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ustomProperty3.bin" ContentType="application/vnd.openxmlformats-officedocument.spreadsheetml.customProperty"/>
  <Override PartName="/xl/customProperty4.bin" ContentType="application/vnd.openxmlformats-officedocument.spreadsheetml.customProperty"/>
  <Override PartName="/xl/comments1.xml" ContentType="application/vnd.openxmlformats-officedocument.spreadsheetml.comments+xml"/>
  <Override PartName="/xl/threadedComments/threadedComment1.xml" ContentType="application/vnd.ms-excel.threadedcomments+xml"/>
  <Override PartName="/xl/pivotTables/pivotTable8.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7.bin" ContentType="application/vnd.openxmlformats-officedocument.spreadsheetml.customProperty"/>
  <Override PartName="/xl/customProperty8.bin" ContentType="application/vnd.openxmlformats-officedocument.spreadsheetml.customProperty"/>
  <Override PartName="/xl/tables/table1.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omments3.xml" ContentType="application/vnd.openxmlformats-officedocument.spreadsheetml.comments+xml"/>
  <Override PartName="/xl/threadedComments/threadedComment3.xml" ContentType="application/vnd.ms-excel.threadedcomments+xml"/>
  <Override PartName="/xl/customProperty11.bin" ContentType="application/vnd.openxmlformats-officedocument.spreadsheetml.customProperty"/>
  <Override PartName="/xl/customProperty12.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Finance\"/>
    </mc:Choice>
  </mc:AlternateContent>
  <xr:revisionPtr revIDLastSave="0" documentId="13_ncr:1_{55E61B7F-E2D9-459E-B238-6038C34D5998}" xr6:coauthVersionLast="47" xr6:coauthVersionMax="47" xr10:uidLastSave="{00000000-0000-0000-0000-000000000000}"/>
  <bookViews>
    <workbookView xWindow="-120" yWindow="-120" windowWidth="29040" windowHeight="15840" xr2:uid="{34D1924E-F600-44A4-9EB2-CC2492A8EAF5}"/>
  </bookViews>
  <sheets>
    <sheet name="Introduction" sheetId="1" r:id="rId1"/>
    <sheet name="Dashboard" sheetId="11" r:id="rId2"/>
    <sheet name="Sheet2" sheetId="12" state="hidden" r:id="rId3"/>
    <sheet name="Mapping" sheetId="4" r:id="rId4"/>
    <sheet name="Sheet1" sheetId="10" state="hidden" r:id="rId5"/>
    <sheet name="By Country" sheetId="2" r:id="rId6"/>
    <sheet name="Data" sheetId="3" r:id="rId7"/>
    <sheet name="By Product &amp; Country" sheetId="5" r:id="rId8"/>
    <sheet name="Monthly Phasing" sheetId="9" r:id="rId9"/>
  </sheets>
  <definedNames>
    <definedName name="__FPMExcelClient_CellBasedFunctionStatus" localSheetId="6" hidden="1">"2_2_2_2_2_2"</definedName>
    <definedName name="_aaa1" localSheetId="1" hidden="1">{#N/A,#N/A,FALSE,"Antony Financials";#N/A,#N/A,FALSE,"Cowboy Financials";#N/A,#N/A,FALSE,"Combined";#N/A,#N/A,FALSE,"Valuematrix";#N/A,#N/A,FALSE,"DCFAntony";#N/A,#N/A,FALSE,"DCFCowboy";#N/A,#N/A,FALSE,"DCFCombined"}</definedName>
    <definedName name="_aaa1" hidden="1">{#N/A,#N/A,FALSE,"Antony Financials";#N/A,#N/A,FALSE,"Cowboy Financials";#N/A,#N/A,FALSE,"Combined";#N/A,#N/A,FALSE,"Valuematrix";#N/A,#N/A,FALSE,"DCFAntony";#N/A,#N/A,FALSE,"DCFCowboy";#N/A,#N/A,FALSE,"DCFCombined"}</definedName>
    <definedName name="_xlnm._FilterDatabase" localSheetId="6" hidden="1">Data!$A$1:$L$13379</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localSheetId="5" hidden="1">#REF!</definedName>
    <definedName name="_GSRATESR_1" localSheetId="7" hidden="1">#REF!</definedName>
    <definedName name="_GSRATESR_1" localSheetId="6" hidden="1">#REF!</definedName>
    <definedName name="_GSRATESR_1" localSheetId="8" hidden="1">#REF!</definedName>
    <definedName name="_GSRATESR_1" hidden="1">#REF!</definedName>
    <definedName name="_GSRATESR_10" localSheetId="5" hidden="1">#REF!</definedName>
    <definedName name="_GSRATESR_10" localSheetId="7" hidden="1">#REF!</definedName>
    <definedName name="_GSRATESR_10" localSheetId="6" hidden="1">#REF!</definedName>
    <definedName name="_GSRATESR_10" localSheetId="8" hidden="1">#REF!</definedName>
    <definedName name="_GSRATESR_10" hidden="1">#REF!</definedName>
    <definedName name="_GSRATESR_11" localSheetId="5" hidden="1">#REF!</definedName>
    <definedName name="_GSRATESR_11" localSheetId="7" hidden="1">#REF!</definedName>
    <definedName name="_GSRATESR_11" localSheetId="6" hidden="1">#REF!</definedName>
    <definedName name="_GSRATESR_11" localSheetId="8" hidden="1">#REF!</definedName>
    <definedName name="_GSRATESR_11" hidden="1">#REF!</definedName>
    <definedName name="_GSRATESR_12" localSheetId="5" hidden="1">#REF!</definedName>
    <definedName name="_GSRATESR_12" localSheetId="7" hidden="1">#REF!</definedName>
    <definedName name="_GSRATESR_12" localSheetId="6" hidden="1">#REF!</definedName>
    <definedName name="_GSRATESR_12" localSheetId="8" hidden="1">#REF!</definedName>
    <definedName name="_GSRATESR_12" hidden="1">#REF!</definedName>
    <definedName name="_GSRATESR_13" localSheetId="5" hidden="1">#REF!</definedName>
    <definedName name="_GSRATESR_13" localSheetId="7" hidden="1">#REF!</definedName>
    <definedName name="_GSRATESR_13" localSheetId="6" hidden="1">#REF!</definedName>
    <definedName name="_GSRATESR_13" localSheetId="8" hidden="1">#REF!</definedName>
    <definedName name="_GSRATESR_13" hidden="1">#REF!</definedName>
    <definedName name="_GSRATESR_3" localSheetId="5" hidden="1">#REF!</definedName>
    <definedName name="_GSRATESR_3" localSheetId="7" hidden="1">#REF!</definedName>
    <definedName name="_GSRATESR_3" localSheetId="6" hidden="1">#REF!</definedName>
    <definedName name="_GSRATESR_3" localSheetId="8" hidden="1">#REF!</definedName>
    <definedName name="_GSRATESR_3" hidden="1">#REF!</definedName>
    <definedName name="_GSRATESR_4" localSheetId="5" hidden="1">#REF!</definedName>
    <definedName name="_GSRATESR_4" localSheetId="7" hidden="1">#REF!</definedName>
    <definedName name="_GSRATESR_4" localSheetId="6" hidden="1">#REF!</definedName>
    <definedName name="_GSRATESR_4" localSheetId="8" hidden="1">#REF!</definedName>
    <definedName name="_GSRATESR_4" hidden="1">#REF!</definedName>
    <definedName name="_GSRATESR_5" localSheetId="5" hidden="1">#REF!</definedName>
    <definedName name="_GSRATESR_5" localSheetId="7" hidden="1">#REF!</definedName>
    <definedName name="_GSRATESR_5" localSheetId="6" hidden="1">#REF!</definedName>
    <definedName name="_GSRATESR_5" localSheetId="8" hidden="1">#REF!</definedName>
    <definedName name="_GSRATESR_5" hidden="1">#REF!</definedName>
    <definedName name="_GSRATESR_6" localSheetId="5" hidden="1">#REF!</definedName>
    <definedName name="_GSRATESR_6" localSheetId="7" hidden="1">#REF!</definedName>
    <definedName name="_GSRATESR_6" localSheetId="6" hidden="1">#REF!</definedName>
    <definedName name="_GSRATESR_6" localSheetId="8" hidden="1">#REF!</definedName>
    <definedName name="_GSRATESR_6" hidden="1">#REF!</definedName>
    <definedName name="_GSRATESR_7" localSheetId="5" hidden="1">#REF!</definedName>
    <definedName name="_GSRATESR_7" localSheetId="7" hidden="1">#REF!</definedName>
    <definedName name="_GSRATESR_7" localSheetId="6" hidden="1">#REF!</definedName>
    <definedName name="_GSRATESR_7" localSheetId="8" hidden="1">#REF!</definedName>
    <definedName name="_GSRATESR_7" hidden="1">#REF!</definedName>
    <definedName name="_GSRATESR_8" localSheetId="5" hidden="1">#REF!</definedName>
    <definedName name="_GSRATESR_8" localSheetId="7" hidden="1">#REF!</definedName>
    <definedName name="_GSRATESR_8" localSheetId="6" hidden="1">#REF!</definedName>
    <definedName name="_GSRATESR_8" localSheetId="8" hidden="1">#REF!</definedName>
    <definedName name="_GSRATESR_8" hidden="1">#REF!</definedName>
    <definedName name="_GSRATESR_9" localSheetId="5" hidden="1">#REF!</definedName>
    <definedName name="_GSRATESR_9" localSheetId="7" hidden="1">#REF!</definedName>
    <definedName name="_GSRATESR_9" localSheetId="6" hidden="1">#REF!</definedName>
    <definedName name="_GSRATESR_9" localSheetId="8" hidden="1">#REF!</definedName>
    <definedName name="_GSRATESR_9" hidden="1">#REF!</definedName>
    <definedName name="a"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localSheetId="1" hidden="1">{#N/A,#N/A,FALSE,"CreditStat";#N/A,#N/A,FALSE,"SPbrkup";#N/A,#N/A,FALSE,"MerSPsyn";#N/A,#N/A,FALSE,"MerSPwKCsyn";#N/A,#N/A,FALSE,"MerSPwKCsyn (2)";#N/A,#N/A,FALSE,"CreditStat (2)"}</definedName>
    <definedName name="adf" hidden="1">{#N/A,#N/A,FALSE,"CreditStat";#N/A,#N/A,FALSE,"SPbrkup";#N/A,#N/A,FALSE,"MerSPsyn";#N/A,#N/A,FALSE,"MerSPwKCsyn";#N/A,#N/A,FALSE,"MerSPwKCsyn (2)";#N/A,#N/A,FALSE,"CreditStat (2)"}</definedName>
    <definedName name="adfdaf" localSheetId="1" hidden="1">{"standalone1",#N/A,FALSE,"DCFBase";"standalone2",#N/A,FALSE,"DCFBase"}</definedName>
    <definedName name="adfdaf" hidden="1">{"standalone1",#N/A,FALSE,"DCFBase";"standalone2",#N/A,FALSE,"DCFBase"}</definedName>
    <definedName name="AdminExp">Data!$I$2:$I$1048576</definedName>
    <definedName name="asdf" localSheetId="1" hidden="1">{"mgmt forecast",#N/A,FALSE,"Mgmt Forecast";"dcf table",#N/A,FALSE,"Mgmt Forecast";"sensitivity",#N/A,FALSE,"Mgmt Forecast";"table inputs",#N/A,FALSE,"Mgmt Forecast";"calculations",#N/A,FALSE,"Mgmt Forecast"}</definedName>
    <definedName name="asdf" hidden="1">{"mgmt forecast",#N/A,FALSE,"Mgmt Forecast";"dcf table",#N/A,FALSE,"Mgmt Forecast";"sensitivity",#N/A,FALSE,"Mgmt Forecast";"table inputs",#N/A,FALSE,"Mgmt Forecast";"calculations",#N/A,FALSE,"Mgmt Forecast"}</definedName>
    <definedName name="asdfa" localSheetId="1" hidden="1">{#N/A,#N/A,FALSE,"Antony Financials";#N/A,#N/A,FALSE,"Cowboy Financials";#N/A,#N/A,FALSE,"Combined";#N/A,#N/A,FALSE,"Valuematrix";#N/A,#N/A,FALSE,"DCFAntony";#N/A,#N/A,FALSE,"DCFCowboy";#N/A,#N/A,FALSE,"DCFCombined"}</definedName>
    <definedName name="asdfa" hidden="1">{#N/A,#N/A,FALSE,"Antony Financials";#N/A,#N/A,FALSE,"Cowboy Financials";#N/A,#N/A,FALSE,"Combined";#N/A,#N/A,FALSE,"Valuematrix";#N/A,#N/A,FALSE,"DCFAntony";#N/A,#N/A,FALSE,"DCFCowboy";#N/A,#N/A,FALSE,"DCFCombined"}</definedName>
    <definedName name="asdfaa" localSheetId="1"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localSheetId="1" hidden="1">{#N/A,#N/A,FALSE,"CreditStat";#N/A,#N/A,FALSE,"SPbrkup";#N/A,#N/A,FALSE,"MerSPsyn";#N/A,#N/A,FALSE,"MerSPwKCsyn";#N/A,#N/A,FALSE,"MerSPwKCsyn (2)";#N/A,#N/A,FALSE,"CreditStat (2)"}</definedName>
    <definedName name="asdfasdf" hidden="1">{#N/A,#N/A,FALSE,"CreditStat";#N/A,#N/A,FALSE,"SPbrkup";#N/A,#N/A,FALSE,"MerSPsyn";#N/A,#N/A,FALSE,"MerSPwKCsyn";#N/A,#N/A,FALSE,"MerSPwKCsyn (2)";#N/A,#N/A,FALSE,"CreditStat (2)"}</definedName>
    <definedName name="asdff" localSheetId="1" hidden="1">{"standalone1",#N/A,FALSE,"DCFBase";"standalone2",#N/A,FALSE,"DCFBase"}</definedName>
    <definedName name="asdff" hidden="1">{"standalone1",#N/A,FALSE,"DCFBase";"standalone2",#N/A,FALSE,"DCFBase"}</definedName>
    <definedName name="asdfsad" localSheetId="1" hidden="1">{#N/A,#N/A,FALSE,"Antony Financials";#N/A,#N/A,FALSE,"Cowboy Financials";#N/A,#N/A,FALSE,"Combined";#N/A,#N/A,FALSE,"Valuematrix";#N/A,#N/A,FALSE,"DCFAntony";#N/A,#N/A,FALSE,"DCFCowboy";#N/A,#N/A,FALSE,"DCFCombined"}</definedName>
    <definedName name="asdfsad" hidden="1">{#N/A,#N/A,FALSE,"Antony Financials";#N/A,#N/A,FALSE,"Cowboy Financials";#N/A,#N/A,FALSE,"Combined";#N/A,#N/A,FALSE,"Valuematrix";#N/A,#N/A,FALSE,"DCFAntony";#N/A,#N/A,FALSE,"DCFCowboy";#N/A,#N/A,FALSE,"DCFCombined"}</definedName>
    <definedName name="b" localSheetId="1"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OGS">Data!$E$2:$E$1048576</definedName>
    <definedName name="Country">Data!$B$2:$B$1048576</definedName>
    <definedName name="d"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localSheetId="1" hidden="1">{#N/A,#N/A,FALSE,"A&amp;E";#N/A,#N/A,FALSE,"HighTop";#N/A,#N/A,FALSE,"JG";#N/A,#N/A,FALSE,"RI";#N/A,#N/A,FALSE,"woHT";#N/A,#N/A,FALSE,"woHT&amp;JG"}</definedName>
    <definedName name="da" hidden="1">{#N/A,#N/A,FALSE,"A&amp;E";#N/A,#N/A,FALSE,"HighTop";#N/A,#N/A,FALSE,"JG";#N/A,#N/A,FALSE,"RI";#N/A,#N/A,FALSE,"woHT";#N/A,#N/A,FALSE,"woHT&amp;JG"}</definedName>
    <definedName name="df" localSheetId="1" hidden="1">{"'Summary P&amp;L'!$A$1:$M$70","'Summary P&amp;L'!$A$1:$M$70"}</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localSheetId="1" hidden="1">{"mgmt forecast",#N/A,FALSE,"Mgmt Forecast";"dcf table",#N/A,FALSE,"Mgmt Forecast";"sensitivity",#N/A,FALSE,"Mgmt Forecast";"table inputs",#N/A,FALSE,"Mgmt Forecast";"calculations",#N/A,FALSE,"Mgmt Forecast"}</definedName>
    <definedName name="f" hidden="1">{"mgmt forecast",#N/A,FALSE,"Mgmt Forecast";"dcf table",#N/A,FALSE,"Mgmt Forecast";"sensitivity",#N/A,FALSE,"Mgmt Forecast";"table inputs",#N/A,FALSE,"Mgmt Forecast";"calculations",#N/A,FALSE,"Mgmt Forecast"}</definedName>
    <definedName name="fafate" localSheetId="1"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localSheetId="1" hidden="1">{"standalone1",#N/A,FALSE,"DCFBase";"standalone2",#N/A,FALSE,"DCFBase"}</definedName>
    <definedName name="fff" hidden="1">{"standalone1",#N/A,FALSE,"DCFBase";"standalone2",#N/A,FALSE,"DCFBase"}</definedName>
    <definedName name="g" localSheetId="1" hidden="1">{#N/A,#N/A,FALSE,"Antony Financials";#N/A,#N/A,FALSE,"Cowboy Financials";#N/A,#N/A,FALSE,"Combined";#N/A,#N/A,FALSE,"Valuematrix";#N/A,#N/A,FALSE,"DCFAntony";#N/A,#N/A,FALSE,"DCFCowboy";#N/A,#N/A,FALSE,"DCFCombined"}</definedName>
    <definedName name="g" hidden="1">{#N/A,#N/A,FALSE,"Antony Financials";#N/A,#N/A,FALSE,"Cowboy Financials";#N/A,#N/A,FALSE,"Combined";#N/A,#N/A,FALSE,"Valuematrix";#N/A,#N/A,FALSE,"DCFAntony";#N/A,#N/A,FALSE,"DCFCowboy";#N/A,#N/A,FALSE,"DCFCombined"}</definedName>
    <definedName name="h" localSheetId="1" hidden="1">{#N/A,#N/A,FALSE,"CreditStat";#N/A,#N/A,FALSE,"SPbrkup";#N/A,#N/A,FALSE,"MerSPsyn";#N/A,#N/A,FALSE,"MerSPwKCsyn";#N/A,#N/A,FALSE,"MerSPwKCsyn (2)";#N/A,#N/A,FALSE,"CreditStat (2)"}</definedName>
    <definedName name="h" hidden="1">{#N/A,#N/A,FALSE,"CreditStat";#N/A,#N/A,FALSE,"SPbrkup";#N/A,#N/A,FALSE,"MerSPsyn";#N/A,#N/A,FALSE,"MerSPwKCsyn";#N/A,#N/A,FALSE,"MerSPwKCsyn (2)";#N/A,#N/A,FALSE,"CreditStat (2)"}</definedName>
    <definedName name="HTML_CodePage" hidden="1">1252</definedName>
    <definedName name="HTML_Control" localSheetId="1" hidden="1">{"'Summary P&amp;L'!$A$1:$M$70","'Summary P&amp;L'!$A$1:$M$70"}</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localSheetId="1" hidden="1">{#N/A,#N/A,FALSE,"A&amp;E";#N/A,#N/A,FALSE,"HighTop";#N/A,#N/A,FALSE,"JG";#N/A,#N/A,FALSE,"RI";#N/A,#N/A,FALSE,"woHT";#N/A,#N/A,FALSE,"woHT&amp;JG"}</definedName>
    <definedName name="iui" hidden="1">{#N/A,#N/A,FALSE,"A&amp;E";#N/A,#N/A,FALSE,"HighTop";#N/A,#N/A,FALSE,"JG";#N/A,#N/A,FALSE,"RI";#N/A,#N/A,FALSE,"woHT";#N/A,#N/A,FALSE,"woHT&amp;JG"}</definedName>
    <definedName name="j" localSheetId="1" hidden="1">{"standalone1",#N/A,FALSE,"DCFBase";"standalone2",#N/A,FALSE,"DCFBase"}</definedName>
    <definedName name="j" hidden="1">{"standalone1",#N/A,FALSE,"DCFBase";"standalone2",#N/A,FALSE,"DCFBase"}</definedName>
    <definedName name="k" localSheetId="1" hidden="1">{#N/A,#N/A,FALSE,"Antony Financials";#N/A,#N/A,FALSE,"Cowboy Financials";#N/A,#N/A,FALSE,"Combined";#N/A,#N/A,FALSE,"Valuematrix";#N/A,#N/A,FALSE,"DCFAntony";#N/A,#N/A,FALSE,"DCFCowboy";#N/A,#N/A,FALSE,"DCFCombined"}</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localSheetId="1" hidden="1">{"mgmt forecast",#N/A,FALSE,"Mgmt Forecast";"dcf table",#N/A,FALSE,"Mgmt Forecast";"sensitivity",#N/A,FALSE,"Mgmt Forecast";"table inputs",#N/A,FALSE,"Mgmt Forecast";"calculations",#N/A,FALSE,"Mgmt Forecast"}</definedName>
    <definedName name="l" hidden="1">{"mgmt forecast",#N/A,FALSE,"Mgmt Forecast";"dcf table",#N/A,FALSE,"Mgmt Forecast";"sensitivity",#N/A,FALSE,"Mgmt Forecast";"table inputs",#N/A,FALSE,"Mgmt Forecast";"calculations",#N/A,FALSE,"Mgmt Forecast"}</definedName>
    <definedName name="m" localSheetId="1" hidden="1">{"standalone1",#N/A,FALSE,"DCFBase";"standalone2",#N/A,FALSE,"DCFBase"}</definedName>
    <definedName name="m" hidden="1">{"standalone1",#N/A,FALSE,"DCFBase";"standalone2",#N/A,FALSE,"DCFBase"}</definedName>
    <definedName name="Month">Data!$L$2:$L$1048576</definedName>
    <definedName name="MR" localSheetId="1" hidden="1">{#N/A,#N/A,FALSE,"sales ytd";#N/A,#N/A,FALSE,"investments";#N/A,#N/A,FALSE,"bus. synergies 1997";#N/A,#N/A,FALSE,"synergies outlook"}</definedName>
    <definedName name="MR" hidden="1">{#N/A,#N/A,FALSE,"sales ytd";#N/A,#N/A,FALSE,"investments";#N/A,#N/A,FALSE,"bus. synergies 1997";#N/A,#N/A,FALSE,"synergies outlook"}</definedName>
    <definedName name="n"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Period">Data!$A$2:$A$1048576</definedName>
    <definedName name="Product">Data!$C$2:$C$1048576</definedName>
    <definedName name="q" localSheetId="1" hidden="1">{#N/A,#N/A,FALSE,"Antony Financials";#N/A,#N/A,FALSE,"Cowboy Financials";#N/A,#N/A,FALSE,"Combined";#N/A,#N/A,FALSE,"Valuematrix";#N/A,#N/A,FALSE,"DCFAntony";#N/A,#N/A,FALSE,"DCFCowboy";#N/A,#N/A,FALSE,"DCFCombined"}</definedName>
    <definedName name="q" hidden="1">{#N/A,#N/A,FALSE,"Antony Financials";#N/A,#N/A,FALSE,"Cowboy Financials";#N/A,#N/A,FALSE,"Combined";#N/A,#N/A,FALSE,"Valuematrix";#N/A,#N/A,FALSE,"DCFAntony";#N/A,#N/A,FALSE,"DCFCowboy";#N/A,#N/A,FALSE,"DCFCombined"}</definedName>
    <definedName name="Revenue">Data!$D$2:$D$1048576</definedName>
    <definedName name="rr" localSheetId="1"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localSheetId="1" hidden="1">{#N/A,#N/A,FALSE,"Antony Financials";#N/A,#N/A,FALSE,"Cowboy Financials";#N/A,#N/A,FALSE,"Combined";#N/A,#N/A,FALSE,"Valuematrix";#N/A,#N/A,FALSE,"DCFAntony";#N/A,#N/A,FALSE,"DCFCowboy";#N/A,#N/A,FALSE,"DCFCombined"}</definedName>
    <definedName name="sdfasefr" hidden="1">{#N/A,#N/A,FALSE,"Antony Financials";#N/A,#N/A,FALSE,"Cowboy Financials";#N/A,#N/A,FALSE,"Combined";#N/A,#N/A,FALSE,"Valuematrix";#N/A,#N/A,FALSE,"DCFAntony";#N/A,#N/A,FALSE,"DCFCowboy";#N/A,#N/A,FALSE,"DCFCombined"}</definedName>
    <definedName name="Slicer_Country">#N/A</definedName>
    <definedName name="Slicer_Period">#N/A</definedName>
    <definedName name="Slicer_Product">#N/A</definedName>
    <definedName name="Slicer_Quarter">#N/A</definedName>
    <definedName name="t" localSheetId="1" hidden="1">{#N/A,#N/A,FALSE,"A&amp;E";#N/A,#N/A,FALSE,"HighTop";#N/A,#N/A,FALSE,"JG";#N/A,#N/A,FALSE,"RI";#N/A,#N/A,FALSE,"woHT";#N/A,#N/A,FALSE,"woHT&amp;JG"}</definedName>
    <definedName name="t" hidden="1">{#N/A,#N/A,FALSE,"A&amp;E";#N/A,#N/A,FALSE,"HighTop";#N/A,#N/A,FALSE,"JG";#N/A,#N/A,FALSE,"RI";#N/A,#N/A,FALSE,"woHT";#N/A,#N/A,FALSE,"woHT&amp;JG"}</definedName>
    <definedName name="ttt" localSheetId="1" hidden="1">{#N/A,#N/A,FALSE,"CreditStat";#N/A,#N/A,FALSE,"SPbrkup";#N/A,#N/A,FALSE,"MerSPsyn";#N/A,#N/A,FALSE,"MerSPwKCsyn";#N/A,#N/A,FALSE,"MerSPwKCsyn (2)";#N/A,#N/A,FALSE,"CreditStat (2)"}</definedName>
    <definedName name="ttt" hidden="1">{#N/A,#N/A,FALSE,"CreditStat";#N/A,#N/A,FALSE,"SPbrkup";#N/A,#N/A,FALSE,"MerSPsyn";#N/A,#N/A,FALSE,"MerSPwKCsyn";#N/A,#N/A,FALSE,"MerSPwKCsyn (2)";#N/A,#N/A,FALSE,"CreditStat (2)"}</definedName>
    <definedName name="v" localSheetId="1" hidden="1">{"standalone1",#N/A,FALSE,"DCFBase";"standalone2",#N/A,FALSE,"DCFBase"}</definedName>
    <definedName name="v" hidden="1">{"standalone1",#N/A,FALSE,"DCFBase";"standalone2",#N/A,FALSE,"DCFBase"}</definedName>
    <definedName name="vv" localSheetId="1" hidden="1">{#N/A,#N/A,FALSE,"CreditStat";#N/A,#N/A,FALSE,"SPbrkup";#N/A,#N/A,FALSE,"MerSPsyn";#N/A,#N/A,FALSE,"MerSPwKCsyn";#N/A,#N/A,FALSE,"MerSPwKCsyn (2)";#N/A,#N/A,FALSE,"CreditStat (2)"}</definedName>
    <definedName name="vv" hidden="1">{#N/A,#N/A,FALSE,"CreditStat";#N/A,#N/A,FALSE,"SPbrkup";#N/A,#N/A,FALSE,"MerSPsyn";#N/A,#N/A,FALSE,"MerSPwKCsyn";#N/A,#N/A,FALSE,"MerSPwKCsyn (2)";#N/A,#N/A,FALSE,"CreditStat (2)"}</definedName>
    <definedName name="vvv" localSheetId="1" hidden="1">{#N/A,#N/A,FALSE,"Antony Financials";#N/A,#N/A,FALSE,"Cowboy Financials";#N/A,#N/A,FALSE,"Combined";#N/A,#N/A,FALSE,"Valuematrix";#N/A,#N/A,FALSE,"DCFAntony";#N/A,#N/A,FALSE,"DCFCowboy";#N/A,#N/A,FALSE,"DCFCombined"}</definedName>
    <definedName name="vvv" hidden="1">{#N/A,#N/A,FALSE,"Antony Financials";#N/A,#N/A,FALSE,"Cowboy Financials";#N/A,#N/A,FALSE,"Combined";#N/A,#N/A,FALSE,"Valuematrix";#N/A,#N/A,FALSE,"DCFAntony";#N/A,#N/A,FALSE,"DCFCowboy";#N/A,#N/A,FALSE,"DCFCombined"}</definedName>
    <definedName name="w" localSheetId="1" hidden="1">{#N/A,#N/A,FALSE,"CreditStat";#N/A,#N/A,FALSE,"SPbrkup";#N/A,#N/A,FALSE,"MerSPsyn";#N/A,#N/A,FALSE,"MerSPwKCsyn";#N/A,#N/A,FALSE,"MerSPwKCsyn (2)";#N/A,#N/A,FALSE,"CreditStat (2)"}</definedName>
    <definedName name="w" hidden="1">{#N/A,#N/A,FALSE,"CreditStat";#N/A,#N/A,FALSE,"SPbrkup";#N/A,#N/A,FALSE,"MerSPsyn";#N/A,#N/A,FALSE,"MerSPwKCsyn";#N/A,#N/A,FALSE,"MerSPwKCsyn (2)";#N/A,#N/A,FALSE,"CreditStat (2)"}</definedName>
    <definedName name="wrn.dcf." localSheetId="1"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Everything." localSheetId="1"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localSheetId="1" hidden="1">{"standalone1",#N/A,FALSE,"DCFBase";"standalone2",#N/A,FALSE,"DCFBase"}</definedName>
    <definedName name="wrn.print._.standalone." hidden="1">{"standalone1",#N/A,FALSE,"DCFBase";"standalone2",#N/A,FALSE,"DCFBase"}</definedName>
    <definedName name="wrn.SKSCS1." localSheetId="1"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ummaryPgs." localSheetId="1"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Top._.Level._.Summaries."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localSheetId="1" hidden="1">{#N/A,#N/A,FALSE,"A&amp;E";#N/A,#N/A,FALSE,"HighTop";#N/A,#N/A,FALSE,"JG";#N/A,#N/A,FALSE,"RI";#N/A,#N/A,FALSE,"woHT";#N/A,#N/A,FALSE,"woHT&amp;JG"}</definedName>
    <definedName name="wrn.Tweety." hidden="1">{#N/A,#N/A,FALSE,"A&amp;E";#N/A,#N/A,FALSE,"HighTop";#N/A,#N/A,FALSE,"JG";#N/A,#N/A,FALSE,"RI";#N/A,#N/A,FALSE,"woHT";#N/A,#N/A,FALSE,"woHT&amp;JG"}</definedName>
    <definedName name="wrn.vortrag." localSheetId="1" hidden="1">{#N/A,#N/A,FALSE,"sales ytd";#N/A,#N/A,FALSE,"investments";#N/A,#N/A,FALSE,"bus. synergies 1997";#N/A,#N/A,FALSE,"synergies outlook"}</definedName>
    <definedName name="wrn.vortrag." hidden="1">{#N/A,#N/A,FALSE,"sales ytd";#N/A,#N/A,FALSE,"investments";#N/A,#N/A,FALSE,"bus. synergies 1997";#N/A,#N/A,FALSE,"synergies outlook"}</definedName>
    <definedName name="zzz" localSheetId="1"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2"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00" i="12" l="1"/>
  <c r="F999" i="12"/>
  <c r="F998" i="12"/>
  <c r="F997" i="12"/>
  <c r="F996" i="12"/>
  <c r="F995" i="12"/>
  <c r="F994" i="12"/>
  <c r="F993" i="12"/>
  <c r="F992" i="12"/>
  <c r="F991" i="12"/>
  <c r="F990" i="12"/>
  <c r="F989" i="12"/>
  <c r="F988" i="12"/>
  <c r="F987" i="12"/>
  <c r="F986" i="12"/>
  <c r="F985" i="12"/>
  <c r="F984" i="12"/>
  <c r="F983" i="12"/>
  <c r="F982" i="12"/>
  <c r="F981" i="12"/>
  <c r="F980" i="12"/>
  <c r="F979" i="12"/>
  <c r="F978" i="12"/>
  <c r="F977" i="12"/>
  <c r="F976" i="12"/>
  <c r="F975" i="12"/>
  <c r="F974" i="12"/>
  <c r="F973" i="12"/>
  <c r="F972" i="12"/>
  <c r="F971" i="12"/>
  <c r="F970" i="12"/>
  <c r="F969" i="12"/>
  <c r="F968" i="12"/>
  <c r="F967" i="12"/>
  <c r="F966" i="12"/>
  <c r="F965" i="12"/>
  <c r="F964" i="12"/>
  <c r="F963" i="12"/>
  <c r="F962" i="12"/>
  <c r="F961" i="12"/>
  <c r="F960" i="12"/>
  <c r="F959" i="12"/>
  <c r="F958" i="12"/>
  <c r="F957" i="12"/>
  <c r="F956" i="12"/>
  <c r="F955" i="12"/>
  <c r="F954" i="12"/>
  <c r="F953" i="12"/>
  <c r="F952" i="12"/>
  <c r="F951" i="12"/>
  <c r="F950" i="12"/>
  <c r="F949" i="12"/>
  <c r="F948" i="12"/>
  <c r="F947" i="12"/>
  <c r="F946" i="12"/>
  <c r="F945" i="12"/>
  <c r="F944" i="12"/>
  <c r="F943" i="12"/>
  <c r="F942" i="12"/>
  <c r="F941" i="12"/>
  <c r="F940" i="12"/>
  <c r="F939" i="12"/>
  <c r="F938" i="12"/>
  <c r="F937" i="12"/>
  <c r="F936" i="12"/>
  <c r="F935" i="12"/>
  <c r="F934" i="12"/>
  <c r="F933" i="12"/>
  <c r="F932" i="12"/>
  <c r="F931" i="12"/>
  <c r="F930" i="12"/>
  <c r="F929" i="12"/>
  <c r="F928" i="12"/>
  <c r="F927" i="12"/>
  <c r="F926" i="12"/>
  <c r="F925" i="12"/>
  <c r="F924" i="12"/>
  <c r="F923" i="12"/>
  <c r="F922" i="12"/>
  <c r="F921" i="12"/>
  <c r="F920" i="12"/>
  <c r="F919" i="12"/>
  <c r="F918" i="12"/>
  <c r="F917" i="12"/>
  <c r="F916" i="12"/>
  <c r="F915" i="12"/>
  <c r="F914" i="12"/>
  <c r="F913" i="12"/>
  <c r="F912" i="12"/>
  <c r="F911" i="12"/>
  <c r="F910" i="12"/>
  <c r="F909" i="12"/>
  <c r="F908" i="12"/>
  <c r="F907" i="12"/>
  <c r="F906" i="12"/>
  <c r="F905" i="12"/>
  <c r="F904" i="12"/>
  <c r="F903" i="12"/>
  <c r="F902" i="12"/>
  <c r="F901" i="12"/>
  <c r="F900" i="12"/>
  <c r="F899" i="12"/>
  <c r="F898" i="12"/>
  <c r="F897" i="12"/>
  <c r="F896" i="12"/>
  <c r="F895" i="12"/>
  <c r="F894" i="12"/>
  <c r="F893" i="12"/>
  <c r="F892" i="12"/>
  <c r="F891" i="12"/>
  <c r="F890" i="12"/>
  <c r="F889" i="12"/>
  <c r="F888" i="12"/>
  <c r="F887" i="12"/>
  <c r="F886" i="12"/>
  <c r="F885" i="12"/>
  <c r="F884" i="12"/>
  <c r="F883" i="12"/>
  <c r="F882" i="12"/>
  <c r="F881" i="12"/>
  <c r="F880" i="12"/>
  <c r="F879" i="12"/>
  <c r="F878" i="12"/>
  <c r="F877" i="12"/>
  <c r="F876" i="12"/>
  <c r="F875" i="12"/>
  <c r="F874" i="12"/>
  <c r="F873" i="12"/>
  <c r="F872" i="12"/>
  <c r="F871" i="12"/>
  <c r="F870" i="12"/>
  <c r="F869" i="12"/>
  <c r="F868" i="12"/>
  <c r="F867" i="12"/>
  <c r="F866" i="12"/>
  <c r="F865" i="12"/>
  <c r="F864" i="12"/>
  <c r="F863" i="12"/>
  <c r="F862" i="12"/>
  <c r="F861" i="12"/>
  <c r="F860" i="12"/>
  <c r="F859" i="12"/>
  <c r="F858" i="12"/>
  <c r="F857" i="12"/>
  <c r="F856" i="12"/>
  <c r="F855" i="12"/>
  <c r="F854" i="12"/>
  <c r="F853" i="12"/>
  <c r="F852" i="12"/>
  <c r="F851" i="12"/>
  <c r="F850" i="12"/>
  <c r="F849" i="12"/>
  <c r="F848" i="12"/>
  <c r="F847" i="12"/>
  <c r="F846" i="12"/>
  <c r="F845" i="12"/>
  <c r="F844" i="12"/>
  <c r="F843" i="12"/>
  <c r="F842" i="12"/>
  <c r="F841" i="12"/>
  <c r="F840" i="12"/>
  <c r="F839" i="12"/>
  <c r="F838" i="12"/>
  <c r="F837" i="12"/>
  <c r="F836" i="12"/>
  <c r="F835" i="12"/>
  <c r="F834" i="12"/>
  <c r="F833" i="12"/>
  <c r="F832" i="12"/>
  <c r="F831" i="12"/>
  <c r="F830" i="12"/>
  <c r="F829" i="12"/>
  <c r="F828" i="12"/>
  <c r="F827" i="12"/>
  <c r="F826" i="12"/>
  <c r="F825" i="12"/>
  <c r="F824" i="12"/>
  <c r="F823" i="12"/>
  <c r="F822" i="12"/>
  <c r="F821" i="12"/>
  <c r="F820" i="12"/>
  <c r="F819" i="12"/>
  <c r="F818" i="12"/>
  <c r="F817" i="12"/>
  <c r="F816" i="12"/>
  <c r="F815" i="12"/>
  <c r="F814" i="12"/>
  <c r="F813" i="12"/>
  <c r="F812" i="12"/>
  <c r="F811" i="12"/>
  <c r="F810" i="12"/>
  <c r="F809" i="12"/>
  <c r="F808" i="12"/>
  <c r="F807" i="12"/>
  <c r="F806" i="12"/>
  <c r="F805" i="12"/>
  <c r="F804" i="12"/>
  <c r="F803" i="12"/>
  <c r="F802" i="12"/>
  <c r="F801" i="12"/>
  <c r="F800" i="12"/>
  <c r="F799" i="12"/>
  <c r="F798" i="12"/>
  <c r="F797" i="12"/>
  <c r="F796" i="12"/>
  <c r="F795" i="12"/>
  <c r="F794" i="12"/>
  <c r="F793" i="12"/>
  <c r="F792" i="12"/>
  <c r="F791" i="12"/>
  <c r="F790" i="12"/>
  <c r="F789" i="12"/>
  <c r="F788" i="12"/>
  <c r="F787" i="12"/>
  <c r="F786" i="12"/>
  <c r="F785" i="12"/>
  <c r="F784" i="12"/>
  <c r="F783" i="12"/>
  <c r="F782" i="12"/>
  <c r="F781" i="12"/>
  <c r="F780" i="12"/>
  <c r="F779" i="12"/>
  <c r="F778" i="12"/>
  <c r="F777" i="12"/>
  <c r="F776" i="12"/>
  <c r="F775" i="12"/>
  <c r="F774" i="12"/>
  <c r="F773" i="12"/>
  <c r="F772" i="12"/>
  <c r="F771" i="12"/>
  <c r="F770" i="12"/>
  <c r="F769" i="12"/>
  <c r="F768" i="12"/>
  <c r="F767" i="12"/>
  <c r="F766" i="12"/>
  <c r="F765" i="12"/>
  <c r="F764" i="12"/>
  <c r="F763" i="12"/>
  <c r="F762" i="12"/>
  <c r="F761" i="12"/>
  <c r="F760" i="12"/>
  <c r="F759" i="12"/>
  <c r="F758" i="12"/>
  <c r="F757" i="12"/>
  <c r="F756" i="12"/>
  <c r="F755" i="12"/>
  <c r="F754" i="12"/>
  <c r="F753" i="12"/>
  <c r="F752" i="12"/>
  <c r="F751" i="12"/>
  <c r="F750" i="12"/>
  <c r="F749" i="12"/>
  <c r="F748" i="12"/>
  <c r="F747" i="12"/>
  <c r="F746" i="12"/>
  <c r="F745" i="12"/>
  <c r="F744" i="12"/>
  <c r="F743" i="12"/>
  <c r="F742" i="12"/>
  <c r="F741" i="12"/>
  <c r="F740" i="12"/>
  <c r="F739" i="12"/>
  <c r="F738" i="12"/>
  <c r="F737" i="12"/>
  <c r="F736" i="12"/>
  <c r="F735" i="12"/>
  <c r="F734" i="12"/>
  <c r="F733" i="12"/>
  <c r="F732" i="12"/>
  <c r="F731" i="12"/>
  <c r="F730" i="12"/>
  <c r="F729" i="12"/>
  <c r="F728" i="12"/>
  <c r="F727" i="12"/>
  <c r="F726" i="12"/>
  <c r="F725" i="12"/>
  <c r="F724" i="12"/>
  <c r="F723" i="12"/>
  <c r="F722" i="12"/>
  <c r="F721" i="12"/>
  <c r="F720" i="12"/>
  <c r="F719" i="12"/>
  <c r="F718" i="12"/>
  <c r="F717" i="12"/>
  <c r="F716" i="12"/>
  <c r="F715" i="12"/>
  <c r="F714" i="12"/>
  <c r="F713" i="12"/>
  <c r="F712" i="12"/>
  <c r="F711" i="12"/>
  <c r="F710" i="12"/>
  <c r="F709" i="12"/>
  <c r="F708" i="12"/>
  <c r="F707" i="12"/>
  <c r="F706" i="12"/>
  <c r="F705" i="12"/>
  <c r="F704" i="12"/>
  <c r="F703" i="12"/>
  <c r="F702" i="12"/>
  <c r="F701" i="12"/>
  <c r="F700" i="12"/>
  <c r="F699" i="12"/>
  <c r="F698" i="12"/>
  <c r="F697" i="12"/>
  <c r="F696" i="12"/>
  <c r="F695" i="12"/>
  <c r="F694" i="12"/>
  <c r="F693" i="12"/>
  <c r="F692" i="12"/>
  <c r="F691" i="12"/>
  <c r="F690" i="12"/>
  <c r="F689" i="12"/>
  <c r="F688" i="12"/>
  <c r="F687" i="12"/>
  <c r="F686" i="12"/>
  <c r="F685" i="12"/>
  <c r="F684" i="12"/>
  <c r="F683" i="12"/>
  <c r="F682" i="12"/>
  <c r="F681" i="12"/>
  <c r="F680" i="12"/>
  <c r="F679" i="12"/>
  <c r="F678" i="12"/>
  <c r="F677" i="12"/>
  <c r="F676" i="12"/>
  <c r="F675" i="12"/>
  <c r="F674" i="12"/>
  <c r="F673" i="12"/>
  <c r="F672" i="12"/>
  <c r="F671" i="12"/>
  <c r="F670" i="12"/>
  <c r="F669" i="12"/>
  <c r="F668" i="12"/>
  <c r="F667" i="12"/>
  <c r="F666" i="12"/>
  <c r="F665" i="12"/>
  <c r="F664" i="12"/>
  <c r="F663" i="12"/>
  <c r="F662" i="12"/>
  <c r="F661" i="12"/>
  <c r="F660" i="12"/>
  <c r="F659" i="12"/>
  <c r="F658" i="12"/>
  <c r="F657" i="12"/>
  <c r="F656" i="12"/>
  <c r="F655" i="12"/>
  <c r="F654" i="12"/>
  <c r="F653" i="12"/>
  <c r="F652" i="12"/>
  <c r="F651" i="12"/>
  <c r="F650" i="12"/>
  <c r="F649" i="12"/>
  <c r="F648" i="12"/>
  <c r="F647" i="12"/>
  <c r="F646" i="12"/>
  <c r="F645" i="12"/>
  <c r="F644" i="12"/>
  <c r="F643" i="12"/>
  <c r="F642" i="12"/>
  <c r="F641" i="12"/>
  <c r="F640" i="12"/>
  <c r="F639" i="12"/>
  <c r="F638" i="12"/>
  <c r="F637" i="12"/>
  <c r="F636" i="12"/>
  <c r="F635" i="12"/>
  <c r="F634" i="12"/>
  <c r="F633" i="12"/>
  <c r="F632" i="12"/>
  <c r="F631" i="12"/>
  <c r="F630" i="12"/>
  <c r="F629" i="12"/>
  <c r="F628" i="12"/>
  <c r="F627" i="12"/>
  <c r="F626" i="12"/>
  <c r="F625" i="12"/>
  <c r="F624" i="12"/>
  <c r="F623" i="12"/>
  <c r="F622" i="12"/>
  <c r="F621" i="12"/>
  <c r="F620" i="12"/>
  <c r="F619" i="12"/>
  <c r="F618" i="12"/>
  <c r="F617" i="12"/>
  <c r="F616" i="12"/>
  <c r="F615" i="12"/>
  <c r="F614" i="12"/>
  <c r="F613" i="12"/>
  <c r="F612" i="12"/>
  <c r="F611" i="12"/>
  <c r="F610" i="12"/>
  <c r="F609" i="12"/>
  <c r="F608" i="12"/>
  <c r="F607" i="12"/>
  <c r="F606" i="12"/>
  <c r="F605" i="12"/>
  <c r="F604" i="12"/>
  <c r="F603" i="12"/>
  <c r="F602" i="12"/>
  <c r="F601" i="12"/>
  <c r="F600" i="12"/>
  <c r="F599" i="12"/>
  <c r="F598" i="12"/>
  <c r="F597" i="12"/>
  <c r="F596" i="12"/>
  <c r="F595" i="12"/>
  <c r="F594" i="12"/>
  <c r="F593" i="12"/>
  <c r="F592" i="12"/>
  <c r="F591" i="12"/>
  <c r="F590" i="12"/>
  <c r="F589" i="12"/>
  <c r="F588" i="12"/>
  <c r="F587" i="12"/>
  <c r="F586" i="12"/>
  <c r="F585" i="12"/>
  <c r="F584" i="12"/>
  <c r="F583" i="12"/>
  <c r="F582" i="12"/>
  <c r="F581" i="12"/>
  <c r="F580" i="12"/>
  <c r="F579" i="12"/>
  <c r="F578" i="12"/>
  <c r="F577" i="12"/>
  <c r="F576" i="12"/>
  <c r="F575" i="12"/>
  <c r="F574" i="12"/>
  <c r="F573" i="12"/>
  <c r="F572" i="12"/>
  <c r="F571" i="12"/>
  <c r="F570" i="12"/>
  <c r="F569" i="12"/>
  <c r="F568" i="12"/>
  <c r="F567" i="12"/>
  <c r="F566" i="12"/>
  <c r="F565" i="12"/>
  <c r="F564" i="12"/>
  <c r="F563" i="12"/>
  <c r="F562" i="12"/>
  <c r="F561" i="12"/>
  <c r="F560" i="12"/>
  <c r="F559" i="12"/>
  <c r="F558" i="12"/>
  <c r="F557" i="12"/>
  <c r="F556" i="12"/>
  <c r="F555" i="12"/>
  <c r="F554" i="12"/>
  <c r="F553" i="12"/>
  <c r="F552" i="12"/>
  <c r="F551" i="12"/>
  <c r="F550" i="12"/>
  <c r="F549" i="12"/>
  <c r="F548" i="12"/>
  <c r="F547" i="12"/>
  <c r="F546" i="12"/>
  <c r="F545" i="12"/>
  <c r="F544" i="12"/>
  <c r="F543" i="12"/>
  <c r="F542" i="12"/>
  <c r="F541" i="12"/>
  <c r="F540" i="12"/>
  <c r="F539" i="12"/>
  <c r="F538" i="12"/>
  <c r="F537" i="12"/>
  <c r="F536" i="12"/>
  <c r="F535" i="12"/>
  <c r="F534" i="12"/>
  <c r="F533" i="12"/>
  <c r="F532" i="12"/>
  <c r="F531" i="12"/>
  <c r="F530" i="12"/>
  <c r="F529" i="12"/>
  <c r="F528" i="12"/>
  <c r="F527" i="12"/>
  <c r="F526" i="12"/>
  <c r="F525" i="12"/>
  <c r="F524" i="12"/>
  <c r="F523" i="12"/>
  <c r="F522" i="12"/>
  <c r="F521" i="12"/>
  <c r="F520" i="12"/>
  <c r="F519" i="12"/>
  <c r="F518" i="12"/>
  <c r="F517" i="12"/>
  <c r="F516" i="12"/>
  <c r="F515" i="12"/>
  <c r="F514" i="12"/>
  <c r="F513" i="12"/>
  <c r="F512" i="12"/>
  <c r="F511" i="12"/>
  <c r="F510" i="12"/>
  <c r="F509" i="12"/>
  <c r="F508" i="12"/>
  <c r="F507" i="12"/>
  <c r="F506" i="12"/>
  <c r="F505" i="12"/>
  <c r="F504" i="12"/>
  <c r="F503" i="12"/>
  <c r="F502" i="12"/>
  <c r="F501" i="12"/>
  <c r="F500" i="12"/>
  <c r="F499" i="12"/>
  <c r="F498" i="12"/>
  <c r="F497" i="12"/>
  <c r="F496" i="12"/>
  <c r="F495" i="12"/>
  <c r="F494" i="12"/>
  <c r="F493" i="12"/>
  <c r="F492" i="12"/>
  <c r="F491" i="12"/>
  <c r="F490" i="12"/>
  <c r="F489" i="12"/>
  <c r="F488" i="12"/>
  <c r="F487" i="12"/>
  <c r="F486" i="12"/>
  <c r="F485" i="12"/>
  <c r="F484" i="12"/>
  <c r="F483" i="12"/>
  <c r="F482" i="12"/>
  <c r="F481" i="12"/>
  <c r="F480" i="12"/>
  <c r="F479" i="12"/>
  <c r="F478" i="12"/>
  <c r="F477" i="12"/>
  <c r="F476" i="12"/>
  <c r="F475" i="12"/>
  <c r="F474" i="12"/>
  <c r="F473" i="12"/>
  <c r="F472" i="12"/>
  <c r="F471" i="12"/>
  <c r="F470" i="12"/>
  <c r="F469" i="12"/>
  <c r="F468" i="12"/>
  <c r="F467" i="12"/>
  <c r="F466" i="12"/>
  <c r="F465" i="12"/>
  <c r="F464" i="12"/>
  <c r="F463" i="12"/>
  <c r="F462" i="12"/>
  <c r="F461" i="12"/>
  <c r="F460" i="12"/>
  <c r="F459" i="12"/>
  <c r="F458" i="12"/>
  <c r="F457" i="12"/>
  <c r="F456" i="12"/>
  <c r="F455" i="12"/>
  <c r="F454" i="12"/>
  <c r="F453" i="12"/>
  <c r="F452" i="12"/>
  <c r="F451" i="12"/>
  <c r="F450" i="12"/>
  <c r="F449" i="12"/>
  <c r="F448" i="12"/>
  <c r="F447" i="12"/>
  <c r="F446" i="12"/>
  <c r="F445" i="12"/>
  <c r="F444" i="12"/>
  <c r="F443" i="12"/>
  <c r="F442" i="12"/>
  <c r="F441" i="12"/>
  <c r="F440" i="12"/>
  <c r="F439" i="12"/>
  <c r="F438" i="12"/>
  <c r="F437" i="12"/>
  <c r="F436" i="12"/>
  <c r="F435" i="12"/>
  <c r="F434" i="12"/>
  <c r="F433" i="12"/>
  <c r="F432" i="12"/>
  <c r="F431" i="12"/>
  <c r="F430" i="12"/>
  <c r="F429" i="12"/>
  <c r="F428" i="12"/>
  <c r="F427" i="12"/>
  <c r="F426" i="12"/>
  <c r="F425" i="12"/>
  <c r="F424" i="12"/>
  <c r="F423" i="12"/>
  <c r="F422" i="12"/>
  <c r="F421" i="12"/>
  <c r="F420" i="12"/>
  <c r="F419" i="12"/>
  <c r="F418" i="12"/>
  <c r="F417" i="12"/>
  <c r="F416" i="12"/>
  <c r="F415" i="12"/>
  <c r="F414" i="12"/>
  <c r="F413" i="12"/>
  <c r="F412" i="12"/>
  <c r="F411" i="12"/>
  <c r="F410" i="12"/>
  <c r="F409" i="12"/>
  <c r="F408" i="12"/>
  <c r="F407" i="12"/>
  <c r="F406" i="12"/>
  <c r="F405" i="12"/>
  <c r="F404" i="12"/>
  <c r="F403" i="12"/>
  <c r="F402" i="12"/>
  <c r="F401" i="12"/>
  <c r="F400" i="12"/>
  <c r="F399" i="12"/>
  <c r="F398" i="12"/>
  <c r="F397" i="12"/>
  <c r="F396" i="12"/>
  <c r="F395" i="12"/>
  <c r="F394" i="12"/>
  <c r="F393" i="12"/>
  <c r="F392" i="12"/>
  <c r="F391" i="12"/>
  <c r="F390" i="12"/>
  <c r="F389" i="12"/>
  <c r="F388" i="12"/>
  <c r="F387" i="12"/>
  <c r="F386" i="12"/>
  <c r="F385" i="12"/>
  <c r="F384" i="12"/>
  <c r="F383" i="12"/>
  <c r="F382" i="12"/>
  <c r="F381" i="12"/>
  <c r="F380" i="12"/>
  <c r="F379" i="12"/>
  <c r="F378" i="12"/>
  <c r="F377" i="12"/>
  <c r="F376" i="12"/>
  <c r="F375" i="12"/>
  <c r="F374" i="12"/>
  <c r="F373" i="12"/>
  <c r="F372" i="12"/>
  <c r="F371" i="12"/>
  <c r="F370" i="12"/>
  <c r="F369" i="12"/>
  <c r="F368" i="12"/>
  <c r="F367" i="12"/>
  <c r="F366" i="12"/>
  <c r="F365" i="12"/>
  <c r="F364" i="12"/>
  <c r="F363" i="12"/>
  <c r="F362" i="12"/>
  <c r="F361" i="12"/>
  <c r="F360" i="12"/>
  <c r="F359" i="12"/>
  <c r="F358" i="12"/>
  <c r="F357" i="12"/>
  <c r="F356" i="12"/>
  <c r="F355" i="12"/>
  <c r="F354" i="12"/>
  <c r="F353" i="12"/>
  <c r="F352" i="12"/>
  <c r="F351" i="12"/>
  <c r="F350" i="12"/>
  <c r="F349" i="12"/>
  <c r="F348" i="12"/>
  <c r="F347" i="12"/>
  <c r="F346" i="12"/>
  <c r="F345" i="12"/>
  <c r="F344" i="12"/>
  <c r="F343" i="12"/>
  <c r="F342" i="12"/>
  <c r="F341" i="12"/>
  <c r="F340" i="12"/>
  <c r="F339" i="12"/>
  <c r="F338" i="12"/>
  <c r="F337" i="12"/>
  <c r="F336" i="12"/>
  <c r="F335" i="12"/>
  <c r="F334" i="12"/>
  <c r="F333" i="12"/>
  <c r="F332" i="12"/>
  <c r="F331" i="12"/>
  <c r="F330" i="12"/>
  <c r="F329" i="12"/>
  <c r="F328" i="12"/>
  <c r="F327" i="12"/>
  <c r="F326" i="12"/>
  <c r="F325" i="12"/>
  <c r="F324" i="12"/>
  <c r="F323" i="12"/>
  <c r="F322" i="12"/>
  <c r="F321" i="12"/>
  <c r="F320" i="12"/>
  <c r="F319" i="12"/>
  <c r="F318" i="12"/>
  <c r="F317" i="12"/>
  <c r="F316" i="12"/>
  <c r="F315" i="12"/>
  <c r="F314" i="12"/>
  <c r="F313" i="12"/>
  <c r="F312" i="12"/>
  <c r="F311" i="12"/>
  <c r="F310" i="12"/>
  <c r="F309" i="12"/>
  <c r="F308" i="12"/>
  <c r="F307" i="12"/>
  <c r="F306" i="12"/>
  <c r="F305" i="12"/>
  <c r="F304" i="12"/>
  <c r="F303" i="12"/>
  <c r="F302" i="12"/>
  <c r="F301" i="12"/>
  <c r="F300" i="12"/>
  <c r="F299" i="12"/>
  <c r="F298" i="12"/>
  <c r="F297" i="12"/>
  <c r="F296" i="12"/>
  <c r="F295" i="12"/>
  <c r="F294" i="12"/>
  <c r="F293" i="12"/>
  <c r="F292" i="12"/>
  <c r="F291" i="12"/>
  <c r="F290" i="12"/>
  <c r="F289" i="12"/>
  <c r="F288" i="12"/>
  <c r="F287" i="12"/>
  <c r="F286" i="12"/>
  <c r="F285" i="12"/>
  <c r="F284" i="12"/>
  <c r="F283" i="12"/>
  <c r="F282" i="12"/>
  <c r="F281" i="12"/>
  <c r="F280" i="12"/>
  <c r="F279" i="12"/>
  <c r="F278" i="12"/>
  <c r="F277" i="12"/>
  <c r="F276" i="12"/>
  <c r="F275" i="12"/>
  <c r="F274" i="12"/>
  <c r="F273" i="12"/>
  <c r="F272" i="12"/>
  <c r="F271" i="12"/>
  <c r="F270" i="12"/>
  <c r="F269" i="12"/>
  <c r="F268" i="12"/>
  <c r="F267" i="12"/>
  <c r="F266" i="12"/>
  <c r="F265" i="12"/>
  <c r="F264" i="12"/>
  <c r="F263" i="12"/>
  <c r="F262" i="12"/>
  <c r="F261" i="12"/>
  <c r="F260" i="12"/>
  <c r="F259" i="12"/>
  <c r="F258" i="12"/>
  <c r="F257" i="12"/>
  <c r="F256" i="12"/>
  <c r="F255" i="12"/>
  <c r="F254" i="12"/>
  <c r="F253" i="12"/>
  <c r="F252" i="12"/>
  <c r="F251" i="12"/>
  <c r="F250" i="12"/>
  <c r="F249" i="12"/>
  <c r="F248" i="12"/>
  <c r="F247" i="12"/>
  <c r="F246" i="12"/>
  <c r="F245" i="12"/>
  <c r="F244" i="12"/>
  <c r="F243" i="12"/>
  <c r="F242" i="12"/>
  <c r="F241" i="12"/>
  <c r="F240" i="12"/>
  <c r="F239" i="12"/>
  <c r="F238" i="12"/>
  <c r="F237" i="12"/>
  <c r="F236" i="12"/>
  <c r="F235" i="12"/>
  <c r="F234" i="12"/>
  <c r="F233" i="12"/>
  <c r="F232" i="12"/>
  <c r="F231" i="12"/>
  <c r="F230" i="12"/>
  <c r="F229" i="12"/>
  <c r="F228" i="12"/>
  <c r="F227" i="12"/>
  <c r="F226" i="12"/>
  <c r="F225" i="12"/>
  <c r="F224" i="12"/>
  <c r="F223" i="12"/>
  <c r="F222" i="12"/>
  <c r="F221" i="12"/>
  <c r="F220" i="12"/>
  <c r="F219" i="12"/>
  <c r="F218" i="12"/>
  <c r="F217" i="12"/>
  <c r="F216" i="12"/>
  <c r="F215" i="12"/>
  <c r="F214" i="12"/>
  <c r="F213" i="12"/>
  <c r="F212" i="12"/>
  <c r="F211" i="12"/>
  <c r="F210" i="12"/>
  <c r="F209" i="12"/>
  <c r="F208" i="12"/>
  <c r="F207" i="12"/>
  <c r="F206" i="12"/>
  <c r="F205" i="12"/>
  <c r="F204" i="12"/>
  <c r="F203" i="12"/>
  <c r="F202" i="12"/>
  <c r="F201" i="12"/>
  <c r="F200" i="12"/>
  <c r="F199" i="12"/>
  <c r="F198" i="12"/>
  <c r="F197" i="12"/>
  <c r="F196" i="12"/>
  <c r="F195" i="12"/>
  <c r="F194" i="12"/>
  <c r="F193" i="12"/>
  <c r="F192" i="12"/>
  <c r="F191" i="12"/>
  <c r="F190" i="12"/>
  <c r="F189" i="12"/>
  <c r="F188" i="12"/>
  <c r="F187" i="12"/>
  <c r="F186" i="12"/>
  <c r="F185" i="12"/>
  <c r="F184" i="12"/>
  <c r="F183" i="12"/>
  <c r="F182" i="12"/>
  <c r="F181" i="12"/>
  <c r="F180" i="12"/>
  <c r="F179" i="12"/>
  <c r="F178" i="12"/>
  <c r="F177" i="12"/>
  <c r="F176" i="12"/>
  <c r="F175" i="12"/>
  <c r="F174" i="12"/>
  <c r="F173" i="12"/>
  <c r="F172" i="12"/>
  <c r="F171" i="12"/>
  <c r="F170" i="12"/>
  <c r="F169" i="12"/>
  <c r="F168" i="12"/>
  <c r="F167" i="12"/>
  <c r="F166" i="12"/>
  <c r="F165" i="12"/>
  <c r="F164" i="12"/>
  <c r="F163" i="12"/>
  <c r="F162" i="12"/>
  <c r="F161" i="12"/>
  <c r="F160" i="12"/>
  <c r="F159" i="12"/>
  <c r="F158" i="12"/>
  <c r="F157" i="12"/>
  <c r="F156" i="12"/>
  <c r="F155" i="12"/>
  <c r="F154" i="12"/>
  <c r="F153" i="12"/>
  <c r="F152" i="12"/>
  <c r="F151" i="12"/>
  <c r="F150" i="12"/>
  <c r="F149" i="12"/>
  <c r="F148" i="12"/>
  <c r="F147" i="12"/>
  <c r="F146" i="12"/>
  <c r="F145" i="12"/>
  <c r="F144" i="12"/>
  <c r="F143" i="12"/>
  <c r="F142" i="12"/>
  <c r="F141" i="12"/>
  <c r="F140" i="12"/>
  <c r="F139" i="12"/>
  <c r="F138" i="12"/>
  <c r="F137" i="12"/>
  <c r="F136" i="12"/>
  <c r="F135" i="12"/>
  <c r="F134" i="12"/>
  <c r="F133" i="12"/>
  <c r="F132" i="12"/>
  <c r="F131" i="12"/>
  <c r="F130" i="12"/>
  <c r="F129" i="12"/>
  <c r="F128" i="12"/>
  <c r="F127" i="12"/>
  <c r="F126" i="12"/>
  <c r="F125" i="12"/>
  <c r="F124" i="12"/>
  <c r="F123" i="12"/>
  <c r="F122" i="12"/>
  <c r="F121" i="12"/>
  <c r="F120" i="12"/>
  <c r="F119" i="12"/>
  <c r="F118" i="12"/>
  <c r="F117" i="12"/>
  <c r="F116" i="12"/>
  <c r="F115" i="12"/>
  <c r="F114" i="12"/>
  <c r="F113" i="12"/>
  <c r="F112" i="12"/>
  <c r="F111" i="12"/>
  <c r="F110" i="12"/>
  <c r="F109" i="12"/>
  <c r="F108" i="12"/>
  <c r="F107" i="12"/>
  <c r="F106" i="12"/>
  <c r="F105" i="12"/>
  <c r="F104" i="12"/>
  <c r="F103" i="12"/>
  <c r="F102" i="12"/>
  <c r="F101" i="12"/>
  <c r="F100" i="12"/>
  <c r="F99" i="12"/>
  <c r="F98" i="12"/>
  <c r="F97" i="12"/>
  <c r="F96" i="12"/>
  <c r="F95" i="12"/>
  <c r="F94" i="12"/>
  <c r="F93" i="12"/>
  <c r="F92" i="12"/>
  <c r="F91" i="12"/>
  <c r="F90" i="12"/>
  <c r="F89" i="12"/>
  <c r="F88" i="12"/>
  <c r="F87" i="12"/>
  <c r="F86" i="12"/>
  <c r="F85" i="12"/>
  <c r="F84" i="12"/>
  <c r="F83" i="12"/>
  <c r="F82" i="12"/>
  <c r="F81" i="12"/>
  <c r="F80" i="12"/>
  <c r="F79" i="12"/>
  <c r="F78" i="12"/>
  <c r="F77" i="12"/>
  <c r="F76" i="12"/>
  <c r="F75" i="12"/>
  <c r="F74" i="12"/>
  <c r="F73" i="12"/>
  <c r="F72" i="12"/>
  <c r="F71" i="12"/>
  <c r="F70" i="12"/>
  <c r="F69" i="12"/>
  <c r="F68" i="12"/>
  <c r="F67" i="12"/>
  <c r="F66" i="12"/>
  <c r="F65" i="12"/>
  <c r="F64" i="12"/>
  <c r="F63" i="12"/>
  <c r="F62" i="12"/>
  <c r="F61" i="12"/>
  <c r="F60" i="12"/>
  <c r="F59" i="12"/>
  <c r="F58" i="12"/>
  <c r="F57" i="12"/>
  <c r="F56" i="12"/>
  <c r="F55" i="12"/>
  <c r="F54" i="12"/>
  <c r="F53" i="12"/>
  <c r="F52" i="12"/>
  <c r="F51" i="12"/>
  <c r="F50" i="12"/>
  <c r="F49" i="12"/>
  <c r="F48" i="12"/>
  <c r="F47" i="12"/>
  <c r="F46" i="12"/>
  <c r="F45" i="12"/>
  <c r="F44" i="12"/>
  <c r="F43" i="12"/>
  <c r="F42" i="12"/>
  <c r="F41" i="12"/>
  <c r="F40" i="12"/>
  <c r="F39" i="12"/>
  <c r="F38" i="12"/>
  <c r="F37" i="12"/>
  <c r="F36" i="12"/>
  <c r="F35" i="12"/>
  <c r="F34" i="12"/>
  <c r="F33" i="12"/>
  <c r="F32" i="12"/>
  <c r="F31" i="12"/>
  <c r="F30" i="12"/>
  <c r="F29" i="12"/>
  <c r="F28" i="12"/>
  <c r="F27" i="12"/>
  <c r="F26" i="12"/>
  <c r="F25" i="12"/>
  <c r="F24" i="12"/>
  <c r="F23" i="12"/>
  <c r="F22" i="12"/>
  <c r="F21" i="12"/>
  <c r="F20" i="12"/>
  <c r="F19" i="12"/>
  <c r="F18" i="12"/>
  <c r="F17" i="12"/>
  <c r="F16" i="12"/>
  <c r="F15" i="12"/>
  <c r="F14" i="12"/>
  <c r="F13" i="12"/>
  <c r="F12" i="12"/>
  <c r="F11" i="12"/>
  <c r="F10" i="12"/>
  <c r="F9" i="12"/>
  <c r="F8" i="12"/>
  <c r="F7" i="12"/>
  <c r="F6" i="12"/>
  <c r="F5" i="12"/>
  <c r="F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5" i="12"/>
  <c r="C6" i="12"/>
  <c r="C7" i="12"/>
  <c r="C8" i="12"/>
  <c r="C9" i="12"/>
  <c r="C10" i="12"/>
  <c r="C11" i="12"/>
  <c r="C12" i="12"/>
  <c r="C13" i="12"/>
  <c r="C14" i="12"/>
  <c r="C15" i="12"/>
  <c r="C16" i="12"/>
  <c r="C17" i="12"/>
  <c r="C18" i="12"/>
  <c r="C19" i="12"/>
  <c r="C20" i="12"/>
  <c r="C21" i="12"/>
  <c r="C22" i="12"/>
  <c r="C23" i="12"/>
  <c r="C24" i="12"/>
  <c r="C4" i="12"/>
  <c r="J3" i="11"/>
  <c r="H3" i="11"/>
  <c r="G3" i="11"/>
  <c r="L3" i="11"/>
  <c r="N3" i="11" l="1"/>
  <c r="F3" i="11"/>
  <c r="D3" i="11"/>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1"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0" i="3"/>
  <c r="M1241"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2"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5" i="3"/>
  <c r="M1386" i="3"/>
  <c r="M1387" i="3"/>
  <c r="M1388" i="3"/>
  <c r="M1389" i="3"/>
  <c r="M1390" i="3"/>
  <c r="M1391" i="3"/>
  <c r="M1392" i="3"/>
  <c r="M1393" i="3"/>
  <c r="M1394" i="3"/>
  <c r="M1395" i="3"/>
  <c r="M1396" i="3"/>
  <c r="M1397" i="3"/>
  <c r="M1398" i="3"/>
  <c r="M1399" i="3"/>
  <c r="M1400" i="3"/>
  <c r="M1401" i="3"/>
  <c r="M1402" i="3"/>
  <c r="M1403" i="3"/>
  <c r="M1404"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29" i="3"/>
  <c r="M1430"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4" i="3"/>
  <c r="M1555" i="3"/>
  <c r="M1556" i="3"/>
  <c r="M1557" i="3"/>
  <c r="M1558" i="3"/>
  <c r="M1559" i="3"/>
  <c r="M1560" i="3"/>
  <c r="M1561" i="3"/>
  <c r="M1562"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3" i="3"/>
  <c r="M1604" i="3"/>
  <c r="M1605" i="3"/>
  <c r="M1606" i="3"/>
  <c r="M1607" i="3"/>
  <c r="M1608" i="3"/>
  <c r="M1609" i="3"/>
  <c r="M1610" i="3"/>
  <c r="M1611" i="3"/>
  <c r="M1612" i="3"/>
  <c r="M1613" i="3"/>
  <c r="M1614" i="3"/>
  <c r="M1615" i="3"/>
  <c r="M1616" i="3"/>
  <c r="M1617" i="3"/>
  <c r="M1618" i="3"/>
  <c r="M1619" i="3"/>
  <c r="M1620" i="3"/>
  <c r="M1621" i="3"/>
  <c r="M1622" i="3"/>
  <c r="M1623" i="3"/>
  <c r="M1624" i="3"/>
  <c r="M1625" i="3"/>
  <c r="M1626" i="3"/>
  <c r="M1627" i="3"/>
  <c r="M1628" i="3"/>
  <c r="M1629" i="3"/>
  <c r="M1630" i="3"/>
  <c r="M1631" i="3"/>
  <c r="M1632" i="3"/>
  <c r="M1633" i="3"/>
  <c r="M1634" i="3"/>
  <c r="M1635" i="3"/>
  <c r="M1636" i="3"/>
  <c r="M1637" i="3"/>
  <c r="M1638" i="3"/>
  <c r="M1639" i="3"/>
  <c r="M1640" i="3"/>
  <c r="M1641" i="3"/>
  <c r="M1642" i="3"/>
  <c r="M1643" i="3"/>
  <c r="M1644" i="3"/>
  <c r="M1645" i="3"/>
  <c r="M1646" i="3"/>
  <c r="M1647" i="3"/>
  <c r="M1648" i="3"/>
  <c r="M1649" i="3"/>
  <c r="M1650" i="3"/>
  <c r="M1651" i="3"/>
  <c r="M1652" i="3"/>
  <c r="M1653" i="3"/>
  <c r="M1654" i="3"/>
  <c r="M1655" i="3"/>
  <c r="M1656" i="3"/>
  <c r="M1657" i="3"/>
  <c r="M1658" i="3"/>
  <c r="M1659" i="3"/>
  <c r="M1660" i="3"/>
  <c r="M1661" i="3"/>
  <c r="M1662" i="3"/>
  <c r="M1663" i="3"/>
  <c r="M1664" i="3"/>
  <c r="M1665" i="3"/>
  <c r="M1666" i="3"/>
  <c r="M1667" i="3"/>
  <c r="M1668" i="3"/>
  <c r="M1669" i="3"/>
  <c r="M1670" i="3"/>
  <c r="M1671" i="3"/>
  <c r="M1672" i="3"/>
  <c r="M1673" i="3"/>
  <c r="M1674" i="3"/>
  <c r="M1675" i="3"/>
  <c r="M1676" i="3"/>
  <c r="M1677" i="3"/>
  <c r="M1678" i="3"/>
  <c r="M1679" i="3"/>
  <c r="M1680" i="3"/>
  <c r="M1681" i="3"/>
  <c r="M1682" i="3"/>
  <c r="M1683" i="3"/>
  <c r="M1684" i="3"/>
  <c r="M1685" i="3"/>
  <c r="M1686" i="3"/>
  <c r="M1687" i="3"/>
  <c r="M1688" i="3"/>
  <c r="M1689" i="3"/>
  <c r="M1690" i="3"/>
  <c r="M1691" i="3"/>
  <c r="M1692" i="3"/>
  <c r="M1693" i="3"/>
  <c r="M1694" i="3"/>
  <c r="M1695" i="3"/>
  <c r="M1696" i="3"/>
  <c r="M1697" i="3"/>
  <c r="M1698" i="3"/>
  <c r="M1699" i="3"/>
  <c r="M1700" i="3"/>
  <c r="M1701" i="3"/>
  <c r="M1702" i="3"/>
  <c r="M1703" i="3"/>
  <c r="M1704" i="3"/>
  <c r="M1705" i="3"/>
  <c r="M1706" i="3"/>
  <c r="M1707" i="3"/>
  <c r="M1708" i="3"/>
  <c r="M1709" i="3"/>
  <c r="M1710" i="3"/>
  <c r="M1711" i="3"/>
  <c r="M1712" i="3"/>
  <c r="M1713" i="3"/>
  <c r="M1714" i="3"/>
  <c r="M1715" i="3"/>
  <c r="M1716" i="3"/>
  <c r="M1717" i="3"/>
  <c r="M1718" i="3"/>
  <c r="M1719" i="3"/>
  <c r="M1720" i="3"/>
  <c r="M1721" i="3"/>
  <c r="M1722" i="3"/>
  <c r="M1723" i="3"/>
  <c r="M1724" i="3"/>
  <c r="M1725" i="3"/>
  <c r="M1726" i="3"/>
  <c r="M1727" i="3"/>
  <c r="M1728" i="3"/>
  <c r="M1729" i="3"/>
  <c r="M1730" i="3"/>
  <c r="M1731" i="3"/>
  <c r="M1732" i="3"/>
  <c r="M1733" i="3"/>
  <c r="M1734" i="3"/>
  <c r="M1735" i="3"/>
  <c r="M1736" i="3"/>
  <c r="M1737" i="3"/>
  <c r="M1738" i="3"/>
  <c r="M1739" i="3"/>
  <c r="M1740" i="3"/>
  <c r="M1741" i="3"/>
  <c r="M1742" i="3"/>
  <c r="M1743" i="3"/>
  <c r="M1744" i="3"/>
  <c r="M1745" i="3"/>
  <c r="M1746" i="3"/>
  <c r="M1747" i="3"/>
  <c r="M1748" i="3"/>
  <c r="M1749" i="3"/>
  <c r="M1750"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776" i="3"/>
  <c r="M1777" i="3"/>
  <c r="M1778" i="3"/>
  <c r="M1779" i="3"/>
  <c r="M1780" i="3"/>
  <c r="M1781" i="3"/>
  <c r="M1782"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08" i="3"/>
  <c r="M1809" i="3"/>
  <c r="M1810" i="3"/>
  <c r="M1811" i="3"/>
  <c r="M1812" i="3"/>
  <c r="M1813" i="3"/>
  <c r="M1814" i="3"/>
  <c r="M1815" i="3"/>
  <c r="M1816" i="3"/>
  <c r="M1817" i="3"/>
  <c r="M1818" i="3"/>
  <c r="M1819" i="3"/>
  <c r="M1820" i="3"/>
  <c r="M1821" i="3"/>
  <c r="M1822" i="3"/>
  <c r="M1823" i="3"/>
  <c r="M1824" i="3"/>
  <c r="M1825" i="3"/>
  <c r="M1826" i="3"/>
  <c r="M1827" i="3"/>
  <c r="M1828" i="3"/>
  <c r="M1829" i="3"/>
  <c r="M1830" i="3"/>
  <c r="M1831" i="3"/>
  <c r="M1832" i="3"/>
  <c r="M1833" i="3"/>
  <c r="M1834" i="3"/>
  <c r="M1835" i="3"/>
  <c r="M1836" i="3"/>
  <c r="M1837" i="3"/>
  <c r="M1838" i="3"/>
  <c r="M1839" i="3"/>
  <c r="M1840" i="3"/>
  <c r="M1841" i="3"/>
  <c r="M1842" i="3"/>
  <c r="M1843" i="3"/>
  <c r="M1844" i="3"/>
  <c r="M1845" i="3"/>
  <c r="M1846" i="3"/>
  <c r="M1847" i="3"/>
  <c r="M1848" i="3"/>
  <c r="M1849" i="3"/>
  <c r="M1850" i="3"/>
  <c r="M1851" i="3"/>
  <c r="M1852" i="3"/>
  <c r="M1853" i="3"/>
  <c r="M1854" i="3"/>
  <c r="M1855" i="3"/>
  <c r="M1856" i="3"/>
  <c r="M1857" i="3"/>
  <c r="M1858" i="3"/>
  <c r="M1859" i="3"/>
  <c r="M1860" i="3"/>
  <c r="M1861" i="3"/>
  <c r="M1862" i="3"/>
  <c r="M1863" i="3"/>
  <c r="M1864" i="3"/>
  <c r="M1865" i="3"/>
  <c r="M1866" i="3"/>
  <c r="M1867" i="3"/>
  <c r="M1868" i="3"/>
  <c r="M1869" i="3"/>
  <c r="M1870" i="3"/>
  <c r="M1871" i="3"/>
  <c r="M1872" i="3"/>
  <c r="M1873" i="3"/>
  <c r="M1874" i="3"/>
  <c r="M1875" i="3"/>
  <c r="M1876" i="3"/>
  <c r="M1877" i="3"/>
  <c r="M1878" i="3"/>
  <c r="M1879" i="3"/>
  <c r="M1880" i="3"/>
  <c r="M1881" i="3"/>
  <c r="M1882" i="3"/>
  <c r="M1883" i="3"/>
  <c r="M1884" i="3"/>
  <c r="M1885" i="3"/>
  <c r="M1886" i="3"/>
  <c r="M1887" i="3"/>
  <c r="M1888" i="3"/>
  <c r="M1889" i="3"/>
  <c r="M1890" i="3"/>
  <c r="M1891" i="3"/>
  <c r="M1892" i="3"/>
  <c r="M1893" i="3"/>
  <c r="M1894" i="3"/>
  <c r="M1895" i="3"/>
  <c r="M1896" i="3"/>
  <c r="M1897" i="3"/>
  <c r="M1898" i="3"/>
  <c r="M1899" i="3"/>
  <c r="M1900" i="3"/>
  <c r="M1901" i="3"/>
  <c r="M1902" i="3"/>
  <c r="M1903" i="3"/>
  <c r="M1904" i="3"/>
  <c r="M1905" i="3"/>
  <c r="M1906" i="3"/>
  <c r="M1907" i="3"/>
  <c r="M1908" i="3"/>
  <c r="M1909" i="3"/>
  <c r="M1910" i="3"/>
  <c r="M1911" i="3"/>
  <c r="M1912" i="3"/>
  <c r="M1913" i="3"/>
  <c r="M1914" i="3"/>
  <c r="M1915" i="3"/>
  <c r="M1916" i="3"/>
  <c r="M1917" i="3"/>
  <c r="M1918" i="3"/>
  <c r="M1919" i="3"/>
  <c r="M1920" i="3"/>
  <c r="M1921" i="3"/>
  <c r="M1922" i="3"/>
  <c r="M1923" i="3"/>
  <c r="M1924" i="3"/>
  <c r="M1925" i="3"/>
  <c r="M1926" i="3"/>
  <c r="M1927" i="3"/>
  <c r="M1928" i="3"/>
  <c r="M1929" i="3"/>
  <c r="M1930" i="3"/>
  <c r="M1931" i="3"/>
  <c r="M1932" i="3"/>
  <c r="M1933" i="3"/>
  <c r="M1934" i="3"/>
  <c r="M1935" i="3"/>
  <c r="M1936" i="3"/>
  <c r="M1937" i="3"/>
  <c r="M1938" i="3"/>
  <c r="M1939" i="3"/>
  <c r="M1940" i="3"/>
  <c r="M1941" i="3"/>
  <c r="M1942" i="3"/>
  <c r="M1943" i="3"/>
  <c r="M1944" i="3"/>
  <c r="M1945" i="3"/>
  <c r="M1946" i="3"/>
  <c r="M1947" i="3"/>
  <c r="M1948" i="3"/>
  <c r="M1949" i="3"/>
  <c r="M1950" i="3"/>
  <c r="M1951" i="3"/>
  <c r="M1952" i="3"/>
  <c r="M1953" i="3"/>
  <c r="M1954" i="3"/>
  <c r="M1955" i="3"/>
  <c r="M1956" i="3"/>
  <c r="M1957" i="3"/>
  <c r="M1958" i="3"/>
  <c r="M1959" i="3"/>
  <c r="M1960" i="3"/>
  <c r="M1961" i="3"/>
  <c r="M1962" i="3"/>
  <c r="M1963" i="3"/>
  <c r="M1964" i="3"/>
  <c r="M1965" i="3"/>
  <c r="M1966" i="3"/>
  <c r="M1967" i="3"/>
  <c r="M1968" i="3"/>
  <c r="M1969" i="3"/>
  <c r="M1970" i="3"/>
  <c r="M1971" i="3"/>
  <c r="M1972" i="3"/>
  <c r="M1973" i="3"/>
  <c r="M1974" i="3"/>
  <c r="M1975" i="3"/>
  <c r="M1976" i="3"/>
  <c r="M1977" i="3"/>
  <c r="M1978" i="3"/>
  <c r="M1979" i="3"/>
  <c r="M1980" i="3"/>
  <c r="M1981" i="3"/>
  <c r="M1982" i="3"/>
  <c r="M1983" i="3"/>
  <c r="M1984" i="3"/>
  <c r="M1985" i="3"/>
  <c r="M1986" i="3"/>
  <c r="M1987" i="3"/>
  <c r="M1988" i="3"/>
  <c r="M1989" i="3"/>
  <c r="M1990" i="3"/>
  <c r="M1991" i="3"/>
  <c r="M1992" i="3"/>
  <c r="M1993" i="3"/>
  <c r="M1994" i="3"/>
  <c r="M1995" i="3"/>
  <c r="M1996" i="3"/>
  <c r="M1997" i="3"/>
  <c r="M1998" i="3"/>
  <c r="M1999" i="3"/>
  <c r="M2000" i="3"/>
  <c r="M2001" i="3"/>
  <c r="M2002" i="3"/>
  <c r="M2003" i="3"/>
  <c r="M2004" i="3"/>
  <c r="M2005" i="3"/>
  <c r="M2006" i="3"/>
  <c r="M2007" i="3"/>
  <c r="M2008" i="3"/>
  <c r="M2009" i="3"/>
  <c r="M2010" i="3"/>
  <c r="M2011" i="3"/>
  <c r="M2012" i="3"/>
  <c r="M2013" i="3"/>
  <c r="M2014" i="3"/>
  <c r="M2015" i="3"/>
  <c r="M2016" i="3"/>
  <c r="M2017" i="3"/>
  <c r="M2018" i="3"/>
  <c r="M2019" i="3"/>
  <c r="M2020" i="3"/>
  <c r="M2021" i="3"/>
  <c r="M2022" i="3"/>
  <c r="M2023" i="3"/>
  <c r="M2024" i="3"/>
  <c r="M2025" i="3"/>
  <c r="M2026" i="3"/>
  <c r="M2027" i="3"/>
  <c r="M2028" i="3"/>
  <c r="M2029" i="3"/>
  <c r="M2030" i="3"/>
  <c r="M2031" i="3"/>
  <c r="M2032" i="3"/>
  <c r="M2033" i="3"/>
  <c r="M2034" i="3"/>
  <c r="M2035" i="3"/>
  <c r="M2036" i="3"/>
  <c r="M2037" i="3"/>
  <c r="M2038" i="3"/>
  <c r="M2039" i="3"/>
  <c r="M2040" i="3"/>
  <c r="M2041" i="3"/>
  <c r="M2042" i="3"/>
  <c r="M2043" i="3"/>
  <c r="M2044" i="3"/>
  <c r="M2045" i="3"/>
  <c r="M2046" i="3"/>
  <c r="M2047" i="3"/>
  <c r="M2048" i="3"/>
  <c r="M2049" i="3"/>
  <c r="M2050" i="3"/>
  <c r="M2051" i="3"/>
  <c r="M2052" i="3"/>
  <c r="M2053" i="3"/>
  <c r="M2054" i="3"/>
  <c r="M2055" i="3"/>
  <c r="M2056" i="3"/>
  <c r="M2057" i="3"/>
  <c r="M2058" i="3"/>
  <c r="M2059" i="3"/>
  <c r="M2060" i="3"/>
  <c r="M2061" i="3"/>
  <c r="M2062" i="3"/>
  <c r="M2063" i="3"/>
  <c r="M2064" i="3"/>
  <c r="M2065" i="3"/>
  <c r="M2066" i="3"/>
  <c r="M2067" i="3"/>
  <c r="M2068" i="3"/>
  <c r="M2069" i="3"/>
  <c r="M2070" i="3"/>
  <c r="M2071" i="3"/>
  <c r="M2072" i="3"/>
  <c r="M2073" i="3"/>
  <c r="M2074" i="3"/>
  <c r="M2075" i="3"/>
  <c r="M2076" i="3"/>
  <c r="M2077" i="3"/>
  <c r="M2078" i="3"/>
  <c r="M2079" i="3"/>
  <c r="M2080" i="3"/>
  <c r="M2081" i="3"/>
  <c r="M2082" i="3"/>
  <c r="M2083" i="3"/>
  <c r="M2084" i="3"/>
  <c r="M2085" i="3"/>
  <c r="M2086" i="3"/>
  <c r="M2087" i="3"/>
  <c r="M2088" i="3"/>
  <c r="M2089" i="3"/>
  <c r="M2090" i="3"/>
  <c r="M2091" i="3"/>
  <c r="M2092" i="3"/>
  <c r="M2093" i="3"/>
  <c r="M2094" i="3"/>
  <c r="M2095" i="3"/>
  <c r="M2096" i="3"/>
  <c r="M2097" i="3"/>
  <c r="M2098" i="3"/>
  <c r="M2099" i="3"/>
  <c r="M2100" i="3"/>
  <c r="M2101" i="3"/>
  <c r="M2102" i="3"/>
  <c r="M2103" i="3"/>
  <c r="M2104" i="3"/>
  <c r="M2105" i="3"/>
  <c r="M2106" i="3"/>
  <c r="M2107" i="3"/>
  <c r="M2108" i="3"/>
  <c r="M2109" i="3"/>
  <c r="M2110" i="3"/>
  <c r="M2111" i="3"/>
  <c r="M2112" i="3"/>
  <c r="M2113" i="3"/>
  <c r="M2114" i="3"/>
  <c r="M2115" i="3"/>
  <c r="M2116" i="3"/>
  <c r="M2117" i="3"/>
  <c r="M2118" i="3"/>
  <c r="M2119" i="3"/>
  <c r="M2120" i="3"/>
  <c r="M2121" i="3"/>
  <c r="M2122" i="3"/>
  <c r="M2123" i="3"/>
  <c r="M2124" i="3"/>
  <c r="M2125" i="3"/>
  <c r="M2126" i="3"/>
  <c r="M2127" i="3"/>
  <c r="M2128" i="3"/>
  <c r="M2129" i="3"/>
  <c r="M2130" i="3"/>
  <c r="M2131" i="3"/>
  <c r="M2132" i="3"/>
  <c r="M2133" i="3"/>
  <c r="M2134" i="3"/>
  <c r="M2135" i="3"/>
  <c r="M2136" i="3"/>
  <c r="M2137" i="3"/>
  <c r="M2138" i="3"/>
  <c r="M2139" i="3"/>
  <c r="M2140" i="3"/>
  <c r="M2141" i="3"/>
  <c r="M2142" i="3"/>
  <c r="M2143" i="3"/>
  <c r="M2144" i="3"/>
  <c r="M2145" i="3"/>
  <c r="M2146" i="3"/>
  <c r="M2147" i="3"/>
  <c r="M2148" i="3"/>
  <c r="M2149" i="3"/>
  <c r="M2150" i="3"/>
  <c r="M2151" i="3"/>
  <c r="M2152" i="3"/>
  <c r="M2153" i="3"/>
  <c r="M2154" i="3"/>
  <c r="M2155" i="3"/>
  <c r="M2156" i="3"/>
  <c r="M2157" i="3"/>
  <c r="M2158" i="3"/>
  <c r="M2159" i="3"/>
  <c r="M2160" i="3"/>
  <c r="M2161" i="3"/>
  <c r="M2162" i="3"/>
  <c r="M2163" i="3"/>
  <c r="M2164" i="3"/>
  <c r="M2165" i="3"/>
  <c r="M2166" i="3"/>
  <c r="M2167" i="3"/>
  <c r="M2168" i="3"/>
  <c r="M2169" i="3"/>
  <c r="M2170" i="3"/>
  <c r="M2171" i="3"/>
  <c r="M2172" i="3"/>
  <c r="M2173" i="3"/>
  <c r="M2174" i="3"/>
  <c r="M2175" i="3"/>
  <c r="M2176" i="3"/>
  <c r="M2177" i="3"/>
  <c r="M2178" i="3"/>
  <c r="M2179" i="3"/>
  <c r="M2180" i="3"/>
  <c r="M2181" i="3"/>
  <c r="M2182" i="3"/>
  <c r="M2183" i="3"/>
  <c r="M2184" i="3"/>
  <c r="M2185" i="3"/>
  <c r="M2186" i="3"/>
  <c r="M2187" i="3"/>
  <c r="M2188" i="3"/>
  <c r="M2189" i="3"/>
  <c r="M2190" i="3"/>
  <c r="M2191" i="3"/>
  <c r="M2192" i="3"/>
  <c r="M2193" i="3"/>
  <c r="M2194" i="3"/>
  <c r="M2195" i="3"/>
  <c r="M2196" i="3"/>
  <c r="M2197" i="3"/>
  <c r="M2198" i="3"/>
  <c r="M2199" i="3"/>
  <c r="M2200" i="3"/>
  <c r="M2201" i="3"/>
  <c r="M2202" i="3"/>
  <c r="M2203" i="3"/>
  <c r="M2204" i="3"/>
  <c r="M2205" i="3"/>
  <c r="M2206" i="3"/>
  <c r="M2207" i="3"/>
  <c r="M2208" i="3"/>
  <c r="M2209" i="3"/>
  <c r="M2210" i="3"/>
  <c r="M2211" i="3"/>
  <c r="M2212" i="3"/>
  <c r="M2213" i="3"/>
  <c r="M2214" i="3"/>
  <c r="M2215" i="3"/>
  <c r="M2216" i="3"/>
  <c r="M2217" i="3"/>
  <c r="M2218" i="3"/>
  <c r="M2219" i="3"/>
  <c r="M2220" i="3"/>
  <c r="M2221" i="3"/>
  <c r="M2222" i="3"/>
  <c r="M2223" i="3"/>
  <c r="M2224" i="3"/>
  <c r="M2225" i="3"/>
  <c r="M2226" i="3"/>
  <c r="M2227" i="3"/>
  <c r="M2228" i="3"/>
  <c r="M2229" i="3"/>
  <c r="M2230" i="3"/>
  <c r="M2231" i="3"/>
  <c r="M2232" i="3"/>
  <c r="M2233" i="3"/>
  <c r="M2234" i="3"/>
  <c r="M2235" i="3"/>
  <c r="M2236" i="3"/>
  <c r="M2237" i="3"/>
  <c r="M2238" i="3"/>
  <c r="M2239" i="3"/>
  <c r="M2240" i="3"/>
  <c r="M2241" i="3"/>
  <c r="M2242" i="3"/>
  <c r="M2243" i="3"/>
  <c r="M2244" i="3"/>
  <c r="M2245" i="3"/>
  <c r="M2246" i="3"/>
  <c r="M2247" i="3"/>
  <c r="M2248" i="3"/>
  <c r="M2249" i="3"/>
  <c r="M2250" i="3"/>
  <c r="M2251" i="3"/>
  <c r="M2252" i="3"/>
  <c r="M2253" i="3"/>
  <c r="M2254" i="3"/>
  <c r="M2255" i="3"/>
  <c r="M2256" i="3"/>
  <c r="M2257" i="3"/>
  <c r="M2258" i="3"/>
  <c r="M2259" i="3"/>
  <c r="M2260" i="3"/>
  <c r="M2261" i="3"/>
  <c r="M2262" i="3"/>
  <c r="M2263" i="3"/>
  <c r="M2264" i="3"/>
  <c r="M2265" i="3"/>
  <c r="M2266" i="3"/>
  <c r="M2267" i="3"/>
  <c r="M2268" i="3"/>
  <c r="M2269" i="3"/>
  <c r="M2270" i="3"/>
  <c r="M2271" i="3"/>
  <c r="M2272" i="3"/>
  <c r="M2273" i="3"/>
  <c r="M2274" i="3"/>
  <c r="M2275" i="3"/>
  <c r="M2276" i="3"/>
  <c r="M2277" i="3"/>
  <c r="M2278" i="3"/>
  <c r="M2279" i="3"/>
  <c r="M2280" i="3"/>
  <c r="M2281" i="3"/>
  <c r="M2282" i="3"/>
  <c r="M2283" i="3"/>
  <c r="M2284" i="3"/>
  <c r="M2285" i="3"/>
  <c r="M2286" i="3"/>
  <c r="M2287" i="3"/>
  <c r="M2288" i="3"/>
  <c r="M2289" i="3"/>
  <c r="M2290" i="3"/>
  <c r="M2291" i="3"/>
  <c r="M2292" i="3"/>
  <c r="M2293" i="3"/>
  <c r="M2294" i="3"/>
  <c r="M2295" i="3"/>
  <c r="M2296" i="3"/>
  <c r="M2297" i="3"/>
  <c r="M2298" i="3"/>
  <c r="M2299" i="3"/>
  <c r="M2300" i="3"/>
  <c r="M2301" i="3"/>
  <c r="M2302" i="3"/>
  <c r="M2303" i="3"/>
  <c r="M2304" i="3"/>
  <c r="M2305" i="3"/>
  <c r="M2306" i="3"/>
  <c r="M2307" i="3"/>
  <c r="M2308" i="3"/>
  <c r="M2309" i="3"/>
  <c r="M2310" i="3"/>
  <c r="M2311" i="3"/>
  <c r="M2312" i="3"/>
  <c r="M2313" i="3"/>
  <c r="M2314" i="3"/>
  <c r="M2315" i="3"/>
  <c r="M2316" i="3"/>
  <c r="M2317" i="3"/>
  <c r="M2318" i="3"/>
  <c r="M2319" i="3"/>
  <c r="M2320" i="3"/>
  <c r="M2321" i="3"/>
  <c r="M2322" i="3"/>
  <c r="M2323" i="3"/>
  <c r="M2324" i="3"/>
  <c r="M2325" i="3"/>
  <c r="M2326" i="3"/>
  <c r="M2327" i="3"/>
  <c r="M2328" i="3"/>
  <c r="M2329" i="3"/>
  <c r="M2330" i="3"/>
  <c r="M2331" i="3"/>
  <c r="M2332" i="3"/>
  <c r="M2333" i="3"/>
  <c r="M2334" i="3"/>
  <c r="M2335" i="3"/>
  <c r="M2336" i="3"/>
  <c r="M2337" i="3"/>
  <c r="M2338" i="3"/>
  <c r="M2339" i="3"/>
  <c r="M2340" i="3"/>
  <c r="M2341" i="3"/>
  <c r="M2342" i="3"/>
  <c r="M2343" i="3"/>
  <c r="M2344" i="3"/>
  <c r="M2345" i="3"/>
  <c r="M2346" i="3"/>
  <c r="M2347" i="3"/>
  <c r="M2348" i="3"/>
  <c r="M2349" i="3"/>
  <c r="M2350" i="3"/>
  <c r="M2351" i="3"/>
  <c r="M2352" i="3"/>
  <c r="M2353" i="3"/>
  <c r="M2354" i="3"/>
  <c r="M2355" i="3"/>
  <c r="M2356" i="3"/>
  <c r="M2357" i="3"/>
  <c r="M2358" i="3"/>
  <c r="M2359" i="3"/>
  <c r="M2360" i="3"/>
  <c r="M2361" i="3"/>
  <c r="M2362" i="3"/>
  <c r="M2363" i="3"/>
  <c r="M2364" i="3"/>
  <c r="M2365" i="3"/>
  <c r="M2366" i="3"/>
  <c r="M2367" i="3"/>
  <c r="M2368" i="3"/>
  <c r="M2369" i="3"/>
  <c r="M2370" i="3"/>
  <c r="M2371" i="3"/>
  <c r="M2372" i="3"/>
  <c r="M2373" i="3"/>
  <c r="M2374" i="3"/>
  <c r="M2375" i="3"/>
  <c r="M2376" i="3"/>
  <c r="M2377" i="3"/>
  <c r="M2378" i="3"/>
  <c r="M2379" i="3"/>
  <c r="M2380" i="3"/>
  <c r="M2381" i="3"/>
  <c r="M2382" i="3"/>
  <c r="M2383" i="3"/>
  <c r="M2384" i="3"/>
  <c r="M2385" i="3"/>
  <c r="M2386" i="3"/>
  <c r="M2387" i="3"/>
  <c r="M2388" i="3"/>
  <c r="M2389" i="3"/>
  <c r="M2390" i="3"/>
  <c r="M2391" i="3"/>
  <c r="M2392" i="3"/>
  <c r="M2393" i="3"/>
  <c r="M2394" i="3"/>
  <c r="M2395" i="3"/>
  <c r="M2396" i="3"/>
  <c r="M2397" i="3"/>
  <c r="M2398" i="3"/>
  <c r="M2399" i="3"/>
  <c r="M2400" i="3"/>
  <c r="M2401" i="3"/>
  <c r="M2402" i="3"/>
  <c r="M2403" i="3"/>
  <c r="M2404" i="3"/>
  <c r="M2405" i="3"/>
  <c r="M2406" i="3"/>
  <c r="M2407" i="3"/>
  <c r="M2408" i="3"/>
  <c r="M2409" i="3"/>
  <c r="M2410" i="3"/>
  <c r="M2411" i="3"/>
  <c r="M2412" i="3"/>
  <c r="M2413" i="3"/>
  <c r="M2414" i="3"/>
  <c r="M2415" i="3"/>
  <c r="M2416" i="3"/>
  <c r="M2417" i="3"/>
  <c r="M2418" i="3"/>
  <c r="M2419" i="3"/>
  <c r="M2420" i="3"/>
  <c r="M2421" i="3"/>
  <c r="M2422" i="3"/>
  <c r="M2423" i="3"/>
  <c r="M2424" i="3"/>
  <c r="M2425" i="3"/>
  <c r="M2426" i="3"/>
  <c r="M2427" i="3"/>
  <c r="M2428" i="3"/>
  <c r="M2429" i="3"/>
  <c r="M2430" i="3"/>
  <c r="M2431" i="3"/>
  <c r="M2432" i="3"/>
  <c r="M2433" i="3"/>
  <c r="M2434" i="3"/>
  <c r="M2435" i="3"/>
  <c r="M2436" i="3"/>
  <c r="M2437" i="3"/>
  <c r="M2438" i="3"/>
  <c r="M2439" i="3"/>
  <c r="M2440" i="3"/>
  <c r="M2441" i="3"/>
  <c r="M2442" i="3"/>
  <c r="M2443" i="3"/>
  <c r="M2444" i="3"/>
  <c r="M2445" i="3"/>
  <c r="M2446" i="3"/>
  <c r="M2447" i="3"/>
  <c r="M2448" i="3"/>
  <c r="M2449" i="3"/>
  <c r="M2450" i="3"/>
  <c r="M2451" i="3"/>
  <c r="M2452" i="3"/>
  <c r="M2453" i="3"/>
  <c r="M2454" i="3"/>
  <c r="M2455" i="3"/>
  <c r="M2456" i="3"/>
  <c r="M2457" i="3"/>
  <c r="M2458" i="3"/>
  <c r="M2459" i="3"/>
  <c r="M2460" i="3"/>
  <c r="M2461" i="3"/>
  <c r="M2462" i="3"/>
  <c r="M2463" i="3"/>
  <c r="M2464" i="3"/>
  <c r="M2465" i="3"/>
  <c r="M2466" i="3"/>
  <c r="M2467" i="3"/>
  <c r="M2468" i="3"/>
  <c r="M2469" i="3"/>
  <c r="M2470" i="3"/>
  <c r="M2471" i="3"/>
  <c r="M2472" i="3"/>
  <c r="M2473" i="3"/>
  <c r="M2474" i="3"/>
  <c r="M2475" i="3"/>
  <c r="M2476" i="3"/>
  <c r="M2477" i="3"/>
  <c r="M2478" i="3"/>
  <c r="M2479" i="3"/>
  <c r="M2480" i="3"/>
  <c r="M2481" i="3"/>
  <c r="M2482" i="3"/>
  <c r="M2483" i="3"/>
  <c r="M2484" i="3"/>
  <c r="M2485" i="3"/>
  <c r="M2486" i="3"/>
  <c r="M2487" i="3"/>
  <c r="M2488" i="3"/>
  <c r="M2489" i="3"/>
  <c r="M2490" i="3"/>
  <c r="M2491" i="3"/>
  <c r="M2492" i="3"/>
  <c r="M2493" i="3"/>
  <c r="M2494" i="3"/>
  <c r="M2495" i="3"/>
  <c r="M2496" i="3"/>
  <c r="M2497" i="3"/>
  <c r="M2498" i="3"/>
  <c r="M2499" i="3"/>
  <c r="M2500" i="3"/>
  <c r="M2501" i="3"/>
  <c r="M2502" i="3"/>
  <c r="M2503" i="3"/>
  <c r="M2504" i="3"/>
  <c r="M2505" i="3"/>
  <c r="M2506" i="3"/>
  <c r="M2507" i="3"/>
  <c r="M2508" i="3"/>
  <c r="M2509" i="3"/>
  <c r="M2510" i="3"/>
  <c r="M2511" i="3"/>
  <c r="M2512" i="3"/>
  <c r="M2513" i="3"/>
  <c r="M2514" i="3"/>
  <c r="M2515" i="3"/>
  <c r="M2516" i="3"/>
  <c r="M2517" i="3"/>
  <c r="M2518" i="3"/>
  <c r="M2519" i="3"/>
  <c r="M2520" i="3"/>
  <c r="M2521" i="3"/>
  <c r="M2522" i="3"/>
  <c r="M2523" i="3"/>
  <c r="M2524" i="3"/>
  <c r="M2525" i="3"/>
  <c r="M2526" i="3"/>
  <c r="M2527" i="3"/>
  <c r="M2528" i="3"/>
  <c r="M2529" i="3"/>
  <c r="M2530" i="3"/>
  <c r="M2531" i="3"/>
  <c r="M2532" i="3"/>
  <c r="M2533" i="3"/>
  <c r="M2534" i="3"/>
  <c r="M2535" i="3"/>
  <c r="M2536" i="3"/>
  <c r="M2537" i="3"/>
  <c r="M2538" i="3"/>
  <c r="M2539" i="3"/>
  <c r="M2540" i="3"/>
  <c r="M2541" i="3"/>
  <c r="M2542" i="3"/>
  <c r="M2543" i="3"/>
  <c r="M2544" i="3"/>
  <c r="M2545" i="3"/>
  <c r="M2546" i="3"/>
  <c r="M2547" i="3"/>
  <c r="M2548" i="3"/>
  <c r="M2549" i="3"/>
  <c r="M2550" i="3"/>
  <c r="M2551" i="3"/>
  <c r="M2552" i="3"/>
  <c r="M2553" i="3"/>
  <c r="M2554" i="3"/>
  <c r="M2555" i="3"/>
  <c r="M2556" i="3"/>
  <c r="M2557" i="3"/>
  <c r="M2558" i="3"/>
  <c r="M2559" i="3"/>
  <c r="M2560" i="3"/>
  <c r="M2561" i="3"/>
  <c r="M2562" i="3"/>
  <c r="M2563" i="3"/>
  <c r="M2564" i="3"/>
  <c r="M2565" i="3"/>
  <c r="M2566" i="3"/>
  <c r="M2567" i="3"/>
  <c r="M2568" i="3"/>
  <c r="M2569" i="3"/>
  <c r="M2570" i="3"/>
  <c r="M2571" i="3"/>
  <c r="M2572" i="3"/>
  <c r="M2573" i="3"/>
  <c r="M2574" i="3"/>
  <c r="M2575" i="3"/>
  <c r="M2576" i="3"/>
  <c r="M2577" i="3"/>
  <c r="M2578" i="3"/>
  <c r="M2579" i="3"/>
  <c r="M2580" i="3"/>
  <c r="M2581" i="3"/>
  <c r="M2582" i="3"/>
  <c r="M2583" i="3"/>
  <c r="M2584" i="3"/>
  <c r="M2585" i="3"/>
  <c r="M2586" i="3"/>
  <c r="M2587" i="3"/>
  <c r="M2588" i="3"/>
  <c r="M2589" i="3"/>
  <c r="M2590" i="3"/>
  <c r="M2591" i="3"/>
  <c r="M2592" i="3"/>
  <c r="M2593" i="3"/>
  <c r="M2594" i="3"/>
  <c r="M2595" i="3"/>
  <c r="M2596" i="3"/>
  <c r="M2597" i="3"/>
  <c r="M2598" i="3"/>
  <c r="M2599" i="3"/>
  <c r="M2600" i="3"/>
  <c r="M2601" i="3"/>
  <c r="M2602" i="3"/>
  <c r="M2603" i="3"/>
  <c r="M2604" i="3"/>
  <c r="M2605" i="3"/>
  <c r="M2606" i="3"/>
  <c r="M2607" i="3"/>
  <c r="M2608" i="3"/>
  <c r="M2609" i="3"/>
  <c r="M2610" i="3"/>
  <c r="M2611" i="3"/>
  <c r="M2612" i="3"/>
  <c r="M2613" i="3"/>
  <c r="M2614" i="3"/>
  <c r="M2615" i="3"/>
  <c r="M2616" i="3"/>
  <c r="M2617" i="3"/>
  <c r="M2618" i="3"/>
  <c r="M2619" i="3"/>
  <c r="M2620" i="3"/>
  <c r="M2621" i="3"/>
  <c r="M2622" i="3"/>
  <c r="M2623" i="3"/>
  <c r="M2624" i="3"/>
  <c r="M2625" i="3"/>
  <c r="M2626" i="3"/>
  <c r="M2627" i="3"/>
  <c r="M2628" i="3"/>
  <c r="M2629" i="3"/>
  <c r="M2630" i="3"/>
  <c r="M2631" i="3"/>
  <c r="M2632" i="3"/>
  <c r="M2633" i="3"/>
  <c r="M2634" i="3"/>
  <c r="M2635" i="3"/>
  <c r="M2636" i="3"/>
  <c r="M2637" i="3"/>
  <c r="M2638" i="3"/>
  <c r="M2639" i="3"/>
  <c r="M2640" i="3"/>
  <c r="M2641" i="3"/>
  <c r="M2642" i="3"/>
  <c r="M2643" i="3"/>
  <c r="M2644" i="3"/>
  <c r="M2645" i="3"/>
  <c r="M2646" i="3"/>
  <c r="M2647" i="3"/>
  <c r="M2648" i="3"/>
  <c r="M2649" i="3"/>
  <c r="M2650" i="3"/>
  <c r="M2651" i="3"/>
  <c r="M2652" i="3"/>
  <c r="M2653" i="3"/>
  <c r="M2654" i="3"/>
  <c r="M2655" i="3"/>
  <c r="M2656" i="3"/>
  <c r="M2657" i="3"/>
  <c r="M2658" i="3"/>
  <c r="M2659" i="3"/>
  <c r="M2660" i="3"/>
  <c r="M2661" i="3"/>
  <c r="M2662" i="3"/>
  <c r="M2663" i="3"/>
  <c r="M2664" i="3"/>
  <c r="M2665" i="3"/>
  <c r="M2666" i="3"/>
  <c r="M2667" i="3"/>
  <c r="M2668" i="3"/>
  <c r="M2669" i="3"/>
  <c r="M2670" i="3"/>
  <c r="M2671" i="3"/>
  <c r="M2672" i="3"/>
  <c r="M2673" i="3"/>
  <c r="M2674" i="3"/>
  <c r="M2675" i="3"/>
  <c r="M2676" i="3"/>
  <c r="M2677" i="3"/>
  <c r="M2678" i="3"/>
  <c r="M2679" i="3"/>
  <c r="M2680" i="3"/>
  <c r="M2681" i="3"/>
  <c r="M2682" i="3"/>
  <c r="M2683" i="3"/>
  <c r="M2684" i="3"/>
  <c r="M2685" i="3"/>
  <c r="M2686" i="3"/>
  <c r="M2687" i="3"/>
  <c r="M2688" i="3"/>
  <c r="M2689" i="3"/>
  <c r="M2690" i="3"/>
  <c r="M2691" i="3"/>
  <c r="M2692" i="3"/>
  <c r="M2693" i="3"/>
  <c r="M2694" i="3"/>
  <c r="M2695" i="3"/>
  <c r="M2696" i="3"/>
  <c r="M2697" i="3"/>
  <c r="M2698" i="3"/>
  <c r="M2699" i="3"/>
  <c r="M2700" i="3"/>
  <c r="M2701" i="3"/>
  <c r="M2702" i="3"/>
  <c r="M2703" i="3"/>
  <c r="M2704" i="3"/>
  <c r="M2705" i="3"/>
  <c r="M2706" i="3"/>
  <c r="M2707" i="3"/>
  <c r="M2708" i="3"/>
  <c r="M2709" i="3"/>
  <c r="M2710" i="3"/>
  <c r="M2711" i="3"/>
  <c r="M2712" i="3"/>
  <c r="M2713" i="3"/>
  <c r="M2714" i="3"/>
  <c r="M2715" i="3"/>
  <c r="M2716" i="3"/>
  <c r="M2717" i="3"/>
  <c r="M2718" i="3"/>
  <c r="M2719" i="3"/>
  <c r="M2720" i="3"/>
  <c r="M2721" i="3"/>
  <c r="M2722" i="3"/>
  <c r="M2723" i="3"/>
  <c r="M2724" i="3"/>
  <c r="M2725" i="3"/>
  <c r="M2726" i="3"/>
  <c r="M2727" i="3"/>
  <c r="M2728" i="3"/>
  <c r="M2729" i="3"/>
  <c r="M2730" i="3"/>
  <c r="M2731" i="3"/>
  <c r="M2732" i="3"/>
  <c r="M2733" i="3"/>
  <c r="M2734" i="3"/>
  <c r="M2735" i="3"/>
  <c r="M2736" i="3"/>
  <c r="M2737" i="3"/>
  <c r="M2738" i="3"/>
  <c r="M2739" i="3"/>
  <c r="M2740" i="3"/>
  <c r="M2741" i="3"/>
  <c r="M2742" i="3"/>
  <c r="M2743" i="3"/>
  <c r="M2744" i="3"/>
  <c r="M2745" i="3"/>
  <c r="M2746" i="3"/>
  <c r="M2747" i="3"/>
  <c r="M2748" i="3"/>
  <c r="M2749" i="3"/>
  <c r="M2750" i="3"/>
  <c r="M2751" i="3"/>
  <c r="M2752" i="3"/>
  <c r="M2753" i="3"/>
  <c r="M2754" i="3"/>
  <c r="M2755" i="3"/>
  <c r="M2756" i="3"/>
  <c r="M2757" i="3"/>
  <c r="M2758" i="3"/>
  <c r="M2759" i="3"/>
  <c r="M2760" i="3"/>
  <c r="M2761" i="3"/>
  <c r="M2762" i="3"/>
  <c r="M2763" i="3"/>
  <c r="M2764" i="3"/>
  <c r="M2765" i="3"/>
  <c r="M2766" i="3"/>
  <c r="M2767" i="3"/>
  <c r="M2768" i="3"/>
  <c r="M2769" i="3"/>
  <c r="M2770" i="3"/>
  <c r="M2771" i="3"/>
  <c r="M2772" i="3"/>
  <c r="M2773" i="3"/>
  <c r="M2774" i="3"/>
  <c r="M2775" i="3"/>
  <c r="M2776" i="3"/>
  <c r="M2777" i="3"/>
  <c r="M2778" i="3"/>
  <c r="M2779" i="3"/>
  <c r="M2780" i="3"/>
  <c r="M2781" i="3"/>
  <c r="M2782" i="3"/>
  <c r="M2783" i="3"/>
  <c r="M2784" i="3"/>
  <c r="M2785" i="3"/>
  <c r="M2786" i="3"/>
  <c r="M2787" i="3"/>
  <c r="M2788" i="3"/>
  <c r="M2789" i="3"/>
  <c r="M2790" i="3"/>
  <c r="M2791" i="3"/>
  <c r="M2792" i="3"/>
  <c r="M2793" i="3"/>
  <c r="M2794" i="3"/>
  <c r="M2795" i="3"/>
  <c r="M2796" i="3"/>
  <c r="M2797" i="3"/>
  <c r="M2798" i="3"/>
  <c r="M2799" i="3"/>
  <c r="M2800" i="3"/>
  <c r="M2801" i="3"/>
  <c r="M2802" i="3"/>
  <c r="M2803" i="3"/>
  <c r="M2804" i="3"/>
  <c r="M2805" i="3"/>
  <c r="M2806" i="3"/>
  <c r="M2807" i="3"/>
  <c r="M2808" i="3"/>
  <c r="M2809" i="3"/>
  <c r="M2810" i="3"/>
  <c r="M2811" i="3"/>
  <c r="M2812" i="3"/>
  <c r="M2813" i="3"/>
  <c r="M2814" i="3"/>
  <c r="M2815" i="3"/>
  <c r="M2816" i="3"/>
  <c r="M2817" i="3"/>
  <c r="M2818" i="3"/>
  <c r="M2819" i="3"/>
  <c r="M2820" i="3"/>
  <c r="M2821" i="3"/>
  <c r="M2822" i="3"/>
  <c r="M2823" i="3"/>
  <c r="M2824" i="3"/>
  <c r="M2825" i="3"/>
  <c r="M2826" i="3"/>
  <c r="M2827" i="3"/>
  <c r="M2828" i="3"/>
  <c r="M2829" i="3"/>
  <c r="M2830" i="3"/>
  <c r="M2831" i="3"/>
  <c r="M2832" i="3"/>
  <c r="M2833" i="3"/>
  <c r="M2834" i="3"/>
  <c r="M2835" i="3"/>
  <c r="M2836" i="3"/>
  <c r="M2837" i="3"/>
  <c r="M2838" i="3"/>
  <c r="M2839" i="3"/>
  <c r="M2840" i="3"/>
  <c r="M2841" i="3"/>
  <c r="M2842" i="3"/>
  <c r="M2843" i="3"/>
  <c r="M2844" i="3"/>
  <c r="M2845" i="3"/>
  <c r="M2846" i="3"/>
  <c r="M2847" i="3"/>
  <c r="M2848" i="3"/>
  <c r="M2849" i="3"/>
  <c r="M2850" i="3"/>
  <c r="M2851" i="3"/>
  <c r="M2852" i="3"/>
  <c r="M2853" i="3"/>
  <c r="M2854" i="3"/>
  <c r="M2855" i="3"/>
  <c r="M2856" i="3"/>
  <c r="M2857" i="3"/>
  <c r="M2858" i="3"/>
  <c r="M2859" i="3"/>
  <c r="M2860" i="3"/>
  <c r="M2861" i="3"/>
  <c r="M2862" i="3"/>
  <c r="M2863" i="3"/>
  <c r="M2864" i="3"/>
  <c r="M2865" i="3"/>
  <c r="M2866" i="3"/>
  <c r="M2867" i="3"/>
  <c r="M2868" i="3"/>
  <c r="M2869" i="3"/>
  <c r="M2870" i="3"/>
  <c r="M2871" i="3"/>
  <c r="M2872" i="3"/>
  <c r="M2873" i="3"/>
  <c r="M2874" i="3"/>
  <c r="M2875" i="3"/>
  <c r="M2876" i="3"/>
  <c r="M2877" i="3"/>
  <c r="M2878" i="3"/>
  <c r="M2879" i="3"/>
  <c r="M2880" i="3"/>
  <c r="M2881" i="3"/>
  <c r="M2882" i="3"/>
  <c r="M2883" i="3"/>
  <c r="M2884" i="3"/>
  <c r="M2885" i="3"/>
  <c r="M2886" i="3"/>
  <c r="M2887" i="3"/>
  <c r="M2888" i="3"/>
  <c r="M2889" i="3"/>
  <c r="M2890" i="3"/>
  <c r="M2891" i="3"/>
  <c r="M2892" i="3"/>
  <c r="M2893" i="3"/>
  <c r="M2894" i="3"/>
  <c r="M2895" i="3"/>
  <c r="M2896" i="3"/>
  <c r="M2897" i="3"/>
  <c r="M2898" i="3"/>
  <c r="M2899" i="3"/>
  <c r="M2900" i="3"/>
  <c r="M2901" i="3"/>
  <c r="M2902" i="3"/>
  <c r="M2903" i="3"/>
  <c r="M2904" i="3"/>
  <c r="M2905" i="3"/>
  <c r="M2906" i="3"/>
  <c r="M2907" i="3"/>
  <c r="M2908" i="3"/>
  <c r="M2909" i="3"/>
  <c r="M2910" i="3"/>
  <c r="M2911" i="3"/>
  <c r="M2912" i="3"/>
  <c r="M2913" i="3"/>
  <c r="M2914" i="3"/>
  <c r="M2915" i="3"/>
  <c r="M2916" i="3"/>
  <c r="M2917" i="3"/>
  <c r="M2918" i="3"/>
  <c r="M2919" i="3"/>
  <c r="M2920" i="3"/>
  <c r="M2921" i="3"/>
  <c r="M2922" i="3"/>
  <c r="M2923" i="3"/>
  <c r="M2924" i="3"/>
  <c r="M2925" i="3"/>
  <c r="M2926" i="3"/>
  <c r="M2927" i="3"/>
  <c r="M2928" i="3"/>
  <c r="M2929" i="3"/>
  <c r="M2930" i="3"/>
  <c r="M2931" i="3"/>
  <c r="M2932" i="3"/>
  <c r="M2933" i="3"/>
  <c r="M2934" i="3"/>
  <c r="M2935" i="3"/>
  <c r="M2936" i="3"/>
  <c r="M2937" i="3"/>
  <c r="M2938" i="3"/>
  <c r="M2939" i="3"/>
  <c r="M2940" i="3"/>
  <c r="M2941" i="3"/>
  <c r="M2942" i="3"/>
  <c r="M2943" i="3"/>
  <c r="M2944" i="3"/>
  <c r="M2945" i="3"/>
  <c r="M2946" i="3"/>
  <c r="M2947" i="3"/>
  <c r="M2948" i="3"/>
  <c r="M2949" i="3"/>
  <c r="M2950" i="3"/>
  <c r="M2951" i="3"/>
  <c r="M2952" i="3"/>
  <c r="M2953" i="3"/>
  <c r="M2954" i="3"/>
  <c r="M2955" i="3"/>
  <c r="M2956" i="3"/>
  <c r="M2957" i="3"/>
  <c r="M2958" i="3"/>
  <c r="M2959" i="3"/>
  <c r="M2960" i="3"/>
  <c r="M2961" i="3"/>
  <c r="M2962" i="3"/>
  <c r="M2963" i="3"/>
  <c r="M2964" i="3"/>
  <c r="M2965" i="3"/>
  <c r="M2966" i="3"/>
  <c r="M2967" i="3"/>
  <c r="M2968" i="3"/>
  <c r="M2969" i="3"/>
  <c r="M2970" i="3"/>
  <c r="M2971" i="3"/>
  <c r="M2972" i="3"/>
  <c r="M2973" i="3"/>
  <c r="M2974" i="3"/>
  <c r="M2975" i="3"/>
  <c r="M2976" i="3"/>
  <c r="M2977" i="3"/>
  <c r="M2978" i="3"/>
  <c r="M2979" i="3"/>
  <c r="M2980" i="3"/>
  <c r="M2981" i="3"/>
  <c r="M2982" i="3"/>
  <c r="M2983" i="3"/>
  <c r="M2984" i="3"/>
  <c r="M2985" i="3"/>
  <c r="M2986" i="3"/>
  <c r="M2987" i="3"/>
  <c r="M2988" i="3"/>
  <c r="M2989" i="3"/>
  <c r="M2990" i="3"/>
  <c r="M2991" i="3"/>
  <c r="M2992" i="3"/>
  <c r="M2993" i="3"/>
  <c r="M2994" i="3"/>
  <c r="M2995" i="3"/>
  <c r="M2996" i="3"/>
  <c r="M2997" i="3"/>
  <c r="M2998" i="3"/>
  <c r="M2999" i="3"/>
  <c r="M3000" i="3"/>
  <c r="M3001" i="3"/>
  <c r="M3002" i="3"/>
  <c r="M3003" i="3"/>
  <c r="M3004" i="3"/>
  <c r="M3005" i="3"/>
  <c r="M3006" i="3"/>
  <c r="M3007" i="3"/>
  <c r="M3008" i="3"/>
  <c r="M3009" i="3"/>
  <c r="M3010" i="3"/>
  <c r="M3011" i="3"/>
  <c r="M3012" i="3"/>
  <c r="M3013" i="3"/>
  <c r="M3014" i="3"/>
  <c r="M3015" i="3"/>
  <c r="M3016" i="3"/>
  <c r="M3017" i="3"/>
  <c r="M3018" i="3"/>
  <c r="M3019" i="3"/>
  <c r="M3020" i="3"/>
  <c r="M3021" i="3"/>
  <c r="M3022" i="3"/>
  <c r="M3023" i="3"/>
  <c r="M3024" i="3"/>
  <c r="M3025" i="3"/>
  <c r="M3026" i="3"/>
  <c r="M3027" i="3"/>
  <c r="M3028" i="3"/>
  <c r="M3029" i="3"/>
  <c r="M3030" i="3"/>
  <c r="M3031" i="3"/>
  <c r="M3032" i="3"/>
  <c r="M3033" i="3"/>
  <c r="M3034" i="3"/>
  <c r="M3035" i="3"/>
  <c r="M3036" i="3"/>
  <c r="M3037" i="3"/>
  <c r="M3038" i="3"/>
  <c r="M3039" i="3"/>
  <c r="M3040" i="3"/>
  <c r="M3041" i="3"/>
  <c r="M3042" i="3"/>
  <c r="M3043" i="3"/>
  <c r="M3044" i="3"/>
  <c r="M3045" i="3"/>
  <c r="M3046" i="3"/>
  <c r="M3047" i="3"/>
  <c r="M3048" i="3"/>
  <c r="M3049" i="3"/>
  <c r="M3050" i="3"/>
  <c r="M3051" i="3"/>
  <c r="M3052" i="3"/>
  <c r="M3053" i="3"/>
  <c r="M3054" i="3"/>
  <c r="M3055" i="3"/>
  <c r="M3056" i="3"/>
  <c r="M3057" i="3"/>
  <c r="M3058" i="3"/>
  <c r="M3059" i="3"/>
  <c r="M3060" i="3"/>
  <c r="M3061" i="3"/>
  <c r="M3062" i="3"/>
  <c r="M3063" i="3"/>
  <c r="M3064" i="3"/>
  <c r="M3065" i="3"/>
  <c r="M3066" i="3"/>
  <c r="M3067" i="3"/>
  <c r="M3068" i="3"/>
  <c r="M3069" i="3"/>
  <c r="M3070" i="3"/>
  <c r="M3071" i="3"/>
  <c r="M3072" i="3"/>
  <c r="M3073" i="3"/>
  <c r="M3074" i="3"/>
  <c r="M3075" i="3"/>
  <c r="M3076" i="3"/>
  <c r="M3077" i="3"/>
  <c r="M3078" i="3"/>
  <c r="M3079" i="3"/>
  <c r="M3080" i="3"/>
  <c r="M3081" i="3"/>
  <c r="M3082" i="3"/>
  <c r="M3083" i="3"/>
  <c r="M3084" i="3"/>
  <c r="M3085" i="3"/>
  <c r="M3086" i="3"/>
  <c r="M3087" i="3"/>
  <c r="M3088" i="3"/>
  <c r="M3089" i="3"/>
  <c r="M3090" i="3"/>
  <c r="M3091" i="3"/>
  <c r="M3092" i="3"/>
  <c r="M3093" i="3"/>
  <c r="M3094" i="3"/>
  <c r="M3095" i="3"/>
  <c r="M3096" i="3"/>
  <c r="M3097" i="3"/>
  <c r="M3098" i="3"/>
  <c r="M3099" i="3"/>
  <c r="M3100" i="3"/>
  <c r="M3101" i="3"/>
  <c r="M3102" i="3"/>
  <c r="M3103" i="3"/>
  <c r="M3104" i="3"/>
  <c r="M3105" i="3"/>
  <c r="M3106" i="3"/>
  <c r="M3107" i="3"/>
  <c r="M3108" i="3"/>
  <c r="M3109" i="3"/>
  <c r="M3110" i="3"/>
  <c r="M3111" i="3"/>
  <c r="M3112" i="3"/>
  <c r="M3113" i="3"/>
  <c r="M3114" i="3"/>
  <c r="M3115" i="3"/>
  <c r="M3116" i="3"/>
  <c r="M3117" i="3"/>
  <c r="M3118" i="3"/>
  <c r="M3119" i="3"/>
  <c r="M3120" i="3"/>
  <c r="M3121" i="3"/>
  <c r="M3122" i="3"/>
  <c r="M3123" i="3"/>
  <c r="M3124" i="3"/>
  <c r="M3125" i="3"/>
  <c r="M3126" i="3"/>
  <c r="M3127" i="3"/>
  <c r="M3128" i="3"/>
  <c r="M3129" i="3"/>
  <c r="M3130" i="3"/>
  <c r="M3131" i="3"/>
  <c r="M3132" i="3"/>
  <c r="M3133" i="3"/>
  <c r="M3134" i="3"/>
  <c r="M3135" i="3"/>
  <c r="M3136" i="3"/>
  <c r="M3137" i="3"/>
  <c r="M3138" i="3"/>
  <c r="M3139" i="3"/>
  <c r="M3140" i="3"/>
  <c r="M3141" i="3"/>
  <c r="M3142" i="3"/>
  <c r="M3143" i="3"/>
  <c r="M3144" i="3"/>
  <c r="M3145" i="3"/>
  <c r="M3146" i="3"/>
  <c r="M3147" i="3"/>
  <c r="M3148" i="3"/>
  <c r="M3149" i="3"/>
  <c r="M3150" i="3"/>
  <c r="M3151" i="3"/>
  <c r="M3152" i="3"/>
  <c r="M3153" i="3"/>
  <c r="M3154" i="3"/>
  <c r="M3155" i="3"/>
  <c r="M3156" i="3"/>
  <c r="M3157" i="3"/>
  <c r="M3158" i="3"/>
  <c r="M3159" i="3"/>
  <c r="M3160" i="3"/>
  <c r="M3161" i="3"/>
  <c r="M3162" i="3"/>
  <c r="M3163" i="3"/>
  <c r="M3164" i="3"/>
  <c r="M3165" i="3"/>
  <c r="M3166" i="3"/>
  <c r="M3167" i="3"/>
  <c r="M3168" i="3"/>
  <c r="M3169" i="3"/>
  <c r="M3170" i="3"/>
  <c r="M3171" i="3"/>
  <c r="M3172" i="3"/>
  <c r="M3173" i="3"/>
  <c r="M3174" i="3"/>
  <c r="M3175" i="3"/>
  <c r="M3176" i="3"/>
  <c r="M3177" i="3"/>
  <c r="M3178" i="3"/>
  <c r="M3179" i="3"/>
  <c r="M3180" i="3"/>
  <c r="M3181" i="3"/>
  <c r="M3182" i="3"/>
  <c r="M3183" i="3"/>
  <c r="M3184" i="3"/>
  <c r="M3185" i="3"/>
  <c r="M3186" i="3"/>
  <c r="M3187" i="3"/>
  <c r="M3188" i="3"/>
  <c r="M3189" i="3"/>
  <c r="M3190" i="3"/>
  <c r="M3191" i="3"/>
  <c r="M3192" i="3"/>
  <c r="M3193" i="3"/>
  <c r="M3194" i="3"/>
  <c r="M3195" i="3"/>
  <c r="M3196" i="3"/>
  <c r="M3197" i="3"/>
  <c r="M3198" i="3"/>
  <c r="M3199" i="3"/>
  <c r="M3200" i="3"/>
  <c r="M3201" i="3"/>
  <c r="M3202" i="3"/>
  <c r="M3203" i="3"/>
  <c r="M3204" i="3"/>
  <c r="M3205" i="3"/>
  <c r="M3206" i="3"/>
  <c r="M3207" i="3"/>
  <c r="M3208" i="3"/>
  <c r="M3209" i="3"/>
  <c r="M3210" i="3"/>
  <c r="M3211" i="3"/>
  <c r="M3212" i="3"/>
  <c r="M3213" i="3"/>
  <c r="M3214" i="3"/>
  <c r="M3215" i="3"/>
  <c r="M3216" i="3"/>
  <c r="M3217" i="3"/>
  <c r="M3218" i="3"/>
  <c r="M3219" i="3"/>
  <c r="M3220" i="3"/>
  <c r="M3221" i="3"/>
  <c r="M3222" i="3"/>
  <c r="M3223" i="3"/>
  <c r="M3224" i="3"/>
  <c r="M3225" i="3"/>
  <c r="M3226" i="3"/>
  <c r="M3227" i="3"/>
  <c r="M3228" i="3"/>
  <c r="M3229" i="3"/>
  <c r="M3230" i="3"/>
  <c r="M3231" i="3"/>
  <c r="M3232" i="3"/>
  <c r="M3233" i="3"/>
  <c r="M3234" i="3"/>
  <c r="M3235" i="3"/>
  <c r="M3236" i="3"/>
  <c r="M3237" i="3"/>
  <c r="M3238" i="3"/>
  <c r="M3239" i="3"/>
  <c r="M3240" i="3"/>
  <c r="M3241" i="3"/>
  <c r="M3242" i="3"/>
  <c r="M3243" i="3"/>
  <c r="M3244" i="3"/>
  <c r="M3245" i="3"/>
  <c r="M3246" i="3"/>
  <c r="M3247" i="3"/>
  <c r="M3248" i="3"/>
  <c r="M3249" i="3"/>
  <c r="M3250" i="3"/>
  <c r="M3251" i="3"/>
  <c r="M3252" i="3"/>
  <c r="M3253" i="3"/>
  <c r="M3254" i="3"/>
  <c r="M3255" i="3"/>
  <c r="M3256" i="3"/>
  <c r="M3257" i="3"/>
  <c r="M3258" i="3"/>
  <c r="M3259" i="3"/>
  <c r="M3260" i="3"/>
  <c r="M3261" i="3"/>
  <c r="M3262" i="3"/>
  <c r="M3263" i="3"/>
  <c r="M3264" i="3"/>
  <c r="M3265" i="3"/>
  <c r="M3266" i="3"/>
  <c r="M3267" i="3"/>
  <c r="M3268" i="3"/>
  <c r="M3269" i="3"/>
  <c r="M3270" i="3"/>
  <c r="M3271" i="3"/>
  <c r="M3272" i="3"/>
  <c r="M3273" i="3"/>
  <c r="M3274" i="3"/>
  <c r="M3275" i="3"/>
  <c r="M3276" i="3"/>
  <c r="M3277" i="3"/>
  <c r="M3278" i="3"/>
  <c r="M3279" i="3"/>
  <c r="M3280" i="3"/>
  <c r="M3281" i="3"/>
  <c r="M3282" i="3"/>
  <c r="M3283" i="3"/>
  <c r="M3284" i="3"/>
  <c r="M3285" i="3"/>
  <c r="M3286" i="3"/>
  <c r="M3287" i="3"/>
  <c r="M3288" i="3"/>
  <c r="M3289" i="3"/>
  <c r="M3290" i="3"/>
  <c r="M3291" i="3"/>
  <c r="M3292" i="3"/>
  <c r="M3293" i="3"/>
  <c r="M3294" i="3"/>
  <c r="M3295" i="3"/>
  <c r="M3296" i="3"/>
  <c r="M3297" i="3"/>
  <c r="M3298" i="3"/>
  <c r="M3299" i="3"/>
  <c r="M3300" i="3"/>
  <c r="M3301" i="3"/>
  <c r="M3302" i="3"/>
  <c r="M3303" i="3"/>
  <c r="M3304" i="3"/>
  <c r="M3305" i="3"/>
  <c r="M3306" i="3"/>
  <c r="M3307" i="3"/>
  <c r="M3308" i="3"/>
  <c r="M3309" i="3"/>
  <c r="M3310" i="3"/>
  <c r="M3311" i="3"/>
  <c r="M3312" i="3"/>
  <c r="M3313" i="3"/>
  <c r="M3314" i="3"/>
  <c r="M3315" i="3"/>
  <c r="M3316" i="3"/>
  <c r="M3317" i="3"/>
  <c r="M3318" i="3"/>
  <c r="M3319" i="3"/>
  <c r="M3320" i="3"/>
  <c r="M3321" i="3"/>
  <c r="M3322" i="3"/>
  <c r="M3323" i="3"/>
  <c r="M3324" i="3"/>
  <c r="M3325" i="3"/>
  <c r="M3326" i="3"/>
  <c r="M3327" i="3"/>
  <c r="M3328" i="3"/>
  <c r="M3329" i="3"/>
  <c r="M3330" i="3"/>
  <c r="M3331" i="3"/>
  <c r="M3332" i="3"/>
  <c r="M3333" i="3"/>
  <c r="M3334" i="3"/>
  <c r="M3335" i="3"/>
  <c r="M3336" i="3"/>
  <c r="M3337" i="3"/>
  <c r="M3338" i="3"/>
  <c r="M3339" i="3"/>
  <c r="M3340" i="3"/>
  <c r="M3341" i="3"/>
  <c r="M3342" i="3"/>
  <c r="M3343" i="3"/>
  <c r="M3344" i="3"/>
  <c r="M3345" i="3"/>
  <c r="M3346" i="3"/>
  <c r="M3347" i="3"/>
  <c r="M3348" i="3"/>
  <c r="M3349" i="3"/>
  <c r="M3350" i="3"/>
  <c r="M3351" i="3"/>
  <c r="M3352" i="3"/>
  <c r="M3353" i="3"/>
  <c r="M3354" i="3"/>
  <c r="M3355" i="3"/>
  <c r="M3356" i="3"/>
  <c r="M3357" i="3"/>
  <c r="M3358" i="3"/>
  <c r="M3359" i="3"/>
  <c r="M3360" i="3"/>
  <c r="M3361" i="3"/>
  <c r="M3362" i="3"/>
  <c r="M3363" i="3"/>
  <c r="M3364" i="3"/>
  <c r="M3365" i="3"/>
  <c r="M3366" i="3"/>
  <c r="M3367" i="3"/>
  <c r="M3368" i="3"/>
  <c r="M3369" i="3"/>
  <c r="M3370" i="3"/>
  <c r="M3371" i="3"/>
  <c r="M3372" i="3"/>
  <c r="M3373" i="3"/>
  <c r="M3374" i="3"/>
  <c r="M3375" i="3"/>
  <c r="M3376" i="3"/>
  <c r="M3377" i="3"/>
  <c r="M3378" i="3"/>
  <c r="M3379" i="3"/>
  <c r="M3380" i="3"/>
  <c r="M3381" i="3"/>
  <c r="M3382" i="3"/>
  <c r="M3383" i="3"/>
  <c r="M3384" i="3"/>
  <c r="M3385" i="3"/>
  <c r="M3386" i="3"/>
  <c r="M3387" i="3"/>
  <c r="M3388" i="3"/>
  <c r="M3389" i="3"/>
  <c r="M3390" i="3"/>
  <c r="M3391" i="3"/>
  <c r="M3392" i="3"/>
  <c r="M3393" i="3"/>
  <c r="M3394" i="3"/>
  <c r="M3395" i="3"/>
  <c r="M3396" i="3"/>
  <c r="M3397" i="3"/>
  <c r="M3398" i="3"/>
  <c r="M3399" i="3"/>
  <c r="M3400" i="3"/>
  <c r="M3401" i="3"/>
  <c r="M3402" i="3"/>
  <c r="M3403" i="3"/>
  <c r="M3404" i="3"/>
  <c r="M3405" i="3"/>
  <c r="M3406" i="3"/>
  <c r="M3407" i="3"/>
  <c r="M3408" i="3"/>
  <c r="M3409" i="3"/>
  <c r="M3410" i="3"/>
  <c r="M3411" i="3"/>
  <c r="M3412" i="3"/>
  <c r="M3413" i="3"/>
  <c r="M3414" i="3"/>
  <c r="M3415" i="3"/>
  <c r="M3416" i="3"/>
  <c r="M3417" i="3"/>
  <c r="M3418" i="3"/>
  <c r="M3419" i="3"/>
  <c r="M3420" i="3"/>
  <c r="M3421" i="3"/>
  <c r="M3422" i="3"/>
  <c r="M3423" i="3"/>
  <c r="M3424" i="3"/>
  <c r="M3425" i="3"/>
  <c r="M3426" i="3"/>
  <c r="M3427" i="3"/>
  <c r="M3428" i="3"/>
  <c r="M3429" i="3"/>
  <c r="M3430" i="3"/>
  <c r="M3431" i="3"/>
  <c r="M3432" i="3"/>
  <c r="M3433" i="3"/>
  <c r="M3434" i="3"/>
  <c r="M3435" i="3"/>
  <c r="M3436" i="3"/>
  <c r="M3437" i="3"/>
  <c r="M3438" i="3"/>
  <c r="M3439" i="3"/>
  <c r="M3440" i="3"/>
  <c r="M3441" i="3"/>
  <c r="M3442" i="3"/>
  <c r="M3443" i="3"/>
  <c r="M3444" i="3"/>
  <c r="M3445" i="3"/>
  <c r="M3446" i="3"/>
  <c r="M3447" i="3"/>
  <c r="M3448" i="3"/>
  <c r="M3449" i="3"/>
  <c r="M3450" i="3"/>
  <c r="M3451" i="3"/>
  <c r="M3452" i="3"/>
  <c r="M3453" i="3"/>
  <c r="M3454" i="3"/>
  <c r="M3455" i="3"/>
  <c r="M3456" i="3"/>
  <c r="M3457" i="3"/>
  <c r="M3458" i="3"/>
  <c r="M3459" i="3"/>
  <c r="M3460" i="3"/>
  <c r="M3461" i="3"/>
  <c r="M3462" i="3"/>
  <c r="M3463" i="3"/>
  <c r="M3464" i="3"/>
  <c r="M3465" i="3"/>
  <c r="M3466" i="3"/>
  <c r="M3467" i="3"/>
  <c r="M3468" i="3"/>
  <c r="M3469" i="3"/>
  <c r="M3470" i="3"/>
  <c r="M3471" i="3"/>
  <c r="M3472" i="3"/>
  <c r="M3473" i="3"/>
  <c r="M3474" i="3"/>
  <c r="M3475" i="3"/>
  <c r="M3476" i="3"/>
  <c r="M3477" i="3"/>
  <c r="M3478" i="3"/>
  <c r="M3479" i="3"/>
  <c r="M3480" i="3"/>
  <c r="M3481" i="3"/>
  <c r="M3482" i="3"/>
  <c r="M3483" i="3"/>
  <c r="M3484" i="3"/>
  <c r="M3485" i="3"/>
  <c r="M3486" i="3"/>
  <c r="M3487" i="3"/>
  <c r="M3488" i="3"/>
  <c r="M3489" i="3"/>
  <c r="M3490" i="3"/>
  <c r="M3491" i="3"/>
  <c r="M3492" i="3"/>
  <c r="M3493" i="3"/>
  <c r="M3494" i="3"/>
  <c r="M3495" i="3"/>
  <c r="M3496" i="3"/>
  <c r="M3497" i="3"/>
  <c r="M3498" i="3"/>
  <c r="M3499" i="3"/>
  <c r="M3500" i="3"/>
  <c r="M3501" i="3"/>
  <c r="M3502" i="3"/>
  <c r="M3503" i="3"/>
  <c r="M3504" i="3"/>
  <c r="M3505" i="3"/>
  <c r="M3506" i="3"/>
  <c r="M3507" i="3"/>
  <c r="M3508" i="3"/>
  <c r="M3509" i="3"/>
  <c r="M3510" i="3"/>
  <c r="M3511" i="3"/>
  <c r="M3512" i="3"/>
  <c r="M3513" i="3"/>
  <c r="M3514" i="3"/>
  <c r="M3515" i="3"/>
  <c r="M3516" i="3"/>
  <c r="M3517" i="3"/>
  <c r="M3518" i="3"/>
  <c r="M3519" i="3"/>
  <c r="M3520" i="3"/>
  <c r="M3521" i="3"/>
  <c r="M3522" i="3"/>
  <c r="M3523" i="3"/>
  <c r="M3524" i="3"/>
  <c r="M3525" i="3"/>
  <c r="M3526" i="3"/>
  <c r="M3527" i="3"/>
  <c r="M3528" i="3"/>
  <c r="M3529" i="3"/>
  <c r="M3530" i="3"/>
  <c r="M3531" i="3"/>
  <c r="M3532" i="3"/>
  <c r="M3533" i="3"/>
  <c r="M3534" i="3"/>
  <c r="M3535" i="3"/>
  <c r="M3536" i="3"/>
  <c r="M3537" i="3"/>
  <c r="M3538" i="3"/>
  <c r="M3539" i="3"/>
  <c r="M3540" i="3"/>
  <c r="M3541" i="3"/>
  <c r="M3542" i="3"/>
  <c r="M3543" i="3"/>
  <c r="M3544" i="3"/>
  <c r="M3545" i="3"/>
  <c r="M3546" i="3"/>
  <c r="M3547" i="3"/>
  <c r="M3548" i="3"/>
  <c r="M3549" i="3"/>
  <c r="M3550" i="3"/>
  <c r="M3551" i="3"/>
  <c r="M3552" i="3"/>
  <c r="M3553" i="3"/>
  <c r="M3554" i="3"/>
  <c r="M3555" i="3"/>
  <c r="M3556" i="3"/>
  <c r="M3557" i="3"/>
  <c r="M3558" i="3"/>
  <c r="M3559" i="3"/>
  <c r="M3560" i="3"/>
  <c r="M3561" i="3"/>
  <c r="M3562" i="3"/>
  <c r="M3563" i="3"/>
  <c r="M3564" i="3"/>
  <c r="M3565" i="3"/>
  <c r="M3566" i="3"/>
  <c r="M3567" i="3"/>
  <c r="M3568" i="3"/>
  <c r="M3569" i="3"/>
  <c r="M3570" i="3"/>
  <c r="M3571" i="3"/>
  <c r="M3572" i="3"/>
  <c r="M3573" i="3"/>
  <c r="M3574" i="3"/>
  <c r="M3575" i="3"/>
  <c r="M3576" i="3"/>
  <c r="M3577" i="3"/>
  <c r="M3578" i="3"/>
  <c r="M3579" i="3"/>
  <c r="M3580" i="3"/>
  <c r="M3581" i="3"/>
  <c r="M3582" i="3"/>
  <c r="M3583" i="3"/>
  <c r="M3584" i="3"/>
  <c r="M3585" i="3"/>
  <c r="M3586" i="3"/>
  <c r="M3587" i="3"/>
  <c r="M3588" i="3"/>
  <c r="M3589" i="3"/>
  <c r="M3590" i="3"/>
  <c r="M3591" i="3"/>
  <c r="M3592" i="3"/>
  <c r="M3593" i="3"/>
  <c r="M3594" i="3"/>
  <c r="M3595" i="3"/>
  <c r="M3596" i="3"/>
  <c r="M3597" i="3"/>
  <c r="M3598" i="3"/>
  <c r="M3599" i="3"/>
  <c r="M3600" i="3"/>
  <c r="M3601" i="3"/>
  <c r="M3602" i="3"/>
  <c r="M3603" i="3"/>
  <c r="M3604" i="3"/>
  <c r="M3605" i="3"/>
  <c r="M3606" i="3"/>
  <c r="M3607" i="3"/>
  <c r="M3608" i="3"/>
  <c r="M3609" i="3"/>
  <c r="M3610" i="3"/>
  <c r="M3611" i="3"/>
  <c r="M3612" i="3"/>
  <c r="M3613" i="3"/>
  <c r="M3614" i="3"/>
  <c r="M3615" i="3"/>
  <c r="M3616" i="3"/>
  <c r="M3617" i="3"/>
  <c r="M3618" i="3"/>
  <c r="M3619" i="3"/>
  <c r="M3620" i="3"/>
  <c r="M3621" i="3"/>
  <c r="M3622" i="3"/>
  <c r="M3623" i="3"/>
  <c r="M3624" i="3"/>
  <c r="M3625" i="3"/>
  <c r="M3626" i="3"/>
  <c r="M3627" i="3"/>
  <c r="M3628" i="3"/>
  <c r="M3629" i="3"/>
  <c r="M3630" i="3"/>
  <c r="M3631" i="3"/>
  <c r="M3632" i="3"/>
  <c r="M3633" i="3"/>
  <c r="M3634" i="3"/>
  <c r="M3635" i="3"/>
  <c r="M3636" i="3"/>
  <c r="M3637" i="3"/>
  <c r="M3638" i="3"/>
  <c r="M3639" i="3"/>
  <c r="M3640" i="3"/>
  <c r="M3641" i="3"/>
  <c r="M3642" i="3"/>
  <c r="M3643" i="3"/>
  <c r="M3644" i="3"/>
  <c r="M3645" i="3"/>
  <c r="M3646" i="3"/>
  <c r="M3647" i="3"/>
  <c r="M3648" i="3"/>
  <c r="M3649" i="3"/>
  <c r="M3650" i="3"/>
  <c r="M3651" i="3"/>
  <c r="M3652" i="3"/>
  <c r="M3653" i="3"/>
  <c r="M3654" i="3"/>
  <c r="M3655" i="3"/>
  <c r="M3656" i="3"/>
  <c r="M3657" i="3"/>
  <c r="M3658" i="3"/>
  <c r="M3659" i="3"/>
  <c r="M3660" i="3"/>
  <c r="M3661" i="3"/>
  <c r="M3662" i="3"/>
  <c r="M3663" i="3"/>
  <c r="M3664" i="3"/>
  <c r="M3665" i="3"/>
  <c r="M3666" i="3"/>
  <c r="M3667" i="3"/>
  <c r="M3668" i="3"/>
  <c r="M3669" i="3"/>
  <c r="M3670" i="3"/>
  <c r="M3671" i="3"/>
  <c r="M3672" i="3"/>
  <c r="M3673" i="3"/>
  <c r="M3674" i="3"/>
  <c r="M3675" i="3"/>
  <c r="M3676" i="3"/>
  <c r="M3677" i="3"/>
  <c r="M3678" i="3"/>
  <c r="M3679" i="3"/>
  <c r="M3680" i="3"/>
  <c r="M3681" i="3"/>
  <c r="M3682" i="3"/>
  <c r="M3683" i="3"/>
  <c r="M3684" i="3"/>
  <c r="M3685" i="3"/>
  <c r="M3686" i="3"/>
  <c r="M3687" i="3"/>
  <c r="M3688" i="3"/>
  <c r="M3689" i="3"/>
  <c r="M3690" i="3"/>
  <c r="M3691" i="3"/>
  <c r="M3692" i="3"/>
  <c r="M3693" i="3"/>
  <c r="M3694" i="3"/>
  <c r="M3695" i="3"/>
  <c r="M3696" i="3"/>
  <c r="M3697" i="3"/>
  <c r="M3698" i="3"/>
  <c r="M3699" i="3"/>
  <c r="M3700" i="3"/>
  <c r="M3701" i="3"/>
  <c r="M3702" i="3"/>
  <c r="M3703" i="3"/>
  <c r="M3704" i="3"/>
  <c r="M3705" i="3"/>
  <c r="M3706" i="3"/>
  <c r="M3707" i="3"/>
  <c r="M3708" i="3"/>
  <c r="M3709" i="3"/>
  <c r="M3710" i="3"/>
  <c r="M3711" i="3"/>
  <c r="M3712" i="3"/>
  <c r="M3713" i="3"/>
  <c r="M3714" i="3"/>
  <c r="M3715" i="3"/>
  <c r="M3716" i="3"/>
  <c r="M3717" i="3"/>
  <c r="M3718" i="3"/>
  <c r="M3719" i="3"/>
  <c r="M3720" i="3"/>
  <c r="M3721" i="3"/>
  <c r="M3722" i="3"/>
  <c r="M3723" i="3"/>
  <c r="M3724" i="3"/>
  <c r="M3725" i="3"/>
  <c r="M3726" i="3"/>
  <c r="M3727" i="3"/>
  <c r="M3728" i="3"/>
  <c r="M3729" i="3"/>
  <c r="M3730" i="3"/>
  <c r="M3731" i="3"/>
  <c r="M3732" i="3"/>
  <c r="M3733" i="3"/>
  <c r="M3734" i="3"/>
  <c r="M3735" i="3"/>
  <c r="M3736" i="3"/>
  <c r="M3737" i="3"/>
  <c r="M3738" i="3"/>
  <c r="M3739" i="3"/>
  <c r="M3740" i="3"/>
  <c r="M3741" i="3"/>
  <c r="M3742" i="3"/>
  <c r="M3743" i="3"/>
  <c r="M3744" i="3"/>
  <c r="M3745" i="3"/>
  <c r="M3746" i="3"/>
  <c r="M3747" i="3"/>
  <c r="M3748" i="3"/>
  <c r="M3749" i="3"/>
  <c r="M3750" i="3"/>
  <c r="M3751" i="3"/>
  <c r="M3752" i="3"/>
  <c r="M3753" i="3"/>
  <c r="M3754" i="3"/>
  <c r="M3755" i="3"/>
  <c r="M3756" i="3"/>
  <c r="M3757" i="3"/>
  <c r="M3758" i="3"/>
  <c r="M3759" i="3"/>
  <c r="M3760" i="3"/>
  <c r="M3761" i="3"/>
  <c r="M3762" i="3"/>
  <c r="M3763" i="3"/>
  <c r="M3764" i="3"/>
  <c r="M3765" i="3"/>
  <c r="M3766" i="3"/>
  <c r="M3767" i="3"/>
  <c r="M3768" i="3"/>
  <c r="M3769" i="3"/>
  <c r="M3770" i="3"/>
  <c r="M3771" i="3"/>
  <c r="M3772" i="3"/>
  <c r="M3773" i="3"/>
  <c r="M3774" i="3"/>
  <c r="M3775" i="3"/>
  <c r="M3776" i="3"/>
  <c r="M3777" i="3"/>
  <c r="M3778" i="3"/>
  <c r="M3779" i="3"/>
  <c r="M3780" i="3"/>
  <c r="M3781" i="3"/>
  <c r="M3782" i="3"/>
  <c r="M3783" i="3"/>
  <c r="M3784" i="3"/>
  <c r="M3785" i="3"/>
  <c r="M3786" i="3"/>
  <c r="M3787" i="3"/>
  <c r="M3788" i="3"/>
  <c r="M3789" i="3"/>
  <c r="M3790" i="3"/>
  <c r="M3791" i="3"/>
  <c r="M3792" i="3"/>
  <c r="M3793" i="3"/>
  <c r="M3794" i="3"/>
  <c r="M3795" i="3"/>
  <c r="M3796" i="3"/>
  <c r="M3797" i="3"/>
  <c r="M3798" i="3"/>
  <c r="M3799" i="3"/>
  <c r="M3800" i="3"/>
  <c r="M3801" i="3"/>
  <c r="M3802" i="3"/>
  <c r="M3803" i="3"/>
  <c r="M3804" i="3"/>
  <c r="M3805" i="3"/>
  <c r="M3806" i="3"/>
  <c r="M3807" i="3"/>
  <c r="M3808" i="3"/>
  <c r="M3809" i="3"/>
  <c r="M3810" i="3"/>
  <c r="M3811" i="3"/>
  <c r="M3812" i="3"/>
  <c r="M3813" i="3"/>
  <c r="M3814" i="3"/>
  <c r="M3815" i="3"/>
  <c r="M3816" i="3"/>
  <c r="M3817" i="3"/>
  <c r="M3818" i="3"/>
  <c r="M3819" i="3"/>
  <c r="M3820" i="3"/>
  <c r="M3821" i="3"/>
  <c r="M3822" i="3"/>
  <c r="M3823" i="3"/>
  <c r="M3824" i="3"/>
  <c r="M3825" i="3"/>
  <c r="M3826" i="3"/>
  <c r="M3827" i="3"/>
  <c r="M3828" i="3"/>
  <c r="M3829" i="3"/>
  <c r="M3830" i="3"/>
  <c r="M3831" i="3"/>
  <c r="M3832" i="3"/>
  <c r="M3833" i="3"/>
  <c r="M3834" i="3"/>
  <c r="M3835" i="3"/>
  <c r="M3836" i="3"/>
  <c r="M3837" i="3"/>
  <c r="M3838" i="3"/>
  <c r="M3839" i="3"/>
  <c r="M3840" i="3"/>
  <c r="M3841" i="3"/>
  <c r="M3842" i="3"/>
  <c r="M3843" i="3"/>
  <c r="M3844" i="3"/>
  <c r="M3845" i="3"/>
  <c r="M3846" i="3"/>
  <c r="M3847" i="3"/>
  <c r="M3848" i="3"/>
  <c r="M3849" i="3"/>
  <c r="M3850" i="3"/>
  <c r="M3851" i="3"/>
  <c r="M3852" i="3"/>
  <c r="M3853" i="3"/>
  <c r="M3854" i="3"/>
  <c r="M3855" i="3"/>
  <c r="M3856" i="3"/>
  <c r="M3857" i="3"/>
  <c r="M3858" i="3"/>
  <c r="M3859" i="3"/>
  <c r="M3860" i="3"/>
  <c r="M3861" i="3"/>
  <c r="M3862" i="3"/>
  <c r="M3863" i="3"/>
  <c r="M3864" i="3"/>
  <c r="M3865" i="3"/>
  <c r="M3866" i="3"/>
  <c r="M3867" i="3"/>
  <c r="M3868" i="3"/>
  <c r="M3869" i="3"/>
  <c r="M3870" i="3"/>
  <c r="M3871" i="3"/>
  <c r="M3872" i="3"/>
  <c r="M3873" i="3"/>
  <c r="M3874" i="3"/>
  <c r="M3875" i="3"/>
  <c r="M3876" i="3"/>
  <c r="M3877" i="3"/>
  <c r="M3878" i="3"/>
  <c r="M3879" i="3"/>
  <c r="M3880" i="3"/>
  <c r="M3881" i="3"/>
  <c r="M3882" i="3"/>
  <c r="M3883" i="3"/>
  <c r="M3884" i="3"/>
  <c r="M3885" i="3"/>
  <c r="M3886" i="3"/>
  <c r="M3887" i="3"/>
  <c r="M3888" i="3"/>
  <c r="M3889" i="3"/>
  <c r="M3890" i="3"/>
  <c r="M3891" i="3"/>
  <c r="M3892" i="3"/>
  <c r="M3893" i="3"/>
  <c r="M3894" i="3"/>
  <c r="M3895" i="3"/>
  <c r="M3896" i="3"/>
  <c r="M3897" i="3"/>
  <c r="M3898" i="3"/>
  <c r="M3899" i="3"/>
  <c r="M3900" i="3"/>
  <c r="M3901" i="3"/>
  <c r="M3902" i="3"/>
  <c r="M3903" i="3"/>
  <c r="M3904" i="3"/>
  <c r="M3905" i="3"/>
  <c r="M3906" i="3"/>
  <c r="M3907" i="3"/>
  <c r="M3908" i="3"/>
  <c r="M3909" i="3"/>
  <c r="M3910" i="3"/>
  <c r="M3911" i="3"/>
  <c r="M3912" i="3"/>
  <c r="M3913" i="3"/>
  <c r="M3914" i="3"/>
  <c r="M3915" i="3"/>
  <c r="M3916" i="3"/>
  <c r="M3917" i="3"/>
  <c r="M3918" i="3"/>
  <c r="M3919" i="3"/>
  <c r="M3920" i="3"/>
  <c r="M3921" i="3"/>
  <c r="M3922" i="3"/>
  <c r="M3923" i="3"/>
  <c r="M3924" i="3"/>
  <c r="M3925" i="3"/>
  <c r="M3926" i="3"/>
  <c r="M3927" i="3"/>
  <c r="M3928" i="3"/>
  <c r="M3929" i="3"/>
  <c r="M3930" i="3"/>
  <c r="M3931" i="3"/>
  <c r="M3932" i="3"/>
  <c r="M3933" i="3"/>
  <c r="M3934" i="3"/>
  <c r="M3935" i="3"/>
  <c r="M3936" i="3"/>
  <c r="M3937" i="3"/>
  <c r="M3938" i="3"/>
  <c r="M3939" i="3"/>
  <c r="M3940" i="3"/>
  <c r="M3941" i="3"/>
  <c r="M3942" i="3"/>
  <c r="M3943" i="3"/>
  <c r="M3944" i="3"/>
  <c r="M3945" i="3"/>
  <c r="M3946" i="3"/>
  <c r="M3947" i="3"/>
  <c r="M3948" i="3"/>
  <c r="M3949" i="3"/>
  <c r="M3950" i="3"/>
  <c r="M3951" i="3"/>
  <c r="M3952" i="3"/>
  <c r="M3953" i="3"/>
  <c r="M3954" i="3"/>
  <c r="M3955" i="3"/>
  <c r="M3956" i="3"/>
  <c r="M3957" i="3"/>
  <c r="M3958" i="3"/>
  <c r="M3959" i="3"/>
  <c r="M3960" i="3"/>
  <c r="M3961" i="3"/>
  <c r="M3962" i="3"/>
  <c r="M3963" i="3"/>
  <c r="M3964" i="3"/>
  <c r="M3965" i="3"/>
  <c r="M3966" i="3"/>
  <c r="M3967" i="3"/>
  <c r="M3968" i="3"/>
  <c r="M3969" i="3"/>
  <c r="M3970" i="3"/>
  <c r="M3971" i="3"/>
  <c r="M3972" i="3"/>
  <c r="M3973" i="3"/>
  <c r="M3974" i="3"/>
  <c r="M3975" i="3"/>
  <c r="M3976" i="3"/>
  <c r="M3977" i="3"/>
  <c r="M3978" i="3"/>
  <c r="M3979" i="3"/>
  <c r="M3980" i="3"/>
  <c r="M3981" i="3"/>
  <c r="M3982" i="3"/>
  <c r="M3983" i="3"/>
  <c r="M3984" i="3"/>
  <c r="M3985" i="3"/>
  <c r="M3986" i="3"/>
  <c r="M3987" i="3"/>
  <c r="M3988" i="3"/>
  <c r="M3989" i="3"/>
  <c r="M3990" i="3"/>
  <c r="M3991" i="3"/>
  <c r="M3992" i="3"/>
  <c r="M3993" i="3"/>
  <c r="M3994" i="3"/>
  <c r="M3995" i="3"/>
  <c r="M3996" i="3"/>
  <c r="M3997" i="3"/>
  <c r="M3998" i="3"/>
  <c r="M3999" i="3"/>
  <c r="M4000" i="3"/>
  <c r="M4001" i="3"/>
  <c r="M4002" i="3"/>
  <c r="M4003" i="3"/>
  <c r="M4004" i="3"/>
  <c r="M4005" i="3"/>
  <c r="M4006" i="3"/>
  <c r="M4007" i="3"/>
  <c r="M4008" i="3"/>
  <c r="M4009" i="3"/>
  <c r="M4010" i="3"/>
  <c r="M4011" i="3"/>
  <c r="M4012" i="3"/>
  <c r="M4013" i="3"/>
  <c r="M4014" i="3"/>
  <c r="M4015" i="3"/>
  <c r="M4016" i="3"/>
  <c r="M4017" i="3"/>
  <c r="M4018" i="3"/>
  <c r="M4019" i="3"/>
  <c r="M4020" i="3"/>
  <c r="M4021" i="3"/>
  <c r="M4022" i="3"/>
  <c r="M4023" i="3"/>
  <c r="M4024" i="3"/>
  <c r="M4025" i="3"/>
  <c r="M4026" i="3"/>
  <c r="M4027" i="3"/>
  <c r="M4028" i="3"/>
  <c r="M4029" i="3"/>
  <c r="M4030" i="3"/>
  <c r="M4031" i="3"/>
  <c r="M4032" i="3"/>
  <c r="M4033" i="3"/>
  <c r="M4034" i="3"/>
  <c r="M4035" i="3"/>
  <c r="M4036" i="3"/>
  <c r="M4037" i="3"/>
  <c r="M4038" i="3"/>
  <c r="M4039" i="3"/>
  <c r="M4040" i="3"/>
  <c r="M4041" i="3"/>
  <c r="M4042" i="3"/>
  <c r="M4043" i="3"/>
  <c r="M4044" i="3"/>
  <c r="M4045" i="3"/>
  <c r="M4046" i="3"/>
  <c r="M4047" i="3"/>
  <c r="M4048" i="3"/>
  <c r="M4049" i="3"/>
  <c r="M4050" i="3"/>
  <c r="M4051" i="3"/>
  <c r="M4052" i="3"/>
  <c r="M4053" i="3"/>
  <c r="M4054" i="3"/>
  <c r="M4055" i="3"/>
  <c r="M4056" i="3"/>
  <c r="M4057" i="3"/>
  <c r="M4058" i="3"/>
  <c r="M4059" i="3"/>
  <c r="M4060" i="3"/>
  <c r="M4061" i="3"/>
  <c r="M4062" i="3"/>
  <c r="M4063" i="3"/>
  <c r="M4064" i="3"/>
  <c r="M4065" i="3"/>
  <c r="M4066" i="3"/>
  <c r="M4067" i="3"/>
  <c r="M4068" i="3"/>
  <c r="M4069" i="3"/>
  <c r="M4070" i="3"/>
  <c r="M4071" i="3"/>
  <c r="M4072" i="3"/>
  <c r="M4073" i="3"/>
  <c r="M4074" i="3"/>
  <c r="M4075" i="3"/>
  <c r="M4076" i="3"/>
  <c r="M4077" i="3"/>
  <c r="M4078" i="3"/>
  <c r="M4079" i="3"/>
  <c r="M4080" i="3"/>
  <c r="M4081" i="3"/>
  <c r="M4082" i="3"/>
  <c r="M4083" i="3"/>
  <c r="M4084" i="3"/>
  <c r="M4085" i="3"/>
  <c r="M4086" i="3"/>
  <c r="M4087" i="3"/>
  <c r="M4088" i="3"/>
  <c r="M4089" i="3"/>
  <c r="M4090" i="3"/>
  <c r="M4091" i="3"/>
  <c r="M4092" i="3"/>
  <c r="M4093" i="3"/>
  <c r="M4094" i="3"/>
  <c r="M4095" i="3"/>
  <c r="M4096" i="3"/>
  <c r="M4097" i="3"/>
  <c r="M4098" i="3"/>
  <c r="M4099" i="3"/>
  <c r="M4100" i="3"/>
  <c r="M4101" i="3"/>
  <c r="M4102" i="3"/>
  <c r="M4103" i="3"/>
  <c r="M4104" i="3"/>
  <c r="M4105" i="3"/>
  <c r="M4106" i="3"/>
  <c r="M4107" i="3"/>
  <c r="M4108" i="3"/>
  <c r="M4109" i="3"/>
  <c r="M4110" i="3"/>
  <c r="M4111" i="3"/>
  <c r="M4112" i="3"/>
  <c r="M4113" i="3"/>
  <c r="M4114" i="3"/>
  <c r="M4115" i="3"/>
  <c r="M4116" i="3"/>
  <c r="M4117" i="3"/>
  <c r="M4118" i="3"/>
  <c r="M4119" i="3"/>
  <c r="M4120" i="3"/>
  <c r="M4121" i="3"/>
  <c r="M4122" i="3"/>
  <c r="M4123" i="3"/>
  <c r="M4124" i="3"/>
  <c r="M4125" i="3"/>
  <c r="M4126" i="3"/>
  <c r="M4127" i="3"/>
  <c r="M4128" i="3"/>
  <c r="M4129" i="3"/>
  <c r="M4130" i="3"/>
  <c r="M4131" i="3"/>
  <c r="M4132" i="3"/>
  <c r="M4133" i="3"/>
  <c r="M4134" i="3"/>
  <c r="M4135" i="3"/>
  <c r="M4136" i="3"/>
  <c r="M4137" i="3"/>
  <c r="M4138" i="3"/>
  <c r="M4139" i="3"/>
  <c r="M4140" i="3"/>
  <c r="M4141" i="3"/>
  <c r="M4142" i="3"/>
  <c r="M4143" i="3"/>
  <c r="M4144" i="3"/>
  <c r="M4145" i="3"/>
  <c r="M4146" i="3"/>
  <c r="M4147" i="3"/>
  <c r="M4148" i="3"/>
  <c r="M4149" i="3"/>
  <c r="M4150" i="3"/>
  <c r="M4151" i="3"/>
  <c r="M4152" i="3"/>
  <c r="M4153" i="3"/>
  <c r="M4154" i="3"/>
  <c r="M4155" i="3"/>
  <c r="M4156" i="3"/>
  <c r="M4157" i="3"/>
  <c r="M4158" i="3"/>
  <c r="M4159" i="3"/>
  <c r="M4160" i="3"/>
  <c r="M4161" i="3"/>
  <c r="M4162" i="3"/>
  <c r="M4163" i="3"/>
  <c r="M4164" i="3"/>
  <c r="M4165" i="3"/>
  <c r="M4166" i="3"/>
  <c r="M4167" i="3"/>
  <c r="M4168" i="3"/>
  <c r="M4169" i="3"/>
  <c r="M4170" i="3"/>
  <c r="M4171" i="3"/>
  <c r="M4172" i="3"/>
  <c r="M4173" i="3"/>
  <c r="M4174" i="3"/>
  <c r="M4175" i="3"/>
  <c r="M4176" i="3"/>
  <c r="M4177" i="3"/>
  <c r="M4178" i="3"/>
  <c r="M4179" i="3"/>
  <c r="M4180" i="3"/>
  <c r="M4181" i="3"/>
  <c r="M4182" i="3"/>
  <c r="M4183" i="3"/>
  <c r="M4184" i="3"/>
  <c r="M4185" i="3"/>
  <c r="M4186" i="3"/>
  <c r="M4187" i="3"/>
  <c r="M4188" i="3"/>
  <c r="M4189" i="3"/>
  <c r="M4190" i="3"/>
  <c r="M4191" i="3"/>
  <c r="M4192" i="3"/>
  <c r="M4193" i="3"/>
  <c r="M4194" i="3"/>
  <c r="M4195" i="3"/>
  <c r="M4196" i="3"/>
  <c r="M4197" i="3"/>
  <c r="M4198" i="3"/>
  <c r="M4199" i="3"/>
  <c r="M4200" i="3"/>
  <c r="M4201" i="3"/>
  <c r="M4202" i="3"/>
  <c r="M4203" i="3"/>
  <c r="M4204" i="3"/>
  <c r="M4205" i="3"/>
  <c r="M4206" i="3"/>
  <c r="M4207" i="3"/>
  <c r="M4208" i="3"/>
  <c r="M4209" i="3"/>
  <c r="M4210" i="3"/>
  <c r="M4211" i="3"/>
  <c r="M4212" i="3"/>
  <c r="M4213" i="3"/>
  <c r="M4214" i="3"/>
  <c r="M4215" i="3"/>
  <c r="M4216" i="3"/>
  <c r="M4217" i="3"/>
  <c r="M4218" i="3"/>
  <c r="M4219" i="3"/>
  <c r="M4220" i="3"/>
  <c r="M4221" i="3"/>
  <c r="M4222" i="3"/>
  <c r="M4223" i="3"/>
  <c r="M4224" i="3"/>
  <c r="M4225" i="3"/>
  <c r="M4226" i="3"/>
  <c r="M4227" i="3"/>
  <c r="M4228" i="3"/>
  <c r="M4229" i="3"/>
  <c r="M4230" i="3"/>
  <c r="M4231" i="3"/>
  <c r="M4232" i="3"/>
  <c r="M4233" i="3"/>
  <c r="M4234" i="3"/>
  <c r="M4235" i="3"/>
  <c r="M4236" i="3"/>
  <c r="M4237" i="3"/>
  <c r="M4238" i="3"/>
  <c r="M4239" i="3"/>
  <c r="M4240" i="3"/>
  <c r="M4241" i="3"/>
  <c r="M4242" i="3"/>
  <c r="M4243" i="3"/>
  <c r="M4244" i="3"/>
  <c r="M4245" i="3"/>
  <c r="M4246" i="3"/>
  <c r="M4247" i="3"/>
  <c r="M4248" i="3"/>
  <c r="M4249" i="3"/>
  <c r="M4250" i="3"/>
  <c r="M4251" i="3"/>
  <c r="M4252" i="3"/>
  <c r="M4253" i="3"/>
  <c r="M4254" i="3"/>
  <c r="M4255" i="3"/>
  <c r="M4256" i="3"/>
  <c r="M4257" i="3"/>
  <c r="M4258" i="3"/>
  <c r="M4259" i="3"/>
  <c r="M4260" i="3"/>
  <c r="M4261" i="3"/>
  <c r="M4262" i="3"/>
  <c r="M4263" i="3"/>
  <c r="M4264" i="3"/>
  <c r="M4265" i="3"/>
  <c r="M4266" i="3"/>
  <c r="M4267" i="3"/>
  <c r="M4268" i="3"/>
  <c r="M4269" i="3"/>
  <c r="M4270" i="3"/>
  <c r="M4271" i="3"/>
  <c r="M4272" i="3"/>
  <c r="M4273" i="3"/>
  <c r="M4274" i="3"/>
  <c r="M4275" i="3"/>
  <c r="M4276" i="3"/>
  <c r="M4277" i="3"/>
  <c r="M4278" i="3"/>
  <c r="M4279" i="3"/>
  <c r="M4280" i="3"/>
  <c r="M4281" i="3"/>
  <c r="M4282" i="3"/>
  <c r="M4283" i="3"/>
  <c r="M4284" i="3"/>
  <c r="M4285" i="3"/>
  <c r="M4286" i="3"/>
  <c r="M4287" i="3"/>
  <c r="M4288" i="3"/>
  <c r="M4289" i="3"/>
  <c r="M4290" i="3"/>
  <c r="M4291" i="3"/>
  <c r="M4292" i="3"/>
  <c r="M4293" i="3"/>
  <c r="M4294" i="3"/>
  <c r="M4295" i="3"/>
  <c r="M4296" i="3"/>
  <c r="M4297" i="3"/>
  <c r="M4298" i="3"/>
  <c r="M4299" i="3"/>
  <c r="M4300" i="3"/>
  <c r="M4301" i="3"/>
  <c r="M4302" i="3"/>
  <c r="M4303" i="3"/>
  <c r="M4304" i="3"/>
  <c r="M4305" i="3"/>
  <c r="M4306" i="3"/>
  <c r="M4307" i="3"/>
  <c r="M4308" i="3"/>
  <c r="M4309" i="3"/>
  <c r="M4310" i="3"/>
  <c r="M4311" i="3"/>
  <c r="M4312" i="3"/>
  <c r="M4313" i="3"/>
  <c r="M4314" i="3"/>
  <c r="M4315" i="3"/>
  <c r="M4316" i="3"/>
  <c r="M4317" i="3"/>
  <c r="M4318" i="3"/>
  <c r="M4319" i="3"/>
  <c r="M4320" i="3"/>
  <c r="M4321" i="3"/>
  <c r="M4322" i="3"/>
  <c r="M4323" i="3"/>
  <c r="M4324" i="3"/>
  <c r="M4325" i="3"/>
  <c r="M4326" i="3"/>
  <c r="M4327" i="3"/>
  <c r="M4328" i="3"/>
  <c r="M4329" i="3"/>
  <c r="M4330" i="3"/>
  <c r="M4331" i="3"/>
  <c r="M4332" i="3"/>
  <c r="M4333" i="3"/>
  <c r="M4334" i="3"/>
  <c r="M4335" i="3"/>
  <c r="M4336" i="3"/>
  <c r="M4337" i="3"/>
  <c r="M4338" i="3"/>
  <c r="M4339" i="3"/>
  <c r="M4340" i="3"/>
  <c r="M4341" i="3"/>
  <c r="M4342" i="3"/>
  <c r="M4343" i="3"/>
  <c r="M4344" i="3"/>
  <c r="M4345" i="3"/>
  <c r="M4346" i="3"/>
  <c r="M4347" i="3"/>
  <c r="M4348" i="3"/>
  <c r="M4349" i="3"/>
  <c r="M4350" i="3"/>
  <c r="M4351" i="3"/>
  <c r="M4352" i="3"/>
  <c r="M4353" i="3"/>
  <c r="M4354" i="3"/>
  <c r="M4355" i="3"/>
  <c r="M4356" i="3"/>
  <c r="M4357" i="3"/>
  <c r="M4358" i="3"/>
  <c r="M4359" i="3"/>
  <c r="M4360" i="3"/>
  <c r="M4361" i="3"/>
  <c r="M4362" i="3"/>
  <c r="M4363" i="3"/>
  <c r="M4364" i="3"/>
  <c r="M4365" i="3"/>
  <c r="M4366" i="3"/>
  <c r="M4367" i="3"/>
  <c r="M4368" i="3"/>
  <c r="M4369" i="3"/>
  <c r="M4370" i="3"/>
  <c r="M4371" i="3"/>
  <c r="M4372" i="3"/>
  <c r="M4373" i="3"/>
  <c r="M4374" i="3"/>
  <c r="M4375" i="3"/>
  <c r="M4376" i="3"/>
  <c r="M4377" i="3"/>
  <c r="M4378" i="3"/>
  <c r="M4379" i="3"/>
  <c r="M4380" i="3"/>
  <c r="M4381" i="3"/>
  <c r="M4382" i="3"/>
  <c r="M4383" i="3"/>
  <c r="M4384" i="3"/>
  <c r="M4385" i="3"/>
  <c r="M4386" i="3"/>
  <c r="M4387" i="3"/>
  <c r="M4388" i="3"/>
  <c r="M4389" i="3"/>
  <c r="M4390" i="3"/>
  <c r="M4391" i="3"/>
  <c r="M4392" i="3"/>
  <c r="M4393" i="3"/>
  <c r="M4394" i="3"/>
  <c r="M4395" i="3"/>
  <c r="M4396" i="3"/>
  <c r="M4397" i="3"/>
  <c r="M4398" i="3"/>
  <c r="M4399" i="3"/>
  <c r="M4400" i="3"/>
  <c r="M4401" i="3"/>
  <c r="M4402" i="3"/>
  <c r="M4403" i="3"/>
  <c r="M4404" i="3"/>
  <c r="M4405" i="3"/>
  <c r="M4406" i="3"/>
  <c r="M4407" i="3"/>
  <c r="M4408" i="3"/>
  <c r="M4409" i="3"/>
  <c r="M4410" i="3"/>
  <c r="M4411" i="3"/>
  <c r="M4412" i="3"/>
  <c r="M4413" i="3"/>
  <c r="M4414" i="3"/>
  <c r="M4415" i="3"/>
  <c r="M4416" i="3"/>
  <c r="M4417" i="3"/>
  <c r="M4418" i="3"/>
  <c r="M4419" i="3"/>
  <c r="M4420" i="3"/>
  <c r="M4421" i="3"/>
  <c r="M4422" i="3"/>
  <c r="M4423" i="3"/>
  <c r="M4424" i="3"/>
  <c r="M4425" i="3"/>
  <c r="M4426" i="3"/>
  <c r="M4427" i="3"/>
  <c r="M4428" i="3"/>
  <c r="M4429" i="3"/>
  <c r="M4430" i="3"/>
  <c r="M4431" i="3"/>
  <c r="M4432" i="3"/>
  <c r="M4433" i="3"/>
  <c r="M4434" i="3"/>
  <c r="M4435" i="3"/>
  <c r="M4436" i="3"/>
  <c r="M4437" i="3"/>
  <c r="M4438" i="3"/>
  <c r="M4439" i="3"/>
  <c r="M4440" i="3"/>
  <c r="M4441" i="3"/>
  <c r="M4442" i="3"/>
  <c r="M4443" i="3"/>
  <c r="M4444" i="3"/>
  <c r="M4445" i="3"/>
  <c r="M4446" i="3"/>
  <c r="M4447" i="3"/>
  <c r="M4448" i="3"/>
  <c r="M4449" i="3"/>
  <c r="M4450" i="3"/>
  <c r="M4451" i="3"/>
  <c r="M4452" i="3"/>
  <c r="M4453" i="3"/>
  <c r="M4454" i="3"/>
  <c r="M4455" i="3"/>
  <c r="M4456" i="3"/>
  <c r="M4457" i="3"/>
  <c r="M4458" i="3"/>
  <c r="M4459" i="3"/>
  <c r="M4460" i="3"/>
  <c r="M4461" i="3"/>
  <c r="M4462" i="3"/>
  <c r="M4463" i="3"/>
  <c r="M4464" i="3"/>
  <c r="M4465" i="3"/>
  <c r="M4466" i="3"/>
  <c r="M4467" i="3"/>
  <c r="M4468" i="3"/>
  <c r="M4469" i="3"/>
  <c r="M4470" i="3"/>
  <c r="M4471" i="3"/>
  <c r="M4472" i="3"/>
  <c r="M4473" i="3"/>
  <c r="M4474" i="3"/>
  <c r="M4475" i="3"/>
  <c r="M4476" i="3"/>
  <c r="M4477" i="3"/>
  <c r="M4478" i="3"/>
  <c r="M4479" i="3"/>
  <c r="M4480" i="3"/>
  <c r="M4481" i="3"/>
  <c r="M4482" i="3"/>
  <c r="M4483" i="3"/>
  <c r="M4484" i="3"/>
  <c r="M4485" i="3"/>
  <c r="M4486" i="3"/>
  <c r="M4487" i="3"/>
  <c r="M4488" i="3"/>
  <c r="M4489" i="3"/>
  <c r="M4490" i="3"/>
  <c r="M4491" i="3"/>
  <c r="M4492" i="3"/>
  <c r="M4493" i="3"/>
  <c r="M4494" i="3"/>
  <c r="M4495" i="3"/>
  <c r="M4496" i="3"/>
  <c r="M4497" i="3"/>
  <c r="M4498" i="3"/>
  <c r="M4499" i="3"/>
  <c r="M4500" i="3"/>
  <c r="M4501" i="3"/>
  <c r="M4502" i="3"/>
  <c r="M4503" i="3"/>
  <c r="M4504" i="3"/>
  <c r="M4505" i="3"/>
  <c r="M4506" i="3"/>
  <c r="M4507" i="3"/>
  <c r="M4508" i="3"/>
  <c r="M4509" i="3"/>
  <c r="M4510" i="3"/>
  <c r="M4511" i="3"/>
  <c r="M4512" i="3"/>
  <c r="M4513" i="3"/>
  <c r="M4514" i="3"/>
  <c r="M4515" i="3"/>
  <c r="M4516" i="3"/>
  <c r="M4517" i="3"/>
  <c r="M4518" i="3"/>
  <c r="M4519" i="3"/>
  <c r="M4520" i="3"/>
  <c r="M4521" i="3"/>
  <c r="M4522" i="3"/>
  <c r="M4523" i="3"/>
  <c r="M4524" i="3"/>
  <c r="M4525" i="3"/>
  <c r="M4526" i="3"/>
  <c r="M4527" i="3"/>
  <c r="M4528" i="3"/>
  <c r="M4529" i="3"/>
  <c r="M4530" i="3"/>
  <c r="M4531" i="3"/>
  <c r="M4532" i="3"/>
  <c r="M4533" i="3"/>
  <c r="M4534" i="3"/>
  <c r="M4535" i="3"/>
  <c r="M4536" i="3"/>
  <c r="M4537" i="3"/>
  <c r="M4538" i="3"/>
  <c r="M4539" i="3"/>
  <c r="M4540" i="3"/>
  <c r="M4541" i="3"/>
  <c r="M4542" i="3"/>
  <c r="M4543" i="3"/>
  <c r="M4544" i="3"/>
  <c r="M4545" i="3"/>
  <c r="M4546" i="3"/>
  <c r="M4547" i="3"/>
  <c r="M4548" i="3"/>
  <c r="M4549" i="3"/>
  <c r="M4550" i="3"/>
  <c r="M4551" i="3"/>
  <c r="M4552" i="3"/>
  <c r="M4553" i="3"/>
  <c r="M4554" i="3"/>
  <c r="M4555" i="3"/>
  <c r="M4556" i="3"/>
  <c r="M4557" i="3"/>
  <c r="M4558" i="3"/>
  <c r="M4559" i="3"/>
  <c r="M4560" i="3"/>
  <c r="M4561" i="3"/>
  <c r="M4562" i="3"/>
  <c r="M4563" i="3"/>
  <c r="M4564" i="3"/>
  <c r="M4565" i="3"/>
  <c r="M4566" i="3"/>
  <c r="M4567" i="3"/>
  <c r="M4568" i="3"/>
  <c r="M4569" i="3"/>
  <c r="M4570" i="3"/>
  <c r="M4571" i="3"/>
  <c r="M4572" i="3"/>
  <c r="M4573" i="3"/>
  <c r="M4574" i="3"/>
  <c r="M4575" i="3"/>
  <c r="M4576" i="3"/>
  <c r="M4577" i="3"/>
  <c r="M4578" i="3"/>
  <c r="M4579" i="3"/>
  <c r="M4580" i="3"/>
  <c r="M4581" i="3"/>
  <c r="M4582" i="3"/>
  <c r="M4583" i="3"/>
  <c r="M4584" i="3"/>
  <c r="M4585" i="3"/>
  <c r="M4586" i="3"/>
  <c r="M4587" i="3"/>
  <c r="M4588" i="3"/>
  <c r="M4589" i="3"/>
  <c r="M4590" i="3"/>
  <c r="M4591" i="3"/>
  <c r="M4592" i="3"/>
  <c r="M4593" i="3"/>
  <c r="M4594" i="3"/>
  <c r="M4595" i="3"/>
  <c r="M4596" i="3"/>
  <c r="M4597" i="3"/>
  <c r="M4598" i="3"/>
  <c r="M4599" i="3"/>
  <c r="M4600" i="3"/>
  <c r="M4601" i="3"/>
  <c r="M4602" i="3"/>
  <c r="M4603" i="3"/>
  <c r="M4604" i="3"/>
  <c r="M4605" i="3"/>
  <c r="M4606" i="3"/>
  <c r="M4607" i="3"/>
  <c r="M4608" i="3"/>
  <c r="M4609" i="3"/>
  <c r="M4610" i="3"/>
  <c r="M4611" i="3"/>
  <c r="M4612" i="3"/>
  <c r="M4613" i="3"/>
  <c r="M4614" i="3"/>
  <c r="M4615" i="3"/>
  <c r="M4616" i="3"/>
  <c r="M4617" i="3"/>
  <c r="M4618" i="3"/>
  <c r="M4619" i="3"/>
  <c r="M4620" i="3"/>
  <c r="M4621" i="3"/>
  <c r="M4622" i="3"/>
  <c r="M4623" i="3"/>
  <c r="M4624" i="3"/>
  <c r="M4625" i="3"/>
  <c r="M4626" i="3"/>
  <c r="M4627" i="3"/>
  <c r="M4628" i="3"/>
  <c r="M4629" i="3"/>
  <c r="M4630" i="3"/>
  <c r="M4631" i="3"/>
  <c r="M4632" i="3"/>
  <c r="M4633" i="3"/>
  <c r="M4634" i="3"/>
  <c r="M4635" i="3"/>
  <c r="M4636" i="3"/>
  <c r="M4637" i="3"/>
  <c r="M4638" i="3"/>
  <c r="M4639" i="3"/>
  <c r="M4640" i="3"/>
  <c r="M4641" i="3"/>
  <c r="M4642" i="3"/>
  <c r="M4643" i="3"/>
  <c r="M4644" i="3"/>
  <c r="M4645" i="3"/>
  <c r="M4646" i="3"/>
  <c r="M4647" i="3"/>
  <c r="M4648" i="3"/>
  <c r="M4649" i="3"/>
  <c r="M4650" i="3"/>
  <c r="M4651" i="3"/>
  <c r="M4652" i="3"/>
  <c r="M4653" i="3"/>
  <c r="M4654" i="3"/>
  <c r="M4655" i="3"/>
  <c r="M4656" i="3"/>
  <c r="M4657" i="3"/>
  <c r="M4658" i="3"/>
  <c r="M4659" i="3"/>
  <c r="M4660" i="3"/>
  <c r="M4661" i="3"/>
  <c r="M4662" i="3"/>
  <c r="M4663" i="3"/>
  <c r="M4664" i="3"/>
  <c r="M4665" i="3"/>
  <c r="M4666" i="3"/>
  <c r="M4667" i="3"/>
  <c r="M4668" i="3"/>
  <c r="M4669" i="3"/>
  <c r="M4670" i="3"/>
  <c r="M4671" i="3"/>
  <c r="M4672" i="3"/>
  <c r="M4673" i="3"/>
  <c r="M4674" i="3"/>
  <c r="M4675" i="3"/>
  <c r="M4676" i="3"/>
  <c r="M4677" i="3"/>
  <c r="M4678" i="3"/>
  <c r="M4679" i="3"/>
  <c r="M4680" i="3"/>
  <c r="M4681" i="3"/>
  <c r="M4682" i="3"/>
  <c r="M4683" i="3"/>
  <c r="M4684" i="3"/>
  <c r="M4685" i="3"/>
  <c r="M4686" i="3"/>
  <c r="M4687" i="3"/>
  <c r="M4688" i="3"/>
  <c r="M4689" i="3"/>
  <c r="M4690" i="3"/>
  <c r="M4691" i="3"/>
  <c r="M4692" i="3"/>
  <c r="M4693" i="3"/>
  <c r="M4694" i="3"/>
  <c r="M4695" i="3"/>
  <c r="M4696" i="3"/>
  <c r="M4697" i="3"/>
  <c r="M4698" i="3"/>
  <c r="M4699" i="3"/>
  <c r="M4700" i="3"/>
  <c r="M4701" i="3"/>
  <c r="M4702" i="3"/>
  <c r="M4703" i="3"/>
  <c r="M4704" i="3"/>
  <c r="M4705" i="3"/>
  <c r="M4706" i="3"/>
  <c r="M4707" i="3"/>
  <c r="M4708" i="3"/>
  <c r="M4709" i="3"/>
  <c r="M4710" i="3"/>
  <c r="M4711" i="3"/>
  <c r="M4712" i="3"/>
  <c r="M4713" i="3"/>
  <c r="M4714" i="3"/>
  <c r="M4715" i="3"/>
  <c r="M4716" i="3"/>
  <c r="M4717" i="3"/>
  <c r="M4718" i="3"/>
  <c r="M4719" i="3"/>
  <c r="M4720" i="3"/>
  <c r="M4721" i="3"/>
  <c r="M4722" i="3"/>
  <c r="M4723" i="3"/>
  <c r="M4724" i="3"/>
  <c r="M4725" i="3"/>
  <c r="M4726" i="3"/>
  <c r="M4727" i="3"/>
  <c r="M4728" i="3"/>
  <c r="M4729" i="3"/>
  <c r="M4730" i="3"/>
  <c r="M4731" i="3"/>
  <c r="M4732" i="3"/>
  <c r="M4733" i="3"/>
  <c r="M4734" i="3"/>
  <c r="M4735" i="3"/>
  <c r="M4736" i="3"/>
  <c r="M4737" i="3"/>
  <c r="M4738" i="3"/>
  <c r="M4739" i="3"/>
  <c r="M4740" i="3"/>
  <c r="M4741" i="3"/>
  <c r="M4742" i="3"/>
  <c r="M4743" i="3"/>
  <c r="M4744" i="3"/>
  <c r="M4745" i="3"/>
  <c r="M4746" i="3"/>
  <c r="M4747" i="3"/>
  <c r="M4748" i="3"/>
  <c r="M4749" i="3"/>
  <c r="M4750" i="3"/>
  <c r="M4751" i="3"/>
  <c r="M4752" i="3"/>
  <c r="M4753" i="3"/>
  <c r="M4754" i="3"/>
  <c r="M4755" i="3"/>
  <c r="M4756" i="3"/>
  <c r="M4757" i="3"/>
  <c r="M4758" i="3"/>
  <c r="M4759" i="3"/>
  <c r="M4760" i="3"/>
  <c r="M4761" i="3"/>
  <c r="M4762" i="3"/>
  <c r="M4763" i="3"/>
  <c r="M4764" i="3"/>
  <c r="M4765" i="3"/>
  <c r="M4766" i="3"/>
  <c r="M4767" i="3"/>
  <c r="M4768" i="3"/>
  <c r="M4769" i="3"/>
  <c r="M4770" i="3"/>
  <c r="M4771" i="3"/>
  <c r="M4772" i="3"/>
  <c r="M4773" i="3"/>
  <c r="M4774" i="3"/>
  <c r="M4775" i="3"/>
  <c r="M4776" i="3"/>
  <c r="M4777" i="3"/>
  <c r="M4778" i="3"/>
  <c r="M4779" i="3"/>
  <c r="M4780" i="3"/>
  <c r="M4781" i="3"/>
  <c r="M4782" i="3"/>
  <c r="M4783" i="3"/>
  <c r="M4784" i="3"/>
  <c r="M4785" i="3"/>
  <c r="M4786" i="3"/>
  <c r="M4787" i="3"/>
  <c r="M4788" i="3"/>
  <c r="M4789" i="3"/>
  <c r="M4790" i="3"/>
  <c r="M4791" i="3"/>
  <c r="M4792" i="3"/>
  <c r="M4793" i="3"/>
  <c r="M4794" i="3"/>
  <c r="M4795" i="3"/>
  <c r="M4796" i="3"/>
  <c r="M4797" i="3"/>
  <c r="M4798" i="3"/>
  <c r="M4799" i="3"/>
  <c r="M4800" i="3"/>
  <c r="M4801" i="3"/>
  <c r="M4802" i="3"/>
  <c r="M4803" i="3"/>
  <c r="M4804" i="3"/>
  <c r="M4805" i="3"/>
  <c r="M4806" i="3"/>
  <c r="M4807" i="3"/>
  <c r="M4808" i="3"/>
  <c r="M4809" i="3"/>
  <c r="M4810" i="3"/>
  <c r="M4811" i="3"/>
  <c r="M4812" i="3"/>
  <c r="M4813" i="3"/>
  <c r="M4814" i="3"/>
  <c r="M4815" i="3"/>
  <c r="M4816" i="3"/>
  <c r="M4817" i="3"/>
  <c r="M4818" i="3"/>
  <c r="M4819" i="3"/>
  <c r="M4820" i="3"/>
  <c r="M4821" i="3"/>
  <c r="M4822" i="3"/>
  <c r="M4823" i="3"/>
  <c r="M4824" i="3"/>
  <c r="M4825" i="3"/>
  <c r="M4826" i="3"/>
  <c r="M4827" i="3"/>
  <c r="M4828" i="3"/>
  <c r="M4829" i="3"/>
  <c r="M4830" i="3"/>
  <c r="M4831" i="3"/>
  <c r="M4832" i="3"/>
  <c r="M4833" i="3"/>
  <c r="M4834" i="3"/>
  <c r="M4835" i="3"/>
  <c r="M4836" i="3"/>
  <c r="M4837" i="3"/>
  <c r="M4838" i="3"/>
  <c r="M4839" i="3"/>
  <c r="M4840" i="3"/>
  <c r="M4841" i="3"/>
  <c r="M4842" i="3"/>
  <c r="M4843" i="3"/>
  <c r="M4844" i="3"/>
  <c r="M4845" i="3"/>
  <c r="M4846" i="3"/>
  <c r="M4847" i="3"/>
  <c r="M4848" i="3"/>
  <c r="M4849" i="3"/>
  <c r="M4850" i="3"/>
  <c r="M4851" i="3"/>
  <c r="M4852" i="3"/>
  <c r="M4853" i="3"/>
  <c r="M4854" i="3"/>
  <c r="M4855" i="3"/>
  <c r="M4856" i="3"/>
  <c r="M4857" i="3"/>
  <c r="M4858" i="3"/>
  <c r="M4859" i="3"/>
  <c r="M4860" i="3"/>
  <c r="M4861" i="3"/>
  <c r="M4862" i="3"/>
  <c r="M4863" i="3"/>
  <c r="M4864" i="3"/>
  <c r="M4865" i="3"/>
  <c r="M4866" i="3"/>
  <c r="M4867" i="3"/>
  <c r="M4868" i="3"/>
  <c r="M4869" i="3"/>
  <c r="M4870" i="3"/>
  <c r="M4871" i="3"/>
  <c r="M4872" i="3"/>
  <c r="M4873" i="3"/>
  <c r="M4874" i="3"/>
  <c r="M4875" i="3"/>
  <c r="M4876" i="3"/>
  <c r="M4877" i="3"/>
  <c r="M4878" i="3"/>
  <c r="M4879" i="3"/>
  <c r="M4880" i="3"/>
  <c r="M4881" i="3"/>
  <c r="M4882" i="3"/>
  <c r="M4883" i="3"/>
  <c r="M4884" i="3"/>
  <c r="M4885" i="3"/>
  <c r="M4886" i="3"/>
  <c r="M4887" i="3"/>
  <c r="M4888" i="3"/>
  <c r="M4889" i="3"/>
  <c r="M4890" i="3"/>
  <c r="M4891" i="3"/>
  <c r="M4892" i="3"/>
  <c r="M4893" i="3"/>
  <c r="M4894" i="3"/>
  <c r="M4895" i="3"/>
  <c r="M4896" i="3"/>
  <c r="M4897" i="3"/>
  <c r="M4898" i="3"/>
  <c r="M4899" i="3"/>
  <c r="M4900" i="3"/>
  <c r="M4901" i="3"/>
  <c r="M4902" i="3"/>
  <c r="M4903" i="3"/>
  <c r="M4904" i="3"/>
  <c r="M4905" i="3"/>
  <c r="M4906" i="3"/>
  <c r="M4907" i="3"/>
  <c r="M4908" i="3"/>
  <c r="M4909" i="3"/>
  <c r="M4910" i="3"/>
  <c r="M4911" i="3"/>
  <c r="M4912" i="3"/>
  <c r="M4913" i="3"/>
  <c r="M4914" i="3"/>
  <c r="M4915" i="3"/>
  <c r="M4916" i="3"/>
  <c r="M4917" i="3"/>
  <c r="M4918" i="3"/>
  <c r="M4919" i="3"/>
  <c r="M4920" i="3"/>
  <c r="M4921" i="3"/>
  <c r="M4922" i="3"/>
  <c r="M4923" i="3"/>
  <c r="M4924" i="3"/>
  <c r="M4925" i="3"/>
  <c r="M4926" i="3"/>
  <c r="M4927" i="3"/>
  <c r="M4928" i="3"/>
  <c r="M4929" i="3"/>
  <c r="M4930" i="3"/>
  <c r="M4931" i="3"/>
  <c r="M4932" i="3"/>
  <c r="M4933" i="3"/>
  <c r="M4934" i="3"/>
  <c r="M4935" i="3"/>
  <c r="M4936" i="3"/>
  <c r="M4937" i="3"/>
  <c r="M4938" i="3"/>
  <c r="M4939" i="3"/>
  <c r="M4940" i="3"/>
  <c r="M4941" i="3"/>
  <c r="M4942" i="3"/>
  <c r="M4943" i="3"/>
  <c r="M4944" i="3"/>
  <c r="M4945" i="3"/>
  <c r="M4946" i="3"/>
  <c r="M4947" i="3"/>
  <c r="M4948" i="3"/>
  <c r="M4949" i="3"/>
  <c r="M4950" i="3"/>
  <c r="M4951" i="3"/>
  <c r="M4952" i="3"/>
  <c r="M4953" i="3"/>
  <c r="M4954" i="3"/>
  <c r="M4955" i="3"/>
  <c r="M4956" i="3"/>
  <c r="M4957" i="3"/>
  <c r="M4958" i="3"/>
  <c r="M4959" i="3"/>
  <c r="M4960" i="3"/>
  <c r="M4961" i="3"/>
  <c r="M4962" i="3"/>
  <c r="M4963" i="3"/>
  <c r="M4964" i="3"/>
  <c r="M4965" i="3"/>
  <c r="M4966" i="3"/>
  <c r="M4967" i="3"/>
  <c r="M4968" i="3"/>
  <c r="M4969" i="3"/>
  <c r="M4970" i="3"/>
  <c r="M4971" i="3"/>
  <c r="M4972" i="3"/>
  <c r="M4973" i="3"/>
  <c r="M4974" i="3"/>
  <c r="M4975" i="3"/>
  <c r="M4976" i="3"/>
  <c r="M4977" i="3"/>
  <c r="M4978" i="3"/>
  <c r="M4979" i="3"/>
  <c r="M4980" i="3"/>
  <c r="M4981" i="3"/>
  <c r="M4982" i="3"/>
  <c r="M4983" i="3"/>
  <c r="M4984" i="3"/>
  <c r="M4985" i="3"/>
  <c r="M4986" i="3"/>
  <c r="M4987" i="3"/>
  <c r="M4988" i="3"/>
  <c r="M4989" i="3"/>
  <c r="M4990" i="3"/>
  <c r="M4991" i="3"/>
  <c r="M4992" i="3"/>
  <c r="M4993" i="3"/>
  <c r="M4994" i="3"/>
  <c r="M4995" i="3"/>
  <c r="M4996" i="3"/>
  <c r="M4997" i="3"/>
  <c r="M4998" i="3"/>
  <c r="M4999" i="3"/>
  <c r="M5000" i="3"/>
  <c r="M5001" i="3"/>
  <c r="M5002" i="3"/>
  <c r="M5003" i="3"/>
  <c r="M5004" i="3"/>
  <c r="M5005" i="3"/>
  <c r="M5006" i="3"/>
  <c r="M5007" i="3"/>
  <c r="M5008" i="3"/>
  <c r="M5009" i="3"/>
  <c r="M5010" i="3"/>
  <c r="M5011" i="3"/>
  <c r="M5012" i="3"/>
  <c r="M5013" i="3"/>
  <c r="M5014" i="3"/>
  <c r="M5015" i="3"/>
  <c r="M5016" i="3"/>
  <c r="M5017" i="3"/>
  <c r="M5018" i="3"/>
  <c r="M5019" i="3"/>
  <c r="M5020" i="3"/>
  <c r="M5021" i="3"/>
  <c r="M5022" i="3"/>
  <c r="M5023" i="3"/>
  <c r="M5024" i="3"/>
  <c r="M5025" i="3"/>
  <c r="M5026" i="3"/>
  <c r="M5027" i="3"/>
  <c r="M5028" i="3"/>
  <c r="M5029" i="3"/>
  <c r="M5030" i="3"/>
  <c r="M5031" i="3"/>
  <c r="M5032" i="3"/>
  <c r="M5033" i="3"/>
  <c r="M5034" i="3"/>
  <c r="M5035" i="3"/>
  <c r="M5036" i="3"/>
  <c r="M5037" i="3"/>
  <c r="M5038" i="3"/>
  <c r="M5039" i="3"/>
  <c r="M5040" i="3"/>
  <c r="M5041" i="3"/>
  <c r="M5042" i="3"/>
  <c r="M5043" i="3"/>
  <c r="M5044" i="3"/>
  <c r="M5045" i="3"/>
  <c r="M5046" i="3"/>
  <c r="M5047" i="3"/>
  <c r="M5048" i="3"/>
  <c r="M5049" i="3"/>
  <c r="M5050" i="3"/>
  <c r="M5051" i="3"/>
  <c r="M5052" i="3"/>
  <c r="M5053" i="3"/>
  <c r="M5054" i="3"/>
  <c r="M5055" i="3"/>
  <c r="M5056" i="3"/>
  <c r="M5057" i="3"/>
  <c r="M5058" i="3"/>
  <c r="M5059" i="3"/>
  <c r="M5060" i="3"/>
  <c r="M5061" i="3"/>
  <c r="M5062" i="3"/>
  <c r="M5063" i="3"/>
  <c r="M5064" i="3"/>
  <c r="M5065" i="3"/>
  <c r="M5066" i="3"/>
  <c r="M5067" i="3"/>
  <c r="M5068" i="3"/>
  <c r="M5069" i="3"/>
  <c r="M5070" i="3"/>
  <c r="M5071" i="3"/>
  <c r="M5072" i="3"/>
  <c r="M5073" i="3"/>
  <c r="M5074" i="3"/>
  <c r="M5075" i="3"/>
  <c r="M5076" i="3"/>
  <c r="M5077" i="3"/>
  <c r="M5078" i="3"/>
  <c r="M5079" i="3"/>
  <c r="M5080" i="3"/>
  <c r="M5081" i="3"/>
  <c r="M5082" i="3"/>
  <c r="M5083" i="3"/>
  <c r="M5084" i="3"/>
  <c r="M5085" i="3"/>
  <c r="M5086" i="3"/>
  <c r="M5087" i="3"/>
  <c r="M5088" i="3"/>
  <c r="M5089" i="3"/>
  <c r="M5090" i="3"/>
  <c r="M5091" i="3"/>
  <c r="M5092" i="3"/>
  <c r="M5093" i="3"/>
  <c r="M5094" i="3"/>
  <c r="M5095" i="3"/>
  <c r="M5096" i="3"/>
  <c r="M5097" i="3"/>
  <c r="M5098" i="3"/>
  <c r="M5099" i="3"/>
  <c r="M5100" i="3"/>
  <c r="M5101" i="3"/>
  <c r="M5102" i="3"/>
  <c r="M5103" i="3"/>
  <c r="M5104" i="3"/>
  <c r="M5105" i="3"/>
  <c r="M5106" i="3"/>
  <c r="M5107" i="3"/>
  <c r="M5108" i="3"/>
  <c r="M5109" i="3"/>
  <c r="M5110" i="3"/>
  <c r="M5111" i="3"/>
  <c r="M5112" i="3"/>
  <c r="M5113" i="3"/>
  <c r="M5114" i="3"/>
  <c r="M5115" i="3"/>
  <c r="M5116" i="3"/>
  <c r="M5117" i="3"/>
  <c r="M5118" i="3"/>
  <c r="M5119" i="3"/>
  <c r="M5120" i="3"/>
  <c r="M5121" i="3"/>
  <c r="M5122" i="3"/>
  <c r="M5123" i="3"/>
  <c r="M5124" i="3"/>
  <c r="M5125" i="3"/>
  <c r="M5126" i="3"/>
  <c r="M5127" i="3"/>
  <c r="M5128" i="3"/>
  <c r="M5129" i="3"/>
  <c r="M5130" i="3"/>
  <c r="M5131" i="3"/>
  <c r="M5132" i="3"/>
  <c r="M5133" i="3"/>
  <c r="M5134" i="3"/>
  <c r="M5135" i="3"/>
  <c r="M5136" i="3"/>
  <c r="M5137" i="3"/>
  <c r="M5138" i="3"/>
  <c r="M5139" i="3"/>
  <c r="M5140" i="3"/>
  <c r="M5141" i="3"/>
  <c r="M5142" i="3"/>
  <c r="M5143" i="3"/>
  <c r="M5144" i="3"/>
  <c r="M5145" i="3"/>
  <c r="M5146" i="3"/>
  <c r="M5147" i="3"/>
  <c r="M5148" i="3"/>
  <c r="M5149" i="3"/>
  <c r="M5150" i="3"/>
  <c r="M5151" i="3"/>
  <c r="M5152" i="3"/>
  <c r="M5153" i="3"/>
  <c r="M5154" i="3"/>
  <c r="M5155" i="3"/>
  <c r="M5156" i="3"/>
  <c r="M5157" i="3"/>
  <c r="M5158" i="3"/>
  <c r="M5159" i="3"/>
  <c r="M5160" i="3"/>
  <c r="M5161" i="3"/>
  <c r="M5162" i="3"/>
  <c r="M5163" i="3"/>
  <c r="M5164" i="3"/>
  <c r="M5165" i="3"/>
  <c r="M5166" i="3"/>
  <c r="M5167" i="3"/>
  <c r="M5168" i="3"/>
  <c r="M5169" i="3"/>
  <c r="M5170" i="3"/>
  <c r="M5171" i="3"/>
  <c r="M5172" i="3"/>
  <c r="M5173" i="3"/>
  <c r="M5174" i="3"/>
  <c r="M5175" i="3"/>
  <c r="M5176" i="3"/>
  <c r="M5177" i="3"/>
  <c r="M5178" i="3"/>
  <c r="M5179" i="3"/>
  <c r="M5180" i="3"/>
  <c r="M5181" i="3"/>
  <c r="M5182" i="3"/>
  <c r="M5183" i="3"/>
  <c r="M5184" i="3"/>
  <c r="M5185" i="3"/>
  <c r="M5186" i="3"/>
  <c r="M5187" i="3"/>
  <c r="M5188" i="3"/>
  <c r="M5189" i="3"/>
  <c r="M5190" i="3"/>
  <c r="M5191" i="3"/>
  <c r="M5192" i="3"/>
  <c r="M5193" i="3"/>
  <c r="M5194" i="3"/>
  <c r="M5195" i="3"/>
  <c r="M5196" i="3"/>
  <c r="M5197" i="3"/>
  <c r="M5198" i="3"/>
  <c r="M5199" i="3"/>
  <c r="M5200" i="3"/>
  <c r="M5201" i="3"/>
  <c r="M5202" i="3"/>
  <c r="M5203" i="3"/>
  <c r="M5204" i="3"/>
  <c r="M5205" i="3"/>
  <c r="M5206" i="3"/>
  <c r="M5207" i="3"/>
  <c r="M5208" i="3"/>
  <c r="M5209" i="3"/>
  <c r="M5210" i="3"/>
  <c r="M5211" i="3"/>
  <c r="M5212" i="3"/>
  <c r="M5213" i="3"/>
  <c r="M5214" i="3"/>
  <c r="M5215" i="3"/>
  <c r="M5216" i="3"/>
  <c r="M5217" i="3"/>
  <c r="M5218" i="3"/>
  <c r="M5219" i="3"/>
  <c r="M5220" i="3"/>
  <c r="M5221" i="3"/>
  <c r="M5222" i="3"/>
  <c r="M5223" i="3"/>
  <c r="M5224" i="3"/>
  <c r="M5225" i="3"/>
  <c r="M5226" i="3"/>
  <c r="M5227" i="3"/>
  <c r="M5228" i="3"/>
  <c r="M5229" i="3"/>
  <c r="M5230" i="3"/>
  <c r="M5231" i="3"/>
  <c r="M5232" i="3"/>
  <c r="M5233" i="3"/>
  <c r="M5234" i="3"/>
  <c r="M5235" i="3"/>
  <c r="M5236" i="3"/>
  <c r="M5237" i="3"/>
  <c r="M5238" i="3"/>
  <c r="M5239" i="3"/>
  <c r="M5240" i="3"/>
  <c r="M5241" i="3"/>
  <c r="M5242" i="3"/>
  <c r="M5243" i="3"/>
  <c r="M5244" i="3"/>
  <c r="M5245" i="3"/>
  <c r="M5246" i="3"/>
  <c r="M5247" i="3"/>
  <c r="M5248" i="3"/>
  <c r="M5249" i="3"/>
  <c r="M5250" i="3"/>
  <c r="M5251" i="3"/>
  <c r="M5252" i="3"/>
  <c r="M5253" i="3"/>
  <c r="M5254" i="3"/>
  <c r="M5255" i="3"/>
  <c r="M5256" i="3"/>
  <c r="M5257" i="3"/>
  <c r="M5258" i="3"/>
  <c r="M5259" i="3"/>
  <c r="M5260" i="3"/>
  <c r="M5261" i="3"/>
  <c r="M5262" i="3"/>
  <c r="M5263" i="3"/>
  <c r="M5264" i="3"/>
  <c r="M5265" i="3"/>
  <c r="M5266" i="3"/>
  <c r="M5267" i="3"/>
  <c r="M5268" i="3"/>
  <c r="M5269" i="3"/>
  <c r="M5270" i="3"/>
  <c r="M5271" i="3"/>
  <c r="M5272" i="3"/>
  <c r="M5273" i="3"/>
  <c r="M5274" i="3"/>
  <c r="M5275" i="3"/>
  <c r="M5276" i="3"/>
  <c r="M5277" i="3"/>
  <c r="M5278" i="3"/>
  <c r="M5279" i="3"/>
  <c r="M5280" i="3"/>
  <c r="M5281" i="3"/>
  <c r="M5282" i="3"/>
  <c r="M5283" i="3"/>
  <c r="M5284" i="3"/>
  <c r="M5285" i="3"/>
  <c r="M5286" i="3"/>
  <c r="M5287" i="3"/>
  <c r="M5288" i="3"/>
  <c r="M5289" i="3"/>
  <c r="M5290" i="3"/>
  <c r="M5291" i="3"/>
  <c r="M5292" i="3"/>
  <c r="M5293" i="3"/>
  <c r="M5294" i="3"/>
  <c r="M5295" i="3"/>
  <c r="M5296" i="3"/>
  <c r="M5297" i="3"/>
  <c r="M5298" i="3"/>
  <c r="M5299" i="3"/>
  <c r="M5300" i="3"/>
  <c r="M5301" i="3"/>
  <c r="M5302" i="3"/>
  <c r="M5303" i="3"/>
  <c r="M5304" i="3"/>
  <c r="M5305" i="3"/>
  <c r="M5306" i="3"/>
  <c r="M5307" i="3"/>
  <c r="M5308" i="3"/>
  <c r="M5309" i="3"/>
  <c r="M5310" i="3"/>
  <c r="M5311" i="3"/>
  <c r="M5312" i="3"/>
  <c r="M5313" i="3"/>
  <c r="M5314" i="3"/>
  <c r="M5315" i="3"/>
  <c r="M5316" i="3"/>
  <c r="M5317" i="3"/>
  <c r="M5318" i="3"/>
  <c r="M5319" i="3"/>
  <c r="M5320" i="3"/>
  <c r="M5321" i="3"/>
  <c r="M5322" i="3"/>
  <c r="M5323" i="3"/>
  <c r="M5324" i="3"/>
  <c r="M5325" i="3"/>
  <c r="M5326" i="3"/>
  <c r="M5327" i="3"/>
  <c r="M5328" i="3"/>
  <c r="M5329" i="3"/>
  <c r="M5330" i="3"/>
  <c r="M5331" i="3"/>
  <c r="M5332" i="3"/>
  <c r="M5333" i="3"/>
  <c r="M5334" i="3"/>
  <c r="M5335" i="3"/>
  <c r="M5336" i="3"/>
  <c r="M5337" i="3"/>
  <c r="M5338" i="3"/>
  <c r="M5339" i="3"/>
  <c r="M5340" i="3"/>
  <c r="M5341" i="3"/>
  <c r="M5342" i="3"/>
  <c r="M5343" i="3"/>
  <c r="M5344" i="3"/>
  <c r="M5345" i="3"/>
  <c r="M5346" i="3"/>
  <c r="M5347" i="3"/>
  <c r="M5348" i="3"/>
  <c r="M5349" i="3"/>
  <c r="M5350" i="3"/>
  <c r="M5351" i="3"/>
  <c r="M5352" i="3"/>
  <c r="M5353" i="3"/>
  <c r="M5354" i="3"/>
  <c r="M5355" i="3"/>
  <c r="M5356" i="3"/>
  <c r="M5357" i="3"/>
  <c r="M5358" i="3"/>
  <c r="M5359" i="3"/>
  <c r="M5360" i="3"/>
  <c r="M5361" i="3"/>
  <c r="M5362" i="3"/>
  <c r="M5363" i="3"/>
  <c r="M5364" i="3"/>
  <c r="M5365" i="3"/>
  <c r="M5366" i="3"/>
  <c r="M5367" i="3"/>
  <c r="M5368" i="3"/>
  <c r="M5369" i="3"/>
  <c r="M5370" i="3"/>
  <c r="M5371" i="3"/>
  <c r="M5372" i="3"/>
  <c r="M5373" i="3"/>
  <c r="M5374" i="3"/>
  <c r="M5375" i="3"/>
  <c r="M5376" i="3"/>
  <c r="M5377" i="3"/>
  <c r="M5378" i="3"/>
  <c r="M5379" i="3"/>
  <c r="M5380" i="3"/>
  <c r="M5381" i="3"/>
  <c r="M5382" i="3"/>
  <c r="M5383" i="3"/>
  <c r="M5384" i="3"/>
  <c r="M5385" i="3"/>
  <c r="M5386" i="3"/>
  <c r="M5387" i="3"/>
  <c r="M5388" i="3"/>
  <c r="M5389" i="3"/>
  <c r="M5390" i="3"/>
  <c r="M5391" i="3"/>
  <c r="M5392" i="3"/>
  <c r="M5393" i="3"/>
  <c r="M5394" i="3"/>
  <c r="M5395" i="3"/>
  <c r="M5396" i="3"/>
  <c r="M5397" i="3"/>
  <c r="M5398" i="3"/>
  <c r="M5399" i="3"/>
  <c r="M5400" i="3"/>
  <c r="M5401" i="3"/>
  <c r="M5402" i="3"/>
  <c r="M5403" i="3"/>
  <c r="M5404" i="3"/>
  <c r="M5405" i="3"/>
  <c r="M5406" i="3"/>
  <c r="M5407" i="3"/>
  <c r="M5408" i="3"/>
  <c r="M5409" i="3"/>
  <c r="M5410" i="3"/>
  <c r="M5411" i="3"/>
  <c r="M5412" i="3"/>
  <c r="M5413" i="3"/>
  <c r="M5414" i="3"/>
  <c r="M5415" i="3"/>
  <c r="M5416" i="3"/>
  <c r="M5417" i="3"/>
  <c r="M5418" i="3"/>
  <c r="M5419" i="3"/>
  <c r="M5420" i="3"/>
  <c r="M5421" i="3"/>
  <c r="M5422" i="3"/>
  <c r="M5423" i="3"/>
  <c r="M5424" i="3"/>
  <c r="M5425" i="3"/>
  <c r="M5426" i="3"/>
  <c r="M5427" i="3"/>
  <c r="M5428" i="3"/>
  <c r="M5429" i="3"/>
  <c r="M5430" i="3"/>
  <c r="M5431" i="3"/>
  <c r="M5432" i="3"/>
  <c r="M5433" i="3"/>
  <c r="M5434" i="3"/>
  <c r="M5435" i="3"/>
  <c r="M5436" i="3"/>
  <c r="M5437" i="3"/>
  <c r="M5438" i="3"/>
  <c r="M5439" i="3"/>
  <c r="M5440" i="3"/>
  <c r="M5441" i="3"/>
  <c r="M5442" i="3"/>
  <c r="M5443" i="3"/>
  <c r="M5444" i="3"/>
  <c r="M5445" i="3"/>
  <c r="M5446" i="3"/>
  <c r="M5447" i="3"/>
  <c r="M5448" i="3"/>
  <c r="M5449" i="3"/>
  <c r="M5450" i="3"/>
  <c r="M5451" i="3"/>
  <c r="M5452" i="3"/>
  <c r="M5453" i="3"/>
  <c r="M5454" i="3"/>
  <c r="M5455" i="3"/>
  <c r="M5456" i="3"/>
  <c r="M5457" i="3"/>
  <c r="M5458" i="3"/>
  <c r="M5459" i="3"/>
  <c r="M5460" i="3"/>
  <c r="M5461" i="3"/>
  <c r="M5462" i="3"/>
  <c r="M5463" i="3"/>
  <c r="M5464" i="3"/>
  <c r="M5465" i="3"/>
  <c r="M5466" i="3"/>
  <c r="M5467" i="3"/>
  <c r="M5468" i="3"/>
  <c r="M5469" i="3"/>
  <c r="M5470" i="3"/>
  <c r="M5471" i="3"/>
  <c r="M5472" i="3"/>
  <c r="M5473" i="3"/>
  <c r="M5474" i="3"/>
  <c r="M5475" i="3"/>
  <c r="M5476" i="3"/>
  <c r="M5477" i="3"/>
  <c r="M5478" i="3"/>
  <c r="M5479" i="3"/>
  <c r="M5480" i="3"/>
  <c r="M5481" i="3"/>
  <c r="M5482" i="3"/>
  <c r="M5483" i="3"/>
  <c r="M5484" i="3"/>
  <c r="M5485" i="3"/>
  <c r="M5486" i="3"/>
  <c r="M5487" i="3"/>
  <c r="M5488" i="3"/>
  <c r="M5489" i="3"/>
  <c r="M5490" i="3"/>
  <c r="M5491" i="3"/>
  <c r="M5492" i="3"/>
  <c r="M5493" i="3"/>
  <c r="M5494" i="3"/>
  <c r="M5495" i="3"/>
  <c r="M5496" i="3"/>
  <c r="M5497" i="3"/>
  <c r="M5498" i="3"/>
  <c r="M5499" i="3"/>
  <c r="M5500" i="3"/>
  <c r="M5501" i="3"/>
  <c r="M5502" i="3"/>
  <c r="M5503" i="3"/>
  <c r="M5504" i="3"/>
  <c r="M5505" i="3"/>
  <c r="M5506" i="3"/>
  <c r="M5507" i="3"/>
  <c r="M5508" i="3"/>
  <c r="M5509" i="3"/>
  <c r="M5510" i="3"/>
  <c r="M5511" i="3"/>
  <c r="M5512" i="3"/>
  <c r="M5513" i="3"/>
  <c r="M5514" i="3"/>
  <c r="M5515" i="3"/>
  <c r="M5516" i="3"/>
  <c r="M5517" i="3"/>
  <c r="M5518" i="3"/>
  <c r="M5519" i="3"/>
  <c r="M5520" i="3"/>
  <c r="M5521" i="3"/>
  <c r="M5522" i="3"/>
  <c r="M5523" i="3"/>
  <c r="M5524" i="3"/>
  <c r="M5525" i="3"/>
  <c r="M5526" i="3"/>
  <c r="M5527" i="3"/>
  <c r="M5528" i="3"/>
  <c r="M5529" i="3"/>
  <c r="M5530" i="3"/>
  <c r="M5531" i="3"/>
  <c r="M5532" i="3"/>
  <c r="M5533" i="3"/>
  <c r="M5534" i="3"/>
  <c r="M5535" i="3"/>
  <c r="M5536" i="3"/>
  <c r="M5537" i="3"/>
  <c r="M5538" i="3"/>
  <c r="M5539" i="3"/>
  <c r="M5540" i="3"/>
  <c r="M5541" i="3"/>
  <c r="M5542" i="3"/>
  <c r="M5543" i="3"/>
  <c r="M5544" i="3"/>
  <c r="M5545" i="3"/>
  <c r="M5546" i="3"/>
  <c r="M5547" i="3"/>
  <c r="M5548" i="3"/>
  <c r="M5549" i="3"/>
  <c r="M5550" i="3"/>
  <c r="M5551" i="3"/>
  <c r="M5552" i="3"/>
  <c r="M5553" i="3"/>
  <c r="M5554" i="3"/>
  <c r="M5555" i="3"/>
  <c r="M5556" i="3"/>
  <c r="M5557" i="3"/>
  <c r="M5558" i="3"/>
  <c r="M5559" i="3"/>
  <c r="M5560" i="3"/>
  <c r="M5561" i="3"/>
  <c r="M5562" i="3"/>
  <c r="M5563" i="3"/>
  <c r="M5564" i="3"/>
  <c r="M5565" i="3"/>
  <c r="M5566" i="3"/>
  <c r="M5567" i="3"/>
  <c r="M5568" i="3"/>
  <c r="M5569" i="3"/>
  <c r="M5570" i="3"/>
  <c r="M5571" i="3"/>
  <c r="M5572" i="3"/>
  <c r="M5573" i="3"/>
  <c r="M5574" i="3"/>
  <c r="M5575" i="3"/>
  <c r="M5576" i="3"/>
  <c r="M5577" i="3"/>
  <c r="M5578" i="3"/>
  <c r="M5579" i="3"/>
  <c r="M5580" i="3"/>
  <c r="M5581" i="3"/>
  <c r="M5582" i="3"/>
  <c r="M5583" i="3"/>
  <c r="M5584" i="3"/>
  <c r="M5585" i="3"/>
  <c r="M5586" i="3"/>
  <c r="M5587" i="3"/>
  <c r="M5588" i="3"/>
  <c r="M5589" i="3"/>
  <c r="M5590" i="3"/>
  <c r="M5591" i="3"/>
  <c r="M5592" i="3"/>
  <c r="M5593" i="3"/>
  <c r="M5594" i="3"/>
  <c r="M5595" i="3"/>
  <c r="M5596" i="3"/>
  <c r="M5597" i="3"/>
  <c r="M5598" i="3"/>
  <c r="M5599" i="3"/>
  <c r="M5600" i="3"/>
  <c r="M5601" i="3"/>
  <c r="M5602" i="3"/>
  <c r="M5603" i="3"/>
  <c r="M5604" i="3"/>
  <c r="M5605" i="3"/>
  <c r="M5606" i="3"/>
  <c r="M5607" i="3"/>
  <c r="M5608" i="3"/>
  <c r="M5609" i="3"/>
  <c r="M5610" i="3"/>
  <c r="M5611" i="3"/>
  <c r="M5612" i="3"/>
  <c r="M5613" i="3"/>
  <c r="M5614" i="3"/>
  <c r="M5615" i="3"/>
  <c r="M5616" i="3"/>
  <c r="M5617" i="3"/>
  <c r="M5618" i="3"/>
  <c r="M5619" i="3"/>
  <c r="M5620" i="3"/>
  <c r="M5621" i="3"/>
  <c r="M5622" i="3"/>
  <c r="M5623" i="3"/>
  <c r="M5624" i="3"/>
  <c r="M5625" i="3"/>
  <c r="M5626" i="3"/>
  <c r="M5627" i="3"/>
  <c r="M5628" i="3"/>
  <c r="M5629" i="3"/>
  <c r="M5630" i="3"/>
  <c r="M5631" i="3"/>
  <c r="M5632" i="3"/>
  <c r="M5633" i="3"/>
  <c r="M5634" i="3"/>
  <c r="M5635" i="3"/>
  <c r="M5636" i="3"/>
  <c r="M5637" i="3"/>
  <c r="M5638" i="3"/>
  <c r="M5639" i="3"/>
  <c r="M5640" i="3"/>
  <c r="M5641" i="3"/>
  <c r="M5642" i="3"/>
  <c r="M5643" i="3"/>
  <c r="M5644" i="3"/>
  <c r="M5645" i="3"/>
  <c r="M5646" i="3"/>
  <c r="M5647" i="3"/>
  <c r="M5648" i="3"/>
  <c r="M5649" i="3"/>
  <c r="M5650" i="3"/>
  <c r="M5651" i="3"/>
  <c r="M5652" i="3"/>
  <c r="M5653" i="3"/>
  <c r="M5654" i="3"/>
  <c r="M5655" i="3"/>
  <c r="M5656" i="3"/>
  <c r="M5657" i="3"/>
  <c r="M5658" i="3"/>
  <c r="M5659" i="3"/>
  <c r="M5660" i="3"/>
  <c r="M5661" i="3"/>
  <c r="M5662" i="3"/>
  <c r="M5663" i="3"/>
  <c r="M5664" i="3"/>
  <c r="M5665" i="3"/>
  <c r="M5666" i="3"/>
  <c r="M5667" i="3"/>
  <c r="M5668" i="3"/>
  <c r="M5669" i="3"/>
  <c r="M5670" i="3"/>
  <c r="M5671" i="3"/>
  <c r="M5672" i="3"/>
  <c r="M5673" i="3"/>
  <c r="M5674" i="3"/>
  <c r="M5675" i="3"/>
  <c r="M5676" i="3"/>
  <c r="M5677" i="3"/>
  <c r="M5678" i="3"/>
  <c r="M5679" i="3"/>
  <c r="M5680" i="3"/>
  <c r="M5681" i="3"/>
  <c r="M5682" i="3"/>
  <c r="M5683" i="3"/>
  <c r="M5684" i="3"/>
  <c r="M5685" i="3"/>
  <c r="M5686" i="3"/>
  <c r="M5687" i="3"/>
  <c r="M5688" i="3"/>
  <c r="M5689" i="3"/>
  <c r="M5690" i="3"/>
  <c r="M5691" i="3"/>
  <c r="M5692" i="3"/>
  <c r="M5693" i="3"/>
  <c r="M5694" i="3"/>
  <c r="M5695" i="3"/>
  <c r="M5696" i="3"/>
  <c r="M5697" i="3"/>
  <c r="M5698" i="3"/>
  <c r="M5699" i="3"/>
  <c r="M5700" i="3"/>
  <c r="M5701" i="3"/>
  <c r="M5702" i="3"/>
  <c r="M5703" i="3"/>
  <c r="M5704" i="3"/>
  <c r="M5705" i="3"/>
  <c r="M5706" i="3"/>
  <c r="M5707" i="3"/>
  <c r="M5708" i="3"/>
  <c r="M5709" i="3"/>
  <c r="M5710" i="3"/>
  <c r="M5711" i="3"/>
  <c r="M5712" i="3"/>
  <c r="M5713" i="3"/>
  <c r="M5714" i="3"/>
  <c r="M5715" i="3"/>
  <c r="M5716" i="3"/>
  <c r="M5717" i="3"/>
  <c r="M5718" i="3"/>
  <c r="M5719" i="3"/>
  <c r="M5720" i="3"/>
  <c r="M5721" i="3"/>
  <c r="M5722" i="3"/>
  <c r="M5723" i="3"/>
  <c r="M5724" i="3"/>
  <c r="M5725" i="3"/>
  <c r="M5726" i="3"/>
  <c r="M5727" i="3"/>
  <c r="M5728" i="3"/>
  <c r="M5729" i="3"/>
  <c r="M5730" i="3"/>
  <c r="M5731" i="3"/>
  <c r="M5732" i="3"/>
  <c r="M5733" i="3"/>
  <c r="M5734" i="3"/>
  <c r="M5735" i="3"/>
  <c r="M5736" i="3"/>
  <c r="M5737" i="3"/>
  <c r="M5738" i="3"/>
  <c r="M5739" i="3"/>
  <c r="M5740" i="3"/>
  <c r="M5741" i="3"/>
  <c r="M5742" i="3"/>
  <c r="M5743" i="3"/>
  <c r="M5744" i="3"/>
  <c r="M5745" i="3"/>
  <c r="M5746" i="3"/>
  <c r="M5747" i="3"/>
  <c r="M5748" i="3"/>
  <c r="M5749" i="3"/>
  <c r="M5750" i="3"/>
  <c r="M5751" i="3"/>
  <c r="M5752" i="3"/>
  <c r="M5753" i="3"/>
  <c r="M5754" i="3"/>
  <c r="M5755" i="3"/>
  <c r="M5756" i="3"/>
  <c r="M5757" i="3"/>
  <c r="M5758" i="3"/>
  <c r="M5759" i="3"/>
  <c r="M5760" i="3"/>
  <c r="M5761" i="3"/>
  <c r="M5762" i="3"/>
  <c r="M5763" i="3"/>
  <c r="M5764" i="3"/>
  <c r="M5765" i="3"/>
  <c r="M5766" i="3"/>
  <c r="M5767" i="3"/>
  <c r="M5768" i="3"/>
  <c r="M5769" i="3"/>
  <c r="M5770" i="3"/>
  <c r="M5771" i="3"/>
  <c r="M5772" i="3"/>
  <c r="M5773" i="3"/>
  <c r="M5774" i="3"/>
  <c r="M5775" i="3"/>
  <c r="M5776" i="3"/>
  <c r="M5777" i="3"/>
  <c r="M5778" i="3"/>
  <c r="M5779" i="3"/>
  <c r="M5780" i="3"/>
  <c r="M5781" i="3"/>
  <c r="M5782" i="3"/>
  <c r="M5783" i="3"/>
  <c r="M5784" i="3"/>
  <c r="M5785" i="3"/>
  <c r="M5786" i="3"/>
  <c r="M5787" i="3"/>
  <c r="M5788" i="3"/>
  <c r="M5789" i="3"/>
  <c r="M5790" i="3"/>
  <c r="M5791" i="3"/>
  <c r="M5792" i="3"/>
  <c r="M5793" i="3"/>
  <c r="M5794" i="3"/>
  <c r="M5795" i="3"/>
  <c r="M5796" i="3"/>
  <c r="M5797" i="3"/>
  <c r="M5798" i="3"/>
  <c r="M5799" i="3"/>
  <c r="M5800" i="3"/>
  <c r="M5801" i="3"/>
  <c r="M5802" i="3"/>
  <c r="M5803" i="3"/>
  <c r="M5804" i="3"/>
  <c r="M5805" i="3"/>
  <c r="M5806" i="3"/>
  <c r="M5807" i="3"/>
  <c r="M5808" i="3"/>
  <c r="M5809" i="3"/>
  <c r="M5810" i="3"/>
  <c r="M5811" i="3"/>
  <c r="M5812" i="3"/>
  <c r="M5813" i="3"/>
  <c r="M5814" i="3"/>
  <c r="M5815" i="3"/>
  <c r="M5816" i="3"/>
  <c r="M5817" i="3"/>
  <c r="M5818" i="3"/>
  <c r="M5819" i="3"/>
  <c r="M5820" i="3"/>
  <c r="M5821" i="3"/>
  <c r="M5822" i="3"/>
  <c r="M5823" i="3"/>
  <c r="M5824" i="3"/>
  <c r="M5825" i="3"/>
  <c r="M5826" i="3"/>
  <c r="M5827" i="3"/>
  <c r="M5828" i="3"/>
  <c r="M5829" i="3"/>
  <c r="M5830" i="3"/>
  <c r="M5831" i="3"/>
  <c r="M5832" i="3"/>
  <c r="M5833" i="3"/>
  <c r="M5834" i="3"/>
  <c r="M5835" i="3"/>
  <c r="M5836" i="3"/>
  <c r="M5837" i="3"/>
  <c r="M5838" i="3"/>
  <c r="M5839" i="3"/>
  <c r="M5840" i="3"/>
  <c r="M5841" i="3"/>
  <c r="M5842" i="3"/>
  <c r="M5843" i="3"/>
  <c r="M5844" i="3"/>
  <c r="M5845" i="3"/>
  <c r="M5846" i="3"/>
  <c r="M5847" i="3"/>
  <c r="M5848" i="3"/>
  <c r="M5849" i="3"/>
  <c r="M5850" i="3"/>
  <c r="M5851" i="3"/>
  <c r="M5852" i="3"/>
  <c r="M5853" i="3"/>
  <c r="M5854" i="3"/>
  <c r="M5855" i="3"/>
  <c r="M5856" i="3"/>
  <c r="M5857" i="3"/>
  <c r="M5858" i="3"/>
  <c r="M5859" i="3"/>
  <c r="M5860" i="3"/>
  <c r="M5861" i="3"/>
  <c r="M5862" i="3"/>
  <c r="M5863" i="3"/>
  <c r="M5864" i="3"/>
  <c r="M5865" i="3"/>
  <c r="M5866" i="3"/>
  <c r="M5867" i="3"/>
  <c r="M5868" i="3"/>
  <c r="M5869" i="3"/>
  <c r="M5870" i="3"/>
  <c r="M5871" i="3"/>
  <c r="M5872" i="3"/>
  <c r="M5873" i="3"/>
  <c r="M5874" i="3"/>
  <c r="M5875" i="3"/>
  <c r="M5876" i="3"/>
  <c r="M5877" i="3"/>
  <c r="M5878" i="3"/>
  <c r="M5879" i="3"/>
  <c r="M5880" i="3"/>
  <c r="M5881" i="3"/>
  <c r="M5882" i="3"/>
  <c r="M5883" i="3"/>
  <c r="M5884" i="3"/>
  <c r="M5885" i="3"/>
  <c r="M5886" i="3"/>
  <c r="M5887" i="3"/>
  <c r="M5888" i="3"/>
  <c r="M5889" i="3"/>
  <c r="M5890" i="3"/>
  <c r="M5891" i="3"/>
  <c r="M5892" i="3"/>
  <c r="M5893" i="3"/>
  <c r="M5894" i="3"/>
  <c r="M5895" i="3"/>
  <c r="M5896" i="3"/>
  <c r="M5897" i="3"/>
  <c r="M5898" i="3"/>
  <c r="M5899" i="3"/>
  <c r="M5900" i="3"/>
  <c r="M5901" i="3"/>
  <c r="M5902" i="3"/>
  <c r="M5903" i="3"/>
  <c r="M5904" i="3"/>
  <c r="M5905" i="3"/>
  <c r="M5906" i="3"/>
  <c r="M5907" i="3"/>
  <c r="M5908" i="3"/>
  <c r="M5909" i="3"/>
  <c r="M5910" i="3"/>
  <c r="M5911" i="3"/>
  <c r="M5912" i="3"/>
  <c r="M5913" i="3"/>
  <c r="M5914" i="3"/>
  <c r="M5915" i="3"/>
  <c r="M5916" i="3"/>
  <c r="M5917" i="3"/>
  <c r="M5918" i="3"/>
  <c r="M5919" i="3"/>
  <c r="M5920" i="3"/>
  <c r="M5921" i="3"/>
  <c r="M5922" i="3"/>
  <c r="M5923" i="3"/>
  <c r="M5924" i="3"/>
  <c r="M5925" i="3"/>
  <c r="M5926" i="3"/>
  <c r="M5927" i="3"/>
  <c r="M5928" i="3"/>
  <c r="M5929" i="3"/>
  <c r="M5930" i="3"/>
  <c r="M5931" i="3"/>
  <c r="M5932" i="3"/>
  <c r="M5933" i="3"/>
  <c r="M5934" i="3"/>
  <c r="M5935" i="3"/>
  <c r="M5936" i="3"/>
  <c r="M5937" i="3"/>
  <c r="M5938" i="3"/>
  <c r="M5939" i="3"/>
  <c r="M5940" i="3"/>
  <c r="M5941" i="3"/>
  <c r="M5942" i="3"/>
  <c r="M5943" i="3"/>
  <c r="M5944" i="3"/>
  <c r="M5945" i="3"/>
  <c r="M5946" i="3"/>
  <c r="M5947" i="3"/>
  <c r="M5948" i="3"/>
  <c r="M5949" i="3"/>
  <c r="M5950" i="3"/>
  <c r="M5951" i="3"/>
  <c r="M5952" i="3"/>
  <c r="M5953" i="3"/>
  <c r="M5954" i="3"/>
  <c r="M5955" i="3"/>
  <c r="M5956" i="3"/>
  <c r="M5957" i="3"/>
  <c r="M5958" i="3"/>
  <c r="M5959" i="3"/>
  <c r="M5960" i="3"/>
  <c r="M5961" i="3"/>
  <c r="M5962" i="3"/>
  <c r="M5963" i="3"/>
  <c r="M5964" i="3"/>
  <c r="M5965" i="3"/>
  <c r="M5966" i="3"/>
  <c r="M5967" i="3"/>
  <c r="M5968" i="3"/>
  <c r="M5969" i="3"/>
  <c r="M5970" i="3"/>
  <c r="M5971" i="3"/>
  <c r="M5972" i="3"/>
  <c r="M5973" i="3"/>
  <c r="M5974" i="3"/>
  <c r="M5975" i="3"/>
  <c r="M5976" i="3"/>
  <c r="M5977" i="3"/>
  <c r="M5978" i="3"/>
  <c r="M5979" i="3"/>
  <c r="M5980" i="3"/>
  <c r="M5981" i="3"/>
  <c r="M5982" i="3"/>
  <c r="M5983" i="3"/>
  <c r="M5984" i="3"/>
  <c r="M5985" i="3"/>
  <c r="M5986" i="3"/>
  <c r="M5987" i="3"/>
  <c r="M5988" i="3"/>
  <c r="M5989" i="3"/>
  <c r="M5990" i="3"/>
  <c r="M5991" i="3"/>
  <c r="M5992" i="3"/>
  <c r="M5993" i="3"/>
  <c r="M5994" i="3"/>
  <c r="M5995" i="3"/>
  <c r="M5996" i="3"/>
  <c r="M5997" i="3"/>
  <c r="M5998" i="3"/>
  <c r="M5999" i="3"/>
  <c r="M6000" i="3"/>
  <c r="M6001" i="3"/>
  <c r="M6002" i="3"/>
  <c r="M6003" i="3"/>
  <c r="M6004" i="3"/>
  <c r="M6005" i="3"/>
  <c r="M6006" i="3"/>
  <c r="M6007" i="3"/>
  <c r="M6008" i="3"/>
  <c r="M6009" i="3"/>
  <c r="M6010" i="3"/>
  <c r="M6011" i="3"/>
  <c r="M6012" i="3"/>
  <c r="M6013" i="3"/>
  <c r="M6014" i="3"/>
  <c r="M6015" i="3"/>
  <c r="M6016" i="3"/>
  <c r="M6017" i="3"/>
  <c r="M6018" i="3"/>
  <c r="M6019" i="3"/>
  <c r="M6020" i="3"/>
  <c r="M6021" i="3"/>
  <c r="M6022" i="3"/>
  <c r="M6023" i="3"/>
  <c r="M6024" i="3"/>
  <c r="M6025" i="3"/>
  <c r="M6026" i="3"/>
  <c r="M6027" i="3"/>
  <c r="M6028" i="3"/>
  <c r="M6029" i="3"/>
  <c r="M6030" i="3"/>
  <c r="M6031" i="3"/>
  <c r="M6032" i="3"/>
  <c r="M6033" i="3"/>
  <c r="M6034" i="3"/>
  <c r="M6035" i="3"/>
  <c r="M6036" i="3"/>
  <c r="M6037" i="3"/>
  <c r="M6038" i="3"/>
  <c r="M6039" i="3"/>
  <c r="M6040" i="3"/>
  <c r="M6041" i="3"/>
  <c r="M6042" i="3"/>
  <c r="M6043" i="3"/>
  <c r="M6044" i="3"/>
  <c r="M6045" i="3"/>
  <c r="M6046" i="3"/>
  <c r="M6047" i="3"/>
  <c r="M6048" i="3"/>
  <c r="M6049" i="3"/>
  <c r="M6050" i="3"/>
  <c r="M6051" i="3"/>
  <c r="M6052" i="3"/>
  <c r="M6053" i="3"/>
  <c r="M6054" i="3"/>
  <c r="M6055" i="3"/>
  <c r="M6056" i="3"/>
  <c r="M6057" i="3"/>
  <c r="M6058" i="3"/>
  <c r="M6059" i="3"/>
  <c r="M6060" i="3"/>
  <c r="M6061" i="3"/>
  <c r="M6062" i="3"/>
  <c r="M6063" i="3"/>
  <c r="M6064" i="3"/>
  <c r="M6065" i="3"/>
  <c r="M6066" i="3"/>
  <c r="M6067" i="3"/>
  <c r="M6068" i="3"/>
  <c r="M6069" i="3"/>
  <c r="M6070" i="3"/>
  <c r="M6071" i="3"/>
  <c r="M6072" i="3"/>
  <c r="M6073" i="3"/>
  <c r="M6074" i="3"/>
  <c r="M6075" i="3"/>
  <c r="M6076" i="3"/>
  <c r="M6077" i="3"/>
  <c r="M6078" i="3"/>
  <c r="M6079" i="3"/>
  <c r="M6080" i="3"/>
  <c r="M6081" i="3"/>
  <c r="M6082" i="3"/>
  <c r="M6083" i="3"/>
  <c r="M6084" i="3"/>
  <c r="M6085" i="3"/>
  <c r="M6086" i="3"/>
  <c r="M6087" i="3"/>
  <c r="M6088" i="3"/>
  <c r="M6089" i="3"/>
  <c r="M6090" i="3"/>
  <c r="M6091" i="3"/>
  <c r="M6092" i="3"/>
  <c r="M6093" i="3"/>
  <c r="M6094" i="3"/>
  <c r="M6095" i="3"/>
  <c r="M6096" i="3"/>
  <c r="M6097" i="3"/>
  <c r="M6098" i="3"/>
  <c r="M6099" i="3"/>
  <c r="M6100" i="3"/>
  <c r="M6101" i="3"/>
  <c r="M6102" i="3"/>
  <c r="M6103" i="3"/>
  <c r="M6104" i="3"/>
  <c r="M6105" i="3"/>
  <c r="M6106" i="3"/>
  <c r="M6107" i="3"/>
  <c r="M6108" i="3"/>
  <c r="M6109" i="3"/>
  <c r="M6110" i="3"/>
  <c r="M6111" i="3"/>
  <c r="M6112" i="3"/>
  <c r="M6113" i="3"/>
  <c r="M6114" i="3"/>
  <c r="M6115" i="3"/>
  <c r="M6116" i="3"/>
  <c r="M6117" i="3"/>
  <c r="M6118" i="3"/>
  <c r="M6119" i="3"/>
  <c r="M6120" i="3"/>
  <c r="M6121" i="3"/>
  <c r="M6122" i="3"/>
  <c r="M6123" i="3"/>
  <c r="M6124" i="3"/>
  <c r="M6125" i="3"/>
  <c r="M6126" i="3"/>
  <c r="M6127" i="3"/>
  <c r="M6128" i="3"/>
  <c r="M6129" i="3"/>
  <c r="M6130" i="3"/>
  <c r="M6131" i="3"/>
  <c r="M6132" i="3"/>
  <c r="M6133" i="3"/>
  <c r="M6134" i="3"/>
  <c r="M6135" i="3"/>
  <c r="M6136" i="3"/>
  <c r="M6137" i="3"/>
  <c r="M6138" i="3"/>
  <c r="M6139" i="3"/>
  <c r="M6140" i="3"/>
  <c r="M6141" i="3"/>
  <c r="M6142" i="3"/>
  <c r="M6143" i="3"/>
  <c r="M6144" i="3"/>
  <c r="M6145" i="3"/>
  <c r="M6146" i="3"/>
  <c r="M6147" i="3"/>
  <c r="M6148" i="3"/>
  <c r="M6149" i="3"/>
  <c r="M6150" i="3"/>
  <c r="M6151" i="3"/>
  <c r="M6152" i="3"/>
  <c r="M6153" i="3"/>
  <c r="M6154" i="3"/>
  <c r="M6155" i="3"/>
  <c r="M6156" i="3"/>
  <c r="M6157" i="3"/>
  <c r="M6158" i="3"/>
  <c r="M6159" i="3"/>
  <c r="M6160" i="3"/>
  <c r="M6161" i="3"/>
  <c r="M6162" i="3"/>
  <c r="M6163" i="3"/>
  <c r="M6164" i="3"/>
  <c r="M6165" i="3"/>
  <c r="M6166" i="3"/>
  <c r="M6167" i="3"/>
  <c r="M6168" i="3"/>
  <c r="M6169" i="3"/>
  <c r="M6170" i="3"/>
  <c r="M6171" i="3"/>
  <c r="M6172" i="3"/>
  <c r="M6173" i="3"/>
  <c r="M6174" i="3"/>
  <c r="M6175" i="3"/>
  <c r="M6176" i="3"/>
  <c r="M6177" i="3"/>
  <c r="M6178" i="3"/>
  <c r="M6179" i="3"/>
  <c r="M6180" i="3"/>
  <c r="M6181" i="3"/>
  <c r="M6182" i="3"/>
  <c r="M6183" i="3"/>
  <c r="M6184" i="3"/>
  <c r="M6185" i="3"/>
  <c r="M6186" i="3"/>
  <c r="M6187" i="3"/>
  <c r="M6188" i="3"/>
  <c r="M6189" i="3"/>
  <c r="M6190" i="3"/>
  <c r="M6191" i="3"/>
  <c r="M6192" i="3"/>
  <c r="M6193" i="3"/>
  <c r="M6194" i="3"/>
  <c r="M6195" i="3"/>
  <c r="M6196" i="3"/>
  <c r="M6197" i="3"/>
  <c r="M6198" i="3"/>
  <c r="M6199" i="3"/>
  <c r="M6200" i="3"/>
  <c r="M6201" i="3"/>
  <c r="M6202" i="3"/>
  <c r="M6203" i="3"/>
  <c r="M6204" i="3"/>
  <c r="M6205" i="3"/>
  <c r="M6206" i="3"/>
  <c r="M6207" i="3"/>
  <c r="M6208" i="3"/>
  <c r="M6209" i="3"/>
  <c r="M6210" i="3"/>
  <c r="M6211" i="3"/>
  <c r="M6212" i="3"/>
  <c r="M6213" i="3"/>
  <c r="M6214" i="3"/>
  <c r="M6215" i="3"/>
  <c r="M6216" i="3"/>
  <c r="M6217" i="3"/>
  <c r="M6218" i="3"/>
  <c r="M6219" i="3"/>
  <c r="M6220" i="3"/>
  <c r="M6221" i="3"/>
  <c r="M6222" i="3"/>
  <c r="M6223" i="3"/>
  <c r="M6224" i="3"/>
  <c r="M6225" i="3"/>
  <c r="M6226" i="3"/>
  <c r="M6227" i="3"/>
  <c r="M6228" i="3"/>
  <c r="M6229" i="3"/>
  <c r="M6230" i="3"/>
  <c r="M6231" i="3"/>
  <c r="M6232" i="3"/>
  <c r="M6233" i="3"/>
  <c r="M6234" i="3"/>
  <c r="M6235" i="3"/>
  <c r="M6236" i="3"/>
  <c r="M6237" i="3"/>
  <c r="M6238" i="3"/>
  <c r="M6239" i="3"/>
  <c r="M6240" i="3"/>
  <c r="M6241" i="3"/>
  <c r="M6242" i="3"/>
  <c r="M6243" i="3"/>
  <c r="M6244" i="3"/>
  <c r="M6245" i="3"/>
  <c r="M6246" i="3"/>
  <c r="M6247" i="3"/>
  <c r="M6248" i="3"/>
  <c r="M6249" i="3"/>
  <c r="M6250" i="3"/>
  <c r="M6251" i="3"/>
  <c r="M6252" i="3"/>
  <c r="M6253" i="3"/>
  <c r="M6254" i="3"/>
  <c r="M6255" i="3"/>
  <c r="M6256" i="3"/>
  <c r="M6257" i="3"/>
  <c r="M6258" i="3"/>
  <c r="M6259" i="3"/>
  <c r="M6260" i="3"/>
  <c r="M6261" i="3"/>
  <c r="M6262" i="3"/>
  <c r="M6263" i="3"/>
  <c r="M6264" i="3"/>
  <c r="M6265" i="3"/>
  <c r="M6266" i="3"/>
  <c r="M6267" i="3"/>
  <c r="M6268" i="3"/>
  <c r="M6269" i="3"/>
  <c r="M6270" i="3"/>
  <c r="M6271" i="3"/>
  <c r="M6272" i="3"/>
  <c r="M6273" i="3"/>
  <c r="M6274" i="3"/>
  <c r="M6275" i="3"/>
  <c r="M6276" i="3"/>
  <c r="M6277" i="3"/>
  <c r="M6278" i="3"/>
  <c r="M6279" i="3"/>
  <c r="M6280" i="3"/>
  <c r="M6281" i="3"/>
  <c r="M6282" i="3"/>
  <c r="M6283" i="3"/>
  <c r="M6284" i="3"/>
  <c r="M6285" i="3"/>
  <c r="M6286" i="3"/>
  <c r="M6287" i="3"/>
  <c r="M6288" i="3"/>
  <c r="M6289" i="3"/>
  <c r="M6290" i="3"/>
  <c r="M6291" i="3"/>
  <c r="M6292" i="3"/>
  <c r="M6293" i="3"/>
  <c r="M6294" i="3"/>
  <c r="M6295" i="3"/>
  <c r="M6296" i="3"/>
  <c r="M6297" i="3"/>
  <c r="M6298" i="3"/>
  <c r="M6299" i="3"/>
  <c r="M6300" i="3"/>
  <c r="M6301" i="3"/>
  <c r="M6302" i="3"/>
  <c r="M6303" i="3"/>
  <c r="M6304" i="3"/>
  <c r="M6305" i="3"/>
  <c r="M6306" i="3"/>
  <c r="M6307" i="3"/>
  <c r="M6308" i="3"/>
  <c r="M6309" i="3"/>
  <c r="M6310" i="3"/>
  <c r="M6311" i="3"/>
  <c r="M6312" i="3"/>
  <c r="M6313" i="3"/>
  <c r="M6314" i="3"/>
  <c r="M6315" i="3"/>
  <c r="M6316" i="3"/>
  <c r="M6317" i="3"/>
  <c r="M6318" i="3"/>
  <c r="M6319" i="3"/>
  <c r="M6320" i="3"/>
  <c r="M6321" i="3"/>
  <c r="M6322" i="3"/>
  <c r="M6323" i="3"/>
  <c r="M6324" i="3"/>
  <c r="M6325" i="3"/>
  <c r="M6326" i="3"/>
  <c r="M6327" i="3"/>
  <c r="M6328" i="3"/>
  <c r="M6329" i="3"/>
  <c r="M6330" i="3"/>
  <c r="M6331" i="3"/>
  <c r="M6332" i="3"/>
  <c r="M6333" i="3"/>
  <c r="M6334" i="3"/>
  <c r="M6335" i="3"/>
  <c r="M6336" i="3"/>
  <c r="M6337" i="3"/>
  <c r="M6338" i="3"/>
  <c r="M6339" i="3"/>
  <c r="M6340" i="3"/>
  <c r="M6341" i="3"/>
  <c r="M6342" i="3"/>
  <c r="M6343" i="3"/>
  <c r="M6344" i="3"/>
  <c r="M6345" i="3"/>
  <c r="M6346" i="3"/>
  <c r="M6347" i="3"/>
  <c r="M6348" i="3"/>
  <c r="M6349" i="3"/>
  <c r="M6350" i="3"/>
  <c r="M6351" i="3"/>
  <c r="M6352" i="3"/>
  <c r="M6353" i="3"/>
  <c r="M6354" i="3"/>
  <c r="M6355" i="3"/>
  <c r="M6356" i="3"/>
  <c r="M6357" i="3"/>
  <c r="M6358" i="3"/>
  <c r="M6359" i="3"/>
  <c r="M6360" i="3"/>
  <c r="M6361" i="3"/>
  <c r="M6362" i="3"/>
  <c r="M6363" i="3"/>
  <c r="M6364" i="3"/>
  <c r="M6365" i="3"/>
  <c r="M6366" i="3"/>
  <c r="M6367" i="3"/>
  <c r="M6368" i="3"/>
  <c r="M6369" i="3"/>
  <c r="M6370" i="3"/>
  <c r="M6371" i="3"/>
  <c r="M6372" i="3"/>
  <c r="M6373" i="3"/>
  <c r="M6374" i="3"/>
  <c r="M6375" i="3"/>
  <c r="M6376" i="3"/>
  <c r="M6377" i="3"/>
  <c r="M6378" i="3"/>
  <c r="M6379" i="3"/>
  <c r="M6380" i="3"/>
  <c r="M6381" i="3"/>
  <c r="M6382" i="3"/>
  <c r="M6383" i="3"/>
  <c r="M6384" i="3"/>
  <c r="M6385" i="3"/>
  <c r="M6386" i="3"/>
  <c r="M6387" i="3"/>
  <c r="M6388" i="3"/>
  <c r="M6389" i="3"/>
  <c r="M6390" i="3"/>
  <c r="M6391" i="3"/>
  <c r="M6392" i="3"/>
  <c r="M6393" i="3"/>
  <c r="M6394" i="3"/>
  <c r="M6395" i="3"/>
  <c r="M6396" i="3"/>
  <c r="M6397" i="3"/>
  <c r="M6398" i="3"/>
  <c r="M6399" i="3"/>
  <c r="M6400" i="3"/>
  <c r="M6401" i="3"/>
  <c r="M6402" i="3"/>
  <c r="M6403" i="3"/>
  <c r="M6404" i="3"/>
  <c r="M6405" i="3"/>
  <c r="M6406" i="3"/>
  <c r="M6407" i="3"/>
  <c r="M6408" i="3"/>
  <c r="M6409" i="3"/>
  <c r="M6410" i="3"/>
  <c r="M6411" i="3"/>
  <c r="M6412" i="3"/>
  <c r="M6413" i="3"/>
  <c r="M6414" i="3"/>
  <c r="M6415" i="3"/>
  <c r="M6416" i="3"/>
  <c r="M6417" i="3"/>
  <c r="M6418" i="3"/>
  <c r="M6419" i="3"/>
  <c r="M6420" i="3"/>
  <c r="M6421" i="3"/>
  <c r="M6422" i="3"/>
  <c r="M6423" i="3"/>
  <c r="M6424" i="3"/>
  <c r="M6425" i="3"/>
  <c r="M6426" i="3"/>
  <c r="M6427" i="3"/>
  <c r="M6428" i="3"/>
  <c r="M6429" i="3"/>
  <c r="M6430" i="3"/>
  <c r="M6431" i="3"/>
  <c r="M6432" i="3"/>
  <c r="M6433" i="3"/>
  <c r="M6434" i="3"/>
  <c r="M6435" i="3"/>
  <c r="M6436" i="3"/>
  <c r="M6437" i="3"/>
  <c r="M6438" i="3"/>
  <c r="M6439" i="3"/>
  <c r="M6440" i="3"/>
  <c r="M6441" i="3"/>
  <c r="M6442" i="3"/>
  <c r="M6443" i="3"/>
  <c r="M6444" i="3"/>
  <c r="M6445" i="3"/>
  <c r="M6446" i="3"/>
  <c r="M6447" i="3"/>
  <c r="M6448" i="3"/>
  <c r="M6449" i="3"/>
  <c r="M6450" i="3"/>
  <c r="M6451" i="3"/>
  <c r="M6452" i="3"/>
  <c r="M6453" i="3"/>
  <c r="M6454" i="3"/>
  <c r="M6455" i="3"/>
  <c r="M6456" i="3"/>
  <c r="M6457" i="3"/>
  <c r="M6458" i="3"/>
  <c r="M6459" i="3"/>
  <c r="M6460" i="3"/>
  <c r="M6461" i="3"/>
  <c r="M6462" i="3"/>
  <c r="M6463" i="3"/>
  <c r="M6464" i="3"/>
  <c r="M6465" i="3"/>
  <c r="M6466" i="3"/>
  <c r="M6467" i="3"/>
  <c r="M6468" i="3"/>
  <c r="M6469" i="3"/>
  <c r="M6470" i="3"/>
  <c r="M6471" i="3"/>
  <c r="M6472" i="3"/>
  <c r="M6473" i="3"/>
  <c r="M6474" i="3"/>
  <c r="M6475" i="3"/>
  <c r="M6476" i="3"/>
  <c r="M6477" i="3"/>
  <c r="M6478" i="3"/>
  <c r="M6479" i="3"/>
  <c r="M6480" i="3"/>
  <c r="M6481" i="3"/>
  <c r="M6482" i="3"/>
  <c r="M6483" i="3"/>
  <c r="M6484" i="3"/>
  <c r="M6485" i="3"/>
  <c r="M6486" i="3"/>
  <c r="M6487" i="3"/>
  <c r="M6488" i="3"/>
  <c r="M6489" i="3"/>
  <c r="M6490" i="3"/>
  <c r="M6491" i="3"/>
  <c r="M6492" i="3"/>
  <c r="M6493" i="3"/>
  <c r="M6494" i="3"/>
  <c r="M6495" i="3"/>
  <c r="M6496" i="3"/>
  <c r="M6497" i="3"/>
  <c r="M6498" i="3"/>
  <c r="M6499" i="3"/>
  <c r="M6500" i="3"/>
  <c r="M6501" i="3"/>
  <c r="M6502" i="3"/>
  <c r="M6503" i="3"/>
  <c r="M6504" i="3"/>
  <c r="M6505" i="3"/>
  <c r="M6506" i="3"/>
  <c r="M6507" i="3"/>
  <c r="M6508" i="3"/>
  <c r="M6509" i="3"/>
  <c r="M6510" i="3"/>
  <c r="M6511" i="3"/>
  <c r="M6512" i="3"/>
  <c r="M6513" i="3"/>
  <c r="M6514" i="3"/>
  <c r="M6515" i="3"/>
  <c r="M6516" i="3"/>
  <c r="M6517" i="3"/>
  <c r="M6518" i="3"/>
  <c r="M6519" i="3"/>
  <c r="M6520" i="3"/>
  <c r="M6521" i="3"/>
  <c r="M6522" i="3"/>
  <c r="M6523" i="3"/>
  <c r="M6524" i="3"/>
  <c r="M6525" i="3"/>
  <c r="M6526" i="3"/>
  <c r="M6527" i="3"/>
  <c r="M6528" i="3"/>
  <c r="M6529" i="3"/>
  <c r="M6530" i="3"/>
  <c r="M6531" i="3"/>
  <c r="M6532" i="3"/>
  <c r="M6533" i="3"/>
  <c r="M6534" i="3"/>
  <c r="M6535" i="3"/>
  <c r="M6536" i="3"/>
  <c r="M6537" i="3"/>
  <c r="M6538" i="3"/>
  <c r="M6539" i="3"/>
  <c r="M6540" i="3"/>
  <c r="M6541" i="3"/>
  <c r="M6542" i="3"/>
  <c r="M6543" i="3"/>
  <c r="M6544" i="3"/>
  <c r="M6545" i="3"/>
  <c r="M6546" i="3"/>
  <c r="M6547" i="3"/>
  <c r="M6548" i="3"/>
  <c r="M6549" i="3"/>
  <c r="M6550" i="3"/>
  <c r="M6551" i="3"/>
  <c r="M6552" i="3"/>
  <c r="M6553" i="3"/>
  <c r="M6554" i="3"/>
  <c r="M6555" i="3"/>
  <c r="M6556" i="3"/>
  <c r="M6557" i="3"/>
  <c r="M6558" i="3"/>
  <c r="M6559" i="3"/>
  <c r="M6560" i="3"/>
  <c r="M6561" i="3"/>
  <c r="M6562" i="3"/>
  <c r="M6563" i="3"/>
  <c r="M6564" i="3"/>
  <c r="M6565" i="3"/>
  <c r="M6566" i="3"/>
  <c r="M6567" i="3"/>
  <c r="M6568" i="3"/>
  <c r="M6569" i="3"/>
  <c r="M6570" i="3"/>
  <c r="M6571" i="3"/>
  <c r="M6572" i="3"/>
  <c r="M6573" i="3"/>
  <c r="M6574" i="3"/>
  <c r="M6575" i="3"/>
  <c r="M6576" i="3"/>
  <c r="M6577" i="3"/>
  <c r="M6578" i="3"/>
  <c r="M6579" i="3"/>
  <c r="M6580" i="3"/>
  <c r="M6581" i="3"/>
  <c r="M6582" i="3"/>
  <c r="M6583" i="3"/>
  <c r="M6584" i="3"/>
  <c r="M6585" i="3"/>
  <c r="M6586" i="3"/>
  <c r="M6587" i="3"/>
  <c r="M6588" i="3"/>
  <c r="M6589" i="3"/>
  <c r="M6590" i="3"/>
  <c r="M6591" i="3"/>
  <c r="M6592" i="3"/>
  <c r="M6593" i="3"/>
  <c r="M6594" i="3"/>
  <c r="M6595" i="3"/>
  <c r="M6596" i="3"/>
  <c r="M6597" i="3"/>
  <c r="M6598" i="3"/>
  <c r="M6599" i="3"/>
  <c r="M6600" i="3"/>
  <c r="M6601" i="3"/>
  <c r="M6602" i="3"/>
  <c r="M6603" i="3"/>
  <c r="M6604" i="3"/>
  <c r="M6605" i="3"/>
  <c r="M6606" i="3"/>
  <c r="M6607" i="3"/>
  <c r="M6608" i="3"/>
  <c r="M6609" i="3"/>
  <c r="M6610" i="3"/>
  <c r="M6611" i="3"/>
  <c r="M6612" i="3"/>
  <c r="M6613" i="3"/>
  <c r="M6614" i="3"/>
  <c r="M6615" i="3"/>
  <c r="M6616" i="3"/>
  <c r="M6617" i="3"/>
  <c r="M6618" i="3"/>
  <c r="M6619" i="3"/>
  <c r="M6620" i="3"/>
  <c r="M6621" i="3"/>
  <c r="M6622" i="3"/>
  <c r="M6623" i="3"/>
  <c r="M6624" i="3"/>
  <c r="M6625" i="3"/>
  <c r="M6626" i="3"/>
  <c r="M6627" i="3"/>
  <c r="M6628" i="3"/>
  <c r="M6629" i="3"/>
  <c r="M6630" i="3"/>
  <c r="M6631" i="3"/>
  <c r="M6632" i="3"/>
  <c r="M6633" i="3"/>
  <c r="M6634" i="3"/>
  <c r="M6635" i="3"/>
  <c r="M6636" i="3"/>
  <c r="M6637" i="3"/>
  <c r="M6638" i="3"/>
  <c r="M6639" i="3"/>
  <c r="M6640" i="3"/>
  <c r="M6641" i="3"/>
  <c r="M6642" i="3"/>
  <c r="M6643" i="3"/>
  <c r="M6644" i="3"/>
  <c r="M6645" i="3"/>
  <c r="M6646" i="3"/>
  <c r="M6647" i="3"/>
  <c r="M6648" i="3"/>
  <c r="M6649" i="3"/>
  <c r="M6650" i="3"/>
  <c r="M6651" i="3"/>
  <c r="M6652" i="3"/>
  <c r="M6653" i="3"/>
  <c r="M6654" i="3"/>
  <c r="M6655" i="3"/>
  <c r="M6656" i="3"/>
  <c r="M6657" i="3"/>
  <c r="M6658" i="3"/>
  <c r="M6659" i="3"/>
  <c r="M6660" i="3"/>
  <c r="M6661" i="3"/>
  <c r="M6662" i="3"/>
  <c r="M6663" i="3"/>
  <c r="M6664" i="3"/>
  <c r="M6665" i="3"/>
  <c r="M6666" i="3"/>
  <c r="M6667" i="3"/>
  <c r="M6668" i="3"/>
  <c r="M6669" i="3"/>
  <c r="M6670" i="3"/>
  <c r="M6671" i="3"/>
  <c r="M6672" i="3"/>
  <c r="M6673" i="3"/>
  <c r="M6674" i="3"/>
  <c r="M6675" i="3"/>
  <c r="M6676" i="3"/>
  <c r="M6677" i="3"/>
  <c r="M6678" i="3"/>
  <c r="M6679" i="3"/>
  <c r="M6680" i="3"/>
  <c r="M6681" i="3"/>
  <c r="M6682" i="3"/>
  <c r="M6683" i="3"/>
  <c r="M6684" i="3"/>
  <c r="M6685" i="3"/>
  <c r="M6686" i="3"/>
  <c r="M6687" i="3"/>
  <c r="M6688" i="3"/>
  <c r="M6689" i="3"/>
  <c r="M6690" i="3"/>
  <c r="M6691" i="3"/>
  <c r="M6692" i="3"/>
  <c r="M6693" i="3"/>
  <c r="M6694" i="3"/>
  <c r="M6695" i="3"/>
  <c r="M6696" i="3"/>
  <c r="M6697" i="3"/>
  <c r="M6698" i="3"/>
  <c r="M6699" i="3"/>
  <c r="M6700" i="3"/>
  <c r="M6701" i="3"/>
  <c r="M6702" i="3"/>
  <c r="M6703" i="3"/>
  <c r="M6704" i="3"/>
  <c r="M6705" i="3"/>
  <c r="M6706" i="3"/>
  <c r="M6707" i="3"/>
  <c r="M6708" i="3"/>
  <c r="M6709" i="3"/>
  <c r="M6710" i="3"/>
  <c r="M6711" i="3"/>
  <c r="M6712" i="3"/>
  <c r="M6713" i="3"/>
  <c r="M6714" i="3"/>
  <c r="M6715" i="3"/>
  <c r="M6716" i="3"/>
  <c r="M6717" i="3"/>
  <c r="M6718" i="3"/>
  <c r="M6719" i="3"/>
  <c r="M6720" i="3"/>
  <c r="M6721" i="3"/>
  <c r="M6722" i="3"/>
  <c r="M6723" i="3"/>
  <c r="M6724" i="3"/>
  <c r="M6725" i="3"/>
  <c r="M6726" i="3"/>
  <c r="M6727" i="3"/>
  <c r="M6728" i="3"/>
  <c r="M6729" i="3"/>
  <c r="M6730" i="3"/>
  <c r="M6731" i="3"/>
  <c r="M6732" i="3"/>
  <c r="M6733" i="3"/>
  <c r="M6734" i="3"/>
  <c r="M6735" i="3"/>
  <c r="M6736" i="3"/>
  <c r="M6737" i="3"/>
  <c r="M6738" i="3"/>
  <c r="M6739" i="3"/>
  <c r="M6740" i="3"/>
  <c r="M6741" i="3"/>
  <c r="M6742" i="3"/>
  <c r="M6743" i="3"/>
  <c r="M6744" i="3"/>
  <c r="M6745" i="3"/>
  <c r="M6746" i="3"/>
  <c r="M6747" i="3"/>
  <c r="M6748" i="3"/>
  <c r="M6749" i="3"/>
  <c r="M6750" i="3"/>
  <c r="M6751" i="3"/>
  <c r="M6752" i="3"/>
  <c r="M6753" i="3"/>
  <c r="M6754" i="3"/>
  <c r="M6755" i="3"/>
  <c r="M6756" i="3"/>
  <c r="M6757" i="3"/>
  <c r="M6758" i="3"/>
  <c r="M6759" i="3"/>
  <c r="M6760" i="3"/>
  <c r="M6761" i="3"/>
  <c r="M6762" i="3"/>
  <c r="M6763" i="3"/>
  <c r="M6764" i="3"/>
  <c r="M6765" i="3"/>
  <c r="M6766" i="3"/>
  <c r="M6767" i="3"/>
  <c r="M6768" i="3"/>
  <c r="M6769" i="3"/>
  <c r="M6770" i="3"/>
  <c r="M6771" i="3"/>
  <c r="M6772" i="3"/>
  <c r="M6773" i="3"/>
  <c r="M6774" i="3"/>
  <c r="M6775" i="3"/>
  <c r="M6776" i="3"/>
  <c r="M6777" i="3"/>
  <c r="M6778" i="3"/>
  <c r="M6779" i="3"/>
  <c r="M6780" i="3"/>
  <c r="M6781" i="3"/>
  <c r="M6782" i="3"/>
  <c r="M6783" i="3"/>
  <c r="M6784" i="3"/>
  <c r="M6785" i="3"/>
  <c r="M6786" i="3"/>
  <c r="M6787" i="3"/>
  <c r="M6788" i="3"/>
  <c r="M6789" i="3"/>
  <c r="M6790" i="3"/>
  <c r="M6791" i="3"/>
  <c r="M6792" i="3"/>
  <c r="M6793" i="3"/>
  <c r="M6794" i="3"/>
  <c r="M6795" i="3"/>
  <c r="M6796" i="3"/>
  <c r="M6797" i="3"/>
  <c r="M6798" i="3"/>
  <c r="M6799" i="3"/>
  <c r="M6800" i="3"/>
  <c r="M6801" i="3"/>
  <c r="M6802" i="3"/>
  <c r="M6803" i="3"/>
  <c r="M6804" i="3"/>
  <c r="M6805" i="3"/>
  <c r="M6806" i="3"/>
  <c r="M6807" i="3"/>
  <c r="M6808" i="3"/>
  <c r="M6809" i="3"/>
  <c r="M6810" i="3"/>
  <c r="M6811" i="3"/>
  <c r="M6812" i="3"/>
  <c r="M6813" i="3"/>
  <c r="M6814" i="3"/>
  <c r="M6815" i="3"/>
  <c r="M6816" i="3"/>
  <c r="M6817" i="3"/>
  <c r="M6818" i="3"/>
  <c r="M6819" i="3"/>
  <c r="M6820" i="3"/>
  <c r="M6821" i="3"/>
  <c r="M6822" i="3"/>
  <c r="M6823" i="3"/>
  <c r="M6824" i="3"/>
  <c r="M6825" i="3"/>
  <c r="M6826" i="3"/>
  <c r="M6827" i="3"/>
  <c r="M6828" i="3"/>
  <c r="M6829" i="3"/>
  <c r="M6830" i="3"/>
  <c r="M6831" i="3"/>
  <c r="M6832" i="3"/>
  <c r="M6833" i="3"/>
  <c r="M6834" i="3"/>
  <c r="M6835" i="3"/>
  <c r="M6836" i="3"/>
  <c r="M6837" i="3"/>
  <c r="M6838" i="3"/>
  <c r="M6839" i="3"/>
  <c r="M6840" i="3"/>
  <c r="M6841" i="3"/>
  <c r="M6842" i="3"/>
  <c r="M6843" i="3"/>
  <c r="M6844" i="3"/>
  <c r="M6845" i="3"/>
  <c r="M6846" i="3"/>
  <c r="M6847" i="3"/>
  <c r="M6848" i="3"/>
  <c r="M6849" i="3"/>
  <c r="M6850" i="3"/>
  <c r="M6851" i="3"/>
  <c r="M6852" i="3"/>
  <c r="M6853" i="3"/>
  <c r="M6854" i="3"/>
  <c r="M6855" i="3"/>
  <c r="M6856" i="3"/>
  <c r="M6857" i="3"/>
  <c r="M6858" i="3"/>
  <c r="M6859" i="3"/>
  <c r="M6860" i="3"/>
  <c r="M6861" i="3"/>
  <c r="M6862" i="3"/>
  <c r="M6863" i="3"/>
  <c r="M6864" i="3"/>
  <c r="M6865" i="3"/>
  <c r="M6866" i="3"/>
  <c r="M6867" i="3"/>
  <c r="M6868" i="3"/>
  <c r="M6869" i="3"/>
  <c r="M6870" i="3"/>
  <c r="M6871" i="3"/>
  <c r="M6872" i="3"/>
  <c r="M6873" i="3"/>
  <c r="M6874" i="3"/>
  <c r="M6875" i="3"/>
  <c r="M6876" i="3"/>
  <c r="M6877" i="3"/>
  <c r="M6878" i="3"/>
  <c r="M6879" i="3"/>
  <c r="M6880" i="3"/>
  <c r="M6881" i="3"/>
  <c r="M6882" i="3"/>
  <c r="M6883" i="3"/>
  <c r="M6884" i="3"/>
  <c r="M6885" i="3"/>
  <c r="M6886" i="3"/>
  <c r="M6887" i="3"/>
  <c r="M6888" i="3"/>
  <c r="M6889" i="3"/>
  <c r="M6890" i="3"/>
  <c r="M6891" i="3"/>
  <c r="M6892" i="3"/>
  <c r="M6893" i="3"/>
  <c r="M6894" i="3"/>
  <c r="M6895" i="3"/>
  <c r="M6896" i="3"/>
  <c r="M6897" i="3"/>
  <c r="M6898" i="3"/>
  <c r="M6899" i="3"/>
  <c r="M6900" i="3"/>
  <c r="M6901" i="3"/>
  <c r="M6902" i="3"/>
  <c r="M6903" i="3"/>
  <c r="M6904" i="3"/>
  <c r="M6905" i="3"/>
  <c r="M6906" i="3"/>
  <c r="M6907" i="3"/>
  <c r="M6908" i="3"/>
  <c r="M6909" i="3"/>
  <c r="M6910" i="3"/>
  <c r="M6911" i="3"/>
  <c r="M6912" i="3"/>
  <c r="M6913" i="3"/>
  <c r="M6914" i="3"/>
  <c r="M6915" i="3"/>
  <c r="M6916" i="3"/>
  <c r="M6917" i="3"/>
  <c r="M6918" i="3"/>
  <c r="M6919" i="3"/>
  <c r="M6920" i="3"/>
  <c r="M6921" i="3"/>
  <c r="M6922" i="3"/>
  <c r="M6923" i="3"/>
  <c r="M6924" i="3"/>
  <c r="M6925" i="3"/>
  <c r="M6926" i="3"/>
  <c r="M6927" i="3"/>
  <c r="M6928" i="3"/>
  <c r="M6929" i="3"/>
  <c r="M6930" i="3"/>
  <c r="M6931" i="3"/>
  <c r="M6932" i="3"/>
  <c r="M6933" i="3"/>
  <c r="M6934" i="3"/>
  <c r="M6935" i="3"/>
  <c r="M6936" i="3"/>
  <c r="M6937" i="3"/>
  <c r="M6938" i="3"/>
  <c r="M6939" i="3"/>
  <c r="M6940" i="3"/>
  <c r="M6941" i="3"/>
  <c r="M6942" i="3"/>
  <c r="M6943" i="3"/>
  <c r="M6944" i="3"/>
  <c r="M6945" i="3"/>
  <c r="M6946" i="3"/>
  <c r="M6947" i="3"/>
  <c r="M6948" i="3"/>
  <c r="M6949" i="3"/>
  <c r="M6950" i="3"/>
  <c r="M6951" i="3"/>
  <c r="M6952" i="3"/>
  <c r="M6953" i="3"/>
  <c r="M6954" i="3"/>
  <c r="M6955" i="3"/>
  <c r="M6956" i="3"/>
  <c r="M6957" i="3"/>
  <c r="M6958" i="3"/>
  <c r="M6959" i="3"/>
  <c r="M6960" i="3"/>
  <c r="M6961" i="3"/>
  <c r="M6962" i="3"/>
  <c r="M6963" i="3"/>
  <c r="M6964" i="3"/>
  <c r="M6965" i="3"/>
  <c r="M6966" i="3"/>
  <c r="M6967" i="3"/>
  <c r="M6968" i="3"/>
  <c r="M6969" i="3"/>
  <c r="M6970" i="3"/>
  <c r="M6971" i="3"/>
  <c r="M6972" i="3"/>
  <c r="M6973" i="3"/>
  <c r="M6974" i="3"/>
  <c r="M6975" i="3"/>
  <c r="M6976" i="3"/>
  <c r="M6977" i="3"/>
  <c r="M6978" i="3"/>
  <c r="M6979" i="3"/>
  <c r="M6980" i="3"/>
  <c r="M6981" i="3"/>
  <c r="M6982" i="3"/>
  <c r="M6983" i="3"/>
  <c r="M6984" i="3"/>
  <c r="M6985" i="3"/>
  <c r="M6986" i="3"/>
  <c r="M6987" i="3"/>
  <c r="M6988" i="3"/>
  <c r="M6989" i="3"/>
  <c r="M6990" i="3"/>
  <c r="M6991" i="3"/>
  <c r="M6992" i="3"/>
  <c r="M6993" i="3"/>
  <c r="M6994" i="3"/>
  <c r="M6995" i="3"/>
  <c r="M6996" i="3"/>
  <c r="M6997" i="3"/>
  <c r="M6998" i="3"/>
  <c r="M6999" i="3"/>
  <c r="M7000" i="3"/>
  <c r="M7001" i="3"/>
  <c r="M7002" i="3"/>
  <c r="M7003" i="3"/>
  <c r="M7004" i="3"/>
  <c r="M7005" i="3"/>
  <c r="M7006" i="3"/>
  <c r="M7007" i="3"/>
  <c r="M7008" i="3"/>
  <c r="M7009" i="3"/>
  <c r="M7010" i="3"/>
  <c r="M7011" i="3"/>
  <c r="M7012" i="3"/>
  <c r="M7013" i="3"/>
  <c r="M7014" i="3"/>
  <c r="M7015" i="3"/>
  <c r="M7016" i="3"/>
  <c r="M7017" i="3"/>
  <c r="M7018" i="3"/>
  <c r="M7019" i="3"/>
  <c r="M7020" i="3"/>
  <c r="M7021" i="3"/>
  <c r="M7022" i="3"/>
  <c r="M7023" i="3"/>
  <c r="M7024" i="3"/>
  <c r="M7025" i="3"/>
  <c r="M7026" i="3"/>
  <c r="M7027" i="3"/>
  <c r="M7028" i="3"/>
  <c r="M7029" i="3"/>
  <c r="M7030" i="3"/>
  <c r="M7031" i="3"/>
  <c r="M7032" i="3"/>
  <c r="M7033" i="3"/>
  <c r="M7034" i="3"/>
  <c r="M7035" i="3"/>
  <c r="M7036" i="3"/>
  <c r="M7037" i="3"/>
  <c r="M7038" i="3"/>
  <c r="M7039" i="3"/>
  <c r="M7040" i="3"/>
  <c r="M7041" i="3"/>
  <c r="M7042" i="3"/>
  <c r="M7043" i="3"/>
  <c r="M7044" i="3"/>
  <c r="M7045" i="3"/>
  <c r="M7046" i="3"/>
  <c r="M7047" i="3"/>
  <c r="M7048" i="3"/>
  <c r="M7049" i="3"/>
  <c r="M7050" i="3"/>
  <c r="M7051" i="3"/>
  <c r="M7052" i="3"/>
  <c r="M7053" i="3"/>
  <c r="M7054" i="3"/>
  <c r="M7055" i="3"/>
  <c r="M7056" i="3"/>
  <c r="M7057" i="3"/>
  <c r="M7058" i="3"/>
  <c r="M7059" i="3"/>
  <c r="M7060" i="3"/>
  <c r="M7061" i="3"/>
  <c r="M7062" i="3"/>
  <c r="M7063" i="3"/>
  <c r="M7064" i="3"/>
  <c r="M7065" i="3"/>
  <c r="M7066" i="3"/>
  <c r="M7067" i="3"/>
  <c r="M7068" i="3"/>
  <c r="M7069" i="3"/>
  <c r="M7070" i="3"/>
  <c r="M7071" i="3"/>
  <c r="M7072" i="3"/>
  <c r="M7073" i="3"/>
  <c r="M7074" i="3"/>
  <c r="M7075" i="3"/>
  <c r="M7076" i="3"/>
  <c r="M7077" i="3"/>
  <c r="M7078" i="3"/>
  <c r="M7079" i="3"/>
  <c r="M7080" i="3"/>
  <c r="M7081" i="3"/>
  <c r="M7082" i="3"/>
  <c r="M7083" i="3"/>
  <c r="M7084" i="3"/>
  <c r="M7085" i="3"/>
  <c r="M7086" i="3"/>
  <c r="M7087" i="3"/>
  <c r="M7088" i="3"/>
  <c r="M7089" i="3"/>
  <c r="M7090" i="3"/>
  <c r="M7091" i="3"/>
  <c r="M7092" i="3"/>
  <c r="M7093" i="3"/>
  <c r="M7094" i="3"/>
  <c r="M7095" i="3"/>
  <c r="M7096" i="3"/>
  <c r="M7097" i="3"/>
  <c r="M7098" i="3"/>
  <c r="M7099" i="3"/>
  <c r="M7100" i="3"/>
  <c r="M7101" i="3"/>
  <c r="M7102" i="3"/>
  <c r="M7103" i="3"/>
  <c r="M7104" i="3"/>
  <c r="M7105" i="3"/>
  <c r="M7106" i="3"/>
  <c r="M7107" i="3"/>
  <c r="M7108" i="3"/>
  <c r="M7109" i="3"/>
  <c r="M7110" i="3"/>
  <c r="M7111" i="3"/>
  <c r="M7112" i="3"/>
  <c r="M7113" i="3"/>
  <c r="M7114" i="3"/>
  <c r="M7115" i="3"/>
  <c r="M7116" i="3"/>
  <c r="M7117" i="3"/>
  <c r="M7118" i="3"/>
  <c r="M7119" i="3"/>
  <c r="M7120" i="3"/>
  <c r="M7121" i="3"/>
  <c r="M7122" i="3"/>
  <c r="M7123" i="3"/>
  <c r="M7124" i="3"/>
  <c r="M7125" i="3"/>
  <c r="M7126" i="3"/>
  <c r="M7127" i="3"/>
  <c r="M7128" i="3"/>
  <c r="M7129" i="3"/>
  <c r="M7130" i="3"/>
  <c r="M7131" i="3"/>
  <c r="M7132" i="3"/>
  <c r="M7133" i="3"/>
  <c r="M7134" i="3"/>
  <c r="M7135" i="3"/>
  <c r="M7136" i="3"/>
  <c r="M7137" i="3"/>
  <c r="M7138" i="3"/>
  <c r="M7139" i="3"/>
  <c r="M7140" i="3"/>
  <c r="M7141" i="3"/>
  <c r="M7142" i="3"/>
  <c r="M7143" i="3"/>
  <c r="M7144" i="3"/>
  <c r="M7145" i="3"/>
  <c r="M7146" i="3"/>
  <c r="M7147" i="3"/>
  <c r="M7148" i="3"/>
  <c r="M7149" i="3"/>
  <c r="M7150" i="3"/>
  <c r="M7151" i="3"/>
  <c r="M7152" i="3"/>
  <c r="M7153" i="3"/>
  <c r="M7154" i="3"/>
  <c r="M7155" i="3"/>
  <c r="M7156" i="3"/>
  <c r="M7157" i="3"/>
  <c r="M7158" i="3"/>
  <c r="M7159" i="3"/>
  <c r="M7160" i="3"/>
  <c r="M7161" i="3"/>
  <c r="M7162" i="3"/>
  <c r="M7163" i="3"/>
  <c r="M7164" i="3"/>
  <c r="M7165" i="3"/>
  <c r="M7166" i="3"/>
  <c r="M7167" i="3"/>
  <c r="M7168" i="3"/>
  <c r="M7169" i="3"/>
  <c r="M7170" i="3"/>
  <c r="M7171" i="3"/>
  <c r="M7172" i="3"/>
  <c r="M7173" i="3"/>
  <c r="M7174" i="3"/>
  <c r="M7175" i="3"/>
  <c r="M7176" i="3"/>
  <c r="M7177" i="3"/>
  <c r="M7178" i="3"/>
  <c r="M7179" i="3"/>
  <c r="M7180" i="3"/>
  <c r="M7181" i="3"/>
  <c r="M7182" i="3"/>
  <c r="M7183" i="3"/>
  <c r="M7184" i="3"/>
  <c r="M7185" i="3"/>
  <c r="M7186" i="3"/>
  <c r="M7187" i="3"/>
  <c r="M7188" i="3"/>
  <c r="M7189" i="3"/>
  <c r="M7190" i="3"/>
  <c r="M7191" i="3"/>
  <c r="M7192" i="3"/>
  <c r="M7193" i="3"/>
  <c r="M7194" i="3"/>
  <c r="M7195" i="3"/>
  <c r="M7196" i="3"/>
  <c r="M7197" i="3"/>
  <c r="M7198" i="3"/>
  <c r="M7199" i="3"/>
  <c r="M7200" i="3"/>
  <c r="M7201" i="3"/>
  <c r="M7202" i="3"/>
  <c r="M7203" i="3"/>
  <c r="M7204" i="3"/>
  <c r="M7205" i="3"/>
  <c r="M7206" i="3"/>
  <c r="M7207" i="3"/>
  <c r="M7208" i="3"/>
  <c r="M7209" i="3"/>
  <c r="M7210" i="3"/>
  <c r="M7211" i="3"/>
  <c r="M7212" i="3"/>
  <c r="M7213" i="3"/>
  <c r="M7214" i="3"/>
  <c r="M7215" i="3"/>
  <c r="M7216" i="3"/>
  <c r="M7217" i="3"/>
  <c r="M7218" i="3"/>
  <c r="M7219" i="3"/>
  <c r="M7220" i="3"/>
  <c r="M7221" i="3"/>
  <c r="M7222" i="3"/>
  <c r="M7223" i="3"/>
  <c r="M7224" i="3"/>
  <c r="M7225" i="3"/>
  <c r="M7226" i="3"/>
  <c r="M7227" i="3"/>
  <c r="M7228" i="3"/>
  <c r="M7229" i="3"/>
  <c r="M7230" i="3"/>
  <c r="M7231" i="3"/>
  <c r="M7232" i="3"/>
  <c r="M7233" i="3"/>
  <c r="M7234" i="3"/>
  <c r="M7235" i="3"/>
  <c r="M7236" i="3"/>
  <c r="M7237" i="3"/>
  <c r="M7238" i="3"/>
  <c r="M7239" i="3"/>
  <c r="M7240" i="3"/>
  <c r="M7241" i="3"/>
  <c r="M7242" i="3"/>
  <c r="M7243" i="3"/>
  <c r="M7244" i="3"/>
  <c r="M7245" i="3"/>
  <c r="M7246" i="3"/>
  <c r="M7247" i="3"/>
  <c r="M7248" i="3"/>
  <c r="M7249" i="3"/>
  <c r="M7250" i="3"/>
  <c r="M7251" i="3"/>
  <c r="M7252" i="3"/>
  <c r="M7253" i="3"/>
  <c r="M7254" i="3"/>
  <c r="M7255" i="3"/>
  <c r="M7256" i="3"/>
  <c r="M7257" i="3"/>
  <c r="M7258" i="3"/>
  <c r="M7259" i="3"/>
  <c r="M7260" i="3"/>
  <c r="M7261" i="3"/>
  <c r="M7262" i="3"/>
  <c r="M7263" i="3"/>
  <c r="M7264" i="3"/>
  <c r="M7265" i="3"/>
  <c r="M7266" i="3"/>
  <c r="M7267" i="3"/>
  <c r="M7268" i="3"/>
  <c r="M7269" i="3"/>
  <c r="M7270" i="3"/>
  <c r="M7271" i="3"/>
  <c r="M7272" i="3"/>
  <c r="M7273" i="3"/>
  <c r="M7274" i="3"/>
  <c r="M7275" i="3"/>
  <c r="M7276" i="3"/>
  <c r="M7277" i="3"/>
  <c r="M7278" i="3"/>
  <c r="M7279" i="3"/>
  <c r="M7280" i="3"/>
  <c r="M7281" i="3"/>
  <c r="M7282" i="3"/>
  <c r="M7283" i="3"/>
  <c r="M7284" i="3"/>
  <c r="M7285" i="3"/>
  <c r="M7286" i="3"/>
  <c r="M7287" i="3"/>
  <c r="M7288" i="3"/>
  <c r="M7289" i="3"/>
  <c r="M7290" i="3"/>
  <c r="M7291" i="3"/>
  <c r="M7292" i="3"/>
  <c r="M7293" i="3"/>
  <c r="M7294" i="3"/>
  <c r="M7295" i="3"/>
  <c r="M7296" i="3"/>
  <c r="M7297" i="3"/>
  <c r="M7298" i="3"/>
  <c r="M7299" i="3"/>
  <c r="M7300" i="3"/>
  <c r="M7301" i="3"/>
  <c r="M7302" i="3"/>
  <c r="M7303" i="3"/>
  <c r="M7304" i="3"/>
  <c r="M7305" i="3"/>
  <c r="M7306" i="3"/>
  <c r="M7307" i="3"/>
  <c r="M7308" i="3"/>
  <c r="M7309" i="3"/>
  <c r="M7310" i="3"/>
  <c r="M7311" i="3"/>
  <c r="M7312" i="3"/>
  <c r="M7313" i="3"/>
  <c r="M7314" i="3"/>
  <c r="M7315" i="3"/>
  <c r="M7316" i="3"/>
  <c r="M7317" i="3"/>
  <c r="M7318" i="3"/>
  <c r="M7319" i="3"/>
  <c r="M7320" i="3"/>
  <c r="M7321" i="3"/>
  <c r="M7322" i="3"/>
  <c r="M7323" i="3"/>
  <c r="M7324" i="3"/>
  <c r="M7325" i="3"/>
  <c r="M7326" i="3"/>
  <c r="M7327" i="3"/>
  <c r="M7328" i="3"/>
  <c r="M7329" i="3"/>
  <c r="M7330" i="3"/>
  <c r="M7331" i="3"/>
  <c r="M7332" i="3"/>
  <c r="M7333" i="3"/>
  <c r="M7334" i="3"/>
  <c r="M7335" i="3"/>
  <c r="M7336" i="3"/>
  <c r="M7337" i="3"/>
  <c r="M7338" i="3"/>
  <c r="M7339" i="3"/>
  <c r="M7340" i="3"/>
  <c r="M7341" i="3"/>
  <c r="M7342" i="3"/>
  <c r="M7343" i="3"/>
  <c r="M7344" i="3"/>
  <c r="M7345" i="3"/>
  <c r="M7346" i="3"/>
  <c r="M7347" i="3"/>
  <c r="M7348" i="3"/>
  <c r="M7349" i="3"/>
  <c r="M7350" i="3"/>
  <c r="M7351" i="3"/>
  <c r="M7352" i="3"/>
  <c r="M7353" i="3"/>
  <c r="M7354" i="3"/>
  <c r="M7355" i="3"/>
  <c r="M7356" i="3"/>
  <c r="M7357" i="3"/>
  <c r="M7358" i="3"/>
  <c r="M7359" i="3"/>
  <c r="M7360" i="3"/>
  <c r="M7361" i="3"/>
  <c r="M7362" i="3"/>
  <c r="M7363" i="3"/>
  <c r="M7364" i="3"/>
  <c r="M7365" i="3"/>
  <c r="M7366" i="3"/>
  <c r="M7367" i="3"/>
  <c r="M7368" i="3"/>
  <c r="M7369" i="3"/>
  <c r="M7370" i="3"/>
  <c r="M7371" i="3"/>
  <c r="M7372" i="3"/>
  <c r="M7373" i="3"/>
  <c r="M7374" i="3"/>
  <c r="M7375" i="3"/>
  <c r="M7376" i="3"/>
  <c r="M7377" i="3"/>
  <c r="M7378" i="3"/>
  <c r="M7379" i="3"/>
  <c r="M7380" i="3"/>
  <c r="M7381" i="3"/>
  <c r="M7382" i="3"/>
  <c r="M7383" i="3"/>
  <c r="M7384" i="3"/>
  <c r="M7385" i="3"/>
  <c r="M7386" i="3"/>
  <c r="M7387" i="3"/>
  <c r="M7388" i="3"/>
  <c r="M7389" i="3"/>
  <c r="M7390" i="3"/>
  <c r="M7391" i="3"/>
  <c r="M7392" i="3"/>
  <c r="M7393" i="3"/>
  <c r="M7394" i="3"/>
  <c r="M7395" i="3"/>
  <c r="M7396" i="3"/>
  <c r="M7397" i="3"/>
  <c r="M7398" i="3"/>
  <c r="M7399" i="3"/>
  <c r="M7400" i="3"/>
  <c r="M7401" i="3"/>
  <c r="M7402" i="3"/>
  <c r="M7403" i="3"/>
  <c r="M7404" i="3"/>
  <c r="M7405" i="3"/>
  <c r="M7406" i="3"/>
  <c r="M7407" i="3"/>
  <c r="M7408" i="3"/>
  <c r="M7409" i="3"/>
  <c r="M7410" i="3"/>
  <c r="M7411" i="3"/>
  <c r="M7412" i="3"/>
  <c r="M7413" i="3"/>
  <c r="M7414" i="3"/>
  <c r="M7415" i="3"/>
  <c r="M7416" i="3"/>
  <c r="M7417" i="3"/>
  <c r="M7418" i="3"/>
  <c r="M7419" i="3"/>
  <c r="M7420" i="3"/>
  <c r="M7421" i="3"/>
  <c r="M7422" i="3"/>
  <c r="M7423" i="3"/>
  <c r="M7424" i="3"/>
  <c r="M7425" i="3"/>
  <c r="M7426" i="3"/>
  <c r="M7427" i="3"/>
  <c r="M7428" i="3"/>
  <c r="M7429" i="3"/>
  <c r="M7430" i="3"/>
  <c r="M7431" i="3"/>
  <c r="M7432" i="3"/>
  <c r="M7433" i="3"/>
  <c r="M7434" i="3"/>
  <c r="M7435" i="3"/>
  <c r="M7436" i="3"/>
  <c r="M7437" i="3"/>
  <c r="M7438" i="3"/>
  <c r="M7439" i="3"/>
  <c r="M7440" i="3"/>
  <c r="M7441" i="3"/>
  <c r="M7442" i="3"/>
  <c r="M7443" i="3"/>
  <c r="M7444" i="3"/>
  <c r="M7445" i="3"/>
  <c r="M7446" i="3"/>
  <c r="M7447" i="3"/>
  <c r="M7448" i="3"/>
  <c r="M7449" i="3"/>
  <c r="M7450" i="3"/>
  <c r="M7451" i="3"/>
  <c r="M7452" i="3"/>
  <c r="M7453" i="3"/>
  <c r="M7454" i="3"/>
  <c r="M7455" i="3"/>
  <c r="M7456" i="3"/>
  <c r="M7457" i="3"/>
  <c r="M7458" i="3"/>
  <c r="M7459" i="3"/>
  <c r="M7460" i="3"/>
  <c r="M7461" i="3"/>
  <c r="M7462" i="3"/>
  <c r="M7463" i="3"/>
  <c r="M7464" i="3"/>
  <c r="M7465" i="3"/>
  <c r="M7466" i="3"/>
  <c r="M7467" i="3"/>
  <c r="M7468" i="3"/>
  <c r="M7469" i="3"/>
  <c r="M7470" i="3"/>
  <c r="M7471" i="3"/>
  <c r="M7472" i="3"/>
  <c r="M7473" i="3"/>
  <c r="M7474" i="3"/>
  <c r="M7475" i="3"/>
  <c r="M7476" i="3"/>
  <c r="M7477" i="3"/>
  <c r="M7478" i="3"/>
  <c r="M7479" i="3"/>
  <c r="M7480" i="3"/>
  <c r="M7481" i="3"/>
  <c r="M7482" i="3"/>
  <c r="M7483" i="3"/>
  <c r="M7484" i="3"/>
  <c r="M7485" i="3"/>
  <c r="M7486" i="3"/>
  <c r="M7487" i="3"/>
  <c r="M7488" i="3"/>
  <c r="M7489" i="3"/>
  <c r="M7490" i="3"/>
  <c r="M7491" i="3"/>
  <c r="M7492" i="3"/>
  <c r="M7493" i="3"/>
  <c r="M7494" i="3"/>
  <c r="M7495" i="3"/>
  <c r="M7496" i="3"/>
  <c r="M7497" i="3"/>
  <c r="M7498" i="3"/>
  <c r="M7499" i="3"/>
  <c r="M7500" i="3"/>
  <c r="M7501" i="3"/>
  <c r="M7502" i="3"/>
  <c r="M7503" i="3"/>
  <c r="M7504" i="3"/>
  <c r="M7505" i="3"/>
  <c r="M7506" i="3"/>
  <c r="M7507" i="3"/>
  <c r="M7508" i="3"/>
  <c r="M7509" i="3"/>
  <c r="M7510" i="3"/>
  <c r="M7511" i="3"/>
  <c r="M7512" i="3"/>
  <c r="M7513" i="3"/>
  <c r="M7514" i="3"/>
  <c r="M7515" i="3"/>
  <c r="M7516" i="3"/>
  <c r="M7517" i="3"/>
  <c r="M7518" i="3"/>
  <c r="M7519" i="3"/>
  <c r="M7520" i="3"/>
  <c r="M7521" i="3"/>
  <c r="M7522" i="3"/>
  <c r="M7523" i="3"/>
  <c r="M7524" i="3"/>
  <c r="M7525" i="3"/>
  <c r="M7526" i="3"/>
  <c r="M7527" i="3"/>
  <c r="M7528" i="3"/>
  <c r="M7529" i="3"/>
  <c r="M7530" i="3"/>
  <c r="M7531" i="3"/>
  <c r="M7532" i="3"/>
  <c r="M7533" i="3"/>
  <c r="M7534" i="3"/>
  <c r="M7535" i="3"/>
  <c r="M7536" i="3"/>
  <c r="M7537" i="3"/>
  <c r="M7538" i="3"/>
  <c r="M7539" i="3"/>
  <c r="M7540" i="3"/>
  <c r="M7541" i="3"/>
  <c r="M7542" i="3"/>
  <c r="M7543" i="3"/>
  <c r="M7544" i="3"/>
  <c r="M7545" i="3"/>
  <c r="M7546" i="3"/>
  <c r="M7547" i="3"/>
  <c r="M7548" i="3"/>
  <c r="M7549" i="3"/>
  <c r="M7550" i="3"/>
  <c r="M7551" i="3"/>
  <c r="M7552" i="3"/>
  <c r="M7553" i="3"/>
  <c r="M7554" i="3"/>
  <c r="M7555" i="3"/>
  <c r="M7556" i="3"/>
  <c r="M7557" i="3"/>
  <c r="M7558" i="3"/>
  <c r="M7559" i="3"/>
  <c r="M7560" i="3"/>
  <c r="M7561" i="3"/>
  <c r="M7562" i="3"/>
  <c r="M7563" i="3"/>
  <c r="M7564" i="3"/>
  <c r="M7565" i="3"/>
  <c r="M7566" i="3"/>
  <c r="M7567" i="3"/>
  <c r="M7568" i="3"/>
  <c r="M7569" i="3"/>
  <c r="M7570" i="3"/>
  <c r="M7571" i="3"/>
  <c r="M7572" i="3"/>
  <c r="M7573" i="3"/>
  <c r="M7574" i="3"/>
  <c r="M7575" i="3"/>
  <c r="M7576" i="3"/>
  <c r="M7577" i="3"/>
  <c r="M7578" i="3"/>
  <c r="M7579" i="3"/>
  <c r="M7580" i="3"/>
  <c r="M7581" i="3"/>
  <c r="M7582" i="3"/>
  <c r="M7583" i="3"/>
  <c r="M7584" i="3"/>
  <c r="M7585" i="3"/>
  <c r="M7586" i="3"/>
  <c r="M7587" i="3"/>
  <c r="M7588" i="3"/>
  <c r="M7589" i="3"/>
  <c r="M7590" i="3"/>
  <c r="M7591" i="3"/>
  <c r="M7592" i="3"/>
  <c r="M7593" i="3"/>
  <c r="M7594" i="3"/>
  <c r="M7595" i="3"/>
  <c r="M7596" i="3"/>
  <c r="M7597" i="3"/>
  <c r="M7598" i="3"/>
  <c r="M7599" i="3"/>
  <c r="M7600" i="3"/>
  <c r="M7601" i="3"/>
  <c r="M7602" i="3"/>
  <c r="M7603" i="3"/>
  <c r="M7604" i="3"/>
  <c r="M7605" i="3"/>
  <c r="M7606" i="3"/>
  <c r="M7607" i="3"/>
  <c r="M7608" i="3"/>
  <c r="M7609" i="3"/>
  <c r="M7610" i="3"/>
  <c r="M7611" i="3"/>
  <c r="M7612" i="3"/>
  <c r="M7613" i="3"/>
  <c r="M7614" i="3"/>
  <c r="M7615" i="3"/>
  <c r="M7616" i="3"/>
  <c r="M7617" i="3"/>
  <c r="M7618" i="3"/>
  <c r="M7619" i="3"/>
  <c r="M7620" i="3"/>
  <c r="M7621" i="3"/>
  <c r="M7622" i="3"/>
  <c r="M7623" i="3"/>
  <c r="M7624" i="3"/>
  <c r="M7625" i="3"/>
  <c r="M7626" i="3"/>
  <c r="M7627" i="3"/>
  <c r="M7628" i="3"/>
  <c r="M7629" i="3"/>
  <c r="M7630" i="3"/>
  <c r="M7631" i="3"/>
  <c r="M7632" i="3"/>
  <c r="M7633" i="3"/>
  <c r="M7634" i="3"/>
  <c r="M7635" i="3"/>
  <c r="M7636" i="3"/>
  <c r="M7637" i="3"/>
  <c r="M7638" i="3"/>
  <c r="M7639" i="3"/>
  <c r="M7640" i="3"/>
  <c r="M7641" i="3"/>
  <c r="M7642" i="3"/>
  <c r="M7643" i="3"/>
  <c r="M7644" i="3"/>
  <c r="M7645" i="3"/>
  <c r="M7646" i="3"/>
  <c r="M7647" i="3"/>
  <c r="M7648" i="3"/>
  <c r="M7649" i="3"/>
  <c r="M7650" i="3"/>
  <c r="M7651" i="3"/>
  <c r="M7652" i="3"/>
  <c r="M7653" i="3"/>
  <c r="M7654" i="3"/>
  <c r="M7655" i="3"/>
  <c r="M7656" i="3"/>
  <c r="M7657" i="3"/>
  <c r="M7658" i="3"/>
  <c r="M7659" i="3"/>
  <c r="M7660" i="3"/>
  <c r="M7661" i="3"/>
  <c r="M7662" i="3"/>
  <c r="M7663" i="3"/>
  <c r="M7664" i="3"/>
  <c r="M7665" i="3"/>
  <c r="M7666" i="3"/>
  <c r="M7667" i="3"/>
  <c r="M7668" i="3"/>
  <c r="M7669" i="3"/>
  <c r="M7670" i="3"/>
  <c r="M7671" i="3"/>
  <c r="M7672" i="3"/>
  <c r="M7673" i="3"/>
  <c r="M7674" i="3"/>
  <c r="M7675" i="3"/>
  <c r="M7676" i="3"/>
  <c r="M7677" i="3"/>
  <c r="M7678" i="3"/>
  <c r="M7679" i="3"/>
  <c r="M7680" i="3"/>
  <c r="M7681" i="3"/>
  <c r="M7682" i="3"/>
  <c r="M7683" i="3"/>
  <c r="M7684" i="3"/>
  <c r="M7685" i="3"/>
  <c r="M7686" i="3"/>
  <c r="M7687" i="3"/>
  <c r="M7688" i="3"/>
  <c r="M7689" i="3"/>
  <c r="M7690" i="3"/>
  <c r="M7691" i="3"/>
  <c r="M7692" i="3"/>
  <c r="M7693" i="3"/>
  <c r="M7694" i="3"/>
  <c r="M7695" i="3"/>
  <c r="M7696" i="3"/>
  <c r="M7697" i="3"/>
  <c r="M7698" i="3"/>
  <c r="M7699" i="3"/>
  <c r="M7700" i="3"/>
  <c r="M7701" i="3"/>
  <c r="M7702" i="3"/>
  <c r="M7703" i="3"/>
  <c r="M7704" i="3"/>
  <c r="M7705" i="3"/>
  <c r="M7706" i="3"/>
  <c r="M7707" i="3"/>
  <c r="M7708" i="3"/>
  <c r="M7709" i="3"/>
  <c r="M7710" i="3"/>
  <c r="M7711" i="3"/>
  <c r="M7712" i="3"/>
  <c r="M7713" i="3"/>
  <c r="M7714" i="3"/>
  <c r="M7715" i="3"/>
  <c r="M7716" i="3"/>
  <c r="M7717" i="3"/>
  <c r="M7718" i="3"/>
  <c r="M7719" i="3"/>
  <c r="M7720" i="3"/>
  <c r="M7721" i="3"/>
  <c r="M7722" i="3"/>
  <c r="M7723" i="3"/>
  <c r="M7724" i="3"/>
  <c r="M7725" i="3"/>
  <c r="M7726" i="3"/>
  <c r="M7727" i="3"/>
  <c r="M7728" i="3"/>
  <c r="M7729" i="3"/>
  <c r="M7730" i="3"/>
  <c r="M7731" i="3"/>
  <c r="M7732" i="3"/>
  <c r="M7733" i="3"/>
  <c r="M7734" i="3"/>
  <c r="M7735" i="3"/>
  <c r="M7736" i="3"/>
  <c r="M7737" i="3"/>
  <c r="M7738" i="3"/>
  <c r="M7739" i="3"/>
  <c r="M7740" i="3"/>
  <c r="M7741" i="3"/>
  <c r="M7742" i="3"/>
  <c r="M7743" i="3"/>
  <c r="M7744" i="3"/>
  <c r="M7745" i="3"/>
  <c r="M7746" i="3"/>
  <c r="M7747" i="3"/>
  <c r="M7748" i="3"/>
  <c r="M7749" i="3"/>
  <c r="M7750" i="3"/>
  <c r="M7751" i="3"/>
  <c r="M7752" i="3"/>
  <c r="M7753" i="3"/>
  <c r="M7754" i="3"/>
  <c r="M7755" i="3"/>
  <c r="M7756" i="3"/>
  <c r="M7757" i="3"/>
  <c r="M7758" i="3"/>
  <c r="M7759" i="3"/>
  <c r="M7760" i="3"/>
  <c r="M7761" i="3"/>
  <c r="M7762" i="3"/>
  <c r="M7763" i="3"/>
  <c r="M7764" i="3"/>
  <c r="M7765" i="3"/>
  <c r="M7766" i="3"/>
  <c r="M7767" i="3"/>
  <c r="M7768" i="3"/>
  <c r="M7769" i="3"/>
  <c r="M7770" i="3"/>
  <c r="M7771" i="3"/>
  <c r="M7772" i="3"/>
  <c r="M7773" i="3"/>
  <c r="M7774" i="3"/>
  <c r="M7775" i="3"/>
  <c r="M7776" i="3"/>
  <c r="M7777" i="3"/>
  <c r="M7778" i="3"/>
  <c r="M7779" i="3"/>
  <c r="M7780" i="3"/>
  <c r="M7781" i="3"/>
  <c r="M7782" i="3"/>
  <c r="M7783" i="3"/>
  <c r="M7784" i="3"/>
  <c r="M7785" i="3"/>
  <c r="M7786" i="3"/>
  <c r="M7787" i="3"/>
  <c r="M7788" i="3"/>
  <c r="M7789" i="3"/>
  <c r="M7790" i="3"/>
  <c r="M7791" i="3"/>
  <c r="M7792" i="3"/>
  <c r="M7793" i="3"/>
  <c r="M7794" i="3"/>
  <c r="M7795" i="3"/>
  <c r="M7796" i="3"/>
  <c r="M7797" i="3"/>
  <c r="M7798" i="3"/>
  <c r="M7799" i="3"/>
  <c r="M7800" i="3"/>
  <c r="M7801" i="3"/>
  <c r="M7802" i="3"/>
  <c r="M7803" i="3"/>
  <c r="M7804" i="3"/>
  <c r="M7805" i="3"/>
  <c r="M7806" i="3"/>
  <c r="M7807" i="3"/>
  <c r="M7808" i="3"/>
  <c r="M7809" i="3"/>
  <c r="M7810" i="3"/>
  <c r="M7811" i="3"/>
  <c r="M7812" i="3"/>
  <c r="M7813" i="3"/>
  <c r="M7814" i="3"/>
  <c r="M7815" i="3"/>
  <c r="M7816" i="3"/>
  <c r="M7817" i="3"/>
  <c r="M7818" i="3"/>
  <c r="M7819" i="3"/>
  <c r="M7820" i="3"/>
  <c r="M7821" i="3"/>
  <c r="M7822" i="3"/>
  <c r="M7823" i="3"/>
  <c r="M7824" i="3"/>
  <c r="M7825" i="3"/>
  <c r="M7826" i="3"/>
  <c r="M7827" i="3"/>
  <c r="M7828" i="3"/>
  <c r="M7829" i="3"/>
  <c r="M7830" i="3"/>
  <c r="M7831" i="3"/>
  <c r="M7832" i="3"/>
  <c r="M7833" i="3"/>
  <c r="M7834" i="3"/>
  <c r="M7835" i="3"/>
  <c r="M7836" i="3"/>
  <c r="M7837" i="3"/>
  <c r="M7838" i="3"/>
  <c r="M7839" i="3"/>
  <c r="M7840" i="3"/>
  <c r="M7841" i="3"/>
  <c r="M7842" i="3"/>
  <c r="M7843" i="3"/>
  <c r="M7844" i="3"/>
  <c r="M7845" i="3"/>
  <c r="M7846" i="3"/>
  <c r="M7847" i="3"/>
  <c r="M7848" i="3"/>
  <c r="M7849" i="3"/>
  <c r="M7850" i="3"/>
  <c r="M7851" i="3"/>
  <c r="M7852" i="3"/>
  <c r="M7853" i="3"/>
  <c r="M7854" i="3"/>
  <c r="M7855" i="3"/>
  <c r="M7856" i="3"/>
  <c r="M7857" i="3"/>
  <c r="M7858" i="3"/>
  <c r="M7859" i="3"/>
  <c r="M7860" i="3"/>
  <c r="M7861" i="3"/>
  <c r="M7862" i="3"/>
  <c r="M7863" i="3"/>
  <c r="M7864" i="3"/>
  <c r="M7865" i="3"/>
  <c r="M7866" i="3"/>
  <c r="M7867" i="3"/>
  <c r="M7868" i="3"/>
  <c r="M7869" i="3"/>
  <c r="M7870" i="3"/>
  <c r="M7871" i="3"/>
  <c r="M7872" i="3"/>
  <c r="M7873" i="3"/>
  <c r="M7874" i="3"/>
  <c r="M7875" i="3"/>
  <c r="M7876" i="3"/>
  <c r="M7877" i="3"/>
  <c r="M7878" i="3"/>
  <c r="M7879" i="3"/>
  <c r="M7880" i="3"/>
  <c r="M7881" i="3"/>
  <c r="M7882" i="3"/>
  <c r="M7883" i="3"/>
  <c r="M7884" i="3"/>
  <c r="M7885" i="3"/>
  <c r="M7886" i="3"/>
  <c r="M7887" i="3"/>
  <c r="M7888" i="3"/>
  <c r="M7889" i="3"/>
  <c r="M7890" i="3"/>
  <c r="M7891" i="3"/>
  <c r="M7892" i="3"/>
  <c r="M7893" i="3"/>
  <c r="M7894" i="3"/>
  <c r="M7895" i="3"/>
  <c r="M7896" i="3"/>
  <c r="M7897" i="3"/>
  <c r="M7898" i="3"/>
  <c r="M7899" i="3"/>
  <c r="M7900" i="3"/>
  <c r="M7901" i="3"/>
  <c r="M7902" i="3"/>
  <c r="M7903" i="3"/>
  <c r="M7904" i="3"/>
  <c r="M7905" i="3"/>
  <c r="M7906" i="3"/>
  <c r="M7907" i="3"/>
  <c r="M7908" i="3"/>
  <c r="M7909" i="3"/>
  <c r="M7910" i="3"/>
  <c r="M7911" i="3"/>
  <c r="M7912" i="3"/>
  <c r="M7913" i="3"/>
  <c r="M7914" i="3"/>
  <c r="M7915" i="3"/>
  <c r="M7916" i="3"/>
  <c r="M7917" i="3"/>
  <c r="M7918" i="3"/>
  <c r="M7919" i="3"/>
  <c r="M7920" i="3"/>
  <c r="M7921" i="3"/>
  <c r="M7922" i="3"/>
  <c r="M7923" i="3"/>
  <c r="M7924" i="3"/>
  <c r="M7925" i="3"/>
  <c r="M7926" i="3"/>
  <c r="M7927" i="3"/>
  <c r="M7928" i="3"/>
  <c r="M7929" i="3"/>
  <c r="M7930" i="3"/>
  <c r="M7931" i="3"/>
  <c r="M7932" i="3"/>
  <c r="M7933" i="3"/>
  <c r="M7934" i="3"/>
  <c r="M7935" i="3"/>
  <c r="M7936" i="3"/>
  <c r="M7937" i="3"/>
  <c r="M7938" i="3"/>
  <c r="M7939" i="3"/>
  <c r="M7940" i="3"/>
  <c r="M7941" i="3"/>
  <c r="M7942" i="3"/>
  <c r="M7943" i="3"/>
  <c r="M7944" i="3"/>
  <c r="M7945" i="3"/>
  <c r="M7946" i="3"/>
  <c r="M7947" i="3"/>
  <c r="M7948" i="3"/>
  <c r="M7949" i="3"/>
  <c r="M7950" i="3"/>
  <c r="M7951" i="3"/>
  <c r="M7952" i="3"/>
  <c r="M7953" i="3"/>
  <c r="M7954" i="3"/>
  <c r="M7955" i="3"/>
  <c r="M7956" i="3"/>
  <c r="M7957" i="3"/>
  <c r="M7958" i="3"/>
  <c r="M7959" i="3"/>
  <c r="M7960" i="3"/>
  <c r="M7961" i="3"/>
  <c r="M7962" i="3"/>
  <c r="M7963" i="3"/>
  <c r="M7964" i="3"/>
  <c r="M7965" i="3"/>
  <c r="M7966" i="3"/>
  <c r="M7967" i="3"/>
  <c r="M7968" i="3"/>
  <c r="M7969" i="3"/>
  <c r="M7970" i="3"/>
  <c r="M7971" i="3"/>
  <c r="M7972" i="3"/>
  <c r="M7973" i="3"/>
  <c r="M7974" i="3"/>
  <c r="M7975" i="3"/>
  <c r="M7976" i="3"/>
  <c r="M7977" i="3"/>
  <c r="M7978" i="3"/>
  <c r="M7979" i="3"/>
  <c r="M7980" i="3"/>
  <c r="M7981" i="3"/>
  <c r="M7982" i="3"/>
  <c r="M7983" i="3"/>
  <c r="M7984" i="3"/>
  <c r="M7985" i="3"/>
  <c r="M7986" i="3"/>
  <c r="M7987" i="3"/>
  <c r="M7988" i="3"/>
  <c r="M7989" i="3"/>
  <c r="M7990" i="3"/>
  <c r="M7991" i="3"/>
  <c r="M7992" i="3"/>
  <c r="M7993" i="3"/>
  <c r="M7994" i="3"/>
  <c r="M7995" i="3"/>
  <c r="M7996" i="3"/>
  <c r="M7997" i="3"/>
  <c r="M7998" i="3"/>
  <c r="M7999" i="3"/>
  <c r="M8000" i="3"/>
  <c r="M8001" i="3"/>
  <c r="M8002" i="3"/>
  <c r="M8003" i="3"/>
  <c r="M8004" i="3"/>
  <c r="M8005" i="3"/>
  <c r="M8006" i="3"/>
  <c r="M8007" i="3"/>
  <c r="M8008" i="3"/>
  <c r="M8009" i="3"/>
  <c r="M8010" i="3"/>
  <c r="M8011" i="3"/>
  <c r="M8012" i="3"/>
  <c r="M8013" i="3"/>
  <c r="M8014" i="3"/>
  <c r="M8015" i="3"/>
  <c r="M8016" i="3"/>
  <c r="M8017" i="3"/>
  <c r="M8018" i="3"/>
  <c r="M8019" i="3"/>
  <c r="M8020" i="3"/>
  <c r="M8021" i="3"/>
  <c r="M8022" i="3"/>
  <c r="M8023" i="3"/>
  <c r="M8024" i="3"/>
  <c r="M8025" i="3"/>
  <c r="M8026" i="3"/>
  <c r="M8027" i="3"/>
  <c r="M8028" i="3"/>
  <c r="M8029" i="3"/>
  <c r="M8030" i="3"/>
  <c r="M8031" i="3"/>
  <c r="M8032" i="3"/>
  <c r="M8033" i="3"/>
  <c r="M8034" i="3"/>
  <c r="M8035" i="3"/>
  <c r="M8036" i="3"/>
  <c r="M8037" i="3"/>
  <c r="M8038" i="3"/>
  <c r="M8039" i="3"/>
  <c r="M8040" i="3"/>
  <c r="M8041" i="3"/>
  <c r="M8042" i="3"/>
  <c r="M8043" i="3"/>
  <c r="M8044" i="3"/>
  <c r="M8045" i="3"/>
  <c r="M8046" i="3"/>
  <c r="M8047" i="3"/>
  <c r="M8048" i="3"/>
  <c r="M8049" i="3"/>
  <c r="M8050" i="3"/>
  <c r="M8051" i="3"/>
  <c r="M8052" i="3"/>
  <c r="M8053" i="3"/>
  <c r="M8054" i="3"/>
  <c r="M8055" i="3"/>
  <c r="M8056" i="3"/>
  <c r="M8057" i="3"/>
  <c r="M8058" i="3"/>
  <c r="M8059" i="3"/>
  <c r="M8060" i="3"/>
  <c r="M8061" i="3"/>
  <c r="M8062" i="3"/>
  <c r="M8063" i="3"/>
  <c r="M8064" i="3"/>
  <c r="M8065" i="3"/>
  <c r="M8066" i="3"/>
  <c r="M8067" i="3"/>
  <c r="M8068" i="3"/>
  <c r="M8069" i="3"/>
  <c r="M8070" i="3"/>
  <c r="M8071" i="3"/>
  <c r="M8072" i="3"/>
  <c r="M8073" i="3"/>
  <c r="M8074" i="3"/>
  <c r="M8075" i="3"/>
  <c r="M8076" i="3"/>
  <c r="M8077" i="3"/>
  <c r="M8078" i="3"/>
  <c r="M8079" i="3"/>
  <c r="M8080" i="3"/>
  <c r="M8081" i="3"/>
  <c r="M8082" i="3"/>
  <c r="M8083" i="3"/>
  <c r="M8084" i="3"/>
  <c r="M8085" i="3"/>
  <c r="M8086" i="3"/>
  <c r="M8087" i="3"/>
  <c r="M8088" i="3"/>
  <c r="M8089" i="3"/>
  <c r="M8090" i="3"/>
  <c r="M8091" i="3"/>
  <c r="M8092" i="3"/>
  <c r="M8093" i="3"/>
  <c r="M8094" i="3"/>
  <c r="M8095" i="3"/>
  <c r="M8096" i="3"/>
  <c r="M8097" i="3"/>
  <c r="M8098" i="3"/>
  <c r="M8099" i="3"/>
  <c r="M8100" i="3"/>
  <c r="M8101" i="3"/>
  <c r="M8102" i="3"/>
  <c r="M8103" i="3"/>
  <c r="M8104" i="3"/>
  <c r="M8105" i="3"/>
  <c r="M8106" i="3"/>
  <c r="M8107" i="3"/>
  <c r="M8108" i="3"/>
  <c r="M8109" i="3"/>
  <c r="M8110" i="3"/>
  <c r="M8111" i="3"/>
  <c r="M8112" i="3"/>
  <c r="M8113" i="3"/>
  <c r="M8114" i="3"/>
  <c r="M8115" i="3"/>
  <c r="M8116" i="3"/>
  <c r="M8117" i="3"/>
  <c r="M8118" i="3"/>
  <c r="M8119" i="3"/>
  <c r="M8120" i="3"/>
  <c r="M8121" i="3"/>
  <c r="M8122" i="3"/>
  <c r="M8123" i="3"/>
  <c r="M8124" i="3"/>
  <c r="M8125" i="3"/>
  <c r="M8126" i="3"/>
  <c r="M8127" i="3"/>
  <c r="M8128" i="3"/>
  <c r="M8129" i="3"/>
  <c r="M8130" i="3"/>
  <c r="M8131" i="3"/>
  <c r="M8132" i="3"/>
  <c r="M8133" i="3"/>
  <c r="M8134" i="3"/>
  <c r="M8135" i="3"/>
  <c r="M8136" i="3"/>
  <c r="M8137" i="3"/>
  <c r="M8138" i="3"/>
  <c r="M8139" i="3"/>
  <c r="M8140" i="3"/>
  <c r="M8141" i="3"/>
  <c r="M8142" i="3"/>
  <c r="M8143" i="3"/>
  <c r="M8144" i="3"/>
  <c r="M8145" i="3"/>
  <c r="M8146" i="3"/>
  <c r="M8147" i="3"/>
  <c r="M8148" i="3"/>
  <c r="M8149" i="3"/>
  <c r="M8150" i="3"/>
  <c r="M8151" i="3"/>
  <c r="M8152" i="3"/>
  <c r="M8153" i="3"/>
  <c r="M8154" i="3"/>
  <c r="M8155" i="3"/>
  <c r="M8156" i="3"/>
  <c r="M8157" i="3"/>
  <c r="M8158" i="3"/>
  <c r="M8159" i="3"/>
  <c r="M8160" i="3"/>
  <c r="M8161" i="3"/>
  <c r="M8162" i="3"/>
  <c r="M8163" i="3"/>
  <c r="M8164" i="3"/>
  <c r="M8165" i="3"/>
  <c r="M8166" i="3"/>
  <c r="M8167" i="3"/>
  <c r="M8168" i="3"/>
  <c r="M8169" i="3"/>
  <c r="M8170" i="3"/>
  <c r="M8171" i="3"/>
  <c r="M8172" i="3"/>
  <c r="M8173" i="3"/>
  <c r="M8174" i="3"/>
  <c r="M8175" i="3"/>
  <c r="M8176" i="3"/>
  <c r="M8177" i="3"/>
  <c r="M8178" i="3"/>
  <c r="M8179" i="3"/>
  <c r="M8180" i="3"/>
  <c r="M8181" i="3"/>
  <c r="M8182" i="3"/>
  <c r="M8183" i="3"/>
  <c r="M8184" i="3"/>
  <c r="M8185" i="3"/>
  <c r="M8186" i="3"/>
  <c r="M8187" i="3"/>
  <c r="M8188" i="3"/>
  <c r="M8189" i="3"/>
  <c r="M8190" i="3"/>
  <c r="M8191" i="3"/>
  <c r="M8192" i="3"/>
  <c r="M8193" i="3"/>
  <c r="M8194" i="3"/>
  <c r="M8195" i="3"/>
  <c r="M8196" i="3"/>
  <c r="M8197" i="3"/>
  <c r="M8198" i="3"/>
  <c r="M8199" i="3"/>
  <c r="M8200" i="3"/>
  <c r="M8201" i="3"/>
  <c r="M8202" i="3"/>
  <c r="M8203" i="3"/>
  <c r="M8204" i="3"/>
  <c r="M8205" i="3"/>
  <c r="M8206" i="3"/>
  <c r="M8207" i="3"/>
  <c r="M8208" i="3"/>
  <c r="M8209" i="3"/>
  <c r="M8210" i="3"/>
  <c r="M8211" i="3"/>
  <c r="M8212" i="3"/>
  <c r="M8213" i="3"/>
  <c r="M8214" i="3"/>
  <c r="M8215" i="3"/>
  <c r="M8216" i="3"/>
  <c r="M8217" i="3"/>
  <c r="M8218" i="3"/>
  <c r="M8219" i="3"/>
  <c r="M8220" i="3"/>
  <c r="M8221" i="3"/>
  <c r="M8222" i="3"/>
  <c r="M8223" i="3"/>
  <c r="M8224" i="3"/>
  <c r="M8225" i="3"/>
  <c r="M8226" i="3"/>
  <c r="M8227" i="3"/>
  <c r="M8228" i="3"/>
  <c r="M8229" i="3"/>
  <c r="M8230" i="3"/>
  <c r="M8231" i="3"/>
  <c r="M8232" i="3"/>
  <c r="M8233" i="3"/>
  <c r="M8234" i="3"/>
  <c r="M8235" i="3"/>
  <c r="M8236" i="3"/>
  <c r="M8237" i="3"/>
  <c r="M8238" i="3"/>
  <c r="M8239" i="3"/>
  <c r="M8240" i="3"/>
  <c r="M8241" i="3"/>
  <c r="M8242" i="3"/>
  <c r="M8243" i="3"/>
  <c r="M8244" i="3"/>
  <c r="M8245" i="3"/>
  <c r="M8246" i="3"/>
  <c r="M8247" i="3"/>
  <c r="M8248" i="3"/>
  <c r="M8249" i="3"/>
  <c r="M8250" i="3"/>
  <c r="M8251" i="3"/>
  <c r="M8252" i="3"/>
  <c r="M8253" i="3"/>
  <c r="M8254" i="3"/>
  <c r="M8255" i="3"/>
  <c r="M8256" i="3"/>
  <c r="M8257" i="3"/>
  <c r="M8258" i="3"/>
  <c r="M8259" i="3"/>
  <c r="M8260" i="3"/>
  <c r="M8261" i="3"/>
  <c r="M8262" i="3"/>
  <c r="M8263" i="3"/>
  <c r="M8264" i="3"/>
  <c r="M8265" i="3"/>
  <c r="M8266" i="3"/>
  <c r="M8267" i="3"/>
  <c r="M8268" i="3"/>
  <c r="M8269" i="3"/>
  <c r="M8270" i="3"/>
  <c r="M8271" i="3"/>
  <c r="M8272" i="3"/>
  <c r="M8273" i="3"/>
  <c r="M8274" i="3"/>
  <c r="M8275" i="3"/>
  <c r="M8276" i="3"/>
  <c r="M8277" i="3"/>
  <c r="M8278" i="3"/>
  <c r="M8279" i="3"/>
  <c r="M8280" i="3"/>
  <c r="M8281" i="3"/>
  <c r="M8282" i="3"/>
  <c r="M8283" i="3"/>
  <c r="M8284" i="3"/>
  <c r="M8285" i="3"/>
  <c r="M8286" i="3"/>
  <c r="M8287" i="3"/>
  <c r="M8288" i="3"/>
  <c r="M8289" i="3"/>
  <c r="M8290" i="3"/>
  <c r="M8291" i="3"/>
  <c r="M8292" i="3"/>
  <c r="M8293" i="3"/>
  <c r="M8294" i="3"/>
  <c r="M8295" i="3"/>
  <c r="M8296" i="3"/>
  <c r="M8297" i="3"/>
  <c r="M8298" i="3"/>
  <c r="M8299" i="3"/>
  <c r="M8300" i="3"/>
  <c r="M8301" i="3"/>
  <c r="M8302" i="3"/>
  <c r="M8303" i="3"/>
  <c r="M8304" i="3"/>
  <c r="M8305" i="3"/>
  <c r="M8306" i="3"/>
  <c r="M8307" i="3"/>
  <c r="M8308" i="3"/>
  <c r="M8309" i="3"/>
  <c r="M8310" i="3"/>
  <c r="M8311" i="3"/>
  <c r="M8312" i="3"/>
  <c r="M8313" i="3"/>
  <c r="M8314" i="3"/>
  <c r="M8315" i="3"/>
  <c r="M8316" i="3"/>
  <c r="M8317" i="3"/>
  <c r="M8318" i="3"/>
  <c r="M8319" i="3"/>
  <c r="M8320" i="3"/>
  <c r="M8321" i="3"/>
  <c r="M8322" i="3"/>
  <c r="M8323" i="3"/>
  <c r="M8324" i="3"/>
  <c r="M8325" i="3"/>
  <c r="M8326" i="3"/>
  <c r="M8327" i="3"/>
  <c r="M8328" i="3"/>
  <c r="M8329" i="3"/>
  <c r="M8330" i="3"/>
  <c r="M8331" i="3"/>
  <c r="M8332" i="3"/>
  <c r="M8333" i="3"/>
  <c r="M8334" i="3"/>
  <c r="M8335" i="3"/>
  <c r="M8336" i="3"/>
  <c r="M8337" i="3"/>
  <c r="M8338" i="3"/>
  <c r="M8339" i="3"/>
  <c r="M8340" i="3"/>
  <c r="M8341" i="3"/>
  <c r="M8342" i="3"/>
  <c r="M8343" i="3"/>
  <c r="M8344" i="3"/>
  <c r="M8345" i="3"/>
  <c r="M8346" i="3"/>
  <c r="M8347" i="3"/>
  <c r="M8348" i="3"/>
  <c r="M8349" i="3"/>
  <c r="M8350" i="3"/>
  <c r="M8351" i="3"/>
  <c r="M8352" i="3"/>
  <c r="M8353" i="3"/>
  <c r="M8354" i="3"/>
  <c r="M8355" i="3"/>
  <c r="M8356" i="3"/>
  <c r="M8357" i="3"/>
  <c r="M8358" i="3"/>
  <c r="M8359" i="3"/>
  <c r="M8360" i="3"/>
  <c r="M8361" i="3"/>
  <c r="M8362" i="3"/>
  <c r="M8363" i="3"/>
  <c r="M8364" i="3"/>
  <c r="M8365" i="3"/>
  <c r="M8366" i="3"/>
  <c r="M8367" i="3"/>
  <c r="M8368" i="3"/>
  <c r="M8369" i="3"/>
  <c r="M8370" i="3"/>
  <c r="M8371" i="3"/>
  <c r="M8372" i="3"/>
  <c r="M8373" i="3"/>
  <c r="M8374" i="3"/>
  <c r="M8375" i="3"/>
  <c r="M8376" i="3"/>
  <c r="M8377" i="3"/>
  <c r="M8378" i="3"/>
  <c r="M8379" i="3"/>
  <c r="M8380" i="3"/>
  <c r="M8381" i="3"/>
  <c r="M8382" i="3"/>
  <c r="M8383" i="3"/>
  <c r="M8384" i="3"/>
  <c r="M8385" i="3"/>
  <c r="M8386" i="3"/>
  <c r="M8387" i="3"/>
  <c r="M8388" i="3"/>
  <c r="M8389" i="3"/>
  <c r="M8390" i="3"/>
  <c r="M8391" i="3"/>
  <c r="M8392" i="3"/>
  <c r="M8393" i="3"/>
  <c r="M8394" i="3"/>
  <c r="M8395" i="3"/>
  <c r="M8396" i="3"/>
  <c r="M8397" i="3"/>
  <c r="M8398" i="3"/>
  <c r="M8399" i="3"/>
  <c r="M8400" i="3"/>
  <c r="M8401" i="3"/>
  <c r="M8402" i="3"/>
  <c r="M8403" i="3"/>
  <c r="M8404" i="3"/>
  <c r="M8405" i="3"/>
  <c r="M8406" i="3"/>
  <c r="M8407" i="3"/>
  <c r="M8408" i="3"/>
  <c r="M8409" i="3"/>
  <c r="M8410" i="3"/>
  <c r="M8411" i="3"/>
  <c r="M8412" i="3"/>
  <c r="M8413" i="3"/>
  <c r="M8414" i="3"/>
  <c r="M8415" i="3"/>
  <c r="M8416" i="3"/>
  <c r="M8417" i="3"/>
  <c r="M8418" i="3"/>
  <c r="M8419" i="3"/>
  <c r="M8420" i="3"/>
  <c r="M8421" i="3"/>
  <c r="M8422" i="3"/>
  <c r="M8423" i="3"/>
  <c r="M8424" i="3"/>
  <c r="M8425" i="3"/>
  <c r="M8426" i="3"/>
  <c r="M8427" i="3"/>
  <c r="M8428" i="3"/>
  <c r="M8429" i="3"/>
  <c r="M8430" i="3"/>
  <c r="M8431" i="3"/>
  <c r="M8432" i="3"/>
  <c r="M8433" i="3"/>
  <c r="M8434" i="3"/>
  <c r="M8435" i="3"/>
  <c r="M8436" i="3"/>
  <c r="M8437" i="3"/>
  <c r="M8438" i="3"/>
  <c r="M8439" i="3"/>
  <c r="M8440" i="3"/>
  <c r="M8441" i="3"/>
  <c r="M8442" i="3"/>
  <c r="M8443" i="3"/>
  <c r="M8444" i="3"/>
  <c r="M8445" i="3"/>
  <c r="M8446" i="3"/>
  <c r="M8447" i="3"/>
  <c r="M8448" i="3"/>
  <c r="M8449" i="3"/>
  <c r="M8450" i="3"/>
  <c r="M8451" i="3"/>
  <c r="M8452" i="3"/>
  <c r="M8453" i="3"/>
  <c r="M8454" i="3"/>
  <c r="M8455" i="3"/>
  <c r="M8456" i="3"/>
  <c r="M8457" i="3"/>
  <c r="M8458" i="3"/>
  <c r="M8459" i="3"/>
  <c r="M8460" i="3"/>
  <c r="M8461" i="3"/>
  <c r="M8462" i="3"/>
  <c r="M8463" i="3"/>
  <c r="M8464" i="3"/>
  <c r="M8465" i="3"/>
  <c r="M8466" i="3"/>
  <c r="M8467" i="3"/>
  <c r="M8468" i="3"/>
  <c r="M8469" i="3"/>
  <c r="M8470" i="3"/>
  <c r="M8471" i="3"/>
  <c r="M8472" i="3"/>
  <c r="M8473" i="3"/>
  <c r="M8474" i="3"/>
  <c r="M8475" i="3"/>
  <c r="M8476" i="3"/>
  <c r="M8477" i="3"/>
  <c r="M8478" i="3"/>
  <c r="M8479" i="3"/>
  <c r="M8480" i="3"/>
  <c r="M8481" i="3"/>
  <c r="M8482" i="3"/>
  <c r="M8483" i="3"/>
  <c r="M8484" i="3"/>
  <c r="M8485" i="3"/>
  <c r="M8486" i="3"/>
  <c r="M8487" i="3"/>
  <c r="M8488" i="3"/>
  <c r="M8489" i="3"/>
  <c r="M8490" i="3"/>
  <c r="M8491" i="3"/>
  <c r="M8492" i="3"/>
  <c r="M8493" i="3"/>
  <c r="M8494" i="3"/>
  <c r="M8495" i="3"/>
  <c r="M8496" i="3"/>
  <c r="M8497" i="3"/>
  <c r="M8498" i="3"/>
  <c r="M8499" i="3"/>
  <c r="M8500" i="3"/>
  <c r="M8501" i="3"/>
  <c r="M8502" i="3"/>
  <c r="M8503" i="3"/>
  <c r="M8504" i="3"/>
  <c r="M8505" i="3"/>
  <c r="M8506" i="3"/>
  <c r="M8507" i="3"/>
  <c r="M8508" i="3"/>
  <c r="M8509" i="3"/>
  <c r="M8510" i="3"/>
  <c r="M8511" i="3"/>
  <c r="M8512" i="3"/>
  <c r="M8513" i="3"/>
  <c r="M8514" i="3"/>
  <c r="M8515" i="3"/>
  <c r="M8516" i="3"/>
  <c r="M8517" i="3"/>
  <c r="M8518" i="3"/>
  <c r="M8519" i="3"/>
  <c r="M8520" i="3"/>
  <c r="M8521" i="3"/>
  <c r="M8522" i="3"/>
  <c r="M8523" i="3"/>
  <c r="M8524" i="3"/>
  <c r="M8525" i="3"/>
  <c r="M8526" i="3"/>
  <c r="M8527" i="3"/>
  <c r="M8528" i="3"/>
  <c r="M8529" i="3"/>
  <c r="M8530" i="3"/>
  <c r="M8531" i="3"/>
  <c r="M8532" i="3"/>
  <c r="M8533" i="3"/>
  <c r="M8534" i="3"/>
  <c r="M8535" i="3"/>
  <c r="M8536" i="3"/>
  <c r="M8537" i="3"/>
  <c r="M8538" i="3"/>
  <c r="M8539" i="3"/>
  <c r="M8540" i="3"/>
  <c r="M8541" i="3"/>
  <c r="M8542" i="3"/>
  <c r="M8543" i="3"/>
  <c r="M8544" i="3"/>
  <c r="M8545" i="3"/>
  <c r="M8546" i="3"/>
  <c r="M8547" i="3"/>
  <c r="M8548" i="3"/>
  <c r="M8549" i="3"/>
  <c r="M8550" i="3"/>
  <c r="M8551" i="3"/>
  <c r="M8552" i="3"/>
  <c r="M8553" i="3"/>
  <c r="M8554" i="3"/>
  <c r="M8555" i="3"/>
  <c r="M8556" i="3"/>
  <c r="M8557" i="3"/>
  <c r="M8558" i="3"/>
  <c r="M8559" i="3"/>
  <c r="M8560" i="3"/>
  <c r="M8561" i="3"/>
  <c r="M8562" i="3"/>
  <c r="M8563" i="3"/>
  <c r="M8564" i="3"/>
  <c r="M8565" i="3"/>
  <c r="M8566" i="3"/>
  <c r="M8567" i="3"/>
  <c r="M8568" i="3"/>
  <c r="M8569" i="3"/>
  <c r="M8570" i="3"/>
  <c r="M8571" i="3"/>
  <c r="M8572" i="3"/>
  <c r="M8573" i="3"/>
  <c r="M8574" i="3"/>
  <c r="M8575" i="3"/>
  <c r="M8576" i="3"/>
  <c r="M8577" i="3"/>
  <c r="M8578" i="3"/>
  <c r="M8579" i="3"/>
  <c r="M8580" i="3"/>
  <c r="M8581" i="3"/>
  <c r="M8582" i="3"/>
  <c r="M8583" i="3"/>
  <c r="M8584" i="3"/>
  <c r="M8585" i="3"/>
  <c r="M8586" i="3"/>
  <c r="M8587" i="3"/>
  <c r="M8588" i="3"/>
  <c r="M8589" i="3"/>
  <c r="M8590" i="3"/>
  <c r="M8591" i="3"/>
  <c r="M8592" i="3"/>
  <c r="M8593" i="3"/>
  <c r="M8594" i="3"/>
  <c r="M8595" i="3"/>
  <c r="M8596" i="3"/>
  <c r="M8597" i="3"/>
  <c r="M8598" i="3"/>
  <c r="M8599" i="3"/>
  <c r="M8600" i="3"/>
  <c r="M8601" i="3"/>
  <c r="M8602" i="3"/>
  <c r="M8603" i="3"/>
  <c r="M8604" i="3"/>
  <c r="M8605" i="3"/>
  <c r="M8606" i="3"/>
  <c r="M8607" i="3"/>
  <c r="M8608" i="3"/>
  <c r="M8609" i="3"/>
  <c r="M8610" i="3"/>
  <c r="M8611" i="3"/>
  <c r="M8612" i="3"/>
  <c r="M8613" i="3"/>
  <c r="M8614" i="3"/>
  <c r="M8615" i="3"/>
  <c r="M8616" i="3"/>
  <c r="M8617" i="3"/>
  <c r="M8618" i="3"/>
  <c r="M8619" i="3"/>
  <c r="M8620" i="3"/>
  <c r="M8621" i="3"/>
  <c r="M8622" i="3"/>
  <c r="M8623" i="3"/>
  <c r="M8624" i="3"/>
  <c r="M8625" i="3"/>
  <c r="M8626" i="3"/>
  <c r="M8627" i="3"/>
  <c r="M8628" i="3"/>
  <c r="M8629" i="3"/>
  <c r="M8630" i="3"/>
  <c r="M8631" i="3"/>
  <c r="M8632" i="3"/>
  <c r="M8633" i="3"/>
  <c r="M8634" i="3"/>
  <c r="M8635" i="3"/>
  <c r="M8636" i="3"/>
  <c r="M8637" i="3"/>
  <c r="M8638" i="3"/>
  <c r="M8639" i="3"/>
  <c r="M8640" i="3"/>
  <c r="M8641" i="3"/>
  <c r="M8642" i="3"/>
  <c r="M8643" i="3"/>
  <c r="M8644" i="3"/>
  <c r="M8645" i="3"/>
  <c r="M8646" i="3"/>
  <c r="M8647" i="3"/>
  <c r="M8648" i="3"/>
  <c r="M8649" i="3"/>
  <c r="M8650" i="3"/>
  <c r="M8651" i="3"/>
  <c r="M8652" i="3"/>
  <c r="M8653" i="3"/>
  <c r="M8654" i="3"/>
  <c r="M8655" i="3"/>
  <c r="M8656" i="3"/>
  <c r="M8657" i="3"/>
  <c r="M8658" i="3"/>
  <c r="M8659" i="3"/>
  <c r="M8660" i="3"/>
  <c r="M8661" i="3"/>
  <c r="M8662" i="3"/>
  <c r="M8663" i="3"/>
  <c r="M8664" i="3"/>
  <c r="M8665" i="3"/>
  <c r="M8666" i="3"/>
  <c r="M8667" i="3"/>
  <c r="M8668" i="3"/>
  <c r="M8669" i="3"/>
  <c r="M8670" i="3"/>
  <c r="M8671" i="3"/>
  <c r="M8672" i="3"/>
  <c r="M8673" i="3"/>
  <c r="M8674" i="3"/>
  <c r="M8675" i="3"/>
  <c r="M8676" i="3"/>
  <c r="M8677" i="3"/>
  <c r="M8678" i="3"/>
  <c r="M8679" i="3"/>
  <c r="M8680" i="3"/>
  <c r="M8681" i="3"/>
  <c r="M8682" i="3"/>
  <c r="M8683" i="3"/>
  <c r="M8684" i="3"/>
  <c r="M8685" i="3"/>
  <c r="M8686" i="3"/>
  <c r="M8687" i="3"/>
  <c r="M8688" i="3"/>
  <c r="M8689" i="3"/>
  <c r="M8690" i="3"/>
  <c r="M8691" i="3"/>
  <c r="M8692" i="3"/>
  <c r="M8693" i="3"/>
  <c r="M8694" i="3"/>
  <c r="M8695" i="3"/>
  <c r="M8696" i="3"/>
  <c r="M8697" i="3"/>
  <c r="M8698" i="3"/>
  <c r="M8699" i="3"/>
  <c r="M8700" i="3"/>
  <c r="M8701" i="3"/>
  <c r="M8702" i="3"/>
  <c r="M8703" i="3"/>
  <c r="M8704" i="3"/>
  <c r="M8705" i="3"/>
  <c r="M8706" i="3"/>
  <c r="M8707" i="3"/>
  <c r="M8708" i="3"/>
  <c r="M8709" i="3"/>
  <c r="M8710" i="3"/>
  <c r="M8711" i="3"/>
  <c r="M8712" i="3"/>
  <c r="M8713" i="3"/>
  <c r="M8714" i="3"/>
  <c r="M8715" i="3"/>
  <c r="M8716" i="3"/>
  <c r="M8717" i="3"/>
  <c r="M8718" i="3"/>
  <c r="M8719" i="3"/>
  <c r="M8720" i="3"/>
  <c r="M8721" i="3"/>
  <c r="M8722" i="3"/>
  <c r="M8723" i="3"/>
  <c r="M8724" i="3"/>
  <c r="M8725" i="3"/>
  <c r="M8726" i="3"/>
  <c r="M8727" i="3"/>
  <c r="M8728" i="3"/>
  <c r="M8729" i="3"/>
  <c r="M8730" i="3"/>
  <c r="M8731" i="3"/>
  <c r="M8732" i="3"/>
  <c r="M8733" i="3"/>
  <c r="M8734" i="3"/>
  <c r="M8735" i="3"/>
  <c r="M8736" i="3"/>
  <c r="M8737" i="3"/>
  <c r="M8738" i="3"/>
  <c r="M8739" i="3"/>
  <c r="M8740" i="3"/>
  <c r="M8741" i="3"/>
  <c r="M8742" i="3"/>
  <c r="M8743" i="3"/>
  <c r="M8744" i="3"/>
  <c r="M8745" i="3"/>
  <c r="M8746" i="3"/>
  <c r="M8747" i="3"/>
  <c r="M8748" i="3"/>
  <c r="M8749" i="3"/>
  <c r="M8750" i="3"/>
  <c r="M8751" i="3"/>
  <c r="M8752" i="3"/>
  <c r="M8753" i="3"/>
  <c r="M8754" i="3"/>
  <c r="M8755" i="3"/>
  <c r="M8756" i="3"/>
  <c r="M8757" i="3"/>
  <c r="M8758" i="3"/>
  <c r="M8759" i="3"/>
  <c r="M8760" i="3"/>
  <c r="M8761" i="3"/>
  <c r="M8762" i="3"/>
  <c r="M8763" i="3"/>
  <c r="M8764" i="3"/>
  <c r="M8765" i="3"/>
  <c r="M8766" i="3"/>
  <c r="M8767" i="3"/>
  <c r="M8768" i="3"/>
  <c r="M8769" i="3"/>
  <c r="M8770" i="3"/>
  <c r="M8771" i="3"/>
  <c r="M8772" i="3"/>
  <c r="M8773" i="3"/>
  <c r="M8774" i="3"/>
  <c r="M8775" i="3"/>
  <c r="M8776" i="3"/>
  <c r="M8777" i="3"/>
  <c r="M8778" i="3"/>
  <c r="M8779" i="3"/>
  <c r="M8780" i="3"/>
  <c r="M8781" i="3"/>
  <c r="M8782" i="3"/>
  <c r="M8783" i="3"/>
  <c r="M8784" i="3"/>
  <c r="M8785" i="3"/>
  <c r="M8786" i="3"/>
  <c r="M8787" i="3"/>
  <c r="M8788" i="3"/>
  <c r="M8789" i="3"/>
  <c r="M8790" i="3"/>
  <c r="M8791" i="3"/>
  <c r="M8792" i="3"/>
  <c r="M8793" i="3"/>
  <c r="M8794" i="3"/>
  <c r="M8795" i="3"/>
  <c r="M8796" i="3"/>
  <c r="M8797" i="3"/>
  <c r="M8798" i="3"/>
  <c r="M8799" i="3"/>
  <c r="M8800" i="3"/>
  <c r="M8801" i="3"/>
  <c r="M8802" i="3"/>
  <c r="M8803" i="3"/>
  <c r="M8804" i="3"/>
  <c r="M8805" i="3"/>
  <c r="M8806" i="3"/>
  <c r="M8807" i="3"/>
  <c r="M8808" i="3"/>
  <c r="M8809" i="3"/>
  <c r="M8810" i="3"/>
  <c r="M8811" i="3"/>
  <c r="M8812" i="3"/>
  <c r="M8813" i="3"/>
  <c r="M8814" i="3"/>
  <c r="M8815" i="3"/>
  <c r="M8816" i="3"/>
  <c r="M8817" i="3"/>
  <c r="M8818" i="3"/>
  <c r="M8819" i="3"/>
  <c r="M8820" i="3"/>
  <c r="M8821" i="3"/>
  <c r="M8822" i="3"/>
  <c r="M8823" i="3"/>
  <c r="M8824" i="3"/>
  <c r="M8825" i="3"/>
  <c r="M8826" i="3"/>
  <c r="M8827" i="3"/>
  <c r="M8828" i="3"/>
  <c r="M8829" i="3"/>
  <c r="M8830" i="3"/>
  <c r="M8831" i="3"/>
  <c r="M8832" i="3"/>
  <c r="M8833" i="3"/>
  <c r="M8834" i="3"/>
  <c r="M8835" i="3"/>
  <c r="M8836" i="3"/>
  <c r="M8837" i="3"/>
  <c r="M8838" i="3"/>
  <c r="M8839" i="3"/>
  <c r="M8840" i="3"/>
  <c r="M8841" i="3"/>
  <c r="M8842" i="3"/>
  <c r="M8843" i="3"/>
  <c r="M8844" i="3"/>
  <c r="M8845" i="3"/>
  <c r="M8846" i="3"/>
  <c r="M8847" i="3"/>
  <c r="M8848" i="3"/>
  <c r="M8849" i="3"/>
  <c r="M8850" i="3"/>
  <c r="M8851" i="3"/>
  <c r="M8852" i="3"/>
  <c r="M8853" i="3"/>
  <c r="M8854" i="3"/>
  <c r="M8855" i="3"/>
  <c r="M8856" i="3"/>
  <c r="M8857" i="3"/>
  <c r="M8858" i="3"/>
  <c r="M8859" i="3"/>
  <c r="M8860" i="3"/>
  <c r="M8861" i="3"/>
  <c r="M8862" i="3"/>
  <c r="M8863" i="3"/>
  <c r="M8864" i="3"/>
  <c r="M8865" i="3"/>
  <c r="M8866" i="3"/>
  <c r="M8867" i="3"/>
  <c r="M8868" i="3"/>
  <c r="M8869" i="3"/>
  <c r="M8870" i="3"/>
  <c r="M8871" i="3"/>
  <c r="M8872" i="3"/>
  <c r="M8873" i="3"/>
  <c r="M8874" i="3"/>
  <c r="M8875" i="3"/>
  <c r="M8876" i="3"/>
  <c r="M8877" i="3"/>
  <c r="M8878" i="3"/>
  <c r="M8879" i="3"/>
  <c r="M8880" i="3"/>
  <c r="M8881" i="3"/>
  <c r="M8882" i="3"/>
  <c r="M8883" i="3"/>
  <c r="M8884" i="3"/>
  <c r="M8885" i="3"/>
  <c r="M8886" i="3"/>
  <c r="M8887" i="3"/>
  <c r="M8888" i="3"/>
  <c r="M8889" i="3"/>
  <c r="M8890" i="3"/>
  <c r="M8891" i="3"/>
  <c r="M8892" i="3"/>
  <c r="M8893" i="3"/>
  <c r="M8894" i="3"/>
  <c r="M8895" i="3"/>
  <c r="M8896" i="3"/>
  <c r="M8897" i="3"/>
  <c r="M8898" i="3"/>
  <c r="M8899" i="3"/>
  <c r="M8900" i="3"/>
  <c r="M8901" i="3"/>
  <c r="M8902" i="3"/>
  <c r="M8903" i="3"/>
  <c r="M8904" i="3"/>
  <c r="M8905" i="3"/>
  <c r="M8906" i="3"/>
  <c r="M8907" i="3"/>
  <c r="M8908" i="3"/>
  <c r="M8909" i="3"/>
  <c r="M8910" i="3"/>
  <c r="M8911" i="3"/>
  <c r="M8912" i="3"/>
  <c r="M8913" i="3"/>
  <c r="M8914" i="3"/>
  <c r="M8915" i="3"/>
  <c r="M8916" i="3"/>
  <c r="M8917" i="3"/>
  <c r="M8918" i="3"/>
  <c r="M8919" i="3"/>
  <c r="M8920" i="3"/>
  <c r="M8921" i="3"/>
  <c r="M8922" i="3"/>
  <c r="M8923" i="3"/>
  <c r="M8924" i="3"/>
  <c r="M8925" i="3"/>
  <c r="M8926" i="3"/>
  <c r="M8927" i="3"/>
  <c r="M8928" i="3"/>
  <c r="M8929" i="3"/>
  <c r="M8930" i="3"/>
  <c r="M8931" i="3"/>
  <c r="M8932" i="3"/>
  <c r="M8933" i="3"/>
  <c r="M8934" i="3"/>
  <c r="M8935" i="3"/>
  <c r="M8936" i="3"/>
  <c r="M8937" i="3"/>
  <c r="M8938" i="3"/>
  <c r="M8939" i="3"/>
  <c r="M8940" i="3"/>
  <c r="M8941" i="3"/>
  <c r="M8942" i="3"/>
  <c r="M8943" i="3"/>
  <c r="M8944" i="3"/>
  <c r="M8945" i="3"/>
  <c r="M8946" i="3"/>
  <c r="M8947" i="3"/>
  <c r="M8948" i="3"/>
  <c r="M8949" i="3"/>
  <c r="M8950" i="3"/>
  <c r="M8951" i="3"/>
  <c r="M8952" i="3"/>
  <c r="M8953" i="3"/>
  <c r="M8954" i="3"/>
  <c r="M8955" i="3"/>
  <c r="M8956" i="3"/>
  <c r="M8957" i="3"/>
  <c r="M8958" i="3"/>
  <c r="M8959" i="3"/>
  <c r="M8960" i="3"/>
  <c r="M8961" i="3"/>
  <c r="M8962" i="3"/>
  <c r="M8963" i="3"/>
  <c r="M8964" i="3"/>
  <c r="M8965" i="3"/>
  <c r="M8966" i="3"/>
  <c r="M8967" i="3"/>
  <c r="M8968" i="3"/>
  <c r="M8969" i="3"/>
  <c r="M8970" i="3"/>
  <c r="M8971" i="3"/>
  <c r="M8972" i="3"/>
  <c r="M8973" i="3"/>
  <c r="M8974" i="3"/>
  <c r="M8975" i="3"/>
  <c r="M8976" i="3"/>
  <c r="M8977" i="3"/>
  <c r="M8978" i="3"/>
  <c r="M8979" i="3"/>
  <c r="M8980" i="3"/>
  <c r="M8981" i="3"/>
  <c r="M8982" i="3"/>
  <c r="M8983" i="3"/>
  <c r="M8984" i="3"/>
  <c r="M8985" i="3"/>
  <c r="M8986" i="3"/>
  <c r="M8987" i="3"/>
  <c r="M8988" i="3"/>
  <c r="M8989" i="3"/>
  <c r="M8990" i="3"/>
  <c r="M8991" i="3"/>
  <c r="M8992" i="3"/>
  <c r="M8993" i="3"/>
  <c r="M8994" i="3"/>
  <c r="M8995" i="3"/>
  <c r="M8996" i="3"/>
  <c r="M8997" i="3"/>
  <c r="M8998" i="3"/>
  <c r="M8999" i="3"/>
  <c r="M9000" i="3"/>
  <c r="M9001" i="3"/>
  <c r="M9002" i="3"/>
  <c r="M9003" i="3"/>
  <c r="M9004" i="3"/>
  <c r="M9005" i="3"/>
  <c r="M9006" i="3"/>
  <c r="M9007" i="3"/>
  <c r="M9008" i="3"/>
  <c r="M9009" i="3"/>
  <c r="M9010" i="3"/>
  <c r="M9011" i="3"/>
  <c r="M9012" i="3"/>
  <c r="M9013" i="3"/>
  <c r="M9014" i="3"/>
  <c r="M9015" i="3"/>
  <c r="M9016" i="3"/>
  <c r="M9017" i="3"/>
  <c r="M9018" i="3"/>
  <c r="M9019" i="3"/>
  <c r="M9020" i="3"/>
  <c r="M9021" i="3"/>
  <c r="M9022" i="3"/>
  <c r="M9023" i="3"/>
  <c r="M9024" i="3"/>
  <c r="M9025" i="3"/>
  <c r="M9026" i="3"/>
  <c r="M9027" i="3"/>
  <c r="M9028" i="3"/>
  <c r="M9029" i="3"/>
  <c r="M9030" i="3"/>
  <c r="M9031" i="3"/>
  <c r="M9032" i="3"/>
  <c r="M9033" i="3"/>
  <c r="M9034" i="3"/>
  <c r="M9035" i="3"/>
  <c r="M9036" i="3"/>
  <c r="M9037" i="3"/>
  <c r="M9038" i="3"/>
  <c r="M9039" i="3"/>
  <c r="M9040" i="3"/>
  <c r="M9041" i="3"/>
  <c r="M9042" i="3"/>
  <c r="M9043" i="3"/>
  <c r="M9044" i="3"/>
  <c r="M9045" i="3"/>
  <c r="M9046" i="3"/>
  <c r="M9047" i="3"/>
  <c r="M9048" i="3"/>
  <c r="M9049" i="3"/>
  <c r="M9050" i="3"/>
  <c r="M9051" i="3"/>
  <c r="M9052" i="3"/>
  <c r="M9053" i="3"/>
  <c r="M9054" i="3"/>
  <c r="M9055" i="3"/>
  <c r="M9056" i="3"/>
  <c r="M9057" i="3"/>
  <c r="M9058" i="3"/>
  <c r="M9059" i="3"/>
  <c r="M9060" i="3"/>
  <c r="M9061" i="3"/>
  <c r="M9062" i="3"/>
  <c r="M9063" i="3"/>
  <c r="M9064" i="3"/>
  <c r="M9065" i="3"/>
  <c r="M9066" i="3"/>
  <c r="M9067" i="3"/>
  <c r="M9068" i="3"/>
  <c r="M9069" i="3"/>
  <c r="M9070" i="3"/>
  <c r="M9071" i="3"/>
  <c r="M9072" i="3"/>
  <c r="M9073" i="3"/>
  <c r="M9074" i="3"/>
  <c r="M9075" i="3"/>
  <c r="M9076" i="3"/>
  <c r="M9077" i="3"/>
  <c r="M9078" i="3"/>
  <c r="M9079" i="3"/>
  <c r="M9080" i="3"/>
  <c r="M9081" i="3"/>
  <c r="M9082" i="3"/>
  <c r="M9083" i="3"/>
  <c r="M9084" i="3"/>
  <c r="M9085" i="3"/>
  <c r="M9086" i="3"/>
  <c r="M9087" i="3"/>
  <c r="M9088" i="3"/>
  <c r="M9089" i="3"/>
  <c r="M9090" i="3"/>
  <c r="M9091" i="3"/>
  <c r="M9092" i="3"/>
  <c r="M9093" i="3"/>
  <c r="M9094" i="3"/>
  <c r="M9095" i="3"/>
  <c r="M9096" i="3"/>
  <c r="M9097" i="3"/>
  <c r="M9098" i="3"/>
  <c r="M9099" i="3"/>
  <c r="M9100" i="3"/>
  <c r="M9101" i="3"/>
  <c r="M9102" i="3"/>
  <c r="M9103" i="3"/>
  <c r="M9104" i="3"/>
  <c r="M9105" i="3"/>
  <c r="M9106" i="3"/>
  <c r="M9107" i="3"/>
  <c r="M9108" i="3"/>
  <c r="M9109" i="3"/>
  <c r="M9110" i="3"/>
  <c r="M9111" i="3"/>
  <c r="M9112" i="3"/>
  <c r="M9113" i="3"/>
  <c r="M9114" i="3"/>
  <c r="M9115" i="3"/>
  <c r="M9116" i="3"/>
  <c r="M9117" i="3"/>
  <c r="M9118" i="3"/>
  <c r="M9119" i="3"/>
  <c r="M9120" i="3"/>
  <c r="M9121" i="3"/>
  <c r="M9122" i="3"/>
  <c r="M9123" i="3"/>
  <c r="M9124" i="3"/>
  <c r="M9125" i="3"/>
  <c r="M9126" i="3"/>
  <c r="M9127" i="3"/>
  <c r="M9128" i="3"/>
  <c r="M9129" i="3"/>
  <c r="M9130" i="3"/>
  <c r="M9131" i="3"/>
  <c r="M9132" i="3"/>
  <c r="M9133" i="3"/>
  <c r="M9134" i="3"/>
  <c r="M9135" i="3"/>
  <c r="M9136" i="3"/>
  <c r="M9137" i="3"/>
  <c r="M9138" i="3"/>
  <c r="M9139" i="3"/>
  <c r="M9140" i="3"/>
  <c r="M9141" i="3"/>
  <c r="M9142" i="3"/>
  <c r="M9143" i="3"/>
  <c r="M9144" i="3"/>
  <c r="M9145" i="3"/>
  <c r="M9146" i="3"/>
  <c r="M9147" i="3"/>
  <c r="M9148" i="3"/>
  <c r="M9149" i="3"/>
  <c r="M9150" i="3"/>
  <c r="M9151" i="3"/>
  <c r="M9152" i="3"/>
  <c r="M9153" i="3"/>
  <c r="M9154" i="3"/>
  <c r="M9155" i="3"/>
  <c r="M9156" i="3"/>
  <c r="M9157" i="3"/>
  <c r="M9158" i="3"/>
  <c r="M9159" i="3"/>
  <c r="M9160" i="3"/>
  <c r="M9161" i="3"/>
  <c r="M9162" i="3"/>
  <c r="M9163" i="3"/>
  <c r="M9164" i="3"/>
  <c r="M9165" i="3"/>
  <c r="M9166" i="3"/>
  <c r="M9167" i="3"/>
  <c r="M9168" i="3"/>
  <c r="M9169" i="3"/>
  <c r="M9170" i="3"/>
  <c r="M9171" i="3"/>
  <c r="M9172" i="3"/>
  <c r="M9173" i="3"/>
  <c r="M9174" i="3"/>
  <c r="M9175" i="3"/>
  <c r="M9176" i="3"/>
  <c r="M9177" i="3"/>
  <c r="M9178" i="3"/>
  <c r="M9179" i="3"/>
  <c r="M9180" i="3"/>
  <c r="M9181" i="3"/>
  <c r="M9182" i="3"/>
  <c r="M9183" i="3"/>
  <c r="M9184" i="3"/>
  <c r="M9185" i="3"/>
  <c r="M9186" i="3"/>
  <c r="M9187" i="3"/>
  <c r="M9188" i="3"/>
  <c r="M9189" i="3"/>
  <c r="M9190" i="3"/>
  <c r="M9191" i="3"/>
  <c r="M9192" i="3"/>
  <c r="M9193" i="3"/>
  <c r="M9194" i="3"/>
  <c r="M9195" i="3"/>
  <c r="M9196" i="3"/>
  <c r="M9197" i="3"/>
  <c r="M9198" i="3"/>
  <c r="M9199" i="3"/>
  <c r="M9200" i="3"/>
  <c r="M9201" i="3"/>
  <c r="M9202" i="3"/>
  <c r="M9203" i="3"/>
  <c r="M9204" i="3"/>
  <c r="M9205" i="3"/>
  <c r="M9206" i="3"/>
  <c r="M9207" i="3"/>
  <c r="M9208" i="3"/>
  <c r="M9209" i="3"/>
  <c r="M9210" i="3"/>
  <c r="M9211" i="3"/>
  <c r="M9212" i="3"/>
  <c r="M9213" i="3"/>
  <c r="M9214" i="3"/>
  <c r="M9215" i="3"/>
  <c r="M9216" i="3"/>
  <c r="M9217" i="3"/>
  <c r="M9218" i="3"/>
  <c r="M9219" i="3"/>
  <c r="M9220" i="3"/>
  <c r="M9221" i="3"/>
  <c r="M9222" i="3"/>
  <c r="M9223" i="3"/>
  <c r="M9224" i="3"/>
  <c r="M9225" i="3"/>
  <c r="M9226" i="3"/>
  <c r="M9227" i="3"/>
  <c r="M9228" i="3"/>
  <c r="M9229" i="3"/>
  <c r="M9230" i="3"/>
  <c r="M9231" i="3"/>
  <c r="M9232" i="3"/>
  <c r="M9233" i="3"/>
  <c r="M9234" i="3"/>
  <c r="M9235" i="3"/>
  <c r="M9236" i="3"/>
  <c r="M9237" i="3"/>
  <c r="M9238" i="3"/>
  <c r="M9239" i="3"/>
  <c r="M9240" i="3"/>
  <c r="M9241" i="3"/>
  <c r="M9242" i="3"/>
  <c r="M9243" i="3"/>
  <c r="M9244" i="3"/>
  <c r="M9245" i="3"/>
  <c r="M9246" i="3"/>
  <c r="M9247" i="3"/>
  <c r="M9248" i="3"/>
  <c r="M9249" i="3"/>
  <c r="M9250" i="3"/>
  <c r="M9251" i="3"/>
  <c r="M9252" i="3"/>
  <c r="M9253" i="3"/>
  <c r="M9254" i="3"/>
  <c r="M9255" i="3"/>
  <c r="M9256" i="3"/>
  <c r="M9257" i="3"/>
  <c r="M9258" i="3"/>
  <c r="M9259" i="3"/>
  <c r="M9260" i="3"/>
  <c r="M9261" i="3"/>
  <c r="M9262" i="3"/>
  <c r="M9263" i="3"/>
  <c r="M9264" i="3"/>
  <c r="M9265" i="3"/>
  <c r="M9266" i="3"/>
  <c r="M9267" i="3"/>
  <c r="M9268" i="3"/>
  <c r="M9269" i="3"/>
  <c r="M9270" i="3"/>
  <c r="M9271" i="3"/>
  <c r="M9272" i="3"/>
  <c r="M9273" i="3"/>
  <c r="M9274" i="3"/>
  <c r="M9275" i="3"/>
  <c r="M9276" i="3"/>
  <c r="M9277" i="3"/>
  <c r="M9278" i="3"/>
  <c r="M9279" i="3"/>
  <c r="M9280" i="3"/>
  <c r="M9281" i="3"/>
  <c r="M9282" i="3"/>
  <c r="M9283" i="3"/>
  <c r="M9284" i="3"/>
  <c r="M9285" i="3"/>
  <c r="M9286" i="3"/>
  <c r="M9287" i="3"/>
  <c r="M9288" i="3"/>
  <c r="M9289" i="3"/>
  <c r="M9290" i="3"/>
  <c r="M9291" i="3"/>
  <c r="M9292" i="3"/>
  <c r="M9293" i="3"/>
  <c r="M9294" i="3"/>
  <c r="M9295" i="3"/>
  <c r="M9296" i="3"/>
  <c r="M9297" i="3"/>
  <c r="M9298" i="3"/>
  <c r="M9299" i="3"/>
  <c r="M9300" i="3"/>
  <c r="M9301" i="3"/>
  <c r="M9302" i="3"/>
  <c r="M9303" i="3"/>
  <c r="M9304" i="3"/>
  <c r="M9305" i="3"/>
  <c r="M9306" i="3"/>
  <c r="M9307" i="3"/>
  <c r="M9308" i="3"/>
  <c r="M9309" i="3"/>
  <c r="M9310" i="3"/>
  <c r="M9311" i="3"/>
  <c r="M9312" i="3"/>
  <c r="M9313" i="3"/>
  <c r="M9314" i="3"/>
  <c r="M9315" i="3"/>
  <c r="M9316" i="3"/>
  <c r="M9317" i="3"/>
  <c r="M9318" i="3"/>
  <c r="M9319" i="3"/>
  <c r="M9320" i="3"/>
  <c r="M9321" i="3"/>
  <c r="M9322" i="3"/>
  <c r="M9323" i="3"/>
  <c r="M9324" i="3"/>
  <c r="M9325" i="3"/>
  <c r="M9326" i="3"/>
  <c r="M9327" i="3"/>
  <c r="M9328" i="3"/>
  <c r="M9329" i="3"/>
  <c r="M9330" i="3"/>
  <c r="M9331" i="3"/>
  <c r="M9332" i="3"/>
  <c r="M9333" i="3"/>
  <c r="M9334" i="3"/>
  <c r="M9335" i="3"/>
  <c r="M9336" i="3"/>
  <c r="M9337" i="3"/>
  <c r="M9338" i="3"/>
  <c r="M9339" i="3"/>
  <c r="M9340" i="3"/>
  <c r="M9341" i="3"/>
  <c r="M9342" i="3"/>
  <c r="M9343" i="3"/>
  <c r="M9344" i="3"/>
  <c r="M9345" i="3"/>
  <c r="M9346" i="3"/>
  <c r="M9347" i="3"/>
  <c r="M9348" i="3"/>
  <c r="M9349" i="3"/>
  <c r="M9350" i="3"/>
  <c r="M9351" i="3"/>
  <c r="M9352" i="3"/>
  <c r="M9353" i="3"/>
  <c r="M9354" i="3"/>
  <c r="M9355" i="3"/>
  <c r="M9356" i="3"/>
  <c r="M9357" i="3"/>
  <c r="M9358" i="3"/>
  <c r="M9359" i="3"/>
  <c r="M9360" i="3"/>
  <c r="M9361" i="3"/>
  <c r="M9362" i="3"/>
  <c r="M9363" i="3"/>
  <c r="M9364" i="3"/>
  <c r="M9365" i="3"/>
  <c r="M9366" i="3"/>
  <c r="M9367" i="3"/>
  <c r="M9368" i="3"/>
  <c r="M9369" i="3"/>
  <c r="M9370" i="3"/>
  <c r="M9371" i="3"/>
  <c r="M9372" i="3"/>
  <c r="M9373" i="3"/>
  <c r="M9374" i="3"/>
  <c r="M9375" i="3"/>
  <c r="M9376" i="3"/>
  <c r="M9377" i="3"/>
  <c r="M9378" i="3"/>
  <c r="M9379" i="3"/>
  <c r="M9380" i="3"/>
  <c r="M9381" i="3"/>
  <c r="M9382" i="3"/>
  <c r="M9383" i="3"/>
  <c r="M9384" i="3"/>
  <c r="M9385" i="3"/>
  <c r="M9386" i="3"/>
  <c r="M9387" i="3"/>
  <c r="M9388" i="3"/>
  <c r="M9389" i="3"/>
  <c r="M9390" i="3"/>
  <c r="M9391" i="3"/>
  <c r="M9392" i="3"/>
  <c r="M9393" i="3"/>
  <c r="M9394" i="3"/>
  <c r="M9395" i="3"/>
  <c r="M9396" i="3"/>
  <c r="M9397" i="3"/>
  <c r="M9398" i="3"/>
  <c r="M9399" i="3"/>
  <c r="M9400" i="3"/>
  <c r="M9401" i="3"/>
  <c r="M9402" i="3"/>
  <c r="M9403" i="3"/>
  <c r="M9404" i="3"/>
  <c r="M9405" i="3"/>
  <c r="M9406" i="3"/>
  <c r="M9407" i="3"/>
  <c r="M9408" i="3"/>
  <c r="M9409" i="3"/>
  <c r="M9410" i="3"/>
  <c r="M9411" i="3"/>
  <c r="M9412" i="3"/>
  <c r="M9413" i="3"/>
  <c r="M9414" i="3"/>
  <c r="M9415" i="3"/>
  <c r="M9416" i="3"/>
  <c r="M9417" i="3"/>
  <c r="M9418" i="3"/>
  <c r="M9419" i="3"/>
  <c r="M9420" i="3"/>
  <c r="M9421" i="3"/>
  <c r="M9422" i="3"/>
  <c r="M9423" i="3"/>
  <c r="M9424" i="3"/>
  <c r="M9425" i="3"/>
  <c r="M9426" i="3"/>
  <c r="M9427" i="3"/>
  <c r="M9428" i="3"/>
  <c r="M9429" i="3"/>
  <c r="M9430" i="3"/>
  <c r="M9431" i="3"/>
  <c r="M9432" i="3"/>
  <c r="M9433" i="3"/>
  <c r="M9434" i="3"/>
  <c r="M9435" i="3"/>
  <c r="M9436" i="3"/>
  <c r="M9437" i="3"/>
  <c r="M9438" i="3"/>
  <c r="M9439" i="3"/>
  <c r="M9440" i="3"/>
  <c r="M9441" i="3"/>
  <c r="M9442" i="3"/>
  <c r="M9443" i="3"/>
  <c r="M9444" i="3"/>
  <c r="M9445" i="3"/>
  <c r="M9446" i="3"/>
  <c r="M9447" i="3"/>
  <c r="M9448" i="3"/>
  <c r="M9449" i="3"/>
  <c r="M9450" i="3"/>
  <c r="M9451" i="3"/>
  <c r="M9452" i="3"/>
  <c r="M9453" i="3"/>
  <c r="M9454" i="3"/>
  <c r="M9455" i="3"/>
  <c r="M9456" i="3"/>
  <c r="M9457" i="3"/>
  <c r="M9458" i="3"/>
  <c r="M9459" i="3"/>
  <c r="M9460" i="3"/>
  <c r="M9461" i="3"/>
  <c r="M9462" i="3"/>
  <c r="M9463" i="3"/>
  <c r="M9464" i="3"/>
  <c r="M9465" i="3"/>
  <c r="M9466" i="3"/>
  <c r="M9467" i="3"/>
  <c r="M9468" i="3"/>
  <c r="M9469" i="3"/>
  <c r="M9470" i="3"/>
  <c r="M9471" i="3"/>
  <c r="M9472" i="3"/>
  <c r="M9473" i="3"/>
  <c r="M9474" i="3"/>
  <c r="M9475" i="3"/>
  <c r="M9476" i="3"/>
  <c r="M9477" i="3"/>
  <c r="M9478" i="3"/>
  <c r="M9479" i="3"/>
  <c r="M9480" i="3"/>
  <c r="M9481" i="3"/>
  <c r="M9482" i="3"/>
  <c r="M9483" i="3"/>
  <c r="M9484" i="3"/>
  <c r="M9485" i="3"/>
  <c r="M9486" i="3"/>
  <c r="M9487" i="3"/>
  <c r="M9488" i="3"/>
  <c r="M9489" i="3"/>
  <c r="M9490" i="3"/>
  <c r="M9491" i="3"/>
  <c r="M9492" i="3"/>
  <c r="M9493" i="3"/>
  <c r="M9494" i="3"/>
  <c r="M9495" i="3"/>
  <c r="M9496" i="3"/>
  <c r="M9497" i="3"/>
  <c r="M9498" i="3"/>
  <c r="M9499" i="3"/>
  <c r="M9500" i="3"/>
  <c r="M9501" i="3"/>
  <c r="M9502" i="3"/>
  <c r="M9503" i="3"/>
  <c r="M9504" i="3"/>
  <c r="M9505" i="3"/>
  <c r="M9506" i="3"/>
  <c r="M9507" i="3"/>
  <c r="M9508" i="3"/>
  <c r="M9509" i="3"/>
  <c r="M9510" i="3"/>
  <c r="M9511" i="3"/>
  <c r="M9512" i="3"/>
  <c r="M9513" i="3"/>
  <c r="M9514" i="3"/>
  <c r="M9515" i="3"/>
  <c r="M9516" i="3"/>
  <c r="M9517" i="3"/>
  <c r="M9518" i="3"/>
  <c r="M9519" i="3"/>
  <c r="M9520" i="3"/>
  <c r="M9521" i="3"/>
  <c r="M9522" i="3"/>
  <c r="M9523" i="3"/>
  <c r="M9524" i="3"/>
  <c r="M9525" i="3"/>
  <c r="M9526" i="3"/>
  <c r="M9527" i="3"/>
  <c r="M9528" i="3"/>
  <c r="M9529" i="3"/>
  <c r="M9530" i="3"/>
  <c r="M9531" i="3"/>
  <c r="M9532" i="3"/>
  <c r="M9533" i="3"/>
  <c r="M9534" i="3"/>
  <c r="M9535" i="3"/>
  <c r="M9536" i="3"/>
  <c r="M9537" i="3"/>
  <c r="M9538" i="3"/>
  <c r="M9539" i="3"/>
  <c r="M9540" i="3"/>
  <c r="M9541" i="3"/>
  <c r="M9542" i="3"/>
  <c r="M9543" i="3"/>
  <c r="M9544" i="3"/>
  <c r="M9545" i="3"/>
  <c r="M9546" i="3"/>
  <c r="M9547" i="3"/>
  <c r="M9548" i="3"/>
  <c r="M9549" i="3"/>
  <c r="M9550" i="3"/>
  <c r="M9551" i="3"/>
  <c r="M9552" i="3"/>
  <c r="M9553" i="3"/>
  <c r="M9554" i="3"/>
  <c r="M9555" i="3"/>
  <c r="M9556" i="3"/>
  <c r="M9557" i="3"/>
  <c r="M9558" i="3"/>
  <c r="M9559" i="3"/>
  <c r="M9560" i="3"/>
  <c r="M9561" i="3"/>
  <c r="M9562" i="3"/>
  <c r="M9563" i="3"/>
  <c r="M9564" i="3"/>
  <c r="M9565" i="3"/>
  <c r="M9566" i="3"/>
  <c r="M9567" i="3"/>
  <c r="M9568" i="3"/>
  <c r="M9569" i="3"/>
  <c r="M9570" i="3"/>
  <c r="M9571" i="3"/>
  <c r="M9572" i="3"/>
  <c r="M9573" i="3"/>
  <c r="M9574" i="3"/>
  <c r="M9575" i="3"/>
  <c r="M9576" i="3"/>
  <c r="M9577" i="3"/>
  <c r="M9578" i="3"/>
  <c r="M9579" i="3"/>
  <c r="M9580" i="3"/>
  <c r="M9581" i="3"/>
  <c r="M9582" i="3"/>
  <c r="M9583" i="3"/>
  <c r="M9584" i="3"/>
  <c r="M9585" i="3"/>
  <c r="M9586" i="3"/>
  <c r="M9587" i="3"/>
  <c r="M9588" i="3"/>
  <c r="M9589" i="3"/>
  <c r="M9590" i="3"/>
  <c r="M9591" i="3"/>
  <c r="M9592" i="3"/>
  <c r="M9593" i="3"/>
  <c r="M9594" i="3"/>
  <c r="M9595" i="3"/>
  <c r="M9596" i="3"/>
  <c r="M9597" i="3"/>
  <c r="M9598" i="3"/>
  <c r="M9599" i="3"/>
  <c r="M9600" i="3"/>
  <c r="M9601" i="3"/>
  <c r="M9602" i="3"/>
  <c r="M9603" i="3"/>
  <c r="M9604" i="3"/>
  <c r="M9605" i="3"/>
  <c r="M9606" i="3"/>
  <c r="M9607" i="3"/>
  <c r="M9608" i="3"/>
  <c r="M9609" i="3"/>
  <c r="M9610" i="3"/>
  <c r="M9611" i="3"/>
  <c r="M9612" i="3"/>
  <c r="M9613" i="3"/>
  <c r="M9614" i="3"/>
  <c r="M9615" i="3"/>
  <c r="M9616" i="3"/>
  <c r="M9617" i="3"/>
  <c r="M9618" i="3"/>
  <c r="M9619" i="3"/>
  <c r="M9620" i="3"/>
  <c r="M9621" i="3"/>
  <c r="M9622" i="3"/>
  <c r="M9623" i="3"/>
  <c r="M9624" i="3"/>
  <c r="M9625" i="3"/>
  <c r="M9626" i="3"/>
  <c r="M9627" i="3"/>
  <c r="M9628" i="3"/>
  <c r="M9629" i="3"/>
  <c r="M9630" i="3"/>
  <c r="M9631" i="3"/>
  <c r="M9632" i="3"/>
  <c r="M9633" i="3"/>
  <c r="M9634" i="3"/>
  <c r="M9635" i="3"/>
  <c r="M9636" i="3"/>
  <c r="M9637" i="3"/>
  <c r="M9638" i="3"/>
  <c r="M9639" i="3"/>
  <c r="M9640" i="3"/>
  <c r="M9641" i="3"/>
  <c r="M9642" i="3"/>
  <c r="M9643" i="3"/>
  <c r="M9644" i="3"/>
  <c r="M9645" i="3"/>
  <c r="M9646" i="3"/>
  <c r="M9647" i="3"/>
  <c r="M9648" i="3"/>
  <c r="M9649" i="3"/>
  <c r="M9650" i="3"/>
  <c r="M9651" i="3"/>
  <c r="M9652" i="3"/>
  <c r="M9653" i="3"/>
  <c r="M9654" i="3"/>
  <c r="M9655" i="3"/>
  <c r="M9656" i="3"/>
  <c r="M9657" i="3"/>
  <c r="M9658" i="3"/>
  <c r="M9659" i="3"/>
  <c r="M9660" i="3"/>
  <c r="M9661" i="3"/>
  <c r="M9662" i="3"/>
  <c r="M9663" i="3"/>
  <c r="M9664" i="3"/>
  <c r="M9665" i="3"/>
  <c r="M9666" i="3"/>
  <c r="M9667" i="3"/>
  <c r="M9668" i="3"/>
  <c r="M9669" i="3"/>
  <c r="M9670" i="3"/>
  <c r="M9671" i="3"/>
  <c r="M9672" i="3"/>
  <c r="M9673" i="3"/>
  <c r="M9674" i="3"/>
  <c r="M9675" i="3"/>
  <c r="M9676" i="3"/>
  <c r="M9677" i="3"/>
  <c r="M9678" i="3"/>
  <c r="M9679" i="3"/>
  <c r="M9680" i="3"/>
  <c r="M9681" i="3"/>
  <c r="M9682" i="3"/>
  <c r="M9683" i="3"/>
  <c r="M9684" i="3"/>
  <c r="M9685" i="3"/>
  <c r="M9686" i="3"/>
  <c r="M9687" i="3"/>
  <c r="M9688" i="3"/>
  <c r="M9689" i="3"/>
  <c r="M9690" i="3"/>
  <c r="M9691" i="3"/>
  <c r="M9692" i="3"/>
  <c r="M9693" i="3"/>
  <c r="M9694" i="3"/>
  <c r="M9695" i="3"/>
  <c r="M9696" i="3"/>
  <c r="M9697" i="3"/>
  <c r="M9698" i="3"/>
  <c r="M9699" i="3"/>
  <c r="M9700" i="3"/>
  <c r="M9701" i="3"/>
  <c r="M9702" i="3"/>
  <c r="M9703" i="3"/>
  <c r="M9704" i="3"/>
  <c r="M9705" i="3"/>
  <c r="M9706" i="3"/>
  <c r="M9707" i="3"/>
  <c r="M9708" i="3"/>
  <c r="M9709" i="3"/>
  <c r="M9710" i="3"/>
  <c r="M9711" i="3"/>
  <c r="M9712" i="3"/>
  <c r="M9713" i="3"/>
  <c r="M9714" i="3"/>
  <c r="M9715" i="3"/>
  <c r="M9716" i="3"/>
  <c r="M9717" i="3"/>
  <c r="M9718" i="3"/>
  <c r="M9719" i="3"/>
  <c r="M9720" i="3"/>
  <c r="M9721" i="3"/>
  <c r="M9722" i="3"/>
  <c r="M9723" i="3"/>
  <c r="M9724" i="3"/>
  <c r="M9725" i="3"/>
  <c r="M9726" i="3"/>
  <c r="M9727" i="3"/>
  <c r="M9728" i="3"/>
  <c r="M9729" i="3"/>
  <c r="M9730" i="3"/>
  <c r="M9731" i="3"/>
  <c r="M9732" i="3"/>
  <c r="M9733" i="3"/>
  <c r="M9734" i="3"/>
  <c r="M9735" i="3"/>
  <c r="M9736" i="3"/>
  <c r="M9737" i="3"/>
  <c r="M9738" i="3"/>
  <c r="M9739" i="3"/>
  <c r="M9740" i="3"/>
  <c r="M9741" i="3"/>
  <c r="M9742" i="3"/>
  <c r="M9743" i="3"/>
  <c r="M9744" i="3"/>
  <c r="M9745" i="3"/>
  <c r="M9746" i="3"/>
  <c r="M9747" i="3"/>
  <c r="M9748" i="3"/>
  <c r="M9749" i="3"/>
  <c r="M9750" i="3"/>
  <c r="M9751" i="3"/>
  <c r="M9752" i="3"/>
  <c r="M9753" i="3"/>
  <c r="M9754" i="3"/>
  <c r="M9755" i="3"/>
  <c r="M9756" i="3"/>
  <c r="M9757" i="3"/>
  <c r="M9758" i="3"/>
  <c r="M9759" i="3"/>
  <c r="M9760" i="3"/>
  <c r="M9761" i="3"/>
  <c r="M9762" i="3"/>
  <c r="M9763" i="3"/>
  <c r="M9764" i="3"/>
  <c r="M9765" i="3"/>
  <c r="M9766" i="3"/>
  <c r="M9767" i="3"/>
  <c r="M9768" i="3"/>
  <c r="M9769" i="3"/>
  <c r="M9770" i="3"/>
  <c r="M9771" i="3"/>
  <c r="M9772" i="3"/>
  <c r="M9773" i="3"/>
  <c r="M9774" i="3"/>
  <c r="M9775" i="3"/>
  <c r="M9776" i="3"/>
  <c r="M9777" i="3"/>
  <c r="M9778" i="3"/>
  <c r="M9779" i="3"/>
  <c r="M9780" i="3"/>
  <c r="M9781" i="3"/>
  <c r="M9782" i="3"/>
  <c r="M9783" i="3"/>
  <c r="M9784" i="3"/>
  <c r="M9785" i="3"/>
  <c r="M9786" i="3"/>
  <c r="M9787" i="3"/>
  <c r="M9788" i="3"/>
  <c r="M9789" i="3"/>
  <c r="M9790" i="3"/>
  <c r="M9791" i="3"/>
  <c r="M9792" i="3"/>
  <c r="M9793" i="3"/>
  <c r="M9794" i="3"/>
  <c r="M9795" i="3"/>
  <c r="M9796" i="3"/>
  <c r="M9797" i="3"/>
  <c r="M9798" i="3"/>
  <c r="M9799" i="3"/>
  <c r="M9800" i="3"/>
  <c r="M9801" i="3"/>
  <c r="M9802" i="3"/>
  <c r="M9803" i="3"/>
  <c r="M9804" i="3"/>
  <c r="M9805" i="3"/>
  <c r="M9806" i="3"/>
  <c r="M9807" i="3"/>
  <c r="M9808" i="3"/>
  <c r="M9809" i="3"/>
  <c r="M9810" i="3"/>
  <c r="M9811" i="3"/>
  <c r="M9812" i="3"/>
  <c r="M9813" i="3"/>
  <c r="M9814" i="3"/>
  <c r="M9815" i="3"/>
  <c r="M9816" i="3"/>
  <c r="M9817" i="3"/>
  <c r="M9818" i="3"/>
  <c r="M9819" i="3"/>
  <c r="M9820" i="3"/>
  <c r="M9821" i="3"/>
  <c r="M9822" i="3"/>
  <c r="M9823" i="3"/>
  <c r="M9824" i="3"/>
  <c r="M9825" i="3"/>
  <c r="M9826" i="3"/>
  <c r="M9827" i="3"/>
  <c r="M9828" i="3"/>
  <c r="M9829" i="3"/>
  <c r="M9830" i="3"/>
  <c r="M9831" i="3"/>
  <c r="M9832" i="3"/>
  <c r="M9833" i="3"/>
  <c r="M9834" i="3"/>
  <c r="M9835" i="3"/>
  <c r="M9836" i="3"/>
  <c r="M9837" i="3"/>
  <c r="M9838" i="3"/>
  <c r="M9839" i="3"/>
  <c r="M9840" i="3"/>
  <c r="M9841" i="3"/>
  <c r="M9842" i="3"/>
  <c r="M9843" i="3"/>
  <c r="M9844" i="3"/>
  <c r="M9845" i="3"/>
  <c r="M9846" i="3"/>
  <c r="M9847" i="3"/>
  <c r="M9848" i="3"/>
  <c r="M9849" i="3"/>
  <c r="M9850" i="3"/>
  <c r="M9851" i="3"/>
  <c r="M9852" i="3"/>
  <c r="M9853" i="3"/>
  <c r="M9854" i="3"/>
  <c r="M9855" i="3"/>
  <c r="M9856" i="3"/>
  <c r="M9857" i="3"/>
  <c r="M9858" i="3"/>
  <c r="M9859" i="3"/>
  <c r="M9860" i="3"/>
  <c r="M9861" i="3"/>
  <c r="M9862" i="3"/>
  <c r="M9863" i="3"/>
  <c r="M9864" i="3"/>
  <c r="M9865" i="3"/>
  <c r="M9866" i="3"/>
  <c r="M9867" i="3"/>
  <c r="M9868" i="3"/>
  <c r="M9869" i="3"/>
  <c r="M9870" i="3"/>
  <c r="M9871" i="3"/>
  <c r="M9872" i="3"/>
  <c r="M9873" i="3"/>
  <c r="M9874" i="3"/>
  <c r="M9875" i="3"/>
  <c r="M9876" i="3"/>
  <c r="M9877" i="3"/>
  <c r="M9878" i="3"/>
  <c r="M9879" i="3"/>
  <c r="M9880" i="3"/>
  <c r="M9881" i="3"/>
  <c r="M9882" i="3"/>
  <c r="M9883" i="3"/>
  <c r="M9884" i="3"/>
  <c r="M9885" i="3"/>
  <c r="M9886" i="3"/>
  <c r="M9887" i="3"/>
  <c r="M9888" i="3"/>
  <c r="M9889" i="3"/>
  <c r="M9890" i="3"/>
  <c r="M9891" i="3"/>
  <c r="M9892" i="3"/>
  <c r="M9893" i="3"/>
  <c r="M9894" i="3"/>
  <c r="M9895" i="3"/>
  <c r="M9896" i="3"/>
  <c r="M9897" i="3"/>
  <c r="M9898" i="3"/>
  <c r="M9899" i="3"/>
  <c r="M9900" i="3"/>
  <c r="M9901" i="3"/>
  <c r="M9902" i="3"/>
  <c r="M9903" i="3"/>
  <c r="M9904" i="3"/>
  <c r="M9905" i="3"/>
  <c r="M9906" i="3"/>
  <c r="M9907" i="3"/>
  <c r="M9908" i="3"/>
  <c r="M9909" i="3"/>
  <c r="M9910" i="3"/>
  <c r="M9911" i="3"/>
  <c r="M9912" i="3"/>
  <c r="M9913" i="3"/>
  <c r="M9914" i="3"/>
  <c r="M9915" i="3"/>
  <c r="M9916" i="3"/>
  <c r="M9917" i="3"/>
  <c r="M9918" i="3"/>
  <c r="M9919" i="3"/>
  <c r="M9920" i="3"/>
  <c r="M9921" i="3"/>
  <c r="M9922" i="3"/>
  <c r="M9923" i="3"/>
  <c r="M9924" i="3"/>
  <c r="M9925" i="3"/>
  <c r="M9926" i="3"/>
  <c r="M9927" i="3"/>
  <c r="M9928" i="3"/>
  <c r="M9929" i="3"/>
  <c r="M9930" i="3"/>
  <c r="M9931" i="3"/>
  <c r="M9932" i="3"/>
  <c r="M9933" i="3"/>
  <c r="M9934" i="3"/>
  <c r="M9935" i="3"/>
  <c r="M9936" i="3"/>
  <c r="M9937" i="3"/>
  <c r="M9938" i="3"/>
  <c r="M9939" i="3"/>
  <c r="M9940" i="3"/>
  <c r="M9941" i="3"/>
  <c r="M9942" i="3"/>
  <c r="M9943" i="3"/>
  <c r="M9944" i="3"/>
  <c r="M9945" i="3"/>
  <c r="M9946" i="3"/>
  <c r="M9947" i="3"/>
  <c r="M9948" i="3"/>
  <c r="M9949" i="3"/>
  <c r="M9950" i="3"/>
  <c r="M9951" i="3"/>
  <c r="M9952" i="3"/>
  <c r="M9953" i="3"/>
  <c r="M9954" i="3"/>
  <c r="M9955" i="3"/>
  <c r="M9956" i="3"/>
  <c r="M9957" i="3"/>
  <c r="M9958" i="3"/>
  <c r="M9959" i="3"/>
  <c r="M9960" i="3"/>
  <c r="M9961" i="3"/>
  <c r="M9962" i="3"/>
  <c r="M9963" i="3"/>
  <c r="M9964" i="3"/>
  <c r="M9965" i="3"/>
  <c r="M9966" i="3"/>
  <c r="M9967" i="3"/>
  <c r="M9968" i="3"/>
  <c r="M9969" i="3"/>
  <c r="M9970" i="3"/>
  <c r="M9971" i="3"/>
  <c r="M9972" i="3"/>
  <c r="M9973" i="3"/>
  <c r="M9974" i="3"/>
  <c r="M9975" i="3"/>
  <c r="M9976" i="3"/>
  <c r="M9977" i="3"/>
  <c r="M9978" i="3"/>
  <c r="M9979" i="3"/>
  <c r="M9980" i="3"/>
  <c r="M9981" i="3"/>
  <c r="M9982" i="3"/>
  <c r="M9983" i="3"/>
  <c r="M9984" i="3"/>
  <c r="M9985" i="3"/>
  <c r="M9986" i="3"/>
  <c r="M9987" i="3"/>
  <c r="M9988" i="3"/>
  <c r="M9989" i="3"/>
  <c r="M9990" i="3"/>
  <c r="M9991" i="3"/>
  <c r="M9992" i="3"/>
  <c r="M9993" i="3"/>
  <c r="M9994" i="3"/>
  <c r="M9995" i="3"/>
  <c r="M9996" i="3"/>
  <c r="M9997" i="3"/>
  <c r="M9998" i="3"/>
  <c r="M9999" i="3"/>
  <c r="M10000" i="3"/>
  <c r="M10001" i="3"/>
  <c r="M10002" i="3"/>
  <c r="M10003" i="3"/>
  <c r="M10004" i="3"/>
  <c r="M10005" i="3"/>
  <c r="M10006" i="3"/>
  <c r="M10007" i="3"/>
  <c r="M10008" i="3"/>
  <c r="M10009" i="3"/>
  <c r="M10010" i="3"/>
  <c r="M10011" i="3"/>
  <c r="M10012" i="3"/>
  <c r="M10013" i="3"/>
  <c r="M10014" i="3"/>
  <c r="M10015" i="3"/>
  <c r="M10016" i="3"/>
  <c r="M10017" i="3"/>
  <c r="M10018" i="3"/>
  <c r="M10019" i="3"/>
  <c r="M10020" i="3"/>
  <c r="M10021" i="3"/>
  <c r="M10022" i="3"/>
  <c r="M10023" i="3"/>
  <c r="M10024" i="3"/>
  <c r="M10025" i="3"/>
  <c r="M10026" i="3"/>
  <c r="M10027" i="3"/>
  <c r="M10028" i="3"/>
  <c r="M10029" i="3"/>
  <c r="M10030" i="3"/>
  <c r="M10031" i="3"/>
  <c r="M10032" i="3"/>
  <c r="M10033" i="3"/>
  <c r="M10034" i="3"/>
  <c r="M10035" i="3"/>
  <c r="M10036" i="3"/>
  <c r="M10037" i="3"/>
  <c r="M10038" i="3"/>
  <c r="M10039" i="3"/>
  <c r="M10040" i="3"/>
  <c r="M10041" i="3"/>
  <c r="M10042" i="3"/>
  <c r="M10043" i="3"/>
  <c r="M10044" i="3"/>
  <c r="M10045" i="3"/>
  <c r="M10046" i="3"/>
  <c r="M10047" i="3"/>
  <c r="M10048" i="3"/>
  <c r="M10049" i="3"/>
  <c r="M10050" i="3"/>
  <c r="M10051" i="3"/>
  <c r="M10052" i="3"/>
  <c r="M10053" i="3"/>
  <c r="M10054" i="3"/>
  <c r="M10055" i="3"/>
  <c r="M10056" i="3"/>
  <c r="M10057" i="3"/>
  <c r="M10058" i="3"/>
  <c r="M10059" i="3"/>
  <c r="M10060" i="3"/>
  <c r="M10061" i="3"/>
  <c r="M10062" i="3"/>
  <c r="M10063" i="3"/>
  <c r="M10064" i="3"/>
  <c r="M10065" i="3"/>
  <c r="M10066" i="3"/>
  <c r="M10067" i="3"/>
  <c r="M10068" i="3"/>
  <c r="M10069" i="3"/>
  <c r="M10070" i="3"/>
  <c r="M10071" i="3"/>
  <c r="M10072" i="3"/>
  <c r="M10073" i="3"/>
  <c r="M10074" i="3"/>
  <c r="M10075" i="3"/>
  <c r="M10076" i="3"/>
  <c r="M10077" i="3"/>
  <c r="M10078" i="3"/>
  <c r="M10079" i="3"/>
  <c r="M10080" i="3"/>
  <c r="M10081" i="3"/>
  <c r="M10082" i="3"/>
  <c r="M10083" i="3"/>
  <c r="M10084" i="3"/>
  <c r="M10085" i="3"/>
  <c r="M10086" i="3"/>
  <c r="M10087" i="3"/>
  <c r="M10088" i="3"/>
  <c r="M10089" i="3"/>
  <c r="M10090" i="3"/>
  <c r="M10091" i="3"/>
  <c r="M10092" i="3"/>
  <c r="M10093" i="3"/>
  <c r="M10094" i="3"/>
  <c r="M10095" i="3"/>
  <c r="M10096" i="3"/>
  <c r="M10097" i="3"/>
  <c r="M10098" i="3"/>
  <c r="M10099" i="3"/>
  <c r="M10100" i="3"/>
  <c r="M10101" i="3"/>
  <c r="M10102" i="3"/>
  <c r="M10103" i="3"/>
  <c r="M10104" i="3"/>
  <c r="M10105" i="3"/>
  <c r="M10106" i="3"/>
  <c r="M10107" i="3"/>
  <c r="M10108" i="3"/>
  <c r="M10109" i="3"/>
  <c r="M10110" i="3"/>
  <c r="M10111" i="3"/>
  <c r="M10112" i="3"/>
  <c r="M10113" i="3"/>
  <c r="M10114" i="3"/>
  <c r="M10115" i="3"/>
  <c r="M10116" i="3"/>
  <c r="M10117" i="3"/>
  <c r="M10118" i="3"/>
  <c r="M10119" i="3"/>
  <c r="M10120" i="3"/>
  <c r="M10121" i="3"/>
  <c r="M10122" i="3"/>
  <c r="M10123" i="3"/>
  <c r="M10124" i="3"/>
  <c r="M10125" i="3"/>
  <c r="M10126" i="3"/>
  <c r="M10127" i="3"/>
  <c r="M10128" i="3"/>
  <c r="M10129" i="3"/>
  <c r="M10130" i="3"/>
  <c r="M10131" i="3"/>
  <c r="M10132" i="3"/>
  <c r="M10133" i="3"/>
  <c r="M10134" i="3"/>
  <c r="M10135" i="3"/>
  <c r="M10136" i="3"/>
  <c r="M10137" i="3"/>
  <c r="M10138" i="3"/>
  <c r="M10139" i="3"/>
  <c r="M10140" i="3"/>
  <c r="M10141" i="3"/>
  <c r="M10142" i="3"/>
  <c r="M10143" i="3"/>
  <c r="M10144" i="3"/>
  <c r="M10145" i="3"/>
  <c r="M10146" i="3"/>
  <c r="M10147" i="3"/>
  <c r="M10148" i="3"/>
  <c r="M10149" i="3"/>
  <c r="M10150" i="3"/>
  <c r="M10151" i="3"/>
  <c r="M10152" i="3"/>
  <c r="M10153" i="3"/>
  <c r="M10154" i="3"/>
  <c r="M10155" i="3"/>
  <c r="M10156" i="3"/>
  <c r="M10157" i="3"/>
  <c r="M10158" i="3"/>
  <c r="M10159" i="3"/>
  <c r="M10160" i="3"/>
  <c r="M10161" i="3"/>
  <c r="M10162" i="3"/>
  <c r="M10163" i="3"/>
  <c r="M10164" i="3"/>
  <c r="M10165" i="3"/>
  <c r="M10166" i="3"/>
  <c r="M10167" i="3"/>
  <c r="M10168" i="3"/>
  <c r="M10169" i="3"/>
  <c r="M10170" i="3"/>
  <c r="M10171" i="3"/>
  <c r="M10172" i="3"/>
  <c r="M10173" i="3"/>
  <c r="M10174" i="3"/>
  <c r="M10175" i="3"/>
  <c r="M10176" i="3"/>
  <c r="M10177" i="3"/>
  <c r="M10178" i="3"/>
  <c r="M10179" i="3"/>
  <c r="M10180" i="3"/>
  <c r="M10181" i="3"/>
  <c r="M10182" i="3"/>
  <c r="M10183" i="3"/>
  <c r="M10184" i="3"/>
  <c r="M10185" i="3"/>
  <c r="M10186" i="3"/>
  <c r="M10187" i="3"/>
  <c r="M10188" i="3"/>
  <c r="M10189" i="3"/>
  <c r="M10190" i="3"/>
  <c r="M10191" i="3"/>
  <c r="M10192" i="3"/>
  <c r="M10193" i="3"/>
  <c r="M10194" i="3"/>
  <c r="M10195" i="3"/>
  <c r="M10196" i="3"/>
  <c r="M10197" i="3"/>
  <c r="M10198" i="3"/>
  <c r="M10199" i="3"/>
  <c r="M10200" i="3"/>
  <c r="M10201" i="3"/>
  <c r="M10202" i="3"/>
  <c r="M10203" i="3"/>
  <c r="M10204" i="3"/>
  <c r="M10205" i="3"/>
  <c r="M10206" i="3"/>
  <c r="M10207" i="3"/>
  <c r="M10208" i="3"/>
  <c r="M10209" i="3"/>
  <c r="M10210" i="3"/>
  <c r="M10211" i="3"/>
  <c r="M10212" i="3"/>
  <c r="M10213" i="3"/>
  <c r="M10214" i="3"/>
  <c r="M10215" i="3"/>
  <c r="M10216" i="3"/>
  <c r="M10217" i="3"/>
  <c r="M10218" i="3"/>
  <c r="M10219" i="3"/>
  <c r="M10220" i="3"/>
  <c r="M10221" i="3"/>
  <c r="M10222" i="3"/>
  <c r="M10223" i="3"/>
  <c r="M10224" i="3"/>
  <c r="M10225" i="3"/>
  <c r="M10226" i="3"/>
  <c r="M10227" i="3"/>
  <c r="M10228" i="3"/>
  <c r="M10229" i="3"/>
  <c r="M10230" i="3"/>
  <c r="M10231" i="3"/>
  <c r="M10232" i="3"/>
  <c r="M10233" i="3"/>
  <c r="M10234" i="3"/>
  <c r="M10235" i="3"/>
  <c r="M10236" i="3"/>
  <c r="M10237" i="3"/>
  <c r="M10238" i="3"/>
  <c r="M10239" i="3"/>
  <c r="M10240" i="3"/>
  <c r="M10241" i="3"/>
  <c r="M10242" i="3"/>
  <c r="M10243" i="3"/>
  <c r="M10244" i="3"/>
  <c r="M10245" i="3"/>
  <c r="M10246" i="3"/>
  <c r="M10247" i="3"/>
  <c r="M10248" i="3"/>
  <c r="M10249" i="3"/>
  <c r="M10250" i="3"/>
  <c r="M10251" i="3"/>
  <c r="M10252" i="3"/>
  <c r="M10253" i="3"/>
  <c r="M10254" i="3"/>
  <c r="M10255" i="3"/>
  <c r="M10256" i="3"/>
  <c r="M10257" i="3"/>
  <c r="M10258" i="3"/>
  <c r="M10259" i="3"/>
  <c r="M10260" i="3"/>
  <c r="M10261" i="3"/>
  <c r="M10262" i="3"/>
  <c r="M10263" i="3"/>
  <c r="M10264" i="3"/>
  <c r="M10265" i="3"/>
  <c r="M10266" i="3"/>
  <c r="M10267" i="3"/>
  <c r="M10268" i="3"/>
  <c r="M10269" i="3"/>
  <c r="M10270" i="3"/>
  <c r="M10271" i="3"/>
  <c r="M10272" i="3"/>
  <c r="M10273" i="3"/>
  <c r="M10274" i="3"/>
  <c r="M10275" i="3"/>
  <c r="M10276" i="3"/>
  <c r="M10277" i="3"/>
  <c r="M10278" i="3"/>
  <c r="M10279" i="3"/>
  <c r="M10280" i="3"/>
  <c r="M10281" i="3"/>
  <c r="M10282" i="3"/>
  <c r="M10283" i="3"/>
  <c r="M10284" i="3"/>
  <c r="M10285" i="3"/>
  <c r="M10286" i="3"/>
  <c r="M10287" i="3"/>
  <c r="M10288" i="3"/>
  <c r="M10289" i="3"/>
  <c r="M10290" i="3"/>
  <c r="M10291" i="3"/>
  <c r="M10292" i="3"/>
  <c r="M10293" i="3"/>
  <c r="M10294" i="3"/>
  <c r="M10295" i="3"/>
  <c r="M10296" i="3"/>
  <c r="M10297" i="3"/>
  <c r="M10298" i="3"/>
  <c r="M10299" i="3"/>
  <c r="M10300" i="3"/>
  <c r="M10301" i="3"/>
  <c r="M10302" i="3"/>
  <c r="M10303" i="3"/>
  <c r="M10304" i="3"/>
  <c r="M10305" i="3"/>
  <c r="M10306" i="3"/>
  <c r="M10307" i="3"/>
  <c r="M10308" i="3"/>
  <c r="M10309" i="3"/>
  <c r="M10310" i="3"/>
  <c r="M10311" i="3"/>
  <c r="M10312" i="3"/>
  <c r="M10313" i="3"/>
  <c r="M10314" i="3"/>
  <c r="M10315" i="3"/>
  <c r="M10316" i="3"/>
  <c r="M10317" i="3"/>
  <c r="M10318" i="3"/>
  <c r="M10319" i="3"/>
  <c r="M10320" i="3"/>
  <c r="M10321" i="3"/>
  <c r="M10322" i="3"/>
  <c r="M10323" i="3"/>
  <c r="M10324" i="3"/>
  <c r="M10325" i="3"/>
  <c r="M10326" i="3"/>
  <c r="M10327" i="3"/>
  <c r="M10328" i="3"/>
  <c r="M10329" i="3"/>
  <c r="M10330" i="3"/>
  <c r="M10331" i="3"/>
  <c r="M10332" i="3"/>
  <c r="M10333" i="3"/>
  <c r="M10334" i="3"/>
  <c r="M10335" i="3"/>
  <c r="M10336" i="3"/>
  <c r="M10337" i="3"/>
  <c r="M10338" i="3"/>
  <c r="M10339" i="3"/>
  <c r="M10340" i="3"/>
  <c r="M10341" i="3"/>
  <c r="M10342" i="3"/>
  <c r="M10343" i="3"/>
  <c r="M10344" i="3"/>
  <c r="M10345" i="3"/>
  <c r="M10346" i="3"/>
  <c r="M10347" i="3"/>
  <c r="M10348" i="3"/>
  <c r="M10349" i="3"/>
  <c r="M10350" i="3"/>
  <c r="M10351" i="3"/>
  <c r="M10352" i="3"/>
  <c r="M10353" i="3"/>
  <c r="M10354" i="3"/>
  <c r="M10355" i="3"/>
  <c r="M10356" i="3"/>
  <c r="M10357" i="3"/>
  <c r="M10358" i="3"/>
  <c r="M10359" i="3"/>
  <c r="M10360" i="3"/>
  <c r="M10361" i="3"/>
  <c r="M10362" i="3"/>
  <c r="M10363" i="3"/>
  <c r="M10364" i="3"/>
  <c r="M10365" i="3"/>
  <c r="M10366" i="3"/>
  <c r="M10367" i="3"/>
  <c r="M10368" i="3"/>
  <c r="M10369" i="3"/>
  <c r="M10370" i="3"/>
  <c r="M10371" i="3"/>
  <c r="M10372" i="3"/>
  <c r="M10373" i="3"/>
  <c r="M10374" i="3"/>
  <c r="M10375" i="3"/>
  <c r="M10376" i="3"/>
  <c r="M10377" i="3"/>
  <c r="M10378" i="3"/>
  <c r="M10379" i="3"/>
  <c r="M10380" i="3"/>
  <c r="M10381" i="3"/>
  <c r="M10382" i="3"/>
  <c r="M10383" i="3"/>
  <c r="M10384" i="3"/>
  <c r="M10385" i="3"/>
  <c r="M10386" i="3"/>
  <c r="M10387" i="3"/>
  <c r="M10388" i="3"/>
  <c r="M10389" i="3"/>
  <c r="M10390" i="3"/>
  <c r="M10391" i="3"/>
  <c r="M10392" i="3"/>
  <c r="M10393" i="3"/>
  <c r="M10394" i="3"/>
  <c r="M10395" i="3"/>
  <c r="M10396" i="3"/>
  <c r="M10397" i="3"/>
  <c r="M10398" i="3"/>
  <c r="M10399" i="3"/>
  <c r="M10400" i="3"/>
  <c r="M10401" i="3"/>
  <c r="M10402" i="3"/>
  <c r="M10403" i="3"/>
  <c r="M10404" i="3"/>
  <c r="M10405" i="3"/>
  <c r="M10406" i="3"/>
  <c r="M10407" i="3"/>
  <c r="M10408" i="3"/>
  <c r="M10409" i="3"/>
  <c r="M10410" i="3"/>
  <c r="M10411" i="3"/>
  <c r="M10412" i="3"/>
  <c r="M10413" i="3"/>
  <c r="M10414" i="3"/>
  <c r="M10415" i="3"/>
  <c r="M10416" i="3"/>
  <c r="M10417" i="3"/>
  <c r="M10418" i="3"/>
  <c r="M10419" i="3"/>
  <c r="M10420" i="3"/>
  <c r="M10421" i="3"/>
  <c r="M10422" i="3"/>
  <c r="M10423" i="3"/>
  <c r="M10424" i="3"/>
  <c r="M10425" i="3"/>
  <c r="M10426" i="3"/>
  <c r="M10427" i="3"/>
  <c r="M10428" i="3"/>
  <c r="M10429" i="3"/>
  <c r="M10430" i="3"/>
  <c r="M10431" i="3"/>
  <c r="M10432" i="3"/>
  <c r="M10433" i="3"/>
  <c r="M10434" i="3"/>
  <c r="M10435" i="3"/>
  <c r="M10436" i="3"/>
  <c r="M10437" i="3"/>
  <c r="M10438" i="3"/>
  <c r="M10439" i="3"/>
  <c r="M10440" i="3"/>
  <c r="M10441" i="3"/>
  <c r="M10442" i="3"/>
  <c r="M10443" i="3"/>
  <c r="M10444" i="3"/>
  <c r="M10445" i="3"/>
  <c r="M10446" i="3"/>
  <c r="M10447" i="3"/>
  <c r="M10448" i="3"/>
  <c r="M10449" i="3"/>
  <c r="M10450" i="3"/>
  <c r="M10451" i="3"/>
  <c r="M10452" i="3"/>
  <c r="M10453" i="3"/>
  <c r="M10454" i="3"/>
  <c r="M10455" i="3"/>
  <c r="M10456" i="3"/>
  <c r="M10457" i="3"/>
  <c r="M10458" i="3"/>
  <c r="M10459" i="3"/>
  <c r="M10460" i="3"/>
  <c r="M10461" i="3"/>
  <c r="M10462" i="3"/>
  <c r="M10463" i="3"/>
  <c r="M10464" i="3"/>
  <c r="M10465" i="3"/>
  <c r="M10466" i="3"/>
  <c r="M10467" i="3"/>
  <c r="M10468" i="3"/>
  <c r="M10469" i="3"/>
  <c r="M10470" i="3"/>
  <c r="M10471" i="3"/>
  <c r="M10472" i="3"/>
  <c r="M10473" i="3"/>
  <c r="M10474" i="3"/>
  <c r="M10475" i="3"/>
  <c r="M10476" i="3"/>
  <c r="M10477" i="3"/>
  <c r="M10478" i="3"/>
  <c r="M10479" i="3"/>
  <c r="M10480" i="3"/>
  <c r="M10481" i="3"/>
  <c r="M10482" i="3"/>
  <c r="M10483" i="3"/>
  <c r="M10484" i="3"/>
  <c r="M10485" i="3"/>
  <c r="M10486" i="3"/>
  <c r="M10487" i="3"/>
  <c r="M10488" i="3"/>
  <c r="M10489" i="3"/>
  <c r="M10490" i="3"/>
  <c r="M10491" i="3"/>
  <c r="M10492" i="3"/>
  <c r="M10493" i="3"/>
  <c r="M10494" i="3"/>
  <c r="M10495" i="3"/>
  <c r="M10496" i="3"/>
  <c r="M10497" i="3"/>
  <c r="M10498" i="3"/>
  <c r="M10499" i="3"/>
  <c r="M10500" i="3"/>
  <c r="M10501" i="3"/>
  <c r="M10502" i="3"/>
  <c r="M10503" i="3"/>
  <c r="M10504" i="3"/>
  <c r="M10505" i="3"/>
  <c r="M10506" i="3"/>
  <c r="M10507" i="3"/>
  <c r="M10508" i="3"/>
  <c r="M10509" i="3"/>
  <c r="M10510" i="3"/>
  <c r="M10511" i="3"/>
  <c r="M10512" i="3"/>
  <c r="M10513" i="3"/>
  <c r="M10514" i="3"/>
  <c r="M10515" i="3"/>
  <c r="M10516" i="3"/>
  <c r="M10517" i="3"/>
  <c r="M10518" i="3"/>
  <c r="M10519" i="3"/>
  <c r="M10520" i="3"/>
  <c r="M10521" i="3"/>
  <c r="M10522" i="3"/>
  <c r="M10523" i="3"/>
  <c r="M10524" i="3"/>
  <c r="M10525" i="3"/>
  <c r="M10526" i="3"/>
  <c r="M10527" i="3"/>
  <c r="M10528" i="3"/>
  <c r="M10529" i="3"/>
  <c r="M10530" i="3"/>
  <c r="M10531" i="3"/>
  <c r="M10532" i="3"/>
  <c r="M10533" i="3"/>
  <c r="M10534" i="3"/>
  <c r="M10535" i="3"/>
  <c r="M10536" i="3"/>
  <c r="M10537" i="3"/>
  <c r="M10538" i="3"/>
  <c r="M10539" i="3"/>
  <c r="M10540" i="3"/>
  <c r="M10541" i="3"/>
  <c r="M10542" i="3"/>
  <c r="M10543" i="3"/>
  <c r="M10544" i="3"/>
  <c r="M10545" i="3"/>
  <c r="M10546" i="3"/>
  <c r="M10547" i="3"/>
  <c r="M10548" i="3"/>
  <c r="M10549" i="3"/>
  <c r="M10550" i="3"/>
  <c r="M10551" i="3"/>
  <c r="M10552" i="3"/>
  <c r="M10553" i="3"/>
  <c r="M10554" i="3"/>
  <c r="M10555" i="3"/>
  <c r="M10556" i="3"/>
  <c r="M10557" i="3"/>
  <c r="M10558" i="3"/>
  <c r="M10559" i="3"/>
  <c r="M10560" i="3"/>
  <c r="M10561" i="3"/>
  <c r="M10562" i="3"/>
  <c r="M10563" i="3"/>
  <c r="M10564" i="3"/>
  <c r="M10565" i="3"/>
  <c r="M10566" i="3"/>
  <c r="M10567" i="3"/>
  <c r="M10568" i="3"/>
  <c r="M10569" i="3"/>
  <c r="M10570" i="3"/>
  <c r="M10571" i="3"/>
  <c r="M10572" i="3"/>
  <c r="M10573" i="3"/>
  <c r="M10574" i="3"/>
  <c r="M10575" i="3"/>
  <c r="M10576" i="3"/>
  <c r="M10577" i="3"/>
  <c r="M10578" i="3"/>
  <c r="M10579" i="3"/>
  <c r="M10580" i="3"/>
  <c r="M10581" i="3"/>
  <c r="M10582" i="3"/>
  <c r="M10583" i="3"/>
  <c r="M10584" i="3"/>
  <c r="M10585" i="3"/>
  <c r="M10586" i="3"/>
  <c r="M10587" i="3"/>
  <c r="M10588" i="3"/>
  <c r="M10589" i="3"/>
  <c r="M10590" i="3"/>
  <c r="M10591" i="3"/>
  <c r="M10592" i="3"/>
  <c r="M10593" i="3"/>
  <c r="M10594" i="3"/>
  <c r="M10595" i="3"/>
  <c r="M10596" i="3"/>
  <c r="M10597" i="3"/>
  <c r="M10598" i="3"/>
  <c r="M10599" i="3"/>
  <c r="M10600" i="3"/>
  <c r="M10601" i="3"/>
  <c r="M10602" i="3"/>
  <c r="M10603" i="3"/>
  <c r="M10604" i="3"/>
  <c r="M10605" i="3"/>
  <c r="M10606" i="3"/>
  <c r="M10607" i="3"/>
  <c r="M10608" i="3"/>
  <c r="M10609" i="3"/>
  <c r="M10610" i="3"/>
  <c r="M10611" i="3"/>
  <c r="M10612" i="3"/>
  <c r="M10613" i="3"/>
  <c r="M10614" i="3"/>
  <c r="M10615" i="3"/>
  <c r="M10616" i="3"/>
  <c r="M10617" i="3"/>
  <c r="M10618" i="3"/>
  <c r="M10619" i="3"/>
  <c r="M10620" i="3"/>
  <c r="M10621" i="3"/>
  <c r="M10622" i="3"/>
  <c r="M10623" i="3"/>
  <c r="M10624" i="3"/>
  <c r="M10625" i="3"/>
  <c r="M10626" i="3"/>
  <c r="M10627" i="3"/>
  <c r="M10628" i="3"/>
  <c r="M10629" i="3"/>
  <c r="M10630" i="3"/>
  <c r="M10631" i="3"/>
  <c r="M10632" i="3"/>
  <c r="M10633" i="3"/>
  <c r="M10634" i="3"/>
  <c r="M10635" i="3"/>
  <c r="M10636" i="3"/>
  <c r="M10637" i="3"/>
  <c r="M10638" i="3"/>
  <c r="M10639" i="3"/>
  <c r="M10640" i="3"/>
  <c r="M10641" i="3"/>
  <c r="M10642" i="3"/>
  <c r="M10643" i="3"/>
  <c r="M10644" i="3"/>
  <c r="M10645" i="3"/>
  <c r="M10646" i="3"/>
  <c r="M10647" i="3"/>
  <c r="M10648" i="3"/>
  <c r="M10649" i="3"/>
  <c r="M10650" i="3"/>
  <c r="M10651" i="3"/>
  <c r="M10652" i="3"/>
  <c r="M10653" i="3"/>
  <c r="M10654" i="3"/>
  <c r="M10655" i="3"/>
  <c r="M10656" i="3"/>
  <c r="M10657" i="3"/>
  <c r="M10658" i="3"/>
  <c r="M10659" i="3"/>
  <c r="M10660" i="3"/>
  <c r="M10661" i="3"/>
  <c r="M10662" i="3"/>
  <c r="M10663" i="3"/>
  <c r="M10664" i="3"/>
  <c r="M10665" i="3"/>
  <c r="M10666" i="3"/>
  <c r="M10667" i="3"/>
  <c r="M10668" i="3"/>
  <c r="M10669" i="3"/>
  <c r="M10670" i="3"/>
  <c r="M10671" i="3"/>
  <c r="M10672" i="3"/>
  <c r="M10673" i="3"/>
  <c r="M10674" i="3"/>
  <c r="M10675" i="3"/>
  <c r="M10676" i="3"/>
  <c r="M10677" i="3"/>
  <c r="M10678" i="3"/>
  <c r="M10679" i="3"/>
  <c r="M10680" i="3"/>
  <c r="M10681" i="3"/>
  <c r="M10682" i="3"/>
  <c r="M10683" i="3"/>
  <c r="M10684" i="3"/>
  <c r="M10685" i="3"/>
  <c r="M10686" i="3"/>
  <c r="M10687" i="3"/>
  <c r="M10688" i="3"/>
  <c r="M10689" i="3"/>
  <c r="M10690" i="3"/>
  <c r="M10691" i="3"/>
  <c r="M10692" i="3"/>
  <c r="M10693" i="3"/>
  <c r="M10694" i="3"/>
  <c r="M10695" i="3"/>
  <c r="M10696" i="3"/>
  <c r="M10697" i="3"/>
  <c r="M10698" i="3"/>
  <c r="M10699" i="3"/>
  <c r="M10700" i="3"/>
  <c r="M10701" i="3"/>
  <c r="M10702" i="3"/>
  <c r="M10703" i="3"/>
  <c r="M10704" i="3"/>
  <c r="M10705" i="3"/>
  <c r="M10706" i="3"/>
  <c r="M10707" i="3"/>
  <c r="M10708" i="3"/>
  <c r="M10709" i="3"/>
  <c r="M10710" i="3"/>
  <c r="M10711" i="3"/>
  <c r="M10712" i="3"/>
  <c r="M10713" i="3"/>
  <c r="M10714" i="3"/>
  <c r="M10715" i="3"/>
  <c r="M10716" i="3"/>
  <c r="M10717" i="3"/>
  <c r="M10718" i="3"/>
  <c r="M10719" i="3"/>
  <c r="M10720" i="3"/>
  <c r="M10721" i="3"/>
  <c r="M10722" i="3"/>
  <c r="M10723" i="3"/>
  <c r="M10724" i="3"/>
  <c r="M10725" i="3"/>
  <c r="M10726" i="3"/>
  <c r="M10727" i="3"/>
  <c r="M10728" i="3"/>
  <c r="M10729" i="3"/>
  <c r="M10730" i="3"/>
  <c r="M10731" i="3"/>
  <c r="M10732" i="3"/>
  <c r="M10733" i="3"/>
  <c r="M10734" i="3"/>
  <c r="M10735" i="3"/>
  <c r="M10736" i="3"/>
  <c r="M10737" i="3"/>
  <c r="M10738" i="3"/>
  <c r="M10739" i="3"/>
  <c r="M10740" i="3"/>
  <c r="M10741" i="3"/>
  <c r="M10742" i="3"/>
  <c r="M10743" i="3"/>
  <c r="M10744" i="3"/>
  <c r="M10745" i="3"/>
  <c r="M10746" i="3"/>
  <c r="M10747" i="3"/>
  <c r="M10748" i="3"/>
  <c r="M10749" i="3"/>
  <c r="M10750" i="3"/>
  <c r="M10751" i="3"/>
  <c r="M10752" i="3"/>
  <c r="M10753" i="3"/>
  <c r="M10754" i="3"/>
  <c r="M10755" i="3"/>
  <c r="M10756" i="3"/>
  <c r="M10757" i="3"/>
  <c r="M10758" i="3"/>
  <c r="M10759" i="3"/>
  <c r="M10760" i="3"/>
  <c r="M10761" i="3"/>
  <c r="M10762" i="3"/>
  <c r="M10763" i="3"/>
  <c r="M10764" i="3"/>
  <c r="M10765" i="3"/>
  <c r="M10766" i="3"/>
  <c r="M10767" i="3"/>
  <c r="M10768" i="3"/>
  <c r="M10769" i="3"/>
  <c r="M10770" i="3"/>
  <c r="M10771" i="3"/>
  <c r="M10772" i="3"/>
  <c r="M10773" i="3"/>
  <c r="M10774" i="3"/>
  <c r="M10775" i="3"/>
  <c r="M10776" i="3"/>
  <c r="M10777" i="3"/>
  <c r="M10778" i="3"/>
  <c r="M10779" i="3"/>
  <c r="M10780" i="3"/>
  <c r="M10781" i="3"/>
  <c r="M10782" i="3"/>
  <c r="M10783" i="3"/>
  <c r="M10784" i="3"/>
  <c r="M10785" i="3"/>
  <c r="M10786" i="3"/>
  <c r="M10787" i="3"/>
  <c r="M10788" i="3"/>
  <c r="M10789" i="3"/>
  <c r="M10790" i="3"/>
  <c r="M10791" i="3"/>
  <c r="M10792" i="3"/>
  <c r="M10793" i="3"/>
  <c r="M10794" i="3"/>
  <c r="M10795" i="3"/>
  <c r="M10796" i="3"/>
  <c r="M10797" i="3"/>
  <c r="M10798" i="3"/>
  <c r="M10799" i="3"/>
  <c r="M10800" i="3"/>
  <c r="M10801" i="3"/>
  <c r="M10802" i="3"/>
  <c r="M10803" i="3"/>
  <c r="M10804" i="3"/>
  <c r="M10805" i="3"/>
  <c r="M10806" i="3"/>
  <c r="M10807" i="3"/>
  <c r="M10808" i="3"/>
  <c r="M10809" i="3"/>
  <c r="M10810" i="3"/>
  <c r="M10811" i="3"/>
  <c r="M10812" i="3"/>
  <c r="M10813" i="3"/>
  <c r="M10814" i="3"/>
  <c r="M10815" i="3"/>
  <c r="M10816" i="3"/>
  <c r="M10817" i="3"/>
  <c r="M10818" i="3"/>
  <c r="M10819" i="3"/>
  <c r="M10820" i="3"/>
  <c r="M10821" i="3"/>
  <c r="M10822" i="3"/>
  <c r="M10823" i="3"/>
  <c r="M10824" i="3"/>
  <c r="M10825" i="3"/>
  <c r="M10826" i="3"/>
  <c r="M10827" i="3"/>
  <c r="M10828" i="3"/>
  <c r="M10829" i="3"/>
  <c r="M10830" i="3"/>
  <c r="M10831" i="3"/>
  <c r="M10832" i="3"/>
  <c r="M10833" i="3"/>
  <c r="M10834" i="3"/>
  <c r="M10835" i="3"/>
  <c r="M10836" i="3"/>
  <c r="M10837" i="3"/>
  <c r="M10838" i="3"/>
  <c r="M10839" i="3"/>
  <c r="M10840" i="3"/>
  <c r="M10841" i="3"/>
  <c r="M10842" i="3"/>
  <c r="M10843" i="3"/>
  <c r="M10844" i="3"/>
  <c r="M10845" i="3"/>
  <c r="M10846" i="3"/>
  <c r="M10847" i="3"/>
  <c r="M10848" i="3"/>
  <c r="M10849" i="3"/>
  <c r="M10850" i="3"/>
  <c r="M10851" i="3"/>
  <c r="M10852" i="3"/>
  <c r="M10853" i="3"/>
  <c r="M10854" i="3"/>
  <c r="M10855" i="3"/>
  <c r="M10856" i="3"/>
  <c r="M10857" i="3"/>
  <c r="M10858" i="3"/>
  <c r="M10859" i="3"/>
  <c r="M10860" i="3"/>
  <c r="M10861" i="3"/>
  <c r="M10862" i="3"/>
  <c r="M10863" i="3"/>
  <c r="M10864" i="3"/>
  <c r="M10865" i="3"/>
  <c r="M10866" i="3"/>
  <c r="M10867" i="3"/>
  <c r="M10868" i="3"/>
  <c r="M10869" i="3"/>
  <c r="M10870" i="3"/>
  <c r="M10871" i="3"/>
  <c r="M10872" i="3"/>
  <c r="M10873" i="3"/>
  <c r="M10874" i="3"/>
  <c r="M10875" i="3"/>
  <c r="M10876" i="3"/>
  <c r="M10877" i="3"/>
  <c r="M10878" i="3"/>
  <c r="M10879" i="3"/>
  <c r="M10880" i="3"/>
  <c r="M10881" i="3"/>
  <c r="M10882" i="3"/>
  <c r="M10883" i="3"/>
  <c r="M10884" i="3"/>
  <c r="M10885" i="3"/>
  <c r="M10886" i="3"/>
  <c r="M10887" i="3"/>
  <c r="M10888" i="3"/>
  <c r="M10889" i="3"/>
  <c r="M10890" i="3"/>
  <c r="M10891" i="3"/>
  <c r="M10892" i="3"/>
  <c r="M10893" i="3"/>
  <c r="M10894" i="3"/>
  <c r="M10895" i="3"/>
  <c r="M10896" i="3"/>
  <c r="M10897" i="3"/>
  <c r="M10898" i="3"/>
  <c r="M10899" i="3"/>
  <c r="M10900" i="3"/>
  <c r="M10901" i="3"/>
  <c r="M10902" i="3"/>
  <c r="M10903" i="3"/>
  <c r="M10904" i="3"/>
  <c r="M10905" i="3"/>
  <c r="M10906" i="3"/>
  <c r="M10907" i="3"/>
  <c r="M10908" i="3"/>
  <c r="M10909" i="3"/>
  <c r="M10910" i="3"/>
  <c r="M10911" i="3"/>
  <c r="M10912" i="3"/>
  <c r="M10913" i="3"/>
  <c r="M10914" i="3"/>
  <c r="M10915" i="3"/>
  <c r="M10916" i="3"/>
  <c r="M10917" i="3"/>
  <c r="M10918" i="3"/>
  <c r="M10919" i="3"/>
  <c r="M10920" i="3"/>
  <c r="M10921" i="3"/>
  <c r="M10922" i="3"/>
  <c r="M10923" i="3"/>
  <c r="M10924" i="3"/>
  <c r="M10925" i="3"/>
  <c r="M10926" i="3"/>
  <c r="M10927" i="3"/>
  <c r="M10928" i="3"/>
  <c r="M10929" i="3"/>
  <c r="M10930" i="3"/>
  <c r="M10931" i="3"/>
  <c r="M10932" i="3"/>
  <c r="M10933" i="3"/>
  <c r="M10934" i="3"/>
  <c r="M10935" i="3"/>
  <c r="M10936" i="3"/>
  <c r="M10937" i="3"/>
  <c r="M10938" i="3"/>
  <c r="M10939" i="3"/>
  <c r="M10940" i="3"/>
  <c r="M10941" i="3"/>
  <c r="M10942" i="3"/>
  <c r="M10943" i="3"/>
  <c r="M10944" i="3"/>
  <c r="M10945" i="3"/>
  <c r="M10946" i="3"/>
  <c r="M10947" i="3"/>
  <c r="M10948" i="3"/>
  <c r="M10949" i="3"/>
  <c r="M10950" i="3"/>
  <c r="M10951" i="3"/>
  <c r="M10952" i="3"/>
  <c r="M10953" i="3"/>
  <c r="M10954" i="3"/>
  <c r="M10955" i="3"/>
  <c r="M10956" i="3"/>
  <c r="M10957" i="3"/>
  <c r="M10958" i="3"/>
  <c r="M10959" i="3"/>
  <c r="M10960" i="3"/>
  <c r="M10961" i="3"/>
  <c r="M10962" i="3"/>
  <c r="M10963" i="3"/>
  <c r="M10964" i="3"/>
  <c r="M10965" i="3"/>
  <c r="M10966" i="3"/>
  <c r="M10967" i="3"/>
  <c r="M10968" i="3"/>
  <c r="M10969" i="3"/>
  <c r="M10970" i="3"/>
  <c r="M10971" i="3"/>
  <c r="M10972" i="3"/>
  <c r="M10973" i="3"/>
  <c r="M10974" i="3"/>
  <c r="M10975" i="3"/>
  <c r="M10976" i="3"/>
  <c r="M10977" i="3"/>
  <c r="M10978" i="3"/>
  <c r="M10979" i="3"/>
  <c r="M10980" i="3"/>
  <c r="M10981" i="3"/>
  <c r="M10982" i="3"/>
  <c r="M10983" i="3"/>
  <c r="M10984" i="3"/>
  <c r="M10985" i="3"/>
  <c r="M10986" i="3"/>
  <c r="M10987" i="3"/>
  <c r="M10988" i="3"/>
  <c r="M10989" i="3"/>
  <c r="M10990" i="3"/>
  <c r="M10991" i="3"/>
  <c r="M10992" i="3"/>
  <c r="M10993" i="3"/>
  <c r="M10994" i="3"/>
  <c r="M10995" i="3"/>
  <c r="M10996" i="3"/>
  <c r="M10997" i="3"/>
  <c r="M10998" i="3"/>
  <c r="M10999" i="3"/>
  <c r="M11000" i="3"/>
  <c r="M11001" i="3"/>
  <c r="M11002" i="3"/>
  <c r="M11003" i="3"/>
  <c r="M11004" i="3"/>
  <c r="M11005" i="3"/>
  <c r="M11006" i="3"/>
  <c r="M11007" i="3"/>
  <c r="M11008" i="3"/>
  <c r="M11009" i="3"/>
  <c r="M11010" i="3"/>
  <c r="M11011" i="3"/>
  <c r="M11012" i="3"/>
  <c r="M11013" i="3"/>
  <c r="M11014" i="3"/>
  <c r="M11015" i="3"/>
  <c r="M11016" i="3"/>
  <c r="M11017" i="3"/>
  <c r="M11018" i="3"/>
  <c r="M11019" i="3"/>
  <c r="M11020" i="3"/>
  <c r="M11021" i="3"/>
  <c r="M11022" i="3"/>
  <c r="M11023" i="3"/>
  <c r="M11024" i="3"/>
  <c r="M11025" i="3"/>
  <c r="M11026" i="3"/>
  <c r="M11027" i="3"/>
  <c r="M11028" i="3"/>
  <c r="M11029" i="3"/>
  <c r="M11030" i="3"/>
  <c r="M11031" i="3"/>
  <c r="M11032" i="3"/>
  <c r="M11033" i="3"/>
  <c r="M11034" i="3"/>
  <c r="M11035" i="3"/>
  <c r="M11036" i="3"/>
  <c r="M11037" i="3"/>
  <c r="M11038" i="3"/>
  <c r="M11039" i="3"/>
  <c r="M11040" i="3"/>
  <c r="M11041" i="3"/>
  <c r="M11042" i="3"/>
  <c r="M11043" i="3"/>
  <c r="M11044" i="3"/>
  <c r="M11045" i="3"/>
  <c r="M11046" i="3"/>
  <c r="M11047" i="3"/>
  <c r="M11048" i="3"/>
  <c r="M11049" i="3"/>
  <c r="M11050" i="3"/>
  <c r="M11051" i="3"/>
  <c r="M11052" i="3"/>
  <c r="M11053" i="3"/>
  <c r="M11054" i="3"/>
  <c r="M11055" i="3"/>
  <c r="M11056" i="3"/>
  <c r="M11057" i="3"/>
  <c r="M11058" i="3"/>
  <c r="M11059" i="3"/>
  <c r="M11060" i="3"/>
  <c r="M11061" i="3"/>
  <c r="M11062" i="3"/>
  <c r="M11063" i="3"/>
  <c r="M11064" i="3"/>
  <c r="M11065" i="3"/>
  <c r="M11066" i="3"/>
  <c r="M11067" i="3"/>
  <c r="M11068" i="3"/>
  <c r="M11069" i="3"/>
  <c r="M11070" i="3"/>
  <c r="M11071" i="3"/>
  <c r="M11072" i="3"/>
  <c r="M11073" i="3"/>
  <c r="M11074" i="3"/>
  <c r="M11075" i="3"/>
  <c r="M11076" i="3"/>
  <c r="M11077" i="3"/>
  <c r="M11078" i="3"/>
  <c r="M11079" i="3"/>
  <c r="M11080" i="3"/>
  <c r="M11081" i="3"/>
  <c r="M11082" i="3"/>
  <c r="M11083" i="3"/>
  <c r="M11084" i="3"/>
  <c r="M11085" i="3"/>
  <c r="M11086" i="3"/>
  <c r="M11087" i="3"/>
  <c r="M11088" i="3"/>
  <c r="M11089" i="3"/>
  <c r="M11090" i="3"/>
  <c r="M11091" i="3"/>
  <c r="M11092" i="3"/>
  <c r="M11093" i="3"/>
  <c r="M11094" i="3"/>
  <c r="M11095" i="3"/>
  <c r="M11096" i="3"/>
  <c r="M11097" i="3"/>
  <c r="M11098" i="3"/>
  <c r="M11099" i="3"/>
  <c r="M11100" i="3"/>
  <c r="M11101" i="3"/>
  <c r="M11102" i="3"/>
  <c r="M11103" i="3"/>
  <c r="M11104" i="3"/>
  <c r="M11105" i="3"/>
  <c r="M11106" i="3"/>
  <c r="M11107" i="3"/>
  <c r="M11108" i="3"/>
  <c r="M11109" i="3"/>
  <c r="M11110" i="3"/>
  <c r="M11111" i="3"/>
  <c r="M11112" i="3"/>
  <c r="M11113" i="3"/>
  <c r="M11114" i="3"/>
  <c r="M11115" i="3"/>
  <c r="M11116" i="3"/>
  <c r="M11117" i="3"/>
  <c r="M11118" i="3"/>
  <c r="M11119" i="3"/>
  <c r="M11120" i="3"/>
  <c r="M11121" i="3"/>
  <c r="M11122" i="3"/>
  <c r="M11123" i="3"/>
  <c r="M11124" i="3"/>
  <c r="M11125" i="3"/>
  <c r="M11126" i="3"/>
  <c r="M11127" i="3"/>
  <c r="M11128" i="3"/>
  <c r="M11129" i="3"/>
  <c r="M11130" i="3"/>
  <c r="M11131" i="3"/>
  <c r="M11132" i="3"/>
  <c r="M11133" i="3"/>
  <c r="M11134" i="3"/>
  <c r="M11135" i="3"/>
  <c r="M11136" i="3"/>
  <c r="M11137" i="3"/>
  <c r="M11138" i="3"/>
  <c r="M11139" i="3"/>
  <c r="M11140" i="3"/>
  <c r="M11141" i="3"/>
  <c r="M11142" i="3"/>
  <c r="M11143" i="3"/>
  <c r="M11144" i="3"/>
  <c r="M11145" i="3"/>
  <c r="M11146" i="3"/>
  <c r="M11147" i="3"/>
  <c r="M11148" i="3"/>
  <c r="M11149" i="3"/>
  <c r="M11150" i="3"/>
  <c r="M11151" i="3"/>
  <c r="M11152" i="3"/>
  <c r="M11153" i="3"/>
  <c r="M11154" i="3"/>
  <c r="M11155" i="3"/>
  <c r="M11156" i="3"/>
  <c r="M11157" i="3"/>
  <c r="M11158" i="3"/>
  <c r="M11159" i="3"/>
  <c r="M11160" i="3"/>
  <c r="M11161" i="3"/>
  <c r="M11162" i="3"/>
  <c r="M11163" i="3"/>
  <c r="M11164" i="3"/>
  <c r="M11165" i="3"/>
  <c r="M11166" i="3"/>
  <c r="M11167" i="3"/>
  <c r="M11168" i="3"/>
  <c r="M11169" i="3"/>
  <c r="M11170" i="3"/>
  <c r="M11171" i="3"/>
  <c r="M11172" i="3"/>
  <c r="M11173" i="3"/>
  <c r="M11174" i="3"/>
  <c r="M11175" i="3"/>
  <c r="M11176" i="3"/>
  <c r="M11177" i="3"/>
  <c r="M11178" i="3"/>
  <c r="M11179" i="3"/>
  <c r="M11180" i="3"/>
  <c r="M11181" i="3"/>
  <c r="M11182" i="3"/>
  <c r="M11183" i="3"/>
  <c r="M11184" i="3"/>
  <c r="M11185" i="3"/>
  <c r="M11186" i="3"/>
  <c r="M11187" i="3"/>
  <c r="M11188" i="3"/>
  <c r="M11189" i="3"/>
  <c r="M11190" i="3"/>
  <c r="M11191" i="3"/>
  <c r="M11192" i="3"/>
  <c r="M11193" i="3"/>
  <c r="M11194" i="3"/>
  <c r="M11195" i="3"/>
  <c r="M11196" i="3"/>
  <c r="M11197" i="3"/>
  <c r="M11198" i="3"/>
  <c r="M11199" i="3"/>
  <c r="M11200" i="3"/>
  <c r="M11201" i="3"/>
  <c r="M11202" i="3"/>
  <c r="M11203" i="3"/>
  <c r="M11204" i="3"/>
  <c r="M11205" i="3"/>
  <c r="M11206" i="3"/>
  <c r="M11207" i="3"/>
  <c r="M11208" i="3"/>
  <c r="M11209" i="3"/>
  <c r="M11210" i="3"/>
  <c r="M11211" i="3"/>
  <c r="M11212" i="3"/>
  <c r="M11213" i="3"/>
  <c r="M11214" i="3"/>
  <c r="M11215" i="3"/>
  <c r="M11216" i="3"/>
  <c r="M11217" i="3"/>
  <c r="M11218" i="3"/>
  <c r="M11219" i="3"/>
  <c r="M11220" i="3"/>
  <c r="M11221" i="3"/>
  <c r="M11222" i="3"/>
  <c r="M11223" i="3"/>
  <c r="M11224" i="3"/>
  <c r="M11225" i="3"/>
  <c r="M11226" i="3"/>
  <c r="M11227" i="3"/>
  <c r="M11228" i="3"/>
  <c r="M11229" i="3"/>
  <c r="M11230" i="3"/>
  <c r="M11231" i="3"/>
  <c r="M11232" i="3"/>
  <c r="M11233" i="3"/>
  <c r="M11234" i="3"/>
  <c r="M11235" i="3"/>
  <c r="M11236" i="3"/>
  <c r="M11237" i="3"/>
  <c r="M11238" i="3"/>
  <c r="M11239" i="3"/>
  <c r="M11240" i="3"/>
  <c r="M11241" i="3"/>
  <c r="M11242" i="3"/>
  <c r="M11243" i="3"/>
  <c r="M11244" i="3"/>
  <c r="M11245" i="3"/>
  <c r="M11246" i="3"/>
  <c r="M11247" i="3"/>
  <c r="M11248" i="3"/>
  <c r="M11249" i="3"/>
  <c r="M11250" i="3"/>
  <c r="M11251" i="3"/>
  <c r="M11252" i="3"/>
  <c r="M11253" i="3"/>
  <c r="M11254" i="3"/>
  <c r="M11255" i="3"/>
  <c r="M11256" i="3"/>
  <c r="M11257" i="3"/>
  <c r="M11258" i="3"/>
  <c r="M11259" i="3"/>
  <c r="M11260" i="3"/>
  <c r="M11261" i="3"/>
  <c r="M11262" i="3"/>
  <c r="M11263" i="3"/>
  <c r="M11264" i="3"/>
  <c r="M11265" i="3"/>
  <c r="M11266" i="3"/>
  <c r="M11267" i="3"/>
  <c r="M11268" i="3"/>
  <c r="M11269" i="3"/>
  <c r="M11270" i="3"/>
  <c r="M11271" i="3"/>
  <c r="M11272" i="3"/>
  <c r="M11273" i="3"/>
  <c r="M11274" i="3"/>
  <c r="M11275" i="3"/>
  <c r="M11276" i="3"/>
  <c r="M11277" i="3"/>
  <c r="M11278" i="3"/>
  <c r="M11279" i="3"/>
  <c r="M11280" i="3"/>
  <c r="M11281" i="3"/>
  <c r="M11282" i="3"/>
  <c r="M11283" i="3"/>
  <c r="M11284" i="3"/>
  <c r="M11285" i="3"/>
  <c r="M11286" i="3"/>
  <c r="M11287" i="3"/>
  <c r="M11288" i="3"/>
  <c r="M11289" i="3"/>
  <c r="M11290" i="3"/>
  <c r="M11291" i="3"/>
  <c r="M11292" i="3"/>
  <c r="M11293" i="3"/>
  <c r="M11294" i="3"/>
  <c r="M11295" i="3"/>
  <c r="M11296" i="3"/>
  <c r="M11297" i="3"/>
  <c r="M11298" i="3"/>
  <c r="M11299" i="3"/>
  <c r="M11300" i="3"/>
  <c r="M11301" i="3"/>
  <c r="M11302" i="3"/>
  <c r="M11303" i="3"/>
  <c r="M11304" i="3"/>
  <c r="M11305" i="3"/>
  <c r="M11306" i="3"/>
  <c r="M11307" i="3"/>
  <c r="M11308" i="3"/>
  <c r="M11309" i="3"/>
  <c r="M11310" i="3"/>
  <c r="M11311" i="3"/>
  <c r="M11312" i="3"/>
  <c r="M11313" i="3"/>
  <c r="M11314" i="3"/>
  <c r="M11315" i="3"/>
  <c r="M11316" i="3"/>
  <c r="M11317" i="3"/>
  <c r="M11318" i="3"/>
  <c r="M11319" i="3"/>
  <c r="M11320" i="3"/>
  <c r="M11321" i="3"/>
  <c r="M11322" i="3"/>
  <c r="M11323" i="3"/>
  <c r="M11324" i="3"/>
  <c r="M11325" i="3"/>
  <c r="M11326" i="3"/>
  <c r="M11327" i="3"/>
  <c r="M11328" i="3"/>
  <c r="M11329" i="3"/>
  <c r="M11330" i="3"/>
  <c r="M11331" i="3"/>
  <c r="M11332" i="3"/>
  <c r="M11333" i="3"/>
  <c r="M11334" i="3"/>
  <c r="M11335" i="3"/>
  <c r="M11336" i="3"/>
  <c r="M11337" i="3"/>
  <c r="M11338" i="3"/>
  <c r="M11339" i="3"/>
  <c r="M11340" i="3"/>
  <c r="M11341" i="3"/>
  <c r="M11342" i="3"/>
  <c r="M11343" i="3"/>
  <c r="M11344" i="3"/>
  <c r="M11345" i="3"/>
  <c r="M11346" i="3"/>
  <c r="M11347" i="3"/>
  <c r="M11348" i="3"/>
  <c r="M11349" i="3"/>
  <c r="M11350" i="3"/>
  <c r="M11351" i="3"/>
  <c r="M11352" i="3"/>
  <c r="M11353" i="3"/>
  <c r="M11354" i="3"/>
  <c r="M11355" i="3"/>
  <c r="M11356" i="3"/>
  <c r="M11357" i="3"/>
  <c r="M11358" i="3"/>
  <c r="M11359" i="3"/>
  <c r="M11360" i="3"/>
  <c r="M11361" i="3"/>
  <c r="M11362" i="3"/>
  <c r="M11363" i="3"/>
  <c r="M11364" i="3"/>
  <c r="M11365" i="3"/>
  <c r="M11366" i="3"/>
  <c r="M11367" i="3"/>
  <c r="M11368" i="3"/>
  <c r="M11369" i="3"/>
  <c r="M11370" i="3"/>
  <c r="M11371" i="3"/>
  <c r="M11372" i="3"/>
  <c r="M11373" i="3"/>
  <c r="M11374" i="3"/>
  <c r="M11375" i="3"/>
  <c r="M11376" i="3"/>
  <c r="M11377" i="3"/>
  <c r="M11378" i="3"/>
  <c r="M11379" i="3"/>
  <c r="M11380" i="3"/>
  <c r="M11381" i="3"/>
  <c r="M11382" i="3"/>
  <c r="M11383" i="3"/>
  <c r="M11384" i="3"/>
  <c r="M11385" i="3"/>
  <c r="M11386" i="3"/>
  <c r="M11387" i="3"/>
  <c r="M11388" i="3"/>
  <c r="M11389" i="3"/>
  <c r="M11390" i="3"/>
  <c r="M11391" i="3"/>
  <c r="M11392" i="3"/>
  <c r="M11393" i="3"/>
  <c r="M11394" i="3"/>
  <c r="M11395" i="3"/>
  <c r="M11396" i="3"/>
  <c r="M11397" i="3"/>
  <c r="M11398" i="3"/>
  <c r="M11399" i="3"/>
  <c r="M11400" i="3"/>
  <c r="M11401" i="3"/>
  <c r="M11402" i="3"/>
  <c r="M11403" i="3"/>
  <c r="M11404" i="3"/>
  <c r="M11405" i="3"/>
  <c r="M11406" i="3"/>
  <c r="M11407" i="3"/>
  <c r="M11408" i="3"/>
  <c r="M11409" i="3"/>
  <c r="M11410" i="3"/>
  <c r="M11411" i="3"/>
  <c r="M11412" i="3"/>
  <c r="M11413" i="3"/>
  <c r="M11414" i="3"/>
  <c r="M11415" i="3"/>
  <c r="M11416" i="3"/>
  <c r="M11417" i="3"/>
  <c r="M11418" i="3"/>
  <c r="M11419" i="3"/>
  <c r="M11420" i="3"/>
  <c r="M11421" i="3"/>
  <c r="M11422" i="3"/>
  <c r="M11423" i="3"/>
  <c r="M11424" i="3"/>
  <c r="M11425" i="3"/>
  <c r="M11426" i="3"/>
  <c r="M11427" i="3"/>
  <c r="M11428" i="3"/>
  <c r="M11429" i="3"/>
  <c r="M11430" i="3"/>
  <c r="M11431" i="3"/>
  <c r="M11432" i="3"/>
  <c r="M11433" i="3"/>
  <c r="M11434" i="3"/>
  <c r="M11435" i="3"/>
  <c r="M11436" i="3"/>
  <c r="M11437" i="3"/>
  <c r="M11438" i="3"/>
  <c r="M11439" i="3"/>
  <c r="M11440" i="3"/>
  <c r="M11441" i="3"/>
  <c r="M11442" i="3"/>
  <c r="M11443" i="3"/>
  <c r="M11444" i="3"/>
  <c r="M11445" i="3"/>
  <c r="M11446" i="3"/>
  <c r="M11447" i="3"/>
  <c r="M11448" i="3"/>
  <c r="M11449" i="3"/>
  <c r="M11450" i="3"/>
  <c r="M11451" i="3"/>
  <c r="M11452" i="3"/>
  <c r="M11453" i="3"/>
  <c r="M11454" i="3"/>
  <c r="M11455" i="3"/>
  <c r="M11456" i="3"/>
  <c r="M11457" i="3"/>
  <c r="M11458" i="3"/>
  <c r="M11459" i="3"/>
  <c r="M11460" i="3"/>
  <c r="M11461" i="3"/>
  <c r="M11462" i="3"/>
  <c r="M11463" i="3"/>
  <c r="M11464" i="3"/>
  <c r="M11465" i="3"/>
  <c r="M11466" i="3"/>
  <c r="M11467" i="3"/>
  <c r="M11468" i="3"/>
  <c r="M11469" i="3"/>
  <c r="M11470" i="3"/>
  <c r="M11471" i="3"/>
  <c r="M11472" i="3"/>
  <c r="M11473" i="3"/>
  <c r="M11474" i="3"/>
  <c r="M11475" i="3"/>
  <c r="M11476" i="3"/>
  <c r="M11477" i="3"/>
  <c r="M11478" i="3"/>
  <c r="M11479" i="3"/>
  <c r="M11480" i="3"/>
  <c r="M11481" i="3"/>
  <c r="M11482" i="3"/>
  <c r="M11483" i="3"/>
  <c r="M11484" i="3"/>
  <c r="M11485" i="3"/>
  <c r="M11486" i="3"/>
  <c r="M11487" i="3"/>
  <c r="M11488" i="3"/>
  <c r="M11489" i="3"/>
  <c r="M11490" i="3"/>
  <c r="M11491" i="3"/>
  <c r="M11492" i="3"/>
  <c r="M11493" i="3"/>
  <c r="M11494" i="3"/>
  <c r="M11495" i="3"/>
  <c r="M11496" i="3"/>
  <c r="M11497" i="3"/>
  <c r="M11498" i="3"/>
  <c r="M11499" i="3"/>
  <c r="M11500" i="3"/>
  <c r="M11501" i="3"/>
  <c r="M11502" i="3"/>
  <c r="M11503" i="3"/>
  <c r="M11504" i="3"/>
  <c r="M11505" i="3"/>
  <c r="M11506" i="3"/>
  <c r="M11507" i="3"/>
  <c r="M11508" i="3"/>
  <c r="M11509" i="3"/>
  <c r="M11510" i="3"/>
  <c r="M11511" i="3"/>
  <c r="M11512" i="3"/>
  <c r="M11513" i="3"/>
  <c r="M11514" i="3"/>
  <c r="M11515" i="3"/>
  <c r="M11516" i="3"/>
  <c r="M11517" i="3"/>
  <c r="M11518" i="3"/>
  <c r="M11519" i="3"/>
  <c r="M11520" i="3"/>
  <c r="M11521" i="3"/>
  <c r="M11522" i="3"/>
  <c r="M11523" i="3"/>
  <c r="M11524" i="3"/>
  <c r="M11525" i="3"/>
  <c r="M11526" i="3"/>
  <c r="M11527" i="3"/>
  <c r="M11528" i="3"/>
  <c r="M11529" i="3"/>
  <c r="M11530" i="3"/>
  <c r="M11531" i="3"/>
  <c r="M11532" i="3"/>
  <c r="M11533" i="3"/>
  <c r="M11534" i="3"/>
  <c r="M11535" i="3"/>
  <c r="M11536" i="3"/>
  <c r="M11537" i="3"/>
  <c r="M11538" i="3"/>
  <c r="M11539" i="3"/>
  <c r="M11540" i="3"/>
  <c r="M11541" i="3"/>
  <c r="M11542" i="3"/>
  <c r="M11543" i="3"/>
  <c r="M11544" i="3"/>
  <c r="M11545" i="3"/>
  <c r="M11546" i="3"/>
  <c r="M11547" i="3"/>
  <c r="M11548" i="3"/>
  <c r="M11549" i="3"/>
  <c r="M11550" i="3"/>
  <c r="M11551" i="3"/>
  <c r="M11552" i="3"/>
  <c r="M11553" i="3"/>
  <c r="M11554" i="3"/>
  <c r="M11555" i="3"/>
  <c r="M11556" i="3"/>
  <c r="M11557" i="3"/>
  <c r="M11558" i="3"/>
  <c r="M11559" i="3"/>
  <c r="M11560" i="3"/>
  <c r="M11561" i="3"/>
  <c r="M11562" i="3"/>
  <c r="M11563" i="3"/>
  <c r="M11564" i="3"/>
  <c r="M11565" i="3"/>
  <c r="M11566" i="3"/>
  <c r="M11567" i="3"/>
  <c r="M11568" i="3"/>
  <c r="M11569" i="3"/>
  <c r="M11570" i="3"/>
  <c r="M11571" i="3"/>
  <c r="M11572" i="3"/>
  <c r="M11573" i="3"/>
  <c r="M11574" i="3"/>
  <c r="M11575" i="3"/>
  <c r="M11576" i="3"/>
  <c r="M11577" i="3"/>
  <c r="M11578" i="3"/>
  <c r="M11579" i="3"/>
  <c r="M11580" i="3"/>
  <c r="M11581" i="3"/>
  <c r="M11582" i="3"/>
  <c r="M11583" i="3"/>
  <c r="M11584" i="3"/>
  <c r="M11585" i="3"/>
  <c r="M11586" i="3"/>
  <c r="M11587" i="3"/>
  <c r="M11588" i="3"/>
  <c r="M11589" i="3"/>
  <c r="M11590" i="3"/>
  <c r="M11591" i="3"/>
  <c r="M11592" i="3"/>
  <c r="M11593" i="3"/>
  <c r="M11594" i="3"/>
  <c r="M11595" i="3"/>
  <c r="M11596" i="3"/>
  <c r="M11597" i="3"/>
  <c r="M11598" i="3"/>
  <c r="M11599" i="3"/>
  <c r="M11600" i="3"/>
  <c r="M11601" i="3"/>
  <c r="M11602" i="3"/>
  <c r="M11603" i="3"/>
  <c r="M11604" i="3"/>
  <c r="M11605" i="3"/>
  <c r="M11606" i="3"/>
  <c r="M11607" i="3"/>
  <c r="M11608" i="3"/>
  <c r="M11609" i="3"/>
  <c r="M11610" i="3"/>
  <c r="M11611" i="3"/>
  <c r="M11612" i="3"/>
  <c r="M11613" i="3"/>
  <c r="M11614" i="3"/>
  <c r="M11615" i="3"/>
  <c r="M11616" i="3"/>
  <c r="M11617" i="3"/>
  <c r="M11618" i="3"/>
  <c r="M11619" i="3"/>
  <c r="M11620" i="3"/>
  <c r="M11621" i="3"/>
  <c r="M11622" i="3"/>
  <c r="M11623" i="3"/>
  <c r="M11624" i="3"/>
  <c r="M11625" i="3"/>
  <c r="M11626" i="3"/>
  <c r="M11627" i="3"/>
  <c r="M11628" i="3"/>
  <c r="M11629" i="3"/>
  <c r="M11630" i="3"/>
  <c r="M11631" i="3"/>
  <c r="M11632" i="3"/>
  <c r="M11633" i="3"/>
  <c r="M11634" i="3"/>
  <c r="M11635" i="3"/>
  <c r="M11636" i="3"/>
  <c r="M11637" i="3"/>
  <c r="M11638" i="3"/>
  <c r="M11639" i="3"/>
  <c r="M11640" i="3"/>
  <c r="M11641" i="3"/>
  <c r="M11642" i="3"/>
  <c r="M11643" i="3"/>
  <c r="M11644" i="3"/>
  <c r="M11645" i="3"/>
  <c r="M11646" i="3"/>
  <c r="M11647" i="3"/>
  <c r="M11648" i="3"/>
  <c r="M11649" i="3"/>
  <c r="M11650" i="3"/>
  <c r="M11651" i="3"/>
  <c r="M11652" i="3"/>
  <c r="M11653" i="3"/>
  <c r="M11654" i="3"/>
  <c r="M11655" i="3"/>
  <c r="M11656" i="3"/>
  <c r="M11657" i="3"/>
  <c r="M11658" i="3"/>
  <c r="M11659" i="3"/>
  <c r="M11660" i="3"/>
  <c r="M11661" i="3"/>
  <c r="M11662" i="3"/>
  <c r="M11663" i="3"/>
  <c r="M11664" i="3"/>
  <c r="M11665" i="3"/>
  <c r="M11666" i="3"/>
  <c r="M11667" i="3"/>
  <c r="M11668" i="3"/>
  <c r="M11669" i="3"/>
  <c r="M11670" i="3"/>
  <c r="M11671" i="3"/>
  <c r="M11672" i="3"/>
  <c r="M11673" i="3"/>
  <c r="M11674" i="3"/>
  <c r="M11675" i="3"/>
  <c r="M11676" i="3"/>
  <c r="M11677" i="3"/>
  <c r="M11678" i="3"/>
  <c r="M11679" i="3"/>
  <c r="M11680" i="3"/>
  <c r="M11681" i="3"/>
  <c r="M11682" i="3"/>
  <c r="M11683" i="3"/>
  <c r="M11684" i="3"/>
  <c r="M11685" i="3"/>
  <c r="M11686" i="3"/>
  <c r="M11687" i="3"/>
  <c r="M11688" i="3"/>
  <c r="M11689" i="3"/>
  <c r="M11690" i="3"/>
  <c r="M11691" i="3"/>
  <c r="M11692" i="3"/>
  <c r="M11693" i="3"/>
  <c r="M11694" i="3"/>
  <c r="M11695" i="3"/>
  <c r="M11696" i="3"/>
  <c r="M11697" i="3"/>
  <c r="M11698" i="3"/>
  <c r="M11699" i="3"/>
  <c r="M11700" i="3"/>
  <c r="M11701" i="3"/>
  <c r="M11702" i="3"/>
  <c r="M11703" i="3"/>
  <c r="M11704" i="3"/>
  <c r="M11705" i="3"/>
  <c r="M11706" i="3"/>
  <c r="M11707" i="3"/>
  <c r="M11708" i="3"/>
  <c r="M11709" i="3"/>
  <c r="M11710" i="3"/>
  <c r="M11711" i="3"/>
  <c r="M11712" i="3"/>
  <c r="M11713" i="3"/>
  <c r="M11714" i="3"/>
  <c r="M11715" i="3"/>
  <c r="M11716" i="3"/>
  <c r="M11717" i="3"/>
  <c r="M11718" i="3"/>
  <c r="M11719" i="3"/>
  <c r="M11720" i="3"/>
  <c r="M11721" i="3"/>
  <c r="M11722" i="3"/>
  <c r="M11723" i="3"/>
  <c r="M11724" i="3"/>
  <c r="M11725" i="3"/>
  <c r="M11726" i="3"/>
  <c r="M11727" i="3"/>
  <c r="M11728" i="3"/>
  <c r="M11729" i="3"/>
  <c r="M11730" i="3"/>
  <c r="M11731" i="3"/>
  <c r="M11732" i="3"/>
  <c r="M11733" i="3"/>
  <c r="M11734" i="3"/>
  <c r="M11735" i="3"/>
  <c r="M11736" i="3"/>
  <c r="M11737" i="3"/>
  <c r="M11738" i="3"/>
  <c r="M11739" i="3"/>
  <c r="M11740" i="3"/>
  <c r="M11741" i="3"/>
  <c r="M11742" i="3"/>
  <c r="M11743" i="3"/>
  <c r="M11744" i="3"/>
  <c r="M11745" i="3"/>
  <c r="M11746" i="3"/>
  <c r="M11747" i="3"/>
  <c r="M11748" i="3"/>
  <c r="M11749" i="3"/>
  <c r="M11750" i="3"/>
  <c r="M11751" i="3"/>
  <c r="M11752" i="3"/>
  <c r="M11753" i="3"/>
  <c r="M11754" i="3"/>
  <c r="M11755" i="3"/>
  <c r="M11756" i="3"/>
  <c r="M11757" i="3"/>
  <c r="M11758" i="3"/>
  <c r="M11759" i="3"/>
  <c r="M11760" i="3"/>
  <c r="M11761" i="3"/>
  <c r="M11762" i="3"/>
  <c r="M11763" i="3"/>
  <c r="M11764" i="3"/>
  <c r="M11765" i="3"/>
  <c r="M11766" i="3"/>
  <c r="M11767" i="3"/>
  <c r="M11768" i="3"/>
  <c r="M11769" i="3"/>
  <c r="M11770" i="3"/>
  <c r="M11771" i="3"/>
  <c r="M11772" i="3"/>
  <c r="M11773" i="3"/>
  <c r="M11774" i="3"/>
  <c r="M11775" i="3"/>
  <c r="M11776" i="3"/>
  <c r="M11777" i="3"/>
  <c r="M11778" i="3"/>
  <c r="M11779" i="3"/>
  <c r="M11780" i="3"/>
  <c r="M11781" i="3"/>
  <c r="M11782" i="3"/>
  <c r="M11783" i="3"/>
  <c r="M11784" i="3"/>
  <c r="M11785" i="3"/>
  <c r="M11786" i="3"/>
  <c r="M11787" i="3"/>
  <c r="M11788" i="3"/>
  <c r="M11789" i="3"/>
  <c r="M11790" i="3"/>
  <c r="M11791" i="3"/>
  <c r="M11792" i="3"/>
  <c r="M11793" i="3"/>
  <c r="M11794" i="3"/>
  <c r="M11795" i="3"/>
  <c r="M11796" i="3"/>
  <c r="M11797" i="3"/>
  <c r="M11798" i="3"/>
  <c r="M11799" i="3"/>
  <c r="M11800" i="3"/>
  <c r="M11801" i="3"/>
  <c r="M11802" i="3"/>
  <c r="M11803" i="3"/>
  <c r="M11804" i="3"/>
  <c r="M11805" i="3"/>
  <c r="M11806" i="3"/>
  <c r="M11807" i="3"/>
  <c r="M11808" i="3"/>
  <c r="M11809" i="3"/>
  <c r="M11810" i="3"/>
  <c r="M11811" i="3"/>
  <c r="M11812" i="3"/>
  <c r="M11813" i="3"/>
  <c r="M11814" i="3"/>
  <c r="M11815" i="3"/>
  <c r="M11816" i="3"/>
  <c r="M11817" i="3"/>
  <c r="M11818" i="3"/>
  <c r="M11819" i="3"/>
  <c r="M11820" i="3"/>
  <c r="M11821" i="3"/>
  <c r="M11822" i="3"/>
  <c r="M11823" i="3"/>
  <c r="M11824" i="3"/>
  <c r="M11825" i="3"/>
  <c r="M11826" i="3"/>
  <c r="M11827" i="3"/>
  <c r="M11828" i="3"/>
  <c r="M11829" i="3"/>
  <c r="M11830" i="3"/>
  <c r="M11831" i="3"/>
  <c r="M11832" i="3"/>
  <c r="M11833" i="3"/>
  <c r="M11834" i="3"/>
  <c r="M11835" i="3"/>
  <c r="M11836" i="3"/>
  <c r="M11837" i="3"/>
  <c r="M11838" i="3"/>
  <c r="M11839" i="3"/>
  <c r="M11840" i="3"/>
  <c r="M11841" i="3"/>
  <c r="M11842" i="3"/>
  <c r="M11843" i="3"/>
  <c r="M11844" i="3"/>
  <c r="M11845" i="3"/>
  <c r="M11846" i="3"/>
  <c r="M11847" i="3"/>
  <c r="M11848" i="3"/>
  <c r="M11849" i="3"/>
  <c r="M11850" i="3"/>
  <c r="M11851" i="3"/>
  <c r="M11852" i="3"/>
  <c r="M11853" i="3"/>
  <c r="M11854" i="3"/>
  <c r="M11855" i="3"/>
  <c r="M11856" i="3"/>
  <c r="M11857" i="3"/>
  <c r="M11858" i="3"/>
  <c r="M11859" i="3"/>
  <c r="M11860" i="3"/>
  <c r="M11861" i="3"/>
  <c r="M11862" i="3"/>
  <c r="M11863" i="3"/>
  <c r="M11864" i="3"/>
  <c r="M11865" i="3"/>
  <c r="M11866" i="3"/>
  <c r="M11867" i="3"/>
  <c r="M11868" i="3"/>
  <c r="M11869" i="3"/>
  <c r="M11870" i="3"/>
  <c r="M11871" i="3"/>
  <c r="M11872" i="3"/>
  <c r="M11873" i="3"/>
  <c r="M11874" i="3"/>
  <c r="M11875" i="3"/>
  <c r="M11876" i="3"/>
  <c r="M11877" i="3"/>
  <c r="M11878" i="3"/>
  <c r="M11879" i="3"/>
  <c r="M11880" i="3"/>
  <c r="M11881" i="3"/>
  <c r="M11882" i="3"/>
  <c r="M11883" i="3"/>
  <c r="M11884" i="3"/>
  <c r="M11885" i="3"/>
  <c r="M11886" i="3"/>
  <c r="M11887" i="3"/>
  <c r="M11888" i="3"/>
  <c r="M11889" i="3"/>
  <c r="M11890" i="3"/>
  <c r="M11891" i="3"/>
  <c r="M11892" i="3"/>
  <c r="M11893" i="3"/>
  <c r="M11894" i="3"/>
  <c r="M11895" i="3"/>
  <c r="M11896" i="3"/>
  <c r="M11897" i="3"/>
  <c r="M11898" i="3"/>
  <c r="M11899" i="3"/>
  <c r="M11900" i="3"/>
  <c r="M11901" i="3"/>
  <c r="M11902" i="3"/>
  <c r="M11903" i="3"/>
  <c r="M11904" i="3"/>
  <c r="M11905" i="3"/>
  <c r="M11906" i="3"/>
  <c r="M11907" i="3"/>
  <c r="M11908" i="3"/>
  <c r="M11909" i="3"/>
  <c r="M11910" i="3"/>
  <c r="M11911" i="3"/>
  <c r="M11912" i="3"/>
  <c r="M11913" i="3"/>
  <c r="M11914" i="3"/>
  <c r="M11915" i="3"/>
  <c r="M11916" i="3"/>
  <c r="M11917" i="3"/>
  <c r="M11918" i="3"/>
  <c r="M11919" i="3"/>
  <c r="M11920" i="3"/>
  <c r="M11921" i="3"/>
  <c r="M11922" i="3"/>
  <c r="M11923" i="3"/>
  <c r="M11924" i="3"/>
  <c r="M11925" i="3"/>
  <c r="M11926" i="3"/>
  <c r="M11927" i="3"/>
  <c r="M11928" i="3"/>
  <c r="M11929" i="3"/>
  <c r="M11930" i="3"/>
  <c r="M11931" i="3"/>
  <c r="M11932" i="3"/>
  <c r="M11933" i="3"/>
  <c r="M11934" i="3"/>
  <c r="M11935" i="3"/>
  <c r="M11936" i="3"/>
  <c r="M11937" i="3"/>
  <c r="M11938" i="3"/>
  <c r="M11939" i="3"/>
  <c r="M11940" i="3"/>
  <c r="M11941" i="3"/>
  <c r="M11942" i="3"/>
  <c r="M11943" i="3"/>
  <c r="M11944" i="3"/>
  <c r="M11945" i="3"/>
  <c r="M11946" i="3"/>
  <c r="M11947" i="3"/>
  <c r="M11948" i="3"/>
  <c r="M11949" i="3"/>
  <c r="M11950" i="3"/>
  <c r="M11951" i="3"/>
  <c r="M11952" i="3"/>
  <c r="M11953" i="3"/>
  <c r="M11954" i="3"/>
  <c r="M11955" i="3"/>
  <c r="M11956" i="3"/>
  <c r="M11957" i="3"/>
  <c r="M11958" i="3"/>
  <c r="M11959" i="3"/>
  <c r="M11960" i="3"/>
  <c r="M11961" i="3"/>
  <c r="M11962" i="3"/>
  <c r="M11963" i="3"/>
  <c r="M11964" i="3"/>
  <c r="M11965" i="3"/>
  <c r="M11966" i="3"/>
  <c r="M11967" i="3"/>
  <c r="M11968" i="3"/>
  <c r="M11969" i="3"/>
  <c r="M11970" i="3"/>
  <c r="M11971" i="3"/>
  <c r="M11972" i="3"/>
  <c r="M11973" i="3"/>
  <c r="M11974" i="3"/>
  <c r="M11975" i="3"/>
  <c r="M11976" i="3"/>
  <c r="M11977" i="3"/>
  <c r="M11978" i="3"/>
  <c r="M11979" i="3"/>
  <c r="M11980" i="3"/>
  <c r="M11981" i="3"/>
  <c r="M11982" i="3"/>
  <c r="M11983" i="3"/>
  <c r="M11984" i="3"/>
  <c r="M11985" i="3"/>
  <c r="M11986" i="3"/>
  <c r="M11987" i="3"/>
  <c r="M11988" i="3"/>
  <c r="M11989" i="3"/>
  <c r="M11990" i="3"/>
  <c r="M11991" i="3"/>
  <c r="M11992" i="3"/>
  <c r="M11993" i="3"/>
  <c r="M11994" i="3"/>
  <c r="M11995" i="3"/>
  <c r="M11996" i="3"/>
  <c r="M11997" i="3"/>
  <c r="M11998" i="3"/>
  <c r="M11999" i="3"/>
  <c r="M12000" i="3"/>
  <c r="M12001" i="3"/>
  <c r="M12002" i="3"/>
  <c r="M12003" i="3"/>
  <c r="M12004" i="3"/>
  <c r="M12005" i="3"/>
  <c r="M12006" i="3"/>
  <c r="M12007" i="3"/>
  <c r="M12008" i="3"/>
  <c r="M12009" i="3"/>
  <c r="M12010" i="3"/>
  <c r="M12011" i="3"/>
  <c r="M12012" i="3"/>
  <c r="M12013" i="3"/>
  <c r="M12014" i="3"/>
  <c r="M12015" i="3"/>
  <c r="M12016" i="3"/>
  <c r="M12017" i="3"/>
  <c r="M12018" i="3"/>
  <c r="M12019" i="3"/>
  <c r="M12020" i="3"/>
  <c r="M12021" i="3"/>
  <c r="M12022" i="3"/>
  <c r="M12023" i="3"/>
  <c r="M12024" i="3"/>
  <c r="M12025" i="3"/>
  <c r="M12026" i="3"/>
  <c r="M12027" i="3"/>
  <c r="M12028" i="3"/>
  <c r="M12029" i="3"/>
  <c r="M12030" i="3"/>
  <c r="M12031" i="3"/>
  <c r="M12032" i="3"/>
  <c r="M12033" i="3"/>
  <c r="M12034" i="3"/>
  <c r="M12035" i="3"/>
  <c r="M12036" i="3"/>
  <c r="M12037" i="3"/>
  <c r="M12038" i="3"/>
  <c r="M12039" i="3"/>
  <c r="M12040" i="3"/>
  <c r="M12041" i="3"/>
  <c r="M12042" i="3"/>
  <c r="M12043" i="3"/>
  <c r="M12044" i="3"/>
  <c r="M12045" i="3"/>
  <c r="M12046" i="3"/>
  <c r="M12047" i="3"/>
  <c r="M12048" i="3"/>
  <c r="M12049" i="3"/>
  <c r="M12050" i="3"/>
  <c r="M12051" i="3"/>
  <c r="M12052" i="3"/>
  <c r="M12053" i="3"/>
  <c r="M12054" i="3"/>
  <c r="M12055" i="3"/>
  <c r="M12056" i="3"/>
  <c r="M12057" i="3"/>
  <c r="M12058" i="3"/>
  <c r="M12059" i="3"/>
  <c r="M12060" i="3"/>
  <c r="M12061" i="3"/>
  <c r="M12062" i="3"/>
  <c r="M12063" i="3"/>
  <c r="M12064" i="3"/>
  <c r="M12065" i="3"/>
  <c r="M12066" i="3"/>
  <c r="M12067" i="3"/>
  <c r="M12068" i="3"/>
  <c r="M12069" i="3"/>
  <c r="M12070" i="3"/>
  <c r="M12071" i="3"/>
  <c r="M12072" i="3"/>
  <c r="M12073" i="3"/>
  <c r="M12074" i="3"/>
  <c r="M12075" i="3"/>
  <c r="M12076" i="3"/>
  <c r="M12077" i="3"/>
  <c r="M12078" i="3"/>
  <c r="M12079" i="3"/>
  <c r="M12080" i="3"/>
  <c r="M12081" i="3"/>
  <c r="M12082" i="3"/>
  <c r="M12083" i="3"/>
  <c r="M12084" i="3"/>
  <c r="M12085" i="3"/>
  <c r="M12086" i="3"/>
  <c r="M12087" i="3"/>
  <c r="M12088" i="3"/>
  <c r="M12089" i="3"/>
  <c r="M12090" i="3"/>
  <c r="M12091" i="3"/>
  <c r="M12092" i="3"/>
  <c r="M12093" i="3"/>
  <c r="M12094" i="3"/>
  <c r="M12095" i="3"/>
  <c r="M12096" i="3"/>
  <c r="M12097" i="3"/>
  <c r="M12098" i="3"/>
  <c r="M12099" i="3"/>
  <c r="M12100" i="3"/>
  <c r="M12101" i="3"/>
  <c r="M12102" i="3"/>
  <c r="M12103" i="3"/>
  <c r="M12104" i="3"/>
  <c r="M12105" i="3"/>
  <c r="M12106" i="3"/>
  <c r="M12107" i="3"/>
  <c r="M12108" i="3"/>
  <c r="M12109" i="3"/>
  <c r="M12110" i="3"/>
  <c r="M12111" i="3"/>
  <c r="M12112" i="3"/>
  <c r="M12113" i="3"/>
  <c r="M12114" i="3"/>
  <c r="M12115" i="3"/>
  <c r="M12116" i="3"/>
  <c r="M12117" i="3"/>
  <c r="M12118" i="3"/>
  <c r="M12119" i="3"/>
  <c r="M12120" i="3"/>
  <c r="M12121" i="3"/>
  <c r="M12122" i="3"/>
  <c r="M12123" i="3"/>
  <c r="M12124" i="3"/>
  <c r="M12125" i="3"/>
  <c r="M12126" i="3"/>
  <c r="M12127" i="3"/>
  <c r="M12128" i="3"/>
  <c r="M12129" i="3"/>
  <c r="M12130" i="3"/>
  <c r="M12131" i="3"/>
  <c r="M12132" i="3"/>
  <c r="M12133" i="3"/>
  <c r="M12134" i="3"/>
  <c r="M12135" i="3"/>
  <c r="M12136" i="3"/>
  <c r="M12137" i="3"/>
  <c r="M12138" i="3"/>
  <c r="M12139" i="3"/>
  <c r="M12140" i="3"/>
  <c r="M12141" i="3"/>
  <c r="M12142" i="3"/>
  <c r="M12143" i="3"/>
  <c r="M12144" i="3"/>
  <c r="M12145" i="3"/>
  <c r="M12146" i="3"/>
  <c r="M12147" i="3"/>
  <c r="M12148" i="3"/>
  <c r="M12149" i="3"/>
  <c r="M12150" i="3"/>
  <c r="M12151" i="3"/>
  <c r="M12152" i="3"/>
  <c r="M12153" i="3"/>
  <c r="M12154" i="3"/>
  <c r="M12155" i="3"/>
  <c r="M12156" i="3"/>
  <c r="M12157" i="3"/>
  <c r="M12158" i="3"/>
  <c r="M12159" i="3"/>
  <c r="M12160" i="3"/>
  <c r="M12161" i="3"/>
  <c r="M12162" i="3"/>
  <c r="M12163" i="3"/>
  <c r="M12164" i="3"/>
  <c r="M12165" i="3"/>
  <c r="M12166" i="3"/>
  <c r="M12167" i="3"/>
  <c r="M12168" i="3"/>
  <c r="M12169" i="3"/>
  <c r="M12170" i="3"/>
  <c r="M12171" i="3"/>
  <c r="M12172" i="3"/>
  <c r="M12173" i="3"/>
  <c r="M12174" i="3"/>
  <c r="M12175" i="3"/>
  <c r="M12176" i="3"/>
  <c r="M12177" i="3"/>
  <c r="M12178" i="3"/>
  <c r="M12179" i="3"/>
  <c r="M12180" i="3"/>
  <c r="M12181" i="3"/>
  <c r="M12182" i="3"/>
  <c r="M12183" i="3"/>
  <c r="M12184" i="3"/>
  <c r="M12185" i="3"/>
  <c r="M12186" i="3"/>
  <c r="M12187" i="3"/>
  <c r="M12188" i="3"/>
  <c r="M12189" i="3"/>
  <c r="M12190" i="3"/>
  <c r="M12191" i="3"/>
  <c r="M12192" i="3"/>
  <c r="M12193" i="3"/>
  <c r="M12194" i="3"/>
  <c r="M12195" i="3"/>
  <c r="M12196" i="3"/>
  <c r="M12197" i="3"/>
  <c r="M12198" i="3"/>
  <c r="M12199" i="3"/>
  <c r="M12200" i="3"/>
  <c r="M12201" i="3"/>
  <c r="M12202" i="3"/>
  <c r="M12203" i="3"/>
  <c r="M12204" i="3"/>
  <c r="M12205" i="3"/>
  <c r="M12206" i="3"/>
  <c r="M12207" i="3"/>
  <c r="M12208" i="3"/>
  <c r="M12209" i="3"/>
  <c r="M12210" i="3"/>
  <c r="M12211" i="3"/>
  <c r="M12212" i="3"/>
  <c r="M12213" i="3"/>
  <c r="M12214" i="3"/>
  <c r="M12215" i="3"/>
  <c r="M12216" i="3"/>
  <c r="M12217" i="3"/>
  <c r="M12218" i="3"/>
  <c r="M12219" i="3"/>
  <c r="M12220" i="3"/>
  <c r="M12221" i="3"/>
  <c r="M12222" i="3"/>
  <c r="M12223" i="3"/>
  <c r="M12224" i="3"/>
  <c r="M12225" i="3"/>
  <c r="M12226" i="3"/>
  <c r="M12227" i="3"/>
  <c r="M12228" i="3"/>
  <c r="M12229" i="3"/>
  <c r="M12230" i="3"/>
  <c r="M12231" i="3"/>
  <c r="M12232" i="3"/>
  <c r="M12233" i="3"/>
  <c r="M12234" i="3"/>
  <c r="M12235" i="3"/>
  <c r="M12236" i="3"/>
  <c r="M12237" i="3"/>
  <c r="M12238" i="3"/>
  <c r="M12239" i="3"/>
  <c r="M12240" i="3"/>
  <c r="M12241" i="3"/>
  <c r="M12242" i="3"/>
  <c r="M12243" i="3"/>
  <c r="M12244" i="3"/>
  <c r="M12245" i="3"/>
  <c r="M12246" i="3"/>
  <c r="M12247" i="3"/>
  <c r="M12248" i="3"/>
  <c r="M12249" i="3"/>
  <c r="M12250" i="3"/>
  <c r="M12251" i="3"/>
  <c r="M12252" i="3"/>
  <c r="M12253" i="3"/>
  <c r="M12254" i="3"/>
  <c r="M12255" i="3"/>
  <c r="M12256" i="3"/>
  <c r="M12257" i="3"/>
  <c r="M12258" i="3"/>
  <c r="M12259" i="3"/>
  <c r="M12260" i="3"/>
  <c r="M12261" i="3"/>
  <c r="M12262" i="3"/>
  <c r="M12263" i="3"/>
  <c r="M12264" i="3"/>
  <c r="M12265" i="3"/>
  <c r="M12266" i="3"/>
  <c r="M12267" i="3"/>
  <c r="M12268" i="3"/>
  <c r="M12269" i="3"/>
  <c r="M12270" i="3"/>
  <c r="M12271" i="3"/>
  <c r="M12272" i="3"/>
  <c r="M12273" i="3"/>
  <c r="M12274" i="3"/>
  <c r="M12275" i="3"/>
  <c r="M12276" i="3"/>
  <c r="M12277" i="3"/>
  <c r="M12278" i="3"/>
  <c r="M12279" i="3"/>
  <c r="M12280" i="3"/>
  <c r="M12281" i="3"/>
  <c r="M12282" i="3"/>
  <c r="M12283" i="3"/>
  <c r="M12284" i="3"/>
  <c r="M12285" i="3"/>
  <c r="M12286" i="3"/>
  <c r="M12287" i="3"/>
  <c r="M12288" i="3"/>
  <c r="M12289" i="3"/>
  <c r="M12290" i="3"/>
  <c r="M12291" i="3"/>
  <c r="M12292" i="3"/>
  <c r="M12293" i="3"/>
  <c r="M12294" i="3"/>
  <c r="M12295" i="3"/>
  <c r="M12296" i="3"/>
  <c r="M12297" i="3"/>
  <c r="M12298" i="3"/>
  <c r="M12299" i="3"/>
  <c r="M12300" i="3"/>
  <c r="M12301" i="3"/>
  <c r="M12302" i="3"/>
  <c r="M12303" i="3"/>
  <c r="M12304" i="3"/>
  <c r="M12305" i="3"/>
  <c r="M12306" i="3"/>
  <c r="M12307" i="3"/>
  <c r="M12308" i="3"/>
  <c r="M12309" i="3"/>
  <c r="M12310" i="3"/>
  <c r="M12311" i="3"/>
  <c r="M12312" i="3"/>
  <c r="M12313" i="3"/>
  <c r="M12314" i="3"/>
  <c r="M12315" i="3"/>
  <c r="M12316" i="3"/>
  <c r="M12317" i="3"/>
  <c r="M12318" i="3"/>
  <c r="M12319" i="3"/>
  <c r="M12320" i="3"/>
  <c r="M12321" i="3"/>
  <c r="M12322" i="3"/>
  <c r="M12323" i="3"/>
  <c r="M12324" i="3"/>
  <c r="M12325" i="3"/>
  <c r="M12326" i="3"/>
  <c r="M12327" i="3"/>
  <c r="M12328" i="3"/>
  <c r="M12329" i="3"/>
  <c r="M12330" i="3"/>
  <c r="M12331" i="3"/>
  <c r="M12332" i="3"/>
  <c r="M12333" i="3"/>
  <c r="M12334" i="3"/>
  <c r="M12335" i="3"/>
  <c r="M12336" i="3"/>
  <c r="M12337" i="3"/>
  <c r="M12338" i="3"/>
  <c r="M12339" i="3"/>
  <c r="M12340" i="3"/>
  <c r="M12341" i="3"/>
  <c r="M12342" i="3"/>
  <c r="M12343" i="3"/>
  <c r="M12344" i="3"/>
  <c r="M12345" i="3"/>
  <c r="M12346" i="3"/>
  <c r="M12347" i="3"/>
  <c r="M12348" i="3"/>
  <c r="M12349" i="3"/>
  <c r="M12350" i="3"/>
  <c r="M12351" i="3"/>
  <c r="M12352" i="3"/>
  <c r="M12353" i="3"/>
  <c r="M12354" i="3"/>
  <c r="M12355" i="3"/>
  <c r="M12356" i="3"/>
  <c r="M12357" i="3"/>
  <c r="M12358" i="3"/>
  <c r="M12359" i="3"/>
  <c r="M12360" i="3"/>
  <c r="M12361" i="3"/>
  <c r="M12362" i="3"/>
  <c r="M12363" i="3"/>
  <c r="M12364" i="3"/>
  <c r="M12365" i="3"/>
  <c r="M12366" i="3"/>
  <c r="M12367" i="3"/>
  <c r="M12368" i="3"/>
  <c r="M12369" i="3"/>
  <c r="M12370" i="3"/>
  <c r="M12371" i="3"/>
  <c r="M12372" i="3"/>
  <c r="M12373" i="3"/>
  <c r="M12374" i="3"/>
  <c r="M12375" i="3"/>
  <c r="M12376" i="3"/>
  <c r="M12377" i="3"/>
  <c r="M12378" i="3"/>
  <c r="M12379" i="3"/>
  <c r="M12380" i="3"/>
  <c r="M12381" i="3"/>
  <c r="M12382" i="3"/>
  <c r="M12383" i="3"/>
  <c r="M12384" i="3"/>
  <c r="M12385" i="3"/>
  <c r="M12386" i="3"/>
  <c r="M12387" i="3"/>
  <c r="M12388" i="3"/>
  <c r="M12389" i="3"/>
  <c r="M12390" i="3"/>
  <c r="M12391" i="3"/>
  <c r="M12392" i="3"/>
  <c r="M12393" i="3"/>
  <c r="M12394" i="3"/>
  <c r="M12395" i="3"/>
  <c r="M12396" i="3"/>
  <c r="M12397" i="3"/>
  <c r="M12398" i="3"/>
  <c r="M12399" i="3"/>
  <c r="M12400" i="3"/>
  <c r="M12401" i="3"/>
  <c r="M12402" i="3"/>
  <c r="M12403" i="3"/>
  <c r="M12404" i="3"/>
  <c r="M12405" i="3"/>
  <c r="M12406" i="3"/>
  <c r="M12407" i="3"/>
  <c r="M12408" i="3"/>
  <c r="M12409" i="3"/>
  <c r="M12410" i="3"/>
  <c r="M12411" i="3"/>
  <c r="M12412" i="3"/>
  <c r="M12413" i="3"/>
  <c r="M12414" i="3"/>
  <c r="M12415" i="3"/>
  <c r="M12416" i="3"/>
  <c r="M12417" i="3"/>
  <c r="M12418" i="3"/>
  <c r="M12419" i="3"/>
  <c r="M12420" i="3"/>
  <c r="M12421" i="3"/>
  <c r="M12422" i="3"/>
  <c r="M12423" i="3"/>
  <c r="M12424" i="3"/>
  <c r="M12425" i="3"/>
  <c r="M12426" i="3"/>
  <c r="M12427" i="3"/>
  <c r="M12428" i="3"/>
  <c r="M12429" i="3"/>
  <c r="M12430" i="3"/>
  <c r="M12431" i="3"/>
  <c r="M12432" i="3"/>
  <c r="M12433" i="3"/>
  <c r="M12434" i="3"/>
  <c r="M12435" i="3"/>
  <c r="M12436" i="3"/>
  <c r="M12437" i="3"/>
  <c r="M12438" i="3"/>
  <c r="M12439" i="3"/>
  <c r="M12440" i="3"/>
  <c r="M12441" i="3"/>
  <c r="M12442" i="3"/>
  <c r="M12443" i="3"/>
  <c r="M12444" i="3"/>
  <c r="M12445" i="3"/>
  <c r="M12446" i="3"/>
  <c r="M12447" i="3"/>
  <c r="M12448" i="3"/>
  <c r="M12449" i="3"/>
  <c r="M12450" i="3"/>
  <c r="M12451" i="3"/>
  <c r="M12452" i="3"/>
  <c r="M12453" i="3"/>
  <c r="M12454" i="3"/>
  <c r="M12455" i="3"/>
  <c r="M12456" i="3"/>
  <c r="M12457" i="3"/>
  <c r="M12458" i="3"/>
  <c r="M12459" i="3"/>
  <c r="M12460" i="3"/>
  <c r="M12461" i="3"/>
  <c r="M12462" i="3"/>
  <c r="M12463" i="3"/>
  <c r="M12464" i="3"/>
  <c r="M12465" i="3"/>
  <c r="M12466" i="3"/>
  <c r="M12467" i="3"/>
  <c r="M12468" i="3"/>
  <c r="M12469" i="3"/>
  <c r="M12470" i="3"/>
  <c r="M12471" i="3"/>
  <c r="M12472" i="3"/>
  <c r="M12473" i="3"/>
  <c r="M12474" i="3"/>
  <c r="M12475" i="3"/>
  <c r="M12476" i="3"/>
  <c r="M12477" i="3"/>
  <c r="M12478" i="3"/>
  <c r="M12479" i="3"/>
  <c r="M12480" i="3"/>
  <c r="M12481" i="3"/>
  <c r="M12482" i="3"/>
  <c r="M12483" i="3"/>
  <c r="M12484" i="3"/>
  <c r="M12485" i="3"/>
  <c r="M12486" i="3"/>
  <c r="M12487" i="3"/>
  <c r="M12488" i="3"/>
  <c r="M12489" i="3"/>
  <c r="M12490" i="3"/>
  <c r="M12491" i="3"/>
  <c r="M12492" i="3"/>
  <c r="M12493" i="3"/>
  <c r="M12494" i="3"/>
  <c r="M12495" i="3"/>
  <c r="M12496" i="3"/>
  <c r="M12497" i="3"/>
  <c r="M12498" i="3"/>
  <c r="M12499" i="3"/>
  <c r="M12500" i="3"/>
  <c r="M12501" i="3"/>
  <c r="M12502" i="3"/>
  <c r="M12503" i="3"/>
  <c r="M12504" i="3"/>
  <c r="M12505" i="3"/>
  <c r="M12506" i="3"/>
  <c r="M12507" i="3"/>
  <c r="M12508" i="3"/>
  <c r="M12509" i="3"/>
  <c r="M12510" i="3"/>
  <c r="M12511" i="3"/>
  <c r="M12512" i="3"/>
  <c r="M12513" i="3"/>
  <c r="M12514" i="3"/>
  <c r="M12515" i="3"/>
  <c r="M12516" i="3"/>
  <c r="M12517" i="3"/>
  <c r="M12518" i="3"/>
  <c r="M12519" i="3"/>
  <c r="M12520" i="3"/>
  <c r="M12521" i="3"/>
  <c r="M12522" i="3"/>
  <c r="M12523" i="3"/>
  <c r="M12524" i="3"/>
  <c r="M12525" i="3"/>
  <c r="M12526" i="3"/>
  <c r="M12527" i="3"/>
  <c r="M12528" i="3"/>
  <c r="M12529" i="3"/>
  <c r="M12530" i="3"/>
  <c r="M12531" i="3"/>
  <c r="M12532" i="3"/>
  <c r="M12533" i="3"/>
  <c r="M12534" i="3"/>
  <c r="M12535" i="3"/>
  <c r="M12536" i="3"/>
  <c r="M12537" i="3"/>
  <c r="M12538" i="3"/>
  <c r="M12539" i="3"/>
  <c r="M12540" i="3"/>
  <c r="M12541" i="3"/>
  <c r="M12542" i="3"/>
  <c r="M12543" i="3"/>
  <c r="M12544" i="3"/>
  <c r="M12545" i="3"/>
  <c r="M12546" i="3"/>
  <c r="M12547" i="3"/>
  <c r="M12548" i="3"/>
  <c r="M12549" i="3"/>
  <c r="M12550" i="3"/>
  <c r="M12551" i="3"/>
  <c r="M12552" i="3"/>
  <c r="M12553" i="3"/>
  <c r="M12554" i="3"/>
  <c r="M12555" i="3"/>
  <c r="M12556" i="3"/>
  <c r="M12557" i="3"/>
  <c r="M12558" i="3"/>
  <c r="M12559" i="3"/>
  <c r="M12560" i="3"/>
  <c r="M12561" i="3"/>
  <c r="M12562" i="3"/>
  <c r="M12563" i="3"/>
  <c r="M12564" i="3"/>
  <c r="M12565" i="3"/>
  <c r="M12566" i="3"/>
  <c r="M12567" i="3"/>
  <c r="M12568" i="3"/>
  <c r="M12569" i="3"/>
  <c r="M12570" i="3"/>
  <c r="M12571" i="3"/>
  <c r="M12572" i="3"/>
  <c r="M12573" i="3"/>
  <c r="M12574" i="3"/>
  <c r="M12575" i="3"/>
  <c r="M12576" i="3"/>
  <c r="M12577" i="3"/>
  <c r="M12578" i="3"/>
  <c r="M12579" i="3"/>
  <c r="M12580" i="3"/>
  <c r="M12581" i="3"/>
  <c r="M12582" i="3"/>
  <c r="M12583" i="3"/>
  <c r="M12584" i="3"/>
  <c r="M12585" i="3"/>
  <c r="M12586" i="3"/>
  <c r="M12587" i="3"/>
  <c r="M12588" i="3"/>
  <c r="M12589" i="3"/>
  <c r="M12590" i="3"/>
  <c r="M12591" i="3"/>
  <c r="M12592" i="3"/>
  <c r="M12593" i="3"/>
  <c r="M12594" i="3"/>
  <c r="M12595" i="3"/>
  <c r="M12596" i="3"/>
  <c r="M12597" i="3"/>
  <c r="M12598" i="3"/>
  <c r="M12599" i="3"/>
  <c r="M12600" i="3"/>
  <c r="M12601" i="3"/>
  <c r="M12602" i="3"/>
  <c r="M12603" i="3"/>
  <c r="M12604" i="3"/>
  <c r="M12605" i="3"/>
  <c r="M12606" i="3"/>
  <c r="M12607" i="3"/>
  <c r="M12608" i="3"/>
  <c r="M12609" i="3"/>
  <c r="M12610" i="3"/>
  <c r="M12611" i="3"/>
  <c r="M12612" i="3"/>
  <c r="M12613" i="3"/>
  <c r="M12614" i="3"/>
  <c r="M12615" i="3"/>
  <c r="M12616" i="3"/>
  <c r="M12617" i="3"/>
  <c r="M12618" i="3"/>
  <c r="M12619" i="3"/>
  <c r="M12620" i="3"/>
  <c r="M12621" i="3"/>
  <c r="M12622" i="3"/>
  <c r="M12623" i="3"/>
  <c r="M12624" i="3"/>
  <c r="M12625" i="3"/>
  <c r="M12626" i="3"/>
  <c r="M12627" i="3"/>
  <c r="M12628" i="3"/>
  <c r="M12629" i="3"/>
  <c r="M12630" i="3"/>
  <c r="M12631" i="3"/>
  <c r="M12632" i="3"/>
  <c r="M12633" i="3"/>
  <c r="M12634" i="3"/>
  <c r="M12635" i="3"/>
  <c r="M12636" i="3"/>
  <c r="M12637" i="3"/>
  <c r="M12638" i="3"/>
  <c r="M12639" i="3"/>
  <c r="M12640" i="3"/>
  <c r="M12641" i="3"/>
  <c r="M12642" i="3"/>
  <c r="M12643" i="3"/>
  <c r="M12644" i="3"/>
  <c r="M12645" i="3"/>
  <c r="M12646" i="3"/>
  <c r="M12647" i="3"/>
  <c r="M12648" i="3"/>
  <c r="M12649" i="3"/>
  <c r="M12650" i="3"/>
  <c r="M12651" i="3"/>
  <c r="M12652" i="3"/>
  <c r="M12653" i="3"/>
  <c r="M12654" i="3"/>
  <c r="M12655" i="3"/>
  <c r="M12656" i="3"/>
  <c r="M12657" i="3"/>
  <c r="M12658" i="3"/>
  <c r="M12659" i="3"/>
  <c r="M12660" i="3"/>
  <c r="M12661" i="3"/>
  <c r="M12662" i="3"/>
  <c r="M12663" i="3"/>
  <c r="M12664" i="3"/>
  <c r="M12665" i="3"/>
  <c r="M12666" i="3"/>
  <c r="M12667" i="3"/>
  <c r="M12668" i="3"/>
  <c r="M12669" i="3"/>
  <c r="M12670" i="3"/>
  <c r="M12671" i="3"/>
  <c r="M12672" i="3"/>
  <c r="M12673" i="3"/>
  <c r="M12674" i="3"/>
  <c r="M12675" i="3"/>
  <c r="M12676" i="3"/>
  <c r="M12677" i="3"/>
  <c r="M12678" i="3"/>
  <c r="M12679" i="3"/>
  <c r="M12680" i="3"/>
  <c r="M12681" i="3"/>
  <c r="M12682" i="3"/>
  <c r="M12683" i="3"/>
  <c r="M12684" i="3"/>
  <c r="M12685" i="3"/>
  <c r="M12686" i="3"/>
  <c r="M12687" i="3"/>
  <c r="M12688" i="3"/>
  <c r="M12689" i="3"/>
  <c r="M12690" i="3"/>
  <c r="M12691" i="3"/>
  <c r="M12692" i="3"/>
  <c r="M12693" i="3"/>
  <c r="M12694" i="3"/>
  <c r="M12695" i="3"/>
  <c r="M12696" i="3"/>
  <c r="M12697" i="3"/>
  <c r="M12698" i="3"/>
  <c r="M12699" i="3"/>
  <c r="M12700" i="3"/>
  <c r="M12701" i="3"/>
  <c r="M12702" i="3"/>
  <c r="M12703" i="3"/>
  <c r="M12704" i="3"/>
  <c r="M12705" i="3"/>
  <c r="M12706" i="3"/>
  <c r="M12707" i="3"/>
  <c r="M12708" i="3"/>
  <c r="M12709" i="3"/>
  <c r="M12710" i="3"/>
  <c r="M12711" i="3"/>
  <c r="M12712" i="3"/>
  <c r="M12713" i="3"/>
  <c r="M12714" i="3"/>
  <c r="M12715" i="3"/>
  <c r="M12716" i="3"/>
  <c r="M12717" i="3"/>
  <c r="M12718" i="3"/>
  <c r="M12719" i="3"/>
  <c r="M12720" i="3"/>
  <c r="M12721" i="3"/>
  <c r="M12722" i="3"/>
  <c r="M12723" i="3"/>
  <c r="M12724" i="3"/>
  <c r="M12725" i="3"/>
  <c r="M12726" i="3"/>
  <c r="M12727" i="3"/>
  <c r="M12728" i="3"/>
  <c r="M12729" i="3"/>
  <c r="M12730" i="3"/>
  <c r="M12731" i="3"/>
  <c r="M12732" i="3"/>
  <c r="M12733" i="3"/>
  <c r="M12734" i="3"/>
  <c r="M12735" i="3"/>
  <c r="M12736" i="3"/>
  <c r="M12737" i="3"/>
  <c r="M12738" i="3"/>
  <c r="M12739" i="3"/>
  <c r="M12740" i="3"/>
  <c r="M12741" i="3"/>
  <c r="M12742" i="3"/>
  <c r="M12743" i="3"/>
  <c r="M12744" i="3"/>
  <c r="M12745" i="3"/>
  <c r="M12746" i="3"/>
  <c r="M12747" i="3"/>
  <c r="M12748" i="3"/>
  <c r="M12749" i="3"/>
  <c r="M12750" i="3"/>
  <c r="M12751" i="3"/>
  <c r="M12752" i="3"/>
  <c r="M12753" i="3"/>
  <c r="M12754" i="3"/>
  <c r="M12755" i="3"/>
  <c r="M12756" i="3"/>
  <c r="M12757" i="3"/>
  <c r="M12758" i="3"/>
  <c r="M12759" i="3"/>
  <c r="M12760" i="3"/>
  <c r="M12761" i="3"/>
  <c r="M12762" i="3"/>
  <c r="M12763" i="3"/>
  <c r="M12764" i="3"/>
  <c r="M12765" i="3"/>
  <c r="M12766" i="3"/>
  <c r="M12767" i="3"/>
  <c r="M12768" i="3"/>
  <c r="M12769" i="3"/>
  <c r="M12770" i="3"/>
  <c r="M12771" i="3"/>
  <c r="M12772" i="3"/>
  <c r="M12773" i="3"/>
  <c r="M12774" i="3"/>
  <c r="M12775" i="3"/>
  <c r="M12776" i="3"/>
  <c r="M12777" i="3"/>
  <c r="M12778" i="3"/>
  <c r="M12779" i="3"/>
  <c r="M12780" i="3"/>
  <c r="M12781" i="3"/>
  <c r="M12782" i="3"/>
  <c r="M12783" i="3"/>
  <c r="M12784" i="3"/>
  <c r="M12785" i="3"/>
  <c r="M12786" i="3"/>
  <c r="M12787" i="3"/>
  <c r="M12788" i="3"/>
  <c r="M12789" i="3"/>
  <c r="M12790" i="3"/>
  <c r="M12791" i="3"/>
  <c r="M12792" i="3"/>
  <c r="M12793" i="3"/>
  <c r="M12794" i="3"/>
  <c r="M12795" i="3"/>
  <c r="M12796" i="3"/>
  <c r="M12797" i="3"/>
  <c r="M12798" i="3"/>
  <c r="M12799" i="3"/>
  <c r="M12800" i="3"/>
  <c r="M12801" i="3"/>
  <c r="M12802" i="3"/>
  <c r="M12803" i="3"/>
  <c r="M12804" i="3"/>
  <c r="M12805" i="3"/>
  <c r="M12806" i="3"/>
  <c r="M12807" i="3"/>
  <c r="M12808" i="3"/>
  <c r="M12809" i="3"/>
  <c r="M12810" i="3"/>
  <c r="M12811" i="3"/>
  <c r="M12812" i="3"/>
  <c r="M12813" i="3"/>
  <c r="M12814" i="3"/>
  <c r="M12815" i="3"/>
  <c r="M12816" i="3"/>
  <c r="M12817" i="3"/>
  <c r="M12818" i="3"/>
  <c r="M12819" i="3"/>
  <c r="M12820" i="3"/>
  <c r="M12821" i="3"/>
  <c r="M12822" i="3"/>
  <c r="M12823" i="3"/>
  <c r="M12824" i="3"/>
  <c r="M12825" i="3"/>
  <c r="M12826" i="3"/>
  <c r="M12827" i="3"/>
  <c r="M12828" i="3"/>
  <c r="M12829" i="3"/>
  <c r="M12830" i="3"/>
  <c r="M12831" i="3"/>
  <c r="M12832" i="3"/>
  <c r="M12833" i="3"/>
  <c r="M12834" i="3"/>
  <c r="M12835" i="3"/>
  <c r="M12836" i="3"/>
  <c r="M12837" i="3"/>
  <c r="M12838" i="3"/>
  <c r="M12839" i="3"/>
  <c r="M12840" i="3"/>
  <c r="M12841" i="3"/>
  <c r="M12842" i="3"/>
  <c r="M12843" i="3"/>
  <c r="M12844" i="3"/>
  <c r="M12845" i="3"/>
  <c r="M12846" i="3"/>
  <c r="M12847" i="3"/>
  <c r="M12848" i="3"/>
  <c r="M12849" i="3"/>
  <c r="M12850" i="3"/>
  <c r="M12851" i="3"/>
  <c r="M12852" i="3"/>
  <c r="M12853" i="3"/>
  <c r="M12854" i="3"/>
  <c r="M12855" i="3"/>
  <c r="M12856" i="3"/>
  <c r="M12857" i="3"/>
  <c r="M12858" i="3"/>
  <c r="M12859" i="3"/>
  <c r="M12860" i="3"/>
  <c r="M12861" i="3"/>
  <c r="M12862" i="3"/>
  <c r="M12863" i="3"/>
  <c r="M12864" i="3"/>
  <c r="M12865" i="3"/>
  <c r="M12866" i="3"/>
  <c r="M12867" i="3"/>
  <c r="M12868" i="3"/>
  <c r="M12869" i="3"/>
  <c r="M12870" i="3"/>
  <c r="M12871" i="3"/>
  <c r="M12872" i="3"/>
  <c r="M12873" i="3"/>
  <c r="M12874" i="3"/>
  <c r="M12875" i="3"/>
  <c r="M12876" i="3"/>
  <c r="M12877" i="3"/>
  <c r="M12878" i="3"/>
  <c r="M12879" i="3"/>
  <c r="M12880" i="3"/>
  <c r="M12881" i="3"/>
  <c r="M12882" i="3"/>
  <c r="M12883" i="3"/>
  <c r="M12884" i="3"/>
  <c r="M12885" i="3"/>
  <c r="M12886" i="3"/>
  <c r="M12887" i="3"/>
  <c r="M12888" i="3"/>
  <c r="M12889" i="3"/>
  <c r="M12890" i="3"/>
  <c r="M12891" i="3"/>
  <c r="M12892" i="3"/>
  <c r="M12893" i="3"/>
  <c r="M12894" i="3"/>
  <c r="M12895" i="3"/>
  <c r="M12896" i="3"/>
  <c r="M12897" i="3"/>
  <c r="M12898" i="3"/>
  <c r="M12899" i="3"/>
  <c r="M12900" i="3"/>
  <c r="M12901" i="3"/>
  <c r="M12902" i="3"/>
  <c r="M12903" i="3"/>
  <c r="M12904" i="3"/>
  <c r="M12905" i="3"/>
  <c r="M12906" i="3"/>
  <c r="M12907" i="3"/>
  <c r="M12908" i="3"/>
  <c r="M12909" i="3"/>
  <c r="M12910" i="3"/>
  <c r="M12911" i="3"/>
  <c r="M12912" i="3"/>
  <c r="M12913" i="3"/>
  <c r="M12914" i="3"/>
  <c r="M12915" i="3"/>
  <c r="M12916" i="3"/>
  <c r="M12917" i="3"/>
  <c r="M12918" i="3"/>
  <c r="M12919" i="3"/>
  <c r="M12920" i="3"/>
  <c r="M12921" i="3"/>
  <c r="M12922" i="3"/>
  <c r="M12923" i="3"/>
  <c r="M12924" i="3"/>
  <c r="M12925" i="3"/>
  <c r="M12926" i="3"/>
  <c r="M12927" i="3"/>
  <c r="M12928" i="3"/>
  <c r="M12929" i="3"/>
  <c r="M12930" i="3"/>
  <c r="M12931" i="3"/>
  <c r="M12932" i="3"/>
  <c r="M12933" i="3"/>
  <c r="M12934" i="3"/>
  <c r="M12935" i="3"/>
  <c r="M12936" i="3"/>
  <c r="M12937" i="3"/>
  <c r="M12938" i="3"/>
  <c r="M12939" i="3"/>
  <c r="M12940" i="3"/>
  <c r="M12941" i="3"/>
  <c r="M12942" i="3"/>
  <c r="M12943" i="3"/>
  <c r="M12944" i="3"/>
  <c r="M12945" i="3"/>
  <c r="M12946" i="3"/>
  <c r="M12947" i="3"/>
  <c r="M12948" i="3"/>
  <c r="M12949" i="3"/>
  <c r="M12950" i="3"/>
  <c r="M12951" i="3"/>
  <c r="M12952" i="3"/>
  <c r="M12953" i="3"/>
  <c r="M12954" i="3"/>
  <c r="M12955" i="3"/>
  <c r="M12956" i="3"/>
  <c r="M12957" i="3"/>
  <c r="M12958" i="3"/>
  <c r="M12959" i="3"/>
  <c r="M12960" i="3"/>
  <c r="M12961" i="3"/>
  <c r="M12962" i="3"/>
  <c r="M12963" i="3"/>
  <c r="M12964" i="3"/>
  <c r="M12965" i="3"/>
  <c r="M12966" i="3"/>
  <c r="M12967" i="3"/>
  <c r="M12968" i="3"/>
  <c r="M12969" i="3"/>
  <c r="M12970" i="3"/>
  <c r="M12971" i="3"/>
  <c r="M12972" i="3"/>
  <c r="M12973" i="3"/>
  <c r="M12974" i="3"/>
  <c r="M12975" i="3"/>
  <c r="M12976" i="3"/>
  <c r="M12977" i="3"/>
  <c r="M12978" i="3"/>
  <c r="M12979" i="3"/>
  <c r="M12980" i="3"/>
  <c r="M12981" i="3"/>
  <c r="M12982" i="3"/>
  <c r="M12983" i="3"/>
  <c r="M12984" i="3"/>
  <c r="M12985" i="3"/>
  <c r="M12986" i="3"/>
  <c r="M12987" i="3"/>
  <c r="M12988" i="3"/>
  <c r="M12989" i="3"/>
  <c r="M12990" i="3"/>
  <c r="M12991" i="3"/>
  <c r="M12992" i="3"/>
  <c r="M12993" i="3"/>
  <c r="M12994" i="3"/>
  <c r="M12995" i="3"/>
  <c r="M12996" i="3"/>
  <c r="M12997" i="3"/>
  <c r="M12998" i="3"/>
  <c r="M12999" i="3"/>
  <c r="M13000" i="3"/>
  <c r="M13001" i="3"/>
  <c r="M13002" i="3"/>
  <c r="M13003" i="3"/>
  <c r="M13004" i="3"/>
  <c r="M13005" i="3"/>
  <c r="M13006" i="3"/>
  <c r="M13007" i="3"/>
  <c r="M13008" i="3"/>
  <c r="M13009" i="3"/>
  <c r="M13010" i="3"/>
  <c r="M13011" i="3"/>
  <c r="M13012" i="3"/>
  <c r="M13013" i="3"/>
  <c r="M13014" i="3"/>
  <c r="M13015" i="3"/>
  <c r="M13016" i="3"/>
  <c r="M13017" i="3"/>
  <c r="M13018" i="3"/>
  <c r="M13019" i="3"/>
  <c r="M13020" i="3"/>
  <c r="M13021" i="3"/>
  <c r="M13022" i="3"/>
  <c r="M13023" i="3"/>
  <c r="M13024" i="3"/>
  <c r="M13025" i="3"/>
  <c r="M13026" i="3"/>
  <c r="M13027" i="3"/>
  <c r="M13028" i="3"/>
  <c r="M13029" i="3"/>
  <c r="M13030" i="3"/>
  <c r="M13031" i="3"/>
  <c r="M13032" i="3"/>
  <c r="M13033" i="3"/>
  <c r="M13034" i="3"/>
  <c r="M13035" i="3"/>
  <c r="M13036" i="3"/>
  <c r="M13037" i="3"/>
  <c r="M13038" i="3"/>
  <c r="M13039" i="3"/>
  <c r="M13040" i="3"/>
  <c r="M13041" i="3"/>
  <c r="M13042" i="3"/>
  <c r="M13043" i="3"/>
  <c r="M13044" i="3"/>
  <c r="M13045" i="3"/>
  <c r="M13046" i="3"/>
  <c r="M13047" i="3"/>
  <c r="M13048" i="3"/>
  <c r="M13049" i="3"/>
  <c r="M13050" i="3"/>
  <c r="M13051" i="3"/>
  <c r="M13052" i="3"/>
  <c r="M13053" i="3"/>
  <c r="M13054" i="3"/>
  <c r="M13055" i="3"/>
  <c r="M13056" i="3"/>
  <c r="M13057" i="3"/>
  <c r="M13058" i="3"/>
  <c r="M13059" i="3"/>
  <c r="M13060" i="3"/>
  <c r="M13061" i="3"/>
  <c r="M13062" i="3"/>
  <c r="M13063" i="3"/>
  <c r="M13064" i="3"/>
  <c r="M13065" i="3"/>
  <c r="M13066" i="3"/>
  <c r="M13067" i="3"/>
  <c r="M13068" i="3"/>
  <c r="M13069" i="3"/>
  <c r="M13070" i="3"/>
  <c r="M13071" i="3"/>
  <c r="M13072" i="3"/>
  <c r="M13073" i="3"/>
  <c r="M13074" i="3"/>
  <c r="M13075" i="3"/>
  <c r="M13076" i="3"/>
  <c r="M13077" i="3"/>
  <c r="M13078" i="3"/>
  <c r="M13079" i="3"/>
  <c r="M13080" i="3"/>
  <c r="M13081" i="3"/>
  <c r="M13082" i="3"/>
  <c r="M13083" i="3"/>
  <c r="M13084" i="3"/>
  <c r="M13085" i="3"/>
  <c r="M13086" i="3"/>
  <c r="M13087" i="3"/>
  <c r="M13088" i="3"/>
  <c r="M13089" i="3"/>
  <c r="M13090" i="3"/>
  <c r="M13091" i="3"/>
  <c r="M13092" i="3"/>
  <c r="M13093" i="3"/>
  <c r="M13094" i="3"/>
  <c r="M13095" i="3"/>
  <c r="M13096" i="3"/>
  <c r="M13097" i="3"/>
  <c r="M13098" i="3"/>
  <c r="M13099" i="3"/>
  <c r="M13100" i="3"/>
  <c r="M13101" i="3"/>
  <c r="M13102" i="3"/>
  <c r="M13103" i="3"/>
  <c r="M13104" i="3"/>
  <c r="M13105" i="3"/>
  <c r="M13106" i="3"/>
  <c r="M13107" i="3"/>
  <c r="M13108" i="3"/>
  <c r="M13109" i="3"/>
  <c r="M13110" i="3"/>
  <c r="M13111" i="3"/>
  <c r="M13112" i="3"/>
  <c r="M13113" i="3"/>
  <c r="M13114" i="3"/>
  <c r="M13115" i="3"/>
  <c r="M13116" i="3"/>
  <c r="M13117" i="3"/>
  <c r="M13118" i="3"/>
  <c r="M13119" i="3"/>
  <c r="M13120" i="3"/>
  <c r="M13121" i="3"/>
  <c r="M13122" i="3"/>
  <c r="M13123" i="3"/>
  <c r="M13124" i="3"/>
  <c r="M13125" i="3"/>
  <c r="M13126" i="3"/>
  <c r="M13127" i="3"/>
  <c r="M13128" i="3"/>
  <c r="M13129" i="3"/>
  <c r="M13130" i="3"/>
  <c r="M13131" i="3"/>
  <c r="M13132" i="3"/>
  <c r="M13133" i="3"/>
  <c r="M13134" i="3"/>
  <c r="M13135" i="3"/>
  <c r="M13136" i="3"/>
  <c r="M13137" i="3"/>
  <c r="M13138" i="3"/>
  <c r="M13139" i="3"/>
  <c r="M13140" i="3"/>
  <c r="M13141" i="3"/>
  <c r="M13142" i="3"/>
  <c r="M13143" i="3"/>
  <c r="M13144" i="3"/>
  <c r="M13145" i="3"/>
  <c r="M13146" i="3"/>
  <c r="M13147" i="3"/>
  <c r="M13148" i="3"/>
  <c r="M13149" i="3"/>
  <c r="M13150" i="3"/>
  <c r="M13151" i="3"/>
  <c r="M13152" i="3"/>
  <c r="M13153" i="3"/>
  <c r="M13154" i="3"/>
  <c r="M13155" i="3"/>
  <c r="M13156" i="3"/>
  <c r="M13157" i="3"/>
  <c r="M13158" i="3"/>
  <c r="M13159" i="3"/>
  <c r="M13160" i="3"/>
  <c r="M13161" i="3"/>
  <c r="M13162" i="3"/>
  <c r="M13163" i="3"/>
  <c r="M13164" i="3"/>
  <c r="M13165" i="3"/>
  <c r="M13166" i="3"/>
  <c r="M13167" i="3"/>
  <c r="M13168" i="3"/>
  <c r="M13169" i="3"/>
  <c r="M13170" i="3"/>
  <c r="M13171" i="3"/>
  <c r="M13172" i="3"/>
  <c r="M13173" i="3"/>
  <c r="M13174" i="3"/>
  <c r="M13175" i="3"/>
  <c r="M13176" i="3"/>
  <c r="M13177" i="3"/>
  <c r="M13178" i="3"/>
  <c r="M13179" i="3"/>
  <c r="M13180" i="3"/>
  <c r="M13181" i="3"/>
  <c r="M13182" i="3"/>
  <c r="M13183" i="3"/>
  <c r="M13184" i="3"/>
  <c r="M13185" i="3"/>
  <c r="M13186" i="3"/>
  <c r="M13187" i="3"/>
  <c r="M13188" i="3"/>
  <c r="M13189" i="3"/>
  <c r="M13190" i="3"/>
  <c r="M13191" i="3"/>
  <c r="M13192" i="3"/>
  <c r="M13193" i="3"/>
  <c r="M13194" i="3"/>
  <c r="M13195" i="3"/>
  <c r="M13196" i="3"/>
  <c r="M13197" i="3"/>
  <c r="M13198" i="3"/>
  <c r="M13199" i="3"/>
  <c r="M13200" i="3"/>
  <c r="M13201" i="3"/>
  <c r="M13202" i="3"/>
  <c r="M13203" i="3"/>
  <c r="M13204" i="3"/>
  <c r="M13205" i="3"/>
  <c r="M13206" i="3"/>
  <c r="M13207" i="3"/>
  <c r="M13208" i="3"/>
  <c r="M13209" i="3"/>
  <c r="M13210" i="3"/>
  <c r="M13211" i="3"/>
  <c r="M13212" i="3"/>
  <c r="M13213" i="3"/>
  <c r="M13214" i="3"/>
  <c r="M13215" i="3"/>
  <c r="M13216" i="3"/>
  <c r="M13217" i="3"/>
  <c r="M13218" i="3"/>
  <c r="M13219" i="3"/>
  <c r="M13220" i="3"/>
  <c r="M13221" i="3"/>
  <c r="M13222" i="3"/>
  <c r="M13223" i="3"/>
  <c r="M13224" i="3"/>
  <c r="M13225" i="3"/>
  <c r="M13226" i="3"/>
  <c r="M13227" i="3"/>
  <c r="M13228" i="3"/>
  <c r="M13229" i="3"/>
  <c r="M13230" i="3"/>
  <c r="M13231" i="3"/>
  <c r="M13232" i="3"/>
  <c r="M13233" i="3"/>
  <c r="M13234" i="3"/>
  <c r="M13235" i="3"/>
  <c r="M13236" i="3"/>
  <c r="M13237" i="3"/>
  <c r="M13238" i="3"/>
  <c r="M13239" i="3"/>
  <c r="M13240" i="3"/>
  <c r="M13241" i="3"/>
  <c r="M13242" i="3"/>
  <c r="M13243" i="3"/>
  <c r="M13244" i="3"/>
  <c r="M13245" i="3"/>
  <c r="M13246" i="3"/>
  <c r="M13247" i="3"/>
  <c r="M13248" i="3"/>
  <c r="M13249" i="3"/>
  <c r="M13250" i="3"/>
  <c r="M13251" i="3"/>
  <c r="M13252" i="3"/>
  <c r="M13253" i="3"/>
  <c r="M13254" i="3"/>
  <c r="M13255" i="3"/>
  <c r="M13256" i="3"/>
  <c r="M13257" i="3"/>
  <c r="M13258" i="3"/>
  <c r="M13259" i="3"/>
  <c r="M13260" i="3"/>
  <c r="M13261" i="3"/>
  <c r="M13262" i="3"/>
  <c r="M13263" i="3"/>
  <c r="M13264" i="3"/>
  <c r="M13265" i="3"/>
  <c r="M13266" i="3"/>
  <c r="M13267" i="3"/>
  <c r="M13268" i="3"/>
  <c r="M13269" i="3"/>
  <c r="M13270" i="3"/>
  <c r="M13271" i="3"/>
  <c r="M13272" i="3"/>
  <c r="M13273" i="3"/>
  <c r="M13274" i="3"/>
  <c r="M13275" i="3"/>
  <c r="M13276" i="3"/>
  <c r="M13277" i="3"/>
  <c r="M13278" i="3"/>
  <c r="M13279" i="3"/>
  <c r="M13280" i="3"/>
  <c r="M13281" i="3"/>
  <c r="M13282" i="3"/>
  <c r="M13283" i="3"/>
  <c r="M13284" i="3"/>
  <c r="M13285" i="3"/>
  <c r="M13286" i="3"/>
  <c r="M13287" i="3"/>
  <c r="M13288" i="3"/>
  <c r="M13289" i="3"/>
  <c r="M13290" i="3"/>
  <c r="M13291" i="3"/>
  <c r="M13292" i="3"/>
  <c r="M13293" i="3"/>
  <c r="M13294" i="3"/>
  <c r="M13295" i="3"/>
  <c r="M13296" i="3"/>
  <c r="M13297" i="3"/>
  <c r="M13298" i="3"/>
  <c r="M13299" i="3"/>
  <c r="M13300" i="3"/>
  <c r="M13301" i="3"/>
  <c r="M13302" i="3"/>
  <c r="M13303" i="3"/>
  <c r="M13304" i="3"/>
  <c r="M13305" i="3"/>
  <c r="M13306" i="3"/>
  <c r="M13307" i="3"/>
  <c r="M13308" i="3"/>
  <c r="M13309" i="3"/>
  <c r="M13310" i="3"/>
  <c r="M13311" i="3"/>
  <c r="M13312" i="3"/>
  <c r="M13313" i="3"/>
  <c r="M13314" i="3"/>
  <c r="M13315" i="3"/>
  <c r="M13316" i="3"/>
  <c r="M13317" i="3"/>
  <c r="M13318" i="3"/>
  <c r="M13319" i="3"/>
  <c r="M13320" i="3"/>
  <c r="M13321" i="3"/>
  <c r="M13322" i="3"/>
  <c r="M13323" i="3"/>
  <c r="M13324" i="3"/>
  <c r="M13325" i="3"/>
  <c r="M13326" i="3"/>
  <c r="M13327" i="3"/>
  <c r="M13328" i="3"/>
  <c r="M13329" i="3"/>
  <c r="M13330" i="3"/>
  <c r="M13331" i="3"/>
  <c r="M13332" i="3"/>
  <c r="M13333" i="3"/>
  <c r="M13334" i="3"/>
  <c r="M13335" i="3"/>
  <c r="M13336" i="3"/>
  <c r="M13337" i="3"/>
  <c r="M13338" i="3"/>
  <c r="M13339" i="3"/>
  <c r="M13340" i="3"/>
  <c r="M13341" i="3"/>
  <c r="M13342" i="3"/>
  <c r="M13343" i="3"/>
  <c r="M13344" i="3"/>
  <c r="M13345" i="3"/>
  <c r="M13346" i="3"/>
  <c r="M13347" i="3"/>
  <c r="M13348" i="3"/>
  <c r="M13349" i="3"/>
  <c r="M13350" i="3"/>
  <c r="M13351" i="3"/>
  <c r="M13352" i="3"/>
  <c r="M13353" i="3"/>
  <c r="M13354" i="3"/>
  <c r="M13355" i="3"/>
  <c r="M13356" i="3"/>
  <c r="M13357" i="3"/>
  <c r="M13358" i="3"/>
  <c r="M13359" i="3"/>
  <c r="M13360" i="3"/>
  <c r="M13361" i="3"/>
  <c r="M13362" i="3"/>
  <c r="M13363" i="3"/>
  <c r="M13364" i="3"/>
  <c r="M13365" i="3"/>
  <c r="M13366" i="3"/>
  <c r="M13367" i="3"/>
  <c r="M13368" i="3"/>
  <c r="M13369" i="3"/>
  <c r="M13370" i="3"/>
  <c r="M13371" i="3"/>
  <c r="M13372" i="3"/>
  <c r="M13373" i="3"/>
  <c r="M13374" i="3"/>
  <c r="M13375" i="3"/>
  <c r="M13376" i="3"/>
  <c r="M13377" i="3"/>
  <c r="M13378" i="3"/>
  <c r="M13379" i="3"/>
  <c r="I3" i="3" l="1"/>
  <c r="I4" i="3"/>
  <c r="I5" i="3"/>
  <c r="J5" i="3" s="1"/>
  <c r="K5" i="3" s="1"/>
  <c r="I6" i="3"/>
  <c r="J6" i="3" s="1"/>
  <c r="K6" i="3" s="1"/>
  <c r="I7" i="3"/>
  <c r="I8" i="3"/>
  <c r="I9" i="3"/>
  <c r="J9" i="3" s="1"/>
  <c r="K9" i="3" s="1"/>
  <c r="I10" i="3"/>
  <c r="J10" i="3" s="1"/>
  <c r="K10" i="3" s="1"/>
  <c r="I11" i="3"/>
  <c r="I12" i="3"/>
  <c r="I13" i="3"/>
  <c r="J13" i="3" s="1"/>
  <c r="K13" i="3" s="1"/>
  <c r="I14" i="3"/>
  <c r="J14" i="3" s="1"/>
  <c r="K14" i="3" s="1"/>
  <c r="I15" i="3"/>
  <c r="I16" i="3"/>
  <c r="I17" i="3"/>
  <c r="J17" i="3" s="1"/>
  <c r="K17" i="3" s="1"/>
  <c r="I18" i="3"/>
  <c r="J18" i="3" s="1"/>
  <c r="K18" i="3" s="1"/>
  <c r="I19" i="3"/>
  <c r="I20" i="3"/>
  <c r="I21" i="3"/>
  <c r="J21" i="3" s="1"/>
  <c r="K21" i="3" s="1"/>
  <c r="I22" i="3"/>
  <c r="J22" i="3" s="1"/>
  <c r="K22" i="3" s="1"/>
  <c r="I23" i="3"/>
  <c r="I24" i="3"/>
  <c r="I25" i="3"/>
  <c r="J25" i="3" s="1"/>
  <c r="K25" i="3" s="1"/>
  <c r="I26" i="3"/>
  <c r="J26" i="3" s="1"/>
  <c r="K26" i="3" s="1"/>
  <c r="I27" i="3"/>
  <c r="I28" i="3"/>
  <c r="I29" i="3"/>
  <c r="J29" i="3" s="1"/>
  <c r="K29" i="3" s="1"/>
  <c r="I30" i="3"/>
  <c r="J30" i="3" s="1"/>
  <c r="K30" i="3" s="1"/>
  <c r="I31" i="3"/>
  <c r="I32" i="3"/>
  <c r="I33" i="3"/>
  <c r="I34" i="3"/>
  <c r="J34" i="3" s="1"/>
  <c r="K34" i="3" s="1"/>
  <c r="I35" i="3"/>
  <c r="I36" i="3"/>
  <c r="I37" i="3"/>
  <c r="J37" i="3" s="1"/>
  <c r="K37" i="3" s="1"/>
  <c r="I38" i="3"/>
  <c r="J38" i="3" s="1"/>
  <c r="K38" i="3" s="1"/>
  <c r="I39" i="3"/>
  <c r="I40" i="3"/>
  <c r="I41" i="3"/>
  <c r="J41" i="3" s="1"/>
  <c r="K41" i="3" s="1"/>
  <c r="I42" i="3"/>
  <c r="J42" i="3" s="1"/>
  <c r="K42" i="3" s="1"/>
  <c r="I43" i="3"/>
  <c r="I44" i="3"/>
  <c r="I45" i="3"/>
  <c r="J45" i="3" s="1"/>
  <c r="K45" i="3" s="1"/>
  <c r="I46" i="3"/>
  <c r="J46" i="3" s="1"/>
  <c r="K46" i="3" s="1"/>
  <c r="I47" i="3"/>
  <c r="I48" i="3"/>
  <c r="I49" i="3"/>
  <c r="J49" i="3" s="1"/>
  <c r="K49" i="3" s="1"/>
  <c r="I50" i="3"/>
  <c r="J50" i="3" s="1"/>
  <c r="K50" i="3" s="1"/>
  <c r="I51" i="3"/>
  <c r="I52" i="3"/>
  <c r="I53" i="3"/>
  <c r="J53" i="3" s="1"/>
  <c r="K53" i="3" s="1"/>
  <c r="I54" i="3"/>
  <c r="J54" i="3" s="1"/>
  <c r="K54" i="3" s="1"/>
  <c r="I55" i="3"/>
  <c r="I56" i="3"/>
  <c r="I57" i="3"/>
  <c r="J57" i="3" s="1"/>
  <c r="K57" i="3" s="1"/>
  <c r="I58" i="3"/>
  <c r="J58" i="3" s="1"/>
  <c r="K58" i="3" s="1"/>
  <c r="I59" i="3"/>
  <c r="I60" i="3"/>
  <c r="I61" i="3"/>
  <c r="J61" i="3" s="1"/>
  <c r="K61" i="3" s="1"/>
  <c r="I62" i="3"/>
  <c r="J62" i="3" s="1"/>
  <c r="K62" i="3" s="1"/>
  <c r="I63" i="3"/>
  <c r="I64" i="3"/>
  <c r="I65" i="3"/>
  <c r="J65" i="3" s="1"/>
  <c r="K65" i="3" s="1"/>
  <c r="I66" i="3"/>
  <c r="J66" i="3" s="1"/>
  <c r="K66" i="3" s="1"/>
  <c r="I67" i="3"/>
  <c r="I68" i="3"/>
  <c r="I69" i="3"/>
  <c r="J69" i="3" s="1"/>
  <c r="K69" i="3" s="1"/>
  <c r="I70" i="3"/>
  <c r="J70" i="3" s="1"/>
  <c r="K70" i="3" s="1"/>
  <c r="I71" i="3"/>
  <c r="I72" i="3"/>
  <c r="I73" i="3"/>
  <c r="J73" i="3" s="1"/>
  <c r="K73" i="3" s="1"/>
  <c r="I74" i="3"/>
  <c r="J74" i="3" s="1"/>
  <c r="K74" i="3" s="1"/>
  <c r="I75" i="3"/>
  <c r="I76" i="3"/>
  <c r="I77" i="3"/>
  <c r="J77" i="3" s="1"/>
  <c r="K77" i="3" s="1"/>
  <c r="I78" i="3"/>
  <c r="J78" i="3" s="1"/>
  <c r="K78" i="3" s="1"/>
  <c r="I79" i="3"/>
  <c r="I80" i="3"/>
  <c r="I81" i="3"/>
  <c r="J81" i="3" s="1"/>
  <c r="K81" i="3" s="1"/>
  <c r="I82" i="3"/>
  <c r="J82" i="3" s="1"/>
  <c r="K82" i="3" s="1"/>
  <c r="I83" i="3"/>
  <c r="I84" i="3"/>
  <c r="I85" i="3"/>
  <c r="J85" i="3" s="1"/>
  <c r="K85" i="3" s="1"/>
  <c r="I86" i="3"/>
  <c r="J86" i="3" s="1"/>
  <c r="K86" i="3" s="1"/>
  <c r="I87" i="3"/>
  <c r="I88" i="3"/>
  <c r="I89" i="3"/>
  <c r="J89" i="3" s="1"/>
  <c r="K89" i="3" s="1"/>
  <c r="I90" i="3"/>
  <c r="J90" i="3" s="1"/>
  <c r="K90" i="3" s="1"/>
  <c r="I91" i="3"/>
  <c r="I92" i="3"/>
  <c r="I93" i="3"/>
  <c r="J93" i="3" s="1"/>
  <c r="K93" i="3" s="1"/>
  <c r="I94" i="3"/>
  <c r="J94" i="3" s="1"/>
  <c r="K94" i="3" s="1"/>
  <c r="I95" i="3"/>
  <c r="I96" i="3"/>
  <c r="I97" i="3"/>
  <c r="J97" i="3" s="1"/>
  <c r="K97" i="3" s="1"/>
  <c r="I98" i="3"/>
  <c r="J98" i="3" s="1"/>
  <c r="K98" i="3" s="1"/>
  <c r="I99" i="3"/>
  <c r="I100" i="3"/>
  <c r="I101" i="3"/>
  <c r="I102" i="3"/>
  <c r="J102" i="3" s="1"/>
  <c r="K102" i="3" s="1"/>
  <c r="I103" i="3"/>
  <c r="I104" i="3"/>
  <c r="I105" i="3"/>
  <c r="J105" i="3" s="1"/>
  <c r="K105" i="3" s="1"/>
  <c r="I106" i="3"/>
  <c r="J106" i="3" s="1"/>
  <c r="K106" i="3" s="1"/>
  <c r="I107" i="3"/>
  <c r="I108" i="3"/>
  <c r="I109" i="3"/>
  <c r="J109" i="3" s="1"/>
  <c r="K109" i="3" s="1"/>
  <c r="I110" i="3"/>
  <c r="J110" i="3" s="1"/>
  <c r="K110" i="3" s="1"/>
  <c r="I111" i="3"/>
  <c r="I112" i="3"/>
  <c r="I113" i="3"/>
  <c r="J113" i="3" s="1"/>
  <c r="K113" i="3" s="1"/>
  <c r="I114" i="3"/>
  <c r="J114" i="3" s="1"/>
  <c r="K114" i="3" s="1"/>
  <c r="I115" i="3"/>
  <c r="I116" i="3"/>
  <c r="I117" i="3"/>
  <c r="J117" i="3" s="1"/>
  <c r="K117" i="3" s="1"/>
  <c r="I118" i="3"/>
  <c r="J118" i="3" s="1"/>
  <c r="K118" i="3" s="1"/>
  <c r="I119" i="3"/>
  <c r="I120" i="3"/>
  <c r="I121" i="3"/>
  <c r="J121" i="3" s="1"/>
  <c r="K121" i="3" s="1"/>
  <c r="I122" i="3"/>
  <c r="J122" i="3" s="1"/>
  <c r="K122" i="3" s="1"/>
  <c r="I123" i="3"/>
  <c r="I124" i="3"/>
  <c r="I125" i="3"/>
  <c r="J125" i="3" s="1"/>
  <c r="K125" i="3" s="1"/>
  <c r="I126" i="3"/>
  <c r="J126" i="3" s="1"/>
  <c r="K126" i="3" s="1"/>
  <c r="I127" i="3"/>
  <c r="I128" i="3"/>
  <c r="I129" i="3"/>
  <c r="J129" i="3" s="1"/>
  <c r="K129" i="3" s="1"/>
  <c r="I130" i="3"/>
  <c r="J130" i="3" s="1"/>
  <c r="K130" i="3" s="1"/>
  <c r="I131" i="3"/>
  <c r="I132" i="3"/>
  <c r="I133" i="3"/>
  <c r="J133" i="3" s="1"/>
  <c r="K133" i="3" s="1"/>
  <c r="I134" i="3"/>
  <c r="J134" i="3" s="1"/>
  <c r="K134" i="3" s="1"/>
  <c r="I135" i="3"/>
  <c r="I136" i="3"/>
  <c r="I137" i="3"/>
  <c r="J137" i="3" s="1"/>
  <c r="K137" i="3" s="1"/>
  <c r="I138" i="3"/>
  <c r="J138" i="3" s="1"/>
  <c r="K138" i="3" s="1"/>
  <c r="I139" i="3"/>
  <c r="I140" i="3"/>
  <c r="I141" i="3"/>
  <c r="J141" i="3" s="1"/>
  <c r="K141" i="3" s="1"/>
  <c r="I142" i="3"/>
  <c r="J142" i="3" s="1"/>
  <c r="K142" i="3" s="1"/>
  <c r="I143" i="3"/>
  <c r="I144" i="3"/>
  <c r="I145" i="3"/>
  <c r="J145" i="3" s="1"/>
  <c r="K145" i="3" s="1"/>
  <c r="I146" i="3"/>
  <c r="J146" i="3" s="1"/>
  <c r="K146" i="3" s="1"/>
  <c r="I147" i="3"/>
  <c r="I148" i="3"/>
  <c r="I149" i="3"/>
  <c r="J149" i="3" s="1"/>
  <c r="K149" i="3" s="1"/>
  <c r="I150" i="3"/>
  <c r="J150" i="3" s="1"/>
  <c r="K150" i="3" s="1"/>
  <c r="I151" i="3"/>
  <c r="I152" i="3"/>
  <c r="I153" i="3"/>
  <c r="J153" i="3" s="1"/>
  <c r="K153" i="3" s="1"/>
  <c r="I154" i="3"/>
  <c r="J154" i="3" s="1"/>
  <c r="K154" i="3" s="1"/>
  <c r="I155" i="3"/>
  <c r="I156" i="3"/>
  <c r="I157" i="3"/>
  <c r="J157" i="3" s="1"/>
  <c r="K157" i="3" s="1"/>
  <c r="I158" i="3"/>
  <c r="J158" i="3" s="1"/>
  <c r="K158" i="3" s="1"/>
  <c r="I159" i="3"/>
  <c r="I160" i="3"/>
  <c r="I161" i="3"/>
  <c r="J161" i="3" s="1"/>
  <c r="K161" i="3" s="1"/>
  <c r="I162" i="3"/>
  <c r="J162" i="3" s="1"/>
  <c r="K162" i="3" s="1"/>
  <c r="I163" i="3"/>
  <c r="I164" i="3"/>
  <c r="I165" i="3"/>
  <c r="J165" i="3" s="1"/>
  <c r="K165" i="3" s="1"/>
  <c r="I166" i="3"/>
  <c r="I167" i="3"/>
  <c r="I168" i="3"/>
  <c r="I169" i="3"/>
  <c r="J169" i="3" s="1"/>
  <c r="K169" i="3" s="1"/>
  <c r="I170" i="3"/>
  <c r="J170" i="3" s="1"/>
  <c r="K170" i="3" s="1"/>
  <c r="I171" i="3"/>
  <c r="I172" i="3"/>
  <c r="I173" i="3"/>
  <c r="J173" i="3" s="1"/>
  <c r="K173" i="3" s="1"/>
  <c r="I174" i="3"/>
  <c r="J174" i="3" s="1"/>
  <c r="K174" i="3" s="1"/>
  <c r="I175" i="3"/>
  <c r="I176" i="3"/>
  <c r="I177" i="3"/>
  <c r="J177" i="3" s="1"/>
  <c r="K177" i="3" s="1"/>
  <c r="I178" i="3"/>
  <c r="J178" i="3" s="1"/>
  <c r="K178" i="3" s="1"/>
  <c r="I179" i="3"/>
  <c r="I180" i="3"/>
  <c r="I181" i="3"/>
  <c r="J181" i="3" s="1"/>
  <c r="K181" i="3" s="1"/>
  <c r="I182" i="3"/>
  <c r="J182" i="3" s="1"/>
  <c r="K182" i="3" s="1"/>
  <c r="I183" i="3"/>
  <c r="I184" i="3"/>
  <c r="I185" i="3"/>
  <c r="J185" i="3" s="1"/>
  <c r="K185" i="3" s="1"/>
  <c r="I186" i="3"/>
  <c r="J186" i="3" s="1"/>
  <c r="K186" i="3" s="1"/>
  <c r="I187" i="3"/>
  <c r="I188" i="3"/>
  <c r="I189" i="3"/>
  <c r="J189" i="3" s="1"/>
  <c r="K189" i="3" s="1"/>
  <c r="I190" i="3"/>
  <c r="J190" i="3" s="1"/>
  <c r="K190" i="3" s="1"/>
  <c r="I191" i="3"/>
  <c r="I192" i="3"/>
  <c r="I193" i="3"/>
  <c r="J193" i="3" s="1"/>
  <c r="K193" i="3" s="1"/>
  <c r="I194" i="3"/>
  <c r="J194" i="3" s="1"/>
  <c r="K194" i="3" s="1"/>
  <c r="I195" i="3"/>
  <c r="I196" i="3"/>
  <c r="I197" i="3"/>
  <c r="J197" i="3" s="1"/>
  <c r="K197" i="3" s="1"/>
  <c r="I198" i="3"/>
  <c r="J198" i="3" s="1"/>
  <c r="K198" i="3" s="1"/>
  <c r="I199" i="3"/>
  <c r="I200" i="3"/>
  <c r="I201" i="3"/>
  <c r="J201" i="3" s="1"/>
  <c r="K201" i="3" s="1"/>
  <c r="I202" i="3"/>
  <c r="J202" i="3" s="1"/>
  <c r="K202" i="3" s="1"/>
  <c r="I203" i="3"/>
  <c r="I204" i="3"/>
  <c r="I205" i="3"/>
  <c r="J205" i="3" s="1"/>
  <c r="K205" i="3" s="1"/>
  <c r="I206" i="3"/>
  <c r="J206" i="3" s="1"/>
  <c r="K206" i="3" s="1"/>
  <c r="I207" i="3"/>
  <c r="I208" i="3"/>
  <c r="I209" i="3"/>
  <c r="J209" i="3" s="1"/>
  <c r="K209" i="3" s="1"/>
  <c r="I210" i="3"/>
  <c r="J210" i="3" s="1"/>
  <c r="K210" i="3" s="1"/>
  <c r="I211" i="3"/>
  <c r="I212" i="3"/>
  <c r="I213" i="3"/>
  <c r="J213" i="3" s="1"/>
  <c r="K213" i="3" s="1"/>
  <c r="I214" i="3"/>
  <c r="J214" i="3" s="1"/>
  <c r="K214" i="3" s="1"/>
  <c r="I215" i="3"/>
  <c r="I216" i="3"/>
  <c r="I217" i="3"/>
  <c r="J217" i="3" s="1"/>
  <c r="K217" i="3" s="1"/>
  <c r="I218" i="3"/>
  <c r="J218" i="3" s="1"/>
  <c r="K218" i="3" s="1"/>
  <c r="I219" i="3"/>
  <c r="I220" i="3"/>
  <c r="I221" i="3"/>
  <c r="J221" i="3" s="1"/>
  <c r="K221" i="3" s="1"/>
  <c r="I222" i="3"/>
  <c r="J222" i="3" s="1"/>
  <c r="K222" i="3" s="1"/>
  <c r="I223" i="3"/>
  <c r="I224" i="3"/>
  <c r="I225" i="3"/>
  <c r="J225" i="3" s="1"/>
  <c r="K225" i="3" s="1"/>
  <c r="I226" i="3"/>
  <c r="J226" i="3" s="1"/>
  <c r="K226" i="3" s="1"/>
  <c r="I227" i="3"/>
  <c r="I228" i="3"/>
  <c r="I229" i="3"/>
  <c r="J229" i="3" s="1"/>
  <c r="K229" i="3" s="1"/>
  <c r="I230" i="3"/>
  <c r="J230" i="3" s="1"/>
  <c r="K230" i="3" s="1"/>
  <c r="I231" i="3"/>
  <c r="I232" i="3"/>
  <c r="I233" i="3"/>
  <c r="I234" i="3"/>
  <c r="J234" i="3" s="1"/>
  <c r="K234" i="3" s="1"/>
  <c r="I235" i="3"/>
  <c r="I236" i="3"/>
  <c r="I237" i="3"/>
  <c r="J237" i="3" s="1"/>
  <c r="K237" i="3" s="1"/>
  <c r="I238" i="3"/>
  <c r="J238" i="3" s="1"/>
  <c r="K238" i="3" s="1"/>
  <c r="I239" i="3"/>
  <c r="I240" i="3"/>
  <c r="I241" i="3"/>
  <c r="J241" i="3" s="1"/>
  <c r="K241" i="3" s="1"/>
  <c r="I242" i="3"/>
  <c r="J242" i="3" s="1"/>
  <c r="K242" i="3" s="1"/>
  <c r="I243" i="3"/>
  <c r="I244" i="3"/>
  <c r="I245" i="3"/>
  <c r="J245" i="3" s="1"/>
  <c r="K245" i="3" s="1"/>
  <c r="I246" i="3"/>
  <c r="J246" i="3" s="1"/>
  <c r="K246" i="3" s="1"/>
  <c r="I247" i="3"/>
  <c r="I248" i="3"/>
  <c r="I249" i="3"/>
  <c r="J249" i="3" s="1"/>
  <c r="K249" i="3" s="1"/>
  <c r="I250" i="3"/>
  <c r="J250" i="3" s="1"/>
  <c r="K250" i="3" s="1"/>
  <c r="I251" i="3"/>
  <c r="I252" i="3"/>
  <c r="I253" i="3"/>
  <c r="I254" i="3"/>
  <c r="J254" i="3" s="1"/>
  <c r="K254" i="3" s="1"/>
  <c r="I255" i="3"/>
  <c r="I256" i="3"/>
  <c r="I257" i="3"/>
  <c r="J257" i="3" s="1"/>
  <c r="K257" i="3" s="1"/>
  <c r="I258" i="3"/>
  <c r="J258" i="3" s="1"/>
  <c r="K258" i="3" s="1"/>
  <c r="I259" i="3"/>
  <c r="I260" i="3"/>
  <c r="I261" i="3"/>
  <c r="J261" i="3" s="1"/>
  <c r="K261" i="3" s="1"/>
  <c r="I262" i="3"/>
  <c r="J262" i="3" s="1"/>
  <c r="K262" i="3" s="1"/>
  <c r="I263" i="3"/>
  <c r="I264" i="3"/>
  <c r="I265" i="3"/>
  <c r="J265" i="3" s="1"/>
  <c r="K265" i="3" s="1"/>
  <c r="I266" i="3"/>
  <c r="J266" i="3" s="1"/>
  <c r="K266" i="3" s="1"/>
  <c r="I267" i="3"/>
  <c r="I268" i="3"/>
  <c r="I269" i="3"/>
  <c r="J269" i="3" s="1"/>
  <c r="K269" i="3" s="1"/>
  <c r="I270" i="3"/>
  <c r="I271" i="3"/>
  <c r="I272" i="3"/>
  <c r="I273" i="3"/>
  <c r="J273" i="3" s="1"/>
  <c r="K273" i="3" s="1"/>
  <c r="I274" i="3"/>
  <c r="J274" i="3" s="1"/>
  <c r="K274" i="3" s="1"/>
  <c r="I275" i="3"/>
  <c r="I276" i="3"/>
  <c r="I277" i="3"/>
  <c r="J277" i="3" s="1"/>
  <c r="K277" i="3" s="1"/>
  <c r="I278" i="3"/>
  <c r="J278" i="3" s="1"/>
  <c r="K278" i="3" s="1"/>
  <c r="I279" i="3"/>
  <c r="I280" i="3"/>
  <c r="I281" i="3"/>
  <c r="J281" i="3" s="1"/>
  <c r="K281" i="3" s="1"/>
  <c r="I282" i="3"/>
  <c r="J282" i="3" s="1"/>
  <c r="K282" i="3" s="1"/>
  <c r="I283" i="3"/>
  <c r="I284" i="3"/>
  <c r="I285" i="3"/>
  <c r="J285" i="3" s="1"/>
  <c r="K285" i="3" s="1"/>
  <c r="I286" i="3"/>
  <c r="J286" i="3" s="1"/>
  <c r="K286" i="3" s="1"/>
  <c r="I287" i="3"/>
  <c r="I288" i="3"/>
  <c r="I289" i="3"/>
  <c r="I290" i="3"/>
  <c r="J290" i="3" s="1"/>
  <c r="K290" i="3" s="1"/>
  <c r="I291" i="3"/>
  <c r="I292" i="3"/>
  <c r="I293" i="3"/>
  <c r="J293" i="3" s="1"/>
  <c r="K293" i="3" s="1"/>
  <c r="I294" i="3"/>
  <c r="J294" i="3" s="1"/>
  <c r="K294" i="3" s="1"/>
  <c r="I295" i="3"/>
  <c r="I296" i="3"/>
  <c r="I297" i="3"/>
  <c r="J297" i="3" s="1"/>
  <c r="K297" i="3" s="1"/>
  <c r="I298" i="3"/>
  <c r="J298" i="3" s="1"/>
  <c r="K298" i="3" s="1"/>
  <c r="I299" i="3"/>
  <c r="I300" i="3"/>
  <c r="I301" i="3"/>
  <c r="J301" i="3" s="1"/>
  <c r="K301" i="3" s="1"/>
  <c r="I302" i="3"/>
  <c r="J302" i="3" s="1"/>
  <c r="K302" i="3" s="1"/>
  <c r="I303" i="3"/>
  <c r="I304" i="3"/>
  <c r="I305" i="3"/>
  <c r="J305" i="3" s="1"/>
  <c r="K305" i="3" s="1"/>
  <c r="I306" i="3"/>
  <c r="J306" i="3" s="1"/>
  <c r="K306" i="3" s="1"/>
  <c r="I307" i="3"/>
  <c r="I308" i="3"/>
  <c r="I309" i="3"/>
  <c r="J309" i="3" s="1"/>
  <c r="K309" i="3" s="1"/>
  <c r="I310" i="3"/>
  <c r="J310" i="3" s="1"/>
  <c r="K310" i="3" s="1"/>
  <c r="I311" i="3"/>
  <c r="I312" i="3"/>
  <c r="I313" i="3"/>
  <c r="J313" i="3" s="1"/>
  <c r="K313" i="3" s="1"/>
  <c r="I314" i="3"/>
  <c r="J314" i="3" s="1"/>
  <c r="K314" i="3" s="1"/>
  <c r="I315" i="3"/>
  <c r="I316" i="3"/>
  <c r="I317" i="3"/>
  <c r="J317" i="3" s="1"/>
  <c r="K317" i="3" s="1"/>
  <c r="I318" i="3"/>
  <c r="J318" i="3" s="1"/>
  <c r="K318" i="3" s="1"/>
  <c r="I319" i="3"/>
  <c r="I320" i="3"/>
  <c r="I321" i="3"/>
  <c r="J321" i="3" s="1"/>
  <c r="K321" i="3" s="1"/>
  <c r="I322" i="3"/>
  <c r="J322" i="3" s="1"/>
  <c r="K322" i="3" s="1"/>
  <c r="I323" i="3"/>
  <c r="I324" i="3"/>
  <c r="I325" i="3"/>
  <c r="J325" i="3" s="1"/>
  <c r="K325" i="3" s="1"/>
  <c r="I326" i="3"/>
  <c r="J326" i="3" s="1"/>
  <c r="K326" i="3" s="1"/>
  <c r="I327" i="3"/>
  <c r="I328" i="3"/>
  <c r="I329" i="3"/>
  <c r="J329" i="3" s="1"/>
  <c r="K329" i="3" s="1"/>
  <c r="I330" i="3"/>
  <c r="J330" i="3" s="1"/>
  <c r="K330" i="3" s="1"/>
  <c r="I331" i="3"/>
  <c r="I332" i="3"/>
  <c r="I333" i="3"/>
  <c r="J333" i="3" s="1"/>
  <c r="K333" i="3" s="1"/>
  <c r="I334" i="3"/>
  <c r="J334" i="3" s="1"/>
  <c r="K334" i="3" s="1"/>
  <c r="I335" i="3"/>
  <c r="I336" i="3"/>
  <c r="I337" i="3"/>
  <c r="J337" i="3" s="1"/>
  <c r="K337" i="3" s="1"/>
  <c r="I338" i="3"/>
  <c r="J338" i="3" s="1"/>
  <c r="K338" i="3" s="1"/>
  <c r="I339" i="3"/>
  <c r="I340" i="3"/>
  <c r="I341" i="3"/>
  <c r="J341" i="3" s="1"/>
  <c r="K341" i="3" s="1"/>
  <c r="I342" i="3"/>
  <c r="J342" i="3" s="1"/>
  <c r="K342" i="3" s="1"/>
  <c r="I343" i="3"/>
  <c r="I344" i="3"/>
  <c r="I345" i="3"/>
  <c r="J345" i="3" s="1"/>
  <c r="K345" i="3" s="1"/>
  <c r="I346" i="3"/>
  <c r="J346" i="3" s="1"/>
  <c r="K346" i="3" s="1"/>
  <c r="I347" i="3"/>
  <c r="I348" i="3"/>
  <c r="I349" i="3"/>
  <c r="J349" i="3" s="1"/>
  <c r="K349" i="3" s="1"/>
  <c r="I350" i="3"/>
  <c r="J350" i="3" s="1"/>
  <c r="K350" i="3" s="1"/>
  <c r="I351" i="3"/>
  <c r="I352" i="3"/>
  <c r="I353" i="3"/>
  <c r="J353" i="3" s="1"/>
  <c r="K353" i="3" s="1"/>
  <c r="I354" i="3"/>
  <c r="J354" i="3" s="1"/>
  <c r="K354" i="3" s="1"/>
  <c r="I355" i="3"/>
  <c r="I356" i="3"/>
  <c r="I357" i="3"/>
  <c r="I358" i="3"/>
  <c r="J358" i="3" s="1"/>
  <c r="K358" i="3" s="1"/>
  <c r="I359" i="3"/>
  <c r="I360" i="3"/>
  <c r="I361" i="3"/>
  <c r="J361" i="3" s="1"/>
  <c r="K361" i="3" s="1"/>
  <c r="I362" i="3"/>
  <c r="J362" i="3" s="1"/>
  <c r="K362" i="3" s="1"/>
  <c r="I363" i="3"/>
  <c r="I364" i="3"/>
  <c r="I365" i="3"/>
  <c r="J365" i="3" s="1"/>
  <c r="K365" i="3" s="1"/>
  <c r="I366" i="3"/>
  <c r="J366" i="3" s="1"/>
  <c r="K366" i="3" s="1"/>
  <c r="I367" i="3"/>
  <c r="I368" i="3"/>
  <c r="I369" i="3"/>
  <c r="J369" i="3" s="1"/>
  <c r="K369" i="3" s="1"/>
  <c r="I370" i="3"/>
  <c r="J370" i="3" s="1"/>
  <c r="K370" i="3" s="1"/>
  <c r="I371" i="3"/>
  <c r="I372" i="3"/>
  <c r="I373" i="3"/>
  <c r="J373" i="3" s="1"/>
  <c r="K373" i="3" s="1"/>
  <c r="I374" i="3"/>
  <c r="J374" i="3" s="1"/>
  <c r="K374" i="3" s="1"/>
  <c r="I375" i="3"/>
  <c r="I376" i="3"/>
  <c r="I377" i="3"/>
  <c r="J377" i="3" s="1"/>
  <c r="K377" i="3" s="1"/>
  <c r="I378" i="3"/>
  <c r="J378" i="3" s="1"/>
  <c r="K378" i="3" s="1"/>
  <c r="I379" i="3"/>
  <c r="I380" i="3"/>
  <c r="I381" i="3"/>
  <c r="J381" i="3" s="1"/>
  <c r="K381" i="3" s="1"/>
  <c r="I382" i="3"/>
  <c r="J382" i="3" s="1"/>
  <c r="K382" i="3" s="1"/>
  <c r="I383" i="3"/>
  <c r="I384" i="3"/>
  <c r="I385" i="3"/>
  <c r="J385" i="3" s="1"/>
  <c r="K385" i="3" s="1"/>
  <c r="I386" i="3"/>
  <c r="J386" i="3" s="1"/>
  <c r="K386" i="3" s="1"/>
  <c r="I387" i="3"/>
  <c r="I388" i="3"/>
  <c r="I389" i="3"/>
  <c r="J389" i="3" s="1"/>
  <c r="K389" i="3" s="1"/>
  <c r="I390" i="3"/>
  <c r="J390" i="3" s="1"/>
  <c r="K390" i="3" s="1"/>
  <c r="I391" i="3"/>
  <c r="I392" i="3"/>
  <c r="I393" i="3"/>
  <c r="J393" i="3" s="1"/>
  <c r="K393" i="3" s="1"/>
  <c r="I394" i="3"/>
  <c r="J394" i="3" s="1"/>
  <c r="K394" i="3" s="1"/>
  <c r="I395" i="3"/>
  <c r="I396" i="3"/>
  <c r="I397" i="3"/>
  <c r="J397" i="3" s="1"/>
  <c r="K397" i="3" s="1"/>
  <c r="I398" i="3"/>
  <c r="J398" i="3" s="1"/>
  <c r="K398" i="3" s="1"/>
  <c r="I399" i="3"/>
  <c r="I400" i="3"/>
  <c r="I401" i="3"/>
  <c r="J401" i="3" s="1"/>
  <c r="K401" i="3" s="1"/>
  <c r="I402" i="3"/>
  <c r="J402" i="3" s="1"/>
  <c r="K402" i="3" s="1"/>
  <c r="I403" i="3"/>
  <c r="I404" i="3"/>
  <c r="I405" i="3"/>
  <c r="J405" i="3" s="1"/>
  <c r="K405" i="3" s="1"/>
  <c r="I406" i="3"/>
  <c r="J406" i="3" s="1"/>
  <c r="K406" i="3" s="1"/>
  <c r="I407" i="3"/>
  <c r="I408" i="3"/>
  <c r="I409" i="3"/>
  <c r="J409" i="3" s="1"/>
  <c r="K409" i="3" s="1"/>
  <c r="I410" i="3"/>
  <c r="J410" i="3" s="1"/>
  <c r="K410" i="3" s="1"/>
  <c r="I411" i="3"/>
  <c r="I412" i="3"/>
  <c r="I413" i="3"/>
  <c r="J413" i="3" s="1"/>
  <c r="K413" i="3" s="1"/>
  <c r="I414" i="3"/>
  <c r="J414" i="3" s="1"/>
  <c r="K414" i="3" s="1"/>
  <c r="I415" i="3"/>
  <c r="I416" i="3"/>
  <c r="I417" i="3"/>
  <c r="J417" i="3" s="1"/>
  <c r="K417" i="3" s="1"/>
  <c r="I418" i="3"/>
  <c r="J418" i="3" s="1"/>
  <c r="K418" i="3" s="1"/>
  <c r="I419" i="3"/>
  <c r="I420" i="3"/>
  <c r="I421" i="3"/>
  <c r="J421" i="3" s="1"/>
  <c r="K421" i="3" s="1"/>
  <c r="I422" i="3"/>
  <c r="I423" i="3"/>
  <c r="I424" i="3"/>
  <c r="I425" i="3"/>
  <c r="J425" i="3" s="1"/>
  <c r="K425" i="3" s="1"/>
  <c r="I426" i="3"/>
  <c r="J426" i="3" s="1"/>
  <c r="K426" i="3" s="1"/>
  <c r="I427" i="3"/>
  <c r="I428" i="3"/>
  <c r="I429" i="3"/>
  <c r="J429" i="3" s="1"/>
  <c r="K429" i="3" s="1"/>
  <c r="I430" i="3"/>
  <c r="J430" i="3" s="1"/>
  <c r="K430" i="3" s="1"/>
  <c r="I431" i="3"/>
  <c r="I432" i="3"/>
  <c r="I433" i="3"/>
  <c r="J433" i="3" s="1"/>
  <c r="K433" i="3" s="1"/>
  <c r="I434" i="3"/>
  <c r="J434" i="3" s="1"/>
  <c r="K434" i="3" s="1"/>
  <c r="I435" i="3"/>
  <c r="I436" i="3"/>
  <c r="I437" i="3"/>
  <c r="J437" i="3" s="1"/>
  <c r="K437" i="3" s="1"/>
  <c r="I438" i="3"/>
  <c r="J438" i="3" s="1"/>
  <c r="K438" i="3" s="1"/>
  <c r="I439" i="3"/>
  <c r="I440" i="3"/>
  <c r="I441" i="3"/>
  <c r="J441" i="3" s="1"/>
  <c r="K441" i="3" s="1"/>
  <c r="I442" i="3"/>
  <c r="J442" i="3" s="1"/>
  <c r="K442" i="3" s="1"/>
  <c r="I443" i="3"/>
  <c r="I444" i="3"/>
  <c r="I445" i="3"/>
  <c r="J445" i="3" s="1"/>
  <c r="K445" i="3" s="1"/>
  <c r="I446" i="3"/>
  <c r="J446" i="3" s="1"/>
  <c r="K446" i="3" s="1"/>
  <c r="I447" i="3"/>
  <c r="I448" i="3"/>
  <c r="I449" i="3"/>
  <c r="J449" i="3" s="1"/>
  <c r="K449" i="3" s="1"/>
  <c r="I450" i="3"/>
  <c r="J450" i="3" s="1"/>
  <c r="K450" i="3" s="1"/>
  <c r="I451" i="3"/>
  <c r="I452" i="3"/>
  <c r="I453" i="3"/>
  <c r="J453" i="3" s="1"/>
  <c r="K453" i="3" s="1"/>
  <c r="I454" i="3"/>
  <c r="J454" i="3" s="1"/>
  <c r="K454" i="3" s="1"/>
  <c r="I455" i="3"/>
  <c r="I456" i="3"/>
  <c r="I457" i="3"/>
  <c r="J457" i="3" s="1"/>
  <c r="K457" i="3" s="1"/>
  <c r="I458" i="3"/>
  <c r="J458" i="3" s="1"/>
  <c r="K458" i="3" s="1"/>
  <c r="I459" i="3"/>
  <c r="I460" i="3"/>
  <c r="I461" i="3"/>
  <c r="J461" i="3" s="1"/>
  <c r="K461" i="3" s="1"/>
  <c r="I462" i="3"/>
  <c r="J462" i="3" s="1"/>
  <c r="K462" i="3" s="1"/>
  <c r="I463" i="3"/>
  <c r="I464" i="3"/>
  <c r="I465" i="3"/>
  <c r="J465" i="3" s="1"/>
  <c r="K465" i="3" s="1"/>
  <c r="I466" i="3"/>
  <c r="J466" i="3" s="1"/>
  <c r="K466" i="3" s="1"/>
  <c r="I467" i="3"/>
  <c r="I468" i="3"/>
  <c r="I469" i="3"/>
  <c r="J469" i="3" s="1"/>
  <c r="K469" i="3" s="1"/>
  <c r="I470" i="3"/>
  <c r="J470" i="3" s="1"/>
  <c r="K470" i="3" s="1"/>
  <c r="I471" i="3"/>
  <c r="I472" i="3"/>
  <c r="I473" i="3"/>
  <c r="J473" i="3" s="1"/>
  <c r="K473" i="3" s="1"/>
  <c r="I474" i="3"/>
  <c r="J474" i="3" s="1"/>
  <c r="K474" i="3" s="1"/>
  <c r="I475" i="3"/>
  <c r="I476" i="3"/>
  <c r="I477" i="3"/>
  <c r="J477" i="3" s="1"/>
  <c r="K477" i="3" s="1"/>
  <c r="I478" i="3"/>
  <c r="J478" i="3" s="1"/>
  <c r="K478" i="3" s="1"/>
  <c r="I479" i="3"/>
  <c r="I480" i="3"/>
  <c r="I481" i="3"/>
  <c r="J481" i="3" s="1"/>
  <c r="K481" i="3" s="1"/>
  <c r="I482" i="3"/>
  <c r="J482" i="3" s="1"/>
  <c r="K482" i="3" s="1"/>
  <c r="I483" i="3"/>
  <c r="I484" i="3"/>
  <c r="I485" i="3"/>
  <c r="J485" i="3" s="1"/>
  <c r="K485" i="3" s="1"/>
  <c r="I486" i="3"/>
  <c r="J486" i="3" s="1"/>
  <c r="K486" i="3" s="1"/>
  <c r="I487" i="3"/>
  <c r="I488" i="3"/>
  <c r="I489" i="3"/>
  <c r="I490" i="3"/>
  <c r="J490" i="3" s="1"/>
  <c r="K490" i="3" s="1"/>
  <c r="I491" i="3"/>
  <c r="I492" i="3"/>
  <c r="I493" i="3"/>
  <c r="J493" i="3" s="1"/>
  <c r="K493" i="3" s="1"/>
  <c r="I494" i="3"/>
  <c r="J494" i="3" s="1"/>
  <c r="K494" i="3" s="1"/>
  <c r="I495" i="3"/>
  <c r="I496" i="3"/>
  <c r="I497" i="3"/>
  <c r="J497" i="3" s="1"/>
  <c r="K497" i="3" s="1"/>
  <c r="I498" i="3"/>
  <c r="J498" i="3" s="1"/>
  <c r="K498" i="3" s="1"/>
  <c r="I499" i="3"/>
  <c r="I500" i="3"/>
  <c r="I501" i="3"/>
  <c r="J501" i="3" s="1"/>
  <c r="K501" i="3" s="1"/>
  <c r="I502" i="3"/>
  <c r="J502" i="3" s="1"/>
  <c r="K502" i="3" s="1"/>
  <c r="I503" i="3"/>
  <c r="I504" i="3"/>
  <c r="I505" i="3"/>
  <c r="J505" i="3" s="1"/>
  <c r="K505" i="3" s="1"/>
  <c r="I506" i="3"/>
  <c r="J506" i="3" s="1"/>
  <c r="K506" i="3" s="1"/>
  <c r="I507" i="3"/>
  <c r="I508" i="3"/>
  <c r="I509" i="3"/>
  <c r="I510" i="3"/>
  <c r="J510" i="3" s="1"/>
  <c r="K510" i="3" s="1"/>
  <c r="I511" i="3"/>
  <c r="I512" i="3"/>
  <c r="I513" i="3"/>
  <c r="J513" i="3" s="1"/>
  <c r="K513" i="3" s="1"/>
  <c r="I514" i="3"/>
  <c r="J514" i="3" s="1"/>
  <c r="K514" i="3" s="1"/>
  <c r="I515" i="3"/>
  <c r="I516" i="3"/>
  <c r="I517" i="3"/>
  <c r="J517" i="3" s="1"/>
  <c r="K517" i="3" s="1"/>
  <c r="I518" i="3"/>
  <c r="J518" i="3" s="1"/>
  <c r="K518" i="3" s="1"/>
  <c r="I519" i="3"/>
  <c r="I520" i="3"/>
  <c r="I521" i="3"/>
  <c r="J521" i="3" s="1"/>
  <c r="K521" i="3" s="1"/>
  <c r="I522" i="3"/>
  <c r="J522" i="3" s="1"/>
  <c r="K522" i="3" s="1"/>
  <c r="I523" i="3"/>
  <c r="I524" i="3"/>
  <c r="I525" i="3"/>
  <c r="J525" i="3" s="1"/>
  <c r="K525" i="3" s="1"/>
  <c r="I526" i="3"/>
  <c r="I527" i="3"/>
  <c r="I528" i="3"/>
  <c r="I529" i="3"/>
  <c r="J529" i="3" s="1"/>
  <c r="K529" i="3" s="1"/>
  <c r="I530" i="3"/>
  <c r="J530" i="3" s="1"/>
  <c r="K530" i="3" s="1"/>
  <c r="I531" i="3"/>
  <c r="I532" i="3"/>
  <c r="I533" i="3"/>
  <c r="J533" i="3" s="1"/>
  <c r="K533" i="3" s="1"/>
  <c r="I534" i="3"/>
  <c r="J534" i="3" s="1"/>
  <c r="K534" i="3" s="1"/>
  <c r="I535" i="3"/>
  <c r="I536" i="3"/>
  <c r="I537" i="3"/>
  <c r="J537" i="3" s="1"/>
  <c r="K537" i="3" s="1"/>
  <c r="I538" i="3"/>
  <c r="J538" i="3" s="1"/>
  <c r="K538" i="3" s="1"/>
  <c r="I539" i="3"/>
  <c r="I540" i="3"/>
  <c r="I541" i="3"/>
  <c r="J541" i="3" s="1"/>
  <c r="K541" i="3" s="1"/>
  <c r="I542" i="3"/>
  <c r="J542" i="3" s="1"/>
  <c r="K542" i="3" s="1"/>
  <c r="I543" i="3"/>
  <c r="I544" i="3"/>
  <c r="I545" i="3"/>
  <c r="I546" i="3"/>
  <c r="J546" i="3" s="1"/>
  <c r="K546" i="3" s="1"/>
  <c r="I547" i="3"/>
  <c r="I548" i="3"/>
  <c r="I549" i="3"/>
  <c r="J549" i="3" s="1"/>
  <c r="K549" i="3" s="1"/>
  <c r="I550" i="3"/>
  <c r="J550" i="3" s="1"/>
  <c r="K550" i="3" s="1"/>
  <c r="I551" i="3"/>
  <c r="I552" i="3"/>
  <c r="I553" i="3"/>
  <c r="J553" i="3" s="1"/>
  <c r="K553" i="3" s="1"/>
  <c r="I554" i="3"/>
  <c r="J554" i="3" s="1"/>
  <c r="K554" i="3" s="1"/>
  <c r="I555" i="3"/>
  <c r="I556" i="3"/>
  <c r="I557" i="3"/>
  <c r="J557" i="3" s="1"/>
  <c r="K557" i="3" s="1"/>
  <c r="I558" i="3"/>
  <c r="J558" i="3" s="1"/>
  <c r="K558" i="3" s="1"/>
  <c r="I559" i="3"/>
  <c r="I560" i="3"/>
  <c r="I561" i="3"/>
  <c r="J561" i="3" s="1"/>
  <c r="K561" i="3" s="1"/>
  <c r="I562" i="3"/>
  <c r="J562" i="3" s="1"/>
  <c r="K562" i="3" s="1"/>
  <c r="I563" i="3"/>
  <c r="I564" i="3"/>
  <c r="I565" i="3"/>
  <c r="J565" i="3" s="1"/>
  <c r="K565" i="3" s="1"/>
  <c r="I566" i="3"/>
  <c r="J566" i="3" s="1"/>
  <c r="K566" i="3" s="1"/>
  <c r="I567" i="3"/>
  <c r="I568" i="3"/>
  <c r="I569" i="3"/>
  <c r="J569" i="3" s="1"/>
  <c r="K569" i="3" s="1"/>
  <c r="I570" i="3"/>
  <c r="J570" i="3" s="1"/>
  <c r="K570" i="3" s="1"/>
  <c r="I571" i="3"/>
  <c r="I572" i="3"/>
  <c r="I573" i="3"/>
  <c r="J573" i="3" s="1"/>
  <c r="K573" i="3" s="1"/>
  <c r="I574" i="3"/>
  <c r="J574" i="3" s="1"/>
  <c r="K574" i="3" s="1"/>
  <c r="I575" i="3"/>
  <c r="I576" i="3"/>
  <c r="I577" i="3"/>
  <c r="J577" i="3" s="1"/>
  <c r="K577" i="3" s="1"/>
  <c r="I578" i="3"/>
  <c r="J578" i="3" s="1"/>
  <c r="K578" i="3" s="1"/>
  <c r="I579" i="3"/>
  <c r="I580" i="3"/>
  <c r="I581" i="3"/>
  <c r="J581" i="3" s="1"/>
  <c r="K581" i="3" s="1"/>
  <c r="I582" i="3"/>
  <c r="J582" i="3" s="1"/>
  <c r="K582" i="3" s="1"/>
  <c r="I583" i="3"/>
  <c r="I584" i="3"/>
  <c r="I585" i="3"/>
  <c r="J585" i="3" s="1"/>
  <c r="K585" i="3" s="1"/>
  <c r="I586" i="3"/>
  <c r="J586" i="3" s="1"/>
  <c r="K586" i="3" s="1"/>
  <c r="I587" i="3"/>
  <c r="I588" i="3"/>
  <c r="I589" i="3"/>
  <c r="J589" i="3" s="1"/>
  <c r="K589" i="3" s="1"/>
  <c r="I590" i="3"/>
  <c r="J590" i="3" s="1"/>
  <c r="K590" i="3" s="1"/>
  <c r="I591" i="3"/>
  <c r="I592" i="3"/>
  <c r="I593" i="3"/>
  <c r="J593" i="3" s="1"/>
  <c r="K593" i="3" s="1"/>
  <c r="I594" i="3"/>
  <c r="J594" i="3" s="1"/>
  <c r="K594" i="3" s="1"/>
  <c r="I595" i="3"/>
  <c r="I596" i="3"/>
  <c r="I597" i="3"/>
  <c r="J597" i="3" s="1"/>
  <c r="K597" i="3" s="1"/>
  <c r="I598" i="3"/>
  <c r="J598" i="3" s="1"/>
  <c r="K598" i="3" s="1"/>
  <c r="I599" i="3"/>
  <c r="I600" i="3"/>
  <c r="I601" i="3"/>
  <c r="J601" i="3" s="1"/>
  <c r="K601" i="3" s="1"/>
  <c r="I602" i="3"/>
  <c r="J602" i="3" s="1"/>
  <c r="K602" i="3" s="1"/>
  <c r="I603" i="3"/>
  <c r="I604" i="3"/>
  <c r="I605" i="3"/>
  <c r="J605" i="3" s="1"/>
  <c r="K605" i="3" s="1"/>
  <c r="I606" i="3"/>
  <c r="J606" i="3" s="1"/>
  <c r="K606" i="3" s="1"/>
  <c r="I607" i="3"/>
  <c r="I608" i="3"/>
  <c r="I609" i="3"/>
  <c r="J609" i="3" s="1"/>
  <c r="K609" i="3" s="1"/>
  <c r="I610" i="3"/>
  <c r="J610" i="3" s="1"/>
  <c r="K610" i="3" s="1"/>
  <c r="I611" i="3"/>
  <c r="I612" i="3"/>
  <c r="I613" i="3"/>
  <c r="I614" i="3"/>
  <c r="J614" i="3" s="1"/>
  <c r="K614" i="3" s="1"/>
  <c r="I615" i="3"/>
  <c r="I616" i="3"/>
  <c r="I617" i="3"/>
  <c r="J617" i="3" s="1"/>
  <c r="K617" i="3" s="1"/>
  <c r="I618" i="3"/>
  <c r="J618" i="3" s="1"/>
  <c r="K618" i="3" s="1"/>
  <c r="I619" i="3"/>
  <c r="I620" i="3"/>
  <c r="I621" i="3"/>
  <c r="J621" i="3" s="1"/>
  <c r="K621" i="3" s="1"/>
  <c r="I622" i="3"/>
  <c r="J622" i="3" s="1"/>
  <c r="K622" i="3" s="1"/>
  <c r="I623" i="3"/>
  <c r="I624" i="3"/>
  <c r="I625" i="3"/>
  <c r="J625" i="3" s="1"/>
  <c r="K625" i="3" s="1"/>
  <c r="I626" i="3"/>
  <c r="J626" i="3" s="1"/>
  <c r="K626" i="3" s="1"/>
  <c r="I627" i="3"/>
  <c r="I628" i="3"/>
  <c r="I629" i="3"/>
  <c r="J629" i="3" s="1"/>
  <c r="K629" i="3" s="1"/>
  <c r="I630" i="3"/>
  <c r="J630" i="3" s="1"/>
  <c r="K630" i="3" s="1"/>
  <c r="I631" i="3"/>
  <c r="I632" i="3"/>
  <c r="I633" i="3"/>
  <c r="J633" i="3" s="1"/>
  <c r="K633" i="3" s="1"/>
  <c r="I634" i="3"/>
  <c r="J634" i="3" s="1"/>
  <c r="K634" i="3" s="1"/>
  <c r="I635" i="3"/>
  <c r="I636" i="3"/>
  <c r="I637" i="3"/>
  <c r="J637" i="3" s="1"/>
  <c r="K637" i="3" s="1"/>
  <c r="I638" i="3"/>
  <c r="J638" i="3" s="1"/>
  <c r="K638" i="3" s="1"/>
  <c r="I639" i="3"/>
  <c r="I640" i="3"/>
  <c r="I641" i="3"/>
  <c r="J641" i="3" s="1"/>
  <c r="K641" i="3" s="1"/>
  <c r="I642" i="3"/>
  <c r="J642" i="3" s="1"/>
  <c r="K642" i="3" s="1"/>
  <c r="I643" i="3"/>
  <c r="I644" i="3"/>
  <c r="I645" i="3"/>
  <c r="J645" i="3" s="1"/>
  <c r="K645" i="3" s="1"/>
  <c r="I646" i="3"/>
  <c r="J646" i="3" s="1"/>
  <c r="K646" i="3" s="1"/>
  <c r="I647" i="3"/>
  <c r="I648" i="3"/>
  <c r="I649" i="3"/>
  <c r="J649" i="3" s="1"/>
  <c r="K649" i="3" s="1"/>
  <c r="I650" i="3"/>
  <c r="J650" i="3" s="1"/>
  <c r="K650" i="3" s="1"/>
  <c r="I651" i="3"/>
  <c r="I652" i="3"/>
  <c r="I653" i="3"/>
  <c r="J653" i="3" s="1"/>
  <c r="K653" i="3" s="1"/>
  <c r="I654" i="3"/>
  <c r="J654" i="3" s="1"/>
  <c r="K654" i="3" s="1"/>
  <c r="I655" i="3"/>
  <c r="I656" i="3"/>
  <c r="I657" i="3"/>
  <c r="J657" i="3" s="1"/>
  <c r="K657" i="3" s="1"/>
  <c r="I658" i="3"/>
  <c r="J658" i="3" s="1"/>
  <c r="K658" i="3" s="1"/>
  <c r="I659" i="3"/>
  <c r="I660" i="3"/>
  <c r="I661" i="3"/>
  <c r="J661" i="3" s="1"/>
  <c r="K661" i="3" s="1"/>
  <c r="I662" i="3"/>
  <c r="J662" i="3" s="1"/>
  <c r="K662" i="3" s="1"/>
  <c r="I663" i="3"/>
  <c r="I664" i="3"/>
  <c r="I665" i="3"/>
  <c r="J665" i="3" s="1"/>
  <c r="K665" i="3" s="1"/>
  <c r="I666" i="3"/>
  <c r="J666" i="3" s="1"/>
  <c r="K666" i="3" s="1"/>
  <c r="I667" i="3"/>
  <c r="I668" i="3"/>
  <c r="I669" i="3"/>
  <c r="J669" i="3" s="1"/>
  <c r="K669" i="3" s="1"/>
  <c r="I670" i="3"/>
  <c r="J670" i="3" s="1"/>
  <c r="K670" i="3" s="1"/>
  <c r="I671" i="3"/>
  <c r="I672" i="3"/>
  <c r="I673" i="3"/>
  <c r="J673" i="3" s="1"/>
  <c r="K673" i="3" s="1"/>
  <c r="I674" i="3"/>
  <c r="J674" i="3" s="1"/>
  <c r="K674" i="3" s="1"/>
  <c r="I675" i="3"/>
  <c r="I676" i="3"/>
  <c r="I677" i="3"/>
  <c r="J677" i="3" s="1"/>
  <c r="K677" i="3" s="1"/>
  <c r="I678" i="3"/>
  <c r="I679" i="3"/>
  <c r="I680" i="3"/>
  <c r="I681" i="3"/>
  <c r="J681" i="3" s="1"/>
  <c r="K681" i="3" s="1"/>
  <c r="I682" i="3"/>
  <c r="J682" i="3" s="1"/>
  <c r="K682" i="3" s="1"/>
  <c r="I683" i="3"/>
  <c r="I684" i="3"/>
  <c r="I685" i="3"/>
  <c r="J685" i="3" s="1"/>
  <c r="K685" i="3" s="1"/>
  <c r="I686" i="3"/>
  <c r="J686" i="3" s="1"/>
  <c r="K686" i="3" s="1"/>
  <c r="I687" i="3"/>
  <c r="I688" i="3"/>
  <c r="I689" i="3"/>
  <c r="J689" i="3" s="1"/>
  <c r="K689" i="3" s="1"/>
  <c r="I690" i="3"/>
  <c r="J690" i="3" s="1"/>
  <c r="K690" i="3" s="1"/>
  <c r="I691" i="3"/>
  <c r="I692" i="3"/>
  <c r="I693" i="3"/>
  <c r="J693" i="3" s="1"/>
  <c r="K693" i="3" s="1"/>
  <c r="I694" i="3"/>
  <c r="J694" i="3" s="1"/>
  <c r="K694" i="3" s="1"/>
  <c r="I695" i="3"/>
  <c r="I696" i="3"/>
  <c r="I697" i="3"/>
  <c r="J697" i="3" s="1"/>
  <c r="K697" i="3" s="1"/>
  <c r="I698" i="3"/>
  <c r="J698" i="3" s="1"/>
  <c r="K698" i="3" s="1"/>
  <c r="I699" i="3"/>
  <c r="I700" i="3"/>
  <c r="I701" i="3"/>
  <c r="J701" i="3" s="1"/>
  <c r="K701" i="3" s="1"/>
  <c r="I702" i="3"/>
  <c r="J702" i="3" s="1"/>
  <c r="K702" i="3" s="1"/>
  <c r="I703" i="3"/>
  <c r="I704" i="3"/>
  <c r="I705" i="3"/>
  <c r="J705" i="3" s="1"/>
  <c r="K705" i="3" s="1"/>
  <c r="I706" i="3"/>
  <c r="J706" i="3" s="1"/>
  <c r="K706" i="3" s="1"/>
  <c r="I707" i="3"/>
  <c r="I708" i="3"/>
  <c r="I709" i="3"/>
  <c r="J709" i="3" s="1"/>
  <c r="K709" i="3" s="1"/>
  <c r="I710" i="3"/>
  <c r="J710" i="3" s="1"/>
  <c r="K710" i="3" s="1"/>
  <c r="I711" i="3"/>
  <c r="I712" i="3"/>
  <c r="I713" i="3"/>
  <c r="J713" i="3" s="1"/>
  <c r="K713" i="3" s="1"/>
  <c r="I714" i="3"/>
  <c r="J714" i="3" s="1"/>
  <c r="K714" i="3" s="1"/>
  <c r="I715" i="3"/>
  <c r="I716" i="3"/>
  <c r="I717" i="3"/>
  <c r="J717" i="3" s="1"/>
  <c r="K717" i="3" s="1"/>
  <c r="I718" i="3"/>
  <c r="J718" i="3" s="1"/>
  <c r="K718" i="3" s="1"/>
  <c r="I719" i="3"/>
  <c r="I720" i="3"/>
  <c r="I721" i="3"/>
  <c r="J721" i="3" s="1"/>
  <c r="K721" i="3" s="1"/>
  <c r="I722" i="3"/>
  <c r="J722" i="3" s="1"/>
  <c r="K722" i="3" s="1"/>
  <c r="I723" i="3"/>
  <c r="I724" i="3"/>
  <c r="I725" i="3"/>
  <c r="J725" i="3" s="1"/>
  <c r="K725" i="3" s="1"/>
  <c r="I726" i="3"/>
  <c r="J726" i="3" s="1"/>
  <c r="K726" i="3" s="1"/>
  <c r="I727" i="3"/>
  <c r="I728" i="3"/>
  <c r="I729" i="3"/>
  <c r="J729" i="3" s="1"/>
  <c r="K729" i="3" s="1"/>
  <c r="I730" i="3"/>
  <c r="J730" i="3" s="1"/>
  <c r="K730" i="3" s="1"/>
  <c r="I731" i="3"/>
  <c r="I732" i="3"/>
  <c r="I733" i="3"/>
  <c r="J733" i="3" s="1"/>
  <c r="K733" i="3" s="1"/>
  <c r="I734" i="3"/>
  <c r="J734" i="3" s="1"/>
  <c r="K734" i="3" s="1"/>
  <c r="I735" i="3"/>
  <c r="I736" i="3"/>
  <c r="I737" i="3"/>
  <c r="J737" i="3" s="1"/>
  <c r="K737" i="3" s="1"/>
  <c r="I738" i="3"/>
  <c r="J738" i="3" s="1"/>
  <c r="K738" i="3" s="1"/>
  <c r="I739" i="3"/>
  <c r="I740" i="3"/>
  <c r="I741" i="3"/>
  <c r="J741" i="3" s="1"/>
  <c r="K741" i="3" s="1"/>
  <c r="I742" i="3"/>
  <c r="J742" i="3" s="1"/>
  <c r="K742" i="3" s="1"/>
  <c r="I743" i="3"/>
  <c r="I744" i="3"/>
  <c r="I745" i="3"/>
  <c r="I746" i="3"/>
  <c r="J746" i="3" s="1"/>
  <c r="K746" i="3" s="1"/>
  <c r="I747" i="3"/>
  <c r="I748" i="3"/>
  <c r="I749" i="3"/>
  <c r="J749" i="3" s="1"/>
  <c r="K749" i="3" s="1"/>
  <c r="I750" i="3"/>
  <c r="J750" i="3" s="1"/>
  <c r="K750" i="3" s="1"/>
  <c r="I751" i="3"/>
  <c r="I752" i="3"/>
  <c r="I753" i="3"/>
  <c r="J753" i="3" s="1"/>
  <c r="K753" i="3" s="1"/>
  <c r="I754" i="3"/>
  <c r="J754" i="3" s="1"/>
  <c r="K754" i="3" s="1"/>
  <c r="I755" i="3"/>
  <c r="I756" i="3"/>
  <c r="I757" i="3"/>
  <c r="J757" i="3" s="1"/>
  <c r="K757" i="3" s="1"/>
  <c r="I758" i="3"/>
  <c r="J758" i="3" s="1"/>
  <c r="K758" i="3" s="1"/>
  <c r="I759" i="3"/>
  <c r="I760" i="3"/>
  <c r="I761" i="3"/>
  <c r="J761" i="3" s="1"/>
  <c r="K761" i="3" s="1"/>
  <c r="I762" i="3"/>
  <c r="J762" i="3" s="1"/>
  <c r="K762" i="3" s="1"/>
  <c r="I763" i="3"/>
  <c r="I764" i="3"/>
  <c r="I765" i="3"/>
  <c r="I766" i="3"/>
  <c r="J766" i="3" s="1"/>
  <c r="K766" i="3" s="1"/>
  <c r="I767" i="3"/>
  <c r="I768" i="3"/>
  <c r="I769" i="3"/>
  <c r="J769" i="3" s="1"/>
  <c r="K769" i="3" s="1"/>
  <c r="I770" i="3"/>
  <c r="J770" i="3" s="1"/>
  <c r="K770" i="3" s="1"/>
  <c r="I771" i="3"/>
  <c r="I772" i="3"/>
  <c r="I773" i="3"/>
  <c r="J773" i="3" s="1"/>
  <c r="K773" i="3" s="1"/>
  <c r="I774" i="3"/>
  <c r="J774" i="3" s="1"/>
  <c r="K774" i="3" s="1"/>
  <c r="I775" i="3"/>
  <c r="I776" i="3"/>
  <c r="I777" i="3"/>
  <c r="J777" i="3" s="1"/>
  <c r="K777" i="3" s="1"/>
  <c r="I778" i="3"/>
  <c r="J778" i="3" s="1"/>
  <c r="K778" i="3" s="1"/>
  <c r="I779" i="3"/>
  <c r="I780" i="3"/>
  <c r="I781" i="3"/>
  <c r="J781" i="3" s="1"/>
  <c r="K781" i="3" s="1"/>
  <c r="I782" i="3"/>
  <c r="I783" i="3"/>
  <c r="I784" i="3"/>
  <c r="I785" i="3"/>
  <c r="J785" i="3" s="1"/>
  <c r="K785" i="3" s="1"/>
  <c r="I786" i="3"/>
  <c r="J786" i="3" s="1"/>
  <c r="K786" i="3" s="1"/>
  <c r="I787" i="3"/>
  <c r="I788" i="3"/>
  <c r="I789" i="3"/>
  <c r="J789" i="3" s="1"/>
  <c r="K789" i="3" s="1"/>
  <c r="I790" i="3"/>
  <c r="J790" i="3" s="1"/>
  <c r="K790" i="3" s="1"/>
  <c r="I791" i="3"/>
  <c r="I792" i="3"/>
  <c r="I793" i="3"/>
  <c r="J793" i="3" s="1"/>
  <c r="K793" i="3" s="1"/>
  <c r="I794" i="3"/>
  <c r="J794" i="3" s="1"/>
  <c r="K794" i="3" s="1"/>
  <c r="I795" i="3"/>
  <c r="I796" i="3"/>
  <c r="I797" i="3"/>
  <c r="J797" i="3" s="1"/>
  <c r="K797" i="3" s="1"/>
  <c r="I798" i="3"/>
  <c r="J798" i="3" s="1"/>
  <c r="K798" i="3" s="1"/>
  <c r="I799" i="3"/>
  <c r="I800" i="3"/>
  <c r="I801" i="3"/>
  <c r="I802" i="3"/>
  <c r="J802" i="3" s="1"/>
  <c r="K802" i="3" s="1"/>
  <c r="I803" i="3"/>
  <c r="I804" i="3"/>
  <c r="I805" i="3"/>
  <c r="J805" i="3" s="1"/>
  <c r="K805" i="3" s="1"/>
  <c r="I806" i="3"/>
  <c r="J806" i="3" s="1"/>
  <c r="K806" i="3" s="1"/>
  <c r="I807" i="3"/>
  <c r="I808" i="3"/>
  <c r="I809" i="3"/>
  <c r="J809" i="3" s="1"/>
  <c r="K809" i="3" s="1"/>
  <c r="I810" i="3"/>
  <c r="J810" i="3" s="1"/>
  <c r="K810" i="3" s="1"/>
  <c r="I811" i="3"/>
  <c r="I812" i="3"/>
  <c r="I813" i="3"/>
  <c r="J813" i="3" s="1"/>
  <c r="K813" i="3" s="1"/>
  <c r="I814" i="3"/>
  <c r="J814" i="3" s="1"/>
  <c r="K814" i="3" s="1"/>
  <c r="I815" i="3"/>
  <c r="I816" i="3"/>
  <c r="I817" i="3"/>
  <c r="J817" i="3" s="1"/>
  <c r="K817" i="3" s="1"/>
  <c r="I818" i="3"/>
  <c r="J818" i="3" s="1"/>
  <c r="K818" i="3" s="1"/>
  <c r="I819" i="3"/>
  <c r="I820" i="3"/>
  <c r="I821" i="3"/>
  <c r="J821" i="3" s="1"/>
  <c r="K821" i="3" s="1"/>
  <c r="I822" i="3"/>
  <c r="J822" i="3" s="1"/>
  <c r="K822" i="3" s="1"/>
  <c r="I823" i="3"/>
  <c r="I824" i="3"/>
  <c r="I825" i="3"/>
  <c r="J825" i="3" s="1"/>
  <c r="K825" i="3" s="1"/>
  <c r="I826" i="3"/>
  <c r="J826" i="3" s="1"/>
  <c r="K826" i="3" s="1"/>
  <c r="I827" i="3"/>
  <c r="I828" i="3"/>
  <c r="I829" i="3"/>
  <c r="J829" i="3" s="1"/>
  <c r="K829" i="3" s="1"/>
  <c r="I830" i="3"/>
  <c r="J830" i="3" s="1"/>
  <c r="K830" i="3" s="1"/>
  <c r="I831" i="3"/>
  <c r="I832" i="3"/>
  <c r="I833" i="3"/>
  <c r="J833" i="3" s="1"/>
  <c r="K833" i="3" s="1"/>
  <c r="I834" i="3"/>
  <c r="J834" i="3" s="1"/>
  <c r="K834" i="3" s="1"/>
  <c r="I835" i="3"/>
  <c r="I836" i="3"/>
  <c r="I837" i="3"/>
  <c r="J837" i="3" s="1"/>
  <c r="K837" i="3" s="1"/>
  <c r="I838" i="3"/>
  <c r="J838" i="3" s="1"/>
  <c r="K838" i="3" s="1"/>
  <c r="I839" i="3"/>
  <c r="I840" i="3"/>
  <c r="I841" i="3"/>
  <c r="J841" i="3" s="1"/>
  <c r="K841" i="3" s="1"/>
  <c r="I842" i="3"/>
  <c r="J842" i="3" s="1"/>
  <c r="K842" i="3" s="1"/>
  <c r="I843" i="3"/>
  <c r="I844" i="3"/>
  <c r="I845" i="3"/>
  <c r="J845" i="3" s="1"/>
  <c r="K845" i="3" s="1"/>
  <c r="I846" i="3"/>
  <c r="J846" i="3" s="1"/>
  <c r="K846" i="3" s="1"/>
  <c r="I847" i="3"/>
  <c r="I848" i="3"/>
  <c r="I849" i="3"/>
  <c r="J849" i="3" s="1"/>
  <c r="K849" i="3" s="1"/>
  <c r="I850" i="3"/>
  <c r="J850" i="3" s="1"/>
  <c r="K850" i="3" s="1"/>
  <c r="I851" i="3"/>
  <c r="I852" i="3"/>
  <c r="I853" i="3"/>
  <c r="J853" i="3" s="1"/>
  <c r="K853" i="3" s="1"/>
  <c r="I854" i="3"/>
  <c r="J854" i="3" s="1"/>
  <c r="K854" i="3" s="1"/>
  <c r="I855" i="3"/>
  <c r="I856" i="3"/>
  <c r="I857" i="3"/>
  <c r="J857" i="3" s="1"/>
  <c r="K857" i="3" s="1"/>
  <c r="I858" i="3"/>
  <c r="J858" i="3" s="1"/>
  <c r="K858" i="3" s="1"/>
  <c r="I859" i="3"/>
  <c r="I860" i="3"/>
  <c r="I861" i="3"/>
  <c r="J861" i="3" s="1"/>
  <c r="K861" i="3" s="1"/>
  <c r="I862" i="3"/>
  <c r="J862" i="3" s="1"/>
  <c r="K862" i="3" s="1"/>
  <c r="I863" i="3"/>
  <c r="I864" i="3"/>
  <c r="I865" i="3"/>
  <c r="J865" i="3" s="1"/>
  <c r="K865" i="3" s="1"/>
  <c r="I866" i="3"/>
  <c r="J866" i="3" s="1"/>
  <c r="K866" i="3" s="1"/>
  <c r="I867" i="3"/>
  <c r="I868" i="3"/>
  <c r="I869" i="3"/>
  <c r="I870" i="3"/>
  <c r="J870" i="3" s="1"/>
  <c r="K870" i="3" s="1"/>
  <c r="I871" i="3"/>
  <c r="I872" i="3"/>
  <c r="I873" i="3"/>
  <c r="J873" i="3" s="1"/>
  <c r="K873" i="3" s="1"/>
  <c r="I874" i="3"/>
  <c r="J874" i="3" s="1"/>
  <c r="K874" i="3" s="1"/>
  <c r="I875" i="3"/>
  <c r="I876" i="3"/>
  <c r="I877" i="3"/>
  <c r="J877" i="3" s="1"/>
  <c r="K877" i="3" s="1"/>
  <c r="I878" i="3"/>
  <c r="J878" i="3" s="1"/>
  <c r="K878" i="3" s="1"/>
  <c r="I879" i="3"/>
  <c r="I880" i="3"/>
  <c r="I881" i="3"/>
  <c r="J881" i="3" s="1"/>
  <c r="K881" i="3" s="1"/>
  <c r="I882" i="3"/>
  <c r="J882" i="3" s="1"/>
  <c r="K882" i="3" s="1"/>
  <c r="I883" i="3"/>
  <c r="I884" i="3"/>
  <c r="I885" i="3"/>
  <c r="J885" i="3" s="1"/>
  <c r="K885" i="3" s="1"/>
  <c r="I886" i="3"/>
  <c r="J886" i="3" s="1"/>
  <c r="K886" i="3" s="1"/>
  <c r="I887" i="3"/>
  <c r="I888" i="3"/>
  <c r="I889" i="3"/>
  <c r="J889" i="3" s="1"/>
  <c r="K889" i="3" s="1"/>
  <c r="I890" i="3"/>
  <c r="J890" i="3" s="1"/>
  <c r="K890" i="3" s="1"/>
  <c r="I891" i="3"/>
  <c r="I892" i="3"/>
  <c r="I893" i="3"/>
  <c r="J893" i="3" s="1"/>
  <c r="K893" i="3" s="1"/>
  <c r="I894" i="3"/>
  <c r="J894" i="3" s="1"/>
  <c r="K894" i="3" s="1"/>
  <c r="I895" i="3"/>
  <c r="I896" i="3"/>
  <c r="I897" i="3"/>
  <c r="J897" i="3" s="1"/>
  <c r="K897" i="3" s="1"/>
  <c r="I898" i="3"/>
  <c r="J898" i="3" s="1"/>
  <c r="K898" i="3" s="1"/>
  <c r="I899" i="3"/>
  <c r="I900" i="3"/>
  <c r="I901" i="3"/>
  <c r="J901" i="3" s="1"/>
  <c r="K901" i="3" s="1"/>
  <c r="I902" i="3"/>
  <c r="I903" i="3"/>
  <c r="I904" i="3"/>
  <c r="I905" i="3"/>
  <c r="J905" i="3" s="1"/>
  <c r="K905" i="3" s="1"/>
  <c r="I906" i="3"/>
  <c r="J906" i="3" s="1"/>
  <c r="K906" i="3" s="1"/>
  <c r="I907" i="3"/>
  <c r="I908" i="3"/>
  <c r="I909" i="3"/>
  <c r="J909" i="3" s="1"/>
  <c r="K909" i="3" s="1"/>
  <c r="I910" i="3"/>
  <c r="J910" i="3" s="1"/>
  <c r="K910" i="3" s="1"/>
  <c r="I911" i="3"/>
  <c r="I912" i="3"/>
  <c r="I913" i="3"/>
  <c r="J913" i="3" s="1"/>
  <c r="K913" i="3" s="1"/>
  <c r="I914" i="3"/>
  <c r="J914" i="3" s="1"/>
  <c r="K914" i="3" s="1"/>
  <c r="I915" i="3"/>
  <c r="I916" i="3"/>
  <c r="I917" i="3"/>
  <c r="J917" i="3" s="1"/>
  <c r="K917" i="3" s="1"/>
  <c r="I918" i="3"/>
  <c r="J918" i="3" s="1"/>
  <c r="K918" i="3" s="1"/>
  <c r="I919" i="3"/>
  <c r="I920" i="3"/>
  <c r="I921" i="3"/>
  <c r="J921" i="3" s="1"/>
  <c r="K921" i="3" s="1"/>
  <c r="I922" i="3"/>
  <c r="J922" i="3" s="1"/>
  <c r="K922" i="3" s="1"/>
  <c r="I923" i="3"/>
  <c r="I924" i="3"/>
  <c r="I925" i="3"/>
  <c r="J925" i="3" s="1"/>
  <c r="K925" i="3" s="1"/>
  <c r="I926" i="3"/>
  <c r="J926" i="3" s="1"/>
  <c r="K926" i="3" s="1"/>
  <c r="I927" i="3"/>
  <c r="I928" i="3"/>
  <c r="I929" i="3"/>
  <c r="J929" i="3" s="1"/>
  <c r="K929" i="3" s="1"/>
  <c r="I930" i="3"/>
  <c r="J930" i="3" s="1"/>
  <c r="K930" i="3" s="1"/>
  <c r="I931" i="3"/>
  <c r="I932" i="3"/>
  <c r="I933" i="3"/>
  <c r="J933" i="3" s="1"/>
  <c r="K933" i="3" s="1"/>
  <c r="I934" i="3"/>
  <c r="J934" i="3" s="1"/>
  <c r="K934" i="3" s="1"/>
  <c r="I935" i="3"/>
  <c r="I936" i="3"/>
  <c r="I937" i="3"/>
  <c r="I938" i="3"/>
  <c r="J938" i="3" s="1"/>
  <c r="K938" i="3" s="1"/>
  <c r="I939" i="3"/>
  <c r="I940" i="3"/>
  <c r="I941" i="3"/>
  <c r="J941" i="3" s="1"/>
  <c r="K941" i="3" s="1"/>
  <c r="I942" i="3"/>
  <c r="J942" i="3" s="1"/>
  <c r="K942" i="3" s="1"/>
  <c r="I943" i="3"/>
  <c r="I944" i="3"/>
  <c r="I945" i="3"/>
  <c r="J945" i="3" s="1"/>
  <c r="K945" i="3" s="1"/>
  <c r="I946" i="3"/>
  <c r="J946" i="3" s="1"/>
  <c r="K946" i="3" s="1"/>
  <c r="I947" i="3"/>
  <c r="I948" i="3"/>
  <c r="I949" i="3"/>
  <c r="J949" i="3" s="1"/>
  <c r="K949" i="3" s="1"/>
  <c r="I950" i="3"/>
  <c r="J950" i="3" s="1"/>
  <c r="K950" i="3" s="1"/>
  <c r="I951" i="3"/>
  <c r="I952" i="3"/>
  <c r="I953" i="3"/>
  <c r="J953" i="3" s="1"/>
  <c r="K953" i="3" s="1"/>
  <c r="I954" i="3"/>
  <c r="J954" i="3" s="1"/>
  <c r="K954" i="3" s="1"/>
  <c r="I955" i="3"/>
  <c r="I956" i="3"/>
  <c r="I957" i="3"/>
  <c r="I958" i="3"/>
  <c r="J958" i="3" s="1"/>
  <c r="K958" i="3" s="1"/>
  <c r="I959" i="3"/>
  <c r="I960" i="3"/>
  <c r="I961" i="3"/>
  <c r="I962" i="3"/>
  <c r="J962" i="3" s="1"/>
  <c r="K962" i="3" s="1"/>
  <c r="I963" i="3"/>
  <c r="I964" i="3"/>
  <c r="I965" i="3"/>
  <c r="J965" i="3" s="1"/>
  <c r="K965" i="3" s="1"/>
  <c r="I966" i="3"/>
  <c r="J966" i="3" s="1"/>
  <c r="K966" i="3" s="1"/>
  <c r="I967" i="3"/>
  <c r="I968" i="3"/>
  <c r="I969" i="3"/>
  <c r="J969" i="3" s="1"/>
  <c r="K969" i="3" s="1"/>
  <c r="I970" i="3"/>
  <c r="J970" i="3" s="1"/>
  <c r="K970" i="3" s="1"/>
  <c r="I971" i="3"/>
  <c r="I972" i="3"/>
  <c r="I973" i="3"/>
  <c r="J973" i="3" s="1"/>
  <c r="K973" i="3" s="1"/>
  <c r="I974" i="3"/>
  <c r="J974" i="3" s="1"/>
  <c r="K974" i="3" s="1"/>
  <c r="I975" i="3"/>
  <c r="I976" i="3"/>
  <c r="I977" i="3"/>
  <c r="J977" i="3" s="1"/>
  <c r="K977" i="3" s="1"/>
  <c r="I978" i="3"/>
  <c r="J978" i="3" s="1"/>
  <c r="K978" i="3" s="1"/>
  <c r="I979" i="3"/>
  <c r="I980" i="3"/>
  <c r="I981" i="3"/>
  <c r="J981" i="3" s="1"/>
  <c r="K981" i="3" s="1"/>
  <c r="I982" i="3"/>
  <c r="J982" i="3" s="1"/>
  <c r="K982" i="3" s="1"/>
  <c r="I983" i="3"/>
  <c r="I984" i="3"/>
  <c r="I985" i="3"/>
  <c r="J985" i="3" s="1"/>
  <c r="K985" i="3" s="1"/>
  <c r="I986" i="3"/>
  <c r="J986" i="3" s="1"/>
  <c r="K986" i="3" s="1"/>
  <c r="I987" i="3"/>
  <c r="I988" i="3"/>
  <c r="I989" i="3"/>
  <c r="J989" i="3" s="1"/>
  <c r="K989" i="3" s="1"/>
  <c r="I990" i="3"/>
  <c r="J990" i="3" s="1"/>
  <c r="K990" i="3" s="1"/>
  <c r="I991" i="3"/>
  <c r="I992" i="3"/>
  <c r="I993" i="3"/>
  <c r="J993" i="3" s="1"/>
  <c r="K993" i="3" s="1"/>
  <c r="I994" i="3"/>
  <c r="J994" i="3" s="1"/>
  <c r="K994" i="3" s="1"/>
  <c r="I995" i="3"/>
  <c r="I996" i="3"/>
  <c r="I997" i="3"/>
  <c r="I998" i="3"/>
  <c r="J998" i="3" s="1"/>
  <c r="K998" i="3" s="1"/>
  <c r="I999" i="3"/>
  <c r="I1000" i="3"/>
  <c r="I1001" i="3"/>
  <c r="J1001" i="3" s="1"/>
  <c r="K1001" i="3" s="1"/>
  <c r="I1002" i="3"/>
  <c r="J1002" i="3" s="1"/>
  <c r="K1002" i="3" s="1"/>
  <c r="I1003" i="3"/>
  <c r="I1004" i="3"/>
  <c r="I1005" i="3"/>
  <c r="J1005" i="3" s="1"/>
  <c r="K1005" i="3" s="1"/>
  <c r="I1006" i="3"/>
  <c r="J1006" i="3" s="1"/>
  <c r="K1006" i="3" s="1"/>
  <c r="I1007" i="3"/>
  <c r="I1008" i="3"/>
  <c r="I1009" i="3"/>
  <c r="J1009" i="3" s="1"/>
  <c r="K1009" i="3" s="1"/>
  <c r="I1010" i="3"/>
  <c r="J1010" i="3" s="1"/>
  <c r="K1010" i="3" s="1"/>
  <c r="I1011" i="3"/>
  <c r="I1012" i="3"/>
  <c r="I1013" i="3"/>
  <c r="J1013" i="3" s="1"/>
  <c r="K1013" i="3" s="1"/>
  <c r="I1014" i="3"/>
  <c r="J1014" i="3" s="1"/>
  <c r="K1014" i="3" s="1"/>
  <c r="I1015" i="3"/>
  <c r="I1016" i="3"/>
  <c r="I1017" i="3"/>
  <c r="J1017" i="3" s="1"/>
  <c r="K1017" i="3" s="1"/>
  <c r="I1018" i="3"/>
  <c r="J1018" i="3" s="1"/>
  <c r="K1018" i="3" s="1"/>
  <c r="I1019" i="3"/>
  <c r="I1020" i="3"/>
  <c r="I1021" i="3"/>
  <c r="J1021" i="3" s="1"/>
  <c r="K1021" i="3" s="1"/>
  <c r="I1022" i="3"/>
  <c r="J1022" i="3" s="1"/>
  <c r="K1022" i="3" s="1"/>
  <c r="I1023" i="3"/>
  <c r="I1024" i="3"/>
  <c r="I1025" i="3"/>
  <c r="J1025" i="3" s="1"/>
  <c r="K1025" i="3" s="1"/>
  <c r="I1026" i="3"/>
  <c r="J1026" i="3" s="1"/>
  <c r="K1026" i="3" s="1"/>
  <c r="I1027" i="3"/>
  <c r="I1028" i="3"/>
  <c r="I1029" i="3"/>
  <c r="J1029" i="3" s="1"/>
  <c r="K1029" i="3" s="1"/>
  <c r="I1030" i="3"/>
  <c r="I1031" i="3"/>
  <c r="I1032" i="3"/>
  <c r="I1033" i="3"/>
  <c r="J1033" i="3" s="1"/>
  <c r="K1033" i="3" s="1"/>
  <c r="I1034" i="3"/>
  <c r="J1034" i="3" s="1"/>
  <c r="K1034" i="3" s="1"/>
  <c r="I1035" i="3"/>
  <c r="I1036" i="3"/>
  <c r="I1037" i="3"/>
  <c r="J1037" i="3" s="1"/>
  <c r="K1037" i="3" s="1"/>
  <c r="I1038" i="3"/>
  <c r="J1038" i="3" s="1"/>
  <c r="K1038" i="3" s="1"/>
  <c r="I1039" i="3"/>
  <c r="I1040" i="3"/>
  <c r="I1041" i="3"/>
  <c r="J1041" i="3" s="1"/>
  <c r="K1041" i="3" s="1"/>
  <c r="I1042" i="3"/>
  <c r="J1042" i="3" s="1"/>
  <c r="K1042" i="3" s="1"/>
  <c r="I1043" i="3"/>
  <c r="I1044" i="3"/>
  <c r="I1045" i="3"/>
  <c r="J1045" i="3" s="1"/>
  <c r="K1045" i="3" s="1"/>
  <c r="I1046" i="3"/>
  <c r="J1046" i="3" s="1"/>
  <c r="K1046" i="3" s="1"/>
  <c r="I1047" i="3"/>
  <c r="I1048" i="3"/>
  <c r="I1049" i="3"/>
  <c r="J1049" i="3" s="1"/>
  <c r="K1049" i="3" s="1"/>
  <c r="I1050" i="3"/>
  <c r="J1050" i="3" s="1"/>
  <c r="K1050" i="3" s="1"/>
  <c r="I1051" i="3"/>
  <c r="I1052" i="3"/>
  <c r="I1053" i="3"/>
  <c r="J1053" i="3" s="1"/>
  <c r="K1053" i="3" s="1"/>
  <c r="I1054" i="3"/>
  <c r="J1054" i="3" s="1"/>
  <c r="K1054" i="3" s="1"/>
  <c r="I1055" i="3"/>
  <c r="I1056" i="3"/>
  <c r="I1057" i="3"/>
  <c r="J1057" i="3" s="1"/>
  <c r="K1057" i="3" s="1"/>
  <c r="I1058" i="3"/>
  <c r="J1058" i="3" s="1"/>
  <c r="K1058" i="3" s="1"/>
  <c r="I1059" i="3"/>
  <c r="I1060" i="3"/>
  <c r="I1061" i="3"/>
  <c r="J1061" i="3" s="1"/>
  <c r="K1061" i="3" s="1"/>
  <c r="I1062" i="3"/>
  <c r="J1062" i="3" s="1"/>
  <c r="K1062" i="3" s="1"/>
  <c r="I1063" i="3"/>
  <c r="I1064" i="3"/>
  <c r="I1065" i="3"/>
  <c r="I1066" i="3"/>
  <c r="J1066" i="3" s="1"/>
  <c r="K1066" i="3" s="1"/>
  <c r="I1067" i="3"/>
  <c r="I1068" i="3"/>
  <c r="I1069" i="3"/>
  <c r="J1069" i="3" s="1"/>
  <c r="K1069" i="3" s="1"/>
  <c r="I1070" i="3"/>
  <c r="J1070" i="3" s="1"/>
  <c r="K1070" i="3" s="1"/>
  <c r="I1071" i="3"/>
  <c r="I1072" i="3"/>
  <c r="I1073" i="3"/>
  <c r="J1073" i="3" s="1"/>
  <c r="K1073" i="3" s="1"/>
  <c r="I1074" i="3"/>
  <c r="J1074" i="3" s="1"/>
  <c r="K1074" i="3" s="1"/>
  <c r="I1075" i="3"/>
  <c r="I1076" i="3"/>
  <c r="I1077" i="3"/>
  <c r="J1077" i="3" s="1"/>
  <c r="K1077" i="3" s="1"/>
  <c r="I1078" i="3"/>
  <c r="J1078" i="3" s="1"/>
  <c r="K1078" i="3" s="1"/>
  <c r="I1079" i="3"/>
  <c r="I1080" i="3"/>
  <c r="I1081" i="3"/>
  <c r="J1081" i="3" s="1"/>
  <c r="K1081" i="3" s="1"/>
  <c r="I1082" i="3"/>
  <c r="J1082" i="3" s="1"/>
  <c r="K1082" i="3" s="1"/>
  <c r="I1083" i="3"/>
  <c r="I1084" i="3"/>
  <c r="I1085" i="3"/>
  <c r="I1086" i="3"/>
  <c r="J1086" i="3" s="1"/>
  <c r="K1086" i="3" s="1"/>
  <c r="I1087" i="3"/>
  <c r="I1088" i="3"/>
  <c r="I1089" i="3"/>
  <c r="I1090" i="3"/>
  <c r="J1090" i="3" s="1"/>
  <c r="K1090" i="3" s="1"/>
  <c r="I1091" i="3"/>
  <c r="I1092" i="3"/>
  <c r="I1093" i="3"/>
  <c r="J1093" i="3" s="1"/>
  <c r="K1093" i="3" s="1"/>
  <c r="I1094" i="3"/>
  <c r="J1094" i="3" s="1"/>
  <c r="K1094" i="3" s="1"/>
  <c r="I1095" i="3"/>
  <c r="I1096" i="3"/>
  <c r="I1097" i="3"/>
  <c r="J1097" i="3" s="1"/>
  <c r="K1097" i="3" s="1"/>
  <c r="I1098" i="3"/>
  <c r="J1098" i="3" s="1"/>
  <c r="K1098" i="3" s="1"/>
  <c r="I1099" i="3"/>
  <c r="I1100" i="3"/>
  <c r="I1101" i="3"/>
  <c r="J1101" i="3" s="1"/>
  <c r="K1101" i="3" s="1"/>
  <c r="I1102" i="3"/>
  <c r="J1102" i="3" s="1"/>
  <c r="K1102" i="3" s="1"/>
  <c r="I1103" i="3"/>
  <c r="I1104" i="3"/>
  <c r="I1105" i="3"/>
  <c r="J1105" i="3" s="1"/>
  <c r="K1105" i="3" s="1"/>
  <c r="I1106" i="3"/>
  <c r="J1106" i="3" s="1"/>
  <c r="K1106" i="3" s="1"/>
  <c r="I1107" i="3"/>
  <c r="I1108" i="3"/>
  <c r="I1109" i="3"/>
  <c r="J1109" i="3" s="1"/>
  <c r="K1109" i="3" s="1"/>
  <c r="I1110" i="3"/>
  <c r="J1110" i="3" s="1"/>
  <c r="K1110" i="3" s="1"/>
  <c r="I1111" i="3"/>
  <c r="I1112" i="3"/>
  <c r="I1113" i="3"/>
  <c r="J1113" i="3" s="1"/>
  <c r="K1113" i="3" s="1"/>
  <c r="I1114" i="3"/>
  <c r="J1114" i="3" s="1"/>
  <c r="K1114" i="3" s="1"/>
  <c r="I1115" i="3"/>
  <c r="I1116" i="3"/>
  <c r="I1117" i="3"/>
  <c r="J1117" i="3" s="1"/>
  <c r="K1117" i="3" s="1"/>
  <c r="I1118" i="3"/>
  <c r="J1118" i="3" s="1"/>
  <c r="K1118" i="3" s="1"/>
  <c r="I1119" i="3"/>
  <c r="I1120" i="3"/>
  <c r="I1121" i="3"/>
  <c r="J1121" i="3" s="1"/>
  <c r="K1121" i="3" s="1"/>
  <c r="I1122" i="3"/>
  <c r="J1122" i="3" s="1"/>
  <c r="K1122" i="3" s="1"/>
  <c r="I1123" i="3"/>
  <c r="I1124" i="3"/>
  <c r="I1125" i="3"/>
  <c r="I1126" i="3"/>
  <c r="J1126" i="3" s="1"/>
  <c r="K1126" i="3" s="1"/>
  <c r="I1127" i="3"/>
  <c r="I1128" i="3"/>
  <c r="I1129" i="3"/>
  <c r="J1129" i="3" s="1"/>
  <c r="K1129" i="3" s="1"/>
  <c r="I1130" i="3"/>
  <c r="J1130" i="3" s="1"/>
  <c r="K1130" i="3" s="1"/>
  <c r="I1131" i="3"/>
  <c r="I1132" i="3"/>
  <c r="I1133" i="3"/>
  <c r="J1133" i="3" s="1"/>
  <c r="K1133" i="3" s="1"/>
  <c r="I1134" i="3"/>
  <c r="J1134" i="3" s="1"/>
  <c r="K1134" i="3" s="1"/>
  <c r="I1135" i="3"/>
  <c r="I1136" i="3"/>
  <c r="I1137" i="3"/>
  <c r="J1137" i="3" s="1"/>
  <c r="K1137" i="3" s="1"/>
  <c r="I1138" i="3"/>
  <c r="J1138" i="3" s="1"/>
  <c r="K1138" i="3" s="1"/>
  <c r="I1139" i="3"/>
  <c r="I1140" i="3"/>
  <c r="I1141" i="3"/>
  <c r="J1141" i="3" s="1"/>
  <c r="K1141" i="3" s="1"/>
  <c r="I1142" i="3"/>
  <c r="J1142" i="3" s="1"/>
  <c r="K1142" i="3" s="1"/>
  <c r="I1143" i="3"/>
  <c r="I1144" i="3"/>
  <c r="I1145" i="3"/>
  <c r="J1145" i="3" s="1"/>
  <c r="K1145" i="3" s="1"/>
  <c r="I1146" i="3"/>
  <c r="J1146" i="3" s="1"/>
  <c r="K1146" i="3" s="1"/>
  <c r="I1147" i="3"/>
  <c r="I1148" i="3"/>
  <c r="I1149" i="3"/>
  <c r="J1149" i="3" s="1"/>
  <c r="K1149" i="3" s="1"/>
  <c r="I1150" i="3"/>
  <c r="J1150" i="3" s="1"/>
  <c r="K1150" i="3" s="1"/>
  <c r="I1151" i="3"/>
  <c r="I1152" i="3"/>
  <c r="I1153" i="3"/>
  <c r="J1153" i="3" s="1"/>
  <c r="K1153" i="3" s="1"/>
  <c r="I1154" i="3"/>
  <c r="J1154" i="3" s="1"/>
  <c r="K1154" i="3" s="1"/>
  <c r="I1155" i="3"/>
  <c r="I1156" i="3"/>
  <c r="I1157" i="3"/>
  <c r="J1157" i="3" s="1"/>
  <c r="K1157" i="3" s="1"/>
  <c r="I1158" i="3"/>
  <c r="I1159" i="3"/>
  <c r="I1160" i="3"/>
  <c r="I1161" i="3"/>
  <c r="J1161" i="3" s="1"/>
  <c r="K1161" i="3" s="1"/>
  <c r="I1162" i="3"/>
  <c r="J1162" i="3" s="1"/>
  <c r="K1162" i="3" s="1"/>
  <c r="I1163" i="3"/>
  <c r="I1164" i="3"/>
  <c r="I1165" i="3"/>
  <c r="J1165" i="3" s="1"/>
  <c r="K1165" i="3" s="1"/>
  <c r="I1166" i="3"/>
  <c r="J1166" i="3" s="1"/>
  <c r="K1166" i="3" s="1"/>
  <c r="I1167" i="3"/>
  <c r="I1168" i="3"/>
  <c r="I1169" i="3"/>
  <c r="J1169" i="3" s="1"/>
  <c r="K1169" i="3" s="1"/>
  <c r="I1170" i="3"/>
  <c r="J1170" i="3" s="1"/>
  <c r="K1170" i="3" s="1"/>
  <c r="I1171" i="3"/>
  <c r="I1172" i="3"/>
  <c r="I1173" i="3"/>
  <c r="J1173" i="3" s="1"/>
  <c r="K1173" i="3" s="1"/>
  <c r="I1174" i="3"/>
  <c r="J1174" i="3" s="1"/>
  <c r="K1174" i="3" s="1"/>
  <c r="I1175" i="3"/>
  <c r="I1176" i="3"/>
  <c r="I1177" i="3"/>
  <c r="J1177" i="3" s="1"/>
  <c r="K1177" i="3" s="1"/>
  <c r="I1178" i="3"/>
  <c r="J1178" i="3" s="1"/>
  <c r="K1178" i="3" s="1"/>
  <c r="I1179" i="3"/>
  <c r="I1180" i="3"/>
  <c r="I1181" i="3"/>
  <c r="J1181" i="3" s="1"/>
  <c r="K1181" i="3" s="1"/>
  <c r="I1182" i="3"/>
  <c r="J1182" i="3" s="1"/>
  <c r="K1182" i="3" s="1"/>
  <c r="I1183" i="3"/>
  <c r="I1184" i="3"/>
  <c r="I1185" i="3"/>
  <c r="J1185" i="3" s="1"/>
  <c r="K1185" i="3" s="1"/>
  <c r="I1186" i="3"/>
  <c r="J1186" i="3" s="1"/>
  <c r="K1186" i="3" s="1"/>
  <c r="I1187" i="3"/>
  <c r="I1188" i="3"/>
  <c r="I1189" i="3"/>
  <c r="J1189" i="3" s="1"/>
  <c r="K1189" i="3" s="1"/>
  <c r="I1190" i="3"/>
  <c r="J1190" i="3" s="1"/>
  <c r="K1190" i="3" s="1"/>
  <c r="I1191" i="3"/>
  <c r="I1192" i="3"/>
  <c r="I1193" i="3"/>
  <c r="I1194" i="3"/>
  <c r="J1194" i="3" s="1"/>
  <c r="K1194" i="3" s="1"/>
  <c r="I1195" i="3"/>
  <c r="I1196" i="3"/>
  <c r="I1197" i="3"/>
  <c r="J1197" i="3" s="1"/>
  <c r="K1197" i="3" s="1"/>
  <c r="I1198" i="3"/>
  <c r="J1198" i="3" s="1"/>
  <c r="K1198" i="3" s="1"/>
  <c r="I1199" i="3"/>
  <c r="I1200" i="3"/>
  <c r="I1201" i="3"/>
  <c r="J1201" i="3" s="1"/>
  <c r="K1201" i="3" s="1"/>
  <c r="I1202" i="3"/>
  <c r="J1202" i="3" s="1"/>
  <c r="K1202" i="3" s="1"/>
  <c r="I1203" i="3"/>
  <c r="I1204" i="3"/>
  <c r="I1205" i="3"/>
  <c r="J1205" i="3" s="1"/>
  <c r="K1205" i="3" s="1"/>
  <c r="I1206" i="3"/>
  <c r="J1206" i="3" s="1"/>
  <c r="K1206" i="3" s="1"/>
  <c r="I1207" i="3"/>
  <c r="I1208" i="3"/>
  <c r="I1209" i="3"/>
  <c r="J1209" i="3" s="1"/>
  <c r="K1209" i="3" s="1"/>
  <c r="I1210" i="3"/>
  <c r="J1210" i="3" s="1"/>
  <c r="K1210" i="3" s="1"/>
  <c r="I1211" i="3"/>
  <c r="I1212" i="3"/>
  <c r="I1213" i="3"/>
  <c r="I1214" i="3"/>
  <c r="J1214" i="3" s="1"/>
  <c r="K1214" i="3" s="1"/>
  <c r="I1215" i="3"/>
  <c r="I1216" i="3"/>
  <c r="I1217" i="3"/>
  <c r="I1218" i="3"/>
  <c r="J1218" i="3" s="1"/>
  <c r="K1218" i="3" s="1"/>
  <c r="I1219" i="3"/>
  <c r="I1220" i="3"/>
  <c r="I1221" i="3"/>
  <c r="J1221" i="3" s="1"/>
  <c r="K1221" i="3" s="1"/>
  <c r="I1222" i="3"/>
  <c r="J1222" i="3" s="1"/>
  <c r="K1222" i="3" s="1"/>
  <c r="I1223" i="3"/>
  <c r="I1224" i="3"/>
  <c r="I1225" i="3"/>
  <c r="J1225" i="3" s="1"/>
  <c r="K1225" i="3" s="1"/>
  <c r="I1226" i="3"/>
  <c r="J1226" i="3" s="1"/>
  <c r="K1226" i="3" s="1"/>
  <c r="I1227" i="3"/>
  <c r="I1228" i="3"/>
  <c r="I1229" i="3"/>
  <c r="J1229" i="3" s="1"/>
  <c r="K1229" i="3" s="1"/>
  <c r="I1230" i="3"/>
  <c r="J1230" i="3" s="1"/>
  <c r="K1230" i="3" s="1"/>
  <c r="I1231" i="3"/>
  <c r="I1232" i="3"/>
  <c r="I1233" i="3"/>
  <c r="J1233" i="3" s="1"/>
  <c r="K1233" i="3" s="1"/>
  <c r="I1234" i="3"/>
  <c r="J1234" i="3" s="1"/>
  <c r="K1234" i="3" s="1"/>
  <c r="I1235" i="3"/>
  <c r="I1236" i="3"/>
  <c r="I1237" i="3"/>
  <c r="J1237" i="3" s="1"/>
  <c r="K1237" i="3" s="1"/>
  <c r="I1238" i="3"/>
  <c r="J1238" i="3" s="1"/>
  <c r="K1238" i="3" s="1"/>
  <c r="I1239" i="3"/>
  <c r="I1240" i="3"/>
  <c r="I1241" i="3"/>
  <c r="J1241" i="3" s="1"/>
  <c r="K1241" i="3" s="1"/>
  <c r="I1242" i="3"/>
  <c r="J1242" i="3" s="1"/>
  <c r="K1242" i="3" s="1"/>
  <c r="I1243" i="3"/>
  <c r="I1244" i="3"/>
  <c r="I1245" i="3"/>
  <c r="J1245" i="3" s="1"/>
  <c r="K1245" i="3" s="1"/>
  <c r="I1246" i="3"/>
  <c r="J1246" i="3" s="1"/>
  <c r="K1246" i="3" s="1"/>
  <c r="I1247" i="3"/>
  <c r="I1248" i="3"/>
  <c r="I1249" i="3"/>
  <c r="J1249" i="3" s="1"/>
  <c r="K1249" i="3" s="1"/>
  <c r="I1250" i="3"/>
  <c r="J1250" i="3" s="1"/>
  <c r="K1250" i="3" s="1"/>
  <c r="I1251" i="3"/>
  <c r="I1252" i="3"/>
  <c r="I1253" i="3"/>
  <c r="I1254" i="3"/>
  <c r="J1254" i="3" s="1"/>
  <c r="K1254" i="3" s="1"/>
  <c r="I1255" i="3"/>
  <c r="I1256" i="3"/>
  <c r="I1257" i="3"/>
  <c r="J1257" i="3" s="1"/>
  <c r="K1257" i="3" s="1"/>
  <c r="I1258" i="3"/>
  <c r="J1258" i="3" s="1"/>
  <c r="K1258" i="3" s="1"/>
  <c r="I1259" i="3"/>
  <c r="I1260" i="3"/>
  <c r="I1261" i="3"/>
  <c r="J1261" i="3" s="1"/>
  <c r="K1261" i="3" s="1"/>
  <c r="I1262" i="3"/>
  <c r="J1262" i="3" s="1"/>
  <c r="K1262" i="3" s="1"/>
  <c r="I1263" i="3"/>
  <c r="I1264" i="3"/>
  <c r="I1265" i="3"/>
  <c r="J1265" i="3" s="1"/>
  <c r="K1265" i="3" s="1"/>
  <c r="I1266" i="3"/>
  <c r="J1266" i="3" s="1"/>
  <c r="K1266" i="3" s="1"/>
  <c r="I1267" i="3"/>
  <c r="I1268" i="3"/>
  <c r="I1269" i="3"/>
  <c r="J1269" i="3" s="1"/>
  <c r="K1269" i="3" s="1"/>
  <c r="I1270" i="3"/>
  <c r="J1270" i="3" s="1"/>
  <c r="K1270" i="3" s="1"/>
  <c r="I1271" i="3"/>
  <c r="I1272" i="3"/>
  <c r="I1273" i="3"/>
  <c r="J1273" i="3" s="1"/>
  <c r="K1273" i="3" s="1"/>
  <c r="I1274" i="3"/>
  <c r="J1274" i="3" s="1"/>
  <c r="K1274" i="3" s="1"/>
  <c r="I1275" i="3"/>
  <c r="I1276" i="3"/>
  <c r="I1277" i="3"/>
  <c r="J1277" i="3" s="1"/>
  <c r="K1277" i="3" s="1"/>
  <c r="I1278" i="3"/>
  <c r="J1278" i="3" s="1"/>
  <c r="K1278" i="3" s="1"/>
  <c r="I1279" i="3"/>
  <c r="I1280" i="3"/>
  <c r="I1281" i="3"/>
  <c r="J1281" i="3" s="1"/>
  <c r="K1281" i="3" s="1"/>
  <c r="I1282" i="3"/>
  <c r="J1282" i="3" s="1"/>
  <c r="K1282" i="3" s="1"/>
  <c r="I1283" i="3"/>
  <c r="I1284" i="3"/>
  <c r="I1285" i="3"/>
  <c r="J1285" i="3" s="1"/>
  <c r="K1285" i="3" s="1"/>
  <c r="I1286" i="3"/>
  <c r="I1287" i="3"/>
  <c r="I1288" i="3"/>
  <c r="I1289" i="3"/>
  <c r="J1289" i="3" s="1"/>
  <c r="K1289" i="3" s="1"/>
  <c r="I1290" i="3"/>
  <c r="J1290" i="3" s="1"/>
  <c r="K1290" i="3" s="1"/>
  <c r="I1291" i="3"/>
  <c r="I1292" i="3"/>
  <c r="I1293" i="3"/>
  <c r="J1293" i="3" s="1"/>
  <c r="K1293" i="3" s="1"/>
  <c r="I1294" i="3"/>
  <c r="J1294" i="3" s="1"/>
  <c r="K1294" i="3" s="1"/>
  <c r="I1295" i="3"/>
  <c r="I1296" i="3"/>
  <c r="I1297" i="3"/>
  <c r="J1297" i="3" s="1"/>
  <c r="K1297" i="3" s="1"/>
  <c r="I1298" i="3"/>
  <c r="J1298" i="3" s="1"/>
  <c r="K1298" i="3" s="1"/>
  <c r="I1299" i="3"/>
  <c r="I1300" i="3"/>
  <c r="I1301" i="3"/>
  <c r="J1301" i="3" s="1"/>
  <c r="K1301" i="3" s="1"/>
  <c r="I1302" i="3"/>
  <c r="J1302" i="3" s="1"/>
  <c r="K1302" i="3" s="1"/>
  <c r="I1303" i="3"/>
  <c r="I1304" i="3"/>
  <c r="I1305" i="3"/>
  <c r="J1305" i="3" s="1"/>
  <c r="K1305" i="3" s="1"/>
  <c r="I1306" i="3"/>
  <c r="J1306" i="3" s="1"/>
  <c r="K1306" i="3" s="1"/>
  <c r="I1307" i="3"/>
  <c r="I1308" i="3"/>
  <c r="I1309" i="3"/>
  <c r="J1309" i="3" s="1"/>
  <c r="K1309" i="3" s="1"/>
  <c r="I1310" i="3"/>
  <c r="J1310" i="3" s="1"/>
  <c r="K1310" i="3" s="1"/>
  <c r="I1311" i="3"/>
  <c r="I1312" i="3"/>
  <c r="I1313" i="3"/>
  <c r="J1313" i="3" s="1"/>
  <c r="K1313" i="3" s="1"/>
  <c r="I1314" i="3"/>
  <c r="J1314" i="3" s="1"/>
  <c r="K1314" i="3" s="1"/>
  <c r="I1315" i="3"/>
  <c r="I1316" i="3"/>
  <c r="I1317" i="3"/>
  <c r="J1317" i="3" s="1"/>
  <c r="K1317" i="3" s="1"/>
  <c r="I1318" i="3"/>
  <c r="J1318" i="3" s="1"/>
  <c r="K1318" i="3" s="1"/>
  <c r="I1319" i="3"/>
  <c r="I1320" i="3"/>
  <c r="I1321" i="3"/>
  <c r="I1322" i="3"/>
  <c r="J1322" i="3" s="1"/>
  <c r="K1322" i="3" s="1"/>
  <c r="I1323" i="3"/>
  <c r="I1324" i="3"/>
  <c r="I1325" i="3"/>
  <c r="J1325" i="3" s="1"/>
  <c r="K1325" i="3" s="1"/>
  <c r="I1326" i="3"/>
  <c r="J1326" i="3" s="1"/>
  <c r="K1326" i="3" s="1"/>
  <c r="I1327" i="3"/>
  <c r="I1328" i="3"/>
  <c r="I1329" i="3"/>
  <c r="J1329" i="3" s="1"/>
  <c r="K1329" i="3" s="1"/>
  <c r="I1330" i="3"/>
  <c r="J1330" i="3" s="1"/>
  <c r="K1330" i="3" s="1"/>
  <c r="I1331" i="3"/>
  <c r="I1332" i="3"/>
  <c r="I1333" i="3"/>
  <c r="J1333" i="3" s="1"/>
  <c r="K1333" i="3" s="1"/>
  <c r="I1334" i="3"/>
  <c r="J1334" i="3" s="1"/>
  <c r="K1334" i="3" s="1"/>
  <c r="I1335" i="3"/>
  <c r="I1336" i="3"/>
  <c r="I1337" i="3"/>
  <c r="J1337" i="3" s="1"/>
  <c r="K1337" i="3" s="1"/>
  <c r="I1338" i="3"/>
  <c r="J1338" i="3" s="1"/>
  <c r="K1338" i="3" s="1"/>
  <c r="I1339" i="3"/>
  <c r="I1340" i="3"/>
  <c r="I1341" i="3"/>
  <c r="I1342" i="3"/>
  <c r="J1342" i="3" s="1"/>
  <c r="K1342" i="3" s="1"/>
  <c r="I1343" i="3"/>
  <c r="I1344" i="3"/>
  <c r="I1345" i="3"/>
  <c r="I1346" i="3"/>
  <c r="J1346" i="3" s="1"/>
  <c r="K1346" i="3" s="1"/>
  <c r="I1347" i="3"/>
  <c r="I1348" i="3"/>
  <c r="I1349" i="3"/>
  <c r="J1349" i="3" s="1"/>
  <c r="K1349" i="3" s="1"/>
  <c r="I1350" i="3"/>
  <c r="J1350" i="3" s="1"/>
  <c r="K1350" i="3" s="1"/>
  <c r="I1351" i="3"/>
  <c r="I1352" i="3"/>
  <c r="I1353" i="3"/>
  <c r="J1353" i="3" s="1"/>
  <c r="K1353" i="3" s="1"/>
  <c r="I1354" i="3"/>
  <c r="J1354" i="3" s="1"/>
  <c r="K1354" i="3" s="1"/>
  <c r="I1355" i="3"/>
  <c r="I1356" i="3"/>
  <c r="I1357" i="3"/>
  <c r="J1357" i="3" s="1"/>
  <c r="K1357" i="3" s="1"/>
  <c r="I1358" i="3"/>
  <c r="J1358" i="3" s="1"/>
  <c r="K1358" i="3" s="1"/>
  <c r="I1359" i="3"/>
  <c r="I1360" i="3"/>
  <c r="I1361" i="3"/>
  <c r="J1361" i="3" s="1"/>
  <c r="K1361" i="3" s="1"/>
  <c r="I1362" i="3"/>
  <c r="J1362" i="3" s="1"/>
  <c r="K1362" i="3" s="1"/>
  <c r="I1363" i="3"/>
  <c r="I1364" i="3"/>
  <c r="I1365" i="3"/>
  <c r="I1366" i="3"/>
  <c r="J1366" i="3" s="1"/>
  <c r="K1366" i="3" s="1"/>
  <c r="I1367" i="3"/>
  <c r="I1368" i="3"/>
  <c r="I1369" i="3"/>
  <c r="I1370" i="3"/>
  <c r="J1370" i="3" s="1"/>
  <c r="K1370" i="3" s="1"/>
  <c r="I1371" i="3"/>
  <c r="I1372" i="3"/>
  <c r="I1373" i="3"/>
  <c r="J1373" i="3" s="1"/>
  <c r="K1373" i="3" s="1"/>
  <c r="I1374" i="3"/>
  <c r="J1374" i="3" s="1"/>
  <c r="K1374" i="3" s="1"/>
  <c r="I1375" i="3"/>
  <c r="I1376" i="3"/>
  <c r="I1377" i="3"/>
  <c r="J1377" i="3" s="1"/>
  <c r="K1377" i="3" s="1"/>
  <c r="I1378" i="3"/>
  <c r="J1378" i="3" s="1"/>
  <c r="K1378" i="3" s="1"/>
  <c r="I1379" i="3"/>
  <c r="I1380" i="3"/>
  <c r="I1381" i="3"/>
  <c r="J1381" i="3" s="1"/>
  <c r="K1381" i="3" s="1"/>
  <c r="I1382" i="3"/>
  <c r="J1382" i="3" s="1"/>
  <c r="K1382" i="3" s="1"/>
  <c r="I1383" i="3"/>
  <c r="I1384" i="3"/>
  <c r="I1385" i="3"/>
  <c r="J1385" i="3" s="1"/>
  <c r="K1385" i="3" s="1"/>
  <c r="I1386" i="3"/>
  <c r="J1386" i="3" s="1"/>
  <c r="K1386" i="3" s="1"/>
  <c r="I1387" i="3"/>
  <c r="I1388" i="3"/>
  <c r="I1389" i="3"/>
  <c r="J1389" i="3" s="1"/>
  <c r="K1389" i="3" s="1"/>
  <c r="I1390" i="3"/>
  <c r="J1390" i="3" s="1"/>
  <c r="K1390" i="3" s="1"/>
  <c r="I1391" i="3"/>
  <c r="I1392" i="3"/>
  <c r="I1393" i="3"/>
  <c r="J1393" i="3" s="1"/>
  <c r="K1393" i="3" s="1"/>
  <c r="I1394" i="3"/>
  <c r="J1394" i="3" s="1"/>
  <c r="K1394" i="3" s="1"/>
  <c r="I1395" i="3"/>
  <c r="I1396" i="3"/>
  <c r="I1397" i="3"/>
  <c r="J1397" i="3" s="1"/>
  <c r="K1397" i="3" s="1"/>
  <c r="I1398" i="3"/>
  <c r="J1398" i="3" s="1"/>
  <c r="K1398" i="3" s="1"/>
  <c r="I1399" i="3"/>
  <c r="I1400" i="3"/>
  <c r="I1401" i="3"/>
  <c r="J1401" i="3" s="1"/>
  <c r="K1401" i="3" s="1"/>
  <c r="I1402" i="3"/>
  <c r="J1402" i="3" s="1"/>
  <c r="K1402" i="3" s="1"/>
  <c r="I1403" i="3"/>
  <c r="I1404" i="3"/>
  <c r="I1405" i="3"/>
  <c r="J1405" i="3" s="1"/>
  <c r="K1405" i="3" s="1"/>
  <c r="I1406" i="3"/>
  <c r="J1406" i="3" s="1"/>
  <c r="K1406" i="3" s="1"/>
  <c r="I1407" i="3"/>
  <c r="I1408" i="3"/>
  <c r="I1409" i="3"/>
  <c r="J1409" i="3" s="1"/>
  <c r="K1409" i="3" s="1"/>
  <c r="I1410" i="3"/>
  <c r="J1410" i="3" s="1"/>
  <c r="K1410" i="3" s="1"/>
  <c r="I1411" i="3"/>
  <c r="I1412" i="3"/>
  <c r="I1413" i="3"/>
  <c r="J1413" i="3" s="1"/>
  <c r="K1413" i="3" s="1"/>
  <c r="I1414" i="3"/>
  <c r="J1414" i="3" s="1"/>
  <c r="K1414" i="3" s="1"/>
  <c r="I1415" i="3"/>
  <c r="I1416" i="3"/>
  <c r="I1417" i="3"/>
  <c r="J1417" i="3" s="1"/>
  <c r="K1417" i="3" s="1"/>
  <c r="I1418" i="3"/>
  <c r="J1418" i="3" s="1"/>
  <c r="K1418" i="3" s="1"/>
  <c r="I1419" i="3"/>
  <c r="I1420" i="3"/>
  <c r="I1421" i="3"/>
  <c r="J1421" i="3" s="1"/>
  <c r="K1421" i="3" s="1"/>
  <c r="I1422" i="3"/>
  <c r="J1422" i="3" s="1"/>
  <c r="K1422" i="3" s="1"/>
  <c r="I1423" i="3"/>
  <c r="I1424" i="3"/>
  <c r="I1425" i="3"/>
  <c r="J1425" i="3" s="1"/>
  <c r="K1425" i="3" s="1"/>
  <c r="I1426" i="3"/>
  <c r="J1426" i="3" s="1"/>
  <c r="K1426" i="3" s="1"/>
  <c r="I1427" i="3"/>
  <c r="I1428" i="3"/>
  <c r="I1429" i="3"/>
  <c r="J1429" i="3" s="1"/>
  <c r="K1429" i="3" s="1"/>
  <c r="I1430" i="3"/>
  <c r="J1430" i="3" s="1"/>
  <c r="K1430" i="3" s="1"/>
  <c r="I1431" i="3"/>
  <c r="I1432" i="3"/>
  <c r="I1433" i="3"/>
  <c r="J1433" i="3" s="1"/>
  <c r="K1433" i="3" s="1"/>
  <c r="I1434" i="3"/>
  <c r="J1434" i="3" s="1"/>
  <c r="K1434" i="3" s="1"/>
  <c r="I1435" i="3"/>
  <c r="I1436" i="3"/>
  <c r="I1437" i="3"/>
  <c r="J1437" i="3" s="1"/>
  <c r="K1437" i="3" s="1"/>
  <c r="I1438" i="3"/>
  <c r="J1438" i="3" s="1"/>
  <c r="K1438" i="3" s="1"/>
  <c r="I1439" i="3"/>
  <c r="I1440" i="3"/>
  <c r="I1441" i="3"/>
  <c r="J1441" i="3" s="1"/>
  <c r="K1441" i="3" s="1"/>
  <c r="I1442" i="3"/>
  <c r="J1442" i="3" s="1"/>
  <c r="K1442" i="3" s="1"/>
  <c r="I1443" i="3"/>
  <c r="I1444" i="3"/>
  <c r="I1445" i="3"/>
  <c r="J1445" i="3" s="1"/>
  <c r="K1445" i="3" s="1"/>
  <c r="I1446" i="3"/>
  <c r="J1446" i="3" s="1"/>
  <c r="K1446" i="3" s="1"/>
  <c r="I1447" i="3"/>
  <c r="I1448" i="3"/>
  <c r="I1449" i="3"/>
  <c r="J1449" i="3" s="1"/>
  <c r="K1449" i="3" s="1"/>
  <c r="I1450" i="3"/>
  <c r="J1450" i="3" s="1"/>
  <c r="K1450" i="3" s="1"/>
  <c r="I1451" i="3"/>
  <c r="I1452" i="3"/>
  <c r="I1453" i="3"/>
  <c r="J1453" i="3" s="1"/>
  <c r="K1453" i="3" s="1"/>
  <c r="I1454" i="3"/>
  <c r="J1454" i="3" s="1"/>
  <c r="K1454" i="3" s="1"/>
  <c r="I1455" i="3"/>
  <c r="I1456" i="3"/>
  <c r="I1457" i="3"/>
  <c r="J1457" i="3" s="1"/>
  <c r="K1457" i="3" s="1"/>
  <c r="I1458" i="3"/>
  <c r="J1458" i="3" s="1"/>
  <c r="K1458" i="3" s="1"/>
  <c r="I1459" i="3"/>
  <c r="I1460" i="3"/>
  <c r="I1461" i="3"/>
  <c r="J1461" i="3" s="1"/>
  <c r="K1461" i="3" s="1"/>
  <c r="I1462" i="3"/>
  <c r="J1462" i="3" s="1"/>
  <c r="K1462" i="3" s="1"/>
  <c r="I1463" i="3"/>
  <c r="I1464" i="3"/>
  <c r="I1465" i="3"/>
  <c r="J1465" i="3" s="1"/>
  <c r="K1465" i="3" s="1"/>
  <c r="I1466" i="3"/>
  <c r="J1466" i="3" s="1"/>
  <c r="K1466" i="3" s="1"/>
  <c r="I1467" i="3"/>
  <c r="I1468" i="3"/>
  <c r="I1469" i="3"/>
  <c r="J1469" i="3" s="1"/>
  <c r="K1469" i="3" s="1"/>
  <c r="I1470" i="3"/>
  <c r="J1470" i="3" s="1"/>
  <c r="K1470" i="3" s="1"/>
  <c r="I1471" i="3"/>
  <c r="I1472" i="3"/>
  <c r="I1473" i="3"/>
  <c r="J1473" i="3" s="1"/>
  <c r="K1473" i="3" s="1"/>
  <c r="I1474" i="3"/>
  <c r="J1474" i="3" s="1"/>
  <c r="K1474" i="3" s="1"/>
  <c r="I1475" i="3"/>
  <c r="I1476" i="3"/>
  <c r="I1477" i="3"/>
  <c r="J1477" i="3" s="1"/>
  <c r="K1477" i="3" s="1"/>
  <c r="I1478" i="3"/>
  <c r="J1478" i="3" s="1"/>
  <c r="K1478" i="3" s="1"/>
  <c r="I1479" i="3"/>
  <c r="I1480" i="3"/>
  <c r="I1481" i="3"/>
  <c r="J1481" i="3" s="1"/>
  <c r="K1481" i="3" s="1"/>
  <c r="I1482" i="3"/>
  <c r="J1482" i="3" s="1"/>
  <c r="K1482" i="3" s="1"/>
  <c r="I1483" i="3"/>
  <c r="I1484" i="3"/>
  <c r="I1485" i="3"/>
  <c r="J1485" i="3" s="1"/>
  <c r="K1485" i="3" s="1"/>
  <c r="I1486" i="3"/>
  <c r="J1486" i="3" s="1"/>
  <c r="K1486" i="3" s="1"/>
  <c r="I1487" i="3"/>
  <c r="I1488" i="3"/>
  <c r="I1489" i="3"/>
  <c r="J1489" i="3" s="1"/>
  <c r="K1489" i="3" s="1"/>
  <c r="I1490" i="3"/>
  <c r="J1490" i="3" s="1"/>
  <c r="K1490" i="3" s="1"/>
  <c r="I1491" i="3"/>
  <c r="I1492" i="3"/>
  <c r="I1493" i="3"/>
  <c r="J1493" i="3" s="1"/>
  <c r="K1493" i="3" s="1"/>
  <c r="I1494" i="3"/>
  <c r="J1494" i="3" s="1"/>
  <c r="K1494" i="3" s="1"/>
  <c r="I1495" i="3"/>
  <c r="I1496" i="3"/>
  <c r="I1497" i="3"/>
  <c r="J1497" i="3" s="1"/>
  <c r="K1497" i="3" s="1"/>
  <c r="I1498" i="3"/>
  <c r="J1498" i="3" s="1"/>
  <c r="K1498" i="3" s="1"/>
  <c r="I1499" i="3"/>
  <c r="I1500" i="3"/>
  <c r="I1501" i="3"/>
  <c r="J1501" i="3" s="1"/>
  <c r="K1501" i="3" s="1"/>
  <c r="I1502" i="3"/>
  <c r="J1502" i="3" s="1"/>
  <c r="K1502" i="3" s="1"/>
  <c r="I1503" i="3"/>
  <c r="I1504" i="3"/>
  <c r="I1505" i="3"/>
  <c r="J1505" i="3" s="1"/>
  <c r="K1505" i="3" s="1"/>
  <c r="I1506" i="3"/>
  <c r="J1506" i="3" s="1"/>
  <c r="K1506" i="3" s="1"/>
  <c r="I1507" i="3"/>
  <c r="I1508" i="3"/>
  <c r="I1509" i="3"/>
  <c r="J1509" i="3" s="1"/>
  <c r="K1509" i="3" s="1"/>
  <c r="I1510" i="3"/>
  <c r="J1510" i="3" s="1"/>
  <c r="K1510" i="3" s="1"/>
  <c r="I1511" i="3"/>
  <c r="I1512" i="3"/>
  <c r="I1513" i="3"/>
  <c r="J1513" i="3" s="1"/>
  <c r="K1513" i="3" s="1"/>
  <c r="I1514" i="3"/>
  <c r="J1514" i="3" s="1"/>
  <c r="K1514" i="3" s="1"/>
  <c r="I1515" i="3"/>
  <c r="I1516" i="3"/>
  <c r="I1517" i="3"/>
  <c r="J1517" i="3" s="1"/>
  <c r="K1517" i="3" s="1"/>
  <c r="I1518" i="3"/>
  <c r="J1518" i="3" s="1"/>
  <c r="K1518" i="3" s="1"/>
  <c r="I1519" i="3"/>
  <c r="I1520" i="3"/>
  <c r="I1521" i="3"/>
  <c r="J1521" i="3" s="1"/>
  <c r="K1521" i="3" s="1"/>
  <c r="I1522" i="3"/>
  <c r="J1522" i="3" s="1"/>
  <c r="K1522" i="3" s="1"/>
  <c r="I1523" i="3"/>
  <c r="I1524" i="3"/>
  <c r="I1525" i="3"/>
  <c r="J1525" i="3" s="1"/>
  <c r="K1525" i="3" s="1"/>
  <c r="I1526" i="3"/>
  <c r="J1526" i="3" s="1"/>
  <c r="K1526" i="3" s="1"/>
  <c r="I1527" i="3"/>
  <c r="I1528" i="3"/>
  <c r="I1529" i="3"/>
  <c r="J1529" i="3" s="1"/>
  <c r="K1529" i="3" s="1"/>
  <c r="I1530" i="3"/>
  <c r="J1530" i="3" s="1"/>
  <c r="K1530" i="3" s="1"/>
  <c r="I1531" i="3"/>
  <c r="I1532" i="3"/>
  <c r="I1533" i="3"/>
  <c r="J1533" i="3" s="1"/>
  <c r="K1533" i="3" s="1"/>
  <c r="I1534" i="3"/>
  <c r="J1534" i="3" s="1"/>
  <c r="K1534" i="3" s="1"/>
  <c r="I1535" i="3"/>
  <c r="I1536" i="3"/>
  <c r="I1537" i="3"/>
  <c r="J1537" i="3" s="1"/>
  <c r="K1537" i="3" s="1"/>
  <c r="I1538" i="3"/>
  <c r="J1538" i="3" s="1"/>
  <c r="K1538" i="3" s="1"/>
  <c r="I1539" i="3"/>
  <c r="I1540" i="3"/>
  <c r="I1541" i="3"/>
  <c r="J1541" i="3" s="1"/>
  <c r="K1541" i="3" s="1"/>
  <c r="I1542" i="3"/>
  <c r="J1542" i="3" s="1"/>
  <c r="K1542" i="3" s="1"/>
  <c r="I1543" i="3"/>
  <c r="I1544" i="3"/>
  <c r="I1545" i="3"/>
  <c r="J1545" i="3" s="1"/>
  <c r="K1545" i="3" s="1"/>
  <c r="I1546" i="3"/>
  <c r="J1546" i="3" s="1"/>
  <c r="K1546" i="3" s="1"/>
  <c r="I1547" i="3"/>
  <c r="I1548" i="3"/>
  <c r="I1549" i="3"/>
  <c r="J1549" i="3" s="1"/>
  <c r="K1549" i="3" s="1"/>
  <c r="I1550" i="3"/>
  <c r="J1550" i="3" s="1"/>
  <c r="K1550" i="3" s="1"/>
  <c r="I1551" i="3"/>
  <c r="I1552" i="3"/>
  <c r="I1553" i="3"/>
  <c r="J1553" i="3" s="1"/>
  <c r="K1553" i="3" s="1"/>
  <c r="I1554" i="3"/>
  <c r="J1554" i="3" s="1"/>
  <c r="K1554" i="3" s="1"/>
  <c r="I1555" i="3"/>
  <c r="I1556" i="3"/>
  <c r="I1557" i="3"/>
  <c r="J1557" i="3" s="1"/>
  <c r="K1557" i="3" s="1"/>
  <c r="I1558" i="3"/>
  <c r="J1558" i="3" s="1"/>
  <c r="K1558" i="3" s="1"/>
  <c r="I1559" i="3"/>
  <c r="I1560" i="3"/>
  <c r="I1561" i="3"/>
  <c r="J1561" i="3" s="1"/>
  <c r="K1561" i="3" s="1"/>
  <c r="I1562" i="3"/>
  <c r="J1562" i="3" s="1"/>
  <c r="K1562" i="3" s="1"/>
  <c r="I1563" i="3"/>
  <c r="I1564" i="3"/>
  <c r="I1565" i="3"/>
  <c r="J1565" i="3" s="1"/>
  <c r="K1565" i="3" s="1"/>
  <c r="I1566" i="3"/>
  <c r="J1566" i="3" s="1"/>
  <c r="K1566" i="3" s="1"/>
  <c r="I1567" i="3"/>
  <c r="I1568" i="3"/>
  <c r="I1569" i="3"/>
  <c r="J1569" i="3" s="1"/>
  <c r="K1569" i="3" s="1"/>
  <c r="I1570" i="3"/>
  <c r="J1570" i="3" s="1"/>
  <c r="K1570" i="3" s="1"/>
  <c r="I1571" i="3"/>
  <c r="I1572" i="3"/>
  <c r="I1573" i="3"/>
  <c r="J1573" i="3" s="1"/>
  <c r="K1573" i="3" s="1"/>
  <c r="I1574" i="3"/>
  <c r="J1574" i="3" s="1"/>
  <c r="K1574" i="3" s="1"/>
  <c r="I1575" i="3"/>
  <c r="I1576" i="3"/>
  <c r="I1577" i="3"/>
  <c r="J1577" i="3" s="1"/>
  <c r="K1577" i="3" s="1"/>
  <c r="I1578" i="3"/>
  <c r="J1578" i="3" s="1"/>
  <c r="K1578" i="3" s="1"/>
  <c r="I1579" i="3"/>
  <c r="I1580" i="3"/>
  <c r="I1581" i="3"/>
  <c r="J1581" i="3" s="1"/>
  <c r="K1581" i="3" s="1"/>
  <c r="I1582" i="3"/>
  <c r="J1582" i="3" s="1"/>
  <c r="K1582" i="3" s="1"/>
  <c r="I1583" i="3"/>
  <c r="I1584" i="3"/>
  <c r="I1585" i="3"/>
  <c r="J1585" i="3" s="1"/>
  <c r="K1585" i="3" s="1"/>
  <c r="I1586" i="3"/>
  <c r="J1586" i="3" s="1"/>
  <c r="K1586" i="3" s="1"/>
  <c r="I1587" i="3"/>
  <c r="I1588" i="3"/>
  <c r="I1589" i="3"/>
  <c r="J1589" i="3" s="1"/>
  <c r="K1589" i="3" s="1"/>
  <c r="I1590" i="3"/>
  <c r="J1590" i="3" s="1"/>
  <c r="K1590" i="3" s="1"/>
  <c r="I1591" i="3"/>
  <c r="I1592" i="3"/>
  <c r="I1593" i="3"/>
  <c r="J1593" i="3" s="1"/>
  <c r="K1593" i="3" s="1"/>
  <c r="I1594" i="3"/>
  <c r="J1594" i="3" s="1"/>
  <c r="K1594" i="3" s="1"/>
  <c r="I1595" i="3"/>
  <c r="I1596" i="3"/>
  <c r="I1597" i="3"/>
  <c r="J1597" i="3" s="1"/>
  <c r="K1597" i="3" s="1"/>
  <c r="I1598" i="3"/>
  <c r="J1598" i="3" s="1"/>
  <c r="K1598" i="3" s="1"/>
  <c r="I1599" i="3"/>
  <c r="I1600" i="3"/>
  <c r="I1601" i="3"/>
  <c r="J1601" i="3" s="1"/>
  <c r="K1601" i="3" s="1"/>
  <c r="I1602" i="3"/>
  <c r="J1602" i="3" s="1"/>
  <c r="K1602" i="3" s="1"/>
  <c r="I1603" i="3"/>
  <c r="I1604" i="3"/>
  <c r="I1605" i="3"/>
  <c r="J1605" i="3" s="1"/>
  <c r="K1605" i="3" s="1"/>
  <c r="I1606" i="3"/>
  <c r="J1606" i="3" s="1"/>
  <c r="K1606" i="3" s="1"/>
  <c r="I1607" i="3"/>
  <c r="I1608" i="3"/>
  <c r="I1609" i="3"/>
  <c r="J1609" i="3" s="1"/>
  <c r="K1609" i="3" s="1"/>
  <c r="I1610" i="3"/>
  <c r="J1610" i="3" s="1"/>
  <c r="K1610" i="3" s="1"/>
  <c r="I1611" i="3"/>
  <c r="I1612" i="3"/>
  <c r="I1613" i="3"/>
  <c r="J1613" i="3" s="1"/>
  <c r="K1613" i="3" s="1"/>
  <c r="I1614" i="3"/>
  <c r="J1614" i="3" s="1"/>
  <c r="K1614" i="3" s="1"/>
  <c r="I1615" i="3"/>
  <c r="I1616" i="3"/>
  <c r="I1617" i="3"/>
  <c r="J1617" i="3" s="1"/>
  <c r="K1617" i="3" s="1"/>
  <c r="I1618" i="3"/>
  <c r="J1618" i="3" s="1"/>
  <c r="K1618" i="3" s="1"/>
  <c r="I1619" i="3"/>
  <c r="I1620" i="3"/>
  <c r="I1621" i="3"/>
  <c r="J1621" i="3" s="1"/>
  <c r="K1621" i="3" s="1"/>
  <c r="I1622" i="3"/>
  <c r="J1622" i="3" s="1"/>
  <c r="K1622" i="3" s="1"/>
  <c r="I1623" i="3"/>
  <c r="I1624" i="3"/>
  <c r="I1625" i="3"/>
  <c r="J1625" i="3" s="1"/>
  <c r="K1625" i="3" s="1"/>
  <c r="I1626" i="3"/>
  <c r="J1626" i="3" s="1"/>
  <c r="K1626" i="3" s="1"/>
  <c r="I1627" i="3"/>
  <c r="I1628" i="3"/>
  <c r="I1629" i="3"/>
  <c r="J1629" i="3" s="1"/>
  <c r="K1629" i="3" s="1"/>
  <c r="I1630" i="3"/>
  <c r="J1630" i="3" s="1"/>
  <c r="K1630" i="3" s="1"/>
  <c r="I1631" i="3"/>
  <c r="I1632" i="3"/>
  <c r="I1633" i="3"/>
  <c r="J1633" i="3" s="1"/>
  <c r="K1633" i="3" s="1"/>
  <c r="I1634" i="3"/>
  <c r="J1634" i="3" s="1"/>
  <c r="K1634" i="3" s="1"/>
  <c r="I1635" i="3"/>
  <c r="I1636" i="3"/>
  <c r="I1637" i="3"/>
  <c r="J1637" i="3" s="1"/>
  <c r="K1637" i="3" s="1"/>
  <c r="I1638" i="3"/>
  <c r="J1638" i="3" s="1"/>
  <c r="K1638" i="3" s="1"/>
  <c r="I1639" i="3"/>
  <c r="I1640" i="3"/>
  <c r="I1641" i="3"/>
  <c r="J1641" i="3" s="1"/>
  <c r="K1641" i="3" s="1"/>
  <c r="I1642" i="3"/>
  <c r="J1642" i="3" s="1"/>
  <c r="K1642" i="3" s="1"/>
  <c r="I1643" i="3"/>
  <c r="I1644" i="3"/>
  <c r="I1645" i="3"/>
  <c r="J1645" i="3" s="1"/>
  <c r="K1645" i="3" s="1"/>
  <c r="I1646" i="3"/>
  <c r="J1646" i="3" s="1"/>
  <c r="K1646" i="3" s="1"/>
  <c r="I1647" i="3"/>
  <c r="I1648" i="3"/>
  <c r="I1649" i="3"/>
  <c r="J1649" i="3" s="1"/>
  <c r="K1649" i="3" s="1"/>
  <c r="I1650" i="3"/>
  <c r="J1650" i="3" s="1"/>
  <c r="K1650" i="3" s="1"/>
  <c r="I1651" i="3"/>
  <c r="I1652" i="3"/>
  <c r="I1653" i="3"/>
  <c r="J1653" i="3" s="1"/>
  <c r="K1653" i="3" s="1"/>
  <c r="I1654" i="3"/>
  <c r="J1654" i="3" s="1"/>
  <c r="K1654" i="3" s="1"/>
  <c r="I1655" i="3"/>
  <c r="I1656" i="3"/>
  <c r="I1657" i="3"/>
  <c r="J1657" i="3" s="1"/>
  <c r="K1657" i="3" s="1"/>
  <c r="I1658" i="3"/>
  <c r="J1658" i="3" s="1"/>
  <c r="K1658" i="3" s="1"/>
  <c r="I1659" i="3"/>
  <c r="I1660" i="3"/>
  <c r="I1661" i="3"/>
  <c r="J1661" i="3" s="1"/>
  <c r="K1661" i="3" s="1"/>
  <c r="I1662" i="3"/>
  <c r="J1662" i="3" s="1"/>
  <c r="K1662" i="3" s="1"/>
  <c r="I1663" i="3"/>
  <c r="I1664" i="3"/>
  <c r="I1665" i="3"/>
  <c r="J1665" i="3" s="1"/>
  <c r="K1665" i="3" s="1"/>
  <c r="I1666" i="3"/>
  <c r="J1666" i="3" s="1"/>
  <c r="K1666" i="3" s="1"/>
  <c r="I1667" i="3"/>
  <c r="I1668" i="3"/>
  <c r="I1669" i="3"/>
  <c r="J1669" i="3" s="1"/>
  <c r="K1669" i="3" s="1"/>
  <c r="I1670" i="3"/>
  <c r="J1670" i="3" s="1"/>
  <c r="K1670" i="3" s="1"/>
  <c r="I1671" i="3"/>
  <c r="I1672" i="3"/>
  <c r="I1673" i="3"/>
  <c r="J1673" i="3" s="1"/>
  <c r="K1673" i="3" s="1"/>
  <c r="I1674" i="3"/>
  <c r="J1674" i="3" s="1"/>
  <c r="K1674" i="3" s="1"/>
  <c r="I1675" i="3"/>
  <c r="I1676" i="3"/>
  <c r="I1677" i="3"/>
  <c r="J1677" i="3" s="1"/>
  <c r="K1677" i="3" s="1"/>
  <c r="I1678" i="3"/>
  <c r="J1678" i="3" s="1"/>
  <c r="K1678" i="3" s="1"/>
  <c r="I1679" i="3"/>
  <c r="I1680" i="3"/>
  <c r="I1681" i="3"/>
  <c r="J1681" i="3" s="1"/>
  <c r="K1681" i="3" s="1"/>
  <c r="I1682" i="3"/>
  <c r="J1682" i="3" s="1"/>
  <c r="K1682" i="3" s="1"/>
  <c r="I1683" i="3"/>
  <c r="I1684" i="3"/>
  <c r="I1685" i="3"/>
  <c r="J1685" i="3" s="1"/>
  <c r="K1685" i="3" s="1"/>
  <c r="I1686" i="3"/>
  <c r="J1686" i="3" s="1"/>
  <c r="K1686" i="3" s="1"/>
  <c r="I1687" i="3"/>
  <c r="I1688" i="3"/>
  <c r="I1689" i="3"/>
  <c r="J1689" i="3" s="1"/>
  <c r="K1689" i="3" s="1"/>
  <c r="I1690" i="3"/>
  <c r="J1690" i="3" s="1"/>
  <c r="K1690" i="3" s="1"/>
  <c r="I1691" i="3"/>
  <c r="I1692" i="3"/>
  <c r="I1693" i="3"/>
  <c r="J1693" i="3" s="1"/>
  <c r="K1693" i="3" s="1"/>
  <c r="I1694" i="3"/>
  <c r="J1694" i="3" s="1"/>
  <c r="K1694" i="3" s="1"/>
  <c r="I1695" i="3"/>
  <c r="I1696" i="3"/>
  <c r="I1697" i="3"/>
  <c r="J1697" i="3" s="1"/>
  <c r="K1697" i="3" s="1"/>
  <c r="I1698" i="3"/>
  <c r="J1698" i="3" s="1"/>
  <c r="K1698" i="3" s="1"/>
  <c r="I1699" i="3"/>
  <c r="I1700" i="3"/>
  <c r="I1701" i="3"/>
  <c r="J1701" i="3" s="1"/>
  <c r="K1701" i="3" s="1"/>
  <c r="I1702" i="3"/>
  <c r="J1702" i="3" s="1"/>
  <c r="K1702" i="3" s="1"/>
  <c r="I1703" i="3"/>
  <c r="I1704" i="3"/>
  <c r="I1705" i="3"/>
  <c r="J1705" i="3" s="1"/>
  <c r="K1705" i="3" s="1"/>
  <c r="I1706" i="3"/>
  <c r="J1706" i="3" s="1"/>
  <c r="K1706" i="3" s="1"/>
  <c r="I1707" i="3"/>
  <c r="I1708" i="3"/>
  <c r="I1709" i="3"/>
  <c r="J1709" i="3" s="1"/>
  <c r="K1709" i="3" s="1"/>
  <c r="I1710" i="3"/>
  <c r="J1710" i="3" s="1"/>
  <c r="K1710" i="3" s="1"/>
  <c r="I1711" i="3"/>
  <c r="I1712" i="3"/>
  <c r="I1713" i="3"/>
  <c r="J1713" i="3" s="1"/>
  <c r="K1713" i="3" s="1"/>
  <c r="I1714" i="3"/>
  <c r="J1714" i="3" s="1"/>
  <c r="K1714" i="3" s="1"/>
  <c r="I1715" i="3"/>
  <c r="I1716" i="3"/>
  <c r="I1717" i="3"/>
  <c r="J1717" i="3" s="1"/>
  <c r="K1717" i="3" s="1"/>
  <c r="I1718" i="3"/>
  <c r="J1718" i="3" s="1"/>
  <c r="K1718" i="3" s="1"/>
  <c r="I1719" i="3"/>
  <c r="I1720" i="3"/>
  <c r="I1721" i="3"/>
  <c r="J1721" i="3" s="1"/>
  <c r="K1721" i="3" s="1"/>
  <c r="I1722" i="3"/>
  <c r="J1722" i="3" s="1"/>
  <c r="K1722" i="3" s="1"/>
  <c r="I1723" i="3"/>
  <c r="I1724" i="3"/>
  <c r="I1725" i="3"/>
  <c r="J1725" i="3" s="1"/>
  <c r="K1725" i="3" s="1"/>
  <c r="I1726" i="3"/>
  <c r="J1726" i="3" s="1"/>
  <c r="K1726" i="3" s="1"/>
  <c r="I1727" i="3"/>
  <c r="I1728" i="3"/>
  <c r="I1729" i="3"/>
  <c r="J1729" i="3" s="1"/>
  <c r="K1729" i="3" s="1"/>
  <c r="I1730" i="3"/>
  <c r="J1730" i="3" s="1"/>
  <c r="K1730" i="3" s="1"/>
  <c r="I1731" i="3"/>
  <c r="I1732" i="3"/>
  <c r="I1733" i="3"/>
  <c r="J1733" i="3" s="1"/>
  <c r="K1733" i="3" s="1"/>
  <c r="I1734" i="3"/>
  <c r="J1734" i="3" s="1"/>
  <c r="K1734" i="3" s="1"/>
  <c r="I1735" i="3"/>
  <c r="I1736" i="3"/>
  <c r="I1737" i="3"/>
  <c r="J1737" i="3" s="1"/>
  <c r="K1737" i="3" s="1"/>
  <c r="I1738" i="3"/>
  <c r="J1738" i="3" s="1"/>
  <c r="K1738" i="3" s="1"/>
  <c r="I1739" i="3"/>
  <c r="I1740" i="3"/>
  <c r="I1741" i="3"/>
  <c r="J1741" i="3" s="1"/>
  <c r="K1741" i="3" s="1"/>
  <c r="I1742" i="3"/>
  <c r="J1742" i="3" s="1"/>
  <c r="K1742" i="3" s="1"/>
  <c r="I1743" i="3"/>
  <c r="I1744" i="3"/>
  <c r="I1745" i="3"/>
  <c r="J1745" i="3" s="1"/>
  <c r="K1745" i="3" s="1"/>
  <c r="I1746" i="3"/>
  <c r="J1746" i="3" s="1"/>
  <c r="K1746" i="3" s="1"/>
  <c r="I1747" i="3"/>
  <c r="I1748" i="3"/>
  <c r="I1749" i="3"/>
  <c r="J1749" i="3" s="1"/>
  <c r="K1749" i="3" s="1"/>
  <c r="I1750" i="3"/>
  <c r="J1750" i="3" s="1"/>
  <c r="K1750" i="3" s="1"/>
  <c r="I1751" i="3"/>
  <c r="I1752" i="3"/>
  <c r="I1753" i="3"/>
  <c r="J1753" i="3" s="1"/>
  <c r="K1753" i="3" s="1"/>
  <c r="I1754" i="3"/>
  <c r="J1754" i="3" s="1"/>
  <c r="K1754" i="3" s="1"/>
  <c r="I1755" i="3"/>
  <c r="I1756" i="3"/>
  <c r="I1757" i="3"/>
  <c r="J1757" i="3" s="1"/>
  <c r="K1757" i="3" s="1"/>
  <c r="I1758" i="3"/>
  <c r="J1758" i="3" s="1"/>
  <c r="K1758" i="3" s="1"/>
  <c r="I1759" i="3"/>
  <c r="I1760" i="3"/>
  <c r="I1761" i="3"/>
  <c r="J1761" i="3" s="1"/>
  <c r="K1761" i="3" s="1"/>
  <c r="I1762" i="3"/>
  <c r="J1762" i="3" s="1"/>
  <c r="K1762" i="3" s="1"/>
  <c r="I1763" i="3"/>
  <c r="I1764" i="3"/>
  <c r="I1765" i="3"/>
  <c r="J1765" i="3" s="1"/>
  <c r="K1765" i="3" s="1"/>
  <c r="I1766" i="3"/>
  <c r="J1766" i="3" s="1"/>
  <c r="K1766" i="3" s="1"/>
  <c r="I1767" i="3"/>
  <c r="I1768" i="3"/>
  <c r="I1769" i="3"/>
  <c r="J1769" i="3" s="1"/>
  <c r="K1769" i="3" s="1"/>
  <c r="I1770" i="3"/>
  <c r="J1770" i="3" s="1"/>
  <c r="K1770" i="3" s="1"/>
  <c r="I1771" i="3"/>
  <c r="I1772" i="3"/>
  <c r="I1773" i="3"/>
  <c r="J1773" i="3" s="1"/>
  <c r="K1773" i="3" s="1"/>
  <c r="I1774" i="3"/>
  <c r="J1774" i="3" s="1"/>
  <c r="K1774" i="3" s="1"/>
  <c r="I1775" i="3"/>
  <c r="I1776" i="3"/>
  <c r="I1777" i="3"/>
  <c r="J1777" i="3" s="1"/>
  <c r="K1777" i="3" s="1"/>
  <c r="I1778" i="3"/>
  <c r="J1778" i="3" s="1"/>
  <c r="K1778" i="3" s="1"/>
  <c r="I1779" i="3"/>
  <c r="I1780" i="3"/>
  <c r="I1781" i="3"/>
  <c r="J1781" i="3" s="1"/>
  <c r="K1781" i="3" s="1"/>
  <c r="I1782" i="3"/>
  <c r="J1782" i="3" s="1"/>
  <c r="K1782" i="3" s="1"/>
  <c r="I1783" i="3"/>
  <c r="I1784" i="3"/>
  <c r="I1785" i="3"/>
  <c r="J1785" i="3" s="1"/>
  <c r="K1785" i="3" s="1"/>
  <c r="I1786" i="3"/>
  <c r="J1786" i="3" s="1"/>
  <c r="K1786" i="3" s="1"/>
  <c r="I1787" i="3"/>
  <c r="I1788" i="3"/>
  <c r="I1789" i="3"/>
  <c r="J1789" i="3" s="1"/>
  <c r="K1789" i="3" s="1"/>
  <c r="I1790" i="3"/>
  <c r="J1790" i="3" s="1"/>
  <c r="K1790" i="3" s="1"/>
  <c r="I1791" i="3"/>
  <c r="I1792" i="3"/>
  <c r="I1793" i="3"/>
  <c r="J1793" i="3" s="1"/>
  <c r="K1793" i="3" s="1"/>
  <c r="I1794" i="3"/>
  <c r="J1794" i="3" s="1"/>
  <c r="K1794" i="3" s="1"/>
  <c r="I1795" i="3"/>
  <c r="I1796" i="3"/>
  <c r="I1797" i="3"/>
  <c r="J1797" i="3" s="1"/>
  <c r="K1797" i="3" s="1"/>
  <c r="I1798" i="3"/>
  <c r="J1798" i="3" s="1"/>
  <c r="K1798" i="3" s="1"/>
  <c r="I1799" i="3"/>
  <c r="I1800" i="3"/>
  <c r="I1801" i="3"/>
  <c r="J1801" i="3" s="1"/>
  <c r="K1801" i="3" s="1"/>
  <c r="I1802" i="3"/>
  <c r="J1802" i="3" s="1"/>
  <c r="K1802" i="3" s="1"/>
  <c r="I1803" i="3"/>
  <c r="I1804" i="3"/>
  <c r="I1805" i="3"/>
  <c r="J1805" i="3" s="1"/>
  <c r="K1805" i="3" s="1"/>
  <c r="I1806" i="3"/>
  <c r="J1806" i="3" s="1"/>
  <c r="K1806" i="3" s="1"/>
  <c r="I1807" i="3"/>
  <c r="I1808" i="3"/>
  <c r="I1809" i="3"/>
  <c r="J1809" i="3" s="1"/>
  <c r="K1809" i="3" s="1"/>
  <c r="I1810" i="3"/>
  <c r="J1810" i="3" s="1"/>
  <c r="K1810" i="3" s="1"/>
  <c r="I1811" i="3"/>
  <c r="I1812" i="3"/>
  <c r="I1813" i="3"/>
  <c r="J1813" i="3" s="1"/>
  <c r="K1813" i="3" s="1"/>
  <c r="I1814" i="3"/>
  <c r="J1814" i="3" s="1"/>
  <c r="K1814" i="3" s="1"/>
  <c r="I1815" i="3"/>
  <c r="I1816" i="3"/>
  <c r="I1817" i="3"/>
  <c r="J1817" i="3" s="1"/>
  <c r="K1817" i="3" s="1"/>
  <c r="I1818" i="3"/>
  <c r="J1818" i="3" s="1"/>
  <c r="K1818" i="3" s="1"/>
  <c r="I1819" i="3"/>
  <c r="I1820" i="3"/>
  <c r="I1821" i="3"/>
  <c r="J1821" i="3" s="1"/>
  <c r="K1821" i="3" s="1"/>
  <c r="I1822" i="3"/>
  <c r="J1822" i="3" s="1"/>
  <c r="K1822" i="3" s="1"/>
  <c r="I1823" i="3"/>
  <c r="I1824" i="3"/>
  <c r="I1825" i="3"/>
  <c r="J1825" i="3" s="1"/>
  <c r="K1825" i="3" s="1"/>
  <c r="I1826" i="3"/>
  <c r="J1826" i="3" s="1"/>
  <c r="K1826" i="3" s="1"/>
  <c r="I1827" i="3"/>
  <c r="I1828" i="3"/>
  <c r="I1829" i="3"/>
  <c r="J1829" i="3" s="1"/>
  <c r="K1829" i="3" s="1"/>
  <c r="I1830" i="3"/>
  <c r="J1830" i="3" s="1"/>
  <c r="K1830" i="3" s="1"/>
  <c r="I1831" i="3"/>
  <c r="I1832" i="3"/>
  <c r="I1833" i="3"/>
  <c r="J1833" i="3" s="1"/>
  <c r="K1833" i="3" s="1"/>
  <c r="I1834" i="3"/>
  <c r="J1834" i="3" s="1"/>
  <c r="K1834" i="3" s="1"/>
  <c r="I1835" i="3"/>
  <c r="I1836" i="3"/>
  <c r="I1837" i="3"/>
  <c r="J1837" i="3" s="1"/>
  <c r="K1837" i="3" s="1"/>
  <c r="I1838" i="3"/>
  <c r="J1838" i="3" s="1"/>
  <c r="K1838" i="3" s="1"/>
  <c r="I1839" i="3"/>
  <c r="I1840" i="3"/>
  <c r="I1841" i="3"/>
  <c r="J1841" i="3" s="1"/>
  <c r="K1841" i="3" s="1"/>
  <c r="I1842" i="3"/>
  <c r="J1842" i="3" s="1"/>
  <c r="K1842" i="3" s="1"/>
  <c r="I1843" i="3"/>
  <c r="I1844" i="3"/>
  <c r="I1845" i="3"/>
  <c r="J1845" i="3" s="1"/>
  <c r="K1845" i="3" s="1"/>
  <c r="I1846" i="3"/>
  <c r="J1846" i="3" s="1"/>
  <c r="K1846" i="3" s="1"/>
  <c r="I1847" i="3"/>
  <c r="I1848" i="3"/>
  <c r="I1849" i="3"/>
  <c r="J1849" i="3" s="1"/>
  <c r="K1849" i="3" s="1"/>
  <c r="I1850" i="3"/>
  <c r="J1850" i="3" s="1"/>
  <c r="K1850" i="3" s="1"/>
  <c r="I1851" i="3"/>
  <c r="I1852" i="3"/>
  <c r="I1853" i="3"/>
  <c r="J1853" i="3" s="1"/>
  <c r="K1853" i="3" s="1"/>
  <c r="I1854" i="3"/>
  <c r="J1854" i="3" s="1"/>
  <c r="K1854" i="3" s="1"/>
  <c r="I1855" i="3"/>
  <c r="I1856" i="3"/>
  <c r="I1857" i="3"/>
  <c r="J1857" i="3" s="1"/>
  <c r="K1857" i="3" s="1"/>
  <c r="I1858" i="3"/>
  <c r="J1858" i="3" s="1"/>
  <c r="K1858" i="3" s="1"/>
  <c r="I1859" i="3"/>
  <c r="I1860" i="3"/>
  <c r="I1861" i="3"/>
  <c r="J1861" i="3" s="1"/>
  <c r="K1861" i="3" s="1"/>
  <c r="I1862" i="3"/>
  <c r="J1862" i="3" s="1"/>
  <c r="K1862" i="3" s="1"/>
  <c r="I1863" i="3"/>
  <c r="I1864" i="3"/>
  <c r="I1865" i="3"/>
  <c r="J1865" i="3" s="1"/>
  <c r="K1865" i="3" s="1"/>
  <c r="I1866" i="3"/>
  <c r="J1866" i="3" s="1"/>
  <c r="K1866" i="3" s="1"/>
  <c r="I1867" i="3"/>
  <c r="I1868" i="3"/>
  <c r="I1869" i="3"/>
  <c r="J1869" i="3" s="1"/>
  <c r="K1869" i="3" s="1"/>
  <c r="I1870" i="3"/>
  <c r="J1870" i="3" s="1"/>
  <c r="K1870" i="3" s="1"/>
  <c r="I1871" i="3"/>
  <c r="I1872" i="3"/>
  <c r="I1873" i="3"/>
  <c r="J1873" i="3" s="1"/>
  <c r="K1873" i="3" s="1"/>
  <c r="I1874" i="3"/>
  <c r="J1874" i="3" s="1"/>
  <c r="K1874" i="3" s="1"/>
  <c r="I1875" i="3"/>
  <c r="I1876" i="3"/>
  <c r="I1877" i="3"/>
  <c r="J1877" i="3" s="1"/>
  <c r="K1877" i="3" s="1"/>
  <c r="I1878" i="3"/>
  <c r="I1879" i="3"/>
  <c r="I1880" i="3"/>
  <c r="I1881" i="3"/>
  <c r="I1882" i="3"/>
  <c r="I1883" i="3"/>
  <c r="I1884" i="3"/>
  <c r="I1885" i="3"/>
  <c r="I1886" i="3"/>
  <c r="I1887" i="3"/>
  <c r="I1888" i="3"/>
  <c r="I1889" i="3"/>
  <c r="I1890" i="3"/>
  <c r="I1891" i="3"/>
  <c r="I1892" i="3"/>
  <c r="I1893" i="3"/>
  <c r="I1894" i="3"/>
  <c r="I1895" i="3"/>
  <c r="I1896" i="3"/>
  <c r="I1897" i="3"/>
  <c r="I1898" i="3"/>
  <c r="I1899" i="3"/>
  <c r="I1900" i="3"/>
  <c r="I1901" i="3"/>
  <c r="I1902" i="3"/>
  <c r="I1903" i="3"/>
  <c r="I1904" i="3"/>
  <c r="I1905" i="3"/>
  <c r="I1906" i="3"/>
  <c r="I1907" i="3"/>
  <c r="I1908" i="3"/>
  <c r="I1909" i="3"/>
  <c r="I1910" i="3"/>
  <c r="I1911" i="3"/>
  <c r="I1912" i="3"/>
  <c r="I1913" i="3"/>
  <c r="I1914" i="3"/>
  <c r="I1915" i="3"/>
  <c r="I1916" i="3"/>
  <c r="I1917" i="3"/>
  <c r="I1918" i="3"/>
  <c r="I1919" i="3"/>
  <c r="I1920" i="3"/>
  <c r="I1921" i="3"/>
  <c r="I1922" i="3"/>
  <c r="I1923" i="3"/>
  <c r="I1924" i="3"/>
  <c r="I1925" i="3"/>
  <c r="I1926" i="3"/>
  <c r="I1927" i="3"/>
  <c r="I1928" i="3"/>
  <c r="I1929" i="3"/>
  <c r="I1930" i="3"/>
  <c r="I1931" i="3"/>
  <c r="I1932" i="3"/>
  <c r="I1933" i="3"/>
  <c r="I1934" i="3"/>
  <c r="I1935" i="3"/>
  <c r="I1936" i="3"/>
  <c r="I1937" i="3"/>
  <c r="I1938" i="3"/>
  <c r="I1939" i="3"/>
  <c r="I1940" i="3"/>
  <c r="I1941" i="3"/>
  <c r="I1942" i="3"/>
  <c r="I1943" i="3"/>
  <c r="I1944" i="3"/>
  <c r="I1945" i="3"/>
  <c r="I1946" i="3"/>
  <c r="I1947" i="3"/>
  <c r="I1948" i="3"/>
  <c r="I1949" i="3"/>
  <c r="I1950" i="3"/>
  <c r="I1951" i="3"/>
  <c r="I1952" i="3"/>
  <c r="I1953" i="3"/>
  <c r="I1954" i="3"/>
  <c r="I1955" i="3"/>
  <c r="I1956" i="3"/>
  <c r="I1957" i="3"/>
  <c r="I1958" i="3"/>
  <c r="I1959" i="3"/>
  <c r="I1960" i="3"/>
  <c r="I1961" i="3"/>
  <c r="I1962" i="3"/>
  <c r="I1963" i="3"/>
  <c r="I1964" i="3"/>
  <c r="I1965" i="3"/>
  <c r="I1966" i="3"/>
  <c r="I1967" i="3"/>
  <c r="I1968" i="3"/>
  <c r="I1969" i="3"/>
  <c r="I1970" i="3"/>
  <c r="I1971" i="3"/>
  <c r="I1972" i="3"/>
  <c r="I1973" i="3"/>
  <c r="I1974" i="3"/>
  <c r="I1975" i="3"/>
  <c r="I1976" i="3"/>
  <c r="I1977" i="3"/>
  <c r="I1978" i="3"/>
  <c r="I1979" i="3"/>
  <c r="I1980" i="3"/>
  <c r="I1981" i="3"/>
  <c r="I1982" i="3"/>
  <c r="I1983" i="3"/>
  <c r="I1984" i="3"/>
  <c r="I1985" i="3"/>
  <c r="I1986" i="3"/>
  <c r="I1987" i="3"/>
  <c r="I1988" i="3"/>
  <c r="I1989" i="3"/>
  <c r="I1990" i="3"/>
  <c r="I1991" i="3"/>
  <c r="I1992" i="3"/>
  <c r="I1993" i="3"/>
  <c r="I1994" i="3"/>
  <c r="I1995" i="3"/>
  <c r="I1996" i="3"/>
  <c r="I1997" i="3"/>
  <c r="I1998" i="3"/>
  <c r="I1999" i="3"/>
  <c r="I2000" i="3"/>
  <c r="I2001" i="3"/>
  <c r="I2002" i="3"/>
  <c r="I2003" i="3"/>
  <c r="I2004" i="3"/>
  <c r="I2005" i="3"/>
  <c r="I2006" i="3"/>
  <c r="I2007" i="3"/>
  <c r="I2008" i="3"/>
  <c r="I2009" i="3"/>
  <c r="I2010" i="3"/>
  <c r="I2011" i="3"/>
  <c r="I2012" i="3"/>
  <c r="I2013" i="3"/>
  <c r="I2014" i="3"/>
  <c r="I2015" i="3"/>
  <c r="I2016" i="3"/>
  <c r="I2017" i="3"/>
  <c r="I2018" i="3"/>
  <c r="I2019" i="3"/>
  <c r="I2020" i="3"/>
  <c r="I2021" i="3"/>
  <c r="I2022" i="3"/>
  <c r="I2023" i="3"/>
  <c r="I2024" i="3"/>
  <c r="I2025" i="3"/>
  <c r="I2026" i="3"/>
  <c r="I2027" i="3"/>
  <c r="I2028" i="3"/>
  <c r="I2029" i="3"/>
  <c r="I2030" i="3"/>
  <c r="I2031" i="3"/>
  <c r="I2032" i="3"/>
  <c r="I2033" i="3"/>
  <c r="I2034" i="3"/>
  <c r="I2035" i="3"/>
  <c r="I2036" i="3"/>
  <c r="I2037" i="3"/>
  <c r="I2038" i="3"/>
  <c r="I2039" i="3"/>
  <c r="I2040" i="3"/>
  <c r="I2041" i="3"/>
  <c r="I2042" i="3"/>
  <c r="I2043" i="3"/>
  <c r="I2044" i="3"/>
  <c r="I2045" i="3"/>
  <c r="I2046" i="3"/>
  <c r="I2047" i="3"/>
  <c r="I2048" i="3"/>
  <c r="I2049" i="3"/>
  <c r="I2050" i="3"/>
  <c r="I2051" i="3"/>
  <c r="I2052" i="3"/>
  <c r="I2053" i="3"/>
  <c r="I2054" i="3"/>
  <c r="I2055" i="3"/>
  <c r="I2056" i="3"/>
  <c r="I2057" i="3"/>
  <c r="I2058" i="3"/>
  <c r="I2059" i="3"/>
  <c r="I2060" i="3"/>
  <c r="I2061" i="3"/>
  <c r="I2062" i="3"/>
  <c r="I2063" i="3"/>
  <c r="I2064" i="3"/>
  <c r="I2065" i="3"/>
  <c r="I2066" i="3"/>
  <c r="I2067" i="3"/>
  <c r="I2068" i="3"/>
  <c r="I2069" i="3"/>
  <c r="I2070" i="3"/>
  <c r="I2071" i="3"/>
  <c r="I2072" i="3"/>
  <c r="I2073" i="3"/>
  <c r="I2074" i="3"/>
  <c r="I2075" i="3"/>
  <c r="I2076" i="3"/>
  <c r="I2077" i="3"/>
  <c r="I2078" i="3"/>
  <c r="I2079" i="3"/>
  <c r="I2080" i="3"/>
  <c r="I2081" i="3"/>
  <c r="I2082" i="3"/>
  <c r="I2083" i="3"/>
  <c r="I2084" i="3"/>
  <c r="I2085" i="3"/>
  <c r="I2086" i="3"/>
  <c r="I2087" i="3"/>
  <c r="I2088" i="3"/>
  <c r="I2089" i="3"/>
  <c r="I2090" i="3"/>
  <c r="I2091" i="3"/>
  <c r="I2092" i="3"/>
  <c r="I2093" i="3"/>
  <c r="I2094" i="3"/>
  <c r="I2095" i="3"/>
  <c r="I2096" i="3"/>
  <c r="I2097" i="3"/>
  <c r="I2098" i="3"/>
  <c r="I2099" i="3"/>
  <c r="I2100" i="3"/>
  <c r="I2101" i="3"/>
  <c r="I2102" i="3"/>
  <c r="I2103" i="3"/>
  <c r="I2104" i="3"/>
  <c r="I2105" i="3"/>
  <c r="I2106" i="3"/>
  <c r="I2107" i="3"/>
  <c r="I2108" i="3"/>
  <c r="I2109" i="3"/>
  <c r="I2110" i="3"/>
  <c r="I2111" i="3"/>
  <c r="I2112" i="3"/>
  <c r="I2113" i="3"/>
  <c r="I2114" i="3"/>
  <c r="I2115" i="3"/>
  <c r="I2116" i="3"/>
  <c r="I2117" i="3"/>
  <c r="I2118" i="3"/>
  <c r="I2119" i="3"/>
  <c r="I2120" i="3"/>
  <c r="I2121" i="3"/>
  <c r="I2122" i="3"/>
  <c r="I2123" i="3"/>
  <c r="I2124" i="3"/>
  <c r="I2125" i="3"/>
  <c r="I2126" i="3"/>
  <c r="I2127" i="3"/>
  <c r="I2128" i="3"/>
  <c r="I2129" i="3"/>
  <c r="I2130" i="3"/>
  <c r="I2131" i="3"/>
  <c r="I2132" i="3"/>
  <c r="I2133" i="3"/>
  <c r="I2134" i="3"/>
  <c r="I2135" i="3"/>
  <c r="I2136" i="3"/>
  <c r="I2137" i="3"/>
  <c r="I2138" i="3"/>
  <c r="I2139" i="3"/>
  <c r="I2140" i="3"/>
  <c r="I2141" i="3"/>
  <c r="I2142" i="3"/>
  <c r="I2143" i="3"/>
  <c r="I2144" i="3"/>
  <c r="I2145" i="3"/>
  <c r="I2146" i="3"/>
  <c r="I2147" i="3"/>
  <c r="I2148" i="3"/>
  <c r="I2149" i="3"/>
  <c r="I2150" i="3"/>
  <c r="I2151" i="3"/>
  <c r="I2152" i="3"/>
  <c r="I2153" i="3"/>
  <c r="I2154" i="3"/>
  <c r="I2155" i="3"/>
  <c r="I2156" i="3"/>
  <c r="I2157" i="3"/>
  <c r="I2158" i="3"/>
  <c r="I2159" i="3"/>
  <c r="I2160" i="3"/>
  <c r="I2161" i="3"/>
  <c r="I2162" i="3"/>
  <c r="I2163" i="3"/>
  <c r="I2164" i="3"/>
  <c r="I2165" i="3"/>
  <c r="I2166" i="3"/>
  <c r="I2167" i="3"/>
  <c r="I2168" i="3"/>
  <c r="I2169" i="3"/>
  <c r="I2170" i="3"/>
  <c r="I2171" i="3"/>
  <c r="I2172" i="3"/>
  <c r="I2173" i="3"/>
  <c r="I2174" i="3"/>
  <c r="I2175" i="3"/>
  <c r="I2176" i="3"/>
  <c r="I2177" i="3"/>
  <c r="I2178" i="3"/>
  <c r="I2179" i="3"/>
  <c r="I2180" i="3"/>
  <c r="I2181" i="3"/>
  <c r="I2182" i="3"/>
  <c r="I2183" i="3"/>
  <c r="I2184" i="3"/>
  <c r="I2185" i="3"/>
  <c r="I2186" i="3"/>
  <c r="I2187" i="3"/>
  <c r="I2188" i="3"/>
  <c r="I2189" i="3"/>
  <c r="I2190" i="3"/>
  <c r="I2191" i="3"/>
  <c r="I2192" i="3"/>
  <c r="I2193" i="3"/>
  <c r="I2194" i="3"/>
  <c r="I2195" i="3"/>
  <c r="I2196" i="3"/>
  <c r="I2197" i="3"/>
  <c r="I2198" i="3"/>
  <c r="I2199" i="3"/>
  <c r="I2200" i="3"/>
  <c r="I2201" i="3"/>
  <c r="I2202" i="3"/>
  <c r="I2203" i="3"/>
  <c r="I2204" i="3"/>
  <c r="I2205" i="3"/>
  <c r="I2206" i="3"/>
  <c r="I2207" i="3"/>
  <c r="I2208" i="3"/>
  <c r="I2209" i="3"/>
  <c r="I2210" i="3"/>
  <c r="I2211" i="3"/>
  <c r="I2212" i="3"/>
  <c r="I2213" i="3"/>
  <c r="I2214" i="3"/>
  <c r="I2215" i="3"/>
  <c r="I2216" i="3"/>
  <c r="I2217" i="3"/>
  <c r="I2218" i="3"/>
  <c r="I2219" i="3"/>
  <c r="I2220" i="3"/>
  <c r="I2221" i="3"/>
  <c r="I2222" i="3"/>
  <c r="I2223" i="3"/>
  <c r="I2224" i="3"/>
  <c r="I2225" i="3"/>
  <c r="I2226" i="3"/>
  <c r="I2227" i="3"/>
  <c r="I2228" i="3"/>
  <c r="I2229" i="3"/>
  <c r="I2230" i="3"/>
  <c r="I2231" i="3"/>
  <c r="I2232" i="3"/>
  <c r="I2233" i="3"/>
  <c r="I2234" i="3"/>
  <c r="I2235" i="3"/>
  <c r="I2236" i="3"/>
  <c r="I2237" i="3"/>
  <c r="I2238" i="3"/>
  <c r="I2239" i="3"/>
  <c r="I2240" i="3"/>
  <c r="I2241" i="3"/>
  <c r="I2242" i="3"/>
  <c r="I2243" i="3"/>
  <c r="I2244" i="3"/>
  <c r="I2245" i="3"/>
  <c r="I2246" i="3"/>
  <c r="I2247" i="3"/>
  <c r="I2248" i="3"/>
  <c r="I2249" i="3"/>
  <c r="I2250" i="3"/>
  <c r="I2251" i="3"/>
  <c r="I2252" i="3"/>
  <c r="I2253" i="3"/>
  <c r="I2254" i="3"/>
  <c r="I2255" i="3"/>
  <c r="I2256" i="3"/>
  <c r="I2257" i="3"/>
  <c r="I2258" i="3"/>
  <c r="I2259" i="3"/>
  <c r="I2260" i="3"/>
  <c r="I2261" i="3"/>
  <c r="I2262" i="3"/>
  <c r="I2263" i="3"/>
  <c r="I2264" i="3"/>
  <c r="I2265" i="3"/>
  <c r="I2266" i="3"/>
  <c r="I2267" i="3"/>
  <c r="I2268" i="3"/>
  <c r="I2269" i="3"/>
  <c r="I2270" i="3"/>
  <c r="I2271" i="3"/>
  <c r="I2272" i="3"/>
  <c r="I2273" i="3"/>
  <c r="I2274" i="3"/>
  <c r="I2275" i="3"/>
  <c r="I2276" i="3"/>
  <c r="I2277" i="3"/>
  <c r="I2278" i="3"/>
  <c r="I2279" i="3"/>
  <c r="I2280" i="3"/>
  <c r="I2281" i="3"/>
  <c r="I2282" i="3"/>
  <c r="I2283" i="3"/>
  <c r="I2284" i="3"/>
  <c r="I2285" i="3"/>
  <c r="I2286" i="3"/>
  <c r="I2287" i="3"/>
  <c r="I2288" i="3"/>
  <c r="I2289" i="3"/>
  <c r="I2290" i="3"/>
  <c r="I2291" i="3"/>
  <c r="I2292" i="3"/>
  <c r="I2293" i="3"/>
  <c r="I2294" i="3"/>
  <c r="I2295" i="3"/>
  <c r="I2296" i="3"/>
  <c r="I2297" i="3"/>
  <c r="I2298" i="3"/>
  <c r="I2299" i="3"/>
  <c r="I2300" i="3"/>
  <c r="I2301" i="3"/>
  <c r="I2302" i="3"/>
  <c r="I2303" i="3"/>
  <c r="I2304" i="3"/>
  <c r="I2305" i="3"/>
  <c r="I2306" i="3"/>
  <c r="I2307" i="3"/>
  <c r="I2308" i="3"/>
  <c r="I2309" i="3"/>
  <c r="I2310" i="3"/>
  <c r="I2311" i="3"/>
  <c r="I2312" i="3"/>
  <c r="I2313" i="3"/>
  <c r="I2314" i="3"/>
  <c r="I2315" i="3"/>
  <c r="I2316" i="3"/>
  <c r="I2317" i="3"/>
  <c r="I2318" i="3"/>
  <c r="I2319" i="3"/>
  <c r="I2320" i="3"/>
  <c r="I2321" i="3"/>
  <c r="I2322" i="3"/>
  <c r="I2323" i="3"/>
  <c r="I2324" i="3"/>
  <c r="I2325" i="3"/>
  <c r="I2326" i="3"/>
  <c r="I2327" i="3"/>
  <c r="I2328" i="3"/>
  <c r="I2329" i="3"/>
  <c r="I2330" i="3"/>
  <c r="I2331" i="3"/>
  <c r="I2332" i="3"/>
  <c r="I2333" i="3"/>
  <c r="I2334" i="3"/>
  <c r="I2335" i="3"/>
  <c r="I2336" i="3"/>
  <c r="I2337" i="3"/>
  <c r="I2338" i="3"/>
  <c r="I2339" i="3"/>
  <c r="I2340" i="3"/>
  <c r="I2341" i="3"/>
  <c r="I2342" i="3"/>
  <c r="I2343" i="3"/>
  <c r="I2344" i="3"/>
  <c r="I2345" i="3"/>
  <c r="I2346" i="3"/>
  <c r="I2347" i="3"/>
  <c r="I2348" i="3"/>
  <c r="I2349" i="3"/>
  <c r="I2350" i="3"/>
  <c r="I2351" i="3"/>
  <c r="I2352" i="3"/>
  <c r="I2353" i="3"/>
  <c r="I2354" i="3"/>
  <c r="I2355" i="3"/>
  <c r="I2356" i="3"/>
  <c r="I2357" i="3"/>
  <c r="I2358" i="3"/>
  <c r="I2359" i="3"/>
  <c r="I2360" i="3"/>
  <c r="I2361" i="3"/>
  <c r="I2362" i="3"/>
  <c r="I2363" i="3"/>
  <c r="I2364" i="3"/>
  <c r="I2365" i="3"/>
  <c r="I2366" i="3"/>
  <c r="I2367" i="3"/>
  <c r="I2368" i="3"/>
  <c r="I2369" i="3"/>
  <c r="I2370" i="3"/>
  <c r="I2371" i="3"/>
  <c r="I2372" i="3"/>
  <c r="I2373" i="3"/>
  <c r="I2374" i="3"/>
  <c r="I2375" i="3"/>
  <c r="I2376" i="3"/>
  <c r="I2377" i="3"/>
  <c r="I2378" i="3"/>
  <c r="I2379" i="3"/>
  <c r="I2380" i="3"/>
  <c r="I2381" i="3"/>
  <c r="I2382" i="3"/>
  <c r="I2383" i="3"/>
  <c r="I2384" i="3"/>
  <c r="I2385" i="3"/>
  <c r="I2386" i="3"/>
  <c r="I2387" i="3"/>
  <c r="I2388" i="3"/>
  <c r="I2389" i="3"/>
  <c r="I2390" i="3"/>
  <c r="I2391" i="3"/>
  <c r="I2392" i="3"/>
  <c r="I2393" i="3"/>
  <c r="I2394" i="3"/>
  <c r="I2395" i="3"/>
  <c r="I2396" i="3"/>
  <c r="I2397" i="3"/>
  <c r="I2398" i="3"/>
  <c r="I2399" i="3"/>
  <c r="I2400" i="3"/>
  <c r="I2401" i="3"/>
  <c r="I2402" i="3"/>
  <c r="I2403" i="3"/>
  <c r="I2404" i="3"/>
  <c r="I2405" i="3"/>
  <c r="I2406" i="3"/>
  <c r="I2407" i="3"/>
  <c r="I2408" i="3"/>
  <c r="I2409" i="3"/>
  <c r="I2410" i="3"/>
  <c r="I2411" i="3"/>
  <c r="I2412" i="3"/>
  <c r="I2413" i="3"/>
  <c r="I2414" i="3"/>
  <c r="I2415" i="3"/>
  <c r="I2416" i="3"/>
  <c r="I2417" i="3"/>
  <c r="I2418" i="3"/>
  <c r="I2419" i="3"/>
  <c r="I2420" i="3"/>
  <c r="I2421" i="3"/>
  <c r="I2422" i="3"/>
  <c r="I2423" i="3"/>
  <c r="I2424" i="3"/>
  <c r="I2425" i="3"/>
  <c r="I2426" i="3"/>
  <c r="I2427" i="3"/>
  <c r="I2428" i="3"/>
  <c r="I2429" i="3"/>
  <c r="I2430" i="3"/>
  <c r="I2431" i="3"/>
  <c r="I2432" i="3"/>
  <c r="I2433" i="3"/>
  <c r="I2434" i="3"/>
  <c r="I2435" i="3"/>
  <c r="I2436" i="3"/>
  <c r="I2437" i="3"/>
  <c r="I2438" i="3"/>
  <c r="I2439" i="3"/>
  <c r="I2440" i="3"/>
  <c r="I2441" i="3"/>
  <c r="I2442" i="3"/>
  <c r="I2443" i="3"/>
  <c r="I2444" i="3"/>
  <c r="I2445" i="3"/>
  <c r="I2446" i="3"/>
  <c r="I2447" i="3"/>
  <c r="I2448" i="3"/>
  <c r="I2449" i="3"/>
  <c r="I2450" i="3"/>
  <c r="I2451" i="3"/>
  <c r="I2452" i="3"/>
  <c r="I2453" i="3"/>
  <c r="I2454" i="3"/>
  <c r="I2455" i="3"/>
  <c r="I2456" i="3"/>
  <c r="I2457" i="3"/>
  <c r="I2458" i="3"/>
  <c r="I2459" i="3"/>
  <c r="I2460" i="3"/>
  <c r="I2461" i="3"/>
  <c r="I2462" i="3"/>
  <c r="I2463" i="3"/>
  <c r="I2464" i="3"/>
  <c r="I2465" i="3"/>
  <c r="I2466" i="3"/>
  <c r="I2467" i="3"/>
  <c r="I2468" i="3"/>
  <c r="I2469" i="3"/>
  <c r="I2470" i="3"/>
  <c r="I2471" i="3"/>
  <c r="I2472" i="3"/>
  <c r="I2473" i="3"/>
  <c r="I2474" i="3"/>
  <c r="I2475" i="3"/>
  <c r="I2476" i="3"/>
  <c r="I2477" i="3"/>
  <c r="I2478" i="3"/>
  <c r="I2479" i="3"/>
  <c r="I2480" i="3"/>
  <c r="I2481" i="3"/>
  <c r="I2482" i="3"/>
  <c r="I2483" i="3"/>
  <c r="I2484" i="3"/>
  <c r="I2485" i="3"/>
  <c r="I2486" i="3"/>
  <c r="I2487" i="3"/>
  <c r="I2488" i="3"/>
  <c r="I2489" i="3"/>
  <c r="I2490" i="3"/>
  <c r="I2491" i="3"/>
  <c r="I2492" i="3"/>
  <c r="I2493" i="3"/>
  <c r="I2494" i="3"/>
  <c r="I2495" i="3"/>
  <c r="I2496" i="3"/>
  <c r="I2497" i="3"/>
  <c r="I2498" i="3"/>
  <c r="I2499" i="3"/>
  <c r="I2500" i="3"/>
  <c r="I2501" i="3"/>
  <c r="I2502" i="3"/>
  <c r="I2503" i="3"/>
  <c r="I2504" i="3"/>
  <c r="I2505" i="3"/>
  <c r="I2506" i="3"/>
  <c r="I2507" i="3"/>
  <c r="I2508" i="3"/>
  <c r="I2509" i="3"/>
  <c r="I2510" i="3"/>
  <c r="I2511" i="3"/>
  <c r="I2512" i="3"/>
  <c r="I2513" i="3"/>
  <c r="I2514" i="3"/>
  <c r="I2515" i="3"/>
  <c r="I2516" i="3"/>
  <c r="I2517" i="3"/>
  <c r="I2518" i="3"/>
  <c r="I2519" i="3"/>
  <c r="I2520" i="3"/>
  <c r="I2521" i="3"/>
  <c r="I2522" i="3"/>
  <c r="I2523" i="3"/>
  <c r="I2524" i="3"/>
  <c r="I2525" i="3"/>
  <c r="I2526" i="3"/>
  <c r="I2527" i="3"/>
  <c r="I2528" i="3"/>
  <c r="I2529" i="3"/>
  <c r="I2530" i="3"/>
  <c r="I2531" i="3"/>
  <c r="I2532" i="3"/>
  <c r="I2533" i="3"/>
  <c r="I2534" i="3"/>
  <c r="I2535" i="3"/>
  <c r="I2536" i="3"/>
  <c r="I2537" i="3"/>
  <c r="I2538" i="3"/>
  <c r="I2539" i="3"/>
  <c r="I2540" i="3"/>
  <c r="I2541" i="3"/>
  <c r="I2542" i="3"/>
  <c r="I2543" i="3"/>
  <c r="I2544" i="3"/>
  <c r="I2545" i="3"/>
  <c r="I2546" i="3"/>
  <c r="I2547" i="3"/>
  <c r="I2548" i="3"/>
  <c r="I2549" i="3"/>
  <c r="I2550" i="3"/>
  <c r="I2551" i="3"/>
  <c r="I2552" i="3"/>
  <c r="I2553" i="3"/>
  <c r="I2554" i="3"/>
  <c r="I2555" i="3"/>
  <c r="I2556" i="3"/>
  <c r="I2557" i="3"/>
  <c r="I2558" i="3"/>
  <c r="I2559" i="3"/>
  <c r="I2560" i="3"/>
  <c r="I2561" i="3"/>
  <c r="I2562" i="3"/>
  <c r="I2563" i="3"/>
  <c r="I2564" i="3"/>
  <c r="I2565" i="3"/>
  <c r="I2566" i="3"/>
  <c r="I2567" i="3"/>
  <c r="I2568" i="3"/>
  <c r="I2569" i="3"/>
  <c r="I2570" i="3"/>
  <c r="I2571" i="3"/>
  <c r="I2572" i="3"/>
  <c r="I2573" i="3"/>
  <c r="I2574" i="3"/>
  <c r="I2575" i="3"/>
  <c r="I2576" i="3"/>
  <c r="I2577" i="3"/>
  <c r="I2578" i="3"/>
  <c r="I2579" i="3"/>
  <c r="I2580" i="3"/>
  <c r="I2581" i="3"/>
  <c r="I2582" i="3"/>
  <c r="I2583" i="3"/>
  <c r="I2584" i="3"/>
  <c r="I2585" i="3"/>
  <c r="I2586" i="3"/>
  <c r="I2587" i="3"/>
  <c r="I2588" i="3"/>
  <c r="I2589" i="3"/>
  <c r="I2590" i="3"/>
  <c r="I2591" i="3"/>
  <c r="I2592" i="3"/>
  <c r="I2593" i="3"/>
  <c r="I2594" i="3"/>
  <c r="I2595" i="3"/>
  <c r="I2596" i="3"/>
  <c r="I2597" i="3"/>
  <c r="I2598" i="3"/>
  <c r="I2599" i="3"/>
  <c r="I2600" i="3"/>
  <c r="I2601" i="3"/>
  <c r="I2602" i="3"/>
  <c r="I2603" i="3"/>
  <c r="I2604" i="3"/>
  <c r="I2605" i="3"/>
  <c r="I2606" i="3"/>
  <c r="I2607" i="3"/>
  <c r="I2608" i="3"/>
  <c r="I2609" i="3"/>
  <c r="I2610" i="3"/>
  <c r="I2611" i="3"/>
  <c r="I2612" i="3"/>
  <c r="I2613" i="3"/>
  <c r="I2614" i="3"/>
  <c r="I2615" i="3"/>
  <c r="I2616" i="3"/>
  <c r="I2617" i="3"/>
  <c r="I2618" i="3"/>
  <c r="I2619" i="3"/>
  <c r="I2620" i="3"/>
  <c r="I2621" i="3"/>
  <c r="I2622" i="3"/>
  <c r="I2623" i="3"/>
  <c r="I2624" i="3"/>
  <c r="I2625" i="3"/>
  <c r="I2626" i="3"/>
  <c r="I2627" i="3"/>
  <c r="I2628" i="3"/>
  <c r="I2629" i="3"/>
  <c r="I2630" i="3"/>
  <c r="I2631" i="3"/>
  <c r="I2632" i="3"/>
  <c r="I2633" i="3"/>
  <c r="I2634" i="3"/>
  <c r="I2635" i="3"/>
  <c r="I2636" i="3"/>
  <c r="I2637" i="3"/>
  <c r="I2638" i="3"/>
  <c r="I2639" i="3"/>
  <c r="I2640" i="3"/>
  <c r="I2641" i="3"/>
  <c r="I2642" i="3"/>
  <c r="I2643" i="3"/>
  <c r="I2644" i="3"/>
  <c r="I2645" i="3"/>
  <c r="I2646" i="3"/>
  <c r="I2647" i="3"/>
  <c r="I2648" i="3"/>
  <c r="I2649" i="3"/>
  <c r="I2650" i="3"/>
  <c r="I2651" i="3"/>
  <c r="I2652" i="3"/>
  <c r="I2653" i="3"/>
  <c r="I2654" i="3"/>
  <c r="I2655" i="3"/>
  <c r="I2656" i="3"/>
  <c r="I2657" i="3"/>
  <c r="I2658" i="3"/>
  <c r="I2659" i="3"/>
  <c r="I2660" i="3"/>
  <c r="I2661" i="3"/>
  <c r="I2662" i="3"/>
  <c r="I2663" i="3"/>
  <c r="I2664" i="3"/>
  <c r="I2665" i="3"/>
  <c r="I2666" i="3"/>
  <c r="I2667" i="3"/>
  <c r="I2668" i="3"/>
  <c r="I2669" i="3"/>
  <c r="I2670" i="3"/>
  <c r="I2671" i="3"/>
  <c r="I2672" i="3"/>
  <c r="I2673" i="3"/>
  <c r="I2674" i="3"/>
  <c r="I2675" i="3"/>
  <c r="I2676" i="3"/>
  <c r="I2677" i="3"/>
  <c r="I2678" i="3"/>
  <c r="I2679" i="3"/>
  <c r="I2680" i="3"/>
  <c r="I2681" i="3"/>
  <c r="I2682" i="3"/>
  <c r="I2683" i="3"/>
  <c r="I2684" i="3"/>
  <c r="I2685" i="3"/>
  <c r="I2686" i="3"/>
  <c r="I2687" i="3"/>
  <c r="I2688" i="3"/>
  <c r="I2689" i="3"/>
  <c r="I2690" i="3"/>
  <c r="I2691" i="3"/>
  <c r="I2692" i="3"/>
  <c r="I2693" i="3"/>
  <c r="I2694" i="3"/>
  <c r="I2695" i="3"/>
  <c r="I2696" i="3"/>
  <c r="I2697" i="3"/>
  <c r="I2698" i="3"/>
  <c r="I2699" i="3"/>
  <c r="I2700" i="3"/>
  <c r="I2701" i="3"/>
  <c r="I2702" i="3"/>
  <c r="I2703" i="3"/>
  <c r="I2704" i="3"/>
  <c r="I2705" i="3"/>
  <c r="I2706" i="3"/>
  <c r="I2707" i="3"/>
  <c r="I2708" i="3"/>
  <c r="I2709" i="3"/>
  <c r="I2710" i="3"/>
  <c r="I2711" i="3"/>
  <c r="I2712" i="3"/>
  <c r="I2713" i="3"/>
  <c r="I2714" i="3"/>
  <c r="I2715" i="3"/>
  <c r="I2716" i="3"/>
  <c r="I2717" i="3"/>
  <c r="I2718" i="3"/>
  <c r="I2719" i="3"/>
  <c r="I2720" i="3"/>
  <c r="I2721" i="3"/>
  <c r="I2722" i="3"/>
  <c r="I2723" i="3"/>
  <c r="I2724" i="3"/>
  <c r="I2725" i="3"/>
  <c r="I2726" i="3"/>
  <c r="I2727" i="3"/>
  <c r="I2728" i="3"/>
  <c r="I2729" i="3"/>
  <c r="I2730" i="3"/>
  <c r="I2731" i="3"/>
  <c r="I2732" i="3"/>
  <c r="I2733" i="3"/>
  <c r="I2734" i="3"/>
  <c r="I2735" i="3"/>
  <c r="I2736" i="3"/>
  <c r="I2737" i="3"/>
  <c r="I2738" i="3"/>
  <c r="I2739" i="3"/>
  <c r="I2740" i="3"/>
  <c r="I2741" i="3"/>
  <c r="I2742" i="3"/>
  <c r="I2743" i="3"/>
  <c r="I2744" i="3"/>
  <c r="I2745" i="3"/>
  <c r="I2746" i="3"/>
  <c r="I2747" i="3"/>
  <c r="I2748" i="3"/>
  <c r="I2749" i="3"/>
  <c r="I2750" i="3"/>
  <c r="I2751" i="3"/>
  <c r="I2752" i="3"/>
  <c r="I2753" i="3"/>
  <c r="I2754" i="3"/>
  <c r="I2755" i="3"/>
  <c r="I2756" i="3"/>
  <c r="I2757" i="3"/>
  <c r="I2758" i="3"/>
  <c r="I2759" i="3"/>
  <c r="I2760" i="3"/>
  <c r="I2761" i="3"/>
  <c r="I2762" i="3"/>
  <c r="I2763" i="3"/>
  <c r="I2764" i="3"/>
  <c r="I2765" i="3"/>
  <c r="I2766" i="3"/>
  <c r="I2767" i="3"/>
  <c r="I2768" i="3"/>
  <c r="I2769" i="3"/>
  <c r="I2770" i="3"/>
  <c r="I2771" i="3"/>
  <c r="I2772" i="3"/>
  <c r="I2773" i="3"/>
  <c r="I2774" i="3"/>
  <c r="I2775" i="3"/>
  <c r="I2776" i="3"/>
  <c r="I2777" i="3"/>
  <c r="I2778" i="3"/>
  <c r="I2779" i="3"/>
  <c r="I2780" i="3"/>
  <c r="I2781" i="3"/>
  <c r="I2782" i="3"/>
  <c r="I2783" i="3"/>
  <c r="I2784" i="3"/>
  <c r="I2785" i="3"/>
  <c r="I2786" i="3"/>
  <c r="I2787" i="3"/>
  <c r="I2788" i="3"/>
  <c r="I2789" i="3"/>
  <c r="I2790" i="3"/>
  <c r="I2791" i="3"/>
  <c r="I2792" i="3"/>
  <c r="I2793" i="3"/>
  <c r="I2794" i="3"/>
  <c r="I2795" i="3"/>
  <c r="I2796" i="3"/>
  <c r="I2797" i="3"/>
  <c r="I2798" i="3"/>
  <c r="I2799" i="3"/>
  <c r="I2800" i="3"/>
  <c r="I2801" i="3"/>
  <c r="I2802" i="3"/>
  <c r="I2803" i="3"/>
  <c r="I2804" i="3"/>
  <c r="I2805" i="3"/>
  <c r="I2806" i="3"/>
  <c r="I2807" i="3"/>
  <c r="I2808" i="3"/>
  <c r="I2809" i="3"/>
  <c r="I2810" i="3"/>
  <c r="I2811" i="3"/>
  <c r="I2812" i="3"/>
  <c r="I2813" i="3"/>
  <c r="I2814" i="3"/>
  <c r="I2815" i="3"/>
  <c r="I2816" i="3"/>
  <c r="I2817" i="3"/>
  <c r="I2818" i="3"/>
  <c r="I2819" i="3"/>
  <c r="I2820" i="3"/>
  <c r="I2821" i="3"/>
  <c r="I2822" i="3"/>
  <c r="I2823" i="3"/>
  <c r="I2824" i="3"/>
  <c r="I2825" i="3"/>
  <c r="I2826" i="3"/>
  <c r="I2827" i="3"/>
  <c r="I2828" i="3"/>
  <c r="I2829" i="3"/>
  <c r="I2830" i="3"/>
  <c r="I2831" i="3"/>
  <c r="I2832" i="3"/>
  <c r="I2833" i="3"/>
  <c r="I2834" i="3"/>
  <c r="I2835" i="3"/>
  <c r="I2836" i="3"/>
  <c r="I2837" i="3"/>
  <c r="I2838" i="3"/>
  <c r="I2839" i="3"/>
  <c r="I2840" i="3"/>
  <c r="I2841" i="3"/>
  <c r="I2842" i="3"/>
  <c r="I2843" i="3"/>
  <c r="I2844" i="3"/>
  <c r="I2845" i="3"/>
  <c r="I2846" i="3"/>
  <c r="I2847" i="3"/>
  <c r="I2848" i="3"/>
  <c r="I2849" i="3"/>
  <c r="I2850" i="3"/>
  <c r="I2851" i="3"/>
  <c r="I2852" i="3"/>
  <c r="I2853" i="3"/>
  <c r="I2854" i="3"/>
  <c r="I2855" i="3"/>
  <c r="I2856" i="3"/>
  <c r="I2857" i="3"/>
  <c r="I2858" i="3"/>
  <c r="I2859" i="3"/>
  <c r="I2860" i="3"/>
  <c r="I2861" i="3"/>
  <c r="I2862" i="3"/>
  <c r="I2863" i="3"/>
  <c r="I2864" i="3"/>
  <c r="I2865" i="3"/>
  <c r="I2866" i="3"/>
  <c r="I2867" i="3"/>
  <c r="I2868" i="3"/>
  <c r="I2869" i="3"/>
  <c r="I2870" i="3"/>
  <c r="I2871" i="3"/>
  <c r="I2872" i="3"/>
  <c r="I2873" i="3"/>
  <c r="I2874" i="3"/>
  <c r="I2875" i="3"/>
  <c r="I2876" i="3"/>
  <c r="I2877" i="3"/>
  <c r="I2878" i="3"/>
  <c r="I2879" i="3"/>
  <c r="I2880" i="3"/>
  <c r="I2881" i="3"/>
  <c r="I2882" i="3"/>
  <c r="I2883" i="3"/>
  <c r="I2884" i="3"/>
  <c r="I2885" i="3"/>
  <c r="I2886" i="3"/>
  <c r="I2887" i="3"/>
  <c r="I2888" i="3"/>
  <c r="I2889" i="3"/>
  <c r="I2890" i="3"/>
  <c r="I2891" i="3"/>
  <c r="I2892" i="3"/>
  <c r="I2893" i="3"/>
  <c r="I2894" i="3"/>
  <c r="I2895" i="3"/>
  <c r="I2896" i="3"/>
  <c r="I2897" i="3"/>
  <c r="I2898" i="3"/>
  <c r="I2899" i="3"/>
  <c r="I2900" i="3"/>
  <c r="I2901" i="3"/>
  <c r="I2902" i="3"/>
  <c r="I2903" i="3"/>
  <c r="I2904" i="3"/>
  <c r="I2905" i="3"/>
  <c r="I2906" i="3"/>
  <c r="I2907" i="3"/>
  <c r="I2908" i="3"/>
  <c r="I2909" i="3"/>
  <c r="I2910" i="3"/>
  <c r="I2911" i="3"/>
  <c r="I2912" i="3"/>
  <c r="I2913" i="3"/>
  <c r="I2914" i="3"/>
  <c r="I2915" i="3"/>
  <c r="I2916" i="3"/>
  <c r="I2917" i="3"/>
  <c r="I2918" i="3"/>
  <c r="I2919" i="3"/>
  <c r="I2920" i="3"/>
  <c r="I2921" i="3"/>
  <c r="I2922" i="3"/>
  <c r="I2923" i="3"/>
  <c r="I2924" i="3"/>
  <c r="I2925" i="3"/>
  <c r="I2926" i="3"/>
  <c r="I2927" i="3"/>
  <c r="I2928" i="3"/>
  <c r="I2929" i="3"/>
  <c r="I2930" i="3"/>
  <c r="I2931" i="3"/>
  <c r="I2932" i="3"/>
  <c r="I2933" i="3"/>
  <c r="I2934" i="3"/>
  <c r="I2935" i="3"/>
  <c r="I2936" i="3"/>
  <c r="I2937" i="3"/>
  <c r="I2938" i="3"/>
  <c r="I2939" i="3"/>
  <c r="I2940" i="3"/>
  <c r="I2941" i="3"/>
  <c r="I2942" i="3"/>
  <c r="I2943" i="3"/>
  <c r="I2944" i="3"/>
  <c r="I2945" i="3"/>
  <c r="I2946" i="3"/>
  <c r="I2947" i="3"/>
  <c r="I2948" i="3"/>
  <c r="I2949" i="3"/>
  <c r="I2950" i="3"/>
  <c r="I2951" i="3"/>
  <c r="I2952" i="3"/>
  <c r="I2953" i="3"/>
  <c r="I2954" i="3"/>
  <c r="I2955" i="3"/>
  <c r="I2956" i="3"/>
  <c r="I2957" i="3"/>
  <c r="I2958" i="3"/>
  <c r="I2959" i="3"/>
  <c r="I2960" i="3"/>
  <c r="I2961" i="3"/>
  <c r="I2962" i="3"/>
  <c r="I2963" i="3"/>
  <c r="I2964" i="3"/>
  <c r="I2965" i="3"/>
  <c r="I2966" i="3"/>
  <c r="I2967" i="3"/>
  <c r="I2968" i="3"/>
  <c r="I2969" i="3"/>
  <c r="I2970" i="3"/>
  <c r="I2971" i="3"/>
  <c r="I2972" i="3"/>
  <c r="I2973" i="3"/>
  <c r="I2974" i="3"/>
  <c r="I2975" i="3"/>
  <c r="I2976" i="3"/>
  <c r="I2977" i="3"/>
  <c r="I2978" i="3"/>
  <c r="I2979" i="3"/>
  <c r="I2980" i="3"/>
  <c r="I2981" i="3"/>
  <c r="I2982" i="3"/>
  <c r="I2983" i="3"/>
  <c r="I2984" i="3"/>
  <c r="I2985" i="3"/>
  <c r="I2986" i="3"/>
  <c r="I2987" i="3"/>
  <c r="I2988" i="3"/>
  <c r="I2989" i="3"/>
  <c r="I2990" i="3"/>
  <c r="I2991" i="3"/>
  <c r="I2992" i="3"/>
  <c r="I2993" i="3"/>
  <c r="I2994" i="3"/>
  <c r="I2995" i="3"/>
  <c r="I2996" i="3"/>
  <c r="I2997" i="3"/>
  <c r="I2998" i="3"/>
  <c r="I2999" i="3"/>
  <c r="I3000" i="3"/>
  <c r="I3001" i="3"/>
  <c r="I3002" i="3"/>
  <c r="I3003" i="3"/>
  <c r="I3004" i="3"/>
  <c r="I3005" i="3"/>
  <c r="I3006" i="3"/>
  <c r="I3007" i="3"/>
  <c r="I3008" i="3"/>
  <c r="I3009" i="3"/>
  <c r="I3010" i="3"/>
  <c r="I3011" i="3"/>
  <c r="I3012" i="3"/>
  <c r="I3013" i="3"/>
  <c r="I3014" i="3"/>
  <c r="I3015" i="3"/>
  <c r="I3016" i="3"/>
  <c r="I3017" i="3"/>
  <c r="I3018" i="3"/>
  <c r="I3019" i="3"/>
  <c r="I3020" i="3"/>
  <c r="I3021" i="3"/>
  <c r="I3022" i="3"/>
  <c r="I3023" i="3"/>
  <c r="I3024" i="3"/>
  <c r="I3025" i="3"/>
  <c r="I3026" i="3"/>
  <c r="I3027" i="3"/>
  <c r="I3028" i="3"/>
  <c r="I3029" i="3"/>
  <c r="I3030" i="3"/>
  <c r="I3031" i="3"/>
  <c r="I3032" i="3"/>
  <c r="I3033" i="3"/>
  <c r="I3034" i="3"/>
  <c r="I3035" i="3"/>
  <c r="I3036" i="3"/>
  <c r="I3037" i="3"/>
  <c r="I3038" i="3"/>
  <c r="I3039" i="3"/>
  <c r="I3040" i="3"/>
  <c r="I3041" i="3"/>
  <c r="I3042" i="3"/>
  <c r="I3043" i="3"/>
  <c r="I3044" i="3"/>
  <c r="I3045" i="3"/>
  <c r="I3046" i="3"/>
  <c r="I3047" i="3"/>
  <c r="I3048" i="3"/>
  <c r="I3049" i="3"/>
  <c r="I3050" i="3"/>
  <c r="I3051" i="3"/>
  <c r="I3052" i="3"/>
  <c r="I3053" i="3"/>
  <c r="I3054" i="3"/>
  <c r="I3055" i="3"/>
  <c r="I3056" i="3"/>
  <c r="I3057" i="3"/>
  <c r="I3058" i="3"/>
  <c r="I3059" i="3"/>
  <c r="I3060" i="3"/>
  <c r="I3061" i="3"/>
  <c r="I3062" i="3"/>
  <c r="I3063" i="3"/>
  <c r="I3064" i="3"/>
  <c r="I3065" i="3"/>
  <c r="I3066" i="3"/>
  <c r="I3067" i="3"/>
  <c r="I3068" i="3"/>
  <c r="I3069" i="3"/>
  <c r="I3070" i="3"/>
  <c r="I3071" i="3"/>
  <c r="I3072" i="3"/>
  <c r="I3073" i="3"/>
  <c r="I3074" i="3"/>
  <c r="I3075" i="3"/>
  <c r="I3076" i="3"/>
  <c r="I3077" i="3"/>
  <c r="I3078" i="3"/>
  <c r="I3079" i="3"/>
  <c r="I3080" i="3"/>
  <c r="I3081" i="3"/>
  <c r="I3082" i="3"/>
  <c r="I3083" i="3"/>
  <c r="I3084" i="3"/>
  <c r="I3085" i="3"/>
  <c r="I3086" i="3"/>
  <c r="I3087" i="3"/>
  <c r="I3088" i="3"/>
  <c r="I3089" i="3"/>
  <c r="I3090" i="3"/>
  <c r="I3091" i="3"/>
  <c r="I3092" i="3"/>
  <c r="I3093" i="3"/>
  <c r="I3094" i="3"/>
  <c r="I3095" i="3"/>
  <c r="I3096" i="3"/>
  <c r="I3097" i="3"/>
  <c r="I3098" i="3"/>
  <c r="I3099" i="3"/>
  <c r="I3100" i="3"/>
  <c r="I3101" i="3"/>
  <c r="I3102" i="3"/>
  <c r="I3103" i="3"/>
  <c r="I3104" i="3"/>
  <c r="I3105" i="3"/>
  <c r="I3106" i="3"/>
  <c r="I3107" i="3"/>
  <c r="I3108" i="3"/>
  <c r="I3109" i="3"/>
  <c r="I3110" i="3"/>
  <c r="I3111" i="3"/>
  <c r="I3112" i="3"/>
  <c r="I3113" i="3"/>
  <c r="I3114" i="3"/>
  <c r="I3115" i="3"/>
  <c r="I3116" i="3"/>
  <c r="I3117" i="3"/>
  <c r="I3118" i="3"/>
  <c r="I3119" i="3"/>
  <c r="I3120" i="3"/>
  <c r="I3121" i="3"/>
  <c r="I3122" i="3"/>
  <c r="I3123" i="3"/>
  <c r="I3124" i="3"/>
  <c r="I3125" i="3"/>
  <c r="I3126" i="3"/>
  <c r="I3127" i="3"/>
  <c r="I3128" i="3"/>
  <c r="I3129" i="3"/>
  <c r="I3130" i="3"/>
  <c r="I3131" i="3"/>
  <c r="I3132" i="3"/>
  <c r="I3133" i="3"/>
  <c r="I3134" i="3"/>
  <c r="I3135" i="3"/>
  <c r="I3136" i="3"/>
  <c r="I3137" i="3"/>
  <c r="I3138" i="3"/>
  <c r="I3139" i="3"/>
  <c r="I3140" i="3"/>
  <c r="I3141" i="3"/>
  <c r="I3142" i="3"/>
  <c r="I3143" i="3"/>
  <c r="I3144" i="3"/>
  <c r="I3145" i="3"/>
  <c r="I3146" i="3"/>
  <c r="I3147" i="3"/>
  <c r="I3148" i="3"/>
  <c r="I3149" i="3"/>
  <c r="I3150" i="3"/>
  <c r="I3151" i="3"/>
  <c r="I3152" i="3"/>
  <c r="I3153" i="3"/>
  <c r="I3154" i="3"/>
  <c r="I3155" i="3"/>
  <c r="I3156" i="3"/>
  <c r="I3157" i="3"/>
  <c r="I3158" i="3"/>
  <c r="I3159" i="3"/>
  <c r="I3160" i="3"/>
  <c r="I3161" i="3"/>
  <c r="I3162" i="3"/>
  <c r="I3163" i="3"/>
  <c r="I3164" i="3"/>
  <c r="I3165" i="3"/>
  <c r="I3166" i="3"/>
  <c r="I3167" i="3"/>
  <c r="I3168" i="3"/>
  <c r="I3169" i="3"/>
  <c r="I3170" i="3"/>
  <c r="I3171" i="3"/>
  <c r="I3172" i="3"/>
  <c r="I3173" i="3"/>
  <c r="I3174" i="3"/>
  <c r="I3175" i="3"/>
  <c r="I3176" i="3"/>
  <c r="I3177" i="3"/>
  <c r="I3178" i="3"/>
  <c r="I3179" i="3"/>
  <c r="I3180" i="3"/>
  <c r="I3181" i="3"/>
  <c r="I3182" i="3"/>
  <c r="I3183" i="3"/>
  <c r="I3184" i="3"/>
  <c r="I3185" i="3"/>
  <c r="I3186" i="3"/>
  <c r="I3187" i="3"/>
  <c r="I3188" i="3"/>
  <c r="I3189" i="3"/>
  <c r="I3190" i="3"/>
  <c r="I3191" i="3"/>
  <c r="I3192" i="3"/>
  <c r="I3193" i="3"/>
  <c r="I3194" i="3"/>
  <c r="I3195" i="3"/>
  <c r="I3196" i="3"/>
  <c r="I3197" i="3"/>
  <c r="I3198" i="3"/>
  <c r="I3199" i="3"/>
  <c r="I3200" i="3"/>
  <c r="I3201" i="3"/>
  <c r="I3202" i="3"/>
  <c r="I3203" i="3"/>
  <c r="I3204" i="3"/>
  <c r="I3205" i="3"/>
  <c r="I3206" i="3"/>
  <c r="I3207" i="3"/>
  <c r="I3208" i="3"/>
  <c r="I3209" i="3"/>
  <c r="I3210" i="3"/>
  <c r="I3211" i="3"/>
  <c r="I3212" i="3"/>
  <c r="I3213" i="3"/>
  <c r="I3214" i="3"/>
  <c r="I3215" i="3"/>
  <c r="I3216" i="3"/>
  <c r="I3217" i="3"/>
  <c r="I3218" i="3"/>
  <c r="I3219" i="3"/>
  <c r="I3220" i="3"/>
  <c r="I3221" i="3"/>
  <c r="I3222" i="3"/>
  <c r="I3223" i="3"/>
  <c r="I3224" i="3"/>
  <c r="I3225" i="3"/>
  <c r="I3226" i="3"/>
  <c r="I3227" i="3"/>
  <c r="I3228" i="3"/>
  <c r="I3229" i="3"/>
  <c r="I3230" i="3"/>
  <c r="I3231" i="3"/>
  <c r="I3232" i="3"/>
  <c r="I3233" i="3"/>
  <c r="I3234" i="3"/>
  <c r="I3235" i="3"/>
  <c r="I3236" i="3"/>
  <c r="I3237" i="3"/>
  <c r="I3238" i="3"/>
  <c r="I3239" i="3"/>
  <c r="I3240" i="3"/>
  <c r="I3241" i="3"/>
  <c r="I3242" i="3"/>
  <c r="I3243" i="3"/>
  <c r="I3244" i="3"/>
  <c r="I3245" i="3"/>
  <c r="I3246" i="3"/>
  <c r="I3247" i="3"/>
  <c r="I3248" i="3"/>
  <c r="I3249" i="3"/>
  <c r="I3250" i="3"/>
  <c r="I3251" i="3"/>
  <c r="I3252" i="3"/>
  <c r="I3253" i="3"/>
  <c r="I3254" i="3"/>
  <c r="I3255" i="3"/>
  <c r="I3256" i="3"/>
  <c r="I3257" i="3"/>
  <c r="I3258" i="3"/>
  <c r="I3259" i="3"/>
  <c r="I3260" i="3"/>
  <c r="I3261" i="3"/>
  <c r="I3262" i="3"/>
  <c r="I3263" i="3"/>
  <c r="I3264" i="3"/>
  <c r="I3265" i="3"/>
  <c r="I3266" i="3"/>
  <c r="I3267" i="3"/>
  <c r="I3268" i="3"/>
  <c r="I3269" i="3"/>
  <c r="I3270" i="3"/>
  <c r="I3271" i="3"/>
  <c r="I3272" i="3"/>
  <c r="I3273" i="3"/>
  <c r="I3274" i="3"/>
  <c r="I3275" i="3"/>
  <c r="I3276" i="3"/>
  <c r="I3277" i="3"/>
  <c r="I3278" i="3"/>
  <c r="I3279" i="3"/>
  <c r="I3280" i="3"/>
  <c r="I3281" i="3"/>
  <c r="I3282" i="3"/>
  <c r="I3283" i="3"/>
  <c r="I3284" i="3"/>
  <c r="I3285" i="3"/>
  <c r="I3286" i="3"/>
  <c r="I3287" i="3"/>
  <c r="I3288" i="3"/>
  <c r="I3289" i="3"/>
  <c r="I3290" i="3"/>
  <c r="I3291" i="3"/>
  <c r="I3292" i="3"/>
  <c r="I3293" i="3"/>
  <c r="I3294" i="3"/>
  <c r="I3295" i="3"/>
  <c r="I3296" i="3"/>
  <c r="I3297" i="3"/>
  <c r="I3298" i="3"/>
  <c r="I3299" i="3"/>
  <c r="I3300" i="3"/>
  <c r="I3301" i="3"/>
  <c r="I3302" i="3"/>
  <c r="I3303" i="3"/>
  <c r="I3304" i="3"/>
  <c r="I3305" i="3"/>
  <c r="I3306" i="3"/>
  <c r="I3307" i="3"/>
  <c r="I3308" i="3"/>
  <c r="I3309" i="3"/>
  <c r="I3310" i="3"/>
  <c r="I3311" i="3"/>
  <c r="I3312" i="3"/>
  <c r="I3313" i="3"/>
  <c r="I3314" i="3"/>
  <c r="I3315" i="3"/>
  <c r="I3316" i="3"/>
  <c r="I3317" i="3"/>
  <c r="I3318" i="3"/>
  <c r="I3319" i="3"/>
  <c r="I3320" i="3"/>
  <c r="I3321" i="3"/>
  <c r="I3322" i="3"/>
  <c r="I3323" i="3"/>
  <c r="I3324" i="3"/>
  <c r="I3325" i="3"/>
  <c r="I3326" i="3"/>
  <c r="I3327" i="3"/>
  <c r="I3328" i="3"/>
  <c r="I3329" i="3"/>
  <c r="I3330" i="3"/>
  <c r="I3331" i="3"/>
  <c r="I3332" i="3"/>
  <c r="I3333" i="3"/>
  <c r="I3334" i="3"/>
  <c r="I3335" i="3"/>
  <c r="I3336" i="3"/>
  <c r="I3337" i="3"/>
  <c r="I3338" i="3"/>
  <c r="I3339" i="3"/>
  <c r="I3340" i="3"/>
  <c r="I3341" i="3"/>
  <c r="I3342" i="3"/>
  <c r="I3343" i="3"/>
  <c r="I3344" i="3"/>
  <c r="I3345" i="3"/>
  <c r="I3346" i="3"/>
  <c r="I3347" i="3"/>
  <c r="I3348" i="3"/>
  <c r="I3349" i="3"/>
  <c r="I3350" i="3"/>
  <c r="I3351" i="3"/>
  <c r="I3352" i="3"/>
  <c r="I3353" i="3"/>
  <c r="I3354" i="3"/>
  <c r="I3355" i="3"/>
  <c r="I3356" i="3"/>
  <c r="I3357" i="3"/>
  <c r="I3358" i="3"/>
  <c r="I3359" i="3"/>
  <c r="I3360" i="3"/>
  <c r="I3361" i="3"/>
  <c r="I3362" i="3"/>
  <c r="I3363" i="3"/>
  <c r="I3364" i="3"/>
  <c r="I3365" i="3"/>
  <c r="I3366" i="3"/>
  <c r="I3367" i="3"/>
  <c r="I3368" i="3"/>
  <c r="I3369" i="3"/>
  <c r="I3370" i="3"/>
  <c r="I3371" i="3"/>
  <c r="I3372" i="3"/>
  <c r="I3373" i="3"/>
  <c r="I3374" i="3"/>
  <c r="I3375" i="3"/>
  <c r="I3376" i="3"/>
  <c r="I3377" i="3"/>
  <c r="I3378" i="3"/>
  <c r="I3379" i="3"/>
  <c r="I3380" i="3"/>
  <c r="I3381" i="3"/>
  <c r="I3382" i="3"/>
  <c r="I3383" i="3"/>
  <c r="I3384" i="3"/>
  <c r="I3385" i="3"/>
  <c r="I3386" i="3"/>
  <c r="I3387" i="3"/>
  <c r="I3388" i="3"/>
  <c r="I3389" i="3"/>
  <c r="I3390" i="3"/>
  <c r="I3391" i="3"/>
  <c r="I3392" i="3"/>
  <c r="I3393" i="3"/>
  <c r="I3394" i="3"/>
  <c r="I3395" i="3"/>
  <c r="I3396" i="3"/>
  <c r="I3397" i="3"/>
  <c r="I3398" i="3"/>
  <c r="I3399" i="3"/>
  <c r="I3400" i="3"/>
  <c r="I3401" i="3"/>
  <c r="I3402" i="3"/>
  <c r="I3403" i="3"/>
  <c r="I3404" i="3"/>
  <c r="I3405" i="3"/>
  <c r="I3406" i="3"/>
  <c r="I3407" i="3"/>
  <c r="I3408" i="3"/>
  <c r="I3409" i="3"/>
  <c r="I3410" i="3"/>
  <c r="I3411" i="3"/>
  <c r="I3412" i="3"/>
  <c r="I3413" i="3"/>
  <c r="I3414" i="3"/>
  <c r="I3415" i="3"/>
  <c r="I3416" i="3"/>
  <c r="I3417" i="3"/>
  <c r="I3418" i="3"/>
  <c r="I3419" i="3"/>
  <c r="I3420" i="3"/>
  <c r="I3421" i="3"/>
  <c r="I3422" i="3"/>
  <c r="I3423" i="3"/>
  <c r="I3424" i="3"/>
  <c r="I3425" i="3"/>
  <c r="I3426" i="3"/>
  <c r="I3427" i="3"/>
  <c r="I3428" i="3"/>
  <c r="I3429" i="3"/>
  <c r="I3430" i="3"/>
  <c r="I3431" i="3"/>
  <c r="I3432" i="3"/>
  <c r="I3433" i="3"/>
  <c r="I3434" i="3"/>
  <c r="I3435" i="3"/>
  <c r="I3436" i="3"/>
  <c r="I3437" i="3"/>
  <c r="I3438" i="3"/>
  <c r="I3439" i="3"/>
  <c r="I3440" i="3"/>
  <c r="I3441" i="3"/>
  <c r="I3442" i="3"/>
  <c r="I3443" i="3"/>
  <c r="I3444" i="3"/>
  <c r="I3445" i="3"/>
  <c r="I3446" i="3"/>
  <c r="I3447" i="3"/>
  <c r="I3448" i="3"/>
  <c r="I3449" i="3"/>
  <c r="I3450" i="3"/>
  <c r="I3451" i="3"/>
  <c r="I3452" i="3"/>
  <c r="I3453" i="3"/>
  <c r="I3454" i="3"/>
  <c r="I3455" i="3"/>
  <c r="I3456" i="3"/>
  <c r="I3457" i="3"/>
  <c r="I3458" i="3"/>
  <c r="I3459" i="3"/>
  <c r="I3460" i="3"/>
  <c r="I3461" i="3"/>
  <c r="I3462" i="3"/>
  <c r="I3463" i="3"/>
  <c r="I3464" i="3"/>
  <c r="I3465" i="3"/>
  <c r="I3466" i="3"/>
  <c r="I3467" i="3"/>
  <c r="I3468" i="3"/>
  <c r="I3469" i="3"/>
  <c r="I3470" i="3"/>
  <c r="I3471" i="3"/>
  <c r="I3472" i="3"/>
  <c r="I3473" i="3"/>
  <c r="I3474" i="3"/>
  <c r="I3475" i="3"/>
  <c r="I3476" i="3"/>
  <c r="I3477" i="3"/>
  <c r="I3478" i="3"/>
  <c r="I3479" i="3"/>
  <c r="I3480" i="3"/>
  <c r="I3481" i="3"/>
  <c r="I3482" i="3"/>
  <c r="I3483" i="3"/>
  <c r="I3484" i="3"/>
  <c r="I3485" i="3"/>
  <c r="I3486" i="3"/>
  <c r="I3487" i="3"/>
  <c r="I3488" i="3"/>
  <c r="I3489" i="3"/>
  <c r="I3490" i="3"/>
  <c r="I3491" i="3"/>
  <c r="I3492" i="3"/>
  <c r="I3493" i="3"/>
  <c r="I3494" i="3"/>
  <c r="I3495" i="3"/>
  <c r="I3496" i="3"/>
  <c r="I3497" i="3"/>
  <c r="I3498" i="3"/>
  <c r="I3499" i="3"/>
  <c r="I3500" i="3"/>
  <c r="I3501" i="3"/>
  <c r="I3502" i="3"/>
  <c r="I3503" i="3"/>
  <c r="I3504" i="3"/>
  <c r="I3505" i="3"/>
  <c r="I3506" i="3"/>
  <c r="I3507" i="3"/>
  <c r="I3508" i="3"/>
  <c r="I3509" i="3"/>
  <c r="I3510" i="3"/>
  <c r="I3511" i="3"/>
  <c r="I3512" i="3"/>
  <c r="I3513" i="3"/>
  <c r="I3514" i="3"/>
  <c r="I3515" i="3"/>
  <c r="I3516" i="3"/>
  <c r="I3517" i="3"/>
  <c r="I3518" i="3"/>
  <c r="I3519" i="3"/>
  <c r="I3520" i="3"/>
  <c r="I3521" i="3"/>
  <c r="I3522" i="3"/>
  <c r="I3523" i="3"/>
  <c r="I3524" i="3"/>
  <c r="I3525" i="3"/>
  <c r="I3526" i="3"/>
  <c r="I3527" i="3"/>
  <c r="I3528" i="3"/>
  <c r="I3529" i="3"/>
  <c r="I3530" i="3"/>
  <c r="I3531" i="3"/>
  <c r="I3532" i="3"/>
  <c r="I3533" i="3"/>
  <c r="I3534" i="3"/>
  <c r="I3535" i="3"/>
  <c r="I3536" i="3"/>
  <c r="I3537" i="3"/>
  <c r="I3538" i="3"/>
  <c r="I3539" i="3"/>
  <c r="I3540" i="3"/>
  <c r="I3541" i="3"/>
  <c r="I3542" i="3"/>
  <c r="I3543" i="3"/>
  <c r="I3544" i="3"/>
  <c r="I3545" i="3"/>
  <c r="I3546" i="3"/>
  <c r="I3547" i="3"/>
  <c r="I3548" i="3"/>
  <c r="I3549" i="3"/>
  <c r="I3550" i="3"/>
  <c r="I3551" i="3"/>
  <c r="I3552" i="3"/>
  <c r="I3553" i="3"/>
  <c r="I3554" i="3"/>
  <c r="I3555" i="3"/>
  <c r="I3556" i="3"/>
  <c r="I3557" i="3"/>
  <c r="I3558" i="3"/>
  <c r="I3559" i="3"/>
  <c r="I3560" i="3"/>
  <c r="I3561" i="3"/>
  <c r="I3562" i="3"/>
  <c r="I3563" i="3"/>
  <c r="I3564" i="3"/>
  <c r="I3565" i="3"/>
  <c r="I3566" i="3"/>
  <c r="I3567" i="3"/>
  <c r="I3568" i="3"/>
  <c r="I3569" i="3"/>
  <c r="I3570" i="3"/>
  <c r="I3571" i="3"/>
  <c r="I3572" i="3"/>
  <c r="I3573" i="3"/>
  <c r="I3574" i="3"/>
  <c r="I3575" i="3"/>
  <c r="I3576" i="3"/>
  <c r="I3577" i="3"/>
  <c r="I3578" i="3"/>
  <c r="I3579" i="3"/>
  <c r="I3580" i="3"/>
  <c r="I3581" i="3"/>
  <c r="I3582" i="3"/>
  <c r="I3583" i="3"/>
  <c r="I3584" i="3"/>
  <c r="I3585" i="3"/>
  <c r="I3586" i="3"/>
  <c r="I3587" i="3"/>
  <c r="I3588" i="3"/>
  <c r="I3589" i="3"/>
  <c r="I3590" i="3"/>
  <c r="I3591" i="3"/>
  <c r="I3592" i="3"/>
  <c r="I3593" i="3"/>
  <c r="I3594" i="3"/>
  <c r="I3595" i="3"/>
  <c r="I3596" i="3"/>
  <c r="I3597" i="3"/>
  <c r="I3598" i="3"/>
  <c r="I3599" i="3"/>
  <c r="I3600" i="3"/>
  <c r="I3601" i="3"/>
  <c r="I3602" i="3"/>
  <c r="I3603" i="3"/>
  <c r="I3604" i="3"/>
  <c r="I3605" i="3"/>
  <c r="I3606" i="3"/>
  <c r="I3607" i="3"/>
  <c r="I3608" i="3"/>
  <c r="I3609" i="3"/>
  <c r="I3610" i="3"/>
  <c r="I3611" i="3"/>
  <c r="I3612" i="3"/>
  <c r="I3613" i="3"/>
  <c r="I3614" i="3"/>
  <c r="I3615" i="3"/>
  <c r="I3616" i="3"/>
  <c r="I3617" i="3"/>
  <c r="I3618" i="3"/>
  <c r="I3619" i="3"/>
  <c r="I3620" i="3"/>
  <c r="I3621" i="3"/>
  <c r="I3622" i="3"/>
  <c r="I3623" i="3"/>
  <c r="I3624" i="3"/>
  <c r="I3625" i="3"/>
  <c r="I3626" i="3"/>
  <c r="I3627" i="3"/>
  <c r="I3628" i="3"/>
  <c r="I3629" i="3"/>
  <c r="I3630" i="3"/>
  <c r="I3631" i="3"/>
  <c r="I3632" i="3"/>
  <c r="I3633" i="3"/>
  <c r="I3634" i="3"/>
  <c r="I3635" i="3"/>
  <c r="I3636" i="3"/>
  <c r="I3637" i="3"/>
  <c r="I3638" i="3"/>
  <c r="I3639" i="3"/>
  <c r="I3640" i="3"/>
  <c r="I3641" i="3"/>
  <c r="I3642" i="3"/>
  <c r="I3643" i="3"/>
  <c r="I3644" i="3"/>
  <c r="I3645" i="3"/>
  <c r="I3646" i="3"/>
  <c r="I3647" i="3"/>
  <c r="I3648" i="3"/>
  <c r="I3649" i="3"/>
  <c r="I3650" i="3"/>
  <c r="I3651" i="3"/>
  <c r="I3652" i="3"/>
  <c r="I3653" i="3"/>
  <c r="I3654" i="3"/>
  <c r="I3655" i="3"/>
  <c r="I3656" i="3"/>
  <c r="I3657" i="3"/>
  <c r="I3658" i="3"/>
  <c r="I3659" i="3"/>
  <c r="I3660" i="3"/>
  <c r="I3661" i="3"/>
  <c r="I3662" i="3"/>
  <c r="I3663" i="3"/>
  <c r="I3664" i="3"/>
  <c r="I3665" i="3"/>
  <c r="I3666" i="3"/>
  <c r="I3667" i="3"/>
  <c r="I3668" i="3"/>
  <c r="I3669" i="3"/>
  <c r="I3670" i="3"/>
  <c r="I3671" i="3"/>
  <c r="I3672" i="3"/>
  <c r="I3673" i="3"/>
  <c r="I3674" i="3"/>
  <c r="I3675" i="3"/>
  <c r="I3676" i="3"/>
  <c r="I3677" i="3"/>
  <c r="I3678" i="3"/>
  <c r="I3679" i="3"/>
  <c r="I3680" i="3"/>
  <c r="I3681" i="3"/>
  <c r="I3682" i="3"/>
  <c r="I3683" i="3"/>
  <c r="I3684" i="3"/>
  <c r="I3685" i="3"/>
  <c r="I3686" i="3"/>
  <c r="I3687" i="3"/>
  <c r="I3688" i="3"/>
  <c r="I3689" i="3"/>
  <c r="I3690" i="3"/>
  <c r="I3691" i="3"/>
  <c r="I3692" i="3"/>
  <c r="I3693" i="3"/>
  <c r="I3694" i="3"/>
  <c r="I3695" i="3"/>
  <c r="I3696" i="3"/>
  <c r="I3697" i="3"/>
  <c r="I3698" i="3"/>
  <c r="I3699" i="3"/>
  <c r="I3700" i="3"/>
  <c r="I3701" i="3"/>
  <c r="I3702" i="3"/>
  <c r="I3703" i="3"/>
  <c r="I3704" i="3"/>
  <c r="I3705" i="3"/>
  <c r="I3706" i="3"/>
  <c r="I3707" i="3"/>
  <c r="I3708" i="3"/>
  <c r="I3709" i="3"/>
  <c r="I3710" i="3"/>
  <c r="I3711" i="3"/>
  <c r="I3712" i="3"/>
  <c r="I3713" i="3"/>
  <c r="I3714" i="3"/>
  <c r="I3715" i="3"/>
  <c r="I3716" i="3"/>
  <c r="I3717" i="3"/>
  <c r="I3718" i="3"/>
  <c r="I3719" i="3"/>
  <c r="I3720" i="3"/>
  <c r="I3721" i="3"/>
  <c r="I3722" i="3"/>
  <c r="I3723" i="3"/>
  <c r="I3724" i="3"/>
  <c r="I3725" i="3"/>
  <c r="I3726" i="3"/>
  <c r="I3727" i="3"/>
  <c r="I3728" i="3"/>
  <c r="I3729" i="3"/>
  <c r="I3730" i="3"/>
  <c r="I3731" i="3"/>
  <c r="I3732" i="3"/>
  <c r="I3733" i="3"/>
  <c r="I3734" i="3"/>
  <c r="I3735" i="3"/>
  <c r="I3736" i="3"/>
  <c r="I3737" i="3"/>
  <c r="I3738" i="3"/>
  <c r="I3739" i="3"/>
  <c r="I3740" i="3"/>
  <c r="I3741" i="3"/>
  <c r="I3742" i="3"/>
  <c r="I3743" i="3"/>
  <c r="I3744" i="3"/>
  <c r="I3745" i="3"/>
  <c r="I3746" i="3"/>
  <c r="I3747" i="3"/>
  <c r="I3748" i="3"/>
  <c r="I3749" i="3"/>
  <c r="I3750" i="3"/>
  <c r="I3751" i="3"/>
  <c r="I3752" i="3"/>
  <c r="I3753" i="3"/>
  <c r="I3754" i="3"/>
  <c r="I3755" i="3"/>
  <c r="I3756" i="3"/>
  <c r="I3757" i="3"/>
  <c r="I3758" i="3"/>
  <c r="I3759" i="3"/>
  <c r="I3760" i="3"/>
  <c r="I3761" i="3"/>
  <c r="I3762" i="3"/>
  <c r="I3763" i="3"/>
  <c r="I3764" i="3"/>
  <c r="I3765" i="3"/>
  <c r="I3766" i="3"/>
  <c r="I3767" i="3"/>
  <c r="I3768" i="3"/>
  <c r="I3769" i="3"/>
  <c r="I3770" i="3"/>
  <c r="I3771" i="3"/>
  <c r="I3772" i="3"/>
  <c r="I3773" i="3"/>
  <c r="I3774" i="3"/>
  <c r="I3775" i="3"/>
  <c r="I3776" i="3"/>
  <c r="I3777" i="3"/>
  <c r="I3778" i="3"/>
  <c r="I3779" i="3"/>
  <c r="I3780" i="3"/>
  <c r="I3781" i="3"/>
  <c r="I3782" i="3"/>
  <c r="I3783" i="3"/>
  <c r="I3784" i="3"/>
  <c r="I3785" i="3"/>
  <c r="I3786" i="3"/>
  <c r="I3787" i="3"/>
  <c r="I3788" i="3"/>
  <c r="I3789" i="3"/>
  <c r="I3790" i="3"/>
  <c r="I3791" i="3"/>
  <c r="I3792" i="3"/>
  <c r="I3793" i="3"/>
  <c r="I3794" i="3"/>
  <c r="I3795" i="3"/>
  <c r="I3796" i="3"/>
  <c r="I3797" i="3"/>
  <c r="I3798" i="3"/>
  <c r="I3799" i="3"/>
  <c r="I3800" i="3"/>
  <c r="I3801" i="3"/>
  <c r="I3802" i="3"/>
  <c r="I3803" i="3"/>
  <c r="I3804" i="3"/>
  <c r="I3805" i="3"/>
  <c r="I3806" i="3"/>
  <c r="I3807" i="3"/>
  <c r="I3808" i="3"/>
  <c r="I3809" i="3"/>
  <c r="I3810" i="3"/>
  <c r="I3811" i="3"/>
  <c r="I3812" i="3"/>
  <c r="I3813" i="3"/>
  <c r="I3814" i="3"/>
  <c r="I3815" i="3"/>
  <c r="I3816" i="3"/>
  <c r="I3817" i="3"/>
  <c r="I3818" i="3"/>
  <c r="I3819" i="3"/>
  <c r="I3820" i="3"/>
  <c r="I3821" i="3"/>
  <c r="I3822" i="3"/>
  <c r="I3823" i="3"/>
  <c r="I3824" i="3"/>
  <c r="I3825" i="3"/>
  <c r="I3826" i="3"/>
  <c r="I3827" i="3"/>
  <c r="I3828" i="3"/>
  <c r="I3829" i="3"/>
  <c r="I3830" i="3"/>
  <c r="I3831" i="3"/>
  <c r="I3832" i="3"/>
  <c r="I3833" i="3"/>
  <c r="I3834" i="3"/>
  <c r="I3835" i="3"/>
  <c r="I3836" i="3"/>
  <c r="I3837" i="3"/>
  <c r="I3838" i="3"/>
  <c r="I3839" i="3"/>
  <c r="I3840" i="3"/>
  <c r="I3841" i="3"/>
  <c r="I3842" i="3"/>
  <c r="I3843" i="3"/>
  <c r="I3844" i="3"/>
  <c r="I3845" i="3"/>
  <c r="I3846" i="3"/>
  <c r="I3847" i="3"/>
  <c r="I3848" i="3"/>
  <c r="I3849" i="3"/>
  <c r="I3850" i="3"/>
  <c r="I3851" i="3"/>
  <c r="I3852" i="3"/>
  <c r="I3853" i="3"/>
  <c r="I3854" i="3"/>
  <c r="I3855" i="3"/>
  <c r="I3856" i="3"/>
  <c r="I3857" i="3"/>
  <c r="I3858" i="3"/>
  <c r="I3859" i="3"/>
  <c r="I3860" i="3"/>
  <c r="I3861" i="3"/>
  <c r="I3862" i="3"/>
  <c r="I3863" i="3"/>
  <c r="I3864" i="3"/>
  <c r="I3865" i="3"/>
  <c r="I3866" i="3"/>
  <c r="I3867" i="3"/>
  <c r="I3868" i="3"/>
  <c r="I3869" i="3"/>
  <c r="I3870" i="3"/>
  <c r="I3871" i="3"/>
  <c r="I3872" i="3"/>
  <c r="I3873" i="3"/>
  <c r="I3874" i="3"/>
  <c r="I3875" i="3"/>
  <c r="I3876" i="3"/>
  <c r="I3877" i="3"/>
  <c r="I3878" i="3"/>
  <c r="I3879" i="3"/>
  <c r="I3880" i="3"/>
  <c r="I3881" i="3"/>
  <c r="I3882" i="3"/>
  <c r="I3883" i="3"/>
  <c r="I3884" i="3"/>
  <c r="I3885" i="3"/>
  <c r="I3886" i="3"/>
  <c r="I3887" i="3"/>
  <c r="I3888" i="3"/>
  <c r="I3889" i="3"/>
  <c r="I3890" i="3"/>
  <c r="I3891" i="3"/>
  <c r="I3892" i="3"/>
  <c r="I3893" i="3"/>
  <c r="I3894" i="3"/>
  <c r="I3895" i="3"/>
  <c r="I3896" i="3"/>
  <c r="I3897" i="3"/>
  <c r="I3898" i="3"/>
  <c r="I3899" i="3"/>
  <c r="I3900" i="3"/>
  <c r="I3901" i="3"/>
  <c r="I3902" i="3"/>
  <c r="I3903" i="3"/>
  <c r="I3904" i="3"/>
  <c r="I3905" i="3"/>
  <c r="I3906" i="3"/>
  <c r="I3907" i="3"/>
  <c r="I3908" i="3"/>
  <c r="I3909" i="3"/>
  <c r="I3910" i="3"/>
  <c r="I3911" i="3"/>
  <c r="I3912" i="3"/>
  <c r="I3913" i="3"/>
  <c r="I3914" i="3"/>
  <c r="I3915" i="3"/>
  <c r="I3916" i="3"/>
  <c r="I3917" i="3"/>
  <c r="I3918" i="3"/>
  <c r="I3919" i="3"/>
  <c r="I3920" i="3"/>
  <c r="I3921" i="3"/>
  <c r="I3922" i="3"/>
  <c r="I3923" i="3"/>
  <c r="I3924" i="3"/>
  <c r="I3925" i="3"/>
  <c r="I3926" i="3"/>
  <c r="I3927" i="3"/>
  <c r="I3928" i="3"/>
  <c r="I3929" i="3"/>
  <c r="I3930" i="3"/>
  <c r="I3931" i="3"/>
  <c r="I3932" i="3"/>
  <c r="I3933" i="3"/>
  <c r="I3934" i="3"/>
  <c r="I3935" i="3"/>
  <c r="I3936" i="3"/>
  <c r="I3937" i="3"/>
  <c r="I3938" i="3"/>
  <c r="I3939" i="3"/>
  <c r="I3940" i="3"/>
  <c r="I3941" i="3"/>
  <c r="I3942" i="3"/>
  <c r="I3943" i="3"/>
  <c r="I3944" i="3"/>
  <c r="I3945" i="3"/>
  <c r="I3946" i="3"/>
  <c r="I3947" i="3"/>
  <c r="I3948" i="3"/>
  <c r="I3949" i="3"/>
  <c r="I3950" i="3"/>
  <c r="I3951" i="3"/>
  <c r="I3952" i="3"/>
  <c r="I3953" i="3"/>
  <c r="I3954" i="3"/>
  <c r="I3955" i="3"/>
  <c r="I3956" i="3"/>
  <c r="I3957" i="3"/>
  <c r="I3958" i="3"/>
  <c r="I3959" i="3"/>
  <c r="I3960" i="3"/>
  <c r="I3961" i="3"/>
  <c r="I3962" i="3"/>
  <c r="I3963" i="3"/>
  <c r="I3964" i="3"/>
  <c r="I3965" i="3"/>
  <c r="I3966" i="3"/>
  <c r="I3967" i="3"/>
  <c r="I3968" i="3"/>
  <c r="I3969" i="3"/>
  <c r="I3970" i="3"/>
  <c r="I3971" i="3"/>
  <c r="I3972" i="3"/>
  <c r="I3973" i="3"/>
  <c r="I3974" i="3"/>
  <c r="I3975" i="3"/>
  <c r="I3976" i="3"/>
  <c r="I3977" i="3"/>
  <c r="I3978" i="3"/>
  <c r="I3979" i="3"/>
  <c r="I3980" i="3"/>
  <c r="I3981" i="3"/>
  <c r="I3982" i="3"/>
  <c r="I3983" i="3"/>
  <c r="I3984" i="3"/>
  <c r="I3985" i="3"/>
  <c r="I3986" i="3"/>
  <c r="I3987" i="3"/>
  <c r="I3988" i="3"/>
  <c r="I3989" i="3"/>
  <c r="I3990" i="3"/>
  <c r="I3991" i="3"/>
  <c r="I3992" i="3"/>
  <c r="I3993" i="3"/>
  <c r="I3994" i="3"/>
  <c r="I3995" i="3"/>
  <c r="I3996" i="3"/>
  <c r="I3997" i="3"/>
  <c r="I3998" i="3"/>
  <c r="I3999" i="3"/>
  <c r="I4000" i="3"/>
  <c r="I4001" i="3"/>
  <c r="I4002" i="3"/>
  <c r="I4003" i="3"/>
  <c r="I4004" i="3"/>
  <c r="I4005" i="3"/>
  <c r="I4006" i="3"/>
  <c r="I4007" i="3"/>
  <c r="I4008" i="3"/>
  <c r="I4009" i="3"/>
  <c r="I4010" i="3"/>
  <c r="I4011" i="3"/>
  <c r="I4012" i="3"/>
  <c r="I4013" i="3"/>
  <c r="I4014" i="3"/>
  <c r="I4015" i="3"/>
  <c r="I4016" i="3"/>
  <c r="I4017" i="3"/>
  <c r="I4018" i="3"/>
  <c r="I4019" i="3"/>
  <c r="I4020" i="3"/>
  <c r="I4021" i="3"/>
  <c r="I4022" i="3"/>
  <c r="I4023" i="3"/>
  <c r="I4024" i="3"/>
  <c r="I4025" i="3"/>
  <c r="I4026" i="3"/>
  <c r="I4027" i="3"/>
  <c r="I4028" i="3"/>
  <c r="I4029" i="3"/>
  <c r="I4030" i="3"/>
  <c r="I4031" i="3"/>
  <c r="I4032" i="3"/>
  <c r="I4033" i="3"/>
  <c r="I4034" i="3"/>
  <c r="I4035" i="3"/>
  <c r="I4036" i="3"/>
  <c r="I4037" i="3"/>
  <c r="I4038" i="3"/>
  <c r="I4039" i="3"/>
  <c r="I4040" i="3"/>
  <c r="I4041" i="3"/>
  <c r="I4042" i="3"/>
  <c r="I4043" i="3"/>
  <c r="I4044" i="3"/>
  <c r="I4045" i="3"/>
  <c r="I4046" i="3"/>
  <c r="I4047" i="3"/>
  <c r="I4048" i="3"/>
  <c r="I4049" i="3"/>
  <c r="I4050" i="3"/>
  <c r="I4051" i="3"/>
  <c r="I4052" i="3"/>
  <c r="I4053" i="3"/>
  <c r="I4054" i="3"/>
  <c r="I4055" i="3"/>
  <c r="I4056" i="3"/>
  <c r="I4057" i="3"/>
  <c r="I4058" i="3"/>
  <c r="I4059" i="3"/>
  <c r="I4060" i="3"/>
  <c r="I4061" i="3"/>
  <c r="I4062" i="3"/>
  <c r="I4063" i="3"/>
  <c r="I4064" i="3"/>
  <c r="I4065" i="3"/>
  <c r="I4066" i="3"/>
  <c r="I4067" i="3"/>
  <c r="I4068" i="3"/>
  <c r="I4069" i="3"/>
  <c r="I4070" i="3"/>
  <c r="I4071" i="3"/>
  <c r="I4072" i="3"/>
  <c r="I4073" i="3"/>
  <c r="I4074" i="3"/>
  <c r="I4075" i="3"/>
  <c r="I4076" i="3"/>
  <c r="I4077" i="3"/>
  <c r="I4078" i="3"/>
  <c r="I4079" i="3"/>
  <c r="I4080" i="3"/>
  <c r="I4081" i="3"/>
  <c r="I4082" i="3"/>
  <c r="I4083" i="3"/>
  <c r="I4084" i="3"/>
  <c r="I4085" i="3"/>
  <c r="I4086" i="3"/>
  <c r="I4087" i="3"/>
  <c r="I4088" i="3"/>
  <c r="I4089" i="3"/>
  <c r="I4090" i="3"/>
  <c r="I4091" i="3"/>
  <c r="I4092" i="3"/>
  <c r="I4093" i="3"/>
  <c r="I4094" i="3"/>
  <c r="I4095" i="3"/>
  <c r="I4096" i="3"/>
  <c r="I4097" i="3"/>
  <c r="I4098" i="3"/>
  <c r="I4099" i="3"/>
  <c r="I4100" i="3"/>
  <c r="I4101" i="3"/>
  <c r="I4102" i="3"/>
  <c r="I4103" i="3"/>
  <c r="I4104" i="3"/>
  <c r="I4105" i="3"/>
  <c r="I4106" i="3"/>
  <c r="I4107" i="3"/>
  <c r="I4108" i="3"/>
  <c r="I4109" i="3"/>
  <c r="I4110" i="3"/>
  <c r="I4111" i="3"/>
  <c r="I4112" i="3"/>
  <c r="I4113" i="3"/>
  <c r="I4114" i="3"/>
  <c r="I4115" i="3"/>
  <c r="I4116" i="3"/>
  <c r="I4117" i="3"/>
  <c r="I4118" i="3"/>
  <c r="I4119" i="3"/>
  <c r="I4120" i="3"/>
  <c r="I4121" i="3"/>
  <c r="I4122" i="3"/>
  <c r="I4123" i="3"/>
  <c r="I4124" i="3"/>
  <c r="I4125" i="3"/>
  <c r="I4126" i="3"/>
  <c r="I4127" i="3"/>
  <c r="I4128" i="3"/>
  <c r="I4129" i="3"/>
  <c r="I4130" i="3"/>
  <c r="I4131" i="3"/>
  <c r="I4132" i="3"/>
  <c r="I4133" i="3"/>
  <c r="I4134" i="3"/>
  <c r="I4135" i="3"/>
  <c r="I4136" i="3"/>
  <c r="I4137" i="3"/>
  <c r="I4138" i="3"/>
  <c r="I4139" i="3"/>
  <c r="I4140" i="3"/>
  <c r="I4141" i="3"/>
  <c r="I4142" i="3"/>
  <c r="I4143" i="3"/>
  <c r="I4144" i="3"/>
  <c r="I4145" i="3"/>
  <c r="I4146" i="3"/>
  <c r="I4147" i="3"/>
  <c r="I4148" i="3"/>
  <c r="I4149" i="3"/>
  <c r="I4150" i="3"/>
  <c r="I4151" i="3"/>
  <c r="I4152" i="3"/>
  <c r="I4153" i="3"/>
  <c r="I4154" i="3"/>
  <c r="I4155" i="3"/>
  <c r="I4156" i="3"/>
  <c r="I4157" i="3"/>
  <c r="I4158" i="3"/>
  <c r="I4159" i="3"/>
  <c r="I4160" i="3"/>
  <c r="I4161" i="3"/>
  <c r="I4162" i="3"/>
  <c r="I4163" i="3"/>
  <c r="I4164" i="3"/>
  <c r="I4165" i="3"/>
  <c r="I4166" i="3"/>
  <c r="I4167" i="3"/>
  <c r="I4168" i="3"/>
  <c r="I4169" i="3"/>
  <c r="I4170" i="3"/>
  <c r="I4171" i="3"/>
  <c r="I4172" i="3"/>
  <c r="I4173" i="3"/>
  <c r="I4174" i="3"/>
  <c r="I4175" i="3"/>
  <c r="I4176" i="3"/>
  <c r="I4177" i="3"/>
  <c r="I4178" i="3"/>
  <c r="I4179" i="3"/>
  <c r="I4180" i="3"/>
  <c r="I4181" i="3"/>
  <c r="I4182" i="3"/>
  <c r="I4183" i="3"/>
  <c r="I4184" i="3"/>
  <c r="I4185" i="3"/>
  <c r="I4186" i="3"/>
  <c r="I4187" i="3"/>
  <c r="I4188" i="3"/>
  <c r="I4189" i="3"/>
  <c r="I4190" i="3"/>
  <c r="I4191" i="3"/>
  <c r="I4192" i="3"/>
  <c r="I4193" i="3"/>
  <c r="I4194" i="3"/>
  <c r="I4195" i="3"/>
  <c r="I4196" i="3"/>
  <c r="I4197" i="3"/>
  <c r="I4198" i="3"/>
  <c r="I4199" i="3"/>
  <c r="I4200" i="3"/>
  <c r="I4201" i="3"/>
  <c r="I4202" i="3"/>
  <c r="I4203" i="3"/>
  <c r="I4204" i="3"/>
  <c r="I4205" i="3"/>
  <c r="I4206" i="3"/>
  <c r="I4207" i="3"/>
  <c r="I4208" i="3"/>
  <c r="I4209" i="3"/>
  <c r="I4210" i="3"/>
  <c r="I4211" i="3"/>
  <c r="I4212" i="3"/>
  <c r="I4213" i="3"/>
  <c r="I4214" i="3"/>
  <c r="I4215" i="3"/>
  <c r="I4216" i="3"/>
  <c r="I4217" i="3"/>
  <c r="I4218" i="3"/>
  <c r="I4219" i="3"/>
  <c r="I4220" i="3"/>
  <c r="I4221" i="3"/>
  <c r="I4222" i="3"/>
  <c r="I4223" i="3"/>
  <c r="I4224" i="3"/>
  <c r="I4225" i="3"/>
  <c r="I4226" i="3"/>
  <c r="I4227" i="3"/>
  <c r="I4228" i="3"/>
  <c r="I4229" i="3"/>
  <c r="I4230" i="3"/>
  <c r="I4231" i="3"/>
  <c r="I4232" i="3"/>
  <c r="I4233" i="3"/>
  <c r="I4234" i="3"/>
  <c r="I4235" i="3"/>
  <c r="I4236" i="3"/>
  <c r="I4237" i="3"/>
  <c r="I4238" i="3"/>
  <c r="I4239" i="3"/>
  <c r="I4240" i="3"/>
  <c r="I4241" i="3"/>
  <c r="I4242" i="3"/>
  <c r="I4243" i="3"/>
  <c r="I4244" i="3"/>
  <c r="I4245" i="3"/>
  <c r="I4246" i="3"/>
  <c r="I4247" i="3"/>
  <c r="I4248" i="3"/>
  <c r="I4249" i="3"/>
  <c r="I4250" i="3"/>
  <c r="I4251" i="3"/>
  <c r="I4252" i="3"/>
  <c r="I4253" i="3"/>
  <c r="I4254" i="3"/>
  <c r="I4255" i="3"/>
  <c r="I4256" i="3"/>
  <c r="I4257" i="3"/>
  <c r="I4258" i="3"/>
  <c r="I4259" i="3"/>
  <c r="I4260" i="3"/>
  <c r="I4261" i="3"/>
  <c r="I4262" i="3"/>
  <c r="I4263" i="3"/>
  <c r="I4264" i="3"/>
  <c r="I4265" i="3"/>
  <c r="I4266" i="3"/>
  <c r="I4267" i="3"/>
  <c r="I4268" i="3"/>
  <c r="I4269" i="3"/>
  <c r="I4270" i="3"/>
  <c r="I4271" i="3"/>
  <c r="I4272" i="3"/>
  <c r="I4273" i="3"/>
  <c r="I4274" i="3"/>
  <c r="I4275" i="3"/>
  <c r="I4276" i="3"/>
  <c r="I4277" i="3"/>
  <c r="I4278" i="3"/>
  <c r="I4279" i="3"/>
  <c r="I4280" i="3"/>
  <c r="I4281" i="3"/>
  <c r="I4282" i="3"/>
  <c r="I4283" i="3"/>
  <c r="I4284" i="3"/>
  <c r="I4285" i="3"/>
  <c r="I4286" i="3"/>
  <c r="I4287" i="3"/>
  <c r="I4288" i="3"/>
  <c r="I4289" i="3"/>
  <c r="I4290" i="3"/>
  <c r="I4291" i="3"/>
  <c r="I4292" i="3"/>
  <c r="I4293" i="3"/>
  <c r="I4294" i="3"/>
  <c r="I4295" i="3"/>
  <c r="I4296" i="3"/>
  <c r="I4297" i="3"/>
  <c r="I4298" i="3"/>
  <c r="I4299" i="3"/>
  <c r="I4300" i="3"/>
  <c r="I4301" i="3"/>
  <c r="I4302" i="3"/>
  <c r="I4303" i="3"/>
  <c r="I4304" i="3"/>
  <c r="I4305" i="3"/>
  <c r="I4306" i="3"/>
  <c r="I4307" i="3"/>
  <c r="I4308" i="3"/>
  <c r="I4309" i="3"/>
  <c r="I4310" i="3"/>
  <c r="I4311" i="3"/>
  <c r="I4312" i="3"/>
  <c r="I4313" i="3"/>
  <c r="I4314" i="3"/>
  <c r="I4315" i="3"/>
  <c r="I4316" i="3"/>
  <c r="I4317" i="3"/>
  <c r="I4318" i="3"/>
  <c r="I4319" i="3"/>
  <c r="I4320" i="3"/>
  <c r="I4321" i="3"/>
  <c r="I4322" i="3"/>
  <c r="I4323" i="3"/>
  <c r="I4324" i="3"/>
  <c r="I4325" i="3"/>
  <c r="I4326" i="3"/>
  <c r="I4327" i="3"/>
  <c r="I4328" i="3"/>
  <c r="I4329" i="3"/>
  <c r="I4330" i="3"/>
  <c r="I4331" i="3"/>
  <c r="I4332" i="3"/>
  <c r="I4333" i="3"/>
  <c r="I4334" i="3"/>
  <c r="I4335" i="3"/>
  <c r="I4336" i="3"/>
  <c r="I4337" i="3"/>
  <c r="I4338" i="3"/>
  <c r="I4339" i="3"/>
  <c r="I4340" i="3"/>
  <c r="I4341" i="3"/>
  <c r="I4342" i="3"/>
  <c r="I4343" i="3"/>
  <c r="I4344" i="3"/>
  <c r="I4345" i="3"/>
  <c r="I4346" i="3"/>
  <c r="I4347" i="3"/>
  <c r="I4348" i="3"/>
  <c r="I4349" i="3"/>
  <c r="I4350" i="3"/>
  <c r="I4351" i="3"/>
  <c r="I4352" i="3"/>
  <c r="I4353" i="3"/>
  <c r="I4354" i="3"/>
  <c r="I4355" i="3"/>
  <c r="I4356" i="3"/>
  <c r="I4357" i="3"/>
  <c r="I4358" i="3"/>
  <c r="I4359" i="3"/>
  <c r="I4360" i="3"/>
  <c r="I4361" i="3"/>
  <c r="I4362" i="3"/>
  <c r="I4363" i="3"/>
  <c r="I4364" i="3"/>
  <c r="I4365" i="3"/>
  <c r="I4366" i="3"/>
  <c r="I4367" i="3"/>
  <c r="I4368" i="3"/>
  <c r="I4369" i="3"/>
  <c r="I4370" i="3"/>
  <c r="I4371" i="3"/>
  <c r="I4372" i="3"/>
  <c r="I4373" i="3"/>
  <c r="I4374" i="3"/>
  <c r="I4375" i="3"/>
  <c r="I4376" i="3"/>
  <c r="I4377" i="3"/>
  <c r="I4378" i="3"/>
  <c r="I4379" i="3"/>
  <c r="I4380" i="3"/>
  <c r="I4381" i="3"/>
  <c r="I4382" i="3"/>
  <c r="I4383" i="3"/>
  <c r="I4384" i="3"/>
  <c r="I4385" i="3"/>
  <c r="I4386" i="3"/>
  <c r="I4387" i="3"/>
  <c r="I4388" i="3"/>
  <c r="I4389" i="3"/>
  <c r="I4390" i="3"/>
  <c r="I4391" i="3"/>
  <c r="I4392" i="3"/>
  <c r="I4393" i="3"/>
  <c r="I4394" i="3"/>
  <c r="I4395" i="3"/>
  <c r="I4396" i="3"/>
  <c r="I4397" i="3"/>
  <c r="I4398" i="3"/>
  <c r="I4399" i="3"/>
  <c r="I4400" i="3"/>
  <c r="I4401" i="3"/>
  <c r="I4402" i="3"/>
  <c r="I4403" i="3"/>
  <c r="I4404" i="3"/>
  <c r="I4405" i="3"/>
  <c r="I4406" i="3"/>
  <c r="I4407" i="3"/>
  <c r="I4408" i="3"/>
  <c r="I4409" i="3"/>
  <c r="I4410" i="3"/>
  <c r="I4411" i="3"/>
  <c r="I4412" i="3"/>
  <c r="I4413" i="3"/>
  <c r="I4414" i="3"/>
  <c r="I4415" i="3"/>
  <c r="I4416" i="3"/>
  <c r="I4417" i="3"/>
  <c r="I4418" i="3"/>
  <c r="I4419" i="3"/>
  <c r="I4420" i="3"/>
  <c r="I4421" i="3"/>
  <c r="I4422" i="3"/>
  <c r="I4423" i="3"/>
  <c r="I4424" i="3"/>
  <c r="I4425" i="3"/>
  <c r="I4426" i="3"/>
  <c r="I4427" i="3"/>
  <c r="I4428" i="3"/>
  <c r="I4429" i="3"/>
  <c r="I4430" i="3"/>
  <c r="I4431" i="3"/>
  <c r="I4432" i="3"/>
  <c r="I4433" i="3"/>
  <c r="I4434" i="3"/>
  <c r="I4435" i="3"/>
  <c r="I4436" i="3"/>
  <c r="I4437" i="3"/>
  <c r="I4438" i="3"/>
  <c r="I4439" i="3"/>
  <c r="I4440" i="3"/>
  <c r="I4441" i="3"/>
  <c r="I4442" i="3"/>
  <c r="I4443" i="3"/>
  <c r="I4444" i="3"/>
  <c r="I4445" i="3"/>
  <c r="I4446" i="3"/>
  <c r="I4447" i="3"/>
  <c r="I4448" i="3"/>
  <c r="I4449" i="3"/>
  <c r="I4450" i="3"/>
  <c r="I4451" i="3"/>
  <c r="I4452" i="3"/>
  <c r="I4453" i="3"/>
  <c r="I4454" i="3"/>
  <c r="I4455" i="3"/>
  <c r="I4456" i="3"/>
  <c r="I4457" i="3"/>
  <c r="I4458" i="3"/>
  <c r="I4459" i="3"/>
  <c r="I4460" i="3"/>
  <c r="I4461" i="3"/>
  <c r="I4462" i="3"/>
  <c r="I4463" i="3"/>
  <c r="I4464" i="3"/>
  <c r="I4465" i="3"/>
  <c r="I4466" i="3"/>
  <c r="I4467" i="3"/>
  <c r="I4468" i="3"/>
  <c r="I4469" i="3"/>
  <c r="I4470" i="3"/>
  <c r="I4471" i="3"/>
  <c r="I4472" i="3"/>
  <c r="I4473" i="3"/>
  <c r="I4474" i="3"/>
  <c r="I4475" i="3"/>
  <c r="I4476" i="3"/>
  <c r="I4477" i="3"/>
  <c r="I4478" i="3"/>
  <c r="I4479" i="3"/>
  <c r="I4480" i="3"/>
  <c r="I4481" i="3"/>
  <c r="I4482" i="3"/>
  <c r="I4483" i="3"/>
  <c r="I4484" i="3"/>
  <c r="I4485" i="3"/>
  <c r="I4486" i="3"/>
  <c r="I4487" i="3"/>
  <c r="I4488" i="3"/>
  <c r="I4489" i="3"/>
  <c r="I4490" i="3"/>
  <c r="I4491" i="3"/>
  <c r="I4492" i="3"/>
  <c r="I4493" i="3"/>
  <c r="I4494" i="3"/>
  <c r="I4495" i="3"/>
  <c r="I4496" i="3"/>
  <c r="I4497" i="3"/>
  <c r="I4498" i="3"/>
  <c r="I4499" i="3"/>
  <c r="I4500" i="3"/>
  <c r="I4501" i="3"/>
  <c r="I4502" i="3"/>
  <c r="I4503" i="3"/>
  <c r="I4504" i="3"/>
  <c r="I4505" i="3"/>
  <c r="I4506" i="3"/>
  <c r="I4507" i="3"/>
  <c r="I4508" i="3"/>
  <c r="I4509" i="3"/>
  <c r="I4510" i="3"/>
  <c r="I4511" i="3"/>
  <c r="I4512" i="3"/>
  <c r="I4513" i="3"/>
  <c r="I4514" i="3"/>
  <c r="I4515" i="3"/>
  <c r="I4516" i="3"/>
  <c r="I4517" i="3"/>
  <c r="I4518" i="3"/>
  <c r="I4519" i="3"/>
  <c r="I4520" i="3"/>
  <c r="I4521" i="3"/>
  <c r="I4522" i="3"/>
  <c r="I4523" i="3"/>
  <c r="I4524" i="3"/>
  <c r="I4525" i="3"/>
  <c r="I4526" i="3"/>
  <c r="I4527" i="3"/>
  <c r="I4528" i="3"/>
  <c r="I4529" i="3"/>
  <c r="I4530" i="3"/>
  <c r="I4531" i="3"/>
  <c r="I4532" i="3"/>
  <c r="I4533" i="3"/>
  <c r="I4534" i="3"/>
  <c r="I4535" i="3"/>
  <c r="I4536" i="3"/>
  <c r="I4537" i="3"/>
  <c r="I4538" i="3"/>
  <c r="I4539" i="3"/>
  <c r="I4540" i="3"/>
  <c r="I4541" i="3"/>
  <c r="I4542" i="3"/>
  <c r="I4543" i="3"/>
  <c r="I4544" i="3"/>
  <c r="I4545" i="3"/>
  <c r="I4546" i="3"/>
  <c r="I4547" i="3"/>
  <c r="I4548" i="3"/>
  <c r="I4549" i="3"/>
  <c r="I4550" i="3"/>
  <c r="I4551" i="3"/>
  <c r="I4552" i="3"/>
  <c r="I4553" i="3"/>
  <c r="I4554" i="3"/>
  <c r="I4555" i="3"/>
  <c r="I4556" i="3"/>
  <c r="I4557" i="3"/>
  <c r="I4558" i="3"/>
  <c r="I4559" i="3"/>
  <c r="I4560" i="3"/>
  <c r="I4561" i="3"/>
  <c r="I4562" i="3"/>
  <c r="I4563" i="3"/>
  <c r="I4564" i="3"/>
  <c r="I4565" i="3"/>
  <c r="I4566" i="3"/>
  <c r="I4567" i="3"/>
  <c r="I4568" i="3"/>
  <c r="I4569" i="3"/>
  <c r="I4570" i="3"/>
  <c r="I4571" i="3"/>
  <c r="I4572" i="3"/>
  <c r="I4573" i="3"/>
  <c r="I4574" i="3"/>
  <c r="I4575" i="3"/>
  <c r="I4576" i="3"/>
  <c r="I4577" i="3"/>
  <c r="I4578" i="3"/>
  <c r="I4579" i="3"/>
  <c r="I4580" i="3"/>
  <c r="I4581" i="3"/>
  <c r="I4582" i="3"/>
  <c r="I4583" i="3"/>
  <c r="I4584" i="3"/>
  <c r="I4585" i="3"/>
  <c r="I4586" i="3"/>
  <c r="I4587" i="3"/>
  <c r="I4588" i="3"/>
  <c r="I4589" i="3"/>
  <c r="I4590" i="3"/>
  <c r="I4591" i="3"/>
  <c r="I4592" i="3"/>
  <c r="I4593" i="3"/>
  <c r="I4594" i="3"/>
  <c r="I4595" i="3"/>
  <c r="I4596" i="3"/>
  <c r="I4597" i="3"/>
  <c r="I4598" i="3"/>
  <c r="I4599" i="3"/>
  <c r="I4600" i="3"/>
  <c r="I4601" i="3"/>
  <c r="I4602" i="3"/>
  <c r="I4603" i="3"/>
  <c r="I4604" i="3"/>
  <c r="I4605" i="3"/>
  <c r="I4606" i="3"/>
  <c r="I4607" i="3"/>
  <c r="I4608" i="3"/>
  <c r="I4609" i="3"/>
  <c r="I4610" i="3"/>
  <c r="I4611" i="3"/>
  <c r="I4612" i="3"/>
  <c r="I4613" i="3"/>
  <c r="I4614" i="3"/>
  <c r="I4615" i="3"/>
  <c r="I4616" i="3"/>
  <c r="I4617" i="3"/>
  <c r="I4618" i="3"/>
  <c r="I4619" i="3"/>
  <c r="I4620" i="3"/>
  <c r="I4621" i="3"/>
  <c r="I4622" i="3"/>
  <c r="I4623" i="3"/>
  <c r="I4624" i="3"/>
  <c r="I4625" i="3"/>
  <c r="I4626" i="3"/>
  <c r="I4627" i="3"/>
  <c r="I4628" i="3"/>
  <c r="I4629" i="3"/>
  <c r="I4630" i="3"/>
  <c r="I4631" i="3"/>
  <c r="I4632" i="3"/>
  <c r="I4633" i="3"/>
  <c r="I4634" i="3"/>
  <c r="I4635" i="3"/>
  <c r="I4636" i="3"/>
  <c r="I4637" i="3"/>
  <c r="I4638" i="3"/>
  <c r="I4639" i="3"/>
  <c r="I4640" i="3"/>
  <c r="I4641" i="3"/>
  <c r="I4642" i="3"/>
  <c r="I4643" i="3"/>
  <c r="I4644" i="3"/>
  <c r="I4645" i="3"/>
  <c r="I4646" i="3"/>
  <c r="I4647" i="3"/>
  <c r="I4648" i="3"/>
  <c r="I4649" i="3"/>
  <c r="I4650" i="3"/>
  <c r="I4651" i="3"/>
  <c r="I4652" i="3"/>
  <c r="I4653" i="3"/>
  <c r="I4654" i="3"/>
  <c r="I4655" i="3"/>
  <c r="I4656" i="3"/>
  <c r="I4657" i="3"/>
  <c r="I4658" i="3"/>
  <c r="I4659" i="3"/>
  <c r="I4660" i="3"/>
  <c r="I4661" i="3"/>
  <c r="I4662" i="3"/>
  <c r="I4663" i="3"/>
  <c r="I4664" i="3"/>
  <c r="I4665" i="3"/>
  <c r="I4666" i="3"/>
  <c r="I4667" i="3"/>
  <c r="I4668" i="3"/>
  <c r="I4669" i="3"/>
  <c r="I4670" i="3"/>
  <c r="I4671" i="3"/>
  <c r="I4672" i="3"/>
  <c r="I4673" i="3"/>
  <c r="I4674" i="3"/>
  <c r="I4675" i="3"/>
  <c r="I4676" i="3"/>
  <c r="I4677" i="3"/>
  <c r="I4678" i="3"/>
  <c r="I4679" i="3"/>
  <c r="I4680" i="3"/>
  <c r="I4681" i="3"/>
  <c r="I4682" i="3"/>
  <c r="I4683" i="3"/>
  <c r="I4684" i="3"/>
  <c r="I4685" i="3"/>
  <c r="I4686" i="3"/>
  <c r="I4687" i="3"/>
  <c r="I4688" i="3"/>
  <c r="I4689" i="3"/>
  <c r="I4690" i="3"/>
  <c r="I4691" i="3"/>
  <c r="I4692" i="3"/>
  <c r="I4693" i="3"/>
  <c r="I4694" i="3"/>
  <c r="I4695" i="3"/>
  <c r="I4696" i="3"/>
  <c r="I4697" i="3"/>
  <c r="I4698" i="3"/>
  <c r="I4699" i="3"/>
  <c r="I4700" i="3"/>
  <c r="I4701" i="3"/>
  <c r="I4702" i="3"/>
  <c r="I4703" i="3"/>
  <c r="I4704" i="3"/>
  <c r="I4705" i="3"/>
  <c r="I4706" i="3"/>
  <c r="I4707" i="3"/>
  <c r="I4708" i="3"/>
  <c r="I4709" i="3"/>
  <c r="I4710" i="3"/>
  <c r="I4711" i="3"/>
  <c r="I4712" i="3"/>
  <c r="I4713" i="3"/>
  <c r="I4714" i="3"/>
  <c r="I4715" i="3"/>
  <c r="I4716" i="3"/>
  <c r="I4717" i="3"/>
  <c r="I4718" i="3"/>
  <c r="I4719" i="3"/>
  <c r="I4720" i="3"/>
  <c r="I4721" i="3"/>
  <c r="I4722" i="3"/>
  <c r="I4723" i="3"/>
  <c r="I4724" i="3"/>
  <c r="I4725" i="3"/>
  <c r="I4726" i="3"/>
  <c r="I4727" i="3"/>
  <c r="I4728" i="3"/>
  <c r="I4729" i="3"/>
  <c r="I4730" i="3"/>
  <c r="I4731" i="3"/>
  <c r="I4732" i="3"/>
  <c r="I4733" i="3"/>
  <c r="I4734" i="3"/>
  <c r="I4735" i="3"/>
  <c r="I4736" i="3"/>
  <c r="I4737" i="3"/>
  <c r="I4738" i="3"/>
  <c r="I4739" i="3"/>
  <c r="I4740" i="3"/>
  <c r="I4741" i="3"/>
  <c r="I4742" i="3"/>
  <c r="I4743" i="3"/>
  <c r="I4744" i="3"/>
  <c r="I4745" i="3"/>
  <c r="I4746" i="3"/>
  <c r="I4747" i="3"/>
  <c r="I4748" i="3"/>
  <c r="I4749" i="3"/>
  <c r="I4750" i="3"/>
  <c r="I4751" i="3"/>
  <c r="I4752" i="3"/>
  <c r="I4753" i="3"/>
  <c r="I4754" i="3"/>
  <c r="I4755" i="3"/>
  <c r="I4756" i="3"/>
  <c r="I4757" i="3"/>
  <c r="I4758" i="3"/>
  <c r="I4759" i="3"/>
  <c r="I4760" i="3"/>
  <c r="I4761" i="3"/>
  <c r="I4762" i="3"/>
  <c r="I4763" i="3"/>
  <c r="I4764" i="3"/>
  <c r="I4765" i="3"/>
  <c r="I4766" i="3"/>
  <c r="I4767" i="3"/>
  <c r="I4768" i="3"/>
  <c r="I4769" i="3"/>
  <c r="I4770" i="3"/>
  <c r="I4771" i="3"/>
  <c r="I4772" i="3"/>
  <c r="I4773" i="3"/>
  <c r="I4774" i="3"/>
  <c r="I4775" i="3"/>
  <c r="I4776" i="3"/>
  <c r="I4777" i="3"/>
  <c r="I4778" i="3"/>
  <c r="I4779" i="3"/>
  <c r="I4780" i="3"/>
  <c r="I4781" i="3"/>
  <c r="I4782" i="3"/>
  <c r="I4783" i="3"/>
  <c r="I4784" i="3"/>
  <c r="I4785" i="3"/>
  <c r="I4786" i="3"/>
  <c r="I4787" i="3"/>
  <c r="I4788" i="3"/>
  <c r="I4789" i="3"/>
  <c r="I4790" i="3"/>
  <c r="I4791" i="3"/>
  <c r="I4792" i="3"/>
  <c r="I4793" i="3"/>
  <c r="I4794" i="3"/>
  <c r="I4795" i="3"/>
  <c r="I4796" i="3"/>
  <c r="I4797" i="3"/>
  <c r="I4798" i="3"/>
  <c r="I4799" i="3"/>
  <c r="I4800" i="3"/>
  <c r="I4801" i="3"/>
  <c r="I4802" i="3"/>
  <c r="I4803" i="3"/>
  <c r="I4804" i="3"/>
  <c r="I4805" i="3"/>
  <c r="I4806" i="3"/>
  <c r="I4807" i="3"/>
  <c r="I4808" i="3"/>
  <c r="I4809" i="3"/>
  <c r="I4810" i="3"/>
  <c r="I4811" i="3"/>
  <c r="I4812" i="3"/>
  <c r="I4813" i="3"/>
  <c r="I4814" i="3"/>
  <c r="I4815" i="3"/>
  <c r="I4816" i="3"/>
  <c r="I4817" i="3"/>
  <c r="I4818" i="3"/>
  <c r="I4819" i="3"/>
  <c r="I4820" i="3"/>
  <c r="I4821" i="3"/>
  <c r="I4822" i="3"/>
  <c r="I4823" i="3"/>
  <c r="I4824" i="3"/>
  <c r="I4825" i="3"/>
  <c r="I4826" i="3"/>
  <c r="I4827" i="3"/>
  <c r="I4828" i="3"/>
  <c r="I4829" i="3"/>
  <c r="I4830" i="3"/>
  <c r="I4831" i="3"/>
  <c r="I4832" i="3"/>
  <c r="I4833" i="3"/>
  <c r="I4834" i="3"/>
  <c r="I4835" i="3"/>
  <c r="I4836" i="3"/>
  <c r="I4837" i="3"/>
  <c r="I4838" i="3"/>
  <c r="I4839" i="3"/>
  <c r="I4840" i="3"/>
  <c r="I4841" i="3"/>
  <c r="I4842" i="3"/>
  <c r="I4843" i="3"/>
  <c r="I4844" i="3"/>
  <c r="I4845" i="3"/>
  <c r="I4846" i="3"/>
  <c r="I4847" i="3"/>
  <c r="I4848" i="3"/>
  <c r="I4849" i="3"/>
  <c r="I4850" i="3"/>
  <c r="I4851" i="3"/>
  <c r="I4852" i="3"/>
  <c r="I4853" i="3"/>
  <c r="I4854" i="3"/>
  <c r="I4855" i="3"/>
  <c r="I4856" i="3"/>
  <c r="I4857" i="3"/>
  <c r="I4858" i="3"/>
  <c r="I4859" i="3"/>
  <c r="I4860" i="3"/>
  <c r="I4861" i="3"/>
  <c r="I4862" i="3"/>
  <c r="I4863" i="3"/>
  <c r="I4864" i="3"/>
  <c r="I4865" i="3"/>
  <c r="I4866" i="3"/>
  <c r="I4867" i="3"/>
  <c r="I4868" i="3"/>
  <c r="I4869" i="3"/>
  <c r="I4870" i="3"/>
  <c r="I4871" i="3"/>
  <c r="I4872" i="3"/>
  <c r="I4873" i="3"/>
  <c r="I4874" i="3"/>
  <c r="I4875" i="3"/>
  <c r="I4876" i="3"/>
  <c r="I4877" i="3"/>
  <c r="I4878" i="3"/>
  <c r="I4879" i="3"/>
  <c r="I4880" i="3"/>
  <c r="I4881" i="3"/>
  <c r="I4882" i="3"/>
  <c r="I4883" i="3"/>
  <c r="I4884" i="3"/>
  <c r="I4885" i="3"/>
  <c r="I4886" i="3"/>
  <c r="I4887" i="3"/>
  <c r="I4888" i="3"/>
  <c r="I4889" i="3"/>
  <c r="I4890" i="3"/>
  <c r="I4891" i="3"/>
  <c r="I4892" i="3"/>
  <c r="I4893" i="3"/>
  <c r="I4894" i="3"/>
  <c r="I4895" i="3"/>
  <c r="I4896" i="3"/>
  <c r="I4897" i="3"/>
  <c r="I4898" i="3"/>
  <c r="I4899" i="3"/>
  <c r="I4900" i="3"/>
  <c r="I4901" i="3"/>
  <c r="I4902" i="3"/>
  <c r="I4903" i="3"/>
  <c r="I4904" i="3"/>
  <c r="I4905" i="3"/>
  <c r="I4906" i="3"/>
  <c r="I4907" i="3"/>
  <c r="I4908" i="3"/>
  <c r="I4909" i="3"/>
  <c r="I4910" i="3"/>
  <c r="I4911" i="3"/>
  <c r="I4912" i="3"/>
  <c r="I4913" i="3"/>
  <c r="I4914" i="3"/>
  <c r="I4915" i="3"/>
  <c r="I4916" i="3"/>
  <c r="I4917" i="3"/>
  <c r="I4918" i="3"/>
  <c r="I4919" i="3"/>
  <c r="I4920" i="3"/>
  <c r="I4921" i="3"/>
  <c r="I4922" i="3"/>
  <c r="I4923" i="3"/>
  <c r="I4924" i="3"/>
  <c r="I4925" i="3"/>
  <c r="I4926" i="3"/>
  <c r="I4927" i="3"/>
  <c r="I4928" i="3"/>
  <c r="I4929" i="3"/>
  <c r="I4930" i="3"/>
  <c r="I4931" i="3"/>
  <c r="I4932" i="3"/>
  <c r="I4933" i="3"/>
  <c r="I4934" i="3"/>
  <c r="I4935" i="3"/>
  <c r="I4936" i="3"/>
  <c r="I4937" i="3"/>
  <c r="I4938" i="3"/>
  <c r="I4939" i="3"/>
  <c r="I4940" i="3"/>
  <c r="I4941" i="3"/>
  <c r="I4942" i="3"/>
  <c r="I4943" i="3"/>
  <c r="I4944" i="3"/>
  <c r="I4945" i="3"/>
  <c r="I4946" i="3"/>
  <c r="I4947" i="3"/>
  <c r="I4948" i="3"/>
  <c r="I4949" i="3"/>
  <c r="I4950" i="3"/>
  <c r="I4951" i="3"/>
  <c r="I4952" i="3"/>
  <c r="I4953" i="3"/>
  <c r="I4954" i="3"/>
  <c r="I4955" i="3"/>
  <c r="I4956" i="3"/>
  <c r="I4957" i="3"/>
  <c r="I4958" i="3"/>
  <c r="I4959" i="3"/>
  <c r="I4960" i="3"/>
  <c r="I4961" i="3"/>
  <c r="I4962" i="3"/>
  <c r="I4963" i="3"/>
  <c r="I4964" i="3"/>
  <c r="I4965" i="3"/>
  <c r="I4966" i="3"/>
  <c r="I4967" i="3"/>
  <c r="I4968" i="3"/>
  <c r="I4969" i="3"/>
  <c r="I4970" i="3"/>
  <c r="I4971" i="3"/>
  <c r="I4972" i="3"/>
  <c r="I4973" i="3"/>
  <c r="I4974" i="3"/>
  <c r="I4975" i="3"/>
  <c r="I4976" i="3"/>
  <c r="I4977" i="3"/>
  <c r="I4978" i="3"/>
  <c r="I4979" i="3"/>
  <c r="I4980" i="3"/>
  <c r="I4981" i="3"/>
  <c r="I4982" i="3"/>
  <c r="I4983" i="3"/>
  <c r="I4984" i="3"/>
  <c r="I4985" i="3"/>
  <c r="I4986" i="3"/>
  <c r="I4987" i="3"/>
  <c r="I4988" i="3"/>
  <c r="I4989" i="3"/>
  <c r="I4990" i="3"/>
  <c r="I4991" i="3"/>
  <c r="I4992" i="3"/>
  <c r="I4993" i="3"/>
  <c r="I4994" i="3"/>
  <c r="I4995" i="3"/>
  <c r="I4996" i="3"/>
  <c r="I4997" i="3"/>
  <c r="I4998" i="3"/>
  <c r="I4999" i="3"/>
  <c r="I5000" i="3"/>
  <c r="I5001" i="3"/>
  <c r="I5002" i="3"/>
  <c r="I5003" i="3"/>
  <c r="I5004" i="3"/>
  <c r="I5005" i="3"/>
  <c r="I5006" i="3"/>
  <c r="I5007" i="3"/>
  <c r="I5008" i="3"/>
  <c r="I5009" i="3"/>
  <c r="I5010" i="3"/>
  <c r="I5011" i="3"/>
  <c r="I5012" i="3"/>
  <c r="I5013" i="3"/>
  <c r="I5014" i="3"/>
  <c r="I5015" i="3"/>
  <c r="I5016" i="3"/>
  <c r="I5017" i="3"/>
  <c r="I5018" i="3"/>
  <c r="I5019" i="3"/>
  <c r="I5020" i="3"/>
  <c r="I5021" i="3"/>
  <c r="I5022" i="3"/>
  <c r="I5023" i="3"/>
  <c r="I5024" i="3"/>
  <c r="I5025" i="3"/>
  <c r="I5026" i="3"/>
  <c r="I5027" i="3"/>
  <c r="I5028" i="3"/>
  <c r="I5029" i="3"/>
  <c r="I5030" i="3"/>
  <c r="I5031" i="3"/>
  <c r="I5032" i="3"/>
  <c r="I5033" i="3"/>
  <c r="I5034" i="3"/>
  <c r="I5035" i="3"/>
  <c r="I5036" i="3"/>
  <c r="I5037" i="3"/>
  <c r="I5038" i="3"/>
  <c r="I5039" i="3"/>
  <c r="I5040" i="3"/>
  <c r="I5041" i="3"/>
  <c r="I5042" i="3"/>
  <c r="I5043" i="3"/>
  <c r="I5044" i="3"/>
  <c r="I5045" i="3"/>
  <c r="I5046" i="3"/>
  <c r="I5047" i="3"/>
  <c r="I5048" i="3"/>
  <c r="I5049" i="3"/>
  <c r="I5050" i="3"/>
  <c r="I5051" i="3"/>
  <c r="I5052" i="3"/>
  <c r="I5053" i="3"/>
  <c r="I5054" i="3"/>
  <c r="I5055" i="3"/>
  <c r="I5056" i="3"/>
  <c r="I5057" i="3"/>
  <c r="I5058" i="3"/>
  <c r="I5059" i="3"/>
  <c r="I5060" i="3"/>
  <c r="I5061" i="3"/>
  <c r="I5062" i="3"/>
  <c r="I5063" i="3"/>
  <c r="I5064" i="3"/>
  <c r="I5065" i="3"/>
  <c r="I5066" i="3"/>
  <c r="I5067" i="3"/>
  <c r="I5068" i="3"/>
  <c r="I5069" i="3"/>
  <c r="I5070" i="3"/>
  <c r="I5071" i="3"/>
  <c r="I5072" i="3"/>
  <c r="I5073" i="3"/>
  <c r="I5074" i="3"/>
  <c r="I5075" i="3"/>
  <c r="I5076" i="3"/>
  <c r="I5077" i="3"/>
  <c r="I5078" i="3"/>
  <c r="I5079" i="3"/>
  <c r="I5080" i="3"/>
  <c r="I5081" i="3"/>
  <c r="I5082" i="3"/>
  <c r="I5083" i="3"/>
  <c r="I5084" i="3"/>
  <c r="I5085" i="3"/>
  <c r="I5086" i="3"/>
  <c r="I5087" i="3"/>
  <c r="I5088" i="3"/>
  <c r="I5089" i="3"/>
  <c r="I5090" i="3"/>
  <c r="I5091" i="3"/>
  <c r="I5092" i="3"/>
  <c r="I5093" i="3"/>
  <c r="I5094" i="3"/>
  <c r="I5095" i="3"/>
  <c r="I5096" i="3"/>
  <c r="I5097" i="3"/>
  <c r="I5098" i="3"/>
  <c r="I5099" i="3"/>
  <c r="I5100" i="3"/>
  <c r="I5101" i="3"/>
  <c r="I5102" i="3"/>
  <c r="I5103" i="3"/>
  <c r="I5104" i="3"/>
  <c r="I5105" i="3"/>
  <c r="I5106" i="3"/>
  <c r="I5107" i="3"/>
  <c r="I5108" i="3"/>
  <c r="I5109" i="3"/>
  <c r="I5110" i="3"/>
  <c r="I5111" i="3"/>
  <c r="I5112" i="3"/>
  <c r="I5113" i="3"/>
  <c r="I5114" i="3"/>
  <c r="I5115" i="3"/>
  <c r="I5116" i="3"/>
  <c r="I5117" i="3"/>
  <c r="I5118" i="3"/>
  <c r="I5119" i="3"/>
  <c r="I5120" i="3"/>
  <c r="I5121" i="3"/>
  <c r="I5122" i="3"/>
  <c r="I5123" i="3"/>
  <c r="I5124" i="3"/>
  <c r="I5125" i="3"/>
  <c r="I5126" i="3"/>
  <c r="I5127" i="3"/>
  <c r="I5128" i="3"/>
  <c r="I5129" i="3"/>
  <c r="I5130" i="3"/>
  <c r="I5131" i="3"/>
  <c r="I5132" i="3"/>
  <c r="I5133" i="3"/>
  <c r="I5134" i="3"/>
  <c r="I5135" i="3"/>
  <c r="I5136" i="3"/>
  <c r="I5137" i="3"/>
  <c r="I5138" i="3"/>
  <c r="I5139" i="3"/>
  <c r="I5140" i="3"/>
  <c r="I5141" i="3"/>
  <c r="I5142" i="3"/>
  <c r="I5143" i="3"/>
  <c r="I5144" i="3"/>
  <c r="I5145" i="3"/>
  <c r="I5146" i="3"/>
  <c r="I5147" i="3"/>
  <c r="I5148" i="3"/>
  <c r="I5149" i="3"/>
  <c r="I5150" i="3"/>
  <c r="I5151" i="3"/>
  <c r="I5152" i="3"/>
  <c r="I5153" i="3"/>
  <c r="I5154" i="3"/>
  <c r="I5155" i="3"/>
  <c r="I5156" i="3"/>
  <c r="I5157" i="3"/>
  <c r="I5158" i="3"/>
  <c r="I5159" i="3"/>
  <c r="I5160" i="3"/>
  <c r="I5161" i="3"/>
  <c r="I5162" i="3"/>
  <c r="I5163" i="3"/>
  <c r="I5164" i="3"/>
  <c r="I5165" i="3"/>
  <c r="I5166" i="3"/>
  <c r="I5167" i="3"/>
  <c r="I5168" i="3"/>
  <c r="I5169" i="3"/>
  <c r="I5170" i="3"/>
  <c r="I5171" i="3"/>
  <c r="I5172" i="3"/>
  <c r="I5173" i="3"/>
  <c r="I5174" i="3"/>
  <c r="I5175" i="3"/>
  <c r="I5176" i="3"/>
  <c r="I5177" i="3"/>
  <c r="I5178" i="3"/>
  <c r="I5179" i="3"/>
  <c r="I5180" i="3"/>
  <c r="I5181" i="3"/>
  <c r="I5182" i="3"/>
  <c r="I5183" i="3"/>
  <c r="I5184" i="3"/>
  <c r="I5185" i="3"/>
  <c r="I5186" i="3"/>
  <c r="I5187" i="3"/>
  <c r="I5188" i="3"/>
  <c r="I5189" i="3"/>
  <c r="I5190" i="3"/>
  <c r="I5191" i="3"/>
  <c r="I5192" i="3"/>
  <c r="I5193" i="3"/>
  <c r="I5194" i="3"/>
  <c r="I5195" i="3"/>
  <c r="I5196" i="3"/>
  <c r="I5197" i="3"/>
  <c r="I5198" i="3"/>
  <c r="I5199" i="3"/>
  <c r="I5200" i="3"/>
  <c r="I5201" i="3"/>
  <c r="I5202" i="3"/>
  <c r="I5203" i="3"/>
  <c r="I5204" i="3"/>
  <c r="I5205" i="3"/>
  <c r="I5206" i="3"/>
  <c r="I5207" i="3"/>
  <c r="I5208" i="3"/>
  <c r="I5209" i="3"/>
  <c r="I5210" i="3"/>
  <c r="I5211" i="3"/>
  <c r="I5212" i="3"/>
  <c r="I5213" i="3"/>
  <c r="I5214" i="3"/>
  <c r="I5215" i="3"/>
  <c r="I5216" i="3"/>
  <c r="I5217" i="3"/>
  <c r="I5218" i="3"/>
  <c r="I5219" i="3"/>
  <c r="I5220" i="3"/>
  <c r="I5221" i="3"/>
  <c r="I5222" i="3"/>
  <c r="I5223" i="3"/>
  <c r="I5224" i="3"/>
  <c r="I5225" i="3"/>
  <c r="I5226" i="3"/>
  <c r="I5227" i="3"/>
  <c r="I5228" i="3"/>
  <c r="I5229" i="3"/>
  <c r="I5230" i="3"/>
  <c r="I5231" i="3"/>
  <c r="I5232" i="3"/>
  <c r="I5233" i="3"/>
  <c r="I5234" i="3"/>
  <c r="I5235" i="3"/>
  <c r="I5236" i="3"/>
  <c r="I5237" i="3"/>
  <c r="I5238" i="3"/>
  <c r="I5239" i="3"/>
  <c r="I5240" i="3"/>
  <c r="I5241" i="3"/>
  <c r="I5242" i="3"/>
  <c r="I5243" i="3"/>
  <c r="I5244" i="3"/>
  <c r="I5245" i="3"/>
  <c r="I5246" i="3"/>
  <c r="I5247" i="3"/>
  <c r="I5248" i="3"/>
  <c r="I5249" i="3"/>
  <c r="I5250" i="3"/>
  <c r="I5251" i="3"/>
  <c r="I5252" i="3"/>
  <c r="I5253" i="3"/>
  <c r="I5254" i="3"/>
  <c r="I5255" i="3"/>
  <c r="I5256" i="3"/>
  <c r="I5257" i="3"/>
  <c r="I5258" i="3"/>
  <c r="I5259" i="3"/>
  <c r="I5260" i="3"/>
  <c r="I5261" i="3"/>
  <c r="I5262" i="3"/>
  <c r="I5263" i="3"/>
  <c r="I5264" i="3"/>
  <c r="I5265" i="3"/>
  <c r="I5266" i="3"/>
  <c r="I5267" i="3"/>
  <c r="I5268" i="3"/>
  <c r="I5269" i="3"/>
  <c r="I5270" i="3"/>
  <c r="I5271" i="3"/>
  <c r="I5272" i="3"/>
  <c r="I5273" i="3"/>
  <c r="I5274" i="3"/>
  <c r="I5275" i="3"/>
  <c r="I5276" i="3"/>
  <c r="I5277" i="3"/>
  <c r="I5278" i="3"/>
  <c r="I5279" i="3"/>
  <c r="I5280" i="3"/>
  <c r="I5281" i="3"/>
  <c r="I5282" i="3"/>
  <c r="I5283" i="3"/>
  <c r="I5284" i="3"/>
  <c r="I5285" i="3"/>
  <c r="I5286" i="3"/>
  <c r="I5287" i="3"/>
  <c r="I5288" i="3"/>
  <c r="I5289" i="3"/>
  <c r="I5290" i="3"/>
  <c r="I5291" i="3"/>
  <c r="I5292" i="3"/>
  <c r="I5293" i="3"/>
  <c r="I5294" i="3"/>
  <c r="I5295" i="3"/>
  <c r="I5296" i="3"/>
  <c r="I5297" i="3"/>
  <c r="I5298" i="3"/>
  <c r="I5299" i="3"/>
  <c r="I5300" i="3"/>
  <c r="I5301" i="3"/>
  <c r="I5302" i="3"/>
  <c r="I5303" i="3"/>
  <c r="I5304" i="3"/>
  <c r="I5305" i="3"/>
  <c r="I5306" i="3"/>
  <c r="I5307" i="3"/>
  <c r="I5308" i="3"/>
  <c r="I5309" i="3"/>
  <c r="I5310" i="3"/>
  <c r="I5311" i="3"/>
  <c r="I5312" i="3"/>
  <c r="I5313" i="3"/>
  <c r="I5314" i="3"/>
  <c r="I5315" i="3"/>
  <c r="I5316" i="3"/>
  <c r="I5317" i="3"/>
  <c r="I5318" i="3"/>
  <c r="I5319" i="3"/>
  <c r="I5320" i="3"/>
  <c r="I5321" i="3"/>
  <c r="I5322" i="3"/>
  <c r="I5323" i="3"/>
  <c r="I5324" i="3"/>
  <c r="I5325" i="3"/>
  <c r="I5326" i="3"/>
  <c r="I5327" i="3"/>
  <c r="I5328" i="3"/>
  <c r="I5329" i="3"/>
  <c r="I5330" i="3"/>
  <c r="I5331" i="3"/>
  <c r="I5332" i="3"/>
  <c r="I5333" i="3"/>
  <c r="I5334" i="3"/>
  <c r="I5335" i="3"/>
  <c r="I5336" i="3"/>
  <c r="I5337" i="3"/>
  <c r="I5338" i="3"/>
  <c r="I5339" i="3"/>
  <c r="I5340" i="3"/>
  <c r="I5341" i="3"/>
  <c r="I5342" i="3"/>
  <c r="I5343" i="3"/>
  <c r="I5344" i="3"/>
  <c r="I5345" i="3"/>
  <c r="I5346" i="3"/>
  <c r="I5347" i="3"/>
  <c r="I5348" i="3"/>
  <c r="I5349" i="3"/>
  <c r="I5350" i="3"/>
  <c r="I5351" i="3"/>
  <c r="I5352" i="3"/>
  <c r="I5353" i="3"/>
  <c r="I5354" i="3"/>
  <c r="I5355" i="3"/>
  <c r="I5356" i="3"/>
  <c r="I5357" i="3"/>
  <c r="I5358" i="3"/>
  <c r="I5359" i="3"/>
  <c r="I5360" i="3"/>
  <c r="I5361" i="3"/>
  <c r="I5362" i="3"/>
  <c r="I5363" i="3"/>
  <c r="I5364" i="3"/>
  <c r="I5365" i="3"/>
  <c r="I5366" i="3"/>
  <c r="I5367" i="3"/>
  <c r="I5368" i="3"/>
  <c r="I5369" i="3"/>
  <c r="I5370" i="3"/>
  <c r="I5371" i="3"/>
  <c r="I5372" i="3"/>
  <c r="I5373" i="3"/>
  <c r="I5374" i="3"/>
  <c r="I5375" i="3"/>
  <c r="I5376" i="3"/>
  <c r="I5377" i="3"/>
  <c r="I5378" i="3"/>
  <c r="I5379" i="3"/>
  <c r="I5380" i="3"/>
  <c r="I5381" i="3"/>
  <c r="I5382" i="3"/>
  <c r="I5383" i="3"/>
  <c r="I5384" i="3"/>
  <c r="I5385" i="3"/>
  <c r="I5386" i="3"/>
  <c r="I5387" i="3"/>
  <c r="I5388" i="3"/>
  <c r="I5389" i="3"/>
  <c r="I5390" i="3"/>
  <c r="I5391" i="3"/>
  <c r="I5392" i="3"/>
  <c r="I5393" i="3"/>
  <c r="I5394" i="3"/>
  <c r="I5395" i="3"/>
  <c r="I5396" i="3"/>
  <c r="I5397" i="3"/>
  <c r="I5398" i="3"/>
  <c r="I5399" i="3"/>
  <c r="I5400" i="3"/>
  <c r="I5401" i="3"/>
  <c r="I5402" i="3"/>
  <c r="I5403" i="3"/>
  <c r="I5404" i="3"/>
  <c r="I5405" i="3"/>
  <c r="I5406" i="3"/>
  <c r="I5407" i="3"/>
  <c r="I5408" i="3"/>
  <c r="I5409" i="3"/>
  <c r="I5410" i="3"/>
  <c r="I5411" i="3"/>
  <c r="I5412" i="3"/>
  <c r="I5413" i="3"/>
  <c r="I5414" i="3"/>
  <c r="I5415" i="3"/>
  <c r="I5416" i="3"/>
  <c r="I5417" i="3"/>
  <c r="I5418" i="3"/>
  <c r="I5419" i="3"/>
  <c r="I5420" i="3"/>
  <c r="I5421" i="3"/>
  <c r="I5422" i="3"/>
  <c r="I5423" i="3"/>
  <c r="I5424" i="3"/>
  <c r="I5425" i="3"/>
  <c r="I5426" i="3"/>
  <c r="I5427" i="3"/>
  <c r="I5428" i="3"/>
  <c r="I5429" i="3"/>
  <c r="I5430" i="3"/>
  <c r="I5431" i="3"/>
  <c r="I5432" i="3"/>
  <c r="I5433" i="3"/>
  <c r="I5434" i="3"/>
  <c r="I5435" i="3"/>
  <c r="I5436" i="3"/>
  <c r="I5437" i="3"/>
  <c r="I5438" i="3"/>
  <c r="I5439" i="3"/>
  <c r="I5440" i="3"/>
  <c r="I5441" i="3"/>
  <c r="I5442" i="3"/>
  <c r="I5443" i="3"/>
  <c r="I5444" i="3"/>
  <c r="I5445" i="3"/>
  <c r="I5446" i="3"/>
  <c r="I5447" i="3"/>
  <c r="I5448" i="3"/>
  <c r="I5449" i="3"/>
  <c r="I5450" i="3"/>
  <c r="I5451" i="3"/>
  <c r="I5452" i="3"/>
  <c r="I5453" i="3"/>
  <c r="I5454" i="3"/>
  <c r="I5455" i="3"/>
  <c r="I5456" i="3"/>
  <c r="I5457" i="3"/>
  <c r="I5458" i="3"/>
  <c r="I5459" i="3"/>
  <c r="I5460" i="3"/>
  <c r="I5461" i="3"/>
  <c r="I5462" i="3"/>
  <c r="I5463" i="3"/>
  <c r="I5464" i="3"/>
  <c r="I5465" i="3"/>
  <c r="I5466" i="3"/>
  <c r="I5467" i="3"/>
  <c r="I5468" i="3"/>
  <c r="I5469" i="3"/>
  <c r="I5470" i="3"/>
  <c r="I5471" i="3"/>
  <c r="I5472" i="3"/>
  <c r="I5473" i="3"/>
  <c r="I5474" i="3"/>
  <c r="I5475" i="3"/>
  <c r="I5476" i="3"/>
  <c r="I5477" i="3"/>
  <c r="I5478" i="3"/>
  <c r="I5479" i="3"/>
  <c r="I5480" i="3"/>
  <c r="I5481" i="3"/>
  <c r="I5482" i="3"/>
  <c r="I5483" i="3"/>
  <c r="I5484" i="3"/>
  <c r="I5485" i="3"/>
  <c r="I5486" i="3"/>
  <c r="I5487" i="3"/>
  <c r="I5488" i="3"/>
  <c r="I5489" i="3"/>
  <c r="I5490" i="3"/>
  <c r="I5491" i="3"/>
  <c r="I5492" i="3"/>
  <c r="I5493" i="3"/>
  <c r="I5494" i="3"/>
  <c r="I5495" i="3"/>
  <c r="I5496" i="3"/>
  <c r="I5497" i="3"/>
  <c r="I5498" i="3"/>
  <c r="I5499" i="3"/>
  <c r="I5500" i="3"/>
  <c r="I5501" i="3"/>
  <c r="I5502" i="3"/>
  <c r="I5503" i="3"/>
  <c r="I5504" i="3"/>
  <c r="I5505" i="3"/>
  <c r="I5506" i="3"/>
  <c r="I5507" i="3"/>
  <c r="I5508" i="3"/>
  <c r="I5509" i="3"/>
  <c r="I5510" i="3"/>
  <c r="I5511" i="3"/>
  <c r="I5512" i="3"/>
  <c r="I5513" i="3"/>
  <c r="I5514" i="3"/>
  <c r="I5515" i="3"/>
  <c r="I5516" i="3"/>
  <c r="I5517" i="3"/>
  <c r="I5518" i="3"/>
  <c r="I5519" i="3"/>
  <c r="I5520" i="3"/>
  <c r="I5521" i="3"/>
  <c r="I5522" i="3"/>
  <c r="I5523" i="3"/>
  <c r="I5524" i="3"/>
  <c r="I5525" i="3"/>
  <c r="I5526" i="3"/>
  <c r="I5527" i="3"/>
  <c r="I5528" i="3"/>
  <c r="I5529" i="3"/>
  <c r="I5530" i="3"/>
  <c r="I5531" i="3"/>
  <c r="I5532" i="3"/>
  <c r="I5533" i="3"/>
  <c r="I5534" i="3"/>
  <c r="I5535" i="3"/>
  <c r="I5536" i="3"/>
  <c r="I5537" i="3"/>
  <c r="I5538" i="3"/>
  <c r="I5539" i="3"/>
  <c r="I5540" i="3"/>
  <c r="I5541" i="3"/>
  <c r="I5542" i="3"/>
  <c r="I5543" i="3"/>
  <c r="I5544" i="3"/>
  <c r="I5545" i="3"/>
  <c r="I5546" i="3"/>
  <c r="I5547" i="3"/>
  <c r="I5548" i="3"/>
  <c r="I5549" i="3"/>
  <c r="I5550" i="3"/>
  <c r="I5551" i="3"/>
  <c r="I5552" i="3"/>
  <c r="I5553" i="3"/>
  <c r="I5554" i="3"/>
  <c r="I5555" i="3"/>
  <c r="I5556" i="3"/>
  <c r="I5557" i="3"/>
  <c r="I5558" i="3"/>
  <c r="I5559" i="3"/>
  <c r="I5560" i="3"/>
  <c r="I5561" i="3"/>
  <c r="I5562" i="3"/>
  <c r="I5563" i="3"/>
  <c r="I5564" i="3"/>
  <c r="I5565" i="3"/>
  <c r="I5566" i="3"/>
  <c r="I5567" i="3"/>
  <c r="I5568" i="3"/>
  <c r="I5569" i="3"/>
  <c r="I5570" i="3"/>
  <c r="I5571" i="3"/>
  <c r="I5572" i="3"/>
  <c r="I5573" i="3"/>
  <c r="I5574" i="3"/>
  <c r="I5575" i="3"/>
  <c r="I5576" i="3"/>
  <c r="I5577" i="3"/>
  <c r="I5578" i="3"/>
  <c r="I5579" i="3"/>
  <c r="I5580" i="3"/>
  <c r="I5581" i="3"/>
  <c r="I5582" i="3"/>
  <c r="I5583" i="3"/>
  <c r="I5584" i="3"/>
  <c r="I5585" i="3"/>
  <c r="I5586" i="3"/>
  <c r="I5587" i="3"/>
  <c r="I5588" i="3"/>
  <c r="I5589" i="3"/>
  <c r="I5590" i="3"/>
  <c r="I5591" i="3"/>
  <c r="I5592" i="3"/>
  <c r="I5593" i="3"/>
  <c r="I5594" i="3"/>
  <c r="I5595" i="3"/>
  <c r="I5596" i="3"/>
  <c r="I5597" i="3"/>
  <c r="I5598" i="3"/>
  <c r="I5599" i="3"/>
  <c r="I5600" i="3"/>
  <c r="I5601" i="3"/>
  <c r="I5602" i="3"/>
  <c r="I5603" i="3"/>
  <c r="I5604" i="3"/>
  <c r="I5605" i="3"/>
  <c r="I5606" i="3"/>
  <c r="I5607" i="3"/>
  <c r="I5608" i="3"/>
  <c r="I5609" i="3"/>
  <c r="I5610" i="3"/>
  <c r="I5611" i="3"/>
  <c r="I5612" i="3"/>
  <c r="I5613" i="3"/>
  <c r="I5614" i="3"/>
  <c r="I5615" i="3"/>
  <c r="I5616" i="3"/>
  <c r="I5617" i="3"/>
  <c r="I5618" i="3"/>
  <c r="I5619" i="3"/>
  <c r="I5620" i="3"/>
  <c r="I5621" i="3"/>
  <c r="I5622" i="3"/>
  <c r="I5623" i="3"/>
  <c r="I5624" i="3"/>
  <c r="I5625" i="3"/>
  <c r="I5626" i="3"/>
  <c r="I5627" i="3"/>
  <c r="I5628" i="3"/>
  <c r="I5629" i="3"/>
  <c r="I5630" i="3"/>
  <c r="I5631" i="3"/>
  <c r="I5632" i="3"/>
  <c r="I5633" i="3"/>
  <c r="I5634" i="3"/>
  <c r="I5635" i="3"/>
  <c r="I5636" i="3"/>
  <c r="I5637" i="3"/>
  <c r="I5638" i="3"/>
  <c r="I5639" i="3"/>
  <c r="I5640" i="3"/>
  <c r="I5641" i="3"/>
  <c r="I5642" i="3"/>
  <c r="I5643" i="3"/>
  <c r="I5644" i="3"/>
  <c r="I5645" i="3"/>
  <c r="I5646" i="3"/>
  <c r="I5647" i="3"/>
  <c r="I5648" i="3"/>
  <c r="I5649" i="3"/>
  <c r="I5650" i="3"/>
  <c r="I5651" i="3"/>
  <c r="I5652" i="3"/>
  <c r="I5653" i="3"/>
  <c r="I5654" i="3"/>
  <c r="I5655" i="3"/>
  <c r="I5656" i="3"/>
  <c r="I5657" i="3"/>
  <c r="I5658" i="3"/>
  <c r="I5659" i="3"/>
  <c r="I5660" i="3"/>
  <c r="I5661" i="3"/>
  <c r="I5662" i="3"/>
  <c r="I5663" i="3"/>
  <c r="I5664" i="3"/>
  <c r="I5665" i="3"/>
  <c r="I5666" i="3"/>
  <c r="I5667" i="3"/>
  <c r="I5668" i="3"/>
  <c r="I5669" i="3"/>
  <c r="I5670" i="3"/>
  <c r="I5671" i="3"/>
  <c r="I5672" i="3"/>
  <c r="I5673" i="3"/>
  <c r="I5674" i="3"/>
  <c r="I5675" i="3"/>
  <c r="I5676" i="3"/>
  <c r="I5677" i="3"/>
  <c r="I5678" i="3"/>
  <c r="I5679" i="3"/>
  <c r="I5680" i="3"/>
  <c r="I5681" i="3"/>
  <c r="I5682" i="3"/>
  <c r="I5683" i="3"/>
  <c r="I5684" i="3"/>
  <c r="I5685" i="3"/>
  <c r="I5686" i="3"/>
  <c r="I5687" i="3"/>
  <c r="I5688" i="3"/>
  <c r="I5689" i="3"/>
  <c r="I5690" i="3"/>
  <c r="I5691" i="3"/>
  <c r="I5692" i="3"/>
  <c r="I5693" i="3"/>
  <c r="I5694" i="3"/>
  <c r="I5695" i="3"/>
  <c r="I5696" i="3"/>
  <c r="I5697" i="3"/>
  <c r="I5698" i="3"/>
  <c r="I5699" i="3"/>
  <c r="I5700" i="3"/>
  <c r="I5701" i="3"/>
  <c r="I5702" i="3"/>
  <c r="I5703" i="3"/>
  <c r="I5704" i="3"/>
  <c r="I5705" i="3"/>
  <c r="I5706" i="3"/>
  <c r="I5707" i="3"/>
  <c r="I5708" i="3"/>
  <c r="I5709" i="3"/>
  <c r="I5710" i="3"/>
  <c r="I5711" i="3"/>
  <c r="I5712" i="3"/>
  <c r="I5713" i="3"/>
  <c r="I5714" i="3"/>
  <c r="I5715" i="3"/>
  <c r="I5716" i="3"/>
  <c r="I5717" i="3"/>
  <c r="I5718" i="3"/>
  <c r="I5719" i="3"/>
  <c r="I5720" i="3"/>
  <c r="I5721" i="3"/>
  <c r="I5722" i="3"/>
  <c r="I5723" i="3"/>
  <c r="I5724" i="3"/>
  <c r="I5725" i="3"/>
  <c r="I5726" i="3"/>
  <c r="I5727" i="3"/>
  <c r="I5728" i="3"/>
  <c r="I5729" i="3"/>
  <c r="I5730" i="3"/>
  <c r="I5731" i="3"/>
  <c r="I5732" i="3"/>
  <c r="I5733" i="3"/>
  <c r="I5734" i="3"/>
  <c r="I5735" i="3"/>
  <c r="I5736" i="3"/>
  <c r="I5737" i="3"/>
  <c r="I5738" i="3"/>
  <c r="I5739" i="3"/>
  <c r="I5740" i="3"/>
  <c r="I5741" i="3"/>
  <c r="I5742" i="3"/>
  <c r="I5743" i="3"/>
  <c r="I5744" i="3"/>
  <c r="I5745" i="3"/>
  <c r="I5746" i="3"/>
  <c r="I5747" i="3"/>
  <c r="I5748" i="3"/>
  <c r="I5749" i="3"/>
  <c r="I5750" i="3"/>
  <c r="I5751" i="3"/>
  <c r="I5752" i="3"/>
  <c r="I5753" i="3"/>
  <c r="I5754" i="3"/>
  <c r="I5755" i="3"/>
  <c r="I5756" i="3"/>
  <c r="I5757" i="3"/>
  <c r="I5758" i="3"/>
  <c r="I5759" i="3"/>
  <c r="I5760" i="3"/>
  <c r="I5761" i="3"/>
  <c r="I5762" i="3"/>
  <c r="I5763" i="3"/>
  <c r="I5764" i="3"/>
  <c r="I5765" i="3"/>
  <c r="I5766" i="3"/>
  <c r="I5767" i="3"/>
  <c r="I5768" i="3"/>
  <c r="I5769" i="3"/>
  <c r="I5770" i="3"/>
  <c r="I5771" i="3"/>
  <c r="I5772" i="3"/>
  <c r="I5773" i="3"/>
  <c r="I5774" i="3"/>
  <c r="I5775" i="3"/>
  <c r="I5776" i="3"/>
  <c r="I5777" i="3"/>
  <c r="I5778" i="3"/>
  <c r="I5779" i="3"/>
  <c r="I5780" i="3"/>
  <c r="I5781" i="3"/>
  <c r="I5782" i="3"/>
  <c r="I5783" i="3"/>
  <c r="I5784" i="3"/>
  <c r="I5785" i="3"/>
  <c r="I5786" i="3"/>
  <c r="I5787" i="3"/>
  <c r="I5788" i="3"/>
  <c r="I5789" i="3"/>
  <c r="I5790" i="3"/>
  <c r="I5791" i="3"/>
  <c r="I5792" i="3"/>
  <c r="I5793" i="3"/>
  <c r="I5794" i="3"/>
  <c r="I5795" i="3"/>
  <c r="I5796" i="3"/>
  <c r="I5797" i="3"/>
  <c r="I5798" i="3"/>
  <c r="I5799" i="3"/>
  <c r="I5800" i="3"/>
  <c r="I5801" i="3"/>
  <c r="I5802" i="3"/>
  <c r="I5803" i="3"/>
  <c r="I5804" i="3"/>
  <c r="I5805" i="3"/>
  <c r="I5806" i="3"/>
  <c r="I5807" i="3"/>
  <c r="I5808" i="3"/>
  <c r="I5809" i="3"/>
  <c r="I5810" i="3"/>
  <c r="I5811" i="3"/>
  <c r="I5812" i="3"/>
  <c r="I5813" i="3"/>
  <c r="I5814" i="3"/>
  <c r="I5815" i="3"/>
  <c r="I5816" i="3"/>
  <c r="I5817" i="3"/>
  <c r="I5818" i="3"/>
  <c r="I5819" i="3"/>
  <c r="I5820" i="3"/>
  <c r="I5821" i="3"/>
  <c r="I5822" i="3"/>
  <c r="I5823" i="3"/>
  <c r="I5824" i="3"/>
  <c r="I5825" i="3"/>
  <c r="I5826" i="3"/>
  <c r="I5827" i="3"/>
  <c r="I5828" i="3"/>
  <c r="I5829" i="3"/>
  <c r="I5830" i="3"/>
  <c r="I5831" i="3"/>
  <c r="I5832" i="3"/>
  <c r="I5833" i="3"/>
  <c r="I5834" i="3"/>
  <c r="I5835" i="3"/>
  <c r="I5836" i="3"/>
  <c r="I5837" i="3"/>
  <c r="I5838" i="3"/>
  <c r="I5839" i="3"/>
  <c r="I5840" i="3"/>
  <c r="I5841" i="3"/>
  <c r="I5842" i="3"/>
  <c r="I5843" i="3"/>
  <c r="I5844" i="3"/>
  <c r="I5845" i="3"/>
  <c r="I5846" i="3"/>
  <c r="I5847" i="3"/>
  <c r="I5848" i="3"/>
  <c r="I5849" i="3"/>
  <c r="I5850" i="3"/>
  <c r="I5851" i="3"/>
  <c r="I5852" i="3"/>
  <c r="I5853" i="3"/>
  <c r="I5854" i="3"/>
  <c r="I5855" i="3"/>
  <c r="I5856" i="3"/>
  <c r="I5857" i="3"/>
  <c r="I5858" i="3"/>
  <c r="I5859" i="3"/>
  <c r="I5860" i="3"/>
  <c r="I5861" i="3"/>
  <c r="I5862" i="3"/>
  <c r="I5863" i="3"/>
  <c r="I5864" i="3"/>
  <c r="I5865" i="3"/>
  <c r="I5866" i="3"/>
  <c r="I5867" i="3"/>
  <c r="I5868" i="3"/>
  <c r="I5869" i="3"/>
  <c r="I5870" i="3"/>
  <c r="I5871" i="3"/>
  <c r="I5872" i="3"/>
  <c r="I5873" i="3"/>
  <c r="I5874" i="3"/>
  <c r="I5875" i="3"/>
  <c r="I5876" i="3"/>
  <c r="I5877" i="3"/>
  <c r="I5878" i="3"/>
  <c r="I5879" i="3"/>
  <c r="I5880" i="3"/>
  <c r="I5881" i="3"/>
  <c r="I5882" i="3"/>
  <c r="I5883" i="3"/>
  <c r="I5884" i="3"/>
  <c r="I5885" i="3"/>
  <c r="I5886" i="3"/>
  <c r="I5887" i="3"/>
  <c r="I5888" i="3"/>
  <c r="I5889" i="3"/>
  <c r="I5890" i="3"/>
  <c r="I5891" i="3"/>
  <c r="I5892" i="3"/>
  <c r="I5893" i="3"/>
  <c r="I5894" i="3"/>
  <c r="I5895" i="3"/>
  <c r="I5896" i="3"/>
  <c r="I5897" i="3"/>
  <c r="I5898" i="3"/>
  <c r="I5899" i="3"/>
  <c r="I5900" i="3"/>
  <c r="I5901" i="3"/>
  <c r="I5902" i="3"/>
  <c r="I5903" i="3"/>
  <c r="I5904" i="3"/>
  <c r="I5905" i="3"/>
  <c r="I5906" i="3"/>
  <c r="I5907" i="3"/>
  <c r="I5908" i="3"/>
  <c r="I5909" i="3"/>
  <c r="I5910" i="3"/>
  <c r="I5911" i="3"/>
  <c r="I5912" i="3"/>
  <c r="I5913" i="3"/>
  <c r="I5914" i="3"/>
  <c r="I5915" i="3"/>
  <c r="I5916" i="3"/>
  <c r="I5917" i="3"/>
  <c r="I5918" i="3"/>
  <c r="I5919" i="3"/>
  <c r="I5920" i="3"/>
  <c r="I5921" i="3"/>
  <c r="I5922" i="3"/>
  <c r="I5923" i="3"/>
  <c r="I5924" i="3"/>
  <c r="I5925" i="3"/>
  <c r="I5926" i="3"/>
  <c r="I5927" i="3"/>
  <c r="I5928" i="3"/>
  <c r="I5929" i="3"/>
  <c r="I5930" i="3"/>
  <c r="I5931" i="3"/>
  <c r="I5932" i="3"/>
  <c r="I5933" i="3"/>
  <c r="I5934" i="3"/>
  <c r="I5935" i="3"/>
  <c r="I5936" i="3"/>
  <c r="I5937" i="3"/>
  <c r="I5938" i="3"/>
  <c r="I5939" i="3"/>
  <c r="I5940" i="3"/>
  <c r="I5941" i="3"/>
  <c r="I5942" i="3"/>
  <c r="I5943" i="3"/>
  <c r="I5944" i="3"/>
  <c r="I5945" i="3"/>
  <c r="I5946" i="3"/>
  <c r="I5947" i="3"/>
  <c r="I5948" i="3"/>
  <c r="I5949" i="3"/>
  <c r="I5950" i="3"/>
  <c r="I5951" i="3"/>
  <c r="I5952" i="3"/>
  <c r="I5953" i="3"/>
  <c r="I5954" i="3"/>
  <c r="I5955" i="3"/>
  <c r="I5956" i="3"/>
  <c r="I5957" i="3"/>
  <c r="I5958" i="3"/>
  <c r="I5959" i="3"/>
  <c r="I5960" i="3"/>
  <c r="I5961" i="3"/>
  <c r="I5962" i="3"/>
  <c r="I5963" i="3"/>
  <c r="I5964" i="3"/>
  <c r="I5965" i="3"/>
  <c r="I5966" i="3"/>
  <c r="I5967" i="3"/>
  <c r="I5968" i="3"/>
  <c r="I5969" i="3"/>
  <c r="I5970" i="3"/>
  <c r="I5971" i="3"/>
  <c r="I5972" i="3"/>
  <c r="I5973" i="3"/>
  <c r="I5974" i="3"/>
  <c r="I5975" i="3"/>
  <c r="I5976" i="3"/>
  <c r="I5977" i="3"/>
  <c r="I5978" i="3"/>
  <c r="I5979" i="3"/>
  <c r="I5980" i="3"/>
  <c r="I5981" i="3"/>
  <c r="I5982" i="3"/>
  <c r="I5983" i="3"/>
  <c r="I5984" i="3"/>
  <c r="I5985" i="3"/>
  <c r="I5986" i="3"/>
  <c r="I5987" i="3"/>
  <c r="I5988" i="3"/>
  <c r="I5989" i="3"/>
  <c r="I5990" i="3"/>
  <c r="I5991" i="3"/>
  <c r="I5992" i="3"/>
  <c r="I5993" i="3"/>
  <c r="I5994" i="3"/>
  <c r="I5995" i="3"/>
  <c r="I5996" i="3"/>
  <c r="I5997" i="3"/>
  <c r="I5998" i="3"/>
  <c r="I5999" i="3"/>
  <c r="I6000" i="3"/>
  <c r="I6001" i="3"/>
  <c r="I6002" i="3"/>
  <c r="I6003" i="3"/>
  <c r="I6004" i="3"/>
  <c r="I6005" i="3"/>
  <c r="I6006" i="3"/>
  <c r="I6007" i="3"/>
  <c r="I6008" i="3"/>
  <c r="I6009" i="3"/>
  <c r="I6010" i="3"/>
  <c r="I6011" i="3"/>
  <c r="I6012" i="3"/>
  <c r="I6013" i="3"/>
  <c r="I6014" i="3"/>
  <c r="I6015" i="3"/>
  <c r="I6016" i="3"/>
  <c r="I6017" i="3"/>
  <c r="I6018" i="3"/>
  <c r="I6019" i="3"/>
  <c r="I6020" i="3"/>
  <c r="I6021" i="3"/>
  <c r="I6022" i="3"/>
  <c r="I6023" i="3"/>
  <c r="I6024" i="3"/>
  <c r="I6025" i="3"/>
  <c r="I6026" i="3"/>
  <c r="I6027" i="3"/>
  <c r="I6028" i="3"/>
  <c r="I6029" i="3"/>
  <c r="I6030" i="3"/>
  <c r="I6031" i="3"/>
  <c r="I6032" i="3"/>
  <c r="I6033" i="3"/>
  <c r="I6034" i="3"/>
  <c r="I6035" i="3"/>
  <c r="I6036" i="3"/>
  <c r="I6037" i="3"/>
  <c r="I6038" i="3"/>
  <c r="I6039" i="3"/>
  <c r="I6040" i="3"/>
  <c r="I6041" i="3"/>
  <c r="I6042" i="3"/>
  <c r="I6043" i="3"/>
  <c r="I6044" i="3"/>
  <c r="I6045" i="3"/>
  <c r="I6046" i="3"/>
  <c r="I6047" i="3"/>
  <c r="I6048" i="3"/>
  <c r="I6049" i="3"/>
  <c r="I6050" i="3"/>
  <c r="I6051" i="3"/>
  <c r="I6052" i="3"/>
  <c r="I6053" i="3"/>
  <c r="I6054" i="3"/>
  <c r="I6055" i="3"/>
  <c r="I6056" i="3"/>
  <c r="I6057" i="3"/>
  <c r="I6058" i="3"/>
  <c r="I6059" i="3"/>
  <c r="I6060" i="3"/>
  <c r="I6061" i="3"/>
  <c r="I6062" i="3"/>
  <c r="I6063" i="3"/>
  <c r="I6064" i="3"/>
  <c r="I6065" i="3"/>
  <c r="I6066" i="3"/>
  <c r="I6067" i="3"/>
  <c r="I6068" i="3"/>
  <c r="I6069" i="3"/>
  <c r="I6070" i="3"/>
  <c r="I6071" i="3"/>
  <c r="I6072" i="3"/>
  <c r="I6073" i="3"/>
  <c r="I6074" i="3"/>
  <c r="I6075" i="3"/>
  <c r="I6076" i="3"/>
  <c r="I6077" i="3"/>
  <c r="I6078" i="3"/>
  <c r="I6079" i="3"/>
  <c r="I6080" i="3"/>
  <c r="I6081" i="3"/>
  <c r="I6082" i="3"/>
  <c r="I6083" i="3"/>
  <c r="I6084" i="3"/>
  <c r="I6085" i="3"/>
  <c r="I6086" i="3"/>
  <c r="I6087" i="3"/>
  <c r="I6088" i="3"/>
  <c r="I6089" i="3"/>
  <c r="I6090" i="3"/>
  <c r="I6091" i="3"/>
  <c r="I6092" i="3"/>
  <c r="I6093" i="3"/>
  <c r="I6094" i="3"/>
  <c r="I6095" i="3"/>
  <c r="I6096" i="3"/>
  <c r="I6097" i="3"/>
  <c r="I6098" i="3"/>
  <c r="I6099" i="3"/>
  <c r="I6100" i="3"/>
  <c r="I6101" i="3"/>
  <c r="I6102" i="3"/>
  <c r="I6103" i="3"/>
  <c r="I6104" i="3"/>
  <c r="I6105" i="3"/>
  <c r="I6106" i="3"/>
  <c r="I6107" i="3"/>
  <c r="I6108" i="3"/>
  <c r="I6109" i="3"/>
  <c r="I6110" i="3"/>
  <c r="I6111" i="3"/>
  <c r="I6112" i="3"/>
  <c r="I6113" i="3"/>
  <c r="I6114" i="3"/>
  <c r="I6115" i="3"/>
  <c r="I6116" i="3"/>
  <c r="I6117" i="3"/>
  <c r="I6118" i="3"/>
  <c r="I6119" i="3"/>
  <c r="I6120" i="3"/>
  <c r="I6121" i="3"/>
  <c r="I6122" i="3"/>
  <c r="I6123" i="3"/>
  <c r="I6124" i="3"/>
  <c r="I6125" i="3"/>
  <c r="I6126" i="3"/>
  <c r="I6127" i="3"/>
  <c r="I6128" i="3"/>
  <c r="I6129" i="3"/>
  <c r="I6130" i="3"/>
  <c r="I6131" i="3"/>
  <c r="I6132" i="3"/>
  <c r="I6133" i="3"/>
  <c r="I6134" i="3"/>
  <c r="I6135" i="3"/>
  <c r="I6136" i="3"/>
  <c r="I6137" i="3"/>
  <c r="I6138" i="3"/>
  <c r="I6139" i="3"/>
  <c r="I6140" i="3"/>
  <c r="I6141" i="3"/>
  <c r="I6142" i="3"/>
  <c r="I6143" i="3"/>
  <c r="I6144" i="3"/>
  <c r="I6145" i="3"/>
  <c r="I6146" i="3"/>
  <c r="I6147" i="3"/>
  <c r="I6148" i="3"/>
  <c r="I6149" i="3"/>
  <c r="I6150" i="3"/>
  <c r="I6151" i="3"/>
  <c r="I6152" i="3"/>
  <c r="I6153" i="3"/>
  <c r="I6154" i="3"/>
  <c r="I6155" i="3"/>
  <c r="I6156" i="3"/>
  <c r="I6157" i="3"/>
  <c r="I6158" i="3"/>
  <c r="I6159" i="3"/>
  <c r="I6160" i="3"/>
  <c r="I6161" i="3"/>
  <c r="I6162" i="3"/>
  <c r="I6163" i="3"/>
  <c r="I6164" i="3"/>
  <c r="I6165" i="3"/>
  <c r="I6166" i="3"/>
  <c r="I6167" i="3"/>
  <c r="I6168" i="3"/>
  <c r="I6169" i="3"/>
  <c r="I6170" i="3"/>
  <c r="I6171" i="3"/>
  <c r="I6172" i="3"/>
  <c r="I6173" i="3"/>
  <c r="I6174" i="3"/>
  <c r="I6175" i="3"/>
  <c r="I6176" i="3"/>
  <c r="I6177" i="3"/>
  <c r="I6178" i="3"/>
  <c r="I6179" i="3"/>
  <c r="I6180" i="3"/>
  <c r="I6181" i="3"/>
  <c r="I6182" i="3"/>
  <c r="I6183" i="3"/>
  <c r="I6184" i="3"/>
  <c r="I6185" i="3"/>
  <c r="I6186" i="3"/>
  <c r="I6187" i="3"/>
  <c r="I6188" i="3"/>
  <c r="I6189" i="3"/>
  <c r="I6190" i="3"/>
  <c r="I6191" i="3"/>
  <c r="I6192" i="3"/>
  <c r="I6193" i="3"/>
  <c r="I6194" i="3"/>
  <c r="I6195" i="3"/>
  <c r="I6196" i="3"/>
  <c r="I6197" i="3"/>
  <c r="I6198" i="3"/>
  <c r="I6199" i="3"/>
  <c r="I6200" i="3"/>
  <c r="I6201" i="3"/>
  <c r="I6202" i="3"/>
  <c r="I6203" i="3"/>
  <c r="I6204" i="3"/>
  <c r="I6205" i="3"/>
  <c r="I6206" i="3"/>
  <c r="I6207" i="3"/>
  <c r="I6208" i="3"/>
  <c r="I6209" i="3"/>
  <c r="I6210" i="3"/>
  <c r="I6211" i="3"/>
  <c r="I6212" i="3"/>
  <c r="I6213" i="3"/>
  <c r="I6214" i="3"/>
  <c r="I6215" i="3"/>
  <c r="I6216" i="3"/>
  <c r="I6217" i="3"/>
  <c r="I6218" i="3"/>
  <c r="I6219" i="3"/>
  <c r="I6220" i="3"/>
  <c r="I6221" i="3"/>
  <c r="I6222" i="3"/>
  <c r="I6223" i="3"/>
  <c r="I6224" i="3"/>
  <c r="I6225" i="3"/>
  <c r="I6226" i="3"/>
  <c r="I6227" i="3"/>
  <c r="I6228" i="3"/>
  <c r="I6229" i="3"/>
  <c r="I6230" i="3"/>
  <c r="I6231" i="3"/>
  <c r="I6232" i="3"/>
  <c r="I6233" i="3"/>
  <c r="I6234" i="3"/>
  <c r="I6235" i="3"/>
  <c r="I6236" i="3"/>
  <c r="I6237" i="3"/>
  <c r="I6238" i="3"/>
  <c r="I6239" i="3"/>
  <c r="I6240" i="3"/>
  <c r="I6241" i="3"/>
  <c r="I6242" i="3"/>
  <c r="I6243" i="3"/>
  <c r="I6244" i="3"/>
  <c r="I6245" i="3"/>
  <c r="I6246" i="3"/>
  <c r="I6247" i="3"/>
  <c r="I6248" i="3"/>
  <c r="I6249" i="3"/>
  <c r="I6250" i="3"/>
  <c r="I6251" i="3"/>
  <c r="I6252" i="3"/>
  <c r="I6253" i="3"/>
  <c r="I6254" i="3"/>
  <c r="I6255" i="3"/>
  <c r="I6256" i="3"/>
  <c r="I6257" i="3"/>
  <c r="I6258" i="3"/>
  <c r="I6259" i="3"/>
  <c r="I6260" i="3"/>
  <c r="I6261" i="3"/>
  <c r="I6262" i="3"/>
  <c r="I6263" i="3"/>
  <c r="I6264" i="3"/>
  <c r="I6265" i="3"/>
  <c r="I6266" i="3"/>
  <c r="I6267" i="3"/>
  <c r="I6268" i="3"/>
  <c r="I6269" i="3"/>
  <c r="I6270" i="3"/>
  <c r="I6271" i="3"/>
  <c r="I6272" i="3"/>
  <c r="I6273" i="3"/>
  <c r="I6274" i="3"/>
  <c r="I6275" i="3"/>
  <c r="I6276" i="3"/>
  <c r="I6277" i="3"/>
  <c r="I6278" i="3"/>
  <c r="I6279" i="3"/>
  <c r="I6280" i="3"/>
  <c r="I6281" i="3"/>
  <c r="I6282" i="3"/>
  <c r="I6283" i="3"/>
  <c r="I6284" i="3"/>
  <c r="I6285" i="3"/>
  <c r="I6286" i="3"/>
  <c r="I6287" i="3"/>
  <c r="I6288" i="3"/>
  <c r="I6289" i="3"/>
  <c r="I6290" i="3"/>
  <c r="I6291" i="3"/>
  <c r="I6292" i="3"/>
  <c r="I6293" i="3"/>
  <c r="I6294" i="3"/>
  <c r="I6295" i="3"/>
  <c r="I6296" i="3"/>
  <c r="I6297" i="3"/>
  <c r="I6298" i="3"/>
  <c r="I6299" i="3"/>
  <c r="I6300" i="3"/>
  <c r="I6301" i="3"/>
  <c r="I6302" i="3"/>
  <c r="I6303" i="3"/>
  <c r="I6304" i="3"/>
  <c r="I6305" i="3"/>
  <c r="I6306" i="3"/>
  <c r="I6307" i="3"/>
  <c r="I6308" i="3"/>
  <c r="I6309" i="3"/>
  <c r="I6310" i="3"/>
  <c r="I6311" i="3"/>
  <c r="I6312" i="3"/>
  <c r="I6313" i="3"/>
  <c r="I6314" i="3"/>
  <c r="I6315" i="3"/>
  <c r="I6316" i="3"/>
  <c r="I6317" i="3"/>
  <c r="I6318" i="3"/>
  <c r="I6319" i="3"/>
  <c r="I6320" i="3"/>
  <c r="I6321" i="3"/>
  <c r="I6322" i="3"/>
  <c r="I6323" i="3"/>
  <c r="I6324" i="3"/>
  <c r="I6325" i="3"/>
  <c r="I6326" i="3"/>
  <c r="I6327" i="3"/>
  <c r="I6328" i="3"/>
  <c r="I6329" i="3"/>
  <c r="I6330" i="3"/>
  <c r="I6331" i="3"/>
  <c r="I6332" i="3"/>
  <c r="I6333" i="3"/>
  <c r="I6334" i="3"/>
  <c r="I6335" i="3"/>
  <c r="I6336" i="3"/>
  <c r="I6337" i="3"/>
  <c r="I6338" i="3"/>
  <c r="I6339" i="3"/>
  <c r="I6340" i="3"/>
  <c r="I6341" i="3"/>
  <c r="I6342" i="3"/>
  <c r="I6343" i="3"/>
  <c r="I6344" i="3"/>
  <c r="I6345" i="3"/>
  <c r="I6346" i="3"/>
  <c r="I6347" i="3"/>
  <c r="I6348" i="3"/>
  <c r="I6349" i="3"/>
  <c r="I6350" i="3"/>
  <c r="I6351" i="3"/>
  <c r="I6352" i="3"/>
  <c r="I6353" i="3"/>
  <c r="I6354" i="3"/>
  <c r="I6355" i="3"/>
  <c r="I6356" i="3"/>
  <c r="I6357" i="3"/>
  <c r="I6358" i="3"/>
  <c r="I6359" i="3"/>
  <c r="I6360" i="3"/>
  <c r="I6361" i="3"/>
  <c r="I6362" i="3"/>
  <c r="I6363" i="3"/>
  <c r="I6364" i="3"/>
  <c r="I6365" i="3"/>
  <c r="I6366" i="3"/>
  <c r="I6367" i="3"/>
  <c r="I6368" i="3"/>
  <c r="I6369" i="3"/>
  <c r="I6370" i="3"/>
  <c r="I6371" i="3"/>
  <c r="I6372" i="3"/>
  <c r="I6373" i="3"/>
  <c r="I6374" i="3"/>
  <c r="I6375" i="3"/>
  <c r="I6376" i="3"/>
  <c r="I6377" i="3"/>
  <c r="I6378" i="3"/>
  <c r="I6379" i="3"/>
  <c r="I6380" i="3"/>
  <c r="I6381" i="3"/>
  <c r="I6382" i="3"/>
  <c r="I6383" i="3"/>
  <c r="I6384" i="3"/>
  <c r="I6385" i="3"/>
  <c r="I6386" i="3"/>
  <c r="I6387" i="3"/>
  <c r="I6388" i="3"/>
  <c r="I6389" i="3"/>
  <c r="I6390" i="3"/>
  <c r="I6391" i="3"/>
  <c r="I6392" i="3"/>
  <c r="I6393" i="3"/>
  <c r="I6394" i="3"/>
  <c r="I6395" i="3"/>
  <c r="I6396" i="3"/>
  <c r="I6397" i="3"/>
  <c r="I6398" i="3"/>
  <c r="I6399" i="3"/>
  <c r="I6400" i="3"/>
  <c r="I6401" i="3"/>
  <c r="I6402" i="3"/>
  <c r="I6403" i="3"/>
  <c r="I6404" i="3"/>
  <c r="I6405" i="3"/>
  <c r="I6406" i="3"/>
  <c r="I6407" i="3"/>
  <c r="I6408" i="3"/>
  <c r="I6409" i="3"/>
  <c r="I6410" i="3"/>
  <c r="I6411" i="3"/>
  <c r="I6412" i="3"/>
  <c r="I6413" i="3"/>
  <c r="I6414" i="3"/>
  <c r="I6415" i="3"/>
  <c r="I6416" i="3"/>
  <c r="I6417" i="3"/>
  <c r="I6418" i="3"/>
  <c r="I6419" i="3"/>
  <c r="I6420" i="3"/>
  <c r="I6421" i="3"/>
  <c r="I6422" i="3"/>
  <c r="I6423" i="3"/>
  <c r="I6424" i="3"/>
  <c r="I6425" i="3"/>
  <c r="I6426" i="3"/>
  <c r="I6427" i="3"/>
  <c r="I6428" i="3"/>
  <c r="I6429" i="3"/>
  <c r="I6430" i="3"/>
  <c r="I6431" i="3"/>
  <c r="I6432" i="3"/>
  <c r="I6433" i="3"/>
  <c r="I6434" i="3"/>
  <c r="I6435" i="3"/>
  <c r="I6436" i="3"/>
  <c r="I6437" i="3"/>
  <c r="I6438" i="3"/>
  <c r="I6439" i="3"/>
  <c r="I6440" i="3"/>
  <c r="I6441" i="3"/>
  <c r="I6442" i="3"/>
  <c r="I6443" i="3"/>
  <c r="I6444" i="3"/>
  <c r="I6445" i="3"/>
  <c r="I6446" i="3"/>
  <c r="I6447" i="3"/>
  <c r="I6448" i="3"/>
  <c r="I6449" i="3"/>
  <c r="I6450" i="3"/>
  <c r="I6451" i="3"/>
  <c r="I6452" i="3"/>
  <c r="I6453" i="3"/>
  <c r="I6454" i="3"/>
  <c r="I6455" i="3"/>
  <c r="I6456" i="3"/>
  <c r="I6457" i="3"/>
  <c r="I6458" i="3"/>
  <c r="I6459" i="3"/>
  <c r="I6460" i="3"/>
  <c r="I6461" i="3"/>
  <c r="I6462" i="3"/>
  <c r="I6463" i="3"/>
  <c r="I6464" i="3"/>
  <c r="I6465" i="3"/>
  <c r="I6466" i="3"/>
  <c r="I6467" i="3"/>
  <c r="I6468" i="3"/>
  <c r="I6469" i="3"/>
  <c r="I6470" i="3"/>
  <c r="I6471" i="3"/>
  <c r="I6472" i="3"/>
  <c r="I6473" i="3"/>
  <c r="I6474" i="3"/>
  <c r="I6475" i="3"/>
  <c r="I6476" i="3"/>
  <c r="I6477" i="3"/>
  <c r="I6478" i="3"/>
  <c r="I6479" i="3"/>
  <c r="I6480" i="3"/>
  <c r="I6481" i="3"/>
  <c r="I6482" i="3"/>
  <c r="I6483" i="3"/>
  <c r="I6484" i="3"/>
  <c r="I6485" i="3"/>
  <c r="I6486" i="3"/>
  <c r="I6487" i="3"/>
  <c r="I6488" i="3"/>
  <c r="I6489" i="3"/>
  <c r="I6490" i="3"/>
  <c r="I6491" i="3"/>
  <c r="I6492" i="3"/>
  <c r="I6493" i="3"/>
  <c r="I6494" i="3"/>
  <c r="I6495" i="3"/>
  <c r="I6496" i="3"/>
  <c r="I6497" i="3"/>
  <c r="I6498" i="3"/>
  <c r="I6499" i="3"/>
  <c r="I6500" i="3"/>
  <c r="I6501" i="3"/>
  <c r="I6502" i="3"/>
  <c r="I6503" i="3"/>
  <c r="I6504" i="3"/>
  <c r="I6505" i="3"/>
  <c r="I6506" i="3"/>
  <c r="I6507" i="3"/>
  <c r="I6508" i="3"/>
  <c r="I6509" i="3"/>
  <c r="I6510" i="3"/>
  <c r="I6511" i="3"/>
  <c r="I6512" i="3"/>
  <c r="I6513" i="3"/>
  <c r="I6514" i="3"/>
  <c r="I6515" i="3"/>
  <c r="I6516" i="3"/>
  <c r="I6517" i="3"/>
  <c r="I6518" i="3"/>
  <c r="I6519" i="3"/>
  <c r="I6520" i="3"/>
  <c r="I6521" i="3"/>
  <c r="I6522" i="3"/>
  <c r="I6523" i="3"/>
  <c r="I6524" i="3"/>
  <c r="I6525" i="3"/>
  <c r="I6526" i="3"/>
  <c r="I6527" i="3"/>
  <c r="I6528" i="3"/>
  <c r="I6529" i="3"/>
  <c r="I6530" i="3"/>
  <c r="I6531" i="3"/>
  <c r="I6532" i="3"/>
  <c r="I6533" i="3"/>
  <c r="I6534" i="3"/>
  <c r="I6535" i="3"/>
  <c r="I6536" i="3"/>
  <c r="I6537" i="3"/>
  <c r="I6538" i="3"/>
  <c r="I6539" i="3"/>
  <c r="I6540" i="3"/>
  <c r="I6541" i="3"/>
  <c r="I6542" i="3"/>
  <c r="I6543" i="3"/>
  <c r="I6544" i="3"/>
  <c r="I6545" i="3"/>
  <c r="I6546" i="3"/>
  <c r="I6547" i="3"/>
  <c r="I6548" i="3"/>
  <c r="I6549" i="3"/>
  <c r="I6550" i="3"/>
  <c r="I6551" i="3"/>
  <c r="I6552" i="3"/>
  <c r="I6553" i="3"/>
  <c r="I6554" i="3"/>
  <c r="I6555" i="3"/>
  <c r="I6556" i="3"/>
  <c r="I6557" i="3"/>
  <c r="I6558" i="3"/>
  <c r="I6559" i="3"/>
  <c r="I6560" i="3"/>
  <c r="I6561" i="3"/>
  <c r="I6562" i="3"/>
  <c r="I6563" i="3"/>
  <c r="I6564" i="3"/>
  <c r="I6565" i="3"/>
  <c r="I6566" i="3"/>
  <c r="I6567" i="3"/>
  <c r="I6568" i="3"/>
  <c r="I6569" i="3"/>
  <c r="I6570" i="3"/>
  <c r="I6571" i="3"/>
  <c r="I6572" i="3"/>
  <c r="I6573" i="3"/>
  <c r="I6574" i="3"/>
  <c r="I6575" i="3"/>
  <c r="I6576" i="3"/>
  <c r="I6577" i="3"/>
  <c r="I6578" i="3"/>
  <c r="I6579" i="3"/>
  <c r="I6580" i="3"/>
  <c r="I6581" i="3"/>
  <c r="I6582" i="3"/>
  <c r="I6583" i="3"/>
  <c r="I6584" i="3"/>
  <c r="I6585" i="3"/>
  <c r="I6586" i="3"/>
  <c r="I6587" i="3"/>
  <c r="I6588" i="3"/>
  <c r="I6589" i="3"/>
  <c r="I6590" i="3"/>
  <c r="I6591" i="3"/>
  <c r="I6592" i="3"/>
  <c r="I6593" i="3"/>
  <c r="I6594" i="3"/>
  <c r="I6595" i="3"/>
  <c r="I6596" i="3"/>
  <c r="I6597" i="3"/>
  <c r="I6598" i="3"/>
  <c r="I6599" i="3"/>
  <c r="I6600" i="3"/>
  <c r="I6601" i="3"/>
  <c r="I6602" i="3"/>
  <c r="I6603" i="3"/>
  <c r="I6604" i="3"/>
  <c r="I6605" i="3"/>
  <c r="I6606" i="3"/>
  <c r="I6607" i="3"/>
  <c r="I6608" i="3"/>
  <c r="I6609" i="3"/>
  <c r="I6610" i="3"/>
  <c r="I6611" i="3"/>
  <c r="I6612" i="3"/>
  <c r="I6613" i="3"/>
  <c r="I6614" i="3"/>
  <c r="I6615" i="3"/>
  <c r="I6616" i="3"/>
  <c r="I6617" i="3"/>
  <c r="I6618" i="3"/>
  <c r="I6619" i="3"/>
  <c r="I6620" i="3"/>
  <c r="I6621" i="3"/>
  <c r="I6622" i="3"/>
  <c r="I6623" i="3"/>
  <c r="I6624" i="3"/>
  <c r="I6625" i="3"/>
  <c r="I6626" i="3"/>
  <c r="I6627" i="3"/>
  <c r="I6628" i="3"/>
  <c r="I6629" i="3"/>
  <c r="I6630" i="3"/>
  <c r="I6631" i="3"/>
  <c r="I6632" i="3"/>
  <c r="I6633" i="3"/>
  <c r="I6634" i="3"/>
  <c r="I6635" i="3"/>
  <c r="I6636" i="3"/>
  <c r="I6637" i="3"/>
  <c r="I6638" i="3"/>
  <c r="I6639" i="3"/>
  <c r="I6640" i="3"/>
  <c r="I6641" i="3"/>
  <c r="I6642" i="3"/>
  <c r="I6643" i="3"/>
  <c r="I6644" i="3"/>
  <c r="I6645" i="3"/>
  <c r="I6646" i="3"/>
  <c r="I6647" i="3"/>
  <c r="I6648" i="3"/>
  <c r="I6649" i="3"/>
  <c r="I6650" i="3"/>
  <c r="I6651" i="3"/>
  <c r="I6652" i="3"/>
  <c r="I6653" i="3"/>
  <c r="I6654" i="3"/>
  <c r="I6655" i="3"/>
  <c r="I6656" i="3"/>
  <c r="I6657" i="3"/>
  <c r="I6658" i="3"/>
  <c r="I6659" i="3"/>
  <c r="I6660" i="3"/>
  <c r="I6661" i="3"/>
  <c r="I6662" i="3"/>
  <c r="I6663" i="3"/>
  <c r="I6664" i="3"/>
  <c r="I6665" i="3"/>
  <c r="I6666" i="3"/>
  <c r="I6667" i="3"/>
  <c r="I6668" i="3"/>
  <c r="I6669" i="3"/>
  <c r="I6670" i="3"/>
  <c r="I6671" i="3"/>
  <c r="I6672" i="3"/>
  <c r="I6673" i="3"/>
  <c r="I6674" i="3"/>
  <c r="I6675" i="3"/>
  <c r="I6676" i="3"/>
  <c r="I6677" i="3"/>
  <c r="I6678" i="3"/>
  <c r="I6679" i="3"/>
  <c r="I6680" i="3"/>
  <c r="I6681" i="3"/>
  <c r="I6682" i="3"/>
  <c r="I6683" i="3"/>
  <c r="I6684" i="3"/>
  <c r="I6685" i="3"/>
  <c r="I6686" i="3"/>
  <c r="I6687" i="3"/>
  <c r="I6688" i="3"/>
  <c r="I6689" i="3"/>
  <c r="I6690" i="3"/>
  <c r="I6691" i="3"/>
  <c r="I6692" i="3"/>
  <c r="I6693" i="3"/>
  <c r="I6694" i="3"/>
  <c r="I6695" i="3"/>
  <c r="I6696" i="3"/>
  <c r="I6697" i="3"/>
  <c r="I6698" i="3"/>
  <c r="I6699" i="3"/>
  <c r="I6700" i="3"/>
  <c r="I6701" i="3"/>
  <c r="I6702" i="3"/>
  <c r="I6703" i="3"/>
  <c r="I6704" i="3"/>
  <c r="I6705" i="3"/>
  <c r="I6706" i="3"/>
  <c r="I6707" i="3"/>
  <c r="I6708" i="3"/>
  <c r="I6709" i="3"/>
  <c r="I6710" i="3"/>
  <c r="I6711" i="3"/>
  <c r="I6712" i="3"/>
  <c r="I6713" i="3"/>
  <c r="I6714" i="3"/>
  <c r="I6715" i="3"/>
  <c r="I6716" i="3"/>
  <c r="I6717" i="3"/>
  <c r="I6718" i="3"/>
  <c r="I6719" i="3"/>
  <c r="I6720" i="3"/>
  <c r="I6721" i="3"/>
  <c r="I6722" i="3"/>
  <c r="I6723" i="3"/>
  <c r="I6724" i="3"/>
  <c r="I6725" i="3"/>
  <c r="I6726" i="3"/>
  <c r="I6727" i="3"/>
  <c r="I6728" i="3"/>
  <c r="I6729" i="3"/>
  <c r="I6730" i="3"/>
  <c r="I6731" i="3"/>
  <c r="I6732" i="3"/>
  <c r="I6733" i="3"/>
  <c r="I6734" i="3"/>
  <c r="I6735" i="3"/>
  <c r="I6736" i="3"/>
  <c r="I6737" i="3"/>
  <c r="I6738" i="3"/>
  <c r="I6739" i="3"/>
  <c r="I6740" i="3"/>
  <c r="I6741" i="3"/>
  <c r="I6742" i="3"/>
  <c r="I6743" i="3"/>
  <c r="I6744" i="3"/>
  <c r="I6745" i="3"/>
  <c r="I6746" i="3"/>
  <c r="I6747" i="3"/>
  <c r="I6748" i="3"/>
  <c r="I6749" i="3"/>
  <c r="I6750" i="3"/>
  <c r="I6751" i="3"/>
  <c r="I6752" i="3"/>
  <c r="I6753" i="3"/>
  <c r="I6754" i="3"/>
  <c r="I6755" i="3"/>
  <c r="I6756" i="3"/>
  <c r="I6757" i="3"/>
  <c r="I6758" i="3"/>
  <c r="I6759" i="3"/>
  <c r="I6760" i="3"/>
  <c r="I6761" i="3"/>
  <c r="I6762" i="3"/>
  <c r="I6763" i="3"/>
  <c r="I6764" i="3"/>
  <c r="I6765" i="3"/>
  <c r="I6766" i="3"/>
  <c r="I6767" i="3"/>
  <c r="I6768" i="3"/>
  <c r="I6769" i="3"/>
  <c r="I6770" i="3"/>
  <c r="I6771" i="3"/>
  <c r="I6772" i="3"/>
  <c r="I6773" i="3"/>
  <c r="I6774" i="3"/>
  <c r="I6775" i="3"/>
  <c r="I6776" i="3"/>
  <c r="I6777" i="3"/>
  <c r="I6778" i="3"/>
  <c r="I6779" i="3"/>
  <c r="I6780" i="3"/>
  <c r="I6781" i="3"/>
  <c r="I6782" i="3"/>
  <c r="I6783" i="3"/>
  <c r="I6784" i="3"/>
  <c r="I6785" i="3"/>
  <c r="I6786" i="3"/>
  <c r="I6787" i="3"/>
  <c r="I6788" i="3"/>
  <c r="I6789" i="3"/>
  <c r="I6790" i="3"/>
  <c r="I6791" i="3"/>
  <c r="I6792" i="3"/>
  <c r="I6793" i="3"/>
  <c r="I6794" i="3"/>
  <c r="I6795" i="3"/>
  <c r="I6796" i="3"/>
  <c r="I6797" i="3"/>
  <c r="I6798" i="3"/>
  <c r="I6799" i="3"/>
  <c r="I6800" i="3"/>
  <c r="I6801" i="3"/>
  <c r="I6802" i="3"/>
  <c r="I6803" i="3"/>
  <c r="I6804" i="3"/>
  <c r="I6805" i="3"/>
  <c r="I6806" i="3"/>
  <c r="I6807" i="3"/>
  <c r="I6808" i="3"/>
  <c r="I6809" i="3"/>
  <c r="I6810" i="3"/>
  <c r="I6811" i="3"/>
  <c r="I6812" i="3"/>
  <c r="I6813" i="3"/>
  <c r="I6814" i="3"/>
  <c r="I6815" i="3"/>
  <c r="I6816" i="3"/>
  <c r="I6817" i="3"/>
  <c r="I6818" i="3"/>
  <c r="I6819" i="3"/>
  <c r="I6820" i="3"/>
  <c r="I6821" i="3"/>
  <c r="I6822" i="3"/>
  <c r="I6823" i="3"/>
  <c r="I6824" i="3"/>
  <c r="I6825" i="3"/>
  <c r="I6826" i="3"/>
  <c r="I6827" i="3"/>
  <c r="I6828" i="3"/>
  <c r="I6829" i="3"/>
  <c r="I6830" i="3"/>
  <c r="I6831" i="3"/>
  <c r="I6832" i="3"/>
  <c r="I6833" i="3"/>
  <c r="I6834" i="3"/>
  <c r="I6835" i="3"/>
  <c r="I6836" i="3"/>
  <c r="I6837" i="3"/>
  <c r="I6838" i="3"/>
  <c r="I6839" i="3"/>
  <c r="I6840" i="3"/>
  <c r="I6841" i="3"/>
  <c r="I6842" i="3"/>
  <c r="I6843" i="3"/>
  <c r="I6844" i="3"/>
  <c r="I6845" i="3"/>
  <c r="I6846" i="3"/>
  <c r="I6847" i="3"/>
  <c r="I6848" i="3"/>
  <c r="I6849" i="3"/>
  <c r="I6850" i="3"/>
  <c r="I6851" i="3"/>
  <c r="I6852" i="3"/>
  <c r="I6853" i="3"/>
  <c r="I6854" i="3"/>
  <c r="I6855" i="3"/>
  <c r="I6856" i="3"/>
  <c r="I6857" i="3"/>
  <c r="I6858" i="3"/>
  <c r="I6859" i="3"/>
  <c r="I6860" i="3"/>
  <c r="I6861" i="3"/>
  <c r="I6862" i="3"/>
  <c r="I6863" i="3"/>
  <c r="I6864" i="3"/>
  <c r="I6865" i="3"/>
  <c r="I6866" i="3"/>
  <c r="I6867" i="3"/>
  <c r="I6868" i="3"/>
  <c r="I6869" i="3"/>
  <c r="I6870" i="3"/>
  <c r="I6871" i="3"/>
  <c r="I6872" i="3"/>
  <c r="I6873" i="3"/>
  <c r="I6874" i="3"/>
  <c r="I6875" i="3"/>
  <c r="I6876" i="3"/>
  <c r="I6877" i="3"/>
  <c r="I6878" i="3"/>
  <c r="I6879" i="3"/>
  <c r="I6880" i="3"/>
  <c r="I6881" i="3"/>
  <c r="I6882" i="3"/>
  <c r="I6883" i="3"/>
  <c r="I6884" i="3"/>
  <c r="I6885" i="3"/>
  <c r="I6886" i="3"/>
  <c r="I6887" i="3"/>
  <c r="I6888" i="3"/>
  <c r="I6889" i="3"/>
  <c r="I6890" i="3"/>
  <c r="I6891" i="3"/>
  <c r="I6892" i="3"/>
  <c r="I6893" i="3"/>
  <c r="I6894" i="3"/>
  <c r="I6895" i="3"/>
  <c r="I6896" i="3"/>
  <c r="I6897" i="3"/>
  <c r="I6898" i="3"/>
  <c r="I6899" i="3"/>
  <c r="I6900" i="3"/>
  <c r="I6901" i="3"/>
  <c r="I6902" i="3"/>
  <c r="I6903" i="3"/>
  <c r="I6904" i="3"/>
  <c r="I6905" i="3"/>
  <c r="I6906" i="3"/>
  <c r="I6907" i="3"/>
  <c r="I6908" i="3"/>
  <c r="I6909" i="3"/>
  <c r="I6910" i="3"/>
  <c r="I6911" i="3"/>
  <c r="I6912" i="3"/>
  <c r="I6913" i="3"/>
  <c r="I6914" i="3"/>
  <c r="I6915" i="3"/>
  <c r="I6916" i="3"/>
  <c r="I6917" i="3"/>
  <c r="I6918" i="3"/>
  <c r="I6919" i="3"/>
  <c r="I6920" i="3"/>
  <c r="I6921" i="3"/>
  <c r="I6922" i="3"/>
  <c r="I6923" i="3"/>
  <c r="I6924" i="3"/>
  <c r="I6925" i="3"/>
  <c r="I6926" i="3"/>
  <c r="I6927" i="3"/>
  <c r="I6928" i="3"/>
  <c r="I6929" i="3"/>
  <c r="I6930" i="3"/>
  <c r="I6931" i="3"/>
  <c r="I6932" i="3"/>
  <c r="I6933" i="3"/>
  <c r="I6934" i="3"/>
  <c r="I6935" i="3"/>
  <c r="I6936" i="3"/>
  <c r="I6937" i="3"/>
  <c r="I6938" i="3"/>
  <c r="I6939" i="3"/>
  <c r="I6940" i="3"/>
  <c r="I6941" i="3"/>
  <c r="I6942" i="3"/>
  <c r="I6943" i="3"/>
  <c r="I6944" i="3"/>
  <c r="I6945" i="3"/>
  <c r="I6946" i="3"/>
  <c r="I6947" i="3"/>
  <c r="I6948" i="3"/>
  <c r="I6949" i="3"/>
  <c r="I6950" i="3"/>
  <c r="I6951" i="3"/>
  <c r="I6952" i="3"/>
  <c r="I6953" i="3"/>
  <c r="I6954" i="3"/>
  <c r="I6955" i="3"/>
  <c r="I6956" i="3"/>
  <c r="I6957" i="3"/>
  <c r="I6958" i="3"/>
  <c r="I6959" i="3"/>
  <c r="I6960" i="3"/>
  <c r="I6961" i="3"/>
  <c r="I6962" i="3"/>
  <c r="I6963" i="3"/>
  <c r="I6964" i="3"/>
  <c r="I6965" i="3"/>
  <c r="I6966" i="3"/>
  <c r="I6967" i="3"/>
  <c r="I6968" i="3"/>
  <c r="I6969" i="3"/>
  <c r="I6970" i="3"/>
  <c r="I6971" i="3"/>
  <c r="I6972" i="3"/>
  <c r="I6973" i="3"/>
  <c r="I6974" i="3"/>
  <c r="I6975" i="3"/>
  <c r="I6976" i="3"/>
  <c r="I6977" i="3"/>
  <c r="I6978" i="3"/>
  <c r="I6979" i="3"/>
  <c r="I6980" i="3"/>
  <c r="I6981" i="3"/>
  <c r="I6982" i="3"/>
  <c r="I6983" i="3"/>
  <c r="I6984" i="3"/>
  <c r="I6985" i="3"/>
  <c r="I6986" i="3"/>
  <c r="I6987" i="3"/>
  <c r="I6988" i="3"/>
  <c r="I6989" i="3"/>
  <c r="I6990" i="3"/>
  <c r="I6991" i="3"/>
  <c r="I6992" i="3"/>
  <c r="I6993" i="3"/>
  <c r="I6994" i="3"/>
  <c r="I6995" i="3"/>
  <c r="I6996" i="3"/>
  <c r="I6997" i="3"/>
  <c r="I6998" i="3"/>
  <c r="I6999" i="3"/>
  <c r="I7000" i="3"/>
  <c r="I7001" i="3"/>
  <c r="I7002" i="3"/>
  <c r="I7003" i="3"/>
  <c r="I7004" i="3"/>
  <c r="I7005" i="3"/>
  <c r="I7006" i="3"/>
  <c r="I7007" i="3"/>
  <c r="I7008" i="3"/>
  <c r="I7009" i="3"/>
  <c r="I7010" i="3"/>
  <c r="I7011" i="3"/>
  <c r="I7012" i="3"/>
  <c r="I7013" i="3"/>
  <c r="I7014" i="3"/>
  <c r="I7015" i="3"/>
  <c r="I7016" i="3"/>
  <c r="I7017" i="3"/>
  <c r="I7018" i="3"/>
  <c r="I7019" i="3"/>
  <c r="I7020" i="3"/>
  <c r="I7021" i="3"/>
  <c r="I7022" i="3"/>
  <c r="I7023" i="3"/>
  <c r="I7024" i="3"/>
  <c r="I7025" i="3"/>
  <c r="I7026" i="3"/>
  <c r="I7027" i="3"/>
  <c r="I7028" i="3"/>
  <c r="I7029" i="3"/>
  <c r="I7030" i="3"/>
  <c r="I7031" i="3"/>
  <c r="I7032" i="3"/>
  <c r="I7033" i="3"/>
  <c r="I7034" i="3"/>
  <c r="I7035" i="3"/>
  <c r="I7036" i="3"/>
  <c r="I7037" i="3"/>
  <c r="I7038" i="3"/>
  <c r="I7039" i="3"/>
  <c r="I7040" i="3"/>
  <c r="I7041" i="3"/>
  <c r="I7042" i="3"/>
  <c r="I7043" i="3"/>
  <c r="I7044" i="3"/>
  <c r="I7045" i="3"/>
  <c r="I7046" i="3"/>
  <c r="I7047" i="3"/>
  <c r="I7048" i="3"/>
  <c r="I7049" i="3"/>
  <c r="I7050" i="3"/>
  <c r="I7051" i="3"/>
  <c r="I7052" i="3"/>
  <c r="I7053" i="3"/>
  <c r="I7054" i="3"/>
  <c r="I7055" i="3"/>
  <c r="I7056" i="3"/>
  <c r="I7057" i="3"/>
  <c r="I7058" i="3"/>
  <c r="I7059" i="3"/>
  <c r="I7060" i="3"/>
  <c r="I7061" i="3"/>
  <c r="I7062" i="3"/>
  <c r="I7063" i="3"/>
  <c r="I7064" i="3"/>
  <c r="I7065" i="3"/>
  <c r="I7066" i="3"/>
  <c r="I7067" i="3"/>
  <c r="I7068" i="3"/>
  <c r="I7069" i="3"/>
  <c r="I7070" i="3"/>
  <c r="I7071" i="3"/>
  <c r="I7072" i="3"/>
  <c r="I7073" i="3"/>
  <c r="I7074" i="3"/>
  <c r="I7075" i="3"/>
  <c r="I7076" i="3"/>
  <c r="I7077" i="3"/>
  <c r="I7078" i="3"/>
  <c r="I7079" i="3"/>
  <c r="I7080" i="3"/>
  <c r="I7081" i="3"/>
  <c r="I7082" i="3"/>
  <c r="I7083" i="3"/>
  <c r="I7084" i="3"/>
  <c r="I7085" i="3"/>
  <c r="I7086" i="3"/>
  <c r="I7087" i="3"/>
  <c r="I7088" i="3"/>
  <c r="I7089" i="3"/>
  <c r="I7090" i="3"/>
  <c r="I7091" i="3"/>
  <c r="I7092" i="3"/>
  <c r="I7093" i="3"/>
  <c r="I7094" i="3"/>
  <c r="I7095" i="3"/>
  <c r="I7096" i="3"/>
  <c r="I7097" i="3"/>
  <c r="I7098" i="3"/>
  <c r="I7099" i="3"/>
  <c r="I7100" i="3"/>
  <c r="I7101" i="3"/>
  <c r="I7102" i="3"/>
  <c r="I7103" i="3"/>
  <c r="I7104" i="3"/>
  <c r="I7105" i="3"/>
  <c r="I7106" i="3"/>
  <c r="I7107" i="3"/>
  <c r="I7108" i="3"/>
  <c r="I7109" i="3"/>
  <c r="I7110" i="3"/>
  <c r="I7111" i="3"/>
  <c r="I7112" i="3"/>
  <c r="I7113" i="3"/>
  <c r="I7114" i="3"/>
  <c r="I7115" i="3"/>
  <c r="I7116" i="3"/>
  <c r="I7117" i="3"/>
  <c r="I7118" i="3"/>
  <c r="I7119" i="3"/>
  <c r="I7120" i="3"/>
  <c r="I7121" i="3"/>
  <c r="I7122" i="3"/>
  <c r="I7123" i="3"/>
  <c r="I7124" i="3"/>
  <c r="I7125" i="3"/>
  <c r="I7126" i="3"/>
  <c r="I7127" i="3"/>
  <c r="I7128" i="3"/>
  <c r="I7129" i="3"/>
  <c r="I7130" i="3"/>
  <c r="I7131" i="3"/>
  <c r="I7132" i="3"/>
  <c r="I7133" i="3"/>
  <c r="I7134" i="3"/>
  <c r="I7135" i="3"/>
  <c r="I7136" i="3"/>
  <c r="I7137" i="3"/>
  <c r="I7138" i="3"/>
  <c r="I7139" i="3"/>
  <c r="I7140" i="3"/>
  <c r="I7141" i="3"/>
  <c r="I7142" i="3"/>
  <c r="I7143" i="3"/>
  <c r="I7144" i="3"/>
  <c r="I7145" i="3"/>
  <c r="I7146" i="3"/>
  <c r="I7147" i="3"/>
  <c r="I7148" i="3"/>
  <c r="I7149" i="3"/>
  <c r="I7150" i="3"/>
  <c r="I7151" i="3"/>
  <c r="I7152" i="3"/>
  <c r="I7153" i="3"/>
  <c r="I7154" i="3"/>
  <c r="I7155" i="3"/>
  <c r="I7156" i="3"/>
  <c r="I7157" i="3"/>
  <c r="I7158" i="3"/>
  <c r="I7159" i="3"/>
  <c r="I7160" i="3"/>
  <c r="I7161" i="3"/>
  <c r="I7162" i="3"/>
  <c r="I7163" i="3"/>
  <c r="I7164" i="3"/>
  <c r="I7165" i="3"/>
  <c r="I7166" i="3"/>
  <c r="I7167" i="3"/>
  <c r="I7168" i="3"/>
  <c r="I7169" i="3"/>
  <c r="I7170" i="3"/>
  <c r="I7171" i="3"/>
  <c r="I7172" i="3"/>
  <c r="I7173" i="3"/>
  <c r="I7174" i="3"/>
  <c r="I7175" i="3"/>
  <c r="I7176" i="3"/>
  <c r="I7177" i="3"/>
  <c r="I7178" i="3"/>
  <c r="I7179" i="3"/>
  <c r="I7180" i="3"/>
  <c r="I7181" i="3"/>
  <c r="I7182" i="3"/>
  <c r="I7183" i="3"/>
  <c r="I7184" i="3"/>
  <c r="I7185" i="3"/>
  <c r="I7186" i="3"/>
  <c r="I7187" i="3"/>
  <c r="I7188" i="3"/>
  <c r="I7189" i="3"/>
  <c r="I7190" i="3"/>
  <c r="I7191" i="3"/>
  <c r="I7192" i="3"/>
  <c r="I7193" i="3"/>
  <c r="I7194" i="3"/>
  <c r="I7195" i="3"/>
  <c r="I7196" i="3"/>
  <c r="I7197" i="3"/>
  <c r="I7198" i="3"/>
  <c r="I7199" i="3"/>
  <c r="I7200" i="3"/>
  <c r="I7201" i="3"/>
  <c r="I7202" i="3"/>
  <c r="I7203" i="3"/>
  <c r="I7204" i="3"/>
  <c r="I7205" i="3"/>
  <c r="I7206" i="3"/>
  <c r="I7207" i="3"/>
  <c r="I7208" i="3"/>
  <c r="I7209" i="3"/>
  <c r="I7210" i="3"/>
  <c r="I7211" i="3"/>
  <c r="I7212" i="3"/>
  <c r="I7213" i="3"/>
  <c r="I7214" i="3"/>
  <c r="I7215" i="3"/>
  <c r="I7216" i="3"/>
  <c r="I7217" i="3"/>
  <c r="I7218" i="3"/>
  <c r="I7219" i="3"/>
  <c r="I7220" i="3"/>
  <c r="I7221" i="3"/>
  <c r="I7222" i="3"/>
  <c r="I7223" i="3"/>
  <c r="I7224" i="3"/>
  <c r="I7225" i="3"/>
  <c r="I7226" i="3"/>
  <c r="I7227" i="3"/>
  <c r="I7228" i="3"/>
  <c r="I7229" i="3"/>
  <c r="I7230" i="3"/>
  <c r="I7231" i="3"/>
  <c r="I7232" i="3"/>
  <c r="I7233" i="3"/>
  <c r="I7234" i="3"/>
  <c r="I7235" i="3"/>
  <c r="I7236" i="3"/>
  <c r="I7237" i="3"/>
  <c r="I7238" i="3"/>
  <c r="I7239" i="3"/>
  <c r="I7240" i="3"/>
  <c r="I7241" i="3"/>
  <c r="I7242" i="3"/>
  <c r="I7243" i="3"/>
  <c r="I7244" i="3"/>
  <c r="I7245" i="3"/>
  <c r="I7246" i="3"/>
  <c r="I7247" i="3"/>
  <c r="I7248" i="3"/>
  <c r="I7249" i="3"/>
  <c r="I7250" i="3"/>
  <c r="I7251" i="3"/>
  <c r="I7252" i="3"/>
  <c r="I7253" i="3"/>
  <c r="I7254" i="3"/>
  <c r="I7255" i="3"/>
  <c r="I7256" i="3"/>
  <c r="I7257" i="3"/>
  <c r="I7258" i="3"/>
  <c r="I7259" i="3"/>
  <c r="I7260" i="3"/>
  <c r="I7261" i="3"/>
  <c r="I7262" i="3"/>
  <c r="I7263" i="3"/>
  <c r="I7264" i="3"/>
  <c r="I7265" i="3"/>
  <c r="I7266" i="3"/>
  <c r="I7267" i="3"/>
  <c r="I7268" i="3"/>
  <c r="I7269" i="3"/>
  <c r="I7270" i="3"/>
  <c r="I7271" i="3"/>
  <c r="I7272" i="3"/>
  <c r="I7273" i="3"/>
  <c r="I7274" i="3"/>
  <c r="I7275" i="3"/>
  <c r="I7276" i="3"/>
  <c r="I7277" i="3"/>
  <c r="I7278" i="3"/>
  <c r="I7279" i="3"/>
  <c r="I7280" i="3"/>
  <c r="I7281" i="3"/>
  <c r="I7282" i="3"/>
  <c r="I7283" i="3"/>
  <c r="I7284" i="3"/>
  <c r="I7285" i="3"/>
  <c r="I7286" i="3"/>
  <c r="I7287" i="3"/>
  <c r="I7288" i="3"/>
  <c r="I7289" i="3"/>
  <c r="I7290" i="3"/>
  <c r="I7291" i="3"/>
  <c r="I7292" i="3"/>
  <c r="I7293" i="3"/>
  <c r="I7294" i="3"/>
  <c r="I7295" i="3"/>
  <c r="I7296" i="3"/>
  <c r="I7297" i="3"/>
  <c r="I7298" i="3"/>
  <c r="I7299" i="3"/>
  <c r="I7300" i="3"/>
  <c r="I7301" i="3"/>
  <c r="I7302" i="3"/>
  <c r="I7303" i="3"/>
  <c r="I7304" i="3"/>
  <c r="I7305" i="3"/>
  <c r="I7306" i="3"/>
  <c r="I7307" i="3"/>
  <c r="I7308" i="3"/>
  <c r="I7309" i="3"/>
  <c r="I7310" i="3"/>
  <c r="I7311" i="3"/>
  <c r="I7312" i="3"/>
  <c r="I7313" i="3"/>
  <c r="I7314" i="3"/>
  <c r="I7315" i="3"/>
  <c r="I7316" i="3"/>
  <c r="I7317" i="3"/>
  <c r="I7318" i="3"/>
  <c r="I7319" i="3"/>
  <c r="I7320" i="3"/>
  <c r="I7321" i="3"/>
  <c r="I7322" i="3"/>
  <c r="I7323" i="3"/>
  <c r="I7324" i="3"/>
  <c r="I7325" i="3"/>
  <c r="I7326" i="3"/>
  <c r="I7327" i="3"/>
  <c r="I7328" i="3"/>
  <c r="I7329" i="3"/>
  <c r="I7330" i="3"/>
  <c r="I7331" i="3"/>
  <c r="I7332" i="3"/>
  <c r="I7333" i="3"/>
  <c r="I7334" i="3"/>
  <c r="I7335" i="3"/>
  <c r="I7336" i="3"/>
  <c r="I7337" i="3"/>
  <c r="I7338" i="3"/>
  <c r="I7339" i="3"/>
  <c r="I7340" i="3"/>
  <c r="I7341" i="3"/>
  <c r="I7342" i="3"/>
  <c r="I7343" i="3"/>
  <c r="I7344" i="3"/>
  <c r="I7345" i="3"/>
  <c r="I7346" i="3"/>
  <c r="I7347" i="3"/>
  <c r="I7348" i="3"/>
  <c r="I7349" i="3"/>
  <c r="I7350" i="3"/>
  <c r="I7351" i="3"/>
  <c r="I7352" i="3"/>
  <c r="I7353" i="3"/>
  <c r="I7354" i="3"/>
  <c r="I7355" i="3"/>
  <c r="I7356" i="3"/>
  <c r="I7357" i="3"/>
  <c r="I7358" i="3"/>
  <c r="I7359" i="3"/>
  <c r="I7360" i="3"/>
  <c r="I7361" i="3"/>
  <c r="I7362" i="3"/>
  <c r="I7363" i="3"/>
  <c r="I7364" i="3"/>
  <c r="I7365" i="3"/>
  <c r="I7366" i="3"/>
  <c r="I7367" i="3"/>
  <c r="I7368" i="3"/>
  <c r="I7369" i="3"/>
  <c r="I7370" i="3"/>
  <c r="I7371" i="3"/>
  <c r="I7372" i="3"/>
  <c r="I7373" i="3"/>
  <c r="I7374" i="3"/>
  <c r="I7375" i="3"/>
  <c r="I7376" i="3"/>
  <c r="I7377" i="3"/>
  <c r="I7378" i="3"/>
  <c r="I7379" i="3"/>
  <c r="I7380" i="3"/>
  <c r="I7381" i="3"/>
  <c r="I7382" i="3"/>
  <c r="I7383" i="3"/>
  <c r="I7384" i="3"/>
  <c r="I7385" i="3"/>
  <c r="I7386" i="3"/>
  <c r="I7387" i="3"/>
  <c r="I7388" i="3"/>
  <c r="I7389" i="3"/>
  <c r="I7390" i="3"/>
  <c r="I7391" i="3"/>
  <c r="I7392" i="3"/>
  <c r="I7393" i="3"/>
  <c r="I7394" i="3"/>
  <c r="I7395" i="3"/>
  <c r="I7396" i="3"/>
  <c r="I7397" i="3"/>
  <c r="I7398" i="3"/>
  <c r="I7399" i="3"/>
  <c r="I7400" i="3"/>
  <c r="I7401" i="3"/>
  <c r="I7402" i="3"/>
  <c r="I7403" i="3"/>
  <c r="I7404" i="3"/>
  <c r="I7405" i="3"/>
  <c r="I7406" i="3"/>
  <c r="I7407" i="3"/>
  <c r="I7408" i="3"/>
  <c r="I7409" i="3"/>
  <c r="I7410" i="3"/>
  <c r="I7411" i="3"/>
  <c r="I7412" i="3"/>
  <c r="I7413" i="3"/>
  <c r="I7414" i="3"/>
  <c r="I7415" i="3"/>
  <c r="I7416" i="3"/>
  <c r="I7417" i="3"/>
  <c r="I7418" i="3"/>
  <c r="I7419" i="3"/>
  <c r="I7420" i="3"/>
  <c r="I7421" i="3"/>
  <c r="I7422" i="3"/>
  <c r="I7423" i="3"/>
  <c r="I7424" i="3"/>
  <c r="I7425" i="3"/>
  <c r="I7426" i="3"/>
  <c r="I7427" i="3"/>
  <c r="I7428" i="3"/>
  <c r="I7429" i="3"/>
  <c r="I7430" i="3"/>
  <c r="I7431" i="3"/>
  <c r="I7432" i="3"/>
  <c r="I7433" i="3"/>
  <c r="I7434" i="3"/>
  <c r="I7435" i="3"/>
  <c r="I7436" i="3"/>
  <c r="I7437" i="3"/>
  <c r="I7438" i="3"/>
  <c r="I7439" i="3"/>
  <c r="I7440" i="3"/>
  <c r="I7441" i="3"/>
  <c r="I7442" i="3"/>
  <c r="I7443" i="3"/>
  <c r="I7444" i="3"/>
  <c r="I7445" i="3"/>
  <c r="I7446" i="3"/>
  <c r="I7447" i="3"/>
  <c r="I7448" i="3"/>
  <c r="I7449" i="3"/>
  <c r="I7450" i="3"/>
  <c r="I7451" i="3"/>
  <c r="I7452" i="3"/>
  <c r="I7453" i="3"/>
  <c r="I7454" i="3"/>
  <c r="I7455" i="3"/>
  <c r="I7456" i="3"/>
  <c r="I7457" i="3"/>
  <c r="I7458" i="3"/>
  <c r="I7459" i="3"/>
  <c r="I7460" i="3"/>
  <c r="I7461" i="3"/>
  <c r="I7462" i="3"/>
  <c r="I7463" i="3"/>
  <c r="I7464" i="3"/>
  <c r="I7465" i="3"/>
  <c r="I7466" i="3"/>
  <c r="I7467" i="3"/>
  <c r="I7468" i="3"/>
  <c r="I7469" i="3"/>
  <c r="I7470" i="3"/>
  <c r="I7471" i="3"/>
  <c r="I7472" i="3"/>
  <c r="I7473" i="3"/>
  <c r="I7474" i="3"/>
  <c r="I7475" i="3"/>
  <c r="I7476" i="3"/>
  <c r="I7477" i="3"/>
  <c r="I7478" i="3"/>
  <c r="I7479" i="3"/>
  <c r="I7480" i="3"/>
  <c r="I7481" i="3"/>
  <c r="I7482" i="3"/>
  <c r="I7483" i="3"/>
  <c r="I7484" i="3"/>
  <c r="I7485" i="3"/>
  <c r="I7486" i="3"/>
  <c r="I7487" i="3"/>
  <c r="I7488" i="3"/>
  <c r="I7489" i="3"/>
  <c r="I7490" i="3"/>
  <c r="I7491" i="3"/>
  <c r="I7492" i="3"/>
  <c r="I7493" i="3"/>
  <c r="I7494" i="3"/>
  <c r="I7495" i="3"/>
  <c r="I7496" i="3"/>
  <c r="I7497" i="3"/>
  <c r="I7498" i="3"/>
  <c r="I7499" i="3"/>
  <c r="I7500" i="3"/>
  <c r="I7501" i="3"/>
  <c r="I7502" i="3"/>
  <c r="I7503" i="3"/>
  <c r="I7504" i="3"/>
  <c r="I7505" i="3"/>
  <c r="I7506" i="3"/>
  <c r="I7507" i="3"/>
  <c r="I7508" i="3"/>
  <c r="I7509" i="3"/>
  <c r="I7510" i="3"/>
  <c r="I7511" i="3"/>
  <c r="I7512" i="3"/>
  <c r="I7513" i="3"/>
  <c r="I7514" i="3"/>
  <c r="I7515" i="3"/>
  <c r="I7516" i="3"/>
  <c r="I7517" i="3"/>
  <c r="I7518" i="3"/>
  <c r="I7519" i="3"/>
  <c r="I7520" i="3"/>
  <c r="I7521" i="3"/>
  <c r="I7522" i="3"/>
  <c r="I7523" i="3"/>
  <c r="I7524" i="3"/>
  <c r="I7525" i="3"/>
  <c r="I7526" i="3"/>
  <c r="I7527" i="3"/>
  <c r="I7528" i="3"/>
  <c r="I7529" i="3"/>
  <c r="I7530" i="3"/>
  <c r="I7531" i="3"/>
  <c r="I7532" i="3"/>
  <c r="I7533" i="3"/>
  <c r="I7534" i="3"/>
  <c r="I7535" i="3"/>
  <c r="I7536" i="3"/>
  <c r="I7537" i="3"/>
  <c r="I7538" i="3"/>
  <c r="I7539" i="3"/>
  <c r="I7540" i="3"/>
  <c r="I7541" i="3"/>
  <c r="I7542" i="3"/>
  <c r="I7543" i="3"/>
  <c r="I7544" i="3"/>
  <c r="I7545" i="3"/>
  <c r="I7546" i="3"/>
  <c r="I7547" i="3"/>
  <c r="I7548" i="3"/>
  <c r="I7549" i="3"/>
  <c r="I7550" i="3"/>
  <c r="I7551" i="3"/>
  <c r="I7552" i="3"/>
  <c r="I7553" i="3"/>
  <c r="I7554" i="3"/>
  <c r="I7555" i="3"/>
  <c r="I7556" i="3"/>
  <c r="I7557" i="3"/>
  <c r="I7558" i="3"/>
  <c r="I7559" i="3"/>
  <c r="I7560" i="3"/>
  <c r="I7561" i="3"/>
  <c r="I7562" i="3"/>
  <c r="I7563" i="3"/>
  <c r="I7564" i="3"/>
  <c r="I7565" i="3"/>
  <c r="I7566" i="3"/>
  <c r="I7567" i="3"/>
  <c r="I7568" i="3"/>
  <c r="I7569" i="3"/>
  <c r="I7570" i="3"/>
  <c r="I7571" i="3"/>
  <c r="I7572" i="3"/>
  <c r="I7573" i="3"/>
  <c r="I7574" i="3"/>
  <c r="I7575" i="3"/>
  <c r="I7576" i="3"/>
  <c r="I7577" i="3"/>
  <c r="I7578" i="3"/>
  <c r="I7579" i="3"/>
  <c r="I7580" i="3"/>
  <c r="I7581" i="3"/>
  <c r="I7582" i="3"/>
  <c r="I7583" i="3"/>
  <c r="I7584" i="3"/>
  <c r="I7585" i="3"/>
  <c r="I7586" i="3"/>
  <c r="I7587" i="3"/>
  <c r="I7588" i="3"/>
  <c r="I7589" i="3"/>
  <c r="I7590" i="3"/>
  <c r="I7591" i="3"/>
  <c r="I7592" i="3"/>
  <c r="I7593" i="3"/>
  <c r="I7594" i="3"/>
  <c r="I7595" i="3"/>
  <c r="I7596" i="3"/>
  <c r="I7597" i="3"/>
  <c r="I7598" i="3"/>
  <c r="I7599" i="3"/>
  <c r="I7600" i="3"/>
  <c r="I7601" i="3"/>
  <c r="I7602" i="3"/>
  <c r="I7603" i="3"/>
  <c r="I7604" i="3"/>
  <c r="I7605" i="3"/>
  <c r="I7606" i="3"/>
  <c r="I7607" i="3"/>
  <c r="I7608" i="3"/>
  <c r="I7609" i="3"/>
  <c r="I7610" i="3"/>
  <c r="I7611" i="3"/>
  <c r="I7612" i="3"/>
  <c r="I7613" i="3"/>
  <c r="I7614" i="3"/>
  <c r="I7615" i="3"/>
  <c r="I7616" i="3"/>
  <c r="I7617" i="3"/>
  <c r="I7618" i="3"/>
  <c r="I7619" i="3"/>
  <c r="I7620" i="3"/>
  <c r="I7621" i="3"/>
  <c r="I7622" i="3"/>
  <c r="I7623" i="3"/>
  <c r="I7624" i="3"/>
  <c r="I7625" i="3"/>
  <c r="I7626" i="3"/>
  <c r="I7627" i="3"/>
  <c r="I7628" i="3"/>
  <c r="I7629" i="3"/>
  <c r="I7630" i="3"/>
  <c r="I7631" i="3"/>
  <c r="I7632" i="3"/>
  <c r="I7633" i="3"/>
  <c r="I7634" i="3"/>
  <c r="I7635" i="3"/>
  <c r="I7636" i="3"/>
  <c r="I7637" i="3"/>
  <c r="I7638" i="3"/>
  <c r="I7639" i="3"/>
  <c r="I7640" i="3"/>
  <c r="I7641" i="3"/>
  <c r="I7642" i="3"/>
  <c r="I7643" i="3"/>
  <c r="I7644" i="3"/>
  <c r="I7645" i="3"/>
  <c r="I7646" i="3"/>
  <c r="I7647" i="3"/>
  <c r="I7648" i="3"/>
  <c r="I7649" i="3"/>
  <c r="I7650" i="3"/>
  <c r="I7651" i="3"/>
  <c r="I7652" i="3"/>
  <c r="I7653" i="3"/>
  <c r="I7654" i="3"/>
  <c r="I7655" i="3"/>
  <c r="I7656" i="3"/>
  <c r="I7657" i="3"/>
  <c r="I7658" i="3"/>
  <c r="I7659" i="3"/>
  <c r="I7660" i="3"/>
  <c r="I7661" i="3"/>
  <c r="I7662" i="3"/>
  <c r="I7663" i="3"/>
  <c r="I7664" i="3"/>
  <c r="I7665" i="3"/>
  <c r="I7666" i="3"/>
  <c r="I7667" i="3"/>
  <c r="I7668" i="3"/>
  <c r="I7669" i="3"/>
  <c r="I7670" i="3"/>
  <c r="I7671" i="3"/>
  <c r="I7672" i="3"/>
  <c r="I7673" i="3"/>
  <c r="I7674" i="3"/>
  <c r="I7675" i="3"/>
  <c r="I7676" i="3"/>
  <c r="I7677" i="3"/>
  <c r="I7678" i="3"/>
  <c r="I7679" i="3"/>
  <c r="I7680" i="3"/>
  <c r="I7681" i="3"/>
  <c r="I7682" i="3"/>
  <c r="I7683" i="3"/>
  <c r="I7684" i="3"/>
  <c r="I7685" i="3"/>
  <c r="I7686" i="3"/>
  <c r="I7687" i="3"/>
  <c r="I7688" i="3"/>
  <c r="I7689" i="3"/>
  <c r="I7690" i="3"/>
  <c r="I7691" i="3"/>
  <c r="I7692" i="3"/>
  <c r="I7693" i="3"/>
  <c r="I7694" i="3"/>
  <c r="I7695" i="3"/>
  <c r="I7696" i="3"/>
  <c r="I7697" i="3"/>
  <c r="I7698" i="3"/>
  <c r="I7699" i="3"/>
  <c r="I7700" i="3"/>
  <c r="I7701" i="3"/>
  <c r="I7702" i="3"/>
  <c r="I7703" i="3"/>
  <c r="I7704" i="3"/>
  <c r="I7705" i="3"/>
  <c r="I7706" i="3"/>
  <c r="I7707" i="3"/>
  <c r="I7708" i="3"/>
  <c r="I7709" i="3"/>
  <c r="I7710" i="3"/>
  <c r="I7711" i="3"/>
  <c r="I7712" i="3"/>
  <c r="I7713" i="3"/>
  <c r="I7714" i="3"/>
  <c r="I7715" i="3"/>
  <c r="I7716" i="3"/>
  <c r="I7717" i="3"/>
  <c r="I7718" i="3"/>
  <c r="I7719" i="3"/>
  <c r="I7720" i="3"/>
  <c r="I7721" i="3"/>
  <c r="I7722" i="3"/>
  <c r="I7723" i="3"/>
  <c r="I7724" i="3"/>
  <c r="I7725" i="3"/>
  <c r="I7726" i="3"/>
  <c r="I7727" i="3"/>
  <c r="I7728" i="3"/>
  <c r="I7729" i="3"/>
  <c r="I7730" i="3"/>
  <c r="I7731" i="3"/>
  <c r="I7732" i="3"/>
  <c r="I7733" i="3"/>
  <c r="I7734" i="3"/>
  <c r="I7735" i="3"/>
  <c r="I7736" i="3"/>
  <c r="I7737" i="3"/>
  <c r="I7738" i="3"/>
  <c r="I7739" i="3"/>
  <c r="I7740" i="3"/>
  <c r="I7741" i="3"/>
  <c r="I7742" i="3"/>
  <c r="I7743" i="3"/>
  <c r="I7744" i="3"/>
  <c r="I7745" i="3"/>
  <c r="I7746" i="3"/>
  <c r="I7747" i="3"/>
  <c r="I7748" i="3"/>
  <c r="I7749" i="3"/>
  <c r="I7750" i="3"/>
  <c r="I7751" i="3"/>
  <c r="I7752" i="3"/>
  <c r="I7753" i="3"/>
  <c r="I7754" i="3"/>
  <c r="I7755" i="3"/>
  <c r="I7756" i="3"/>
  <c r="I7757" i="3"/>
  <c r="I7758" i="3"/>
  <c r="I7759" i="3"/>
  <c r="I7760" i="3"/>
  <c r="I7761" i="3"/>
  <c r="I7762" i="3"/>
  <c r="I7763" i="3"/>
  <c r="I7764" i="3"/>
  <c r="I7765" i="3"/>
  <c r="I7766" i="3"/>
  <c r="I7767" i="3"/>
  <c r="I7768" i="3"/>
  <c r="I7769" i="3"/>
  <c r="I7770" i="3"/>
  <c r="I7771" i="3"/>
  <c r="I7772" i="3"/>
  <c r="I7773" i="3"/>
  <c r="I7774" i="3"/>
  <c r="I7775" i="3"/>
  <c r="I7776" i="3"/>
  <c r="I7777" i="3"/>
  <c r="I7778" i="3"/>
  <c r="I7779" i="3"/>
  <c r="I7780" i="3"/>
  <c r="I7781" i="3"/>
  <c r="I7782" i="3"/>
  <c r="I7783" i="3"/>
  <c r="I7784" i="3"/>
  <c r="I7785" i="3"/>
  <c r="I7786" i="3"/>
  <c r="I7787" i="3"/>
  <c r="I7788" i="3"/>
  <c r="I7789" i="3"/>
  <c r="I7790" i="3"/>
  <c r="I7791" i="3"/>
  <c r="I7792" i="3"/>
  <c r="I7793" i="3"/>
  <c r="I7794" i="3"/>
  <c r="I7795" i="3"/>
  <c r="I7796" i="3"/>
  <c r="I7797" i="3"/>
  <c r="I7798" i="3"/>
  <c r="I7799" i="3"/>
  <c r="I7800" i="3"/>
  <c r="I7801" i="3"/>
  <c r="I7802" i="3"/>
  <c r="I7803" i="3"/>
  <c r="I7804" i="3"/>
  <c r="I7805" i="3"/>
  <c r="I7806" i="3"/>
  <c r="I7807" i="3"/>
  <c r="I7808" i="3"/>
  <c r="I7809" i="3"/>
  <c r="I7810" i="3"/>
  <c r="I7811" i="3"/>
  <c r="I7812" i="3"/>
  <c r="I7813" i="3"/>
  <c r="I7814" i="3"/>
  <c r="I7815" i="3"/>
  <c r="I7816" i="3"/>
  <c r="I7817" i="3"/>
  <c r="I7818" i="3"/>
  <c r="I7819" i="3"/>
  <c r="I7820" i="3"/>
  <c r="I7821" i="3"/>
  <c r="I7822" i="3"/>
  <c r="I7823" i="3"/>
  <c r="I7824" i="3"/>
  <c r="I7825" i="3"/>
  <c r="I7826" i="3"/>
  <c r="I7827" i="3"/>
  <c r="I7828" i="3"/>
  <c r="I7829" i="3"/>
  <c r="I7830" i="3"/>
  <c r="I7831" i="3"/>
  <c r="I7832" i="3"/>
  <c r="I7833" i="3"/>
  <c r="I7834" i="3"/>
  <c r="I7835" i="3"/>
  <c r="I7836" i="3"/>
  <c r="I7837" i="3"/>
  <c r="I7838" i="3"/>
  <c r="I7839" i="3"/>
  <c r="I7840" i="3"/>
  <c r="I7841" i="3"/>
  <c r="I7842" i="3"/>
  <c r="I7843" i="3"/>
  <c r="I7844" i="3"/>
  <c r="I7845" i="3"/>
  <c r="I7846" i="3"/>
  <c r="I7847" i="3"/>
  <c r="I7848" i="3"/>
  <c r="I7849" i="3"/>
  <c r="I7850" i="3"/>
  <c r="I7851" i="3"/>
  <c r="I7852" i="3"/>
  <c r="I7853" i="3"/>
  <c r="I7854" i="3"/>
  <c r="I7855" i="3"/>
  <c r="I7856" i="3"/>
  <c r="I7857" i="3"/>
  <c r="I7858" i="3"/>
  <c r="I7859" i="3"/>
  <c r="I7860" i="3"/>
  <c r="I7861" i="3"/>
  <c r="I7862" i="3"/>
  <c r="I7863" i="3"/>
  <c r="I7864" i="3"/>
  <c r="I7865" i="3"/>
  <c r="I7866" i="3"/>
  <c r="I7867" i="3"/>
  <c r="I7868" i="3"/>
  <c r="I7869" i="3"/>
  <c r="I7870" i="3"/>
  <c r="I7871" i="3"/>
  <c r="I7872" i="3"/>
  <c r="I7873" i="3"/>
  <c r="I7874" i="3"/>
  <c r="I7875" i="3"/>
  <c r="I7876" i="3"/>
  <c r="I7877" i="3"/>
  <c r="I7878" i="3"/>
  <c r="I7879" i="3"/>
  <c r="I7880" i="3"/>
  <c r="I7881" i="3"/>
  <c r="I7882" i="3"/>
  <c r="I7883" i="3"/>
  <c r="I7884" i="3"/>
  <c r="I7885" i="3"/>
  <c r="I7886" i="3"/>
  <c r="I7887" i="3"/>
  <c r="I7888" i="3"/>
  <c r="I7889" i="3"/>
  <c r="I7890" i="3"/>
  <c r="I7891" i="3"/>
  <c r="I7892" i="3"/>
  <c r="I7893" i="3"/>
  <c r="I7894" i="3"/>
  <c r="I7895" i="3"/>
  <c r="I7896" i="3"/>
  <c r="I7897" i="3"/>
  <c r="I7898" i="3"/>
  <c r="I7899" i="3"/>
  <c r="I7900" i="3"/>
  <c r="I7901" i="3"/>
  <c r="I7902" i="3"/>
  <c r="I7903" i="3"/>
  <c r="I7904" i="3"/>
  <c r="I7905" i="3"/>
  <c r="I7906" i="3"/>
  <c r="I7907" i="3"/>
  <c r="I7908" i="3"/>
  <c r="I7909" i="3"/>
  <c r="I7910" i="3"/>
  <c r="I7911" i="3"/>
  <c r="I7912" i="3"/>
  <c r="I7913" i="3"/>
  <c r="I7914" i="3"/>
  <c r="I7915" i="3"/>
  <c r="I7916" i="3"/>
  <c r="I7917" i="3"/>
  <c r="I7918" i="3"/>
  <c r="I7919" i="3"/>
  <c r="I7920" i="3"/>
  <c r="I7921" i="3"/>
  <c r="I7922" i="3"/>
  <c r="I7923" i="3"/>
  <c r="I7924" i="3"/>
  <c r="I7925" i="3"/>
  <c r="I7926" i="3"/>
  <c r="I7927" i="3"/>
  <c r="I7928" i="3"/>
  <c r="I7929" i="3"/>
  <c r="I7930" i="3"/>
  <c r="I7931" i="3"/>
  <c r="I7932" i="3"/>
  <c r="I7933" i="3"/>
  <c r="I7934" i="3"/>
  <c r="I7935" i="3"/>
  <c r="I7936" i="3"/>
  <c r="I7937" i="3"/>
  <c r="I7938" i="3"/>
  <c r="I7939" i="3"/>
  <c r="I7940" i="3"/>
  <c r="I7941" i="3"/>
  <c r="I7942" i="3"/>
  <c r="I7943" i="3"/>
  <c r="I7944" i="3"/>
  <c r="I7945" i="3"/>
  <c r="I7946" i="3"/>
  <c r="I7947" i="3"/>
  <c r="I7948" i="3"/>
  <c r="I7949" i="3"/>
  <c r="I7950" i="3"/>
  <c r="I7951" i="3"/>
  <c r="I7952" i="3"/>
  <c r="I7953" i="3"/>
  <c r="I7954" i="3"/>
  <c r="I7955" i="3"/>
  <c r="I7956" i="3"/>
  <c r="I7957" i="3"/>
  <c r="I7958" i="3"/>
  <c r="I7959" i="3"/>
  <c r="I7960" i="3"/>
  <c r="I7961" i="3"/>
  <c r="I7962" i="3"/>
  <c r="I7963" i="3"/>
  <c r="I7964" i="3"/>
  <c r="I7965" i="3"/>
  <c r="I7966" i="3"/>
  <c r="I7967" i="3"/>
  <c r="I7968" i="3"/>
  <c r="I7969" i="3"/>
  <c r="I7970" i="3"/>
  <c r="I7971" i="3"/>
  <c r="I7972" i="3"/>
  <c r="I7973" i="3"/>
  <c r="I7974" i="3"/>
  <c r="I7975" i="3"/>
  <c r="I7976" i="3"/>
  <c r="I7977" i="3"/>
  <c r="I7978" i="3"/>
  <c r="I7979" i="3"/>
  <c r="I7980" i="3"/>
  <c r="I7981" i="3"/>
  <c r="I7982" i="3"/>
  <c r="I7983" i="3"/>
  <c r="I7984" i="3"/>
  <c r="I7985" i="3"/>
  <c r="I7986" i="3"/>
  <c r="I7987" i="3"/>
  <c r="I7988" i="3"/>
  <c r="I7989" i="3"/>
  <c r="I7990" i="3"/>
  <c r="I7991" i="3"/>
  <c r="I7992" i="3"/>
  <c r="I7993" i="3"/>
  <c r="I7994" i="3"/>
  <c r="I7995" i="3"/>
  <c r="I7996" i="3"/>
  <c r="I7997" i="3"/>
  <c r="I7998" i="3"/>
  <c r="I7999" i="3"/>
  <c r="I8000" i="3"/>
  <c r="I8001" i="3"/>
  <c r="I8002" i="3"/>
  <c r="I8003" i="3"/>
  <c r="I8004" i="3"/>
  <c r="I8005" i="3"/>
  <c r="I8006" i="3"/>
  <c r="I8007" i="3"/>
  <c r="I8008" i="3"/>
  <c r="I8009" i="3"/>
  <c r="I8010" i="3"/>
  <c r="I8011" i="3"/>
  <c r="I8012" i="3"/>
  <c r="I8013" i="3"/>
  <c r="I8014" i="3"/>
  <c r="I8015" i="3"/>
  <c r="I8016" i="3"/>
  <c r="I8017" i="3"/>
  <c r="I8018" i="3"/>
  <c r="I8019" i="3"/>
  <c r="I8020" i="3"/>
  <c r="I8021" i="3"/>
  <c r="I8022" i="3"/>
  <c r="I8023" i="3"/>
  <c r="I8024" i="3"/>
  <c r="I8025" i="3"/>
  <c r="I8026" i="3"/>
  <c r="I8027" i="3"/>
  <c r="I8028" i="3"/>
  <c r="I8029" i="3"/>
  <c r="I8030" i="3"/>
  <c r="I8031" i="3"/>
  <c r="I8032" i="3"/>
  <c r="I8033" i="3"/>
  <c r="I8034" i="3"/>
  <c r="I8035" i="3"/>
  <c r="I8036" i="3"/>
  <c r="I8037" i="3"/>
  <c r="I8038" i="3"/>
  <c r="I8039" i="3"/>
  <c r="I8040" i="3"/>
  <c r="I8041" i="3"/>
  <c r="I8042" i="3"/>
  <c r="I8043" i="3"/>
  <c r="I8044" i="3"/>
  <c r="I8045" i="3"/>
  <c r="I8046" i="3"/>
  <c r="I8047" i="3"/>
  <c r="I8048" i="3"/>
  <c r="I8049" i="3"/>
  <c r="I8050" i="3"/>
  <c r="I8051" i="3"/>
  <c r="I8052" i="3"/>
  <c r="I8053" i="3"/>
  <c r="I8054" i="3"/>
  <c r="I8055" i="3"/>
  <c r="I8056" i="3"/>
  <c r="I8057" i="3"/>
  <c r="I8058" i="3"/>
  <c r="I8059" i="3"/>
  <c r="I8060" i="3"/>
  <c r="I8061" i="3"/>
  <c r="I8062" i="3"/>
  <c r="I8063" i="3"/>
  <c r="I8064" i="3"/>
  <c r="I8065" i="3"/>
  <c r="I8066" i="3"/>
  <c r="I8067" i="3"/>
  <c r="I8068" i="3"/>
  <c r="I8069" i="3"/>
  <c r="I8070" i="3"/>
  <c r="I8071" i="3"/>
  <c r="I8072" i="3"/>
  <c r="I8073" i="3"/>
  <c r="I8074" i="3"/>
  <c r="I8075" i="3"/>
  <c r="I8076" i="3"/>
  <c r="I8077" i="3"/>
  <c r="I8078" i="3"/>
  <c r="I8079" i="3"/>
  <c r="I8080" i="3"/>
  <c r="I8081" i="3"/>
  <c r="I8082" i="3"/>
  <c r="I8083" i="3"/>
  <c r="I8084" i="3"/>
  <c r="I8085" i="3"/>
  <c r="I8086" i="3"/>
  <c r="I8087" i="3"/>
  <c r="I8088" i="3"/>
  <c r="I8089" i="3"/>
  <c r="I8090" i="3"/>
  <c r="I8091" i="3"/>
  <c r="I8092" i="3"/>
  <c r="I8093" i="3"/>
  <c r="I8094" i="3"/>
  <c r="I8095" i="3"/>
  <c r="I8096" i="3"/>
  <c r="I8097" i="3"/>
  <c r="I8098" i="3"/>
  <c r="I8099" i="3"/>
  <c r="I8100" i="3"/>
  <c r="I8101" i="3"/>
  <c r="I8102" i="3"/>
  <c r="I8103" i="3"/>
  <c r="I8104" i="3"/>
  <c r="I8105" i="3"/>
  <c r="I8106" i="3"/>
  <c r="I8107" i="3"/>
  <c r="I8108" i="3"/>
  <c r="I8109" i="3"/>
  <c r="I8110" i="3"/>
  <c r="I8111" i="3"/>
  <c r="I8112" i="3"/>
  <c r="I8113" i="3"/>
  <c r="I8114" i="3"/>
  <c r="I8115" i="3"/>
  <c r="I8116" i="3"/>
  <c r="I8117" i="3"/>
  <c r="I8118" i="3"/>
  <c r="I8119" i="3"/>
  <c r="I8120" i="3"/>
  <c r="I8121" i="3"/>
  <c r="I8122" i="3"/>
  <c r="I8123" i="3"/>
  <c r="I8124" i="3"/>
  <c r="I8125" i="3"/>
  <c r="I8126" i="3"/>
  <c r="I8127" i="3"/>
  <c r="I8128" i="3"/>
  <c r="I8129" i="3"/>
  <c r="I8130" i="3"/>
  <c r="I8131" i="3"/>
  <c r="I8132" i="3"/>
  <c r="I8133" i="3"/>
  <c r="I8134" i="3"/>
  <c r="I8135" i="3"/>
  <c r="I8136" i="3"/>
  <c r="I8137" i="3"/>
  <c r="I8138" i="3"/>
  <c r="I8139" i="3"/>
  <c r="I8140" i="3"/>
  <c r="I8141" i="3"/>
  <c r="I8142" i="3"/>
  <c r="I8143" i="3"/>
  <c r="I8144" i="3"/>
  <c r="I8145" i="3"/>
  <c r="I8146" i="3"/>
  <c r="I8147" i="3"/>
  <c r="I8148" i="3"/>
  <c r="I8149" i="3"/>
  <c r="I8150" i="3"/>
  <c r="I8151" i="3"/>
  <c r="I8152" i="3"/>
  <c r="I8153" i="3"/>
  <c r="I8154" i="3"/>
  <c r="I8155" i="3"/>
  <c r="I8156" i="3"/>
  <c r="I8157" i="3"/>
  <c r="I8158" i="3"/>
  <c r="I8159" i="3"/>
  <c r="I8160" i="3"/>
  <c r="I8161" i="3"/>
  <c r="I8162" i="3"/>
  <c r="I8163" i="3"/>
  <c r="I8164" i="3"/>
  <c r="I8165" i="3"/>
  <c r="I8166" i="3"/>
  <c r="I8167" i="3"/>
  <c r="I8168" i="3"/>
  <c r="I8169" i="3"/>
  <c r="I8170" i="3"/>
  <c r="I8171" i="3"/>
  <c r="I8172" i="3"/>
  <c r="I8173" i="3"/>
  <c r="I8174" i="3"/>
  <c r="I8175" i="3"/>
  <c r="I8176" i="3"/>
  <c r="I8177" i="3"/>
  <c r="I8178" i="3"/>
  <c r="I8179" i="3"/>
  <c r="I8180" i="3"/>
  <c r="I8181" i="3"/>
  <c r="I8182" i="3"/>
  <c r="I8183" i="3"/>
  <c r="I8184" i="3"/>
  <c r="I8185" i="3"/>
  <c r="I8186" i="3"/>
  <c r="I8187" i="3"/>
  <c r="I8188" i="3"/>
  <c r="I8189" i="3"/>
  <c r="I8190" i="3"/>
  <c r="I8191" i="3"/>
  <c r="I8192" i="3"/>
  <c r="I8193" i="3"/>
  <c r="I8194" i="3"/>
  <c r="I8195" i="3"/>
  <c r="I8196" i="3"/>
  <c r="I8197" i="3"/>
  <c r="I8198" i="3"/>
  <c r="I8199" i="3"/>
  <c r="I8200" i="3"/>
  <c r="I8201" i="3"/>
  <c r="I8202" i="3"/>
  <c r="I8203" i="3"/>
  <c r="I8204" i="3"/>
  <c r="I8205" i="3"/>
  <c r="I8206" i="3"/>
  <c r="I8207" i="3"/>
  <c r="I8208" i="3"/>
  <c r="I8209" i="3"/>
  <c r="I8210" i="3"/>
  <c r="I8211" i="3"/>
  <c r="I8212" i="3"/>
  <c r="I8213" i="3"/>
  <c r="I8214" i="3"/>
  <c r="I8215" i="3"/>
  <c r="I8216" i="3"/>
  <c r="I8217" i="3"/>
  <c r="I8218" i="3"/>
  <c r="I8219" i="3"/>
  <c r="I8220" i="3"/>
  <c r="I8221" i="3"/>
  <c r="I8222" i="3"/>
  <c r="I8223" i="3"/>
  <c r="I8224" i="3"/>
  <c r="I8225" i="3"/>
  <c r="I8226" i="3"/>
  <c r="I8227" i="3"/>
  <c r="I8228" i="3"/>
  <c r="I8229" i="3"/>
  <c r="I8230" i="3"/>
  <c r="I8231" i="3"/>
  <c r="I8232" i="3"/>
  <c r="I8233" i="3"/>
  <c r="I8234" i="3"/>
  <c r="I8235" i="3"/>
  <c r="I8236" i="3"/>
  <c r="I8237" i="3"/>
  <c r="I8238" i="3"/>
  <c r="I8239" i="3"/>
  <c r="I8240" i="3"/>
  <c r="I8241" i="3"/>
  <c r="I8242" i="3"/>
  <c r="I8243" i="3"/>
  <c r="I8244" i="3"/>
  <c r="I8245" i="3"/>
  <c r="I8246" i="3"/>
  <c r="I8247" i="3"/>
  <c r="I8248" i="3"/>
  <c r="I8249" i="3"/>
  <c r="I8250" i="3"/>
  <c r="I8251" i="3"/>
  <c r="I8252" i="3"/>
  <c r="I8253" i="3"/>
  <c r="I8254" i="3"/>
  <c r="I8255" i="3"/>
  <c r="I8256" i="3"/>
  <c r="I8257" i="3"/>
  <c r="I8258" i="3"/>
  <c r="I8259" i="3"/>
  <c r="I8260" i="3"/>
  <c r="I8261" i="3"/>
  <c r="I8262" i="3"/>
  <c r="I8263" i="3"/>
  <c r="I8264" i="3"/>
  <c r="I8265" i="3"/>
  <c r="I8266" i="3"/>
  <c r="I8267" i="3"/>
  <c r="I8268" i="3"/>
  <c r="I8269" i="3"/>
  <c r="I8270" i="3"/>
  <c r="I8271" i="3"/>
  <c r="I8272" i="3"/>
  <c r="I8273" i="3"/>
  <c r="I8274" i="3"/>
  <c r="I8275" i="3"/>
  <c r="I8276" i="3"/>
  <c r="I8277" i="3"/>
  <c r="I8278" i="3"/>
  <c r="I8279" i="3"/>
  <c r="I8280" i="3"/>
  <c r="I8281" i="3"/>
  <c r="I8282" i="3"/>
  <c r="I8283" i="3"/>
  <c r="I8284" i="3"/>
  <c r="I8285" i="3"/>
  <c r="I8286" i="3"/>
  <c r="I8287" i="3"/>
  <c r="I8288" i="3"/>
  <c r="I8289" i="3"/>
  <c r="I8290" i="3"/>
  <c r="I8291" i="3"/>
  <c r="I8292" i="3"/>
  <c r="I8293" i="3"/>
  <c r="I8294" i="3"/>
  <c r="I8295" i="3"/>
  <c r="I8296" i="3"/>
  <c r="I8297" i="3"/>
  <c r="I8298" i="3"/>
  <c r="I8299" i="3"/>
  <c r="I8300" i="3"/>
  <c r="I8301" i="3"/>
  <c r="I8302" i="3"/>
  <c r="I8303" i="3"/>
  <c r="I8304" i="3"/>
  <c r="I8305" i="3"/>
  <c r="I8306" i="3"/>
  <c r="I8307" i="3"/>
  <c r="I8308" i="3"/>
  <c r="I8309" i="3"/>
  <c r="I8310" i="3"/>
  <c r="I8311" i="3"/>
  <c r="I8312" i="3"/>
  <c r="I8313" i="3"/>
  <c r="I8314" i="3"/>
  <c r="I8315" i="3"/>
  <c r="I8316" i="3"/>
  <c r="I8317" i="3"/>
  <c r="I8318" i="3"/>
  <c r="I8319" i="3"/>
  <c r="I8320" i="3"/>
  <c r="I8321" i="3"/>
  <c r="I8322" i="3"/>
  <c r="I8323" i="3"/>
  <c r="I8324" i="3"/>
  <c r="I8325" i="3"/>
  <c r="I8326" i="3"/>
  <c r="I8327" i="3"/>
  <c r="I8328" i="3"/>
  <c r="I8329" i="3"/>
  <c r="I8330" i="3"/>
  <c r="I8331" i="3"/>
  <c r="I8332" i="3"/>
  <c r="I8333" i="3"/>
  <c r="I8334" i="3"/>
  <c r="I8335" i="3"/>
  <c r="I8336" i="3"/>
  <c r="I8337" i="3"/>
  <c r="I8338" i="3"/>
  <c r="I8339" i="3"/>
  <c r="I8340" i="3"/>
  <c r="I8341" i="3"/>
  <c r="I8342" i="3"/>
  <c r="I8343" i="3"/>
  <c r="I8344" i="3"/>
  <c r="I8345" i="3"/>
  <c r="I8346" i="3"/>
  <c r="I8347" i="3"/>
  <c r="I8348" i="3"/>
  <c r="I8349" i="3"/>
  <c r="I8350" i="3"/>
  <c r="I8351" i="3"/>
  <c r="I8352" i="3"/>
  <c r="I8353" i="3"/>
  <c r="I8354" i="3"/>
  <c r="I8355" i="3"/>
  <c r="I8356" i="3"/>
  <c r="I8357" i="3"/>
  <c r="I8358" i="3"/>
  <c r="I8359" i="3"/>
  <c r="I8360" i="3"/>
  <c r="I8361" i="3"/>
  <c r="I8362" i="3"/>
  <c r="I8363" i="3"/>
  <c r="I8364" i="3"/>
  <c r="I8365" i="3"/>
  <c r="I8366" i="3"/>
  <c r="I8367" i="3"/>
  <c r="I8368" i="3"/>
  <c r="I8369" i="3"/>
  <c r="I8370" i="3"/>
  <c r="I8371" i="3"/>
  <c r="I8372" i="3"/>
  <c r="I8373" i="3"/>
  <c r="I8374" i="3"/>
  <c r="I8375" i="3"/>
  <c r="I8376" i="3"/>
  <c r="I8377" i="3"/>
  <c r="I8378" i="3"/>
  <c r="I8379" i="3"/>
  <c r="I8380" i="3"/>
  <c r="I8381" i="3"/>
  <c r="I8382" i="3"/>
  <c r="I8383" i="3"/>
  <c r="I8384" i="3"/>
  <c r="I8385" i="3"/>
  <c r="I8386" i="3"/>
  <c r="I8387" i="3"/>
  <c r="I8388" i="3"/>
  <c r="I8389" i="3"/>
  <c r="I8390" i="3"/>
  <c r="I8391" i="3"/>
  <c r="I8392" i="3"/>
  <c r="I8393" i="3"/>
  <c r="I8394" i="3"/>
  <c r="I8395" i="3"/>
  <c r="I8396" i="3"/>
  <c r="I8397" i="3"/>
  <c r="I8398" i="3"/>
  <c r="I8399" i="3"/>
  <c r="I8400" i="3"/>
  <c r="I8401" i="3"/>
  <c r="I8402" i="3"/>
  <c r="I8403" i="3"/>
  <c r="I8404" i="3"/>
  <c r="I8405" i="3"/>
  <c r="I8406" i="3"/>
  <c r="I8407" i="3"/>
  <c r="I8408" i="3"/>
  <c r="I8409" i="3"/>
  <c r="I8410" i="3"/>
  <c r="I8411" i="3"/>
  <c r="I8412" i="3"/>
  <c r="I8413" i="3"/>
  <c r="I8414" i="3"/>
  <c r="I8415" i="3"/>
  <c r="I8416" i="3"/>
  <c r="I8417" i="3"/>
  <c r="I8418" i="3"/>
  <c r="I8419" i="3"/>
  <c r="I8420" i="3"/>
  <c r="I8421" i="3"/>
  <c r="I8422" i="3"/>
  <c r="I8423" i="3"/>
  <c r="I8424" i="3"/>
  <c r="I8425" i="3"/>
  <c r="I8426" i="3"/>
  <c r="I8427" i="3"/>
  <c r="I8428" i="3"/>
  <c r="I8429" i="3"/>
  <c r="I8430" i="3"/>
  <c r="I8431" i="3"/>
  <c r="I8432" i="3"/>
  <c r="I8433" i="3"/>
  <c r="I8434" i="3"/>
  <c r="I8435" i="3"/>
  <c r="I8436" i="3"/>
  <c r="I8437" i="3"/>
  <c r="I8438" i="3"/>
  <c r="I8439" i="3"/>
  <c r="I8440" i="3"/>
  <c r="I8441" i="3"/>
  <c r="I8442" i="3"/>
  <c r="I8443" i="3"/>
  <c r="I8444" i="3"/>
  <c r="I8445" i="3"/>
  <c r="I8446" i="3"/>
  <c r="I8447" i="3"/>
  <c r="I8448" i="3"/>
  <c r="I8449" i="3"/>
  <c r="I8450" i="3"/>
  <c r="I8451" i="3"/>
  <c r="I8452" i="3"/>
  <c r="I8453" i="3"/>
  <c r="I8454" i="3"/>
  <c r="I8455" i="3"/>
  <c r="I8456" i="3"/>
  <c r="I8457" i="3"/>
  <c r="I8458" i="3"/>
  <c r="I8459" i="3"/>
  <c r="I8460" i="3"/>
  <c r="I8461" i="3"/>
  <c r="I8462" i="3"/>
  <c r="I8463" i="3"/>
  <c r="I8464" i="3"/>
  <c r="I8465" i="3"/>
  <c r="I8466" i="3"/>
  <c r="I8467" i="3"/>
  <c r="I8468" i="3"/>
  <c r="I8469" i="3"/>
  <c r="I8470" i="3"/>
  <c r="I8471" i="3"/>
  <c r="I8472" i="3"/>
  <c r="I8473" i="3"/>
  <c r="I8474" i="3"/>
  <c r="I8475" i="3"/>
  <c r="I8476" i="3"/>
  <c r="I8477" i="3"/>
  <c r="I8478" i="3"/>
  <c r="I8479" i="3"/>
  <c r="I8480" i="3"/>
  <c r="I8481" i="3"/>
  <c r="I8482" i="3"/>
  <c r="I8483" i="3"/>
  <c r="I8484" i="3"/>
  <c r="I8485" i="3"/>
  <c r="I8486" i="3"/>
  <c r="I8487" i="3"/>
  <c r="I8488" i="3"/>
  <c r="I8489" i="3"/>
  <c r="I8490" i="3"/>
  <c r="I8491" i="3"/>
  <c r="I8492" i="3"/>
  <c r="I8493" i="3"/>
  <c r="I8494" i="3"/>
  <c r="I8495" i="3"/>
  <c r="I8496" i="3"/>
  <c r="I8497" i="3"/>
  <c r="I8498" i="3"/>
  <c r="I8499" i="3"/>
  <c r="I8500" i="3"/>
  <c r="I8501" i="3"/>
  <c r="I8502" i="3"/>
  <c r="I8503" i="3"/>
  <c r="I8504" i="3"/>
  <c r="I8505" i="3"/>
  <c r="I8506" i="3"/>
  <c r="I8507" i="3"/>
  <c r="I8508" i="3"/>
  <c r="I8509" i="3"/>
  <c r="I8510" i="3"/>
  <c r="I8511" i="3"/>
  <c r="I8512" i="3"/>
  <c r="I8513" i="3"/>
  <c r="I8514" i="3"/>
  <c r="I8515" i="3"/>
  <c r="I8516" i="3"/>
  <c r="I8517" i="3"/>
  <c r="I8518" i="3"/>
  <c r="I8519" i="3"/>
  <c r="I8520" i="3"/>
  <c r="I8521" i="3"/>
  <c r="I8522" i="3"/>
  <c r="I8523" i="3"/>
  <c r="I8524" i="3"/>
  <c r="I8525" i="3"/>
  <c r="I8526" i="3"/>
  <c r="I8527" i="3"/>
  <c r="I8528" i="3"/>
  <c r="I8529" i="3"/>
  <c r="I8530" i="3"/>
  <c r="I8531" i="3"/>
  <c r="I8532" i="3"/>
  <c r="I8533" i="3"/>
  <c r="I8534" i="3"/>
  <c r="I8535" i="3"/>
  <c r="I8536" i="3"/>
  <c r="I8537" i="3"/>
  <c r="I8538" i="3"/>
  <c r="I8539" i="3"/>
  <c r="I8540" i="3"/>
  <c r="I8541" i="3"/>
  <c r="I8542" i="3"/>
  <c r="I8543" i="3"/>
  <c r="I8544" i="3"/>
  <c r="I8545" i="3"/>
  <c r="I8546" i="3"/>
  <c r="I8547" i="3"/>
  <c r="I8548" i="3"/>
  <c r="I8549" i="3"/>
  <c r="I8550" i="3"/>
  <c r="I8551" i="3"/>
  <c r="I8552" i="3"/>
  <c r="I8553" i="3"/>
  <c r="I8554" i="3"/>
  <c r="I8555" i="3"/>
  <c r="I8556" i="3"/>
  <c r="I8557" i="3"/>
  <c r="I8558" i="3"/>
  <c r="I8559" i="3"/>
  <c r="I8560" i="3"/>
  <c r="I8561" i="3"/>
  <c r="I8562" i="3"/>
  <c r="I8563" i="3"/>
  <c r="I8564" i="3"/>
  <c r="I8565" i="3"/>
  <c r="I8566" i="3"/>
  <c r="I8567" i="3"/>
  <c r="I8568" i="3"/>
  <c r="I8569" i="3"/>
  <c r="I8570" i="3"/>
  <c r="I8571" i="3"/>
  <c r="I8572" i="3"/>
  <c r="I8573" i="3"/>
  <c r="I8574" i="3"/>
  <c r="I8575" i="3"/>
  <c r="I8576" i="3"/>
  <c r="I8577" i="3"/>
  <c r="I8578" i="3"/>
  <c r="I8579" i="3"/>
  <c r="I8580" i="3"/>
  <c r="I8581" i="3"/>
  <c r="I8582" i="3"/>
  <c r="I8583" i="3"/>
  <c r="I8584" i="3"/>
  <c r="I8585" i="3"/>
  <c r="I8586" i="3"/>
  <c r="I8587" i="3"/>
  <c r="I8588" i="3"/>
  <c r="I8589" i="3"/>
  <c r="I8590" i="3"/>
  <c r="I8591" i="3"/>
  <c r="I8592" i="3"/>
  <c r="I8593" i="3"/>
  <c r="I8594" i="3"/>
  <c r="I8595" i="3"/>
  <c r="I8596" i="3"/>
  <c r="I8597" i="3"/>
  <c r="I8598" i="3"/>
  <c r="I8599" i="3"/>
  <c r="I8600" i="3"/>
  <c r="I8601" i="3"/>
  <c r="I8602" i="3"/>
  <c r="I8603" i="3"/>
  <c r="I8604" i="3"/>
  <c r="I8605" i="3"/>
  <c r="I8606" i="3"/>
  <c r="I8607" i="3"/>
  <c r="I8608" i="3"/>
  <c r="I8609" i="3"/>
  <c r="I8610" i="3"/>
  <c r="I8611" i="3"/>
  <c r="I8612" i="3"/>
  <c r="I8613" i="3"/>
  <c r="I8614" i="3"/>
  <c r="I8615" i="3"/>
  <c r="I8616" i="3"/>
  <c r="I8617" i="3"/>
  <c r="I8618" i="3"/>
  <c r="I8619" i="3"/>
  <c r="I8620" i="3"/>
  <c r="I8621" i="3"/>
  <c r="I8622" i="3"/>
  <c r="I8623" i="3"/>
  <c r="I8624" i="3"/>
  <c r="I8625" i="3"/>
  <c r="I8626" i="3"/>
  <c r="I8627" i="3"/>
  <c r="I8628" i="3"/>
  <c r="I8629" i="3"/>
  <c r="I8630" i="3"/>
  <c r="I8631" i="3"/>
  <c r="I8632" i="3"/>
  <c r="I8633" i="3"/>
  <c r="I8634" i="3"/>
  <c r="I8635" i="3"/>
  <c r="I8636" i="3"/>
  <c r="I8637" i="3"/>
  <c r="I8638" i="3"/>
  <c r="I8639" i="3"/>
  <c r="I8640" i="3"/>
  <c r="I8641" i="3"/>
  <c r="I8642" i="3"/>
  <c r="I8643" i="3"/>
  <c r="I8644" i="3"/>
  <c r="I8645" i="3"/>
  <c r="I8646" i="3"/>
  <c r="I8647" i="3"/>
  <c r="I8648" i="3"/>
  <c r="I8649" i="3"/>
  <c r="I8650" i="3"/>
  <c r="I8651" i="3"/>
  <c r="I8652" i="3"/>
  <c r="I8653" i="3"/>
  <c r="I8654" i="3"/>
  <c r="I8655" i="3"/>
  <c r="I8656" i="3"/>
  <c r="I8657" i="3"/>
  <c r="I8658" i="3"/>
  <c r="I8659" i="3"/>
  <c r="I8660" i="3"/>
  <c r="I8661" i="3"/>
  <c r="I8662" i="3"/>
  <c r="I8663" i="3"/>
  <c r="I8664" i="3"/>
  <c r="I8665" i="3"/>
  <c r="I8666" i="3"/>
  <c r="I8667" i="3"/>
  <c r="I8668" i="3"/>
  <c r="I8669" i="3"/>
  <c r="I8670" i="3"/>
  <c r="I8671" i="3"/>
  <c r="I8672" i="3"/>
  <c r="I8673" i="3"/>
  <c r="I8674" i="3"/>
  <c r="I8675" i="3"/>
  <c r="I8676" i="3"/>
  <c r="I8677" i="3"/>
  <c r="I8678" i="3"/>
  <c r="I8679" i="3"/>
  <c r="I8680" i="3"/>
  <c r="I8681" i="3"/>
  <c r="I8682" i="3"/>
  <c r="I8683" i="3"/>
  <c r="I8684" i="3"/>
  <c r="I8685" i="3"/>
  <c r="I8686" i="3"/>
  <c r="I8687" i="3"/>
  <c r="I8688" i="3"/>
  <c r="I8689" i="3"/>
  <c r="I8690" i="3"/>
  <c r="I8691" i="3"/>
  <c r="I8692" i="3"/>
  <c r="I8693" i="3"/>
  <c r="I8694" i="3"/>
  <c r="I8695" i="3"/>
  <c r="I8696" i="3"/>
  <c r="I8697" i="3"/>
  <c r="I8698" i="3"/>
  <c r="I8699" i="3"/>
  <c r="I8700" i="3"/>
  <c r="I8701" i="3"/>
  <c r="I8702" i="3"/>
  <c r="I8703" i="3"/>
  <c r="I8704" i="3"/>
  <c r="I8705" i="3"/>
  <c r="I8706" i="3"/>
  <c r="I8707" i="3"/>
  <c r="I8708" i="3"/>
  <c r="I8709" i="3"/>
  <c r="I8710" i="3"/>
  <c r="I8711" i="3"/>
  <c r="I8712" i="3"/>
  <c r="I8713" i="3"/>
  <c r="I8714" i="3"/>
  <c r="I8715" i="3"/>
  <c r="I8716" i="3"/>
  <c r="I8717" i="3"/>
  <c r="I8718" i="3"/>
  <c r="I8719" i="3"/>
  <c r="I8720" i="3"/>
  <c r="I8721" i="3"/>
  <c r="I8722" i="3"/>
  <c r="I8723" i="3"/>
  <c r="I8724" i="3"/>
  <c r="I8725" i="3"/>
  <c r="I8726" i="3"/>
  <c r="I8727" i="3"/>
  <c r="I8728" i="3"/>
  <c r="I8729" i="3"/>
  <c r="I8730" i="3"/>
  <c r="I8731" i="3"/>
  <c r="I8732" i="3"/>
  <c r="I8733" i="3"/>
  <c r="I8734" i="3"/>
  <c r="I8735" i="3"/>
  <c r="I8736" i="3"/>
  <c r="I8737" i="3"/>
  <c r="I8738" i="3"/>
  <c r="I8739" i="3"/>
  <c r="I8740" i="3"/>
  <c r="I8741" i="3"/>
  <c r="I8742" i="3"/>
  <c r="I8743" i="3"/>
  <c r="I8744" i="3"/>
  <c r="I8745" i="3"/>
  <c r="I8746" i="3"/>
  <c r="I8747" i="3"/>
  <c r="I8748" i="3"/>
  <c r="I8749" i="3"/>
  <c r="I8750" i="3"/>
  <c r="I8751" i="3"/>
  <c r="I8752" i="3"/>
  <c r="I8753" i="3"/>
  <c r="I8754" i="3"/>
  <c r="I8755" i="3"/>
  <c r="I8756" i="3"/>
  <c r="I8757" i="3"/>
  <c r="I8758" i="3"/>
  <c r="I8759" i="3"/>
  <c r="I8760" i="3"/>
  <c r="I8761" i="3"/>
  <c r="I8762" i="3"/>
  <c r="I8763" i="3"/>
  <c r="I8764" i="3"/>
  <c r="I8765" i="3"/>
  <c r="I8766" i="3"/>
  <c r="I8767" i="3"/>
  <c r="I8768" i="3"/>
  <c r="I8769" i="3"/>
  <c r="I8770" i="3"/>
  <c r="I8771" i="3"/>
  <c r="I8772" i="3"/>
  <c r="I8773" i="3"/>
  <c r="I8774" i="3"/>
  <c r="I8775" i="3"/>
  <c r="I8776" i="3"/>
  <c r="I8777" i="3"/>
  <c r="I8778" i="3"/>
  <c r="I8779" i="3"/>
  <c r="I8780" i="3"/>
  <c r="I8781" i="3"/>
  <c r="I8782" i="3"/>
  <c r="I8783" i="3"/>
  <c r="I8784" i="3"/>
  <c r="I8785" i="3"/>
  <c r="I8786" i="3"/>
  <c r="I8787" i="3"/>
  <c r="I8788" i="3"/>
  <c r="I8789" i="3"/>
  <c r="I8790" i="3"/>
  <c r="I8791" i="3"/>
  <c r="I8792" i="3"/>
  <c r="I8793" i="3"/>
  <c r="I8794" i="3"/>
  <c r="I8795" i="3"/>
  <c r="I8796" i="3"/>
  <c r="I8797" i="3"/>
  <c r="I8798" i="3"/>
  <c r="I8799" i="3"/>
  <c r="I8800" i="3"/>
  <c r="I8801" i="3"/>
  <c r="I8802" i="3"/>
  <c r="I8803" i="3"/>
  <c r="I8804" i="3"/>
  <c r="I8805" i="3"/>
  <c r="I8806" i="3"/>
  <c r="I8807" i="3"/>
  <c r="I8808" i="3"/>
  <c r="I8809" i="3"/>
  <c r="I8810" i="3"/>
  <c r="I8811" i="3"/>
  <c r="I8812" i="3"/>
  <c r="I8813" i="3"/>
  <c r="I8814" i="3"/>
  <c r="I8815" i="3"/>
  <c r="I8816" i="3"/>
  <c r="I8817" i="3"/>
  <c r="I8818" i="3"/>
  <c r="I8819" i="3"/>
  <c r="I8820" i="3"/>
  <c r="I8821" i="3"/>
  <c r="I8822" i="3"/>
  <c r="I8823" i="3"/>
  <c r="I8824" i="3"/>
  <c r="I8825" i="3"/>
  <c r="I8826" i="3"/>
  <c r="I8827" i="3"/>
  <c r="I8828" i="3"/>
  <c r="I8829" i="3"/>
  <c r="I8830" i="3"/>
  <c r="I8831" i="3"/>
  <c r="I8832" i="3"/>
  <c r="I8833" i="3"/>
  <c r="I8834" i="3"/>
  <c r="I8835" i="3"/>
  <c r="I8836" i="3"/>
  <c r="I8837" i="3"/>
  <c r="I8838" i="3"/>
  <c r="I8839" i="3"/>
  <c r="I8840" i="3"/>
  <c r="I8841" i="3"/>
  <c r="I8842" i="3"/>
  <c r="I8843" i="3"/>
  <c r="I8844" i="3"/>
  <c r="I8845" i="3"/>
  <c r="I8846" i="3"/>
  <c r="I8847" i="3"/>
  <c r="I8848" i="3"/>
  <c r="I8849" i="3"/>
  <c r="I8850" i="3"/>
  <c r="I8851" i="3"/>
  <c r="I8852" i="3"/>
  <c r="I8853" i="3"/>
  <c r="I8854" i="3"/>
  <c r="I8855" i="3"/>
  <c r="I8856" i="3"/>
  <c r="I8857" i="3"/>
  <c r="I8858" i="3"/>
  <c r="I8859" i="3"/>
  <c r="I8860" i="3"/>
  <c r="I8861" i="3"/>
  <c r="I8862" i="3"/>
  <c r="I8863" i="3"/>
  <c r="I8864" i="3"/>
  <c r="I8865" i="3"/>
  <c r="I8866" i="3"/>
  <c r="I8867" i="3"/>
  <c r="I8868" i="3"/>
  <c r="I8869" i="3"/>
  <c r="I8870" i="3"/>
  <c r="I8871" i="3"/>
  <c r="I8872" i="3"/>
  <c r="I8873" i="3"/>
  <c r="I8874" i="3"/>
  <c r="I8875" i="3"/>
  <c r="I8876" i="3"/>
  <c r="I8877" i="3"/>
  <c r="I8878" i="3"/>
  <c r="I8879" i="3"/>
  <c r="I8880" i="3"/>
  <c r="I8881" i="3"/>
  <c r="I8882" i="3"/>
  <c r="I8883" i="3"/>
  <c r="I8884" i="3"/>
  <c r="I8885" i="3"/>
  <c r="I8886" i="3"/>
  <c r="I8887" i="3"/>
  <c r="I8888" i="3"/>
  <c r="I8889" i="3"/>
  <c r="I8890" i="3"/>
  <c r="I8891" i="3"/>
  <c r="I8892" i="3"/>
  <c r="I8893" i="3"/>
  <c r="I8894" i="3"/>
  <c r="I8895" i="3"/>
  <c r="I8896" i="3"/>
  <c r="I8897" i="3"/>
  <c r="I8898" i="3"/>
  <c r="I8899" i="3"/>
  <c r="I8900" i="3"/>
  <c r="I8901" i="3"/>
  <c r="I8902" i="3"/>
  <c r="I8903" i="3"/>
  <c r="I8904" i="3"/>
  <c r="I8905" i="3"/>
  <c r="I8906" i="3"/>
  <c r="I8907" i="3"/>
  <c r="I8908" i="3"/>
  <c r="I8909" i="3"/>
  <c r="I8910" i="3"/>
  <c r="I8911" i="3"/>
  <c r="I8912" i="3"/>
  <c r="I8913" i="3"/>
  <c r="I8914" i="3"/>
  <c r="I8915" i="3"/>
  <c r="I8916" i="3"/>
  <c r="I8917" i="3"/>
  <c r="I8918" i="3"/>
  <c r="I8919" i="3"/>
  <c r="I8920" i="3"/>
  <c r="I8921" i="3"/>
  <c r="I8922" i="3"/>
  <c r="I8923" i="3"/>
  <c r="I8924" i="3"/>
  <c r="I8925" i="3"/>
  <c r="I8926" i="3"/>
  <c r="I8927" i="3"/>
  <c r="I8928" i="3"/>
  <c r="I8929" i="3"/>
  <c r="I8930" i="3"/>
  <c r="I8931" i="3"/>
  <c r="I8932" i="3"/>
  <c r="I8933" i="3"/>
  <c r="I8934" i="3"/>
  <c r="I8935" i="3"/>
  <c r="I8936" i="3"/>
  <c r="I8937" i="3"/>
  <c r="I8938" i="3"/>
  <c r="I8939" i="3"/>
  <c r="I8940" i="3"/>
  <c r="I8941" i="3"/>
  <c r="I8942" i="3"/>
  <c r="I8943" i="3"/>
  <c r="I8944" i="3"/>
  <c r="I8945" i="3"/>
  <c r="I8946" i="3"/>
  <c r="I8947" i="3"/>
  <c r="I8948" i="3"/>
  <c r="I8949" i="3"/>
  <c r="I8950" i="3"/>
  <c r="I8951" i="3"/>
  <c r="I8952" i="3"/>
  <c r="I8953" i="3"/>
  <c r="I8954" i="3"/>
  <c r="I8955" i="3"/>
  <c r="I8956" i="3"/>
  <c r="I8957" i="3"/>
  <c r="I8958" i="3"/>
  <c r="I8959" i="3"/>
  <c r="I8960" i="3"/>
  <c r="I8961" i="3"/>
  <c r="I8962" i="3"/>
  <c r="I8963" i="3"/>
  <c r="I8964" i="3"/>
  <c r="I8965" i="3"/>
  <c r="I8966" i="3"/>
  <c r="I8967" i="3"/>
  <c r="I8968" i="3"/>
  <c r="I8969" i="3"/>
  <c r="I8970" i="3"/>
  <c r="I8971" i="3"/>
  <c r="I8972" i="3"/>
  <c r="I8973" i="3"/>
  <c r="I8974" i="3"/>
  <c r="I8975" i="3"/>
  <c r="I8976" i="3"/>
  <c r="I8977" i="3"/>
  <c r="I8978" i="3"/>
  <c r="I8979" i="3"/>
  <c r="I8980" i="3"/>
  <c r="I8981" i="3"/>
  <c r="I8982" i="3"/>
  <c r="I8983" i="3"/>
  <c r="I8984" i="3"/>
  <c r="I8985" i="3"/>
  <c r="I8986" i="3"/>
  <c r="I8987" i="3"/>
  <c r="I8988" i="3"/>
  <c r="I8989" i="3"/>
  <c r="I8990" i="3"/>
  <c r="I8991" i="3"/>
  <c r="I8992" i="3"/>
  <c r="I8993" i="3"/>
  <c r="I8994" i="3"/>
  <c r="I8995" i="3"/>
  <c r="I8996" i="3"/>
  <c r="I8997" i="3"/>
  <c r="I8998" i="3"/>
  <c r="I8999" i="3"/>
  <c r="I9000" i="3"/>
  <c r="I9001" i="3"/>
  <c r="I9002" i="3"/>
  <c r="I9003" i="3"/>
  <c r="I9004" i="3"/>
  <c r="I9005" i="3"/>
  <c r="I9006" i="3"/>
  <c r="I9007" i="3"/>
  <c r="I9008" i="3"/>
  <c r="I9009" i="3"/>
  <c r="I9010" i="3"/>
  <c r="I9011" i="3"/>
  <c r="I9012" i="3"/>
  <c r="I9013" i="3"/>
  <c r="I9014" i="3"/>
  <c r="I9015" i="3"/>
  <c r="I9016" i="3"/>
  <c r="I9017" i="3"/>
  <c r="I9018" i="3"/>
  <c r="I9019" i="3"/>
  <c r="I9020" i="3"/>
  <c r="I9021" i="3"/>
  <c r="I9022" i="3"/>
  <c r="I9023" i="3"/>
  <c r="I9024" i="3"/>
  <c r="I9025" i="3"/>
  <c r="I9026" i="3"/>
  <c r="I9027" i="3"/>
  <c r="I9028" i="3"/>
  <c r="I9029" i="3"/>
  <c r="I9030" i="3"/>
  <c r="I9031" i="3"/>
  <c r="I9032" i="3"/>
  <c r="I9033" i="3"/>
  <c r="I9034" i="3"/>
  <c r="I9035" i="3"/>
  <c r="I9036" i="3"/>
  <c r="I9037" i="3"/>
  <c r="I9038" i="3"/>
  <c r="I9039" i="3"/>
  <c r="I9040" i="3"/>
  <c r="I9041" i="3"/>
  <c r="I9042" i="3"/>
  <c r="I9043" i="3"/>
  <c r="I9044" i="3"/>
  <c r="I9045" i="3"/>
  <c r="I9046" i="3"/>
  <c r="I9047" i="3"/>
  <c r="I9048" i="3"/>
  <c r="I9049" i="3"/>
  <c r="I9050" i="3"/>
  <c r="I9051" i="3"/>
  <c r="I9052" i="3"/>
  <c r="I9053" i="3"/>
  <c r="I9054" i="3"/>
  <c r="I9055" i="3"/>
  <c r="I9056" i="3"/>
  <c r="I9057" i="3"/>
  <c r="I9058" i="3"/>
  <c r="I9059" i="3"/>
  <c r="I9060" i="3"/>
  <c r="I9061" i="3"/>
  <c r="I9062" i="3"/>
  <c r="I9063" i="3"/>
  <c r="I9064" i="3"/>
  <c r="I9065" i="3"/>
  <c r="I9066" i="3"/>
  <c r="I9067" i="3"/>
  <c r="I9068" i="3"/>
  <c r="I9069" i="3"/>
  <c r="I9070" i="3"/>
  <c r="I9071" i="3"/>
  <c r="I9072" i="3"/>
  <c r="I9073" i="3"/>
  <c r="I9074" i="3"/>
  <c r="I9075" i="3"/>
  <c r="I9076" i="3"/>
  <c r="I9077" i="3"/>
  <c r="I9078" i="3"/>
  <c r="I9079" i="3"/>
  <c r="I9080" i="3"/>
  <c r="I9081" i="3"/>
  <c r="I9082" i="3"/>
  <c r="I9083" i="3"/>
  <c r="I9084" i="3"/>
  <c r="I9085" i="3"/>
  <c r="I9086" i="3"/>
  <c r="I9087" i="3"/>
  <c r="I9088" i="3"/>
  <c r="I9089" i="3"/>
  <c r="I9090" i="3"/>
  <c r="I9091" i="3"/>
  <c r="I9092" i="3"/>
  <c r="I9093" i="3"/>
  <c r="I9094" i="3"/>
  <c r="I9095" i="3"/>
  <c r="I9096" i="3"/>
  <c r="I9097" i="3"/>
  <c r="I9098" i="3"/>
  <c r="I9099" i="3"/>
  <c r="I9100" i="3"/>
  <c r="I9101" i="3"/>
  <c r="I9102" i="3"/>
  <c r="I9103" i="3"/>
  <c r="I9104" i="3"/>
  <c r="I9105" i="3"/>
  <c r="I9106" i="3"/>
  <c r="I9107" i="3"/>
  <c r="I9108" i="3"/>
  <c r="I9109" i="3"/>
  <c r="I9110" i="3"/>
  <c r="I9111" i="3"/>
  <c r="I9112" i="3"/>
  <c r="I9113" i="3"/>
  <c r="I9114" i="3"/>
  <c r="I9115" i="3"/>
  <c r="I9116" i="3"/>
  <c r="I9117" i="3"/>
  <c r="I9118" i="3"/>
  <c r="I9119" i="3"/>
  <c r="I9120" i="3"/>
  <c r="I9121" i="3"/>
  <c r="I9122" i="3"/>
  <c r="I9123" i="3"/>
  <c r="I9124" i="3"/>
  <c r="I9125" i="3"/>
  <c r="I9126" i="3"/>
  <c r="I9127" i="3"/>
  <c r="I9128" i="3"/>
  <c r="I9129" i="3"/>
  <c r="I9130" i="3"/>
  <c r="I9131" i="3"/>
  <c r="I9132" i="3"/>
  <c r="I9133" i="3"/>
  <c r="I9134" i="3"/>
  <c r="I9135" i="3"/>
  <c r="I9136" i="3"/>
  <c r="I9137" i="3"/>
  <c r="I9138" i="3"/>
  <c r="I9139" i="3"/>
  <c r="I9140" i="3"/>
  <c r="I9141" i="3"/>
  <c r="I9142" i="3"/>
  <c r="I9143" i="3"/>
  <c r="I9144" i="3"/>
  <c r="I9145" i="3"/>
  <c r="I9146" i="3"/>
  <c r="I9147" i="3"/>
  <c r="I9148" i="3"/>
  <c r="I9149" i="3"/>
  <c r="I9150" i="3"/>
  <c r="I9151" i="3"/>
  <c r="I9152" i="3"/>
  <c r="I9153" i="3"/>
  <c r="I9154" i="3"/>
  <c r="I9155" i="3"/>
  <c r="I9156" i="3"/>
  <c r="I9157" i="3"/>
  <c r="I9158" i="3"/>
  <c r="I9159" i="3"/>
  <c r="I9160" i="3"/>
  <c r="I9161" i="3"/>
  <c r="I9162" i="3"/>
  <c r="I9163" i="3"/>
  <c r="I9164" i="3"/>
  <c r="I9165" i="3"/>
  <c r="I9166" i="3"/>
  <c r="I9167" i="3"/>
  <c r="I9168" i="3"/>
  <c r="I9169" i="3"/>
  <c r="I9170" i="3"/>
  <c r="I9171" i="3"/>
  <c r="I9172" i="3"/>
  <c r="I9173" i="3"/>
  <c r="I9174" i="3"/>
  <c r="I9175" i="3"/>
  <c r="I9176" i="3"/>
  <c r="I9177" i="3"/>
  <c r="I9178" i="3"/>
  <c r="I9179" i="3"/>
  <c r="I9180" i="3"/>
  <c r="I9181" i="3"/>
  <c r="I9182" i="3"/>
  <c r="I9183" i="3"/>
  <c r="I9184" i="3"/>
  <c r="I9185" i="3"/>
  <c r="I9186" i="3"/>
  <c r="I9187" i="3"/>
  <c r="I9188" i="3"/>
  <c r="I9189" i="3"/>
  <c r="I9190" i="3"/>
  <c r="I9191" i="3"/>
  <c r="I9192" i="3"/>
  <c r="I9193" i="3"/>
  <c r="I9194" i="3"/>
  <c r="I9195" i="3"/>
  <c r="I9196" i="3"/>
  <c r="I9197" i="3"/>
  <c r="I9198" i="3"/>
  <c r="I9199" i="3"/>
  <c r="I9200" i="3"/>
  <c r="I9201" i="3"/>
  <c r="I9202" i="3"/>
  <c r="I9203" i="3"/>
  <c r="I9204" i="3"/>
  <c r="I9205" i="3"/>
  <c r="I9206" i="3"/>
  <c r="I9207" i="3"/>
  <c r="I9208" i="3"/>
  <c r="I9209" i="3"/>
  <c r="I9210" i="3"/>
  <c r="I9211" i="3"/>
  <c r="I9212" i="3"/>
  <c r="I9213" i="3"/>
  <c r="I9214" i="3"/>
  <c r="I9215" i="3"/>
  <c r="I9216" i="3"/>
  <c r="I9217" i="3"/>
  <c r="I9218" i="3"/>
  <c r="I9219" i="3"/>
  <c r="I9220" i="3"/>
  <c r="I9221" i="3"/>
  <c r="I9222" i="3"/>
  <c r="I9223" i="3"/>
  <c r="I9224" i="3"/>
  <c r="I9225" i="3"/>
  <c r="I9226" i="3"/>
  <c r="I9227" i="3"/>
  <c r="I9228" i="3"/>
  <c r="I9229" i="3"/>
  <c r="I9230" i="3"/>
  <c r="I9231" i="3"/>
  <c r="I9232" i="3"/>
  <c r="I9233" i="3"/>
  <c r="I9234" i="3"/>
  <c r="I9235" i="3"/>
  <c r="I9236" i="3"/>
  <c r="I9237" i="3"/>
  <c r="I9238" i="3"/>
  <c r="I9239" i="3"/>
  <c r="I9240" i="3"/>
  <c r="I9241" i="3"/>
  <c r="I9242" i="3"/>
  <c r="I9243" i="3"/>
  <c r="I9244" i="3"/>
  <c r="I9245" i="3"/>
  <c r="I9246" i="3"/>
  <c r="I9247" i="3"/>
  <c r="I9248" i="3"/>
  <c r="I9249" i="3"/>
  <c r="I9250" i="3"/>
  <c r="I9251" i="3"/>
  <c r="I9252" i="3"/>
  <c r="I9253" i="3"/>
  <c r="I9254" i="3"/>
  <c r="I9255" i="3"/>
  <c r="I9256" i="3"/>
  <c r="I9257" i="3"/>
  <c r="I9258" i="3"/>
  <c r="I9259" i="3"/>
  <c r="I9260" i="3"/>
  <c r="I9261" i="3"/>
  <c r="I9262" i="3"/>
  <c r="I9263" i="3"/>
  <c r="I9264" i="3"/>
  <c r="I9265" i="3"/>
  <c r="I9266" i="3"/>
  <c r="I9267" i="3"/>
  <c r="I9268" i="3"/>
  <c r="I9269" i="3"/>
  <c r="I9270" i="3"/>
  <c r="I9271" i="3"/>
  <c r="I9272" i="3"/>
  <c r="I9273" i="3"/>
  <c r="I9274" i="3"/>
  <c r="I9275" i="3"/>
  <c r="I9276" i="3"/>
  <c r="I9277" i="3"/>
  <c r="I9278" i="3"/>
  <c r="I9279" i="3"/>
  <c r="I9280" i="3"/>
  <c r="I9281" i="3"/>
  <c r="I9282" i="3"/>
  <c r="I9283" i="3"/>
  <c r="I9284" i="3"/>
  <c r="I9285" i="3"/>
  <c r="I9286" i="3"/>
  <c r="I9287" i="3"/>
  <c r="I9288" i="3"/>
  <c r="I9289" i="3"/>
  <c r="I9290" i="3"/>
  <c r="I9291" i="3"/>
  <c r="I9292" i="3"/>
  <c r="I9293" i="3"/>
  <c r="I9294" i="3"/>
  <c r="I9295" i="3"/>
  <c r="I9296" i="3"/>
  <c r="I9297" i="3"/>
  <c r="I9298" i="3"/>
  <c r="I9299" i="3"/>
  <c r="I9300" i="3"/>
  <c r="I9301" i="3"/>
  <c r="I9302" i="3"/>
  <c r="I9303" i="3"/>
  <c r="I9304" i="3"/>
  <c r="I9305" i="3"/>
  <c r="I9306" i="3"/>
  <c r="I9307" i="3"/>
  <c r="I9308" i="3"/>
  <c r="I9309" i="3"/>
  <c r="I9310" i="3"/>
  <c r="I9311" i="3"/>
  <c r="I9312" i="3"/>
  <c r="I9313" i="3"/>
  <c r="I9314" i="3"/>
  <c r="I9315" i="3"/>
  <c r="I9316" i="3"/>
  <c r="I9317" i="3"/>
  <c r="I9318" i="3"/>
  <c r="I9319" i="3"/>
  <c r="I9320" i="3"/>
  <c r="I9321" i="3"/>
  <c r="I9322" i="3"/>
  <c r="I9323" i="3"/>
  <c r="I9324" i="3"/>
  <c r="I9325" i="3"/>
  <c r="I9326" i="3"/>
  <c r="I9327" i="3"/>
  <c r="I9328" i="3"/>
  <c r="I9329" i="3"/>
  <c r="I9330" i="3"/>
  <c r="I9331" i="3"/>
  <c r="I9332" i="3"/>
  <c r="I9333" i="3"/>
  <c r="I9334" i="3"/>
  <c r="I9335" i="3"/>
  <c r="I9336" i="3"/>
  <c r="I9337" i="3"/>
  <c r="I9338" i="3"/>
  <c r="I9339" i="3"/>
  <c r="I9340" i="3"/>
  <c r="I9341" i="3"/>
  <c r="I9342" i="3"/>
  <c r="I9343" i="3"/>
  <c r="I9344" i="3"/>
  <c r="I9345" i="3"/>
  <c r="I9346" i="3"/>
  <c r="I9347" i="3"/>
  <c r="I9348" i="3"/>
  <c r="I9349" i="3"/>
  <c r="I9350" i="3"/>
  <c r="I9351" i="3"/>
  <c r="I9352" i="3"/>
  <c r="I9353" i="3"/>
  <c r="I9354" i="3"/>
  <c r="I9355" i="3"/>
  <c r="I9356" i="3"/>
  <c r="I9357" i="3"/>
  <c r="I9358" i="3"/>
  <c r="I9359" i="3"/>
  <c r="I9360" i="3"/>
  <c r="I9361" i="3"/>
  <c r="I9362" i="3"/>
  <c r="I9363" i="3"/>
  <c r="I9364" i="3"/>
  <c r="I9365" i="3"/>
  <c r="I9366" i="3"/>
  <c r="I9367" i="3"/>
  <c r="I9368" i="3"/>
  <c r="I9369" i="3"/>
  <c r="I9370" i="3"/>
  <c r="I9371" i="3"/>
  <c r="I9372" i="3"/>
  <c r="I9373" i="3"/>
  <c r="I9374" i="3"/>
  <c r="I9375" i="3"/>
  <c r="I9376" i="3"/>
  <c r="I9377" i="3"/>
  <c r="I9378" i="3"/>
  <c r="I9379" i="3"/>
  <c r="I9380" i="3"/>
  <c r="I9381" i="3"/>
  <c r="I9382" i="3"/>
  <c r="I9383" i="3"/>
  <c r="I9384" i="3"/>
  <c r="I9385" i="3"/>
  <c r="I9386" i="3"/>
  <c r="I9387" i="3"/>
  <c r="I9388" i="3"/>
  <c r="I9389" i="3"/>
  <c r="I9390" i="3"/>
  <c r="I9391" i="3"/>
  <c r="I9392" i="3"/>
  <c r="I9393" i="3"/>
  <c r="I9394" i="3"/>
  <c r="I9395" i="3"/>
  <c r="I9396" i="3"/>
  <c r="I9397" i="3"/>
  <c r="I9398" i="3"/>
  <c r="I9399" i="3"/>
  <c r="I9400" i="3"/>
  <c r="I9401" i="3"/>
  <c r="I9402" i="3"/>
  <c r="I9403" i="3"/>
  <c r="I9404" i="3"/>
  <c r="I9405" i="3"/>
  <c r="I9406" i="3"/>
  <c r="I9407" i="3"/>
  <c r="I9408" i="3"/>
  <c r="I9409" i="3"/>
  <c r="I9410" i="3"/>
  <c r="I9411" i="3"/>
  <c r="I9412" i="3"/>
  <c r="I9413" i="3"/>
  <c r="I9414" i="3"/>
  <c r="I9415" i="3"/>
  <c r="I9416" i="3"/>
  <c r="I9417" i="3"/>
  <c r="I9418" i="3"/>
  <c r="I9419" i="3"/>
  <c r="I9420" i="3"/>
  <c r="I9421" i="3"/>
  <c r="I9422" i="3"/>
  <c r="I9423" i="3"/>
  <c r="I9424" i="3"/>
  <c r="I9425" i="3"/>
  <c r="I9426" i="3"/>
  <c r="I9427" i="3"/>
  <c r="I9428" i="3"/>
  <c r="I9429" i="3"/>
  <c r="I9430" i="3"/>
  <c r="I9431" i="3"/>
  <c r="I9432" i="3"/>
  <c r="I9433" i="3"/>
  <c r="I9434" i="3"/>
  <c r="I9435" i="3"/>
  <c r="I9436" i="3"/>
  <c r="I9437" i="3"/>
  <c r="I9438" i="3"/>
  <c r="I9439" i="3"/>
  <c r="I9440" i="3"/>
  <c r="I9441" i="3"/>
  <c r="I9442" i="3"/>
  <c r="I9443" i="3"/>
  <c r="I9444" i="3"/>
  <c r="I9445" i="3"/>
  <c r="I9446" i="3"/>
  <c r="I9447" i="3"/>
  <c r="I9448" i="3"/>
  <c r="I9449" i="3"/>
  <c r="I9450" i="3"/>
  <c r="I9451" i="3"/>
  <c r="I9452" i="3"/>
  <c r="I9453" i="3"/>
  <c r="I9454" i="3"/>
  <c r="I9455" i="3"/>
  <c r="I9456" i="3"/>
  <c r="I9457" i="3"/>
  <c r="I9458" i="3"/>
  <c r="I9459" i="3"/>
  <c r="I9460" i="3"/>
  <c r="I9461" i="3"/>
  <c r="I9462" i="3"/>
  <c r="I9463" i="3"/>
  <c r="I9464" i="3"/>
  <c r="I9465" i="3"/>
  <c r="I9466" i="3"/>
  <c r="I9467" i="3"/>
  <c r="I9468" i="3"/>
  <c r="I9469" i="3"/>
  <c r="I9470" i="3"/>
  <c r="I9471" i="3"/>
  <c r="I9472" i="3"/>
  <c r="I9473" i="3"/>
  <c r="I9474" i="3"/>
  <c r="I9475" i="3"/>
  <c r="I9476" i="3"/>
  <c r="I9477" i="3"/>
  <c r="I9478" i="3"/>
  <c r="I9479" i="3"/>
  <c r="I9480" i="3"/>
  <c r="I9481" i="3"/>
  <c r="I9482" i="3"/>
  <c r="I9483" i="3"/>
  <c r="I9484" i="3"/>
  <c r="I9485" i="3"/>
  <c r="I9486" i="3"/>
  <c r="I9487" i="3"/>
  <c r="I9488" i="3"/>
  <c r="I9489" i="3"/>
  <c r="I9490" i="3"/>
  <c r="I9491" i="3"/>
  <c r="I9492" i="3"/>
  <c r="I9493" i="3"/>
  <c r="I9494" i="3"/>
  <c r="I9495" i="3"/>
  <c r="I9496" i="3"/>
  <c r="I9497" i="3"/>
  <c r="I9498" i="3"/>
  <c r="I9499" i="3"/>
  <c r="I9500" i="3"/>
  <c r="I9501" i="3"/>
  <c r="I9502" i="3"/>
  <c r="I9503" i="3"/>
  <c r="I9504" i="3"/>
  <c r="I9505" i="3"/>
  <c r="I9506" i="3"/>
  <c r="I9507" i="3"/>
  <c r="I9508" i="3"/>
  <c r="I9509" i="3"/>
  <c r="I9510" i="3"/>
  <c r="I9511" i="3"/>
  <c r="I9512" i="3"/>
  <c r="I9513" i="3"/>
  <c r="I9514" i="3"/>
  <c r="I9515" i="3"/>
  <c r="I9516" i="3"/>
  <c r="I9517" i="3"/>
  <c r="I9518" i="3"/>
  <c r="I9519" i="3"/>
  <c r="I9520" i="3"/>
  <c r="I9521" i="3"/>
  <c r="I9522" i="3"/>
  <c r="I9523" i="3"/>
  <c r="I9524" i="3"/>
  <c r="I9525" i="3"/>
  <c r="I9526" i="3"/>
  <c r="I9527" i="3"/>
  <c r="I9528" i="3"/>
  <c r="I9529" i="3"/>
  <c r="I9530" i="3"/>
  <c r="I9531" i="3"/>
  <c r="I9532" i="3"/>
  <c r="I9533" i="3"/>
  <c r="I9534" i="3"/>
  <c r="I9535" i="3"/>
  <c r="I9536" i="3"/>
  <c r="I9537" i="3"/>
  <c r="I9538" i="3"/>
  <c r="I9539" i="3"/>
  <c r="I9540" i="3"/>
  <c r="I9541" i="3"/>
  <c r="I9542" i="3"/>
  <c r="I9543" i="3"/>
  <c r="I9544" i="3"/>
  <c r="I9545" i="3"/>
  <c r="I9546" i="3"/>
  <c r="I9547" i="3"/>
  <c r="I9548" i="3"/>
  <c r="I9549" i="3"/>
  <c r="I9550" i="3"/>
  <c r="I9551" i="3"/>
  <c r="I9552" i="3"/>
  <c r="I9553" i="3"/>
  <c r="I9554" i="3"/>
  <c r="I9555" i="3"/>
  <c r="I9556" i="3"/>
  <c r="I9557" i="3"/>
  <c r="I9558" i="3"/>
  <c r="I9559" i="3"/>
  <c r="I9560" i="3"/>
  <c r="I9561" i="3"/>
  <c r="I9562" i="3"/>
  <c r="I9563" i="3"/>
  <c r="I9564" i="3"/>
  <c r="I9565" i="3"/>
  <c r="I9566" i="3"/>
  <c r="I9567" i="3"/>
  <c r="I9568" i="3"/>
  <c r="I9569" i="3"/>
  <c r="I9570" i="3"/>
  <c r="I9571" i="3"/>
  <c r="I9572" i="3"/>
  <c r="I9573" i="3"/>
  <c r="I9574" i="3"/>
  <c r="I9575" i="3"/>
  <c r="I9576" i="3"/>
  <c r="I9577" i="3"/>
  <c r="I9578" i="3"/>
  <c r="I9579" i="3"/>
  <c r="I9580" i="3"/>
  <c r="I9581" i="3"/>
  <c r="I9582" i="3"/>
  <c r="I9583" i="3"/>
  <c r="I9584" i="3"/>
  <c r="I9585" i="3"/>
  <c r="I9586" i="3"/>
  <c r="I9587" i="3"/>
  <c r="I9588" i="3"/>
  <c r="I9589" i="3"/>
  <c r="I9590" i="3"/>
  <c r="I9591" i="3"/>
  <c r="I9592" i="3"/>
  <c r="I9593" i="3"/>
  <c r="I9594" i="3"/>
  <c r="I9595" i="3"/>
  <c r="I9596" i="3"/>
  <c r="I9597" i="3"/>
  <c r="I9598" i="3"/>
  <c r="I9599" i="3"/>
  <c r="I9600" i="3"/>
  <c r="I9601" i="3"/>
  <c r="I9602" i="3"/>
  <c r="I9603" i="3"/>
  <c r="I9604" i="3"/>
  <c r="I9605" i="3"/>
  <c r="I9606" i="3"/>
  <c r="I9607" i="3"/>
  <c r="I9608" i="3"/>
  <c r="I9609" i="3"/>
  <c r="I9610" i="3"/>
  <c r="I9611" i="3"/>
  <c r="I9612" i="3"/>
  <c r="I9613" i="3"/>
  <c r="I9614" i="3"/>
  <c r="I9615" i="3"/>
  <c r="I9616" i="3"/>
  <c r="I9617" i="3"/>
  <c r="I9618" i="3"/>
  <c r="I9619" i="3"/>
  <c r="I9620" i="3"/>
  <c r="I9621" i="3"/>
  <c r="I9622" i="3"/>
  <c r="I9623" i="3"/>
  <c r="I9624" i="3"/>
  <c r="I9625" i="3"/>
  <c r="I9626" i="3"/>
  <c r="I9627" i="3"/>
  <c r="I9628" i="3"/>
  <c r="I9629" i="3"/>
  <c r="I9630" i="3"/>
  <c r="I9631" i="3"/>
  <c r="I9632" i="3"/>
  <c r="I9633" i="3"/>
  <c r="I9634" i="3"/>
  <c r="I9635" i="3"/>
  <c r="I9636" i="3"/>
  <c r="I9637" i="3"/>
  <c r="I9638" i="3"/>
  <c r="I9639" i="3"/>
  <c r="I9640" i="3"/>
  <c r="I9641" i="3"/>
  <c r="I9642" i="3"/>
  <c r="I9643" i="3"/>
  <c r="I9644" i="3"/>
  <c r="I9645" i="3"/>
  <c r="I9646" i="3"/>
  <c r="I9647" i="3"/>
  <c r="I9648" i="3"/>
  <c r="I9649" i="3"/>
  <c r="I9650" i="3"/>
  <c r="I9651" i="3"/>
  <c r="I9652" i="3"/>
  <c r="I9653" i="3"/>
  <c r="I9654" i="3"/>
  <c r="I9655" i="3"/>
  <c r="I9656" i="3"/>
  <c r="I9657" i="3"/>
  <c r="I9658" i="3"/>
  <c r="I9659" i="3"/>
  <c r="I9660" i="3"/>
  <c r="I9661" i="3"/>
  <c r="I9662" i="3"/>
  <c r="I9663" i="3"/>
  <c r="I9664" i="3"/>
  <c r="I9665" i="3"/>
  <c r="I9666" i="3"/>
  <c r="I9667" i="3"/>
  <c r="I9668" i="3"/>
  <c r="I9669" i="3"/>
  <c r="I9670" i="3"/>
  <c r="I9671" i="3"/>
  <c r="I9672" i="3"/>
  <c r="I9673" i="3"/>
  <c r="I9674" i="3"/>
  <c r="I9675" i="3"/>
  <c r="I9676" i="3"/>
  <c r="I9677" i="3"/>
  <c r="I9678" i="3"/>
  <c r="I9679" i="3"/>
  <c r="I9680" i="3"/>
  <c r="I9681" i="3"/>
  <c r="I9682" i="3"/>
  <c r="I9683" i="3"/>
  <c r="I9684" i="3"/>
  <c r="I9685" i="3"/>
  <c r="I9686" i="3"/>
  <c r="I9687" i="3"/>
  <c r="I9688" i="3"/>
  <c r="I9689" i="3"/>
  <c r="I9690" i="3"/>
  <c r="I9691" i="3"/>
  <c r="I9692" i="3"/>
  <c r="I9693" i="3"/>
  <c r="I9694" i="3"/>
  <c r="I9695" i="3"/>
  <c r="I9696" i="3"/>
  <c r="I9697" i="3"/>
  <c r="I9698" i="3"/>
  <c r="I9699" i="3"/>
  <c r="I9700" i="3"/>
  <c r="I9701" i="3"/>
  <c r="I9702" i="3"/>
  <c r="I9703" i="3"/>
  <c r="I9704" i="3"/>
  <c r="I9705" i="3"/>
  <c r="I9706" i="3"/>
  <c r="I9707" i="3"/>
  <c r="I9708" i="3"/>
  <c r="I9709" i="3"/>
  <c r="I9710" i="3"/>
  <c r="I9711" i="3"/>
  <c r="I9712" i="3"/>
  <c r="I9713" i="3"/>
  <c r="I9714" i="3"/>
  <c r="I9715" i="3"/>
  <c r="I9716" i="3"/>
  <c r="I9717" i="3"/>
  <c r="I9718" i="3"/>
  <c r="I9719" i="3"/>
  <c r="I9720" i="3"/>
  <c r="I9721" i="3"/>
  <c r="I9722" i="3"/>
  <c r="I9723" i="3"/>
  <c r="I9724" i="3"/>
  <c r="I9725" i="3"/>
  <c r="I9726" i="3"/>
  <c r="I9727" i="3"/>
  <c r="I9728" i="3"/>
  <c r="I9729" i="3"/>
  <c r="I9730" i="3"/>
  <c r="I9731" i="3"/>
  <c r="I9732" i="3"/>
  <c r="I9733" i="3"/>
  <c r="I9734" i="3"/>
  <c r="I9735" i="3"/>
  <c r="I9736" i="3"/>
  <c r="I9737" i="3"/>
  <c r="I9738" i="3"/>
  <c r="I9739" i="3"/>
  <c r="I9740" i="3"/>
  <c r="I9741" i="3"/>
  <c r="I9742" i="3"/>
  <c r="I9743" i="3"/>
  <c r="I9744" i="3"/>
  <c r="I9745" i="3"/>
  <c r="I9746" i="3"/>
  <c r="I9747" i="3"/>
  <c r="I9748" i="3"/>
  <c r="I9749" i="3"/>
  <c r="I9750" i="3"/>
  <c r="I9751" i="3"/>
  <c r="I9752" i="3"/>
  <c r="I9753" i="3"/>
  <c r="I9754" i="3"/>
  <c r="I9755" i="3"/>
  <c r="I9756" i="3"/>
  <c r="I9757" i="3"/>
  <c r="I9758" i="3"/>
  <c r="I9759" i="3"/>
  <c r="I9760" i="3"/>
  <c r="I9761" i="3"/>
  <c r="I9762" i="3"/>
  <c r="I9763" i="3"/>
  <c r="I9764" i="3"/>
  <c r="I9765" i="3"/>
  <c r="I9766" i="3"/>
  <c r="I9767" i="3"/>
  <c r="I9768" i="3"/>
  <c r="I9769" i="3"/>
  <c r="I9770" i="3"/>
  <c r="I9771" i="3"/>
  <c r="I9772" i="3"/>
  <c r="I9773" i="3"/>
  <c r="I9774" i="3"/>
  <c r="I9775" i="3"/>
  <c r="I9776" i="3"/>
  <c r="I9777" i="3"/>
  <c r="I9778" i="3"/>
  <c r="I9779" i="3"/>
  <c r="I9780" i="3"/>
  <c r="I9781" i="3"/>
  <c r="I9782" i="3"/>
  <c r="I9783" i="3"/>
  <c r="I9784" i="3"/>
  <c r="I9785" i="3"/>
  <c r="I9786" i="3"/>
  <c r="I9787" i="3"/>
  <c r="I9788" i="3"/>
  <c r="I9789" i="3"/>
  <c r="I9790" i="3"/>
  <c r="I9791" i="3"/>
  <c r="I9792" i="3"/>
  <c r="I9793" i="3"/>
  <c r="I9794" i="3"/>
  <c r="I9795" i="3"/>
  <c r="I9796" i="3"/>
  <c r="I9797" i="3"/>
  <c r="I9798" i="3"/>
  <c r="I9799" i="3"/>
  <c r="I9800" i="3"/>
  <c r="I9801" i="3"/>
  <c r="I9802" i="3"/>
  <c r="I9803" i="3"/>
  <c r="I9804" i="3"/>
  <c r="I9805" i="3"/>
  <c r="I9806" i="3"/>
  <c r="I9807" i="3"/>
  <c r="I9808" i="3"/>
  <c r="I9809" i="3"/>
  <c r="I9810" i="3"/>
  <c r="I9811" i="3"/>
  <c r="I9812" i="3"/>
  <c r="I9813" i="3"/>
  <c r="I9814" i="3"/>
  <c r="I9815" i="3"/>
  <c r="I9816" i="3"/>
  <c r="I9817" i="3"/>
  <c r="I9818" i="3"/>
  <c r="I9819" i="3"/>
  <c r="I9820" i="3"/>
  <c r="I9821" i="3"/>
  <c r="I9822" i="3"/>
  <c r="I9823" i="3"/>
  <c r="I9824" i="3"/>
  <c r="I9825" i="3"/>
  <c r="I9826" i="3"/>
  <c r="I9827" i="3"/>
  <c r="I9828" i="3"/>
  <c r="I9829" i="3"/>
  <c r="I9830" i="3"/>
  <c r="I9831" i="3"/>
  <c r="I9832" i="3"/>
  <c r="I9833" i="3"/>
  <c r="I9834" i="3"/>
  <c r="I9835" i="3"/>
  <c r="I9836" i="3"/>
  <c r="I9837" i="3"/>
  <c r="I9838" i="3"/>
  <c r="I9839" i="3"/>
  <c r="I9840" i="3"/>
  <c r="I9841" i="3"/>
  <c r="I9842" i="3"/>
  <c r="I9843" i="3"/>
  <c r="I9844" i="3"/>
  <c r="I9845" i="3"/>
  <c r="I9846" i="3"/>
  <c r="I9847" i="3"/>
  <c r="I9848" i="3"/>
  <c r="I9849" i="3"/>
  <c r="I9850" i="3"/>
  <c r="I9851" i="3"/>
  <c r="I9852" i="3"/>
  <c r="I9853" i="3"/>
  <c r="I9854" i="3"/>
  <c r="I9855" i="3"/>
  <c r="I9856" i="3"/>
  <c r="I9857" i="3"/>
  <c r="I9858" i="3"/>
  <c r="I9859" i="3"/>
  <c r="I9860" i="3"/>
  <c r="I9861" i="3"/>
  <c r="I9862" i="3"/>
  <c r="I9863" i="3"/>
  <c r="I9864" i="3"/>
  <c r="I9865" i="3"/>
  <c r="I9866" i="3"/>
  <c r="I9867" i="3"/>
  <c r="I9868" i="3"/>
  <c r="I9869" i="3"/>
  <c r="I9870" i="3"/>
  <c r="I9871" i="3"/>
  <c r="I9872" i="3"/>
  <c r="I9873" i="3"/>
  <c r="I9874" i="3"/>
  <c r="I9875" i="3"/>
  <c r="I9876" i="3"/>
  <c r="I9877" i="3"/>
  <c r="I9878" i="3"/>
  <c r="I9879" i="3"/>
  <c r="I9880" i="3"/>
  <c r="I9881" i="3"/>
  <c r="I9882" i="3"/>
  <c r="I9883" i="3"/>
  <c r="I9884" i="3"/>
  <c r="I9885" i="3"/>
  <c r="I9886" i="3"/>
  <c r="I9887" i="3"/>
  <c r="I9888" i="3"/>
  <c r="I9889" i="3"/>
  <c r="I9890" i="3"/>
  <c r="I9891" i="3"/>
  <c r="I9892" i="3"/>
  <c r="I9893" i="3"/>
  <c r="I9894" i="3"/>
  <c r="I9895" i="3"/>
  <c r="I9896" i="3"/>
  <c r="I9897" i="3"/>
  <c r="I9898" i="3"/>
  <c r="I9899" i="3"/>
  <c r="I9900" i="3"/>
  <c r="I9901" i="3"/>
  <c r="I9902" i="3"/>
  <c r="I9903" i="3"/>
  <c r="I9904" i="3"/>
  <c r="I9905" i="3"/>
  <c r="I9906" i="3"/>
  <c r="I9907" i="3"/>
  <c r="I9908" i="3"/>
  <c r="I9909" i="3"/>
  <c r="I9910" i="3"/>
  <c r="I9911" i="3"/>
  <c r="I9912" i="3"/>
  <c r="I9913" i="3"/>
  <c r="I9914" i="3"/>
  <c r="I9915" i="3"/>
  <c r="I9916" i="3"/>
  <c r="I9917" i="3"/>
  <c r="I9918" i="3"/>
  <c r="I9919" i="3"/>
  <c r="I9920" i="3"/>
  <c r="I9921" i="3"/>
  <c r="I9922" i="3"/>
  <c r="I9923" i="3"/>
  <c r="I9924" i="3"/>
  <c r="I9925" i="3"/>
  <c r="I9926" i="3"/>
  <c r="I9927" i="3"/>
  <c r="I9928" i="3"/>
  <c r="I9929" i="3"/>
  <c r="I9930" i="3"/>
  <c r="I9931" i="3"/>
  <c r="I9932" i="3"/>
  <c r="I9933" i="3"/>
  <c r="I9934" i="3"/>
  <c r="I9935" i="3"/>
  <c r="I9936" i="3"/>
  <c r="I9937" i="3"/>
  <c r="I9938" i="3"/>
  <c r="I9939" i="3"/>
  <c r="I9940" i="3"/>
  <c r="I9941" i="3"/>
  <c r="I9942" i="3"/>
  <c r="I9943" i="3"/>
  <c r="I9944" i="3"/>
  <c r="I9945" i="3"/>
  <c r="I9946" i="3"/>
  <c r="I9947" i="3"/>
  <c r="I9948" i="3"/>
  <c r="I9949" i="3"/>
  <c r="I9950" i="3"/>
  <c r="I9951" i="3"/>
  <c r="I9952" i="3"/>
  <c r="I9953" i="3"/>
  <c r="I9954" i="3"/>
  <c r="I9955" i="3"/>
  <c r="I9956" i="3"/>
  <c r="I9957" i="3"/>
  <c r="I9958" i="3"/>
  <c r="I9959" i="3"/>
  <c r="I9960" i="3"/>
  <c r="I9961" i="3"/>
  <c r="I9962" i="3"/>
  <c r="I9963" i="3"/>
  <c r="I9964" i="3"/>
  <c r="I9965" i="3"/>
  <c r="I9966" i="3"/>
  <c r="I9967" i="3"/>
  <c r="I9968" i="3"/>
  <c r="I9969" i="3"/>
  <c r="I9970" i="3"/>
  <c r="I9971" i="3"/>
  <c r="I9972" i="3"/>
  <c r="I9973" i="3"/>
  <c r="I9974" i="3"/>
  <c r="I9975" i="3"/>
  <c r="I9976" i="3"/>
  <c r="I9977" i="3"/>
  <c r="I9978" i="3"/>
  <c r="I9979" i="3"/>
  <c r="I9980" i="3"/>
  <c r="I9981" i="3"/>
  <c r="I9982" i="3"/>
  <c r="I9983" i="3"/>
  <c r="I9984" i="3"/>
  <c r="I9985" i="3"/>
  <c r="I9986" i="3"/>
  <c r="I9987" i="3"/>
  <c r="I9988" i="3"/>
  <c r="I9989" i="3"/>
  <c r="I9990" i="3"/>
  <c r="I9991" i="3"/>
  <c r="I9992" i="3"/>
  <c r="I9993" i="3"/>
  <c r="I9994" i="3"/>
  <c r="I9995" i="3"/>
  <c r="I9996" i="3"/>
  <c r="I9997" i="3"/>
  <c r="I9998" i="3"/>
  <c r="I9999" i="3"/>
  <c r="I10000" i="3"/>
  <c r="I10001" i="3"/>
  <c r="I10002" i="3"/>
  <c r="I10003" i="3"/>
  <c r="I10004" i="3"/>
  <c r="I10005" i="3"/>
  <c r="I10006" i="3"/>
  <c r="I10007" i="3"/>
  <c r="I10008" i="3"/>
  <c r="I10009" i="3"/>
  <c r="I10010" i="3"/>
  <c r="I10011" i="3"/>
  <c r="I10012" i="3"/>
  <c r="I10013" i="3"/>
  <c r="I10014" i="3"/>
  <c r="I10015" i="3"/>
  <c r="I10016" i="3"/>
  <c r="I10017" i="3"/>
  <c r="I10018" i="3"/>
  <c r="I10019" i="3"/>
  <c r="I10020" i="3"/>
  <c r="I10021" i="3"/>
  <c r="I10022" i="3"/>
  <c r="I10023" i="3"/>
  <c r="I10024" i="3"/>
  <c r="I10025" i="3"/>
  <c r="I10026" i="3"/>
  <c r="I10027" i="3"/>
  <c r="I10028" i="3"/>
  <c r="I10029" i="3"/>
  <c r="I10030" i="3"/>
  <c r="I10031" i="3"/>
  <c r="I10032" i="3"/>
  <c r="I10033" i="3"/>
  <c r="I10034" i="3"/>
  <c r="I10035" i="3"/>
  <c r="I10036" i="3"/>
  <c r="I10037" i="3"/>
  <c r="I10038" i="3"/>
  <c r="I10039" i="3"/>
  <c r="I10040" i="3"/>
  <c r="I10041" i="3"/>
  <c r="I10042" i="3"/>
  <c r="I10043" i="3"/>
  <c r="I10044" i="3"/>
  <c r="I10045" i="3"/>
  <c r="I10046" i="3"/>
  <c r="I10047" i="3"/>
  <c r="I10048" i="3"/>
  <c r="I10049" i="3"/>
  <c r="I10050" i="3"/>
  <c r="I10051" i="3"/>
  <c r="I10052" i="3"/>
  <c r="I10053" i="3"/>
  <c r="I10054" i="3"/>
  <c r="I10055" i="3"/>
  <c r="I10056" i="3"/>
  <c r="I10057" i="3"/>
  <c r="I10058" i="3"/>
  <c r="I10059" i="3"/>
  <c r="I10060" i="3"/>
  <c r="I10061" i="3"/>
  <c r="I10062" i="3"/>
  <c r="I10063" i="3"/>
  <c r="I10064" i="3"/>
  <c r="I10065" i="3"/>
  <c r="I10066" i="3"/>
  <c r="I10067" i="3"/>
  <c r="I10068" i="3"/>
  <c r="I10069" i="3"/>
  <c r="I10070" i="3"/>
  <c r="I10071" i="3"/>
  <c r="I10072" i="3"/>
  <c r="I10073" i="3"/>
  <c r="I10074" i="3"/>
  <c r="I10075" i="3"/>
  <c r="I10076" i="3"/>
  <c r="I10077" i="3"/>
  <c r="I10078" i="3"/>
  <c r="I10079" i="3"/>
  <c r="I10080" i="3"/>
  <c r="I10081" i="3"/>
  <c r="I10082" i="3"/>
  <c r="I10083" i="3"/>
  <c r="I10084" i="3"/>
  <c r="I10085" i="3"/>
  <c r="I10086" i="3"/>
  <c r="I10087" i="3"/>
  <c r="I10088" i="3"/>
  <c r="I10089" i="3"/>
  <c r="I10090" i="3"/>
  <c r="I10091" i="3"/>
  <c r="I10092" i="3"/>
  <c r="I10093" i="3"/>
  <c r="I10094" i="3"/>
  <c r="I10095" i="3"/>
  <c r="I10096" i="3"/>
  <c r="I10097" i="3"/>
  <c r="I10098" i="3"/>
  <c r="I10099" i="3"/>
  <c r="I10100" i="3"/>
  <c r="I10101" i="3"/>
  <c r="I10102" i="3"/>
  <c r="I10103" i="3"/>
  <c r="I10104" i="3"/>
  <c r="I10105" i="3"/>
  <c r="I10106" i="3"/>
  <c r="I10107" i="3"/>
  <c r="I10108" i="3"/>
  <c r="I10109" i="3"/>
  <c r="I10110" i="3"/>
  <c r="I10111" i="3"/>
  <c r="I10112" i="3"/>
  <c r="I10113" i="3"/>
  <c r="I10114" i="3"/>
  <c r="I10115" i="3"/>
  <c r="I10116" i="3"/>
  <c r="I10117" i="3"/>
  <c r="I10118" i="3"/>
  <c r="I10119" i="3"/>
  <c r="I10120" i="3"/>
  <c r="I10121" i="3"/>
  <c r="I10122" i="3"/>
  <c r="I10123" i="3"/>
  <c r="I10124" i="3"/>
  <c r="I10125" i="3"/>
  <c r="I10126" i="3"/>
  <c r="I10127" i="3"/>
  <c r="I10128" i="3"/>
  <c r="I10129" i="3"/>
  <c r="I10130" i="3"/>
  <c r="I10131" i="3"/>
  <c r="I10132" i="3"/>
  <c r="I10133" i="3"/>
  <c r="I10134" i="3"/>
  <c r="I10135" i="3"/>
  <c r="I10136" i="3"/>
  <c r="I10137" i="3"/>
  <c r="I10138" i="3"/>
  <c r="I10139" i="3"/>
  <c r="I10140" i="3"/>
  <c r="I10141" i="3"/>
  <c r="I10142" i="3"/>
  <c r="I10143" i="3"/>
  <c r="I10144" i="3"/>
  <c r="I10145" i="3"/>
  <c r="I10146" i="3"/>
  <c r="I10147" i="3"/>
  <c r="I10148" i="3"/>
  <c r="I10149" i="3"/>
  <c r="I10150" i="3"/>
  <c r="I10151" i="3"/>
  <c r="I10152" i="3"/>
  <c r="I10153" i="3"/>
  <c r="I10154" i="3"/>
  <c r="I10155" i="3"/>
  <c r="I10156" i="3"/>
  <c r="I10157" i="3"/>
  <c r="I10158" i="3"/>
  <c r="I10159" i="3"/>
  <c r="I10160" i="3"/>
  <c r="I10161" i="3"/>
  <c r="I10162" i="3"/>
  <c r="I10163" i="3"/>
  <c r="I10164" i="3"/>
  <c r="I10165" i="3"/>
  <c r="I10166" i="3"/>
  <c r="I10167" i="3"/>
  <c r="I10168" i="3"/>
  <c r="I10169" i="3"/>
  <c r="I10170" i="3"/>
  <c r="I10171" i="3"/>
  <c r="I10172" i="3"/>
  <c r="I10173" i="3"/>
  <c r="I10174" i="3"/>
  <c r="I10175" i="3"/>
  <c r="I10176" i="3"/>
  <c r="I10177" i="3"/>
  <c r="I10178" i="3"/>
  <c r="I10179" i="3"/>
  <c r="I10180" i="3"/>
  <c r="I10181" i="3"/>
  <c r="I10182" i="3"/>
  <c r="I10183" i="3"/>
  <c r="I10184" i="3"/>
  <c r="I10185" i="3"/>
  <c r="I10186" i="3"/>
  <c r="I10187" i="3"/>
  <c r="I10188" i="3"/>
  <c r="I10189" i="3"/>
  <c r="I10190" i="3"/>
  <c r="I10191" i="3"/>
  <c r="I10192" i="3"/>
  <c r="I10193" i="3"/>
  <c r="I10194" i="3"/>
  <c r="I10195" i="3"/>
  <c r="I10196" i="3"/>
  <c r="I10197" i="3"/>
  <c r="I10198" i="3"/>
  <c r="I10199" i="3"/>
  <c r="I10200" i="3"/>
  <c r="I10201" i="3"/>
  <c r="I10202" i="3"/>
  <c r="I10203" i="3"/>
  <c r="I10204" i="3"/>
  <c r="I10205" i="3"/>
  <c r="I10206" i="3"/>
  <c r="I10207" i="3"/>
  <c r="I10208" i="3"/>
  <c r="I10209" i="3"/>
  <c r="I10210" i="3"/>
  <c r="I10211" i="3"/>
  <c r="I10212" i="3"/>
  <c r="I10213" i="3"/>
  <c r="I10214" i="3"/>
  <c r="I10215" i="3"/>
  <c r="I10216" i="3"/>
  <c r="I10217" i="3"/>
  <c r="I10218" i="3"/>
  <c r="I10219" i="3"/>
  <c r="I10220" i="3"/>
  <c r="I10221" i="3"/>
  <c r="I10222" i="3"/>
  <c r="I10223" i="3"/>
  <c r="I10224" i="3"/>
  <c r="I10225" i="3"/>
  <c r="I10226" i="3"/>
  <c r="I10227" i="3"/>
  <c r="I10228" i="3"/>
  <c r="I10229" i="3"/>
  <c r="I10230" i="3"/>
  <c r="I10231" i="3"/>
  <c r="I10232" i="3"/>
  <c r="I10233" i="3"/>
  <c r="I10234" i="3"/>
  <c r="I10235" i="3"/>
  <c r="I10236" i="3"/>
  <c r="I10237" i="3"/>
  <c r="I10238" i="3"/>
  <c r="I10239" i="3"/>
  <c r="I10240" i="3"/>
  <c r="I10241" i="3"/>
  <c r="I10242" i="3"/>
  <c r="I10243" i="3"/>
  <c r="I10244" i="3"/>
  <c r="I10245" i="3"/>
  <c r="I10246" i="3"/>
  <c r="I10247" i="3"/>
  <c r="I10248" i="3"/>
  <c r="I10249" i="3"/>
  <c r="I10250" i="3"/>
  <c r="I10251" i="3"/>
  <c r="I10252" i="3"/>
  <c r="I10253" i="3"/>
  <c r="I10254" i="3"/>
  <c r="I10255" i="3"/>
  <c r="I10256" i="3"/>
  <c r="I10257" i="3"/>
  <c r="I10258" i="3"/>
  <c r="I10259" i="3"/>
  <c r="I10260" i="3"/>
  <c r="I10261" i="3"/>
  <c r="I10262" i="3"/>
  <c r="I10263" i="3"/>
  <c r="I10264" i="3"/>
  <c r="I10265" i="3"/>
  <c r="I10266" i="3"/>
  <c r="I10267" i="3"/>
  <c r="I10268" i="3"/>
  <c r="I10269" i="3"/>
  <c r="I10270" i="3"/>
  <c r="I10271" i="3"/>
  <c r="I10272" i="3"/>
  <c r="I10273" i="3"/>
  <c r="I10274" i="3"/>
  <c r="I10275" i="3"/>
  <c r="I10276" i="3"/>
  <c r="I10277" i="3"/>
  <c r="I10278" i="3"/>
  <c r="I10279" i="3"/>
  <c r="I10280" i="3"/>
  <c r="I10281" i="3"/>
  <c r="I10282" i="3"/>
  <c r="I10283" i="3"/>
  <c r="I10284" i="3"/>
  <c r="I10285" i="3"/>
  <c r="I10286" i="3"/>
  <c r="I10287" i="3"/>
  <c r="I10288" i="3"/>
  <c r="I10289" i="3"/>
  <c r="I10290" i="3"/>
  <c r="I10291" i="3"/>
  <c r="I10292" i="3"/>
  <c r="I10293" i="3"/>
  <c r="I10294" i="3"/>
  <c r="I10295" i="3"/>
  <c r="I10296" i="3"/>
  <c r="I10297" i="3"/>
  <c r="I10298" i="3"/>
  <c r="I10299" i="3"/>
  <c r="I10300" i="3"/>
  <c r="I10301" i="3"/>
  <c r="I10302" i="3"/>
  <c r="I10303" i="3"/>
  <c r="I10304" i="3"/>
  <c r="I10305" i="3"/>
  <c r="I10306" i="3"/>
  <c r="I10307" i="3"/>
  <c r="I10308" i="3"/>
  <c r="I10309" i="3"/>
  <c r="I10310" i="3"/>
  <c r="I10311" i="3"/>
  <c r="I10312" i="3"/>
  <c r="I10313" i="3"/>
  <c r="I10314" i="3"/>
  <c r="I10315" i="3"/>
  <c r="I10316" i="3"/>
  <c r="I10317" i="3"/>
  <c r="I10318" i="3"/>
  <c r="I10319" i="3"/>
  <c r="I10320" i="3"/>
  <c r="I10321" i="3"/>
  <c r="I10322" i="3"/>
  <c r="I10323" i="3"/>
  <c r="I10324" i="3"/>
  <c r="I10325" i="3"/>
  <c r="I10326" i="3"/>
  <c r="I10327" i="3"/>
  <c r="I10328" i="3"/>
  <c r="I10329" i="3"/>
  <c r="I10330" i="3"/>
  <c r="I10331" i="3"/>
  <c r="I10332" i="3"/>
  <c r="I10333" i="3"/>
  <c r="I10334" i="3"/>
  <c r="I10335" i="3"/>
  <c r="I10336" i="3"/>
  <c r="I10337" i="3"/>
  <c r="I10338" i="3"/>
  <c r="I10339" i="3"/>
  <c r="I10340" i="3"/>
  <c r="I10341" i="3"/>
  <c r="I10342" i="3"/>
  <c r="I10343" i="3"/>
  <c r="I10344" i="3"/>
  <c r="I10345" i="3"/>
  <c r="I10346" i="3"/>
  <c r="I10347" i="3"/>
  <c r="I10348" i="3"/>
  <c r="I10349" i="3"/>
  <c r="I10350" i="3"/>
  <c r="I10351" i="3"/>
  <c r="I10352" i="3"/>
  <c r="I10353" i="3"/>
  <c r="I10354" i="3"/>
  <c r="I10355" i="3"/>
  <c r="I10356" i="3"/>
  <c r="I10357" i="3"/>
  <c r="I10358" i="3"/>
  <c r="I10359" i="3"/>
  <c r="I10360" i="3"/>
  <c r="I10361" i="3"/>
  <c r="I10362" i="3"/>
  <c r="I10363" i="3"/>
  <c r="I10364" i="3"/>
  <c r="I10365" i="3"/>
  <c r="I10366" i="3"/>
  <c r="I10367" i="3"/>
  <c r="I10368" i="3"/>
  <c r="I10369" i="3"/>
  <c r="I10370" i="3"/>
  <c r="I10371" i="3"/>
  <c r="I10372" i="3"/>
  <c r="I10373" i="3"/>
  <c r="I10374" i="3"/>
  <c r="I10375" i="3"/>
  <c r="I10376" i="3"/>
  <c r="I10377" i="3"/>
  <c r="I10378" i="3"/>
  <c r="I10379" i="3"/>
  <c r="I10380" i="3"/>
  <c r="I10381" i="3"/>
  <c r="I10382" i="3"/>
  <c r="I10383" i="3"/>
  <c r="I10384" i="3"/>
  <c r="I10385" i="3"/>
  <c r="I10386" i="3"/>
  <c r="I10387" i="3"/>
  <c r="I10388" i="3"/>
  <c r="I10389" i="3"/>
  <c r="I10390" i="3"/>
  <c r="I10391" i="3"/>
  <c r="I10392" i="3"/>
  <c r="I10393" i="3"/>
  <c r="I10394" i="3"/>
  <c r="I10395" i="3"/>
  <c r="I10396" i="3"/>
  <c r="I10397" i="3"/>
  <c r="I10398" i="3"/>
  <c r="I10399" i="3"/>
  <c r="I10400" i="3"/>
  <c r="I10401" i="3"/>
  <c r="I10402" i="3"/>
  <c r="I10403" i="3"/>
  <c r="I10404" i="3"/>
  <c r="I10405" i="3"/>
  <c r="I10406" i="3"/>
  <c r="I10407" i="3"/>
  <c r="I10408" i="3"/>
  <c r="I10409" i="3"/>
  <c r="I10410" i="3"/>
  <c r="I10411" i="3"/>
  <c r="I10412" i="3"/>
  <c r="I10413" i="3"/>
  <c r="I10414" i="3"/>
  <c r="I10415" i="3"/>
  <c r="I10416" i="3"/>
  <c r="I10417" i="3"/>
  <c r="I10418" i="3"/>
  <c r="I10419" i="3"/>
  <c r="I10420" i="3"/>
  <c r="I10421" i="3"/>
  <c r="I10422" i="3"/>
  <c r="I10423" i="3"/>
  <c r="I10424" i="3"/>
  <c r="I10425" i="3"/>
  <c r="I10426" i="3"/>
  <c r="I10427" i="3"/>
  <c r="I10428" i="3"/>
  <c r="I10429" i="3"/>
  <c r="I10430" i="3"/>
  <c r="I10431" i="3"/>
  <c r="I10432" i="3"/>
  <c r="I10433" i="3"/>
  <c r="I10434" i="3"/>
  <c r="I10435" i="3"/>
  <c r="I10436" i="3"/>
  <c r="I10437" i="3"/>
  <c r="I10438" i="3"/>
  <c r="I10439" i="3"/>
  <c r="I10440" i="3"/>
  <c r="I10441" i="3"/>
  <c r="I10442" i="3"/>
  <c r="I10443" i="3"/>
  <c r="I10444" i="3"/>
  <c r="I10445" i="3"/>
  <c r="I10446" i="3"/>
  <c r="I10447" i="3"/>
  <c r="I10448" i="3"/>
  <c r="I10449" i="3"/>
  <c r="I10450" i="3"/>
  <c r="I10451" i="3"/>
  <c r="I10452" i="3"/>
  <c r="I10453" i="3"/>
  <c r="I10454" i="3"/>
  <c r="I10455" i="3"/>
  <c r="I10456" i="3"/>
  <c r="I10457" i="3"/>
  <c r="I10458" i="3"/>
  <c r="I10459" i="3"/>
  <c r="I10460" i="3"/>
  <c r="I10461" i="3"/>
  <c r="I10462" i="3"/>
  <c r="I10463" i="3"/>
  <c r="I10464" i="3"/>
  <c r="I10465" i="3"/>
  <c r="I10466" i="3"/>
  <c r="I10467" i="3"/>
  <c r="I10468" i="3"/>
  <c r="I10469" i="3"/>
  <c r="I10470" i="3"/>
  <c r="I10471" i="3"/>
  <c r="I10472" i="3"/>
  <c r="I10473" i="3"/>
  <c r="I10474" i="3"/>
  <c r="I10475" i="3"/>
  <c r="I10476" i="3"/>
  <c r="I10477" i="3"/>
  <c r="I10478" i="3"/>
  <c r="I10479" i="3"/>
  <c r="I10480" i="3"/>
  <c r="I10481" i="3"/>
  <c r="I10482" i="3"/>
  <c r="I10483" i="3"/>
  <c r="I10484" i="3"/>
  <c r="I10485" i="3"/>
  <c r="I10486" i="3"/>
  <c r="I10487" i="3"/>
  <c r="I10488" i="3"/>
  <c r="I10489" i="3"/>
  <c r="I10490" i="3"/>
  <c r="I10491" i="3"/>
  <c r="I10492" i="3"/>
  <c r="I10493" i="3"/>
  <c r="I10494" i="3"/>
  <c r="I10495" i="3"/>
  <c r="I10496" i="3"/>
  <c r="I10497" i="3"/>
  <c r="I10498" i="3"/>
  <c r="I10499" i="3"/>
  <c r="I10500" i="3"/>
  <c r="I10501" i="3"/>
  <c r="I10502" i="3"/>
  <c r="I10503" i="3"/>
  <c r="I10504" i="3"/>
  <c r="I10505" i="3"/>
  <c r="I10506" i="3"/>
  <c r="I10507" i="3"/>
  <c r="I10508" i="3"/>
  <c r="I10509" i="3"/>
  <c r="I10510" i="3"/>
  <c r="I10511" i="3"/>
  <c r="I10512" i="3"/>
  <c r="I10513" i="3"/>
  <c r="I10514" i="3"/>
  <c r="I10515" i="3"/>
  <c r="I10516" i="3"/>
  <c r="I10517" i="3"/>
  <c r="I10518" i="3"/>
  <c r="I10519" i="3"/>
  <c r="I10520" i="3"/>
  <c r="I10521" i="3"/>
  <c r="I10522" i="3"/>
  <c r="I10523" i="3"/>
  <c r="I10524" i="3"/>
  <c r="I10525" i="3"/>
  <c r="I10526" i="3"/>
  <c r="I10527" i="3"/>
  <c r="I10528" i="3"/>
  <c r="I10529" i="3"/>
  <c r="I10530" i="3"/>
  <c r="I10531" i="3"/>
  <c r="I10532" i="3"/>
  <c r="I10533" i="3"/>
  <c r="I10534" i="3"/>
  <c r="I10535" i="3"/>
  <c r="I10536" i="3"/>
  <c r="I10537" i="3"/>
  <c r="I10538" i="3"/>
  <c r="I10539" i="3"/>
  <c r="I10540" i="3"/>
  <c r="I10541" i="3"/>
  <c r="I10542" i="3"/>
  <c r="I10543" i="3"/>
  <c r="I10544" i="3"/>
  <c r="I10545" i="3"/>
  <c r="I10546" i="3"/>
  <c r="I10547" i="3"/>
  <c r="I10548" i="3"/>
  <c r="I10549" i="3"/>
  <c r="I10550" i="3"/>
  <c r="I10551" i="3"/>
  <c r="I10552" i="3"/>
  <c r="I10553" i="3"/>
  <c r="I10554" i="3"/>
  <c r="I10555" i="3"/>
  <c r="I10556" i="3"/>
  <c r="I10557" i="3"/>
  <c r="I10558" i="3"/>
  <c r="I10559" i="3"/>
  <c r="I10560" i="3"/>
  <c r="I10561" i="3"/>
  <c r="I10562" i="3"/>
  <c r="I10563" i="3"/>
  <c r="I10564" i="3"/>
  <c r="I10565" i="3"/>
  <c r="I10566" i="3"/>
  <c r="I10567" i="3"/>
  <c r="I10568" i="3"/>
  <c r="I10569" i="3"/>
  <c r="I10570" i="3"/>
  <c r="I10571" i="3"/>
  <c r="I10572" i="3"/>
  <c r="I10573" i="3"/>
  <c r="I10574" i="3"/>
  <c r="I10575" i="3"/>
  <c r="I10576" i="3"/>
  <c r="I10577" i="3"/>
  <c r="I10578" i="3"/>
  <c r="I10579" i="3"/>
  <c r="I10580" i="3"/>
  <c r="I10581" i="3"/>
  <c r="I10582" i="3"/>
  <c r="I10583" i="3"/>
  <c r="I10584" i="3"/>
  <c r="I10585" i="3"/>
  <c r="I10586" i="3"/>
  <c r="I10587" i="3"/>
  <c r="I10588" i="3"/>
  <c r="I10589" i="3"/>
  <c r="I10590" i="3"/>
  <c r="I10591" i="3"/>
  <c r="I10592" i="3"/>
  <c r="I10593" i="3"/>
  <c r="I10594" i="3"/>
  <c r="I10595" i="3"/>
  <c r="I10596" i="3"/>
  <c r="I10597" i="3"/>
  <c r="I10598" i="3"/>
  <c r="I10599" i="3"/>
  <c r="I10600" i="3"/>
  <c r="I10601" i="3"/>
  <c r="I10602" i="3"/>
  <c r="I10603" i="3"/>
  <c r="I10604" i="3"/>
  <c r="I10605" i="3"/>
  <c r="I10606" i="3"/>
  <c r="I10607" i="3"/>
  <c r="I10608" i="3"/>
  <c r="I10609" i="3"/>
  <c r="I10610" i="3"/>
  <c r="I10611" i="3"/>
  <c r="I10612" i="3"/>
  <c r="I10613" i="3"/>
  <c r="I10614" i="3"/>
  <c r="I10615" i="3"/>
  <c r="I10616" i="3"/>
  <c r="I10617" i="3"/>
  <c r="I10618" i="3"/>
  <c r="I10619" i="3"/>
  <c r="I10620" i="3"/>
  <c r="I10621" i="3"/>
  <c r="I10622" i="3"/>
  <c r="I10623" i="3"/>
  <c r="I10624" i="3"/>
  <c r="I10625" i="3"/>
  <c r="I10626" i="3"/>
  <c r="I10627" i="3"/>
  <c r="I10628" i="3"/>
  <c r="I10629" i="3"/>
  <c r="I10630" i="3"/>
  <c r="I10631" i="3"/>
  <c r="I10632" i="3"/>
  <c r="I10633" i="3"/>
  <c r="I10634" i="3"/>
  <c r="I10635" i="3"/>
  <c r="I10636" i="3"/>
  <c r="I10637" i="3"/>
  <c r="I10638" i="3"/>
  <c r="I10639" i="3"/>
  <c r="I10640" i="3"/>
  <c r="I10641" i="3"/>
  <c r="I10642" i="3"/>
  <c r="I10643" i="3"/>
  <c r="I10644" i="3"/>
  <c r="I10645" i="3"/>
  <c r="I10646" i="3"/>
  <c r="I10647" i="3"/>
  <c r="I10648" i="3"/>
  <c r="I10649" i="3"/>
  <c r="I10650" i="3"/>
  <c r="I10651" i="3"/>
  <c r="I10652" i="3"/>
  <c r="I10653" i="3"/>
  <c r="I10654" i="3"/>
  <c r="I10655" i="3"/>
  <c r="I10656" i="3"/>
  <c r="I10657" i="3"/>
  <c r="I10658" i="3"/>
  <c r="I10659" i="3"/>
  <c r="I10660" i="3"/>
  <c r="I10661" i="3"/>
  <c r="I10662" i="3"/>
  <c r="I10663" i="3"/>
  <c r="I10664" i="3"/>
  <c r="I10665" i="3"/>
  <c r="I10666" i="3"/>
  <c r="I10667" i="3"/>
  <c r="I10668" i="3"/>
  <c r="I10669" i="3"/>
  <c r="I10670" i="3"/>
  <c r="I10671" i="3"/>
  <c r="I10672" i="3"/>
  <c r="I10673" i="3"/>
  <c r="I10674" i="3"/>
  <c r="I10675" i="3"/>
  <c r="I10676" i="3"/>
  <c r="I10677" i="3"/>
  <c r="I10678" i="3"/>
  <c r="I10679" i="3"/>
  <c r="I10680" i="3"/>
  <c r="I10681" i="3"/>
  <c r="I10682" i="3"/>
  <c r="I10683" i="3"/>
  <c r="I10684" i="3"/>
  <c r="I10685" i="3"/>
  <c r="I10686" i="3"/>
  <c r="I10687" i="3"/>
  <c r="I10688" i="3"/>
  <c r="I10689" i="3"/>
  <c r="I10690" i="3"/>
  <c r="I10691" i="3"/>
  <c r="I10692" i="3"/>
  <c r="I10693" i="3"/>
  <c r="I10694" i="3"/>
  <c r="I10695" i="3"/>
  <c r="I10696" i="3"/>
  <c r="I10697" i="3"/>
  <c r="I10698" i="3"/>
  <c r="I10699" i="3"/>
  <c r="I10700" i="3"/>
  <c r="I10701" i="3"/>
  <c r="I10702" i="3"/>
  <c r="I10703" i="3"/>
  <c r="I10704" i="3"/>
  <c r="I10705" i="3"/>
  <c r="I10706" i="3"/>
  <c r="I10707" i="3"/>
  <c r="I10708" i="3"/>
  <c r="I10709" i="3"/>
  <c r="I10710" i="3"/>
  <c r="I10711" i="3"/>
  <c r="I10712" i="3"/>
  <c r="I10713" i="3"/>
  <c r="I10714" i="3"/>
  <c r="I10715" i="3"/>
  <c r="I10716" i="3"/>
  <c r="I10717" i="3"/>
  <c r="I10718" i="3"/>
  <c r="I10719" i="3"/>
  <c r="I10720" i="3"/>
  <c r="I10721" i="3"/>
  <c r="I10722" i="3"/>
  <c r="I10723" i="3"/>
  <c r="I10724" i="3"/>
  <c r="I10725" i="3"/>
  <c r="I10726" i="3"/>
  <c r="I10727" i="3"/>
  <c r="I10728" i="3"/>
  <c r="I10729" i="3"/>
  <c r="I10730" i="3"/>
  <c r="I10731" i="3"/>
  <c r="I10732" i="3"/>
  <c r="I10733" i="3"/>
  <c r="I10734" i="3"/>
  <c r="I10735" i="3"/>
  <c r="I10736" i="3"/>
  <c r="I10737" i="3"/>
  <c r="I10738" i="3"/>
  <c r="I10739" i="3"/>
  <c r="I10740" i="3"/>
  <c r="I10741" i="3"/>
  <c r="I10742" i="3"/>
  <c r="I10743" i="3"/>
  <c r="I10744" i="3"/>
  <c r="I10745" i="3"/>
  <c r="I10746" i="3"/>
  <c r="I10747" i="3"/>
  <c r="I10748" i="3"/>
  <c r="I10749" i="3"/>
  <c r="I10750" i="3"/>
  <c r="I10751" i="3"/>
  <c r="I10752" i="3"/>
  <c r="I10753" i="3"/>
  <c r="I10754" i="3"/>
  <c r="I10755" i="3"/>
  <c r="I10756" i="3"/>
  <c r="I10757" i="3"/>
  <c r="I10758" i="3"/>
  <c r="I10759" i="3"/>
  <c r="I10760" i="3"/>
  <c r="I10761" i="3"/>
  <c r="I10762" i="3"/>
  <c r="I10763" i="3"/>
  <c r="I10764" i="3"/>
  <c r="I10765" i="3"/>
  <c r="I10766" i="3"/>
  <c r="I10767" i="3"/>
  <c r="I10768" i="3"/>
  <c r="I10769" i="3"/>
  <c r="I10770" i="3"/>
  <c r="I10771" i="3"/>
  <c r="I10772" i="3"/>
  <c r="I10773" i="3"/>
  <c r="I10774" i="3"/>
  <c r="I10775" i="3"/>
  <c r="I10776" i="3"/>
  <c r="I10777" i="3"/>
  <c r="I10778" i="3"/>
  <c r="I10779" i="3"/>
  <c r="I10780" i="3"/>
  <c r="I10781" i="3"/>
  <c r="I10782" i="3"/>
  <c r="I10783" i="3"/>
  <c r="I10784" i="3"/>
  <c r="I10785" i="3"/>
  <c r="I10786" i="3"/>
  <c r="I10787" i="3"/>
  <c r="I10788" i="3"/>
  <c r="I10789" i="3"/>
  <c r="I10790" i="3"/>
  <c r="I10791" i="3"/>
  <c r="I10792" i="3"/>
  <c r="I10793" i="3"/>
  <c r="I10794" i="3"/>
  <c r="I10795" i="3"/>
  <c r="I10796" i="3"/>
  <c r="I10797" i="3"/>
  <c r="I10798" i="3"/>
  <c r="I10799" i="3"/>
  <c r="I10800" i="3"/>
  <c r="I10801" i="3"/>
  <c r="I10802" i="3"/>
  <c r="I10803" i="3"/>
  <c r="I10804" i="3"/>
  <c r="I10805" i="3"/>
  <c r="I10806" i="3"/>
  <c r="I10807" i="3"/>
  <c r="I10808" i="3"/>
  <c r="I10809" i="3"/>
  <c r="I10810" i="3"/>
  <c r="I10811" i="3"/>
  <c r="I10812" i="3"/>
  <c r="I10813" i="3"/>
  <c r="I10814" i="3"/>
  <c r="I10815" i="3"/>
  <c r="I10816" i="3"/>
  <c r="I10817" i="3"/>
  <c r="I10818" i="3"/>
  <c r="I10819" i="3"/>
  <c r="I10820" i="3"/>
  <c r="I10821" i="3"/>
  <c r="I10822" i="3"/>
  <c r="I10823" i="3"/>
  <c r="I10824" i="3"/>
  <c r="I10825" i="3"/>
  <c r="I10826" i="3"/>
  <c r="I10827" i="3"/>
  <c r="I10828" i="3"/>
  <c r="I10829" i="3"/>
  <c r="I10830" i="3"/>
  <c r="I10831" i="3"/>
  <c r="I10832" i="3"/>
  <c r="I10833" i="3"/>
  <c r="I10834" i="3"/>
  <c r="I10835" i="3"/>
  <c r="I10836" i="3"/>
  <c r="I10837" i="3"/>
  <c r="I10838" i="3"/>
  <c r="I10839" i="3"/>
  <c r="I10840" i="3"/>
  <c r="I10841" i="3"/>
  <c r="I10842" i="3"/>
  <c r="I10843" i="3"/>
  <c r="I10844" i="3"/>
  <c r="I10845" i="3"/>
  <c r="I10846" i="3"/>
  <c r="I10847" i="3"/>
  <c r="I10848" i="3"/>
  <c r="I10849" i="3"/>
  <c r="I10850" i="3"/>
  <c r="I10851" i="3"/>
  <c r="I10852" i="3"/>
  <c r="I10853" i="3"/>
  <c r="I10854" i="3"/>
  <c r="I10855" i="3"/>
  <c r="I10856" i="3"/>
  <c r="I10857" i="3"/>
  <c r="I10858" i="3"/>
  <c r="I10859" i="3"/>
  <c r="I10860" i="3"/>
  <c r="I10861" i="3"/>
  <c r="I10862" i="3"/>
  <c r="I10863" i="3"/>
  <c r="I10864" i="3"/>
  <c r="I10865" i="3"/>
  <c r="I10866" i="3"/>
  <c r="I10867" i="3"/>
  <c r="I10868" i="3"/>
  <c r="I10869" i="3"/>
  <c r="I10870" i="3"/>
  <c r="I10871" i="3"/>
  <c r="I10872" i="3"/>
  <c r="I10873" i="3"/>
  <c r="I10874" i="3"/>
  <c r="I10875" i="3"/>
  <c r="I10876" i="3"/>
  <c r="I10877" i="3"/>
  <c r="I10878" i="3"/>
  <c r="I10879" i="3"/>
  <c r="I10880" i="3"/>
  <c r="I10881" i="3"/>
  <c r="I10882" i="3"/>
  <c r="I10883" i="3"/>
  <c r="I10884" i="3"/>
  <c r="I10885" i="3"/>
  <c r="I10886" i="3"/>
  <c r="I10887" i="3"/>
  <c r="I10888" i="3"/>
  <c r="I10889" i="3"/>
  <c r="I10890" i="3"/>
  <c r="I10891" i="3"/>
  <c r="I10892" i="3"/>
  <c r="I10893" i="3"/>
  <c r="I10894" i="3"/>
  <c r="I10895" i="3"/>
  <c r="I10896" i="3"/>
  <c r="I10897" i="3"/>
  <c r="I10898" i="3"/>
  <c r="I10899" i="3"/>
  <c r="I10900" i="3"/>
  <c r="I10901" i="3"/>
  <c r="I10902" i="3"/>
  <c r="I10903" i="3"/>
  <c r="I10904" i="3"/>
  <c r="I10905" i="3"/>
  <c r="I10906" i="3"/>
  <c r="I10907" i="3"/>
  <c r="I10908" i="3"/>
  <c r="I10909" i="3"/>
  <c r="I10910" i="3"/>
  <c r="I10911" i="3"/>
  <c r="I10912" i="3"/>
  <c r="I10913" i="3"/>
  <c r="I10914" i="3"/>
  <c r="I10915" i="3"/>
  <c r="I10916" i="3"/>
  <c r="I10917" i="3"/>
  <c r="I10918" i="3"/>
  <c r="I10919" i="3"/>
  <c r="I10920" i="3"/>
  <c r="I10921" i="3"/>
  <c r="I10922" i="3"/>
  <c r="I10923" i="3"/>
  <c r="I10924" i="3"/>
  <c r="I10925" i="3"/>
  <c r="I10926" i="3"/>
  <c r="I10927" i="3"/>
  <c r="I10928" i="3"/>
  <c r="I10929" i="3"/>
  <c r="I10930" i="3"/>
  <c r="I10931" i="3"/>
  <c r="I10932" i="3"/>
  <c r="I10933" i="3"/>
  <c r="I10934" i="3"/>
  <c r="I10935" i="3"/>
  <c r="I10936" i="3"/>
  <c r="I10937" i="3"/>
  <c r="I10938" i="3"/>
  <c r="I10939" i="3"/>
  <c r="I10940" i="3"/>
  <c r="I10941" i="3"/>
  <c r="I10942" i="3"/>
  <c r="I10943" i="3"/>
  <c r="I10944" i="3"/>
  <c r="I10945" i="3"/>
  <c r="I10946" i="3"/>
  <c r="I10947" i="3"/>
  <c r="I10948" i="3"/>
  <c r="I10949" i="3"/>
  <c r="I10950" i="3"/>
  <c r="I10951" i="3"/>
  <c r="I10952" i="3"/>
  <c r="I10953" i="3"/>
  <c r="I10954" i="3"/>
  <c r="I10955" i="3"/>
  <c r="I10956" i="3"/>
  <c r="I10957" i="3"/>
  <c r="I10958" i="3"/>
  <c r="I10959" i="3"/>
  <c r="I10960" i="3"/>
  <c r="I10961" i="3"/>
  <c r="I10962" i="3"/>
  <c r="I10963" i="3"/>
  <c r="I10964" i="3"/>
  <c r="I10965" i="3"/>
  <c r="I10966" i="3"/>
  <c r="I10967" i="3"/>
  <c r="I10968" i="3"/>
  <c r="I10969" i="3"/>
  <c r="I10970" i="3"/>
  <c r="I10971" i="3"/>
  <c r="I10972" i="3"/>
  <c r="I10973" i="3"/>
  <c r="I10974" i="3"/>
  <c r="I10975" i="3"/>
  <c r="I10976" i="3"/>
  <c r="I10977" i="3"/>
  <c r="I10978" i="3"/>
  <c r="I10979" i="3"/>
  <c r="I10980" i="3"/>
  <c r="I10981" i="3"/>
  <c r="I10982" i="3"/>
  <c r="I10983" i="3"/>
  <c r="I10984" i="3"/>
  <c r="I10985" i="3"/>
  <c r="I10986" i="3"/>
  <c r="I10987" i="3"/>
  <c r="I10988" i="3"/>
  <c r="I10989" i="3"/>
  <c r="I10990" i="3"/>
  <c r="I10991" i="3"/>
  <c r="I10992" i="3"/>
  <c r="I10993" i="3"/>
  <c r="I10994" i="3"/>
  <c r="I10995" i="3"/>
  <c r="I10996" i="3"/>
  <c r="I10997" i="3"/>
  <c r="I10998" i="3"/>
  <c r="I10999" i="3"/>
  <c r="I11000" i="3"/>
  <c r="I11001" i="3"/>
  <c r="I11002" i="3"/>
  <c r="I11003" i="3"/>
  <c r="I11004" i="3"/>
  <c r="I11005" i="3"/>
  <c r="I11006" i="3"/>
  <c r="I11007" i="3"/>
  <c r="I11008" i="3"/>
  <c r="I11009" i="3"/>
  <c r="I11010" i="3"/>
  <c r="I11011" i="3"/>
  <c r="I11012" i="3"/>
  <c r="I11013" i="3"/>
  <c r="I11014" i="3"/>
  <c r="I11015" i="3"/>
  <c r="I11016" i="3"/>
  <c r="I11017" i="3"/>
  <c r="I11018" i="3"/>
  <c r="I11019" i="3"/>
  <c r="I11020" i="3"/>
  <c r="I11021" i="3"/>
  <c r="I11022" i="3"/>
  <c r="I11023" i="3"/>
  <c r="I11024" i="3"/>
  <c r="I11025" i="3"/>
  <c r="I11026" i="3"/>
  <c r="I11027" i="3"/>
  <c r="I11028" i="3"/>
  <c r="I11029" i="3"/>
  <c r="I11030" i="3"/>
  <c r="I11031" i="3"/>
  <c r="I11032" i="3"/>
  <c r="I11033" i="3"/>
  <c r="I11034" i="3"/>
  <c r="I11035" i="3"/>
  <c r="I11036" i="3"/>
  <c r="I11037" i="3"/>
  <c r="I11038" i="3"/>
  <c r="I11039" i="3"/>
  <c r="I11040" i="3"/>
  <c r="I11041" i="3"/>
  <c r="I11042" i="3"/>
  <c r="I11043" i="3"/>
  <c r="I11044" i="3"/>
  <c r="I11045" i="3"/>
  <c r="I11046" i="3"/>
  <c r="I11047" i="3"/>
  <c r="I11048" i="3"/>
  <c r="I11049" i="3"/>
  <c r="I11050" i="3"/>
  <c r="I11051" i="3"/>
  <c r="I11052" i="3"/>
  <c r="I11053" i="3"/>
  <c r="I11054" i="3"/>
  <c r="I11055" i="3"/>
  <c r="I11056" i="3"/>
  <c r="I11057" i="3"/>
  <c r="I11058" i="3"/>
  <c r="I11059" i="3"/>
  <c r="I11060" i="3"/>
  <c r="I11061" i="3"/>
  <c r="I11062" i="3"/>
  <c r="I11063" i="3"/>
  <c r="I11064" i="3"/>
  <c r="I11065" i="3"/>
  <c r="I11066" i="3"/>
  <c r="I11067" i="3"/>
  <c r="I11068" i="3"/>
  <c r="I11069" i="3"/>
  <c r="I11070" i="3"/>
  <c r="I11071" i="3"/>
  <c r="I11072" i="3"/>
  <c r="I11073" i="3"/>
  <c r="I11074" i="3"/>
  <c r="I11075" i="3"/>
  <c r="I11076" i="3"/>
  <c r="I11077" i="3"/>
  <c r="I11078" i="3"/>
  <c r="I11079" i="3"/>
  <c r="I11080" i="3"/>
  <c r="I11081" i="3"/>
  <c r="I11082" i="3"/>
  <c r="I11083" i="3"/>
  <c r="I11084" i="3"/>
  <c r="I11085" i="3"/>
  <c r="I11086" i="3"/>
  <c r="I11087" i="3"/>
  <c r="I11088" i="3"/>
  <c r="I11089" i="3"/>
  <c r="I11090" i="3"/>
  <c r="I11091" i="3"/>
  <c r="I11092" i="3"/>
  <c r="I11093" i="3"/>
  <c r="I11094" i="3"/>
  <c r="I11095" i="3"/>
  <c r="I11096" i="3"/>
  <c r="I11097" i="3"/>
  <c r="I11098" i="3"/>
  <c r="I11099" i="3"/>
  <c r="I11100" i="3"/>
  <c r="I11101" i="3"/>
  <c r="I11102" i="3"/>
  <c r="I11103" i="3"/>
  <c r="I11104" i="3"/>
  <c r="I11105" i="3"/>
  <c r="I11106" i="3"/>
  <c r="I11107" i="3"/>
  <c r="I11108" i="3"/>
  <c r="I11109" i="3"/>
  <c r="I11110" i="3"/>
  <c r="I11111" i="3"/>
  <c r="I11112" i="3"/>
  <c r="I11113" i="3"/>
  <c r="I11114" i="3"/>
  <c r="I11115" i="3"/>
  <c r="I11116" i="3"/>
  <c r="I11117" i="3"/>
  <c r="I11118" i="3"/>
  <c r="I11119" i="3"/>
  <c r="I11120" i="3"/>
  <c r="I11121" i="3"/>
  <c r="I11122" i="3"/>
  <c r="I11123" i="3"/>
  <c r="I11124" i="3"/>
  <c r="I11125" i="3"/>
  <c r="I11126" i="3"/>
  <c r="I11127" i="3"/>
  <c r="I11128" i="3"/>
  <c r="I11129" i="3"/>
  <c r="I11130" i="3"/>
  <c r="I11131" i="3"/>
  <c r="I11132" i="3"/>
  <c r="I11133" i="3"/>
  <c r="I11134" i="3"/>
  <c r="I11135" i="3"/>
  <c r="I11136" i="3"/>
  <c r="I11137" i="3"/>
  <c r="I11138" i="3"/>
  <c r="I11139" i="3"/>
  <c r="I11140" i="3"/>
  <c r="I11141" i="3"/>
  <c r="I11142" i="3"/>
  <c r="I11143" i="3"/>
  <c r="I11144" i="3"/>
  <c r="I11145" i="3"/>
  <c r="I11146" i="3"/>
  <c r="I11147" i="3"/>
  <c r="I11148" i="3"/>
  <c r="I11149" i="3"/>
  <c r="I11150" i="3"/>
  <c r="I11151" i="3"/>
  <c r="I11152" i="3"/>
  <c r="I11153" i="3"/>
  <c r="I11154" i="3"/>
  <c r="I11155" i="3"/>
  <c r="I11156" i="3"/>
  <c r="I11157" i="3"/>
  <c r="I11158" i="3"/>
  <c r="I11159" i="3"/>
  <c r="I11160" i="3"/>
  <c r="I11161" i="3"/>
  <c r="I11162" i="3"/>
  <c r="I11163" i="3"/>
  <c r="I11164" i="3"/>
  <c r="I11165" i="3"/>
  <c r="I11166" i="3"/>
  <c r="I11167" i="3"/>
  <c r="I11168" i="3"/>
  <c r="I11169" i="3"/>
  <c r="I11170" i="3"/>
  <c r="I11171" i="3"/>
  <c r="I11172" i="3"/>
  <c r="I11173" i="3"/>
  <c r="I11174" i="3"/>
  <c r="I11175" i="3"/>
  <c r="I11176" i="3"/>
  <c r="I11177" i="3"/>
  <c r="I11178" i="3"/>
  <c r="I11179" i="3"/>
  <c r="I11180" i="3"/>
  <c r="I11181" i="3"/>
  <c r="I11182" i="3"/>
  <c r="I11183" i="3"/>
  <c r="I11184" i="3"/>
  <c r="I11185" i="3"/>
  <c r="I11186" i="3"/>
  <c r="I11187" i="3"/>
  <c r="I11188" i="3"/>
  <c r="I11189" i="3"/>
  <c r="I11190" i="3"/>
  <c r="I11191" i="3"/>
  <c r="I11192" i="3"/>
  <c r="I11193" i="3"/>
  <c r="I11194" i="3"/>
  <c r="I11195" i="3"/>
  <c r="I11196" i="3"/>
  <c r="I11197" i="3"/>
  <c r="I11198" i="3"/>
  <c r="I11199" i="3"/>
  <c r="I11200" i="3"/>
  <c r="I11201" i="3"/>
  <c r="I11202" i="3"/>
  <c r="I11203" i="3"/>
  <c r="I11204" i="3"/>
  <c r="I11205" i="3"/>
  <c r="I11206" i="3"/>
  <c r="I11207" i="3"/>
  <c r="I11208" i="3"/>
  <c r="I11209" i="3"/>
  <c r="I11210" i="3"/>
  <c r="I11211" i="3"/>
  <c r="I11212" i="3"/>
  <c r="I11213" i="3"/>
  <c r="I11214" i="3"/>
  <c r="I11215" i="3"/>
  <c r="I11216" i="3"/>
  <c r="I11217" i="3"/>
  <c r="I11218" i="3"/>
  <c r="I11219" i="3"/>
  <c r="I11220" i="3"/>
  <c r="I11221" i="3"/>
  <c r="I11222" i="3"/>
  <c r="I11223" i="3"/>
  <c r="I11224" i="3"/>
  <c r="I11225" i="3"/>
  <c r="I11226" i="3"/>
  <c r="I11227" i="3"/>
  <c r="I11228" i="3"/>
  <c r="I11229" i="3"/>
  <c r="I11230" i="3"/>
  <c r="I11231" i="3"/>
  <c r="I11232" i="3"/>
  <c r="I11233" i="3"/>
  <c r="I11234" i="3"/>
  <c r="I11235" i="3"/>
  <c r="I11236" i="3"/>
  <c r="I11237" i="3"/>
  <c r="I11238" i="3"/>
  <c r="I11239" i="3"/>
  <c r="I11240" i="3"/>
  <c r="I11241" i="3"/>
  <c r="I11242" i="3"/>
  <c r="I11243" i="3"/>
  <c r="I11244" i="3"/>
  <c r="I11245" i="3"/>
  <c r="I11246" i="3"/>
  <c r="I11247" i="3"/>
  <c r="I11248" i="3"/>
  <c r="I11249" i="3"/>
  <c r="I11250" i="3"/>
  <c r="I11251" i="3"/>
  <c r="I11252" i="3"/>
  <c r="I11253" i="3"/>
  <c r="I11254" i="3"/>
  <c r="I11255" i="3"/>
  <c r="I11256" i="3"/>
  <c r="I11257" i="3"/>
  <c r="I11258" i="3"/>
  <c r="I11259" i="3"/>
  <c r="I11260" i="3"/>
  <c r="I11261" i="3"/>
  <c r="I11262" i="3"/>
  <c r="I11263" i="3"/>
  <c r="I11264" i="3"/>
  <c r="I11265" i="3"/>
  <c r="I11266" i="3"/>
  <c r="I11267" i="3"/>
  <c r="I11268" i="3"/>
  <c r="I11269" i="3"/>
  <c r="I11270" i="3"/>
  <c r="I11271" i="3"/>
  <c r="I11272" i="3"/>
  <c r="I11273" i="3"/>
  <c r="I11274" i="3"/>
  <c r="I11275" i="3"/>
  <c r="I11276" i="3"/>
  <c r="I11277" i="3"/>
  <c r="I11278" i="3"/>
  <c r="I11279" i="3"/>
  <c r="I11280" i="3"/>
  <c r="I11281" i="3"/>
  <c r="I11282" i="3"/>
  <c r="I11283" i="3"/>
  <c r="I11284" i="3"/>
  <c r="I11285" i="3"/>
  <c r="I11286" i="3"/>
  <c r="I11287" i="3"/>
  <c r="I11288" i="3"/>
  <c r="I11289" i="3"/>
  <c r="I11290" i="3"/>
  <c r="I11291" i="3"/>
  <c r="I11292" i="3"/>
  <c r="I11293" i="3"/>
  <c r="I11294" i="3"/>
  <c r="I11295" i="3"/>
  <c r="I11296" i="3"/>
  <c r="I11297" i="3"/>
  <c r="I11298" i="3"/>
  <c r="I11299" i="3"/>
  <c r="I11300" i="3"/>
  <c r="I11301" i="3"/>
  <c r="I11302" i="3"/>
  <c r="I11303" i="3"/>
  <c r="I11304" i="3"/>
  <c r="I11305" i="3"/>
  <c r="I11306" i="3"/>
  <c r="I11307" i="3"/>
  <c r="I11308" i="3"/>
  <c r="I11309" i="3"/>
  <c r="I11310" i="3"/>
  <c r="I11311" i="3"/>
  <c r="I11312" i="3"/>
  <c r="I11313" i="3"/>
  <c r="I11314" i="3"/>
  <c r="I11315" i="3"/>
  <c r="I11316" i="3"/>
  <c r="I11317" i="3"/>
  <c r="I11318" i="3"/>
  <c r="I11319" i="3"/>
  <c r="I11320" i="3"/>
  <c r="I11321" i="3"/>
  <c r="I11322" i="3"/>
  <c r="I11323" i="3"/>
  <c r="I11324" i="3"/>
  <c r="I11325" i="3"/>
  <c r="I11326" i="3"/>
  <c r="I11327" i="3"/>
  <c r="I11328" i="3"/>
  <c r="I11329" i="3"/>
  <c r="I11330" i="3"/>
  <c r="I11331" i="3"/>
  <c r="I11332" i="3"/>
  <c r="I11333" i="3"/>
  <c r="I11334" i="3"/>
  <c r="I11335" i="3"/>
  <c r="I11336" i="3"/>
  <c r="I11337" i="3"/>
  <c r="I11338" i="3"/>
  <c r="I11339" i="3"/>
  <c r="I11340" i="3"/>
  <c r="I11341" i="3"/>
  <c r="I11342" i="3"/>
  <c r="I11343" i="3"/>
  <c r="I11344" i="3"/>
  <c r="I11345" i="3"/>
  <c r="I11346" i="3"/>
  <c r="I11347" i="3"/>
  <c r="I11348" i="3"/>
  <c r="I11349" i="3"/>
  <c r="I11350" i="3"/>
  <c r="I11351" i="3"/>
  <c r="I11352" i="3"/>
  <c r="I11353" i="3"/>
  <c r="I11354" i="3"/>
  <c r="I11355" i="3"/>
  <c r="I11356" i="3"/>
  <c r="I11357" i="3"/>
  <c r="I11358" i="3"/>
  <c r="I11359" i="3"/>
  <c r="I11360" i="3"/>
  <c r="I11361" i="3"/>
  <c r="I11362" i="3"/>
  <c r="I11363" i="3"/>
  <c r="I11364" i="3"/>
  <c r="I11365" i="3"/>
  <c r="I11366" i="3"/>
  <c r="I11367" i="3"/>
  <c r="I11368" i="3"/>
  <c r="I11369" i="3"/>
  <c r="I11370" i="3"/>
  <c r="I11371" i="3"/>
  <c r="I11372" i="3"/>
  <c r="I11373" i="3"/>
  <c r="I11374" i="3"/>
  <c r="I11375" i="3"/>
  <c r="I11376" i="3"/>
  <c r="I11377" i="3"/>
  <c r="I11378" i="3"/>
  <c r="I11379" i="3"/>
  <c r="I11380" i="3"/>
  <c r="I11381" i="3"/>
  <c r="I11382" i="3"/>
  <c r="I11383" i="3"/>
  <c r="I11384" i="3"/>
  <c r="I11385" i="3"/>
  <c r="I11386" i="3"/>
  <c r="I11387" i="3"/>
  <c r="I11388" i="3"/>
  <c r="I11389" i="3"/>
  <c r="I11390" i="3"/>
  <c r="I11391" i="3"/>
  <c r="I11392" i="3"/>
  <c r="I11393" i="3"/>
  <c r="I11394" i="3"/>
  <c r="I11395" i="3"/>
  <c r="I11396" i="3"/>
  <c r="I11397" i="3"/>
  <c r="I11398" i="3"/>
  <c r="I11399" i="3"/>
  <c r="I11400" i="3"/>
  <c r="I11401" i="3"/>
  <c r="I11402" i="3"/>
  <c r="I11403" i="3"/>
  <c r="I11404" i="3"/>
  <c r="I11405" i="3"/>
  <c r="I11406" i="3"/>
  <c r="I11407" i="3"/>
  <c r="I11408" i="3"/>
  <c r="I11409" i="3"/>
  <c r="I11410" i="3"/>
  <c r="I11411" i="3"/>
  <c r="I11412" i="3"/>
  <c r="I11413" i="3"/>
  <c r="I11414" i="3"/>
  <c r="I11415" i="3"/>
  <c r="I11416" i="3"/>
  <c r="I11417" i="3"/>
  <c r="I11418" i="3"/>
  <c r="I11419" i="3"/>
  <c r="I11420" i="3"/>
  <c r="I11421" i="3"/>
  <c r="I11422" i="3"/>
  <c r="I11423" i="3"/>
  <c r="I11424" i="3"/>
  <c r="I11425" i="3"/>
  <c r="I11426" i="3"/>
  <c r="I11427" i="3"/>
  <c r="I11428" i="3"/>
  <c r="I11429" i="3"/>
  <c r="I11430" i="3"/>
  <c r="I11431" i="3"/>
  <c r="I11432" i="3"/>
  <c r="I11433" i="3"/>
  <c r="I11434" i="3"/>
  <c r="I11435" i="3"/>
  <c r="I11436" i="3"/>
  <c r="I11437" i="3"/>
  <c r="I11438" i="3"/>
  <c r="I11439" i="3"/>
  <c r="I11440" i="3"/>
  <c r="I11441" i="3"/>
  <c r="I11442" i="3"/>
  <c r="I11443" i="3"/>
  <c r="I11444" i="3"/>
  <c r="I11445" i="3"/>
  <c r="I11446" i="3"/>
  <c r="I11447" i="3"/>
  <c r="I11448" i="3"/>
  <c r="I11449" i="3"/>
  <c r="I11450" i="3"/>
  <c r="I11451" i="3"/>
  <c r="I11452" i="3"/>
  <c r="I11453" i="3"/>
  <c r="I11454" i="3"/>
  <c r="I11455" i="3"/>
  <c r="I11456" i="3"/>
  <c r="I11457" i="3"/>
  <c r="I11458" i="3"/>
  <c r="I11459" i="3"/>
  <c r="I11460" i="3"/>
  <c r="I11461" i="3"/>
  <c r="I11462" i="3"/>
  <c r="I11463" i="3"/>
  <c r="I11464" i="3"/>
  <c r="I11465" i="3"/>
  <c r="I11466" i="3"/>
  <c r="I11467" i="3"/>
  <c r="I11468" i="3"/>
  <c r="I11469" i="3"/>
  <c r="I11470" i="3"/>
  <c r="I11471" i="3"/>
  <c r="I11472" i="3"/>
  <c r="I11473" i="3"/>
  <c r="I11474" i="3"/>
  <c r="I11475" i="3"/>
  <c r="I11476" i="3"/>
  <c r="I11477" i="3"/>
  <c r="I11478" i="3"/>
  <c r="I11479" i="3"/>
  <c r="I11480" i="3"/>
  <c r="I11481" i="3"/>
  <c r="I11482" i="3"/>
  <c r="I11483" i="3"/>
  <c r="I11484" i="3"/>
  <c r="I11485" i="3"/>
  <c r="I11486" i="3"/>
  <c r="I11487" i="3"/>
  <c r="I11488" i="3"/>
  <c r="I11489" i="3"/>
  <c r="I11490" i="3"/>
  <c r="I11491" i="3"/>
  <c r="I11492" i="3"/>
  <c r="I11493" i="3"/>
  <c r="I11494" i="3"/>
  <c r="I11495" i="3"/>
  <c r="I11496" i="3"/>
  <c r="I11497" i="3"/>
  <c r="I11498" i="3"/>
  <c r="I11499" i="3"/>
  <c r="I11500" i="3"/>
  <c r="I11501" i="3"/>
  <c r="I11502" i="3"/>
  <c r="I11503" i="3"/>
  <c r="I11504" i="3"/>
  <c r="I11505" i="3"/>
  <c r="I11506" i="3"/>
  <c r="I11507" i="3"/>
  <c r="I11508" i="3"/>
  <c r="I11509" i="3"/>
  <c r="I11510" i="3"/>
  <c r="I11511" i="3"/>
  <c r="I11512" i="3"/>
  <c r="I11513" i="3"/>
  <c r="I11514" i="3"/>
  <c r="I11515" i="3"/>
  <c r="I11516" i="3"/>
  <c r="I11517" i="3"/>
  <c r="I11518" i="3"/>
  <c r="I11519" i="3"/>
  <c r="I11520" i="3"/>
  <c r="I11521" i="3"/>
  <c r="I11522" i="3"/>
  <c r="I11523" i="3"/>
  <c r="I11524" i="3"/>
  <c r="I11525" i="3"/>
  <c r="I11526" i="3"/>
  <c r="I11527" i="3"/>
  <c r="I11528" i="3"/>
  <c r="I11529" i="3"/>
  <c r="I11530" i="3"/>
  <c r="I11531" i="3"/>
  <c r="I11532" i="3"/>
  <c r="I11533" i="3"/>
  <c r="I11534" i="3"/>
  <c r="I11535" i="3"/>
  <c r="I11536" i="3"/>
  <c r="I11537" i="3"/>
  <c r="I11538" i="3"/>
  <c r="I11539" i="3"/>
  <c r="I11540" i="3"/>
  <c r="I11541" i="3"/>
  <c r="I11542" i="3"/>
  <c r="I11543" i="3"/>
  <c r="I11544" i="3"/>
  <c r="I11545" i="3"/>
  <c r="I11546" i="3"/>
  <c r="I11547" i="3"/>
  <c r="I11548" i="3"/>
  <c r="I11549" i="3"/>
  <c r="I11550" i="3"/>
  <c r="I11551" i="3"/>
  <c r="I11552" i="3"/>
  <c r="I11553" i="3"/>
  <c r="I11554" i="3"/>
  <c r="I11555" i="3"/>
  <c r="I11556" i="3"/>
  <c r="I11557" i="3"/>
  <c r="I11558" i="3"/>
  <c r="I11559" i="3"/>
  <c r="I11560" i="3"/>
  <c r="I11561" i="3"/>
  <c r="I11562" i="3"/>
  <c r="I11563" i="3"/>
  <c r="I11564" i="3"/>
  <c r="I11565" i="3"/>
  <c r="I11566" i="3"/>
  <c r="I11567" i="3"/>
  <c r="I11568" i="3"/>
  <c r="I11569" i="3"/>
  <c r="I11570" i="3"/>
  <c r="I11571" i="3"/>
  <c r="I11572" i="3"/>
  <c r="I11573" i="3"/>
  <c r="I11574" i="3"/>
  <c r="I11575" i="3"/>
  <c r="I11576" i="3"/>
  <c r="I11577" i="3"/>
  <c r="I11578" i="3"/>
  <c r="I11579" i="3"/>
  <c r="I11580" i="3"/>
  <c r="I11581" i="3"/>
  <c r="I11582" i="3"/>
  <c r="I11583" i="3"/>
  <c r="I11584" i="3"/>
  <c r="I11585" i="3"/>
  <c r="I11586" i="3"/>
  <c r="I11587" i="3"/>
  <c r="I11588" i="3"/>
  <c r="I11589" i="3"/>
  <c r="I11590" i="3"/>
  <c r="I11591" i="3"/>
  <c r="I11592" i="3"/>
  <c r="I11593" i="3"/>
  <c r="I11594" i="3"/>
  <c r="I11595" i="3"/>
  <c r="I11596" i="3"/>
  <c r="I11597" i="3"/>
  <c r="I11598" i="3"/>
  <c r="I11599" i="3"/>
  <c r="I11600" i="3"/>
  <c r="I11601" i="3"/>
  <c r="I11602" i="3"/>
  <c r="I11603" i="3"/>
  <c r="I11604" i="3"/>
  <c r="I11605" i="3"/>
  <c r="I11606" i="3"/>
  <c r="I11607" i="3"/>
  <c r="I11608" i="3"/>
  <c r="I11609" i="3"/>
  <c r="I11610" i="3"/>
  <c r="I11611" i="3"/>
  <c r="I11612" i="3"/>
  <c r="I11613" i="3"/>
  <c r="I11614" i="3"/>
  <c r="I11615" i="3"/>
  <c r="I11616" i="3"/>
  <c r="I11617" i="3"/>
  <c r="I11618" i="3"/>
  <c r="I11619" i="3"/>
  <c r="I11620" i="3"/>
  <c r="I11621" i="3"/>
  <c r="I11622" i="3"/>
  <c r="I11623" i="3"/>
  <c r="I11624" i="3"/>
  <c r="I11625" i="3"/>
  <c r="I11626" i="3"/>
  <c r="I11627" i="3"/>
  <c r="I11628" i="3"/>
  <c r="I11629" i="3"/>
  <c r="I11630" i="3"/>
  <c r="I11631" i="3"/>
  <c r="I11632" i="3"/>
  <c r="I11633" i="3"/>
  <c r="I11634" i="3"/>
  <c r="I11635" i="3"/>
  <c r="I11636" i="3"/>
  <c r="I11637" i="3"/>
  <c r="I11638" i="3"/>
  <c r="I11639" i="3"/>
  <c r="I11640" i="3"/>
  <c r="I11641" i="3"/>
  <c r="I11642" i="3"/>
  <c r="I11643" i="3"/>
  <c r="I11644" i="3"/>
  <c r="I11645" i="3"/>
  <c r="I11646" i="3"/>
  <c r="I11647" i="3"/>
  <c r="I11648" i="3"/>
  <c r="I11649" i="3"/>
  <c r="I11650" i="3"/>
  <c r="I11651" i="3"/>
  <c r="I11652" i="3"/>
  <c r="I11653" i="3"/>
  <c r="I11654" i="3"/>
  <c r="I11655" i="3"/>
  <c r="I11656" i="3"/>
  <c r="I11657" i="3"/>
  <c r="I11658" i="3"/>
  <c r="I11659" i="3"/>
  <c r="I11660" i="3"/>
  <c r="I11661" i="3"/>
  <c r="I11662" i="3"/>
  <c r="I11663" i="3"/>
  <c r="I11664" i="3"/>
  <c r="I11665" i="3"/>
  <c r="I11666" i="3"/>
  <c r="I11667" i="3"/>
  <c r="I11668" i="3"/>
  <c r="I11669" i="3"/>
  <c r="I11670" i="3"/>
  <c r="I11671" i="3"/>
  <c r="I11672" i="3"/>
  <c r="I11673" i="3"/>
  <c r="I11674" i="3"/>
  <c r="I11675" i="3"/>
  <c r="I11676" i="3"/>
  <c r="I11677" i="3"/>
  <c r="I11678" i="3"/>
  <c r="I11679" i="3"/>
  <c r="I11680" i="3"/>
  <c r="I11681" i="3"/>
  <c r="I11682" i="3"/>
  <c r="I11683" i="3"/>
  <c r="I11684" i="3"/>
  <c r="I11685" i="3"/>
  <c r="I11686" i="3"/>
  <c r="I11687" i="3"/>
  <c r="I11688" i="3"/>
  <c r="I11689" i="3"/>
  <c r="I11690" i="3"/>
  <c r="I11691" i="3"/>
  <c r="I11692" i="3"/>
  <c r="I11693" i="3"/>
  <c r="I11694" i="3"/>
  <c r="I11695" i="3"/>
  <c r="I11696" i="3"/>
  <c r="I11697" i="3"/>
  <c r="I11698" i="3"/>
  <c r="I11699" i="3"/>
  <c r="I11700" i="3"/>
  <c r="I11701" i="3"/>
  <c r="I11702" i="3"/>
  <c r="I11703" i="3"/>
  <c r="I11704" i="3"/>
  <c r="I11705" i="3"/>
  <c r="I11706" i="3"/>
  <c r="I11707" i="3"/>
  <c r="I11708" i="3"/>
  <c r="I11709" i="3"/>
  <c r="I11710" i="3"/>
  <c r="I11711" i="3"/>
  <c r="I11712" i="3"/>
  <c r="I11713" i="3"/>
  <c r="I11714" i="3"/>
  <c r="I11715" i="3"/>
  <c r="I11716" i="3"/>
  <c r="I11717" i="3"/>
  <c r="I11718" i="3"/>
  <c r="I11719" i="3"/>
  <c r="I11720" i="3"/>
  <c r="I11721" i="3"/>
  <c r="I11722" i="3"/>
  <c r="I11723" i="3"/>
  <c r="I11724" i="3"/>
  <c r="I11725" i="3"/>
  <c r="I11726" i="3"/>
  <c r="I11727" i="3"/>
  <c r="I11728" i="3"/>
  <c r="I11729" i="3"/>
  <c r="I11730" i="3"/>
  <c r="I11731" i="3"/>
  <c r="I11732" i="3"/>
  <c r="I11733" i="3"/>
  <c r="I11734" i="3"/>
  <c r="I11735" i="3"/>
  <c r="I11736" i="3"/>
  <c r="I11737" i="3"/>
  <c r="I11738" i="3"/>
  <c r="I11739" i="3"/>
  <c r="I11740" i="3"/>
  <c r="I11741" i="3"/>
  <c r="I11742" i="3"/>
  <c r="I11743" i="3"/>
  <c r="I11744" i="3"/>
  <c r="I11745" i="3"/>
  <c r="I11746" i="3"/>
  <c r="I11747" i="3"/>
  <c r="I11748" i="3"/>
  <c r="I11749" i="3"/>
  <c r="I11750" i="3"/>
  <c r="I11751" i="3"/>
  <c r="I11752" i="3"/>
  <c r="I11753" i="3"/>
  <c r="I11754" i="3"/>
  <c r="I11755" i="3"/>
  <c r="I11756" i="3"/>
  <c r="I11757" i="3"/>
  <c r="I11758" i="3"/>
  <c r="I11759" i="3"/>
  <c r="I11760" i="3"/>
  <c r="I11761" i="3"/>
  <c r="I11762" i="3"/>
  <c r="I11763" i="3"/>
  <c r="I11764" i="3"/>
  <c r="I11765" i="3"/>
  <c r="I11766" i="3"/>
  <c r="I11767" i="3"/>
  <c r="I11768" i="3"/>
  <c r="I11769" i="3"/>
  <c r="I11770" i="3"/>
  <c r="I11771" i="3"/>
  <c r="I11772" i="3"/>
  <c r="I11773" i="3"/>
  <c r="I11774" i="3"/>
  <c r="I11775" i="3"/>
  <c r="I11776" i="3"/>
  <c r="I11777" i="3"/>
  <c r="I11778" i="3"/>
  <c r="I11779" i="3"/>
  <c r="I11780" i="3"/>
  <c r="I11781" i="3"/>
  <c r="I11782" i="3"/>
  <c r="I11783" i="3"/>
  <c r="I11784" i="3"/>
  <c r="I11785" i="3"/>
  <c r="I11786" i="3"/>
  <c r="I11787" i="3"/>
  <c r="I11788" i="3"/>
  <c r="I11789" i="3"/>
  <c r="I11790" i="3"/>
  <c r="I11791" i="3"/>
  <c r="I11792" i="3"/>
  <c r="I11793" i="3"/>
  <c r="I11794" i="3"/>
  <c r="I11795" i="3"/>
  <c r="I11796" i="3"/>
  <c r="I11797" i="3"/>
  <c r="I11798" i="3"/>
  <c r="I11799" i="3"/>
  <c r="I11800" i="3"/>
  <c r="I11801" i="3"/>
  <c r="I11802" i="3"/>
  <c r="I11803" i="3"/>
  <c r="I11804" i="3"/>
  <c r="I11805" i="3"/>
  <c r="I11806" i="3"/>
  <c r="I11807" i="3"/>
  <c r="I11808" i="3"/>
  <c r="I11809" i="3"/>
  <c r="I11810" i="3"/>
  <c r="I11811" i="3"/>
  <c r="I11812" i="3"/>
  <c r="I11813" i="3"/>
  <c r="I11814" i="3"/>
  <c r="I11815" i="3"/>
  <c r="I11816" i="3"/>
  <c r="I11817" i="3"/>
  <c r="I11818" i="3"/>
  <c r="I11819" i="3"/>
  <c r="I11820" i="3"/>
  <c r="I11821" i="3"/>
  <c r="I11822" i="3"/>
  <c r="I11823" i="3"/>
  <c r="I11824" i="3"/>
  <c r="I11825" i="3"/>
  <c r="I11826" i="3"/>
  <c r="I11827" i="3"/>
  <c r="I11828" i="3"/>
  <c r="I11829" i="3"/>
  <c r="I11830" i="3"/>
  <c r="I11831" i="3"/>
  <c r="I11832" i="3"/>
  <c r="I11833" i="3"/>
  <c r="I11834" i="3"/>
  <c r="I11835" i="3"/>
  <c r="I11836" i="3"/>
  <c r="I11837" i="3"/>
  <c r="I11838" i="3"/>
  <c r="I11839" i="3"/>
  <c r="I11840" i="3"/>
  <c r="I11841" i="3"/>
  <c r="I11842" i="3"/>
  <c r="I11843" i="3"/>
  <c r="I11844" i="3"/>
  <c r="I11845" i="3"/>
  <c r="I11846" i="3"/>
  <c r="I11847" i="3"/>
  <c r="I11848" i="3"/>
  <c r="I11849" i="3"/>
  <c r="I11850" i="3"/>
  <c r="I11851" i="3"/>
  <c r="I11852" i="3"/>
  <c r="I11853" i="3"/>
  <c r="I11854" i="3"/>
  <c r="I11855" i="3"/>
  <c r="I11856" i="3"/>
  <c r="I11857" i="3"/>
  <c r="I11858" i="3"/>
  <c r="I11859" i="3"/>
  <c r="I11860" i="3"/>
  <c r="I11861" i="3"/>
  <c r="I11862" i="3"/>
  <c r="I11863" i="3"/>
  <c r="I11864" i="3"/>
  <c r="I11865" i="3"/>
  <c r="I11866" i="3"/>
  <c r="I11867" i="3"/>
  <c r="I11868" i="3"/>
  <c r="I11869" i="3"/>
  <c r="I11870" i="3"/>
  <c r="I11871" i="3"/>
  <c r="I11872" i="3"/>
  <c r="I11873" i="3"/>
  <c r="I11874" i="3"/>
  <c r="I11875" i="3"/>
  <c r="I11876" i="3"/>
  <c r="I11877" i="3"/>
  <c r="I11878" i="3"/>
  <c r="I11879" i="3"/>
  <c r="I11880" i="3"/>
  <c r="I11881" i="3"/>
  <c r="I11882" i="3"/>
  <c r="I11883" i="3"/>
  <c r="I11884" i="3"/>
  <c r="I11885" i="3"/>
  <c r="I11886" i="3"/>
  <c r="I11887" i="3"/>
  <c r="I11888" i="3"/>
  <c r="I11889" i="3"/>
  <c r="I11890" i="3"/>
  <c r="I11891" i="3"/>
  <c r="I11892" i="3"/>
  <c r="I11893" i="3"/>
  <c r="I11894" i="3"/>
  <c r="I11895" i="3"/>
  <c r="I11896" i="3"/>
  <c r="I11897" i="3"/>
  <c r="I11898" i="3"/>
  <c r="I11899" i="3"/>
  <c r="I11900" i="3"/>
  <c r="I11901" i="3"/>
  <c r="I11902" i="3"/>
  <c r="I11903" i="3"/>
  <c r="I11904" i="3"/>
  <c r="I11905" i="3"/>
  <c r="I11906" i="3"/>
  <c r="I11907" i="3"/>
  <c r="I11908" i="3"/>
  <c r="I11909" i="3"/>
  <c r="I11910" i="3"/>
  <c r="I11911" i="3"/>
  <c r="I11912" i="3"/>
  <c r="I11913" i="3"/>
  <c r="I11914" i="3"/>
  <c r="I11915" i="3"/>
  <c r="I11916" i="3"/>
  <c r="I11917" i="3"/>
  <c r="I11918" i="3"/>
  <c r="I11919" i="3"/>
  <c r="I11920" i="3"/>
  <c r="I11921" i="3"/>
  <c r="I11922" i="3"/>
  <c r="I11923" i="3"/>
  <c r="I11924" i="3"/>
  <c r="I11925" i="3"/>
  <c r="I11926" i="3"/>
  <c r="I11927" i="3"/>
  <c r="I11928" i="3"/>
  <c r="I11929" i="3"/>
  <c r="I11930" i="3"/>
  <c r="I11931" i="3"/>
  <c r="I11932" i="3"/>
  <c r="I11933" i="3"/>
  <c r="I11934" i="3"/>
  <c r="I11935" i="3"/>
  <c r="I11936" i="3"/>
  <c r="I11937" i="3"/>
  <c r="I11938" i="3"/>
  <c r="I11939" i="3"/>
  <c r="I11940" i="3"/>
  <c r="I11941" i="3"/>
  <c r="I11942" i="3"/>
  <c r="I11943" i="3"/>
  <c r="I11944" i="3"/>
  <c r="I11945" i="3"/>
  <c r="I11946" i="3"/>
  <c r="I11947" i="3"/>
  <c r="I11948" i="3"/>
  <c r="I11949" i="3"/>
  <c r="I11950" i="3"/>
  <c r="I11951" i="3"/>
  <c r="I11952" i="3"/>
  <c r="I11953" i="3"/>
  <c r="I11954" i="3"/>
  <c r="I11955" i="3"/>
  <c r="I11956" i="3"/>
  <c r="I11957" i="3"/>
  <c r="I11958" i="3"/>
  <c r="I11959" i="3"/>
  <c r="I11960" i="3"/>
  <c r="I11961" i="3"/>
  <c r="I11962" i="3"/>
  <c r="I11963" i="3"/>
  <c r="I11964" i="3"/>
  <c r="I11965" i="3"/>
  <c r="I11966" i="3"/>
  <c r="I11967" i="3"/>
  <c r="I11968" i="3"/>
  <c r="I11969" i="3"/>
  <c r="I11970" i="3"/>
  <c r="I11971" i="3"/>
  <c r="I11972" i="3"/>
  <c r="I11973" i="3"/>
  <c r="I11974" i="3"/>
  <c r="I11975" i="3"/>
  <c r="I11976" i="3"/>
  <c r="I11977" i="3"/>
  <c r="I11978" i="3"/>
  <c r="I11979" i="3"/>
  <c r="I11980" i="3"/>
  <c r="I11981" i="3"/>
  <c r="I11982" i="3"/>
  <c r="I11983" i="3"/>
  <c r="I11984" i="3"/>
  <c r="I11985" i="3"/>
  <c r="I11986" i="3"/>
  <c r="I11987" i="3"/>
  <c r="I11988" i="3"/>
  <c r="I11989" i="3"/>
  <c r="I11990" i="3"/>
  <c r="I11991" i="3"/>
  <c r="I11992" i="3"/>
  <c r="I11993" i="3"/>
  <c r="I11994" i="3"/>
  <c r="I11995" i="3"/>
  <c r="I11996" i="3"/>
  <c r="I11997" i="3"/>
  <c r="I11998" i="3"/>
  <c r="I11999" i="3"/>
  <c r="I12000" i="3"/>
  <c r="I12001" i="3"/>
  <c r="I12002" i="3"/>
  <c r="I12003" i="3"/>
  <c r="I12004" i="3"/>
  <c r="I12005" i="3"/>
  <c r="I12006" i="3"/>
  <c r="I12007" i="3"/>
  <c r="I12008" i="3"/>
  <c r="I12009" i="3"/>
  <c r="I12010" i="3"/>
  <c r="I12011" i="3"/>
  <c r="I12012" i="3"/>
  <c r="I12013" i="3"/>
  <c r="I12014" i="3"/>
  <c r="I12015" i="3"/>
  <c r="I12016" i="3"/>
  <c r="I12017" i="3"/>
  <c r="I12018" i="3"/>
  <c r="I12019" i="3"/>
  <c r="I12020" i="3"/>
  <c r="I12021" i="3"/>
  <c r="I12022" i="3"/>
  <c r="I12023" i="3"/>
  <c r="I12024" i="3"/>
  <c r="I12025" i="3"/>
  <c r="I12026" i="3"/>
  <c r="I12027" i="3"/>
  <c r="I12028" i="3"/>
  <c r="I12029" i="3"/>
  <c r="I12030" i="3"/>
  <c r="I12031" i="3"/>
  <c r="I12032" i="3"/>
  <c r="I12033" i="3"/>
  <c r="I12034" i="3"/>
  <c r="I12035" i="3"/>
  <c r="I12036" i="3"/>
  <c r="I12037" i="3"/>
  <c r="I12038" i="3"/>
  <c r="I12039" i="3"/>
  <c r="I12040" i="3"/>
  <c r="I12041" i="3"/>
  <c r="I12042" i="3"/>
  <c r="I12043" i="3"/>
  <c r="I12044" i="3"/>
  <c r="I12045" i="3"/>
  <c r="I12046" i="3"/>
  <c r="I12047" i="3"/>
  <c r="I12048" i="3"/>
  <c r="I12049" i="3"/>
  <c r="I12050" i="3"/>
  <c r="I12051" i="3"/>
  <c r="I12052" i="3"/>
  <c r="I12053" i="3"/>
  <c r="I12054" i="3"/>
  <c r="I12055" i="3"/>
  <c r="I12056" i="3"/>
  <c r="I12057" i="3"/>
  <c r="I12058" i="3"/>
  <c r="I12059" i="3"/>
  <c r="I12060" i="3"/>
  <c r="I12061" i="3"/>
  <c r="I12062" i="3"/>
  <c r="I12063" i="3"/>
  <c r="I12064" i="3"/>
  <c r="I12065" i="3"/>
  <c r="I12066" i="3"/>
  <c r="I12067" i="3"/>
  <c r="I12068" i="3"/>
  <c r="I12069" i="3"/>
  <c r="I12070" i="3"/>
  <c r="I12071" i="3"/>
  <c r="I12072" i="3"/>
  <c r="I12073" i="3"/>
  <c r="I12074" i="3"/>
  <c r="I12075" i="3"/>
  <c r="I12076" i="3"/>
  <c r="I12077" i="3"/>
  <c r="I12078" i="3"/>
  <c r="I12079" i="3"/>
  <c r="I12080" i="3"/>
  <c r="I12081" i="3"/>
  <c r="I12082" i="3"/>
  <c r="I12083" i="3"/>
  <c r="I12084" i="3"/>
  <c r="I12085" i="3"/>
  <c r="I12086" i="3"/>
  <c r="I12087" i="3"/>
  <c r="I12088" i="3"/>
  <c r="I12089" i="3"/>
  <c r="I12090" i="3"/>
  <c r="I12091" i="3"/>
  <c r="I12092" i="3"/>
  <c r="I12093" i="3"/>
  <c r="I12094" i="3"/>
  <c r="I12095" i="3"/>
  <c r="I12096" i="3"/>
  <c r="I12097" i="3"/>
  <c r="I12098" i="3"/>
  <c r="I12099" i="3"/>
  <c r="I12100" i="3"/>
  <c r="I12101" i="3"/>
  <c r="I12102" i="3"/>
  <c r="I12103" i="3"/>
  <c r="I12104" i="3"/>
  <c r="I12105" i="3"/>
  <c r="I12106" i="3"/>
  <c r="I12107" i="3"/>
  <c r="I12108" i="3"/>
  <c r="I12109" i="3"/>
  <c r="I12110" i="3"/>
  <c r="I12111" i="3"/>
  <c r="I12112" i="3"/>
  <c r="I12113" i="3"/>
  <c r="I12114" i="3"/>
  <c r="I12115" i="3"/>
  <c r="I12116" i="3"/>
  <c r="I12117" i="3"/>
  <c r="I12118" i="3"/>
  <c r="I12119" i="3"/>
  <c r="I12120" i="3"/>
  <c r="I12121" i="3"/>
  <c r="I12122" i="3"/>
  <c r="I12123" i="3"/>
  <c r="I12124" i="3"/>
  <c r="I12125" i="3"/>
  <c r="I12126" i="3"/>
  <c r="I12127" i="3"/>
  <c r="I12128" i="3"/>
  <c r="I12129" i="3"/>
  <c r="I12130" i="3"/>
  <c r="I12131" i="3"/>
  <c r="I12132" i="3"/>
  <c r="I12133" i="3"/>
  <c r="I12134" i="3"/>
  <c r="I12135" i="3"/>
  <c r="I12136" i="3"/>
  <c r="I12137" i="3"/>
  <c r="I12138" i="3"/>
  <c r="I12139" i="3"/>
  <c r="I12140" i="3"/>
  <c r="I12141" i="3"/>
  <c r="I12142" i="3"/>
  <c r="I12143" i="3"/>
  <c r="I12144" i="3"/>
  <c r="I12145" i="3"/>
  <c r="I12146" i="3"/>
  <c r="I12147" i="3"/>
  <c r="I12148" i="3"/>
  <c r="I12149" i="3"/>
  <c r="I12150" i="3"/>
  <c r="I12151" i="3"/>
  <c r="I12152" i="3"/>
  <c r="I12153" i="3"/>
  <c r="I12154" i="3"/>
  <c r="I12155" i="3"/>
  <c r="I12156" i="3"/>
  <c r="I12157" i="3"/>
  <c r="I12158" i="3"/>
  <c r="I12159" i="3"/>
  <c r="I12160" i="3"/>
  <c r="I12161" i="3"/>
  <c r="I12162" i="3"/>
  <c r="I12163" i="3"/>
  <c r="I12164" i="3"/>
  <c r="I12165" i="3"/>
  <c r="I12166" i="3"/>
  <c r="I12167" i="3"/>
  <c r="I12168" i="3"/>
  <c r="I12169" i="3"/>
  <c r="I12170" i="3"/>
  <c r="I12171" i="3"/>
  <c r="I12172" i="3"/>
  <c r="I12173" i="3"/>
  <c r="I12174" i="3"/>
  <c r="I12175" i="3"/>
  <c r="I12176" i="3"/>
  <c r="I12177" i="3"/>
  <c r="I12178" i="3"/>
  <c r="I12179" i="3"/>
  <c r="I12180" i="3"/>
  <c r="I12181" i="3"/>
  <c r="I12182" i="3"/>
  <c r="I12183" i="3"/>
  <c r="I12184" i="3"/>
  <c r="I12185" i="3"/>
  <c r="I12186" i="3"/>
  <c r="I12187" i="3"/>
  <c r="I12188" i="3"/>
  <c r="I12189" i="3"/>
  <c r="I12190" i="3"/>
  <c r="I12191" i="3"/>
  <c r="I12192" i="3"/>
  <c r="I12193" i="3"/>
  <c r="I12194" i="3"/>
  <c r="I12195" i="3"/>
  <c r="I12196" i="3"/>
  <c r="I12197" i="3"/>
  <c r="I12198" i="3"/>
  <c r="I12199" i="3"/>
  <c r="I12200" i="3"/>
  <c r="I12201" i="3"/>
  <c r="I12202" i="3"/>
  <c r="I12203" i="3"/>
  <c r="I12204" i="3"/>
  <c r="I12205" i="3"/>
  <c r="I12206" i="3"/>
  <c r="I12207" i="3"/>
  <c r="I12208" i="3"/>
  <c r="I12209" i="3"/>
  <c r="I12210" i="3"/>
  <c r="I12211" i="3"/>
  <c r="I12212" i="3"/>
  <c r="I12213" i="3"/>
  <c r="I12214" i="3"/>
  <c r="I12215" i="3"/>
  <c r="I12216" i="3"/>
  <c r="I12217" i="3"/>
  <c r="I12218" i="3"/>
  <c r="I12219" i="3"/>
  <c r="I12220" i="3"/>
  <c r="I12221" i="3"/>
  <c r="I12222" i="3"/>
  <c r="I12223" i="3"/>
  <c r="I12224" i="3"/>
  <c r="I12225" i="3"/>
  <c r="I12226" i="3"/>
  <c r="I12227" i="3"/>
  <c r="I12228" i="3"/>
  <c r="I12229" i="3"/>
  <c r="I12230" i="3"/>
  <c r="I12231" i="3"/>
  <c r="I12232" i="3"/>
  <c r="I12233" i="3"/>
  <c r="I12234" i="3"/>
  <c r="I12235" i="3"/>
  <c r="I12236" i="3"/>
  <c r="I12237" i="3"/>
  <c r="I12238" i="3"/>
  <c r="I12239" i="3"/>
  <c r="I12240" i="3"/>
  <c r="I12241" i="3"/>
  <c r="I12242" i="3"/>
  <c r="I12243" i="3"/>
  <c r="I12244" i="3"/>
  <c r="I12245" i="3"/>
  <c r="I12246" i="3"/>
  <c r="I12247" i="3"/>
  <c r="I12248" i="3"/>
  <c r="I12249" i="3"/>
  <c r="I12250" i="3"/>
  <c r="I12251" i="3"/>
  <c r="I12252" i="3"/>
  <c r="I12253" i="3"/>
  <c r="I12254" i="3"/>
  <c r="I12255" i="3"/>
  <c r="I12256" i="3"/>
  <c r="I12257" i="3"/>
  <c r="I12258" i="3"/>
  <c r="I12259" i="3"/>
  <c r="I12260" i="3"/>
  <c r="I12261" i="3"/>
  <c r="I12262" i="3"/>
  <c r="I12263" i="3"/>
  <c r="I12264" i="3"/>
  <c r="I12265" i="3"/>
  <c r="I12266" i="3"/>
  <c r="I12267" i="3"/>
  <c r="I12268" i="3"/>
  <c r="I12269" i="3"/>
  <c r="I12270" i="3"/>
  <c r="I12271" i="3"/>
  <c r="I12272" i="3"/>
  <c r="I12273" i="3"/>
  <c r="I12274" i="3"/>
  <c r="I12275" i="3"/>
  <c r="I12276" i="3"/>
  <c r="I12277" i="3"/>
  <c r="I12278" i="3"/>
  <c r="I12279" i="3"/>
  <c r="I12280" i="3"/>
  <c r="I12281" i="3"/>
  <c r="I12282" i="3"/>
  <c r="I12283" i="3"/>
  <c r="I12284" i="3"/>
  <c r="I12285" i="3"/>
  <c r="I12286" i="3"/>
  <c r="I12287" i="3"/>
  <c r="I12288" i="3"/>
  <c r="I12289" i="3"/>
  <c r="I12290" i="3"/>
  <c r="I12291" i="3"/>
  <c r="I12292" i="3"/>
  <c r="I12293" i="3"/>
  <c r="I12294" i="3"/>
  <c r="I12295" i="3"/>
  <c r="I12296" i="3"/>
  <c r="I12297" i="3"/>
  <c r="I12298" i="3"/>
  <c r="I12299" i="3"/>
  <c r="I12300" i="3"/>
  <c r="I12301" i="3"/>
  <c r="I12302" i="3"/>
  <c r="I12303" i="3"/>
  <c r="I12304" i="3"/>
  <c r="I12305" i="3"/>
  <c r="I12306" i="3"/>
  <c r="I12307" i="3"/>
  <c r="I12308" i="3"/>
  <c r="I12309" i="3"/>
  <c r="I12310" i="3"/>
  <c r="I12311" i="3"/>
  <c r="I12312" i="3"/>
  <c r="I12313" i="3"/>
  <c r="I12314" i="3"/>
  <c r="I12315" i="3"/>
  <c r="I12316" i="3"/>
  <c r="I12317" i="3"/>
  <c r="I12318" i="3"/>
  <c r="I12319" i="3"/>
  <c r="I12320" i="3"/>
  <c r="I12321" i="3"/>
  <c r="I12322" i="3"/>
  <c r="I12323" i="3"/>
  <c r="I12324" i="3"/>
  <c r="I12325" i="3"/>
  <c r="I12326" i="3"/>
  <c r="I12327" i="3"/>
  <c r="I12328" i="3"/>
  <c r="I12329" i="3"/>
  <c r="I12330" i="3"/>
  <c r="I12331" i="3"/>
  <c r="I12332" i="3"/>
  <c r="I12333" i="3"/>
  <c r="I12334" i="3"/>
  <c r="I12335" i="3"/>
  <c r="I12336" i="3"/>
  <c r="I12337" i="3"/>
  <c r="I12338" i="3"/>
  <c r="I12339" i="3"/>
  <c r="I12340" i="3"/>
  <c r="I12341" i="3"/>
  <c r="I12342" i="3"/>
  <c r="I12343" i="3"/>
  <c r="I12344" i="3"/>
  <c r="I12345" i="3"/>
  <c r="I12346" i="3"/>
  <c r="I12347" i="3"/>
  <c r="I12348" i="3"/>
  <c r="I12349" i="3"/>
  <c r="I12350" i="3"/>
  <c r="I12351" i="3"/>
  <c r="I12352" i="3"/>
  <c r="I12353" i="3"/>
  <c r="I12354" i="3"/>
  <c r="I12355" i="3"/>
  <c r="I12356" i="3"/>
  <c r="I12357" i="3"/>
  <c r="I12358" i="3"/>
  <c r="I12359" i="3"/>
  <c r="I12360" i="3"/>
  <c r="I12361" i="3"/>
  <c r="I12362" i="3"/>
  <c r="I12363" i="3"/>
  <c r="I12364" i="3"/>
  <c r="I12365" i="3"/>
  <c r="I12366" i="3"/>
  <c r="I12367" i="3"/>
  <c r="I12368" i="3"/>
  <c r="I12369" i="3"/>
  <c r="I12370" i="3"/>
  <c r="I12371" i="3"/>
  <c r="I12372" i="3"/>
  <c r="I12373" i="3"/>
  <c r="I12374" i="3"/>
  <c r="I12375" i="3"/>
  <c r="I12376" i="3"/>
  <c r="I12377" i="3"/>
  <c r="I12378" i="3"/>
  <c r="I12379" i="3"/>
  <c r="I12380" i="3"/>
  <c r="I12381" i="3"/>
  <c r="I12382" i="3"/>
  <c r="I12383" i="3"/>
  <c r="I12384" i="3"/>
  <c r="I12385" i="3"/>
  <c r="I12386" i="3"/>
  <c r="I12387" i="3"/>
  <c r="I12388" i="3"/>
  <c r="I12389" i="3"/>
  <c r="I12390" i="3"/>
  <c r="I12391" i="3"/>
  <c r="I12392" i="3"/>
  <c r="I12393" i="3"/>
  <c r="I12394" i="3"/>
  <c r="I12395" i="3"/>
  <c r="I12396" i="3"/>
  <c r="I12397" i="3"/>
  <c r="I12398" i="3"/>
  <c r="I12399" i="3"/>
  <c r="I12400" i="3"/>
  <c r="I12401" i="3"/>
  <c r="I12402" i="3"/>
  <c r="I12403" i="3"/>
  <c r="I12404" i="3"/>
  <c r="I12405" i="3"/>
  <c r="I12406" i="3"/>
  <c r="I12407" i="3"/>
  <c r="I12408" i="3"/>
  <c r="I12409" i="3"/>
  <c r="I12410" i="3"/>
  <c r="I12411" i="3"/>
  <c r="I12412" i="3"/>
  <c r="I12413" i="3"/>
  <c r="I12414" i="3"/>
  <c r="I12415" i="3"/>
  <c r="I12416" i="3"/>
  <c r="I12417" i="3"/>
  <c r="I12418" i="3"/>
  <c r="I12419" i="3"/>
  <c r="I12420" i="3"/>
  <c r="I12421" i="3"/>
  <c r="I12422" i="3"/>
  <c r="I12423" i="3"/>
  <c r="I12424" i="3"/>
  <c r="I12425" i="3"/>
  <c r="I12426" i="3"/>
  <c r="I12427" i="3"/>
  <c r="I12428" i="3"/>
  <c r="I12429" i="3"/>
  <c r="I12430" i="3"/>
  <c r="I12431" i="3"/>
  <c r="I12432" i="3"/>
  <c r="I12433" i="3"/>
  <c r="I12434" i="3"/>
  <c r="I12435" i="3"/>
  <c r="I12436" i="3"/>
  <c r="I12437" i="3"/>
  <c r="I12438" i="3"/>
  <c r="I12439" i="3"/>
  <c r="I12440" i="3"/>
  <c r="I12441" i="3"/>
  <c r="I12442" i="3"/>
  <c r="I12443" i="3"/>
  <c r="I12444" i="3"/>
  <c r="I12445" i="3"/>
  <c r="I12446" i="3"/>
  <c r="I12447" i="3"/>
  <c r="I12448" i="3"/>
  <c r="I12449" i="3"/>
  <c r="I12450" i="3"/>
  <c r="I12451" i="3"/>
  <c r="I12452" i="3"/>
  <c r="I12453" i="3"/>
  <c r="I12454" i="3"/>
  <c r="I12455" i="3"/>
  <c r="I12456" i="3"/>
  <c r="I12457" i="3"/>
  <c r="I12458" i="3"/>
  <c r="I12459" i="3"/>
  <c r="I12460" i="3"/>
  <c r="I12461" i="3"/>
  <c r="I12462" i="3"/>
  <c r="I12463" i="3"/>
  <c r="I12464" i="3"/>
  <c r="I12465" i="3"/>
  <c r="I12466" i="3"/>
  <c r="I12467" i="3"/>
  <c r="I12468" i="3"/>
  <c r="I12469" i="3"/>
  <c r="I12470" i="3"/>
  <c r="I12471" i="3"/>
  <c r="I12472" i="3"/>
  <c r="I12473" i="3"/>
  <c r="I12474" i="3"/>
  <c r="I12475" i="3"/>
  <c r="I12476" i="3"/>
  <c r="I12477" i="3"/>
  <c r="I12478" i="3"/>
  <c r="I12479" i="3"/>
  <c r="I12480" i="3"/>
  <c r="I12481" i="3"/>
  <c r="I12482" i="3"/>
  <c r="I12483" i="3"/>
  <c r="I12484" i="3"/>
  <c r="I12485" i="3"/>
  <c r="I12486" i="3"/>
  <c r="I12487" i="3"/>
  <c r="I12488" i="3"/>
  <c r="I12489" i="3"/>
  <c r="I12490" i="3"/>
  <c r="I12491" i="3"/>
  <c r="I12492" i="3"/>
  <c r="I12493" i="3"/>
  <c r="I12494" i="3"/>
  <c r="I12495" i="3"/>
  <c r="I12496" i="3"/>
  <c r="I12497" i="3"/>
  <c r="I12498" i="3"/>
  <c r="I12499" i="3"/>
  <c r="I12500" i="3"/>
  <c r="I12501" i="3"/>
  <c r="I12502" i="3"/>
  <c r="I12503" i="3"/>
  <c r="I12504" i="3"/>
  <c r="I12505" i="3"/>
  <c r="I12506" i="3"/>
  <c r="I12507" i="3"/>
  <c r="I12508" i="3"/>
  <c r="I12509" i="3"/>
  <c r="I12510" i="3"/>
  <c r="I12511" i="3"/>
  <c r="I12512" i="3"/>
  <c r="I12513" i="3"/>
  <c r="I12514" i="3"/>
  <c r="I12515" i="3"/>
  <c r="I12516" i="3"/>
  <c r="I12517" i="3"/>
  <c r="I12518" i="3"/>
  <c r="I12519" i="3"/>
  <c r="I12520" i="3"/>
  <c r="I12521" i="3"/>
  <c r="I12522" i="3"/>
  <c r="I12523" i="3"/>
  <c r="I12524" i="3"/>
  <c r="I12525" i="3"/>
  <c r="I12526" i="3"/>
  <c r="I12527" i="3"/>
  <c r="I12528" i="3"/>
  <c r="I12529" i="3"/>
  <c r="I12530" i="3"/>
  <c r="I12531" i="3"/>
  <c r="I12532" i="3"/>
  <c r="I12533" i="3"/>
  <c r="I12534" i="3"/>
  <c r="I12535" i="3"/>
  <c r="I12536" i="3"/>
  <c r="I12537" i="3"/>
  <c r="I12538" i="3"/>
  <c r="I12539" i="3"/>
  <c r="I12540" i="3"/>
  <c r="I12541" i="3"/>
  <c r="I12542" i="3"/>
  <c r="I12543" i="3"/>
  <c r="I12544" i="3"/>
  <c r="I12545" i="3"/>
  <c r="I12546" i="3"/>
  <c r="I12547" i="3"/>
  <c r="I12548" i="3"/>
  <c r="I12549" i="3"/>
  <c r="I12550" i="3"/>
  <c r="I12551" i="3"/>
  <c r="I12552" i="3"/>
  <c r="I12553" i="3"/>
  <c r="I12554" i="3"/>
  <c r="I12555" i="3"/>
  <c r="I12556" i="3"/>
  <c r="I12557" i="3"/>
  <c r="I12558" i="3"/>
  <c r="I12559" i="3"/>
  <c r="I12560" i="3"/>
  <c r="I12561" i="3"/>
  <c r="I12562" i="3"/>
  <c r="I12563" i="3"/>
  <c r="I12564" i="3"/>
  <c r="I12565" i="3"/>
  <c r="I12566" i="3"/>
  <c r="I12567" i="3"/>
  <c r="I12568" i="3"/>
  <c r="I12569" i="3"/>
  <c r="I12570" i="3"/>
  <c r="I12571" i="3"/>
  <c r="I12572" i="3"/>
  <c r="I12573" i="3"/>
  <c r="I12574" i="3"/>
  <c r="I12575" i="3"/>
  <c r="I12576" i="3"/>
  <c r="I12577" i="3"/>
  <c r="I12578" i="3"/>
  <c r="I12579" i="3"/>
  <c r="I12580" i="3"/>
  <c r="I12581" i="3"/>
  <c r="I12582" i="3"/>
  <c r="I12583" i="3"/>
  <c r="I12584" i="3"/>
  <c r="I12585" i="3"/>
  <c r="I12586" i="3"/>
  <c r="I12587" i="3"/>
  <c r="I12588" i="3"/>
  <c r="I12589" i="3"/>
  <c r="I12590" i="3"/>
  <c r="I12591" i="3"/>
  <c r="I12592" i="3"/>
  <c r="I12593" i="3"/>
  <c r="I12594" i="3"/>
  <c r="I12595" i="3"/>
  <c r="I12596" i="3"/>
  <c r="I12597" i="3"/>
  <c r="I12598" i="3"/>
  <c r="I12599" i="3"/>
  <c r="I12600" i="3"/>
  <c r="I12601" i="3"/>
  <c r="I12602" i="3"/>
  <c r="I12603" i="3"/>
  <c r="I12604" i="3"/>
  <c r="I12605" i="3"/>
  <c r="I12606" i="3"/>
  <c r="I12607" i="3"/>
  <c r="I12608" i="3"/>
  <c r="I12609" i="3"/>
  <c r="I12610" i="3"/>
  <c r="I12611" i="3"/>
  <c r="I12612" i="3"/>
  <c r="I12613" i="3"/>
  <c r="I12614" i="3"/>
  <c r="I12615" i="3"/>
  <c r="I12616" i="3"/>
  <c r="I12617" i="3"/>
  <c r="I12618" i="3"/>
  <c r="I12619" i="3"/>
  <c r="I12620" i="3"/>
  <c r="I12621" i="3"/>
  <c r="I12622" i="3"/>
  <c r="I12623" i="3"/>
  <c r="I12624" i="3"/>
  <c r="I12625" i="3"/>
  <c r="I12626" i="3"/>
  <c r="I12627" i="3"/>
  <c r="I12628" i="3"/>
  <c r="I12629" i="3"/>
  <c r="I12630" i="3"/>
  <c r="I12631" i="3"/>
  <c r="I12632" i="3"/>
  <c r="I12633" i="3"/>
  <c r="I12634" i="3"/>
  <c r="I12635" i="3"/>
  <c r="I12636" i="3"/>
  <c r="I12637" i="3"/>
  <c r="I12638" i="3"/>
  <c r="I12639" i="3"/>
  <c r="I12640" i="3"/>
  <c r="I12641" i="3"/>
  <c r="I12642" i="3"/>
  <c r="I12643" i="3"/>
  <c r="I12644" i="3"/>
  <c r="I12645" i="3"/>
  <c r="I12646" i="3"/>
  <c r="I12647" i="3"/>
  <c r="I12648" i="3"/>
  <c r="I12649" i="3"/>
  <c r="I12650" i="3"/>
  <c r="I12651" i="3"/>
  <c r="I12652" i="3"/>
  <c r="I12653" i="3"/>
  <c r="I12654" i="3"/>
  <c r="I12655" i="3"/>
  <c r="I12656" i="3"/>
  <c r="I12657" i="3"/>
  <c r="I12658" i="3"/>
  <c r="I12659" i="3"/>
  <c r="I12660" i="3"/>
  <c r="I12661" i="3"/>
  <c r="I12662" i="3"/>
  <c r="I12663" i="3"/>
  <c r="I12664" i="3"/>
  <c r="I12665" i="3"/>
  <c r="I12666" i="3"/>
  <c r="I12667" i="3"/>
  <c r="I12668" i="3"/>
  <c r="I12669" i="3"/>
  <c r="I12670" i="3"/>
  <c r="I12671" i="3"/>
  <c r="I12672" i="3"/>
  <c r="I12673" i="3"/>
  <c r="I12674" i="3"/>
  <c r="I12675" i="3"/>
  <c r="I12676" i="3"/>
  <c r="I12677" i="3"/>
  <c r="I12678" i="3"/>
  <c r="I12679" i="3"/>
  <c r="I12680" i="3"/>
  <c r="I12681" i="3"/>
  <c r="I12682" i="3"/>
  <c r="I12683" i="3"/>
  <c r="I12684" i="3"/>
  <c r="I12685" i="3"/>
  <c r="I12686" i="3"/>
  <c r="I12687" i="3"/>
  <c r="I12688" i="3"/>
  <c r="I12689" i="3"/>
  <c r="I12690" i="3"/>
  <c r="I12691" i="3"/>
  <c r="I12692" i="3"/>
  <c r="I12693" i="3"/>
  <c r="I12694" i="3"/>
  <c r="I12695" i="3"/>
  <c r="I12696" i="3"/>
  <c r="I12697" i="3"/>
  <c r="I12698" i="3"/>
  <c r="I12699" i="3"/>
  <c r="I12700" i="3"/>
  <c r="I12701" i="3"/>
  <c r="I12702" i="3"/>
  <c r="I12703" i="3"/>
  <c r="I12704" i="3"/>
  <c r="I12705" i="3"/>
  <c r="I12706" i="3"/>
  <c r="I12707" i="3"/>
  <c r="I12708" i="3"/>
  <c r="I12709" i="3"/>
  <c r="I12710" i="3"/>
  <c r="I12711" i="3"/>
  <c r="I12712" i="3"/>
  <c r="I12713" i="3"/>
  <c r="I12714" i="3"/>
  <c r="I12715" i="3"/>
  <c r="I12716" i="3"/>
  <c r="I12717" i="3"/>
  <c r="I12718" i="3"/>
  <c r="I12719" i="3"/>
  <c r="I12720" i="3"/>
  <c r="I12721" i="3"/>
  <c r="I12722" i="3"/>
  <c r="I12723" i="3"/>
  <c r="I12724" i="3"/>
  <c r="I12725" i="3"/>
  <c r="I12726" i="3"/>
  <c r="I12727" i="3"/>
  <c r="I12728" i="3"/>
  <c r="I12729" i="3"/>
  <c r="I12730" i="3"/>
  <c r="I12731" i="3"/>
  <c r="I12732" i="3"/>
  <c r="I12733" i="3"/>
  <c r="I12734" i="3"/>
  <c r="I12735" i="3"/>
  <c r="I12736" i="3"/>
  <c r="I12737" i="3"/>
  <c r="I12738" i="3"/>
  <c r="I12739" i="3"/>
  <c r="I12740" i="3"/>
  <c r="I12741" i="3"/>
  <c r="I12742" i="3"/>
  <c r="I12743" i="3"/>
  <c r="I12744" i="3"/>
  <c r="I12745" i="3"/>
  <c r="I12746" i="3"/>
  <c r="I12747" i="3"/>
  <c r="I12748" i="3"/>
  <c r="I12749" i="3"/>
  <c r="I12750" i="3"/>
  <c r="I12751" i="3"/>
  <c r="I12752" i="3"/>
  <c r="I12753" i="3"/>
  <c r="I12754" i="3"/>
  <c r="I12755" i="3"/>
  <c r="I12756" i="3"/>
  <c r="I12757" i="3"/>
  <c r="I12758" i="3"/>
  <c r="I12759" i="3"/>
  <c r="I12760" i="3"/>
  <c r="I12761" i="3"/>
  <c r="I12762" i="3"/>
  <c r="I12763" i="3"/>
  <c r="I12764" i="3"/>
  <c r="I12765" i="3"/>
  <c r="I12766" i="3"/>
  <c r="I12767" i="3"/>
  <c r="I12768" i="3"/>
  <c r="I12769" i="3"/>
  <c r="I12770" i="3"/>
  <c r="I12771" i="3"/>
  <c r="I12772" i="3"/>
  <c r="I12773" i="3"/>
  <c r="I12774" i="3"/>
  <c r="I12775" i="3"/>
  <c r="I12776" i="3"/>
  <c r="I12777" i="3"/>
  <c r="I12778" i="3"/>
  <c r="I12779" i="3"/>
  <c r="I12780" i="3"/>
  <c r="I12781" i="3"/>
  <c r="I12782" i="3"/>
  <c r="I12783" i="3"/>
  <c r="I12784" i="3"/>
  <c r="I12785" i="3"/>
  <c r="I12786" i="3"/>
  <c r="I12787" i="3"/>
  <c r="I12788" i="3"/>
  <c r="I12789" i="3"/>
  <c r="I12790" i="3"/>
  <c r="I12791" i="3"/>
  <c r="I12792" i="3"/>
  <c r="I12793" i="3"/>
  <c r="I12794" i="3"/>
  <c r="I12795" i="3"/>
  <c r="I12796" i="3"/>
  <c r="I12797" i="3"/>
  <c r="I12798" i="3"/>
  <c r="I12799" i="3"/>
  <c r="I12800" i="3"/>
  <c r="I12801" i="3"/>
  <c r="I12802" i="3"/>
  <c r="I12803" i="3"/>
  <c r="I12804" i="3"/>
  <c r="I12805" i="3"/>
  <c r="I12806" i="3"/>
  <c r="I12807" i="3"/>
  <c r="I12808" i="3"/>
  <c r="I12809" i="3"/>
  <c r="I12810" i="3"/>
  <c r="I12811" i="3"/>
  <c r="I12812" i="3"/>
  <c r="I12813" i="3"/>
  <c r="I12814" i="3"/>
  <c r="I12815" i="3"/>
  <c r="I12816" i="3"/>
  <c r="I12817" i="3"/>
  <c r="I12818" i="3"/>
  <c r="I12819" i="3"/>
  <c r="I12820" i="3"/>
  <c r="I12821" i="3"/>
  <c r="I12822" i="3"/>
  <c r="I12823" i="3"/>
  <c r="I12824" i="3"/>
  <c r="I12825" i="3"/>
  <c r="I12826" i="3"/>
  <c r="I12827" i="3"/>
  <c r="I12828" i="3"/>
  <c r="I12829" i="3"/>
  <c r="I12830" i="3"/>
  <c r="I12831" i="3"/>
  <c r="I12832" i="3"/>
  <c r="I12833" i="3"/>
  <c r="I12834" i="3"/>
  <c r="I12835" i="3"/>
  <c r="I12836" i="3"/>
  <c r="I12837" i="3"/>
  <c r="I12838" i="3"/>
  <c r="I12839" i="3"/>
  <c r="I12840" i="3"/>
  <c r="I12841" i="3"/>
  <c r="I12842" i="3"/>
  <c r="I12843" i="3"/>
  <c r="I12844" i="3"/>
  <c r="I12845" i="3"/>
  <c r="I12846" i="3"/>
  <c r="I12847" i="3"/>
  <c r="I12848" i="3"/>
  <c r="I12849" i="3"/>
  <c r="I12850" i="3"/>
  <c r="I12851" i="3"/>
  <c r="I12852" i="3"/>
  <c r="I12853" i="3"/>
  <c r="I12854" i="3"/>
  <c r="I12855" i="3"/>
  <c r="I12856" i="3"/>
  <c r="I12857" i="3"/>
  <c r="I12858" i="3"/>
  <c r="I12859" i="3"/>
  <c r="I12860" i="3"/>
  <c r="I12861" i="3"/>
  <c r="I12862" i="3"/>
  <c r="I12863" i="3"/>
  <c r="I12864" i="3"/>
  <c r="I12865" i="3"/>
  <c r="I12866" i="3"/>
  <c r="I12867" i="3"/>
  <c r="I12868" i="3"/>
  <c r="I12869" i="3"/>
  <c r="I12870" i="3"/>
  <c r="I12871" i="3"/>
  <c r="I12872" i="3"/>
  <c r="I12873" i="3"/>
  <c r="I12874" i="3"/>
  <c r="I12875" i="3"/>
  <c r="I12876" i="3"/>
  <c r="I12877" i="3"/>
  <c r="I12878" i="3"/>
  <c r="I12879" i="3"/>
  <c r="I12880" i="3"/>
  <c r="I12881" i="3"/>
  <c r="I12882" i="3"/>
  <c r="I12883" i="3"/>
  <c r="I12884" i="3"/>
  <c r="I12885" i="3"/>
  <c r="I12886" i="3"/>
  <c r="I12887" i="3"/>
  <c r="I12888" i="3"/>
  <c r="I12889" i="3"/>
  <c r="I12890" i="3"/>
  <c r="I12891" i="3"/>
  <c r="I12892" i="3"/>
  <c r="I12893" i="3"/>
  <c r="I12894" i="3"/>
  <c r="I12895" i="3"/>
  <c r="I12896" i="3"/>
  <c r="I12897" i="3"/>
  <c r="I12898" i="3"/>
  <c r="I12899" i="3"/>
  <c r="I12900" i="3"/>
  <c r="I12901" i="3"/>
  <c r="I12902" i="3"/>
  <c r="I12903" i="3"/>
  <c r="I12904" i="3"/>
  <c r="I12905" i="3"/>
  <c r="I12906" i="3"/>
  <c r="I12907" i="3"/>
  <c r="I12908" i="3"/>
  <c r="I12909" i="3"/>
  <c r="I12910" i="3"/>
  <c r="I12911" i="3"/>
  <c r="I12912" i="3"/>
  <c r="I12913" i="3"/>
  <c r="I12914" i="3"/>
  <c r="I12915" i="3"/>
  <c r="I12916" i="3"/>
  <c r="I12917" i="3"/>
  <c r="I12918" i="3"/>
  <c r="I12919" i="3"/>
  <c r="I12920" i="3"/>
  <c r="I12921" i="3"/>
  <c r="I12922" i="3"/>
  <c r="I12923" i="3"/>
  <c r="I12924" i="3"/>
  <c r="I12925" i="3"/>
  <c r="I12926" i="3"/>
  <c r="I12927" i="3"/>
  <c r="I12928" i="3"/>
  <c r="I12929" i="3"/>
  <c r="I12930" i="3"/>
  <c r="I12931" i="3"/>
  <c r="I12932" i="3"/>
  <c r="I12933" i="3"/>
  <c r="I12934" i="3"/>
  <c r="I12935" i="3"/>
  <c r="I12936" i="3"/>
  <c r="I12937" i="3"/>
  <c r="I12938" i="3"/>
  <c r="I12939" i="3"/>
  <c r="I12940" i="3"/>
  <c r="I12941" i="3"/>
  <c r="I12942" i="3"/>
  <c r="I12943" i="3"/>
  <c r="I12944" i="3"/>
  <c r="I12945" i="3"/>
  <c r="I12946" i="3"/>
  <c r="I12947" i="3"/>
  <c r="I12948" i="3"/>
  <c r="I12949" i="3"/>
  <c r="I12950" i="3"/>
  <c r="I12951" i="3"/>
  <c r="I12952" i="3"/>
  <c r="I12953" i="3"/>
  <c r="I12954" i="3"/>
  <c r="I12955" i="3"/>
  <c r="I12956" i="3"/>
  <c r="I12957" i="3"/>
  <c r="I12958" i="3"/>
  <c r="I12959" i="3"/>
  <c r="I12960" i="3"/>
  <c r="I12961" i="3"/>
  <c r="I12962" i="3"/>
  <c r="I12963" i="3"/>
  <c r="I12964" i="3"/>
  <c r="I12965" i="3"/>
  <c r="I12966" i="3"/>
  <c r="I12967" i="3"/>
  <c r="I12968" i="3"/>
  <c r="I12969" i="3"/>
  <c r="I12970" i="3"/>
  <c r="I12971" i="3"/>
  <c r="I12972" i="3"/>
  <c r="I12973" i="3"/>
  <c r="I12974" i="3"/>
  <c r="I12975" i="3"/>
  <c r="I12976" i="3"/>
  <c r="I12977" i="3"/>
  <c r="I12978" i="3"/>
  <c r="I12979" i="3"/>
  <c r="I12980" i="3"/>
  <c r="I12981" i="3"/>
  <c r="I12982" i="3"/>
  <c r="I12983" i="3"/>
  <c r="I12984" i="3"/>
  <c r="I12985" i="3"/>
  <c r="I12986" i="3"/>
  <c r="I12987" i="3"/>
  <c r="I12988" i="3"/>
  <c r="I12989" i="3"/>
  <c r="I12990" i="3"/>
  <c r="I12991" i="3"/>
  <c r="I12992" i="3"/>
  <c r="I12993" i="3"/>
  <c r="I12994" i="3"/>
  <c r="I12995" i="3"/>
  <c r="I12996" i="3"/>
  <c r="I12997" i="3"/>
  <c r="I12998" i="3"/>
  <c r="I12999" i="3"/>
  <c r="I13000" i="3"/>
  <c r="I13001" i="3"/>
  <c r="I13002" i="3"/>
  <c r="I13003" i="3"/>
  <c r="I13004" i="3"/>
  <c r="I13005" i="3"/>
  <c r="I13006" i="3"/>
  <c r="I13007" i="3"/>
  <c r="I13008" i="3"/>
  <c r="I13009" i="3"/>
  <c r="I13010" i="3"/>
  <c r="I13011" i="3"/>
  <c r="I13012" i="3"/>
  <c r="I13013" i="3"/>
  <c r="I13014" i="3"/>
  <c r="I13015" i="3"/>
  <c r="I13016" i="3"/>
  <c r="I13017" i="3"/>
  <c r="I13018" i="3"/>
  <c r="I13019" i="3"/>
  <c r="I13020" i="3"/>
  <c r="I13021" i="3"/>
  <c r="I13022" i="3"/>
  <c r="I13023" i="3"/>
  <c r="I13024" i="3"/>
  <c r="I13025" i="3"/>
  <c r="I13026" i="3"/>
  <c r="I13027" i="3"/>
  <c r="I13028" i="3"/>
  <c r="I13029" i="3"/>
  <c r="I13030" i="3"/>
  <c r="I13031" i="3"/>
  <c r="I13032" i="3"/>
  <c r="I13033" i="3"/>
  <c r="I13034" i="3"/>
  <c r="I13035" i="3"/>
  <c r="I13036" i="3"/>
  <c r="I13037" i="3"/>
  <c r="I13038" i="3"/>
  <c r="I13039" i="3"/>
  <c r="I13040" i="3"/>
  <c r="I13041" i="3"/>
  <c r="I13042" i="3"/>
  <c r="I13043" i="3"/>
  <c r="I13044" i="3"/>
  <c r="I13045" i="3"/>
  <c r="I13046" i="3"/>
  <c r="I13047" i="3"/>
  <c r="I13048" i="3"/>
  <c r="I13049" i="3"/>
  <c r="I13050" i="3"/>
  <c r="I13051" i="3"/>
  <c r="I13052" i="3"/>
  <c r="I13053" i="3"/>
  <c r="I13054" i="3"/>
  <c r="I13055" i="3"/>
  <c r="I13056" i="3"/>
  <c r="I13057" i="3"/>
  <c r="I13058" i="3"/>
  <c r="I13059" i="3"/>
  <c r="I13060" i="3"/>
  <c r="I13061" i="3"/>
  <c r="I13062" i="3"/>
  <c r="I13063" i="3"/>
  <c r="I13064" i="3"/>
  <c r="I13065" i="3"/>
  <c r="I13066" i="3"/>
  <c r="I13067" i="3"/>
  <c r="I13068" i="3"/>
  <c r="I13069" i="3"/>
  <c r="I13070" i="3"/>
  <c r="I13071" i="3"/>
  <c r="I13072" i="3"/>
  <c r="I13073" i="3"/>
  <c r="I13074" i="3"/>
  <c r="I13075" i="3"/>
  <c r="I13076" i="3"/>
  <c r="I13077" i="3"/>
  <c r="I13078" i="3"/>
  <c r="I13079" i="3"/>
  <c r="I13080" i="3"/>
  <c r="I13081" i="3"/>
  <c r="I13082" i="3"/>
  <c r="I13083" i="3"/>
  <c r="I13084" i="3"/>
  <c r="I13085" i="3"/>
  <c r="I13086" i="3"/>
  <c r="I13087" i="3"/>
  <c r="I13088" i="3"/>
  <c r="I13089" i="3"/>
  <c r="I13090" i="3"/>
  <c r="I13091" i="3"/>
  <c r="I13092" i="3"/>
  <c r="I13093" i="3"/>
  <c r="I13094" i="3"/>
  <c r="I13095" i="3"/>
  <c r="I13096" i="3"/>
  <c r="I13097" i="3"/>
  <c r="I13098" i="3"/>
  <c r="I13099" i="3"/>
  <c r="I13100" i="3"/>
  <c r="I13101" i="3"/>
  <c r="I13102" i="3"/>
  <c r="I13103" i="3"/>
  <c r="I13104" i="3"/>
  <c r="I13105" i="3"/>
  <c r="I13106" i="3"/>
  <c r="I13107" i="3"/>
  <c r="I13108" i="3"/>
  <c r="I13109" i="3"/>
  <c r="I13110" i="3"/>
  <c r="I13111" i="3"/>
  <c r="I13112" i="3"/>
  <c r="I13113" i="3"/>
  <c r="I13114" i="3"/>
  <c r="I13115" i="3"/>
  <c r="I13116" i="3"/>
  <c r="I13117" i="3"/>
  <c r="I13118" i="3"/>
  <c r="I13119" i="3"/>
  <c r="I13120" i="3"/>
  <c r="I13121" i="3"/>
  <c r="I13122" i="3"/>
  <c r="I13123" i="3"/>
  <c r="I13124" i="3"/>
  <c r="I13125" i="3"/>
  <c r="I13126" i="3"/>
  <c r="I13127" i="3"/>
  <c r="I13128" i="3"/>
  <c r="I13129" i="3"/>
  <c r="I13130" i="3"/>
  <c r="I13131" i="3"/>
  <c r="I13132" i="3"/>
  <c r="I13133" i="3"/>
  <c r="I13134" i="3"/>
  <c r="I13135" i="3"/>
  <c r="I13136" i="3"/>
  <c r="I13137" i="3"/>
  <c r="I13138" i="3"/>
  <c r="I13139" i="3"/>
  <c r="I13140" i="3"/>
  <c r="I13141" i="3"/>
  <c r="I13142" i="3"/>
  <c r="I13143" i="3"/>
  <c r="I13144" i="3"/>
  <c r="I13145" i="3"/>
  <c r="I13146" i="3"/>
  <c r="I13147" i="3"/>
  <c r="I13148" i="3"/>
  <c r="I13149" i="3"/>
  <c r="I13150" i="3"/>
  <c r="I13151" i="3"/>
  <c r="I13152" i="3"/>
  <c r="I13153" i="3"/>
  <c r="I13154" i="3"/>
  <c r="I13155" i="3"/>
  <c r="I13156" i="3"/>
  <c r="I13157" i="3"/>
  <c r="I13158" i="3"/>
  <c r="I13159" i="3"/>
  <c r="I13160" i="3"/>
  <c r="I13161" i="3"/>
  <c r="I13162" i="3"/>
  <c r="I13163" i="3"/>
  <c r="I13164" i="3"/>
  <c r="I13165" i="3"/>
  <c r="I13166" i="3"/>
  <c r="I13167" i="3"/>
  <c r="I13168" i="3"/>
  <c r="I13169" i="3"/>
  <c r="I13170" i="3"/>
  <c r="I13171" i="3"/>
  <c r="I13172" i="3"/>
  <c r="I13173" i="3"/>
  <c r="I13174" i="3"/>
  <c r="I13175" i="3"/>
  <c r="I13176" i="3"/>
  <c r="I13177" i="3"/>
  <c r="I13178" i="3"/>
  <c r="I13179" i="3"/>
  <c r="I13180" i="3"/>
  <c r="I13181" i="3"/>
  <c r="I13182" i="3"/>
  <c r="I13183" i="3"/>
  <c r="I13184" i="3"/>
  <c r="I13185" i="3"/>
  <c r="I13186" i="3"/>
  <c r="I13187" i="3"/>
  <c r="I13188" i="3"/>
  <c r="I13189" i="3"/>
  <c r="I13190" i="3"/>
  <c r="I13191" i="3"/>
  <c r="I13192" i="3"/>
  <c r="I13193" i="3"/>
  <c r="I13194" i="3"/>
  <c r="I13195" i="3"/>
  <c r="I13196" i="3"/>
  <c r="I13197" i="3"/>
  <c r="I13198" i="3"/>
  <c r="I13199" i="3"/>
  <c r="I13200" i="3"/>
  <c r="I13201" i="3"/>
  <c r="I13202" i="3"/>
  <c r="I13203" i="3"/>
  <c r="I13204" i="3"/>
  <c r="I13205" i="3"/>
  <c r="I13206" i="3"/>
  <c r="I13207" i="3"/>
  <c r="I13208" i="3"/>
  <c r="I13209" i="3"/>
  <c r="I13210" i="3"/>
  <c r="I13211" i="3"/>
  <c r="I13212" i="3"/>
  <c r="I13213" i="3"/>
  <c r="I13214" i="3"/>
  <c r="I13215" i="3"/>
  <c r="I13216" i="3"/>
  <c r="I13217" i="3"/>
  <c r="I13218" i="3"/>
  <c r="I13219" i="3"/>
  <c r="I13220" i="3"/>
  <c r="I13221" i="3"/>
  <c r="I13222" i="3"/>
  <c r="I13223" i="3"/>
  <c r="I13224" i="3"/>
  <c r="I13225" i="3"/>
  <c r="I13226" i="3"/>
  <c r="J13226" i="3" s="1"/>
  <c r="K13226" i="3" s="1"/>
  <c r="I13227" i="3"/>
  <c r="I13228" i="3"/>
  <c r="I13229" i="3"/>
  <c r="J13229" i="3" s="1"/>
  <c r="K13229" i="3" s="1"/>
  <c r="I13230" i="3"/>
  <c r="J13230" i="3" s="1"/>
  <c r="K13230" i="3" s="1"/>
  <c r="I13231" i="3"/>
  <c r="I13232" i="3"/>
  <c r="I13233" i="3"/>
  <c r="J13233" i="3" s="1"/>
  <c r="K13233" i="3" s="1"/>
  <c r="I13234" i="3"/>
  <c r="J13234" i="3" s="1"/>
  <c r="K13234" i="3" s="1"/>
  <c r="I13235" i="3"/>
  <c r="I13236" i="3"/>
  <c r="I13237" i="3"/>
  <c r="J13237" i="3" s="1"/>
  <c r="K13237" i="3" s="1"/>
  <c r="I13238" i="3"/>
  <c r="J13238" i="3" s="1"/>
  <c r="K13238" i="3" s="1"/>
  <c r="I13239" i="3"/>
  <c r="I13240" i="3"/>
  <c r="I13241" i="3"/>
  <c r="J13241" i="3" s="1"/>
  <c r="K13241" i="3" s="1"/>
  <c r="I13242" i="3"/>
  <c r="J13242" i="3" s="1"/>
  <c r="K13242" i="3" s="1"/>
  <c r="I13243" i="3"/>
  <c r="I13244" i="3"/>
  <c r="I13245" i="3"/>
  <c r="J13245" i="3" s="1"/>
  <c r="K13245" i="3" s="1"/>
  <c r="I13246" i="3"/>
  <c r="J13246" i="3" s="1"/>
  <c r="K13246" i="3" s="1"/>
  <c r="I13247" i="3"/>
  <c r="I13248" i="3"/>
  <c r="I13249" i="3"/>
  <c r="J13249" i="3" s="1"/>
  <c r="K13249" i="3" s="1"/>
  <c r="I13250" i="3"/>
  <c r="J13250" i="3" s="1"/>
  <c r="K13250" i="3" s="1"/>
  <c r="I13251" i="3"/>
  <c r="I13252" i="3"/>
  <c r="I13253" i="3"/>
  <c r="J13253" i="3" s="1"/>
  <c r="K13253" i="3" s="1"/>
  <c r="I13254" i="3"/>
  <c r="J13254" i="3" s="1"/>
  <c r="K13254" i="3" s="1"/>
  <c r="I13255" i="3"/>
  <c r="I13256" i="3"/>
  <c r="I13257" i="3"/>
  <c r="J13257" i="3" s="1"/>
  <c r="K13257" i="3" s="1"/>
  <c r="I13258" i="3"/>
  <c r="J13258" i="3" s="1"/>
  <c r="K13258" i="3" s="1"/>
  <c r="I13259" i="3"/>
  <c r="I13260" i="3"/>
  <c r="I13261" i="3"/>
  <c r="J13261" i="3" s="1"/>
  <c r="K13261" i="3" s="1"/>
  <c r="I13262" i="3"/>
  <c r="J13262" i="3" s="1"/>
  <c r="K13262" i="3" s="1"/>
  <c r="I13263" i="3"/>
  <c r="I13264" i="3"/>
  <c r="I13265" i="3"/>
  <c r="J13265" i="3" s="1"/>
  <c r="K13265" i="3" s="1"/>
  <c r="I13266" i="3"/>
  <c r="J13266" i="3" s="1"/>
  <c r="K13266" i="3" s="1"/>
  <c r="I13267" i="3"/>
  <c r="I13268" i="3"/>
  <c r="I13269" i="3"/>
  <c r="J13269" i="3" s="1"/>
  <c r="K13269" i="3" s="1"/>
  <c r="I13270" i="3"/>
  <c r="J13270" i="3" s="1"/>
  <c r="K13270" i="3" s="1"/>
  <c r="I13271" i="3"/>
  <c r="I13272" i="3"/>
  <c r="I13273" i="3"/>
  <c r="J13273" i="3" s="1"/>
  <c r="K13273" i="3" s="1"/>
  <c r="I13274" i="3"/>
  <c r="J13274" i="3" s="1"/>
  <c r="K13274" i="3" s="1"/>
  <c r="I13275" i="3"/>
  <c r="I13276" i="3"/>
  <c r="I13277" i="3"/>
  <c r="J13277" i="3" s="1"/>
  <c r="K13277" i="3" s="1"/>
  <c r="I13278" i="3"/>
  <c r="J13278" i="3" s="1"/>
  <c r="K13278" i="3" s="1"/>
  <c r="I13279" i="3"/>
  <c r="I13280" i="3"/>
  <c r="I13281" i="3"/>
  <c r="J13281" i="3" s="1"/>
  <c r="K13281" i="3" s="1"/>
  <c r="I13282" i="3"/>
  <c r="J13282" i="3" s="1"/>
  <c r="K13282" i="3" s="1"/>
  <c r="I13283" i="3"/>
  <c r="I13284" i="3"/>
  <c r="I13285" i="3"/>
  <c r="J13285" i="3" s="1"/>
  <c r="K13285" i="3" s="1"/>
  <c r="I13286" i="3"/>
  <c r="J13286" i="3" s="1"/>
  <c r="K13286" i="3" s="1"/>
  <c r="I13287" i="3"/>
  <c r="I13288" i="3"/>
  <c r="I13289" i="3"/>
  <c r="J13289" i="3" s="1"/>
  <c r="K13289" i="3" s="1"/>
  <c r="I13290" i="3"/>
  <c r="J13290" i="3" s="1"/>
  <c r="K13290" i="3" s="1"/>
  <c r="I13291" i="3"/>
  <c r="I13292" i="3"/>
  <c r="I13293" i="3"/>
  <c r="J13293" i="3" s="1"/>
  <c r="K13293" i="3" s="1"/>
  <c r="I13294" i="3"/>
  <c r="J13294" i="3" s="1"/>
  <c r="K13294" i="3" s="1"/>
  <c r="I13295" i="3"/>
  <c r="I13296" i="3"/>
  <c r="I13297" i="3"/>
  <c r="J13297" i="3" s="1"/>
  <c r="K13297" i="3" s="1"/>
  <c r="I13298" i="3"/>
  <c r="J13298" i="3" s="1"/>
  <c r="K13298" i="3" s="1"/>
  <c r="I13299" i="3"/>
  <c r="I13300" i="3"/>
  <c r="I13301" i="3"/>
  <c r="J13301" i="3" s="1"/>
  <c r="K13301" i="3" s="1"/>
  <c r="I13302" i="3"/>
  <c r="J13302" i="3" s="1"/>
  <c r="K13302" i="3" s="1"/>
  <c r="I13303" i="3"/>
  <c r="I13304" i="3"/>
  <c r="I13305" i="3"/>
  <c r="J13305" i="3" s="1"/>
  <c r="K13305" i="3" s="1"/>
  <c r="I13306" i="3"/>
  <c r="J13306" i="3" s="1"/>
  <c r="K13306" i="3" s="1"/>
  <c r="I13307" i="3"/>
  <c r="I13308" i="3"/>
  <c r="I13309" i="3"/>
  <c r="J13309" i="3" s="1"/>
  <c r="K13309" i="3" s="1"/>
  <c r="I13310" i="3"/>
  <c r="J13310" i="3" s="1"/>
  <c r="K13310" i="3" s="1"/>
  <c r="I13311" i="3"/>
  <c r="I13312" i="3"/>
  <c r="I13313" i="3"/>
  <c r="J13313" i="3" s="1"/>
  <c r="K13313" i="3" s="1"/>
  <c r="I13314" i="3"/>
  <c r="J13314" i="3" s="1"/>
  <c r="K13314" i="3" s="1"/>
  <c r="I13315" i="3"/>
  <c r="I13316" i="3"/>
  <c r="I13317" i="3"/>
  <c r="J13317" i="3" s="1"/>
  <c r="K13317" i="3" s="1"/>
  <c r="I13318" i="3"/>
  <c r="J13318" i="3" s="1"/>
  <c r="K13318" i="3" s="1"/>
  <c r="I13319" i="3"/>
  <c r="I13320" i="3"/>
  <c r="I13321" i="3"/>
  <c r="J13321" i="3" s="1"/>
  <c r="K13321" i="3" s="1"/>
  <c r="I13322" i="3"/>
  <c r="J13322" i="3" s="1"/>
  <c r="K13322" i="3" s="1"/>
  <c r="I13323" i="3"/>
  <c r="I13324" i="3"/>
  <c r="I13325" i="3"/>
  <c r="J13325" i="3" s="1"/>
  <c r="K13325" i="3" s="1"/>
  <c r="I13326" i="3"/>
  <c r="J13326" i="3" s="1"/>
  <c r="K13326" i="3" s="1"/>
  <c r="I13327" i="3"/>
  <c r="I13328" i="3"/>
  <c r="I13329" i="3"/>
  <c r="J13329" i="3" s="1"/>
  <c r="K13329" i="3" s="1"/>
  <c r="I13330" i="3"/>
  <c r="J13330" i="3" s="1"/>
  <c r="K13330" i="3" s="1"/>
  <c r="I13331" i="3"/>
  <c r="I13332" i="3"/>
  <c r="I13333" i="3"/>
  <c r="J13333" i="3" s="1"/>
  <c r="K13333" i="3" s="1"/>
  <c r="I13334" i="3"/>
  <c r="J13334" i="3" s="1"/>
  <c r="K13334" i="3" s="1"/>
  <c r="I13335" i="3"/>
  <c r="I13336" i="3"/>
  <c r="I13337" i="3"/>
  <c r="J13337" i="3" s="1"/>
  <c r="K13337" i="3" s="1"/>
  <c r="I13338" i="3"/>
  <c r="J13338" i="3" s="1"/>
  <c r="K13338" i="3" s="1"/>
  <c r="I13339" i="3"/>
  <c r="I13340" i="3"/>
  <c r="I13341" i="3"/>
  <c r="J13341" i="3" s="1"/>
  <c r="K13341" i="3" s="1"/>
  <c r="I13342" i="3"/>
  <c r="J13342" i="3" s="1"/>
  <c r="K13342" i="3" s="1"/>
  <c r="I13343" i="3"/>
  <c r="I13344" i="3"/>
  <c r="I13345" i="3"/>
  <c r="J13345" i="3" s="1"/>
  <c r="K13345" i="3" s="1"/>
  <c r="I13346" i="3"/>
  <c r="J13346" i="3" s="1"/>
  <c r="K13346" i="3" s="1"/>
  <c r="I13347" i="3"/>
  <c r="I13348" i="3"/>
  <c r="I13349" i="3"/>
  <c r="J13349" i="3" s="1"/>
  <c r="K13349" i="3" s="1"/>
  <c r="I13350" i="3"/>
  <c r="J13350" i="3" s="1"/>
  <c r="K13350" i="3" s="1"/>
  <c r="I13351" i="3"/>
  <c r="I13352" i="3"/>
  <c r="I13353" i="3"/>
  <c r="J13353" i="3" s="1"/>
  <c r="K13353" i="3" s="1"/>
  <c r="I13354" i="3"/>
  <c r="J13354" i="3" s="1"/>
  <c r="K13354" i="3" s="1"/>
  <c r="I13355" i="3"/>
  <c r="I13356" i="3"/>
  <c r="I13357" i="3"/>
  <c r="J13357" i="3" s="1"/>
  <c r="K13357" i="3" s="1"/>
  <c r="I13358" i="3"/>
  <c r="J13358" i="3" s="1"/>
  <c r="K13358" i="3" s="1"/>
  <c r="I13359" i="3"/>
  <c r="I13360" i="3"/>
  <c r="I13361" i="3"/>
  <c r="J13361" i="3" s="1"/>
  <c r="K13361" i="3" s="1"/>
  <c r="I13362" i="3"/>
  <c r="J13362" i="3" s="1"/>
  <c r="K13362" i="3" s="1"/>
  <c r="I13363" i="3"/>
  <c r="I13364" i="3"/>
  <c r="I13365" i="3"/>
  <c r="J13365" i="3" s="1"/>
  <c r="K13365" i="3" s="1"/>
  <c r="I13366" i="3"/>
  <c r="J13366" i="3" s="1"/>
  <c r="K13366" i="3" s="1"/>
  <c r="I13367" i="3"/>
  <c r="I13368" i="3"/>
  <c r="I13369" i="3"/>
  <c r="J13369" i="3" s="1"/>
  <c r="K13369" i="3" s="1"/>
  <c r="I13370" i="3"/>
  <c r="J13370" i="3" s="1"/>
  <c r="K13370" i="3" s="1"/>
  <c r="I13371" i="3"/>
  <c r="I13372" i="3"/>
  <c r="I13373" i="3"/>
  <c r="J13373" i="3" s="1"/>
  <c r="K13373" i="3" s="1"/>
  <c r="I13374" i="3"/>
  <c r="J13374" i="3" s="1"/>
  <c r="K13374" i="3" s="1"/>
  <c r="I13375" i="3"/>
  <c r="I13376" i="3"/>
  <c r="I13377" i="3"/>
  <c r="J13377" i="3" s="1"/>
  <c r="K13377" i="3" s="1"/>
  <c r="I13378" i="3"/>
  <c r="J13378" i="3" s="1"/>
  <c r="K13378" i="3" s="1"/>
  <c r="I13379" i="3"/>
  <c r="I2" i="3"/>
  <c r="J2" i="3" s="1"/>
  <c r="K2" i="3" s="1"/>
  <c r="J3" i="3"/>
  <c r="K3" i="3" s="1"/>
  <c r="J4" i="3"/>
  <c r="K4" i="3" s="1"/>
  <c r="J7" i="3"/>
  <c r="K7" i="3" s="1"/>
  <c r="J8" i="3"/>
  <c r="K8" i="3" s="1"/>
  <c r="J11" i="3"/>
  <c r="K11" i="3" s="1"/>
  <c r="J12" i="3"/>
  <c r="K12" i="3" s="1"/>
  <c r="J15" i="3"/>
  <c r="K15" i="3" s="1"/>
  <c r="J16" i="3"/>
  <c r="K16" i="3" s="1"/>
  <c r="J19" i="3"/>
  <c r="K19" i="3" s="1"/>
  <c r="J20" i="3"/>
  <c r="K20" i="3" s="1"/>
  <c r="J23" i="3"/>
  <c r="K23" i="3" s="1"/>
  <c r="J24" i="3"/>
  <c r="K24" i="3" s="1"/>
  <c r="J27" i="3"/>
  <c r="K27" i="3" s="1"/>
  <c r="J28" i="3"/>
  <c r="K28" i="3" s="1"/>
  <c r="J31" i="3"/>
  <c r="K31" i="3" s="1"/>
  <c r="J32" i="3"/>
  <c r="K32" i="3" s="1"/>
  <c r="J33" i="3"/>
  <c r="K33" i="3" s="1"/>
  <c r="J35" i="3"/>
  <c r="K35" i="3" s="1"/>
  <c r="J36" i="3"/>
  <c r="K36" i="3" s="1"/>
  <c r="J39" i="3"/>
  <c r="K39" i="3" s="1"/>
  <c r="J40" i="3"/>
  <c r="K40" i="3" s="1"/>
  <c r="J43" i="3"/>
  <c r="K43" i="3" s="1"/>
  <c r="J44" i="3"/>
  <c r="K44" i="3" s="1"/>
  <c r="J47" i="3"/>
  <c r="K47" i="3" s="1"/>
  <c r="J48" i="3"/>
  <c r="K48" i="3" s="1"/>
  <c r="J51" i="3"/>
  <c r="K51" i="3" s="1"/>
  <c r="J52" i="3"/>
  <c r="K52" i="3" s="1"/>
  <c r="J55" i="3"/>
  <c r="K55" i="3" s="1"/>
  <c r="J56" i="3"/>
  <c r="K56" i="3" s="1"/>
  <c r="J59" i="3"/>
  <c r="K59" i="3" s="1"/>
  <c r="J60" i="3"/>
  <c r="K60" i="3" s="1"/>
  <c r="J63" i="3"/>
  <c r="K63" i="3" s="1"/>
  <c r="J64" i="3"/>
  <c r="K64" i="3" s="1"/>
  <c r="J67" i="3"/>
  <c r="K67" i="3" s="1"/>
  <c r="J68" i="3"/>
  <c r="K68" i="3" s="1"/>
  <c r="J71" i="3"/>
  <c r="K71" i="3" s="1"/>
  <c r="J72" i="3"/>
  <c r="K72" i="3" s="1"/>
  <c r="J75" i="3"/>
  <c r="K75" i="3" s="1"/>
  <c r="J76" i="3"/>
  <c r="K76" i="3" s="1"/>
  <c r="J79" i="3"/>
  <c r="K79" i="3" s="1"/>
  <c r="J80" i="3"/>
  <c r="K80" i="3" s="1"/>
  <c r="J83" i="3"/>
  <c r="K83" i="3" s="1"/>
  <c r="J84" i="3"/>
  <c r="K84" i="3" s="1"/>
  <c r="J87" i="3"/>
  <c r="K87" i="3" s="1"/>
  <c r="J88" i="3"/>
  <c r="K88" i="3" s="1"/>
  <c r="J91" i="3"/>
  <c r="K91" i="3" s="1"/>
  <c r="J92" i="3"/>
  <c r="K92" i="3" s="1"/>
  <c r="J95" i="3"/>
  <c r="K95" i="3" s="1"/>
  <c r="J96" i="3"/>
  <c r="K96" i="3" s="1"/>
  <c r="J99" i="3"/>
  <c r="K99" i="3" s="1"/>
  <c r="J100" i="3"/>
  <c r="K100" i="3" s="1"/>
  <c r="J101" i="3"/>
  <c r="K101" i="3" s="1"/>
  <c r="J103" i="3"/>
  <c r="K103" i="3" s="1"/>
  <c r="J104" i="3"/>
  <c r="K104" i="3" s="1"/>
  <c r="J107" i="3"/>
  <c r="K107" i="3" s="1"/>
  <c r="J108" i="3"/>
  <c r="K108" i="3" s="1"/>
  <c r="J111" i="3"/>
  <c r="K111" i="3" s="1"/>
  <c r="J112" i="3"/>
  <c r="K112" i="3" s="1"/>
  <c r="J115" i="3"/>
  <c r="K115" i="3" s="1"/>
  <c r="J116" i="3"/>
  <c r="K116" i="3" s="1"/>
  <c r="J119" i="3"/>
  <c r="K119" i="3" s="1"/>
  <c r="J120" i="3"/>
  <c r="K120" i="3" s="1"/>
  <c r="J123" i="3"/>
  <c r="K123" i="3" s="1"/>
  <c r="J124" i="3"/>
  <c r="K124" i="3" s="1"/>
  <c r="J127" i="3"/>
  <c r="K127" i="3" s="1"/>
  <c r="J128" i="3"/>
  <c r="K128" i="3" s="1"/>
  <c r="J131" i="3"/>
  <c r="K131" i="3" s="1"/>
  <c r="J132" i="3"/>
  <c r="K132" i="3" s="1"/>
  <c r="J135" i="3"/>
  <c r="K135" i="3" s="1"/>
  <c r="J136" i="3"/>
  <c r="K136" i="3" s="1"/>
  <c r="J139" i="3"/>
  <c r="K139" i="3" s="1"/>
  <c r="J140" i="3"/>
  <c r="K140" i="3" s="1"/>
  <c r="J143" i="3"/>
  <c r="K143" i="3" s="1"/>
  <c r="J144" i="3"/>
  <c r="K144" i="3" s="1"/>
  <c r="J147" i="3"/>
  <c r="K147" i="3" s="1"/>
  <c r="J148" i="3"/>
  <c r="K148" i="3" s="1"/>
  <c r="J151" i="3"/>
  <c r="K151" i="3" s="1"/>
  <c r="J152" i="3"/>
  <c r="K152" i="3" s="1"/>
  <c r="J155" i="3"/>
  <c r="K155" i="3" s="1"/>
  <c r="J156" i="3"/>
  <c r="K156" i="3" s="1"/>
  <c r="J159" i="3"/>
  <c r="K159" i="3" s="1"/>
  <c r="J160" i="3"/>
  <c r="K160" i="3" s="1"/>
  <c r="J163" i="3"/>
  <c r="K163" i="3" s="1"/>
  <c r="J164" i="3"/>
  <c r="K164" i="3" s="1"/>
  <c r="J166" i="3"/>
  <c r="K166" i="3" s="1"/>
  <c r="J167" i="3"/>
  <c r="K167" i="3" s="1"/>
  <c r="J168" i="3"/>
  <c r="K168" i="3" s="1"/>
  <c r="J171" i="3"/>
  <c r="K171" i="3" s="1"/>
  <c r="J172" i="3"/>
  <c r="K172" i="3" s="1"/>
  <c r="J175" i="3"/>
  <c r="K175" i="3" s="1"/>
  <c r="J176" i="3"/>
  <c r="K176" i="3" s="1"/>
  <c r="J179" i="3"/>
  <c r="K179" i="3" s="1"/>
  <c r="J180" i="3"/>
  <c r="K180" i="3" s="1"/>
  <c r="J183" i="3"/>
  <c r="K183" i="3" s="1"/>
  <c r="J184" i="3"/>
  <c r="K184" i="3" s="1"/>
  <c r="J187" i="3"/>
  <c r="K187" i="3" s="1"/>
  <c r="J188" i="3"/>
  <c r="K188" i="3" s="1"/>
  <c r="J191" i="3"/>
  <c r="K191" i="3" s="1"/>
  <c r="J192" i="3"/>
  <c r="K192" i="3" s="1"/>
  <c r="J195" i="3"/>
  <c r="K195" i="3" s="1"/>
  <c r="J196" i="3"/>
  <c r="K196" i="3" s="1"/>
  <c r="J199" i="3"/>
  <c r="K199" i="3" s="1"/>
  <c r="J200" i="3"/>
  <c r="K200" i="3" s="1"/>
  <c r="J203" i="3"/>
  <c r="K203" i="3" s="1"/>
  <c r="J204" i="3"/>
  <c r="K204" i="3" s="1"/>
  <c r="J207" i="3"/>
  <c r="K207" i="3" s="1"/>
  <c r="J208" i="3"/>
  <c r="K208" i="3" s="1"/>
  <c r="J211" i="3"/>
  <c r="K211" i="3" s="1"/>
  <c r="J212" i="3"/>
  <c r="K212" i="3" s="1"/>
  <c r="J215" i="3"/>
  <c r="K215" i="3" s="1"/>
  <c r="J216" i="3"/>
  <c r="K216" i="3" s="1"/>
  <c r="J219" i="3"/>
  <c r="K219" i="3" s="1"/>
  <c r="J220" i="3"/>
  <c r="K220" i="3" s="1"/>
  <c r="J223" i="3"/>
  <c r="K223" i="3" s="1"/>
  <c r="J224" i="3"/>
  <c r="K224" i="3" s="1"/>
  <c r="J227" i="3"/>
  <c r="K227" i="3" s="1"/>
  <c r="J228" i="3"/>
  <c r="K228" i="3" s="1"/>
  <c r="J231" i="3"/>
  <c r="K231" i="3" s="1"/>
  <c r="J232" i="3"/>
  <c r="K232" i="3" s="1"/>
  <c r="J233" i="3"/>
  <c r="K233" i="3" s="1"/>
  <c r="J235" i="3"/>
  <c r="K235" i="3" s="1"/>
  <c r="J236" i="3"/>
  <c r="K236" i="3" s="1"/>
  <c r="J239" i="3"/>
  <c r="K239" i="3" s="1"/>
  <c r="J240" i="3"/>
  <c r="K240" i="3" s="1"/>
  <c r="J243" i="3"/>
  <c r="K243" i="3" s="1"/>
  <c r="J244" i="3"/>
  <c r="K244" i="3" s="1"/>
  <c r="J247" i="3"/>
  <c r="K247" i="3" s="1"/>
  <c r="J248" i="3"/>
  <c r="K248" i="3" s="1"/>
  <c r="J251" i="3"/>
  <c r="K251" i="3" s="1"/>
  <c r="J252" i="3"/>
  <c r="K252" i="3" s="1"/>
  <c r="J253" i="3"/>
  <c r="K253" i="3" s="1"/>
  <c r="J255" i="3"/>
  <c r="K255" i="3" s="1"/>
  <c r="J256" i="3"/>
  <c r="K256" i="3" s="1"/>
  <c r="J259" i="3"/>
  <c r="K259" i="3" s="1"/>
  <c r="J260" i="3"/>
  <c r="K260" i="3" s="1"/>
  <c r="J263" i="3"/>
  <c r="K263" i="3" s="1"/>
  <c r="J264" i="3"/>
  <c r="K264" i="3" s="1"/>
  <c r="J267" i="3"/>
  <c r="K267" i="3" s="1"/>
  <c r="J268" i="3"/>
  <c r="K268" i="3" s="1"/>
  <c r="J270" i="3"/>
  <c r="K270" i="3" s="1"/>
  <c r="J271" i="3"/>
  <c r="K271" i="3" s="1"/>
  <c r="J272" i="3"/>
  <c r="K272" i="3" s="1"/>
  <c r="J275" i="3"/>
  <c r="K275" i="3" s="1"/>
  <c r="J276" i="3"/>
  <c r="K276" i="3" s="1"/>
  <c r="J279" i="3"/>
  <c r="K279" i="3" s="1"/>
  <c r="J280" i="3"/>
  <c r="K280" i="3" s="1"/>
  <c r="J283" i="3"/>
  <c r="K283" i="3" s="1"/>
  <c r="J284" i="3"/>
  <c r="K284" i="3" s="1"/>
  <c r="J287" i="3"/>
  <c r="K287" i="3" s="1"/>
  <c r="J288" i="3"/>
  <c r="K288" i="3" s="1"/>
  <c r="J289" i="3"/>
  <c r="K289" i="3" s="1"/>
  <c r="J291" i="3"/>
  <c r="K291" i="3" s="1"/>
  <c r="J292" i="3"/>
  <c r="K292" i="3" s="1"/>
  <c r="J295" i="3"/>
  <c r="K295" i="3" s="1"/>
  <c r="J296" i="3"/>
  <c r="K296" i="3" s="1"/>
  <c r="J299" i="3"/>
  <c r="K299" i="3" s="1"/>
  <c r="J300" i="3"/>
  <c r="K300" i="3" s="1"/>
  <c r="J303" i="3"/>
  <c r="K303" i="3" s="1"/>
  <c r="J304" i="3"/>
  <c r="K304" i="3" s="1"/>
  <c r="J307" i="3"/>
  <c r="K307" i="3" s="1"/>
  <c r="J308" i="3"/>
  <c r="K308" i="3" s="1"/>
  <c r="J311" i="3"/>
  <c r="K311" i="3" s="1"/>
  <c r="J312" i="3"/>
  <c r="K312" i="3" s="1"/>
  <c r="J315" i="3"/>
  <c r="K315" i="3" s="1"/>
  <c r="J316" i="3"/>
  <c r="K316" i="3" s="1"/>
  <c r="J319" i="3"/>
  <c r="K319" i="3" s="1"/>
  <c r="J320" i="3"/>
  <c r="K320" i="3" s="1"/>
  <c r="J323" i="3"/>
  <c r="K323" i="3" s="1"/>
  <c r="J324" i="3"/>
  <c r="K324" i="3" s="1"/>
  <c r="J327" i="3"/>
  <c r="K327" i="3" s="1"/>
  <c r="J328" i="3"/>
  <c r="K328" i="3" s="1"/>
  <c r="J331" i="3"/>
  <c r="K331" i="3" s="1"/>
  <c r="J332" i="3"/>
  <c r="K332" i="3" s="1"/>
  <c r="J335" i="3"/>
  <c r="K335" i="3" s="1"/>
  <c r="J336" i="3"/>
  <c r="K336" i="3" s="1"/>
  <c r="J339" i="3"/>
  <c r="K339" i="3" s="1"/>
  <c r="J340" i="3"/>
  <c r="K340" i="3" s="1"/>
  <c r="J343" i="3"/>
  <c r="K343" i="3" s="1"/>
  <c r="J344" i="3"/>
  <c r="K344" i="3" s="1"/>
  <c r="J347" i="3"/>
  <c r="K347" i="3" s="1"/>
  <c r="J348" i="3"/>
  <c r="K348" i="3" s="1"/>
  <c r="J351" i="3"/>
  <c r="K351" i="3" s="1"/>
  <c r="J352" i="3"/>
  <c r="K352" i="3" s="1"/>
  <c r="J355" i="3"/>
  <c r="K355" i="3" s="1"/>
  <c r="J356" i="3"/>
  <c r="K356" i="3" s="1"/>
  <c r="J357" i="3"/>
  <c r="K357" i="3" s="1"/>
  <c r="J359" i="3"/>
  <c r="K359" i="3" s="1"/>
  <c r="J360" i="3"/>
  <c r="K360" i="3" s="1"/>
  <c r="J363" i="3"/>
  <c r="K363" i="3" s="1"/>
  <c r="J364" i="3"/>
  <c r="K364" i="3" s="1"/>
  <c r="J367" i="3"/>
  <c r="K367" i="3" s="1"/>
  <c r="J368" i="3"/>
  <c r="K368" i="3" s="1"/>
  <c r="J371" i="3"/>
  <c r="K371" i="3" s="1"/>
  <c r="J372" i="3"/>
  <c r="K372" i="3" s="1"/>
  <c r="J375" i="3"/>
  <c r="K375" i="3" s="1"/>
  <c r="J376" i="3"/>
  <c r="K376" i="3" s="1"/>
  <c r="J379" i="3"/>
  <c r="K379" i="3" s="1"/>
  <c r="J380" i="3"/>
  <c r="K380" i="3" s="1"/>
  <c r="J383" i="3"/>
  <c r="K383" i="3" s="1"/>
  <c r="J384" i="3"/>
  <c r="K384" i="3" s="1"/>
  <c r="J387" i="3"/>
  <c r="K387" i="3" s="1"/>
  <c r="J388" i="3"/>
  <c r="K388" i="3" s="1"/>
  <c r="J391" i="3"/>
  <c r="K391" i="3" s="1"/>
  <c r="J392" i="3"/>
  <c r="K392" i="3" s="1"/>
  <c r="J395" i="3"/>
  <c r="K395" i="3" s="1"/>
  <c r="J396" i="3"/>
  <c r="K396" i="3" s="1"/>
  <c r="J399" i="3"/>
  <c r="K399" i="3" s="1"/>
  <c r="J400" i="3"/>
  <c r="K400" i="3" s="1"/>
  <c r="J403" i="3"/>
  <c r="K403" i="3" s="1"/>
  <c r="J404" i="3"/>
  <c r="K404" i="3" s="1"/>
  <c r="J407" i="3"/>
  <c r="K407" i="3" s="1"/>
  <c r="J408" i="3"/>
  <c r="K408" i="3" s="1"/>
  <c r="J411" i="3"/>
  <c r="K411" i="3" s="1"/>
  <c r="J412" i="3"/>
  <c r="K412" i="3" s="1"/>
  <c r="J415" i="3"/>
  <c r="K415" i="3" s="1"/>
  <c r="J416" i="3"/>
  <c r="K416" i="3" s="1"/>
  <c r="J419" i="3"/>
  <c r="K419" i="3" s="1"/>
  <c r="J420" i="3"/>
  <c r="K420" i="3" s="1"/>
  <c r="J422" i="3"/>
  <c r="K422" i="3" s="1"/>
  <c r="J423" i="3"/>
  <c r="K423" i="3" s="1"/>
  <c r="J424" i="3"/>
  <c r="K424" i="3" s="1"/>
  <c r="J427" i="3"/>
  <c r="K427" i="3" s="1"/>
  <c r="J428" i="3"/>
  <c r="K428" i="3" s="1"/>
  <c r="J431" i="3"/>
  <c r="K431" i="3" s="1"/>
  <c r="J432" i="3"/>
  <c r="K432" i="3" s="1"/>
  <c r="J435" i="3"/>
  <c r="K435" i="3" s="1"/>
  <c r="J436" i="3"/>
  <c r="K436" i="3" s="1"/>
  <c r="J439" i="3"/>
  <c r="K439" i="3" s="1"/>
  <c r="J440" i="3"/>
  <c r="K440" i="3" s="1"/>
  <c r="J443" i="3"/>
  <c r="K443" i="3" s="1"/>
  <c r="J444" i="3"/>
  <c r="K444" i="3" s="1"/>
  <c r="J447" i="3"/>
  <c r="K447" i="3" s="1"/>
  <c r="J448" i="3"/>
  <c r="K448" i="3" s="1"/>
  <c r="J451" i="3"/>
  <c r="K451" i="3" s="1"/>
  <c r="J452" i="3"/>
  <c r="K452" i="3" s="1"/>
  <c r="J455" i="3"/>
  <c r="K455" i="3" s="1"/>
  <c r="J456" i="3"/>
  <c r="K456" i="3" s="1"/>
  <c r="J459" i="3"/>
  <c r="K459" i="3" s="1"/>
  <c r="J460" i="3"/>
  <c r="K460" i="3" s="1"/>
  <c r="J463" i="3"/>
  <c r="K463" i="3" s="1"/>
  <c r="J464" i="3"/>
  <c r="K464" i="3" s="1"/>
  <c r="J467" i="3"/>
  <c r="K467" i="3" s="1"/>
  <c r="J468" i="3"/>
  <c r="K468" i="3" s="1"/>
  <c r="J471" i="3"/>
  <c r="K471" i="3" s="1"/>
  <c r="J472" i="3"/>
  <c r="K472" i="3" s="1"/>
  <c r="J475" i="3"/>
  <c r="K475" i="3" s="1"/>
  <c r="J476" i="3"/>
  <c r="K476" i="3" s="1"/>
  <c r="J479" i="3"/>
  <c r="K479" i="3" s="1"/>
  <c r="J480" i="3"/>
  <c r="K480" i="3" s="1"/>
  <c r="J483" i="3"/>
  <c r="K483" i="3" s="1"/>
  <c r="J484" i="3"/>
  <c r="K484" i="3" s="1"/>
  <c r="J487" i="3"/>
  <c r="K487" i="3" s="1"/>
  <c r="J488" i="3"/>
  <c r="K488" i="3" s="1"/>
  <c r="J489" i="3"/>
  <c r="K489" i="3" s="1"/>
  <c r="J491" i="3"/>
  <c r="K491" i="3" s="1"/>
  <c r="J492" i="3"/>
  <c r="K492" i="3" s="1"/>
  <c r="J495" i="3"/>
  <c r="K495" i="3" s="1"/>
  <c r="J496" i="3"/>
  <c r="K496" i="3" s="1"/>
  <c r="J499" i="3"/>
  <c r="K499" i="3" s="1"/>
  <c r="J500" i="3"/>
  <c r="K500" i="3" s="1"/>
  <c r="J503" i="3"/>
  <c r="K503" i="3" s="1"/>
  <c r="J504" i="3"/>
  <c r="K504" i="3" s="1"/>
  <c r="J507" i="3"/>
  <c r="K507" i="3" s="1"/>
  <c r="J508" i="3"/>
  <c r="K508" i="3" s="1"/>
  <c r="J509" i="3"/>
  <c r="K509" i="3" s="1"/>
  <c r="J511" i="3"/>
  <c r="K511" i="3" s="1"/>
  <c r="J512" i="3"/>
  <c r="K512" i="3" s="1"/>
  <c r="J515" i="3"/>
  <c r="K515" i="3" s="1"/>
  <c r="J516" i="3"/>
  <c r="K516" i="3" s="1"/>
  <c r="J519" i="3"/>
  <c r="K519" i="3" s="1"/>
  <c r="J520" i="3"/>
  <c r="K520" i="3" s="1"/>
  <c r="J523" i="3"/>
  <c r="K523" i="3" s="1"/>
  <c r="J524" i="3"/>
  <c r="K524" i="3" s="1"/>
  <c r="J526" i="3"/>
  <c r="K526" i="3" s="1"/>
  <c r="J527" i="3"/>
  <c r="K527" i="3" s="1"/>
  <c r="J528" i="3"/>
  <c r="K528" i="3" s="1"/>
  <c r="J531" i="3"/>
  <c r="K531" i="3" s="1"/>
  <c r="J532" i="3"/>
  <c r="K532" i="3" s="1"/>
  <c r="J535" i="3"/>
  <c r="K535" i="3" s="1"/>
  <c r="J536" i="3"/>
  <c r="K536" i="3" s="1"/>
  <c r="J539" i="3"/>
  <c r="K539" i="3" s="1"/>
  <c r="J540" i="3"/>
  <c r="K540" i="3" s="1"/>
  <c r="J543" i="3"/>
  <c r="K543" i="3" s="1"/>
  <c r="J544" i="3"/>
  <c r="K544" i="3" s="1"/>
  <c r="J545" i="3"/>
  <c r="K545" i="3" s="1"/>
  <c r="J547" i="3"/>
  <c r="K547" i="3" s="1"/>
  <c r="J548" i="3"/>
  <c r="K548" i="3" s="1"/>
  <c r="J551" i="3"/>
  <c r="K551" i="3" s="1"/>
  <c r="J552" i="3"/>
  <c r="K552" i="3" s="1"/>
  <c r="J555" i="3"/>
  <c r="K555" i="3" s="1"/>
  <c r="J556" i="3"/>
  <c r="K556" i="3" s="1"/>
  <c r="J559" i="3"/>
  <c r="K559" i="3" s="1"/>
  <c r="J560" i="3"/>
  <c r="K560" i="3" s="1"/>
  <c r="J563" i="3"/>
  <c r="K563" i="3" s="1"/>
  <c r="J564" i="3"/>
  <c r="K564" i="3" s="1"/>
  <c r="J567" i="3"/>
  <c r="K567" i="3" s="1"/>
  <c r="J568" i="3"/>
  <c r="K568" i="3" s="1"/>
  <c r="J571" i="3"/>
  <c r="K571" i="3" s="1"/>
  <c r="J572" i="3"/>
  <c r="K572" i="3" s="1"/>
  <c r="J575" i="3"/>
  <c r="K575" i="3" s="1"/>
  <c r="J576" i="3"/>
  <c r="K576" i="3" s="1"/>
  <c r="J579" i="3"/>
  <c r="K579" i="3" s="1"/>
  <c r="J580" i="3"/>
  <c r="K580" i="3" s="1"/>
  <c r="J583" i="3"/>
  <c r="K583" i="3" s="1"/>
  <c r="J584" i="3"/>
  <c r="K584" i="3" s="1"/>
  <c r="J587" i="3"/>
  <c r="K587" i="3" s="1"/>
  <c r="J588" i="3"/>
  <c r="K588" i="3" s="1"/>
  <c r="J591" i="3"/>
  <c r="K591" i="3" s="1"/>
  <c r="J592" i="3"/>
  <c r="K592" i="3" s="1"/>
  <c r="J595" i="3"/>
  <c r="K595" i="3" s="1"/>
  <c r="J596" i="3"/>
  <c r="K596" i="3" s="1"/>
  <c r="J599" i="3"/>
  <c r="K599" i="3" s="1"/>
  <c r="J600" i="3"/>
  <c r="K600" i="3" s="1"/>
  <c r="J603" i="3"/>
  <c r="K603" i="3" s="1"/>
  <c r="J604" i="3"/>
  <c r="K604" i="3" s="1"/>
  <c r="J607" i="3"/>
  <c r="K607" i="3" s="1"/>
  <c r="J608" i="3"/>
  <c r="K608" i="3" s="1"/>
  <c r="J611" i="3"/>
  <c r="K611" i="3" s="1"/>
  <c r="J612" i="3"/>
  <c r="K612" i="3" s="1"/>
  <c r="J613" i="3"/>
  <c r="K613" i="3" s="1"/>
  <c r="J615" i="3"/>
  <c r="K615" i="3" s="1"/>
  <c r="J616" i="3"/>
  <c r="K616" i="3" s="1"/>
  <c r="J619" i="3"/>
  <c r="K619" i="3" s="1"/>
  <c r="J620" i="3"/>
  <c r="K620" i="3" s="1"/>
  <c r="J623" i="3"/>
  <c r="K623" i="3" s="1"/>
  <c r="J624" i="3"/>
  <c r="K624" i="3" s="1"/>
  <c r="J627" i="3"/>
  <c r="K627" i="3" s="1"/>
  <c r="J628" i="3"/>
  <c r="K628" i="3" s="1"/>
  <c r="J631" i="3"/>
  <c r="K631" i="3" s="1"/>
  <c r="J632" i="3"/>
  <c r="K632" i="3" s="1"/>
  <c r="J635" i="3"/>
  <c r="K635" i="3" s="1"/>
  <c r="J636" i="3"/>
  <c r="K636" i="3" s="1"/>
  <c r="J639" i="3"/>
  <c r="K639" i="3" s="1"/>
  <c r="J640" i="3"/>
  <c r="K640" i="3" s="1"/>
  <c r="J643" i="3"/>
  <c r="K643" i="3" s="1"/>
  <c r="J644" i="3"/>
  <c r="K644" i="3" s="1"/>
  <c r="J647" i="3"/>
  <c r="K647" i="3" s="1"/>
  <c r="J648" i="3"/>
  <c r="K648" i="3" s="1"/>
  <c r="J651" i="3"/>
  <c r="K651" i="3" s="1"/>
  <c r="J652" i="3"/>
  <c r="K652" i="3" s="1"/>
  <c r="J655" i="3"/>
  <c r="K655" i="3" s="1"/>
  <c r="J656" i="3"/>
  <c r="K656" i="3" s="1"/>
  <c r="J659" i="3"/>
  <c r="K659" i="3" s="1"/>
  <c r="J660" i="3"/>
  <c r="K660" i="3" s="1"/>
  <c r="J663" i="3"/>
  <c r="K663" i="3" s="1"/>
  <c r="J664" i="3"/>
  <c r="K664" i="3" s="1"/>
  <c r="J667" i="3"/>
  <c r="K667" i="3" s="1"/>
  <c r="J668" i="3"/>
  <c r="K668" i="3" s="1"/>
  <c r="J671" i="3"/>
  <c r="K671" i="3" s="1"/>
  <c r="J672" i="3"/>
  <c r="K672" i="3" s="1"/>
  <c r="J675" i="3"/>
  <c r="K675" i="3" s="1"/>
  <c r="J676" i="3"/>
  <c r="K676" i="3" s="1"/>
  <c r="J678" i="3"/>
  <c r="K678" i="3" s="1"/>
  <c r="J679" i="3"/>
  <c r="K679" i="3" s="1"/>
  <c r="J680" i="3"/>
  <c r="K680" i="3" s="1"/>
  <c r="J683" i="3"/>
  <c r="K683" i="3" s="1"/>
  <c r="J684" i="3"/>
  <c r="K684" i="3" s="1"/>
  <c r="J687" i="3"/>
  <c r="K687" i="3" s="1"/>
  <c r="J688" i="3"/>
  <c r="K688" i="3" s="1"/>
  <c r="J691" i="3"/>
  <c r="K691" i="3" s="1"/>
  <c r="J692" i="3"/>
  <c r="K692" i="3" s="1"/>
  <c r="J695" i="3"/>
  <c r="K695" i="3" s="1"/>
  <c r="J696" i="3"/>
  <c r="K696" i="3" s="1"/>
  <c r="J699" i="3"/>
  <c r="K699" i="3" s="1"/>
  <c r="J700" i="3"/>
  <c r="K700" i="3" s="1"/>
  <c r="J703" i="3"/>
  <c r="K703" i="3" s="1"/>
  <c r="J704" i="3"/>
  <c r="K704" i="3" s="1"/>
  <c r="J707" i="3"/>
  <c r="K707" i="3" s="1"/>
  <c r="J708" i="3"/>
  <c r="K708" i="3" s="1"/>
  <c r="J711" i="3"/>
  <c r="K711" i="3" s="1"/>
  <c r="J712" i="3"/>
  <c r="K712" i="3" s="1"/>
  <c r="J715" i="3"/>
  <c r="K715" i="3" s="1"/>
  <c r="J716" i="3"/>
  <c r="K716" i="3" s="1"/>
  <c r="J719" i="3"/>
  <c r="K719" i="3" s="1"/>
  <c r="J720" i="3"/>
  <c r="K720" i="3" s="1"/>
  <c r="J723" i="3"/>
  <c r="K723" i="3" s="1"/>
  <c r="J724" i="3"/>
  <c r="K724" i="3" s="1"/>
  <c r="J727" i="3"/>
  <c r="K727" i="3" s="1"/>
  <c r="J728" i="3"/>
  <c r="K728" i="3" s="1"/>
  <c r="J731" i="3"/>
  <c r="K731" i="3" s="1"/>
  <c r="J732" i="3"/>
  <c r="K732" i="3" s="1"/>
  <c r="J735" i="3"/>
  <c r="K735" i="3" s="1"/>
  <c r="J736" i="3"/>
  <c r="K736" i="3" s="1"/>
  <c r="J739" i="3"/>
  <c r="K739" i="3" s="1"/>
  <c r="J740" i="3"/>
  <c r="K740" i="3" s="1"/>
  <c r="J743" i="3"/>
  <c r="K743" i="3" s="1"/>
  <c r="J744" i="3"/>
  <c r="K744" i="3" s="1"/>
  <c r="J745" i="3"/>
  <c r="K745" i="3" s="1"/>
  <c r="J747" i="3"/>
  <c r="K747" i="3" s="1"/>
  <c r="J748" i="3"/>
  <c r="K748" i="3" s="1"/>
  <c r="J751" i="3"/>
  <c r="K751" i="3" s="1"/>
  <c r="J752" i="3"/>
  <c r="K752" i="3" s="1"/>
  <c r="J755" i="3"/>
  <c r="K755" i="3" s="1"/>
  <c r="J756" i="3"/>
  <c r="K756" i="3" s="1"/>
  <c r="J759" i="3"/>
  <c r="K759" i="3" s="1"/>
  <c r="J760" i="3"/>
  <c r="K760" i="3" s="1"/>
  <c r="J763" i="3"/>
  <c r="K763" i="3" s="1"/>
  <c r="J764" i="3"/>
  <c r="K764" i="3" s="1"/>
  <c r="J765" i="3"/>
  <c r="K765" i="3" s="1"/>
  <c r="J767" i="3"/>
  <c r="K767" i="3" s="1"/>
  <c r="J768" i="3"/>
  <c r="K768" i="3" s="1"/>
  <c r="J771" i="3"/>
  <c r="K771" i="3" s="1"/>
  <c r="J772" i="3"/>
  <c r="K772" i="3" s="1"/>
  <c r="J775" i="3"/>
  <c r="K775" i="3" s="1"/>
  <c r="J776" i="3"/>
  <c r="K776" i="3" s="1"/>
  <c r="J779" i="3"/>
  <c r="K779" i="3" s="1"/>
  <c r="J780" i="3"/>
  <c r="K780" i="3" s="1"/>
  <c r="J782" i="3"/>
  <c r="K782" i="3" s="1"/>
  <c r="J783" i="3"/>
  <c r="K783" i="3" s="1"/>
  <c r="J784" i="3"/>
  <c r="K784" i="3" s="1"/>
  <c r="J787" i="3"/>
  <c r="K787" i="3" s="1"/>
  <c r="J788" i="3"/>
  <c r="K788" i="3" s="1"/>
  <c r="J791" i="3"/>
  <c r="K791" i="3" s="1"/>
  <c r="J792" i="3"/>
  <c r="K792" i="3" s="1"/>
  <c r="J795" i="3"/>
  <c r="K795" i="3" s="1"/>
  <c r="J796" i="3"/>
  <c r="K796" i="3" s="1"/>
  <c r="J799" i="3"/>
  <c r="K799" i="3" s="1"/>
  <c r="J800" i="3"/>
  <c r="K800" i="3" s="1"/>
  <c r="J801" i="3"/>
  <c r="K801" i="3" s="1"/>
  <c r="J803" i="3"/>
  <c r="K803" i="3" s="1"/>
  <c r="J804" i="3"/>
  <c r="K804" i="3" s="1"/>
  <c r="J807" i="3"/>
  <c r="K807" i="3" s="1"/>
  <c r="J808" i="3"/>
  <c r="K808" i="3" s="1"/>
  <c r="J811" i="3"/>
  <c r="K811" i="3" s="1"/>
  <c r="J812" i="3"/>
  <c r="K812" i="3" s="1"/>
  <c r="J815" i="3"/>
  <c r="K815" i="3" s="1"/>
  <c r="J816" i="3"/>
  <c r="K816" i="3" s="1"/>
  <c r="J819" i="3"/>
  <c r="K819" i="3" s="1"/>
  <c r="J820" i="3"/>
  <c r="K820" i="3" s="1"/>
  <c r="J823" i="3"/>
  <c r="K823" i="3" s="1"/>
  <c r="J824" i="3"/>
  <c r="K824" i="3" s="1"/>
  <c r="J827" i="3"/>
  <c r="K827" i="3" s="1"/>
  <c r="J828" i="3"/>
  <c r="K828" i="3" s="1"/>
  <c r="J831" i="3"/>
  <c r="K831" i="3" s="1"/>
  <c r="J832" i="3"/>
  <c r="K832" i="3" s="1"/>
  <c r="J835" i="3"/>
  <c r="K835" i="3" s="1"/>
  <c r="J836" i="3"/>
  <c r="K836" i="3" s="1"/>
  <c r="J839" i="3"/>
  <c r="K839" i="3" s="1"/>
  <c r="J840" i="3"/>
  <c r="K840" i="3" s="1"/>
  <c r="J843" i="3"/>
  <c r="K843" i="3" s="1"/>
  <c r="J844" i="3"/>
  <c r="K844" i="3" s="1"/>
  <c r="J847" i="3"/>
  <c r="K847" i="3" s="1"/>
  <c r="J848" i="3"/>
  <c r="K848" i="3" s="1"/>
  <c r="J851" i="3"/>
  <c r="K851" i="3" s="1"/>
  <c r="J852" i="3"/>
  <c r="K852" i="3" s="1"/>
  <c r="J855" i="3"/>
  <c r="K855" i="3" s="1"/>
  <c r="J856" i="3"/>
  <c r="K856" i="3" s="1"/>
  <c r="J859" i="3"/>
  <c r="K859" i="3" s="1"/>
  <c r="J860" i="3"/>
  <c r="K860" i="3" s="1"/>
  <c r="J863" i="3"/>
  <c r="K863" i="3" s="1"/>
  <c r="J864" i="3"/>
  <c r="K864" i="3" s="1"/>
  <c r="J867" i="3"/>
  <c r="K867" i="3" s="1"/>
  <c r="J868" i="3"/>
  <c r="K868" i="3" s="1"/>
  <c r="J869" i="3"/>
  <c r="K869" i="3" s="1"/>
  <c r="J871" i="3"/>
  <c r="K871" i="3" s="1"/>
  <c r="J872" i="3"/>
  <c r="K872" i="3" s="1"/>
  <c r="J875" i="3"/>
  <c r="K875" i="3" s="1"/>
  <c r="J876" i="3"/>
  <c r="K876" i="3" s="1"/>
  <c r="J879" i="3"/>
  <c r="K879" i="3" s="1"/>
  <c r="J880" i="3"/>
  <c r="K880" i="3" s="1"/>
  <c r="J883" i="3"/>
  <c r="K883" i="3" s="1"/>
  <c r="J884" i="3"/>
  <c r="K884" i="3" s="1"/>
  <c r="J887" i="3"/>
  <c r="K887" i="3" s="1"/>
  <c r="J888" i="3"/>
  <c r="K888" i="3" s="1"/>
  <c r="J891" i="3"/>
  <c r="K891" i="3" s="1"/>
  <c r="J892" i="3"/>
  <c r="K892" i="3" s="1"/>
  <c r="J895" i="3"/>
  <c r="K895" i="3" s="1"/>
  <c r="J896" i="3"/>
  <c r="K896" i="3" s="1"/>
  <c r="J899" i="3"/>
  <c r="K899" i="3" s="1"/>
  <c r="J900" i="3"/>
  <c r="K900" i="3" s="1"/>
  <c r="J902" i="3"/>
  <c r="K902" i="3" s="1"/>
  <c r="J903" i="3"/>
  <c r="K903" i="3" s="1"/>
  <c r="J904" i="3"/>
  <c r="K904" i="3" s="1"/>
  <c r="J907" i="3"/>
  <c r="K907" i="3" s="1"/>
  <c r="J908" i="3"/>
  <c r="K908" i="3" s="1"/>
  <c r="J911" i="3"/>
  <c r="K911" i="3" s="1"/>
  <c r="J912" i="3"/>
  <c r="K912" i="3" s="1"/>
  <c r="J915" i="3"/>
  <c r="K915" i="3" s="1"/>
  <c r="J916" i="3"/>
  <c r="K916" i="3" s="1"/>
  <c r="J919" i="3"/>
  <c r="K919" i="3" s="1"/>
  <c r="J920" i="3"/>
  <c r="K920" i="3" s="1"/>
  <c r="J923" i="3"/>
  <c r="K923" i="3" s="1"/>
  <c r="J924" i="3"/>
  <c r="K924" i="3" s="1"/>
  <c r="J927" i="3"/>
  <c r="K927" i="3" s="1"/>
  <c r="J928" i="3"/>
  <c r="K928" i="3" s="1"/>
  <c r="J931" i="3"/>
  <c r="K931" i="3" s="1"/>
  <c r="J932" i="3"/>
  <c r="K932" i="3" s="1"/>
  <c r="J935" i="3"/>
  <c r="K935" i="3" s="1"/>
  <c r="J936" i="3"/>
  <c r="K936" i="3" s="1"/>
  <c r="J937" i="3"/>
  <c r="K937" i="3" s="1"/>
  <c r="J939" i="3"/>
  <c r="K939" i="3" s="1"/>
  <c r="J940" i="3"/>
  <c r="K940" i="3" s="1"/>
  <c r="J943" i="3"/>
  <c r="K943" i="3" s="1"/>
  <c r="J944" i="3"/>
  <c r="K944" i="3" s="1"/>
  <c r="J947" i="3"/>
  <c r="K947" i="3" s="1"/>
  <c r="J948" i="3"/>
  <c r="K948" i="3" s="1"/>
  <c r="J951" i="3"/>
  <c r="K951" i="3" s="1"/>
  <c r="J952" i="3"/>
  <c r="K952" i="3" s="1"/>
  <c r="J955" i="3"/>
  <c r="K955" i="3" s="1"/>
  <c r="J956" i="3"/>
  <c r="K956" i="3" s="1"/>
  <c r="J957" i="3"/>
  <c r="K957" i="3" s="1"/>
  <c r="J959" i="3"/>
  <c r="K959" i="3" s="1"/>
  <c r="J960" i="3"/>
  <c r="K960" i="3" s="1"/>
  <c r="J961" i="3"/>
  <c r="K961" i="3" s="1"/>
  <c r="J963" i="3"/>
  <c r="K963" i="3" s="1"/>
  <c r="J964" i="3"/>
  <c r="K964" i="3" s="1"/>
  <c r="J967" i="3"/>
  <c r="K967" i="3" s="1"/>
  <c r="J968" i="3"/>
  <c r="K968" i="3" s="1"/>
  <c r="J971" i="3"/>
  <c r="K971" i="3" s="1"/>
  <c r="J972" i="3"/>
  <c r="K972" i="3" s="1"/>
  <c r="J975" i="3"/>
  <c r="K975" i="3" s="1"/>
  <c r="J976" i="3"/>
  <c r="K976" i="3" s="1"/>
  <c r="J979" i="3"/>
  <c r="K979" i="3" s="1"/>
  <c r="J980" i="3"/>
  <c r="K980" i="3" s="1"/>
  <c r="J983" i="3"/>
  <c r="K983" i="3" s="1"/>
  <c r="J984" i="3"/>
  <c r="K984" i="3" s="1"/>
  <c r="J987" i="3"/>
  <c r="K987" i="3" s="1"/>
  <c r="J988" i="3"/>
  <c r="K988" i="3" s="1"/>
  <c r="J991" i="3"/>
  <c r="K991" i="3" s="1"/>
  <c r="J992" i="3"/>
  <c r="K992" i="3" s="1"/>
  <c r="J995" i="3"/>
  <c r="K995" i="3" s="1"/>
  <c r="J996" i="3"/>
  <c r="K996" i="3" s="1"/>
  <c r="J997" i="3"/>
  <c r="K997" i="3" s="1"/>
  <c r="J999" i="3"/>
  <c r="K999" i="3" s="1"/>
  <c r="J1000" i="3"/>
  <c r="K1000" i="3" s="1"/>
  <c r="J1003" i="3"/>
  <c r="K1003" i="3" s="1"/>
  <c r="J1004" i="3"/>
  <c r="K1004" i="3" s="1"/>
  <c r="J1007" i="3"/>
  <c r="K1007" i="3" s="1"/>
  <c r="J1008" i="3"/>
  <c r="K1008" i="3" s="1"/>
  <c r="J1011" i="3"/>
  <c r="K1011" i="3" s="1"/>
  <c r="J1012" i="3"/>
  <c r="K1012" i="3" s="1"/>
  <c r="J1015" i="3"/>
  <c r="K1015" i="3" s="1"/>
  <c r="J1016" i="3"/>
  <c r="K1016" i="3" s="1"/>
  <c r="J1019" i="3"/>
  <c r="K1019" i="3" s="1"/>
  <c r="J1020" i="3"/>
  <c r="K1020" i="3" s="1"/>
  <c r="J1023" i="3"/>
  <c r="K1023" i="3" s="1"/>
  <c r="J1024" i="3"/>
  <c r="K1024" i="3" s="1"/>
  <c r="J1027" i="3"/>
  <c r="K1027" i="3" s="1"/>
  <c r="J1028" i="3"/>
  <c r="K1028" i="3" s="1"/>
  <c r="J1030" i="3"/>
  <c r="K1030" i="3" s="1"/>
  <c r="J1031" i="3"/>
  <c r="K1031" i="3" s="1"/>
  <c r="J1032" i="3"/>
  <c r="K1032" i="3" s="1"/>
  <c r="J1035" i="3"/>
  <c r="K1035" i="3" s="1"/>
  <c r="J1036" i="3"/>
  <c r="K1036" i="3" s="1"/>
  <c r="J1039" i="3"/>
  <c r="K1039" i="3" s="1"/>
  <c r="J1040" i="3"/>
  <c r="K1040" i="3" s="1"/>
  <c r="J1043" i="3"/>
  <c r="K1043" i="3" s="1"/>
  <c r="J1044" i="3"/>
  <c r="K1044" i="3" s="1"/>
  <c r="J1047" i="3"/>
  <c r="K1047" i="3" s="1"/>
  <c r="J1048" i="3"/>
  <c r="K1048" i="3" s="1"/>
  <c r="J1051" i="3"/>
  <c r="K1051" i="3" s="1"/>
  <c r="J1052" i="3"/>
  <c r="K1052" i="3" s="1"/>
  <c r="J1055" i="3"/>
  <c r="K1055" i="3" s="1"/>
  <c r="J1056" i="3"/>
  <c r="K1056" i="3" s="1"/>
  <c r="J1059" i="3"/>
  <c r="K1059" i="3" s="1"/>
  <c r="J1060" i="3"/>
  <c r="K1060" i="3" s="1"/>
  <c r="J1063" i="3"/>
  <c r="K1063" i="3" s="1"/>
  <c r="J1064" i="3"/>
  <c r="K1064" i="3" s="1"/>
  <c r="J1065" i="3"/>
  <c r="K1065" i="3" s="1"/>
  <c r="J1067" i="3"/>
  <c r="K1067" i="3" s="1"/>
  <c r="J1068" i="3"/>
  <c r="K1068" i="3" s="1"/>
  <c r="J1071" i="3"/>
  <c r="K1071" i="3" s="1"/>
  <c r="J1072" i="3"/>
  <c r="K1072" i="3" s="1"/>
  <c r="J1075" i="3"/>
  <c r="K1075" i="3" s="1"/>
  <c r="J1076" i="3"/>
  <c r="K1076" i="3" s="1"/>
  <c r="J1079" i="3"/>
  <c r="K1079" i="3" s="1"/>
  <c r="J1080" i="3"/>
  <c r="K1080" i="3" s="1"/>
  <c r="J1083" i="3"/>
  <c r="K1083" i="3" s="1"/>
  <c r="J1084" i="3"/>
  <c r="K1084" i="3" s="1"/>
  <c r="J1085" i="3"/>
  <c r="K1085" i="3" s="1"/>
  <c r="J1087" i="3"/>
  <c r="K1087" i="3" s="1"/>
  <c r="J1088" i="3"/>
  <c r="K1088" i="3" s="1"/>
  <c r="J1089" i="3"/>
  <c r="K1089" i="3" s="1"/>
  <c r="J1091" i="3"/>
  <c r="K1091" i="3" s="1"/>
  <c r="J1092" i="3"/>
  <c r="K1092" i="3" s="1"/>
  <c r="J1095" i="3"/>
  <c r="K1095" i="3" s="1"/>
  <c r="J1096" i="3"/>
  <c r="K1096" i="3" s="1"/>
  <c r="J1099" i="3"/>
  <c r="K1099" i="3" s="1"/>
  <c r="J1100" i="3"/>
  <c r="K1100" i="3" s="1"/>
  <c r="J1103" i="3"/>
  <c r="K1103" i="3" s="1"/>
  <c r="J1104" i="3"/>
  <c r="K1104" i="3" s="1"/>
  <c r="J1107" i="3"/>
  <c r="K1107" i="3" s="1"/>
  <c r="J1108" i="3"/>
  <c r="K1108" i="3" s="1"/>
  <c r="J1111" i="3"/>
  <c r="K1111" i="3" s="1"/>
  <c r="J1112" i="3"/>
  <c r="K1112" i="3" s="1"/>
  <c r="J1115" i="3"/>
  <c r="K1115" i="3" s="1"/>
  <c r="J1116" i="3"/>
  <c r="K1116" i="3" s="1"/>
  <c r="J1119" i="3"/>
  <c r="K1119" i="3" s="1"/>
  <c r="J1120" i="3"/>
  <c r="K1120" i="3" s="1"/>
  <c r="J1123" i="3"/>
  <c r="K1123" i="3" s="1"/>
  <c r="J1124" i="3"/>
  <c r="K1124" i="3" s="1"/>
  <c r="J1125" i="3"/>
  <c r="K1125" i="3" s="1"/>
  <c r="J1127" i="3"/>
  <c r="K1127" i="3" s="1"/>
  <c r="J1128" i="3"/>
  <c r="K1128" i="3" s="1"/>
  <c r="J1131" i="3"/>
  <c r="K1131" i="3" s="1"/>
  <c r="J1132" i="3"/>
  <c r="K1132" i="3" s="1"/>
  <c r="J1135" i="3"/>
  <c r="K1135" i="3" s="1"/>
  <c r="J1136" i="3"/>
  <c r="K1136" i="3" s="1"/>
  <c r="J1139" i="3"/>
  <c r="K1139" i="3" s="1"/>
  <c r="J1140" i="3"/>
  <c r="K1140" i="3" s="1"/>
  <c r="J1143" i="3"/>
  <c r="K1143" i="3" s="1"/>
  <c r="J1144" i="3"/>
  <c r="K1144" i="3" s="1"/>
  <c r="J1147" i="3"/>
  <c r="K1147" i="3" s="1"/>
  <c r="J1148" i="3"/>
  <c r="K1148" i="3" s="1"/>
  <c r="J1151" i="3"/>
  <c r="K1151" i="3" s="1"/>
  <c r="J1152" i="3"/>
  <c r="K1152" i="3" s="1"/>
  <c r="J1155" i="3"/>
  <c r="K1155" i="3" s="1"/>
  <c r="J1156" i="3"/>
  <c r="K1156" i="3" s="1"/>
  <c r="J1158" i="3"/>
  <c r="K1158" i="3" s="1"/>
  <c r="J1159" i="3"/>
  <c r="K1159" i="3" s="1"/>
  <c r="J1160" i="3"/>
  <c r="K1160" i="3" s="1"/>
  <c r="J1163" i="3"/>
  <c r="K1163" i="3" s="1"/>
  <c r="J1164" i="3"/>
  <c r="K1164" i="3" s="1"/>
  <c r="J1167" i="3"/>
  <c r="K1167" i="3" s="1"/>
  <c r="J1168" i="3"/>
  <c r="K1168" i="3" s="1"/>
  <c r="J1171" i="3"/>
  <c r="K1171" i="3" s="1"/>
  <c r="J1172" i="3"/>
  <c r="K1172" i="3" s="1"/>
  <c r="J1175" i="3"/>
  <c r="K1175" i="3" s="1"/>
  <c r="J1176" i="3"/>
  <c r="K1176" i="3" s="1"/>
  <c r="J1179" i="3"/>
  <c r="K1179" i="3" s="1"/>
  <c r="J1180" i="3"/>
  <c r="K1180" i="3" s="1"/>
  <c r="J1183" i="3"/>
  <c r="K1183" i="3" s="1"/>
  <c r="J1184" i="3"/>
  <c r="K1184" i="3" s="1"/>
  <c r="J1187" i="3"/>
  <c r="K1187" i="3" s="1"/>
  <c r="J1188" i="3"/>
  <c r="K1188" i="3" s="1"/>
  <c r="J1191" i="3"/>
  <c r="K1191" i="3" s="1"/>
  <c r="J1192" i="3"/>
  <c r="K1192" i="3" s="1"/>
  <c r="J1193" i="3"/>
  <c r="K1193" i="3" s="1"/>
  <c r="J1195" i="3"/>
  <c r="K1195" i="3" s="1"/>
  <c r="J1196" i="3"/>
  <c r="K1196" i="3" s="1"/>
  <c r="J1199" i="3"/>
  <c r="K1199" i="3" s="1"/>
  <c r="J1200" i="3"/>
  <c r="K1200" i="3" s="1"/>
  <c r="J1203" i="3"/>
  <c r="K1203" i="3" s="1"/>
  <c r="J1204" i="3"/>
  <c r="K1204" i="3" s="1"/>
  <c r="J1207" i="3"/>
  <c r="K1207" i="3" s="1"/>
  <c r="J1208" i="3"/>
  <c r="K1208" i="3" s="1"/>
  <c r="J1211" i="3"/>
  <c r="K1211" i="3" s="1"/>
  <c r="J1212" i="3"/>
  <c r="K1212" i="3" s="1"/>
  <c r="J1213" i="3"/>
  <c r="K1213" i="3" s="1"/>
  <c r="J1215" i="3"/>
  <c r="K1215" i="3" s="1"/>
  <c r="J1216" i="3"/>
  <c r="K1216" i="3" s="1"/>
  <c r="J1217" i="3"/>
  <c r="K1217" i="3" s="1"/>
  <c r="J1219" i="3"/>
  <c r="K1219" i="3" s="1"/>
  <c r="J1220" i="3"/>
  <c r="K1220" i="3" s="1"/>
  <c r="J1223" i="3"/>
  <c r="K1223" i="3" s="1"/>
  <c r="J1224" i="3"/>
  <c r="K1224" i="3" s="1"/>
  <c r="J1227" i="3"/>
  <c r="K1227" i="3" s="1"/>
  <c r="J1228" i="3"/>
  <c r="K1228" i="3" s="1"/>
  <c r="J1231" i="3"/>
  <c r="K1231" i="3" s="1"/>
  <c r="J1232" i="3"/>
  <c r="K1232" i="3" s="1"/>
  <c r="J1235" i="3"/>
  <c r="K1235" i="3" s="1"/>
  <c r="J1236" i="3"/>
  <c r="K1236" i="3" s="1"/>
  <c r="J1239" i="3"/>
  <c r="K1239" i="3" s="1"/>
  <c r="J1240" i="3"/>
  <c r="K1240" i="3" s="1"/>
  <c r="J1243" i="3"/>
  <c r="K1243" i="3" s="1"/>
  <c r="J1244" i="3"/>
  <c r="K1244" i="3" s="1"/>
  <c r="J1247" i="3"/>
  <c r="K1247" i="3" s="1"/>
  <c r="J1248" i="3"/>
  <c r="K1248" i="3" s="1"/>
  <c r="J1251" i="3"/>
  <c r="K1251" i="3" s="1"/>
  <c r="J1252" i="3"/>
  <c r="K1252" i="3" s="1"/>
  <c r="J1253" i="3"/>
  <c r="K1253" i="3" s="1"/>
  <c r="J1255" i="3"/>
  <c r="K1255" i="3" s="1"/>
  <c r="J1256" i="3"/>
  <c r="K1256" i="3" s="1"/>
  <c r="J1259" i="3"/>
  <c r="K1259" i="3" s="1"/>
  <c r="J1260" i="3"/>
  <c r="K1260" i="3" s="1"/>
  <c r="J1263" i="3"/>
  <c r="K1263" i="3" s="1"/>
  <c r="J1264" i="3"/>
  <c r="K1264" i="3" s="1"/>
  <c r="J1267" i="3"/>
  <c r="K1267" i="3" s="1"/>
  <c r="J1268" i="3"/>
  <c r="K1268" i="3" s="1"/>
  <c r="J1271" i="3"/>
  <c r="K1271" i="3" s="1"/>
  <c r="J1272" i="3"/>
  <c r="K1272" i="3" s="1"/>
  <c r="J1275" i="3"/>
  <c r="K1275" i="3" s="1"/>
  <c r="J1276" i="3"/>
  <c r="K1276" i="3" s="1"/>
  <c r="J1279" i="3"/>
  <c r="K1279" i="3" s="1"/>
  <c r="J1280" i="3"/>
  <c r="K1280" i="3" s="1"/>
  <c r="J1283" i="3"/>
  <c r="K1283" i="3" s="1"/>
  <c r="J1284" i="3"/>
  <c r="K1284" i="3" s="1"/>
  <c r="J1286" i="3"/>
  <c r="K1286" i="3" s="1"/>
  <c r="J1287" i="3"/>
  <c r="K1287" i="3" s="1"/>
  <c r="J1288" i="3"/>
  <c r="K1288" i="3" s="1"/>
  <c r="J1291" i="3"/>
  <c r="K1291" i="3" s="1"/>
  <c r="J1292" i="3"/>
  <c r="K1292" i="3" s="1"/>
  <c r="J1295" i="3"/>
  <c r="K1295" i="3" s="1"/>
  <c r="J1296" i="3"/>
  <c r="K1296" i="3" s="1"/>
  <c r="J1299" i="3"/>
  <c r="K1299" i="3" s="1"/>
  <c r="J1300" i="3"/>
  <c r="K1300" i="3" s="1"/>
  <c r="J1303" i="3"/>
  <c r="K1303" i="3" s="1"/>
  <c r="J1304" i="3"/>
  <c r="K1304" i="3" s="1"/>
  <c r="J1307" i="3"/>
  <c r="K1307" i="3" s="1"/>
  <c r="J1308" i="3"/>
  <c r="K1308" i="3" s="1"/>
  <c r="J1311" i="3"/>
  <c r="K1311" i="3" s="1"/>
  <c r="J1312" i="3"/>
  <c r="K1312" i="3" s="1"/>
  <c r="J1315" i="3"/>
  <c r="K1315" i="3" s="1"/>
  <c r="J1316" i="3"/>
  <c r="K1316" i="3" s="1"/>
  <c r="J1319" i="3"/>
  <c r="K1319" i="3" s="1"/>
  <c r="J1320" i="3"/>
  <c r="K1320" i="3" s="1"/>
  <c r="J1321" i="3"/>
  <c r="K1321" i="3" s="1"/>
  <c r="J1323" i="3"/>
  <c r="K1323" i="3" s="1"/>
  <c r="J1324" i="3"/>
  <c r="K1324" i="3" s="1"/>
  <c r="J1327" i="3"/>
  <c r="K1327" i="3" s="1"/>
  <c r="J1328" i="3"/>
  <c r="K1328" i="3" s="1"/>
  <c r="J1331" i="3"/>
  <c r="K1331" i="3" s="1"/>
  <c r="J1332" i="3"/>
  <c r="K1332" i="3" s="1"/>
  <c r="J1335" i="3"/>
  <c r="K1335" i="3" s="1"/>
  <c r="J1336" i="3"/>
  <c r="K1336" i="3" s="1"/>
  <c r="J1339" i="3"/>
  <c r="K1339" i="3" s="1"/>
  <c r="J1340" i="3"/>
  <c r="K1340" i="3" s="1"/>
  <c r="J1341" i="3"/>
  <c r="K1341" i="3" s="1"/>
  <c r="J1343" i="3"/>
  <c r="K1343" i="3" s="1"/>
  <c r="J1344" i="3"/>
  <c r="K1344" i="3" s="1"/>
  <c r="J1345" i="3"/>
  <c r="K1345" i="3" s="1"/>
  <c r="J1347" i="3"/>
  <c r="K1347" i="3" s="1"/>
  <c r="J1348" i="3"/>
  <c r="K1348" i="3" s="1"/>
  <c r="J1351" i="3"/>
  <c r="K1351" i="3" s="1"/>
  <c r="J1352" i="3"/>
  <c r="K1352" i="3" s="1"/>
  <c r="J1355" i="3"/>
  <c r="K1355" i="3" s="1"/>
  <c r="J1356" i="3"/>
  <c r="K1356" i="3" s="1"/>
  <c r="J1359" i="3"/>
  <c r="K1359" i="3" s="1"/>
  <c r="J1360" i="3"/>
  <c r="K1360" i="3" s="1"/>
  <c r="J1363" i="3"/>
  <c r="K1363" i="3" s="1"/>
  <c r="J1364" i="3"/>
  <c r="K1364" i="3" s="1"/>
  <c r="J1365" i="3"/>
  <c r="K1365" i="3" s="1"/>
  <c r="J1367" i="3"/>
  <c r="K1367" i="3" s="1"/>
  <c r="J1368" i="3"/>
  <c r="K1368" i="3" s="1"/>
  <c r="J1369" i="3"/>
  <c r="K1369" i="3" s="1"/>
  <c r="J1371" i="3"/>
  <c r="K1371" i="3" s="1"/>
  <c r="J1372" i="3"/>
  <c r="K1372" i="3" s="1"/>
  <c r="J1375" i="3"/>
  <c r="K1375" i="3" s="1"/>
  <c r="J1376" i="3"/>
  <c r="K1376" i="3" s="1"/>
  <c r="J1379" i="3"/>
  <c r="K1379" i="3" s="1"/>
  <c r="J1380" i="3"/>
  <c r="K1380" i="3" s="1"/>
  <c r="J1383" i="3"/>
  <c r="K1383" i="3" s="1"/>
  <c r="J1384" i="3"/>
  <c r="K1384" i="3" s="1"/>
  <c r="J1387" i="3"/>
  <c r="K1387" i="3" s="1"/>
  <c r="J1388" i="3"/>
  <c r="K1388" i="3" s="1"/>
  <c r="J1391" i="3"/>
  <c r="K1391" i="3" s="1"/>
  <c r="J1392" i="3"/>
  <c r="K1392" i="3" s="1"/>
  <c r="J1395" i="3"/>
  <c r="K1395" i="3" s="1"/>
  <c r="J1396" i="3"/>
  <c r="K1396" i="3" s="1"/>
  <c r="J1399" i="3"/>
  <c r="K1399" i="3" s="1"/>
  <c r="J1400" i="3"/>
  <c r="K1400" i="3" s="1"/>
  <c r="J1403" i="3"/>
  <c r="K1403" i="3" s="1"/>
  <c r="J1404" i="3"/>
  <c r="K1404" i="3" s="1"/>
  <c r="J1407" i="3"/>
  <c r="K1407" i="3" s="1"/>
  <c r="J1408" i="3"/>
  <c r="K1408" i="3" s="1"/>
  <c r="J1411" i="3"/>
  <c r="K1411" i="3" s="1"/>
  <c r="J1412" i="3"/>
  <c r="K1412" i="3" s="1"/>
  <c r="J1415" i="3"/>
  <c r="K1415" i="3" s="1"/>
  <c r="J1416" i="3"/>
  <c r="K1416" i="3" s="1"/>
  <c r="J1419" i="3"/>
  <c r="K1419" i="3" s="1"/>
  <c r="J1420" i="3"/>
  <c r="K1420" i="3" s="1"/>
  <c r="J1423" i="3"/>
  <c r="K1423" i="3" s="1"/>
  <c r="J1424" i="3"/>
  <c r="K1424" i="3" s="1"/>
  <c r="J1427" i="3"/>
  <c r="K1427" i="3" s="1"/>
  <c r="J1428" i="3"/>
  <c r="K1428" i="3" s="1"/>
  <c r="J1431" i="3"/>
  <c r="K1431" i="3" s="1"/>
  <c r="J1432" i="3"/>
  <c r="K1432" i="3" s="1"/>
  <c r="J1435" i="3"/>
  <c r="K1435" i="3" s="1"/>
  <c r="J1436" i="3"/>
  <c r="K1436" i="3" s="1"/>
  <c r="J1439" i="3"/>
  <c r="K1439" i="3" s="1"/>
  <c r="J1440" i="3"/>
  <c r="K1440" i="3" s="1"/>
  <c r="J1443" i="3"/>
  <c r="K1443" i="3" s="1"/>
  <c r="J1444" i="3"/>
  <c r="K1444" i="3" s="1"/>
  <c r="J1447" i="3"/>
  <c r="K1447" i="3" s="1"/>
  <c r="J1448" i="3"/>
  <c r="K1448" i="3" s="1"/>
  <c r="J1451" i="3"/>
  <c r="K1451" i="3" s="1"/>
  <c r="J1452" i="3"/>
  <c r="K1452" i="3" s="1"/>
  <c r="J1455" i="3"/>
  <c r="K1455" i="3" s="1"/>
  <c r="J1456" i="3"/>
  <c r="K1456" i="3" s="1"/>
  <c r="J1459" i="3"/>
  <c r="K1459" i="3" s="1"/>
  <c r="J1460" i="3"/>
  <c r="K1460" i="3" s="1"/>
  <c r="J1463" i="3"/>
  <c r="K1463" i="3" s="1"/>
  <c r="J1464" i="3"/>
  <c r="K1464" i="3" s="1"/>
  <c r="J1467" i="3"/>
  <c r="K1467" i="3" s="1"/>
  <c r="J1468" i="3"/>
  <c r="K1468" i="3" s="1"/>
  <c r="J1471" i="3"/>
  <c r="K1471" i="3" s="1"/>
  <c r="J1472" i="3"/>
  <c r="K1472" i="3" s="1"/>
  <c r="J1475" i="3"/>
  <c r="K1475" i="3" s="1"/>
  <c r="J1476" i="3"/>
  <c r="K1476" i="3" s="1"/>
  <c r="J1479" i="3"/>
  <c r="K1479" i="3" s="1"/>
  <c r="J1480" i="3"/>
  <c r="K1480" i="3" s="1"/>
  <c r="J1483" i="3"/>
  <c r="K1483" i="3" s="1"/>
  <c r="J1484" i="3"/>
  <c r="K1484" i="3" s="1"/>
  <c r="J1487" i="3"/>
  <c r="K1487" i="3" s="1"/>
  <c r="J1488" i="3"/>
  <c r="K1488" i="3" s="1"/>
  <c r="J1491" i="3"/>
  <c r="K1491" i="3" s="1"/>
  <c r="J1492" i="3"/>
  <c r="K1492" i="3" s="1"/>
  <c r="J1495" i="3"/>
  <c r="K1495" i="3" s="1"/>
  <c r="J1496" i="3"/>
  <c r="K1496" i="3" s="1"/>
  <c r="J1499" i="3"/>
  <c r="K1499" i="3" s="1"/>
  <c r="J1500" i="3"/>
  <c r="K1500" i="3" s="1"/>
  <c r="J1503" i="3"/>
  <c r="K1503" i="3" s="1"/>
  <c r="J1504" i="3"/>
  <c r="K1504" i="3" s="1"/>
  <c r="J1507" i="3"/>
  <c r="K1507" i="3" s="1"/>
  <c r="J1508" i="3"/>
  <c r="K1508" i="3" s="1"/>
  <c r="J1511" i="3"/>
  <c r="K1511" i="3" s="1"/>
  <c r="J1512" i="3"/>
  <c r="K1512" i="3" s="1"/>
  <c r="J1515" i="3"/>
  <c r="K1515" i="3" s="1"/>
  <c r="J1516" i="3"/>
  <c r="K1516" i="3" s="1"/>
  <c r="J1519" i="3"/>
  <c r="K1519" i="3" s="1"/>
  <c r="J1520" i="3"/>
  <c r="K1520" i="3" s="1"/>
  <c r="J1523" i="3"/>
  <c r="K1523" i="3" s="1"/>
  <c r="J1524" i="3"/>
  <c r="K1524" i="3" s="1"/>
  <c r="J1527" i="3"/>
  <c r="K1527" i="3" s="1"/>
  <c r="J1528" i="3"/>
  <c r="K1528" i="3" s="1"/>
  <c r="J1531" i="3"/>
  <c r="K1531" i="3" s="1"/>
  <c r="J1532" i="3"/>
  <c r="K1532" i="3" s="1"/>
  <c r="J1535" i="3"/>
  <c r="K1535" i="3" s="1"/>
  <c r="J1536" i="3"/>
  <c r="K1536" i="3" s="1"/>
  <c r="J1539" i="3"/>
  <c r="K1539" i="3" s="1"/>
  <c r="J1540" i="3"/>
  <c r="K1540" i="3" s="1"/>
  <c r="J1543" i="3"/>
  <c r="K1543" i="3" s="1"/>
  <c r="J1544" i="3"/>
  <c r="K1544" i="3" s="1"/>
  <c r="J1547" i="3"/>
  <c r="K1547" i="3" s="1"/>
  <c r="J1548" i="3"/>
  <c r="K1548" i="3" s="1"/>
  <c r="J1551" i="3"/>
  <c r="K1551" i="3" s="1"/>
  <c r="J1552" i="3"/>
  <c r="K1552" i="3" s="1"/>
  <c r="J1555" i="3"/>
  <c r="K1555" i="3" s="1"/>
  <c r="J1556" i="3"/>
  <c r="K1556" i="3" s="1"/>
  <c r="J1559" i="3"/>
  <c r="K1559" i="3" s="1"/>
  <c r="J1560" i="3"/>
  <c r="K1560" i="3" s="1"/>
  <c r="J1563" i="3"/>
  <c r="K1563" i="3" s="1"/>
  <c r="J1564" i="3"/>
  <c r="K1564" i="3" s="1"/>
  <c r="J1567" i="3"/>
  <c r="K1567" i="3" s="1"/>
  <c r="J1568" i="3"/>
  <c r="K1568" i="3" s="1"/>
  <c r="J1571" i="3"/>
  <c r="K1571" i="3" s="1"/>
  <c r="J1572" i="3"/>
  <c r="K1572" i="3" s="1"/>
  <c r="J1575" i="3"/>
  <c r="K1575" i="3" s="1"/>
  <c r="J1576" i="3"/>
  <c r="K1576" i="3" s="1"/>
  <c r="J1579" i="3"/>
  <c r="K1579" i="3" s="1"/>
  <c r="J1580" i="3"/>
  <c r="K1580" i="3" s="1"/>
  <c r="J1583" i="3"/>
  <c r="K1583" i="3" s="1"/>
  <c r="J1584" i="3"/>
  <c r="K1584" i="3" s="1"/>
  <c r="J1587" i="3"/>
  <c r="K1587" i="3" s="1"/>
  <c r="J1588" i="3"/>
  <c r="K1588" i="3" s="1"/>
  <c r="J1591" i="3"/>
  <c r="K1591" i="3" s="1"/>
  <c r="J1592" i="3"/>
  <c r="K1592" i="3" s="1"/>
  <c r="J1595" i="3"/>
  <c r="K1595" i="3" s="1"/>
  <c r="J1596" i="3"/>
  <c r="K1596" i="3" s="1"/>
  <c r="J1599" i="3"/>
  <c r="K1599" i="3" s="1"/>
  <c r="J1600" i="3"/>
  <c r="K1600" i="3" s="1"/>
  <c r="J1603" i="3"/>
  <c r="K1603" i="3" s="1"/>
  <c r="J1604" i="3"/>
  <c r="K1604" i="3" s="1"/>
  <c r="J1607" i="3"/>
  <c r="K1607" i="3" s="1"/>
  <c r="J1608" i="3"/>
  <c r="K1608" i="3" s="1"/>
  <c r="J1611" i="3"/>
  <c r="K1611" i="3" s="1"/>
  <c r="J1612" i="3"/>
  <c r="K1612" i="3" s="1"/>
  <c r="J1615" i="3"/>
  <c r="K1615" i="3" s="1"/>
  <c r="J1616" i="3"/>
  <c r="K1616" i="3" s="1"/>
  <c r="J1619" i="3"/>
  <c r="K1619" i="3" s="1"/>
  <c r="J1620" i="3"/>
  <c r="K1620" i="3" s="1"/>
  <c r="J1623" i="3"/>
  <c r="K1623" i="3" s="1"/>
  <c r="J1624" i="3"/>
  <c r="K1624" i="3" s="1"/>
  <c r="J1627" i="3"/>
  <c r="K1627" i="3" s="1"/>
  <c r="J1628" i="3"/>
  <c r="K1628" i="3" s="1"/>
  <c r="J1631" i="3"/>
  <c r="K1631" i="3" s="1"/>
  <c r="J1632" i="3"/>
  <c r="K1632" i="3" s="1"/>
  <c r="J1635" i="3"/>
  <c r="K1635" i="3" s="1"/>
  <c r="J1636" i="3"/>
  <c r="K1636" i="3" s="1"/>
  <c r="J1639" i="3"/>
  <c r="K1639" i="3" s="1"/>
  <c r="J1640" i="3"/>
  <c r="K1640" i="3" s="1"/>
  <c r="J1643" i="3"/>
  <c r="K1643" i="3" s="1"/>
  <c r="J1644" i="3"/>
  <c r="K1644" i="3" s="1"/>
  <c r="J1647" i="3"/>
  <c r="K1647" i="3" s="1"/>
  <c r="J1648" i="3"/>
  <c r="K1648" i="3" s="1"/>
  <c r="J1651" i="3"/>
  <c r="K1651" i="3" s="1"/>
  <c r="J1652" i="3"/>
  <c r="K1652" i="3" s="1"/>
  <c r="J1655" i="3"/>
  <c r="K1655" i="3" s="1"/>
  <c r="J1656" i="3"/>
  <c r="K1656" i="3" s="1"/>
  <c r="J1659" i="3"/>
  <c r="K1659" i="3" s="1"/>
  <c r="J1660" i="3"/>
  <c r="K1660" i="3" s="1"/>
  <c r="J1663" i="3"/>
  <c r="K1663" i="3" s="1"/>
  <c r="J1664" i="3"/>
  <c r="K1664" i="3" s="1"/>
  <c r="J1667" i="3"/>
  <c r="K1667" i="3" s="1"/>
  <c r="J1668" i="3"/>
  <c r="K1668" i="3" s="1"/>
  <c r="J1671" i="3"/>
  <c r="K1671" i="3" s="1"/>
  <c r="J1672" i="3"/>
  <c r="K1672" i="3" s="1"/>
  <c r="J1675" i="3"/>
  <c r="K1675" i="3" s="1"/>
  <c r="J1676" i="3"/>
  <c r="K1676" i="3" s="1"/>
  <c r="J1679" i="3"/>
  <c r="K1679" i="3" s="1"/>
  <c r="J1680" i="3"/>
  <c r="K1680" i="3" s="1"/>
  <c r="J1683" i="3"/>
  <c r="K1683" i="3" s="1"/>
  <c r="J1684" i="3"/>
  <c r="K1684" i="3" s="1"/>
  <c r="J1687" i="3"/>
  <c r="K1687" i="3" s="1"/>
  <c r="J1688" i="3"/>
  <c r="K1688" i="3" s="1"/>
  <c r="J1691" i="3"/>
  <c r="K1691" i="3" s="1"/>
  <c r="J1692" i="3"/>
  <c r="K1692" i="3" s="1"/>
  <c r="J1695" i="3"/>
  <c r="K1695" i="3" s="1"/>
  <c r="J1696" i="3"/>
  <c r="K1696" i="3" s="1"/>
  <c r="J1699" i="3"/>
  <c r="K1699" i="3" s="1"/>
  <c r="J1700" i="3"/>
  <c r="K1700" i="3" s="1"/>
  <c r="J1703" i="3"/>
  <c r="K1703" i="3" s="1"/>
  <c r="J1704" i="3"/>
  <c r="K1704" i="3" s="1"/>
  <c r="J1707" i="3"/>
  <c r="K1707" i="3" s="1"/>
  <c r="J1708" i="3"/>
  <c r="K1708" i="3" s="1"/>
  <c r="J1711" i="3"/>
  <c r="K1711" i="3" s="1"/>
  <c r="J1712" i="3"/>
  <c r="K1712" i="3" s="1"/>
  <c r="J1715" i="3"/>
  <c r="K1715" i="3" s="1"/>
  <c r="J1716" i="3"/>
  <c r="K1716" i="3" s="1"/>
  <c r="J1719" i="3"/>
  <c r="K1719" i="3" s="1"/>
  <c r="J1720" i="3"/>
  <c r="K1720" i="3" s="1"/>
  <c r="J1723" i="3"/>
  <c r="K1723" i="3" s="1"/>
  <c r="J1724" i="3"/>
  <c r="K1724" i="3" s="1"/>
  <c r="J1727" i="3"/>
  <c r="K1727" i="3" s="1"/>
  <c r="J1728" i="3"/>
  <c r="K1728" i="3" s="1"/>
  <c r="J1731" i="3"/>
  <c r="K1731" i="3" s="1"/>
  <c r="J1732" i="3"/>
  <c r="K1732" i="3" s="1"/>
  <c r="J1735" i="3"/>
  <c r="K1735" i="3" s="1"/>
  <c r="J1736" i="3"/>
  <c r="K1736" i="3" s="1"/>
  <c r="J1739" i="3"/>
  <c r="K1739" i="3" s="1"/>
  <c r="J1740" i="3"/>
  <c r="K1740" i="3" s="1"/>
  <c r="J1743" i="3"/>
  <c r="K1743" i="3" s="1"/>
  <c r="J1744" i="3"/>
  <c r="K1744" i="3" s="1"/>
  <c r="J1747" i="3"/>
  <c r="K1747" i="3" s="1"/>
  <c r="J1748" i="3"/>
  <c r="K1748" i="3" s="1"/>
  <c r="J1751" i="3"/>
  <c r="K1751" i="3" s="1"/>
  <c r="J1752" i="3"/>
  <c r="K1752" i="3" s="1"/>
  <c r="J1755" i="3"/>
  <c r="K1755" i="3" s="1"/>
  <c r="J1756" i="3"/>
  <c r="K1756" i="3" s="1"/>
  <c r="J1759" i="3"/>
  <c r="K1759" i="3" s="1"/>
  <c r="J1760" i="3"/>
  <c r="K1760" i="3" s="1"/>
  <c r="J1763" i="3"/>
  <c r="K1763" i="3" s="1"/>
  <c r="J1764" i="3"/>
  <c r="K1764" i="3" s="1"/>
  <c r="J1767" i="3"/>
  <c r="K1767" i="3" s="1"/>
  <c r="J1768" i="3"/>
  <c r="K1768" i="3" s="1"/>
  <c r="J1771" i="3"/>
  <c r="K1771" i="3" s="1"/>
  <c r="J1772" i="3"/>
  <c r="K1772" i="3" s="1"/>
  <c r="J1775" i="3"/>
  <c r="K1775" i="3" s="1"/>
  <c r="J1776" i="3"/>
  <c r="K1776" i="3" s="1"/>
  <c r="J1779" i="3"/>
  <c r="K1779" i="3" s="1"/>
  <c r="J1780" i="3"/>
  <c r="K1780" i="3" s="1"/>
  <c r="J1783" i="3"/>
  <c r="K1783" i="3" s="1"/>
  <c r="J1784" i="3"/>
  <c r="K1784" i="3" s="1"/>
  <c r="J1787" i="3"/>
  <c r="K1787" i="3" s="1"/>
  <c r="J1788" i="3"/>
  <c r="K1788" i="3" s="1"/>
  <c r="J1791" i="3"/>
  <c r="K1791" i="3" s="1"/>
  <c r="J1792" i="3"/>
  <c r="K1792" i="3" s="1"/>
  <c r="J1795" i="3"/>
  <c r="K1795" i="3" s="1"/>
  <c r="J1796" i="3"/>
  <c r="K1796" i="3" s="1"/>
  <c r="J1799" i="3"/>
  <c r="K1799" i="3" s="1"/>
  <c r="J1800" i="3"/>
  <c r="K1800" i="3" s="1"/>
  <c r="J1803" i="3"/>
  <c r="K1803" i="3" s="1"/>
  <c r="J1804" i="3"/>
  <c r="K1804" i="3" s="1"/>
  <c r="J1807" i="3"/>
  <c r="K1807" i="3" s="1"/>
  <c r="J1808" i="3"/>
  <c r="K1808" i="3" s="1"/>
  <c r="J1811" i="3"/>
  <c r="K1811" i="3" s="1"/>
  <c r="J1812" i="3"/>
  <c r="K1812" i="3" s="1"/>
  <c r="J1815" i="3"/>
  <c r="K1815" i="3" s="1"/>
  <c r="J1816" i="3"/>
  <c r="K1816" i="3" s="1"/>
  <c r="J1819" i="3"/>
  <c r="K1819" i="3" s="1"/>
  <c r="J1820" i="3"/>
  <c r="K1820" i="3" s="1"/>
  <c r="J1823" i="3"/>
  <c r="K1823" i="3" s="1"/>
  <c r="J1824" i="3"/>
  <c r="K1824" i="3" s="1"/>
  <c r="J1827" i="3"/>
  <c r="K1827" i="3" s="1"/>
  <c r="J1828" i="3"/>
  <c r="K1828" i="3" s="1"/>
  <c r="J1831" i="3"/>
  <c r="K1831" i="3" s="1"/>
  <c r="J1832" i="3"/>
  <c r="K1832" i="3" s="1"/>
  <c r="J1835" i="3"/>
  <c r="K1835" i="3" s="1"/>
  <c r="J1836" i="3"/>
  <c r="K1836" i="3" s="1"/>
  <c r="J1839" i="3"/>
  <c r="K1839" i="3" s="1"/>
  <c r="J1840" i="3"/>
  <c r="K1840" i="3" s="1"/>
  <c r="J1843" i="3"/>
  <c r="K1843" i="3" s="1"/>
  <c r="J1844" i="3"/>
  <c r="K1844" i="3" s="1"/>
  <c r="J1847" i="3"/>
  <c r="K1847" i="3" s="1"/>
  <c r="J1848" i="3"/>
  <c r="K1848" i="3" s="1"/>
  <c r="J1851" i="3"/>
  <c r="K1851" i="3" s="1"/>
  <c r="J1852" i="3"/>
  <c r="K1852" i="3" s="1"/>
  <c r="J1855" i="3"/>
  <c r="K1855" i="3" s="1"/>
  <c r="J1856" i="3"/>
  <c r="K1856" i="3" s="1"/>
  <c r="J1859" i="3"/>
  <c r="K1859" i="3" s="1"/>
  <c r="J1860" i="3"/>
  <c r="K1860" i="3" s="1"/>
  <c r="J1863" i="3"/>
  <c r="K1863" i="3" s="1"/>
  <c r="J1864" i="3"/>
  <c r="K1864" i="3" s="1"/>
  <c r="J1867" i="3"/>
  <c r="K1867" i="3" s="1"/>
  <c r="J1868" i="3"/>
  <c r="K1868" i="3" s="1"/>
  <c r="J1871" i="3"/>
  <c r="K1871" i="3" s="1"/>
  <c r="J1872" i="3"/>
  <c r="K1872" i="3" s="1"/>
  <c r="J1875" i="3"/>
  <c r="K1875" i="3" s="1"/>
  <c r="J1876" i="3"/>
  <c r="K1876" i="3" s="1"/>
  <c r="J1878" i="3"/>
  <c r="K1878" i="3" s="1"/>
  <c r="J1879" i="3"/>
  <c r="K1879" i="3" s="1"/>
  <c r="J1880" i="3"/>
  <c r="K1880" i="3" s="1"/>
  <c r="J1881" i="3"/>
  <c r="K1881" i="3" s="1"/>
  <c r="J1882" i="3"/>
  <c r="K1882" i="3" s="1"/>
  <c r="J1883" i="3"/>
  <c r="K1883" i="3" s="1"/>
  <c r="J1884" i="3"/>
  <c r="K1884" i="3" s="1"/>
  <c r="J1885" i="3"/>
  <c r="K1885" i="3" s="1"/>
  <c r="J1886" i="3"/>
  <c r="K1886" i="3" s="1"/>
  <c r="J1887" i="3"/>
  <c r="K1887" i="3" s="1"/>
  <c r="J1888" i="3"/>
  <c r="K1888" i="3" s="1"/>
  <c r="J1889" i="3"/>
  <c r="K1889" i="3" s="1"/>
  <c r="J1890" i="3"/>
  <c r="K1890" i="3" s="1"/>
  <c r="J1891" i="3"/>
  <c r="K1891" i="3" s="1"/>
  <c r="J1892" i="3"/>
  <c r="K1892" i="3" s="1"/>
  <c r="J1893" i="3"/>
  <c r="K1893" i="3" s="1"/>
  <c r="J1894" i="3"/>
  <c r="K1894" i="3" s="1"/>
  <c r="J1895" i="3"/>
  <c r="K1895" i="3" s="1"/>
  <c r="J1896" i="3"/>
  <c r="K1896" i="3" s="1"/>
  <c r="J1897" i="3"/>
  <c r="K1897" i="3" s="1"/>
  <c r="J1898" i="3"/>
  <c r="K1898" i="3" s="1"/>
  <c r="J1899" i="3"/>
  <c r="K1899" i="3" s="1"/>
  <c r="J1900" i="3"/>
  <c r="K1900" i="3" s="1"/>
  <c r="J1901" i="3"/>
  <c r="K1901" i="3" s="1"/>
  <c r="J1902" i="3"/>
  <c r="K1902" i="3" s="1"/>
  <c r="J1903" i="3"/>
  <c r="K1903" i="3" s="1"/>
  <c r="J1904" i="3"/>
  <c r="K1904" i="3" s="1"/>
  <c r="J1905" i="3"/>
  <c r="K1905" i="3" s="1"/>
  <c r="J1906" i="3"/>
  <c r="K1906" i="3" s="1"/>
  <c r="J1907" i="3"/>
  <c r="K1907" i="3" s="1"/>
  <c r="J1908" i="3"/>
  <c r="K1908" i="3" s="1"/>
  <c r="J1909" i="3"/>
  <c r="K1909" i="3" s="1"/>
  <c r="J1910" i="3"/>
  <c r="K1910" i="3" s="1"/>
  <c r="J1911" i="3"/>
  <c r="K1911" i="3" s="1"/>
  <c r="J1912" i="3"/>
  <c r="K1912" i="3" s="1"/>
  <c r="J1913" i="3"/>
  <c r="K1913" i="3" s="1"/>
  <c r="J1914" i="3"/>
  <c r="K1914" i="3" s="1"/>
  <c r="J1915" i="3"/>
  <c r="K1915" i="3" s="1"/>
  <c r="J1916" i="3"/>
  <c r="K1916" i="3" s="1"/>
  <c r="J1917" i="3"/>
  <c r="K1917" i="3" s="1"/>
  <c r="J1918" i="3"/>
  <c r="K1918" i="3" s="1"/>
  <c r="J1919" i="3"/>
  <c r="K1919" i="3" s="1"/>
  <c r="J1920" i="3"/>
  <c r="K1920" i="3" s="1"/>
  <c r="J1921" i="3"/>
  <c r="K1921" i="3" s="1"/>
  <c r="J1922" i="3"/>
  <c r="K1922" i="3" s="1"/>
  <c r="J1923" i="3"/>
  <c r="K1923" i="3" s="1"/>
  <c r="J1924" i="3"/>
  <c r="K1924" i="3" s="1"/>
  <c r="J1925" i="3"/>
  <c r="K1925" i="3" s="1"/>
  <c r="J1926" i="3"/>
  <c r="K1926" i="3" s="1"/>
  <c r="J1927" i="3"/>
  <c r="K1927" i="3" s="1"/>
  <c r="J1928" i="3"/>
  <c r="K1928" i="3" s="1"/>
  <c r="J1929" i="3"/>
  <c r="K1929" i="3" s="1"/>
  <c r="J1930" i="3"/>
  <c r="K1930" i="3" s="1"/>
  <c r="J1931" i="3"/>
  <c r="K1931" i="3" s="1"/>
  <c r="J1932" i="3"/>
  <c r="K1932" i="3" s="1"/>
  <c r="J1933" i="3"/>
  <c r="K1933" i="3" s="1"/>
  <c r="J1934" i="3"/>
  <c r="K1934" i="3" s="1"/>
  <c r="J1935" i="3"/>
  <c r="K1935" i="3" s="1"/>
  <c r="J1936" i="3"/>
  <c r="K1936" i="3" s="1"/>
  <c r="J1937" i="3"/>
  <c r="K1937" i="3" s="1"/>
  <c r="J1938" i="3"/>
  <c r="K1938" i="3" s="1"/>
  <c r="J1939" i="3"/>
  <c r="K1939" i="3" s="1"/>
  <c r="J1940" i="3"/>
  <c r="K1940" i="3" s="1"/>
  <c r="J1941" i="3"/>
  <c r="K1941" i="3" s="1"/>
  <c r="J1942" i="3"/>
  <c r="K1942" i="3" s="1"/>
  <c r="J1943" i="3"/>
  <c r="K1943" i="3" s="1"/>
  <c r="J1944" i="3"/>
  <c r="K1944" i="3" s="1"/>
  <c r="J1945" i="3"/>
  <c r="K1945" i="3" s="1"/>
  <c r="J1946" i="3"/>
  <c r="K1946" i="3" s="1"/>
  <c r="J1947" i="3"/>
  <c r="K1947" i="3" s="1"/>
  <c r="J1948" i="3"/>
  <c r="K1948" i="3" s="1"/>
  <c r="J1949" i="3"/>
  <c r="K1949" i="3" s="1"/>
  <c r="J1950" i="3"/>
  <c r="K1950" i="3" s="1"/>
  <c r="J1951" i="3"/>
  <c r="K1951" i="3" s="1"/>
  <c r="J1952" i="3"/>
  <c r="K1952" i="3" s="1"/>
  <c r="J1953" i="3"/>
  <c r="K1953" i="3" s="1"/>
  <c r="J1954" i="3"/>
  <c r="K1954" i="3" s="1"/>
  <c r="J1955" i="3"/>
  <c r="K1955" i="3" s="1"/>
  <c r="J1956" i="3"/>
  <c r="K1956" i="3" s="1"/>
  <c r="J1957" i="3"/>
  <c r="K1957" i="3" s="1"/>
  <c r="J1958" i="3"/>
  <c r="K1958" i="3" s="1"/>
  <c r="J1959" i="3"/>
  <c r="K1959" i="3" s="1"/>
  <c r="J1960" i="3"/>
  <c r="K1960" i="3" s="1"/>
  <c r="J1961" i="3"/>
  <c r="K1961" i="3" s="1"/>
  <c r="J1962" i="3"/>
  <c r="K1962" i="3" s="1"/>
  <c r="J1963" i="3"/>
  <c r="K1963" i="3" s="1"/>
  <c r="J1964" i="3"/>
  <c r="K1964" i="3" s="1"/>
  <c r="J1965" i="3"/>
  <c r="K1965" i="3" s="1"/>
  <c r="J1966" i="3"/>
  <c r="K1966" i="3" s="1"/>
  <c r="J1967" i="3"/>
  <c r="K1967" i="3" s="1"/>
  <c r="J1968" i="3"/>
  <c r="K1968" i="3" s="1"/>
  <c r="J1969" i="3"/>
  <c r="K1969" i="3" s="1"/>
  <c r="J1970" i="3"/>
  <c r="K1970" i="3" s="1"/>
  <c r="J1971" i="3"/>
  <c r="K1971" i="3" s="1"/>
  <c r="J1972" i="3"/>
  <c r="K1972" i="3" s="1"/>
  <c r="J1973" i="3"/>
  <c r="K1973" i="3" s="1"/>
  <c r="J1974" i="3"/>
  <c r="K1974" i="3" s="1"/>
  <c r="J1975" i="3"/>
  <c r="K1975" i="3" s="1"/>
  <c r="J1976" i="3"/>
  <c r="K1976" i="3" s="1"/>
  <c r="J1977" i="3"/>
  <c r="K1977" i="3" s="1"/>
  <c r="J1978" i="3"/>
  <c r="K1978" i="3" s="1"/>
  <c r="J1979" i="3"/>
  <c r="K1979" i="3" s="1"/>
  <c r="J1980" i="3"/>
  <c r="K1980" i="3" s="1"/>
  <c r="J1981" i="3"/>
  <c r="K1981" i="3" s="1"/>
  <c r="J1982" i="3"/>
  <c r="K1982" i="3" s="1"/>
  <c r="J1983" i="3"/>
  <c r="K1983" i="3" s="1"/>
  <c r="J1984" i="3"/>
  <c r="K1984" i="3" s="1"/>
  <c r="J1985" i="3"/>
  <c r="K1985" i="3" s="1"/>
  <c r="J1986" i="3"/>
  <c r="K1986" i="3" s="1"/>
  <c r="J1987" i="3"/>
  <c r="K1987" i="3" s="1"/>
  <c r="J1988" i="3"/>
  <c r="K1988" i="3" s="1"/>
  <c r="J1989" i="3"/>
  <c r="K1989" i="3" s="1"/>
  <c r="J1990" i="3"/>
  <c r="K1990" i="3" s="1"/>
  <c r="J1991" i="3"/>
  <c r="K1991" i="3" s="1"/>
  <c r="J1992" i="3"/>
  <c r="K1992" i="3" s="1"/>
  <c r="J1993" i="3"/>
  <c r="K1993" i="3" s="1"/>
  <c r="J1994" i="3"/>
  <c r="K1994" i="3" s="1"/>
  <c r="J1995" i="3"/>
  <c r="K1995" i="3" s="1"/>
  <c r="J1996" i="3"/>
  <c r="K1996" i="3" s="1"/>
  <c r="J1997" i="3"/>
  <c r="K1997" i="3" s="1"/>
  <c r="J1998" i="3"/>
  <c r="K1998" i="3" s="1"/>
  <c r="J1999" i="3"/>
  <c r="K1999" i="3" s="1"/>
  <c r="J2000" i="3"/>
  <c r="K2000" i="3" s="1"/>
  <c r="J2001" i="3"/>
  <c r="K2001" i="3" s="1"/>
  <c r="J2002" i="3"/>
  <c r="K2002" i="3" s="1"/>
  <c r="J2003" i="3"/>
  <c r="K2003" i="3" s="1"/>
  <c r="J2004" i="3"/>
  <c r="K2004" i="3" s="1"/>
  <c r="J2005" i="3"/>
  <c r="K2005" i="3" s="1"/>
  <c r="J2006" i="3"/>
  <c r="K2006" i="3" s="1"/>
  <c r="J2007" i="3"/>
  <c r="K2007" i="3" s="1"/>
  <c r="J2008" i="3"/>
  <c r="K2008" i="3" s="1"/>
  <c r="J2009" i="3"/>
  <c r="K2009" i="3" s="1"/>
  <c r="J2010" i="3"/>
  <c r="K2010" i="3" s="1"/>
  <c r="J2011" i="3"/>
  <c r="K2011" i="3" s="1"/>
  <c r="J2012" i="3"/>
  <c r="K2012" i="3" s="1"/>
  <c r="J2013" i="3"/>
  <c r="K2013" i="3" s="1"/>
  <c r="J2014" i="3"/>
  <c r="K2014" i="3" s="1"/>
  <c r="J2015" i="3"/>
  <c r="K2015" i="3" s="1"/>
  <c r="J2016" i="3"/>
  <c r="K2016" i="3" s="1"/>
  <c r="J2017" i="3"/>
  <c r="K2017" i="3" s="1"/>
  <c r="J2018" i="3"/>
  <c r="K2018" i="3" s="1"/>
  <c r="J2019" i="3"/>
  <c r="K2019" i="3" s="1"/>
  <c r="J2020" i="3"/>
  <c r="K2020" i="3" s="1"/>
  <c r="J2021" i="3"/>
  <c r="K2021" i="3" s="1"/>
  <c r="J2022" i="3"/>
  <c r="K2022" i="3" s="1"/>
  <c r="J2023" i="3"/>
  <c r="K2023" i="3" s="1"/>
  <c r="J2024" i="3"/>
  <c r="K2024" i="3" s="1"/>
  <c r="J2025" i="3"/>
  <c r="K2025" i="3" s="1"/>
  <c r="J2026" i="3"/>
  <c r="K2026" i="3" s="1"/>
  <c r="J2027" i="3"/>
  <c r="K2027" i="3" s="1"/>
  <c r="J2028" i="3"/>
  <c r="K2028" i="3" s="1"/>
  <c r="J2029" i="3"/>
  <c r="K2029" i="3" s="1"/>
  <c r="J2030" i="3"/>
  <c r="K2030" i="3" s="1"/>
  <c r="J2031" i="3"/>
  <c r="K2031" i="3" s="1"/>
  <c r="J2032" i="3"/>
  <c r="K2032" i="3" s="1"/>
  <c r="J2033" i="3"/>
  <c r="K2033" i="3" s="1"/>
  <c r="J2034" i="3"/>
  <c r="K2034" i="3" s="1"/>
  <c r="J2035" i="3"/>
  <c r="K2035" i="3" s="1"/>
  <c r="J2036" i="3"/>
  <c r="K2036" i="3" s="1"/>
  <c r="J2037" i="3"/>
  <c r="K2037" i="3" s="1"/>
  <c r="J2038" i="3"/>
  <c r="K2038" i="3" s="1"/>
  <c r="J2039" i="3"/>
  <c r="K2039" i="3" s="1"/>
  <c r="J2040" i="3"/>
  <c r="K2040" i="3" s="1"/>
  <c r="J2041" i="3"/>
  <c r="K2041" i="3" s="1"/>
  <c r="J2042" i="3"/>
  <c r="K2042" i="3" s="1"/>
  <c r="J2043" i="3"/>
  <c r="K2043" i="3" s="1"/>
  <c r="J2044" i="3"/>
  <c r="K2044" i="3" s="1"/>
  <c r="J2045" i="3"/>
  <c r="K2045" i="3" s="1"/>
  <c r="J2046" i="3"/>
  <c r="K2046" i="3" s="1"/>
  <c r="J2047" i="3"/>
  <c r="K2047" i="3" s="1"/>
  <c r="J2048" i="3"/>
  <c r="K2048" i="3" s="1"/>
  <c r="J2049" i="3"/>
  <c r="K2049" i="3" s="1"/>
  <c r="J2050" i="3"/>
  <c r="K2050" i="3" s="1"/>
  <c r="J2051" i="3"/>
  <c r="K2051" i="3" s="1"/>
  <c r="J2052" i="3"/>
  <c r="K2052" i="3" s="1"/>
  <c r="J2053" i="3"/>
  <c r="K2053" i="3" s="1"/>
  <c r="J2054" i="3"/>
  <c r="K2054" i="3" s="1"/>
  <c r="J2055" i="3"/>
  <c r="K2055" i="3" s="1"/>
  <c r="J2056" i="3"/>
  <c r="K2056" i="3" s="1"/>
  <c r="J2057" i="3"/>
  <c r="K2057" i="3" s="1"/>
  <c r="J2058" i="3"/>
  <c r="K2058" i="3" s="1"/>
  <c r="J2059" i="3"/>
  <c r="K2059" i="3" s="1"/>
  <c r="J2060" i="3"/>
  <c r="K2060" i="3" s="1"/>
  <c r="J2061" i="3"/>
  <c r="K2061" i="3" s="1"/>
  <c r="J2062" i="3"/>
  <c r="K2062" i="3" s="1"/>
  <c r="J2063" i="3"/>
  <c r="K2063" i="3" s="1"/>
  <c r="J2064" i="3"/>
  <c r="K2064" i="3" s="1"/>
  <c r="J2065" i="3"/>
  <c r="K2065" i="3" s="1"/>
  <c r="J2066" i="3"/>
  <c r="K2066" i="3" s="1"/>
  <c r="J2067" i="3"/>
  <c r="K2067" i="3" s="1"/>
  <c r="J2068" i="3"/>
  <c r="K2068" i="3" s="1"/>
  <c r="J2069" i="3"/>
  <c r="K2069" i="3" s="1"/>
  <c r="J2070" i="3"/>
  <c r="K2070" i="3" s="1"/>
  <c r="J2071" i="3"/>
  <c r="K2071" i="3" s="1"/>
  <c r="J2072" i="3"/>
  <c r="K2072" i="3" s="1"/>
  <c r="J2073" i="3"/>
  <c r="K2073" i="3" s="1"/>
  <c r="J2074" i="3"/>
  <c r="K2074" i="3" s="1"/>
  <c r="J2075" i="3"/>
  <c r="K2075" i="3" s="1"/>
  <c r="J2076" i="3"/>
  <c r="K2076" i="3" s="1"/>
  <c r="J2077" i="3"/>
  <c r="K2077" i="3" s="1"/>
  <c r="J2078" i="3"/>
  <c r="K2078" i="3" s="1"/>
  <c r="J2079" i="3"/>
  <c r="K2079" i="3" s="1"/>
  <c r="J2080" i="3"/>
  <c r="K2080" i="3" s="1"/>
  <c r="J2081" i="3"/>
  <c r="K2081" i="3" s="1"/>
  <c r="J2082" i="3"/>
  <c r="K2082" i="3" s="1"/>
  <c r="J2083" i="3"/>
  <c r="K2083" i="3" s="1"/>
  <c r="J2084" i="3"/>
  <c r="K2084" i="3" s="1"/>
  <c r="J2085" i="3"/>
  <c r="K2085" i="3" s="1"/>
  <c r="J2086" i="3"/>
  <c r="K2086" i="3" s="1"/>
  <c r="J2087" i="3"/>
  <c r="K2087" i="3" s="1"/>
  <c r="J2088" i="3"/>
  <c r="K2088" i="3" s="1"/>
  <c r="J2089" i="3"/>
  <c r="K2089" i="3" s="1"/>
  <c r="J2090" i="3"/>
  <c r="K2090" i="3" s="1"/>
  <c r="J2091" i="3"/>
  <c r="K2091" i="3" s="1"/>
  <c r="J2092" i="3"/>
  <c r="K2092" i="3" s="1"/>
  <c r="J2093" i="3"/>
  <c r="K2093" i="3" s="1"/>
  <c r="J2094" i="3"/>
  <c r="K2094" i="3" s="1"/>
  <c r="J2095" i="3"/>
  <c r="K2095" i="3" s="1"/>
  <c r="J2096" i="3"/>
  <c r="K2096" i="3" s="1"/>
  <c r="J2097" i="3"/>
  <c r="K2097" i="3" s="1"/>
  <c r="J2098" i="3"/>
  <c r="K2098" i="3" s="1"/>
  <c r="J2099" i="3"/>
  <c r="K2099" i="3" s="1"/>
  <c r="J2100" i="3"/>
  <c r="K2100" i="3" s="1"/>
  <c r="J2101" i="3"/>
  <c r="K2101" i="3" s="1"/>
  <c r="J2102" i="3"/>
  <c r="K2102" i="3" s="1"/>
  <c r="J2103" i="3"/>
  <c r="K2103" i="3" s="1"/>
  <c r="J2104" i="3"/>
  <c r="K2104" i="3" s="1"/>
  <c r="J2105" i="3"/>
  <c r="K2105" i="3" s="1"/>
  <c r="J2106" i="3"/>
  <c r="K2106" i="3" s="1"/>
  <c r="J2107" i="3"/>
  <c r="K2107" i="3" s="1"/>
  <c r="J2108" i="3"/>
  <c r="K2108" i="3" s="1"/>
  <c r="J2109" i="3"/>
  <c r="K2109" i="3" s="1"/>
  <c r="J2110" i="3"/>
  <c r="K2110" i="3" s="1"/>
  <c r="J2111" i="3"/>
  <c r="K2111" i="3" s="1"/>
  <c r="J2112" i="3"/>
  <c r="K2112" i="3" s="1"/>
  <c r="J2113" i="3"/>
  <c r="K2113" i="3" s="1"/>
  <c r="J2114" i="3"/>
  <c r="K2114" i="3" s="1"/>
  <c r="J2115" i="3"/>
  <c r="K2115" i="3" s="1"/>
  <c r="J2116" i="3"/>
  <c r="K2116" i="3" s="1"/>
  <c r="J2117" i="3"/>
  <c r="K2117" i="3" s="1"/>
  <c r="J2118" i="3"/>
  <c r="K2118" i="3" s="1"/>
  <c r="J2119" i="3"/>
  <c r="K2119" i="3" s="1"/>
  <c r="J2120" i="3"/>
  <c r="K2120" i="3" s="1"/>
  <c r="J2121" i="3"/>
  <c r="K2121" i="3" s="1"/>
  <c r="J2122" i="3"/>
  <c r="K2122" i="3" s="1"/>
  <c r="J2123" i="3"/>
  <c r="K2123" i="3" s="1"/>
  <c r="J2124" i="3"/>
  <c r="K2124" i="3" s="1"/>
  <c r="J2125" i="3"/>
  <c r="K2125" i="3" s="1"/>
  <c r="J2126" i="3"/>
  <c r="K2126" i="3" s="1"/>
  <c r="J2127" i="3"/>
  <c r="K2127" i="3" s="1"/>
  <c r="J2128" i="3"/>
  <c r="K2128" i="3" s="1"/>
  <c r="J2129" i="3"/>
  <c r="K2129" i="3" s="1"/>
  <c r="J2130" i="3"/>
  <c r="K2130" i="3" s="1"/>
  <c r="J2131" i="3"/>
  <c r="K2131" i="3" s="1"/>
  <c r="J2132" i="3"/>
  <c r="K2132" i="3" s="1"/>
  <c r="J2133" i="3"/>
  <c r="K2133" i="3" s="1"/>
  <c r="J2134" i="3"/>
  <c r="K2134" i="3" s="1"/>
  <c r="J2135" i="3"/>
  <c r="K2135" i="3" s="1"/>
  <c r="J2136" i="3"/>
  <c r="K2136" i="3" s="1"/>
  <c r="J2137" i="3"/>
  <c r="K2137" i="3" s="1"/>
  <c r="J2138" i="3"/>
  <c r="K2138" i="3" s="1"/>
  <c r="J2139" i="3"/>
  <c r="K2139" i="3" s="1"/>
  <c r="J2140" i="3"/>
  <c r="K2140" i="3" s="1"/>
  <c r="J2141" i="3"/>
  <c r="K2141" i="3" s="1"/>
  <c r="J2142" i="3"/>
  <c r="K2142" i="3" s="1"/>
  <c r="J2143" i="3"/>
  <c r="K2143" i="3" s="1"/>
  <c r="J2144" i="3"/>
  <c r="K2144" i="3" s="1"/>
  <c r="J2145" i="3"/>
  <c r="K2145" i="3" s="1"/>
  <c r="J2146" i="3"/>
  <c r="K2146" i="3" s="1"/>
  <c r="J2147" i="3"/>
  <c r="K2147" i="3" s="1"/>
  <c r="J2148" i="3"/>
  <c r="K2148" i="3" s="1"/>
  <c r="J2149" i="3"/>
  <c r="K2149" i="3" s="1"/>
  <c r="J2150" i="3"/>
  <c r="K2150" i="3" s="1"/>
  <c r="J2151" i="3"/>
  <c r="K2151" i="3" s="1"/>
  <c r="J2152" i="3"/>
  <c r="K2152" i="3" s="1"/>
  <c r="J2153" i="3"/>
  <c r="K2153" i="3" s="1"/>
  <c r="J2154" i="3"/>
  <c r="K2154" i="3" s="1"/>
  <c r="J2155" i="3"/>
  <c r="K2155" i="3" s="1"/>
  <c r="J2156" i="3"/>
  <c r="K2156" i="3" s="1"/>
  <c r="J2157" i="3"/>
  <c r="K2157" i="3" s="1"/>
  <c r="J2158" i="3"/>
  <c r="K2158" i="3" s="1"/>
  <c r="J2159" i="3"/>
  <c r="K2159" i="3" s="1"/>
  <c r="J2160" i="3"/>
  <c r="K2160" i="3" s="1"/>
  <c r="J2161" i="3"/>
  <c r="K2161" i="3" s="1"/>
  <c r="J2162" i="3"/>
  <c r="K2162" i="3" s="1"/>
  <c r="J2163" i="3"/>
  <c r="K2163" i="3" s="1"/>
  <c r="J2164" i="3"/>
  <c r="K2164" i="3" s="1"/>
  <c r="J2165" i="3"/>
  <c r="K2165" i="3" s="1"/>
  <c r="J2166" i="3"/>
  <c r="K2166" i="3" s="1"/>
  <c r="J2167" i="3"/>
  <c r="K2167" i="3" s="1"/>
  <c r="J2168" i="3"/>
  <c r="K2168" i="3" s="1"/>
  <c r="J2169" i="3"/>
  <c r="K2169" i="3" s="1"/>
  <c r="J2170" i="3"/>
  <c r="K2170" i="3" s="1"/>
  <c r="J2171" i="3"/>
  <c r="K2171" i="3" s="1"/>
  <c r="J2172" i="3"/>
  <c r="K2172" i="3" s="1"/>
  <c r="J2173" i="3"/>
  <c r="K2173" i="3" s="1"/>
  <c r="J2174" i="3"/>
  <c r="K2174" i="3" s="1"/>
  <c r="J2175" i="3"/>
  <c r="K2175" i="3" s="1"/>
  <c r="J2176" i="3"/>
  <c r="K2176" i="3" s="1"/>
  <c r="J2177" i="3"/>
  <c r="K2177" i="3" s="1"/>
  <c r="J2178" i="3"/>
  <c r="K2178" i="3" s="1"/>
  <c r="J2179" i="3"/>
  <c r="K2179" i="3" s="1"/>
  <c r="J2180" i="3"/>
  <c r="K2180" i="3" s="1"/>
  <c r="J2181" i="3"/>
  <c r="K2181" i="3" s="1"/>
  <c r="J2182" i="3"/>
  <c r="K2182" i="3" s="1"/>
  <c r="J2183" i="3"/>
  <c r="K2183" i="3" s="1"/>
  <c r="J2184" i="3"/>
  <c r="K2184" i="3" s="1"/>
  <c r="J2185" i="3"/>
  <c r="K2185" i="3" s="1"/>
  <c r="J2186" i="3"/>
  <c r="K2186" i="3" s="1"/>
  <c r="J2187" i="3"/>
  <c r="K2187" i="3" s="1"/>
  <c r="J2188" i="3"/>
  <c r="K2188" i="3" s="1"/>
  <c r="J2189" i="3"/>
  <c r="K2189" i="3" s="1"/>
  <c r="J2190" i="3"/>
  <c r="K2190" i="3" s="1"/>
  <c r="J2191" i="3"/>
  <c r="K2191" i="3" s="1"/>
  <c r="J2192" i="3"/>
  <c r="K2192" i="3" s="1"/>
  <c r="J2193" i="3"/>
  <c r="K2193" i="3" s="1"/>
  <c r="J2194" i="3"/>
  <c r="K2194" i="3" s="1"/>
  <c r="J2195" i="3"/>
  <c r="K2195" i="3" s="1"/>
  <c r="J2196" i="3"/>
  <c r="K2196" i="3" s="1"/>
  <c r="J2197" i="3"/>
  <c r="K2197" i="3" s="1"/>
  <c r="J2198" i="3"/>
  <c r="K2198" i="3" s="1"/>
  <c r="J2199" i="3"/>
  <c r="K2199" i="3" s="1"/>
  <c r="J2200" i="3"/>
  <c r="K2200" i="3" s="1"/>
  <c r="J2201" i="3"/>
  <c r="K2201" i="3" s="1"/>
  <c r="J2202" i="3"/>
  <c r="K2202" i="3" s="1"/>
  <c r="J2203" i="3"/>
  <c r="K2203" i="3" s="1"/>
  <c r="J2204" i="3"/>
  <c r="K2204" i="3" s="1"/>
  <c r="J2205" i="3"/>
  <c r="K2205" i="3" s="1"/>
  <c r="J2206" i="3"/>
  <c r="K2206" i="3" s="1"/>
  <c r="J2207" i="3"/>
  <c r="K2207" i="3" s="1"/>
  <c r="J2208" i="3"/>
  <c r="K2208" i="3" s="1"/>
  <c r="J2209" i="3"/>
  <c r="K2209" i="3" s="1"/>
  <c r="J2210" i="3"/>
  <c r="K2210" i="3" s="1"/>
  <c r="J2211" i="3"/>
  <c r="K2211" i="3" s="1"/>
  <c r="J2212" i="3"/>
  <c r="K2212" i="3" s="1"/>
  <c r="J2213" i="3"/>
  <c r="K2213" i="3" s="1"/>
  <c r="J2214" i="3"/>
  <c r="K2214" i="3" s="1"/>
  <c r="J2215" i="3"/>
  <c r="K2215" i="3" s="1"/>
  <c r="J2216" i="3"/>
  <c r="K2216" i="3" s="1"/>
  <c r="J2217" i="3"/>
  <c r="K2217" i="3" s="1"/>
  <c r="J2218" i="3"/>
  <c r="K2218" i="3" s="1"/>
  <c r="J2219" i="3"/>
  <c r="K2219" i="3" s="1"/>
  <c r="J2220" i="3"/>
  <c r="K2220" i="3" s="1"/>
  <c r="J2221" i="3"/>
  <c r="K2221" i="3" s="1"/>
  <c r="J2222" i="3"/>
  <c r="K2222" i="3" s="1"/>
  <c r="J2223" i="3"/>
  <c r="K2223" i="3" s="1"/>
  <c r="J2224" i="3"/>
  <c r="K2224" i="3" s="1"/>
  <c r="J2225" i="3"/>
  <c r="K2225" i="3" s="1"/>
  <c r="J2226" i="3"/>
  <c r="K2226" i="3" s="1"/>
  <c r="J2227" i="3"/>
  <c r="K2227" i="3" s="1"/>
  <c r="J2228" i="3"/>
  <c r="K2228" i="3" s="1"/>
  <c r="J2229" i="3"/>
  <c r="K2229" i="3" s="1"/>
  <c r="J2230" i="3"/>
  <c r="K2230" i="3" s="1"/>
  <c r="J2231" i="3"/>
  <c r="K2231" i="3" s="1"/>
  <c r="J2232" i="3"/>
  <c r="K2232" i="3" s="1"/>
  <c r="J2233" i="3"/>
  <c r="K2233" i="3" s="1"/>
  <c r="J2234" i="3"/>
  <c r="K2234" i="3" s="1"/>
  <c r="J2235" i="3"/>
  <c r="K2235" i="3" s="1"/>
  <c r="J2236" i="3"/>
  <c r="K2236" i="3" s="1"/>
  <c r="J2237" i="3"/>
  <c r="K2237" i="3" s="1"/>
  <c r="J2238" i="3"/>
  <c r="K2238" i="3" s="1"/>
  <c r="J2239" i="3"/>
  <c r="K2239" i="3" s="1"/>
  <c r="J2240" i="3"/>
  <c r="K2240" i="3" s="1"/>
  <c r="J2241" i="3"/>
  <c r="K2241" i="3" s="1"/>
  <c r="J2242" i="3"/>
  <c r="K2242" i="3" s="1"/>
  <c r="J2243" i="3"/>
  <c r="K2243" i="3" s="1"/>
  <c r="J2244" i="3"/>
  <c r="K2244" i="3" s="1"/>
  <c r="J2245" i="3"/>
  <c r="K2245" i="3" s="1"/>
  <c r="J2246" i="3"/>
  <c r="K2246" i="3" s="1"/>
  <c r="J2247" i="3"/>
  <c r="K2247" i="3" s="1"/>
  <c r="J2248" i="3"/>
  <c r="K2248" i="3" s="1"/>
  <c r="J2249" i="3"/>
  <c r="K2249" i="3" s="1"/>
  <c r="J2250" i="3"/>
  <c r="K2250" i="3" s="1"/>
  <c r="J2251" i="3"/>
  <c r="K2251" i="3" s="1"/>
  <c r="J2252" i="3"/>
  <c r="K2252" i="3" s="1"/>
  <c r="J2253" i="3"/>
  <c r="K2253" i="3" s="1"/>
  <c r="J2254" i="3"/>
  <c r="K2254" i="3" s="1"/>
  <c r="J2255" i="3"/>
  <c r="K2255" i="3" s="1"/>
  <c r="J2256" i="3"/>
  <c r="K2256" i="3" s="1"/>
  <c r="J2257" i="3"/>
  <c r="K2257" i="3" s="1"/>
  <c r="J2258" i="3"/>
  <c r="K2258" i="3" s="1"/>
  <c r="J2259" i="3"/>
  <c r="K2259" i="3" s="1"/>
  <c r="J2260" i="3"/>
  <c r="K2260" i="3" s="1"/>
  <c r="J2261" i="3"/>
  <c r="K2261" i="3" s="1"/>
  <c r="J2262" i="3"/>
  <c r="K2262" i="3" s="1"/>
  <c r="J2263" i="3"/>
  <c r="K2263" i="3" s="1"/>
  <c r="J2264" i="3"/>
  <c r="K2264" i="3" s="1"/>
  <c r="J2265" i="3"/>
  <c r="K2265" i="3" s="1"/>
  <c r="J2266" i="3"/>
  <c r="K2266" i="3" s="1"/>
  <c r="J2267" i="3"/>
  <c r="K2267" i="3" s="1"/>
  <c r="J2268" i="3"/>
  <c r="K2268" i="3" s="1"/>
  <c r="J2269" i="3"/>
  <c r="K2269" i="3" s="1"/>
  <c r="J2270" i="3"/>
  <c r="K2270" i="3" s="1"/>
  <c r="J2271" i="3"/>
  <c r="K2271" i="3" s="1"/>
  <c r="J2272" i="3"/>
  <c r="K2272" i="3" s="1"/>
  <c r="J2273" i="3"/>
  <c r="K2273" i="3" s="1"/>
  <c r="J2274" i="3"/>
  <c r="K2274" i="3" s="1"/>
  <c r="J2275" i="3"/>
  <c r="K2275" i="3" s="1"/>
  <c r="J2276" i="3"/>
  <c r="K2276" i="3" s="1"/>
  <c r="J2277" i="3"/>
  <c r="K2277" i="3" s="1"/>
  <c r="J2278" i="3"/>
  <c r="K2278" i="3" s="1"/>
  <c r="J2279" i="3"/>
  <c r="K2279" i="3" s="1"/>
  <c r="J2280" i="3"/>
  <c r="K2280" i="3" s="1"/>
  <c r="J2281" i="3"/>
  <c r="K2281" i="3" s="1"/>
  <c r="J2282" i="3"/>
  <c r="K2282" i="3" s="1"/>
  <c r="J2283" i="3"/>
  <c r="K2283" i="3" s="1"/>
  <c r="J2284" i="3"/>
  <c r="K2284" i="3" s="1"/>
  <c r="J2285" i="3"/>
  <c r="K2285" i="3" s="1"/>
  <c r="J2286" i="3"/>
  <c r="K2286" i="3" s="1"/>
  <c r="J2287" i="3"/>
  <c r="K2287" i="3" s="1"/>
  <c r="J2288" i="3"/>
  <c r="K2288" i="3" s="1"/>
  <c r="J2289" i="3"/>
  <c r="K2289" i="3" s="1"/>
  <c r="J2290" i="3"/>
  <c r="K2290" i="3" s="1"/>
  <c r="J2291" i="3"/>
  <c r="K2291" i="3" s="1"/>
  <c r="J2292" i="3"/>
  <c r="K2292" i="3" s="1"/>
  <c r="J2293" i="3"/>
  <c r="K2293" i="3" s="1"/>
  <c r="J2294" i="3"/>
  <c r="K2294" i="3" s="1"/>
  <c r="J2295" i="3"/>
  <c r="K2295" i="3" s="1"/>
  <c r="J2296" i="3"/>
  <c r="K2296" i="3" s="1"/>
  <c r="J2297" i="3"/>
  <c r="K2297" i="3" s="1"/>
  <c r="J2298" i="3"/>
  <c r="K2298" i="3" s="1"/>
  <c r="J2299" i="3"/>
  <c r="K2299" i="3" s="1"/>
  <c r="J2300" i="3"/>
  <c r="K2300" i="3" s="1"/>
  <c r="J2301" i="3"/>
  <c r="K2301" i="3" s="1"/>
  <c r="J2302" i="3"/>
  <c r="K2302" i="3" s="1"/>
  <c r="J2303" i="3"/>
  <c r="K2303" i="3" s="1"/>
  <c r="J2304" i="3"/>
  <c r="K2304" i="3" s="1"/>
  <c r="J2305" i="3"/>
  <c r="K2305" i="3" s="1"/>
  <c r="J2306" i="3"/>
  <c r="K2306" i="3" s="1"/>
  <c r="J2307" i="3"/>
  <c r="K2307" i="3" s="1"/>
  <c r="J2308" i="3"/>
  <c r="K2308" i="3" s="1"/>
  <c r="J2309" i="3"/>
  <c r="K2309" i="3" s="1"/>
  <c r="J2310" i="3"/>
  <c r="K2310" i="3" s="1"/>
  <c r="J2311" i="3"/>
  <c r="K2311" i="3" s="1"/>
  <c r="J2312" i="3"/>
  <c r="K2312" i="3" s="1"/>
  <c r="J2313" i="3"/>
  <c r="K2313" i="3" s="1"/>
  <c r="J2314" i="3"/>
  <c r="K2314" i="3" s="1"/>
  <c r="J2315" i="3"/>
  <c r="K2315" i="3" s="1"/>
  <c r="J2316" i="3"/>
  <c r="K2316" i="3" s="1"/>
  <c r="J2317" i="3"/>
  <c r="K2317" i="3" s="1"/>
  <c r="J2318" i="3"/>
  <c r="K2318" i="3" s="1"/>
  <c r="J2319" i="3"/>
  <c r="K2319" i="3" s="1"/>
  <c r="J2320" i="3"/>
  <c r="K2320" i="3" s="1"/>
  <c r="J2321" i="3"/>
  <c r="K2321" i="3" s="1"/>
  <c r="J2322" i="3"/>
  <c r="K2322" i="3" s="1"/>
  <c r="J2323" i="3"/>
  <c r="K2323" i="3" s="1"/>
  <c r="J2324" i="3"/>
  <c r="K2324" i="3" s="1"/>
  <c r="J2325" i="3"/>
  <c r="K2325" i="3" s="1"/>
  <c r="J2326" i="3"/>
  <c r="K2326" i="3" s="1"/>
  <c r="J2327" i="3"/>
  <c r="K2327" i="3" s="1"/>
  <c r="J2328" i="3"/>
  <c r="K2328" i="3" s="1"/>
  <c r="J2329" i="3"/>
  <c r="K2329" i="3" s="1"/>
  <c r="J2330" i="3"/>
  <c r="K2330" i="3" s="1"/>
  <c r="J2331" i="3"/>
  <c r="K2331" i="3" s="1"/>
  <c r="J2332" i="3"/>
  <c r="K2332" i="3" s="1"/>
  <c r="J2333" i="3"/>
  <c r="K2333" i="3" s="1"/>
  <c r="J2334" i="3"/>
  <c r="K2334" i="3" s="1"/>
  <c r="J2335" i="3"/>
  <c r="K2335" i="3" s="1"/>
  <c r="J2336" i="3"/>
  <c r="K2336" i="3" s="1"/>
  <c r="J2337" i="3"/>
  <c r="K2337" i="3" s="1"/>
  <c r="J2338" i="3"/>
  <c r="K2338" i="3" s="1"/>
  <c r="J2339" i="3"/>
  <c r="K2339" i="3" s="1"/>
  <c r="J2340" i="3"/>
  <c r="K2340" i="3" s="1"/>
  <c r="J2341" i="3"/>
  <c r="K2341" i="3" s="1"/>
  <c r="J2342" i="3"/>
  <c r="K2342" i="3" s="1"/>
  <c r="J2343" i="3"/>
  <c r="K2343" i="3" s="1"/>
  <c r="J2344" i="3"/>
  <c r="K2344" i="3" s="1"/>
  <c r="J2345" i="3"/>
  <c r="K2345" i="3" s="1"/>
  <c r="J2346" i="3"/>
  <c r="K2346" i="3" s="1"/>
  <c r="J2347" i="3"/>
  <c r="K2347" i="3" s="1"/>
  <c r="J2348" i="3"/>
  <c r="K2348" i="3" s="1"/>
  <c r="J2349" i="3"/>
  <c r="K2349" i="3" s="1"/>
  <c r="J2350" i="3"/>
  <c r="K2350" i="3" s="1"/>
  <c r="J2351" i="3"/>
  <c r="K2351" i="3" s="1"/>
  <c r="J2352" i="3"/>
  <c r="K2352" i="3" s="1"/>
  <c r="J2353" i="3"/>
  <c r="K2353" i="3" s="1"/>
  <c r="J2354" i="3"/>
  <c r="K2354" i="3" s="1"/>
  <c r="J2355" i="3"/>
  <c r="K2355" i="3" s="1"/>
  <c r="J2356" i="3"/>
  <c r="K2356" i="3" s="1"/>
  <c r="J2357" i="3"/>
  <c r="K2357" i="3" s="1"/>
  <c r="J2358" i="3"/>
  <c r="K2358" i="3" s="1"/>
  <c r="J2359" i="3"/>
  <c r="K2359" i="3" s="1"/>
  <c r="J2360" i="3"/>
  <c r="K2360" i="3" s="1"/>
  <c r="J2361" i="3"/>
  <c r="K2361" i="3" s="1"/>
  <c r="J2362" i="3"/>
  <c r="K2362" i="3" s="1"/>
  <c r="J2363" i="3"/>
  <c r="K2363" i="3" s="1"/>
  <c r="J2364" i="3"/>
  <c r="K2364" i="3" s="1"/>
  <c r="J2365" i="3"/>
  <c r="K2365" i="3" s="1"/>
  <c r="J2366" i="3"/>
  <c r="K2366" i="3" s="1"/>
  <c r="J2367" i="3"/>
  <c r="K2367" i="3" s="1"/>
  <c r="J2368" i="3"/>
  <c r="K2368" i="3" s="1"/>
  <c r="J2369" i="3"/>
  <c r="K2369" i="3" s="1"/>
  <c r="J2370" i="3"/>
  <c r="K2370" i="3" s="1"/>
  <c r="J2371" i="3"/>
  <c r="K2371" i="3" s="1"/>
  <c r="J2372" i="3"/>
  <c r="K2372" i="3" s="1"/>
  <c r="J2373" i="3"/>
  <c r="K2373" i="3" s="1"/>
  <c r="J2374" i="3"/>
  <c r="K2374" i="3" s="1"/>
  <c r="J2375" i="3"/>
  <c r="K2375" i="3" s="1"/>
  <c r="J2376" i="3"/>
  <c r="K2376" i="3" s="1"/>
  <c r="J2377" i="3"/>
  <c r="K2377" i="3" s="1"/>
  <c r="J2378" i="3"/>
  <c r="K2378" i="3" s="1"/>
  <c r="J2379" i="3"/>
  <c r="K2379" i="3" s="1"/>
  <c r="J2380" i="3"/>
  <c r="K2380" i="3" s="1"/>
  <c r="J2381" i="3"/>
  <c r="K2381" i="3" s="1"/>
  <c r="J2382" i="3"/>
  <c r="K2382" i="3" s="1"/>
  <c r="J2383" i="3"/>
  <c r="K2383" i="3" s="1"/>
  <c r="J2384" i="3"/>
  <c r="K2384" i="3" s="1"/>
  <c r="J2385" i="3"/>
  <c r="K2385" i="3" s="1"/>
  <c r="J2386" i="3"/>
  <c r="K2386" i="3" s="1"/>
  <c r="J2387" i="3"/>
  <c r="K2387" i="3" s="1"/>
  <c r="J2388" i="3"/>
  <c r="K2388" i="3" s="1"/>
  <c r="J2389" i="3"/>
  <c r="K2389" i="3" s="1"/>
  <c r="J2390" i="3"/>
  <c r="K2390" i="3" s="1"/>
  <c r="J2391" i="3"/>
  <c r="K2391" i="3" s="1"/>
  <c r="J2392" i="3"/>
  <c r="K2392" i="3" s="1"/>
  <c r="J2393" i="3"/>
  <c r="K2393" i="3" s="1"/>
  <c r="J2394" i="3"/>
  <c r="K2394" i="3" s="1"/>
  <c r="J2395" i="3"/>
  <c r="K2395" i="3" s="1"/>
  <c r="J2396" i="3"/>
  <c r="K2396" i="3" s="1"/>
  <c r="J2397" i="3"/>
  <c r="K2397" i="3" s="1"/>
  <c r="J2398" i="3"/>
  <c r="K2398" i="3" s="1"/>
  <c r="J2399" i="3"/>
  <c r="K2399" i="3" s="1"/>
  <c r="J2400" i="3"/>
  <c r="K2400" i="3" s="1"/>
  <c r="J2401" i="3"/>
  <c r="K2401" i="3" s="1"/>
  <c r="J2402" i="3"/>
  <c r="K2402" i="3" s="1"/>
  <c r="J2403" i="3"/>
  <c r="K2403" i="3" s="1"/>
  <c r="J2404" i="3"/>
  <c r="K2404" i="3" s="1"/>
  <c r="J2405" i="3"/>
  <c r="K2405" i="3" s="1"/>
  <c r="J2406" i="3"/>
  <c r="K2406" i="3" s="1"/>
  <c r="J2407" i="3"/>
  <c r="K2407" i="3" s="1"/>
  <c r="J2408" i="3"/>
  <c r="K2408" i="3" s="1"/>
  <c r="J2409" i="3"/>
  <c r="K2409" i="3" s="1"/>
  <c r="J2410" i="3"/>
  <c r="K2410" i="3" s="1"/>
  <c r="J2411" i="3"/>
  <c r="K2411" i="3" s="1"/>
  <c r="J2412" i="3"/>
  <c r="K2412" i="3" s="1"/>
  <c r="J2413" i="3"/>
  <c r="K2413" i="3" s="1"/>
  <c r="J2414" i="3"/>
  <c r="K2414" i="3" s="1"/>
  <c r="J2415" i="3"/>
  <c r="K2415" i="3" s="1"/>
  <c r="J2416" i="3"/>
  <c r="K2416" i="3" s="1"/>
  <c r="J2417" i="3"/>
  <c r="K2417" i="3" s="1"/>
  <c r="J2418" i="3"/>
  <c r="K2418" i="3" s="1"/>
  <c r="J2419" i="3"/>
  <c r="K2419" i="3" s="1"/>
  <c r="J2420" i="3"/>
  <c r="K2420" i="3" s="1"/>
  <c r="J2421" i="3"/>
  <c r="K2421" i="3" s="1"/>
  <c r="J2422" i="3"/>
  <c r="K2422" i="3" s="1"/>
  <c r="J2423" i="3"/>
  <c r="K2423" i="3" s="1"/>
  <c r="J2424" i="3"/>
  <c r="K2424" i="3" s="1"/>
  <c r="J2425" i="3"/>
  <c r="K2425" i="3" s="1"/>
  <c r="J2426" i="3"/>
  <c r="K2426" i="3" s="1"/>
  <c r="J2427" i="3"/>
  <c r="K2427" i="3" s="1"/>
  <c r="J2428" i="3"/>
  <c r="K2428" i="3" s="1"/>
  <c r="J2429" i="3"/>
  <c r="K2429" i="3" s="1"/>
  <c r="J2430" i="3"/>
  <c r="K2430" i="3" s="1"/>
  <c r="J2431" i="3"/>
  <c r="K2431" i="3" s="1"/>
  <c r="J2432" i="3"/>
  <c r="K2432" i="3" s="1"/>
  <c r="J2433" i="3"/>
  <c r="K2433" i="3" s="1"/>
  <c r="J2434" i="3"/>
  <c r="K2434" i="3" s="1"/>
  <c r="J2435" i="3"/>
  <c r="K2435" i="3" s="1"/>
  <c r="J2436" i="3"/>
  <c r="K2436" i="3" s="1"/>
  <c r="J2437" i="3"/>
  <c r="K2437" i="3" s="1"/>
  <c r="J2438" i="3"/>
  <c r="K2438" i="3" s="1"/>
  <c r="J2439" i="3"/>
  <c r="K2439" i="3" s="1"/>
  <c r="J2440" i="3"/>
  <c r="K2440" i="3" s="1"/>
  <c r="J2441" i="3"/>
  <c r="K2441" i="3" s="1"/>
  <c r="J2442" i="3"/>
  <c r="K2442" i="3" s="1"/>
  <c r="J2443" i="3"/>
  <c r="K2443" i="3" s="1"/>
  <c r="J2444" i="3"/>
  <c r="K2444" i="3" s="1"/>
  <c r="J2445" i="3"/>
  <c r="K2445" i="3" s="1"/>
  <c r="J2446" i="3"/>
  <c r="K2446" i="3" s="1"/>
  <c r="J2447" i="3"/>
  <c r="K2447" i="3" s="1"/>
  <c r="J2448" i="3"/>
  <c r="K2448" i="3" s="1"/>
  <c r="J2449" i="3"/>
  <c r="K2449" i="3" s="1"/>
  <c r="J2450" i="3"/>
  <c r="K2450" i="3" s="1"/>
  <c r="J2451" i="3"/>
  <c r="K2451" i="3" s="1"/>
  <c r="J2452" i="3"/>
  <c r="K2452" i="3" s="1"/>
  <c r="J2453" i="3"/>
  <c r="K2453" i="3" s="1"/>
  <c r="J2454" i="3"/>
  <c r="K2454" i="3" s="1"/>
  <c r="J2455" i="3"/>
  <c r="K2455" i="3" s="1"/>
  <c r="J2456" i="3"/>
  <c r="K2456" i="3" s="1"/>
  <c r="J2457" i="3"/>
  <c r="K2457" i="3" s="1"/>
  <c r="J2458" i="3"/>
  <c r="K2458" i="3" s="1"/>
  <c r="J2459" i="3"/>
  <c r="K2459" i="3" s="1"/>
  <c r="J2460" i="3"/>
  <c r="K2460" i="3" s="1"/>
  <c r="J2461" i="3"/>
  <c r="K2461" i="3" s="1"/>
  <c r="J2462" i="3"/>
  <c r="K2462" i="3" s="1"/>
  <c r="J2463" i="3"/>
  <c r="K2463" i="3" s="1"/>
  <c r="J2464" i="3"/>
  <c r="K2464" i="3" s="1"/>
  <c r="J2465" i="3"/>
  <c r="K2465" i="3" s="1"/>
  <c r="J2466" i="3"/>
  <c r="K2466" i="3" s="1"/>
  <c r="J2467" i="3"/>
  <c r="K2467" i="3" s="1"/>
  <c r="J2468" i="3"/>
  <c r="K2468" i="3" s="1"/>
  <c r="J2469" i="3"/>
  <c r="K2469" i="3" s="1"/>
  <c r="J2470" i="3"/>
  <c r="K2470" i="3" s="1"/>
  <c r="J2471" i="3"/>
  <c r="K2471" i="3" s="1"/>
  <c r="J2472" i="3"/>
  <c r="K2472" i="3" s="1"/>
  <c r="J2473" i="3"/>
  <c r="K2473" i="3" s="1"/>
  <c r="J2474" i="3"/>
  <c r="K2474" i="3" s="1"/>
  <c r="J2475" i="3"/>
  <c r="K2475" i="3" s="1"/>
  <c r="J2476" i="3"/>
  <c r="K2476" i="3" s="1"/>
  <c r="J2477" i="3"/>
  <c r="K2477" i="3" s="1"/>
  <c r="J2478" i="3"/>
  <c r="K2478" i="3" s="1"/>
  <c r="J2479" i="3"/>
  <c r="K2479" i="3" s="1"/>
  <c r="J2480" i="3"/>
  <c r="K2480" i="3" s="1"/>
  <c r="J2481" i="3"/>
  <c r="K2481" i="3" s="1"/>
  <c r="J2482" i="3"/>
  <c r="K2482" i="3" s="1"/>
  <c r="J2483" i="3"/>
  <c r="K2483" i="3" s="1"/>
  <c r="J2484" i="3"/>
  <c r="K2484" i="3" s="1"/>
  <c r="J2485" i="3"/>
  <c r="K2485" i="3" s="1"/>
  <c r="J2486" i="3"/>
  <c r="K2486" i="3" s="1"/>
  <c r="J2487" i="3"/>
  <c r="K2487" i="3" s="1"/>
  <c r="J2488" i="3"/>
  <c r="K2488" i="3" s="1"/>
  <c r="J2489" i="3"/>
  <c r="K2489" i="3" s="1"/>
  <c r="J2490" i="3"/>
  <c r="K2490" i="3" s="1"/>
  <c r="J2491" i="3"/>
  <c r="K2491" i="3" s="1"/>
  <c r="J2492" i="3"/>
  <c r="K2492" i="3" s="1"/>
  <c r="J2493" i="3"/>
  <c r="K2493" i="3" s="1"/>
  <c r="J2494" i="3"/>
  <c r="K2494" i="3" s="1"/>
  <c r="J2495" i="3"/>
  <c r="K2495" i="3" s="1"/>
  <c r="J2496" i="3"/>
  <c r="K2496" i="3" s="1"/>
  <c r="J2497" i="3"/>
  <c r="K2497" i="3" s="1"/>
  <c r="J2498" i="3"/>
  <c r="K2498" i="3" s="1"/>
  <c r="J2499" i="3"/>
  <c r="K2499" i="3" s="1"/>
  <c r="J2500" i="3"/>
  <c r="K2500" i="3" s="1"/>
  <c r="J2501" i="3"/>
  <c r="K2501" i="3" s="1"/>
  <c r="J2502" i="3"/>
  <c r="K2502" i="3" s="1"/>
  <c r="J2503" i="3"/>
  <c r="K2503" i="3" s="1"/>
  <c r="J2504" i="3"/>
  <c r="K2504" i="3" s="1"/>
  <c r="J2505" i="3"/>
  <c r="K2505" i="3" s="1"/>
  <c r="J2506" i="3"/>
  <c r="K2506" i="3" s="1"/>
  <c r="J2507" i="3"/>
  <c r="K2507" i="3" s="1"/>
  <c r="J2508" i="3"/>
  <c r="K2508" i="3" s="1"/>
  <c r="J2509" i="3"/>
  <c r="K2509" i="3" s="1"/>
  <c r="J2510" i="3"/>
  <c r="K2510" i="3" s="1"/>
  <c r="J2511" i="3"/>
  <c r="K2511" i="3" s="1"/>
  <c r="J2512" i="3"/>
  <c r="K2512" i="3" s="1"/>
  <c r="J2513" i="3"/>
  <c r="K2513" i="3" s="1"/>
  <c r="J2514" i="3"/>
  <c r="K2514" i="3" s="1"/>
  <c r="J2515" i="3"/>
  <c r="K2515" i="3" s="1"/>
  <c r="J2516" i="3"/>
  <c r="K2516" i="3" s="1"/>
  <c r="J2517" i="3"/>
  <c r="K2517" i="3" s="1"/>
  <c r="J2518" i="3"/>
  <c r="K2518" i="3" s="1"/>
  <c r="J2519" i="3"/>
  <c r="K2519" i="3" s="1"/>
  <c r="J2520" i="3"/>
  <c r="K2520" i="3" s="1"/>
  <c r="J2521" i="3"/>
  <c r="K2521" i="3" s="1"/>
  <c r="J2522" i="3"/>
  <c r="K2522" i="3" s="1"/>
  <c r="J2523" i="3"/>
  <c r="K2523" i="3" s="1"/>
  <c r="J2524" i="3"/>
  <c r="K2524" i="3" s="1"/>
  <c r="J2525" i="3"/>
  <c r="K2525" i="3" s="1"/>
  <c r="J2526" i="3"/>
  <c r="K2526" i="3" s="1"/>
  <c r="J2527" i="3"/>
  <c r="K2527" i="3" s="1"/>
  <c r="J2528" i="3"/>
  <c r="K2528" i="3" s="1"/>
  <c r="J2529" i="3"/>
  <c r="K2529" i="3" s="1"/>
  <c r="J2530" i="3"/>
  <c r="K2530" i="3" s="1"/>
  <c r="J2531" i="3"/>
  <c r="K2531" i="3" s="1"/>
  <c r="J2532" i="3"/>
  <c r="K2532" i="3" s="1"/>
  <c r="J2533" i="3"/>
  <c r="K2533" i="3" s="1"/>
  <c r="J2534" i="3"/>
  <c r="K2534" i="3" s="1"/>
  <c r="J2535" i="3"/>
  <c r="K2535" i="3" s="1"/>
  <c r="J2536" i="3"/>
  <c r="K2536" i="3" s="1"/>
  <c r="J2537" i="3"/>
  <c r="K2537" i="3" s="1"/>
  <c r="J2538" i="3"/>
  <c r="K2538" i="3" s="1"/>
  <c r="J2539" i="3"/>
  <c r="K2539" i="3" s="1"/>
  <c r="J2540" i="3"/>
  <c r="K2540" i="3" s="1"/>
  <c r="J2541" i="3"/>
  <c r="K2541" i="3" s="1"/>
  <c r="J2542" i="3"/>
  <c r="K2542" i="3" s="1"/>
  <c r="J2543" i="3"/>
  <c r="K2543" i="3" s="1"/>
  <c r="J2544" i="3"/>
  <c r="K2544" i="3" s="1"/>
  <c r="J2545" i="3"/>
  <c r="K2545" i="3" s="1"/>
  <c r="J2546" i="3"/>
  <c r="K2546" i="3" s="1"/>
  <c r="J2547" i="3"/>
  <c r="K2547" i="3" s="1"/>
  <c r="J2548" i="3"/>
  <c r="K2548" i="3" s="1"/>
  <c r="J2549" i="3"/>
  <c r="K2549" i="3" s="1"/>
  <c r="J2550" i="3"/>
  <c r="K2550" i="3" s="1"/>
  <c r="J2551" i="3"/>
  <c r="K2551" i="3" s="1"/>
  <c r="J2552" i="3"/>
  <c r="K2552" i="3" s="1"/>
  <c r="J2553" i="3"/>
  <c r="K2553" i="3" s="1"/>
  <c r="J2554" i="3"/>
  <c r="K2554" i="3" s="1"/>
  <c r="J2555" i="3"/>
  <c r="K2555" i="3" s="1"/>
  <c r="J2556" i="3"/>
  <c r="K2556" i="3" s="1"/>
  <c r="J2557" i="3"/>
  <c r="K2557" i="3" s="1"/>
  <c r="J2558" i="3"/>
  <c r="K2558" i="3" s="1"/>
  <c r="J2559" i="3"/>
  <c r="K2559" i="3" s="1"/>
  <c r="J2560" i="3"/>
  <c r="K2560" i="3" s="1"/>
  <c r="J2561" i="3"/>
  <c r="K2561" i="3" s="1"/>
  <c r="J2562" i="3"/>
  <c r="K2562" i="3" s="1"/>
  <c r="J2563" i="3"/>
  <c r="K2563" i="3" s="1"/>
  <c r="J2564" i="3"/>
  <c r="K2564" i="3" s="1"/>
  <c r="J2565" i="3"/>
  <c r="K2565" i="3" s="1"/>
  <c r="J2566" i="3"/>
  <c r="K2566" i="3" s="1"/>
  <c r="J2567" i="3"/>
  <c r="K2567" i="3" s="1"/>
  <c r="J2568" i="3"/>
  <c r="K2568" i="3" s="1"/>
  <c r="J2569" i="3"/>
  <c r="K2569" i="3" s="1"/>
  <c r="J2570" i="3"/>
  <c r="K2570" i="3" s="1"/>
  <c r="J2571" i="3"/>
  <c r="K2571" i="3" s="1"/>
  <c r="J2572" i="3"/>
  <c r="K2572" i="3" s="1"/>
  <c r="J2573" i="3"/>
  <c r="K2573" i="3" s="1"/>
  <c r="J2574" i="3"/>
  <c r="K2574" i="3" s="1"/>
  <c r="J2575" i="3"/>
  <c r="K2575" i="3" s="1"/>
  <c r="J2576" i="3"/>
  <c r="K2576" i="3" s="1"/>
  <c r="J2577" i="3"/>
  <c r="K2577" i="3" s="1"/>
  <c r="J2578" i="3"/>
  <c r="K2578" i="3" s="1"/>
  <c r="J2579" i="3"/>
  <c r="K2579" i="3" s="1"/>
  <c r="J2580" i="3"/>
  <c r="K2580" i="3" s="1"/>
  <c r="J2581" i="3"/>
  <c r="K2581" i="3" s="1"/>
  <c r="J2582" i="3"/>
  <c r="K2582" i="3" s="1"/>
  <c r="J2583" i="3"/>
  <c r="K2583" i="3" s="1"/>
  <c r="J2584" i="3"/>
  <c r="K2584" i="3" s="1"/>
  <c r="J2585" i="3"/>
  <c r="K2585" i="3" s="1"/>
  <c r="J2586" i="3"/>
  <c r="K2586" i="3" s="1"/>
  <c r="J2587" i="3"/>
  <c r="K2587" i="3" s="1"/>
  <c r="J2588" i="3"/>
  <c r="K2588" i="3" s="1"/>
  <c r="J2589" i="3"/>
  <c r="K2589" i="3" s="1"/>
  <c r="J2590" i="3"/>
  <c r="K2590" i="3" s="1"/>
  <c r="J2591" i="3"/>
  <c r="K2591" i="3" s="1"/>
  <c r="J2592" i="3"/>
  <c r="K2592" i="3" s="1"/>
  <c r="J2593" i="3"/>
  <c r="K2593" i="3" s="1"/>
  <c r="J2594" i="3"/>
  <c r="K2594" i="3" s="1"/>
  <c r="J2595" i="3"/>
  <c r="K2595" i="3" s="1"/>
  <c r="J2596" i="3"/>
  <c r="K2596" i="3" s="1"/>
  <c r="J2597" i="3"/>
  <c r="K2597" i="3" s="1"/>
  <c r="J2598" i="3"/>
  <c r="K2598" i="3" s="1"/>
  <c r="J2599" i="3"/>
  <c r="K2599" i="3" s="1"/>
  <c r="J2600" i="3"/>
  <c r="K2600" i="3" s="1"/>
  <c r="J2601" i="3"/>
  <c r="K2601" i="3" s="1"/>
  <c r="J2602" i="3"/>
  <c r="K2602" i="3" s="1"/>
  <c r="J2603" i="3"/>
  <c r="K2603" i="3" s="1"/>
  <c r="J2604" i="3"/>
  <c r="K2604" i="3" s="1"/>
  <c r="J2605" i="3"/>
  <c r="K2605" i="3" s="1"/>
  <c r="J2606" i="3"/>
  <c r="K2606" i="3" s="1"/>
  <c r="J2607" i="3"/>
  <c r="K2607" i="3" s="1"/>
  <c r="J2608" i="3"/>
  <c r="K2608" i="3" s="1"/>
  <c r="J2609" i="3"/>
  <c r="K2609" i="3" s="1"/>
  <c r="J2610" i="3"/>
  <c r="K2610" i="3" s="1"/>
  <c r="J2611" i="3"/>
  <c r="K2611" i="3" s="1"/>
  <c r="J2612" i="3"/>
  <c r="K2612" i="3" s="1"/>
  <c r="J2613" i="3"/>
  <c r="K2613" i="3" s="1"/>
  <c r="J2614" i="3"/>
  <c r="K2614" i="3" s="1"/>
  <c r="J2615" i="3"/>
  <c r="K2615" i="3" s="1"/>
  <c r="J2616" i="3"/>
  <c r="K2616" i="3" s="1"/>
  <c r="J2617" i="3"/>
  <c r="K2617" i="3" s="1"/>
  <c r="J2618" i="3"/>
  <c r="K2618" i="3" s="1"/>
  <c r="J2619" i="3"/>
  <c r="K2619" i="3" s="1"/>
  <c r="J2620" i="3"/>
  <c r="K2620" i="3" s="1"/>
  <c r="J2621" i="3"/>
  <c r="K2621" i="3" s="1"/>
  <c r="J2622" i="3"/>
  <c r="K2622" i="3" s="1"/>
  <c r="J2623" i="3"/>
  <c r="K2623" i="3" s="1"/>
  <c r="J2624" i="3"/>
  <c r="K2624" i="3" s="1"/>
  <c r="J2625" i="3"/>
  <c r="K2625" i="3" s="1"/>
  <c r="J2626" i="3"/>
  <c r="K2626" i="3" s="1"/>
  <c r="J2627" i="3"/>
  <c r="K2627" i="3" s="1"/>
  <c r="J2628" i="3"/>
  <c r="K2628" i="3" s="1"/>
  <c r="J2629" i="3"/>
  <c r="K2629" i="3" s="1"/>
  <c r="J2630" i="3"/>
  <c r="K2630" i="3" s="1"/>
  <c r="J2631" i="3"/>
  <c r="K2631" i="3" s="1"/>
  <c r="J2632" i="3"/>
  <c r="K2632" i="3" s="1"/>
  <c r="J2633" i="3"/>
  <c r="K2633" i="3" s="1"/>
  <c r="J2634" i="3"/>
  <c r="K2634" i="3" s="1"/>
  <c r="J2635" i="3"/>
  <c r="K2635" i="3" s="1"/>
  <c r="J2636" i="3"/>
  <c r="K2636" i="3" s="1"/>
  <c r="J2637" i="3"/>
  <c r="K2637" i="3" s="1"/>
  <c r="J2638" i="3"/>
  <c r="K2638" i="3" s="1"/>
  <c r="J2639" i="3"/>
  <c r="K2639" i="3" s="1"/>
  <c r="J2640" i="3"/>
  <c r="K2640" i="3" s="1"/>
  <c r="J2641" i="3"/>
  <c r="K2641" i="3" s="1"/>
  <c r="J2642" i="3"/>
  <c r="K2642" i="3" s="1"/>
  <c r="J2643" i="3"/>
  <c r="K2643" i="3" s="1"/>
  <c r="J2644" i="3"/>
  <c r="K2644" i="3" s="1"/>
  <c r="J2645" i="3"/>
  <c r="K2645" i="3" s="1"/>
  <c r="J2646" i="3"/>
  <c r="K2646" i="3" s="1"/>
  <c r="J2647" i="3"/>
  <c r="K2647" i="3" s="1"/>
  <c r="J2648" i="3"/>
  <c r="K2648" i="3" s="1"/>
  <c r="J2649" i="3"/>
  <c r="K2649" i="3" s="1"/>
  <c r="J2650" i="3"/>
  <c r="K2650" i="3" s="1"/>
  <c r="J2651" i="3"/>
  <c r="K2651" i="3" s="1"/>
  <c r="J2652" i="3"/>
  <c r="K2652" i="3" s="1"/>
  <c r="J2653" i="3"/>
  <c r="K2653" i="3" s="1"/>
  <c r="J2654" i="3"/>
  <c r="K2654" i="3" s="1"/>
  <c r="J2655" i="3"/>
  <c r="K2655" i="3" s="1"/>
  <c r="J2656" i="3"/>
  <c r="K2656" i="3" s="1"/>
  <c r="J2657" i="3"/>
  <c r="K2657" i="3" s="1"/>
  <c r="J2658" i="3"/>
  <c r="K2658" i="3" s="1"/>
  <c r="J2659" i="3"/>
  <c r="K2659" i="3" s="1"/>
  <c r="J2660" i="3"/>
  <c r="K2660" i="3" s="1"/>
  <c r="J2661" i="3"/>
  <c r="K2661" i="3" s="1"/>
  <c r="J2662" i="3"/>
  <c r="K2662" i="3" s="1"/>
  <c r="J2663" i="3"/>
  <c r="K2663" i="3" s="1"/>
  <c r="J2664" i="3"/>
  <c r="K2664" i="3" s="1"/>
  <c r="J2665" i="3"/>
  <c r="K2665" i="3" s="1"/>
  <c r="J2666" i="3"/>
  <c r="K2666" i="3" s="1"/>
  <c r="J2667" i="3"/>
  <c r="K2667" i="3" s="1"/>
  <c r="J2668" i="3"/>
  <c r="K2668" i="3" s="1"/>
  <c r="J2669" i="3"/>
  <c r="K2669" i="3" s="1"/>
  <c r="J2670" i="3"/>
  <c r="K2670" i="3" s="1"/>
  <c r="J2671" i="3"/>
  <c r="K2671" i="3" s="1"/>
  <c r="J2672" i="3"/>
  <c r="K2672" i="3" s="1"/>
  <c r="J2673" i="3"/>
  <c r="K2673" i="3" s="1"/>
  <c r="J2674" i="3"/>
  <c r="K2674" i="3" s="1"/>
  <c r="J2675" i="3"/>
  <c r="K2675" i="3" s="1"/>
  <c r="J2676" i="3"/>
  <c r="K2676" i="3" s="1"/>
  <c r="J2677" i="3"/>
  <c r="K2677" i="3" s="1"/>
  <c r="J2678" i="3"/>
  <c r="K2678" i="3" s="1"/>
  <c r="J2679" i="3"/>
  <c r="K2679" i="3" s="1"/>
  <c r="J2680" i="3"/>
  <c r="K2680" i="3" s="1"/>
  <c r="J2681" i="3"/>
  <c r="K2681" i="3" s="1"/>
  <c r="J2682" i="3"/>
  <c r="K2682" i="3" s="1"/>
  <c r="J2683" i="3"/>
  <c r="K2683" i="3" s="1"/>
  <c r="J2684" i="3"/>
  <c r="K2684" i="3" s="1"/>
  <c r="J2685" i="3"/>
  <c r="K2685" i="3" s="1"/>
  <c r="J2686" i="3"/>
  <c r="K2686" i="3" s="1"/>
  <c r="J2687" i="3"/>
  <c r="K2687" i="3" s="1"/>
  <c r="J2688" i="3"/>
  <c r="K2688" i="3" s="1"/>
  <c r="J2689" i="3"/>
  <c r="K2689" i="3" s="1"/>
  <c r="J2690" i="3"/>
  <c r="K2690" i="3" s="1"/>
  <c r="J2691" i="3"/>
  <c r="K2691" i="3" s="1"/>
  <c r="J2692" i="3"/>
  <c r="K2692" i="3" s="1"/>
  <c r="J2693" i="3"/>
  <c r="K2693" i="3" s="1"/>
  <c r="J2694" i="3"/>
  <c r="K2694" i="3" s="1"/>
  <c r="J2695" i="3"/>
  <c r="K2695" i="3" s="1"/>
  <c r="J2696" i="3"/>
  <c r="K2696" i="3" s="1"/>
  <c r="J2697" i="3"/>
  <c r="K2697" i="3" s="1"/>
  <c r="J2698" i="3"/>
  <c r="K2698" i="3" s="1"/>
  <c r="J2699" i="3"/>
  <c r="K2699" i="3" s="1"/>
  <c r="J2700" i="3"/>
  <c r="K2700" i="3" s="1"/>
  <c r="J2701" i="3"/>
  <c r="K2701" i="3" s="1"/>
  <c r="J2702" i="3"/>
  <c r="K2702" i="3" s="1"/>
  <c r="J2703" i="3"/>
  <c r="K2703" i="3" s="1"/>
  <c r="J2704" i="3"/>
  <c r="K2704" i="3" s="1"/>
  <c r="J2705" i="3"/>
  <c r="K2705" i="3" s="1"/>
  <c r="J2706" i="3"/>
  <c r="K2706" i="3" s="1"/>
  <c r="J2707" i="3"/>
  <c r="K2707" i="3" s="1"/>
  <c r="J2708" i="3"/>
  <c r="K2708" i="3" s="1"/>
  <c r="J2709" i="3"/>
  <c r="K2709" i="3" s="1"/>
  <c r="J2710" i="3"/>
  <c r="K2710" i="3" s="1"/>
  <c r="J2711" i="3"/>
  <c r="K2711" i="3" s="1"/>
  <c r="J2712" i="3"/>
  <c r="K2712" i="3" s="1"/>
  <c r="J2713" i="3"/>
  <c r="K2713" i="3" s="1"/>
  <c r="J2714" i="3"/>
  <c r="K2714" i="3" s="1"/>
  <c r="J2715" i="3"/>
  <c r="K2715" i="3" s="1"/>
  <c r="J2716" i="3"/>
  <c r="K2716" i="3" s="1"/>
  <c r="J2717" i="3"/>
  <c r="K2717" i="3" s="1"/>
  <c r="J2718" i="3"/>
  <c r="K2718" i="3" s="1"/>
  <c r="J2719" i="3"/>
  <c r="K2719" i="3" s="1"/>
  <c r="J2720" i="3"/>
  <c r="K2720" i="3" s="1"/>
  <c r="J2721" i="3"/>
  <c r="K2721" i="3" s="1"/>
  <c r="J2722" i="3"/>
  <c r="K2722" i="3" s="1"/>
  <c r="J2723" i="3"/>
  <c r="K2723" i="3" s="1"/>
  <c r="J2724" i="3"/>
  <c r="K2724" i="3" s="1"/>
  <c r="J2725" i="3"/>
  <c r="K2725" i="3" s="1"/>
  <c r="J2726" i="3"/>
  <c r="K2726" i="3" s="1"/>
  <c r="J2727" i="3"/>
  <c r="K2727" i="3" s="1"/>
  <c r="J2728" i="3"/>
  <c r="K2728" i="3" s="1"/>
  <c r="J2729" i="3"/>
  <c r="K2729" i="3" s="1"/>
  <c r="J2730" i="3"/>
  <c r="K2730" i="3" s="1"/>
  <c r="J2731" i="3"/>
  <c r="K2731" i="3" s="1"/>
  <c r="J2732" i="3"/>
  <c r="K2732" i="3" s="1"/>
  <c r="J2733" i="3"/>
  <c r="K2733" i="3" s="1"/>
  <c r="J2734" i="3"/>
  <c r="K2734" i="3" s="1"/>
  <c r="J2735" i="3"/>
  <c r="K2735" i="3" s="1"/>
  <c r="J2736" i="3"/>
  <c r="K2736" i="3" s="1"/>
  <c r="J2737" i="3"/>
  <c r="K2737" i="3" s="1"/>
  <c r="J2738" i="3"/>
  <c r="K2738" i="3" s="1"/>
  <c r="J2739" i="3"/>
  <c r="K2739" i="3" s="1"/>
  <c r="J2740" i="3"/>
  <c r="K2740" i="3" s="1"/>
  <c r="J2741" i="3"/>
  <c r="K2741" i="3" s="1"/>
  <c r="J2742" i="3"/>
  <c r="K2742" i="3" s="1"/>
  <c r="J2743" i="3"/>
  <c r="K2743" i="3" s="1"/>
  <c r="J2744" i="3"/>
  <c r="K2744" i="3" s="1"/>
  <c r="J2745" i="3"/>
  <c r="K2745" i="3" s="1"/>
  <c r="J2746" i="3"/>
  <c r="K2746" i="3" s="1"/>
  <c r="J2747" i="3"/>
  <c r="K2747" i="3" s="1"/>
  <c r="J2748" i="3"/>
  <c r="K2748" i="3" s="1"/>
  <c r="J2749" i="3"/>
  <c r="K2749" i="3" s="1"/>
  <c r="J2750" i="3"/>
  <c r="K2750" i="3" s="1"/>
  <c r="J2751" i="3"/>
  <c r="K2751" i="3" s="1"/>
  <c r="J2752" i="3"/>
  <c r="K2752" i="3" s="1"/>
  <c r="J2753" i="3"/>
  <c r="K2753" i="3" s="1"/>
  <c r="J2754" i="3"/>
  <c r="K2754" i="3" s="1"/>
  <c r="J2755" i="3"/>
  <c r="K2755" i="3" s="1"/>
  <c r="J2756" i="3"/>
  <c r="K2756" i="3" s="1"/>
  <c r="J2757" i="3"/>
  <c r="K2757" i="3" s="1"/>
  <c r="J2758" i="3"/>
  <c r="K2758" i="3" s="1"/>
  <c r="J2759" i="3"/>
  <c r="K2759" i="3" s="1"/>
  <c r="J2760" i="3"/>
  <c r="K2760" i="3" s="1"/>
  <c r="J2761" i="3"/>
  <c r="K2761" i="3" s="1"/>
  <c r="J2762" i="3"/>
  <c r="K2762" i="3" s="1"/>
  <c r="J2763" i="3"/>
  <c r="K2763" i="3" s="1"/>
  <c r="J2764" i="3"/>
  <c r="K2764" i="3" s="1"/>
  <c r="J2765" i="3"/>
  <c r="K2765" i="3" s="1"/>
  <c r="J2766" i="3"/>
  <c r="K2766" i="3" s="1"/>
  <c r="J2767" i="3"/>
  <c r="K2767" i="3" s="1"/>
  <c r="J2768" i="3"/>
  <c r="K2768" i="3" s="1"/>
  <c r="J2769" i="3"/>
  <c r="K2769" i="3" s="1"/>
  <c r="J2770" i="3"/>
  <c r="K2770" i="3" s="1"/>
  <c r="J2771" i="3"/>
  <c r="K2771" i="3" s="1"/>
  <c r="J2772" i="3"/>
  <c r="K2772" i="3" s="1"/>
  <c r="J2773" i="3"/>
  <c r="K2773" i="3" s="1"/>
  <c r="J2774" i="3"/>
  <c r="K2774" i="3" s="1"/>
  <c r="J2775" i="3"/>
  <c r="K2775" i="3" s="1"/>
  <c r="J2776" i="3"/>
  <c r="K2776" i="3" s="1"/>
  <c r="J2777" i="3"/>
  <c r="K2777" i="3" s="1"/>
  <c r="J2778" i="3"/>
  <c r="K2778" i="3" s="1"/>
  <c r="J2779" i="3"/>
  <c r="K2779" i="3" s="1"/>
  <c r="J2780" i="3"/>
  <c r="K2780" i="3" s="1"/>
  <c r="J2781" i="3"/>
  <c r="K2781" i="3" s="1"/>
  <c r="J2782" i="3"/>
  <c r="K2782" i="3" s="1"/>
  <c r="J2783" i="3"/>
  <c r="K2783" i="3" s="1"/>
  <c r="J2784" i="3"/>
  <c r="K2784" i="3" s="1"/>
  <c r="J2785" i="3"/>
  <c r="K2785" i="3" s="1"/>
  <c r="J2786" i="3"/>
  <c r="K2786" i="3" s="1"/>
  <c r="J2787" i="3"/>
  <c r="K2787" i="3" s="1"/>
  <c r="J2788" i="3"/>
  <c r="K2788" i="3" s="1"/>
  <c r="J2789" i="3"/>
  <c r="K2789" i="3" s="1"/>
  <c r="J2790" i="3"/>
  <c r="K2790" i="3" s="1"/>
  <c r="J2791" i="3"/>
  <c r="K2791" i="3" s="1"/>
  <c r="J2792" i="3"/>
  <c r="K2792" i="3" s="1"/>
  <c r="J2793" i="3"/>
  <c r="K2793" i="3" s="1"/>
  <c r="J2794" i="3"/>
  <c r="K2794" i="3" s="1"/>
  <c r="J2795" i="3"/>
  <c r="K2795" i="3" s="1"/>
  <c r="J2796" i="3"/>
  <c r="K2796" i="3" s="1"/>
  <c r="J2797" i="3"/>
  <c r="K2797" i="3" s="1"/>
  <c r="J2798" i="3"/>
  <c r="K2798" i="3" s="1"/>
  <c r="J2799" i="3"/>
  <c r="K2799" i="3" s="1"/>
  <c r="J2800" i="3"/>
  <c r="K2800" i="3" s="1"/>
  <c r="J2801" i="3"/>
  <c r="K2801" i="3" s="1"/>
  <c r="J2802" i="3"/>
  <c r="K2802" i="3" s="1"/>
  <c r="J2803" i="3"/>
  <c r="K2803" i="3" s="1"/>
  <c r="J2804" i="3"/>
  <c r="K2804" i="3" s="1"/>
  <c r="J2805" i="3"/>
  <c r="K2805" i="3" s="1"/>
  <c r="J2806" i="3"/>
  <c r="K2806" i="3" s="1"/>
  <c r="J2807" i="3"/>
  <c r="K2807" i="3" s="1"/>
  <c r="J2808" i="3"/>
  <c r="K2808" i="3" s="1"/>
  <c r="J2809" i="3"/>
  <c r="K2809" i="3" s="1"/>
  <c r="J2810" i="3"/>
  <c r="K2810" i="3" s="1"/>
  <c r="J2811" i="3"/>
  <c r="K2811" i="3" s="1"/>
  <c r="J2812" i="3"/>
  <c r="K2812" i="3" s="1"/>
  <c r="J2813" i="3"/>
  <c r="K2813" i="3" s="1"/>
  <c r="J2814" i="3"/>
  <c r="K2814" i="3" s="1"/>
  <c r="J2815" i="3"/>
  <c r="K2815" i="3" s="1"/>
  <c r="J2816" i="3"/>
  <c r="K2816" i="3" s="1"/>
  <c r="J2817" i="3"/>
  <c r="K2817" i="3" s="1"/>
  <c r="J2818" i="3"/>
  <c r="K2818" i="3" s="1"/>
  <c r="J2819" i="3"/>
  <c r="K2819" i="3" s="1"/>
  <c r="J2820" i="3"/>
  <c r="K2820" i="3" s="1"/>
  <c r="J2821" i="3"/>
  <c r="K2821" i="3" s="1"/>
  <c r="J2822" i="3"/>
  <c r="K2822" i="3" s="1"/>
  <c r="J2823" i="3"/>
  <c r="K2823" i="3" s="1"/>
  <c r="J2824" i="3"/>
  <c r="K2824" i="3" s="1"/>
  <c r="J2825" i="3"/>
  <c r="K2825" i="3" s="1"/>
  <c r="J2826" i="3"/>
  <c r="K2826" i="3" s="1"/>
  <c r="J2827" i="3"/>
  <c r="K2827" i="3" s="1"/>
  <c r="J2828" i="3"/>
  <c r="K2828" i="3" s="1"/>
  <c r="J2829" i="3"/>
  <c r="K2829" i="3" s="1"/>
  <c r="J2830" i="3"/>
  <c r="K2830" i="3" s="1"/>
  <c r="J2831" i="3"/>
  <c r="K2831" i="3" s="1"/>
  <c r="J2832" i="3"/>
  <c r="K2832" i="3" s="1"/>
  <c r="J2833" i="3"/>
  <c r="K2833" i="3" s="1"/>
  <c r="J2834" i="3"/>
  <c r="K2834" i="3" s="1"/>
  <c r="J2835" i="3"/>
  <c r="K2835" i="3" s="1"/>
  <c r="J2836" i="3"/>
  <c r="K2836" i="3" s="1"/>
  <c r="J2837" i="3"/>
  <c r="K2837" i="3" s="1"/>
  <c r="J2838" i="3"/>
  <c r="K2838" i="3" s="1"/>
  <c r="J2839" i="3"/>
  <c r="K2839" i="3" s="1"/>
  <c r="J2840" i="3"/>
  <c r="K2840" i="3" s="1"/>
  <c r="J2841" i="3"/>
  <c r="K2841" i="3" s="1"/>
  <c r="J2842" i="3"/>
  <c r="K2842" i="3" s="1"/>
  <c r="J2843" i="3"/>
  <c r="K2843" i="3" s="1"/>
  <c r="J2844" i="3"/>
  <c r="K2844" i="3" s="1"/>
  <c r="J2845" i="3"/>
  <c r="K2845" i="3" s="1"/>
  <c r="J2846" i="3"/>
  <c r="K2846" i="3" s="1"/>
  <c r="J2847" i="3"/>
  <c r="K2847" i="3" s="1"/>
  <c r="J2848" i="3"/>
  <c r="K2848" i="3" s="1"/>
  <c r="J2849" i="3"/>
  <c r="K2849" i="3" s="1"/>
  <c r="J2850" i="3"/>
  <c r="K2850" i="3" s="1"/>
  <c r="J2851" i="3"/>
  <c r="K2851" i="3" s="1"/>
  <c r="J2852" i="3"/>
  <c r="K2852" i="3" s="1"/>
  <c r="J2853" i="3"/>
  <c r="K2853" i="3" s="1"/>
  <c r="J2854" i="3"/>
  <c r="K2854" i="3" s="1"/>
  <c r="J2855" i="3"/>
  <c r="K2855" i="3" s="1"/>
  <c r="J2856" i="3"/>
  <c r="K2856" i="3" s="1"/>
  <c r="J2857" i="3"/>
  <c r="K2857" i="3" s="1"/>
  <c r="J2858" i="3"/>
  <c r="K2858" i="3" s="1"/>
  <c r="J2859" i="3"/>
  <c r="K2859" i="3" s="1"/>
  <c r="J2860" i="3"/>
  <c r="K2860" i="3" s="1"/>
  <c r="J2861" i="3"/>
  <c r="K2861" i="3" s="1"/>
  <c r="J2862" i="3"/>
  <c r="K2862" i="3" s="1"/>
  <c r="J2863" i="3"/>
  <c r="K2863" i="3" s="1"/>
  <c r="J2864" i="3"/>
  <c r="K2864" i="3" s="1"/>
  <c r="J2865" i="3"/>
  <c r="K2865" i="3" s="1"/>
  <c r="J2866" i="3"/>
  <c r="K2866" i="3" s="1"/>
  <c r="J2867" i="3"/>
  <c r="K2867" i="3" s="1"/>
  <c r="J2868" i="3"/>
  <c r="K2868" i="3" s="1"/>
  <c r="J2869" i="3"/>
  <c r="K2869" i="3" s="1"/>
  <c r="J2870" i="3"/>
  <c r="K2870" i="3" s="1"/>
  <c r="J2871" i="3"/>
  <c r="K2871" i="3" s="1"/>
  <c r="J2872" i="3"/>
  <c r="K2872" i="3" s="1"/>
  <c r="J2873" i="3"/>
  <c r="K2873" i="3" s="1"/>
  <c r="J2874" i="3"/>
  <c r="K2874" i="3" s="1"/>
  <c r="J2875" i="3"/>
  <c r="K2875" i="3" s="1"/>
  <c r="J2876" i="3"/>
  <c r="K2876" i="3" s="1"/>
  <c r="J2877" i="3"/>
  <c r="K2877" i="3" s="1"/>
  <c r="J2878" i="3"/>
  <c r="K2878" i="3" s="1"/>
  <c r="J2879" i="3"/>
  <c r="K2879" i="3" s="1"/>
  <c r="J2880" i="3"/>
  <c r="K2880" i="3" s="1"/>
  <c r="J2881" i="3"/>
  <c r="K2881" i="3" s="1"/>
  <c r="J2882" i="3"/>
  <c r="K2882" i="3" s="1"/>
  <c r="J2883" i="3"/>
  <c r="K2883" i="3" s="1"/>
  <c r="J2884" i="3"/>
  <c r="K2884" i="3" s="1"/>
  <c r="J2885" i="3"/>
  <c r="K2885" i="3" s="1"/>
  <c r="J2886" i="3"/>
  <c r="K2886" i="3" s="1"/>
  <c r="J2887" i="3"/>
  <c r="K2887" i="3" s="1"/>
  <c r="J2888" i="3"/>
  <c r="K2888" i="3" s="1"/>
  <c r="J2889" i="3"/>
  <c r="K2889" i="3" s="1"/>
  <c r="J2890" i="3"/>
  <c r="K2890" i="3" s="1"/>
  <c r="J2891" i="3"/>
  <c r="K2891" i="3" s="1"/>
  <c r="J2892" i="3"/>
  <c r="K2892" i="3" s="1"/>
  <c r="J2893" i="3"/>
  <c r="K2893" i="3" s="1"/>
  <c r="J2894" i="3"/>
  <c r="K2894" i="3" s="1"/>
  <c r="J2895" i="3"/>
  <c r="K2895" i="3" s="1"/>
  <c r="J2896" i="3"/>
  <c r="K2896" i="3" s="1"/>
  <c r="J2897" i="3"/>
  <c r="K2897" i="3" s="1"/>
  <c r="J2898" i="3"/>
  <c r="K2898" i="3" s="1"/>
  <c r="J2899" i="3"/>
  <c r="K2899" i="3" s="1"/>
  <c r="J2900" i="3"/>
  <c r="K2900" i="3" s="1"/>
  <c r="J2901" i="3"/>
  <c r="K2901" i="3" s="1"/>
  <c r="J2902" i="3"/>
  <c r="K2902" i="3" s="1"/>
  <c r="J2903" i="3"/>
  <c r="K2903" i="3" s="1"/>
  <c r="J2904" i="3"/>
  <c r="K2904" i="3" s="1"/>
  <c r="J2905" i="3"/>
  <c r="K2905" i="3" s="1"/>
  <c r="J2906" i="3"/>
  <c r="K2906" i="3" s="1"/>
  <c r="J2907" i="3"/>
  <c r="K2907" i="3" s="1"/>
  <c r="J2908" i="3"/>
  <c r="K2908" i="3" s="1"/>
  <c r="J2909" i="3"/>
  <c r="K2909" i="3" s="1"/>
  <c r="J2910" i="3"/>
  <c r="K2910" i="3" s="1"/>
  <c r="J2911" i="3"/>
  <c r="K2911" i="3" s="1"/>
  <c r="J2912" i="3"/>
  <c r="K2912" i="3" s="1"/>
  <c r="J2913" i="3"/>
  <c r="K2913" i="3" s="1"/>
  <c r="J2914" i="3"/>
  <c r="K2914" i="3" s="1"/>
  <c r="J2915" i="3"/>
  <c r="K2915" i="3" s="1"/>
  <c r="J2916" i="3"/>
  <c r="K2916" i="3" s="1"/>
  <c r="J2917" i="3"/>
  <c r="K2917" i="3" s="1"/>
  <c r="J2918" i="3"/>
  <c r="K2918" i="3" s="1"/>
  <c r="J2919" i="3"/>
  <c r="K2919" i="3" s="1"/>
  <c r="J2920" i="3"/>
  <c r="K2920" i="3" s="1"/>
  <c r="J2921" i="3"/>
  <c r="K2921" i="3" s="1"/>
  <c r="J2922" i="3"/>
  <c r="K2922" i="3" s="1"/>
  <c r="J2923" i="3"/>
  <c r="K2923" i="3" s="1"/>
  <c r="J2924" i="3"/>
  <c r="K2924" i="3" s="1"/>
  <c r="J2925" i="3"/>
  <c r="K2925" i="3" s="1"/>
  <c r="J2926" i="3"/>
  <c r="K2926" i="3" s="1"/>
  <c r="J2927" i="3"/>
  <c r="K2927" i="3" s="1"/>
  <c r="J2928" i="3"/>
  <c r="K2928" i="3" s="1"/>
  <c r="J2929" i="3"/>
  <c r="K2929" i="3" s="1"/>
  <c r="J2930" i="3"/>
  <c r="K2930" i="3" s="1"/>
  <c r="J2931" i="3"/>
  <c r="K2931" i="3" s="1"/>
  <c r="J2932" i="3"/>
  <c r="K2932" i="3" s="1"/>
  <c r="J2933" i="3"/>
  <c r="K2933" i="3" s="1"/>
  <c r="J2934" i="3"/>
  <c r="K2934" i="3" s="1"/>
  <c r="J2935" i="3"/>
  <c r="K2935" i="3" s="1"/>
  <c r="J2936" i="3"/>
  <c r="K2936" i="3" s="1"/>
  <c r="J2937" i="3"/>
  <c r="K2937" i="3" s="1"/>
  <c r="J2938" i="3"/>
  <c r="K2938" i="3" s="1"/>
  <c r="J2939" i="3"/>
  <c r="K2939" i="3" s="1"/>
  <c r="J2940" i="3"/>
  <c r="K2940" i="3" s="1"/>
  <c r="J2941" i="3"/>
  <c r="K2941" i="3" s="1"/>
  <c r="J2942" i="3"/>
  <c r="K2942" i="3" s="1"/>
  <c r="J2943" i="3"/>
  <c r="K2943" i="3" s="1"/>
  <c r="J2944" i="3"/>
  <c r="K2944" i="3" s="1"/>
  <c r="J2945" i="3"/>
  <c r="K2945" i="3" s="1"/>
  <c r="J2946" i="3"/>
  <c r="K2946" i="3" s="1"/>
  <c r="J2947" i="3"/>
  <c r="K2947" i="3" s="1"/>
  <c r="J2948" i="3"/>
  <c r="K2948" i="3" s="1"/>
  <c r="J2949" i="3"/>
  <c r="K2949" i="3" s="1"/>
  <c r="J2950" i="3"/>
  <c r="K2950" i="3" s="1"/>
  <c r="J2951" i="3"/>
  <c r="K2951" i="3" s="1"/>
  <c r="J2952" i="3"/>
  <c r="K2952" i="3" s="1"/>
  <c r="J2953" i="3"/>
  <c r="K2953" i="3" s="1"/>
  <c r="J2954" i="3"/>
  <c r="K2954" i="3" s="1"/>
  <c r="J2955" i="3"/>
  <c r="K2955" i="3" s="1"/>
  <c r="J2956" i="3"/>
  <c r="K2956" i="3" s="1"/>
  <c r="J2957" i="3"/>
  <c r="K2957" i="3" s="1"/>
  <c r="J2958" i="3"/>
  <c r="K2958" i="3" s="1"/>
  <c r="J2959" i="3"/>
  <c r="K2959" i="3" s="1"/>
  <c r="J2960" i="3"/>
  <c r="K2960" i="3" s="1"/>
  <c r="J2961" i="3"/>
  <c r="K2961" i="3" s="1"/>
  <c r="J2962" i="3"/>
  <c r="K2962" i="3" s="1"/>
  <c r="J2963" i="3"/>
  <c r="K2963" i="3" s="1"/>
  <c r="J2964" i="3"/>
  <c r="K2964" i="3" s="1"/>
  <c r="J2965" i="3"/>
  <c r="K2965" i="3" s="1"/>
  <c r="J2966" i="3"/>
  <c r="K2966" i="3" s="1"/>
  <c r="J2967" i="3"/>
  <c r="K2967" i="3" s="1"/>
  <c r="J2968" i="3"/>
  <c r="K2968" i="3" s="1"/>
  <c r="J2969" i="3"/>
  <c r="K2969" i="3" s="1"/>
  <c r="J2970" i="3"/>
  <c r="K2970" i="3" s="1"/>
  <c r="J2971" i="3"/>
  <c r="K2971" i="3" s="1"/>
  <c r="J2972" i="3"/>
  <c r="K2972" i="3" s="1"/>
  <c r="J2973" i="3"/>
  <c r="K2973" i="3" s="1"/>
  <c r="J2974" i="3"/>
  <c r="K2974" i="3" s="1"/>
  <c r="J2975" i="3"/>
  <c r="K2975" i="3" s="1"/>
  <c r="J2976" i="3"/>
  <c r="K2976" i="3" s="1"/>
  <c r="J2977" i="3"/>
  <c r="K2977" i="3" s="1"/>
  <c r="J2978" i="3"/>
  <c r="K2978" i="3" s="1"/>
  <c r="J2979" i="3"/>
  <c r="K2979" i="3" s="1"/>
  <c r="J2980" i="3"/>
  <c r="K2980" i="3" s="1"/>
  <c r="J2981" i="3"/>
  <c r="K2981" i="3" s="1"/>
  <c r="J2982" i="3"/>
  <c r="K2982" i="3" s="1"/>
  <c r="J2983" i="3"/>
  <c r="K2983" i="3" s="1"/>
  <c r="J2984" i="3"/>
  <c r="K2984" i="3" s="1"/>
  <c r="J2985" i="3"/>
  <c r="K2985" i="3" s="1"/>
  <c r="J2986" i="3"/>
  <c r="K2986" i="3" s="1"/>
  <c r="J2987" i="3"/>
  <c r="K2987" i="3" s="1"/>
  <c r="J2988" i="3"/>
  <c r="K2988" i="3" s="1"/>
  <c r="J2989" i="3"/>
  <c r="K2989" i="3" s="1"/>
  <c r="J2990" i="3"/>
  <c r="K2990" i="3" s="1"/>
  <c r="J2991" i="3"/>
  <c r="K2991" i="3" s="1"/>
  <c r="J2992" i="3"/>
  <c r="K2992" i="3" s="1"/>
  <c r="J2993" i="3"/>
  <c r="K2993" i="3" s="1"/>
  <c r="J2994" i="3"/>
  <c r="K2994" i="3" s="1"/>
  <c r="J2995" i="3"/>
  <c r="K2995" i="3" s="1"/>
  <c r="J2996" i="3"/>
  <c r="K2996" i="3" s="1"/>
  <c r="J2997" i="3"/>
  <c r="K2997" i="3" s="1"/>
  <c r="J2998" i="3"/>
  <c r="K2998" i="3" s="1"/>
  <c r="J2999" i="3"/>
  <c r="K2999" i="3" s="1"/>
  <c r="J3000" i="3"/>
  <c r="K3000" i="3" s="1"/>
  <c r="J3001" i="3"/>
  <c r="K3001" i="3" s="1"/>
  <c r="J3002" i="3"/>
  <c r="K3002" i="3" s="1"/>
  <c r="J3003" i="3"/>
  <c r="K3003" i="3" s="1"/>
  <c r="J3004" i="3"/>
  <c r="K3004" i="3" s="1"/>
  <c r="J3005" i="3"/>
  <c r="K3005" i="3" s="1"/>
  <c r="J3006" i="3"/>
  <c r="K3006" i="3" s="1"/>
  <c r="J3007" i="3"/>
  <c r="K3007" i="3" s="1"/>
  <c r="J3008" i="3"/>
  <c r="K3008" i="3" s="1"/>
  <c r="J3009" i="3"/>
  <c r="K3009" i="3" s="1"/>
  <c r="J3010" i="3"/>
  <c r="K3010" i="3" s="1"/>
  <c r="J3011" i="3"/>
  <c r="K3011" i="3" s="1"/>
  <c r="J3012" i="3"/>
  <c r="K3012" i="3" s="1"/>
  <c r="J3013" i="3"/>
  <c r="K3013" i="3" s="1"/>
  <c r="J3014" i="3"/>
  <c r="K3014" i="3" s="1"/>
  <c r="J3015" i="3"/>
  <c r="K3015" i="3" s="1"/>
  <c r="J3016" i="3"/>
  <c r="K3016" i="3" s="1"/>
  <c r="J3017" i="3"/>
  <c r="K3017" i="3" s="1"/>
  <c r="J3018" i="3"/>
  <c r="K3018" i="3" s="1"/>
  <c r="J3019" i="3"/>
  <c r="K3019" i="3" s="1"/>
  <c r="J3020" i="3"/>
  <c r="K3020" i="3" s="1"/>
  <c r="J3021" i="3"/>
  <c r="K3021" i="3" s="1"/>
  <c r="J3022" i="3"/>
  <c r="K3022" i="3" s="1"/>
  <c r="J3023" i="3"/>
  <c r="K3023" i="3" s="1"/>
  <c r="J3024" i="3"/>
  <c r="K3024" i="3" s="1"/>
  <c r="J3025" i="3"/>
  <c r="K3025" i="3" s="1"/>
  <c r="J3026" i="3"/>
  <c r="K3026" i="3" s="1"/>
  <c r="J3027" i="3"/>
  <c r="K3027" i="3" s="1"/>
  <c r="J3028" i="3"/>
  <c r="K3028" i="3" s="1"/>
  <c r="J3029" i="3"/>
  <c r="K3029" i="3" s="1"/>
  <c r="J3030" i="3"/>
  <c r="K3030" i="3" s="1"/>
  <c r="J3031" i="3"/>
  <c r="K3031" i="3" s="1"/>
  <c r="J3032" i="3"/>
  <c r="K3032" i="3" s="1"/>
  <c r="J3033" i="3"/>
  <c r="K3033" i="3" s="1"/>
  <c r="J3034" i="3"/>
  <c r="K3034" i="3" s="1"/>
  <c r="J3035" i="3"/>
  <c r="K3035" i="3" s="1"/>
  <c r="J3036" i="3"/>
  <c r="K3036" i="3" s="1"/>
  <c r="J3037" i="3"/>
  <c r="K3037" i="3" s="1"/>
  <c r="J3038" i="3"/>
  <c r="K3038" i="3" s="1"/>
  <c r="J3039" i="3"/>
  <c r="K3039" i="3" s="1"/>
  <c r="J3040" i="3"/>
  <c r="K3040" i="3" s="1"/>
  <c r="J3041" i="3"/>
  <c r="K3041" i="3" s="1"/>
  <c r="J3042" i="3"/>
  <c r="K3042" i="3" s="1"/>
  <c r="J3043" i="3"/>
  <c r="K3043" i="3" s="1"/>
  <c r="J3044" i="3"/>
  <c r="K3044" i="3" s="1"/>
  <c r="J3045" i="3"/>
  <c r="K3045" i="3" s="1"/>
  <c r="J3046" i="3"/>
  <c r="K3046" i="3" s="1"/>
  <c r="J3047" i="3"/>
  <c r="K3047" i="3" s="1"/>
  <c r="J3048" i="3"/>
  <c r="K3048" i="3" s="1"/>
  <c r="J3049" i="3"/>
  <c r="K3049" i="3" s="1"/>
  <c r="J3050" i="3"/>
  <c r="K3050" i="3" s="1"/>
  <c r="J3051" i="3"/>
  <c r="K3051" i="3" s="1"/>
  <c r="J3052" i="3"/>
  <c r="K3052" i="3" s="1"/>
  <c r="J3053" i="3"/>
  <c r="K3053" i="3" s="1"/>
  <c r="J3054" i="3"/>
  <c r="K3054" i="3" s="1"/>
  <c r="J3055" i="3"/>
  <c r="K3055" i="3" s="1"/>
  <c r="J3056" i="3"/>
  <c r="K3056" i="3" s="1"/>
  <c r="J3057" i="3"/>
  <c r="K3057" i="3" s="1"/>
  <c r="J3058" i="3"/>
  <c r="K3058" i="3" s="1"/>
  <c r="J3059" i="3"/>
  <c r="K3059" i="3" s="1"/>
  <c r="J3060" i="3"/>
  <c r="K3060" i="3" s="1"/>
  <c r="J3061" i="3"/>
  <c r="K3061" i="3" s="1"/>
  <c r="J3062" i="3"/>
  <c r="K3062" i="3" s="1"/>
  <c r="J3063" i="3"/>
  <c r="K3063" i="3" s="1"/>
  <c r="J3064" i="3"/>
  <c r="K3064" i="3" s="1"/>
  <c r="J3065" i="3"/>
  <c r="K3065" i="3" s="1"/>
  <c r="J3066" i="3"/>
  <c r="K3066" i="3" s="1"/>
  <c r="J3067" i="3"/>
  <c r="K3067" i="3" s="1"/>
  <c r="J3068" i="3"/>
  <c r="K3068" i="3" s="1"/>
  <c r="J3069" i="3"/>
  <c r="K3069" i="3" s="1"/>
  <c r="J3070" i="3"/>
  <c r="K3070" i="3" s="1"/>
  <c r="J3071" i="3"/>
  <c r="K3071" i="3" s="1"/>
  <c r="J3072" i="3"/>
  <c r="K3072" i="3" s="1"/>
  <c r="J3073" i="3"/>
  <c r="K3073" i="3" s="1"/>
  <c r="J3074" i="3"/>
  <c r="K3074" i="3" s="1"/>
  <c r="J3075" i="3"/>
  <c r="K3075" i="3" s="1"/>
  <c r="J3076" i="3"/>
  <c r="K3076" i="3" s="1"/>
  <c r="J3077" i="3"/>
  <c r="K3077" i="3" s="1"/>
  <c r="J3078" i="3"/>
  <c r="K3078" i="3" s="1"/>
  <c r="J3079" i="3"/>
  <c r="K3079" i="3" s="1"/>
  <c r="J3080" i="3"/>
  <c r="K3080" i="3" s="1"/>
  <c r="J3081" i="3"/>
  <c r="K3081" i="3" s="1"/>
  <c r="J3082" i="3"/>
  <c r="K3082" i="3" s="1"/>
  <c r="J3083" i="3"/>
  <c r="K3083" i="3" s="1"/>
  <c r="J3084" i="3"/>
  <c r="K3084" i="3" s="1"/>
  <c r="J3085" i="3"/>
  <c r="K3085" i="3" s="1"/>
  <c r="J3086" i="3"/>
  <c r="K3086" i="3" s="1"/>
  <c r="J3087" i="3"/>
  <c r="K3087" i="3" s="1"/>
  <c r="J3088" i="3"/>
  <c r="K3088" i="3" s="1"/>
  <c r="J3089" i="3"/>
  <c r="K3089" i="3" s="1"/>
  <c r="J3090" i="3"/>
  <c r="K3090" i="3" s="1"/>
  <c r="J3091" i="3"/>
  <c r="K3091" i="3" s="1"/>
  <c r="J3092" i="3"/>
  <c r="K3092" i="3" s="1"/>
  <c r="J3093" i="3"/>
  <c r="K3093" i="3" s="1"/>
  <c r="J3094" i="3"/>
  <c r="K3094" i="3" s="1"/>
  <c r="J3095" i="3"/>
  <c r="K3095" i="3" s="1"/>
  <c r="J3096" i="3"/>
  <c r="K3096" i="3" s="1"/>
  <c r="J3097" i="3"/>
  <c r="K3097" i="3" s="1"/>
  <c r="J3098" i="3"/>
  <c r="K3098" i="3" s="1"/>
  <c r="J3099" i="3"/>
  <c r="K3099" i="3" s="1"/>
  <c r="J3100" i="3"/>
  <c r="K3100" i="3" s="1"/>
  <c r="J3101" i="3"/>
  <c r="K3101" i="3" s="1"/>
  <c r="J3102" i="3"/>
  <c r="K3102" i="3" s="1"/>
  <c r="J3103" i="3"/>
  <c r="K3103" i="3" s="1"/>
  <c r="J3104" i="3"/>
  <c r="K3104" i="3" s="1"/>
  <c r="J3105" i="3"/>
  <c r="K3105" i="3" s="1"/>
  <c r="J3106" i="3"/>
  <c r="K3106" i="3" s="1"/>
  <c r="J3107" i="3"/>
  <c r="K3107" i="3" s="1"/>
  <c r="J3108" i="3"/>
  <c r="K3108" i="3" s="1"/>
  <c r="J3109" i="3"/>
  <c r="K3109" i="3" s="1"/>
  <c r="J3110" i="3"/>
  <c r="K3110" i="3" s="1"/>
  <c r="J3111" i="3"/>
  <c r="K3111" i="3" s="1"/>
  <c r="J3112" i="3"/>
  <c r="K3112" i="3" s="1"/>
  <c r="J3113" i="3"/>
  <c r="K3113" i="3" s="1"/>
  <c r="J3114" i="3"/>
  <c r="K3114" i="3" s="1"/>
  <c r="J3115" i="3"/>
  <c r="K3115" i="3" s="1"/>
  <c r="J3116" i="3"/>
  <c r="K3116" i="3" s="1"/>
  <c r="J3117" i="3"/>
  <c r="K3117" i="3" s="1"/>
  <c r="J3118" i="3"/>
  <c r="K3118" i="3" s="1"/>
  <c r="J3119" i="3"/>
  <c r="K3119" i="3" s="1"/>
  <c r="J3120" i="3"/>
  <c r="K3120" i="3" s="1"/>
  <c r="J3121" i="3"/>
  <c r="K3121" i="3" s="1"/>
  <c r="J3122" i="3"/>
  <c r="K3122" i="3" s="1"/>
  <c r="J3123" i="3"/>
  <c r="K3123" i="3" s="1"/>
  <c r="J3124" i="3"/>
  <c r="K3124" i="3" s="1"/>
  <c r="J3125" i="3"/>
  <c r="K3125" i="3" s="1"/>
  <c r="J3126" i="3"/>
  <c r="K3126" i="3" s="1"/>
  <c r="J3127" i="3"/>
  <c r="K3127" i="3" s="1"/>
  <c r="J3128" i="3"/>
  <c r="K3128" i="3" s="1"/>
  <c r="J3129" i="3"/>
  <c r="K3129" i="3" s="1"/>
  <c r="J3130" i="3"/>
  <c r="K3130" i="3" s="1"/>
  <c r="J3131" i="3"/>
  <c r="K3131" i="3" s="1"/>
  <c r="J3132" i="3"/>
  <c r="K3132" i="3" s="1"/>
  <c r="J3133" i="3"/>
  <c r="K3133" i="3" s="1"/>
  <c r="J3134" i="3"/>
  <c r="K3134" i="3" s="1"/>
  <c r="J3135" i="3"/>
  <c r="K3135" i="3" s="1"/>
  <c r="J3136" i="3"/>
  <c r="K3136" i="3" s="1"/>
  <c r="J3137" i="3"/>
  <c r="K3137" i="3" s="1"/>
  <c r="J3138" i="3"/>
  <c r="K3138" i="3" s="1"/>
  <c r="J3139" i="3"/>
  <c r="K3139" i="3" s="1"/>
  <c r="J3140" i="3"/>
  <c r="K3140" i="3" s="1"/>
  <c r="J3141" i="3"/>
  <c r="K3141" i="3" s="1"/>
  <c r="J3142" i="3"/>
  <c r="K3142" i="3" s="1"/>
  <c r="J3143" i="3"/>
  <c r="K3143" i="3" s="1"/>
  <c r="J3144" i="3"/>
  <c r="K3144" i="3" s="1"/>
  <c r="J3145" i="3"/>
  <c r="K3145" i="3" s="1"/>
  <c r="J3146" i="3"/>
  <c r="K3146" i="3" s="1"/>
  <c r="J3147" i="3"/>
  <c r="K3147" i="3" s="1"/>
  <c r="J3148" i="3"/>
  <c r="K3148" i="3" s="1"/>
  <c r="J3149" i="3"/>
  <c r="K3149" i="3" s="1"/>
  <c r="J3150" i="3"/>
  <c r="K3150" i="3" s="1"/>
  <c r="J3151" i="3"/>
  <c r="K3151" i="3" s="1"/>
  <c r="J3152" i="3"/>
  <c r="K3152" i="3" s="1"/>
  <c r="J3153" i="3"/>
  <c r="K3153" i="3" s="1"/>
  <c r="J3154" i="3"/>
  <c r="K3154" i="3" s="1"/>
  <c r="J3155" i="3"/>
  <c r="K3155" i="3" s="1"/>
  <c r="J3156" i="3"/>
  <c r="K3156" i="3" s="1"/>
  <c r="J3157" i="3"/>
  <c r="K3157" i="3" s="1"/>
  <c r="J3158" i="3"/>
  <c r="K3158" i="3" s="1"/>
  <c r="J3159" i="3"/>
  <c r="K3159" i="3" s="1"/>
  <c r="J3160" i="3"/>
  <c r="K3160" i="3" s="1"/>
  <c r="J3161" i="3"/>
  <c r="K3161" i="3" s="1"/>
  <c r="J3162" i="3"/>
  <c r="K3162" i="3" s="1"/>
  <c r="J3163" i="3"/>
  <c r="K3163" i="3" s="1"/>
  <c r="J3164" i="3"/>
  <c r="K3164" i="3" s="1"/>
  <c r="J3165" i="3"/>
  <c r="K3165" i="3" s="1"/>
  <c r="J3166" i="3"/>
  <c r="K3166" i="3" s="1"/>
  <c r="J3167" i="3"/>
  <c r="K3167" i="3" s="1"/>
  <c r="J3168" i="3"/>
  <c r="K3168" i="3" s="1"/>
  <c r="J3169" i="3"/>
  <c r="K3169" i="3" s="1"/>
  <c r="J3170" i="3"/>
  <c r="K3170" i="3" s="1"/>
  <c r="J3171" i="3"/>
  <c r="K3171" i="3" s="1"/>
  <c r="J3172" i="3"/>
  <c r="K3172" i="3" s="1"/>
  <c r="J3173" i="3"/>
  <c r="K3173" i="3" s="1"/>
  <c r="J3174" i="3"/>
  <c r="K3174" i="3" s="1"/>
  <c r="J3175" i="3"/>
  <c r="K3175" i="3" s="1"/>
  <c r="J3176" i="3"/>
  <c r="K3176" i="3" s="1"/>
  <c r="J3177" i="3"/>
  <c r="K3177" i="3" s="1"/>
  <c r="J3178" i="3"/>
  <c r="K3178" i="3" s="1"/>
  <c r="J3179" i="3"/>
  <c r="K3179" i="3" s="1"/>
  <c r="J3180" i="3"/>
  <c r="K3180" i="3" s="1"/>
  <c r="J3181" i="3"/>
  <c r="K3181" i="3" s="1"/>
  <c r="J3182" i="3"/>
  <c r="K3182" i="3" s="1"/>
  <c r="J3183" i="3"/>
  <c r="K3183" i="3" s="1"/>
  <c r="J3184" i="3"/>
  <c r="K3184" i="3" s="1"/>
  <c r="J3185" i="3"/>
  <c r="K3185" i="3" s="1"/>
  <c r="J3186" i="3"/>
  <c r="K3186" i="3" s="1"/>
  <c r="J3187" i="3"/>
  <c r="K3187" i="3" s="1"/>
  <c r="J3188" i="3"/>
  <c r="K3188" i="3" s="1"/>
  <c r="J3189" i="3"/>
  <c r="K3189" i="3" s="1"/>
  <c r="J3190" i="3"/>
  <c r="K3190" i="3" s="1"/>
  <c r="J3191" i="3"/>
  <c r="K3191" i="3" s="1"/>
  <c r="J3192" i="3"/>
  <c r="K3192" i="3" s="1"/>
  <c r="J3193" i="3"/>
  <c r="K3193" i="3" s="1"/>
  <c r="J3194" i="3"/>
  <c r="K3194" i="3" s="1"/>
  <c r="J3195" i="3"/>
  <c r="K3195" i="3" s="1"/>
  <c r="J3196" i="3"/>
  <c r="K3196" i="3" s="1"/>
  <c r="J3197" i="3"/>
  <c r="K3197" i="3" s="1"/>
  <c r="J3198" i="3"/>
  <c r="K3198" i="3" s="1"/>
  <c r="J3199" i="3"/>
  <c r="K3199" i="3" s="1"/>
  <c r="J3200" i="3"/>
  <c r="K3200" i="3" s="1"/>
  <c r="J3201" i="3"/>
  <c r="K3201" i="3" s="1"/>
  <c r="J3202" i="3"/>
  <c r="K3202" i="3" s="1"/>
  <c r="J3203" i="3"/>
  <c r="K3203" i="3" s="1"/>
  <c r="J3204" i="3"/>
  <c r="K3204" i="3" s="1"/>
  <c r="J3205" i="3"/>
  <c r="K3205" i="3" s="1"/>
  <c r="J3206" i="3"/>
  <c r="K3206" i="3" s="1"/>
  <c r="J3207" i="3"/>
  <c r="K3207" i="3" s="1"/>
  <c r="J3208" i="3"/>
  <c r="K3208" i="3" s="1"/>
  <c r="J3209" i="3"/>
  <c r="K3209" i="3" s="1"/>
  <c r="J3210" i="3"/>
  <c r="K3210" i="3" s="1"/>
  <c r="J3211" i="3"/>
  <c r="K3211" i="3" s="1"/>
  <c r="J3212" i="3"/>
  <c r="K3212" i="3" s="1"/>
  <c r="J3213" i="3"/>
  <c r="K3213" i="3" s="1"/>
  <c r="J3214" i="3"/>
  <c r="K3214" i="3" s="1"/>
  <c r="J3215" i="3"/>
  <c r="K3215" i="3" s="1"/>
  <c r="J3216" i="3"/>
  <c r="K3216" i="3" s="1"/>
  <c r="J3217" i="3"/>
  <c r="K3217" i="3" s="1"/>
  <c r="J3218" i="3"/>
  <c r="K3218" i="3" s="1"/>
  <c r="J3219" i="3"/>
  <c r="K3219" i="3" s="1"/>
  <c r="J3220" i="3"/>
  <c r="K3220" i="3" s="1"/>
  <c r="J3221" i="3"/>
  <c r="K3221" i="3" s="1"/>
  <c r="J3222" i="3"/>
  <c r="K3222" i="3" s="1"/>
  <c r="J3223" i="3"/>
  <c r="K3223" i="3" s="1"/>
  <c r="J3224" i="3"/>
  <c r="K3224" i="3" s="1"/>
  <c r="J3225" i="3"/>
  <c r="K3225" i="3" s="1"/>
  <c r="J3226" i="3"/>
  <c r="K3226" i="3" s="1"/>
  <c r="J3227" i="3"/>
  <c r="K3227" i="3" s="1"/>
  <c r="J3228" i="3"/>
  <c r="K3228" i="3" s="1"/>
  <c r="J3229" i="3"/>
  <c r="K3229" i="3" s="1"/>
  <c r="J3230" i="3"/>
  <c r="K3230" i="3" s="1"/>
  <c r="J3231" i="3"/>
  <c r="K3231" i="3" s="1"/>
  <c r="J3232" i="3"/>
  <c r="K3232" i="3" s="1"/>
  <c r="J3233" i="3"/>
  <c r="K3233" i="3" s="1"/>
  <c r="J3234" i="3"/>
  <c r="K3234" i="3" s="1"/>
  <c r="J3235" i="3"/>
  <c r="K3235" i="3" s="1"/>
  <c r="J3236" i="3"/>
  <c r="K3236" i="3" s="1"/>
  <c r="J3237" i="3"/>
  <c r="K3237" i="3" s="1"/>
  <c r="J3238" i="3"/>
  <c r="K3238" i="3" s="1"/>
  <c r="J3239" i="3"/>
  <c r="K3239" i="3" s="1"/>
  <c r="J3240" i="3"/>
  <c r="K3240" i="3" s="1"/>
  <c r="J3241" i="3"/>
  <c r="K3241" i="3" s="1"/>
  <c r="J3242" i="3"/>
  <c r="K3242" i="3" s="1"/>
  <c r="J3243" i="3"/>
  <c r="K3243" i="3" s="1"/>
  <c r="J3244" i="3"/>
  <c r="K3244" i="3" s="1"/>
  <c r="J3245" i="3"/>
  <c r="K3245" i="3" s="1"/>
  <c r="J3246" i="3"/>
  <c r="K3246" i="3" s="1"/>
  <c r="J3247" i="3"/>
  <c r="K3247" i="3" s="1"/>
  <c r="J3248" i="3"/>
  <c r="K3248" i="3" s="1"/>
  <c r="J3249" i="3"/>
  <c r="K3249" i="3" s="1"/>
  <c r="J3250" i="3"/>
  <c r="K3250" i="3" s="1"/>
  <c r="J3251" i="3"/>
  <c r="K3251" i="3" s="1"/>
  <c r="J3252" i="3"/>
  <c r="K3252" i="3" s="1"/>
  <c r="J3253" i="3"/>
  <c r="K3253" i="3" s="1"/>
  <c r="J3254" i="3"/>
  <c r="K3254" i="3" s="1"/>
  <c r="J3255" i="3"/>
  <c r="K3255" i="3" s="1"/>
  <c r="J3256" i="3"/>
  <c r="K3256" i="3" s="1"/>
  <c r="J3257" i="3"/>
  <c r="K3257" i="3" s="1"/>
  <c r="J3258" i="3"/>
  <c r="K3258" i="3" s="1"/>
  <c r="J3259" i="3"/>
  <c r="K3259" i="3" s="1"/>
  <c r="J3260" i="3"/>
  <c r="K3260" i="3" s="1"/>
  <c r="J3261" i="3"/>
  <c r="K3261" i="3" s="1"/>
  <c r="J3262" i="3"/>
  <c r="K3262" i="3" s="1"/>
  <c r="J3263" i="3"/>
  <c r="K3263" i="3" s="1"/>
  <c r="J3264" i="3"/>
  <c r="K3264" i="3" s="1"/>
  <c r="J3265" i="3"/>
  <c r="K3265" i="3" s="1"/>
  <c r="J3266" i="3"/>
  <c r="K3266" i="3" s="1"/>
  <c r="J3267" i="3"/>
  <c r="K3267" i="3" s="1"/>
  <c r="J3268" i="3"/>
  <c r="K3268" i="3" s="1"/>
  <c r="J3269" i="3"/>
  <c r="K3269" i="3" s="1"/>
  <c r="J3270" i="3"/>
  <c r="K3270" i="3" s="1"/>
  <c r="J3271" i="3"/>
  <c r="K3271" i="3" s="1"/>
  <c r="J3272" i="3"/>
  <c r="K3272" i="3" s="1"/>
  <c r="J3273" i="3"/>
  <c r="K3273" i="3" s="1"/>
  <c r="J3274" i="3"/>
  <c r="K3274" i="3" s="1"/>
  <c r="J3275" i="3"/>
  <c r="K3275" i="3" s="1"/>
  <c r="J3276" i="3"/>
  <c r="K3276" i="3" s="1"/>
  <c r="J3277" i="3"/>
  <c r="K3277" i="3" s="1"/>
  <c r="J3278" i="3"/>
  <c r="K3278" i="3" s="1"/>
  <c r="J3279" i="3"/>
  <c r="K3279" i="3" s="1"/>
  <c r="J3280" i="3"/>
  <c r="K3280" i="3" s="1"/>
  <c r="J3281" i="3"/>
  <c r="K3281" i="3" s="1"/>
  <c r="J3282" i="3"/>
  <c r="K3282" i="3" s="1"/>
  <c r="J3283" i="3"/>
  <c r="K3283" i="3" s="1"/>
  <c r="J3284" i="3"/>
  <c r="K3284" i="3" s="1"/>
  <c r="J3285" i="3"/>
  <c r="K3285" i="3" s="1"/>
  <c r="J3286" i="3"/>
  <c r="K3286" i="3" s="1"/>
  <c r="J3287" i="3"/>
  <c r="K3287" i="3" s="1"/>
  <c r="J3288" i="3"/>
  <c r="K3288" i="3" s="1"/>
  <c r="J3289" i="3"/>
  <c r="K3289" i="3" s="1"/>
  <c r="J3290" i="3"/>
  <c r="K3290" i="3" s="1"/>
  <c r="J3291" i="3"/>
  <c r="K3291" i="3" s="1"/>
  <c r="J3292" i="3"/>
  <c r="K3292" i="3" s="1"/>
  <c r="J3293" i="3"/>
  <c r="K3293" i="3" s="1"/>
  <c r="J3294" i="3"/>
  <c r="K3294" i="3" s="1"/>
  <c r="J3295" i="3"/>
  <c r="K3295" i="3" s="1"/>
  <c r="J3296" i="3"/>
  <c r="K3296" i="3" s="1"/>
  <c r="J3297" i="3"/>
  <c r="K3297" i="3" s="1"/>
  <c r="J3298" i="3"/>
  <c r="K3298" i="3" s="1"/>
  <c r="J3299" i="3"/>
  <c r="K3299" i="3" s="1"/>
  <c r="J3300" i="3"/>
  <c r="K3300" i="3" s="1"/>
  <c r="J3301" i="3"/>
  <c r="K3301" i="3" s="1"/>
  <c r="J3302" i="3"/>
  <c r="K3302" i="3" s="1"/>
  <c r="J3303" i="3"/>
  <c r="K3303" i="3" s="1"/>
  <c r="J3304" i="3"/>
  <c r="K3304" i="3" s="1"/>
  <c r="J3305" i="3"/>
  <c r="K3305" i="3" s="1"/>
  <c r="J3306" i="3"/>
  <c r="K3306" i="3" s="1"/>
  <c r="J3307" i="3"/>
  <c r="K3307" i="3" s="1"/>
  <c r="J3308" i="3"/>
  <c r="K3308" i="3" s="1"/>
  <c r="J3309" i="3"/>
  <c r="K3309" i="3" s="1"/>
  <c r="J3310" i="3"/>
  <c r="K3310" i="3" s="1"/>
  <c r="J3311" i="3"/>
  <c r="K3311" i="3" s="1"/>
  <c r="J3312" i="3"/>
  <c r="K3312" i="3" s="1"/>
  <c r="J3313" i="3"/>
  <c r="K3313" i="3" s="1"/>
  <c r="J3314" i="3"/>
  <c r="K3314" i="3" s="1"/>
  <c r="J3315" i="3"/>
  <c r="K3315" i="3" s="1"/>
  <c r="J3316" i="3"/>
  <c r="K3316" i="3" s="1"/>
  <c r="J3317" i="3"/>
  <c r="K3317" i="3" s="1"/>
  <c r="J3318" i="3"/>
  <c r="K3318" i="3" s="1"/>
  <c r="J3319" i="3"/>
  <c r="K3319" i="3" s="1"/>
  <c r="J3320" i="3"/>
  <c r="K3320" i="3" s="1"/>
  <c r="J3321" i="3"/>
  <c r="K3321" i="3" s="1"/>
  <c r="J3322" i="3"/>
  <c r="K3322" i="3" s="1"/>
  <c r="J3323" i="3"/>
  <c r="K3323" i="3" s="1"/>
  <c r="J3324" i="3"/>
  <c r="K3324" i="3" s="1"/>
  <c r="J3325" i="3"/>
  <c r="K3325" i="3" s="1"/>
  <c r="J3326" i="3"/>
  <c r="K3326" i="3" s="1"/>
  <c r="J3327" i="3"/>
  <c r="K3327" i="3" s="1"/>
  <c r="J3328" i="3"/>
  <c r="K3328" i="3" s="1"/>
  <c r="J3329" i="3"/>
  <c r="K3329" i="3" s="1"/>
  <c r="J3330" i="3"/>
  <c r="K3330" i="3" s="1"/>
  <c r="J3331" i="3"/>
  <c r="K3331" i="3" s="1"/>
  <c r="J3332" i="3"/>
  <c r="K3332" i="3" s="1"/>
  <c r="J3333" i="3"/>
  <c r="K3333" i="3" s="1"/>
  <c r="J3334" i="3"/>
  <c r="K3334" i="3" s="1"/>
  <c r="J3335" i="3"/>
  <c r="K3335" i="3" s="1"/>
  <c r="J3336" i="3"/>
  <c r="K3336" i="3" s="1"/>
  <c r="J3337" i="3"/>
  <c r="K3337" i="3" s="1"/>
  <c r="J3338" i="3"/>
  <c r="K3338" i="3" s="1"/>
  <c r="J3339" i="3"/>
  <c r="K3339" i="3" s="1"/>
  <c r="J3340" i="3"/>
  <c r="K3340" i="3" s="1"/>
  <c r="J3341" i="3"/>
  <c r="K3341" i="3" s="1"/>
  <c r="J3342" i="3"/>
  <c r="K3342" i="3" s="1"/>
  <c r="J3343" i="3"/>
  <c r="K3343" i="3" s="1"/>
  <c r="J3344" i="3"/>
  <c r="K3344" i="3" s="1"/>
  <c r="J3345" i="3"/>
  <c r="K3345" i="3" s="1"/>
  <c r="J3346" i="3"/>
  <c r="K3346" i="3" s="1"/>
  <c r="J3347" i="3"/>
  <c r="K3347" i="3" s="1"/>
  <c r="J3348" i="3"/>
  <c r="K3348" i="3" s="1"/>
  <c r="J3349" i="3"/>
  <c r="K3349" i="3" s="1"/>
  <c r="J3350" i="3"/>
  <c r="K3350" i="3" s="1"/>
  <c r="J3351" i="3"/>
  <c r="K3351" i="3" s="1"/>
  <c r="J3352" i="3"/>
  <c r="K3352" i="3" s="1"/>
  <c r="J3353" i="3"/>
  <c r="K3353" i="3" s="1"/>
  <c r="J3354" i="3"/>
  <c r="K3354" i="3" s="1"/>
  <c r="J3355" i="3"/>
  <c r="K3355" i="3" s="1"/>
  <c r="J3356" i="3"/>
  <c r="K3356" i="3" s="1"/>
  <c r="J3357" i="3"/>
  <c r="K3357" i="3" s="1"/>
  <c r="J3358" i="3"/>
  <c r="K3358" i="3" s="1"/>
  <c r="J3359" i="3"/>
  <c r="K3359" i="3" s="1"/>
  <c r="J3360" i="3"/>
  <c r="K3360" i="3" s="1"/>
  <c r="J3361" i="3"/>
  <c r="K3361" i="3" s="1"/>
  <c r="J3362" i="3"/>
  <c r="K3362" i="3" s="1"/>
  <c r="J3363" i="3"/>
  <c r="K3363" i="3" s="1"/>
  <c r="J3364" i="3"/>
  <c r="K3364" i="3" s="1"/>
  <c r="J3365" i="3"/>
  <c r="K3365" i="3" s="1"/>
  <c r="J3366" i="3"/>
  <c r="K3366" i="3" s="1"/>
  <c r="J3367" i="3"/>
  <c r="K3367" i="3" s="1"/>
  <c r="J3368" i="3"/>
  <c r="K3368" i="3" s="1"/>
  <c r="J3369" i="3"/>
  <c r="K3369" i="3" s="1"/>
  <c r="J3370" i="3"/>
  <c r="K3370" i="3" s="1"/>
  <c r="J3371" i="3"/>
  <c r="K3371" i="3" s="1"/>
  <c r="J3372" i="3"/>
  <c r="K3372" i="3" s="1"/>
  <c r="J3373" i="3"/>
  <c r="K3373" i="3" s="1"/>
  <c r="J3374" i="3"/>
  <c r="K3374" i="3" s="1"/>
  <c r="J3375" i="3"/>
  <c r="K3375" i="3" s="1"/>
  <c r="J3376" i="3"/>
  <c r="K3376" i="3" s="1"/>
  <c r="J3377" i="3"/>
  <c r="K3377" i="3" s="1"/>
  <c r="J3378" i="3"/>
  <c r="K3378" i="3" s="1"/>
  <c r="J3379" i="3"/>
  <c r="K3379" i="3" s="1"/>
  <c r="J3380" i="3"/>
  <c r="K3380" i="3" s="1"/>
  <c r="J3381" i="3"/>
  <c r="K3381" i="3" s="1"/>
  <c r="J3382" i="3"/>
  <c r="K3382" i="3" s="1"/>
  <c r="J3383" i="3"/>
  <c r="K3383" i="3" s="1"/>
  <c r="J3384" i="3"/>
  <c r="K3384" i="3" s="1"/>
  <c r="J3385" i="3"/>
  <c r="K3385" i="3" s="1"/>
  <c r="J3386" i="3"/>
  <c r="K3386" i="3" s="1"/>
  <c r="J3387" i="3"/>
  <c r="K3387" i="3" s="1"/>
  <c r="J3388" i="3"/>
  <c r="K3388" i="3" s="1"/>
  <c r="J3389" i="3"/>
  <c r="K3389" i="3" s="1"/>
  <c r="J3390" i="3"/>
  <c r="K3390" i="3" s="1"/>
  <c r="J3391" i="3"/>
  <c r="K3391" i="3" s="1"/>
  <c r="J3392" i="3"/>
  <c r="K3392" i="3" s="1"/>
  <c r="J3393" i="3"/>
  <c r="K3393" i="3" s="1"/>
  <c r="J3394" i="3"/>
  <c r="K3394" i="3" s="1"/>
  <c r="J3395" i="3"/>
  <c r="K3395" i="3" s="1"/>
  <c r="J3396" i="3"/>
  <c r="K3396" i="3" s="1"/>
  <c r="J3397" i="3"/>
  <c r="K3397" i="3" s="1"/>
  <c r="J3398" i="3"/>
  <c r="K3398" i="3" s="1"/>
  <c r="J3399" i="3"/>
  <c r="K3399" i="3" s="1"/>
  <c r="J3400" i="3"/>
  <c r="K3400" i="3" s="1"/>
  <c r="J3401" i="3"/>
  <c r="K3401" i="3" s="1"/>
  <c r="J3402" i="3"/>
  <c r="K3402" i="3" s="1"/>
  <c r="J3403" i="3"/>
  <c r="K3403" i="3" s="1"/>
  <c r="J3404" i="3"/>
  <c r="K3404" i="3" s="1"/>
  <c r="J3405" i="3"/>
  <c r="K3405" i="3" s="1"/>
  <c r="J3406" i="3"/>
  <c r="K3406" i="3" s="1"/>
  <c r="J3407" i="3"/>
  <c r="K3407" i="3" s="1"/>
  <c r="J3408" i="3"/>
  <c r="K3408" i="3" s="1"/>
  <c r="J3409" i="3"/>
  <c r="K3409" i="3" s="1"/>
  <c r="J3410" i="3"/>
  <c r="K3410" i="3" s="1"/>
  <c r="J3411" i="3"/>
  <c r="K3411" i="3" s="1"/>
  <c r="J3412" i="3"/>
  <c r="K3412" i="3" s="1"/>
  <c r="J3413" i="3"/>
  <c r="K3413" i="3" s="1"/>
  <c r="J3414" i="3"/>
  <c r="K3414" i="3" s="1"/>
  <c r="J3415" i="3"/>
  <c r="K3415" i="3" s="1"/>
  <c r="J3416" i="3"/>
  <c r="K3416" i="3" s="1"/>
  <c r="J3417" i="3"/>
  <c r="K3417" i="3" s="1"/>
  <c r="J3418" i="3"/>
  <c r="K3418" i="3" s="1"/>
  <c r="J3419" i="3"/>
  <c r="K3419" i="3" s="1"/>
  <c r="J3420" i="3"/>
  <c r="K3420" i="3" s="1"/>
  <c r="J3421" i="3"/>
  <c r="K3421" i="3" s="1"/>
  <c r="J3422" i="3"/>
  <c r="K3422" i="3" s="1"/>
  <c r="J3423" i="3"/>
  <c r="K3423" i="3" s="1"/>
  <c r="J3424" i="3"/>
  <c r="K3424" i="3" s="1"/>
  <c r="J3425" i="3"/>
  <c r="K3425" i="3" s="1"/>
  <c r="J3426" i="3"/>
  <c r="K3426" i="3" s="1"/>
  <c r="J3427" i="3"/>
  <c r="K3427" i="3" s="1"/>
  <c r="J3428" i="3"/>
  <c r="K3428" i="3" s="1"/>
  <c r="J3429" i="3"/>
  <c r="K3429" i="3" s="1"/>
  <c r="J3430" i="3"/>
  <c r="K3430" i="3" s="1"/>
  <c r="J3431" i="3"/>
  <c r="K3431" i="3" s="1"/>
  <c r="J3432" i="3"/>
  <c r="K3432" i="3" s="1"/>
  <c r="J3433" i="3"/>
  <c r="K3433" i="3" s="1"/>
  <c r="J3434" i="3"/>
  <c r="K3434" i="3" s="1"/>
  <c r="J3435" i="3"/>
  <c r="K3435" i="3" s="1"/>
  <c r="J3436" i="3"/>
  <c r="K3436" i="3" s="1"/>
  <c r="J3437" i="3"/>
  <c r="K3437" i="3" s="1"/>
  <c r="J3438" i="3"/>
  <c r="K3438" i="3" s="1"/>
  <c r="J3439" i="3"/>
  <c r="K3439" i="3" s="1"/>
  <c r="J3440" i="3"/>
  <c r="K3440" i="3" s="1"/>
  <c r="J3441" i="3"/>
  <c r="K3441" i="3" s="1"/>
  <c r="J3442" i="3"/>
  <c r="K3442" i="3" s="1"/>
  <c r="J3443" i="3"/>
  <c r="K3443" i="3" s="1"/>
  <c r="J3444" i="3"/>
  <c r="K3444" i="3" s="1"/>
  <c r="J3445" i="3"/>
  <c r="K3445" i="3" s="1"/>
  <c r="J3446" i="3"/>
  <c r="K3446" i="3" s="1"/>
  <c r="J3447" i="3"/>
  <c r="K3447" i="3" s="1"/>
  <c r="J3448" i="3"/>
  <c r="K3448" i="3" s="1"/>
  <c r="J3449" i="3"/>
  <c r="K3449" i="3" s="1"/>
  <c r="J3450" i="3"/>
  <c r="K3450" i="3" s="1"/>
  <c r="J3451" i="3"/>
  <c r="K3451" i="3" s="1"/>
  <c r="J3452" i="3"/>
  <c r="K3452" i="3" s="1"/>
  <c r="J3453" i="3"/>
  <c r="K3453" i="3" s="1"/>
  <c r="J3454" i="3"/>
  <c r="K3454" i="3" s="1"/>
  <c r="J3455" i="3"/>
  <c r="K3455" i="3" s="1"/>
  <c r="J3456" i="3"/>
  <c r="K3456" i="3" s="1"/>
  <c r="J3457" i="3"/>
  <c r="K3457" i="3" s="1"/>
  <c r="J3458" i="3"/>
  <c r="K3458" i="3" s="1"/>
  <c r="J3459" i="3"/>
  <c r="K3459" i="3" s="1"/>
  <c r="J3460" i="3"/>
  <c r="K3460" i="3" s="1"/>
  <c r="J3461" i="3"/>
  <c r="K3461" i="3" s="1"/>
  <c r="J3462" i="3"/>
  <c r="K3462" i="3" s="1"/>
  <c r="J3463" i="3"/>
  <c r="K3463" i="3" s="1"/>
  <c r="J3464" i="3"/>
  <c r="K3464" i="3" s="1"/>
  <c r="J3465" i="3"/>
  <c r="K3465" i="3" s="1"/>
  <c r="J3466" i="3"/>
  <c r="K3466" i="3" s="1"/>
  <c r="J3467" i="3"/>
  <c r="K3467" i="3" s="1"/>
  <c r="J3468" i="3"/>
  <c r="K3468" i="3" s="1"/>
  <c r="J3469" i="3"/>
  <c r="K3469" i="3" s="1"/>
  <c r="J3470" i="3"/>
  <c r="K3470" i="3" s="1"/>
  <c r="J3471" i="3"/>
  <c r="K3471" i="3" s="1"/>
  <c r="J3472" i="3"/>
  <c r="K3472" i="3" s="1"/>
  <c r="J3473" i="3"/>
  <c r="K3473" i="3" s="1"/>
  <c r="J3474" i="3"/>
  <c r="K3474" i="3" s="1"/>
  <c r="J3475" i="3"/>
  <c r="K3475" i="3" s="1"/>
  <c r="J3476" i="3"/>
  <c r="K3476" i="3" s="1"/>
  <c r="J3477" i="3"/>
  <c r="K3477" i="3" s="1"/>
  <c r="J3478" i="3"/>
  <c r="K3478" i="3" s="1"/>
  <c r="J3479" i="3"/>
  <c r="K3479" i="3" s="1"/>
  <c r="J3480" i="3"/>
  <c r="K3480" i="3" s="1"/>
  <c r="J3481" i="3"/>
  <c r="K3481" i="3" s="1"/>
  <c r="J3482" i="3"/>
  <c r="K3482" i="3" s="1"/>
  <c r="J3483" i="3"/>
  <c r="K3483" i="3" s="1"/>
  <c r="J3484" i="3"/>
  <c r="K3484" i="3" s="1"/>
  <c r="J3485" i="3"/>
  <c r="K3485" i="3" s="1"/>
  <c r="J3486" i="3"/>
  <c r="K3486" i="3" s="1"/>
  <c r="J3487" i="3"/>
  <c r="K3487" i="3" s="1"/>
  <c r="J3488" i="3"/>
  <c r="K3488" i="3" s="1"/>
  <c r="J3489" i="3"/>
  <c r="K3489" i="3" s="1"/>
  <c r="J3490" i="3"/>
  <c r="K3490" i="3" s="1"/>
  <c r="J3491" i="3"/>
  <c r="K3491" i="3" s="1"/>
  <c r="J3492" i="3"/>
  <c r="K3492" i="3" s="1"/>
  <c r="J3493" i="3"/>
  <c r="K3493" i="3" s="1"/>
  <c r="J3494" i="3"/>
  <c r="K3494" i="3" s="1"/>
  <c r="J3495" i="3"/>
  <c r="K3495" i="3" s="1"/>
  <c r="J3496" i="3"/>
  <c r="K3496" i="3" s="1"/>
  <c r="J3497" i="3"/>
  <c r="K3497" i="3" s="1"/>
  <c r="J3498" i="3"/>
  <c r="K3498" i="3" s="1"/>
  <c r="J3499" i="3"/>
  <c r="K3499" i="3" s="1"/>
  <c r="J3500" i="3"/>
  <c r="K3500" i="3" s="1"/>
  <c r="J3501" i="3"/>
  <c r="K3501" i="3" s="1"/>
  <c r="J3502" i="3"/>
  <c r="K3502" i="3" s="1"/>
  <c r="J3503" i="3"/>
  <c r="K3503" i="3" s="1"/>
  <c r="J3504" i="3"/>
  <c r="K3504" i="3" s="1"/>
  <c r="J3505" i="3"/>
  <c r="K3505" i="3" s="1"/>
  <c r="J3506" i="3"/>
  <c r="K3506" i="3" s="1"/>
  <c r="J3507" i="3"/>
  <c r="K3507" i="3" s="1"/>
  <c r="J3508" i="3"/>
  <c r="K3508" i="3" s="1"/>
  <c r="J3509" i="3"/>
  <c r="K3509" i="3" s="1"/>
  <c r="J3510" i="3"/>
  <c r="K3510" i="3" s="1"/>
  <c r="J3511" i="3"/>
  <c r="K3511" i="3" s="1"/>
  <c r="J3512" i="3"/>
  <c r="K3512" i="3" s="1"/>
  <c r="J3513" i="3"/>
  <c r="K3513" i="3" s="1"/>
  <c r="J3514" i="3"/>
  <c r="K3514" i="3" s="1"/>
  <c r="J3515" i="3"/>
  <c r="K3515" i="3" s="1"/>
  <c r="J3516" i="3"/>
  <c r="K3516" i="3" s="1"/>
  <c r="J3517" i="3"/>
  <c r="K3517" i="3" s="1"/>
  <c r="J3518" i="3"/>
  <c r="K3518" i="3" s="1"/>
  <c r="J3519" i="3"/>
  <c r="K3519" i="3" s="1"/>
  <c r="J3520" i="3"/>
  <c r="K3520" i="3" s="1"/>
  <c r="J3521" i="3"/>
  <c r="K3521" i="3" s="1"/>
  <c r="J3522" i="3"/>
  <c r="K3522" i="3" s="1"/>
  <c r="J3523" i="3"/>
  <c r="K3523" i="3" s="1"/>
  <c r="J3524" i="3"/>
  <c r="K3524" i="3" s="1"/>
  <c r="J3525" i="3"/>
  <c r="K3525" i="3" s="1"/>
  <c r="J3526" i="3"/>
  <c r="K3526" i="3" s="1"/>
  <c r="J3527" i="3"/>
  <c r="K3527" i="3" s="1"/>
  <c r="J3528" i="3"/>
  <c r="K3528" i="3" s="1"/>
  <c r="J3529" i="3"/>
  <c r="K3529" i="3" s="1"/>
  <c r="J3530" i="3"/>
  <c r="K3530" i="3" s="1"/>
  <c r="J3531" i="3"/>
  <c r="K3531" i="3" s="1"/>
  <c r="J3532" i="3"/>
  <c r="K3532" i="3" s="1"/>
  <c r="J3533" i="3"/>
  <c r="K3533" i="3" s="1"/>
  <c r="J3534" i="3"/>
  <c r="K3534" i="3" s="1"/>
  <c r="J3535" i="3"/>
  <c r="K3535" i="3" s="1"/>
  <c r="J3536" i="3"/>
  <c r="K3536" i="3" s="1"/>
  <c r="J3537" i="3"/>
  <c r="K3537" i="3" s="1"/>
  <c r="J3538" i="3"/>
  <c r="K3538" i="3" s="1"/>
  <c r="J3539" i="3"/>
  <c r="K3539" i="3" s="1"/>
  <c r="J3540" i="3"/>
  <c r="K3540" i="3" s="1"/>
  <c r="J3541" i="3"/>
  <c r="K3541" i="3" s="1"/>
  <c r="J3542" i="3"/>
  <c r="K3542" i="3" s="1"/>
  <c r="J3543" i="3"/>
  <c r="K3543" i="3" s="1"/>
  <c r="J3544" i="3"/>
  <c r="K3544" i="3" s="1"/>
  <c r="J3545" i="3"/>
  <c r="K3545" i="3" s="1"/>
  <c r="J3546" i="3"/>
  <c r="K3546" i="3" s="1"/>
  <c r="J3547" i="3"/>
  <c r="K3547" i="3" s="1"/>
  <c r="J3548" i="3"/>
  <c r="K3548" i="3" s="1"/>
  <c r="J3549" i="3"/>
  <c r="K3549" i="3" s="1"/>
  <c r="J3550" i="3"/>
  <c r="K3550" i="3" s="1"/>
  <c r="J3551" i="3"/>
  <c r="K3551" i="3" s="1"/>
  <c r="J3552" i="3"/>
  <c r="K3552" i="3" s="1"/>
  <c r="J3553" i="3"/>
  <c r="K3553" i="3" s="1"/>
  <c r="J3554" i="3"/>
  <c r="K3554" i="3" s="1"/>
  <c r="J3555" i="3"/>
  <c r="K3555" i="3" s="1"/>
  <c r="J3556" i="3"/>
  <c r="K3556" i="3" s="1"/>
  <c r="J3557" i="3"/>
  <c r="K3557" i="3" s="1"/>
  <c r="J3558" i="3"/>
  <c r="K3558" i="3" s="1"/>
  <c r="J3559" i="3"/>
  <c r="K3559" i="3" s="1"/>
  <c r="J3560" i="3"/>
  <c r="K3560" i="3" s="1"/>
  <c r="J3561" i="3"/>
  <c r="K3561" i="3" s="1"/>
  <c r="J3562" i="3"/>
  <c r="K3562" i="3" s="1"/>
  <c r="J3563" i="3"/>
  <c r="K3563" i="3" s="1"/>
  <c r="J3564" i="3"/>
  <c r="K3564" i="3" s="1"/>
  <c r="J3565" i="3"/>
  <c r="K3565" i="3" s="1"/>
  <c r="J3566" i="3"/>
  <c r="K3566" i="3" s="1"/>
  <c r="J3567" i="3"/>
  <c r="K3567" i="3" s="1"/>
  <c r="J3568" i="3"/>
  <c r="K3568" i="3" s="1"/>
  <c r="J3569" i="3"/>
  <c r="K3569" i="3" s="1"/>
  <c r="J3570" i="3"/>
  <c r="K3570" i="3" s="1"/>
  <c r="J3571" i="3"/>
  <c r="K3571" i="3" s="1"/>
  <c r="J3572" i="3"/>
  <c r="K3572" i="3" s="1"/>
  <c r="J3573" i="3"/>
  <c r="K3573" i="3" s="1"/>
  <c r="J3574" i="3"/>
  <c r="K3574" i="3" s="1"/>
  <c r="J3575" i="3"/>
  <c r="K3575" i="3" s="1"/>
  <c r="J3576" i="3"/>
  <c r="K3576" i="3" s="1"/>
  <c r="J3577" i="3"/>
  <c r="K3577" i="3" s="1"/>
  <c r="J3578" i="3"/>
  <c r="K3578" i="3" s="1"/>
  <c r="J3579" i="3"/>
  <c r="K3579" i="3" s="1"/>
  <c r="J3580" i="3"/>
  <c r="K3580" i="3" s="1"/>
  <c r="J3581" i="3"/>
  <c r="K3581" i="3" s="1"/>
  <c r="J3582" i="3"/>
  <c r="K3582" i="3" s="1"/>
  <c r="J3583" i="3"/>
  <c r="K3583" i="3" s="1"/>
  <c r="J3584" i="3"/>
  <c r="K3584" i="3" s="1"/>
  <c r="J3585" i="3"/>
  <c r="K3585" i="3" s="1"/>
  <c r="J3586" i="3"/>
  <c r="K3586" i="3" s="1"/>
  <c r="J3587" i="3"/>
  <c r="K3587" i="3" s="1"/>
  <c r="J3588" i="3"/>
  <c r="K3588" i="3" s="1"/>
  <c r="J3589" i="3"/>
  <c r="K3589" i="3" s="1"/>
  <c r="J3590" i="3"/>
  <c r="K3590" i="3" s="1"/>
  <c r="J3591" i="3"/>
  <c r="K3591" i="3" s="1"/>
  <c r="J3592" i="3"/>
  <c r="K3592" i="3" s="1"/>
  <c r="J3593" i="3"/>
  <c r="K3593" i="3" s="1"/>
  <c r="J3594" i="3"/>
  <c r="K3594" i="3" s="1"/>
  <c r="J3595" i="3"/>
  <c r="K3595" i="3" s="1"/>
  <c r="J3596" i="3"/>
  <c r="K3596" i="3" s="1"/>
  <c r="J3597" i="3"/>
  <c r="K3597" i="3" s="1"/>
  <c r="J3598" i="3"/>
  <c r="K3598" i="3" s="1"/>
  <c r="J3599" i="3"/>
  <c r="K3599" i="3" s="1"/>
  <c r="J3600" i="3"/>
  <c r="K3600" i="3" s="1"/>
  <c r="J3601" i="3"/>
  <c r="K3601" i="3" s="1"/>
  <c r="J3602" i="3"/>
  <c r="K3602" i="3" s="1"/>
  <c r="J3603" i="3"/>
  <c r="K3603" i="3" s="1"/>
  <c r="J3604" i="3"/>
  <c r="K3604" i="3" s="1"/>
  <c r="J3605" i="3"/>
  <c r="K3605" i="3" s="1"/>
  <c r="J3606" i="3"/>
  <c r="K3606" i="3" s="1"/>
  <c r="J3607" i="3"/>
  <c r="K3607" i="3" s="1"/>
  <c r="J3608" i="3"/>
  <c r="K3608" i="3" s="1"/>
  <c r="J3609" i="3"/>
  <c r="K3609" i="3" s="1"/>
  <c r="J3610" i="3"/>
  <c r="K3610" i="3" s="1"/>
  <c r="J3611" i="3"/>
  <c r="K3611" i="3" s="1"/>
  <c r="J3612" i="3"/>
  <c r="K3612" i="3" s="1"/>
  <c r="J3613" i="3"/>
  <c r="K3613" i="3" s="1"/>
  <c r="J3614" i="3"/>
  <c r="K3614" i="3" s="1"/>
  <c r="J3615" i="3"/>
  <c r="K3615" i="3" s="1"/>
  <c r="J3616" i="3"/>
  <c r="K3616" i="3" s="1"/>
  <c r="J3617" i="3"/>
  <c r="K3617" i="3" s="1"/>
  <c r="J3618" i="3"/>
  <c r="K3618" i="3" s="1"/>
  <c r="J3619" i="3"/>
  <c r="K3619" i="3" s="1"/>
  <c r="J3620" i="3"/>
  <c r="K3620" i="3" s="1"/>
  <c r="J3621" i="3"/>
  <c r="K3621" i="3" s="1"/>
  <c r="J3622" i="3"/>
  <c r="K3622" i="3" s="1"/>
  <c r="J3623" i="3"/>
  <c r="K3623" i="3" s="1"/>
  <c r="J3624" i="3"/>
  <c r="K3624" i="3" s="1"/>
  <c r="J3625" i="3"/>
  <c r="K3625" i="3" s="1"/>
  <c r="J3626" i="3"/>
  <c r="K3626" i="3" s="1"/>
  <c r="J3627" i="3"/>
  <c r="K3627" i="3" s="1"/>
  <c r="J3628" i="3"/>
  <c r="K3628" i="3" s="1"/>
  <c r="J3629" i="3"/>
  <c r="K3629" i="3" s="1"/>
  <c r="J3630" i="3"/>
  <c r="K3630" i="3" s="1"/>
  <c r="J3631" i="3"/>
  <c r="K3631" i="3" s="1"/>
  <c r="J3632" i="3"/>
  <c r="K3632" i="3" s="1"/>
  <c r="J3633" i="3"/>
  <c r="K3633" i="3" s="1"/>
  <c r="J3634" i="3"/>
  <c r="K3634" i="3" s="1"/>
  <c r="J3635" i="3"/>
  <c r="K3635" i="3" s="1"/>
  <c r="J3636" i="3"/>
  <c r="K3636" i="3" s="1"/>
  <c r="J3637" i="3"/>
  <c r="K3637" i="3" s="1"/>
  <c r="J3638" i="3"/>
  <c r="K3638" i="3" s="1"/>
  <c r="J3639" i="3"/>
  <c r="K3639" i="3" s="1"/>
  <c r="J3640" i="3"/>
  <c r="K3640" i="3" s="1"/>
  <c r="J3641" i="3"/>
  <c r="K3641" i="3" s="1"/>
  <c r="J3642" i="3"/>
  <c r="K3642" i="3" s="1"/>
  <c r="J3643" i="3"/>
  <c r="K3643" i="3" s="1"/>
  <c r="J3644" i="3"/>
  <c r="K3644" i="3" s="1"/>
  <c r="J3645" i="3"/>
  <c r="K3645" i="3" s="1"/>
  <c r="J3646" i="3"/>
  <c r="K3646" i="3" s="1"/>
  <c r="J3647" i="3"/>
  <c r="K3647" i="3" s="1"/>
  <c r="J3648" i="3"/>
  <c r="K3648" i="3" s="1"/>
  <c r="J3649" i="3"/>
  <c r="K3649" i="3" s="1"/>
  <c r="J3650" i="3"/>
  <c r="K3650" i="3" s="1"/>
  <c r="J3651" i="3"/>
  <c r="K3651" i="3" s="1"/>
  <c r="J3652" i="3"/>
  <c r="K3652" i="3" s="1"/>
  <c r="J3653" i="3"/>
  <c r="K3653" i="3" s="1"/>
  <c r="J3654" i="3"/>
  <c r="K3654" i="3" s="1"/>
  <c r="J3655" i="3"/>
  <c r="K3655" i="3" s="1"/>
  <c r="J3656" i="3"/>
  <c r="K3656" i="3" s="1"/>
  <c r="J3657" i="3"/>
  <c r="K3657" i="3" s="1"/>
  <c r="J3658" i="3"/>
  <c r="K3658" i="3" s="1"/>
  <c r="J3659" i="3"/>
  <c r="K3659" i="3" s="1"/>
  <c r="J3660" i="3"/>
  <c r="K3660" i="3" s="1"/>
  <c r="J3661" i="3"/>
  <c r="K3661" i="3" s="1"/>
  <c r="J3662" i="3"/>
  <c r="K3662" i="3" s="1"/>
  <c r="J3663" i="3"/>
  <c r="K3663" i="3" s="1"/>
  <c r="J3664" i="3"/>
  <c r="K3664" i="3" s="1"/>
  <c r="J3665" i="3"/>
  <c r="K3665" i="3" s="1"/>
  <c r="J3666" i="3"/>
  <c r="K3666" i="3" s="1"/>
  <c r="J3667" i="3"/>
  <c r="K3667" i="3" s="1"/>
  <c r="J3668" i="3"/>
  <c r="K3668" i="3" s="1"/>
  <c r="J3669" i="3"/>
  <c r="K3669" i="3" s="1"/>
  <c r="J3670" i="3"/>
  <c r="K3670" i="3" s="1"/>
  <c r="J3671" i="3"/>
  <c r="K3671" i="3" s="1"/>
  <c r="J3672" i="3"/>
  <c r="K3672" i="3" s="1"/>
  <c r="J3673" i="3"/>
  <c r="K3673" i="3" s="1"/>
  <c r="J3674" i="3"/>
  <c r="K3674" i="3" s="1"/>
  <c r="J3675" i="3"/>
  <c r="K3675" i="3" s="1"/>
  <c r="J3676" i="3"/>
  <c r="K3676" i="3" s="1"/>
  <c r="J3677" i="3"/>
  <c r="K3677" i="3" s="1"/>
  <c r="J3678" i="3"/>
  <c r="K3678" i="3" s="1"/>
  <c r="J3679" i="3"/>
  <c r="K3679" i="3" s="1"/>
  <c r="J3680" i="3"/>
  <c r="K3680" i="3" s="1"/>
  <c r="J3681" i="3"/>
  <c r="K3681" i="3" s="1"/>
  <c r="J3682" i="3"/>
  <c r="K3682" i="3" s="1"/>
  <c r="J3683" i="3"/>
  <c r="K3683" i="3" s="1"/>
  <c r="J3684" i="3"/>
  <c r="K3684" i="3" s="1"/>
  <c r="J3685" i="3"/>
  <c r="K3685" i="3" s="1"/>
  <c r="J3686" i="3"/>
  <c r="K3686" i="3" s="1"/>
  <c r="J3687" i="3"/>
  <c r="K3687" i="3" s="1"/>
  <c r="J3688" i="3"/>
  <c r="K3688" i="3" s="1"/>
  <c r="J3689" i="3"/>
  <c r="K3689" i="3" s="1"/>
  <c r="J3690" i="3"/>
  <c r="K3690" i="3" s="1"/>
  <c r="J3691" i="3"/>
  <c r="K3691" i="3" s="1"/>
  <c r="J3692" i="3"/>
  <c r="K3692" i="3" s="1"/>
  <c r="J3693" i="3"/>
  <c r="K3693" i="3" s="1"/>
  <c r="J3694" i="3"/>
  <c r="K3694" i="3" s="1"/>
  <c r="J3695" i="3"/>
  <c r="K3695" i="3" s="1"/>
  <c r="J3696" i="3"/>
  <c r="K3696" i="3" s="1"/>
  <c r="J3697" i="3"/>
  <c r="K3697" i="3" s="1"/>
  <c r="J3698" i="3"/>
  <c r="K3698" i="3" s="1"/>
  <c r="J3699" i="3"/>
  <c r="K3699" i="3" s="1"/>
  <c r="J3700" i="3"/>
  <c r="K3700" i="3" s="1"/>
  <c r="J3701" i="3"/>
  <c r="K3701" i="3" s="1"/>
  <c r="J3702" i="3"/>
  <c r="K3702" i="3" s="1"/>
  <c r="J3703" i="3"/>
  <c r="K3703" i="3" s="1"/>
  <c r="J3704" i="3"/>
  <c r="K3704" i="3" s="1"/>
  <c r="J3705" i="3"/>
  <c r="K3705" i="3" s="1"/>
  <c r="J3706" i="3"/>
  <c r="K3706" i="3" s="1"/>
  <c r="J3707" i="3"/>
  <c r="K3707" i="3" s="1"/>
  <c r="J3708" i="3"/>
  <c r="K3708" i="3" s="1"/>
  <c r="J3709" i="3"/>
  <c r="K3709" i="3" s="1"/>
  <c r="J3710" i="3"/>
  <c r="K3710" i="3" s="1"/>
  <c r="J3711" i="3"/>
  <c r="K3711" i="3" s="1"/>
  <c r="J3712" i="3"/>
  <c r="K3712" i="3" s="1"/>
  <c r="J3713" i="3"/>
  <c r="K3713" i="3" s="1"/>
  <c r="J3714" i="3"/>
  <c r="K3714" i="3" s="1"/>
  <c r="J3715" i="3"/>
  <c r="K3715" i="3" s="1"/>
  <c r="J3716" i="3"/>
  <c r="K3716" i="3" s="1"/>
  <c r="J3717" i="3"/>
  <c r="K3717" i="3" s="1"/>
  <c r="J3718" i="3"/>
  <c r="K3718" i="3" s="1"/>
  <c r="J3719" i="3"/>
  <c r="K3719" i="3" s="1"/>
  <c r="J3720" i="3"/>
  <c r="K3720" i="3" s="1"/>
  <c r="J3721" i="3"/>
  <c r="K3721" i="3" s="1"/>
  <c r="J3722" i="3"/>
  <c r="K3722" i="3" s="1"/>
  <c r="J3723" i="3"/>
  <c r="K3723" i="3" s="1"/>
  <c r="J3724" i="3"/>
  <c r="K3724" i="3" s="1"/>
  <c r="J3725" i="3"/>
  <c r="K3725" i="3" s="1"/>
  <c r="J3726" i="3"/>
  <c r="K3726" i="3" s="1"/>
  <c r="J3727" i="3"/>
  <c r="K3727" i="3" s="1"/>
  <c r="J3728" i="3"/>
  <c r="K3728" i="3" s="1"/>
  <c r="J3729" i="3"/>
  <c r="K3729" i="3" s="1"/>
  <c r="J3730" i="3"/>
  <c r="K3730" i="3" s="1"/>
  <c r="J3731" i="3"/>
  <c r="K3731" i="3" s="1"/>
  <c r="J3732" i="3"/>
  <c r="K3732" i="3" s="1"/>
  <c r="J3733" i="3"/>
  <c r="K3733" i="3" s="1"/>
  <c r="J3734" i="3"/>
  <c r="K3734" i="3" s="1"/>
  <c r="J3735" i="3"/>
  <c r="K3735" i="3" s="1"/>
  <c r="J3736" i="3"/>
  <c r="K3736" i="3" s="1"/>
  <c r="J3737" i="3"/>
  <c r="K3737" i="3" s="1"/>
  <c r="J3738" i="3"/>
  <c r="K3738" i="3" s="1"/>
  <c r="J3739" i="3"/>
  <c r="K3739" i="3" s="1"/>
  <c r="J3740" i="3"/>
  <c r="K3740" i="3" s="1"/>
  <c r="J3741" i="3"/>
  <c r="K3741" i="3" s="1"/>
  <c r="J3742" i="3"/>
  <c r="K3742" i="3" s="1"/>
  <c r="J3743" i="3"/>
  <c r="K3743" i="3" s="1"/>
  <c r="J3744" i="3"/>
  <c r="K3744" i="3" s="1"/>
  <c r="J3745" i="3"/>
  <c r="K3745" i="3" s="1"/>
  <c r="J3746" i="3"/>
  <c r="K3746" i="3" s="1"/>
  <c r="J3747" i="3"/>
  <c r="K3747" i="3" s="1"/>
  <c r="J3748" i="3"/>
  <c r="K3748" i="3" s="1"/>
  <c r="J3749" i="3"/>
  <c r="K3749" i="3" s="1"/>
  <c r="J3750" i="3"/>
  <c r="K3750" i="3" s="1"/>
  <c r="J3751" i="3"/>
  <c r="K3751" i="3" s="1"/>
  <c r="J3752" i="3"/>
  <c r="K3752" i="3" s="1"/>
  <c r="J3753" i="3"/>
  <c r="K3753" i="3" s="1"/>
  <c r="J3754" i="3"/>
  <c r="K3754" i="3" s="1"/>
  <c r="J3755" i="3"/>
  <c r="K3755" i="3" s="1"/>
  <c r="J3756" i="3"/>
  <c r="K3756" i="3" s="1"/>
  <c r="J3757" i="3"/>
  <c r="K3757" i="3" s="1"/>
  <c r="J3758" i="3"/>
  <c r="K3758" i="3" s="1"/>
  <c r="J3759" i="3"/>
  <c r="K3759" i="3" s="1"/>
  <c r="J3760" i="3"/>
  <c r="K3760" i="3" s="1"/>
  <c r="J3761" i="3"/>
  <c r="K3761" i="3" s="1"/>
  <c r="J3762" i="3"/>
  <c r="K3762" i="3" s="1"/>
  <c r="J3763" i="3"/>
  <c r="K3763" i="3" s="1"/>
  <c r="J3764" i="3"/>
  <c r="K3764" i="3" s="1"/>
  <c r="J3765" i="3"/>
  <c r="K3765" i="3" s="1"/>
  <c r="J3766" i="3"/>
  <c r="K3766" i="3" s="1"/>
  <c r="J3767" i="3"/>
  <c r="K3767" i="3" s="1"/>
  <c r="J3768" i="3"/>
  <c r="K3768" i="3" s="1"/>
  <c r="J3769" i="3"/>
  <c r="K3769" i="3" s="1"/>
  <c r="J3770" i="3"/>
  <c r="K3770" i="3" s="1"/>
  <c r="J3771" i="3"/>
  <c r="K3771" i="3" s="1"/>
  <c r="J3772" i="3"/>
  <c r="K3772" i="3" s="1"/>
  <c r="J3773" i="3"/>
  <c r="K3773" i="3" s="1"/>
  <c r="J3774" i="3"/>
  <c r="K3774" i="3" s="1"/>
  <c r="J3775" i="3"/>
  <c r="K3775" i="3" s="1"/>
  <c r="J3776" i="3"/>
  <c r="K3776" i="3" s="1"/>
  <c r="J3777" i="3"/>
  <c r="K3777" i="3" s="1"/>
  <c r="J3778" i="3"/>
  <c r="K3778" i="3" s="1"/>
  <c r="J3779" i="3"/>
  <c r="K3779" i="3" s="1"/>
  <c r="J3780" i="3"/>
  <c r="K3780" i="3" s="1"/>
  <c r="J3781" i="3"/>
  <c r="K3781" i="3" s="1"/>
  <c r="J3782" i="3"/>
  <c r="K3782" i="3" s="1"/>
  <c r="J3783" i="3"/>
  <c r="K3783" i="3" s="1"/>
  <c r="J3784" i="3"/>
  <c r="K3784" i="3" s="1"/>
  <c r="J3785" i="3"/>
  <c r="K3785" i="3" s="1"/>
  <c r="J3786" i="3"/>
  <c r="K3786" i="3" s="1"/>
  <c r="J3787" i="3"/>
  <c r="K3787" i="3" s="1"/>
  <c r="J3788" i="3"/>
  <c r="K3788" i="3" s="1"/>
  <c r="J3789" i="3"/>
  <c r="K3789" i="3" s="1"/>
  <c r="J3790" i="3"/>
  <c r="K3790" i="3" s="1"/>
  <c r="J3791" i="3"/>
  <c r="K3791" i="3" s="1"/>
  <c r="J3792" i="3"/>
  <c r="K3792" i="3" s="1"/>
  <c r="J3793" i="3"/>
  <c r="K3793" i="3" s="1"/>
  <c r="J3794" i="3"/>
  <c r="K3794" i="3" s="1"/>
  <c r="J3795" i="3"/>
  <c r="K3795" i="3" s="1"/>
  <c r="J3796" i="3"/>
  <c r="K3796" i="3" s="1"/>
  <c r="J3797" i="3"/>
  <c r="K3797" i="3" s="1"/>
  <c r="J3798" i="3"/>
  <c r="K3798" i="3" s="1"/>
  <c r="J3799" i="3"/>
  <c r="K3799" i="3" s="1"/>
  <c r="J3800" i="3"/>
  <c r="K3800" i="3" s="1"/>
  <c r="J3801" i="3"/>
  <c r="K3801" i="3" s="1"/>
  <c r="J3802" i="3"/>
  <c r="K3802" i="3" s="1"/>
  <c r="J3803" i="3"/>
  <c r="K3803" i="3" s="1"/>
  <c r="J3804" i="3"/>
  <c r="K3804" i="3" s="1"/>
  <c r="J3805" i="3"/>
  <c r="K3805" i="3" s="1"/>
  <c r="J3806" i="3"/>
  <c r="K3806" i="3" s="1"/>
  <c r="J3807" i="3"/>
  <c r="K3807" i="3" s="1"/>
  <c r="J3808" i="3"/>
  <c r="K3808" i="3" s="1"/>
  <c r="J3809" i="3"/>
  <c r="K3809" i="3" s="1"/>
  <c r="J3810" i="3"/>
  <c r="K3810" i="3" s="1"/>
  <c r="J3811" i="3"/>
  <c r="K3811" i="3" s="1"/>
  <c r="J3812" i="3"/>
  <c r="K3812" i="3" s="1"/>
  <c r="J3813" i="3"/>
  <c r="K3813" i="3" s="1"/>
  <c r="J3814" i="3"/>
  <c r="K3814" i="3" s="1"/>
  <c r="J3815" i="3"/>
  <c r="K3815" i="3" s="1"/>
  <c r="J3816" i="3"/>
  <c r="K3816" i="3" s="1"/>
  <c r="J3817" i="3"/>
  <c r="K3817" i="3" s="1"/>
  <c r="J3818" i="3"/>
  <c r="K3818" i="3" s="1"/>
  <c r="J3819" i="3"/>
  <c r="K3819" i="3" s="1"/>
  <c r="J3820" i="3"/>
  <c r="K3820" i="3" s="1"/>
  <c r="J3821" i="3"/>
  <c r="K3821" i="3" s="1"/>
  <c r="J3822" i="3"/>
  <c r="K3822" i="3" s="1"/>
  <c r="J3823" i="3"/>
  <c r="K3823" i="3" s="1"/>
  <c r="J3824" i="3"/>
  <c r="K3824" i="3" s="1"/>
  <c r="J3825" i="3"/>
  <c r="K3825" i="3" s="1"/>
  <c r="J3826" i="3"/>
  <c r="K3826" i="3" s="1"/>
  <c r="J3827" i="3"/>
  <c r="K3827" i="3" s="1"/>
  <c r="J3828" i="3"/>
  <c r="K3828" i="3" s="1"/>
  <c r="J3829" i="3"/>
  <c r="K3829" i="3" s="1"/>
  <c r="J3830" i="3"/>
  <c r="K3830" i="3" s="1"/>
  <c r="J3831" i="3"/>
  <c r="K3831" i="3" s="1"/>
  <c r="J3832" i="3"/>
  <c r="K3832" i="3" s="1"/>
  <c r="J3833" i="3"/>
  <c r="K3833" i="3" s="1"/>
  <c r="J3834" i="3"/>
  <c r="K3834" i="3" s="1"/>
  <c r="J3835" i="3"/>
  <c r="K3835" i="3" s="1"/>
  <c r="J3836" i="3"/>
  <c r="K3836" i="3" s="1"/>
  <c r="J3837" i="3"/>
  <c r="K3837" i="3" s="1"/>
  <c r="J3838" i="3"/>
  <c r="K3838" i="3" s="1"/>
  <c r="J3839" i="3"/>
  <c r="K3839" i="3" s="1"/>
  <c r="J3840" i="3"/>
  <c r="K3840" i="3" s="1"/>
  <c r="J3841" i="3"/>
  <c r="K3841" i="3" s="1"/>
  <c r="J3842" i="3"/>
  <c r="K3842" i="3" s="1"/>
  <c r="J3843" i="3"/>
  <c r="K3843" i="3" s="1"/>
  <c r="J3844" i="3"/>
  <c r="K3844" i="3" s="1"/>
  <c r="J3845" i="3"/>
  <c r="K3845" i="3" s="1"/>
  <c r="J3846" i="3"/>
  <c r="K3846" i="3" s="1"/>
  <c r="J3847" i="3"/>
  <c r="K3847" i="3" s="1"/>
  <c r="J3848" i="3"/>
  <c r="K3848" i="3" s="1"/>
  <c r="J3849" i="3"/>
  <c r="K3849" i="3" s="1"/>
  <c r="J3850" i="3"/>
  <c r="K3850" i="3" s="1"/>
  <c r="J3851" i="3"/>
  <c r="K3851" i="3" s="1"/>
  <c r="J3852" i="3"/>
  <c r="K3852" i="3" s="1"/>
  <c r="J3853" i="3"/>
  <c r="K3853" i="3" s="1"/>
  <c r="J3854" i="3"/>
  <c r="K3854" i="3" s="1"/>
  <c r="J3855" i="3"/>
  <c r="K3855" i="3" s="1"/>
  <c r="J3856" i="3"/>
  <c r="K3856" i="3" s="1"/>
  <c r="J3857" i="3"/>
  <c r="K3857" i="3" s="1"/>
  <c r="J3858" i="3"/>
  <c r="K3858" i="3" s="1"/>
  <c r="J3859" i="3"/>
  <c r="K3859" i="3" s="1"/>
  <c r="J3860" i="3"/>
  <c r="K3860" i="3" s="1"/>
  <c r="J3861" i="3"/>
  <c r="K3861" i="3" s="1"/>
  <c r="J3862" i="3"/>
  <c r="K3862" i="3" s="1"/>
  <c r="J3863" i="3"/>
  <c r="K3863" i="3" s="1"/>
  <c r="J3864" i="3"/>
  <c r="K3864" i="3" s="1"/>
  <c r="J3865" i="3"/>
  <c r="K3865" i="3" s="1"/>
  <c r="J3866" i="3"/>
  <c r="K3866" i="3" s="1"/>
  <c r="J3867" i="3"/>
  <c r="K3867" i="3" s="1"/>
  <c r="J3868" i="3"/>
  <c r="K3868" i="3" s="1"/>
  <c r="J3869" i="3"/>
  <c r="K3869" i="3" s="1"/>
  <c r="J3870" i="3"/>
  <c r="K3870" i="3" s="1"/>
  <c r="J3871" i="3"/>
  <c r="K3871" i="3" s="1"/>
  <c r="J3872" i="3"/>
  <c r="K3872" i="3" s="1"/>
  <c r="J3873" i="3"/>
  <c r="K3873" i="3" s="1"/>
  <c r="J3874" i="3"/>
  <c r="K3874" i="3" s="1"/>
  <c r="J3875" i="3"/>
  <c r="K3875" i="3" s="1"/>
  <c r="J3876" i="3"/>
  <c r="K3876" i="3" s="1"/>
  <c r="J3877" i="3"/>
  <c r="K3877" i="3" s="1"/>
  <c r="J3878" i="3"/>
  <c r="K3878" i="3" s="1"/>
  <c r="J3879" i="3"/>
  <c r="K3879" i="3" s="1"/>
  <c r="J3880" i="3"/>
  <c r="K3880" i="3" s="1"/>
  <c r="J3881" i="3"/>
  <c r="K3881" i="3" s="1"/>
  <c r="J3882" i="3"/>
  <c r="K3882" i="3" s="1"/>
  <c r="J3883" i="3"/>
  <c r="K3883" i="3" s="1"/>
  <c r="J3884" i="3"/>
  <c r="K3884" i="3" s="1"/>
  <c r="J3885" i="3"/>
  <c r="K3885" i="3" s="1"/>
  <c r="J3886" i="3"/>
  <c r="K3886" i="3" s="1"/>
  <c r="J3887" i="3"/>
  <c r="K3887" i="3" s="1"/>
  <c r="J3888" i="3"/>
  <c r="K3888" i="3" s="1"/>
  <c r="J3889" i="3"/>
  <c r="K3889" i="3" s="1"/>
  <c r="J3890" i="3"/>
  <c r="K3890" i="3" s="1"/>
  <c r="J3891" i="3"/>
  <c r="K3891" i="3" s="1"/>
  <c r="J3892" i="3"/>
  <c r="K3892" i="3" s="1"/>
  <c r="J3893" i="3"/>
  <c r="K3893" i="3" s="1"/>
  <c r="J3894" i="3"/>
  <c r="K3894" i="3" s="1"/>
  <c r="J3895" i="3"/>
  <c r="K3895" i="3" s="1"/>
  <c r="J3896" i="3"/>
  <c r="K3896" i="3" s="1"/>
  <c r="J3897" i="3"/>
  <c r="K3897" i="3" s="1"/>
  <c r="J3898" i="3"/>
  <c r="K3898" i="3" s="1"/>
  <c r="J3899" i="3"/>
  <c r="K3899" i="3" s="1"/>
  <c r="J3900" i="3"/>
  <c r="K3900" i="3" s="1"/>
  <c r="J3901" i="3"/>
  <c r="K3901" i="3" s="1"/>
  <c r="J3902" i="3"/>
  <c r="K3902" i="3" s="1"/>
  <c r="J3903" i="3"/>
  <c r="K3903" i="3" s="1"/>
  <c r="J3904" i="3"/>
  <c r="K3904" i="3" s="1"/>
  <c r="J3905" i="3"/>
  <c r="K3905" i="3" s="1"/>
  <c r="J3906" i="3"/>
  <c r="K3906" i="3" s="1"/>
  <c r="J3907" i="3"/>
  <c r="K3907" i="3" s="1"/>
  <c r="J3908" i="3"/>
  <c r="K3908" i="3" s="1"/>
  <c r="J3909" i="3"/>
  <c r="K3909" i="3" s="1"/>
  <c r="J3910" i="3"/>
  <c r="K3910" i="3" s="1"/>
  <c r="J3911" i="3"/>
  <c r="K3911" i="3" s="1"/>
  <c r="J3912" i="3"/>
  <c r="K3912" i="3" s="1"/>
  <c r="J3913" i="3"/>
  <c r="K3913" i="3" s="1"/>
  <c r="J3914" i="3"/>
  <c r="K3914" i="3" s="1"/>
  <c r="J3915" i="3"/>
  <c r="K3915" i="3" s="1"/>
  <c r="J3916" i="3"/>
  <c r="K3916" i="3" s="1"/>
  <c r="J3917" i="3"/>
  <c r="K3917" i="3" s="1"/>
  <c r="J3918" i="3"/>
  <c r="K3918" i="3" s="1"/>
  <c r="J3919" i="3"/>
  <c r="K3919" i="3" s="1"/>
  <c r="J3920" i="3"/>
  <c r="K3920" i="3" s="1"/>
  <c r="J3921" i="3"/>
  <c r="K3921" i="3" s="1"/>
  <c r="J3922" i="3"/>
  <c r="K3922" i="3" s="1"/>
  <c r="J3923" i="3"/>
  <c r="K3923" i="3" s="1"/>
  <c r="J3924" i="3"/>
  <c r="K3924" i="3" s="1"/>
  <c r="J3925" i="3"/>
  <c r="K3925" i="3" s="1"/>
  <c r="J3926" i="3"/>
  <c r="K3926" i="3" s="1"/>
  <c r="J3927" i="3"/>
  <c r="K3927" i="3" s="1"/>
  <c r="J3928" i="3"/>
  <c r="K3928" i="3" s="1"/>
  <c r="J3929" i="3"/>
  <c r="K3929" i="3" s="1"/>
  <c r="J3930" i="3"/>
  <c r="K3930" i="3" s="1"/>
  <c r="J3931" i="3"/>
  <c r="K3931" i="3" s="1"/>
  <c r="J3932" i="3"/>
  <c r="K3932" i="3" s="1"/>
  <c r="J3933" i="3"/>
  <c r="K3933" i="3" s="1"/>
  <c r="J3934" i="3"/>
  <c r="K3934" i="3" s="1"/>
  <c r="J3935" i="3"/>
  <c r="K3935" i="3" s="1"/>
  <c r="J3936" i="3"/>
  <c r="K3936" i="3" s="1"/>
  <c r="J3937" i="3"/>
  <c r="K3937" i="3" s="1"/>
  <c r="J3938" i="3"/>
  <c r="K3938" i="3" s="1"/>
  <c r="J3939" i="3"/>
  <c r="K3939" i="3" s="1"/>
  <c r="J3940" i="3"/>
  <c r="K3940" i="3" s="1"/>
  <c r="J3941" i="3"/>
  <c r="K3941" i="3" s="1"/>
  <c r="J3942" i="3"/>
  <c r="K3942" i="3" s="1"/>
  <c r="J3943" i="3"/>
  <c r="K3943" i="3" s="1"/>
  <c r="J3944" i="3"/>
  <c r="K3944" i="3" s="1"/>
  <c r="J3945" i="3"/>
  <c r="K3945" i="3" s="1"/>
  <c r="J3946" i="3"/>
  <c r="K3946" i="3" s="1"/>
  <c r="J3947" i="3"/>
  <c r="K3947" i="3" s="1"/>
  <c r="J3948" i="3"/>
  <c r="K3948" i="3" s="1"/>
  <c r="J3949" i="3"/>
  <c r="K3949" i="3" s="1"/>
  <c r="J3950" i="3"/>
  <c r="K3950" i="3" s="1"/>
  <c r="J3951" i="3"/>
  <c r="K3951" i="3" s="1"/>
  <c r="J3952" i="3"/>
  <c r="K3952" i="3" s="1"/>
  <c r="J3953" i="3"/>
  <c r="K3953" i="3" s="1"/>
  <c r="J3954" i="3"/>
  <c r="K3954" i="3" s="1"/>
  <c r="J3955" i="3"/>
  <c r="K3955" i="3" s="1"/>
  <c r="J3956" i="3"/>
  <c r="K3956" i="3" s="1"/>
  <c r="J3957" i="3"/>
  <c r="K3957" i="3" s="1"/>
  <c r="J3958" i="3"/>
  <c r="K3958" i="3" s="1"/>
  <c r="J3959" i="3"/>
  <c r="K3959" i="3" s="1"/>
  <c r="J3960" i="3"/>
  <c r="K3960" i="3" s="1"/>
  <c r="J3961" i="3"/>
  <c r="K3961" i="3" s="1"/>
  <c r="J3962" i="3"/>
  <c r="K3962" i="3" s="1"/>
  <c r="J3963" i="3"/>
  <c r="K3963" i="3" s="1"/>
  <c r="J3964" i="3"/>
  <c r="K3964" i="3" s="1"/>
  <c r="J3965" i="3"/>
  <c r="K3965" i="3" s="1"/>
  <c r="J3966" i="3"/>
  <c r="K3966" i="3" s="1"/>
  <c r="J3967" i="3"/>
  <c r="K3967" i="3" s="1"/>
  <c r="J3968" i="3"/>
  <c r="K3968" i="3" s="1"/>
  <c r="J3969" i="3"/>
  <c r="K3969" i="3" s="1"/>
  <c r="J3970" i="3"/>
  <c r="K3970" i="3" s="1"/>
  <c r="J3971" i="3"/>
  <c r="K3971" i="3" s="1"/>
  <c r="J3972" i="3"/>
  <c r="K3972" i="3" s="1"/>
  <c r="J3973" i="3"/>
  <c r="K3973" i="3" s="1"/>
  <c r="J3974" i="3"/>
  <c r="K3974" i="3" s="1"/>
  <c r="J3975" i="3"/>
  <c r="K3975" i="3" s="1"/>
  <c r="J3976" i="3"/>
  <c r="K3976" i="3" s="1"/>
  <c r="J3977" i="3"/>
  <c r="K3977" i="3" s="1"/>
  <c r="J3978" i="3"/>
  <c r="K3978" i="3" s="1"/>
  <c r="J3979" i="3"/>
  <c r="K3979" i="3" s="1"/>
  <c r="J3980" i="3"/>
  <c r="K3980" i="3" s="1"/>
  <c r="J3981" i="3"/>
  <c r="K3981" i="3" s="1"/>
  <c r="J3982" i="3"/>
  <c r="K3982" i="3" s="1"/>
  <c r="J3983" i="3"/>
  <c r="K3983" i="3" s="1"/>
  <c r="J3984" i="3"/>
  <c r="K3984" i="3" s="1"/>
  <c r="J3985" i="3"/>
  <c r="K3985" i="3" s="1"/>
  <c r="J3986" i="3"/>
  <c r="K3986" i="3" s="1"/>
  <c r="J3987" i="3"/>
  <c r="K3987" i="3" s="1"/>
  <c r="J3988" i="3"/>
  <c r="K3988" i="3" s="1"/>
  <c r="J3989" i="3"/>
  <c r="K3989" i="3" s="1"/>
  <c r="J3990" i="3"/>
  <c r="K3990" i="3" s="1"/>
  <c r="J3991" i="3"/>
  <c r="K3991" i="3" s="1"/>
  <c r="J3992" i="3"/>
  <c r="K3992" i="3" s="1"/>
  <c r="J3993" i="3"/>
  <c r="K3993" i="3" s="1"/>
  <c r="J3994" i="3"/>
  <c r="K3994" i="3" s="1"/>
  <c r="J3995" i="3"/>
  <c r="K3995" i="3" s="1"/>
  <c r="J3996" i="3"/>
  <c r="K3996" i="3" s="1"/>
  <c r="J3997" i="3"/>
  <c r="K3997" i="3" s="1"/>
  <c r="J3998" i="3"/>
  <c r="K3998" i="3" s="1"/>
  <c r="J3999" i="3"/>
  <c r="K3999" i="3" s="1"/>
  <c r="J4000" i="3"/>
  <c r="K4000" i="3" s="1"/>
  <c r="J4001" i="3"/>
  <c r="K4001" i="3" s="1"/>
  <c r="J4002" i="3"/>
  <c r="K4002" i="3" s="1"/>
  <c r="J4003" i="3"/>
  <c r="K4003" i="3" s="1"/>
  <c r="J4004" i="3"/>
  <c r="K4004" i="3" s="1"/>
  <c r="J4005" i="3"/>
  <c r="K4005" i="3" s="1"/>
  <c r="J4006" i="3"/>
  <c r="K4006" i="3" s="1"/>
  <c r="J4007" i="3"/>
  <c r="K4007" i="3" s="1"/>
  <c r="J4008" i="3"/>
  <c r="K4008" i="3" s="1"/>
  <c r="J4009" i="3"/>
  <c r="K4009" i="3" s="1"/>
  <c r="J4010" i="3"/>
  <c r="K4010" i="3" s="1"/>
  <c r="J4011" i="3"/>
  <c r="K4011" i="3" s="1"/>
  <c r="J4012" i="3"/>
  <c r="K4012" i="3" s="1"/>
  <c r="J4013" i="3"/>
  <c r="K4013" i="3" s="1"/>
  <c r="J4014" i="3"/>
  <c r="K4014" i="3" s="1"/>
  <c r="J4015" i="3"/>
  <c r="K4015" i="3" s="1"/>
  <c r="J4016" i="3"/>
  <c r="K4016" i="3" s="1"/>
  <c r="J4017" i="3"/>
  <c r="K4017" i="3" s="1"/>
  <c r="J4018" i="3"/>
  <c r="K4018" i="3" s="1"/>
  <c r="J4019" i="3"/>
  <c r="K4019" i="3" s="1"/>
  <c r="J4020" i="3"/>
  <c r="K4020" i="3" s="1"/>
  <c r="J4021" i="3"/>
  <c r="K4021" i="3" s="1"/>
  <c r="J4022" i="3"/>
  <c r="K4022" i="3" s="1"/>
  <c r="J4023" i="3"/>
  <c r="K4023" i="3" s="1"/>
  <c r="J4024" i="3"/>
  <c r="K4024" i="3" s="1"/>
  <c r="J4025" i="3"/>
  <c r="K4025" i="3" s="1"/>
  <c r="J4026" i="3"/>
  <c r="K4026" i="3" s="1"/>
  <c r="J4027" i="3"/>
  <c r="K4027" i="3" s="1"/>
  <c r="J4028" i="3"/>
  <c r="K4028" i="3" s="1"/>
  <c r="J4029" i="3"/>
  <c r="K4029" i="3" s="1"/>
  <c r="J4030" i="3"/>
  <c r="K4030" i="3" s="1"/>
  <c r="J4031" i="3"/>
  <c r="K4031" i="3" s="1"/>
  <c r="J4032" i="3"/>
  <c r="K4032" i="3" s="1"/>
  <c r="J4033" i="3"/>
  <c r="K4033" i="3" s="1"/>
  <c r="J4034" i="3"/>
  <c r="K4034" i="3" s="1"/>
  <c r="J4035" i="3"/>
  <c r="K4035" i="3" s="1"/>
  <c r="J4036" i="3"/>
  <c r="K4036" i="3" s="1"/>
  <c r="J4037" i="3"/>
  <c r="K4037" i="3" s="1"/>
  <c r="J4038" i="3"/>
  <c r="K4038" i="3" s="1"/>
  <c r="J4039" i="3"/>
  <c r="K4039" i="3" s="1"/>
  <c r="J4040" i="3"/>
  <c r="K4040" i="3" s="1"/>
  <c r="J4041" i="3"/>
  <c r="K4041" i="3" s="1"/>
  <c r="J4042" i="3"/>
  <c r="K4042" i="3" s="1"/>
  <c r="J4043" i="3"/>
  <c r="K4043" i="3" s="1"/>
  <c r="J4044" i="3"/>
  <c r="K4044" i="3" s="1"/>
  <c r="J4045" i="3"/>
  <c r="K4045" i="3" s="1"/>
  <c r="J4046" i="3"/>
  <c r="K4046" i="3" s="1"/>
  <c r="J4047" i="3"/>
  <c r="K4047" i="3" s="1"/>
  <c r="J4048" i="3"/>
  <c r="K4048" i="3" s="1"/>
  <c r="J4049" i="3"/>
  <c r="K4049" i="3" s="1"/>
  <c r="J4050" i="3"/>
  <c r="K4050" i="3" s="1"/>
  <c r="J4051" i="3"/>
  <c r="K4051" i="3" s="1"/>
  <c r="J4052" i="3"/>
  <c r="K4052" i="3" s="1"/>
  <c r="J4053" i="3"/>
  <c r="K4053" i="3" s="1"/>
  <c r="J4054" i="3"/>
  <c r="K4054" i="3" s="1"/>
  <c r="J4055" i="3"/>
  <c r="K4055" i="3" s="1"/>
  <c r="J4056" i="3"/>
  <c r="K4056" i="3" s="1"/>
  <c r="J4057" i="3"/>
  <c r="K4057" i="3" s="1"/>
  <c r="J4058" i="3"/>
  <c r="K4058" i="3" s="1"/>
  <c r="J4059" i="3"/>
  <c r="K4059" i="3" s="1"/>
  <c r="J4060" i="3"/>
  <c r="K4060" i="3" s="1"/>
  <c r="J4061" i="3"/>
  <c r="K4061" i="3" s="1"/>
  <c r="J4062" i="3"/>
  <c r="K4062" i="3" s="1"/>
  <c r="J4063" i="3"/>
  <c r="K4063" i="3" s="1"/>
  <c r="J4064" i="3"/>
  <c r="K4064" i="3" s="1"/>
  <c r="J4065" i="3"/>
  <c r="K4065" i="3" s="1"/>
  <c r="J4066" i="3"/>
  <c r="K4066" i="3" s="1"/>
  <c r="J4067" i="3"/>
  <c r="K4067" i="3" s="1"/>
  <c r="J4068" i="3"/>
  <c r="K4068" i="3" s="1"/>
  <c r="J4069" i="3"/>
  <c r="K4069" i="3" s="1"/>
  <c r="J4070" i="3"/>
  <c r="K4070" i="3" s="1"/>
  <c r="J4071" i="3"/>
  <c r="K4071" i="3" s="1"/>
  <c r="J4072" i="3"/>
  <c r="K4072" i="3" s="1"/>
  <c r="J4073" i="3"/>
  <c r="K4073" i="3" s="1"/>
  <c r="J4074" i="3"/>
  <c r="K4074" i="3" s="1"/>
  <c r="J4075" i="3"/>
  <c r="K4075" i="3" s="1"/>
  <c r="J4076" i="3"/>
  <c r="K4076" i="3" s="1"/>
  <c r="J4077" i="3"/>
  <c r="K4077" i="3" s="1"/>
  <c r="J4078" i="3"/>
  <c r="K4078" i="3" s="1"/>
  <c r="J4079" i="3"/>
  <c r="K4079" i="3" s="1"/>
  <c r="J4080" i="3"/>
  <c r="K4080" i="3" s="1"/>
  <c r="J4081" i="3"/>
  <c r="K4081" i="3" s="1"/>
  <c r="J4082" i="3"/>
  <c r="K4082" i="3" s="1"/>
  <c r="J4083" i="3"/>
  <c r="K4083" i="3" s="1"/>
  <c r="J4084" i="3"/>
  <c r="K4084" i="3" s="1"/>
  <c r="J4085" i="3"/>
  <c r="K4085" i="3" s="1"/>
  <c r="J4086" i="3"/>
  <c r="K4086" i="3" s="1"/>
  <c r="J4087" i="3"/>
  <c r="K4087" i="3" s="1"/>
  <c r="J4088" i="3"/>
  <c r="K4088" i="3" s="1"/>
  <c r="J4089" i="3"/>
  <c r="K4089" i="3" s="1"/>
  <c r="J4090" i="3"/>
  <c r="K4090" i="3" s="1"/>
  <c r="J4091" i="3"/>
  <c r="K4091" i="3" s="1"/>
  <c r="J4092" i="3"/>
  <c r="K4092" i="3" s="1"/>
  <c r="J4093" i="3"/>
  <c r="K4093" i="3" s="1"/>
  <c r="J4094" i="3"/>
  <c r="K4094" i="3" s="1"/>
  <c r="J4095" i="3"/>
  <c r="K4095" i="3" s="1"/>
  <c r="J4096" i="3"/>
  <c r="K4096" i="3" s="1"/>
  <c r="J4097" i="3"/>
  <c r="K4097" i="3" s="1"/>
  <c r="J4098" i="3"/>
  <c r="K4098" i="3" s="1"/>
  <c r="J4099" i="3"/>
  <c r="K4099" i="3" s="1"/>
  <c r="J4100" i="3"/>
  <c r="K4100" i="3" s="1"/>
  <c r="J4101" i="3"/>
  <c r="K4101" i="3" s="1"/>
  <c r="J4102" i="3"/>
  <c r="K4102" i="3" s="1"/>
  <c r="J4103" i="3"/>
  <c r="K4103" i="3" s="1"/>
  <c r="J4104" i="3"/>
  <c r="K4104" i="3" s="1"/>
  <c r="J4105" i="3"/>
  <c r="K4105" i="3" s="1"/>
  <c r="J4106" i="3"/>
  <c r="K4106" i="3" s="1"/>
  <c r="J4107" i="3"/>
  <c r="K4107" i="3" s="1"/>
  <c r="J4108" i="3"/>
  <c r="K4108" i="3" s="1"/>
  <c r="J4109" i="3"/>
  <c r="K4109" i="3" s="1"/>
  <c r="J4110" i="3"/>
  <c r="K4110" i="3" s="1"/>
  <c r="J4111" i="3"/>
  <c r="K4111" i="3" s="1"/>
  <c r="J4112" i="3"/>
  <c r="K4112" i="3" s="1"/>
  <c r="J4113" i="3"/>
  <c r="K4113" i="3" s="1"/>
  <c r="J4114" i="3"/>
  <c r="K4114" i="3" s="1"/>
  <c r="J4115" i="3"/>
  <c r="K4115" i="3" s="1"/>
  <c r="J4116" i="3"/>
  <c r="K4116" i="3" s="1"/>
  <c r="J4117" i="3"/>
  <c r="K4117" i="3" s="1"/>
  <c r="J4118" i="3"/>
  <c r="K4118" i="3" s="1"/>
  <c r="J4119" i="3"/>
  <c r="K4119" i="3" s="1"/>
  <c r="J4120" i="3"/>
  <c r="K4120" i="3" s="1"/>
  <c r="J4121" i="3"/>
  <c r="K4121" i="3" s="1"/>
  <c r="J4122" i="3"/>
  <c r="K4122" i="3" s="1"/>
  <c r="J4123" i="3"/>
  <c r="K4123" i="3" s="1"/>
  <c r="J4124" i="3"/>
  <c r="K4124" i="3" s="1"/>
  <c r="J4125" i="3"/>
  <c r="K4125" i="3" s="1"/>
  <c r="J4126" i="3"/>
  <c r="K4126" i="3" s="1"/>
  <c r="J4127" i="3"/>
  <c r="K4127" i="3" s="1"/>
  <c r="J4128" i="3"/>
  <c r="K4128" i="3" s="1"/>
  <c r="J4129" i="3"/>
  <c r="K4129" i="3" s="1"/>
  <c r="J4130" i="3"/>
  <c r="K4130" i="3" s="1"/>
  <c r="J4131" i="3"/>
  <c r="K4131" i="3" s="1"/>
  <c r="J4132" i="3"/>
  <c r="K4132" i="3" s="1"/>
  <c r="J4133" i="3"/>
  <c r="K4133" i="3" s="1"/>
  <c r="J4134" i="3"/>
  <c r="K4134" i="3" s="1"/>
  <c r="J4135" i="3"/>
  <c r="K4135" i="3" s="1"/>
  <c r="J4136" i="3"/>
  <c r="K4136" i="3" s="1"/>
  <c r="J4137" i="3"/>
  <c r="K4137" i="3" s="1"/>
  <c r="J4138" i="3"/>
  <c r="K4138" i="3" s="1"/>
  <c r="J4139" i="3"/>
  <c r="K4139" i="3" s="1"/>
  <c r="J4140" i="3"/>
  <c r="K4140" i="3" s="1"/>
  <c r="J4141" i="3"/>
  <c r="K4141" i="3" s="1"/>
  <c r="J4142" i="3"/>
  <c r="K4142" i="3" s="1"/>
  <c r="J4143" i="3"/>
  <c r="K4143" i="3" s="1"/>
  <c r="J4144" i="3"/>
  <c r="K4144" i="3" s="1"/>
  <c r="J4145" i="3"/>
  <c r="K4145" i="3" s="1"/>
  <c r="J4146" i="3"/>
  <c r="K4146" i="3" s="1"/>
  <c r="J4147" i="3"/>
  <c r="K4147" i="3" s="1"/>
  <c r="J4148" i="3"/>
  <c r="K4148" i="3" s="1"/>
  <c r="J4149" i="3"/>
  <c r="K4149" i="3" s="1"/>
  <c r="J4150" i="3"/>
  <c r="K4150" i="3" s="1"/>
  <c r="J4151" i="3"/>
  <c r="K4151" i="3" s="1"/>
  <c r="J4152" i="3"/>
  <c r="K4152" i="3" s="1"/>
  <c r="J4153" i="3"/>
  <c r="K4153" i="3" s="1"/>
  <c r="J4154" i="3"/>
  <c r="K4154" i="3" s="1"/>
  <c r="J4155" i="3"/>
  <c r="K4155" i="3" s="1"/>
  <c r="J4156" i="3"/>
  <c r="K4156" i="3" s="1"/>
  <c r="J4157" i="3"/>
  <c r="K4157" i="3" s="1"/>
  <c r="J4158" i="3"/>
  <c r="K4158" i="3" s="1"/>
  <c r="J4159" i="3"/>
  <c r="K4159" i="3" s="1"/>
  <c r="J4160" i="3"/>
  <c r="K4160" i="3" s="1"/>
  <c r="J4161" i="3"/>
  <c r="K4161" i="3" s="1"/>
  <c r="J4162" i="3"/>
  <c r="K4162" i="3" s="1"/>
  <c r="J4163" i="3"/>
  <c r="K4163" i="3" s="1"/>
  <c r="J4164" i="3"/>
  <c r="K4164" i="3" s="1"/>
  <c r="J4165" i="3"/>
  <c r="K4165" i="3" s="1"/>
  <c r="J4166" i="3"/>
  <c r="K4166" i="3" s="1"/>
  <c r="J4167" i="3"/>
  <c r="K4167" i="3" s="1"/>
  <c r="J4168" i="3"/>
  <c r="K4168" i="3" s="1"/>
  <c r="J4169" i="3"/>
  <c r="K4169" i="3" s="1"/>
  <c r="J4170" i="3"/>
  <c r="K4170" i="3" s="1"/>
  <c r="J4171" i="3"/>
  <c r="K4171" i="3" s="1"/>
  <c r="J4172" i="3"/>
  <c r="K4172" i="3" s="1"/>
  <c r="J4173" i="3"/>
  <c r="K4173" i="3" s="1"/>
  <c r="J4174" i="3"/>
  <c r="K4174" i="3" s="1"/>
  <c r="J4175" i="3"/>
  <c r="K4175" i="3" s="1"/>
  <c r="J4176" i="3"/>
  <c r="K4176" i="3" s="1"/>
  <c r="J4177" i="3"/>
  <c r="K4177" i="3" s="1"/>
  <c r="J4178" i="3"/>
  <c r="K4178" i="3" s="1"/>
  <c r="J4179" i="3"/>
  <c r="K4179" i="3" s="1"/>
  <c r="J4180" i="3"/>
  <c r="K4180" i="3" s="1"/>
  <c r="J4181" i="3"/>
  <c r="K4181" i="3" s="1"/>
  <c r="J4182" i="3"/>
  <c r="K4182" i="3" s="1"/>
  <c r="J4183" i="3"/>
  <c r="K4183" i="3" s="1"/>
  <c r="J4184" i="3"/>
  <c r="K4184" i="3" s="1"/>
  <c r="J4185" i="3"/>
  <c r="K4185" i="3" s="1"/>
  <c r="J4186" i="3"/>
  <c r="K4186" i="3" s="1"/>
  <c r="J4187" i="3"/>
  <c r="K4187" i="3" s="1"/>
  <c r="J4188" i="3"/>
  <c r="K4188" i="3" s="1"/>
  <c r="J4189" i="3"/>
  <c r="K4189" i="3" s="1"/>
  <c r="J4190" i="3"/>
  <c r="K4190" i="3" s="1"/>
  <c r="J4191" i="3"/>
  <c r="K4191" i="3" s="1"/>
  <c r="J4192" i="3"/>
  <c r="K4192" i="3" s="1"/>
  <c r="J4193" i="3"/>
  <c r="K4193" i="3" s="1"/>
  <c r="J4194" i="3"/>
  <c r="K4194" i="3" s="1"/>
  <c r="J4195" i="3"/>
  <c r="K4195" i="3" s="1"/>
  <c r="J4196" i="3"/>
  <c r="K4196" i="3" s="1"/>
  <c r="J4197" i="3"/>
  <c r="K4197" i="3" s="1"/>
  <c r="J4198" i="3"/>
  <c r="K4198" i="3" s="1"/>
  <c r="J4199" i="3"/>
  <c r="K4199" i="3" s="1"/>
  <c r="J4200" i="3"/>
  <c r="K4200" i="3" s="1"/>
  <c r="J4201" i="3"/>
  <c r="K4201" i="3" s="1"/>
  <c r="J4202" i="3"/>
  <c r="K4202" i="3" s="1"/>
  <c r="J4203" i="3"/>
  <c r="K4203" i="3" s="1"/>
  <c r="J4204" i="3"/>
  <c r="K4204" i="3" s="1"/>
  <c r="J4205" i="3"/>
  <c r="K4205" i="3" s="1"/>
  <c r="J4206" i="3"/>
  <c r="K4206" i="3" s="1"/>
  <c r="J4207" i="3"/>
  <c r="K4207" i="3" s="1"/>
  <c r="J4208" i="3"/>
  <c r="K4208" i="3" s="1"/>
  <c r="J4209" i="3"/>
  <c r="K4209" i="3" s="1"/>
  <c r="J4210" i="3"/>
  <c r="K4210" i="3" s="1"/>
  <c r="J4211" i="3"/>
  <c r="K4211" i="3" s="1"/>
  <c r="J4212" i="3"/>
  <c r="K4212" i="3" s="1"/>
  <c r="J4213" i="3"/>
  <c r="K4213" i="3" s="1"/>
  <c r="J4214" i="3"/>
  <c r="K4214" i="3" s="1"/>
  <c r="J4215" i="3"/>
  <c r="K4215" i="3" s="1"/>
  <c r="J4216" i="3"/>
  <c r="K4216" i="3" s="1"/>
  <c r="J4217" i="3"/>
  <c r="K4217" i="3" s="1"/>
  <c r="J4218" i="3"/>
  <c r="K4218" i="3" s="1"/>
  <c r="J4219" i="3"/>
  <c r="K4219" i="3" s="1"/>
  <c r="J4220" i="3"/>
  <c r="K4220" i="3" s="1"/>
  <c r="J4221" i="3"/>
  <c r="K4221" i="3" s="1"/>
  <c r="J4222" i="3"/>
  <c r="K4222" i="3" s="1"/>
  <c r="J4223" i="3"/>
  <c r="K4223" i="3" s="1"/>
  <c r="J4224" i="3"/>
  <c r="K4224" i="3" s="1"/>
  <c r="J4225" i="3"/>
  <c r="K4225" i="3" s="1"/>
  <c r="J4226" i="3"/>
  <c r="K4226" i="3" s="1"/>
  <c r="J4227" i="3"/>
  <c r="K4227" i="3" s="1"/>
  <c r="J4228" i="3"/>
  <c r="K4228" i="3" s="1"/>
  <c r="J4229" i="3"/>
  <c r="K4229" i="3" s="1"/>
  <c r="J4230" i="3"/>
  <c r="K4230" i="3" s="1"/>
  <c r="J4231" i="3"/>
  <c r="K4231" i="3" s="1"/>
  <c r="J4232" i="3"/>
  <c r="K4232" i="3" s="1"/>
  <c r="J4233" i="3"/>
  <c r="K4233" i="3" s="1"/>
  <c r="J4234" i="3"/>
  <c r="K4234" i="3" s="1"/>
  <c r="J4235" i="3"/>
  <c r="K4235" i="3" s="1"/>
  <c r="J4236" i="3"/>
  <c r="K4236" i="3" s="1"/>
  <c r="J4237" i="3"/>
  <c r="K4237" i="3" s="1"/>
  <c r="J4238" i="3"/>
  <c r="K4238" i="3" s="1"/>
  <c r="J4239" i="3"/>
  <c r="K4239" i="3" s="1"/>
  <c r="J4240" i="3"/>
  <c r="K4240" i="3" s="1"/>
  <c r="J4241" i="3"/>
  <c r="K4241" i="3" s="1"/>
  <c r="J4242" i="3"/>
  <c r="K4242" i="3" s="1"/>
  <c r="J4243" i="3"/>
  <c r="K4243" i="3" s="1"/>
  <c r="J4244" i="3"/>
  <c r="K4244" i="3" s="1"/>
  <c r="J4245" i="3"/>
  <c r="K4245" i="3" s="1"/>
  <c r="J4246" i="3"/>
  <c r="K4246" i="3" s="1"/>
  <c r="J4247" i="3"/>
  <c r="K4247" i="3" s="1"/>
  <c r="J4248" i="3"/>
  <c r="K4248" i="3" s="1"/>
  <c r="J4249" i="3"/>
  <c r="K4249" i="3" s="1"/>
  <c r="J4250" i="3"/>
  <c r="K4250" i="3" s="1"/>
  <c r="J4251" i="3"/>
  <c r="K4251" i="3" s="1"/>
  <c r="J4252" i="3"/>
  <c r="K4252" i="3" s="1"/>
  <c r="J4253" i="3"/>
  <c r="K4253" i="3" s="1"/>
  <c r="J4254" i="3"/>
  <c r="K4254" i="3" s="1"/>
  <c r="J4255" i="3"/>
  <c r="K4255" i="3" s="1"/>
  <c r="J4256" i="3"/>
  <c r="K4256" i="3" s="1"/>
  <c r="J4257" i="3"/>
  <c r="K4257" i="3" s="1"/>
  <c r="J4258" i="3"/>
  <c r="K4258" i="3" s="1"/>
  <c r="J4259" i="3"/>
  <c r="K4259" i="3" s="1"/>
  <c r="J4260" i="3"/>
  <c r="K4260" i="3" s="1"/>
  <c r="J4261" i="3"/>
  <c r="K4261" i="3" s="1"/>
  <c r="J4262" i="3"/>
  <c r="K4262" i="3" s="1"/>
  <c r="J4263" i="3"/>
  <c r="K4263" i="3" s="1"/>
  <c r="J4264" i="3"/>
  <c r="K4264" i="3" s="1"/>
  <c r="J4265" i="3"/>
  <c r="K4265" i="3" s="1"/>
  <c r="J4266" i="3"/>
  <c r="K4266" i="3" s="1"/>
  <c r="J4267" i="3"/>
  <c r="K4267" i="3" s="1"/>
  <c r="J4268" i="3"/>
  <c r="K4268" i="3" s="1"/>
  <c r="J4269" i="3"/>
  <c r="K4269" i="3" s="1"/>
  <c r="J4270" i="3"/>
  <c r="K4270" i="3" s="1"/>
  <c r="J4271" i="3"/>
  <c r="K4271" i="3" s="1"/>
  <c r="J4272" i="3"/>
  <c r="K4272" i="3" s="1"/>
  <c r="J4273" i="3"/>
  <c r="K4273" i="3" s="1"/>
  <c r="J4274" i="3"/>
  <c r="K4274" i="3" s="1"/>
  <c r="J4275" i="3"/>
  <c r="K4275" i="3" s="1"/>
  <c r="J4276" i="3"/>
  <c r="K4276" i="3" s="1"/>
  <c r="J4277" i="3"/>
  <c r="K4277" i="3" s="1"/>
  <c r="J4278" i="3"/>
  <c r="K4278" i="3" s="1"/>
  <c r="J4279" i="3"/>
  <c r="K4279" i="3" s="1"/>
  <c r="J4280" i="3"/>
  <c r="K4280" i="3" s="1"/>
  <c r="J4281" i="3"/>
  <c r="K4281" i="3" s="1"/>
  <c r="J4282" i="3"/>
  <c r="K4282" i="3" s="1"/>
  <c r="J4283" i="3"/>
  <c r="K4283" i="3" s="1"/>
  <c r="J4284" i="3"/>
  <c r="K4284" i="3" s="1"/>
  <c r="J4285" i="3"/>
  <c r="K4285" i="3" s="1"/>
  <c r="J4286" i="3"/>
  <c r="K4286" i="3" s="1"/>
  <c r="J4287" i="3"/>
  <c r="K4287" i="3" s="1"/>
  <c r="J4288" i="3"/>
  <c r="K4288" i="3" s="1"/>
  <c r="J4289" i="3"/>
  <c r="K4289" i="3" s="1"/>
  <c r="J4290" i="3"/>
  <c r="K4290" i="3" s="1"/>
  <c r="J4291" i="3"/>
  <c r="K4291" i="3" s="1"/>
  <c r="J4292" i="3"/>
  <c r="K4292" i="3" s="1"/>
  <c r="J4293" i="3"/>
  <c r="K4293" i="3" s="1"/>
  <c r="J4294" i="3"/>
  <c r="K4294" i="3" s="1"/>
  <c r="J4295" i="3"/>
  <c r="K4295" i="3" s="1"/>
  <c r="J4296" i="3"/>
  <c r="K4296" i="3" s="1"/>
  <c r="J4297" i="3"/>
  <c r="K4297" i="3" s="1"/>
  <c r="J4298" i="3"/>
  <c r="K4298" i="3" s="1"/>
  <c r="J4299" i="3"/>
  <c r="K4299" i="3" s="1"/>
  <c r="J4300" i="3"/>
  <c r="K4300" i="3" s="1"/>
  <c r="J4301" i="3"/>
  <c r="K4301" i="3" s="1"/>
  <c r="J4302" i="3"/>
  <c r="K4302" i="3" s="1"/>
  <c r="J4303" i="3"/>
  <c r="K4303" i="3" s="1"/>
  <c r="J4304" i="3"/>
  <c r="K4304" i="3" s="1"/>
  <c r="J4305" i="3"/>
  <c r="K4305" i="3" s="1"/>
  <c r="J4306" i="3"/>
  <c r="K4306" i="3" s="1"/>
  <c r="J4307" i="3"/>
  <c r="K4307" i="3" s="1"/>
  <c r="J4308" i="3"/>
  <c r="K4308" i="3" s="1"/>
  <c r="J4309" i="3"/>
  <c r="K4309" i="3" s="1"/>
  <c r="J4310" i="3"/>
  <c r="K4310" i="3" s="1"/>
  <c r="J4311" i="3"/>
  <c r="K4311" i="3" s="1"/>
  <c r="J4312" i="3"/>
  <c r="K4312" i="3" s="1"/>
  <c r="J4313" i="3"/>
  <c r="K4313" i="3" s="1"/>
  <c r="J4314" i="3"/>
  <c r="K4314" i="3" s="1"/>
  <c r="J4315" i="3"/>
  <c r="K4315" i="3" s="1"/>
  <c r="J4316" i="3"/>
  <c r="K4316" i="3" s="1"/>
  <c r="J4317" i="3"/>
  <c r="K4317" i="3" s="1"/>
  <c r="J4318" i="3"/>
  <c r="K4318" i="3" s="1"/>
  <c r="J4319" i="3"/>
  <c r="K4319" i="3" s="1"/>
  <c r="J4320" i="3"/>
  <c r="K4320" i="3" s="1"/>
  <c r="J4321" i="3"/>
  <c r="K4321" i="3" s="1"/>
  <c r="J4322" i="3"/>
  <c r="K4322" i="3" s="1"/>
  <c r="J4323" i="3"/>
  <c r="K4323" i="3" s="1"/>
  <c r="J4324" i="3"/>
  <c r="K4324" i="3" s="1"/>
  <c r="J4325" i="3"/>
  <c r="K4325" i="3" s="1"/>
  <c r="J4326" i="3"/>
  <c r="K4326" i="3" s="1"/>
  <c r="J4327" i="3"/>
  <c r="K4327" i="3" s="1"/>
  <c r="J4328" i="3"/>
  <c r="K4328" i="3" s="1"/>
  <c r="J4329" i="3"/>
  <c r="K4329" i="3" s="1"/>
  <c r="J4330" i="3"/>
  <c r="K4330" i="3" s="1"/>
  <c r="J4331" i="3"/>
  <c r="K4331" i="3" s="1"/>
  <c r="J4332" i="3"/>
  <c r="K4332" i="3" s="1"/>
  <c r="J4333" i="3"/>
  <c r="K4333" i="3" s="1"/>
  <c r="J4334" i="3"/>
  <c r="K4334" i="3" s="1"/>
  <c r="J4335" i="3"/>
  <c r="K4335" i="3" s="1"/>
  <c r="J4336" i="3"/>
  <c r="K4336" i="3" s="1"/>
  <c r="J4337" i="3"/>
  <c r="K4337" i="3" s="1"/>
  <c r="J4338" i="3"/>
  <c r="K4338" i="3" s="1"/>
  <c r="J4339" i="3"/>
  <c r="K4339" i="3" s="1"/>
  <c r="J4340" i="3"/>
  <c r="K4340" i="3" s="1"/>
  <c r="J4341" i="3"/>
  <c r="K4341" i="3" s="1"/>
  <c r="J4342" i="3"/>
  <c r="K4342" i="3" s="1"/>
  <c r="J4343" i="3"/>
  <c r="K4343" i="3" s="1"/>
  <c r="J4344" i="3"/>
  <c r="K4344" i="3" s="1"/>
  <c r="J4345" i="3"/>
  <c r="K4345" i="3" s="1"/>
  <c r="J4346" i="3"/>
  <c r="K4346" i="3" s="1"/>
  <c r="J4347" i="3"/>
  <c r="K4347" i="3" s="1"/>
  <c r="J4348" i="3"/>
  <c r="K4348" i="3" s="1"/>
  <c r="J4349" i="3"/>
  <c r="K4349" i="3" s="1"/>
  <c r="J4350" i="3"/>
  <c r="K4350" i="3" s="1"/>
  <c r="J4351" i="3"/>
  <c r="K4351" i="3" s="1"/>
  <c r="J4352" i="3"/>
  <c r="K4352" i="3" s="1"/>
  <c r="J4353" i="3"/>
  <c r="K4353" i="3" s="1"/>
  <c r="J4354" i="3"/>
  <c r="K4354" i="3" s="1"/>
  <c r="J4355" i="3"/>
  <c r="K4355" i="3" s="1"/>
  <c r="J4356" i="3"/>
  <c r="K4356" i="3" s="1"/>
  <c r="J4357" i="3"/>
  <c r="K4357" i="3" s="1"/>
  <c r="J4358" i="3"/>
  <c r="K4358" i="3" s="1"/>
  <c r="J4359" i="3"/>
  <c r="K4359" i="3" s="1"/>
  <c r="J4360" i="3"/>
  <c r="K4360" i="3" s="1"/>
  <c r="J4361" i="3"/>
  <c r="K4361" i="3" s="1"/>
  <c r="J4362" i="3"/>
  <c r="K4362" i="3" s="1"/>
  <c r="J4363" i="3"/>
  <c r="K4363" i="3" s="1"/>
  <c r="J4364" i="3"/>
  <c r="K4364" i="3" s="1"/>
  <c r="J4365" i="3"/>
  <c r="K4365" i="3" s="1"/>
  <c r="J4366" i="3"/>
  <c r="K4366" i="3" s="1"/>
  <c r="J4367" i="3"/>
  <c r="K4367" i="3" s="1"/>
  <c r="J4368" i="3"/>
  <c r="K4368" i="3" s="1"/>
  <c r="J4369" i="3"/>
  <c r="K4369" i="3" s="1"/>
  <c r="J4370" i="3"/>
  <c r="K4370" i="3" s="1"/>
  <c r="J4371" i="3"/>
  <c r="K4371" i="3" s="1"/>
  <c r="J4372" i="3"/>
  <c r="K4372" i="3" s="1"/>
  <c r="J4373" i="3"/>
  <c r="K4373" i="3" s="1"/>
  <c r="J4374" i="3"/>
  <c r="K4374" i="3" s="1"/>
  <c r="J4375" i="3"/>
  <c r="K4375" i="3" s="1"/>
  <c r="J4376" i="3"/>
  <c r="K4376" i="3" s="1"/>
  <c r="J4377" i="3"/>
  <c r="K4377" i="3" s="1"/>
  <c r="J4378" i="3"/>
  <c r="K4378" i="3" s="1"/>
  <c r="J4379" i="3"/>
  <c r="K4379" i="3" s="1"/>
  <c r="J4380" i="3"/>
  <c r="K4380" i="3" s="1"/>
  <c r="J4381" i="3"/>
  <c r="K4381" i="3" s="1"/>
  <c r="J4382" i="3"/>
  <c r="K4382" i="3" s="1"/>
  <c r="J4383" i="3"/>
  <c r="K4383" i="3" s="1"/>
  <c r="J4384" i="3"/>
  <c r="K4384" i="3" s="1"/>
  <c r="J4385" i="3"/>
  <c r="K4385" i="3" s="1"/>
  <c r="J4386" i="3"/>
  <c r="K4386" i="3" s="1"/>
  <c r="J4387" i="3"/>
  <c r="K4387" i="3" s="1"/>
  <c r="J4388" i="3"/>
  <c r="K4388" i="3" s="1"/>
  <c r="J4389" i="3"/>
  <c r="K4389" i="3" s="1"/>
  <c r="J4390" i="3"/>
  <c r="K4390" i="3" s="1"/>
  <c r="J4391" i="3"/>
  <c r="K4391" i="3" s="1"/>
  <c r="J4392" i="3"/>
  <c r="K4392" i="3" s="1"/>
  <c r="J4393" i="3"/>
  <c r="K4393" i="3" s="1"/>
  <c r="J4394" i="3"/>
  <c r="K4394" i="3" s="1"/>
  <c r="J4395" i="3"/>
  <c r="K4395" i="3" s="1"/>
  <c r="J4396" i="3"/>
  <c r="K4396" i="3" s="1"/>
  <c r="J4397" i="3"/>
  <c r="K4397" i="3" s="1"/>
  <c r="J4398" i="3"/>
  <c r="K4398" i="3" s="1"/>
  <c r="J4399" i="3"/>
  <c r="K4399" i="3" s="1"/>
  <c r="J4400" i="3"/>
  <c r="K4400" i="3" s="1"/>
  <c r="J4401" i="3"/>
  <c r="K4401" i="3" s="1"/>
  <c r="J4402" i="3"/>
  <c r="K4402" i="3" s="1"/>
  <c r="J4403" i="3"/>
  <c r="K4403" i="3" s="1"/>
  <c r="J4404" i="3"/>
  <c r="K4404" i="3" s="1"/>
  <c r="J4405" i="3"/>
  <c r="K4405" i="3" s="1"/>
  <c r="J4406" i="3"/>
  <c r="K4406" i="3" s="1"/>
  <c r="J4407" i="3"/>
  <c r="K4407" i="3" s="1"/>
  <c r="J4408" i="3"/>
  <c r="K4408" i="3" s="1"/>
  <c r="J4409" i="3"/>
  <c r="K4409" i="3" s="1"/>
  <c r="J4410" i="3"/>
  <c r="K4410" i="3" s="1"/>
  <c r="J4411" i="3"/>
  <c r="K4411" i="3" s="1"/>
  <c r="J4412" i="3"/>
  <c r="K4412" i="3" s="1"/>
  <c r="J4413" i="3"/>
  <c r="K4413" i="3" s="1"/>
  <c r="J4414" i="3"/>
  <c r="K4414" i="3" s="1"/>
  <c r="J4415" i="3"/>
  <c r="K4415" i="3" s="1"/>
  <c r="J4416" i="3"/>
  <c r="K4416" i="3" s="1"/>
  <c r="J4417" i="3"/>
  <c r="K4417" i="3" s="1"/>
  <c r="J4418" i="3"/>
  <c r="K4418" i="3" s="1"/>
  <c r="J4419" i="3"/>
  <c r="K4419" i="3" s="1"/>
  <c r="J4420" i="3"/>
  <c r="K4420" i="3" s="1"/>
  <c r="J4421" i="3"/>
  <c r="K4421" i="3" s="1"/>
  <c r="J4422" i="3"/>
  <c r="K4422" i="3" s="1"/>
  <c r="J4423" i="3"/>
  <c r="K4423" i="3" s="1"/>
  <c r="J4424" i="3"/>
  <c r="K4424" i="3" s="1"/>
  <c r="J4425" i="3"/>
  <c r="K4425" i="3" s="1"/>
  <c r="J4426" i="3"/>
  <c r="K4426" i="3" s="1"/>
  <c r="J4427" i="3"/>
  <c r="K4427" i="3" s="1"/>
  <c r="J4428" i="3"/>
  <c r="K4428" i="3" s="1"/>
  <c r="J4429" i="3"/>
  <c r="K4429" i="3" s="1"/>
  <c r="J4430" i="3"/>
  <c r="K4430" i="3" s="1"/>
  <c r="J4431" i="3"/>
  <c r="K4431" i="3" s="1"/>
  <c r="J4432" i="3"/>
  <c r="K4432" i="3" s="1"/>
  <c r="J4433" i="3"/>
  <c r="K4433" i="3" s="1"/>
  <c r="J4434" i="3"/>
  <c r="K4434" i="3" s="1"/>
  <c r="J4435" i="3"/>
  <c r="K4435" i="3" s="1"/>
  <c r="J4436" i="3"/>
  <c r="K4436" i="3" s="1"/>
  <c r="J4437" i="3"/>
  <c r="K4437" i="3" s="1"/>
  <c r="J4438" i="3"/>
  <c r="K4438" i="3" s="1"/>
  <c r="J4439" i="3"/>
  <c r="K4439" i="3" s="1"/>
  <c r="J4440" i="3"/>
  <c r="K4440" i="3" s="1"/>
  <c r="J4441" i="3"/>
  <c r="K4441" i="3" s="1"/>
  <c r="J4442" i="3"/>
  <c r="K4442" i="3" s="1"/>
  <c r="J4443" i="3"/>
  <c r="K4443" i="3" s="1"/>
  <c r="J4444" i="3"/>
  <c r="K4444" i="3" s="1"/>
  <c r="J4445" i="3"/>
  <c r="K4445" i="3" s="1"/>
  <c r="J4446" i="3"/>
  <c r="K4446" i="3" s="1"/>
  <c r="J4447" i="3"/>
  <c r="K4447" i="3" s="1"/>
  <c r="J4448" i="3"/>
  <c r="K4448" i="3" s="1"/>
  <c r="J4449" i="3"/>
  <c r="K4449" i="3" s="1"/>
  <c r="J4450" i="3"/>
  <c r="K4450" i="3" s="1"/>
  <c r="J4451" i="3"/>
  <c r="K4451" i="3" s="1"/>
  <c r="J4452" i="3"/>
  <c r="K4452" i="3" s="1"/>
  <c r="J4453" i="3"/>
  <c r="K4453" i="3" s="1"/>
  <c r="J4454" i="3"/>
  <c r="K4454" i="3" s="1"/>
  <c r="J4455" i="3"/>
  <c r="K4455" i="3" s="1"/>
  <c r="J4456" i="3"/>
  <c r="K4456" i="3" s="1"/>
  <c r="J4457" i="3"/>
  <c r="K4457" i="3" s="1"/>
  <c r="J4458" i="3"/>
  <c r="K4458" i="3" s="1"/>
  <c r="J4459" i="3"/>
  <c r="K4459" i="3" s="1"/>
  <c r="J4460" i="3"/>
  <c r="K4460" i="3" s="1"/>
  <c r="J4461" i="3"/>
  <c r="K4461" i="3" s="1"/>
  <c r="J4462" i="3"/>
  <c r="K4462" i="3" s="1"/>
  <c r="J4463" i="3"/>
  <c r="K4463" i="3" s="1"/>
  <c r="J4464" i="3"/>
  <c r="K4464" i="3" s="1"/>
  <c r="J4465" i="3"/>
  <c r="K4465" i="3" s="1"/>
  <c r="J4466" i="3"/>
  <c r="K4466" i="3" s="1"/>
  <c r="J4467" i="3"/>
  <c r="K4467" i="3" s="1"/>
  <c r="J4468" i="3"/>
  <c r="K4468" i="3" s="1"/>
  <c r="J4469" i="3"/>
  <c r="K4469" i="3" s="1"/>
  <c r="J4470" i="3"/>
  <c r="K4470" i="3" s="1"/>
  <c r="J4471" i="3"/>
  <c r="K4471" i="3" s="1"/>
  <c r="J4472" i="3"/>
  <c r="K4472" i="3" s="1"/>
  <c r="J4473" i="3"/>
  <c r="K4473" i="3" s="1"/>
  <c r="J4474" i="3"/>
  <c r="K4474" i="3" s="1"/>
  <c r="J4475" i="3"/>
  <c r="K4475" i="3" s="1"/>
  <c r="J4476" i="3"/>
  <c r="K4476" i="3" s="1"/>
  <c r="J4477" i="3"/>
  <c r="K4477" i="3" s="1"/>
  <c r="J4478" i="3"/>
  <c r="K4478" i="3" s="1"/>
  <c r="J4479" i="3"/>
  <c r="K4479" i="3" s="1"/>
  <c r="J4480" i="3"/>
  <c r="K4480" i="3" s="1"/>
  <c r="J4481" i="3"/>
  <c r="K4481" i="3" s="1"/>
  <c r="J4482" i="3"/>
  <c r="K4482" i="3" s="1"/>
  <c r="J4483" i="3"/>
  <c r="K4483" i="3" s="1"/>
  <c r="J4484" i="3"/>
  <c r="K4484" i="3" s="1"/>
  <c r="J4485" i="3"/>
  <c r="K4485" i="3" s="1"/>
  <c r="J4486" i="3"/>
  <c r="K4486" i="3" s="1"/>
  <c r="J4487" i="3"/>
  <c r="K4487" i="3" s="1"/>
  <c r="J4488" i="3"/>
  <c r="K4488" i="3" s="1"/>
  <c r="J4489" i="3"/>
  <c r="K4489" i="3" s="1"/>
  <c r="J4490" i="3"/>
  <c r="K4490" i="3" s="1"/>
  <c r="J4491" i="3"/>
  <c r="K4491" i="3" s="1"/>
  <c r="J4492" i="3"/>
  <c r="K4492" i="3" s="1"/>
  <c r="J4493" i="3"/>
  <c r="K4493" i="3" s="1"/>
  <c r="J4494" i="3"/>
  <c r="K4494" i="3" s="1"/>
  <c r="J4495" i="3"/>
  <c r="K4495" i="3" s="1"/>
  <c r="J4496" i="3"/>
  <c r="K4496" i="3" s="1"/>
  <c r="J4497" i="3"/>
  <c r="K4497" i="3" s="1"/>
  <c r="J4498" i="3"/>
  <c r="K4498" i="3" s="1"/>
  <c r="J4499" i="3"/>
  <c r="K4499" i="3" s="1"/>
  <c r="J4500" i="3"/>
  <c r="K4500" i="3" s="1"/>
  <c r="J4501" i="3"/>
  <c r="K4501" i="3" s="1"/>
  <c r="J4502" i="3"/>
  <c r="K4502" i="3" s="1"/>
  <c r="J4503" i="3"/>
  <c r="K4503" i="3" s="1"/>
  <c r="J4504" i="3"/>
  <c r="K4504" i="3" s="1"/>
  <c r="J4505" i="3"/>
  <c r="K4505" i="3" s="1"/>
  <c r="J4506" i="3"/>
  <c r="K4506" i="3" s="1"/>
  <c r="J4507" i="3"/>
  <c r="K4507" i="3" s="1"/>
  <c r="J4508" i="3"/>
  <c r="K4508" i="3" s="1"/>
  <c r="J4509" i="3"/>
  <c r="K4509" i="3" s="1"/>
  <c r="J4510" i="3"/>
  <c r="K4510" i="3" s="1"/>
  <c r="J4511" i="3"/>
  <c r="K4511" i="3" s="1"/>
  <c r="J4512" i="3"/>
  <c r="K4512" i="3" s="1"/>
  <c r="J4513" i="3"/>
  <c r="K4513" i="3" s="1"/>
  <c r="J4514" i="3"/>
  <c r="K4514" i="3" s="1"/>
  <c r="J4515" i="3"/>
  <c r="K4515" i="3" s="1"/>
  <c r="J4516" i="3"/>
  <c r="K4516" i="3" s="1"/>
  <c r="J4517" i="3"/>
  <c r="K4517" i="3" s="1"/>
  <c r="J4518" i="3"/>
  <c r="K4518" i="3" s="1"/>
  <c r="J4519" i="3"/>
  <c r="K4519" i="3" s="1"/>
  <c r="J4520" i="3"/>
  <c r="K4520" i="3" s="1"/>
  <c r="J4521" i="3"/>
  <c r="K4521" i="3" s="1"/>
  <c r="J4522" i="3"/>
  <c r="K4522" i="3" s="1"/>
  <c r="J4523" i="3"/>
  <c r="K4523" i="3" s="1"/>
  <c r="J4524" i="3"/>
  <c r="K4524" i="3" s="1"/>
  <c r="J4525" i="3"/>
  <c r="K4525" i="3" s="1"/>
  <c r="J4526" i="3"/>
  <c r="K4526" i="3" s="1"/>
  <c r="J4527" i="3"/>
  <c r="K4527" i="3" s="1"/>
  <c r="J4528" i="3"/>
  <c r="K4528" i="3" s="1"/>
  <c r="J4529" i="3"/>
  <c r="K4529" i="3" s="1"/>
  <c r="J4530" i="3"/>
  <c r="K4530" i="3" s="1"/>
  <c r="J4531" i="3"/>
  <c r="K4531" i="3" s="1"/>
  <c r="J4532" i="3"/>
  <c r="K4532" i="3" s="1"/>
  <c r="J4533" i="3"/>
  <c r="K4533" i="3" s="1"/>
  <c r="J4534" i="3"/>
  <c r="K4534" i="3" s="1"/>
  <c r="J4535" i="3"/>
  <c r="K4535" i="3" s="1"/>
  <c r="J4536" i="3"/>
  <c r="K4536" i="3" s="1"/>
  <c r="J4537" i="3"/>
  <c r="K4537" i="3" s="1"/>
  <c r="J4538" i="3"/>
  <c r="K4538" i="3" s="1"/>
  <c r="J4539" i="3"/>
  <c r="K4539" i="3" s="1"/>
  <c r="J4540" i="3"/>
  <c r="K4540" i="3" s="1"/>
  <c r="J4541" i="3"/>
  <c r="K4541" i="3" s="1"/>
  <c r="J4542" i="3"/>
  <c r="K4542" i="3" s="1"/>
  <c r="J4543" i="3"/>
  <c r="K4543" i="3" s="1"/>
  <c r="J4544" i="3"/>
  <c r="K4544" i="3" s="1"/>
  <c r="J4545" i="3"/>
  <c r="K4545" i="3" s="1"/>
  <c r="J4546" i="3"/>
  <c r="K4546" i="3" s="1"/>
  <c r="J4547" i="3"/>
  <c r="K4547" i="3" s="1"/>
  <c r="J4548" i="3"/>
  <c r="K4548" i="3" s="1"/>
  <c r="J4549" i="3"/>
  <c r="K4549" i="3" s="1"/>
  <c r="J4550" i="3"/>
  <c r="K4550" i="3" s="1"/>
  <c r="J4551" i="3"/>
  <c r="K4551" i="3" s="1"/>
  <c r="J4552" i="3"/>
  <c r="K4552" i="3" s="1"/>
  <c r="J4553" i="3"/>
  <c r="K4553" i="3" s="1"/>
  <c r="J4554" i="3"/>
  <c r="K4554" i="3" s="1"/>
  <c r="J4555" i="3"/>
  <c r="K4555" i="3" s="1"/>
  <c r="J4556" i="3"/>
  <c r="K4556" i="3" s="1"/>
  <c r="J4557" i="3"/>
  <c r="K4557" i="3" s="1"/>
  <c r="J4558" i="3"/>
  <c r="K4558" i="3" s="1"/>
  <c r="J4559" i="3"/>
  <c r="K4559" i="3" s="1"/>
  <c r="J4560" i="3"/>
  <c r="K4560" i="3" s="1"/>
  <c r="J4561" i="3"/>
  <c r="K4561" i="3" s="1"/>
  <c r="J4562" i="3"/>
  <c r="K4562" i="3" s="1"/>
  <c r="J4563" i="3"/>
  <c r="K4563" i="3" s="1"/>
  <c r="J4564" i="3"/>
  <c r="K4564" i="3" s="1"/>
  <c r="J4565" i="3"/>
  <c r="K4565" i="3" s="1"/>
  <c r="J4566" i="3"/>
  <c r="K4566" i="3" s="1"/>
  <c r="J4567" i="3"/>
  <c r="K4567" i="3" s="1"/>
  <c r="J4568" i="3"/>
  <c r="K4568" i="3" s="1"/>
  <c r="J4569" i="3"/>
  <c r="K4569" i="3" s="1"/>
  <c r="J4570" i="3"/>
  <c r="K4570" i="3" s="1"/>
  <c r="J4571" i="3"/>
  <c r="K4571" i="3" s="1"/>
  <c r="J4572" i="3"/>
  <c r="K4572" i="3" s="1"/>
  <c r="J4573" i="3"/>
  <c r="K4573" i="3" s="1"/>
  <c r="J4574" i="3"/>
  <c r="K4574" i="3" s="1"/>
  <c r="J4575" i="3"/>
  <c r="K4575" i="3" s="1"/>
  <c r="J4576" i="3"/>
  <c r="K4576" i="3" s="1"/>
  <c r="J4577" i="3"/>
  <c r="K4577" i="3" s="1"/>
  <c r="J4578" i="3"/>
  <c r="K4578" i="3" s="1"/>
  <c r="J4579" i="3"/>
  <c r="K4579" i="3" s="1"/>
  <c r="J4580" i="3"/>
  <c r="K4580" i="3" s="1"/>
  <c r="J4581" i="3"/>
  <c r="K4581" i="3" s="1"/>
  <c r="J4582" i="3"/>
  <c r="K4582" i="3" s="1"/>
  <c r="J4583" i="3"/>
  <c r="K4583" i="3" s="1"/>
  <c r="J4584" i="3"/>
  <c r="K4584" i="3" s="1"/>
  <c r="J4585" i="3"/>
  <c r="K4585" i="3" s="1"/>
  <c r="J4586" i="3"/>
  <c r="K4586" i="3" s="1"/>
  <c r="J4587" i="3"/>
  <c r="K4587" i="3" s="1"/>
  <c r="J4588" i="3"/>
  <c r="K4588" i="3" s="1"/>
  <c r="J4589" i="3"/>
  <c r="K4589" i="3" s="1"/>
  <c r="J4590" i="3"/>
  <c r="K4590" i="3" s="1"/>
  <c r="J4591" i="3"/>
  <c r="K4591" i="3" s="1"/>
  <c r="J4592" i="3"/>
  <c r="K4592" i="3" s="1"/>
  <c r="J4593" i="3"/>
  <c r="K4593" i="3" s="1"/>
  <c r="J4594" i="3"/>
  <c r="K4594" i="3" s="1"/>
  <c r="J4595" i="3"/>
  <c r="K4595" i="3" s="1"/>
  <c r="J4596" i="3"/>
  <c r="K4596" i="3" s="1"/>
  <c r="J4597" i="3"/>
  <c r="K4597" i="3" s="1"/>
  <c r="J4598" i="3"/>
  <c r="K4598" i="3" s="1"/>
  <c r="J4599" i="3"/>
  <c r="K4599" i="3" s="1"/>
  <c r="J4600" i="3"/>
  <c r="K4600" i="3" s="1"/>
  <c r="J4601" i="3"/>
  <c r="K4601" i="3" s="1"/>
  <c r="J4602" i="3"/>
  <c r="K4602" i="3" s="1"/>
  <c r="J4603" i="3"/>
  <c r="K4603" i="3" s="1"/>
  <c r="J4604" i="3"/>
  <c r="K4604" i="3" s="1"/>
  <c r="J4605" i="3"/>
  <c r="K4605" i="3" s="1"/>
  <c r="J4606" i="3"/>
  <c r="K4606" i="3" s="1"/>
  <c r="J4607" i="3"/>
  <c r="K4607" i="3" s="1"/>
  <c r="J4608" i="3"/>
  <c r="K4608" i="3" s="1"/>
  <c r="J4609" i="3"/>
  <c r="K4609" i="3" s="1"/>
  <c r="J4610" i="3"/>
  <c r="K4610" i="3" s="1"/>
  <c r="J4611" i="3"/>
  <c r="K4611" i="3" s="1"/>
  <c r="J4612" i="3"/>
  <c r="K4612" i="3" s="1"/>
  <c r="J4613" i="3"/>
  <c r="K4613" i="3" s="1"/>
  <c r="J4614" i="3"/>
  <c r="K4614" i="3" s="1"/>
  <c r="J4615" i="3"/>
  <c r="K4615" i="3" s="1"/>
  <c r="J4616" i="3"/>
  <c r="K4616" i="3" s="1"/>
  <c r="J4617" i="3"/>
  <c r="K4617" i="3" s="1"/>
  <c r="J4618" i="3"/>
  <c r="K4618" i="3" s="1"/>
  <c r="J4619" i="3"/>
  <c r="K4619" i="3" s="1"/>
  <c r="J4620" i="3"/>
  <c r="K4620" i="3" s="1"/>
  <c r="J4621" i="3"/>
  <c r="K4621" i="3" s="1"/>
  <c r="J4622" i="3"/>
  <c r="K4622" i="3" s="1"/>
  <c r="J4623" i="3"/>
  <c r="K4623" i="3" s="1"/>
  <c r="J4624" i="3"/>
  <c r="K4624" i="3" s="1"/>
  <c r="J4625" i="3"/>
  <c r="K4625" i="3" s="1"/>
  <c r="J4626" i="3"/>
  <c r="K4626" i="3" s="1"/>
  <c r="J4627" i="3"/>
  <c r="K4627" i="3" s="1"/>
  <c r="J4628" i="3"/>
  <c r="K4628" i="3" s="1"/>
  <c r="J4629" i="3"/>
  <c r="K4629" i="3" s="1"/>
  <c r="J4630" i="3"/>
  <c r="K4630" i="3" s="1"/>
  <c r="J4631" i="3"/>
  <c r="K4631" i="3" s="1"/>
  <c r="J4632" i="3"/>
  <c r="K4632" i="3" s="1"/>
  <c r="J4633" i="3"/>
  <c r="K4633" i="3" s="1"/>
  <c r="J4634" i="3"/>
  <c r="K4634" i="3" s="1"/>
  <c r="J4635" i="3"/>
  <c r="K4635" i="3" s="1"/>
  <c r="J4636" i="3"/>
  <c r="K4636" i="3" s="1"/>
  <c r="J4637" i="3"/>
  <c r="K4637" i="3" s="1"/>
  <c r="J4638" i="3"/>
  <c r="K4638" i="3" s="1"/>
  <c r="J4639" i="3"/>
  <c r="K4639" i="3" s="1"/>
  <c r="J4640" i="3"/>
  <c r="K4640" i="3" s="1"/>
  <c r="J4641" i="3"/>
  <c r="K4641" i="3" s="1"/>
  <c r="J4642" i="3"/>
  <c r="K4642" i="3" s="1"/>
  <c r="J4643" i="3"/>
  <c r="K4643" i="3" s="1"/>
  <c r="J4644" i="3"/>
  <c r="K4644" i="3" s="1"/>
  <c r="J4645" i="3"/>
  <c r="K4645" i="3" s="1"/>
  <c r="J4646" i="3"/>
  <c r="K4646" i="3" s="1"/>
  <c r="J4647" i="3"/>
  <c r="K4647" i="3" s="1"/>
  <c r="J4648" i="3"/>
  <c r="K4648" i="3" s="1"/>
  <c r="J4649" i="3"/>
  <c r="K4649" i="3" s="1"/>
  <c r="J4650" i="3"/>
  <c r="K4650" i="3" s="1"/>
  <c r="J4651" i="3"/>
  <c r="K4651" i="3" s="1"/>
  <c r="J4652" i="3"/>
  <c r="K4652" i="3" s="1"/>
  <c r="J4653" i="3"/>
  <c r="K4653" i="3" s="1"/>
  <c r="J4654" i="3"/>
  <c r="K4654" i="3" s="1"/>
  <c r="J4655" i="3"/>
  <c r="K4655" i="3" s="1"/>
  <c r="J4656" i="3"/>
  <c r="K4656" i="3" s="1"/>
  <c r="J4657" i="3"/>
  <c r="K4657" i="3" s="1"/>
  <c r="J4658" i="3"/>
  <c r="K4658" i="3" s="1"/>
  <c r="J4659" i="3"/>
  <c r="K4659" i="3" s="1"/>
  <c r="J4660" i="3"/>
  <c r="K4660" i="3" s="1"/>
  <c r="J4661" i="3"/>
  <c r="K4661" i="3" s="1"/>
  <c r="J4662" i="3"/>
  <c r="K4662" i="3" s="1"/>
  <c r="J4663" i="3"/>
  <c r="K4663" i="3" s="1"/>
  <c r="J4664" i="3"/>
  <c r="K4664" i="3" s="1"/>
  <c r="J4665" i="3"/>
  <c r="K4665" i="3" s="1"/>
  <c r="J4666" i="3"/>
  <c r="K4666" i="3" s="1"/>
  <c r="J4667" i="3"/>
  <c r="K4667" i="3" s="1"/>
  <c r="J4668" i="3"/>
  <c r="K4668" i="3" s="1"/>
  <c r="J4669" i="3"/>
  <c r="K4669" i="3" s="1"/>
  <c r="J4670" i="3"/>
  <c r="K4670" i="3" s="1"/>
  <c r="J4671" i="3"/>
  <c r="K4671" i="3" s="1"/>
  <c r="J4672" i="3"/>
  <c r="K4672" i="3" s="1"/>
  <c r="J4673" i="3"/>
  <c r="K4673" i="3" s="1"/>
  <c r="J4674" i="3"/>
  <c r="K4674" i="3" s="1"/>
  <c r="J4675" i="3"/>
  <c r="K4675" i="3" s="1"/>
  <c r="J4676" i="3"/>
  <c r="K4676" i="3" s="1"/>
  <c r="J4677" i="3"/>
  <c r="K4677" i="3" s="1"/>
  <c r="J4678" i="3"/>
  <c r="K4678" i="3" s="1"/>
  <c r="J4679" i="3"/>
  <c r="K4679" i="3" s="1"/>
  <c r="J4680" i="3"/>
  <c r="K4680" i="3" s="1"/>
  <c r="J4681" i="3"/>
  <c r="K4681" i="3" s="1"/>
  <c r="J4682" i="3"/>
  <c r="K4682" i="3" s="1"/>
  <c r="J4683" i="3"/>
  <c r="K4683" i="3" s="1"/>
  <c r="J4684" i="3"/>
  <c r="K4684" i="3" s="1"/>
  <c r="J4685" i="3"/>
  <c r="K4685" i="3" s="1"/>
  <c r="J4686" i="3"/>
  <c r="K4686" i="3" s="1"/>
  <c r="J4687" i="3"/>
  <c r="K4687" i="3" s="1"/>
  <c r="J4688" i="3"/>
  <c r="K4688" i="3" s="1"/>
  <c r="J4689" i="3"/>
  <c r="K4689" i="3" s="1"/>
  <c r="J4690" i="3"/>
  <c r="K4690" i="3" s="1"/>
  <c r="J4691" i="3"/>
  <c r="K4691" i="3" s="1"/>
  <c r="J4692" i="3"/>
  <c r="K4692" i="3" s="1"/>
  <c r="J4693" i="3"/>
  <c r="K4693" i="3" s="1"/>
  <c r="J4694" i="3"/>
  <c r="K4694" i="3" s="1"/>
  <c r="J4695" i="3"/>
  <c r="K4695" i="3" s="1"/>
  <c r="J4696" i="3"/>
  <c r="K4696" i="3" s="1"/>
  <c r="J4697" i="3"/>
  <c r="K4697" i="3" s="1"/>
  <c r="J4698" i="3"/>
  <c r="K4698" i="3" s="1"/>
  <c r="J4699" i="3"/>
  <c r="K4699" i="3" s="1"/>
  <c r="J4700" i="3"/>
  <c r="K4700" i="3" s="1"/>
  <c r="J4701" i="3"/>
  <c r="K4701" i="3" s="1"/>
  <c r="J4702" i="3"/>
  <c r="K4702" i="3" s="1"/>
  <c r="J4703" i="3"/>
  <c r="K4703" i="3" s="1"/>
  <c r="J4704" i="3"/>
  <c r="K4704" i="3" s="1"/>
  <c r="J4705" i="3"/>
  <c r="K4705" i="3" s="1"/>
  <c r="J4706" i="3"/>
  <c r="K4706" i="3" s="1"/>
  <c r="J4707" i="3"/>
  <c r="K4707" i="3" s="1"/>
  <c r="J4708" i="3"/>
  <c r="K4708" i="3" s="1"/>
  <c r="J4709" i="3"/>
  <c r="K4709" i="3" s="1"/>
  <c r="J4710" i="3"/>
  <c r="K4710" i="3" s="1"/>
  <c r="J4711" i="3"/>
  <c r="K4711" i="3" s="1"/>
  <c r="J4712" i="3"/>
  <c r="K4712" i="3" s="1"/>
  <c r="J4713" i="3"/>
  <c r="K4713" i="3" s="1"/>
  <c r="J4714" i="3"/>
  <c r="K4714" i="3" s="1"/>
  <c r="J4715" i="3"/>
  <c r="K4715" i="3" s="1"/>
  <c r="J4716" i="3"/>
  <c r="K4716" i="3" s="1"/>
  <c r="J4717" i="3"/>
  <c r="K4717" i="3" s="1"/>
  <c r="J4718" i="3"/>
  <c r="K4718" i="3" s="1"/>
  <c r="J4719" i="3"/>
  <c r="K4719" i="3" s="1"/>
  <c r="J4720" i="3"/>
  <c r="K4720" i="3" s="1"/>
  <c r="J4721" i="3"/>
  <c r="K4721" i="3" s="1"/>
  <c r="J4722" i="3"/>
  <c r="K4722" i="3" s="1"/>
  <c r="J4723" i="3"/>
  <c r="K4723" i="3" s="1"/>
  <c r="J4724" i="3"/>
  <c r="K4724" i="3" s="1"/>
  <c r="J4725" i="3"/>
  <c r="K4725" i="3" s="1"/>
  <c r="J4726" i="3"/>
  <c r="K4726" i="3" s="1"/>
  <c r="J4727" i="3"/>
  <c r="K4727" i="3" s="1"/>
  <c r="J4728" i="3"/>
  <c r="K4728" i="3" s="1"/>
  <c r="J4729" i="3"/>
  <c r="K4729" i="3" s="1"/>
  <c r="J4730" i="3"/>
  <c r="K4730" i="3" s="1"/>
  <c r="J4731" i="3"/>
  <c r="K4731" i="3" s="1"/>
  <c r="J4732" i="3"/>
  <c r="K4732" i="3" s="1"/>
  <c r="J4733" i="3"/>
  <c r="K4733" i="3" s="1"/>
  <c r="J4734" i="3"/>
  <c r="K4734" i="3" s="1"/>
  <c r="J4735" i="3"/>
  <c r="K4735" i="3" s="1"/>
  <c r="J4736" i="3"/>
  <c r="K4736" i="3" s="1"/>
  <c r="J4737" i="3"/>
  <c r="K4737" i="3" s="1"/>
  <c r="J4738" i="3"/>
  <c r="K4738" i="3" s="1"/>
  <c r="J4739" i="3"/>
  <c r="K4739" i="3" s="1"/>
  <c r="J4740" i="3"/>
  <c r="K4740" i="3" s="1"/>
  <c r="J4741" i="3"/>
  <c r="K4741" i="3" s="1"/>
  <c r="J4742" i="3"/>
  <c r="K4742" i="3" s="1"/>
  <c r="J4743" i="3"/>
  <c r="K4743" i="3" s="1"/>
  <c r="J4744" i="3"/>
  <c r="K4744" i="3" s="1"/>
  <c r="J4745" i="3"/>
  <c r="K4745" i="3" s="1"/>
  <c r="J4746" i="3"/>
  <c r="K4746" i="3" s="1"/>
  <c r="J4747" i="3"/>
  <c r="K4747" i="3" s="1"/>
  <c r="J4748" i="3"/>
  <c r="K4748" i="3" s="1"/>
  <c r="J4749" i="3"/>
  <c r="K4749" i="3" s="1"/>
  <c r="J4750" i="3"/>
  <c r="K4750" i="3" s="1"/>
  <c r="J4751" i="3"/>
  <c r="K4751" i="3" s="1"/>
  <c r="J4752" i="3"/>
  <c r="K4752" i="3" s="1"/>
  <c r="J4753" i="3"/>
  <c r="K4753" i="3" s="1"/>
  <c r="J4754" i="3"/>
  <c r="K4754" i="3" s="1"/>
  <c r="J4755" i="3"/>
  <c r="K4755" i="3" s="1"/>
  <c r="J4756" i="3"/>
  <c r="K4756" i="3" s="1"/>
  <c r="J4757" i="3"/>
  <c r="K4757" i="3" s="1"/>
  <c r="J4758" i="3"/>
  <c r="K4758" i="3" s="1"/>
  <c r="J4759" i="3"/>
  <c r="K4759" i="3" s="1"/>
  <c r="J4760" i="3"/>
  <c r="K4760" i="3" s="1"/>
  <c r="J4761" i="3"/>
  <c r="K4761" i="3" s="1"/>
  <c r="J4762" i="3"/>
  <c r="K4762" i="3" s="1"/>
  <c r="J4763" i="3"/>
  <c r="K4763" i="3" s="1"/>
  <c r="J4764" i="3"/>
  <c r="K4764" i="3" s="1"/>
  <c r="J4765" i="3"/>
  <c r="K4765" i="3" s="1"/>
  <c r="J4766" i="3"/>
  <c r="K4766" i="3" s="1"/>
  <c r="J4767" i="3"/>
  <c r="K4767" i="3" s="1"/>
  <c r="J4768" i="3"/>
  <c r="K4768" i="3" s="1"/>
  <c r="J4769" i="3"/>
  <c r="K4769" i="3" s="1"/>
  <c r="J4770" i="3"/>
  <c r="K4770" i="3" s="1"/>
  <c r="J4771" i="3"/>
  <c r="K4771" i="3" s="1"/>
  <c r="J4772" i="3"/>
  <c r="K4772" i="3" s="1"/>
  <c r="J4773" i="3"/>
  <c r="K4773" i="3" s="1"/>
  <c r="J4774" i="3"/>
  <c r="K4774" i="3" s="1"/>
  <c r="J4775" i="3"/>
  <c r="K4775" i="3" s="1"/>
  <c r="J4776" i="3"/>
  <c r="K4776" i="3" s="1"/>
  <c r="J4777" i="3"/>
  <c r="K4777" i="3" s="1"/>
  <c r="J4778" i="3"/>
  <c r="K4778" i="3" s="1"/>
  <c r="J4779" i="3"/>
  <c r="K4779" i="3" s="1"/>
  <c r="J4780" i="3"/>
  <c r="K4780" i="3" s="1"/>
  <c r="J4781" i="3"/>
  <c r="K4781" i="3" s="1"/>
  <c r="J4782" i="3"/>
  <c r="K4782" i="3" s="1"/>
  <c r="J4783" i="3"/>
  <c r="K4783" i="3" s="1"/>
  <c r="J4784" i="3"/>
  <c r="K4784" i="3" s="1"/>
  <c r="J4785" i="3"/>
  <c r="K4785" i="3" s="1"/>
  <c r="J4786" i="3"/>
  <c r="K4786" i="3" s="1"/>
  <c r="J4787" i="3"/>
  <c r="K4787" i="3" s="1"/>
  <c r="J4788" i="3"/>
  <c r="K4788" i="3" s="1"/>
  <c r="J4789" i="3"/>
  <c r="K4789" i="3" s="1"/>
  <c r="J4790" i="3"/>
  <c r="K4790" i="3" s="1"/>
  <c r="J4791" i="3"/>
  <c r="K4791" i="3" s="1"/>
  <c r="J4792" i="3"/>
  <c r="K4792" i="3" s="1"/>
  <c r="J4793" i="3"/>
  <c r="K4793" i="3" s="1"/>
  <c r="J4794" i="3"/>
  <c r="K4794" i="3" s="1"/>
  <c r="J4795" i="3"/>
  <c r="K4795" i="3" s="1"/>
  <c r="J4796" i="3"/>
  <c r="K4796" i="3" s="1"/>
  <c r="J4797" i="3"/>
  <c r="K4797" i="3" s="1"/>
  <c r="J4798" i="3"/>
  <c r="K4798" i="3" s="1"/>
  <c r="J4799" i="3"/>
  <c r="K4799" i="3" s="1"/>
  <c r="J4800" i="3"/>
  <c r="K4800" i="3" s="1"/>
  <c r="J4801" i="3"/>
  <c r="K4801" i="3" s="1"/>
  <c r="J4802" i="3"/>
  <c r="K4802" i="3" s="1"/>
  <c r="J4803" i="3"/>
  <c r="K4803" i="3" s="1"/>
  <c r="J4804" i="3"/>
  <c r="K4804" i="3" s="1"/>
  <c r="J4805" i="3"/>
  <c r="K4805" i="3" s="1"/>
  <c r="J4806" i="3"/>
  <c r="K4806" i="3" s="1"/>
  <c r="J4807" i="3"/>
  <c r="K4807" i="3" s="1"/>
  <c r="J4808" i="3"/>
  <c r="K4808" i="3" s="1"/>
  <c r="J4809" i="3"/>
  <c r="K4809" i="3" s="1"/>
  <c r="J4810" i="3"/>
  <c r="K4810" i="3" s="1"/>
  <c r="J4811" i="3"/>
  <c r="K4811" i="3" s="1"/>
  <c r="J4812" i="3"/>
  <c r="K4812" i="3" s="1"/>
  <c r="J4813" i="3"/>
  <c r="K4813" i="3" s="1"/>
  <c r="J4814" i="3"/>
  <c r="K4814" i="3" s="1"/>
  <c r="J4815" i="3"/>
  <c r="K4815" i="3" s="1"/>
  <c r="J4816" i="3"/>
  <c r="K4816" i="3" s="1"/>
  <c r="J4817" i="3"/>
  <c r="K4817" i="3" s="1"/>
  <c r="J4818" i="3"/>
  <c r="K4818" i="3" s="1"/>
  <c r="J4819" i="3"/>
  <c r="K4819" i="3" s="1"/>
  <c r="J4820" i="3"/>
  <c r="K4820" i="3" s="1"/>
  <c r="J4821" i="3"/>
  <c r="K4821" i="3" s="1"/>
  <c r="J4822" i="3"/>
  <c r="K4822" i="3" s="1"/>
  <c r="J4823" i="3"/>
  <c r="K4823" i="3" s="1"/>
  <c r="J4824" i="3"/>
  <c r="K4824" i="3" s="1"/>
  <c r="J4825" i="3"/>
  <c r="K4825" i="3" s="1"/>
  <c r="J4826" i="3"/>
  <c r="K4826" i="3" s="1"/>
  <c r="J4827" i="3"/>
  <c r="K4827" i="3" s="1"/>
  <c r="J4828" i="3"/>
  <c r="K4828" i="3" s="1"/>
  <c r="J4829" i="3"/>
  <c r="K4829" i="3" s="1"/>
  <c r="J4830" i="3"/>
  <c r="K4830" i="3" s="1"/>
  <c r="J4831" i="3"/>
  <c r="K4831" i="3" s="1"/>
  <c r="J4832" i="3"/>
  <c r="K4832" i="3" s="1"/>
  <c r="J4833" i="3"/>
  <c r="K4833" i="3" s="1"/>
  <c r="J4834" i="3"/>
  <c r="K4834" i="3" s="1"/>
  <c r="J4835" i="3"/>
  <c r="K4835" i="3" s="1"/>
  <c r="J4836" i="3"/>
  <c r="K4836" i="3" s="1"/>
  <c r="J4837" i="3"/>
  <c r="K4837" i="3" s="1"/>
  <c r="J4838" i="3"/>
  <c r="K4838" i="3" s="1"/>
  <c r="J4839" i="3"/>
  <c r="K4839" i="3" s="1"/>
  <c r="J4840" i="3"/>
  <c r="K4840" i="3" s="1"/>
  <c r="J4841" i="3"/>
  <c r="K4841" i="3" s="1"/>
  <c r="J4842" i="3"/>
  <c r="K4842" i="3" s="1"/>
  <c r="J4843" i="3"/>
  <c r="K4843" i="3" s="1"/>
  <c r="J4844" i="3"/>
  <c r="K4844" i="3" s="1"/>
  <c r="J4845" i="3"/>
  <c r="K4845" i="3" s="1"/>
  <c r="J4846" i="3"/>
  <c r="K4846" i="3" s="1"/>
  <c r="J4847" i="3"/>
  <c r="K4847" i="3" s="1"/>
  <c r="J4848" i="3"/>
  <c r="K4848" i="3" s="1"/>
  <c r="J4849" i="3"/>
  <c r="K4849" i="3" s="1"/>
  <c r="J4850" i="3"/>
  <c r="K4850" i="3" s="1"/>
  <c r="J4851" i="3"/>
  <c r="K4851" i="3" s="1"/>
  <c r="J4852" i="3"/>
  <c r="K4852" i="3" s="1"/>
  <c r="J4853" i="3"/>
  <c r="K4853" i="3" s="1"/>
  <c r="J4854" i="3"/>
  <c r="K4854" i="3" s="1"/>
  <c r="J4855" i="3"/>
  <c r="K4855" i="3" s="1"/>
  <c r="J4856" i="3"/>
  <c r="K4856" i="3" s="1"/>
  <c r="J4857" i="3"/>
  <c r="K4857" i="3" s="1"/>
  <c r="J4858" i="3"/>
  <c r="K4858" i="3" s="1"/>
  <c r="J4859" i="3"/>
  <c r="K4859" i="3" s="1"/>
  <c r="J4860" i="3"/>
  <c r="K4860" i="3" s="1"/>
  <c r="J4861" i="3"/>
  <c r="K4861" i="3" s="1"/>
  <c r="J4862" i="3"/>
  <c r="K4862" i="3" s="1"/>
  <c r="J4863" i="3"/>
  <c r="K4863" i="3" s="1"/>
  <c r="J4864" i="3"/>
  <c r="K4864" i="3" s="1"/>
  <c r="J4865" i="3"/>
  <c r="K4865" i="3" s="1"/>
  <c r="J4866" i="3"/>
  <c r="K4866" i="3" s="1"/>
  <c r="J4867" i="3"/>
  <c r="K4867" i="3" s="1"/>
  <c r="J4868" i="3"/>
  <c r="K4868" i="3" s="1"/>
  <c r="J4869" i="3"/>
  <c r="K4869" i="3" s="1"/>
  <c r="J4870" i="3"/>
  <c r="K4870" i="3" s="1"/>
  <c r="J4871" i="3"/>
  <c r="K4871" i="3" s="1"/>
  <c r="J4872" i="3"/>
  <c r="K4872" i="3" s="1"/>
  <c r="J4873" i="3"/>
  <c r="K4873" i="3" s="1"/>
  <c r="J4874" i="3"/>
  <c r="K4874" i="3" s="1"/>
  <c r="J4875" i="3"/>
  <c r="K4875" i="3" s="1"/>
  <c r="J4876" i="3"/>
  <c r="K4876" i="3" s="1"/>
  <c r="J4877" i="3"/>
  <c r="K4877" i="3" s="1"/>
  <c r="J4878" i="3"/>
  <c r="K4878" i="3" s="1"/>
  <c r="J4879" i="3"/>
  <c r="K4879" i="3" s="1"/>
  <c r="J4880" i="3"/>
  <c r="K4880" i="3" s="1"/>
  <c r="J4881" i="3"/>
  <c r="K4881" i="3" s="1"/>
  <c r="J4882" i="3"/>
  <c r="K4882" i="3" s="1"/>
  <c r="J4883" i="3"/>
  <c r="K4883" i="3" s="1"/>
  <c r="J4884" i="3"/>
  <c r="K4884" i="3" s="1"/>
  <c r="J4885" i="3"/>
  <c r="K4885" i="3" s="1"/>
  <c r="J4886" i="3"/>
  <c r="K4886" i="3" s="1"/>
  <c r="J4887" i="3"/>
  <c r="K4887" i="3" s="1"/>
  <c r="J4888" i="3"/>
  <c r="K4888" i="3" s="1"/>
  <c r="J4889" i="3"/>
  <c r="K4889" i="3" s="1"/>
  <c r="J4890" i="3"/>
  <c r="K4890" i="3" s="1"/>
  <c r="J4891" i="3"/>
  <c r="K4891" i="3" s="1"/>
  <c r="J4892" i="3"/>
  <c r="K4892" i="3" s="1"/>
  <c r="J4893" i="3"/>
  <c r="K4893" i="3" s="1"/>
  <c r="J4894" i="3"/>
  <c r="K4894" i="3" s="1"/>
  <c r="J4895" i="3"/>
  <c r="K4895" i="3" s="1"/>
  <c r="J4896" i="3"/>
  <c r="K4896" i="3" s="1"/>
  <c r="J4897" i="3"/>
  <c r="K4897" i="3" s="1"/>
  <c r="J4898" i="3"/>
  <c r="K4898" i="3" s="1"/>
  <c r="J4899" i="3"/>
  <c r="K4899" i="3" s="1"/>
  <c r="J4900" i="3"/>
  <c r="K4900" i="3" s="1"/>
  <c r="J4901" i="3"/>
  <c r="K4901" i="3" s="1"/>
  <c r="J4902" i="3"/>
  <c r="K4902" i="3" s="1"/>
  <c r="J4903" i="3"/>
  <c r="K4903" i="3" s="1"/>
  <c r="J4904" i="3"/>
  <c r="K4904" i="3" s="1"/>
  <c r="J4905" i="3"/>
  <c r="K4905" i="3" s="1"/>
  <c r="J4906" i="3"/>
  <c r="K4906" i="3" s="1"/>
  <c r="J4907" i="3"/>
  <c r="K4907" i="3" s="1"/>
  <c r="J4908" i="3"/>
  <c r="K4908" i="3" s="1"/>
  <c r="J4909" i="3"/>
  <c r="K4909" i="3" s="1"/>
  <c r="J4910" i="3"/>
  <c r="K4910" i="3" s="1"/>
  <c r="J4911" i="3"/>
  <c r="K4911" i="3" s="1"/>
  <c r="J4912" i="3"/>
  <c r="K4912" i="3" s="1"/>
  <c r="J4913" i="3"/>
  <c r="K4913" i="3" s="1"/>
  <c r="J4914" i="3"/>
  <c r="K4914" i="3" s="1"/>
  <c r="J4915" i="3"/>
  <c r="K4915" i="3" s="1"/>
  <c r="J4916" i="3"/>
  <c r="K4916" i="3" s="1"/>
  <c r="J4917" i="3"/>
  <c r="K4917" i="3" s="1"/>
  <c r="J4918" i="3"/>
  <c r="K4918" i="3" s="1"/>
  <c r="J4919" i="3"/>
  <c r="K4919" i="3" s="1"/>
  <c r="J4920" i="3"/>
  <c r="K4920" i="3" s="1"/>
  <c r="J4921" i="3"/>
  <c r="K4921" i="3" s="1"/>
  <c r="J4922" i="3"/>
  <c r="K4922" i="3" s="1"/>
  <c r="J4923" i="3"/>
  <c r="K4923" i="3" s="1"/>
  <c r="J4924" i="3"/>
  <c r="K4924" i="3" s="1"/>
  <c r="J4925" i="3"/>
  <c r="K4925" i="3" s="1"/>
  <c r="J4926" i="3"/>
  <c r="K4926" i="3" s="1"/>
  <c r="J4927" i="3"/>
  <c r="K4927" i="3" s="1"/>
  <c r="J4928" i="3"/>
  <c r="K4928" i="3" s="1"/>
  <c r="J4929" i="3"/>
  <c r="K4929" i="3" s="1"/>
  <c r="J4930" i="3"/>
  <c r="K4930" i="3" s="1"/>
  <c r="J4931" i="3"/>
  <c r="K4931" i="3" s="1"/>
  <c r="J4932" i="3"/>
  <c r="K4932" i="3" s="1"/>
  <c r="J4933" i="3"/>
  <c r="K4933" i="3" s="1"/>
  <c r="J4934" i="3"/>
  <c r="K4934" i="3" s="1"/>
  <c r="J4935" i="3"/>
  <c r="K4935" i="3" s="1"/>
  <c r="J4936" i="3"/>
  <c r="K4936" i="3" s="1"/>
  <c r="J4937" i="3"/>
  <c r="K4937" i="3" s="1"/>
  <c r="J4938" i="3"/>
  <c r="K4938" i="3" s="1"/>
  <c r="J4939" i="3"/>
  <c r="K4939" i="3" s="1"/>
  <c r="J4940" i="3"/>
  <c r="K4940" i="3" s="1"/>
  <c r="J4941" i="3"/>
  <c r="K4941" i="3" s="1"/>
  <c r="J4942" i="3"/>
  <c r="K4942" i="3" s="1"/>
  <c r="J4943" i="3"/>
  <c r="K4943" i="3" s="1"/>
  <c r="J4944" i="3"/>
  <c r="K4944" i="3" s="1"/>
  <c r="J4945" i="3"/>
  <c r="K4945" i="3" s="1"/>
  <c r="J4946" i="3"/>
  <c r="K4946" i="3" s="1"/>
  <c r="J4947" i="3"/>
  <c r="K4947" i="3" s="1"/>
  <c r="J4948" i="3"/>
  <c r="K4948" i="3" s="1"/>
  <c r="J4949" i="3"/>
  <c r="K4949" i="3" s="1"/>
  <c r="J4950" i="3"/>
  <c r="K4950" i="3" s="1"/>
  <c r="J4951" i="3"/>
  <c r="K4951" i="3" s="1"/>
  <c r="J4952" i="3"/>
  <c r="K4952" i="3" s="1"/>
  <c r="J4953" i="3"/>
  <c r="K4953" i="3" s="1"/>
  <c r="J4954" i="3"/>
  <c r="K4954" i="3" s="1"/>
  <c r="J4955" i="3"/>
  <c r="K4955" i="3" s="1"/>
  <c r="J4956" i="3"/>
  <c r="K4956" i="3" s="1"/>
  <c r="J4957" i="3"/>
  <c r="K4957" i="3" s="1"/>
  <c r="J4958" i="3"/>
  <c r="K4958" i="3" s="1"/>
  <c r="J4959" i="3"/>
  <c r="K4959" i="3" s="1"/>
  <c r="J4960" i="3"/>
  <c r="K4960" i="3" s="1"/>
  <c r="J4961" i="3"/>
  <c r="K4961" i="3" s="1"/>
  <c r="J4962" i="3"/>
  <c r="K4962" i="3" s="1"/>
  <c r="J4963" i="3"/>
  <c r="K4963" i="3" s="1"/>
  <c r="J4964" i="3"/>
  <c r="K4964" i="3" s="1"/>
  <c r="J4965" i="3"/>
  <c r="K4965" i="3" s="1"/>
  <c r="J4966" i="3"/>
  <c r="K4966" i="3" s="1"/>
  <c r="J4967" i="3"/>
  <c r="K4967" i="3" s="1"/>
  <c r="J4968" i="3"/>
  <c r="K4968" i="3" s="1"/>
  <c r="J4969" i="3"/>
  <c r="K4969" i="3" s="1"/>
  <c r="J4970" i="3"/>
  <c r="K4970" i="3" s="1"/>
  <c r="J4971" i="3"/>
  <c r="K4971" i="3" s="1"/>
  <c r="J4972" i="3"/>
  <c r="K4972" i="3" s="1"/>
  <c r="J4973" i="3"/>
  <c r="K4973" i="3" s="1"/>
  <c r="J4974" i="3"/>
  <c r="K4974" i="3" s="1"/>
  <c r="J4975" i="3"/>
  <c r="K4975" i="3" s="1"/>
  <c r="J4976" i="3"/>
  <c r="K4976" i="3" s="1"/>
  <c r="J4977" i="3"/>
  <c r="K4977" i="3" s="1"/>
  <c r="J4978" i="3"/>
  <c r="K4978" i="3" s="1"/>
  <c r="J4979" i="3"/>
  <c r="K4979" i="3" s="1"/>
  <c r="J4980" i="3"/>
  <c r="K4980" i="3" s="1"/>
  <c r="J4981" i="3"/>
  <c r="K4981" i="3" s="1"/>
  <c r="J4982" i="3"/>
  <c r="K4982" i="3" s="1"/>
  <c r="J4983" i="3"/>
  <c r="K4983" i="3" s="1"/>
  <c r="J4984" i="3"/>
  <c r="K4984" i="3" s="1"/>
  <c r="J4985" i="3"/>
  <c r="K4985" i="3" s="1"/>
  <c r="J4986" i="3"/>
  <c r="K4986" i="3" s="1"/>
  <c r="J4987" i="3"/>
  <c r="K4987" i="3" s="1"/>
  <c r="J4988" i="3"/>
  <c r="K4988" i="3" s="1"/>
  <c r="J4989" i="3"/>
  <c r="K4989" i="3" s="1"/>
  <c r="J4990" i="3"/>
  <c r="K4990" i="3" s="1"/>
  <c r="J4991" i="3"/>
  <c r="K4991" i="3" s="1"/>
  <c r="J4992" i="3"/>
  <c r="K4992" i="3" s="1"/>
  <c r="J4993" i="3"/>
  <c r="K4993" i="3" s="1"/>
  <c r="J4994" i="3"/>
  <c r="K4994" i="3" s="1"/>
  <c r="J4995" i="3"/>
  <c r="K4995" i="3" s="1"/>
  <c r="J4996" i="3"/>
  <c r="K4996" i="3" s="1"/>
  <c r="J4997" i="3"/>
  <c r="K4997" i="3" s="1"/>
  <c r="J4998" i="3"/>
  <c r="K4998" i="3" s="1"/>
  <c r="J4999" i="3"/>
  <c r="K4999" i="3" s="1"/>
  <c r="J5000" i="3"/>
  <c r="K5000" i="3" s="1"/>
  <c r="J5001" i="3"/>
  <c r="K5001" i="3" s="1"/>
  <c r="J5002" i="3"/>
  <c r="K5002" i="3" s="1"/>
  <c r="J5003" i="3"/>
  <c r="K5003" i="3" s="1"/>
  <c r="J5004" i="3"/>
  <c r="K5004" i="3" s="1"/>
  <c r="J5005" i="3"/>
  <c r="K5005" i="3" s="1"/>
  <c r="J5006" i="3"/>
  <c r="K5006" i="3" s="1"/>
  <c r="J5007" i="3"/>
  <c r="K5007" i="3" s="1"/>
  <c r="J5008" i="3"/>
  <c r="K5008" i="3" s="1"/>
  <c r="J5009" i="3"/>
  <c r="K5009" i="3" s="1"/>
  <c r="J5010" i="3"/>
  <c r="K5010" i="3" s="1"/>
  <c r="J5011" i="3"/>
  <c r="K5011" i="3" s="1"/>
  <c r="J5012" i="3"/>
  <c r="K5012" i="3" s="1"/>
  <c r="J5013" i="3"/>
  <c r="K5013" i="3" s="1"/>
  <c r="J5014" i="3"/>
  <c r="K5014" i="3" s="1"/>
  <c r="J5015" i="3"/>
  <c r="K5015" i="3" s="1"/>
  <c r="J5016" i="3"/>
  <c r="K5016" i="3" s="1"/>
  <c r="J5017" i="3"/>
  <c r="K5017" i="3" s="1"/>
  <c r="J5018" i="3"/>
  <c r="K5018" i="3" s="1"/>
  <c r="J5019" i="3"/>
  <c r="K5019" i="3" s="1"/>
  <c r="J5020" i="3"/>
  <c r="K5020" i="3" s="1"/>
  <c r="J5021" i="3"/>
  <c r="K5021" i="3" s="1"/>
  <c r="J5022" i="3"/>
  <c r="K5022" i="3" s="1"/>
  <c r="J5023" i="3"/>
  <c r="K5023" i="3" s="1"/>
  <c r="J5024" i="3"/>
  <c r="K5024" i="3" s="1"/>
  <c r="J5025" i="3"/>
  <c r="K5025" i="3" s="1"/>
  <c r="J5026" i="3"/>
  <c r="K5026" i="3" s="1"/>
  <c r="J5027" i="3"/>
  <c r="K5027" i="3" s="1"/>
  <c r="J5028" i="3"/>
  <c r="K5028" i="3" s="1"/>
  <c r="J5029" i="3"/>
  <c r="K5029" i="3" s="1"/>
  <c r="J5030" i="3"/>
  <c r="K5030" i="3" s="1"/>
  <c r="J5031" i="3"/>
  <c r="K5031" i="3" s="1"/>
  <c r="J5032" i="3"/>
  <c r="K5032" i="3" s="1"/>
  <c r="J5033" i="3"/>
  <c r="K5033" i="3" s="1"/>
  <c r="J5034" i="3"/>
  <c r="K5034" i="3" s="1"/>
  <c r="J5035" i="3"/>
  <c r="K5035" i="3" s="1"/>
  <c r="J5036" i="3"/>
  <c r="K5036" i="3" s="1"/>
  <c r="J5037" i="3"/>
  <c r="K5037" i="3" s="1"/>
  <c r="J5038" i="3"/>
  <c r="K5038" i="3" s="1"/>
  <c r="J5039" i="3"/>
  <c r="K5039" i="3" s="1"/>
  <c r="J5040" i="3"/>
  <c r="K5040" i="3" s="1"/>
  <c r="J5041" i="3"/>
  <c r="K5041" i="3" s="1"/>
  <c r="J5042" i="3"/>
  <c r="K5042" i="3" s="1"/>
  <c r="J5043" i="3"/>
  <c r="K5043" i="3" s="1"/>
  <c r="J5044" i="3"/>
  <c r="K5044" i="3" s="1"/>
  <c r="J5045" i="3"/>
  <c r="K5045" i="3" s="1"/>
  <c r="J5046" i="3"/>
  <c r="K5046" i="3" s="1"/>
  <c r="J5047" i="3"/>
  <c r="K5047" i="3" s="1"/>
  <c r="J5048" i="3"/>
  <c r="K5048" i="3" s="1"/>
  <c r="J5049" i="3"/>
  <c r="K5049" i="3" s="1"/>
  <c r="J5050" i="3"/>
  <c r="K5050" i="3" s="1"/>
  <c r="J5051" i="3"/>
  <c r="K5051" i="3" s="1"/>
  <c r="J5052" i="3"/>
  <c r="K5052" i="3" s="1"/>
  <c r="J5053" i="3"/>
  <c r="K5053" i="3" s="1"/>
  <c r="J5054" i="3"/>
  <c r="K5054" i="3" s="1"/>
  <c r="J5055" i="3"/>
  <c r="K5055" i="3" s="1"/>
  <c r="J5056" i="3"/>
  <c r="K5056" i="3" s="1"/>
  <c r="J5057" i="3"/>
  <c r="K5057" i="3" s="1"/>
  <c r="J5058" i="3"/>
  <c r="K5058" i="3" s="1"/>
  <c r="J5059" i="3"/>
  <c r="K5059" i="3" s="1"/>
  <c r="J5060" i="3"/>
  <c r="K5060" i="3" s="1"/>
  <c r="J5061" i="3"/>
  <c r="K5061" i="3" s="1"/>
  <c r="J5062" i="3"/>
  <c r="K5062" i="3" s="1"/>
  <c r="J5063" i="3"/>
  <c r="K5063" i="3" s="1"/>
  <c r="J5064" i="3"/>
  <c r="K5064" i="3" s="1"/>
  <c r="J5065" i="3"/>
  <c r="K5065" i="3" s="1"/>
  <c r="J5066" i="3"/>
  <c r="K5066" i="3" s="1"/>
  <c r="J5067" i="3"/>
  <c r="K5067" i="3" s="1"/>
  <c r="J5068" i="3"/>
  <c r="K5068" i="3" s="1"/>
  <c r="J5069" i="3"/>
  <c r="K5069" i="3" s="1"/>
  <c r="J5070" i="3"/>
  <c r="K5070" i="3" s="1"/>
  <c r="J5071" i="3"/>
  <c r="K5071" i="3" s="1"/>
  <c r="J5072" i="3"/>
  <c r="K5072" i="3" s="1"/>
  <c r="J5073" i="3"/>
  <c r="K5073" i="3" s="1"/>
  <c r="J5074" i="3"/>
  <c r="K5074" i="3" s="1"/>
  <c r="J5075" i="3"/>
  <c r="K5075" i="3" s="1"/>
  <c r="J5076" i="3"/>
  <c r="K5076" i="3" s="1"/>
  <c r="J5077" i="3"/>
  <c r="K5077" i="3" s="1"/>
  <c r="J5078" i="3"/>
  <c r="K5078" i="3" s="1"/>
  <c r="J5079" i="3"/>
  <c r="K5079" i="3" s="1"/>
  <c r="J5080" i="3"/>
  <c r="K5080" i="3" s="1"/>
  <c r="J5081" i="3"/>
  <c r="K5081" i="3" s="1"/>
  <c r="J5082" i="3"/>
  <c r="K5082" i="3" s="1"/>
  <c r="J5083" i="3"/>
  <c r="K5083" i="3" s="1"/>
  <c r="J5084" i="3"/>
  <c r="K5084" i="3" s="1"/>
  <c r="J5085" i="3"/>
  <c r="K5085" i="3" s="1"/>
  <c r="J5086" i="3"/>
  <c r="K5086" i="3" s="1"/>
  <c r="J5087" i="3"/>
  <c r="K5087" i="3" s="1"/>
  <c r="J5088" i="3"/>
  <c r="K5088" i="3" s="1"/>
  <c r="J5089" i="3"/>
  <c r="K5089" i="3" s="1"/>
  <c r="J5090" i="3"/>
  <c r="K5090" i="3" s="1"/>
  <c r="J5091" i="3"/>
  <c r="K5091" i="3" s="1"/>
  <c r="J5092" i="3"/>
  <c r="K5092" i="3" s="1"/>
  <c r="J5093" i="3"/>
  <c r="K5093" i="3" s="1"/>
  <c r="J5094" i="3"/>
  <c r="K5094" i="3" s="1"/>
  <c r="J5095" i="3"/>
  <c r="K5095" i="3" s="1"/>
  <c r="J5096" i="3"/>
  <c r="K5096" i="3" s="1"/>
  <c r="J5097" i="3"/>
  <c r="K5097" i="3" s="1"/>
  <c r="J5098" i="3"/>
  <c r="K5098" i="3" s="1"/>
  <c r="J5099" i="3"/>
  <c r="K5099" i="3" s="1"/>
  <c r="J5100" i="3"/>
  <c r="K5100" i="3" s="1"/>
  <c r="J5101" i="3"/>
  <c r="K5101" i="3" s="1"/>
  <c r="J5102" i="3"/>
  <c r="K5102" i="3" s="1"/>
  <c r="J5103" i="3"/>
  <c r="K5103" i="3" s="1"/>
  <c r="J5104" i="3"/>
  <c r="K5104" i="3" s="1"/>
  <c r="J5105" i="3"/>
  <c r="K5105" i="3" s="1"/>
  <c r="J5106" i="3"/>
  <c r="K5106" i="3" s="1"/>
  <c r="J5107" i="3"/>
  <c r="K5107" i="3" s="1"/>
  <c r="J5108" i="3"/>
  <c r="K5108" i="3" s="1"/>
  <c r="J5109" i="3"/>
  <c r="K5109" i="3" s="1"/>
  <c r="J5110" i="3"/>
  <c r="K5110" i="3" s="1"/>
  <c r="J5111" i="3"/>
  <c r="K5111" i="3" s="1"/>
  <c r="J5112" i="3"/>
  <c r="K5112" i="3" s="1"/>
  <c r="J5113" i="3"/>
  <c r="K5113" i="3" s="1"/>
  <c r="J5114" i="3"/>
  <c r="K5114" i="3" s="1"/>
  <c r="J5115" i="3"/>
  <c r="K5115" i="3" s="1"/>
  <c r="J5116" i="3"/>
  <c r="K5116" i="3" s="1"/>
  <c r="J5117" i="3"/>
  <c r="K5117" i="3" s="1"/>
  <c r="J5118" i="3"/>
  <c r="K5118" i="3" s="1"/>
  <c r="J5119" i="3"/>
  <c r="K5119" i="3" s="1"/>
  <c r="J5120" i="3"/>
  <c r="K5120" i="3" s="1"/>
  <c r="J5121" i="3"/>
  <c r="K5121" i="3" s="1"/>
  <c r="J5122" i="3"/>
  <c r="K5122" i="3" s="1"/>
  <c r="J5123" i="3"/>
  <c r="K5123" i="3" s="1"/>
  <c r="J5124" i="3"/>
  <c r="K5124" i="3" s="1"/>
  <c r="J5125" i="3"/>
  <c r="K5125" i="3" s="1"/>
  <c r="J5126" i="3"/>
  <c r="K5126" i="3" s="1"/>
  <c r="J5127" i="3"/>
  <c r="K5127" i="3" s="1"/>
  <c r="J5128" i="3"/>
  <c r="K5128" i="3" s="1"/>
  <c r="J5129" i="3"/>
  <c r="K5129" i="3" s="1"/>
  <c r="J5130" i="3"/>
  <c r="K5130" i="3" s="1"/>
  <c r="J5131" i="3"/>
  <c r="K5131" i="3" s="1"/>
  <c r="J5132" i="3"/>
  <c r="K5132" i="3" s="1"/>
  <c r="J5133" i="3"/>
  <c r="K5133" i="3" s="1"/>
  <c r="J5134" i="3"/>
  <c r="K5134" i="3" s="1"/>
  <c r="J5135" i="3"/>
  <c r="K5135" i="3" s="1"/>
  <c r="J5136" i="3"/>
  <c r="K5136" i="3" s="1"/>
  <c r="J5137" i="3"/>
  <c r="K5137" i="3" s="1"/>
  <c r="J5138" i="3"/>
  <c r="K5138" i="3" s="1"/>
  <c r="J5139" i="3"/>
  <c r="K5139" i="3" s="1"/>
  <c r="J5140" i="3"/>
  <c r="K5140" i="3" s="1"/>
  <c r="J5141" i="3"/>
  <c r="K5141" i="3" s="1"/>
  <c r="J5142" i="3"/>
  <c r="K5142" i="3" s="1"/>
  <c r="J5143" i="3"/>
  <c r="K5143" i="3" s="1"/>
  <c r="J5144" i="3"/>
  <c r="K5144" i="3" s="1"/>
  <c r="J5145" i="3"/>
  <c r="K5145" i="3" s="1"/>
  <c r="J5146" i="3"/>
  <c r="K5146" i="3" s="1"/>
  <c r="J5147" i="3"/>
  <c r="K5147" i="3" s="1"/>
  <c r="J5148" i="3"/>
  <c r="K5148" i="3" s="1"/>
  <c r="J5149" i="3"/>
  <c r="K5149" i="3" s="1"/>
  <c r="J5150" i="3"/>
  <c r="K5150" i="3" s="1"/>
  <c r="J5151" i="3"/>
  <c r="K5151" i="3" s="1"/>
  <c r="J5152" i="3"/>
  <c r="K5152" i="3" s="1"/>
  <c r="J5153" i="3"/>
  <c r="K5153" i="3" s="1"/>
  <c r="J5154" i="3"/>
  <c r="K5154" i="3" s="1"/>
  <c r="J5155" i="3"/>
  <c r="K5155" i="3" s="1"/>
  <c r="J5156" i="3"/>
  <c r="K5156" i="3" s="1"/>
  <c r="J5157" i="3"/>
  <c r="K5157" i="3" s="1"/>
  <c r="J5158" i="3"/>
  <c r="K5158" i="3" s="1"/>
  <c r="J5159" i="3"/>
  <c r="K5159" i="3" s="1"/>
  <c r="J5160" i="3"/>
  <c r="K5160" i="3" s="1"/>
  <c r="J5161" i="3"/>
  <c r="K5161" i="3" s="1"/>
  <c r="J5162" i="3"/>
  <c r="K5162" i="3" s="1"/>
  <c r="J5163" i="3"/>
  <c r="K5163" i="3" s="1"/>
  <c r="J5164" i="3"/>
  <c r="K5164" i="3" s="1"/>
  <c r="J5165" i="3"/>
  <c r="K5165" i="3" s="1"/>
  <c r="J5166" i="3"/>
  <c r="K5166" i="3" s="1"/>
  <c r="J5167" i="3"/>
  <c r="K5167" i="3" s="1"/>
  <c r="J5168" i="3"/>
  <c r="K5168" i="3" s="1"/>
  <c r="J5169" i="3"/>
  <c r="K5169" i="3" s="1"/>
  <c r="J5170" i="3"/>
  <c r="K5170" i="3" s="1"/>
  <c r="J5171" i="3"/>
  <c r="K5171" i="3" s="1"/>
  <c r="J5172" i="3"/>
  <c r="K5172" i="3" s="1"/>
  <c r="J5173" i="3"/>
  <c r="K5173" i="3" s="1"/>
  <c r="J5174" i="3"/>
  <c r="K5174" i="3" s="1"/>
  <c r="J5175" i="3"/>
  <c r="K5175" i="3" s="1"/>
  <c r="J5176" i="3"/>
  <c r="K5176" i="3" s="1"/>
  <c r="J5177" i="3"/>
  <c r="K5177" i="3" s="1"/>
  <c r="J5178" i="3"/>
  <c r="K5178" i="3" s="1"/>
  <c r="J5179" i="3"/>
  <c r="K5179" i="3" s="1"/>
  <c r="J5180" i="3"/>
  <c r="K5180" i="3" s="1"/>
  <c r="J5181" i="3"/>
  <c r="K5181" i="3" s="1"/>
  <c r="J5182" i="3"/>
  <c r="K5182" i="3" s="1"/>
  <c r="J5183" i="3"/>
  <c r="K5183" i="3" s="1"/>
  <c r="J5184" i="3"/>
  <c r="K5184" i="3" s="1"/>
  <c r="J5185" i="3"/>
  <c r="K5185" i="3" s="1"/>
  <c r="J5186" i="3"/>
  <c r="K5186" i="3" s="1"/>
  <c r="J5187" i="3"/>
  <c r="K5187" i="3" s="1"/>
  <c r="J5188" i="3"/>
  <c r="K5188" i="3" s="1"/>
  <c r="J5189" i="3"/>
  <c r="K5189" i="3" s="1"/>
  <c r="J5190" i="3"/>
  <c r="K5190" i="3" s="1"/>
  <c r="J5191" i="3"/>
  <c r="K5191" i="3" s="1"/>
  <c r="J5192" i="3"/>
  <c r="K5192" i="3" s="1"/>
  <c r="J5193" i="3"/>
  <c r="K5193" i="3" s="1"/>
  <c r="J5194" i="3"/>
  <c r="K5194" i="3" s="1"/>
  <c r="J5195" i="3"/>
  <c r="K5195" i="3" s="1"/>
  <c r="J5196" i="3"/>
  <c r="K5196" i="3" s="1"/>
  <c r="J5197" i="3"/>
  <c r="K5197" i="3" s="1"/>
  <c r="J5198" i="3"/>
  <c r="K5198" i="3" s="1"/>
  <c r="J5199" i="3"/>
  <c r="K5199" i="3" s="1"/>
  <c r="J5200" i="3"/>
  <c r="K5200" i="3" s="1"/>
  <c r="J5201" i="3"/>
  <c r="K5201" i="3" s="1"/>
  <c r="J5202" i="3"/>
  <c r="K5202" i="3" s="1"/>
  <c r="J5203" i="3"/>
  <c r="K5203" i="3" s="1"/>
  <c r="J5204" i="3"/>
  <c r="K5204" i="3" s="1"/>
  <c r="J5205" i="3"/>
  <c r="K5205" i="3" s="1"/>
  <c r="J5206" i="3"/>
  <c r="K5206" i="3" s="1"/>
  <c r="J5207" i="3"/>
  <c r="K5207" i="3" s="1"/>
  <c r="J5208" i="3"/>
  <c r="K5208" i="3" s="1"/>
  <c r="J5209" i="3"/>
  <c r="K5209" i="3" s="1"/>
  <c r="J5210" i="3"/>
  <c r="K5210" i="3" s="1"/>
  <c r="J5211" i="3"/>
  <c r="K5211" i="3" s="1"/>
  <c r="J5212" i="3"/>
  <c r="K5212" i="3" s="1"/>
  <c r="J5213" i="3"/>
  <c r="K5213" i="3" s="1"/>
  <c r="J5214" i="3"/>
  <c r="K5214" i="3" s="1"/>
  <c r="J5215" i="3"/>
  <c r="K5215" i="3" s="1"/>
  <c r="J5216" i="3"/>
  <c r="K5216" i="3" s="1"/>
  <c r="J5217" i="3"/>
  <c r="K5217" i="3" s="1"/>
  <c r="J5218" i="3"/>
  <c r="K5218" i="3" s="1"/>
  <c r="J5219" i="3"/>
  <c r="K5219" i="3" s="1"/>
  <c r="J5220" i="3"/>
  <c r="K5220" i="3" s="1"/>
  <c r="J5221" i="3"/>
  <c r="K5221" i="3" s="1"/>
  <c r="J5222" i="3"/>
  <c r="K5222" i="3" s="1"/>
  <c r="J5223" i="3"/>
  <c r="K5223" i="3" s="1"/>
  <c r="J5224" i="3"/>
  <c r="K5224" i="3" s="1"/>
  <c r="J5225" i="3"/>
  <c r="K5225" i="3" s="1"/>
  <c r="J5226" i="3"/>
  <c r="K5226" i="3" s="1"/>
  <c r="J5227" i="3"/>
  <c r="K5227" i="3" s="1"/>
  <c r="J5228" i="3"/>
  <c r="K5228" i="3" s="1"/>
  <c r="J5229" i="3"/>
  <c r="K5229" i="3" s="1"/>
  <c r="J5230" i="3"/>
  <c r="K5230" i="3" s="1"/>
  <c r="J5231" i="3"/>
  <c r="K5231" i="3" s="1"/>
  <c r="J5232" i="3"/>
  <c r="K5232" i="3" s="1"/>
  <c r="J5233" i="3"/>
  <c r="K5233" i="3" s="1"/>
  <c r="J5234" i="3"/>
  <c r="K5234" i="3" s="1"/>
  <c r="J5235" i="3"/>
  <c r="K5235" i="3" s="1"/>
  <c r="J5236" i="3"/>
  <c r="K5236" i="3" s="1"/>
  <c r="J5237" i="3"/>
  <c r="K5237" i="3" s="1"/>
  <c r="J5238" i="3"/>
  <c r="K5238" i="3" s="1"/>
  <c r="J5239" i="3"/>
  <c r="K5239" i="3" s="1"/>
  <c r="J5240" i="3"/>
  <c r="K5240" i="3" s="1"/>
  <c r="J5241" i="3"/>
  <c r="K5241" i="3" s="1"/>
  <c r="J5242" i="3"/>
  <c r="K5242" i="3" s="1"/>
  <c r="J5243" i="3"/>
  <c r="K5243" i="3" s="1"/>
  <c r="J5244" i="3"/>
  <c r="K5244" i="3" s="1"/>
  <c r="J5245" i="3"/>
  <c r="K5245" i="3" s="1"/>
  <c r="J5246" i="3"/>
  <c r="K5246" i="3" s="1"/>
  <c r="J5247" i="3"/>
  <c r="K5247" i="3" s="1"/>
  <c r="J5248" i="3"/>
  <c r="K5248" i="3" s="1"/>
  <c r="J5249" i="3"/>
  <c r="K5249" i="3" s="1"/>
  <c r="J5250" i="3"/>
  <c r="K5250" i="3" s="1"/>
  <c r="J5251" i="3"/>
  <c r="K5251" i="3" s="1"/>
  <c r="J5252" i="3"/>
  <c r="K5252" i="3" s="1"/>
  <c r="J5253" i="3"/>
  <c r="K5253" i="3" s="1"/>
  <c r="J5254" i="3"/>
  <c r="K5254" i="3" s="1"/>
  <c r="J5255" i="3"/>
  <c r="K5255" i="3" s="1"/>
  <c r="J5256" i="3"/>
  <c r="K5256" i="3" s="1"/>
  <c r="J5257" i="3"/>
  <c r="K5257" i="3" s="1"/>
  <c r="J5258" i="3"/>
  <c r="K5258" i="3" s="1"/>
  <c r="J5259" i="3"/>
  <c r="K5259" i="3" s="1"/>
  <c r="J5260" i="3"/>
  <c r="K5260" i="3" s="1"/>
  <c r="J5261" i="3"/>
  <c r="K5261" i="3" s="1"/>
  <c r="J5262" i="3"/>
  <c r="K5262" i="3" s="1"/>
  <c r="J5263" i="3"/>
  <c r="K5263" i="3" s="1"/>
  <c r="J5264" i="3"/>
  <c r="K5264" i="3" s="1"/>
  <c r="J5265" i="3"/>
  <c r="K5265" i="3" s="1"/>
  <c r="J5266" i="3"/>
  <c r="K5266" i="3" s="1"/>
  <c r="J5267" i="3"/>
  <c r="K5267" i="3" s="1"/>
  <c r="J5268" i="3"/>
  <c r="K5268" i="3" s="1"/>
  <c r="J5269" i="3"/>
  <c r="K5269" i="3" s="1"/>
  <c r="J5270" i="3"/>
  <c r="K5270" i="3" s="1"/>
  <c r="J5271" i="3"/>
  <c r="K5271" i="3" s="1"/>
  <c r="J5272" i="3"/>
  <c r="K5272" i="3" s="1"/>
  <c r="J5273" i="3"/>
  <c r="K5273" i="3" s="1"/>
  <c r="J5274" i="3"/>
  <c r="K5274" i="3" s="1"/>
  <c r="J5275" i="3"/>
  <c r="K5275" i="3" s="1"/>
  <c r="J5276" i="3"/>
  <c r="K5276" i="3" s="1"/>
  <c r="J5277" i="3"/>
  <c r="K5277" i="3" s="1"/>
  <c r="J5278" i="3"/>
  <c r="K5278" i="3" s="1"/>
  <c r="J5279" i="3"/>
  <c r="K5279" i="3" s="1"/>
  <c r="J5280" i="3"/>
  <c r="K5280" i="3" s="1"/>
  <c r="J5281" i="3"/>
  <c r="K5281" i="3" s="1"/>
  <c r="J5282" i="3"/>
  <c r="K5282" i="3" s="1"/>
  <c r="J5283" i="3"/>
  <c r="K5283" i="3" s="1"/>
  <c r="J5284" i="3"/>
  <c r="K5284" i="3" s="1"/>
  <c r="J5285" i="3"/>
  <c r="K5285" i="3" s="1"/>
  <c r="J5286" i="3"/>
  <c r="K5286" i="3" s="1"/>
  <c r="J5287" i="3"/>
  <c r="K5287" i="3" s="1"/>
  <c r="J5288" i="3"/>
  <c r="K5288" i="3" s="1"/>
  <c r="J5289" i="3"/>
  <c r="K5289" i="3" s="1"/>
  <c r="J5290" i="3"/>
  <c r="K5290" i="3" s="1"/>
  <c r="J5291" i="3"/>
  <c r="K5291" i="3" s="1"/>
  <c r="J5292" i="3"/>
  <c r="K5292" i="3" s="1"/>
  <c r="J5293" i="3"/>
  <c r="K5293" i="3" s="1"/>
  <c r="J5294" i="3"/>
  <c r="K5294" i="3" s="1"/>
  <c r="J5295" i="3"/>
  <c r="K5295" i="3" s="1"/>
  <c r="J5296" i="3"/>
  <c r="K5296" i="3" s="1"/>
  <c r="J5297" i="3"/>
  <c r="K5297" i="3" s="1"/>
  <c r="J5298" i="3"/>
  <c r="K5298" i="3" s="1"/>
  <c r="J5299" i="3"/>
  <c r="K5299" i="3" s="1"/>
  <c r="J5300" i="3"/>
  <c r="K5300" i="3" s="1"/>
  <c r="J5301" i="3"/>
  <c r="K5301" i="3" s="1"/>
  <c r="J5302" i="3"/>
  <c r="K5302" i="3" s="1"/>
  <c r="J5303" i="3"/>
  <c r="K5303" i="3" s="1"/>
  <c r="J5304" i="3"/>
  <c r="K5304" i="3" s="1"/>
  <c r="J5305" i="3"/>
  <c r="K5305" i="3" s="1"/>
  <c r="J5306" i="3"/>
  <c r="K5306" i="3" s="1"/>
  <c r="J5307" i="3"/>
  <c r="K5307" i="3" s="1"/>
  <c r="J5308" i="3"/>
  <c r="K5308" i="3" s="1"/>
  <c r="J5309" i="3"/>
  <c r="K5309" i="3" s="1"/>
  <c r="J5310" i="3"/>
  <c r="K5310" i="3" s="1"/>
  <c r="J5311" i="3"/>
  <c r="K5311" i="3" s="1"/>
  <c r="J5312" i="3"/>
  <c r="K5312" i="3" s="1"/>
  <c r="J5313" i="3"/>
  <c r="K5313" i="3" s="1"/>
  <c r="J5314" i="3"/>
  <c r="K5314" i="3" s="1"/>
  <c r="J5315" i="3"/>
  <c r="K5315" i="3" s="1"/>
  <c r="J5316" i="3"/>
  <c r="K5316" i="3" s="1"/>
  <c r="J5317" i="3"/>
  <c r="K5317" i="3" s="1"/>
  <c r="J5318" i="3"/>
  <c r="K5318" i="3" s="1"/>
  <c r="J5319" i="3"/>
  <c r="K5319" i="3" s="1"/>
  <c r="J5320" i="3"/>
  <c r="K5320" i="3" s="1"/>
  <c r="J5321" i="3"/>
  <c r="K5321" i="3" s="1"/>
  <c r="J5322" i="3"/>
  <c r="K5322" i="3" s="1"/>
  <c r="J5323" i="3"/>
  <c r="K5323" i="3" s="1"/>
  <c r="J5324" i="3"/>
  <c r="K5324" i="3" s="1"/>
  <c r="J5325" i="3"/>
  <c r="K5325" i="3" s="1"/>
  <c r="J5326" i="3"/>
  <c r="K5326" i="3" s="1"/>
  <c r="J5327" i="3"/>
  <c r="K5327" i="3" s="1"/>
  <c r="J5328" i="3"/>
  <c r="K5328" i="3" s="1"/>
  <c r="J5329" i="3"/>
  <c r="K5329" i="3" s="1"/>
  <c r="J5330" i="3"/>
  <c r="K5330" i="3" s="1"/>
  <c r="J5331" i="3"/>
  <c r="K5331" i="3" s="1"/>
  <c r="J5332" i="3"/>
  <c r="K5332" i="3" s="1"/>
  <c r="J5333" i="3"/>
  <c r="K5333" i="3" s="1"/>
  <c r="J5334" i="3"/>
  <c r="K5334" i="3" s="1"/>
  <c r="J5335" i="3"/>
  <c r="K5335" i="3" s="1"/>
  <c r="J5336" i="3"/>
  <c r="K5336" i="3" s="1"/>
  <c r="J5337" i="3"/>
  <c r="K5337" i="3" s="1"/>
  <c r="J5338" i="3"/>
  <c r="K5338" i="3" s="1"/>
  <c r="J5339" i="3"/>
  <c r="K5339" i="3" s="1"/>
  <c r="J5340" i="3"/>
  <c r="K5340" i="3" s="1"/>
  <c r="J5341" i="3"/>
  <c r="K5341" i="3" s="1"/>
  <c r="J5342" i="3"/>
  <c r="K5342" i="3" s="1"/>
  <c r="J5343" i="3"/>
  <c r="K5343" i="3" s="1"/>
  <c r="J5344" i="3"/>
  <c r="K5344" i="3" s="1"/>
  <c r="J5345" i="3"/>
  <c r="K5345" i="3" s="1"/>
  <c r="J5346" i="3"/>
  <c r="K5346" i="3" s="1"/>
  <c r="J5347" i="3"/>
  <c r="K5347" i="3" s="1"/>
  <c r="J5348" i="3"/>
  <c r="K5348" i="3" s="1"/>
  <c r="J5349" i="3"/>
  <c r="K5349" i="3" s="1"/>
  <c r="J5350" i="3"/>
  <c r="K5350" i="3" s="1"/>
  <c r="J5351" i="3"/>
  <c r="K5351" i="3" s="1"/>
  <c r="J5352" i="3"/>
  <c r="K5352" i="3" s="1"/>
  <c r="J5353" i="3"/>
  <c r="K5353" i="3" s="1"/>
  <c r="J5354" i="3"/>
  <c r="K5354" i="3" s="1"/>
  <c r="J5355" i="3"/>
  <c r="K5355" i="3" s="1"/>
  <c r="J5356" i="3"/>
  <c r="K5356" i="3" s="1"/>
  <c r="J5357" i="3"/>
  <c r="K5357" i="3" s="1"/>
  <c r="J5358" i="3"/>
  <c r="K5358" i="3" s="1"/>
  <c r="J5359" i="3"/>
  <c r="K5359" i="3" s="1"/>
  <c r="J5360" i="3"/>
  <c r="K5360" i="3" s="1"/>
  <c r="J5361" i="3"/>
  <c r="K5361" i="3" s="1"/>
  <c r="J5362" i="3"/>
  <c r="K5362" i="3" s="1"/>
  <c r="J5363" i="3"/>
  <c r="K5363" i="3" s="1"/>
  <c r="J5364" i="3"/>
  <c r="K5364" i="3" s="1"/>
  <c r="J5365" i="3"/>
  <c r="K5365" i="3" s="1"/>
  <c r="J5366" i="3"/>
  <c r="K5366" i="3" s="1"/>
  <c r="J5367" i="3"/>
  <c r="K5367" i="3" s="1"/>
  <c r="J5368" i="3"/>
  <c r="K5368" i="3" s="1"/>
  <c r="J5369" i="3"/>
  <c r="K5369" i="3" s="1"/>
  <c r="J5370" i="3"/>
  <c r="K5370" i="3" s="1"/>
  <c r="J5371" i="3"/>
  <c r="K5371" i="3" s="1"/>
  <c r="J5372" i="3"/>
  <c r="K5372" i="3" s="1"/>
  <c r="J5373" i="3"/>
  <c r="K5373" i="3" s="1"/>
  <c r="J5374" i="3"/>
  <c r="K5374" i="3" s="1"/>
  <c r="J5375" i="3"/>
  <c r="K5375" i="3" s="1"/>
  <c r="J5376" i="3"/>
  <c r="K5376" i="3" s="1"/>
  <c r="J5377" i="3"/>
  <c r="K5377" i="3" s="1"/>
  <c r="J5378" i="3"/>
  <c r="K5378" i="3" s="1"/>
  <c r="J5379" i="3"/>
  <c r="K5379" i="3" s="1"/>
  <c r="J5380" i="3"/>
  <c r="K5380" i="3" s="1"/>
  <c r="J5381" i="3"/>
  <c r="K5381" i="3" s="1"/>
  <c r="J5382" i="3"/>
  <c r="K5382" i="3" s="1"/>
  <c r="J5383" i="3"/>
  <c r="K5383" i="3" s="1"/>
  <c r="J5384" i="3"/>
  <c r="K5384" i="3" s="1"/>
  <c r="J5385" i="3"/>
  <c r="K5385" i="3" s="1"/>
  <c r="J5386" i="3"/>
  <c r="K5386" i="3" s="1"/>
  <c r="J5387" i="3"/>
  <c r="K5387" i="3" s="1"/>
  <c r="J5388" i="3"/>
  <c r="K5388" i="3" s="1"/>
  <c r="J5389" i="3"/>
  <c r="K5389" i="3" s="1"/>
  <c r="J5390" i="3"/>
  <c r="K5390" i="3" s="1"/>
  <c r="J5391" i="3"/>
  <c r="K5391" i="3" s="1"/>
  <c r="J5392" i="3"/>
  <c r="K5392" i="3" s="1"/>
  <c r="J5393" i="3"/>
  <c r="K5393" i="3" s="1"/>
  <c r="J5394" i="3"/>
  <c r="K5394" i="3" s="1"/>
  <c r="J5395" i="3"/>
  <c r="K5395" i="3" s="1"/>
  <c r="J5396" i="3"/>
  <c r="K5396" i="3" s="1"/>
  <c r="J5397" i="3"/>
  <c r="K5397" i="3" s="1"/>
  <c r="J5398" i="3"/>
  <c r="K5398" i="3" s="1"/>
  <c r="J5399" i="3"/>
  <c r="K5399" i="3" s="1"/>
  <c r="J5400" i="3"/>
  <c r="K5400" i="3" s="1"/>
  <c r="J5401" i="3"/>
  <c r="K5401" i="3" s="1"/>
  <c r="J5402" i="3"/>
  <c r="K5402" i="3" s="1"/>
  <c r="J5403" i="3"/>
  <c r="K5403" i="3" s="1"/>
  <c r="J5404" i="3"/>
  <c r="K5404" i="3" s="1"/>
  <c r="J5405" i="3"/>
  <c r="K5405" i="3" s="1"/>
  <c r="J5406" i="3"/>
  <c r="K5406" i="3" s="1"/>
  <c r="J5407" i="3"/>
  <c r="K5407" i="3" s="1"/>
  <c r="J5408" i="3"/>
  <c r="K5408" i="3" s="1"/>
  <c r="J5409" i="3"/>
  <c r="K5409" i="3" s="1"/>
  <c r="J5410" i="3"/>
  <c r="K5410" i="3" s="1"/>
  <c r="J5411" i="3"/>
  <c r="K5411" i="3" s="1"/>
  <c r="J5412" i="3"/>
  <c r="K5412" i="3" s="1"/>
  <c r="J5413" i="3"/>
  <c r="K5413" i="3" s="1"/>
  <c r="J5414" i="3"/>
  <c r="K5414" i="3" s="1"/>
  <c r="J5415" i="3"/>
  <c r="K5415" i="3" s="1"/>
  <c r="J5416" i="3"/>
  <c r="K5416" i="3" s="1"/>
  <c r="J5417" i="3"/>
  <c r="K5417" i="3" s="1"/>
  <c r="J5418" i="3"/>
  <c r="K5418" i="3" s="1"/>
  <c r="J5419" i="3"/>
  <c r="K5419" i="3" s="1"/>
  <c r="J5420" i="3"/>
  <c r="K5420" i="3" s="1"/>
  <c r="J5421" i="3"/>
  <c r="K5421" i="3" s="1"/>
  <c r="J5422" i="3"/>
  <c r="K5422" i="3" s="1"/>
  <c r="J5423" i="3"/>
  <c r="K5423" i="3" s="1"/>
  <c r="J5424" i="3"/>
  <c r="K5424" i="3" s="1"/>
  <c r="J5425" i="3"/>
  <c r="K5425" i="3" s="1"/>
  <c r="J5426" i="3"/>
  <c r="K5426" i="3" s="1"/>
  <c r="J5427" i="3"/>
  <c r="K5427" i="3" s="1"/>
  <c r="J5428" i="3"/>
  <c r="K5428" i="3" s="1"/>
  <c r="J5429" i="3"/>
  <c r="K5429" i="3" s="1"/>
  <c r="J5430" i="3"/>
  <c r="K5430" i="3" s="1"/>
  <c r="J5431" i="3"/>
  <c r="K5431" i="3" s="1"/>
  <c r="J5432" i="3"/>
  <c r="K5432" i="3" s="1"/>
  <c r="J5433" i="3"/>
  <c r="K5433" i="3" s="1"/>
  <c r="J5434" i="3"/>
  <c r="K5434" i="3" s="1"/>
  <c r="J5435" i="3"/>
  <c r="K5435" i="3" s="1"/>
  <c r="J5436" i="3"/>
  <c r="K5436" i="3" s="1"/>
  <c r="J5437" i="3"/>
  <c r="K5437" i="3" s="1"/>
  <c r="J5438" i="3"/>
  <c r="K5438" i="3" s="1"/>
  <c r="J5439" i="3"/>
  <c r="K5439" i="3" s="1"/>
  <c r="J5440" i="3"/>
  <c r="K5440" i="3" s="1"/>
  <c r="J5441" i="3"/>
  <c r="K5441" i="3" s="1"/>
  <c r="J5442" i="3"/>
  <c r="K5442" i="3" s="1"/>
  <c r="J5443" i="3"/>
  <c r="K5443" i="3" s="1"/>
  <c r="J5444" i="3"/>
  <c r="K5444" i="3" s="1"/>
  <c r="J5445" i="3"/>
  <c r="K5445" i="3" s="1"/>
  <c r="J5446" i="3"/>
  <c r="K5446" i="3" s="1"/>
  <c r="J5447" i="3"/>
  <c r="K5447" i="3" s="1"/>
  <c r="J5448" i="3"/>
  <c r="K5448" i="3" s="1"/>
  <c r="J5449" i="3"/>
  <c r="K5449" i="3" s="1"/>
  <c r="J5450" i="3"/>
  <c r="K5450" i="3" s="1"/>
  <c r="J5451" i="3"/>
  <c r="K5451" i="3" s="1"/>
  <c r="J5452" i="3"/>
  <c r="K5452" i="3" s="1"/>
  <c r="J5453" i="3"/>
  <c r="K5453" i="3" s="1"/>
  <c r="J5454" i="3"/>
  <c r="K5454" i="3" s="1"/>
  <c r="J5455" i="3"/>
  <c r="K5455" i="3" s="1"/>
  <c r="J5456" i="3"/>
  <c r="K5456" i="3" s="1"/>
  <c r="J5457" i="3"/>
  <c r="K5457" i="3" s="1"/>
  <c r="J5458" i="3"/>
  <c r="K5458" i="3" s="1"/>
  <c r="J5459" i="3"/>
  <c r="K5459" i="3" s="1"/>
  <c r="J5460" i="3"/>
  <c r="K5460" i="3" s="1"/>
  <c r="J5461" i="3"/>
  <c r="K5461" i="3" s="1"/>
  <c r="J5462" i="3"/>
  <c r="K5462" i="3" s="1"/>
  <c r="J5463" i="3"/>
  <c r="K5463" i="3" s="1"/>
  <c r="J5464" i="3"/>
  <c r="K5464" i="3" s="1"/>
  <c r="J5465" i="3"/>
  <c r="K5465" i="3" s="1"/>
  <c r="J5466" i="3"/>
  <c r="K5466" i="3" s="1"/>
  <c r="J5467" i="3"/>
  <c r="K5467" i="3" s="1"/>
  <c r="J5468" i="3"/>
  <c r="K5468" i="3" s="1"/>
  <c r="J5469" i="3"/>
  <c r="K5469" i="3" s="1"/>
  <c r="J5470" i="3"/>
  <c r="K5470" i="3" s="1"/>
  <c r="J5471" i="3"/>
  <c r="K5471" i="3" s="1"/>
  <c r="J5472" i="3"/>
  <c r="K5472" i="3" s="1"/>
  <c r="J5473" i="3"/>
  <c r="K5473" i="3" s="1"/>
  <c r="J5474" i="3"/>
  <c r="K5474" i="3" s="1"/>
  <c r="J5475" i="3"/>
  <c r="K5475" i="3" s="1"/>
  <c r="J5476" i="3"/>
  <c r="K5476" i="3" s="1"/>
  <c r="J5477" i="3"/>
  <c r="K5477" i="3" s="1"/>
  <c r="J5478" i="3"/>
  <c r="K5478" i="3" s="1"/>
  <c r="J5479" i="3"/>
  <c r="K5479" i="3" s="1"/>
  <c r="J5480" i="3"/>
  <c r="K5480" i="3" s="1"/>
  <c r="J5481" i="3"/>
  <c r="K5481" i="3" s="1"/>
  <c r="J5482" i="3"/>
  <c r="K5482" i="3" s="1"/>
  <c r="J5483" i="3"/>
  <c r="K5483" i="3" s="1"/>
  <c r="J5484" i="3"/>
  <c r="K5484" i="3" s="1"/>
  <c r="J5485" i="3"/>
  <c r="K5485" i="3" s="1"/>
  <c r="J5486" i="3"/>
  <c r="K5486" i="3" s="1"/>
  <c r="J5487" i="3"/>
  <c r="K5487" i="3" s="1"/>
  <c r="J5488" i="3"/>
  <c r="K5488" i="3" s="1"/>
  <c r="J5489" i="3"/>
  <c r="K5489" i="3" s="1"/>
  <c r="J5490" i="3"/>
  <c r="K5490" i="3" s="1"/>
  <c r="J5491" i="3"/>
  <c r="K5491" i="3" s="1"/>
  <c r="J5492" i="3"/>
  <c r="K5492" i="3" s="1"/>
  <c r="J5493" i="3"/>
  <c r="K5493" i="3" s="1"/>
  <c r="J5494" i="3"/>
  <c r="K5494" i="3" s="1"/>
  <c r="J5495" i="3"/>
  <c r="K5495" i="3" s="1"/>
  <c r="J5496" i="3"/>
  <c r="K5496" i="3" s="1"/>
  <c r="J5497" i="3"/>
  <c r="K5497" i="3" s="1"/>
  <c r="J5498" i="3"/>
  <c r="K5498" i="3" s="1"/>
  <c r="J5499" i="3"/>
  <c r="K5499" i="3" s="1"/>
  <c r="J5500" i="3"/>
  <c r="K5500" i="3" s="1"/>
  <c r="J5501" i="3"/>
  <c r="K5501" i="3" s="1"/>
  <c r="J5502" i="3"/>
  <c r="K5502" i="3" s="1"/>
  <c r="J5503" i="3"/>
  <c r="K5503" i="3" s="1"/>
  <c r="J5504" i="3"/>
  <c r="K5504" i="3" s="1"/>
  <c r="J5505" i="3"/>
  <c r="K5505" i="3" s="1"/>
  <c r="J5506" i="3"/>
  <c r="K5506" i="3" s="1"/>
  <c r="J5507" i="3"/>
  <c r="K5507" i="3" s="1"/>
  <c r="J5508" i="3"/>
  <c r="K5508" i="3" s="1"/>
  <c r="J5509" i="3"/>
  <c r="K5509" i="3" s="1"/>
  <c r="J5510" i="3"/>
  <c r="K5510" i="3" s="1"/>
  <c r="J5511" i="3"/>
  <c r="K5511" i="3" s="1"/>
  <c r="J5512" i="3"/>
  <c r="K5512" i="3" s="1"/>
  <c r="J5513" i="3"/>
  <c r="K5513" i="3" s="1"/>
  <c r="J5514" i="3"/>
  <c r="K5514" i="3" s="1"/>
  <c r="J5515" i="3"/>
  <c r="K5515" i="3" s="1"/>
  <c r="J5516" i="3"/>
  <c r="K5516" i="3" s="1"/>
  <c r="J5517" i="3"/>
  <c r="K5517" i="3" s="1"/>
  <c r="J5518" i="3"/>
  <c r="K5518" i="3" s="1"/>
  <c r="J5519" i="3"/>
  <c r="K5519" i="3" s="1"/>
  <c r="J5520" i="3"/>
  <c r="K5520" i="3" s="1"/>
  <c r="J5521" i="3"/>
  <c r="K5521" i="3" s="1"/>
  <c r="J5522" i="3"/>
  <c r="K5522" i="3" s="1"/>
  <c r="J5523" i="3"/>
  <c r="K5523" i="3" s="1"/>
  <c r="J5524" i="3"/>
  <c r="K5524" i="3" s="1"/>
  <c r="J5525" i="3"/>
  <c r="K5525" i="3" s="1"/>
  <c r="J5526" i="3"/>
  <c r="K5526" i="3" s="1"/>
  <c r="J5527" i="3"/>
  <c r="K5527" i="3" s="1"/>
  <c r="J5528" i="3"/>
  <c r="K5528" i="3" s="1"/>
  <c r="J5529" i="3"/>
  <c r="K5529" i="3" s="1"/>
  <c r="J5530" i="3"/>
  <c r="K5530" i="3" s="1"/>
  <c r="J5531" i="3"/>
  <c r="K5531" i="3" s="1"/>
  <c r="J5532" i="3"/>
  <c r="K5532" i="3" s="1"/>
  <c r="J5533" i="3"/>
  <c r="K5533" i="3" s="1"/>
  <c r="J5534" i="3"/>
  <c r="K5534" i="3" s="1"/>
  <c r="J5535" i="3"/>
  <c r="K5535" i="3" s="1"/>
  <c r="J5536" i="3"/>
  <c r="K5536" i="3" s="1"/>
  <c r="J5537" i="3"/>
  <c r="K5537" i="3" s="1"/>
  <c r="J5538" i="3"/>
  <c r="K5538" i="3" s="1"/>
  <c r="J5539" i="3"/>
  <c r="K5539" i="3" s="1"/>
  <c r="J5540" i="3"/>
  <c r="K5540" i="3" s="1"/>
  <c r="J5541" i="3"/>
  <c r="K5541" i="3" s="1"/>
  <c r="J5542" i="3"/>
  <c r="K5542" i="3" s="1"/>
  <c r="J5543" i="3"/>
  <c r="K5543" i="3" s="1"/>
  <c r="J5544" i="3"/>
  <c r="K5544" i="3" s="1"/>
  <c r="J5545" i="3"/>
  <c r="K5545" i="3" s="1"/>
  <c r="J5546" i="3"/>
  <c r="K5546" i="3" s="1"/>
  <c r="J5547" i="3"/>
  <c r="K5547" i="3" s="1"/>
  <c r="J5548" i="3"/>
  <c r="K5548" i="3" s="1"/>
  <c r="J5549" i="3"/>
  <c r="K5549" i="3" s="1"/>
  <c r="J5550" i="3"/>
  <c r="K5550" i="3" s="1"/>
  <c r="J5551" i="3"/>
  <c r="K5551" i="3" s="1"/>
  <c r="J5552" i="3"/>
  <c r="K5552" i="3" s="1"/>
  <c r="J5553" i="3"/>
  <c r="K5553" i="3" s="1"/>
  <c r="J5554" i="3"/>
  <c r="K5554" i="3" s="1"/>
  <c r="J5555" i="3"/>
  <c r="K5555" i="3" s="1"/>
  <c r="J5556" i="3"/>
  <c r="K5556" i="3" s="1"/>
  <c r="J5557" i="3"/>
  <c r="K5557" i="3" s="1"/>
  <c r="J5558" i="3"/>
  <c r="K5558" i="3" s="1"/>
  <c r="J5559" i="3"/>
  <c r="K5559" i="3" s="1"/>
  <c r="J5560" i="3"/>
  <c r="K5560" i="3" s="1"/>
  <c r="J5561" i="3"/>
  <c r="K5561" i="3" s="1"/>
  <c r="J5562" i="3"/>
  <c r="K5562" i="3" s="1"/>
  <c r="J5563" i="3"/>
  <c r="K5563" i="3" s="1"/>
  <c r="J5564" i="3"/>
  <c r="K5564" i="3" s="1"/>
  <c r="J5565" i="3"/>
  <c r="K5565" i="3" s="1"/>
  <c r="J5566" i="3"/>
  <c r="K5566" i="3" s="1"/>
  <c r="J5567" i="3"/>
  <c r="K5567" i="3" s="1"/>
  <c r="J5568" i="3"/>
  <c r="K5568" i="3" s="1"/>
  <c r="J5569" i="3"/>
  <c r="K5569" i="3" s="1"/>
  <c r="J5570" i="3"/>
  <c r="K5570" i="3" s="1"/>
  <c r="J5571" i="3"/>
  <c r="K5571" i="3" s="1"/>
  <c r="J5572" i="3"/>
  <c r="K5572" i="3" s="1"/>
  <c r="J5573" i="3"/>
  <c r="K5573" i="3" s="1"/>
  <c r="J5574" i="3"/>
  <c r="K5574" i="3" s="1"/>
  <c r="J5575" i="3"/>
  <c r="K5575" i="3" s="1"/>
  <c r="J5576" i="3"/>
  <c r="K5576" i="3" s="1"/>
  <c r="J5577" i="3"/>
  <c r="K5577" i="3" s="1"/>
  <c r="J5578" i="3"/>
  <c r="K5578" i="3" s="1"/>
  <c r="J5579" i="3"/>
  <c r="K5579" i="3" s="1"/>
  <c r="J5580" i="3"/>
  <c r="K5580" i="3" s="1"/>
  <c r="J5581" i="3"/>
  <c r="K5581" i="3" s="1"/>
  <c r="J5582" i="3"/>
  <c r="K5582" i="3" s="1"/>
  <c r="J5583" i="3"/>
  <c r="K5583" i="3" s="1"/>
  <c r="J5584" i="3"/>
  <c r="K5584" i="3" s="1"/>
  <c r="J5585" i="3"/>
  <c r="K5585" i="3" s="1"/>
  <c r="J5586" i="3"/>
  <c r="K5586" i="3" s="1"/>
  <c r="J5587" i="3"/>
  <c r="K5587" i="3" s="1"/>
  <c r="J5588" i="3"/>
  <c r="K5588" i="3" s="1"/>
  <c r="J5589" i="3"/>
  <c r="K5589" i="3" s="1"/>
  <c r="J5590" i="3"/>
  <c r="K5590" i="3" s="1"/>
  <c r="J5591" i="3"/>
  <c r="K5591" i="3" s="1"/>
  <c r="J5592" i="3"/>
  <c r="K5592" i="3" s="1"/>
  <c r="J5593" i="3"/>
  <c r="K5593" i="3" s="1"/>
  <c r="J5594" i="3"/>
  <c r="K5594" i="3" s="1"/>
  <c r="J5595" i="3"/>
  <c r="K5595" i="3" s="1"/>
  <c r="J5596" i="3"/>
  <c r="K5596" i="3" s="1"/>
  <c r="J5597" i="3"/>
  <c r="K5597" i="3" s="1"/>
  <c r="J5598" i="3"/>
  <c r="K5598" i="3" s="1"/>
  <c r="J5599" i="3"/>
  <c r="K5599" i="3" s="1"/>
  <c r="J5600" i="3"/>
  <c r="K5600" i="3" s="1"/>
  <c r="J5601" i="3"/>
  <c r="K5601" i="3" s="1"/>
  <c r="J5602" i="3"/>
  <c r="K5602" i="3" s="1"/>
  <c r="J5603" i="3"/>
  <c r="K5603" i="3" s="1"/>
  <c r="J5604" i="3"/>
  <c r="K5604" i="3" s="1"/>
  <c r="J5605" i="3"/>
  <c r="K5605" i="3" s="1"/>
  <c r="J5606" i="3"/>
  <c r="K5606" i="3" s="1"/>
  <c r="J5607" i="3"/>
  <c r="K5607" i="3" s="1"/>
  <c r="J5608" i="3"/>
  <c r="K5608" i="3" s="1"/>
  <c r="J5609" i="3"/>
  <c r="K5609" i="3" s="1"/>
  <c r="J5610" i="3"/>
  <c r="K5610" i="3" s="1"/>
  <c r="J5611" i="3"/>
  <c r="K5611" i="3" s="1"/>
  <c r="J5612" i="3"/>
  <c r="K5612" i="3" s="1"/>
  <c r="J5613" i="3"/>
  <c r="K5613" i="3" s="1"/>
  <c r="J5614" i="3"/>
  <c r="K5614" i="3" s="1"/>
  <c r="J5615" i="3"/>
  <c r="K5615" i="3" s="1"/>
  <c r="J5616" i="3"/>
  <c r="K5616" i="3" s="1"/>
  <c r="J5617" i="3"/>
  <c r="K5617" i="3" s="1"/>
  <c r="J5618" i="3"/>
  <c r="K5618" i="3" s="1"/>
  <c r="J5619" i="3"/>
  <c r="K5619" i="3" s="1"/>
  <c r="J5620" i="3"/>
  <c r="K5620" i="3" s="1"/>
  <c r="J5621" i="3"/>
  <c r="K5621" i="3" s="1"/>
  <c r="J5622" i="3"/>
  <c r="K5622" i="3" s="1"/>
  <c r="J5623" i="3"/>
  <c r="K5623" i="3" s="1"/>
  <c r="J5624" i="3"/>
  <c r="K5624" i="3" s="1"/>
  <c r="J5625" i="3"/>
  <c r="K5625" i="3" s="1"/>
  <c r="J5626" i="3"/>
  <c r="K5626" i="3" s="1"/>
  <c r="J5627" i="3"/>
  <c r="K5627" i="3" s="1"/>
  <c r="J5628" i="3"/>
  <c r="K5628" i="3" s="1"/>
  <c r="J5629" i="3"/>
  <c r="K5629" i="3" s="1"/>
  <c r="J5630" i="3"/>
  <c r="K5630" i="3" s="1"/>
  <c r="J5631" i="3"/>
  <c r="K5631" i="3" s="1"/>
  <c r="J5632" i="3"/>
  <c r="K5632" i="3" s="1"/>
  <c r="J5633" i="3"/>
  <c r="K5633" i="3" s="1"/>
  <c r="J5634" i="3"/>
  <c r="K5634" i="3" s="1"/>
  <c r="J5635" i="3"/>
  <c r="K5635" i="3" s="1"/>
  <c r="J5636" i="3"/>
  <c r="K5636" i="3" s="1"/>
  <c r="J5637" i="3"/>
  <c r="K5637" i="3" s="1"/>
  <c r="J5638" i="3"/>
  <c r="K5638" i="3" s="1"/>
  <c r="J5639" i="3"/>
  <c r="K5639" i="3" s="1"/>
  <c r="J5640" i="3"/>
  <c r="K5640" i="3" s="1"/>
  <c r="J5641" i="3"/>
  <c r="K5641" i="3" s="1"/>
  <c r="J5642" i="3"/>
  <c r="K5642" i="3" s="1"/>
  <c r="J5643" i="3"/>
  <c r="K5643" i="3" s="1"/>
  <c r="J5644" i="3"/>
  <c r="K5644" i="3" s="1"/>
  <c r="J5645" i="3"/>
  <c r="K5645" i="3" s="1"/>
  <c r="J5646" i="3"/>
  <c r="K5646" i="3" s="1"/>
  <c r="J5647" i="3"/>
  <c r="K5647" i="3" s="1"/>
  <c r="J5648" i="3"/>
  <c r="K5648" i="3" s="1"/>
  <c r="J5649" i="3"/>
  <c r="K5649" i="3" s="1"/>
  <c r="J5650" i="3"/>
  <c r="K5650" i="3" s="1"/>
  <c r="J5651" i="3"/>
  <c r="K5651" i="3" s="1"/>
  <c r="J5652" i="3"/>
  <c r="K5652" i="3" s="1"/>
  <c r="J5653" i="3"/>
  <c r="K5653" i="3" s="1"/>
  <c r="J5654" i="3"/>
  <c r="K5654" i="3" s="1"/>
  <c r="J5655" i="3"/>
  <c r="K5655" i="3" s="1"/>
  <c r="J5656" i="3"/>
  <c r="K5656" i="3" s="1"/>
  <c r="J5657" i="3"/>
  <c r="K5657" i="3" s="1"/>
  <c r="J5658" i="3"/>
  <c r="K5658" i="3" s="1"/>
  <c r="J5659" i="3"/>
  <c r="K5659" i="3" s="1"/>
  <c r="J5660" i="3"/>
  <c r="K5660" i="3" s="1"/>
  <c r="J5661" i="3"/>
  <c r="K5661" i="3" s="1"/>
  <c r="J5662" i="3"/>
  <c r="K5662" i="3" s="1"/>
  <c r="J5663" i="3"/>
  <c r="K5663" i="3" s="1"/>
  <c r="J5664" i="3"/>
  <c r="K5664" i="3" s="1"/>
  <c r="J5665" i="3"/>
  <c r="K5665" i="3" s="1"/>
  <c r="J5666" i="3"/>
  <c r="K5666" i="3" s="1"/>
  <c r="J5667" i="3"/>
  <c r="K5667" i="3" s="1"/>
  <c r="J5668" i="3"/>
  <c r="K5668" i="3" s="1"/>
  <c r="J5669" i="3"/>
  <c r="K5669" i="3" s="1"/>
  <c r="J5670" i="3"/>
  <c r="K5670" i="3" s="1"/>
  <c r="J5671" i="3"/>
  <c r="K5671" i="3" s="1"/>
  <c r="J5672" i="3"/>
  <c r="K5672" i="3" s="1"/>
  <c r="J5673" i="3"/>
  <c r="K5673" i="3" s="1"/>
  <c r="J5674" i="3"/>
  <c r="K5674" i="3" s="1"/>
  <c r="J5675" i="3"/>
  <c r="K5675" i="3" s="1"/>
  <c r="J5676" i="3"/>
  <c r="K5676" i="3" s="1"/>
  <c r="J5677" i="3"/>
  <c r="K5677" i="3" s="1"/>
  <c r="J5678" i="3"/>
  <c r="K5678" i="3" s="1"/>
  <c r="J5679" i="3"/>
  <c r="K5679" i="3" s="1"/>
  <c r="J5680" i="3"/>
  <c r="K5680" i="3" s="1"/>
  <c r="J5681" i="3"/>
  <c r="K5681" i="3" s="1"/>
  <c r="J5682" i="3"/>
  <c r="K5682" i="3" s="1"/>
  <c r="J5683" i="3"/>
  <c r="K5683" i="3" s="1"/>
  <c r="J5684" i="3"/>
  <c r="K5684" i="3" s="1"/>
  <c r="J5685" i="3"/>
  <c r="K5685" i="3" s="1"/>
  <c r="J5686" i="3"/>
  <c r="K5686" i="3" s="1"/>
  <c r="J5687" i="3"/>
  <c r="K5687" i="3" s="1"/>
  <c r="J5688" i="3"/>
  <c r="K5688" i="3" s="1"/>
  <c r="J5689" i="3"/>
  <c r="K5689" i="3" s="1"/>
  <c r="J5690" i="3"/>
  <c r="K5690" i="3" s="1"/>
  <c r="J5691" i="3"/>
  <c r="K5691" i="3" s="1"/>
  <c r="J5692" i="3"/>
  <c r="K5692" i="3" s="1"/>
  <c r="J5693" i="3"/>
  <c r="K5693" i="3" s="1"/>
  <c r="J5694" i="3"/>
  <c r="K5694" i="3" s="1"/>
  <c r="J5695" i="3"/>
  <c r="K5695" i="3" s="1"/>
  <c r="J5696" i="3"/>
  <c r="K5696" i="3" s="1"/>
  <c r="J5697" i="3"/>
  <c r="K5697" i="3" s="1"/>
  <c r="J5698" i="3"/>
  <c r="K5698" i="3" s="1"/>
  <c r="J5699" i="3"/>
  <c r="K5699" i="3" s="1"/>
  <c r="J5700" i="3"/>
  <c r="K5700" i="3" s="1"/>
  <c r="J5701" i="3"/>
  <c r="K5701" i="3" s="1"/>
  <c r="J5702" i="3"/>
  <c r="K5702" i="3" s="1"/>
  <c r="J5703" i="3"/>
  <c r="K5703" i="3" s="1"/>
  <c r="J5704" i="3"/>
  <c r="K5704" i="3" s="1"/>
  <c r="J5705" i="3"/>
  <c r="K5705" i="3" s="1"/>
  <c r="J5706" i="3"/>
  <c r="K5706" i="3" s="1"/>
  <c r="J5707" i="3"/>
  <c r="K5707" i="3" s="1"/>
  <c r="J5708" i="3"/>
  <c r="K5708" i="3" s="1"/>
  <c r="J5709" i="3"/>
  <c r="K5709" i="3" s="1"/>
  <c r="J5710" i="3"/>
  <c r="K5710" i="3" s="1"/>
  <c r="J5711" i="3"/>
  <c r="K5711" i="3" s="1"/>
  <c r="J5712" i="3"/>
  <c r="K5712" i="3" s="1"/>
  <c r="J5713" i="3"/>
  <c r="K5713" i="3" s="1"/>
  <c r="J5714" i="3"/>
  <c r="K5714" i="3" s="1"/>
  <c r="J5715" i="3"/>
  <c r="K5715" i="3" s="1"/>
  <c r="J5716" i="3"/>
  <c r="K5716" i="3" s="1"/>
  <c r="J5717" i="3"/>
  <c r="K5717" i="3" s="1"/>
  <c r="J5718" i="3"/>
  <c r="K5718" i="3" s="1"/>
  <c r="J5719" i="3"/>
  <c r="K5719" i="3" s="1"/>
  <c r="J5720" i="3"/>
  <c r="K5720" i="3" s="1"/>
  <c r="J5721" i="3"/>
  <c r="K5721" i="3" s="1"/>
  <c r="J5722" i="3"/>
  <c r="K5722" i="3" s="1"/>
  <c r="J5723" i="3"/>
  <c r="K5723" i="3" s="1"/>
  <c r="J5724" i="3"/>
  <c r="K5724" i="3" s="1"/>
  <c r="J5725" i="3"/>
  <c r="K5725" i="3" s="1"/>
  <c r="J5726" i="3"/>
  <c r="K5726" i="3" s="1"/>
  <c r="J5727" i="3"/>
  <c r="K5727" i="3" s="1"/>
  <c r="J5728" i="3"/>
  <c r="K5728" i="3" s="1"/>
  <c r="J5729" i="3"/>
  <c r="K5729" i="3" s="1"/>
  <c r="J5730" i="3"/>
  <c r="K5730" i="3" s="1"/>
  <c r="J5731" i="3"/>
  <c r="K5731" i="3" s="1"/>
  <c r="J5732" i="3"/>
  <c r="K5732" i="3" s="1"/>
  <c r="J5733" i="3"/>
  <c r="K5733" i="3" s="1"/>
  <c r="J5734" i="3"/>
  <c r="K5734" i="3" s="1"/>
  <c r="J5735" i="3"/>
  <c r="K5735" i="3" s="1"/>
  <c r="J5736" i="3"/>
  <c r="K5736" i="3" s="1"/>
  <c r="J5737" i="3"/>
  <c r="K5737" i="3" s="1"/>
  <c r="J5738" i="3"/>
  <c r="K5738" i="3" s="1"/>
  <c r="J5739" i="3"/>
  <c r="K5739" i="3" s="1"/>
  <c r="J5740" i="3"/>
  <c r="K5740" i="3" s="1"/>
  <c r="J5741" i="3"/>
  <c r="K5741" i="3" s="1"/>
  <c r="J5742" i="3"/>
  <c r="K5742" i="3" s="1"/>
  <c r="J5743" i="3"/>
  <c r="K5743" i="3" s="1"/>
  <c r="J5744" i="3"/>
  <c r="K5744" i="3" s="1"/>
  <c r="J5745" i="3"/>
  <c r="K5745" i="3" s="1"/>
  <c r="J5746" i="3"/>
  <c r="K5746" i="3" s="1"/>
  <c r="J5747" i="3"/>
  <c r="K5747" i="3" s="1"/>
  <c r="J5748" i="3"/>
  <c r="K5748" i="3" s="1"/>
  <c r="J5749" i="3"/>
  <c r="K5749" i="3" s="1"/>
  <c r="J5750" i="3"/>
  <c r="K5750" i="3" s="1"/>
  <c r="J5751" i="3"/>
  <c r="K5751" i="3" s="1"/>
  <c r="J5752" i="3"/>
  <c r="K5752" i="3" s="1"/>
  <c r="J5753" i="3"/>
  <c r="K5753" i="3" s="1"/>
  <c r="J5754" i="3"/>
  <c r="K5754" i="3" s="1"/>
  <c r="J5755" i="3"/>
  <c r="K5755" i="3" s="1"/>
  <c r="J5756" i="3"/>
  <c r="K5756" i="3" s="1"/>
  <c r="J5757" i="3"/>
  <c r="K5757" i="3" s="1"/>
  <c r="J5758" i="3"/>
  <c r="K5758" i="3" s="1"/>
  <c r="J5759" i="3"/>
  <c r="K5759" i="3" s="1"/>
  <c r="J5760" i="3"/>
  <c r="K5760" i="3" s="1"/>
  <c r="J5761" i="3"/>
  <c r="K5761" i="3" s="1"/>
  <c r="J5762" i="3"/>
  <c r="K5762" i="3" s="1"/>
  <c r="J5763" i="3"/>
  <c r="K5763" i="3" s="1"/>
  <c r="J5764" i="3"/>
  <c r="K5764" i="3" s="1"/>
  <c r="J5765" i="3"/>
  <c r="K5765" i="3" s="1"/>
  <c r="J5766" i="3"/>
  <c r="K5766" i="3" s="1"/>
  <c r="J5767" i="3"/>
  <c r="K5767" i="3" s="1"/>
  <c r="J5768" i="3"/>
  <c r="K5768" i="3" s="1"/>
  <c r="J5769" i="3"/>
  <c r="K5769" i="3" s="1"/>
  <c r="J5770" i="3"/>
  <c r="K5770" i="3" s="1"/>
  <c r="J5771" i="3"/>
  <c r="K5771" i="3" s="1"/>
  <c r="J5772" i="3"/>
  <c r="K5772" i="3" s="1"/>
  <c r="J5773" i="3"/>
  <c r="K5773" i="3" s="1"/>
  <c r="J5774" i="3"/>
  <c r="K5774" i="3" s="1"/>
  <c r="J5775" i="3"/>
  <c r="K5775" i="3" s="1"/>
  <c r="J5776" i="3"/>
  <c r="K5776" i="3" s="1"/>
  <c r="J5777" i="3"/>
  <c r="K5777" i="3" s="1"/>
  <c r="J5778" i="3"/>
  <c r="K5778" i="3" s="1"/>
  <c r="J5779" i="3"/>
  <c r="K5779" i="3" s="1"/>
  <c r="J5780" i="3"/>
  <c r="K5780" i="3" s="1"/>
  <c r="J5781" i="3"/>
  <c r="K5781" i="3" s="1"/>
  <c r="J5782" i="3"/>
  <c r="K5782" i="3" s="1"/>
  <c r="J5783" i="3"/>
  <c r="K5783" i="3" s="1"/>
  <c r="J5784" i="3"/>
  <c r="K5784" i="3" s="1"/>
  <c r="J5785" i="3"/>
  <c r="K5785" i="3" s="1"/>
  <c r="J5786" i="3"/>
  <c r="K5786" i="3" s="1"/>
  <c r="J5787" i="3"/>
  <c r="K5787" i="3" s="1"/>
  <c r="J5788" i="3"/>
  <c r="K5788" i="3" s="1"/>
  <c r="J5789" i="3"/>
  <c r="K5789" i="3" s="1"/>
  <c r="J5790" i="3"/>
  <c r="K5790" i="3" s="1"/>
  <c r="J5791" i="3"/>
  <c r="K5791" i="3" s="1"/>
  <c r="J5792" i="3"/>
  <c r="K5792" i="3" s="1"/>
  <c r="J5793" i="3"/>
  <c r="K5793" i="3" s="1"/>
  <c r="J5794" i="3"/>
  <c r="K5794" i="3" s="1"/>
  <c r="J5795" i="3"/>
  <c r="K5795" i="3" s="1"/>
  <c r="J5796" i="3"/>
  <c r="K5796" i="3" s="1"/>
  <c r="J5797" i="3"/>
  <c r="K5797" i="3" s="1"/>
  <c r="J5798" i="3"/>
  <c r="K5798" i="3" s="1"/>
  <c r="J5799" i="3"/>
  <c r="K5799" i="3" s="1"/>
  <c r="J5800" i="3"/>
  <c r="K5800" i="3" s="1"/>
  <c r="J5801" i="3"/>
  <c r="K5801" i="3" s="1"/>
  <c r="J5802" i="3"/>
  <c r="K5802" i="3" s="1"/>
  <c r="J5803" i="3"/>
  <c r="K5803" i="3" s="1"/>
  <c r="J5804" i="3"/>
  <c r="K5804" i="3" s="1"/>
  <c r="J5805" i="3"/>
  <c r="K5805" i="3" s="1"/>
  <c r="J5806" i="3"/>
  <c r="K5806" i="3" s="1"/>
  <c r="J5807" i="3"/>
  <c r="K5807" i="3" s="1"/>
  <c r="J5808" i="3"/>
  <c r="K5808" i="3" s="1"/>
  <c r="J5809" i="3"/>
  <c r="K5809" i="3" s="1"/>
  <c r="J5810" i="3"/>
  <c r="K5810" i="3" s="1"/>
  <c r="J5811" i="3"/>
  <c r="K5811" i="3" s="1"/>
  <c r="J5812" i="3"/>
  <c r="K5812" i="3" s="1"/>
  <c r="J5813" i="3"/>
  <c r="K5813" i="3" s="1"/>
  <c r="J5814" i="3"/>
  <c r="K5814" i="3" s="1"/>
  <c r="J5815" i="3"/>
  <c r="K5815" i="3" s="1"/>
  <c r="J5816" i="3"/>
  <c r="K5816" i="3" s="1"/>
  <c r="J5817" i="3"/>
  <c r="K5817" i="3" s="1"/>
  <c r="J5818" i="3"/>
  <c r="K5818" i="3" s="1"/>
  <c r="J5819" i="3"/>
  <c r="K5819" i="3" s="1"/>
  <c r="J5820" i="3"/>
  <c r="K5820" i="3" s="1"/>
  <c r="J5821" i="3"/>
  <c r="K5821" i="3" s="1"/>
  <c r="J5822" i="3"/>
  <c r="K5822" i="3" s="1"/>
  <c r="J5823" i="3"/>
  <c r="K5823" i="3" s="1"/>
  <c r="J5824" i="3"/>
  <c r="K5824" i="3" s="1"/>
  <c r="J5825" i="3"/>
  <c r="K5825" i="3" s="1"/>
  <c r="J5826" i="3"/>
  <c r="K5826" i="3" s="1"/>
  <c r="J5827" i="3"/>
  <c r="K5827" i="3" s="1"/>
  <c r="J5828" i="3"/>
  <c r="K5828" i="3" s="1"/>
  <c r="J5829" i="3"/>
  <c r="K5829" i="3" s="1"/>
  <c r="J5830" i="3"/>
  <c r="K5830" i="3" s="1"/>
  <c r="J5831" i="3"/>
  <c r="K5831" i="3" s="1"/>
  <c r="J5832" i="3"/>
  <c r="K5832" i="3" s="1"/>
  <c r="J5833" i="3"/>
  <c r="K5833" i="3" s="1"/>
  <c r="J5834" i="3"/>
  <c r="K5834" i="3" s="1"/>
  <c r="J5835" i="3"/>
  <c r="K5835" i="3" s="1"/>
  <c r="J5836" i="3"/>
  <c r="K5836" i="3" s="1"/>
  <c r="J5837" i="3"/>
  <c r="K5837" i="3" s="1"/>
  <c r="J5838" i="3"/>
  <c r="K5838" i="3" s="1"/>
  <c r="J5839" i="3"/>
  <c r="K5839" i="3" s="1"/>
  <c r="J5840" i="3"/>
  <c r="K5840" i="3" s="1"/>
  <c r="J5841" i="3"/>
  <c r="K5841" i="3" s="1"/>
  <c r="J5842" i="3"/>
  <c r="K5842" i="3" s="1"/>
  <c r="J5843" i="3"/>
  <c r="K5843" i="3" s="1"/>
  <c r="J5844" i="3"/>
  <c r="K5844" i="3" s="1"/>
  <c r="J5845" i="3"/>
  <c r="K5845" i="3" s="1"/>
  <c r="J5846" i="3"/>
  <c r="K5846" i="3" s="1"/>
  <c r="J5847" i="3"/>
  <c r="K5847" i="3" s="1"/>
  <c r="J5848" i="3"/>
  <c r="K5848" i="3" s="1"/>
  <c r="J5849" i="3"/>
  <c r="K5849" i="3" s="1"/>
  <c r="J5850" i="3"/>
  <c r="K5850" i="3" s="1"/>
  <c r="J5851" i="3"/>
  <c r="K5851" i="3" s="1"/>
  <c r="J5852" i="3"/>
  <c r="K5852" i="3" s="1"/>
  <c r="J5853" i="3"/>
  <c r="K5853" i="3" s="1"/>
  <c r="J5854" i="3"/>
  <c r="K5854" i="3" s="1"/>
  <c r="J5855" i="3"/>
  <c r="K5855" i="3" s="1"/>
  <c r="J5856" i="3"/>
  <c r="K5856" i="3" s="1"/>
  <c r="J5857" i="3"/>
  <c r="K5857" i="3" s="1"/>
  <c r="J5858" i="3"/>
  <c r="K5858" i="3" s="1"/>
  <c r="J5859" i="3"/>
  <c r="K5859" i="3" s="1"/>
  <c r="J5860" i="3"/>
  <c r="K5860" i="3" s="1"/>
  <c r="J5861" i="3"/>
  <c r="K5861" i="3" s="1"/>
  <c r="J5862" i="3"/>
  <c r="K5862" i="3" s="1"/>
  <c r="J5863" i="3"/>
  <c r="K5863" i="3" s="1"/>
  <c r="J5864" i="3"/>
  <c r="K5864" i="3" s="1"/>
  <c r="J5865" i="3"/>
  <c r="K5865" i="3" s="1"/>
  <c r="J5866" i="3"/>
  <c r="K5866" i="3" s="1"/>
  <c r="J5867" i="3"/>
  <c r="K5867" i="3" s="1"/>
  <c r="J5868" i="3"/>
  <c r="K5868" i="3" s="1"/>
  <c r="J5869" i="3"/>
  <c r="K5869" i="3" s="1"/>
  <c r="J5870" i="3"/>
  <c r="K5870" i="3" s="1"/>
  <c r="J5871" i="3"/>
  <c r="K5871" i="3" s="1"/>
  <c r="J5872" i="3"/>
  <c r="K5872" i="3" s="1"/>
  <c r="J5873" i="3"/>
  <c r="K5873" i="3" s="1"/>
  <c r="J5874" i="3"/>
  <c r="K5874" i="3" s="1"/>
  <c r="J5875" i="3"/>
  <c r="K5875" i="3" s="1"/>
  <c r="J5876" i="3"/>
  <c r="K5876" i="3" s="1"/>
  <c r="J5877" i="3"/>
  <c r="K5877" i="3" s="1"/>
  <c r="J5878" i="3"/>
  <c r="K5878" i="3" s="1"/>
  <c r="J5879" i="3"/>
  <c r="K5879" i="3" s="1"/>
  <c r="J5880" i="3"/>
  <c r="K5880" i="3" s="1"/>
  <c r="J5881" i="3"/>
  <c r="K5881" i="3" s="1"/>
  <c r="J5882" i="3"/>
  <c r="K5882" i="3" s="1"/>
  <c r="J5883" i="3"/>
  <c r="K5883" i="3" s="1"/>
  <c r="J5884" i="3"/>
  <c r="K5884" i="3" s="1"/>
  <c r="J5885" i="3"/>
  <c r="K5885" i="3" s="1"/>
  <c r="J5886" i="3"/>
  <c r="K5886" i="3" s="1"/>
  <c r="J5887" i="3"/>
  <c r="K5887" i="3" s="1"/>
  <c r="J5888" i="3"/>
  <c r="K5888" i="3" s="1"/>
  <c r="J5889" i="3"/>
  <c r="K5889" i="3" s="1"/>
  <c r="J5890" i="3"/>
  <c r="K5890" i="3" s="1"/>
  <c r="J5891" i="3"/>
  <c r="K5891" i="3" s="1"/>
  <c r="J5892" i="3"/>
  <c r="K5892" i="3" s="1"/>
  <c r="J5893" i="3"/>
  <c r="K5893" i="3" s="1"/>
  <c r="J5894" i="3"/>
  <c r="K5894" i="3" s="1"/>
  <c r="J5895" i="3"/>
  <c r="K5895" i="3" s="1"/>
  <c r="J5896" i="3"/>
  <c r="K5896" i="3" s="1"/>
  <c r="J5897" i="3"/>
  <c r="K5897" i="3" s="1"/>
  <c r="J5898" i="3"/>
  <c r="K5898" i="3" s="1"/>
  <c r="J5899" i="3"/>
  <c r="K5899" i="3" s="1"/>
  <c r="J5900" i="3"/>
  <c r="K5900" i="3" s="1"/>
  <c r="J5901" i="3"/>
  <c r="K5901" i="3" s="1"/>
  <c r="J5902" i="3"/>
  <c r="K5902" i="3" s="1"/>
  <c r="J5903" i="3"/>
  <c r="K5903" i="3" s="1"/>
  <c r="J5904" i="3"/>
  <c r="K5904" i="3" s="1"/>
  <c r="J5905" i="3"/>
  <c r="K5905" i="3" s="1"/>
  <c r="J5906" i="3"/>
  <c r="K5906" i="3" s="1"/>
  <c r="J5907" i="3"/>
  <c r="K5907" i="3" s="1"/>
  <c r="J5908" i="3"/>
  <c r="K5908" i="3" s="1"/>
  <c r="J5909" i="3"/>
  <c r="K5909" i="3" s="1"/>
  <c r="J5910" i="3"/>
  <c r="K5910" i="3" s="1"/>
  <c r="J5911" i="3"/>
  <c r="K5911" i="3" s="1"/>
  <c r="J5912" i="3"/>
  <c r="K5912" i="3" s="1"/>
  <c r="J5913" i="3"/>
  <c r="K5913" i="3" s="1"/>
  <c r="J5914" i="3"/>
  <c r="K5914" i="3" s="1"/>
  <c r="J5915" i="3"/>
  <c r="K5915" i="3" s="1"/>
  <c r="J5916" i="3"/>
  <c r="K5916" i="3" s="1"/>
  <c r="J5917" i="3"/>
  <c r="K5917" i="3" s="1"/>
  <c r="J5918" i="3"/>
  <c r="K5918" i="3" s="1"/>
  <c r="J5919" i="3"/>
  <c r="K5919" i="3" s="1"/>
  <c r="J5920" i="3"/>
  <c r="K5920" i="3" s="1"/>
  <c r="J5921" i="3"/>
  <c r="K5921" i="3" s="1"/>
  <c r="J5922" i="3"/>
  <c r="K5922" i="3" s="1"/>
  <c r="J5923" i="3"/>
  <c r="K5923" i="3" s="1"/>
  <c r="J5924" i="3"/>
  <c r="K5924" i="3" s="1"/>
  <c r="J5925" i="3"/>
  <c r="K5925" i="3" s="1"/>
  <c r="J5926" i="3"/>
  <c r="K5926" i="3" s="1"/>
  <c r="J5927" i="3"/>
  <c r="K5927" i="3" s="1"/>
  <c r="J5928" i="3"/>
  <c r="K5928" i="3" s="1"/>
  <c r="J5929" i="3"/>
  <c r="K5929" i="3" s="1"/>
  <c r="J5930" i="3"/>
  <c r="K5930" i="3" s="1"/>
  <c r="J5931" i="3"/>
  <c r="K5931" i="3" s="1"/>
  <c r="J5932" i="3"/>
  <c r="K5932" i="3" s="1"/>
  <c r="J5933" i="3"/>
  <c r="K5933" i="3" s="1"/>
  <c r="J5934" i="3"/>
  <c r="K5934" i="3" s="1"/>
  <c r="J5935" i="3"/>
  <c r="K5935" i="3" s="1"/>
  <c r="J5936" i="3"/>
  <c r="K5936" i="3" s="1"/>
  <c r="J5937" i="3"/>
  <c r="K5937" i="3" s="1"/>
  <c r="J5938" i="3"/>
  <c r="K5938" i="3" s="1"/>
  <c r="J5939" i="3"/>
  <c r="K5939" i="3" s="1"/>
  <c r="J5940" i="3"/>
  <c r="K5940" i="3" s="1"/>
  <c r="J5941" i="3"/>
  <c r="K5941" i="3" s="1"/>
  <c r="J5942" i="3"/>
  <c r="K5942" i="3" s="1"/>
  <c r="J5943" i="3"/>
  <c r="K5943" i="3" s="1"/>
  <c r="J5944" i="3"/>
  <c r="K5944" i="3" s="1"/>
  <c r="J5945" i="3"/>
  <c r="K5945" i="3" s="1"/>
  <c r="J5946" i="3"/>
  <c r="K5946" i="3" s="1"/>
  <c r="J5947" i="3"/>
  <c r="K5947" i="3" s="1"/>
  <c r="J5948" i="3"/>
  <c r="K5948" i="3" s="1"/>
  <c r="J5949" i="3"/>
  <c r="K5949" i="3" s="1"/>
  <c r="J5950" i="3"/>
  <c r="K5950" i="3" s="1"/>
  <c r="J5951" i="3"/>
  <c r="K5951" i="3" s="1"/>
  <c r="J5952" i="3"/>
  <c r="K5952" i="3" s="1"/>
  <c r="J5953" i="3"/>
  <c r="K5953" i="3" s="1"/>
  <c r="J5954" i="3"/>
  <c r="K5954" i="3" s="1"/>
  <c r="J5955" i="3"/>
  <c r="K5955" i="3" s="1"/>
  <c r="J5956" i="3"/>
  <c r="K5956" i="3" s="1"/>
  <c r="J5957" i="3"/>
  <c r="K5957" i="3" s="1"/>
  <c r="J5958" i="3"/>
  <c r="K5958" i="3" s="1"/>
  <c r="J5959" i="3"/>
  <c r="K5959" i="3" s="1"/>
  <c r="J5960" i="3"/>
  <c r="K5960" i="3" s="1"/>
  <c r="J5961" i="3"/>
  <c r="K5961" i="3" s="1"/>
  <c r="J5962" i="3"/>
  <c r="K5962" i="3" s="1"/>
  <c r="J5963" i="3"/>
  <c r="K5963" i="3" s="1"/>
  <c r="J5964" i="3"/>
  <c r="K5964" i="3" s="1"/>
  <c r="J5965" i="3"/>
  <c r="K5965" i="3" s="1"/>
  <c r="J5966" i="3"/>
  <c r="K5966" i="3" s="1"/>
  <c r="J5967" i="3"/>
  <c r="K5967" i="3" s="1"/>
  <c r="J5968" i="3"/>
  <c r="K5968" i="3" s="1"/>
  <c r="J5969" i="3"/>
  <c r="K5969" i="3" s="1"/>
  <c r="J5970" i="3"/>
  <c r="K5970" i="3" s="1"/>
  <c r="J5971" i="3"/>
  <c r="K5971" i="3" s="1"/>
  <c r="J5972" i="3"/>
  <c r="K5972" i="3" s="1"/>
  <c r="J5973" i="3"/>
  <c r="K5973" i="3" s="1"/>
  <c r="J5974" i="3"/>
  <c r="K5974" i="3" s="1"/>
  <c r="J5975" i="3"/>
  <c r="K5975" i="3" s="1"/>
  <c r="J5976" i="3"/>
  <c r="K5976" i="3" s="1"/>
  <c r="J5977" i="3"/>
  <c r="K5977" i="3" s="1"/>
  <c r="J5978" i="3"/>
  <c r="K5978" i="3" s="1"/>
  <c r="J5979" i="3"/>
  <c r="K5979" i="3" s="1"/>
  <c r="J5980" i="3"/>
  <c r="K5980" i="3" s="1"/>
  <c r="J5981" i="3"/>
  <c r="K5981" i="3" s="1"/>
  <c r="J5982" i="3"/>
  <c r="K5982" i="3" s="1"/>
  <c r="J5983" i="3"/>
  <c r="K5983" i="3" s="1"/>
  <c r="J5984" i="3"/>
  <c r="K5984" i="3" s="1"/>
  <c r="J5985" i="3"/>
  <c r="K5985" i="3" s="1"/>
  <c r="J5986" i="3"/>
  <c r="K5986" i="3" s="1"/>
  <c r="J5987" i="3"/>
  <c r="K5987" i="3" s="1"/>
  <c r="J5988" i="3"/>
  <c r="K5988" i="3" s="1"/>
  <c r="J5989" i="3"/>
  <c r="K5989" i="3" s="1"/>
  <c r="J5990" i="3"/>
  <c r="K5990" i="3" s="1"/>
  <c r="J5991" i="3"/>
  <c r="K5991" i="3" s="1"/>
  <c r="J5992" i="3"/>
  <c r="K5992" i="3" s="1"/>
  <c r="J5993" i="3"/>
  <c r="K5993" i="3" s="1"/>
  <c r="J5994" i="3"/>
  <c r="K5994" i="3" s="1"/>
  <c r="J5995" i="3"/>
  <c r="K5995" i="3" s="1"/>
  <c r="J5996" i="3"/>
  <c r="K5996" i="3" s="1"/>
  <c r="J5997" i="3"/>
  <c r="K5997" i="3" s="1"/>
  <c r="J5998" i="3"/>
  <c r="K5998" i="3" s="1"/>
  <c r="J5999" i="3"/>
  <c r="K5999" i="3" s="1"/>
  <c r="J6000" i="3"/>
  <c r="K6000" i="3" s="1"/>
  <c r="J6001" i="3"/>
  <c r="K6001" i="3" s="1"/>
  <c r="J6002" i="3"/>
  <c r="K6002" i="3" s="1"/>
  <c r="J6003" i="3"/>
  <c r="K6003" i="3" s="1"/>
  <c r="J6004" i="3"/>
  <c r="K6004" i="3" s="1"/>
  <c r="J6005" i="3"/>
  <c r="K6005" i="3" s="1"/>
  <c r="J6006" i="3"/>
  <c r="K6006" i="3" s="1"/>
  <c r="J6007" i="3"/>
  <c r="K6007" i="3" s="1"/>
  <c r="J6008" i="3"/>
  <c r="K6008" i="3" s="1"/>
  <c r="J6009" i="3"/>
  <c r="K6009" i="3" s="1"/>
  <c r="J6010" i="3"/>
  <c r="K6010" i="3" s="1"/>
  <c r="J6011" i="3"/>
  <c r="K6011" i="3" s="1"/>
  <c r="J6012" i="3"/>
  <c r="K6012" i="3" s="1"/>
  <c r="J6013" i="3"/>
  <c r="K6013" i="3" s="1"/>
  <c r="J6014" i="3"/>
  <c r="K6014" i="3" s="1"/>
  <c r="J6015" i="3"/>
  <c r="K6015" i="3" s="1"/>
  <c r="J6016" i="3"/>
  <c r="K6016" i="3" s="1"/>
  <c r="J6017" i="3"/>
  <c r="K6017" i="3" s="1"/>
  <c r="J6018" i="3"/>
  <c r="K6018" i="3" s="1"/>
  <c r="J6019" i="3"/>
  <c r="K6019" i="3" s="1"/>
  <c r="J6020" i="3"/>
  <c r="K6020" i="3" s="1"/>
  <c r="J6021" i="3"/>
  <c r="K6021" i="3" s="1"/>
  <c r="J6022" i="3"/>
  <c r="K6022" i="3" s="1"/>
  <c r="J6023" i="3"/>
  <c r="K6023" i="3" s="1"/>
  <c r="J6024" i="3"/>
  <c r="K6024" i="3" s="1"/>
  <c r="J6025" i="3"/>
  <c r="K6025" i="3" s="1"/>
  <c r="J6026" i="3"/>
  <c r="K6026" i="3" s="1"/>
  <c r="J6027" i="3"/>
  <c r="K6027" i="3" s="1"/>
  <c r="J6028" i="3"/>
  <c r="K6028" i="3" s="1"/>
  <c r="J6029" i="3"/>
  <c r="K6029" i="3" s="1"/>
  <c r="J6030" i="3"/>
  <c r="K6030" i="3" s="1"/>
  <c r="J6031" i="3"/>
  <c r="K6031" i="3" s="1"/>
  <c r="J6032" i="3"/>
  <c r="K6032" i="3" s="1"/>
  <c r="J6033" i="3"/>
  <c r="K6033" i="3" s="1"/>
  <c r="J6034" i="3"/>
  <c r="K6034" i="3" s="1"/>
  <c r="J6035" i="3"/>
  <c r="K6035" i="3" s="1"/>
  <c r="J6036" i="3"/>
  <c r="K6036" i="3" s="1"/>
  <c r="J6037" i="3"/>
  <c r="K6037" i="3" s="1"/>
  <c r="J6038" i="3"/>
  <c r="K6038" i="3" s="1"/>
  <c r="J6039" i="3"/>
  <c r="K6039" i="3" s="1"/>
  <c r="J6040" i="3"/>
  <c r="K6040" i="3" s="1"/>
  <c r="J6041" i="3"/>
  <c r="K6041" i="3" s="1"/>
  <c r="J6042" i="3"/>
  <c r="K6042" i="3" s="1"/>
  <c r="J6043" i="3"/>
  <c r="K6043" i="3" s="1"/>
  <c r="J6044" i="3"/>
  <c r="K6044" i="3" s="1"/>
  <c r="J6045" i="3"/>
  <c r="K6045" i="3" s="1"/>
  <c r="J6046" i="3"/>
  <c r="K6046" i="3" s="1"/>
  <c r="J6047" i="3"/>
  <c r="K6047" i="3" s="1"/>
  <c r="J6048" i="3"/>
  <c r="K6048" i="3" s="1"/>
  <c r="J6049" i="3"/>
  <c r="K6049" i="3" s="1"/>
  <c r="J6050" i="3"/>
  <c r="K6050" i="3" s="1"/>
  <c r="J6051" i="3"/>
  <c r="K6051" i="3" s="1"/>
  <c r="J6052" i="3"/>
  <c r="K6052" i="3" s="1"/>
  <c r="J6053" i="3"/>
  <c r="K6053" i="3" s="1"/>
  <c r="J6054" i="3"/>
  <c r="K6054" i="3" s="1"/>
  <c r="J6055" i="3"/>
  <c r="K6055" i="3" s="1"/>
  <c r="J6056" i="3"/>
  <c r="K6056" i="3" s="1"/>
  <c r="J6057" i="3"/>
  <c r="K6057" i="3" s="1"/>
  <c r="J6058" i="3"/>
  <c r="K6058" i="3" s="1"/>
  <c r="J6059" i="3"/>
  <c r="K6059" i="3" s="1"/>
  <c r="J6060" i="3"/>
  <c r="K6060" i="3" s="1"/>
  <c r="J6061" i="3"/>
  <c r="K6061" i="3" s="1"/>
  <c r="J6062" i="3"/>
  <c r="K6062" i="3" s="1"/>
  <c r="J6063" i="3"/>
  <c r="K6063" i="3" s="1"/>
  <c r="J6064" i="3"/>
  <c r="K6064" i="3" s="1"/>
  <c r="J6065" i="3"/>
  <c r="K6065" i="3" s="1"/>
  <c r="J6066" i="3"/>
  <c r="K6066" i="3" s="1"/>
  <c r="J6067" i="3"/>
  <c r="K6067" i="3" s="1"/>
  <c r="J6068" i="3"/>
  <c r="K6068" i="3" s="1"/>
  <c r="J6069" i="3"/>
  <c r="K6069" i="3" s="1"/>
  <c r="J6070" i="3"/>
  <c r="K6070" i="3" s="1"/>
  <c r="J6071" i="3"/>
  <c r="K6071" i="3" s="1"/>
  <c r="J6072" i="3"/>
  <c r="K6072" i="3" s="1"/>
  <c r="J6073" i="3"/>
  <c r="K6073" i="3" s="1"/>
  <c r="J6074" i="3"/>
  <c r="K6074" i="3" s="1"/>
  <c r="J6075" i="3"/>
  <c r="K6075" i="3" s="1"/>
  <c r="J6076" i="3"/>
  <c r="K6076" i="3" s="1"/>
  <c r="J6077" i="3"/>
  <c r="K6077" i="3" s="1"/>
  <c r="J6078" i="3"/>
  <c r="K6078" i="3" s="1"/>
  <c r="J6079" i="3"/>
  <c r="K6079" i="3" s="1"/>
  <c r="J6080" i="3"/>
  <c r="K6080" i="3" s="1"/>
  <c r="J6081" i="3"/>
  <c r="K6081" i="3" s="1"/>
  <c r="J6082" i="3"/>
  <c r="K6082" i="3" s="1"/>
  <c r="J6083" i="3"/>
  <c r="K6083" i="3" s="1"/>
  <c r="J6084" i="3"/>
  <c r="K6084" i="3" s="1"/>
  <c r="J6085" i="3"/>
  <c r="K6085" i="3" s="1"/>
  <c r="J6086" i="3"/>
  <c r="K6086" i="3" s="1"/>
  <c r="J6087" i="3"/>
  <c r="K6087" i="3" s="1"/>
  <c r="J6088" i="3"/>
  <c r="K6088" i="3" s="1"/>
  <c r="J6089" i="3"/>
  <c r="K6089" i="3" s="1"/>
  <c r="J6090" i="3"/>
  <c r="K6090" i="3" s="1"/>
  <c r="J6091" i="3"/>
  <c r="K6091" i="3" s="1"/>
  <c r="J6092" i="3"/>
  <c r="K6092" i="3" s="1"/>
  <c r="J6093" i="3"/>
  <c r="K6093" i="3" s="1"/>
  <c r="J6094" i="3"/>
  <c r="K6094" i="3" s="1"/>
  <c r="J6095" i="3"/>
  <c r="K6095" i="3" s="1"/>
  <c r="J6096" i="3"/>
  <c r="K6096" i="3" s="1"/>
  <c r="J6097" i="3"/>
  <c r="K6097" i="3" s="1"/>
  <c r="J6098" i="3"/>
  <c r="K6098" i="3" s="1"/>
  <c r="J6099" i="3"/>
  <c r="K6099" i="3" s="1"/>
  <c r="J6100" i="3"/>
  <c r="K6100" i="3" s="1"/>
  <c r="J6101" i="3"/>
  <c r="K6101" i="3" s="1"/>
  <c r="J6102" i="3"/>
  <c r="K6102" i="3" s="1"/>
  <c r="J6103" i="3"/>
  <c r="K6103" i="3" s="1"/>
  <c r="J6104" i="3"/>
  <c r="K6104" i="3" s="1"/>
  <c r="J6105" i="3"/>
  <c r="K6105" i="3" s="1"/>
  <c r="J6106" i="3"/>
  <c r="K6106" i="3" s="1"/>
  <c r="J6107" i="3"/>
  <c r="K6107" i="3" s="1"/>
  <c r="J6108" i="3"/>
  <c r="K6108" i="3" s="1"/>
  <c r="J6109" i="3"/>
  <c r="K6109" i="3" s="1"/>
  <c r="J6110" i="3"/>
  <c r="K6110" i="3" s="1"/>
  <c r="J6111" i="3"/>
  <c r="K6111" i="3" s="1"/>
  <c r="J6112" i="3"/>
  <c r="K6112" i="3" s="1"/>
  <c r="J6113" i="3"/>
  <c r="K6113" i="3" s="1"/>
  <c r="J6114" i="3"/>
  <c r="K6114" i="3" s="1"/>
  <c r="J6115" i="3"/>
  <c r="K6115" i="3" s="1"/>
  <c r="J6116" i="3"/>
  <c r="K6116" i="3" s="1"/>
  <c r="J6117" i="3"/>
  <c r="K6117" i="3" s="1"/>
  <c r="J6118" i="3"/>
  <c r="K6118" i="3" s="1"/>
  <c r="J6119" i="3"/>
  <c r="K6119" i="3" s="1"/>
  <c r="J6120" i="3"/>
  <c r="K6120" i="3" s="1"/>
  <c r="J6121" i="3"/>
  <c r="K6121" i="3" s="1"/>
  <c r="J6122" i="3"/>
  <c r="K6122" i="3" s="1"/>
  <c r="J6123" i="3"/>
  <c r="K6123" i="3" s="1"/>
  <c r="J6124" i="3"/>
  <c r="K6124" i="3" s="1"/>
  <c r="J6125" i="3"/>
  <c r="K6125" i="3" s="1"/>
  <c r="J6126" i="3"/>
  <c r="K6126" i="3" s="1"/>
  <c r="J6127" i="3"/>
  <c r="K6127" i="3" s="1"/>
  <c r="J6128" i="3"/>
  <c r="K6128" i="3" s="1"/>
  <c r="J6129" i="3"/>
  <c r="K6129" i="3" s="1"/>
  <c r="J6130" i="3"/>
  <c r="K6130" i="3" s="1"/>
  <c r="J6131" i="3"/>
  <c r="K6131" i="3" s="1"/>
  <c r="J6132" i="3"/>
  <c r="K6132" i="3" s="1"/>
  <c r="J6133" i="3"/>
  <c r="K6133" i="3" s="1"/>
  <c r="J6134" i="3"/>
  <c r="K6134" i="3" s="1"/>
  <c r="J6135" i="3"/>
  <c r="K6135" i="3" s="1"/>
  <c r="J6136" i="3"/>
  <c r="K6136" i="3" s="1"/>
  <c r="J6137" i="3"/>
  <c r="K6137" i="3" s="1"/>
  <c r="J6138" i="3"/>
  <c r="K6138" i="3" s="1"/>
  <c r="J6139" i="3"/>
  <c r="K6139" i="3" s="1"/>
  <c r="J6140" i="3"/>
  <c r="K6140" i="3" s="1"/>
  <c r="J6141" i="3"/>
  <c r="K6141" i="3" s="1"/>
  <c r="J6142" i="3"/>
  <c r="K6142" i="3" s="1"/>
  <c r="J6143" i="3"/>
  <c r="K6143" i="3" s="1"/>
  <c r="J6144" i="3"/>
  <c r="K6144" i="3" s="1"/>
  <c r="J6145" i="3"/>
  <c r="K6145" i="3" s="1"/>
  <c r="J6146" i="3"/>
  <c r="K6146" i="3" s="1"/>
  <c r="J6147" i="3"/>
  <c r="K6147" i="3" s="1"/>
  <c r="J6148" i="3"/>
  <c r="K6148" i="3" s="1"/>
  <c r="J6149" i="3"/>
  <c r="K6149" i="3" s="1"/>
  <c r="J6150" i="3"/>
  <c r="K6150" i="3" s="1"/>
  <c r="J6151" i="3"/>
  <c r="K6151" i="3" s="1"/>
  <c r="J6152" i="3"/>
  <c r="K6152" i="3" s="1"/>
  <c r="J6153" i="3"/>
  <c r="K6153" i="3" s="1"/>
  <c r="J6154" i="3"/>
  <c r="K6154" i="3" s="1"/>
  <c r="J6155" i="3"/>
  <c r="K6155" i="3" s="1"/>
  <c r="J6156" i="3"/>
  <c r="K6156" i="3" s="1"/>
  <c r="J6157" i="3"/>
  <c r="K6157" i="3" s="1"/>
  <c r="J6158" i="3"/>
  <c r="K6158" i="3" s="1"/>
  <c r="J6159" i="3"/>
  <c r="K6159" i="3" s="1"/>
  <c r="J6160" i="3"/>
  <c r="K6160" i="3" s="1"/>
  <c r="J6161" i="3"/>
  <c r="K6161" i="3" s="1"/>
  <c r="J6162" i="3"/>
  <c r="K6162" i="3" s="1"/>
  <c r="J6163" i="3"/>
  <c r="K6163" i="3" s="1"/>
  <c r="J6164" i="3"/>
  <c r="K6164" i="3" s="1"/>
  <c r="J6165" i="3"/>
  <c r="K6165" i="3" s="1"/>
  <c r="J6166" i="3"/>
  <c r="K6166" i="3" s="1"/>
  <c r="J6167" i="3"/>
  <c r="K6167" i="3" s="1"/>
  <c r="J6168" i="3"/>
  <c r="K6168" i="3" s="1"/>
  <c r="J6169" i="3"/>
  <c r="K6169" i="3" s="1"/>
  <c r="J6170" i="3"/>
  <c r="K6170" i="3" s="1"/>
  <c r="J6171" i="3"/>
  <c r="K6171" i="3" s="1"/>
  <c r="J6172" i="3"/>
  <c r="K6172" i="3" s="1"/>
  <c r="J6173" i="3"/>
  <c r="K6173" i="3" s="1"/>
  <c r="J6174" i="3"/>
  <c r="K6174" i="3" s="1"/>
  <c r="J6175" i="3"/>
  <c r="K6175" i="3" s="1"/>
  <c r="J6176" i="3"/>
  <c r="K6176" i="3" s="1"/>
  <c r="J6177" i="3"/>
  <c r="K6177" i="3" s="1"/>
  <c r="J6178" i="3"/>
  <c r="K6178" i="3" s="1"/>
  <c r="J6179" i="3"/>
  <c r="K6179" i="3" s="1"/>
  <c r="J6180" i="3"/>
  <c r="K6180" i="3" s="1"/>
  <c r="J6181" i="3"/>
  <c r="K6181" i="3" s="1"/>
  <c r="J6182" i="3"/>
  <c r="K6182" i="3" s="1"/>
  <c r="J6183" i="3"/>
  <c r="K6183" i="3" s="1"/>
  <c r="J6184" i="3"/>
  <c r="K6184" i="3" s="1"/>
  <c r="J6185" i="3"/>
  <c r="K6185" i="3" s="1"/>
  <c r="J6186" i="3"/>
  <c r="K6186" i="3" s="1"/>
  <c r="J6187" i="3"/>
  <c r="K6187" i="3" s="1"/>
  <c r="J6188" i="3"/>
  <c r="K6188" i="3" s="1"/>
  <c r="J6189" i="3"/>
  <c r="K6189" i="3" s="1"/>
  <c r="J6190" i="3"/>
  <c r="K6190" i="3" s="1"/>
  <c r="J6191" i="3"/>
  <c r="K6191" i="3" s="1"/>
  <c r="J6192" i="3"/>
  <c r="K6192" i="3" s="1"/>
  <c r="J6193" i="3"/>
  <c r="K6193" i="3" s="1"/>
  <c r="J6194" i="3"/>
  <c r="K6194" i="3" s="1"/>
  <c r="J6195" i="3"/>
  <c r="K6195" i="3" s="1"/>
  <c r="J6196" i="3"/>
  <c r="K6196" i="3" s="1"/>
  <c r="J6197" i="3"/>
  <c r="K6197" i="3" s="1"/>
  <c r="J6198" i="3"/>
  <c r="K6198" i="3" s="1"/>
  <c r="J6199" i="3"/>
  <c r="K6199" i="3" s="1"/>
  <c r="J6200" i="3"/>
  <c r="K6200" i="3" s="1"/>
  <c r="J6201" i="3"/>
  <c r="K6201" i="3" s="1"/>
  <c r="J6202" i="3"/>
  <c r="K6202" i="3" s="1"/>
  <c r="J6203" i="3"/>
  <c r="K6203" i="3" s="1"/>
  <c r="J6204" i="3"/>
  <c r="K6204" i="3" s="1"/>
  <c r="J6205" i="3"/>
  <c r="K6205" i="3" s="1"/>
  <c r="J6206" i="3"/>
  <c r="K6206" i="3" s="1"/>
  <c r="J6207" i="3"/>
  <c r="K6207" i="3" s="1"/>
  <c r="J6208" i="3"/>
  <c r="K6208" i="3" s="1"/>
  <c r="J6209" i="3"/>
  <c r="K6209" i="3" s="1"/>
  <c r="J6210" i="3"/>
  <c r="K6210" i="3" s="1"/>
  <c r="J6211" i="3"/>
  <c r="K6211" i="3" s="1"/>
  <c r="J6212" i="3"/>
  <c r="K6212" i="3" s="1"/>
  <c r="J6213" i="3"/>
  <c r="K6213" i="3" s="1"/>
  <c r="J6214" i="3"/>
  <c r="K6214" i="3" s="1"/>
  <c r="J6215" i="3"/>
  <c r="K6215" i="3" s="1"/>
  <c r="J6216" i="3"/>
  <c r="K6216" i="3" s="1"/>
  <c r="J6217" i="3"/>
  <c r="K6217" i="3" s="1"/>
  <c r="J6218" i="3"/>
  <c r="K6218" i="3" s="1"/>
  <c r="J6219" i="3"/>
  <c r="K6219" i="3" s="1"/>
  <c r="J6220" i="3"/>
  <c r="K6220" i="3" s="1"/>
  <c r="J6221" i="3"/>
  <c r="K6221" i="3" s="1"/>
  <c r="J6222" i="3"/>
  <c r="K6222" i="3" s="1"/>
  <c r="J6223" i="3"/>
  <c r="K6223" i="3" s="1"/>
  <c r="J6224" i="3"/>
  <c r="K6224" i="3" s="1"/>
  <c r="J6225" i="3"/>
  <c r="K6225" i="3" s="1"/>
  <c r="J6226" i="3"/>
  <c r="K6226" i="3" s="1"/>
  <c r="J6227" i="3"/>
  <c r="K6227" i="3" s="1"/>
  <c r="J6228" i="3"/>
  <c r="K6228" i="3" s="1"/>
  <c r="J6229" i="3"/>
  <c r="K6229" i="3" s="1"/>
  <c r="J6230" i="3"/>
  <c r="K6230" i="3" s="1"/>
  <c r="J6231" i="3"/>
  <c r="K6231" i="3" s="1"/>
  <c r="J6232" i="3"/>
  <c r="K6232" i="3" s="1"/>
  <c r="J6233" i="3"/>
  <c r="K6233" i="3" s="1"/>
  <c r="J6234" i="3"/>
  <c r="K6234" i="3" s="1"/>
  <c r="J6235" i="3"/>
  <c r="K6235" i="3" s="1"/>
  <c r="J6236" i="3"/>
  <c r="K6236" i="3" s="1"/>
  <c r="J6237" i="3"/>
  <c r="K6237" i="3" s="1"/>
  <c r="J6238" i="3"/>
  <c r="K6238" i="3" s="1"/>
  <c r="J6239" i="3"/>
  <c r="K6239" i="3" s="1"/>
  <c r="J6240" i="3"/>
  <c r="K6240" i="3" s="1"/>
  <c r="J6241" i="3"/>
  <c r="K6241" i="3" s="1"/>
  <c r="J6242" i="3"/>
  <c r="K6242" i="3" s="1"/>
  <c r="J6243" i="3"/>
  <c r="K6243" i="3" s="1"/>
  <c r="J6244" i="3"/>
  <c r="K6244" i="3" s="1"/>
  <c r="J6245" i="3"/>
  <c r="K6245" i="3" s="1"/>
  <c r="J6246" i="3"/>
  <c r="K6246" i="3" s="1"/>
  <c r="J6247" i="3"/>
  <c r="K6247" i="3" s="1"/>
  <c r="J6248" i="3"/>
  <c r="K6248" i="3" s="1"/>
  <c r="J6249" i="3"/>
  <c r="K6249" i="3" s="1"/>
  <c r="J6250" i="3"/>
  <c r="K6250" i="3" s="1"/>
  <c r="J6251" i="3"/>
  <c r="K6251" i="3" s="1"/>
  <c r="J6252" i="3"/>
  <c r="K6252" i="3" s="1"/>
  <c r="J6253" i="3"/>
  <c r="K6253" i="3" s="1"/>
  <c r="J6254" i="3"/>
  <c r="K6254" i="3" s="1"/>
  <c r="J6255" i="3"/>
  <c r="K6255" i="3" s="1"/>
  <c r="J6256" i="3"/>
  <c r="K6256" i="3" s="1"/>
  <c r="J6257" i="3"/>
  <c r="K6257" i="3" s="1"/>
  <c r="J6258" i="3"/>
  <c r="K6258" i="3" s="1"/>
  <c r="J6259" i="3"/>
  <c r="K6259" i="3" s="1"/>
  <c r="J6260" i="3"/>
  <c r="K6260" i="3" s="1"/>
  <c r="J6261" i="3"/>
  <c r="K6261" i="3" s="1"/>
  <c r="J6262" i="3"/>
  <c r="K6262" i="3" s="1"/>
  <c r="J6263" i="3"/>
  <c r="K6263" i="3" s="1"/>
  <c r="J6264" i="3"/>
  <c r="K6264" i="3" s="1"/>
  <c r="J6265" i="3"/>
  <c r="K6265" i="3" s="1"/>
  <c r="J6266" i="3"/>
  <c r="K6266" i="3" s="1"/>
  <c r="J6267" i="3"/>
  <c r="K6267" i="3" s="1"/>
  <c r="J6268" i="3"/>
  <c r="K6268" i="3" s="1"/>
  <c r="J6269" i="3"/>
  <c r="K6269" i="3" s="1"/>
  <c r="J6270" i="3"/>
  <c r="K6270" i="3" s="1"/>
  <c r="J6271" i="3"/>
  <c r="K6271" i="3" s="1"/>
  <c r="J6272" i="3"/>
  <c r="K6272" i="3" s="1"/>
  <c r="J6273" i="3"/>
  <c r="K6273" i="3" s="1"/>
  <c r="J6274" i="3"/>
  <c r="K6274" i="3" s="1"/>
  <c r="J6275" i="3"/>
  <c r="K6275" i="3" s="1"/>
  <c r="J6276" i="3"/>
  <c r="K6276" i="3" s="1"/>
  <c r="J6277" i="3"/>
  <c r="K6277" i="3" s="1"/>
  <c r="J6278" i="3"/>
  <c r="K6278" i="3" s="1"/>
  <c r="J6279" i="3"/>
  <c r="K6279" i="3" s="1"/>
  <c r="J6280" i="3"/>
  <c r="K6280" i="3" s="1"/>
  <c r="J6281" i="3"/>
  <c r="K6281" i="3" s="1"/>
  <c r="J6282" i="3"/>
  <c r="K6282" i="3" s="1"/>
  <c r="J6283" i="3"/>
  <c r="K6283" i="3" s="1"/>
  <c r="J6284" i="3"/>
  <c r="K6284" i="3" s="1"/>
  <c r="J6285" i="3"/>
  <c r="K6285" i="3" s="1"/>
  <c r="J6286" i="3"/>
  <c r="K6286" i="3" s="1"/>
  <c r="J6287" i="3"/>
  <c r="K6287" i="3" s="1"/>
  <c r="J6288" i="3"/>
  <c r="K6288" i="3" s="1"/>
  <c r="J6289" i="3"/>
  <c r="K6289" i="3" s="1"/>
  <c r="J6290" i="3"/>
  <c r="K6290" i="3" s="1"/>
  <c r="J6291" i="3"/>
  <c r="K6291" i="3" s="1"/>
  <c r="J6292" i="3"/>
  <c r="K6292" i="3" s="1"/>
  <c r="J6293" i="3"/>
  <c r="K6293" i="3" s="1"/>
  <c r="J6294" i="3"/>
  <c r="K6294" i="3" s="1"/>
  <c r="J6295" i="3"/>
  <c r="K6295" i="3" s="1"/>
  <c r="J6296" i="3"/>
  <c r="K6296" i="3" s="1"/>
  <c r="J6297" i="3"/>
  <c r="K6297" i="3" s="1"/>
  <c r="J6298" i="3"/>
  <c r="K6298" i="3" s="1"/>
  <c r="J6299" i="3"/>
  <c r="K6299" i="3" s="1"/>
  <c r="J6300" i="3"/>
  <c r="K6300" i="3" s="1"/>
  <c r="J6301" i="3"/>
  <c r="K6301" i="3" s="1"/>
  <c r="J6302" i="3"/>
  <c r="K6302" i="3" s="1"/>
  <c r="J6303" i="3"/>
  <c r="K6303" i="3" s="1"/>
  <c r="J6304" i="3"/>
  <c r="K6304" i="3" s="1"/>
  <c r="J6305" i="3"/>
  <c r="K6305" i="3" s="1"/>
  <c r="J6306" i="3"/>
  <c r="K6306" i="3" s="1"/>
  <c r="J6307" i="3"/>
  <c r="K6307" i="3" s="1"/>
  <c r="J6308" i="3"/>
  <c r="K6308" i="3" s="1"/>
  <c r="J6309" i="3"/>
  <c r="K6309" i="3" s="1"/>
  <c r="J6310" i="3"/>
  <c r="K6310" i="3" s="1"/>
  <c r="J6311" i="3"/>
  <c r="K6311" i="3" s="1"/>
  <c r="J6312" i="3"/>
  <c r="K6312" i="3" s="1"/>
  <c r="J6313" i="3"/>
  <c r="K6313" i="3" s="1"/>
  <c r="J6314" i="3"/>
  <c r="K6314" i="3" s="1"/>
  <c r="J6315" i="3"/>
  <c r="K6315" i="3" s="1"/>
  <c r="J6316" i="3"/>
  <c r="K6316" i="3" s="1"/>
  <c r="J6317" i="3"/>
  <c r="K6317" i="3" s="1"/>
  <c r="J6318" i="3"/>
  <c r="K6318" i="3" s="1"/>
  <c r="J6319" i="3"/>
  <c r="K6319" i="3" s="1"/>
  <c r="J6320" i="3"/>
  <c r="K6320" i="3" s="1"/>
  <c r="J6321" i="3"/>
  <c r="K6321" i="3" s="1"/>
  <c r="J6322" i="3"/>
  <c r="K6322" i="3" s="1"/>
  <c r="J6323" i="3"/>
  <c r="K6323" i="3" s="1"/>
  <c r="J6324" i="3"/>
  <c r="K6324" i="3" s="1"/>
  <c r="J6325" i="3"/>
  <c r="K6325" i="3" s="1"/>
  <c r="J6326" i="3"/>
  <c r="K6326" i="3" s="1"/>
  <c r="J6327" i="3"/>
  <c r="K6327" i="3" s="1"/>
  <c r="J6328" i="3"/>
  <c r="K6328" i="3" s="1"/>
  <c r="J6329" i="3"/>
  <c r="K6329" i="3" s="1"/>
  <c r="J6330" i="3"/>
  <c r="K6330" i="3" s="1"/>
  <c r="J6331" i="3"/>
  <c r="K6331" i="3" s="1"/>
  <c r="J6332" i="3"/>
  <c r="K6332" i="3" s="1"/>
  <c r="J6333" i="3"/>
  <c r="K6333" i="3" s="1"/>
  <c r="J6334" i="3"/>
  <c r="K6334" i="3" s="1"/>
  <c r="J6335" i="3"/>
  <c r="K6335" i="3" s="1"/>
  <c r="J6336" i="3"/>
  <c r="K6336" i="3" s="1"/>
  <c r="J6337" i="3"/>
  <c r="K6337" i="3" s="1"/>
  <c r="J6338" i="3"/>
  <c r="K6338" i="3" s="1"/>
  <c r="J6339" i="3"/>
  <c r="K6339" i="3" s="1"/>
  <c r="J6340" i="3"/>
  <c r="K6340" i="3" s="1"/>
  <c r="J6341" i="3"/>
  <c r="K6341" i="3" s="1"/>
  <c r="J6342" i="3"/>
  <c r="K6342" i="3" s="1"/>
  <c r="J6343" i="3"/>
  <c r="K6343" i="3" s="1"/>
  <c r="J6344" i="3"/>
  <c r="K6344" i="3" s="1"/>
  <c r="J6345" i="3"/>
  <c r="K6345" i="3" s="1"/>
  <c r="J6346" i="3"/>
  <c r="K6346" i="3" s="1"/>
  <c r="J6347" i="3"/>
  <c r="K6347" i="3" s="1"/>
  <c r="J6348" i="3"/>
  <c r="K6348" i="3" s="1"/>
  <c r="J6349" i="3"/>
  <c r="K6349" i="3" s="1"/>
  <c r="J6350" i="3"/>
  <c r="K6350" i="3" s="1"/>
  <c r="J6351" i="3"/>
  <c r="K6351" i="3" s="1"/>
  <c r="J6352" i="3"/>
  <c r="K6352" i="3" s="1"/>
  <c r="J6353" i="3"/>
  <c r="K6353" i="3" s="1"/>
  <c r="J6354" i="3"/>
  <c r="K6354" i="3" s="1"/>
  <c r="J6355" i="3"/>
  <c r="K6355" i="3" s="1"/>
  <c r="J6356" i="3"/>
  <c r="K6356" i="3" s="1"/>
  <c r="J6357" i="3"/>
  <c r="K6357" i="3" s="1"/>
  <c r="J6358" i="3"/>
  <c r="K6358" i="3" s="1"/>
  <c r="J6359" i="3"/>
  <c r="K6359" i="3" s="1"/>
  <c r="J6360" i="3"/>
  <c r="K6360" i="3" s="1"/>
  <c r="J6361" i="3"/>
  <c r="K6361" i="3" s="1"/>
  <c r="J6362" i="3"/>
  <c r="K6362" i="3" s="1"/>
  <c r="J6363" i="3"/>
  <c r="K6363" i="3" s="1"/>
  <c r="J6364" i="3"/>
  <c r="K6364" i="3" s="1"/>
  <c r="J6365" i="3"/>
  <c r="K6365" i="3" s="1"/>
  <c r="J6366" i="3"/>
  <c r="K6366" i="3" s="1"/>
  <c r="J6367" i="3"/>
  <c r="K6367" i="3" s="1"/>
  <c r="J6368" i="3"/>
  <c r="K6368" i="3" s="1"/>
  <c r="J6369" i="3"/>
  <c r="K6369" i="3" s="1"/>
  <c r="J6370" i="3"/>
  <c r="K6370" i="3" s="1"/>
  <c r="J6371" i="3"/>
  <c r="K6371" i="3" s="1"/>
  <c r="J6372" i="3"/>
  <c r="K6372" i="3" s="1"/>
  <c r="J6373" i="3"/>
  <c r="K6373" i="3" s="1"/>
  <c r="J6374" i="3"/>
  <c r="K6374" i="3" s="1"/>
  <c r="J6375" i="3"/>
  <c r="K6375" i="3" s="1"/>
  <c r="J6376" i="3"/>
  <c r="K6376" i="3" s="1"/>
  <c r="J6377" i="3"/>
  <c r="K6377" i="3" s="1"/>
  <c r="J6378" i="3"/>
  <c r="K6378" i="3" s="1"/>
  <c r="J6379" i="3"/>
  <c r="K6379" i="3" s="1"/>
  <c r="J6380" i="3"/>
  <c r="K6380" i="3" s="1"/>
  <c r="J6381" i="3"/>
  <c r="K6381" i="3" s="1"/>
  <c r="J6382" i="3"/>
  <c r="K6382" i="3" s="1"/>
  <c r="J6383" i="3"/>
  <c r="K6383" i="3" s="1"/>
  <c r="J6384" i="3"/>
  <c r="K6384" i="3" s="1"/>
  <c r="J6385" i="3"/>
  <c r="K6385" i="3" s="1"/>
  <c r="J6386" i="3"/>
  <c r="K6386" i="3" s="1"/>
  <c r="J6387" i="3"/>
  <c r="K6387" i="3" s="1"/>
  <c r="J6388" i="3"/>
  <c r="K6388" i="3" s="1"/>
  <c r="J6389" i="3"/>
  <c r="K6389" i="3" s="1"/>
  <c r="J6390" i="3"/>
  <c r="K6390" i="3" s="1"/>
  <c r="J6391" i="3"/>
  <c r="K6391" i="3" s="1"/>
  <c r="J6392" i="3"/>
  <c r="K6392" i="3" s="1"/>
  <c r="J6393" i="3"/>
  <c r="K6393" i="3" s="1"/>
  <c r="J6394" i="3"/>
  <c r="K6394" i="3" s="1"/>
  <c r="J6395" i="3"/>
  <c r="K6395" i="3" s="1"/>
  <c r="J6396" i="3"/>
  <c r="K6396" i="3" s="1"/>
  <c r="J6397" i="3"/>
  <c r="K6397" i="3" s="1"/>
  <c r="J6398" i="3"/>
  <c r="K6398" i="3" s="1"/>
  <c r="J6399" i="3"/>
  <c r="K6399" i="3" s="1"/>
  <c r="J6400" i="3"/>
  <c r="K6400" i="3" s="1"/>
  <c r="J6401" i="3"/>
  <c r="K6401" i="3" s="1"/>
  <c r="J6402" i="3"/>
  <c r="K6402" i="3" s="1"/>
  <c r="J6403" i="3"/>
  <c r="K6403" i="3" s="1"/>
  <c r="J6404" i="3"/>
  <c r="K6404" i="3" s="1"/>
  <c r="J6405" i="3"/>
  <c r="K6405" i="3" s="1"/>
  <c r="J6406" i="3"/>
  <c r="K6406" i="3" s="1"/>
  <c r="J6407" i="3"/>
  <c r="K6407" i="3" s="1"/>
  <c r="J6408" i="3"/>
  <c r="K6408" i="3" s="1"/>
  <c r="J6409" i="3"/>
  <c r="K6409" i="3" s="1"/>
  <c r="J6410" i="3"/>
  <c r="K6410" i="3" s="1"/>
  <c r="J6411" i="3"/>
  <c r="K6411" i="3" s="1"/>
  <c r="J6412" i="3"/>
  <c r="K6412" i="3" s="1"/>
  <c r="J6413" i="3"/>
  <c r="K6413" i="3" s="1"/>
  <c r="J6414" i="3"/>
  <c r="K6414" i="3" s="1"/>
  <c r="J6415" i="3"/>
  <c r="K6415" i="3" s="1"/>
  <c r="J6416" i="3"/>
  <c r="K6416" i="3" s="1"/>
  <c r="J6417" i="3"/>
  <c r="K6417" i="3" s="1"/>
  <c r="J6418" i="3"/>
  <c r="K6418" i="3" s="1"/>
  <c r="J6419" i="3"/>
  <c r="K6419" i="3" s="1"/>
  <c r="J6420" i="3"/>
  <c r="K6420" i="3" s="1"/>
  <c r="J6421" i="3"/>
  <c r="K6421" i="3" s="1"/>
  <c r="J6422" i="3"/>
  <c r="K6422" i="3" s="1"/>
  <c r="J6423" i="3"/>
  <c r="K6423" i="3" s="1"/>
  <c r="J6424" i="3"/>
  <c r="K6424" i="3" s="1"/>
  <c r="J6425" i="3"/>
  <c r="K6425" i="3" s="1"/>
  <c r="J6426" i="3"/>
  <c r="K6426" i="3" s="1"/>
  <c r="J6427" i="3"/>
  <c r="K6427" i="3" s="1"/>
  <c r="J6428" i="3"/>
  <c r="K6428" i="3" s="1"/>
  <c r="J6429" i="3"/>
  <c r="K6429" i="3" s="1"/>
  <c r="J6430" i="3"/>
  <c r="K6430" i="3" s="1"/>
  <c r="J6431" i="3"/>
  <c r="K6431" i="3" s="1"/>
  <c r="J6432" i="3"/>
  <c r="K6432" i="3" s="1"/>
  <c r="J6433" i="3"/>
  <c r="K6433" i="3" s="1"/>
  <c r="J6434" i="3"/>
  <c r="K6434" i="3" s="1"/>
  <c r="J6435" i="3"/>
  <c r="K6435" i="3" s="1"/>
  <c r="J6436" i="3"/>
  <c r="K6436" i="3" s="1"/>
  <c r="J6437" i="3"/>
  <c r="K6437" i="3" s="1"/>
  <c r="J6438" i="3"/>
  <c r="K6438" i="3" s="1"/>
  <c r="J6439" i="3"/>
  <c r="K6439" i="3" s="1"/>
  <c r="J6440" i="3"/>
  <c r="K6440" i="3" s="1"/>
  <c r="J6441" i="3"/>
  <c r="K6441" i="3" s="1"/>
  <c r="J6442" i="3"/>
  <c r="K6442" i="3" s="1"/>
  <c r="J6443" i="3"/>
  <c r="K6443" i="3" s="1"/>
  <c r="J6444" i="3"/>
  <c r="K6444" i="3" s="1"/>
  <c r="J6445" i="3"/>
  <c r="K6445" i="3" s="1"/>
  <c r="J6446" i="3"/>
  <c r="K6446" i="3" s="1"/>
  <c r="J6447" i="3"/>
  <c r="K6447" i="3" s="1"/>
  <c r="J6448" i="3"/>
  <c r="K6448" i="3" s="1"/>
  <c r="J6449" i="3"/>
  <c r="K6449" i="3" s="1"/>
  <c r="J6450" i="3"/>
  <c r="K6450" i="3" s="1"/>
  <c r="J6451" i="3"/>
  <c r="K6451" i="3" s="1"/>
  <c r="J6452" i="3"/>
  <c r="K6452" i="3" s="1"/>
  <c r="J6453" i="3"/>
  <c r="K6453" i="3" s="1"/>
  <c r="J6454" i="3"/>
  <c r="K6454" i="3" s="1"/>
  <c r="J6455" i="3"/>
  <c r="K6455" i="3" s="1"/>
  <c r="J6456" i="3"/>
  <c r="K6456" i="3" s="1"/>
  <c r="J6457" i="3"/>
  <c r="K6457" i="3" s="1"/>
  <c r="J6458" i="3"/>
  <c r="K6458" i="3" s="1"/>
  <c r="J6459" i="3"/>
  <c r="K6459" i="3" s="1"/>
  <c r="J6460" i="3"/>
  <c r="K6460" i="3" s="1"/>
  <c r="J6461" i="3"/>
  <c r="K6461" i="3" s="1"/>
  <c r="J6462" i="3"/>
  <c r="K6462" i="3" s="1"/>
  <c r="J6463" i="3"/>
  <c r="K6463" i="3" s="1"/>
  <c r="J6464" i="3"/>
  <c r="K6464" i="3" s="1"/>
  <c r="J6465" i="3"/>
  <c r="K6465" i="3" s="1"/>
  <c r="J6466" i="3"/>
  <c r="K6466" i="3" s="1"/>
  <c r="J6467" i="3"/>
  <c r="K6467" i="3" s="1"/>
  <c r="J6468" i="3"/>
  <c r="K6468" i="3" s="1"/>
  <c r="J6469" i="3"/>
  <c r="K6469" i="3" s="1"/>
  <c r="J6470" i="3"/>
  <c r="K6470" i="3" s="1"/>
  <c r="J6471" i="3"/>
  <c r="K6471" i="3" s="1"/>
  <c r="J6472" i="3"/>
  <c r="K6472" i="3" s="1"/>
  <c r="J6473" i="3"/>
  <c r="K6473" i="3" s="1"/>
  <c r="J6474" i="3"/>
  <c r="K6474" i="3" s="1"/>
  <c r="J6475" i="3"/>
  <c r="K6475" i="3" s="1"/>
  <c r="J6476" i="3"/>
  <c r="K6476" i="3" s="1"/>
  <c r="J6477" i="3"/>
  <c r="K6477" i="3" s="1"/>
  <c r="J6478" i="3"/>
  <c r="K6478" i="3" s="1"/>
  <c r="J6479" i="3"/>
  <c r="K6479" i="3" s="1"/>
  <c r="J6480" i="3"/>
  <c r="K6480" i="3" s="1"/>
  <c r="J6481" i="3"/>
  <c r="K6481" i="3" s="1"/>
  <c r="J6482" i="3"/>
  <c r="K6482" i="3" s="1"/>
  <c r="J6483" i="3"/>
  <c r="K6483" i="3" s="1"/>
  <c r="J6484" i="3"/>
  <c r="K6484" i="3" s="1"/>
  <c r="J6485" i="3"/>
  <c r="K6485" i="3" s="1"/>
  <c r="J6486" i="3"/>
  <c r="K6486" i="3" s="1"/>
  <c r="J6487" i="3"/>
  <c r="K6487" i="3" s="1"/>
  <c r="J6488" i="3"/>
  <c r="K6488" i="3" s="1"/>
  <c r="J6489" i="3"/>
  <c r="K6489" i="3" s="1"/>
  <c r="J6490" i="3"/>
  <c r="K6490" i="3" s="1"/>
  <c r="J6491" i="3"/>
  <c r="K6491" i="3" s="1"/>
  <c r="J6492" i="3"/>
  <c r="K6492" i="3" s="1"/>
  <c r="J6493" i="3"/>
  <c r="K6493" i="3" s="1"/>
  <c r="J6494" i="3"/>
  <c r="K6494" i="3" s="1"/>
  <c r="J6495" i="3"/>
  <c r="K6495" i="3" s="1"/>
  <c r="J6496" i="3"/>
  <c r="K6496" i="3" s="1"/>
  <c r="J6497" i="3"/>
  <c r="K6497" i="3" s="1"/>
  <c r="J6498" i="3"/>
  <c r="K6498" i="3" s="1"/>
  <c r="J6499" i="3"/>
  <c r="K6499" i="3" s="1"/>
  <c r="J6500" i="3"/>
  <c r="K6500" i="3" s="1"/>
  <c r="J6501" i="3"/>
  <c r="K6501" i="3" s="1"/>
  <c r="J6502" i="3"/>
  <c r="K6502" i="3" s="1"/>
  <c r="J6503" i="3"/>
  <c r="K6503" i="3" s="1"/>
  <c r="J6504" i="3"/>
  <c r="K6504" i="3" s="1"/>
  <c r="J6505" i="3"/>
  <c r="K6505" i="3" s="1"/>
  <c r="J6506" i="3"/>
  <c r="K6506" i="3" s="1"/>
  <c r="J6507" i="3"/>
  <c r="K6507" i="3" s="1"/>
  <c r="J6508" i="3"/>
  <c r="K6508" i="3" s="1"/>
  <c r="J6509" i="3"/>
  <c r="K6509" i="3" s="1"/>
  <c r="J6510" i="3"/>
  <c r="K6510" i="3" s="1"/>
  <c r="J6511" i="3"/>
  <c r="K6511" i="3" s="1"/>
  <c r="J6512" i="3"/>
  <c r="K6512" i="3" s="1"/>
  <c r="J6513" i="3"/>
  <c r="K6513" i="3" s="1"/>
  <c r="J6514" i="3"/>
  <c r="K6514" i="3" s="1"/>
  <c r="J6515" i="3"/>
  <c r="K6515" i="3" s="1"/>
  <c r="J6516" i="3"/>
  <c r="K6516" i="3" s="1"/>
  <c r="J6517" i="3"/>
  <c r="K6517" i="3" s="1"/>
  <c r="J6518" i="3"/>
  <c r="K6518" i="3" s="1"/>
  <c r="J6519" i="3"/>
  <c r="K6519" i="3" s="1"/>
  <c r="J6520" i="3"/>
  <c r="K6520" i="3" s="1"/>
  <c r="J6521" i="3"/>
  <c r="K6521" i="3" s="1"/>
  <c r="J6522" i="3"/>
  <c r="K6522" i="3" s="1"/>
  <c r="J6523" i="3"/>
  <c r="K6523" i="3" s="1"/>
  <c r="J6524" i="3"/>
  <c r="K6524" i="3" s="1"/>
  <c r="J6525" i="3"/>
  <c r="K6525" i="3" s="1"/>
  <c r="J6526" i="3"/>
  <c r="K6526" i="3" s="1"/>
  <c r="J6527" i="3"/>
  <c r="K6527" i="3" s="1"/>
  <c r="J6528" i="3"/>
  <c r="K6528" i="3" s="1"/>
  <c r="J6529" i="3"/>
  <c r="K6529" i="3" s="1"/>
  <c r="J6530" i="3"/>
  <c r="K6530" i="3" s="1"/>
  <c r="J6531" i="3"/>
  <c r="K6531" i="3" s="1"/>
  <c r="J6532" i="3"/>
  <c r="K6532" i="3" s="1"/>
  <c r="J6533" i="3"/>
  <c r="K6533" i="3" s="1"/>
  <c r="J6534" i="3"/>
  <c r="K6534" i="3" s="1"/>
  <c r="J6535" i="3"/>
  <c r="K6535" i="3" s="1"/>
  <c r="J6536" i="3"/>
  <c r="K6536" i="3" s="1"/>
  <c r="J6537" i="3"/>
  <c r="K6537" i="3" s="1"/>
  <c r="J6538" i="3"/>
  <c r="K6538" i="3" s="1"/>
  <c r="J6539" i="3"/>
  <c r="K6539" i="3" s="1"/>
  <c r="J6540" i="3"/>
  <c r="K6540" i="3" s="1"/>
  <c r="J6541" i="3"/>
  <c r="K6541" i="3" s="1"/>
  <c r="J6542" i="3"/>
  <c r="K6542" i="3" s="1"/>
  <c r="J6543" i="3"/>
  <c r="K6543" i="3" s="1"/>
  <c r="J6544" i="3"/>
  <c r="K6544" i="3" s="1"/>
  <c r="J6545" i="3"/>
  <c r="K6545" i="3" s="1"/>
  <c r="J6546" i="3"/>
  <c r="K6546" i="3" s="1"/>
  <c r="J6547" i="3"/>
  <c r="K6547" i="3" s="1"/>
  <c r="J6548" i="3"/>
  <c r="K6548" i="3" s="1"/>
  <c r="J6549" i="3"/>
  <c r="K6549" i="3" s="1"/>
  <c r="J6550" i="3"/>
  <c r="K6550" i="3" s="1"/>
  <c r="J6551" i="3"/>
  <c r="K6551" i="3" s="1"/>
  <c r="J6552" i="3"/>
  <c r="K6552" i="3" s="1"/>
  <c r="J6553" i="3"/>
  <c r="K6553" i="3" s="1"/>
  <c r="J6554" i="3"/>
  <c r="K6554" i="3" s="1"/>
  <c r="J6555" i="3"/>
  <c r="K6555" i="3" s="1"/>
  <c r="J6556" i="3"/>
  <c r="K6556" i="3" s="1"/>
  <c r="J6557" i="3"/>
  <c r="K6557" i="3" s="1"/>
  <c r="J6558" i="3"/>
  <c r="K6558" i="3" s="1"/>
  <c r="J6559" i="3"/>
  <c r="K6559" i="3" s="1"/>
  <c r="J6560" i="3"/>
  <c r="K6560" i="3" s="1"/>
  <c r="J6561" i="3"/>
  <c r="K6561" i="3" s="1"/>
  <c r="J6562" i="3"/>
  <c r="K6562" i="3" s="1"/>
  <c r="J6563" i="3"/>
  <c r="K6563" i="3" s="1"/>
  <c r="J6564" i="3"/>
  <c r="K6564" i="3" s="1"/>
  <c r="J6565" i="3"/>
  <c r="K6565" i="3" s="1"/>
  <c r="J6566" i="3"/>
  <c r="K6566" i="3" s="1"/>
  <c r="J6567" i="3"/>
  <c r="K6567" i="3" s="1"/>
  <c r="J6568" i="3"/>
  <c r="K6568" i="3" s="1"/>
  <c r="J6569" i="3"/>
  <c r="K6569" i="3" s="1"/>
  <c r="J6570" i="3"/>
  <c r="K6570" i="3" s="1"/>
  <c r="J6571" i="3"/>
  <c r="K6571" i="3" s="1"/>
  <c r="J6572" i="3"/>
  <c r="K6572" i="3" s="1"/>
  <c r="J6573" i="3"/>
  <c r="K6573" i="3" s="1"/>
  <c r="J6574" i="3"/>
  <c r="K6574" i="3" s="1"/>
  <c r="J6575" i="3"/>
  <c r="K6575" i="3" s="1"/>
  <c r="J6576" i="3"/>
  <c r="K6576" i="3" s="1"/>
  <c r="J6577" i="3"/>
  <c r="K6577" i="3" s="1"/>
  <c r="J6578" i="3"/>
  <c r="K6578" i="3" s="1"/>
  <c r="J6579" i="3"/>
  <c r="K6579" i="3" s="1"/>
  <c r="J6580" i="3"/>
  <c r="K6580" i="3" s="1"/>
  <c r="J6581" i="3"/>
  <c r="K6581" i="3" s="1"/>
  <c r="J6582" i="3"/>
  <c r="K6582" i="3" s="1"/>
  <c r="J6583" i="3"/>
  <c r="K6583" i="3" s="1"/>
  <c r="J6584" i="3"/>
  <c r="K6584" i="3" s="1"/>
  <c r="J6585" i="3"/>
  <c r="K6585" i="3" s="1"/>
  <c r="J6586" i="3"/>
  <c r="K6586" i="3" s="1"/>
  <c r="J6587" i="3"/>
  <c r="K6587" i="3" s="1"/>
  <c r="J6588" i="3"/>
  <c r="K6588" i="3" s="1"/>
  <c r="J6589" i="3"/>
  <c r="K6589" i="3" s="1"/>
  <c r="J6590" i="3"/>
  <c r="K6590" i="3" s="1"/>
  <c r="J6591" i="3"/>
  <c r="K6591" i="3" s="1"/>
  <c r="J6592" i="3"/>
  <c r="K6592" i="3" s="1"/>
  <c r="J6593" i="3"/>
  <c r="K6593" i="3" s="1"/>
  <c r="J6594" i="3"/>
  <c r="K6594" i="3" s="1"/>
  <c r="J6595" i="3"/>
  <c r="K6595" i="3" s="1"/>
  <c r="J6596" i="3"/>
  <c r="K6596" i="3" s="1"/>
  <c r="J6597" i="3"/>
  <c r="K6597" i="3" s="1"/>
  <c r="J6598" i="3"/>
  <c r="K6598" i="3" s="1"/>
  <c r="J6599" i="3"/>
  <c r="K6599" i="3" s="1"/>
  <c r="J6600" i="3"/>
  <c r="K6600" i="3" s="1"/>
  <c r="J6601" i="3"/>
  <c r="K6601" i="3" s="1"/>
  <c r="J6602" i="3"/>
  <c r="K6602" i="3" s="1"/>
  <c r="J6603" i="3"/>
  <c r="K6603" i="3" s="1"/>
  <c r="J6604" i="3"/>
  <c r="K6604" i="3" s="1"/>
  <c r="J6605" i="3"/>
  <c r="K6605" i="3" s="1"/>
  <c r="J6606" i="3"/>
  <c r="K6606" i="3" s="1"/>
  <c r="J6607" i="3"/>
  <c r="K6607" i="3" s="1"/>
  <c r="J6608" i="3"/>
  <c r="K6608" i="3" s="1"/>
  <c r="J6609" i="3"/>
  <c r="K6609" i="3" s="1"/>
  <c r="J6610" i="3"/>
  <c r="K6610" i="3" s="1"/>
  <c r="J6611" i="3"/>
  <c r="K6611" i="3" s="1"/>
  <c r="J6612" i="3"/>
  <c r="K6612" i="3" s="1"/>
  <c r="J6613" i="3"/>
  <c r="K6613" i="3" s="1"/>
  <c r="J6614" i="3"/>
  <c r="K6614" i="3" s="1"/>
  <c r="J6615" i="3"/>
  <c r="K6615" i="3" s="1"/>
  <c r="J6616" i="3"/>
  <c r="K6616" i="3" s="1"/>
  <c r="J6617" i="3"/>
  <c r="K6617" i="3" s="1"/>
  <c r="J6618" i="3"/>
  <c r="K6618" i="3" s="1"/>
  <c r="J6619" i="3"/>
  <c r="K6619" i="3" s="1"/>
  <c r="J6620" i="3"/>
  <c r="K6620" i="3" s="1"/>
  <c r="J6621" i="3"/>
  <c r="K6621" i="3" s="1"/>
  <c r="J6622" i="3"/>
  <c r="K6622" i="3" s="1"/>
  <c r="J6623" i="3"/>
  <c r="K6623" i="3" s="1"/>
  <c r="J6624" i="3"/>
  <c r="K6624" i="3" s="1"/>
  <c r="J6625" i="3"/>
  <c r="K6625" i="3" s="1"/>
  <c r="J6626" i="3"/>
  <c r="K6626" i="3" s="1"/>
  <c r="J6627" i="3"/>
  <c r="K6627" i="3" s="1"/>
  <c r="J6628" i="3"/>
  <c r="K6628" i="3" s="1"/>
  <c r="J6629" i="3"/>
  <c r="K6629" i="3" s="1"/>
  <c r="J6630" i="3"/>
  <c r="K6630" i="3" s="1"/>
  <c r="J6631" i="3"/>
  <c r="K6631" i="3" s="1"/>
  <c r="J6632" i="3"/>
  <c r="K6632" i="3" s="1"/>
  <c r="J6633" i="3"/>
  <c r="K6633" i="3" s="1"/>
  <c r="J6634" i="3"/>
  <c r="K6634" i="3" s="1"/>
  <c r="J6635" i="3"/>
  <c r="K6635" i="3" s="1"/>
  <c r="J6636" i="3"/>
  <c r="K6636" i="3" s="1"/>
  <c r="J6637" i="3"/>
  <c r="K6637" i="3" s="1"/>
  <c r="J6638" i="3"/>
  <c r="K6638" i="3" s="1"/>
  <c r="J6639" i="3"/>
  <c r="K6639" i="3" s="1"/>
  <c r="J6640" i="3"/>
  <c r="K6640" i="3" s="1"/>
  <c r="J6641" i="3"/>
  <c r="K6641" i="3" s="1"/>
  <c r="J6642" i="3"/>
  <c r="K6642" i="3" s="1"/>
  <c r="J6643" i="3"/>
  <c r="K6643" i="3" s="1"/>
  <c r="J6644" i="3"/>
  <c r="K6644" i="3" s="1"/>
  <c r="J6645" i="3"/>
  <c r="K6645" i="3" s="1"/>
  <c r="J6646" i="3"/>
  <c r="K6646" i="3" s="1"/>
  <c r="J6647" i="3"/>
  <c r="K6647" i="3" s="1"/>
  <c r="J6648" i="3"/>
  <c r="K6648" i="3" s="1"/>
  <c r="J6649" i="3"/>
  <c r="K6649" i="3" s="1"/>
  <c r="J6650" i="3"/>
  <c r="K6650" i="3" s="1"/>
  <c r="J6651" i="3"/>
  <c r="K6651" i="3" s="1"/>
  <c r="J6652" i="3"/>
  <c r="K6652" i="3" s="1"/>
  <c r="J6653" i="3"/>
  <c r="K6653" i="3" s="1"/>
  <c r="J6654" i="3"/>
  <c r="K6654" i="3" s="1"/>
  <c r="J6655" i="3"/>
  <c r="K6655" i="3" s="1"/>
  <c r="J6656" i="3"/>
  <c r="K6656" i="3" s="1"/>
  <c r="J6657" i="3"/>
  <c r="K6657" i="3" s="1"/>
  <c r="J6658" i="3"/>
  <c r="K6658" i="3" s="1"/>
  <c r="J6659" i="3"/>
  <c r="K6659" i="3" s="1"/>
  <c r="J6660" i="3"/>
  <c r="K6660" i="3" s="1"/>
  <c r="J6661" i="3"/>
  <c r="K6661" i="3" s="1"/>
  <c r="J6662" i="3"/>
  <c r="K6662" i="3" s="1"/>
  <c r="J6663" i="3"/>
  <c r="K6663" i="3" s="1"/>
  <c r="J6664" i="3"/>
  <c r="K6664" i="3" s="1"/>
  <c r="J6665" i="3"/>
  <c r="K6665" i="3" s="1"/>
  <c r="J6666" i="3"/>
  <c r="K6666" i="3" s="1"/>
  <c r="J6667" i="3"/>
  <c r="K6667" i="3" s="1"/>
  <c r="J6668" i="3"/>
  <c r="K6668" i="3" s="1"/>
  <c r="J6669" i="3"/>
  <c r="K6669" i="3" s="1"/>
  <c r="J6670" i="3"/>
  <c r="K6670" i="3" s="1"/>
  <c r="J6671" i="3"/>
  <c r="K6671" i="3" s="1"/>
  <c r="J6672" i="3"/>
  <c r="K6672" i="3" s="1"/>
  <c r="J6673" i="3"/>
  <c r="K6673" i="3" s="1"/>
  <c r="J6674" i="3"/>
  <c r="K6674" i="3" s="1"/>
  <c r="J6675" i="3"/>
  <c r="K6675" i="3" s="1"/>
  <c r="J6676" i="3"/>
  <c r="K6676" i="3" s="1"/>
  <c r="J6677" i="3"/>
  <c r="K6677" i="3" s="1"/>
  <c r="J6678" i="3"/>
  <c r="K6678" i="3" s="1"/>
  <c r="J6679" i="3"/>
  <c r="K6679" i="3" s="1"/>
  <c r="J6680" i="3"/>
  <c r="K6680" i="3" s="1"/>
  <c r="J6681" i="3"/>
  <c r="K6681" i="3" s="1"/>
  <c r="J6682" i="3"/>
  <c r="K6682" i="3" s="1"/>
  <c r="J6683" i="3"/>
  <c r="K6683" i="3" s="1"/>
  <c r="J6684" i="3"/>
  <c r="K6684" i="3" s="1"/>
  <c r="J6685" i="3"/>
  <c r="K6685" i="3" s="1"/>
  <c r="J6686" i="3"/>
  <c r="K6686" i="3" s="1"/>
  <c r="J6687" i="3"/>
  <c r="K6687" i="3" s="1"/>
  <c r="J6688" i="3"/>
  <c r="K6688" i="3" s="1"/>
  <c r="J6689" i="3"/>
  <c r="K6689" i="3" s="1"/>
  <c r="J6690" i="3"/>
  <c r="K6690" i="3" s="1"/>
  <c r="J6691" i="3"/>
  <c r="K6691" i="3" s="1"/>
  <c r="J6692" i="3"/>
  <c r="K6692" i="3" s="1"/>
  <c r="J6693" i="3"/>
  <c r="K6693" i="3" s="1"/>
  <c r="J6694" i="3"/>
  <c r="K6694" i="3" s="1"/>
  <c r="J6695" i="3"/>
  <c r="K6695" i="3" s="1"/>
  <c r="J6696" i="3"/>
  <c r="K6696" i="3" s="1"/>
  <c r="J6697" i="3"/>
  <c r="K6697" i="3" s="1"/>
  <c r="J6698" i="3"/>
  <c r="K6698" i="3" s="1"/>
  <c r="J6699" i="3"/>
  <c r="K6699" i="3" s="1"/>
  <c r="J6700" i="3"/>
  <c r="K6700" i="3" s="1"/>
  <c r="J6701" i="3"/>
  <c r="K6701" i="3" s="1"/>
  <c r="J6702" i="3"/>
  <c r="K6702" i="3" s="1"/>
  <c r="J6703" i="3"/>
  <c r="K6703" i="3" s="1"/>
  <c r="J6704" i="3"/>
  <c r="K6704" i="3" s="1"/>
  <c r="J6705" i="3"/>
  <c r="K6705" i="3" s="1"/>
  <c r="J6706" i="3"/>
  <c r="K6706" i="3" s="1"/>
  <c r="J6707" i="3"/>
  <c r="K6707" i="3" s="1"/>
  <c r="J6708" i="3"/>
  <c r="K6708" i="3" s="1"/>
  <c r="J6709" i="3"/>
  <c r="K6709" i="3" s="1"/>
  <c r="J6710" i="3"/>
  <c r="K6710" i="3" s="1"/>
  <c r="J6711" i="3"/>
  <c r="K6711" i="3" s="1"/>
  <c r="J6712" i="3"/>
  <c r="K6712" i="3" s="1"/>
  <c r="J6713" i="3"/>
  <c r="K6713" i="3" s="1"/>
  <c r="J6714" i="3"/>
  <c r="K6714" i="3" s="1"/>
  <c r="J6715" i="3"/>
  <c r="K6715" i="3" s="1"/>
  <c r="J6716" i="3"/>
  <c r="K6716" i="3" s="1"/>
  <c r="J6717" i="3"/>
  <c r="K6717" i="3" s="1"/>
  <c r="J6718" i="3"/>
  <c r="K6718" i="3" s="1"/>
  <c r="J6719" i="3"/>
  <c r="K6719" i="3" s="1"/>
  <c r="J6720" i="3"/>
  <c r="K6720" i="3" s="1"/>
  <c r="J6721" i="3"/>
  <c r="K6721" i="3" s="1"/>
  <c r="J6722" i="3"/>
  <c r="K6722" i="3" s="1"/>
  <c r="J6723" i="3"/>
  <c r="K6723" i="3" s="1"/>
  <c r="J6724" i="3"/>
  <c r="K6724" i="3" s="1"/>
  <c r="J6725" i="3"/>
  <c r="K6725" i="3" s="1"/>
  <c r="J6726" i="3"/>
  <c r="K6726" i="3" s="1"/>
  <c r="J6727" i="3"/>
  <c r="K6727" i="3" s="1"/>
  <c r="J6728" i="3"/>
  <c r="K6728" i="3" s="1"/>
  <c r="J6729" i="3"/>
  <c r="K6729" i="3" s="1"/>
  <c r="J6730" i="3"/>
  <c r="K6730" i="3" s="1"/>
  <c r="J6731" i="3"/>
  <c r="K6731" i="3" s="1"/>
  <c r="J6732" i="3"/>
  <c r="K6732" i="3" s="1"/>
  <c r="J6733" i="3"/>
  <c r="K6733" i="3" s="1"/>
  <c r="J6734" i="3"/>
  <c r="K6734" i="3" s="1"/>
  <c r="J6735" i="3"/>
  <c r="K6735" i="3" s="1"/>
  <c r="J6736" i="3"/>
  <c r="K6736" i="3" s="1"/>
  <c r="J6737" i="3"/>
  <c r="K6737" i="3" s="1"/>
  <c r="J6738" i="3"/>
  <c r="K6738" i="3" s="1"/>
  <c r="J6739" i="3"/>
  <c r="K6739" i="3" s="1"/>
  <c r="J6740" i="3"/>
  <c r="K6740" i="3" s="1"/>
  <c r="J6741" i="3"/>
  <c r="K6741" i="3" s="1"/>
  <c r="J6742" i="3"/>
  <c r="K6742" i="3" s="1"/>
  <c r="J6743" i="3"/>
  <c r="K6743" i="3" s="1"/>
  <c r="J6744" i="3"/>
  <c r="K6744" i="3" s="1"/>
  <c r="J6745" i="3"/>
  <c r="K6745" i="3" s="1"/>
  <c r="J6746" i="3"/>
  <c r="K6746" i="3" s="1"/>
  <c r="J6747" i="3"/>
  <c r="K6747" i="3" s="1"/>
  <c r="J6748" i="3"/>
  <c r="K6748" i="3" s="1"/>
  <c r="J6749" i="3"/>
  <c r="K6749" i="3" s="1"/>
  <c r="J6750" i="3"/>
  <c r="K6750" i="3" s="1"/>
  <c r="J6751" i="3"/>
  <c r="K6751" i="3" s="1"/>
  <c r="J6752" i="3"/>
  <c r="K6752" i="3" s="1"/>
  <c r="J6753" i="3"/>
  <c r="K6753" i="3" s="1"/>
  <c r="J6754" i="3"/>
  <c r="K6754" i="3" s="1"/>
  <c r="J6755" i="3"/>
  <c r="K6755" i="3" s="1"/>
  <c r="J6756" i="3"/>
  <c r="K6756" i="3" s="1"/>
  <c r="J6757" i="3"/>
  <c r="K6757" i="3" s="1"/>
  <c r="J6758" i="3"/>
  <c r="K6758" i="3" s="1"/>
  <c r="J6759" i="3"/>
  <c r="K6759" i="3" s="1"/>
  <c r="J6760" i="3"/>
  <c r="K6760" i="3" s="1"/>
  <c r="J6761" i="3"/>
  <c r="K6761" i="3" s="1"/>
  <c r="J6762" i="3"/>
  <c r="K6762" i="3" s="1"/>
  <c r="J6763" i="3"/>
  <c r="K6763" i="3" s="1"/>
  <c r="J6764" i="3"/>
  <c r="K6764" i="3" s="1"/>
  <c r="J6765" i="3"/>
  <c r="K6765" i="3" s="1"/>
  <c r="J6766" i="3"/>
  <c r="K6766" i="3" s="1"/>
  <c r="J6767" i="3"/>
  <c r="K6767" i="3" s="1"/>
  <c r="J6768" i="3"/>
  <c r="K6768" i="3" s="1"/>
  <c r="J6769" i="3"/>
  <c r="K6769" i="3" s="1"/>
  <c r="J6770" i="3"/>
  <c r="K6770" i="3" s="1"/>
  <c r="J6771" i="3"/>
  <c r="K6771" i="3" s="1"/>
  <c r="J6772" i="3"/>
  <c r="K6772" i="3" s="1"/>
  <c r="J6773" i="3"/>
  <c r="K6773" i="3" s="1"/>
  <c r="J6774" i="3"/>
  <c r="K6774" i="3" s="1"/>
  <c r="J6775" i="3"/>
  <c r="K6775" i="3" s="1"/>
  <c r="J6776" i="3"/>
  <c r="K6776" i="3" s="1"/>
  <c r="J6777" i="3"/>
  <c r="K6777" i="3" s="1"/>
  <c r="J6778" i="3"/>
  <c r="K6778" i="3" s="1"/>
  <c r="J6779" i="3"/>
  <c r="K6779" i="3" s="1"/>
  <c r="J6780" i="3"/>
  <c r="K6780" i="3" s="1"/>
  <c r="J6781" i="3"/>
  <c r="K6781" i="3" s="1"/>
  <c r="J6782" i="3"/>
  <c r="K6782" i="3" s="1"/>
  <c r="J6783" i="3"/>
  <c r="K6783" i="3" s="1"/>
  <c r="J6784" i="3"/>
  <c r="K6784" i="3" s="1"/>
  <c r="J6785" i="3"/>
  <c r="K6785" i="3" s="1"/>
  <c r="J6786" i="3"/>
  <c r="K6786" i="3" s="1"/>
  <c r="J6787" i="3"/>
  <c r="K6787" i="3" s="1"/>
  <c r="J6788" i="3"/>
  <c r="K6788" i="3" s="1"/>
  <c r="J6789" i="3"/>
  <c r="K6789" i="3" s="1"/>
  <c r="J6790" i="3"/>
  <c r="K6790" i="3" s="1"/>
  <c r="J6791" i="3"/>
  <c r="K6791" i="3" s="1"/>
  <c r="J6792" i="3"/>
  <c r="K6792" i="3" s="1"/>
  <c r="J6793" i="3"/>
  <c r="K6793" i="3" s="1"/>
  <c r="J6794" i="3"/>
  <c r="K6794" i="3" s="1"/>
  <c r="J6795" i="3"/>
  <c r="K6795" i="3" s="1"/>
  <c r="J6796" i="3"/>
  <c r="K6796" i="3" s="1"/>
  <c r="J6797" i="3"/>
  <c r="K6797" i="3" s="1"/>
  <c r="J6798" i="3"/>
  <c r="K6798" i="3" s="1"/>
  <c r="J6799" i="3"/>
  <c r="K6799" i="3" s="1"/>
  <c r="J6800" i="3"/>
  <c r="K6800" i="3" s="1"/>
  <c r="J6801" i="3"/>
  <c r="K6801" i="3" s="1"/>
  <c r="J6802" i="3"/>
  <c r="K6802" i="3" s="1"/>
  <c r="J6803" i="3"/>
  <c r="K6803" i="3" s="1"/>
  <c r="J6804" i="3"/>
  <c r="K6804" i="3" s="1"/>
  <c r="J6805" i="3"/>
  <c r="K6805" i="3" s="1"/>
  <c r="J6806" i="3"/>
  <c r="K6806" i="3" s="1"/>
  <c r="J6807" i="3"/>
  <c r="K6807" i="3" s="1"/>
  <c r="J6808" i="3"/>
  <c r="K6808" i="3" s="1"/>
  <c r="J6809" i="3"/>
  <c r="K6809" i="3" s="1"/>
  <c r="J6810" i="3"/>
  <c r="K6810" i="3" s="1"/>
  <c r="J6811" i="3"/>
  <c r="K6811" i="3" s="1"/>
  <c r="J6812" i="3"/>
  <c r="K6812" i="3" s="1"/>
  <c r="J6813" i="3"/>
  <c r="K6813" i="3" s="1"/>
  <c r="J6814" i="3"/>
  <c r="K6814" i="3" s="1"/>
  <c r="J6815" i="3"/>
  <c r="K6815" i="3" s="1"/>
  <c r="J6816" i="3"/>
  <c r="K6816" i="3" s="1"/>
  <c r="J6817" i="3"/>
  <c r="K6817" i="3" s="1"/>
  <c r="J6818" i="3"/>
  <c r="K6818" i="3" s="1"/>
  <c r="J6819" i="3"/>
  <c r="K6819" i="3" s="1"/>
  <c r="J6820" i="3"/>
  <c r="K6820" i="3" s="1"/>
  <c r="J6821" i="3"/>
  <c r="K6821" i="3" s="1"/>
  <c r="J6822" i="3"/>
  <c r="K6822" i="3" s="1"/>
  <c r="J6823" i="3"/>
  <c r="K6823" i="3" s="1"/>
  <c r="J6824" i="3"/>
  <c r="K6824" i="3" s="1"/>
  <c r="J6825" i="3"/>
  <c r="K6825" i="3" s="1"/>
  <c r="J6826" i="3"/>
  <c r="K6826" i="3" s="1"/>
  <c r="J6827" i="3"/>
  <c r="K6827" i="3" s="1"/>
  <c r="J6828" i="3"/>
  <c r="K6828" i="3" s="1"/>
  <c r="J6829" i="3"/>
  <c r="K6829" i="3" s="1"/>
  <c r="J6830" i="3"/>
  <c r="K6830" i="3" s="1"/>
  <c r="J6831" i="3"/>
  <c r="K6831" i="3" s="1"/>
  <c r="J6832" i="3"/>
  <c r="K6832" i="3" s="1"/>
  <c r="J6833" i="3"/>
  <c r="K6833" i="3" s="1"/>
  <c r="J6834" i="3"/>
  <c r="K6834" i="3" s="1"/>
  <c r="J6835" i="3"/>
  <c r="K6835" i="3" s="1"/>
  <c r="J6836" i="3"/>
  <c r="K6836" i="3" s="1"/>
  <c r="J6837" i="3"/>
  <c r="K6837" i="3" s="1"/>
  <c r="J6838" i="3"/>
  <c r="K6838" i="3" s="1"/>
  <c r="J6839" i="3"/>
  <c r="K6839" i="3" s="1"/>
  <c r="J6840" i="3"/>
  <c r="K6840" i="3" s="1"/>
  <c r="J6841" i="3"/>
  <c r="K6841" i="3" s="1"/>
  <c r="J6842" i="3"/>
  <c r="K6842" i="3" s="1"/>
  <c r="J6843" i="3"/>
  <c r="K6843" i="3" s="1"/>
  <c r="J6844" i="3"/>
  <c r="K6844" i="3" s="1"/>
  <c r="J6845" i="3"/>
  <c r="K6845" i="3" s="1"/>
  <c r="J6846" i="3"/>
  <c r="K6846" i="3" s="1"/>
  <c r="J6847" i="3"/>
  <c r="K6847" i="3" s="1"/>
  <c r="J6848" i="3"/>
  <c r="K6848" i="3" s="1"/>
  <c r="J6849" i="3"/>
  <c r="K6849" i="3" s="1"/>
  <c r="J6850" i="3"/>
  <c r="K6850" i="3" s="1"/>
  <c r="J6851" i="3"/>
  <c r="K6851" i="3" s="1"/>
  <c r="J6852" i="3"/>
  <c r="K6852" i="3" s="1"/>
  <c r="J6853" i="3"/>
  <c r="K6853" i="3" s="1"/>
  <c r="J6854" i="3"/>
  <c r="K6854" i="3" s="1"/>
  <c r="J6855" i="3"/>
  <c r="K6855" i="3" s="1"/>
  <c r="J6856" i="3"/>
  <c r="K6856" i="3" s="1"/>
  <c r="J6857" i="3"/>
  <c r="K6857" i="3" s="1"/>
  <c r="J6858" i="3"/>
  <c r="K6858" i="3" s="1"/>
  <c r="J6859" i="3"/>
  <c r="K6859" i="3" s="1"/>
  <c r="J6860" i="3"/>
  <c r="K6860" i="3" s="1"/>
  <c r="J6861" i="3"/>
  <c r="K6861" i="3" s="1"/>
  <c r="J6862" i="3"/>
  <c r="K6862" i="3" s="1"/>
  <c r="J6863" i="3"/>
  <c r="K6863" i="3" s="1"/>
  <c r="J6864" i="3"/>
  <c r="K6864" i="3" s="1"/>
  <c r="J6865" i="3"/>
  <c r="K6865" i="3" s="1"/>
  <c r="J6866" i="3"/>
  <c r="K6866" i="3" s="1"/>
  <c r="J6867" i="3"/>
  <c r="K6867" i="3" s="1"/>
  <c r="J6868" i="3"/>
  <c r="K6868" i="3" s="1"/>
  <c r="J6869" i="3"/>
  <c r="K6869" i="3" s="1"/>
  <c r="J6870" i="3"/>
  <c r="K6870" i="3" s="1"/>
  <c r="J6871" i="3"/>
  <c r="K6871" i="3" s="1"/>
  <c r="J6872" i="3"/>
  <c r="K6872" i="3" s="1"/>
  <c r="J6873" i="3"/>
  <c r="K6873" i="3" s="1"/>
  <c r="J6874" i="3"/>
  <c r="K6874" i="3" s="1"/>
  <c r="J6875" i="3"/>
  <c r="K6875" i="3" s="1"/>
  <c r="J6876" i="3"/>
  <c r="K6876" i="3" s="1"/>
  <c r="J6877" i="3"/>
  <c r="K6877" i="3" s="1"/>
  <c r="J6878" i="3"/>
  <c r="K6878" i="3" s="1"/>
  <c r="J6879" i="3"/>
  <c r="K6879" i="3" s="1"/>
  <c r="J6880" i="3"/>
  <c r="K6880" i="3" s="1"/>
  <c r="J6881" i="3"/>
  <c r="K6881" i="3" s="1"/>
  <c r="J6882" i="3"/>
  <c r="K6882" i="3" s="1"/>
  <c r="J6883" i="3"/>
  <c r="K6883" i="3" s="1"/>
  <c r="J6884" i="3"/>
  <c r="K6884" i="3" s="1"/>
  <c r="J6885" i="3"/>
  <c r="K6885" i="3" s="1"/>
  <c r="J6886" i="3"/>
  <c r="K6886" i="3" s="1"/>
  <c r="J6887" i="3"/>
  <c r="K6887" i="3" s="1"/>
  <c r="J6888" i="3"/>
  <c r="K6888" i="3" s="1"/>
  <c r="J6889" i="3"/>
  <c r="K6889" i="3" s="1"/>
  <c r="J6890" i="3"/>
  <c r="K6890" i="3" s="1"/>
  <c r="J6891" i="3"/>
  <c r="K6891" i="3" s="1"/>
  <c r="J6892" i="3"/>
  <c r="K6892" i="3" s="1"/>
  <c r="J6893" i="3"/>
  <c r="K6893" i="3" s="1"/>
  <c r="J6894" i="3"/>
  <c r="K6894" i="3" s="1"/>
  <c r="J6895" i="3"/>
  <c r="K6895" i="3" s="1"/>
  <c r="J6896" i="3"/>
  <c r="K6896" i="3" s="1"/>
  <c r="J6897" i="3"/>
  <c r="K6897" i="3" s="1"/>
  <c r="J6898" i="3"/>
  <c r="K6898" i="3" s="1"/>
  <c r="J6899" i="3"/>
  <c r="K6899" i="3" s="1"/>
  <c r="J6900" i="3"/>
  <c r="K6900" i="3" s="1"/>
  <c r="J6901" i="3"/>
  <c r="K6901" i="3" s="1"/>
  <c r="J6902" i="3"/>
  <c r="K6902" i="3" s="1"/>
  <c r="J6903" i="3"/>
  <c r="K6903" i="3" s="1"/>
  <c r="J6904" i="3"/>
  <c r="K6904" i="3" s="1"/>
  <c r="J6905" i="3"/>
  <c r="K6905" i="3" s="1"/>
  <c r="J6906" i="3"/>
  <c r="K6906" i="3" s="1"/>
  <c r="J6907" i="3"/>
  <c r="K6907" i="3" s="1"/>
  <c r="J6908" i="3"/>
  <c r="K6908" i="3" s="1"/>
  <c r="J6909" i="3"/>
  <c r="K6909" i="3" s="1"/>
  <c r="J6910" i="3"/>
  <c r="K6910" i="3" s="1"/>
  <c r="J6911" i="3"/>
  <c r="K6911" i="3" s="1"/>
  <c r="J6912" i="3"/>
  <c r="K6912" i="3" s="1"/>
  <c r="J6913" i="3"/>
  <c r="K6913" i="3" s="1"/>
  <c r="J6914" i="3"/>
  <c r="K6914" i="3" s="1"/>
  <c r="J6915" i="3"/>
  <c r="K6915" i="3" s="1"/>
  <c r="J6916" i="3"/>
  <c r="K6916" i="3" s="1"/>
  <c r="J6917" i="3"/>
  <c r="K6917" i="3" s="1"/>
  <c r="J6918" i="3"/>
  <c r="K6918" i="3" s="1"/>
  <c r="J6919" i="3"/>
  <c r="K6919" i="3" s="1"/>
  <c r="J6920" i="3"/>
  <c r="K6920" i="3" s="1"/>
  <c r="J6921" i="3"/>
  <c r="K6921" i="3" s="1"/>
  <c r="J6922" i="3"/>
  <c r="K6922" i="3" s="1"/>
  <c r="J6923" i="3"/>
  <c r="K6923" i="3" s="1"/>
  <c r="J6924" i="3"/>
  <c r="K6924" i="3" s="1"/>
  <c r="J6925" i="3"/>
  <c r="K6925" i="3" s="1"/>
  <c r="J6926" i="3"/>
  <c r="K6926" i="3" s="1"/>
  <c r="J6927" i="3"/>
  <c r="K6927" i="3" s="1"/>
  <c r="J6928" i="3"/>
  <c r="K6928" i="3" s="1"/>
  <c r="J6929" i="3"/>
  <c r="K6929" i="3" s="1"/>
  <c r="J6930" i="3"/>
  <c r="K6930" i="3" s="1"/>
  <c r="J6931" i="3"/>
  <c r="K6931" i="3" s="1"/>
  <c r="J6932" i="3"/>
  <c r="K6932" i="3" s="1"/>
  <c r="J6933" i="3"/>
  <c r="K6933" i="3" s="1"/>
  <c r="J6934" i="3"/>
  <c r="K6934" i="3" s="1"/>
  <c r="J6935" i="3"/>
  <c r="K6935" i="3" s="1"/>
  <c r="J6936" i="3"/>
  <c r="K6936" i="3" s="1"/>
  <c r="J6937" i="3"/>
  <c r="K6937" i="3" s="1"/>
  <c r="J6938" i="3"/>
  <c r="K6938" i="3" s="1"/>
  <c r="J6939" i="3"/>
  <c r="K6939" i="3" s="1"/>
  <c r="J6940" i="3"/>
  <c r="K6940" i="3" s="1"/>
  <c r="J6941" i="3"/>
  <c r="K6941" i="3" s="1"/>
  <c r="J6942" i="3"/>
  <c r="K6942" i="3" s="1"/>
  <c r="J6943" i="3"/>
  <c r="K6943" i="3" s="1"/>
  <c r="J6944" i="3"/>
  <c r="K6944" i="3" s="1"/>
  <c r="J6945" i="3"/>
  <c r="K6945" i="3" s="1"/>
  <c r="J6946" i="3"/>
  <c r="K6946" i="3" s="1"/>
  <c r="J6947" i="3"/>
  <c r="K6947" i="3" s="1"/>
  <c r="J6948" i="3"/>
  <c r="K6948" i="3" s="1"/>
  <c r="J6949" i="3"/>
  <c r="K6949" i="3" s="1"/>
  <c r="J6950" i="3"/>
  <c r="K6950" i="3" s="1"/>
  <c r="J6951" i="3"/>
  <c r="K6951" i="3" s="1"/>
  <c r="J6952" i="3"/>
  <c r="K6952" i="3" s="1"/>
  <c r="J6953" i="3"/>
  <c r="K6953" i="3" s="1"/>
  <c r="J6954" i="3"/>
  <c r="K6954" i="3" s="1"/>
  <c r="J6955" i="3"/>
  <c r="K6955" i="3" s="1"/>
  <c r="J6956" i="3"/>
  <c r="K6956" i="3" s="1"/>
  <c r="J6957" i="3"/>
  <c r="K6957" i="3" s="1"/>
  <c r="J6958" i="3"/>
  <c r="K6958" i="3" s="1"/>
  <c r="J6959" i="3"/>
  <c r="K6959" i="3" s="1"/>
  <c r="J6960" i="3"/>
  <c r="K6960" i="3" s="1"/>
  <c r="J6961" i="3"/>
  <c r="K6961" i="3" s="1"/>
  <c r="J6962" i="3"/>
  <c r="K6962" i="3" s="1"/>
  <c r="J6963" i="3"/>
  <c r="K6963" i="3" s="1"/>
  <c r="J6964" i="3"/>
  <c r="K6964" i="3" s="1"/>
  <c r="J6965" i="3"/>
  <c r="K6965" i="3" s="1"/>
  <c r="J6966" i="3"/>
  <c r="K6966" i="3" s="1"/>
  <c r="J6967" i="3"/>
  <c r="K6967" i="3" s="1"/>
  <c r="J6968" i="3"/>
  <c r="K6968" i="3" s="1"/>
  <c r="J6969" i="3"/>
  <c r="K6969" i="3" s="1"/>
  <c r="J6970" i="3"/>
  <c r="K6970" i="3" s="1"/>
  <c r="J6971" i="3"/>
  <c r="K6971" i="3" s="1"/>
  <c r="J6972" i="3"/>
  <c r="K6972" i="3" s="1"/>
  <c r="J6973" i="3"/>
  <c r="K6973" i="3" s="1"/>
  <c r="J6974" i="3"/>
  <c r="K6974" i="3" s="1"/>
  <c r="J6975" i="3"/>
  <c r="K6975" i="3" s="1"/>
  <c r="J6976" i="3"/>
  <c r="K6976" i="3" s="1"/>
  <c r="J6977" i="3"/>
  <c r="K6977" i="3" s="1"/>
  <c r="J6978" i="3"/>
  <c r="K6978" i="3" s="1"/>
  <c r="J6979" i="3"/>
  <c r="K6979" i="3" s="1"/>
  <c r="J6980" i="3"/>
  <c r="K6980" i="3" s="1"/>
  <c r="J6981" i="3"/>
  <c r="K6981" i="3" s="1"/>
  <c r="J6982" i="3"/>
  <c r="K6982" i="3" s="1"/>
  <c r="J6983" i="3"/>
  <c r="K6983" i="3" s="1"/>
  <c r="J6984" i="3"/>
  <c r="K6984" i="3" s="1"/>
  <c r="J6985" i="3"/>
  <c r="K6985" i="3" s="1"/>
  <c r="J6986" i="3"/>
  <c r="K6986" i="3" s="1"/>
  <c r="J6987" i="3"/>
  <c r="K6987" i="3" s="1"/>
  <c r="J6988" i="3"/>
  <c r="K6988" i="3" s="1"/>
  <c r="J6989" i="3"/>
  <c r="K6989" i="3" s="1"/>
  <c r="J6990" i="3"/>
  <c r="K6990" i="3" s="1"/>
  <c r="J6991" i="3"/>
  <c r="K6991" i="3" s="1"/>
  <c r="J6992" i="3"/>
  <c r="K6992" i="3" s="1"/>
  <c r="J6993" i="3"/>
  <c r="K6993" i="3" s="1"/>
  <c r="J6994" i="3"/>
  <c r="K6994" i="3" s="1"/>
  <c r="J6995" i="3"/>
  <c r="K6995" i="3" s="1"/>
  <c r="J6996" i="3"/>
  <c r="K6996" i="3" s="1"/>
  <c r="J6997" i="3"/>
  <c r="K6997" i="3" s="1"/>
  <c r="J6998" i="3"/>
  <c r="K6998" i="3" s="1"/>
  <c r="J6999" i="3"/>
  <c r="K6999" i="3" s="1"/>
  <c r="J7000" i="3"/>
  <c r="K7000" i="3" s="1"/>
  <c r="J7001" i="3"/>
  <c r="K7001" i="3" s="1"/>
  <c r="J7002" i="3"/>
  <c r="K7002" i="3" s="1"/>
  <c r="J7003" i="3"/>
  <c r="K7003" i="3" s="1"/>
  <c r="J7004" i="3"/>
  <c r="K7004" i="3" s="1"/>
  <c r="J7005" i="3"/>
  <c r="K7005" i="3" s="1"/>
  <c r="J7006" i="3"/>
  <c r="K7006" i="3" s="1"/>
  <c r="J7007" i="3"/>
  <c r="K7007" i="3" s="1"/>
  <c r="J7008" i="3"/>
  <c r="K7008" i="3" s="1"/>
  <c r="J7009" i="3"/>
  <c r="K7009" i="3" s="1"/>
  <c r="J7010" i="3"/>
  <c r="K7010" i="3" s="1"/>
  <c r="J7011" i="3"/>
  <c r="K7011" i="3" s="1"/>
  <c r="J7012" i="3"/>
  <c r="K7012" i="3" s="1"/>
  <c r="J7013" i="3"/>
  <c r="K7013" i="3" s="1"/>
  <c r="J7014" i="3"/>
  <c r="K7014" i="3" s="1"/>
  <c r="J7015" i="3"/>
  <c r="K7015" i="3" s="1"/>
  <c r="J7016" i="3"/>
  <c r="K7016" i="3" s="1"/>
  <c r="J7017" i="3"/>
  <c r="K7017" i="3" s="1"/>
  <c r="J7018" i="3"/>
  <c r="K7018" i="3" s="1"/>
  <c r="J7019" i="3"/>
  <c r="K7019" i="3" s="1"/>
  <c r="J7020" i="3"/>
  <c r="K7020" i="3" s="1"/>
  <c r="J7021" i="3"/>
  <c r="K7021" i="3" s="1"/>
  <c r="J7022" i="3"/>
  <c r="K7022" i="3" s="1"/>
  <c r="J7023" i="3"/>
  <c r="K7023" i="3" s="1"/>
  <c r="J7024" i="3"/>
  <c r="K7024" i="3" s="1"/>
  <c r="J7025" i="3"/>
  <c r="K7025" i="3" s="1"/>
  <c r="J7026" i="3"/>
  <c r="K7026" i="3" s="1"/>
  <c r="J7027" i="3"/>
  <c r="K7027" i="3" s="1"/>
  <c r="J7028" i="3"/>
  <c r="K7028" i="3" s="1"/>
  <c r="J7029" i="3"/>
  <c r="K7029" i="3" s="1"/>
  <c r="J7030" i="3"/>
  <c r="K7030" i="3" s="1"/>
  <c r="J7031" i="3"/>
  <c r="K7031" i="3" s="1"/>
  <c r="J7032" i="3"/>
  <c r="K7032" i="3" s="1"/>
  <c r="J7033" i="3"/>
  <c r="K7033" i="3" s="1"/>
  <c r="J7034" i="3"/>
  <c r="K7034" i="3" s="1"/>
  <c r="J7035" i="3"/>
  <c r="K7035" i="3" s="1"/>
  <c r="J7036" i="3"/>
  <c r="K7036" i="3" s="1"/>
  <c r="J7037" i="3"/>
  <c r="K7037" i="3" s="1"/>
  <c r="J7038" i="3"/>
  <c r="K7038" i="3" s="1"/>
  <c r="J7039" i="3"/>
  <c r="K7039" i="3" s="1"/>
  <c r="J7040" i="3"/>
  <c r="K7040" i="3" s="1"/>
  <c r="J7041" i="3"/>
  <c r="K7041" i="3" s="1"/>
  <c r="J7042" i="3"/>
  <c r="K7042" i="3" s="1"/>
  <c r="J7043" i="3"/>
  <c r="K7043" i="3" s="1"/>
  <c r="J7044" i="3"/>
  <c r="K7044" i="3" s="1"/>
  <c r="J7045" i="3"/>
  <c r="K7045" i="3" s="1"/>
  <c r="J7046" i="3"/>
  <c r="K7046" i="3" s="1"/>
  <c r="J7047" i="3"/>
  <c r="K7047" i="3" s="1"/>
  <c r="J7048" i="3"/>
  <c r="K7048" i="3" s="1"/>
  <c r="J7049" i="3"/>
  <c r="K7049" i="3" s="1"/>
  <c r="J7050" i="3"/>
  <c r="K7050" i="3" s="1"/>
  <c r="J7051" i="3"/>
  <c r="K7051" i="3" s="1"/>
  <c r="J7052" i="3"/>
  <c r="K7052" i="3" s="1"/>
  <c r="J7053" i="3"/>
  <c r="K7053" i="3" s="1"/>
  <c r="J7054" i="3"/>
  <c r="K7054" i="3" s="1"/>
  <c r="J7055" i="3"/>
  <c r="K7055" i="3" s="1"/>
  <c r="J7056" i="3"/>
  <c r="K7056" i="3" s="1"/>
  <c r="J7057" i="3"/>
  <c r="K7057" i="3" s="1"/>
  <c r="J7058" i="3"/>
  <c r="K7058" i="3" s="1"/>
  <c r="J7059" i="3"/>
  <c r="K7059" i="3" s="1"/>
  <c r="J7060" i="3"/>
  <c r="K7060" i="3" s="1"/>
  <c r="J7061" i="3"/>
  <c r="K7061" i="3" s="1"/>
  <c r="J7062" i="3"/>
  <c r="K7062" i="3" s="1"/>
  <c r="J7063" i="3"/>
  <c r="K7063" i="3" s="1"/>
  <c r="J7064" i="3"/>
  <c r="K7064" i="3" s="1"/>
  <c r="J7065" i="3"/>
  <c r="K7065" i="3" s="1"/>
  <c r="J7066" i="3"/>
  <c r="K7066" i="3" s="1"/>
  <c r="J7067" i="3"/>
  <c r="K7067" i="3" s="1"/>
  <c r="J7068" i="3"/>
  <c r="K7068" i="3" s="1"/>
  <c r="J7069" i="3"/>
  <c r="K7069" i="3" s="1"/>
  <c r="J7070" i="3"/>
  <c r="K7070" i="3" s="1"/>
  <c r="J7071" i="3"/>
  <c r="K7071" i="3" s="1"/>
  <c r="J7072" i="3"/>
  <c r="K7072" i="3" s="1"/>
  <c r="J7073" i="3"/>
  <c r="K7073" i="3" s="1"/>
  <c r="J7074" i="3"/>
  <c r="K7074" i="3" s="1"/>
  <c r="J7075" i="3"/>
  <c r="K7075" i="3" s="1"/>
  <c r="J7076" i="3"/>
  <c r="K7076" i="3" s="1"/>
  <c r="J7077" i="3"/>
  <c r="K7077" i="3" s="1"/>
  <c r="J7078" i="3"/>
  <c r="K7078" i="3" s="1"/>
  <c r="J7079" i="3"/>
  <c r="K7079" i="3" s="1"/>
  <c r="J7080" i="3"/>
  <c r="K7080" i="3" s="1"/>
  <c r="J7081" i="3"/>
  <c r="K7081" i="3" s="1"/>
  <c r="J7082" i="3"/>
  <c r="K7082" i="3" s="1"/>
  <c r="J7083" i="3"/>
  <c r="K7083" i="3" s="1"/>
  <c r="J7084" i="3"/>
  <c r="K7084" i="3" s="1"/>
  <c r="J7085" i="3"/>
  <c r="K7085" i="3" s="1"/>
  <c r="J7086" i="3"/>
  <c r="K7086" i="3" s="1"/>
  <c r="J7087" i="3"/>
  <c r="K7087" i="3" s="1"/>
  <c r="J7088" i="3"/>
  <c r="K7088" i="3" s="1"/>
  <c r="J7089" i="3"/>
  <c r="K7089" i="3" s="1"/>
  <c r="J7090" i="3"/>
  <c r="K7090" i="3" s="1"/>
  <c r="J7091" i="3"/>
  <c r="K7091" i="3" s="1"/>
  <c r="J7092" i="3"/>
  <c r="K7092" i="3" s="1"/>
  <c r="J7093" i="3"/>
  <c r="K7093" i="3" s="1"/>
  <c r="J7094" i="3"/>
  <c r="K7094" i="3" s="1"/>
  <c r="J7095" i="3"/>
  <c r="K7095" i="3" s="1"/>
  <c r="J7096" i="3"/>
  <c r="K7096" i="3" s="1"/>
  <c r="J7097" i="3"/>
  <c r="K7097" i="3" s="1"/>
  <c r="J7098" i="3"/>
  <c r="K7098" i="3" s="1"/>
  <c r="J7099" i="3"/>
  <c r="K7099" i="3" s="1"/>
  <c r="J7100" i="3"/>
  <c r="K7100" i="3" s="1"/>
  <c r="J7101" i="3"/>
  <c r="K7101" i="3" s="1"/>
  <c r="J7102" i="3"/>
  <c r="K7102" i="3" s="1"/>
  <c r="J7103" i="3"/>
  <c r="K7103" i="3" s="1"/>
  <c r="J7104" i="3"/>
  <c r="K7104" i="3" s="1"/>
  <c r="J7105" i="3"/>
  <c r="K7105" i="3" s="1"/>
  <c r="J7106" i="3"/>
  <c r="K7106" i="3" s="1"/>
  <c r="J7107" i="3"/>
  <c r="K7107" i="3" s="1"/>
  <c r="J7108" i="3"/>
  <c r="K7108" i="3" s="1"/>
  <c r="J7109" i="3"/>
  <c r="K7109" i="3" s="1"/>
  <c r="J7110" i="3"/>
  <c r="K7110" i="3" s="1"/>
  <c r="J7111" i="3"/>
  <c r="K7111" i="3" s="1"/>
  <c r="J7112" i="3"/>
  <c r="K7112" i="3" s="1"/>
  <c r="J7113" i="3"/>
  <c r="K7113" i="3" s="1"/>
  <c r="J7114" i="3"/>
  <c r="K7114" i="3" s="1"/>
  <c r="J7115" i="3"/>
  <c r="K7115" i="3" s="1"/>
  <c r="J7116" i="3"/>
  <c r="K7116" i="3" s="1"/>
  <c r="J7117" i="3"/>
  <c r="K7117" i="3" s="1"/>
  <c r="J7118" i="3"/>
  <c r="K7118" i="3" s="1"/>
  <c r="J7119" i="3"/>
  <c r="K7119" i="3" s="1"/>
  <c r="J7120" i="3"/>
  <c r="K7120" i="3" s="1"/>
  <c r="J7121" i="3"/>
  <c r="K7121" i="3" s="1"/>
  <c r="J7122" i="3"/>
  <c r="K7122" i="3" s="1"/>
  <c r="J7123" i="3"/>
  <c r="K7123" i="3" s="1"/>
  <c r="J7124" i="3"/>
  <c r="K7124" i="3" s="1"/>
  <c r="J7125" i="3"/>
  <c r="K7125" i="3" s="1"/>
  <c r="J7126" i="3"/>
  <c r="K7126" i="3" s="1"/>
  <c r="J7127" i="3"/>
  <c r="K7127" i="3" s="1"/>
  <c r="J7128" i="3"/>
  <c r="K7128" i="3" s="1"/>
  <c r="J7129" i="3"/>
  <c r="K7129" i="3" s="1"/>
  <c r="J7130" i="3"/>
  <c r="K7130" i="3" s="1"/>
  <c r="J7131" i="3"/>
  <c r="K7131" i="3" s="1"/>
  <c r="J7132" i="3"/>
  <c r="K7132" i="3" s="1"/>
  <c r="J7133" i="3"/>
  <c r="K7133" i="3" s="1"/>
  <c r="J7134" i="3"/>
  <c r="K7134" i="3" s="1"/>
  <c r="J7135" i="3"/>
  <c r="K7135" i="3" s="1"/>
  <c r="J7136" i="3"/>
  <c r="K7136" i="3" s="1"/>
  <c r="J7137" i="3"/>
  <c r="K7137" i="3" s="1"/>
  <c r="J7138" i="3"/>
  <c r="K7138" i="3" s="1"/>
  <c r="J7139" i="3"/>
  <c r="K7139" i="3" s="1"/>
  <c r="J7140" i="3"/>
  <c r="K7140" i="3" s="1"/>
  <c r="J7141" i="3"/>
  <c r="K7141" i="3" s="1"/>
  <c r="J7142" i="3"/>
  <c r="K7142" i="3" s="1"/>
  <c r="J7143" i="3"/>
  <c r="K7143" i="3" s="1"/>
  <c r="J7144" i="3"/>
  <c r="K7144" i="3" s="1"/>
  <c r="J7145" i="3"/>
  <c r="K7145" i="3" s="1"/>
  <c r="J7146" i="3"/>
  <c r="K7146" i="3" s="1"/>
  <c r="J7147" i="3"/>
  <c r="K7147" i="3" s="1"/>
  <c r="J7148" i="3"/>
  <c r="K7148" i="3" s="1"/>
  <c r="J7149" i="3"/>
  <c r="K7149" i="3" s="1"/>
  <c r="J7150" i="3"/>
  <c r="K7150" i="3" s="1"/>
  <c r="J7151" i="3"/>
  <c r="K7151" i="3" s="1"/>
  <c r="J7152" i="3"/>
  <c r="K7152" i="3" s="1"/>
  <c r="J7153" i="3"/>
  <c r="K7153" i="3" s="1"/>
  <c r="J7154" i="3"/>
  <c r="K7154" i="3" s="1"/>
  <c r="J7155" i="3"/>
  <c r="K7155" i="3" s="1"/>
  <c r="J7156" i="3"/>
  <c r="K7156" i="3" s="1"/>
  <c r="J7157" i="3"/>
  <c r="K7157" i="3" s="1"/>
  <c r="J7158" i="3"/>
  <c r="K7158" i="3" s="1"/>
  <c r="J7159" i="3"/>
  <c r="K7159" i="3" s="1"/>
  <c r="J7160" i="3"/>
  <c r="K7160" i="3" s="1"/>
  <c r="J7161" i="3"/>
  <c r="K7161" i="3" s="1"/>
  <c r="J7162" i="3"/>
  <c r="K7162" i="3" s="1"/>
  <c r="J7163" i="3"/>
  <c r="K7163" i="3" s="1"/>
  <c r="J7164" i="3"/>
  <c r="K7164" i="3" s="1"/>
  <c r="J7165" i="3"/>
  <c r="K7165" i="3" s="1"/>
  <c r="J7166" i="3"/>
  <c r="K7166" i="3" s="1"/>
  <c r="J7167" i="3"/>
  <c r="K7167" i="3" s="1"/>
  <c r="J7168" i="3"/>
  <c r="K7168" i="3" s="1"/>
  <c r="J7169" i="3"/>
  <c r="K7169" i="3" s="1"/>
  <c r="J7170" i="3"/>
  <c r="K7170" i="3" s="1"/>
  <c r="J7171" i="3"/>
  <c r="K7171" i="3" s="1"/>
  <c r="J7172" i="3"/>
  <c r="K7172" i="3" s="1"/>
  <c r="J7173" i="3"/>
  <c r="K7173" i="3" s="1"/>
  <c r="J7174" i="3"/>
  <c r="K7174" i="3" s="1"/>
  <c r="J7175" i="3"/>
  <c r="K7175" i="3" s="1"/>
  <c r="J7176" i="3"/>
  <c r="K7176" i="3" s="1"/>
  <c r="J7177" i="3"/>
  <c r="K7177" i="3" s="1"/>
  <c r="J7178" i="3"/>
  <c r="K7178" i="3" s="1"/>
  <c r="J7179" i="3"/>
  <c r="K7179" i="3" s="1"/>
  <c r="J7180" i="3"/>
  <c r="K7180" i="3" s="1"/>
  <c r="J7181" i="3"/>
  <c r="K7181" i="3" s="1"/>
  <c r="J7182" i="3"/>
  <c r="K7182" i="3" s="1"/>
  <c r="J7183" i="3"/>
  <c r="K7183" i="3" s="1"/>
  <c r="J7184" i="3"/>
  <c r="K7184" i="3" s="1"/>
  <c r="J7185" i="3"/>
  <c r="K7185" i="3" s="1"/>
  <c r="J7186" i="3"/>
  <c r="K7186" i="3" s="1"/>
  <c r="J7187" i="3"/>
  <c r="K7187" i="3" s="1"/>
  <c r="J7188" i="3"/>
  <c r="K7188" i="3" s="1"/>
  <c r="J7189" i="3"/>
  <c r="K7189" i="3" s="1"/>
  <c r="J7190" i="3"/>
  <c r="K7190" i="3" s="1"/>
  <c r="J7191" i="3"/>
  <c r="K7191" i="3" s="1"/>
  <c r="J7192" i="3"/>
  <c r="K7192" i="3" s="1"/>
  <c r="J7193" i="3"/>
  <c r="K7193" i="3" s="1"/>
  <c r="J7194" i="3"/>
  <c r="K7194" i="3" s="1"/>
  <c r="J7195" i="3"/>
  <c r="K7195" i="3" s="1"/>
  <c r="J7196" i="3"/>
  <c r="K7196" i="3" s="1"/>
  <c r="J7197" i="3"/>
  <c r="K7197" i="3" s="1"/>
  <c r="J7198" i="3"/>
  <c r="K7198" i="3" s="1"/>
  <c r="J7199" i="3"/>
  <c r="K7199" i="3" s="1"/>
  <c r="J7200" i="3"/>
  <c r="K7200" i="3" s="1"/>
  <c r="J7201" i="3"/>
  <c r="K7201" i="3" s="1"/>
  <c r="J7202" i="3"/>
  <c r="K7202" i="3" s="1"/>
  <c r="J7203" i="3"/>
  <c r="K7203" i="3" s="1"/>
  <c r="J7204" i="3"/>
  <c r="K7204" i="3" s="1"/>
  <c r="J7205" i="3"/>
  <c r="K7205" i="3" s="1"/>
  <c r="J7206" i="3"/>
  <c r="K7206" i="3" s="1"/>
  <c r="J7207" i="3"/>
  <c r="K7207" i="3" s="1"/>
  <c r="J7208" i="3"/>
  <c r="K7208" i="3" s="1"/>
  <c r="J7209" i="3"/>
  <c r="K7209" i="3" s="1"/>
  <c r="J7210" i="3"/>
  <c r="K7210" i="3" s="1"/>
  <c r="J7211" i="3"/>
  <c r="K7211" i="3" s="1"/>
  <c r="J7212" i="3"/>
  <c r="K7212" i="3" s="1"/>
  <c r="J7213" i="3"/>
  <c r="K7213" i="3" s="1"/>
  <c r="J7214" i="3"/>
  <c r="K7214" i="3" s="1"/>
  <c r="J7215" i="3"/>
  <c r="K7215" i="3" s="1"/>
  <c r="J7216" i="3"/>
  <c r="K7216" i="3" s="1"/>
  <c r="J7217" i="3"/>
  <c r="K7217" i="3" s="1"/>
  <c r="J7218" i="3"/>
  <c r="K7218" i="3" s="1"/>
  <c r="J7219" i="3"/>
  <c r="K7219" i="3" s="1"/>
  <c r="J7220" i="3"/>
  <c r="K7220" i="3" s="1"/>
  <c r="J7221" i="3"/>
  <c r="K7221" i="3" s="1"/>
  <c r="J7222" i="3"/>
  <c r="K7222" i="3" s="1"/>
  <c r="J7223" i="3"/>
  <c r="K7223" i="3" s="1"/>
  <c r="J7224" i="3"/>
  <c r="K7224" i="3" s="1"/>
  <c r="J7225" i="3"/>
  <c r="K7225" i="3" s="1"/>
  <c r="J7226" i="3"/>
  <c r="K7226" i="3" s="1"/>
  <c r="J7227" i="3"/>
  <c r="K7227" i="3" s="1"/>
  <c r="J7228" i="3"/>
  <c r="K7228" i="3" s="1"/>
  <c r="J7229" i="3"/>
  <c r="K7229" i="3" s="1"/>
  <c r="J7230" i="3"/>
  <c r="K7230" i="3" s="1"/>
  <c r="J7231" i="3"/>
  <c r="K7231" i="3" s="1"/>
  <c r="J7232" i="3"/>
  <c r="K7232" i="3" s="1"/>
  <c r="J7233" i="3"/>
  <c r="K7233" i="3" s="1"/>
  <c r="J7234" i="3"/>
  <c r="K7234" i="3" s="1"/>
  <c r="J7235" i="3"/>
  <c r="K7235" i="3" s="1"/>
  <c r="J7236" i="3"/>
  <c r="K7236" i="3" s="1"/>
  <c r="J7237" i="3"/>
  <c r="K7237" i="3" s="1"/>
  <c r="J7238" i="3"/>
  <c r="K7238" i="3" s="1"/>
  <c r="J7239" i="3"/>
  <c r="K7239" i="3" s="1"/>
  <c r="J7240" i="3"/>
  <c r="K7240" i="3" s="1"/>
  <c r="J7241" i="3"/>
  <c r="K7241" i="3" s="1"/>
  <c r="J7242" i="3"/>
  <c r="K7242" i="3" s="1"/>
  <c r="J7243" i="3"/>
  <c r="K7243" i="3" s="1"/>
  <c r="J7244" i="3"/>
  <c r="K7244" i="3" s="1"/>
  <c r="J7245" i="3"/>
  <c r="K7245" i="3" s="1"/>
  <c r="J7246" i="3"/>
  <c r="K7246" i="3" s="1"/>
  <c r="J7247" i="3"/>
  <c r="K7247" i="3" s="1"/>
  <c r="J7248" i="3"/>
  <c r="K7248" i="3" s="1"/>
  <c r="J7249" i="3"/>
  <c r="K7249" i="3" s="1"/>
  <c r="J7250" i="3"/>
  <c r="K7250" i="3" s="1"/>
  <c r="J7251" i="3"/>
  <c r="K7251" i="3" s="1"/>
  <c r="J7252" i="3"/>
  <c r="K7252" i="3" s="1"/>
  <c r="J7253" i="3"/>
  <c r="K7253" i="3" s="1"/>
  <c r="J7254" i="3"/>
  <c r="K7254" i="3" s="1"/>
  <c r="J7255" i="3"/>
  <c r="K7255" i="3" s="1"/>
  <c r="J7256" i="3"/>
  <c r="K7256" i="3" s="1"/>
  <c r="J7257" i="3"/>
  <c r="K7257" i="3" s="1"/>
  <c r="J7258" i="3"/>
  <c r="K7258" i="3" s="1"/>
  <c r="J7259" i="3"/>
  <c r="K7259" i="3" s="1"/>
  <c r="J7260" i="3"/>
  <c r="K7260" i="3" s="1"/>
  <c r="J7261" i="3"/>
  <c r="K7261" i="3" s="1"/>
  <c r="J7262" i="3"/>
  <c r="K7262" i="3" s="1"/>
  <c r="J7263" i="3"/>
  <c r="K7263" i="3" s="1"/>
  <c r="J7264" i="3"/>
  <c r="K7264" i="3" s="1"/>
  <c r="J7265" i="3"/>
  <c r="K7265" i="3" s="1"/>
  <c r="J7266" i="3"/>
  <c r="K7266" i="3" s="1"/>
  <c r="J7267" i="3"/>
  <c r="K7267" i="3" s="1"/>
  <c r="J7268" i="3"/>
  <c r="K7268" i="3" s="1"/>
  <c r="J7269" i="3"/>
  <c r="K7269" i="3" s="1"/>
  <c r="J7270" i="3"/>
  <c r="K7270" i="3" s="1"/>
  <c r="J7271" i="3"/>
  <c r="K7271" i="3" s="1"/>
  <c r="J7272" i="3"/>
  <c r="K7272" i="3" s="1"/>
  <c r="J7273" i="3"/>
  <c r="K7273" i="3" s="1"/>
  <c r="J7274" i="3"/>
  <c r="K7274" i="3" s="1"/>
  <c r="J7275" i="3"/>
  <c r="K7275" i="3" s="1"/>
  <c r="J7276" i="3"/>
  <c r="K7276" i="3" s="1"/>
  <c r="J7277" i="3"/>
  <c r="K7277" i="3" s="1"/>
  <c r="J7278" i="3"/>
  <c r="K7278" i="3" s="1"/>
  <c r="J7279" i="3"/>
  <c r="K7279" i="3" s="1"/>
  <c r="J7280" i="3"/>
  <c r="K7280" i="3" s="1"/>
  <c r="J7281" i="3"/>
  <c r="K7281" i="3" s="1"/>
  <c r="J7282" i="3"/>
  <c r="K7282" i="3" s="1"/>
  <c r="J7283" i="3"/>
  <c r="K7283" i="3" s="1"/>
  <c r="J7284" i="3"/>
  <c r="K7284" i="3" s="1"/>
  <c r="J7285" i="3"/>
  <c r="K7285" i="3" s="1"/>
  <c r="J7286" i="3"/>
  <c r="K7286" i="3" s="1"/>
  <c r="J7287" i="3"/>
  <c r="K7287" i="3" s="1"/>
  <c r="J7288" i="3"/>
  <c r="K7288" i="3" s="1"/>
  <c r="J7289" i="3"/>
  <c r="K7289" i="3" s="1"/>
  <c r="J7290" i="3"/>
  <c r="K7290" i="3" s="1"/>
  <c r="J7291" i="3"/>
  <c r="K7291" i="3" s="1"/>
  <c r="J7292" i="3"/>
  <c r="K7292" i="3" s="1"/>
  <c r="J7293" i="3"/>
  <c r="K7293" i="3" s="1"/>
  <c r="J7294" i="3"/>
  <c r="K7294" i="3" s="1"/>
  <c r="J7295" i="3"/>
  <c r="K7295" i="3" s="1"/>
  <c r="J7296" i="3"/>
  <c r="K7296" i="3" s="1"/>
  <c r="J7297" i="3"/>
  <c r="K7297" i="3" s="1"/>
  <c r="J7298" i="3"/>
  <c r="K7298" i="3" s="1"/>
  <c r="J7299" i="3"/>
  <c r="K7299" i="3" s="1"/>
  <c r="J7300" i="3"/>
  <c r="K7300" i="3" s="1"/>
  <c r="J7301" i="3"/>
  <c r="K7301" i="3" s="1"/>
  <c r="J7302" i="3"/>
  <c r="K7302" i="3" s="1"/>
  <c r="J7303" i="3"/>
  <c r="K7303" i="3" s="1"/>
  <c r="J7304" i="3"/>
  <c r="K7304" i="3" s="1"/>
  <c r="J7305" i="3"/>
  <c r="K7305" i="3" s="1"/>
  <c r="J7306" i="3"/>
  <c r="K7306" i="3" s="1"/>
  <c r="J7307" i="3"/>
  <c r="K7307" i="3" s="1"/>
  <c r="J7308" i="3"/>
  <c r="K7308" i="3" s="1"/>
  <c r="J7309" i="3"/>
  <c r="K7309" i="3" s="1"/>
  <c r="J7310" i="3"/>
  <c r="K7310" i="3" s="1"/>
  <c r="J7311" i="3"/>
  <c r="K7311" i="3" s="1"/>
  <c r="J7312" i="3"/>
  <c r="K7312" i="3" s="1"/>
  <c r="J7313" i="3"/>
  <c r="K7313" i="3" s="1"/>
  <c r="J7314" i="3"/>
  <c r="K7314" i="3" s="1"/>
  <c r="J7315" i="3"/>
  <c r="K7315" i="3" s="1"/>
  <c r="J7316" i="3"/>
  <c r="K7316" i="3" s="1"/>
  <c r="J7317" i="3"/>
  <c r="K7317" i="3" s="1"/>
  <c r="J7318" i="3"/>
  <c r="K7318" i="3" s="1"/>
  <c r="J7319" i="3"/>
  <c r="K7319" i="3" s="1"/>
  <c r="J7320" i="3"/>
  <c r="K7320" i="3" s="1"/>
  <c r="J7321" i="3"/>
  <c r="K7321" i="3" s="1"/>
  <c r="J7322" i="3"/>
  <c r="K7322" i="3" s="1"/>
  <c r="J7323" i="3"/>
  <c r="K7323" i="3" s="1"/>
  <c r="J7324" i="3"/>
  <c r="K7324" i="3" s="1"/>
  <c r="J7325" i="3"/>
  <c r="K7325" i="3" s="1"/>
  <c r="J7326" i="3"/>
  <c r="K7326" i="3" s="1"/>
  <c r="J7327" i="3"/>
  <c r="K7327" i="3" s="1"/>
  <c r="J7328" i="3"/>
  <c r="K7328" i="3" s="1"/>
  <c r="J7329" i="3"/>
  <c r="K7329" i="3" s="1"/>
  <c r="J7330" i="3"/>
  <c r="K7330" i="3" s="1"/>
  <c r="J7331" i="3"/>
  <c r="K7331" i="3" s="1"/>
  <c r="J7332" i="3"/>
  <c r="K7332" i="3" s="1"/>
  <c r="J7333" i="3"/>
  <c r="K7333" i="3" s="1"/>
  <c r="J7334" i="3"/>
  <c r="K7334" i="3" s="1"/>
  <c r="J7335" i="3"/>
  <c r="K7335" i="3" s="1"/>
  <c r="J7336" i="3"/>
  <c r="K7336" i="3" s="1"/>
  <c r="J7337" i="3"/>
  <c r="K7337" i="3" s="1"/>
  <c r="J7338" i="3"/>
  <c r="K7338" i="3" s="1"/>
  <c r="J7339" i="3"/>
  <c r="K7339" i="3" s="1"/>
  <c r="J7340" i="3"/>
  <c r="K7340" i="3" s="1"/>
  <c r="J7341" i="3"/>
  <c r="K7341" i="3" s="1"/>
  <c r="J7342" i="3"/>
  <c r="K7342" i="3" s="1"/>
  <c r="J7343" i="3"/>
  <c r="K7343" i="3" s="1"/>
  <c r="J7344" i="3"/>
  <c r="K7344" i="3" s="1"/>
  <c r="J7345" i="3"/>
  <c r="K7345" i="3" s="1"/>
  <c r="J7346" i="3"/>
  <c r="K7346" i="3" s="1"/>
  <c r="J7347" i="3"/>
  <c r="K7347" i="3" s="1"/>
  <c r="J7348" i="3"/>
  <c r="K7348" i="3" s="1"/>
  <c r="J7349" i="3"/>
  <c r="K7349" i="3" s="1"/>
  <c r="J7350" i="3"/>
  <c r="K7350" i="3" s="1"/>
  <c r="J7351" i="3"/>
  <c r="K7351" i="3" s="1"/>
  <c r="J7352" i="3"/>
  <c r="K7352" i="3" s="1"/>
  <c r="J7353" i="3"/>
  <c r="K7353" i="3" s="1"/>
  <c r="J7354" i="3"/>
  <c r="K7354" i="3" s="1"/>
  <c r="J7355" i="3"/>
  <c r="K7355" i="3" s="1"/>
  <c r="J7356" i="3"/>
  <c r="K7356" i="3" s="1"/>
  <c r="J7357" i="3"/>
  <c r="K7357" i="3" s="1"/>
  <c r="J7358" i="3"/>
  <c r="K7358" i="3" s="1"/>
  <c r="J7359" i="3"/>
  <c r="K7359" i="3" s="1"/>
  <c r="J7360" i="3"/>
  <c r="K7360" i="3" s="1"/>
  <c r="J7361" i="3"/>
  <c r="K7361" i="3" s="1"/>
  <c r="J7362" i="3"/>
  <c r="K7362" i="3" s="1"/>
  <c r="J7363" i="3"/>
  <c r="K7363" i="3" s="1"/>
  <c r="J7364" i="3"/>
  <c r="K7364" i="3" s="1"/>
  <c r="J7365" i="3"/>
  <c r="K7365" i="3" s="1"/>
  <c r="J7366" i="3"/>
  <c r="K7366" i="3" s="1"/>
  <c r="J7367" i="3"/>
  <c r="K7367" i="3" s="1"/>
  <c r="J7368" i="3"/>
  <c r="K7368" i="3" s="1"/>
  <c r="J7369" i="3"/>
  <c r="K7369" i="3" s="1"/>
  <c r="J7370" i="3"/>
  <c r="K7370" i="3" s="1"/>
  <c r="J7371" i="3"/>
  <c r="K7371" i="3" s="1"/>
  <c r="J7372" i="3"/>
  <c r="K7372" i="3" s="1"/>
  <c r="J7373" i="3"/>
  <c r="K7373" i="3" s="1"/>
  <c r="J7374" i="3"/>
  <c r="K7374" i="3" s="1"/>
  <c r="J7375" i="3"/>
  <c r="K7375" i="3" s="1"/>
  <c r="J7376" i="3"/>
  <c r="K7376" i="3" s="1"/>
  <c r="J7377" i="3"/>
  <c r="K7377" i="3" s="1"/>
  <c r="J7378" i="3"/>
  <c r="K7378" i="3" s="1"/>
  <c r="J7379" i="3"/>
  <c r="K7379" i="3" s="1"/>
  <c r="J7380" i="3"/>
  <c r="K7380" i="3" s="1"/>
  <c r="J7381" i="3"/>
  <c r="K7381" i="3" s="1"/>
  <c r="J7382" i="3"/>
  <c r="K7382" i="3" s="1"/>
  <c r="J7383" i="3"/>
  <c r="K7383" i="3" s="1"/>
  <c r="J7384" i="3"/>
  <c r="K7384" i="3" s="1"/>
  <c r="J7385" i="3"/>
  <c r="K7385" i="3" s="1"/>
  <c r="J7386" i="3"/>
  <c r="K7386" i="3" s="1"/>
  <c r="J7387" i="3"/>
  <c r="K7387" i="3" s="1"/>
  <c r="J7388" i="3"/>
  <c r="K7388" i="3" s="1"/>
  <c r="J7389" i="3"/>
  <c r="K7389" i="3" s="1"/>
  <c r="J7390" i="3"/>
  <c r="K7390" i="3" s="1"/>
  <c r="J7391" i="3"/>
  <c r="K7391" i="3" s="1"/>
  <c r="J7392" i="3"/>
  <c r="K7392" i="3" s="1"/>
  <c r="J7393" i="3"/>
  <c r="K7393" i="3" s="1"/>
  <c r="J7394" i="3"/>
  <c r="K7394" i="3" s="1"/>
  <c r="J7395" i="3"/>
  <c r="K7395" i="3" s="1"/>
  <c r="J7396" i="3"/>
  <c r="K7396" i="3" s="1"/>
  <c r="J7397" i="3"/>
  <c r="K7397" i="3" s="1"/>
  <c r="J7398" i="3"/>
  <c r="K7398" i="3" s="1"/>
  <c r="J7399" i="3"/>
  <c r="K7399" i="3" s="1"/>
  <c r="J7400" i="3"/>
  <c r="K7400" i="3" s="1"/>
  <c r="J7401" i="3"/>
  <c r="K7401" i="3" s="1"/>
  <c r="J7402" i="3"/>
  <c r="K7402" i="3" s="1"/>
  <c r="J7403" i="3"/>
  <c r="K7403" i="3" s="1"/>
  <c r="J7404" i="3"/>
  <c r="K7404" i="3" s="1"/>
  <c r="J7405" i="3"/>
  <c r="K7405" i="3" s="1"/>
  <c r="J7406" i="3"/>
  <c r="K7406" i="3" s="1"/>
  <c r="J7407" i="3"/>
  <c r="K7407" i="3" s="1"/>
  <c r="J7408" i="3"/>
  <c r="K7408" i="3" s="1"/>
  <c r="J7409" i="3"/>
  <c r="K7409" i="3" s="1"/>
  <c r="J7410" i="3"/>
  <c r="K7410" i="3" s="1"/>
  <c r="J7411" i="3"/>
  <c r="K7411" i="3" s="1"/>
  <c r="J7412" i="3"/>
  <c r="K7412" i="3" s="1"/>
  <c r="J7413" i="3"/>
  <c r="K7413" i="3" s="1"/>
  <c r="J7414" i="3"/>
  <c r="K7414" i="3" s="1"/>
  <c r="J7415" i="3"/>
  <c r="K7415" i="3" s="1"/>
  <c r="J7416" i="3"/>
  <c r="K7416" i="3" s="1"/>
  <c r="J7417" i="3"/>
  <c r="K7417" i="3" s="1"/>
  <c r="J7418" i="3"/>
  <c r="K7418" i="3" s="1"/>
  <c r="J7419" i="3"/>
  <c r="K7419" i="3" s="1"/>
  <c r="J7420" i="3"/>
  <c r="K7420" i="3" s="1"/>
  <c r="J7421" i="3"/>
  <c r="K7421" i="3" s="1"/>
  <c r="J7422" i="3"/>
  <c r="K7422" i="3" s="1"/>
  <c r="J7423" i="3"/>
  <c r="K7423" i="3" s="1"/>
  <c r="J7424" i="3"/>
  <c r="K7424" i="3" s="1"/>
  <c r="J7425" i="3"/>
  <c r="K7425" i="3" s="1"/>
  <c r="J7426" i="3"/>
  <c r="K7426" i="3" s="1"/>
  <c r="J7427" i="3"/>
  <c r="K7427" i="3" s="1"/>
  <c r="J7428" i="3"/>
  <c r="K7428" i="3" s="1"/>
  <c r="J7429" i="3"/>
  <c r="K7429" i="3" s="1"/>
  <c r="J7430" i="3"/>
  <c r="K7430" i="3" s="1"/>
  <c r="J7431" i="3"/>
  <c r="K7431" i="3" s="1"/>
  <c r="J7432" i="3"/>
  <c r="K7432" i="3" s="1"/>
  <c r="J7433" i="3"/>
  <c r="K7433" i="3" s="1"/>
  <c r="J7434" i="3"/>
  <c r="K7434" i="3" s="1"/>
  <c r="J7435" i="3"/>
  <c r="K7435" i="3" s="1"/>
  <c r="J7436" i="3"/>
  <c r="K7436" i="3" s="1"/>
  <c r="J7437" i="3"/>
  <c r="K7437" i="3" s="1"/>
  <c r="J7438" i="3"/>
  <c r="K7438" i="3" s="1"/>
  <c r="J7439" i="3"/>
  <c r="K7439" i="3" s="1"/>
  <c r="J7440" i="3"/>
  <c r="K7440" i="3" s="1"/>
  <c r="J7441" i="3"/>
  <c r="K7441" i="3" s="1"/>
  <c r="J7442" i="3"/>
  <c r="K7442" i="3" s="1"/>
  <c r="J7443" i="3"/>
  <c r="K7443" i="3" s="1"/>
  <c r="J7444" i="3"/>
  <c r="K7444" i="3" s="1"/>
  <c r="J7445" i="3"/>
  <c r="K7445" i="3" s="1"/>
  <c r="J7446" i="3"/>
  <c r="K7446" i="3" s="1"/>
  <c r="J7447" i="3"/>
  <c r="K7447" i="3" s="1"/>
  <c r="J7448" i="3"/>
  <c r="K7448" i="3" s="1"/>
  <c r="J7449" i="3"/>
  <c r="K7449" i="3" s="1"/>
  <c r="J7450" i="3"/>
  <c r="K7450" i="3" s="1"/>
  <c r="J7451" i="3"/>
  <c r="K7451" i="3" s="1"/>
  <c r="J7452" i="3"/>
  <c r="K7452" i="3" s="1"/>
  <c r="J7453" i="3"/>
  <c r="K7453" i="3" s="1"/>
  <c r="J7454" i="3"/>
  <c r="K7454" i="3" s="1"/>
  <c r="J7455" i="3"/>
  <c r="K7455" i="3" s="1"/>
  <c r="J7456" i="3"/>
  <c r="K7456" i="3" s="1"/>
  <c r="J7457" i="3"/>
  <c r="K7457" i="3" s="1"/>
  <c r="J7458" i="3"/>
  <c r="K7458" i="3" s="1"/>
  <c r="J7459" i="3"/>
  <c r="K7459" i="3" s="1"/>
  <c r="J7460" i="3"/>
  <c r="K7460" i="3" s="1"/>
  <c r="J7461" i="3"/>
  <c r="K7461" i="3" s="1"/>
  <c r="J7462" i="3"/>
  <c r="K7462" i="3" s="1"/>
  <c r="J7463" i="3"/>
  <c r="K7463" i="3" s="1"/>
  <c r="J7464" i="3"/>
  <c r="K7464" i="3" s="1"/>
  <c r="J7465" i="3"/>
  <c r="K7465" i="3" s="1"/>
  <c r="J7466" i="3"/>
  <c r="K7466" i="3" s="1"/>
  <c r="J7467" i="3"/>
  <c r="K7467" i="3" s="1"/>
  <c r="J7468" i="3"/>
  <c r="K7468" i="3" s="1"/>
  <c r="J7469" i="3"/>
  <c r="K7469" i="3" s="1"/>
  <c r="J7470" i="3"/>
  <c r="K7470" i="3" s="1"/>
  <c r="J7471" i="3"/>
  <c r="K7471" i="3" s="1"/>
  <c r="J7472" i="3"/>
  <c r="K7472" i="3" s="1"/>
  <c r="J7473" i="3"/>
  <c r="K7473" i="3" s="1"/>
  <c r="J7474" i="3"/>
  <c r="K7474" i="3" s="1"/>
  <c r="J7475" i="3"/>
  <c r="K7475" i="3" s="1"/>
  <c r="J7476" i="3"/>
  <c r="K7476" i="3" s="1"/>
  <c r="J7477" i="3"/>
  <c r="K7477" i="3" s="1"/>
  <c r="J7478" i="3"/>
  <c r="K7478" i="3" s="1"/>
  <c r="J7479" i="3"/>
  <c r="K7479" i="3" s="1"/>
  <c r="J7480" i="3"/>
  <c r="K7480" i="3" s="1"/>
  <c r="J7481" i="3"/>
  <c r="K7481" i="3" s="1"/>
  <c r="J7482" i="3"/>
  <c r="K7482" i="3" s="1"/>
  <c r="J7483" i="3"/>
  <c r="K7483" i="3" s="1"/>
  <c r="J7484" i="3"/>
  <c r="K7484" i="3" s="1"/>
  <c r="J7485" i="3"/>
  <c r="K7485" i="3" s="1"/>
  <c r="J7486" i="3"/>
  <c r="K7486" i="3" s="1"/>
  <c r="J7487" i="3"/>
  <c r="K7487" i="3" s="1"/>
  <c r="J7488" i="3"/>
  <c r="K7488" i="3" s="1"/>
  <c r="J7489" i="3"/>
  <c r="K7489" i="3" s="1"/>
  <c r="J7490" i="3"/>
  <c r="K7490" i="3" s="1"/>
  <c r="J7491" i="3"/>
  <c r="K7491" i="3" s="1"/>
  <c r="J7492" i="3"/>
  <c r="K7492" i="3" s="1"/>
  <c r="J7493" i="3"/>
  <c r="K7493" i="3" s="1"/>
  <c r="J7494" i="3"/>
  <c r="K7494" i="3" s="1"/>
  <c r="J7495" i="3"/>
  <c r="K7495" i="3" s="1"/>
  <c r="J7496" i="3"/>
  <c r="K7496" i="3" s="1"/>
  <c r="J7497" i="3"/>
  <c r="K7497" i="3" s="1"/>
  <c r="J7498" i="3"/>
  <c r="K7498" i="3" s="1"/>
  <c r="J7499" i="3"/>
  <c r="K7499" i="3" s="1"/>
  <c r="J7500" i="3"/>
  <c r="K7500" i="3" s="1"/>
  <c r="J7501" i="3"/>
  <c r="K7501" i="3" s="1"/>
  <c r="J7502" i="3"/>
  <c r="K7502" i="3" s="1"/>
  <c r="J7503" i="3"/>
  <c r="K7503" i="3" s="1"/>
  <c r="J7504" i="3"/>
  <c r="K7504" i="3" s="1"/>
  <c r="J7505" i="3"/>
  <c r="K7505" i="3" s="1"/>
  <c r="J7506" i="3"/>
  <c r="K7506" i="3" s="1"/>
  <c r="J7507" i="3"/>
  <c r="K7507" i="3" s="1"/>
  <c r="J7508" i="3"/>
  <c r="K7508" i="3" s="1"/>
  <c r="J7509" i="3"/>
  <c r="K7509" i="3" s="1"/>
  <c r="J7510" i="3"/>
  <c r="K7510" i="3" s="1"/>
  <c r="J7511" i="3"/>
  <c r="K7511" i="3" s="1"/>
  <c r="J7512" i="3"/>
  <c r="K7512" i="3" s="1"/>
  <c r="J7513" i="3"/>
  <c r="K7513" i="3" s="1"/>
  <c r="J7514" i="3"/>
  <c r="K7514" i="3" s="1"/>
  <c r="J7515" i="3"/>
  <c r="K7515" i="3" s="1"/>
  <c r="J7516" i="3"/>
  <c r="K7516" i="3" s="1"/>
  <c r="J7517" i="3"/>
  <c r="K7517" i="3" s="1"/>
  <c r="J7518" i="3"/>
  <c r="K7518" i="3" s="1"/>
  <c r="J7519" i="3"/>
  <c r="K7519" i="3" s="1"/>
  <c r="J7520" i="3"/>
  <c r="K7520" i="3" s="1"/>
  <c r="J7521" i="3"/>
  <c r="K7521" i="3" s="1"/>
  <c r="J7522" i="3"/>
  <c r="K7522" i="3" s="1"/>
  <c r="J7523" i="3"/>
  <c r="K7523" i="3" s="1"/>
  <c r="J7524" i="3"/>
  <c r="K7524" i="3" s="1"/>
  <c r="J7525" i="3"/>
  <c r="K7525" i="3" s="1"/>
  <c r="J7526" i="3"/>
  <c r="K7526" i="3" s="1"/>
  <c r="J7527" i="3"/>
  <c r="K7527" i="3" s="1"/>
  <c r="J7528" i="3"/>
  <c r="K7528" i="3" s="1"/>
  <c r="J7529" i="3"/>
  <c r="K7529" i="3" s="1"/>
  <c r="J7530" i="3"/>
  <c r="K7530" i="3" s="1"/>
  <c r="J7531" i="3"/>
  <c r="K7531" i="3" s="1"/>
  <c r="J7532" i="3"/>
  <c r="K7532" i="3" s="1"/>
  <c r="J7533" i="3"/>
  <c r="K7533" i="3" s="1"/>
  <c r="J7534" i="3"/>
  <c r="K7534" i="3" s="1"/>
  <c r="J7535" i="3"/>
  <c r="K7535" i="3" s="1"/>
  <c r="J7536" i="3"/>
  <c r="K7536" i="3" s="1"/>
  <c r="J7537" i="3"/>
  <c r="K7537" i="3" s="1"/>
  <c r="J7538" i="3"/>
  <c r="K7538" i="3" s="1"/>
  <c r="J7539" i="3"/>
  <c r="K7539" i="3" s="1"/>
  <c r="J7540" i="3"/>
  <c r="K7540" i="3" s="1"/>
  <c r="J7541" i="3"/>
  <c r="K7541" i="3" s="1"/>
  <c r="J7542" i="3"/>
  <c r="K7542" i="3" s="1"/>
  <c r="J7543" i="3"/>
  <c r="K7543" i="3" s="1"/>
  <c r="J7544" i="3"/>
  <c r="K7544" i="3" s="1"/>
  <c r="J7545" i="3"/>
  <c r="K7545" i="3" s="1"/>
  <c r="J7546" i="3"/>
  <c r="K7546" i="3" s="1"/>
  <c r="J7547" i="3"/>
  <c r="K7547" i="3" s="1"/>
  <c r="J7548" i="3"/>
  <c r="K7548" i="3" s="1"/>
  <c r="J7549" i="3"/>
  <c r="K7549" i="3" s="1"/>
  <c r="J7550" i="3"/>
  <c r="K7550" i="3" s="1"/>
  <c r="J7551" i="3"/>
  <c r="K7551" i="3" s="1"/>
  <c r="J7552" i="3"/>
  <c r="K7552" i="3" s="1"/>
  <c r="J7553" i="3"/>
  <c r="K7553" i="3" s="1"/>
  <c r="J7554" i="3"/>
  <c r="K7554" i="3" s="1"/>
  <c r="J7555" i="3"/>
  <c r="K7555" i="3" s="1"/>
  <c r="J7556" i="3"/>
  <c r="K7556" i="3" s="1"/>
  <c r="J7557" i="3"/>
  <c r="K7557" i="3" s="1"/>
  <c r="J7558" i="3"/>
  <c r="K7558" i="3" s="1"/>
  <c r="J7559" i="3"/>
  <c r="K7559" i="3" s="1"/>
  <c r="J7560" i="3"/>
  <c r="K7560" i="3" s="1"/>
  <c r="J7561" i="3"/>
  <c r="K7561" i="3" s="1"/>
  <c r="J7562" i="3"/>
  <c r="K7562" i="3" s="1"/>
  <c r="J7563" i="3"/>
  <c r="K7563" i="3" s="1"/>
  <c r="J7564" i="3"/>
  <c r="K7564" i="3" s="1"/>
  <c r="J7565" i="3"/>
  <c r="K7565" i="3" s="1"/>
  <c r="J7566" i="3"/>
  <c r="K7566" i="3" s="1"/>
  <c r="J7567" i="3"/>
  <c r="K7567" i="3" s="1"/>
  <c r="J7568" i="3"/>
  <c r="K7568" i="3" s="1"/>
  <c r="J7569" i="3"/>
  <c r="K7569" i="3" s="1"/>
  <c r="J7570" i="3"/>
  <c r="K7570" i="3" s="1"/>
  <c r="J7571" i="3"/>
  <c r="K7571" i="3" s="1"/>
  <c r="J7572" i="3"/>
  <c r="K7572" i="3" s="1"/>
  <c r="J7573" i="3"/>
  <c r="K7573" i="3" s="1"/>
  <c r="J7574" i="3"/>
  <c r="K7574" i="3" s="1"/>
  <c r="J7575" i="3"/>
  <c r="K7575" i="3" s="1"/>
  <c r="J7576" i="3"/>
  <c r="K7576" i="3" s="1"/>
  <c r="J7577" i="3"/>
  <c r="K7577" i="3" s="1"/>
  <c r="J7578" i="3"/>
  <c r="K7578" i="3" s="1"/>
  <c r="J7579" i="3"/>
  <c r="K7579" i="3" s="1"/>
  <c r="J7580" i="3"/>
  <c r="K7580" i="3" s="1"/>
  <c r="J7581" i="3"/>
  <c r="K7581" i="3" s="1"/>
  <c r="J7582" i="3"/>
  <c r="K7582" i="3" s="1"/>
  <c r="J7583" i="3"/>
  <c r="K7583" i="3" s="1"/>
  <c r="J7584" i="3"/>
  <c r="K7584" i="3" s="1"/>
  <c r="J7585" i="3"/>
  <c r="K7585" i="3" s="1"/>
  <c r="J7586" i="3"/>
  <c r="K7586" i="3" s="1"/>
  <c r="J7587" i="3"/>
  <c r="K7587" i="3" s="1"/>
  <c r="J7588" i="3"/>
  <c r="K7588" i="3" s="1"/>
  <c r="J7589" i="3"/>
  <c r="K7589" i="3" s="1"/>
  <c r="J7590" i="3"/>
  <c r="K7590" i="3" s="1"/>
  <c r="J7591" i="3"/>
  <c r="K7591" i="3" s="1"/>
  <c r="J7592" i="3"/>
  <c r="K7592" i="3" s="1"/>
  <c r="J7593" i="3"/>
  <c r="K7593" i="3" s="1"/>
  <c r="J7594" i="3"/>
  <c r="K7594" i="3" s="1"/>
  <c r="J7595" i="3"/>
  <c r="K7595" i="3" s="1"/>
  <c r="J7596" i="3"/>
  <c r="K7596" i="3" s="1"/>
  <c r="J7597" i="3"/>
  <c r="K7597" i="3" s="1"/>
  <c r="J7598" i="3"/>
  <c r="K7598" i="3" s="1"/>
  <c r="J7599" i="3"/>
  <c r="K7599" i="3" s="1"/>
  <c r="J7600" i="3"/>
  <c r="K7600" i="3" s="1"/>
  <c r="J7601" i="3"/>
  <c r="K7601" i="3" s="1"/>
  <c r="J7602" i="3"/>
  <c r="K7602" i="3" s="1"/>
  <c r="J7603" i="3"/>
  <c r="K7603" i="3" s="1"/>
  <c r="J7604" i="3"/>
  <c r="K7604" i="3" s="1"/>
  <c r="J7605" i="3"/>
  <c r="K7605" i="3" s="1"/>
  <c r="J7606" i="3"/>
  <c r="K7606" i="3" s="1"/>
  <c r="J7607" i="3"/>
  <c r="K7607" i="3" s="1"/>
  <c r="J7608" i="3"/>
  <c r="K7608" i="3" s="1"/>
  <c r="J7609" i="3"/>
  <c r="K7609" i="3" s="1"/>
  <c r="J7610" i="3"/>
  <c r="K7610" i="3" s="1"/>
  <c r="J7611" i="3"/>
  <c r="K7611" i="3" s="1"/>
  <c r="J7612" i="3"/>
  <c r="K7612" i="3" s="1"/>
  <c r="J7613" i="3"/>
  <c r="K7613" i="3" s="1"/>
  <c r="J7614" i="3"/>
  <c r="K7614" i="3" s="1"/>
  <c r="J7615" i="3"/>
  <c r="K7615" i="3" s="1"/>
  <c r="J7616" i="3"/>
  <c r="K7616" i="3" s="1"/>
  <c r="J7617" i="3"/>
  <c r="K7617" i="3" s="1"/>
  <c r="J7618" i="3"/>
  <c r="K7618" i="3" s="1"/>
  <c r="J7619" i="3"/>
  <c r="K7619" i="3" s="1"/>
  <c r="J7620" i="3"/>
  <c r="K7620" i="3" s="1"/>
  <c r="J7621" i="3"/>
  <c r="K7621" i="3" s="1"/>
  <c r="J7622" i="3"/>
  <c r="K7622" i="3" s="1"/>
  <c r="J7623" i="3"/>
  <c r="K7623" i="3" s="1"/>
  <c r="J7624" i="3"/>
  <c r="K7624" i="3" s="1"/>
  <c r="J7625" i="3"/>
  <c r="K7625" i="3" s="1"/>
  <c r="J7626" i="3"/>
  <c r="K7626" i="3" s="1"/>
  <c r="J7627" i="3"/>
  <c r="K7627" i="3" s="1"/>
  <c r="J7628" i="3"/>
  <c r="K7628" i="3" s="1"/>
  <c r="J7629" i="3"/>
  <c r="K7629" i="3" s="1"/>
  <c r="J7630" i="3"/>
  <c r="K7630" i="3" s="1"/>
  <c r="J7631" i="3"/>
  <c r="K7631" i="3" s="1"/>
  <c r="J7632" i="3"/>
  <c r="K7632" i="3" s="1"/>
  <c r="J7633" i="3"/>
  <c r="K7633" i="3" s="1"/>
  <c r="J7634" i="3"/>
  <c r="K7634" i="3" s="1"/>
  <c r="J7635" i="3"/>
  <c r="K7635" i="3" s="1"/>
  <c r="J7636" i="3"/>
  <c r="K7636" i="3" s="1"/>
  <c r="J7637" i="3"/>
  <c r="K7637" i="3" s="1"/>
  <c r="J7638" i="3"/>
  <c r="K7638" i="3" s="1"/>
  <c r="J7639" i="3"/>
  <c r="K7639" i="3" s="1"/>
  <c r="J7640" i="3"/>
  <c r="K7640" i="3" s="1"/>
  <c r="J7641" i="3"/>
  <c r="K7641" i="3" s="1"/>
  <c r="J7642" i="3"/>
  <c r="K7642" i="3" s="1"/>
  <c r="J7643" i="3"/>
  <c r="K7643" i="3" s="1"/>
  <c r="J7644" i="3"/>
  <c r="K7644" i="3" s="1"/>
  <c r="J7645" i="3"/>
  <c r="K7645" i="3" s="1"/>
  <c r="J7646" i="3"/>
  <c r="K7646" i="3" s="1"/>
  <c r="J7647" i="3"/>
  <c r="K7647" i="3" s="1"/>
  <c r="J7648" i="3"/>
  <c r="K7648" i="3" s="1"/>
  <c r="J7649" i="3"/>
  <c r="K7649" i="3" s="1"/>
  <c r="J7650" i="3"/>
  <c r="K7650" i="3" s="1"/>
  <c r="J7651" i="3"/>
  <c r="K7651" i="3" s="1"/>
  <c r="J7652" i="3"/>
  <c r="K7652" i="3" s="1"/>
  <c r="J7653" i="3"/>
  <c r="K7653" i="3" s="1"/>
  <c r="J7654" i="3"/>
  <c r="K7654" i="3" s="1"/>
  <c r="J7655" i="3"/>
  <c r="K7655" i="3" s="1"/>
  <c r="J7656" i="3"/>
  <c r="K7656" i="3" s="1"/>
  <c r="J7657" i="3"/>
  <c r="K7657" i="3" s="1"/>
  <c r="J7658" i="3"/>
  <c r="K7658" i="3" s="1"/>
  <c r="J7659" i="3"/>
  <c r="K7659" i="3" s="1"/>
  <c r="J7660" i="3"/>
  <c r="K7660" i="3" s="1"/>
  <c r="J7661" i="3"/>
  <c r="K7661" i="3" s="1"/>
  <c r="J7662" i="3"/>
  <c r="K7662" i="3" s="1"/>
  <c r="J7663" i="3"/>
  <c r="K7663" i="3" s="1"/>
  <c r="J7664" i="3"/>
  <c r="K7664" i="3" s="1"/>
  <c r="J7665" i="3"/>
  <c r="K7665" i="3" s="1"/>
  <c r="J7666" i="3"/>
  <c r="K7666" i="3" s="1"/>
  <c r="J7667" i="3"/>
  <c r="K7667" i="3" s="1"/>
  <c r="J7668" i="3"/>
  <c r="K7668" i="3" s="1"/>
  <c r="J7669" i="3"/>
  <c r="K7669" i="3" s="1"/>
  <c r="J7670" i="3"/>
  <c r="K7670" i="3" s="1"/>
  <c r="J7671" i="3"/>
  <c r="K7671" i="3" s="1"/>
  <c r="J7672" i="3"/>
  <c r="K7672" i="3" s="1"/>
  <c r="J7673" i="3"/>
  <c r="K7673" i="3" s="1"/>
  <c r="J7674" i="3"/>
  <c r="K7674" i="3" s="1"/>
  <c r="J7675" i="3"/>
  <c r="K7675" i="3" s="1"/>
  <c r="J7676" i="3"/>
  <c r="K7676" i="3" s="1"/>
  <c r="J7677" i="3"/>
  <c r="K7677" i="3" s="1"/>
  <c r="J7678" i="3"/>
  <c r="K7678" i="3" s="1"/>
  <c r="J7679" i="3"/>
  <c r="K7679" i="3" s="1"/>
  <c r="J7680" i="3"/>
  <c r="K7680" i="3" s="1"/>
  <c r="J7681" i="3"/>
  <c r="K7681" i="3" s="1"/>
  <c r="J7682" i="3"/>
  <c r="K7682" i="3" s="1"/>
  <c r="J7683" i="3"/>
  <c r="K7683" i="3" s="1"/>
  <c r="J7684" i="3"/>
  <c r="K7684" i="3" s="1"/>
  <c r="J7685" i="3"/>
  <c r="K7685" i="3" s="1"/>
  <c r="J7686" i="3"/>
  <c r="K7686" i="3" s="1"/>
  <c r="J7687" i="3"/>
  <c r="K7687" i="3" s="1"/>
  <c r="J7688" i="3"/>
  <c r="K7688" i="3" s="1"/>
  <c r="J7689" i="3"/>
  <c r="K7689" i="3" s="1"/>
  <c r="J7690" i="3"/>
  <c r="K7690" i="3" s="1"/>
  <c r="J7691" i="3"/>
  <c r="K7691" i="3" s="1"/>
  <c r="J7692" i="3"/>
  <c r="K7692" i="3" s="1"/>
  <c r="J7693" i="3"/>
  <c r="K7693" i="3" s="1"/>
  <c r="J7694" i="3"/>
  <c r="K7694" i="3" s="1"/>
  <c r="J7695" i="3"/>
  <c r="K7695" i="3" s="1"/>
  <c r="J7696" i="3"/>
  <c r="K7696" i="3" s="1"/>
  <c r="J7697" i="3"/>
  <c r="K7697" i="3" s="1"/>
  <c r="J7698" i="3"/>
  <c r="K7698" i="3" s="1"/>
  <c r="J7699" i="3"/>
  <c r="K7699" i="3" s="1"/>
  <c r="J7700" i="3"/>
  <c r="K7700" i="3" s="1"/>
  <c r="J7701" i="3"/>
  <c r="K7701" i="3" s="1"/>
  <c r="J7702" i="3"/>
  <c r="K7702" i="3" s="1"/>
  <c r="J7703" i="3"/>
  <c r="K7703" i="3" s="1"/>
  <c r="J7704" i="3"/>
  <c r="K7704" i="3" s="1"/>
  <c r="J7705" i="3"/>
  <c r="K7705" i="3" s="1"/>
  <c r="J7706" i="3"/>
  <c r="K7706" i="3" s="1"/>
  <c r="J7707" i="3"/>
  <c r="K7707" i="3" s="1"/>
  <c r="J7708" i="3"/>
  <c r="K7708" i="3" s="1"/>
  <c r="J7709" i="3"/>
  <c r="K7709" i="3" s="1"/>
  <c r="J7710" i="3"/>
  <c r="K7710" i="3" s="1"/>
  <c r="J7711" i="3"/>
  <c r="K7711" i="3" s="1"/>
  <c r="J7712" i="3"/>
  <c r="K7712" i="3" s="1"/>
  <c r="J7713" i="3"/>
  <c r="K7713" i="3" s="1"/>
  <c r="J7714" i="3"/>
  <c r="K7714" i="3" s="1"/>
  <c r="J7715" i="3"/>
  <c r="K7715" i="3" s="1"/>
  <c r="J7716" i="3"/>
  <c r="K7716" i="3" s="1"/>
  <c r="J7717" i="3"/>
  <c r="K7717" i="3" s="1"/>
  <c r="J7718" i="3"/>
  <c r="K7718" i="3" s="1"/>
  <c r="J7719" i="3"/>
  <c r="K7719" i="3" s="1"/>
  <c r="J7720" i="3"/>
  <c r="K7720" i="3" s="1"/>
  <c r="J7721" i="3"/>
  <c r="K7721" i="3" s="1"/>
  <c r="J7722" i="3"/>
  <c r="K7722" i="3" s="1"/>
  <c r="J7723" i="3"/>
  <c r="K7723" i="3" s="1"/>
  <c r="J7724" i="3"/>
  <c r="K7724" i="3" s="1"/>
  <c r="J7725" i="3"/>
  <c r="K7725" i="3" s="1"/>
  <c r="J7726" i="3"/>
  <c r="K7726" i="3" s="1"/>
  <c r="J7727" i="3"/>
  <c r="K7727" i="3" s="1"/>
  <c r="J7728" i="3"/>
  <c r="K7728" i="3" s="1"/>
  <c r="J7729" i="3"/>
  <c r="K7729" i="3" s="1"/>
  <c r="J7730" i="3"/>
  <c r="K7730" i="3" s="1"/>
  <c r="J7731" i="3"/>
  <c r="K7731" i="3" s="1"/>
  <c r="J7732" i="3"/>
  <c r="K7732" i="3" s="1"/>
  <c r="J7733" i="3"/>
  <c r="K7733" i="3" s="1"/>
  <c r="J7734" i="3"/>
  <c r="K7734" i="3" s="1"/>
  <c r="J7735" i="3"/>
  <c r="K7735" i="3" s="1"/>
  <c r="J7736" i="3"/>
  <c r="K7736" i="3" s="1"/>
  <c r="J7737" i="3"/>
  <c r="K7737" i="3" s="1"/>
  <c r="J7738" i="3"/>
  <c r="K7738" i="3" s="1"/>
  <c r="J7739" i="3"/>
  <c r="K7739" i="3" s="1"/>
  <c r="J7740" i="3"/>
  <c r="K7740" i="3" s="1"/>
  <c r="J7741" i="3"/>
  <c r="K7741" i="3" s="1"/>
  <c r="J7742" i="3"/>
  <c r="K7742" i="3" s="1"/>
  <c r="J7743" i="3"/>
  <c r="K7743" i="3" s="1"/>
  <c r="J7744" i="3"/>
  <c r="K7744" i="3" s="1"/>
  <c r="J7745" i="3"/>
  <c r="K7745" i="3" s="1"/>
  <c r="J7746" i="3"/>
  <c r="K7746" i="3" s="1"/>
  <c r="J7747" i="3"/>
  <c r="K7747" i="3" s="1"/>
  <c r="J7748" i="3"/>
  <c r="K7748" i="3" s="1"/>
  <c r="J7749" i="3"/>
  <c r="K7749" i="3" s="1"/>
  <c r="J7750" i="3"/>
  <c r="K7750" i="3" s="1"/>
  <c r="J7751" i="3"/>
  <c r="K7751" i="3" s="1"/>
  <c r="J7752" i="3"/>
  <c r="K7752" i="3" s="1"/>
  <c r="J7753" i="3"/>
  <c r="K7753" i="3" s="1"/>
  <c r="J7754" i="3"/>
  <c r="K7754" i="3" s="1"/>
  <c r="J7755" i="3"/>
  <c r="K7755" i="3" s="1"/>
  <c r="J7756" i="3"/>
  <c r="K7756" i="3" s="1"/>
  <c r="J7757" i="3"/>
  <c r="K7757" i="3" s="1"/>
  <c r="J7758" i="3"/>
  <c r="K7758" i="3" s="1"/>
  <c r="J7759" i="3"/>
  <c r="K7759" i="3" s="1"/>
  <c r="J7760" i="3"/>
  <c r="K7760" i="3" s="1"/>
  <c r="J7761" i="3"/>
  <c r="K7761" i="3" s="1"/>
  <c r="J7762" i="3"/>
  <c r="K7762" i="3" s="1"/>
  <c r="J7763" i="3"/>
  <c r="K7763" i="3" s="1"/>
  <c r="J7764" i="3"/>
  <c r="K7764" i="3" s="1"/>
  <c r="J7765" i="3"/>
  <c r="K7765" i="3" s="1"/>
  <c r="J7766" i="3"/>
  <c r="K7766" i="3" s="1"/>
  <c r="J7767" i="3"/>
  <c r="K7767" i="3" s="1"/>
  <c r="J7768" i="3"/>
  <c r="K7768" i="3" s="1"/>
  <c r="J7769" i="3"/>
  <c r="K7769" i="3" s="1"/>
  <c r="J7770" i="3"/>
  <c r="K7770" i="3" s="1"/>
  <c r="J7771" i="3"/>
  <c r="K7771" i="3" s="1"/>
  <c r="J7772" i="3"/>
  <c r="K7772" i="3" s="1"/>
  <c r="J7773" i="3"/>
  <c r="K7773" i="3" s="1"/>
  <c r="J7774" i="3"/>
  <c r="K7774" i="3" s="1"/>
  <c r="J7775" i="3"/>
  <c r="K7775" i="3" s="1"/>
  <c r="J7776" i="3"/>
  <c r="K7776" i="3" s="1"/>
  <c r="J7777" i="3"/>
  <c r="K7777" i="3" s="1"/>
  <c r="J7778" i="3"/>
  <c r="K7778" i="3" s="1"/>
  <c r="J7779" i="3"/>
  <c r="K7779" i="3" s="1"/>
  <c r="J7780" i="3"/>
  <c r="K7780" i="3" s="1"/>
  <c r="J7781" i="3"/>
  <c r="K7781" i="3" s="1"/>
  <c r="J7782" i="3"/>
  <c r="K7782" i="3" s="1"/>
  <c r="J7783" i="3"/>
  <c r="K7783" i="3" s="1"/>
  <c r="J7784" i="3"/>
  <c r="K7784" i="3" s="1"/>
  <c r="J7785" i="3"/>
  <c r="K7785" i="3" s="1"/>
  <c r="J7786" i="3"/>
  <c r="K7786" i="3" s="1"/>
  <c r="J7787" i="3"/>
  <c r="K7787" i="3" s="1"/>
  <c r="J7788" i="3"/>
  <c r="K7788" i="3" s="1"/>
  <c r="J7789" i="3"/>
  <c r="K7789" i="3" s="1"/>
  <c r="J7790" i="3"/>
  <c r="K7790" i="3" s="1"/>
  <c r="J7791" i="3"/>
  <c r="K7791" i="3" s="1"/>
  <c r="J7792" i="3"/>
  <c r="K7792" i="3" s="1"/>
  <c r="J7793" i="3"/>
  <c r="K7793" i="3" s="1"/>
  <c r="J7794" i="3"/>
  <c r="K7794" i="3" s="1"/>
  <c r="J7795" i="3"/>
  <c r="K7795" i="3" s="1"/>
  <c r="J7796" i="3"/>
  <c r="K7796" i="3" s="1"/>
  <c r="J7797" i="3"/>
  <c r="K7797" i="3" s="1"/>
  <c r="J7798" i="3"/>
  <c r="K7798" i="3" s="1"/>
  <c r="J7799" i="3"/>
  <c r="K7799" i="3" s="1"/>
  <c r="J7800" i="3"/>
  <c r="K7800" i="3" s="1"/>
  <c r="J7801" i="3"/>
  <c r="K7801" i="3" s="1"/>
  <c r="J7802" i="3"/>
  <c r="K7802" i="3" s="1"/>
  <c r="J7803" i="3"/>
  <c r="K7803" i="3" s="1"/>
  <c r="J7804" i="3"/>
  <c r="K7804" i="3" s="1"/>
  <c r="J7805" i="3"/>
  <c r="K7805" i="3" s="1"/>
  <c r="J7806" i="3"/>
  <c r="K7806" i="3" s="1"/>
  <c r="J7807" i="3"/>
  <c r="K7807" i="3" s="1"/>
  <c r="J7808" i="3"/>
  <c r="K7808" i="3" s="1"/>
  <c r="J7809" i="3"/>
  <c r="K7809" i="3" s="1"/>
  <c r="J7810" i="3"/>
  <c r="K7810" i="3" s="1"/>
  <c r="J7811" i="3"/>
  <c r="K7811" i="3" s="1"/>
  <c r="J7812" i="3"/>
  <c r="K7812" i="3" s="1"/>
  <c r="J7813" i="3"/>
  <c r="K7813" i="3" s="1"/>
  <c r="J7814" i="3"/>
  <c r="K7814" i="3" s="1"/>
  <c r="J7815" i="3"/>
  <c r="K7815" i="3" s="1"/>
  <c r="J7816" i="3"/>
  <c r="K7816" i="3" s="1"/>
  <c r="J7817" i="3"/>
  <c r="K7817" i="3" s="1"/>
  <c r="J7818" i="3"/>
  <c r="K7818" i="3" s="1"/>
  <c r="J7819" i="3"/>
  <c r="K7819" i="3" s="1"/>
  <c r="J7820" i="3"/>
  <c r="K7820" i="3" s="1"/>
  <c r="J7821" i="3"/>
  <c r="K7821" i="3" s="1"/>
  <c r="J7822" i="3"/>
  <c r="K7822" i="3" s="1"/>
  <c r="J7823" i="3"/>
  <c r="K7823" i="3" s="1"/>
  <c r="J7824" i="3"/>
  <c r="K7824" i="3" s="1"/>
  <c r="J7825" i="3"/>
  <c r="K7825" i="3" s="1"/>
  <c r="J7826" i="3"/>
  <c r="K7826" i="3" s="1"/>
  <c r="J7827" i="3"/>
  <c r="K7827" i="3" s="1"/>
  <c r="J7828" i="3"/>
  <c r="K7828" i="3" s="1"/>
  <c r="J7829" i="3"/>
  <c r="K7829" i="3" s="1"/>
  <c r="J7830" i="3"/>
  <c r="K7830" i="3" s="1"/>
  <c r="J7831" i="3"/>
  <c r="K7831" i="3" s="1"/>
  <c r="J7832" i="3"/>
  <c r="K7832" i="3" s="1"/>
  <c r="J7833" i="3"/>
  <c r="K7833" i="3" s="1"/>
  <c r="J7834" i="3"/>
  <c r="K7834" i="3" s="1"/>
  <c r="J7835" i="3"/>
  <c r="K7835" i="3" s="1"/>
  <c r="J7836" i="3"/>
  <c r="K7836" i="3" s="1"/>
  <c r="J7837" i="3"/>
  <c r="K7837" i="3" s="1"/>
  <c r="J7838" i="3"/>
  <c r="K7838" i="3" s="1"/>
  <c r="J7839" i="3"/>
  <c r="K7839" i="3" s="1"/>
  <c r="J7840" i="3"/>
  <c r="K7840" i="3" s="1"/>
  <c r="J7841" i="3"/>
  <c r="K7841" i="3" s="1"/>
  <c r="J7842" i="3"/>
  <c r="K7842" i="3" s="1"/>
  <c r="J7843" i="3"/>
  <c r="K7843" i="3" s="1"/>
  <c r="J7844" i="3"/>
  <c r="K7844" i="3" s="1"/>
  <c r="J7845" i="3"/>
  <c r="K7845" i="3" s="1"/>
  <c r="J7846" i="3"/>
  <c r="K7846" i="3" s="1"/>
  <c r="J7847" i="3"/>
  <c r="K7847" i="3" s="1"/>
  <c r="J7848" i="3"/>
  <c r="K7848" i="3" s="1"/>
  <c r="J7849" i="3"/>
  <c r="K7849" i="3" s="1"/>
  <c r="J7850" i="3"/>
  <c r="K7850" i="3" s="1"/>
  <c r="J7851" i="3"/>
  <c r="K7851" i="3" s="1"/>
  <c r="J7852" i="3"/>
  <c r="K7852" i="3" s="1"/>
  <c r="J7853" i="3"/>
  <c r="K7853" i="3" s="1"/>
  <c r="J7854" i="3"/>
  <c r="K7854" i="3" s="1"/>
  <c r="J7855" i="3"/>
  <c r="K7855" i="3" s="1"/>
  <c r="J7856" i="3"/>
  <c r="K7856" i="3" s="1"/>
  <c r="J7857" i="3"/>
  <c r="K7857" i="3" s="1"/>
  <c r="J7858" i="3"/>
  <c r="K7858" i="3" s="1"/>
  <c r="J7859" i="3"/>
  <c r="K7859" i="3" s="1"/>
  <c r="J7860" i="3"/>
  <c r="K7860" i="3" s="1"/>
  <c r="J7861" i="3"/>
  <c r="K7861" i="3" s="1"/>
  <c r="J7862" i="3"/>
  <c r="K7862" i="3" s="1"/>
  <c r="J7863" i="3"/>
  <c r="K7863" i="3" s="1"/>
  <c r="J7864" i="3"/>
  <c r="K7864" i="3" s="1"/>
  <c r="J7865" i="3"/>
  <c r="K7865" i="3" s="1"/>
  <c r="J7866" i="3"/>
  <c r="K7866" i="3" s="1"/>
  <c r="J7867" i="3"/>
  <c r="K7867" i="3" s="1"/>
  <c r="J7868" i="3"/>
  <c r="K7868" i="3" s="1"/>
  <c r="J7869" i="3"/>
  <c r="K7869" i="3" s="1"/>
  <c r="J7870" i="3"/>
  <c r="K7870" i="3" s="1"/>
  <c r="J7871" i="3"/>
  <c r="K7871" i="3" s="1"/>
  <c r="J7872" i="3"/>
  <c r="K7872" i="3" s="1"/>
  <c r="J7873" i="3"/>
  <c r="K7873" i="3" s="1"/>
  <c r="J7874" i="3"/>
  <c r="K7874" i="3" s="1"/>
  <c r="J7875" i="3"/>
  <c r="K7875" i="3" s="1"/>
  <c r="J7876" i="3"/>
  <c r="K7876" i="3" s="1"/>
  <c r="J7877" i="3"/>
  <c r="K7877" i="3" s="1"/>
  <c r="J7878" i="3"/>
  <c r="K7878" i="3" s="1"/>
  <c r="J7879" i="3"/>
  <c r="K7879" i="3" s="1"/>
  <c r="J7880" i="3"/>
  <c r="K7880" i="3" s="1"/>
  <c r="J7881" i="3"/>
  <c r="K7881" i="3" s="1"/>
  <c r="J7882" i="3"/>
  <c r="K7882" i="3" s="1"/>
  <c r="J7883" i="3"/>
  <c r="K7883" i="3" s="1"/>
  <c r="J7884" i="3"/>
  <c r="K7884" i="3" s="1"/>
  <c r="J7885" i="3"/>
  <c r="K7885" i="3" s="1"/>
  <c r="J7886" i="3"/>
  <c r="K7886" i="3" s="1"/>
  <c r="J7887" i="3"/>
  <c r="K7887" i="3" s="1"/>
  <c r="J7888" i="3"/>
  <c r="K7888" i="3" s="1"/>
  <c r="J7889" i="3"/>
  <c r="K7889" i="3" s="1"/>
  <c r="J7890" i="3"/>
  <c r="K7890" i="3" s="1"/>
  <c r="J7891" i="3"/>
  <c r="K7891" i="3" s="1"/>
  <c r="J7892" i="3"/>
  <c r="K7892" i="3" s="1"/>
  <c r="J7893" i="3"/>
  <c r="K7893" i="3" s="1"/>
  <c r="J7894" i="3"/>
  <c r="K7894" i="3" s="1"/>
  <c r="J7895" i="3"/>
  <c r="K7895" i="3" s="1"/>
  <c r="J7896" i="3"/>
  <c r="K7896" i="3" s="1"/>
  <c r="J7897" i="3"/>
  <c r="K7897" i="3" s="1"/>
  <c r="J7898" i="3"/>
  <c r="K7898" i="3" s="1"/>
  <c r="J7899" i="3"/>
  <c r="K7899" i="3" s="1"/>
  <c r="J7900" i="3"/>
  <c r="K7900" i="3" s="1"/>
  <c r="J7901" i="3"/>
  <c r="K7901" i="3" s="1"/>
  <c r="J7902" i="3"/>
  <c r="K7902" i="3" s="1"/>
  <c r="J7903" i="3"/>
  <c r="K7903" i="3" s="1"/>
  <c r="J7904" i="3"/>
  <c r="K7904" i="3" s="1"/>
  <c r="J7905" i="3"/>
  <c r="K7905" i="3" s="1"/>
  <c r="J7906" i="3"/>
  <c r="K7906" i="3" s="1"/>
  <c r="J7907" i="3"/>
  <c r="K7907" i="3" s="1"/>
  <c r="J7908" i="3"/>
  <c r="K7908" i="3" s="1"/>
  <c r="J7909" i="3"/>
  <c r="K7909" i="3" s="1"/>
  <c r="J7910" i="3"/>
  <c r="K7910" i="3" s="1"/>
  <c r="J7911" i="3"/>
  <c r="K7911" i="3" s="1"/>
  <c r="J7912" i="3"/>
  <c r="K7912" i="3" s="1"/>
  <c r="J7913" i="3"/>
  <c r="K7913" i="3" s="1"/>
  <c r="J7914" i="3"/>
  <c r="K7914" i="3" s="1"/>
  <c r="J7915" i="3"/>
  <c r="K7915" i="3" s="1"/>
  <c r="J7916" i="3"/>
  <c r="K7916" i="3" s="1"/>
  <c r="J7917" i="3"/>
  <c r="K7917" i="3" s="1"/>
  <c r="J7918" i="3"/>
  <c r="K7918" i="3" s="1"/>
  <c r="J7919" i="3"/>
  <c r="K7919" i="3" s="1"/>
  <c r="J7920" i="3"/>
  <c r="K7920" i="3" s="1"/>
  <c r="J7921" i="3"/>
  <c r="K7921" i="3" s="1"/>
  <c r="J7922" i="3"/>
  <c r="K7922" i="3" s="1"/>
  <c r="J7923" i="3"/>
  <c r="K7923" i="3" s="1"/>
  <c r="J7924" i="3"/>
  <c r="K7924" i="3" s="1"/>
  <c r="J7925" i="3"/>
  <c r="K7925" i="3" s="1"/>
  <c r="J7926" i="3"/>
  <c r="K7926" i="3" s="1"/>
  <c r="J7927" i="3"/>
  <c r="K7927" i="3" s="1"/>
  <c r="J7928" i="3"/>
  <c r="K7928" i="3" s="1"/>
  <c r="J7929" i="3"/>
  <c r="K7929" i="3" s="1"/>
  <c r="J7930" i="3"/>
  <c r="K7930" i="3" s="1"/>
  <c r="J7931" i="3"/>
  <c r="K7931" i="3" s="1"/>
  <c r="J7932" i="3"/>
  <c r="K7932" i="3" s="1"/>
  <c r="J7933" i="3"/>
  <c r="K7933" i="3" s="1"/>
  <c r="J7934" i="3"/>
  <c r="K7934" i="3" s="1"/>
  <c r="J7935" i="3"/>
  <c r="K7935" i="3" s="1"/>
  <c r="J7936" i="3"/>
  <c r="K7936" i="3" s="1"/>
  <c r="J7937" i="3"/>
  <c r="K7937" i="3" s="1"/>
  <c r="J7938" i="3"/>
  <c r="K7938" i="3" s="1"/>
  <c r="J7939" i="3"/>
  <c r="K7939" i="3" s="1"/>
  <c r="J7940" i="3"/>
  <c r="K7940" i="3" s="1"/>
  <c r="J7941" i="3"/>
  <c r="K7941" i="3" s="1"/>
  <c r="J7942" i="3"/>
  <c r="K7942" i="3" s="1"/>
  <c r="J7943" i="3"/>
  <c r="K7943" i="3" s="1"/>
  <c r="J7944" i="3"/>
  <c r="K7944" i="3" s="1"/>
  <c r="J7945" i="3"/>
  <c r="K7945" i="3" s="1"/>
  <c r="J7946" i="3"/>
  <c r="K7946" i="3" s="1"/>
  <c r="J7947" i="3"/>
  <c r="K7947" i="3" s="1"/>
  <c r="J7948" i="3"/>
  <c r="K7948" i="3" s="1"/>
  <c r="J7949" i="3"/>
  <c r="K7949" i="3" s="1"/>
  <c r="J7950" i="3"/>
  <c r="K7950" i="3" s="1"/>
  <c r="J7951" i="3"/>
  <c r="K7951" i="3" s="1"/>
  <c r="J7952" i="3"/>
  <c r="K7952" i="3" s="1"/>
  <c r="J7953" i="3"/>
  <c r="K7953" i="3" s="1"/>
  <c r="J7954" i="3"/>
  <c r="K7954" i="3" s="1"/>
  <c r="J7955" i="3"/>
  <c r="K7955" i="3" s="1"/>
  <c r="J7956" i="3"/>
  <c r="K7956" i="3" s="1"/>
  <c r="J7957" i="3"/>
  <c r="K7957" i="3" s="1"/>
  <c r="J7958" i="3"/>
  <c r="K7958" i="3" s="1"/>
  <c r="J7959" i="3"/>
  <c r="K7959" i="3" s="1"/>
  <c r="J7960" i="3"/>
  <c r="K7960" i="3" s="1"/>
  <c r="J7961" i="3"/>
  <c r="K7961" i="3" s="1"/>
  <c r="J7962" i="3"/>
  <c r="K7962" i="3" s="1"/>
  <c r="J7963" i="3"/>
  <c r="K7963" i="3" s="1"/>
  <c r="J7964" i="3"/>
  <c r="K7964" i="3" s="1"/>
  <c r="J7965" i="3"/>
  <c r="K7965" i="3" s="1"/>
  <c r="J7966" i="3"/>
  <c r="K7966" i="3" s="1"/>
  <c r="J7967" i="3"/>
  <c r="K7967" i="3" s="1"/>
  <c r="J7968" i="3"/>
  <c r="K7968" i="3" s="1"/>
  <c r="J7969" i="3"/>
  <c r="K7969" i="3" s="1"/>
  <c r="J7970" i="3"/>
  <c r="K7970" i="3" s="1"/>
  <c r="J7971" i="3"/>
  <c r="K7971" i="3" s="1"/>
  <c r="J7972" i="3"/>
  <c r="K7972" i="3" s="1"/>
  <c r="J7973" i="3"/>
  <c r="K7973" i="3" s="1"/>
  <c r="J7974" i="3"/>
  <c r="K7974" i="3" s="1"/>
  <c r="J7975" i="3"/>
  <c r="K7975" i="3" s="1"/>
  <c r="J7976" i="3"/>
  <c r="K7976" i="3" s="1"/>
  <c r="J7977" i="3"/>
  <c r="K7977" i="3" s="1"/>
  <c r="J7978" i="3"/>
  <c r="K7978" i="3" s="1"/>
  <c r="J7979" i="3"/>
  <c r="K7979" i="3" s="1"/>
  <c r="J7980" i="3"/>
  <c r="K7980" i="3" s="1"/>
  <c r="J7981" i="3"/>
  <c r="K7981" i="3" s="1"/>
  <c r="J7982" i="3"/>
  <c r="K7982" i="3" s="1"/>
  <c r="J7983" i="3"/>
  <c r="K7983" i="3" s="1"/>
  <c r="J7984" i="3"/>
  <c r="K7984" i="3" s="1"/>
  <c r="J7985" i="3"/>
  <c r="K7985" i="3" s="1"/>
  <c r="J7986" i="3"/>
  <c r="K7986" i="3" s="1"/>
  <c r="J7987" i="3"/>
  <c r="K7987" i="3" s="1"/>
  <c r="J7988" i="3"/>
  <c r="K7988" i="3" s="1"/>
  <c r="J7989" i="3"/>
  <c r="K7989" i="3" s="1"/>
  <c r="J7990" i="3"/>
  <c r="K7990" i="3" s="1"/>
  <c r="J7991" i="3"/>
  <c r="K7991" i="3" s="1"/>
  <c r="J7992" i="3"/>
  <c r="K7992" i="3" s="1"/>
  <c r="J7993" i="3"/>
  <c r="K7993" i="3" s="1"/>
  <c r="J7994" i="3"/>
  <c r="K7994" i="3" s="1"/>
  <c r="J7995" i="3"/>
  <c r="K7995" i="3" s="1"/>
  <c r="J7996" i="3"/>
  <c r="K7996" i="3" s="1"/>
  <c r="J7997" i="3"/>
  <c r="K7997" i="3" s="1"/>
  <c r="J7998" i="3"/>
  <c r="K7998" i="3" s="1"/>
  <c r="J7999" i="3"/>
  <c r="K7999" i="3" s="1"/>
  <c r="J8000" i="3"/>
  <c r="K8000" i="3" s="1"/>
  <c r="J8001" i="3"/>
  <c r="K8001" i="3" s="1"/>
  <c r="J8002" i="3"/>
  <c r="K8002" i="3" s="1"/>
  <c r="J8003" i="3"/>
  <c r="K8003" i="3" s="1"/>
  <c r="J8004" i="3"/>
  <c r="K8004" i="3" s="1"/>
  <c r="J8005" i="3"/>
  <c r="K8005" i="3" s="1"/>
  <c r="J8006" i="3"/>
  <c r="K8006" i="3" s="1"/>
  <c r="J8007" i="3"/>
  <c r="K8007" i="3" s="1"/>
  <c r="J8008" i="3"/>
  <c r="K8008" i="3" s="1"/>
  <c r="J8009" i="3"/>
  <c r="K8009" i="3" s="1"/>
  <c r="J8010" i="3"/>
  <c r="K8010" i="3" s="1"/>
  <c r="J8011" i="3"/>
  <c r="K8011" i="3" s="1"/>
  <c r="J8012" i="3"/>
  <c r="K8012" i="3" s="1"/>
  <c r="J8013" i="3"/>
  <c r="K8013" i="3" s="1"/>
  <c r="J8014" i="3"/>
  <c r="K8014" i="3" s="1"/>
  <c r="J8015" i="3"/>
  <c r="K8015" i="3" s="1"/>
  <c r="J8016" i="3"/>
  <c r="K8016" i="3" s="1"/>
  <c r="J8017" i="3"/>
  <c r="K8017" i="3" s="1"/>
  <c r="J8018" i="3"/>
  <c r="K8018" i="3" s="1"/>
  <c r="J8019" i="3"/>
  <c r="K8019" i="3" s="1"/>
  <c r="J8020" i="3"/>
  <c r="K8020" i="3" s="1"/>
  <c r="J8021" i="3"/>
  <c r="K8021" i="3" s="1"/>
  <c r="J8022" i="3"/>
  <c r="K8022" i="3" s="1"/>
  <c r="J8023" i="3"/>
  <c r="K8023" i="3" s="1"/>
  <c r="J8024" i="3"/>
  <c r="K8024" i="3" s="1"/>
  <c r="J8025" i="3"/>
  <c r="K8025" i="3" s="1"/>
  <c r="J8026" i="3"/>
  <c r="K8026" i="3" s="1"/>
  <c r="J8027" i="3"/>
  <c r="K8027" i="3" s="1"/>
  <c r="J8028" i="3"/>
  <c r="K8028" i="3" s="1"/>
  <c r="J8029" i="3"/>
  <c r="K8029" i="3" s="1"/>
  <c r="J8030" i="3"/>
  <c r="K8030" i="3" s="1"/>
  <c r="J8031" i="3"/>
  <c r="K8031" i="3" s="1"/>
  <c r="J8032" i="3"/>
  <c r="K8032" i="3" s="1"/>
  <c r="J8033" i="3"/>
  <c r="K8033" i="3" s="1"/>
  <c r="J8034" i="3"/>
  <c r="K8034" i="3" s="1"/>
  <c r="J8035" i="3"/>
  <c r="K8035" i="3" s="1"/>
  <c r="J8036" i="3"/>
  <c r="K8036" i="3" s="1"/>
  <c r="J8037" i="3"/>
  <c r="K8037" i="3" s="1"/>
  <c r="J8038" i="3"/>
  <c r="K8038" i="3" s="1"/>
  <c r="J8039" i="3"/>
  <c r="K8039" i="3" s="1"/>
  <c r="J8040" i="3"/>
  <c r="K8040" i="3" s="1"/>
  <c r="J8041" i="3"/>
  <c r="K8041" i="3" s="1"/>
  <c r="J8042" i="3"/>
  <c r="K8042" i="3" s="1"/>
  <c r="J8043" i="3"/>
  <c r="K8043" i="3" s="1"/>
  <c r="J8044" i="3"/>
  <c r="K8044" i="3" s="1"/>
  <c r="J8045" i="3"/>
  <c r="K8045" i="3" s="1"/>
  <c r="J8046" i="3"/>
  <c r="K8046" i="3" s="1"/>
  <c r="J8047" i="3"/>
  <c r="K8047" i="3" s="1"/>
  <c r="J8048" i="3"/>
  <c r="K8048" i="3" s="1"/>
  <c r="J8049" i="3"/>
  <c r="K8049" i="3" s="1"/>
  <c r="J8050" i="3"/>
  <c r="K8050" i="3" s="1"/>
  <c r="J8051" i="3"/>
  <c r="K8051" i="3" s="1"/>
  <c r="J8052" i="3"/>
  <c r="K8052" i="3" s="1"/>
  <c r="J8053" i="3"/>
  <c r="K8053" i="3" s="1"/>
  <c r="J8054" i="3"/>
  <c r="K8054" i="3" s="1"/>
  <c r="J8055" i="3"/>
  <c r="K8055" i="3" s="1"/>
  <c r="J8056" i="3"/>
  <c r="K8056" i="3" s="1"/>
  <c r="J8057" i="3"/>
  <c r="K8057" i="3" s="1"/>
  <c r="J8058" i="3"/>
  <c r="K8058" i="3" s="1"/>
  <c r="J8059" i="3"/>
  <c r="K8059" i="3" s="1"/>
  <c r="J8060" i="3"/>
  <c r="K8060" i="3" s="1"/>
  <c r="J8061" i="3"/>
  <c r="K8061" i="3" s="1"/>
  <c r="J8062" i="3"/>
  <c r="K8062" i="3" s="1"/>
  <c r="J8063" i="3"/>
  <c r="K8063" i="3" s="1"/>
  <c r="J8064" i="3"/>
  <c r="K8064" i="3" s="1"/>
  <c r="J8065" i="3"/>
  <c r="K8065" i="3" s="1"/>
  <c r="J8066" i="3"/>
  <c r="K8066" i="3" s="1"/>
  <c r="J8067" i="3"/>
  <c r="K8067" i="3" s="1"/>
  <c r="J8068" i="3"/>
  <c r="K8068" i="3" s="1"/>
  <c r="J8069" i="3"/>
  <c r="K8069" i="3" s="1"/>
  <c r="J8070" i="3"/>
  <c r="K8070" i="3" s="1"/>
  <c r="J8071" i="3"/>
  <c r="K8071" i="3" s="1"/>
  <c r="J8072" i="3"/>
  <c r="K8072" i="3" s="1"/>
  <c r="J8073" i="3"/>
  <c r="K8073" i="3" s="1"/>
  <c r="J8074" i="3"/>
  <c r="K8074" i="3" s="1"/>
  <c r="J8075" i="3"/>
  <c r="K8075" i="3" s="1"/>
  <c r="J8076" i="3"/>
  <c r="K8076" i="3" s="1"/>
  <c r="J8077" i="3"/>
  <c r="K8077" i="3" s="1"/>
  <c r="J8078" i="3"/>
  <c r="K8078" i="3" s="1"/>
  <c r="J8079" i="3"/>
  <c r="K8079" i="3" s="1"/>
  <c r="J8080" i="3"/>
  <c r="K8080" i="3" s="1"/>
  <c r="J8081" i="3"/>
  <c r="K8081" i="3" s="1"/>
  <c r="J8082" i="3"/>
  <c r="K8082" i="3" s="1"/>
  <c r="J8083" i="3"/>
  <c r="K8083" i="3" s="1"/>
  <c r="J8084" i="3"/>
  <c r="K8084" i="3" s="1"/>
  <c r="J8085" i="3"/>
  <c r="K8085" i="3" s="1"/>
  <c r="J8086" i="3"/>
  <c r="K8086" i="3" s="1"/>
  <c r="J8087" i="3"/>
  <c r="K8087" i="3" s="1"/>
  <c r="J8088" i="3"/>
  <c r="K8088" i="3" s="1"/>
  <c r="J8089" i="3"/>
  <c r="K8089" i="3" s="1"/>
  <c r="J8090" i="3"/>
  <c r="K8090" i="3" s="1"/>
  <c r="J8091" i="3"/>
  <c r="K8091" i="3" s="1"/>
  <c r="J8092" i="3"/>
  <c r="K8092" i="3" s="1"/>
  <c r="J8093" i="3"/>
  <c r="K8093" i="3" s="1"/>
  <c r="J8094" i="3"/>
  <c r="K8094" i="3" s="1"/>
  <c r="J8095" i="3"/>
  <c r="K8095" i="3" s="1"/>
  <c r="J8096" i="3"/>
  <c r="K8096" i="3" s="1"/>
  <c r="J8097" i="3"/>
  <c r="K8097" i="3" s="1"/>
  <c r="J8098" i="3"/>
  <c r="K8098" i="3" s="1"/>
  <c r="J8099" i="3"/>
  <c r="K8099" i="3" s="1"/>
  <c r="J8100" i="3"/>
  <c r="K8100" i="3" s="1"/>
  <c r="J8101" i="3"/>
  <c r="K8101" i="3" s="1"/>
  <c r="J8102" i="3"/>
  <c r="K8102" i="3" s="1"/>
  <c r="J8103" i="3"/>
  <c r="K8103" i="3" s="1"/>
  <c r="J8104" i="3"/>
  <c r="K8104" i="3" s="1"/>
  <c r="J8105" i="3"/>
  <c r="K8105" i="3" s="1"/>
  <c r="J8106" i="3"/>
  <c r="K8106" i="3" s="1"/>
  <c r="J8107" i="3"/>
  <c r="K8107" i="3" s="1"/>
  <c r="J8108" i="3"/>
  <c r="K8108" i="3" s="1"/>
  <c r="J8109" i="3"/>
  <c r="K8109" i="3" s="1"/>
  <c r="J8110" i="3"/>
  <c r="K8110" i="3" s="1"/>
  <c r="J8111" i="3"/>
  <c r="K8111" i="3" s="1"/>
  <c r="J8112" i="3"/>
  <c r="K8112" i="3" s="1"/>
  <c r="J8113" i="3"/>
  <c r="K8113" i="3" s="1"/>
  <c r="J8114" i="3"/>
  <c r="K8114" i="3" s="1"/>
  <c r="J8115" i="3"/>
  <c r="K8115" i="3" s="1"/>
  <c r="J8116" i="3"/>
  <c r="K8116" i="3" s="1"/>
  <c r="J8117" i="3"/>
  <c r="K8117" i="3" s="1"/>
  <c r="J8118" i="3"/>
  <c r="K8118" i="3" s="1"/>
  <c r="J8119" i="3"/>
  <c r="K8119" i="3" s="1"/>
  <c r="J8120" i="3"/>
  <c r="K8120" i="3" s="1"/>
  <c r="J8121" i="3"/>
  <c r="K8121" i="3" s="1"/>
  <c r="J8122" i="3"/>
  <c r="K8122" i="3" s="1"/>
  <c r="J8123" i="3"/>
  <c r="K8123" i="3" s="1"/>
  <c r="J8124" i="3"/>
  <c r="K8124" i="3" s="1"/>
  <c r="J8125" i="3"/>
  <c r="K8125" i="3" s="1"/>
  <c r="J8126" i="3"/>
  <c r="K8126" i="3" s="1"/>
  <c r="J8127" i="3"/>
  <c r="K8127" i="3" s="1"/>
  <c r="J8128" i="3"/>
  <c r="K8128" i="3" s="1"/>
  <c r="J8129" i="3"/>
  <c r="K8129" i="3" s="1"/>
  <c r="J8130" i="3"/>
  <c r="K8130" i="3" s="1"/>
  <c r="J8131" i="3"/>
  <c r="K8131" i="3" s="1"/>
  <c r="J8132" i="3"/>
  <c r="K8132" i="3" s="1"/>
  <c r="J8133" i="3"/>
  <c r="K8133" i="3" s="1"/>
  <c r="J8134" i="3"/>
  <c r="K8134" i="3" s="1"/>
  <c r="J8135" i="3"/>
  <c r="K8135" i="3" s="1"/>
  <c r="J8136" i="3"/>
  <c r="K8136" i="3" s="1"/>
  <c r="J8137" i="3"/>
  <c r="K8137" i="3" s="1"/>
  <c r="J8138" i="3"/>
  <c r="K8138" i="3" s="1"/>
  <c r="J8139" i="3"/>
  <c r="K8139" i="3" s="1"/>
  <c r="J8140" i="3"/>
  <c r="K8140" i="3" s="1"/>
  <c r="J8141" i="3"/>
  <c r="K8141" i="3" s="1"/>
  <c r="J8142" i="3"/>
  <c r="K8142" i="3" s="1"/>
  <c r="J8143" i="3"/>
  <c r="K8143" i="3" s="1"/>
  <c r="J8144" i="3"/>
  <c r="K8144" i="3" s="1"/>
  <c r="J8145" i="3"/>
  <c r="K8145" i="3" s="1"/>
  <c r="J8146" i="3"/>
  <c r="K8146" i="3" s="1"/>
  <c r="J8147" i="3"/>
  <c r="K8147" i="3" s="1"/>
  <c r="J8148" i="3"/>
  <c r="K8148" i="3" s="1"/>
  <c r="J8149" i="3"/>
  <c r="K8149" i="3" s="1"/>
  <c r="J8150" i="3"/>
  <c r="K8150" i="3" s="1"/>
  <c r="J8151" i="3"/>
  <c r="K8151" i="3" s="1"/>
  <c r="J8152" i="3"/>
  <c r="K8152" i="3" s="1"/>
  <c r="J8153" i="3"/>
  <c r="K8153" i="3" s="1"/>
  <c r="J8154" i="3"/>
  <c r="K8154" i="3" s="1"/>
  <c r="J8155" i="3"/>
  <c r="K8155" i="3" s="1"/>
  <c r="J8156" i="3"/>
  <c r="K8156" i="3" s="1"/>
  <c r="J8157" i="3"/>
  <c r="K8157" i="3" s="1"/>
  <c r="J8158" i="3"/>
  <c r="K8158" i="3" s="1"/>
  <c r="J8159" i="3"/>
  <c r="K8159" i="3" s="1"/>
  <c r="J8160" i="3"/>
  <c r="K8160" i="3" s="1"/>
  <c r="J8161" i="3"/>
  <c r="K8161" i="3" s="1"/>
  <c r="J8162" i="3"/>
  <c r="K8162" i="3" s="1"/>
  <c r="J8163" i="3"/>
  <c r="K8163" i="3" s="1"/>
  <c r="J8164" i="3"/>
  <c r="K8164" i="3" s="1"/>
  <c r="J8165" i="3"/>
  <c r="K8165" i="3" s="1"/>
  <c r="J8166" i="3"/>
  <c r="K8166" i="3" s="1"/>
  <c r="J8167" i="3"/>
  <c r="K8167" i="3" s="1"/>
  <c r="J8168" i="3"/>
  <c r="K8168" i="3" s="1"/>
  <c r="J8169" i="3"/>
  <c r="K8169" i="3" s="1"/>
  <c r="J8170" i="3"/>
  <c r="K8170" i="3" s="1"/>
  <c r="J8171" i="3"/>
  <c r="K8171" i="3" s="1"/>
  <c r="J8172" i="3"/>
  <c r="K8172" i="3" s="1"/>
  <c r="J8173" i="3"/>
  <c r="K8173" i="3" s="1"/>
  <c r="J8174" i="3"/>
  <c r="K8174" i="3" s="1"/>
  <c r="J8175" i="3"/>
  <c r="K8175" i="3" s="1"/>
  <c r="J8176" i="3"/>
  <c r="K8176" i="3" s="1"/>
  <c r="J8177" i="3"/>
  <c r="K8177" i="3" s="1"/>
  <c r="J8178" i="3"/>
  <c r="K8178" i="3" s="1"/>
  <c r="J8179" i="3"/>
  <c r="K8179" i="3" s="1"/>
  <c r="J8180" i="3"/>
  <c r="K8180" i="3" s="1"/>
  <c r="J8181" i="3"/>
  <c r="K8181" i="3" s="1"/>
  <c r="J8182" i="3"/>
  <c r="K8182" i="3" s="1"/>
  <c r="J8183" i="3"/>
  <c r="K8183" i="3" s="1"/>
  <c r="J8184" i="3"/>
  <c r="K8184" i="3" s="1"/>
  <c r="J8185" i="3"/>
  <c r="K8185" i="3" s="1"/>
  <c r="J8186" i="3"/>
  <c r="K8186" i="3" s="1"/>
  <c r="J8187" i="3"/>
  <c r="K8187" i="3" s="1"/>
  <c r="J8188" i="3"/>
  <c r="K8188" i="3" s="1"/>
  <c r="J8189" i="3"/>
  <c r="K8189" i="3" s="1"/>
  <c r="J8190" i="3"/>
  <c r="K8190" i="3" s="1"/>
  <c r="J8191" i="3"/>
  <c r="K8191" i="3" s="1"/>
  <c r="J8192" i="3"/>
  <c r="K8192" i="3" s="1"/>
  <c r="J8193" i="3"/>
  <c r="K8193" i="3" s="1"/>
  <c r="J8194" i="3"/>
  <c r="K8194" i="3" s="1"/>
  <c r="J8195" i="3"/>
  <c r="K8195" i="3" s="1"/>
  <c r="J8196" i="3"/>
  <c r="K8196" i="3" s="1"/>
  <c r="J8197" i="3"/>
  <c r="K8197" i="3" s="1"/>
  <c r="J8198" i="3"/>
  <c r="K8198" i="3" s="1"/>
  <c r="J8199" i="3"/>
  <c r="K8199" i="3" s="1"/>
  <c r="J8200" i="3"/>
  <c r="K8200" i="3" s="1"/>
  <c r="J8201" i="3"/>
  <c r="K8201" i="3" s="1"/>
  <c r="J8202" i="3"/>
  <c r="K8202" i="3" s="1"/>
  <c r="J8203" i="3"/>
  <c r="K8203" i="3" s="1"/>
  <c r="J8204" i="3"/>
  <c r="K8204" i="3" s="1"/>
  <c r="J8205" i="3"/>
  <c r="K8205" i="3" s="1"/>
  <c r="J8206" i="3"/>
  <c r="K8206" i="3" s="1"/>
  <c r="J8207" i="3"/>
  <c r="K8207" i="3" s="1"/>
  <c r="J8208" i="3"/>
  <c r="K8208" i="3" s="1"/>
  <c r="J8209" i="3"/>
  <c r="K8209" i="3" s="1"/>
  <c r="J8210" i="3"/>
  <c r="K8210" i="3" s="1"/>
  <c r="J8211" i="3"/>
  <c r="K8211" i="3" s="1"/>
  <c r="J8212" i="3"/>
  <c r="K8212" i="3" s="1"/>
  <c r="J8213" i="3"/>
  <c r="K8213" i="3" s="1"/>
  <c r="J8214" i="3"/>
  <c r="K8214" i="3" s="1"/>
  <c r="J8215" i="3"/>
  <c r="K8215" i="3" s="1"/>
  <c r="J8216" i="3"/>
  <c r="K8216" i="3" s="1"/>
  <c r="J8217" i="3"/>
  <c r="K8217" i="3" s="1"/>
  <c r="J8218" i="3"/>
  <c r="K8218" i="3" s="1"/>
  <c r="J8219" i="3"/>
  <c r="K8219" i="3" s="1"/>
  <c r="J8220" i="3"/>
  <c r="K8220" i="3" s="1"/>
  <c r="J8221" i="3"/>
  <c r="K8221" i="3" s="1"/>
  <c r="J8222" i="3"/>
  <c r="K8222" i="3" s="1"/>
  <c r="J8223" i="3"/>
  <c r="K8223" i="3" s="1"/>
  <c r="J8224" i="3"/>
  <c r="K8224" i="3" s="1"/>
  <c r="J8225" i="3"/>
  <c r="K8225" i="3" s="1"/>
  <c r="J8226" i="3"/>
  <c r="K8226" i="3" s="1"/>
  <c r="J8227" i="3"/>
  <c r="K8227" i="3" s="1"/>
  <c r="J8228" i="3"/>
  <c r="K8228" i="3" s="1"/>
  <c r="J8229" i="3"/>
  <c r="K8229" i="3" s="1"/>
  <c r="J8230" i="3"/>
  <c r="K8230" i="3" s="1"/>
  <c r="J8231" i="3"/>
  <c r="K8231" i="3" s="1"/>
  <c r="J8232" i="3"/>
  <c r="K8232" i="3" s="1"/>
  <c r="J8233" i="3"/>
  <c r="K8233" i="3" s="1"/>
  <c r="J8234" i="3"/>
  <c r="K8234" i="3" s="1"/>
  <c r="J8235" i="3"/>
  <c r="K8235" i="3" s="1"/>
  <c r="J8236" i="3"/>
  <c r="K8236" i="3" s="1"/>
  <c r="J8237" i="3"/>
  <c r="K8237" i="3" s="1"/>
  <c r="J8238" i="3"/>
  <c r="K8238" i="3" s="1"/>
  <c r="J8239" i="3"/>
  <c r="K8239" i="3" s="1"/>
  <c r="J8240" i="3"/>
  <c r="K8240" i="3" s="1"/>
  <c r="J8241" i="3"/>
  <c r="K8241" i="3" s="1"/>
  <c r="J8242" i="3"/>
  <c r="K8242" i="3" s="1"/>
  <c r="J8243" i="3"/>
  <c r="K8243" i="3" s="1"/>
  <c r="J8244" i="3"/>
  <c r="K8244" i="3" s="1"/>
  <c r="J8245" i="3"/>
  <c r="K8245" i="3" s="1"/>
  <c r="J8246" i="3"/>
  <c r="K8246" i="3" s="1"/>
  <c r="J8247" i="3"/>
  <c r="K8247" i="3" s="1"/>
  <c r="J8248" i="3"/>
  <c r="K8248" i="3" s="1"/>
  <c r="J8249" i="3"/>
  <c r="K8249" i="3" s="1"/>
  <c r="J8250" i="3"/>
  <c r="K8250" i="3" s="1"/>
  <c r="J8251" i="3"/>
  <c r="K8251" i="3" s="1"/>
  <c r="J8252" i="3"/>
  <c r="K8252" i="3" s="1"/>
  <c r="J8253" i="3"/>
  <c r="K8253" i="3" s="1"/>
  <c r="J8254" i="3"/>
  <c r="K8254" i="3" s="1"/>
  <c r="J8255" i="3"/>
  <c r="K8255" i="3" s="1"/>
  <c r="J8256" i="3"/>
  <c r="K8256" i="3" s="1"/>
  <c r="J8257" i="3"/>
  <c r="K8257" i="3" s="1"/>
  <c r="J8258" i="3"/>
  <c r="K8258" i="3" s="1"/>
  <c r="J8259" i="3"/>
  <c r="K8259" i="3" s="1"/>
  <c r="J8260" i="3"/>
  <c r="K8260" i="3" s="1"/>
  <c r="J8261" i="3"/>
  <c r="K8261" i="3" s="1"/>
  <c r="J8262" i="3"/>
  <c r="K8262" i="3" s="1"/>
  <c r="J8263" i="3"/>
  <c r="K8263" i="3" s="1"/>
  <c r="J8264" i="3"/>
  <c r="K8264" i="3" s="1"/>
  <c r="J8265" i="3"/>
  <c r="K8265" i="3" s="1"/>
  <c r="J8266" i="3"/>
  <c r="K8266" i="3" s="1"/>
  <c r="J8267" i="3"/>
  <c r="K8267" i="3" s="1"/>
  <c r="J8268" i="3"/>
  <c r="K8268" i="3" s="1"/>
  <c r="J8269" i="3"/>
  <c r="K8269" i="3" s="1"/>
  <c r="J8270" i="3"/>
  <c r="K8270" i="3" s="1"/>
  <c r="J8271" i="3"/>
  <c r="K8271" i="3" s="1"/>
  <c r="J8272" i="3"/>
  <c r="K8272" i="3" s="1"/>
  <c r="J8273" i="3"/>
  <c r="K8273" i="3" s="1"/>
  <c r="J8274" i="3"/>
  <c r="K8274" i="3" s="1"/>
  <c r="J8275" i="3"/>
  <c r="K8275" i="3" s="1"/>
  <c r="J8276" i="3"/>
  <c r="K8276" i="3" s="1"/>
  <c r="J8277" i="3"/>
  <c r="K8277" i="3" s="1"/>
  <c r="J8278" i="3"/>
  <c r="K8278" i="3" s="1"/>
  <c r="J8279" i="3"/>
  <c r="K8279" i="3" s="1"/>
  <c r="J8280" i="3"/>
  <c r="K8280" i="3" s="1"/>
  <c r="J8281" i="3"/>
  <c r="K8281" i="3" s="1"/>
  <c r="J8282" i="3"/>
  <c r="K8282" i="3" s="1"/>
  <c r="J8283" i="3"/>
  <c r="K8283" i="3" s="1"/>
  <c r="J8284" i="3"/>
  <c r="K8284" i="3" s="1"/>
  <c r="J8285" i="3"/>
  <c r="K8285" i="3" s="1"/>
  <c r="J8286" i="3"/>
  <c r="K8286" i="3" s="1"/>
  <c r="J8287" i="3"/>
  <c r="K8287" i="3" s="1"/>
  <c r="J8288" i="3"/>
  <c r="K8288" i="3" s="1"/>
  <c r="J8289" i="3"/>
  <c r="K8289" i="3" s="1"/>
  <c r="J8290" i="3"/>
  <c r="K8290" i="3" s="1"/>
  <c r="J8291" i="3"/>
  <c r="K8291" i="3" s="1"/>
  <c r="J8292" i="3"/>
  <c r="K8292" i="3" s="1"/>
  <c r="J8293" i="3"/>
  <c r="K8293" i="3" s="1"/>
  <c r="J8294" i="3"/>
  <c r="K8294" i="3" s="1"/>
  <c r="J8295" i="3"/>
  <c r="K8295" i="3" s="1"/>
  <c r="J8296" i="3"/>
  <c r="K8296" i="3" s="1"/>
  <c r="J8297" i="3"/>
  <c r="K8297" i="3" s="1"/>
  <c r="J8298" i="3"/>
  <c r="K8298" i="3" s="1"/>
  <c r="J8299" i="3"/>
  <c r="K8299" i="3" s="1"/>
  <c r="J8300" i="3"/>
  <c r="K8300" i="3" s="1"/>
  <c r="J8301" i="3"/>
  <c r="K8301" i="3" s="1"/>
  <c r="J8302" i="3"/>
  <c r="K8302" i="3" s="1"/>
  <c r="J8303" i="3"/>
  <c r="K8303" i="3" s="1"/>
  <c r="J8304" i="3"/>
  <c r="K8304" i="3" s="1"/>
  <c r="J8305" i="3"/>
  <c r="K8305" i="3" s="1"/>
  <c r="J8306" i="3"/>
  <c r="K8306" i="3" s="1"/>
  <c r="J8307" i="3"/>
  <c r="K8307" i="3" s="1"/>
  <c r="J8308" i="3"/>
  <c r="K8308" i="3" s="1"/>
  <c r="J8309" i="3"/>
  <c r="K8309" i="3" s="1"/>
  <c r="J8310" i="3"/>
  <c r="K8310" i="3" s="1"/>
  <c r="J8311" i="3"/>
  <c r="K8311" i="3" s="1"/>
  <c r="J8312" i="3"/>
  <c r="K8312" i="3" s="1"/>
  <c r="J8313" i="3"/>
  <c r="K8313" i="3" s="1"/>
  <c r="J8314" i="3"/>
  <c r="K8314" i="3" s="1"/>
  <c r="J8315" i="3"/>
  <c r="K8315" i="3" s="1"/>
  <c r="J8316" i="3"/>
  <c r="K8316" i="3" s="1"/>
  <c r="J8317" i="3"/>
  <c r="K8317" i="3" s="1"/>
  <c r="J8318" i="3"/>
  <c r="K8318" i="3" s="1"/>
  <c r="J8319" i="3"/>
  <c r="K8319" i="3" s="1"/>
  <c r="J8320" i="3"/>
  <c r="K8320" i="3" s="1"/>
  <c r="J8321" i="3"/>
  <c r="K8321" i="3" s="1"/>
  <c r="J8322" i="3"/>
  <c r="K8322" i="3" s="1"/>
  <c r="J8323" i="3"/>
  <c r="K8323" i="3" s="1"/>
  <c r="J8324" i="3"/>
  <c r="K8324" i="3" s="1"/>
  <c r="J8325" i="3"/>
  <c r="K8325" i="3" s="1"/>
  <c r="J8326" i="3"/>
  <c r="K8326" i="3" s="1"/>
  <c r="J8327" i="3"/>
  <c r="K8327" i="3" s="1"/>
  <c r="J8328" i="3"/>
  <c r="K8328" i="3" s="1"/>
  <c r="J8329" i="3"/>
  <c r="K8329" i="3" s="1"/>
  <c r="J8330" i="3"/>
  <c r="K8330" i="3" s="1"/>
  <c r="J8331" i="3"/>
  <c r="K8331" i="3" s="1"/>
  <c r="J8332" i="3"/>
  <c r="K8332" i="3" s="1"/>
  <c r="J8333" i="3"/>
  <c r="K8333" i="3" s="1"/>
  <c r="J8334" i="3"/>
  <c r="K8334" i="3" s="1"/>
  <c r="J8335" i="3"/>
  <c r="K8335" i="3" s="1"/>
  <c r="J8336" i="3"/>
  <c r="K8336" i="3" s="1"/>
  <c r="J8337" i="3"/>
  <c r="K8337" i="3" s="1"/>
  <c r="J8338" i="3"/>
  <c r="K8338" i="3" s="1"/>
  <c r="J8339" i="3"/>
  <c r="K8339" i="3" s="1"/>
  <c r="J8340" i="3"/>
  <c r="K8340" i="3" s="1"/>
  <c r="J8341" i="3"/>
  <c r="K8341" i="3" s="1"/>
  <c r="J8342" i="3"/>
  <c r="K8342" i="3" s="1"/>
  <c r="J8343" i="3"/>
  <c r="K8343" i="3" s="1"/>
  <c r="J8344" i="3"/>
  <c r="K8344" i="3" s="1"/>
  <c r="J8345" i="3"/>
  <c r="K8345" i="3" s="1"/>
  <c r="J8346" i="3"/>
  <c r="K8346" i="3" s="1"/>
  <c r="J8347" i="3"/>
  <c r="K8347" i="3" s="1"/>
  <c r="J8348" i="3"/>
  <c r="K8348" i="3" s="1"/>
  <c r="J8349" i="3"/>
  <c r="K8349" i="3" s="1"/>
  <c r="J8350" i="3"/>
  <c r="K8350" i="3" s="1"/>
  <c r="J8351" i="3"/>
  <c r="K8351" i="3" s="1"/>
  <c r="J8352" i="3"/>
  <c r="K8352" i="3" s="1"/>
  <c r="J8353" i="3"/>
  <c r="K8353" i="3" s="1"/>
  <c r="J8354" i="3"/>
  <c r="K8354" i="3" s="1"/>
  <c r="J8355" i="3"/>
  <c r="K8355" i="3" s="1"/>
  <c r="J8356" i="3"/>
  <c r="K8356" i="3" s="1"/>
  <c r="J8357" i="3"/>
  <c r="K8357" i="3" s="1"/>
  <c r="J8358" i="3"/>
  <c r="K8358" i="3" s="1"/>
  <c r="J8359" i="3"/>
  <c r="K8359" i="3" s="1"/>
  <c r="J8360" i="3"/>
  <c r="K8360" i="3" s="1"/>
  <c r="J8361" i="3"/>
  <c r="K8361" i="3" s="1"/>
  <c r="J8362" i="3"/>
  <c r="K8362" i="3" s="1"/>
  <c r="J8363" i="3"/>
  <c r="K8363" i="3" s="1"/>
  <c r="J8364" i="3"/>
  <c r="K8364" i="3" s="1"/>
  <c r="J8365" i="3"/>
  <c r="K8365" i="3" s="1"/>
  <c r="J8366" i="3"/>
  <c r="K8366" i="3" s="1"/>
  <c r="J8367" i="3"/>
  <c r="K8367" i="3" s="1"/>
  <c r="J8368" i="3"/>
  <c r="K8368" i="3" s="1"/>
  <c r="J8369" i="3"/>
  <c r="K8369" i="3" s="1"/>
  <c r="J8370" i="3"/>
  <c r="K8370" i="3" s="1"/>
  <c r="J8371" i="3"/>
  <c r="K8371" i="3" s="1"/>
  <c r="J8372" i="3"/>
  <c r="K8372" i="3" s="1"/>
  <c r="J8373" i="3"/>
  <c r="K8373" i="3" s="1"/>
  <c r="J8374" i="3"/>
  <c r="K8374" i="3" s="1"/>
  <c r="J8375" i="3"/>
  <c r="K8375" i="3" s="1"/>
  <c r="J8376" i="3"/>
  <c r="K8376" i="3" s="1"/>
  <c r="J8377" i="3"/>
  <c r="K8377" i="3" s="1"/>
  <c r="J8378" i="3"/>
  <c r="K8378" i="3" s="1"/>
  <c r="J8379" i="3"/>
  <c r="K8379" i="3" s="1"/>
  <c r="J8380" i="3"/>
  <c r="K8380" i="3" s="1"/>
  <c r="J8381" i="3"/>
  <c r="K8381" i="3" s="1"/>
  <c r="J8382" i="3"/>
  <c r="K8382" i="3" s="1"/>
  <c r="J8383" i="3"/>
  <c r="K8383" i="3" s="1"/>
  <c r="J8384" i="3"/>
  <c r="K8384" i="3" s="1"/>
  <c r="J8385" i="3"/>
  <c r="K8385" i="3" s="1"/>
  <c r="J8386" i="3"/>
  <c r="K8386" i="3" s="1"/>
  <c r="J8387" i="3"/>
  <c r="K8387" i="3" s="1"/>
  <c r="J8388" i="3"/>
  <c r="K8388" i="3" s="1"/>
  <c r="J8389" i="3"/>
  <c r="K8389" i="3" s="1"/>
  <c r="J8390" i="3"/>
  <c r="K8390" i="3" s="1"/>
  <c r="J8391" i="3"/>
  <c r="K8391" i="3" s="1"/>
  <c r="J8392" i="3"/>
  <c r="K8392" i="3" s="1"/>
  <c r="J8393" i="3"/>
  <c r="K8393" i="3" s="1"/>
  <c r="J8394" i="3"/>
  <c r="K8394" i="3" s="1"/>
  <c r="J8395" i="3"/>
  <c r="K8395" i="3" s="1"/>
  <c r="J8396" i="3"/>
  <c r="K8396" i="3" s="1"/>
  <c r="J8397" i="3"/>
  <c r="K8397" i="3" s="1"/>
  <c r="J8398" i="3"/>
  <c r="K8398" i="3" s="1"/>
  <c r="J8399" i="3"/>
  <c r="K8399" i="3" s="1"/>
  <c r="J8400" i="3"/>
  <c r="K8400" i="3" s="1"/>
  <c r="J8401" i="3"/>
  <c r="K8401" i="3" s="1"/>
  <c r="J8402" i="3"/>
  <c r="K8402" i="3" s="1"/>
  <c r="J8403" i="3"/>
  <c r="K8403" i="3" s="1"/>
  <c r="J8404" i="3"/>
  <c r="K8404" i="3" s="1"/>
  <c r="J8405" i="3"/>
  <c r="K8405" i="3" s="1"/>
  <c r="J8406" i="3"/>
  <c r="K8406" i="3" s="1"/>
  <c r="J8407" i="3"/>
  <c r="K8407" i="3" s="1"/>
  <c r="J8408" i="3"/>
  <c r="K8408" i="3" s="1"/>
  <c r="J8409" i="3"/>
  <c r="K8409" i="3" s="1"/>
  <c r="J8410" i="3"/>
  <c r="K8410" i="3" s="1"/>
  <c r="J8411" i="3"/>
  <c r="K8411" i="3" s="1"/>
  <c r="J8412" i="3"/>
  <c r="K8412" i="3" s="1"/>
  <c r="J8413" i="3"/>
  <c r="K8413" i="3" s="1"/>
  <c r="J8414" i="3"/>
  <c r="K8414" i="3" s="1"/>
  <c r="J8415" i="3"/>
  <c r="K8415" i="3" s="1"/>
  <c r="J8416" i="3"/>
  <c r="K8416" i="3" s="1"/>
  <c r="J8417" i="3"/>
  <c r="K8417" i="3" s="1"/>
  <c r="J8418" i="3"/>
  <c r="K8418" i="3" s="1"/>
  <c r="J8419" i="3"/>
  <c r="K8419" i="3" s="1"/>
  <c r="J8420" i="3"/>
  <c r="K8420" i="3" s="1"/>
  <c r="J8421" i="3"/>
  <c r="K8421" i="3" s="1"/>
  <c r="J8422" i="3"/>
  <c r="K8422" i="3" s="1"/>
  <c r="J8423" i="3"/>
  <c r="K8423" i="3" s="1"/>
  <c r="J8424" i="3"/>
  <c r="K8424" i="3" s="1"/>
  <c r="J8425" i="3"/>
  <c r="K8425" i="3" s="1"/>
  <c r="J8426" i="3"/>
  <c r="K8426" i="3" s="1"/>
  <c r="J8427" i="3"/>
  <c r="K8427" i="3" s="1"/>
  <c r="J8428" i="3"/>
  <c r="K8428" i="3" s="1"/>
  <c r="J8429" i="3"/>
  <c r="K8429" i="3" s="1"/>
  <c r="J8430" i="3"/>
  <c r="K8430" i="3" s="1"/>
  <c r="J8431" i="3"/>
  <c r="K8431" i="3" s="1"/>
  <c r="J8432" i="3"/>
  <c r="K8432" i="3" s="1"/>
  <c r="J8433" i="3"/>
  <c r="K8433" i="3" s="1"/>
  <c r="J8434" i="3"/>
  <c r="K8434" i="3" s="1"/>
  <c r="J8435" i="3"/>
  <c r="K8435" i="3" s="1"/>
  <c r="J8436" i="3"/>
  <c r="K8436" i="3" s="1"/>
  <c r="J8437" i="3"/>
  <c r="K8437" i="3" s="1"/>
  <c r="J8438" i="3"/>
  <c r="K8438" i="3" s="1"/>
  <c r="J8439" i="3"/>
  <c r="K8439" i="3" s="1"/>
  <c r="J8440" i="3"/>
  <c r="K8440" i="3" s="1"/>
  <c r="J8441" i="3"/>
  <c r="K8441" i="3" s="1"/>
  <c r="J8442" i="3"/>
  <c r="K8442" i="3" s="1"/>
  <c r="J8443" i="3"/>
  <c r="K8443" i="3" s="1"/>
  <c r="J8444" i="3"/>
  <c r="K8444" i="3" s="1"/>
  <c r="J8445" i="3"/>
  <c r="K8445" i="3" s="1"/>
  <c r="J8446" i="3"/>
  <c r="K8446" i="3" s="1"/>
  <c r="J8447" i="3"/>
  <c r="K8447" i="3" s="1"/>
  <c r="J8448" i="3"/>
  <c r="K8448" i="3" s="1"/>
  <c r="J8449" i="3"/>
  <c r="K8449" i="3" s="1"/>
  <c r="J8450" i="3"/>
  <c r="K8450" i="3" s="1"/>
  <c r="J8451" i="3"/>
  <c r="K8451" i="3" s="1"/>
  <c r="J8452" i="3"/>
  <c r="K8452" i="3" s="1"/>
  <c r="J8453" i="3"/>
  <c r="K8453" i="3" s="1"/>
  <c r="J8454" i="3"/>
  <c r="K8454" i="3" s="1"/>
  <c r="J8455" i="3"/>
  <c r="K8455" i="3" s="1"/>
  <c r="J8456" i="3"/>
  <c r="K8456" i="3" s="1"/>
  <c r="J8457" i="3"/>
  <c r="K8457" i="3" s="1"/>
  <c r="J8458" i="3"/>
  <c r="K8458" i="3" s="1"/>
  <c r="J8459" i="3"/>
  <c r="K8459" i="3" s="1"/>
  <c r="J8460" i="3"/>
  <c r="K8460" i="3" s="1"/>
  <c r="J8461" i="3"/>
  <c r="K8461" i="3" s="1"/>
  <c r="J8462" i="3"/>
  <c r="K8462" i="3" s="1"/>
  <c r="J8463" i="3"/>
  <c r="K8463" i="3" s="1"/>
  <c r="J8464" i="3"/>
  <c r="K8464" i="3" s="1"/>
  <c r="J8465" i="3"/>
  <c r="K8465" i="3" s="1"/>
  <c r="J8466" i="3"/>
  <c r="K8466" i="3" s="1"/>
  <c r="J8467" i="3"/>
  <c r="K8467" i="3" s="1"/>
  <c r="J8468" i="3"/>
  <c r="K8468" i="3" s="1"/>
  <c r="J8469" i="3"/>
  <c r="K8469" i="3" s="1"/>
  <c r="J8470" i="3"/>
  <c r="K8470" i="3" s="1"/>
  <c r="J8471" i="3"/>
  <c r="K8471" i="3" s="1"/>
  <c r="J8472" i="3"/>
  <c r="K8472" i="3" s="1"/>
  <c r="J8473" i="3"/>
  <c r="K8473" i="3" s="1"/>
  <c r="J8474" i="3"/>
  <c r="K8474" i="3" s="1"/>
  <c r="J8475" i="3"/>
  <c r="K8475" i="3" s="1"/>
  <c r="J8476" i="3"/>
  <c r="K8476" i="3" s="1"/>
  <c r="J8477" i="3"/>
  <c r="K8477" i="3" s="1"/>
  <c r="J8478" i="3"/>
  <c r="K8478" i="3" s="1"/>
  <c r="J8479" i="3"/>
  <c r="K8479" i="3" s="1"/>
  <c r="J8480" i="3"/>
  <c r="K8480" i="3" s="1"/>
  <c r="J8481" i="3"/>
  <c r="K8481" i="3" s="1"/>
  <c r="J8482" i="3"/>
  <c r="K8482" i="3" s="1"/>
  <c r="J8483" i="3"/>
  <c r="K8483" i="3" s="1"/>
  <c r="J8484" i="3"/>
  <c r="K8484" i="3" s="1"/>
  <c r="J8485" i="3"/>
  <c r="K8485" i="3" s="1"/>
  <c r="J8486" i="3"/>
  <c r="K8486" i="3" s="1"/>
  <c r="J8487" i="3"/>
  <c r="K8487" i="3" s="1"/>
  <c r="J8488" i="3"/>
  <c r="K8488" i="3" s="1"/>
  <c r="J8489" i="3"/>
  <c r="K8489" i="3" s="1"/>
  <c r="J8490" i="3"/>
  <c r="K8490" i="3" s="1"/>
  <c r="J8491" i="3"/>
  <c r="K8491" i="3" s="1"/>
  <c r="J8492" i="3"/>
  <c r="K8492" i="3" s="1"/>
  <c r="J8493" i="3"/>
  <c r="K8493" i="3" s="1"/>
  <c r="J8494" i="3"/>
  <c r="K8494" i="3" s="1"/>
  <c r="J8495" i="3"/>
  <c r="K8495" i="3" s="1"/>
  <c r="J8496" i="3"/>
  <c r="K8496" i="3" s="1"/>
  <c r="J8497" i="3"/>
  <c r="K8497" i="3" s="1"/>
  <c r="J8498" i="3"/>
  <c r="K8498" i="3" s="1"/>
  <c r="J8499" i="3"/>
  <c r="K8499" i="3" s="1"/>
  <c r="J8500" i="3"/>
  <c r="K8500" i="3" s="1"/>
  <c r="J8501" i="3"/>
  <c r="K8501" i="3" s="1"/>
  <c r="J8502" i="3"/>
  <c r="K8502" i="3" s="1"/>
  <c r="J8503" i="3"/>
  <c r="K8503" i="3" s="1"/>
  <c r="J8504" i="3"/>
  <c r="K8504" i="3" s="1"/>
  <c r="J8505" i="3"/>
  <c r="K8505" i="3" s="1"/>
  <c r="J8506" i="3"/>
  <c r="K8506" i="3" s="1"/>
  <c r="J8507" i="3"/>
  <c r="K8507" i="3" s="1"/>
  <c r="J8508" i="3"/>
  <c r="K8508" i="3" s="1"/>
  <c r="J8509" i="3"/>
  <c r="K8509" i="3" s="1"/>
  <c r="J8510" i="3"/>
  <c r="K8510" i="3" s="1"/>
  <c r="J8511" i="3"/>
  <c r="K8511" i="3" s="1"/>
  <c r="J8512" i="3"/>
  <c r="K8512" i="3" s="1"/>
  <c r="J8513" i="3"/>
  <c r="K8513" i="3" s="1"/>
  <c r="J8514" i="3"/>
  <c r="K8514" i="3" s="1"/>
  <c r="J8515" i="3"/>
  <c r="K8515" i="3" s="1"/>
  <c r="J8516" i="3"/>
  <c r="K8516" i="3" s="1"/>
  <c r="J8517" i="3"/>
  <c r="K8517" i="3" s="1"/>
  <c r="J8518" i="3"/>
  <c r="K8518" i="3" s="1"/>
  <c r="J8519" i="3"/>
  <c r="K8519" i="3" s="1"/>
  <c r="J8520" i="3"/>
  <c r="K8520" i="3" s="1"/>
  <c r="J8521" i="3"/>
  <c r="K8521" i="3" s="1"/>
  <c r="J8522" i="3"/>
  <c r="K8522" i="3" s="1"/>
  <c r="J8523" i="3"/>
  <c r="K8523" i="3" s="1"/>
  <c r="J8524" i="3"/>
  <c r="K8524" i="3" s="1"/>
  <c r="J8525" i="3"/>
  <c r="K8525" i="3" s="1"/>
  <c r="J8526" i="3"/>
  <c r="K8526" i="3" s="1"/>
  <c r="J8527" i="3"/>
  <c r="K8527" i="3" s="1"/>
  <c r="J8528" i="3"/>
  <c r="K8528" i="3" s="1"/>
  <c r="J8529" i="3"/>
  <c r="K8529" i="3" s="1"/>
  <c r="J8530" i="3"/>
  <c r="K8530" i="3" s="1"/>
  <c r="J8531" i="3"/>
  <c r="K8531" i="3" s="1"/>
  <c r="J8532" i="3"/>
  <c r="K8532" i="3" s="1"/>
  <c r="J8533" i="3"/>
  <c r="K8533" i="3" s="1"/>
  <c r="J8534" i="3"/>
  <c r="K8534" i="3" s="1"/>
  <c r="J8535" i="3"/>
  <c r="K8535" i="3" s="1"/>
  <c r="J8536" i="3"/>
  <c r="K8536" i="3" s="1"/>
  <c r="J8537" i="3"/>
  <c r="K8537" i="3" s="1"/>
  <c r="J8538" i="3"/>
  <c r="K8538" i="3" s="1"/>
  <c r="J8539" i="3"/>
  <c r="K8539" i="3" s="1"/>
  <c r="J8540" i="3"/>
  <c r="K8540" i="3" s="1"/>
  <c r="J8541" i="3"/>
  <c r="K8541" i="3" s="1"/>
  <c r="J8542" i="3"/>
  <c r="K8542" i="3" s="1"/>
  <c r="J8543" i="3"/>
  <c r="K8543" i="3" s="1"/>
  <c r="J8544" i="3"/>
  <c r="K8544" i="3" s="1"/>
  <c r="J8545" i="3"/>
  <c r="K8545" i="3" s="1"/>
  <c r="J8546" i="3"/>
  <c r="K8546" i="3" s="1"/>
  <c r="J8547" i="3"/>
  <c r="K8547" i="3" s="1"/>
  <c r="J8548" i="3"/>
  <c r="K8548" i="3" s="1"/>
  <c r="J8549" i="3"/>
  <c r="K8549" i="3" s="1"/>
  <c r="J8550" i="3"/>
  <c r="K8550" i="3" s="1"/>
  <c r="J8551" i="3"/>
  <c r="K8551" i="3" s="1"/>
  <c r="J8552" i="3"/>
  <c r="K8552" i="3" s="1"/>
  <c r="J8553" i="3"/>
  <c r="K8553" i="3" s="1"/>
  <c r="J8554" i="3"/>
  <c r="K8554" i="3" s="1"/>
  <c r="J8555" i="3"/>
  <c r="K8555" i="3" s="1"/>
  <c r="J8556" i="3"/>
  <c r="K8556" i="3" s="1"/>
  <c r="J8557" i="3"/>
  <c r="K8557" i="3" s="1"/>
  <c r="J8558" i="3"/>
  <c r="K8558" i="3" s="1"/>
  <c r="J8559" i="3"/>
  <c r="K8559" i="3" s="1"/>
  <c r="J8560" i="3"/>
  <c r="K8560" i="3" s="1"/>
  <c r="J8561" i="3"/>
  <c r="K8561" i="3" s="1"/>
  <c r="J8562" i="3"/>
  <c r="K8562" i="3" s="1"/>
  <c r="J8563" i="3"/>
  <c r="K8563" i="3" s="1"/>
  <c r="J8564" i="3"/>
  <c r="K8564" i="3" s="1"/>
  <c r="J8565" i="3"/>
  <c r="K8565" i="3" s="1"/>
  <c r="J8566" i="3"/>
  <c r="K8566" i="3" s="1"/>
  <c r="J8567" i="3"/>
  <c r="K8567" i="3" s="1"/>
  <c r="J8568" i="3"/>
  <c r="K8568" i="3" s="1"/>
  <c r="J8569" i="3"/>
  <c r="K8569" i="3" s="1"/>
  <c r="J8570" i="3"/>
  <c r="K8570" i="3" s="1"/>
  <c r="J8571" i="3"/>
  <c r="K8571" i="3" s="1"/>
  <c r="J8572" i="3"/>
  <c r="K8572" i="3" s="1"/>
  <c r="J8573" i="3"/>
  <c r="K8573" i="3" s="1"/>
  <c r="J8574" i="3"/>
  <c r="K8574" i="3" s="1"/>
  <c r="J8575" i="3"/>
  <c r="K8575" i="3" s="1"/>
  <c r="J8576" i="3"/>
  <c r="K8576" i="3" s="1"/>
  <c r="J8577" i="3"/>
  <c r="K8577" i="3" s="1"/>
  <c r="J8578" i="3"/>
  <c r="K8578" i="3" s="1"/>
  <c r="J8579" i="3"/>
  <c r="K8579" i="3" s="1"/>
  <c r="J8580" i="3"/>
  <c r="K8580" i="3" s="1"/>
  <c r="J8581" i="3"/>
  <c r="K8581" i="3" s="1"/>
  <c r="J8582" i="3"/>
  <c r="K8582" i="3" s="1"/>
  <c r="J8583" i="3"/>
  <c r="K8583" i="3" s="1"/>
  <c r="J8584" i="3"/>
  <c r="K8584" i="3" s="1"/>
  <c r="J8585" i="3"/>
  <c r="K8585" i="3" s="1"/>
  <c r="J8586" i="3"/>
  <c r="K8586" i="3" s="1"/>
  <c r="J8587" i="3"/>
  <c r="K8587" i="3" s="1"/>
  <c r="J8588" i="3"/>
  <c r="K8588" i="3" s="1"/>
  <c r="J8589" i="3"/>
  <c r="K8589" i="3" s="1"/>
  <c r="J8590" i="3"/>
  <c r="K8590" i="3" s="1"/>
  <c r="J8591" i="3"/>
  <c r="K8591" i="3" s="1"/>
  <c r="J8592" i="3"/>
  <c r="K8592" i="3" s="1"/>
  <c r="J8593" i="3"/>
  <c r="K8593" i="3" s="1"/>
  <c r="J8594" i="3"/>
  <c r="K8594" i="3" s="1"/>
  <c r="J8595" i="3"/>
  <c r="K8595" i="3" s="1"/>
  <c r="J8596" i="3"/>
  <c r="K8596" i="3" s="1"/>
  <c r="J8597" i="3"/>
  <c r="K8597" i="3" s="1"/>
  <c r="J8598" i="3"/>
  <c r="K8598" i="3" s="1"/>
  <c r="J8599" i="3"/>
  <c r="K8599" i="3" s="1"/>
  <c r="J8600" i="3"/>
  <c r="K8600" i="3" s="1"/>
  <c r="J8601" i="3"/>
  <c r="K8601" i="3" s="1"/>
  <c r="J8602" i="3"/>
  <c r="K8602" i="3" s="1"/>
  <c r="J8603" i="3"/>
  <c r="K8603" i="3" s="1"/>
  <c r="J8604" i="3"/>
  <c r="K8604" i="3" s="1"/>
  <c r="J8605" i="3"/>
  <c r="K8605" i="3" s="1"/>
  <c r="J8606" i="3"/>
  <c r="K8606" i="3" s="1"/>
  <c r="J8607" i="3"/>
  <c r="K8607" i="3" s="1"/>
  <c r="J8608" i="3"/>
  <c r="K8608" i="3" s="1"/>
  <c r="J8609" i="3"/>
  <c r="K8609" i="3" s="1"/>
  <c r="J8610" i="3"/>
  <c r="K8610" i="3" s="1"/>
  <c r="J8611" i="3"/>
  <c r="K8611" i="3" s="1"/>
  <c r="J8612" i="3"/>
  <c r="K8612" i="3" s="1"/>
  <c r="J8613" i="3"/>
  <c r="K8613" i="3" s="1"/>
  <c r="J8614" i="3"/>
  <c r="K8614" i="3" s="1"/>
  <c r="J8615" i="3"/>
  <c r="K8615" i="3" s="1"/>
  <c r="J8616" i="3"/>
  <c r="K8616" i="3" s="1"/>
  <c r="J8617" i="3"/>
  <c r="K8617" i="3" s="1"/>
  <c r="J8618" i="3"/>
  <c r="K8618" i="3" s="1"/>
  <c r="J8619" i="3"/>
  <c r="K8619" i="3" s="1"/>
  <c r="J8620" i="3"/>
  <c r="K8620" i="3" s="1"/>
  <c r="J8621" i="3"/>
  <c r="K8621" i="3" s="1"/>
  <c r="J8622" i="3"/>
  <c r="K8622" i="3" s="1"/>
  <c r="J8623" i="3"/>
  <c r="K8623" i="3" s="1"/>
  <c r="J8624" i="3"/>
  <c r="K8624" i="3" s="1"/>
  <c r="J8625" i="3"/>
  <c r="K8625" i="3" s="1"/>
  <c r="J8626" i="3"/>
  <c r="K8626" i="3" s="1"/>
  <c r="J8627" i="3"/>
  <c r="K8627" i="3" s="1"/>
  <c r="J8628" i="3"/>
  <c r="K8628" i="3" s="1"/>
  <c r="J8629" i="3"/>
  <c r="K8629" i="3" s="1"/>
  <c r="J8630" i="3"/>
  <c r="K8630" i="3" s="1"/>
  <c r="J8631" i="3"/>
  <c r="K8631" i="3" s="1"/>
  <c r="J8632" i="3"/>
  <c r="K8632" i="3" s="1"/>
  <c r="J8633" i="3"/>
  <c r="K8633" i="3" s="1"/>
  <c r="J8634" i="3"/>
  <c r="K8634" i="3" s="1"/>
  <c r="J8635" i="3"/>
  <c r="K8635" i="3" s="1"/>
  <c r="J8636" i="3"/>
  <c r="K8636" i="3" s="1"/>
  <c r="J8637" i="3"/>
  <c r="K8637" i="3" s="1"/>
  <c r="J8638" i="3"/>
  <c r="K8638" i="3" s="1"/>
  <c r="J8639" i="3"/>
  <c r="K8639" i="3" s="1"/>
  <c r="J8640" i="3"/>
  <c r="K8640" i="3" s="1"/>
  <c r="J8641" i="3"/>
  <c r="K8641" i="3" s="1"/>
  <c r="J8642" i="3"/>
  <c r="K8642" i="3" s="1"/>
  <c r="J8643" i="3"/>
  <c r="K8643" i="3" s="1"/>
  <c r="J8644" i="3"/>
  <c r="K8644" i="3" s="1"/>
  <c r="J8645" i="3"/>
  <c r="K8645" i="3" s="1"/>
  <c r="J8646" i="3"/>
  <c r="K8646" i="3" s="1"/>
  <c r="J8647" i="3"/>
  <c r="K8647" i="3" s="1"/>
  <c r="J8648" i="3"/>
  <c r="K8648" i="3" s="1"/>
  <c r="J8649" i="3"/>
  <c r="K8649" i="3" s="1"/>
  <c r="J8650" i="3"/>
  <c r="K8650" i="3" s="1"/>
  <c r="J8651" i="3"/>
  <c r="K8651" i="3" s="1"/>
  <c r="J8652" i="3"/>
  <c r="K8652" i="3" s="1"/>
  <c r="J8653" i="3"/>
  <c r="K8653" i="3" s="1"/>
  <c r="J8654" i="3"/>
  <c r="K8654" i="3" s="1"/>
  <c r="J8655" i="3"/>
  <c r="K8655" i="3" s="1"/>
  <c r="J8656" i="3"/>
  <c r="K8656" i="3" s="1"/>
  <c r="J8657" i="3"/>
  <c r="K8657" i="3" s="1"/>
  <c r="J8658" i="3"/>
  <c r="K8658" i="3" s="1"/>
  <c r="J8659" i="3"/>
  <c r="K8659" i="3" s="1"/>
  <c r="J8660" i="3"/>
  <c r="K8660" i="3" s="1"/>
  <c r="J8661" i="3"/>
  <c r="K8661" i="3" s="1"/>
  <c r="J8662" i="3"/>
  <c r="K8662" i="3" s="1"/>
  <c r="J8663" i="3"/>
  <c r="K8663" i="3" s="1"/>
  <c r="J8664" i="3"/>
  <c r="K8664" i="3" s="1"/>
  <c r="J8665" i="3"/>
  <c r="K8665" i="3" s="1"/>
  <c r="J8666" i="3"/>
  <c r="K8666" i="3" s="1"/>
  <c r="J8667" i="3"/>
  <c r="K8667" i="3" s="1"/>
  <c r="J8668" i="3"/>
  <c r="K8668" i="3" s="1"/>
  <c r="J8669" i="3"/>
  <c r="K8669" i="3" s="1"/>
  <c r="J8670" i="3"/>
  <c r="K8670" i="3" s="1"/>
  <c r="J8671" i="3"/>
  <c r="K8671" i="3" s="1"/>
  <c r="J8672" i="3"/>
  <c r="K8672" i="3" s="1"/>
  <c r="J8673" i="3"/>
  <c r="K8673" i="3" s="1"/>
  <c r="J8674" i="3"/>
  <c r="K8674" i="3" s="1"/>
  <c r="J8675" i="3"/>
  <c r="K8675" i="3" s="1"/>
  <c r="J8676" i="3"/>
  <c r="K8676" i="3" s="1"/>
  <c r="J8677" i="3"/>
  <c r="K8677" i="3" s="1"/>
  <c r="J8678" i="3"/>
  <c r="K8678" i="3" s="1"/>
  <c r="J8679" i="3"/>
  <c r="K8679" i="3" s="1"/>
  <c r="J8680" i="3"/>
  <c r="K8680" i="3" s="1"/>
  <c r="J8681" i="3"/>
  <c r="K8681" i="3" s="1"/>
  <c r="J8682" i="3"/>
  <c r="K8682" i="3" s="1"/>
  <c r="J8683" i="3"/>
  <c r="K8683" i="3" s="1"/>
  <c r="J8684" i="3"/>
  <c r="K8684" i="3" s="1"/>
  <c r="J8685" i="3"/>
  <c r="K8685" i="3" s="1"/>
  <c r="J8686" i="3"/>
  <c r="K8686" i="3" s="1"/>
  <c r="J8687" i="3"/>
  <c r="K8687" i="3" s="1"/>
  <c r="J8688" i="3"/>
  <c r="K8688" i="3" s="1"/>
  <c r="J8689" i="3"/>
  <c r="K8689" i="3" s="1"/>
  <c r="J8690" i="3"/>
  <c r="K8690" i="3" s="1"/>
  <c r="J8691" i="3"/>
  <c r="K8691" i="3" s="1"/>
  <c r="J8692" i="3"/>
  <c r="K8692" i="3" s="1"/>
  <c r="J8693" i="3"/>
  <c r="K8693" i="3" s="1"/>
  <c r="J8694" i="3"/>
  <c r="K8694" i="3" s="1"/>
  <c r="J8695" i="3"/>
  <c r="K8695" i="3" s="1"/>
  <c r="J8696" i="3"/>
  <c r="K8696" i="3" s="1"/>
  <c r="J8697" i="3"/>
  <c r="K8697" i="3" s="1"/>
  <c r="J8698" i="3"/>
  <c r="K8698" i="3" s="1"/>
  <c r="J8699" i="3"/>
  <c r="K8699" i="3" s="1"/>
  <c r="J8700" i="3"/>
  <c r="K8700" i="3" s="1"/>
  <c r="J8701" i="3"/>
  <c r="K8701" i="3" s="1"/>
  <c r="J8702" i="3"/>
  <c r="K8702" i="3" s="1"/>
  <c r="J8703" i="3"/>
  <c r="K8703" i="3" s="1"/>
  <c r="J8704" i="3"/>
  <c r="K8704" i="3" s="1"/>
  <c r="J8705" i="3"/>
  <c r="K8705" i="3" s="1"/>
  <c r="J8706" i="3"/>
  <c r="K8706" i="3" s="1"/>
  <c r="J8707" i="3"/>
  <c r="K8707" i="3" s="1"/>
  <c r="J8708" i="3"/>
  <c r="K8708" i="3" s="1"/>
  <c r="J8709" i="3"/>
  <c r="K8709" i="3" s="1"/>
  <c r="J8710" i="3"/>
  <c r="K8710" i="3" s="1"/>
  <c r="J8711" i="3"/>
  <c r="K8711" i="3" s="1"/>
  <c r="J8712" i="3"/>
  <c r="K8712" i="3" s="1"/>
  <c r="J8713" i="3"/>
  <c r="K8713" i="3" s="1"/>
  <c r="J8714" i="3"/>
  <c r="K8714" i="3" s="1"/>
  <c r="J8715" i="3"/>
  <c r="K8715" i="3" s="1"/>
  <c r="J8716" i="3"/>
  <c r="K8716" i="3" s="1"/>
  <c r="J8717" i="3"/>
  <c r="K8717" i="3" s="1"/>
  <c r="J8718" i="3"/>
  <c r="K8718" i="3" s="1"/>
  <c r="J8719" i="3"/>
  <c r="K8719" i="3" s="1"/>
  <c r="J8720" i="3"/>
  <c r="K8720" i="3" s="1"/>
  <c r="J8721" i="3"/>
  <c r="K8721" i="3" s="1"/>
  <c r="J8722" i="3"/>
  <c r="K8722" i="3" s="1"/>
  <c r="J8723" i="3"/>
  <c r="K8723" i="3" s="1"/>
  <c r="J8724" i="3"/>
  <c r="K8724" i="3" s="1"/>
  <c r="J8725" i="3"/>
  <c r="K8725" i="3" s="1"/>
  <c r="J8726" i="3"/>
  <c r="K8726" i="3" s="1"/>
  <c r="J8727" i="3"/>
  <c r="K8727" i="3" s="1"/>
  <c r="J8728" i="3"/>
  <c r="K8728" i="3" s="1"/>
  <c r="J8729" i="3"/>
  <c r="K8729" i="3" s="1"/>
  <c r="J8730" i="3"/>
  <c r="K8730" i="3" s="1"/>
  <c r="J8731" i="3"/>
  <c r="K8731" i="3" s="1"/>
  <c r="J8732" i="3"/>
  <c r="K8732" i="3" s="1"/>
  <c r="J8733" i="3"/>
  <c r="K8733" i="3" s="1"/>
  <c r="J8734" i="3"/>
  <c r="K8734" i="3" s="1"/>
  <c r="J8735" i="3"/>
  <c r="K8735" i="3" s="1"/>
  <c r="J8736" i="3"/>
  <c r="K8736" i="3" s="1"/>
  <c r="J8737" i="3"/>
  <c r="K8737" i="3" s="1"/>
  <c r="J8738" i="3"/>
  <c r="K8738" i="3" s="1"/>
  <c r="J8739" i="3"/>
  <c r="K8739" i="3" s="1"/>
  <c r="J8740" i="3"/>
  <c r="K8740" i="3" s="1"/>
  <c r="J8741" i="3"/>
  <c r="K8741" i="3" s="1"/>
  <c r="J8742" i="3"/>
  <c r="K8742" i="3" s="1"/>
  <c r="J8743" i="3"/>
  <c r="K8743" i="3" s="1"/>
  <c r="J8744" i="3"/>
  <c r="K8744" i="3" s="1"/>
  <c r="J8745" i="3"/>
  <c r="K8745" i="3" s="1"/>
  <c r="J8746" i="3"/>
  <c r="K8746" i="3" s="1"/>
  <c r="J8747" i="3"/>
  <c r="K8747" i="3" s="1"/>
  <c r="J8748" i="3"/>
  <c r="K8748" i="3" s="1"/>
  <c r="J8749" i="3"/>
  <c r="K8749" i="3" s="1"/>
  <c r="J8750" i="3"/>
  <c r="K8750" i="3" s="1"/>
  <c r="J8751" i="3"/>
  <c r="K8751" i="3" s="1"/>
  <c r="J8752" i="3"/>
  <c r="K8752" i="3" s="1"/>
  <c r="J8753" i="3"/>
  <c r="K8753" i="3" s="1"/>
  <c r="J8754" i="3"/>
  <c r="K8754" i="3" s="1"/>
  <c r="J8755" i="3"/>
  <c r="K8755" i="3" s="1"/>
  <c r="J8756" i="3"/>
  <c r="K8756" i="3" s="1"/>
  <c r="J8757" i="3"/>
  <c r="K8757" i="3" s="1"/>
  <c r="J8758" i="3"/>
  <c r="K8758" i="3" s="1"/>
  <c r="J8759" i="3"/>
  <c r="K8759" i="3" s="1"/>
  <c r="J8760" i="3"/>
  <c r="K8760" i="3" s="1"/>
  <c r="J8761" i="3"/>
  <c r="K8761" i="3" s="1"/>
  <c r="J8762" i="3"/>
  <c r="K8762" i="3" s="1"/>
  <c r="J8763" i="3"/>
  <c r="K8763" i="3" s="1"/>
  <c r="J8764" i="3"/>
  <c r="K8764" i="3" s="1"/>
  <c r="J8765" i="3"/>
  <c r="K8765" i="3" s="1"/>
  <c r="J8766" i="3"/>
  <c r="K8766" i="3" s="1"/>
  <c r="J8767" i="3"/>
  <c r="K8767" i="3" s="1"/>
  <c r="J8768" i="3"/>
  <c r="K8768" i="3" s="1"/>
  <c r="J8769" i="3"/>
  <c r="K8769" i="3" s="1"/>
  <c r="J8770" i="3"/>
  <c r="K8770" i="3" s="1"/>
  <c r="J8771" i="3"/>
  <c r="K8771" i="3" s="1"/>
  <c r="J8772" i="3"/>
  <c r="K8772" i="3" s="1"/>
  <c r="J8773" i="3"/>
  <c r="K8773" i="3" s="1"/>
  <c r="J8774" i="3"/>
  <c r="K8774" i="3" s="1"/>
  <c r="J8775" i="3"/>
  <c r="K8775" i="3" s="1"/>
  <c r="J8776" i="3"/>
  <c r="K8776" i="3" s="1"/>
  <c r="J8777" i="3"/>
  <c r="K8777" i="3" s="1"/>
  <c r="J8778" i="3"/>
  <c r="K8778" i="3" s="1"/>
  <c r="J8779" i="3"/>
  <c r="K8779" i="3" s="1"/>
  <c r="J8780" i="3"/>
  <c r="K8780" i="3" s="1"/>
  <c r="J8781" i="3"/>
  <c r="K8781" i="3" s="1"/>
  <c r="J8782" i="3"/>
  <c r="K8782" i="3" s="1"/>
  <c r="J8783" i="3"/>
  <c r="K8783" i="3" s="1"/>
  <c r="J8784" i="3"/>
  <c r="K8784" i="3" s="1"/>
  <c r="J8785" i="3"/>
  <c r="K8785" i="3" s="1"/>
  <c r="J8786" i="3"/>
  <c r="K8786" i="3" s="1"/>
  <c r="J8787" i="3"/>
  <c r="K8787" i="3" s="1"/>
  <c r="J8788" i="3"/>
  <c r="K8788" i="3" s="1"/>
  <c r="J8789" i="3"/>
  <c r="K8789" i="3" s="1"/>
  <c r="J8790" i="3"/>
  <c r="K8790" i="3" s="1"/>
  <c r="J8791" i="3"/>
  <c r="K8791" i="3" s="1"/>
  <c r="J8792" i="3"/>
  <c r="K8792" i="3" s="1"/>
  <c r="J8793" i="3"/>
  <c r="K8793" i="3" s="1"/>
  <c r="J8794" i="3"/>
  <c r="K8794" i="3" s="1"/>
  <c r="J8795" i="3"/>
  <c r="K8795" i="3" s="1"/>
  <c r="J8796" i="3"/>
  <c r="K8796" i="3" s="1"/>
  <c r="J8797" i="3"/>
  <c r="K8797" i="3" s="1"/>
  <c r="J8798" i="3"/>
  <c r="K8798" i="3" s="1"/>
  <c r="J8799" i="3"/>
  <c r="K8799" i="3" s="1"/>
  <c r="J8800" i="3"/>
  <c r="K8800" i="3" s="1"/>
  <c r="J8801" i="3"/>
  <c r="K8801" i="3" s="1"/>
  <c r="J8802" i="3"/>
  <c r="K8802" i="3" s="1"/>
  <c r="J8803" i="3"/>
  <c r="K8803" i="3" s="1"/>
  <c r="J8804" i="3"/>
  <c r="K8804" i="3" s="1"/>
  <c r="J8805" i="3"/>
  <c r="K8805" i="3" s="1"/>
  <c r="J8806" i="3"/>
  <c r="K8806" i="3" s="1"/>
  <c r="J8807" i="3"/>
  <c r="K8807" i="3" s="1"/>
  <c r="J8808" i="3"/>
  <c r="K8808" i="3" s="1"/>
  <c r="J8809" i="3"/>
  <c r="K8809" i="3" s="1"/>
  <c r="J8810" i="3"/>
  <c r="K8810" i="3" s="1"/>
  <c r="J8811" i="3"/>
  <c r="K8811" i="3" s="1"/>
  <c r="J8812" i="3"/>
  <c r="K8812" i="3" s="1"/>
  <c r="J8813" i="3"/>
  <c r="K8813" i="3" s="1"/>
  <c r="J8814" i="3"/>
  <c r="K8814" i="3" s="1"/>
  <c r="J8815" i="3"/>
  <c r="K8815" i="3" s="1"/>
  <c r="J8816" i="3"/>
  <c r="K8816" i="3" s="1"/>
  <c r="J8817" i="3"/>
  <c r="K8817" i="3" s="1"/>
  <c r="J8818" i="3"/>
  <c r="K8818" i="3" s="1"/>
  <c r="J8819" i="3"/>
  <c r="K8819" i="3" s="1"/>
  <c r="J8820" i="3"/>
  <c r="K8820" i="3" s="1"/>
  <c r="J8821" i="3"/>
  <c r="K8821" i="3" s="1"/>
  <c r="J8822" i="3"/>
  <c r="K8822" i="3" s="1"/>
  <c r="J8823" i="3"/>
  <c r="K8823" i="3" s="1"/>
  <c r="J8824" i="3"/>
  <c r="K8824" i="3" s="1"/>
  <c r="J8825" i="3"/>
  <c r="K8825" i="3" s="1"/>
  <c r="J8826" i="3"/>
  <c r="K8826" i="3" s="1"/>
  <c r="J8827" i="3"/>
  <c r="K8827" i="3" s="1"/>
  <c r="J8828" i="3"/>
  <c r="K8828" i="3" s="1"/>
  <c r="J8829" i="3"/>
  <c r="K8829" i="3" s="1"/>
  <c r="J8830" i="3"/>
  <c r="K8830" i="3" s="1"/>
  <c r="J8831" i="3"/>
  <c r="K8831" i="3" s="1"/>
  <c r="J8832" i="3"/>
  <c r="K8832" i="3" s="1"/>
  <c r="J8833" i="3"/>
  <c r="K8833" i="3" s="1"/>
  <c r="J8834" i="3"/>
  <c r="K8834" i="3" s="1"/>
  <c r="J8835" i="3"/>
  <c r="K8835" i="3" s="1"/>
  <c r="J8836" i="3"/>
  <c r="K8836" i="3" s="1"/>
  <c r="J8837" i="3"/>
  <c r="K8837" i="3" s="1"/>
  <c r="J8838" i="3"/>
  <c r="K8838" i="3" s="1"/>
  <c r="J8839" i="3"/>
  <c r="K8839" i="3" s="1"/>
  <c r="J8840" i="3"/>
  <c r="K8840" i="3" s="1"/>
  <c r="J8841" i="3"/>
  <c r="K8841" i="3" s="1"/>
  <c r="J8842" i="3"/>
  <c r="K8842" i="3" s="1"/>
  <c r="J8843" i="3"/>
  <c r="K8843" i="3" s="1"/>
  <c r="J8844" i="3"/>
  <c r="K8844" i="3" s="1"/>
  <c r="J8845" i="3"/>
  <c r="K8845" i="3" s="1"/>
  <c r="J8846" i="3"/>
  <c r="K8846" i="3" s="1"/>
  <c r="J8847" i="3"/>
  <c r="K8847" i="3" s="1"/>
  <c r="J8848" i="3"/>
  <c r="K8848" i="3" s="1"/>
  <c r="J8849" i="3"/>
  <c r="K8849" i="3" s="1"/>
  <c r="J8850" i="3"/>
  <c r="K8850" i="3" s="1"/>
  <c r="J8851" i="3"/>
  <c r="K8851" i="3" s="1"/>
  <c r="J8852" i="3"/>
  <c r="K8852" i="3" s="1"/>
  <c r="J8853" i="3"/>
  <c r="K8853" i="3" s="1"/>
  <c r="J8854" i="3"/>
  <c r="K8854" i="3" s="1"/>
  <c r="J8855" i="3"/>
  <c r="K8855" i="3" s="1"/>
  <c r="J8856" i="3"/>
  <c r="K8856" i="3" s="1"/>
  <c r="J8857" i="3"/>
  <c r="K8857" i="3" s="1"/>
  <c r="J8858" i="3"/>
  <c r="K8858" i="3" s="1"/>
  <c r="J8859" i="3"/>
  <c r="K8859" i="3" s="1"/>
  <c r="J8860" i="3"/>
  <c r="K8860" i="3" s="1"/>
  <c r="J8861" i="3"/>
  <c r="K8861" i="3" s="1"/>
  <c r="J8862" i="3"/>
  <c r="K8862" i="3" s="1"/>
  <c r="J8863" i="3"/>
  <c r="K8863" i="3" s="1"/>
  <c r="J8864" i="3"/>
  <c r="K8864" i="3" s="1"/>
  <c r="J8865" i="3"/>
  <c r="K8865" i="3" s="1"/>
  <c r="J8866" i="3"/>
  <c r="K8866" i="3" s="1"/>
  <c r="J8867" i="3"/>
  <c r="K8867" i="3" s="1"/>
  <c r="J8868" i="3"/>
  <c r="K8868" i="3" s="1"/>
  <c r="J8869" i="3"/>
  <c r="K8869" i="3" s="1"/>
  <c r="J8870" i="3"/>
  <c r="K8870" i="3" s="1"/>
  <c r="J8871" i="3"/>
  <c r="K8871" i="3" s="1"/>
  <c r="J8872" i="3"/>
  <c r="K8872" i="3" s="1"/>
  <c r="J8873" i="3"/>
  <c r="K8873" i="3" s="1"/>
  <c r="J8874" i="3"/>
  <c r="K8874" i="3" s="1"/>
  <c r="J8875" i="3"/>
  <c r="K8875" i="3" s="1"/>
  <c r="J8876" i="3"/>
  <c r="K8876" i="3" s="1"/>
  <c r="J8877" i="3"/>
  <c r="K8877" i="3" s="1"/>
  <c r="J8878" i="3"/>
  <c r="K8878" i="3" s="1"/>
  <c r="J8879" i="3"/>
  <c r="K8879" i="3" s="1"/>
  <c r="J8880" i="3"/>
  <c r="K8880" i="3" s="1"/>
  <c r="J8881" i="3"/>
  <c r="K8881" i="3" s="1"/>
  <c r="J8882" i="3"/>
  <c r="K8882" i="3" s="1"/>
  <c r="J8883" i="3"/>
  <c r="K8883" i="3" s="1"/>
  <c r="J8884" i="3"/>
  <c r="K8884" i="3" s="1"/>
  <c r="J8885" i="3"/>
  <c r="K8885" i="3" s="1"/>
  <c r="J8886" i="3"/>
  <c r="K8886" i="3" s="1"/>
  <c r="J8887" i="3"/>
  <c r="K8887" i="3" s="1"/>
  <c r="J8888" i="3"/>
  <c r="K8888" i="3" s="1"/>
  <c r="J8889" i="3"/>
  <c r="K8889" i="3" s="1"/>
  <c r="J8890" i="3"/>
  <c r="K8890" i="3" s="1"/>
  <c r="J8891" i="3"/>
  <c r="K8891" i="3" s="1"/>
  <c r="J8892" i="3"/>
  <c r="K8892" i="3" s="1"/>
  <c r="J8893" i="3"/>
  <c r="K8893" i="3" s="1"/>
  <c r="J8894" i="3"/>
  <c r="K8894" i="3" s="1"/>
  <c r="J8895" i="3"/>
  <c r="K8895" i="3" s="1"/>
  <c r="J8896" i="3"/>
  <c r="K8896" i="3" s="1"/>
  <c r="J8897" i="3"/>
  <c r="K8897" i="3" s="1"/>
  <c r="J8898" i="3"/>
  <c r="K8898" i="3" s="1"/>
  <c r="J8899" i="3"/>
  <c r="K8899" i="3" s="1"/>
  <c r="J8900" i="3"/>
  <c r="K8900" i="3" s="1"/>
  <c r="J8901" i="3"/>
  <c r="K8901" i="3" s="1"/>
  <c r="J8902" i="3"/>
  <c r="K8902" i="3" s="1"/>
  <c r="J8903" i="3"/>
  <c r="K8903" i="3" s="1"/>
  <c r="J8904" i="3"/>
  <c r="K8904" i="3" s="1"/>
  <c r="J8905" i="3"/>
  <c r="K8905" i="3" s="1"/>
  <c r="J8906" i="3"/>
  <c r="K8906" i="3" s="1"/>
  <c r="J8907" i="3"/>
  <c r="K8907" i="3" s="1"/>
  <c r="J8908" i="3"/>
  <c r="K8908" i="3" s="1"/>
  <c r="J8909" i="3"/>
  <c r="K8909" i="3" s="1"/>
  <c r="J8910" i="3"/>
  <c r="K8910" i="3" s="1"/>
  <c r="J8911" i="3"/>
  <c r="K8911" i="3" s="1"/>
  <c r="J8912" i="3"/>
  <c r="K8912" i="3" s="1"/>
  <c r="J8913" i="3"/>
  <c r="K8913" i="3" s="1"/>
  <c r="J8914" i="3"/>
  <c r="K8914" i="3" s="1"/>
  <c r="J8915" i="3"/>
  <c r="K8915" i="3" s="1"/>
  <c r="J8916" i="3"/>
  <c r="K8916" i="3" s="1"/>
  <c r="J8917" i="3"/>
  <c r="K8917" i="3" s="1"/>
  <c r="J8918" i="3"/>
  <c r="K8918" i="3" s="1"/>
  <c r="J8919" i="3"/>
  <c r="K8919" i="3" s="1"/>
  <c r="J8920" i="3"/>
  <c r="K8920" i="3" s="1"/>
  <c r="J8921" i="3"/>
  <c r="K8921" i="3" s="1"/>
  <c r="J8922" i="3"/>
  <c r="K8922" i="3" s="1"/>
  <c r="J8923" i="3"/>
  <c r="K8923" i="3" s="1"/>
  <c r="J8924" i="3"/>
  <c r="K8924" i="3" s="1"/>
  <c r="J8925" i="3"/>
  <c r="K8925" i="3" s="1"/>
  <c r="J8926" i="3"/>
  <c r="K8926" i="3" s="1"/>
  <c r="J8927" i="3"/>
  <c r="K8927" i="3" s="1"/>
  <c r="J8928" i="3"/>
  <c r="K8928" i="3" s="1"/>
  <c r="J8929" i="3"/>
  <c r="K8929" i="3" s="1"/>
  <c r="J8930" i="3"/>
  <c r="K8930" i="3" s="1"/>
  <c r="J8931" i="3"/>
  <c r="K8931" i="3" s="1"/>
  <c r="J8932" i="3"/>
  <c r="K8932" i="3" s="1"/>
  <c r="J8933" i="3"/>
  <c r="K8933" i="3" s="1"/>
  <c r="J8934" i="3"/>
  <c r="K8934" i="3" s="1"/>
  <c r="J8935" i="3"/>
  <c r="K8935" i="3" s="1"/>
  <c r="J8936" i="3"/>
  <c r="K8936" i="3" s="1"/>
  <c r="J8937" i="3"/>
  <c r="K8937" i="3" s="1"/>
  <c r="J8938" i="3"/>
  <c r="K8938" i="3" s="1"/>
  <c r="J8939" i="3"/>
  <c r="K8939" i="3" s="1"/>
  <c r="J8940" i="3"/>
  <c r="K8940" i="3" s="1"/>
  <c r="J8941" i="3"/>
  <c r="K8941" i="3" s="1"/>
  <c r="J8942" i="3"/>
  <c r="K8942" i="3" s="1"/>
  <c r="J8943" i="3"/>
  <c r="K8943" i="3" s="1"/>
  <c r="J8944" i="3"/>
  <c r="K8944" i="3" s="1"/>
  <c r="J8945" i="3"/>
  <c r="K8945" i="3" s="1"/>
  <c r="J8946" i="3"/>
  <c r="K8946" i="3" s="1"/>
  <c r="J8947" i="3"/>
  <c r="K8947" i="3" s="1"/>
  <c r="J8948" i="3"/>
  <c r="K8948" i="3" s="1"/>
  <c r="J8949" i="3"/>
  <c r="K8949" i="3" s="1"/>
  <c r="J8950" i="3"/>
  <c r="K8950" i="3" s="1"/>
  <c r="J8951" i="3"/>
  <c r="K8951" i="3" s="1"/>
  <c r="J8952" i="3"/>
  <c r="K8952" i="3" s="1"/>
  <c r="J8953" i="3"/>
  <c r="K8953" i="3" s="1"/>
  <c r="J8954" i="3"/>
  <c r="K8954" i="3" s="1"/>
  <c r="J8955" i="3"/>
  <c r="K8955" i="3" s="1"/>
  <c r="J8956" i="3"/>
  <c r="K8956" i="3" s="1"/>
  <c r="J8957" i="3"/>
  <c r="K8957" i="3" s="1"/>
  <c r="J8958" i="3"/>
  <c r="K8958" i="3" s="1"/>
  <c r="J8959" i="3"/>
  <c r="K8959" i="3" s="1"/>
  <c r="J8960" i="3"/>
  <c r="K8960" i="3" s="1"/>
  <c r="J8961" i="3"/>
  <c r="K8961" i="3" s="1"/>
  <c r="J8962" i="3"/>
  <c r="K8962" i="3" s="1"/>
  <c r="J8963" i="3"/>
  <c r="K8963" i="3" s="1"/>
  <c r="J8964" i="3"/>
  <c r="K8964" i="3" s="1"/>
  <c r="J8965" i="3"/>
  <c r="K8965" i="3" s="1"/>
  <c r="J8966" i="3"/>
  <c r="K8966" i="3" s="1"/>
  <c r="J8967" i="3"/>
  <c r="K8967" i="3" s="1"/>
  <c r="J8968" i="3"/>
  <c r="K8968" i="3" s="1"/>
  <c r="J8969" i="3"/>
  <c r="K8969" i="3" s="1"/>
  <c r="J8970" i="3"/>
  <c r="K8970" i="3" s="1"/>
  <c r="J8971" i="3"/>
  <c r="K8971" i="3" s="1"/>
  <c r="J8972" i="3"/>
  <c r="K8972" i="3" s="1"/>
  <c r="J8973" i="3"/>
  <c r="K8973" i="3" s="1"/>
  <c r="J8974" i="3"/>
  <c r="K8974" i="3" s="1"/>
  <c r="J8975" i="3"/>
  <c r="K8975" i="3" s="1"/>
  <c r="J8976" i="3"/>
  <c r="K8976" i="3" s="1"/>
  <c r="J8977" i="3"/>
  <c r="K8977" i="3" s="1"/>
  <c r="J8978" i="3"/>
  <c r="K8978" i="3" s="1"/>
  <c r="J8979" i="3"/>
  <c r="K8979" i="3" s="1"/>
  <c r="J8980" i="3"/>
  <c r="K8980" i="3" s="1"/>
  <c r="J8981" i="3"/>
  <c r="K8981" i="3" s="1"/>
  <c r="J8982" i="3"/>
  <c r="K8982" i="3" s="1"/>
  <c r="J8983" i="3"/>
  <c r="K8983" i="3" s="1"/>
  <c r="J8984" i="3"/>
  <c r="K8984" i="3" s="1"/>
  <c r="J8985" i="3"/>
  <c r="K8985" i="3" s="1"/>
  <c r="J8986" i="3"/>
  <c r="K8986" i="3" s="1"/>
  <c r="J8987" i="3"/>
  <c r="K8987" i="3" s="1"/>
  <c r="J8988" i="3"/>
  <c r="K8988" i="3" s="1"/>
  <c r="J8989" i="3"/>
  <c r="K8989" i="3" s="1"/>
  <c r="J8990" i="3"/>
  <c r="K8990" i="3" s="1"/>
  <c r="J8991" i="3"/>
  <c r="K8991" i="3" s="1"/>
  <c r="J8992" i="3"/>
  <c r="K8992" i="3" s="1"/>
  <c r="J8993" i="3"/>
  <c r="K8993" i="3" s="1"/>
  <c r="J8994" i="3"/>
  <c r="K8994" i="3" s="1"/>
  <c r="J8995" i="3"/>
  <c r="K8995" i="3" s="1"/>
  <c r="J8996" i="3"/>
  <c r="K8996" i="3" s="1"/>
  <c r="J8997" i="3"/>
  <c r="K8997" i="3" s="1"/>
  <c r="J8998" i="3"/>
  <c r="K8998" i="3" s="1"/>
  <c r="J8999" i="3"/>
  <c r="K8999" i="3" s="1"/>
  <c r="J9000" i="3"/>
  <c r="K9000" i="3" s="1"/>
  <c r="J9001" i="3"/>
  <c r="K9001" i="3" s="1"/>
  <c r="J9002" i="3"/>
  <c r="K9002" i="3" s="1"/>
  <c r="J9003" i="3"/>
  <c r="K9003" i="3" s="1"/>
  <c r="J9004" i="3"/>
  <c r="K9004" i="3" s="1"/>
  <c r="J9005" i="3"/>
  <c r="K9005" i="3" s="1"/>
  <c r="J9006" i="3"/>
  <c r="K9006" i="3" s="1"/>
  <c r="J9007" i="3"/>
  <c r="K9007" i="3" s="1"/>
  <c r="J9008" i="3"/>
  <c r="K9008" i="3" s="1"/>
  <c r="J9009" i="3"/>
  <c r="K9009" i="3" s="1"/>
  <c r="J9010" i="3"/>
  <c r="K9010" i="3" s="1"/>
  <c r="J9011" i="3"/>
  <c r="K9011" i="3" s="1"/>
  <c r="J9012" i="3"/>
  <c r="K9012" i="3" s="1"/>
  <c r="J9013" i="3"/>
  <c r="K9013" i="3" s="1"/>
  <c r="J9014" i="3"/>
  <c r="K9014" i="3" s="1"/>
  <c r="J9015" i="3"/>
  <c r="K9015" i="3" s="1"/>
  <c r="J9016" i="3"/>
  <c r="K9016" i="3" s="1"/>
  <c r="J9017" i="3"/>
  <c r="K9017" i="3" s="1"/>
  <c r="J9018" i="3"/>
  <c r="K9018" i="3" s="1"/>
  <c r="J9019" i="3"/>
  <c r="K9019" i="3" s="1"/>
  <c r="J9020" i="3"/>
  <c r="K9020" i="3" s="1"/>
  <c r="J9021" i="3"/>
  <c r="K9021" i="3" s="1"/>
  <c r="J9022" i="3"/>
  <c r="K9022" i="3" s="1"/>
  <c r="J9023" i="3"/>
  <c r="K9023" i="3" s="1"/>
  <c r="J9024" i="3"/>
  <c r="K9024" i="3" s="1"/>
  <c r="J9025" i="3"/>
  <c r="K9025" i="3" s="1"/>
  <c r="J9026" i="3"/>
  <c r="K9026" i="3" s="1"/>
  <c r="J9027" i="3"/>
  <c r="K9027" i="3" s="1"/>
  <c r="J9028" i="3"/>
  <c r="K9028" i="3" s="1"/>
  <c r="J9029" i="3"/>
  <c r="K9029" i="3" s="1"/>
  <c r="J9030" i="3"/>
  <c r="K9030" i="3" s="1"/>
  <c r="J9031" i="3"/>
  <c r="K9031" i="3" s="1"/>
  <c r="J9032" i="3"/>
  <c r="K9032" i="3" s="1"/>
  <c r="J9033" i="3"/>
  <c r="K9033" i="3" s="1"/>
  <c r="J9034" i="3"/>
  <c r="K9034" i="3" s="1"/>
  <c r="J9035" i="3"/>
  <c r="K9035" i="3" s="1"/>
  <c r="J9036" i="3"/>
  <c r="K9036" i="3" s="1"/>
  <c r="J9037" i="3"/>
  <c r="K9037" i="3" s="1"/>
  <c r="J9038" i="3"/>
  <c r="K9038" i="3" s="1"/>
  <c r="J9039" i="3"/>
  <c r="K9039" i="3" s="1"/>
  <c r="J9040" i="3"/>
  <c r="K9040" i="3" s="1"/>
  <c r="J9041" i="3"/>
  <c r="K9041" i="3" s="1"/>
  <c r="J9042" i="3"/>
  <c r="K9042" i="3" s="1"/>
  <c r="J9043" i="3"/>
  <c r="K9043" i="3" s="1"/>
  <c r="J9044" i="3"/>
  <c r="K9044" i="3" s="1"/>
  <c r="J9045" i="3"/>
  <c r="K9045" i="3" s="1"/>
  <c r="J9046" i="3"/>
  <c r="K9046" i="3" s="1"/>
  <c r="J9047" i="3"/>
  <c r="K9047" i="3" s="1"/>
  <c r="J9048" i="3"/>
  <c r="K9048" i="3" s="1"/>
  <c r="J9049" i="3"/>
  <c r="K9049" i="3" s="1"/>
  <c r="J9050" i="3"/>
  <c r="K9050" i="3" s="1"/>
  <c r="J9051" i="3"/>
  <c r="K9051" i="3" s="1"/>
  <c r="J9052" i="3"/>
  <c r="K9052" i="3" s="1"/>
  <c r="J9053" i="3"/>
  <c r="K9053" i="3" s="1"/>
  <c r="J9054" i="3"/>
  <c r="K9054" i="3" s="1"/>
  <c r="J9055" i="3"/>
  <c r="K9055" i="3" s="1"/>
  <c r="J9056" i="3"/>
  <c r="K9056" i="3" s="1"/>
  <c r="J9057" i="3"/>
  <c r="K9057" i="3" s="1"/>
  <c r="J9058" i="3"/>
  <c r="K9058" i="3" s="1"/>
  <c r="J9059" i="3"/>
  <c r="K9059" i="3" s="1"/>
  <c r="J9060" i="3"/>
  <c r="K9060" i="3" s="1"/>
  <c r="J9061" i="3"/>
  <c r="K9061" i="3" s="1"/>
  <c r="J9062" i="3"/>
  <c r="K9062" i="3" s="1"/>
  <c r="J9063" i="3"/>
  <c r="K9063" i="3" s="1"/>
  <c r="J9064" i="3"/>
  <c r="K9064" i="3" s="1"/>
  <c r="J9065" i="3"/>
  <c r="K9065" i="3" s="1"/>
  <c r="J9066" i="3"/>
  <c r="K9066" i="3" s="1"/>
  <c r="J9067" i="3"/>
  <c r="K9067" i="3" s="1"/>
  <c r="J9068" i="3"/>
  <c r="K9068" i="3" s="1"/>
  <c r="J9069" i="3"/>
  <c r="K9069" i="3" s="1"/>
  <c r="J9070" i="3"/>
  <c r="K9070" i="3" s="1"/>
  <c r="J9071" i="3"/>
  <c r="K9071" i="3" s="1"/>
  <c r="J9072" i="3"/>
  <c r="K9072" i="3" s="1"/>
  <c r="J9073" i="3"/>
  <c r="K9073" i="3" s="1"/>
  <c r="J9074" i="3"/>
  <c r="K9074" i="3" s="1"/>
  <c r="J9075" i="3"/>
  <c r="K9075" i="3" s="1"/>
  <c r="J9076" i="3"/>
  <c r="K9076" i="3" s="1"/>
  <c r="J9077" i="3"/>
  <c r="K9077" i="3" s="1"/>
  <c r="J9078" i="3"/>
  <c r="K9078" i="3" s="1"/>
  <c r="J9079" i="3"/>
  <c r="K9079" i="3" s="1"/>
  <c r="J9080" i="3"/>
  <c r="K9080" i="3" s="1"/>
  <c r="J9081" i="3"/>
  <c r="K9081" i="3" s="1"/>
  <c r="J9082" i="3"/>
  <c r="K9082" i="3" s="1"/>
  <c r="J9083" i="3"/>
  <c r="K9083" i="3" s="1"/>
  <c r="J9084" i="3"/>
  <c r="K9084" i="3" s="1"/>
  <c r="J9085" i="3"/>
  <c r="K9085" i="3" s="1"/>
  <c r="J9086" i="3"/>
  <c r="K9086" i="3" s="1"/>
  <c r="J9087" i="3"/>
  <c r="K9087" i="3" s="1"/>
  <c r="J9088" i="3"/>
  <c r="K9088" i="3" s="1"/>
  <c r="J9089" i="3"/>
  <c r="K9089" i="3" s="1"/>
  <c r="J9090" i="3"/>
  <c r="K9090" i="3" s="1"/>
  <c r="J9091" i="3"/>
  <c r="K9091" i="3" s="1"/>
  <c r="J9092" i="3"/>
  <c r="K9092" i="3" s="1"/>
  <c r="J9093" i="3"/>
  <c r="K9093" i="3" s="1"/>
  <c r="J9094" i="3"/>
  <c r="K9094" i="3" s="1"/>
  <c r="J9095" i="3"/>
  <c r="K9095" i="3" s="1"/>
  <c r="J9096" i="3"/>
  <c r="K9096" i="3" s="1"/>
  <c r="J9097" i="3"/>
  <c r="K9097" i="3" s="1"/>
  <c r="J9098" i="3"/>
  <c r="K9098" i="3" s="1"/>
  <c r="J9099" i="3"/>
  <c r="K9099" i="3" s="1"/>
  <c r="J9100" i="3"/>
  <c r="K9100" i="3" s="1"/>
  <c r="J9101" i="3"/>
  <c r="K9101" i="3" s="1"/>
  <c r="J9102" i="3"/>
  <c r="K9102" i="3" s="1"/>
  <c r="J9103" i="3"/>
  <c r="K9103" i="3" s="1"/>
  <c r="J9104" i="3"/>
  <c r="K9104" i="3" s="1"/>
  <c r="J9105" i="3"/>
  <c r="K9105" i="3" s="1"/>
  <c r="J9106" i="3"/>
  <c r="K9106" i="3" s="1"/>
  <c r="J9107" i="3"/>
  <c r="K9107" i="3" s="1"/>
  <c r="J9108" i="3"/>
  <c r="K9108" i="3" s="1"/>
  <c r="J9109" i="3"/>
  <c r="K9109" i="3" s="1"/>
  <c r="J9110" i="3"/>
  <c r="K9110" i="3" s="1"/>
  <c r="J9111" i="3"/>
  <c r="K9111" i="3" s="1"/>
  <c r="J9112" i="3"/>
  <c r="K9112" i="3" s="1"/>
  <c r="J9113" i="3"/>
  <c r="K9113" i="3" s="1"/>
  <c r="J9114" i="3"/>
  <c r="K9114" i="3" s="1"/>
  <c r="J9115" i="3"/>
  <c r="K9115" i="3" s="1"/>
  <c r="J9116" i="3"/>
  <c r="K9116" i="3" s="1"/>
  <c r="J9117" i="3"/>
  <c r="K9117" i="3" s="1"/>
  <c r="J9118" i="3"/>
  <c r="K9118" i="3" s="1"/>
  <c r="J9119" i="3"/>
  <c r="K9119" i="3" s="1"/>
  <c r="J9120" i="3"/>
  <c r="K9120" i="3" s="1"/>
  <c r="J9121" i="3"/>
  <c r="K9121" i="3" s="1"/>
  <c r="J9122" i="3"/>
  <c r="K9122" i="3" s="1"/>
  <c r="J9123" i="3"/>
  <c r="K9123" i="3" s="1"/>
  <c r="J9124" i="3"/>
  <c r="K9124" i="3" s="1"/>
  <c r="J9125" i="3"/>
  <c r="K9125" i="3" s="1"/>
  <c r="J9126" i="3"/>
  <c r="K9126" i="3" s="1"/>
  <c r="J9127" i="3"/>
  <c r="K9127" i="3" s="1"/>
  <c r="J9128" i="3"/>
  <c r="K9128" i="3" s="1"/>
  <c r="J9129" i="3"/>
  <c r="K9129" i="3" s="1"/>
  <c r="J9130" i="3"/>
  <c r="K9130" i="3" s="1"/>
  <c r="J9131" i="3"/>
  <c r="K9131" i="3" s="1"/>
  <c r="J9132" i="3"/>
  <c r="K9132" i="3" s="1"/>
  <c r="J9133" i="3"/>
  <c r="K9133" i="3" s="1"/>
  <c r="J9134" i="3"/>
  <c r="K9134" i="3" s="1"/>
  <c r="J9135" i="3"/>
  <c r="K9135" i="3" s="1"/>
  <c r="J9136" i="3"/>
  <c r="K9136" i="3" s="1"/>
  <c r="J9137" i="3"/>
  <c r="K9137" i="3" s="1"/>
  <c r="J9138" i="3"/>
  <c r="K9138" i="3" s="1"/>
  <c r="J9139" i="3"/>
  <c r="K9139" i="3" s="1"/>
  <c r="J9140" i="3"/>
  <c r="K9140" i="3" s="1"/>
  <c r="J9141" i="3"/>
  <c r="K9141" i="3" s="1"/>
  <c r="J9142" i="3"/>
  <c r="K9142" i="3" s="1"/>
  <c r="J9143" i="3"/>
  <c r="K9143" i="3" s="1"/>
  <c r="J9144" i="3"/>
  <c r="K9144" i="3" s="1"/>
  <c r="J9145" i="3"/>
  <c r="K9145" i="3" s="1"/>
  <c r="J9146" i="3"/>
  <c r="K9146" i="3" s="1"/>
  <c r="J9147" i="3"/>
  <c r="K9147" i="3" s="1"/>
  <c r="J9148" i="3"/>
  <c r="K9148" i="3" s="1"/>
  <c r="J9149" i="3"/>
  <c r="K9149" i="3" s="1"/>
  <c r="J9150" i="3"/>
  <c r="K9150" i="3" s="1"/>
  <c r="J9151" i="3"/>
  <c r="K9151" i="3" s="1"/>
  <c r="J9152" i="3"/>
  <c r="K9152" i="3" s="1"/>
  <c r="J9153" i="3"/>
  <c r="K9153" i="3" s="1"/>
  <c r="J9154" i="3"/>
  <c r="K9154" i="3" s="1"/>
  <c r="J9155" i="3"/>
  <c r="K9155" i="3" s="1"/>
  <c r="J9156" i="3"/>
  <c r="K9156" i="3" s="1"/>
  <c r="J9157" i="3"/>
  <c r="K9157" i="3" s="1"/>
  <c r="J9158" i="3"/>
  <c r="K9158" i="3" s="1"/>
  <c r="J9159" i="3"/>
  <c r="K9159" i="3" s="1"/>
  <c r="J9160" i="3"/>
  <c r="K9160" i="3" s="1"/>
  <c r="J9161" i="3"/>
  <c r="K9161" i="3" s="1"/>
  <c r="J9162" i="3"/>
  <c r="K9162" i="3" s="1"/>
  <c r="J9163" i="3"/>
  <c r="K9163" i="3" s="1"/>
  <c r="J9164" i="3"/>
  <c r="K9164" i="3" s="1"/>
  <c r="J9165" i="3"/>
  <c r="K9165" i="3" s="1"/>
  <c r="J9166" i="3"/>
  <c r="K9166" i="3" s="1"/>
  <c r="J9167" i="3"/>
  <c r="K9167" i="3" s="1"/>
  <c r="J9168" i="3"/>
  <c r="K9168" i="3" s="1"/>
  <c r="J9169" i="3"/>
  <c r="K9169" i="3" s="1"/>
  <c r="J9170" i="3"/>
  <c r="K9170" i="3" s="1"/>
  <c r="J9171" i="3"/>
  <c r="K9171" i="3" s="1"/>
  <c r="J9172" i="3"/>
  <c r="K9172" i="3" s="1"/>
  <c r="J9173" i="3"/>
  <c r="K9173" i="3" s="1"/>
  <c r="J9174" i="3"/>
  <c r="K9174" i="3" s="1"/>
  <c r="J9175" i="3"/>
  <c r="K9175" i="3" s="1"/>
  <c r="J9176" i="3"/>
  <c r="K9176" i="3" s="1"/>
  <c r="J9177" i="3"/>
  <c r="K9177" i="3" s="1"/>
  <c r="J9178" i="3"/>
  <c r="K9178" i="3" s="1"/>
  <c r="J9179" i="3"/>
  <c r="K9179" i="3" s="1"/>
  <c r="J9180" i="3"/>
  <c r="K9180" i="3" s="1"/>
  <c r="J9181" i="3"/>
  <c r="K9181" i="3" s="1"/>
  <c r="J9182" i="3"/>
  <c r="K9182" i="3" s="1"/>
  <c r="J9183" i="3"/>
  <c r="K9183" i="3" s="1"/>
  <c r="J9184" i="3"/>
  <c r="K9184" i="3" s="1"/>
  <c r="J9185" i="3"/>
  <c r="K9185" i="3" s="1"/>
  <c r="J9186" i="3"/>
  <c r="K9186" i="3" s="1"/>
  <c r="J9187" i="3"/>
  <c r="K9187" i="3" s="1"/>
  <c r="J9188" i="3"/>
  <c r="K9188" i="3" s="1"/>
  <c r="J9189" i="3"/>
  <c r="K9189" i="3" s="1"/>
  <c r="J9190" i="3"/>
  <c r="K9190" i="3" s="1"/>
  <c r="J9191" i="3"/>
  <c r="K9191" i="3" s="1"/>
  <c r="J9192" i="3"/>
  <c r="K9192" i="3" s="1"/>
  <c r="J9193" i="3"/>
  <c r="K9193" i="3" s="1"/>
  <c r="J9194" i="3"/>
  <c r="K9194" i="3" s="1"/>
  <c r="J9195" i="3"/>
  <c r="K9195" i="3" s="1"/>
  <c r="J9196" i="3"/>
  <c r="K9196" i="3" s="1"/>
  <c r="J9197" i="3"/>
  <c r="K9197" i="3" s="1"/>
  <c r="J9198" i="3"/>
  <c r="K9198" i="3" s="1"/>
  <c r="J9199" i="3"/>
  <c r="K9199" i="3" s="1"/>
  <c r="J9200" i="3"/>
  <c r="K9200" i="3" s="1"/>
  <c r="J9201" i="3"/>
  <c r="K9201" i="3" s="1"/>
  <c r="J9202" i="3"/>
  <c r="K9202" i="3" s="1"/>
  <c r="J9203" i="3"/>
  <c r="K9203" i="3" s="1"/>
  <c r="J9204" i="3"/>
  <c r="K9204" i="3" s="1"/>
  <c r="J9205" i="3"/>
  <c r="K9205" i="3" s="1"/>
  <c r="J9206" i="3"/>
  <c r="K9206" i="3" s="1"/>
  <c r="J9207" i="3"/>
  <c r="K9207" i="3" s="1"/>
  <c r="J9208" i="3"/>
  <c r="K9208" i="3" s="1"/>
  <c r="J9209" i="3"/>
  <c r="K9209" i="3" s="1"/>
  <c r="J9210" i="3"/>
  <c r="K9210" i="3" s="1"/>
  <c r="J9211" i="3"/>
  <c r="K9211" i="3" s="1"/>
  <c r="J9212" i="3"/>
  <c r="K9212" i="3" s="1"/>
  <c r="J9213" i="3"/>
  <c r="K9213" i="3" s="1"/>
  <c r="J9214" i="3"/>
  <c r="K9214" i="3" s="1"/>
  <c r="J9215" i="3"/>
  <c r="K9215" i="3" s="1"/>
  <c r="J9216" i="3"/>
  <c r="K9216" i="3" s="1"/>
  <c r="J9217" i="3"/>
  <c r="K9217" i="3" s="1"/>
  <c r="J9218" i="3"/>
  <c r="K9218" i="3" s="1"/>
  <c r="J9219" i="3"/>
  <c r="K9219" i="3" s="1"/>
  <c r="J9220" i="3"/>
  <c r="K9220" i="3" s="1"/>
  <c r="J9221" i="3"/>
  <c r="K9221" i="3" s="1"/>
  <c r="J9222" i="3"/>
  <c r="K9222" i="3" s="1"/>
  <c r="J9223" i="3"/>
  <c r="K9223" i="3" s="1"/>
  <c r="J9224" i="3"/>
  <c r="K9224" i="3" s="1"/>
  <c r="J9225" i="3"/>
  <c r="K9225" i="3" s="1"/>
  <c r="J9226" i="3"/>
  <c r="K9226" i="3" s="1"/>
  <c r="J9227" i="3"/>
  <c r="K9227" i="3" s="1"/>
  <c r="J9228" i="3"/>
  <c r="K9228" i="3" s="1"/>
  <c r="J9229" i="3"/>
  <c r="K9229" i="3" s="1"/>
  <c r="J9230" i="3"/>
  <c r="K9230" i="3" s="1"/>
  <c r="J9231" i="3"/>
  <c r="K9231" i="3" s="1"/>
  <c r="J9232" i="3"/>
  <c r="K9232" i="3" s="1"/>
  <c r="J9233" i="3"/>
  <c r="K9233" i="3" s="1"/>
  <c r="J9234" i="3"/>
  <c r="K9234" i="3" s="1"/>
  <c r="J9235" i="3"/>
  <c r="K9235" i="3" s="1"/>
  <c r="J9236" i="3"/>
  <c r="K9236" i="3" s="1"/>
  <c r="J9237" i="3"/>
  <c r="K9237" i="3" s="1"/>
  <c r="J9238" i="3"/>
  <c r="K9238" i="3" s="1"/>
  <c r="J9239" i="3"/>
  <c r="K9239" i="3" s="1"/>
  <c r="J9240" i="3"/>
  <c r="K9240" i="3" s="1"/>
  <c r="J9241" i="3"/>
  <c r="K9241" i="3" s="1"/>
  <c r="J9242" i="3"/>
  <c r="K9242" i="3" s="1"/>
  <c r="J9243" i="3"/>
  <c r="K9243" i="3" s="1"/>
  <c r="J9244" i="3"/>
  <c r="K9244" i="3" s="1"/>
  <c r="J9245" i="3"/>
  <c r="K9245" i="3" s="1"/>
  <c r="J9246" i="3"/>
  <c r="K9246" i="3" s="1"/>
  <c r="J9247" i="3"/>
  <c r="K9247" i="3" s="1"/>
  <c r="J9248" i="3"/>
  <c r="K9248" i="3" s="1"/>
  <c r="J9249" i="3"/>
  <c r="K9249" i="3" s="1"/>
  <c r="J9250" i="3"/>
  <c r="K9250" i="3" s="1"/>
  <c r="J9251" i="3"/>
  <c r="K9251" i="3" s="1"/>
  <c r="J9252" i="3"/>
  <c r="K9252" i="3" s="1"/>
  <c r="J9253" i="3"/>
  <c r="K9253" i="3" s="1"/>
  <c r="J9254" i="3"/>
  <c r="K9254" i="3" s="1"/>
  <c r="J9255" i="3"/>
  <c r="K9255" i="3" s="1"/>
  <c r="J9256" i="3"/>
  <c r="K9256" i="3" s="1"/>
  <c r="J9257" i="3"/>
  <c r="K9257" i="3" s="1"/>
  <c r="J9258" i="3"/>
  <c r="K9258" i="3" s="1"/>
  <c r="J9259" i="3"/>
  <c r="K9259" i="3" s="1"/>
  <c r="J9260" i="3"/>
  <c r="K9260" i="3" s="1"/>
  <c r="J9261" i="3"/>
  <c r="K9261" i="3" s="1"/>
  <c r="J9262" i="3"/>
  <c r="K9262" i="3" s="1"/>
  <c r="J9263" i="3"/>
  <c r="K9263" i="3" s="1"/>
  <c r="J9264" i="3"/>
  <c r="K9264" i="3" s="1"/>
  <c r="J9265" i="3"/>
  <c r="K9265" i="3" s="1"/>
  <c r="J9266" i="3"/>
  <c r="K9266" i="3" s="1"/>
  <c r="J9267" i="3"/>
  <c r="K9267" i="3" s="1"/>
  <c r="J9268" i="3"/>
  <c r="K9268" i="3" s="1"/>
  <c r="J9269" i="3"/>
  <c r="K9269" i="3" s="1"/>
  <c r="J9270" i="3"/>
  <c r="K9270" i="3" s="1"/>
  <c r="J9271" i="3"/>
  <c r="K9271" i="3" s="1"/>
  <c r="J9272" i="3"/>
  <c r="K9272" i="3" s="1"/>
  <c r="J9273" i="3"/>
  <c r="K9273" i="3" s="1"/>
  <c r="J9274" i="3"/>
  <c r="K9274" i="3" s="1"/>
  <c r="J9275" i="3"/>
  <c r="K9275" i="3" s="1"/>
  <c r="J9276" i="3"/>
  <c r="K9276" i="3" s="1"/>
  <c r="J9277" i="3"/>
  <c r="K9277" i="3" s="1"/>
  <c r="J9278" i="3"/>
  <c r="K9278" i="3" s="1"/>
  <c r="J9279" i="3"/>
  <c r="K9279" i="3" s="1"/>
  <c r="J9280" i="3"/>
  <c r="K9280" i="3" s="1"/>
  <c r="J9281" i="3"/>
  <c r="K9281" i="3" s="1"/>
  <c r="J9282" i="3"/>
  <c r="K9282" i="3" s="1"/>
  <c r="J9283" i="3"/>
  <c r="K9283" i="3" s="1"/>
  <c r="J9284" i="3"/>
  <c r="K9284" i="3" s="1"/>
  <c r="J9285" i="3"/>
  <c r="K9285" i="3" s="1"/>
  <c r="J9286" i="3"/>
  <c r="K9286" i="3" s="1"/>
  <c r="J9287" i="3"/>
  <c r="K9287" i="3" s="1"/>
  <c r="J9288" i="3"/>
  <c r="K9288" i="3" s="1"/>
  <c r="J9289" i="3"/>
  <c r="K9289" i="3" s="1"/>
  <c r="J9290" i="3"/>
  <c r="K9290" i="3" s="1"/>
  <c r="J9291" i="3"/>
  <c r="K9291" i="3" s="1"/>
  <c r="J9292" i="3"/>
  <c r="K9292" i="3" s="1"/>
  <c r="J9293" i="3"/>
  <c r="K9293" i="3" s="1"/>
  <c r="J9294" i="3"/>
  <c r="K9294" i="3" s="1"/>
  <c r="J9295" i="3"/>
  <c r="K9295" i="3" s="1"/>
  <c r="J9296" i="3"/>
  <c r="K9296" i="3" s="1"/>
  <c r="J9297" i="3"/>
  <c r="K9297" i="3" s="1"/>
  <c r="J9298" i="3"/>
  <c r="K9298" i="3" s="1"/>
  <c r="J9299" i="3"/>
  <c r="K9299" i="3" s="1"/>
  <c r="J9300" i="3"/>
  <c r="K9300" i="3" s="1"/>
  <c r="J9301" i="3"/>
  <c r="K9301" i="3" s="1"/>
  <c r="J9302" i="3"/>
  <c r="K9302" i="3" s="1"/>
  <c r="J9303" i="3"/>
  <c r="K9303" i="3" s="1"/>
  <c r="J9304" i="3"/>
  <c r="K9304" i="3" s="1"/>
  <c r="J9305" i="3"/>
  <c r="K9305" i="3" s="1"/>
  <c r="J9306" i="3"/>
  <c r="K9306" i="3" s="1"/>
  <c r="J9307" i="3"/>
  <c r="K9307" i="3" s="1"/>
  <c r="J9308" i="3"/>
  <c r="K9308" i="3" s="1"/>
  <c r="J9309" i="3"/>
  <c r="K9309" i="3" s="1"/>
  <c r="J9310" i="3"/>
  <c r="K9310" i="3" s="1"/>
  <c r="J9311" i="3"/>
  <c r="K9311" i="3" s="1"/>
  <c r="J9312" i="3"/>
  <c r="K9312" i="3" s="1"/>
  <c r="J9313" i="3"/>
  <c r="K9313" i="3" s="1"/>
  <c r="J9314" i="3"/>
  <c r="K9314" i="3" s="1"/>
  <c r="J9315" i="3"/>
  <c r="K9315" i="3" s="1"/>
  <c r="J9316" i="3"/>
  <c r="K9316" i="3" s="1"/>
  <c r="J9317" i="3"/>
  <c r="K9317" i="3" s="1"/>
  <c r="J9318" i="3"/>
  <c r="K9318" i="3" s="1"/>
  <c r="J9319" i="3"/>
  <c r="K9319" i="3" s="1"/>
  <c r="J9320" i="3"/>
  <c r="K9320" i="3" s="1"/>
  <c r="J9321" i="3"/>
  <c r="K9321" i="3" s="1"/>
  <c r="J9322" i="3"/>
  <c r="K9322" i="3" s="1"/>
  <c r="J9323" i="3"/>
  <c r="K9323" i="3" s="1"/>
  <c r="J9324" i="3"/>
  <c r="K9324" i="3" s="1"/>
  <c r="J9325" i="3"/>
  <c r="K9325" i="3" s="1"/>
  <c r="J9326" i="3"/>
  <c r="K9326" i="3" s="1"/>
  <c r="J9327" i="3"/>
  <c r="K9327" i="3" s="1"/>
  <c r="J9328" i="3"/>
  <c r="K9328" i="3" s="1"/>
  <c r="J9329" i="3"/>
  <c r="K9329" i="3" s="1"/>
  <c r="J9330" i="3"/>
  <c r="K9330" i="3" s="1"/>
  <c r="J9331" i="3"/>
  <c r="K9331" i="3" s="1"/>
  <c r="J9332" i="3"/>
  <c r="K9332" i="3" s="1"/>
  <c r="J9333" i="3"/>
  <c r="K9333" i="3" s="1"/>
  <c r="J9334" i="3"/>
  <c r="K9334" i="3" s="1"/>
  <c r="J9335" i="3"/>
  <c r="K9335" i="3" s="1"/>
  <c r="J9336" i="3"/>
  <c r="K9336" i="3" s="1"/>
  <c r="J9337" i="3"/>
  <c r="K9337" i="3" s="1"/>
  <c r="J9338" i="3"/>
  <c r="K9338" i="3" s="1"/>
  <c r="J9339" i="3"/>
  <c r="K9339" i="3" s="1"/>
  <c r="J9340" i="3"/>
  <c r="K9340" i="3" s="1"/>
  <c r="J9341" i="3"/>
  <c r="K9341" i="3" s="1"/>
  <c r="J9342" i="3"/>
  <c r="K9342" i="3" s="1"/>
  <c r="J9343" i="3"/>
  <c r="K9343" i="3" s="1"/>
  <c r="J9344" i="3"/>
  <c r="K9344" i="3" s="1"/>
  <c r="J9345" i="3"/>
  <c r="K9345" i="3" s="1"/>
  <c r="J9346" i="3"/>
  <c r="K9346" i="3" s="1"/>
  <c r="J9347" i="3"/>
  <c r="K9347" i="3" s="1"/>
  <c r="J9348" i="3"/>
  <c r="K9348" i="3" s="1"/>
  <c r="J9349" i="3"/>
  <c r="K9349" i="3" s="1"/>
  <c r="J9350" i="3"/>
  <c r="K9350" i="3" s="1"/>
  <c r="J9351" i="3"/>
  <c r="K9351" i="3" s="1"/>
  <c r="J9352" i="3"/>
  <c r="K9352" i="3" s="1"/>
  <c r="J9353" i="3"/>
  <c r="K9353" i="3" s="1"/>
  <c r="J9354" i="3"/>
  <c r="K9354" i="3" s="1"/>
  <c r="J9355" i="3"/>
  <c r="K9355" i="3" s="1"/>
  <c r="J9356" i="3"/>
  <c r="K9356" i="3" s="1"/>
  <c r="J9357" i="3"/>
  <c r="K9357" i="3" s="1"/>
  <c r="J9358" i="3"/>
  <c r="K9358" i="3" s="1"/>
  <c r="J9359" i="3"/>
  <c r="K9359" i="3" s="1"/>
  <c r="J9360" i="3"/>
  <c r="K9360" i="3" s="1"/>
  <c r="J9361" i="3"/>
  <c r="K9361" i="3" s="1"/>
  <c r="J9362" i="3"/>
  <c r="K9362" i="3" s="1"/>
  <c r="J9363" i="3"/>
  <c r="K9363" i="3" s="1"/>
  <c r="J9364" i="3"/>
  <c r="K9364" i="3" s="1"/>
  <c r="J9365" i="3"/>
  <c r="K9365" i="3" s="1"/>
  <c r="J9366" i="3"/>
  <c r="K9366" i="3" s="1"/>
  <c r="J9367" i="3"/>
  <c r="K9367" i="3" s="1"/>
  <c r="J9368" i="3"/>
  <c r="K9368" i="3" s="1"/>
  <c r="J9369" i="3"/>
  <c r="K9369" i="3" s="1"/>
  <c r="J9370" i="3"/>
  <c r="K9370" i="3" s="1"/>
  <c r="J9371" i="3"/>
  <c r="K9371" i="3" s="1"/>
  <c r="J9372" i="3"/>
  <c r="K9372" i="3" s="1"/>
  <c r="J9373" i="3"/>
  <c r="K9373" i="3" s="1"/>
  <c r="J9374" i="3"/>
  <c r="K9374" i="3" s="1"/>
  <c r="J9375" i="3"/>
  <c r="K9375" i="3" s="1"/>
  <c r="J9376" i="3"/>
  <c r="K9376" i="3" s="1"/>
  <c r="J9377" i="3"/>
  <c r="K9377" i="3" s="1"/>
  <c r="J9378" i="3"/>
  <c r="K9378" i="3" s="1"/>
  <c r="J9379" i="3"/>
  <c r="K9379" i="3" s="1"/>
  <c r="J9380" i="3"/>
  <c r="K9380" i="3" s="1"/>
  <c r="J9381" i="3"/>
  <c r="K9381" i="3" s="1"/>
  <c r="J9382" i="3"/>
  <c r="K9382" i="3" s="1"/>
  <c r="J9383" i="3"/>
  <c r="K9383" i="3" s="1"/>
  <c r="J9384" i="3"/>
  <c r="K9384" i="3" s="1"/>
  <c r="J9385" i="3"/>
  <c r="K9385" i="3" s="1"/>
  <c r="J9386" i="3"/>
  <c r="K9386" i="3" s="1"/>
  <c r="J9387" i="3"/>
  <c r="K9387" i="3" s="1"/>
  <c r="J9388" i="3"/>
  <c r="K9388" i="3" s="1"/>
  <c r="J9389" i="3"/>
  <c r="K9389" i="3" s="1"/>
  <c r="J9390" i="3"/>
  <c r="K9390" i="3" s="1"/>
  <c r="J9391" i="3"/>
  <c r="K9391" i="3" s="1"/>
  <c r="J9392" i="3"/>
  <c r="K9392" i="3" s="1"/>
  <c r="J9393" i="3"/>
  <c r="K9393" i="3" s="1"/>
  <c r="J9394" i="3"/>
  <c r="K9394" i="3" s="1"/>
  <c r="J9395" i="3"/>
  <c r="K9395" i="3" s="1"/>
  <c r="J9396" i="3"/>
  <c r="K9396" i="3" s="1"/>
  <c r="J9397" i="3"/>
  <c r="K9397" i="3" s="1"/>
  <c r="J9398" i="3"/>
  <c r="K9398" i="3" s="1"/>
  <c r="J9399" i="3"/>
  <c r="K9399" i="3" s="1"/>
  <c r="J9400" i="3"/>
  <c r="K9400" i="3" s="1"/>
  <c r="J9401" i="3"/>
  <c r="K9401" i="3" s="1"/>
  <c r="J9402" i="3"/>
  <c r="K9402" i="3" s="1"/>
  <c r="J9403" i="3"/>
  <c r="K9403" i="3" s="1"/>
  <c r="J9404" i="3"/>
  <c r="K9404" i="3" s="1"/>
  <c r="J9405" i="3"/>
  <c r="K9405" i="3" s="1"/>
  <c r="J9406" i="3"/>
  <c r="K9406" i="3" s="1"/>
  <c r="J9407" i="3"/>
  <c r="K9407" i="3" s="1"/>
  <c r="J9408" i="3"/>
  <c r="K9408" i="3" s="1"/>
  <c r="J9409" i="3"/>
  <c r="K9409" i="3" s="1"/>
  <c r="J9410" i="3"/>
  <c r="K9410" i="3" s="1"/>
  <c r="J9411" i="3"/>
  <c r="K9411" i="3" s="1"/>
  <c r="J9412" i="3"/>
  <c r="K9412" i="3" s="1"/>
  <c r="J9413" i="3"/>
  <c r="K9413" i="3" s="1"/>
  <c r="J9414" i="3"/>
  <c r="K9414" i="3" s="1"/>
  <c r="J9415" i="3"/>
  <c r="K9415" i="3" s="1"/>
  <c r="J9416" i="3"/>
  <c r="K9416" i="3" s="1"/>
  <c r="J9417" i="3"/>
  <c r="K9417" i="3" s="1"/>
  <c r="J9418" i="3"/>
  <c r="K9418" i="3" s="1"/>
  <c r="J9419" i="3"/>
  <c r="K9419" i="3" s="1"/>
  <c r="J9420" i="3"/>
  <c r="K9420" i="3" s="1"/>
  <c r="J9421" i="3"/>
  <c r="K9421" i="3" s="1"/>
  <c r="J9422" i="3"/>
  <c r="K9422" i="3" s="1"/>
  <c r="J9423" i="3"/>
  <c r="K9423" i="3" s="1"/>
  <c r="J9424" i="3"/>
  <c r="K9424" i="3" s="1"/>
  <c r="J9425" i="3"/>
  <c r="K9425" i="3" s="1"/>
  <c r="J9426" i="3"/>
  <c r="K9426" i="3" s="1"/>
  <c r="J9427" i="3"/>
  <c r="K9427" i="3" s="1"/>
  <c r="J9428" i="3"/>
  <c r="K9428" i="3" s="1"/>
  <c r="J9429" i="3"/>
  <c r="K9429" i="3" s="1"/>
  <c r="J9430" i="3"/>
  <c r="K9430" i="3" s="1"/>
  <c r="J9431" i="3"/>
  <c r="K9431" i="3" s="1"/>
  <c r="J9432" i="3"/>
  <c r="K9432" i="3" s="1"/>
  <c r="J9433" i="3"/>
  <c r="K9433" i="3" s="1"/>
  <c r="J9434" i="3"/>
  <c r="K9434" i="3" s="1"/>
  <c r="J9435" i="3"/>
  <c r="K9435" i="3" s="1"/>
  <c r="J9436" i="3"/>
  <c r="K9436" i="3" s="1"/>
  <c r="J9437" i="3"/>
  <c r="K9437" i="3" s="1"/>
  <c r="J9438" i="3"/>
  <c r="K9438" i="3" s="1"/>
  <c r="J9439" i="3"/>
  <c r="K9439" i="3" s="1"/>
  <c r="J9440" i="3"/>
  <c r="K9440" i="3" s="1"/>
  <c r="J9441" i="3"/>
  <c r="K9441" i="3" s="1"/>
  <c r="J9442" i="3"/>
  <c r="K9442" i="3" s="1"/>
  <c r="J9443" i="3"/>
  <c r="K9443" i="3" s="1"/>
  <c r="J9444" i="3"/>
  <c r="K9444" i="3" s="1"/>
  <c r="J9445" i="3"/>
  <c r="K9445" i="3" s="1"/>
  <c r="J9446" i="3"/>
  <c r="K9446" i="3" s="1"/>
  <c r="J9447" i="3"/>
  <c r="K9447" i="3" s="1"/>
  <c r="J9448" i="3"/>
  <c r="K9448" i="3" s="1"/>
  <c r="J9449" i="3"/>
  <c r="K9449" i="3" s="1"/>
  <c r="J9450" i="3"/>
  <c r="K9450" i="3" s="1"/>
  <c r="J9451" i="3"/>
  <c r="K9451" i="3" s="1"/>
  <c r="J9452" i="3"/>
  <c r="K9452" i="3" s="1"/>
  <c r="J9453" i="3"/>
  <c r="K9453" i="3" s="1"/>
  <c r="J9454" i="3"/>
  <c r="K9454" i="3" s="1"/>
  <c r="J9455" i="3"/>
  <c r="K9455" i="3" s="1"/>
  <c r="J9456" i="3"/>
  <c r="K9456" i="3" s="1"/>
  <c r="J9457" i="3"/>
  <c r="K9457" i="3" s="1"/>
  <c r="J9458" i="3"/>
  <c r="K9458" i="3" s="1"/>
  <c r="J9459" i="3"/>
  <c r="K9459" i="3" s="1"/>
  <c r="J9460" i="3"/>
  <c r="K9460" i="3" s="1"/>
  <c r="J9461" i="3"/>
  <c r="K9461" i="3" s="1"/>
  <c r="J9462" i="3"/>
  <c r="K9462" i="3" s="1"/>
  <c r="J9463" i="3"/>
  <c r="K9463" i="3" s="1"/>
  <c r="J9464" i="3"/>
  <c r="K9464" i="3" s="1"/>
  <c r="J9465" i="3"/>
  <c r="K9465" i="3" s="1"/>
  <c r="J9466" i="3"/>
  <c r="K9466" i="3" s="1"/>
  <c r="J9467" i="3"/>
  <c r="K9467" i="3" s="1"/>
  <c r="J9468" i="3"/>
  <c r="K9468" i="3" s="1"/>
  <c r="J9469" i="3"/>
  <c r="K9469" i="3" s="1"/>
  <c r="J9470" i="3"/>
  <c r="K9470" i="3" s="1"/>
  <c r="J9471" i="3"/>
  <c r="K9471" i="3" s="1"/>
  <c r="J9472" i="3"/>
  <c r="K9472" i="3" s="1"/>
  <c r="J9473" i="3"/>
  <c r="K9473" i="3" s="1"/>
  <c r="J9474" i="3"/>
  <c r="K9474" i="3" s="1"/>
  <c r="J9475" i="3"/>
  <c r="K9475" i="3" s="1"/>
  <c r="J9476" i="3"/>
  <c r="K9476" i="3" s="1"/>
  <c r="J9477" i="3"/>
  <c r="K9477" i="3" s="1"/>
  <c r="J9478" i="3"/>
  <c r="K9478" i="3" s="1"/>
  <c r="J9479" i="3"/>
  <c r="K9479" i="3" s="1"/>
  <c r="J9480" i="3"/>
  <c r="K9480" i="3" s="1"/>
  <c r="J9481" i="3"/>
  <c r="K9481" i="3" s="1"/>
  <c r="J9482" i="3"/>
  <c r="K9482" i="3" s="1"/>
  <c r="J9483" i="3"/>
  <c r="K9483" i="3" s="1"/>
  <c r="J9484" i="3"/>
  <c r="K9484" i="3" s="1"/>
  <c r="J9485" i="3"/>
  <c r="K9485" i="3" s="1"/>
  <c r="J9486" i="3"/>
  <c r="K9486" i="3" s="1"/>
  <c r="J9487" i="3"/>
  <c r="K9487" i="3" s="1"/>
  <c r="J9488" i="3"/>
  <c r="K9488" i="3" s="1"/>
  <c r="J9489" i="3"/>
  <c r="K9489" i="3" s="1"/>
  <c r="J9490" i="3"/>
  <c r="K9490" i="3" s="1"/>
  <c r="J9491" i="3"/>
  <c r="K9491" i="3" s="1"/>
  <c r="J9492" i="3"/>
  <c r="K9492" i="3" s="1"/>
  <c r="J9493" i="3"/>
  <c r="K9493" i="3" s="1"/>
  <c r="J9494" i="3"/>
  <c r="K9494" i="3" s="1"/>
  <c r="J9495" i="3"/>
  <c r="K9495" i="3" s="1"/>
  <c r="J9496" i="3"/>
  <c r="K9496" i="3" s="1"/>
  <c r="J9497" i="3"/>
  <c r="K9497" i="3" s="1"/>
  <c r="J9498" i="3"/>
  <c r="K9498" i="3" s="1"/>
  <c r="J9499" i="3"/>
  <c r="K9499" i="3" s="1"/>
  <c r="J9500" i="3"/>
  <c r="K9500" i="3" s="1"/>
  <c r="J9501" i="3"/>
  <c r="K9501" i="3" s="1"/>
  <c r="J9502" i="3"/>
  <c r="K9502" i="3" s="1"/>
  <c r="J9503" i="3"/>
  <c r="K9503" i="3" s="1"/>
  <c r="J9504" i="3"/>
  <c r="K9504" i="3" s="1"/>
  <c r="J9505" i="3"/>
  <c r="K9505" i="3" s="1"/>
  <c r="J9506" i="3"/>
  <c r="K9506" i="3" s="1"/>
  <c r="J9507" i="3"/>
  <c r="K9507" i="3" s="1"/>
  <c r="J9508" i="3"/>
  <c r="K9508" i="3" s="1"/>
  <c r="J9509" i="3"/>
  <c r="K9509" i="3" s="1"/>
  <c r="J9510" i="3"/>
  <c r="K9510" i="3" s="1"/>
  <c r="J9511" i="3"/>
  <c r="K9511" i="3" s="1"/>
  <c r="J9512" i="3"/>
  <c r="K9512" i="3" s="1"/>
  <c r="J9513" i="3"/>
  <c r="K9513" i="3" s="1"/>
  <c r="J9514" i="3"/>
  <c r="K9514" i="3" s="1"/>
  <c r="J9515" i="3"/>
  <c r="K9515" i="3" s="1"/>
  <c r="J9516" i="3"/>
  <c r="K9516" i="3" s="1"/>
  <c r="J9517" i="3"/>
  <c r="K9517" i="3" s="1"/>
  <c r="J9518" i="3"/>
  <c r="K9518" i="3" s="1"/>
  <c r="J9519" i="3"/>
  <c r="K9519" i="3" s="1"/>
  <c r="J9520" i="3"/>
  <c r="K9520" i="3" s="1"/>
  <c r="J9521" i="3"/>
  <c r="K9521" i="3" s="1"/>
  <c r="J9522" i="3"/>
  <c r="K9522" i="3" s="1"/>
  <c r="J9523" i="3"/>
  <c r="K9523" i="3" s="1"/>
  <c r="J9524" i="3"/>
  <c r="K9524" i="3" s="1"/>
  <c r="J9525" i="3"/>
  <c r="K9525" i="3" s="1"/>
  <c r="J9526" i="3"/>
  <c r="K9526" i="3" s="1"/>
  <c r="J9527" i="3"/>
  <c r="K9527" i="3" s="1"/>
  <c r="J9528" i="3"/>
  <c r="K9528" i="3" s="1"/>
  <c r="J9529" i="3"/>
  <c r="K9529" i="3" s="1"/>
  <c r="J9530" i="3"/>
  <c r="K9530" i="3" s="1"/>
  <c r="J9531" i="3"/>
  <c r="K9531" i="3" s="1"/>
  <c r="J9532" i="3"/>
  <c r="K9532" i="3" s="1"/>
  <c r="J9533" i="3"/>
  <c r="K9533" i="3" s="1"/>
  <c r="J9534" i="3"/>
  <c r="K9534" i="3" s="1"/>
  <c r="J9535" i="3"/>
  <c r="K9535" i="3" s="1"/>
  <c r="J9536" i="3"/>
  <c r="K9536" i="3" s="1"/>
  <c r="J9537" i="3"/>
  <c r="K9537" i="3" s="1"/>
  <c r="J9538" i="3"/>
  <c r="K9538" i="3" s="1"/>
  <c r="J9539" i="3"/>
  <c r="K9539" i="3" s="1"/>
  <c r="J9540" i="3"/>
  <c r="K9540" i="3" s="1"/>
  <c r="J9541" i="3"/>
  <c r="K9541" i="3" s="1"/>
  <c r="J9542" i="3"/>
  <c r="K9542" i="3" s="1"/>
  <c r="J9543" i="3"/>
  <c r="K9543" i="3" s="1"/>
  <c r="J9544" i="3"/>
  <c r="K9544" i="3" s="1"/>
  <c r="J9545" i="3"/>
  <c r="K9545" i="3" s="1"/>
  <c r="J9546" i="3"/>
  <c r="K9546" i="3" s="1"/>
  <c r="J9547" i="3"/>
  <c r="K9547" i="3" s="1"/>
  <c r="J9548" i="3"/>
  <c r="K9548" i="3" s="1"/>
  <c r="J9549" i="3"/>
  <c r="K9549" i="3" s="1"/>
  <c r="J9550" i="3"/>
  <c r="K9550" i="3" s="1"/>
  <c r="J9551" i="3"/>
  <c r="K9551" i="3" s="1"/>
  <c r="J9552" i="3"/>
  <c r="K9552" i="3" s="1"/>
  <c r="J9553" i="3"/>
  <c r="K9553" i="3" s="1"/>
  <c r="J9554" i="3"/>
  <c r="K9554" i="3" s="1"/>
  <c r="J9555" i="3"/>
  <c r="K9555" i="3" s="1"/>
  <c r="J9556" i="3"/>
  <c r="K9556" i="3" s="1"/>
  <c r="J9557" i="3"/>
  <c r="K9557" i="3" s="1"/>
  <c r="J9558" i="3"/>
  <c r="K9558" i="3" s="1"/>
  <c r="J9559" i="3"/>
  <c r="K9559" i="3" s="1"/>
  <c r="J9560" i="3"/>
  <c r="K9560" i="3" s="1"/>
  <c r="J9561" i="3"/>
  <c r="K9561" i="3" s="1"/>
  <c r="J9562" i="3"/>
  <c r="K9562" i="3" s="1"/>
  <c r="J9563" i="3"/>
  <c r="K9563" i="3" s="1"/>
  <c r="J9564" i="3"/>
  <c r="K9564" i="3" s="1"/>
  <c r="J9565" i="3"/>
  <c r="K9565" i="3" s="1"/>
  <c r="J9566" i="3"/>
  <c r="K9566" i="3" s="1"/>
  <c r="J9567" i="3"/>
  <c r="K9567" i="3" s="1"/>
  <c r="J9568" i="3"/>
  <c r="K9568" i="3" s="1"/>
  <c r="J9569" i="3"/>
  <c r="K9569" i="3" s="1"/>
  <c r="J9570" i="3"/>
  <c r="K9570" i="3" s="1"/>
  <c r="J9571" i="3"/>
  <c r="K9571" i="3" s="1"/>
  <c r="J9572" i="3"/>
  <c r="K9572" i="3" s="1"/>
  <c r="J9573" i="3"/>
  <c r="K9573" i="3" s="1"/>
  <c r="J9574" i="3"/>
  <c r="K9574" i="3" s="1"/>
  <c r="J9575" i="3"/>
  <c r="K9575" i="3" s="1"/>
  <c r="J9576" i="3"/>
  <c r="K9576" i="3" s="1"/>
  <c r="J9577" i="3"/>
  <c r="K9577" i="3" s="1"/>
  <c r="J9578" i="3"/>
  <c r="K9578" i="3" s="1"/>
  <c r="J9579" i="3"/>
  <c r="K9579" i="3" s="1"/>
  <c r="J9580" i="3"/>
  <c r="K9580" i="3" s="1"/>
  <c r="J9581" i="3"/>
  <c r="K9581" i="3" s="1"/>
  <c r="J9582" i="3"/>
  <c r="K9582" i="3" s="1"/>
  <c r="J9583" i="3"/>
  <c r="K9583" i="3" s="1"/>
  <c r="J9584" i="3"/>
  <c r="K9584" i="3" s="1"/>
  <c r="J9585" i="3"/>
  <c r="K9585" i="3" s="1"/>
  <c r="J9586" i="3"/>
  <c r="K9586" i="3" s="1"/>
  <c r="J9587" i="3"/>
  <c r="K9587" i="3" s="1"/>
  <c r="J9588" i="3"/>
  <c r="K9588" i="3" s="1"/>
  <c r="J9589" i="3"/>
  <c r="K9589" i="3" s="1"/>
  <c r="J9590" i="3"/>
  <c r="K9590" i="3" s="1"/>
  <c r="J9591" i="3"/>
  <c r="K9591" i="3" s="1"/>
  <c r="J9592" i="3"/>
  <c r="K9592" i="3" s="1"/>
  <c r="J9593" i="3"/>
  <c r="K9593" i="3" s="1"/>
  <c r="J9594" i="3"/>
  <c r="K9594" i="3" s="1"/>
  <c r="J9595" i="3"/>
  <c r="K9595" i="3" s="1"/>
  <c r="J9596" i="3"/>
  <c r="K9596" i="3" s="1"/>
  <c r="J9597" i="3"/>
  <c r="K9597" i="3" s="1"/>
  <c r="J9598" i="3"/>
  <c r="K9598" i="3" s="1"/>
  <c r="J9599" i="3"/>
  <c r="K9599" i="3" s="1"/>
  <c r="J9600" i="3"/>
  <c r="K9600" i="3" s="1"/>
  <c r="J9601" i="3"/>
  <c r="K9601" i="3" s="1"/>
  <c r="J9602" i="3"/>
  <c r="K9602" i="3" s="1"/>
  <c r="J9603" i="3"/>
  <c r="K9603" i="3" s="1"/>
  <c r="J9604" i="3"/>
  <c r="K9604" i="3" s="1"/>
  <c r="J9605" i="3"/>
  <c r="K9605" i="3" s="1"/>
  <c r="J9606" i="3"/>
  <c r="K9606" i="3" s="1"/>
  <c r="J9607" i="3"/>
  <c r="K9607" i="3" s="1"/>
  <c r="J9608" i="3"/>
  <c r="K9608" i="3" s="1"/>
  <c r="J9609" i="3"/>
  <c r="K9609" i="3" s="1"/>
  <c r="J9610" i="3"/>
  <c r="K9610" i="3" s="1"/>
  <c r="J9611" i="3"/>
  <c r="K9611" i="3" s="1"/>
  <c r="J9612" i="3"/>
  <c r="K9612" i="3" s="1"/>
  <c r="J9613" i="3"/>
  <c r="K9613" i="3" s="1"/>
  <c r="J9614" i="3"/>
  <c r="K9614" i="3" s="1"/>
  <c r="J9615" i="3"/>
  <c r="K9615" i="3" s="1"/>
  <c r="J9616" i="3"/>
  <c r="K9616" i="3" s="1"/>
  <c r="J9617" i="3"/>
  <c r="K9617" i="3" s="1"/>
  <c r="J9618" i="3"/>
  <c r="K9618" i="3" s="1"/>
  <c r="J9619" i="3"/>
  <c r="K9619" i="3" s="1"/>
  <c r="J9620" i="3"/>
  <c r="K9620" i="3" s="1"/>
  <c r="J9621" i="3"/>
  <c r="K9621" i="3" s="1"/>
  <c r="J9622" i="3"/>
  <c r="K9622" i="3" s="1"/>
  <c r="J9623" i="3"/>
  <c r="K9623" i="3" s="1"/>
  <c r="J9624" i="3"/>
  <c r="K9624" i="3" s="1"/>
  <c r="J9625" i="3"/>
  <c r="K9625" i="3" s="1"/>
  <c r="J9626" i="3"/>
  <c r="K9626" i="3" s="1"/>
  <c r="J9627" i="3"/>
  <c r="K9627" i="3" s="1"/>
  <c r="J9628" i="3"/>
  <c r="K9628" i="3" s="1"/>
  <c r="J9629" i="3"/>
  <c r="K9629" i="3" s="1"/>
  <c r="J9630" i="3"/>
  <c r="K9630" i="3" s="1"/>
  <c r="J9631" i="3"/>
  <c r="K9631" i="3" s="1"/>
  <c r="J9632" i="3"/>
  <c r="K9632" i="3" s="1"/>
  <c r="J9633" i="3"/>
  <c r="K9633" i="3" s="1"/>
  <c r="J9634" i="3"/>
  <c r="K9634" i="3" s="1"/>
  <c r="J9635" i="3"/>
  <c r="K9635" i="3" s="1"/>
  <c r="J9636" i="3"/>
  <c r="K9636" i="3" s="1"/>
  <c r="J9637" i="3"/>
  <c r="K9637" i="3" s="1"/>
  <c r="J9638" i="3"/>
  <c r="K9638" i="3" s="1"/>
  <c r="J9639" i="3"/>
  <c r="K9639" i="3" s="1"/>
  <c r="J9640" i="3"/>
  <c r="K9640" i="3" s="1"/>
  <c r="J9641" i="3"/>
  <c r="K9641" i="3" s="1"/>
  <c r="J9642" i="3"/>
  <c r="K9642" i="3" s="1"/>
  <c r="J9643" i="3"/>
  <c r="K9643" i="3" s="1"/>
  <c r="J9644" i="3"/>
  <c r="K9644" i="3" s="1"/>
  <c r="J9645" i="3"/>
  <c r="K9645" i="3" s="1"/>
  <c r="J9646" i="3"/>
  <c r="K9646" i="3" s="1"/>
  <c r="J9647" i="3"/>
  <c r="K9647" i="3" s="1"/>
  <c r="J9648" i="3"/>
  <c r="K9648" i="3" s="1"/>
  <c r="J9649" i="3"/>
  <c r="K9649" i="3" s="1"/>
  <c r="J9650" i="3"/>
  <c r="K9650" i="3" s="1"/>
  <c r="J9651" i="3"/>
  <c r="K9651" i="3" s="1"/>
  <c r="J9652" i="3"/>
  <c r="K9652" i="3" s="1"/>
  <c r="J9653" i="3"/>
  <c r="K9653" i="3" s="1"/>
  <c r="J9654" i="3"/>
  <c r="K9654" i="3" s="1"/>
  <c r="J9655" i="3"/>
  <c r="K9655" i="3" s="1"/>
  <c r="J9656" i="3"/>
  <c r="K9656" i="3" s="1"/>
  <c r="J9657" i="3"/>
  <c r="K9657" i="3" s="1"/>
  <c r="J9658" i="3"/>
  <c r="K9658" i="3" s="1"/>
  <c r="J9659" i="3"/>
  <c r="K9659" i="3" s="1"/>
  <c r="J9660" i="3"/>
  <c r="K9660" i="3" s="1"/>
  <c r="J9661" i="3"/>
  <c r="K9661" i="3" s="1"/>
  <c r="J9662" i="3"/>
  <c r="K9662" i="3" s="1"/>
  <c r="J9663" i="3"/>
  <c r="K9663" i="3" s="1"/>
  <c r="J9664" i="3"/>
  <c r="K9664" i="3" s="1"/>
  <c r="J9665" i="3"/>
  <c r="K9665" i="3" s="1"/>
  <c r="J9666" i="3"/>
  <c r="K9666" i="3" s="1"/>
  <c r="J9667" i="3"/>
  <c r="K9667" i="3" s="1"/>
  <c r="J9668" i="3"/>
  <c r="K9668" i="3" s="1"/>
  <c r="J9669" i="3"/>
  <c r="K9669" i="3" s="1"/>
  <c r="J9670" i="3"/>
  <c r="K9670" i="3" s="1"/>
  <c r="J9671" i="3"/>
  <c r="K9671" i="3" s="1"/>
  <c r="J9672" i="3"/>
  <c r="K9672" i="3" s="1"/>
  <c r="J9673" i="3"/>
  <c r="K9673" i="3" s="1"/>
  <c r="J9674" i="3"/>
  <c r="K9674" i="3" s="1"/>
  <c r="J9675" i="3"/>
  <c r="K9675" i="3" s="1"/>
  <c r="J9676" i="3"/>
  <c r="K9676" i="3" s="1"/>
  <c r="J9677" i="3"/>
  <c r="K9677" i="3" s="1"/>
  <c r="J9678" i="3"/>
  <c r="K9678" i="3" s="1"/>
  <c r="J9679" i="3"/>
  <c r="K9679" i="3" s="1"/>
  <c r="J9680" i="3"/>
  <c r="K9680" i="3" s="1"/>
  <c r="J9681" i="3"/>
  <c r="K9681" i="3" s="1"/>
  <c r="J9682" i="3"/>
  <c r="K9682" i="3" s="1"/>
  <c r="J9683" i="3"/>
  <c r="K9683" i="3" s="1"/>
  <c r="J9684" i="3"/>
  <c r="K9684" i="3" s="1"/>
  <c r="J9685" i="3"/>
  <c r="K9685" i="3" s="1"/>
  <c r="J9686" i="3"/>
  <c r="K9686" i="3" s="1"/>
  <c r="J9687" i="3"/>
  <c r="K9687" i="3" s="1"/>
  <c r="J9688" i="3"/>
  <c r="K9688" i="3" s="1"/>
  <c r="J9689" i="3"/>
  <c r="K9689" i="3" s="1"/>
  <c r="J9690" i="3"/>
  <c r="K9690" i="3" s="1"/>
  <c r="J9691" i="3"/>
  <c r="K9691" i="3" s="1"/>
  <c r="J9692" i="3"/>
  <c r="K9692" i="3" s="1"/>
  <c r="J9693" i="3"/>
  <c r="K9693" i="3" s="1"/>
  <c r="J9694" i="3"/>
  <c r="K9694" i="3" s="1"/>
  <c r="J9695" i="3"/>
  <c r="K9695" i="3" s="1"/>
  <c r="J9696" i="3"/>
  <c r="K9696" i="3" s="1"/>
  <c r="J9697" i="3"/>
  <c r="K9697" i="3" s="1"/>
  <c r="J9698" i="3"/>
  <c r="K9698" i="3" s="1"/>
  <c r="J9699" i="3"/>
  <c r="K9699" i="3" s="1"/>
  <c r="J9700" i="3"/>
  <c r="K9700" i="3" s="1"/>
  <c r="J9701" i="3"/>
  <c r="K9701" i="3" s="1"/>
  <c r="J9702" i="3"/>
  <c r="K9702" i="3" s="1"/>
  <c r="J9703" i="3"/>
  <c r="K9703" i="3" s="1"/>
  <c r="J9704" i="3"/>
  <c r="K9704" i="3" s="1"/>
  <c r="J9705" i="3"/>
  <c r="K9705" i="3" s="1"/>
  <c r="J9706" i="3"/>
  <c r="K9706" i="3" s="1"/>
  <c r="J9707" i="3"/>
  <c r="K9707" i="3" s="1"/>
  <c r="J9708" i="3"/>
  <c r="K9708" i="3" s="1"/>
  <c r="J9709" i="3"/>
  <c r="K9709" i="3" s="1"/>
  <c r="J9710" i="3"/>
  <c r="K9710" i="3" s="1"/>
  <c r="J9711" i="3"/>
  <c r="K9711" i="3" s="1"/>
  <c r="J9712" i="3"/>
  <c r="K9712" i="3" s="1"/>
  <c r="J9713" i="3"/>
  <c r="K9713" i="3" s="1"/>
  <c r="J9714" i="3"/>
  <c r="K9714" i="3" s="1"/>
  <c r="J9715" i="3"/>
  <c r="K9715" i="3" s="1"/>
  <c r="J9716" i="3"/>
  <c r="K9716" i="3" s="1"/>
  <c r="J9717" i="3"/>
  <c r="K9717" i="3" s="1"/>
  <c r="J9718" i="3"/>
  <c r="K9718" i="3" s="1"/>
  <c r="J9719" i="3"/>
  <c r="K9719" i="3" s="1"/>
  <c r="J9720" i="3"/>
  <c r="K9720" i="3" s="1"/>
  <c r="J9721" i="3"/>
  <c r="K9721" i="3" s="1"/>
  <c r="J9722" i="3"/>
  <c r="K9722" i="3" s="1"/>
  <c r="J9723" i="3"/>
  <c r="K9723" i="3" s="1"/>
  <c r="J9724" i="3"/>
  <c r="K9724" i="3" s="1"/>
  <c r="J9725" i="3"/>
  <c r="K9725" i="3" s="1"/>
  <c r="J9726" i="3"/>
  <c r="K9726" i="3" s="1"/>
  <c r="J9727" i="3"/>
  <c r="K9727" i="3" s="1"/>
  <c r="J9728" i="3"/>
  <c r="K9728" i="3" s="1"/>
  <c r="J9729" i="3"/>
  <c r="K9729" i="3" s="1"/>
  <c r="J9730" i="3"/>
  <c r="K9730" i="3" s="1"/>
  <c r="J9731" i="3"/>
  <c r="K9731" i="3" s="1"/>
  <c r="J9732" i="3"/>
  <c r="K9732" i="3" s="1"/>
  <c r="J9733" i="3"/>
  <c r="K9733" i="3" s="1"/>
  <c r="J9734" i="3"/>
  <c r="K9734" i="3" s="1"/>
  <c r="J9735" i="3"/>
  <c r="K9735" i="3" s="1"/>
  <c r="J9736" i="3"/>
  <c r="K9736" i="3" s="1"/>
  <c r="J9737" i="3"/>
  <c r="K9737" i="3" s="1"/>
  <c r="J9738" i="3"/>
  <c r="K9738" i="3" s="1"/>
  <c r="J9739" i="3"/>
  <c r="K9739" i="3" s="1"/>
  <c r="J9740" i="3"/>
  <c r="K9740" i="3" s="1"/>
  <c r="J9741" i="3"/>
  <c r="K9741" i="3" s="1"/>
  <c r="J9742" i="3"/>
  <c r="K9742" i="3" s="1"/>
  <c r="J9743" i="3"/>
  <c r="K9743" i="3" s="1"/>
  <c r="J9744" i="3"/>
  <c r="K9744" i="3" s="1"/>
  <c r="J9745" i="3"/>
  <c r="K9745" i="3" s="1"/>
  <c r="J9746" i="3"/>
  <c r="K9746" i="3" s="1"/>
  <c r="J9747" i="3"/>
  <c r="K9747" i="3" s="1"/>
  <c r="J9748" i="3"/>
  <c r="K9748" i="3" s="1"/>
  <c r="J9749" i="3"/>
  <c r="K9749" i="3" s="1"/>
  <c r="J9750" i="3"/>
  <c r="K9750" i="3" s="1"/>
  <c r="J9751" i="3"/>
  <c r="K9751" i="3" s="1"/>
  <c r="J9752" i="3"/>
  <c r="K9752" i="3" s="1"/>
  <c r="J9753" i="3"/>
  <c r="K9753" i="3" s="1"/>
  <c r="J9754" i="3"/>
  <c r="K9754" i="3" s="1"/>
  <c r="J9755" i="3"/>
  <c r="K9755" i="3" s="1"/>
  <c r="J9756" i="3"/>
  <c r="K9756" i="3" s="1"/>
  <c r="J9757" i="3"/>
  <c r="K9757" i="3" s="1"/>
  <c r="J9758" i="3"/>
  <c r="K9758" i="3" s="1"/>
  <c r="J9759" i="3"/>
  <c r="K9759" i="3" s="1"/>
  <c r="J9760" i="3"/>
  <c r="K9760" i="3" s="1"/>
  <c r="J9761" i="3"/>
  <c r="K9761" i="3" s="1"/>
  <c r="J9762" i="3"/>
  <c r="K9762" i="3" s="1"/>
  <c r="J9763" i="3"/>
  <c r="K9763" i="3" s="1"/>
  <c r="J9764" i="3"/>
  <c r="K9764" i="3" s="1"/>
  <c r="J9765" i="3"/>
  <c r="K9765" i="3" s="1"/>
  <c r="J9766" i="3"/>
  <c r="K9766" i="3" s="1"/>
  <c r="J9767" i="3"/>
  <c r="K9767" i="3" s="1"/>
  <c r="J9768" i="3"/>
  <c r="K9768" i="3" s="1"/>
  <c r="J9769" i="3"/>
  <c r="K9769" i="3" s="1"/>
  <c r="J9770" i="3"/>
  <c r="K9770" i="3" s="1"/>
  <c r="J9771" i="3"/>
  <c r="K9771" i="3" s="1"/>
  <c r="J9772" i="3"/>
  <c r="K9772" i="3" s="1"/>
  <c r="J9773" i="3"/>
  <c r="K9773" i="3" s="1"/>
  <c r="J9774" i="3"/>
  <c r="K9774" i="3" s="1"/>
  <c r="J9775" i="3"/>
  <c r="K9775" i="3" s="1"/>
  <c r="J9776" i="3"/>
  <c r="K9776" i="3" s="1"/>
  <c r="J9777" i="3"/>
  <c r="K9777" i="3" s="1"/>
  <c r="J9778" i="3"/>
  <c r="K9778" i="3" s="1"/>
  <c r="J9779" i="3"/>
  <c r="K9779" i="3" s="1"/>
  <c r="J9780" i="3"/>
  <c r="K9780" i="3" s="1"/>
  <c r="J9781" i="3"/>
  <c r="K9781" i="3" s="1"/>
  <c r="J9782" i="3"/>
  <c r="K9782" i="3" s="1"/>
  <c r="J9783" i="3"/>
  <c r="K9783" i="3" s="1"/>
  <c r="J9784" i="3"/>
  <c r="K9784" i="3" s="1"/>
  <c r="J9785" i="3"/>
  <c r="K9785" i="3" s="1"/>
  <c r="J9786" i="3"/>
  <c r="K9786" i="3" s="1"/>
  <c r="J9787" i="3"/>
  <c r="K9787" i="3" s="1"/>
  <c r="J9788" i="3"/>
  <c r="K9788" i="3" s="1"/>
  <c r="J9789" i="3"/>
  <c r="K9789" i="3" s="1"/>
  <c r="J9790" i="3"/>
  <c r="K9790" i="3" s="1"/>
  <c r="J9791" i="3"/>
  <c r="K9791" i="3" s="1"/>
  <c r="J9792" i="3"/>
  <c r="K9792" i="3" s="1"/>
  <c r="J9793" i="3"/>
  <c r="K9793" i="3" s="1"/>
  <c r="J9794" i="3"/>
  <c r="K9794" i="3" s="1"/>
  <c r="J9795" i="3"/>
  <c r="K9795" i="3" s="1"/>
  <c r="J9796" i="3"/>
  <c r="K9796" i="3" s="1"/>
  <c r="J9797" i="3"/>
  <c r="K9797" i="3" s="1"/>
  <c r="J9798" i="3"/>
  <c r="K9798" i="3" s="1"/>
  <c r="J9799" i="3"/>
  <c r="K9799" i="3" s="1"/>
  <c r="J9800" i="3"/>
  <c r="K9800" i="3" s="1"/>
  <c r="J9801" i="3"/>
  <c r="K9801" i="3" s="1"/>
  <c r="J9802" i="3"/>
  <c r="K9802" i="3" s="1"/>
  <c r="J9803" i="3"/>
  <c r="K9803" i="3" s="1"/>
  <c r="J9804" i="3"/>
  <c r="K9804" i="3" s="1"/>
  <c r="J9805" i="3"/>
  <c r="K9805" i="3" s="1"/>
  <c r="J9806" i="3"/>
  <c r="K9806" i="3" s="1"/>
  <c r="J9807" i="3"/>
  <c r="K9807" i="3" s="1"/>
  <c r="J9808" i="3"/>
  <c r="K9808" i="3" s="1"/>
  <c r="J9809" i="3"/>
  <c r="K9809" i="3" s="1"/>
  <c r="J9810" i="3"/>
  <c r="K9810" i="3" s="1"/>
  <c r="J9811" i="3"/>
  <c r="K9811" i="3" s="1"/>
  <c r="J9812" i="3"/>
  <c r="K9812" i="3" s="1"/>
  <c r="J9813" i="3"/>
  <c r="K9813" i="3" s="1"/>
  <c r="J9814" i="3"/>
  <c r="K9814" i="3" s="1"/>
  <c r="J9815" i="3"/>
  <c r="K9815" i="3" s="1"/>
  <c r="J9816" i="3"/>
  <c r="K9816" i="3" s="1"/>
  <c r="J9817" i="3"/>
  <c r="K9817" i="3" s="1"/>
  <c r="J9818" i="3"/>
  <c r="K9818" i="3" s="1"/>
  <c r="J9819" i="3"/>
  <c r="K9819" i="3" s="1"/>
  <c r="J9820" i="3"/>
  <c r="K9820" i="3" s="1"/>
  <c r="J9821" i="3"/>
  <c r="K9821" i="3" s="1"/>
  <c r="J9822" i="3"/>
  <c r="K9822" i="3" s="1"/>
  <c r="J9823" i="3"/>
  <c r="K9823" i="3" s="1"/>
  <c r="J9824" i="3"/>
  <c r="K9824" i="3" s="1"/>
  <c r="J9825" i="3"/>
  <c r="K9825" i="3" s="1"/>
  <c r="J9826" i="3"/>
  <c r="K9826" i="3" s="1"/>
  <c r="J9827" i="3"/>
  <c r="K9827" i="3" s="1"/>
  <c r="J9828" i="3"/>
  <c r="K9828" i="3" s="1"/>
  <c r="J9829" i="3"/>
  <c r="K9829" i="3" s="1"/>
  <c r="J9830" i="3"/>
  <c r="K9830" i="3" s="1"/>
  <c r="J9831" i="3"/>
  <c r="K9831" i="3" s="1"/>
  <c r="J9832" i="3"/>
  <c r="K9832" i="3" s="1"/>
  <c r="J9833" i="3"/>
  <c r="K9833" i="3" s="1"/>
  <c r="J9834" i="3"/>
  <c r="K9834" i="3" s="1"/>
  <c r="J9835" i="3"/>
  <c r="K9835" i="3" s="1"/>
  <c r="J9836" i="3"/>
  <c r="K9836" i="3" s="1"/>
  <c r="J9837" i="3"/>
  <c r="K9837" i="3" s="1"/>
  <c r="J9838" i="3"/>
  <c r="K9838" i="3" s="1"/>
  <c r="J9839" i="3"/>
  <c r="K9839" i="3" s="1"/>
  <c r="J9840" i="3"/>
  <c r="K9840" i="3" s="1"/>
  <c r="J9841" i="3"/>
  <c r="K9841" i="3" s="1"/>
  <c r="J9842" i="3"/>
  <c r="K9842" i="3" s="1"/>
  <c r="J9843" i="3"/>
  <c r="K9843" i="3" s="1"/>
  <c r="J9844" i="3"/>
  <c r="K9844" i="3" s="1"/>
  <c r="J9845" i="3"/>
  <c r="K9845" i="3" s="1"/>
  <c r="J9846" i="3"/>
  <c r="K9846" i="3" s="1"/>
  <c r="J9847" i="3"/>
  <c r="K9847" i="3" s="1"/>
  <c r="J9848" i="3"/>
  <c r="K9848" i="3" s="1"/>
  <c r="J9849" i="3"/>
  <c r="K9849" i="3" s="1"/>
  <c r="J9850" i="3"/>
  <c r="K9850" i="3" s="1"/>
  <c r="J9851" i="3"/>
  <c r="K9851" i="3" s="1"/>
  <c r="J9852" i="3"/>
  <c r="K9852" i="3" s="1"/>
  <c r="J9853" i="3"/>
  <c r="K9853" i="3" s="1"/>
  <c r="J9854" i="3"/>
  <c r="K9854" i="3" s="1"/>
  <c r="J9855" i="3"/>
  <c r="K9855" i="3" s="1"/>
  <c r="J9856" i="3"/>
  <c r="K9856" i="3" s="1"/>
  <c r="J9857" i="3"/>
  <c r="K9857" i="3" s="1"/>
  <c r="J9858" i="3"/>
  <c r="K9858" i="3" s="1"/>
  <c r="J9859" i="3"/>
  <c r="K9859" i="3" s="1"/>
  <c r="J9860" i="3"/>
  <c r="K9860" i="3" s="1"/>
  <c r="J9861" i="3"/>
  <c r="K9861" i="3" s="1"/>
  <c r="J9862" i="3"/>
  <c r="K9862" i="3" s="1"/>
  <c r="J9863" i="3"/>
  <c r="K9863" i="3" s="1"/>
  <c r="J9864" i="3"/>
  <c r="K9864" i="3" s="1"/>
  <c r="J9865" i="3"/>
  <c r="K9865" i="3" s="1"/>
  <c r="J9866" i="3"/>
  <c r="K9866" i="3" s="1"/>
  <c r="J9867" i="3"/>
  <c r="K9867" i="3" s="1"/>
  <c r="J9868" i="3"/>
  <c r="K9868" i="3" s="1"/>
  <c r="J9869" i="3"/>
  <c r="K9869" i="3" s="1"/>
  <c r="J9870" i="3"/>
  <c r="K9870" i="3" s="1"/>
  <c r="J9871" i="3"/>
  <c r="K9871" i="3" s="1"/>
  <c r="J9872" i="3"/>
  <c r="K9872" i="3" s="1"/>
  <c r="J9873" i="3"/>
  <c r="K9873" i="3" s="1"/>
  <c r="J9874" i="3"/>
  <c r="K9874" i="3" s="1"/>
  <c r="J9875" i="3"/>
  <c r="K9875" i="3" s="1"/>
  <c r="J9876" i="3"/>
  <c r="K9876" i="3" s="1"/>
  <c r="J9877" i="3"/>
  <c r="K9877" i="3" s="1"/>
  <c r="J9878" i="3"/>
  <c r="K9878" i="3" s="1"/>
  <c r="J9879" i="3"/>
  <c r="K9879" i="3" s="1"/>
  <c r="J9880" i="3"/>
  <c r="K9880" i="3" s="1"/>
  <c r="J9881" i="3"/>
  <c r="K9881" i="3" s="1"/>
  <c r="J9882" i="3"/>
  <c r="K9882" i="3" s="1"/>
  <c r="J9883" i="3"/>
  <c r="K9883" i="3" s="1"/>
  <c r="J9884" i="3"/>
  <c r="K9884" i="3" s="1"/>
  <c r="J9885" i="3"/>
  <c r="K9885" i="3" s="1"/>
  <c r="J9886" i="3"/>
  <c r="K9886" i="3" s="1"/>
  <c r="J9887" i="3"/>
  <c r="K9887" i="3" s="1"/>
  <c r="J9888" i="3"/>
  <c r="K9888" i="3" s="1"/>
  <c r="J9889" i="3"/>
  <c r="K9889" i="3" s="1"/>
  <c r="J9890" i="3"/>
  <c r="K9890" i="3" s="1"/>
  <c r="J9891" i="3"/>
  <c r="K9891" i="3" s="1"/>
  <c r="J9892" i="3"/>
  <c r="K9892" i="3" s="1"/>
  <c r="J9893" i="3"/>
  <c r="K9893" i="3" s="1"/>
  <c r="J9894" i="3"/>
  <c r="K9894" i="3" s="1"/>
  <c r="J9895" i="3"/>
  <c r="K9895" i="3" s="1"/>
  <c r="J9896" i="3"/>
  <c r="K9896" i="3" s="1"/>
  <c r="J9897" i="3"/>
  <c r="K9897" i="3" s="1"/>
  <c r="J9898" i="3"/>
  <c r="K9898" i="3" s="1"/>
  <c r="J9899" i="3"/>
  <c r="K9899" i="3" s="1"/>
  <c r="J9900" i="3"/>
  <c r="K9900" i="3" s="1"/>
  <c r="J9901" i="3"/>
  <c r="K9901" i="3" s="1"/>
  <c r="J9902" i="3"/>
  <c r="K9902" i="3" s="1"/>
  <c r="J9903" i="3"/>
  <c r="K9903" i="3" s="1"/>
  <c r="J9904" i="3"/>
  <c r="K9904" i="3" s="1"/>
  <c r="J9905" i="3"/>
  <c r="K9905" i="3" s="1"/>
  <c r="J9906" i="3"/>
  <c r="K9906" i="3" s="1"/>
  <c r="J9907" i="3"/>
  <c r="K9907" i="3" s="1"/>
  <c r="J9908" i="3"/>
  <c r="K9908" i="3" s="1"/>
  <c r="J9909" i="3"/>
  <c r="K9909" i="3" s="1"/>
  <c r="J9910" i="3"/>
  <c r="K9910" i="3" s="1"/>
  <c r="J9911" i="3"/>
  <c r="K9911" i="3" s="1"/>
  <c r="J9912" i="3"/>
  <c r="K9912" i="3" s="1"/>
  <c r="J9913" i="3"/>
  <c r="K9913" i="3" s="1"/>
  <c r="J9914" i="3"/>
  <c r="K9914" i="3" s="1"/>
  <c r="J9915" i="3"/>
  <c r="K9915" i="3" s="1"/>
  <c r="J9916" i="3"/>
  <c r="K9916" i="3" s="1"/>
  <c r="J9917" i="3"/>
  <c r="K9917" i="3" s="1"/>
  <c r="J9918" i="3"/>
  <c r="K9918" i="3" s="1"/>
  <c r="J9919" i="3"/>
  <c r="K9919" i="3" s="1"/>
  <c r="J9920" i="3"/>
  <c r="K9920" i="3" s="1"/>
  <c r="J9921" i="3"/>
  <c r="K9921" i="3" s="1"/>
  <c r="J9922" i="3"/>
  <c r="K9922" i="3" s="1"/>
  <c r="J9923" i="3"/>
  <c r="K9923" i="3" s="1"/>
  <c r="J9924" i="3"/>
  <c r="K9924" i="3" s="1"/>
  <c r="J9925" i="3"/>
  <c r="K9925" i="3" s="1"/>
  <c r="J9926" i="3"/>
  <c r="K9926" i="3" s="1"/>
  <c r="J9927" i="3"/>
  <c r="K9927" i="3" s="1"/>
  <c r="J9928" i="3"/>
  <c r="K9928" i="3" s="1"/>
  <c r="J9929" i="3"/>
  <c r="K9929" i="3" s="1"/>
  <c r="J9930" i="3"/>
  <c r="K9930" i="3" s="1"/>
  <c r="J9931" i="3"/>
  <c r="K9931" i="3" s="1"/>
  <c r="J9932" i="3"/>
  <c r="K9932" i="3" s="1"/>
  <c r="J9933" i="3"/>
  <c r="K9933" i="3" s="1"/>
  <c r="J9934" i="3"/>
  <c r="K9934" i="3" s="1"/>
  <c r="J9935" i="3"/>
  <c r="K9935" i="3" s="1"/>
  <c r="J9936" i="3"/>
  <c r="K9936" i="3" s="1"/>
  <c r="J9937" i="3"/>
  <c r="K9937" i="3" s="1"/>
  <c r="J9938" i="3"/>
  <c r="K9938" i="3" s="1"/>
  <c r="J9939" i="3"/>
  <c r="K9939" i="3" s="1"/>
  <c r="J9940" i="3"/>
  <c r="K9940" i="3" s="1"/>
  <c r="J9941" i="3"/>
  <c r="K9941" i="3" s="1"/>
  <c r="J9942" i="3"/>
  <c r="K9942" i="3" s="1"/>
  <c r="J9943" i="3"/>
  <c r="K9943" i="3" s="1"/>
  <c r="J9944" i="3"/>
  <c r="K9944" i="3" s="1"/>
  <c r="J9945" i="3"/>
  <c r="K9945" i="3" s="1"/>
  <c r="J9946" i="3"/>
  <c r="K9946" i="3" s="1"/>
  <c r="J9947" i="3"/>
  <c r="K9947" i="3" s="1"/>
  <c r="J9948" i="3"/>
  <c r="K9948" i="3" s="1"/>
  <c r="J9949" i="3"/>
  <c r="K9949" i="3" s="1"/>
  <c r="J9950" i="3"/>
  <c r="K9950" i="3" s="1"/>
  <c r="J9951" i="3"/>
  <c r="K9951" i="3" s="1"/>
  <c r="J9952" i="3"/>
  <c r="K9952" i="3" s="1"/>
  <c r="J9953" i="3"/>
  <c r="K9953" i="3" s="1"/>
  <c r="J9954" i="3"/>
  <c r="K9954" i="3" s="1"/>
  <c r="J9955" i="3"/>
  <c r="K9955" i="3" s="1"/>
  <c r="J9956" i="3"/>
  <c r="K9956" i="3" s="1"/>
  <c r="J9957" i="3"/>
  <c r="K9957" i="3" s="1"/>
  <c r="J9958" i="3"/>
  <c r="K9958" i="3" s="1"/>
  <c r="J9959" i="3"/>
  <c r="K9959" i="3" s="1"/>
  <c r="J9960" i="3"/>
  <c r="K9960" i="3" s="1"/>
  <c r="J9961" i="3"/>
  <c r="K9961" i="3" s="1"/>
  <c r="J9962" i="3"/>
  <c r="K9962" i="3" s="1"/>
  <c r="J9963" i="3"/>
  <c r="K9963" i="3" s="1"/>
  <c r="J9964" i="3"/>
  <c r="K9964" i="3" s="1"/>
  <c r="J9965" i="3"/>
  <c r="K9965" i="3" s="1"/>
  <c r="J9966" i="3"/>
  <c r="K9966" i="3" s="1"/>
  <c r="J9967" i="3"/>
  <c r="K9967" i="3" s="1"/>
  <c r="J9968" i="3"/>
  <c r="K9968" i="3" s="1"/>
  <c r="J9969" i="3"/>
  <c r="K9969" i="3" s="1"/>
  <c r="J9970" i="3"/>
  <c r="K9970" i="3" s="1"/>
  <c r="J9971" i="3"/>
  <c r="K9971" i="3" s="1"/>
  <c r="J9972" i="3"/>
  <c r="K9972" i="3" s="1"/>
  <c r="J9973" i="3"/>
  <c r="K9973" i="3" s="1"/>
  <c r="J9974" i="3"/>
  <c r="K9974" i="3" s="1"/>
  <c r="J9975" i="3"/>
  <c r="K9975" i="3" s="1"/>
  <c r="J9976" i="3"/>
  <c r="K9976" i="3" s="1"/>
  <c r="J9977" i="3"/>
  <c r="K9977" i="3" s="1"/>
  <c r="J9978" i="3"/>
  <c r="K9978" i="3" s="1"/>
  <c r="J9979" i="3"/>
  <c r="K9979" i="3" s="1"/>
  <c r="J9980" i="3"/>
  <c r="K9980" i="3" s="1"/>
  <c r="J9981" i="3"/>
  <c r="K9981" i="3" s="1"/>
  <c r="J9982" i="3"/>
  <c r="K9982" i="3" s="1"/>
  <c r="J9983" i="3"/>
  <c r="K9983" i="3" s="1"/>
  <c r="J9984" i="3"/>
  <c r="K9984" i="3" s="1"/>
  <c r="J9985" i="3"/>
  <c r="K9985" i="3" s="1"/>
  <c r="J9986" i="3"/>
  <c r="K9986" i="3" s="1"/>
  <c r="J9987" i="3"/>
  <c r="K9987" i="3" s="1"/>
  <c r="J9988" i="3"/>
  <c r="K9988" i="3" s="1"/>
  <c r="J9989" i="3"/>
  <c r="K9989" i="3" s="1"/>
  <c r="J9990" i="3"/>
  <c r="K9990" i="3" s="1"/>
  <c r="J9991" i="3"/>
  <c r="K9991" i="3" s="1"/>
  <c r="J9992" i="3"/>
  <c r="K9992" i="3" s="1"/>
  <c r="J9993" i="3"/>
  <c r="K9993" i="3" s="1"/>
  <c r="J9994" i="3"/>
  <c r="K9994" i="3" s="1"/>
  <c r="J9995" i="3"/>
  <c r="K9995" i="3" s="1"/>
  <c r="J9996" i="3"/>
  <c r="K9996" i="3" s="1"/>
  <c r="J9997" i="3"/>
  <c r="K9997" i="3" s="1"/>
  <c r="J9998" i="3"/>
  <c r="K9998" i="3" s="1"/>
  <c r="J9999" i="3"/>
  <c r="K9999" i="3" s="1"/>
  <c r="J10000" i="3"/>
  <c r="K10000" i="3" s="1"/>
  <c r="J10001" i="3"/>
  <c r="K10001" i="3" s="1"/>
  <c r="J10002" i="3"/>
  <c r="K10002" i="3" s="1"/>
  <c r="J10003" i="3"/>
  <c r="K10003" i="3" s="1"/>
  <c r="J10004" i="3"/>
  <c r="K10004" i="3" s="1"/>
  <c r="J10005" i="3"/>
  <c r="K10005" i="3" s="1"/>
  <c r="J10006" i="3"/>
  <c r="K10006" i="3" s="1"/>
  <c r="J10007" i="3"/>
  <c r="K10007" i="3" s="1"/>
  <c r="J10008" i="3"/>
  <c r="K10008" i="3" s="1"/>
  <c r="J10009" i="3"/>
  <c r="K10009" i="3" s="1"/>
  <c r="J10010" i="3"/>
  <c r="K10010" i="3" s="1"/>
  <c r="J10011" i="3"/>
  <c r="K10011" i="3" s="1"/>
  <c r="J10012" i="3"/>
  <c r="K10012" i="3" s="1"/>
  <c r="J10013" i="3"/>
  <c r="K10013" i="3" s="1"/>
  <c r="J10014" i="3"/>
  <c r="K10014" i="3" s="1"/>
  <c r="J10015" i="3"/>
  <c r="K10015" i="3" s="1"/>
  <c r="J10016" i="3"/>
  <c r="K10016" i="3" s="1"/>
  <c r="J10017" i="3"/>
  <c r="K10017" i="3" s="1"/>
  <c r="J10018" i="3"/>
  <c r="K10018" i="3" s="1"/>
  <c r="J10019" i="3"/>
  <c r="K10019" i="3" s="1"/>
  <c r="J10020" i="3"/>
  <c r="K10020" i="3" s="1"/>
  <c r="J10021" i="3"/>
  <c r="K10021" i="3" s="1"/>
  <c r="J10022" i="3"/>
  <c r="K10022" i="3" s="1"/>
  <c r="J10023" i="3"/>
  <c r="K10023" i="3" s="1"/>
  <c r="J10024" i="3"/>
  <c r="K10024" i="3" s="1"/>
  <c r="J10025" i="3"/>
  <c r="K10025" i="3" s="1"/>
  <c r="J10026" i="3"/>
  <c r="K10026" i="3" s="1"/>
  <c r="J10027" i="3"/>
  <c r="K10027" i="3" s="1"/>
  <c r="J10028" i="3"/>
  <c r="K10028" i="3" s="1"/>
  <c r="J10029" i="3"/>
  <c r="K10029" i="3" s="1"/>
  <c r="J10030" i="3"/>
  <c r="K10030" i="3" s="1"/>
  <c r="J10031" i="3"/>
  <c r="K10031" i="3" s="1"/>
  <c r="J10032" i="3"/>
  <c r="K10032" i="3" s="1"/>
  <c r="J10033" i="3"/>
  <c r="K10033" i="3" s="1"/>
  <c r="J10034" i="3"/>
  <c r="K10034" i="3" s="1"/>
  <c r="J10035" i="3"/>
  <c r="K10035" i="3" s="1"/>
  <c r="J10036" i="3"/>
  <c r="K10036" i="3" s="1"/>
  <c r="J10037" i="3"/>
  <c r="K10037" i="3" s="1"/>
  <c r="J10038" i="3"/>
  <c r="K10038" i="3" s="1"/>
  <c r="J10039" i="3"/>
  <c r="K10039" i="3" s="1"/>
  <c r="J10040" i="3"/>
  <c r="K10040" i="3" s="1"/>
  <c r="J10041" i="3"/>
  <c r="K10041" i="3" s="1"/>
  <c r="J10042" i="3"/>
  <c r="K10042" i="3" s="1"/>
  <c r="J10043" i="3"/>
  <c r="K10043" i="3" s="1"/>
  <c r="J10044" i="3"/>
  <c r="K10044" i="3" s="1"/>
  <c r="J10045" i="3"/>
  <c r="K10045" i="3" s="1"/>
  <c r="J10046" i="3"/>
  <c r="K10046" i="3" s="1"/>
  <c r="J10047" i="3"/>
  <c r="K10047" i="3" s="1"/>
  <c r="J10048" i="3"/>
  <c r="K10048" i="3" s="1"/>
  <c r="J10049" i="3"/>
  <c r="K10049" i="3" s="1"/>
  <c r="J10050" i="3"/>
  <c r="K10050" i="3" s="1"/>
  <c r="J10051" i="3"/>
  <c r="K10051" i="3" s="1"/>
  <c r="J10052" i="3"/>
  <c r="K10052" i="3" s="1"/>
  <c r="J10053" i="3"/>
  <c r="K10053" i="3" s="1"/>
  <c r="J10054" i="3"/>
  <c r="K10054" i="3" s="1"/>
  <c r="J10055" i="3"/>
  <c r="K10055" i="3" s="1"/>
  <c r="J10056" i="3"/>
  <c r="K10056" i="3" s="1"/>
  <c r="J10057" i="3"/>
  <c r="K10057" i="3" s="1"/>
  <c r="J10058" i="3"/>
  <c r="K10058" i="3" s="1"/>
  <c r="J10059" i="3"/>
  <c r="K10059" i="3" s="1"/>
  <c r="J10060" i="3"/>
  <c r="K10060" i="3" s="1"/>
  <c r="J10061" i="3"/>
  <c r="K10061" i="3" s="1"/>
  <c r="J10062" i="3"/>
  <c r="K10062" i="3" s="1"/>
  <c r="J10063" i="3"/>
  <c r="K10063" i="3" s="1"/>
  <c r="J10064" i="3"/>
  <c r="K10064" i="3" s="1"/>
  <c r="J10065" i="3"/>
  <c r="K10065" i="3" s="1"/>
  <c r="J10066" i="3"/>
  <c r="K10066" i="3" s="1"/>
  <c r="J10067" i="3"/>
  <c r="K10067" i="3" s="1"/>
  <c r="J10068" i="3"/>
  <c r="K10068" i="3" s="1"/>
  <c r="J10069" i="3"/>
  <c r="K10069" i="3" s="1"/>
  <c r="J10070" i="3"/>
  <c r="K10070" i="3" s="1"/>
  <c r="J10071" i="3"/>
  <c r="K10071" i="3" s="1"/>
  <c r="J10072" i="3"/>
  <c r="K10072" i="3" s="1"/>
  <c r="J10073" i="3"/>
  <c r="K10073" i="3" s="1"/>
  <c r="J10074" i="3"/>
  <c r="K10074" i="3" s="1"/>
  <c r="J10075" i="3"/>
  <c r="K10075" i="3" s="1"/>
  <c r="J10076" i="3"/>
  <c r="K10076" i="3" s="1"/>
  <c r="J10077" i="3"/>
  <c r="K10077" i="3" s="1"/>
  <c r="J10078" i="3"/>
  <c r="K10078" i="3" s="1"/>
  <c r="J10079" i="3"/>
  <c r="K10079" i="3" s="1"/>
  <c r="J10080" i="3"/>
  <c r="K10080" i="3" s="1"/>
  <c r="J10081" i="3"/>
  <c r="K10081" i="3" s="1"/>
  <c r="J10082" i="3"/>
  <c r="K10082" i="3" s="1"/>
  <c r="J10083" i="3"/>
  <c r="K10083" i="3" s="1"/>
  <c r="J10084" i="3"/>
  <c r="K10084" i="3" s="1"/>
  <c r="J10085" i="3"/>
  <c r="K10085" i="3" s="1"/>
  <c r="J10086" i="3"/>
  <c r="K10086" i="3" s="1"/>
  <c r="J10087" i="3"/>
  <c r="K10087" i="3" s="1"/>
  <c r="J10088" i="3"/>
  <c r="K10088" i="3" s="1"/>
  <c r="J10089" i="3"/>
  <c r="K10089" i="3" s="1"/>
  <c r="J10090" i="3"/>
  <c r="K10090" i="3" s="1"/>
  <c r="J10091" i="3"/>
  <c r="K10091" i="3" s="1"/>
  <c r="J10092" i="3"/>
  <c r="K10092" i="3" s="1"/>
  <c r="J10093" i="3"/>
  <c r="K10093" i="3" s="1"/>
  <c r="J10094" i="3"/>
  <c r="K10094" i="3" s="1"/>
  <c r="J10095" i="3"/>
  <c r="K10095" i="3" s="1"/>
  <c r="J10096" i="3"/>
  <c r="K10096" i="3" s="1"/>
  <c r="J10097" i="3"/>
  <c r="K10097" i="3" s="1"/>
  <c r="J10098" i="3"/>
  <c r="K10098" i="3" s="1"/>
  <c r="J10099" i="3"/>
  <c r="K10099" i="3" s="1"/>
  <c r="J10100" i="3"/>
  <c r="K10100" i="3" s="1"/>
  <c r="J10101" i="3"/>
  <c r="K10101" i="3" s="1"/>
  <c r="J10102" i="3"/>
  <c r="K10102" i="3" s="1"/>
  <c r="J10103" i="3"/>
  <c r="K10103" i="3" s="1"/>
  <c r="J10104" i="3"/>
  <c r="K10104" i="3" s="1"/>
  <c r="J10105" i="3"/>
  <c r="K10105" i="3" s="1"/>
  <c r="J10106" i="3"/>
  <c r="K10106" i="3" s="1"/>
  <c r="J10107" i="3"/>
  <c r="K10107" i="3" s="1"/>
  <c r="J10108" i="3"/>
  <c r="K10108" i="3" s="1"/>
  <c r="J10109" i="3"/>
  <c r="K10109" i="3" s="1"/>
  <c r="J10110" i="3"/>
  <c r="K10110" i="3" s="1"/>
  <c r="J10111" i="3"/>
  <c r="K10111" i="3" s="1"/>
  <c r="J10112" i="3"/>
  <c r="K10112" i="3" s="1"/>
  <c r="J10113" i="3"/>
  <c r="K10113" i="3" s="1"/>
  <c r="J10114" i="3"/>
  <c r="K10114" i="3" s="1"/>
  <c r="J10115" i="3"/>
  <c r="K10115" i="3" s="1"/>
  <c r="J10116" i="3"/>
  <c r="K10116" i="3" s="1"/>
  <c r="J10117" i="3"/>
  <c r="K10117" i="3" s="1"/>
  <c r="J10118" i="3"/>
  <c r="K10118" i="3" s="1"/>
  <c r="J10119" i="3"/>
  <c r="K10119" i="3" s="1"/>
  <c r="J10120" i="3"/>
  <c r="K10120" i="3" s="1"/>
  <c r="J10121" i="3"/>
  <c r="K10121" i="3" s="1"/>
  <c r="J10122" i="3"/>
  <c r="K10122" i="3" s="1"/>
  <c r="J10123" i="3"/>
  <c r="K10123" i="3" s="1"/>
  <c r="J10124" i="3"/>
  <c r="K10124" i="3" s="1"/>
  <c r="J10125" i="3"/>
  <c r="K10125" i="3" s="1"/>
  <c r="J10126" i="3"/>
  <c r="K10126" i="3" s="1"/>
  <c r="J10127" i="3"/>
  <c r="K10127" i="3" s="1"/>
  <c r="J10128" i="3"/>
  <c r="K10128" i="3" s="1"/>
  <c r="J10129" i="3"/>
  <c r="K10129" i="3" s="1"/>
  <c r="J10130" i="3"/>
  <c r="K10130" i="3" s="1"/>
  <c r="J10131" i="3"/>
  <c r="K10131" i="3" s="1"/>
  <c r="J10132" i="3"/>
  <c r="K10132" i="3" s="1"/>
  <c r="J10133" i="3"/>
  <c r="K10133" i="3" s="1"/>
  <c r="J10134" i="3"/>
  <c r="K10134" i="3" s="1"/>
  <c r="J10135" i="3"/>
  <c r="K10135" i="3" s="1"/>
  <c r="J10136" i="3"/>
  <c r="K10136" i="3" s="1"/>
  <c r="J10137" i="3"/>
  <c r="K10137" i="3" s="1"/>
  <c r="J10138" i="3"/>
  <c r="K10138" i="3" s="1"/>
  <c r="J10139" i="3"/>
  <c r="K10139" i="3" s="1"/>
  <c r="J10140" i="3"/>
  <c r="K10140" i="3" s="1"/>
  <c r="J10141" i="3"/>
  <c r="K10141" i="3" s="1"/>
  <c r="J10142" i="3"/>
  <c r="K10142" i="3" s="1"/>
  <c r="J10143" i="3"/>
  <c r="K10143" i="3" s="1"/>
  <c r="J10144" i="3"/>
  <c r="K10144" i="3" s="1"/>
  <c r="J10145" i="3"/>
  <c r="K10145" i="3" s="1"/>
  <c r="J10146" i="3"/>
  <c r="K10146" i="3" s="1"/>
  <c r="J10147" i="3"/>
  <c r="K10147" i="3" s="1"/>
  <c r="J10148" i="3"/>
  <c r="K10148" i="3" s="1"/>
  <c r="J10149" i="3"/>
  <c r="K10149" i="3" s="1"/>
  <c r="J10150" i="3"/>
  <c r="K10150" i="3" s="1"/>
  <c r="J10151" i="3"/>
  <c r="K10151" i="3" s="1"/>
  <c r="J10152" i="3"/>
  <c r="K10152" i="3" s="1"/>
  <c r="J10153" i="3"/>
  <c r="K10153" i="3" s="1"/>
  <c r="J10154" i="3"/>
  <c r="K10154" i="3" s="1"/>
  <c r="J10155" i="3"/>
  <c r="K10155" i="3" s="1"/>
  <c r="J10156" i="3"/>
  <c r="K10156" i="3" s="1"/>
  <c r="J10157" i="3"/>
  <c r="K10157" i="3" s="1"/>
  <c r="J10158" i="3"/>
  <c r="K10158" i="3" s="1"/>
  <c r="J10159" i="3"/>
  <c r="K10159" i="3" s="1"/>
  <c r="J10160" i="3"/>
  <c r="K10160" i="3" s="1"/>
  <c r="J10161" i="3"/>
  <c r="K10161" i="3" s="1"/>
  <c r="J10162" i="3"/>
  <c r="K10162" i="3" s="1"/>
  <c r="J10163" i="3"/>
  <c r="K10163" i="3" s="1"/>
  <c r="J10164" i="3"/>
  <c r="K10164" i="3" s="1"/>
  <c r="J10165" i="3"/>
  <c r="K10165" i="3" s="1"/>
  <c r="J10166" i="3"/>
  <c r="K10166" i="3" s="1"/>
  <c r="J10167" i="3"/>
  <c r="K10167" i="3" s="1"/>
  <c r="J10168" i="3"/>
  <c r="K10168" i="3" s="1"/>
  <c r="J10169" i="3"/>
  <c r="K10169" i="3" s="1"/>
  <c r="J10170" i="3"/>
  <c r="K10170" i="3" s="1"/>
  <c r="J10171" i="3"/>
  <c r="K10171" i="3" s="1"/>
  <c r="J10172" i="3"/>
  <c r="K10172" i="3" s="1"/>
  <c r="J10173" i="3"/>
  <c r="K10173" i="3" s="1"/>
  <c r="J10174" i="3"/>
  <c r="K10174" i="3" s="1"/>
  <c r="J10175" i="3"/>
  <c r="K10175" i="3" s="1"/>
  <c r="J10176" i="3"/>
  <c r="K10176" i="3" s="1"/>
  <c r="J10177" i="3"/>
  <c r="K10177" i="3" s="1"/>
  <c r="J10178" i="3"/>
  <c r="K10178" i="3" s="1"/>
  <c r="J10179" i="3"/>
  <c r="K10179" i="3" s="1"/>
  <c r="J10180" i="3"/>
  <c r="K10180" i="3" s="1"/>
  <c r="J10181" i="3"/>
  <c r="K10181" i="3" s="1"/>
  <c r="J10182" i="3"/>
  <c r="K10182" i="3" s="1"/>
  <c r="J10183" i="3"/>
  <c r="K10183" i="3" s="1"/>
  <c r="J10184" i="3"/>
  <c r="K10184" i="3" s="1"/>
  <c r="J10185" i="3"/>
  <c r="K10185" i="3" s="1"/>
  <c r="J10186" i="3"/>
  <c r="K10186" i="3" s="1"/>
  <c r="J10187" i="3"/>
  <c r="K10187" i="3" s="1"/>
  <c r="J10188" i="3"/>
  <c r="K10188" i="3" s="1"/>
  <c r="J10189" i="3"/>
  <c r="K10189" i="3" s="1"/>
  <c r="J10190" i="3"/>
  <c r="K10190" i="3" s="1"/>
  <c r="J10191" i="3"/>
  <c r="K10191" i="3" s="1"/>
  <c r="J10192" i="3"/>
  <c r="K10192" i="3" s="1"/>
  <c r="J10193" i="3"/>
  <c r="K10193" i="3" s="1"/>
  <c r="J10194" i="3"/>
  <c r="K10194" i="3" s="1"/>
  <c r="J10195" i="3"/>
  <c r="K10195" i="3" s="1"/>
  <c r="J10196" i="3"/>
  <c r="K10196" i="3" s="1"/>
  <c r="J10197" i="3"/>
  <c r="K10197" i="3" s="1"/>
  <c r="J10198" i="3"/>
  <c r="K10198" i="3" s="1"/>
  <c r="J10199" i="3"/>
  <c r="K10199" i="3" s="1"/>
  <c r="J10200" i="3"/>
  <c r="K10200" i="3" s="1"/>
  <c r="J10201" i="3"/>
  <c r="K10201" i="3" s="1"/>
  <c r="J10202" i="3"/>
  <c r="K10202" i="3" s="1"/>
  <c r="J10203" i="3"/>
  <c r="K10203" i="3" s="1"/>
  <c r="J10204" i="3"/>
  <c r="K10204" i="3" s="1"/>
  <c r="J10205" i="3"/>
  <c r="K10205" i="3" s="1"/>
  <c r="J10206" i="3"/>
  <c r="K10206" i="3" s="1"/>
  <c r="J10207" i="3"/>
  <c r="K10207" i="3" s="1"/>
  <c r="J10208" i="3"/>
  <c r="K10208" i="3" s="1"/>
  <c r="J10209" i="3"/>
  <c r="K10209" i="3" s="1"/>
  <c r="J10210" i="3"/>
  <c r="K10210" i="3" s="1"/>
  <c r="J10211" i="3"/>
  <c r="K10211" i="3" s="1"/>
  <c r="J10212" i="3"/>
  <c r="K10212" i="3" s="1"/>
  <c r="J10213" i="3"/>
  <c r="K10213" i="3" s="1"/>
  <c r="J10214" i="3"/>
  <c r="K10214" i="3" s="1"/>
  <c r="J10215" i="3"/>
  <c r="K10215" i="3" s="1"/>
  <c r="J10216" i="3"/>
  <c r="K10216" i="3" s="1"/>
  <c r="J10217" i="3"/>
  <c r="K10217" i="3" s="1"/>
  <c r="J10218" i="3"/>
  <c r="K10218" i="3" s="1"/>
  <c r="J10219" i="3"/>
  <c r="K10219" i="3" s="1"/>
  <c r="J10220" i="3"/>
  <c r="K10220" i="3" s="1"/>
  <c r="J10221" i="3"/>
  <c r="K10221" i="3" s="1"/>
  <c r="J10222" i="3"/>
  <c r="K10222" i="3" s="1"/>
  <c r="J10223" i="3"/>
  <c r="K10223" i="3" s="1"/>
  <c r="J10224" i="3"/>
  <c r="K10224" i="3" s="1"/>
  <c r="J10225" i="3"/>
  <c r="K10225" i="3" s="1"/>
  <c r="J10226" i="3"/>
  <c r="K10226" i="3" s="1"/>
  <c r="J10227" i="3"/>
  <c r="K10227" i="3" s="1"/>
  <c r="J10228" i="3"/>
  <c r="K10228" i="3" s="1"/>
  <c r="J10229" i="3"/>
  <c r="K10229" i="3" s="1"/>
  <c r="J10230" i="3"/>
  <c r="K10230" i="3" s="1"/>
  <c r="J10231" i="3"/>
  <c r="K10231" i="3" s="1"/>
  <c r="J10232" i="3"/>
  <c r="K10232" i="3" s="1"/>
  <c r="J10233" i="3"/>
  <c r="K10233" i="3" s="1"/>
  <c r="J10234" i="3"/>
  <c r="K10234" i="3" s="1"/>
  <c r="J10235" i="3"/>
  <c r="K10235" i="3" s="1"/>
  <c r="J10236" i="3"/>
  <c r="K10236" i="3" s="1"/>
  <c r="J10237" i="3"/>
  <c r="K10237" i="3" s="1"/>
  <c r="J10238" i="3"/>
  <c r="K10238" i="3" s="1"/>
  <c r="J10239" i="3"/>
  <c r="K10239" i="3" s="1"/>
  <c r="J10240" i="3"/>
  <c r="K10240" i="3" s="1"/>
  <c r="J10241" i="3"/>
  <c r="K10241" i="3" s="1"/>
  <c r="J10242" i="3"/>
  <c r="K10242" i="3" s="1"/>
  <c r="J10243" i="3"/>
  <c r="K10243" i="3" s="1"/>
  <c r="J10244" i="3"/>
  <c r="K10244" i="3" s="1"/>
  <c r="J10245" i="3"/>
  <c r="K10245" i="3" s="1"/>
  <c r="J10246" i="3"/>
  <c r="K10246" i="3" s="1"/>
  <c r="J10247" i="3"/>
  <c r="K10247" i="3" s="1"/>
  <c r="J10248" i="3"/>
  <c r="K10248" i="3" s="1"/>
  <c r="J10249" i="3"/>
  <c r="K10249" i="3" s="1"/>
  <c r="J10250" i="3"/>
  <c r="K10250" i="3" s="1"/>
  <c r="J10251" i="3"/>
  <c r="K10251" i="3" s="1"/>
  <c r="J10252" i="3"/>
  <c r="K10252" i="3" s="1"/>
  <c r="J10253" i="3"/>
  <c r="K10253" i="3" s="1"/>
  <c r="J10254" i="3"/>
  <c r="K10254" i="3" s="1"/>
  <c r="J10255" i="3"/>
  <c r="K10255" i="3" s="1"/>
  <c r="J10256" i="3"/>
  <c r="K10256" i="3" s="1"/>
  <c r="J10257" i="3"/>
  <c r="K10257" i="3" s="1"/>
  <c r="J10258" i="3"/>
  <c r="K10258" i="3" s="1"/>
  <c r="J10259" i="3"/>
  <c r="K10259" i="3" s="1"/>
  <c r="J10260" i="3"/>
  <c r="K10260" i="3" s="1"/>
  <c r="J10261" i="3"/>
  <c r="K10261" i="3" s="1"/>
  <c r="J10262" i="3"/>
  <c r="K10262" i="3" s="1"/>
  <c r="J10263" i="3"/>
  <c r="K10263" i="3" s="1"/>
  <c r="J10264" i="3"/>
  <c r="K10264" i="3" s="1"/>
  <c r="J10265" i="3"/>
  <c r="K10265" i="3" s="1"/>
  <c r="J10266" i="3"/>
  <c r="K10266" i="3" s="1"/>
  <c r="J10267" i="3"/>
  <c r="K10267" i="3" s="1"/>
  <c r="J10268" i="3"/>
  <c r="K10268" i="3" s="1"/>
  <c r="J10269" i="3"/>
  <c r="K10269" i="3" s="1"/>
  <c r="J10270" i="3"/>
  <c r="K10270" i="3" s="1"/>
  <c r="J10271" i="3"/>
  <c r="K10271" i="3" s="1"/>
  <c r="J10272" i="3"/>
  <c r="K10272" i="3" s="1"/>
  <c r="J10273" i="3"/>
  <c r="K10273" i="3" s="1"/>
  <c r="J10274" i="3"/>
  <c r="K10274" i="3" s="1"/>
  <c r="J10275" i="3"/>
  <c r="K10275" i="3" s="1"/>
  <c r="J10276" i="3"/>
  <c r="K10276" i="3" s="1"/>
  <c r="J10277" i="3"/>
  <c r="K10277" i="3" s="1"/>
  <c r="J10278" i="3"/>
  <c r="K10278" i="3" s="1"/>
  <c r="J10279" i="3"/>
  <c r="K10279" i="3" s="1"/>
  <c r="J10280" i="3"/>
  <c r="K10280" i="3" s="1"/>
  <c r="J10281" i="3"/>
  <c r="K10281" i="3" s="1"/>
  <c r="J10282" i="3"/>
  <c r="K10282" i="3" s="1"/>
  <c r="J10283" i="3"/>
  <c r="K10283" i="3" s="1"/>
  <c r="J10284" i="3"/>
  <c r="K10284" i="3" s="1"/>
  <c r="J10285" i="3"/>
  <c r="K10285" i="3" s="1"/>
  <c r="J10286" i="3"/>
  <c r="K10286" i="3" s="1"/>
  <c r="J10287" i="3"/>
  <c r="K10287" i="3" s="1"/>
  <c r="J10288" i="3"/>
  <c r="K10288" i="3" s="1"/>
  <c r="J10289" i="3"/>
  <c r="K10289" i="3" s="1"/>
  <c r="J10290" i="3"/>
  <c r="K10290" i="3" s="1"/>
  <c r="J10291" i="3"/>
  <c r="K10291" i="3" s="1"/>
  <c r="J10292" i="3"/>
  <c r="K10292" i="3" s="1"/>
  <c r="J10293" i="3"/>
  <c r="K10293" i="3" s="1"/>
  <c r="J10294" i="3"/>
  <c r="K10294" i="3" s="1"/>
  <c r="J10295" i="3"/>
  <c r="K10295" i="3" s="1"/>
  <c r="J10296" i="3"/>
  <c r="K10296" i="3" s="1"/>
  <c r="J10297" i="3"/>
  <c r="K10297" i="3" s="1"/>
  <c r="J10298" i="3"/>
  <c r="K10298" i="3" s="1"/>
  <c r="J10299" i="3"/>
  <c r="K10299" i="3" s="1"/>
  <c r="J10300" i="3"/>
  <c r="K10300" i="3" s="1"/>
  <c r="J10301" i="3"/>
  <c r="K10301" i="3" s="1"/>
  <c r="J10302" i="3"/>
  <c r="K10302" i="3" s="1"/>
  <c r="J10303" i="3"/>
  <c r="K10303" i="3" s="1"/>
  <c r="J10304" i="3"/>
  <c r="K10304" i="3" s="1"/>
  <c r="J10305" i="3"/>
  <c r="K10305" i="3" s="1"/>
  <c r="J10306" i="3"/>
  <c r="K10306" i="3" s="1"/>
  <c r="J10307" i="3"/>
  <c r="K10307" i="3" s="1"/>
  <c r="J10308" i="3"/>
  <c r="K10308" i="3" s="1"/>
  <c r="J10309" i="3"/>
  <c r="K10309" i="3" s="1"/>
  <c r="J10310" i="3"/>
  <c r="K10310" i="3" s="1"/>
  <c r="J10311" i="3"/>
  <c r="K10311" i="3" s="1"/>
  <c r="J10312" i="3"/>
  <c r="K10312" i="3" s="1"/>
  <c r="J10313" i="3"/>
  <c r="K10313" i="3" s="1"/>
  <c r="J10314" i="3"/>
  <c r="K10314" i="3" s="1"/>
  <c r="J10315" i="3"/>
  <c r="K10315" i="3" s="1"/>
  <c r="J10316" i="3"/>
  <c r="K10316" i="3" s="1"/>
  <c r="J10317" i="3"/>
  <c r="K10317" i="3" s="1"/>
  <c r="J10318" i="3"/>
  <c r="K10318" i="3" s="1"/>
  <c r="J10319" i="3"/>
  <c r="K10319" i="3" s="1"/>
  <c r="J10320" i="3"/>
  <c r="K10320" i="3" s="1"/>
  <c r="J10321" i="3"/>
  <c r="K10321" i="3" s="1"/>
  <c r="J10322" i="3"/>
  <c r="K10322" i="3" s="1"/>
  <c r="J10323" i="3"/>
  <c r="K10323" i="3" s="1"/>
  <c r="J10324" i="3"/>
  <c r="K10324" i="3" s="1"/>
  <c r="J10325" i="3"/>
  <c r="K10325" i="3" s="1"/>
  <c r="J10326" i="3"/>
  <c r="K10326" i="3" s="1"/>
  <c r="J10327" i="3"/>
  <c r="K10327" i="3" s="1"/>
  <c r="J10328" i="3"/>
  <c r="K10328" i="3" s="1"/>
  <c r="J10329" i="3"/>
  <c r="K10329" i="3" s="1"/>
  <c r="J10330" i="3"/>
  <c r="K10330" i="3" s="1"/>
  <c r="J10331" i="3"/>
  <c r="K10331" i="3" s="1"/>
  <c r="J10332" i="3"/>
  <c r="K10332" i="3" s="1"/>
  <c r="J10333" i="3"/>
  <c r="K10333" i="3" s="1"/>
  <c r="J10334" i="3"/>
  <c r="K10334" i="3" s="1"/>
  <c r="J10335" i="3"/>
  <c r="K10335" i="3" s="1"/>
  <c r="J10336" i="3"/>
  <c r="K10336" i="3" s="1"/>
  <c r="J10337" i="3"/>
  <c r="K10337" i="3" s="1"/>
  <c r="J10338" i="3"/>
  <c r="K10338" i="3" s="1"/>
  <c r="J10339" i="3"/>
  <c r="K10339" i="3" s="1"/>
  <c r="J10340" i="3"/>
  <c r="K10340" i="3" s="1"/>
  <c r="J10341" i="3"/>
  <c r="K10341" i="3" s="1"/>
  <c r="J10342" i="3"/>
  <c r="K10342" i="3" s="1"/>
  <c r="J10343" i="3"/>
  <c r="K10343" i="3" s="1"/>
  <c r="J10344" i="3"/>
  <c r="K10344" i="3" s="1"/>
  <c r="J10345" i="3"/>
  <c r="K10345" i="3" s="1"/>
  <c r="J10346" i="3"/>
  <c r="K10346" i="3" s="1"/>
  <c r="J10347" i="3"/>
  <c r="K10347" i="3" s="1"/>
  <c r="J10348" i="3"/>
  <c r="K10348" i="3" s="1"/>
  <c r="J10349" i="3"/>
  <c r="K10349" i="3" s="1"/>
  <c r="J10350" i="3"/>
  <c r="K10350" i="3" s="1"/>
  <c r="J10351" i="3"/>
  <c r="K10351" i="3" s="1"/>
  <c r="J10352" i="3"/>
  <c r="K10352" i="3" s="1"/>
  <c r="J10353" i="3"/>
  <c r="K10353" i="3" s="1"/>
  <c r="J10354" i="3"/>
  <c r="K10354" i="3" s="1"/>
  <c r="J10355" i="3"/>
  <c r="K10355" i="3" s="1"/>
  <c r="J10356" i="3"/>
  <c r="K10356" i="3" s="1"/>
  <c r="J10357" i="3"/>
  <c r="K10357" i="3" s="1"/>
  <c r="J10358" i="3"/>
  <c r="K10358" i="3" s="1"/>
  <c r="J10359" i="3"/>
  <c r="K10359" i="3" s="1"/>
  <c r="J10360" i="3"/>
  <c r="K10360" i="3" s="1"/>
  <c r="J10361" i="3"/>
  <c r="K10361" i="3" s="1"/>
  <c r="J10362" i="3"/>
  <c r="K10362" i="3" s="1"/>
  <c r="J10363" i="3"/>
  <c r="K10363" i="3" s="1"/>
  <c r="J10364" i="3"/>
  <c r="K10364" i="3" s="1"/>
  <c r="J10365" i="3"/>
  <c r="K10365" i="3" s="1"/>
  <c r="J10366" i="3"/>
  <c r="K10366" i="3" s="1"/>
  <c r="J10367" i="3"/>
  <c r="K10367" i="3" s="1"/>
  <c r="J10368" i="3"/>
  <c r="K10368" i="3" s="1"/>
  <c r="J10369" i="3"/>
  <c r="K10369" i="3" s="1"/>
  <c r="J10370" i="3"/>
  <c r="K10370" i="3" s="1"/>
  <c r="J10371" i="3"/>
  <c r="K10371" i="3" s="1"/>
  <c r="J10372" i="3"/>
  <c r="K10372" i="3" s="1"/>
  <c r="J10373" i="3"/>
  <c r="K10373" i="3" s="1"/>
  <c r="J10374" i="3"/>
  <c r="K10374" i="3" s="1"/>
  <c r="J10375" i="3"/>
  <c r="K10375" i="3" s="1"/>
  <c r="J10376" i="3"/>
  <c r="K10376" i="3" s="1"/>
  <c r="J10377" i="3"/>
  <c r="K10377" i="3" s="1"/>
  <c r="J10378" i="3"/>
  <c r="K10378" i="3" s="1"/>
  <c r="J10379" i="3"/>
  <c r="K10379" i="3" s="1"/>
  <c r="J10380" i="3"/>
  <c r="K10380" i="3" s="1"/>
  <c r="J10381" i="3"/>
  <c r="K10381" i="3" s="1"/>
  <c r="J10382" i="3"/>
  <c r="K10382" i="3" s="1"/>
  <c r="J10383" i="3"/>
  <c r="K10383" i="3" s="1"/>
  <c r="J10384" i="3"/>
  <c r="K10384" i="3" s="1"/>
  <c r="J10385" i="3"/>
  <c r="K10385" i="3" s="1"/>
  <c r="J10386" i="3"/>
  <c r="K10386" i="3" s="1"/>
  <c r="J10387" i="3"/>
  <c r="K10387" i="3" s="1"/>
  <c r="J10388" i="3"/>
  <c r="K10388" i="3" s="1"/>
  <c r="J10389" i="3"/>
  <c r="K10389" i="3" s="1"/>
  <c r="J10390" i="3"/>
  <c r="K10390" i="3" s="1"/>
  <c r="J10391" i="3"/>
  <c r="K10391" i="3" s="1"/>
  <c r="J10392" i="3"/>
  <c r="K10392" i="3" s="1"/>
  <c r="J10393" i="3"/>
  <c r="K10393" i="3" s="1"/>
  <c r="J10394" i="3"/>
  <c r="K10394" i="3" s="1"/>
  <c r="J10395" i="3"/>
  <c r="K10395" i="3" s="1"/>
  <c r="J10396" i="3"/>
  <c r="K10396" i="3" s="1"/>
  <c r="J10397" i="3"/>
  <c r="K10397" i="3" s="1"/>
  <c r="J10398" i="3"/>
  <c r="K10398" i="3" s="1"/>
  <c r="J10399" i="3"/>
  <c r="K10399" i="3" s="1"/>
  <c r="J10400" i="3"/>
  <c r="K10400" i="3" s="1"/>
  <c r="J10401" i="3"/>
  <c r="K10401" i="3" s="1"/>
  <c r="J10402" i="3"/>
  <c r="K10402" i="3" s="1"/>
  <c r="J10403" i="3"/>
  <c r="K10403" i="3" s="1"/>
  <c r="J10404" i="3"/>
  <c r="K10404" i="3" s="1"/>
  <c r="J10405" i="3"/>
  <c r="K10405" i="3" s="1"/>
  <c r="J10406" i="3"/>
  <c r="K10406" i="3" s="1"/>
  <c r="J10407" i="3"/>
  <c r="K10407" i="3" s="1"/>
  <c r="J10408" i="3"/>
  <c r="K10408" i="3" s="1"/>
  <c r="J10409" i="3"/>
  <c r="K10409" i="3" s="1"/>
  <c r="J10410" i="3"/>
  <c r="K10410" i="3" s="1"/>
  <c r="J10411" i="3"/>
  <c r="K10411" i="3" s="1"/>
  <c r="J10412" i="3"/>
  <c r="K10412" i="3" s="1"/>
  <c r="J10413" i="3"/>
  <c r="K10413" i="3" s="1"/>
  <c r="J10414" i="3"/>
  <c r="K10414" i="3" s="1"/>
  <c r="J10415" i="3"/>
  <c r="K10415" i="3" s="1"/>
  <c r="J10416" i="3"/>
  <c r="K10416" i="3" s="1"/>
  <c r="J10417" i="3"/>
  <c r="K10417" i="3" s="1"/>
  <c r="J10418" i="3"/>
  <c r="K10418" i="3" s="1"/>
  <c r="J10419" i="3"/>
  <c r="K10419" i="3" s="1"/>
  <c r="J10420" i="3"/>
  <c r="K10420" i="3" s="1"/>
  <c r="J10421" i="3"/>
  <c r="K10421" i="3" s="1"/>
  <c r="J10422" i="3"/>
  <c r="K10422" i="3" s="1"/>
  <c r="J10423" i="3"/>
  <c r="K10423" i="3" s="1"/>
  <c r="J10424" i="3"/>
  <c r="K10424" i="3" s="1"/>
  <c r="J10425" i="3"/>
  <c r="K10425" i="3" s="1"/>
  <c r="J10426" i="3"/>
  <c r="K10426" i="3" s="1"/>
  <c r="J10427" i="3"/>
  <c r="K10427" i="3" s="1"/>
  <c r="J10428" i="3"/>
  <c r="K10428" i="3" s="1"/>
  <c r="J10429" i="3"/>
  <c r="K10429" i="3" s="1"/>
  <c r="J10430" i="3"/>
  <c r="K10430" i="3" s="1"/>
  <c r="J10431" i="3"/>
  <c r="K10431" i="3" s="1"/>
  <c r="J10432" i="3"/>
  <c r="K10432" i="3" s="1"/>
  <c r="J10433" i="3"/>
  <c r="K10433" i="3" s="1"/>
  <c r="J10434" i="3"/>
  <c r="K10434" i="3" s="1"/>
  <c r="J10435" i="3"/>
  <c r="K10435" i="3" s="1"/>
  <c r="J10436" i="3"/>
  <c r="K10436" i="3" s="1"/>
  <c r="J10437" i="3"/>
  <c r="K10437" i="3" s="1"/>
  <c r="J10438" i="3"/>
  <c r="K10438" i="3" s="1"/>
  <c r="J10439" i="3"/>
  <c r="K10439" i="3" s="1"/>
  <c r="J10440" i="3"/>
  <c r="K10440" i="3" s="1"/>
  <c r="J10441" i="3"/>
  <c r="K10441" i="3" s="1"/>
  <c r="J10442" i="3"/>
  <c r="K10442" i="3" s="1"/>
  <c r="J10443" i="3"/>
  <c r="K10443" i="3" s="1"/>
  <c r="J10444" i="3"/>
  <c r="K10444" i="3" s="1"/>
  <c r="J10445" i="3"/>
  <c r="K10445" i="3" s="1"/>
  <c r="J10446" i="3"/>
  <c r="K10446" i="3" s="1"/>
  <c r="J10447" i="3"/>
  <c r="K10447" i="3" s="1"/>
  <c r="J10448" i="3"/>
  <c r="K10448" i="3" s="1"/>
  <c r="J10449" i="3"/>
  <c r="K10449" i="3" s="1"/>
  <c r="J10450" i="3"/>
  <c r="K10450" i="3" s="1"/>
  <c r="J10451" i="3"/>
  <c r="K10451" i="3" s="1"/>
  <c r="J10452" i="3"/>
  <c r="K10452" i="3" s="1"/>
  <c r="J10453" i="3"/>
  <c r="K10453" i="3" s="1"/>
  <c r="J10454" i="3"/>
  <c r="K10454" i="3" s="1"/>
  <c r="J10455" i="3"/>
  <c r="K10455" i="3" s="1"/>
  <c r="J10456" i="3"/>
  <c r="K10456" i="3" s="1"/>
  <c r="J10457" i="3"/>
  <c r="K10457" i="3" s="1"/>
  <c r="J10458" i="3"/>
  <c r="K10458" i="3" s="1"/>
  <c r="J10459" i="3"/>
  <c r="K10459" i="3" s="1"/>
  <c r="J10460" i="3"/>
  <c r="K10460" i="3" s="1"/>
  <c r="J10461" i="3"/>
  <c r="K10461" i="3" s="1"/>
  <c r="J10462" i="3"/>
  <c r="K10462" i="3" s="1"/>
  <c r="J10463" i="3"/>
  <c r="K10463" i="3" s="1"/>
  <c r="J10464" i="3"/>
  <c r="K10464" i="3" s="1"/>
  <c r="J10465" i="3"/>
  <c r="K10465" i="3" s="1"/>
  <c r="J10466" i="3"/>
  <c r="K10466" i="3" s="1"/>
  <c r="J10467" i="3"/>
  <c r="K10467" i="3" s="1"/>
  <c r="J10468" i="3"/>
  <c r="K10468" i="3" s="1"/>
  <c r="J10469" i="3"/>
  <c r="K10469" i="3" s="1"/>
  <c r="J10470" i="3"/>
  <c r="K10470" i="3" s="1"/>
  <c r="J10471" i="3"/>
  <c r="K10471" i="3" s="1"/>
  <c r="J10472" i="3"/>
  <c r="K10472" i="3" s="1"/>
  <c r="J10473" i="3"/>
  <c r="K10473" i="3" s="1"/>
  <c r="J10474" i="3"/>
  <c r="K10474" i="3" s="1"/>
  <c r="J10475" i="3"/>
  <c r="K10475" i="3" s="1"/>
  <c r="J10476" i="3"/>
  <c r="K10476" i="3" s="1"/>
  <c r="J10477" i="3"/>
  <c r="K10477" i="3" s="1"/>
  <c r="J10478" i="3"/>
  <c r="K10478" i="3" s="1"/>
  <c r="J10479" i="3"/>
  <c r="K10479" i="3" s="1"/>
  <c r="J10480" i="3"/>
  <c r="K10480" i="3" s="1"/>
  <c r="J10481" i="3"/>
  <c r="K10481" i="3" s="1"/>
  <c r="J10482" i="3"/>
  <c r="K10482" i="3" s="1"/>
  <c r="J10483" i="3"/>
  <c r="K10483" i="3" s="1"/>
  <c r="J10484" i="3"/>
  <c r="K10484" i="3" s="1"/>
  <c r="J10485" i="3"/>
  <c r="K10485" i="3" s="1"/>
  <c r="J10486" i="3"/>
  <c r="K10486" i="3" s="1"/>
  <c r="J10487" i="3"/>
  <c r="K10487" i="3" s="1"/>
  <c r="J10488" i="3"/>
  <c r="K10488" i="3" s="1"/>
  <c r="J10489" i="3"/>
  <c r="K10489" i="3" s="1"/>
  <c r="J10490" i="3"/>
  <c r="K10490" i="3" s="1"/>
  <c r="J10491" i="3"/>
  <c r="K10491" i="3" s="1"/>
  <c r="J10492" i="3"/>
  <c r="K10492" i="3" s="1"/>
  <c r="J10493" i="3"/>
  <c r="K10493" i="3" s="1"/>
  <c r="J10494" i="3"/>
  <c r="K10494" i="3" s="1"/>
  <c r="J10495" i="3"/>
  <c r="K10495" i="3" s="1"/>
  <c r="J10496" i="3"/>
  <c r="K10496" i="3" s="1"/>
  <c r="J10497" i="3"/>
  <c r="K10497" i="3" s="1"/>
  <c r="J10498" i="3"/>
  <c r="K10498" i="3" s="1"/>
  <c r="J10499" i="3"/>
  <c r="K10499" i="3" s="1"/>
  <c r="J10500" i="3"/>
  <c r="K10500" i="3" s="1"/>
  <c r="J10501" i="3"/>
  <c r="K10501" i="3" s="1"/>
  <c r="J10502" i="3"/>
  <c r="K10502" i="3" s="1"/>
  <c r="J10503" i="3"/>
  <c r="K10503" i="3" s="1"/>
  <c r="J10504" i="3"/>
  <c r="K10504" i="3" s="1"/>
  <c r="J10505" i="3"/>
  <c r="K10505" i="3" s="1"/>
  <c r="J10506" i="3"/>
  <c r="K10506" i="3" s="1"/>
  <c r="J10507" i="3"/>
  <c r="K10507" i="3" s="1"/>
  <c r="J10508" i="3"/>
  <c r="K10508" i="3" s="1"/>
  <c r="J10509" i="3"/>
  <c r="K10509" i="3" s="1"/>
  <c r="J10510" i="3"/>
  <c r="K10510" i="3" s="1"/>
  <c r="J10511" i="3"/>
  <c r="K10511" i="3" s="1"/>
  <c r="J10512" i="3"/>
  <c r="K10512" i="3" s="1"/>
  <c r="J10513" i="3"/>
  <c r="K10513" i="3" s="1"/>
  <c r="J10514" i="3"/>
  <c r="K10514" i="3" s="1"/>
  <c r="J10515" i="3"/>
  <c r="K10515" i="3" s="1"/>
  <c r="J10516" i="3"/>
  <c r="K10516" i="3" s="1"/>
  <c r="J10517" i="3"/>
  <c r="K10517" i="3" s="1"/>
  <c r="J10518" i="3"/>
  <c r="K10518" i="3" s="1"/>
  <c r="J10519" i="3"/>
  <c r="K10519" i="3" s="1"/>
  <c r="J10520" i="3"/>
  <c r="K10520" i="3" s="1"/>
  <c r="J10521" i="3"/>
  <c r="K10521" i="3" s="1"/>
  <c r="J10522" i="3"/>
  <c r="K10522" i="3" s="1"/>
  <c r="J10523" i="3"/>
  <c r="K10523" i="3" s="1"/>
  <c r="J10524" i="3"/>
  <c r="K10524" i="3" s="1"/>
  <c r="J10525" i="3"/>
  <c r="K10525" i="3" s="1"/>
  <c r="J10526" i="3"/>
  <c r="K10526" i="3" s="1"/>
  <c r="J10527" i="3"/>
  <c r="K10527" i="3" s="1"/>
  <c r="J10528" i="3"/>
  <c r="K10528" i="3" s="1"/>
  <c r="J10529" i="3"/>
  <c r="K10529" i="3" s="1"/>
  <c r="J10530" i="3"/>
  <c r="K10530" i="3" s="1"/>
  <c r="J10531" i="3"/>
  <c r="K10531" i="3" s="1"/>
  <c r="J10532" i="3"/>
  <c r="K10532" i="3" s="1"/>
  <c r="J10533" i="3"/>
  <c r="K10533" i="3" s="1"/>
  <c r="J10534" i="3"/>
  <c r="K10534" i="3" s="1"/>
  <c r="J10535" i="3"/>
  <c r="K10535" i="3" s="1"/>
  <c r="J10536" i="3"/>
  <c r="K10536" i="3" s="1"/>
  <c r="J10537" i="3"/>
  <c r="K10537" i="3" s="1"/>
  <c r="J10538" i="3"/>
  <c r="K10538" i="3" s="1"/>
  <c r="J10539" i="3"/>
  <c r="K10539" i="3" s="1"/>
  <c r="J10540" i="3"/>
  <c r="K10540" i="3" s="1"/>
  <c r="J10541" i="3"/>
  <c r="K10541" i="3" s="1"/>
  <c r="J10542" i="3"/>
  <c r="K10542" i="3" s="1"/>
  <c r="J10543" i="3"/>
  <c r="K10543" i="3" s="1"/>
  <c r="J10544" i="3"/>
  <c r="K10544" i="3" s="1"/>
  <c r="J10545" i="3"/>
  <c r="K10545" i="3" s="1"/>
  <c r="J10546" i="3"/>
  <c r="K10546" i="3" s="1"/>
  <c r="J10547" i="3"/>
  <c r="K10547" i="3" s="1"/>
  <c r="J10548" i="3"/>
  <c r="K10548" i="3" s="1"/>
  <c r="J10549" i="3"/>
  <c r="K10549" i="3" s="1"/>
  <c r="J10550" i="3"/>
  <c r="K10550" i="3" s="1"/>
  <c r="J10551" i="3"/>
  <c r="K10551" i="3" s="1"/>
  <c r="J10552" i="3"/>
  <c r="K10552" i="3" s="1"/>
  <c r="J10553" i="3"/>
  <c r="K10553" i="3" s="1"/>
  <c r="J10554" i="3"/>
  <c r="K10554" i="3" s="1"/>
  <c r="J10555" i="3"/>
  <c r="K10555" i="3" s="1"/>
  <c r="J10556" i="3"/>
  <c r="K10556" i="3" s="1"/>
  <c r="J10557" i="3"/>
  <c r="K10557" i="3" s="1"/>
  <c r="J10558" i="3"/>
  <c r="K10558" i="3" s="1"/>
  <c r="J10559" i="3"/>
  <c r="K10559" i="3" s="1"/>
  <c r="J10560" i="3"/>
  <c r="K10560" i="3" s="1"/>
  <c r="J10561" i="3"/>
  <c r="K10561" i="3" s="1"/>
  <c r="J10562" i="3"/>
  <c r="K10562" i="3" s="1"/>
  <c r="J10563" i="3"/>
  <c r="K10563" i="3" s="1"/>
  <c r="J10564" i="3"/>
  <c r="K10564" i="3" s="1"/>
  <c r="J10565" i="3"/>
  <c r="K10565" i="3" s="1"/>
  <c r="J10566" i="3"/>
  <c r="K10566" i="3" s="1"/>
  <c r="J10567" i="3"/>
  <c r="K10567" i="3" s="1"/>
  <c r="J10568" i="3"/>
  <c r="K10568" i="3" s="1"/>
  <c r="J10569" i="3"/>
  <c r="K10569" i="3" s="1"/>
  <c r="J10570" i="3"/>
  <c r="K10570" i="3" s="1"/>
  <c r="J10571" i="3"/>
  <c r="K10571" i="3" s="1"/>
  <c r="J10572" i="3"/>
  <c r="K10572" i="3" s="1"/>
  <c r="J10573" i="3"/>
  <c r="K10573" i="3" s="1"/>
  <c r="J10574" i="3"/>
  <c r="K10574" i="3" s="1"/>
  <c r="J10575" i="3"/>
  <c r="K10575" i="3" s="1"/>
  <c r="J10576" i="3"/>
  <c r="K10576" i="3" s="1"/>
  <c r="J10577" i="3"/>
  <c r="K10577" i="3" s="1"/>
  <c r="J10578" i="3"/>
  <c r="K10578" i="3" s="1"/>
  <c r="J10579" i="3"/>
  <c r="K10579" i="3" s="1"/>
  <c r="J10580" i="3"/>
  <c r="K10580" i="3" s="1"/>
  <c r="J10581" i="3"/>
  <c r="K10581" i="3" s="1"/>
  <c r="J10582" i="3"/>
  <c r="K10582" i="3" s="1"/>
  <c r="J10583" i="3"/>
  <c r="K10583" i="3" s="1"/>
  <c r="J10584" i="3"/>
  <c r="K10584" i="3" s="1"/>
  <c r="J10585" i="3"/>
  <c r="K10585" i="3" s="1"/>
  <c r="J10586" i="3"/>
  <c r="K10586" i="3" s="1"/>
  <c r="J10587" i="3"/>
  <c r="K10587" i="3" s="1"/>
  <c r="J10588" i="3"/>
  <c r="K10588" i="3" s="1"/>
  <c r="J10589" i="3"/>
  <c r="K10589" i="3" s="1"/>
  <c r="J10590" i="3"/>
  <c r="K10590" i="3" s="1"/>
  <c r="J10591" i="3"/>
  <c r="K10591" i="3" s="1"/>
  <c r="J10592" i="3"/>
  <c r="K10592" i="3" s="1"/>
  <c r="J10593" i="3"/>
  <c r="K10593" i="3" s="1"/>
  <c r="J10594" i="3"/>
  <c r="K10594" i="3" s="1"/>
  <c r="J10595" i="3"/>
  <c r="K10595" i="3" s="1"/>
  <c r="J10596" i="3"/>
  <c r="K10596" i="3" s="1"/>
  <c r="J10597" i="3"/>
  <c r="K10597" i="3" s="1"/>
  <c r="J10598" i="3"/>
  <c r="K10598" i="3" s="1"/>
  <c r="J10599" i="3"/>
  <c r="K10599" i="3" s="1"/>
  <c r="J10600" i="3"/>
  <c r="K10600" i="3" s="1"/>
  <c r="J10601" i="3"/>
  <c r="K10601" i="3" s="1"/>
  <c r="J10602" i="3"/>
  <c r="K10602" i="3" s="1"/>
  <c r="J10603" i="3"/>
  <c r="K10603" i="3" s="1"/>
  <c r="J10604" i="3"/>
  <c r="K10604" i="3" s="1"/>
  <c r="J10605" i="3"/>
  <c r="K10605" i="3" s="1"/>
  <c r="J10606" i="3"/>
  <c r="K10606" i="3" s="1"/>
  <c r="J10607" i="3"/>
  <c r="K10607" i="3" s="1"/>
  <c r="J10608" i="3"/>
  <c r="K10608" i="3" s="1"/>
  <c r="J10609" i="3"/>
  <c r="K10609" i="3" s="1"/>
  <c r="J10610" i="3"/>
  <c r="K10610" i="3" s="1"/>
  <c r="J10611" i="3"/>
  <c r="K10611" i="3" s="1"/>
  <c r="J10612" i="3"/>
  <c r="K10612" i="3" s="1"/>
  <c r="J10613" i="3"/>
  <c r="K10613" i="3" s="1"/>
  <c r="J10614" i="3"/>
  <c r="K10614" i="3" s="1"/>
  <c r="J10615" i="3"/>
  <c r="K10615" i="3" s="1"/>
  <c r="J10616" i="3"/>
  <c r="K10616" i="3" s="1"/>
  <c r="J10617" i="3"/>
  <c r="K10617" i="3" s="1"/>
  <c r="J10618" i="3"/>
  <c r="K10618" i="3" s="1"/>
  <c r="J10619" i="3"/>
  <c r="K10619" i="3" s="1"/>
  <c r="J10620" i="3"/>
  <c r="K10620" i="3" s="1"/>
  <c r="J10621" i="3"/>
  <c r="K10621" i="3" s="1"/>
  <c r="J10622" i="3"/>
  <c r="K10622" i="3" s="1"/>
  <c r="J10623" i="3"/>
  <c r="K10623" i="3" s="1"/>
  <c r="J10624" i="3"/>
  <c r="K10624" i="3" s="1"/>
  <c r="J10625" i="3"/>
  <c r="K10625" i="3" s="1"/>
  <c r="J10626" i="3"/>
  <c r="K10626" i="3" s="1"/>
  <c r="J10627" i="3"/>
  <c r="K10627" i="3" s="1"/>
  <c r="J10628" i="3"/>
  <c r="K10628" i="3" s="1"/>
  <c r="J10629" i="3"/>
  <c r="K10629" i="3" s="1"/>
  <c r="J10630" i="3"/>
  <c r="K10630" i="3" s="1"/>
  <c r="J10631" i="3"/>
  <c r="K10631" i="3" s="1"/>
  <c r="J10632" i="3"/>
  <c r="K10632" i="3" s="1"/>
  <c r="J10633" i="3"/>
  <c r="K10633" i="3" s="1"/>
  <c r="J10634" i="3"/>
  <c r="K10634" i="3" s="1"/>
  <c r="J10635" i="3"/>
  <c r="K10635" i="3" s="1"/>
  <c r="J10636" i="3"/>
  <c r="K10636" i="3" s="1"/>
  <c r="J10637" i="3"/>
  <c r="K10637" i="3" s="1"/>
  <c r="J10638" i="3"/>
  <c r="K10638" i="3" s="1"/>
  <c r="J10639" i="3"/>
  <c r="K10639" i="3" s="1"/>
  <c r="J10640" i="3"/>
  <c r="K10640" i="3" s="1"/>
  <c r="J10641" i="3"/>
  <c r="K10641" i="3" s="1"/>
  <c r="J10642" i="3"/>
  <c r="K10642" i="3" s="1"/>
  <c r="J10643" i="3"/>
  <c r="K10643" i="3" s="1"/>
  <c r="J10644" i="3"/>
  <c r="K10644" i="3" s="1"/>
  <c r="J10645" i="3"/>
  <c r="K10645" i="3" s="1"/>
  <c r="J10646" i="3"/>
  <c r="K10646" i="3" s="1"/>
  <c r="J10647" i="3"/>
  <c r="K10647" i="3" s="1"/>
  <c r="J10648" i="3"/>
  <c r="K10648" i="3" s="1"/>
  <c r="J10649" i="3"/>
  <c r="K10649" i="3" s="1"/>
  <c r="J10650" i="3"/>
  <c r="K10650" i="3" s="1"/>
  <c r="J10651" i="3"/>
  <c r="K10651" i="3" s="1"/>
  <c r="J10652" i="3"/>
  <c r="K10652" i="3" s="1"/>
  <c r="J10653" i="3"/>
  <c r="K10653" i="3" s="1"/>
  <c r="J10654" i="3"/>
  <c r="K10654" i="3" s="1"/>
  <c r="J10655" i="3"/>
  <c r="K10655" i="3" s="1"/>
  <c r="J10656" i="3"/>
  <c r="K10656" i="3" s="1"/>
  <c r="J10657" i="3"/>
  <c r="K10657" i="3" s="1"/>
  <c r="J10658" i="3"/>
  <c r="K10658" i="3" s="1"/>
  <c r="J10659" i="3"/>
  <c r="K10659" i="3" s="1"/>
  <c r="J10660" i="3"/>
  <c r="K10660" i="3" s="1"/>
  <c r="J10661" i="3"/>
  <c r="K10661" i="3" s="1"/>
  <c r="J10662" i="3"/>
  <c r="K10662" i="3" s="1"/>
  <c r="J10663" i="3"/>
  <c r="K10663" i="3" s="1"/>
  <c r="J10664" i="3"/>
  <c r="K10664" i="3" s="1"/>
  <c r="J10665" i="3"/>
  <c r="K10665" i="3" s="1"/>
  <c r="J10666" i="3"/>
  <c r="K10666" i="3" s="1"/>
  <c r="J10667" i="3"/>
  <c r="K10667" i="3" s="1"/>
  <c r="J10668" i="3"/>
  <c r="K10668" i="3" s="1"/>
  <c r="J10669" i="3"/>
  <c r="K10669" i="3" s="1"/>
  <c r="J10670" i="3"/>
  <c r="K10670" i="3" s="1"/>
  <c r="J10671" i="3"/>
  <c r="K10671" i="3" s="1"/>
  <c r="J10672" i="3"/>
  <c r="K10672" i="3" s="1"/>
  <c r="J10673" i="3"/>
  <c r="K10673" i="3" s="1"/>
  <c r="J10674" i="3"/>
  <c r="K10674" i="3" s="1"/>
  <c r="J10675" i="3"/>
  <c r="K10675" i="3" s="1"/>
  <c r="J10676" i="3"/>
  <c r="K10676" i="3" s="1"/>
  <c r="J10677" i="3"/>
  <c r="K10677" i="3" s="1"/>
  <c r="J10678" i="3"/>
  <c r="K10678" i="3" s="1"/>
  <c r="J10679" i="3"/>
  <c r="K10679" i="3" s="1"/>
  <c r="J10680" i="3"/>
  <c r="K10680" i="3" s="1"/>
  <c r="J10681" i="3"/>
  <c r="K10681" i="3" s="1"/>
  <c r="J10682" i="3"/>
  <c r="K10682" i="3" s="1"/>
  <c r="J10683" i="3"/>
  <c r="K10683" i="3" s="1"/>
  <c r="J10684" i="3"/>
  <c r="K10684" i="3" s="1"/>
  <c r="J10685" i="3"/>
  <c r="K10685" i="3" s="1"/>
  <c r="J10686" i="3"/>
  <c r="K10686" i="3" s="1"/>
  <c r="J10687" i="3"/>
  <c r="K10687" i="3" s="1"/>
  <c r="J10688" i="3"/>
  <c r="K10688" i="3" s="1"/>
  <c r="J10689" i="3"/>
  <c r="K10689" i="3" s="1"/>
  <c r="J10690" i="3"/>
  <c r="K10690" i="3" s="1"/>
  <c r="J10691" i="3"/>
  <c r="K10691" i="3" s="1"/>
  <c r="J10692" i="3"/>
  <c r="K10692" i="3" s="1"/>
  <c r="J10693" i="3"/>
  <c r="K10693" i="3" s="1"/>
  <c r="J10694" i="3"/>
  <c r="K10694" i="3" s="1"/>
  <c r="J10695" i="3"/>
  <c r="K10695" i="3" s="1"/>
  <c r="J10696" i="3"/>
  <c r="K10696" i="3" s="1"/>
  <c r="J10697" i="3"/>
  <c r="K10697" i="3" s="1"/>
  <c r="J10698" i="3"/>
  <c r="K10698" i="3" s="1"/>
  <c r="J10699" i="3"/>
  <c r="K10699" i="3" s="1"/>
  <c r="J10700" i="3"/>
  <c r="K10700" i="3" s="1"/>
  <c r="J10701" i="3"/>
  <c r="K10701" i="3" s="1"/>
  <c r="J10702" i="3"/>
  <c r="K10702" i="3" s="1"/>
  <c r="J10703" i="3"/>
  <c r="K10703" i="3" s="1"/>
  <c r="J10704" i="3"/>
  <c r="K10704" i="3" s="1"/>
  <c r="J10705" i="3"/>
  <c r="K10705" i="3" s="1"/>
  <c r="J10706" i="3"/>
  <c r="K10706" i="3" s="1"/>
  <c r="J10707" i="3"/>
  <c r="K10707" i="3" s="1"/>
  <c r="J10708" i="3"/>
  <c r="K10708" i="3" s="1"/>
  <c r="J10709" i="3"/>
  <c r="K10709" i="3" s="1"/>
  <c r="J10710" i="3"/>
  <c r="K10710" i="3" s="1"/>
  <c r="J10711" i="3"/>
  <c r="K10711" i="3" s="1"/>
  <c r="J10712" i="3"/>
  <c r="K10712" i="3" s="1"/>
  <c r="J10713" i="3"/>
  <c r="K10713" i="3" s="1"/>
  <c r="J10714" i="3"/>
  <c r="K10714" i="3" s="1"/>
  <c r="J10715" i="3"/>
  <c r="K10715" i="3" s="1"/>
  <c r="J10716" i="3"/>
  <c r="K10716" i="3" s="1"/>
  <c r="J10717" i="3"/>
  <c r="K10717" i="3" s="1"/>
  <c r="J10718" i="3"/>
  <c r="K10718" i="3" s="1"/>
  <c r="J10719" i="3"/>
  <c r="K10719" i="3" s="1"/>
  <c r="J10720" i="3"/>
  <c r="K10720" i="3" s="1"/>
  <c r="J10721" i="3"/>
  <c r="K10721" i="3" s="1"/>
  <c r="J10722" i="3"/>
  <c r="K10722" i="3" s="1"/>
  <c r="J10723" i="3"/>
  <c r="K10723" i="3" s="1"/>
  <c r="J10724" i="3"/>
  <c r="K10724" i="3" s="1"/>
  <c r="J10725" i="3"/>
  <c r="K10725" i="3" s="1"/>
  <c r="J10726" i="3"/>
  <c r="K10726" i="3" s="1"/>
  <c r="J10727" i="3"/>
  <c r="K10727" i="3" s="1"/>
  <c r="J10728" i="3"/>
  <c r="K10728" i="3" s="1"/>
  <c r="J10729" i="3"/>
  <c r="K10729" i="3" s="1"/>
  <c r="J10730" i="3"/>
  <c r="K10730" i="3" s="1"/>
  <c r="J10731" i="3"/>
  <c r="K10731" i="3" s="1"/>
  <c r="J10732" i="3"/>
  <c r="K10732" i="3" s="1"/>
  <c r="J10733" i="3"/>
  <c r="K10733" i="3" s="1"/>
  <c r="J10734" i="3"/>
  <c r="K10734" i="3" s="1"/>
  <c r="J10735" i="3"/>
  <c r="K10735" i="3" s="1"/>
  <c r="J10736" i="3"/>
  <c r="K10736" i="3" s="1"/>
  <c r="J10737" i="3"/>
  <c r="K10737" i="3" s="1"/>
  <c r="J10738" i="3"/>
  <c r="K10738" i="3" s="1"/>
  <c r="J10739" i="3"/>
  <c r="K10739" i="3" s="1"/>
  <c r="J10740" i="3"/>
  <c r="K10740" i="3" s="1"/>
  <c r="J10741" i="3"/>
  <c r="K10741" i="3" s="1"/>
  <c r="J10742" i="3"/>
  <c r="K10742" i="3" s="1"/>
  <c r="J10743" i="3"/>
  <c r="K10743" i="3" s="1"/>
  <c r="J10744" i="3"/>
  <c r="K10744" i="3" s="1"/>
  <c r="J10745" i="3"/>
  <c r="K10745" i="3" s="1"/>
  <c r="J10746" i="3"/>
  <c r="K10746" i="3" s="1"/>
  <c r="J10747" i="3"/>
  <c r="K10747" i="3" s="1"/>
  <c r="J10748" i="3"/>
  <c r="K10748" i="3" s="1"/>
  <c r="J10749" i="3"/>
  <c r="K10749" i="3" s="1"/>
  <c r="J10750" i="3"/>
  <c r="K10750" i="3" s="1"/>
  <c r="J10751" i="3"/>
  <c r="K10751" i="3" s="1"/>
  <c r="J10752" i="3"/>
  <c r="K10752" i="3" s="1"/>
  <c r="J10753" i="3"/>
  <c r="K10753" i="3" s="1"/>
  <c r="J10754" i="3"/>
  <c r="K10754" i="3" s="1"/>
  <c r="J10755" i="3"/>
  <c r="K10755" i="3" s="1"/>
  <c r="J10756" i="3"/>
  <c r="K10756" i="3" s="1"/>
  <c r="J10757" i="3"/>
  <c r="K10757" i="3" s="1"/>
  <c r="J10758" i="3"/>
  <c r="K10758" i="3" s="1"/>
  <c r="J10759" i="3"/>
  <c r="K10759" i="3" s="1"/>
  <c r="J10760" i="3"/>
  <c r="K10760" i="3" s="1"/>
  <c r="J10761" i="3"/>
  <c r="K10761" i="3" s="1"/>
  <c r="J10762" i="3"/>
  <c r="K10762" i="3" s="1"/>
  <c r="J10763" i="3"/>
  <c r="K10763" i="3" s="1"/>
  <c r="J10764" i="3"/>
  <c r="K10764" i="3" s="1"/>
  <c r="J10765" i="3"/>
  <c r="K10765" i="3" s="1"/>
  <c r="J10766" i="3"/>
  <c r="K10766" i="3" s="1"/>
  <c r="J10767" i="3"/>
  <c r="K10767" i="3" s="1"/>
  <c r="J10768" i="3"/>
  <c r="K10768" i="3" s="1"/>
  <c r="J10769" i="3"/>
  <c r="K10769" i="3" s="1"/>
  <c r="J10770" i="3"/>
  <c r="K10770" i="3" s="1"/>
  <c r="J10771" i="3"/>
  <c r="K10771" i="3" s="1"/>
  <c r="J10772" i="3"/>
  <c r="K10772" i="3" s="1"/>
  <c r="J10773" i="3"/>
  <c r="K10773" i="3" s="1"/>
  <c r="J10774" i="3"/>
  <c r="K10774" i="3" s="1"/>
  <c r="J10775" i="3"/>
  <c r="K10775" i="3" s="1"/>
  <c r="J10776" i="3"/>
  <c r="K10776" i="3" s="1"/>
  <c r="J10777" i="3"/>
  <c r="K10777" i="3" s="1"/>
  <c r="J10778" i="3"/>
  <c r="K10778" i="3" s="1"/>
  <c r="J10779" i="3"/>
  <c r="K10779" i="3" s="1"/>
  <c r="J10780" i="3"/>
  <c r="K10780" i="3" s="1"/>
  <c r="J10781" i="3"/>
  <c r="K10781" i="3" s="1"/>
  <c r="J10782" i="3"/>
  <c r="K10782" i="3" s="1"/>
  <c r="J10783" i="3"/>
  <c r="K10783" i="3" s="1"/>
  <c r="J10784" i="3"/>
  <c r="K10784" i="3" s="1"/>
  <c r="J10785" i="3"/>
  <c r="K10785" i="3" s="1"/>
  <c r="J10786" i="3"/>
  <c r="K10786" i="3" s="1"/>
  <c r="J10787" i="3"/>
  <c r="K10787" i="3" s="1"/>
  <c r="J10788" i="3"/>
  <c r="K10788" i="3" s="1"/>
  <c r="J10789" i="3"/>
  <c r="K10789" i="3" s="1"/>
  <c r="J10790" i="3"/>
  <c r="K10790" i="3" s="1"/>
  <c r="J10791" i="3"/>
  <c r="K10791" i="3" s="1"/>
  <c r="J10792" i="3"/>
  <c r="K10792" i="3" s="1"/>
  <c r="J10793" i="3"/>
  <c r="K10793" i="3" s="1"/>
  <c r="J10794" i="3"/>
  <c r="K10794" i="3" s="1"/>
  <c r="J10795" i="3"/>
  <c r="K10795" i="3" s="1"/>
  <c r="J10796" i="3"/>
  <c r="K10796" i="3" s="1"/>
  <c r="J10797" i="3"/>
  <c r="K10797" i="3" s="1"/>
  <c r="J10798" i="3"/>
  <c r="K10798" i="3" s="1"/>
  <c r="J10799" i="3"/>
  <c r="K10799" i="3" s="1"/>
  <c r="J10800" i="3"/>
  <c r="K10800" i="3" s="1"/>
  <c r="J10801" i="3"/>
  <c r="K10801" i="3" s="1"/>
  <c r="J10802" i="3"/>
  <c r="K10802" i="3" s="1"/>
  <c r="J10803" i="3"/>
  <c r="K10803" i="3" s="1"/>
  <c r="J10804" i="3"/>
  <c r="K10804" i="3" s="1"/>
  <c r="J10805" i="3"/>
  <c r="K10805" i="3" s="1"/>
  <c r="J10806" i="3"/>
  <c r="K10806" i="3" s="1"/>
  <c r="J10807" i="3"/>
  <c r="K10807" i="3" s="1"/>
  <c r="J10808" i="3"/>
  <c r="K10808" i="3" s="1"/>
  <c r="J10809" i="3"/>
  <c r="K10809" i="3" s="1"/>
  <c r="J10810" i="3"/>
  <c r="K10810" i="3" s="1"/>
  <c r="J10811" i="3"/>
  <c r="K10811" i="3" s="1"/>
  <c r="J10812" i="3"/>
  <c r="K10812" i="3" s="1"/>
  <c r="J10813" i="3"/>
  <c r="K10813" i="3" s="1"/>
  <c r="J10814" i="3"/>
  <c r="K10814" i="3" s="1"/>
  <c r="J10815" i="3"/>
  <c r="K10815" i="3" s="1"/>
  <c r="J10816" i="3"/>
  <c r="K10816" i="3" s="1"/>
  <c r="J10817" i="3"/>
  <c r="K10817" i="3" s="1"/>
  <c r="J10818" i="3"/>
  <c r="K10818" i="3" s="1"/>
  <c r="J10819" i="3"/>
  <c r="K10819" i="3" s="1"/>
  <c r="J10820" i="3"/>
  <c r="K10820" i="3" s="1"/>
  <c r="J10821" i="3"/>
  <c r="K10821" i="3" s="1"/>
  <c r="J10822" i="3"/>
  <c r="K10822" i="3" s="1"/>
  <c r="J10823" i="3"/>
  <c r="K10823" i="3" s="1"/>
  <c r="J10824" i="3"/>
  <c r="K10824" i="3" s="1"/>
  <c r="J10825" i="3"/>
  <c r="K10825" i="3" s="1"/>
  <c r="J10826" i="3"/>
  <c r="K10826" i="3" s="1"/>
  <c r="J10827" i="3"/>
  <c r="K10827" i="3" s="1"/>
  <c r="J10828" i="3"/>
  <c r="K10828" i="3" s="1"/>
  <c r="J10829" i="3"/>
  <c r="K10829" i="3" s="1"/>
  <c r="J10830" i="3"/>
  <c r="K10830" i="3" s="1"/>
  <c r="J10831" i="3"/>
  <c r="K10831" i="3" s="1"/>
  <c r="J10832" i="3"/>
  <c r="K10832" i="3" s="1"/>
  <c r="J10833" i="3"/>
  <c r="K10833" i="3" s="1"/>
  <c r="J10834" i="3"/>
  <c r="K10834" i="3" s="1"/>
  <c r="J10835" i="3"/>
  <c r="K10835" i="3" s="1"/>
  <c r="J10836" i="3"/>
  <c r="K10836" i="3" s="1"/>
  <c r="J10837" i="3"/>
  <c r="K10837" i="3" s="1"/>
  <c r="J10838" i="3"/>
  <c r="K10838" i="3" s="1"/>
  <c r="J10839" i="3"/>
  <c r="K10839" i="3" s="1"/>
  <c r="J10840" i="3"/>
  <c r="K10840" i="3" s="1"/>
  <c r="J10841" i="3"/>
  <c r="K10841" i="3" s="1"/>
  <c r="J10842" i="3"/>
  <c r="K10842" i="3" s="1"/>
  <c r="J10843" i="3"/>
  <c r="K10843" i="3" s="1"/>
  <c r="J10844" i="3"/>
  <c r="K10844" i="3" s="1"/>
  <c r="J10845" i="3"/>
  <c r="K10845" i="3" s="1"/>
  <c r="J10846" i="3"/>
  <c r="K10846" i="3" s="1"/>
  <c r="J10847" i="3"/>
  <c r="K10847" i="3" s="1"/>
  <c r="J10848" i="3"/>
  <c r="K10848" i="3" s="1"/>
  <c r="J10849" i="3"/>
  <c r="K10849" i="3" s="1"/>
  <c r="J10850" i="3"/>
  <c r="K10850" i="3" s="1"/>
  <c r="J10851" i="3"/>
  <c r="K10851" i="3" s="1"/>
  <c r="J10852" i="3"/>
  <c r="K10852" i="3" s="1"/>
  <c r="J10853" i="3"/>
  <c r="K10853" i="3" s="1"/>
  <c r="J10854" i="3"/>
  <c r="K10854" i="3" s="1"/>
  <c r="J10855" i="3"/>
  <c r="K10855" i="3" s="1"/>
  <c r="J10856" i="3"/>
  <c r="K10856" i="3" s="1"/>
  <c r="J10857" i="3"/>
  <c r="K10857" i="3" s="1"/>
  <c r="J10858" i="3"/>
  <c r="K10858" i="3" s="1"/>
  <c r="J10859" i="3"/>
  <c r="K10859" i="3" s="1"/>
  <c r="J10860" i="3"/>
  <c r="K10860" i="3" s="1"/>
  <c r="J10861" i="3"/>
  <c r="K10861" i="3" s="1"/>
  <c r="J10862" i="3"/>
  <c r="K10862" i="3" s="1"/>
  <c r="J10863" i="3"/>
  <c r="K10863" i="3" s="1"/>
  <c r="J10864" i="3"/>
  <c r="K10864" i="3" s="1"/>
  <c r="J10865" i="3"/>
  <c r="K10865" i="3" s="1"/>
  <c r="J10866" i="3"/>
  <c r="K10866" i="3" s="1"/>
  <c r="J10867" i="3"/>
  <c r="K10867" i="3" s="1"/>
  <c r="J10868" i="3"/>
  <c r="K10868" i="3" s="1"/>
  <c r="J10869" i="3"/>
  <c r="K10869" i="3" s="1"/>
  <c r="J10870" i="3"/>
  <c r="K10870" i="3" s="1"/>
  <c r="J10871" i="3"/>
  <c r="K10871" i="3" s="1"/>
  <c r="J10872" i="3"/>
  <c r="K10872" i="3" s="1"/>
  <c r="J10873" i="3"/>
  <c r="K10873" i="3" s="1"/>
  <c r="J10874" i="3"/>
  <c r="K10874" i="3" s="1"/>
  <c r="J10875" i="3"/>
  <c r="K10875" i="3" s="1"/>
  <c r="J10876" i="3"/>
  <c r="K10876" i="3" s="1"/>
  <c r="J10877" i="3"/>
  <c r="K10877" i="3" s="1"/>
  <c r="J10878" i="3"/>
  <c r="K10878" i="3" s="1"/>
  <c r="J10879" i="3"/>
  <c r="K10879" i="3" s="1"/>
  <c r="J10880" i="3"/>
  <c r="K10880" i="3" s="1"/>
  <c r="J10881" i="3"/>
  <c r="K10881" i="3" s="1"/>
  <c r="J10882" i="3"/>
  <c r="K10882" i="3" s="1"/>
  <c r="J10883" i="3"/>
  <c r="K10883" i="3" s="1"/>
  <c r="J10884" i="3"/>
  <c r="K10884" i="3" s="1"/>
  <c r="J10885" i="3"/>
  <c r="K10885" i="3" s="1"/>
  <c r="J10886" i="3"/>
  <c r="K10886" i="3" s="1"/>
  <c r="J10887" i="3"/>
  <c r="K10887" i="3" s="1"/>
  <c r="J10888" i="3"/>
  <c r="K10888" i="3" s="1"/>
  <c r="J10889" i="3"/>
  <c r="K10889" i="3" s="1"/>
  <c r="J10890" i="3"/>
  <c r="K10890" i="3" s="1"/>
  <c r="J10891" i="3"/>
  <c r="K10891" i="3" s="1"/>
  <c r="J10892" i="3"/>
  <c r="K10892" i="3" s="1"/>
  <c r="J10893" i="3"/>
  <c r="K10893" i="3" s="1"/>
  <c r="J10894" i="3"/>
  <c r="K10894" i="3" s="1"/>
  <c r="J10895" i="3"/>
  <c r="K10895" i="3" s="1"/>
  <c r="J10896" i="3"/>
  <c r="K10896" i="3" s="1"/>
  <c r="J10897" i="3"/>
  <c r="K10897" i="3" s="1"/>
  <c r="J10898" i="3"/>
  <c r="K10898" i="3" s="1"/>
  <c r="J10899" i="3"/>
  <c r="K10899" i="3" s="1"/>
  <c r="J10900" i="3"/>
  <c r="K10900" i="3" s="1"/>
  <c r="J10901" i="3"/>
  <c r="K10901" i="3" s="1"/>
  <c r="J10902" i="3"/>
  <c r="K10902" i="3" s="1"/>
  <c r="J10903" i="3"/>
  <c r="K10903" i="3" s="1"/>
  <c r="J10904" i="3"/>
  <c r="K10904" i="3" s="1"/>
  <c r="J10905" i="3"/>
  <c r="K10905" i="3" s="1"/>
  <c r="J10906" i="3"/>
  <c r="K10906" i="3" s="1"/>
  <c r="J10907" i="3"/>
  <c r="K10907" i="3" s="1"/>
  <c r="J10908" i="3"/>
  <c r="K10908" i="3" s="1"/>
  <c r="J10909" i="3"/>
  <c r="K10909" i="3" s="1"/>
  <c r="J10910" i="3"/>
  <c r="K10910" i="3" s="1"/>
  <c r="J10911" i="3"/>
  <c r="K10911" i="3" s="1"/>
  <c r="J10912" i="3"/>
  <c r="K10912" i="3" s="1"/>
  <c r="J10913" i="3"/>
  <c r="K10913" i="3" s="1"/>
  <c r="J10914" i="3"/>
  <c r="K10914" i="3" s="1"/>
  <c r="J10915" i="3"/>
  <c r="K10915" i="3" s="1"/>
  <c r="J10916" i="3"/>
  <c r="K10916" i="3" s="1"/>
  <c r="J10917" i="3"/>
  <c r="K10917" i="3" s="1"/>
  <c r="J10918" i="3"/>
  <c r="K10918" i="3" s="1"/>
  <c r="J10919" i="3"/>
  <c r="K10919" i="3" s="1"/>
  <c r="J10920" i="3"/>
  <c r="K10920" i="3" s="1"/>
  <c r="J10921" i="3"/>
  <c r="K10921" i="3" s="1"/>
  <c r="J10922" i="3"/>
  <c r="K10922" i="3" s="1"/>
  <c r="J10923" i="3"/>
  <c r="K10923" i="3" s="1"/>
  <c r="J10924" i="3"/>
  <c r="K10924" i="3" s="1"/>
  <c r="J10925" i="3"/>
  <c r="K10925" i="3" s="1"/>
  <c r="J10926" i="3"/>
  <c r="K10926" i="3" s="1"/>
  <c r="J10927" i="3"/>
  <c r="K10927" i="3" s="1"/>
  <c r="J10928" i="3"/>
  <c r="K10928" i="3" s="1"/>
  <c r="J10929" i="3"/>
  <c r="K10929" i="3" s="1"/>
  <c r="J10930" i="3"/>
  <c r="K10930" i="3" s="1"/>
  <c r="J10931" i="3"/>
  <c r="K10931" i="3" s="1"/>
  <c r="J10932" i="3"/>
  <c r="K10932" i="3" s="1"/>
  <c r="J10933" i="3"/>
  <c r="K10933" i="3" s="1"/>
  <c r="J10934" i="3"/>
  <c r="K10934" i="3" s="1"/>
  <c r="J10935" i="3"/>
  <c r="K10935" i="3" s="1"/>
  <c r="J10936" i="3"/>
  <c r="K10936" i="3" s="1"/>
  <c r="J10937" i="3"/>
  <c r="K10937" i="3" s="1"/>
  <c r="J10938" i="3"/>
  <c r="K10938" i="3" s="1"/>
  <c r="J10939" i="3"/>
  <c r="K10939" i="3" s="1"/>
  <c r="J10940" i="3"/>
  <c r="K10940" i="3" s="1"/>
  <c r="J10941" i="3"/>
  <c r="K10941" i="3" s="1"/>
  <c r="J10942" i="3"/>
  <c r="K10942" i="3" s="1"/>
  <c r="J10943" i="3"/>
  <c r="K10943" i="3" s="1"/>
  <c r="J10944" i="3"/>
  <c r="K10944" i="3" s="1"/>
  <c r="J10945" i="3"/>
  <c r="K10945" i="3" s="1"/>
  <c r="J10946" i="3"/>
  <c r="K10946" i="3" s="1"/>
  <c r="J10947" i="3"/>
  <c r="K10947" i="3" s="1"/>
  <c r="J10948" i="3"/>
  <c r="K10948" i="3" s="1"/>
  <c r="J10949" i="3"/>
  <c r="K10949" i="3" s="1"/>
  <c r="J10950" i="3"/>
  <c r="K10950" i="3" s="1"/>
  <c r="J10951" i="3"/>
  <c r="K10951" i="3" s="1"/>
  <c r="J10952" i="3"/>
  <c r="K10952" i="3" s="1"/>
  <c r="J10953" i="3"/>
  <c r="K10953" i="3" s="1"/>
  <c r="J10954" i="3"/>
  <c r="K10954" i="3" s="1"/>
  <c r="J10955" i="3"/>
  <c r="K10955" i="3" s="1"/>
  <c r="J10956" i="3"/>
  <c r="K10956" i="3" s="1"/>
  <c r="J10957" i="3"/>
  <c r="K10957" i="3" s="1"/>
  <c r="J10958" i="3"/>
  <c r="K10958" i="3" s="1"/>
  <c r="J10959" i="3"/>
  <c r="K10959" i="3" s="1"/>
  <c r="J10960" i="3"/>
  <c r="K10960" i="3" s="1"/>
  <c r="J10961" i="3"/>
  <c r="K10961" i="3" s="1"/>
  <c r="J10962" i="3"/>
  <c r="K10962" i="3" s="1"/>
  <c r="J10963" i="3"/>
  <c r="K10963" i="3" s="1"/>
  <c r="J10964" i="3"/>
  <c r="K10964" i="3" s="1"/>
  <c r="J10965" i="3"/>
  <c r="K10965" i="3" s="1"/>
  <c r="J10966" i="3"/>
  <c r="K10966" i="3" s="1"/>
  <c r="J10967" i="3"/>
  <c r="K10967" i="3" s="1"/>
  <c r="J10968" i="3"/>
  <c r="K10968" i="3" s="1"/>
  <c r="J10969" i="3"/>
  <c r="K10969" i="3" s="1"/>
  <c r="J10970" i="3"/>
  <c r="K10970" i="3" s="1"/>
  <c r="J10971" i="3"/>
  <c r="K10971" i="3" s="1"/>
  <c r="J10972" i="3"/>
  <c r="K10972" i="3" s="1"/>
  <c r="J10973" i="3"/>
  <c r="K10973" i="3" s="1"/>
  <c r="J10974" i="3"/>
  <c r="K10974" i="3" s="1"/>
  <c r="J10975" i="3"/>
  <c r="K10975" i="3" s="1"/>
  <c r="J10976" i="3"/>
  <c r="K10976" i="3" s="1"/>
  <c r="J10977" i="3"/>
  <c r="K10977" i="3" s="1"/>
  <c r="J10978" i="3"/>
  <c r="K10978" i="3" s="1"/>
  <c r="J10979" i="3"/>
  <c r="K10979" i="3" s="1"/>
  <c r="J10980" i="3"/>
  <c r="K10980" i="3" s="1"/>
  <c r="J10981" i="3"/>
  <c r="K10981" i="3" s="1"/>
  <c r="J10982" i="3"/>
  <c r="K10982" i="3" s="1"/>
  <c r="J10983" i="3"/>
  <c r="K10983" i="3" s="1"/>
  <c r="J10984" i="3"/>
  <c r="K10984" i="3" s="1"/>
  <c r="J10985" i="3"/>
  <c r="K10985" i="3" s="1"/>
  <c r="J10986" i="3"/>
  <c r="K10986" i="3" s="1"/>
  <c r="J10987" i="3"/>
  <c r="K10987" i="3" s="1"/>
  <c r="J10988" i="3"/>
  <c r="K10988" i="3" s="1"/>
  <c r="J10989" i="3"/>
  <c r="K10989" i="3" s="1"/>
  <c r="J10990" i="3"/>
  <c r="K10990" i="3" s="1"/>
  <c r="J10991" i="3"/>
  <c r="K10991" i="3" s="1"/>
  <c r="J10992" i="3"/>
  <c r="K10992" i="3" s="1"/>
  <c r="J10993" i="3"/>
  <c r="K10993" i="3" s="1"/>
  <c r="J10994" i="3"/>
  <c r="K10994" i="3" s="1"/>
  <c r="J10995" i="3"/>
  <c r="K10995" i="3" s="1"/>
  <c r="J10996" i="3"/>
  <c r="K10996" i="3" s="1"/>
  <c r="J10997" i="3"/>
  <c r="K10997" i="3" s="1"/>
  <c r="J10998" i="3"/>
  <c r="K10998" i="3" s="1"/>
  <c r="J10999" i="3"/>
  <c r="K10999" i="3" s="1"/>
  <c r="J11000" i="3"/>
  <c r="K11000" i="3" s="1"/>
  <c r="J11001" i="3"/>
  <c r="K11001" i="3" s="1"/>
  <c r="J11002" i="3"/>
  <c r="K11002" i="3" s="1"/>
  <c r="J11003" i="3"/>
  <c r="K11003" i="3" s="1"/>
  <c r="J11004" i="3"/>
  <c r="K11004" i="3" s="1"/>
  <c r="J11005" i="3"/>
  <c r="K11005" i="3" s="1"/>
  <c r="J11006" i="3"/>
  <c r="K11006" i="3" s="1"/>
  <c r="J11007" i="3"/>
  <c r="K11007" i="3" s="1"/>
  <c r="J11008" i="3"/>
  <c r="K11008" i="3" s="1"/>
  <c r="J11009" i="3"/>
  <c r="K11009" i="3" s="1"/>
  <c r="J11010" i="3"/>
  <c r="K11010" i="3" s="1"/>
  <c r="J11011" i="3"/>
  <c r="K11011" i="3" s="1"/>
  <c r="J11012" i="3"/>
  <c r="K11012" i="3" s="1"/>
  <c r="J11013" i="3"/>
  <c r="K11013" i="3" s="1"/>
  <c r="J11014" i="3"/>
  <c r="K11014" i="3" s="1"/>
  <c r="J11015" i="3"/>
  <c r="K11015" i="3" s="1"/>
  <c r="J11016" i="3"/>
  <c r="K11016" i="3" s="1"/>
  <c r="J11017" i="3"/>
  <c r="K11017" i="3" s="1"/>
  <c r="J11018" i="3"/>
  <c r="K11018" i="3" s="1"/>
  <c r="J11019" i="3"/>
  <c r="K11019" i="3" s="1"/>
  <c r="J11020" i="3"/>
  <c r="K11020" i="3" s="1"/>
  <c r="J11021" i="3"/>
  <c r="K11021" i="3" s="1"/>
  <c r="J11022" i="3"/>
  <c r="K11022" i="3" s="1"/>
  <c r="J11023" i="3"/>
  <c r="K11023" i="3" s="1"/>
  <c r="J11024" i="3"/>
  <c r="K11024" i="3" s="1"/>
  <c r="J11025" i="3"/>
  <c r="K11025" i="3" s="1"/>
  <c r="J11026" i="3"/>
  <c r="K11026" i="3" s="1"/>
  <c r="J11027" i="3"/>
  <c r="K11027" i="3" s="1"/>
  <c r="J11028" i="3"/>
  <c r="K11028" i="3" s="1"/>
  <c r="J11029" i="3"/>
  <c r="K11029" i="3" s="1"/>
  <c r="J11030" i="3"/>
  <c r="K11030" i="3" s="1"/>
  <c r="J11031" i="3"/>
  <c r="K11031" i="3" s="1"/>
  <c r="J11032" i="3"/>
  <c r="K11032" i="3" s="1"/>
  <c r="J11033" i="3"/>
  <c r="K11033" i="3" s="1"/>
  <c r="J11034" i="3"/>
  <c r="K11034" i="3" s="1"/>
  <c r="J11035" i="3"/>
  <c r="K11035" i="3" s="1"/>
  <c r="J11036" i="3"/>
  <c r="K11036" i="3" s="1"/>
  <c r="J11037" i="3"/>
  <c r="K11037" i="3" s="1"/>
  <c r="J11038" i="3"/>
  <c r="K11038" i="3" s="1"/>
  <c r="J11039" i="3"/>
  <c r="K11039" i="3" s="1"/>
  <c r="J11040" i="3"/>
  <c r="K11040" i="3" s="1"/>
  <c r="J11041" i="3"/>
  <c r="K11041" i="3" s="1"/>
  <c r="J11042" i="3"/>
  <c r="K11042" i="3" s="1"/>
  <c r="J11043" i="3"/>
  <c r="K11043" i="3" s="1"/>
  <c r="J11044" i="3"/>
  <c r="K11044" i="3" s="1"/>
  <c r="J11045" i="3"/>
  <c r="K11045" i="3" s="1"/>
  <c r="J11046" i="3"/>
  <c r="K11046" i="3" s="1"/>
  <c r="J11047" i="3"/>
  <c r="K11047" i="3" s="1"/>
  <c r="J11048" i="3"/>
  <c r="K11048" i="3" s="1"/>
  <c r="J11049" i="3"/>
  <c r="K11049" i="3" s="1"/>
  <c r="J11050" i="3"/>
  <c r="K11050" i="3" s="1"/>
  <c r="J11051" i="3"/>
  <c r="K11051" i="3" s="1"/>
  <c r="J11052" i="3"/>
  <c r="K11052" i="3" s="1"/>
  <c r="J11053" i="3"/>
  <c r="K11053" i="3" s="1"/>
  <c r="J11054" i="3"/>
  <c r="K11054" i="3" s="1"/>
  <c r="J11055" i="3"/>
  <c r="K11055" i="3" s="1"/>
  <c r="J11056" i="3"/>
  <c r="K11056" i="3" s="1"/>
  <c r="J11057" i="3"/>
  <c r="K11057" i="3" s="1"/>
  <c r="J11058" i="3"/>
  <c r="K11058" i="3" s="1"/>
  <c r="J11059" i="3"/>
  <c r="K11059" i="3" s="1"/>
  <c r="J11060" i="3"/>
  <c r="K11060" i="3" s="1"/>
  <c r="J11061" i="3"/>
  <c r="K11061" i="3" s="1"/>
  <c r="J11062" i="3"/>
  <c r="K11062" i="3" s="1"/>
  <c r="J11063" i="3"/>
  <c r="K11063" i="3" s="1"/>
  <c r="J11064" i="3"/>
  <c r="K11064" i="3" s="1"/>
  <c r="J11065" i="3"/>
  <c r="K11065" i="3" s="1"/>
  <c r="J11066" i="3"/>
  <c r="K11066" i="3" s="1"/>
  <c r="J11067" i="3"/>
  <c r="K11067" i="3" s="1"/>
  <c r="J11068" i="3"/>
  <c r="K11068" i="3" s="1"/>
  <c r="J11069" i="3"/>
  <c r="K11069" i="3" s="1"/>
  <c r="J11070" i="3"/>
  <c r="K11070" i="3" s="1"/>
  <c r="J11071" i="3"/>
  <c r="K11071" i="3" s="1"/>
  <c r="J11072" i="3"/>
  <c r="K11072" i="3" s="1"/>
  <c r="J11073" i="3"/>
  <c r="K11073" i="3" s="1"/>
  <c r="J11074" i="3"/>
  <c r="K11074" i="3" s="1"/>
  <c r="J11075" i="3"/>
  <c r="K11075" i="3" s="1"/>
  <c r="J11076" i="3"/>
  <c r="K11076" i="3" s="1"/>
  <c r="J11077" i="3"/>
  <c r="K11077" i="3" s="1"/>
  <c r="J11078" i="3"/>
  <c r="K11078" i="3" s="1"/>
  <c r="J11079" i="3"/>
  <c r="K11079" i="3" s="1"/>
  <c r="J11080" i="3"/>
  <c r="K11080" i="3" s="1"/>
  <c r="J11081" i="3"/>
  <c r="K11081" i="3" s="1"/>
  <c r="J11082" i="3"/>
  <c r="K11082" i="3" s="1"/>
  <c r="J11083" i="3"/>
  <c r="K11083" i="3" s="1"/>
  <c r="J11084" i="3"/>
  <c r="K11084" i="3" s="1"/>
  <c r="J11085" i="3"/>
  <c r="K11085" i="3" s="1"/>
  <c r="J11086" i="3"/>
  <c r="K11086" i="3" s="1"/>
  <c r="J11087" i="3"/>
  <c r="K11087" i="3" s="1"/>
  <c r="J11088" i="3"/>
  <c r="K11088" i="3" s="1"/>
  <c r="J11089" i="3"/>
  <c r="K11089" i="3" s="1"/>
  <c r="J11090" i="3"/>
  <c r="K11090" i="3" s="1"/>
  <c r="J11091" i="3"/>
  <c r="K11091" i="3" s="1"/>
  <c r="J11092" i="3"/>
  <c r="K11092" i="3" s="1"/>
  <c r="J11093" i="3"/>
  <c r="K11093" i="3" s="1"/>
  <c r="J11094" i="3"/>
  <c r="K11094" i="3" s="1"/>
  <c r="J11095" i="3"/>
  <c r="K11095" i="3" s="1"/>
  <c r="J11096" i="3"/>
  <c r="K11096" i="3" s="1"/>
  <c r="J11097" i="3"/>
  <c r="K11097" i="3" s="1"/>
  <c r="J11098" i="3"/>
  <c r="K11098" i="3" s="1"/>
  <c r="J11099" i="3"/>
  <c r="K11099" i="3" s="1"/>
  <c r="J11100" i="3"/>
  <c r="K11100" i="3" s="1"/>
  <c r="J11101" i="3"/>
  <c r="K11101" i="3" s="1"/>
  <c r="J11102" i="3"/>
  <c r="K11102" i="3" s="1"/>
  <c r="J11103" i="3"/>
  <c r="K11103" i="3" s="1"/>
  <c r="J11104" i="3"/>
  <c r="K11104" i="3" s="1"/>
  <c r="J11105" i="3"/>
  <c r="K11105" i="3" s="1"/>
  <c r="J11106" i="3"/>
  <c r="K11106" i="3" s="1"/>
  <c r="J11107" i="3"/>
  <c r="K11107" i="3" s="1"/>
  <c r="J11108" i="3"/>
  <c r="K11108" i="3" s="1"/>
  <c r="J11109" i="3"/>
  <c r="K11109" i="3" s="1"/>
  <c r="J11110" i="3"/>
  <c r="K11110" i="3" s="1"/>
  <c r="J11111" i="3"/>
  <c r="K11111" i="3" s="1"/>
  <c r="J11112" i="3"/>
  <c r="K11112" i="3" s="1"/>
  <c r="J11113" i="3"/>
  <c r="K11113" i="3" s="1"/>
  <c r="J11114" i="3"/>
  <c r="K11114" i="3" s="1"/>
  <c r="J11115" i="3"/>
  <c r="K11115" i="3" s="1"/>
  <c r="J11116" i="3"/>
  <c r="K11116" i="3" s="1"/>
  <c r="J11117" i="3"/>
  <c r="K11117" i="3" s="1"/>
  <c r="J11118" i="3"/>
  <c r="K11118" i="3" s="1"/>
  <c r="J11119" i="3"/>
  <c r="K11119" i="3" s="1"/>
  <c r="J11120" i="3"/>
  <c r="K11120" i="3" s="1"/>
  <c r="J11121" i="3"/>
  <c r="K11121" i="3" s="1"/>
  <c r="J11122" i="3"/>
  <c r="K11122" i="3" s="1"/>
  <c r="J11123" i="3"/>
  <c r="K11123" i="3" s="1"/>
  <c r="J11124" i="3"/>
  <c r="K11124" i="3" s="1"/>
  <c r="J11125" i="3"/>
  <c r="K11125" i="3" s="1"/>
  <c r="J11126" i="3"/>
  <c r="K11126" i="3" s="1"/>
  <c r="J11127" i="3"/>
  <c r="K11127" i="3" s="1"/>
  <c r="J11128" i="3"/>
  <c r="K11128" i="3" s="1"/>
  <c r="J11129" i="3"/>
  <c r="K11129" i="3" s="1"/>
  <c r="J11130" i="3"/>
  <c r="K11130" i="3" s="1"/>
  <c r="J11131" i="3"/>
  <c r="K11131" i="3" s="1"/>
  <c r="J11132" i="3"/>
  <c r="K11132" i="3" s="1"/>
  <c r="J11133" i="3"/>
  <c r="K11133" i="3" s="1"/>
  <c r="J11134" i="3"/>
  <c r="K11134" i="3" s="1"/>
  <c r="J11135" i="3"/>
  <c r="K11135" i="3" s="1"/>
  <c r="J11136" i="3"/>
  <c r="K11136" i="3" s="1"/>
  <c r="J11137" i="3"/>
  <c r="K11137" i="3" s="1"/>
  <c r="J11138" i="3"/>
  <c r="K11138" i="3" s="1"/>
  <c r="J11139" i="3"/>
  <c r="K11139" i="3" s="1"/>
  <c r="J11140" i="3"/>
  <c r="K11140" i="3" s="1"/>
  <c r="J11141" i="3"/>
  <c r="K11141" i="3" s="1"/>
  <c r="J11142" i="3"/>
  <c r="K11142" i="3" s="1"/>
  <c r="J11143" i="3"/>
  <c r="K11143" i="3" s="1"/>
  <c r="J11144" i="3"/>
  <c r="K11144" i="3" s="1"/>
  <c r="J11145" i="3"/>
  <c r="K11145" i="3" s="1"/>
  <c r="J11146" i="3"/>
  <c r="K11146" i="3" s="1"/>
  <c r="J11147" i="3"/>
  <c r="K11147" i="3" s="1"/>
  <c r="J11148" i="3"/>
  <c r="K11148" i="3" s="1"/>
  <c r="J11149" i="3"/>
  <c r="K11149" i="3" s="1"/>
  <c r="J11150" i="3"/>
  <c r="K11150" i="3" s="1"/>
  <c r="J11151" i="3"/>
  <c r="K11151" i="3" s="1"/>
  <c r="J11152" i="3"/>
  <c r="K11152" i="3" s="1"/>
  <c r="J11153" i="3"/>
  <c r="K11153" i="3" s="1"/>
  <c r="J11154" i="3"/>
  <c r="K11154" i="3" s="1"/>
  <c r="J11155" i="3"/>
  <c r="K11155" i="3" s="1"/>
  <c r="J11156" i="3"/>
  <c r="K11156" i="3" s="1"/>
  <c r="J11157" i="3"/>
  <c r="K11157" i="3" s="1"/>
  <c r="J11158" i="3"/>
  <c r="K11158" i="3" s="1"/>
  <c r="J11159" i="3"/>
  <c r="K11159" i="3" s="1"/>
  <c r="J11160" i="3"/>
  <c r="K11160" i="3" s="1"/>
  <c r="J11161" i="3"/>
  <c r="K11161" i="3" s="1"/>
  <c r="J11162" i="3"/>
  <c r="K11162" i="3" s="1"/>
  <c r="J11163" i="3"/>
  <c r="K11163" i="3" s="1"/>
  <c r="J11164" i="3"/>
  <c r="K11164" i="3" s="1"/>
  <c r="J11165" i="3"/>
  <c r="K11165" i="3" s="1"/>
  <c r="J11166" i="3"/>
  <c r="K11166" i="3" s="1"/>
  <c r="J11167" i="3"/>
  <c r="K11167" i="3" s="1"/>
  <c r="J11168" i="3"/>
  <c r="K11168" i="3" s="1"/>
  <c r="J11169" i="3"/>
  <c r="K11169" i="3" s="1"/>
  <c r="J11170" i="3"/>
  <c r="K11170" i="3" s="1"/>
  <c r="J11171" i="3"/>
  <c r="K11171" i="3" s="1"/>
  <c r="J11172" i="3"/>
  <c r="K11172" i="3" s="1"/>
  <c r="J11173" i="3"/>
  <c r="K11173" i="3" s="1"/>
  <c r="J11174" i="3"/>
  <c r="K11174" i="3" s="1"/>
  <c r="J11175" i="3"/>
  <c r="K11175" i="3" s="1"/>
  <c r="J11176" i="3"/>
  <c r="K11176" i="3" s="1"/>
  <c r="J11177" i="3"/>
  <c r="K11177" i="3" s="1"/>
  <c r="J11178" i="3"/>
  <c r="K11178" i="3" s="1"/>
  <c r="J11179" i="3"/>
  <c r="K11179" i="3" s="1"/>
  <c r="J11180" i="3"/>
  <c r="K11180" i="3" s="1"/>
  <c r="J11181" i="3"/>
  <c r="K11181" i="3" s="1"/>
  <c r="J11182" i="3"/>
  <c r="K11182" i="3" s="1"/>
  <c r="J11183" i="3"/>
  <c r="K11183" i="3" s="1"/>
  <c r="J11184" i="3"/>
  <c r="K11184" i="3" s="1"/>
  <c r="J11185" i="3"/>
  <c r="K11185" i="3" s="1"/>
  <c r="J11186" i="3"/>
  <c r="K11186" i="3" s="1"/>
  <c r="J11187" i="3"/>
  <c r="K11187" i="3" s="1"/>
  <c r="J11188" i="3"/>
  <c r="K11188" i="3" s="1"/>
  <c r="J11189" i="3"/>
  <c r="K11189" i="3" s="1"/>
  <c r="J11190" i="3"/>
  <c r="K11190" i="3" s="1"/>
  <c r="J11191" i="3"/>
  <c r="K11191" i="3" s="1"/>
  <c r="J11192" i="3"/>
  <c r="K11192" i="3" s="1"/>
  <c r="J11193" i="3"/>
  <c r="K11193" i="3" s="1"/>
  <c r="J11194" i="3"/>
  <c r="K11194" i="3" s="1"/>
  <c r="J11195" i="3"/>
  <c r="K11195" i="3" s="1"/>
  <c r="J11196" i="3"/>
  <c r="K11196" i="3" s="1"/>
  <c r="J11197" i="3"/>
  <c r="K11197" i="3" s="1"/>
  <c r="J11198" i="3"/>
  <c r="K11198" i="3" s="1"/>
  <c r="J11199" i="3"/>
  <c r="K11199" i="3" s="1"/>
  <c r="J11200" i="3"/>
  <c r="K11200" i="3" s="1"/>
  <c r="J11201" i="3"/>
  <c r="K11201" i="3" s="1"/>
  <c r="J11202" i="3"/>
  <c r="K11202" i="3" s="1"/>
  <c r="J11203" i="3"/>
  <c r="K11203" i="3" s="1"/>
  <c r="J11204" i="3"/>
  <c r="K11204" i="3" s="1"/>
  <c r="J11205" i="3"/>
  <c r="K11205" i="3" s="1"/>
  <c r="J11206" i="3"/>
  <c r="K11206" i="3" s="1"/>
  <c r="J11207" i="3"/>
  <c r="K11207" i="3" s="1"/>
  <c r="J11208" i="3"/>
  <c r="K11208" i="3" s="1"/>
  <c r="J11209" i="3"/>
  <c r="K11209" i="3" s="1"/>
  <c r="J11210" i="3"/>
  <c r="K11210" i="3" s="1"/>
  <c r="J11211" i="3"/>
  <c r="K11211" i="3" s="1"/>
  <c r="J11212" i="3"/>
  <c r="K11212" i="3" s="1"/>
  <c r="J11213" i="3"/>
  <c r="K11213" i="3" s="1"/>
  <c r="J11214" i="3"/>
  <c r="K11214" i="3" s="1"/>
  <c r="J11215" i="3"/>
  <c r="K11215" i="3" s="1"/>
  <c r="J11216" i="3"/>
  <c r="K11216" i="3" s="1"/>
  <c r="J11217" i="3"/>
  <c r="K11217" i="3" s="1"/>
  <c r="J11218" i="3"/>
  <c r="K11218" i="3" s="1"/>
  <c r="J11219" i="3"/>
  <c r="K11219" i="3" s="1"/>
  <c r="J11220" i="3"/>
  <c r="K11220" i="3" s="1"/>
  <c r="J11221" i="3"/>
  <c r="K11221" i="3" s="1"/>
  <c r="J11222" i="3"/>
  <c r="K11222" i="3" s="1"/>
  <c r="J11223" i="3"/>
  <c r="K11223" i="3" s="1"/>
  <c r="J11224" i="3"/>
  <c r="K11224" i="3" s="1"/>
  <c r="J11225" i="3"/>
  <c r="K11225" i="3" s="1"/>
  <c r="J11226" i="3"/>
  <c r="K11226" i="3" s="1"/>
  <c r="J11227" i="3"/>
  <c r="K11227" i="3" s="1"/>
  <c r="J11228" i="3"/>
  <c r="K11228" i="3" s="1"/>
  <c r="J11229" i="3"/>
  <c r="K11229" i="3" s="1"/>
  <c r="J11230" i="3"/>
  <c r="K11230" i="3" s="1"/>
  <c r="J11231" i="3"/>
  <c r="K11231" i="3" s="1"/>
  <c r="J11232" i="3"/>
  <c r="K11232" i="3" s="1"/>
  <c r="J11233" i="3"/>
  <c r="K11233" i="3" s="1"/>
  <c r="J11234" i="3"/>
  <c r="K11234" i="3" s="1"/>
  <c r="J11235" i="3"/>
  <c r="K11235" i="3" s="1"/>
  <c r="J11236" i="3"/>
  <c r="K11236" i="3" s="1"/>
  <c r="J11237" i="3"/>
  <c r="K11237" i="3" s="1"/>
  <c r="J11238" i="3"/>
  <c r="K11238" i="3" s="1"/>
  <c r="J11239" i="3"/>
  <c r="K11239" i="3" s="1"/>
  <c r="J11240" i="3"/>
  <c r="K11240" i="3" s="1"/>
  <c r="J11241" i="3"/>
  <c r="K11241" i="3" s="1"/>
  <c r="J11242" i="3"/>
  <c r="K11242" i="3" s="1"/>
  <c r="J11243" i="3"/>
  <c r="K11243" i="3" s="1"/>
  <c r="J11244" i="3"/>
  <c r="K11244" i="3" s="1"/>
  <c r="J11245" i="3"/>
  <c r="K11245" i="3" s="1"/>
  <c r="J11246" i="3"/>
  <c r="K11246" i="3" s="1"/>
  <c r="J11247" i="3"/>
  <c r="K11247" i="3" s="1"/>
  <c r="J11248" i="3"/>
  <c r="K11248" i="3" s="1"/>
  <c r="J11249" i="3"/>
  <c r="K11249" i="3" s="1"/>
  <c r="J11250" i="3"/>
  <c r="K11250" i="3" s="1"/>
  <c r="J11251" i="3"/>
  <c r="K11251" i="3" s="1"/>
  <c r="J11252" i="3"/>
  <c r="K11252" i="3" s="1"/>
  <c r="J11253" i="3"/>
  <c r="K11253" i="3" s="1"/>
  <c r="J11254" i="3"/>
  <c r="K11254" i="3" s="1"/>
  <c r="J11255" i="3"/>
  <c r="K11255" i="3" s="1"/>
  <c r="J11256" i="3"/>
  <c r="K11256" i="3" s="1"/>
  <c r="J11257" i="3"/>
  <c r="K11257" i="3" s="1"/>
  <c r="J11258" i="3"/>
  <c r="K11258" i="3" s="1"/>
  <c r="J11259" i="3"/>
  <c r="K11259" i="3" s="1"/>
  <c r="J11260" i="3"/>
  <c r="K11260" i="3" s="1"/>
  <c r="J11261" i="3"/>
  <c r="K11261" i="3" s="1"/>
  <c r="J11262" i="3"/>
  <c r="K11262" i="3" s="1"/>
  <c r="J11263" i="3"/>
  <c r="K11263" i="3" s="1"/>
  <c r="J11264" i="3"/>
  <c r="K11264" i="3" s="1"/>
  <c r="J11265" i="3"/>
  <c r="K11265" i="3" s="1"/>
  <c r="J11266" i="3"/>
  <c r="K11266" i="3" s="1"/>
  <c r="J11267" i="3"/>
  <c r="K11267" i="3" s="1"/>
  <c r="J11268" i="3"/>
  <c r="K11268" i="3" s="1"/>
  <c r="J11269" i="3"/>
  <c r="K11269" i="3" s="1"/>
  <c r="J11270" i="3"/>
  <c r="K11270" i="3" s="1"/>
  <c r="J11271" i="3"/>
  <c r="K11271" i="3" s="1"/>
  <c r="J11272" i="3"/>
  <c r="K11272" i="3" s="1"/>
  <c r="J11273" i="3"/>
  <c r="K11273" i="3" s="1"/>
  <c r="J11274" i="3"/>
  <c r="K11274" i="3" s="1"/>
  <c r="J11275" i="3"/>
  <c r="K11275" i="3" s="1"/>
  <c r="J11276" i="3"/>
  <c r="K11276" i="3" s="1"/>
  <c r="J11277" i="3"/>
  <c r="K11277" i="3" s="1"/>
  <c r="J11278" i="3"/>
  <c r="K11278" i="3" s="1"/>
  <c r="J11279" i="3"/>
  <c r="K11279" i="3" s="1"/>
  <c r="J11280" i="3"/>
  <c r="K11280" i="3" s="1"/>
  <c r="J11281" i="3"/>
  <c r="K11281" i="3" s="1"/>
  <c r="J11282" i="3"/>
  <c r="K11282" i="3" s="1"/>
  <c r="J11283" i="3"/>
  <c r="K11283" i="3" s="1"/>
  <c r="J11284" i="3"/>
  <c r="K11284" i="3" s="1"/>
  <c r="J11285" i="3"/>
  <c r="K11285" i="3" s="1"/>
  <c r="J11286" i="3"/>
  <c r="K11286" i="3" s="1"/>
  <c r="J11287" i="3"/>
  <c r="K11287" i="3" s="1"/>
  <c r="J11288" i="3"/>
  <c r="K11288" i="3" s="1"/>
  <c r="J11289" i="3"/>
  <c r="K11289" i="3" s="1"/>
  <c r="J11290" i="3"/>
  <c r="K11290" i="3" s="1"/>
  <c r="J11291" i="3"/>
  <c r="K11291" i="3" s="1"/>
  <c r="J11292" i="3"/>
  <c r="K11292" i="3" s="1"/>
  <c r="J11293" i="3"/>
  <c r="K11293" i="3" s="1"/>
  <c r="J11294" i="3"/>
  <c r="K11294" i="3" s="1"/>
  <c r="J11295" i="3"/>
  <c r="K11295" i="3" s="1"/>
  <c r="J11296" i="3"/>
  <c r="K11296" i="3" s="1"/>
  <c r="J11297" i="3"/>
  <c r="K11297" i="3" s="1"/>
  <c r="J11298" i="3"/>
  <c r="K11298" i="3" s="1"/>
  <c r="J11299" i="3"/>
  <c r="K11299" i="3" s="1"/>
  <c r="J11300" i="3"/>
  <c r="K11300" i="3" s="1"/>
  <c r="J11301" i="3"/>
  <c r="K11301" i="3" s="1"/>
  <c r="J11302" i="3"/>
  <c r="K11302" i="3" s="1"/>
  <c r="J11303" i="3"/>
  <c r="K11303" i="3" s="1"/>
  <c r="J11304" i="3"/>
  <c r="K11304" i="3" s="1"/>
  <c r="J11305" i="3"/>
  <c r="K11305" i="3" s="1"/>
  <c r="J11306" i="3"/>
  <c r="K11306" i="3" s="1"/>
  <c r="J11307" i="3"/>
  <c r="K11307" i="3" s="1"/>
  <c r="J11308" i="3"/>
  <c r="K11308" i="3" s="1"/>
  <c r="J11309" i="3"/>
  <c r="K11309" i="3" s="1"/>
  <c r="J11310" i="3"/>
  <c r="K11310" i="3" s="1"/>
  <c r="J11311" i="3"/>
  <c r="K11311" i="3" s="1"/>
  <c r="J11312" i="3"/>
  <c r="K11312" i="3" s="1"/>
  <c r="J11313" i="3"/>
  <c r="K11313" i="3" s="1"/>
  <c r="J11314" i="3"/>
  <c r="K11314" i="3" s="1"/>
  <c r="J11315" i="3"/>
  <c r="K11315" i="3" s="1"/>
  <c r="J11316" i="3"/>
  <c r="K11316" i="3" s="1"/>
  <c r="J11317" i="3"/>
  <c r="K11317" i="3" s="1"/>
  <c r="J11318" i="3"/>
  <c r="K11318" i="3" s="1"/>
  <c r="J11319" i="3"/>
  <c r="K11319" i="3" s="1"/>
  <c r="J11320" i="3"/>
  <c r="K11320" i="3" s="1"/>
  <c r="J11321" i="3"/>
  <c r="K11321" i="3" s="1"/>
  <c r="J11322" i="3"/>
  <c r="K11322" i="3" s="1"/>
  <c r="J11323" i="3"/>
  <c r="K11323" i="3" s="1"/>
  <c r="J11324" i="3"/>
  <c r="K11324" i="3" s="1"/>
  <c r="J11325" i="3"/>
  <c r="K11325" i="3" s="1"/>
  <c r="J11326" i="3"/>
  <c r="K11326" i="3" s="1"/>
  <c r="J11327" i="3"/>
  <c r="K11327" i="3" s="1"/>
  <c r="J11328" i="3"/>
  <c r="K11328" i="3" s="1"/>
  <c r="J11329" i="3"/>
  <c r="K11329" i="3" s="1"/>
  <c r="J11330" i="3"/>
  <c r="K11330" i="3" s="1"/>
  <c r="J11331" i="3"/>
  <c r="K11331" i="3" s="1"/>
  <c r="J11332" i="3"/>
  <c r="K11332" i="3" s="1"/>
  <c r="J11333" i="3"/>
  <c r="K11333" i="3" s="1"/>
  <c r="J11334" i="3"/>
  <c r="K11334" i="3" s="1"/>
  <c r="J11335" i="3"/>
  <c r="K11335" i="3" s="1"/>
  <c r="J11336" i="3"/>
  <c r="K11336" i="3" s="1"/>
  <c r="J11337" i="3"/>
  <c r="K11337" i="3" s="1"/>
  <c r="J11338" i="3"/>
  <c r="K11338" i="3" s="1"/>
  <c r="J11339" i="3"/>
  <c r="K11339" i="3" s="1"/>
  <c r="J11340" i="3"/>
  <c r="K11340" i="3" s="1"/>
  <c r="J11341" i="3"/>
  <c r="K11341" i="3" s="1"/>
  <c r="J11342" i="3"/>
  <c r="K11342" i="3" s="1"/>
  <c r="J11343" i="3"/>
  <c r="K11343" i="3" s="1"/>
  <c r="J11344" i="3"/>
  <c r="K11344" i="3" s="1"/>
  <c r="J11345" i="3"/>
  <c r="K11345" i="3" s="1"/>
  <c r="J11346" i="3"/>
  <c r="K11346" i="3" s="1"/>
  <c r="J11347" i="3"/>
  <c r="K11347" i="3" s="1"/>
  <c r="J11348" i="3"/>
  <c r="K11348" i="3" s="1"/>
  <c r="J11349" i="3"/>
  <c r="K11349" i="3" s="1"/>
  <c r="J11350" i="3"/>
  <c r="K11350" i="3" s="1"/>
  <c r="J11351" i="3"/>
  <c r="K11351" i="3" s="1"/>
  <c r="J11352" i="3"/>
  <c r="K11352" i="3" s="1"/>
  <c r="J11353" i="3"/>
  <c r="K11353" i="3" s="1"/>
  <c r="J11354" i="3"/>
  <c r="K11354" i="3" s="1"/>
  <c r="J11355" i="3"/>
  <c r="K11355" i="3" s="1"/>
  <c r="J11356" i="3"/>
  <c r="K11356" i="3" s="1"/>
  <c r="J11357" i="3"/>
  <c r="K11357" i="3" s="1"/>
  <c r="J11358" i="3"/>
  <c r="K11358" i="3" s="1"/>
  <c r="J11359" i="3"/>
  <c r="K11359" i="3" s="1"/>
  <c r="J11360" i="3"/>
  <c r="K11360" i="3" s="1"/>
  <c r="J11361" i="3"/>
  <c r="K11361" i="3" s="1"/>
  <c r="J11362" i="3"/>
  <c r="K11362" i="3" s="1"/>
  <c r="J11363" i="3"/>
  <c r="K11363" i="3" s="1"/>
  <c r="J11364" i="3"/>
  <c r="K11364" i="3" s="1"/>
  <c r="J11365" i="3"/>
  <c r="K11365" i="3" s="1"/>
  <c r="J11366" i="3"/>
  <c r="K11366" i="3" s="1"/>
  <c r="J11367" i="3"/>
  <c r="K11367" i="3" s="1"/>
  <c r="J11368" i="3"/>
  <c r="K11368" i="3" s="1"/>
  <c r="J11369" i="3"/>
  <c r="K11369" i="3" s="1"/>
  <c r="J11370" i="3"/>
  <c r="K11370" i="3" s="1"/>
  <c r="J11371" i="3"/>
  <c r="K11371" i="3" s="1"/>
  <c r="J11372" i="3"/>
  <c r="K11372" i="3" s="1"/>
  <c r="J11373" i="3"/>
  <c r="K11373" i="3" s="1"/>
  <c r="J11374" i="3"/>
  <c r="K11374" i="3" s="1"/>
  <c r="J11375" i="3"/>
  <c r="K11375" i="3" s="1"/>
  <c r="J11376" i="3"/>
  <c r="K11376" i="3" s="1"/>
  <c r="J11377" i="3"/>
  <c r="K11377" i="3" s="1"/>
  <c r="J11378" i="3"/>
  <c r="K11378" i="3" s="1"/>
  <c r="J11379" i="3"/>
  <c r="K11379" i="3" s="1"/>
  <c r="J11380" i="3"/>
  <c r="K11380" i="3" s="1"/>
  <c r="J11381" i="3"/>
  <c r="K11381" i="3" s="1"/>
  <c r="J11382" i="3"/>
  <c r="K11382" i="3" s="1"/>
  <c r="J11383" i="3"/>
  <c r="K11383" i="3" s="1"/>
  <c r="J11384" i="3"/>
  <c r="K11384" i="3" s="1"/>
  <c r="J11385" i="3"/>
  <c r="K11385" i="3" s="1"/>
  <c r="J11386" i="3"/>
  <c r="K11386" i="3" s="1"/>
  <c r="J11387" i="3"/>
  <c r="K11387" i="3" s="1"/>
  <c r="J11388" i="3"/>
  <c r="K11388" i="3" s="1"/>
  <c r="J11389" i="3"/>
  <c r="K11389" i="3" s="1"/>
  <c r="J11390" i="3"/>
  <c r="K11390" i="3" s="1"/>
  <c r="J11391" i="3"/>
  <c r="K11391" i="3" s="1"/>
  <c r="J11392" i="3"/>
  <c r="K11392" i="3" s="1"/>
  <c r="J11393" i="3"/>
  <c r="K11393" i="3" s="1"/>
  <c r="J11394" i="3"/>
  <c r="K11394" i="3" s="1"/>
  <c r="J11395" i="3"/>
  <c r="K11395" i="3" s="1"/>
  <c r="J11396" i="3"/>
  <c r="K11396" i="3" s="1"/>
  <c r="J11397" i="3"/>
  <c r="K11397" i="3" s="1"/>
  <c r="J11398" i="3"/>
  <c r="K11398" i="3" s="1"/>
  <c r="J11399" i="3"/>
  <c r="K11399" i="3" s="1"/>
  <c r="J11400" i="3"/>
  <c r="K11400" i="3" s="1"/>
  <c r="J11401" i="3"/>
  <c r="K11401" i="3" s="1"/>
  <c r="J11402" i="3"/>
  <c r="K11402" i="3" s="1"/>
  <c r="J11403" i="3"/>
  <c r="K11403" i="3" s="1"/>
  <c r="J11404" i="3"/>
  <c r="K11404" i="3" s="1"/>
  <c r="J11405" i="3"/>
  <c r="K11405" i="3" s="1"/>
  <c r="J11406" i="3"/>
  <c r="K11406" i="3" s="1"/>
  <c r="J11407" i="3"/>
  <c r="K11407" i="3" s="1"/>
  <c r="J11408" i="3"/>
  <c r="K11408" i="3" s="1"/>
  <c r="J11409" i="3"/>
  <c r="K11409" i="3" s="1"/>
  <c r="J11410" i="3"/>
  <c r="K11410" i="3" s="1"/>
  <c r="J11411" i="3"/>
  <c r="K11411" i="3" s="1"/>
  <c r="J11412" i="3"/>
  <c r="K11412" i="3" s="1"/>
  <c r="J11413" i="3"/>
  <c r="K11413" i="3" s="1"/>
  <c r="J11414" i="3"/>
  <c r="K11414" i="3" s="1"/>
  <c r="J11415" i="3"/>
  <c r="K11415" i="3" s="1"/>
  <c r="J11416" i="3"/>
  <c r="K11416" i="3" s="1"/>
  <c r="J11417" i="3"/>
  <c r="K11417" i="3" s="1"/>
  <c r="J11418" i="3"/>
  <c r="K11418" i="3" s="1"/>
  <c r="J11419" i="3"/>
  <c r="K11419" i="3" s="1"/>
  <c r="J11420" i="3"/>
  <c r="K11420" i="3" s="1"/>
  <c r="J11421" i="3"/>
  <c r="K11421" i="3" s="1"/>
  <c r="J11422" i="3"/>
  <c r="K11422" i="3" s="1"/>
  <c r="J11423" i="3"/>
  <c r="K11423" i="3" s="1"/>
  <c r="J11424" i="3"/>
  <c r="K11424" i="3" s="1"/>
  <c r="J11425" i="3"/>
  <c r="K11425" i="3" s="1"/>
  <c r="J11426" i="3"/>
  <c r="K11426" i="3" s="1"/>
  <c r="J11427" i="3"/>
  <c r="K11427" i="3" s="1"/>
  <c r="J11428" i="3"/>
  <c r="K11428" i="3" s="1"/>
  <c r="J11429" i="3"/>
  <c r="K11429" i="3" s="1"/>
  <c r="J11430" i="3"/>
  <c r="K11430" i="3" s="1"/>
  <c r="J11431" i="3"/>
  <c r="K11431" i="3" s="1"/>
  <c r="J11432" i="3"/>
  <c r="K11432" i="3" s="1"/>
  <c r="J11433" i="3"/>
  <c r="K11433" i="3" s="1"/>
  <c r="J11434" i="3"/>
  <c r="K11434" i="3" s="1"/>
  <c r="J11435" i="3"/>
  <c r="K11435" i="3" s="1"/>
  <c r="J11436" i="3"/>
  <c r="K11436" i="3" s="1"/>
  <c r="J11437" i="3"/>
  <c r="K11437" i="3" s="1"/>
  <c r="J11438" i="3"/>
  <c r="K11438" i="3" s="1"/>
  <c r="J11439" i="3"/>
  <c r="K11439" i="3" s="1"/>
  <c r="J11440" i="3"/>
  <c r="K11440" i="3" s="1"/>
  <c r="J11441" i="3"/>
  <c r="K11441" i="3" s="1"/>
  <c r="J11442" i="3"/>
  <c r="K11442" i="3" s="1"/>
  <c r="J11443" i="3"/>
  <c r="K11443" i="3" s="1"/>
  <c r="J11444" i="3"/>
  <c r="K11444" i="3" s="1"/>
  <c r="J11445" i="3"/>
  <c r="K11445" i="3" s="1"/>
  <c r="J11446" i="3"/>
  <c r="K11446" i="3" s="1"/>
  <c r="J11447" i="3"/>
  <c r="K11447" i="3" s="1"/>
  <c r="J11448" i="3"/>
  <c r="K11448" i="3" s="1"/>
  <c r="J11449" i="3"/>
  <c r="K11449" i="3" s="1"/>
  <c r="J11450" i="3"/>
  <c r="K11450" i="3" s="1"/>
  <c r="J11451" i="3"/>
  <c r="K11451" i="3" s="1"/>
  <c r="J11452" i="3"/>
  <c r="K11452" i="3" s="1"/>
  <c r="J11453" i="3"/>
  <c r="K11453" i="3" s="1"/>
  <c r="J11454" i="3"/>
  <c r="K11454" i="3" s="1"/>
  <c r="J11455" i="3"/>
  <c r="K11455" i="3" s="1"/>
  <c r="J11456" i="3"/>
  <c r="K11456" i="3" s="1"/>
  <c r="J11457" i="3"/>
  <c r="K11457" i="3" s="1"/>
  <c r="J11458" i="3"/>
  <c r="K11458" i="3" s="1"/>
  <c r="J11459" i="3"/>
  <c r="K11459" i="3" s="1"/>
  <c r="J11460" i="3"/>
  <c r="K11460" i="3" s="1"/>
  <c r="J11461" i="3"/>
  <c r="K11461" i="3" s="1"/>
  <c r="J11462" i="3"/>
  <c r="K11462" i="3" s="1"/>
  <c r="J11463" i="3"/>
  <c r="K11463" i="3" s="1"/>
  <c r="J11464" i="3"/>
  <c r="K11464" i="3" s="1"/>
  <c r="J11465" i="3"/>
  <c r="K11465" i="3" s="1"/>
  <c r="J11466" i="3"/>
  <c r="K11466" i="3" s="1"/>
  <c r="J11467" i="3"/>
  <c r="K11467" i="3" s="1"/>
  <c r="J11468" i="3"/>
  <c r="K11468" i="3" s="1"/>
  <c r="J11469" i="3"/>
  <c r="K11469" i="3" s="1"/>
  <c r="J11470" i="3"/>
  <c r="K11470" i="3" s="1"/>
  <c r="J11471" i="3"/>
  <c r="K11471" i="3" s="1"/>
  <c r="J11472" i="3"/>
  <c r="K11472" i="3" s="1"/>
  <c r="J11473" i="3"/>
  <c r="K11473" i="3" s="1"/>
  <c r="J11474" i="3"/>
  <c r="K11474" i="3" s="1"/>
  <c r="J11475" i="3"/>
  <c r="K11475" i="3" s="1"/>
  <c r="J11476" i="3"/>
  <c r="K11476" i="3" s="1"/>
  <c r="J11477" i="3"/>
  <c r="K11477" i="3" s="1"/>
  <c r="J11478" i="3"/>
  <c r="K11478" i="3" s="1"/>
  <c r="J11479" i="3"/>
  <c r="K11479" i="3" s="1"/>
  <c r="J11480" i="3"/>
  <c r="K11480" i="3" s="1"/>
  <c r="J11481" i="3"/>
  <c r="K11481" i="3" s="1"/>
  <c r="J11482" i="3"/>
  <c r="K11482" i="3" s="1"/>
  <c r="J11483" i="3"/>
  <c r="K11483" i="3" s="1"/>
  <c r="J11484" i="3"/>
  <c r="K11484" i="3" s="1"/>
  <c r="J11485" i="3"/>
  <c r="K11485" i="3" s="1"/>
  <c r="J11486" i="3"/>
  <c r="K11486" i="3" s="1"/>
  <c r="J11487" i="3"/>
  <c r="K11487" i="3" s="1"/>
  <c r="J11488" i="3"/>
  <c r="K11488" i="3" s="1"/>
  <c r="J11489" i="3"/>
  <c r="K11489" i="3" s="1"/>
  <c r="J11490" i="3"/>
  <c r="K11490" i="3" s="1"/>
  <c r="J11491" i="3"/>
  <c r="K11491" i="3" s="1"/>
  <c r="J11492" i="3"/>
  <c r="K11492" i="3" s="1"/>
  <c r="J11493" i="3"/>
  <c r="K11493" i="3" s="1"/>
  <c r="J11494" i="3"/>
  <c r="K11494" i="3" s="1"/>
  <c r="J11495" i="3"/>
  <c r="K11495" i="3" s="1"/>
  <c r="J11496" i="3"/>
  <c r="K11496" i="3" s="1"/>
  <c r="J11497" i="3"/>
  <c r="K11497" i="3" s="1"/>
  <c r="J11498" i="3"/>
  <c r="K11498" i="3" s="1"/>
  <c r="J11499" i="3"/>
  <c r="K11499" i="3" s="1"/>
  <c r="J11500" i="3"/>
  <c r="K11500" i="3" s="1"/>
  <c r="J11501" i="3"/>
  <c r="K11501" i="3" s="1"/>
  <c r="J11502" i="3"/>
  <c r="K11502" i="3" s="1"/>
  <c r="J11503" i="3"/>
  <c r="K11503" i="3" s="1"/>
  <c r="J11504" i="3"/>
  <c r="K11504" i="3" s="1"/>
  <c r="J11505" i="3"/>
  <c r="K11505" i="3" s="1"/>
  <c r="J11506" i="3"/>
  <c r="K11506" i="3" s="1"/>
  <c r="J11507" i="3"/>
  <c r="K11507" i="3" s="1"/>
  <c r="J11508" i="3"/>
  <c r="K11508" i="3" s="1"/>
  <c r="J11509" i="3"/>
  <c r="K11509" i="3" s="1"/>
  <c r="J11510" i="3"/>
  <c r="K11510" i="3" s="1"/>
  <c r="J11511" i="3"/>
  <c r="K11511" i="3" s="1"/>
  <c r="J11512" i="3"/>
  <c r="K11512" i="3" s="1"/>
  <c r="J11513" i="3"/>
  <c r="K11513" i="3" s="1"/>
  <c r="J11514" i="3"/>
  <c r="K11514" i="3" s="1"/>
  <c r="J11515" i="3"/>
  <c r="K11515" i="3" s="1"/>
  <c r="J11516" i="3"/>
  <c r="K11516" i="3" s="1"/>
  <c r="J11517" i="3"/>
  <c r="K11517" i="3" s="1"/>
  <c r="J11518" i="3"/>
  <c r="K11518" i="3" s="1"/>
  <c r="J11519" i="3"/>
  <c r="K11519" i="3" s="1"/>
  <c r="J11520" i="3"/>
  <c r="K11520" i="3" s="1"/>
  <c r="J11521" i="3"/>
  <c r="K11521" i="3" s="1"/>
  <c r="J11522" i="3"/>
  <c r="K11522" i="3" s="1"/>
  <c r="J11523" i="3"/>
  <c r="K11523" i="3" s="1"/>
  <c r="J11524" i="3"/>
  <c r="K11524" i="3" s="1"/>
  <c r="J11525" i="3"/>
  <c r="K11525" i="3" s="1"/>
  <c r="J11526" i="3"/>
  <c r="K11526" i="3" s="1"/>
  <c r="J11527" i="3"/>
  <c r="K11527" i="3" s="1"/>
  <c r="J11528" i="3"/>
  <c r="K11528" i="3" s="1"/>
  <c r="J11529" i="3"/>
  <c r="K11529" i="3" s="1"/>
  <c r="J11530" i="3"/>
  <c r="K11530" i="3" s="1"/>
  <c r="J11531" i="3"/>
  <c r="K11531" i="3" s="1"/>
  <c r="J11532" i="3"/>
  <c r="K11532" i="3" s="1"/>
  <c r="J11533" i="3"/>
  <c r="K11533" i="3" s="1"/>
  <c r="J11534" i="3"/>
  <c r="K11534" i="3" s="1"/>
  <c r="J11535" i="3"/>
  <c r="K11535" i="3" s="1"/>
  <c r="J11536" i="3"/>
  <c r="K11536" i="3" s="1"/>
  <c r="J11537" i="3"/>
  <c r="K11537" i="3" s="1"/>
  <c r="J11538" i="3"/>
  <c r="K11538" i="3" s="1"/>
  <c r="J11539" i="3"/>
  <c r="K11539" i="3" s="1"/>
  <c r="J11540" i="3"/>
  <c r="K11540" i="3" s="1"/>
  <c r="J11541" i="3"/>
  <c r="K11541" i="3" s="1"/>
  <c r="J11542" i="3"/>
  <c r="K11542" i="3" s="1"/>
  <c r="J11543" i="3"/>
  <c r="K11543" i="3" s="1"/>
  <c r="J11544" i="3"/>
  <c r="K11544" i="3" s="1"/>
  <c r="J11545" i="3"/>
  <c r="K11545" i="3" s="1"/>
  <c r="J11546" i="3"/>
  <c r="K11546" i="3" s="1"/>
  <c r="J11547" i="3"/>
  <c r="K11547" i="3" s="1"/>
  <c r="J11548" i="3"/>
  <c r="K11548" i="3" s="1"/>
  <c r="J11549" i="3"/>
  <c r="K11549" i="3" s="1"/>
  <c r="J11550" i="3"/>
  <c r="K11550" i="3" s="1"/>
  <c r="J11551" i="3"/>
  <c r="K11551" i="3" s="1"/>
  <c r="J11552" i="3"/>
  <c r="K11552" i="3" s="1"/>
  <c r="J11553" i="3"/>
  <c r="K11553" i="3" s="1"/>
  <c r="J11554" i="3"/>
  <c r="K11554" i="3" s="1"/>
  <c r="J11555" i="3"/>
  <c r="K11555" i="3" s="1"/>
  <c r="J11556" i="3"/>
  <c r="K11556" i="3" s="1"/>
  <c r="J11557" i="3"/>
  <c r="K11557" i="3" s="1"/>
  <c r="J11558" i="3"/>
  <c r="K11558" i="3" s="1"/>
  <c r="J11559" i="3"/>
  <c r="K11559" i="3" s="1"/>
  <c r="J11560" i="3"/>
  <c r="K11560" i="3" s="1"/>
  <c r="J11561" i="3"/>
  <c r="K11561" i="3" s="1"/>
  <c r="J11562" i="3"/>
  <c r="K11562" i="3" s="1"/>
  <c r="J11563" i="3"/>
  <c r="K11563" i="3" s="1"/>
  <c r="J11564" i="3"/>
  <c r="K11564" i="3" s="1"/>
  <c r="J11565" i="3"/>
  <c r="K11565" i="3" s="1"/>
  <c r="J11566" i="3"/>
  <c r="K11566" i="3" s="1"/>
  <c r="J11567" i="3"/>
  <c r="K11567" i="3" s="1"/>
  <c r="J11568" i="3"/>
  <c r="K11568" i="3" s="1"/>
  <c r="J11569" i="3"/>
  <c r="K11569" i="3" s="1"/>
  <c r="J11570" i="3"/>
  <c r="K11570" i="3" s="1"/>
  <c r="J11571" i="3"/>
  <c r="K11571" i="3" s="1"/>
  <c r="J11572" i="3"/>
  <c r="K11572" i="3" s="1"/>
  <c r="J11573" i="3"/>
  <c r="K11573" i="3" s="1"/>
  <c r="J11574" i="3"/>
  <c r="K11574" i="3" s="1"/>
  <c r="J11575" i="3"/>
  <c r="K11575" i="3" s="1"/>
  <c r="J11576" i="3"/>
  <c r="K11576" i="3" s="1"/>
  <c r="J11577" i="3"/>
  <c r="K11577" i="3" s="1"/>
  <c r="J11578" i="3"/>
  <c r="K11578" i="3" s="1"/>
  <c r="J11579" i="3"/>
  <c r="K11579" i="3" s="1"/>
  <c r="J11580" i="3"/>
  <c r="K11580" i="3" s="1"/>
  <c r="J11581" i="3"/>
  <c r="K11581" i="3" s="1"/>
  <c r="J11582" i="3"/>
  <c r="K11582" i="3" s="1"/>
  <c r="J11583" i="3"/>
  <c r="K11583" i="3" s="1"/>
  <c r="J11584" i="3"/>
  <c r="K11584" i="3" s="1"/>
  <c r="J11585" i="3"/>
  <c r="K11585" i="3" s="1"/>
  <c r="J11586" i="3"/>
  <c r="K11586" i="3" s="1"/>
  <c r="J11587" i="3"/>
  <c r="K11587" i="3" s="1"/>
  <c r="J11588" i="3"/>
  <c r="K11588" i="3" s="1"/>
  <c r="J11589" i="3"/>
  <c r="K11589" i="3" s="1"/>
  <c r="J11590" i="3"/>
  <c r="K11590" i="3" s="1"/>
  <c r="J11591" i="3"/>
  <c r="K11591" i="3" s="1"/>
  <c r="J11592" i="3"/>
  <c r="K11592" i="3" s="1"/>
  <c r="J11593" i="3"/>
  <c r="K11593" i="3" s="1"/>
  <c r="J11594" i="3"/>
  <c r="K11594" i="3" s="1"/>
  <c r="J11595" i="3"/>
  <c r="K11595" i="3" s="1"/>
  <c r="J11596" i="3"/>
  <c r="K11596" i="3" s="1"/>
  <c r="J11597" i="3"/>
  <c r="K11597" i="3" s="1"/>
  <c r="J11598" i="3"/>
  <c r="K11598" i="3" s="1"/>
  <c r="J11599" i="3"/>
  <c r="K11599" i="3" s="1"/>
  <c r="J11600" i="3"/>
  <c r="K11600" i="3" s="1"/>
  <c r="J11601" i="3"/>
  <c r="K11601" i="3" s="1"/>
  <c r="J11602" i="3"/>
  <c r="K11602" i="3" s="1"/>
  <c r="J11603" i="3"/>
  <c r="K11603" i="3" s="1"/>
  <c r="J11604" i="3"/>
  <c r="K11604" i="3" s="1"/>
  <c r="J11605" i="3"/>
  <c r="K11605" i="3" s="1"/>
  <c r="J11606" i="3"/>
  <c r="K11606" i="3" s="1"/>
  <c r="J11607" i="3"/>
  <c r="K11607" i="3" s="1"/>
  <c r="J11608" i="3"/>
  <c r="K11608" i="3" s="1"/>
  <c r="J11609" i="3"/>
  <c r="K11609" i="3" s="1"/>
  <c r="J11610" i="3"/>
  <c r="K11610" i="3" s="1"/>
  <c r="J11611" i="3"/>
  <c r="K11611" i="3" s="1"/>
  <c r="J11612" i="3"/>
  <c r="K11612" i="3" s="1"/>
  <c r="J11613" i="3"/>
  <c r="K11613" i="3" s="1"/>
  <c r="J11614" i="3"/>
  <c r="K11614" i="3" s="1"/>
  <c r="J11615" i="3"/>
  <c r="K11615" i="3" s="1"/>
  <c r="J11616" i="3"/>
  <c r="K11616" i="3" s="1"/>
  <c r="J11617" i="3"/>
  <c r="K11617" i="3" s="1"/>
  <c r="J11618" i="3"/>
  <c r="K11618" i="3" s="1"/>
  <c r="J11619" i="3"/>
  <c r="K11619" i="3" s="1"/>
  <c r="J11620" i="3"/>
  <c r="K11620" i="3" s="1"/>
  <c r="J11621" i="3"/>
  <c r="K11621" i="3" s="1"/>
  <c r="J11622" i="3"/>
  <c r="K11622" i="3" s="1"/>
  <c r="J11623" i="3"/>
  <c r="K11623" i="3" s="1"/>
  <c r="J11624" i="3"/>
  <c r="K11624" i="3" s="1"/>
  <c r="J11625" i="3"/>
  <c r="K11625" i="3" s="1"/>
  <c r="J11626" i="3"/>
  <c r="K11626" i="3" s="1"/>
  <c r="J11627" i="3"/>
  <c r="K11627" i="3" s="1"/>
  <c r="J11628" i="3"/>
  <c r="K11628" i="3" s="1"/>
  <c r="J11629" i="3"/>
  <c r="K11629" i="3" s="1"/>
  <c r="J11630" i="3"/>
  <c r="K11630" i="3" s="1"/>
  <c r="J11631" i="3"/>
  <c r="K11631" i="3" s="1"/>
  <c r="J11632" i="3"/>
  <c r="K11632" i="3" s="1"/>
  <c r="J11633" i="3"/>
  <c r="K11633" i="3" s="1"/>
  <c r="J11634" i="3"/>
  <c r="K11634" i="3" s="1"/>
  <c r="J11635" i="3"/>
  <c r="K11635" i="3" s="1"/>
  <c r="J11636" i="3"/>
  <c r="K11636" i="3" s="1"/>
  <c r="J11637" i="3"/>
  <c r="K11637" i="3" s="1"/>
  <c r="J11638" i="3"/>
  <c r="K11638" i="3" s="1"/>
  <c r="J11639" i="3"/>
  <c r="K11639" i="3" s="1"/>
  <c r="J11640" i="3"/>
  <c r="K11640" i="3" s="1"/>
  <c r="J11641" i="3"/>
  <c r="K11641" i="3" s="1"/>
  <c r="J11642" i="3"/>
  <c r="K11642" i="3" s="1"/>
  <c r="J11643" i="3"/>
  <c r="K11643" i="3" s="1"/>
  <c r="J11644" i="3"/>
  <c r="K11644" i="3" s="1"/>
  <c r="J11645" i="3"/>
  <c r="K11645" i="3" s="1"/>
  <c r="J11646" i="3"/>
  <c r="K11646" i="3" s="1"/>
  <c r="J11647" i="3"/>
  <c r="K11647" i="3" s="1"/>
  <c r="J11648" i="3"/>
  <c r="K11648" i="3" s="1"/>
  <c r="J11649" i="3"/>
  <c r="K11649" i="3" s="1"/>
  <c r="J11650" i="3"/>
  <c r="K11650" i="3" s="1"/>
  <c r="J11651" i="3"/>
  <c r="K11651" i="3" s="1"/>
  <c r="J11652" i="3"/>
  <c r="K11652" i="3" s="1"/>
  <c r="J11653" i="3"/>
  <c r="K11653" i="3" s="1"/>
  <c r="J11654" i="3"/>
  <c r="K11654" i="3" s="1"/>
  <c r="J11655" i="3"/>
  <c r="K11655" i="3" s="1"/>
  <c r="J11656" i="3"/>
  <c r="K11656" i="3" s="1"/>
  <c r="J11657" i="3"/>
  <c r="K11657" i="3" s="1"/>
  <c r="J11658" i="3"/>
  <c r="K11658" i="3" s="1"/>
  <c r="J11659" i="3"/>
  <c r="K11659" i="3" s="1"/>
  <c r="J11660" i="3"/>
  <c r="K11660" i="3" s="1"/>
  <c r="J11661" i="3"/>
  <c r="K11661" i="3" s="1"/>
  <c r="J11662" i="3"/>
  <c r="K11662" i="3" s="1"/>
  <c r="J11663" i="3"/>
  <c r="K11663" i="3" s="1"/>
  <c r="J11664" i="3"/>
  <c r="K11664" i="3" s="1"/>
  <c r="J11665" i="3"/>
  <c r="K11665" i="3" s="1"/>
  <c r="J11666" i="3"/>
  <c r="K11666" i="3" s="1"/>
  <c r="J11667" i="3"/>
  <c r="K11667" i="3" s="1"/>
  <c r="J11668" i="3"/>
  <c r="K11668" i="3" s="1"/>
  <c r="J11669" i="3"/>
  <c r="K11669" i="3" s="1"/>
  <c r="J11670" i="3"/>
  <c r="K11670" i="3" s="1"/>
  <c r="J11671" i="3"/>
  <c r="K11671" i="3" s="1"/>
  <c r="J11672" i="3"/>
  <c r="K11672" i="3" s="1"/>
  <c r="J11673" i="3"/>
  <c r="K11673" i="3" s="1"/>
  <c r="J11674" i="3"/>
  <c r="K11674" i="3" s="1"/>
  <c r="J11675" i="3"/>
  <c r="K11675" i="3" s="1"/>
  <c r="J11676" i="3"/>
  <c r="K11676" i="3" s="1"/>
  <c r="J11677" i="3"/>
  <c r="K11677" i="3" s="1"/>
  <c r="J11678" i="3"/>
  <c r="K11678" i="3" s="1"/>
  <c r="J11679" i="3"/>
  <c r="K11679" i="3" s="1"/>
  <c r="J11680" i="3"/>
  <c r="K11680" i="3" s="1"/>
  <c r="J11681" i="3"/>
  <c r="K11681" i="3" s="1"/>
  <c r="J11682" i="3"/>
  <c r="K11682" i="3" s="1"/>
  <c r="J11683" i="3"/>
  <c r="K11683" i="3" s="1"/>
  <c r="J11684" i="3"/>
  <c r="K11684" i="3" s="1"/>
  <c r="J11685" i="3"/>
  <c r="K11685" i="3" s="1"/>
  <c r="J11686" i="3"/>
  <c r="K11686" i="3" s="1"/>
  <c r="J11687" i="3"/>
  <c r="K11687" i="3" s="1"/>
  <c r="J11688" i="3"/>
  <c r="K11688" i="3" s="1"/>
  <c r="J11689" i="3"/>
  <c r="K11689" i="3" s="1"/>
  <c r="J11690" i="3"/>
  <c r="K11690" i="3" s="1"/>
  <c r="J11691" i="3"/>
  <c r="K11691" i="3" s="1"/>
  <c r="J11692" i="3"/>
  <c r="K11692" i="3" s="1"/>
  <c r="J11693" i="3"/>
  <c r="K11693" i="3" s="1"/>
  <c r="J11694" i="3"/>
  <c r="K11694" i="3" s="1"/>
  <c r="J11695" i="3"/>
  <c r="K11695" i="3" s="1"/>
  <c r="J11696" i="3"/>
  <c r="K11696" i="3" s="1"/>
  <c r="J11697" i="3"/>
  <c r="K11697" i="3" s="1"/>
  <c r="J11698" i="3"/>
  <c r="K11698" i="3" s="1"/>
  <c r="J11699" i="3"/>
  <c r="K11699" i="3" s="1"/>
  <c r="J11700" i="3"/>
  <c r="K11700" i="3" s="1"/>
  <c r="J11701" i="3"/>
  <c r="K11701" i="3" s="1"/>
  <c r="J11702" i="3"/>
  <c r="K11702" i="3" s="1"/>
  <c r="J11703" i="3"/>
  <c r="K11703" i="3" s="1"/>
  <c r="J11704" i="3"/>
  <c r="K11704" i="3" s="1"/>
  <c r="J11705" i="3"/>
  <c r="K11705" i="3" s="1"/>
  <c r="J11706" i="3"/>
  <c r="K11706" i="3" s="1"/>
  <c r="J11707" i="3"/>
  <c r="K11707" i="3" s="1"/>
  <c r="J11708" i="3"/>
  <c r="K11708" i="3" s="1"/>
  <c r="J11709" i="3"/>
  <c r="K11709" i="3" s="1"/>
  <c r="J11710" i="3"/>
  <c r="K11710" i="3" s="1"/>
  <c r="J11711" i="3"/>
  <c r="K11711" i="3" s="1"/>
  <c r="J11712" i="3"/>
  <c r="K11712" i="3" s="1"/>
  <c r="J11713" i="3"/>
  <c r="K11713" i="3" s="1"/>
  <c r="J11714" i="3"/>
  <c r="K11714" i="3" s="1"/>
  <c r="J11715" i="3"/>
  <c r="K11715" i="3" s="1"/>
  <c r="J11716" i="3"/>
  <c r="K11716" i="3" s="1"/>
  <c r="J11717" i="3"/>
  <c r="K11717" i="3" s="1"/>
  <c r="J11718" i="3"/>
  <c r="K11718" i="3" s="1"/>
  <c r="J11719" i="3"/>
  <c r="K11719" i="3" s="1"/>
  <c r="J11720" i="3"/>
  <c r="K11720" i="3" s="1"/>
  <c r="J11721" i="3"/>
  <c r="K11721" i="3" s="1"/>
  <c r="J11722" i="3"/>
  <c r="K11722" i="3" s="1"/>
  <c r="J11723" i="3"/>
  <c r="K11723" i="3" s="1"/>
  <c r="J11724" i="3"/>
  <c r="K11724" i="3" s="1"/>
  <c r="J11725" i="3"/>
  <c r="K11725" i="3" s="1"/>
  <c r="J11726" i="3"/>
  <c r="K11726" i="3" s="1"/>
  <c r="J11727" i="3"/>
  <c r="K11727" i="3" s="1"/>
  <c r="J11728" i="3"/>
  <c r="K11728" i="3" s="1"/>
  <c r="J11729" i="3"/>
  <c r="K11729" i="3" s="1"/>
  <c r="J11730" i="3"/>
  <c r="K11730" i="3" s="1"/>
  <c r="J11731" i="3"/>
  <c r="K11731" i="3" s="1"/>
  <c r="J11732" i="3"/>
  <c r="K11732" i="3" s="1"/>
  <c r="J11733" i="3"/>
  <c r="K11733" i="3" s="1"/>
  <c r="J11734" i="3"/>
  <c r="K11734" i="3" s="1"/>
  <c r="J11735" i="3"/>
  <c r="K11735" i="3" s="1"/>
  <c r="J11736" i="3"/>
  <c r="K11736" i="3" s="1"/>
  <c r="J11737" i="3"/>
  <c r="K11737" i="3" s="1"/>
  <c r="J11738" i="3"/>
  <c r="K11738" i="3" s="1"/>
  <c r="J11739" i="3"/>
  <c r="K11739" i="3" s="1"/>
  <c r="J11740" i="3"/>
  <c r="K11740" i="3" s="1"/>
  <c r="J11741" i="3"/>
  <c r="K11741" i="3" s="1"/>
  <c r="J11742" i="3"/>
  <c r="K11742" i="3" s="1"/>
  <c r="J11743" i="3"/>
  <c r="K11743" i="3" s="1"/>
  <c r="J11744" i="3"/>
  <c r="K11744" i="3" s="1"/>
  <c r="J11745" i="3"/>
  <c r="K11745" i="3" s="1"/>
  <c r="J11746" i="3"/>
  <c r="K11746" i="3" s="1"/>
  <c r="J11747" i="3"/>
  <c r="K11747" i="3" s="1"/>
  <c r="J11748" i="3"/>
  <c r="K11748" i="3" s="1"/>
  <c r="J11749" i="3"/>
  <c r="K11749" i="3" s="1"/>
  <c r="J11750" i="3"/>
  <c r="K11750" i="3" s="1"/>
  <c r="J11751" i="3"/>
  <c r="K11751" i="3" s="1"/>
  <c r="J11752" i="3"/>
  <c r="K11752" i="3" s="1"/>
  <c r="J11753" i="3"/>
  <c r="K11753" i="3" s="1"/>
  <c r="J11754" i="3"/>
  <c r="K11754" i="3" s="1"/>
  <c r="J11755" i="3"/>
  <c r="K11755" i="3" s="1"/>
  <c r="J11756" i="3"/>
  <c r="K11756" i="3" s="1"/>
  <c r="J11757" i="3"/>
  <c r="K11757" i="3" s="1"/>
  <c r="J11758" i="3"/>
  <c r="K11758" i="3" s="1"/>
  <c r="J11759" i="3"/>
  <c r="K11759" i="3" s="1"/>
  <c r="J11760" i="3"/>
  <c r="K11760" i="3" s="1"/>
  <c r="J11761" i="3"/>
  <c r="K11761" i="3" s="1"/>
  <c r="J11762" i="3"/>
  <c r="K11762" i="3" s="1"/>
  <c r="J11763" i="3"/>
  <c r="K11763" i="3" s="1"/>
  <c r="J11764" i="3"/>
  <c r="K11764" i="3" s="1"/>
  <c r="J11765" i="3"/>
  <c r="K11765" i="3" s="1"/>
  <c r="J11766" i="3"/>
  <c r="K11766" i="3" s="1"/>
  <c r="J11767" i="3"/>
  <c r="K11767" i="3" s="1"/>
  <c r="J11768" i="3"/>
  <c r="K11768" i="3" s="1"/>
  <c r="J11769" i="3"/>
  <c r="K11769" i="3" s="1"/>
  <c r="J11770" i="3"/>
  <c r="K11770" i="3" s="1"/>
  <c r="J11771" i="3"/>
  <c r="K11771" i="3" s="1"/>
  <c r="J11772" i="3"/>
  <c r="K11772" i="3" s="1"/>
  <c r="J11773" i="3"/>
  <c r="K11773" i="3" s="1"/>
  <c r="J11774" i="3"/>
  <c r="K11774" i="3" s="1"/>
  <c r="J11775" i="3"/>
  <c r="K11775" i="3" s="1"/>
  <c r="J11776" i="3"/>
  <c r="K11776" i="3" s="1"/>
  <c r="J11777" i="3"/>
  <c r="K11777" i="3" s="1"/>
  <c r="J11778" i="3"/>
  <c r="K11778" i="3" s="1"/>
  <c r="J11779" i="3"/>
  <c r="K11779" i="3" s="1"/>
  <c r="J11780" i="3"/>
  <c r="K11780" i="3" s="1"/>
  <c r="J11781" i="3"/>
  <c r="K11781" i="3" s="1"/>
  <c r="J11782" i="3"/>
  <c r="K11782" i="3" s="1"/>
  <c r="J11783" i="3"/>
  <c r="K11783" i="3" s="1"/>
  <c r="J11784" i="3"/>
  <c r="K11784" i="3" s="1"/>
  <c r="J11785" i="3"/>
  <c r="K11785" i="3" s="1"/>
  <c r="J11786" i="3"/>
  <c r="K11786" i="3" s="1"/>
  <c r="J11787" i="3"/>
  <c r="K11787" i="3" s="1"/>
  <c r="J11788" i="3"/>
  <c r="K11788" i="3" s="1"/>
  <c r="J11789" i="3"/>
  <c r="K11789" i="3" s="1"/>
  <c r="J11790" i="3"/>
  <c r="K11790" i="3" s="1"/>
  <c r="J11791" i="3"/>
  <c r="K11791" i="3" s="1"/>
  <c r="J11792" i="3"/>
  <c r="K11792" i="3" s="1"/>
  <c r="J11793" i="3"/>
  <c r="K11793" i="3" s="1"/>
  <c r="J11794" i="3"/>
  <c r="K11794" i="3" s="1"/>
  <c r="J11795" i="3"/>
  <c r="K11795" i="3" s="1"/>
  <c r="J11796" i="3"/>
  <c r="K11796" i="3" s="1"/>
  <c r="J11797" i="3"/>
  <c r="K11797" i="3" s="1"/>
  <c r="J11798" i="3"/>
  <c r="K11798" i="3" s="1"/>
  <c r="J11799" i="3"/>
  <c r="K11799" i="3" s="1"/>
  <c r="J11800" i="3"/>
  <c r="K11800" i="3" s="1"/>
  <c r="J11801" i="3"/>
  <c r="K11801" i="3" s="1"/>
  <c r="J11802" i="3"/>
  <c r="K11802" i="3" s="1"/>
  <c r="J11803" i="3"/>
  <c r="K11803" i="3" s="1"/>
  <c r="J11804" i="3"/>
  <c r="K11804" i="3" s="1"/>
  <c r="J11805" i="3"/>
  <c r="K11805" i="3" s="1"/>
  <c r="J11806" i="3"/>
  <c r="K11806" i="3" s="1"/>
  <c r="J11807" i="3"/>
  <c r="K11807" i="3" s="1"/>
  <c r="J11808" i="3"/>
  <c r="K11808" i="3" s="1"/>
  <c r="J11809" i="3"/>
  <c r="K11809" i="3" s="1"/>
  <c r="J11810" i="3"/>
  <c r="K11810" i="3" s="1"/>
  <c r="J11811" i="3"/>
  <c r="K11811" i="3" s="1"/>
  <c r="J11812" i="3"/>
  <c r="K11812" i="3" s="1"/>
  <c r="J11813" i="3"/>
  <c r="K11813" i="3" s="1"/>
  <c r="J11814" i="3"/>
  <c r="K11814" i="3" s="1"/>
  <c r="J11815" i="3"/>
  <c r="K11815" i="3" s="1"/>
  <c r="J11816" i="3"/>
  <c r="K11816" i="3" s="1"/>
  <c r="J11817" i="3"/>
  <c r="K11817" i="3" s="1"/>
  <c r="J11818" i="3"/>
  <c r="K11818" i="3" s="1"/>
  <c r="J11819" i="3"/>
  <c r="K11819" i="3" s="1"/>
  <c r="J11820" i="3"/>
  <c r="K11820" i="3" s="1"/>
  <c r="J11821" i="3"/>
  <c r="K11821" i="3" s="1"/>
  <c r="J11822" i="3"/>
  <c r="K11822" i="3" s="1"/>
  <c r="J11823" i="3"/>
  <c r="K11823" i="3" s="1"/>
  <c r="J11824" i="3"/>
  <c r="K11824" i="3" s="1"/>
  <c r="J11825" i="3"/>
  <c r="K11825" i="3" s="1"/>
  <c r="J11826" i="3"/>
  <c r="K11826" i="3" s="1"/>
  <c r="J11827" i="3"/>
  <c r="K11827" i="3" s="1"/>
  <c r="J11828" i="3"/>
  <c r="K11828" i="3" s="1"/>
  <c r="J11829" i="3"/>
  <c r="K11829" i="3" s="1"/>
  <c r="J11830" i="3"/>
  <c r="K11830" i="3" s="1"/>
  <c r="J11831" i="3"/>
  <c r="K11831" i="3" s="1"/>
  <c r="J11832" i="3"/>
  <c r="K11832" i="3" s="1"/>
  <c r="J11833" i="3"/>
  <c r="K11833" i="3" s="1"/>
  <c r="J11834" i="3"/>
  <c r="K11834" i="3" s="1"/>
  <c r="J11835" i="3"/>
  <c r="K11835" i="3" s="1"/>
  <c r="J11836" i="3"/>
  <c r="K11836" i="3" s="1"/>
  <c r="J11837" i="3"/>
  <c r="K11837" i="3" s="1"/>
  <c r="J11838" i="3"/>
  <c r="K11838" i="3" s="1"/>
  <c r="J11839" i="3"/>
  <c r="K11839" i="3" s="1"/>
  <c r="J11840" i="3"/>
  <c r="K11840" i="3" s="1"/>
  <c r="J11841" i="3"/>
  <c r="K11841" i="3" s="1"/>
  <c r="J11842" i="3"/>
  <c r="K11842" i="3" s="1"/>
  <c r="J11843" i="3"/>
  <c r="K11843" i="3" s="1"/>
  <c r="J11844" i="3"/>
  <c r="K11844" i="3" s="1"/>
  <c r="J11845" i="3"/>
  <c r="K11845" i="3" s="1"/>
  <c r="J11846" i="3"/>
  <c r="K11846" i="3" s="1"/>
  <c r="J11847" i="3"/>
  <c r="K11847" i="3" s="1"/>
  <c r="J11848" i="3"/>
  <c r="K11848" i="3" s="1"/>
  <c r="J11849" i="3"/>
  <c r="K11849" i="3" s="1"/>
  <c r="J11850" i="3"/>
  <c r="K11850" i="3" s="1"/>
  <c r="J11851" i="3"/>
  <c r="K11851" i="3" s="1"/>
  <c r="J11852" i="3"/>
  <c r="K11852" i="3" s="1"/>
  <c r="J11853" i="3"/>
  <c r="K11853" i="3" s="1"/>
  <c r="J11854" i="3"/>
  <c r="K11854" i="3" s="1"/>
  <c r="J11855" i="3"/>
  <c r="K11855" i="3" s="1"/>
  <c r="J11856" i="3"/>
  <c r="K11856" i="3" s="1"/>
  <c r="J11857" i="3"/>
  <c r="K11857" i="3" s="1"/>
  <c r="J11858" i="3"/>
  <c r="K11858" i="3" s="1"/>
  <c r="J11859" i="3"/>
  <c r="K11859" i="3" s="1"/>
  <c r="J11860" i="3"/>
  <c r="K11860" i="3" s="1"/>
  <c r="J11861" i="3"/>
  <c r="K11861" i="3" s="1"/>
  <c r="J11862" i="3"/>
  <c r="K11862" i="3" s="1"/>
  <c r="J11863" i="3"/>
  <c r="K11863" i="3" s="1"/>
  <c r="J11864" i="3"/>
  <c r="K11864" i="3" s="1"/>
  <c r="J11865" i="3"/>
  <c r="K11865" i="3" s="1"/>
  <c r="J11866" i="3"/>
  <c r="K11866" i="3" s="1"/>
  <c r="J11867" i="3"/>
  <c r="K11867" i="3" s="1"/>
  <c r="J11868" i="3"/>
  <c r="K11868" i="3" s="1"/>
  <c r="J11869" i="3"/>
  <c r="K11869" i="3" s="1"/>
  <c r="J11870" i="3"/>
  <c r="K11870" i="3" s="1"/>
  <c r="J11871" i="3"/>
  <c r="K11871" i="3" s="1"/>
  <c r="J11872" i="3"/>
  <c r="K11872" i="3" s="1"/>
  <c r="J11873" i="3"/>
  <c r="K11873" i="3" s="1"/>
  <c r="J11874" i="3"/>
  <c r="K11874" i="3" s="1"/>
  <c r="J11875" i="3"/>
  <c r="K11875" i="3" s="1"/>
  <c r="J11876" i="3"/>
  <c r="K11876" i="3" s="1"/>
  <c r="J11877" i="3"/>
  <c r="K11877" i="3" s="1"/>
  <c r="J11878" i="3"/>
  <c r="K11878" i="3" s="1"/>
  <c r="J11879" i="3"/>
  <c r="K11879" i="3" s="1"/>
  <c r="J11880" i="3"/>
  <c r="K11880" i="3" s="1"/>
  <c r="J11881" i="3"/>
  <c r="K11881" i="3" s="1"/>
  <c r="J11882" i="3"/>
  <c r="K11882" i="3" s="1"/>
  <c r="J11883" i="3"/>
  <c r="K11883" i="3" s="1"/>
  <c r="J11884" i="3"/>
  <c r="K11884" i="3" s="1"/>
  <c r="J11885" i="3"/>
  <c r="K11885" i="3" s="1"/>
  <c r="J11886" i="3"/>
  <c r="K11886" i="3" s="1"/>
  <c r="J11887" i="3"/>
  <c r="K11887" i="3" s="1"/>
  <c r="J11888" i="3"/>
  <c r="K11888" i="3" s="1"/>
  <c r="J11889" i="3"/>
  <c r="K11889" i="3" s="1"/>
  <c r="J11890" i="3"/>
  <c r="K11890" i="3" s="1"/>
  <c r="J11891" i="3"/>
  <c r="K11891" i="3" s="1"/>
  <c r="J11892" i="3"/>
  <c r="K11892" i="3" s="1"/>
  <c r="J11893" i="3"/>
  <c r="K11893" i="3" s="1"/>
  <c r="J11894" i="3"/>
  <c r="K11894" i="3" s="1"/>
  <c r="J11895" i="3"/>
  <c r="K11895" i="3" s="1"/>
  <c r="J11896" i="3"/>
  <c r="K11896" i="3" s="1"/>
  <c r="J11897" i="3"/>
  <c r="K11897" i="3" s="1"/>
  <c r="J11898" i="3"/>
  <c r="K11898" i="3" s="1"/>
  <c r="J11899" i="3"/>
  <c r="K11899" i="3" s="1"/>
  <c r="J11900" i="3"/>
  <c r="K11900" i="3" s="1"/>
  <c r="J11901" i="3"/>
  <c r="K11901" i="3" s="1"/>
  <c r="J11902" i="3"/>
  <c r="K11902" i="3" s="1"/>
  <c r="J11903" i="3"/>
  <c r="K11903" i="3" s="1"/>
  <c r="J11904" i="3"/>
  <c r="K11904" i="3" s="1"/>
  <c r="J11905" i="3"/>
  <c r="K11905" i="3" s="1"/>
  <c r="J11906" i="3"/>
  <c r="K11906" i="3" s="1"/>
  <c r="J11907" i="3"/>
  <c r="K11907" i="3" s="1"/>
  <c r="J11908" i="3"/>
  <c r="K11908" i="3" s="1"/>
  <c r="J11909" i="3"/>
  <c r="K11909" i="3" s="1"/>
  <c r="J11910" i="3"/>
  <c r="K11910" i="3" s="1"/>
  <c r="J11911" i="3"/>
  <c r="K11911" i="3" s="1"/>
  <c r="J11912" i="3"/>
  <c r="K11912" i="3" s="1"/>
  <c r="J11913" i="3"/>
  <c r="K11913" i="3" s="1"/>
  <c r="J11914" i="3"/>
  <c r="K11914" i="3" s="1"/>
  <c r="J11915" i="3"/>
  <c r="K11915" i="3" s="1"/>
  <c r="J11916" i="3"/>
  <c r="K11916" i="3" s="1"/>
  <c r="J11917" i="3"/>
  <c r="K11917" i="3" s="1"/>
  <c r="J11918" i="3"/>
  <c r="K11918" i="3" s="1"/>
  <c r="J11919" i="3"/>
  <c r="K11919" i="3" s="1"/>
  <c r="J11920" i="3"/>
  <c r="K11920" i="3" s="1"/>
  <c r="J11921" i="3"/>
  <c r="K11921" i="3" s="1"/>
  <c r="J11922" i="3"/>
  <c r="K11922" i="3" s="1"/>
  <c r="J11923" i="3"/>
  <c r="K11923" i="3" s="1"/>
  <c r="J11924" i="3"/>
  <c r="K11924" i="3" s="1"/>
  <c r="J11925" i="3"/>
  <c r="K11925" i="3" s="1"/>
  <c r="J11926" i="3"/>
  <c r="K11926" i="3" s="1"/>
  <c r="J11927" i="3"/>
  <c r="K11927" i="3" s="1"/>
  <c r="J11928" i="3"/>
  <c r="K11928" i="3" s="1"/>
  <c r="J11929" i="3"/>
  <c r="K11929" i="3" s="1"/>
  <c r="J11930" i="3"/>
  <c r="K11930" i="3" s="1"/>
  <c r="J11931" i="3"/>
  <c r="K11931" i="3" s="1"/>
  <c r="J11932" i="3"/>
  <c r="K11932" i="3" s="1"/>
  <c r="J11933" i="3"/>
  <c r="K11933" i="3" s="1"/>
  <c r="J11934" i="3"/>
  <c r="K11934" i="3" s="1"/>
  <c r="J11935" i="3"/>
  <c r="K11935" i="3" s="1"/>
  <c r="J11936" i="3"/>
  <c r="K11936" i="3" s="1"/>
  <c r="J11937" i="3"/>
  <c r="K11937" i="3" s="1"/>
  <c r="J11938" i="3"/>
  <c r="K11938" i="3" s="1"/>
  <c r="J11939" i="3"/>
  <c r="K11939" i="3" s="1"/>
  <c r="J11940" i="3"/>
  <c r="K11940" i="3" s="1"/>
  <c r="J11941" i="3"/>
  <c r="K11941" i="3" s="1"/>
  <c r="J11942" i="3"/>
  <c r="K11942" i="3" s="1"/>
  <c r="J11943" i="3"/>
  <c r="K11943" i="3" s="1"/>
  <c r="J11944" i="3"/>
  <c r="K11944" i="3" s="1"/>
  <c r="J11945" i="3"/>
  <c r="K11945" i="3" s="1"/>
  <c r="J11946" i="3"/>
  <c r="K11946" i="3" s="1"/>
  <c r="J11947" i="3"/>
  <c r="K11947" i="3" s="1"/>
  <c r="J11948" i="3"/>
  <c r="K11948" i="3" s="1"/>
  <c r="J11949" i="3"/>
  <c r="K11949" i="3" s="1"/>
  <c r="J11950" i="3"/>
  <c r="K11950" i="3" s="1"/>
  <c r="J11951" i="3"/>
  <c r="K11951" i="3" s="1"/>
  <c r="J11952" i="3"/>
  <c r="K11952" i="3" s="1"/>
  <c r="J11953" i="3"/>
  <c r="K11953" i="3" s="1"/>
  <c r="J11954" i="3"/>
  <c r="K11954" i="3" s="1"/>
  <c r="J11955" i="3"/>
  <c r="K11955" i="3" s="1"/>
  <c r="J11956" i="3"/>
  <c r="K11956" i="3" s="1"/>
  <c r="J11957" i="3"/>
  <c r="K11957" i="3" s="1"/>
  <c r="J11958" i="3"/>
  <c r="K11958" i="3" s="1"/>
  <c r="J11959" i="3"/>
  <c r="K11959" i="3" s="1"/>
  <c r="J11960" i="3"/>
  <c r="K11960" i="3" s="1"/>
  <c r="J11961" i="3"/>
  <c r="K11961" i="3" s="1"/>
  <c r="J11962" i="3"/>
  <c r="K11962" i="3" s="1"/>
  <c r="J11963" i="3"/>
  <c r="K11963" i="3" s="1"/>
  <c r="J11964" i="3"/>
  <c r="K11964" i="3" s="1"/>
  <c r="J11965" i="3"/>
  <c r="K11965" i="3" s="1"/>
  <c r="J11966" i="3"/>
  <c r="K11966" i="3" s="1"/>
  <c r="J11967" i="3"/>
  <c r="K11967" i="3" s="1"/>
  <c r="J11968" i="3"/>
  <c r="K11968" i="3" s="1"/>
  <c r="J11969" i="3"/>
  <c r="K11969" i="3" s="1"/>
  <c r="J11970" i="3"/>
  <c r="K11970" i="3" s="1"/>
  <c r="J11971" i="3"/>
  <c r="K11971" i="3" s="1"/>
  <c r="J11972" i="3"/>
  <c r="K11972" i="3" s="1"/>
  <c r="J11973" i="3"/>
  <c r="K11973" i="3" s="1"/>
  <c r="J11974" i="3"/>
  <c r="K11974" i="3" s="1"/>
  <c r="J11975" i="3"/>
  <c r="K11975" i="3" s="1"/>
  <c r="J11976" i="3"/>
  <c r="K11976" i="3" s="1"/>
  <c r="J11977" i="3"/>
  <c r="K11977" i="3" s="1"/>
  <c r="J11978" i="3"/>
  <c r="K11978" i="3" s="1"/>
  <c r="J11979" i="3"/>
  <c r="K11979" i="3" s="1"/>
  <c r="J11980" i="3"/>
  <c r="K11980" i="3" s="1"/>
  <c r="J11981" i="3"/>
  <c r="K11981" i="3" s="1"/>
  <c r="J11982" i="3"/>
  <c r="K11982" i="3" s="1"/>
  <c r="J11983" i="3"/>
  <c r="K11983" i="3" s="1"/>
  <c r="J11984" i="3"/>
  <c r="K11984" i="3" s="1"/>
  <c r="J11985" i="3"/>
  <c r="K11985" i="3" s="1"/>
  <c r="J11986" i="3"/>
  <c r="K11986" i="3" s="1"/>
  <c r="J11987" i="3"/>
  <c r="K11987" i="3" s="1"/>
  <c r="J11988" i="3"/>
  <c r="K11988" i="3" s="1"/>
  <c r="J11989" i="3"/>
  <c r="K11989" i="3" s="1"/>
  <c r="J11990" i="3"/>
  <c r="K11990" i="3" s="1"/>
  <c r="J11991" i="3"/>
  <c r="K11991" i="3" s="1"/>
  <c r="J11992" i="3"/>
  <c r="K11992" i="3" s="1"/>
  <c r="J11993" i="3"/>
  <c r="K11993" i="3" s="1"/>
  <c r="J11994" i="3"/>
  <c r="K11994" i="3" s="1"/>
  <c r="J11995" i="3"/>
  <c r="K11995" i="3" s="1"/>
  <c r="J11996" i="3"/>
  <c r="K11996" i="3" s="1"/>
  <c r="J11997" i="3"/>
  <c r="K11997" i="3" s="1"/>
  <c r="J11998" i="3"/>
  <c r="K11998" i="3" s="1"/>
  <c r="J11999" i="3"/>
  <c r="K11999" i="3" s="1"/>
  <c r="J12000" i="3"/>
  <c r="K12000" i="3" s="1"/>
  <c r="J12001" i="3"/>
  <c r="K12001" i="3" s="1"/>
  <c r="J12002" i="3"/>
  <c r="K12002" i="3" s="1"/>
  <c r="J12003" i="3"/>
  <c r="K12003" i="3" s="1"/>
  <c r="J12004" i="3"/>
  <c r="K12004" i="3" s="1"/>
  <c r="J12005" i="3"/>
  <c r="K12005" i="3" s="1"/>
  <c r="J12006" i="3"/>
  <c r="K12006" i="3" s="1"/>
  <c r="J12007" i="3"/>
  <c r="K12007" i="3" s="1"/>
  <c r="J12008" i="3"/>
  <c r="K12008" i="3" s="1"/>
  <c r="J12009" i="3"/>
  <c r="K12009" i="3" s="1"/>
  <c r="J12010" i="3"/>
  <c r="K12010" i="3" s="1"/>
  <c r="J12011" i="3"/>
  <c r="K12011" i="3" s="1"/>
  <c r="J12012" i="3"/>
  <c r="K12012" i="3" s="1"/>
  <c r="J12013" i="3"/>
  <c r="K12013" i="3" s="1"/>
  <c r="J12014" i="3"/>
  <c r="K12014" i="3" s="1"/>
  <c r="J12015" i="3"/>
  <c r="K12015" i="3" s="1"/>
  <c r="J12016" i="3"/>
  <c r="K12016" i="3" s="1"/>
  <c r="J12017" i="3"/>
  <c r="K12017" i="3" s="1"/>
  <c r="J12018" i="3"/>
  <c r="K12018" i="3" s="1"/>
  <c r="J12019" i="3"/>
  <c r="K12019" i="3" s="1"/>
  <c r="J12020" i="3"/>
  <c r="K12020" i="3" s="1"/>
  <c r="J12021" i="3"/>
  <c r="K12021" i="3" s="1"/>
  <c r="J12022" i="3"/>
  <c r="K12022" i="3" s="1"/>
  <c r="J12023" i="3"/>
  <c r="K12023" i="3" s="1"/>
  <c r="J12024" i="3"/>
  <c r="K12024" i="3" s="1"/>
  <c r="J12025" i="3"/>
  <c r="K12025" i="3" s="1"/>
  <c r="J12026" i="3"/>
  <c r="K12026" i="3" s="1"/>
  <c r="J12027" i="3"/>
  <c r="K12027" i="3" s="1"/>
  <c r="J12028" i="3"/>
  <c r="K12028" i="3" s="1"/>
  <c r="J12029" i="3"/>
  <c r="K12029" i="3" s="1"/>
  <c r="J12030" i="3"/>
  <c r="K12030" i="3" s="1"/>
  <c r="J12031" i="3"/>
  <c r="K12031" i="3" s="1"/>
  <c r="J12032" i="3"/>
  <c r="K12032" i="3" s="1"/>
  <c r="J12033" i="3"/>
  <c r="K12033" i="3" s="1"/>
  <c r="J12034" i="3"/>
  <c r="K12034" i="3" s="1"/>
  <c r="J12035" i="3"/>
  <c r="K12035" i="3" s="1"/>
  <c r="J12036" i="3"/>
  <c r="K12036" i="3" s="1"/>
  <c r="J12037" i="3"/>
  <c r="K12037" i="3" s="1"/>
  <c r="J12038" i="3"/>
  <c r="K12038" i="3" s="1"/>
  <c r="J12039" i="3"/>
  <c r="K12039" i="3" s="1"/>
  <c r="J12040" i="3"/>
  <c r="K12040" i="3" s="1"/>
  <c r="J12041" i="3"/>
  <c r="K12041" i="3" s="1"/>
  <c r="J12042" i="3"/>
  <c r="K12042" i="3" s="1"/>
  <c r="J12043" i="3"/>
  <c r="K12043" i="3" s="1"/>
  <c r="J12044" i="3"/>
  <c r="K12044" i="3" s="1"/>
  <c r="J12045" i="3"/>
  <c r="K12045" i="3" s="1"/>
  <c r="J12046" i="3"/>
  <c r="K12046" i="3" s="1"/>
  <c r="J12047" i="3"/>
  <c r="K12047" i="3" s="1"/>
  <c r="J12048" i="3"/>
  <c r="K12048" i="3" s="1"/>
  <c r="J12049" i="3"/>
  <c r="K12049" i="3" s="1"/>
  <c r="J12050" i="3"/>
  <c r="K12050" i="3" s="1"/>
  <c r="J12051" i="3"/>
  <c r="K12051" i="3" s="1"/>
  <c r="J12052" i="3"/>
  <c r="K12052" i="3" s="1"/>
  <c r="J12053" i="3"/>
  <c r="K12053" i="3" s="1"/>
  <c r="J12054" i="3"/>
  <c r="K12054" i="3" s="1"/>
  <c r="J12055" i="3"/>
  <c r="K12055" i="3" s="1"/>
  <c r="J12056" i="3"/>
  <c r="K12056" i="3" s="1"/>
  <c r="J12057" i="3"/>
  <c r="K12057" i="3" s="1"/>
  <c r="J12058" i="3"/>
  <c r="K12058" i="3" s="1"/>
  <c r="J12059" i="3"/>
  <c r="K12059" i="3" s="1"/>
  <c r="J12060" i="3"/>
  <c r="K12060" i="3" s="1"/>
  <c r="J12061" i="3"/>
  <c r="K12061" i="3" s="1"/>
  <c r="J12062" i="3"/>
  <c r="K12062" i="3" s="1"/>
  <c r="J12063" i="3"/>
  <c r="K12063" i="3" s="1"/>
  <c r="J12064" i="3"/>
  <c r="K12064" i="3" s="1"/>
  <c r="J12065" i="3"/>
  <c r="K12065" i="3" s="1"/>
  <c r="J12066" i="3"/>
  <c r="K12066" i="3" s="1"/>
  <c r="J12067" i="3"/>
  <c r="K12067" i="3" s="1"/>
  <c r="J12068" i="3"/>
  <c r="K12068" i="3" s="1"/>
  <c r="J12069" i="3"/>
  <c r="K12069" i="3" s="1"/>
  <c r="J12070" i="3"/>
  <c r="K12070" i="3" s="1"/>
  <c r="J12071" i="3"/>
  <c r="K12071" i="3" s="1"/>
  <c r="J12072" i="3"/>
  <c r="K12072" i="3" s="1"/>
  <c r="J12073" i="3"/>
  <c r="K12073" i="3" s="1"/>
  <c r="J12074" i="3"/>
  <c r="K12074" i="3" s="1"/>
  <c r="J12075" i="3"/>
  <c r="K12075" i="3" s="1"/>
  <c r="J12076" i="3"/>
  <c r="K12076" i="3" s="1"/>
  <c r="J12077" i="3"/>
  <c r="K12077" i="3" s="1"/>
  <c r="J12078" i="3"/>
  <c r="K12078" i="3" s="1"/>
  <c r="J12079" i="3"/>
  <c r="K12079" i="3" s="1"/>
  <c r="J12080" i="3"/>
  <c r="K12080" i="3" s="1"/>
  <c r="J12081" i="3"/>
  <c r="K12081" i="3" s="1"/>
  <c r="J12082" i="3"/>
  <c r="K12082" i="3" s="1"/>
  <c r="J12083" i="3"/>
  <c r="K12083" i="3" s="1"/>
  <c r="J12084" i="3"/>
  <c r="K12084" i="3" s="1"/>
  <c r="J12085" i="3"/>
  <c r="K12085" i="3" s="1"/>
  <c r="J12086" i="3"/>
  <c r="K12086" i="3" s="1"/>
  <c r="J12087" i="3"/>
  <c r="K12087" i="3" s="1"/>
  <c r="J12088" i="3"/>
  <c r="K12088" i="3" s="1"/>
  <c r="J12089" i="3"/>
  <c r="K12089" i="3" s="1"/>
  <c r="J12090" i="3"/>
  <c r="K12090" i="3" s="1"/>
  <c r="J12091" i="3"/>
  <c r="K12091" i="3" s="1"/>
  <c r="J12092" i="3"/>
  <c r="K12092" i="3" s="1"/>
  <c r="J12093" i="3"/>
  <c r="K12093" i="3" s="1"/>
  <c r="J12094" i="3"/>
  <c r="K12094" i="3" s="1"/>
  <c r="J12095" i="3"/>
  <c r="K12095" i="3" s="1"/>
  <c r="J12096" i="3"/>
  <c r="K12096" i="3" s="1"/>
  <c r="J12097" i="3"/>
  <c r="K12097" i="3" s="1"/>
  <c r="J12098" i="3"/>
  <c r="K12098" i="3" s="1"/>
  <c r="J12099" i="3"/>
  <c r="K12099" i="3" s="1"/>
  <c r="J12100" i="3"/>
  <c r="K12100" i="3" s="1"/>
  <c r="J12101" i="3"/>
  <c r="K12101" i="3" s="1"/>
  <c r="J12102" i="3"/>
  <c r="K12102" i="3" s="1"/>
  <c r="J12103" i="3"/>
  <c r="K12103" i="3" s="1"/>
  <c r="J12104" i="3"/>
  <c r="K12104" i="3" s="1"/>
  <c r="J12105" i="3"/>
  <c r="K12105" i="3" s="1"/>
  <c r="J12106" i="3"/>
  <c r="K12106" i="3" s="1"/>
  <c r="J12107" i="3"/>
  <c r="K12107" i="3" s="1"/>
  <c r="J12108" i="3"/>
  <c r="K12108" i="3" s="1"/>
  <c r="J12109" i="3"/>
  <c r="K12109" i="3" s="1"/>
  <c r="J12110" i="3"/>
  <c r="K12110" i="3" s="1"/>
  <c r="J12111" i="3"/>
  <c r="K12111" i="3" s="1"/>
  <c r="J12112" i="3"/>
  <c r="K12112" i="3" s="1"/>
  <c r="J12113" i="3"/>
  <c r="K12113" i="3" s="1"/>
  <c r="J12114" i="3"/>
  <c r="K12114" i="3" s="1"/>
  <c r="J12115" i="3"/>
  <c r="K12115" i="3" s="1"/>
  <c r="J12116" i="3"/>
  <c r="K12116" i="3" s="1"/>
  <c r="J12117" i="3"/>
  <c r="K12117" i="3" s="1"/>
  <c r="J12118" i="3"/>
  <c r="K12118" i="3" s="1"/>
  <c r="J12119" i="3"/>
  <c r="K12119" i="3" s="1"/>
  <c r="J12120" i="3"/>
  <c r="K12120" i="3" s="1"/>
  <c r="J12121" i="3"/>
  <c r="K12121" i="3" s="1"/>
  <c r="J12122" i="3"/>
  <c r="K12122" i="3" s="1"/>
  <c r="J12123" i="3"/>
  <c r="K12123" i="3" s="1"/>
  <c r="J12124" i="3"/>
  <c r="K12124" i="3" s="1"/>
  <c r="J12125" i="3"/>
  <c r="K12125" i="3" s="1"/>
  <c r="J12126" i="3"/>
  <c r="K12126" i="3" s="1"/>
  <c r="J12127" i="3"/>
  <c r="K12127" i="3" s="1"/>
  <c r="J12128" i="3"/>
  <c r="K12128" i="3" s="1"/>
  <c r="J12129" i="3"/>
  <c r="K12129" i="3" s="1"/>
  <c r="J12130" i="3"/>
  <c r="K12130" i="3" s="1"/>
  <c r="J12131" i="3"/>
  <c r="K12131" i="3" s="1"/>
  <c r="J12132" i="3"/>
  <c r="K12132" i="3" s="1"/>
  <c r="J12133" i="3"/>
  <c r="K12133" i="3" s="1"/>
  <c r="J12134" i="3"/>
  <c r="K12134" i="3" s="1"/>
  <c r="J12135" i="3"/>
  <c r="K12135" i="3" s="1"/>
  <c r="J12136" i="3"/>
  <c r="K12136" i="3" s="1"/>
  <c r="J12137" i="3"/>
  <c r="K12137" i="3" s="1"/>
  <c r="J12138" i="3"/>
  <c r="K12138" i="3" s="1"/>
  <c r="J12139" i="3"/>
  <c r="K12139" i="3" s="1"/>
  <c r="J12140" i="3"/>
  <c r="K12140" i="3" s="1"/>
  <c r="J12141" i="3"/>
  <c r="K12141" i="3" s="1"/>
  <c r="J12142" i="3"/>
  <c r="K12142" i="3" s="1"/>
  <c r="J12143" i="3"/>
  <c r="K12143" i="3" s="1"/>
  <c r="J12144" i="3"/>
  <c r="K12144" i="3" s="1"/>
  <c r="J12145" i="3"/>
  <c r="K12145" i="3" s="1"/>
  <c r="J12146" i="3"/>
  <c r="K12146" i="3" s="1"/>
  <c r="J12147" i="3"/>
  <c r="K12147" i="3" s="1"/>
  <c r="J12148" i="3"/>
  <c r="K12148" i="3" s="1"/>
  <c r="J12149" i="3"/>
  <c r="K12149" i="3" s="1"/>
  <c r="J12150" i="3"/>
  <c r="K12150" i="3" s="1"/>
  <c r="J12151" i="3"/>
  <c r="K12151" i="3" s="1"/>
  <c r="J12152" i="3"/>
  <c r="K12152" i="3" s="1"/>
  <c r="J12153" i="3"/>
  <c r="K12153" i="3" s="1"/>
  <c r="J12154" i="3"/>
  <c r="K12154" i="3" s="1"/>
  <c r="J12155" i="3"/>
  <c r="K12155" i="3" s="1"/>
  <c r="J12156" i="3"/>
  <c r="K12156" i="3" s="1"/>
  <c r="J12157" i="3"/>
  <c r="K12157" i="3" s="1"/>
  <c r="J12158" i="3"/>
  <c r="K12158" i="3" s="1"/>
  <c r="J12159" i="3"/>
  <c r="K12159" i="3" s="1"/>
  <c r="J12160" i="3"/>
  <c r="K12160" i="3" s="1"/>
  <c r="J12161" i="3"/>
  <c r="K12161" i="3" s="1"/>
  <c r="J12162" i="3"/>
  <c r="K12162" i="3" s="1"/>
  <c r="J12163" i="3"/>
  <c r="K12163" i="3" s="1"/>
  <c r="J12164" i="3"/>
  <c r="K12164" i="3" s="1"/>
  <c r="J12165" i="3"/>
  <c r="K12165" i="3" s="1"/>
  <c r="J12166" i="3"/>
  <c r="K12166" i="3" s="1"/>
  <c r="J12167" i="3"/>
  <c r="K12167" i="3" s="1"/>
  <c r="J12168" i="3"/>
  <c r="K12168" i="3" s="1"/>
  <c r="J12169" i="3"/>
  <c r="K12169" i="3" s="1"/>
  <c r="J12170" i="3"/>
  <c r="K12170" i="3" s="1"/>
  <c r="J12171" i="3"/>
  <c r="K12171" i="3" s="1"/>
  <c r="J12172" i="3"/>
  <c r="K12172" i="3" s="1"/>
  <c r="J12173" i="3"/>
  <c r="K12173" i="3" s="1"/>
  <c r="J12174" i="3"/>
  <c r="K12174" i="3" s="1"/>
  <c r="J12175" i="3"/>
  <c r="K12175" i="3" s="1"/>
  <c r="J12176" i="3"/>
  <c r="K12176" i="3" s="1"/>
  <c r="J12177" i="3"/>
  <c r="K12177" i="3" s="1"/>
  <c r="J12178" i="3"/>
  <c r="K12178" i="3" s="1"/>
  <c r="J12179" i="3"/>
  <c r="K12179" i="3" s="1"/>
  <c r="J12180" i="3"/>
  <c r="K12180" i="3" s="1"/>
  <c r="J12181" i="3"/>
  <c r="K12181" i="3" s="1"/>
  <c r="J12182" i="3"/>
  <c r="K12182" i="3" s="1"/>
  <c r="J12183" i="3"/>
  <c r="K12183" i="3" s="1"/>
  <c r="J12184" i="3"/>
  <c r="K12184" i="3" s="1"/>
  <c r="J12185" i="3"/>
  <c r="K12185" i="3" s="1"/>
  <c r="J12186" i="3"/>
  <c r="K12186" i="3" s="1"/>
  <c r="J12187" i="3"/>
  <c r="K12187" i="3" s="1"/>
  <c r="J12188" i="3"/>
  <c r="K12188" i="3" s="1"/>
  <c r="J12189" i="3"/>
  <c r="K12189" i="3" s="1"/>
  <c r="J12190" i="3"/>
  <c r="K12190" i="3" s="1"/>
  <c r="J12191" i="3"/>
  <c r="K12191" i="3" s="1"/>
  <c r="J12192" i="3"/>
  <c r="K12192" i="3" s="1"/>
  <c r="J12193" i="3"/>
  <c r="K12193" i="3" s="1"/>
  <c r="J12194" i="3"/>
  <c r="K12194" i="3" s="1"/>
  <c r="J12195" i="3"/>
  <c r="K12195" i="3" s="1"/>
  <c r="J12196" i="3"/>
  <c r="K12196" i="3" s="1"/>
  <c r="J12197" i="3"/>
  <c r="K12197" i="3" s="1"/>
  <c r="J12198" i="3"/>
  <c r="K12198" i="3" s="1"/>
  <c r="J12199" i="3"/>
  <c r="K12199" i="3" s="1"/>
  <c r="J12200" i="3"/>
  <c r="K12200" i="3" s="1"/>
  <c r="J12201" i="3"/>
  <c r="K12201" i="3" s="1"/>
  <c r="J12202" i="3"/>
  <c r="K12202" i="3" s="1"/>
  <c r="J12203" i="3"/>
  <c r="K12203" i="3" s="1"/>
  <c r="J12204" i="3"/>
  <c r="K12204" i="3" s="1"/>
  <c r="J12205" i="3"/>
  <c r="K12205" i="3" s="1"/>
  <c r="J12206" i="3"/>
  <c r="K12206" i="3" s="1"/>
  <c r="J12207" i="3"/>
  <c r="K12207" i="3" s="1"/>
  <c r="J12208" i="3"/>
  <c r="K12208" i="3" s="1"/>
  <c r="J12209" i="3"/>
  <c r="K12209" i="3" s="1"/>
  <c r="J12210" i="3"/>
  <c r="K12210" i="3" s="1"/>
  <c r="J12211" i="3"/>
  <c r="K12211" i="3" s="1"/>
  <c r="J12212" i="3"/>
  <c r="K12212" i="3" s="1"/>
  <c r="J12213" i="3"/>
  <c r="K12213" i="3" s="1"/>
  <c r="J12214" i="3"/>
  <c r="K12214" i="3" s="1"/>
  <c r="J12215" i="3"/>
  <c r="K12215" i="3" s="1"/>
  <c r="J12216" i="3"/>
  <c r="K12216" i="3" s="1"/>
  <c r="J12217" i="3"/>
  <c r="K12217" i="3" s="1"/>
  <c r="J12218" i="3"/>
  <c r="K12218" i="3" s="1"/>
  <c r="J12219" i="3"/>
  <c r="K12219" i="3" s="1"/>
  <c r="J12220" i="3"/>
  <c r="K12220" i="3" s="1"/>
  <c r="J12221" i="3"/>
  <c r="K12221" i="3" s="1"/>
  <c r="J12222" i="3"/>
  <c r="K12222" i="3" s="1"/>
  <c r="J12223" i="3"/>
  <c r="K12223" i="3" s="1"/>
  <c r="J12224" i="3"/>
  <c r="K12224" i="3" s="1"/>
  <c r="J12225" i="3"/>
  <c r="K12225" i="3" s="1"/>
  <c r="J12226" i="3"/>
  <c r="K12226" i="3" s="1"/>
  <c r="J12227" i="3"/>
  <c r="K12227" i="3" s="1"/>
  <c r="J12228" i="3"/>
  <c r="K12228" i="3" s="1"/>
  <c r="J12229" i="3"/>
  <c r="K12229" i="3" s="1"/>
  <c r="J12230" i="3"/>
  <c r="K12230" i="3" s="1"/>
  <c r="J12231" i="3"/>
  <c r="K12231" i="3" s="1"/>
  <c r="J12232" i="3"/>
  <c r="K12232" i="3" s="1"/>
  <c r="J12233" i="3"/>
  <c r="K12233" i="3" s="1"/>
  <c r="J12234" i="3"/>
  <c r="K12234" i="3" s="1"/>
  <c r="J12235" i="3"/>
  <c r="K12235" i="3" s="1"/>
  <c r="J12236" i="3"/>
  <c r="K12236" i="3" s="1"/>
  <c r="J12237" i="3"/>
  <c r="K12237" i="3" s="1"/>
  <c r="J12238" i="3"/>
  <c r="K12238" i="3" s="1"/>
  <c r="J12239" i="3"/>
  <c r="K12239" i="3" s="1"/>
  <c r="J12240" i="3"/>
  <c r="K12240" i="3" s="1"/>
  <c r="J12241" i="3"/>
  <c r="K12241" i="3" s="1"/>
  <c r="J12242" i="3"/>
  <c r="K12242" i="3" s="1"/>
  <c r="J12243" i="3"/>
  <c r="K12243" i="3" s="1"/>
  <c r="J12244" i="3"/>
  <c r="K12244" i="3" s="1"/>
  <c r="J12245" i="3"/>
  <c r="K12245" i="3" s="1"/>
  <c r="J12246" i="3"/>
  <c r="K12246" i="3" s="1"/>
  <c r="J12247" i="3"/>
  <c r="K12247" i="3" s="1"/>
  <c r="J12248" i="3"/>
  <c r="K12248" i="3" s="1"/>
  <c r="J12249" i="3"/>
  <c r="K12249" i="3" s="1"/>
  <c r="J12250" i="3"/>
  <c r="K12250" i="3" s="1"/>
  <c r="J12251" i="3"/>
  <c r="K12251" i="3" s="1"/>
  <c r="J12252" i="3"/>
  <c r="K12252" i="3" s="1"/>
  <c r="J12253" i="3"/>
  <c r="K12253" i="3" s="1"/>
  <c r="J12254" i="3"/>
  <c r="K12254" i="3" s="1"/>
  <c r="J12255" i="3"/>
  <c r="K12255" i="3" s="1"/>
  <c r="J12256" i="3"/>
  <c r="K12256" i="3" s="1"/>
  <c r="J12257" i="3"/>
  <c r="K12257" i="3" s="1"/>
  <c r="J12258" i="3"/>
  <c r="K12258" i="3" s="1"/>
  <c r="J12259" i="3"/>
  <c r="K12259" i="3" s="1"/>
  <c r="J12260" i="3"/>
  <c r="K12260" i="3" s="1"/>
  <c r="J12261" i="3"/>
  <c r="K12261" i="3" s="1"/>
  <c r="J12262" i="3"/>
  <c r="K12262" i="3" s="1"/>
  <c r="J12263" i="3"/>
  <c r="K12263" i="3" s="1"/>
  <c r="J12264" i="3"/>
  <c r="K12264" i="3" s="1"/>
  <c r="J12265" i="3"/>
  <c r="K12265" i="3" s="1"/>
  <c r="J12266" i="3"/>
  <c r="K12266" i="3" s="1"/>
  <c r="J12267" i="3"/>
  <c r="K12267" i="3" s="1"/>
  <c r="J12268" i="3"/>
  <c r="K12268" i="3" s="1"/>
  <c r="J12269" i="3"/>
  <c r="K12269" i="3" s="1"/>
  <c r="J12270" i="3"/>
  <c r="K12270" i="3" s="1"/>
  <c r="J12271" i="3"/>
  <c r="K12271" i="3" s="1"/>
  <c r="J12272" i="3"/>
  <c r="K12272" i="3" s="1"/>
  <c r="J12273" i="3"/>
  <c r="K12273" i="3" s="1"/>
  <c r="J12274" i="3"/>
  <c r="K12274" i="3" s="1"/>
  <c r="J12275" i="3"/>
  <c r="K12275" i="3" s="1"/>
  <c r="J12276" i="3"/>
  <c r="K12276" i="3" s="1"/>
  <c r="J12277" i="3"/>
  <c r="K12277" i="3" s="1"/>
  <c r="J12278" i="3"/>
  <c r="K12278" i="3" s="1"/>
  <c r="J12279" i="3"/>
  <c r="K12279" i="3" s="1"/>
  <c r="J12280" i="3"/>
  <c r="K12280" i="3" s="1"/>
  <c r="J12281" i="3"/>
  <c r="K12281" i="3" s="1"/>
  <c r="J12282" i="3"/>
  <c r="K12282" i="3" s="1"/>
  <c r="J12283" i="3"/>
  <c r="K12283" i="3" s="1"/>
  <c r="J12284" i="3"/>
  <c r="K12284" i="3" s="1"/>
  <c r="J12285" i="3"/>
  <c r="K12285" i="3" s="1"/>
  <c r="J12286" i="3"/>
  <c r="K12286" i="3" s="1"/>
  <c r="J12287" i="3"/>
  <c r="K12287" i="3" s="1"/>
  <c r="J12288" i="3"/>
  <c r="K12288" i="3" s="1"/>
  <c r="J12289" i="3"/>
  <c r="K12289" i="3" s="1"/>
  <c r="J12290" i="3"/>
  <c r="K12290" i="3" s="1"/>
  <c r="J12291" i="3"/>
  <c r="K12291" i="3" s="1"/>
  <c r="J12292" i="3"/>
  <c r="K12292" i="3" s="1"/>
  <c r="J12293" i="3"/>
  <c r="K12293" i="3" s="1"/>
  <c r="J12294" i="3"/>
  <c r="K12294" i="3" s="1"/>
  <c r="J12295" i="3"/>
  <c r="K12295" i="3" s="1"/>
  <c r="J12296" i="3"/>
  <c r="K12296" i="3" s="1"/>
  <c r="J12297" i="3"/>
  <c r="K12297" i="3" s="1"/>
  <c r="J12298" i="3"/>
  <c r="K12298" i="3" s="1"/>
  <c r="J12299" i="3"/>
  <c r="K12299" i="3" s="1"/>
  <c r="J12300" i="3"/>
  <c r="K12300" i="3" s="1"/>
  <c r="J12301" i="3"/>
  <c r="K12301" i="3" s="1"/>
  <c r="J12302" i="3"/>
  <c r="K12302" i="3" s="1"/>
  <c r="J12303" i="3"/>
  <c r="K12303" i="3" s="1"/>
  <c r="J12304" i="3"/>
  <c r="K12304" i="3" s="1"/>
  <c r="J12305" i="3"/>
  <c r="K12305" i="3" s="1"/>
  <c r="J12306" i="3"/>
  <c r="K12306" i="3" s="1"/>
  <c r="J12307" i="3"/>
  <c r="K12307" i="3" s="1"/>
  <c r="J12308" i="3"/>
  <c r="K12308" i="3" s="1"/>
  <c r="J12309" i="3"/>
  <c r="K12309" i="3" s="1"/>
  <c r="J12310" i="3"/>
  <c r="K12310" i="3" s="1"/>
  <c r="J12311" i="3"/>
  <c r="K12311" i="3" s="1"/>
  <c r="J12312" i="3"/>
  <c r="K12312" i="3" s="1"/>
  <c r="J12313" i="3"/>
  <c r="K12313" i="3" s="1"/>
  <c r="J12314" i="3"/>
  <c r="K12314" i="3" s="1"/>
  <c r="J12315" i="3"/>
  <c r="K12315" i="3" s="1"/>
  <c r="J12316" i="3"/>
  <c r="K12316" i="3" s="1"/>
  <c r="J12317" i="3"/>
  <c r="K12317" i="3" s="1"/>
  <c r="J12318" i="3"/>
  <c r="K12318" i="3" s="1"/>
  <c r="J12319" i="3"/>
  <c r="K12319" i="3" s="1"/>
  <c r="J12320" i="3"/>
  <c r="K12320" i="3" s="1"/>
  <c r="J12321" i="3"/>
  <c r="K12321" i="3" s="1"/>
  <c r="J12322" i="3"/>
  <c r="K12322" i="3" s="1"/>
  <c r="J12323" i="3"/>
  <c r="K12323" i="3" s="1"/>
  <c r="J12324" i="3"/>
  <c r="K12324" i="3" s="1"/>
  <c r="J12325" i="3"/>
  <c r="K12325" i="3" s="1"/>
  <c r="J12326" i="3"/>
  <c r="K12326" i="3" s="1"/>
  <c r="J12327" i="3"/>
  <c r="K12327" i="3" s="1"/>
  <c r="J12328" i="3"/>
  <c r="K12328" i="3" s="1"/>
  <c r="J12329" i="3"/>
  <c r="K12329" i="3" s="1"/>
  <c r="J12330" i="3"/>
  <c r="K12330" i="3" s="1"/>
  <c r="J12331" i="3"/>
  <c r="K12331" i="3" s="1"/>
  <c r="J12332" i="3"/>
  <c r="K12332" i="3" s="1"/>
  <c r="J12333" i="3"/>
  <c r="K12333" i="3" s="1"/>
  <c r="J12334" i="3"/>
  <c r="K12334" i="3" s="1"/>
  <c r="J12335" i="3"/>
  <c r="K12335" i="3" s="1"/>
  <c r="J12336" i="3"/>
  <c r="K12336" i="3" s="1"/>
  <c r="J12337" i="3"/>
  <c r="K12337" i="3" s="1"/>
  <c r="J12338" i="3"/>
  <c r="K12338" i="3" s="1"/>
  <c r="J12339" i="3"/>
  <c r="K12339" i="3" s="1"/>
  <c r="J12340" i="3"/>
  <c r="K12340" i="3" s="1"/>
  <c r="J12341" i="3"/>
  <c r="K12341" i="3" s="1"/>
  <c r="J12342" i="3"/>
  <c r="K12342" i="3" s="1"/>
  <c r="J12343" i="3"/>
  <c r="K12343" i="3" s="1"/>
  <c r="J12344" i="3"/>
  <c r="K12344" i="3" s="1"/>
  <c r="J12345" i="3"/>
  <c r="K12345" i="3" s="1"/>
  <c r="J12346" i="3"/>
  <c r="K12346" i="3" s="1"/>
  <c r="J12347" i="3"/>
  <c r="K12347" i="3" s="1"/>
  <c r="J12348" i="3"/>
  <c r="K12348" i="3" s="1"/>
  <c r="J12349" i="3"/>
  <c r="K12349" i="3" s="1"/>
  <c r="J12350" i="3"/>
  <c r="K12350" i="3" s="1"/>
  <c r="J12351" i="3"/>
  <c r="K12351" i="3" s="1"/>
  <c r="J12352" i="3"/>
  <c r="K12352" i="3" s="1"/>
  <c r="J12353" i="3"/>
  <c r="K12353" i="3" s="1"/>
  <c r="J12354" i="3"/>
  <c r="K12354" i="3" s="1"/>
  <c r="J12355" i="3"/>
  <c r="K12355" i="3" s="1"/>
  <c r="J12356" i="3"/>
  <c r="K12356" i="3" s="1"/>
  <c r="J12357" i="3"/>
  <c r="K12357" i="3" s="1"/>
  <c r="J12358" i="3"/>
  <c r="K12358" i="3" s="1"/>
  <c r="J12359" i="3"/>
  <c r="K12359" i="3" s="1"/>
  <c r="J12360" i="3"/>
  <c r="K12360" i="3" s="1"/>
  <c r="J12361" i="3"/>
  <c r="K12361" i="3" s="1"/>
  <c r="J12362" i="3"/>
  <c r="K12362" i="3" s="1"/>
  <c r="J12363" i="3"/>
  <c r="K12363" i="3" s="1"/>
  <c r="J12364" i="3"/>
  <c r="K12364" i="3" s="1"/>
  <c r="J12365" i="3"/>
  <c r="K12365" i="3" s="1"/>
  <c r="J12366" i="3"/>
  <c r="K12366" i="3" s="1"/>
  <c r="J12367" i="3"/>
  <c r="K12367" i="3" s="1"/>
  <c r="J12368" i="3"/>
  <c r="K12368" i="3" s="1"/>
  <c r="J12369" i="3"/>
  <c r="K12369" i="3" s="1"/>
  <c r="J12370" i="3"/>
  <c r="K12370" i="3" s="1"/>
  <c r="J12371" i="3"/>
  <c r="K12371" i="3" s="1"/>
  <c r="J12372" i="3"/>
  <c r="K12372" i="3" s="1"/>
  <c r="J12373" i="3"/>
  <c r="K12373" i="3" s="1"/>
  <c r="J12374" i="3"/>
  <c r="K12374" i="3" s="1"/>
  <c r="J12375" i="3"/>
  <c r="K12375" i="3" s="1"/>
  <c r="J12376" i="3"/>
  <c r="K12376" i="3" s="1"/>
  <c r="J12377" i="3"/>
  <c r="K12377" i="3" s="1"/>
  <c r="J12378" i="3"/>
  <c r="K12378" i="3" s="1"/>
  <c r="J12379" i="3"/>
  <c r="K12379" i="3" s="1"/>
  <c r="J12380" i="3"/>
  <c r="K12380" i="3" s="1"/>
  <c r="J12381" i="3"/>
  <c r="K12381" i="3" s="1"/>
  <c r="J12382" i="3"/>
  <c r="K12382" i="3" s="1"/>
  <c r="J12383" i="3"/>
  <c r="K12383" i="3" s="1"/>
  <c r="J12384" i="3"/>
  <c r="K12384" i="3" s="1"/>
  <c r="J12385" i="3"/>
  <c r="K12385" i="3" s="1"/>
  <c r="J12386" i="3"/>
  <c r="K12386" i="3" s="1"/>
  <c r="J12387" i="3"/>
  <c r="K12387" i="3" s="1"/>
  <c r="J12388" i="3"/>
  <c r="K12388" i="3" s="1"/>
  <c r="J12389" i="3"/>
  <c r="K12389" i="3" s="1"/>
  <c r="J12390" i="3"/>
  <c r="K12390" i="3" s="1"/>
  <c r="J12391" i="3"/>
  <c r="K12391" i="3" s="1"/>
  <c r="J12392" i="3"/>
  <c r="K12392" i="3" s="1"/>
  <c r="J12393" i="3"/>
  <c r="K12393" i="3" s="1"/>
  <c r="J12394" i="3"/>
  <c r="K12394" i="3" s="1"/>
  <c r="J12395" i="3"/>
  <c r="K12395" i="3" s="1"/>
  <c r="J12396" i="3"/>
  <c r="K12396" i="3" s="1"/>
  <c r="J12397" i="3"/>
  <c r="K12397" i="3" s="1"/>
  <c r="J12398" i="3"/>
  <c r="K12398" i="3" s="1"/>
  <c r="J12399" i="3"/>
  <c r="K12399" i="3" s="1"/>
  <c r="J12400" i="3"/>
  <c r="K12400" i="3" s="1"/>
  <c r="J12401" i="3"/>
  <c r="K12401" i="3" s="1"/>
  <c r="J12402" i="3"/>
  <c r="K12402" i="3" s="1"/>
  <c r="J12403" i="3"/>
  <c r="K12403" i="3" s="1"/>
  <c r="J12404" i="3"/>
  <c r="K12404" i="3" s="1"/>
  <c r="J12405" i="3"/>
  <c r="K12405" i="3" s="1"/>
  <c r="J12406" i="3"/>
  <c r="K12406" i="3" s="1"/>
  <c r="J12407" i="3"/>
  <c r="K12407" i="3" s="1"/>
  <c r="J12408" i="3"/>
  <c r="K12408" i="3" s="1"/>
  <c r="J12409" i="3"/>
  <c r="K12409" i="3" s="1"/>
  <c r="J12410" i="3"/>
  <c r="K12410" i="3" s="1"/>
  <c r="J12411" i="3"/>
  <c r="K12411" i="3" s="1"/>
  <c r="J12412" i="3"/>
  <c r="K12412" i="3" s="1"/>
  <c r="J12413" i="3"/>
  <c r="K12413" i="3" s="1"/>
  <c r="J12414" i="3"/>
  <c r="K12414" i="3" s="1"/>
  <c r="J12415" i="3"/>
  <c r="K12415" i="3" s="1"/>
  <c r="J12416" i="3"/>
  <c r="K12416" i="3" s="1"/>
  <c r="J12417" i="3"/>
  <c r="K12417" i="3" s="1"/>
  <c r="J12418" i="3"/>
  <c r="K12418" i="3" s="1"/>
  <c r="J12419" i="3"/>
  <c r="K12419" i="3" s="1"/>
  <c r="J12420" i="3"/>
  <c r="K12420" i="3" s="1"/>
  <c r="J12421" i="3"/>
  <c r="K12421" i="3" s="1"/>
  <c r="J12422" i="3"/>
  <c r="K12422" i="3" s="1"/>
  <c r="J12423" i="3"/>
  <c r="K12423" i="3" s="1"/>
  <c r="J12424" i="3"/>
  <c r="K12424" i="3" s="1"/>
  <c r="J12425" i="3"/>
  <c r="K12425" i="3" s="1"/>
  <c r="J12426" i="3"/>
  <c r="K12426" i="3" s="1"/>
  <c r="J12427" i="3"/>
  <c r="K12427" i="3" s="1"/>
  <c r="J12428" i="3"/>
  <c r="K12428" i="3" s="1"/>
  <c r="J12429" i="3"/>
  <c r="K12429" i="3" s="1"/>
  <c r="J12430" i="3"/>
  <c r="K12430" i="3" s="1"/>
  <c r="J12431" i="3"/>
  <c r="K12431" i="3" s="1"/>
  <c r="J12432" i="3"/>
  <c r="K12432" i="3" s="1"/>
  <c r="J12433" i="3"/>
  <c r="K12433" i="3" s="1"/>
  <c r="J12434" i="3"/>
  <c r="K12434" i="3" s="1"/>
  <c r="J12435" i="3"/>
  <c r="K12435" i="3" s="1"/>
  <c r="J12436" i="3"/>
  <c r="K12436" i="3" s="1"/>
  <c r="J12437" i="3"/>
  <c r="K12437" i="3" s="1"/>
  <c r="J12438" i="3"/>
  <c r="K12438" i="3" s="1"/>
  <c r="J12439" i="3"/>
  <c r="K12439" i="3" s="1"/>
  <c r="J12440" i="3"/>
  <c r="K12440" i="3" s="1"/>
  <c r="J12441" i="3"/>
  <c r="K12441" i="3" s="1"/>
  <c r="J12442" i="3"/>
  <c r="K12442" i="3" s="1"/>
  <c r="J12443" i="3"/>
  <c r="K12443" i="3" s="1"/>
  <c r="J12444" i="3"/>
  <c r="K12444" i="3" s="1"/>
  <c r="J12445" i="3"/>
  <c r="K12445" i="3" s="1"/>
  <c r="J12446" i="3"/>
  <c r="K12446" i="3" s="1"/>
  <c r="J12447" i="3"/>
  <c r="K12447" i="3" s="1"/>
  <c r="J12448" i="3"/>
  <c r="K12448" i="3" s="1"/>
  <c r="J12449" i="3"/>
  <c r="K12449" i="3" s="1"/>
  <c r="J12450" i="3"/>
  <c r="K12450" i="3" s="1"/>
  <c r="J12451" i="3"/>
  <c r="K12451" i="3" s="1"/>
  <c r="J12452" i="3"/>
  <c r="K12452" i="3" s="1"/>
  <c r="J12453" i="3"/>
  <c r="K12453" i="3" s="1"/>
  <c r="J12454" i="3"/>
  <c r="K12454" i="3" s="1"/>
  <c r="J12455" i="3"/>
  <c r="K12455" i="3" s="1"/>
  <c r="J12456" i="3"/>
  <c r="K12456" i="3" s="1"/>
  <c r="J12457" i="3"/>
  <c r="K12457" i="3" s="1"/>
  <c r="J12458" i="3"/>
  <c r="K12458" i="3" s="1"/>
  <c r="J12459" i="3"/>
  <c r="K12459" i="3" s="1"/>
  <c r="J12460" i="3"/>
  <c r="K12460" i="3" s="1"/>
  <c r="J12461" i="3"/>
  <c r="K12461" i="3" s="1"/>
  <c r="J12462" i="3"/>
  <c r="K12462" i="3" s="1"/>
  <c r="J12463" i="3"/>
  <c r="K12463" i="3" s="1"/>
  <c r="J12464" i="3"/>
  <c r="K12464" i="3" s="1"/>
  <c r="J12465" i="3"/>
  <c r="K12465" i="3" s="1"/>
  <c r="J12466" i="3"/>
  <c r="K12466" i="3" s="1"/>
  <c r="J12467" i="3"/>
  <c r="K12467" i="3" s="1"/>
  <c r="J12468" i="3"/>
  <c r="K12468" i="3" s="1"/>
  <c r="J12469" i="3"/>
  <c r="K12469" i="3" s="1"/>
  <c r="J12470" i="3"/>
  <c r="K12470" i="3" s="1"/>
  <c r="J12471" i="3"/>
  <c r="K12471" i="3" s="1"/>
  <c r="J12472" i="3"/>
  <c r="K12472" i="3" s="1"/>
  <c r="J12473" i="3"/>
  <c r="K12473" i="3" s="1"/>
  <c r="J12474" i="3"/>
  <c r="K12474" i="3" s="1"/>
  <c r="J12475" i="3"/>
  <c r="K12475" i="3" s="1"/>
  <c r="J12476" i="3"/>
  <c r="K12476" i="3" s="1"/>
  <c r="J12477" i="3"/>
  <c r="K12477" i="3" s="1"/>
  <c r="J12478" i="3"/>
  <c r="K12478" i="3" s="1"/>
  <c r="J12479" i="3"/>
  <c r="K12479" i="3" s="1"/>
  <c r="J12480" i="3"/>
  <c r="K12480" i="3" s="1"/>
  <c r="J12481" i="3"/>
  <c r="K12481" i="3" s="1"/>
  <c r="J12482" i="3"/>
  <c r="K12482" i="3" s="1"/>
  <c r="J12483" i="3"/>
  <c r="K12483" i="3" s="1"/>
  <c r="J12484" i="3"/>
  <c r="K12484" i="3" s="1"/>
  <c r="J12485" i="3"/>
  <c r="K12485" i="3" s="1"/>
  <c r="J12486" i="3"/>
  <c r="K12486" i="3" s="1"/>
  <c r="J12487" i="3"/>
  <c r="K12487" i="3" s="1"/>
  <c r="J12488" i="3"/>
  <c r="K12488" i="3" s="1"/>
  <c r="J12489" i="3"/>
  <c r="K12489" i="3" s="1"/>
  <c r="J12490" i="3"/>
  <c r="K12490" i="3" s="1"/>
  <c r="J12491" i="3"/>
  <c r="K12491" i="3" s="1"/>
  <c r="J12492" i="3"/>
  <c r="K12492" i="3" s="1"/>
  <c r="J12493" i="3"/>
  <c r="K12493" i="3" s="1"/>
  <c r="J12494" i="3"/>
  <c r="K12494" i="3" s="1"/>
  <c r="J12495" i="3"/>
  <c r="K12495" i="3" s="1"/>
  <c r="J12496" i="3"/>
  <c r="K12496" i="3" s="1"/>
  <c r="J12497" i="3"/>
  <c r="K12497" i="3" s="1"/>
  <c r="J12498" i="3"/>
  <c r="K12498" i="3" s="1"/>
  <c r="J12499" i="3"/>
  <c r="K12499" i="3" s="1"/>
  <c r="J12500" i="3"/>
  <c r="K12500" i="3" s="1"/>
  <c r="J12501" i="3"/>
  <c r="K12501" i="3" s="1"/>
  <c r="J12502" i="3"/>
  <c r="K12502" i="3" s="1"/>
  <c r="J12503" i="3"/>
  <c r="K12503" i="3" s="1"/>
  <c r="J12504" i="3"/>
  <c r="K12504" i="3" s="1"/>
  <c r="J12505" i="3"/>
  <c r="K12505" i="3" s="1"/>
  <c r="J12506" i="3"/>
  <c r="K12506" i="3" s="1"/>
  <c r="J12507" i="3"/>
  <c r="K12507" i="3" s="1"/>
  <c r="J12508" i="3"/>
  <c r="K12508" i="3" s="1"/>
  <c r="J12509" i="3"/>
  <c r="K12509" i="3" s="1"/>
  <c r="J12510" i="3"/>
  <c r="K12510" i="3" s="1"/>
  <c r="J12511" i="3"/>
  <c r="K12511" i="3" s="1"/>
  <c r="J12512" i="3"/>
  <c r="K12512" i="3" s="1"/>
  <c r="J12513" i="3"/>
  <c r="K12513" i="3" s="1"/>
  <c r="J12514" i="3"/>
  <c r="K12514" i="3" s="1"/>
  <c r="J12515" i="3"/>
  <c r="K12515" i="3" s="1"/>
  <c r="J12516" i="3"/>
  <c r="K12516" i="3" s="1"/>
  <c r="J12517" i="3"/>
  <c r="K12517" i="3" s="1"/>
  <c r="J12518" i="3"/>
  <c r="K12518" i="3" s="1"/>
  <c r="J12519" i="3"/>
  <c r="K12519" i="3" s="1"/>
  <c r="J12520" i="3"/>
  <c r="K12520" i="3" s="1"/>
  <c r="J12521" i="3"/>
  <c r="K12521" i="3" s="1"/>
  <c r="J12522" i="3"/>
  <c r="K12522" i="3" s="1"/>
  <c r="J12523" i="3"/>
  <c r="K12523" i="3" s="1"/>
  <c r="J12524" i="3"/>
  <c r="K12524" i="3" s="1"/>
  <c r="J12525" i="3"/>
  <c r="K12525" i="3" s="1"/>
  <c r="J12526" i="3"/>
  <c r="K12526" i="3" s="1"/>
  <c r="J12527" i="3"/>
  <c r="K12527" i="3" s="1"/>
  <c r="J12528" i="3"/>
  <c r="K12528" i="3" s="1"/>
  <c r="J12529" i="3"/>
  <c r="K12529" i="3" s="1"/>
  <c r="J12530" i="3"/>
  <c r="K12530" i="3" s="1"/>
  <c r="J12531" i="3"/>
  <c r="K12531" i="3" s="1"/>
  <c r="J12532" i="3"/>
  <c r="K12532" i="3" s="1"/>
  <c r="J12533" i="3"/>
  <c r="K12533" i="3" s="1"/>
  <c r="J12534" i="3"/>
  <c r="K12534" i="3" s="1"/>
  <c r="J12535" i="3"/>
  <c r="K12535" i="3" s="1"/>
  <c r="J12536" i="3"/>
  <c r="K12536" i="3" s="1"/>
  <c r="J12537" i="3"/>
  <c r="K12537" i="3" s="1"/>
  <c r="J12538" i="3"/>
  <c r="K12538" i="3" s="1"/>
  <c r="J12539" i="3"/>
  <c r="K12539" i="3" s="1"/>
  <c r="J12540" i="3"/>
  <c r="K12540" i="3" s="1"/>
  <c r="J12541" i="3"/>
  <c r="K12541" i="3" s="1"/>
  <c r="J12542" i="3"/>
  <c r="K12542" i="3" s="1"/>
  <c r="J12543" i="3"/>
  <c r="K12543" i="3" s="1"/>
  <c r="J12544" i="3"/>
  <c r="K12544" i="3" s="1"/>
  <c r="J12545" i="3"/>
  <c r="K12545" i="3" s="1"/>
  <c r="J12546" i="3"/>
  <c r="K12546" i="3" s="1"/>
  <c r="J12547" i="3"/>
  <c r="K12547" i="3" s="1"/>
  <c r="J12548" i="3"/>
  <c r="K12548" i="3" s="1"/>
  <c r="J12549" i="3"/>
  <c r="K12549" i="3" s="1"/>
  <c r="J12550" i="3"/>
  <c r="K12550" i="3" s="1"/>
  <c r="J12551" i="3"/>
  <c r="K12551" i="3" s="1"/>
  <c r="J12552" i="3"/>
  <c r="K12552" i="3" s="1"/>
  <c r="J12553" i="3"/>
  <c r="K12553" i="3" s="1"/>
  <c r="J12554" i="3"/>
  <c r="K12554" i="3" s="1"/>
  <c r="J12555" i="3"/>
  <c r="K12555" i="3" s="1"/>
  <c r="J12556" i="3"/>
  <c r="K12556" i="3" s="1"/>
  <c r="J12557" i="3"/>
  <c r="K12557" i="3" s="1"/>
  <c r="J12558" i="3"/>
  <c r="K12558" i="3" s="1"/>
  <c r="J12559" i="3"/>
  <c r="K12559" i="3" s="1"/>
  <c r="J12560" i="3"/>
  <c r="K12560" i="3" s="1"/>
  <c r="J12561" i="3"/>
  <c r="K12561" i="3" s="1"/>
  <c r="J12562" i="3"/>
  <c r="K12562" i="3" s="1"/>
  <c r="J12563" i="3"/>
  <c r="K12563" i="3" s="1"/>
  <c r="J12564" i="3"/>
  <c r="K12564" i="3" s="1"/>
  <c r="J12565" i="3"/>
  <c r="K12565" i="3" s="1"/>
  <c r="J12566" i="3"/>
  <c r="K12566" i="3" s="1"/>
  <c r="J12567" i="3"/>
  <c r="K12567" i="3" s="1"/>
  <c r="J12568" i="3"/>
  <c r="K12568" i="3" s="1"/>
  <c r="J12569" i="3"/>
  <c r="K12569" i="3" s="1"/>
  <c r="J12570" i="3"/>
  <c r="K12570" i="3" s="1"/>
  <c r="J12571" i="3"/>
  <c r="K12571" i="3" s="1"/>
  <c r="J12572" i="3"/>
  <c r="K12572" i="3" s="1"/>
  <c r="J12573" i="3"/>
  <c r="K12573" i="3" s="1"/>
  <c r="J12574" i="3"/>
  <c r="K12574" i="3" s="1"/>
  <c r="J12575" i="3"/>
  <c r="K12575" i="3" s="1"/>
  <c r="J12576" i="3"/>
  <c r="K12576" i="3" s="1"/>
  <c r="J12577" i="3"/>
  <c r="K12577" i="3" s="1"/>
  <c r="J12578" i="3"/>
  <c r="K12578" i="3" s="1"/>
  <c r="J12579" i="3"/>
  <c r="K12579" i="3" s="1"/>
  <c r="J12580" i="3"/>
  <c r="K12580" i="3" s="1"/>
  <c r="J12581" i="3"/>
  <c r="K12581" i="3" s="1"/>
  <c r="J12582" i="3"/>
  <c r="K12582" i="3" s="1"/>
  <c r="J12583" i="3"/>
  <c r="K12583" i="3" s="1"/>
  <c r="J12584" i="3"/>
  <c r="K12584" i="3" s="1"/>
  <c r="J12585" i="3"/>
  <c r="K12585" i="3" s="1"/>
  <c r="J12586" i="3"/>
  <c r="K12586" i="3" s="1"/>
  <c r="J12587" i="3"/>
  <c r="K12587" i="3" s="1"/>
  <c r="J12588" i="3"/>
  <c r="K12588" i="3" s="1"/>
  <c r="J12589" i="3"/>
  <c r="K12589" i="3" s="1"/>
  <c r="J12590" i="3"/>
  <c r="K12590" i="3" s="1"/>
  <c r="J12591" i="3"/>
  <c r="K12591" i="3" s="1"/>
  <c r="J12592" i="3"/>
  <c r="K12592" i="3" s="1"/>
  <c r="J12593" i="3"/>
  <c r="K12593" i="3" s="1"/>
  <c r="J12594" i="3"/>
  <c r="K12594" i="3" s="1"/>
  <c r="J12595" i="3"/>
  <c r="K12595" i="3" s="1"/>
  <c r="J12596" i="3"/>
  <c r="K12596" i="3" s="1"/>
  <c r="J12597" i="3"/>
  <c r="K12597" i="3" s="1"/>
  <c r="J12598" i="3"/>
  <c r="K12598" i="3" s="1"/>
  <c r="J12599" i="3"/>
  <c r="K12599" i="3" s="1"/>
  <c r="J12600" i="3"/>
  <c r="K12600" i="3" s="1"/>
  <c r="J12601" i="3"/>
  <c r="K12601" i="3" s="1"/>
  <c r="J12602" i="3"/>
  <c r="K12602" i="3" s="1"/>
  <c r="J12603" i="3"/>
  <c r="K12603" i="3" s="1"/>
  <c r="J12604" i="3"/>
  <c r="K12604" i="3" s="1"/>
  <c r="J12605" i="3"/>
  <c r="K12605" i="3" s="1"/>
  <c r="J12606" i="3"/>
  <c r="K12606" i="3" s="1"/>
  <c r="J12607" i="3"/>
  <c r="K12607" i="3" s="1"/>
  <c r="J12608" i="3"/>
  <c r="K12608" i="3" s="1"/>
  <c r="J12609" i="3"/>
  <c r="K12609" i="3" s="1"/>
  <c r="J12610" i="3"/>
  <c r="K12610" i="3" s="1"/>
  <c r="J12611" i="3"/>
  <c r="K12611" i="3" s="1"/>
  <c r="J12612" i="3"/>
  <c r="K12612" i="3" s="1"/>
  <c r="J12613" i="3"/>
  <c r="K12613" i="3" s="1"/>
  <c r="J12614" i="3"/>
  <c r="K12614" i="3" s="1"/>
  <c r="J12615" i="3"/>
  <c r="K12615" i="3" s="1"/>
  <c r="J12616" i="3"/>
  <c r="K12616" i="3" s="1"/>
  <c r="J12617" i="3"/>
  <c r="K12617" i="3" s="1"/>
  <c r="J12618" i="3"/>
  <c r="K12618" i="3" s="1"/>
  <c r="J12619" i="3"/>
  <c r="K12619" i="3" s="1"/>
  <c r="J12620" i="3"/>
  <c r="K12620" i="3" s="1"/>
  <c r="J12621" i="3"/>
  <c r="K12621" i="3" s="1"/>
  <c r="J12622" i="3"/>
  <c r="K12622" i="3" s="1"/>
  <c r="J12623" i="3"/>
  <c r="K12623" i="3" s="1"/>
  <c r="J12624" i="3"/>
  <c r="K12624" i="3" s="1"/>
  <c r="J12625" i="3"/>
  <c r="K12625" i="3" s="1"/>
  <c r="J12626" i="3"/>
  <c r="K12626" i="3" s="1"/>
  <c r="J12627" i="3"/>
  <c r="K12627" i="3" s="1"/>
  <c r="J12628" i="3"/>
  <c r="K12628" i="3" s="1"/>
  <c r="J12629" i="3"/>
  <c r="K12629" i="3" s="1"/>
  <c r="J12630" i="3"/>
  <c r="K12630" i="3" s="1"/>
  <c r="J12631" i="3"/>
  <c r="K12631" i="3" s="1"/>
  <c r="J12632" i="3"/>
  <c r="K12632" i="3" s="1"/>
  <c r="J12633" i="3"/>
  <c r="K12633" i="3" s="1"/>
  <c r="J12634" i="3"/>
  <c r="K12634" i="3" s="1"/>
  <c r="J12635" i="3"/>
  <c r="K12635" i="3" s="1"/>
  <c r="J12636" i="3"/>
  <c r="K12636" i="3" s="1"/>
  <c r="J12637" i="3"/>
  <c r="K12637" i="3" s="1"/>
  <c r="J12638" i="3"/>
  <c r="K12638" i="3" s="1"/>
  <c r="J12639" i="3"/>
  <c r="K12639" i="3" s="1"/>
  <c r="J12640" i="3"/>
  <c r="K12640" i="3" s="1"/>
  <c r="J12641" i="3"/>
  <c r="K12641" i="3" s="1"/>
  <c r="J12642" i="3"/>
  <c r="K12642" i="3" s="1"/>
  <c r="J12643" i="3"/>
  <c r="K12643" i="3" s="1"/>
  <c r="J12644" i="3"/>
  <c r="K12644" i="3" s="1"/>
  <c r="J12645" i="3"/>
  <c r="K12645" i="3" s="1"/>
  <c r="J12646" i="3"/>
  <c r="K12646" i="3" s="1"/>
  <c r="J12647" i="3"/>
  <c r="K12647" i="3" s="1"/>
  <c r="J12648" i="3"/>
  <c r="K12648" i="3" s="1"/>
  <c r="J12649" i="3"/>
  <c r="K12649" i="3" s="1"/>
  <c r="J12650" i="3"/>
  <c r="K12650" i="3" s="1"/>
  <c r="J12651" i="3"/>
  <c r="K12651" i="3" s="1"/>
  <c r="J12652" i="3"/>
  <c r="K12652" i="3" s="1"/>
  <c r="J12653" i="3"/>
  <c r="K12653" i="3" s="1"/>
  <c r="J12654" i="3"/>
  <c r="K12654" i="3" s="1"/>
  <c r="J12655" i="3"/>
  <c r="K12655" i="3" s="1"/>
  <c r="J12656" i="3"/>
  <c r="K12656" i="3" s="1"/>
  <c r="J12657" i="3"/>
  <c r="K12657" i="3" s="1"/>
  <c r="J12658" i="3"/>
  <c r="K12658" i="3" s="1"/>
  <c r="J12659" i="3"/>
  <c r="K12659" i="3" s="1"/>
  <c r="J12660" i="3"/>
  <c r="K12660" i="3" s="1"/>
  <c r="J12661" i="3"/>
  <c r="K12661" i="3" s="1"/>
  <c r="J12662" i="3"/>
  <c r="K12662" i="3" s="1"/>
  <c r="J12663" i="3"/>
  <c r="K12663" i="3" s="1"/>
  <c r="J12664" i="3"/>
  <c r="K12664" i="3" s="1"/>
  <c r="J12665" i="3"/>
  <c r="K12665" i="3" s="1"/>
  <c r="J12666" i="3"/>
  <c r="K12666" i="3" s="1"/>
  <c r="J12667" i="3"/>
  <c r="K12667" i="3" s="1"/>
  <c r="J12668" i="3"/>
  <c r="K12668" i="3" s="1"/>
  <c r="J12669" i="3"/>
  <c r="K12669" i="3" s="1"/>
  <c r="J12670" i="3"/>
  <c r="K12670" i="3" s="1"/>
  <c r="J12671" i="3"/>
  <c r="K12671" i="3" s="1"/>
  <c r="J12672" i="3"/>
  <c r="K12672" i="3" s="1"/>
  <c r="J12673" i="3"/>
  <c r="K12673" i="3" s="1"/>
  <c r="J12674" i="3"/>
  <c r="K12674" i="3" s="1"/>
  <c r="J12675" i="3"/>
  <c r="K12675" i="3" s="1"/>
  <c r="J12676" i="3"/>
  <c r="K12676" i="3" s="1"/>
  <c r="J12677" i="3"/>
  <c r="K12677" i="3" s="1"/>
  <c r="J12678" i="3"/>
  <c r="K12678" i="3" s="1"/>
  <c r="J12679" i="3"/>
  <c r="K12679" i="3" s="1"/>
  <c r="J12680" i="3"/>
  <c r="K12680" i="3" s="1"/>
  <c r="J12681" i="3"/>
  <c r="K12681" i="3" s="1"/>
  <c r="J12682" i="3"/>
  <c r="K12682" i="3" s="1"/>
  <c r="J12683" i="3"/>
  <c r="K12683" i="3" s="1"/>
  <c r="J12684" i="3"/>
  <c r="K12684" i="3" s="1"/>
  <c r="J12685" i="3"/>
  <c r="K12685" i="3" s="1"/>
  <c r="J12686" i="3"/>
  <c r="K12686" i="3" s="1"/>
  <c r="J12687" i="3"/>
  <c r="K12687" i="3" s="1"/>
  <c r="J12688" i="3"/>
  <c r="K12688" i="3" s="1"/>
  <c r="J12689" i="3"/>
  <c r="K12689" i="3" s="1"/>
  <c r="J12690" i="3"/>
  <c r="K12690" i="3" s="1"/>
  <c r="J12691" i="3"/>
  <c r="K12691" i="3" s="1"/>
  <c r="J12692" i="3"/>
  <c r="K12692" i="3" s="1"/>
  <c r="J12693" i="3"/>
  <c r="K12693" i="3" s="1"/>
  <c r="J12694" i="3"/>
  <c r="K12694" i="3" s="1"/>
  <c r="J12695" i="3"/>
  <c r="K12695" i="3" s="1"/>
  <c r="J12696" i="3"/>
  <c r="K12696" i="3" s="1"/>
  <c r="J12697" i="3"/>
  <c r="K12697" i="3" s="1"/>
  <c r="J12698" i="3"/>
  <c r="K12698" i="3" s="1"/>
  <c r="J12699" i="3"/>
  <c r="K12699" i="3" s="1"/>
  <c r="J12700" i="3"/>
  <c r="K12700" i="3" s="1"/>
  <c r="J12701" i="3"/>
  <c r="K12701" i="3" s="1"/>
  <c r="J12702" i="3"/>
  <c r="K12702" i="3" s="1"/>
  <c r="J12703" i="3"/>
  <c r="K12703" i="3" s="1"/>
  <c r="J12704" i="3"/>
  <c r="K12704" i="3" s="1"/>
  <c r="J12705" i="3"/>
  <c r="K12705" i="3" s="1"/>
  <c r="J12706" i="3"/>
  <c r="K12706" i="3" s="1"/>
  <c r="J12707" i="3"/>
  <c r="K12707" i="3" s="1"/>
  <c r="J12708" i="3"/>
  <c r="K12708" i="3" s="1"/>
  <c r="J12709" i="3"/>
  <c r="K12709" i="3" s="1"/>
  <c r="J12710" i="3"/>
  <c r="K12710" i="3" s="1"/>
  <c r="J12711" i="3"/>
  <c r="K12711" i="3" s="1"/>
  <c r="J12712" i="3"/>
  <c r="K12712" i="3" s="1"/>
  <c r="J12713" i="3"/>
  <c r="K12713" i="3" s="1"/>
  <c r="J12714" i="3"/>
  <c r="K12714" i="3" s="1"/>
  <c r="J12715" i="3"/>
  <c r="K12715" i="3" s="1"/>
  <c r="J12716" i="3"/>
  <c r="K12716" i="3" s="1"/>
  <c r="J12717" i="3"/>
  <c r="K12717" i="3" s="1"/>
  <c r="J12718" i="3"/>
  <c r="K12718" i="3" s="1"/>
  <c r="J12719" i="3"/>
  <c r="K12719" i="3" s="1"/>
  <c r="J12720" i="3"/>
  <c r="K12720" i="3" s="1"/>
  <c r="J12721" i="3"/>
  <c r="K12721" i="3" s="1"/>
  <c r="J12722" i="3"/>
  <c r="K12722" i="3" s="1"/>
  <c r="J12723" i="3"/>
  <c r="K12723" i="3" s="1"/>
  <c r="J12724" i="3"/>
  <c r="K12724" i="3" s="1"/>
  <c r="J12725" i="3"/>
  <c r="K12725" i="3" s="1"/>
  <c r="J12726" i="3"/>
  <c r="K12726" i="3" s="1"/>
  <c r="J12727" i="3"/>
  <c r="K12727" i="3" s="1"/>
  <c r="J12728" i="3"/>
  <c r="K12728" i="3" s="1"/>
  <c r="J12729" i="3"/>
  <c r="K12729" i="3" s="1"/>
  <c r="J12730" i="3"/>
  <c r="K12730" i="3" s="1"/>
  <c r="J12731" i="3"/>
  <c r="K12731" i="3" s="1"/>
  <c r="J12732" i="3"/>
  <c r="K12732" i="3" s="1"/>
  <c r="J12733" i="3"/>
  <c r="K12733" i="3" s="1"/>
  <c r="J12734" i="3"/>
  <c r="K12734" i="3" s="1"/>
  <c r="J12735" i="3"/>
  <c r="K12735" i="3" s="1"/>
  <c r="J12736" i="3"/>
  <c r="K12736" i="3" s="1"/>
  <c r="J12737" i="3"/>
  <c r="K12737" i="3" s="1"/>
  <c r="J12738" i="3"/>
  <c r="K12738" i="3" s="1"/>
  <c r="J12739" i="3"/>
  <c r="K12739" i="3" s="1"/>
  <c r="J12740" i="3"/>
  <c r="K12740" i="3" s="1"/>
  <c r="J12741" i="3"/>
  <c r="K12741" i="3" s="1"/>
  <c r="J12742" i="3"/>
  <c r="K12742" i="3" s="1"/>
  <c r="J12743" i="3"/>
  <c r="K12743" i="3" s="1"/>
  <c r="J12744" i="3"/>
  <c r="K12744" i="3" s="1"/>
  <c r="J12745" i="3"/>
  <c r="K12745" i="3" s="1"/>
  <c r="J12746" i="3"/>
  <c r="K12746" i="3" s="1"/>
  <c r="J12747" i="3"/>
  <c r="K12747" i="3" s="1"/>
  <c r="J12748" i="3"/>
  <c r="K12748" i="3" s="1"/>
  <c r="J12749" i="3"/>
  <c r="K12749" i="3" s="1"/>
  <c r="J12750" i="3"/>
  <c r="K12750" i="3" s="1"/>
  <c r="J12751" i="3"/>
  <c r="K12751" i="3" s="1"/>
  <c r="J12752" i="3"/>
  <c r="K12752" i="3" s="1"/>
  <c r="J12753" i="3"/>
  <c r="K12753" i="3" s="1"/>
  <c r="J12754" i="3"/>
  <c r="K12754" i="3" s="1"/>
  <c r="J12755" i="3"/>
  <c r="K12755" i="3" s="1"/>
  <c r="J12756" i="3"/>
  <c r="K12756" i="3" s="1"/>
  <c r="J12757" i="3"/>
  <c r="K12757" i="3" s="1"/>
  <c r="J12758" i="3"/>
  <c r="K12758" i="3" s="1"/>
  <c r="J12759" i="3"/>
  <c r="K12759" i="3" s="1"/>
  <c r="J12760" i="3"/>
  <c r="K12760" i="3" s="1"/>
  <c r="J12761" i="3"/>
  <c r="K12761" i="3" s="1"/>
  <c r="J12762" i="3"/>
  <c r="K12762" i="3" s="1"/>
  <c r="J12763" i="3"/>
  <c r="K12763" i="3" s="1"/>
  <c r="J12764" i="3"/>
  <c r="K12764" i="3" s="1"/>
  <c r="J12765" i="3"/>
  <c r="K12765" i="3" s="1"/>
  <c r="J12766" i="3"/>
  <c r="K12766" i="3" s="1"/>
  <c r="J12767" i="3"/>
  <c r="K12767" i="3" s="1"/>
  <c r="J12768" i="3"/>
  <c r="K12768" i="3" s="1"/>
  <c r="J12769" i="3"/>
  <c r="K12769" i="3" s="1"/>
  <c r="J12770" i="3"/>
  <c r="K12770" i="3" s="1"/>
  <c r="J12771" i="3"/>
  <c r="K12771" i="3" s="1"/>
  <c r="J12772" i="3"/>
  <c r="K12772" i="3" s="1"/>
  <c r="J12773" i="3"/>
  <c r="K12773" i="3" s="1"/>
  <c r="J12774" i="3"/>
  <c r="K12774" i="3" s="1"/>
  <c r="J12775" i="3"/>
  <c r="K12775" i="3" s="1"/>
  <c r="J12776" i="3"/>
  <c r="K12776" i="3" s="1"/>
  <c r="J12777" i="3"/>
  <c r="K12777" i="3" s="1"/>
  <c r="J12778" i="3"/>
  <c r="K12778" i="3" s="1"/>
  <c r="J12779" i="3"/>
  <c r="K12779" i="3" s="1"/>
  <c r="J12780" i="3"/>
  <c r="K12780" i="3" s="1"/>
  <c r="J12781" i="3"/>
  <c r="K12781" i="3" s="1"/>
  <c r="J12782" i="3"/>
  <c r="K12782" i="3" s="1"/>
  <c r="J12783" i="3"/>
  <c r="K12783" i="3" s="1"/>
  <c r="J12784" i="3"/>
  <c r="K12784" i="3" s="1"/>
  <c r="J12785" i="3"/>
  <c r="K12785" i="3" s="1"/>
  <c r="J12786" i="3"/>
  <c r="K12786" i="3" s="1"/>
  <c r="J12787" i="3"/>
  <c r="K12787" i="3" s="1"/>
  <c r="J12788" i="3"/>
  <c r="K12788" i="3" s="1"/>
  <c r="J12789" i="3"/>
  <c r="K12789" i="3" s="1"/>
  <c r="J12790" i="3"/>
  <c r="K12790" i="3" s="1"/>
  <c r="J12791" i="3"/>
  <c r="K12791" i="3" s="1"/>
  <c r="J12792" i="3"/>
  <c r="K12792" i="3" s="1"/>
  <c r="J12793" i="3"/>
  <c r="K12793" i="3" s="1"/>
  <c r="J12794" i="3"/>
  <c r="K12794" i="3" s="1"/>
  <c r="J12795" i="3"/>
  <c r="K12795" i="3" s="1"/>
  <c r="J12796" i="3"/>
  <c r="K12796" i="3" s="1"/>
  <c r="J12797" i="3"/>
  <c r="K12797" i="3" s="1"/>
  <c r="J12798" i="3"/>
  <c r="K12798" i="3" s="1"/>
  <c r="J12799" i="3"/>
  <c r="K12799" i="3" s="1"/>
  <c r="J12800" i="3"/>
  <c r="K12800" i="3" s="1"/>
  <c r="J12801" i="3"/>
  <c r="K12801" i="3" s="1"/>
  <c r="J12802" i="3"/>
  <c r="K12802" i="3" s="1"/>
  <c r="J12803" i="3"/>
  <c r="K12803" i="3" s="1"/>
  <c r="J12804" i="3"/>
  <c r="K12804" i="3" s="1"/>
  <c r="J12805" i="3"/>
  <c r="K12805" i="3" s="1"/>
  <c r="J12806" i="3"/>
  <c r="K12806" i="3" s="1"/>
  <c r="J12807" i="3"/>
  <c r="K12807" i="3" s="1"/>
  <c r="J12808" i="3"/>
  <c r="K12808" i="3" s="1"/>
  <c r="J12809" i="3"/>
  <c r="K12809" i="3" s="1"/>
  <c r="J12810" i="3"/>
  <c r="K12810" i="3" s="1"/>
  <c r="J12811" i="3"/>
  <c r="K12811" i="3" s="1"/>
  <c r="J12812" i="3"/>
  <c r="K12812" i="3" s="1"/>
  <c r="J12813" i="3"/>
  <c r="K12813" i="3" s="1"/>
  <c r="J12814" i="3"/>
  <c r="K12814" i="3" s="1"/>
  <c r="J12815" i="3"/>
  <c r="K12815" i="3" s="1"/>
  <c r="J12816" i="3"/>
  <c r="K12816" i="3" s="1"/>
  <c r="J12817" i="3"/>
  <c r="K12817" i="3" s="1"/>
  <c r="J12818" i="3"/>
  <c r="K12818" i="3" s="1"/>
  <c r="J12819" i="3"/>
  <c r="K12819" i="3" s="1"/>
  <c r="J12820" i="3"/>
  <c r="K12820" i="3" s="1"/>
  <c r="J12821" i="3"/>
  <c r="K12821" i="3" s="1"/>
  <c r="J12822" i="3"/>
  <c r="K12822" i="3" s="1"/>
  <c r="J12823" i="3"/>
  <c r="K12823" i="3" s="1"/>
  <c r="J12824" i="3"/>
  <c r="K12824" i="3" s="1"/>
  <c r="J12825" i="3"/>
  <c r="K12825" i="3" s="1"/>
  <c r="J12826" i="3"/>
  <c r="K12826" i="3" s="1"/>
  <c r="J12827" i="3"/>
  <c r="K12827" i="3" s="1"/>
  <c r="J12828" i="3"/>
  <c r="K12828" i="3" s="1"/>
  <c r="J12829" i="3"/>
  <c r="K12829" i="3" s="1"/>
  <c r="J12830" i="3"/>
  <c r="K12830" i="3" s="1"/>
  <c r="J12831" i="3"/>
  <c r="K12831" i="3" s="1"/>
  <c r="J12832" i="3"/>
  <c r="K12832" i="3" s="1"/>
  <c r="J12833" i="3"/>
  <c r="K12833" i="3" s="1"/>
  <c r="J12834" i="3"/>
  <c r="K12834" i="3" s="1"/>
  <c r="J12835" i="3"/>
  <c r="K12835" i="3" s="1"/>
  <c r="J12836" i="3"/>
  <c r="K12836" i="3" s="1"/>
  <c r="J12837" i="3"/>
  <c r="K12837" i="3" s="1"/>
  <c r="J12838" i="3"/>
  <c r="K12838" i="3" s="1"/>
  <c r="J12839" i="3"/>
  <c r="K12839" i="3" s="1"/>
  <c r="J12840" i="3"/>
  <c r="K12840" i="3" s="1"/>
  <c r="J12841" i="3"/>
  <c r="K12841" i="3" s="1"/>
  <c r="J12842" i="3"/>
  <c r="K12842" i="3" s="1"/>
  <c r="J12843" i="3"/>
  <c r="K12843" i="3" s="1"/>
  <c r="J12844" i="3"/>
  <c r="K12844" i="3" s="1"/>
  <c r="J12845" i="3"/>
  <c r="K12845" i="3" s="1"/>
  <c r="J12846" i="3"/>
  <c r="K12846" i="3" s="1"/>
  <c r="J12847" i="3"/>
  <c r="K12847" i="3" s="1"/>
  <c r="J12848" i="3"/>
  <c r="K12848" i="3" s="1"/>
  <c r="J12849" i="3"/>
  <c r="K12849" i="3" s="1"/>
  <c r="J12850" i="3"/>
  <c r="K12850" i="3" s="1"/>
  <c r="J12851" i="3"/>
  <c r="K12851" i="3" s="1"/>
  <c r="J12852" i="3"/>
  <c r="K12852" i="3" s="1"/>
  <c r="J12853" i="3"/>
  <c r="K12853" i="3" s="1"/>
  <c r="J12854" i="3"/>
  <c r="K12854" i="3" s="1"/>
  <c r="J12855" i="3"/>
  <c r="K12855" i="3" s="1"/>
  <c r="J12856" i="3"/>
  <c r="K12856" i="3" s="1"/>
  <c r="J12857" i="3"/>
  <c r="K12857" i="3" s="1"/>
  <c r="J12858" i="3"/>
  <c r="K12858" i="3" s="1"/>
  <c r="J12859" i="3"/>
  <c r="K12859" i="3" s="1"/>
  <c r="J12860" i="3"/>
  <c r="K12860" i="3" s="1"/>
  <c r="J12861" i="3"/>
  <c r="K12861" i="3" s="1"/>
  <c r="J12862" i="3"/>
  <c r="K12862" i="3" s="1"/>
  <c r="J12863" i="3"/>
  <c r="K12863" i="3" s="1"/>
  <c r="J12864" i="3"/>
  <c r="K12864" i="3" s="1"/>
  <c r="J12865" i="3"/>
  <c r="K12865" i="3" s="1"/>
  <c r="J12866" i="3"/>
  <c r="K12866" i="3" s="1"/>
  <c r="J12867" i="3"/>
  <c r="K12867" i="3" s="1"/>
  <c r="J12868" i="3"/>
  <c r="K12868" i="3" s="1"/>
  <c r="J12869" i="3"/>
  <c r="K12869" i="3" s="1"/>
  <c r="J12870" i="3"/>
  <c r="K12870" i="3" s="1"/>
  <c r="J12871" i="3"/>
  <c r="K12871" i="3" s="1"/>
  <c r="J12872" i="3"/>
  <c r="K12872" i="3" s="1"/>
  <c r="J12873" i="3"/>
  <c r="K12873" i="3" s="1"/>
  <c r="J12874" i="3"/>
  <c r="K12874" i="3" s="1"/>
  <c r="J12875" i="3"/>
  <c r="K12875" i="3" s="1"/>
  <c r="J12876" i="3"/>
  <c r="K12876" i="3" s="1"/>
  <c r="J12877" i="3"/>
  <c r="K12877" i="3" s="1"/>
  <c r="J12878" i="3"/>
  <c r="K12878" i="3" s="1"/>
  <c r="J12879" i="3"/>
  <c r="K12879" i="3" s="1"/>
  <c r="J12880" i="3"/>
  <c r="K12880" i="3" s="1"/>
  <c r="J12881" i="3"/>
  <c r="K12881" i="3" s="1"/>
  <c r="J12882" i="3"/>
  <c r="K12882" i="3" s="1"/>
  <c r="J12883" i="3"/>
  <c r="K12883" i="3" s="1"/>
  <c r="J12884" i="3"/>
  <c r="K12884" i="3" s="1"/>
  <c r="J12885" i="3"/>
  <c r="K12885" i="3" s="1"/>
  <c r="J12886" i="3"/>
  <c r="K12886" i="3" s="1"/>
  <c r="J12887" i="3"/>
  <c r="K12887" i="3" s="1"/>
  <c r="J12888" i="3"/>
  <c r="K12888" i="3" s="1"/>
  <c r="J12889" i="3"/>
  <c r="K12889" i="3" s="1"/>
  <c r="J12890" i="3"/>
  <c r="K12890" i="3" s="1"/>
  <c r="J12891" i="3"/>
  <c r="K12891" i="3" s="1"/>
  <c r="J12892" i="3"/>
  <c r="K12892" i="3" s="1"/>
  <c r="J12893" i="3"/>
  <c r="K12893" i="3" s="1"/>
  <c r="J12894" i="3"/>
  <c r="K12894" i="3" s="1"/>
  <c r="J12895" i="3"/>
  <c r="K12895" i="3" s="1"/>
  <c r="J12896" i="3"/>
  <c r="K12896" i="3" s="1"/>
  <c r="J12897" i="3"/>
  <c r="K12897" i="3" s="1"/>
  <c r="J12898" i="3"/>
  <c r="K12898" i="3" s="1"/>
  <c r="J12899" i="3"/>
  <c r="K12899" i="3" s="1"/>
  <c r="J12900" i="3"/>
  <c r="K12900" i="3" s="1"/>
  <c r="J12901" i="3"/>
  <c r="K12901" i="3" s="1"/>
  <c r="J12902" i="3"/>
  <c r="K12902" i="3" s="1"/>
  <c r="J12903" i="3"/>
  <c r="K12903" i="3" s="1"/>
  <c r="J12904" i="3"/>
  <c r="K12904" i="3" s="1"/>
  <c r="J12905" i="3"/>
  <c r="K12905" i="3" s="1"/>
  <c r="J12906" i="3"/>
  <c r="K12906" i="3" s="1"/>
  <c r="J12907" i="3"/>
  <c r="K12907" i="3" s="1"/>
  <c r="J12908" i="3"/>
  <c r="K12908" i="3" s="1"/>
  <c r="J12909" i="3"/>
  <c r="K12909" i="3" s="1"/>
  <c r="J12910" i="3"/>
  <c r="K12910" i="3" s="1"/>
  <c r="J12911" i="3"/>
  <c r="K12911" i="3" s="1"/>
  <c r="J12912" i="3"/>
  <c r="K12912" i="3" s="1"/>
  <c r="J12913" i="3"/>
  <c r="K12913" i="3" s="1"/>
  <c r="J12914" i="3"/>
  <c r="K12914" i="3" s="1"/>
  <c r="J12915" i="3"/>
  <c r="K12915" i="3" s="1"/>
  <c r="J12916" i="3"/>
  <c r="K12916" i="3" s="1"/>
  <c r="J12917" i="3"/>
  <c r="K12917" i="3" s="1"/>
  <c r="J12918" i="3"/>
  <c r="K12918" i="3" s="1"/>
  <c r="J12919" i="3"/>
  <c r="K12919" i="3" s="1"/>
  <c r="J12920" i="3"/>
  <c r="K12920" i="3" s="1"/>
  <c r="J12921" i="3"/>
  <c r="K12921" i="3" s="1"/>
  <c r="J12922" i="3"/>
  <c r="K12922" i="3" s="1"/>
  <c r="J12923" i="3"/>
  <c r="K12923" i="3" s="1"/>
  <c r="J12924" i="3"/>
  <c r="K12924" i="3" s="1"/>
  <c r="J12925" i="3"/>
  <c r="K12925" i="3" s="1"/>
  <c r="J12926" i="3"/>
  <c r="K12926" i="3" s="1"/>
  <c r="J12927" i="3"/>
  <c r="K12927" i="3" s="1"/>
  <c r="J12928" i="3"/>
  <c r="K12928" i="3" s="1"/>
  <c r="J12929" i="3"/>
  <c r="K12929" i="3" s="1"/>
  <c r="J12930" i="3"/>
  <c r="K12930" i="3" s="1"/>
  <c r="J12931" i="3"/>
  <c r="K12931" i="3" s="1"/>
  <c r="J12932" i="3"/>
  <c r="K12932" i="3" s="1"/>
  <c r="J12933" i="3"/>
  <c r="K12933" i="3" s="1"/>
  <c r="J12934" i="3"/>
  <c r="K12934" i="3" s="1"/>
  <c r="J12935" i="3"/>
  <c r="K12935" i="3" s="1"/>
  <c r="J12936" i="3"/>
  <c r="K12936" i="3" s="1"/>
  <c r="J12937" i="3"/>
  <c r="K12937" i="3" s="1"/>
  <c r="J12938" i="3"/>
  <c r="K12938" i="3" s="1"/>
  <c r="J12939" i="3"/>
  <c r="K12939" i="3" s="1"/>
  <c r="J12940" i="3"/>
  <c r="K12940" i="3" s="1"/>
  <c r="J12941" i="3"/>
  <c r="K12941" i="3" s="1"/>
  <c r="J12942" i="3"/>
  <c r="K12942" i="3" s="1"/>
  <c r="J12943" i="3"/>
  <c r="K12943" i="3" s="1"/>
  <c r="J12944" i="3"/>
  <c r="K12944" i="3" s="1"/>
  <c r="J12945" i="3"/>
  <c r="K12945" i="3" s="1"/>
  <c r="J12946" i="3"/>
  <c r="K12946" i="3" s="1"/>
  <c r="J12947" i="3"/>
  <c r="K12947" i="3" s="1"/>
  <c r="J12948" i="3"/>
  <c r="K12948" i="3" s="1"/>
  <c r="J12949" i="3"/>
  <c r="K12949" i="3" s="1"/>
  <c r="J12950" i="3"/>
  <c r="K12950" i="3" s="1"/>
  <c r="J12951" i="3"/>
  <c r="K12951" i="3" s="1"/>
  <c r="J12952" i="3"/>
  <c r="K12952" i="3" s="1"/>
  <c r="J12953" i="3"/>
  <c r="K12953" i="3" s="1"/>
  <c r="J12954" i="3"/>
  <c r="K12954" i="3" s="1"/>
  <c r="J12955" i="3"/>
  <c r="K12955" i="3" s="1"/>
  <c r="J12956" i="3"/>
  <c r="K12956" i="3" s="1"/>
  <c r="J12957" i="3"/>
  <c r="K12957" i="3" s="1"/>
  <c r="J12958" i="3"/>
  <c r="K12958" i="3" s="1"/>
  <c r="J12959" i="3"/>
  <c r="K12959" i="3" s="1"/>
  <c r="J12960" i="3"/>
  <c r="K12960" i="3" s="1"/>
  <c r="J12961" i="3"/>
  <c r="K12961" i="3" s="1"/>
  <c r="J12962" i="3"/>
  <c r="K12962" i="3" s="1"/>
  <c r="J12963" i="3"/>
  <c r="K12963" i="3" s="1"/>
  <c r="J12964" i="3"/>
  <c r="K12964" i="3" s="1"/>
  <c r="J12965" i="3"/>
  <c r="K12965" i="3" s="1"/>
  <c r="J12966" i="3"/>
  <c r="K12966" i="3" s="1"/>
  <c r="J12967" i="3"/>
  <c r="K12967" i="3" s="1"/>
  <c r="J12968" i="3"/>
  <c r="K12968" i="3" s="1"/>
  <c r="J12969" i="3"/>
  <c r="K12969" i="3" s="1"/>
  <c r="J12970" i="3"/>
  <c r="K12970" i="3" s="1"/>
  <c r="J12971" i="3"/>
  <c r="K12971" i="3" s="1"/>
  <c r="J12972" i="3"/>
  <c r="K12972" i="3" s="1"/>
  <c r="J12973" i="3"/>
  <c r="K12973" i="3" s="1"/>
  <c r="J12974" i="3"/>
  <c r="K12974" i="3" s="1"/>
  <c r="J12975" i="3"/>
  <c r="K12975" i="3" s="1"/>
  <c r="J12976" i="3"/>
  <c r="K12976" i="3" s="1"/>
  <c r="J12977" i="3"/>
  <c r="K12977" i="3" s="1"/>
  <c r="J12978" i="3"/>
  <c r="K12978" i="3" s="1"/>
  <c r="J12979" i="3"/>
  <c r="K12979" i="3" s="1"/>
  <c r="J12980" i="3"/>
  <c r="K12980" i="3" s="1"/>
  <c r="J12981" i="3"/>
  <c r="K12981" i="3" s="1"/>
  <c r="J12982" i="3"/>
  <c r="K12982" i="3" s="1"/>
  <c r="J12983" i="3"/>
  <c r="K12983" i="3" s="1"/>
  <c r="J12984" i="3"/>
  <c r="K12984" i="3" s="1"/>
  <c r="J12985" i="3"/>
  <c r="K12985" i="3" s="1"/>
  <c r="J12986" i="3"/>
  <c r="K12986" i="3" s="1"/>
  <c r="J12987" i="3"/>
  <c r="K12987" i="3" s="1"/>
  <c r="J12988" i="3"/>
  <c r="K12988" i="3" s="1"/>
  <c r="J12989" i="3"/>
  <c r="K12989" i="3" s="1"/>
  <c r="J12990" i="3"/>
  <c r="K12990" i="3" s="1"/>
  <c r="J12991" i="3"/>
  <c r="K12991" i="3" s="1"/>
  <c r="J12992" i="3"/>
  <c r="K12992" i="3" s="1"/>
  <c r="J12993" i="3"/>
  <c r="K12993" i="3" s="1"/>
  <c r="J12994" i="3"/>
  <c r="K12994" i="3" s="1"/>
  <c r="J12995" i="3"/>
  <c r="K12995" i="3" s="1"/>
  <c r="J12996" i="3"/>
  <c r="K12996" i="3" s="1"/>
  <c r="J12997" i="3"/>
  <c r="K12997" i="3" s="1"/>
  <c r="J12998" i="3"/>
  <c r="K12998" i="3" s="1"/>
  <c r="J12999" i="3"/>
  <c r="K12999" i="3" s="1"/>
  <c r="J13000" i="3"/>
  <c r="K13000" i="3" s="1"/>
  <c r="J13001" i="3"/>
  <c r="K13001" i="3" s="1"/>
  <c r="J13002" i="3"/>
  <c r="K13002" i="3" s="1"/>
  <c r="J13003" i="3"/>
  <c r="K13003" i="3" s="1"/>
  <c r="J13004" i="3"/>
  <c r="K13004" i="3" s="1"/>
  <c r="J13005" i="3"/>
  <c r="K13005" i="3" s="1"/>
  <c r="J13006" i="3"/>
  <c r="K13006" i="3" s="1"/>
  <c r="J13007" i="3"/>
  <c r="K13007" i="3" s="1"/>
  <c r="J13008" i="3"/>
  <c r="K13008" i="3" s="1"/>
  <c r="J13009" i="3"/>
  <c r="K13009" i="3" s="1"/>
  <c r="J13010" i="3"/>
  <c r="K13010" i="3" s="1"/>
  <c r="J13011" i="3"/>
  <c r="K13011" i="3" s="1"/>
  <c r="J13012" i="3"/>
  <c r="K13012" i="3" s="1"/>
  <c r="J13013" i="3"/>
  <c r="K13013" i="3" s="1"/>
  <c r="J13014" i="3"/>
  <c r="K13014" i="3" s="1"/>
  <c r="J13015" i="3"/>
  <c r="K13015" i="3" s="1"/>
  <c r="J13016" i="3"/>
  <c r="K13016" i="3" s="1"/>
  <c r="J13017" i="3"/>
  <c r="K13017" i="3" s="1"/>
  <c r="J13018" i="3"/>
  <c r="K13018" i="3" s="1"/>
  <c r="J13019" i="3"/>
  <c r="K13019" i="3" s="1"/>
  <c r="J13020" i="3"/>
  <c r="K13020" i="3" s="1"/>
  <c r="J13021" i="3"/>
  <c r="K13021" i="3" s="1"/>
  <c r="J13022" i="3"/>
  <c r="K13022" i="3" s="1"/>
  <c r="J13023" i="3"/>
  <c r="K13023" i="3" s="1"/>
  <c r="J13024" i="3"/>
  <c r="K13024" i="3" s="1"/>
  <c r="J13025" i="3"/>
  <c r="K13025" i="3" s="1"/>
  <c r="J13026" i="3"/>
  <c r="K13026" i="3" s="1"/>
  <c r="J13027" i="3"/>
  <c r="K13027" i="3" s="1"/>
  <c r="J13028" i="3"/>
  <c r="K13028" i="3" s="1"/>
  <c r="J13029" i="3"/>
  <c r="K13029" i="3" s="1"/>
  <c r="J13030" i="3"/>
  <c r="K13030" i="3" s="1"/>
  <c r="J13031" i="3"/>
  <c r="K13031" i="3" s="1"/>
  <c r="J13032" i="3"/>
  <c r="K13032" i="3" s="1"/>
  <c r="J13033" i="3"/>
  <c r="K13033" i="3" s="1"/>
  <c r="J13034" i="3"/>
  <c r="K13034" i="3" s="1"/>
  <c r="J13035" i="3"/>
  <c r="K13035" i="3" s="1"/>
  <c r="J13036" i="3"/>
  <c r="K13036" i="3" s="1"/>
  <c r="J13037" i="3"/>
  <c r="K13037" i="3" s="1"/>
  <c r="J13038" i="3"/>
  <c r="K13038" i="3" s="1"/>
  <c r="J13039" i="3"/>
  <c r="K13039" i="3" s="1"/>
  <c r="J13040" i="3"/>
  <c r="K13040" i="3" s="1"/>
  <c r="J13041" i="3"/>
  <c r="K13041" i="3" s="1"/>
  <c r="J13042" i="3"/>
  <c r="K13042" i="3" s="1"/>
  <c r="J13043" i="3"/>
  <c r="K13043" i="3" s="1"/>
  <c r="J13044" i="3"/>
  <c r="K13044" i="3" s="1"/>
  <c r="J13045" i="3"/>
  <c r="K13045" i="3" s="1"/>
  <c r="J13046" i="3"/>
  <c r="K13046" i="3" s="1"/>
  <c r="J13047" i="3"/>
  <c r="K13047" i="3" s="1"/>
  <c r="J13048" i="3"/>
  <c r="K13048" i="3" s="1"/>
  <c r="J13049" i="3"/>
  <c r="K13049" i="3" s="1"/>
  <c r="J13050" i="3"/>
  <c r="K13050" i="3" s="1"/>
  <c r="J13051" i="3"/>
  <c r="K13051" i="3" s="1"/>
  <c r="J13052" i="3"/>
  <c r="K13052" i="3" s="1"/>
  <c r="J13053" i="3"/>
  <c r="K13053" i="3" s="1"/>
  <c r="J13054" i="3"/>
  <c r="K13054" i="3" s="1"/>
  <c r="J13055" i="3"/>
  <c r="K13055" i="3" s="1"/>
  <c r="J13056" i="3"/>
  <c r="K13056" i="3" s="1"/>
  <c r="J13057" i="3"/>
  <c r="K13057" i="3" s="1"/>
  <c r="J13058" i="3"/>
  <c r="K13058" i="3" s="1"/>
  <c r="J13059" i="3"/>
  <c r="K13059" i="3" s="1"/>
  <c r="J13060" i="3"/>
  <c r="K13060" i="3" s="1"/>
  <c r="J13061" i="3"/>
  <c r="K13061" i="3" s="1"/>
  <c r="J13062" i="3"/>
  <c r="K13062" i="3" s="1"/>
  <c r="J13063" i="3"/>
  <c r="K13063" i="3" s="1"/>
  <c r="J13064" i="3"/>
  <c r="K13064" i="3" s="1"/>
  <c r="J13065" i="3"/>
  <c r="K13065" i="3" s="1"/>
  <c r="J13066" i="3"/>
  <c r="K13066" i="3" s="1"/>
  <c r="J13067" i="3"/>
  <c r="K13067" i="3" s="1"/>
  <c r="J13068" i="3"/>
  <c r="K13068" i="3" s="1"/>
  <c r="J13069" i="3"/>
  <c r="K13069" i="3" s="1"/>
  <c r="J13070" i="3"/>
  <c r="K13070" i="3" s="1"/>
  <c r="J13071" i="3"/>
  <c r="K13071" i="3" s="1"/>
  <c r="J13072" i="3"/>
  <c r="K13072" i="3" s="1"/>
  <c r="J13073" i="3"/>
  <c r="K13073" i="3" s="1"/>
  <c r="J13074" i="3"/>
  <c r="K13074" i="3" s="1"/>
  <c r="J13075" i="3"/>
  <c r="K13075" i="3" s="1"/>
  <c r="J13076" i="3"/>
  <c r="K13076" i="3" s="1"/>
  <c r="J13077" i="3"/>
  <c r="K13077" i="3" s="1"/>
  <c r="J13078" i="3"/>
  <c r="K13078" i="3" s="1"/>
  <c r="J13079" i="3"/>
  <c r="K13079" i="3" s="1"/>
  <c r="J13080" i="3"/>
  <c r="K13080" i="3" s="1"/>
  <c r="J13081" i="3"/>
  <c r="K13081" i="3" s="1"/>
  <c r="J13082" i="3"/>
  <c r="K13082" i="3" s="1"/>
  <c r="J13083" i="3"/>
  <c r="K13083" i="3" s="1"/>
  <c r="J13084" i="3"/>
  <c r="K13084" i="3" s="1"/>
  <c r="J13085" i="3"/>
  <c r="K13085" i="3" s="1"/>
  <c r="J13086" i="3"/>
  <c r="K13086" i="3" s="1"/>
  <c r="J13087" i="3"/>
  <c r="K13087" i="3" s="1"/>
  <c r="J13088" i="3"/>
  <c r="K13088" i="3" s="1"/>
  <c r="J13089" i="3"/>
  <c r="K13089" i="3" s="1"/>
  <c r="J13090" i="3"/>
  <c r="K13090" i="3" s="1"/>
  <c r="J13091" i="3"/>
  <c r="K13091" i="3" s="1"/>
  <c r="J13092" i="3"/>
  <c r="K13092" i="3" s="1"/>
  <c r="J13093" i="3"/>
  <c r="K13093" i="3" s="1"/>
  <c r="J13094" i="3"/>
  <c r="K13094" i="3" s="1"/>
  <c r="J13095" i="3"/>
  <c r="K13095" i="3" s="1"/>
  <c r="J13096" i="3"/>
  <c r="K13096" i="3" s="1"/>
  <c r="J13097" i="3"/>
  <c r="K13097" i="3" s="1"/>
  <c r="J13098" i="3"/>
  <c r="K13098" i="3" s="1"/>
  <c r="J13099" i="3"/>
  <c r="K13099" i="3" s="1"/>
  <c r="J13100" i="3"/>
  <c r="K13100" i="3" s="1"/>
  <c r="J13101" i="3"/>
  <c r="K13101" i="3" s="1"/>
  <c r="J13102" i="3"/>
  <c r="K13102" i="3" s="1"/>
  <c r="J13103" i="3"/>
  <c r="K13103" i="3" s="1"/>
  <c r="J13104" i="3"/>
  <c r="K13104" i="3" s="1"/>
  <c r="J13105" i="3"/>
  <c r="K13105" i="3" s="1"/>
  <c r="J13106" i="3"/>
  <c r="K13106" i="3" s="1"/>
  <c r="J13107" i="3"/>
  <c r="K13107" i="3" s="1"/>
  <c r="J13108" i="3"/>
  <c r="K13108" i="3" s="1"/>
  <c r="J13109" i="3"/>
  <c r="K13109" i="3" s="1"/>
  <c r="J13110" i="3"/>
  <c r="K13110" i="3" s="1"/>
  <c r="J13111" i="3"/>
  <c r="K13111" i="3" s="1"/>
  <c r="J13112" i="3"/>
  <c r="K13112" i="3" s="1"/>
  <c r="J13113" i="3"/>
  <c r="K13113" i="3" s="1"/>
  <c r="J13114" i="3"/>
  <c r="K13114" i="3" s="1"/>
  <c r="J13115" i="3"/>
  <c r="K13115" i="3" s="1"/>
  <c r="J13116" i="3"/>
  <c r="K13116" i="3" s="1"/>
  <c r="J13117" i="3"/>
  <c r="K13117" i="3" s="1"/>
  <c r="J13118" i="3"/>
  <c r="K13118" i="3" s="1"/>
  <c r="J13119" i="3"/>
  <c r="K13119" i="3" s="1"/>
  <c r="J13120" i="3"/>
  <c r="K13120" i="3" s="1"/>
  <c r="J13121" i="3"/>
  <c r="K13121" i="3" s="1"/>
  <c r="J13122" i="3"/>
  <c r="K13122" i="3" s="1"/>
  <c r="J13123" i="3"/>
  <c r="K13123" i="3" s="1"/>
  <c r="J13124" i="3"/>
  <c r="K13124" i="3" s="1"/>
  <c r="J13125" i="3"/>
  <c r="K13125" i="3" s="1"/>
  <c r="J13126" i="3"/>
  <c r="K13126" i="3" s="1"/>
  <c r="J13127" i="3"/>
  <c r="K13127" i="3" s="1"/>
  <c r="J13128" i="3"/>
  <c r="K13128" i="3" s="1"/>
  <c r="J13129" i="3"/>
  <c r="K13129" i="3" s="1"/>
  <c r="J13130" i="3"/>
  <c r="K13130" i="3" s="1"/>
  <c r="J13131" i="3"/>
  <c r="K13131" i="3" s="1"/>
  <c r="J13132" i="3"/>
  <c r="K13132" i="3" s="1"/>
  <c r="J13133" i="3"/>
  <c r="K13133" i="3" s="1"/>
  <c r="J13134" i="3"/>
  <c r="K13134" i="3" s="1"/>
  <c r="J13135" i="3"/>
  <c r="K13135" i="3" s="1"/>
  <c r="J13136" i="3"/>
  <c r="K13136" i="3" s="1"/>
  <c r="J13137" i="3"/>
  <c r="K13137" i="3" s="1"/>
  <c r="J13138" i="3"/>
  <c r="K13138" i="3" s="1"/>
  <c r="J13139" i="3"/>
  <c r="K13139" i="3" s="1"/>
  <c r="J13140" i="3"/>
  <c r="K13140" i="3" s="1"/>
  <c r="J13141" i="3"/>
  <c r="K13141" i="3" s="1"/>
  <c r="J13142" i="3"/>
  <c r="K13142" i="3" s="1"/>
  <c r="J13143" i="3"/>
  <c r="K13143" i="3" s="1"/>
  <c r="J13144" i="3"/>
  <c r="K13144" i="3" s="1"/>
  <c r="J13145" i="3"/>
  <c r="K13145" i="3" s="1"/>
  <c r="J13146" i="3"/>
  <c r="K13146" i="3" s="1"/>
  <c r="J13147" i="3"/>
  <c r="K13147" i="3" s="1"/>
  <c r="J13148" i="3"/>
  <c r="K13148" i="3" s="1"/>
  <c r="J13149" i="3"/>
  <c r="K13149" i="3" s="1"/>
  <c r="J13150" i="3"/>
  <c r="K13150" i="3" s="1"/>
  <c r="J13151" i="3"/>
  <c r="K13151" i="3" s="1"/>
  <c r="J13152" i="3"/>
  <c r="K13152" i="3" s="1"/>
  <c r="J13153" i="3"/>
  <c r="K13153" i="3" s="1"/>
  <c r="J13154" i="3"/>
  <c r="K13154" i="3" s="1"/>
  <c r="J13155" i="3"/>
  <c r="K13155" i="3" s="1"/>
  <c r="J13156" i="3"/>
  <c r="K13156" i="3" s="1"/>
  <c r="J13157" i="3"/>
  <c r="K13157" i="3" s="1"/>
  <c r="J13158" i="3"/>
  <c r="K13158" i="3" s="1"/>
  <c r="J13159" i="3"/>
  <c r="K13159" i="3" s="1"/>
  <c r="J13160" i="3"/>
  <c r="K13160" i="3" s="1"/>
  <c r="J13161" i="3"/>
  <c r="K13161" i="3" s="1"/>
  <c r="J13162" i="3"/>
  <c r="K13162" i="3" s="1"/>
  <c r="J13163" i="3"/>
  <c r="K13163" i="3" s="1"/>
  <c r="J13164" i="3"/>
  <c r="K13164" i="3" s="1"/>
  <c r="J13165" i="3"/>
  <c r="K13165" i="3" s="1"/>
  <c r="J13166" i="3"/>
  <c r="K13166" i="3" s="1"/>
  <c r="J13167" i="3"/>
  <c r="K13167" i="3" s="1"/>
  <c r="J13168" i="3"/>
  <c r="K13168" i="3" s="1"/>
  <c r="J13169" i="3"/>
  <c r="K13169" i="3" s="1"/>
  <c r="J13170" i="3"/>
  <c r="K13170" i="3" s="1"/>
  <c r="J13171" i="3"/>
  <c r="K13171" i="3" s="1"/>
  <c r="J13172" i="3"/>
  <c r="K13172" i="3" s="1"/>
  <c r="J13173" i="3"/>
  <c r="K13173" i="3" s="1"/>
  <c r="J13174" i="3"/>
  <c r="K13174" i="3" s="1"/>
  <c r="J13175" i="3"/>
  <c r="K13175" i="3" s="1"/>
  <c r="J13176" i="3"/>
  <c r="K13176" i="3" s="1"/>
  <c r="J13177" i="3"/>
  <c r="K13177" i="3" s="1"/>
  <c r="J13178" i="3"/>
  <c r="K13178" i="3" s="1"/>
  <c r="J13179" i="3"/>
  <c r="K13179" i="3" s="1"/>
  <c r="J13180" i="3"/>
  <c r="K13180" i="3" s="1"/>
  <c r="J13181" i="3"/>
  <c r="K13181" i="3" s="1"/>
  <c r="J13182" i="3"/>
  <c r="K13182" i="3" s="1"/>
  <c r="J13183" i="3"/>
  <c r="K13183" i="3" s="1"/>
  <c r="J13184" i="3"/>
  <c r="K13184" i="3" s="1"/>
  <c r="J13185" i="3"/>
  <c r="K13185" i="3" s="1"/>
  <c r="J13186" i="3"/>
  <c r="K13186" i="3" s="1"/>
  <c r="J13187" i="3"/>
  <c r="K13187" i="3" s="1"/>
  <c r="J13188" i="3"/>
  <c r="K13188" i="3" s="1"/>
  <c r="J13189" i="3"/>
  <c r="K13189" i="3" s="1"/>
  <c r="J13190" i="3"/>
  <c r="K13190" i="3" s="1"/>
  <c r="J13191" i="3"/>
  <c r="K13191" i="3" s="1"/>
  <c r="J13192" i="3"/>
  <c r="K13192" i="3" s="1"/>
  <c r="J13193" i="3"/>
  <c r="K13193" i="3" s="1"/>
  <c r="J13194" i="3"/>
  <c r="K13194" i="3" s="1"/>
  <c r="J13195" i="3"/>
  <c r="K13195" i="3" s="1"/>
  <c r="J13196" i="3"/>
  <c r="K13196" i="3" s="1"/>
  <c r="J13197" i="3"/>
  <c r="K13197" i="3" s="1"/>
  <c r="J13198" i="3"/>
  <c r="K13198" i="3" s="1"/>
  <c r="J13199" i="3"/>
  <c r="K13199" i="3" s="1"/>
  <c r="J13200" i="3"/>
  <c r="K13200" i="3" s="1"/>
  <c r="J13201" i="3"/>
  <c r="K13201" i="3" s="1"/>
  <c r="J13202" i="3"/>
  <c r="K13202" i="3" s="1"/>
  <c r="J13203" i="3"/>
  <c r="K13203" i="3" s="1"/>
  <c r="J13204" i="3"/>
  <c r="K13204" i="3" s="1"/>
  <c r="J13205" i="3"/>
  <c r="K13205" i="3" s="1"/>
  <c r="J13206" i="3"/>
  <c r="K13206" i="3" s="1"/>
  <c r="J13207" i="3"/>
  <c r="K13207" i="3" s="1"/>
  <c r="J13208" i="3"/>
  <c r="K13208" i="3" s="1"/>
  <c r="J13209" i="3"/>
  <c r="K13209" i="3" s="1"/>
  <c r="J13210" i="3"/>
  <c r="K13210" i="3" s="1"/>
  <c r="J13211" i="3"/>
  <c r="K13211" i="3" s="1"/>
  <c r="J13212" i="3"/>
  <c r="K13212" i="3" s="1"/>
  <c r="J13213" i="3"/>
  <c r="K13213" i="3" s="1"/>
  <c r="J13214" i="3"/>
  <c r="K13214" i="3" s="1"/>
  <c r="J13215" i="3"/>
  <c r="K13215" i="3" s="1"/>
  <c r="J13216" i="3"/>
  <c r="K13216" i="3" s="1"/>
  <c r="J13217" i="3"/>
  <c r="K13217" i="3" s="1"/>
  <c r="J13218" i="3"/>
  <c r="K13218" i="3" s="1"/>
  <c r="J13219" i="3"/>
  <c r="K13219" i="3" s="1"/>
  <c r="J13220" i="3"/>
  <c r="K13220" i="3" s="1"/>
  <c r="J13221" i="3"/>
  <c r="K13221" i="3" s="1"/>
  <c r="J13222" i="3"/>
  <c r="K13222" i="3" s="1"/>
  <c r="J13223" i="3"/>
  <c r="K13223" i="3" s="1"/>
  <c r="J13224" i="3"/>
  <c r="K13224" i="3" s="1"/>
  <c r="J13225" i="3"/>
  <c r="K13225" i="3" s="1"/>
  <c r="J13227" i="3"/>
  <c r="K13227" i="3" s="1"/>
  <c r="J13228" i="3"/>
  <c r="K13228" i="3" s="1"/>
  <c r="J13231" i="3"/>
  <c r="K13231" i="3" s="1"/>
  <c r="J13232" i="3"/>
  <c r="K13232" i="3" s="1"/>
  <c r="J13235" i="3"/>
  <c r="K13235" i="3" s="1"/>
  <c r="J13236" i="3"/>
  <c r="K13236" i="3" s="1"/>
  <c r="J13239" i="3"/>
  <c r="K13239" i="3" s="1"/>
  <c r="J13240" i="3"/>
  <c r="K13240" i="3" s="1"/>
  <c r="J13243" i="3"/>
  <c r="K13243" i="3" s="1"/>
  <c r="J13244" i="3"/>
  <c r="K13244" i="3" s="1"/>
  <c r="J13247" i="3"/>
  <c r="K13247" i="3" s="1"/>
  <c r="J13248" i="3"/>
  <c r="K13248" i="3" s="1"/>
  <c r="J13251" i="3"/>
  <c r="K13251" i="3" s="1"/>
  <c r="J13252" i="3"/>
  <c r="K13252" i="3" s="1"/>
  <c r="J13255" i="3"/>
  <c r="K13255" i="3" s="1"/>
  <c r="J13256" i="3"/>
  <c r="K13256" i="3" s="1"/>
  <c r="J13259" i="3"/>
  <c r="K13259" i="3" s="1"/>
  <c r="J13260" i="3"/>
  <c r="K13260" i="3" s="1"/>
  <c r="J13263" i="3"/>
  <c r="K13263" i="3" s="1"/>
  <c r="J13264" i="3"/>
  <c r="K13264" i="3" s="1"/>
  <c r="J13267" i="3"/>
  <c r="K13267" i="3" s="1"/>
  <c r="J13268" i="3"/>
  <c r="K13268" i="3" s="1"/>
  <c r="J13271" i="3"/>
  <c r="K13271" i="3" s="1"/>
  <c r="J13272" i="3"/>
  <c r="K13272" i="3" s="1"/>
  <c r="J13275" i="3"/>
  <c r="K13275" i="3" s="1"/>
  <c r="J13276" i="3"/>
  <c r="K13276" i="3" s="1"/>
  <c r="J13279" i="3"/>
  <c r="K13279" i="3" s="1"/>
  <c r="J13280" i="3"/>
  <c r="K13280" i="3" s="1"/>
  <c r="J13283" i="3"/>
  <c r="K13283" i="3" s="1"/>
  <c r="J13284" i="3"/>
  <c r="K13284" i="3" s="1"/>
  <c r="J13287" i="3"/>
  <c r="K13287" i="3" s="1"/>
  <c r="J13288" i="3"/>
  <c r="K13288" i="3" s="1"/>
  <c r="J13291" i="3"/>
  <c r="K13291" i="3" s="1"/>
  <c r="J13292" i="3"/>
  <c r="K13292" i="3" s="1"/>
  <c r="J13295" i="3"/>
  <c r="K13295" i="3" s="1"/>
  <c r="J13296" i="3"/>
  <c r="K13296" i="3" s="1"/>
  <c r="J13299" i="3"/>
  <c r="K13299" i="3" s="1"/>
  <c r="J13300" i="3"/>
  <c r="K13300" i="3" s="1"/>
  <c r="J13303" i="3"/>
  <c r="K13303" i="3" s="1"/>
  <c r="J13304" i="3"/>
  <c r="K13304" i="3" s="1"/>
  <c r="J13307" i="3"/>
  <c r="K13307" i="3" s="1"/>
  <c r="J13308" i="3"/>
  <c r="K13308" i="3" s="1"/>
  <c r="J13311" i="3"/>
  <c r="K13311" i="3" s="1"/>
  <c r="J13312" i="3"/>
  <c r="K13312" i="3" s="1"/>
  <c r="J13315" i="3"/>
  <c r="K13315" i="3" s="1"/>
  <c r="J13316" i="3"/>
  <c r="K13316" i="3" s="1"/>
  <c r="J13319" i="3"/>
  <c r="K13319" i="3" s="1"/>
  <c r="J13320" i="3"/>
  <c r="K13320" i="3" s="1"/>
  <c r="J13323" i="3"/>
  <c r="K13323" i="3" s="1"/>
  <c r="J13324" i="3"/>
  <c r="K13324" i="3" s="1"/>
  <c r="J13327" i="3"/>
  <c r="K13327" i="3" s="1"/>
  <c r="J13328" i="3"/>
  <c r="K13328" i="3" s="1"/>
  <c r="J13331" i="3"/>
  <c r="K13331" i="3" s="1"/>
  <c r="J13332" i="3"/>
  <c r="K13332" i="3" s="1"/>
  <c r="J13335" i="3"/>
  <c r="K13335" i="3" s="1"/>
  <c r="J13336" i="3"/>
  <c r="K13336" i="3" s="1"/>
  <c r="J13339" i="3"/>
  <c r="K13339" i="3" s="1"/>
  <c r="J13340" i="3"/>
  <c r="K13340" i="3" s="1"/>
  <c r="J13343" i="3"/>
  <c r="K13343" i="3" s="1"/>
  <c r="J13344" i="3"/>
  <c r="K13344" i="3" s="1"/>
  <c r="J13347" i="3"/>
  <c r="K13347" i="3" s="1"/>
  <c r="J13348" i="3"/>
  <c r="K13348" i="3" s="1"/>
  <c r="J13351" i="3"/>
  <c r="K13351" i="3" s="1"/>
  <c r="J13352" i="3"/>
  <c r="K13352" i="3" s="1"/>
  <c r="J13355" i="3"/>
  <c r="K13355" i="3" s="1"/>
  <c r="J13356" i="3"/>
  <c r="K13356" i="3" s="1"/>
  <c r="J13359" i="3"/>
  <c r="K13359" i="3" s="1"/>
  <c r="J13360" i="3"/>
  <c r="K13360" i="3" s="1"/>
  <c r="J13363" i="3"/>
  <c r="K13363" i="3" s="1"/>
  <c r="J13364" i="3"/>
  <c r="K13364" i="3" s="1"/>
  <c r="J13367" i="3"/>
  <c r="K13367" i="3" s="1"/>
  <c r="J13368" i="3"/>
  <c r="K13368" i="3" s="1"/>
  <c r="J13371" i="3"/>
  <c r="K13371" i="3" s="1"/>
  <c r="J13372" i="3"/>
  <c r="K13372" i="3" s="1"/>
  <c r="J13375" i="3"/>
  <c r="K13375" i="3" s="1"/>
  <c r="J13376" i="3"/>
  <c r="K13376" i="3" s="1"/>
  <c r="J13379" i="3"/>
  <c r="K13379" i="3" s="1"/>
  <c r="R8" i="5" l="1"/>
  <c r="Q8" i="5"/>
  <c r="P8" i="5"/>
  <c r="R8" i="2"/>
  <c r="Q8" i="2"/>
  <c r="P8" i="2"/>
  <c r="AO7" i="9" l="1"/>
  <c r="AN7" i="9"/>
  <c r="AM7" i="9"/>
  <c r="AL7" i="9"/>
  <c r="AK7" i="9"/>
  <c r="AK1" i="9" s="1"/>
  <c r="AJ7" i="9"/>
  <c r="AI7" i="9"/>
  <c r="AH7" i="9"/>
  <c r="AG7" i="9"/>
  <c r="AF7" i="9"/>
  <c r="AE7" i="9"/>
  <c r="AD7" i="9"/>
  <c r="AO1" i="9"/>
  <c r="AN1" i="9"/>
  <c r="AM1" i="9"/>
  <c r="AL1" i="9"/>
  <c r="AJ1" i="9"/>
  <c r="AI1" i="9"/>
  <c r="AH1" i="9"/>
  <c r="AG1" i="9"/>
  <c r="AF1" i="9"/>
  <c r="AE1" i="9"/>
  <c r="AD1" i="9"/>
  <c r="AA7" i="9"/>
  <c r="AA1" i="9" s="1"/>
  <c r="Z7" i="9"/>
  <c r="Z1" i="9" s="1"/>
  <c r="Y7" i="9"/>
  <c r="Y1" i="9" s="1"/>
  <c r="X7" i="9"/>
  <c r="X1" i="9" s="1"/>
  <c r="W7" i="9"/>
  <c r="W1" i="9" s="1"/>
  <c r="V7" i="9"/>
  <c r="V1" i="9" s="1"/>
  <c r="U7" i="9"/>
  <c r="U1" i="9" s="1"/>
  <c r="T7" i="9"/>
  <c r="T1" i="9" s="1"/>
  <c r="S7" i="9"/>
  <c r="S1" i="9" s="1"/>
  <c r="R7" i="9"/>
  <c r="R1" i="9" s="1"/>
  <c r="Q7" i="9"/>
  <c r="Q1" i="9" s="1"/>
  <c r="P7" i="9"/>
  <c r="P1" i="9" s="1"/>
  <c r="M7" i="9"/>
  <c r="M1" i="9" s="1"/>
  <c r="L7" i="9"/>
  <c r="L1" i="9" s="1"/>
  <c r="K7" i="9"/>
  <c r="K1" i="9" s="1"/>
  <c r="J7" i="9"/>
  <c r="J1" i="9" s="1"/>
  <c r="I7" i="9"/>
  <c r="I1" i="9" s="1"/>
  <c r="H7" i="9"/>
  <c r="H1" i="9" s="1"/>
  <c r="G7" i="9"/>
  <c r="G1" i="9" s="1"/>
  <c r="F7" i="9"/>
  <c r="F1" i="9" s="1"/>
  <c r="E7" i="9"/>
  <c r="E1" i="9" s="1"/>
  <c r="D7" i="9"/>
  <c r="D1" i="9" s="1"/>
  <c r="C7" i="9"/>
  <c r="C1" i="9" s="1"/>
  <c r="B7" i="9"/>
  <c r="B1" i="9" s="1"/>
  <c r="S8" i="5"/>
  <c r="N8" i="5"/>
  <c r="M8" i="5"/>
  <c r="L8" i="5"/>
  <c r="K8" i="5"/>
  <c r="H8" i="5"/>
  <c r="D8" i="5"/>
  <c r="B1" i="5"/>
  <c r="H8" i="2"/>
  <c r="D8" i="2"/>
  <c r="S8" i="2"/>
  <c r="L13379" i="3" l="1"/>
  <c r="L13378" i="3"/>
  <c r="L13377" i="3"/>
  <c r="L13376" i="3"/>
  <c r="L13375" i="3"/>
  <c r="L13374" i="3"/>
  <c r="L13373" i="3"/>
  <c r="L13372" i="3"/>
  <c r="L13371" i="3"/>
  <c r="L13370" i="3"/>
  <c r="L13369" i="3"/>
  <c r="L13368" i="3"/>
  <c r="L13367" i="3"/>
  <c r="L13366" i="3"/>
  <c r="L13365" i="3"/>
  <c r="L13364" i="3"/>
  <c r="L13363" i="3"/>
  <c r="L13362" i="3"/>
  <c r="L13361" i="3"/>
  <c r="L13360" i="3"/>
  <c r="L13359" i="3"/>
  <c r="L13358" i="3"/>
  <c r="L13357" i="3"/>
  <c r="L13356" i="3"/>
  <c r="L13355" i="3"/>
  <c r="L13354" i="3"/>
  <c r="L13353" i="3"/>
  <c r="L13352" i="3"/>
  <c r="L13351" i="3"/>
  <c r="L13350" i="3"/>
  <c r="L13349" i="3"/>
  <c r="L13348" i="3"/>
  <c r="L13347" i="3"/>
  <c r="L13346" i="3"/>
  <c r="L13345" i="3"/>
  <c r="L13344" i="3"/>
  <c r="L13343" i="3"/>
  <c r="L13342" i="3"/>
  <c r="L13341" i="3"/>
  <c r="L13340" i="3"/>
  <c r="L13339" i="3"/>
  <c r="L13338" i="3"/>
  <c r="L13337" i="3"/>
  <c r="L13336" i="3"/>
  <c r="L13335" i="3"/>
  <c r="L13334" i="3"/>
  <c r="L13333" i="3"/>
  <c r="L13332" i="3"/>
  <c r="L13331" i="3"/>
  <c r="L13330" i="3"/>
  <c r="L13329" i="3"/>
  <c r="L13328" i="3"/>
  <c r="L13327" i="3"/>
  <c r="L13326" i="3"/>
  <c r="L13325" i="3"/>
  <c r="L13324" i="3"/>
  <c r="L13323" i="3"/>
  <c r="L13322" i="3"/>
  <c r="L13321" i="3"/>
  <c r="L13320" i="3"/>
  <c r="L13319" i="3"/>
  <c r="L13318" i="3"/>
  <c r="L13317" i="3"/>
  <c r="L13316" i="3"/>
  <c r="L13315" i="3"/>
  <c r="L13314" i="3"/>
  <c r="L13313" i="3"/>
  <c r="L13312" i="3"/>
  <c r="L13311" i="3"/>
  <c r="L13310" i="3"/>
  <c r="L13309" i="3"/>
  <c r="L13308" i="3"/>
  <c r="L13307" i="3"/>
  <c r="L13306" i="3"/>
  <c r="L13305" i="3"/>
  <c r="L13304" i="3"/>
  <c r="L13303" i="3"/>
  <c r="L13302" i="3"/>
  <c r="L13301" i="3"/>
  <c r="L13300" i="3"/>
  <c r="L13299" i="3"/>
  <c r="L13298" i="3"/>
  <c r="L13297" i="3"/>
  <c r="L13296" i="3"/>
  <c r="L13295" i="3"/>
  <c r="L13294" i="3"/>
  <c r="L13293" i="3"/>
  <c r="L13292" i="3"/>
  <c r="L13291" i="3"/>
  <c r="L13290" i="3"/>
  <c r="L13289" i="3"/>
  <c r="L13288" i="3"/>
  <c r="L13287" i="3"/>
  <c r="L13286" i="3"/>
  <c r="L13285" i="3"/>
  <c r="L13284" i="3"/>
  <c r="L13283" i="3"/>
  <c r="L13282" i="3"/>
  <c r="L13281" i="3"/>
  <c r="L13280" i="3"/>
  <c r="L13279" i="3"/>
  <c r="L13278" i="3"/>
  <c r="L13277" i="3"/>
  <c r="L13276" i="3"/>
  <c r="L13275" i="3"/>
  <c r="L13274" i="3"/>
  <c r="L13273" i="3"/>
  <c r="L13272" i="3"/>
  <c r="L13271" i="3"/>
  <c r="L13270" i="3"/>
  <c r="L13269" i="3"/>
  <c r="L13268" i="3"/>
  <c r="L13267" i="3"/>
  <c r="L13266" i="3"/>
  <c r="L13265" i="3"/>
  <c r="L13264" i="3"/>
  <c r="L13263" i="3"/>
  <c r="L13262" i="3"/>
  <c r="L13261" i="3"/>
  <c r="L13260" i="3"/>
  <c r="L13259" i="3"/>
  <c r="L13258" i="3"/>
  <c r="L13257" i="3"/>
  <c r="L13256" i="3"/>
  <c r="L13255" i="3"/>
  <c r="L13254" i="3"/>
  <c r="L13253" i="3"/>
  <c r="L13252" i="3"/>
  <c r="L13251" i="3"/>
  <c r="L13250" i="3"/>
  <c r="L13249" i="3"/>
  <c r="L13248" i="3"/>
  <c r="L13247" i="3"/>
  <c r="L13246" i="3"/>
  <c r="L13245" i="3"/>
  <c r="L13244" i="3"/>
  <c r="L13243" i="3"/>
  <c r="L13242" i="3"/>
  <c r="L13241" i="3"/>
  <c r="L13240" i="3"/>
  <c r="L13239" i="3"/>
  <c r="L13238" i="3"/>
  <c r="L13237" i="3"/>
  <c r="L13236" i="3"/>
  <c r="L13235" i="3"/>
  <c r="L13234" i="3"/>
  <c r="L13233" i="3"/>
  <c r="L13232" i="3"/>
  <c r="L13231" i="3"/>
  <c r="L13230" i="3"/>
  <c r="L13229" i="3"/>
  <c r="L13228" i="3"/>
  <c r="L13227" i="3"/>
  <c r="L13226" i="3"/>
  <c r="L13225" i="3"/>
  <c r="L13224" i="3"/>
  <c r="L13223" i="3"/>
  <c r="L13222" i="3"/>
  <c r="L13221" i="3"/>
  <c r="L13220" i="3"/>
  <c r="L13219" i="3"/>
  <c r="L13218" i="3"/>
  <c r="L13217" i="3"/>
  <c r="L13216" i="3"/>
  <c r="L13215" i="3"/>
  <c r="L13214" i="3"/>
  <c r="L13213" i="3"/>
  <c r="L13212" i="3"/>
  <c r="L13211" i="3"/>
  <c r="L13210" i="3"/>
  <c r="L13209" i="3"/>
  <c r="L13208" i="3"/>
  <c r="L13207" i="3"/>
  <c r="L13206" i="3"/>
  <c r="L13205" i="3"/>
  <c r="L13204" i="3"/>
  <c r="L13203" i="3"/>
  <c r="L13202" i="3"/>
  <c r="L13201" i="3"/>
  <c r="L13200" i="3"/>
  <c r="L13199" i="3"/>
  <c r="L13198" i="3"/>
  <c r="L13197" i="3"/>
  <c r="L13196" i="3"/>
  <c r="L13195" i="3"/>
  <c r="L13194" i="3"/>
  <c r="L13193" i="3"/>
  <c r="L13192" i="3"/>
  <c r="L13191" i="3"/>
  <c r="L13190" i="3"/>
  <c r="L13189" i="3"/>
  <c r="L13188" i="3"/>
  <c r="L13187" i="3"/>
  <c r="L13186" i="3"/>
  <c r="L13185" i="3"/>
  <c r="L13184" i="3"/>
  <c r="L13183" i="3"/>
  <c r="L13182" i="3"/>
  <c r="L13181" i="3"/>
  <c r="L13180" i="3"/>
  <c r="L13179" i="3"/>
  <c r="L13178" i="3"/>
  <c r="L13177" i="3"/>
  <c r="L13176" i="3"/>
  <c r="L13175" i="3"/>
  <c r="L13174" i="3"/>
  <c r="L13173" i="3"/>
  <c r="L13172" i="3"/>
  <c r="L13171" i="3"/>
  <c r="L13170" i="3"/>
  <c r="L13169" i="3"/>
  <c r="L13168" i="3"/>
  <c r="L13167" i="3"/>
  <c r="L13166" i="3"/>
  <c r="L13165" i="3"/>
  <c r="L13164" i="3"/>
  <c r="L13163" i="3"/>
  <c r="L13162" i="3"/>
  <c r="L13161" i="3"/>
  <c r="L13160" i="3"/>
  <c r="L13159" i="3"/>
  <c r="L13158" i="3"/>
  <c r="L13157" i="3"/>
  <c r="L13156" i="3"/>
  <c r="L13155" i="3"/>
  <c r="L13154" i="3"/>
  <c r="L13153" i="3"/>
  <c r="L13152" i="3"/>
  <c r="L13151" i="3"/>
  <c r="L13150" i="3"/>
  <c r="L13149" i="3"/>
  <c r="L13148" i="3"/>
  <c r="L13147" i="3"/>
  <c r="L13146" i="3"/>
  <c r="L13145" i="3"/>
  <c r="L13144" i="3"/>
  <c r="L13143" i="3"/>
  <c r="L13142" i="3"/>
  <c r="L13141" i="3"/>
  <c r="L13140" i="3"/>
  <c r="L13139" i="3"/>
  <c r="L13138" i="3"/>
  <c r="L13137" i="3"/>
  <c r="L13136" i="3"/>
  <c r="L13135" i="3"/>
  <c r="L13134" i="3"/>
  <c r="L13133" i="3"/>
  <c r="L13132" i="3"/>
  <c r="L13131" i="3"/>
  <c r="L13130" i="3"/>
  <c r="L13129" i="3"/>
  <c r="L13128" i="3"/>
  <c r="L13127" i="3"/>
  <c r="L13126" i="3"/>
  <c r="L13125" i="3"/>
  <c r="L13124" i="3"/>
  <c r="L13123" i="3"/>
  <c r="L13122" i="3"/>
  <c r="L13121" i="3"/>
  <c r="L13120" i="3"/>
  <c r="L13119" i="3"/>
  <c r="L13118" i="3"/>
  <c r="L13117" i="3"/>
  <c r="L13116" i="3"/>
  <c r="L13115" i="3"/>
  <c r="L13114" i="3"/>
  <c r="L13113" i="3"/>
  <c r="L13112" i="3"/>
  <c r="L13111" i="3"/>
  <c r="L13110" i="3"/>
  <c r="L13109" i="3"/>
  <c r="L13108" i="3"/>
  <c r="L13107" i="3"/>
  <c r="L13106" i="3"/>
  <c r="L13105" i="3"/>
  <c r="L13104" i="3"/>
  <c r="L13103" i="3"/>
  <c r="L13102" i="3"/>
  <c r="L13101" i="3"/>
  <c r="L13100" i="3"/>
  <c r="L13099" i="3"/>
  <c r="L13098" i="3"/>
  <c r="L13097" i="3"/>
  <c r="L13096" i="3"/>
  <c r="L13095" i="3"/>
  <c r="L13094" i="3"/>
  <c r="L13093" i="3"/>
  <c r="L13092" i="3"/>
  <c r="L13091" i="3"/>
  <c r="L13090" i="3"/>
  <c r="L13089" i="3"/>
  <c r="L13088" i="3"/>
  <c r="L13087" i="3"/>
  <c r="L13086" i="3"/>
  <c r="L13085" i="3"/>
  <c r="L13084" i="3"/>
  <c r="L13083" i="3"/>
  <c r="L13082" i="3"/>
  <c r="L13081" i="3"/>
  <c r="L13080" i="3"/>
  <c r="L13079" i="3"/>
  <c r="L13078" i="3"/>
  <c r="L13077" i="3"/>
  <c r="L13076" i="3"/>
  <c r="L13075" i="3"/>
  <c r="L13074" i="3"/>
  <c r="L13073" i="3"/>
  <c r="L13072" i="3"/>
  <c r="L13071" i="3"/>
  <c r="L13070" i="3"/>
  <c r="L13069" i="3"/>
  <c r="L13068" i="3"/>
  <c r="L13067" i="3"/>
  <c r="L13066" i="3"/>
  <c r="L13065" i="3"/>
  <c r="L13064" i="3"/>
  <c r="L13063" i="3"/>
  <c r="L13062" i="3"/>
  <c r="L13061" i="3"/>
  <c r="L13060" i="3"/>
  <c r="L13059" i="3"/>
  <c r="L13058" i="3"/>
  <c r="L13057" i="3"/>
  <c r="L13056" i="3"/>
  <c r="L13055" i="3"/>
  <c r="L13054" i="3"/>
  <c r="L13053" i="3"/>
  <c r="L13052" i="3"/>
  <c r="L13051" i="3"/>
  <c r="L13050" i="3"/>
  <c r="L13049" i="3"/>
  <c r="L13048" i="3"/>
  <c r="L13047" i="3"/>
  <c r="L13046" i="3"/>
  <c r="L13045" i="3"/>
  <c r="L13044" i="3"/>
  <c r="L13043" i="3"/>
  <c r="L13042" i="3"/>
  <c r="L13041" i="3"/>
  <c r="L13040" i="3"/>
  <c r="L13039" i="3"/>
  <c r="L13038" i="3"/>
  <c r="L13037" i="3"/>
  <c r="L13036" i="3"/>
  <c r="L13035" i="3"/>
  <c r="L13034" i="3"/>
  <c r="L13033" i="3"/>
  <c r="L13032" i="3"/>
  <c r="L13031" i="3"/>
  <c r="L13030" i="3"/>
  <c r="L13029" i="3"/>
  <c r="L13028" i="3"/>
  <c r="L13027" i="3"/>
  <c r="L13026" i="3"/>
  <c r="L13025" i="3"/>
  <c r="L13024" i="3"/>
  <c r="L13023" i="3"/>
  <c r="L13022" i="3"/>
  <c r="L13021" i="3"/>
  <c r="L13020" i="3"/>
  <c r="L13019" i="3"/>
  <c r="L13018" i="3"/>
  <c r="L13017" i="3"/>
  <c r="L13016" i="3"/>
  <c r="L13015" i="3"/>
  <c r="L13014" i="3"/>
  <c r="L13013" i="3"/>
  <c r="L13012" i="3"/>
  <c r="L13011" i="3"/>
  <c r="L13010" i="3"/>
  <c r="L13009" i="3"/>
  <c r="L13008" i="3"/>
  <c r="L13007" i="3"/>
  <c r="L13006" i="3"/>
  <c r="L13005" i="3"/>
  <c r="L13004" i="3"/>
  <c r="L13003" i="3"/>
  <c r="L13002" i="3"/>
  <c r="L13001" i="3"/>
  <c r="L13000" i="3"/>
  <c r="L12999" i="3"/>
  <c r="L12998" i="3"/>
  <c r="L12997" i="3"/>
  <c r="L12996" i="3"/>
  <c r="L12995" i="3"/>
  <c r="L12994" i="3"/>
  <c r="L12993" i="3"/>
  <c r="L12992" i="3"/>
  <c r="L12991" i="3"/>
  <c r="L12990" i="3"/>
  <c r="L12989" i="3"/>
  <c r="L12988" i="3"/>
  <c r="L12987" i="3"/>
  <c r="L12986" i="3"/>
  <c r="L12985" i="3"/>
  <c r="L12984" i="3"/>
  <c r="L12983" i="3"/>
  <c r="L12982" i="3"/>
  <c r="L12981" i="3"/>
  <c r="L12980" i="3"/>
  <c r="L12979" i="3"/>
  <c r="L12978" i="3"/>
  <c r="L12977" i="3"/>
  <c r="L12976" i="3"/>
  <c r="L12975" i="3"/>
  <c r="L12974" i="3"/>
  <c r="L12973" i="3"/>
  <c r="L12972" i="3"/>
  <c r="L12971" i="3"/>
  <c r="L12970" i="3"/>
  <c r="L12969" i="3"/>
  <c r="L12968" i="3"/>
  <c r="L12967" i="3"/>
  <c r="L12966" i="3"/>
  <c r="L12965" i="3"/>
  <c r="L12964" i="3"/>
  <c r="L12963" i="3"/>
  <c r="L12962" i="3"/>
  <c r="L12961" i="3"/>
  <c r="L12960" i="3"/>
  <c r="L12959" i="3"/>
  <c r="L12958" i="3"/>
  <c r="L12957" i="3"/>
  <c r="L12956" i="3"/>
  <c r="L12955" i="3"/>
  <c r="L12954" i="3"/>
  <c r="L12953" i="3"/>
  <c r="L12952" i="3"/>
  <c r="L12951" i="3"/>
  <c r="L12950" i="3"/>
  <c r="L12949" i="3"/>
  <c r="L12948" i="3"/>
  <c r="L12947" i="3"/>
  <c r="L12946" i="3"/>
  <c r="L12945" i="3"/>
  <c r="L12944" i="3"/>
  <c r="L12943" i="3"/>
  <c r="L12942" i="3"/>
  <c r="L12941" i="3"/>
  <c r="L12940" i="3"/>
  <c r="L12939" i="3"/>
  <c r="L12938" i="3"/>
  <c r="L12937" i="3"/>
  <c r="L12936" i="3"/>
  <c r="L12935" i="3"/>
  <c r="L12934" i="3"/>
  <c r="L12933" i="3"/>
  <c r="L12932" i="3"/>
  <c r="L12931" i="3"/>
  <c r="L12930" i="3"/>
  <c r="L12929" i="3"/>
  <c r="L12928" i="3"/>
  <c r="L12927" i="3"/>
  <c r="L12926" i="3"/>
  <c r="L12925" i="3"/>
  <c r="L12924" i="3"/>
  <c r="L12923" i="3"/>
  <c r="L12922" i="3"/>
  <c r="L12921" i="3"/>
  <c r="L12920" i="3"/>
  <c r="L12919" i="3"/>
  <c r="L12918" i="3"/>
  <c r="L12917" i="3"/>
  <c r="L12916" i="3"/>
  <c r="L12915" i="3"/>
  <c r="L12914" i="3"/>
  <c r="L12913" i="3"/>
  <c r="L12912" i="3"/>
  <c r="L12911" i="3"/>
  <c r="L12910" i="3"/>
  <c r="L12909" i="3"/>
  <c r="L12908" i="3"/>
  <c r="L12907" i="3"/>
  <c r="L12906" i="3"/>
  <c r="L12905" i="3"/>
  <c r="L12904" i="3"/>
  <c r="L12903" i="3"/>
  <c r="L12902" i="3"/>
  <c r="L12901" i="3"/>
  <c r="L12900" i="3"/>
  <c r="L12899" i="3"/>
  <c r="L12898" i="3"/>
  <c r="L12897" i="3"/>
  <c r="L12896" i="3"/>
  <c r="L12895" i="3"/>
  <c r="L12894" i="3"/>
  <c r="L12893" i="3"/>
  <c r="L12892" i="3"/>
  <c r="L12891" i="3"/>
  <c r="L12890" i="3"/>
  <c r="L12889" i="3"/>
  <c r="L12888" i="3"/>
  <c r="L12887" i="3"/>
  <c r="L12886" i="3"/>
  <c r="L12885" i="3"/>
  <c r="L12884" i="3"/>
  <c r="L12883" i="3"/>
  <c r="L12882" i="3"/>
  <c r="L12881" i="3"/>
  <c r="L12880" i="3"/>
  <c r="L12879" i="3"/>
  <c r="L12878" i="3"/>
  <c r="L12877" i="3"/>
  <c r="L12876" i="3"/>
  <c r="L12875" i="3"/>
  <c r="L12874" i="3"/>
  <c r="L12873" i="3"/>
  <c r="L12872" i="3"/>
  <c r="L12871" i="3"/>
  <c r="L12870" i="3"/>
  <c r="L12869" i="3"/>
  <c r="L12868" i="3"/>
  <c r="L12867" i="3"/>
  <c r="L12866" i="3"/>
  <c r="L12865" i="3"/>
  <c r="L12864" i="3"/>
  <c r="L12863" i="3"/>
  <c r="L12862" i="3"/>
  <c r="L12861" i="3"/>
  <c r="L12860" i="3"/>
  <c r="L12859" i="3"/>
  <c r="L12858" i="3"/>
  <c r="L12857" i="3"/>
  <c r="L12856" i="3"/>
  <c r="L12855" i="3"/>
  <c r="L12854" i="3"/>
  <c r="L12853" i="3"/>
  <c r="L12852" i="3"/>
  <c r="L12851" i="3"/>
  <c r="L12850" i="3"/>
  <c r="L12849" i="3"/>
  <c r="L12848" i="3"/>
  <c r="L12847" i="3"/>
  <c r="L12846" i="3"/>
  <c r="L12845" i="3"/>
  <c r="L12844" i="3"/>
  <c r="L12843" i="3"/>
  <c r="L12842" i="3"/>
  <c r="L12841" i="3"/>
  <c r="L12840" i="3"/>
  <c r="L12839" i="3"/>
  <c r="L12838" i="3"/>
  <c r="L12837" i="3"/>
  <c r="L12836" i="3"/>
  <c r="L12835" i="3"/>
  <c r="L12834" i="3"/>
  <c r="L12833" i="3"/>
  <c r="L12832" i="3"/>
  <c r="L12831" i="3"/>
  <c r="L12830" i="3"/>
  <c r="L12829" i="3"/>
  <c r="L12828" i="3"/>
  <c r="L12827" i="3"/>
  <c r="L12826" i="3"/>
  <c r="L12825" i="3"/>
  <c r="L12824" i="3"/>
  <c r="L12823" i="3"/>
  <c r="L12822" i="3"/>
  <c r="L12821" i="3"/>
  <c r="L12820" i="3"/>
  <c r="L12819" i="3"/>
  <c r="L12818" i="3"/>
  <c r="L12817" i="3"/>
  <c r="L12816" i="3"/>
  <c r="L12815" i="3"/>
  <c r="L12814" i="3"/>
  <c r="L12813" i="3"/>
  <c r="L12812" i="3"/>
  <c r="L12811" i="3"/>
  <c r="L12810" i="3"/>
  <c r="L12809" i="3"/>
  <c r="L12808" i="3"/>
  <c r="L12807" i="3"/>
  <c r="L12806" i="3"/>
  <c r="L12805" i="3"/>
  <c r="L12804" i="3"/>
  <c r="L12803" i="3"/>
  <c r="L12802" i="3"/>
  <c r="L12801" i="3"/>
  <c r="L12800" i="3"/>
  <c r="L12799" i="3"/>
  <c r="L12798" i="3"/>
  <c r="L12797" i="3"/>
  <c r="L12796" i="3"/>
  <c r="L12795" i="3"/>
  <c r="L12794" i="3"/>
  <c r="L12793" i="3"/>
  <c r="L12792" i="3"/>
  <c r="L12791" i="3"/>
  <c r="L12790" i="3"/>
  <c r="L12789" i="3"/>
  <c r="L12788" i="3"/>
  <c r="L12787" i="3"/>
  <c r="L12786" i="3"/>
  <c r="L12785" i="3"/>
  <c r="L12784" i="3"/>
  <c r="L12783" i="3"/>
  <c r="L12782" i="3"/>
  <c r="L12781" i="3"/>
  <c r="L12780" i="3"/>
  <c r="L12779" i="3"/>
  <c r="L12778" i="3"/>
  <c r="L12777" i="3"/>
  <c r="L12776" i="3"/>
  <c r="L12775" i="3"/>
  <c r="L12774" i="3"/>
  <c r="L12773" i="3"/>
  <c r="L12772" i="3"/>
  <c r="L12771" i="3"/>
  <c r="L12770" i="3"/>
  <c r="L12769" i="3"/>
  <c r="L12768" i="3"/>
  <c r="L12767" i="3"/>
  <c r="L12766" i="3"/>
  <c r="L12765" i="3"/>
  <c r="L12764" i="3"/>
  <c r="L12763" i="3"/>
  <c r="L12762" i="3"/>
  <c r="L12761" i="3"/>
  <c r="L12760" i="3"/>
  <c r="L12759" i="3"/>
  <c r="L12758" i="3"/>
  <c r="L12757" i="3"/>
  <c r="L12756" i="3"/>
  <c r="L12755" i="3"/>
  <c r="L12754" i="3"/>
  <c r="L12753" i="3"/>
  <c r="L12752" i="3"/>
  <c r="L12751" i="3"/>
  <c r="L12750" i="3"/>
  <c r="L12749" i="3"/>
  <c r="L12748" i="3"/>
  <c r="L12747" i="3"/>
  <c r="L12746" i="3"/>
  <c r="L12745" i="3"/>
  <c r="L12744" i="3"/>
  <c r="L12743" i="3"/>
  <c r="L12742" i="3"/>
  <c r="L12741" i="3"/>
  <c r="L12740" i="3"/>
  <c r="L12739" i="3"/>
  <c r="L12738" i="3"/>
  <c r="L12737" i="3"/>
  <c r="L12736" i="3"/>
  <c r="L12735" i="3"/>
  <c r="L12734" i="3"/>
  <c r="L12733" i="3"/>
  <c r="L12732" i="3"/>
  <c r="L12731" i="3"/>
  <c r="L12730" i="3"/>
  <c r="L12729" i="3"/>
  <c r="L12728" i="3"/>
  <c r="L12727" i="3"/>
  <c r="L12726" i="3"/>
  <c r="L12725" i="3"/>
  <c r="L12724" i="3"/>
  <c r="L12723" i="3"/>
  <c r="L12722" i="3"/>
  <c r="L12721" i="3"/>
  <c r="L12720" i="3"/>
  <c r="L12719" i="3"/>
  <c r="L12718" i="3"/>
  <c r="L12717" i="3"/>
  <c r="L12716" i="3"/>
  <c r="L12715" i="3"/>
  <c r="L12714" i="3"/>
  <c r="L12713" i="3"/>
  <c r="L12712" i="3"/>
  <c r="L12711" i="3"/>
  <c r="L12710" i="3"/>
  <c r="L12709" i="3"/>
  <c r="L12708" i="3"/>
  <c r="L12707" i="3"/>
  <c r="L12706" i="3"/>
  <c r="L12705" i="3"/>
  <c r="L12704" i="3"/>
  <c r="L12703" i="3"/>
  <c r="L12702" i="3"/>
  <c r="L12701" i="3"/>
  <c r="L12700" i="3"/>
  <c r="L12699" i="3"/>
  <c r="L12698" i="3"/>
  <c r="L12697" i="3"/>
  <c r="L12696" i="3"/>
  <c r="L12695" i="3"/>
  <c r="L12694" i="3"/>
  <c r="L12693" i="3"/>
  <c r="L12692" i="3"/>
  <c r="L12691" i="3"/>
  <c r="L12690" i="3"/>
  <c r="L12689" i="3"/>
  <c r="L12688" i="3"/>
  <c r="L12687" i="3"/>
  <c r="L12686" i="3"/>
  <c r="L12685" i="3"/>
  <c r="L12684" i="3"/>
  <c r="L12683" i="3"/>
  <c r="L12682" i="3"/>
  <c r="L12681" i="3"/>
  <c r="L12680" i="3"/>
  <c r="L12679" i="3"/>
  <c r="L12678" i="3"/>
  <c r="L12677" i="3"/>
  <c r="L12676" i="3"/>
  <c r="L12675" i="3"/>
  <c r="L12674" i="3"/>
  <c r="L12673" i="3"/>
  <c r="L12672" i="3"/>
  <c r="L12671" i="3"/>
  <c r="L12670" i="3"/>
  <c r="L12669" i="3"/>
  <c r="L12668" i="3"/>
  <c r="L12667" i="3"/>
  <c r="L12666" i="3"/>
  <c r="L12665" i="3"/>
  <c r="L12664" i="3"/>
  <c r="L12663" i="3"/>
  <c r="L12662" i="3"/>
  <c r="L12661" i="3"/>
  <c r="L12660" i="3"/>
  <c r="L12659" i="3"/>
  <c r="L12658" i="3"/>
  <c r="L12657" i="3"/>
  <c r="L12656" i="3"/>
  <c r="L12655" i="3"/>
  <c r="L12654" i="3"/>
  <c r="L12653" i="3"/>
  <c r="L12652" i="3"/>
  <c r="L12651" i="3"/>
  <c r="L12650" i="3"/>
  <c r="L12649" i="3"/>
  <c r="L12648" i="3"/>
  <c r="L12647" i="3"/>
  <c r="L12646" i="3"/>
  <c r="L12645" i="3"/>
  <c r="L12644" i="3"/>
  <c r="L12643" i="3"/>
  <c r="L12642" i="3"/>
  <c r="L12641" i="3"/>
  <c r="L12640" i="3"/>
  <c r="L12639" i="3"/>
  <c r="L12638" i="3"/>
  <c r="L12637" i="3"/>
  <c r="L12636" i="3"/>
  <c r="L12635" i="3"/>
  <c r="L12634" i="3"/>
  <c r="L12633" i="3"/>
  <c r="L12632" i="3"/>
  <c r="L12631" i="3"/>
  <c r="L12630" i="3"/>
  <c r="L12629" i="3"/>
  <c r="L12628" i="3"/>
  <c r="L12627" i="3"/>
  <c r="L12626" i="3"/>
  <c r="L12625" i="3"/>
  <c r="L12624" i="3"/>
  <c r="L12623" i="3"/>
  <c r="L12622" i="3"/>
  <c r="L12621" i="3"/>
  <c r="L12620" i="3"/>
  <c r="L12619" i="3"/>
  <c r="L12618" i="3"/>
  <c r="L12617" i="3"/>
  <c r="L12616" i="3"/>
  <c r="L12615" i="3"/>
  <c r="L12614" i="3"/>
  <c r="L12613" i="3"/>
  <c r="L12612" i="3"/>
  <c r="L12611" i="3"/>
  <c r="L12610" i="3"/>
  <c r="L12609" i="3"/>
  <c r="L12608" i="3"/>
  <c r="L12607" i="3"/>
  <c r="L12606" i="3"/>
  <c r="L12605" i="3"/>
  <c r="L12604" i="3"/>
  <c r="L12603" i="3"/>
  <c r="L12602" i="3"/>
  <c r="L12601" i="3"/>
  <c r="L12600" i="3"/>
  <c r="L12599" i="3"/>
  <c r="L12598" i="3"/>
  <c r="L12597" i="3"/>
  <c r="L12596" i="3"/>
  <c r="L12595" i="3"/>
  <c r="L12594" i="3"/>
  <c r="L12593" i="3"/>
  <c r="L12592" i="3"/>
  <c r="L12591" i="3"/>
  <c r="L12590" i="3"/>
  <c r="L12589" i="3"/>
  <c r="L12588" i="3"/>
  <c r="L12587" i="3"/>
  <c r="L12586" i="3"/>
  <c r="L12585" i="3"/>
  <c r="L12584" i="3"/>
  <c r="L12583" i="3"/>
  <c r="L12582" i="3"/>
  <c r="L12581" i="3"/>
  <c r="L12580" i="3"/>
  <c r="L12579" i="3"/>
  <c r="L12578" i="3"/>
  <c r="L12577" i="3"/>
  <c r="L12576" i="3"/>
  <c r="L12575" i="3"/>
  <c r="L12574" i="3"/>
  <c r="L12573" i="3"/>
  <c r="L12572" i="3"/>
  <c r="L12571" i="3"/>
  <c r="L12570" i="3"/>
  <c r="L12569" i="3"/>
  <c r="L12568" i="3"/>
  <c r="L12567" i="3"/>
  <c r="L12566" i="3"/>
  <c r="L12565" i="3"/>
  <c r="L12564" i="3"/>
  <c r="L12563" i="3"/>
  <c r="L12562" i="3"/>
  <c r="L12561" i="3"/>
  <c r="L12560" i="3"/>
  <c r="L12559" i="3"/>
  <c r="L12558" i="3"/>
  <c r="L12557" i="3"/>
  <c r="L12556" i="3"/>
  <c r="L12555" i="3"/>
  <c r="L12554" i="3"/>
  <c r="L12553" i="3"/>
  <c r="L12552" i="3"/>
  <c r="L12551" i="3"/>
  <c r="L12550" i="3"/>
  <c r="L12549" i="3"/>
  <c r="L12548" i="3"/>
  <c r="L12547" i="3"/>
  <c r="L12546" i="3"/>
  <c r="L12545" i="3"/>
  <c r="L12544" i="3"/>
  <c r="L12543" i="3"/>
  <c r="L12542" i="3"/>
  <c r="L12541" i="3"/>
  <c r="L12540" i="3"/>
  <c r="L12539" i="3"/>
  <c r="L12538" i="3"/>
  <c r="L12537" i="3"/>
  <c r="L12536" i="3"/>
  <c r="L12535" i="3"/>
  <c r="L12534" i="3"/>
  <c r="L12533" i="3"/>
  <c r="L12532" i="3"/>
  <c r="L12531" i="3"/>
  <c r="L12530" i="3"/>
  <c r="L12529" i="3"/>
  <c r="L12528" i="3"/>
  <c r="L12527" i="3"/>
  <c r="L12526" i="3"/>
  <c r="L12525" i="3"/>
  <c r="L12524" i="3"/>
  <c r="L12523" i="3"/>
  <c r="L12522" i="3"/>
  <c r="L12521" i="3"/>
  <c r="L12520" i="3"/>
  <c r="L12519" i="3"/>
  <c r="L12518" i="3"/>
  <c r="L12517" i="3"/>
  <c r="L12516" i="3"/>
  <c r="L12515" i="3"/>
  <c r="L12514" i="3"/>
  <c r="L12513" i="3"/>
  <c r="L12512" i="3"/>
  <c r="L12511" i="3"/>
  <c r="L12510" i="3"/>
  <c r="L12509" i="3"/>
  <c r="L12508" i="3"/>
  <c r="L12507" i="3"/>
  <c r="L12506" i="3"/>
  <c r="L12505" i="3"/>
  <c r="L12504" i="3"/>
  <c r="L12503" i="3"/>
  <c r="L12502" i="3"/>
  <c r="L12501" i="3"/>
  <c r="L12500" i="3"/>
  <c r="L12499" i="3"/>
  <c r="L12498" i="3"/>
  <c r="L12497" i="3"/>
  <c r="L12496" i="3"/>
  <c r="L12495" i="3"/>
  <c r="L12494" i="3"/>
  <c r="L12493" i="3"/>
  <c r="L12492" i="3"/>
  <c r="L12491" i="3"/>
  <c r="L12490" i="3"/>
  <c r="L12489" i="3"/>
  <c r="L12488" i="3"/>
  <c r="L12487" i="3"/>
  <c r="L12486" i="3"/>
  <c r="L12485" i="3"/>
  <c r="L12484" i="3"/>
  <c r="L12483" i="3"/>
  <c r="L12482" i="3"/>
  <c r="L12481" i="3"/>
  <c r="L12480" i="3"/>
  <c r="L12479" i="3"/>
  <c r="L12478" i="3"/>
  <c r="L12477" i="3"/>
  <c r="L12476" i="3"/>
  <c r="L12475" i="3"/>
  <c r="L12474" i="3"/>
  <c r="L12473" i="3"/>
  <c r="L12472" i="3"/>
  <c r="L12471" i="3"/>
  <c r="L12470" i="3"/>
  <c r="L12469" i="3"/>
  <c r="L12468" i="3"/>
  <c r="L12467" i="3"/>
  <c r="L12466" i="3"/>
  <c r="L12465" i="3"/>
  <c r="L12464" i="3"/>
  <c r="L12463" i="3"/>
  <c r="L12462" i="3"/>
  <c r="L12461" i="3"/>
  <c r="L12460" i="3"/>
  <c r="L12459" i="3"/>
  <c r="L12458" i="3"/>
  <c r="L12457" i="3"/>
  <c r="L12456" i="3"/>
  <c r="L12455" i="3"/>
  <c r="L12454" i="3"/>
  <c r="L12453" i="3"/>
  <c r="L12452" i="3"/>
  <c r="L12451" i="3"/>
  <c r="L12450" i="3"/>
  <c r="L12449" i="3"/>
  <c r="L12448" i="3"/>
  <c r="L12447" i="3"/>
  <c r="L12446" i="3"/>
  <c r="L12445" i="3"/>
  <c r="L12444" i="3"/>
  <c r="L12443" i="3"/>
  <c r="L12442" i="3"/>
  <c r="L12441" i="3"/>
  <c r="L12440" i="3"/>
  <c r="L12439" i="3"/>
  <c r="L12438" i="3"/>
  <c r="L12437" i="3"/>
  <c r="L12436" i="3"/>
  <c r="L12435" i="3"/>
  <c r="L12434" i="3"/>
  <c r="L12433" i="3"/>
  <c r="L12432" i="3"/>
  <c r="L12431" i="3"/>
  <c r="L12430" i="3"/>
  <c r="L12429" i="3"/>
  <c r="L12428" i="3"/>
  <c r="L12427" i="3"/>
  <c r="L12426" i="3"/>
  <c r="L12425" i="3"/>
  <c r="L12424" i="3"/>
  <c r="L12423" i="3"/>
  <c r="L12422" i="3"/>
  <c r="L12421" i="3"/>
  <c r="L12420" i="3"/>
  <c r="L12419" i="3"/>
  <c r="L12418" i="3"/>
  <c r="L12417" i="3"/>
  <c r="L12416" i="3"/>
  <c r="L12415" i="3"/>
  <c r="L12414" i="3"/>
  <c r="L12413" i="3"/>
  <c r="L12412" i="3"/>
  <c r="L12411" i="3"/>
  <c r="L12410" i="3"/>
  <c r="L12409" i="3"/>
  <c r="L12408" i="3"/>
  <c r="L12407" i="3"/>
  <c r="L12406" i="3"/>
  <c r="L12405" i="3"/>
  <c r="L12404" i="3"/>
  <c r="L12403" i="3"/>
  <c r="L12402" i="3"/>
  <c r="L12401" i="3"/>
  <c r="L12400" i="3"/>
  <c r="L12399" i="3"/>
  <c r="L12398" i="3"/>
  <c r="L12397" i="3"/>
  <c r="L12396" i="3"/>
  <c r="L12395" i="3"/>
  <c r="L12394" i="3"/>
  <c r="L12393" i="3"/>
  <c r="L12392" i="3"/>
  <c r="L12391" i="3"/>
  <c r="L12390" i="3"/>
  <c r="L12389" i="3"/>
  <c r="L12388" i="3"/>
  <c r="L12387" i="3"/>
  <c r="L12386" i="3"/>
  <c r="L12385" i="3"/>
  <c r="L12384" i="3"/>
  <c r="L12383" i="3"/>
  <c r="L12382" i="3"/>
  <c r="L12381" i="3"/>
  <c r="L12380" i="3"/>
  <c r="L12379" i="3"/>
  <c r="L12378" i="3"/>
  <c r="L12377" i="3"/>
  <c r="L12376" i="3"/>
  <c r="L12375" i="3"/>
  <c r="L12374" i="3"/>
  <c r="L12373" i="3"/>
  <c r="L12372" i="3"/>
  <c r="L12371" i="3"/>
  <c r="L12370" i="3"/>
  <c r="L12369" i="3"/>
  <c r="L12368" i="3"/>
  <c r="L12367" i="3"/>
  <c r="L12366" i="3"/>
  <c r="L12365" i="3"/>
  <c r="L12364" i="3"/>
  <c r="L12363" i="3"/>
  <c r="L12362" i="3"/>
  <c r="L12361" i="3"/>
  <c r="L12360" i="3"/>
  <c r="L12359" i="3"/>
  <c r="L12358" i="3"/>
  <c r="L12357" i="3"/>
  <c r="L12356" i="3"/>
  <c r="L12355" i="3"/>
  <c r="L12354" i="3"/>
  <c r="L12353" i="3"/>
  <c r="L12352" i="3"/>
  <c r="L12351" i="3"/>
  <c r="L12350" i="3"/>
  <c r="L12349" i="3"/>
  <c r="L12348" i="3"/>
  <c r="L12347" i="3"/>
  <c r="L12346" i="3"/>
  <c r="L12345" i="3"/>
  <c r="L12344" i="3"/>
  <c r="L12343" i="3"/>
  <c r="L12342" i="3"/>
  <c r="L12341" i="3"/>
  <c r="L12340" i="3"/>
  <c r="L12339" i="3"/>
  <c r="L12338" i="3"/>
  <c r="L12337" i="3"/>
  <c r="L12336" i="3"/>
  <c r="L12335" i="3"/>
  <c r="L12334" i="3"/>
  <c r="L12333" i="3"/>
  <c r="L12332" i="3"/>
  <c r="L12331" i="3"/>
  <c r="L12330" i="3"/>
  <c r="L12329" i="3"/>
  <c r="L12328" i="3"/>
  <c r="L12327" i="3"/>
  <c r="L12326" i="3"/>
  <c r="L12325" i="3"/>
  <c r="L12324" i="3"/>
  <c r="L12323" i="3"/>
  <c r="L12322" i="3"/>
  <c r="L12321" i="3"/>
  <c r="L12320" i="3"/>
  <c r="L12319" i="3"/>
  <c r="L12318" i="3"/>
  <c r="L12317" i="3"/>
  <c r="L12316" i="3"/>
  <c r="L12315" i="3"/>
  <c r="L12314" i="3"/>
  <c r="L12313" i="3"/>
  <c r="L12312" i="3"/>
  <c r="L12311" i="3"/>
  <c r="L12310" i="3"/>
  <c r="L12309" i="3"/>
  <c r="L12308" i="3"/>
  <c r="L12307" i="3"/>
  <c r="L12306" i="3"/>
  <c r="L12305" i="3"/>
  <c r="L12304" i="3"/>
  <c r="L12303" i="3"/>
  <c r="L12302" i="3"/>
  <c r="L12301" i="3"/>
  <c r="L12300" i="3"/>
  <c r="L12299" i="3"/>
  <c r="L12298" i="3"/>
  <c r="L12297" i="3"/>
  <c r="L12296" i="3"/>
  <c r="L12295" i="3"/>
  <c r="L12294" i="3"/>
  <c r="L12293" i="3"/>
  <c r="L12292" i="3"/>
  <c r="L12291" i="3"/>
  <c r="L12290" i="3"/>
  <c r="L12289" i="3"/>
  <c r="L12288" i="3"/>
  <c r="L12287" i="3"/>
  <c r="L12286" i="3"/>
  <c r="L12285" i="3"/>
  <c r="L12284" i="3"/>
  <c r="L12283" i="3"/>
  <c r="L12282" i="3"/>
  <c r="L12281" i="3"/>
  <c r="L12280" i="3"/>
  <c r="L12279" i="3"/>
  <c r="L12278" i="3"/>
  <c r="L12277" i="3"/>
  <c r="L12276" i="3"/>
  <c r="L12275" i="3"/>
  <c r="L12274" i="3"/>
  <c r="L12273" i="3"/>
  <c r="L12272" i="3"/>
  <c r="L12271" i="3"/>
  <c r="L12270" i="3"/>
  <c r="L12269" i="3"/>
  <c r="L12268" i="3"/>
  <c r="L12267" i="3"/>
  <c r="L12266" i="3"/>
  <c r="L12265" i="3"/>
  <c r="L12264" i="3"/>
  <c r="L12263" i="3"/>
  <c r="L12262" i="3"/>
  <c r="L12261" i="3"/>
  <c r="L12260" i="3"/>
  <c r="L12259" i="3"/>
  <c r="L12258" i="3"/>
  <c r="L12257" i="3"/>
  <c r="L12256" i="3"/>
  <c r="L12255" i="3"/>
  <c r="L12254" i="3"/>
  <c r="L12253" i="3"/>
  <c r="L12252" i="3"/>
  <c r="L12251" i="3"/>
  <c r="L12250" i="3"/>
  <c r="L12249" i="3"/>
  <c r="L12248" i="3"/>
  <c r="L12247" i="3"/>
  <c r="L12246" i="3"/>
  <c r="L12245" i="3"/>
  <c r="L12244" i="3"/>
  <c r="L12243" i="3"/>
  <c r="L12242" i="3"/>
  <c r="L12241" i="3"/>
  <c r="L12240" i="3"/>
  <c r="L12239" i="3"/>
  <c r="L12238" i="3"/>
  <c r="L12237" i="3"/>
  <c r="L12236" i="3"/>
  <c r="L12235" i="3"/>
  <c r="L12234" i="3"/>
  <c r="L12233" i="3"/>
  <c r="L12232" i="3"/>
  <c r="L12231" i="3"/>
  <c r="L12230" i="3"/>
  <c r="L12229" i="3"/>
  <c r="L12228" i="3"/>
  <c r="L12227" i="3"/>
  <c r="L12226" i="3"/>
  <c r="L12225" i="3"/>
  <c r="L12224" i="3"/>
  <c r="L12223" i="3"/>
  <c r="L12222" i="3"/>
  <c r="L12221" i="3"/>
  <c r="L12220" i="3"/>
  <c r="L12219" i="3"/>
  <c r="L12218" i="3"/>
  <c r="L12217" i="3"/>
  <c r="L12216" i="3"/>
  <c r="L12215" i="3"/>
  <c r="L12214" i="3"/>
  <c r="L12213" i="3"/>
  <c r="L12212" i="3"/>
  <c r="L12211" i="3"/>
  <c r="L12210" i="3"/>
  <c r="L12209" i="3"/>
  <c r="L12208" i="3"/>
  <c r="L12207" i="3"/>
  <c r="L12206" i="3"/>
  <c r="L12205" i="3"/>
  <c r="L12204" i="3"/>
  <c r="L12203" i="3"/>
  <c r="L12202" i="3"/>
  <c r="L12201" i="3"/>
  <c r="L12200" i="3"/>
  <c r="L12199" i="3"/>
  <c r="L12198" i="3"/>
  <c r="L12197" i="3"/>
  <c r="L12196" i="3"/>
  <c r="L12195" i="3"/>
  <c r="L12194" i="3"/>
  <c r="L12193" i="3"/>
  <c r="L12192" i="3"/>
  <c r="L12191" i="3"/>
  <c r="L12190" i="3"/>
  <c r="L12189" i="3"/>
  <c r="L12188" i="3"/>
  <c r="L12187" i="3"/>
  <c r="L12186" i="3"/>
  <c r="L12185" i="3"/>
  <c r="L12184" i="3"/>
  <c r="L12183" i="3"/>
  <c r="L12182" i="3"/>
  <c r="L12181" i="3"/>
  <c r="L12180" i="3"/>
  <c r="L12179" i="3"/>
  <c r="L12178" i="3"/>
  <c r="L12177" i="3"/>
  <c r="L12176" i="3"/>
  <c r="L12175" i="3"/>
  <c r="L12174" i="3"/>
  <c r="L12173" i="3"/>
  <c r="L12172" i="3"/>
  <c r="L12171" i="3"/>
  <c r="L12170" i="3"/>
  <c r="L12169" i="3"/>
  <c r="L12168" i="3"/>
  <c r="L12167" i="3"/>
  <c r="L12166" i="3"/>
  <c r="L12165" i="3"/>
  <c r="L12164" i="3"/>
  <c r="L12163" i="3"/>
  <c r="L12162" i="3"/>
  <c r="L12161" i="3"/>
  <c r="L12160" i="3"/>
  <c r="L12159" i="3"/>
  <c r="L12158" i="3"/>
  <c r="L12157" i="3"/>
  <c r="L12156" i="3"/>
  <c r="L12155" i="3"/>
  <c r="L12154" i="3"/>
  <c r="L12153" i="3"/>
  <c r="L12152" i="3"/>
  <c r="L12151" i="3"/>
  <c r="L12150" i="3"/>
  <c r="L12149" i="3"/>
  <c r="L12148" i="3"/>
  <c r="L12147" i="3"/>
  <c r="L12146" i="3"/>
  <c r="L12145" i="3"/>
  <c r="L12144" i="3"/>
  <c r="L12143" i="3"/>
  <c r="L12142" i="3"/>
  <c r="L12141" i="3"/>
  <c r="L12140" i="3"/>
  <c r="L12139" i="3"/>
  <c r="L12138" i="3"/>
  <c r="L12137" i="3"/>
  <c r="L12136" i="3"/>
  <c r="L12135" i="3"/>
  <c r="L12134" i="3"/>
  <c r="L12133" i="3"/>
  <c r="L12132" i="3"/>
  <c r="L12131" i="3"/>
  <c r="L12130" i="3"/>
  <c r="L12129" i="3"/>
  <c r="L12128" i="3"/>
  <c r="L12127" i="3"/>
  <c r="L12126" i="3"/>
  <c r="L12125" i="3"/>
  <c r="L12124" i="3"/>
  <c r="L12123" i="3"/>
  <c r="L12122" i="3"/>
  <c r="L12121" i="3"/>
  <c r="L12120" i="3"/>
  <c r="L12119" i="3"/>
  <c r="L12118" i="3"/>
  <c r="L12117" i="3"/>
  <c r="L12116" i="3"/>
  <c r="L12115" i="3"/>
  <c r="L12114" i="3"/>
  <c r="L12113" i="3"/>
  <c r="L12112" i="3"/>
  <c r="L12111" i="3"/>
  <c r="L12110" i="3"/>
  <c r="L12109" i="3"/>
  <c r="L12108" i="3"/>
  <c r="L12107" i="3"/>
  <c r="L12106" i="3"/>
  <c r="L12105" i="3"/>
  <c r="L12104" i="3"/>
  <c r="L12103" i="3"/>
  <c r="L12102" i="3"/>
  <c r="L12101" i="3"/>
  <c r="L12100" i="3"/>
  <c r="L12099" i="3"/>
  <c r="L12098" i="3"/>
  <c r="L12097" i="3"/>
  <c r="L12096" i="3"/>
  <c r="L12095" i="3"/>
  <c r="L12094" i="3"/>
  <c r="L12093" i="3"/>
  <c r="L12092" i="3"/>
  <c r="L12091" i="3"/>
  <c r="L12090" i="3"/>
  <c r="L12089" i="3"/>
  <c r="L12088" i="3"/>
  <c r="L12087" i="3"/>
  <c r="L12086" i="3"/>
  <c r="L12085" i="3"/>
  <c r="L12084" i="3"/>
  <c r="L12083" i="3"/>
  <c r="L12082" i="3"/>
  <c r="L12081" i="3"/>
  <c r="L12080" i="3"/>
  <c r="L12079" i="3"/>
  <c r="L12078" i="3"/>
  <c r="L12077" i="3"/>
  <c r="L12076" i="3"/>
  <c r="L12075" i="3"/>
  <c r="L12074" i="3"/>
  <c r="L12073" i="3"/>
  <c r="L12072" i="3"/>
  <c r="L12071" i="3"/>
  <c r="L12070" i="3"/>
  <c r="L12069" i="3"/>
  <c r="L12068" i="3"/>
  <c r="L12067" i="3"/>
  <c r="L12066" i="3"/>
  <c r="L12065" i="3"/>
  <c r="L12064" i="3"/>
  <c r="L12063" i="3"/>
  <c r="L12062" i="3"/>
  <c r="L12061" i="3"/>
  <c r="L12060" i="3"/>
  <c r="L12059" i="3"/>
  <c r="L12058" i="3"/>
  <c r="L12057" i="3"/>
  <c r="L12056" i="3"/>
  <c r="L12055" i="3"/>
  <c r="L12054" i="3"/>
  <c r="L12053" i="3"/>
  <c r="L12052" i="3"/>
  <c r="L12051" i="3"/>
  <c r="L12050" i="3"/>
  <c r="L12049" i="3"/>
  <c r="L12048" i="3"/>
  <c r="L12047" i="3"/>
  <c r="L12046" i="3"/>
  <c r="L12045" i="3"/>
  <c r="L12044" i="3"/>
  <c r="L12043" i="3"/>
  <c r="L12042" i="3"/>
  <c r="L12041" i="3"/>
  <c r="L12040" i="3"/>
  <c r="L12039" i="3"/>
  <c r="L12038" i="3"/>
  <c r="L12037" i="3"/>
  <c r="L12036" i="3"/>
  <c r="L12035" i="3"/>
  <c r="L12034" i="3"/>
  <c r="L12033" i="3"/>
  <c r="L12032" i="3"/>
  <c r="L12031" i="3"/>
  <c r="L12030" i="3"/>
  <c r="L12029" i="3"/>
  <c r="L12028" i="3"/>
  <c r="L12027" i="3"/>
  <c r="L12026" i="3"/>
  <c r="L12025" i="3"/>
  <c r="L12024" i="3"/>
  <c r="L12023" i="3"/>
  <c r="L12022" i="3"/>
  <c r="L12021" i="3"/>
  <c r="L12020" i="3"/>
  <c r="L12019" i="3"/>
  <c r="L12018" i="3"/>
  <c r="L12017" i="3"/>
  <c r="L12016" i="3"/>
  <c r="L12015" i="3"/>
  <c r="L12014" i="3"/>
  <c r="L12013" i="3"/>
  <c r="L12012" i="3"/>
  <c r="L12011" i="3"/>
  <c r="L12010" i="3"/>
  <c r="L12009" i="3"/>
  <c r="L12008" i="3"/>
  <c r="L12007" i="3"/>
  <c r="L12006" i="3"/>
  <c r="L12005" i="3"/>
  <c r="L12004" i="3"/>
  <c r="L12003" i="3"/>
  <c r="L12002" i="3"/>
  <c r="L12001" i="3"/>
  <c r="L12000" i="3"/>
  <c r="L11999" i="3"/>
  <c r="L11998" i="3"/>
  <c r="L11997" i="3"/>
  <c r="L11996" i="3"/>
  <c r="L11995" i="3"/>
  <c r="L11994" i="3"/>
  <c r="L11993" i="3"/>
  <c r="L11992" i="3"/>
  <c r="L11991" i="3"/>
  <c r="L11990" i="3"/>
  <c r="L11989" i="3"/>
  <c r="L11988" i="3"/>
  <c r="L11987" i="3"/>
  <c r="L11986" i="3"/>
  <c r="L11985" i="3"/>
  <c r="L11984" i="3"/>
  <c r="L11983" i="3"/>
  <c r="L11982" i="3"/>
  <c r="L11981" i="3"/>
  <c r="L11980" i="3"/>
  <c r="L11979" i="3"/>
  <c r="L11978" i="3"/>
  <c r="L11977" i="3"/>
  <c r="L11976" i="3"/>
  <c r="L11975" i="3"/>
  <c r="L11974" i="3"/>
  <c r="L11973" i="3"/>
  <c r="L11972" i="3"/>
  <c r="L11971" i="3"/>
  <c r="L11970" i="3"/>
  <c r="L11969" i="3"/>
  <c r="L11968" i="3"/>
  <c r="L11967" i="3"/>
  <c r="L11966" i="3"/>
  <c r="L11965" i="3"/>
  <c r="L11964" i="3"/>
  <c r="L11963" i="3"/>
  <c r="L11962" i="3"/>
  <c r="L11961" i="3"/>
  <c r="L11960" i="3"/>
  <c r="L11959" i="3"/>
  <c r="L11958" i="3"/>
  <c r="L11957" i="3"/>
  <c r="L11956" i="3"/>
  <c r="L11955" i="3"/>
  <c r="L11954" i="3"/>
  <c r="L11953" i="3"/>
  <c r="L11952" i="3"/>
  <c r="L11951" i="3"/>
  <c r="L11950" i="3"/>
  <c r="L11949" i="3"/>
  <c r="L11948" i="3"/>
  <c r="L11947" i="3"/>
  <c r="L11946" i="3"/>
  <c r="L11945" i="3"/>
  <c r="L11944" i="3"/>
  <c r="L11943" i="3"/>
  <c r="L11942" i="3"/>
  <c r="L11941" i="3"/>
  <c r="L11940" i="3"/>
  <c r="L11939" i="3"/>
  <c r="L11938" i="3"/>
  <c r="L11937" i="3"/>
  <c r="L11936" i="3"/>
  <c r="L11935" i="3"/>
  <c r="L11934" i="3"/>
  <c r="L11933" i="3"/>
  <c r="L11932" i="3"/>
  <c r="L11931" i="3"/>
  <c r="L11930" i="3"/>
  <c r="L11929" i="3"/>
  <c r="L11928" i="3"/>
  <c r="L11927" i="3"/>
  <c r="L11926" i="3"/>
  <c r="L11925" i="3"/>
  <c r="L11924" i="3"/>
  <c r="L11923" i="3"/>
  <c r="L11922" i="3"/>
  <c r="L11921" i="3"/>
  <c r="L11920" i="3"/>
  <c r="L11919" i="3"/>
  <c r="L11918" i="3"/>
  <c r="L11917" i="3"/>
  <c r="L11916" i="3"/>
  <c r="L11915" i="3"/>
  <c r="L11914" i="3"/>
  <c r="L11913" i="3"/>
  <c r="L11912" i="3"/>
  <c r="L11911" i="3"/>
  <c r="L11910" i="3"/>
  <c r="L11909" i="3"/>
  <c r="L11908" i="3"/>
  <c r="L11907" i="3"/>
  <c r="L11906" i="3"/>
  <c r="L11905" i="3"/>
  <c r="L11904" i="3"/>
  <c r="L11903" i="3"/>
  <c r="L11902" i="3"/>
  <c r="L11901" i="3"/>
  <c r="L11900" i="3"/>
  <c r="L11899" i="3"/>
  <c r="L11898" i="3"/>
  <c r="L11897" i="3"/>
  <c r="L11896" i="3"/>
  <c r="L11895" i="3"/>
  <c r="L11894" i="3"/>
  <c r="L11893" i="3"/>
  <c r="L11892" i="3"/>
  <c r="L11891" i="3"/>
  <c r="L11890" i="3"/>
  <c r="L11889" i="3"/>
  <c r="L11888" i="3"/>
  <c r="L11887" i="3"/>
  <c r="L11886" i="3"/>
  <c r="L11885" i="3"/>
  <c r="L11884" i="3"/>
  <c r="L11883" i="3"/>
  <c r="L11882" i="3"/>
  <c r="L11881" i="3"/>
  <c r="L11880" i="3"/>
  <c r="L11879" i="3"/>
  <c r="L11878" i="3"/>
  <c r="L11877" i="3"/>
  <c r="L11876" i="3"/>
  <c r="L11875" i="3"/>
  <c r="L11874" i="3"/>
  <c r="L11873" i="3"/>
  <c r="L11872" i="3"/>
  <c r="L11871" i="3"/>
  <c r="L11870" i="3"/>
  <c r="L11869" i="3"/>
  <c r="L11868" i="3"/>
  <c r="L11867" i="3"/>
  <c r="L11866" i="3"/>
  <c r="L11865" i="3"/>
  <c r="L11864" i="3"/>
  <c r="L11863" i="3"/>
  <c r="L11862" i="3"/>
  <c r="L11861" i="3"/>
  <c r="L11860" i="3"/>
  <c r="L11859" i="3"/>
  <c r="L11858" i="3"/>
  <c r="L11857" i="3"/>
  <c r="L11856" i="3"/>
  <c r="L11855" i="3"/>
  <c r="L11854" i="3"/>
  <c r="L11853" i="3"/>
  <c r="L11852" i="3"/>
  <c r="L11851" i="3"/>
  <c r="L11850" i="3"/>
  <c r="L11849" i="3"/>
  <c r="L11848" i="3"/>
  <c r="L11847" i="3"/>
  <c r="L11846" i="3"/>
  <c r="L11845" i="3"/>
  <c r="L11844" i="3"/>
  <c r="L11843" i="3"/>
  <c r="L11842" i="3"/>
  <c r="L11841" i="3"/>
  <c r="L11840" i="3"/>
  <c r="L11839" i="3"/>
  <c r="L11838" i="3"/>
  <c r="L11837" i="3"/>
  <c r="L11836" i="3"/>
  <c r="L11835" i="3"/>
  <c r="L11834" i="3"/>
  <c r="L11833" i="3"/>
  <c r="L11832" i="3"/>
  <c r="L11831" i="3"/>
  <c r="L11830" i="3"/>
  <c r="L11829" i="3"/>
  <c r="L11828" i="3"/>
  <c r="L11827" i="3"/>
  <c r="L11826" i="3"/>
  <c r="L11825" i="3"/>
  <c r="L11824" i="3"/>
  <c r="L11823" i="3"/>
  <c r="L11822" i="3"/>
  <c r="L11821" i="3"/>
  <c r="L11820" i="3"/>
  <c r="L11819" i="3"/>
  <c r="L11818" i="3"/>
  <c r="L11817" i="3"/>
  <c r="L11816" i="3"/>
  <c r="L11815" i="3"/>
  <c r="L11814" i="3"/>
  <c r="L11813" i="3"/>
  <c r="L11812" i="3"/>
  <c r="L11811" i="3"/>
  <c r="L11810" i="3"/>
  <c r="L11809" i="3"/>
  <c r="L11808" i="3"/>
  <c r="L11807" i="3"/>
  <c r="L11806" i="3"/>
  <c r="L11805" i="3"/>
  <c r="L11804" i="3"/>
  <c r="L11803" i="3"/>
  <c r="L11802" i="3"/>
  <c r="L11801" i="3"/>
  <c r="L11800" i="3"/>
  <c r="L11799" i="3"/>
  <c r="L11798" i="3"/>
  <c r="L11797" i="3"/>
  <c r="L11796" i="3"/>
  <c r="L11795" i="3"/>
  <c r="L11794" i="3"/>
  <c r="L11793" i="3"/>
  <c r="L11792" i="3"/>
  <c r="L11791" i="3"/>
  <c r="L11790" i="3"/>
  <c r="L11789" i="3"/>
  <c r="L11788" i="3"/>
  <c r="L11787" i="3"/>
  <c r="L11786" i="3"/>
  <c r="L11785" i="3"/>
  <c r="L11784" i="3"/>
  <c r="L11783" i="3"/>
  <c r="L11782" i="3"/>
  <c r="L11781" i="3"/>
  <c r="L11780" i="3"/>
  <c r="L11779" i="3"/>
  <c r="L11778" i="3"/>
  <c r="L11777" i="3"/>
  <c r="L11776" i="3"/>
  <c r="L11775" i="3"/>
  <c r="L11774" i="3"/>
  <c r="L11773" i="3"/>
  <c r="L11772" i="3"/>
  <c r="L11771" i="3"/>
  <c r="L11770" i="3"/>
  <c r="L11769" i="3"/>
  <c r="L11768" i="3"/>
  <c r="L11767" i="3"/>
  <c r="L11766" i="3"/>
  <c r="L11765" i="3"/>
  <c r="L11764" i="3"/>
  <c r="L11763" i="3"/>
  <c r="L11762" i="3"/>
  <c r="L11761" i="3"/>
  <c r="L11760" i="3"/>
  <c r="L11759" i="3"/>
  <c r="L11758" i="3"/>
  <c r="L11757" i="3"/>
  <c r="L11756" i="3"/>
  <c r="L11755" i="3"/>
  <c r="L11754" i="3"/>
  <c r="L11753" i="3"/>
  <c r="L11752" i="3"/>
  <c r="L11751" i="3"/>
  <c r="L11750" i="3"/>
  <c r="L11749" i="3"/>
  <c r="L11748" i="3"/>
  <c r="L11747" i="3"/>
  <c r="L11746" i="3"/>
  <c r="L11745" i="3"/>
  <c r="L11744" i="3"/>
  <c r="L11743" i="3"/>
  <c r="L11742" i="3"/>
  <c r="L11741" i="3"/>
  <c r="L11740" i="3"/>
  <c r="L11739" i="3"/>
  <c r="L11738" i="3"/>
  <c r="L11737" i="3"/>
  <c r="L11736" i="3"/>
  <c r="L11735" i="3"/>
  <c r="L11734" i="3"/>
  <c r="L11733" i="3"/>
  <c r="L11732" i="3"/>
  <c r="L11731" i="3"/>
  <c r="L11730" i="3"/>
  <c r="L11729" i="3"/>
  <c r="L11728" i="3"/>
  <c r="L11727" i="3"/>
  <c r="L11726" i="3"/>
  <c r="L11725" i="3"/>
  <c r="L11724" i="3"/>
  <c r="L11723" i="3"/>
  <c r="L11722" i="3"/>
  <c r="L11721" i="3"/>
  <c r="L11720" i="3"/>
  <c r="L11719" i="3"/>
  <c r="L11718" i="3"/>
  <c r="L11717" i="3"/>
  <c r="L11716" i="3"/>
  <c r="L11715" i="3"/>
  <c r="L11714" i="3"/>
  <c r="L11713" i="3"/>
  <c r="L11712" i="3"/>
  <c r="L11711" i="3"/>
  <c r="L11710" i="3"/>
  <c r="L11709" i="3"/>
  <c r="L11708" i="3"/>
  <c r="L11707" i="3"/>
  <c r="L11706" i="3"/>
  <c r="L11705" i="3"/>
  <c r="L11704" i="3"/>
  <c r="L11703" i="3"/>
  <c r="L11702" i="3"/>
  <c r="L11701" i="3"/>
  <c r="L11700" i="3"/>
  <c r="L11699" i="3"/>
  <c r="L11698" i="3"/>
  <c r="L11697" i="3"/>
  <c r="L11696" i="3"/>
  <c r="L11695" i="3"/>
  <c r="L11694" i="3"/>
  <c r="L11693" i="3"/>
  <c r="L11692" i="3"/>
  <c r="L11691" i="3"/>
  <c r="L11690" i="3"/>
  <c r="L11689" i="3"/>
  <c r="L11688" i="3"/>
  <c r="L11687" i="3"/>
  <c r="L11686" i="3"/>
  <c r="L11685" i="3"/>
  <c r="L11684" i="3"/>
  <c r="L11683" i="3"/>
  <c r="L11682" i="3"/>
  <c r="L11681" i="3"/>
  <c r="L11680" i="3"/>
  <c r="L11679" i="3"/>
  <c r="L11678" i="3"/>
  <c r="L11677" i="3"/>
  <c r="L11676" i="3"/>
  <c r="L11675" i="3"/>
  <c r="L11674" i="3"/>
  <c r="L11673" i="3"/>
  <c r="L11672" i="3"/>
  <c r="L11671" i="3"/>
  <c r="L11670" i="3"/>
  <c r="L11669" i="3"/>
  <c r="L11668" i="3"/>
  <c r="L11667" i="3"/>
  <c r="L11666" i="3"/>
  <c r="L11665" i="3"/>
  <c r="L11664" i="3"/>
  <c r="L11663" i="3"/>
  <c r="L11662" i="3"/>
  <c r="L11661" i="3"/>
  <c r="L11660" i="3"/>
  <c r="L11659" i="3"/>
  <c r="L11658" i="3"/>
  <c r="L11657" i="3"/>
  <c r="L11656" i="3"/>
  <c r="L11655" i="3"/>
  <c r="L11654" i="3"/>
  <c r="L11653" i="3"/>
  <c r="L11652" i="3"/>
  <c r="L11651" i="3"/>
  <c r="L11650" i="3"/>
  <c r="L11649" i="3"/>
  <c r="L11648" i="3"/>
  <c r="L11647" i="3"/>
  <c r="L11646" i="3"/>
  <c r="L11645" i="3"/>
  <c r="L11644" i="3"/>
  <c r="L11643" i="3"/>
  <c r="L11642" i="3"/>
  <c r="L11641" i="3"/>
  <c r="L11640" i="3"/>
  <c r="L11639" i="3"/>
  <c r="L11638" i="3"/>
  <c r="L11637" i="3"/>
  <c r="L11636" i="3"/>
  <c r="L11635" i="3"/>
  <c r="L11634" i="3"/>
  <c r="L11633" i="3"/>
  <c r="L11632" i="3"/>
  <c r="L11631" i="3"/>
  <c r="L11630" i="3"/>
  <c r="L11629" i="3"/>
  <c r="L11628" i="3"/>
  <c r="L11627" i="3"/>
  <c r="L11626" i="3"/>
  <c r="L11625" i="3"/>
  <c r="L11624" i="3"/>
  <c r="L11623" i="3"/>
  <c r="L11622" i="3"/>
  <c r="L11621" i="3"/>
  <c r="L11620" i="3"/>
  <c r="L11619" i="3"/>
  <c r="L11618" i="3"/>
  <c r="L11617" i="3"/>
  <c r="L11616" i="3"/>
  <c r="L11615" i="3"/>
  <c r="L11614" i="3"/>
  <c r="L11613" i="3"/>
  <c r="L11612" i="3"/>
  <c r="L11611" i="3"/>
  <c r="L11610" i="3"/>
  <c r="L11609" i="3"/>
  <c r="L11608" i="3"/>
  <c r="L11607" i="3"/>
  <c r="L11606" i="3"/>
  <c r="L11605" i="3"/>
  <c r="L11604" i="3"/>
  <c r="L11603" i="3"/>
  <c r="L11602" i="3"/>
  <c r="L11601" i="3"/>
  <c r="L11600" i="3"/>
  <c r="L11599" i="3"/>
  <c r="L11598" i="3"/>
  <c r="L11597" i="3"/>
  <c r="L11596" i="3"/>
  <c r="L11595" i="3"/>
  <c r="L11594" i="3"/>
  <c r="L11593" i="3"/>
  <c r="L11592" i="3"/>
  <c r="L11591" i="3"/>
  <c r="L11590" i="3"/>
  <c r="L11589" i="3"/>
  <c r="L11588" i="3"/>
  <c r="L11587" i="3"/>
  <c r="L11586" i="3"/>
  <c r="L11585" i="3"/>
  <c r="L11584" i="3"/>
  <c r="L11583" i="3"/>
  <c r="L11582" i="3"/>
  <c r="L11581" i="3"/>
  <c r="L11580" i="3"/>
  <c r="L11579" i="3"/>
  <c r="L11578" i="3"/>
  <c r="L11577" i="3"/>
  <c r="L11576" i="3"/>
  <c r="L11575" i="3"/>
  <c r="L11574" i="3"/>
  <c r="L11573" i="3"/>
  <c r="L11572" i="3"/>
  <c r="L11571" i="3"/>
  <c r="L11570" i="3"/>
  <c r="L11569" i="3"/>
  <c r="L11568" i="3"/>
  <c r="L11567" i="3"/>
  <c r="L11566" i="3"/>
  <c r="L11565" i="3"/>
  <c r="L11564" i="3"/>
  <c r="L11563" i="3"/>
  <c r="L11562" i="3"/>
  <c r="L11561" i="3"/>
  <c r="L11560" i="3"/>
  <c r="L11559" i="3"/>
  <c r="L11558" i="3"/>
  <c r="L11557" i="3"/>
  <c r="L11556" i="3"/>
  <c r="L11555" i="3"/>
  <c r="L11554" i="3"/>
  <c r="L11553" i="3"/>
  <c r="L11552" i="3"/>
  <c r="L11551" i="3"/>
  <c r="L11550" i="3"/>
  <c r="L11549" i="3"/>
  <c r="L11548" i="3"/>
  <c r="L11547" i="3"/>
  <c r="L11546" i="3"/>
  <c r="L11545" i="3"/>
  <c r="L11544" i="3"/>
  <c r="L11543" i="3"/>
  <c r="L11542" i="3"/>
  <c r="L11541" i="3"/>
  <c r="L11540" i="3"/>
  <c r="L11539" i="3"/>
  <c r="L11538" i="3"/>
  <c r="L11537" i="3"/>
  <c r="L11536" i="3"/>
  <c r="L11535" i="3"/>
  <c r="L11534" i="3"/>
  <c r="L11533" i="3"/>
  <c r="L11532" i="3"/>
  <c r="L11531" i="3"/>
  <c r="L11530" i="3"/>
  <c r="L11529" i="3"/>
  <c r="L11528" i="3"/>
  <c r="L11527" i="3"/>
  <c r="L11526" i="3"/>
  <c r="L11525" i="3"/>
  <c r="L11524" i="3"/>
  <c r="L11523" i="3"/>
  <c r="L11522" i="3"/>
  <c r="L11521" i="3"/>
  <c r="L11520" i="3"/>
  <c r="L11519" i="3"/>
  <c r="L11518" i="3"/>
  <c r="L11517" i="3"/>
  <c r="L11516" i="3"/>
  <c r="L11515" i="3"/>
  <c r="L11514" i="3"/>
  <c r="L11513" i="3"/>
  <c r="L11512" i="3"/>
  <c r="L11511" i="3"/>
  <c r="L11510" i="3"/>
  <c r="L11509" i="3"/>
  <c r="L11508" i="3"/>
  <c r="L11507" i="3"/>
  <c r="L11506" i="3"/>
  <c r="L11505" i="3"/>
  <c r="L11504" i="3"/>
  <c r="L11503" i="3"/>
  <c r="L11502" i="3"/>
  <c r="L11501" i="3"/>
  <c r="L11500" i="3"/>
  <c r="L11499" i="3"/>
  <c r="L11498" i="3"/>
  <c r="L11497" i="3"/>
  <c r="L11496" i="3"/>
  <c r="L11495" i="3"/>
  <c r="L11494" i="3"/>
  <c r="L11493" i="3"/>
  <c r="L11492" i="3"/>
  <c r="L11491" i="3"/>
  <c r="L11490" i="3"/>
  <c r="L11489" i="3"/>
  <c r="L11488" i="3"/>
  <c r="L11487" i="3"/>
  <c r="L11486" i="3"/>
  <c r="L11485" i="3"/>
  <c r="L11484" i="3"/>
  <c r="L11483" i="3"/>
  <c r="L11482" i="3"/>
  <c r="L11481" i="3"/>
  <c r="L11480" i="3"/>
  <c r="L11479" i="3"/>
  <c r="L11478" i="3"/>
  <c r="L11477" i="3"/>
  <c r="L11476" i="3"/>
  <c r="L11475" i="3"/>
  <c r="L11474" i="3"/>
  <c r="L11473" i="3"/>
  <c r="L11472" i="3"/>
  <c r="L11471" i="3"/>
  <c r="L11470" i="3"/>
  <c r="L11469" i="3"/>
  <c r="L11468" i="3"/>
  <c r="L11467" i="3"/>
  <c r="L11466" i="3"/>
  <c r="L11465" i="3"/>
  <c r="L11464" i="3"/>
  <c r="L11463" i="3"/>
  <c r="L11462" i="3"/>
  <c r="L11461" i="3"/>
  <c r="L11460" i="3"/>
  <c r="L11459" i="3"/>
  <c r="L11458" i="3"/>
  <c r="L11457" i="3"/>
  <c r="L11456" i="3"/>
  <c r="L11455" i="3"/>
  <c r="L11454" i="3"/>
  <c r="L11453" i="3"/>
  <c r="L11452" i="3"/>
  <c r="L11451" i="3"/>
  <c r="L11450" i="3"/>
  <c r="L11449" i="3"/>
  <c r="L11448" i="3"/>
  <c r="L11447" i="3"/>
  <c r="L11446" i="3"/>
  <c r="L11445" i="3"/>
  <c r="L11444" i="3"/>
  <c r="L11443" i="3"/>
  <c r="L11442" i="3"/>
  <c r="L11441" i="3"/>
  <c r="L11440" i="3"/>
  <c r="L11439" i="3"/>
  <c r="L11438" i="3"/>
  <c r="L11437" i="3"/>
  <c r="L11436" i="3"/>
  <c r="L11435" i="3"/>
  <c r="L11434" i="3"/>
  <c r="L11433" i="3"/>
  <c r="L11432" i="3"/>
  <c r="L11431" i="3"/>
  <c r="L11430" i="3"/>
  <c r="L11429" i="3"/>
  <c r="L11428" i="3"/>
  <c r="L11427" i="3"/>
  <c r="L11426" i="3"/>
  <c r="L11425" i="3"/>
  <c r="L11424" i="3"/>
  <c r="L11423" i="3"/>
  <c r="L11422" i="3"/>
  <c r="L11421" i="3"/>
  <c r="L11420" i="3"/>
  <c r="L11419" i="3"/>
  <c r="L11418" i="3"/>
  <c r="L11417" i="3"/>
  <c r="L11416" i="3"/>
  <c r="L11415" i="3"/>
  <c r="L11414" i="3"/>
  <c r="L11413" i="3"/>
  <c r="L11412" i="3"/>
  <c r="L11411" i="3"/>
  <c r="L11410" i="3"/>
  <c r="L11409" i="3"/>
  <c r="L11408" i="3"/>
  <c r="L11407" i="3"/>
  <c r="L11406" i="3"/>
  <c r="L11405" i="3"/>
  <c r="L11404" i="3"/>
  <c r="L11403" i="3"/>
  <c r="L11402" i="3"/>
  <c r="L11401" i="3"/>
  <c r="L11400" i="3"/>
  <c r="L11399" i="3"/>
  <c r="L11398" i="3"/>
  <c r="L11397" i="3"/>
  <c r="L11396" i="3"/>
  <c r="L11395" i="3"/>
  <c r="L11394" i="3"/>
  <c r="L11393" i="3"/>
  <c r="L11392" i="3"/>
  <c r="L11391" i="3"/>
  <c r="L11390" i="3"/>
  <c r="L11389" i="3"/>
  <c r="L11388" i="3"/>
  <c r="L11387" i="3"/>
  <c r="L11386" i="3"/>
  <c r="L11385" i="3"/>
  <c r="L11384" i="3"/>
  <c r="L11383" i="3"/>
  <c r="L11382" i="3"/>
  <c r="L11381" i="3"/>
  <c r="L11380" i="3"/>
  <c r="L11379" i="3"/>
  <c r="L11378" i="3"/>
  <c r="L11377" i="3"/>
  <c r="L11376" i="3"/>
  <c r="L11375" i="3"/>
  <c r="L11374" i="3"/>
  <c r="L11373" i="3"/>
  <c r="L11372" i="3"/>
  <c r="L11371" i="3"/>
  <c r="L11370" i="3"/>
  <c r="L11369" i="3"/>
  <c r="L11368" i="3"/>
  <c r="L11367" i="3"/>
  <c r="L11366" i="3"/>
  <c r="L11365" i="3"/>
  <c r="L11364" i="3"/>
  <c r="L11363" i="3"/>
  <c r="L11362" i="3"/>
  <c r="L11361" i="3"/>
  <c r="L11360" i="3"/>
  <c r="L11359" i="3"/>
  <c r="L11358" i="3"/>
  <c r="L11357" i="3"/>
  <c r="L11356" i="3"/>
  <c r="L11355" i="3"/>
  <c r="L11354" i="3"/>
  <c r="L11353" i="3"/>
  <c r="L11352" i="3"/>
  <c r="L11351" i="3"/>
  <c r="L11350" i="3"/>
  <c r="L11349" i="3"/>
  <c r="L11348" i="3"/>
  <c r="L11347" i="3"/>
  <c r="L11346" i="3"/>
  <c r="L11345" i="3"/>
  <c r="L11344" i="3"/>
  <c r="L11343" i="3"/>
  <c r="L11342" i="3"/>
  <c r="L11341" i="3"/>
  <c r="L11340" i="3"/>
  <c r="L11339" i="3"/>
  <c r="L11338" i="3"/>
  <c r="L11337" i="3"/>
  <c r="L11336" i="3"/>
  <c r="L11335" i="3"/>
  <c r="L11334" i="3"/>
  <c r="L11333" i="3"/>
  <c r="L11332" i="3"/>
  <c r="L11331" i="3"/>
  <c r="L11330" i="3"/>
  <c r="L11329" i="3"/>
  <c r="L11328" i="3"/>
  <c r="L11327" i="3"/>
  <c r="L11326" i="3"/>
  <c r="L11325" i="3"/>
  <c r="L11324" i="3"/>
  <c r="L11323" i="3"/>
  <c r="L11322" i="3"/>
  <c r="L11321" i="3"/>
  <c r="L11320" i="3"/>
  <c r="L11319" i="3"/>
  <c r="L11318" i="3"/>
  <c r="L11317" i="3"/>
  <c r="L11316" i="3"/>
  <c r="L11315" i="3"/>
  <c r="L11314" i="3"/>
  <c r="L11313" i="3"/>
  <c r="L11312" i="3"/>
  <c r="L11311" i="3"/>
  <c r="L11310" i="3"/>
  <c r="L11309" i="3"/>
  <c r="L11308" i="3"/>
  <c r="L11307" i="3"/>
  <c r="L11306" i="3"/>
  <c r="L11305" i="3"/>
  <c r="L11304" i="3"/>
  <c r="L11303" i="3"/>
  <c r="L11302" i="3"/>
  <c r="L11301" i="3"/>
  <c r="L11300" i="3"/>
  <c r="L11299" i="3"/>
  <c r="L11298" i="3"/>
  <c r="L11297" i="3"/>
  <c r="L11296" i="3"/>
  <c r="L11295" i="3"/>
  <c r="L11294" i="3"/>
  <c r="L11293" i="3"/>
  <c r="L11292" i="3"/>
  <c r="L11291" i="3"/>
  <c r="L11290" i="3"/>
  <c r="L11289" i="3"/>
  <c r="L11288" i="3"/>
  <c r="L11287" i="3"/>
  <c r="L11286" i="3"/>
  <c r="L11285" i="3"/>
  <c r="L11284" i="3"/>
  <c r="L11283" i="3"/>
  <c r="L11282" i="3"/>
  <c r="L11281" i="3"/>
  <c r="L11280" i="3"/>
  <c r="L11279" i="3"/>
  <c r="L11278" i="3"/>
  <c r="L11277" i="3"/>
  <c r="L11276" i="3"/>
  <c r="L11275" i="3"/>
  <c r="L11274" i="3"/>
  <c r="L11273" i="3"/>
  <c r="L11272" i="3"/>
  <c r="L11271" i="3"/>
  <c r="L11270" i="3"/>
  <c r="L11269" i="3"/>
  <c r="L11268" i="3"/>
  <c r="L11267" i="3"/>
  <c r="L11266" i="3"/>
  <c r="L11265" i="3"/>
  <c r="L11264" i="3"/>
  <c r="L11263" i="3"/>
  <c r="L11262" i="3"/>
  <c r="L11261" i="3"/>
  <c r="L11260" i="3"/>
  <c r="L11259" i="3"/>
  <c r="L11258" i="3"/>
  <c r="L11257" i="3"/>
  <c r="L11256" i="3"/>
  <c r="L11255" i="3"/>
  <c r="L11254" i="3"/>
  <c r="L11253" i="3"/>
  <c r="L11252" i="3"/>
  <c r="L11251" i="3"/>
  <c r="L11250" i="3"/>
  <c r="L11249" i="3"/>
  <c r="L11248" i="3"/>
  <c r="L11247" i="3"/>
  <c r="L11246" i="3"/>
  <c r="L11245" i="3"/>
  <c r="L11244" i="3"/>
  <c r="L11243" i="3"/>
  <c r="L11242" i="3"/>
  <c r="L11241" i="3"/>
  <c r="L11240" i="3"/>
  <c r="L11239" i="3"/>
  <c r="L11238" i="3"/>
  <c r="L11237" i="3"/>
  <c r="L11236" i="3"/>
  <c r="L11235" i="3"/>
  <c r="L11234" i="3"/>
  <c r="L11233" i="3"/>
  <c r="L11232" i="3"/>
  <c r="L11231" i="3"/>
  <c r="L11230" i="3"/>
  <c r="L11229" i="3"/>
  <c r="L11228" i="3"/>
  <c r="L11227" i="3"/>
  <c r="L11226" i="3"/>
  <c r="L11225" i="3"/>
  <c r="L11224" i="3"/>
  <c r="L11223" i="3"/>
  <c r="L11222" i="3"/>
  <c r="L11221" i="3"/>
  <c r="L11220" i="3"/>
  <c r="L11219" i="3"/>
  <c r="L11218" i="3"/>
  <c r="L11217" i="3"/>
  <c r="L11216" i="3"/>
  <c r="L11215" i="3"/>
  <c r="L11214" i="3"/>
  <c r="L11213" i="3"/>
  <c r="L11212" i="3"/>
  <c r="L11211" i="3"/>
  <c r="L11210" i="3"/>
  <c r="L11209" i="3"/>
  <c r="L11208" i="3"/>
  <c r="L11207" i="3"/>
  <c r="L11206" i="3"/>
  <c r="L11205" i="3"/>
  <c r="L11204" i="3"/>
  <c r="L11203" i="3"/>
  <c r="L11202" i="3"/>
  <c r="L11201" i="3"/>
  <c r="L11200" i="3"/>
  <c r="L11199" i="3"/>
  <c r="L11198" i="3"/>
  <c r="L11197" i="3"/>
  <c r="L11196" i="3"/>
  <c r="L11195" i="3"/>
  <c r="L11194" i="3"/>
  <c r="L11193" i="3"/>
  <c r="L11192" i="3"/>
  <c r="L11191" i="3"/>
  <c r="L11190" i="3"/>
  <c r="L11189" i="3"/>
  <c r="L11188" i="3"/>
  <c r="L11187" i="3"/>
  <c r="L11186" i="3"/>
  <c r="L11185" i="3"/>
  <c r="L11184" i="3"/>
  <c r="L11183" i="3"/>
  <c r="L11182" i="3"/>
  <c r="L11181" i="3"/>
  <c r="L11180" i="3"/>
  <c r="L11179" i="3"/>
  <c r="L11178" i="3"/>
  <c r="L11177" i="3"/>
  <c r="L11176" i="3"/>
  <c r="L11175" i="3"/>
  <c r="L11174" i="3"/>
  <c r="L11173" i="3"/>
  <c r="L11172" i="3"/>
  <c r="L11171" i="3"/>
  <c r="L11170" i="3"/>
  <c r="L11169" i="3"/>
  <c r="L11168" i="3"/>
  <c r="L11167" i="3"/>
  <c r="L11166" i="3"/>
  <c r="L11165" i="3"/>
  <c r="L11164" i="3"/>
  <c r="L11163" i="3"/>
  <c r="L11162" i="3"/>
  <c r="L11161" i="3"/>
  <c r="L11160" i="3"/>
  <c r="L11159" i="3"/>
  <c r="L11158" i="3"/>
  <c r="L11157" i="3"/>
  <c r="L11156" i="3"/>
  <c r="L11155" i="3"/>
  <c r="L11154" i="3"/>
  <c r="L11153" i="3"/>
  <c r="L11152" i="3"/>
  <c r="L11151" i="3"/>
  <c r="L11150" i="3"/>
  <c r="L11149" i="3"/>
  <c r="L11148" i="3"/>
  <c r="L11147" i="3"/>
  <c r="L11146" i="3"/>
  <c r="L11145" i="3"/>
  <c r="L11144" i="3"/>
  <c r="L11143" i="3"/>
  <c r="L11142" i="3"/>
  <c r="L11141" i="3"/>
  <c r="L11140" i="3"/>
  <c r="L11139" i="3"/>
  <c r="L11138" i="3"/>
  <c r="L11137" i="3"/>
  <c r="L11136" i="3"/>
  <c r="L11135" i="3"/>
  <c r="L11134" i="3"/>
  <c r="L11133" i="3"/>
  <c r="L11132" i="3"/>
  <c r="L11131" i="3"/>
  <c r="L11130" i="3"/>
  <c r="L11129" i="3"/>
  <c r="L11128" i="3"/>
  <c r="L11127" i="3"/>
  <c r="L11126" i="3"/>
  <c r="L11125" i="3"/>
  <c r="L11124" i="3"/>
  <c r="L11123" i="3"/>
  <c r="L11122" i="3"/>
  <c r="L11121" i="3"/>
  <c r="L11120" i="3"/>
  <c r="L11119" i="3"/>
  <c r="L11118" i="3"/>
  <c r="L11117" i="3"/>
  <c r="L11116" i="3"/>
  <c r="L11115" i="3"/>
  <c r="L11114" i="3"/>
  <c r="L11113" i="3"/>
  <c r="L11112" i="3"/>
  <c r="L11111" i="3"/>
  <c r="L11110" i="3"/>
  <c r="L11109" i="3"/>
  <c r="L11108" i="3"/>
  <c r="L11107" i="3"/>
  <c r="L11106" i="3"/>
  <c r="L11105" i="3"/>
  <c r="L11104" i="3"/>
  <c r="L11103" i="3"/>
  <c r="L11102" i="3"/>
  <c r="L11101" i="3"/>
  <c r="L11100" i="3"/>
  <c r="L11099" i="3"/>
  <c r="L11098" i="3"/>
  <c r="L11097" i="3"/>
  <c r="L11096" i="3"/>
  <c r="L11095" i="3"/>
  <c r="L11094" i="3"/>
  <c r="L11093" i="3"/>
  <c r="L11092" i="3"/>
  <c r="L11091" i="3"/>
  <c r="L11090" i="3"/>
  <c r="L11089" i="3"/>
  <c r="L11088" i="3"/>
  <c r="L11087" i="3"/>
  <c r="L11086" i="3"/>
  <c r="L11085" i="3"/>
  <c r="L11084" i="3"/>
  <c r="L11083" i="3"/>
  <c r="L11082" i="3"/>
  <c r="L11081" i="3"/>
  <c r="L11080" i="3"/>
  <c r="L11079" i="3"/>
  <c r="L11078" i="3"/>
  <c r="L11077" i="3"/>
  <c r="L11076" i="3"/>
  <c r="L11075" i="3"/>
  <c r="L11074" i="3"/>
  <c r="L11073" i="3"/>
  <c r="L11072" i="3"/>
  <c r="L11071" i="3"/>
  <c r="L11070" i="3"/>
  <c r="L11069" i="3"/>
  <c r="L11068" i="3"/>
  <c r="L11067" i="3"/>
  <c r="L11066" i="3"/>
  <c r="L11065" i="3"/>
  <c r="L11064" i="3"/>
  <c r="L11063" i="3"/>
  <c r="L11062" i="3"/>
  <c r="L11061" i="3"/>
  <c r="L11060" i="3"/>
  <c r="L11059" i="3"/>
  <c r="L11058" i="3"/>
  <c r="L11057" i="3"/>
  <c r="L11056" i="3"/>
  <c r="L11055" i="3"/>
  <c r="L11054" i="3"/>
  <c r="L11053" i="3"/>
  <c r="L11052" i="3"/>
  <c r="L11051" i="3"/>
  <c r="L11050" i="3"/>
  <c r="L11049" i="3"/>
  <c r="L11048" i="3"/>
  <c r="L11047" i="3"/>
  <c r="L11046" i="3"/>
  <c r="L11045" i="3"/>
  <c r="L11044" i="3"/>
  <c r="L11043" i="3"/>
  <c r="L11042" i="3"/>
  <c r="L11041" i="3"/>
  <c r="L11040" i="3"/>
  <c r="L11039" i="3"/>
  <c r="L11038" i="3"/>
  <c r="L11037" i="3"/>
  <c r="L11036" i="3"/>
  <c r="L11035" i="3"/>
  <c r="L11034" i="3"/>
  <c r="L11033" i="3"/>
  <c r="L11032" i="3"/>
  <c r="L11031" i="3"/>
  <c r="L11030" i="3"/>
  <c r="L11029" i="3"/>
  <c r="L11028" i="3"/>
  <c r="L11027" i="3"/>
  <c r="L11026" i="3"/>
  <c r="L11025" i="3"/>
  <c r="L11024" i="3"/>
  <c r="L11023" i="3"/>
  <c r="L11022" i="3"/>
  <c r="L11021" i="3"/>
  <c r="L11020" i="3"/>
  <c r="L11019" i="3"/>
  <c r="L11018" i="3"/>
  <c r="L11017" i="3"/>
  <c r="L11016" i="3"/>
  <c r="L11015" i="3"/>
  <c r="L11014" i="3"/>
  <c r="L11013" i="3"/>
  <c r="L11012" i="3"/>
  <c r="L11011" i="3"/>
  <c r="L11010" i="3"/>
  <c r="L11009" i="3"/>
  <c r="L11008" i="3"/>
  <c r="L11007" i="3"/>
  <c r="L11006" i="3"/>
  <c r="L11005" i="3"/>
  <c r="L11004" i="3"/>
  <c r="L11003" i="3"/>
  <c r="L11002" i="3"/>
  <c r="L11001" i="3"/>
  <c r="L11000" i="3"/>
  <c r="L10999" i="3"/>
  <c r="L10998" i="3"/>
  <c r="L10997" i="3"/>
  <c r="L10996" i="3"/>
  <c r="L10995" i="3"/>
  <c r="L10994" i="3"/>
  <c r="L10993" i="3"/>
  <c r="L10992" i="3"/>
  <c r="L10991" i="3"/>
  <c r="L10990" i="3"/>
  <c r="L10989" i="3"/>
  <c r="L10988" i="3"/>
  <c r="L10987" i="3"/>
  <c r="L10986" i="3"/>
  <c r="L10985" i="3"/>
  <c r="L10984" i="3"/>
  <c r="L10983" i="3"/>
  <c r="L10982" i="3"/>
  <c r="L10981" i="3"/>
  <c r="L10980" i="3"/>
  <c r="L10979" i="3"/>
  <c r="L10978" i="3"/>
  <c r="L10977" i="3"/>
  <c r="L10976" i="3"/>
  <c r="L10975" i="3"/>
  <c r="L10974" i="3"/>
  <c r="L10973" i="3"/>
  <c r="L10972" i="3"/>
  <c r="L10971" i="3"/>
  <c r="L10970" i="3"/>
  <c r="L10969" i="3"/>
  <c r="L10968" i="3"/>
  <c r="L10967" i="3"/>
  <c r="L10966" i="3"/>
  <c r="L10965" i="3"/>
  <c r="L10964" i="3"/>
  <c r="L10963" i="3"/>
  <c r="L10962" i="3"/>
  <c r="L10961" i="3"/>
  <c r="L10960" i="3"/>
  <c r="L10959" i="3"/>
  <c r="L10958" i="3"/>
  <c r="L10957" i="3"/>
  <c r="L10956" i="3"/>
  <c r="L10955" i="3"/>
  <c r="L10954" i="3"/>
  <c r="L10953" i="3"/>
  <c r="L10952" i="3"/>
  <c r="L10951" i="3"/>
  <c r="L10950" i="3"/>
  <c r="L10949" i="3"/>
  <c r="L10948" i="3"/>
  <c r="L10947" i="3"/>
  <c r="L10946" i="3"/>
  <c r="L10945" i="3"/>
  <c r="L10944" i="3"/>
  <c r="L10943" i="3"/>
  <c r="L10942" i="3"/>
  <c r="L10941" i="3"/>
  <c r="L10940" i="3"/>
  <c r="L10939" i="3"/>
  <c r="L10938" i="3"/>
  <c r="L10937" i="3"/>
  <c r="L10936" i="3"/>
  <c r="L10935" i="3"/>
  <c r="L10934" i="3"/>
  <c r="L10933" i="3"/>
  <c r="L10932" i="3"/>
  <c r="L10931" i="3"/>
  <c r="L10930" i="3"/>
  <c r="L10929" i="3"/>
  <c r="L10928" i="3"/>
  <c r="L10927" i="3"/>
  <c r="L10926" i="3"/>
  <c r="L10925" i="3"/>
  <c r="L10924" i="3"/>
  <c r="L10923" i="3"/>
  <c r="L10922" i="3"/>
  <c r="L10921" i="3"/>
  <c r="L10920" i="3"/>
  <c r="L10919" i="3"/>
  <c r="L10918" i="3"/>
  <c r="L10917" i="3"/>
  <c r="L10916" i="3"/>
  <c r="L10915" i="3"/>
  <c r="L10914" i="3"/>
  <c r="L10913" i="3"/>
  <c r="L10912" i="3"/>
  <c r="L10911" i="3"/>
  <c r="L10910" i="3"/>
  <c r="L10909" i="3"/>
  <c r="L10908" i="3"/>
  <c r="L10907" i="3"/>
  <c r="L10906" i="3"/>
  <c r="L10905" i="3"/>
  <c r="L10904" i="3"/>
  <c r="L10903" i="3"/>
  <c r="L10902" i="3"/>
  <c r="L10901" i="3"/>
  <c r="L10900" i="3"/>
  <c r="L10899" i="3"/>
  <c r="L10898" i="3"/>
  <c r="L10897" i="3"/>
  <c r="L10896" i="3"/>
  <c r="L10895" i="3"/>
  <c r="L10894" i="3"/>
  <c r="L10893" i="3"/>
  <c r="L10892" i="3"/>
  <c r="L10891" i="3"/>
  <c r="L10890" i="3"/>
  <c r="L10889" i="3"/>
  <c r="L10888" i="3"/>
  <c r="L10887" i="3"/>
  <c r="L10886" i="3"/>
  <c r="L10885" i="3"/>
  <c r="L10884" i="3"/>
  <c r="L10883" i="3"/>
  <c r="L10882" i="3"/>
  <c r="L10881" i="3"/>
  <c r="L10880" i="3"/>
  <c r="L10879" i="3"/>
  <c r="L10878" i="3"/>
  <c r="L10877" i="3"/>
  <c r="L10876" i="3"/>
  <c r="L10875" i="3"/>
  <c r="L10874" i="3"/>
  <c r="L10873" i="3"/>
  <c r="L10872" i="3"/>
  <c r="L10871" i="3"/>
  <c r="L10870" i="3"/>
  <c r="L10869" i="3"/>
  <c r="L10868" i="3"/>
  <c r="L10867" i="3"/>
  <c r="L10866" i="3"/>
  <c r="L10865" i="3"/>
  <c r="L10864" i="3"/>
  <c r="L10863" i="3"/>
  <c r="L10862" i="3"/>
  <c r="L10861" i="3"/>
  <c r="L10860" i="3"/>
  <c r="L10859" i="3"/>
  <c r="L10858" i="3"/>
  <c r="L10857" i="3"/>
  <c r="L10856" i="3"/>
  <c r="L10855" i="3"/>
  <c r="L10854" i="3"/>
  <c r="L10853" i="3"/>
  <c r="L10852" i="3"/>
  <c r="L10851" i="3"/>
  <c r="L10850" i="3"/>
  <c r="L10849" i="3"/>
  <c r="L10848" i="3"/>
  <c r="L10847" i="3"/>
  <c r="L10846" i="3"/>
  <c r="L10845" i="3"/>
  <c r="L10844" i="3"/>
  <c r="L10843" i="3"/>
  <c r="L10842" i="3"/>
  <c r="L10841" i="3"/>
  <c r="L10840" i="3"/>
  <c r="L10839" i="3"/>
  <c r="L10838" i="3"/>
  <c r="L10837" i="3"/>
  <c r="L10836" i="3"/>
  <c r="L10835" i="3"/>
  <c r="L10834" i="3"/>
  <c r="L10833" i="3"/>
  <c r="L10832" i="3"/>
  <c r="L10831" i="3"/>
  <c r="L10830" i="3"/>
  <c r="L10829" i="3"/>
  <c r="L10828" i="3"/>
  <c r="L10827" i="3"/>
  <c r="L10826" i="3"/>
  <c r="L10825" i="3"/>
  <c r="L10824" i="3"/>
  <c r="L10823" i="3"/>
  <c r="L10822" i="3"/>
  <c r="L10821" i="3"/>
  <c r="L10820" i="3"/>
  <c r="L10819" i="3"/>
  <c r="L10818" i="3"/>
  <c r="L10817" i="3"/>
  <c r="L10816" i="3"/>
  <c r="L10815" i="3"/>
  <c r="L10814" i="3"/>
  <c r="L10813" i="3"/>
  <c r="L10812" i="3"/>
  <c r="L10811" i="3"/>
  <c r="L10810" i="3"/>
  <c r="L10809" i="3"/>
  <c r="L10808" i="3"/>
  <c r="L10807" i="3"/>
  <c r="L10806" i="3"/>
  <c r="L10805" i="3"/>
  <c r="L10804" i="3"/>
  <c r="L10803" i="3"/>
  <c r="L10802" i="3"/>
  <c r="L10801" i="3"/>
  <c r="L10800" i="3"/>
  <c r="L10799" i="3"/>
  <c r="L10798" i="3"/>
  <c r="L10797" i="3"/>
  <c r="L10796" i="3"/>
  <c r="L10795" i="3"/>
  <c r="L10794" i="3"/>
  <c r="L10793" i="3"/>
  <c r="L10792" i="3"/>
  <c r="L10791" i="3"/>
  <c r="L10790" i="3"/>
  <c r="L10789" i="3"/>
  <c r="L10788" i="3"/>
  <c r="L10787" i="3"/>
  <c r="L10786" i="3"/>
  <c r="L10785" i="3"/>
  <c r="L10784" i="3"/>
  <c r="L10783" i="3"/>
  <c r="L10782" i="3"/>
  <c r="L10781" i="3"/>
  <c r="L10780" i="3"/>
  <c r="L10779" i="3"/>
  <c r="L10778" i="3"/>
  <c r="L10777" i="3"/>
  <c r="L10776" i="3"/>
  <c r="L10775" i="3"/>
  <c r="L10774" i="3"/>
  <c r="L10773" i="3"/>
  <c r="L10772" i="3"/>
  <c r="L10771" i="3"/>
  <c r="L10770" i="3"/>
  <c r="L10769" i="3"/>
  <c r="L10768" i="3"/>
  <c r="L10767" i="3"/>
  <c r="L10766" i="3"/>
  <c r="L10765" i="3"/>
  <c r="L10764" i="3"/>
  <c r="L10763" i="3"/>
  <c r="L10762" i="3"/>
  <c r="L10761" i="3"/>
  <c r="L10760" i="3"/>
  <c r="L10759" i="3"/>
  <c r="L10758" i="3"/>
  <c r="L10757" i="3"/>
  <c r="L10756" i="3"/>
  <c r="L10755" i="3"/>
  <c r="L10754" i="3"/>
  <c r="L10753" i="3"/>
  <c r="L10752" i="3"/>
  <c r="L10751" i="3"/>
  <c r="L10750" i="3"/>
  <c r="L10749" i="3"/>
  <c r="L10748" i="3"/>
  <c r="L10747" i="3"/>
  <c r="L10746" i="3"/>
  <c r="L10745" i="3"/>
  <c r="L10744" i="3"/>
  <c r="L10743" i="3"/>
  <c r="L10742" i="3"/>
  <c r="L10741" i="3"/>
  <c r="L10740" i="3"/>
  <c r="L10739" i="3"/>
  <c r="L10738" i="3"/>
  <c r="L10737" i="3"/>
  <c r="L10736" i="3"/>
  <c r="L10735" i="3"/>
  <c r="L10734" i="3"/>
  <c r="L10733" i="3"/>
  <c r="L10732" i="3"/>
  <c r="L10731" i="3"/>
  <c r="L10730" i="3"/>
  <c r="L10729" i="3"/>
  <c r="L10728" i="3"/>
  <c r="L10727" i="3"/>
  <c r="L10726" i="3"/>
  <c r="L10725" i="3"/>
  <c r="L10724" i="3"/>
  <c r="L10723" i="3"/>
  <c r="L10722" i="3"/>
  <c r="L10721" i="3"/>
  <c r="L10720" i="3"/>
  <c r="L10719" i="3"/>
  <c r="L10718" i="3"/>
  <c r="L10717" i="3"/>
  <c r="L10716" i="3"/>
  <c r="L10715" i="3"/>
  <c r="L10714" i="3"/>
  <c r="L10713" i="3"/>
  <c r="L10712" i="3"/>
  <c r="L10711" i="3"/>
  <c r="L10710" i="3"/>
  <c r="L10709" i="3"/>
  <c r="L10708" i="3"/>
  <c r="L10707" i="3"/>
  <c r="L10706" i="3"/>
  <c r="L10705" i="3"/>
  <c r="L10704" i="3"/>
  <c r="L10703" i="3"/>
  <c r="L10702" i="3"/>
  <c r="L10701" i="3"/>
  <c r="L10700" i="3"/>
  <c r="L10699" i="3"/>
  <c r="L10698" i="3"/>
  <c r="L10697" i="3"/>
  <c r="L10696" i="3"/>
  <c r="L10695" i="3"/>
  <c r="L10694" i="3"/>
  <c r="L10693" i="3"/>
  <c r="L10692" i="3"/>
  <c r="L10691" i="3"/>
  <c r="L10690" i="3"/>
  <c r="L10689" i="3"/>
  <c r="L10688" i="3"/>
  <c r="L10687" i="3"/>
  <c r="L10686" i="3"/>
  <c r="L10685" i="3"/>
  <c r="L10684" i="3"/>
  <c r="L10683" i="3"/>
  <c r="L10682" i="3"/>
  <c r="L10681" i="3"/>
  <c r="L10680" i="3"/>
  <c r="L10679" i="3"/>
  <c r="L10678" i="3"/>
  <c r="L10677" i="3"/>
  <c r="L10676" i="3"/>
  <c r="L10675" i="3"/>
  <c r="L10674" i="3"/>
  <c r="L10673" i="3"/>
  <c r="L10672" i="3"/>
  <c r="L10671" i="3"/>
  <c r="L10670" i="3"/>
  <c r="L10669" i="3"/>
  <c r="L10668" i="3"/>
  <c r="L10667" i="3"/>
  <c r="L10666" i="3"/>
  <c r="L10665" i="3"/>
  <c r="L10664" i="3"/>
  <c r="L10663" i="3"/>
  <c r="L10662" i="3"/>
  <c r="L10661" i="3"/>
  <c r="L10660" i="3"/>
  <c r="L10659" i="3"/>
  <c r="L10658" i="3"/>
  <c r="L10657" i="3"/>
  <c r="L10656" i="3"/>
  <c r="L10655" i="3"/>
  <c r="L10654" i="3"/>
  <c r="L10653" i="3"/>
  <c r="L10652" i="3"/>
  <c r="L10651" i="3"/>
  <c r="L10650" i="3"/>
  <c r="L10649" i="3"/>
  <c r="L10648" i="3"/>
  <c r="L10647" i="3"/>
  <c r="L10646" i="3"/>
  <c r="L10645" i="3"/>
  <c r="L10644" i="3"/>
  <c r="L10643" i="3"/>
  <c r="L10642" i="3"/>
  <c r="L10641" i="3"/>
  <c r="L10640" i="3"/>
  <c r="L10639" i="3"/>
  <c r="L10638" i="3"/>
  <c r="L10637" i="3"/>
  <c r="L10636" i="3"/>
  <c r="L10635" i="3"/>
  <c r="L10634" i="3"/>
  <c r="L10633" i="3"/>
  <c r="L10632" i="3"/>
  <c r="L10631" i="3"/>
  <c r="L10630" i="3"/>
  <c r="L10629" i="3"/>
  <c r="L10628" i="3"/>
  <c r="L10627" i="3"/>
  <c r="L10626" i="3"/>
  <c r="L10625" i="3"/>
  <c r="L10624" i="3"/>
  <c r="L10623" i="3"/>
  <c r="L10622" i="3"/>
  <c r="L10621" i="3"/>
  <c r="L10620" i="3"/>
  <c r="L10619" i="3"/>
  <c r="L10618" i="3"/>
  <c r="L10617" i="3"/>
  <c r="L10616" i="3"/>
  <c r="L10615" i="3"/>
  <c r="L10614" i="3"/>
  <c r="L10613" i="3"/>
  <c r="L10612" i="3"/>
  <c r="L10611" i="3"/>
  <c r="L10610" i="3"/>
  <c r="L10609" i="3"/>
  <c r="L10608" i="3"/>
  <c r="L10607" i="3"/>
  <c r="L10606" i="3"/>
  <c r="L10605" i="3"/>
  <c r="L10604" i="3"/>
  <c r="L10603" i="3"/>
  <c r="L10602" i="3"/>
  <c r="L10601" i="3"/>
  <c r="L10600" i="3"/>
  <c r="L10599" i="3"/>
  <c r="L10598" i="3"/>
  <c r="L10597" i="3"/>
  <c r="L10596" i="3"/>
  <c r="L10595" i="3"/>
  <c r="L10594" i="3"/>
  <c r="L10593" i="3"/>
  <c r="L10592" i="3"/>
  <c r="L10591" i="3"/>
  <c r="L10590" i="3"/>
  <c r="L10589" i="3"/>
  <c r="L10588" i="3"/>
  <c r="L10587" i="3"/>
  <c r="L10586" i="3"/>
  <c r="L10585" i="3"/>
  <c r="L10584" i="3"/>
  <c r="L10583" i="3"/>
  <c r="L10582" i="3"/>
  <c r="L10581" i="3"/>
  <c r="L10580" i="3"/>
  <c r="L10579" i="3"/>
  <c r="L10578" i="3"/>
  <c r="L10577" i="3"/>
  <c r="L10576" i="3"/>
  <c r="L10575" i="3"/>
  <c r="L10574" i="3"/>
  <c r="L10573" i="3"/>
  <c r="L10572" i="3"/>
  <c r="L10571" i="3"/>
  <c r="L10570" i="3"/>
  <c r="L10569" i="3"/>
  <c r="L10568" i="3"/>
  <c r="L10567" i="3"/>
  <c r="L10566" i="3"/>
  <c r="L10565" i="3"/>
  <c r="L10564" i="3"/>
  <c r="L10563" i="3"/>
  <c r="L10562" i="3"/>
  <c r="L10561" i="3"/>
  <c r="L10560" i="3"/>
  <c r="L10559" i="3"/>
  <c r="L10558" i="3"/>
  <c r="L10557" i="3"/>
  <c r="L10556" i="3"/>
  <c r="L10555" i="3"/>
  <c r="L10554" i="3"/>
  <c r="L10553" i="3"/>
  <c r="L10552" i="3"/>
  <c r="L10551" i="3"/>
  <c r="L10550" i="3"/>
  <c r="L10549" i="3"/>
  <c r="L10548" i="3"/>
  <c r="L10547" i="3"/>
  <c r="L10546" i="3"/>
  <c r="L10545" i="3"/>
  <c r="L10544" i="3"/>
  <c r="L10543" i="3"/>
  <c r="L10542" i="3"/>
  <c r="L10541" i="3"/>
  <c r="L10540" i="3"/>
  <c r="L10539" i="3"/>
  <c r="L10538" i="3"/>
  <c r="L10537" i="3"/>
  <c r="L10536" i="3"/>
  <c r="L10535" i="3"/>
  <c r="L10534" i="3"/>
  <c r="L10533" i="3"/>
  <c r="L10532" i="3"/>
  <c r="L10531" i="3"/>
  <c r="L10530" i="3"/>
  <c r="L10529" i="3"/>
  <c r="L10528" i="3"/>
  <c r="L10527" i="3"/>
  <c r="L10526" i="3"/>
  <c r="L10525" i="3"/>
  <c r="L10524" i="3"/>
  <c r="L10523" i="3"/>
  <c r="L10522" i="3"/>
  <c r="L10521" i="3"/>
  <c r="L10520" i="3"/>
  <c r="L10519" i="3"/>
  <c r="L10518" i="3"/>
  <c r="L10517" i="3"/>
  <c r="L10516" i="3"/>
  <c r="L10515" i="3"/>
  <c r="L10514" i="3"/>
  <c r="L10513" i="3"/>
  <c r="L10512" i="3"/>
  <c r="L10511" i="3"/>
  <c r="L10510" i="3"/>
  <c r="L10509" i="3"/>
  <c r="L10508" i="3"/>
  <c r="L10507" i="3"/>
  <c r="L10506" i="3"/>
  <c r="L10505" i="3"/>
  <c r="L10504" i="3"/>
  <c r="L10503" i="3"/>
  <c r="L10502" i="3"/>
  <c r="L10501" i="3"/>
  <c r="L10500" i="3"/>
  <c r="L10499" i="3"/>
  <c r="L10498" i="3"/>
  <c r="L10497" i="3"/>
  <c r="L10496" i="3"/>
  <c r="L10495" i="3"/>
  <c r="L10494" i="3"/>
  <c r="L10493" i="3"/>
  <c r="L10492" i="3"/>
  <c r="L10491" i="3"/>
  <c r="L10490" i="3"/>
  <c r="L10489" i="3"/>
  <c r="L10488" i="3"/>
  <c r="L10487" i="3"/>
  <c r="L10486" i="3"/>
  <c r="L10485" i="3"/>
  <c r="L10484" i="3"/>
  <c r="L10483" i="3"/>
  <c r="L10482" i="3"/>
  <c r="L10481" i="3"/>
  <c r="L10480" i="3"/>
  <c r="L10479" i="3"/>
  <c r="L10478" i="3"/>
  <c r="L10477" i="3"/>
  <c r="L10476" i="3"/>
  <c r="L10475" i="3"/>
  <c r="L10474" i="3"/>
  <c r="L10473" i="3"/>
  <c r="L10472" i="3"/>
  <c r="L10471" i="3"/>
  <c r="L10470" i="3"/>
  <c r="L10469" i="3"/>
  <c r="L10468" i="3"/>
  <c r="L10467" i="3"/>
  <c r="L10466" i="3"/>
  <c r="L10465" i="3"/>
  <c r="L10464" i="3"/>
  <c r="L10463" i="3"/>
  <c r="L10462" i="3"/>
  <c r="L10461" i="3"/>
  <c r="L10460" i="3"/>
  <c r="L10459" i="3"/>
  <c r="L10458" i="3"/>
  <c r="L10457" i="3"/>
  <c r="L10456" i="3"/>
  <c r="L10455" i="3"/>
  <c r="L10454" i="3"/>
  <c r="L10453" i="3"/>
  <c r="L10452" i="3"/>
  <c r="L10451" i="3"/>
  <c r="L10450" i="3"/>
  <c r="L10449" i="3"/>
  <c r="L10448" i="3"/>
  <c r="L10447" i="3"/>
  <c r="L10446" i="3"/>
  <c r="L10445" i="3"/>
  <c r="L10444" i="3"/>
  <c r="L10443" i="3"/>
  <c r="L10442" i="3"/>
  <c r="L10441" i="3"/>
  <c r="L10440" i="3"/>
  <c r="L10439" i="3"/>
  <c r="L10438" i="3"/>
  <c r="L10437" i="3"/>
  <c r="L10436" i="3"/>
  <c r="L10435" i="3"/>
  <c r="L10434" i="3"/>
  <c r="L10433" i="3"/>
  <c r="L10432" i="3"/>
  <c r="L10431" i="3"/>
  <c r="L10430" i="3"/>
  <c r="L10429" i="3"/>
  <c r="L10428" i="3"/>
  <c r="L10427" i="3"/>
  <c r="L10426" i="3"/>
  <c r="L10425" i="3"/>
  <c r="L10424" i="3"/>
  <c r="L10423" i="3"/>
  <c r="L10422" i="3"/>
  <c r="L10421" i="3"/>
  <c r="L10420" i="3"/>
  <c r="L10419" i="3"/>
  <c r="L10418" i="3"/>
  <c r="L10417" i="3"/>
  <c r="L10416" i="3"/>
  <c r="L10415" i="3"/>
  <c r="L10414" i="3"/>
  <c r="L10413" i="3"/>
  <c r="L10412" i="3"/>
  <c r="L10411" i="3"/>
  <c r="L10410" i="3"/>
  <c r="L10409" i="3"/>
  <c r="L10408" i="3"/>
  <c r="L10407" i="3"/>
  <c r="L10406" i="3"/>
  <c r="L10405" i="3"/>
  <c r="L10404" i="3"/>
  <c r="L10403" i="3"/>
  <c r="L10402" i="3"/>
  <c r="L10401" i="3"/>
  <c r="L10400" i="3"/>
  <c r="L10399" i="3"/>
  <c r="L10398" i="3"/>
  <c r="L10397" i="3"/>
  <c r="L10396" i="3"/>
  <c r="L10395" i="3"/>
  <c r="L10394" i="3"/>
  <c r="L10393" i="3"/>
  <c r="L10392" i="3"/>
  <c r="L10391" i="3"/>
  <c r="L10390" i="3"/>
  <c r="L10389" i="3"/>
  <c r="L10388" i="3"/>
  <c r="L10387" i="3"/>
  <c r="L10386" i="3"/>
  <c r="L10385" i="3"/>
  <c r="L10384" i="3"/>
  <c r="L10383" i="3"/>
  <c r="L10382" i="3"/>
  <c r="L10381" i="3"/>
  <c r="L10380" i="3"/>
  <c r="L10379" i="3"/>
  <c r="L10378" i="3"/>
  <c r="L10377" i="3"/>
  <c r="L10376" i="3"/>
  <c r="L10375" i="3"/>
  <c r="L10374" i="3"/>
  <c r="L10373" i="3"/>
  <c r="L10372" i="3"/>
  <c r="L10371" i="3"/>
  <c r="L10370" i="3"/>
  <c r="L10369" i="3"/>
  <c r="L10368" i="3"/>
  <c r="L10367" i="3"/>
  <c r="L10366" i="3"/>
  <c r="L10365" i="3"/>
  <c r="L10364" i="3"/>
  <c r="L10363" i="3"/>
  <c r="L10362" i="3"/>
  <c r="L10361" i="3"/>
  <c r="L10360" i="3"/>
  <c r="L10359" i="3"/>
  <c r="L10358" i="3"/>
  <c r="L10357" i="3"/>
  <c r="L10356" i="3"/>
  <c r="L10355" i="3"/>
  <c r="L10354" i="3"/>
  <c r="L10353" i="3"/>
  <c r="L10352" i="3"/>
  <c r="L10351" i="3"/>
  <c r="L10350" i="3"/>
  <c r="L10349" i="3"/>
  <c r="L10348" i="3"/>
  <c r="L10347" i="3"/>
  <c r="L10346" i="3"/>
  <c r="L10345" i="3"/>
  <c r="L10344" i="3"/>
  <c r="L10343" i="3"/>
  <c r="L10342" i="3"/>
  <c r="L10341" i="3"/>
  <c r="L10340" i="3"/>
  <c r="L10339" i="3"/>
  <c r="L10338" i="3"/>
  <c r="L10337" i="3"/>
  <c r="L10336" i="3"/>
  <c r="L10335" i="3"/>
  <c r="L10334" i="3"/>
  <c r="L10333" i="3"/>
  <c r="L10332" i="3"/>
  <c r="L10331" i="3"/>
  <c r="L10330" i="3"/>
  <c r="L10329" i="3"/>
  <c r="L10328" i="3"/>
  <c r="L10327" i="3"/>
  <c r="L10326" i="3"/>
  <c r="L10325" i="3"/>
  <c r="L10324" i="3"/>
  <c r="L10323" i="3"/>
  <c r="L10322" i="3"/>
  <c r="L10321" i="3"/>
  <c r="L10320" i="3"/>
  <c r="L10319" i="3"/>
  <c r="L10318" i="3"/>
  <c r="L10317" i="3"/>
  <c r="L10316" i="3"/>
  <c r="L10315" i="3"/>
  <c r="L10314" i="3"/>
  <c r="L10313" i="3"/>
  <c r="L10312" i="3"/>
  <c r="L10311" i="3"/>
  <c r="L10310" i="3"/>
  <c r="L10309" i="3"/>
  <c r="L10308" i="3"/>
  <c r="L10307" i="3"/>
  <c r="L10306" i="3"/>
  <c r="L10305" i="3"/>
  <c r="L10304" i="3"/>
  <c r="L10303" i="3"/>
  <c r="L10302" i="3"/>
  <c r="L10301" i="3"/>
  <c r="L10300" i="3"/>
  <c r="L10299" i="3"/>
  <c r="L10298" i="3"/>
  <c r="L10297" i="3"/>
  <c r="L10296" i="3"/>
  <c r="L10295" i="3"/>
  <c r="L10294" i="3"/>
  <c r="L10293" i="3"/>
  <c r="L10292" i="3"/>
  <c r="L10291" i="3"/>
  <c r="L10290" i="3"/>
  <c r="L10289" i="3"/>
  <c r="L10288" i="3"/>
  <c r="L10287" i="3"/>
  <c r="L10286" i="3"/>
  <c r="L10285" i="3"/>
  <c r="L10284" i="3"/>
  <c r="L10283" i="3"/>
  <c r="L10282" i="3"/>
  <c r="L10281" i="3"/>
  <c r="L10280" i="3"/>
  <c r="L10279" i="3"/>
  <c r="L10278" i="3"/>
  <c r="L10277" i="3"/>
  <c r="L10276" i="3"/>
  <c r="L10275" i="3"/>
  <c r="L10274" i="3"/>
  <c r="L10273" i="3"/>
  <c r="L10272" i="3"/>
  <c r="L10271" i="3"/>
  <c r="L10270" i="3"/>
  <c r="L10269" i="3"/>
  <c r="L10268" i="3"/>
  <c r="L10267" i="3"/>
  <c r="L10266" i="3"/>
  <c r="L10265" i="3"/>
  <c r="L10264" i="3"/>
  <c r="L10263" i="3"/>
  <c r="L10262" i="3"/>
  <c r="L10261" i="3"/>
  <c r="L10260" i="3"/>
  <c r="L10259" i="3"/>
  <c r="L10258" i="3"/>
  <c r="L10257" i="3"/>
  <c r="L10256" i="3"/>
  <c r="L10255" i="3"/>
  <c r="L10254" i="3"/>
  <c r="L10253" i="3"/>
  <c r="L10252" i="3"/>
  <c r="L10251" i="3"/>
  <c r="L10250" i="3"/>
  <c r="L10249" i="3"/>
  <c r="L10248" i="3"/>
  <c r="L10247" i="3"/>
  <c r="L10246" i="3"/>
  <c r="L10245" i="3"/>
  <c r="L10244" i="3"/>
  <c r="L10243" i="3"/>
  <c r="L10242" i="3"/>
  <c r="L10241" i="3"/>
  <c r="L10240" i="3"/>
  <c r="L10239" i="3"/>
  <c r="L10238" i="3"/>
  <c r="L10237" i="3"/>
  <c r="L10236" i="3"/>
  <c r="L10235" i="3"/>
  <c r="L10234" i="3"/>
  <c r="L10233" i="3"/>
  <c r="L10232" i="3"/>
  <c r="L10231" i="3"/>
  <c r="L10230" i="3"/>
  <c r="L10229" i="3"/>
  <c r="L10228" i="3"/>
  <c r="L10227" i="3"/>
  <c r="L10226" i="3"/>
  <c r="L10225" i="3"/>
  <c r="L10224" i="3"/>
  <c r="L10223" i="3"/>
  <c r="L10222" i="3"/>
  <c r="L10221" i="3"/>
  <c r="L10220" i="3"/>
  <c r="L10219" i="3"/>
  <c r="L10218" i="3"/>
  <c r="L10217" i="3"/>
  <c r="L10216" i="3"/>
  <c r="L10215" i="3"/>
  <c r="L10214" i="3"/>
  <c r="L10213" i="3"/>
  <c r="L10212" i="3"/>
  <c r="L10211" i="3"/>
  <c r="L10210" i="3"/>
  <c r="L10209" i="3"/>
  <c r="L10208" i="3"/>
  <c r="L10207" i="3"/>
  <c r="L10206" i="3"/>
  <c r="L10205" i="3"/>
  <c r="L10204" i="3"/>
  <c r="L10203" i="3"/>
  <c r="L10202" i="3"/>
  <c r="L10201" i="3"/>
  <c r="L10200" i="3"/>
  <c r="L10199" i="3"/>
  <c r="L10198" i="3"/>
  <c r="L10197" i="3"/>
  <c r="L10196" i="3"/>
  <c r="L10195" i="3"/>
  <c r="L10194" i="3"/>
  <c r="L10193" i="3"/>
  <c r="L10192" i="3"/>
  <c r="L10191" i="3"/>
  <c r="L10190" i="3"/>
  <c r="L10189" i="3"/>
  <c r="L10188" i="3"/>
  <c r="L10187" i="3"/>
  <c r="L10186" i="3"/>
  <c r="L10185" i="3"/>
  <c r="L10184" i="3"/>
  <c r="L10183" i="3"/>
  <c r="L10182" i="3"/>
  <c r="L10181" i="3"/>
  <c r="L10180" i="3"/>
  <c r="L10179" i="3"/>
  <c r="L10178" i="3"/>
  <c r="L10177" i="3"/>
  <c r="L10176" i="3"/>
  <c r="L10175" i="3"/>
  <c r="L10174" i="3"/>
  <c r="L10173" i="3"/>
  <c r="L10172" i="3"/>
  <c r="L10171" i="3"/>
  <c r="L10170" i="3"/>
  <c r="L10169" i="3"/>
  <c r="L10168" i="3"/>
  <c r="L10167" i="3"/>
  <c r="L10166" i="3"/>
  <c r="L10165" i="3"/>
  <c r="L10164" i="3"/>
  <c r="L10163" i="3"/>
  <c r="L10162" i="3"/>
  <c r="L10161" i="3"/>
  <c r="L10160" i="3"/>
  <c r="L10159" i="3"/>
  <c r="L10158" i="3"/>
  <c r="L10157" i="3"/>
  <c r="L10156" i="3"/>
  <c r="L10155" i="3"/>
  <c r="L10154" i="3"/>
  <c r="L10153" i="3"/>
  <c r="L10152" i="3"/>
  <c r="L10151" i="3"/>
  <c r="L10150" i="3"/>
  <c r="L10149" i="3"/>
  <c r="L10148" i="3"/>
  <c r="L10147" i="3"/>
  <c r="L10146" i="3"/>
  <c r="L10145" i="3"/>
  <c r="L10144" i="3"/>
  <c r="L10143" i="3"/>
  <c r="L10142" i="3"/>
  <c r="L10141" i="3"/>
  <c r="L10140" i="3"/>
  <c r="L10139" i="3"/>
  <c r="L10138" i="3"/>
  <c r="L10137" i="3"/>
  <c r="L10136" i="3"/>
  <c r="L10135" i="3"/>
  <c r="L10134" i="3"/>
  <c r="L10133" i="3"/>
  <c r="L10132" i="3"/>
  <c r="L10131" i="3"/>
  <c r="L10130" i="3"/>
  <c r="L10129" i="3"/>
  <c r="L10128" i="3"/>
  <c r="L10127" i="3"/>
  <c r="L10126" i="3"/>
  <c r="L10125" i="3"/>
  <c r="L10124" i="3"/>
  <c r="L10123" i="3"/>
  <c r="L10122" i="3"/>
  <c r="L10121" i="3"/>
  <c r="L10120" i="3"/>
  <c r="L10119" i="3"/>
  <c r="L10118" i="3"/>
  <c r="L10117" i="3"/>
  <c r="L10116" i="3"/>
  <c r="L10115" i="3"/>
  <c r="L10114" i="3"/>
  <c r="L10113" i="3"/>
  <c r="L10112" i="3"/>
  <c r="L10111" i="3"/>
  <c r="L10110" i="3"/>
  <c r="L10109" i="3"/>
  <c r="L10108" i="3"/>
  <c r="L10107" i="3"/>
  <c r="L10106" i="3"/>
  <c r="L10105" i="3"/>
  <c r="L10104" i="3"/>
  <c r="L10103" i="3"/>
  <c r="L10102" i="3"/>
  <c r="L10101" i="3"/>
  <c r="L10100" i="3"/>
  <c r="L10099" i="3"/>
  <c r="L10098" i="3"/>
  <c r="L10097" i="3"/>
  <c r="L10096" i="3"/>
  <c r="L10095" i="3"/>
  <c r="L10094" i="3"/>
  <c r="L10093" i="3"/>
  <c r="L10092" i="3"/>
  <c r="L10091" i="3"/>
  <c r="L10090" i="3"/>
  <c r="L10089" i="3"/>
  <c r="L10088" i="3"/>
  <c r="L10087" i="3"/>
  <c r="L10086" i="3"/>
  <c r="L10085" i="3"/>
  <c r="L10084" i="3"/>
  <c r="L10083" i="3"/>
  <c r="L10082" i="3"/>
  <c r="L10081" i="3"/>
  <c r="L10080" i="3"/>
  <c r="L10079" i="3"/>
  <c r="L10078" i="3"/>
  <c r="L10077" i="3"/>
  <c r="L10076" i="3"/>
  <c r="L10075" i="3"/>
  <c r="L10074" i="3"/>
  <c r="L10073" i="3"/>
  <c r="L10072" i="3"/>
  <c r="L10071" i="3"/>
  <c r="L10070" i="3"/>
  <c r="L10069" i="3"/>
  <c r="L10068" i="3"/>
  <c r="L10067" i="3"/>
  <c r="L10066" i="3"/>
  <c r="L10065" i="3"/>
  <c r="L10064" i="3"/>
  <c r="L10063" i="3"/>
  <c r="L10062" i="3"/>
  <c r="L10061" i="3"/>
  <c r="L10060" i="3"/>
  <c r="L10059" i="3"/>
  <c r="L10058" i="3"/>
  <c r="L10057" i="3"/>
  <c r="L10056" i="3"/>
  <c r="L10055" i="3"/>
  <c r="L10054" i="3"/>
  <c r="L10053" i="3"/>
  <c r="L10052" i="3"/>
  <c r="L10051" i="3"/>
  <c r="L10050" i="3"/>
  <c r="L10049" i="3"/>
  <c r="L10048" i="3"/>
  <c r="L10047" i="3"/>
  <c r="L10046" i="3"/>
  <c r="L10045" i="3"/>
  <c r="L10044" i="3"/>
  <c r="L10043" i="3"/>
  <c r="L10042" i="3"/>
  <c r="L10041" i="3"/>
  <c r="L10040" i="3"/>
  <c r="L10039" i="3"/>
  <c r="L10038" i="3"/>
  <c r="L10037" i="3"/>
  <c r="L10036" i="3"/>
  <c r="L10035" i="3"/>
  <c r="L10034" i="3"/>
  <c r="L10033" i="3"/>
  <c r="L10032" i="3"/>
  <c r="L10031" i="3"/>
  <c r="L10030" i="3"/>
  <c r="L10029" i="3"/>
  <c r="L10028" i="3"/>
  <c r="L10027" i="3"/>
  <c r="L10026" i="3"/>
  <c r="L10025" i="3"/>
  <c r="L10024" i="3"/>
  <c r="L10023" i="3"/>
  <c r="L10022" i="3"/>
  <c r="L10021" i="3"/>
  <c r="L10020" i="3"/>
  <c r="L10019" i="3"/>
  <c r="L10018" i="3"/>
  <c r="L10017" i="3"/>
  <c r="L10016" i="3"/>
  <c r="L10015" i="3"/>
  <c r="L10014" i="3"/>
  <c r="L10013" i="3"/>
  <c r="L10012" i="3"/>
  <c r="L10011" i="3"/>
  <c r="L10010" i="3"/>
  <c r="L10009" i="3"/>
  <c r="L10008" i="3"/>
  <c r="L10007" i="3"/>
  <c r="L10006" i="3"/>
  <c r="L10005" i="3"/>
  <c r="L10004" i="3"/>
  <c r="L10003" i="3"/>
  <c r="L10002" i="3"/>
  <c r="L10001" i="3"/>
  <c r="L10000" i="3"/>
  <c r="L9999" i="3"/>
  <c r="L9998" i="3"/>
  <c r="L9997" i="3"/>
  <c r="L9996" i="3"/>
  <c r="L9995" i="3"/>
  <c r="L9994" i="3"/>
  <c r="L9993" i="3"/>
  <c r="L9992" i="3"/>
  <c r="L9991" i="3"/>
  <c r="L9990" i="3"/>
  <c r="L9989" i="3"/>
  <c r="L9988" i="3"/>
  <c r="L9987" i="3"/>
  <c r="L9986" i="3"/>
  <c r="L9985" i="3"/>
  <c r="L9984" i="3"/>
  <c r="L9983" i="3"/>
  <c r="L9982" i="3"/>
  <c r="L9981" i="3"/>
  <c r="L9980" i="3"/>
  <c r="L9979" i="3"/>
  <c r="L9978" i="3"/>
  <c r="L9977" i="3"/>
  <c r="L9976" i="3"/>
  <c r="L9975" i="3"/>
  <c r="L9974" i="3"/>
  <c r="L9973" i="3"/>
  <c r="L9972" i="3"/>
  <c r="L9971" i="3"/>
  <c r="L9970" i="3"/>
  <c r="L9969" i="3"/>
  <c r="L9968" i="3"/>
  <c r="L9967" i="3"/>
  <c r="L9966" i="3"/>
  <c r="L9965" i="3"/>
  <c r="L9964" i="3"/>
  <c r="L9963" i="3"/>
  <c r="L9962" i="3"/>
  <c r="L9961" i="3"/>
  <c r="L9960" i="3"/>
  <c r="L9959" i="3"/>
  <c r="L9958" i="3"/>
  <c r="L9957" i="3"/>
  <c r="L9956" i="3"/>
  <c r="L9955" i="3"/>
  <c r="L9954" i="3"/>
  <c r="L9953" i="3"/>
  <c r="L9952" i="3"/>
  <c r="L9951" i="3"/>
  <c r="L9950" i="3"/>
  <c r="L9949" i="3"/>
  <c r="L9948" i="3"/>
  <c r="L9947" i="3"/>
  <c r="L9946" i="3"/>
  <c r="L9945" i="3"/>
  <c r="L9944" i="3"/>
  <c r="L9943" i="3"/>
  <c r="L9942" i="3"/>
  <c r="L9941" i="3"/>
  <c r="L9940" i="3"/>
  <c r="L9939" i="3"/>
  <c r="L9938" i="3"/>
  <c r="L9937" i="3"/>
  <c r="L9936" i="3"/>
  <c r="L9935" i="3"/>
  <c r="L9934" i="3"/>
  <c r="L9933" i="3"/>
  <c r="L9932" i="3"/>
  <c r="L9931" i="3"/>
  <c r="L9930" i="3"/>
  <c r="L9929" i="3"/>
  <c r="L9928" i="3"/>
  <c r="L9927" i="3"/>
  <c r="L9926" i="3"/>
  <c r="L9925" i="3"/>
  <c r="L9924" i="3"/>
  <c r="L9923" i="3"/>
  <c r="L9922" i="3"/>
  <c r="L9921" i="3"/>
  <c r="L9920" i="3"/>
  <c r="L9919" i="3"/>
  <c r="L9918" i="3"/>
  <c r="L9917" i="3"/>
  <c r="L9916" i="3"/>
  <c r="L9915" i="3"/>
  <c r="L9914" i="3"/>
  <c r="L9913" i="3"/>
  <c r="L9912" i="3"/>
  <c r="L9911" i="3"/>
  <c r="L9910" i="3"/>
  <c r="L9909" i="3"/>
  <c r="L9908" i="3"/>
  <c r="L9907" i="3"/>
  <c r="L9906" i="3"/>
  <c r="L9905" i="3"/>
  <c r="L9904" i="3"/>
  <c r="L9903" i="3"/>
  <c r="L9902" i="3"/>
  <c r="L9901" i="3"/>
  <c r="L9900" i="3"/>
  <c r="L9899" i="3"/>
  <c r="L9898" i="3"/>
  <c r="L9897" i="3"/>
  <c r="L9896" i="3"/>
  <c r="L9895" i="3"/>
  <c r="L9894" i="3"/>
  <c r="L9893" i="3"/>
  <c r="L9892" i="3"/>
  <c r="L9891" i="3"/>
  <c r="L9890" i="3"/>
  <c r="L9889" i="3"/>
  <c r="L9888" i="3"/>
  <c r="L9887" i="3"/>
  <c r="L9886" i="3"/>
  <c r="L9885" i="3"/>
  <c r="L9884" i="3"/>
  <c r="L9883" i="3"/>
  <c r="L9882" i="3"/>
  <c r="L9881" i="3"/>
  <c r="L9880" i="3"/>
  <c r="L9879" i="3"/>
  <c r="L9878" i="3"/>
  <c r="L9877" i="3"/>
  <c r="L9876" i="3"/>
  <c r="L9875" i="3"/>
  <c r="L9874" i="3"/>
  <c r="L9873" i="3"/>
  <c r="L9872" i="3"/>
  <c r="L9871" i="3"/>
  <c r="L9870" i="3"/>
  <c r="L9869" i="3"/>
  <c r="L9868" i="3"/>
  <c r="L9867" i="3"/>
  <c r="L9866" i="3"/>
  <c r="L9865" i="3"/>
  <c r="L9864" i="3"/>
  <c r="L9863" i="3"/>
  <c r="L9862" i="3"/>
  <c r="L9861" i="3"/>
  <c r="L9860" i="3"/>
  <c r="L9859" i="3"/>
  <c r="L9858" i="3"/>
  <c r="L9857" i="3"/>
  <c r="L9856" i="3"/>
  <c r="L9855" i="3"/>
  <c r="L9854" i="3"/>
  <c r="L9853" i="3"/>
  <c r="L9852" i="3"/>
  <c r="L9851" i="3"/>
  <c r="L9850" i="3"/>
  <c r="L9849" i="3"/>
  <c r="L9848" i="3"/>
  <c r="L9847" i="3"/>
  <c r="L9846" i="3"/>
  <c r="L9845" i="3"/>
  <c r="L9844" i="3"/>
  <c r="L9843" i="3"/>
  <c r="L9842" i="3"/>
  <c r="L9841" i="3"/>
  <c r="L9840" i="3"/>
  <c r="L9839" i="3"/>
  <c r="L9838" i="3"/>
  <c r="L9837" i="3"/>
  <c r="L9836" i="3"/>
  <c r="L9835" i="3"/>
  <c r="L9834" i="3"/>
  <c r="L9833" i="3"/>
  <c r="L9832" i="3"/>
  <c r="L9831" i="3"/>
  <c r="L9830" i="3"/>
  <c r="L9829" i="3"/>
  <c r="L9828" i="3"/>
  <c r="L9827" i="3"/>
  <c r="L9826" i="3"/>
  <c r="L9825" i="3"/>
  <c r="L9824" i="3"/>
  <c r="L9823" i="3"/>
  <c r="L9822" i="3"/>
  <c r="L9821" i="3"/>
  <c r="L9820" i="3"/>
  <c r="L9819" i="3"/>
  <c r="L9818" i="3"/>
  <c r="L9817" i="3"/>
  <c r="L9816" i="3"/>
  <c r="L9815" i="3"/>
  <c r="L9814" i="3"/>
  <c r="L9813" i="3"/>
  <c r="L9812" i="3"/>
  <c r="L9811" i="3"/>
  <c r="L9810" i="3"/>
  <c r="L9809" i="3"/>
  <c r="L9808" i="3"/>
  <c r="L9807" i="3"/>
  <c r="L9806" i="3"/>
  <c r="L9805" i="3"/>
  <c r="L9804" i="3"/>
  <c r="L9803" i="3"/>
  <c r="L9802" i="3"/>
  <c r="L9801" i="3"/>
  <c r="L9800" i="3"/>
  <c r="L9799" i="3"/>
  <c r="L9798" i="3"/>
  <c r="L9797" i="3"/>
  <c r="L9796" i="3"/>
  <c r="L9795" i="3"/>
  <c r="L9794" i="3"/>
  <c r="L9793" i="3"/>
  <c r="L9792" i="3"/>
  <c r="L9791" i="3"/>
  <c r="L9790" i="3"/>
  <c r="L9789" i="3"/>
  <c r="L9788" i="3"/>
  <c r="L9787" i="3"/>
  <c r="L9786" i="3"/>
  <c r="L9785" i="3"/>
  <c r="L9784" i="3"/>
  <c r="L9783" i="3"/>
  <c r="L9782" i="3"/>
  <c r="L9781" i="3"/>
  <c r="L9780" i="3"/>
  <c r="L9779" i="3"/>
  <c r="L9778" i="3"/>
  <c r="L9777" i="3"/>
  <c r="L9776" i="3"/>
  <c r="L9775" i="3"/>
  <c r="L9774" i="3"/>
  <c r="L9773" i="3"/>
  <c r="L9772" i="3"/>
  <c r="L9771" i="3"/>
  <c r="L9770" i="3"/>
  <c r="L9769" i="3"/>
  <c r="L9768" i="3"/>
  <c r="L9767" i="3"/>
  <c r="L9766" i="3"/>
  <c r="L9765" i="3"/>
  <c r="L9764" i="3"/>
  <c r="L9763" i="3"/>
  <c r="L9762" i="3"/>
  <c r="L9761" i="3"/>
  <c r="L9760" i="3"/>
  <c r="L9759" i="3"/>
  <c r="L9758" i="3"/>
  <c r="L9757" i="3"/>
  <c r="L9756" i="3"/>
  <c r="L9755" i="3"/>
  <c r="L9754" i="3"/>
  <c r="L9753" i="3"/>
  <c r="L9752" i="3"/>
  <c r="L9751" i="3"/>
  <c r="L9750" i="3"/>
  <c r="L9749" i="3"/>
  <c r="L9748" i="3"/>
  <c r="L9747" i="3"/>
  <c r="L9746" i="3"/>
  <c r="L9745" i="3"/>
  <c r="L9744" i="3"/>
  <c r="L9743" i="3"/>
  <c r="L9742" i="3"/>
  <c r="L9741" i="3"/>
  <c r="L9740" i="3"/>
  <c r="L9739" i="3"/>
  <c r="L9738" i="3"/>
  <c r="L9737" i="3"/>
  <c r="L9736" i="3"/>
  <c r="L9735" i="3"/>
  <c r="L9734" i="3"/>
  <c r="L9733" i="3"/>
  <c r="L9732" i="3"/>
  <c r="L9731" i="3"/>
  <c r="L9730" i="3"/>
  <c r="L9729" i="3"/>
  <c r="L9728" i="3"/>
  <c r="L9727" i="3"/>
  <c r="L9726" i="3"/>
  <c r="L9725" i="3"/>
  <c r="L9724" i="3"/>
  <c r="L9723" i="3"/>
  <c r="L9722" i="3"/>
  <c r="L9721" i="3"/>
  <c r="L9720" i="3"/>
  <c r="L9719" i="3"/>
  <c r="L9718" i="3"/>
  <c r="L9717" i="3"/>
  <c r="L9716" i="3"/>
  <c r="L9715" i="3"/>
  <c r="L9714" i="3"/>
  <c r="L9713" i="3"/>
  <c r="L9712" i="3"/>
  <c r="L9711" i="3"/>
  <c r="L9710" i="3"/>
  <c r="L9709" i="3"/>
  <c r="L9708" i="3"/>
  <c r="L9707" i="3"/>
  <c r="L9706" i="3"/>
  <c r="L9705" i="3"/>
  <c r="L9704" i="3"/>
  <c r="L9703" i="3"/>
  <c r="L9702" i="3"/>
  <c r="L9701" i="3"/>
  <c r="L9700" i="3"/>
  <c r="L9699" i="3"/>
  <c r="L9698" i="3"/>
  <c r="L9697" i="3"/>
  <c r="L9696" i="3"/>
  <c r="L9695" i="3"/>
  <c r="L9694" i="3"/>
  <c r="L9693" i="3"/>
  <c r="L9692" i="3"/>
  <c r="L9691" i="3"/>
  <c r="L9690" i="3"/>
  <c r="L9689" i="3"/>
  <c r="L9688" i="3"/>
  <c r="L9687" i="3"/>
  <c r="L9686" i="3"/>
  <c r="L9685" i="3"/>
  <c r="L9684" i="3"/>
  <c r="L9683" i="3"/>
  <c r="L9682" i="3"/>
  <c r="L9681" i="3"/>
  <c r="L9680" i="3"/>
  <c r="L9679" i="3"/>
  <c r="L9678" i="3"/>
  <c r="L9677" i="3"/>
  <c r="L9676" i="3"/>
  <c r="L9675" i="3"/>
  <c r="L9674" i="3"/>
  <c r="L9673" i="3"/>
  <c r="L9672" i="3"/>
  <c r="L9671" i="3"/>
  <c r="L9670" i="3"/>
  <c r="L9669" i="3"/>
  <c r="L9668" i="3"/>
  <c r="L9667" i="3"/>
  <c r="L9666" i="3"/>
  <c r="L9665" i="3"/>
  <c r="L9664" i="3"/>
  <c r="L9663" i="3"/>
  <c r="L9662" i="3"/>
  <c r="L9661" i="3"/>
  <c r="L9660" i="3"/>
  <c r="L9659" i="3"/>
  <c r="L9658" i="3"/>
  <c r="L9657" i="3"/>
  <c r="L9656" i="3"/>
  <c r="L9655" i="3"/>
  <c r="L9654" i="3"/>
  <c r="L9653" i="3"/>
  <c r="L9652" i="3"/>
  <c r="L9651" i="3"/>
  <c r="L9650" i="3"/>
  <c r="L9649" i="3"/>
  <c r="L9648" i="3"/>
  <c r="L9647" i="3"/>
  <c r="L9646" i="3"/>
  <c r="L9645" i="3"/>
  <c r="L9644" i="3"/>
  <c r="L9643" i="3"/>
  <c r="L9642" i="3"/>
  <c r="L9641" i="3"/>
  <c r="L9640" i="3"/>
  <c r="L9639" i="3"/>
  <c r="L9638" i="3"/>
  <c r="L9637" i="3"/>
  <c r="L9636" i="3"/>
  <c r="L9635" i="3"/>
  <c r="L9634" i="3"/>
  <c r="L9633" i="3"/>
  <c r="L9632" i="3"/>
  <c r="L9631" i="3"/>
  <c r="L9630" i="3"/>
  <c r="L9629" i="3"/>
  <c r="L9628" i="3"/>
  <c r="L9627" i="3"/>
  <c r="L9626" i="3"/>
  <c r="L9625" i="3"/>
  <c r="L9624" i="3"/>
  <c r="L9623" i="3"/>
  <c r="L9622" i="3"/>
  <c r="L9621" i="3"/>
  <c r="L9620" i="3"/>
  <c r="L9619" i="3"/>
  <c r="L9618" i="3"/>
  <c r="L9617" i="3"/>
  <c r="L9616" i="3"/>
  <c r="L9615" i="3"/>
  <c r="L9614" i="3"/>
  <c r="L9613" i="3"/>
  <c r="L9612" i="3"/>
  <c r="L9611" i="3"/>
  <c r="L9610" i="3"/>
  <c r="L9609" i="3"/>
  <c r="L9608" i="3"/>
  <c r="L9607" i="3"/>
  <c r="L9606" i="3"/>
  <c r="L9605" i="3"/>
  <c r="L9604" i="3"/>
  <c r="L9603" i="3"/>
  <c r="L9602" i="3"/>
  <c r="L9601" i="3"/>
  <c r="L9600" i="3"/>
  <c r="L9599" i="3"/>
  <c r="L9598" i="3"/>
  <c r="L9597" i="3"/>
  <c r="L9596" i="3"/>
  <c r="L9595" i="3"/>
  <c r="L9594" i="3"/>
  <c r="L9593" i="3"/>
  <c r="L9592" i="3"/>
  <c r="L9591" i="3"/>
  <c r="L9590" i="3"/>
  <c r="L9589" i="3"/>
  <c r="L9588" i="3"/>
  <c r="L9587" i="3"/>
  <c r="L9586" i="3"/>
  <c r="L9585" i="3"/>
  <c r="L9584" i="3"/>
  <c r="L9583" i="3"/>
  <c r="L9582" i="3"/>
  <c r="L9581" i="3"/>
  <c r="L9580" i="3"/>
  <c r="L9579" i="3"/>
  <c r="L9578" i="3"/>
  <c r="L9577" i="3"/>
  <c r="L9576" i="3"/>
  <c r="L9575" i="3"/>
  <c r="L9574" i="3"/>
  <c r="L9573" i="3"/>
  <c r="L9572" i="3"/>
  <c r="L9571" i="3"/>
  <c r="L9570" i="3"/>
  <c r="L9569" i="3"/>
  <c r="L9568" i="3"/>
  <c r="L9567" i="3"/>
  <c r="L9566" i="3"/>
  <c r="L9565" i="3"/>
  <c r="L9564" i="3"/>
  <c r="L9563" i="3"/>
  <c r="L9562" i="3"/>
  <c r="L9561" i="3"/>
  <c r="L9560" i="3"/>
  <c r="L9559" i="3"/>
  <c r="L9558" i="3"/>
  <c r="L9557" i="3"/>
  <c r="L9556" i="3"/>
  <c r="L9555" i="3"/>
  <c r="L9554" i="3"/>
  <c r="L9553" i="3"/>
  <c r="L9552" i="3"/>
  <c r="L9551" i="3"/>
  <c r="L9550" i="3"/>
  <c r="L9549" i="3"/>
  <c r="L9548" i="3"/>
  <c r="L9547" i="3"/>
  <c r="L9546" i="3"/>
  <c r="L9545" i="3"/>
  <c r="L9544" i="3"/>
  <c r="L9543" i="3"/>
  <c r="L9542" i="3"/>
  <c r="L9541" i="3"/>
  <c r="L9540" i="3"/>
  <c r="L9539" i="3"/>
  <c r="L9538" i="3"/>
  <c r="L9537" i="3"/>
  <c r="L9536" i="3"/>
  <c r="L9535" i="3"/>
  <c r="L9534" i="3"/>
  <c r="L9533" i="3"/>
  <c r="L9532" i="3"/>
  <c r="L9531" i="3"/>
  <c r="L9530" i="3"/>
  <c r="L9529" i="3"/>
  <c r="L9528" i="3"/>
  <c r="L9527" i="3"/>
  <c r="L9526" i="3"/>
  <c r="L9525" i="3"/>
  <c r="L9524" i="3"/>
  <c r="L9523" i="3"/>
  <c r="L9522" i="3"/>
  <c r="L9521" i="3"/>
  <c r="L9520" i="3"/>
  <c r="L9519" i="3"/>
  <c r="L9518" i="3"/>
  <c r="L9517" i="3"/>
  <c r="L9516" i="3"/>
  <c r="L9515" i="3"/>
  <c r="L9514" i="3"/>
  <c r="L9513" i="3"/>
  <c r="L9512" i="3"/>
  <c r="L9511" i="3"/>
  <c r="L9510" i="3"/>
  <c r="L9509" i="3"/>
  <c r="L9508" i="3"/>
  <c r="L9507" i="3"/>
  <c r="L9506" i="3"/>
  <c r="L9505" i="3"/>
  <c r="L9504" i="3"/>
  <c r="L9503" i="3"/>
  <c r="L9502" i="3"/>
  <c r="L9501" i="3"/>
  <c r="L9500" i="3"/>
  <c r="L9499" i="3"/>
  <c r="L9498" i="3"/>
  <c r="L9497" i="3"/>
  <c r="L9496" i="3"/>
  <c r="L9495" i="3"/>
  <c r="L9494" i="3"/>
  <c r="L9493" i="3"/>
  <c r="L9492" i="3"/>
  <c r="L9491" i="3"/>
  <c r="L9490" i="3"/>
  <c r="L9489" i="3"/>
  <c r="L9488" i="3"/>
  <c r="L9487" i="3"/>
  <c r="L9486" i="3"/>
  <c r="L9485" i="3"/>
  <c r="L9484" i="3"/>
  <c r="L9483" i="3"/>
  <c r="L9482" i="3"/>
  <c r="L9481" i="3"/>
  <c r="L9480" i="3"/>
  <c r="L9479" i="3"/>
  <c r="L9478" i="3"/>
  <c r="L9477" i="3"/>
  <c r="L9476" i="3"/>
  <c r="L9475" i="3"/>
  <c r="L9474" i="3"/>
  <c r="L9473" i="3"/>
  <c r="L9472" i="3"/>
  <c r="L9471" i="3"/>
  <c r="L9470" i="3"/>
  <c r="L9469" i="3"/>
  <c r="L9468" i="3"/>
  <c r="L9467" i="3"/>
  <c r="L9466" i="3"/>
  <c r="L9465" i="3"/>
  <c r="L9464" i="3"/>
  <c r="L9463" i="3"/>
  <c r="L9462" i="3"/>
  <c r="L9461" i="3"/>
  <c r="L9460" i="3"/>
  <c r="L9459" i="3"/>
  <c r="L9458" i="3"/>
  <c r="L9457" i="3"/>
  <c r="L9456" i="3"/>
  <c r="L9455" i="3"/>
  <c r="L9454" i="3"/>
  <c r="L9453" i="3"/>
  <c r="L9452" i="3"/>
  <c r="L9451" i="3"/>
  <c r="L9450" i="3"/>
  <c r="L9449" i="3"/>
  <c r="L9448" i="3"/>
  <c r="L9447" i="3"/>
  <c r="L9446" i="3"/>
  <c r="L9445" i="3"/>
  <c r="L9444" i="3"/>
  <c r="L9443" i="3"/>
  <c r="L9442" i="3"/>
  <c r="L9441" i="3"/>
  <c r="L9440" i="3"/>
  <c r="L9439" i="3"/>
  <c r="L9438" i="3"/>
  <c r="L9437" i="3"/>
  <c r="L9436" i="3"/>
  <c r="L9435" i="3"/>
  <c r="L9434" i="3"/>
  <c r="L9433" i="3"/>
  <c r="L9432" i="3"/>
  <c r="L9431" i="3"/>
  <c r="L9430" i="3"/>
  <c r="L9429" i="3"/>
  <c r="L9428" i="3"/>
  <c r="L9427" i="3"/>
  <c r="L9426" i="3"/>
  <c r="L9425" i="3"/>
  <c r="L9424" i="3"/>
  <c r="L9423" i="3"/>
  <c r="L9422" i="3"/>
  <c r="L9421" i="3"/>
  <c r="L9420" i="3"/>
  <c r="L9419" i="3"/>
  <c r="L9418" i="3"/>
  <c r="L9417" i="3"/>
  <c r="L9416" i="3"/>
  <c r="L9415" i="3"/>
  <c r="L9414" i="3"/>
  <c r="L9413" i="3"/>
  <c r="L9412" i="3"/>
  <c r="L9411" i="3"/>
  <c r="L9410" i="3"/>
  <c r="L9409" i="3"/>
  <c r="L9408" i="3"/>
  <c r="L9407" i="3"/>
  <c r="L9406" i="3"/>
  <c r="L9405" i="3"/>
  <c r="L9404" i="3"/>
  <c r="L9403" i="3"/>
  <c r="L9402" i="3"/>
  <c r="L9401" i="3"/>
  <c r="L9400" i="3"/>
  <c r="L9399" i="3"/>
  <c r="L9398" i="3"/>
  <c r="L9397" i="3"/>
  <c r="L9396" i="3"/>
  <c r="L9395" i="3"/>
  <c r="L9394" i="3"/>
  <c r="L9393" i="3"/>
  <c r="L9392" i="3"/>
  <c r="L9391" i="3"/>
  <c r="L9390" i="3"/>
  <c r="L9389" i="3"/>
  <c r="L9388" i="3"/>
  <c r="L9387" i="3"/>
  <c r="L9386" i="3"/>
  <c r="L9385" i="3"/>
  <c r="L9384" i="3"/>
  <c r="L9383" i="3"/>
  <c r="L9382" i="3"/>
  <c r="L9381" i="3"/>
  <c r="L9380" i="3"/>
  <c r="L9379" i="3"/>
  <c r="L9378" i="3"/>
  <c r="L9377" i="3"/>
  <c r="L9376" i="3"/>
  <c r="L9375" i="3"/>
  <c r="L9374" i="3"/>
  <c r="L9373" i="3"/>
  <c r="L9372" i="3"/>
  <c r="L9371" i="3"/>
  <c r="L9370" i="3"/>
  <c r="L9369" i="3"/>
  <c r="L9368" i="3"/>
  <c r="L9367" i="3"/>
  <c r="L9366" i="3"/>
  <c r="L9365" i="3"/>
  <c r="L9364" i="3"/>
  <c r="L9363" i="3"/>
  <c r="L9362" i="3"/>
  <c r="L9361" i="3"/>
  <c r="L9360" i="3"/>
  <c r="L9359" i="3"/>
  <c r="L9358" i="3"/>
  <c r="L9357" i="3"/>
  <c r="L9356" i="3"/>
  <c r="L9355" i="3"/>
  <c r="L9354" i="3"/>
  <c r="L9353" i="3"/>
  <c r="L9352" i="3"/>
  <c r="L9351" i="3"/>
  <c r="L9350" i="3"/>
  <c r="L9349" i="3"/>
  <c r="L9348" i="3"/>
  <c r="L9347" i="3"/>
  <c r="L9346" i="3"/>
  <c r="L9345" i="3"/>
  <c r="L9344" i="3"/>
  <c r="L9343" i="3"/>
  <c r="L9342" i="3"/>
  <c r="L9341" i="3"/>
  <c r="L9340" i="3"/>
  <c r="L9339" i="3"/>
  <c r="L9338" i="3"/>
  <c r="L9337" i="3"/>
  <c r="L9336" i="3"/>
  <c r="L9335" i="3"/>
  <c r="L9334" i="3"/>
  <c r="L9333" i="3"/>
  <c r="L9332" i="3"/>
  <c r="L9331" i="3"/>
  <c r="L9330" i="3"/>
  <c r="L9329" i="3"/>
  <c r="L9328" i="3"/>
  <c r="L9327" i="3"/>
  <c r="L9326" i="3"/>
  <c r="L9325" i="3"/>
  <c r="L9324" i="3"/>
  <c r="L9323" i="3"/>
  <c r="L9322" i="3"/>
  <c r="L9321" i="3"/>
  <c r="L9320" i="3"/>
  <c r="L9319" i="3"/>
  <c r="L9318" i="3"/>
  <c r="L9317" i="3"/>
  <c r="L9316" i="3"/>
  <c r="L9315" i="3"/>
  <c r="L9314" i="3"/>
  <c r="L9313" i="3"/>
  <c r="L9312" i="3"/>
  <c r="L9311" i="3"/>
  <c r="L9310" i="3"/>
  <c r="L9309" i="3"/>
  <c r="L9308" i="3"/>
  <c r="L9307" i="3"/>
  <c r="L9306" i="3"/>
  <c r="L9305" i="3"/>
  <c r="L9304" i="3"/>
  <c r="L9303" i="3"/>
  <c r="L9302" i="3"/>
  <c r="L9301" i="3"/>
  <c r="L9300" i="3"/>
  <c r="L9299" i="3"/>
  <c r="L9298" i="3"/>
  <c r="L9297" i="3"/>
  <c r="L9296" i="3"/>
  <c r="L9295" i="3"/>
  <c r="L9294" i="3"/>
  <c r="L9293" i="3"/>
  <c r="L9292" i="3"/>
  <c r="L9291" i="3"/>
  <c r="L9290" i="3"/>
  <c r="L9289" i="3"/>
  <c r="L9288" i="3"/>
  <c r="L9287" i="3"/>
  <c r="L9286" i="3"/>
  <c r="L9285" i="3"/>
  <c r="L9284" i="3"/>
  <c r="L9283" i="3"/>
  <c r="L9282" i="3"/>
  <c r="L9281" i="3"/>
  <c r="L9280" i="3"/>
  <c r="L9279" i="3"/>
  <c r="L9278" i="3"/>
  <c r="L9277" i="3"/>
  <c r="L9276" i="3"/>
  <c r="L9275" i="3"/>
  <c r="L9274" i="3"/>
  <c r="L9273" i="3"/>
  <c r="L9272" i="3"/>
  <c r="L9271" i="3"/>
  <c r="L9270" i="3"/>
  <c r="L9269" i="3"/>
  <c r="L9268" i="3"/>
  <c r="L9267" i="3"/>
  <c r="L9266" i="3"/>
  <c r="L9265" i="3"/>
  <c r="L9264" i="3"/>
  <c r="L9263" i="3"/>
  <c r="L9262" i="3"/>
  <c r="L9261" i="3"/>
  <c r="L9260" i="3"/>
  <c r="L9259" i="3"/>
  <c r="L9258" i="3"/>
  <c r="L9257" i="3"/>
  <c r="L9256" i="3"/>
  <c r="L9255" i="3"/>
  <c r="L9254" i="3"/>
  <c r="L9253" i="3"/>
  <c r="L9252" i="3"/>
  <c r="L9251" i="3"/>
  <c r="L9250" i="3"/>
  <c r="L9249" i="3"/>
  <c r="L9248" i="3"/>
  <c r="L9247" i="3"/>
  <c r="L9246" i="3"/>
  <c r="L9245" i="3"/>
  <c r="L9244" i="3"/>
  <c r="L9243" i="3"/>
  <c r="L9242" i="3"/>
  <c r="L9241" i="3"/>
  <c r="L9240" i="3"/>
  <c r="L9239" i="3"/>
  <c r="L9238" i="3"/>
  <c r="L9237" i="3"/>
  <c r="L9236" i="3"/>
  <c r="L9235" i="3"/>
  <c r="L9234" i="3"/>
  <c r="L9233" i="3"/>
  <c r="L9232" i="3"/>
  <c r="L9231" i="3"/>
  <c r="L9230" i="3"/>
  <c r="L9229" i="3"/>
  <c r="L9228" i="3"/>
  <c r="L9227" i="3"/>
  <c r="L9226" i="3"/>
  <c r="L9225" i="3"/>
  <c r="L9224" i="3"/>
  <c r="L9223" i="3"/>
  <c r="L9222" i="3"/>
  <c r="L9221" i="3"/>
  <c r="L9220" i="3"/>
  <c r="L9219" i="3"/>
  <c r="L9218" i="3"/>
  <c r="L9217" i="3"/>
  <c r="L9216" i="3"/>
  <c r="L9215" i="3"/>
  <c r="L9214" i="3"/>
  <c r="L9213" i="3"/>
  <c r="L9212" i="3"/>
  <c r="L9211" i="3"/>
  <c r="L9210" i="3"/>
  <c r="L9209" i="3"/>
  <c r="L9208" i="3"/>
  <c r="L9207" i="3"/>
  <c r="L9206" i="3"/>
  <c r="L9205" i="3"/>
  <c r="L9204" i="3"/>
  <c r="L9203" i="3"/>
  <c r="L9202" i="3"/>
  <c r="L9201" i="3"/>
  <c r="L9200" i="3"/>
  <c r="L9199" i="3"/>
  <c r="L9198" i="3"/>
  <c r="L9197" i="3"/>
  <c r="L9196" i="3"/>
  <c r="L9195" i="3"/>
  <c r="L9194" i="3"/>
  <c r="L9193" i="3"/>
  <c r="L9192" i="3"/>
  <c r="L9191" i="3"/>
  <c r="L9190" i="3"/>
  <c r="L9189" i="3"/>
  <c r="L9188" i="3"/>
  <c r="L9187" i="3"/>
  <c r="L9186" i="3"/>
  <c r="L9185" i="3"/>
  <c r="L9184" i="3"/>
  <c r="L9183" i="3"/>
  <c r="L9182" i="3"/>
  <c r="L9181" i="3"/>
  <c r="L9180" i="3"/>
  <c r="L9179" i="3"/>
  <c r="L9178" i="3"/>
  <c r="L9177" i="3"/>
  <c r="L9176" i="3"/>
  <c r="L9175" i="3"/>
  <c r="L9174" i="3"/>
  <c r="L9173" i="3"/>
  <c r="L9172" i="3"/>
  <c r="L9171" i="3"/>
  <c r="L9170" i="3"/>
  <c r="L9169" i="3"/>
  <c r="L9168" i="3"/>
  <c r="L9167" i="3"/>
  <c r="L9166" i="3"/>
  <c r="L9165" i="3"/>
  <c r="L9164" i="3"/>
  <c r="L9163" i="3"/>
  <c r="L9162" i="3"/>
  <c r="L9161" i="3"/>
  <c r="L9160" i="3"/>
  <c r="L9159" i="3"/>
  <c r="L9158" i="3"/>
  <c r="L9157" i="3"/>
  <c r="L9156" i="3"/>
  <c r="L9155" i="3"/>
  <c r="L9154" i="3"/>
  <c r="L9153" i="3"/>
  <c r="L9152" i="3"/>
  <c r="L9151" i="3"/>
  <c r="L9150" i="3"/>
  <c r="L9149" i="3"/>
  <c r="L9148" i="3"/>
  <c r="L9147" i="3"/>
  <c r="L9146" i="3"/>
  <c r="L9145" i="3"/>
  <c r="L9144" i="3"/>
  <c r="L9143" i="3"/>
  <c r="L9142" i="3"/>
  <c r="L9141" i="3"/>
  <c r="L9140" i="3"/>
  <c r="L9139" i="3"/>
  <c r="L9138" i="3"/>
  <c r="L9137" i="3"/>
  <c r="L9136" i="3"/>
  <c r="L9135" i="3"/>
  <c r="L9134" i="3"/>
  <c r="L9133" i="3"/>
  <c r="L9132" i="3"/>
  <c r="L9131" i="3"/>
  <c r="L9130" i="3"/>
  <c r="L9129" i="3"/>
  <c r="L9128" i="3"/>
  <c r="L9127" i="3"/>
  <c r="L9126" i="3"/>
  <c r="L9125" i="3"/>
  <c r="L9124" i="3"/>
  <c r="L9123" i="3"/>
  <c r="L9122" i="3"/>
  <c r="L9121" i="3"/>
  <c r="L9120" i="3"/>
  <c r="L9119" i="3"/>
  <c r="L9118" i="3"/>
  <c r="L9117" i="3"/>
  <c r="L9116" i="3"/>
  <c r="L9115" i="3"/>
  <c r="L9114" i="3"/>
  <c r="L9113" i="3"/>
  <c r="L9112" i="3"/>
  <c r="L9111" i="3"/>
  <c r="L9110" i="3"/>
  <c r="L9109" i="3"/>
  <c r="L9108" i="3"/>
  <c r="L9107" i="3"/>
  <c r="L9106" i="3"/>
  <c r="L9105" i="3"/>
  <c r="L9104" i="3"/>
  <c r="L9103" i="3"/>
  <c r="L9102" i="3"/>
  <c r="L9101" i="3"/>
  <c r="L9100" i="3"/>
  <c r="L9099" i="3"/>
  <c r="L9098" i="3"/>
  <c r="L9097" i="3"/>
  <c r="L9096" i="3"/>
  <c r="L9095" i="3"/>
  <c r="L9094" i="3"/>
  <c r="L9093" i="3"/>
  <c r="L9092" i="3"/>
  <c r="L9091" i="3"/>
  <c r="L9090" i="3"/>
  <c r="L9089" i="3"/>
  <c r="L9088" i="3"/>
  <c r="L9087" i="3"/>
  <c r="L9086" i="3"/>
  <c r="L9085" i="3"/>
  <c r="L9084" i="3"/>
  <c r="L9083" i="3"/>
  <c r="L9082" i="3"/>
  <c r="L9081" i="3"/>
  <c r="L9080" i="3"/>
  <c r="L9079" i="3"/>
  <c r="L9078" i="3"/>
  <c r="L9077" i="3"/>
  <c r="L9076" i="3"/>
  <c r="L9075" i="3"/>
  <c r="L9074" i="3"/>
  <c r="L9073" i="3"/>
  <c r="L9072" i="3"/>
  <c r="L9071" i="3"/>
  <c r="L9070" i="3"/>
  <c r="L9069" i="3"/>
  <c r="L9068" i="3"/>
  <c r="L9067" i="3"/>
  <c r="L9066" i="3"/>
  <c r="L9065" i="3"/>
  <c r="L9064" i="3"/>
  <c r="L9063" i="3"/>
  <c r="L9062" i="3"/>
  <c r="L9061" i="3"/>
  <c r="L9060" i="3"/>
  <c r="L9059" i="3"/>
  <c r="L9058" i="3"/>
  <c r="L9057" i="3"/>
  <c r="L9056" i="3"/>
  <c r="L9055" i="3"/>
  <c r="L9054" i="3"/>
  <c r="L9053" i="3"/>
  <c r="L9052" i="3"/>
  <c r="L9051" i="3"/>
  <c r="L9050" i="3"/>
  <c r="L9049" i="3"/>
  <c r="L9048" i="3"/>
  <c r="L9047" i="3"/>
  <c r="L9046" i="3"/>
  <c r="L9045" i="3"/>
  <c r="L9044" i="3"/>
  <c r="L9043" i="3"/>
  <c r="L9042" i="3"/>
  <c r="L9041" i="3"/>
  <c r="L9040" i="3"/>
  <c r="L9039" i="3"/>
  <c r="L9038" i="3"/>
  <c r="L9037" i="3"/>
  <c r="L9036" i="3"/>
  <c r="L9035" i="3"/>
  <c r="L9034" i="3"/>
  <c r="L9033" i="3"/>
  <c r="L9032" i="3"/>
  <c r="L9031" i="3"/>
  <c r="L9030" i="3"/>
  <c r="L9029" i="3"/>
  <c r="L9028" i="3"/>
  <c r="L9027" i="3"/>
  <c r="L9026" i="3"/>
  <c r="L9025" i="3"/>
  <c r="L9024" i="3"/>
  <c r="L9023" i="3"/>
  <c r="L9022" i="3"/>
  <c r="L9021" i="3"/>
  <c r="L9020" i="3"/>
  <c r="L9019" i="3"/>
  <c r="L9018" i="3"/>
  <c r="L9017" i="3"/>
  <c r="L9016" i="3"/>
  <c r="L9015" i="3"/>
  <c r="L9014" i="3"/>
  <c r="L9013" i="3"/>
  <c r="L9012" i="3"/>
  <c r="L9011" i="3"/>
  <c r="L9010" i="3"/>
  <c r="L9009" i="3"/>
  <c r="L9008" i="3"/>
  <c r="L9007" i="3"/>
  <c r="L9006" i="3"/>
  <c r="L9005" i="3"/>
  <c r="L9004" i="3"/>
  <c r="L9003" i="3"/>
  <c r="L9002" i="3"/>
  <c r="L9001" i="3"/>
  <c r="L9000" i="3"/>
  <c r="L8999" i="3"/>
  <c r="L8998" i="3"/>
  <c r="L8997" i="3"/>
  <c r="L8996" i="3"/>
  <c r="L8995" i="3"/>
  <c r="L8994" i="3"/>
  <c r="L8993" i="3"/>
  <c r="L8992" i="3"/>
  <c r="L8991" i="3"/>
  <c r="L8990" i="3"/>
  <c r="L8989" i="3"/>
  <c r="L8988" i="3"/>
  <c r="L8987" i="3"/>
  <c r="L8986" i="3"/>
  <c r="L8985" i="3"/>
  <c r="L8984" i="3"/>
  <c r="L8983" i="3"/>
  <c r="L8982" i="3"/>
  <c r="L8981" i="3"/>
  <c r="L8980" i="3"/>
  <c r="L8979" i="3"/>
  <c r="L8978" i="3"/>
  <c r="L8977" i="3"/>
  <c r="L8976" i="3"/>
  <c r="L8975" i="3"/>
  <c r="L8974" i="3"/>
  <c r="L8973" i="3"/>
  <c r="L8972" i="3"/>
  <c r="L8971" i="3"/>
  <c r="L8970" i="3"/>
  <c r="L8969" i="3"/>
  <c r="L8968" i="3"/>
  <c r="L8967" i="3"/>
  <c r="L8966" i="3"/>
  <c r="L8965" i="3"/>
  <c r="L8964" i="3"/>
  <c r="L8963" i="3"/>
  <c r="L8962" i="3"/>
  <c r="L8961" i="3"/>
  <c r="L8960" i="3"/>
  <c r="L8959" i="3"/>
  <c r="L8958" i="3"/>
  <c r="L8957" i="3"/>
  <c r="L8956" i="3"/>
  <c r="L8955" i="3"/>
  <c r="L8954" i="3"/>
  <c r="L8953" i="3"/>
  <c r="L8952" i="3"/>
  <c r="L8951" i="3"/>
  <c r="L8950" i="3"/>
  <c r="L8949" i="3"/>
  <c r="L8948" i="3"/>
  <c r="L8947" i="3"/>
  <c r="L8946" i="3"/>
  <c r="L8945" i="3"/>
  <c r="L8944" i="3"/>
  <c r="L8943" i="3"/>
  <c r="L8942" i="3"/>
  <c r="L8941" i="3"/>
  <c r="L8940" i="3"/>
  <c r="L8939" i="3"/>
  <c r="L8938" i="3"/>
  <c r="L8937" i="3"/>
  <c r="L8936" i="3"/>
  <c r="L8935" i="3"/>
  <c r="L8934" i="3"/>
  <c r="L8933" i="3"/>
  <c r="L8932" i="3"/>
  <c r="L8931" i="3"/>
  <c r="L8930" i="3"/>
  <c r="L8929" i="3"/>
  <c r="L8928" i="3"/>
  <c r="L8927" i="3"/>
  <c r="L8926" i="3"/>
  <c r="L8925" i="3"/>
  <c r="L8924" i="3"/>
  <c r="L8923" i="3"/>
  <c r="L8922" i="3"/>
  <c r="L8921" i="3"/>
  <c r="L8920" i="3"/>
  <c r="L8919" i="3"/>
  <c r="L8918" i="3"/>
  <c r="L8917" i="3"/>
  <c r="L8916" i="3"/>
  <c r="L8915" i="3"/>
  <c r="L8914" i="3"/>
  <c r="L8913" i="3"/>
  <c r="L8912" i="3"/>
  <c r="L8911" i="3"/>
  <c r="L8910" i="3"/>
  <c r="L8909" i="3"/>
  <c r="L8908" i="3"/>
  <c r="L8907" i="3"/>
  <c r="L8906" i="3"/>
  <c r="L8905" i="3"/>
  <c r="L8904" i="3"/>
  <c r="L8903" i="3"/>
  <c r="L8902" i="3"/>
  <c r="L8901" i="3"/>
  <c r="L8900" i="3"/>
  <c r="L8899" i="3"/>
  <c r="L8898" i="3"/>
  <c r="L8897" i="3"/>
  <c r="L8896" i="3"/>
  <c r="L8895" i="3"/>
  <c r="L8894" i="3"/>
  <c r="L8893" i="3"/>
  <c r="L8892" i="3"/>
  <c r="L8891" i="3"/>
  <c r="L8890" i="3"/>
  <c r="L8889" i="3"/>
  <c r="L8888" i="3"/>
  <c r="L8887" i="3"/>
  <c r="L8886" i="3"/>
  <c r="L8885" i="3"/>
  <c r="L8884" i="3"/>
  <c r="L8883" i="3"/>
  <c r="L8882" i="3"/>
  <c r="L8881" i="3"/>
  <c r="L8880" i="3"/>
  <c r="L8879" i="3"/>
  <c r="L8878" i="3"/>
  <c r="L8877" i="3"/>
  <c r="L8876" i="3"/>
  <c r="L8875" i="3"/>
  <c r="L8874" i="3"/>
  <c r="L8873" i="3"/>
  <c r="L8872" i="3"/>
  <c r="L8871" i="3"/>
  <c r="L8870" i="3"/>
  <c r="L8869" i="3"/>
  <c r="L8868" i="3"/>
  <c r="L8867" i="3"/>
  <c r="L8866" i="3"/>
  <c r="L8865" i="3"/>
  <c r="L8864" i="3"/>
  <c r="L8863" i="3"/>
  <c r="L8862" i="3"/>
  <c r="L8861" i="3"/>
  <c r="L8860" i="3"/>
  <c r="L8859" i="3"/>
  <c r="L8858" i="3"/>
  <c r="L8857" i="3"/>
  <c r="L8856" i="3"/>
  <c r="L8855" i="3"/>
  <c r="L8854" i="3"/>
  <c r="L8853" i="3"/>
  <c r="L8852" i="3"/>
  <c r="L8851" i="3"/>
  <c r="L8850" i="3"/>
  <c r="L8849" i="3"/>
  <c r="L8848" i="3"/>
  <c r="L8847" i="3"/>
  <c r="L8846" i="3"/>
  <c r="L8845" i="3"/>
  <c r="L8844" i="3"/>
  <c r="L8843" i="3"/>
  <c r="L8842" i="3"/>
  <c r="L8841" i="3"/>
  <c r="L8840" i="3"/>
  <c r="L8839" i="3"/>
  <c r="L8838" i="3"/>
  <c r="L8837" i="3"/>
  <c r="L8836" i="3"/>
  <c r="L8835" i="3"/>
  <c r="L8834" i="3"/>
  <c r="L8833" i="3"/>
  <c r="L8832" i="3"/>
  <c r="L8831" i="3"/>
  <c r="L8830" i="3"/>
  <c r="L8829" i="3"/>
  <c r="L8828" i="3"/>
  <c r="L8827" i="3"/>
  <c r="L8826" i="3"/>
  <c r="L8825" i="3"/>
  <c r="L8824" i="3"/>
  <c r="L8823" i="3"/>
  <c r="L8822" i="3"/>
  <c r="L8821" i="3"/>
  <c r="L8820" i="3"/>
  <c r="L8819" i="3"/>
  <c r="L8818" i="3"/>
  <c r="L8817" i="3"/>
  <c r="L8816" i="3"/>
  <c r="L8815" i="3"/>
  <c r="L8814" i="3"/>
  <c r="L8813" i="3"/>
  <c r="L8812" i="3"/>
  <c r="L8811" i="3"/>
  <c r="L8810" i="3"/>
  <c r="L8809" i="3"/>
  <c r="L8808" i="3"/>
  <c r="L8807" i="3"/>
  <c r="L8806" i="3"/>
  <c r="L8805" i="3"/>
  <c r="L8804" i="3"/>
  <c r="L8803" i="3"/>
  <c r="L8802" i="3"/>
  <c r="L8801" i="3"/>
  <c r="L8800" i="3"/>
  <c r="L8799" i="3"/>
  <c r="L8798" i="3"/>
  <c r="L8797" i="3"/>
  <c r="L8796" i="3"/>
  <c r="L8795" i="3"/>
  <c r="L8794" i="3"/>
  <c r="L8793" i="3"/>
  <c r="L8792" i="3"/>
  <c r="L8791" i="3"/>
  <c r="L8790" i="3"/>
  <c r="L8789" i="3"/>
  <c r="L8788" i="3"/>
  <c r="L8787" i="3"/>
  <c r="L8786" i="3"/>
  <c r="L8785" i="3"/>
  <c r="L8784" i="3"/>
  <c r="L8783" i="3"/>
  <c r="L8782" i="3"/>
  <c r="L8781" i="3"/>
  <c r="L8780" i="3"/>
  <c r="L8779" i="3"/>
  <c r="L8778" i="3"/>
  <c r="L8777" i="3"/>
  <c r="L8776" i="3"/>
  <c r="L8775" i="3"/>
  <c r="L8774" i="3"/>
  <c r="L8773" i="3"/>
  <c r="L8772" i="3"/>
  <c r="L8771" i="3"/>
  <c r="L8770" i="3"/>
  <c r="L8769" i="3"/>
  <c r="L8768" i="3"/>
  <c r="L8767" i="3"/>
  <c r="L8766" i="3"/>
  <c r="L8765" i="3"/>
  <c r="L8764" i="3"/>
  <c r="L8763" i="3"/>
  <c r="L8762" i="3"/>
  <c r="L8761" i="3"/>
  <c r="L8760" i="3"/>
  <c r="L8759" i="3"/>
  <c r="L8758" i="3"/>
  <c r="L8757" i="3"/>
  <c r="L8756" i="3"/>
  <c r="L8755" i="3"/>
  <c r="L8754" i="3"/>
  <c r="L8753" i="3"/>
  <c r="L8752" i="3"/>
  <c r="L8751" i="3"/>
  <c r="L8750" i="3"/>
  <c r="L8749" i="3"/>
  <c r="L8748" i="3"/>
  <c r="L8747" i="3"/>
  <c r="L8746" i="3"/>
  <c r="L8745" i="3"/>
  <c r="L8744" i="3"/>
  <c r="L8743" i="3"/>
  <c r="L8742" i="3"/>
  <c r="L8741" i="3"/>
  <c r="L8740" i="3"/>
  <c r="L8739" i="3"/>
  <c r="L8738" i="3"/>
  <c r="L8737" i="3"/>
  <c r="L8736" i="3"/>
  <c r="L8735" i="3"/>
  <c r="L8734" i="3"/>
  <c r="L8733" i="3"/>
  <c r="L8732" i="3"/>
  <c r="L8731" i="3"/>
  <c r="L8730" i="3"/>
  <c r="L8729" i="3"/>
  <c r="L8728" i="3"/>
  <c r="L8727" i="3"/>
  <c r="L8726" i="3"/>
  <c r="L8725" i="3"/>
  <c r="L8724" i="3"/>
  <c r="L8723" i="3"/>
  <c r="L8722" i="3"/>
  <c r="L8721" i="3"/>
  <c r="L8720" i="3"/>
  <c r="L8719" i="3"/>
  <c r="L8718" i="3"/>
  <c r="L8717" i="3"/>
  <c r="L8716" i="3"/>
  <c r="L8715" i="3"/>
  <c r="L8714" i="3"/>
  <c r="L8713" i="3"/>
  <c r="L8712" i="3"/>
  <c r="L8711" i="3"/>
  <c r="L8710" i="3"/>
  <c r="L8709" i="3"/>
  <c r="L8708" i="3"/>
  <c r="L8707" i="3"/>
  <c r="L8706" i="3"/>
  <c r="L8705" i="3"/>
  <c r="L8704" i="3"/>
  <c r="L8703" i="3"/>
  <c r="L8702" i="3"/>
  <c r="L8701" i="3"/>
  <c r="L8700" i="3"/>
  <c r="L8699" i="3"/>
  <c r="L8698" i="3"/>
  <c r="L8697" i="3"/>
  <c r="L8696" i="3"/>
  <c r="L8695" i="3"/>
  <c r="L8694" i="3"/>
  <c r="L8693" i="3"/>
  <c r="L8692" i="3"/>
  <c r="L8691" i="3"/>
  <c r="L8690" i="3"/>
  <c r="L8689" i="3"/>
  <c r="L8688" i="3"/>
  <c r="L8687" i="3"/>
  <c r="L8686" i="3"/>
  <c r="L8685" i="3"/>
  <c r="L8684" i="3"/>
  <c r="L8683" i="3"/>
  <c r="L8682" i="3"/>
  <c r="L8681" i="3"/>
  <c r="L8680" i="3"/>
  <c r="L8679" i="3"/>
  <c r="L8678" i="3"/>
  <c r="L8677" i="3"/>
  <c r="L8676" i="3"/>
  <c r="L8675" i="3"/>
  <c r="L8674" i="3"/>
  <c r="L8673" i="3"/>
  <c r="L8672" i="3"/>
  <c r="L8671" i="3"/>
  <c r="L8670" i="3"/>
  <c r="L8669" i="3"/>
  <c r="L8668" i="3"/>
  <c r="L8667" i="3"/>
  <c r="L8666" i="3"/>
  <c r="L8665" i="3"/>
  <c r="L8664" i="3"/>
  <c r="L8663" i="3"/>
  <c r="L8662" i="3"/>
  <c r="L8661" i="3"/>
  <c r="L8660" i="3"/>
  <c r="L8659" i="3"/>
  <c r="L8658" i="3"/>
  <c r="L8657" i="3"/>
  <c r="L8656" i="3"/>
  <c r="L8655" i="3"/>
  <c r="L8654" i="3"/>
  <c r="L8653" i="3"/>
  <c r="L8652" i="3"/>
  <c r="L8651" i="3"/>
  <c r="L8650" i="3"/>
  <c r="L8649" i="3"/>
  <c r="L8648" i="3"/>
  <c r="L8647" i="3"/>
  <c r="L8646" i="3"/>
  <c r="L8645" i="3"/>
  <c r="L8644" i="3"/>
  <c r="L8643" i="3"/>
  <c r="L8642" i="3"/>
  <c r="L8641" i="3"/>
  <c r="L8640" i="3"/>
  <c r="L8639" i="3"/>
  <c r="L8638" i="3"/>
  <c r="L8637" i="3"/>
  <c r="L8636" i="3"/>
  <c r="L8635" i="3"/>
  <c r="L8634" i="3"/>
  <c r="L8633" i="3"/>
  <c r="L8632" i="3"/>
  <c r="L8631" i="3"/>
  <c r="L8630" i="3"/>
  <c r="L8629" i="3"/>
  <c r="L8628" i="3"/>
  <c r="L8627" i="3"/>
  <c r="L8626" i="3"/>
  <c r="L8625" i="3"/>
  <c r="L8624" i="3"/>
  <c r="L8623" i="3"/>
  <c r="L8622" i="3"/>
  <c r="L8621" i="3"/>
  <c r="L8620" i="3"/>
  <c r="L8619" i="3"/>
  <c r="L8618" i="3"/>
  <c r="L8617" i="3"/>
  <c r="L8616" i="3"/>
  <c r="L8615" i="3"/>
  <c r="L8614" i="3"/>
  <c r="L8613" i="3"/>
  <c r="L8612" i="3"/>
  <c r="L8611" i="3"/>
  <c r="L8610" i="3"/>
  <c r="L8609" i="3"/>
  <c r="L8608" i="3"/>
  <c r="L8607" i="3"/>
  <c r="L8606" i="3"/>
  <c r="L8605" i="3"/>
  <c r="L8604" i="3"/>
  <c r="L8603" i="3"/>
  <c r="L8602" i="3"/>
  <c r="L8601" i="3"/>
  <c r="L8600" i="3"/>
  <c r="L8599" i="3"/>
  <c r="L8598" i="3"/>
  <c r="L8597" i="3"/>
  <c r="L8596" i="3"/>
  <c r="L8595" i="3"/>
  <c r="L8594" i="3"/>
  <c r="L8593" i="3"/>
  <c r="L8592" i="3"/>
  <c r="L8591" i="3"/>
  <c r="L8590" i="3"/>
  <c r="L8589" i="3"/>
  <c r="L8588" i="3"/>
  <c r="L8587" i="3"/>
  <c r="L8586" i="3"/>
  <c r="L8585" i="3"/>
  <c r="L8584" i="3"/>
  <c r="L8583" i="3"/>
  <c r="L8582" i="3"/>
  <c r="L8581" i="3"/>
  <c r="L8580" i="3"/>
  <c r="L8579" i="3"/>
  <c r="L8578" i="3"/>
  <c r="L8577" i="3"/>
  <c r="L8576" i="3"/>
  <c r="L8575" i="3"/>
  <c r="L8574" i="3"/>
  <c r="L8573" i="3"/>
  <c r="L8572" i="3"/>
  <c r="L8571" i="3"/>
  <c r="L8570" i="3"/>
  <c r="L8569" i="3"/>
  <c r="L8568" i="3"/>
  <c r="L8567" i="3"/>
  <c r="L8566" i="3"/>
  <c r="L8565" i="3"/>
  <c r="L8564" i="3"/>
  <c r="L8563" i="3"/>
  <c r="L8562" i="3"/>
  <c r="L8561" i="3"/>
  <c r="L8560" i="3"/>
  <c r="L8559" i="3"/>
  <c r="L8558" i="3"/>
  <c r="L8557" i="3"/>
  <c r="L8556" i="3"/>
  <c r="L8555" i="3"/>
  <c r="L8554" i="3"/>
  <c r="L8553" i="3"/>
  <c r="L8552" i="3"/>
  <c r="L8551" i="3"/>
  <c r="L8550" i="3"/>
  <c r="L8549" i="3"/>
  <c r="L8548" i="3"/>
  <c r="L8547" i="3"/>
  <c r="L8546" i="3"/>
  <c r="L8545" i="3"/>
  <c r="L8544" i="3"/>
  <c r="L8543" i="3"/>
  <c r="L8542" i="3"/>
  <c r="L8541" i="3"/>
  <c r="L8540" i="3"/>
  <c r="L8539" i="3"/>
  <c r="L8538" i="3"/>
  <c r="L8537" i="3"/>
  <c r="L8536" i="3"/>
  <c r="L8535" i="3"/>
  <c r="L8534" i="3"/>
  <c r="L8533" i="3"/>
  <c r="L8532" i="3"/>
  <c r="L8531" i="3"/>
  <c r="L8530" i="3"/>
  <c r="L8529" i="3"/>
  <c r="L8528" i="3"/>
  <c r="L8527" i="3"/>
  <c r="L8526" i="3"/>
  <c r="L8525" i="3"/>
  <c r="L8524" i="3"/>
  <c r="L8523" i="3"/>
  <c r="L8522" i="3"/>
  <c r="L8521" i="3"/>
  <c r="L8520" i="3"/>
  <c r="L8519" i="3"/>
  <c r="L8518" i="3"/>
  <c r="L8517" i="3"/>
  <c r="L8516" i="3"/>
  <c r="L8515" i="3"/>
  <c r="L8514" i="3"/>
  <c r="L8513" i="3"/>
  <c r="L8512" i="3"/>
  <c r="L8511" i="3"/>
  <c r="L8510" i="3"/>
  <c r="L8509" i="3"/>
  <c r="L8508" i="3"/>
  <c r="L8507" i="3"/>
  <c r="L8506" i="3"/>
  <c r="L8505" i="3"/>
  <c r="L8504" i="3"/>
  <c r="L8503" i="3"/>
  <c r="L8502" i="3"/>
  <c r="L8501" i="3"/>
  <c r="L8500" i="3"/>
  <c r="L8499" i="3"/>
  <c r="L8498" i="3"/>
  <c r="L8497" i="3"/>
  <c r="L8496" i="3"/>
  <c r="L8495" i="3"/>
  <c r="L8494" i="3"/>
  <c r="L8493" i="3"/>
  <c r="L8492" i="3"/>
  <c r="L8491" i="3"/>
  <c r="L8490" i="3"/>
  <c r="L8489" i="3"/>
  <c r="L8488" i="3"/>
  <c r="L8487" i="3"/>
  <c r="L8486" i="3"/>
  <c r="L8485" i="3"/>
  <c r="L8484" i="3"/>
  <c r="L8483" i="3"/>
  <c r="L8482" i="3"/>
  <c r="L8481" i="3"/>
  <c r="L8480" i="3"/>
  <c r="L8479" i="3"/>
  <c r="L8478" i="3"/>
  <c r="L8477" i="3"/>
  <c r="L8476" i="3"/>
  <c r="L8475" i="3"/>
  <c r="L8474" i="3"/>
  <c r="L8473" i="3"/>
  <c r="L8472" i="3"/>
  <c r="L8471" i="3"/>
  <c r="L8470" i="3"/>
  <c r="L8469" i="3"/>
  <c r="L8468" i="3"/>
  <c r="L8467" i="3"/>
  <c r="L8466" i="3"/>
  <c r="L8465" i="3"/>
  <c r="L8464" i="3"/>
  <c r="L8463" i="3"/>
  <c r="L8462" i="3"/>
  <c r="L8461" i="3"/>
  <c r="L8460" i="3"/>
  <c r="L8459" i="3"/>
  <c r="L8458" i="3"/>
  <c r="L8457" i="3"/>
  <c r="L8456" i="3"/>
  <c r="L8455" i="3"/>
  <c r="L8454" i="3"/>
  <c r="L8453" i="3"/>
  <c r="L8452" i="3"/>
  <c r="L8451" i="3"/>
  <c r="L8450" i="3"/>
  <c r="L8449" i="3"/>
  <c r="L8448" i="3"/>
  <c r="L8447" i="3"/>
  <c r="L8446" i="3"/>
  <c r="L8445" i="3"/>
  <c r="L8444" i="3"/>
  <c r="L8443" i="3"/>
  <c r="L8442" i="3"/>
  <c r="L8441" i="3"/>
  <c r="L8440" i="3"/>
  <c r="L8439" i="3"/>
  <c r="L8438" i="3"/>
  <c r="L8437" i="3"/>
  <c r="L8436" i="3"/>
  <c r="L8435" i="3"/>
  <c r="L8434" i="3"/>
  <c r="L8433" i="3"/>
  <c r="L8432" i="3"/>
  <c r="L8431" i="3"/>
  <c r="L8430" i="3"/>
  <c r="L8429" i="3"/>
  <c r="L8428" i="3"/>
  <c r="L8427" i="3"/>
  <c r="L8426" i="3"/>
  <c r="L8425" i="3"/>
  <c r="L8424" i="3"/>
  <c r="L8423" i="3"/>
  <c r="L8422" i="3"/>
  <c r="L8421" i="3"/>
  <c r="L8420" i="3"/>
  <c r="L8419" i="3"/>
  <c r="L8418" i="3"/>
  <c r="L8417" i="3"/>
  <c r="L8416" i="3"/>
  <c r="L8415" i="3"/>
  <c r="L8414" i="3"/>
  <c r="L8413" i="3"/>
  <c r="L8412" i="3"/>
  <c r="L8411" i="3"/>
  <c r="L8410" i="3"/>
  <c r="L8409" i="3"/>
  <c r="L8408" i="3"/>
  <c r="L8407" i="3"/>
  <c r="L8406" i="3"/>
  <c r="L8405" i="3"/>
  <c r="L8404" i="3"/>
  <c r="L8403" i="3"/>
  <c r="L8402" i="3"/>
  <c r="L8401" i="3"/>
  <c r="L8400" i="3"/>
  <c r="L8399" i="3"/>
  <c r="L8398" i="3"/>
  <c r="L8397" i="3"/>
  <c r="L8396" i="3"/>
  <c r="L8395" i="3"/>
  <c r="L8394" i="3"/>
  <c r="L8393" i="3"/>
  <c r="L8392" i="3"/>
  <c r="L8391" i="3"/>
  <c r="L8390" i="3"/>
  <c r="L8389" i="3"/>
  <c r="L8388" i="3"/>
  <c r="L8387" i="3"/>
  <c r="L8386" i="3"/>
  <c r="L8385" i="3"/>
  <c r="L8384" i="3"/>
  <c r="L8383" i="3"/>
  <c r="L8382" i="3"/>
  <c r="L8381" i="3"/>
  <c r="L8380" i="3"/>
  <c r="L8379" i="3"/>
  <c r="L8378" i="3"/>
  <c r="L8377" i="3"/>
  <c r="L8376" i="3"/>
  <c r="L8375" i="3"/>
  <c r="L8374" i="3"/>
  <c r="L8373" i="3"/>
  <c r="L8372" i="3"/>
  <c r="L8371" i="3"/>
  <c r="L8370" i="3"/>
  <c r="L8369" i="3"/>
  <c r="L8368" i="3"/>
  <c r="L8367" i="3"/>
  <c r="L8366" i="3"/>
  <c r="L8365" i="3"/>
  <c r="L8364" i="3"/>
  <c r="L8363" i="3"/>
  <c r="L8362" i="3"/>
  <c r="L8361" i="3"/>
  <c r="L8360" i="3"/>
  <c r="L8359" i="3"/>
  <c r="L8358" i="3"/>
  <c r="L8357" i="3"/>
  <c r="L8356" i="3"/>
  <c r="L8355" i="3"/>
  <c r="L8354" i="3"/>
  <c r="L8353" i="3"/>
  <c r="L8352" i="3"/>
  <c r="L8351" i="3"/>
  <c r="L8350" i="3"/>
  <c r="L8349" i="3"/>
  <c r="L8348" i="3"/>
  <c r="L8347" i="3"/>
  <c r="L8346" i="3"/>
  <c r="L8345" i="3"/>
  <c r="L8344" i="3"/>
  <c r="L8343" i="3"/>
  <c r="L8342" i="3"/>
  <c r="L8341" i="3"/>
  <c r="L8340" i="3"/>
  <c r="L8339" i="3"/>
  <c r="L8338" i="3"/>
  <c r="L8337" i="3"/>
  <c r="L8336" i="3"/>
  <c r="L8335" i="3"/>
  <c r="L8334" i="3"/>
  <c r="L8333" i="3"/>
  <c r="L8332" i="3"/>
  <c r="L8331" i="3"/>
  <c r="L8330" i="3"/>
  <c r="L8329" i="3"/>
  <c r="L8328" i="3"/>
  <c r="L8327" i="3"/>
  <c r="L8326" i="3"/>
  <c r="L8325" i="3"/>
  <c r="L8324" i="3"/>
  <c r="L8323" i="3"/>
  <c r="L8322" i="3"/>
  <c r="L8321" i="3"/>
  <c r="L8320" i="3"/>
  <c r="L8319" i="3"/>
  <c r="L8318" i="3"/>
  <c r="L8317" i="3"/>
  <c r="L8316" i="3"/>
  <c r="L8315" i="3"/>
  <c r="L8314" i="3"/>
  <c r="L8313" i="3"/>
  <c r="L8312" i="3"/>
  <c r="L8311" i="3"/>
  <c r="L8310" i="3"/>
  <c r="L8309" i="3"/>
  <c r="L8308" i="3"/>
  <c r="L8307" i="3"/>
  <c r="L8306" i="3"/>
  <c r="L8305" i="3"/>
  <c r="L8304" i="3"/>
  <c r="L8303" i="3"/>
  <c r="L8302" i="3"/>
  <c r="L8301" i="3"/>
  <c r="L8300" i="3"/>
  <c r="L8299" i="3"/>
  <c r="L8298" i="3"/>
  <c r="L8297" i="3"/>
  <c r="L8296" i="3"/>
  <c r="L8295" i="3"/>
  <c r="L8294" i="3"/>
  <c r="L8293" i="3"/>
  <c r="L8292" i="3"/>
  <c r="L8291" i="3"/>
  <c r="L8290" i="3"/>
  <c r="L8289" i="3"/>
  <c r="L8288" i="3"/>
  <c r="L8287" i="3"/>
  <c r="L8286" i="3"/>
  <c r="L8285" i="3"/>
  <c r="L8284" i="3"/>
  <c r="L8283" i="3"/>
  <c r="L8282" i="3"/>
  <c r="L8281" i="3"/>
  <c r="L8280" i="3"/>
  <c r="L8279" i="3"/>
  <c r="L8278" i="3"/>
  <c r="L8277" i="3"/>
  <c r="L8276" i="3"/>
  <c r="L8275" i="3"/>
  <c r="L8274" i="3"/>
  <c r="L8273" i="3"/>
  <c r="L8272" i="3"/>
  <c r="L8271" i="3"/>
  <c r="L8270" i="3"/>
  <c r="L8269" i="3"/>
  <c r="L8268" i="3"/>
  <c r="L8267" i="3"/>
  <c r="L8266" i="3"/>
  <c r="L8265" i="3"/>
  <c r="L8264" i="3"/>
  <c r="L8263" i="3"/>
  <c r="L8262" i="3"/>
  <c r="L8261" i="3"/>
  <c r="L8260" i="3"/>
  <c r="L8259" i="3"/>
  <c r="L8258" i="3"/>
  <c r="L8257" i="3"/>
  <c r="L8256" i="3"/>
  <c r="L8255" i="3"/>
  <c r="L8254" i="3"/>
  <c r="L8253" i="3"/>
  <c r="L8252" i="3"/>
  <c r="L8251" i="3"/>
  <c r="L8250" i="3"/>
  <c r="L8249" i="3"/>
  <c r="L8248" i="3"/>
  <c r="L8247" i="3"/>
  <c r="L8246" i="3"/>
  <c r="L8245" i="3"/>
  <c r="L8244" i="3"/>
  <c r="L8243" i="3"/>
  <c r="L8242" i="3"/>
  <c r="L8241" i="3"/>
  <c r="L8240" i="3"/>
  <c r="L8239" i="3"/>
  <c r="L8238" i="3"/>
  <c r="L8237" i="3"/>
  <c r="L8236" i="3"/>
  <c r="L8235" i="3"/>
  <c r="L8234" i="3"/>
  <c r="L8233" i="3"/>
  <c r="L8232" i="3"/>
  <c r="L8231" i="3"/>
  <c r="L8230" i="3"/>
  <c r="L8229" i="3"/>
  <c r="L8228" i="3"/>
  <c r="L8227" i="3"/>
  <c r="L8226" i="3"/>
  <c r="L8225" i="3"/>
  <c r="L8224" i="3"/>
  <c r="L8223" i="3"/>
  <c r="L8222" i="3"/>
  <c r="L8221" i="3"/>
  <c r="L8220" i="3"/>
  <c r="L8219" i="3"/>
  <c r="L8218" i="3"/>
  <c r="L8217" i="3"/>
  <c r="L8216" i="3"/>
  <c r="L8215" i="3"/>
  <c r="L8214" i="3"/>
  <c r="L8213" i="3"/>
  <c r="L8212" i="3"/>
  <c r="L8211" i="3"/>
  <c r="L8210" i="3"/>
  <c r="L8209" i="3"/>
  <c r="L8208" i="3"/>
  <c r="L8207" i="3"/>
  <c r="L8206" i="3"/>
  <c r="L8205" i="3"/>
  <c r="L8204" i="3"/>
  <c r="L8203" i="3"/>
  <c r="L8202" i="3"/>
  <c r="L8201" i="3"/>
  <c r="L8200" i="3"/>
  <c r="L8199" i="3"/>
  <c r="L8198" i="3"/>
  <c r="L8197" i="3"/>
  <c r="L8196" i="3"/>
  <c r="L8195" i="3"/>
  <c r="L8194" i="3"/>
  <c r="L8193" i="3"/>
  <c r="L8192" i="3"/>
  <c r="L8191" i="3"/>
  <c r="L8190" i="3"/>
  <c r="L8189" i="3"/>
  <c r="L8188" i="3"/>
  <c r="L8187" i="3"/>
  <c r="L8186" i="3"/>
  <c r="L8185" i="3"/>
  <c r="L8184" i="3"/>
  <c r="L8183" i="3"/>
  <c r="L8182" i="3"/>
  <c r="L8181" i="3"/>
  <c r="L8180" i="3"/>
  <c r="L8179" i="3"/>
  <c r="L8178" i="3"/>
  <c r="L8177" i="3"/>
  <c r="L8176" i="3"/>
  <c r="L8175" i="3"/>
  <c r="L8174" i="3"/>
  <c r="L8173" i="3"/>
  <c r="L8172" i="3"/>
  <c r="L8171" i="3"/>
  <c r="L8170" i="3"/>
  <c r="L8169" i="3"/>
  <c r="L8168" i="3"/>
  <c r="L8167" i="3"/>
  <c r="L8166" i="3"/>
  <c r="L8165" i="3"/>
  <c r="L8164" i="3"/>
  <c r="L8163" i="3"/>
  <c r="L8162" i="3"/>
  <c r="L8161" i="3"/>
  <c r="L8160" i="3"/>
  <c r="L8159" i="3"/>
  <c r="L8158" i="3"/>
  <c r="L8157" i="3"/>
  <c r="L8156" i="3"/>
  <c r="L8155" i="3"/>
  <c r="L8154" i="3"/>
  <c r="L8153" i="3"/>
  <c r="L8152" i="3"/>
  <c r="L8151" i="3"/>
  <c r="L8150" i="3"/>
  <c r="L8149" i="3"/>
  <c r="L8148" i="3"/>
  <c r="L8147" i="3"/>
  <c r="L8146" i="3"/>
  <c r="L8145" i="3"/>
  <c r="L8144" i="3"/>
  <c r="L8143" i="3"/>
  <c r="L8142" i="3"/>
  <c r="L8141" i="3"/>
  <c r="L8140" i="3"/>
  <c r="L8139" i="3"/>
  <c r="L8138" i="3"/>
  <c r="L8137" i="3"/>
  <c r="L8136" i="3"/>
  <c r="L8135" i="3"/>
  <c r="L8134" i="3"/>
  <c r="L8133" i="3"/>
  <c r="L8132" i="3"/>
  <c r="L8131" i="3"/>
  <c r="L8130" i="3"/>
  <c r="L8129" i="3"/>
  <c r="L8128" i="3"/>
  <c r="L8127" i="3"/>
  <c r="L8126" i="3"/>
  <c r="L8125" i="3"/>
  <c r="L8124" i="3"/>
  <c r="L8123" i="3"/>
  <c r="L8122" i="3"/>
  <c r="L8121" i="3"/>
  <c r="L8120" i="3"/>
  <c r="L8119" i="3"/>
  <c r="L8118" i="3"/>
  <c r="L8117" i="3"/>
  <c r="L8116" i="3"/>
  <c r="L8115" i="3"/>
  <c r="L8114" i="3"/>
  <c r="L8113" i="3"/>
  <c r="L8112" i="3"/>
  <c r="L8111" i="3"/>
  <c r="L8110" i="3"/>
  <c r="L8109" i="3"/>
  <c r="L8108" i="3"/>
  <c r="L8107" i="3"/>
  <c r="L8106" i="3"/>
  <c r="L8105" i="3"/>
  <c r="L8104" i="3"/>
  <c r="L8103" i="3"/>
  <c r="L8102" i="3"/>
  <c r="L8101" i="3"/>
  <c r="L8100" i="3"/>
  <c r="L8099" i="3"/>
  <c r="L8098" i="3"/>
  <c r="L8097" i="3"/>
  <c r="L8096" i="3"/>
  <c r="L8095" i="3"/>
  <c r="L8094" i="3"/>
  <c r="L8093" i="3"/>
  <c r="L8092" i="3"/>
  <c r="L8091" i="3"/>
  <c r="L8090" i="3"/>
  <c r="L8089" i="3"/>
  <c r="L8088" i="3"/>
  <c r="L8087" i="3"/>
  <c r="L8086" i="3"/>
  <c r="L8085" i="3"/>
  <c r="L8084" i="3"/>
  <c r="L8083" i="3"/>
  <c r="L8082" i="3"/>
  <c r="L8081" i="3"/>
  <c r="L8080" i="3"/>
  <c r="L8079" i="3"/>
  <c r="L8078" i="3"/>
  <c r="L8077" i="3"/>
  <c r="L8076" i="3"/>
  <c r="L8075" i="3"/>
  <c r="L8074" i="3"/>
  <c r="L8073" i="3"/>
  <c r="L8072" i="3"/>
  <c r="L8071" i="3"/>
  <c r="L8070" i="3"/>
  <c r="L8069" i="3"/>
  <c r="L8068" i="3"/>
  <c r="L8067" i="3"/>
  <c r="L8066" i="3"/>
  <c r="L8065" i="3"/>
  <c r="L8064" i="3"/>
  <c r="L8063" i="3"/>
  <c r="L8062" i="3"/>
  <c r="L8061" i="3"/>
  <c r="L8060" i="3"/>
  <c r="L8059" i="3"/>
  <c r="L8058" i="3"/>
  <c r="L8057" i="3"/>
  <c r="L8056" i="3"/>
  <c r="L8055" i="3"/>
  <c r="L8054" i="3"/>
  <c r="L8053" i="3"/>
  <c r="L8052" i="3"/>
  <c r="L8051" i="3"/>
  <c r="L8050" i="3"/>
  <c r="L8049" i="3"/>
  <c r="L8048" i="3"/>
  <c r="L8047" i="3"/>
  <c r="L8046" i="3"/>
  <c r="L8045" i="3"/>
  <c r="L8044" i="3"/>
  <c r="L8043" i="3"/>
  <c r="L8042" i="3"/>
  <c r="L8041" i="3"/>
  <c r="L8040" i="3"/>
  <c r="L8039" i="3"/>
  <c r="L8038" i="3"/>
  <c r="L8037" i="3"/>
  <c r="L8036" i="3"/>
  <c r="L8035" i="3"/>
  <c r="L8034" i="3"/>
  <c r="L8033" i="3"/>
  <c r="L8032" i="3"/>
  <c r="L8031" i="3"/>
  <c r="L8030" i="3"/>
  <c r="L8029" i="3"/>
  <c r="L8028" i="3"/>
  <c r="L8027" i="3"/>
  <c r="L8026" i="3"/>
  <c r="L8025" i="3"/>
  <c r="L8024" i="3"/>
  <c r="L8023" i="3"/>
  <c r="L8022" i="3"/>
  <c r="L8021" i="3"/>
  <c r="L8020" i="3"/>
  <c r="L8019" i="3"/>
  <c r="L8018" i="3"/>
  <c r="L8017" i="3"/>
  <c r="L8016" i="3"/>
  <c r="L8015" i="3"/>
  <c r="L8014" i="3"/>
  <c r="L8013" i="3"/>
  <c r="L8012" i="3"/>
  <c r="L8011" i="3"/>
  <c r="L8010" i="3"/>
  <c r="L8009" i="3"/>
  <c r="L8008" i="3"/>
  <c r="L8007" i="3"/>
  <c r="L8006" i="3"/>
  <c r="L8005" i="3"/>
  <c r="L8004" i="3"/>
  <c r="L8003" i="3"/>
  <c r="L8002" i="3"/>
  <c r="L8001" i="3"/>
  <c r="L8000" i="3"/>
  <c r="L7999" i="3"/>
  <c r="L7998" i="3"/>
  <c r="L7997" i="3"/>
  <c r="L7996" i="3"/>
  <c r="L7995" i="3"/>
  <c r="L7994" i="3"/>
  <c r="L7993" i="3"/>
  <c r="L7992" i="3"/>
  <c r="L7991" i="3"/>
  <c r="L7990" i="3"/>
  <c r="L7989" i="3"/>
  <c r="L7988" i="3"/>
  <c r="L7987" i="3"/>
  <c r="L7986" i="3"/>
  <c r="L7985" i="3"/>
  <c r="L7984" i="3"/>
  <c r="L7983" i="3"/>
  <c r="L7982" i="3"/>
  <c r="L7981" i="3"/>
  <c r="L7980" i="3"/>
  <c r="L7979" i="3"/>
  <c r="L7978" i="3"/>
  <c r="L7977" i="3"/>
  <c r="L7976" i="3"/>
  <c r="L7975" i="3"/>
  <c r="L7974" i="3"/>
  <c r="L7973" i="3"/>
  <c r="L7972" i="3"/>
  <c r="L7971" i="3"/>
  <c r="L7970" i="3"/>
  <c r="L7969" i="3"/>
  <c r="L7968" i="3"/>
  <c r="L7967" i="3"/>
  <c r="L7966" i="3"/>
  <c r="L7965" i="3"/>
  <c r="L7964" i="3"/>
  <c r="L7963" i="3"/>
  <c r="L7962" i="3"/>
  <c r="L7961" i="3"/>
  <c r="L7960" i="3"/>
  <c r="L7959" i="3"/>
  <c r="L7958" i="3"/>
  <c r="L7957" i="3"/>
  <c r="L7956" i="3"/>
  <c r="L7955" i="3"/>
  <c r="L7954" i="3"/>
  <c r="L7953" i="3"/>
  <c r="L7952" i="3"/>
  <c r="L7951" i="3"/>
  <c r="L7950" i="3"/>
  <c r="L7949" i="3"/>
  <c r="L7948" i="3"/>
  <c r="L7947" i="3"/>
  <c r="L7946" i="3"/>
  <c r="L7945" i="3"/>
  <c r="L7944" i="3"/>
  <c r="L7943" i="3"/>
  <c r="L7942" i="3"/>
  <c r="L7941" i="3"/>
  <c r="L7940" i="3"/>
  <c r="L7939" i="3"/>
  <c r="L7938" i="3"/>
  <c r="L7937" i="3"/>
  <c r="L7936" i="3"/>
  <c r="L7935" i="3"/>
  <c r="L7934" i="3"/>
  <c r="L7933" i="3"/>
  <c r="L7932" i="3"/>
  <c r="L7931" i="3"/>
  <c r="L7930" i="3"/>
  <c r="L7929" i="3"/>
  <c r="L7928" i="3"/>
  <c r="L7927" i="3"/>
  <c r="L7926" i="3"/>
  <c r="L7925" i="3"/>
  <c r="L7924" i="3"/>
  <c r="L7923" i="3"/>
  <c r="L7922" i="3"/>
  <c r="L7921" i="3"/>
  <c r="L7920" i="3"/>
  <c r="L7919" i="3"/>
  <c r="L7918" i="3"/>
  <c r="L7917" i="3"/>
  <c r="L7916" i="3"/>
  <c r="L7915" i="3"/>
  <c r="L7914" i="3"/>
  <c r="L7913" i="3"/>
  <c r="L7912" i="3"/>
  <c r="L7911" i="3"/>
  <c r="L7910" i="3"/>
  <c r="L7909" i="3"/>
  <c r="L7908" i="3"/>
  <c r="L7907" i="3"/>
  <c r="L7906" i="3"/>
  <c r="L7905" i="3"/>
  <c r="L7904" i="3"/>
  <c r="L7903" i="3"/>
  <c r="L7902" i="3"/>
  <c r="L7901" i="3"/>
  <c r="L7900" i="3"/>
  <c r="L7899" i="3"/>
  <c r="L7898" i="3"/>
  <c r="L7897" i="3"/>
  <c r="L7896" i="3"/>
  <c r="L7895" i="3"/>
  <c r="L7894" i="3"/>
  <c r="L7893" i="3"/>
  <c r="L7892" i="3"/>
  <c r="L7891" i="3"/>
  <c r="L7890" i="3"/>
  <c r="L7889" i="3"/>
  <c r="L7888" i="3"/>
  <c r="L7887" i="3"/>
  <c r="L7886" i="3"/>
  <c r="L7885" i="3"/>
  <c r="L7884" i="3"/>
  <c r="L7883" i="3"/>
  <c r="L7882" i="3"/>
  <c r="L7881" i="3"/>
  <c r="L7880" i="3"/>
  <c r="L7879" i="3"/>
  <c r="L7878" i="3"/>
  <c r="L7877" i="3"/>
  <c r="L7876" i="3"/>
  <c r="L7875" i="3"/>
  <c r="L7874" i="3"/>
  <c r="L7873" i="3"/>
  <c r="L7872" i="3"/>
  <c r="L7871" i="3"/>
  <c r="L7870" i="3"/>
  <c r="L7869" i="3"/>
  <c r="L7868" i="3"/>
  <c r="L7867" i="3"/>
  <c r="L7866" i="3"/>
  <c r="L7865" i="3"/>
  <c r="L7864" i="3"/>
  <c r="L7863" i="3"/>
  <c r="L7862" i="3"/>
  <c r="L7861" i="3"/>
  <c r="L7860" i="3"/>
  <c r="L7859" i="3"/>
  <c r="L7858" i="3"/>
  <c r="L7857" i="3"/>
  <c r="L7856" i="3"/>
  <c r="L7855" i="3"/>
  <c r="L7854" i="3"/>
  <c r="L7853" i="3"/>
  <c r="L7852" i="3"/>
  <c r="L7851" i="3"/>
  <c r="L7850" i="3"/>
  <c r="L7849" i="3"/>
  <c r="L7848" i="3"/>
  <c r="L7847" i="3"/>
  <c r="L7846" i="3"/>
  <c r="L7845" i="3"/>
  <c r="L7844" i="3"/>
  <c r="L7843" i="3"/>
  <c r="L7842" i="3"/>
  <c r="L7841" i="3"/>
  <c r="L7840" i="3"/>
  <c r="L7839" i="3"/>
  <c r="L7838" i="3"/>
  <c r="L7837" i="3"/>
  <c r="L7836" i="3"/>
  <c r="L7835" i="3"/>
  <c r="L7834" i="3"/>
  <c r="L7833" i="3"/>
  <c r="L7832" i="3"/>
  <c r="L7831" i="3"/>
  <c r="L7830" i="3"/>
  <c r="L7829" i="3"/>
  <c r="L7828" i="3"/>
  <c r="L7827" i="3"/>
  <c r="L7826" i="3"/>
  <c r="L7825" i="3"/>
  <c r="L7824" i="3"/>
  <c r="L7823" i="3"/>
  <c r="L7822" i="3"/>
  <c r="L7821" i="3"/>
  <c r="L7820" i="3"/>
  <c r="L7819" i="3"/>
  <c r="L7818" i="3"/>
  <c r="L7817" i="3"/>
  <c r="L7816" i="3"/>
  <c r="L7815" i="3"/>
  <c r="L7814" i="3"/>
  <c r="L7813" i="3"/>
  <c r="L7812" i="3"/>
  <c r="L7811" i="3"/>
  <c r="L7810" i="3"/>
  <c r="L7809" i="3"/>
  <c r="L7808" i="3"/>
  <c r="L7807" i="3"/>
  <c r="L7806" i="3"/>
  <c r="L7805" i="3"/>
  <c r="L7804" i="3"/>
  <c r="L7803" i="3"/>
  <c r="L7802" i="3"/>
  <c r="L7801" i="3"/>
  <c r="L7800" i="3"/>
  <c r="L7799" i="3"/>
  <c r="L7798" i="3"/>
  <c r="L7797" i="3"/>
  <c r="L7796" i="3"/>
  <c r="L7795" i="3"/>
  <c r="L7794" i="3"/>
  <c r="L7793" i="3"/>
  <c r="L7792" i="3"/>
  <c r="L7791" i="3"/>
  <c r="L7790" i="3"/>
  <c r="L7789" i="3"/>
  <c r="L7788" i="3"/>
  <c r="L7787" i="3"/>
  <c r="L7786" i="3"/>
  <c r="L7785" i="3"/>
  <c r="L7784" i="3"/>
  <c r="L7783" i="3"/>
  <c r="L7782" i="3"/>
  <c r="L7781" i="3"/>
  <c r="L7780" i="3"/>
  <c r="L7779" i="3"/>
  <c r="L7778" i="3"/>
  <c r="L7777" i="3"/>
  <c r="L7776" i="3"/>
  <c r="L7775" i="3"/>
  <c r="L7774" i="3"/>
  <c r="L7773" i="3"/>
  <c r="L7772" i="3"/>
  <c r="L7771" i="3"/>
  <c r="L7770" i="3"/>
  <c r="L7769" i="3"/>
  <c r="L7768" i="3"/>
  <c r="L7767" i="3"/>
  <c r="L7766" i="3"/>
  <c r="L7765" i="3"/>
  <c r="L7764" i="3"/>
  <c r="L7763" i="3"/>
  <c r="L7762" i="3"/>
  <c r="L7761" i="3"/>
  <c r="L7760" i="3"/>
  <c r="L7759" i="3"/>
  <c r="L7758" i="3"/>
  <c r="L7757" i="3"/>
  <c r="L7756" i="3"/>
  <c r="L7755" i="3"/>
  <c r="L7754" i="3"/>
  <c r="L7753" i="3"/>
  <c r="L7752" i="3"/>
  <c r="L7751" i="3"/>
  <c r="L7750" i="3"/>
  <c r="L7749" i="3"/>
  <c r="L7748" i="3"/>
  <c r="L7747" i="3"/>
  <c r="L7746" i="3"/>
  <c r="L7745" i="3"/>
  <c r="L7744" i="3"/>
  <c r="L7743" i="3"/>
  <c r="L7742" i="3"/>
  <c r="L7741" i="3"/>
  <c r="L7740" i="3"/>
  <c r="L7739" i="3"/>
  <c r="L7738" i="3"/>
  <c r="L7737" i="3"/>
  <c r="L7736" i="3"/>
  <c r="L7735" i="3"/>
  <c r="L7734" i="3"/>
  <c r="L7733" i="3"/>
  <c r="L7732" i="3"/>
  <c r="L7731" i="3"/>
  <c r="L7730" i="3"/>
  <c r="L7729" i="3"/>
  <c r="L7728" i="3"/>
  <c r="L7727" i="3"/>
  <c r="L7726" i="3"/>
  <c r="L7725" i="3"/>
  <c r="L7724" i="3"/>
  <c r="L7723" i="3"/>
  <c r="L7722" i="3"/>
  <c r="L7721" i="3"/>
  <c r="L7720" i="3"/>
  <c r="L7719" i="3"/>
  <c r="L7718" i="3"/>
  <c r="L7717" i="3"/>
  <c r="L7716" i="3"/>
  <c r="L7715" i="3"/>
  <c r="L7714" i="3"/>
  <c r="L7713" i="3"/>
  <c r="L7712" i="3"/>
  <c r="L7711" i="3"/>
  <c r="L7710" i="3"/>
  <c r="L7709" i="3"/>
  <c r="L7708" i="3"/>
  <c r="L7707" i="3"/>
  <c r="L7706" i="3"/>
  <c r="L7705" i="3"/>
  <c r="L7704" i="3"/>
  <c r="L7703" i="3"/>
  <c r="L7702" i="3"/>
  <c r="L7701" i="3"/>
  <c r="L7700" i="3"/>
  <c r="L7699" i="3"/>
  <c r="L7698" i="3"/>
  <c r="L7697" i="3"/>
  <c r="L7696" i="3"/>
  <c r="L7695" i="3"/>
  <c r="L7694" i="3"/>
  <c r="L7693" i="3"/>
  <c r="L7692" i="3"/>
  <c r="L7691" i="3"/>
  <c r="L7690" i="3"/>
  <c r="L7689" i="3"/>
  <c r="L7688" i="3"/>
  <c r="L7687" i="3"/>
  <c r="L7686" i="3"/>
  <c r="L7685" i="3"/>
  <c r="L7684" i="3"/>
  <c r="L7683" i="3"/>
  <c r="L7682" i="3"/>
  <c r="L7681" i="3"/>
  <c r="L7680" i="3"/>
  <c r="L7679" i="3"/>
  <c r="L7678" i="3"/>
  <c r="L7677" i="3"/>
  <c r="L7676" i="3"/>
  <c r="L7675" i="3"/>
  <c r="L7674" i="3"/>
  <c r="L7673" i="3"/>
  <c r="L7672" i="3"/>
  <c r="L7671" i="3"/>
  <c r="L7670" i="3"/>
  <c r="L7669" i="3"/>
  <c r="L7668" i="3"/>
  <c r="L7667" i="3"/>
  <c r="L7666" i="3"/>
  <c r="L7665" i="3"/>
  <c r="L7664" i="3"/>
  <c r="L7663" i="3"/>
  <c r="L7662" i="3"/>
  <c r="L7661" i="3"/>
  <c r="L7660" i="3"/>
  <c r="L7659" i="3"/>
  <c r="L7658" i="3"/>
  <c r="L7657" i="3"/>
  <c r="L7656" i="3"/>
  <c r="L7655" i="3"/>
  <c r="L7654" i="3"/>
  <c r="L7653" i="3"/>
  <c r="L7652" i="3"/>
  <c r="L7651" i="3"/>
  <c r="L7650" i="3"/>
  <c r="L7649" i="3"/>
  <c r="L7648" i="3"/>
  <c r="L7647" i="3"/>
  <c r="L7646" i="3"/>
  <c r="L7645" i="3"/>
  <c r="L7644" i="3"/>
  <c r="L7643" i="3"/>
  <c r="L7642" i="3"/>
  <c r="L7641" i="3"/>
  <c r="L7640" i="3"/>
  <c r="L7639" i="3"/>
  <c r="L7638" i="3"/>
  <c r="L7637" i="3"/>
  <c r="L7636" i="3"/>
  <c r="L7635" i="3"/>
  <c r="L7634" i="3"/>
  <c r="L7633" i="3"/>
  <c r="L7632" i="3"/>
  <c r="L7631" i="3"/>
  <c r="L7630" i="3"/>
  <c r="L7629" i="3"/>
  <c r="L7628" i="3"/>
  <c r="L7627" i="3"/>
  <c r="L7626" i="3"/>
  <c r="L7625" i="3"/>
  <c r="L7624" i="3"/>
  <c r="L7623" i="3"/>
  <c r="L7622" i="3"/>
  <c r="L7621" i="3"/>
  <c r="L7620" i="3"/>
  <c r="L7619" i="3"/>
  <c r="L7618" i="3"/>
  <c r="L7617" i="3"/>
  <c r="L7616" i="3"/>
  <c r="L7615" i="3"/>
  <c r="L7614" i="3"/>
  <c r="L7613" i="3"/>
  <c r="L7612" i="3"/>
  <c r="L7611" i="3"/>
  <c r="L7610" i="3"/>
  <c r="L7609" i="3"/>
  <c r="L7608" i="3"/>
  <c r="L7607" i="3"/>
  <c r="L7606" i="3"/>
  <c r="L7605" i="3"/>
  <c r="L7604" i="3"/>
  <c r="L7603" i="3"/>
  <c r="L7602" i="3"/>
  <c r="L7601" i="3"/>
  <c r="L7600" i="3"/>
  <c r="L7599" i="3"/>
  <c r="L7598" i="3"/>
  <c r="L7597" i="3"/>
  <c r="L7596" i="3"/>
  <c r="L7595" i="3"/>
  <c r="L7594" i="3"/>
  <c r="L7593" i="3"/>
  <c r="L7592" i="3"/>
  <c r="L7591" i="3"/>
  <c r="L7590" i="3"/>
  <c r="L7589" i="3"/>
  <c r="L7588" i="3"/>
  <c r="L7587" i="3"/>
  <c r="L7586" i="3"/>
  <c r="L7585" i="3"/>
  <c r="L7584" i="3"/>
  <c r="L7583" i="3"/>
  <c r="L7582" i="3"/>
  <c r="L7581" i="3"/>
  <c r="L7580" i="3"/>
  <c r="L7579" i="3"/>
  <c r="L7578" i="3"/>
  <c r="L7577" i="3"/>
  <c r="L7576" i="3"/>
  <c r="L7575" i="3"/>
  <c r="L7574" i="3"/>
  <c r="L7573" i="3"/>
  <c r="L7572" i="3"/>
  <c r="L7571" i="3"/>
  <c r="L7570" i="3"/>
  <c r="L7569" i="3"/>
  <c r="L7568" i="3"/>
  <c r="L7567" i="3"/>
  <c r="L7566" i="3"/>
  <c r="L7565" i="3"/>
  <c r="L7564" i="3"/>
  <c r="L7563" i="3"/>
  <c r="L7562" i="3"/>
  <c r="L7561" i="3"/>
  <c r="L7560" i="3"/>
  <c r="L7559" i="3"/>
  <c r="L7558" i="3"/>
  <c r="L7557" i="3"/>
  <c r="L7556" i="3"/>
  <c r="L7555" i="3"/>
  <c r="L7554" i="3"/>
  <c r="L7553" i="3"/>
  <c r="L7552" i="3"/>
  <c r="L7551" i="3"/>
  <c r="L7550" i="3"/>
  <c r="L7549" i="3"/>
  <c r="L7548" i="3"/>
  <c r="L7547" i="3"/>
  <c r="L7546" i="3"/>
  <c r="L7545" i="3"/>
  <c r="L7544" i="3"/>
  <c r="L7543" i="3"/>
  <c r="L7542" i="3"/>
  <c r="L7541" i="3"/>
  <c r="L7540" i="3"/>
  <c r="L7539" i="3"/>
  <c r="L7538" i="3"/>
  <c r="L7537" i="3"/>
  <c r="L7536" i="3"/>
  <c r="L7535" i="3"/>
  <c r="L7534" i="3"/>
  <c r="L7533" i="3"/>
  <c r="L7532" i="3"/>
  <c r="L7531" i="3"/>
  <c r="L7530" i="3"/>
  <c r="L7529" i="3"/>
  <c r="L7528" i="3"/>
  <c r="L7527" i="3"/>
  <c r="L7526" i="3"/>
  <c r="L7525" i="3"/>
  <c r="L7524" i="3"/>
  <c r="L7523" i="3"/>
  <c r="L7522" i="3"/>
  <c r="L7521" i="3"/>
  <c r="L7520" i="3"/>
  <c r="L7519" i="3"/>
  <c r="L7518" i="3"/>
  <c r="L7517" i="3"/>
  <c r="L7516" i="3"/>
  <c r="L7515" i="3"/>
  <c r="L7514" i="3"/>
  <c r="L7513" i="3"/>
  <c r="L7512" i="3"/>
  <c r="L7511" i="3"/>
  <c r="L7510" i="3"/>
  <c r="L7509" i="3"/>
  <c r="L7508" i="3"/>
  <c r="L7507" i="3"/>
  <c r="L7506" i="3"/>
  <c r="L7505" i="3"/>
  <c r="L7504" i="3"/>
  <c r="L7503" i="3"/>
  <c r="L7502" i="3"/>
  <c r="L7501" i="3"/>
  <c r="L7500" i="3"/>
  <c r="L7499" i="3"/>
  <c r="L7498" i="3"/>
  <c r="L7497" i="3"/>
  <c r="L7496" i="3"/>
  <c r="L7495" i="3"/>
  <c r="L7494" i="3"/>
  <c r="L7493" i="3"/>
  <c r="L7492" i="3"/>
  <c r="L7491" i="3"/>
  <c r="L7490" i="3"/>
  <c r="L7489" i="3"/>
  <c r="L7488" i="3"/>
  <c r="L7487" i="3"/>
  <c r="L7486" i="3"/>
  <c r="L7485" i="3"/>
  <c r="L7484" i="3"/>
  <c r="L7483" i="3"/>
  <c r="L7482" i="3"/>
  <c r="L7481" i="3"/>
  <c r="L7480" i="3"/>
  <c r="L7479" i="3"/>
  <c r="L7478" i="3"/>
  <c r="L7477" i="3"/>
  <c r="L7476" i="3"/>
  <c r="L7475" i="3"/>
  <c r="L7474" i="3"/>
  <c r="L7473" i="3"/>
  <c r="L7472" i="3"/>
  <c r="L7471" i="3"/>
  <c r="L7470" i="3"/>
  <c r="L7469" i="3"/>
  <c r="L7468" i="3"/>
  <c r="L7467" i="3"/>
  <c r="L7466" i="3"/>
  <c r="L7465" i="3"/>
  <c r="L7464" i="3"/>
  <c r="L7463" i="3"/>
  <c r="L7462" i="3"/>
  <c r="L7461" i="3"/>
  <c r="L7460" i="3"/>
  <c r="L7459" i="3"/>
  <c r="L7458" i="3"/>
  <c r="L7457" i="3"/>
  <c r="L7456" i="3"/>
  <c r="L7455" i="3"/>
  <c r="L7454" i="3"/>
  <c r="L7453" i="3"/>
  <c r="L7452" i="3"/>
  <c r="L7451" i="3"/>
  <c r="L7450" i="3"/>
  <c r="L7449" i="3"/>
  <c r="L7448" i="3"/>
  <c r="L7447" i="3"/>
  <c r="L7446" i="3"/>
  <c r="L7445" i="3"/>
  <c r="L7444" i="3"/>
  <c r="L7443" i="3"/>
  <c r="L7442" i="3"/>
  <c r="L7441" i="3"/>
  <c r="L7440" i="3"/>
  <c r="L7439" i="3"/>
  <c r="L7438" i="3"/>
  <c r="L7437" i="3"/>
  <c r="L7436" i="3"/>
  <c r="L7435" i="3"/>
  <c r="L7434" i="3"/>
  <c r="L7433" i="3"/>
  <c r="L7432" i="3"/>
  <c r="L7431" i="3"/>
  <c r="L7430" i="3"/>
  <c r="L7429" i="3"/>
  <c r="L7428" i="3"/>
  <c r="L7427" i="3"/>
  <c r="L7426" i="3"/>
  <c r="L7425" i="3"/>
  <c r="L7424" i="3"/>
  <c r="L7423" i="3"/>
  <c r="L7422" i="3"/>
  <c r="L7421" i="3"/>
  <c r="L7420" i="3"/>
  <c r="L7419" i="3"/>
  <c r="L7418" i="3"/>
  <c r="L7417" i="3"/>
  <c r="L7416" i="3"/>
  <c r="L7415" i="3"/>
  <c r="L7414" i="3"/>
  <c r="L7413" i="3"/>
  <c r="L7412" i="3"/>
  <c r="L7411" i="3"/>
  <c r="L7410" i="3"/>
  <c r="L7409" i="3"/>
  <c r="L7408" i="3"/>
  <c r="L7407" i="3"/>
  <c r="L7406" i="3"/>
  <c r="L7405" i="3"/>
  <c r="L7404" i="3"/>
  <c r="L7403" i="3"/>
  <c r="L7402" i="3"/>
  <c r="L7401" i="3"/>
  <c r="L7400" i="3"/>
  <c r="L7399" i="3"/>
  <c r="L7398" i="3"/>
  <c r="L7397" i="3"/>
  <c r="L7396" i="3"/>
  <c r="L7395" i="3"/>
  <c r="L7394" i="3"/>
  <c r="L7393" i="3"/>
  <c r="L7392" i="3"/>
  <c r="L7391" i="3"/>
  <c r="L7390" i="3"/>
  <c r="L7389" i="3"/>
  <c r="L7388" i="3"/>
  <c r="L7387" i="3"/>
  <c r="L7386" i="3"/>
  <c r="L7385" i="3"/>
  <c r="L7384" i="3"/>
  <c r="L7383" i="3"/>
  <c r="L7382" i="3"/>
  <c r="L7381" i="3"/>
  <c r="L7380" i="3"/>
  <c r="L7379" i="3"/>
  <c r="L7378" i="3"/>
  <c r="L7377" i="3"/>
  <c r="L7376" i="3"/>
  <c r="L7375" i="3"/>
  <c r="L7374" i="3"/>
  <c r="L7373" i="3"/>
  <c r="L7372" i="3"/>
  <c r="L7371" i="3"/>
  <c r="L7370" i="3"/>
  <c r="L7369" i="3"/>
  <c r="L7368" i="3"/>
  <c r="L7367" i="3"/>
  <c r="L7366" i="3"/>
  <c r="L7365" i="3"/>
  <c r="L7364" i="3"/>
  <c r="L7363" i="3"/>
  <c r="L7362" i="3"/>
  <c r="L7361" i="3"/>
  <c r="L7360" i="3"/>
  <c r="L7359" i="3"/>
  <c r="L7358" i="3"/>
  <c r="L7357" i="3"/>
  <c r="L7356" i="3"/>
  <c r="L7355" i="3"/>
  <c r="L7354" i="3"/>
  <c r="L7353" i="3"/>
  <c r="L7352" i="3"/>
  <c r="L7351" i="3"/>
  <c r="L7350" i="3"/>
  <c r="L7349" i="3"/>
  <c r="L7348" i="3"/>
  <c r="L7347" i="3"/>
  <c r="L7346" i="3"/>
  <c r="L7345" i="3"/>
  <c r="L7344" i="3"/>
  <c r="L7343" i="3"/>
  <c r="L7342" i="3"/>
  <c r="L7341" i="3"/>
  <c r="L7340" i="3"/>
  <c r="L7339" i="3"/>
  <c r="L7338" i="3"/>
  <c r="L7337" i="3"/>
  <c r="L7336" i="3"/>
  <c r="L7335" i="3"/>
  <c r="L7334" i="3"/>
  <c r="L7333" i="3"/>
  <c r="L7332" i="3"/>
  <c r="L7331" i="3"/>
  <c r="L7330" i="3"/>
  <c r="L7329" i="3"/>
  <c r="L7328" i="3"/>
  <c r="L7327" i="3"/>
  <c r="L7326" i="3"/>
  <c r="L7325" i="3"/>
  <c r="L7324" i="3"/>
  <c r="L7323" i="3"/>
  <c r="L7322" i="3"/>
  <c r="L7321" i="3"/>
  <c r="L7320" i="3"/>
  <c r="L7319" i="3"/>
  <c r="L7318" i="3"/>
  <c r="L7317" i="3"/>
  <c r="L7316" i="3"/>
  <c r="L7315" i="3"/>
  <c r="L7314" i="3"/>
  <c r="L7313" i="3"/>
  <c r="L7312" i="3"/>
  <c r="L7311" i="3"/>
  <c r="L7310" i="3"/>
  <c r="L7309" i="3"/>
  <c r="L7308" i="3"/>
  <c r="L7307" i="3"/>
  <c r="L7306" i="3"/>
  <c r="L7305" i="3"/>
  <c r="L7304" i="3"/>
  <c r="L7303" i="3"/>
  <c r="L7302" i="3"/>
  <c r="L7301" i="3"/>
  <c r="L7300" i="3"/>
  <c r="L7299" i="3"/>
  <c r="L7298" i="3"/>
  <c r="L7297" i="3"/>
  <c r="L7296" i="3"/>
  <c r="L7295" i="3"/>
  <c r="L7294" i="3"/>
  <c r="L7293" i="3"/>
  <c r="L7292" i="3"/>
  <c r="L7291" i="3"/>
  <c r="L7290" i="3"/>
  <c r="L7289" i="3"/>
  <c r="L7288" i="3"/>
  <c r="L7287" i="3"/>
  <c r="L7286" i="3"/>
  <c r="L7285" i="3"/>
  <c r="L7284" i="3"/>
  <c r="L7283" i="3"/>
  <c r="L7282" i="3"/>
  <c r="L7281" i="3"/>
  <c r="L7280" i="3"/>
  <c r="L7279" i="3"/>
  <c r="L7278" i="3"/>
  <c r="L7277" i="3"/>
  <c r="L7276" i="3"/>
  <c r="L7275" i="3"/>
  <c r="L7274" i="3"/>
  <c r="L7273" i="3"/>
  <c r="L7272" i="3"/>
  <c r="L7271" i="3"/>
  <c r="L7270" i="3"/>
  <c r="L7269" i="3"/>
  <c r="L7268" i="3"/>
  <c r="L7267" i="3"/>
  <c r="L7266" i="3"/>
  <c r="L7265" i="3"/>
  <c r="L7264" i="3"/>
  <c r="L7263" i="3"/>
  <c r="L7262" i="3"/>
  <c r="L7261" i="3"/>
  <c r="L7260" i="3"/>
  <c r="L7259" i="3"/>
  <c r="L7258" i="3"/>
  <c r="L7257" i="3"/>
  <c r="L7256" i="3"/>
  <c r="L7255" i="3"/>
  <c r="L7254" i="3"/>
  <c r="L7253" i="3"/>
  <c r="L7252" i="3"/>
  <c r="L7251" i="3"/>
  <c r="L7250" i="3"/>
  <c r="L7249" i="3"/>
  <c r="L7248" i="3"/>
  <c r="L7247" i="3"/>
  <c r="L7246" i="3"/>
  <c r="L7245" i="3"/>
  <c r="L7244" i="3"/>
  <c r="L7243" i="3"/>
  <c r="L7242" i="3"/>
  <c r="L7241" i="3"/>
  <c r="L7240" i="3"/>
  <c r="L7239" i="3"/>
  <c r="L7238" i="3"/>
  <c r="L7237" i="3"/>
  <c r="L7236" i="3"/>
  <c r="L7235" i="3"/>
  <c r="L7234" i="3"/>
  <c r="L7233" i="3"/>
  <c r="L7232" i="3"/>
  <c r="L7231" i="3"/>
  <c r="L7230" i="3"/>
  <c r="L7229" i="3"/>
  <c r="L7228" i="3"/>
  <c r="L7227" i="3"/>
  <c r="L7226" i="3"/>
  <c r="L7225" i="3"/>
  <c r="L7224" i="3"/>
  <c r="L7223" i="3"/>
  <c r="L7222" i="3"/>
  <c r="L7221" i="3"/>
  <c r="L7220" i="3"/>
  <c r="L7219" i="3"/>
  <c r="L7218" i="3"/>
  <c r="L7217" i="3"/>
  <c r="L7216" i="3"/>
  <c r="L7215" i="3"/>
  <c r="L7214" i="3"/>
  <c r="L7213" i="3"/>
  <c r="L7212" i="3"/>
  <c r="L7211" i="3"/>
  <c r="L7210" i="3"/>
  <c r="L7209" i="3"/>
  <c r="L7208" i="3"/>
  <c r="L7207" i="3"/>
  <c r="L7206" i="3"/>
  <c r="L7205" i="3"/>
  <c r="L7204" i="3"/>
  <c r="L7203" i="3"/>
  <c r="L7202" i="3"/>
  <c r="L7201" i="3"/>
  <c r="L7200" i="3"/>
  <c r="L7199" i="3"/>
  <c r="L7198" i="3"/>
  <c r="L7197" i="3"/>
  <c r="L7196" i="3"/>
  <c r="L7195" i="3"/>
  <c r="L7194" i="3"/>
  <c r="L7193" i="3"/>
  <c r="L7192" i="3"/>
  <c r="L7191" i="3"/>
  <c r="L7190" i="3"/>
  <c r="L7189" i="3"/>
  <c r="L7188" i="3"/>
  <c r="L7187" i="3"/>
  <c r="L7186" i="3"/>
  <c r="L7185" i="3"/>
  <c r="L7184" i="3"/>
  <c r="L7183" i="3"/>
  <c r="L7182" i="3"/>
  <c r="L7181" i="3"/>
  <c r="L7180" i="3"/>
  <c r="L7179" i="3"/>
  <c r="L7178" i="3"/>
  <c r="L7177" i="3"/>
  <c r="L7176" i="3"/>
  <c r="L7175" i="3"/>
  <c r="L7174" i="3"/>
  <c r="L7173" i="3"/>
  <c r="L7172" i="3"/>
  <c r="L7171" i="3"/>
  <c r="L7170" i="3"/>
  <c r="L7169" i="3"/>
  <c r="L7168" i="3"/>
  <c r="L7167" i="3"/>
  <c r="L7166" i="3"/>
  <c r="L7165" i="3"/>
  <c r="L7164" i="3"/>
  <c r="L7163" i="3"/>
  <c r="L7162" i="3"/>
  <c r="L7161" i="3"/>
  <c r="L7160" i="3"/>
  <c r="L7159" i="3"/>
  <c r="L7158" i="3"/>
  <c r="L7157" i="3"/>
  <c r="L7156" i="3"/>
  <c r="L7155" i="3"/>
  <c r="L7154" i="3"/>
  <c r="L7153" i="3"/>
  <c r="L7152" i="3"/>
  <c r="L7151" i="3"/>
  <c r="L7150" i="3"/>
  <c r="L7149" i="3"/>
  <c r="L7148" i="3"/>
  <c r="L7147" i="3"/>
  <c r="L7146" i="3"/>
  <c r="L7145" i="3"/>
  <c r="L7144" i="3"/>
  <c r="L7143" i="3"/>
  <c r="L7142" i="3"/>
  <c r="L7141" i="3"/>
  <c r="L7140" i="3"/>
  <c r="L7139" i="3"/>
  <c r="L7138" i="3"/>
  <c r="L7137" i="3"/>
  <c r="L7136" i="3"/>
  <c r="L7135" i="3"/>
  <c r="L7134" i="3"/>
  <c r="L7133" i="3"/>
  <c r="L7132" i="3"/>
  <c r="L7131" i="3"/>
  <c r="L7130" i="3"/>
  <c r="L7129" i="3"/>
  <c r="L7128" i="3"/>
  <c r="L7127" i="3"/>
  <c r="L7126" i="3"/>
  <c r="L7125" i="3"/>
  <c r="L7124" i="3"/>
  <c r="L7123" i="3"/>
  <c r="L7122" i="3"/>
  <c r="L7121" i="3"/>
  <c r="L7120" i="3"/>
  <c r="L7119" i="3"/>
  <c r="L7118" i="3"/>
  <c r="L7117" i="3"/>
  <c r="L7116" i="3"/>
  <c r="L7115" i="3"/>
  <c r="L7114" i="3"/>
  <c r="L7113" i="3"/>
  <c r="L7112" i="3"/>
  <c r="L7111" i="3"/>
  <c r="L7110" i="3"/>
  <c r="L7109" i="3"/>
  <c r="L7108" i="3"/>
  <c r="L7107" i="3"/>
  <c r="L7106" i="3"/>
  <c r="L7105" i="3"/>
  <c r="L7104" i="3"/>
  <c r="L7103" i="3"/>
  <c r="L7102" i="3"/>
  <c r="L7101" i="3"/>
  <c r="L7100" i="3"/>
  <c r="L7099" i="3"/>
  <c r="L7098" i="3"/>
  <c r="L7097" i="3"/>
  <c r="L7096" i="3"/>
  <c r="L7095" i="3"/>
  <c r="L7094" i="3"/>
  <c r="L7093" i="3"/>
  <c r="L7092" i="3"/>
  <c r="L7091" i="3"/>
  <c r="L7090" i="3"/>
  <c r="L7089" i="3"/>
  <c r="L7088" i="3"/>
  <c r="L7087" i="3"/>
  <c r="L7086" i="3"/>
  <c r="L7085" i="3"/>
  <c r="L7084" i="3"/>
  <c r="L7083" i="3"/>
  <c r="L7082" i="3"/>
  <c r="L7081" i="3"/>
  <c r="L7080" i="3"/>
  <c r="L7079" i="3"/>
  <c r="L7078" i="3"/>
  <c r="L7077" i="3"/>
  <c r="L7076" i="3"/>
  <c r="L7075" i="3"/>
  <c r="L7074" i="3"/>
  <c r="L7073" i="3"/>
  <c r="L7072" i="3"/>
  <c r="L7071" i="3"/>
  <c r="L7070" i="3"/>
  <c r="L7069" i="3"/>
  <c r="L7068" i="3"/>
  <c r="L7067" i="3"/>
  <c r="L7066" i="3"/>
  <c r="L7065" i="3"/>
  <c r="L7064" i="3"/>
  <c r="L7063" i="3"/>
  <c r="L7062" i="3"/>
  <c r="L7061" i="3"/>
  <c r="L7060" i="3"/>
  <c r="L7059" i="3"/>
  <c r="L7058" i="3"/>
  <c r="L7057" i="3"/>
  <c r="L7056" i="3"/>
  <c r="L7055" i="3"/>
  <c r="L7054" i="3"/>
  <c r="L7053" i="3"/>
  <c r="L7052" i="3"/>
  <c r="L7051" i="3"/>
  <c r="L7050" i="3"/>
  <c r="L7049" i="3"/>
  <c r="L7048" i="3"/>
  <c r="L7047" i="3"/>
  <c r="L7046" i="3"/>
  <c r="L7045" i="3"/>
  <c r="L7044" i="3"/>
  <c r="L7043" i="3"/>
  <c r="L7042" i="3"/>
  <c r="L7041" i="3"/>
  <c r="L7040" i="3"/>
  <c r="L7039" i="3"/>
  <c r="L7038" i="3"/>
  <c r="L7037" i="3"/>
  <c r="L7036" i="3"/>
  <c r="L7035" i="3"/>
  <c r="L7034" i="3"/>
  <c r="L7033" i="3"/>
  <c r="L7032" i="3"/>
  <c r="L7031" i="3"/>
  <c r="L7030" i="3"/>
  <c r="L7029" i="3"/>
  <c r="L7028" i="3"/>
  <c r="L7027" i="3"/>
  <c r="L7026" i="3"/>
  <c r="L7025" i="3"/>
  <c r="L7024" i="3"/>
  <c r="L7023" i="3"/>
  <c r="L7022" i="3"/>
  <c r="L7021" i="3"/>
  <c r="L7020" i="3"/>
  <c r="L7019" i="3"/>
  <c r="L7018" i="3"/>
  <c r="L7017" i="3"/>
  <c r="L7016" i="3"/>
  <c r="L7015" i="3"/>
  <c r="L7014" i="3"/>
  <c r="L7013" i="3"/>
  <c r="L7012" i="3"/>
  <c r="L7011" i="3"/>
  <c r="L7010" i="3"/>
  <c r="L7009" i="3"/>
  <c r="L7008" i="3"/>
  <c r="L7007" i="3"/>
  <c r="L7006" i="3"/>
  <c r="L7005" i="3"/>
  <c r="L7004" i="3"/>
  <c r="L7003" i="3"/>
  <c r="L7002" i="3"/>
  <c r="L7001" i="3"/>
  <c r="L7000" i="3"/>
  <c r="L6999" i="3"/>
  <c r="L6998" i="3"/>
  <c r="L6997" i="3"/>
  <c r="L6996" i="3"/>
  <c r="L6995" i="3"/>
  <c r="L6994" i="3"/>
  <c r="L6993" i="3"/>
  <c r="L6992" i="3"/>
  <c r="L6991" i="3"/>
  <c r="L6990" i="3"/>
  <c r="L6989" i="3"/>
  <c r="L6988" i="3"/>
  <c r="L6987" i="3"/>
  <c r="L6986" i="3"/>
  <c r="L6985" i="3"/>
  <c r="L6984" i="3"/>
  <c r="L6983" i="3"/>
  <c r="L6982" i="3"/>
  <c r="L6981" i="3"/>
  <c r="L6980" i="3"/>
  <c r="L6979" i="3"/>
  <c r="L6978" i="3"/>
  <c r="L6977" i="3"/>
  <c r="L6976" i="3"/>
  <c r="L6975" i="3"/>
  <c r="L6974" i="3"/>
  <c r="L6973" i="3"/>
  <c r="L6972" i="3"/>
  <c r="L6971" i="3"/>
  <c r="L6970" i="3"/>
  <c r="L6969" i="3"/>
  <c r="L6968" i="3"/>
  <c r="L6967" i="3"/>
  <c r="L6966" i="3"/>
  <c r="L6965" i="3"/>
  <c r="L6964" i="3"/>
  <c r="L6963" i="3"/>
  <c r="L6962" i="3"/>
  <c r="L6961" i="3"/>
  <c r="L6960" i="3"/>
  <c r="L6959" i="3"/>
  <c r="L6958" i="3"/>
  <c r="L6957" i="3"/>
  <c r="L6956" i="3"/>
  <c r="L6955" i="3"/>
  <c r="L6954" i="3"/>
  <c r="L6953" i="3"/>
  <c r="L6952" i="3"/>
  <c r="L6951" i="3"/>
  <c r="L6950" i="3"/>
  <c r="L6949" i="3"/>
  <c r="L6948" i="3"/>
  <c r="L6947" i="3"/>
  <c r="L6946" i="3"/>
  <c r="L6945" i="3"/>
  <c r="L6944" i="3"/>
  <c r="L6943" i="3"/>
  <c r="L6942" i="3"/>
  <c r="L6941" i="3"/>
  <c r="L6940" i="3"/>
  <c r="L6939" i="3"/>
  <c r="L6938" i="3"/>
  <c r="L6937" i="3"/>
  <c r="L6936" i="3"/>
  <c r="L6935" i="3"/>
  <c r="L6934" i="3"/>
  <c r="L6933" i="3"/>
  <c r="L6932" i="3"/>
  <c r="L6931" i="3"/>
  <c r="L6930" i="3"/>
  <c r="L6929" i="3"/>
  <c r="L6928" i="3"/>
  <c r="L6927" i="3"/>
  <c r="L6926" i="3"/>
  <c r="L6925" i="3"/>
  <c r="L6924" i="3"/>
  <c r="L6923" i="3"/>
  <c r="L6922" i="3"/>
  <c r="L6921" i="3"/>
  <c r="L6920" i="3"/>
  <c r="L6919" i="3"/>
  <c r="L6918" i="3"/>
  <c r="L6917" i="3"/>
  <c r="L6916" i="3"/>
  <c r="L6915" i="3"/>
  <c r="L6914" i="3"/>
  <c r="L6913" i="3"/>
  <c r="L6912" i="3"/>
  <c r="L6911" i="3"/>
  <c r="L6910" i="3"/>
  <c r="L6909" i="3"/>
  <c r="L6908" i="3"/>
  <c r="L6907" i="3"/>
  <c r="L6906" i="3"/>
  <c r="L6905" i="3"/>
  <c r="L6904" i="3"/>
  <c r="L6903" i="3"/>
  <c r="L6902" i="3"/>
  <c r="L6901" i="3"/>
  <c r="L6900" i="3"/>
  <c r="L6899" i="3"/>
  <c r="L6898" i="3"/>
  <c r="L6897" i="3"/>
  <c r="L6896" i="3"/>
  <c r="L6895" i="3"/>
  <c r="L6894" i="3"/>
  <c r="L6893" i="3"/>
  <c r="L6892" i="3"/>
  <c r="L6891" i="3"/>
  <c r="L6890" i="3"/>
  <c r="L6889" i="3"/>
  <c r="L6888" i="3"/>
  <c r="L6887" i="3"/>
  <c r="L6886" i="3"/>
  <c r="L6885" i="3"/>
  <c r="L6884" i="3"/>
  <c r="L6883" i="3"/>
  <c r="L6882" i="3"/>
  <c r="L6881" i="3"/>
  <c r="L6880" i="3"/>
  <c r="L6879" i="3"/>
  <c r="L6878" i="3"/>
  <c r="L6877" i="3"/>
  <c r="L6876" i="3"/>
  <c r="L6875" i="3"/>
  <c r="L6874" i="3"/>
  <c r="L6873" i="3"/>
  <c r="L6872" i="3"/>
  <c r="L6871" i="3"/>
  <c r="L6870" i="3"/>
  <c r="L6869" i="3"/>
  <c r="L6868" i="3"/>
  <c r="L6867" i="3"/>
  <c r="L6866" i="3"/>
  <c r="L6865" i="3"/>
  <c r="L6864" i="3"/>
  <c r="L6863" i="3"/>
  <c r="L6862" i="3"/>
  <c r="L6861" i="3"/>
  <c r="L6860" i="3"/>
  <c r="L6859" i="3"/>
  <c r="L6858" i="3"/>
  <c r="L6857" i="3"/>
  <c r="L6856" i="3"/>
  <c r="L6855" i="3"/>
  <c r="L6854" i="3"/>
  <c r="L6853" i="3"/>
  <c r="L6852" i="3"/>
  <c r="L6851" i="3"/>
  <c r="L6850" i="3"/>
  <c r="L6849" i="3"/>
  <c r="L6848" i="3"/>
  <c r="L6847" i="3"/>
  <c r="L6846" i="3"/>
  <c r="L6845" i="3"/>
  <c r="L6844" i="3"/>
  <c r="L6843" i="3"/>
  <c r="L6842" i="3"/>
  <c r="L6841" i="3"/>
  <c r="L6840" i="3"/>
  <c r="L6839" i="3"/>
  <c r="L6838" i="3"/>
  <c r="L6837" i="3"/>
  <c r="L6836" i="3"/>
  <c r="L6835" i="3"/>
  <c r="L6834" i="3"/>
  <c r="L6833" i="3"/>
  <c r="L6832" i="3"/>
  <c r="L6831" i="3"/>
  <c r="L6830" i="3"/>
  <c r="L6829" i="3"/>
  <c r="L6828" i="3"/>
  <c r="L6827" i="3"/>
  <c r="L6826" i="3"/>
  <c r="L6825" i="3"/>
  <c r="L6824" i="3"/>
  <c r="L6823" i="3"/>
  <c r="L6822" i="3"/>
  <c r="L6821" i="3"/>
  <c r="L6820" i="3"/>
  <c r="L6819" i="3"/>
  <c r="L6818" i="3"/>
  <c r="L6817" i="3"/>
  <c r="L6816" i="3"/>
  <c r="L6815" i="3"/>
  <c r="L6814" i="3"/>
  <c r="L6813" i="3"/>
  <c r="L6812" i="3"/>
  <c r="L6811" i="3"/>
  <c r="L6810" i="3"/>
  <c r="L6809" i="3"/>
  <c r="L6808" i="3"/>
  <c r="L6807" i="3"/>
  <c r="L6806" i="3"/>
  <c r="L6805" i="3"/>
  <c r="L6804" i="3"/>
  <c r="L6803" i="3"/>
  <c r="L6802" i="3"/>
  <c r="L6801" i="3"/>
  <c r="L6800" i="3"/>
  <c r="L6799" i="3"/>
  <c r="L6798" i="3"/>
  <c r="L6797" i="3"/>
  <c r="L6796" i="3"/>
  <c r="L6795" i="3"/>
  <c r="L6794" i="3"/>
  <c r="L6793" i="3"/>
  <c r="L6792" i="3"/>
  <c r="L6791" i="3"/>
  <c r="L6790" i="3"/>
  <c r="L6789" i="3"/>
  <c r="L6788" i="3"/>
  <c r="L6787" i="3"/>
  <c r="L6786" i="3"/>
  <c r="L6785" i="3"/>
  <c r="L6784" i="3"/>
  <c r="L6783" i="3"/>
  <c r="L6782" i="3"/>
  <c r="L6781" i="3"/>
  <c r="L6780" i="3"/>
  <c r="L6779" i="3"/>
  <c r="L6778" i="3"/>
  <c r="L6777" i="3"/>
  <c r="L6776" i="3"/>
  <c r="L6775" i="3"/>
  <c r="L6774" i="3"/>
  <c r="L6773" i="3"/>
  <c r="L6772" i="3"/>
  <c r="L6771" i="3"/>
  <c r="L6770" i="3"/>
  <c r="L6769" i="3"/>
  <c r="L6768" i="3"/>
  <c r="L6767" i="3"/>
  <c r="L6766" i="3"/>
  <c r="L6765" i="3"/>
  <c r="L6764" i="3"/>
  <c r="L6763" i="3"/>
  <c r="L6762" i="3"/>
  <c r="L6761" i="3"/>
  <c r="L6760" i="3"/>
  <c r="L6759" i="3"/>
  <c r="L6758" i="3"/>
  <c r="L6757" i="3"/>
  <c r="L6756" i="3"/>
  <c r="L6755" i="3"/>
  <c r="L6754" i="3"/>
  <c r="L6753" i="3"/>
  <c r="L6752" i="3"/>
  <c r="L6751" i="3"/>
  <c r="L6750" i="3"/>
  <c r="L6749" i="3"/>
  <c r="L6748" i="3"/>
  <c r="L6747" i="3"/>
  <c r="L6746" i="3"/>
  <c r="L6745" i="3"/>
  <c r="L6744" i="3"/>
  <c r="L6743" i="3"/>
  <c r="L6742" i="3"/>
  <c r="L6741" i="3"/>
  <c r="L6740" i="3"/>
  <c r="L6739" i="3"/>
  <c r="L6738" i="3"/>
  <c r="L6737" i="3"/>
  <c r="L6736" i="3"/>
  <c r="L6735" i="3"/>
  <c r="L6734" i="3"/>
  <c r="L6733" i="3"/>
  <c r="L6732" i="3"/>
  <c r="L6731" i="3"/>
  <c r="L6730" i="3"/>
  <c r="L6729" i="3"/>
  <c r="L6728" i="3"/>
  <c r="L6727" i="3"/>
  <c r="L6726" i="3"/>
  <c r="L6725" i="3"/>
  <c r="L6724" i="3"/>
  <c r="L6723" i="3"/>
  <c r="L6722" i="3"/>
  <c r="L6721" i="3"/>
  <c r="L6720" i="3"/>
  <c r="L6719" i="3"/>
  <c r="L6718" i="3"/>
  <c r="L6717" i="3"/>
  <c r="L6716" i="3"/>
  <c r="L6715" i="3"/>
  <c r="L6714" i="3"/>
  <c r="L6713" i="3"/>
  <c r="L6712" i="3"/>
  <c r="L6711" i="3"/>
  <c r="L6710" i="3"/>
  <c r="L6709" i="3"/>
  <c r="L6708" i="3"/>
  <c r="L6707" i="3"/>
  <c r="L6706" i="3"/>
  <c r="L6705" i="3"/>
  <c r="L6704" i="3"/>
  <c r="L6703" i="3"/>
  <c r="L6702" i="3"/>
  <c r="L6701" i="3"/>
  <c r="L6700" i="3"/>
  <c r="L6699" i="3"/>
  <c r="L6698" i="3"/>
  <c r="L6697" i="3"/>
  <c r="L6696" i="3"/>
  <c r="L6695" i="3"/>
  <c r="L6694" i="3"/>
  <c r="L6693" i="3"/>
  <c r="L6692" i="3"/>
  <c r="L6691" i="3"/>
  <c r="L6690" i="3"/>
  <c r="L6689" i="3"/>
  <c r="L6688" i="3"/>
  <c r="L6687" i="3"/>
  <c r="L6686" i="3"/>
  <c r="L6685" i="3"/>
  <c r="L6684" i="3"/>
  <c r="L6683" i="3"/>
  <c r="L6682" i="3"/>
  <c r="L6681" i="3"/>
  <c r="L6680" i="3"/>
  <c r="L6679" i="3"/>
  <c r="L6678" i="3"/>
  <c r="L6677" i="3"/>
  <c r="L6676" i="3"/>
  <c r="L6675" i="3"/>
  <c r="L6674" i="3"/>
  <c r="L6673" i="3"/>
  <c r="L6672" i="3"/>
  <c r="L6671" i="3"/>
  <c r="L6670" i="3"/>
  <c r="L6669" i="3"/>
  <c r="L6668" i="3"/>
  <c r="L6667" i="3"/>
  <c r="L6666" i="3"/>
  <c r="L6665" i="3"/>
  <c r="L6664" i="3"/>
  <c r="L6663" i="3"/>
  <c r="L6662" i="3"/>
  <c r="L6661" i="3"/>
  <c r="L6660" i="3"/>
  <c r="L6659" i="3"/>
  <c r="L6658" i="3"/>
  <c r="L6657" i="3"/>
  <c r="L6656" i="3"/>
  <c r="L6655" i="3"/>
  <c r="L6654" i="3"/>
  <c r="L6653" i="3"/>
  <c r="L6652" i="3"/>
  <c r="L6651" i="3"/>
  <c r="L6650" i="3"/>
  <c r="L6649" i="3"/>
  <c r="L6648" i="3"/>
  <c r="L6647" i="3"/>
  <c r="L6646" i="3"/>
  <c r="L6645" i="3"/>
  <c r="L6644" i="3"/>
  <c r="L6643" i="3"/>
  <c r="L6642" i="3"/>
  <c r="L6641" i="3"/>
  <c r="L6640" i="3"/>
  <c r="L6639" i="3"/>
  <c r="L6638" i="3"/>
  <c r="L6637" i="3"/>
  <c r="L6636" i="3"/>
  <c r="L6635" i="3"/>
  <c r="L6634" i="3"/>
  <c r="L6633" i="3"/>
  <c r="L6632" i="3"/>
  <c r="L6631" i="3"/>
  <c r="L6630" i="3"/>
  <c r="L6629" i="3"/>
  <c r="L6628" i="3"/>
  <c r="L6627" i="3"/>
  <c r="L6626" i="3"/>
  <c r="L6625" i="3"/>
  <c r="L6624" i="3"/>
  <c r="L6623" i="3"/>
  <c r="L6622" i="3"/>
  <c r="L6621" i="3"/>
  <c r="L6620" i="3"/>
  <c r="L6619" i="3"/>
  <c r="L6618" i="3"/>
  <c r="L6617" i="3"/>
  <c r="L6616" i="3"/>
  <c r="L6615" i="3"/>
  <c r="L6614" i="3"/>
  <c r="L6613" i="3"/>
  <c r="L6612" i="3"/>
  <c r="L6611" i="3"/>
  <c r="L6610" i="3"/>
  <c r="L6609" i="3"/>
  <c r="L6608" i="3"/>
  <c r="L6607" i="3"/>
  <c r="L6606" i="3"/>
  <c r="L6605" i="3"/>
  <c r="L6604" i="3"/>
  <c r="L6603" i="3"/>
  <c r="L6602" i="3"/>
  <c r="L6601" i="3"/>
  <c r="L6600" i="3"/>
  <c r="L6599" i="3"/>
  <c r="L6598" i="3"/>
  <c r="L6597" i="3"/>
  <c r="L6596" i="3"/>
  <c r="L6595" i="3"/>
  <c r="L6594" i="3"/>
  <c r="L6593" i="3"/>
  <c r="L6592" i="3"/>
  <c r="L6591" i="3"/>
  <c r="L6590" i="3"/>
  <c r="L6589" i="3"/>
  <c r="L6588" i="3"/>
  <c r="L6587" i="3"/>
  <c r="L6586" i="3"/>
  <c r="L6585" i="3"/>
  <c r="L6584" i="3"/>
  <c r="L6583" i="3"/>
  <c r="L6582" i="3"/>
  <c r="L6581" i="3"/>
  <c r="L6580" i="3"/>
  <c r="L6579" i="3"/>
  <c r="L6578" i="3"/>
  <c r="L6577" i="3"/>
  <c r="L6576" i="3"/>
  <c r="L6575" i="3"/>
  <c r="L6574" i="3"/>
  <c r="L6573" i="3"/>
  <c r="L6572" i="3"/>
  <c r="L6571" i="3"/>
  <c r="L6570" i="3"/>
  <c r="L6569" i="3"/>
  <c r="L6568" i="3"/>
  <c r="L6567" i="3"/>
  <c r="L6566" i="3"/>
  <c r="L6565" i="3"/>
  <c r="L6564" i="3"/>
  <c r="L6563" i="3"/>
  <c r="L6562" i="3"/>
  <c r="L6561" i="3"/>
  <c r="L6560" i="3"/>
  <c r="L6559" i="3"/>
  <c r="L6558" i="3"/>
  <c r="L6557" i="3"/>
  <c r="L6556" i="3"/>
  <c r="L6555" i="3"/>
  <c r="L6554" i="3"/>
  <c r="L6553" i="3"/>
  <c r="L6552" i="3"/>
  <c r="L6551" i="3"/>
  <c r="L6550" i="3"/>
  <c r="L6549" i="3"/>
  <c r="L6548" i="3"/>
  <c r="L6547" i="3"/>
  <c r="L6546" i="3"/>
  <c r="L6545" i="3"/>
  <c r="L6544" i="3"/>
  <c r="L6543" i="3"/>
  <c r="L6542" i="3"/>
  <c r="L6541" i="3"/>
  <c r="L6540" i="3"/>
  <c r="L6539" i="3"/>
  <c r="L6538" i="3"/>
  <c r="L6537" i="3"/>
  <c r="L6536" i="3"/>
  <c r="L6535" i="3"/>
  <c r="L6534" i="3"/>
  <c r="L6533" i="3"/>
  <c r="L6532" i="3"/>
  <c r="L6531" i="3"/>
  <c r="L6530" i="3"/>
  <c r="L6529" i="3"/>
  <c r="L6528" i="3"/>
  <c r="L6527" i="3"/>
  <c r="L6526" i="3"/>
  <c r="L6525" i="3"/>
  <c r="L6524" i="3"/>
  <c r="L6523" i="3"/>
  <c r="L6522" i="3"/>
  <c r="L6521" i="3"/>
  <c r="L6520" i="3"/>
  <c r="L6519" i="3"/>
  <c r="L6518" i="3"/>
  <c r="L6517" i="3"/>
  <c r="L6516" i="3"/>
  <c r="L6515" i="3"/>
  <c r="L6514" i="3"/>
  <c r="L6513" i="3"/>
  <c r="L6512" i="3"/>
  <c r="L6511" i="3"/>
  <c r="L6510" i="3"/>
  <c r="L6509" i="3"/>
  <c r="L6508" i="3"/>
  <c r="L6507" i="3"/>
  <c r="L6506" i="3"/>
  <c r="L6505" i="3"/>
  <c r="L6504" i="3"/>
  <c r="L6503" i="3"/>
  <c r="L6502" i="3"/>
  <c r="L6501" i="3"/>
  <c r="L6500" i="3"/>
  <c r="L6499" i="3"/>
  <c r="L6498" i="3"/>
  <c r="L6497" i="3"/>
  <c r="L6496" i="3"/>
  <c r="L6495" i="3"/>
  <c r="L6494" i="3"/>
  <c r="L6493" i="3"/>
  <c r="L6492" i="3"/>
  <c r="L6491" i="3"/>
  <c r="L6490" i="3"/>
  <c r="L6489" i="3"/>
  <c r="L6488" i="3"/>
  <c r="L6487" i="3"/>
  <c r="L6486" i="3"/>
  <c r="L6485" i="3"/>
  <c r="L6484" i="3"/>
  <c r="L6483" i="3"/>
  <c r="L6482" i="3"/>
  <c r="L6481" i="3"/>
  <c r="L6480" i="3"/>
  <c r="L6479" i="3"/>
  <c r="L6478" i="3"/>
  <c r="L6477" i="3"/>
  <c r="L6476" i="3"/>
  <c r="L6475" i="3"/>
  <c r="L6474" i="3"/>
  <c r="L6473" i="3"/>
  <c r="L6472" i="3"/>
  <c r="L6471" i="3"/>
  <c r="L6470" i="3"/>
  <c r="L6469" i="3"/>
  <c r="L6468" i="3"/>
  <c r="L6467" i="3"/>
  <c r="L6466" i="3"/>
  <c r="L6465" i="3"/>
  <c r="L6464" i="3"/>
  <c r="L6463" i="3"/>
  <c r="L6462" i="3"/>
  <c r="L6461" i="3"/>
  <c r="L6460" i="3"/>
  <c r="L6459" i="3"/>
  <c r="L6458" i="3"/>
  <c r="L6457" i="3"/>
  <c r="L6456" i="3"/>
  <c r="L6455" i="3"/>
  <c r="L6454" i="3"/>
  <c r="L6453" i="3"/>
  <c r="L6452" i="3"/>
  <c r="L6451" i="3"/>
  <c r="L6450" i="3"/>
  <c r="L6449" i="3"/>
  <c r="L6448" i="3"/>
  <c r="L6447" i="3"/>
  <c r="L6446" i="3"/>
  <c r="L6445" i="3"/>
  <c r="L6444" i="3"/>
  <c r="L6443" i="3"/>
  <c r="L6442" i="3"/>
  <c r="L6441" i="3"/>
  <c r="L6440" i="3"/>
  <c r="L6439" i="3"/>
  <c r="L6438" i="3"/>
  <c r="L6437" i="3"/>
  <c r="L6436" i="3"/>
  <c r="L6435" i="3"/>
  <c r="L6434" i="3"/>
  <c r="L6433" i="3"/>
  <c r="L6432" i="3"/>
  <c r="L6431" i="3"/>
  <c r="L6430" i="3"/>
  <c r="L6429" i="3"/>
  <c r="L6428" i="3"/>
  <c r="L6427" i="3"/>
  <c r="L6426" i="3"/>
  <c r="L6425" i="3"/>
  <c r="L6424" i="3"/>
  <c r="L6423" i="3"/>
  <c r="L6422" i="3"/>
  <c r="L6421" i="3"/>
  <c r="L6420" i="3"/>
  <c r="L6419" i="3"/>
  <c r="L6418" i="3"/>
  <c r="L6417" i="3"/>
  <c r="L6416" i="3"/>
  <c r="L6415" i="3"/>
  <c r="L6414" i="3"/>
  <c r="L6413" i="3"/>
  <c r="L6412" i="3"/>
  <c r="L6411" i="3"/>
  <c r="L6410" i="3"/>
  <c r="L6409" i="3"/>
  <c r="L6408" i="3"/>
  <c r="L6407" i="3"/>
  <c r="L6406" i="3"/>
  <c r="L6405" i="3"/>
  <c r="L6404" i="3"/>
  <c r="L6403" i="3"/>
  <c r="L6402" i="3"/>
  <c r="L6401" i="3"/>
  <c r="L6400" i="3"/>
  <c r="L6399" i="3"/>
  <c r="L6398" i="3"/>
  <c r="L6397" i="3"/>
  <c r="L6396" i="3"/>
  <c r="L6395" i="3"/>
  <c r="L6394" i="3"/>
  <c r="L6393" i="3"/>
  <c r="L6392" i="3"/>
  <c r="L6391" i="3"/>
  <c r="L6390" i="3"/>
  <c r="L6389" i="3"/>
  <c r="L6388" i="3"/>
  <c r="L6387" i="3"/>
  <c r="L6386" i="3"/>
  <c r="L6385" i="3"/>
  <c r="L6384" i="3"/>
  <c r="L6383" i="3"/>
  <c r="L6382" i="3"/>
  <c r="L6381" i="3"/>
  <c r="L6380" i="3"/>
  <c r="L6379" i="3"/>
  <c r="L6378" i="3"/>
  <c r="L6377" i="3"/>
  <c r="L6376" i="3"/>
  <c r="L6375" i="3"/>
  <c r="L6374" i="3"/>
  <c r="L6373" i="3"/>
  <c r="L6372" i="3"/>
  <c r="L6371" i="3"/>
  <c r="L6370" i="3"/>
  <c r="L6369" i="3"/>
  <c r="L6368" i="3"/>
  <c r="L6367" i="3"/>
  <c r="L6366" i="3"/>
  <c r="L6365" i="3"/>
  <c r="L6364" i="3"/>
  <c r="L6363" i="3"/>
  <c r="L6362" i="3"/>
  <c r="L6361" i="3"/>
  <c r="L6360" i="3"/>
  <c r="L6359" i="3"/>
  <c r="L6358" i="3"/>
  <c r="L6357" i="3"/>
  <c r="L6356" i="3"/>
  <c r="L6355" i="3"/>
  <c r="L6354" i="3"/>
  <c r="L6353" i="3"/>
  <c r="L6352" i="3"/>
  <c r="L6351" i="3"/>
  <c r="L6350" i="3"/>
  <c r="L6349" i="3"/>
  <c r="L6348" i="3"/>
  <c r="L6347" i="3"/>
  <c r="L6346" i="3"/>
  <c r="L6345" i="3"/>
  <c r="L6344" i="3"/>
  <c r="L6343" i="3"/>
  <c r="L6342" i="3"/>
  <c r="L6341" i="3"/>
  <c r="L6340" i="3"/>
  <c r="L6339" i="3"/>
  <c r="L6338" i="3"/>
  <c r="L6337" i="3"/>
  <c r="L6336" i="3"/>
  <c r="L6335" i="3"/>
  <c r="L6334" i="3"/>
  <c r="L6333" i="3"/>
  <c r="L6332" i="3"/>
  <c r="L6331" i="3"/>
  <c r="L6330" i="3"/>
  <c r="L6329" i="3"/>
  <c r="L6328" i="3"/>
  <c r="L6327" i="3"/>
  <c r="L6326" i="3"/>
  <c r="L6325" i="3"/>
  <c r="L6324" i="3"/>
  <c r="L6323" i="3"/>
  <c r="L6322" i="3"/>
  <c r="L6321" i="3"/>
  <c r="L6320" i="3"/>
  <c r="L6319" i="3"/>
  <c r="L6318" i="3"/>
  <c r="L6317" i="3"/>
  <c r="L6316" i="3"/>
  <c r="L6315" i="3"/>
  <c r="L6314" i="3"/>
  <c r="L6313" i="3"/>
  <c r="L6312" i="3"/>
  <c r="L6311" i="3"/>
  <c r="L6310" i="3"/>
  <c r="L6309" i="3"/>
  <c r="L6308" i="3"/>
  <c r="L6307" i="3"/>
  <c r="L6306" i="3"/>
  <c r="L6305" i="3"/>
  <c r="L6304" i="3"/>
  <c r="L6303" i="3"/>
  <c r="L6302" i="3"/>
  <c r="L6301" i="3"/>
  <c r="L6300" i="3"/>
  <c r="L6299" i="3"/>
  <c r="L6298" i="3"/>
  <c r="L6297" i="3"/>
  <c r="L6296" i="3"/>
  <c r="L6295" i="3"/>
  <c r="L6294" i="3"/>
  <c r="L6293" i="3"/>
  <c r="L6292" i="3"/>
  <c r="L6291" i="3"/>
  <c r="L6290" i="3"/>
  <c r="L6289" i="3"/>
  <c r="L6288" i="3"/>
  <c r="L6287" i="3"/>
  <c r="L6286" i="3"/>
  <c r="L6285" i="3"/>
  <c r="L6284" i="3"/>
  <c r="L6283" i="3"/>
  <c r="L6282" i="3"/>
  <c r="L6281" i="3"/>
  <c r="L6280" i="3"/>
  <c r="L6279" i="3"/>
  <c r="L6278" i="3"/>
  <c r="L6277" i="3"/>
  <c r="L6276" i="3"/>
  <c r="L6275" i="3"/>
  <c r="L6274" i="3"/>
  <c r="L6273" i="3"/>
  <c r="L6272" i="3"/>
  <c r="L6271" i="3"/>
  <c r="L6270" i="3"/>
  <c r="L6269" i="3"/>
  <c r="L6268" i="3"/>
  <c r="L6267" i="3"/>
  <c r="L6266" i="3"/>
  <c r="L6265" i="3"/>
  <c r="L6264" i="3"/>
  <c r="L6263" i="3"/>
  <c r="L6262" i="3"/>
  <c r="L6261" i="3"/>
  <c r="L6260" i="3"/>
  <c r="L6259" i="3"/>
  <c r="L6258" i="3"/>
  <c r="L6257" i="3"/>
  <c r="L6256" i="3"/>
  <c r="L6255" i="3"/>
  <c r="L6254" i="3"/>
  <c r="L6253" i="3"/>
  <c r="L6252" i="3"/>
  <c r="L6251" i="3"/>
  <c r="L6250" i="3"/>
  <c r="L6249" i="3"/>
  <c r="L6248" i="3"/>
  <c r="L6247" i="3"/>
  <c r="L6246" i="3"/>
  <c r="L6245" i="3"/>
  <c r="L6244" i="3"/>
  <c r="L6243" i="3"/>
  <c r="L6242" i="3"/>
  <c r="L6241" i="3"/>
  <c r="L6240" i="3"/>
  <c r="L6239" i="3"/>
  <c r="L6238" i="3"/>
  <c r="L6237" i="3"/>
  <c r="L6236" i="3"/>
  <c r="L6235" i="3"/>
  <c r="L6234" i="3"/>
  <c r="L6233" i="3"/>
  <c r="L6232" i="3"/>
  <c r="L6231" i="3"/>
  <c r="L6230" i="3"/>
  <c r="L6229" i="3"/>
  <c r="L6228" i="3"/>
  <c r="L6227" i="3"/>
  <c r="L6226" i="3"/>
  <c r="L6225" i="3"/>
  <c r="L6224" i="3"/>
  <c r="L6223" i="3"/>
  <c r="L6222" i="3"/>
  <c r="L6221" i="3"/>
  <c r="L6220" i="3"/>
  <c r="L6219" i="3"/>
  <c r="L6218" i="3"/>
  <c r="L6217" i="3"/>
  <c r="L6216" i="3"/>
  <c r="L6215" i="3"/>
  <c r="L6214" i="3"/>
  <c r="L6213" i="3"/>
  <c r="L6212" i="3"/>
  <c r="L6211" i="3"/>
  <c r="L6210" i="3"/>
  <c r="L6209" i="3"/>
  <c r="L6208" i="3"/>
  <c r="L6207" i="3"/>
  <c r="L6206" i="3"/>
  <c r="L6205" i="3"/>
  <c r="L6204" i="3"/>
  <c r="L6203" i="3"/>
  <c r="L6202" i="3"/>
  <c r="L6201" i="3"/>
  <c r="L6200" i="3"/>
  <c r="L6199" i="3"/>
  <c r="L6198" i="3"/>
  <c r="L6197" i="3"/>
  <c r="L6196" i="3"/>
  <c r="L6195" i="3"/>
  <c r="L6194" i="3"/>
  <c r="L6193" i="3"/>
  <c r="L6192" i="3"/>
  <c r="L6191" i="3"/>
  <c r="L6190" i="3"/>
  <c r="L6189" i="3"/>
  <c r="L6188" i="3"/>
  <c r="L6187" i="3"/>
  <c r="L6186" i="3"/>
  <c r="L6185" i="3"/>
  <c r="L6184" i="3"/>
  <c r="L6183" i="3"/>
  <c r="L6182" i="3"/>
  <c r="L6181" i="3"/>
  <c r="L6180" i="3"/>
  <c r="L6179" i="3"/>
  <c r="L6178" i="3"/>
  <c r="L6177" i="3"/>
  <c r="L6176" i="3"/>
  <c r="L6175" i="3"/>
  <c r="L6174" i="3"/>
  <c r="L6173" i="3"/>
  <c r="L6172" i="3"/>
  <c r="L6171" i="3"/>
  <c r="L6170" i="3"/>
  <c r="L6169" i="3"/>
  <c r="L6168" i="3"/>
  <c r="L6167" i="3"/>
  <c r="L6166" i="3"/>
  <c r="L6165" i="3"/>
  <c r="L6164" i="3"/>
  <c r="L6163" i="3"/>
  <c r="L6162" i="3"/>
  <c r="L6161" i="3"/>
  <c r="L6160" i="3"/>
  <c r="L6159" i="3"/>
  <c r="L6158" i="3"/>
  <c r="L6157" i="3"/>
  <c r="L6156" i="3"/>
  <c r="L6155" i="3"/>
  <c r="L6154" i="3"/>
  <c r="L6153" i="3"/>
  <c r="L6152" i="3"/>
  <c r="L6151" i="3"/>
  <c r="L6150" i="3"/>
  <c r="L6149" i="3"/>
  <c r="L6148" i="3"/>
  <c r="L6147" i="3"/>
  <c r="L6146" i="3"/>
  <c r="L6145" i="3"/>
  <c r="L6144" i="3"/>
  <c r="L6143" i="3"/>
  <c r="L6142" i="3"/>
  <c r="L6141" i="3"/>
  <c r="L6140" i="3"/>
  <c r="L6139" i="3"/>
  <c r="L6138" i="3"/>
  <c r="L6137" i="3"/>
  <c r="L6136" i="3"/>
  <c r="L6135" i="3"/>
  <c r="L6134" i="3"/>
  <c r="L6133" i="3"/>
  <c r="L6132" i="3"/>
  <c r="L6131" i="3"/>
  <c r="L6130" i="3"/>
  <c r="L6129" i="3"/>
  <c r="L6128" i="3"/>
  <c r="L6127" i="3"/>
  <c r="L6126" i="3"/>
  <c r="L6125" i="3"/>
  <c r="L6124" i="3"/>
  <c r="L6123" i="3"/>
  <c r="L6122" i="3"/>
  <c r="L6121" i="3"/>
  <c r="L6120" i="3"/>
  <c r="L6119" i="3"/>
  <c r="L6118" i="3"/>
  <c r="L6117" i="3"/>
  <c r="L6116" i="3"/>
  <c r="L6115" i="3"/>
  <c r="L6114" i="3"/>
  <c r="L6113" i="3"/>
  <c r="L6112" i="3"/>
  <c r="L6111" i="3"/>
  <c r="L6110" i="3"/>
  <c r="L6109" i="3"/>
  <c r="L6108" i="3"/>
  <c r="L6107" i="3"/>
  <c r="L6106" i="3"/>
  <c r="L6105" i="3"/>
  <c r="L6104" i="3"/>
  <c r="L6103" i="3"/>
  <c r="L6102" i="3"/>
  <c r="L6101" i="3"/>
  <c r="L6100" i="3"/>
  <c r="L6099" i="3"/>
  <c r="L6098" i="3"/>
  <c r="L6097" i="3"/>
  <c r="L6096" i="3"/>
  <c r="L6095" i="3"/>
  <c r="L6094" i="3"/>
  <c r="L6093" i="3"/>
  <c r="L6092" i="3"/>
  <c r="L6091" i="3"/>
  <c r="L6090" i="3"/>
  <c r="L6089" i="3"/>
  <c r="L6088" i="3"/>
  <c r="L6087" i="3"/>
  <c r="L6086" i="3"/>
  <c r="L6085" i="3"/>
  <c r="L6084" i="3"/>
  <c r="L6083" i="3"/>
  <c r="L6082" i="3"/>
  <c r="L6081" i="3"/>
  <c r="L6080" i="3"/>
  <c r="L6079" i="3"/>
  <c r="L6078" i="3"/>
  <c r="L6077" i="3"/>
  <c r="L6076" i="3"/>
  <c r="L6075" i="3"/>
  <c r="L6074" i="3"/>
  <c r="L6073" i="3"/>
  <c r="L6072" i="3"/>
  <c r="L6071" i="3"/>
  <c r="L6070" i="3"/>
  <c r="L6069" i="3"/>
  <c r="L6068" i="3"/>
  <c r="L6067" i="3"/>
  <c r="L6066" i="3"/>
  <c r="L6065" i="3"/>
  <c r="L6064" i="3"/>
  <c r="L6063" i="3"/>
  <c r="L6062" i="3"/>
  <c r="L6061" i="3"/>
  <c r="L6060" i="3"/>
  <c r="L6059" i="3"/>
  <c r="L6058" i="3"/>
  <c r="L6057" i="3"/>
  <c r="L6056" i="3"/>
  <c r="L6055" i="3"/>
  <c r="L6054" i="3"/>
  <c r="L6053" i="3"/>
  <c r="L6052" i="3"/>
  <c r="L6051" i="3"/>
  <c r="L6050" i="3"/>
  <c r="L6049" i="3"/>
  <c r="L6048" i="3"/>
  <c r="L6047" i="3"/>
  <c r="L6046" i="3"/>
  <c r="L6045" i="3"/>
  <c r="L6044" i="3"/>
  <c r="L6043" i="3"/>
  <c r="L6042" i="3"/>
  <c r="L6041" i="3"/>
  <c r="L6040" i="3"/>
  <c r="L6039" i="3"/>
  <c r="L6038" i="3"/>
  <c r="L6037" i="3"/>
  <c r="L6036" i="3"/>
  <c r="L6035" i="3"/>
  <c r="L6034" i="3"/>
  <c r="L6033" i="3"/>
  <c r="L6032" i="3"/>
  <c r="L6031" i="3"/>
  <c r="L6030" i="3"/>
  <c r="L6029" i="3"/>
  <c r="L6028" i="3"/>
  <c r="L6027" i="3"/>
  <c r="L6026" i="3"/>
  <c r="L6025" i="3"/>
  <c r="L6024" i="3"/>
  <c r="L6023" i="3"/>
  <c r="L6022" i="3"/>
  <c r="L6021" i="3"/>
  <c r="L6020" i="3"/>
  <c r="L6019" i="3"/>
  <c r="L6018" i="3"/>
  <c r="L6017" i="3"/>
  <c r="L6016" i="3"/>
  <c r="L6015" i="3"/>
  <c r="L6014" i="3"/>
  <c r="L6013" i="3"/>
  <c r="L6012" i="3"/>
  <c r="L6011" i="3"/>
  <c r="L6010" i="3"/>
  <c r="L6009" i="3"/>
  <c r="L6008" i="3"/>
  <c r="L6007" i="3"/>
  <c r="L6006" i="3"/>
  <c r="L6005" i="3"/>
  <c r="L6004" i="3"/>
  <c r="L6003" i="3"/>
  <c r="L6002" i="3"/>
  <c r="L6001" i="3"/>
  <c r="L6000" i="3"/>
  <c r="L5999" i="3"/>
  <c r="L5998" i="3"/>
  <c r="L5997" i="3"/>
  <c r="L5996" i="3"/>
  <c r="L5995" i="3"/>
  <c r="L5994" i="3"/>
  <c r="L5993" i="3"/>
  <c r="L5992" i="3"/>
  <c r="L5991" i="3"/>
  <c r="L5990" i="3"/>
  <c r="L5989" i="3"/>
  <c r="L5988" i="3"/>
  <c r="L5987" i="3"/>
  <c r="L5986" i="3"/>
  <c r="L5985" i="3"/>
  <c r="L5984" i="3"/>
  <c r="L5983" i="3"/>
  <c r="L5982" i="3"/>
  <c r="L5981" i="3"/>
  <c r="L5980" i="3"/>
  <c r="L5979" i="3"/>
  <c r="L5978" i="3"/>
  <c r="L5977" i="3"/>
  <c r="L5976" i="3"/>
  <c r="L5975" i="3"/>
  <c r="L5974" i="3"/>
  <c r="L5973" i="3"/>
  <c r="L5972" i="3"/>
  <c r="L5971" i="3"/>
  <c r="L5970" i="3"/>
  <c r="L5969" i="3"/>
  <c r="L5968" i="3"/>
  <c r="L5967" i="3"/>
  <c r="L5966" i="3"/>
  <c r="L5965" i="3"/>
  <c r="L5964" i="3"/>
  <c r="L5963" i="3"/>
  <c r="L5962" i="3"/>
  <c r="L5961" i="3"/>
  <c r="L5960" i="3"/>
  <c r="L5959" i="3"/>
  <c r="L5958" i="3"/>
  <c r="L5957" i="3"/>
  <c r="L5956" i="3"/>
  <c r="L5955" i="3"/>
  <c r="L5954" i="3"/>
  <c r="L5953" i="3"/>
  <c r="L5952" i="3"/>
  <c r="L5951" i="3"/>
  <c r="L5950" i="3"/>
  <c r="L5949" i="3"/>
  <c r="L5948" i="3"/>
  <c r="L5947" i="3"/>
  <c r="L5946" i="3"/>
  <c r="L5945" i="3"/>
  <c r="L5944" i="3"/>
  <c r="L5943" i="3"/>
  <c r="L5942" i="3"/>
  <c r="L5941" i="3"/>
  <c r="L5940" i="3"/>
  <c r="L5939" i="3"/>
  <c r="L5938" i="3"/>
  <c r="L5937" i="3"/>
  <c r="L5936" i="3"/>
  <c r="L5935" i="3"/>
  <c r="L5934" i="3"/>
  <c r="L5933" i="3"/>
  <c r="L5932" i="3"/>
  <c r="L5931" i="3"/>
  <c r="L5930" i="3"/>
  <c r="L5929" i="3"/>
  <c r="L5928" i="3"/>
  <c r="L5927" i="3"/>
  <c r="L5926" i="3"/>
  <c r="L5925" i="3"/>
  <c r="L5924" i="3"/>
  <c r="L5923" i="3"/>
  <c r="L5922" i="3"/>
  <c r="L5921" i="3"/>
  <c r="L5920" i="3"/>
  <c r="L5919" i="3"/>
  <c r="L5918" i="3"/>
  <c r="L5917" i="3"/>
  <c r="L5916" i="3"/>
  <c r="L5915" i="3"/>
  <c r="L5914" i="3"/>
  <c r="L5913" i="3"/>
  <c r="L5912" i="3"/>
  <c r="L5911" i="3"/>
  <c r="L5910" i="3"/>
  <c r="L5909" i="3"/>
  <c r="L5908" i="3"/>
  <c r="L5907" i="3"/>
  <c r="L5906" i="3"/>
  <c r="L5905" i="3"/>
  <c r="L5904" i="3"/>
  <c r="L5903" i="3"/>
  <c r="L5902" i="3"/>
  <c r="L5901" i="3"/>
  <c r="L5900" i="3"/>
  <c r="L5899" i="3"/>
  <c r="L5898" i="3"/>
  <c r="L5897" i="3"/>
  <c r="L5896" i="3"/>
  <c r="L5895" i="3"/>
  <c r="L5894" i="3"/>
  <c r="L5893" i="3"/>
  <c r="L5892" i="3"/>
  <c r="L5891" i="3"/>
  <c r="L5890" i="3"/>
  <c r="L5889" i="3"/>
  <c r="L5888" i="3"/>
  <c r="L5887" i="3"/>
  <c r="L5886" i="3"/>
  <c r="L5885" i="3"/>
  <c r="L5884" i="3"/>
  <c r="L5883" i="3"/>
  <c r="L5882" i="3"/>
  <c r="L5881" i="3"/>
  <c r="L5880" i="3"/>
  <c r="L5879" i="3"/>
  <c r="L5878" i="3"/>
  <c r="L5877" i="3"/>
  <c r="L5876" i="3"/>
  <c r="L5875" i="3"/>
  <c r="L5874" i="3"/>
  <c r="L5873" i="3"/>
  <c r="L5872" i="3"/>
  <c r="L5871" i="3"/>
  <c r="L5870" i="3"/>
  <c r="L5869" i="3"/>
  <c r="L5868" i="3"/>
  <c r="L5867" i="3"/>
  <c r="L5866" i="3"/>
  <c r="L5865" i="3"/>
  <c r="L5864" i="3"/>
  <c r="L5863" i="3"/>
  <c r="L5862" i="3"/>
  <c r="L5861" i="3"/>
  <c r="L5860" i="3"/>
  <c r="L5859" i="3"/>
  <c r="L5858" i="3"/>
  <c r="L5857" i="3"/>
  <c r="L5856" i="3"/>
  <c r="L5855" i="3"/>
  <c r="L5854" i="3"/>
  <c r="L5853" i="3"/>
  <c r="L5852" i="3"/>
  <c r="L5851" i="3"/>
  <c r="L5850" i="3"/>
  <c r="L5849" i="3"/>
  <c r="L5848" i="3"/>
  <c r="L5847" i="3"/>
  <c r="L5846" i="3"/>
  <c r="L5845" i="3"/>
  <c r="L5844" i="3"/>
  <c r="L5843" i="3"/>
  <c r="L5842" i="3"/>
  <c r="L5841" i="3"/>
  <c r="L5840" i="3"/>
  <c r="L5839" i="3"/>
  <c r="L5838" i="3"/>
  <c r="L5837" i="3"/>
  <c r="L5836" i="3"/>
  <c r="L5835" i="3"/>
  <c r="L5834" i="3"/>
  <c r="L5833" i="3"/>
  <c r="L5832" i="3"/>
  <c r="L5831" i="3"/>
  <c r="L5830" i="3"/>
  <c r="L5829" i="3"/>
  <c r="L5828" i="3"/>
  <c r="L5827" i="3"/>
  <c r="L5826" i="3"/>
  <c r="L5825" i="3"/>
  <c r="L5824" i="3"/>
  <c r="L5823" i="3"/>
  <c r="L5822" i="3"/>
  <c r="L5821" i="3"/>
  <c r="L5820" i="3"/>
  <c r="L5819" i="3"/>
  <c r="L5818" i="3"/>
  <c r="L5817" i="3"/>
  <c r="L5816" i="3"/>
  <c r="L5815" i="3"/>
  <c r="L5814" i="3"/>
  <c r="L5813" i="3"/>
  <c r="L5812" i="3"/>
  <c r="L5811" i="3"/>
  <c r="L5810" i="3"/>
  <c r="L5809" i="3"/>
  <c r="L5808" i="3"/>
  <c r="L5807" i="3"/>
  <c r="L5806" i="3"/>
  <c r="L5805" i="3"/>
  <c r="L5804" i="3"/>
  <c r="L5803" i="3"/>
  <c r="L5802" i="3"/>
  <c r="L5801" i="3"/>
  <c r="L5800" i="3"/>
  <c r="L5799" i="3"/>
  <c r="L5798" i="3"/>
  <c r="L5797" i="3"/>
  <c r="L5796" i="3"/>
  <c r="L5795" i="3"/>
  <c r="L5794" i="3"/>
  <c r="L5793" i="3"/>
  <c r="L5792" i="3"/>
  <c r="L5791" i="3"/>
  <c r="L5790" i="3"/>
  <c r="L5789" i="3"/>
  <c r="L5788" i="3"/>
  <c r="L5787" i="3"/>
  <c r="L5786" i="3"/>
  <c r="L5785" i="3"/>
  <c r="L5784" i="3"/>
  <c r="L5783" i="3"/>
  <c r="L5782" i="3"/>
  <c r="L5781" i="3"/>
  <c r="L5780" i="3"/>
  <c r="L5779" i="3"/>
  <c r="L5778" i="3"/>
  <c r="L5777" i="3"/>
  <c r="L5776" i="3"/>
  <c r="L5775" i="3"/>
  <c r="L5774" i="3"/>
  <c r="L5773" i="3"/>
  <c r="L5772" i="3"/>
  <c r="L5771" i="3"/>
  <c r="L5770" i="3"/>
  <c r="L5769" i="3"/>
  <c r="L5768" i="3"/>
  <c r="L5767" i="3"/>
  <c r="L5766" i="3"/>
  <c r="L5765" i="3"/>
  <c r="L5764" i="3"/>
  <c r="L5763" i="3"/>
  <c r="L5762" i="3"/>
  <c r="L5761" i="3"/>
  <c r="L5760" i="3"/>
  <c r="L5759" i="3"/>
  <c r="L5758" i="3"/>
  <c r="L5757" i="3"/>
  <c r="L5756" i="3"/>
  <c r="L5755" i="3"/>
  <c r="L5754" i="3"/>
  <c r="L5753" i="3"/>
  <c r="L5752" i="3"/>
  <c r="L5751" i="3"/>
  <c r="L5750" i="3"/>
  <c r="L5749" i="3"/>
  <c r="L5748" i="3"/>
  <c r="L5747" i="3"/>
  <c r="L5746" i="3"/>
  <c r="L5745" i="3"/>
  <c r="L5744" i="3"/>
  <c r="L5743" i="3"/>
  <c r="L5742" i="3"/>
  <c r="L5741" i="3"/>
  <c r="L5740" i="3"/>
  <c r="L5739" i="3"/>
  <c r="L5738" i="3"/>
  <c r="L5737" i="3"/>
  <c r="L5736" i="3"/>
  <c r="L5735" i="3"/>
  <c r="L5734" i="3"/>
  <c r="L5733" i="3"/>
  <c r="L5732" i="3"/>
  <c r="L5731" i="3"/>
  <c r="L5730" i="3"/>
  <c r="L5729" i="3"/>
  <c r="L5728" i="3"/>
  <c r="L5727" i="3"/>
  <c r="L5726" i="3"/>
  <c r="L5725" i="3"/>
  <c r="L5724" i="3"/>
  <c r="L5723" i="3"/>
  <c r="L5722" i="3"/>
  <c r="L5721" i="3"/>
  <c r="L5720" i="3"/>
  <c r="L5719" i="3"/>
  <c r="L5718" i="3"/>
  <c r="L5717" i="3"/>
  <c r="L5716" i="3"/>
  <c r="L5715" i="3"/>
  <c r="L5714" i="3"/>
  <c r="L5713" i="3"/>
  <c r="L5712" i="3"/>
  <c r="L5711" i="3"/>
  <c r="L5710" i="3"/>
  <c r="L5709" i="3"/>
  <c r="L5708" i="3"/>
  <c r="L5707" i="3"/>
  <c r="L5706" i="3"/>
  <c r="L5705" i="3"/>
  <c r="L5704" i="3"/>
  <c r="L5703" i="3"/>
  <c r="L5702" i="3"/>
  <c r="L5701" i="3"/>
  <c r="L5700" i="3"/>
  <c r="L5699" i="3"/>
  <c r="L5698" i="3"/>
  <c r="L5697" i="3"/>
  <c r="L5696" i="3"/>
  <c r="L5695" i="3"/>
  <c r="L5694" i="3"/>
  <c r="L5693" i="3"/>
  <c r="L5692" i="3"/>
  <c r="L5691" i="3"/>
  <c r="L5690" i="3"/>
  <c r="L5689" i="3"/>
  <c r="L5688" i="3"/>
  <c r="L5687" i="3"/>
  <c r="L5686" i="3"/>
  <c r="L5685" i="3"/>
  <c r="L5684" i="3"/>
  <c r="L5683" i="3"/>
  <c r="L5682" i="3"/>
  <c r="L5681" i="3"/>
  <c r="L5680" i="3"/>
  <c r="L5679" i="3"/>
  <c r="L5678" i="3"/>
  <c r="L5677" i="3"/>
  <c r="L5676" i="3"/>
  <c r="L5675" i="3"/>
  <c r="L5674" i="3"/>
  <c r="L5673" i="3"/>
  <c r="L5672" i="3"/>
  <c r="L5671" i="3"/>
  <c r="L5670" i="3"/>
  <c r="L5669" i="3"/>
  <c r="L5668" i="3"/>
  <c r="L5667" i="3"/>
  <c r="L5666" i="3"/>
  <c r="L5665" i="3"/>
  <c r="L5664" i="3"/>
  <c r="L5663" i="3"/>
  <c r="L5662" i="3"/>
  <c r="L5661" i="3"/>
  <c r="L5660" i="3"/>
  <c r="L5659" i="3"/>
  <c r="L5658" i="3"/>
  <c r="L5657" i="3"/>
  <c r="L5656" i="3"/>
  <c r="L5655" i="3"/>
  <c r="L5654" i="3"/>
  <c r="L5653" i="3"/>
  <c r="L5652" i="3"/>
  <c r="L5651" i="3"/>
  <c r="L5650" i="3"/>
  <c r="L5649" i="3"/>
  <c r="L5648" i="3"/>
  <c r="L5647" i="3"/>
  <c r="L5646" i="3"/>
  <c r="L5645" i="3"/>
  <c r="L5644" i="3"/>
  <c r="L5643" i="3"/>
  <c r="L5642" i="3"/>
  <c r="L5641" i="3"/>
  <c r="L5640" i="3"/>
  <c r="L5639" i="3"/>
  <c r="L5638" i="3"/>
  <c r="L5637" i="3"/>
  <c r="L5636" i="3"/>
  <c r="L5635" i="3"/>
  <c r="L5634" i="3"/>
  <c r="L5633" i="3"/>
  <c r="L5632" i="3"/>
  <c r="L5631" i="3"/>
  <c r="L5630" i="3"/>
  <c r="L5629" i="3"/>
  <c r="L5628" i="3"/>
  <c r="L5627" i="3"/>
  <c r="L5626" i="3"/>
  <c r="L5625" i="3"/>
  <c r="L5624" i="3"/>
  <c r="L5623" i="3"/>
  <c r="L5622" i="3"/>
  <c r="L5621" i="3"/>
  <c r="L5620" i="3"/>
  <c r="L5619" i="3"/>
  <c r="L5618" i="3"/>
  <c r="L5617" i="3"/>
  <c r="L5616" i="3"/>
  <c r="L5615" i="3"/>
  <c r="L5614" i="3"/>
  <c r="L5613" i="3"/>
  <c r="L5612" i="3"/>
  <c r="L5611" i="3"/>
  <c r="L5610" i="3"/>
  <c r="L5609" i="3"/>
  <c r="L5608" i="3"/>
  <c r="L5607" i="3"/>
  <c r="L5606" i="3"/>
  <c r="L5605" i="3"/>
  <c r="L5604" i="3"/>
  <c r="L5603" i="3"/>
  <c r="L5602" i="3"/>
  <c r="L5601" i="3"/>
  <c r="L5600" i="3"/>
  <c r="L5599" i="3"/>
  <c r="L5598" i="3"/>
  <c r="L5597" i="3"/>
  <c r="L5596" i="3"/>
  <c r="L5595" i="3"/>
  <c r="L5594" i="3"/>
  <c r="L5593" i="3"/>
  <c r="L5592" i="3"/>
  <c r="L5591" i="3"/>
  <c r="L5590" i="3"/>
  <c r="L5589" i="3"/>
  <c r="L5588" i="3"/>
  <c r="L5587" i="3"/>
  <c r="L5586" i="3"/>
  <c r="L5585" i="3"/>
  <c r="L5584" i="3"/>
  <c r="L5583" i="3"/>
  <c r="L5582" i="3"/>
  <c r="L5581" i="3"/>
  <c r="L5580" i="3"/>
  <c r="L5579" i="3"/>
  <c r="L5578" i="3"/>
  <c r="L5577" i="3"/>
  <c r="L5576" i="3"/>
  <c r="L5575" i="3"/>
  <c r="L5574" i="3"/>
  <c r="L5573" i="3"/>
  <c r="L5572" i="3"/>
  <c r="L5571" i="3"/>
  <c r="L5570" i="3"/>
  <c r="L5569" i="3"/>
  <c r="L5568" i="3"/>
  <c r="L5567" i="3"/>
  <c r="L5566" i="3"/>
  <c r="L5565" i="3"/>
  <c r="L5564" i="3"/>
  <c r="L5563" i="3"/>
  <c r="L5562" i="3"/>
  <c r="L5561" i="3"/>
  <c r="L5560" i="3"/>
  <c r="L5559" i="3"/>
  <c r="L5558" i="3"/>
  <c r="L5557" i="3"/>
  <c r="L5556" i="3"/>
  <c r="L5555" i="3"/>
  <c r="L5554" i="3"/>
  <c r="L5553" i="3"/>
  <c r="L5552" i="3"/>
  <c r="L5551" i="3"/>
  <c r="L5550" i="3"/>
  <c r="L5549" i="3"/>
  <c r="L5548" i="3"/>
  <c r="L5547" i="3"/>
  <c r="L5546" i="3"/>
  <c r="L5545" i="3"/>
  <c r="L5544" i="3"/>
  <c r="L5543" i="3"/>
  <c r="L5542" i="3"/>
  <c r="L5541" i="3"/>
  <c r="L5540" i="3"/>
  <c r="L5539" i="3"/>
  <c r="L5538" i="3"/>
  <c r="L5537" i="3"/>
  <c r="L5536" i="3"/>
  <c r="L5535" i="3"/>
  <c r="L5534" i="3"/>
  <c r="L5533" i="3"/>
  <c r="L5532" i="3"/>
  <c r="L5531" i="3"/>
  <c r="L5530" i="3"/>
  <c r="L5529" i="3"/>
  <c r="L5528" i="3"/>
  <c r="L5527" i="3"/>
  <c r="L5526" i="3"/>
  <c r="L5525" i="3"/>
  <c r="L5524" i="3"/>
  <c r="L5523" i="3"/>
  <c r="L5522" i="3"/>
  <c r="L5521" i="3"/>
  <c r="L5520" i="3"/>
  <c r="L5519" i="3"/>
  <c r="L5518" i="3"/>
  <c r="L5517" i="3"/>
  <c r="L5516" i="3"/>
  <c r="L5515" i="3"/>
  <c r="L5514" i="3"/>
  <c r="L5513" i="3"/>
  <c r="L5512" i="3"/>
  <c r="L5511" i="3"/>
  <c r="L5510" i="3"/>
  <c r="L5509" i="3"/>
  <c r="L5508" i="3"/>
  <c r="L5507" i="3"/>
  <c r="L5506" i="3"/>
  <c r="L5505" i="3"/>
  <c r="L5504" i="3"/>
  <c r="L5503" i="3"/>
  <c r="L5502" i="3"/>
  <c r="L5501" i="3"/>
  <c r="L5500" i="3"/>
  <c r="L5499" i="3"/>
  <c r="L5498" i="3"/>
  <c r="L5497" i="3"/>
  <c r="L5496" i="3"/>
  <c r="L5495" i="3"/>
  <c r="L5494" i="3"/>
  <c r="L5493" i="3"/>
  <c r="L5492" i="3"/>
  <c r="L5491" i="3"/>
  <c r="L5490" i="3"/>
  <c r="L5489" i="3"/>
  <c r="L5488" i="3"/>
  <c r="L5487" i="3"/>
  <c r="L5486" i="3"/>
  <c r="L5485" i="3"/>
  <c r="L5484" i="3"/>
  <c r="L5483" i="3"/>
  <c r="L5482" i="3"/>
  <c r="L5481" i="3"/>
  <c r="L5480" i="3"/>
  <c r="L5479" i="3"/>
  <c r="L5478" i="3"/>
  <c r="L5477" i="3"/>
  <c r="L5476" i="3"/>
  <c r="L5475" i="3"/>
  <c r="L5474" i="3"/>
  <c r="L5473" i="3"/>
  <c r="L5472" i="3"/>
  <c r="L5471" i="3"/>
  <c r="L5470" i="3"/>
  <c r="L5469" i="3"/>
  <c r="L5468" i="3"/>
  <c r="L5467" i="3"/>
  <c r="L5466" i="3"/>
  <c r="L5465" i="3"/>
  <c r="L5464" i="3"/>
  <c r="L5463" i="3"/>
  <c r="L5462" i="3"/>
  <c r="L5461" i="3"/>
  <c r="L5460" i="3"/>
  <c r="L5459" i="3"/>
  <c r="L5458" i="3"/>
  <c r="L5457" i="3"/>
  <c r="L5456" i="3"/>
  <c r="L5455" i="3"/>
  <c r="L5454" i="3"/>
  <c r="L5453" i="3"/>
  <c r="L5452" i="3"/>
  <c r="L5451" i="3"/>
  <c r="L5450" i="3"/>
  <c r="L5449" i="3"/>
  <c r="L5448" i="3"/>
  <c r="L5447" i="3"/>
  <c r="L5446" i="3"/>
  <c r="L5445" i="3"/>
  <c r="L5444" i="3"/>
  <c r="L5443" i="3"/>
  <c r="L5442" i="3"/>
  <c r="L5441" i="3"/>
  <c r="L5440" i="3"/>
  <c r="L5439" i="3"/>
  <c r="L5438" i="3"/>
  <c r="L5437" i="3"/>
  <c r="L5436" i="3"/>
  <c r="L5435" i="3"/>
  <c r="L5434" i="3"/>
  <c r="L5433" i="3"/>
  <c r="L5432" i="3"/>
  <c r="L5431" i="3"/>
  <c r="L5430" i="3"/>
  <c r="L5429" i="3"/>
  <c r="L5428" i="3"/>
  <c r="L5427" i="3"/>
  <c r="L5426" i="3"/>
  <c r="L5425" i="3"/>
  <c r="L5424" i="3"/>
  <c r="L5423" i="3"/>
  <c r="L5422" i="3"/>
  <c r="L5421" i="3"/>
  <c r="L5420" i="3"/>
  <c r="L5419" i="3"/>
  <c r="L5418" i="3"/>
  <c r="L5417" i="3"/>
  <c r="L5416" i="3"/>
  <c r="L5415" i="3"/>
  <c r="L5414" i="3"/>
  <c r="L5413" i="3"/>
  <c r="L5412" i="3"/>
  <c r="L5411" i="3"/>
  <c r="L5410" i="3"/>
  <c r="L5409" i="3"/>
  <c r="L5408" i="3"/>
  <c r="L5407" i="3"/>
  <c r="L5406" i="3"/>
  <c r="L5405" i="3"/>
  <c r="L5404" i="3"/>
  <c r="L5403" i="3"/>
  <c r="L5402" i="3"/>
  <c r="L5401" i="3"/>
  <c r="L5400" i="3"/>
  <c r="L5399" i="3"/>
  <c r="L5398" i="3"/>
  <c r="L5397" i="3"/>
  <c r="L5396" i="3"/>
  <c r="L5395" i="3"/>
  <c r="L5394" i="3"/>
  <c r="L5393" i="3"/>
  <c r="L5392" i="3"/>
  <c r="L5391" i="3"/>
  <c r="L5390" i="3"/>
  <c r="L5389" i="3"/>
  <c r="L5388" i="3"/>
  <c r="L5387" i="3"/>
  <c r="L5386" i="3"/>
  <c r="L5385" i="3"/>
  <c r="L5384" i="3"/>
  <c r="L5383" i="3"/>
  <c r="L5382" i="3"/>
  <c r="L5381" i="3"/>
  <c r="L5380" i="3"/>
  <c r="L5379" i="3"/>
  <c r="L5378" i="3"/>
  <c r="L5377" i="3"/>
  <c r="L5376" i="3"/>
  <c r="L5375" i="3"/>
  <c r="L5374" i="3"/>
  <c r="L5373" i="3"/>
  <c r="L5372" i="3"/>
  <c r="L5371" i="3"/>
  <c r="L5370" i="3"/>
  <c r="L5369" i="3"/>
  <c r="L5368" i="3"/>
  <c r="L5367" i="3"/>
  <c r="L5366" i="3"/>
  <c r="L5365" i="3"/>
  <c r="L5364" i="3"/>
  <c r="L5363" i="3"/>
  <c r="L5362" i="3"/>
  <c r="L5361" i="3"/>
  <c r="L5360" i="3"/>
  <c r="L5359" i="3"/>
  <c r="L5358" i="3"/>
  <c r="L5357" i="3"/>
  <c r="L5356" i="3"/>
  <c r="L5355" i="3"/>
  <c r="L5354" i="3"/>
  <c r="L5353" i="3"/>
  <c r="L5352" i="3"/>
  <c r="L5351" i="3"/>
  <c r="L5350" i="3"/>
  <c r="L5349" i="3"/>
  <c r="L5348" i="3"/>
  <c r="L5347" i="3"/>
  <c r="L5346" i="3"/>
  <c r="L5345" i="3"/>
  <c r="L5344" i="3"/>
  <c r="L5343" i="3"/>
  <c r="L5342" i="3"/>
  <c r="L5341" i="3"/>
  <c r="L5340" i="3"/>
  <c r="L5339" i="3"/>
  <c r="L5338" i="3"/>
  <c r="L5337" i="3"/>
  <c r="L5336" i="3"/>
  <c r="L5335" i="3"/>
  <c r="L5334" i="3"/>
  <c r="L5333" i="3"/>
  <c r="L5332" i="3"/>
  <c r="L5331" i="3"/>
  <c r="L5330" i="3"/>
  <c r="L5329" i="3"/>
  <c r="L5328" i="3"/>
  <c r="L5327" i="3"/>
  <c r="L5326" i="3"/>
  <c r="L5325" i="3"/>
  <c r="L5324" i="3"/>
  <c r="L5323" i="3"/>
  <c r="L5322" i="3"/>
  <c r="L5321" i="3"/>
  <c r="L5320" i="3"/>
  <c r="L5319" i="3"/>
  <c r="L5318" i="3"/>
  <c r="L5317" i="3"/>
  <c r="L5316" i="3"/>
  <c r="L5315" i="3"/>
  <c r="L5314" i="3"/>
  <c r="L5313" i="3"/>
  <c r="L5312" i="3"/>
  <c r="L5311" i="3"/>
  <c r="L5310" i="3"/>
  <c r="L5309" i="3"/>
  <c r="L5308" i="3"/>
  <c r="L5307" i="3"/>
  <c r="L5306" i="3"/>
  <c r="L5305" i="3"/>
  <c r="L5304" i="3"/>
  <c r="L5303" i="3"/>
  <c r="L5302" i="3"/>
  <c r="L5301" i="3"/>
  <c r="L5300" i="3"/>
  <c r="L5299" i="3"/>
  <c r="L5298" i="3"/>
  <c r="L5297" i="3"/>
  <c r="L5296" i="3"/>
  <c r="L5295" i="3"/>
  <c r="L5294" i="3"/>
  <c r="L5293" i="3"/>
  <c r="L5292" i="3"/>
  <c r="L5291" i="3"/>
  <c r="L5290" i="3"/>
  <c r="L5289" i="3"/>
  <c r="L5288" i="3"/>
  <c r="L5287" i="3"/>
  <c r="L5286" i="3"/>
  <c r="L5285" i="3"/>
  <c r="L5284" i="3"/>
  <c r="L5283" i="3"/>
  <c r="L5282" i="3"/>
  <c r="L5281" i="3"/>
  <c r="L5280" i="3"/>
  <c r="L5279" i="3"/>
  <c r="L5278" i="3"/>
  <c r="L5277" i="3"/>
  <c r="L5276" i="3"/>
  <c r="L5275" i="3"/>
  <c r="L5274" i="3"/>
  <c r="L5273" i="3"/>
  <c r="L5272" i="3"/>
  <c r="L5271" i="3"/>
  <c r="L5270" i="3"/>
  <c r="L5269" i="3"/>
  <c r="L5268" i="3"/>
  <c r="L5267" i="3"/>
  <c r="L5266" i="3"/>
  <c r="L5265" i="3"/>
  <c r="L5264" i="3"/>
  <c r="L5263" i="3"/>
  <c r="L5262" i="3"/>
  <c r="L5261" i="3"/>
  <c r="L5260" i="3"/>
  <c r="L5259" i="3"/>
  <c r="L5258" i="3"/>
  <c r="L5257" i="3"/>
  <c r="L5256" i="3"/>
  <c r="L5255" i="3"/>
  <c r="L5254" i="3"/>
  <c r="L5253" i="3"/>
  <c r="L5252" i="3"/>
  <c r="L5251" i="3"/>
  <c r="L5250" i="3"/>
  <c r="L5249" i="3"/>
  <c r="L5248" i="3"/>
  <c r="L5247" i="3"/>
  <c r="L5246" i="3"/>
  <c r="L5245" i="3"/>
  <c r="L5244" i="3"/>
  <c r="L5243" i="3"/>
  <c r="L5242" i="3"/>
  <c r="L5241" i="3"/>
  <c r="L5240" i="3"/>
  <c r="L5239" i="3"/>
  <c r="L5238" i="3"/>
  <c r="L5237" i="3"/>
  <c r="L5236" i="3"/>
  <c r="L5235" i="3"/>
  <c r="L5234" i="3"/>
  <c r="L5233" i="3"/>
  <c r="L5232" i="3"/>
  <c r="L5231" i="3"/>
  <c r="L5230" i="3"/>
  <c r="L5229" i="3"/>
  <c r="L5228" i="3"/>
  <c r="L5227" i="3"/>
  <c r="L5226" i="3"/>
  <c r="L5225" i="3"/>
  <c r="L5224" i="3"/>
  <c r="L5223" i="3"/>
  <c r="L5222" i="3"/>
  <c r="L5221" i="3"/>
  <c r="L5220" i="3"/>
  <c r="L5219" i="3"/>
  <c r="L5218" i="3"/>
  <c r="L5217" i="3"/>
  <c r="L5216" i="3"/>
  <c r="L5215" i="3"/>
  <c r="L5214" i="3"/>
  <c r="L5213" i="3"/>
  <c r="L5212" i="3"/>
  <c r="L5211" i="3"/>
  <c r="L5210" i="3"/>
  <c r="L5209" i="3"/>
  <c r="L5208" i="3"/>
  <c r="L5207" i="3"/>
  <c r="L5206" i="3"/>
  <c r="L5205" i="3"/>
  <c r="L5204" i="3"/>
  <c r="L5203" i="3"/>
  <c r="L5202" i="3"/>
  <c r="L5201" i="3"/>
  <c r="L5200" i="3"/>
  <c r="L5199" i="3"/>
  <c r="L5198" i="3"/>
  <c r="L5197" i="3"/>
  <c r="L5196" i="3"/>
  <c r="L5195" i="3"/>
  <c r="L5194" i="3"/>
  <c r="L5193" i="3"/>
  <c r="L5192" i="3"/>
  <c r="L5191" i="3"/>
  <c r="L5190" i="3"/>
  <c r="L5189" i="3"/>
  <c r="L5188" i="3"/>
  <c r="L5187" i="3"/>
  <c r="L5186" i="3"/>
  <c r="L5185" i="3"/>
  <c r="L5184" i="3"/>
  <c r="L5183" i="3"/>
  <c r="L5182" i="3"/>
  <c r="L5181" i="3"/>
  <c r="L5180" i="3"/>
  <c r="L5179" i="3"/>
  <c r="L5178" i="3"/>
  <c r="L5177" i="3"/>
  <c r="L5176" i="3"/>
  <c r="L5175" i="3"/>
  <c r="L5174" i="3"/>
  <c r="L5173" i="3"/>
  <c r="L5172" i="3"/>
  <c r="L5171" i="3"/>
  <c r="L5170" i="3"/>
  <c r="L5169" i="3"/>
  <c r="L5168" i="3"/>
  <c r="L5167" i="3"/>
  <c r="L5166" i="3"/>
  <c r="L5165" i="3"/>
  <c r="L5164" i="3"/>
  <c r="L5163" i="3"/>
  <c r="L5162" i="3"/>
  <c r="L5161" i="3"/>
  <c r="L5160" i="3"/>
  <c r="L5159" i="3"/>
  <c r="L5158" i="3"/>
  <c r="L5157" i="3"/>
  <c r="L5156" i="3"/>
  <c r="L5155" i="3"/>
  <c r="L5154" i="3"/>
  <c r="L5153" i="3"/>
  <c r="L5152" i="3"/>
  <c r="L5151" i="3"/>
  <c r="L5150" i="3"/>
  <c r="L5149" i="3"/>
  <c r="L5148" i="3"/>
  <c r="L5147" i="3"/>
  <c r="L5146" i="3"/>
  <c r="L5145" i="3"/>
  <c r="L5144" i="3"/>
  <c r="L5143" i="3"/>
  <c r="L5142" i="3"/>
  <c r="L5141" i="3"/>
  <c r="L5140" i="3"/>
  <c r="L5139" i="3"/>
  <c r="L5138" i="3"/>
  <c r="L5137" i="3"/>
  <c r="L5136" i="3"/>
  <c r="L5135" i="3"/>
  <c r="L5134" i="3"/>
  <c r="L5133" i="3"/>
  <c r="L5132" i="3"/>
  <c r="L5131" i="3"/>
  <c r="L5130" i="3"/>
  <c r="L5129" i="3"/>
  <c r="L5128" i="3"/>
  <c r="L5127" i="3"/>
  <c r="L5126" i="3"/>
  <c r="L5125" i="3"/>
  <c r="L5124" i="3"/>
  <c r="L5123" i="3"/>
  <c r="L5122" i="3"/>
  <c r="L5121" i="3"/>
  <c r="L5120" i="3"/>
  <c r="L5119" i="3"/>
  <c r="L5118" i="3"/>
  <c r="L5117" i="3"/>
  <c r="L5116" i="3"/>
  <c r="L5115" i="3"/>
  <c r="L5114" i="3"/>
  <c r="L5113" i="3"/>
  <c r="L5112" i="3"/>
  <c r="L5111" i="3"/>
  <c r="L5110" i="3"/>
  <c r="L5109" i="3"/>
  <c r="L5108" i="3"/>
  <c r="L5107" i="3"/>
  <c r="L5106" i="3"/>
  <c r="L5105" i="3"/>
  <c r="L5104" i="3"/>
  <c r="L5103" i="3"/>
  <c r="L5102" i="3"/>
  <c r="L5101" i="3"/>
  <c r="L5100" i="3"/>
  <c r="L5099" i="3"/>
  <c r="L5098" i="3"/>
  <c r="L5097" i="3"/>
  <c r="L5096" i="3"/>
  <c r="L5095" i="3"/>
  <c r="L5094" i="3"/>
  <c r="L5093" i="3"/>
  <c r="L5092" i="3"/>
  <c r="L5091" i="3"/>
  <c r="L5090" i="3"/>
  <c r="L5089" i="3"/>
  <c r="L5088" i="3"/>
  <c r="L5087" i="3"/>
  <c r="L5086" i="3"/>
  <c r="L5085" i="3"/>
  <c r="L5084" i="3"/>
  <c r="L5083" i="3"/>
  <c r="L5082" i="3"/>
  <c r="L5081" i="3"/>
  <c r="L5080" i="3"/>
  <c r="L5079" i="3"/>
  <c r="L5078" i="3"/>
  <c r="L5077" i="3"/>
  <c r="L5076" i="3"/>
  <c r="L5075" i="3"/>
  <c r="L5074" i="3"/>
  <c r="L5073" i="3"/>
  <c r="L5072" i="3"/>
  <c r="L5071" i="3"/>
  <c r="L5070" i="3"/>
  <c r="L5069" i="3"/>
  <c r="L5068" i="3"/>
  <c r="L5067" i="3"/>
  <c r="L5066" i="3"/>
  <c r="L5065" i="3"/>
  <c r="L5064" i="3"/>
  <c r="L5063" i="3"/>
  <c r="L5062" i="3"/>
  <c r="L5061" i="3"/>
  <c r="L5060" i="3"/>
  <c r="L5059" i="3"/>
  <c r="L5058" i="3"/>
  <c r="L5057" i="3"/>
  <c r="L5056" i="3"/>
  <c r="L5055" i="3"/>
  <c r="L5054" i="3"/>
  <c r="L5053" i="3"/>
  <c r="L5052" i="3"/>
  <c r="L5051" i="3"/>
  <c r="L5050" i="3"/>
  <c r="L5049" i="3"/>
  <c r="L5048" i="3"/>
  <c r="L5047" i="3"/>
  <c r="L5046" i="3"/>
  <c r="L5045" i="3"/>
  <c r="L5044" i="3"/>
  <c r="L5043" i="3"/>
  <c r="L5042" i="3"/>
  <c r="L5041" i="3"/>
  <c r="L5040" i="3"/>
  <c r="L5039" i="3"/>
  <c r="L5038" i="3"/>
  <c r="L5037" i="3"/>
  <c r="L5036" i="3"/>
  <c r="L5035" i="3"/>
  <c r="L5034" i="3"/>
  <c r="L5033" i="3"/>
  <c r="L5032" i="3"/>
  <c r="L5031" i="3"/>
  <c r="L5030" i="3"/>
  <c r="L5029" i="3"/>
  <c r="L5028" i="3"/>
  <c r="L5027" i="3"/>
  <c r="L5026" i="3"/>
  <c r="L5025" i="3"/>
  <c r="L5024" i="3"/>
  <c r="L5023" i="3"/>
  <c r="L5022" i="3"/>
  <c r="L5021" i="3"/>
  <c r="L5020" i="3"/>
  <c r="L5019" i="3"/>
  <c r="L5018" i="3"/>
  <c r="L5017" i="3"/>
  <c r="L5016" i="3"/>
  <c r="L5015" i="3"/>
  <c r="L5014" i="3"/>
  <c r="L5013" i="3"/>
  <c r="L5012" i="3"/>
  <c r="L5011" i="3"/>
  <c r="L5010" i="3"/>
  <c r="L5009" i="3"/>
  <c r="L5008" i="3"/>
  <c r="L5007" i="3"/>
  <c r="L5006" i="3"/>
  <c r="L5005" i="3"/>
  <c r="L5004" i="3"/>
  <c r="L5003" i="3"/>
  <c r="L5002" i="3"/>
  <c r="L5001" i="3"/>
  <c r="L5000" i="3"/>
  <c r="L4999" i="3"/>
  <c r="L4998" i="3"/>
  <c r="L4997" i="3"/>
  <c r="L4996" i="3"/>
  <c r="L4995" i="3"/>
  <c r="L4994" i="3"/>
  <c r="L4993" i="3"/>
  <c r="L4992" i="3"/>
  <c r="L4991" i="3"/>
  <c r="L4990" i="3"/>
  <c r="L4989" i="3"/>
  <c r="L4988" i="3"/>
  <c r="L4987" i="3"/>
  <c r="L4986" i="3"/>
  <c r="L4985" i="3"/>
  <c r="L4984" i="3"/>
  <c r="L4983" i="3"/>
  <c r="L4982" i="3"/>
  <c r="L4981" i="3"/>
  <c r="L4980" i="3"/>
  <c r="L4979" i="3"/>
  <c r="L4978" i="3"/>
  <c r="L4977" i="3"/>
  <c r="L4976" i="3"/>
  <c r="L4975" i="3"/>
  <c r="L4974" i="3"/>
  <c r="L4973" i="3"/>
  <c r="L4972" i="3"/>
  <c r="L4971" i="3"/>
  <c r="L4970" i="3"/>
  <c r="L4969" i="3"/>
  <c r="L4968" i="3"/>
  <c r="L4967" i="3"/>
  <c r="L4966" i="3"/>
  <c r="L4965" i="3"/>
  <c r="L4964" i="3"/>
  <c r="L4963" i="3"/>
  <c r="L4962" i="3"/>
  <c r="L4961" i="3"/>
  <c r="L4960" i="3"/>
  <c r="L4959" i="3"/>
  <c r="L4958" i="3"/>
  <c r="L4957" i="3"/>
  <c r="L4956" i="3"/>
  <c r="L4955" i="3"/>
  <c r="L4954" i="3"/>
  <c r="L4953" i="3"/>
  <c r="L4952" i="3"/>
  <c r="L4951" i="3"/>
  <c r="L4950" i="3"/>
  <c r="L4949" i="3"/>
  <c r="L4948" i="3"/>
  <c r="L4947" i="3"/>
  <c r="L4946" i="3"/>
  <c r="L4945" i="3"/>
  <c r="L4944" i="3"/>
  <c r="L4943" i="3"/>
  <c r="L4942" i="3"/>
  <c r="L4941" i="3"/>
  <c r="L4940" i="3"/>
  <c r="L4939" i="3"/>
  <c r="L4938" i="3"/>
  <c r="L4937" i="3"/>
  <c r="L4936" i="3"/>
  <c r="L4935" i="3"/>
  <c r="L4934" i="3"/>
  <c r="L4933" i="3"/>
  <c r="L4932" i="3"/>
  <c r="L4931" i="3"/>
  <c r="L4930" i="3"/>
  <c r="L4929" i="3"/>
  <c r="L4928" i="3"/>
  <c r="L4927" i="3"/>
  <c r="L4926" i="3"/>
  <c r="L4925" i="3"/>
  <c r="L4924" i="3"/>
  <c r="L4923" i="3"/>
  <c r="L4922" i="3"/>
  <c r="L4921" i="3"/>
  <c r="L4920" i="3"/>
  <c r="L4919" i="3"/>
  <c r="L4918" i="3"/>
  <c r="L4917" i="3"/>
  <c r="L4916" i="3"/>
  <c r="L4915" i="3"/>
  <c r="L4914" i="3"/>
  <c r="L4913" i="3"/>
  <c r="L4912" i="3"/>
  <c r="L4911" i="3"/>
  <c r="L4910" i="3"/>
  <c r="L4909" i="3"/>
  <c r="L4908" i="3"/>
  <c r="L4907" i="3"/>
  <c r="L4906" i="3"/>
  <c r="L4905" i="3"/>
  <c r="L4904" i="3"/>
  <c r="L4903" i="3"/>
  <c r="L4902" i="3"/>
  <c r="L4901" i="3"/>
  <c r="L4900" i="3"/>
  <c r="L4899" i="3"/>
  <c r="L4898" i="3"/>
  <c r="L4897" i="3"/>
  <c r="L4896" i="3"/>
  <c r="L4895" i="3"/>
  <c r="L4894" i="3"/>
  <c r="L4893" i="3"/>
  <c r="L4892" i="3"/>
  <c r="L4891" i="3"/>
  <c r="L4890" i="3"/>
  <c r="L4889" i="3"/>
  <c r="L4888" i="3"/>
  <c r="L4887" i="3"/>
  <c r="L4886" i="3"/>
  <c r="L4885" i="3"/>
  <c r="L4884" i="3"/>
  <c r="L4883" i="3"/>
  <c r="L4882" i="3"/>
  <c r="L4881" i="3"/>
  <c r="L4880" i="3"/>
  <c r="L4879" i="3"/>
  <c r="L4878" i="3"/>
  <c r="L4877" i="3"/>
  <c r="L4876" i="3"/>
  <c r="L4875" i="3"/>
  <c r="L4874" i="3"/>
  <c r="L4873" i="3"/>
  <c r="L4872" i="3"/>
  <c r="L4871" i="3"/>
  <c r="L4870" i="3"/>
  <c r="L4869" i="3"/>
  <c r="L4868" i="3"/>
  <c r="L4867" i="3"/>
  <c r="L4866" i="3"/>
  <c r="L4865" i="3"/>
  <c r="L4864" i="3"/>
  <c r="L4863" i="3"/>
  <c r="L4862" i="3"/>
  <c r="L4861" i="3"/>
  <c r="L4860" i="3"/>
  <c r="L4859" i="3"/>
  <c r="L4858" i="3"/>
  <c r="L4857" i="3"/>
  <c r="L4856" i="3"/>
  <c r="L4855" i="3"/>
  <c r="L4854" i="3"/>
  <c r="L4853" i="3"/>
  <c r="L4852" i="3"/>
  <c r="L4851" i="3"/>
  <c r="L4850" i="3"/>
  <c r="L4849" i="3"/>
  <c r="L4848" i="3"/>
  <c r="L4847" i="3"/>
  <c r="L4846" i="3"/>
  <c r="L4845" i="3"/>
  <c r="L4844" i="3"/>
  <c r="L4843" i="3"/>
  <c r="L4842" i="3"/>
  <c r="L4841" i="3"/>
  <c r="L4840" i="3"/>
  <c r="L4839" i="3"/>
  <c r="L4838" i="3"/>
  <c r="L4837" i="3"/>
  <c r="L4836" i="3"/>
  <c r="L4835" i="3"/>
  <c r="L4834" i="3"/>
  <c r="L4833" i="3"/>
  <c r="L4832" i="3"/>
  <c r="L4831" i="3"/>
  <c r="L4830" i="3"/>
  <c r="L4829" i="3"/>
  <c r="L4828" i="3"/>
  <c r="L4827" i="3"/>
  <c r="L4826" i="3"/>
  <c r="L4825" i="3"/>
  <c r="L4824" i="3"/>
  <c r="L4823" i="3"/>
  <c r="L4822" i="3"/>
  <c r="L4821" i="3"/>
  <c r="L4820" i="3"/>
  <c r="L4819" i="3"/>
  <c r="L4818" i="3"/>
  <c r="L4817" i="3"/>
  <c r="L4816" i="3"/>
  <c r="L4815" i="3"/>
  <c r="L4814" i="3"/>
  <c r="L4813" i="3"/>
  <c r="L4812" i="3"/>
  <c r="L4811" i="3"/>
  <c r="L4810" i="3"/>
  <c r="L4809" i="3"/>
  <c r="L4808" i="3"/>
  <c r="L4807" i="3"/>
  <c r="L4806" i="3"/>
  <c r="L4805" i="3"/>
  <c r="L4804" i="3"/>
  <c r="L4803" i="3"/>
  <c r="L4802" i="3"/>
  <c r="L4801" i="3"/>
  <c r="L4800" i="3"/>
  <c r="L4799" i="3"/>
  <c r="L4798" i="3"/>
  <c r="L4797" i="3"/>
  <c r="L4796" i="3"/>
  <c r="L4795" i="3"/>
  <c r="L4794" i="3"/>
  <c r="L4793" i="3"/>
  <c r="L4792" i="3"/>
  <c r="L4791" i="3"/>
  <c r="L4790" i="3"/>
  <c r="L4789" i="3"/>
  <c r="L4788" i="3"/>
  <c r="L4787" i="3"/>
  <c r="L4786" i="3"/>
  <c r="L4785" i="3"/>
  <c r="L4784" i="3"/>
  <c r="L4783" i="3"/>
  <c r="L4782" i="3"/>
  <c r="L4781" i="3"/>
  <c r="L4780" i="3"/>
  <c r="L4779" i="3"/>
  <c r="L4778" i="3"/>
  <c r="L4777" i="3"/>
  <c r="L4776" i="3"/>
  <c r="L4775" i="3"/>
  <c r="L4774" i="3"/>
  <c r="L4773" i="3"/>
  <c r="L4772" i="3"/>
  <c r="L4771" i="3"/>
  <c r="L4770" i="3"/>
  <c r="L4769" i="3"/>
  <c r="L4768" i="3"/>
  <c r="L4767" i="3"/>
  <c r="L4766" i="3"/>
  <c r="L4765" i="3"/>
  <c r="L4764" i="3"/>
  <c r="L4763" i="3"/>
  <c r="L4762" i="3"/>
  <c r="L4761" i="3"/>
  <c r="L4760" i="3"/>
  <c r="L4759" i="3"/>
  <c r="L4758" i="3"/>
  <c r="L4757" i="3"/>
  <c r="L4756" i="3"/>
  <c r="L4755" i="3"/>
  <c r="L4754" i="3"/>
  <c r="L4753" i="3"/>
  <c r="L4752" i="3"/>
  <c r="L4751" i="3"/>
  <c r="L4750" i="3"/>
  <c r="L4749" i="3"/>
  <c r="L4748" i="3"/>
  <c r="L4747" i="3"/>
  <c r="L4746" i="3"/>
  <c r="L4745" i="3"/>
  <c r="L4744" i="3"/>
  <c r="L4743" i="3"/>
  <c r="L4742" i="3"/>
  <c r="L4741" i="3"/>
  <c r="L4740" i="3"/>
  <c r="L4739" i="3"/>
  <c r="L4738" i="3"/>
  <c r="L4737" i="3"/>
  <c r="L4736" i="3"/>
  <c r="L4735" i="3"/>
  <c r="L4734" i="3"/>
  <c r="L4733" i="3"/>
  <c r="L4732" i="3"/>
  <c r="L4731" i="3"/>
  <c r="L4730" i="3"/>
  <c r="L4729" i="3"/>
  <c r="L4728" i="3"/>
  <c r="L4727" i="3"/>
  <c r="L4726" i="3"/>
  <c r="L4725" i="3"/>
  <c r="L4724" i="3"/>
  <c r="L4723" i="3"/>
  <c r="L4722" i="3"/>
  <c r="L4721" i="3"/>
  <c r="L4720" i="3"/>
  <c r="L4719" i="3"/>
  <c r="L4718" i="3"/>
  <c r="L4717" i="3"/>
  <c r="L4716" i="3"/>
  <c r="L4715" i="3"/>
  <c r="L4714" i="3"/>
  <c r="L4713" i="3"/>
  <c r="L4712" i="3"/>
  <c r="L4711" i="3"/>
  <c r="L4710" i="3"/>
  <c r="L4709" i="3"/>
  <c r="L4708" i="3"/>
  <c r="L4707" i="3"/>
  <c r="L4706" i="3"/>
  <c r="L4705" i="3"/>
  <c r="L4704" i="3"/>
  <c r="L4703" i="3"/>
  <c r="L4702" i="3"/>
  <c r="L4701" i="3"/>
  <c r="L4700" i="3"/>
  <c r="L4699" i="3"/>
  <c r="L4698" i="3"/>
  <c r="L4697" i="3"/>
  <c r="L4696" i="3"/>
  <c r="L4695" i="3"/>
  <c r="L4694" i="3"/>
  <c r="L4693" i="3"/>
  <c r="L4692" i="3"/>
  <c r="L4691" i="3"/>
  <c r="L4690" i="3"/>
  <c r="L4689" i="3"/>
  <c r="L4688" i="3"/>
  <c r="L4687" i="3"/>
  <c r="L4686" i="3"/>
  <c r="L4685" i="3"/>
  <c r="L4684" i="3"/>
  <c r="L4683" i="3"/>
  <c r="L4682" i="3"/>
  <c r="L4681" i="3"/>
  <c r="L4680" i="3"/>
  <c r="L4679" i="3"/>
  <c r="L4678" i="3"/>
  <c r="L4677" i="3"/>
  <c r="L4676" i="3"/>
  <c r="L4675" i="3"/>
  <c r="L4674" i="3"/>
  <c r="L4673" i="3"/>
  <c r="L4672" i="3"/>
  <c r="L4671" i="3"/>
  <c r="L4670" i="3"/>
  <c r="L4669" i="3"/>
  <c r="L4668" i="3"/>
  <c r="L4667" i="3"/>
  <c r="L4666" i="3"/>
  <c r="L4665" i="3"/>
  <c r="L4664" i="3"/>
  <c r="L4663" i="3"/>
  <c r="L4662" i="3"/>
  <c r="L4661" i="3"/>
  <c r="L4660" i="3"/>
  <c r="L4659" i="3"/>
  <c r="L4658" i="3"/>
  <c r="L4657" i="3"/>
  <c r="L4656" i="3"/>
  <c r="L4655" i="3"/>
  <c r="L4654" i="3"/>
  <c r="L4653" i="3"/>
  <c r="L4652" i="3"/>
  <c r="L4651" i="3"/>
  <c r="L4650" i="3"/>
  <c r="L4649" i="3"/>
  <c r="L4648" i="3"/>
  <c r="L4647" i="3"/>
  <c r="L4646" i="3"/>
  <c r="L4645" i="3"/>
  <c r="L4644" i="3"/>
  <c r="L4643" i="3"/>
  <c r="L4642" i="3"/>
  <c r="L4641" i="3"/>
  <c r="L4640" i="3"/>
  <c r="L4639" i="3"/>
  <c r="L4638" i="3"/>
  <c r="L4637" i="3"/>
  <c r="L4636" i="3"/>
  <c r="L4635" i="3"/>
  <c r="L4634" i="3"/>
  <c r="L4633" i="3"/>
  <c r="L4632" i="3"/>
  <c r="L4631" i="3"/>
  <c r="L4630" i="3"/>
  <c r="L4629" i="3"/>
  <c r="L4628" i="3"/>
  <c r="L4627" i="3"/>
  <c r="L4626" i="3"/>
  <c r="L4625" i="3"/>
  <c r="L4624" i="3"/>
  <c r="L4623" i="3"/>
  <c r="L4622" i="3"/>
  <c r="L4621" i="3"/>
  <c r="L4620" i="3"/>
  <c r="L4619" i="3"/>
  <c r="L4618" i="3"/>
  <c r="L4617" i="3"/>
  <c r="L4616" i="3"/>
  <c r="L4615" i="3"/>
  <c r="L4614" i="3"/>
  <c r="L4613" i="3"/>
  <c r="L4612" i="3"/>
  <c r="L4611" i="3"/>
  <c r="L4610" i="3"/>
  <c r="L4609" i="3"/>
  <c r="L4608" i="3"/>
  <c r="L4607" i="3"/>
  <c r="L4606" i="3"/>
  <c r="L4605" i="3"/>
  <c r="L4604" i="3"/>
  <c r="L4603" i="3"/>
  <c r="L4602" i="3"/>
  <c r="L4601" i="3"/>
  <c r="L4600" i="3"/>
  <c r="L4599" i="3"/>
  <c r="L4598" i="3"/>
  <c r="L4597" i="3"/>
  <c r="L4596" i="3"/>
  <c r="L4595" i="3"/>
  <c r="L4594" i="3"/>
  <c r="L4593" i="3"/>
  <c r="L4592" i="3"/>
  <c r="L4591" i="3"/>
  <c r="L4590" i="3"/>
  <c r="L4589" i="3"/>
  <c r="L4588" i="3"/>
  <c r="L4587" i="3"/>
  <c r="L4586" i="3"/>
  <c r="L4585" i="3"/>
  <c r="L4584" i="3"/>
  <c r="L4583" i="3"/>
  <c r="L4582" i="3"/>
  <c r="L4581" i="3"/>
  <c r="L4580" i="3"/>
  <c r="L4579" i="3"/>
  <c r="L4578" i="3"/>
  <c r="L4577" i="3"/>
  <c r="L4576" i="3"/>
  <c r="L4575" i="3"/>
  <c r="L4574" i="3"/>
  <c r="L4573" i="3"/>
  <c r="L4572" i="3"/>
  <c r="L4571" i="3"/>
  <c r="L4570" i="3"/>
  <c r="L4569" i="3"/>
  <c r="L4568" i="3"/>
  <c r="L4567" i="3"/>
  <c r="L4566" i="3"/>
  <c r="L4565" i="3"/>
  <c r="L4564" i="3"/>
  <c r="L4563" i="3"/>
  <c r="L4562" i="3"/>
  <c r="L4561" i="3"/>
  <c r="L4560" i="3"/>
  <c r="L4559" i="3"/>
  <c r="L4558" i="3"/>
  <c r="L4557" i="3"/>
  <c r="L4556" i="3"/>
  <c r="L4555" i="3"/>
  <c r="L4554" i="3"/>
  <c r="L4553" i="3"/>
  <c r="L4552" i="3"/>
  <c r="L4551" i="3"/>
  <c r="L4550" i="3"/>
  <c r="L4549" i="3"/>
  <c r="L4548" i="3"/>
  <c r="L4547" i="3"/>
  <c r="L4546" i="3"/>
  <c r="L4545" i="3"/>
  <c r="L4544" i="3"/>
  <c r="L4543" i="3"/>
  <c r="L4542" i="3"/>
  <c r="L4541" i="3"/>
  <c r="L4540" i="3"/>
  <c r="L4539" i="3"/>
  <c r="L4538" i="3"/>
  <c r="L4537" i="3"/>
  <c r="L4536" i="3"/>
  <c r="L4535" i="3"/>
  <c r="L4534" i="3"/>
  <c r="L4533" i="3"/>
  <c r="L4532" i="3"/>
  <c r="L4531" i="3"/>
  <c r="L4530" i="3"/>
  <c r="L4529" i="3"/>
  <c r="L4528" i="3"/>
  <c r="L4527" i="3"/>
  <c r="L4526" i="3"/>
  <c r="L4525" i="3"/>
  <c r="L4524" i="3"/>
  <c r="L4523" i="3"/>
  <c r="L4522" i="3"/>
  <c r="L4521" i="3"/>
  <c r="L4520" i="3"/>
  <c r="L4519" i="3"/>
  <c r="L4518" i="3"/>
  <c r="L4517" i="3"/>
  <c r="L4516" i="3"/>
  <c r="L4515" i="3"/>
  <c r="L4514" i="3"/>
  <c r="L4513" i="3"/>
  <c r="L4512" i="3"/>
  <c r="L4511" i="3"/>
  <c r="L4510" i="3"/>
  <c r="L4509" i="3"/>
  <c r="L4508" i="3"/>
  <c r="L4507" i="3"/>
  <c r="L4506" i="3"/>
  <c r="L4505" i="3"/>
  <c r="L4504" i="3"/>
  <c r="L4503" i="3"/>
  <c r="L4502" i="3"/>
  <c r="L4501" i="3"/>
  <c r="L4500" i="3"/>
  <c r="L4499" i="3"/>
  <c r="L4498" i="3"/>
  <c r="L4497" i="3"/>
  <c r="L4496" i="3"/>
  <c r="L4495" i="3"/>
  <c r="L4494" i="3"/>
  <c r="L4493" i="3"/>
  <c r="L4492" i="3"/>
  <c r="L4491" i="3"/>
  <c r="L4490" i="3"/>
  <c r="L4489" i="3"/>
  <c r="L4488" i="3"/>
  <c r="L4487" i="3"/>
  <c r="L4486" i="3"/>
  <c r="L4485" i="3"/>
  <c r="L4484" i="3"/>
  <c r="L4483" i="3"/>
  <c r="L4482" i="3"/>
  <c r="L4481" i="3"/>
  <c r="L4480" i="3"/>
  <c r="L4479" i="3"/>
  <c r="L4478" i="3"/>
  <c r="L4477" i="3"/>
  <c r="L4476" i="3"/>
  <c r="L4475" i="3"/>
  <c r="L4474" i="3"/>
  <c r="L4473" i="3"/>
  <c r="L4472" i="3"/>
  <c r="L4471" i="3"/>
  <c r="L4470" i="3"/>
  <c r="L4469" i="3"/>
  <c r="L4468" i="3"/>
  <c r="L4467" i="3"/>
  <c r="L4466" i="3"/>
  <c r="L4465" i="3"/>
  <c r="L4464" i="3"/>
  <c r="L4463" i="3"/>
  <c r="L4462" i="3"/>
  <c r="L4461" i="3"/>
  <c r="L4460" i="3"/>
  <c r="L4459" i="3"/>
  <c r="L4458" i="3"/>
  <c r="L4457" i="3"/>
  <c r="L4456" i="3"/>
  <c r="L4455" i="3"/>
  <c r="L4454" i="3"/>
  <c r="L4453" i="3"/>
  <c r="L4452" i="3"/>
  <c r="L4451" i="3"/>
  <c r="L4450" i="3"/>
  <c r="L4449" i="3"/>
  <c r="L4448" i="3"/>
  <c r="L4447" i="3"/>
  <c r="L4446" i="3"/>
  <c r="L4445" i="3"/>
  <c r="L4444" i="3"/>
  <c r="L4443" i="3"/>
  <c r="L4442" i="3"/>
  <c r="L4441" i="3"/>
  <c r="L4440" i="3"/>
  <c r="L4439" i="3"/>
  <c r="L4438" i="3"/>
  <c r="L4437" i="3"/>
  <c r="L4436" i="3"/>
  <c r="L4435" i="3"/>
  <c r="L4434" i="3"/>
  <c r="L4433" i="3"/>
  <c r="L4432" i="3"/>
  <c r="L4431" i="3"/>
  <c r="L4430" i="3"/>
  <c r="L4429" i="3"/>
  <c r="L4428" i="3"/>
  <c r="L4427" i="3"/>
  <c r="L4426" i="3"/>
  <c r="L4425" i="3"/>
  <c r="L4424" i="3"/>
  <c r="L4423" i="3"/>
  <c r="L4422" i="3"/>
  <c r="L4421" i="3"/>
  <c r="L4420" i="3"/>
  <c r="L4419" i="3"/>
  <c r="L4418" i="3"/>
  <c r="L4417" i="3"/>
  <c r="L4416" i="3"/>
  <c r="L4415" i="3"/>
  <c r="L4414" i="3"/>
  <c r="L4413" i="3"/>
  <c r="L4412" i="3"/>
  <c r="L4411" i="3"/>
  <c r="L4410" i="3"/>
  <c r="L4409" i="3"/>
  <c r="L4408" i="3"/>
  <c r="L4407" i="3"/>
  <c r="L4406" i="3"/>
  <c r="L4405" i="3"/>
  <c r="L4404" i="3"/>
  <c r="L4403" i="3"/>
  <c r="L4402" i="3"/>
  <c r="L4401" i="3"/>
  <c r="L4400" i="3"/>
  <c r="L4399" i="3"/>
  <c r="L4398" i="3"/>
  <c r="L4397" i="3"/>
  <c r="L4396" i="3"/>
  <c r="L4395" i="3"/>
  <c r="L4394" i="3"/>
  <c r="L4393" i="3"/>
  <c r="L4392" i="3"/>
  <c r="L4391" i="3"/>
  <c r="L4390" i="3"/>
  <c r="L4389" i="3"/>
  <c r="L4388" i="3"/>
  <c r="L4387" i="3"/>
  <c r="L4386" i="3"/>
  <c r="L4385" i="3"/>
  <c r="L4384" i="3"/>
  <c r="L4383" i="3"/>
  <c r="L4382" i="3"/>
  <c r="L4381" i="3"/>
  <c r="L4380" i="3"/>
  <c r="L4379" i="3"/>
  <c r="L4378" i="3"/>
  <c r="L4377" i="3"/>
  <c r="L4376" i="3"/>
  <c r="L4375" i="3"/>
  <c r="L4374" i="3"/>
  <c r="L4373" i="3"/>
  <c r="L4372" i="3"/>
  <c r="L4371" i="3"/>
  <c r="L4370" i="3"/>
  <c r="L4369" i="3"/>
  <c r="L4368" i="3"/>
  <c r="L4367" i="3"/>
  <c r="L4366" i="3"/>
  <c r="L4365" i="3"/>
  <c r="L4364" i="3"/>
  <c r="L4363" i="3"/>
  <c r="L4362" i="3"/>
  <c r="L4361" i="3"/>
  <c r="L4360" i="3"/>
  <c r="L4359" i="3"/>
  <c r="L4358" i="3"/>
  <c r="L4357" i="3"/>
  <c r="L4356" i="3"/>
  <c r="L4355" i="3"/>
  <c r="L4354" i="3"/>
  <c r="L4353" i="3"/>
  <c r="L4352" i="3"/>
  <c r="L4351" i="3"/>
  <c r="L4350" i="3"/>
  <c r="L4349" i="3"/>
  <c r="L4348" i="3"/>
  <c r="L4347" i="3"/>
  <c r="L4346" i="3"/>
  <c r="L4345" i="3"/>
  <c r="L4344" i="3"/>
  <c r="L4343" i="3"/>
  <c r="L4342" i="3"/>
  <c r="L4341" i="3"/>
  <c r="L4340" i="3"/>
  <c r="L4339" i="3"/>
  <c r="L4338" i="3"/>
  <c r="L4337" i="3"/>
  <c r="L4336" i="3"/>
  <c r="L4335" i="3"/>
  <c r="L4334" i="3"/>
  <c r="L4333" i="3"/>
  <c r="L4332" i="3"/>
  <c r="L4331" i="3"/>
  <c r="L4330" i="3"/>
  <c r="L4329" i="3"/>
  <c r="L4328" i="3"/>
  <c r="L4327" i="3"/>
  <c r="L4326" i="3"/>
  <c r="L4325" i="3"/>
  <c r="L4324" i="3"/>
  <c r="L4323" i="3"/>
  <c r="L4322" i="3"/>
  <c r="L4321" i="3"/>
  <c r="L4320" i="3"/>
  <c r="L4319" i="3"/>
  <c r="L4318" i="3"/>
  <c r="L4317" i="3"/>
  <c r="L4316" i="3"/>
  <c r="L4315" i="3"/>
  <c r="L4314" i="3"/>
  <c r="L4313" i="3"/>
  <c r="L4312" i="3"/>
  <c r="L4311" i="3"/>
  <c r="L4310" i="3"/>
  <c r="L4309" i="3"/>
  <c r="L4308" i="3"/>
  <c r="L4307" i="3"/>
  <c r="L4306" i="3"/>
  <c r="L4305" i="3"/>
  <c r="L4304" i="3"/>
  <c r="L4303" i="3"/>
  <c r="L4302" i="3"/>
  <c r="L4301" i="3"/>
  <c r="L4300" i="3"/>
  <c r="L4299" i="3"/>
  <c r="L4298" i="3"/>
  <c r="L4297" i="3"/>
  <c r="L4296" i="3"/>
  <c r="L4295" i="3"/>
  <c r="L4294" i="3"/>
  <c r="L4293" i="3"/>
  <c r="L4292" i="3"/>
  <c r="L4291" i="3"/>
  <c r="L4290" i="3"/>
  <c r="L4289" i="3"/>
  <c r="L4288" i="3"/>
  <c r="L4287" i="3"/>
  <c r="L4286" i="3"/>
  <c r="L4285" i="3"/>
  <c r="L4284" i="3"/>
  <c r="L4283" i="3"/>
  <c r="L4282" i="3"/>
  <c r="L4281" i="3"/>
  <c r="L4280" i="3"/>
  <c r="L4279" i="3"/>
  <c r="L4278" i="3"/>
  <c r="L4277" i="3"/>
  <c r="L4276" i="3"/>
  <c r="L4275" i="3"/>
  <c r="L4274" i="3"/>
  <c r="L4273" i="3"/>
  <c r="L4272" i="3"/>
  <c r="L4271" i="3"/>
  <c r="L4270" i="3"/>
  <c r="L4269" i="3"/>
  <c r="L4268" i="3"/>
  <c r="L4267" i="3"/>
  <c r="L4266" i="3"/>
  <c r="L4265" i="3"/>
  <c r="L4264" i="3"/>
  <c r="L4263" i="3"/>
  <c r="L4262" i="3"/>
  <c r="L4261" i="3"/>
  <c r="L4260" i="3"/>
  <c r="L4259" i="3"/>
  <c r="L4258" i="3"/>
  <c r="L4257" i="3"/>
  <c r="L4256" i="3"/>
  <c r="L4255" i="3"/>
  <c r="L4254" i="3"/>
  <c r="L4253" i="3"/>
  <c r="L4252" i="3"/>
  <c r="L4251" i="3"/>
  <c r="L4250" i="3"/>
  <c r="L4249" i="3"/>
  <c r="L4248" i="3"/>
  <c r="L4247" i="3"/>
  <c r="L4246" i="3"/>
  <c r="L4245" i="3"/>
  <c r="L4244" i="3"/>
  <c r="L4243" i="3"/>
  <c r="L4242" i="3"/>
  <c r="L4241" i="3"/>
  <c r="L4240" i="3"/>
  <c r="L4239" i="3"/>
  <c r="L4238" i="3"/>
  <c r="L4237" i="3"/>
  <c r="L4236" i="3"/>
  <c r="L4235" i="3"/>
  <c r="L4234" i="3"/>
  <c r="L4233" i="3"/>
  <c r="L4232" i="3"/>
  <c r="L4231" i="3"/>
  <c r="L4230" i="3"/>
  <c r="L4229" i="3"/>
  <c r="L4228" i="3"/>
  <c r="L4227" i="3"/>
  <c r="L4226" i="3"/>
  <c r="L4225" i="3"/>
  <c r="L4224" i="3"/>
  <c r="L4223" i="3"/>
  <c r="L4222" i="3"/>
  <c r="L4221" i="3"/>
  <c r="L4220" i="3"/>
  <c r="L4219" i="3"/>
  <c r="L4218" i="3"/>
  <c r="L4217" i="3"/>
  <c r="L4216" i="3"/>
  <c r="L4215" i="3"/>
  <c r="L4214" i="3"/>
  <c r="L4213" i="3"/>
  <c r="L4212" i="3"/>
  <c r="L4211" i="3"/>
  <c r="L4210" i="3"/>
  <c r="L4209" i="3"/>
  <c r="L4208" i="3"/>
  <c r="L4207" i="3"/>
  <c r="L4206" i="3"/>
  <c r="L4205" i="3"/>
  <c r="L4204" i="3"/>
  <c r="L4203" i="3"/>
  <c r="L4202" i="3"/>
  <c r="L4201" i="3"/>
  <c r="L4200" i="3"/>
  <c r="L4199" i="3"/>
  <c r="L4198" i="3"/>
  <c r="L4197" i="3"/>
  <c r="L4196" i="3"/>
  <c r="L4195" i="3"/>
  <c r="L4194" i="3"/>
  <c r="L4193" i="3"/>
  <c r="L4192" i="3"/>
  <c r="L4191" i="3"/>
  <c r="L4190" i="3"/>
  <c r="L4189" i="3"/>
  <c r="L4188" i="3"/>
  <c r="L4187" i="3"/>
  <c r="L4186" i="3"/>
  <c r="L4185" i="3"/>
  <c r="L4184" i="3"/>
  <c r="L4183" i="3"/>
  <c r="L4182" i="3"/>
  <c r="L4181" i="3"/>
  <c r="L4180" i="3"/>
  <c r="L4179" i="3"/>
  <c r="L4178" i="3"/>
  <c r="L4177" i="3"/>
  <c r="L4176" i="3"/>
  <c r="L4175" i="3"/>
  <c r="L4174" i="3"/>
  <c r="L4173" i="3"/>
  <c r="L4172" i="3"/>
  <c r="L4171" i="3"/>
  <c r="L4170" i="3"/>
  <c r="L4169" i="3"/>
  <c r="L4168" i="3"/>
  <c r="L4167" i="3"/>
  <c r="L4166" i="3"/>
  <c r="L4165" i="3"/>
  <c r="L4164" i="3"/>
  <c r="L4163" i="3"/>
  <c r="L4162" i="3"/>
  <c r="L4161" i="3"/>
  <c r="L4160" i="3"/>
  <c r="L4159" i="3"/>
  <c r="L4158" i="3"/>
  <c r="L4157" i="3"/>
  <c r="L4156" i="3"/>
  <c r="L4155" i="3"/>
  <c r="L4154" i="3"/>
  <c r="L4153" i="3"/>
  <c r="L4152" i="3"/>
  <c r="L4151" i="3"/>
  <c r="L4150" i="3"/>
  <c r="L4149" i="3"/>
  <c r="L4148" i="3"/>
  <c r="L4147" i="3"/>
  <c r="L4146" i="3"/>
  <c r="L4145" i="3"/>
  <c r="L4144" i="3"/>
  <c r="L4143" i="3"/>
  <c r="L4142" i="3"/>
  <c r="L4141" i="3"/>
  <c r="L4140" i="3"/>
  <c r="L4139" i="3"/>
  <c r="L4138" i="3"/>
  <c r="L4137" i="3"/>
  <c r="L4136" i="3"/>
  <c r="L4135" i="3"/>
  <c r="L4134" i="3"/>
  <c r="L4133" i="3"/>
  <c r="L4132" i="3"/>
  <c r="L4131" i="3"/>
  <c r="L4130" i="3"/>
  <c r="L4129" i="3"/>
  <c r="L4128" i="3"/>
  <c r="L4127" i="3"/>
  <c r="L4126" i="3"/>
  <c r="L4125" i="3"/>
  <c r="L4124" i="3"/>
  <c r="L4123" i="3"/>
  <c r="L4122" i="3"/>
  <c r="L4121" i="3"/>
  <c r="L4120" i="3"/>
  <c r="L4119" i="3"/>
  <c r="L4118" i="3"/>
  <c r="L4117" i="3"/>
  <c r="L4116" i="3"/>
  <c r="L4115" i="3"/>
  <c r="L4114" i="3"/>
  <c r="L4113" i="3"/>
  <c r="L4112" i="3"/>
  <c r="L4111" i="3"/>
  <c r="L4110" i="3"/>
  <c r="L4109" i="3"/>
  <c r="L4108" i="3"/>
  <c r="L4107" i="3"/>
  <c r="L4106" i="3"/>
  <c r="L4105" i="3"/>
  <c r="L4104" i="3"/>
  <c r="L4103" i="3"/>
  <c r="L4102" i="3"/>
  <c r="L4101" i="3"/>
  <c r="L4100" i="3"/>
  <c r="L4099" i="3"/>
  <c r="L4098" i="3"/>
  <c r="L4097" i="3"/>
  <c r="L4096" i="3"/>
  <c r="L4095" i="3"/>
  <c r="L4094" i="3"/>
  <c r="L4093" i="3"/>
  <c r="L4092" i="3"/>
  <c r="L4091" i="3"/>
  <c r="L4090" i="3"/>
  <c r="L4089" i="3"/>
  <c r="L4088" i="3"/>
  <c r="L4087" i="3"/>
  <c r="L4086" i="3"/>
  <c r="L4085" i="3"/>
  <c r="L4084" i="3"/>
  <c r="L4083" i="3"/>
  <c r="L4082" i="3"/>
  <c r="L4081" i="3"/>
  <c r="L4080" i="3"/>
  <c r="L4079" i="3"/>
  <c r="L4078" i="3"/>
  <c r="L4077" i="3"/>
  <c r="L4076" i="3"/>
  <c r="L4075" i="3"/>
  <c r="L4074" i="3"/>
  <c r="L4073" i="3"/>
  <c r="L4072" i="3"/>
  <c r="L4071" i="3"/>
  <c r="L4070" i="3"/>
  <c r="L4069" i="3"/>
  <c r="L4068" i="3"/>
  <c r="L4067" i="3"/>
  <c r="L4066" i="3"/>
  <c r="L4065" i="3"/>
  <c r="L4064" i="3"/>
  <c r="L4063" i="3"/>
  <c r="L4062" i="3"/>
  <c r="L4061" i="3"/>
  <c r="L4060" i="3"/>
  <c r="L4059" i="3"/>
  <c r="L4058" i="3"/>
  <c r="L4057" i="3"/>
  <c r="L4056" i="3"/>
  <c r="L4055" i="3"/>
  <c r="L4054" i="3"/>
  <c r="L4053" i="3"/>
  <c r="L4052" i="3"/>
  <c r="L4051" i="3"/>
  <c r="L4050" i="3"/>
  <c r="L4049" i="3"/>
  <c r="L4048" i="3"/>
  <c r="L4047" i="3"/>
  <c r="L4046" i="3"/>
  <c r="L4045" i="3"/>
  <c r="L4044" i="3"/>
  <c r="L4043" i="3"/>
  <c r="L4042" i="3"/>
  <c r="L4041" i="3"/>
  <c r="L4040" i="3"/>
  <c r="L4039" i="3"/>
  <c r="L4038" i="3"/>
  <c r="L4037" i="3"/>
  <c r="L4036" i="3"/>
  <c r="L4035" i="3"/>
  <c r="L4034" i="3"/>
  <c r="L4033" i="3"/>
  <c r="L4032" i="3"/>
  <c r="L4031" i="3"/>
  <c r="L4030" i="3"/>
  <c r="L4029" i="3"/>
  <c r="L4028" i="3"/>
  <c r="L4027" i="3"/>
  <c r="L4026" i="3"/>
  <c r="L4025" i="3"/>
  <c r="L4024" i="3"/>
  <c r="L4023" i="3"/>
  <c r="L4022" i="3"/>
  <c r="L4021" i="3"/>
  <c r="L4020" i="3"/>
  <c r="L4019" i="3"/>
  <c r="L4018" i="3"/>
  <c r="L4017" i="3"/>
  <c r="L4016" i="3"/>
  <c r="L4015" i="3"/>
  <c r="L4014" i="3"/>
  <c r="L4013" i="3"/>
  <c r="L4012" i="3"/>
  <c r="L4011" i="3"/>
  <c r="L4010" i="3"/>
  <c r="L4009" i="3"/>
  <c r="L4008" i="3"/>
  <c r="L4007" i="3"/>
  <c r="L4006" i="3"/>
  <c r="L4005" i="3"/>
  <c r="L4004" i="3"/>
  <c r="L4003" i="3"/>
  <c r="L4002" i="3"/>
  <c r="L4001" i="3"/>
  <c r="L4000" i="3"/>
  <c r="L3999" i="3"/>
  <c r="L3998" i="3"/>
  <c r="L3997" i="3"/>
  <c r="L3996" i="3"/>
  <c r="L3995" i="3"/>
  <c r="L3994" i="3"/>
  <c r="L3993" i="3"/>
  <c r="L3992" i="3"/>
  <c r="L3991" i="3"/>
  <c r="L3990" i="3"/>
  <c r="L3989" i="3"/>
  <c r="L3988" i="3"/>
  <c r="L3987" i="3"/>
  <c r="L3986" i="3"/>
  <c r="L3985" i="3"/>
  <c r="L3984" i="3"/>
  <c r="L3983" i="3"/>
  <c r="L3982" i="3"/>
  <c r="L3981" i="3"/>
  <c r="L3980" i="3"/>
  <c r="L3979" i="3"/>
  <c r="L3978" i="3"/>
  <c r="L3977" i="3"/>
  <c r="L3976" i="3"/>
  <c r="L3975" i="3"/>
  <c r="L3974" i="3"/>
  <c r="L3973" i="3"/>
  <c r="L3972" i="3"/>
  <c r="L3971" i="3"/>
  <c r="L3970" i="3"/>
  <c r="L3969" i="3"/>
  <c r="L3968" i="3"/>
  <c r="L3967" i="3"/>
  <c r="L3966" i="3"/>
  <c r="L3965" i="3"/>
  <c r="L3964" i="3"/>
  <c r="L3963" i="3"/>
  <c r="L3962" i="3"/>
  <c r="L3961" i="3"/>
  <c r="L3960" i="3"/>
  <c r="L3959" i="3"/>
  <c r="L3958" i="3"/>
  <c r="L3957" i="3"/>
  <c r="L3956" i="3"/>
  <c r="L3955" i="3"/>
  <c r="L3954" i="3"/>
  <c r="L3953" i="3"/>
  <c r="L3952" i="3"/>
  <c r="L3951" i="3"/>
  <c r="L3950" i="3"/>
  <c r="L3949" i="3"/>
  <c r="L3948" i="3"/>
  <c r="L3947" i="3"/>
  <c r="L3946" i="3"/>
  <c r="L3945" i="3"/>
  <c r="L3944" i="3"/>
  <c r="L3943" i="3"/>
  <c r="L3942" i="3"/>
  <c r="L3941" i="3"/>
  <c r="L3940" i="3"/>
  <c r="L3939" i="3"/>
  <c r="L3938" i="3"/>
  <c r="L3937" i="3"/>
  <c r="L3936" i="3"/>
  <c r="L3935" i="3"/>
  <c r="L3934" i="3"/>
  <c r="L3933" i="3"/>
  <c r="L3932" i="3"/>
  <c r="L3931" i="3"/>
  <c r="L3930" i="3"/>
  <c r="L3929" i="3"/>
  <c r="L3928" i="3"/>
  <c r="L3927" i="3"/>
  <c r="L3926" i="3"/>
  <c r="L3925" i="3"/>
  <c r="L3924" i="3"/>
  <c r="L3923" i="3"/>
  <c r="L3922" i="3"/>
  <c r="L3921" i="3"/>
  <c r="L3920" i="3"/>
  <c r="L3919" i="3"/>
  <c r="L3918" i="3"/>
  <c r="L3917" i="3"/>
  <c r="L3916" i="3"/>
  <c r="L3915" i="3"/>
  <c r="L3914" i="3"/>
  <c r="L3913" i="3"/>
  <c r="L3912" i="3"/>
  <c r="L3911" i="3"/>
  <c r="L3910" i="3"/>
  <c r="L3909" i="3"/>
  <c r="L3908" i="3"/>
  <c r="L3907" i="3"/>
  <c r="L3906" i="3"/>
  <c r="L3905" i="3"/>
  <c r="L3904" i="3"/>
  <c r="L3903" i="3"/>
  <c r="L3902" i="3"/>
  <c r="L3901" i="3"/>
  <c r="L3900" i="3"/>
  <c r="L3899" i="3"/>
  <c r="L3898" i="3"/>
  <c r="L3897" i="3"/>
  <c r="L3896" i="3"/>
  <c r="L3895" i="3"/>
  <c r="L3894" i="3"/>
  <c r="L3893" i="3"/>
  <c r="L3892" i="3"/>
  <c r="L3891" i="3"/>
  <c r="L3890" i="3"/>
  <c r="L3889" i="3"/>
  <c r="L3888" i="3"/>
  <c r="L3887" i="3"/>
  <c r="L3886" i="3"/>
  <c r="L3885" i="3"/>
  <c r="L3884" i="3"/>
  <c r="L3883" i="3"/>
  <c r="L3882" i="3"/>
  <c r="L3881" i="3"/>
  <c r="L3880" i="3"/>
  <c r="L3879" i="3"/>
  <c r="L3878" i="3"/>
  <c r="L3877" i="3"/>
  <c r="L3876" i="3"/>
  <c r="L3875" i="3"/>
  <c r="L3874" i="3"/>
  <c r="L3873" i="3"/>
  <c r="L3872" i="3"/>
  <c r="L3871" i="3"/>
  <c r="L3870" i="3"/>
  <c r="L3869" i="3"/>
  <c r="L3868" i="3"/>
  <c r="L3867" i="3"/>
  <c r="L3866" i="3"/>
  <c r="L3865" i="3"/>
  <c r="L3864" i="3"/>
  <c r="L3863" i="3"/>
  <c r="L3862" i="3"/>
  <c r="L3861" i="3"/>
  <c r="L3860" i="3"/>
  <c r="L3859" i="3"/>
  <c r="L3858" i="3"/>
  <c r="L3857" i="3"/>
  <c r="L3856" i="3"/>
  <c r="L3855" i="3"/>
  <c r="L3854" i="3"/>
  <c r="L3853" i="3"/>
  <c r="L3852" i="3"/>
  <c r="L3851" i="3"/>
  <c r="L3850" i="3"/>
  <c r="L3849" i="3"/>
  <c r="L3848" i="3"/>
  <c r="L3847" i="3"/>
  <c r="L3846" i="3"/>
  <c r="L3845" i="3"/>
  <c r="L3844" i="3"/>
  <c r="L3843" i="3"/>
  <c r="L3842" i="3"/>
  <c r="L3841" i="3"/>
  <c r="L3840" i="3"/>
  <c r="L3839" i="3"/>
  <c r="L3838" i="3"/>
  <c r="L3837" i="3"/>
  <c r="L3836" i="3"/>
  <c r="L3835" i="3"/>
  <c r="L3834" i="3"/>
  <c r="L3833" i="3"/>
  <c r="L3832" i="3"/>
  <c r="L3831" i="3"/>
  <c r="L3830" i="3"/>
  <c r="L3829" i="3"/>
  <c r="L3828" i="3"/>
  <c r="L3827" i="3"/>
  <c r="L3826" i="3"/>
  <c r="L3825" i="3"/>
  <c r="L3824" i="3"/>
  <c r="L3823" i="3"/>
  <c r="L3822" i="3"/>
  <c r="L3821" i="3"/>
  <c r="L3820" i="3"/>
  <c r="L3819" i="3"/>
  <c r="L3818" i="3"/>
  <c r="L3817" i="3"/>
  <c r="L3816" i="3"/>
  <c r="L3815" i="3"/>
  <c r="L3814" i="3"/>
  <c r="L3813" i="3"/>
  <c r="L3812" i="3"/>
  <c r="L3811" i="3"/>
  <c r="L3810" i="3"/>
  <c r="L3809" i="3"/>
  <c r="L3808" i="3"/>
  <c r="L3807" i="3"/>
  <c r="L3806" i="3"/>
  <c r="L3805" i="3"/>
  <c r="L3804" i="3"/>
  <c r="L3803" i="3"/>
  <c r="L3802" i="3"/>
  <c r="L3801" i="3"/>
  <c r="L3800" i="3"/>
  <c r="L3799" i="3"/>
  <c r="L3798" i="3"/>
  <c r="L3797" i="3"/>
  <c r="L3796" i="3"/>
  <c r="L3795" i="3"/>
  <c r="L3794" i="3"/>
  <c r="L3793" i="3"/>
  <c r="L3792" i="3"/>
  <c r="L3791" i="3"/>
  <c r="L3790" i="3"/>
  <c r="L3789" i="3"/>
  <c r="L3788" i="3"/>
  <c r="L3787" i="3"/>
  <c r="L3786" i="3"/>
  <c r="L3785" i="3"/>
  <c r="L3784" i="3"/>
  <c r="L3783" i="3"/>
  <c r="L3782" i="3"/>
  <c r="L3781" i="3"/>
  <c r="L3780" i="3"/>
  <c r="L3779" i="3"/>
  <c r="L3778" i="3"/>
  <c r="L3777" i="3"/>
  <c r="L3776" i="3"/>
  <c r="L3775" i="3"/>
  <c r="L3774" i="3"/>
  <c r="L3773" i="3"/>
  <c r="L3772" i="3"/>
  <c r="L3771" i="3"/>
  <c r="L3770" i="3"/>
  <c r="L3769" i="3"/>
  <c r="L3768" i="3"/>
  <c r="L3767" i="3"/>
  <c r="L3766" i="3"/>
  <c r="L3765" i="3"/>
  <c r="L3764" i="3"/>
  <c r="L3763" i="3"/>
  <c r="L3762" i="3"/>
  <c r="L3761" i="3"/>
  <c r="L3760" i="3"/>
  <c r="L3759" i="3"/>
  <c r="L3758" i="3"/>
  <c r="L3757" i="3"/>
  <c r="L3756" i="3"/>
  <c r="L3755" i="3"/>
  <c r="L3754" i="3"/>
  <c r="L3753" i="3"/>
  <c r="L3752" i="3"/>
  <c r="L3751" i="3"/>
  <c r="L3750" i="3"/>
  <c r="L3749" i="3"/>
  <c r="L3748" i="3"/>
  <c r="L3747" i="3"/>
  <c r="L3746" i="3"/>
  <c r="L3745" i="3"/>
  <c r="L3744" i="3"/>
  <c r="L3743" i="3"/>
  <c r="L3742" i="3"/>
  <c r="L3741" i="3"/>
  <c r="L3740" i="3"/>
  <c r="L3739" i="3"/>
  <c r="L3738" i="3"/>
  <c r="L3737" i="3"/>
  <c r="L3736" i="3"/>
  <c r="L3735" i="3"/>
  <c r="L3734" i="3"/>
  <c r="L3733" i="3"/>
  <c r="L3732" i="3"/>
  <c r="L3731" i="3"/>
  <c r="L3730" i="3"/>
  <c r="L3729" i="3"/>
  <c r="L3728" i="3"/>
  <c r="L3727" i="3"/>
  <c r="L3726" i="3"/>
  <c r="L3725" i="3"/>
  <c r="L3724" i="3"/>
  <c r="L3723" i="3"/>
  <c r="L3722" i="3"/>
  <c r="L3721" i="3"/>
  <c r="L3720" i="3"/>
  <c r="L3719" i="3"/>
  <c r="L3718" i="3"/>
  <c r="L3717" i="3"/>
  <c r="L3716" i="3"/>
  <c r="L3715" i="3"/>
  <c r="L3714" i="3"/>
  <c r="L3713" i="3"/>
  <c r="L3712" i="3"/>
  <c r="L3711" i="3"/>
  <c r="L3710" i="3"/>
  <c r="L3709" i="3"/>
  <c r="L3708" i="3"/>
  <c r="L3707" i="3"/>
  <c r="L3706" i="3"/>
  <c r="L3705" i="3"/>
  <c r="L3704" i="3"/>
  <c r="L3703" i="3"/>
  <c r="L3702" i="3"/>
  <c r="L3701" i="3"/>
  <c r="L3700" i="3"/>
  <c r="L3699" i="3"/>
  <c r="L3698" i="3"/>
  <c r="L3697" i="3"/>
  <c r="L3696" i="3"/>
  <c r="L3695" i="3"/>
  <c r="L3694" i="3"/>
  <c r="L3693" i="3"/>
  <c r="L3692" i="3"/>
  <c r="L3691" i="3"/>
  <c r="L3690" i="3"/>
  <c r="L3689" i="3"/>
  <c r="L3688" i="3"/>
  <c r="L3687" i="3"/>
  <c r="L3686" i="3"/>
  <c r="L3685" i="3"/>
  <c r="L3684" i="3"/>
  <c r="L3683" i="3"/>
  <c r="L3682" i="3"/>
  <c r="L3681" i="3"/>
  <c r="L3680" i="3"/>
  <c r="L3679" i="3"/>
  <c r="L3678" i="3"/>
  <c r="L3677" i="3"/>
  <c r="L3676" i="3"/>
  <c r="L3675" i="3"/>
  <c r="L3674" i="3"/>
  <c r="L3673" i="3"/>
  <c r="L3672" i="3"/>
  <c r="L3671" i="3"/>
  <c r="L3670" i="3"/>
  <c r="L3669" i="3"/>
  <c r="L3668" i="3"/>
  <c r="L3667" i="3"/>
  <c r="L3666" i="3"/>
  <c r="L3665" i="3"/>
  <c r="L3664" i="3"/>
  <c r="L3663" i="3"/>
  <c r="L3662" i="3"/>
  <c r="L3661" i="3"/>
  <c r="L3660" i="3"/>
  <c r="L3659" i="3"/>
  <c r="L3658" i="3"/>
  <c r="L3657" i="3"/>
  <c r="L3656" i="3"/>
  <c r="L3655" i="3"/>
  <c r="L3654" i="3"/>
  <c r="L3653" i="3"/>
  <c r="L3652" i="3"/>
  <c r="L3651" i="3"/>
  <c r="L3650" i="3"/>
  <c r="L3649" i="3"/>
  <c r="L3648" i="3"/>
  <c r="L3647" i="3"/>
  <c r="L3646" i="3"/>
  <c r="L3645" i="3"/>
  <c r="L3644" i="3"/>
  <c r="L3643" i="3"/>
  <c r="L3642" i="3"/>
  <c r="L3641" i="3"/>
  <c r="L3640" i="3"/>
  <c r="L3639" i="3"/>
  <c r="L3638" i="3"/>
  <c r="L3637" i="3"/>
  <c r="L3636" i="3"/>
  <c r="L3635" i="3"/>
  <c r="L3634" i="3"/>
  <c r="L3633" i="3"/>
  <c r="L3632" i="3"/>
  <c r="L3631" i="3"/>
  <c r="L3630" i="3"/>
  <c r="L3629" i="3"/>
  <c r="L3628" i="3"/>
  <c r="L3627" i="3"/>
  <c r="L3626" i="3"/>
  <c r="L3625" i="3"/>
  <c r="L3624" i="3"/>
  <c r="L3623" i="3"/>
  <c r="L3622" i="3"/>
  <c r="L3621" i="3"/>
  <c r="L3620" i="3"/>
  <c r="L3619" i="3"/>
  <c r="L3618" i="3"/>
  <c r="L3617" i="3"/>
  <c r="L3616" i="3"/>
  <c r="L3615" i="3"/>
  <c r="L3614" i="3"/>
  <c r="L3613" i="3"/>
  <c r="L3612" i="3"/>
  <c r="L3611" i="3"/>
  <c r="L3610" i="3"/>
  <c r="L3609" i="3"/>
  <c r="L3608" i="3"/>
  <c r="L3607" i="3"/>
  <c r="L3606" i="3"/>
  <c r="L3605" i="3"/>
  <c r="L3604" i="3"/>
  <c r="L3603" i="3"/>
  <c r="L3602" i="3"/>
  <c r="L3601" i="3"/>
  <c r="L3600" i="3"/>
  <c r="L3599" i="3"/>
  <c r="L3598" i="3"/>
  <c r="L3597" i="3"/>
  <c r="L3596" i="3"/>
  <c r="L3595" i="3"/>
  <c r="L3594" i="3"/>
  <c r="L3593" i="3"/>
  <c r="L3592" i="3"/>
  <c r="L3591" i="3"/>
  <c r="L3590" i="3"/>
  <c r="L3589" i="3"/>
  <c r="L3588" i="3"/>
  <c r="L3587" i="3"/>
  <c r="L3586" i="3"/>
  <c r="L3585" i="3"/>
  <c r="L3584" i="3"/>
  <c r="L3583" i="3"/>
  <c r="L3582" i="3"/>
  <c r="L3581" i="3"/>
  <c r="L3580" i="3"/>
  <c r="L3579" i="3"/>
  <c r="L3578" i="3"/>
  <c r="L3577" i="3"/>
  <c r="L3576" i="3"/>
  <c r="L3575" i="3"/>
  <c r="L3574" i="3"/>
  <c r="L3573" i="3"/>
  <c r="L3572" i="3"/>
  <c r="L3571" i="3"/>
  <c r="L3570" i="3"/>
  <c r="L3569" i="3"/>
  <c r="L3568" i="3"/>
  <c r="L3567" i="3"/>
  <c r="L3566" i="3"/>
  <c r="L3565" i="3"/>
  <c r="L3564" i="3"/>
  <c r="L3563" i="3"/>
  <c r="L3562" i="3"/>
  <c r="L3561" i="3"/>
  <c r="L3560" i="3"/>
  <c r="L3559" i="3"/>
  <c r="L3558" i="3"/>
  <c r="L3557" i="3"/>
  <c r="L3556" i="3"/>
  <c r="L3555" i="3"/>
  <c r="L3554" i="3"/>
  <c r="L3553" i="3"/>
  <c r="L3552" i="3"/>
  <c r="L3551" i="3"/>
  <c r="L3550" i="3"/>
  <c r="L3549" i="3"/>
  <c r="L3548" i="3"/>
  <c r="L3547" i="3"/>
  <c r="L3546" i="3"/>
  <c r="L3545" i="3"/>
  <c r="L3544" i="3"/>
  <c r="L3543" i="3"/>
  <c r="L3542" i="3"/>
  <c r="L3541" i="3"/>
  <c r="L3540" i="3"/>
  <c r="L3539" i="3"/>
  <c r="L3538" i="3"/>
  <c r="L3537" i="3"/>
  <c r="L3536" i="3"/>
  <c r="L3535" i="3"/>
  <c r="L3534" i="3"/>
  <c r="L3533" i="3"/>
  <c r="L3532" i="3"/>
  <c r="L3531" i="3"/>
  <c r="L3530" i="3"/>
  <c r="L3529" i="3"/>
  <c r="L3528" i="3"/>
  <c r="L3527" i="3"/>
  <c r="L3526" i="3"/>
  <c r="L3525" i="3"/>
  <c r="L3524" i="3"/>
  <c r="L3523" i="3"/>
  <c r="L3522" i="3"/>
  <c r="L3521" i="3"/>
  <c r="L3520" i="3"/>
  <c r="L3519" i="3"/>
  <c r="L3518" i="3"/>
  <c r="L3517" i="3"/>
  <c r="L3516" i="3"/>
  <c r="L3515" i="3"/>
  <c r="L3514" i="3"/>
  <c r="L3513" i="3"/>
  <c r="L3512" i="3"/>
  <c r="L3511" i="3"/>
  <c r="L3510" i="3"/>
  <c r="L3509" i="3"/>
  <c r="L3508" i="3"/>
  <c r="L3507" i="3"/>
  <c r="L3506" i="3"/>
  <c r="L3505" i="3"/>
  <c r="L3504" i="3"/>
  <c r="L3503" i="3"/>
  <c r="L3502" i="3"/>
  <c r="L3501" i="3"/>
  <c r="L3500" i="3"/>
  <c r="L3499" i="3"/>
  <c r="L3498" i="3"/>
  <c r="L3497" i="3"/>
  <c r="L3496" i="3"/>
  <c r="L3495" i="3"/>
  <c r="L3494" i="3"/>
  <c r="L3493" i="3"/>
  <c r="L3492" i="3"/>
  <c r="L3491" i="3"/>
  <c r="L3490" i="3"/>
  <c r="L3489" i="3"/>
  <c r="L3488" i="3"/>
  <c r="L3487" i="3"/>
  <c r="L3486" i="3"/>
  <c r="L3485" i="3"/>
  <c r="L3484" i="3"/>
  <c r="L3483" i="3"/>
  <c r="L3482" i="3"/>
  <c r="L3481" i="3"/>
  <c r="L3480" i="3"/>
  <c r="L3479" i="3"/>
  <c r="L3478" i="3"/>
  <c r="L3477" i="3"/>
  <c r="L3476" i="3"/>
  <c r="L3475" i="3"/>
  <c r="L3474" i="3"/>
  <c r="L3473" i="3"/>
  <c r="L3472" i="3"/>
  <c r="L3471" i="3"/>
  <c r="L3470" i="3"/>
  <c r="L3469" i="3"/>
  <c r="L3468" i="3"/>
  <c r="L3467" i="3"/>
  <c r="L3466" i="3"/>
  <c r="L3465" i="3"/>
  <c r="L3464" i="3"/>
  <c r="L3463" i="3"/>
  <c r="L3462" i="3"/>
  <c r="L3461" i="3"/>
  <c r="L3460" i="3"/>
  <c r="L3459" i="3"/>
  <c r="L3458" i="3"/>
  <c r="L3457" i="3"/>
  <c r="L3456" i="3"/>
  <c r="L3455" i="3"/>
  <c r="L3454" i="3"/>
  <c r="L3453" i="3"/>
  <c r="L3452" i="3"/>
  <c r="L3451" i="3"/>
  <c r="L3450" i="3"/>
  <c r="L3449" i="3"/>
  <c r="L3448" i="3"/>
  <c r="L3447" i="3"/>
  <c r="L3446" i="3"/>
  <c r="L3445" i="3"/>
  <c r="L3444" i="3"/>
  <c r="L3443" i="3"/>
  <c r="L3442" i="3"/>
  <c r="L3441" i="3"/>
  <c r="L3440" i="3"/>
  <c r="L3439" i="3"/>
  <c r="L3438" i="3"/>
  <c r="L3437" i="3"/>
  <c r="L3436" i="3"/>
  <c r="L3435" i="3"/>
  <c r="L3434" i="3"/>
  <c r="L3433" i="3"/>
  <c r="L3432" i="3"/>
  <c r="L3431" i="3"/>
  <c r="L3430" i="3"/>
  <c r="L3429" i="3"/>
  <c r="L3428" i="3"/>
  <c r="L3427" i="3"/>
  <c r="L3426" i="3"/>
  <c r="L3425" i="3"/>
  <c r="L3424" i="3"/>
  <c r="L3423" i="3"/>
  <c r="L3422" i="3"/>
  <c r="L3421" i="3"/>
  <c r="L3420" i="3"/>
  <c r="L3419" i="3"/>
  <c r="L3418" i="3"/>
  <c r="L3417" i="3"/>
  <c r="L3416" i="3"/>
  <c r="L3415" i="3"/>
  <c r="L3414" i="3"/>
  <c r="L3413" i="3"/>
  <c r="L3412" i="3"/>
  <c r="L3411" i="3"/>
  <c r="L3410" i="3"/>
  <c r="L3409" i="3"/>
  <c r="L3408" i="3"/>
  <c r="L3407" i="3"/>
  <c r="L3406" i="3"/>
  <c r="L3405" i="3"/>
  <c r="L3404" i="3"/>
  <c r="L3403" i="3"/>
  <c r="L3402" i="3"/>
  <c r="L3401" i="3"/>
  <c r="L3400" i="3"/>
  <c r="L3399" i="3"/>
  <c r="L3398" i="3"/>
  <c r="L3397" i="3"/>
  <c r="L3396" i="3"/>
  <c r="L3395" i="3"/>
  <c r="L3394" i="3"/>
  <c r="L3393" i="3"/>
  <c r="L3392" i="3"/>
  <c r="L3391" i="3"/>
  <c r="L3390" i="3"/>
  <c r="L3389" i="3"/>
  <c r="L3388" i="3"/>
  <c r="L3387" i="3"/>
  <c r="L3386" i="3"/>
  <c r="L3385" i="3"/>
  <c r="L3384" i="3"/>
  <c r="L3383" i="3"/>
  <c r="L3382" i="3"/>
  <c r="L3381" i="3"/>
  <c r="L3380" i="3"/>
  <c r="L3379" i="3"/>
  <c r="L3378" i="3"/>
  <c r="L3377" i="3"/>
  <c r="L3376" i="3"/>
  <c r="L3375" i="3"/>
  <c r="L3374" i="3"/>
  <c r="L3373" i="3"/>
  <c r="L3372" i="3"/>
  <c r="L3371" i="3"/>
  <c r="L3370" i="3"/>
  <c r="L3369" i="3"/>
  <c r="L3368" i="3"/>
  <c r="L3367" i="3"/>
  <c r="L3366" i="3"/>
  <c r="L3365" i="3"/>
  <c r="L3364" i="3"/>
  <c r="L3363" i="3"/>
  <c r="L3362" i="3"/>
  <c r="L3361" i="3"/>
  <c r="L3360" i="3"/>
  <c r="L3359" i="3"/>
  <c r="L3358" i="3"/>
  <c r="L3357" i="3"/>
  <c r="L3356" i="3"/>
  <c r="L3355" i="3"/>
  <c r="L3354" i="3"/>
  <c r="L3353" i="3"/>
  <c r="L3352" i="3"/>
  <c r="L3351" i="3"/>
  <c r="L3350" i="3"/>
  <c r="L3349" i="3"/>
  <c r="L3348" i="3"/>
  <c r="L3347" i="3"/>
  <c r="L3346" i="3"/>
  <c r="L3345" i="3"/>
  <c r="L3344" i="3"/>
  <c r="L3343" i="3"/>
  <c r="L3342" i="3"/>
  <c r="L3341" i="3"/>
  <c r="L3340" i="3"/>
  <c r="L3339" i="3"/>
  <c r="L3338" i="3"/>
  <c r="L3337" i="3"/>
  <c r="L3336" i="3"/>
  <c r="L3335" i="3"/>
  <c r="L3334" i="3"/>
  <c r="L3333" i="3"/>
  <c r="L3332" i="3"/>
  <c r="L3331" i="3"/>
  <c r="L3330" i="3"/>
  <c r="L3329" i="3"/>
  <c r="L3328" i="3"/>
  <c r="L3327" i="3"/>
  <c r="L3326" i="3"/>
  <c r="L3325" i="3"/>
  <c r="L3324" i="3"/>
  <c r="L3323" i="3"/>
  <c r="L3322" i="3"/>
  <c r="L3321" i="3"/>
  <c r="L3320" i="3"/>
  <c r="L3319" i="3"/>
  <c r="L3318" i="3"/>
  <c r="L3317" i="3"/>
  <c r="L3316" i="3"/>
  <c r="L3315" i="3"/>
  <c r="L3314" i="3"/>
  <c r="L3313" i="3"/>
  <c r="L3312" i="3"/>
  <c r="L3311" i="3"/>
  <c r="L3310" i="3"/>
  <c r="L3309" i="3"/>
  <c r="L3308" i="3"/>
  <c r="L3307" i="3"/>
  <c r="L3306" i="3"/>
  <c r="L3305" i="3"/>
  <c r="L3304" i="3"/>
  <c r="L3303" i="3"/>
  <c r="L3302" i="3"/>
  <c r="L3301" i="3"/>
  <c r="L3300" i="3"/>
  <c r="L3299" i="3"/>
  <c r="L3298" i="3"/>
  <c r="L3297" i="3"/>
  <c r="L3296" i="3"/>
  <c r="L3295" i="3"/>
  <c r="L3294" i="3"/>
  <c r="L3293" i="3"/>
  <c r="L3292" i="3"/>
  <c r="L3291" i="3"/>
  <c r="L3290" i="3"/>
  <c r="L3289" i="3"/>
  <c r="L3288" i="3"/>
  <c r="L3287" i="3"/>
  <c r="L3286" i="3"/>
  <c r="L3285" i="3"/>
  <c r="L3284" i="3"/>
  <c r="L3283" i="3"/>
  <c r="L3282" i="3"/>
  <c r="L3281" i="3"/>
  <c r="L3280" i="3"/>
  <c r="L3279" i="3"/>
  <c r="L3278" i="3"/>
  <c r="L3277" i="3"/>
  <c r="L3276" i="3"/>
  <c r="L3275" i="3"/>
  <c r="L3274" i="3"/>
  <c r="L3273" i="3"/>
  <c r="L3272" i="3"/>
  <c r="L3271" i="3"/>
  <c r="L3270" i="3"/>
  <c r="L3269" i="3"/>
  <c r="L3268" i="3"/>
  <c r="L3267" i="3"/>
  <c r="L3266" i="3"/>
  <c r="L3265" i="3"/>
  <c r="L3264" i="3"/>
  <c r="L3263" i="3"/>
  <c r="L3262" i="3"/>
  <c r="L3261" i="3"/>
  <c r="L3260" i="3"/>
  <c r="L3259" i="3"/>
  <c r="L3258" i="3"/>
  <c r="L3257" i="3"/>
  <c r="L3256" i="3"/>
  <c r="L3255" i="3"/>
  <c r="L3254" i="3"/>
  <c r="L3253" i="3"/>
  <c r="L3252" i="3"/>
  <c r="L3251" i="3"/>
  <c r="L3250" i="3"/>
  <c r="L3249" i="3"/>
  <c r="L3248" i="3"/>
  <c r="L3247" i="3"/>
  <c r="L3246" i="3"/>
  <c r="L3245" i="3"/>
  <c r="L3244" i="3"/>
  <c r="L3243" i="3"/>
  <c r="L3242" i="3"/>
  <c r="L3241" i="3"/>
  <c r="L3240" i="3"/>
  <c r="L3239" i="3"/>
  <c r="L3238" i="3"/>
  <c r="L3237" i="3"/>
  <c r="L3236" i="3"/>
  <c r="L3235" i="3"/>
  <c r="L3234" i="3"/>
  <c r="L3233" i="3"/>
  <c r="L3232" i="3"/>
  <c r="L3231" i="3"/>
  <c r="L3230" i="3"/>
  <c r="L3229" i="3"/>
  <c r="L3228" i="3"/>
  <c r="L3227" i="3"/>
  <c r="L3226" i="3"/>
  <c r="L3225" i="3"/>
  <c r="L3224" i="3"/>
  <c r="L3223" i="3"/>
  <c r="L3222" i="3"/>
  <c r="L3221" i="3"/>
  <c r="L3220" i="3"/>
  <c r="L3219" i="3"/>
  <c r="L3218" i="3"/>
  <c r="L3217" i="3"/>
  <c r="L3216" i="3"/>
  <c r="L3215" i="3"/>
  <c r="L3214" i="3"/>
  <c r="L3213" i="3"/>
  <c r="L3212" i="3"/>
  <c r="L3211" i="3"/>
  <c r="L3210" i="3"/>
  <c r="L3209" i="3"/>
  <c r="L3208" i="3"/>
  <c r="L3207" i="3"/>
  <c r="L3206" i="3"/>
  <c r="L3205" i="3"/>
  <c r="L3204" i="3"/>
  <c r="L3203" i="3"/>
  <c r="L3202" i="3"/>
  <c r="L3201" i="3"/>
  <c r="L3200" i="3"/>
  <c r="L3199" i="3"/>
  <c r="L3198" i="3"/>
  <c r="L3197" i="3"/>
  <c r="L3196" i="3"/>
  <c r="L3195" i="3"/>
  <c r="L3194" i="3"/>
  <c r="L3193" i="3"/>
  <c r="L3192" i="3"/>
  <c r="L3191" i="3"/>
  <c r="L3190" i="3"/>
  <c r="L3189" i="3"/>
  <c r="L3188" i="3"/>
  <c r="L3187" i="3"/>
  <c r="L3186" i="3"/>
  <c r="L3185" i="3"/>
  <c r="L3184" i="3"/>
  <c r="L3183" i="3"/>
  <c r="L3182" i="3"/>
  <c r="L3181" i="3"/>
  <c r="L3180" i="3"/>
  <c r="L3179" i="3"/>
  <c r="L3178" i="3"/>
  <c r="L3177" i="3"/>
  <c r="L3176" i="3"/>
  <c r="L3175" i="3"/>
  <c r="L3174" i="3"/>
  <c r="L3173" i="3"/>
  <c r="L3172" i="3"/>
  <c r="L3171" i="3"/>
  <c r="L3170" i="3"/>
  <c r="L3169" i="3"/>
  <c r="L3168" i="3"/>
  <c r="L3167" i="3"/>
  <c r="L3166" i="3"/>
  <c r="L3165" i="3"/>
  <c r="L3164" i="3"/>
  <c r="L3163" i="3"/>
  <c r="L3162" i="3"/>
  <c r="L3161" i="3"/>
  <c r="L3160" i="3"/>
  <c r="L3159" i="3"/>
  <c r="L3158" i="3"/>
  <c r="L3157" i="3"/>
  <c r="L3156" i="3"/>
  <c r="L3155" i="3"/>
  <c r="L3154" i="3"/>
  <c r="L3153" i="3"/>
  <c r="L3152" i="3"/>
  <c r="L3151" i="3"/>
  <c r="L3150" i="3"/>
  <c r="L3149" i="3"/>
  <c r="L3148" i="3"/>
  <c r="L3147" i="3"/>
  <c r="L3146" i="3"/>
  <c r="L3145" i="3"/>
  <c r="L3144" i="3"/>
  <c r="L3143" i="3"/>
  <c r="L3142" i="3"/>
  <c r="L3141" i="3"/>
  <c r="L3140" i="3"/>
  <c r="L3139" i="3"/>
  <c r="L3138" i="3"/>
  <c r="L3137" i="3"/>
  <c r="L3136" i="3"/>
  <c r="L3135" i="3"/>
  <c r="L3134" i="3"/>
  <c r="L3133" i="3"/>
  <c r="L3132" i="3"/>
  <c r="L3131" i="3"/>
  <c r="L3130" i="3"/>
  <c r="L3129" i="3"/>
  <c r="L3128" i="3"/>
  <c r="L3127" i="3"/>
  <c r="L3126" i="3"/>
  <c r="L3125" i="3"/>
  <c r="L3124" i="3"/>
  <c r="L3123" i="3"/>
  <c r="L3122" i="3"/>
  <c r="L3121" i="3"/>
  <c r="L3120" i="3"/>
  <c r="L3119" i="3"/>
  <c r="L3118" i="3"/>
  <c r="L3117" i="3"/>
  <c r="L3116" i="3"/>
  <c r="L3115" i="3"/>
  <c r="L3114" i="3"/>
  <c r="L3113" i="3"/>
  <c r="L3112" i="3"/>
  <c r="L3111" i="3"/>
  <c r="L3110" i="3"/>
  <c r="L3109" i="3"/>
  <c r="L3108" i="3"/>
  <c r="L3107" i="3"/>
  <c r="L3106" i="3"/>
  <c r="L3105" i="3"/>
  <c r="L3104" i="3"/>
  <c r="L3103" i="3"/>
  <c r="L3102" i="3"/>
  <c r="L3101" i="3"/>
  <c r="L3100" i="3"/>
  <c r="L3099" i="3"/>
  <c r="L3098" i="3"/>
  <c r="L3097" i="3"/>
  <c r="L3096" i="3"/>
  <c r="L3095" i="3"/>
  <c r="L3094" i="3"/>
  <c r="L3093" i="3"/>
  <c r="L3092" i="3"/>
  <c r="L3091" i="3"/>
  <c r="L3090" i="3"/>
  <c r="L3089" i="3"/>
  <c r="L3088" i="3"/>
  <c r="L3087" i="3"/>
  <c r="L3086" i="3"/>
  <c r="L3085" i="3"/>
  <c r="L3084" i="3"/>
  <c r="L3083" i="3"/>
  <c r="L3082" i="3"/>
  <c r="L3081" i="3"/>
  <c r="L3080" i="3"/>
  <c r="L3079" i="3"/>
  <c r="L3078" i="3"/>
  <c r="L3077" i="3"/>
  <c r="L3076" i="3"/>
  <c r="L3075" i="3"/>
  <c r="L3074" i="3"/>
  <c r="L3073" i="3"/>
  <c r="L3072" i="3"/>
  <c r="L3071" i="3"/>
  <c r="L3070" i="3"/>
  <c r="L3069" i="3"/>
  <c r="L3068" i="3"/>
  <c r="L3067" i="3"/>
  <c r="L3066" i="3"/>
  <c r="L3065" i="3"/>
  <c r="L3064" i="3"/>
  <c r="L3063" i="3"/>
  <c r="L3062" i="3"/>
  <c r="L3061" i="3"/>
  <c r="L3060" i="3"/>
  <c r="L3059" i="3"/>
  <c r="L3058" i="3"/>
  <c r="L3057" i="3"/>
  <c r="L3056" i="3"/>
  <c r="L3055" i="3"/>
  <c r="L3054" i="3"/>
  <c r="L3053" i="3"/>
  <c r="L3052" i="3"/>
  <c r="L3051" i="3"/>
  <c r="L3050" i="3"/>
  <c r="L3049" i="3"/>
  <c r="L3048" i="3"/>
  <c r="L3047" i="3"/>
  <c r="L3046" i="3"/>
  <c r="L3045" i="3"/>
  <c r="L3044" i="3"/>
  <c r="L3043" i="3"/>
  <c r="L3042" i="3"/>
  <c r="L3041" i="3"/>
  <c r="L3040" i="3"/>
  <c r="L3039" i="3"/>
  <c r="L3038" i="3"/>
  <c r="L3037" i="3"/>
  <c r="L3036" i="3"/>
  <c r="L3035" i="3"/>
  <c r="L3034" i="3"/>
  <c r="L3033" i="3"/>
  <c r="L3032" i="3"/>
  <c r="L3031" i="3"/>
  <c r="L3030" i="3"/>
  <c r="L3029" i="3"/>
  <c r="L3028" i="3"/>
  <c r="L3027" i="3"/>
  <c r="L3026" i="3"/>
  <c r="L3025" i="3"/>
  <c r="L3024" i="3"/>
  <c r="L3023" i="3"/>
  <c r="L3022" i="3"/>
  <c r="L3021" i="3"/>
  <c r="L3020" i="3"/>
  <c r="L3019" i="3"/>
  <c r="L3018" i="3"/>
  <c r="L3017" i="3"/>
  <c r="L3016" i="3"/>
  <c r="L3015" i="3"/>
  <c r="L3014" i="3"/>
  <c r="L3013" i="3"/>
  <c r="L3012" i="3"/>
  <c r="L3011" i="3"/>
  <c r="L3010" i="3"/>
  <c r="L3009" i="3"/>
  <c r="L3008" i="3"/>
  <c r="L3007" i="3"/>
  <c r="L3006" i="3"/>
  <c r="L3005" i="3"/>
  <c r="L3004" i="3"/>
  <c r="L3003" i="3"/>
  <c r="L3002" i="3"/>
  <c r="L3001" i="3"/>
  <c r="L3000" i="3"/>
  <c r="L2999" i="3"/>
  <c r="L2998" i="3"/>
  <c r="L2997" i="3"/>
  <c r="L2996" i="3"/>
  <c r="L2995" i="3"/>
  <c r="L2994" i="3"/>
  <c r="L2993" i="3"/>
  <c r="L2992" i="3"/>
  <c r="L2991" i="3"/>
  <c r="L2990" i="3"/>
  <c r="L2989" i="3"/>
  <c r="L2988" i="3"/>
  <c r="L2987" i="3"/>
  <c r="L2986" i="3"/>
  <c r="L2985" i="3"/>
  <c r="L2984" i="3"/>
  <c r="L2983" i="3"/>
  <c r="L2982" i="3"/>
  <c r="L2981" i="3"/>
  <c r="L2980" i="3"/>
  <c r="L2979" i="3"/>
  <c r="L2978" i="3"/>
  <c r="L2977" i="3"/>
  <c r="L2976" i="3"/>
  <c r="L2975" i="3"/>
  <c r="L2974" i="3"/>
  <c r="L2973" i="3"/>
  <c r="L2972" i="3"/>
  <c r="L2971" i="3"/>
  <c r="L2970" i="3"/>
  <c r="L2969" i="3"/>
  <c r="L2968" i="3"/>
  <c r="L2967" i="3"/>
  <c r="L2966" i="3"/>
  <c r="L2965" i="3"/>
  <c r="L2964" i="3"/>
  <c r="L2963" i="3"/>
  <c r="L2962" i="3"/>
  <c r="L2961" i="3"/>
  <c r="L2960" i="3"/>
  <c r="L2959" i="3"/>
  <c r="L2958" i="3"/>
  <c r="L2957" i="3"/>
  <c r="L2956" i="3"/>
  <c r="L2955" i="3"/>
  <c r="L2954" i="3"/>
  <c r="L2953" i="3"/>
  <c r="L2952" i="3"/>
  <c r="L2951" i="3"/>
  <c r="L2950" i="3"/>
  <c r="L2949" i="3"/>
  <c r="L2948" i="3"/>
  <c r="L2947" i="3"/>
  <c r="L2946" i="3"/>
  <c r="L2945" i="3"/>
  <c r="L2944" i="3"/>
  <c r="L2943" i="3"/>
  <c r="L2942" i="3"/>
  <c r="L2941" i="3"/>
  <c r="L2940" i="3"/>
  <c r="L2939" i="3"/>
  <c r="L2938" i="3"/>
  <c r="L2937" i="3"/>
  <c r="L2936" i="3"/>
  <c r="L2935" i="3"/>
  <c r="L2934" i="3"/>
  <c r="L2933" i="3"/>
  <c r="L2932" i="3"/>
  <c r="L2931" i="3"/>
  <c r="L2930" i="3"/>
  <c r="L2929" i="3"/>
  <c r="L2928" i="3"/>
  <c r="L2927" i="3"/>
  <c r="L2926" i="3"/>
  <c r="L2925" i="3"/>
  <c r="L2924" i="3"/>
  <c r="L2923" i="3"/>
  <c r="L2922" i="3"/>
  <c r="L2921" i="3"/>
  <c r="L2920" i="3"/>
  <c r="L2919" i="3"/>
  <c r="L2918" i="3"/>
  <c r="L2917" i="3"/>
  <c r="L2916" i="3"/>
  <c r="L2915" i="3"/>
  <c r="L2914" i="3"/>
  <c r="L2913" i="3"/>
  <c r="L2912" i="3"/>
  <c r="L2911" i="3"/>
  <c r="L2910" i="3"/>
  <c r="L2909" i="3"/>
  <c r="L2908" i="3"/>
  <c r="L2907" i="3"/>
  <c r="L2906" i="3"/>
  <c r="L2905" i="3"/>
  <c r="L2904" i="3"/>
  <c r="L2903" i="3"/>
  <c r="L2902" i="3"/>
  <c r="L2901" i="3"/>
  <c r="L2900" i="3"/>
  <c r="L2899" i="3"/>
  <c r="L2898" i="3"/>
  <c r="L2897" i="3"/>
  <c r="L2896" i="3"/>
  <c r="L2895" i="3"/>
  <c r="L2894" i="3"/>
  <c r="L2893" i="3"/>
  <c r="L2892" i="3"/>
  <c r="L2891" i="3"/>
  <c r="L2890" i="3"/>
  <c r="L2889" i="3"/>
  <c r="L2888" i="3"/>
  <c r="L2887" i="3"/>
  <c r="L2886" i="3"/>
  <c r="L2885" i="3"/>
  <c r="L2884" i="3"/>
  <c r="L2883" i="3"/>
  <c r="L2882" i="3"/>
  <c r="L2881" i="3"/>
  <c r="L2880" i="3"/>
  <c r="L2879" i="3"/>
  <c r="L2878" i="3"/>
  <c r="L2877" i="3"/>
  <c r="L2876" i="3"/>
  <c r="L2875" i="3"/>
  <c r="L2874" i="3"/>
  <c r="L2873" i="3"/>
  <c r="L2872" i="3"/>
  <c r="L2871" i="3"/>
  <c r="L2870" i="3"/>
  <c r="L2869" i="3"/>
  <c r="L2868" i="3"/>
  <c r="L2867" i="3"/>
  <c r="L2866" i="3"/>
  <c r="L2865" i="3"/>
  <c r="L2864" i="3"/>
  <c r="L2863" i="3"/>
  <c r="L2862" i="3"/>
  <c r="L2861" i="3"/>
  <c r="L2860" i="3"/>
  <c r="L2859" i="3"/>
  <c r="L2858" i="3"/>
  <c r="L2857" i="3"/>
  <c r="L2856" i="3"/>
  <c r="L2855" i="3"/>
  <c r="L2854" i="3"/>
  <c r="L2853" i="3"/>
  <c r="L2852" i="3"/>
  <c r="L2851" i="3"/>
  <c r="L2850" i="3"/>
  <c r="L2849" i="3"/>
  <c r="L2848" i="3"/>
  <c r="L2847" i="3"/>
  <c r="L2846" i="3"/>
  <c r="L2845" i="3"/>
  <c r="L2844" i="3"/>
  <c r="L2843" i="3"/>
  <c r="L2842" i="3"/>
  <c r="L2841" i="3"/>
  <c r="L2840" i="3"/>
  <c r="L2839" i="3"/>
  <c r="L2838" i="3"/>
  <c r="L2837" i="3"/>
  <c r="L2836" i="3"/>
  <c r="L2835" i="3"/>
  <c r="L2834" i="3"/>
  <c r="L2833" i="3"/>
  <c r="L2832" i="3"/>
  <c r="L2831" i="3"/>
  <c r="L2830" i="3"/>
  <c r="L2829" i="3"/>
  <c r="L2828" i="3"/>
  <c r="L2827" i="3"/>
  <c r="L2826" i="3"/>
  <c r="L2825" i="3"/>
  <c r="L2824" i="3"/>
  <c r="L2823" i="3"/>
  <c r="L2822" i="3"/>
  <c r="L2821" i="3"/>
  <c r="L2820" i="3"/>
  <c r="L2819" i="3"/>
  <c r="L2818" i="3"/>
  <c r="L2817" i="3"/>
  <c r="L2816" i="3"/>
  <c r="L2815" i="3"/>
  <c r="L2814" i="3"/>
  <c r="L2813" i="3"/>
  <c r="L2812" i="3"/>
  <c r="L2811" i="3"/>
  <c r="L2810" i="3"/>
  <c r="L2809" i="3"/>
  <c r="L2808" i="3"/>
  <c r="L2807" i="3"/>
  <c r="L2806" i="3"/>
  <c r="L2805" i="3"/>
  <c r="L2804" i="3"/>
  <c r="L2803" i="3"/>
  <c r="L2802" i="3"/>
  <c r="L2801" i="3"/>
  <c r="L2800" i="3"/>
  <c r="L2799" i="3"/>
  <c r="L2798" i="3"/>
  <c r="L2797" i="3"/>
  <c r="L2796" i="3"/>
  <c r="L2795" i="3"/>
  <c r="L2794" i="3"/>
  <c r="L2793" i="3"/>
  <c r="L2792" i="3"/>
  <c r="L2791" i="3"/>
  <c r="L2790" i="3"/>
  <c r="L2789" i="3"/>
  <c r="L2788" i="3"/>
  <c r="L2787" i="3"/>
  <c r="L2786" i="3"/>
  <c r="L2785" i="3"/>
  <c r="L2784" i="3"/>
  <c r="L2783" i="3"/>
  <c r="L2782" i="3"/>
  <c r="L2781" i="3"/>
  <c r="L2780" i="3"/>
  <c r="L2779" i="3"/>
  <c r="L2778" i="3"/>
  <c r="L2777" i="3"/>
  <c r="L2776" i="3"/>
  <c r="L2775" i="3"/>
  <c r="L2774" i="3"/>
  <c r="L2773" i="3"/>
  <c r="L2772" i="3"/>
  <c r="L2771" i="3"/>
  <c r="L2770" i="3"/>
  <c r="L2769" i="3"/>
  <c r="L2768" i="3"/>
  <c r="L2767" i="3"/>
  <c r="L2766" i="3"/>
  <c r="L2765" i="3"/>
  <c r="L2764" i="3"/>
  <c r="L2763" i="3"/>
  <c r="L2762" i="3"/>
  <c r="L2761" i="3"/>
  <c r="L2760" i="3"/>
  <c r="L2759" i="3"/>
  <c r="L2758" i="3"/>
  <c r="L2757" i="3"/>
  <c r="L2756" i="3"/>
  <c r="L2755" i="3"/>
  <c r="L2754" i="3"/>
  <c r="L2753" i="3"/>
  <c r="L2752" i="3"/>
  <c r="L2751" i="3"/>
  <c r="L2750" i="3"/>
  <c r="L2749" i="3"/>
  <c r="L2748" i="3"/>
  <c r="L2747" i="3"/>
  <c r="L2746" i="3"/>
  <c r="L2745" i="3"/>
  <c r="L2744" i="3"/>
  <c r="L2743" i="3"/>
  <c r="L2742" i="3"/>
  <c r="L2741" i="3"/>
  <c r="L2740" i="3"/>
  <c r="L2739" i="3"/>
  <c r="L2738" i="3"/>
  <c r="L2737" i="3"/>
  <c r="L2736" i="3"/>
  <c r="L2735" i="3"/>
  <c r="L2734" i="3"/>
  <c r="L2733" i="3"/>
  <c r="L2732" i="3"/>
  <c r="L2731" i="3"/>
  <c r="L2730" i="3"/>
  <c r="L2729" i="3"/>
  <c r="L2728" i="3"/>
  <c r="L2727" i="3"/>
  <c r="L2726" i="3"/>
  <c r="L2725" i="3"/>
  <c r="L2724" i="3"/>
  <c r="L2723" i="3"/>
  <c r="L2722" i="3"/>
  <c r="L2721" i="3"/>
  <c r="L2720" i="3"/>
  <c r="L2719" i="3"/>
  <c r="L2718" i="3"/>
  <c r="L2717" i="3"/>
  <c r="L2716" i="3"/>
  <c r="L2715" i="3"/>
  <c r="L2714" i="3"/>
  <c r="L2713" i="3"/>
  <c r="L2712" i="3"/>
  <c r="L2711" i="3"/>
  <c r="L2710" i="3"/>
  <c r="L2709" i="3"/>
  <c r="L2708" i="3"/>
  <c r="L2707" i="3"/>
  <c r="L2706" i="3"/>
  <c r="L2705" i="3"/>
  <c r="L2704" i="3"/>
  <c r="L2703" i="3"/>
  <c r="L2702" i="3"/>
  <c r="L2701" i="3"/>
  <c r="L2700" i="3"/>
  <c r="L2699" i="3"/>
  <c r="L2698" i="3"/>
  <c r="L2697" i="3"/>
  <c r="L2696" i="3"/>
  <c r="L2695" i="3"/>
  <c r="L2694" i="3"/>
  <c r="L2693" i="3"/>
  <c r="L2692" i="3"/>
  <c r="L2691" i="3"/>
  <c r="L2690" i="3"/>
  <c r="L2689" i="3"/>
  <c r="L2688" i="3"/>
  <c r="L2687" i="3"/>
  <c r="L2686" i="3"/>
  <c r="L2685" i="3"/>
  <c r="L2684" i="3"/>
  <c r="L2683" i="3"/>
  <c r="L2682" i="3"/>
  <c r="L2681" i="3"/>
  <c r="L2680" i="3"/>
  <c r="L2679" i="3"/>
  <c r="L2678" i="3"/>
  <c r="L2677" i="3"/>
  <c r="L2676" i="3"/>
  <c r="L2675" i="3"/>
  <c r="L2674" i="3"/>
  <c r="L2673" i="3"/>
  <c r="L2672" i="3"/>
  <c r="L2671" i="3"/>
  <c r="L2670" i="3"/>
  <c r="L2669" i="3"/>
  <c r="L2668" i="3"/>
  <c r="L2667" i="3"/>
  <c r="L2666" i="3"/>
  <c r="L2665" i="3"/>
  <c r="L2664" i="3"/>
  <c r="L2663" i="3"/>
  <c r="L2662" i="3"/>
  <c r="L2661" i="3"/>
  <c r="L2660" i="3"/>
  <c r="L2659" i="3"/>
  <c r="L2658" i="3"/>
  <c r="L2657" i="3"/>
  <c r="L2656" i="3"/>
  <c r="L2655" i="3"/>
  <c r="L2654" i="3"/>
  <c r="L2653" i="3"/>
  <c r="L2652" i="3"/>
  <c r="L2651" i="3"/>
  <c r="L2650" i="3"/>
  <c r="L2649" i="3"/>
  <c r="L2648" i="3"/>
  <c r="L2647" i="3"/>
  <c r="L2646" i="3"/>
  <c r="L2645" i="3"/>
  <c r="L2644" i="3"/>
  <c r="L2643" i="3"/>
  <c r="L2642" i="3"/>
  <c r="L2641" i="3"/>
  <c r="L2640" i="3"/>
  <c r="L2639" i="3"/>
  <c r="L2638" i="3"/>
  <c r="L2637" i="3"/>
  <c r="L2636" i="3"/>
  <c r="L2635" i="3"/>
  <c r="L2634" i="3"/>
  <c r="L2633" i="3"/>
  <c r="L2632" i="3"/>
  <c r="L2631" i="3"/>
  <c r="L2630" i="3"/>
  <c r="L2629" i="3"/>
  <c r="L2628" i="3"/>
  <c r="L2627" i="3"/>
  <c r="L2626" i="3"/>
  <c r="L2625" i="3"/>
  <c r="L2624" i="3"/>
  <c r="L2623" i="3"/>
  <c r="L2622" i="3"/>
  <c r="L2621" i="3"/>
  <c r="L2620" i="3"/>
  <c r="L2619" i="3"/>
  <c r="L2618" i="3"/>
  <c r="L2617" i="3"/>
  <c r="L2616" i="3"/>
  <c r="L2615" i="3"/>
  <c r="L2614" i="3"/>
  <c r="L2613" i="3"/>
  <c r="L2612" i="3"/>
  <c r="L2611" i="3"/>
  <c r="L2610" i="3"/>
  <c r="L2609" i="3"/>
  <c r="L2608" i="3"/>
  <c r="L2607" i="3"/>
  <c r="L2606" i="3"/>
  <c r="L2605" i="3"/>
  <c r="L2604" i="3"/>
  <c r="L2603" i="3"/>
  <c r="L2602" i="3"/>
  <c r="L2601" i="3"/>
  <c r="L2600" i="3"/>
  <c r="L2599" i="3"/>
  <c r="L2598" i="3"/>
  <c r="L2597" i="3"/>
  <c r="L2596" i="3"/>
  <c r="L2595" i="3"/>
  <c r="L2594" i="3"/>
  <c r="L2593" i="3"/>
  <c r="L2592" i="3"/>
  <c r="L2591" i="3"/>
  <c r="L2590" i="3"/>
  <c r="L2589" i="3"/>
  <c r="L2588" i="3"/>
  <c r="L2587" i="3"/>
  <c r="L2586" i="3"/>
  <c r="L2585" i="3"/>
  <c r="L2584" i="3"/>
  <c r="L2583" i="3"/>
  <c r="L2582" i="3"/>
  <c r="L2581" i="3"/>
  <c r="L2580" i="3"/>
  <c r="L2579" i="3"/>
  <c r="L2578" i="3"/>
  <c r="L2577" i="3"/>
  <c r="L2576" i="3"/>
  <c r="L2575" i="3"/>
  <c r="L2574" i="3"/>
  <c r="L2573" i="3"/>
  <c r="L2572" i="3"/>
  <c r="L2571" i="3"/>
  <c r="L2570" i="3"/>
  <c r="L2569" i="3"/>
  <c r="L2568" i="3"/>
  <c r="L2567" i="3"/>
  <c r="L2566" i="3"/>
  <c r="L2565" i="3"/>
  <c r="L2564" i="3"/>
  <c r="L2563" i="3"/>
  <c r="L2562" i="3"/>
  <c r="L2561" i="3"/>
  <c r="L2560" i="3"/>
  <c r="L2559" i="3"/>
  <c r="L2558" i="3"/>
  <c r="L2557" i="3"/>
  <c r="L2556" i="3"/>
  <c r="L2555" i="3"/>
  <c r="L2554" i="3"/>
  <c r="L2553" i="3"/>
  <c r="L2552" i="3"/>
  <c r="L2551" i="3"/>
  <c r="L2550" i="3"/>
  <c r="L2549" i="3"/>
  <c r="L2548" i="3"/>
  <c r="L2547" i="3"/>
  <c r="L2546" i="3"/>
  <c r="L2545" i="3"/>
  <c r="L2544" i="3"/>
  <c r="L2543" i="3"/>
  <c r="L2542" i="3"/>
  <c r="L2541" i="3"/>
  <c r="L2540" i="3"/>
  <c r="L2539" i="3"/>
  <c r="L2538" i="3"/>
  <c r="L2537" i="3"/>
  <c r="L2536" i="3"/>
  <c r="L2535" i="3"/>
  <c r="L2534" i="3"/>
  <c r="L2533" i="3"/>
  <c r="L2532" i="3"/>
  <c r="L2531" i="3"/>
  <c r="L2530" i="3"/>
  <c r="L2529" i="3"/>
  <c r="L2528" i="3"/>
  <c r="L2527" i="3"/>
  <c r="L2526" i="3"/>
  <c r="L2525" i="3"/>
  <c r="L2524" i="3"/>
  <c r="L2523" i="3"/>
  <c r="L2522" i="3"/>
  <c r="L2521" i="3"/>
  <c r="L2520" i="3"/>
  <c r="L2519" i="3"/>
  <c r="L2518" i="3"/>
  <c r="L2517" i="3"/>
  <c r="L2516" i="3"/>
  <c r="L2515" i="3"/>
  <c r="L2514" i="3"/>
  <c r="L2513" i="3"/>
  <c r="L2512" i="3"/>
  <c r="L2511" i="3"/>
  <c r="L2510" i="3"/>
  <c r="L2509" i="3"/>
  <c r="L2508" i="3"/>
  <c r="L2507" i="3"/>
  <c r="L2506" i="3"/>
  <c r="L2505" i="3"/>
  <c r="L2504" i="3"/>
  <c r="L2503" i="3"/>
  <c r="L2502" i="3"/>
  <c r="L2501" i="3"/>
  <c r="L2500" i="3"/>
  <c r="L2499" i="3"/>
  <c r="L2498" i="3"/>
  <c r="L2497" i="3"/>
  <c r="L2496" i="3"/>
  <c r="L2495" i="3"/>
  <c r="L2494" i="3"/>
  <c r="L2493" i="3"/>
  <c r="L2492" i="3"/>
  <c r="L2491" i="3"/>
  <c r="L2490" i="3"/>
  <c r="L2489" i="3"/>
  <c r="L2488" i="3"/>
  <c r="L2487" i="3"/>
  <c r="L2486" i="3"/>
  <c r="L2485" i="3"/>
  <c r="L2484" i="3"/>
  <c r="L2483" i="3"/>
  <c r="L2482" i="3"/>
  <c r="L2481" i="3"/>
  <c r="L2480" i="3"/>
  <c r="L2479" i="3"/>
  <c r="L2478" i="3"/>
  <c r="L2477" i="3"/>
  <c r="L2476" i="3"/>
  <c r="L2475" i="3"/>
  <c r="L2474" i="3"/>
  <c r="L2473" i="3"/>
  <c r="L2472" i="3"/>
  <c r="L2471" i="3"/>
  <c r="L2470" i="3"/>
  <c r="L2469" i="3"/>
  <c r="L2468" i="3"/>
  <c r="L2467" i="3"/>
  <c r="L2466" i="3"/>
  <c r="L2465" i="3"/>
  <c r="L2464" i="3"/>
  <c r="L2463" i="3"/>
  <c r="L2462" i="3"/>
  <c r="L2461" i="3"/>
  <c r="L2460" i="3"/>
  <c r="L2459" i="3"/>
  <c r="L2458" i="3"/>
  <c r="L2457" i="3"/>
  <c r="L2456" i="3"/>
  <c r="L2455" i="3"/>
  <c r="L2454" i="3"/>
  <c r="L2453" i="3"/>
  <c r="L2452" i="3"/>
  <c r="L2451" i="3"/>
  <c r="L2450" i="3"/>
  <c r="L2449" i="3"/>
  <c r="L2448" i="3"/>
  <c r="L2447" i="3"/>
  <c r="L2446" i="3"/>
  <c r="L2445" i="3"/>
  <c r="L2444" i="3"/>
  <c r="L2443" i="3"/>
  <c r="L2442" i="3"/>
  <c r="L2441" i="3"/>
  <c r="L2440" i="3"/>
  <c r="L2439" i="3"/>
  <c r="L2438" i="3"/>
  <c r="L2437" i="3"/>
  <c r="L2436" i="3"/>
  <c r="L2435" i="3"/>
  <c r="L2434" i="3"/>
  <c r="L2433" i="3"/>
  <c r="L2432" i="3"/>
  <c r="L2431" i="3"/>
  <c r="L2430" i="3"/>
  <c r="L2429" i="3"/>
  <c r="L2428" i="3"/>
  <c r="L2427" i="3"/>
  <c r="L2426" i="3"/>
  <c r="L2425" i="3"/>
  <c r="L2424" i="3"/>
  <c r="L2423" i="3"/>
  <c r="L2422" i="3"/>
  <c r="L2421" i="3"/>
  <c r="L2420" i="3"/>
  <c r="L2419" i="3"/>
  <c r="L2418" i="3"/>
  <c r="L2417" i="3"/>
  <c r="L2416" i="3"/>
  <c r="L2415" i="3"/>
  <c r="L2414" i="3"/>
  <c r="L2413" i="3"/>
  <c r="L2412" i="3"/>
  <c r="L2411" i="3"/>
  <c r="L2410" i="3"/>
  <c r="L2409" i="3"/>
  <c r="L2408" i="3"/>
  <c r="L2407" i="3"/>
  <c r="L2406" i="3"/>
  <c r="L2405" i="3"/>
  <c r="L2404" i="3"/>
  <c r="L2403" i="3"/>
  <c r="L2402" i="3"/>
  <c r="L2401" i="3"/>
  <c r="L2400" i="3"/>
  <c r="L2399" i="3"/>
  <c r="L2398" i="3"/>
  <c r="L2397" i="3"/>
  <c r="L2396" i="3"/>
  <c r="L2395" i="3"/>
  <c r="L2394" i="3"/>
  <c r="L2393" i="3"/>
  <c r="L2392" i="3"/>
  <c r="L2391" i="3"/>
  <c r="L2390" i="3"/>
  <c r="L2389" i="3"/>
  <c r="L2388" i="3"/>
  <c r="L2387" i="3"/>
  <c r="L2386" i="3"/>
  <c r="L2385" i="3"/>
  <c r="L2384" i="3"/>
  <c r="L2383" i="3"/>
  <c r="L2382" i="3"/>
  <c r="L2381" i="3"/>
  <c r="L2380" i="3"/>
  <c r="L2379" i="3"/>
  <c r="L2378" i="3"/>
  <c r="L2377" i="3"/>
  <c r="L2376" i="3"/>
  <c r="L2375" i="3"/>
  <c r="L2374" i="3"/>
  <c r="L2373" i="3"/>
  <c r="L2372" i="3"/>
  <c r="L2371" i="3"/>
  <c r="L2370" i="3"/>
  <c r="L2369" i="3"/>
  <c r="L2368" i="3"/>
  <c r="L2367" i="3"/>
  <c r="L2366" i="3"/>
  <c r="L2365" i="3"/>
  <c r="L2364" i="3"/>
  <c r="L2363" i="3"/>
  <c r="L2362" i="3"/>
  <c r="L2361" i="3"/>
  <c r="L2360" i="3"/>
  <c r="L2359" i="3"/>
  <c r="L2358" i="3"/>
  <c r="L2357" i="3"/>
  <c r="L2356" i="3"/>
  <c r="L2355" i="3"/>
  <c r="L2354" i="3"/>
  <c r="L2353" i="3"/>
  <c r="L2352" i="3"/>
  <c r="L2351" i="3"/>
  <c r="L2350" i="3"/>
  <c r="L2349" i="3"/>
  <c r="L2348" i="3"/>
  <c r="L2347" i="3"/>
  <c r="L2346" i="3"/>
  <c r="L2345" i="3"/>
  <c r="L2344" i="3"/>
  <c r="L2343" i="3"/>
  <c r="L2342" i="3"/>
  <c r="L2341" i="3"/>
  <c r="L2340" i="3"/>
  <c r="L2339" i="3"/>
  <c r="L2338" i="3"/>
  <c r="L2337" i="3"/>
  <c r="L2336" i="3"/>
  <c r="L2335" i="3"/>
  <c r="L2334" i="3"/>
  <c r="L2333" i="3"/>
  <c r="L2332" i="3"/>
  <c r="L2331" i="3"/>
  <c r="L2330" i="3"/>
  <c r="L2329" i="3"/>
  <c r="L2328" i="3"/>
  <c r="L2327" i="3"/>
  <c r="L2326" i="3"/>
  <c r="L2325" i="3"/>
  <c r="L2324" i="3"/>
  <c r="L2323" i="3"/>
  <c r="L2322" i="3"/>
  <c r="L2321" i="3"/>
  <c r="L2320" i="3"/>
  <c r="L2319" i="3"/>
  <c r="L2318" i="3"/>
  <c r="L2317" i="3"/>
  <c r="L2316" i="3"/>
  <c r="L2315" i="3"/>
  <c r="L2314" i="3"/>
  <c r="L2313" i="3"/>
  <c r="L2312" i="3"/>
  <c r="L2311" i="3"/>
  <c r="L2310" i="3"/>
  <c r="L2309" i="3"/>
  <c r="L2308" i="3"/>
  <c r="L2307" i="3"/>
  <c r="L2306" i="3"/>
  <c r="L2305" i="3"/>
  <c r="L2304" i="3"/>
  <c r="L2303" i="3"/>
  <c r="L2302" i="3"/>
  <c r="L2301" i="3"/>
  <c r="L2300" i="3"/>
  <c r="L2299" i="3"/>
  <c r="L2298" i="3"/>
  <c r="L2297" i="3"/>
  <c r="L2296" i="3"/>
  <c r="L2295" i="3"/>
  <c r="L2294" i="3"/>
  <c r="L2293" i="3"/>
  <c r="L2292" i="3"/>
  <c r="L2291" i="3"/>
  <c r="L2290" i="3"/>
  <c r="L2289" i="3"/>
  <c r="L2288" i="3"/>
  <c r="L2287" i="3"/>
  <c r="L2286" i="3"/>
  <c r="L2285" i="3"/>
  <c r="L2284" i="3"/>
  <c r="L2283" i="3"/>
  <c r="L2282" i="3"/>
  <c r="L2281" i="3"/>
  <c r="L2280" i="3"/>
  <c r="L2279" i="3"/>
  <c r="L2278" i="3"/>
  <c r="L2277" i="3"/>
  <c r="L2276" i="3"/>
  <c r="L2275" i="3"/>
  <c r="L2274" i="3"/>
  <c r="L2273" i="3"/>
  <c r="L2272" i="3"/>
  <c r="L2271" i="3"/>
  <c r="L2270" i="3"/>
  <c r="L2269" i="3"/>
  <c r="L2268" i="3"/>
  <c r="L2267" i="3"/>
  <c r="L2266" i="3"/>
  <c r="L2265" i="3"/>
  <c r="L2264" i="3"/>
  <c r="L2263" i="3"/>
  <c r="L2262" i="3"/>
  <c r="L2261" i="3"/>
  <c r="L2260" i="3"/>
  <c r="L2259" i="3"/>
  <c r="L2258" i="3"/>
  <c r="L2257" i="3"/>
  <c r="L2256" i="3"/>
  <c r="L2255" i="3"/>
  <c r="L2254" i="3"/>
  <c r="L2253" i="3"/>
  <c r="L2252" i="3"/>
  <c r="L2251" i="3"/>
  <c r="L2250" i="3"/>
  <c r="L2249" i="3"/>
  <c r="L2248" i="3"/>
  <c r="L2247" i="3"/>
  <c r="L2246" i="3"/>
  <c r="L2245" i="3"/>
  <c r="L2244" i="3"/>
  <c r="L2243" i="3"/>
  <c r="L2242" i="3"/>
  <c r="L2241" i="3"/>
  <c r="L2240" i="3"/>
  <c r="L2239" i="3"/>
  <c r="L2238" i="3"/>
  <c r="L2237" i="3"/>
  <c r="L2236" i="3"/>
  <c r="L2235" i="3"/>
  <c r="L2234" i="3"/>
  <c r="L2233" i="3"/>
  <c r="L2232" i="3"/>
  <c r="L2231" i="3"/>
  <c r="L2230" i="3"/>
  <c r="L2229" i="3"/>
  <c r="L2228" i="3"/>
  <c r="L2227" i="3"/>
  <c r="L2226" i="3"/>
  <c r="L2225" i="3"/>
  <c r="L2224" i="3"/>
  <c r="L2223" i="3"/>
  <c r="L2222" i="3"/>
  <c r="L2221" i="3"/>
  <c r="L2220" i="3"/>
  <c r="L2219" i="3"/>
  <c r="L2218" i="3"/>
  <c r="L2217" i="3"/>
  <c r="L2216" i="3"/>
  <c r="L2215" i="3"/>
  <c r="L2214" i="3"/>
  <c r="L2213" i="3"/>
  <c r="L2212" i="3"/>
  <c r="L2211" i="3"/>
  <c r="L2210" i="3"/>
  <c r="L2209" i="3"/>
  <c r="L2208" i="3"/>
  <c r="L2207" i="3"/>
  <c r="L2206" i="3"/>
  <c r="L2205" i="3"/>
  <c r="L2204" i="3"/>
  <c r="L2203" i="3"/>
  <c r="L2202" i="3"/>
  <c r="L2201" i="3"/>
  <c r="L2200" i="3"/>
  <c r="L2199" i="3"/>
  <c r="L2198" i="3"/>
  <c r="L2197" i="3"/>
  <c r="L2196" i="3"/>
  <c r="L2195" i="3"/>
  <c r="L2194" i="3"/>
  <c r="L2193" i="3"/>
  <c r="L2192" i="3"/>
  <c r="L2191" i="3"/>
  <c r="L2190" i="3"/>
  <c r="L2189" i="3"/>
  <c r="L2188" i="3"/>
  <c r="L2187" i="3"/>
  <c r="L2186" i="3"/>
  <c r="L2185" i="3"/>
  <c r="L2184" i="3"/>
  <c r="L2183" i="3"/>
  <c r="L2182" i="3"/>
  <c r="L2181" i="3"/>
  <c r="L2180" i="3"/>
  <c r="L2179" i="3"/>
  <c r="L2178" i="3"/>
  <c r="L2177" i="3"/>
  <c r="L2176" i="3"/>
  <c r="L2175" i="3"/>
  <c r="L2174" i="3"/>
  <c r="L2173" i="3"/>
  <c r="L2172" i="3"/>
  <c r="L2171" i="3"/>
  <c r="L2170" i="3"/>
  <c r="L2169" i="3"/>
  <c r="L2168" i="3"/>
  <c r="L2167" i="3"/>
  <c r="L2166" i="3"/>
  <c r="L2165" i="3"/>
  <c r="L2164" i="3"/>
  <c r="L2163" i="3"/>
  <c r="L2162" i="3"/>
  <c r="L2161" i="3"/>
  <c r="L2160" i="3"/>
  <c r="L2159" i="3"/>
  <c r="L2158" i="3"/>
  <c r="L2157" i="3"/>
  <c r="L2156" i="3"/>
  <c r="L2155" i="3"/>
  <c r="L2154" i="3"/>
  <c r="L2153" i="3"/>
  <c r="L2152" i="3"/>
  <c r="L2151" i="3"/>
  <c r="L2150" i="3"/>
  <c r="L2149" i="3"/>
  <c r="L2148" i="3"/>
  <c r="L2147" i="3"/>
  <c r="L2146" i="3"/>
  <c r="L2145" i="3"/>
  <c r="L2144" i="3"/>
  <c r="L2143" i="3"/>
  <c r="L2142" i="3"/>
  <c r="L2141" i="3"/>
  <c r="L2140" i="3"/>
  <c r="L2139" i="3"/>
  <c r="L2138" i="3"/>
  <c r="L2137" i="3"/>
  <c r="L2136" i="3"/>
  <c r="L2135" i="3"/>
  <c r="L2134" i="3"/>
  <c r="L2133" i="3"/>
  <c r="L2132" i="3"/>
  <c r="L2131" i="3"/>
  <c r="L2130" i="3"/>
  <c r="L2129" i="3"/>
  <c r="L2128" i="3"/>
  <c r="L2127" i="3"/>
  <c r="L2126" i="3"/>
  <c r="L2125" i="3"/>
  <c r="L2124" i="3"/>
  <c r="L2123" i="3"/>
  <c r="L2122" i="3"/>
  <c r="L2121" i="3"/>
  <c r="L2120" i="3"/>
  <c r="L2119" i="3"/>
  <c r="L2118" i="3"/>
  <c r="L2117" i="3"/>
  <c r="L2116" i="3"/>
  <c r="L2115" i="3"/>
  <c r="L2114" i="3"/>
  <c r="L2113" i="3"/>
  <c r="L2112" i="3"/>
  <c r="L2111" i="3"/>
  <c r="L2110" i="3"/>
  <c r="L2109" i="3"/>
  <c r="L2108" i="3"/>
  <c r="L2107" i="3"/>
  <c r="L2106" i="3"/>
  <c r="L2105" i="3"/>
  <c r="L2104" i="3"/>
  <c r="L2103" i="3"/>
  <c r="L2102" i="3"/>
  <c r="L2101" i="3"/>
  <c r="L2100" i="3"/>
  <c r="L2099" i="3"/>
  <c r="L2098" i="3"/>
  <c r="L2097" i="3"/>
  <c r="L2096" i="3"/>
  <c r="L2095" i="3"/>
  <c r="L2094" i="3"/>
  <c r="L2093" i="3"/>
  <c r="L2092" i="3"/>
  <c r="L2091" i="3"/>
  <c r="L2090" i="3"/>
  <c r="L2089" i="3"/>
  <c r="L2088" i="3"/>
  <c r="L2087" i="3"/>
  <c r="L2086" i="3"/>
  <c r="L2085" i="3"/>
  <c r="L2084" i="3"/>
  <c r="L2083" i="3"/>
  <c r="L2082" i="3"/>
  <c r="L2081" i="3"/>
  <c r="L2080" i="3"/>
  <c r="L2079" i="3"/>
  <c r="L2078" i="3"/>
  <c r="L2077" i="3"/>
  <c r="L2076" i="3"/>
  <c r="L2075" i="3"/>
  <c r="L2074" i="3"/>
  <c r="L2073" i="3"/>
  <c r="L2072" i="3"/>
  <c r="L2071" i="3"/>
  <c r="L2070" i="3"/>
  <c r="L2069" i="3"/>
  <c r="L2068" i="3"/>
  <c r="L2067" i="3"/>
  <c r="L2066" i="3"/>
  <c r="L2065" i="3"/>
  <c r="L2064" i="3"/>
  <c r="L2063" i="3"/>
  <c r="L2062" i="3"/>
  <c r="L2061" i="3"/>
  <c r="L2060" i="3"/>
  <c r="L2059" i="3"/>
  <c r="L2058" i="3"/>
  <c r="L2057" i="3"/>
  <c r="L2056" i="3"/>
  <c r="L2055" i="3"/>
  <c r="L2054" i="3"/>
  <c r="L2053" i="3"/>
  <c r="L2052" i="3"/>
  <c r="L2051" i="3"/>
  <c r="L2050" i="3"/>
  <c r="L2049" i="3"/>
  <c r="L2048" i="3"/>
  <c r="L2047" i="3"/>
  <c r="L2046" i="3"/>
  <c r="L2045" i="3"/>
  <c r="L2044" i="3"/>
  <c r="L2043" i="3"/>
  <c r="L2042" i="3"/>
  <c r="L2041" i="3"/>
  <c r="L2040" i="3"/>
  <c r="L2039" i="3"/>
  <c r="L2038" i="3"/>
  <c r="L2037" i="3"/>
  <c r="L2036" i="3"/>
  <c r="L2035" i="3"/>
  <c r="L2034" i="3"/>
  <c r="L2033" i="3"/>
  <c r="L2032" i="3"/>
  <c r="L2031" i="3"/>
  <c r="L2030" i="3"/>
  <c r="L2029" i="3"/>
  <c r="L2028" i="3"/>
  <c r="L2027" i="3"/>
  <c r="L2026" i="3"/>
  <c r="L2025" i="3"/>
  <c r="L2024" i="3"/>
  <c r="L2023" i="3"/>
  <c r="L2022" i="3"/>
  <c r="L2021" i="3"/>
  <c r="L2020" i="3"/>
  <c r="L2019" i="3"/>
  <c r="L2018" i="3"/>
  <c r="L2017" i="3"/>
  <c r="L2016" i="3"/>
  <c r="L2015" i="3"/>
  <c r="L2014" i="3"/>
  <c r="L2013" i="3"/>
  <c r="L2012" i="3"/>
  <c r="L2011" i="3"/>
  <c r="L2010" i="3"/>
  <c r="L2009" i="3"/>
  <c r="L2008" i="3"/>
  <c r="L2007" i="3"/>
  <c r="L2006" i="3"/>
  <c r="L2005" i="3"/>
  <c r="L2004" i="3"/>
  <c r="L2003" i="3"/>
  <c r="L2002" i="3"/>
  <c r="L2001" i="3"/>
  <c r="L2000" i="3"/>
  <c r="L1999" i="3"/>
  <c r="L1998" i="3"/>
  <c r="L1997" i="3"/>
  <c r="L1996" i="3"/>
  <c r="L1995" i="3"/>
  <c r="L1994" i="3"/>
  <c r="L1993" i="3"/>
  <c r="L1992" i="3"/>
  <c r="L1991" i="3"/>
  <c r="L1990" i="3"/>
  <c r="L1989" i="3"/>
  <c r="L1988" i="3"/>
  <c r="L1987" i="3"/>
  <c r="L1986" i="3"/>
  <c r="L1985" i="3"/>
  <c r="L1984" i="3"/>
  <c r="L1983" i="3"/>
  <c r="L1982" i="3"/>
  <c r="L1981" i="3"/>
  <c r="L1980" i="3"/>
  <c r="L1979" i="3"/>
  <c r="L1978" i="3"/>
  <c r="L1977" i="3"/>
  <c r="L1976" i="3"/>
  <c r="L1975" i="3"/>
  <c r="L1974" i="3"/>
  <c r="L1973" i="3"/>
  <c r="L1972" i="3"/>
  <c r="L1971" i="3"/>
  <c r="L1970" i="3"/>
  <c r="L1969" i="3"/>
  <c r="L1968" i="3"/>
  <c r="L1967" i="3"/>
  <c r="L1966" i="3"/>
  <c r="L1965" i="3"/>
  <c r="L1964" i="3"/>
  <c r="L1963" i="3"/>
  <c r="L1962" i="3"/>
  <c r="L1961" i="3"/>
  <c r="L1960" i="3"/>
  <c r="L1959" i="3"/>
  <c r="L1958" i="3"/>
  <c r="L1957" i="3"/>
  <c r="L1956" i="3"/>
  <c r="L1955" i="3"/>
  <c r="L1954" i="3"/>
  <c r="L1953" i="3"/>
  <c r="L1952" i="3"/>
  <c r="L1951" i="3"/>
  <c r="L1950" i="3"/>
  <c r="L1949" i="3"/>
  <c r="L1948" i="3"/>
  <c r="L1947" i="3"/>
  <c r="L1946" i="3"/>
  <c r="L1945" i="3"/>
  <c r="L1944" i="3"/>
  <c r="L1943" i="3"/>
  <c r="L1942" i="3"/>
  <c r="L1941" i="3"/>
  <c r="L1940" i="3"/>
  <c r="L1939" i="3"/>
  <c r="L1938" i="3"/>
  <c r="L1937" i="3"/>
  <c r="L1936" i="3"/>
  <c r="L1935" i="3"/>
  <c r="L1934" i="3"/>
  <c r="L1933" i="3"/>
  <c r="L1932" i="3"/>
  <c r="L1931" i="3"/>
  <c r="L1930" i="3"/>
  <c r="L1929" i="3"/>
  <c r="L1928" i="3"/>
  <c r="L1927" i="3"/>
  <c r="L1926" i="3"/>
  <c r="L1925" i="3"/>
  <c r="L1924" i="3"/>
  <c r="L1923" i="3"/>
  <c r="L1922" i="3"/>
  <c r="L1921" i="3"/>
  <c r="L1920" i="3"/>
  <c r="L1919" i="3"/>
  <c r="L1918" i="3"/>
  <c r="L1917" i="3"/>
  <c r="L1916" i="3"/>
  <c r="L1915" i="3"/>
  <c r="L1914" i="3"/>
  <c r="L1913" i="3"/>
  <c r="L1912" i="3"/>
  <c r="L1911" i="3"/>
  <c r="L1910" i="3"/>
  <c r="L1909" i="3"/>
  <c r="L1908" i="3"/>
  <c r="L1907" i="3"/>
  <c r="L1906" i="3"/>
  <c r="L1905" i="3"/>
  <c r="L1904" i="3"/>
  <c r="L1903" i="3"/>
  <c r="L1902" i="3"/>
  <c r="L1901" i="3"/>
  <c r="L1900" i="3"/>
  <c r="L1899" i="3"/>
  <c r="L1898" i="3"/>
  <c r="L1897" i="3"/>
  <c r="L1896" i="3"/>
  <c r="L1895" i="3"/>
  <c r="L1894" i="3"/>
  <c r="L1893" i="3"/>
  <c r="L1892" i="3"/>
  <c r="L1891" i="3"/>
  <c r="L1890" i="3"/>
  <c r="L1889" i="3"/>
  <c r="L1888" i="3"/>
  <c r="L1887" i="3"/>
  <c r="L1886" i="3"/>
  <c r="L1885" i="3"/>
  <c r="L1884" i="3"/>
  <c r="L1883" i="3"/>
  <c r="L1882" i="3"/>
  <c r="L1881" i="3"/>
  <c r="L1880" i="3"/>
  <c r="L1879" i="3"/>
  <c r="L1878" i="3"/>
  <c r="L1877" i="3"/>
  <c r="L1876" i="3"/>
  <c r="L1875" i="3"/>
  <c r="L1874" i="3"/>
  <c r="L1873" i="3"/>
  <c r="L1872" i="3"/>
  <c r="L1871" i="3"/>
  <c r="L1870" i="3"/>
  <c r="L1869" i="3"/>
  <c r="L1868" i="3"/>
  <c r="L1867" i="3"/>
  <c r="L1866" i="3"/>
  <c r="L1865" i="3"/>
  <c r="L1864" i="3"/>
  <c r="L1863" i="3"/>
  <c r="L1862" i="3"/>
  <c r="L1861" i="3"/>
  <c r="L1860" i="3"/>
  <c r="L1859" i="3"/>
  <c r="L1858" i="3"/>
  <c r="L1857" i="3"/>
  <c r="L1856" i="3"/>
  <c r="L1855" i="3"/>
  <c r="L1854" i="3"/>
  <c r="L1853" i="3"/>
  <c r="L1852" i="3"/>
  <c r="L1851" i="3"/>
  <c r="L1850" i="3"/>
  <c r="L1849" i="3"/>
  <c r="L1848" i="3"/>
  <c r="L1847" i="3"/>
  <c r="L1846" i="3"/>
  <c r="L1845" i="3"/>
  <c r="L1844" i="3"/>
  <c r="L1843" i="3"/>
  <c r="L1842" i="3"/>
  <c r="L1841" i="3"/>
  <c r="L1840" i="3"/>
  <c r="L1839" i="3"/>
  <c r="L1838" i="3"/>
  <c r="L1837" i="3"/>
  <c r="L1836" i="3"/>
  <c r="L1835" i="3"/>
  <c r="L1834" i="3"/>
  <c r="L1833" i="3"/>
  <c r="L1832" i="3"/>
  <c r="L1831" i="3"/>
  <c r="L1830" i="3"/>
  <c r="L1829" i="3"/>
  <c r="L1828" i="3"/>
  <c r="L1827" i="3"/>
  <c r="L1826" i="3"/>
  <c r="L1825" i="3"/>
  <c r="L1824" i="3"/>
  <c r="L1823" i="3"/>
  <c r="L1822" i="3"/>
  <c r="L1821" i="3"/>
  <c r="L1820" i="3"/>
  <c r="L1819" i="3"/>
  <c r="L1818" i="3"/>
  <c r="L1817" i="3"/>
  <c r="L1816" i="3"/>
  <c r="L1815" i="3"/>
  <c r="L1814" i="3"/>
  <c r="L1813" i="3"/>
  <c r="L1812" i="3"/>
  <c r="L1811" i="3"/>
  <c r="L1810" i="3"/>
  <c r="L1809" i="3"/>
  <c r="L1808" i="3"/>
  <c r="L1807" i="3"/>
  <c r="L1806" i="3"/>
  <c r="L1805" i="3"/>
  <c r="L1804" i="3"/>
  <c r="L1803" i="3"/>
  <c r="L1802" i="3"/>
  <c r="L1801" i="3"/>
  <c r="L1800" i="3"/>
  <c r="L1799" i="3"/>
  <c r="L1798" i="3"/>
  <c r="L1797" i="3"/>
  <c r="L1796" i="3"/>
  <c r="L1795" i="3"/>
  <c r="L1794" i="3"/>
  <c r="L1793" i="3"/>
  <c r="L1792" i="3"/>
  <c r="L1791" i="3"/>
  <c r="L1790" i="3"/>
  <c r="L1789" i="3"/>
  <c r="L1788" i="3"/>
  <c r="L1787" i="3"/>
  <c r="L1786" i="3"/>
  <c r="L1785" i="3"/>
  <c r="L1784" i="3"/>
  <c r="L1783" i="3"/>
  <c r="L1782" i="3"/>
  <c r="L1781" i="3"/>
  <c r="L1780" i="3"/>
  <c r="L1779" i="3"/>
  <c r="L1778" i="3"/>
  <c r="L1777" i="3"/>
  <c r="L1776" i="3"/>
  <c r="L1775" i="3"/>
  <c r="L1774" i="3"/>
  <c r="L1773" i="3"/>
  <c r="L1772" i="3"/>
  <c r="L1771" i="3"/>
  <c r="L1770" i="3"/>
  <c r="L1769" i="3"/>
  <c r="L1768" i="3"/>
  <c r="L1767" i="3"/>
  <c r="L1766" i="3"/>
  <c r="L1765" i="3"/>
  <c r="L1764" i="3"/>
  <c r="L1763" i="3"/>
  <c r="L1762" i="3"/>
  <c r="L1761" i="3"/>
  <c r="L1760" i="3"/>
  <c r="L1759" i="3"/>
  <c r="L1758" i="3"/>
  <c r="L1757" i="3"/>
  <c r="L1756" i="3"/>
  <c r="L1755" i="3"/>
  <c r="L1754" i="3"/>
  <c r="L1753" i="3"/>
  <c r="L1752" i="3"/>
  <c r="L1751" i="3"/>
  <c r="L1750" i="3"/>
  <c r="L1749" i="3"/>
  <c r="L1748" i="3"/>
  <c r="L1747" i="3"/>
  <c r="L1746" i="3"/>
  <c r="L1745" i="3"/>
  <c r="L1744" i="3"/>
  <c r="L1743" i="3"/>
  <c r="L1742" i="3"/>
  <c r="L1741" i="3"/>
  <c r="L1740" i="3"/>
  <c r="L1739" i="3"/>
  <c r="L1738" i="3"/>
  <c r="L1737" i="3"/>
  <c r="L1736" i="3"/>
  <c r="L1735" i="3"/>
  <c r="L1734" i="3"/>
  <c r="L1733" i="3"/>
  <c r="L1732" i="3"/>
  <c r="L1731" i="3"/>
  <c r="L1730" i="3"/>
  <c r="L1729" i="3"/>
  <c r="L1728" i="3"/>
  <c r="L1727" i="3"/>
  <c r="L1726" i="3"/>
  <c r="L1725" i="3"/>
  <c r="L1724" i="3"/>
  <c r="L1723" i="3"/>
  <c r="L1722" i="3"/>
  <c r="L1721" i="3"/>
  <c r="L1720" i="3"/>
  <c r="L1719" i="3"/>
  <c r="L1718" i="3"/>
  <c r="L1717" i="3"/>
  <c r="L1716" i="3"/>
  <c r="L1715" i="3"/>
  <c r="L1714" i="3"/>
  <c r="L1713" i="3"/>
  <c r="L1712" i="3"/>
  <c r="L1711" i="3"/>
  <c r="L1710" i="3"/>
  <c r="L1709" i="3"/>
  <c r="L1708" i="3"/>
  <c r="L1707" i="3"/>
  <c r="L1706" i="3"/>
  <c r="L1705" i="3"/>
  <c r="L1704" i="3"/>
  <c r="L1703" i="3"/>
  <c r="L1702" i="3"/>
  <c r="L1701" i="3"/>
  <c r="L1700" i="3"/>
  <c r="L1699" i="3"/>
  <c r="L1698" i="3"/>
  <c r="L1697" i="3"/>
  <c r="L1696" i="3"/>
  <c r="L1695" i="3"/>
  <c r="L1694" i="3"/>
  <c r="L1693" i="3"/>
  <c r="L1692" i="3"/>
  <c r="L1691" i="3"/>
  <c r="L1690" i="3"/>
  <c r="L1689" i="3"/>
  <c r="L1688" i="3"/>
  <c r="L1687" i="3"/>
  <c r="L1686" i="3"/>
  <c r="L1685" i="3"/>
  <c r="L1684" i="3"/>
  <c r="L1683" i="3"/>
  <c r="L1682" i="3"/>
  <c r="L1681" i="3"/>
  <c r="L1680" i="3"/>
  <c r="L1679" i="3"/>
  <c r="L1678" i="3"/>
  <c r="L1677" i="3"/>
  <c r="L1676" i="3"/>
  <c r="L1675" i="3"/>
  <c r="L1674" i="3"/>
  <c r="L1673" i="3"/>
  <c r="L1672" i="3"/>
  <c r="L1671" i="3"/>
  <c r="L1670" i="3"/>
  <c r="L1669" i="3"/>
  <c r="L1668" i="3"/>
  <c r="L1667" i="3"/>
  <c r="L1666" i="3"/>
  <c r="L1665" i="3"/>
  <c r="L1664" i="3"/>
  <c r="L1663" i="3"/>
  <c r="L1662" i="3"/>
  <c r="L1661" i="3"/>
  <c r="L1660" i="3"/>
  <c r="L1659" i="3"/>
  <c r="L1658" i="3"/>
  <c r="L1657" i="3"/>
  <c r="L1656" i="3"/>
  <c r="L1655" i="3"/>
  <c r="L1654" i="3"/>
  <c r="L1653" i="3"/>
  <c r="L1652" i="3"/>
  <c r="L1651" i="3"/>
  <c r="L1650" i="3"/>
  <c r="L1649" i="3"/>
  <c r="L1648" i="3"/>
  <c r="L1647" i="3"/>
  <c r="L1646" i="3"/>
  <c r="L1645" i="3"/>
  <c r="L1644" i="3"/>
  <c r="L1643" i="3"/>
  <c r="L1642" i="3"/>
  <c r="L1641" i="3"/>
  <c r="L1640" i="3"/>
  <c r="L1639" i="3"/>
  <c r="L1638" i="3"/>
  <c r="L1637" i="3"/>
  <c r="L1636" i="3"/>
  <c r="L1635" i="3"/>
  <c r="L1634" i="3"/>
  <c r="L1633" i="3"/>
  <c r="L1632" i="3"/>
  <c r="L1631" i="3"/>
  <c r="L1630" i="3"/>
  <c r="L1629" i="3"/>
  <c r="L1628" i="3"/>
  <c r="L1627" i="3"/>
  <c r="L1626" i="3"/>
  <c r="L1625" i="3"/>
  <c r="L1624" i="3"/>
  <c r="L1623" i="3"/>
  <c r="L1622" i="3"/>
  <c r="L1621" i="3"/>
  <c r="L1620" i="3"/>
  <c r="L1619" i="3"/>
  <c r="L1618" i="3"/>
  <c r="L1617" i="3"/>
  <c r="L1616" i="3"/>
  <c r="L1615" i="3"/>
  <c r="L1614" i="3"/>
  <c r="L1613" i="3"/>
  <c r="L1612" i="3"/>
  <c r="L1611" i="3"/>
  <c r="L1610" i="3"/>
  <c r="L1609" i="3"/>
  <c r="L1608" i="3"/>
  <c r="L1607" i="3"/>
  <c r="L1606" i="3"/>
  <c r="L1605" i="3"/>
  <c r="L1604" i="3"/>
  <c r="L1603" i="3"/>
  <c r="L1602" i="3"/>
  <c r="L1601" i="3"/>
  <c r="L1600" i="3"/>
  <c r="L1599" i="3"/>
  <c r="L1598" i="3"/>
  <c r="L1597" i="3"/>
  <c r="L1596" i="3"/>
  <c r="L1595" i="3"/>
  <c r="L1594" i="3"/>
  <c r="L1593" i="3"/>
  <c r="L1592" i="3"/>
  <c r="L1591" i="3"/>
  <c r="L1590" i="3"/>
  <c r="L1589" i="3"/>
  <c r="L1588" i="3"/>
  <c r="L1587" i="3"/>
  <c r="L1586" i="3"/>
  <c r="L1585" i="3"/>
  <c r="L1584" i="3"/>
  <c r="L1583" i="3"/>
  <c r="L1582" i="3"/>
  <c r="L1581" i="3"/>
  <c r="L1580" i="3"/>
  <c r="L1579" i="3"/>
  <c r="L1578" i="3"/>
  <c r="L1577" i="3"/>
  <c r="L1576" i="3"/>
  <c r="L1575" i="3"/>
  <c r="L1574" i="3"/>
  <c r="L1573" i="3"/>
  <c r="L1572" i="3"/>
  <c r="L1571" i="3"/>
  <c r="L1570" i="3"/>
  <c r="L1569" i="3"/>
  <c r="L1568" i="3"/>
  <c r="L1567" i="3"/>
  <c r="L1566" i="3"/>
  <c r="L1565" i="3"/>
  <c r="L1564" i="3"/>
  <c r="L1563" i="3"/>
  <c r="L1562" i="3"/>
  <c r="L1561" i="3"/>
  <c r="L1560" i="3"/>
  <c r="L1559" i="3"/>
  <c r="L1558" i="3"/>
  <c r="L1557" i="3"/>
  <c r="L1556" i="3"/>
  <c r="L1555" i="3"/>
  <c r="L1554" i="3"/>
  <c r="L1553" i="3"/>
  <c r="L1552" i="3"/>
  <c r="L1551" i="3"/>
  <c r="L1550" i="3"/>
  <c r="L1549" i="3"/>
  <c r="L1548" i="3"/>
  <c r="L1547" i="3"/>
  <c r="L1546" i="3"/>
  <c r="L1545" i="3"/>
  <c r="L1544" i="3"/>
  <c r="L1543" i="3"/>
  <c r="L1542" i="3"/>
  <c r="L1541" i="3"/>
  <c r="L1540" i="3"/>
  <c r="L1539" i="3"/>
  <c r="L1538" i="3"/>
  <c r="L1537" i="3"/>
  <c r="L1536" i="3"/>
  <c r="L1535" i="3"/>
  <c r="L1534" i="3"/>
  <c r="L1533" i="3"/>
  <c r="L1532" i="3"/>
  <c r="L1531" i="3"/>
  <c r="L1530" i="3"/>
  <c r="L1529" i="3"/>
  <c r="L1528" i="3"/>
  <c r="L1527" i="3"/>
  <c r="L1526" i="3"/>
  <c r="L1525" i="3"/>
  <c r="L1524" i="3"/>
  <c r="L1523" i="3"/>
  <c r="L1522" i="3"/>
  <c r="L1521" i="3"/>
  <c r="L1520" i="3"/>
  <c r="L1519" i="3"/>
  <c r="L1518" i="3"/>
  <c r="L1517" i="3"/>
  <c r="L1516" i="3"/>
  <c r="L1515" i="3"/>
  <c r="L1514" i="3"/>
  <c r="L1513" i="3"/>
  <c r="L1512" i="3"/>
  <c r="L1511" i="3"/>
  <c r="L1510" i="3"/>
  <c r="L1509" i="3"/>
  <c r="L1508" i="3"/>
  <c r="L1507" i="3"/>
  <c r="L1506" i="3"/>
  <c r="L1505" i="3"/>
  <c r="L1504" i="3"/>
  <c r="L1503" i="3"/>
  <c r="L1502" i="3"/>
  <c r="L1501" i="3"/>
  <c r="L1500" i="3"/>
  <c r="L1499" i="3"/>
  <c r="L1498" i="3"/>
  <c r="L1497" i="3"/>
  <c r="L1496" i="3"/>
  <c r="L1495" i="3"/>
  <c r="L1494" i="3"/>
  <c r="L1493" i="3"/>
  <c r="L1492" i="3"/>
  <c r="L1491" i="3"/>
  <c r="L1490" i="3"/>
  <c r="L1489" i="3"/>
  <c r="L1488" i="3"/>
  <c r="L1487" i="3"/>
  <c r="L1486" i="3"/>
  <c r="L1485" i="3"/>
  <c r="L1484" i="3"/>
  <c r="L1483" i="3"/>
  <c r="L1482" i="3"/>
  <c r="L1481" i="3"/>
  <c r="L1480" i="3"/>
  <c r="L1479" i="3"/>
  <c r="L1478" i="3"/>
  <c r="L1477" i="3"/>
  <c r="L1476" i="3"/>
  <c r="L1475" i="3"/>
  <c r="L1474" i="3"/>
  <c r="L1473" i="3"/>
  <c r="L1472" i="3"/>
  <c r="L1471" i="3"/>
  <c r="L1470" i="3"/>
  <c r="L1469" i="3"/>
  <c r="L1468" i="3"/>
  <c r="L1467" i="3"/>
  <c r="L1466" i="3"/>
  <c r="L1465" i="3"/>
  <c r="L1464" i="3"/>
  <c r="L1463" i="3"/>
  <c r="L1462" i="3"/>
  <c r="L1461" i="3"/>
  <c r="L1460" i="3"/>
  <c r="L1459" i="3"/>
  <c r="L1458" i="3"/>
  <c r="L1457" i="3"/>
  <c r="L1456" i="3"/>
  <c r="L1455" i="3"/>
  <c r="L1454" i="3"/>
  <c r="L1453" i="3"/>
  <c r="L1452" i="3"/>
  <c r="L1451" i="3"/>
  <c r="L1450" i="3"/>
  <c r="L1449" i="3"/>
  <c r="L1448" i="3"/>
  <c r="L1447" i="3"/>
  <c r="L1446" i="3"/>
  <c r="L1445" i="3"/>
  <c r="L1444" i="3"/>
  <c r="L1443" i="3"/>
  <c r="L1442" i="3"/>
  <c r="L1441" i="3"/>
  <c r="L1440" i="3"/>
  <c r="L1439" i="3"/>
  <c r="L1438" i="3"/>
  <c r="L1437" i="3"/>
  <c r="L1436" i="3"/>
  <c r="L1435" i="3"/>
  <c r="L1434" i="3"/>
  <c r="L1433" i="3"/>
  <c r="L1432" i="3"/>
  <c r="L1431" i="3"/>
  <c r="L1430" i="3"/>
  <c r="L1429" i="3"/>
  <c r="L1428" i="3"/>
  <c r="L1427" i="3"/>
  <c r="L1426" i="3"/>
  <c r="L1425" i="3"/>
  <c r="L1424" i="3"/>
  <c r="L1423" i="3"/>
  <c r="L1422" i="3"/>
  <c r="L1421" i="3"/>
  <c r="L1420" i="3"/>
  <c r="L1419" i="3"/>
  <c r="L1418" i="3"/>
  <c r="L1417" i="3"/>
  <c r="L1416" i="3"/>
  <c r="L1415" i="3"/>
  <c r="L1414" i="3"/>
  <c r="L1413" i="3"/>
  <c r="L1412" i="3"/>
  <c r="L1411" i="3"/>
  <c r="L1410" i="3"/>
  <c r="L1409" i="3"/>
  <c r="L1408" i="3"/>
  <c r="L1407" i="3"/>
  <c r="L1406" i="3"/>
  <c r="L1405" i="3"/>
  <c r="L1404" i="3"/>
  <c r="L1403" i="3"/>
  <c r="L1402" i="3"/>
  <c r="L1401" i="3"/>
  <c r="L1400" i="3"/>
  <c r="L1399" i="3"/>
  <c r="L1398" i="3"/>
  <c r="L1397" i="3"/>
  <c r="L1396" i="3"/>
  <c r="L1395" i="3"/>
  <c r="L1394" i="3"/>
  <c r="L1393" i="3"/>
  <c r="L1392" i="3"/>
  <c r="L1391" i="3"/>
  <c r="L1390" i="3"/>
  <c r="L1389" i="3"/>
  <c r="L1388" i="3"/>
  <c r="L1387" i="3"/>
  <c r="L1386" i="3"/>
  <c r="L1385" i="3"/>
  <c r="L1384" i="3"/>
  <c r="L1383" i="3"/>
  <c r="L1382" i="3"/>
  <c r="L1381" i="3"/>
  <c r="L1380" i="3"/>
  <c r="L1379" i="3"/>
  <c r="L1378" i="3"/>
  <c r="L1377" i="3"/>
  <c r="L1376" i="3"/>
  <c r="L1375" i="3"/>
  <c r="L1374" i="3"/>
  <c r="L1373" i="3"/>
  <c r="L1372" i="3"/>
  <c r="L1371" i="3"/>
  <c r="L1370" i="3"/>
  <c r="L1369" i="3"/>
  <c r="L1368" i="3"/>
  <c r="L1367" i="3"/>
  <c r="L1366" i="3"/>
  <c r="L1365" i="3"/>
  <c r="L1364" i="3"/>
  <c r="L1363" i="3"/>
  <c r="L1362" i="3"/>
  <c r="L1361" i="3"/>
  <c r="L1360" i="3"/>
  <c r="L1359" i="3"/>
  <c r="L1358" i="3"/>
  <c r="L1357" i="3"/>
  <c r="L1356" i="3"/>
  <c r="L1355" i="3"/>
  <c r="L1354" i="3"/>
  <c r="L1353" i="3"/>
  <c r="L1352" i="3"/>
  <c r="L1351" i="3"/>
  <c r="L1350" i="3"/>
  <c r="L1349" i="3"/>
  <c r="L1348" i="3"/>
  <c r="L1347" i="3"/>
  <c r="L1346" i="3"/>
  <c r="L1345" i="3"/>
  <c r="L1344" i="3"/>
  <c r="L1343" i="3"/>
  <c r="L1342" i="3"/>
  <c r="L1341" i="3"/>
  <c r="L1340" i="3"/>
  <c r="L1339" i="3"/>
  <c r="L1338" i="3"/>
  <c r="L1337" i="3"/>
  <c r="L1336" i="3"/>
  <c r="L1335" i="3"/>
  <c r="L1334" i="3"/>
  <c r="L1333" i="3"/>
  <c r="L1332" i="3"/>
  <c r="L1331" i="3"/>
  <c r="L1330" i="3"/>
  <c r="L1329" i="3"/>
  <c r="L1328" i="3"/>
  <c r="L1327" i="3"/>
  <c r="L1326" i="3"/>
  <c r="L1325" i="3"/>
  <c r="L1324" i="3"/>
  <c r="L1323" i="3"/>
  <c r="L1322" i="3"/>
  <c r="L1321" i="3"/>
  <c r="L1320" i="3"/>
  <c r="L1319" i="3"/>
  <c r="L1318" i="3"/>
  <c r="L1317" i="3"/>
  <c r="L1316" i="3"/>
  <c r="L1315" i="3"/>
  <c r="L1314" i="3"/>
  <c r="L1313" i="3"/>
  <c r="L1312" i="3"/>
  <c r="L1311" i="3"/>
  <c r="L1310" i="3"/>
  <c r="L1309" i="3"/>
  <c r="L1308" i="3"/>
  <c r="L1307" i="3"/>
  <c r="L1306" i="3"/>
  <c r="L1305" i="3"/>
  <c r="L1304" i="3"/>
  <c r="L1303" i="3"/>
  <c r="L1302" i="3"/>
  <c r="L1301" i="3"/>
  <c r="L1300" i="3"/>
  <c r="L1299" i="3"/>
  <c r="L1298" i="3"/>
  <c r="L1297" i="3"/>
  <c r="L1296" i="3"/>
  <c r="L1295" i="3"/>
  <c r="L1294" i="3"/>
  <c r="L1293" i="3"/>
  <c r="L1292" i="3"/>
  <c r="L1291" i="3"/>
  <c r="L1290" i="3"/>
  <c r="L1289" i="3"/>
  <c r="L1288" i="3"/>
  <c r="L1287" i="3"/>
  <c r="L1286" i="3"/>
  <c r="L1285" i="3"/>
  <c r="L1284" i="3"/>
  <c r="L1283" i="3"/>
  <c r="L1282" i="3"/>
  <c r="L1281" i="3"/>
  <c r="L1280" i="3"/>
  <c r="L1279" i="3"/>
  <c r="L1278" i="3"/>
  <c r="L1277" i="3"/>
  <c r="L1276" i="3"/>
  <c r="L1275" i="3"/>
  <c r="L1274" i="3"/>
  <c r="L1273" i="3"/>
  <c r="L1272" i="3"/>
  <c r="L1271" i="3"/>
  <c r="L1270" i="3"/>
  <c r="L1269" i="3"/>
  <c r="L1268" i="3"/>
  <c r="L1267" i="3"/>
  <c r="L1266" i="3"/>
  <c r="L1265" i="3"/>
  <c r="L1264" i="3"/>
  <c r="L1263" i="3"/>
  <c r="L1262" i="3"/>
  <c r="L1261" i="3"/>
  <c r="L1260" i="3"/>
  <c r="L1259" i="3"/>
  <c r="L1258" i="3"/>
  <c r="L1257" i="3"/>
  <c r="L1256" i="3"/>
  <c r="L1255" i="3"/>
  <c r="L1254" i="3"/>
  <c r="L1253" i="3"/>
  <c r="L1252" i="3"/>
  <c r="L1251" i="3"/>
  <c r="L1250" i="3"/>
  <c r="L1249" i="3"/>
  <c r="L1248" i="3"/>
  <c r="L1247" i="3"/>
  <c r="L1246" i="3"/>
  <c r="L1245" i="3"/>
  <c r="L1244" i="3"/>
  <c r="L1243" i="3"/>
  <c r="L1242" i="3"/>
  <c r="L1241" i="3"/>
  <c r="L1240" i="3"/>
  <c r="L1239" i="3"/>
  <c r="L1238" i="3"/>
  <c r="L1237" i="3"/>
  <c r="L1236" i="3"/>
  <c r="L1235" i="3"/>
  <c r="L1234" i="3"/>
  <c r="L1233" i="3"/>
  <c r="L1232" i="3"/>
  <c r="L1231" i="3"/>
  <c r="L1230" i="3"/>
  <c r="L1229" i="3"/>
  <c r="L1228" i="3"/>
  <c r="L1227" i="3"/>
  <c r="L1226" i="3"/>
  <c r="L1225" i="3"/>
  <c r="L1224" i="3"/>
  <c r="L1223" i="3"/>
  <c r="L1222" i="3"/>
  <c r="L1221" i="3"/>
  <c r="L1220" i="3"/>
  <c r="L1219" i="3"/>
  <c r="L1218" i="3"/>
  <c r="L1217" i="3"/>
  <c r="L1216" i="3"/>
  <c r="L1215" i="3"/>
  <c r="L1214" i="3"/>
  <c r="L1213" i="3"/>
  <c r="L1212" i="3"/>
  <c r="L1211" i="3"/>
  <c r="L1210" i="3"/>
  <c r="L1209" i="3"/>
  <c r="L1208" i="3"/>
  <c r="L1207" i="3"/>
  <c r="L1206" i="3"/>
  <c r="L1205" i="3"/>
  <c r="L1204" i="3"/>
  <c r="L1203" i="3"/>
  <c r="L1202" i="3"/>
  <c r="L1201" i="3"/>
  <c r="L1200" i="3"/>
  <c r="L1199" i="3"/>
  <c r="L1198" i="3"/>
  <c r="L1197" i="3"/>
  <c r="L1196" i="3"/>
  <c r="L1195" i="3"/>
  <c r="L1194" i="3"/>
  <c r="L1193" i="3"/>
  <c r="L1192" i="3"/>
  <c r="L1191" i="3"/>
  <c r="L1190" i="3"/>
  <c r="L1189" i="3"/>
  <c r="L1188" i="3"/>
  <c r="L1187" i="3"/>
  <c r="L1186" i="3"/>
  <c r="L1185" i="3"/>
  <c r="L1184" i="3"/>
  <c r="L1183" i="3"/>
  <c r="L1182" i="3"/>
  <c r="L1181" i="3"/>
  <c r="L1180" i="3"/>
  <c r="L1179" i="3"/>
  <c r="L1178" i="3"/>
  <c r="L1177" i="3"/>
  <c r="L1176" i="3"/>
  <c r="L1175" i="3"/>
  <c r="L1174" i="3"/>
  <c r="L1173" i="3"/>
  <c r="L1172" i="3"/>
  <c r="L1171" i="3"/>
  <c r="L1170" i="3"/>
  <c r="L1169" i="3"/>
  <c r="L1168" i="3"/>
  <c r="L1167" i="3"/>
  <c r="L1166" i="3"/>
  <c r="L1165" i="3"/>
  <c r="L1164" i="3"/>
  <c r="L1163" i="3"/>
  <c r="L1162" i="3"/>
  <c r="L1161" i="3"/>
  <c r="L1160" i="3"/>
  <c r="L1159" i="3"/>
  <c r="L1158" i="3"/>
  <c r="L1157" i="3"/>
  <c r="L1156" i="3"/>
  <c r="L1155" i="3"/>
  <c r="L1154" i="3"/>
  <c r="L1153" i="3"/>
  <c r="L1152" i="3"/>
  <c r="L1151" i="3"/>
  <c r="L1150" i="3"/>
  <c r="L1149" i="3"/>
  <c r="L1148" i="3"/>
  <c r="L1147" i="3"/>
  <c r="L1146" i="3"/>
  <c r="L1145" i="3"/>
  <c r="L1144" i="3"/>
  <c r="L1143" i="3"/>
  <c r="L1142" i="3"/>
  <c r="L1141" i="3"/>
  <c r="L1140" i="3"/>
  <c r="L1139" i="3"/>
  <c r="L1138" i="3"/>
  <c r="L1137" i="3"/>
  <c r="L1136" i="3"/>
  <c r="L1135" i="3"/>
  <c r="L1134" i="3"/>
  <c r="L1133" i="3"/>
  <c r="L1132" i="3"/>
  <c r="L1131" i="3"/>
  <c r="L1130" i="3"/>
  <c r="L1129" i="3"/>
  <c r="L1128" i="3"/>
  <c r="L1127" i="3"/>
  <c r="L1126" i="3"/>
  <c r="L1125" i="3"/>
  <c r="L1124" i="3"/>
  <c r="L1123" i="3"/>
  <c r="L1122" i="3"/>
  <c r="L1121" i="3"/>
  <c r="L1120" i="3"/>
  <c r="L1119" i="3"/>
  <c r="L1118" i="3"/>
  <c r="L1117" i="3"/>
  <c r="L1116" i="3"/>
  <c r="L1115" i="3"/>
  <c r="L1114" i="3"/>
  <c r="L1113" i="3"/>
  <c r="L1112" i="3"/>
  <c r="L1111" i="3"/>
  <c r="L1110" i="3"/>
  <c r="L1109" i="3"/>
  <c r="L1108" i="3"/>
  <c r="L1107" i="3"/>
  <c r="L1106" i="3"/>
  <c r="L1105" i="3"/>
  <c r="L1104" i="3"/>
  <c r="L1103" i="3"/>
  <c r="L1102" i="3"/>
  <c r="L1101" i="3"/>
  <c r="L1100" i="3"/>
  <c r="L1099" i="3"/>
  <c r="L1098" i="3"/>
  <c r="L1097" i="3"/>
  <c r="L1096" i="3"/>
  <c r="L1095" i="3"/>
  <c r="L1094" i="3"/>
  <c r="L1093" i="3"/>
  <c r="L1092" i="3"/>
  <c r="L1091" i="3"/>
  <c r="L1090" i="3"/>
  <c r="L1089" i="3"/>
  <c r="L1088" i="3"/>
  <c r="L1087" i="3"/>
  <c r="L1086" i="3"/>
  <c r="L1085" i="3"/>
  <c r="L1084" i="3"/>
  <c r="L1083" i="3"/>
  <c r="L1082" i="3"/>
  <c r="L1081" i="3"/>
  <c r="L1080" i="3"/>
  <c r="L1079" i="3"/>
  <c r="L1078" i="3"/>
  <c r="L1077" i="3"/>
  <c r="L1076" i="3"/>
  <c r="L1075" i="3"/>
  <c r="L1074" i="3"/>
  <c r="L1073" i="3"/>
  <c r="L1072" i="3"/>
  <c r="L1071" i="3"/>
  <c r="L1070" i="3"/>
  <c r="L1069" i="3"/>
  <c r="L1068" i="3"/>
  <c r="L1067" i="3"/>
  <c r="L1066" i="3"/>
  <c r="L1065" i="3"/>
  <c r="L1064" i="3"/>
  <c r="L1063" i="3"/>
  <c r="L1062" i="3"/>
  <c r="L1061" i="3"/>
  <c r="L1060" i="3"/>
  <c r="L1059" i="3"/>
  <c r="L1058" i="3"/>
  <c r="L1057" i="3"/>
  <c r="L1056" i="3"/>
  <c r="L1055" i="3"/>
  <c r="L1054" i="3"/>
  <c r="L1053" i="3"/>
  <c r="L1052" i="3"/>
  <c r="L1051" i="3"/>
  <c r="L1050" i="3"/>
  <c r="L1049" i="3"/>
  <c r="L1048" i="3"/>
  <c r="L1047" i="3"/>
  <c r="L1046" i="3"/>
  <c r="L1045" i="3"/>
  <c r="L1044" i="3"/>
  <c r="L1043" i="3"/>
  <c r="L1042" i="3"/>
  <c r="L1041" i="3"/>
  <c r="L1040" i="3"/>
  <c r="L1039" i="3"/>
  <c r="L1038" i="3"/>
  <c r="L1037" i="3"/>
  <c r="L1036" i="3"/>
  <c r="L1035" i="3"/>
  <c r="L1034" i="3"/>
  <c r="L1033" i="3"/>
  <c r="L1032" i="3"/>
  <c r="L1031" i="3"/>
  <c r="L1030" i="3"/>
  <c r="L1029" i="3"/>
  <c r="L1028" i="3"/>
  <c r="L1027" i="3"/>
  <c r="L1026" i="3"/>
  <c r="L1025" i="3"/>
  <c r="L1024" i="3"/>
  <c r="L1023" i="3"/>
  <c r="L1022" i="3"/>
  <c r="L1021" i="3"/>
  <c r="L1020" i="3"/>
  <c r="L1019" i="3"/>
  <c r="L1018" i="3"/>
  <c r="L1017" i="3"/>
  <c r="L1016" i="3"/>
  <c r="L1015" i="3"/>
  <c r="L1014" i="3"/>
  <c r="L1013" i="3"/>
  <c r="L1012" i="3"/>
  <c r="L1011" i="3"/>
  <c r="L1010" i="3"/>
  <c r="L1009" i="3"/>
  <c r="L1008" i="3"/>
  <c r="L1007" i="3"/>
  <c r="L1006" i="3"/>
  <c r="L1005" i="3"/>
  <c r="L1004" i="3"/>
  <c r="L1003" i="3"/>
  <c r="L1002" i="3"/>
  <c r="L1001" i="3"/>
  <c r="L1000" i="3"/>
  <c r="L999" i="3"/>
  <c r="L998" i="3"/>
  <c r="L997" i="3"/>
  <c r="L996" i="3"/>
  <c r="L995" i="3"/>
  <c r="L994" i="3"/>
  <c r="L993" i="3"/>
  <c r="L992" i="3"/>
  <c r="L991" i="3"/>
  <c r="L990" i="3"/>
  <c r="L989" i="3"/>
  <c r="L988" i="3"/>
  <c r="L987" i="3"/>
  <c r="L986" i="3"/>
  <c r="L985" i="3"/>
  <c r="L984" i="3"/>
  <c r="L983" i="3"/>
  <c r="L982" i="3"/>
  <c r="L981" i="3"/>
  <c r="L980" i="3"/>
  <c r="L979" i="3"/>
  <c r="L978" i="3"/>
  <c r="L977" i="3"/>
  <c r="L976" i="3"/>
  <c r="L975" i="3"/>
  <c r="L974" i="3"/>
  <c r="L973" i="3"/>
  <c r="L972" i="3"/>
  <c r="L971" i="3"/>
  <c r="L970" i="3"/>
  <c r="L969" i="3"/>
  <c r="L968" i="3"/>
  <c r="L967" i="3"/>
  <c r="L966" i="3"/>
  <c r="L965" i="3"/>
  <c r="L964" i="3"/>
  <c r="L963" i="3"/>
  <c r="L962" i="3"/>
  <c r="L961" i="3"/>
  <c r="L960" i="3"/>
  <c r="L959" i="3"/>
  <c r="L958" i="3"/>
  <c r="L957" i="3"/>
  <c r="L956" i="3"/>
  <c r="L955" i="3"/>
  <c r="L954" i="3"/>
  <c r="L953" i="3"/>
  <c r="L952" i="3"/>
  <c r="L951" i="3"/>
  <c r="L950" i="3"/>
  <c r="L949" i="3"/>
  <c r="L948" i="3"/>
  <c r="L947" i="3"/>
  <c r="L946" i="3"/>
  <c r="L945" i="3"/>
  <c r="L944" i="3"/>
  <c r="L943" i="3"/>
  <c r="L942" i="3"/>
  <c r="L941" i="3"/>
  <c r="L940" i="3"/>
  <c r="L939" i="3"/>
  <c r="L938" i="3"/>
  <c r="L937" i="3"/>
  <c r="L936" i="3"/>
  <c r="L935" i="3"/>
  <c r="L934" i="3"/>
  <c r="L933" i="3"/>
  <c r="L932" i="3"/>
  <c r="L931" i="3"/>
  <c r="L930" i="3"/>
  <c r="L929" i="3"/>
  <c r="L928" i="3"/>
  <c r="L927" i="3"/>
  <c r="L926" i="3"/>
  <c r="L925" i="3"/>
  <c r="L924" i="3"/>
  <c r="L923" i="3"/>
  <c r="L922" i="3"/>
  <c r="L921" i="3"/>
  <c r="L920" i="3"/>
  <c r="L919" i="3"/>
  <c r="L918" i="3"/>
  <c r="L917" i="3"/>
  <c r="L916" i="3"/>
  <c r="L915" i="3"/>
  <c r="L914" i="3"/>
  <c r="L913" i="3"/>
  <c r="L912" i="3"/>
  <c r="L911" i="3"/>
  <c r="L910" i="3"/>
  <c r="L909" i="3"/>
  <c r="L908" i="3"/>
  <c r="L907" i="3"/>
  <c r="L906" i="3"/>
  <c r="L905" i="3"/>
  <c r="L904" i="3"/>
  <c r="L903" i="3"/>
  <c r="L902" i="3"/>
  <c r="L901" i="3"/>
  <c r="L900" i="3"/>
  <c r="L899" i="3"/>
  <c r="L898" i="3"/>
  <c r="L897" i="3"/>
  <c r="L896" i="3"/>
  <c r="L895" i="3"/>
  <c r="L894" i="3"/>
  <c r="L893" i="3"/>
  <c r="L892" i="3"/>
  <c r="L891" i="3"/>
  <c r="L890" i="3"/>
  <c r="L889" i="3"/>
  <c r="L888" i="3"/>
  <c r="L887" i="3"/>
  <c r="L886" i="3"/>
  <c r="L885" i="3"/>
  <c r="L884" i="3"/>
  <c r="L883" i="3"/>
  <c r="L882" i="3"/>
  <c r="L881" i="3"/>
  <c r="L880" i="3"/>
  <c r="L879" i="3"/>
  <c r="L878" i="3"/>
  <c r="L877" i="3"/>
  <c r="L876" i="3"/>
  <c r="L875" i="3"/>
  <c r="L874" i="3"/>
  <c r="L873" i="3"/>
  <c r="L872" i="3"/>
  <c r="L871" i="3"/>
  <c r="L870" i="3"/>
  <c r="L869" i="3"/>
  <c r="L868" i="3"/>
  <c r="L867" i="3"/>
  <c r="L866" i="3"/>
  <c r="L865" i="3"/>
  <c r="L864" i="3"/>
  <c r="L863" i="3"/>
  <c r="L862" i="3"/>
  <c r="L861" i="3"/>
  <c r="L860" i="3"/>
  <c r="L859" i="3"/>
  <c r="L858" i="3"/>
  <c r="L857" i="3"/>
  <c r="L856" i="3"/>
  <c r="L855" i="3"/>
  <c r="L854" i="3"/>
  <c r="L853" i="3"/>
  <c r="L852" i="3"/>
  <c r="L851" i="3"/>
  <c r="L850" i="3"/>
  <c r="L849" i="3"/>
  <c r="L848" i="3"/>
  <c r="L847" i="3"/>
  <c r="L846" i="3"/>
  <c r="L845" i="3"/>
  <c r="L844" i="3"/>
  <c r="L843" i="3"/>
  <c r="L842" i="3"/>
  <c r="L841" i="3"/>
  <c r="L840" i="3"/>
  <c r="L839" i="3"/>
  <c r="L838" i="3"/>
  <c r="L837" i="3"/>
  <c r="L836" i="3"/>
  <c r="L835" i="3"/>
  <c r="L834" i="3"/>
  <c r="L833" i="3"/>
  <c r="L832" i="3"/>
  <c r="L831" i="3"/>
  <c r="L830" i="3"/>
  <c r="L829" i="3"/>
  <c r="L828" i="3"/>
  <c r="L827" i="3"/>
  <c r="L826" i="3"/>
  <c r="L825" i="3"/>
  <c r="L824" i="3"/>
  <c r="L823" i="3"/>
  <c r="L822" i="3"/>
  <c r="L821" i="3"/>
  <c r="L820" i="3"/>
  <c r="L819" i="3"/>
  <c r="L818" i="3"/>
  <c r="L817" i="3"/>
  <c r="L816" i="3"/>
  <c r="L815" i="3"/>
  <c r="L814" i="3"/>
  <c r="L813" i="3"/>
  <c r="L812" i="3"/>
  <c r="L811" i="3"/>
  <c r="L810" i="3"/>
  <c r="L809" i="3"/>
  <c r="L808" i="3"/>
  <c r="L807" i="3"/>
  <c r="L806" i="3"/>
  <c r="L805" i="3"/>
  <c r="L804" i="3"/>
  <c r="L803" i="3"/>
  <c r="L802" i="3"/>
  <c r="L801" i="3"/>
  <c r="L800" i="3"/>
  <c r="L799" i="3"/>
  <c r="L798" i="3"/>
  <c r="L797" i="3"/>
  <c r="L796" i="3"/>
  <c r="L795" i="3"/>
  <c r="L794" i="3"/>
  <c r="L793" i="3"/>
  <c r="L792" i="3"/>
  <c r="L791" i="3"/>
  <c r="L790" i="3"/>
  <c r="L789" i="3"/>
  <c r="L788" i="3"/>
  <c r="L787" i="3"/>
  <c r="L786" i="3"/>
  <c r="L785" i="3"/>
  <c r="L784" i="3"/>
  <c r="L783" i="3"/>
  <c r="L782" i="3"/>
  <c r="L781" i="3"/>
  <c r="L780" i="3"/>
  <c r="L779" i="3"/>
  <c r="L778" i="3"/>
  <c r="L777" i="3"/>
  <c r="L776" i="3"/>
  <c r="L775" i="3"/>
  <c r="L774" i="3"/>
  <c r="L773" i="3"/>
  <c r="L772" i="3"/>
  <c r="L771" i="3"/>
  <c r="L770" i="3"/>
  <c r="L769" i="3"/>
  <c r="L768" i="3"/>
  <c r="L767" i="3"/>
  <c r="L766" i="3"/>
  <c r="L765" i="3"/>
  <c r="L764" i="3"/>
  <c r="L763" i="3"/>
  <c r="L762" i="3"/>
  <c r="L761" i="3"/>
  <c r="L760" i="3"/>
  <c r="L759" i="3"/>
  <c r="L758" i="3"/>
  <c r="L757" i="3"/>
  <c r="L756" i="3"/>
  <c r="L755" i="3"/>
  <c r="L754" i="3"/>
  <c r="L753" i="3"/>
  <c r="L752" i="3"/>
  <c r="L751" i="3"/>
  <c r="L750" i="3"/>
  <c r="L749" i="3"/>
  <c r="L748" i="3"/>
  <c r="L747" i="3"/>
  <c r="L746" i="3"/>
  <c r="L745" i="3"/>
  <c r="L744" i="3"/>
  <c r="L743" i="3"/>
  <c r="L742" i="3"/>
  <c r="L741" i="3"/>
  <c r="L740" i="3"/>
  <c r="L739" i="3"/>
  <c r="L738" i="3"/>
  <c r="L737" i="3"/>
  <c r="L736" i="3"/>
  <c r="L735" i="3"/>
  <c r="L734" i="3"/>
  <c r="L733" i="3"/>
  <c r="L732" i="3"/>
  <c r="L731" i="3"/>
  <c r="L730" i="3"/>
  <c r="L729" i="3"/>
  <c r="L728" i="3"/>
  <c r="L727" i="3"/>
  <c r="L726" i="3"/>
  <c r="L725" i="3"/>
  <c r="L724" i="3"/>
  <c r="L723" i="3"/>
  <c r="L722" i="3"/>
  <c r="L721" i="3"/>
  <c r="L720" i="3"/>
  <c r="L719" i="3"/>
  <c r="L718" i="3"/>
  <c r="L717" i="3"/>
  <c r="L716" i="3"/>
  <c r="L715" i="3"/>
  <c r="L714" i="3"/>
  <c r="L713" i="3"/>
  <c r="L712" i="3"/>
  <c r="L711" i="3"/>
  <c r="L710" i="3"/>
  <c r="L709" i="3"/>
  <c r="L708" i="3"/>
  <c r="L707" i="3"/>
  <c r="L706" i="3"/>
  <c r="L705" i="3"/>
  <c r="L704" i="3"/>
  <c r="L703" i="3"/>
  <c r="L702" i="3"/>
  <c r="L701" i="3"/>
  <c r="L700" i="3"/>
  <c r="L699" i="3"/>
  <c r="L698" i="3"/>
  <c r="L697" i="3"/>
  <c r="L696" i="3"/>
  <c r="L695" i="3"/>
  <c r="L694" i="3"/>
  <c r="L693" i="3"/>
  <c r="L692" i="3"/>
  <c r="L691" i="3"/>
  <c r="L690" i="3"/>
  <c r="L689" i="3"/>
  <c r="L688" i="3"/>
  <c r="L687" i="3"/>
  <c r="L686" i="3"/>
  <c r="L685" i="3"/>
  <c r="L684" i="3"/>
  <c r="L683" i="3"/>
  <c r="L682" i="3"/>
  <c r="L681" i="3"/>
  <c r="L680" i="3"/>
  <c r="L679" i="3"/>
  <c r="L678" i="3"/>
  <c r="L677" i="3"/>
  <c r="L676" i="3"/>
  <c r="L675" i="3"/>
  <c r="L674" i="3"/>
  <c r="L673" i="3"/>
  <c r="L672" i="3"/>
  <c r="L671" i="3"/>
  <c r="L670" i="3"/>
  <c r="L669" i="3"/>
  <c r="L668" i="3"/>
  <c r="L667" i="3"/>
  <c r="L666" i="3"/>
  <c r="L665" i="3"/>
  <c r="L664" i="3"/>
  <c r="L663" i="3"/>
  <c r="L662" i="3"/>
  <c r="L661" i="3"/>
  <c r="L660" i="3"/>
  <c r="L659" i="3"/>
  <c r="L658" i="3"/>
  <c r="L657" i="3"/>
  <c r="L656" i="3"/>
  <c r="L655" i="3"/>
  <c r="L654" i="3"/>
  <c r="L653" i="3"/>
  <c r="L652" i="3"/>
  <c r="L651" i="3"/>
  <c r="L650" i="3"/>
  <c r="L649" i="3"/>
  <c r="L648" i="3"/>
  <c r="L647" i="3"/>
  <c r="L646" i="3"/>
  <c r="L645" i="3"/>
  <c r="L644" i="3"/>
  <c r="L643" i="3"/>
  <c r="L642" i="3"/>
  <c r="L641" i="3"/>
  <c r="L640" i="3"/>
  <c r="L639" i="3"/>
  <c r="L638" i="3"/>
  <c r="L637" i="3"/>
  <c r="L636" i="3"/>
  <c r="L635" i="3"/>
  <c r="L634" i="3"/>
  <c r="L633" i="3"/>
  <c r="L632" i="3"/>
  <c r="L631" i="3"/>
  <c r="L630" i="3"/>
  <c r="L629" i="3"/>
  <c r="L628" i="3"/>
  <c r="L627" i="3"/>
  <c r="L626" i="3"/>
  <c r="L625" i="3"/>
  <c r="L624" i="3"/>
  <c r="L623" i="3"/>
  <c r="L622" i="3"/>
  <c r="L621" i="3"/>
  <c r="L620" i="3"/>
  <c r="L619" i="3"/>
  <c r="L618" i="3"/>
  <c r="L617" i="3"/>
  <c r="L616" i="3"/>
  <c r="L615" i="3"/>
  <c r="L614" i="3"/>
  <c r="L613" i="3"/>
  <c r="L612" i="3"/>
  <c r="L611" i="3"/>
  <c r="L610" i="3"/>
  <c r="L609" i="3"/>
  <c r="L608" i="3"/>
  <c r="L607" i="3"/>
  <c r="L606" i="3"/>
  <c r="L605" i="3"/>
  <c r="L604" i="3"/>
  <c r="L603" i="3"/>
  <c r="L602" i="3"/>
  <c r="L601" i="3"/>
  <c r="L600" i="3"/>
  <c r="L599" i="3"/>
  <c r="L598" i="3"/>
  <c r="L597" i="3"/>
  <c r="L596" i="3"/>
  <c r="L595" i="3"/>
  <c r="L594" i="3"/>
  <c r="L593" i="3"/>
  <c r="L592" i="3"/>
  <c r="L591" i="3"/>
  <c r="L590" i="3"/>
  <c r="L589" i="3"/>
  <c r="L588" i="3"/>
  <c r="L587" i="3"/>
  <c r="L586" i="3"/>
  <c r="L585" i="3"/>
  <c r="L584" i="3"/>
  <c r="L583" i="3"/>
  <c r="L582" i="3"/>
  <c r="L581" i="3"/>
  <c r="L580" i="3"/>
  <c r="L579" i="3"/>
  <c r="L578" i="3"/>
  <c r="L577" i="3"/>
  <c r="L576" i="3"/>
  <c r="L575" i="3"/>
  <c r="L574" i="3"/>
  <c r="L573" i="3"/>
  <c r="L572" i="3"/>
  <c r="L571" i="3"/>
  <c r="L570" i="3"/>
  <c r="L569" i="3"/>
  <c r="L568" i="3"/>
  <c r="L567" i="3"/>
  <c r="L566" i="3"/>
  <c r="L565" i="3"/>
  <c r="L564" i="3"/>
  <c r="L563" i="3"/>
  <c r="L562" i="3"/>
  <c r="L561" i="3"/>
  <c r="L560" i="3"/>
  <c r="L559" i="3"/>
  <c r="L558" i="3"/>
  <c r="L557" i="3"/>
  <c r="L556" i="3"/>
  <c r="L555" i="3"/>
  <c r="L554" i="3"/>
  <c r="L553" i="3"/>
  <c r="L552" i="3"/>
  <c r="L551" i="3"/>
  <c r="L550" i="3"/>
  <c r="L549" i="3"/>
  <c r="L548" i="3"/>
  <c r="L547" i="3"/>
  <c r="L546" i="3"/>
  <c r="L545" i="3"/>
  <c r="L544" i="3"/>
  <c r="L543" i="3"/>
  <c r="L542" i="3"/>
  <c r="L541" i="3"/>
  <c r="L540" i="3"/>
  <c r="L539" i="3"/>
  <c r="L538" i="3"/>
  <c r="L537" i="3"/>
  <c r="L536" i="3"/>
  <c r="L535" i="3"/>
  <c r="L534" i="3"/>
  <c r="L533" i="3"/>
  <c r="L532" i="3"/>
  <c r="L531" i="3"/>
  <c r="L530" i="3"/>
  <c r="L529" i="3"/>
  <c r="L528" i="3"/>
  <c r="L527" i="3"/>
  <c r="L526" i="3"/>
  <c r="L525" i="3"/>
  <c r="L524" i="3"/>
  <c r="L523" i="3"/>
  <c r="L522" i="3"/>
  <c r="L521" i="3"/>
  <c r="L520" i="3"/>
  <c r="L519" i="3"/>
  <c r="L518" i="3"/>
  <c r="L517" i="3"/>
  <c r="L516" i="3"/>
  <c r="L515" i="3"/>
  <c r="L514" i="3"/>
  <c r="L513" i="3"/>
  <c r="L512" i="3"/>
  <c r="L511" i="3"/>
  <c r="L510" i="3"/>
  <c r="L509" i="3"/>
  <c r="L508" i="3"/>
  <c r="L507" i="3"/>
  <c r="L506" i="3"/>
  <c r="L505" i="3"/>
  <c r="L504" i="3"/>
  <c r="L503" i="3"/>
  <c r="L502" i="3"/>
  <c r="L501" i="3"/>
  <c r="L500" i="3"/>
  <c r="L499" i="3"/>
  <c r="L498" i="3"/>
  <c r="L497" i="3"/>
  <c r="L496" i="3"/>
  <c r="L495" i="3"/>
  <c r="L494" i="3"/>
  <c r="L493" i="3"/>
  <c r="L492" i="3"/>
  <c r="L491" i="3"/>
  <c r="L490" i="3"/>
  <c r="L489" i="3"/>
  <c r="L488" i="3"/>
  <c r="L487" i="3"/>
  <c r="L486" i="3"/>
  <c r="L485" i="3"/>
  <c r="L484" i="3"/>
  <c r="L483" i="3"/>
  <c r="L482" i="3"/>
  <c r="L481" i="3"/>
  <c r="L480" i="3"/>
  <c r="L479" i="3"/>
  <c r="L478" i="3"/>
  <c r="L477" i="3"/>
  <c r="L476" i="3"/>
  <c r="L475" i="3"/>
  <c r="L474" i="3"/>
  <c r="L473" i="3"/>
  <c r="L472" i="3"/>
  <c r="L471" i="3"/>
  <c r="L470" i="3"/>
  <c r="L469" i="3"/>
  <c r="L468" i="3"/>
  <c r="L467" i="3"/>
  <c r="L466" i="3"/>
  <c r="L465" i="3"/>
  <c r="L464" i="3"/>
  <c r="L463" i="3"/>
  <c r="L462" i="3"/>
  <c r="L461" i="3"/>
  <c r="L460" i="3"/>
  <c r="L459" i="3"/>
  <c r="L458" i="3"/>
  <c r="L457" i="3"/>
  <c r="L456" i="3"/>
  <c r="L455" i="3"/>
  <c r="L454" i="3"/>
  <c r="L453" i="3"/>
  <c r="L452" i="3"/>
  <c r="L451" i="3"/>
  <c r="L450" i="3"/>
  <c r="L449" i="3"/>
  <c r="L448" i="3"/>
  <c r="L447" i="3"/>
  <c r="L446" i="3"/>
  <c r="L445" i="3"/>
  <c r="L444" i="3"/>
  <c r="L443" i="3"/>
  <c r="L442" i="3"/>
  <c r="L441" i="3"/>
  <c r="L440" i="3"/>
  <c r="L439" i="3"/>
  <c r="L438" i="3"/>
  <c r="L437" i="3"/>
  <c r="L436" i="3"/>
  <c r="L435" i="3"/>
  <c r="L434"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L369" i="3"/>
  <c r="L368" i="3"/>
  <c r="L367" i="3"/>
  <c r="L366" i="3"/>
  <c r="L365" i="3"/>
  <c r="L364" i="3"/>
  <c r="L363" i="3"/>
  <c r="L362" i="3"/>
  <c r="L361" i="3"/>
  <c r="L360" i="3"/>
  <c r="L359" i="3"/>
  <c r="L358" i="3"/>
  <c r="L357" i="3"/>
  <c r="L356" i="3"/>
  <c r="L355" i="3"/>
  <c r="L354" i="3"/>
  <c r="L353" i="3"/>
  <c r="L352" i="3"/>
  <c r="L351" i="3"/>
  <c r="L350" i="3"/>
  <c r="L349" i="3"/>
  <c r="L348" i="3"/>
  <c r="L347" i="3"/>
  <c r="L346" i="3"/>
  <c r="L345" i="3"/>
  <c r="L344" i="3"/>
  <c r="L343" i="3"/>
  <c r="L342" i="3"/>
  <c r="L341" i="3"/>
  <c r="L340" i="3"/>
  <c r="L339" i="3"/>
  <c r="L338" i="3"/>
  <c r="L337" i="3"/>
  <c r="L336" i="3"/>
  <c r="L335" i="3"/>
  <c r="L334" i="3"/>
  <c r="L333" i="3"/>
  <c r="L332" i="3"/>
  <c r="L331" i="3"/>
  <c r="L330" i="3"/>
  <c r="L329" i="3"/>
  <c r="L328" i="3"/>
  <c r="L327" i="3"/>
  <c r="L326" i="3"/>
  <c r="L325" i="3"/>
  <c r="L324" i="3"/>
  <c r="L323" i="3"/>
  <c r="L322" i="3"/>
  <c r="L321" i="3"/>
  <c r="L320" i="3"/>
  <c r="L319" i="3"/>
  <c r="L318" i="3"/>
  <c r="L317" i="3"/>
  <c r="L316" i="3"/>
  <c r="L315" i="3"/>
  <c r="L314" i="3"/>
  <c r="L313" i="3"/>
  <c r="L312" i="3"/>
  <c r="L311" i="3"/>
  <c r="L310" i="3"/>
  <c r="L309" i="3"/>
  <c r="L308" i="3"/>
  <c r="L307" i="3"/>
  <c r="L306" i="3"/>
  <c r="L305" i="3"/>
  <c r="L304" i="3"/>
  <c r="L303" i="3"/>
  <c r="L302" i="3"/>
  <c r="L301" i="3"/>
  <c r="L300" i="3"/>
  <c r="L299" i="3"/>
  <c r="L298" i="3"/>
  <c r="L297" i="3"/>
  <c r="L296" i="3"/>
  <c r="L295" i="3"/>
  <c r="L294" i="3"/>
  <c r="L293" i="3"/>
  <c r="L292" i="3"/>
  <c r="L291" i="3"/>
  <c r="L290" i="3"/>
  <c r="L289" i="3"/>
  <c r="L288" i="3"/>
  <c r="L287" i="3"/>
  <c r="L286" i="3"/>
  <c r="L285" i="3"/>
  <c r="L284" i="3"/>
  <c r="L283" i="3"/>
  <c r="L282" i="3"/>
  <c r="L281" i="3"/>
  <c r="L280" i="3"/>
  <c r="L279" i="3"/>
  <c r="L278" i="3"/>
  <c r="L277" i="3"/>
  <c r="L276" i="3"/>
  <c r="L275" i="3"/>
  <c r="L274" i="3"/>
  <c r="L273" i="3"/>
  <c r="L272" i="3"/>
  <c r="L271" i="3"/>
  <c r="L270" i="3"/>
  <c r="L269" i="3"/>
  <c r="L268" i="3"/>
  <c r="L267" i="3"/>
  <c r="L266" i="3"/>
  <c r="L265" i="3"/>
  <c r="L264" i="3"/>
  <c r="L263" i="3"/>
  <c r="L262" i="3"/>
  <c r="L261" i="3"/>
  <c r="L260" i="3"/>
  <c r="L259" i="3"/>
  <c r="L258" i="3"/>
  <c r="L257" i="3"/>
  <c r="L256" i="3"/>
  <c r="L255" i="3"/>
  <c r="L254" i="3"/>
  <c r="L253" i="3"/>
  <c r="L252" i="3"/>
  <c r="L251"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L5" i="3"/>
  <c r="L4" i="3"/>
  <c r="L3" i="3"/>
  <c r="L2" i="3"/>
  <c r="N8" i="2"/>
  <c r="M8" i="2"/>
  <c r="L8" i="2"/>
  <c r="K8" i="2"/>
  <c r="B1" i="2"/>
  <c r="K12" i="9" l="1"/>
  <c r="F20" i="9"/>
  <c r="F22" i="9"/>
  <c r="F38" i="9"/>
  <c r="B14" i="9"/>
  <c r="D26" i="9"/>
  <c r="G34" i="9"/>
  <c r="M8" i="9"/>
  <c r="C16" i="9"/>
  <c r="H24" i="9"/>
  <c r="J30" i="9"/>
  <c r="K36" i="9"/>
  <c r="I40" i="9"/>
  <c r="G10" i="9"/>
  <c r="F18" i="9"/>
  <c r="AG28" i="9"/>
  <c r="C32" i="9"/>
  <c r="G42" i="9"/>
  <c r="AO44" i="9"/>
  <c r="R20" i="2"/>
  <c r="Q15" i="2"/>
  <c r="P10" i="2"/>
  <c r="Q24" i="2"/>
  <c r="P19" i="2"/>
  <c r="R13" i="2"/>
  <c r="Q18" i="2"/>
  <c r="P24" i="2"/>
  <c r="R18" i="2"/>
  <c r="Q13" i="2"/>
  <c r="Q26" i="2"/>
  <c r="E42" i="9"/>
  <c r="M38" i="9"/>
  <c r="I36" i="9"/>
  <c r="E34" i="9"/>
  <c r="M30" i="9"/>
  <c r="I28" i="9"/>
  <c r="E26" i="9"/>
  <c r="M22" i="9"/>
  <c r="I20" i="9"/>
  <c r="E18" i="9"/>
  <c r="M14" i="9"/>
  <c r="I12" i="9"/>
  <c r="E10" i="9"/>
  <c r="F28" i="9"/>
  <c r="J18" i="9"/>
  <c r="L42" i="9"/>
  <c r="D40" i="9"/>
  <c r="H36" i="9"/>
  <c r="H32" i="9"/>
  <c r="L28" i="9"/>
  <c r="D22" i="9"/>
  <c r="H18" i="9"/>
  <c r="L14" i="9"/>
  <c r="L10" i="9"/>
  <c r="D8" i="9"/>
  <c r="J34" i="9"/>
  <c r="F12" i="9"/>
  <c r="C40" i="9"/>
  <c r="K28" i="9"/>
  <c r="C24" i="9"/>
  <c r="G18" i="9"/>
  <c r="C8" i="9"/>
  <c r="AJ28" i="9"/>
  <c r="AK36" i="9"/>
  <c r="R11" i="5"/>
  <c r="C11" i="5"/>
  <c r="P11" i="5"/>
  <c r="B11" i="5"/>
  <c r="Q11" i="5"/>
  <c r="G11" i="5"/>
  <c r="K11" i="5"/>
  <c r="M11" i="5"/>
  <c r="R11" i="2"/>
  <c r="AD12" i="9"/>
  <c r="AH12" i="9"/>
  <c r="R12" i="9"/>
  <c r="AM12" i="9"/>
  <c r="L11" i="5"/>
  <c r="Q12" i="9"/>
  <c r="U12" i="9"/>
  <c r="AE12" i="9"/>
  <c r="T12" i="9"/>
  <c r="S12" i="9"/>
  <c r="Y12" i="9"/>
  <c r="AI12" i="9"/>
  <c r="AN12" i="9"/>
  <c r="AL12" i="9"/>
  <c r="B12" i="9"/>
  <c r="V12" i="9"/>
  <c r="P12" i="9"/>
  <c r="X12" i="9"/>
  <c r="W12" i="9"/>
  <c r="AO12" i="9"/>
  <c r="AF12" i="9"/>
  <c r="Z12" i="9"/>
  <c r="AA12" i="9"/>
  <c r="AG12" i="9"/>
  <c r="AK12" i="9"/>
  <c r="AJ12" i="9"/>
  <c r="C12" i="9"/>
  <c r="D12" i="9"/>
  <c r="G22" i="2"/>
  <c r="G12" i="5"/>
  <c r="R12" i="5"/>
  <c r="Q12" i="5"/>
  <c r="P12" i="5"/>
  <c r="C12" i="5"/>
  <c r="B12" i="5"/>
  <c r="L12" i="5"/>
  <c r="M12" i="5"/>
  <c r="R14" i="9"/>
  <c r="Z14" i="9"/>
  <c r="V14" i="9"/>
  <c r="Q14" i="9"/>
  <c r="K12" i="5"/>
  <c r="AF14" i="9"/>
  <c r="AJ14" i="9"/>
  <c r="U14" i="9"/>
  <c r="T14" i="9"/>
  <c r="AH14" i="9"/>
  <c r="S14" i="9"/>
  <c r="AO14" i="9"/>
  <c r="AE14" i="9"/>
  <c r="AN14" i="9"/>
  <c r="AL14" i="9"/>
  <c r="P14" i="9"/>
  <c r="W14" i="9"/>
  <c r="AA14" i="9"/>
  <c r="AM14" i="9"/>
  <c r="Y14" i="9"/>
  <c r="X14" i="9"/>
  <c r="AI14" i="9"/>
  <c r="AK14" i="9"/>
  <c r="C14" i="9"/>
  <c r="AD14" i="9"/>
  <c r="G14" i="9"/>
  <c r="H14" i="9"/>
  <c r="G16" i="5"/>
  <c r="Q16" i="5"/>
  <c r="P16" i="5"/>
  <c r="C16" i="5"/>
  <c r="R16" i="5"/>
  <c r="B16" i="5"/>
  <c r="L16" i="5"/>
  <c r="M16" i="5"/>
  <c r="K16" i="5"/>
  <c r="AN22" i="9"/>
  <c r="V22" i="9"/>
  <c r="AJ22" i="9"/>
  <c r="AI22" i="9"/>
  <c r="T22" i="9"/>
  <c r="AF22" i="9"/>
  <c r="P22" i="9"/>
  <c r="R22" i="9"/>
  <c r="W22" i="9"/>
  <c r="Z22" i="9"/>
  <c r="AL22" i="9"/>
  <c r="X22" i="9"/>
  <c r="U22" i="9"/>
  <c r="Y22" i="9"/>
  <c r="AA22" i="9"/>
  <c r="S22" i="9"/>
  <c r="AO22" i="9"/>
  <c r="AD22" i="9"/>
  <c r="AM22" i="9"/>
  <c r="AG22" i="9"/>
  <c r="C22" i="9"/>
  <c r="Q22" i="9"/>
  <c r="AH22" i="9"/>
  <c r="AE22" i="9"/>
  <c r="AK22" i="9"/>
  <c r="G22" i="9"/>
  <c r="H22" i="9"/>
  <c r="Q18" i="5"/>
  <c r="P18" i="5"/>
  <c r="G18" i="5"/>
  <c r="R18" i="5"/>
  <c r="B18" i="5"/>
  <c r="C18" i="5"/>
  <c r="L18" i="5"/>
  <c r="AH26" i="9"/>
  <c r="K18" i="5"/>
  <c r="M18" i="5"/>
  <c r="T26" i="9"/>
  <c r="R26" i="9"/>
  <c r="AK26" i="9"/>
  <c r="AG26" i="9"/>
  <c r="X26" i="9"/>
  <c r="P26" i="9"/>
  <c r="AA26" i="9"/>
  <c r="Z26" i="9"/>
  <c r="W26" i="9"/>
  <c r="AJ26" i="9"/>
  <c r="V26" i="9"/>
  <c r="S26" i="9"/>
  <c r="AN26" i="9"/>
  <c r="AO26" i="9"/>
  <c r="AD26" i="9"/>
  <c r="AL26" i="9"/>
  <c r="AM26" i="9"/>
  <c r="Q26" i="9"/>
  <c r="U26" i="9"/>
  <c r="Y26" i="9"/>
  <c r="AE26" i="9"/>
  <c r="AI26" i="9"/>
  <c r="K26" i="9"/>
  <c r="B26" i="9"/>
  <c r="Q22" i="5"/>
  <c r="G22" i="5"/>
  <c r="R22" i="5"/>
  <c r="B22" i="5"/>
  <c r="P22" i="5"/>
  <c r="C22" i="5"/>
  <c r="K22" i="5"/>
  <c r="M22" i="5"/>
  <c r="AG34" i="9"/>
  <c r="AO34" i="9"/>
  <c r="W34" i="9"/>
  <c r="V34" i="9"/>
  <c r="L22" i="5"/>
  <c r="AD34" i="9"/>
  <c r="S34" i="9"/>
  <c r="Z34" i="9"/>
  <c r="R34" i="9"/>
  <c r="AK34" i="9"/>
  <c r="X34" i="9"/>
  <c r="AE34" i="9"/>
  <c r="AM34" i="9"/>
  <c r="P34" i="9"/>
  <c r="AL34" i="9"/>
  <c r="T34" i="9"/>
  <c r="Y34" i="9"/>
  <c r="AA34" i="9"/>
  <c r="AI34" i="9"/>
  <c r="AF34" i="9"/>
  <c r="K34" i="9"/>
  <c r="AH34" i="9"/>
  <c r="Q34" i="9"/>
  <c r="U34" i="9"/>
  <c r="B34" i="9"/>
  <c r="G24" i="5"/>
  <c r="R24" i="5"/>
  <c r="Q24" i="5"/>
  <c r="P24" i="5"/>
  <c r="C24" i="5"/>
  <c r="B24" i="5"/>
  <c r="R24" i="2"/>
  <c r="AG38" i="9"/>
  <c r="Y38" i="9"/>
  <c r="S38" i="9"/>
  <c r="AK38" i="9"/>
  <c r="K24" i="5"/>
  <c r="AN38" i="9"/>
  <c r="V38" i="9"/>
  <c r="AO38" i="9"/>
  <c r="L24" i="5"/>
  <c r="M24" i="5"/>
  <c r="AF38" i="9"/>
  <c r="AJ38" i="9"/>
  <c r="P38" i="9"/>
  <c r="R38" i="9"/>
  <c r="AI38" i="9"/>
  <c r="X38" i="9"/>
  <c r="Q38" i="9"/>
  <c r="AD38" i="9"/>
  <c r="Z38" i="9"/>
  <c r="AH38" i="9"/>
  <c r="T38" i="9"/>
  <c r="AE38" i="9"/>
  <c r="W38" i="9"/>
  <c r="U38" i="9"/>
  <c r="AL38" i="9"/>
  <c r="C38" i="9"/>
  <c r="AA38" i="9"/>
  <c r="AM38" i="9"/>
  <c r="G38" i="9"/>
  <c r="H38" i="9"/>
  <c r="Q19" i="2"/>
  <c r="P14" i="2"/>
  <c r="Q14" i="2"/>
  <c r="P23" i="2"/>
  <c r="R17" i="2"/>
  <c r="Q12" i="2"/>
  <c r="Q10" i="2"/>
  <c r="R22" i="2"/>
  <c r="Q17" i="2"/>
  <c r="P12" i="2"/>
  <c r="Q22" i="2"/>
  <c r="M40" i="9"/>
  <c r="I38" i="9"/>
  <c r="E36" i="9"/>
  <c r="M32" i="9"/>
  <c r="I30" i="9"/>
  <c r="E28" i="9"/>
  <c r="M24" i="9"/>
  <c r="I22" i="9"/>
  <c r="E20" i="9"/>
  <c r="M16" i="9"/>
  <c r="I14" i="9"/>
  <c r="E12" i="9"/>
  <c r="F36" i="9"/>
  <c r="F26" i="9"/>
  <c r="J14" i="9"/>
  <c r="H42" i="9"/>
  <c r="L38" i="9"/>
  <c r="L34" i="9"/>
  <c r="D32" i="9"/>
  <c r="H28" i="9"/>
  <c r="L20" i="9"/>
  <c r="D18" i="9"/>
  <c r="D14" i="9"/>
  <c r="H10" i="9"/>
  <c r="B42" i="9"/>
  <c r="J10" i="9"/>
  <c r="K38" i="9"/>
  <c r="C34" i="9"/>
  <c r="G28" i="9"/>
  <c r="K22" i="9"/>
  <c r="C18" i="9"/>
  <c r="G12" i="9"/>
  <c r="B38" i="9"/>
  <c r="AG14" i="9"/>
  <c r="AJ34" i="9"/>
  <c r="R15" i="5"/>
  <c r="C15" i="5"/>
  <c r="Q15" i="5"/>
  <c r="P15" i="5"/>
  <c r="B15" i="5"/>
  <c r="G15" i="5"/>
  <c r="M15" i="5"/>
  <c r="R15" i="2"/>
  <c r="Q20" i="9"/>
  <c r="L15" i="5"/>
  <c r="AI20" i="9"/>
  <c r="P20" i="9"/>
  <c r="AL20" i="9"/>
  <c r="K15" i="5"/>
  <c r="R20" i="9"/>
  <c r="U20" i="9"/>
  <c r="AD20" i="9"/>
  <c r="AK20" i="9"/>
  <c r="T20" i="9"/>
  <c r="Y20" i="9"/>
  <c r="Z20" i="9"/>
  <c r="S20" i="9"/>
  <c r="AE20" i="9"/>
  <c r="AM20" i="9"/>
  <c r="W20" i="9"/>
  <c r="AG20" i="9"/>
  <c r="AJ20" i="9"/>
  <c r="B20" i="9"/>
  <c r="AH20" i="9"/>
  <c r="AA20" i="9"/>
  <c r="V20" i="9"/>
  <c r="X20" i="9"/>
  <c r="AO20" i="9"/>
  <c r="AF20" i="9"/>
  <c r="C20" i="9"/>
  <c r="D20" i="9"/>
  <c r="P9" i="5"/>
  <c r="G9" i="5"/>
  <c r="B9" i="5"/>
  <c r="R9" i="5"/>
  <c r="Q9" i="5"/>
  <c r="C9" i="5"/>
  <c r="M9" i="5"/>
  <c r="L9" i="5"/>
  <c r="W8" i="9"/>
  <c r="AF8" i="9"/>
  <c r="AN8" i="9"/>
  <c r="Z8" i="9"/>
  <c r="P9" i="2"/>
  <c r="R8" i="9"/>
  <c r="AG8" i="9"/>
  <c r="AO8" i="9"/>
  <c r="P8" i="9"/>
  <c r="K9" i="5"/>
  <c r="V8" i="9"/>
  <c r="X8" i="9"/>
  <c r="AH8" i="9"/>
  <c r="AE8" i="9"/>
  <c r="AM8" i="9"/>
  <c r="AA8" i="9"/>
  <c r="S8" i="9"/>
  <c r="Y8" i="9"/>
  <c r="Q8" i="9"/>
  <c r="AL8" i="9"/>
  <c r="AJ8" i="9"/>
  <c r="AK8" i="9"/>
  <c r="U8" i="9"/>
  <c r="T8" i="9"/>
  <c r="F8" i="9"/>
  <c r="G8" i="9"/>
  <c r="AD8" i="9"/>
  <c r="AI8" i="9"/>
  <c r="K8" i="9"/>
  <c r="B8" i="9"/>
  <c r="L8" i="9"/>
  <c r="J8" i="9"/>
  <c r="P17" i="5"/>
  <c r="B17" i="5"/>
  <c r="R17" i="5"/>
  <c r="C17" i="5"/>
  <c r="Q17" i="5"/>
  <c r="G17" i="5"/>
  <c r="L17" i="5"/>
  <c r="K17" i="5"/>
  <c r="M17" i="5"/>
  <c r="S24" i="9"/>
  <c r="AF24" i="9"/>
  <c r="AN24" i="9"/>
  <c r="R24" i="9"/>
  <c r="AA24" i="9"/>
  <c r="AK24" i="9"/>
  <c r="Y24" i="9"/>
  <c r="P17" i="2"/>
  <c r="V24" i="9"/>
  <c r="AJ24" i="9"/>
  <c r="Q24" i="9"/>
  <c r="Z24" i="9"/>
  <c r="AG24" i="9"/>
  <c r="U24" i="9"/>
  <c r="AI24" i="9"/>
  <c r="P24" i="9"/>
  <c r="AD24" i="9"/>
  <c r="AH24" i="9"/>
  <c r="AO24" i="9"/>
  <c r="W24" i="9"/>
  <c r="AL24" i="9"/>
  <c r="AM24" i="9"/>
  <c r="AE24" i="9"/>
  <c r="B24" i="9"/>
  <c r="G24" i="9"/>
  <c r="X24" i="9"/>
  <c r="T24" i="9"/>
  <c r="K24" i="9"/>
  <c r="J24" i="9"/>
  <c r="L24" i="9"/>
  <c r="F24" i="9"/>
  <c r="G20" i="5"/>
  <c r="R20" i="5"/>
  <c r="Q20" i="5"/>
  <c r="P20" i="5"/>
  <c r="C20" i="5"/>
  <c r="B20" i="5"/>
  <c r="AF30" i="9"/>
  <c r="AN30" i="9"/>
  <c r="Z30" i="9"/>
  <c r="K20" i="5"/>
  <c r="W30" i="9"/>
  <c r="X30" i="9"/>
  <c r="U30" i="9"/>
  <c r="L20" i="5"/>
  <c r="M20" i="5"/>
  <c r="Q30" i="9"/>
  <c r="AM30" i="9"/>
  <c r="P30" i="9"/>
  <c r="V30" i="9"/>
  <c r="AA30" i="9"/>
  <c r="AG30" i="9"/>
  <c r="AE30" i="9"/>
  <c r="AJ30" i="9"/>
  <c r="T30" i="9"/>
  <c r="AD30" i="9"/>
  <c r="R30" i="9"/>
  <c r="Y30" i="9"/>
  <c r="AK30" i="9"/>
  <c r="S30" i="9"/>
  <c r="AH30" i="9"/>
  <c r="C30" i="9"/>
  <c r="AL30" i="9"/>
  <c r="AI30" i="9"/>
  <c r="G30" i="9"/>
  <c r="H30" i="9"/>
  <c r="Q23" i="2"/>
  <c r="P18" i="2"/>
  <c r="R12" i="2"/>
  <c r="P27" i="2"/>
  <c r="R21" i="2"/>
  <c r="Q16" i="2"/>
  <c r="P11" i="2"/>
  <c r="R26" i="2"/>
  <c r="Q21" i="2"/>
  <c r="P16" i="2"/>
  <c r="R10" i="2"/>
  <c r="M42" i="9"/>
  <c r="E38" i="9"/>
  <c r="M34" i="9"/>
  <c r="I32" i="9"/>
  <c r="E30" i="9"/>
  <c r="M26" i="9"/>
  <c r="I24" i="9"/>
  <c r="E22" i="9"/>
  <c r="M18" i="9"/>
  <c r="I16" i="9"/>
  <c r="E14" i="9"/>
  <c r="M10" i="9"/>
  <c r="I8" i="9"/>
  <c r="F34" i="9"/>
  <c r="J22" i="9"/>
  <c r="J12" i="9"/>
  <c r="D42" i="9"/>
  <c r="D38" i="9"/>
  <c r="H34" i="9"/>
  <c r="L30" i="9"/>
  <c r="L26" i="9"/>
  <c r="D24" i="9"/>
  <c r="H20" i="9"/>
  <c r="H16" i="9"/>
  <c r="L12" i="9"/>
  <c r="D10" i="9"/>
  <c r="J38" i="9"/>
  <c r="J28" i="9"/>
  <c r="G26" i="9"/>
  <c r="K20" i="9"/>
  <c r="B30" i="9"/>
  <c r="AO30" i="9"/>
  <c r="P13" i="5"/>
  <c r="B13" i="5"/>
  <c r="R13" i="5"/>
  <c r="C13" i="5"/>
  <c r="Q13" i="5"/>
  <c r="G13" i="5"/>
  <c r="L13" i="5"/>
  <c r="P13" i="2"/>
  <c r="AJ16" i="9"/>
  <c r="R16" i="9"/>
  <c r="AF16" i="9"/>
  <c r="K13" i="5"/>
  <c r="V16" i="9"/>
  <c r="AG16" i="9"/>
  <c r="U16" i="9"/>
  <c r="M13" i="5"/>
  <c r="S16" i="9"/>
  <c r="AO16" i="9"/>
  <c r="Z16" i="9"/>
  <c r="AK16" i="9"/>
  <c r="AN16" i="9"/>
  <c r="Y16" i="9"/>
  <c r="AL16" i="9"/>
  <c r="P16" i="9"/>
  <c r="T16" i="9"/>
  <c r="W16" i="9"/>
  <c r="Q16" i="9"/>
  <c r="AD16" i="9"/>
  <c r="AH16" i="9"/>
  <c r="AA16" i="9"/>
  <c r="AI16" i="9"/>
  <c r="AM16" i="9"/>
  <c r="B16" i="9"/>
  <c r="G16" i="9"/>
  <c r="X16" i="9"/>
  <c r="X46" i="9" s="1"/>
  <c r="X33" i="9" s="1"/>
  <c r="AE16" i="9"/>
  <c r="K16" i="9"/>
  <c r="F16" i="9"/>
  <c r="L16" i="9"/>
  <c r="J16" i="9"/>
  <c r="R23" i="5"/>
  <c r="C23" i="5"/>
  <c r="Q23" i="5"/>
  <c r="P23" i="5"/>
  <c r="B23" i="5"/>
  <c r="G23" i="5"/>
  <c r="AM36" i="9"/>
  <c r="AP36" i="9" s="1"/>
  <c r="L23" i="5"/>
  <c r="U36" i="9"/>
  <c r="K23" i="5"/>
  <c r="R23" i="2"/>
  <c r="AE36" i="9"/>
  <c r="M23" i="5"/>
  <c r="Q36" i="9"/>
  <c r="V36" i="9"/>
  <c r="AD36" i="9"/>
  <c r="T36" i="9"/>
  <c r="X36" i="9"/>
  <c r="Z36" i="9"/>
  <c r="AL36" i="9"/>
  <c r="AI36" i="9"/>
  <c r="R36" i="9"/>
  <c r="P36" i="9"/>
  <c r="AA36" i="9"/>
  <c r="Y36" i="9"/>
  <c r="AH36" i="9"/>
  <c r="AG36" i="9"/>
  <c r="AO36" i="9"/>
  <c r="AJ36" i="9"/>
  <c r="AF36" i="9"/>
  <c r="B36" i="9"/>
  <c r="W36" i="9"/>
  <c r="S36" i="9"/>
  <c r="AN36" i="9"/>
  <c r="C36" i="9"/>
  <c r="D36" i="9"/>
  <c r="P25" i="5"/>
  <c r="B25" i="5"/>
  <c r="R25" i="5"/>
  <c r="C25" i="5"/>
  <c r="Q25" i="5"/>
  <c r="G25" i="5"/>
  <c r="T40" i="9"/>
  <c r="M25" i="5"/>
  <c r="P25" i="2"/>
  <c r="R40" i="9"/>
  <c r="Z40" i="9"/>
  <c r="AJ40" i="9"/>
  <c r="S40" i="9"/>
  <c r="J40" i="9"/>
  <c r="L25" i="5"/>
  <c r="AA40" i="9"/>
  <c r="K25" i="5"/>
  <c r="AF40" i="9"/>
  <c r="AO40" i="9"/>
  <c r="W40" i="9"/>
  <c r="AK40" i="9"/>
  <c r="Q40" i="9"/>
  <c r="AD40" i="9"/>
  <c r="AH40" i="9"/>
  <c r="AE40" i="9"/>
  <c r="AM40" i="9"/>
  <c r="AG40" i="9"/>
  <c r="V40" i="9"/>
  <c r="AL40" i="9"/>
  <c r="AI40" i="9"/>
  <c r="AN40" i="9"/>
  <c r="Y40" i="9"/>
  <c r="P40" i="9"/>
  <c r="U40" i="9"/>
  <c r="B40" i="9"/>
  <c r="G40" i="9"/>
  <c r="X40" i="9"/>
  <c r="K40" i="9"/>
  <c r="F40" i="9"/>
  <c r="L40" i="9"/>
  <c r="Q10" i="5"/>
  <c r="G10" i="5"/>
  <c r="R10" i="5"/>
  <c r="B10" i="5"/>
  <c r="P10" i="5"/>
  <c r="C10" i="5"/>
  <c r="K10" i="5"/>
  <c r="AH10" i="9"/>
  <c r="L10" i="5"/>
  <c r="AK10" i="9"/>
  <c r="AO10" i="9"/>
  <c r="S10" i="9"/>
  <c r="Z10" i="9"/>
  <c r="V10" i="9"/>
  <c r="M10" i="5"/>
  <c r="P10" i="9"/>
  <c r="W10" i="9"/>
  <c r="AA10" i="9"/>
  <c r="T10" i="9"/>
  <c r="Y10" i="9"/>
  <c r="Q10" i="9"/>
  <c r="AF10" i="9"/>
  <c r="AN10" i="9"/>
  <c r="R10" i="9"/>
  <c r="AD10" i="9"/>
  <c r="AL10" i="9"/>
  <c r="AE10" i="9"/>
  <c r="U10" i="9"/>
  <c r="X10" i="9"/>
  <c r="K10" i="9"/>
  <c r="AG10" i="9"/>
  <c r="AI10" i="9"/>
  <c r="AM10" i="9"/>
  <c r="AJ10" i="9"/>
  <c r="B10" i="9"/>
  <c r="Q14" i="5"/>
  <c r="G14" i="5"/>
  <c r="R14" i="5"/>
  <c r="B14" i="5"/>
  <c r="P14" i="5"/>
  <c r="C14" i="5"/>
  <c r="L14" i="5"/>
  <c r="Y18" i="9"/>
  <c r="AD18" i="9"/>
  <c r="AK18" i="9"/>
  <c r="AP18" i="9" s="1"/>
  <c r="P18" i="9"/>
  <c r="T18" i="9"/>
  <c r="K14" i="5"/>
  <c r="M14" i="5"/>
  <c r="W18" i="9"/>
  <c r="AO18" i="9"/>
  <c r="AL18" i="9"/>
  <c r="U18" i="9"/>
  <c r="AI18" i="9"/>
  <c r="S18" i="9"/>
  <c r="Z18" i="9"/>
  <c r="X18" i="9"/>
  <c r="Q18" i="9"/>
  <c r="AG18" i="9"/>
  <c r="AF18" i="9"/>
  <c r="AJ18" i="9"/>
  <c r="V18" i="9"/>
  <c r="R18" i="9"/>
  <c r="AH18" i="9"/>
  <c r="AM18" i="9"/>
  <c r="K18" i="9"/>
  <c r="AA18" i="9"/>
  <c r="AE18" i="9"/>
  <c r="AN18" i="9"/>
  <c r="B18" i="9"/>
  <c r="R19" i="5"/>
  <c r="C19" i="5"/>
  <c r="P19" i="5"/>
  <c r="B19" i="5"/>
  <c r="G19" i="5"/>
  <c r="Q19" i="5"/>
  <c r="U28" i="9"/>
  <c r="Y28" i="9"/>
  <c r="L19" i="5"/>
  <c r="N19" i="5" s="1"/>
  <c r="AD28" i="9"/>
  <c r="AH28" i="9"/>
  <c r="K19" i="5"/>
  <c r="R19" i="2"/>
  <c r="Q28" i="9"/>
  <c r="S28" i="9"/>
  <c r="M19" i="5"/>
  <c r="R28" i="9"/>
  <c r="P28" i="9"/>
  <c r="Z28" i="9"/>
  <c r="W28" i="9"/>
  <c r="AL28" i="9"/>
  <c r="AF28" i="9"/>
  <c r="AI28" i="9"/>
  <c r="AA28" i="9"/>
  <c r="AM28" i="9"/>
  <c r="AK28" i="9"/>
  <c r="AO28" i="9"/>
  <c r="B28" i="9"/>
  <c r="T28" i="9"/>
  <c r="V28" i="9"/>
  <c r="X28" i="9"/>
  <c r="AN28" i="9"/>
  <c r="AE28" i="9"/>
  <c r="C28" i="9"/>
  <c r="D28" i="9"/>
  <c r="P21" i="5"/>
  <c r="B21" i="5"/>
  <c r="R21" i="5"/>
  <c r="C21" i="5"/>
  <c r="Q21" i="5"/>
  <c r="G21" i="5"/>
  <c r="K21" i="5"/>
  <c r="M21" i="5"/>
  <c r="P21" i="2"/>
  <c r="V32" i="9"/>
  <c r="AJ32" i="9"/>
  <c r="AO32" i="9"/>
  <c r="Z32" i="9"/>
  <c r="S32" i="9"/>
  <c r="AF32" i="9"/>
  <c r="W32" i="9"/>
  <c r="Q32" i="9"/>
  <c r="AA32" i="9"/>
  <c r="L21" i="5"/>
  <c r="AG32" i="9"/>
  <c r="Y32" i="9"/>
  <c r="X32" i="9"/>
  <c r="AK32" i="9"/>
  <c r="R32" i="9"/>
  <c r="AN32" i="9"/>
  <c r="U32" i="9"/>
  <c r="AD32" i="9"/>
  <c r="AH32" i="9"/>
  <c r="AL32" i="9"/>
  <c r="P32" i="9"/>
  <c r="T32" i="9"/>
  <c r="AM32" i="9"/>
  <c r="AE32" i="9"/>
  <c r="AI32" i="9"/>
  <c r="B32" i="9"/>
  <c r="G32" i="9"/>
  <c r="K32" i="9"/>
  <c r="J32" i="9"/>
  <c r="L32" i="9"/>
  <c r="F32" i="9"/>
  <c r="Q26" i="5"/>
  <c r="P26" i="5"/>
  <c r="G26" i="5"/>
  <c r="C26" i="5"/>
  <c r="R26" i="5"/>
  <c r="B26" i="5"/>
  <c r="P26" i="2"/>
  <c r="U42" i="9"/>
  <c r="R42" i="9"/>
  <c r="K26" i="5"/>
  <c r="AH42" i="9"/>
  <c r="AG42" i="9"/>
  <c r="L26" i="5"/>
  <c r="M26" i="5"/>
  <c r="S42" i="9"/>
  <c r="Y42" i="9"/>
  <c r="Z42" i="9"/>
  <c r="Q42" i="9"/>
  <c r="AO42" i="9"/>
  <c r="T42" i="9"/>
  <c r="V42" i="9"/>
  <c r="AD42" i="9"/>
  <c r="AL42" i="9"/>
  <c r="AF42" i="9"/>
  <c r="AN42" i="9"/>
  <c r="AK42" i="9"/>
  <c r="W42" i="9"/>
  <c r="AA42" i="9"/>
  <c r="X42" i="9"/>
  <c r="AI42" i="9"/>
  <c r="AM42" i="9"/>
  <c r="AE42" i="9"/>
  <c r="AJ42" i="9"/>
  <c r="K42" i="9"/>
  <c r="P42" i="9"/>
  <c r="J42" i="9"/>
  <c r="F42" i="9"/>
  <c r="R27" i="5"/>
  <c r="C27" i="5"/>
  <c r="G27" i="5"/>
  <c r="Q27" i="5"/>
  <c r="P27" i="5"/>
  <c r="B27" i="5"/>
  <c r="Q27" i="2"/>
  <c r="B44" i="9"/>
  <c r="C44" i="9"/>
  <c r="AJ44" i="9"/>
  <c r="M44" i="9"/>
  <c r="K27" i="5"/>
  <c r="U44" i="9"/>
  <c r="F44" i="9"/>
  <c r="AD44" i="9"/>
  <c r="G44" i="9"/>
  <c r="D44" i="9"/>
  <c r="V44" i="9"/>
  <c r="AN44" i="9"/>
  <c r="M27" i="5"/>
  <c r="R44" i="9"/>
  <c r="K44" i="9"/>
  <c r="H44" i="9"/>
  <c r="E44" i="9"/>
  <c r="Q44" i="9"/>
  <c r="AI44" i="9"/>
  <c r="L44" i="9"/>
  <c r="AF44" i="9"/>
  <c r="I44" i="9"/>
  <c r="L27" i="5"/>
  <c r="R27" i="2"/>
  <c r="AE44" i="9"/>
  <c r="AH44" i="9"/>
  <c r="AM44" i="9"/>
  <c r="T44" i="9"/>
  <c r="Z44" i="9"/>
  <c r="S44" i="9"/>
  <c r="P44" i="9"/>
  <c r="X44" i="9"/>
  <c r="W44" i="9"/>
  <c r="J44" i="9"/>
  <c r="Y44" i="9"/>
  <c r="AA44" i="9"/>
  <c r="AL44" i="9"/>
  <c r="AG44" i="9"/>
  <c r="AG46" i="9" s="1"/>
  <c r="AG39" i="9" s="1"/>
  <c r="AK44" i="9"/>
  <c r="P22" i="2"/>
  <c r="R16" i="2"/>
  <c r="Q11" i="2"/>
  <c r="R25" i="2"/>
  <c r="Q20" i="2"/>
  <c r="P15" i="2"/>
  <c r="R9" i="2"/>
  <c r="Q25" i="2"/>
  <c r="P20" i="2"/>
  <c r="R14" i="2"/>
  <c r="Q9" i="2"/>
  <c r="I42" i="9"/>
  <c r="E40" i="9"/>
  <c r="M36" i="9"/>
  <c r="I34" i="9"/>
  <c r="E32" i="9"/>
  <c r="M28" i="9"/>
  <c r="I26" i="9"/>
  <c r="E24" i="9"/>
  <c r="N24" i="9" s="1"/>
  <c r="M20" i="9"/>
  <c r="I18" i="9"/>
  <c r="E16" i="9"/>
  <c r="M12" i="9"/>
  <c r="I10" i="9"/>
  <c r="E8" i="9"/>
  <c r="F30" i="9"/>
  <c r="J20" i="9"/>
  <c r="F10" i="9"/>
  <c r="H40" i="9"/>
  <c r="L36" i="9"/>
  <c r="D34" i="9"/>
  <c r="D30" i="9"/>
  <c r="H26" i="9"/>
  <c r="L22" i="9"/>
  <c r="L18" i="9"/>
  <c r="D16" i="9"/>
  <c r="H12" i="9"/>
  <c r="H8" i="9"/>
  <c r="J36" i="9"/>
  <c r="J26" i="9"/>
  <c r="F14" i="9"/>
  <c r="C42" i="9"/>
  <c r="G36" i="9"/>
  <c r="K30" i="9"/>
  <c r="C26" i="9"/>
  <c r="G20" i="9"/>
  <c r="K14" i="9"/>
  <c r="C10" i="9"/>
  <c r="B22" i="9"/>
  <c r="AN20" i="9"/>
  <c r="AN34" i="9"/>
  <c r="AF26" i="9"/>
  <c r="G9" i="2"/>
  <c r="G18" i="2"/>
  <c r="G25" i="2"/>
  <c r="G12" i="2"/>
  <c r="Z46" i="9"/>
  <c r="Z31" i="9" s="1"/>
  <c r="AP26" i="9"/>
  <c r="AP12" i="9"/>
  <c r="AP24" i="9"/>
  <c r="AP14" i="9"/>
  <c r="AM46" i="9"/>
  <c r="AM37" i="9" s="1"/>
  <c r="AP22" i="9"/>
  <c r="AP38" i="9"/>
  <c r="AB34" i="9"/>
  <c r="N40" i="9"/>
  <c r="N38" i="9"/>
  <c r="N12" i="5"/>
  <c r="D23" i="5"/>
  <c r="D24" i="5"/>
  <c r="N15" i="5"/>
  <c r="N23" i="5"/>
  <c r="N20" i="5"/>
  <c r="S18" i="5"/>
  <c r="S13" i="5"/>
  <c r="D11" i="5"/>
  <c r="D12" i="5"/>
  <c r="S16" i="5"/>
  <c r="S24" i="5"/>
  <c r="S15" i="5"/>
  <c r="S23" i="5"/>
  <c r="N22" i="5"/>
  <c r="N9" i="5"/>
  <c r="N17" i="5"/>
  <c r="D15" i="5"/>
  <c r="D16" i="5"/>
  <c r="N16" i="5"/>
  <c r="N11" i="5"/>
  <c r="N24" i="5"/>
  <c r="S22" i="5"/>
  <c r="S17" i="5"/>
  <c r="D20" i="5"/>
  <c r="S12" i="5"/>
  <c r="S11" i="5"/>
  <c r="N18" i="5"/>
  <c r="N13" i="5"/>
  <c r="G20" i="2"/>
  <c r="G24" i="2"/>
  <c r="G23" i="2"/>
  <c r="G13" i="2"/>
  <c r="G11" i="2"/>
  <c r="G27" i="2"/>
  <c r="G16" i="2"/>
  <c r="G17" i="2"/>
  <c r="G15" i="2"/>
  <c r="G14" i="2"/>
  <c r="G19" i="2"/>
  <c r="G26" i="2"/>
  <c r="G10" i="2"/>
  <c r="G21" i="2"/>
  <c r="C27" i="2"/>
  <c r="L21" i="2"/>
  <c r="L11" i="2"/>
  <c r="L15" i="2"/>
  <c r="L19" i="2"/>
  <c r="L27" i="2"/>
  <c r="L13" i="2"/>
  <c r="L23" i="2"/>
  <c r="B19" i="2"/>
  <c r="B27" i="2"/>
  <c r="C13" i="2"/>
  <c r="B16" i="2"/>
  <c r="C21" i="2"/>
  <c r="B24" i="2"/>
  <c r="C9" i="2"/>
  <c r="B12" i="2"/>
  <c r="B11" i="2"/>
  <c r="C16" i="2"/>
  <c r="C24" i="2"/>
  <c r="C17" i="2"/>
  <c r="B20" i="2"/>
  <c r="C25" i="2"/>
  <c r="K27" i="2"/>
  <c r="B9" i="2"/>
  <c r="C14" i="2"/>
  <c r="B17" i="2"/>
  <c r="C22" i="2"/>
  <c r="B25" i="2"/>
  <c r="L24" i="2"/>
  <c r="L9" i="2"/>
  <c r="C12" i="2"/>
  <c r="B15" i="2"/>
  <c r="L17" i="2"/>
  <c r="C20" i="2"/>
  <c r="B23" i="2"/>
  <c r="L25" i="2"/>
  <c r="M25" i="2"/>
  <c r="C10" i="2"/>
  <c r="B13" i="2"/>
  <c r="C18" i="2"/>
  <c r="B21" i="2"/>
  <c r="C26" i="2"/>
  <c r="M20" i="2"/>
  <c r="K22" i="2"/>
  <c r="M24" i="2"/>
  <c r="K26" i="2"/>
  <c r="K10" i="2"/>
  <c r="M12" i="2"/>
  <c r="K14" i="2"/>
  <c r="M16" i="2"/>
  <c r="K18" i="2"/>
  <c r="K9" i="2"/>
  <c r="B10" i="2"/>
  <c r="L10" i="2"/>
  <c r="C11" i="2"/>
  <c r="M11" i="2"/>
  <c r="K13" i="2"/>
  <c r="B14" i="2"/>
  <c r="L14" i="2"/>
  <c r="C15" i="2"/>
  <c r="M15" i="2"/>
  <c r="K17" i="2"/>
  <c r="B18" i="2"/>
  <c r="L18" i="2"/>
  <c r="C19" i="2"/>
  <c r="D19" i="2" s="1"/>
  <c r="E19" i="2" s="1"/>
  <c r="M19" i="2"/>
  <c r="K21" i="2"/>
  <c r="B22" i="2"/>
  <c r="L22" i="2"/>
  <c r="C23" i="2"/>
  <c r="M23" i="2"/>
  <c r="K25" i="2"/>
  <c r="B26" i="2"/>
  <c r="L26" i="2"/>
  <c r="M27" i="2"/>
  <c r="M10" i="2"/>
  <c r="K12" i="2"/>
  <c r="M14" i="2"/>
  <c r="K16" i="2"/>
  <c r="M18" i="2"/>
  <c r="K20" i="2"/>
  <c r="M22" i="2"/>
  <c r="K24" i="2"/>
  <c r="M26" i="2"/>
  <c r="M9" i="2"/>
  <c r="K11" i="2"/>
  <c r="L12" i="2"/>
  <c r="M13" i="2"/>
  <c r="K15" i="2"/>
  <c r="L16" i="2"/>
  <c r="M17" i="2"/>
  <c r="K19" i="2"/>
  <c r="L20" i="2"/>
  <c r="M21" i="2"/>
  <c r="K23" i="2"/>
  <c r="N28" i="9" l="1"/>
  <c r="AL46" i="9"/>
  <c r="AL37" i="9" s="1"/>
  <c r="F46" i="9"/>
  <c r="F45" i="9" s="1"/>
  <c r="D9" i="5"/>
  <c r="H9" i="5" s="1"/>
  <c r="I9" i="5" s="1"/>
  <c r="D19" i="5"/>
  <c r="H19" i="5" s="1"/>
  <c r="I19" i="5" s="1"/>
  <c r="S25" i="5"/>
  <c r="N24" i="2"/>
  <c r="I46" i="9"/>
  <c r="I45" i="9" s="1"/>
  <c r="M28" i="5"/>
  <c r="C28" i="5"/>
  <c r="D11" i="2"/>
  <c r="E11" i="2" s="1"/>
  <c r="S14" i="5"/>
  <c r="N25" i="5"/>
  <c r="N21" i="5"/>
  <c r="N14" i="5"/>
  <c r="AI46" i="9"/>
  <c r="AI45" i="9" s="1"/>
  <c r="D26" i="5"/>
  <c r="E26" i="5" s="1"/>
  <c r="N26" i="9"/>
  <c r="N32" i="9"/>
  <c r="P46" i="9"/>
  <c r="P17" i="9" s="1"/>
  <c r="N10" i="9"/>
  <c r="D27" i="5"/>
  <c r="E27" i="5" s="1"/>
  <c r="N14" i="9"/>
  <c r="D46" i="9"/>
  <c r="D45" i="9" s="1"/>
  <c r="M46" i="9"/>
  <c r="M45" i="9" s="1"/>
  <c r="B28" i="5"/>
  <c r="N16" i="9"/>
  <c r="S20" i="5"/>
  <c r="AB42" i="9"/>
  <c r="AH46" i="9"/>
  <c r="AH29" i="9" s="1"/>
  <c r="AP10" i="9"/>
  <c r="D18" i="5"/>
  <c r="AP40" i="9"/>
  <c r="N42" i="9"/>
  <c r="N30" i="9"/>
  <c r="AD46" i="9"/>
  <c r="AD45" i="9" s="1"/>
  <c r="H46" i="9"/>
  <c r="H45" i="9" s="1"/>
  <c r="AJ46" i="9"/>
  <c r="AJ45" i="9" s="1"/>
  <c r="AE46" i="9"/>
  <c r="AE37" i="9" s="1"/>
  <c r="S21" i="5"/>
  <c r="G28" i="5"/>
  <c r="AP16" i="9"/>
  <c r="AP30" i="9"/>
  <c r="AO46" i="9"/>
  <c r="AO39" i="9" s="1"/>
  <c r="AP8" i="9"/>
  <c r="S19" i="5"/>
  <c r="S9" i="5"/>
  <c r="AP28" i="9"/>
  <c r="AP32" i="9"/>
  <c r="AF46" i="9"/>
  <c r="AF45" i="9" s="1"/>
  <c r="AP34" i="9"/>
  <c r="AP44" i="9"/>
  <c r="AP42" i="9"/>
  <c r="S26" i="5"/>
  <c r="AK46" i="9"/>
  <c r="AK39" i="9" s="1"/>
  <c r="S10" i="5"/>
  <c r="D26" i="2"/>
  <c r="E26" i="2" s="1"/>
  <c r="D21" i="2"/>
  <c r="E21" i="2" s="1"/>
  <c r="D13" i="2"/>
  <c r="E13" i="2" s="1"/>
  <c r="N36" i="9"/>
  <c r="L46" i="9"/>
  <c r="L45" i="9" s="1"/>
  <c r="J46" i="9"/>
  <c r="J41" i="9" s="1"/>
  <c r="AB44" i="9"/>
  <c r="AB32" i="9"/>
  <c r="D14" i="5"/>
  <c r="AN46" i="9"/>
  <c r="AN45" i="9" s="1"/>
  <c r="N44" i="9"/>
  <c r="K28" i="5"/>
  <c r="D21" i="5"/>
  <c r="AB36" i="9"/>
  <c r="N27" i="5"/>
  <c r="L28" i="5"/>
  <c r="Q28" i="5"/>
  <c r="R28" i="5"/>
  <c r="S27" i="5"/>
  <c r="P28" i="5"/>
  <c r="N26" i="5"/>
  <c r="N10" i="5"/>
  <c r="E46" i="9"/>
  <c r="E45" i="9" s="1"/>
  <c r="AP20" i="9"/>
  <c r="N18" i="9"/>
  <c r="N12" i="9"/>
  <c r="N8" i="9"/>
  <c r="D23" i="2"/>
  <c r="E23" i="2" s="1"/>
  <c r="N20" i="9"/>
  <c r="N22" i="9"/>
  <c r="D25" i="5"/>
  <c r="D13" i="5"/>
  <c r="N23" i="2"/>
  <c r="AB18" i="9"/>
  <c r="T46" i="9"/>
  <c r="AA46" i="9"/>
  <c r="AB20" i="9"/>
  <c r="D22" i="5"/>
  <c r="AB40" i="9"/>
  <c r="U46" i="9"/>
  <c r="Q46" i="9"/>
  <c r="V46" i="9"/>
  <c r="AB14" i="9"/>
  <c r="AB12" i="9"/>
  <c r="C46" i="9"/>
  <c r="N34" i="9"/>
  <c r="AB28" i="9"/>
  <c r="AB10" i="9"/>
  <c r="D10" i="5"/>
  <c r="AB16" i="9"/>
  <c r="AB30" i="9"/>
  <c r="D17" i="5"/>
  <c r="B46" i="9"/>
  <c r="G46" i="9"/>
  <c r="Y46" i="9"/>
  <c r="R46" i="9"/>
  <c r="AB26" i="9"/>
  <c r="AB22" i="9"/>
  <c r="AB24" i="9"/>
  <c r="K46" i="9"/>
  <c r="S46" i="9"/>
  <c r="AB8" i="9"/>
  <c r="W46" i="9"/>
  <c r="AB38" i="9"/>
  <c r="N25" i="2"/>
  <c r="D10" i="2"/>
  <c r="E10" i="2" s="1"/>
  <c r="H15" i="5"/>
  <c r="I15" i="5" s="1"/>
  <c r="E15" i="5"/>
  <c r="H12" i="5"/>
  <c r="I12" i="5" s="1"/>
  <c r="E12" i="5"/>
  <c r="H23" i="5"/>
  <c r="I23" i="5" s="1"/>
  <c r="E23" i="5"/>
  <c r="H20" i="5"/>
  <c r="I20" i="5" s="1"/>
  <c r="E20" i="5"/>
  <c r="H11" i="5"/>
  <c r="I11" i="5" s="1"/>
  <c r="E11" i="5"/>
  <c r="E19" i="5"/>
  <c r="H16" i="5"/>
  <c r="I16" i="5" s="1"/>
  <c r="E16" i="5"/>
  <c r="H24" i="5"/>
  <c r="I24" i="5" s="1"/>
  <c r="E24" i="5"/>
  <c r="AG19" i="9"/>
  <c r="AG41" i="9"/>
  <c r="P35" i="9"/>
  <c r="Z21" i="9"/>
  <c r="Z23" i="9"/>
  <c r="AD43" i="9"/>
  <c r="AD29" i="9"/>
  <c r="AO35" i="9"/>
  <c r="AG43" i="9"/>
  <c r="P11" i="9"/>
  <c r="X27" i="9"/>
  <c r="Z45" i="9"/>
  <c r="AH33" i="9"/>
  <c r="AL15" i="9"/>
  <c r="X45" i="9"/>
  <c r="Z33" i="9"/>
  <c r="AG17" i="9"/>
  <c r="AD13" i="9"/>
  <c r="AD37" i="9"/>
  <c r="AO9" i="9"/>
  <c r="X31" i="9"/>
  <c r="P39" i="9"/>
  <c r="X29" i="9"/>
  <c r="AD23" i="9"/>
  <c r="AL39" i="9"/>
  <c r="X13" i="9"/>
  <c r="Z25" i="9"/>
  <c r="AD21" i="9"/>
  <c r="AO27" i="9"/>
  <c r="AM29" i="9"/>
  <c r="AM15" i="9"/>
  <c r="P15" i="9"/>
  <c r="AD17" i="9"/>
  <c r="AL25" i="9"/>
  <c r="AL27" i="9"/>
  <c r="AM25" i="9"/>
  <c r="AG15" i="9"/>
  <c r="AO31" i="9"/>
  <c r="J35" i="9"/>
  <c r="L15" i="9"/>
  <c r="D27" i="9"/>
  <c r="H37" i="9"/>
  <c r="J19" i="9"/>
  <c r="I11" i="9"/>
  <c r="M21" i="9"/>
  <c r="E33" i="9"/>
  <c r="I43" i="9"/>
  <c r="E43" i="9"/>
  <c r="AI27" i="9"/>
  <c r="AM17" i="9"/>
  <c r="AG23" i="9"/>
  <c r="J29" i="9"/>
  <c r="D25" i="9"/>
  <c r="H35" i="9"/>
  <c r="J13" i="9"/>
  <c r="I9" i="9"/>
  <c r="M19" i="9"/>
  <c r="E31" i="9"/>
  <c r="M41" i="9"/>
  <c r="AI19" i="9"/>
  <c r="AM9" i="9"/>
  <c r="AF43" i="9"/>
  <c r="AG31" i="9"/>
  <c r="J31" i="9"/>
  <c r="D15" i="9"/>
  <c r="H25" i="9"/>
  <c r="J15" i="9"/>
  <c r="M9" i="9"/>
  <c r="E21" i="9"/>
  <c r="I31" i="9"/>
  <c r="P25" i="9"/>
  <c r="AE27" i="9"/>
  <c r="AI17" i="9"/>
  <c r="AG45" i="9"/>
  <c r="AO13" i="9"/>
  <c r="J33" i="9"/>
  <c r="H15" i="9"/>
  <c r="L25" i="9"/>
  <c r="D37" i="9"/>
  <c r="J17" i="9"/>
  <c r="E11" i="9"/>
  <c r="I21" i="9"/>
  <c r="M31" i="9"/>
  <c r="AH11" i="9"/>
  <c r="AJ25" i="9"/>
  <c r="AL19" i="9"/>
  <c r="P37" i="9"/>
  <c r="Z27" i="9"/>
  <c r="AD41" i="9"/>
  <c r="AH15" i="9"/>
  <c r="AG35" i="9"/>
  <c r="AH27" i="9"/>
  <c r="P43" i="9"/>
  <c r="P13" i="9"/>
  <c r="Z13" i="9"/>
  <c r="Z39" i="9"/>
  <c r="AH39" i="9"/>
  <c r="AE21" i="9"/>
  <c r="AG9" i="9"/>
  <c r="P19" i="9"/>
  <c r="X37" i="9"/>
  <c r="Z37" i="9"/>
  <c r="AH25" i="9"/>
  <c r="AD11" i="9"/>
  <c r="AG33" i="9"/>
  <c r="AD35" i="9"/>
  <c r="AO25" i="9"/>
  <c r="AG11" i="9"/>
  <c r="X23" i="9"/>
  <c r="X41" i="9"/>
  <c r="AD15" i="9"/>
  <c r="AL31" i="9"/>
  <c r="X25" i="9"/>
  <c r="AI41" i="9"/>
  <c r="AG21" i="9"/>
  <c r="AJ21" i="9"/>
  <c r="J11" i="9"/>
  <c r="D19" i="9"/>
  <c r="H29" i="9"/>
  <c r="L39" i="9"/>
  <c r="F27" i="9"/>
  <c r="M13" i="9"/>
  <c r="E25" i="9"/>
  <c r="I35" i="9"/>
  <c r="M35" i="9"/>
  <c r="AI33" i="9"/>
  <c r="AH21" i="9"/>
  <c r="AG29" i="9"/>
  <c r="AJ29" i="9"/>
  <c r="J37" i="9"/>
  <c r="D17" i="9"/>
  <c r="H27" i="9"/>
  <c r="L37" i="9"/>
  <c r="J21" i="9"/>
  <c r="M11" i="9"/>
  <c r="E23" i="9"/>
  <c r="I33" i="9"/>
  <c r="AH37" i="9"/>
  <c r="AG37" i="9"/>
  <c r="AJ37" i="9"/>
  <c r="J39" i="9"/>
  <c r="H17" i="9"/>
  <c r="L27" i="9"/>
  <c r="D39" i="9"/>
  <c r="J23" i="9"/>
  <c r="E13" i="9"/>
  <c r="I23" i="9"/>
  <c r="M33" i="9"/>
  <c r="AM27" i="9"/>
  <c r="AL45" i="9"/>
  <c r="AJ35" i="9"/>
  <c r="AO45" i="9"/>
  <c r="F41" i="9"/>
  <c r="L17" i="9"/>
  <c r="D29" i="9"/>
  <c r="H39" i="9"/>
  <c r="F25" i="9"/>
  <c r="I13" i="9"/>
  <c r="M23" i="9"/>
  <c r="E35" i="9"/>
  <c r="P9" i="9"/>
  <c r="AO17" i="9"/>
  <c r="Z17" i="9"/>
  <c r="AN15" i="9"/>
  <c r="AO43" i="9"/>
  <c r="AM45" i="9"/>
  <c r="AM31" i="9"/>
  <c r="P23" i="9"/>
  <c r="X9" i="9"/>
  <c r="AD39" i="9"/>
  <c r="AL17" i="9"/>
  <c r="AL43" i="9"/>
  <c r="AJ33" i="9"/>
  <c r="AJ23" i="9"/>
  <c r="AJ41" i="9"/>
  <c r="Z9" i="9"/>
  <c r="AL35" i="9"/>
  <c r="P45" i="9"/>
  <c r="Z19" i="9"/>
  <c r="AD33" i="9"/>
  <c r="AL41" i="9"/>
  <c r="AI29" i="9"/>
  <c r="Z15" i="9"/>
  <c r="AH13" i="9"/>
  <c r="AI21" i="9"/>
  <c r="P21" i="9"/>
  <c r="Z43" i="9"/>
  <c r="AH31" i="9"/>
  <c r="AH19" i="9"/>
  <c r="AG25" i="9"/>
  <c r="AJ15" i="9"/>
  <c r="P27" i="9"/>
  <c r="Z29" i="9"/>
  <c r="AH17" i="9"/>
  <c r="AD27" i="9"/>
  <c r="P33" i="9"/>
  <c r="AE19" i="9"/>
  <c r="AI9" i="9"/>
  <c r="AJ11" i="9"/>
  <c r="AO21" i="9"/>
  <c r="J45" i="9"/>
  <c r="F19" i="9"/>
  <c r="D11" i="9"/>
  <c r="H21" i="9"/>
  <c r="L31" i="9"/>
  <c r="D43" i="9"/>
  <c r="F35" i="9"/>
  <c r="E17" i="9"/>
  <c r="I27" i="9"/>
  <c r="M37" i="9"/>
  <c r="I41" i="9"/>
  <c r="P41" i="9"/>
  <c r="AM43" i="9"/>
  <c r="AL13" i="9"/>
  <c r="AJ19" i="9"/>
  <c r="AO29" i="9"/>
  <c r="F13" i="9"/>
  <c r="D9" i="9"/>
  <c r="H19" i="9"/>
  <c r="L29" i="9"/>
  <c r="D41" i="9"/>
  <c r="F29" i="9"/>
  <c r="E15" i="9"/>
  <c r="I25" i="9"/>
  <c r="E39" i="9"/>
  <c r="AE41" i="9"/>
  <c r="AM35" i="9"/>
  <c r="AL29" i="9"/>
  <c r="AJ27" i="9"/>
  <c r="AO37" i="9"/>
  <c r="F15" i="9"/>
  <c r="H9" i="9"/>
  <c r="L19" i="9"/>
  <c r="D31" i="9"/>
  <c r="H41" i="9"/>
  <c r="F31" i="9"/>
  <c r="I15" i="9"/>
  <c r="M25" i="9"/>
  <c r="I39" i="9"/>
  <c r="X43" i="9"/>
  <c r="AM33" i="9"/>
  <c r="AO23" i="9"/>
  <c r="F17" i="9"/>
  <c r="L9" i="9"/>
  <c r="D21" i="9"/>
  <c r="H31" i="9"/>
  <c r="L41" i="9"/>
  <c r="F33" i="9"/>
  <c r="M15" i="9"/>
  <c r="E27" i="9"/>
  <c r="I37" i="9"/>
  <c r="AJ17" i="9"/>
  <c r="AH43" i="9"/>
  <c r="AE15" i="9"/>
  <c r="AO19" i="9"/>
  <c r="AO41" i="9"/>
  <c r="AG27" i="9"/>
  <c r="X15" i="9"/>
  <c r="X17" i="9"/>
  <c r="AH41" i="9"/>
  <c r="AL23" i="9"/>
  <c r="X35" i="9"/>
  <c r="AO33" i="9"/>
  <c r="Z41" i="9"/>
  <c r="AD19" i="9"/>
  <c r="AN31" i="9"/>
  <c r="X39" i="9"/>
  <c r="P31" i="9"/>
  <c r="X19" i="9"/>
  <c r="AD31" i="9"/>
  <c r="AL9" i="9"/>
  <c r="AM21" i="9"/>
  <c r="AK11" i="9"/>
  <c r="AJ39" i="9"/>
  <c r="AO11" i="9"/>
  <c r="AM13" i="9"/>
  <c r="AL21" i="9"/>
  <c r="Z11" i="9"/>
  <c r="AD25" i="9"/>
  <c r="AL33" i="9"/>
  <c r="AL11" i="9"/>
  <c r="AH45" i="9"/>
  <c r="AJ9" i="9"/>
  <c r="P29" i="9"/>
  <c r="Z35" i="9"/>
  <c r="AD9" i="9"/>
  <c r="AH23" i="9"/>
  <c r="AH35" i="9"/>
  <c r="X11" i="9"/>
  <c r="AE25" i="9"/>
  <c r="AM19" i="9"/>
  <c r="AM23" i="9"/>
  <c r="AJ43" i="9"/>
  <c r="AN29" i="9"/>
  <c r="J27" i="9"/>
  <c r="H13" i="9"/>
  <c r="L23" i="9"/>
  <c r="D35" i="9"/>
  <c r="F11" i="9"/>
  <c r="E9" i="9"/>
  <c r="I19" i="9"/>
  <c r="M29" i="9"/>
  <c r="E41" i="9"/>
  <c r="E37" i="9"/>
  <c r="X21" i="9"/>
  <c r="AM11" i="9"/>
  <c r="AM39" i="9"/>
  <c r="AK13" i="9"/>
  <c r="AF21" i="9"/>
  <c r="F21" i="9"/>
  <c r="H11" i="9"/>
  <c r="L21" i="9"/>
  <c r="D33" i="9"/>
  <c r="H43" i="9"/>
  <c r="F37" i="9"/>
  <c r="I17" i="9"/>
  <c r="M27" i="9"/>
  <c r="M43" i="9"/>
  <c r="AE9" i="9"/>
  <c r="AM41" i="9"/>
  <c r="AO15" i="9"/>
  <c r="F9" i="9"/>
  <c r="F23" i="9"/>
  <c r="L11" i="9"/>
  <c r="D23" i="9"/>
  <c r="H33" i="9"/>
  <c r="L43" i="9"/>
  <c r="F39" i="9"/>
  <c r="M17" i="9"/>
  <c r="E29" i="9"/>
  <c r="AI11" i="9"/>
  <c r="AG13" i="9"/>
  <c r="AJ13" i="9"/>
  <c r="J43" i="9"/>
  <c r="J25" i="9"/>
  <c r="D13" i="9"/>
  <c r="H23" i="9"/>
  <c r="L33" i="9"/>
  <c r="J9" i="9"/>
  <c r="F43" i="9"/>
  <c r="E19" i="9"/>
  <c r="I29" i="9"/>
  <c r="M39" i="9"/>
  <c r="N46" i="9"/>
  <c r="H13" i="2"/>
  <c r="I13" i="2" s="1"/>
  <c r="H23" i="2"/>
  <c r="I23" i="2" s="1"/>
  <c r="H19" i="2"/>
  <c r="I19" i="2" s="1"/>
  <c r="G28" i="2"/>
  <c r="D27" i="2"/>
  <c r="E27" i="2" s="1"/>
  <c r="D22" i="2"/>
  <c r="E22" i="2" s="1"/>
  <c r="Q28" i="2"/>
  <c r="D14" i="2"/>
  <c r="E14" i="2" s="1"/>
  <c r="R28" i="2"/>
  <c r="S25" i="2"/>
  <c r="S24" i="2"/>
  <c r="S23" i="2"/>
  <c r="S14" i="2"/>
  <c r="S13" i="2"/>
  <c r="S12" i="2"/>
  <c r="S11" i="2"/>
  <c r="S27" i="2"/>
  <c r="S18" i="2"/>
  <c r="S17" i="2"/>
  <c r="S16" i="2"/>
  <c r="S15" i="2"/>
  <c r="S9" i="2"/>
  <c r="P28" i="2"/>
  <c r="S22" i="2"/>
  <c r="S21" i="2"/>
  <c r="S20" i="2"/>
  <c r="S19" i="2"/>
  <c r="S10" i="2"/>
  <c r="S26" i="2"/>
  <c r="D25" i="2"/>
  <c r="E25" i="2" s="1"/>
  <c r="N11" i="2"/>
  <c r="D17" i="2"/>
  <c r="E17" i="2" s="1"/>
  <c r="D18" i="2"/>
  <c r="E18" i="2" s="1"/>
  <c r="D15" i="2"/>
  <c r="E15" i="2" s="1"/>
  <c r="D9" i="2"/>
  <c r="E9" i="2" s="1"/>
  <c r="N15" i="2"/>
  <c r="N19" i="2"/>
  <c r="N27" i="2"/>
  <c r="L28" i="2"/>
  <c r="D12" i="2"/>
  <c r="E12" i="2" s="1"/>
  <c r="D16" i="2"/>
  <c r="E16" i="2" s="1"/>
  <c r="D24" i="2"/>
  <c r="E24" i="2" s="1"/>
  <c r="D20" i="2"/>
  <c r="E20" i="2" s="1"/>
  <c r="K28" i="2"/>
  <c r="N9" i="2"/>
  <c r="N16" i="2"/>
  <c r="N21" i="2"/>
  <c r="N18" i="2"/>
  <c r="N10" i="2"/>
  <c r="N22" i="2"/>
  <c r="C28" i="2"/>
  <c r="N17" i="2"/>
  <c r="B28" i="2"/>
  <c r="M28" i="2"/>
  <c r="N20" i="2"/>
  <c r="N12" i="2"/>
  <c r="N13" i="2"/>
  <c r="N14" i="2"/>
  <c r="N26" i="2"/>
  <c r="AE23" i="9" l="1"/>
  <c r="AI31" i="9"/>
  <c r="AE43" i="9"/>
  <c r="AE39" i="9"/>
  <c r="AE45" i="9"/>
  <c r="AI23" i="9"/>
  <c r="AI37" i="9"/>
  <c r="AI15" i="9"/>
  <c r="H26" i="5"/>
  <c r="I26" i="5" s="1"/>
  <c r="AE17" i="9"/>
  <c r="AE11" i="9"/>
  <c r="AE29" i="9"/>
  <c r="AI35" i="9"/>
  <c r="E9" i="5"/>
  <c r="H11" i="2"/>
  <c r="I11" i="2" s="1"/>
  <c r="AE13" i="9"/>
  <c r="AI43" i="9"/>
  <c r="AI48" i="9" s="1"/>
  <c r="AE33" i="9"/>
  <c r="AI25" i="9"/>
  <c r="AI13" i="9"/>
  <c r="AE31" i="9"/>
  <c r="AE35" i="9"/>
  <c r="AI39" i="9"/>
  <c r="H26" i="2"/>
  <c r="I26" i="2" s="1"/>
  <c r="S28" i="5"/>
  <c r="AJ31" i="9"/>
  <c r="AF13" i="9"/>
  <c r="AN33" i="9"/>
  <c r="H21" i="2"/>
  <c r="I21" i="2" s="1"/>
  <c r="AF29" i="9"/>
  <c r="AF37" i="9"/>
  <c r="AN41" i="9"/>
  <c r="H10" i="2"/>
  <c r="I10" i="2" s="1"/>
  <c r="AF11" i="9"/>
  <c r="AF15" i="9"/>
  <c r="AF19" i="9"/>
  <c r="AF41" i="9"/>
  <c r="AF27" i="9"/>
  <c r="AF39" i="9"/>
  <c r="AF31" i="9"/>
  <c r="AN21" i="9"/>
  <c r="AN17" i="9"/>
  <c r="AF35" i="9"/>
  <c r="AN39" i="9"/>
  <c r="AF25" i="9"/>
  <c r="AF33" i="9"/>
  <c r="AF9" i="9"/>
  <c r="AF23" i="9"/>
  <c r="AN27" i="9"/>
  <c r="N17" i="9"/>
  <c r="AN37" i="9"/>
  <c r="AF17" i="9"/>
  <c r="AN11" i="9"/>
  <c r="H27" i="5"/>
  <c r="I27" i="5" s="1"/>
  <c r="AH9" i="9"/>
  <c r="AH48" i="9" s="1"/>
  <c r="L35" i="9"/>
  <c r="L13" i="9"/>
  <c r="AB46" i="9"/>
  <c r="AB45" i="9" s="1"/>
  <c r="D28" i="5"/>
  <c r="E28" i="5" s="1"/>
  <c r="E18" i="5"/>
  <c r="H18" i="5"/>
  <c r="I18" i="5" s="1"/>
  <c r="N28" i="5"/>
  <c r="AK21" i="9"/>
  <c r="AK23" i="9"/>
  <c r="AK9" i="9"/>
  <c r="AK17" i="9"/>
  <c r="AK27" i="9"/>
  <c r="AK25" i="9"/>
  <c r="AK29" i="9"/>
  <c r="AK33" i="9"/>
  <c r="AP46" i="9"/>
  <c r="AP31" i="9" s="1"/>
  <c r="AK19" i="9"/>
  <c r="AK43" i="9"/>
  <c r="AK15" i="9"/>
  <c r="AK35" i="9"/>
  <c r="AN19" i="9"/>
  <c r="AK41" i="9"/>
  <c r="AN9" i="9"/>
  <c r="AK31" i="9"/>
  <c r="AK45" i="9"/>
  <c r="AK37" i="9"/>
  <c r="AN23" i="9"/>
  <c r="AN35" i="9"/>
  <c r="AN13" i="9"/>
  <c r="AN43" i="9"/>
  <c r="AN25" i="9"/>
  <c r="E21" i="5"/>
  <c r="H21" i="5"/>
  <c r="I21" i="5" s="1"/>
  <c r="E14" i="5"/>
  <c r="H14" i="5"/>
  <c r="I14" i="5" s="1"/>
  <c r="H13" i="5"/>
  <c r="I13" i="5" s="1"/>
  <c r="E13" i="5"/>
  <c r="H25" i="5"/>
  <c r="I25" i="5" s="1"/>
  <c r="E25" i="5"/>
  <c r="G45" i="9"/>
  <c r="G39" i="9"/>
  <c r="G41" i="9"/>
  <c r="G9" i="9"/>
  <c r="G19" i="9"/>
  <c r="G21" i="9"/>
  <c r="G15" i="9"/>
  <c r="G17" i="9"/>
  <c r="G27" i="9"/>
  <c r="G29" i="9"/>
  <c r="G23" i="9"/>
  <c r="G25" i="9"/>
  <c r="G35" i="9"/>
  <c r="G31" i="9"/>
  <c r="G33" i="9"/>
  <c r="G43" i="9"/>
  <c r="G11" i="9"/>
  <c r="G13" i="9"/>
  <c r="V45" i="9"/>
  <c r="V43" i="9"/>
  <c r="V39" i="9"/>
  <c r="V19" i="9"/>
  <c r="V27" i="9"/>
  <c r="V29" i="9"/>
  <c r="V35" i="9"/>
  <c r="V15" i="9"/>
  <c r="V17" i="9"/>
  <c r="V41" i="9"/>
  <c r="V31" i="9"/>
  <c r="V25" i="9"/>
  <c r="V21" i="9"/>
  <c r="V37" i="9"/>
  <c r="V23" i="9"/>
  <c r="V13" i="9"/>
  <c r="V11" i="9"/>
  <c r="V33" i="9"/>
  <c r="V9" i="9"/>
  <c r="E22" i="5"/>
  <c r="H22" i="5"/>
  <c r="I22" i="5" s="1"/>
  <c r="S39" i="9"/>
  <c r="S23" i="9"/>
  <c r="S19" i="9"/>
  <c r="S17" i="9"/>
  <c r="S33" i="9"/>
  <c r="S45" i="9"/>
  <c r="S15" i="9"/>
  <c r="S37" i="9"/>
  <c r="S21" i="9"/>
  <c r="S13" i="9"/>
  <c r="S31" i="9"/>
  <c r="S29" i="9"/>
  <c r="S43" i="9"/>
  <c r="S35" i="9"/>
  <c r="S41" i="9"/>
  <c r="S27" i="9"/>
  <c r="S11" i="9"/>
  <c r="S25" i="9"/>
  <c r="S9" i="9"/>
  <c r="B45" i="9"/>
  <c r="B35" i="9"/>
  <c r="B17" i="9"/>
  <c r="B15" i="9"/>
  <c r="B21" i="9"/>
  <c r="B27" i="9"/>
  <c r="B41" i="9"/>
  <c r="B39" i="9"/>
  <c r="B13" i="9"/>
  <c r="B9" i="9"/>
  <c r="B19" i="9"/>
  <c r="B33" i="9"/>
  <c r="B31" i="9"/>
  <c r="B37" i="9"/>
  <c r="B11" i="9"/>
  <c r="B25" i="9"/>
  <c r="B23" i="9"/>
  <c r="B43" i="9"/>
  <c r="B29" i="9"/>
  <c r="H10" i="5"/>
  <c r="I10" i="5" s="1"/>
  <c r="E10" i="5"/>
  <c r="C45" i="9"/>
  <c r="C29" i="9"/>
  <c r="C31" i="9"/>
  <c r="C41" i="9"/>
  <c r="C9" i="9"/>
  <c r="C43" i="9"/>
  <c r="C11" i="9"/>
  <c r="C37" i="9"/>
  <c r="C39" i="9"/>
  <c r="C17" i="9"/>
  <c r="C19" i="9"/>
  <c r="C13" i="9"/>
  <c r="C15" i="9"/>
  <c r="C25" i="9"/>
  <c r="C27" i="9"/>
  <c r="C21" i="9"/>
  <c r="C23" i="9"/>
  <c r="C33" i="9"/>
  <c r="C35" i="9"/>
  <c r="Q43" i="9"/>
  <c r="Q9" i="9"/>
  <c r="Q13" i="9"/>
  <c r="Q33" i="9"/>
  <c r="Q15" i="9"/>
  <c r="Q29" i="9"/>
  <c r="Q21" i="9"/>
  <c r="Q19" i="9"/>
  <c r="Q35" i="9"/>
  <c r="Q23" i="9"/>
  <c r="Q11" i="9"/>
  <c r="Q45" i="9"/>
  <c r="Q27" i="9"/>
  <c r="Q41" i="9"/>
  <c r="Q37" i="9"/>
  <c r="Q25" i="9"/>
  <c r="Q39" i="9"/>
  <c r="Q17" i="9"/>
  <c r="Q31" i="9"/>
  <c r="K45" i="9"/>
  <c r="K17" i="9"/>
  <c r="K19" i="9"/>
  <c r="K29" i="9"/>
  <c r="K31" i="9"/>
  <c r="K25" i="9"/>
  <c r="K27" i="9"/>
  <c r="K37" i="9"/>
  <c r="K39" i="9"/>
  <c r="K33" i="9"/>
  <c r="K35" i="9"/>
  <c r="K13" i="9"/>
  <c r="K41" i="9"/>
  <c r="K9" i="9"/>
  <c r="K43" i="9"/>
  <c r="K11" i="9"/>
  <c r="K21" i="9"/>
  <c r="K23" i="9"/>
  <c r="R43" i="9"/>
  <c r="R23" i="9"/>
  <c r="R9" i="9"/>
  <c r="R17" i="9"/>
  <c r="R31" i="9"/>
  <c r="R39" i="9"/>
  <c r="R13" i="9"/>
  <c r="R45" i="9"/>
  <c r="R35" i="9"/>
  <c r="R37" i="9"/>
  <c r="R29" i="9"/>
  <c r="R25" i="9"/>
  <c r="R19" i="9"/>
  <c r="R11" i="9"/>
  <c r="R33" i="9"/>
  <c r="R21" i="9"/>
  <c r="R27" i="9"/>
  <c r="R15" i="9"/>
  <c r="R41" i="9"/>
  <c r="H17" i="5"/>
  <c r="I17" i="5" s="1"/>
  <c r="E17" i="5"/>
  <c r="U43" i="9"/>
  <c r="U35" i="9"/>
  <c r="U17" i="9"/>
  <c r="U31" i="9"/>
  <c r="U23" i="9"/>
  <c r="U15" i="9"/>
  <c r="U39" i="9"/>
  <c r="U45" i="9"/>
  <c r="U27" i="9"/>
  <c r="U21" i="9"/>
  <c r="U41" i="9"/>
  <c r="U33" i="9"/>
  <c r="U37" i="9"/>
  <c r="U19" i="9"/>
  <c r="U11" i="9"/>
  <c r="U25" i="9"/>
  <c r="U13" i="9"/>
  <c r="U9" i="9"/>
  <c r="U29" i="9"/>
  <c r="AA33" i="9"/>
  <c r="AA19" i="9"/>
  <c r="AA21" i="9"/>
  <c r="AA17" i="9"/>
  <c r="AA25" i="9"/>
  <c r="AA9" i="9"/>
  <c r="AA45" i="9"/>
  <c r="AA15" i="9"/>
  <c r="AA41" i="9"/>
  <c r="AA43" i="9"/>
  <c r="AA37" i="9"/>
  <c r="AA27" i="9"/>
  <c r="AA29" i="9"/>
  <c r="AA13" i="9"/>
  <c r="AA35" i="9"/>
  <c r="AA39" i="9"/>
  <c r="AA11" i="9"/>
  <c r="AA23" i="9"/>
  <c r="AA31" i="9"/>
  <c r="G37" i="9"/>
  <c r="W35" i="9"/>
  <c r="W43" i="9"/>
  <c r="W39" i="9"/>
  <c r="W25" i="9"/>
  <c r="W19" i="9"/>
  <c r="W27" i="9"/>
  <c r="W17" i="9"/>
  <c r="W13" i="9"/>
  <c r="W15" i="9"/>
  <c r="W9" i="9"/>
  <c r="W41" i="9"/>
  <c r="W37" i="9"/>
  <c r="W45" i="9"/>
  <c r="W33" i="9"/>
  <c r="W31" i="9"/>
  <c r="W21" i="9"/>
  <c r="W23" i="9"/>
  <c r="W29" i="9"/>
  <c r="W11" i="9"/>
  <c r="Y29" i="9"/>
  <c r="Y45" i="9"/>
  <c r="Y23" i="9"/>
  <c r="Y33" i="9"/>
  <c r="Y13" i="9"/>
  <c r="Y9" i="9"/>
  <c r="Y39" i="9"/>
  <c r="Y37" i="9"/>
  <c r="Y27" i="9"/>
  <c r="Y35" i="9"/>
  <c r="Y25" i="9"/>
  <c r="Y19" i="9"/>
  <c r="Y41" i="9"/>
  <c r="Y17" i="9"/>
  <c r="Y43" i="9"/>
  <c r="Y31" i="9"/>
  <c r="Y21" i="9"/>
  <c r="Y15" i="9"/>
  <c r="Y11" i="9"/>
  <c r="T41" i="9"/>
  <c r="T17" i="9"/>
  <c r="T9" i="9"/>
  <c r="T31" i="9"/>
  <c r="T43" i="9"/>
  <c r="T15" i="9"/>
  <c r="T33" i="9"/>
  <c r="T23" i="9"/>
  <c r="T37" i="9"/>
  <c r="T29" i="9"/>
  <c r="T11" i="9"/>
  <c r="T21" i="9"/>
  <c r="T45" i="9"/>
  <c r="T27" i="9"/>
  <c r="T25" i="9"/>
  <c r="T13" i="9"/>
  <c r="T35" i="9"/>
  <c r="T19" i="9"/>
  <c r="T39" i="9"/>
  <c r="K15" i="9"/>
  <c r="F48" i="9"/>
  <c r="I48" i="9"/>
  <c r="AD48" i="9"/>
  <c r="D48" i="9"/>
  <c r="L48" i="9"/>
  <c r="M48" i="9"/>
  <c r="H48" i="9"/>
  <c r="AJ48" i="9"/>
  <c r="E48" i="9"/>
  <c r="AM48" i="9"/>
  <c r="AL48" i="9"/>
  <c r="AE48" i="9"/>
  <c r="Z48" i="9"/>
  <c r="X48" i="9"/>
  <c r="P48" i="9"/>
  <c r="AO48" i="9"/>
  <c r="J48" i="9"/>
  <c r="AG48" i="9"/>
  <c r="N45" i="9"/>
  <c r="N37" i="9"/>
  <c r="N25" i="9"/>
  <c r="N33" i="9"/>
  <c r="N35" i="9"/>
  <c r="N43" i="9"/>
  <c r="N19" i="9"/>
  <c r="N23" i="9"/>
  <c r="AB41" i="9"/>
  <c r="AB11" i="9"/>
  <c r="AB33" i="9"/>
  <c r="AB29" i="9"/>
  <c r="AB25" i="9"/>
  <c r="AB21" i="9"/>
  <c r="AB15" i="9"/>
  <c r="AB31" i="9"/>
  <c r="AB9" i="9"/>
  <c r="N39" i="9"/>
  <c r="N31" i="9"/>
  <c r="N13" i="9"/>
  <c r="N41" i="9"/>
  <c r="N29" i="9"/>
  <c r="AB43" i="9"/>
  <c r="N27" i="9"/>
  <c r="N9" i="9"/>
  <c r="N15" i="9"/>
  <c r="N11" i="9"/>
  <c r="N21" i="9"/>
  <c r="H20" i="2"/>
  <c r="I20" i="2" s="1"/>
  <c r="H9" i="2"/>
  <c r="I9" i="2" s="1"/>
  <c r="H24" i="2"/>
  <c r="I24" i="2" s="1"/>
  <c r="H15" i="2"/>
  <c r="I15" i="2" s="1"/>
  <c r="H25" i="2"/>
  <c r="I25" i="2" s="1"/>
  <c r="H22" i="2"/>
  <c r="I22" i="2" s="1"/>
  <c r="H16" i="2"/>
  <c r="I16" i="2" s="1"/>
  <c r="H18" i="2"/>
  <c r="I18" i="2" s="1"/>
  <c r="H27" i="2"/>
  <c r="I27" i="2" s="1"/>
  <c r="H12" i="2"/>
  <c r="I12" i="2" s="1"/>
  <c r="H17" i="2"/>
  <c r="I17" i="2" s="1"/>
  <c r="H14" i="2"/>
  <c r="I14" i="2" s="1"/>
  <c r="S28" i="2"/>
  <c r="D28" i="2"/>
  <c r="E28" i="2" s="1"/>
  <c r="N28" i="2"/>
  <c r="AB23" i="9" l="1"/>
  <c r="AB39" i="9"/>
  <c r="AB19" i="9"/>
  <c r="AB27" i="9"/>
  <c r="AB13" i="9"/>
  <c r="AB35" i="9"/>
  <c r="AB48" i="9" s="1"/>
  <c r="AP33" i="9"/>
  <c r="AB37" i="9"/>
  <c r="AB17" i="9"/>
  <c r="AF48" i="9"/>
  <c r="AP11" i="9"/>
  <c r="AP41" i="9"/>
  <c r="AP43" i="9"/>
  <c r="AP29" i="9"/>
  <c r="AP15" i="9"/>
  <c r="AP21" i="9"/>
  <c r="AP23" i="9"/>
  <c r="AP35" i="9"/>
  <c r="AP39" i="9"/>
  <c r="AP17" i="9"/>
  <c r="AP9" i="9"/>
  <c r="AP13" i="9"/>
  <c r="AP25" i="9"/>
  <c r="AN48" i="9"/>
  <c r="AP37" i="9"/>
  <c r="AP27" i="9"/>
  <c r="AP19" i="9"/>
  <c r="AP45" i="9"/>
  <c r="AK48" i="9"/>
  <c r="H28" i="5"/>
  <c r="I28" i="5" s="1"/>
  <c r="Y48" i="9"/>
  <c r="W48" i="9"/>
  <c r="U48" i="9"/>
  <c r="C48" i="9"/>
  <c r="R48" i="9"/>
  <c r="B48" i="9"/>
  <c r="V48" i="9"/>
  <c r="T48" i="9"/>
  <c r="AA48" i="9"/>
  <c r="K48" i="9"/>
  <c r="Q48" i="9"/>
  <c r="S48" i="9"/>
  <c r="G48" i="9"/>
  <c r="N48" i="9"/>
  <c r="H28" i="2"/>
  <c r="I28" i="2" s="1"/>
  <c r="AP48"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tc={844CDE68-55C4-4FA8-BA9E-1FEF93B76F42}</author>
    <author>tc={6588D84C-401A-471F-87D5-83CA9164FE55}</author>
    <author>tc={B1671838-B7CC-4D8D-A7AA-60F3FE0A49FE}</author>
    <author>tc={2E04A7AB-6054-492A-9626-17490236E389}</author>
  </authors>
  <commentList>
    <comment ref="A1" authorId="0" shapeId="0" xr:uid="{844CDE68-55C4-4FA8-BA9E-1FEF93B76F42}">
      <text>
        <t>[Threaded comment]
Your version of Excel allows you to read this threaded comment; however, any edits to it will get removed if the file is opened in a newer version of Excel. Learn more: https://go.microsoft.com/fwlink/?linkid=870924
Comment:
    Do not delete</t>
      </text>
    </comment>
    <comment ref="A2" authorId="1" shapeId="0" xr:uid="{6588D84C-401A-471F-87D5-83CA9164FE55}">
      <text>
        <t>[Threaded comment]
Your version of Excel allows you to read this threaded comment; however, any edits to it will get removed if the file is opened in a newer version of Excel. Learn more: https://go.microsoft.com/fwlink/?linkid=870924
Comment:
    Do not delete</t>
      </text>
    </comment>
    <comment ref="A5" authorId="2" shapeId="0" xr:uid="{B1671838-B7CC-4D8D-A7AA-60F3FE0A49FE}">
      <text>
        <t>[Threaded comment]
Your version of Excel allows you to read this threaded comment; however, any edits to it will get removed if the file is opened in a newer version of Excel. Learn more: https://go.microsoft.com/fwlink/?linkid=870924
Comment:
    Adjust this for your regional settings</t>
      </text>
    </comment>
    <comment ref="D6" authorId="3" shapeId="0" xr:uid="{2E04A7AB-6054-492A-9626-17490236E389}">
      <text>
        <t>[Threaded comment]
Your version of Excel allows you to read this threaded comment; however, any edits to it will get removed if the file is opened in a newer version of Excel. Learn more: https://go.microsoft.com/fwlink/?linkid=870924
Comment:
    Do not delete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tc={64A86A42-D39B-4F36-A831-0373BEE8C9DC}</author>
    <author>tc={EFCD1C59-0CA4-48E6-9254-F2B79183D227}</author>
    <author>tc={F35C7277-FBC0-4F84-88CF-FF6F442000B5}</author>
    <author>tc={EB34699B-0012-4B70-AD45-FC6973F5C772}</author>
    <author>tc={EB6F1EAE-44D5-4916-93A1-B7D71EE9E0E3}</author>
    <author>tc={FBF5A197-0856-48FB-A9A7-75476FCCECE8}</author>
    <author>tc={6420526F-AB36-4C49-9A4B-43264C63E50D}</author>
  </authors>
  <commentList>
    <comment ref="B1" authorId="0" shapeId="0" xr:uid="{64A86A42-D39B-4F36-A831-0373BEE8C9DC}">
      <text>
        <t>[Threaded comment]
Your version of Excel allows you to read this threaded comment; however, any edits to it will get removed if the file is opened in a newer version of Excel. Learn more: https://go.microsoft.com/fwlink/?linkid=870924
Comment:
    do not delete</t>
      </text>
    </comment>
    <comment ref="K1" authorId="1" shapeId="0" xr:uid="{EFCD1C59-0CA4-48E6-9254-F2B79183D227}">
      <text>
        <t>[Threaded comment]
Your version of Excel allows you to read this threaded comment; however, any edits to it will get removed if the file is opened in a newer version of Excel. Learn more: https://go.microsoft.com/fwlink/?linkid=870924
Comment:
    do not delete</t>
      </text>
    </comment>
    <comment ref="L1" authorId="2" shapeId="0" xr:uid="{F35C7277-FBC0-4F84-88CF-FF6F442000B5}">
      <text>
        <t>[Threaded comment]
Your version of Excel allows you to read this threaded comment; however, any edits to it will get removed if the file is opened in a newer version of Excel. Learn more: https://go.microsoft.com/fwlink/?linkid=870924
Comment:
    do not delete</t>
      </text>
    </comment>
    <comment ref="M1" authorId="3" shapeId="0" xr:uid="{EB34699B-0012-4B70-AD45-FC6973F5C772}">
      <text>
        <t>[Threaded comment]
Your version of Excel allows you to read this threaded comment; however, any edits to it will get removed if the file is opened in a newer version of Excel. Learn more: https://go.microsoft.com/fwlink/?linkid=870924
Comment:
    do not delete</t>
      </text>
    </comment>
    <comment ref="P1" authorId="4" shapeId="0" xr:uid="{EB6F1EAE-44D5-4916-93A1-B7D71EE9E0E3}">
      <text>
        <t>[Threaded comment]
Your version of Excel allows you to read this threaded comment; however, any edits to it will get removed if the file is opened in a newer version of Excel. Learn more: https://go.microsoft.com/fwlink/?linkid=870924
Comment:
    do not delete</t>
      </text>
    </comment>
    <comment ref="Q1" authorId="5" shapeId="0" xr:uid="{FBF5A197-0856-48FB-A9A7-75476FCCECE8}">
      <text>
        <t>[Threaded comment]
Your version of Excel allows you to read this threaded comment; however, any edits to it will get removed if the file is opened in a newer version of Excel. Learn more: https://go.microsoft.com/fwlink/?linkid=870924
Comment:
    do not delete</t>
      </text>
    </comment>
    <comment ref="R1" authorId="6" shapeId="0" xr:uid="{6420526F-AB36-4C49-9A4B-43264C63E50D}">
      <text>
        <t>[Threaded comment]
Your version of Excel allows you to read this threaded comment; however, any edits to it will get removed if the file is opened in a newer version of Excel. Learn more: https://go.microsoft.com/fwlink/?linkid=870924
Comment:
    do not delete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tc={5F7E3F82-F0B1-4F83-A847-E543C18492E0}</author>
    <author>tc={55406A14-D255-485D-A74B-B212B3D77B34}</author>
    <author>tc={45B71CE3-A9F8-4951-AA16-1C0D96286DBE}</author>
    <author>tc={FE3BD17F-308B-43C9-8786-E19D9DE9E990}</author>
    <author>tc={75F495D4-25B4-4FCE-B39D-566173861BA9}</author>
    <author>tc={930E35F8-048E-434B-8DD2-80C6DD43AE14}</author>
    <author>tc={4BA974EF-F96C-4760-87EC-4D9B8A5C054E}</author>
  </authors>
  <commentList>
    <comment ref="B1" authorId="0" shapeId="0" xr:uid="{5F7E3F82-F0B1-4F83-A847-E543C18492E0}">
      <text>
        <t>[Threaded comment]
Your version of Excel allows you to read this threaded comment; however, any edits to it will get removed if the file is opened in a newer version of Excel. Learn more: https://go.microsoft.com/fwlink/?linkid=870924
Comment:
    do not delete</t>
      </text>
    </comment>
    <comment ref="K1" authorId="1" shapeId="0" xr:uid="{55406A14-D255-485D-A74B-B212B3D77B34}">
      <text>
        <t>[Threaded comment]
Your version of Excel allows you to read this threaded comment; however, any edits to it will get removed if the file is opened in a newer version of Excel. Learn more: https://go.microsoft.com/fwlink/?linkid=870924
Comment:
    do not delete</t>
      </text>
    </comment>
    <comment ref="L1" authorId="2" shapeId="0" xr:uid="{45B71CE3-A9F8-4951-AA16-1C0D96286DBE}">
      <text>
        <t>[Threaded comment]
Your version of Excel allows you to read this threaded comment; however, any edits to it will get removed if the file is opened in a newer version of Excel. Learn more: https://go.microsoft.com/fwlink/?linkid=870924
Comment:
    do not delete</t>
      </text>
    </comment>
    <comment ref="M1" authorId="3" shapeId="0" xr:uid="{FE3BD17F-308B-43C9-8786-E19D9DE9E990}">
      <text>
        <t>[Threaded comment]
Your version of Excel allows you to read this threaded comment; however, any edits to it will get removed if the file is opened in a newer version of Excel. Learn more: https://go.microsoft.com/fwlink/?linkid=870924
Comment:
    do not delete</t>
      </text>
    </comment>
    <comment ref="P1" authorId="4" shapeId="0" xr:uid="{75F495D4-25B4-4FCE-B39D-566173861BA9}">
      <text>
        <t>[Threaded comment]
Your version of Excel allows you to read this threaded comment; however, any edits to it will get removed if the file is opened in a newer version of Excel. Learn more: https://go.microsoft.com/fwlink/?linkid=870924
Comment:
    do not delete</t>
      </text>
    </comment>
    <comment ref="Q1" authorId="5" shapeId="0" xr:uid="{930E35F8-048E-434B-8DD2-80C6DD43AE14}">
      <text>
        <t>[Threaded comment]
Your version of Excel allows you to read this threaded comment; however, any edits to it will get removed if the file is opened in a newer version of Excel. Learn more: https://go.microsoft.com/fwlink/?linkid=870924
Comment:
    do not delete</t>
      </text>
    </comment>
    <comment ref="R1" authorId="6" shapeId="0" xr:uid="{4BA974EF-F96C-4760-87EC-4D9B8A5C054E}">
      <text>
        <t>[Threaded comment]
Your version of Excel allows you to read this threaded comment; however, any edits to it will get removed if the file is opened in a newer version of Excel. Learn more: https://go.microsoft.com/fwlink/?linkid=870924
Comment:
    do not delete</t>
      </text>
    </comment>
  </commentList>
</comments>
</file>

<file path=xl/sharedStrings.xml><?xml version="1.0" encoding="utf-8"?>
<sst xmlns="http://schemas.openxmlformats.org/spreadsheetml/2006/main" count="40460" uniqueCount="137">
  <si>
    <t>Customization difficulty (1-3)</t>
  </si>
  <si>
    <t>Title</t>
  </si>
  <si>
    <t>Content</t>
  </si>
  <si>
    <t>1)</t>
  </si>
  <si>
    <t>Month</t>
  </si>
  <si>
    <t>Jun</t>
  </si>
  <si>
    <t>View</t>
  </si>
  <si>
    <t>YTD</t>
  </si>
  <si>
    <t>Quarterly Overview (Gross Profit)</t>
  </si>
  <si>
    <t>Country</t>
  </si>
  <si>
    <t>Revenue</t>
  </si>
  <si>
    <t>COGS</t>
  </si>
  <si>
    <t>MTD</t>
  </si>
  <si>
    <t>Belgium</t>
  </si>
  <si>
    <t>Canada</t>
  </si>
  <si>
    <t>Germany</t>
  </si>
  <si>
    <t>Quarter</t>
  </si>
  <si>
    <t>Spain</t>
  </si>
  <si>
    <t>Jan</t>
  </si>
  <si>
    <t>France</t>
  </si>
  <si>
    <t>Feb</t>
  </si>
  <si>
    <t>Greece</t>
  </si>
  <si>
    <t>Italy</t>
  </si>
  <si>
    <t>Apr</t>
  </si>
  <si>
    <t>India</t>
  </si>
  <si>
    <t>Australia</t>
  </si>
  <si>
    <t>China</t>
  </si>
  <si>
    <t>Jul</t>
  </si>
  <si>
    <t>Brazil</t>
  </si>
  <si>
    <t>Aug</t>
  </si>
  <si>
    <t>South Korea</t>
  </si>
  <si>
    <t>Sep</t>
  </si>
  <si>
    <t>Netherlands</t>
  </si>
  <si>
    <t>Turkey</t>
  </si>
  <si>
    <t>Nov</t>
  </si>
  <si>
    <t>USA</t>
  </si>
  <si>
    <t>Japan</t>
  </si>
  <si>
    <t>Singapore</t>
  </si>
  <si>
    <t>UK</t>
  </si>
  <si>
    <t>Russia</t>
  </si>
  <si>
    <t>Total</t>
  </si>
  <si>
    <t>Period</t>
  </si>
  <si>
    <t>Mar</t>
  </si>
  <si>
    <t>May</t>
  </si>
  <si>
    <t>Oct</t>
  </si>
  <si>
    <t>Dec</t>
  </si>
  <si>
    <t>2)</t>
  </si>
  <si>
    <t>3)</t>
  </si>
  <si>
    <t>Admin expenses 1</t>
  </si>
  <si>
    <t>Admin expenses 2</t>
  </si>
  <si>
    <t>Admin expenses 3</t>
  </si>
  <si>
    <t>SG&amp;A</t>
  </si>
  <si>
    <t>Profitability Overview by Country</t>
  </si>
  <si>
    <t>Quarterly Overview (EBIT)</t>
  </si>
  <si>
    <t>Gross Profit Margin</t>
  </si>
  <si>
    <t>EBIT Margin</t>
  </si>
  <si>
    <t>Product</t>
  </si>
  <si>
    <t>Chairs</t>
  </si>
  <si>
    <t>Tables</t>
  </si>
  <si>
    <t>Kitchen</t>
  </si>
  <si>
    <t>Accessories</t>
  </si>
  <si>
    <t>Products</t>
  </si>
  <si>
    <t>Profitability Overview by Product and Country</t>
  </si>
  <si>
    <t>% of Total</t>
  </si>
  <si>
    <t>All Products</t>
  </si>
  <si>
    <t>Selling, General &amp; Administrative (SG&amp;A)</t>
  </si>
  <si>
    <t>In addition, the template features a view on Month-to-Date (MTD) and Year-to-Date (YTD) results. The difference is explained below</t>
  </si>
  <si>
    <t>MTD: Refers to a single month (e.g. Oct MTD = the results of October only)</t>
  </si>
  <si>
    <t>YTD: Refers to the results of the entire year up to the selected month (e.g. Oct YTD = Jan + Feb + Mar + ... + Oct)</t>
  </si>
  <si>
    <t>Drop-down lists allow for a correct selection of the right period or product category. It is prepopulated with random data, which can be changed easily.</t>
  </si>
  <si>
    <t>Explanation of sheets</t>
  </si>
  <si>
    <t>Mapping:</t>
  </si>
  <si>
    <t>Data:</t>
  </si>
  <si>
    <t>AdminExp</t>
  </si>
  <si>
    <t>This sheet contains the prepopulated data. You can change/ delete all cells colored in green. Make sure to copy-paste your data into the right columns (e.g. don't change the order of the cells)</t>
  </si>
  <si>
    <t>By Country:</t>
  </si>
  <si>
    <t>This sheet displays Revenue, COGS, and SG&amp;A by country. You can select the months and change the MTD and YTD View. The quarterly overview changes dynamically based on the selected month. Do not change the first row</t>
  </si>
  <si>
    <t>By Product &amp; Country:</t>
  </si>
  <si>
    <t>Similar to the previous sheet, this one allows for an additional selection of the product. If you want all products to be displayed, leave the drop-down list on "All Products".</t>
  </si>
  <si>
    <t>Monthly Phasing:</t>
  </si>
  <si>
    <t>Check</t>
  </si>
  <si>
    <t>This dashboard displays revenue, cost of goods sold (COGS) and administrative expenses (SG&amp;A).</t>
  </si>
  <si>
    <t>Cost of Goods sold (COGS)</t>
  </si>
  <si>
    <t>This sheet provides a detailed breakdown of the monthly results for revenue, COGS, and SG&amp;A. Grouped rows also show the % total relative to the total of each month. You can easily hide them by grouping the rows (i.e. pressing the 1 in the top-left corner)</t>
  </si>
  <si>
    <t>Ensure that the regional settings of your computer align with the "Months" in sheet "Mapping" (A6:A17)</t>
  </si>
  <si>
    <t>4)</t>
  </si>
  <si>
    <t>Adjust the countries on sheets "by country", "by product &amp; country", and "monthly phasing". Instead of countries, you can also change it to sales representatives, departments, regions, etc.</t>
  </si>
  <si>
    <t>Bring in the right producs on sheet "Mapping" (D7:D45)</t>
  </si>
  <si>
    <t>5)</t>
  </si>
  <si>
    <t>Admin Expenses (later consolidating into the section "SG&amp;A") consist of 3 sub-categories (F:H) which are summed up in column I:I ("AdminExp"). If you need fewer columns, you can delete single columns within range F:H)</t>
  </si>
  <si>
    <t>6)</t>
  </si>
  <si>
    <r>
      <t xml:space="preserve">If you need more columns for the Admin Expenses, which later roll up into column I:I, you can add additional columns </t>
    </r>
    <r>
      <rPr>
        <b/>
        <sz val="10"/>
        <color theme="1"/>
        <rFont val="Arial"/>
        <family val="2"/>
      </rPr>
      <t>in between</t>
    </r>
    <r>
      <rPr>
        <sz val="10"/>
        <color theme="1"/>
        <rFont val="Arial"/>
        <family val="2"/>
      </rPr>
      <t xml:space="preserve"> either column F:F and G:G or G:G and H:H (if you copy them outside of this range, you need to adjust the sum formula in I:I)</t>
    </r>
  </si>
  <si>
    <t>How to customize</t>
  </si>
  <si>
    <t>You can adjust two things: Months (A6:A17) and Products (D7:45). Both will feed into subsequent drop-down lists, the cells colored in green indicate the range of the drop-down lists and can be changed</t>
  </si>
  <si>
    <t>Ensure that the updated countries align with your data pool in sheet "Data" (B:B), and that formulas in I:I and J:J are dragged down properly.</t>
  </si>
  <si>
    <t>Navigation</t>
  </si>
  <si>
    <t>Mapping</t>
  </si>
  <si>
    <t>Data</t>
  </si>
  <si>
    <t>By Country</t>
  </si>
  <si>
    <t>By Product</t>
  </si>
  <si>
    <t>Monthly Phasing</t>
  </si>
  <si>
    <t>Profit</t>
  </si>
  <si>
    <t>Row Labels</t>
  </si>
  <si>
    <t>Grand Total</t>
  </si>
  <si>
    <t>Sum of Profit</t>
  </si>
  <si>
    <t>Total Revenue</t>
  </si>
  <si>
    <t>Profitability Analysis Dashboard</t>
  </si>
  <si>
    <t>Profit %</t>
  </si>
  <si>
    <t>Total Countries</t>
  </si>
  <si>
    <t>Total Products</t>
  </si>
  <si>
    <t>Total COGS</t>
  </si>
  <si>
    <t>Total Expenses</t>
  </si>
  <si>
    <t>Accumulated Profit</t>
  </si>
  <si>
    <t>Sum of COGS</t>
  </si>
  <si>
    <t>Sum of AdminExp</t>
  </si>
  <si>
    <t>Sum of Revenue</t>
  </si>
  <si>
    <t>Month Over Month Growth</t>
  </si>
  <si>
    <t>Sum of Admin expenses 1</t>
  </si>
  <si>
    <t>Sum of Admin expenses 2</t>
  </si>
  <si>
    <t>Sum of Admin expenses 3</t>
  </si>
  <si>
    <t>Dashboard</t>
  </si>
  <si>
    <t>Dashboard:</t>
  </si>
  <si>
    <t>Through this sheet you can see overall summary for your profitability analysis visualized with dynamic charts that can be manipulated using slicers</t>
  </si>
  <si>
    <t>Total Net Profit</t>
  </si>
  <si>
    <t>Net Profit Margin</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</si>
  <si>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</si>
  <si>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</si>
  <si>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</si>
  <si>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</si>
  <si>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t>Full Screen</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</si>
  <si>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</si>
  <si>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</si>
  <si>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</si>
  <si>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</si>
  <si>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</si>
  <si>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</si>
  <si>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Profitability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</si>
</sst>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_);_(* \(#,##0.00\);_(* &quot;-&quot;??_);_(@_)"/>
    <numFmt numFmtId="165" formatCode="#,##0.0,,"/>
    <numFmt numFmtId="166" formatCode="#,##0,,"/>
    <numFmt numFmtId="167" formatCode="#,##0.0000"/>
    <numFmt numFmtId="168" formatCode="#,##0.000000"/>
    <numFmt numFmtId="169" formatCode="###,000"/>
    <numFmt numFmtId="170" formatCode="_(* #,##0_);_(* \(#,##0\);_(* &quot;-&quot;??_);_(@_)"/>
    <numFmt numFmtId="171" formatCode="0.0%"/>
    <numFmt numFmtId="172" formatCode="[$$-409]#,##0_);\([$$-409]#,##0\)"/>
  </numFmts>
  <fonts count="40"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b/>
      <sz val="10"/>
      <color theme="1"/>
      <name val="Arial"/>
      <family val="2"/>
    </font>
    <font>
      <sz val="11"/>
      <color theme="1"/>
      <name val="Arial"/>
      <family val="2"/>
    </font>
    <font>
      <b/>
      <sz val="12"/>
      <color theme="0"/>
      <name val="Arial"/>
      <family val="2"/>
    </font>
    <font>
      <b/>
      <sz val="11"/>
      <color theme="0"/>
      <name val="Arial"/>
      <family val="2"/>
    </font>
    <font>
      <b/>
      <sz val="12"/>
      <color theme="1"/>
      <name val="Arial"/>
      <family val="2"/>
    </font>
    <font>
      <b/>
      <sz val="11"/>
      <color theme="1"/>
      <name val="Arial"/>
      <family val="2"/>
    </font>
    <font>
      <sz val="11"/>
      <name val="Arial"/>
      <family val="2"/>
    </font>
    <font>
      <i/>
      <sz val="11"/>
      <color theme="1"/>
      <name val="Arial"/>
      <family val="2"/>
    </font>
    <font>
      <b/>
      <sz val="8"/>
      <color rgb="FF1F497D"/>
      <name val="Verdana"/>
      <family val="2"/>
    </font>
    <font>
      <sz val="8"/>
      <color theme="1"/>
      <name val="Arial"/>
      <family val="2"/>
    </font>
    <font>
      <sz val="8"/>
      <color rgb="FF1F497D"/>
      <name val="Verdana"/>
      <family val="2"/>
    </font>
    <font>
      <sz val="9"/>
      <color theme="1"/>
      <name val="Arial"/>
      <family val="2"/>
    </font>
    <font>
      <sz val="8"/>
      <name val="Arial"/>
      <family val="2"/>
    </font>
    <font>
      <i/>
      <sz val="11"/>
      <name val="Arial"/>
      <family val="2"/>
    </font>
    <font>
      <i/>
      <sz val="9"/>
      <color theme="1"/>
      <name val="Arial"/>
      <family val="2"/>
    </font>
    <font>
      <i/>
      <sz val="10"/>
      <color theme="0" tint="-0.34998626667073579"/>
      <name val="Arial"/>
      <family val="2"/>
    </font>
    <font>
      <b/>
      <sz val="10"/>
      <name val="Arial"/>
      <family val="2"/>
    </font>
    <font>
      <u/>
      <sz val="10"/>
      <color theme="10"/>
      <name val="Arial"/>
      <family val="2"/>
    </font>
    <font>
      <u/>
      <sz val="10"/>
      <color theme="1"/>
      <name val="Arial"/>
      <family val="2"/>
    </font>
    <font>
      <b/>
      <sz val="14"/>
      <color theme="0"/>
      <name val="Arial"/>
      <family val="2"/>
    </font>
    <font>
      <b/>
      <u/>
      <sz val="10"/>
      <color rgb="FF50B47F"/>
      <name val="Arial"/>
      <family val="2"/>
    </font>
    <font>
      <u val="singleAccounting"/>
      <sz val="10"/>
      <color rgb="FF50B47F"/>
      <name val="Arial"/>
      <family val="2"/>
    </font>
    <font>
      <sz val="10"/>
      <color rgb="FFA32319"/>
      <name val="Arial"/>
      <family val="2"/>
    </font>
    <font>
      <sz val="10"/>
      <color rgb="FF8FCFAD"/>
      <name val="Arial"/>
      <family val="2"/>
    </font>
    <font>
      <b/>
      <sz val="36"/>
      <color theme="1" tint="0.499984740745262"/>
      <name val="Arial"/>
      <family val="2"/>
    </font>
    <font>
      <b/>
      <sz val="10"/>
      <color theme="1" tint="0.499984740745262"/>
      <name val="Arial"/>
      <family val="2"/>
    </font>
    <font>
      <sz val="10"/>
      <color rgb="FF50B47F"/>
      <name val="Arial"/>
      <family val="2"/>
    </font>
    <font>
      <b/>
      <sz val="10"/>
      <color theme="0" tint="-0.499984740745262"/>
      <name val="Arial"/>
      <family val="2"/>
    </font>
    <font>
      <u/>
      <sz val="10"/>
      <color theme="0" tint="-0.499984740745262"/>
      <name val="Arial"/>
      <family val="2"/>
    </font>
    <font>
      <sz val="10"/>
      <color rgb="FFC00000"/>
      <name val="Arial"/>
      <family val="2"/>
    </font>
    <font>
      <sz val="20"/>
      <color theme="0"/>
      <name val="Arial"/>
      <family val="2"/>
    </font>
    <font>
      <b/>
      <sz val="20"/>
      <color theme="1" tint="0.499984740745262"/>
      <name val="Arial"/>
      <family val="2"/>
    </font>
    <font>
      <b/>
      <sz val="48"/>
      <color theme="1" tint="0.499984740745262"/>
      <name val="Arial"/>
      <family val="2"/>
    </font>
    <font>
      <u/>
      <sz val="10"/>
      <name val="Arial"/>
      <family val="2"/>
    </font>
    <font>
      <u/>
      <sz val="11"/>
      <color theme="10"/>
      <name val="Calibri"/>
      <family val="2"/>
      <scheme val="minor"/>
    </font>
  </fonts>
  <fills count="10">
    <fill>
      <patternFill patternType="none"/>
    </fill>
    <fill>
      <patternFill patternType="gray125"/>
    </fill>
    <fill>
      <patternFill patternType="solid">
        <fgColor rgb="FFDBE5F1"/>
        <bgColor rgb="FF000000"/>
      </patternFill>
    </fill>
    <fill>
      <patternFill patternType="solid">
        <fgColor rgb="FFDBE5F1"/>
        <bgColor rgb="FFFFFFFF"/>
      </patternFill>
    </fill>
    <fill>
      <patternFill patternType="solid">
        <fgColor rgb="FF8FCFAD"/>
        <bgColor indexed="64"/>
      </patternFill>
    </fill>
    <fill>
      <patternFill patternType="solid">
        <fgColor rgb="FF50B47F"/>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s>
  <borders count="18">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theme="0"/>
      </left>
      <right/>
      <top style="thick">
        <color theme="0"/>
      </top>
      <bottom/>
      <diagonal/>
    </border>
    <border>
      <left/>
      <right style="thick">
        <color theme="0"/>
      </right>
      <top style="thick">
        <color theme="0"/>
      </top>
      <bottom/>
      <diagonal/>
    </border>
    <border>
      <left style="thick">
        <color theme="0"/>
      </left>
      <right style="thick">
        <color theme="0"/>
      </right>
      <top style="thick">
        <color theme="0"/>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ck">
        <color theme="0"/>
      </right>
      <top/>
      <bottom style="thick">
        <color theme="0"/>
      </bottom>
      <diagonal/>
    </border>
    <border>
      <left style="thick">
        <color theme="0"/>
      </left>
      <right/>
      <top/>
      <bottom/>
      <diagonal/>
    </border>
    <border>
      <left/>
      <right style="thick">
        <color theme="0"/>
      </right>
      <top/>
      <bottom/>
      <diagonal/>
    </border>
    <border>
      <left style="thick">
        <color theme="0"/>
      </left>
      <right style="thick">
        <color theme="0"/>
      </right>
      <top/>
      <bottom/>
      <diagonal/>
    </border>
    <border>
      <left/>
      <right/>
      <top/>
      <bottom style="medium">
        <color theme="0" tint="-0.14996795556505021"/>
      </bottom>
      <diagonal/>
    </border>
    <border>
      <left style="thick">
        <color theme="0"/>
      </left>
      <right/>
      <top/>
      <bottom style="medium">
        <color theme="0" tint="-0.14996795556505021"/>
      </bottom>
      <diagonal/>
    </border>
    <border>
      <left/>
      <right style="thick">
        <color theme="0"/>
      </right>
      <top/>
      <bottom style="medium">
        <color theme="0" tint="-0.14996795556505021"/>
      </bottom>
      <diagonal/>
    </border>
    <border>
      <left style="thick">
        <color theme="0"/>
      </left>
      <right style="thick">
        <color theme="0"/>
      </right>
      <top/>
      <bottom style="medium">
        <color theme="0" tint="-0.14996795556505021"/>
      </bottom>
      <diagonal/>
    </border>
  </borders>
  <cellStyleXfs count="15">
    <xf numFmtId="0" fontId="0" fillId="0" borderId="0"/>
    <xf numFmtId="0" fontId="6" fillId="0" borderId="0"/>
    <xf numFmtId="0" fontId="13" fillId="2" borderId="1" applyNumberFormat="0" applyAlignment="0" applyProtection="0">
      <alignment horizontal="left" vertical="center" indent="1"/>
    </xf>
    <xf numFmtId="164" fontId="6" fillId="0" borderId="0" applyFont="0" applyFill="0" applyBorder="0" applyAlignment="0" applyProtection="0"/>
    <xf numFmtId="169" fontId="15" fillId="3" borderId="1" applyNumberFormat="0" applyAlignment="0" applyProtection="0">
      <alignment horizontal="left" vertical="center" indent="1"/>
    </xf>
    <xf numFmtId="164"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0" fontId="22" fillId="0" borderId="0" applyNumberFormat="0" applyFill="0" applyBorder="0" applyAlignment="0" applyProtection="0"/>
    <xf numFmtId="0" fontId="2"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0" fontId="3" fillId="0" borderId="0"/>
    <xf numFmtId="0" fontId="39" fillId="0" borderId="0" applyNumberFormat="0" applyFill="0" applyBorder="0" applyAlignment="0" applyProtection="0"/>
  </cellStyleXfs>
  <cellXfs count="135">
    <xf numFmtId="0" fontId="0" fillId="0" borderId="0" xfId="0"/>
    <xf numFmtId="0" fontId="5" fillId="0" borderId="0" xfId="0" applyFont="1"/>
    <xf numFmtId="0" fontId="0" fillId="0" borderId="0" xfId="0" quotePrefix="1" applyAlignment="1">
      <alignment horizontal="right"/>
    </xf>
    <xf numFmtId="0" fontId="6" fillId="0" borderId="0" xfId="1"/>
    <xf numFmtId="0" fontId="3" fillId="0" borderId="0" xfId="1" applyFont="1" applyAlignment="1">
      <alignment vertical="top" wrapText="1"/>
    </xf>
    <xf numFmtId="0" fontId="5" fillId="0" borderId="0" xfId="1" applyFont="1" applyAlignment="1">
      <alignment horizontal="right"/>
    </xf>
    <xf numFmtId="165" fontId="3" fillId="0" borderId="0" xfId="1" applyNumberFormat="1" applyFont="1"/>
    <xf numFmtId="0" fontId="9" fillId="0" borderId="0" xfId="1" applyFont="1"/>
    <xf numFmtId="0" fontId="8" fillId="0" borderId="0" xfId="1" applyFont="1" applyAlignment="1">
      <alignment horizontal="center"/>
    </xf>
    <xf numFmtId="0" fontId="10" fillId="0" borderId="0" xfId="1" applyFont="1"/>
    <xf numFmtId="0" fontId="11" fillId="0" borderId="0" xfId="1" applyFont="1"/>
    <xf numFmtId="0" fontId="12" fillId="0" borderId="0" xfId="1" applyFont="1"/>
    <xf numFmtId="167" fontId="6" fillId="0" borderId="0" xfId="1" applyNumberFormat="1"/>
    <xf numFmtId="168" fontId="6" fillId="0" borderId="0" xfId="1" applyNumberFormat="1"/>
    <xf numFmtId="0" fontId="6" fillId="0" borderId="0" xfId="2" quotePrefix="1" applyFont="1" applyFill="1" applyBorder="1" applyAlignment="1">
      <alignment horizontal="left" wrapText="1"/>
    </xf>
    <xf numFmtId="3" fontId="6" fillId="0" borderId="0" xfId="3" quotePrefix="1" applyNumberFormat="1" applyAlignment="1">
      <alignment horizontal="left" wrapText="1"/>
    </xf>
    <xf numFmtId="0" fontId="14" fillId="0" borderId="0" xfId="1" applyFont="1" applyAlignment="1">
      <alignment wrapText="1"/>
    </xf>
    <xf numFmtId="0" fontId="16" fillId="0" borderId="0" xfId="1" applyFont="1"/>
    <xf numFmtId="0" fontId="14" fillId="0" borderId="0" xfId="1" applyFont="1"/>
    <xf numFmtId="3" fontId="14" fillId="0" borderId="0" xfId="3" applyNumberFormat="1" applyFont="1"/>
    <xf numFmtId="0" fontId="7" fillId="5" borderId="0" xfId="1" applyFont="1" applyFill="1" applyAlignment="1">
      <alignment horizontal="left" vertical="center" wrapText="1"/>
    </xf>
    <xf numFmtId="0" fontId="8" fillId="5" borderId="0" xfId="1" applyFont="1" applyFill="1" applyAlignment="1">
      <alignment horizontal="center" vertical="center" wrapText="1"/>
    </xf>
    <xf numFmtId="0" fontId="7" fillId="5" borderId="0" xfId="1" applyFont="1" applyFill="1"/>
    <xf numFmtId="0" fontId="8" fillId="5" borderId="0" xfId="1" applyFont="1" applyFill="1"/>
    <xf numFmtId="0" fontId="8" fillId="5" borderId="0" xfId="1" applyFont="1" applyFill="1" applyAlignment="1">
      <alignment horizontal="center"/>
    </xf>
    <xf numFmtId="166" fontId="4" fillId="5" borderId="0" xfId="1" applyNumberFormat="1" applyFont="1" applyFill="1"/>
    <xf numFmtId="0" fontId="8" fillId="5" borderId="2" xfId="1" applyFont="1" applyFill="1" applyBorder="1" applyAlignment="1">
      <alignment horizontal="center" vertical="center" wrapText="1"/>
    </xf>
    <xf numFmtId="165" fontId="3" fillId="4" borderId="3" xfId="1" applyNumberFormat="1" applyFont="1" applyFill="1" applyBorder="1"/>
    <xf numFmtId="166" fontId="4" fillId="5" borderId="4" xfId="1" applyNumberFormat="1" applyFont="1" applyFill="1" applyBorder="1"/>
    <xf numFmtId="171" fontId="3" fillId="4" borderId="0" xfId="7" applyNumberFormat="1" applyFont="1" applyFill="1" applyBorder="1"/>
    <xf numFmtId="171" fontId="4" fillId="5" borderId="0" xfId="7" applyNumberFormat="1" applyFont="1" applyFill="1" applyBorder="1"/>
    <xf numFmtId="0" fontId="8" fillId="0" borderId="0" xfId="1" applyFont="1" applyAlignment="1">
      <alignment horizontal="center" vertical="center" wrapText="1"/>
    </xf>
    <xf numFmtId="171" fontId="3" fillId="0" borderId="0" xfId="7" applyNumberFormat="1" applyFont="1" applyFill="1" applyBorder="1"/>
    <xf numFmtId="171" fontId="4" fillId="0" borderId="0" xfId="7" applyNumberFormat="1" applyFont="1" applyFill="1" applyBorder="1"/>
    <xf numFmtId="0" fontId="0" fillId="4" borderId="0" xfId="0" applyFill="1"/>
    <xf numFmtId="0" fontId="6" fillId="4" borderId="0" xfId="1" applyFill="1"/>
    <xf numFmtId="0" fontId="18" fillId="0" borderId="0" xfId="1" applyFont="1" applyAlignment="1">
      <alignment horizontal="left" indent="2"/>
    </xf>
    <xf numFmtId="9" fontId="19" fillId="0" borderId="0" xfId="7" applyFont="1"/>
    <xf numFmtId="165" fontId="6" fillId="0" borderId="0" xfId="1" applyNumberFormat="1"/>
    <xf numFmtId="165" fontId="6" fillId="0" borderId="0" xfId="0" applyNumberFormat="1" applyFont="1"/>
    <xf numFmtId="166" fontId="8" fillId="5" borderId="0" xfId="1" applyNumberFormat="1" applyFont="1" applyFill="1"/>
    <xf numFmtId="0" fontId="0" fillId="0" borderId="0" xfId="0" applyAlignment="1">
      <alignment horizontal="right"/>
    </xf>
    <xf numFmtId="0" fontId="16" fillId="4" borderId="0" xfId="4" quotePrefix="1" applyNumberFormat="1" applyFont="1" applyFill="1" applyBorder="1" applyAlignment="1"/>
    <xf numFmtId="170" fontId="11" fillId="4" borderId="0" xfId="5" applyNumberFormat="1" applyFont="1" applyFill="1" applyBorder="1"/>
    <xf numFmtId="0" fontId="16" fillId="4" borderId="0" xfId="1" applyFont="1" applyFill="1"/>
    <xf numFmtId="170" fontId="6" fillId="4" borderId="0" xfId="6" applyNumberFormat="1" applyFont="1" applyFill="1" applyBorder="1" applyAlignment="1">
      <alignment wrapText="1"/>
    </xf>
    <xf numFmtId="0" fontId="10" fillId="6" borderId="0" xfId="1" applyFont="1" applyFill="1"/>
    <xf numFmtId="0" fontId="8" fillId="0" borderId="0" xfId="1" applyFont="1"/>
    <xf numFmtId="0" fontId="5" fillId="0" borderId="0" xfId="0" quotePrefix="1" applyFont="1" applyAlignment="1">
      <alignment horizontal="right"/>
    </xf>
    <xf numFmtId="0" fontId="5" fillId="0" borderId="0" xfId="0" applyFont="1" applyAlignment="1">
      <alignment horizontal="right"/>
    </xf>
    <xf numFmtId="0" fontId="20" fillId="0" borderId="0" xfId="1" applyFont="1"/>
    <xf numFmtId="9" fontId="20" fillId="0" borderId="0" xfId="1" applyNumberFormat="1" applyFont="1"/>
    <xf numFmtId="165" fontId="20" fillId="0" borderId="0" xfId="1" applyNumberFormat="1" applyFont="1"/>
    <xf numFmtId="0" fontId="6" fillId="7" borderId="0" xfId="1" applyFill="1"/>
    <xf numFmtId="0" fontId="0" fillId="7" borderId="0" xfId="0" applyFill="1"/>
    <xf numFmtId="170" fontId="11" fillId="7" borderId="0" xfId="5" applyNumberFormat="1" applyFont="1" applyFill="1" applyBorder="1"/>
    <xf numFmtId="0" fontId="14" fillId="7" borderId="0" xfId="1" applyFont="1" applyFill="1"/>
    <xf numFmtId="0" fontId="21" fillId="7" borderId="0" xfId="0" applyFont="1" applyFill="1"/>
    <xf numFmtId="0" fontId="23" fillId="7" borderId="0" xfId="8" applyFont="1" applyFill="1"/>
    <xf numFmtId="0" fontId="23" fillId="7" borderId="0" xfId="8" quotePrefix="1" applyFont="1" applyFill="1"/>
    <xf numFmtId="0" fontId="0" fillId="0" borderId="0" xfId="0" pivotButton="1"/>
    <xf numFmtId="0" fontId="0" fillId="0" borderId="0" xfId="0" applyAlignment="1">
      <alignment horizontal="left"/>
    </xf>
    <xf numFmtId="170" fontId="0" fillId="0" borderId="0" xfId="0" applyNumberFormat="1"/>
    <xf numFmtId="0" fontId="25" fillId="8" borderId="0" xfId="9" applyFont="1" applyFill="1"/>
    <xf numFmtId="0" fontId="3" fillId="0" borderId="0" xfId="9" applyFont="1"/>
    <xf numFmtId="172" fontId="26" fillId="8" borderId="0" xfId="10" applyNumberFormat="1" applyFont="1" applyFill="1" applyBorder="1" applyAlignment="1">
      <alignment vertical="center"/>
    </xf>
    <xf numFmtId="170" fontId="27" fillId="8" borderId="0" xfId="10" applyNumberFormat="1" applyFont="1" applyFill="1" applyBorder="1" applyAlignment="1">
      <alignment vertical="center"/>
    </xf>
    <xf numFmtId="9" fontId="28" fillId="8" borderId="0" xfId="11" applyFont="1" applyFill="1" applyBorder="1" applyAlignment="1">
      <alignment vertical="center"/>
    </xf>
    <xf numFmtId="170" fontId="30" fillId="8" borderId="0" xfId="10" applyNumberFormat="1" applyFont="1" applyFill="1" applyBorder="1" applyAlignment="1">
      <alignment vertical="center"/>
    </xf>
    <xf numFmtId="9" fontId="31" fillId="8" borderId="0" xfId="11" applyFont="1" applyFill="1" applyBorder="1" applyAlignment="1">
      <alignment horizontal="center" vertical="center"/>
    </xf>
    <xf numFmtId="172" fontId="26" fillId="8" borderId="14" xfId="10" applyNumberFormat="1" applyFont="1" applyFill="1" applyBorder="1" applyAlignment="1">
      <alignment vertical="center"/>
    </xf>
    <xf numFmtId="170" fontId="27" fillId="8" borderId="14" xfId="10" applyNumberFormat="1" applyFont="1" applyFill="1" applyBorder="1" applyAlignment="1">
      <alignment vertical="center"/>
    </xf>
    <xf numFmtId="9" fontId="28" fillId="8" borderId="14" xfId="11" applyFont="1" applyFill="1" applyBorder="1" applyAlignment="1">
      <alignment vertical="center"/>
    </xf>
    <xf numFmtId="0" fontId="3" fillId="0" borderId="14" xfId="9" applyFont="1" applyBorder="1"/>
    <xf numFmtId="170" fontId="3" fillId="0" borderId="0" xfId="9" applyNumberFormat="1" applyFont="1"/>
    <xf numFmtId="0" fontId="4" fillId="0" borderId="0" xfId="9" applyFont="1"/>
    <xf numFmtId="0" fontId="32" fillId="0" borderId="0" xfId="9" applyFont="1"/>
    <xf numFmtId="0" fontId="33" fillId="0" borderId="0" xfId="9" applyFont="1"/>
    <xf numFmtId="0" fontId="34" fillId="0" borderId="0" xfId="9" applyFont="1"/>
    <xf numFmtId="9" fontId="34" fillId="0" borderId="0" xfId="11" applyFont="1" applyFill="1" applyBorder="1"/>
    <xf numFmtId="0" fontId="31" fillId="0" borderId="0" xfId="9" applyFont="1"/>
    <xf numFmtId="9" fontId="31" fillId="0" borderId="0" xfId="11" applyFont="1" applyFill="1" applyBorder="1"/>
    <xf numFmtId="170" fontId="6" fillId="7" borderId="0" xfId="6" applyNumberFormat="1" applyFont="1" applyFill="1" applyAlignment="1">
      <alignment wrapText="1"/>
    </xf>
    <xf numFmtId="9" fontId="11" fillId="7" borderId="0" xfId="7" applyFont="1" applyFill="1" applyBorder="1"/>
    <xf numFmtId="10" fontId="0" fillId="0" borderId="0" xfId="0" applyNumberFormat="1"/>
    <xf numFmtId="0" fontId="38" fillId="7" borderId="0" xfId="8" applyFont="1" applyFill="1"/>
    <xf numFmtId="0" fontId="3" fillId="0" borderId="0" xfId="0" applyFont="1" applyAlignment="1">
      <alignment horizontal="right"/>
    </xf>
    <xf numFmtId="0" fontId="3" fillId="0" borderId="0" xfId="0" applyFont="1" applyAlignment="1">
      <alignment horizontal="left"/>
    </xf>
    <xf numFmtId="0" fontId="3" fillId="0" borderId="0" xfId="0" applyFont="1"/>
    <xf numFmtId="0" fontId="3" fillId="0" borderId="0" xfId="12" applyFont="1"/>
    <xf numFmtId="0" fontId="3" fillId="0" borderId="0" xfId="13"/>
    <xf numFmtId="0" fontId="22" fillId="0" borderId="0" xfId="8"/>
    <xf numFmtId="0" fontId="24" fillId="9" borderId="5" xfId="0" applyFont="1" applyFill="1" applyBorder="1" applyAlignment="1">
      <alignment horizontal="center" vertical="center"/>
    </xf>
    <xf numFmtId="0" fontId="24" fillId="9" borderId="6" xfId="0" applyFont="1" applyFill="1" applyBorder="1" applyAlignment="1">
      <alignment horizontal="center" vertical="center"/>
    </xf>
    <xf numFmtId="0" fontId="24" fillId="9" borderId="8" xfId="0" applyFont="1" applyFill="1" applyBorder="1" applyAlignment="1">
      <alignment horizontal="center" vertical="center"/>
    </xf>
    <xf numFmtId="0" fontId="24" fillId="9" borderId="9" xfId="0" applyFont="1" applyFill="1" applyBorder="1" applyAlignment="1">
      <alignment horizontal="center" vertical="center"/>
    </xf>
    <xf numFmtId="1" fontId="37" fillId="8" borderId="5" xfId="0" applyNumberFormat="1" applyFont="1" applyFill="1" applyBorder="1" applyAlignment="1">
      <alignment horizontal="right" vertical="center"/>
    </xf>
    <xf numFmtId="1" fontId="37" fillId="8" borderId="6" xfId="0" applyNumberFormat="1" applyFont="1" applyFill="1" applyBorder="1" applyAlignment="1">
      <alignment horizontal="right" vertical="center"/>
    </xf>
    <xf numFmtId="1" fontId="37" fillId="8" borderId="11" xfId="0" applyNumberFormat="1" applyFont="1" applyFill="1" applyBorder="1" applyAlignment="1">
      <alignment horizontal="right" vertical="center"/>
    </xf>
    <xf numFmtId="1" fontId="37" fillId="8" borderId="12" xfId="0" applyNumberFormat="1" applyFont="1" applyFill="1" applyBorder="1" applyAlignment="1">
      <alignment horizontal="right" vertical="center"/>
    </xf>
    <xf numFmtId="1" fontId="37" fillId="8" borderId="15" xfId="0" applyNumberFormat="1" applyFont="1" applyFill="1" applyBorder="1" applyAlignment="1">
      <alignment horizontal="right" vertical="center"/>
    </xf>
    <xf numFmtId="1" fontId="37" fillId="8" borderId="16" xfId="0" applyNumberFormat="1" applyFont="1" applyFill="1" applyBorder="1" applyAlignment="1">
      <alignment horizontal="right" vertical="center"/>
    </xf>
    <xf numFmtId="1" fontId="37" fillId="8" borderId="7" xfId="7" applyNumberFormat="1" applyFont="1" applyFill="1" applyBorder="1" applyAlignment="1">
      <alignment horizontal="right" vertical="center"/>
    </xf>
    <xf numFmtId="1" fontId="37" fillId="8" borderId="13" xfId="7" applyNumberFormat="1" applyFont="1" applyFill="1" applyBorder="1" applyAlignment="1">
      <alignment horizontal="right" vertical="center"/>
    </xf>
    <xf numFmtId="1" fontId="37" fillId="8" borderId="17" xfId="7" applyNumberFormat="1" applyFont="1" applyFill="1" applyBorder="1" applyAlignment="1">
      <alignment horizontal="right" vertical="center"/>
    </xf>
    <xf numFmtId="170" fontId="36" fillId="8" borderId="7" xfId="6" applyNumberFormat="1" applyFont="1" applyFill="1" applyBorder="1" applyAlignment="1">
      <alignment horizontal="right" vertical="center"/>
    </xf>
    <xf numFmtId="170" fontId="36" fillId="8" borderId="13" xfId="6" applyNumberFormat="1" applyFont="1" applyFill="1" applyBorder="1" applyAlignment="1">
      <alignment horizontal="right" vertical="center"/>
    </xf>
    <xf numFmtId="170" fontId="36" fillId="8" borderId="17" xfId="6" applyNumberFormat="1" applyFont="1" applyFill="1" applyBorder="1" applyAlignment="1">
      <alignment horizontal="right" vertical="center"/>
    </xf>
    <xf numFmtId="170" fontId="36" fillId="8" borderId="5" xfId="6" applyNumberFormat="1" applyFont="1" applyFill="1" applyBorder="1" applyAlignment="1">
      <alignment horizontal="center" vertical="center"/>
    </xf>
    <xf numFmtId="170" fontId="36" fillId="8" borderId="6" xfId="6" applyNumberFormat="1" applyFont="1" applyFill="1" applyBorder="1" applyAlignment="1">
      <alignment horizontal="center" vertical="center"/>
    </xf>
    <xf numFmtId="170" fontId="36" fillId="8" borderId="11" xfId="6" applyNumberFormat="1" applyFont="1" applyFill="1" applyBorder="1" applyAlignment="1">
      <alignment horizontal="center" vertical="center"/>
    </xf>
    <xf numFmtId="170" fontId="36" fillId="8" borderId="12" xfId="6" applyNumberFormat="1" applyFont="1" applyFill="1" applyBorder="1" applyAlignment="1">
      <alignment horizontal="center" vertical="center"/>
    </xf>
    <xf numFmtId="170" fontId="36" fillId="8" borderId="15" xfId="6" applyNumberFormat="1" applyFont="1" applyFill="1" applyBorder="1" applyAlignment="1">
      <alignment horizontal="center" vertical="center"/>
    </xf>
    <xf numFmtId="170" fontId="36" fillId="8" borderId="16" xfId="6" applyNumberFormat="1" applyFont="1" applyFill="1" applyBorder="1" applyAlignment="1">
      <alignment horizontal="center" vertical="center"/>
    </xf>
    <xf numFmtId="9" fontId="29" fillId="8" borderId="5" xfId="7" applyFont="1" applyFill="1" applyBorder="1" applyAlignment="1">
      <alignment horizontal="right" vertical="center"/>
    </xf>
    <xf numFmtId="9" fontId="29" fillId="8" borderId="6" xfId="7" applyFont="1" applyFill="1" applyBorder="1" applyAlignment="1">
      <alignment horizontal="right" vertical="center"/>
    </xf>
    <xf numFmtId="9" fontId="29" fillId="8" borderId="11" xfId="7" applyFont="1" applyFill="1" applyBorder="1" applyAlignment="1">
      <alignment horizontal="right" vertical="center"/>
    </xf>
    <xf numFmtId="9" fontId="29" fillId="8" borderId="12" xfId="7" applyFont="1" applyFill="1" applyBorder="1" applyAlignment="1">
      <alignment horizontal="right" vertical="center"/>
    </xf>
    <xf numFmtId="9" fontId="29" fillId="8" borderId="15" xfId="7" applyFont="1" applyFill="1" applyBorder="1" applyAlignment="1">
      <alignment horizontal="right" vertical="center"/>
    </xf>
    <xf numFmtId="9" fontId="29" fillId="8" borderId="16" xfId="7" applyFont="1" applyFill="1" applyBorder="1" applyAlignment="1">
      <alignment horizontal="right" vertical="center"/>
    </xf>
    <xf numFmtId="0" fontId="35" fillId="4" borderId="0" xfId="9" applyFont="1" applyFill="1" applyAlignment="1">
      <alignment horizontal="center" vertical="center" wrapText="1"/>
    </xf>
    <xf numFmtId="0" fontId="35" fillId="4" borderId="12" xfId="9" applyFont="1" applyFill="1" applyBorder="1" applyAlignment="1">
      <alignment horizontal="center" vertical="center" wrapText="1"/>
    </xf>
    <xf numFmtId="0" fontId="35" fillId="4" borderId="14" xfId="9" applyFont="1" applyFill="1" applyBorder="1" applyAlignment="1">
      <alignment horizontal="center" vertical="center" wrapText="1"/>
    </xf>
    <xf numFmtId="0" fontId="35" fillId="4" borderId="16" xfId="9" applyFont="1" applyFill="1" applyBorder="1" applyAlignment="1">
      <alignment horizontal="center" vertical="center" wrapText="1"/>
    </xf>
    <xf numFmtId="0" fontId="24" fillId="9" borderId="5" xfId="0" applyFont="1" applyFill="1" applyBorder="1" applyAlignment="1">
      <alignment horizontal="center" vertical="center" wrapText="1"/>
    </xf>
    <xf numFmtId="0" fontId="24" fillId="9" borderId="6" xfId="0" applyFont="1" applyFill="1" applyBorder="1" applyAlignment="1">
      <alignment horizontal="center" vertical="center" wrapText="1"/>
    </xf>
    <xf numFmtId="0" fontId="24" fillId="9" borderId="8" xfId="0" applyFont="1" applyFill="1" applyBorder="1" applyAlignment="1">
      <alignment horizontal="center" vertical="center" wrapText="1"/>
    </xf>
    <xf numFmtId="0" fontId="24" fillId="9" borderId="9" xfId="0" applyFont="1" applyFill="1" applyBorder="1" applyAlignment="1">
      <alignment horizontal="center" vertical="center" wrapText="1"/>
    </xf>
    <xf numFmtId="0" fontId="24" fillId="9" borderId="7" xfId="0" applyFont="1" applyFill="1" applyBorder="1" applyAlignment="1">
      <alignment horizontal="center" vertical="center" wrapText="1"/>
    </xf>
    <xf numFmtId="0" fontId="24" fillId="9" borderId="10" xfId="0" applyFont="1" applyFill="1" applyBorder="1" applyAlignment="1">
      <alignment horizontal="center" vertical="center" wrapText="1"/>
    </xf>
    <xf numFmtId="0" fontId="24" fillId="9" borderId="7" xfId="0" applyFont="1" applyFill="1" applyBorder="1" applyAlignment="1">
      <alignment horizontal="center" vertical="center"/>
    </xf>
    <xf numFmtId="0" fontId="24" fillId="9" borderId="10" xfId="0" applyFont="1" applyFill="1" applyBorder="1" applyAlignment="1">
      <alignment horizontal="center" vertical="center"/>
    </xf>
    <xf numFmtId="0" fontId="8" fillId="5" borderId="0" xfId="1" applyFont="1" applyFill="1" applyAlignment="1">
      <alignment horizontal="center"/>
    </xf>
    <xf numFmtId="0" fontId="7" fillId="5" borderId="0" xfId="1" applyFont="1" applyFill="1" applyAlignment="1">
      <alignment horizontal="center"/>
    </xf>
    <xf numFmtId="0" fontId="8" fillId="5" borderId="0" xfId="1" applyFont="1" applyFill="1" applyAlignment="1">
      <alignment horizontal="center" vertical="center" wrapText="1"/>
    </xf>
  </cellXfs>
  <cellStyles count="15">
    <cellStyle name="Comma" xfId="6" builtinId="3"/>
    <cellStyle name="Comma 2" xfId="5" xr:uid="{C38788C9-D9FD-40EE-B1CB-443AE264BFAC}"/>
    <cellStyle name="Comma 5" xfId="10" xr:uid="{DECB71AB-413B-414E-A3E6-E92BDA03793C}"/>
    <cellStyle name="Hyperlink" xfId="8" builtinId="8"/>
    <cellStyle name="Hyperlink 2" xfId="14" xr:uid="{D97AE0C5-A74F-4CDC-A765-838759AAEB08}"/>
    <cellStyle name="Komma 2" xfId="3" xr:uid="{334E2B86-9357-41A1-8D55-35C69DFE04B9}"/>
    <cellStyle name="Normal" xfId="0" builtinId="0"/>
    <cellStyle name="Normal 2" xfId="12" xr:uid="{A27E5F35-7609-4C86-9027-E868437E8FD8}"/>
    <cellStyle name="Normal 2 2" xfId="13" xr:uid="{C03638F3-B815-4DA8-9F19-D767074322A3}"/>
    <cellStyle name="Normal 6" xfId="9" xr:uid="{6624F2A0-A786-4BC6-8816-9B9AA6EBD949}"/>
    <cellStyle name="Percent" xfId="7" builtinId="5"/>
    <cellStyle name="Percent 5" xfId="11" xr:uid="{95BF33A3-9866-4B69-91C8-D80BC11A76E4}"/>
    <cellStyle name="SAPDimensionCell" xfId="2" xr:uid="{C2E8656A-1E9D-4A7D-AAA9-867F06831802}"/>
    <cellStyle name="SAPMemberCell" xfId="4" xr:uid="{441CB53A-C5FC-4C51-95FF-37A86381F143}"/>
    <cellStyle name="Standard 2" xfId="1" xr:uid="{EC085F19-30F4-486E-BED1-B135FA8006F5}"/>
  </cellStyles>
  <dxfs count="29">
    <dxf>
      <font>
        <b val="0"/>
        <i val="0"/>
        <strike val="0"/>
        <condense val="0"/>
        <extend val="0"/>
        <outline val="0"/>
        <shadow val="0"/>
        <u val="none"/>
        <vertAlign val="baseline"/>
        <sz val="11"/>
        <color theme="1"/>
        <name val="Arial"/>
        <family val="2"/>
        <scheme val="none"/>
      </font>
      <numFmt numFmtId="170" formatCode="_(* #,##0_);_(* \(#,##0\);_(* &quot;-&quot;??_);_(@_)"/>
      <fill>
        <patternFill patternType="solid">
          <fgColor indexed="64"/>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dxf>
    <dxf>
      <font>
        <b val="0"/>
        <i val="0"/>
        <strike val="0"/>
        <condense val="0"/>
        <extend val="0"/>
        <outline val="0"/>
        <shadow val="0"/>
        <u val="none"/>
        <vertAlign val="baseline"/>
        <sz val="11"/>
        <color auto="1"/>
        <name val="Arial"/>
        <family val="2"/>
        <scheme val="none"/>
      </font>
      <fill>
        <patternFill patternType="solid">
          <fgColor indexed="64"/>
          <bgColor theme="0" tint="-0.14999847407452621"/>
        </patternFill>
      </fill>
    </dxf>
    <dxf>
      <font>
        <b val="0"/>
        <i val="0"/>
        <strike val="0"/>
        <condense val="0"/>
        <extend val="0"/>
        <outline val="0"/>
        <shadow val="0"/>
        <u val="none"/>
        <vertAlign val="baseline"/>
        <sz val="11"/>
        <color auto="1"/>
        <name val="Arial"/>
        <family val="2"/>
        <scheme val="none"/>
      </font>
      <numFmt numFmtId="170" formatCode="_(* #,##0_);_(* \(#,##0\);_(* &quot;-&quot;??_);_(@_)"/>
      <fill>
        <patternFill patternType="solid">
          <fgColor indexed="64"/>
          <bgColor theme="0" tint="-0.14999847407452621"/>
        </patternFill>
      </fill>
    </dxf>
    <dxf>
      <font>
        <b val="0"/>
        <i val="0"/>
        <strike val="0"/>
        <condense val="0"/>
        <extend val="0"/>
        <outline val="0"/>
        <shadow val="0"/>
        <u val="none"/>
        <vertAlign val="baseline"/>
        <sz val="11"/>
        <color auto="1"/>
        <name val="Arial"/>
        <family val="2"/>
        <scheme val="none"/>
      </font>
      <numFmt numFmtId="170" formatCode="_(* #,##0_);_(* \(#,##0\);_(* &quot;-&quot;??_);_(@_)"/>
      <fill>
        <patternFill patternType="solid">
          <fgColor indexed="64"/>
          <bgColor theme="0" tint="-0.14999847407452621"/>
        </patternFill>
      </fill>
    </dxf>
    <dxf>
      <font>
        <b val="0"/>
        <i val="0"/>
        <strike val="0"/>
        <condense val="0"/>
        <extend val="0"/>
        <outline val="0"/>
        <shadow val="0"/>
        <u val="none"/>
        <vertAlign val="baseline"/>
        <sz val="11"/>
        <color theme="1"/>
        <name val="Arial"/>
        <family val="2"/>
        <scheme val="none"/>
      </font>
      <numFmt numFmtId="170" formatCode="_(* #,##0_);_(* \(#,##0\);_(* &quot;-&quot;??_);_(@_)"/>
      <fill>
        <patternFill patternType="solid">
          <fgColor indexed="64"/>
          <bgColor rgb="FF8FCFAD"/>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none"/>
      </font>
      <numFmt numFmtId="170" formatCode="_(* #,##0_);_(* \(#,##0\);_(* &quot;-&quot;??_);_(@_)"/>
      <fill>
        <patternFill patternType="solid">
          <fgColor indexed="64"/>
          <bgColor rgb="FF8FCFAD"/>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none"/>
      </font>
      <numFmt numFmtId="170" formatCode="_(* #,##0_);_(* \(#,##0\);_(* &quot;-&quot;??_);_(@_)"/>
      <fill>
        <patternFill patternType="solid">
          <fgColor indexed="64"/>
          <bgColor rgb="FF8FCFAD"/>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Arial"/>
        <family val="2"/>
        <scheme val="none"/>
      </font>
      <numFmt numFmtId="170" formatCode="_(* #,##0_);_(* \(#,##0\);_(* &quot;-&quot;??_);_(@_)"/>
      <fill>
        <patternFill patternType="solid">
          <fgColor indexed="64"/>
          <bgColor rgb="FF8FCFAD"/>
        </patternFill>
      </fill>
    </dxf>
    <dxf>
      <font>
        <b val="0"/>
        <i val="0"/>
        <strike val="0"/>
        <condense val="0"/>
        <extend val="0"/>
        <outline val="0"/>
        <shadow val="0"/>
        <u val="none"/>
        <vertAlign val="baseline"/>
        <sz val="11"/>
        <color auto="1"/>
        <name val="Arial"/>
        <family val="2"/>
        <scheme val="none"/>
      </font>
      <numFmt numFmtId="170" formatCode="_(* #,##0_);_(* \(#,##0\);_(* &quot;-&quot;??_);_(@_)"/>
      <fill>
        <patternFill patternType="solid">
          <fgColor indexed="64"/>
          <bgColor rgb="FF8FCFAD"/>
        </patternFill>
      </fill>
    </dxf>
    <dxf>
      <font>
        <b val="0"/>
        <i val="0"/>
        <strike val="0"/>
        <condense val="0"/>
        <extend val="0"/>
        <outline val="0"/>
        <shadow val="0"/>
        <u val="none"/>
        <vertAlign val="baseline"/>
        <sz val="9"/>
        <color theme="1"/>
        <name val="Arial"/>
        <family val="2"/>
        <scheme val="none"/>
      </font>
      <fill>
        <patternFill patternType="solid">
          <fgColor indexed="64"/>
          <bgColor rgb="FF8FCFAD"/>
        </patternFill>
      </fill>
    </dxf>
    <dxf>
      <font>
        <b val="0"/>
        <i val="0"/>
        <strike val="0"/>
        <condense val="0"/>
        <extend val="0"/>
        <outline val="0"/>
        <shadow val="0"/>
        <u val="none"/>
        <vertAlign val="baseline"/>
        <sz val="9"/>
        <color theme="1"/>
        <name val="Arial"/>
        <family val="2"/>
        <scheme val="none"/>
      </font>
      <fill>
        <patternFill patternType="solid">
          <fgColor indexed="64"/>
          <bgColor rgb="FF8FCFAD"/>
        </patternFill>
      </fill>
    </dxf>
    <dxf>
      <font>
        <b val="0"/>
        <i val="0"/>
        <strike val="0"/>
        <condense val="0"/>
        <extend val="0"/>
        <outline val="0"/>
        <shadow val="0"/>
        <u val="none"/>
        <vertAlign val="baseline"/>
        <sz val="9"/>
        <color theme="1"/>
        <name val="Arial"/>
        <family val="2"/>
        <scheme val="none"/>
      </font>
      <fill>
        <patternFill patternType="solid">
          <fgColor indexed="64"/>
          <bgColor rgb="FF8FCFAD"/>
        </patternFill>
      </fill>
    </dxf>
    <dxf>
      <font>
        <b val="0"/>
        <i val="0"/>
        <strike val="0"/>
        <condense val="0"/>
        <extend val="0"/>
        <outline val="0"/>
        <shadow val="0"/>
        <u val="none"/>
        <vertAlign val="baseline"/>
        <sz val="11"/>
        <color theme="1"/>
        <name val="Arial"/>
        <family val="2"/>
        <scheme val="none"/>
      </font>
      <fill>
        <patternFill patternType="solid">
          <fgColor indexed="64"/>
          <bgColor rgb="FF8FCFAD"/>
        </patternFill>
      </fill>
      <alignment horizontal="general" vertical="bottom" textRotation="0" wrapText="1" indent="0" justifyLastLine="0" shrinkToFit="0" readingOrder="0"/>
    </dxf>
    <dxf>
      <numFmt numFmtId="3" formatCode="#,##0"/>
      <alignment horizontal="left" vertical="bottom" textRotation="0" wrapText="1" indent="0" justifyLastLine="0" shrinkToFit="0" readingOrder="0"/>
    </dxf>
    <dxf>
      <numFmt numFmtId="170" formatCode="_(* #,##0_);_(* \(#,##0\);_(* &quot;-&quot;??_);_(@_)"/>
    </dxf>
    <dxf>
      <numFmt numFmtId="170" formatCode="_(* #,##0_);_(* \(#,##0\);_(* &quot;-&quot;??_);_(@_)"/>
    </dxf>
    <dxf>
      <numFmt numFmtId="170" formatCode="_(* #,##0_);_(* \(#,##0\);_(* &quot;-&quot;??_);_(@_)"/>
    </dxf>
    <dxf>
      <numFmt numFmtId="170" formatCode="_(* #,##0_);_(* \(#,##0\);_(* &quot;-&quot;??_);_(@_)"/>
    </dxf>
    <dxf>
      <numFmt numFmtId="170" formatCode="_(* #,##0_);_(* \(#,##0\);_(* &quot;-&quot;??_);_(@_)"/>
    </dxf>
    <dxf>
      <numFmt numFmtId="170" formatCode="_(* #,##0_);_(* \(#,##0\);_(* &quot;-&quot;??_);_(@_)"/>
    </dxf>
    <dxf>
      <numFmt numFmtId="14" formatCode="0.00%"/>
    </dxf>
    <dxf>
      <numFmt numFmtId="170" formatCode="_(* #,##0_);_(* \(#,##0\);_(* &quot;-&quot;??_);_(@_)"/>
    </dxf>
    <dxf>
      <font>
        <color rgb="FF50B47F"/>
      </font>
    </dxf>
    <dxf>
      <font>
        <color rgb="FF9C0006"/>
      </font>
    </dxf>
    <dxf>
      <font>
        <color rgb="FF50B47F"/>
      </font>
    </dxf>
    <dxf>
      <font>
        <color rgb="FF9C0006"/>
      </font>
    </dxf>
    <dxf>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border diagonalUp="0" diagonalDown="0">
        <left/>
        <right/>
        <top/>
        <bottom/>
        <vertical/>
        <horizontal/>
      </border>
    </dxf>
  </dxfs>
  <tableStyles count="2" defaultTableStyle="TableStyleMedium2" defaultPivotStyle="PivotStyleLight16">
    <tableStyle name="Slicer Style 1" pivot="0" table="0" count="8" xr9:uid="{8A3BCD99-DD1E-4F56-BCB8-DC430C9125F0}">
      <tableStyleElement type="wholeTable" dxfId="28"/>
    </tableStyle>
    <tableStyle name="Slicer Style 1 2" pivot="0" table="0" count="8" xr9:uid="{9787CB6F-CC50-48EC-AE56-C314AF001E68}">
      <tableStyleElement type="wholeTable" dxfId="27"/>
    </tableStyle>
  </tableStyles>
  <colors>
    <mruColors>
      <color rgb="FFFFD1D1"/>
      <color rgb="FFEDB8AD"/>
      <color rgb="FFE6998A"/>
      <color rgb="FF8FCFAD"/>
      <color rgb="FF50B47F"/>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BDC8-43D6-95CD-B74B5327BFFA}"/>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[Profitability Analysis.xlsm]Sheet1!profit monthly</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50B47F">
                  <a:alpha val="74000"/>
                </a:srgbClr>
              </a:gs>
              <a:gs pos="70000">
                <a:srgbClr val="8FCFAD">
                  <a:alpha val="72000"/>
                </a:srgbClr>
              </a:gs>
              <a:gs pos="100000">
                <a:schemeClr val="accent2">
                  <a:lumMod val="20000"/>
                  <a:lumOff val="80000"/>
                  <a:alpha val="77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cmpd="sng">
            <a:solidFill>
              <a:schemeClr val="bg1">
                <a:lumMod val="50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Sheet1!$D$3</c:f>
              <c:strCache>
                <c:ptCount val="1"/>
                <c:pt idx="0">
                  <c:v>Accumulated Profit</c:v>
                </c:pt>
              </c:strCache>
            </c:strRef>
          </c:tx>
          <c:spPr>
            <a:gradFill>
              <a:gsLst>
                <a:gs pos="0">
                  <a:srgbClr val="50B47F">
                    <a:alpha val="74000"/>
                  </a:srgbClr>
                </a:gs>
                <a:gs pos="70000">
                  <a:srgbClr val="8FCFAD">
                    <a:alpha val="72000"/>
                  </a:srgbClr>
                </a:gs>
                <a:gs pos="100000">
                  <a:schemeClr val="accent2">
                    <a:lumMod val="20000"/>
                    <a:lumOff val="80000"/>
                    <a:alpha val="77000"/>
                  </a:schemeClr>
                </a:gs>
              </a:gsLst>
              <a:lin ang="5400000" scaled="1"/>
            </a:gradFill>
            <a:ln>
              <a:noFill/>
            </a:ln>
            <a:effectLst/>
          </c:spPr>
          <c:cat>
            <c:strRef>
              <c:f>Sheet1!$B$4:$B$16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Sheet1!$D$4:$D$16</c:f>
              <c:numCache>
                <c:formatCode>_(* #,##0_);_(* \(#,##0\);_(* "-"??_);_(@_)</c:formatCode>
                <c:ptCount val="12"/>
                <c:pt idx="0">
                  <c:v>718032656.11999917</c:v>
                </c:pt>
                <c:pt idx="1">
                  <c:v>1294336066.447999</c:v>
                </c:pt>
                <c:pt idx="2">
                  <c:v>1852540652.1739984</c:v>
                </c:pt>
                <c:pt idx="3">
                  <c:v>2580089711.1599979</c:v>
                </c:pt>
                <c:pt idx="4">
                  <c:v>3395667540.1799979</c:v>
                </c:pt>
                <c:pt idx="5">
                  <c:v>3929247534.5549979</c:v>
                </c:pt>
                <c:pt idx="6">
                  <c:v>4647207349.5439978</c:v>
                </c:pt>
                <c:pt idx="7">
                  <c:v>5243184195.1639977</c:v>
                </c:pt>
                <c:pt idx="8">
                  <c:v>5891261253.4059982</c:v>
                </c:pt>
                <c:pt idx="9">
                  <c:v>6692086658.5629978</c:v>
                </c:pt>
                <c:pt idx="10">
                  <c:v>7271960880.7259979</c:v>
                </c:pt>
                <c:pt idx="11">
                  <c:v>7591694863.8599977</c:v>
                </c:pt>
              </c:numCache>
            </c:numRef>
          </c:val>
          <c:extLst>
            <c:ext xmlns:c16="http://schemas.microsoft.com/office/drawing/2014/chart" uri="{C3380CC4-5D6E-409C-BE32-E72D297353CC}">
              <c16:uniqueId val="{00000000-BA09-4C24-8099-7447FFDD99E3}"/>
            </c:ext>
          </c:extLst>
        </c:ser>
        <c:dLbls>
          <c:showLegendKey val="0"/>
          <c:showVal val="0"/>
          <c:showCatName val="0"/>
          <c:showSerName val="0"/>
          <c:showPercent val="0"/>
          <c:showBubbleSize val="0"/>
        </c:dLbls>
        <c:axId val="755783583"/>
        <c:axId val="736675375"/>
      </c:areaChart>
      <c:lineChart>
        <c:grouping val="standard"/>
        <c:varyColors val="0"/>
        <c:ser>
          <c:idx val="0"/>
          <c:order val="0"/>
          <c:tx>
            <c:strRef>
              <c:f>Sheet1!$C$3</c:f>
              <c:strCache>
                <c:ptCount val="1"/>
                <c:pt idx="0">
                  <c:v>Sum of Profit</c:v>
                </c:pt>
              </c:strCache>
            </c:strRef>
          </c:tx>
          <c:spPr>
            <a:ln w="28575" cap="rnd" cmpd="sng">
              <a:solidFill>
                <a:schemeClr val="bg1">
                  <a:lumMod val="50000"/>
                </a:schemeClr>
              </a:solidFill>
              <a:prstDash val="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Sheet1!$C$4:$C$16</c:f>
              <c:numCache>
                <c:formatCode>_(* #,##0_);_(* \(#,##0\);_(* "-"??_);_(@_)</c:formatCode>
                <c:ptCount val="12"/>
                <c:pt idx="0">
                  <c:v>718032656.11999917</c:v>
                </c:pt>
                <c:pt idx="1">
                  <c:v>576303410.32799983</c:v>
                </c:pt>
                <c:pt idx="2">
                  <c:v>558204585.72599936</c:v>
                </c:pt>
                <c:pt idx="3">
                  <c:v>727549058.98599958</c:v>
                </c:pt>
                <c:pt idx="4">
                  <c:v>815577829.01999986</c:v>
                </c:pt>
                <c:pt idx="5">
                  <c:v>533579994.37499994</c:v>
                </c:pt>
                <c:pt idx="6">
                  <c:v>717959814.98900008</c:v>
                </c:pt>
                <c:pt idx="7">
                  <c:v>595976845.61999977</c:v>
                </c:pt>
                <c:pt idx="8">
                  <c:v>648077058.24200046</c:v>
                </c:pt>
                <c:pt idx="9">
                  <c:v>800825405.15699983</c:v>
                </c:pt>
                <c:pt idx="10">
                  <c:v>579874222.16300058</c:v>
                </c:pt>
                <c:pt idx="11">
                  <c:v>319733983.13399971</c:v>
                </c:pt>
              </c:numCache>
            </c:numRef>
          </c:val>
          <c:smooth val="0"/>
          <c:extLst>
            <c:ext xmlns:c16="http://schemas.microsoft.com/office/drawing/2014/chart" uri="{C3380CC4-5D6E-409C-BE32-E72D297353CC}">
              <c16:uniqueId val="{00000001-BA09-4C24-8099-7447FFDD99E3}"/>
            </c:ext>
          </c:extLst>
        </c:ser>
        <c:dLbls>
          <c:showLegendKey val="0"/>
          <c:showVal val="0"/>
          <c:showCatName val="0"/>
          <c:showSerName val="0"/>
          <c:showPercent val="0"/>
          <c:showBubbleSize val="0"/>
        </c:dLbls>
        <c:marker val="1"/>
        <c:smooth val="0"/>
        <c:axId val="760458111"/>
        <c:axId val="736677039"/>
      </c:lineChart>
      <c:catAx>
        <c:axId val="75578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36675375"/>
        <c:crosses val="autoZero"/>
        <c:auto val="1"/>
        <c:lblAlgn val="ctr"/>
        <c:lblOffset val="100"/>
        <c:noMultiLvlLbl val="0"/>
      </c:catAx>
      <c:valAx>
        <c:axId val="73667537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783583"/>
        <c:crosses val="autoZero"/>
        <c:crossBetween val="between"/>
      </c:valAx>
      <c:valAx>
        <c:axId val="736677039"/>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60458111"/>
        <c:crosses val="max"/>
        <c:crossBetween val="between"/>
      </c:valAx>
      <c:catAx>
        <c:axId val="760458111"/>
        <c:scaling>
          <c:orientation val="minMax"/>
        </c:scaling>
        <c:delete val="1"/>
        <c:axPos val="b"/>
        <c:numFmt formatCode="General" sourceLinked="1"/>
        <c:majorTickMark val="out"/>
        <c:minorTickMark val="none"/>
        <c:tickLblPos val="nextTo"/>
        <c:crossAx val="73667703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50000"/>
          <a:lumOff val="50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[Profitability Analysis.xlsm]Sheet2!country revenue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Revenue Per Country</a:t>
            </a:r>
          </a:p>
        </c:rich>
      </c:tx>
      <c:layout>
        <c:manualLayout>
          <c:xMode val="edge"/>
          <c:yMode val="edge"/>
          <c:x val="0.30470122484689416"/>
          <c:y val="1.05263157894736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manualLayout>
          <c:layoutTarget val="inner"/>
          <c:xMode val="edge"/>
          <c:yMode val="edge"/>
          <c:x val="0.19683114610673663"/>
          <c:y val="9.4736842105263161E-2"/>
          <c:w val="0.78372440944881894"/>
          <c:h val="0.89163641386931902"/>
        </c:manualLayout>
      </c:layout>
      <c:barChart>
        <c:barDir val="bar"/>
        <c:grouping val="clustered"/>
        <c:varyColors val="0"/>
        <c:ser>
          <c:idx val="0"/>
          <c:order val="0"/>
          <c:tx>
            <c:strRef>
              <c:f>Sheet2!$O$3</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Sheet2!$N$4:$N$23</c:f>
              <c:strCache>
                <c:ptCount val="19"/>
                <c:pt idx="0">
                  <c:v>USA</c:v>
                </c:pt>
                <c:pt idx="1">
                  <c:v>Germany</c:v>
                </c:pt>
                <c:pt idx="2">
                  <c:v>Singapore</c:v>
                </c:pt>
                <c:pt idx="3">
                  <c:v>France</c:v>
                </c:pt>
                <c:pt idx="4">
                  <c:v>Japan</c:v>
                </c:pt>
                <c:pt idx="5">
                  <c:v>China</c:v>
                </c:pt>
                <c:pt idx="6">
                  <c:v>Italy</c:v>
                </c:pt>
                <c:pt idx="7">
                  <c:v>Spain</c:v>
                </c:pt>
                <c:pt idx="8">
                  <c:v>Canada</c:v>
                </c:pt>
                <c:pt idx="9">
                  <c:v>UK</c:v>
                </c:pt>
                <c:pt idx="10">
                  <c:v>Russia</c:v>
                </c:pt>
                <c:pt idx="11">
                  <c:v>Brazil</c:v>
                </c:pt>
                <c:pt idx="12">
                  <c:v>Australia</c:v>
                </c:pt>
                <c:pt idx="13">
                  <c:v>South Korea</c:v>
                </c:pt>
                <c:pt idx="14">
                  <c:v>Belgium</c:v>
                </c:pt>
                <c:pt idx="15">
                  <c:v>India</c:v>
                </c:pt>
                <c:pt idx="16">
                  <c:v>Turkey</c:v>
                </c:pt>
                <c:pt idx="17">
                  <c:v>Netherlands</c:v>
                </c:pt>
                <c:pt idx="18">
                  <c:v>Greece</c:v>
                </c:pt>
              </c:strCache>
            </c:strRef>
          </c:cat>
          <c:val>
            <c:numRef>
              <c:f>Sheet2!$O$4:$O$23</c:f>
              <c:numCache>
                <c:formatCode>_(* #,##0_);_(* \(#,##0\);_(* "-"??_);_(@_)</c:formatCode>
                <c:ptCount val="19"/>
                <c:pt idx="0">
                  <c:v>4713510688.8730011</c:v>
                </c:pt>
                <c:pt idx="1">
                  <c:v>1476394109.5470018</c:v>
                </c:pt>
                <c:pt idx="2">
                  <c:v>1389441832.1000001</c:v>
                </c:pt>
                <c:pt idx="3">
                  <c:v>1007925460.5490006</c:v>
                </c:pt>
                <c:pt idx="4">
                  <c:v>985513339.69199944</c:v>
                </c:pt>
                <c:pt idx="5">
                  <c:v>889055544.38399971</c:v>
                </c:pt>
                <c:pt idx="6">
                  <c:v>700874103.95099926</c:v>
                </c:pt>
                <c:pt idx="7">
                  <c:v>609949223.48499846</c:v>
                </c:pt>
                <c:pt idx="8">
                  <c:v>457375634.12799978</c:v>
                </c:pt>
                <c:pt idx="9">
                  <c:v>423922946.17399985</c:v>
                </c:pt>
                <c:pt idx="10">
                  <c:v>326289989.08099985</c:v>
                </c:pt>
                <c:pt idx="11">
                  <c:v>304560778.02500021</c:v>
                </c:pt>
                <c:pt idx="12">
                  <c:v>258412662.669</c:v>
                </c:pt>
                <c:pt idx="13">
                  <c:v>207576260.72400028</c:v>
                </c:pt>
                <c:pt idx="14">
                  <c:v>206342369.03000003</c:v>
                </c:pt>
                <c:pt idx="15">
                  <c:v>198986872.93799981</c:v>
                </c:pt>
                <c:pt idx="16">
                  <c:v>197655050.3199999</c:v>
                </c:pt>
                <c:pt idx="17">
                  <c:v>194954057.06</c:v>
                </c:pt>
                <c:pt idx="18">
                  <c:v>175338675.29500002</c:v>
                </c:pt>
              </c:numCache>
            </c:numRef>
          </c:val>
          <c:extLst>
            <c:ext xmlns:c16="http://schemas.microsoft.com/office/drawing/2014/chart" uri="{C3380CC4-5D6E-409C-BE32-E72D297353CC}">
              <c16:uniqueId val="{00000000-6EEB-460E-A8B6-E24A8DCEB3F9}"/>
            </c:ext>
          </c:extLst>
        </c:ser>
        <c:dLbls>
          <c:dLblPos val="outEnd"/>
          <c:showLegendKey val="0"/>
          <c:showVal val="1"/>
          <c:showCatName val="0"/>
          <c:showSerName val="0"/>
          <c:showPercent val="0"/>
          <c:showBubbleSize val="0"/>
        </c:dLbls>
        <c:gapWidth val="182"/>
        <c:axId val="1923344623"/>
        <c:axId val="1917909311"/>
      </c:barChart>
      <c:catAx>
        <c:axId val="1923344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17909311"/>
        <c:crosses val="autoZero"/>
        <c:auto val="1"/>
        <c:lblAlgn val="ctr"/>
        <c:lblOffset val="100"/>
        <c:noMultiLvlLbl val="0"/>
      </c:catAx>
      <c:valAx>
        <c:axId val="1917909311"/>
        <c:scaling>
          <c:orientation val="minMax"/>
        </c:scaling>
        <c:delete val="1"/>
        <c:axPos val="t"/>
        <c:numFmt formatCode="_(* #,##0_);_(* \(#,##0\);_(* &quot;-&quot;??_);_(@_)" sourceLinked="1"/>
        <c:majorTickMark val="none"/>
        <c:minorTickMark val="none"/>
        <c:tickLblPos val="nextTo"/>
        <c:crossAx val="1923344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50000"/>
          <a:lumOff val="50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[Profitability Analysis.xlsm]Sheet2!product revenue</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solidFill>
                  <a:schemeClr val="tx1">
                    <a:lumMod val="65000"/>
                    <a:lumOff val="35000"/>
                  </a:schemeClr>
                </a:solidFill>
                <a:latin typeface="Arial" panose="020B0604020202020204" pitchFamily="34" charset="0"/>
                <a:cs typeface="Arial" panose="020B0604020202020204" pitchFamily="34" charset="0"/>
              </a:rPr>
              <a:t>Revenue Per</a:t>
            </a:r>
            <a:r>
              <a:rPr lang="en-US" baseline="0">
                <a:solidFill>
                  <a:schemeClr val="tx1">
                    <a:lumMod val="65000"/>
                    <a:lumOff val="35000"/>
                  </a:schemeClr>
                </a:solidFill>
                <a:latin typeface="Arial" panose="020B0604020202020204" pitchFamily="34" charset="0"/>
                <a:cs typeface="Arial" panose="020B0604020202020204" pitchFamily="34" charset="0"/>
              </a:rPr>
              <a:t> Product</a:t>
            </a:r>
            <a:endParaRPr lang="en-US">
              <a:solidFill>
                <a:schemeClr val="tx1">
                  <a:lumMod val="65000"/>
                  <a:lumOff val="35000"/>
                </a:schemeClr>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s>
    <c:plotArea>
      <c:layout>
        <c:manualLayout>
          <c:layoutTarget val="inner"/>
          <c:xMode val="edge"/>
          <c:yMode val="edge"/>
          <c:x val="0.11585729561582578"/>
          <c:y val="0.13754896520768134"/>
          <c:w val="0.78474605489128679"/>
          <c:h val="0.83363216165643872"/>
        </c:manualLayout>
      </c:layout>
      <c:doughnutChart>
        <c:varyColors val="1"/>
        <c:ser>
          <c:idx val="0"/>
          <c:order val="0"/>
          <c:tx>
            <c:strRef>
              <c:f>Sheet2!$R$3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FD1E-4175-BAD0-20858D2B832F}"/>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FD1E-4175-BAD0-20858D2B832F}"/>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FD1E-4175-BAD0-20858D2B832F}"/>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FD1E-4175-BAD0-20858D2B832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Sheet2!$Q$4:$Q$8</c:f>
              <c:strCache>
                <c:ptCount val="4"/>
                <c:pt idx="0">
                  <c:v>Accessories</c:v>
                </c:pt>
                <c:pt idx="1">
                  <c:v>Chairs</c:v>
                </c:pt>
                <c:pt idx="2">
                  <c:v>Kitchen</c:v>
                </c:pt>
                <c:pt idx="3">
                  <c:v>Tables</c:v>
                </c:pt>
              </c:strCache>
            </c:strRef>
          </c:cat>
          <c:val>
            <c:numRef>
              <c:f>Sheet2!$R$4:$R$8</c:f>
              <c:numCache>
                <c:formatCode>_(* #,##0_);_(* \(#,##0\);_(* "-"??_);_(@_)</c:formatCode>
                <c:ptCount val="4"/>
                <c:pt idx="0">
                  <c:v>709538619.61499965</c:v>
                </c:pt>
                <c:pt idx="1">
                  <c:v>9833065003.7689533</c:v>
                </c:pt>
                <c:pt idx="2">
                  <c:v>2177684550.4750018</c:v>
                </c:pt>
                <c:pt idx="3">
                  <c:v>2003791424.166007</c:v>
                </c:pt>
              </c:numCache>
            </c:numRef>
          </c:val>
          <c:extLst>
            <c:ext xmlns:c16="http://schemas.microsoft.com/office/drawing/2014/chart" uri="{C3380CC4-5D6E-409C-BE32-E72D297353CC}">
              <c16:uniqueId val="{00000008-FD1E-4175-BAD0-20858D2B832F}"/>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50000"/>
          <a:lumOff val="50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[Profitability Analysis.xlsm]Sheet2!MOM</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tx1">
                <a:lumMod val="50000"/>
                <a:lumOff val="50000"/>
              </a:schemeClr>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78463448805377"/>
          <c:y val="0.22988146910901891"/>
          <c:w val="0.72241845987406106"/>
          <c:h val="0.60517946028008129"/>
        </c:manualLayout>
      </c:layout>
      <c:barChart>
        <c:barDir val="col"/>
        <c:grouping val="clustered"/>
        <c:varyColors val="0"/>
        <c:ser>
          <c:idx val="1"/>
          <c:order val="1"/>
          <c:tx>
            <c:strRef>
              <c:f>Sheet2!$V$3</c:f>
              <c:strCache>
                <c:ptCount val="1"/>
                <c:pt idx="0">
                  <c:v>Month Over Month Growth</c:v>
                </c:pt>
              </c:strCache>
            </c:strRef>
          </c:tx>
          <c:spPr>
            <a:solidFill>
              <a:srgbClr val="8FCFAD"/>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Sheet2!$T$4:$T$16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Sheet2!$V$4:$V$16</c:f>
              <c:numCache>
                <c:formatCode>0.00%</c:formatCode>
                <c:ptCount val="12"/>
                <c:pt idx="1">
                  <c:v>-0.19738551524641693</c:v>
                </c:pt>
                <c:pt idx="2">
                  <c:v>-3.1405027764280675E-2</c:v>
                </c:pt>
                <c:pt idx="3">
                  <c:v>0.30337348991812968</c:v>
                </c:pt>
                <c:pt idx="4">
                  <c:v>0.12099358654478617</c:v>
                </c:pt>
                <c:pt idx="5">
                  <c:v>-0.34576446859013954</c:v>
                </c:pt>
                <c:pt idx="6">
                  <c:v>0.34555234933418066</c:v>
                </c:pt>
                <c:pt idx="7">
                  <c:v>-0.16990222408320893</c:v>
                </c:pt>
                <c:pt idx="8">
                  <c:v>8.7419860360179596E-2</c:v>
                </c:pt>
                <c:pt idx="9">
                  <c:v>0.2356947294652747</c:v>
                </c:pt>
                <c:pt idx="10">
                  <c:v>-0.27590431268933374</c:v>
                </c:pt>
                <c:pt idx="11">
                  <c:v>-0.44861493938917735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1-6CCE-4F7C-B8F3-272BBA3A54A5}"/>
            </c:ext>
          </c:extLst>
        </c:ser>
        <c:dLbls>
          <c:showLegendKey val="0"/>
          <c:showVal val="0"/>
          <c:showCatName val="0"/>
          <c:showSerName val="0"/>
          <c:showPercent val="0"/>
          <c:showBubbleSize val="0"/>
        </c:dLbls>
        <c:gapWidth val="219"/>
        <c:axId val="88608127"/>
        <c:axId val="1902116863"/>
      </c:barChart>
      <c:lineChart>
        <c:grouping val="standard"/>
        <c:varyColors val="0"/>
        <c:ser>
          <c:idx val="0"/>
          <c:order val="0"/>
          <c:tx>
            <c:strRef>
              <c:f>Sheet2!$U$3</c:f>
              <c:strCache>
                <c:ptCount val="1"/>
                <c:pt idx="0">
                  <c:v>Sum of Profit</c:v>
                </c:pt>
              </c:strCache>
            </c:strRef>
          </c:tx>
          <c:spPr>
            <a:ln w="28575" cap="rnd">
              <a:solidFill>
                <a:schemeClr val="tx1">
                  <a:lumMod val="50000"/>
                  <a:lumOff val="50000"/>
                </a:schemeClr>
              </a:solidFill>
              <a:prstDash val="dash"/>
              <a:round/>
            </a:ln>
            <a:effectLst/>
          </c:spPr>
          <c:marker>
            <c:symbol val="none"/>
          </c:marker>
          <c:cat>
            <c:strRef>
              <c:f>Sheet2!$T$4:$T$16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Sheet2!$U$4:$U$16</c:f>
              <c:numCache>
                <c:formatCode>_(* #,##0_);_(* \(#,##0\);_(* "-"??_);_(@_)</c:formatCode>
                <c:ptCount val="12"/>
                <c:pt idx="0">
                  <c:v>718032656.11999917</c:v>
                </c:pt>
                <c:pt idx="1">
                  <c:v>576303410.32799983</c:v>
                </c:pt>
                <c:pt idx="2">
                  <c:v>558204585.72599936</c:v>
                </c:pt>
                <c:pt idx="3">
                  <c:v>727549058.98599958</c:v>
                </c:pt>
                <c:pt idx="4">
                  <c:v>815577829.01999986</c:v>
                </c:pt>
                <c:pt idx="5">
                  <c:v>533579994.37499994</c:v>
                </c:pt>
                <c:pt idx="6">
                  <c:v>717959814.98900008</c:v>
                </c:pt>
                <c:pt idx="7">
                  <c:v>595976845.61999977</c:v>
                </c:pt>
                <c:pt idx="8">
                  <c:v>648077058.24200046</c:v>
                </c:pt>
                <c:pt idx="9">
                  <c:v>800825405.15699983</c:v>
                </c:pt>
                <c:pt idx="10">
                  <c:v>579874222.16300058</c:v>
                </c:pt>
                <c:pt idx="11">
                  <c:v>319733983.13399971</c:v>
                </c:pt>
              </c:numCache>
            </c:numRef>
          </c:val>
          <c:smooth val="0"/>
          <c:extLst>
            <c:ext xmlns:c16="http://schemas.microsoft.com/office/drawing/2014/chart" uri="{C3380CC4-5D6E-409C-BE32-E72D297353CC}">
              <c16:uniqueId val="{00000000-6CCE-4F7C-B8F3-272BBA3A54A5}"/>
            </c:ext>
          </c:extLst>
        </c:ser>
        <c:dLbls>
          <c:showLegendKey val="0"/>
          <c:showVal val="0"/>
          <c:showCatName val="0"/>
          <c:showSerName val="0"/>
          <c:showPercent val="0"/>
          <c:showBubbleSize val="0"/>
        </c:dLbls>
        <c:marker val="1"/>
        <c:smooth val="0"/>
        <c:axId val="92647359"/>
        <c:axId val="1902133919"/>
      </c:lineChart>
      <c:catAx>
        <c:axId val="886081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116863"/>
        <c:crosses val="autoZero"/>
        <c:auto val="1"/>
        <c:lblAlgn val="ctr"/>
        <c:lblOffset val="100"/>
        <c:noMultiLvlLbl val="0"/>
      </c:catAx>
      <c:valAx>
        <c:axId val="19021168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08127"/>
        <c:crosses val="autoZero"/>
        <c:crossBetween val="between"/>
      </c:valAx>
      <c:valAx>
        <c:axId val="1902133919"/>
        <c:scaling>
          <c:orientation val="minMax"/>
        </c:scaling>
        <c:delete val="0"/>
        <c:axPos val="r"/>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47359"/>
        <c:crosses val="max"/>
        <c:crossBetween val="between"/>
      </c:valAx>
      <c:catAx>
        <c:axId val="92647359"/>
        <c:scaling>
          <c:orientation val="minMax"/>
        </c:scaling>
        <c:delete val="1"/>
        <c:axPos val="b"/>
        <c:numFmt formatCode="General" sourceLinked="1"/>
        <c:majorTickMark val="out"/>
        <c:minorTickMark val="none"/>
        <c:tickLblPos val="nextTo"/>
        <c:crossAx val="1902133919"/>
        <c:crosses val="autoZero"/>
        <c:auto val="1"/>
        <c:lblAlgn val="ctr"/>
        <c:lblOffset val="100"/>
        <c:noMultiLvlLbl val="0"/>
      </c:catAx>
      <c:spPr>
        <a:noFill/>
        <a:ln>
          <a:noFill/>
        </a:ln>
        <a:effectLst/>
      </c:spPr>
    </c:plotArea>
    <c:legend>
      <c:legendPos val="t"/>
      <c:layout>
        <c:manualLayout>
          <c:xMode val="edge"/>
          <c:yMode val="edge"/>
          <c:x val="0.19494926750770675"/>
          <c:y val="3.5777428789816462E-3"/>
          <c:w val="0.53939116134869391"/>
          <c:h val="0.1034988551606700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50000"/>
          <a:lumOff val="50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[Profitability Analysis.xlsm]Sheet2!expenses</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Sheet2!$X$3</c:f>
              <c:strCache>
                <c:ptCount val="1"/>
                <c:pt idx="0">
                  <c:v>Sum of COGS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Sheet2!$X$4</c:f>
              <c:strCache>
                <c:ptCount val="1"/>
                <c:pt idx="0">
                  <c:v>Total</c:v>
                </c:pt>
              </c:strCache>
            </c:strRef>
          </c:cat>
          <c:val>
            <c:numRef>
              <c:f>Sheet2!$X$4</c:f>
              <c:numCache>
                <c:formatCode>_(* #,##0_);_(* \(#,##0\);_(* "-"??_);_(@_)</c:formatCode>
                <c:ptCount val="1"/>
                <c:pt idx="0">
                  <c:v>-4710242184.1649971</c:v>
                </c:pt>
              </c:numCache>
            </c:numRef>
          </c:val>
          <c:extLst>
            <c:ext xmlns:c16="http://schemas.microsoft.com/office/drawing/2014/chart" uri="{C3380CC4-5D6E-409C-BE32-E72D297353CC}">
              <c16:uniqueId val="{00000000-07B8-494B-ACFD-BA455009C466}"/>
            </c:ext>
          </c:extLst>
        </c:ser>
        <c:ser>
          <c:idx val="1"/>
          <c:order val="1"/>
          <c:tx>
            <c:strRef>
              <c:f>Sheet2!$Y$3</c:f>
              <c:strCache>
                <c:ptCount val="1"/>
                <c:pt idx="0">
                  <c:v>Sum of Admin expenses 1</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Sheet2!$X$4</c:f>
              <c:strCache>
                <c:ptCount val="1"/>
                <c:pt idx="0">
                  <c:v>Total</c:v>
                </c:pt>
              </c:strCache>
            </c:strRef>
          </c:cat>
          <c:val>
            <c:numRef>
              <c:f>Sheet2!$Y$4</c:f>
              <c:numCache>
                <c:formatCode>_(* #,##0_);_(* \(#,##0\);_(* "-"??_);_(@_)</c:formatCode>
                <c:ptCount val="1"/>
                <c:pt idx="0">
                  <c:v>-806820350</c:v>
                </c:pt>
              </c:numCache>
            </c:numRef>
          </c:val>
          <c:extLst>
            <c:ext xmlns:c16="http://schemas.microsoft.com/office/drawing/2014/chart" uri="{C3380CC4-5D6E-409C-BE32-E72D297353CC}">
              <c16:uniqueId val="{00000001-07B8-494B-ACFD-BA455009C466}"/>
            </c:ext>
          </c:extLst>
        </c:ser>
        <c:ser>
          <c:idx val="2"/>
          <c:order val="2"/>
          <c:tx>
            <c:strRef>
              <c:f>Sheet2!$Z$3</c:f>
              <c:strCache>
                <c:ptCount val="1"/>
                <c:pt idx="0">
                  <c:v>Sum of Admin expenses 2</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Sheet2!$X$4</c:f>
              <c:strCache>
                <c:ptCount val="1"/>
                <c:pt idx="0">
                  <c:v>Total</c:v>
                </c:pt>
              </c:strCache>
            </c:strRef>
          </c:cat>
          <c:val>
            <c:numRef>
              <c:f>Sheet2!$Z$4</c:f>
              <c:numCache>
                <c:formatCode>_(* #,##0_);_(* \(#,##0\);_(* "-"??_);_(@_)</c:formatCode>
                <c:ptCount val="1"/>
                <c:pt idx="0">
                  <c:v>-810223540</c:v>
                </c:pt>
              </c:numCache>
            </c:numRef>
          </c:val>
          <c:extLst>
            <c:ext xmlns:c16="http://schemas.microsoft.com/office/drawing/2014/chart" uri="{C3380CC4-5D6E-409C-BE32-E72D297353CC}">
              <c16:uniqueId val="{00000002-07B8-494B-ACFD-BA455009C466}"/>
            </c:ext>
          </c:extLst>
        </c:ser>
        <c:ser>
          <c:idx val="3"/>
          <c:order val="3"/>
          <c:tx>
            <c:strRef>
              <c:f>Sheet2!$AA$3</c:f>
              <c:strCache>
                <c:ptCount val="1"/>
                <c:pt idx="0">
                  <c:v>Sum of Admin expenses 3</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Sheet2!$X$4</c:f>
              <c:strCache>
                <c:ptCount val="1"/>
                <c:pt idx="0">
                  <c:v>Total</c:v>
                </c:pt>
              </c:strCache>
            </c:strRef>
          </c:cat>
          <c:val>
            <c:numRef>
              <c:f>Sheet2!$AA$4</c:f>
              <c:numCache>
                <c:formatCode>_(* #,##0_);_(* \(#,##0\);_(* "-"??_);_(@_)</c:formatCode>
                <c:ptCount val="1"/>
                <c:pt idx="0">
                  <c:v>-805098660</c:v>
                </c:pt>
              </c:numCache>
            </c:numRef>
          </c:val>
          <c:extLst>
            <c:ext xmlns:c16="http://schemas.microsoft.com/office/drawing/2014/chart" uri="{C3380CC4-5D6E-409C-BE32-E72D297353CC}">
              <c16:uniqueId val="{00000003-07B8-494B-ACFD-BA455009C466}"/>
            </c:ext>
          </c:extLst>
        </c:ser>
        <c:dLbls>
          <c:dLblPos val="ctr"/>
          <c:showLegendKey val="0"/>
          <c:showVal val="1"/>
          <c:showCatName val="0"/>
          <c:showSerName val="0"/>
          <c:showPercent val="0"/>
          <c:showBubbleSize val="0"/>
        </c:dLbls>
        <c:gapWidth val="27"/>
        <c:overlap val="100"/>
        <c:axId val="159190399"/>
        <c:axId val="110003183"/>
      </c:barChart>
      <c:catAx>
        <c:axId val="159190399"/>
        <c:scaling>
          <c:orientation val="minMax"/>
        </c:scaling>
        <c:delete val="1"/>
        <c:axPos val="r"/>
        <c:numFmt formatCode="General" sourceLinked="1"/>
        <c:majorTickMark val="none"/>
        <c:minorTickMark val="none"/>
        <c:tickLblPos val="nextTo"/>
        <c:crossAx val="110003183"/>
        <c:crosses val="autoZero"/>
        <c:auto val="1"/>
        <c:lblAlgn val="ctr"/>
        <c:lblOffset val="100"/>
        <c:noMultiLvlLbl val="0"/>
      </c:catAx>
      <c:valAx>
        <c:axId val="110003183"/>
        <c:scaling>
          <c:orientation val="maxMin"/>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5919039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bg1">
          <a:lumMod val="50000"/>
        </a:schemeClr>
      </a:solidFill>
      <a:round/>
    </a:ln>
    <a:effectLst>
      <a:outerShdw blurRad="50800" dist="38100" dir="2700000" algn="tl" rotWithShape="0">
        <a:prstClr val="black">
          <a:alpha val="40000"/>
        </a:prstClr>
      </a:outerShdw>
    </a:effectLst>
  </c:spPr>
  <c:txPr>
    <a:bodyPr/>
    <a:lstStyle/>
    <a:p>
      <a:pPr>
        <a:defRPr sz="7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chart" Target="../charts/chart6.xml"/><Relationship Id="rId3" Type="http://schemas.openxmlformats.org/officeDocument/2006/relationships/image" Target="../media/image4.png"/><Relationship Id="rId7" Type="http://schemas.microsoft.com/office/2007/relationships/hdphoto" Target="../media/hdphoto2.wdp"/><Relationship Id="rId12" Type="http://schemas.openxmlformats.org/officeDocument/2006/relationships/chart" Target="../charts/chart5.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chart" Target="../charts/chart4.xml"/><Relationship Id="rId5" Type="http://schemas.openxmlformats.org/officeDocument/2006/relationships/chart" Target="../charts/chart2.xml"/><Relationship Id="rId10" Type="http://schemas.openxmlformats.org/officeDocument/2006/relationships/chart" Target="../charts/chart3.xml"/><Relationship Id="rId4" Type="http://schemas.microsoft.com/office/2007/relationships/hdphoto" Target="../media/hdphoto1.wdp"/><Relationship Id="rId9"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xdr:from>
      <xdr:col>3</xdr:col>
      <xdr:colOff>47624</xdr:colOff>
      <xdr:row>34</xdr:row>
      <xdr:rowOff>19050</xdr:rowOff>
    </xdr:from>
    <xdr:to>
      <xdr:col>13</xdr:col>
      <xdr:colOff>352425</xdr:colOff>
      <xdr:row>38</xdr:row>
      <xdr:rowOff>38100</xdr:rowOff>
    </xdr:to>
    <xdr:grpSp>
      <xdr:nvGrpSpPr>
        <xdr:cNvPr id="11" name="Group 10">
          <a:extLst>
            <a:ext uri="{FF2B5EF4-FFF2-40B4-BE49-F238E27FC236}">
              <a16:creationId xmlns:a16="http://schemas.microsoft.com/office/drawing/2014/main" id="{A471B3EA-8962-4596-B574-D7F1E06BA95C}"/>
            </a:ext>
          </a:extLst>
        </xdr:cNvPr>
        <xdr:cNvGrpSpPr/>
      </xdr:nvGrpSpPr>
      <xdr:grpSpPr>
        <a:xfrm>
          <a:off x="4076699" y="5524500"/>
          <a:ext cx="6400801" cy="666750"/>
          <a:chOff x="4257674" y="8324850"/>
          <a:chExt cx="7353301" cy="666750"/>
        </a:xfrm>
      </xdr:grpSpPr>
      <xdr:pic>
        <xdr:nvPicPr>
          <xdr:cNvPr id="12" name="Picture 11">
            <a:extLst>
              <a:ext uri="{FF2B5EF4-FFF2-40B4-BE49-F238E27FC236}">
                <a16:creationId xmlns:a16="http://schemas.microsoft.com/office/drawing/2014/main" id="{F5D89864-B066-4671-B107-3770F17C144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3" name="Rectangle 12">
            <a:extLst>
              <a:ext uri="{FF2B5EF4-FFF2-40B4-BE49-F238E27FC236}">
                <a16:creationId xmlns:a16="http://schemas.microsoft.com/office/drawing/2014/main" id="{DD2D7EA9-1F25-4136-AC33-CCA8F20ABA53}"/>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50A181E3-D02A-4482-944C-19D1654EF6CD}"/>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42</xdr:row>
      <xdr:rowOff>95250</xdr:rowOff>
    </xdr:from>
    <xdr:to>
      <xdr:col>13</xdr:col>
      <xdr:colOff>371475</xdr:colOff>
      <xdr:row>46</xdr:row>
      <xdr:rowOff>114300</xdr:rowOff>
    </xdr:to>
    <xdr:grpSp>
      <xdr:nvGrpSpPr>
        <xdr:cNvPr id="15" name="Group 14">
          <a:extLst>
            <a:ext uri="{FF2B5EF4-FFF2-40B4-BE49-F238E27FC236}">
              <a16:creationId xmlns:a16="http://schemas.microsoft.com/office/drawing/2014/main" id="{EDC7270A-3253-41A1-A14D-0F5E6DDD8489}"/>
            </a:ext>
          </a:extLst>
        </xdr:cNvPr>
        <xdr:cNvGrpSpPr/>
      </xdr:nvGrpSpPr>
      <xdr:grpSpPr>
        <a:xfrm>
          <a:off x="4095749" y="6896100"/>
          <a:ext cx="6400801" cy="666750"/>
          <a:chOff x="4276724" y="9696450"/>
          <a:chExt cx="7353301" cy="666750"/>
        </a:xfrm>
      </xdr:grpSpPr>
      <xdr:pic>
        <xdr:nvPicPr>
          <xdr:cNvPr id="16" name="Picture 15">
            <a:extLst>
              <a:ext uri="{FF2B5EF4-FFF2-40B4-BE49-F238E27FC236}">
                <a16:creationId xmlns:a16="http://schemas.microsoft.com/office/drawing/2014/main" id="{5304EF92-26DE-4AF9-ABE4-E90BD585DE8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7" name="Rectangle 16">
            <a:extLst>
              <a:ext uri="{FF2B5EF4-FFF2-40B4-BE49-F238E27FC236}">
                <a16:creationId xmlns:a16="http://schemas.microsoft.com/office/drawing/2014/main" id="{E7AD789A-4E19-4B4E-9245-27EF12D807A7}"/>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48</xdr:row>
      <xdr:rowOff>47625</xdr:rowOff>
    </xdr:from>
    <xdr:to>
      <xdr:col>13</xdr:col>
      <xdr:colOff>330496</xdr:colOff>
      <xdr:row>52</xdr:row>
      <xdr:rowOff>133350</xdr:rowOff>
    </xdr:to>
    <xdr:grpSp>
      <xdr:nvGrpSpPr>
        <xdr:cNvPr id="18" name="Group 17">
          <a:extLst>
            <a:ext uri="{FF2B5EF4-FFF2-40B4-BE49-F238E27FC236}">
              <a16:creationId xmlns:a16="http://schemas.microsoft.com/office/drawing/2014/main" id="{2567BF9F-8737-4C9F-BA48-A2C2A2A6D57E}"/>
            </a:ext>
          </a:extLst>
        </xdr:cNvPr>
        <xdr:cNvGrpSpPr/>
      </xdr:nvGrpSpPr>
      <xdr:grpSpPr>
        <a:xfrm>
          <a:off x="4114800" y="7820025"/>
          <a:ext cx="6340771" cy="733425"/>
          <a:chOff x="4295775" y="10620375"/>
          <a:chExt cx="7334250" cy="733425"/>
        </a:xfrm>
      </xdr:grpSpPr>
      <xdr:pic>
        <xdr:nvPicPr>
          <xdr:cNvPr id="19" name="Picture 18">
            <a:extLst>
              <a:ext uri="{FF2B5EF4-FFF2-40B4-BE49-F238E27FC236}">
                <a16:creationId xmlns:a16="http://schemas.microsoft.com/office/drawing/2014/main" id="{59F808D3-39D8-408C-A194-F9637D450E4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0" name="Rectangle 19">
            <a:extLst>
              <a:ext uri="{FF2B5EF4-FFF2-40B4-BE49-F238E27FC236}">
                <a16:creationId xmlns:a16="http://schemas.microsoft.com/office/drawing/2014/main" id="{386F9941-2BCC-4E08-81BC-563B67B3A51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16383</xdr:col>
      <xdr:colOff>6381750</xdr:colOff>
      <xdr:row>5</xdr:row>
      <xdr:rowOff>4762</xdr:rowOff>
    </xdr:from>
    <xdr:to>
      <xdr:col>16383</xdr:col>
      <xdr:colOff>10953750</xdr:colOff>
      <xdr:row>20</xdr:row>
      <xdr:rowOff>157162</xdr:rowOff>
    </xdr:to>
    <xdr:graphicFrame macro="">
      <xdr:nvGraphicFramePr>
        <xdr:cNvPr id="2" name="Chart 2">
          <a:extLst>
            <a:ext uri="{FF2B5EF4-FFF2-40B4-BE49-F238E27FC236}">
              <a16:creationId xmlns:a16="http://schemas.microsoft.com/office/drawing/2014/main" id="{87C682F8-9A18-4484-924A-B41738F64E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333374</xdr:colOff>
      <xdr:row>6</xdr:row>
      <xdr:rowOff>45244</xdr:rowOff>
    </xdr:from>
    <xdr:to>
      <xdr:col>2</xdr:col>
      <xdr:colOff>557213</xdr:colOff>
      <xdr:row>8</xdr:row>
      <xdr:rowOff>54769</xdr:rowOff>
    </xdr:to>
    <xdr:grpSp>
      <xdr:nvGrpSpPr>
        <xdr:cNvPr id="10" name="Group 9">
          <a:extLst>
            <a:ext uri="{FF2B5EF4-FFF2-40B4-BE49-F238E27FC236}">
              <a16:creationId xmlns:a16="http://schemas.microsoft.com/office/drawing/2014/main" id="{DBF861AB-D4F5-4616-A9B8-DB0851A42B0A}"/>
            </a:ext>
          </a:extLst>
        </xdr:cNvPr>
        <xdr:cNvGrpSpPr/>
      </xdr:nvGrpSpPr>
      <xdr:grpSpPr>
        <a:xfrm>
          <a:off x="916780" y="1283494"/>
          <a:ext cx="866777" cy="342900"/>
          <a:chOff x="595311" y="404812"/>
          <a:chExt cx="881064" cy="333375"/>
        </a:xfrm>
      </xdr:grpSpPr>
      <xdr:pic macro="[0]!Refresh">
        <xdr:nvPicPr>
          <xdr:cNvPr id="11" name="Picture 10">
            <a:extLst>
              <a:ext uri="{FF2B5EF4-FFF2-40B4-BE49-F238E27FC236}">
                <a16:creationId xmlns:a16="http://schemas.microsoft.com/office/drawing/2014/main" id="{66752206-EFFA-4106-9FDD-1CC4766278DC}"/>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143000" y="404812"/>
            <a:ext cx="333375" cy="333375"/>
          </a:xfrm>
          <a:prstGeom prst="rect">
            <a:avLst/>
          </a:prstGeom>
        </xdr:spPr>
      </xdr:pic>
      <xdr:sp macro="[0]!Refresh" textlink="">
        <xdr:nvSpPr>
          <xdr:cNvPr id="12" name="Rectangle 11">
            <a:extLst>
              <a:ext uri="{FF2B5EF4-FFF2-40B4-BE49-F238E27FC236}">
                <a16:creationId xmlns:a16="http://schemas.microsoft.com/office/drawing/2014/main" id="{CF1AEE6C-C566-48FE-8234-C934DD52F31F}"/>
              </a:ext>
            </a:extLst>
          </xdr:cNvPr>
          <xdr:cNvSpPr/>
        </xdr:nvSpPr>
        <xdr:spPr>
          <a:xfrm>
            <a:off x="595311" y="452438"/>
            <a:ext cx="726282" cy="2500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a:solidFill>
                  <a:schemeClr val="tx1">
                    <a:lumMod val="50000"/>
                    <a:lumOff val="50000"/>
                  </a:schemeClr>
                </a:solidFill>
                <a:latin typeface="Arial" panose="020B0604020202020204" pitchFamily="34" charset="0"/>
                <a:cs typeface="Arial" panose="020B0604020202020204" pitchFamily="34" charset="0"/>
              </a:rPr>
              <a:t>Refresh</a:t>
            </a:r>
          </a:p>
        </xdr:txBody>
      </xdr:sp>
    </xdr:grpSp>
    <xdr:clientData/>
  </xdr:twoCellAnchor>
  <xdr:twoCellAnchor>
    <xdr:from>
      <xdr:col>0</xdr:col>
      <xdr:colOff>0</xdr:colOff>
      <xdr:row>6</xdr:row>
      <xdr:rowOff>33338</xdr:rowOff>
    </xdr:from>
    <xdr:to>
      <xdr:col>1</xdr:col>
      <xdr:colOff>335756</xdr:colOff>
      <xdr:row>8</xdr:row>
      <xdr:rowOff>90489</xdr:rowOff>
    </xdr:to>
    <xdr:grpSp>
      <xdr:nvGrpSpPr>
        <xdr:cNvPr id="13" name="Group 12">
          <a:extLst>
            <a:ext uri="{FF2B5EF4-FFF2-40B4-BE49-F238E27FC236}">
              <a16:creationId xmlns:a16="http://schemas.microsoft.com/office/drawing/2014/main" id="{5E38F34B-5763-46E0-B932-8B8B0538A189}"/>
            </a:ext>
          </a:extLst>
        </xdr:cNvPr>
        <xdr:cNvGrpSpPr/>
      </xdr:nvGrpSpPr>
      <xdr:grpSpPr>
        <a:xfrm>
          <a:off x="0" y="1271588"/>
          <a:ext cx="919162" cy="390526"/>
          <a:chOff x="69367" y="404812"/>
          <a:chExt cx="895039" cy="381001"/>
        </a:xfrm>
      </xdr:grpSpPr>
      <xdr:pic macro="[0]!Full_screen">
        <xdr:nvPicPr>
          <xdr:cNvPr id="14" name="Picture 13">
            <a:extLst>
              <a:ext uri="{FF2B5EF4-FFF2-40B4-BE49-F238E27FC236}">
                <a16:creationId xmlns:a16="http://schemas.microsoft.com/office/drawing/2014/main" id="{389EBC80-2DF3-4AD0-83B8-7ACD75672A23}"/>
              </a:ext>
            </a:extLst>
          </xdr:cNvPr>
          <xdr:cNvPicPr>
            <a:picLocks noChangeAspect="1"/>
          </xdr:cNvPicPr>
        </xdr:nvPicPr>
        <xdr:blipFill>
          <a:blip xmlns:r="http://schemas.openxmlformats.org/officeDocument/2006/relationships" r:embed="rId3" cstate="print">
            <a:duotone>
              <a:schemeClr val="bg2">
                <a:shade val="45000"/>
                <a:satMod val="135000"/>
              </a:schemeClr>
              <a:prstClr val="white"/>
            </a:duotone>
            <a:extLst>
              <a:ext uri="{BEBA8EAE-BF5A-486C-A8C5-ECC9F3942E4B}">
                <a14:imgProps xmlns:a14="http://schemas.microsoft.com/office/drawing/2010/main">
                  <a14:imgLayer r:embed="rId4">
                    <a14:imgEffect>
                      <a14:backgroundRemoval t="10000" b="93906" l="10000" r="93750">
                        <a14:foregroundMark x1="35938" y1="34063" x2="35938" y2="34063"/>
                        <a14:foregroundMark x1="71094" y1="33594" x2="71094" y2="33594"/>
                        <a14:foregroundMark x1="69688" y1="75156" x2="69688" y2="75156"/>
                        <a14:foregroundMark x1="32927" y1="70787" x2="32927" y2="70787"/>
                      </a14:backgroundRemoval>
                    </a14:imgEffect>
                  </a14:imgLayer>
                </a14:imgProps>
              </a:ext>
              <a:ext uri="{28A0092B-C50C-407E-A947-70E740481C1C}">
                <a14:useLocalDpi xmlns:a14="http://schemas.microsoft.com/office/drawing/2010/main" val="0"/>
              </a:ext>
            </a:extLst>
          </a:blip>
          <a:stretch>
            <a:fillRect/>
          </a:stretch>
        </xdr:blipFill>
        <xdr:spPr>
          <a:xfrm>
            <a:off x="608494" y="404812"/>
            <a:ext cx="355912" cy="369093"/>
          </a:xfrm>
          <a:prstGeom prst="rect">
            <a:avLst/>
          </a:prstGeom>
        </xdr:spPr>
      </xdr:pic>
      <xdr:sp macro="[0]!Full_screen" textlink="">
        <xdr:nvSpPr>
          <xdr:cNvPr id="15" name="Rectangle 14">
            <a:extLst>
              <a:ext uri="{FF2B5EF4-FFF2-40B4-BE49-F238E27FC236}">
                <a16:creationId xmlns:a16="http://schemas.microsoft.com/office/drawing/2014/main" id="{ACEB8E70-20AF-4EA3-82AA-210CD2F6E4A0}"/>
              </a:ext>
            </a:extLst>
          </xdr:cNvPr>
          <xdr:cNvSpPr/>
        </xdr:nvSpPr>
        <xdr:spPr>
          <a:xfrm>
            <a:off x="69367" y="404813"/>
            <a:ext cx="706732"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solidFill>
                  <a:schemeClr val="tx1">
                    <a:lumMod val="50000"/>
                    <a:lumOff val="50000"/>
                  </a:schemeClr>
                </a:solidFill>
                <a:latin typeface="Arial" panose="020B0604020202020204" pitchFamily="34" charset="0"/>
                <a:cs typeface="Arial" panose="020B0604020202020204" pitchFamily="34" charset="0"/>
              </a:rPr>
              <a:t>Full Screen</a:t>
            </a:r>
          </a:p>
        </xdr:txBody>
      </xdr:sp>
    </xdr:grpSp>
    <xdr:clientData/>
  </xdr:twoCellAnchor>
  <xdr:twoCellAnchor>
    <xdr:from>
      <xdr:col>3</xdr:col>
      <xdr:colOff>47625</xdr:colOff>
      <xdr:row>6</xdr:row>
      <xdr:rowOff>71438</xdr:rowOff>
    </xdr:from>
    <xdr:to>
      <xdr:col>14</xdr:col>
      <xdr:colOff>916781</xdr:colOff>
      <xdr:row>25</xdr:row>
      <xdr:rowOff>47625</xdr:rowOff>
    </xdr:to>
    <xdr:graphicFrame macro="">
      <xdr:nvGraphicFramePr>
        <xdr:cNvPr id="30" name="Chart 29">
          <a:extLst>
            <a:ext uri="{FF2B5EF4-FFF2-40B4-BE49-F238E27FC236}">
              <a16:creationId xmlns:a16="http://schemas.microsoft.com/office/drawing/2014/main" id="{34FAE1F7-6E79-4C9F-9EA7-2EA09B327D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25</xdr:row>
      <xdr:rowOff>38897</xdr:rowOff>
    </xdr:from>
    <xdr:to>
      <xdr:col>2</xdr:col>
      <xdr:colOff>602456</xdr:colOff>
      <xdr:row>37</xdr:row>
      <xdr:rowOff>142875</xdr:rowOff>
    </xdr:to>
    <mc:AlternateContent xmlns:mc="http://schemas.openxmlformats.org/markup-compatibility/2006" xmlns:a14="http://schemas.microsoft.com/office/drawing/2010/main">
      <mc:Choice Requires="a14">
        <xdr:graphicFrame macro="">
          <xdr:nvGraphicFramePr>
            <xdr:cNvPr id="31" name="Country">
              <a:extLst>
                <a:ext uri="{FF2B5EF4-FFF2-40B4-BE49-F238E27FC236}">
                  <a16:creationId xmlns:a16="http://schemas.microsoft.com/office/drawing/2014/main" id="{610F3FC3-F618-491A-A829-AA95C469364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0" y="4444210"/>
              <a:ext cx="1828800" cy="2104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37</xdr:row>
      <xdr:rowOff>142876</xdr:rowOff>
    </xdr:from>
    <xdr:to>
      <xdr:col>2</xdr:col>
      <xdr:colOff>602456</xdr:colOff>
      <xdr:row>46</xdr:row>
      <xdr:rowOff>154780</xdr:rowOff>
    </xdr:to>
    <mc:AlternateContent xmlns:mc="http://schemas.openxmlformats.org/markup-compatibility/2006" xmlns:a14="http://schemas.microsoft.com/office/drawing/2010/main">
      <mc:Choice Requires="a14">
        <xdr:graphicFrame macro="">
          <xdr:nvGraphicFramePr>
            <xdr:cNvPr id="32" name="Product">
              <a:extLst>
                <a:ext uri="{FF2B5EF4-FFF2-40B4-BE49-F238E27FC236}">
                  <a16:creationId xmlns:a16="http://schemas.microsoft.com/office/drawing/2014/main" id="{EEB6BAFE-ACAF-48BD-BE00-3A67614007E2}"/>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0" y="6548439"/>
              <a:ext cx="1828800" cy="1512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14</xdr:row>
      <xdr:rowOff>14549</xdr:rowOff>
    </xdr:from>
    <xdr:to>
      <xdr:col>2</xdr:col>
      <xdr:colOff>602456</xdr:colOff>
      <xdr:row>25</xdr:row>
      <xdr:rowOff>38361</xdr:rowOff>
    </xdr:to>
    <mc:AlternateContent xmlns:mc="http://schemas.openxmlformats.org/markup-compatibility/2006" xmlns:a14="http://schemas.microsoft.com/office/drawing/2010/main">
      <mc:Choice Requires="a14">
        <xdr:graphicFrame macro="">
          <xdr:nvGraphicFramePr>
            <xdr:cNvPr id="33" name="Period">
              <a:extLst>
                <a:ext uri="{FF2B5EF4-FFF2-40B4-BE49-F238E27FC236}">
                  <a16:creationId xmlns:a16="http://schemas.microsoft.com/office/drawing/2014/main" id="{AE9AE2E9-273E-456F-B932-588501E75C7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eriod"/>
            </a:graphicData>
          </a:graphic>
        </xdr:graphicFrame>
      </mc:Choice>
      <mc:Fallback xmlns="">
        <xdr:sp macro="" textlink="">
          <xdr:nvSpPr>
            <xdr:cNvPr id="0" name=""/>
            <xdr:cNvSpPr>
              <a:spLocks noTextEdit="1"/>
            </xdr:cNvSpPr>
          </xdr:nvSpPr>
          <xdr:spPr>
            <a:xfrm>
              <a:off x="0" y="2586299"/>
              <a:ext cx="1828800" cy="1857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158749</xdr:rowOff>
    </xdr:from>
    <xdr:to>
      <xdr:col>2</xdr:col>
      <xdr:colOff>601133</xdr:colOff>
      <xdr:row>14</xdr:row>
      <xdr:rowOff>21165</xdr:rowOff>
    </xdr:to>
    <mc:AlternateContent xmlns:mc="http://schemas.openxmlformats.org/markup-compatibility/2006" xmlns:a14="http://schemas.microsoft.com/office/drawing/2010/main">
      <mc:Choice Requires="a14">
        <xdr:graphicFrame macro="">
          <xdr:nvGraphicFramePr>
            <xdr:cNvPr id="34" name="Quarter">
              <a:extLst>
                <a:ext uri="{FF2B5EF4-FFF2-40B4-BE49-F238E27FC236}">
                  <a16:creationId xmlns:a16="http://schemas.microsoft.com/office/drawing/2014/main" id="{CA22710B-D276-47F0-8645-FC3DAB88B653}"/>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0" y="1730374"/>
              <a:ext cx="1827477" cy="8625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59531</xdr:colOff>
      <xdr:row>2</xdr:row>
      <xdr:rowOff>62851</xdr:rowOff>
    </xdr:from>
    <xdr:to>
      <xdr:col>3</xdr:col>
      <xdr:colOff>762000</xdr:colOff>
      <xdr:row>5</xdr:row>
      <xdr:rowOff>154782</xdr:rowOff>
    </xdr:to>
    <xdr:pic>
      <xdr:nvPicPr>
        <xdr:cNvPr id="4" name="Picture 3">
          <a:extLst>
            <a:ext uri="{FF2B5EF4-FFF2-40B4-BE49-F238E27FC236}">
              <a16:creationId xmlns:a16="http://schemas.microsoft.com/office/drawing/2014/main" id="{66DA2B1C-D60F-48EE-9461-FB959E354939}"/>
            </a:ext>
          </a:extLst>
        </xdr:cNvPr>
        <xdr:cNvPicPr>
          <a:picLocks noChangeAspect="1"/>
        </xdr:cNvPicPr>
      </xdr:nvPicPr>
      <xdr:blipFill>
        <a:blip xmlns:r="http://schemas.openxmlformats.org/officeDocument/2006/relationships" r:embed="rId6" cstate="print">
          <a:duotone>
            <a:schemeClr val="accent3">
              <a:shade val="45000"/>
              <a:satMod val="135000"/>
            </a:schemeClr>
            <a:prstClr val="white"/>
          </a:duotone>
          <a:extLst>
            <a:ext uri="{BEBA8EAE-BF5A-486C-A8C5-ECC9F3942E4B}">
              <a14:imgProps xmlns:a14="http://schemas.microsoft.com/office/drawing/2010/main">
                <a14:imgLayer r:embed="rId7">
                  <a14:imgEffect>
                    <a14:backgroundRemoval t="0" b="100000" l="0" r="100000">
                      <a14:foregroundMark x1="51591" y1="23491" x2="51591" y2="23491"/>
                    </a14:backgroundRemoval>
                  </a14:imgEffect>
                </a14:imgLayer>
              </a14:imgProps>
            </a:ext>
            <a:ext uri="{28A0092B-C50C-407E-A947-70E740481C1C}">
              <a14:useLocalDpi xmlns:a14="http://schemas.microsoft.com/office/drawing/2010/main" val="0"/>
            </a:ext>
          </a:extLst>
        </a:blip>
        <a:stretch>
          <a:fillRect/>
        </a:stretch>
      </xdr:blipFill>
      <xdr:spPr>
        <a:xfrm>
          <a:off x="1928812" y="396226"/>
          <a:ext cx="702469" cy="770587"/>
        </a:xfrm>
        <a:prstGeom prst="rect">
          <a:avLst/>
        </a:prstGeom>
      </xdr:spPr>
    </xdr:pic>
    <xdr:clientData/>
  </xdr:twoCellAnchor>
  <xdr:twoCellAnchor editAs="oneCell">
    <xdr:from>
      <xdr:col>5</xdr:col>
      <xdr:colOff>47626</xdr:colOff>
      <xdr:row>1</xdr:row>
      <xdr:rowOff>154782</xdr:rowOff>
    </xdr:from>
    <xdr:to>
      <xdr:col>5</xdr:col>
      <xdr:colOff>988220</xdr:colOff>
      <xdr:row>6</xdr:row>
      <xdr:rowOff>23814</xdr:rowOff>
    </xdr:to>
    <xdr:pic>
      <xdr:nvPicPr>
        <xdr:cNvPr id="6" name="Picture 5">
          <a:extLst>
            <a:ext uri="{FF2B5EF4-FFF2-40B4-BE49-F238E27FC236}">
              <a16:creationId xmlns:a16="http://schemas.microsoft.com/office/drawing/2014/main" id="{9BFF3DAF-C37C-4D68-ACFE-1BC785D6A2E9}"/>
            </a:ext>
          </a:extLst>
        </xdr:cNvPr>
        <xdr:cNvPicPr>
          <a:picLocks noChangeAspect="1"/>
        </xdr:cNvPicPr>
      </xdr:nvPicPr>
      <xdr:blipFill>
        <a:blip xmlns:r="http://schemas.openxmlformats.org/officeDocument/2006/relationships" r:embed="rId8">
          <a:duotone>
            <a:schemeClr val="accent3">
              <a:shade val="45000"/>
              <a:satMod val="135000"/>
            </a:schemeClr>
            <a:prstClr val="white"/>
          </a:duotone>
          <a:extLst>
            <a:ext uri="{BEBA8EAE-BF5A-486C-A8C5-ECC9F3942E4B}">
              <a14:imgProps xmlns:a14="http://schemas.microsoft.com/office/drawing/2010/main">
                <a14:imgLayer r:embed="rId9">
                  <a14:imgEffect>
                    <a14:backgroundRemoval t="0" b="97778" l="0" r="100000">
                      <a14:foregroundMark x1="51556" y1="29333" x2="51556" y2="29333"/>
                      <a14:foregroundMark x1="75111" y1="62667" x2="75111" y2="62667"/>
                    </a14:backgroundRemoval>
                  </a14:imgEffect>
                </a14:imgLayer>
              </a14:imgProps>
            </a:ext>
            <a:ext uri="{28A0092B-C50C-407E-A947-70E740481C1C}">
              <a14:useLocalDpi xmlns:a14="http://schemas.microsoft.com/office/drawing/2010/main" val="0"/>
            </a:ext>
          </a:extLst>
        </a:blip>
        <a:stretch>
          <a:fillRect/>
        </a:stretch>
      </xdr:blipFill>
      <xdr:spPr>
        <a:xfrm>
          <a:off x="3869532" y="321470"/>
          <a:ext cx="940594" cy="940594"/>
        </a:xfrm>
        <a:prstGeom prst="rect">
          <a:avLst/>
        </a:prstGeom>
      </xdr:spPr>
    </xdr:pic>
    <xdr:clientData/>
  </xdr:twoCellAnchor>
  <xdr:twoCellAnchor>
    <xdr:from>
      <xdr:col>3</xdr:col>
      <xdr:colOff>47624</xdr:colOff>
      <xdr:row>25</xdr:row>
      <xdr:rowOff>142482</xdr:rowOff>
    </xdr:from>
    <xdr:to>
      <xdr:col>6</xdr:col>
      <xdr:colOff>321467</xdr:colOff>
      <xdr:row>46</xdr:row>
      <xdr:rowOff>95251</xdr:rowOff>
    </xdr:to>
    <xdr:graphicFrame macro="">
      <xdr:nvGraphicFramePr>
        <xdr:cNvPr id="18" name="Chart 17">
          <a:extLst>
            <a:ext uri="{FF2B5EF4-FFF2-40B4-BE49-F238E27FC236}">
              <a16:creationId xmlns:a16="http://schemas.microsoft.com/office/drawing/2014/main" id="{3BD62AEB-DE7A-414B-B8BF-BBACF97313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452438</xdr:colOff>
      <xdr:row>25</xdr:row>
      <xdr:rowOff>142874</xdr:rowOff>
    </xdr:from>
    <xdr:to>
      <xdr:col>9</xdr:col>
      <xdr:colOff>214313</xdr:colOff>
      <xdr:row>46</xdr:row>
      <xdr:rowOff>107001</xdr:rowOff>
    </xdr:to>
    <xdr:graphicFrame macro="">
      <xdr:nvGraphicFramePr>
        <xdr:cNvPr id="17" name="Chart 16">
          <a:extLst>
            <a:ext uri="{FF2B5EF4-FFF2-40B4-BE49-F238E27FC236}">
              <a16:creationId xmlns:a16="http://schemas.microsoft.com/office/drawing/2014/main" id="{641B49B0-5B83-40B2-ACF2-355C2C99D4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321468</xdr:colOff>
      <xdr:row>25</xdr:row>
      <xdr:rowOff>154782</xdr:rowOff>
    </xdr:from>
    <xdr:to>
      <xdr:col>14</xdr:col>
      <xdr:colOff>904875</xdr:colOff>
      <xdr:row>36</xdr:row>
      <xdr:rowOff>71438</xdr:rowOff>
    </xdr:to>
    <xdr:graphicFrame macro="">
      <xdr:nvGraphicFramePr>
        <xdr:cNvPr id="19" name="Chart 18">
          <a:extLst>
            <a:ext uri="{FF2B5EF4-FFF2-40B4-BE49-F238E27FC236}">
              <a16:creationId xmlns:a16="http://schemas.microsoft.com/office/drawing/2014/main" id="{8EF2EF9E-F04B-41F8-AA37-A82CBDD949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321469</xdr:colOff>
      <xdr:row>36</xdr:row>
      <xdr:rowOff>154781</xdr:rowOff>
    </xdr:from>
    <xdr:to>
      <xdr:col>14</xdr:col>
      <xdr:colOff>892969</xdr:colOff>
      <xdr:row>46</xdr:row>
      <xdr:rowOff>107155</xdr:rowOff>
    </xdr:to>
    <xdr:graphicFrame macro="">
      <xdr:nvGraphicFramePr>
        <xdr:cNvPr id="21" name="Chart 20">
          <a:extLst>
            <a:ext uri="{FF2B5EF4-FFF2-40B4-BE49-F238E27FC236}">
              <a16:creationId xmlns:a16="http://schemas.microsoft.com/office/drawing/2014/main" id="{97871F40-AF16-461E-88BB-AF5E070BF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Stockkamp, Felix" id="{5E461B6A-2421-47E6-BD0B-0E36DDBA5E18}" userId="S::STOCKFE1@novartis.net::afdd845c-876d-4c45-b632-b5b8a0f6ff10"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67.862835532411" createdVersion="6" refreshedVersion="6" minRefreshableVersion="3" recordCount="13378" xr:uid="{1B674453-D3E4-4AFF-9AE2-AA333ACD6E5A}">
  <cacheSource type="worksheet">
    <worksheetSource name="pro"/>
  </cacheSource>
  <cacheFields count="13">
    <cacheField name="Period" numFmtId="0">
      <sharedItems count="12">
        <s v="Jan"/>
        <s v="Feb"/>
        <s v="Mar"/>
        <s v="Apr"/>
        <s v="May"/>
        <s v="Jun"/>
        <s v="Jul"/>
        <s v="Aug"/>
        <s v="Sep"/>
        <s v="Oct"/>
        <s v="Nov"/>
        <s v="Dec"/>
      </sharedItems>
    </cacheField>
    <cacheField name="Country" numFmtId="0">
      <sharedItems count="19">
        <s v="Belgium"/>
        <s v="Canada"/>
        <s v="Germany"/>
        <s v="Spain"/>
        <s v="France"/>
        <s v="Greece"/>
        <s v="Italy"/>
        <s v="India"/>
        <s v="Australia"/>
        <s v="China"/>
        <s v="Brazil"/>
        <s v="South Korea"/>
        <s v="Netherlands"/>
        <s v="Turkey"/>
        <s v="USA"/>
        <s v="Japan"/>
        <s v="Singapore"/>
        <s v="UK"/>
        <s v="Russia"/>
      </sharedItems>
    </cacheField>
    <cacheField name="Product" numFmtId="0">
      <sharedItems count="4">
        <s v="Chairs"/>
        <s v="Tables"/>
        <s v="Kitchen"/>
        <s v="Accessories"/>
      </sharedItems>
    </cacheField>
    <cacheField name="Revenue" numFmtId="170">
      <sharedItems containsSemiMixedTypes="0" containsString="0" containsNumber="1" minValue="-6519186.8420000002" maxValue="112083304.17899999"/>
    </cacheField>
    <cacheField name="COGS" numFmtId="170">
      <sharedItems containsSemiMixedTypes="0" containsString="0" containsNumber="1" minValue="-125435279.38199998" maxValue="3693223.6809999999"/>
    </cacheField>
    <cacheField name="Admin expenses 1" numFmtId="170">
      <sharedItems containsSemiMixedTypes="0" containsString="0" containsNumber="1" containsInteger="1" minValue="-108500" maxValue="-12320"/>
    </cacheField>
    <cacheField name="Admin expenses 2" numFmtId="170">
      <sharedItems containsSemiMixedTypes="0" containsString="0" containsNumber="1" containsInteger="1" minValue="-108520" maxValue="-12330"/>
    </cacheField>
    <cacheField name="Admin expenses 3" numFmtId="170">
      <sharedItems containsSemiMixedTypes="0" containsString="0" containsNumber="1" containsInteger="1" minValue="-108520" maxValue="-12320"/>
    </cacheField>
    <cacheField name="AdminExp" numFmtId="170">
      <sharedItems containsSemiMixedTypes="0" containsString="0" containsNumber="1" minValue="-125595149.38199998" maxValue="3488963.6809999999"/>
    </cacheField>
    <cacheField name="Profit" numFmtId="170">
      <sharedItems containsSemiMixedTypes="0" containsString="0" containsNumber="1" minValue="-13511845.202999994" maxValue="99318367.143999979"/>
    </cacheField>
    <cacheField name="Profit %" numFmtId="9">
      <sharedItems containsMixedTypes="1" containsNumber="1" minValue="-29529.233054556069" maxValue="2587.4248398774721"/>
    </cacheField>
    <cacheField name="Month" numFmtId="0">
      <sharedItems containsSemiMixedTypes="0" containsString="0" containsNumber="1" containsInteger="1" minValue="1" maxValue="12"/>
    </cacheField>
    <cacheField name="Quarter" numFmtId="170">
      <sharedItems count="12">
        <s v="Q 1"/>
        <s v="Q 2"/>
        <s v="Q 3"/>
        <s v="Q 4"/>
        <s v="Q 12" u="1"/>
        <s v="Q 5" u="1"/>
        <s v="Q 6" u="1"/>
        <s v="Q 7" u="1"/>
        <s v="Q 11" u="1"/>
        <s v="Q 8" u="1"/>
        <s v="Q 9" u="1"/>
        <s v="Q 10" u="1"/>
      </sharedItems>
    </cacheField>
  </cacheFields>
  <extLst>
    <ext xmlns:x14="http://schemas.microsoft.com/office/spreadsheetml/2009/9/main" uri="{725AE2AE-9491-48be-B2B4-4EB974FC3084}">
      <x14:pivotCacheDefinition pivotCacheId="14763251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78">
  <r>
    <x v="0"/>
    <x v="0"/>
    <x v="0"/>
    <n v="7254.6039999999994"/>
    <n v="-12372.878000000001"/>
    <n v="-41170"/>
    <n v="-33800"/>
    <n v="-26290"/>
    <n v="-113632.878"/>
    <n v="-106378.274"/>
    <n v="-14.663553517187157"/>
    <n v="1"/>
    <x v="0"/>
  </r>
  <r>
    <x v="0"/>
    <x v="1"/>
    <x v="1"/>
    <n v="43245.762000000002"/>
    <n v="-34041.244999999995"/>
    <n v="-14600"/>
    <n v="-45660"/>
    <n v="-20140"/>
    <n v="-114441.245"/>
    <n v="-71195.482999999993"/>
    <n v="-1.6462996535938017"/>
    <n v="1"/>
    <x v="0"/>
  </r>
  <r>
    <x v="0"/>
    <x v="2"/>
    <x v="2"/>
    <n v="111638.982"/>
    <n v="-59366.124999999993"/>
    <n v="-13390"/>
    <n v="-104200"/>
    <n v="-30620"/>
    <n v="-207576.125"/>
    <n v="-95937.142999999996"/>
    <n v="-0.8593516465422445"/>
    <n v="1"/>
    <x v="0"/>
  </r>
  <r>
    <x v="0"/>
    <x v="3"/>
    <x v="3"/>
    <n v="20014.861999999997"/>
    <n v="-29875.93"/>
    <n v="-79490"/>
    <n v="-46550"/>
    <n v="-21090"/>
    <n v="-177005.93"/>
    <n v="-156991.068"/>
    <n v="-7.8437247281545091"/>
    <n v="1"/>
    <x v="0"/>
  </r>
  <r>
    <x v="0"/>
    <x v="4"/>
    <x v="0"/>
    <n v="125672.204"/>
    <n v="-282764.74099999998"/>
    <n v="-16540"/>
    <n v="-40470"/>
    <n v="-41260"/>
    <n v="-381034.74099999998"/>
    <n v="-255362.53699999998"/>
    <n v="-2.0319730924747685"/>
    <n v="1"/>
    <x v="0"/>
  </r>
  <r>
    <x v="0"/>
    <x v="5"/>
    <x v="1"/>
    <n v="224101.073"/>
    <n v="-469816.48"/>
    <n v="-96240"/>
    <n v="-85710"/>
    <n v="-30000"/>
    <n v="-681766.48"/>
    <n v="-457665.40700000001"/>
    <n v="-2.0422276469867682"/>
    <n v="1"/>
    <x v="0"/>
  </r>
  <r>
    <x v="0"/>
    <x v="6"/>
    <x v="2"/>
    <n v="91142.995999999999"/>
    <n v="-142488.00999999998"/>
    <n v="-101820"/>
    <n v="-88630"/>
    <n v="-36250"/>
    <n v="-369188.01"/>
    <n v="-278045.01400000002"/>
    <n v="-3.0506459761318361"/>
    <n v="1"/>
    <x v="0"/>
  </r>
  <r>
    <x v="0"/>
    <x v="7"/>
    <x v="3"/>
    <n v="36306.983999999997"/>
    <n v="-31560.780999999999"/>
    <n v="-21560"/>
    <n v="-91350"/>
    <n v="-40090"/>
    <n v="-184560.78099999999"/>
    <n v="-148253.79699999999"/>
    <n v="-4.0833410178052798"/>
    <n v="1"/>
    <x v="0"/>
  </r>
  <r>
    <x v="0"/>
    <x v="8"/>
    <x v="0"/>
    <n v="5474.6089999999995"/>
    <n v="-2041.9139999999998"/>
    <n v="-85120"/>
    <n v="-100690"/>
    <n v="-77540"/>
    <n v="-265391.91399999999"/>
    <n v="-259917.30499999999"/>
    <n v="-47.47687095096655"/>
    <n v="1"/>
    <x v="0"/>
  </r>
  <r>
    <x v="0"/>
    <x v="0"/>
    <x v="1"/>
    <n v="38166.534"/>
    <n v="-29241.778999999999"/>
    <n v="-33650"/>
    <n v="-74420"/>
    <n v="-34590"/>
    <n v="-171901.77900000001"/>
    <n v="-133735.245"/>
    <n v="-3.5039923981569823"/>
    <n v="1"/>
    <x v="0"/>
  </r>
  <r>
    <x v="0"/>
    <x v="1"/>
    <x v="2"/>
    <n v="1826.4889999999998"/>
    <n v="-2726.9479999999999"/>
    <n v="-19660"/>
    <n v="-31190"/>
    <n v="-21920"/>
    <n v="-75496.948000000004"/>
    <n v="-73670.459000000003"/>
    <n v="-40.334466290243199"/>
    <n v="1"/>
    <x v="0"/>
  </r>
  <r>
    <x v="0"/>
    <x v="9"/>
    <x v="3"/>
    <n v="106294.75499999999"/>
    <n v="-15478.393"/>
    <n v="-42700"/>
    <n v="-80320"/>
    <n v="-69200"/>
    <n v="-207698.39300000001"/>
    <n v="-101403.63800000002"/>
    <n v="-0.95398534010450498"/>
    <n v="1"/>
    <x v="0"/>
  </r>
  <r>
    <x v="0"/>
    <x v="2"/>
    <x v="0"/>
    <n v="84842.561999999991"/>
    <n v="-6389.04"/>
    <n v="-101160"/>
    <n v="-107320"/>
    <n v="-39770"/>
    <n v="-254639.04"/>
    <n v="-169796.478"/>
    <n v="-2.0013124780461018"/>
    <n v="1"/>
    <x v="0"/>
  </r>
  <r>
    <x v="0"/>
    <x v="3"/>
    <x v="1"/>
    <n v="134574.79699999999"/>
    <n v="-38924.578000000001"/>
    <n v="-106330"/>
    <n v="-92310"/>
    <n v="-33510"/>
    <n v="-271074.57799999998"/>
    <n v="-136499.78099999999"/>
    <n v="-1.0143041939717732"/>
    <n v="1"/>
    <x v="0"/>
  </r>
  <r>
    <x v="0"/>
    <x v="4"/>
    <x v="2"/>
    <n v="117651.28199999999"/>
    <n v="-20408.723999999998"/>
    <n v="-43180"/>
    <n v="-91540"/>
    <n v="-30700"/>
    <n v="-185828.72399999999"/>
    <n v="-68177.441999999995"/>
    <n v="-0.57948745513882294"/>
    <n v="1"/>
    <x v="0"/>
  </r>
  <r>
    <x v="0"/>
    <x v="6"/>
    <x v="3"/>
    <n v="159976.31299999999"/>
    <n v="-29395.681"/>
    <n v="-52900"/>
    <n v="-72460"/>
    <n v="-103350"/>
    <n v="-258105.68100000001"/>
    <n v="-98129.368000000017"/>
    <n v="-0.61339935994149342"/>
    <n v="1"/>
    <x v="0"/>
  </r>
  <r>
    <x v="0"/>
    <x v="7"/>
    <x v="0"/>
    <n v="399.94499999999999"/>
    <n v="-2379.6149999999998"/>
    <n v="-75920"/>
    <n v="-77820"/>
    <n v="-54270"/>
    <n v="-210389.61499999999"/>
    <n v="-209989.66999999998"/>
    <n v="-525.04636887572042"/>
    <n v="1"/>
    <x v="0"/>
  </r>
  <r>
    <x v="0"/>
    <x v="9"/>
    <x v="0"/>
    <n v="4340782.4459999995"/>
    <n v="-351895.57899999997"/>
    <n v="-39280"/>
    <n v="-71130"/>
    <n v="-78390"/>
    <n v="-540695.57899999991"/>
    <n v="3800086.8669999996"/>
    <n v="0.87543822208868194"/>
    <n v="1"/>
    <x v="0"/>
  </r>
  <r>
    <x v="0"/>
    <x v="2"/>
    <x v="1"/>
    <n v="236550.20199999996"/>
    <n v="-82773.922000000006"/>
    <n v="-16380"/>
    <n v="-78800"/>
    <n v="-45150"/>
    <n v="-223103.92200000002"/>
    <n v="13446.279999999941"/>
    <n v="5.6843240404419279E-2"/>
    <n v="1"/>
    <x v="0"/>
  </r>
  <r>
    <x v="0"/>
    <x v="8"/>
    <x v="2"/>
    <n v="40552.406999999999"/>
    <n v="-11257.918"/>
    <n v="-90920"/>
    <n v="-43010"/>
    <n v="-25190"/>
    <n v="-170377.91800000001"/>
    <n v="-129825.511"/>
    <n v="-3.2014255282060078"/>
    <n v="1"/>
    <x v="0"/>
  </r>
  <r>
    <x v="0"/>
    <x v="0"/>
    <x v="0"/>
    <n v="27227.886000000002"/>
    <n v="-18027.373"/>
    <n v="-78050"/>
    <n v="-39170"/>
    <n v="-56980"/>
    <n v="-192227.37299999999"/>
    <n v="-164999.48699999999"/>
    <n v="-6.0599448300907381"/>
    <n v="1"/>
    <x v="0"/>
  </r>
  <r>
    <x v="0"/>
    <x v="10"/>
    <x v="1"/>
    <n v="204386.06999999998"/>
    <n v="-151524.91899999999"/>
    <n v="-44390"/>
    <n v="-22910"/>
    <n v="-101840"/>
    <n v="-320664.91899999999"/>
    <n v="-116278.84900000002"/>
    <n v="-0.5689176811315958"/>
    <n v="1"/>
    <x v="0"/>
  </r>
  <r>
    <x v="0"/>
    <x v="9"/>
    <x v="2"/>
    <n v="1730673.406"/>
    <n v="-888796.75499999989"/>
    <n v="-106570"/>
    <n v="-38620"/>
    <n v="-23700"/>
    <n v="-1057686.7549999999"/>
    <n v="672986.65100000007"/>
    <n v="0.38885826099069326"/>
    <n v="1"/>
    <x v="0"/>
  </r>
  <r>
    <x v="0"/>
    <x v="2"/>
    <x v="0"/>
    <n v="66744.391000000003"/>
    <n v="-28112.98"/>
    <n v="-51730"/>
    <n v="-91340"/>
    <n v="-106530"/>
    <n v="-277712.98"/>
    <n v="-210968.58899999998"/>
    <n v="-3.1608437179387847"/>
    <n v="1"/>
    <x v="0"/>
  </r>
  <r>
    <x v="0"/>
    <x v="3"/>
    <x v="1"/>
    <n v="202920.75999999998"/>
    <n v="-157353.99400000001"/>
    <n v="-94340"/>
    <n v="-99850"/>
    <n v="-97980"/>
    <n v="-449523.99400000001"/>
    <n v="-246603.23400000003"/>
    <n v="-1.2152686299814768"/>
    <n v="1"/>
    <x v="0"/>
  </r>
  <r>
    <x v="0"/>
    <x v="4"/>
    <x v="2"/>
    <n v="269641.03599999996"/>
    <n v="-162579.44500000001"/>
    <n v="-17090"/>
    <n v="-97480"/>
    <n v="-78020"/>
    <n v="-355169.44500000001"/>
    <n v="-85528.409000000043"/>
    <n v="-0.31719359289214438"/>
    <n v="1"/>
    <x v="0"/>
  </r>
  <r>
    <x v="0"/>
    <x v="5"/>
    <x v="0"/>
    <n v="155969.98899999997"/>
    <n v="-227943.26099999997"/>
    <n v="-81940"/>
    <n v="-84810"/>
    <n v="-38600"/>
    <n v="-433293.26099999994"/>
    <n v="-277323.272"/>
    <n v="-1.7780553411464308"/>
    <n v="1"/>
    <x v="0"/>
  </r>
  <r>
    <x v="0"/>
    <x v="6"/>
    <x v="0"/>
    <n v="369402.68399999995"/>
    <n v="-289255.092"/>
    <n v="-38510"/>
    <n v="-48160"/>
    <n v="-59400"/>
    <n v="-435325.092"/>
    <n v="-65922.408000000054"/>
    <n v="-0.17845676508403513"/>
    <n v="1"/>
    <x v="0"/>
  </r>
  <r>
    <x v="0"/>
    <x v="11"/>
    <x v="0"/>
    <n v="307254.02399999998"/>
    <n v="-133571.94199999998"/>
    <n v="-36230"/>
    <n v="-85990"/>
    <n v="-107240"/>
    <n v="-363031.94199999998"/>
    <n v="-55777.918000000005"/>
    <n v="-0.18153681853813575"/>
    <n v="1"/>
    <x v="0"/>
  </r>
  <r>
    <x v="0"/>
    <x v="12"/>
    <x v="0"/>
    <n v="161681.84199999998"/>
    <n v="-66014.304999999993"/>
    <n v="-17130"/>
    <n v="-35790"/>
    <n v="-27580"/>
    <n v="-146514.30499999999"/>
    <n v="15167.536999999982"/>
    <n v="9.3811010639030107E-2"/>
    <n v="1"/>
    <x v="0"/>
  </r>
  <r>
    <x v="0"/>
    <x v="7"/>
    <x v="0"/>
    <n v="94960.536999999997"/>
    <n v="-40870.682999999997"/>
    <n v="-17820"/>
    <n v="-97500"/>
    <n v="-47980"/>
    <n v="-204170.68299999999"/>
    <n v="-109210.14599999999"/>
    <n v="-1.1500582183944474"/>
    <n v="1"/>
    <x v="0"/>
  </r>
  <r>
    <x v="0"/>
    <x v="13"/>
    <x v="0"/>
    <n v="158964.16899999999"/>
    <n v="-280794.40199999994"/>
    <n v="-84720"/>
    <n v="-55980"/>
    <n v="-18210"/>
    <n v="-439704.40199999994"/>
    <n v="-280740.23299999995"/>
    <n v="-1.7660598282371416"/>
    <n v="1"/>
    <x v="0"/>
  </r>
  <r>
    <x v="0"/>
    <x v="14"/>
    <x v="0"/>
    <n v="564006.35899999994"/>
    <n v="-284121.34099999996"/>
    <n v="-64220"/>
    <n v="-87130"/>
    <n v="-69310"/>
    <n v="-504781.34099999996"/>
    <n v="59225.017999999982"/>
    <n v="0.10500771321977238"/>
    <n v="1"/>
    <x v="0"/>
  </r>
  <r>
    <x v="0"/>
    <x v="8"/>
    <x v="0"/>
    <n v="406845.49499999994"/>
    <n v="-348072.76699999999"/>
    <n v="-80130"/>
    <n v="-104000"/>
    <n v="-81240"/>
    <n v="-613442.76699999999"/>
    <n v="-206597.27200000006"/>
    <n v="-0.50780277657984163"/>
    <n v="1"/>
    <x v="0"/>
  </r>
  <r>
    <x v="0"/>
    <x v="0"/>
    <x v="0"/>
    <n v="277688.26399999997"/>
    <n v="-228143.272"/>
    <n v="-33160"/>
    <n v="-78770"/>
    <n v="-31790"/>
    <n v="-371863.272"/>
    <n v="-94175.008000000031"/>
    <n v="-0.339139316309025"/>
    <n v="1"/>
    <x v="0"/>
  </r>
  <r>
    <x v="0"/>
    <x v="10"/>
    <x v="0"/>
    <n v="128539.579"/>
    <n v="-137027.26799999998"/>
    <n v="-56830"/>
    <n v="-85690"/>
    <n v="-34020"/>
    <n v="-313567.26799999998"/>
    <n v="-185027.68899999998"/>
    <n v="-1.4394608294150395"/>
    <n v="1"/>
    <x v="0"/>
  </r>
  <r>
    <x v="0"/>
    <x v="1"/>
    <x v="0"/>
    <n v="166182.18399999998"/>
    <n v="-26620.055"/>
    <n v="-44090"/>
    <n v="-70130"/>
    <n v="-86190"/>
    <n v="-227030.05499999999"/>
    <n v="-60847.871000000014"/>
    <n v="-0.36615159059409175"/>
    <n v="1"/>
    <x v="0"/>
  </r>
  <r>
    <x v="0"/>
    <x v="2"/>
    <x v="0"/>
    <n v="53548.347999999998"/>
    <n v="-32901.231999999996"/>
    <n v="-34140"/>
    <n v="-71000"/>
    <n v="-105930"/>
    <n v="-243971.23199999999"/>
    <n v="-190422.88399999999"/>
    <n v="-3.5560925987856806"/>
    <n v="1"/>
    <x v="0"/>
  </r>
  <r>
    <x v="0"/>
    <x v="4"/>
    <x v="0"/>
    <n v="400482.50899999996"/>
    <n v="-368333.47600000002"/>
    <n v="-70230"/>
    <n v="-19180"/>
    <n v="-24300"/>
    <n v="-482043.47600000002"/>
    <n v="-81560.967000000062"/>
    <n v="-0.20365675196067071"/>
    <n v="1"/>
    <x v="0"/>
  </r>
  <r>
    <x v="0"/>
    <x v="15"/>
    <x v="0"/>
    <n v="25644.352999999999"/>
    <n v="-22161.474999999999"/>
    <n v="-99470"/>
    <n v="-47540"/>
    <n v="-26530"/>
    <n v="-195701.47500000001"/>
    <n v="-170057.122"/>
    <n v="-6.6313672253692655"/>
    <n v="1"/>
    <x v="0"/>
  </r>
  <r>
    <x v="0"/>
    <x v="16"/>
    <x v="0"/>
    <n v="9915.1639999999989"/>
    <n v="-3737.6149999999998"/>
    <n v="-56420"/>
    <n v="-83710"/>
    <n v="-57570"/>
    <n v="-201437.61499999999"/>
    <n v="-191522.451"/>
    <n v="-19.316115295722796"/>
    <n v="1"/>
    <x v="0"/>
  </r>
  <r>
    <x v="0"/>
    <x v="13"/>
    <x v="0"/>
    <n v="80318.160999999993"/>
    <n v="-53068.679999999993"/>
    <n v="-32600"/>
    <n v="-101900"/>
    <n v="-96290"/>
    <n v="-283858.68"/>
    <n v="-203540.519"/>
    <n v="-2.5341780297982672"/>
    <n v="1"/>
    <x v="0"/>
  </r>
  <r>
    <x v="0"/>
    <x v="8"/>
    <x v="0"/>
    <n v="39598.719999999994"/>
    <n v="-17730.425999999999"/>
    <n v="-26850"/>
    <n v="-16740"/>
    <n v="-60450"/>
    <n v="-121770.42600000001"/>
    <n v="-82171.706000000006"/>
    <n v="-2.0751101550757203"/>
    <n v="1"/>
    <x v="0"/>
  </r>
  <r>
    <x v="0"/>
    <x v="12"/>
    <x v="0"/>
    <n v="77095.395999999993"/>
    <n v="-15108.905000000001"/>
    <n v="-82210"/>
    <n v="-33690"/>
    <n v="-45950"/>
    <n v="-176958.905"/>
    <n v="-99863.509000000005"/>
    <n v="-1.2953238997566081"/>
    <n v="1"/>
    <x v="0"/>
  </r>
  <r>
    <x v="0"/>
    <x v="0"/>
    <x v="0"/>
    <n v="61030.445"/>
    <n v="-29313.003999999997"/>
    <n v="-66240"/>
    <n v="-83100"/>
    <n v="-20390"/>
    <n v="-199043.00399999999"/>
    <n v="-138012.55899999998"/>
    <n v="-2.2613723199953726"/>
    <n v="1"/>
    <x v="0"/>
  </r>
  <r>
    <x v="0"/>
    <x v="5"/>
    <x v="0"/>
    <n v="60970.286999999997"/>
    <n v="-46059.195"/>
    <n v="-40130"/>
    <n v="-96670"/>
    <n v="-69480"/>
    <n v="-252339.19500000001"/>
    <n v="-191368.908"/>
    <n v="-3.1387240804689012"/>
    <n v="1"/>
    <x v="0"/>
  </r>
  <r>
    <x v="0"/>
    <x v="6"/>
    <x v="0"/>
    <n v="154416.24099999998"/>
    <n v="-154812.476"/>
    <n v="-67930"/>
    <n v="-103080"/>
    <n v="-69710"/>
    <n v="-395532.47600000002"/>
    <n v="-241116.23500000004"/>
    <n v="-1.5614693988050135"/>
    <n v="1"/>
    <x v="0"/>
  </r>
  <r>
    <x v="0"/>
    <x v="12"/>
    <x v="0"/>
    <n v="5464.5919999999996"/>
    <n v="-1504.1880000000001"/>
    <n v="-52060"/>
    <n v="-105430"/>
    <n v="-51040"/>
    <n v="-210034.18799999999"/>
    <n v="-204569.59599999999"/>
    <n v="-37.435474780184869"/>
    <n v="1"/>
    <x v="0"/>
  </r>
  <r>
    <x v="0"/>
    <x v="13"/>
    <x v="0"/>
    <n v="117305.923"/>
    <n v="-88887.707999999999"/>
    <n v="-86960"/>
    <n v="-50330"/>
    <n v="-44810"/>
    <n v="-270987.70799999998"/>
    <n v="-153681.78499999997"/>
    <n v="-1.3100939924406032"/>
    <n v="1"/>
    <x v="0"/>
  </r>
  <r>
    <x v="0"/>
    <x v="0"/>
    <x v="0"/>
    <n v="5548.3890000000001"/>
    <n v="-2727.732"/>
    <n v="-49090"/>
    <n v="-82050"/>
    <n v="-74490"/>
    <n v="-208357.73199999999"/>
    <n v="-202809.34299999999"/>
    <n v="-36.552834165016186"/>
    <n v="1"/>
    <x v="0"/>
  </r>
  <r>
    <x v="0"/>
    <x v="10"/>
    <x v="0"/>
    <n v="194025.47499999998"/>
    <n v="-189095.72499999998"/>
    <n v="-89150"/>
    <n v="-29380"/>
    <n v="-94310"/>
    <n v="-401935.72499999998"/>
    <n v="-207910.25"/>
    <n v="-1.07156160808265"/>
    <n v="1"/>
    <x v="0"/>
  </r>
  <r>
    <x v="0"/>
    <x v="1"/>
    <x v="0"/>
    <n v="2594299.0150000001"/>
    <n v="-239863.74299999999"/>
    <n v="-99130"/>
    <n v="-83460"/>
    <n v="-98730"/>
    <n v="-521183.74300000002"/>
    <n v="2073115.2720000001"/>
    <n v="0.79910421274241594"/>
    <n v="1"/>
    <x v="0"/>
  </r>
  <r>
    <x v="0"/>
    <x v="2"/>
    <x v="1"/>
    <n v="422670.02399999992"/>
    <n v="-41308.672999999995"/>
    <n v="-73290"/>
    <n v="-106050"/>
    <n v="-99380"/>
    <n v="-320028.67300000001"/>
    <n v="102641.35099999991"/>
    <n v="0.24284038415745313"/>
    <n v="1"/>
    <x v="0"/>
  </r>
  <r>
    <x v="0"/>
    <x v="3"/>
    <x v="2"/>
    <n v="228658.73800000001"/>
    <n v="-124838.87499999999"/>
    <n v="-48750"/>
    <n v="-28940"/>
    <n v="-79960"/>
    <n v="-282488.875"/>
    <n v="-53830.136999999988"/>
    <n v="-0.23541692511221674"/>
    <n v="1"/>
    <x v="0"/>
  </r>
  <r>
    <x v="0"/>
    <x v="4"/>
    <x v="0"/>
    <n v="847129.20600000001"/>
    <n v="-231598.98299999998"/>
    <n v="-59690"/>
    <n v="-37410"/>
    <n v="-27870"/>
    <n v="-356568.98300000001"/>
    <n v="490560.223"/>
    <n v="0.57908548014339145"/>
    <n v="1"/>
    <x v="0"/>
  </r>
  <r>
    <x v="0"/>
    <x v="5"/>
    <x v="0"/>
    <n v="113989.96699999999"/>
    <n v="-50016.945999999996"/>
    <n v="-28440"/>
    <n v="-55460"/>
    <n v="-35500"/>
    <n v="-169416.946"/>
    <n v="-55426.979000000007"/>
    <n v="-0.48624436394476728"/>
    <n v="1"/>
    <x v="0"/>
  </r>
  <r>
    <x v="0"/>
    <x v="6"/>
    <x v="0"/>
    <n v="1072273.1669999999"/>
    <n v="-439864.24299999996"/>
    <n v="-33300"/>
    <n v="-35590"/>
    <n v="-93580"/>
    <n v="-602334.24300000002"/>
    <n v="469938.92399999988"/>
    <n v="0.43826418347741786"/>
    <n v="1"/>
    <x v="0"/>
  </r>
  <r>
    <x v="0"/>
    <x v="11"/>
    <x v="0"/>
    <n v="650165.3899999999"/>
    <n v="-110582.67499999999"/>
    <n v="-81560"/>
    <n v="-95400"/>
    <n v="-49260"/>
    <n v="-336802.67499999999"/>
    <n v="313362.71499999991"/>
    <n v="0.48197384822344969"/>
    <n v="1"/>
    <x v="0"/>
  </r>
  <r>
    <x v="0"/>
    <x v="7"/>
    <x v="0"/>
    <n v="110016.08099999999"/>
    <n v="-32970.336000000003"/>
    <n v="-15630"/>
    <n v="-89870"/>
    <n v="-43340"/>
    <n v="-181810.33600000001"/>
    <n v="-71794.255000000019"/>
    <n v="-0.65257964424309955"/>
    <n v="1"/>
    <x v="0"/>
  </r>
  <r>
    <x v="0"/>
    <x v="13"/>
    <x v="1"/>
    <n v="1513305.101"/>
    <n v="-5322805.6419999991"/>
    <n v="-82110"/>
    <n v="-57210"/>
    <n v="-48700"/>
    <n v="-5510825.6419999991"/>
    <n v="-3997520.5409999993"/>
    <n v="-2.6415826777815106"/>
    <n v="1"/>
    <x v="0"/>
  </r>
  <r>
    <x v="0"/>
    <x v="0"/>
    <x v="2"/>
    <n v="76953.716"/>
    <n v="-39628.021999999997"/>
    <n v="-47860"/>
    <n v="-68840"/>
    <n v="-77860"/>
    <n v="-234188.022"/>
    <n v="-157234.30599999998"/>
    <n v="-2.0432321422918678"/>
    <n v="1"/>
    <x v="0"/>
  </r>
  <r>
    <x v="0"/>
    <x v="6"/>
    <x v="0"/>
    <n v="78443.560999999987"/>
    <n v="-51857.498"/>
    <n v="-103810"/>
    <n v="-66900"/>
    <n v="-92600"/>
    <n v="-315167.49800000002"/>
    <n v="-236723.93700000003"/>
    <n v="-3.0177612283562709"/>
    <n v="1"/>
    <x v="0"/>
  </r>
  <r>
    <x v="0"/>
    <x v="0"/>
    <x v="0"/>
    <n v="155580.67699999997"/>
    <n v="-22626.03"/>
    <n v="-107350"/>
    <n v="-59330"/>
    <n v="-16800"/>
    <n v="-206106.03"/>
    <n v="-50525.353000000032"/>
    <n v="-0.32475339466481462"/>
    <n v="1"/>
    <x v="0"/>
  </r>
  <r>
    <x v="0"/>
    <x v="2"/>
    <x v="0"/>
    <n v="12557.159999999998"/>
    <n v="-1521.5059999999999"/>
    <n v="-14420"/>
    <n v="-18390"/>
    <n v="-28100"/>
    <n v="-62431.506000000001"/>
    <n v="-49874.346000000005"/>
    <n v="-3.9717854992689441"/>
    <n v="1"/>
    <x v="0"/>
  </r>
  <r>
    <x v="0"/>
    <x v="3"/>
    <x v="1"/>
    <n v="771266.37"/>
    <n v="-77997.653999999995"/>
    <n v="-16620"/>
    <n v="-88470"/>
    <n v="-45820"/>
    <n v="-228907.65399999998"/>
    <n v="542358.71600000001"/>
    <n v="0.70320545157440228"/>
    <n v="1"/>
    <x v="0"/>
  </r>
  <r>
    <x v="0"/>
    <x v="4"/>
    <x v="2"/>
    <n v="945768.56499999994"/>
    <n v="-120853.83099999998"/>
    <n v="-83310"/>
    <n v="-39170"/>
    <n v="-78250"/>
    <n v="-321583.83100000001"/>
    <n v="624184.73399999994"/>
    <n v="0.65997618984090467"/>
    <n v="1"/>
    <x v="0"/>
  </r>
  <r>
    <x v="0"/>
    <x v="5"/>
    <x v="0"/>
    <n v="117092.10799999999"/>
    <n v="-24489.296999999999"/>
    <n v="-42280"/>
    <n v="-47260"/>
    <n v="-14860"/>
    <n v="-128889.29699999999"/>
    <n v="-11797.188999999998"/>
    <n v="-0.10075135892164483"/>
    <n v="1"/>
    <x v="0"/>
  </r>
  <r>
    <x v="0"/>
    <x v="6"/>
    <x v="0"/>
    <n v="-26017.432000000001"/>
    <n v="2426.886"/>
    <n v="-97660"/>
    <n v="-23470"/>
    <n v="-37300"/>
    <n v="-156003.114"/>
    <n v="-182020.546"/>
    <n v="6.996099615058089"/>
    <n v="1"/>
    <x v="0"/>
  </r>
  <r>
    <x v="0"/>
    <x v="15"/>
    <x v="1"/>
    <n v="5000177.9239999996"/>
    <n v="-182025.20699999999"/>
    <n v="-28000"/>
    <n v="-63070"/>
    <n v="-53710"/>
    <n v="-326805.20699999999"/>
    <n v="4673372.7169999992"/>
    <n v="0.93464128437682359"/>
    <n v="1"/>
    <x v="0"/>
  </r>
  <r>
    <x v="0"/>
    <x v="11"/>
    <x v="2"/>
    <n v="606785.05999999994"/>
    <n v="-54500.873"/>
    <n v="-18630"/>
    <n v="-26050"/>
    <n v="-64440"/>
    <n v="-163620.87299999999"/>
    <n v="443164.18699999992"/>
    <n v="0.73034788793250771"/>
    <n v="1"/>
    <x v="0"/>
  </r>
  <r>
    <x v="0"/>
    <x v="13"/>
    <x v="0"/>
    <n v="207816.95899999997"/>
    <n v="-103025.629"/>
    <n v="-51770"/>
    <n v="-52710"/>
    <n v="-14110"/>
    <n v="-221615.62900000002"/>
    <n v="-13798.670000000042"/>
    <n v="-6.6398190342107949E-2"/>
    <n v="1"/>
    <x v="0"/>
  </r>
  <r>
    <x v="0"/>
    <x v="8"/>
    <x v="0"/>
    <n v="82513.808999999994"/>
    <n v="-39236.147999999994"/>
    <n v="-31380"/>
    <n v="-69730"/>
    <n v="-64620"/>
    <n v="-204966.14799999999"/>
    <n v="-122452.33899999999"/>
    <n v="-1.484022377393825"/>
    <n v="1"/>
    <x v="0"/>
  </r>
  <r>
    <x v="0"/>
    <x v="0"/>
    <x v="1"/>
    <n v="59150.370999999992"/>
    <n v="-75126.254000000001"/>
    <n v="-33500"/>
    <n v="-92170"/>
    <n v="-39550"/>
    <n v="-240346.25400000002"/>
    <n v="-181195.88300000003"/>
    <n v="-3.0633093239601159"/>
    <n v="1"/>
    <x v="0"/>
  </r>
  <r>
    <x v="0"/>
    <x v="10"/>
    <x v="2"/>
    <n v="238177.58299999998"/>
    <n v="-138505.37399999998"/>
    <n v="-91350"/>
    <n v="-83670"/>
    <n v="-65990"/>
    <n v="-379515.37399999995"/>
    <n v="-141337.79099999997"/>
    <n v="-0.59341349097492513"/>
    <n v="1"/>
    <x v="0"/>
  </r>
  <r>
    <x v="0"/>
    <x v="1"/>
    <x v="3"/>
    <n v="213865.51199999996"/>
    <n v="-19905.612999999998"/>
    <n v="-46020"/>
    <n v="-28430"/>
    <n v="-13530"/>
    <n v="-107885.613"/>
    <n v="105979.89899999996"/>
    <n v="0.49554459720462074"/>
    <n v="1"/>
    <x v="0"/>
  </r>
  <r>
    <x v="0"/>
    <x v="9"/>
    <x v="0"/>
    <n v="3934786.5269999998"/>
    <n v="-2022725.0329999998"/>
    <n v="-42770"/>
    <n v="-86600"/>
    <n v="-15240"/>
    <n v="-2167335.0329999998"/>
    <n v="1767451.4939999999"/>
    <n v="0.44918612023091337"/>
    <n v="1"/>
    <x v="0"/>
  </r>
  <r>
    <x v="0"/>
    <x v="2"/>
    <x v="1"/>
    <n v="298932.16499999998"/>
    <n v="-24082.617999999999"/>
    <n v="-77570"/>
    <n v="-82280"/>
    <n v="-84430"/>
    <n v="-268362.61800000002"/>
    <n v="30569.546999999962"/>
    <n v="0.10226248821367204"/>
    <n v="1"/>
    <x v="0"/>
  </r>
  <r>
    <x v="0"/>
    <x v="3"/>
    <x v="2"/>
    <n v="177146.361"/>
    <n v="-164119.16500000001"/>
    <n v="-19780"/>
    <n v="-98750"/>
    <n v="-86490"/>
    <n v="-369139.16500000004"/>
    <n v="-191992.80400000003"/>
    <n v="-1.0838089075959061"/>
    <n v="1"/>
    <x v="0"/>
  </r>
  <r>
    <x v="0"/>
    <x v="4"/>
    <x v="3"/>
    <n v="759144.71499999997"/>
    <n v="-261749.30599999998"/>
    <n v="-52130"/>
    <n v="-69630"/>
    <n v="-40740"/>
    <n v="-424249.30599999998"/>
    <n v="334895.40899999999"/>
    <n v="0.44114831122811676"/>
    <n v="1"/>
    <x v="0"/>
  </r>
  <r>
    <x v="0"/>
    <x v="5"/>
    <x v="0"/>
    <n v="812149.32400000002"/>
    <n v="-308230.21599999996"/>
    <n v="-41840"/>
    <n v="-77420"/>
    <n v="-44360"/>
    <n v="-471850.21599999996"/>
    <n v="340299.10800000007"/>
    <n v="0.41901051683938856"/>
    <n v="1"/>
    <x v="0"/>
  </r>
  <r>
    <x v="0"/>
    <x v="6"/>
    <x v="1"/>
    <n v="1933949.9409999999"/>
    <n v="-930741.53899999999"/>
    <n v="-61840"/>
    <n v="-55330"/>
    <n v="-20350"/>
    <n v="-1068261.5389999999"/>
    <n v="865688.402"/>
    <n v="0.44762709915457943"/>
    <n v="1"/>
    <x v="0"/>
  </r>
  <r>
    <x v="0"/>
    <x v="11"/>
    <x v="2"/>
    <n v="364394.49199999997"/>
    <n v="-182140.63699999999"/>
    <n v="-20200"/>
    <n v="-64480"/>
    <n v="-68680"/>
    <n v="-335500.63699999999"/>
    <n v="28893.854999999981"/>
    <n v="7.9292787444218513E-2"/>
    <n v="1"/>
    <x v="0"/>
  </r>
  <r>
    <x v="0"/>
    <x v="12"/>
    <x v="3"/>
    <n v="82256.887999999992"/>
    <n v="-23450.587999999996"/>
    <n v="-13660"/>
    <n v="-42700"/>
    <n v="-92070"/>
    <n v="-171880.58799999999"/>
    <n v="-89623.7"/>
    <n v="-1.0895586032868154"/>
    <n v="1"/>
    <x v="0"/>
  </r>
  <r>
    <x v="0"/>
    <x v="16"/>
    <x v="0"/>
    <n v="60211.949000000001"/>
    <n v="-12585.033999999998"/>
    <n v="-66090"/>
    <n v="-56100"/>
    <n v="-87180"/>
    <n v="-221955.03399999999"/>
    <n v="-161743.08499999999"/>
    <n v="-2.6862290240762676"/>
    <n v="1"/>
    <x v="0"/>
  </r>
  <r>
    <x v="0"/>
    <x v="15"/>
    <x v="1"/>
    <n v="94295.39"/>
    <n v="-126621.37599999999"/>
    <n v="-40120"/>
    <n v="-40290"/>
    <n v="-34490"/>
    <n v="-241521.37599999999"/>
    <n v="-147225.98599999998"/>
    <n v="-1.5613275049819506"/>
    <n v="1"/>
    <x v="0"/>
  </r>
  <r>
    <x v="0"/>
    <x v="8"/>
    <x v="2"/>
    <n v="257945.24"/>
    <n v="-169093.88999999998"/>
    <n v="-22170"/>
    <n v="-42270"/>
    <n v="-63100"/>
    <n v="-296633.89"/>
    <n v="-38688.650000000023"/>
    <n v="-0.14998784238080928"/>
    <n v="1"/>
    <x v="0"/>
  </r>
  <r>
    <x v="0"/>
    <x v="0"/>
    <x v="3"/>
    <n v="238919.14199999999"/>
    <n v="-164985.15599999999"/>
    <n v="-13110"/>
    <n v="-81970"/>
    <n v="-64700"/>
    <n v="-324765.15599999996"/>
    <n v="-85846.013999999966"/>
    <n v="-0.35930990410136315"/>
    <n v="1"/>
    <x v="0"/>
  </r>
  <r>
    <x v="0"/>
    <x v="1"/>
    <x v="0"/>
    <n v="108222.65999999999"/>
    <n v="-55259.798999999999"/>
    <n v="-45010"/>
    <n v="-30340"/>
    <n v="-48780"/>
    <n v="-179389.799"/>
    <n v="-71167.13900000001"/>
    <n v="-0.6575992403069747"/>
    <n v="1"/>
    <x v="0"/>
  </r>
  <r>
    <x v="0"/>
    <x v="9"/>
    <x v="1"/>
    <n v="637030.68799999997"/>
    <n v="-344860.01899999997"/>
    <n v="-38700"/>
    <n v="-80930"/>
    <n v="-86050"/>
    <n v="-550540.01899999997"/>
    <n v="86490.668999999994"/>
    <n v="0.13577158939005463"/>
    <n v="1"/>
    <x v="0"/>
  </r>
  <r>
    <x v="0"/>
    <x v="2"/>
    <x v="2"/>
    <n v="245350.413"/>
    <n v="-142661.10599999997"/>
    <n v="-99810"/>
    <n v="-51630"/>
    <n v="-102110"/>
    <n v="-396211.10599999997"/>
    <n v="-150860.69299999997"/>
    <n v="-0.61487849625099256"/>
    <n v="1"/>
    <x v="0"/>
  </r>
  <r>
    <x v="0"/>
    <x v="3"/>
    <x v="3"/>
    <n v="82219.857999999993"/>
    <n v="-87055.457999999999"/>
    <n v="-26730"/>
    <n v="-70740"/>
    <n v="-51420"/>
    <n v="-235945.45799999998"/>
    <n v="-153725.59999999998"/>
    <n v="-1.8696894368268064"/>
    <n v="1"/>
    <x v="0"/>
  </r>
  <r>
    <x v="0"/>
    <x v="4"/>
    <x v="0"/>
    <n v="474317.80899999995"/>
    <n v="-391360.25599999994"/>
    <n v="-108000"/>
    <n v="-53520"/>
    <n v="-54400"/>
    <n v="-607280.25599999994"/>
    <n v="-132962.44699999999"/>
    <n v="-0.28032353935924004"/>
    <n v="1"/>
    <x v="0"/>
  </r>
  <r>
    <x v="0"/>
    <x v="5"/>
    <x v="0"/>
    <n v="210148.11300000001"/>
    <n v="-188298.796"/>
    <n v="-72060"/>
    <n v="-29160"/>
    <n v="-45740"/>
    <n v="-335258.79599999997"/>
    <n v="-125110.68299999996"/>
    <n v="-0.59534526013088662"/>
    <n v="1"/>
    <x v="0"/>
  </r>
  <r>
    <x v="0"/>
    <x v="6"/>
    <x v="1"/>
    <n v="896050.04999999993"/>
    <n v="-601116.005"/>
    <n v="-67180"/>
    <n v="-29380"/>
    <n v="-46900"/>
    <n v="-744576.005"/>
    <n v="151474.04499999993"/>
    <n v="0.16904641096778014"/>
    <n v="1"/>
    <x v="0"/>
  </r>
  <r>
    <x v="0"/>
    <x v="11"/>
    <x v="2"/>
    <n v="25872.195999999996"/>
    <n v="-10501.308999999999"/>
    <n v="-58710"/>
    <n v="-95210"/>
    <n v="-106490"/>
    <n v="-270911.30900000001"/>
    <n v="-245039.11300000001"/>
    <n v="-9.4711370074654671"/>
    <n v="1"/>
    <x v="0"/>
  </r>
  <r>
    <x v="0"/>
    <x v="12"/>
    <x v="0"/>
    <n v="92218.72099999999"/>
    <n v="-53815.733999999997"/>
    <n v="-45920"/>
    <n v="-96950"/>
    <n v="-82530"/>
    <n v="-279215.734"/>
    <n v="-186997.01300000001"/>
    <n v="-2.027755438074228"/>
    <n v="1"/>
    <x v="0"/>
  </r>
  <r>
    <x v="0"/>
    <x v="7"/>
    <x v="1"/>
    <n v="171086.20899999997"/>
    <n v="-108961.594"/>
    <n v="-48670"/>
    <n v="-35110"/>
    <n v="-50020"/>
    <n v="-242761.59399999998"/>
    <n v="-71675.385000000009"/>
    <n v="-0.41894308967942601"/>
    <n v="1"/>
    <x v="0"/>
  </r>
  <r>
    <x v="0"/>
    <x v="16"/>
    <x v="2"/>
    <n v="4066.5659999999998"/>
    <n v="-5095.1040000000003"/>
    <n v="-24720"/>
    <n v="-98330"/>
    <n v="-21470"/>
    <n v="-149615.10399999999"/>
    <n v="-145548.538"/>
    <n v="-35.791510084921775"/>
    <n v="1"/>
    <x v="0"/>
  </r>
  <r>
    <x v="0"/>
    <x v="13"/>
    <x v="0"/>
    <n v="168139.09699999998"/>
    <n v="-62737.548999999999"/>
    <n v="-67410"/>
    <n v="-40390"/>
    <n v="-104590"/>
    <n v="-275127.549"/>
    <n v="-106988.45200000002"/>
    <n v="-0.63630918631613698"/>
    <n v="1"/>
    <x v="0"/>
  </r>
  <r>
    <x v="0"/>
    <x v="14"/>
    <x v="1"/>
    <n v="1220863.679"/>
    <n v="-362340.70600000001"/>
    <n v="-60610"/>
    <n v="-99710"/>
    <n v="-75460"/>
    <n v="-598120.70600000001"/>
    <n v="622742.973"/>
    <n v="0.51008395426267739"/>
    <n v="1"/>
    <x v="0"/>
  </r>
  <r>
    <x v="0"/>
    <x v="8"/>
    <x v="2"/>
    <n v="38260.228999999999"/>
    <n v="-75780.634999999995"/>
    <n v="-88280"/>
    <n v="-101210"/>
    <n v="-48040"/>
    <n v="-313310.63500000001"/>
    <n v="-275050.40600000002"/>
    <n v="-7.1889377870686557"/>
    <n v="1"/>
    <x v="0"/>
  </r>
  <r>
    <x v="0"/>
    <x v="0"/>
    <x v="0"/>
    <n v="64338.315999999999"/>
    <n v="-53472.712999999996"/>
    <n v="-50000"/>
    <n v="-17550"/>
    <n v="-78450"/>
    <n v="-199472.71299999999"/>
    <n v="-135134.397"/>
    <n v="-2.1003719929505147"/>
    <n v="1"/>
    <x v="0"/>
  </r>
  <r>
    <x v="0"/>
    <x v="3"/>
    <x v="0"/>
    <n v="136977.03599999999"/>
    <n v="-213041.34600000002"/>
    <n v="-97620"/>
    <n v="-56760"/>
    <n v="-99770"/>
    <n v="-467191.34600000002"/>
    <n v="-330214.31000000006"/>
    <n v="-2.4107275178592715"/>
    <n v="1"/>
    <x v="0"/>
  </r>
  <r>
    <x v="0"/>
    <x v="5"/>
    <x v="0"/>
    <n v="51836.035999999993"/>
    <n v="-111381.39599999999"/>
    <n v="-99800"/>
    <n v="-48860"/>
    <n v="-66930"/>
    <n v="-326971.39600000001"/>
    <n v="-275135.35999999999"/>
    <n v="-5.3078009282962926"/>
    <n v="1"/>
    <x v="0"/>
  </r>
  <r>
    <x v="0"/>
    <x v="6"/>
    <x v="0"/>
    <n v="72364.00499999999"/>
    <n v="-51319.618000000002"/>
    <n v="-38150"/>
    <n v="-91730"/>
    <n v="-41480"/>
    <n v="-222679.61800000002"/>
    <n v="-150315.61300000001"/>
    <n v="-2.0772152259953001"/>
    <n v="1"/>
    <x v="0"/>
  </r>
  <r>
    <x v="0"/>
    <x v="11"/>
    <x v="0"/>
    <n v="147816.67599999998"/>
    <n v="-153163.50699999998"/>
    <n v="-35220"/>
    <n v="-69180"/>
    <n v="-34090"/>
    <n v="-291653.50699999998"/>
    <n v="-143836.83100000001"/>
    <n v="-0.97307580506004632"/>
    <n v="1"/>
    <x v="0"/>
  </r>
  <r>
    <x v="0"/>
    <x v="13"/>
    <x v="0"/>
    <n v="12238.540999999999"/>
    <n v="-60177.599999999999"/>
    <n v="-17190"/>
    <n v="-76610"/>
    <n v="-102580"/>
    <n v="-256557.6"/>
    <n v="-244319.05900000001"/>
    <n v="-19.963087021565727"/>
    <n v="1"/>
    <x v="0"/>
  </r>
  <r>
    <x v="0"/>
    <x v="8"/>
    <x v="0"/>
    <n v="7735.42"/>
    <n v="-12044.514999999999"/>
    <n v="-70410"/>
    <n v="-107690"/>
    <n v="-61950"/>
    <n v="-252094.51500000001"/>
    <n v="-244359.095"/>
    <n v="-31.589635081223772"/>
    <n v="1"/>
    <x v="0"/>
  </r>
  <r>
    <x v="0"/>
    <x v="3"/>
    <x v="0"/>
    <n v="346841.04700000002"/>
    <n v="-69473.739999999991"/>
    <n v="-15180"/>
    <n v="-98270"/>
    <n v="-30870"/>
    <n v="-213793.74"/>
    <n v="133047.30700000003"/>
    <n v="0.38359735144035595"/>
    <n v="1"/>
    <x v="0"/>
  </r>
  <r>
    <x v="0"/>
    <x v="2"/>
    <x v="0"/>
    <n v="3213.6369999999997"/>
    <n v="-4663.1129999999994"/>
    <n v="-18540"/>
    <n v="-57100"/>
    <n v="-76670"/>
    <n v="-156973.11300000001"/>
    <n v="-153759.47600000002"/>
    <n v="-47.845937795712473"/>
    <n v="1"/>
    <x v="0"/>
  </r>
  <r>
    <x v="0"/>
    <x v="6"/>
    <x v="0"/>
    <n v="15478.259999999998"/>
    <n v="-35304.639999999992"/>
    <n v="-78440"/>
    <n v="-23450"/>
    <n v="-66440"/>
    <n v="-203634.63999999998"/>
    <n v="-188156.37999999998"/>
    <n v="-12.1561713009085"/>
    <n v="1"/>
    <x v="0"/>
  </r>
  <r>
    <x v="0"/>
    <x v="12"/>
    <x v="0"/>
    <n v="1773.625"/>
    <n v="-2703.5749999999998"/>
    <n v="-78610"/>
    <n v="-96080"/>
    <n v="-81900"/>
    <n v="-259293.57500000001"/>
    <n v="-257519.95"/>
    <n v="-145.19413630276975"/>
    <n v="1"/>
    <x v="0"/>
  </r>
  <r>
    <x v="0"/>
    <x v="8"/>
    <x v="0"/>
    <n v="35306.676999999996"/>
    <n v="-23064.901999999998"/>
    <n v="-15530"/>
    <n v="-107700"/>
    <n v="-89350"/>
    <n v="-235644.902"/>
    <n v="-200338.22500000001"/>
    <n v="-5.6742305428517117"/>
    <n v="1"/>
    <x v="0"/>
  </r>
  <r>
    <x v="0"/>
    <x v="0"/>
    <x v="0"/>
    <n v="142975.10499999998"/>
    <n v="-75658.365999999995"/>
    <n v="-104390"/>
    <n v="-69570"/>
    <n v="-46480"/>
    <n v="-296098.36599999998"/>
    <n v="-153123.261"/>
    <n v="-1.0709784825826847"/>
    <n v="1"/>
    <x v="0"/>
  </r>
  <r>
    <x v="0"/>
    <x v="10"/>
    <x v="0"/>
    <n v="298480.54599999997"/>
    <n v="-50176.483"/>
    <n v="-101340"/>
    <n v="-67450"/>
    <n v="-56480"/>
    <n v="-275446.48300000001"/>
    <n v="23034.062999999966"/>
    <n v="7.717106963480283E-2"/>
    <n v="1"/>
    <x v="0"/>
  </r>
  <r>
    <x v="0"/>
    <x v="1"/>
    <x v="0"/>
    <n v="104406.708"/>
    <n v="-66535.966"/>
    <n v="-30070"/>
    <n v="-55310"/>
    <n v="-102730"/>
    <n v="-254645.96600000001"/>
    <n v="-150239.25800000003"/>
    <n v="-1.4389808938329904"/>
    <n v="1"/>
    <x v="0"/>
  </r>
  <r>
    <x v="0"/>
    <x v="2"/>
    <x v="0"/>
    <n v="877926.23100000003"/>
    <n v="-1046359.1949999999"/>
    <n v="-13710"/>
    <n v="-28600"/>
    <n v="-103440"/>
    <n v="-1192109.1949999998"/>
    <n v="-314182.9639999998"/>
    <n v="-0.35786943470424659"/>
    <n v="1"/>
    <x v="0"/>
  </r>
  <r>
    <x v="0"/>
    <x v="3"/>
    <x v="0"/>
    <n v="220875.40999999997"/>
    <n v="-123667.236"/>
    <n v="-66390"/>
    <n v="-20470"/>
    <n v="-92600"/>
    <n v="-303127.23600000003"/>
    <n v="-82251.826000000059"/>
    <n v="-0.37239014519542973"/>
    <n v="1"/>
    <x v="0"/>
  </r>
  <r>
    <x v="0"/>
    <x v="4"/>
    <x v="0"/>
    <n v="1051508.388"/>
    <n v="-384992.66399999999"/>
    <n v="-73750"/>
    <n v="-52890"/>
    <n v="-13300"/>
    <n v="-524932.66399999999"/>
    <n v="526575.72400000005"/>
    <n v="0.50078128715792991"/>
    <n v="1"/>
    <x v="0"/>
  </r>
  <r>
    <x v="0"/>
    <x v="5"/>
    <x v="0"/>
    <n v="128054.36699999998"/>
    <n v="-158117.17599999998"/>
    <n v="-70200"/>
    <n v="-26560"/>
    <n v="-75250"/>
    <n v="-330127.17599999998"/>
    <n v="-202072.80900000001"/>
    <n v="-1.5780235671306706"/>
    <n v="1"/>
    <x v="0"/>
  </r>
  <r>
    <x v="0"/>
    <x v="6"/>
    <x v="0"/>
    <n v="414295.28700000001"/>
    <n v="-449935.11499999993"/>
    <n v="-61010"/>
    <n v="-14850"/>
    <n v="-38090"/>
    <n v="-563885.11499999999"/>
    <n v="-149589.82799999998"/>
    <n v="-0.3610705520770261"/>
    <n v="1"/>
    <x v="0"/>
  </r>
  <r>
    <x v="0"/>
    <x v="15"/>
    <x v="0"/>
    <n v="146338.514"/>
    <n v="-302818.81699999998"/>
    <n v="-93800"/>
    <n v="-38220"/>
    <n v="-99280"/>
    <n v="-534118.81700000004"/>
    <n v="-387780.30300000007"/>
    <n v="-2.6498854771752027"/>
    <n v="1"/>
    <x v="0"/>
  </r>
  <r>
    <x v="0"/>
    <x v="7"/>
    <x v="0"/>
    <n v="49739.256000000001"/>
    <n v="-24170.915999999997"/>
    <n v="-52680"/>
    <n v="-65650"/>
    <n v="-89840"/>
    <n v="-232340.916"/>
    <n v="-182601.66"/>
    <n v="-3.671177952480833"/>
    <n v="1"/>
    <x v="0"/>
  </r>
  <r>
    <x v="0"/>
    <x v="13"/>
    <x v="0"/>
    <n v="219509.48599999998"/>
    <n v="-237188.28"/>
    <n v="-38360"/>
    <n v="-53440"/>
    <n v="-64750"/>
    <n v="-393738.28"/>
    <n v="-174228.79400000005"/>
    <n v="-0.79371874616844607"/>
    <n v="1"/>
    <x v="0"/>
  </r>
  <r>
    <x v="0"/>
    <x v="2"/>
    <x v="0"/>
    <n v="38006.898999999998"/>
    <n v="-7189.0280000000002"/>
    <n v="-63000"/>
    <n v="-70280"/>
    <n v="-30020"/>
    <n v="-170489.02799999999"/>
    <n v="-132482.12899999999"/>
    <n v="-3.4857389707063446"/>
    <n v="1"/>
    <x v="0"/>
  </r>
  <r>
    <x v="0"/>
    <x v="9"/>
    <x v="0"/>
    <n v="544263.755"/>
    <n v="-272847.12"/>
    <n v="-27730"/>
    <n v="-32570"/>
    <n v="-12450"/>
    <n v="-345597.12"/>
    <n v="198666.63500000001"/>
    <n v="0.36501904301894955"/>
    <n v="1"/>
    <x v="0"/>
  </r>
  <r>
    <x v="0"/>
    <x v="8"/>
    <x v="0"/>
    <n v="1006823.0619999999"/>
    <n v="-126605.12899999999"/>
    <n v="-87480"/>
    <n v="-38690"/>
    <n v="-26610"/>
    <n v="-279385.12899999996"/>
    <n v="727437.93299999996"/>
    <n v="0.72250821465589354"/>
    <n v="1"/>
    <x v="0"/>
  </r>
  <r>
    <x v="0"/>
    <x v="2"/>
    <x v="1"/>
    <n v="162445.39499999999"/>
    <n v="-37229.836000000003"/>
    <n v="-67240"/>
    <n v="-85250"/>
    <n v="-37550"/>
    <n v="-227269.83600000001"/>
    <n v="-64824.441000000021"/>
    <n v="-0.3990537312553552"/>
    <n v="1"/>
    <x v="0"/>
  </r>
  <r>
    <x v="0"/>
    <x v="4"/>
    <x v="2"/>
    <n v="1959976.8019999997"/>
    <n v="-332202.66799999995"/>
    <n v="-19640"/>
    <n v="-93600"/>
    <n v="-54560"/>
    <n v="-500002.66799999995"/>
    <n v="1459974.1339999996"/>
    <n v="0.74489357859246741"/>
    <n v="1"/>
    <x v="0"/>
  </r>
  <r>
    <x v="0"/>
    <x v="6"/>
    <x v="0"/>
    <n v="377680.14199999999"/>
    <n v="-118127.807"/>
    <n v="-58520"/>
    <n v="-15250"/>
    <n v="-104380"/>
    <n v="-296277.80700000003"/>
    <n v="81402.334999999963"/>
    <n v="0.21553247297815295"/>
    <n v="1"/>
    <x v="0"/>
  </r>
  <r>
    <x v="0"/>
    <x v="12"/>
    <x v="0"/>
    <n v="407046.234"/>
    <n v="-90404.404999999984"/>
    <n v="-29080"/>
    <n v="-42910"/>
    <n v="-29270"/>
    <n v="-191664.40499999997"/>
    <n v="215381.82900000003"/>
    <n v="0.52913357503265845"/>
    <n v="1"/>
    <x v="0"/>
  </r>
  <r>
    <x v="0"/>
    <x v="8"/>
    <x v="0"/>
    <n v="1598967.9019999998"/>
    <n v="-1862683.34"/>
    <n v="-83480"/>
    <n v="-101300"/>
    <n v="-59410"/>
    <n v="-2106873.34"/>
    <n v="-507905.43800000008"/>
    <n v="-0.31764579974664192"/>
    <n v="1"/>
    <x v="0"/>
  </r>
  <r>
    <x v="0"/>
    <x v="0"/>
    <x v="0"/>
    <n v="1210975.7590000001"/>
    <n v="-1305559.9829999998"/>
    <n v="-44920"/>
    <n v="-71030"/>
    <n v="-12850"/>
    <n v="-1434359.9829999998"/>
    <n v="-223384.2239999997"/>
    <n v="-0.18446630524170524"/>
    <n v="1"/>
    <x v="0"/>
  </r>
  <r>
    <x v="0"/>
    <x v="10"/>
    <x v="0"/>
    <n v="2273753.622"/>
    <n v="-738959.70399999991"/>
    <n v="-29380"/>
    <n v="-61690"/>
    <n v="-62310"/>
    <n v="-892339.70399999991"/>
    <n v="1381413.9180000001"/>
    <n v="0.60754775919165094"/>
    <n v="1"/>
    <x v="0"/>
  </r>
  <r>
    <x v="0"/>
    <x v="1"/>
    <x v="1"/>
    <n v="2176371.9109999998"/>
    <n v="-1212031.618"/>
    <n v="-65760"/>
    <n v="-76850"/>
    <n v="-39810"/>
    <n v="-1394451.618"/>
    <n v="781920.29299999983"/>
    <n v="0.35927696412913313"/>
    <n v="1"/>
    <x v="0"/>
  </r>
  <r>
    <x v="0"/>
    <x v="9"/>
    <x v="2"/>
    <n v="9079899.0519999992"/>
    <n v="-4688800.8719999995"/>
    <n v="-94960"/>
    <n v="-37120"/>
    <n v="-66820"/>
    <n v="-4887700.8719999995"/>
    <n v="4192198.1799999997"/>
    <n v="0.4617009678182048"/>
    <n v="1"/>
    <x v="0"/>
  </r>
  <r>
    <x v="0"/>
    <x v="2"/>
    <x v="0"/>
    <n v="5464435.4099999992"/>
    <n v="-2127690.4529999997"/>
    <n v="-103310"/>
    <n v="-20940"/>
    <n v="-39120"/>
    <n v="-2291060.4529999997"/>
    <n v="3173374.9569999995"/>
    <n v="0.58073244880755204"/>
    <n v="1"/>
    <x v="0"/>
  </r>
  <r>
    <x v="0"/>
    <x v="4"/>
    <x v="0"/>
    <n v="4998573.5029999996"/>
    <n v="-2420154.0719999997"/>
    <n v="-71140"/>
    <n v="-85610"/>
    <n v="-39260"/>
    <n v="-2616164.0719999997"/>
    <n v="2382409.4309999999"/>
    <n v="0.47661786499091119"/>
    <n v="1"/>
    <x v="0"/>
  </r>
  <r>
    <x v="0"/>
    <x v="5"/>
    <x v="0"/>
    <n v="37768.289999999994"/>
    <n v="-36151.129000000001"/>
    <n v="-71070"/>
    <n v="-72820"/>
    <n v="-67780"/>
    <n v="-247821.12900000002"/>
    <n v="-210052.83900000004"/>
    <n v="-5.561618993075939"/>
    <n v="1"/>
    <x v="0"/>
  </r>
  <r>
    <x v="0"/>
    <x v="6"/>
    <x v="1"/>
    <n v="1943846.051"/>
    <n v="-1564081.3930000002"/>
    <n v="-92030"/>
    <n v="-85690"/>
    <n v="-71630"/>
    <n v="-1813431.3930000002"/>
    <n v="130414.65799999982"/>
    <n v="6.7091042489146088E-2"/>
    <n v="1"/>
    <x v="0"/>
  </r>
  <r>
    <x v="0"/>
    <x v="11"/>
    <x v="2"/>
    <n v="3126738.125"/>
    <n v="-3704431.2969999998"/>
    <n v="-99390"/>
    <n v="-81370"/>
    <n v="-106040"/>
    <n v="-3991231.2969999998"/>
    <n v="-864493.17199999979"/>
    <n v="-0.27648403461994431"/>
    <n v="1"/>
    <x v="0"/>
  </r>
  <r>
    <x v="0"/>
    <x v="7"/>
    <x v="0"/>
    <n v="3127383.7629999998"/>
    <n v="-948149.25099999993"/>
    <n v="-45450"/>
    <n v="-102750"/>
    <n v="-38050"/>
    <n v="-1134399.2509999999"/>
    <n v="1992984.5119999999"/>
    <n v="0.63726893244729044"/>
    <n v="1"/>
    <x v="0"/>
  </r>
  <r>
    <x v="0"/>
    <x v="8"/>
    <x v="0"/>
    <n v="29383.738999999994"/>
    <n v="-2877.6089999999999"/>
    <n v="-26690"/>
    <n v="-14780"/>
    <n v="-98780"/>
    <n v="-143127.609"/>
    <n v="-113743.87"/>
    <n v="-3.8709801363264225"/>
    <n v="1"/>
    <x v="0"/>
  </r>
  <r>
    <x v="0"/>
    <x v="0"/>
    <x v="1"/>
    <n v="74445.125999999989"/>
    <n v="-11469.226999999999"/>
    <n v="-53110"/>
    <n v="-45730"/>
    <n v="-52050"/>
    <n v="-162359.22700000001"/>
    <n v="-87914.101000000024"/>
    <n v="-1.1809248734430249"/>
    <n v="1"/>
    <x v="0"/>
  </r>
  <r>
    <x v="0"/>
    <x v="10"/>
    <x v="2"/>
    <n v="172678.37299999999"/>
    <n v="-19825.154999999999"/>
    <n v="-63530"/>
    <n v="-48550"/>
    <n v="-61080"/>
    <n v="-192985.155"/>
    <n v="-20306.782000000007"/>
    <n v="-0.11759887267411309"/>
    <n v="1"/>
    <x v="0"/>
  </r>
  <r>
    <x v="0"/>
    <x v="3"/>
    <x v="0"/>
    <n v="146623.533"/>
    <n v="-13105.595999999998"/>
    <n v="-28840"/>
    <n v="-30140"/>
    <n v="-74410"/>
    <n v="-146495.59599999999"/>
    <n v="127.93700000000536"/>
    <n v="8.725543395547927E-4"/>
    <n v="1"/>
    <x v="0"/>
  </r>
  <r>
    <x v="0"/>
    <x v="6"/>
    <x v="0"/>
    <n v="27978.37"/>
    <n v="-2475.2489999999998"/>
    <n v="-86450"/>
    <n v="-96540"/>
    <n v="-29600"/>
    <n v="-215065.24900000001"/>
    <n v="-187086.87900000002"/>
    <n v="-6.6868398337715895"/>
    <n v="1"/>
    <x v="0"/>
  </r>
  <r>
    <x v="0"/>
    <x v="12"/>
    <x v="1"/>
    <n v="3639.5099999999998"/>
    <n v="-931.31499999999994"/>
    <n v="-79720"/>
    <n v="-69370"/>
    <n v="-44210"/>
    <n v="-194231.315"/>
    <n v="-190591.80499999999"/>
    <n v="-52.367435451475615"/>
    <n v="1"/>
    <x v="0"/>
  </r>
  <r>
    <x v="0"/>
    <x v="16"/>
    <x v="0"/>
    <n v="12486.508999999998"/>
    <n v="-1193.6399999999999"/>
    <n v="-97210"/>
    <n v="-30330"/>
    <n v="-80130"/>
    <n v="-208863.64"/>
    <n v="-196377.13100000002"/>
    <n v="-15.72714447248627"/>
    <n v="1"/>
    <x v="0"/>
  </r>
  <r>
    <x v="0"/>
    <x v="13"/>
    <x v="1"/>
    <n v="29247.791999999998"/>
    <n v="-17566.933999999997"/>
    <n v="-57610"/>
    <n v="-105520"/>
    <n v="-51370"/>
    <n v="-232066.93400000001"/>
    <n v="-202819.14200000002"/>
    <n v="-6.9345112273774392"/>
    <n v="1"/>
    <x v="0"/>
  </r>
  <r>
    <x v="0"/>
    <x v="8"/>
    <x v="2"/>
    <n v="177013.57800000001"/>
    <n v="-29925.503999999997"/>
    <n v="-26520"/>
    <n v="-54180"/>
    <n v="-41460"/>
    <n v="-152085.50399999999"/>
    <n v="24928.074000000022"/>
    <n v="0.14082577326356299"/>
    <n v="1"/>
    <x v="0"/>
  </r>
  <r>
    <x v="0"/>
    <x v="9"/>
    <x v="3"/>
    <n v="353544.821"/>
    <n v="-83932.183999999994"/>
    <n v="-22920"/>
    <n v="-12410"/>
    <n v="-72000"/>
    <n v="-191262.18400000001"/>
    <n v="162282.63699999999"/>
    <n v="0.45901573820536884"/>
    <n v="1"/>
    <x v="0"/>
  </r>
  <r>
    <x v="0"/>
    <x v="11"/>
    <x v="0"/>
    <n v="170969.49799999999"/>
    <n v="-41966.091999999997"/>
    <n v="-76030"/>
    <n v="-75460"/>
    <n v="-21220"/>
    <n v="-214676.092"/>
    <n v="-43706.594000000012"/>
    <n v="-0.25563971650662515"/>
    <n v="1"/>
    <x v="0"/>
  </r>
  <r>
    <x v="0"/>
    <x v="8"/>
    <x v="1"/>
    <n v="157314.75199999998"/>
    <n v="-91121.652999999991"/>
    <n v="-91670"/>
    <n v="-80800"/>
    <n v="-49260"/>
    <n v="-312851.65299999999"/>
    <n v="-155536.90100000001"/>
    <n v="-0.98869876488124919"/>
    <n v="1"/>
    <x v="0"/>
  </r>
  <r>
    <x v="0"/>
    <x v="0"/>
    <x v="2"/>
    <n v="49902.411999999997"/>
    <n v="-25528.811000000002"/>
    <n v="-23230"/>
    <n v="-58550"/>
    <n v="-71230"/>
    <n v="-178538.81099999999"/>
    <n v="-128636.39899999999"/>
    <n v="-2.5777591471931256"/>
    <n v="1"/>
    <x v="0"/>
  </r>
  <r>
    <x v="0"/>
    <x v="1"/>
    <x v="3"/>
    <n v="166297.71900000001"/>
    <n v="-45755.016999999993"/>
    <n v="-56050"/>
    <n v="-45210"/>
    <n v="-100300"/>
    <n v="-247315.01699999999"/>
    <n v="-81017.297999999981"/>
    <n v="-0.48718225654075253"/>
    <n v="1"/>
    <x v="0"/>
  </r>
  <r>
    <x v="0"/>
    <x v="9"/>
    <x v="0"/>
    <n v="4412728.6490000002"/>
    <n v="-1125098.9469999999"/>
    <n v="-69330"/>
    <n v="-30790"/>
    <n v="-38650"/>
    <n v="-1263868.9469999999"/>
    <n v="3148859.7020000005"/>
    <n v="0.71358561843896429"/>
    <n v="1"/>
    <x v="0"/>
  </r>
  <r>
    <x v="0"/>
    <x v="2"/>
    <x v="1"/>
    <n v="209111.27299999999"/>
    <n v="-47052.046999999999"/>
    <n v="-40840"/>
    <n v="-32870"/>
    <n v="-53600"/>
    <n v="-174362.04699999999"/>
    <n v="34749.225999999995"/>
    <n v="0.16617576614341589"/>
    <n v="1"/>
    <x v="0"/>
  </r>
  <r>
    <x v="0"/>
    <x v="3"/>
    <x v="2"/>
    <n v="702076.96299999999"/>
    <n v="-288717.17"/>
    <n v="-97800"/>
    <n v="-39520"/>
    <n v="-48890"/>
    <n v="-474927.17"/>
    <n v="227149.79300000001"/>
    <n v="0.32353973277998016"/>
    <n v="1"/>
    <x v="0"/>
  </r>
  <r>
    <x v="0"/>
    <x v="4"/>
    <x v="3"/>
    <n v="1063830.1939999999"/>
    <n v="-270290.55199999997"/>
    <n v="-26500"/>
    <n v="-108520"/>
    <n v="-38880"/>
    <n v="-444190.55199999997"/>
    <n v="619639.64199999999"/>
    <n v="0.58246104077019645"/>
    <n v="1"/>
    <x v="0"/>
  </r>
  <r>
    <x v="0"/>
    <x v="5"/>
    <x v="0"/>
    <n v="26174.75"/>
    <n v="-13745.942000000001"/>
    <n v="-67500"/>
    <n v="-75590"/>
    <n v="-83160"/>
    <n v="-239995.94200000001"/>
    <n v="-213821.19200000001"/>
    <n v="-8.1689869817285743"/>
    <n v="1"/>
    <x v="0"/>
  </r>
  <r>
    <x v="0"/>
    <x v="6"/>
    <x v="1"/>
    <n v="102273.024"/>
    <n v="-33079.892999999996"/>
    <n v="-19700"/>
    <n v="-46180"/>
    <n v="-58580"/>
    <n v="-157539.89299999998"/>
    <n v="-55266.868999999977"/>
    <n v="-0.54038559571681355"/>
    <n v="1"/>
    <x v="0"/>
  </r>
  <r>
    <x v="0"/>
    <x v="11"/>
    <x v="2"/>
    <n v="159667.73899999997"/>
    <n v="-53702.235999999997"/>
    <n v="-101550"/>
    <n v="-102860"/>
    <n v="-100710"/>
    <n v="-358822.23599999998"/>
    <n v="-199154.497"/>
    <n v="-1.2473058004535282"/>
    <n v="1"/>
    <x v="0"/>
  </r>
  <r>
    <x v="0"/>
    <x v="12"/>
    <x v="3"/>
    <n v="119851.64099999999"/>
    <n v="-24744.510000000002"/>
    <n v="-97500"/>
    <n v="-33200"/>
    <n v="-80040"/>
    <n v="-235484.51"/>
    <n v="-115632.86900000002"/>
    <n v="-0.96480004808611697"/>
    <n v="1"/>
    <x v="0"/>
  </r>
  <r>
    <x v="0"/>
    <x v="13"/>
    <x v="0"/>
    <n v="48852.677999999993"/>
    <n v="-58900.456999999995"/>
    <n v="-59320"/>
    <n v="-104140"/>
    <n v="-14730"/>
    <n v="-237090.45699999999"/>
    <n v="-188237.77900000001"/>
    <n v="-3.8531721638678649"/>
    <n v="1"/>
    <x v="0"/>
  </r>
  <r>
    <x v="0"/>
    <x v="0"/>
    <x v="0"/>
    <n v="134904.75599999999"/>
    <n v="-40294.701999999997"/>
    <n v="-16220"/>
    <n v="-27750"/>
    <n v="-106150"/>
    <n v="-190414.70199999999"/>
    <n v="-55509.945999999996"/>
    <n v="-0.41147508542990135"/>
    <n v="1"/>
    <x v="0"/>
  </r>
  <r>
    <x v="0"/>
    <x v="9"/>
    <x v="1"/>
    <n v="1794433.7180000001"/>
    <n v="-150389.44199999998"/>
    <n v="-71420"/>
    <n v="-77460"/>
    <n v="-78380"/>
    <n v="-377649.44199999998"/>
    <n v="1416784.2760000001"/>
    <n v="0.7895439445816298"/>
    <n v="1"/>
    <x v="0"/>
  </r>
  <r>
    <x v="0"/>
    <x v="2"/>
    <x v="2"/>
    <n v="473829.05499999999"/>
    <n v="-29877.932000000001"/>
    <n v="-93060"/>
    <n v="-27770"/>
    <n v="-98100"/>
    <n v="-248807.932"/>
    <n v="225021.12299999999"/>
    <n v="0.47489937694935147"/>
    <n v="1"/>
    <x v="0"/>
  </r>
  <r>
    <x v="0"/>
    <x v="15"/>
    <x v="0"/>
    <n v="930339.85099999991"/>
    <n v="-161527.00899999999"/>
    <n v="-91600"/>
    <n v="-100470"/>
    <n v="-44140"/>
    <n v="-397737.00899999996"/>
    <n v="532602.84199999995"/>
    <n v="0.57248202517340085"/>
    <n v="1"/>
    <x v="0"/>
  </r>
  <r>
    <x v="0"/>
    <x v="12"/>
    <x v="1"/>
    <n v="69804.552999999985"/>
    <n v="-9811.9069999999992"/>
    <n v="-72290"/>
    <n v="-15170"/>
    <n v="-13690"/>
    <n v="-110961.90700000001"/>
    <n v="-41157.354000000021"/>
    <n v="-0.58960844574135485"/>
    <n v="1"/>
    <x v="0"/>
  </r>
  <r>
    <x v="0"/>
    <x v="9"/>
    <x v="2"/>
    <n v="205624.27899999998"/>
    <n v="-150743.65599999999"/>
    <n v="-78180"/>
    <n v="-24660"/>
    <n v="-104110"/>
    <n v="-357693.65599999996"/>
    <n v="-152069.37699999998"/>
    <n v="-0.73954971533298353"/>
    <n v="1"/>
    <x v="0"/>
  </r>
  <r>
    <x v="0"/>
    <x v="2"/>
    <x v="0"/>
    <n v="67880.441999999995"/>
    <n v="-54717.214999999997"/>
    <n v="-83280"/>
    <n v="-94270"/>
    <n v="-48480"/>
    <n v="-280747.21499999997"/>
    <n v="-212866.77299999999"/>
    <n v="-3.1359072912341968"/>
    <n v="1"/>
    <x v="0"/>
  </r>
  <r>
    <x v="0"/>
    <x v="3"/>
    <x v="1"/>
    <n v="15788.731"/>
    <n v="-41897.184000000001"/>
    <n v="-15350"/>
    <n v="-26470"/>
    <n v="-87890"/>
    <n v="-171607.18400000001"/>
    <n v="-155818.45300000001"/>
    <n v="-9.8689662266080802"/>
    <n v="1"/>
    <x v="0"/>
  </r>
  <r>
    <x v="0"/>
    <x v="11"/>
    <x v="2"/>
    <n v="33829.417999999998"/>
    <n v="-32922.519"/>
    <n v="-36840"/>
    <n v="-61770"/>
    <n v="-86340"/>
    <n v="-217872.519"/>
    <n v="-184043.101"/>
    <n v="-5.4403271436712277"/>
    <n v="1"/>
    <x v="0"/>
  </r>
  <r>
    <x v="0"/>
    <x v="12"/>
    <x v="0"/>
    <n v="24949.637999999995"/>
    <n v="-47287.582999999999"/>
    <n v="-72650"/>
    <n v="-92640"/>
    <n v="-47080"/>
    <n v="-259657.58299999998"/>
    <n v="-234707.94499999998"/>
    <n v="-9.4072685543573833"/>
    <n v="1"/>
    <x v="0"/>
  </r>
  <r>
    <x v="0"/>
    <x v="7"/>
    <x v="0"/>
    <n v="16811.563999999998"/>
    <n v="-19106.394999999997"/>
    <n v="-98620"/>
    <n v="-89110"/>
    <n v="-51210"/>
    <n v="-258046.39499999999"/>
    <n v="-241234.83100000001"/>
    <n v="-14.349339002605589"/>
    <n v="1"/>
    <x v="0"/>
  </r>
  <r>
    <x v="0"/>
    <x v="14"/>
    <x v="0"/>
    <n v="86489.864999999991"/>
    <n v="-28744.827999999998"/>
    <n v="-88840"/>
    <n v="-94010"/>
    <n v="-22740"/>
    <n v="-234334.82800000001"/>
    <n v="-147844.96300000002"/>
    <n v="-1.7093906089459157"/>
    <n v="1"/>
    <x v="0"/>
  </r>
  <r>
    <x v="0"/>
    <x v="10"/>
    <x v="0"/>
    <n v="397396.55199999997"/>
    <n v="-71598.645999999993"/>
    <n v="-71680"/>
    <n v="-36980"/>
    <n v="-34070"/>
    <n v="-214328.64600000001"/>
    <n v="183067.90599999996"/>
    <n v="0.46066807846888408"/>
    <n v="1"/>
    <x v="0"/>
  </r>
  <r>
    <x v="0"/>
    <x v="1"/>
    <x v="0"/>
    <n v="22807.498"/>
    <n v="-13347.404"/>
    <n v="-38890"/>
    <n v="-22010"/>
    <n v="-15810"/>
    <n v="-90057.403999999995"/>
    <n v="-67249.905999999988"/>
    <n v="-2.9485876092151795"/>
    <n v="1"/>
    <x v="0"/>
  </r>
  <r>
    <x v="0"/>
    <x v="3"/>
    <x v="0"/>
    <n v="21210.573999999997"/>
    <n v="-64495.668999999994"/>
    <n v="-21810"/>
    <n v="-32940"/>
    <n v="-69990"/>
    <n v="-189235.66899999999"/>
    <n v="-168025.095"/>
    <n v="-7.9217608632373659"/>
    <n v="1"/>
    <x v="0"/>
  </r>
  <r>
    <x v="0"/>
    <x v="13"/>
    <x v="0"/>
    <n v="44272.123"/>
    <n v="-283528.53200000001"/>
    <n v="-89320"/>
    <n v="-106820"/>
    <n v="-42240"/>
    <n v="-521908.53200000001"/>
    <n v="-477636.40899999999"/>
    <n v="-10.788649304213399"/>
    <n v="1"/>
    <x v="0"/>
  </r>
  <r>
    <x v="0"/>
    <x v="0"/>
    <x v="0"/>
    <n v="1329267.5409999997"/>
    <n v="-115713.33199999999"/>
    <n v="-42510"/>
    <n v="-31840"/>
    <n v="-95560"/>
    <n v="-285623.33199999999"/>
    <n v="1043644.2089999998"/>
    <n v="0.78512728010711275"/>
    <n v="1"/>
    <x v="0"/>
  </r>
  <r>
    <x v="0"/>
    <x v="10"/>
    <x v="0"/>
    <n v="3665803.1199999996"/>
    <n v="-349886.71199999994"/>
    <n v="-32070"/>
    <n v="-54790"/>
    <n v="-56330"/>
    <n v="-493076.71199999994"/>
    <n v="3172726.4079999998"/>
    <n v="0.86549285494633987"/>
    <n v="1"/>
    <x v="0"/>
  </r>
  <r>
    <x v="0"/>
    <x v="1"/>
    <x v="0"/>
    <n v="5532792.7340000002"/>
    <n v="-576940.30799999996"/>
    <n v="-87630"/>
    <n v="-51490"/>
    <n v="-108100"/>
    <n v="-824160.30799999996"/>
    <n v="4708632.426"/>
    <n v="0.8510408129089333"/>
    <n v="1"/>
    <x v="0"/>
  </r>
  <r>
    <x v="0"/>
    <x v="3"/>
    <x v="0"/>
    <n v="8579517.9609999992"/>
    <n v="-607760.69200000004"/>
    <n v="-33290"/>
    <n v="-59610"/>
    <n v="-77220"/>
    <n v="-777880.69200000004"/>
    <n v="7801637.2689999994"/>
    <n v="0.90933282084890787"/>
    <n v="1"/>
    <x v="0"/>
  </r>
  <r>
    <x v="0"/>
    <x v="5"/>
    <x v="0"/>
    <n v="1134234.22"/>
    <n v="-131675.39000000001"/>
    <n v="-95580"/>
    <n v="-74770"/>
    <n v="-12780"/>
    <n v="-314805.39"/>
    <n v="819428.83"/>
    <n v="0.72245116180677393"/>
    <n v="1"/>
    <x v="0"/>
  </r>
  <r>
    <x v="0"/>
    <x v="15"/>
    <x v="0"/>
    <n v="4553269.9589999998"/>
    <n v="-476969.22"/>
    <n v="-87610"/>
    <n v="-93940"/>
    <n v="-23550"/>
    <n v="-682069.22"/>
    <n v="3871200.7390000001"/>
    <n v="0.85020233235856779"/>
    <n v="1"/>
    <x v="0"/>
  </r>
  <r>
    <x v="0"/>
    <x v="12"/>
    <x v="0"/>
    <n v="1956570.77"/>
    <n v="-130025.60199999998"/>
    <n v="-33390"/>
    <n v="-16210"/>
    <n v="-14780"/>
    <n v="-194405.60199999998"/>
    <n v="1762165.1680000001"/>
    <n v="0.90063962674858933"/>
    <n v="1"/>
    <x v="0"/>
  </r>
  <r>
    <x v="0"/>
    <x v="16"/>
    <x v="0"/>
    <n v="4907.4480000000003"/>
    <n v="-2103.1079999999997"/>
    <n v="-88020"/>
    <n v="-63560"/>
    <n v="-30270"/>
    <n v="-183953.10800000001"/>
    <n v="-179045.66"/>
    <n v="-36.484474211443505"/>
    <n v="1"/>
    <x v="0"/>
  </r>
  <r>
    <x v="0"/>
    <x v="13"/>
    <x v="0"/>
    <n v="1004008.3619999998"/>
    <n v="-312897.09499999997"/>
    <n v="-106720"/>
    <n v="-76980"/>
    <n v="-82860"/>
    <n v="-579457.09499999997"/>
    <n v="424551.26699999988"/>
    <n v="0.42285630585216177"/>
    <n v="1"/>
    <x v="0"/>
  </r>
  <r>
    <x v="0"/>
    <x v="1"/>
    <x v="0"/>
    <n v="366332.58899999998"/>
    <n v="-59612.055999999997"/>
    <n v="-107340"/>
    <n v="-55880"/>
    <n v="-73160"/>
    <n v="-295992.05599999998"/>
    <n v="70340.532999999996"/>
    <n v="0.19201276411692655"/>
    <n v="1"/>
    <x v="0"/>
  </r>
  <r>
    <x v="0"/>
    <x v="3"/>
    <x v="0"/>
    <n v="204188.796"/>
    <n v="-96719.328999999998"/>
    <n v="-17420"/>
    <n v="-12720"/>
    <n v="-107320"/>
    <n v="-234179.329"/>
    <n v="-29990.532999999996"/>
    <n v="-0.14687648679803172"/>
    <n v="1"/>
    <x v="0"/>
  </r>
  <r>
    <x v="0"/>
    <x v="6"/>
    <x v="0"/>
    <n v="71864.59"/>
    <n v="-18518.828999999998"/>
    <n v="-28090"/>
    <n v="-87580"/>
    <n v="-94560"/>
    <n v="-228748.829"/>
    <n v="-156884.239"/>
    <n v="-2.183053420328426"/>
    <n v="1"/>
    <x v="0"/>
  </r>
  <r>
    <x v="0"/>
    <x v="13"/>
    <x v="0"/>
    <n v="6589.6949999999997"/>
    <n v="-16437.315999999999"/>
    <n v="-67910"/>
    <n v="-59670"/>
    <n v="-107910"/>
    <n v="-251927.31599999999"/>
    <n v="-245337.62099999998"/>
    <n v="-37.230497162615265"/>
    <n v="1"/>
    <x v="0"/>
  </r>
  <r>
    <x v="0"/>
    <x v="8"/>
    <x v="0"/>
    <n v="403117.87599999999"/>
    <n v="-271927.50199999998"/>
    <n v="-88460"/>
    <n v="-37550"/>
    <n v="-68320"/>
    <n v="-466257.50199999998"/>
    <n v="-63139.625999999989"/>
    <n v="-0.15662819676098907"/>
    <n v="1"/>
    <x v="0"/>
  </r>
  <r>
    <x v="0"/>
    <x v="0"/>
    <x v="0"/>
    <n v="174558.68499999997"/>
    <n v="-195414.31699999998"/>
    <n v="-93580"/>
    <n v="-97710"/>
    <n v="-74980"/>
    <n v="-461684.31699999998"/>
    <n v="-287125.63199999998"/>
    <n v="-1.6448659200199638"/>
    <n v="1"/>
    <x v="0"/>
  </r>
  <r>
    <x v="0"/>
    <x v="1"/>
    <x v="0"/>
    <n v="453044.85799999995"/>
    <n v="-226343.04000000001"/>
    <n v="-92640"/>
    <n v="-98050"/>
    <n v="-106680"/>
    <n v="-523713.04000000004"/>
    <n v="-70668.182000000088"/>
    <n v="-0.15598495546769917"/>
    <n v="1"/>
    <x v="0"/>
  </r>
  <r>
    <x v="0"/>
    <x v="9"/>
    <x v="0"/>
    <n v="1362212.075"/>
    <n v="-781567.22"/>
    <n v="-66850"/>
    <n v="-69100"/>
    <n v="-24850"/>
    <n v="-942367.22"/>
    <n v="419844.85499999998"/>
    <n v="0.30820814372828109"/>
    <n v="1"/>
    <x v="0"/>
  </r>
  <r>
    <x v="0"/>
    <x v="2"/>
    <x v="0"/>
    <n v="1380287.818"/>
    <n v="-743014.37"/>
    <n v="-55410"/>
    <n v="-49550"/>
    <n v="-30550"/>
    <n v="-878524.37"/>
    <n v="501763.44799999997"/>
    <n v="0.36352088416388528"/>
    <n v="1"/>
    <x v="0"/>
  </r>
  <r>
    <x v="0"/>
    <x v="3"/>
    <x v="0"/>
    <n v="274773.51999999996"/>
    <n v="-360964.66699999996"/>
    <n v="-41590"/>
    <n v="-69290"/>
    <n v="-66240"/>
    <n v="-538084.6669999999"/>
    <n v="-263311.14699999994"/>
    <n v="-0.95828428809297195"/>
    <n v="1"/>
    <x v="0"/>
  </r>
  <r>
    <x v="0"/>
    <x v="4"/>
    <x v="1"/>
    <n v="1730866.095"/>
    <n v="-879588.26899999985"/>
    <n v="-22660"/>
    <n v="-104380"/>
    <n v="-96790"/>
    <n v="-1103418.2689999999"/>
    <n v="627447.82600000012"/>
    <n v="0.36250512261608553"/>
    <n v="1"/>
    <x v="0"/>
  </r>
  <r>
    <x v="0"/>
    <x v="5"/>
    <x v="2"/>
    <n v="50074.87799999999"/>
    <n v="-84766.493000000002"/>
    <n v="-71800"/>
    <n v="-68510"/>
    <n v="-60010"/>
    <n v="-285086.49300000002"/>
    <n v="-235011.61500000002"/>
    <n v="-4.6932039454993797"/>
    <n v="1"/>
    <x v="0"/>
  </r>
  <r>
    <x v="0"/>
    <x v="6"/>
    <x v="0"/>
    <n v="565477.72399999993"/>
    <n v="-345910.88"/>
    <n v="-16310"/>
    <n v="-68140"/>
    <n v="-63490"/>
    <n v="-493850.88"/>
    <n v="71626.843999999925"/>
    <n v="0.12666607535542804"/>
    <n v="1"/>
    <x v="0"/>
  </r>
  <r>
    <x v="0"/>
    <x v="15"/>
    <x v="0"/>
    <n v="3983024.3739999998"/>
    <n v="-1368962.784"/>
    <n v="-31940"/>
    <n v="-32840"/>
    <n v="-95670"/>
    <n v="-1529412.784"/>
    <n v="2453611.59"/>
    <n v="0.61601721697121603"/>
    <n v="1"/>
    <x v="0"/>
  </r>
  <r>
    <x v="0"/>
    <x v="11"/>
    <x v="0"/>
    <n v="1487123.7219999998"/>
    <n v="-1057304.0590000001"/>
    <n v="-84430"/>
    <n v="-66480"/>
    <n v="-77880"/>
    <n v="-1286094.0590000001"/>
    <n v="201029.66299999971"/>
    <n v="0.135180187112905"/>
    <n v="1"/>
    <x v="0"/>
  </r>
  <r>
    <x v="0"/>
    <x v="12"/>
    <x v="0"/>
    <n v="314536.43900000001"/>
    <n v="-191387.742"/>
    <n v="-84790"/>
    <n v="-93740"/>
    <n v="-24280"/>
    <n v="-394197.74199999997"/>
    <n v="-79661.302999999956"/>
    <n v="-0.25326573688335025"/>
    <n v="1"/>
    <x v="0"/>
  </r>
  <r>
    <x v="0"/>
    <x v="7"/>
    <x v="0"/>
    <n v="171368.06399999998"/>
    <n v="-164048.91999999998"/>
    <n v="-37080"/>
    <n v="-49200"/>
    <n v="-77330"/>
    <n v="-327658.92"/>
    <n v="-156290.856"/>
    <n v="-0.91201856607308129"/>
    <n v="1"/>
    <x v="0"/>
  </r>
  <r>
    <x v="0"/>
    <x v="13"/>
    <x v="1"/>
    <n v="188778.00199999998"/>
    <n v="-491672.46099999995"/>
    <n v="-53390"/>
    <n v="-82060"/>
    <n v="-36820"/>
    <n v="-663942.46099999989"/>
    <n v="-475164.45899999992"/>
    <n v="-2.5170541798614861"/>
    <n v="1"/>
    <x v="0"/>
  </r>
  <r>
    <x v="0"/>
    <x v="8"/>
    <x v="2"/>
    <n v="4027313.5839999998"/>
    <n v="-2456812.8339999998"/>
    <n v="-68110"/>
    <n v="-53120"/>
    <n v="-17920"/>
    <n v="-2595962.8339999998"/>
    <n v="1431350.75"/>
    <n v="0.35541080180261425"/>
    <n v="1"/>
    <x v="0"/>
  </r>
  <r>
    <x v="0"/>
    <x v="0"/>
    <x v="0"/>
    <n v="1935000.1579999998"/>
    <n v="-1362430.5799999998"/>
    <n v="-101240"/>
    <n v="-73100"/>
    <n v="-52040"/>
    <n v="-1588810.5799999998"/>
    <n v="346189.57799999998"/>
    <n v="0.17890932802704196"/>
    <n v="1"/>
    <x v="0"/>
  </r>
  <r>
    <x v="0"/>
    <x v="10"/>
    <x v="0"/>
    <n v="193223.76499999998"/>
    <n v="-81489.758000000002"/>
    <n v="-48700"/>
    <n v="-49150"/>
    <n v="-88520"/>
    <n v="-267859.75800000003"/>
    <n v="-74635.993000000046"/>
    <n v="-0.38626714990260153"/>
    <n v="1"/>
    <x v="0"/>
  </r>
  <r>
    <x v="0"/>
    <x v="1"/>
    <x v="0"/>
    <n v="1412619.39"/>
    <n v="-671696.67599999998"/>
    <n v="-106910"/>
    <n v="-80040"/>
    <n v="-68530"/>
    <n v="-927176.67599999998"/>
    <n v="485442.71399999992"/>
    <n v="0.34364721129872072"/>
    <n v="1"/>
    <x v="0"/>
  </r>
  <r>
    <x v="0"/>
    <x v="2"/>
    <x v="1"/>
    <n v="6623261.2879999997"/>
    <n v="-2657671.4639999997"/>
    <n v="-87600"/>
    <n v="-70510"/>
    <n v="-52970"/>
    <n v="-2868751.4639999997"/>
    <n v="3754509.824"/>
    <n v="0.56686723665913752"/>
    <n v="1"/>
    <x v="0"/>
  </r>
  <r>
    <x v="0"/>
    <x v="3"/>
    <x v="2"/>
    <n v="1923387.0179999999"/>
    <n v="-2200481.8149999999"/>
    <n v="-20520"/>
    <n v="-104050"/>
    <n v="-46110"/>
    <n v="-2371161.8149999999"/>
    <n v="-447774.79700000002"/>
    <n v="-0.23280535472554595"/>
    <n v="1"/>
    <x v="0"/>
  </r>
  <r>
    <x v="0"/>
    <x v="4"/>
    <x v="0"/>
    <n v="4107857.7609999999"/>
    <n v="-2798502.2379999999"/>
    <n v="-53110"/>
    <n v="-66810"/>
    <n v="-38420"/>
    <n v="-2956842.2379999999"/>
    <n v="1151015.523"/>
    <n v="0.28019848543144338"/>
    <n v="1"/>
    <x v="0"/>
  </r>
  <r>
    <x v="0"/>
    <x v="5"/>
    <x v="0"/>
    <n v="589017.65299999993"/>
    <n v="-741990.76"/>
    <n v="-97340"/>
    <n v="-82350"/>
    <n v="-26900"/>
    <n v="-948580.76"/>
    <n v="-359563.10700000008"/>
    <n v="-0.61044538337461363"/>
    <n v="1"/>
    <x v="0"/>
  </r>
  <r>
    <x v="0"/>
    <x v="6"/>
    <x v="1"/>
    <n v="3374200.781"/>
    <n v="-3188157.5949999997"/>
    <n v="-62340"/>
    <n v="-76370"/>
    <n v="-38260"/>
    <n v="-3365127.5949999997"/>
    <n v="9073.1860000002198"/>
    <n v="2.6889881749453072E-3"/>
    <n v="1"/>
    <x v="0"/>
  </r>
  <r>
    <x v="0"/>
    <x v="15"/>
    <x v="2"/>
    <n v="393222.73199999996"/>
    <n v="-151734.57599999997"/>
    <n v="-15090"/>
    <n v="-24820"/>
    <n v="-57060"/>
    <n v="-248704.57599999997"/>
    <n v="144518.15599999999"/>
    <n v="0.36752238423489719"/>
    <n v="1"/>
    <x v="0"/>
  </r>
  <r>
    <x v="0"/>
    <x v="12"/>
    <x v="0"/>
    <n v="577732.16200000001"/>
    <n v="-257781.37699999998"/>
    <n v="-97160"/>
    <n v="-44470"/>
    <n v="-14390"/>
    <n v="-413801.37699999998"/>
    <n v="163930.78500000003"/>
    <n v="0.28374876072763977"/>
    <n v="1"/>
    <x v="0"/>
  </r>
  <r>
    <x v="0"/>
    <x v="7"/>
    <x v="0"/>
    <n v="2007424.5099999998"/>
    <n v="-881835.52799999993"/>
    <n v="-29980"/>
    <n v="-78220"/>
    <n v="-21640"/>
    <n v="-1011675.5279999999"/>
    <n v="995748.98199999984"/>
    <n v="0.49603308968266008"/>
    <n v="1"/>
    <x v="0"/>
  </r>
  <r>
    <x v="0"/>
    <x v="16"/>
    <x v="0"/>
    <n v="72333.162999999986"/>
    <n v="-40281.289999999994"/>
    <n v="-99810"/>
    <n v="-66300"/>
    <n v="-45590"/>
    <n v="-251981.28999999998"/>
    <n v="-179648.12699999998"/>
    <n v="-2.4836205075118865"/>
    <n v="1"/>
    <x v="0"/>
  </r>
  <r>
    <x v="0"/>
    <x v="13"/>
    <x v="1"/>
    <n v="376547.52799999999"/>
    <n v="-1198928.5979999998"/>
    <n v="-34450"/>
    <n v="-85360"/>
    <n v="-30660"/>
    <n v="-1349398.5979999998"/>
    <n v="-972851.06999999983"/>
    <n v="-2.5836076395646921"/>
    <n v="1"/>
    <x v="0"/>
  </r>
  <r>
    <x v="0"/>
    <x v="14"/>
    <x v="2"/>
    <n v="18023187.91"/>
    <n v="-6736727.4449999994"/>
    <n v="-34860"/>
    <n v="-94960"/>
    <n v="-46010"/>
    <n v="-6912557.4449999994"/>
    <n v="11110630.465"/>
    <n v="0.61646310966082585"/>
    <n v="1"/>
    <x v="0"/>
  </r>
  <r>
    <x v="0"/>
    <x v="2"/>
    <x v="3"/>
    <n v="177772.80499999999"/>
    <n v="-78253.937999999995"/>
    <n v="-81740"/>
    <n v="-50110"/>
    <n v="-27750"/>
    <n v="-237853.93799999999"/>
    <n v="-60081.133000000002"/>
    <n v="-0.33796582666285768"/>
    <n v="1"/>
    <x v="0"/>
  </r>
  <r>
    <x v="0"/>
    <x v="5"/>
    <x v="0"/>
    <n v="28471.611000000001"/>
    <n v="-29708.202999999998"/>
    <n v="-59290"/>
    <n v="-99820"/>
    <n v="-33280"/>
    <n v="-222098.20300000001"/>
    <n v="-193626.592"/>
    <n v="-6.8006897115867453"/>
    <n v="1"/>
    <x v="0"/>
  </r>
  <r>
    <x v="0"/>
    <x v="7"/>
    <x v="1"/>
    <n v="348289.84399999998"/>
    <n v="-197803.788"/>
    <n v="-22080"/>
    <n v="-67950"/>
    <n v="-47550"/>
    <n v="-335383.788"/>
    <n v="12906.055999999982"/>
    <n v="3.705550483981377E-2"/>
    <n v="1"/>
    <x v="0"/>
  </r>
  <r>
    <x v="0"/>
    <x v="8"/>
    <x v="2"/>
    <n v="879643.70200000005"/>
    <n v="-324245.88699999999"/>
    <n v="-61270"/>
    <n v="-64110"/>
    <n v="-93680"/>
    <n v="-543305.88699999999"/>
    <n v="336337.81500000006"/>
    <n v="0.382356872714812"/>
    <n v="1"/>
    <x v="0"/>
  </r>
  <r>
    <x v="0"/>
    <x v="0"/>
    <x v="3"/>
    <n v="353286.647"/>
    <n v="-118964.132"/>
    <n v="-67060"/>
    <n v="-32030"/>
    <n v="-98200"/>
    <n v="-316254.13199999998"/>
    <n v="37032.515000000014"/>
    <n v="0.10482285507949021"/>
    <n v="1"/>
    <x v="0"/>
  </r>
  <r>
    <x v="0"/>
    <x v="2"/>
    <x v="0"/>
    <n v="1888435.9409999999"/>
    <n v="-589709.95299999998"/>
    <n v="-20600"/>
    <n v="-60080"/>
    <n v="-96780"/>
    <n v="-767169.95299999998"/>
    <n v="1121265.9879999999"/>
    <n v="0.59375378515950406"/>
    <n v="1"/>
    <x v="0"/>
  </r>
  <r>
    <x v="0"/>
    <x v="3"/>
    <x v="1"/>
    <n v="509112.66"/>
    <n v="-215541.473"/>
    <n v="-60520"/>
    <n v="-99420"/>
    <n v="-67030"/>
    <n v="-442511.473"/>
    <n v="66601.186999999976"/>
    <n v="0.1308181709722166"/>
    <n v="1"/>
    <x v="0"/>
  </r>
  <r>
    <x v="0"/>
    <x v="4"/>
    <x v="2"/>
    <n v="2052164.9539999999"/>
    <n v="-1055167.176"/>
    <n v="-79000"/>
    <n v="-59080"/>
    <n v="-87720"/>
    <n v="-1280967.176"/>
    <n v="771197.77799999993"/>
    <n v="0.37579716800874668"/>
    <n v="1"/>
    <x v="0"/>
  </r>
  <r>
    <x v="0"/>
    <x v="5"/>
    <x v="3"/>
    <n v="106611.883"/>
    <n v="-69005.544999999998"/>
    <n v="-31200"/>
    <n v="-67400"/>
    <n v="-69300"/>
    <n v="-236905.54499999998"/>
    <n v="-130293.66199999998"/>
    <n v="-1.2221307637911243"/>
    <n v="1"/>
    <x v="0"/>
  </r>
  <r>
    <x v="0"/>
    <x v="6"/>
    <x v="0"/>
    <n v="2565616.8019999997"/>
    <n v="-1167937.1270000001"/>
    <n v="-14690"/>
    <n v="-75330"/>
    <n v="-49400"/>
    <n v="-1307357.1270000001"/>
    <n v="1258259.6749999996"/>
    <n v="0.49043164747718226"/>
    <n v="1"/>
    <x v="0"/>
  </r>
  <r>
    <x v="0"/>
    <x v="15"/>
    <x v="1"/>
    <n v="2055081.273"/>
    <n v="-345518.25"/>
    <n v="-56180"/>
    <n v="-17360"/>
    <n v="-70580"/>
    <n v="-489638.25"/>
    <n v="1565443.023"/>
    <n v="0.76174263449677204"/>
    <n v="1"/>
    <x v="0"/>
  </r>
  <r>
    <x v="0"/>
    <x v="11"/>
    <x v="2"/>
    <n v="199990.58100000001"/>
    <n v="-148121.03599999999"/>
    <n v="-56010"/>
    <n v="-42990"/>
    <n v="-76340"/>
    <n v="-323461.03599999996"/>
    <n v="-123470.45499999996"/>
    <n v="-0.61738135057470511"/>
    <n v="1"/>
    <x v="0"/>
  </r>
  <r>
    <x v="0"/>
    <x v="13"/>
    <x v="3"/>
    <n v="263613.48300000001"/>
    <n v="-383963.076"/>
    <n v="-95730"/>
    <n v="-59560"/>
    <n v="-101550"/>
    <n v="-640803.076"/>
    <n v="-377189.59299999999"/>
    <n v="-1.4308433267808232"/>
    <n v="1"/>
    <x v="0"/>
  </r>
  <r>
    <x v="0"/>
    <x v="14"/>
    <x v="0"/>
    <n v="10484609.141999999"/>
    <n v="-1779287.6989999998"/>
    <n v="-47550"/>
    <n v="-64410"/>
    <n v="-41820"/>
    <n v="-1933067.6989999998"/>
    <n v="8551541.443"/>
    <n v="0.81562806273279398"/>
    <n v="1"/>
    <x v="0"/>
  </r>
  <r>
    <x v="0"/>
    <x v="8"/>
    <x v="0"/>
    <n v="178542.476"/>
    <n v="-111289.738"/>
    <n v="-88300"/>
    <n v="-37680"/>
    <n v="-106050"/>
    <n v="-343319.73800000001"/>
    <n v="-164777.26200000002"/>
    <n v="-0.92290230141089802"/>
    <n v="1"/>
    <x v="0"/>
  </r>
  <r>
    <x v="0"/>
    <x v="0"/>
    <x v="1"/>
    <n v="98433.880999999979"/>
    <n v="-27220.837"/>
    <n v="-46880"/>
    <n v="-43120"/>
    <n v="-64750"/>
    <n v="-181970.837"/>
    <n v="-83536.95600000002"/>
    <n v="-0.8486605948210052"/>
    <n v="1"/>
    <x v="0"/>
  </r>
  <r>
    <x v="0"/>
    <x v="10"/>
    <x v="2"/>
    <n v="709769.94200000004"/>
    <n v="-803672.07199999993"/>
    <n v="-55480"/>
    <n v="-62990"/>
    <n v="-83480"/>
    <n v="-1005622.0719999999"/>
    <n v="-295852.12999999989"/>
    <n v="-0.41682820375056101"/>
    <n v="1"/>
    <x v="0"/>
  </r>
  <r>
    <x v="0"/>
    <x v="9"/>
    <x v="0"/>
    <n v="1669856.1669999999"/>
    <n v="-154590.56899999999"/>
    <n v="-58980"/>
    <n v="-51570"/>
    <n v="-52630"/>
    <n v="-317770.56900000002"/>
    <n v="1352085.5979999998"/>
    <n v="0.80970183224169856"/>
    <n v="1"/>
    <x v="0"/>
  </r>
  <r>
    <x v="0"/>
    <x v="2"/>
    <x v="1"/>
    <n v="1368712.0859999999"/>
    <n v="-166200.84599999999"/>
    <n v="-75950"/>
    <n v="-94160"/>
    <n v="-56760"/>
    <n v="-393070.84600000002"/>
    <n v="975641.23999999987"/>
    <n v="0.71281699780358332"/>
    <n v="1"/>
    <x v="0"/>
  </r>
  <r>
    <x v="0"/>
    <x v="3"/>
    <x v="2"/>
    <n v="420471.12099999998"/>
    <n v="-132188.658"/>
    <n v="-79560"/>
    <n v="-27340"/>
    <n v="-76950"/>
    <n v="-316038.658"/>
    <n v="104432.46299999999"/>
    <n v="0.24837012052487664"/>
    <n v="1"/>
    <x v="0"/>
  </r>
  <r>
    <x v="0"/>
    <x v="4"/>
    <x v="0"/>
    <n v="6912933.398"/>
    <n v="-929069.071"/>
    <n v="-54570"/>
    <n v="-87450"/>
    <n v="-61510"/>
    <n v="-1132599.071"/>
    <n v="5780334.3269999996"/>
    <n v="0.83616230537854219"/>
    <n v="1"/>
    <x v="0"/>
  </r>
  <r>
    <x v="0"/>
    <x v="5"/>
    <x v="1"/>
    <n v="1310549.9609999999"/>
    <n v="-924836.18499999994"/>
    <n v="-25500"/>
    <n v="-72300"/>
    <n v="-38740"/>
    <n v="-1061376.1850000001"/>
    <n v="249173.77599999984"/>
    <n v="0.19012916974937047"/>
    <n v="1"/>
    <x v="0"/>
  </r>
  <r>
    <x v="0"/>
    <x v="11"/>
    <x v="2"/>
    <n v="1752935.5760000001"/>
    <n v="-229010.80999999997"/>
    <n v="-90640"/>
    <n v="-20680"/>
    <n v="-25440"/>
    <n v="-365770.80999999994"/>
    <n v="1387164.7660000003"/>
    <n v="0.79133813301077083"/>
    <n v="1"/>
    <x v="0"/>
  </r>
  <r>
    <x v="0"/>
    <x v="12"/>
    <x v="0"/>
    <n v="135056.166"/>
    <n v="-15191.133999999998"/>
    <n v="-18050"/>
    <n v="-102380"/>
    <n v="-15410"/>
    <n v="-151031.13399999999"/>
    <n v="-15974.967999999993"/>
    <n v="-0.11828388494309837"/>
    <n v="1"/>
    <x v="0"/>
  </r>
  <r>
    <x v="0"/>
    <x v="16"/>
    <x v="0"/>
    <n v="38305.798999999999"/>
    <n v="-6730.3669999999993"/>
    <n v="-35310"/>
    <n v="-25570"/>
    <n v="-43620"/>
    <n v="-111230.367"/>
    <n v="-72924.567999999999"/>
    <n v="-1.9037474717600853"/>
    <n v="1"/>
    <x v="0"/>
  </r>
  <r>
    <x v="0"/>
    <x v="13"/>
    <x v="0"/>
    <n v="40401.220999999998"/>
    <n v="-26070.407999999999"/>
    <n v="-69070"/>
    <n v="-107320"/>
    <n v="-92390"/>
    <n v="-294850.408"/>
    <n v="-254449.18700000001"/>
    <n v="-6.2980568582320817"/>
    <n v="1"/>
    <x v="0"/>
  </r>
  <r>
    <x v="0"/>
    <x v="0"/>
    <x v="0"/>
    <n v="253600.48"/>
    <n v="-74714.149999999994"/>
    <n v="-32990"/>
    <n v="-27140"/>
    <n v="-52580"/>
    <n v="-187424.15"/>
    <n v="66176.330000000016"/>
    <n v="0.26094717959524372"/>
    <n v="1"/>
    <x v="0"/>
  </r>
  <r>
    <x v="0"/>
    <x v="10"/>
    <x v="0"/>
    <n v="570368.29499999993"/>
    <n v="-284972.15600000002"/>
    <n v="-47430"/>
    <n v="-14290"/>
    <n v="-83860"/>
    <n v="-430552.15600000002"/>
    <n v="139816.13899999991"/>
    <n v="0.24513308370339892"/>
    <n v="1"/>
    <x v="0"/>
  </r>
  <r>
    <x v="0"/>
    <x v="9"/>
    <x v="0"/>
    <n v="847964.27099999995"/>
    <n v="-394926.88199999998"/>
    <n v="-13550"/>
    <n v="-103660"/>
    <n v="-78930"/>
    <n v="-591066.88199999998"/>
    <n v="256897.38899999997"/>
    <n v="0.30295779879621837"/>
    <n v="1"/>
    <x v="0"/>
  </r>
  <r>
    <x v="0"/>
    <x v="3"/>
    <x v="0"/>
    <n v="430445.31599999999"/>
    <n v="-132886.88699999999"/>
    <n v="-58990"/>
    <n v="-78950"/>
    <n v="-102680"/>
    <n v="-373506.88699999999"/>
    <n v="56938.429000000004"/>
    <n v="0.13227796164472611"/>
    <n v="1"/>
    <x v="0"/>
  </r>
  <r>
    <x v="0"/>
    <x v="4"/>
    <x v="0"/>
    <n v="87903.745999999999"/>
    <n v="-38797.08"/>
    <n v="-100770"/>
    <n v="-83190"/>
    <n v="-75430"/>
    <n v="-298187.08"/>
    <n v="-210283.33400000003"/>
    <n v="-2.3921999183060985"/>
    <n v="1"/>
    <x v="0"/>
  </r>
  <r>
    <x v="0"/>
    <x v="5"/>
    <x v="0"/>
    <n v="517789.47499999998"/>
    <n v="-198410.30999999997"/>
    <n v="-55560"/>
    <n v="-35060"/>
    <n v="-66530"/>
    <n v="-355560.30999999994"/>
    <n v="162229.16500000004"/>
    <n v="0.313311051755156"/>
    <n v="1"/>
    <x v="0"/>
  </r>
  <r>
    <x v="0"/>
    <x v="6"/>
    <x v="0"/>
    <n v="193246.242"/>
    <n v="-66996.804000000004"/>
    <n v="-62400"/>
    <n v="-105250"/>
    <n v="-101870"/>
    <n v="-336516.804"/>
    <n v="-143270.56200000001"/>
    <n v="-0.74138860614945368"/>
    <n v="1"/>
    <x v="0"/>
  </r>
  <r>
    <x v="0"/>
    <x v="11"/>
    <x v="0"/>
    <n v="725075.12"/>
    <n v="-412348.20199999999"/>
    <n v="-22990"/>
    <n v="-86460"/>
    <n v="-75530"/>
    <n v="-597328.20200000005"/>
    <n v="127746.91799999995"/>
    <n v="0.17618439038426797"/>
    <n v="1"/>
    <x v="0"/>
  </r>
  <r>
    <x v="0"/>
    <x v="12"/>
    <x v="0"/>
    <n v="132168.848"/>
    <n v="-32452.923999999999"/>
    <n v="-82380"/>
    <n v="-23940"/>
    <n v="-75700"/>
    <n v="-214472.924"/>
    <n v="-82304.076000000001"/>
    <n v="-0.62271917509638886"/>
    <n v="1"/>
    <x v="0"/>
  </r>
  <r>
    <x v="0"/>
    <x v="7"/>
    <x v="0"/>
    <n v="475672.44199999998"/>
    <n v="-83672.75"/>
    <n v="-80450"/>
    <n v="-14930"/>
    <n v="-60040"/>
    <n v="-239092.75"/>
    <n v="236579.69199999998"/>
    <n v="0.49735841539460046"/>
    <n v="1"/>
    <x v="0"/>
  </r>
  <r>
    <x v="0"/>
    <x v="16"/>
    <x v="0"/>
    <n v="43384149.164999999"/>
    <n v="-13122821.102999998"/>
    <n v="-68120"/>
    <n v="-62210"/>
    <n v="-23290"/>
    <n v="-13276441.102999998"/>
    <n v="30107708.061999999"/>
    <n v="0.69397945197665145"/>
    <n v="1"/>
    <x v="0"/>
  </r>
  <r>
    <x v="0"/>
    <x v="13"/>
    <x v="0"/>
    <n v="1135734.4179999998"/>
    <n v="-1219535.7649999999"/>
    <n v="-51740"/>
    <n v="-21980"/>
    <n v="-48890"/>
    <n v="-1342145.7649999999"/>
    <n v="-206411.34700000007"/>
    <n v="-0.18174261845783043"/>
    <n v="1"/>
    <x v="0"/>
  </r>
  <r>
    <x v="0"/>
    <x v="8"/>
    <x v="0"/>
    <n v="18672.052"/>
    <n v="-1832.2359999999999"/>
    <n v="-102150"/>
    <n v="-22150"/>
    <n v="-20050"/>
    <n v="-146182.236"/>
    <n v="-127510.18400000001"/>
    <n v="-6.8289325672400665"/>
    <n v="1"/>
    <x v="0"/>
  </r>
  <r>
    <x v="0"/>
    <x v="1"/>
    <x v="0"/>
    <n v="87267.298999999999"/>
    <n v="-5311.0679999999993"/>
    <n v="-101370"/>
    <n v="-97910"/>
    <n v="-39820"/>
    <n v="-244411.068"/>
    <n v="-157143.769"/>
    <n v="-1.8007176892228554"/>
    <n v="1"/>
    <x v="0"/>
  </r>
  <r>
    <x v="0"/>
    <x v="8"/>
    <x v="0"/>
    <n v="521988.79599999997"/>
    <n v="-200547.28399999999"/>
    <n v="-106890"/>
    <n v="-91910"/>
    <n v="-58670"/>
    <n v="-458017.28399999999"/>
    <n v="63971.511999999988"/>
    <n v="0.12255341970979775"/>
    <n v="1"/>
    <x v="0"/>
  </r>
  <r>
    <x v="0"/>
    <x v="0"/>
    <x v="0"/>
    <n v="389836.57299999997"/>
    <n v="-306846.946"/>
    <n v="-84880"/>
    <n v="-46530"/>
    <n v="-49180"/>
    <n v="-487436.946"/>
    <n v="-97600.373000000021"/>
    <n v="-0.25036227937495242"/>
    <n v="1"/>
    <x v="0"/>
  </r>
  <r>
    <x v="0"/>
    <x v="10"/>
    <x v="0"/>
    <n v="348523.25899999996"/>
    <n v="-291236.239"/>
    <n v="-23080"/>
    <n v="-68070"/>
    <n v="-79130"/>
    <n v="-461516.239"/>
    <n v="-112992.98000000004"/>
    <n v="-0.32420499086403887"/>
    <n v="1"/>
    <x v="0"/>
  </r>
  <r>
    <x v="0"/>
    <x v="1"/>
    <x v="0"/>
    <n v="323149.23199999996"/>
    <n v="-128298.37300000001"/>
    <n v="-103670"/>
    <n v="-38300"/>
    <n v="-54680"/>
    <n v="-324948.37300000002"/>
    <n v="-1799.1410000000615"/>
    <n v="-5.5675236758726439E-3"/>
    <n v="1"/>
    <x v="0"/>
  </r>
  <r>
    <x v="0"/>
    <x v="3"/>
    <x v="0"/>
    <n v="186689.46099999998"/>
    <n v="-131479.12400000001"/>
    <n v="-107820"/>
    <n v="-76670"/>
    <n v="-84120"/>
    <n v="-400089.12400000001"/>
    <n v="-213399.66300000003"/>
    <n v="-1.1430728968680244"/>
    <n v="1"/>
    <x v="0"/>
  </r>
  <r>
    <x v="0"/>
    <x v="4"/>
    <x v="0"/>
    <n v="1357686.1340000001"/>
    <n v="-1101828.399"/>
    <n v="-35560"/>
    <n v="-102900"/>
    <n v="-16430"/>
    <n v="-1256718.399"/>
    <n v="100967.7350000001"/>
    <n v="7.4367508418554787E-2"/>
    <n v="1"/>
    <x v="0"/>
  </r>
  <r>
    <x v="0"/>
    <x v="5"/>
    <x v="0"/>
    <n v="182854.72099999999"/>
    <n v="-163069.704"/>
    <n v="-69170"/>
    <n v="-61530"/>
    <n v="-34470"/>
    <n v="-328239.70400000003"/>
    <n v="-145384.98300000004"/>
    <n v="-0.79508465630482705"/>
    <n v="1"/>
    <x v="0"/>
  </r>
  <r>
    <x v="0"/>
    <x v="15"/>
    <x v="0"/>
    <n v="9950969.2309999987"/>
    <n v="-5823252.085"/>
    <n v="-97870"/>
    <n v="-69530"/>
    <n v="-100020"/>
    <n v="-6090672.085"/>
    <n v="3860297.1459999988"/>
    <n v="0.38793177391948053"/>
    <n v="1"/>
    <x v="0"/>
  </r>
  <r>
    <x v="0"/>
    <x v="11"/>
    <x v="0"/>
    <n v="734562.62599999993"/>
    <n v="-453448.96799999999"/>
    <n v="-13230"/>
    <n v="-49590"/>
    <n v="-63170"/>
    <n v="-579438.96799999999"/>
    <n v="155123.65799999994"/>
    <n v="0.21117826106225004"/>
    <n v="1"/>
    <x v="0"/>
  </r>
  <r>
    <x v="0"/>
    <x v="13"/>
    <x v="1"/>
    <n v="196036.946"/>
    <n v="-224651.43399999998"/>
    <n v="-18650"/>
    <n v="-37060"/>
    <n v="-23150"/>
    <n v="-303511.43400000001"/>
    <n v="-107474.48800000001"/>
    <n v="-0.54823588202603413"/>
    <n v="1"/>
    <x v="0"/>
  </r>
  <r>
    <x v="0"/>
    <x v="8"/>
    <x v="2"/>
    <n v="48847.413999999997"/>
    <n v="-19236.510999999999"/>
    <n v="-68990"/>
    <n v="-65490"/>
    <n v="-35920"/>
    <n v="-189636.511"/>
    <n v="-140789.09700000001"/>
    <n v="-2.8822221172240563"/>
    <n v="1"/>
    <x v="0"/>
  </r>
  <r>
    <x v="0"/>
    <x v="0"/>
    <x v="0"/>
    <n v="53062.533999999992"/>
    <n v="-59564.931999999993"/>
    <n v="-98670"/>
    <n v="-32610"/>
    <n v="-65040"/>
    <n v="-255884.932"/>
    <n v="-202822.39800000002"/>
    <n v="-3.822327784044389"/>
    <n v="1"/>
    <x v="0"/>
  </r>
  <r>
    <x v="0"/>
    <x v="3"/>
    <x v="0"/>
    <n v="27951.839999999997"/>
    <n v="-21735.035"/>
    <n v="-67530"/>
    <n v="-42510"/>
    <n v="-96470"/>
    <n v="-228245.035"/>
    <n v="-200293.19500000001"/>
    <n v="-7.1656533165616301"/>
    <n v="1"/>
    <x v="0"/>
  </r>
  <r>
    <x v="0"/>
    <x v="12"/>
    <x v="0"/>
    <n v="25169.815999999995"/>
    <n v="-22197.559999999998"/>
    <n v="-45740"/>
    <n v="-47570"/>
    <n v="-100730"/>
    <n v="-216237.56"/>
    <n v="-191067.74400000001"/>
    <n v="-7.5911458391273117"/>
    <n v="1"/>
    <x v="0"/>
  </r>
  <r>
    <x v="0"/>
    <x v="16"/>
    <x v="0"/>
    <n v="5916.9949999999999"/>
    <n v="-2548.1889999999999"/>
    <n v="-31140"/>
    <n v="-97630"/>
    <n v="-40810"/>
    <n v="-172128.18900000001"/>
    <n v="-166211.19400000002"/>
    <n v="-28.090473965247565"/>
    <n v="1"/>
    <x v="0"/>
  </r>
  <r>
    <x v="0"/>
    <x v="9"/>
    <x v="0"/>
    <n v="1712809.3569999998"/>
    <n v="-1321223.6169999999"/>
    <n v="-60770"/>
    <n v="-51980"/>
    <n v="-35130"/>
    <n v="-1469103.6169999999"/>
    <n v="243705.74"/>
    <n v="0.14228421803279534"/>
    <n v="1"/>
    <x v="0"/>
  </r>
  <r>
    <x v="0"/>
    <x v="11"/>
    <x v="1"/>
    <n v="353249.67300000001"/>
    <n v="-388217.27699999994"/>
    <n v="-91940"/>
    <n v="-104890"/>
    <n v="-61020"/>
    <n v="-646067.277"/>
    <n v="-292817.60399999999"/>
    <n v="-0.82892533633003529"/>
    <n v="1"/>
    <x v="0"/>
  </r>
  <r>
    <x v="0"/>
    <x v="0"/>
    <x v="2"/>
    <n v="1059244.0179999999"/>
    <n v="-73070.430999999997"/>
    <n v="-30350"/>
    <n v="-49730"/>
    <n v="-40300"/>
    <n v="-193450.43099999998"/>
    <n v="865793.58699999994"/>
    <n v="0.81736934293453811"/>
    <n v="1"/>
    <x v="0"/>
  </r>
  <r>
    <x v="0"/>
    <x v="2"/>
    <x v="0"/>
    <n v="-264558.11199999996"/>
    <n v="17589.830999999998"/>
    <n v="-104190"/>
    <n v="-90560"/>
    <n v="-23510"/>
    <n v="-200670.16899999999"/>
    <n v="-465228.28099999996"/>
    <n v="1.75851073884289"/>
    <n v="1"/>
    <x v="0"/>
  </r>
  <r>
    <x v="0"/>
    <x v="3"/>
    <x v="0"/>
    <n v="211059.93299999999"/>
    <n v="-17589.830999999998"/>
    <n v="-29200"/>
    <n v="-12980"/>
    <n v="-65510"/>
    <n v="-125279.83100000001"/>
    <n v="85780.101999999984"/>
    <n v="0.40642532564435141"/>
    <n v="1"/>
    <x v="0"/>
  </r>
  <r>
    <x v="0"/>
    <x v="8"/>
    <x v="0"/>
    <n v="1098237.7349999999"/>
    <n v="-1175439.3559999999"/>
    <n v="-45900"/>
    <n v="-89320"/>
    <n v="-77580"/>
    <n v="-1388239.3559999999"/>
    <n v="-290001.62100000004"/>
    <n v="-0.26406087840352716"/>
    <n v="1"/>
    <x v="0"/>
  </r>
  <r>
    <x v="0"/>
    <x v="0"/>
    <x v="1"/>
    <n v="1633860.767"/>
    <n v="-1371289.8359999999"/>
    <n v="-86290"/>
    <n v="-44770"/>
    <n v="-15150"/>
    <n v="-1517499.8359999999"/>
    <n v="116360.9310000001"/>
    <n v="7.1218388586228962E-2"/>
    <n v="1"/>
    <x v="0"/>
  </r>
  <r>
    <x v="0"/>
    <x v="10"/>
    <x v="2"/>
    <n v="3618340.6490000002"/>
    <n v="-7690416.3139999993"/>
    <n v="-78600"/>
    <n v="-55530"/>
    <n v="-75180"/>
    <n v="-7899726.3139999993"/>
    <n v="-4281385.6649999991"/>
    <n v="-1.1832456035291328"/>
    <n v="1"/>
    <x v="0"/>
  </r>
  <r>
    <x v="0"/>
    <x v="9"/>
    <x v="0"/>
    <n v="1939950.8869999999"/>
    <n v="-7070046.1509999996"/>
    <n v="-32980"/>
    <n v="-108200"/>
    <n v="-67500"/>
    <n v="-7278726.1509999996"/>
    <n v="-5338775.2639999995"/>
    <n v="-2.7520156823434054"/>
    <n v="1"/>
    <x v="0"/>
  </r>
  <r>
    <x v="0"/>
    <x v="3"/>
    <x v="0"/>
    <n v="4324003.1729999995"/>
    <n v="-3218924.7509999997"/>
    <n v="-103600"/>
    <n v="-27370"/>
    <n v="-66930"/>
    <n v="-3416824.7509999997"/>
    <n v="907178.42199999979"/>
    <n v="0.20980059118934413"/>
    <n v="1"/>
    <x v="0"/>
  </r>
  <r>
    <x v="0"/>
    <x v="4"/>
    <x v="1"/>
    <n v="6362388.5920000002"/>
    <n v="-5667909.1139999991"/>
    <n v="-49850"/>
    <n v="-51960"/>
    <n v="-18340"/>
    <n v="-5788059.1139999991"/>
    <n v="574329.47800000105"/>
    <n v="9.0269475008514385E-2"/>
    <n v="1"/>
    <x v="0"/>
  </r>
  <r>
    <x v="0"/>
    <x v="5"/>
    <x v="2"/>
    <n v="511659.98099999991"/>
    <n v="-646157.52599999995"/>
    <n v="-83200"/>
    <n v="-54080"/>
    <n v="-92230"/>
    <n v="-875667.52599999995"/>
    <n v="-364007.54500000004"/>
    <n v="-0.71142469318897172"/>
    <n v="1"/>
    <x v="0"/>
  </r>
  <r>
    <x v="0"/>
    <x v="6"/>
    <x v="0"/>
    <n v="7117171.6559999995"/>
    <n v="-5660621.841"/>
    <n v="-51990"/>
    <n v="-32960"/>
    <n v="-102320"/>
    <n v="-5847891.841"/>
    <n v="1269279.8149999995"/>
    <n v="0.17834048079056189"/>
    <n v="1"/>
    <x v="0"/>
  </r>
  <r>
    <x v="0"/>
    <x v="15"/>
    <x v="0"/>
    <n v="10467591.658999998"/>
    <n v="-8729996.5199999996"/>
    <n v="-99410"/>
    <n v="-73990"/>
    <n v="-97360"/>
    <n v="-9000756.5199999996"/>
    <n v="1466835.1389999986"/>
    <n v="0.14013110052290004"/>
    <n v="1"/>
    <x v="0"/>
  </r>
  <r>
    <x v="0"/>
    <x v="11"/>
    <x v="0"/>
    <n v="727472.41"/>
    <n v="-1178723.1329999999"/>
    <n v="-100100"/>
    <n v="-46950"/>
    <n v="-53360"/>
    <n v="-1379133.1329999999"/>
    <n v="-651660.72299999988"/>
    <n v="-0.89578754333789767"/>
    <n v="1"/>
    <x v="0"/>
  </r>
  <r>
    <x v="0"/>
    <x v="12"/>
    <x v="1"/>
    <n v="1290720.5009999999"/>
    <n v="-944130.61399999994"/>
    <n v="-84470"/>
    <n v="-44440"/>
    <n v="-77730"/>
    <n v="-1150770.6140000001"/>
    <n v="139949.88699999987"/>
    <n v="0.10842772458605264"/>
    <n v="1"/>
    <x v="0"/>
  </r>
  <r>
    <x v="0"/>
    <x v="7"/>
    <x v="2"/>
    <n v="1710770.4739999997"/>
    <n v="-1408322.5939999998"/>
    <n v="-14740"/>
    <n v="-17710"/>
    <n v="-42820"/>
    <n v="-1483592.5939999998"/>
    <n v="227177.87999999989"/>
    <n v="0.1327927290379457"/>
    <n v="1"/>
    <x v="0"/>
  </r>
  <r>
    <x v="0"/>
    <x v="16"/>
    <x v="3"/>
    <n v="97436.758999999991"/>
    <n v="-101781.575"/>
    <n v="-70330"/>
    <n v="-19310"/>
    <n v="-108510"/>
    <n v="-299931.57500000001"/>
    <n v="-202494.81600000002"/>
    <n v="-2.0782178931054145"/>
    <n v="1"/>
    <x v="0"/>
  </r>
  <r>
    <x v="0"/>
    <x v="13"/>
    <x v="0"/>
    <n v="1395706.6479999998"/>
    <n v="-4550510.7409999995"/>
    <n v="-30030"/>
    <n v="-89560"/>
    <n v="-94710"/>
    <n v="-4764810.7409999995"/>
    <n v="-3369104.0929999994"/>
    <n v="-2.4139055995955965"/>
    <n v="1"/>
    <x v="0"/>
  </r>
  <r>
    <x v="0"/>
    <x v="14"/>
    <x v="1"/>
    <n v="20258904.210999999"/>
    <n v="-8495697.4199999999"/>
    <n v="-14100"/>
    <n v="-64470"/>
    <n v="-47060"/>
    <n v="-8621327.4199999999"/>
    <n v="11637576.790999999"/>
    <n v="0.57444255966623958"/>
    <n v="1"/>
    <x v="0"/>
  </r>
  <r>
    <x v="0"/>
    <x v="8"/>
    <x v="2"/>
    <n v="317234.46999999997"/>
    <n v="-686498.12"/>
    <n v="-21630"/>
    <n v="-71450"/>
    <n v="-98190"/>
    <n v="-877768.12"/>
    <n v="-560533.65"/>
    <n v="-1.7669380316710226"/>
    <n v="1"/>
    <x v="0"/>
  </r>
  <r>
    <x v="0"/>
    <x v="0"/>
    <x v="3"/>
    <n v="298655.85399999993"/>
    <n v="-366229.89899999998"/>
    <n v="-21030"/>
    <n v="-68900"/>
    <n v="-87760"/>
    <n v="-543919.89899999998"/>
    <n v="-245264.04500000004"/>
    <n v="-0.82122631019983316"/>
    <n v="1"/>
    <x v="0"/>
  </r>
  <r>
    <x v="0"/>
    <x v="10"/>
    <x v="0"/>
    <n v="1341035.6399999999"/>
    <n v="-1361831.5409999997"/>
    <n v="-25710"/>
    <n v="-66720"/>
    <n v="-31120"/>
    <n v="-1485381.5409999997"/>
    <n v="-144345.90099999984"/>
    <n v="-0.10763763221087834"/>
    <n v="1"/>
    <x v="0"/>
  </r>
  <r>
    <x v="0"/>
    <x v="2"/>
    <x v="1"/>
    <n v="122652.64899999999"/>
    <n v="-391015.74400000001"/>
    <n v="-98960"/>
    <n v="-78940"/>
    <n v="-49690"/>
    <n v="-618605.74399999995"/>
    <n v="-495953.09499999997"/>
    <n v="-4.0435579585403003"/>
    <n v="1"/>
    <x v="0"/>
  </r>
  <r>
    <x v="0"/>
    <x v="3"/>
    <x v="2"/>
    <n v="3610406.8349999995"/>
    <n v="-4261287.4709999999"/>
    <n v="-29840"/>
    <n v="-96050"/>
    <n v="-56670"/>
    <n v="-4443847.4709999999"/>
    <n v="-833440.63600000041"/>
    <n v="-0.23084396692374434"/>
    <n v="1"/>
    <x v="0"/>
  </r>
  <r>
    <x v="0"/>
    <x v="4"/>
    <x v="3"/>
    <n v="1589324.709"/>
    <n v="-2669913.7849999997"/>
    <n v="-61750"/>
    <n v="-96910"/>
    <n v="-95380"/>
    <n v="-2923953.7849999997"/>
    <n v="-1334629.0759999997"/>
    <n v="-0.83974600560998369"/>
    <n v="1"/>
    <x v="0"/>
  </r>
  <r>
    <x v="0"/>
    <x v="5"/>
    <x v="0"/>
    <n v="1672620.6769999999"/>
    <n v="-3172696.4499999997"/>
    <n v="-33630"/>
    <n v="-107110"/>
    <n v="-78080"/>
    <n v="-3391516.4499999997"/>
    <n v="-1718895.7729999998"/>
    <n v="-1.0276662226148003"/>
    <n v="1"/>
    <x v="0"/>
  </r>
  <r>
    <x v="0"/>
    <x v="6"/>
    <x v="1"/>
    <n v="971491.5909999999"/>
    <n v="-1367558.8149999999"/>
    <n v="-55960"/>
    <n v="-95900"/>
    <n v="-104530"/>
    <n v="-1623948.8149999999"/>
    <n v="-652457.22400000005"/>
    <n v="-0.67160357335506793"/>
    <n v="1"/>
    <x v="0"/>
  </r>
  <r>
    <x v="0"/>
    <x v="11"/>
    <x v="2"/>
    <n v="169719.71100000001"/>
    <n v="-208478.67599999998"/>
    <n v="-107440"/>
    <n v="-80880"/>
    <n v="-84280"/>
    <n v="-481078.67599999998"/>
    <n v="-311358.96499999997"/>
    <n v="-1.834548050815382"/>
    <n v="1"/>
    <x v="0"/>
  </r>
  <r>
    <x v="0"/>
    <x v="7"/>
    <x v="3"/>
    <n v="51185.322999999997"/>
    <n v="-34372.205000000002"/>
    <n v="-19710"/>
    <n v="-30610"/>
    <n v="-89700"/>
    <n v="-174392.20500000002"/>
    <n v="-123206.88200000001"/>
    <n v="-2.4070744263936756"/>
    <n v="1"/>
    <x v="0"/>
  </r>
  <r>
    <x v="0"/>
    <x v="16"/>
    <x v="0"/>
    <n v="1328363.4350000001"/>
    <n v="-701590.42799999996"/>
    <n v="-74600"/>
    <n v="-63790"/>
    <n v="-80240"/>
    <n v="-920220.42799999996"/>
    <n v="408143.0070000001"/>
    <n v="0.30725251557379707"/>
    <n v="1"/>
    <x v="0"/>
  </r>
  <r>
    <x v="0"/>
    <x v="13"/>
    <x v="0"/>
    <n v="302066.28200000001"/>
    <n v="-351886.451"/>
    <n v="-48150"/>
    <n v="-106400"/>
    <n v="-59590"/>
    <n v="-566026.451"/>
    <n v="-263960.16899999999"/>
    <n v="-0.87384850520985979"/>
    <n v="1"/>
    <x v="0"/>
  </r>
  <r>
    <x v="0"/>
    <x v="8"/>
    <x v="1"/>
    <n v="5293.4070000000002"/>
    <n v="-3831.9539999999997"/>
    <n v="-52510"/>
    <n v="-90580"/>
    <n v="-78250"/>
    <n v="-225171.954"/>
    <n v="-219878.54699999999"/>
    <n v="-41.538190243070289"/>
    <n v="1"/>
    <x v="0"/>
  </r>
  <r>
    <x v="0"/>
    <x v="0"/>
    <x v="2"/>
    <n v="161043.12699999998"/>
    <n v="-68616.302999999985"/>
    <n v="-38810"/>
    <n v="-81800"/>
    <n v="-60870"/>
    <n v="-250096.30299999999"/>
    <n v="-89053.176000000007"/>
    <n v="-0.55297719101045539"/>
    <n v="1"/>
    <x v="0"/>
  </r>
  <r>
    <x v="0"/>
    <x v="10"/>
    <x v="0"/>
    <n v="4197.5219999999999"/>
    <n v="-4134.0320000000002"/>
    <n v="-28110"/>
    <n v="-31800"/>
    <n v="-60430"/>
    <n v="-124474.03200000001"/>
    <n v="-120276.51000000001"/>
    <n v="-28.654170246159524"/>
    <n v="1"/>
    <x v="0"/>
  </r>
  <r>
    <x v="0"/>
    <x v="9"/>
    <x v="1"/>
    <n v="69868.721999999994"/>
    <n v="-22801.701999999997"/>
    <n v="-96420"/>
    <n v="-27830"/>
    <n v="-23210"/>
    <n v="-170261.70199999999"/>
    <n v="-100392.98"/>
    <n v="-1.4368801536115117"/>
    <n v="1"/>
    <x v="0"/>
  </r>
  <r>
    <x v="0"/>
    <x v="5"/>
    <x v="2"/>
    <n v="11268.585999999999"/>
    <n v="-9102.1769999999997"/>
    <n v="-50380"/>
    <n v="-75470"/>
    <n v="-99900"/>
    <n v="-234852.177"/>
    <n v="-223583.59099999999"/>
    <n v="-19.84131735782999"/>
    <n v="1"/>
    <x v="0"/>
  </r>
  <r>
    <x v="0"/>
    <x v="6"/>
    <x v="0"/>
    <n v="56570.766000000003"/>
    <n v="-33497.646000000001"/>
    <n v="-81140"/>
    <n v="-46230"/>
    <n v="-74230"/>
    <n v="-235097.64600000001"/>
    <n v="-178526.88"/>
    <n v="-3.1558151431076609"/>
    <n v="1"/>
    <x v="0"/>
  </r>
  <r>
    <x v="0"/>
    <x v="15"/>
    <x v="1"/>
    <n v="607668.01899999997"/>
    <n v="-173781.46100000001"/>
    <n v="-56560"/>
    <n v="-36470"/>
    <n v="-83870"/>
    <n v="-350681.46100000001"/>
    <n v="256986.55799999996"/>
    <n v="0.42290617568274558"/>
    <n v="1"/>
    <x v="0"/>
  </r>
  <r>
    <x v="0"/>
    <x v="13"/>
    <x v="2"/>
    <n v="72364.305999999997"/>
    <n v="-179878.88799999998"/>
    <n v="-28890"/>
    <n v="-52700"/>
    <n v="-67420"/>
    <n v="-328888.88799999998"/>
    <n v="-256524.58199999999"/>
    <n v="-3.5449048872243729"/>
    <n v="1"/>
    <x v="0"/>
  </r>
  <r>
    <x v="0"/>
    <x v="10"/>
    <x v="0"/>
    <n v="1049234.872"/>
    <n v="-96716.045999999988"/>
    <n v="-28330"/>
    <n v="-83260"/>
    <n v="-88190"/>
    <n v="-296496.04599999997"/>
    <n v="752738.826"/>
    <n v="0.71741689690999899"/>
    <n v="1"/>
    <x v="0"/>
  </r>
  <r>
    <x v="0"/>
    <x v="1"/>
    <x v="0"/>
    <n v="3429432.1460000002"/>
    <n v="-153621.51699999999"/>
    <n v="-101170"/>
    <n v="-44460"/>
    <n v="-68750"/>
    <n v="-368001.51699999999"/>
    <n v="3061430.6290000002"/>
    <n v="0.89269316279395483"/>
    <n v="1"/>
    <x v="0"/>
  </r>
  <r>
    <x v="0"/>
    <x v="2"/>
    <x v="0"/>
    <n v="5952684.318"/>
    <n v="-234191.63599999997"/>
    <n v="-90480"/>
    <n v="-23720"/>
    <n v="-66100"/>
    <n v="-414491.63599999994"/>
    <n v="5538192.682"/>
    <n v="0.93036895392778662"/>
    <n v="1"/>
    <x v="0"/>
  </r>
  <r>
    <x v="0"/>
    <x v="3"/>
    <x v="0"/>
    <n v="2198247.6529999999"/>
    <n v="-69096.166999999987"/>
    <n v="-62800"/>
    <n v="-46440"/>
    <n v="-54820"/>
    <n v="-233156.16699999999"/>
    <n v="1965091.486"/>
    <n v="0.89393544140406278"/>
    <n v="1"/>
    <x v="0"/>
  </r>
  <r>
    <x v="0"/>
    <x v="16"/>
    <x v="0"/>
    <n v="-19104.364999999998"/>
    <n v="1526.588"/>
    <n v="-12330"/>
    <n v="-17920"/>
    <n v="-15120"/>
    <n v="-43843.411999999997"/>
    <n v="-62947.776999999995"/>
    <n v="3.2949421244830699"/>
    <n v="1"/>
    <x v="0"/>
  </r>
  <r>
    <x v="0"/>
    <x v="13"/>
    <x v="0"/>
    <n v="5691750.2110000001"/>
    <n v="-637663.47399999993"/>
    <n v="-17800"/>
    <n v="-21520"/>
    <n v="-49460"/>
    <n v="-726443.47399999993"/>
    <n v="4965306.7369999997"/>
    <n v="0.87236905221243544"/>
    <n v="1"/>
    <x v="0"/>
  </r>
  <r>
    <x v="0"/>
    <x v="8"/>
    <x v="0"/>
    <n v="180700.65299999999"/>
    <n v="-134679.10399999999"/>
    <n v="-27050"/>
    <n v="-17350"/>
    <n v="-14820"/>
    <n v="-193899.10399999999"/>
    <n v="-13198.451000000001"/>
    <n v="-7.3040416738283737E-2"/>
    <n v="1"/>
    <x v="0"/>
  </r>
  <r>
    <x v="0"/>
    <x v="0"/>
    <x v="0"/>
    <n v="391390.04800000001"/>
    <n v="-135406.59299999999"/>
    <n v="-69220"/>
    <n v="-79460"/>
    <n v="-76890"/>
    <n v="-360976.59299999999"/>
    <n v="30413.455000000016"/>
    <n v="7.7706255321034673E-2"/>
    <n v="1"/>
    <x v="0"/>
  </r>
  <r>
    <x v="0"/>
    <x v="1"/>
    <x v="0"/>
    <n v="1545066.6909999999"/>
    <n v="-224635.35500000001"/>
    <n v="-38510"/>
    <n v="-58150"/>
    <n v="-12710"/>
    <n v="-334005.35499999998"/>
    <n v="1211061.3359999999"/>
    <n v="0.78382463556713877"/>
    <n v="1"/>
    <x v="0"/>
  </r>
  <r>
    <x v="0"/>
    <x v="9"/>
    <x v="0"/>
    <n v="17061.085999999999"/>
    <n v="-14734.621999999998"/>
    <n v="-32370"/>
    <n v="-57800"/>
    <n v="-81390"/>
    <n v="-186294.622"/>
    <n v="-169233.53599999999"/>
    <n v="-9.9192710241305857"/>
    <n v="1"/>
    <x v="0"/>
  </r>
  <r>
    <x v="0"/>
    <x v="2"/>
    <x v="0"/>
    <n v="1307261.5009999999"/>
    <n v="-183065.736"/>
    <n v="-38630"/>
    <n v="-94800"/>
    <n v="-68800"/>
    <n v="-385295.73600000003"/>
    <n v="921965.7649999999"/>
    <n v="0.7052649866111218"/>
    <n v="1"/>
    <x v="0"/>
  </r>
  <r>
    <x v="0"/>
    <x v="3"/>
    <x v="0"/>
    <n v="1243413.8569999998"/>
    <n v="-282334.05899999995"/>
    <n v="-39620"/>
    <n v="-13390"/>
    <n v="-13780"/>
    <n v="-349124.05899999995"/>
    <n v="894289.79799999995"/>
    <n v="0.7192213541496667"/>
    <n v="1"/>
    <x v="0"/>
  </r>
  <r>
    <x v="0"/>
    <x v="4"/>
    <x v="0"/>
    <n v="1317795.1709999999"/>
    <n v="-221705.09899999999"/>
    <n v="-81240"/>
    <n v="-60950"/>
    <n v="-89200"/>
    <n v="-453095.09899999999"/>
    <n v="864700.07199999993"/>
    <n v="0.65617183233706056"/>
    <n v="1"/>
    <x v="0"/>
  </r>
  <r>
    <x v="0"/>
    <x v="5"/>
    <x v="0"/>
    <n v="797295.96099999989"/>
    <n v="-249860.92599999998"/>
    <n v="-22070"/>
    <n v="-46810"/>
    <n v="-53020"/>
    <n v="-371760.92599999998"/>
    <n v="425535.03499999992"/>
    <n v="0.53372280284259455"/>
    <n v="1"/>
    <x v="0"/>
  </r>
  <r>
    <x v="0"/>
    <x v="6"/>
    <x v="0"/>
    <n v="513527.74899999995"/>
    <n v="-97852.026999999987"/>
    <n v="-72300"/>
    <n v="-94280"/>
    <n v="-52130"/>
    <n v="-316562.027"/>
    <n v="196965.72199999995"/>
    <n v="0.38355419426419346"/>
    <n v="1"/>
    <x v="0"/>
  </r>
  <r>
    <x v="0"/>
    <x v="15"/>
    <x v="0"/>
    <n v="387181.50099999999"/>
    <n v="-160177.136"/>
    <n v="-61500"/>
    <n v="-51600"/>
    <n v="-46430"/>
    <n v="-319707.136"/>
    <n v="67474.364999999991"/>
    <n v="0.17427063231515286"/>
    <n v="1"/>
    <x v="0"/>
  </r>
  <r>
    <x v="0"/>
    <x v="11"/>
    <x v="0"/>
    <n v="273488.69099999999"/>
    <n v="-94877.194999999992"/>
    <n v="-59350"/>
    <n v="-22850"/>
    <n v="-28820"/>
    <n v="-205897.19500000001"/>
    <n v="67591.495999999985"/>
    <n v="0.24714548800118388"/>
    <n v="1"/>
    <x v="0"/>
  </r>
  <r>
    <x v="0"/>
    <x v="7"/>
    <x v="0"/>
    <n v="223010.046"/>
    <n v="-24131.092999999997"/>
    <n v="-57640"/>
    <n v="-57620"/>
    <n v="-26620"/>
    <n v="-166011.09299999999"/>
    <n v="56998.953000000009"/>
    <n v="0.2555891719783781"/>
    <n v="1"/>
    <x v="0"/>
  </r>
  <r>
    <x v="0"/>
    <x v="13"/>
    <x v="0"/>
    <n v="197442.448"/>
    <n v="-124107.34"/>
    <n v="-43650"/>
    <n v="-17980"/>
    <n v="-43400"/>
    <n v="-229137.34"/>
    <n v="-31694.891999999993"/>
    <n v="-0.16052724386804601"/>
    <n v="1"/>
    <x v="0"/>
  </r>
  <r>
    <x v="0"/>
    <x v="14"/>
    <x v="0"/>
    <n v="72741261.900999993"/>
    <n v="-5163138.3859999999"/>
    <n v="-48280"/>
    <n v="-56500"/>
    <n v="-92780"/>
    <n v="-5360698.3859999999"/>
    <n v="67380563.514999986"/>
    <n v="0.92630457259188248"/>
    <n v="1"/>
    <x v="0"/>
  </r>
  <r>
    <x v="0"/>
    <x v="2"/>
    <x v="0"/>
    <n v="63645.574999999997"/>
    <n v="-22368.170999999998"/>
    <n v="-63820"/>
    <n v="-36060"/>
    <n v="-67480"/>
    <n v="-189728.171"/>
    <n v="-126082.59600000001"/>
    <n v="-1.9810111857737165"/>
    <n v="1"/>
    <x v="0"/>
  </r>
  <r>
    <x v="0"/>
    <x v="11"/>
    <x v="0"/>
    <n v="7047.607"/>
    <n v="-2140.5720000000001"/>
    <n v="-96740"/>
    <n v="-73880"/>
    <n v="-19240"/>
    <n v="-192000.57199999999"/>
    <n v="-184952.965"/>
    <n v="-26.243370976843629"/>
    <n v="1"/>
    <x v="0"/>
  </r>
  <r>
    <x v="0"/>
    <x v="14"/>
    <x v="0"/>
    <n v="664784.5469999999"/>
    <n v="-19513.179"/>
    <n v="-48310"/>
    <n v="-75980"/>
    <n v="-105690"/>
    <n v="-249493.179"/>
    <n v="415291.3679999999"/>
    <n v="0.62470069419348273"/>
    <n v="1"/>
    <x v="0"/>
  </r>
  <r>
    <x v="0"/>
    <x v="4"/>
    <x v="0"/>
    <n v="452653.02600000001"/>
    <n v="-63105.293999999994"/>
    <n v="-40850"/>
    <n v="-76130"/>
    <n v="-37540"/>
    <n v="-217625.29399999999"/>
    <n v="235027.73200000002"/>
    <n v="0.51922271254185759"/>
    <n v="1"/>
    <x v="0"/>
  </r>
  <r>
    <x v="0"/>
    <x v="8"/>
    <x v="0"/>
    <n v="4149.4880000000003"/>
    <n v="-4252.99"/>
    <n v="-79250"/>
    <n v="-66110"/>
    <n v="-88470"/>
    <n v="-238082.99"/>
    <n v="-233933.50199999998"/>
    <n v="-56.376473916782011"/>
    <n v="1"/>
    <x v="0"/>
  </r>
  <r>
    <x v="0"/>
    <x v="0"/>
    <x v="0"/>
    <n v="6295.7510000000002"/>
    <n v="-12758.969999999998"/>
    <n v="-97990"/>
    <n v="-81230"/>
    <n v="-87040"/>
    <n v="-279018.96999999997"/>
    <n v="-272723.21899999998"/>
    <n v="-43.318615841064869"/>
    <n v="1"/>
    <x v="0"/>
  </r>
  <r>
    <x v="0"/>
    <x v="2"/>
    <x v="1"/>
    <n v="89056.939999999988"/>
    <n v="-76553.819999999992"/>
    <n v="-86920"/>
    <n v="-92820"/>
    <n v="-97550"/>
    <n v="-353843.82"/>
    <n v="-264786.88"/>
    <n v="-2.9732312832666388"/>
    <n v="1"/>
    <x v="0"/>
  </r>
  <r>
    <x v="0"/>
    <x v="3"/>
    <x v="2"/>
    <n v="39451.614999999998"/>
    <n v="-76003.227999999988"/>
    <n v="-37280"/>
    <n v="-100400"/>
    <n v="-86960"/>
    <n v="-300643.228"/>
    <n v="-261191.61300000001"/>
    <n v="-6.6205556603956524"/>
    <n v="1"/>
    <x v="0"/>
  </r>
  <r>
    <x v="0"/>
    <x v="4"/>
    <x v="0"/>
    <n v="37567.725999999995"/>
    <n v="-38276.909999999996"/>
    <n v="-70230"/>
    <n v="-104910"/>
    <n v="-67190"/>
    <n v="-280606.90999999997"/>
    <n v="-243039.18399999998"/>
    <n v="-6.4693610680614526"/>
    <n v="1"/>
    <x v="0"/>
  </r>
  <r>
    <x v="0"/>
    <x v="6"/>
    <x v="0"/>
    <n v="20944.188999999998"/>
    <n v="-38276.909999999996"/>
    <n v="-93400"/>
    <n v="-21200"/>
    <n v="-58230"/>
    <n v="-211106.91"/>
    <n v="-190162.72100000002"/>
    <n v="-9.0794979457070415"/>
    <n v="1"/>
    <x v="0"/>
  </r>
  <r>
    <x v="0"/>
    <x v="12"/>
    <x v="0"/>
    <n v="23359.587999999996"/>
    <n v="-25517.939999999995"/>
    <n v="-49060"/>
    <n v="-29570"/>
    <n v="-44030"/>
    <n v="-148177.94"/>
    <n v="-124818.35200000001"/>
    <n v="-5.3433456103763488"/>
    <n v="1"/>
    <x v="0"/>
  </r>
  <r>
    <x v="0"/>
    <x v="16"/>
    <x v="0"/>
    <n v="6669.5439999999999"/>
    <n v="-4252.99"/>
    <n v="-82090"/>
    <n v="-16310"/>
    <n v="-107800"/>
    <n v="-210452.99"/>
    <n v="-203783.446"/>
    <n v="-30.55432965132249"/>
    <n v="1"/>
    <x v="0"/>
  </r>
  <r>
    <x v="0"/>
    <x v="0"/>
    <x v="0"/>
    <n v="2698620.3159999996"/>
    <n v="-15638.069999999998"/>
    <n v="-38660"/>
    <n v="-35030"/>
    <n v="-29620"/>
    <n v="-118948.06999999999"/>
    <n v="2579672.2459999998"/>
    <n v="0.95592263598744809"/>
    <n v="1"/>
    <x v="0"/>
  </r>
  <r>
    <x v="0"/>
    <x v="1"/>
    <x v="1"/>
    <n v="4688614.1119999997"/>
    <n v="-31939.424999999999"/>
    <n v="-75850"/>
    <n v="-16570"/>
    <n v="-35010"/>
    <n v="-159369.42499999999"/>
    <n v="4529244.6869999999"/>
    <n v="0.96600926815621035"/>
    <n v="1"/>
    <x v="0"/>
  </r>
  <r>
    <x v="0"/>
    <x v="2"/>
    <x v="2"/>
    <n v="14553896.623"/>
    <n v="-61766.481"/>
    <n v="-42470"/>
    <n v="-78810"/>
    <n v="-27910"/>
    <n v="-210956.481"/>
    <n v="14342940.141999999"/>
    <n v="0.98550515463558952"/>
    <n v="1"/>
    <x v="0"/>
  </r>
  <r>
    <x v="0"/>
    <x v="3"/>
    <x v="0"/>
    <n v="7189216.0060000001"/>
    <n v="-34575.190999999999"/>
    <n v="-55320"/>
    <n v="-26980"/>
    <n v="-103010"/>
    <n v="-219885.19099999999"/>
    <n v="6969330.8150000004"/>
    <n v="0.96941458000197978"/>
    <n v="1"/>
    <x v="0"/>
  </r>
  <r>
    <x v="0"/>
    <x v="4"/>
    <x v="0"/>
    <n v="5278150.1779999994"/>
    <n v="-33380.514999999999"/>
    <n v="-62200"/>
    <n v="-28630"/>
    <n v="-61300"/>
    <n v="-185510.51500000001"/>
    <n v="5092639.6629999997"/>
    <n v="0.96485311922854511"/>
    <n v="1"/>
    <x v="0"/>
  </r>
  <r>
    <x v="0"/>
    <x v="5"/>
    <x v="0"/>
    <n v="2540861.0219999999"/>
    <n v="-26990.494999999999"/>
    <n v="-90200"/>
    <n v="-23910"/>
    <n v="-27300"/>
    <n v="-168400.495"/>
    <n v="2372460.5269999998"/>
    <n v="0.93372305941099987"/>
    <n v="1"/>
    <x v="0"/>
  </r>
  <r>
    <x v="0"/>
    <x v="6"/>
    <x v="1"/>
    <n v="14042900.088"/>
    <n v="-72969.217999999993"/>
    <n v="-101230"/>
    <n v="-40700"/>
    <n v="-15370"/>
    <n v="-230269.21799999999"/>
    <n v="13812630.869999999"/>
    <n v="0.98360244560902554"/>
    <n v="1"/>
    <x v="0"/>
  </r>
  <r>
    <x v="0"/>
    <x v="12"/>
    <x v="2"/>
    <n v="1343401.8359999999"/>
    <n v="-7149.9400000000005"/>
    <n v="-81330"/>
    <n v="-105570"/>
    <n v="-79190"/>
    <n v="-273239.94"/>
    <n v="1070161.8959999999"/>
    <n v="0.79660595014997437"/>
    <n v="1"/>
    <x v="0"/>
  </r>
  <r>
    <x v="0"/>
    <x v="7"/>
    <x v="0"/>
    <n v="1630025.18"/>
    <n v="-8264.2839999999997"/>
    <n v="-106740"/>
    <n v="-50390"/>
    <n v="-51460"/>
    <n v="-216854.28399999999"/>
    <n v="1413170.8959999999"/>
    <n v="0.86696261710509281"/>
    <n v="1"/>
    <x v="0"/>
  </r>
  <r>
    <x v="0"/>
    <x v="16"/>
    <x v="0"/>
    <n v="44556.532999999996"/>
    <n v="-389.93499999999995"/>
    <n v="-103570"/>
    <n v="-107980"/>
    <n v="-74270"/>
    <n v="-286209.935"/>
    <n v="-241653.402"/>
    <n v="-5.4235234595115385"/>
    <n v="1"/>
    <x v="0"/>
  </r>
  <r>
    <x v="0"/>
    <x v="13"/>
    <x v="1"/>
    <n v="976801.58100000001"/>
    <n v="-29126.138999999996"/>
    <n v="-68620"/>
    <n v="-100370"/>
    <n v="-48960"/>
    <n v="-247076.139"/>
    <n v="729725.44200000004"/>
    <n v="0.74705595915697032"/>
    <n v="1"/>
    <x v="0"/>
  </r>
  <r>
    <x v="0"/>
    <x v="14"/>
    <x v="2"/>
    <n v="99710234.623999983"/>
    <n v="-180737.47999999998"/>
    <n v="-26970"/>
    <n v="-93290"/>
    <n v="-90870"/>
    <n v="-391867.48"/>
    <n v="99318367.143999979"/>
    <n v="0.99606993723886317"/>
    <n v="1"/>
    <x v="0"/>
  </r>
  <r>
    <x v="0"/>
    <x v="8"/>
    <x v="0"/>
    <n v="374232.859"/>
    <n v="-167398.73499999999"/>
    <n v="-29850"/>
    <n v="-88770"/>
    <n v="-23110"/>
    <n v="-309128.73499999999"/>
    <n v="65104.124000000011"/>
    <n v="0.17396688300959701"/>
    <n v="1"/>
    <x v="0"/>
  </r>
  <r>
    <x v="0"/>
    <x v="10"/>
    <x v="0"/>
    <n v="554748.86599999992"/>
    <n v="-247687.49600000001"/>
    <n v="-70890"/>
    <n v="-84010"/>
    <n v="-34680"/>
    <n v="-437267.49600000004"/>
    <n v="117481.36999999988"/>
    <n v="0.2117739705302974"/>
    <n v="1"/>
    <x v="0"/>
  </r>
  <r>
    <x v="0"/>
    <x v="2"/>
    <x v="0"/>
    <n v="2044699.3839999998"/>
    <n v="-278018.20899999997"/>
    <n v="-92430"/>
    <n v="-15120"/>
    <n v="-90720"/>
    <n v="-476288.20899999997"/>
    <n v="1568411.1749999998"/>
    <n v="0.76706198831622474"/>
    <n v="1"/>
    <x v="0"/>
  </r>
  <r>
    <x v="0"/>
    <x v="3"/>
    <x v="1"/>
    <n v="528204.31299999997"/>
    <n v="-204898.39299999998"/>
    <n v="-78570"/>
    <n v="-17530"/>
    <n v="-66700"/>
    <n v="-367698.39299999998"/>
    <n v="160505.91999999998"/>
    <n v="0.30387090004696721"/>
    <n v="1"/>
    <x v="0"/>
  </r>
  <r>
    <x v="0"/>
    <x v="5"/>
    <x v="2"/>
    <n v="1479867.9839999999"/>
    <n v="-326803.98800000001"/>
    <n v="-51470"/>
    <n v="-98350"/>
    <n v="-53840"/>
    <n v="-530463.98800000001"/>
    <n v="949403.99599999993"/>
    <n v="0.64154641242647492"/>
    <n v="1"/>
    <x v="0"/>
  </r>
  <r>
    <x v="0"/>
    <x v="12"/>
    <x v="3"/>
    <n v="77053.654999999984"/>
    <n v="-17000.157999999999"/>
    <n v="-67170"/>
    <n v="-77950"/>
    <n v="-72990"/>
    <n v="-235110.158"/>
    <n v="-158056.50300000003"/>
    <n v="-2.0512525071004104"/>
    <n v="1"/>
    <x v="0"/>
  </r>
  <r>
    <x v="0"/>
    <x v="7"/>
    <x v="0"/>
    <n v="325753.141"/>
    <n v="-24749.220999999998"/>
    <n v="-67990"/>
    <n v="-67180"/>
    <n v="-107480"/>
    <n v="-267399.22100000002"/>
    <n v="58353.919999999984"/>
    <n v="0.17913540241197545"/>
    <n v="1"/>
    <x v="0"/>
  </r>
  <r>
    <x v="0"/>
    <x v="16"/>
    <x v="1"/>
    <n v="6848.576"/>
    <n v="-6375.25"/>
    <n v="-17900"/>
    <n v="-16850"/>
    <n v="-81080"/>
    <n v="-122205.25"/>
    <n v="-115356.674"/>
    <n v="-16.843891927314523"/>
    <n v="1"/>
    <x v="0"/>
  </r>
  <r>
    <x v="0"/>
    <x v="8"/>
    <x v="2"/>
    <n v="115549.42"/>
    <n v="-103679.57599999999"/>
    <n v="-66250"/>
    <n v="-23850"/>
    <n v="-49410"/>
    <n v="-243189.576"/>
    <n v="-127640.156"/>
    <n v="-1.1046369250490398"/>
    <n v="1"/>
    <x v="0"/>
  </r>
  <r>
    <x v="0"/>
    <x v="0"/>
    <x v="3"/>
    <n v="148396.19899999999"/>
    <n v="-185263.106"/>
    <n v="-35760"/>
    <n v="-14510"/>
    <n v="-21410"/>
    <n v="-256943.106"/>
    <n v="-108546.90700000001"/>
    <n v="-0.73146689559076927"/>
    <n v="1"/>
    <x v="0"/>
  </r>
  <r>
    <x v="0"/>
    <x v="10"/>
    <x v="0"/>
    <n v="500046.82699999993"/>
    <n v="-209347.41099999996"/>
    <n v="-56250"/>
    <n v="-31620"/>
    <n v="-70040"/>
    <n v="-367257.41099999996"/>
    <n v="132789.41599999997"/>
    <n v="0.26555396180926066"/>
    <n v="1"/>
    <x v="0"/>
  </r>
  <r>
    <x v="0"/>
    <x v="1"/>
    <x v="1"/>
    <n v="127466.52799999999"/>
    <n v="-37922.275999999998"/>
    <n v="-16110"/>
    <n v="-67890"/>
    <n v="-45520"/>
    <n v="-167442.27600000001"/>
    <n v="-39975.748000000021"/>
    <n v="-0.31361761104844738"/>
    <n v="1"/>
    <x v="0"/>
  </r>
  <r>
    <x v="0"/>
    <x v="3"/>
    <x v="2"/>
    <n v="118082.412"/>
    <n v="-129389.63099999998"/>
    <n v="-98120"/>
    <n v="-61340"/>
    <n v="-30780"/>
    <n v="-319629.63099999999"/>
    <n v="-201547.21899999998"/>
    <n v="-1.7068352143755328"/>
    <n v="1"/>
    <x v="0"/>
  </r>
  <r>
    <x v="0"/>
    <x v="5"/>
    <x v="3"/>
    <n v="229309.68900000001"/>
    <n v="-410349.70199999999"/>
    <n v="-26420"/>
    <n v="-31830"/>
    <n v="-72860"/>
    <n v="-541459.70200000005"/>
    <n v="-312150.01300000004"/>
    <n v="-1.3612595889918984"/>
    <n v="1"/>
    <x v="0"/>
  </r>
  <r>
    <x v="0"/>
    <x v="6"/>
    <x v="0"/>
    <n v="113140.01299999999"/>
    <n v="-163983.67300000001"/>
    <n v="-48190"/>
    <n v="-51560"/>
    <n v="-25800"/>
    <n v="-289533.67300000001"/>
    <n v="-176393.66000000003"/>
    <n v="-1.5590740651585397"/>
    <n v="1"/>
    <x v="0"/>
  </r>
  <r>
    <x v="0"/>
    <x v="15"/>
    <x v="1"/>
    <n v="2638357.75"/>
    <n v="-1037481.0249999999"/>
    <n v="-14880"/>
    <n v="-91850"/>
    <n v="-82860"/>
    <n v="-1227071.0249999999"/>
    <n v="1411286.7250000001"/>
    <n v="0.53491105404488837"/>
    <n v="1"/>
    <x v="0"/>
  </r>
  <r>
    <x v="0"/>
    <x v="11"/>
    <x v="2"/>
    <n v="344607.935"/>
    <n v="-426383.67800000001"/>
    <n v="-93160"/>
    <n v="-64480"/>
    <n v="-103350"/>
    <n v="-687373.67800000007"/>
    <n v="-342765.74300000007"/>
    <n v="-0.99465423801108954"/>
    <n v="1"/>
    <x v="0"/>
  </r>
  <r>
    <x v="0"/>
    <x v="16"/>
    <x v="3"/>
    <n v="6315.6030000000001"/>
    <n v="-6427.7640000000001"/>
    <n v="-42860"/>
    <n v="-69120"/>
    <n v="-42690"/>
    <n v="-161097.764"/>
    <n v="-154782.16099999999"/>
    <n v="-24.507899087387219"/>
    <n v="1"/>
    <x v="0"/>
  </r>
  <r>
    <x v="0"/>
    <x v="13"/>
    <x v="0"/>
    <n v="544367.81700000004"/>
    <n v="-1787080.0499999998"/>
    <n v="-69470"/>
    <n v="-74260"/>
    <n v="-66470"/>
    <n v="-1997280.0499999998"/>
    <n v="-1452912.2329999998"/>
    <n v="-2.6689899505943786"/>
    <n v="1"/>
    <x v="0"/>
  </r>
  <r>
    <x v="0"/>
    <x v="2"/>
    <x v="0"/>
    <n v="784313.32000000007"/>
    <n v="-574486.89199999999"/>
    <n v="-38270"/>
    <n v="-71510"/>
    <n v="-100990"/>
    <n v="-785256.89199999999"/>
    <n v="-943.57199999992736"/>
    <n v="-1.203054921979302E-3"/>
    <n v="1"/>
    <x v="0"/>
  </r>
  <r>
    <x v="0"/>
    <x v="3"/>
    <x v="1"/>
    <n v="258513.43699999998"/>
    <n v="-246522.79399999997"/>
    <n v="-29800"/>
    <n v="-87950"/>
    <n v="-39670"/>
    <n v="-403942.79399999999"/>
    <n v="-145429.35700000002"/>
    <n v="-0.56256014653505237"/>
    <n v="1"/>
    <x v="0"/>
  </r>
  <r>
    <x v="0"/>
    <x v="5"/>
    <x v="2"/>
    <n v="118557.43899999998"/>
    <n v="-132434.77099999998"/>
    <n v="-101100"/>
    <n v="-22970"/>
    <n v="-81680"/>
    <n v="-338184.77099999995"/>
    <n v="-219627.33199999997"/>
    <n v="-1.852497269277215"/>
    <n v="1"/>
    <x v="0"/>
  </r>
  <r>
    <x v="0"/>
    <x v="6"/>
    <x v="0"/>
    <n v="106630.594"/>
    <n v="-157252.641"/>
    <n v="-40470"/>
    <n v="-25220"/>
    <n v="-56700"/>
    <n v="-279642.641"/>
    <n v="-173012.04700000002"/>
    <n v="-1.6225366520981777"/>
    <n v="1"/>
    <x v="0"/>
  </r>
  <r>
    <x v="0"/>
    <x v="0"/>
    <x v="1"/>
    <n v="795340.85399999993"/>
    <n v="-27411.034"/>
    <n v="-33710"/>
    <n v="-35090"/>
    <n v="-78840"/>
    <n v="-175051.03399999999"/>
    <n v="620289.81999999995"/>
    <n v="0.779904385497592"/>
    <n v="1"/>
    <x v="0"/>
  </r>
  <r>
    <x v="0"/>
    <x v="1"/>
    <x v="2"/>
    <n v="1416290.9179999998"/>
    <n v="-41737.332000000002"/>
    <n v="-76470"/>
    <n v="-31940"/>
    <n v="-93250"/>
    <n v="-243397.33199999999"/>
    <n v="1172893.5859999999"/>
    <n v="0.82814453661560516"/>
    <n v="1"/>
    <x v="0"/>
  </r>
  <r>
    <x v="0"/>
    <x v="3"/>
    <x v="0"/>
    <n v="1399924.449"/>
    <n v="-32244.946999999996"/>
    <n v="-21840"/>
    <n v="-96600"/>
    <n v="-45460"/>
    <n v="-196144.94699999999"/>
    <n v="1203779.5020000001"/>
    <n v="0.85988890533334783"/>
    <n v="1"/>
    <x v="0"/>
  </r>
  <r>
    <x v="0"/>
    <x v="15"/>
    <x v="1"/>
    <n v="4244680.6710000001"/>
    <n v="-66267.87999999999"/>
    <n v="-77920"/>
    <n v="-81480"/>
    <n v="-81440"/>
    <n v="-307107.88"/>
    <n v="3937572.7910000002"/>
    <n v="0.92764876705609789"/>
    <n v="1"/>
    <x v="0"/>
  </r>
  <r>
    <x v="0"/>
    <x v="12"/>
    <x v="2"/>
    <n v="1269030.8539999998"/>
    <n v="-21118.831999999999"/>
    <n v="-56770"/>
    <n v="-105590"/>
    <n v="-40280"/>
    <n v="-223758.83199999999"/>
    <n v="1045272.0219999999"/>
    <n v="0.82367739027407449"/>
    <n v="1"/>
    <x v="0"/>
  </r>
  <r>
    <x v="0"/>
    <x v="14"/>
    <x v="0"/>
    <n v="34005580.328999996"/>
    <n v="-582220.05099999998"/>
    <n v="-34490"/>
    <n v="-99960"/>
    <n v="-92450"/>
    <n v="-809120.05099999998"/>
    <n v="33196460.277999997"/>
    <n v="0.97620625664459015"/>
    <n v="1"/>
    <x v="0"/>
  </r>
  <r>
    <x v="0"/>
    <x v="8"/>
    <x v="0"/>
    <n v="2464627.7390000001"/>
    <n v="-206594.03099999999"/>
    <n v="-105730"/>
    <n v="-67730"/>
    <n v="-58580"/>
    <n v="-438634.03099999996"/>
    <n v="2025993.7080000001"/>
    <n v="0.82202828278725304"/>
    <n v="1"/>
    <x v="0"/>
  </r>
  <r>
    <x v="0"/>
    <x v="0"/>
    <x v="0"/>
    <n v="1679070.9949999999"/>
    <n v="-144459.53200000001"/>
    <n v="-104510"/>
    <n v="-33640"/>
    <n v="-68440"/>
    <n v="-351049.53200000001"/>
    <n v="1328021.463"/>
    <n v="0.79092633185531269"/>
    <n v="1"/>
    <x v="0"/>
  </r>
  <r>
    <x v="0"/>
    <x v="10"/>
    <x v="0"/>
    <n v="3123959.2509999997"/>
    <n v="-512229.85100000002"/>
    <n v="-106600"/>
    <n v="-36430"/>
    <n v="-31890"/>
    <n v="-687149.85100000002"/>
    <n v="2436809.3999999994"/>
    <n v="0.78003879186963176"/>
    <n v="1"/>
    <x v="0"/>
  </r>
  <r>
    <x v="0"/>
    <x v="2"/>
    <x v="0"/>
    <n v="20899134.591999996"/>
    <n v="-918639.35099999991"/>
    <n v="-91400"/>
    <n v="-74110"/>
    <n v="-66410"/>
    <n v="-1150559.3509999998"/>
    <n v="19748575.240999997"/>
    <n v="0.94494703376663147"/>
    <n v="1"/>
    <x v="0"/>
  </r>
  <r>
    <x v="0"/>
    <x v="3"/>
    <x v="0"/>
    <n v="3535386.7710000002"/>
    <n v="-251961.34599999999"/>
    <n v="-40310"/>
    <n v="-69860"/>
    <n v="-62580"/>
    <n v="-424711.34600000002"/>
    <n v="3110675.4250000003"/>
    <n v="0.87986849148053226"/>
    <n v="1"/>
    <x v="0"/>
  </r>
  <r>
    <x v="0"/>
    <x v="4"/>
    <x v="0"/>
    <n v="6188200.4730000002"/>
    <n v="-423653.83899999998"/>
    <n v="-102130"/>
    <n v="-61840"/>
    <n v="-73740"/>
    <n v="-661363.83899999992"/>
    <n v="5526836.6340000005"/>
    <n v="0.89312501398659849"/>
    <n v="1"/>
    <x v="0"/>
  </r>
  <r>
    <x v="0"/>
    <x v="5"/>
    <x v="0"/>
    <n v="152006.07800000001"/>
    <n v="-20012.824999999997"/>
    <n v="-24870"/>
    <n v="-79060"/>
    <n v="-34880"/>
    <n v="-158822.82500000001"/>
    <n v="-6816.747000000003"/>
    <n v="-4.4845226517850181E-2"/>
    <n v="1"/>
    <x v="0"/>
  </r>
  <r>
    <x v="0"/>
    <x v="6"/>
    <x v="0"/>
    <n v="4707106.8659999995"/>
    <n v="-381687.859"/>
    <n v="-52240"/>
    <n v="-24860"/>
    <n v="-79710"/>
    <n v="-538497.85899999994"/>
    <n v="4168609.0069999993"/>
    <n v="0.88559897314215763"/>
    <n v="1"/>
    <x v="0"/>
  </r>
  <r>
    <x v="0"/>
    <x v="15"/>
    <x v="0"/>
    <n v="1492925.868"/>
    <n v="-274364.41899999999"/>
    <n v="-99930"/>
    <n v="-27330"/>
    <n v="-75360"/>
    <n v="-476984.41899999999"/>
    <n v="1015941.449"/>
    <n v="0.68050361426251338"/>
    <n v="1"/>
    <x v="0"/>
  </r>
  <r>
    <x v="0"/>
    <x v="12"/>
    <x v="0"/>
    <n v="1355656.764"/>
    <n v="-84020.797000000006"/>
    <n v="-45600"/>
    <n v="-42780"/>
    <n v="-86450"/>
    <n v="-258850.79700000002"/>
    <n v="1096805.9669999999"/>
    <n v="0.80905875006573569"/>
    <n v="1"/>
    <x v="0"/>
  </r>
  <r>
    <x v="0"/>
    <x v="7"/>
    <x v="0"/>
    <n v="174546.42799999999"/>
    <n v="-13469.973999999998"/>
    <n v="-68670"/>
    <n v="-22040"/>
    <n v="-49150"/>
    <n v="-153329.97399999999"/>
    <n v="21216.453999999998"/>
    <n v="0.121551923136462"/>
    <n v="1"/>
    <x v="0"/>
  </r>
  <r>
    <x v="0"/>
    <x v="13"/>
    <x v="0"/>
    <n v="534289.17499999993"/>
    <n v="-218235.99"/>
    <n v="-102310"/>
    <n v="-73680"/>
    <n v="-29760"/>
    <n v="-423985.99"/>
    <n v="110303.18499999994"/>
    <n v="0.20644847427425411"/>
    <n v="1"/>
    <x v="0"/>
  </r>
  <r>
    <x v="0"/>
    <x v="14"/>
    <x v="0"/>
    <n v="83697451.949999988"/>
    <n v="-3657189.2279999997"/>
    <n v="-92400"/>
    <n v="-76720"/>
    <n v="-15390"/>
    <n v="-3841699.2279999997"/>
    <n v="79855752.721999988"/>
    <n v="0.95410016507676965"/>
    <n v="1"/>
    <x v="0"/>
  </r>
  <r>
    <x v="0"/>
    <x v="8"/>
    <x v="0"/>
    <n v="237889.96699999998"/>
    <n v="-419091.53299999994"/>
    <n v="-83780"/>
    <n v="-52900"/>
    <n v="-77400"/>
    <n v="-633171.53299999994"/>
    <n v="-395281.56599999999"/>
    <n v="-1.6616151197330655"/>
    <n v="1"/>
    <x v="0"/>
  </r>
  <r>
    <x v="0"/>
    <x v="0"/>
    <x v="0"/>
    <n v="118529.537"/>
    <n v="-181612.13699999999"/>
    <n v="-94910"/>
    <n v="-41130"/>
    <n v="-15340"/>
    <n v="-332992.13699999999"/>
    <n v="-214462.59999999998"/>
    <n v="-1.8093599741303299"/>
    <n v="1"/>
    <x v="0"/>
  </r>
  <r>
    <x v="0"/>
    <x v="10"/>
    <x v="0"/>
    <n v="29676.857"/>
    <n v="-67719.197"/>
    <n v="-85490"/>
    <n v="-95970"/>
    <n v="-82110"/>
    <n v="-331289.19699999999"/>
    <n v="-301612.33999999997"/>
    <n v="-10.163217081916725"/>
    <n v="1"/>
    <x v="0"/>
  </r>
  <r>
    <x v="0"/>
    <x v="1"/>
    <x v="0"/>
    <n v="386248.97499999998"/>
    <n v="-534213.70799999998"/>
    <n v="-104630"/>
    <n v="-61470"/>
    <n v="-65890"/>
    <n v="-766203.70799999998"/>
    <n v="-379954.73300000001"/>
    <n v="-0.98370418458715658"/>
    <n v="1"/>
    <x v="0"/>
  </r>
  <r>
    <x v="0"/>
    <x v="5"/>
    <x v="0"/>
    <n v="99649.500999999989"/>
    <n v="-140395.55599999998"/>
    <n v="-107430"/>
    <n v="-57330"/>
    <n v="-89530"/>
    <n v="-394685.55599999998"/>
    <n v="-295036.05499999999"/>
    <n v="-2.9607379067558002"/>
    <n v="1"/>
    <x v="0"/>
  </r>
  <r>
    <x v="0"/>
    <x v="6"/>
    <x v="0"/>
    <n v="132439.50999999998"/>
    <n v="-203713.27899999998"/>
    <n v="-40980"/>
    <n v="-76660"/>
    <n v="-50690"/>
    <n v="-372043.27899999998"/>
    <n v="-239603.769"/>
    <n v="-1.8091562631121183"/>
    <n v="1"/>
    <x v="0"/>
  </r>
  <r>
    <x v="0"/>
    <x v="12"/>
    <x v="0"/>
    <n v="131774.88799999998"/>
    <n v="-133916.769"/>
    <n v="-15960"/>
    <n v="-99600"/>
    <n v="-69440"/>
    <n v="-318916.76899999997"/>
    <n v="-187141.88099999999"/>
    <n v="-1.4201634608864173"/>
    <n v="1"/>
    <x v="0"/>
  </r>
  <r>
    <x v="0"/>
    <x v="8"/>
    <x v="0"/>
    <n v="141877.12699999998"/>
    <n v="-57256.226999999999"/>
    <n v="-68090"/>
    <n v="-82880"/>
    <n v="-106560"/>
    <n v="-314786.22700000001"/>
    <n v="-172909.10000000003"/>
    <n v="-1.2187242838657146"/>
    <n v="1"/>
    <x v="0"/>
  </r>
  <r>
    <x v="0"/>
    <x v="0"/>
    <x v="0"/>
    <n v="284456.473"/>
    <n v="-106829.19099999999"/>
    <n v="-47240"/>
    <n v="-58000"/>
    <n v="-68090"/>
    <n v="-280159.19099999999"/>
    <n v="4297.2820000000065"/>
    <n v="1.51069931883744E-2"/>
    <n v="1"/>
    <x v="0"/>
  </r>
  <r>
    <x v="0"/>
    <x v="10"/>
    <x v="0"/>
    <n v="178715.67699999997"/>
    <n v="-91830.2"/>
    <n v="-74190"/>
    <n v="-14470"/>
    <n v="-95460"/>
    <n v="-275950.2"/>
    <n v="-97234.523000000045"/>
    <n v="-0.54407383074737237"/>
    <n v="1"/>
    <x v="0"/>
  </r>
  <r>
    <x v="0"/>
    <x v="9"/>
    <x v="0"/>
    <n v="51647.700999999994"/>
    <n v="-11577.23"/>
    <n v="-62360"/>
    <n v="-13000"/>
    <n v="-98530"/>
    <n v="-185467.23"/>
    <n v="-133819.52900000001"/>
    <n v="-2.5910064999795446"/>
    <n v="1"/>
    <x v="0"/>
  </r>
  <r>
    <x v="0"/>
    <x v="3"/>
    <x v="0"/>
    <n v="61965.441999999995"/>
    <n v="-35597.184000000001"/>
    <n v="-46360"/>
    <n v="-18920"/>
    <n v="-72080"/>
    <n v="-172957.18400000001"/>
    <n v="-110991.74200000001"/>
    <n v="-1.7911877720488143"/>
    <n v="1"/>
    <x v="0"/>
  </r>
  <r>
    <x v="0"/>
    <x v="4"/>
    <x v="1"/>
    <n v="1032669.4069999999"/>
    <n v="-437286.95500000002"/>
    <n v="-19720"/>
    <n v="-16480"/>
    <n v="-56960"/>
    <n v="-530446.95500000007"/>
    <n v="502222.45199999982"/>
    <n v="0.48633420201630884"/>
    <n v="1"/>
    <x v="0"/>
  </r>
  <r>
    <x v="0"/>
    <x v="5"/>
    <x v="2"/>
    <n v="372276.66000000003"/>
    <n v="-246485.22499999998"/>
    <n v="-98980"/>
    <n v="-91640"/>
    <n v="-108290"/>
    <n v="-545395.22499999998"/>
    <n v="-173118.56499999994"/>
    <n v="-0.46502664174541569"/>
    <n v="1"/>
    <x v="0"/>
  </r>
  <r>
    <x v="0"/>
    <x v="6"/>
    <x v="0"/>
    <n v="729168.17399999988"/>
    <n v="-426728.68"/>
    <n v="-48550"/>
    <n v="-72730"/>
    <n v="-53620"/>
    <n v="-601628.67999999993"/>
    <n v="127539.49399999995"/>
    <n v="0.1749109444812384"/>
    <n v="1"/>
    <x v="0"/>
  </r>
  <r>
    <x v="0"/>
    <x v="12"/>
    <x v="0"/>
    <n v="160028.98799999998"/>
    <n v="-53111.820999999996"/>
    <n v="-52610"/>
    <n v="-21480"/>
    <n v="-101880"/>
    <n v="-229081.821"/>
    <n v="-69052.833000000013"/>
    <n v="-0.43150202886991962"/>
    <n v="1"/>
    <x v="0"/>
  </r>
  <r>
    <x v="0"/>
    <x v="16"/>
    <x v="0"/>
    <n v="8991.1149999999998"/>
    <n v="-3874.5839999999998"/>
    <n v="-63910"/>
    <n v="-32380"/>
    <n v="-97630"/>
    <n v="-197794.584"/>
    <n v="-188803.46900000001"/>
    <n v="-20.998893796820528"/>
    <n v="1"/>
    <x v="0"/>
  </r>
  <r>
    <x v="0"/>
    <x v="13"/>
    <x v="0"/>
    <n v="252487.93499999997"/>
    <n v="-1031319.5829999999"/>
    <n v="-33700"/>
    <n v="-15660"/>
    <n v="-87080"/>
    <n v="-1167759.5829999999"/>
    <n v="-915271.64799999993"/>
    <n v="-3.6250114208427426"/>
    <n v="1"/>
    <x v="0"/>
  </r>
  <r>
    <x v="0"/>
    <x v="8"/>
    <x v="0"/>
    <n v="24064.025999999998"/>
    <n v="-10601.234"/>
    <n v="-102250"/>
    <n v="-42240"/>
    <n v="-94670"/>
    <n v="-249761.234"/>
    <n v="-225697.20799999998"/>
    <n v="-9.3790294275779118"/>
    <n v="1"/>
    <x v="0"/>
  </r>
  <r>
    <x v="0"/>
    <x v="0"/>
    <x v="1"/>
    <n v="1081204.656"/>
    <n v="-255193.14799999999"/>
    <n v="-49480"/>
    <n v="-73840"/>
    <n v="-93450"/>
    <n v="-471963.14799999999"/>
    <n v="609241.50799999991"/>
    <n v="0.56348398484884066"/>
    <n v="1"/>
    <x v="0"/>
  </r>
  <r>
    <x v="0"/>
    <x v="10"/>
    <x v="2"/>
    <n v="229782.02799999996"/>
    <n v="-157357.73899999997"/>
    <n v="-63160"/>
    <n v="-38420"/>
    <n v="-35860"/>
    <n v="-294797.73899999994"/>
    <n v="-65015.710999999981"/>
    <n v="-0.28294515269923542"/>
    <n v="1"/>
    <x v="0"/>
  </r>
  <r>
    <x v="0"/>
    <x v="1"/>
    <x v="0"/>
    <n v="1329100.3459999999"/>
    <n v="-319669.83999999997"/>
    <n v="-27030"/>
    <n v="-73000"/>
    <n v="-74690"/>
    <n v="-494389.83999999997"/>
    <n v="834710.50599999994"/>
    <n v="0.6280267013037103"/>
    <n v="1"/>
    <x v="0"/>
  </r>
  <r>
    <x v="0"/>
    <x v="2"/>
    <x v="0"/>
    <n v="1824808.3419999999"/>
    <n v="-665978.90099999995"/>
    <n v="-70240"/>
    <n v="-75200"/>
    <n v="-64100"/>
    <n v="-875518.90099999995"/>
    <n v="949289.44099999999"/>
    <n v="0.52021322960392302"/>
    <n v="1"/>
    <x v="0"/>
  </r>
  <r>
    <x v="0"/>
    <x v="3"/>
    <x v="0"/>
    <n v="2590661.4509999999"/>
    <n v="-674556.09899999993"/>
    <n v="-16420"/>
    <n v="-42230"/>
    <n v="-93990"/>
    <n v="-827196.09899999993"/>
    <n v="1763465.352"/>
    <n v="0.68070081149325756"/>
    <n v="1"/>
    <x v="0"/>
  </r>
  <r>
    <x v="0"/>
    <x v="4"/>
    <x v="1"/>
    <n v="3449002.9839999997"/>
    <n v="-898826.27799999993"/>
    <n v="-21160"/>
    <n v="-90520"/>
    <n v="-49720"/>
    <n v="-1060226.2779999999"/>
    <n v="2388776.7059999998"/>
    <n v="0.69259919956044902"/>
    <n v="1"/>
    <x v="0"/>
  </r>
  <r>
    <x v="0"/>
    <x v="5"/>
    <x v="2"/>
    <n v="1028680.4639999999"/>
    <n v="-401730.93799999997"/>
    <n v="-76220"/>
    <n v="-98820"/>
    <n v="-22940"/>
    <n v="-599710.93799999997"/>
    <n v="428969.52599999995"/>
    <n v="0.41700950004626508"/>
    <n v="1"/>
    <x v="0"/>
  </r>
  <r>
    <x v="0"/>
    <x v="6"/>
    <x v="0"/>
    <n v="748827.56199999992"/>
    <n v="-327775.90999999997"/>
    <n v="-34440"/>
    <n v="-62640"/>
    <n v="-73810"/>
    <n v="-498665.91"/>
    <n v="250161.65199999994"/>
    <n v="0.33407110621283459"/>
    <n v="1"/>
    <x v="0"/>
  </r>
  <r>
    <x v="0"/>
    <x v="15"/>
    <x v="0"/>
    <n v="-15992.563999999998"/>
    <n v="2613.1279999999997"/>
    <n v="-51640"/>
    <n v="-72910"/>
    <n v="-74450"/>
    <n v="-196386.872"/>
    <n v="-212379.43599999999"/>
    <n v="13.279886577286794"/>
    <n v="1"/>
    <x v="0"/>
  </r>
  <r>
    <x v="0"/>
    <x v="11"/>
    <x v="1"/>
    <n v="849.87699999999984"/>
    <n v="-502.95"/>
    <n v="-80120"/>
    <n v="-18090"/>
    <n v="-31290"/>
    <n v="-130002.95"/>
    <n v="-129153.073"/>
    <n v="-151.96678225202004"/>
    <n v="1"/>
    <x v="0"/>
  </r>
  <r>
    <x v="0"/>
    <x v="12"/>
    <x v="2"/>
    <n v="492895.61999999994"/>
    <n v="-106955.04400000001"/>
    <n v="-54550"/>
    <n v="-25770"/>
    <n v="-51480"/>
    <n v="-238755.04399999999"/>
    <n v="254140.57599999994"/>
    <n v="0.51560729227011592"/>
    <n v="1"/>
    <x v="0"/>
  </r>
  <r>
    <x v="0"/>
    <x v="7"/>
    <x v="0"/>
    <n v="1135122.7439999999"/>
    <n v="-198958.291"/>
    <n v="-81730"/>
    <n v="-69720"/>
    <n v="-26770"/>
    <n v="-377178.29099999997"/>
    <n v="757944.45299999998"/>
    <n v="0.66772025933435086"/>
    <n v="1"/>
    <x v="0"/>
  </r>
  <r>
    <x v="0"/>
    <x v="8"/>
    <x v="0"/>
    <n v="642449.75199999998"/>
    <n v="-729535.21900000004"/>
    <n v="-42700"/>
    <n v="-36980"/>
    <n v="-51340"/>
    <n v="-860555.21900000004"/>
    <n v="-218105.46700000006"/>
    <n v="-0.33949031238788629"/>
    <n v="1"/>
    <x v="0"/>
  </r>
  <r>
    <x v="0"/>
    <x v="0"/>
    <x v="0"/>
    <n v="1214708.257"/>
    <n v="-670069.7429999999"/>
    <n v="-26850"/>
    <n v="-68570"/>
    <n v="-16020"/>
    <n v="-781509.7429999999"/>
    <n v="433198.51400000008"/>
    <n v="0.35662761943339627"/>
    <n v="1"/>
    <x v="0"/>
  </r>
  <r>
    <x v="0"/>
    <x v="10"/>
    <x v="1"/>
    <n v="609105.16099999996"/>
    <n v="-398248.25599999994"/>
    <n v="-83330"/>
    <n v="-30320"/>
    <n v="-15820"/>
    <n v="-527718.25599999994"/>
    <n v="81386.905000000028"/>
    <n v="0.13361716532886189"/>
    <n v="1"/>
    <x v="0"/>
  </r>
  <r>
    <x v="0"/>
    <x v="1"/>
    <x v="2"/>
    <n v="1286498.4649999999"/>
    <n v="-1379416.6749999998"/>
    <n v="-23880"/>
    <n v="-86390"/>
    <n v="-21130"/>
    <n v="-1510816.6749999998"/>
    <n v="-224318.20999999996"/>
    <n v="-0.1743633716655853"/>
    <n v="1"/>
    <x v="0"/>
  </r>
  <r>
    <x v="0"/>
    <x v="2"/>
    <x v="3"/>
    <n v="22069221.131999999"/>
    <n v="-8805102.7959999982"/>
    <n v="-39950"/>
    <n v="-93380"/>
    <n v="-16130"/>
    <n v="-8954562.7959999982"/>
    <n v="13114658.336000001"/>
    <n v="0.59425107291094958"/>
    <n v="1"/>
    <x v="0"/>
  </r>
  <r>
    <x v="0"/>
    <x v="3"/>
    <x v="0"/>
    <n v="2529219.861"/>
    <n v="-1594255.8659999999"/>
    <n v="-48900"/>
    <n v="-23320"/>
    <n v="-15560"/>
    <n v="-1682035.8659999999"/>
    <n v="847183.99500000011"/>
    <n v="0.33495862026998374"/>
    <n v="1"/>
    <x v="0"/>
  </r>
  <r>
    <x v="0"/>
    <x v="4"/>
    <x v="1"/>
    <n v="5896547.8600000003"/>
    <n v="-4215183.091"/>
    <n v="-87960"/>
    <n v="-46820"/>
    <n v="-92110"/>
    <n v="-4442073.091"/>
    <n v="1454474.7690000003"/>
    <n v="0.24666547334697631"/>
    <n v="1"/>
    <x v="0"/>
  </r>
  <r>
    <x v="0"/>
    <x v="5"/>
    <x v="2"/>
    <n v="904225.7"/>
    <n v="-598647.20299999998"/>
    <n v="-66650"/>
    <n v="-91860"/>
    <n v="-89000"/>
    <n v="-846157.20299999998"/>
    <n v="58068.496999999974"/>
    <n v="6.4219029607320358E-2"/>
    <n v="1"/>
    <x v="0"/>
  </r>
  <r>
    <x v="0"/>
    <x v="6"/>
    <x v="3"/>
    <n v="3452622.0889999997"/>
    <n v="-1559006.3579999998"/>
    <n v="-46660"/>
    <n v="-52290"/>
    <n v="-54810"/>
    <n v="-1712766.3579999998"/>
    <n v="1739855.7309999999"/>
    <n v="0.50392301449473809"/>
    <n v="1"/>
    <x v="0"/>
  </r>
  <r>
    <x v="0"/>
    <x v="15"/>
    <x v="0"/>
    <n v="12349247.344000001"/>
    <n v="-5612607.7979999995"/>
    <n v="-72310"/>
    <n v="-18770"/>
    <n v="-44690"/>
    <n v="-5748377.7979999995"/>
    <n v="6600869.546000001"/>
    <n v="0.53451593948412546"/>
    <n v="1"/>
    <x v="0"/>
  </r>
  <r>
    <x v="0"/>
    <x v="11"/>
    <x v="1"/>
    <n v="918088.51399999997"/>
    <n v="-967968.42099999997"/>
    <n v="-83580"/>
    <n v="-29020"/>
    <n v="-32050"/>
    <n v="-1112618.4210000001"/>
    <n v="-194529.90700000012"/>
    <n v="-0.21188578664649335"/>
    <n v="1"/>
    <x v="0"/>
  </r>
  <r>
    <x v="0"/>
    <x v="12"/>
    <x v="2"/>
    <n v="3803237.2349999994"/>
    <n v="-1407060.8439999998"/>
    <n v="-68650"/>
    <n v="-94320"/>
    <n v="-48890"/>
    <n v="-1618920.8439999998"/>
    <n v="2184316.3909999998"/>
    <n v="0.57433082819510206"/>
    <n v="1"/>
    <x v="0"/>
  </r>
  <r>
    <x v="0"/>
    <x v="7"/>
    <x v="3"/>
    <n v="230575.84199999998"/>
    <n v="-44855.86"/>
    <n v="-41650"/>
    <n v="-34090"/>
    <n v="-57520"/>
    <n v="-178115.86"/>
    <n v="52459.981999999989"/>
    <n v="0.227517252219337"/>
    <n v="1"/>
    <x v="0"/>
  </r>
  <r>
    <x v="0"/>
    <x v="16"/>
    <x v="0"/>
    <n v="45852.974999999999"/>
    <n v="-26761.741999999998"/>
    <n v="-60100"/>
    <n v="-77060"/>
    <n v="-72960"/>
    <n v="-236881.742"/>
    <n v="-191028.76699999999"/>
    <n v="-4.1661150012621864"/>
    <n v="1"/>
    <x v="0"/>
  </r>
  <r>
    <x v="0"/>
    <x v="13"/>
    <x v="1"/>
    <n v="1310099.8399999999"/>
    <n v="-3515693.3279999997"/>
    <n v="-88130"/>
    <n v="-72980"/>
    <n v="-49470"/>
    <n v="-3726273.3279999997"/>
    <n v="-2416173.4879999999"/>
    <n v="-1.8442666842856803"/>
    <n v="1"/>
    <x v="0"/>
  </r>
  <r>
    <x v="0"/>
    <x v="0"/>
    <x v="2"/>
    <n v="92287.607999999993"/>
    <n v="-16986.143999999997"/>
    <n v="-25460"/>
    <n v="-66370"/>
    <n v="-80850"/>
    <n v="-189666.144"/>
    <n v="-97378.536000000007"/>
    <n v="-1.0551637225227466"/>
    <n v="1"/>
    <x v="0"/>
  </r>
  <r>
    <x v="0"/>
    <x v="2"/>
    <x v="3"/>
    <n v="760560.55599999998"/>
    <n v="-152750.73799999998"/>
    <n v="-62120"/>
    <n v="-45470"/>
    <n v="-22030"/>
    <n v="-282370.73800000001"/>
    <n v="478189.81799999997"/>
    <n v="0.62873339174323417"/>
    <n v="1"/>
    <x v="0"/>
  </r>
  <r>
    <x v="0"/>
    <x v="3"/>
    <x v="0"/>
    <n v="83662.243000000002"/>
    <n v="-30395.476999999999"/>
    <n v="-85790"/>
    <n v="-77960"/>
    <n v="-102390"/>
    <n v="-296535.47700000001"/>
    <n v="-212873.234"/>
    <n v="-2.5444361323183742"/>
    <n v="1"/>
    <x v="0"/>
  </r>
  <r>
    <x v="0"/>
    <x v="4"/>
    <x v="0"/>
    <n v="140965.93"/>
    <n v="-27841.197999999997"/>
    <n v="-75020"/>
    <n v="-47150"/>
    <n v="-49690"/>
    <n v="-199701.198"/>
    <n v="-58735.268000000011"/>
    <n v="-0.41666286314714496"/>
    <n v="1"/>
    <x v="0"/>
  </r>
  <r>
    <x v="0"/>
    <x v="5"/>
    <x v="1"/>
    <n v="30480.001999999997"/>
    <n v="-11335.653"/>
    <n v="-62330"/>
    <n v="-48000"/>
    <n v="-91760"/>
    <n v="-213425.65299999999"/>
    <n v="-182945.65099999998"/>
    <n v="-6.0021535103573811"/>
    <n v="1"/>
    <x v="0"/>
  </r>
  <r>
    <x v="0"/>
    <x v="7"/>
    <x v="2"/>
    <n v="327620.70600000001"/>
    <n v="-37428.138999999996"/>
    <n v="-92460"/>
    <n v="-53950"/>
    <n v="-30340"/>
    <n v="-214178.139"/>
    <n v="113442.56700000001"/>
    <n v="0.34626189652371975"/>
    <n v="1"/>
    <x v="0"/>
  </r>
  <r>
    <x v="0"/>
    <x v="8"/>
    <x v="0"/>
    <n v="88901.337"/>
    <n v="-38754.890999999996"/>
    <n v="-31940"/>
    <n v="-80840"/>
    <n v="-89880"/>
    <n v="-241414.891"/>
    <n v="-152513.554"/>
    <n v="-1.715537236520976"/>
    <n v="1"/>
    <x v="0"/>
  </r>
  <r>
    <x v="0"/>
    <x v="10"/>
    <x v="1"/>
    <n v="18932.731999999996"/>
    <n v="-10699.276"/>
    <n v="-42370"/>
    <n v="-69870"/>
    <n v="-101810"/>
    <n v="-224749.27600000001"/>
    <n v="-205816.54400000002"/>
    <n v="-10.870937379771712"/>
    <n v="1"/>
    <x v="0"/>
  </r>
  <r>
    <x v="0"/>
    <x v="2"/>
    <x v="2"/>
    <n v="35971.039999999994"/>
    <n v="-15072.456"/>
    <n v="-105320"/>
    <n v="-80450"/>
    <n v="-64080"/>
    <n v="-264922.45600000001"/>
    <n v="-228951.41600000003"/>
    <n v="-6.3648817493183421"/>
    <n v="1"/>
    <x v="0"/>
  </r>
  <r>
    <x v="0"/>
    <x v="3"/>
    <x v="0"/>
    <n v="271071.38799999998"/>
    <n v="-71997.505999999994"/>
    <n v="-86980"/>
    <n v="-57930"/>
    <n v="-30390"/>
    <n v="-247297.50599999999"/>
    <n v="23773.881999999983"/>
    <n v="8.7703398633868307E-2"/>
    <n v="1"/>
    <x v="0"/>
  </r>
  <r>
    <x v="0"/>
    <x v="4"/>
    <x v="1"/>
    <n v="256608.14199999999"/>
    <n v="-59625.741000000002"/>
    <n v="-28580"/>
    <n v="-90530"/>
    <n v="-60460"/>
    <n v="-239195.74100000001"/>
    <n v="17412.400999999983"/>
    <n v="6.7855995777405934E-2"/>
    <n v="1"/>
    <x v="0"/>
  </r>
  <r>
    <x v="0"/>
    <x v="5"/>
    <x v="2"/>
    <n v="251587.02799999996"/>
    <n v="-77370.551999999996"/>
    <n v="-18250"/>
    <n v="-93430"/>
    <n v="-39240"/>
    <n v="-228290.552"/>
    <n v="23296.475999999966"/>
    <n v="9.2598081010758504E-2"/>
    <n v="1"/>
    <x v="0"/>
  </r>
  <r>
    <x v="0"/>
    <x v="6"/>
    <x v="0"/>
    <n v="712322.20499999996"/>
    <n v="-168632.79299999998"/>
    <n v="-58200"/>
    <n v="-96440"/>
    <n v="-81490"/>
    <n v="-404762.79299999995"/>
    <n v="307559.41200000001"/>
    <n v="0.43177007517265314"/>
    <n v="1"/>
    <x v="0"/>
  </r>
  <r>
    <x v="0"/>
    <x v="12"/>
    <x v="0"/>
    <n v="392455.609"/>
    <n v="-117038.341"/>
    <n v="-35840"/>
    <n v="-70790"/>
    <n v="-41820"/>
    <n v="-265488.34100000001"/>
    <n v="126967.26799999998"/>
    <n v="0.32352007485259304"/>
    <n v="1"/>
    <x v="0"/>
  </r>
  <r>
    <x v="0"/>
    <x v="7"/>
    <x v="0"/>
    <n v="220566.122"/>
    <n v="-39015.395999999993"/>
    <n v="-54830"/>
    <n v="-74110"/>
    <n v="-57770"/>
    <n v="-225725.39600000001"/>
    <n v="-5159.2740000000049"/>
    <n v="-2.3391053681399019E-2"/>
    <n v="1"/>
    <x v="0"/>
  </r>
  <r>
    <x v="0"/>
    <x v="14"/>
    <x v="0"/>
    <n v="2613425.7309999997"/>
    <n v="-198293.45199999999"/>
    <n v="-68300"/>
    <n v="-81190"/>
    <n v="-63890"/>
    <n v="-411673.45199999999"/>
    <n v="2201752.2789999996"/>
    <n v="0.84247746277355373"/>
    <n v="1"/>
    <x v="0"/>
  </r>
  <r>
    <x v="0"/>
    <x v="8"/>
    <x v="0"/>
    <n v="340202.71599999996"/>
    <n v="-224609.98699999996"/>
    <n v="-75200"/>
    <n v="-24640"/>
    <n v="-35330"/>
    <n v="-359779.98699999996"/>
    <n v="-19577.271000000008"/>
    <n v="-5.7545898604760143E-2"/>
    <n v="1"/>
    <x v="0"/>
  </r>
  <r>
    <x v="0"/>
    <x v="0"/>
    <x v="0"/>
    <n v="389010.15299999999"/>
    <n v="-177869.60799999998"/>
    <n v="-15640"/>
    <n v="-47980"/>
    <n v="-50730"/>
    <n v="-292219.60800000001"/>
    <n v="96790.544999999984"/>
    <n v="0.24881238768079142"/>
    <n v="1"/>
    <x v="0"/>
  </r>
  <r>
    <x v="0"/>
    <x v="10"/>
    <x v="0"/>
    <n v="995273.83899999992"/>
    <n v="-2426432.2109999997"/>
    <n v="-22770"/>
    <n v="-29040"/>
    <n v="-59970"/>
    <n v="-2538212.2109999997"/>
    <n v="-1542938.3719999997"/>
    <n v="-1.5502651748088396"/>
    <n v="1"/>
    <x v="0"/>
  </r>
  <r>
    <x v="0"/>
    <x v="1"/>
    <x v="0"/>
    <n v="1342931.4639999999"/>
    <n v="-1094681.2590000001"/>
    <n v="-94540"/>
    <n v="-48010"/>
    <n v="-90900"/>
    <n v="-1328131.2590000001"/>
    <n v="14800.204999999842"/>
    <n v="1.1020819302212612E-2"/>
    <n v="1"/>
    <x v="0"/>
  </r>
  <r>
    <x v="0"/>
    <x v="9"/>
    <x v="0"/>
    <n v="3540003.9709999999"/>
    <n v="-3628614.6680000001"/>
    <n v="-23890"/>
    <n v="-74180"/>
    <n v="-26040"/>
    <n v="-3752724.6680000001"/>
    <n v="-212720.69700000016"/>
    <n v="-6.0090524966250149E-2"/>
    <n v="1"/>
    <x v="0"/>
  </r>
  <r>
    <x v="0"/>
    <x v="2"/>
    <x v="0"/>
    <n v="11981355.483999999"/>
    <n v="-4894178.6809999999"/>
    <n v="-90360"/>
    <n v="-94830"/>
    <n v="-80790"/>
    <n v="-5160158.6809999999"/>
    <n v="6821196.8029999994"/>
    <n v="0.56931762120814144"/>
    <n v="1"/>
    <x v="0"/>
  </r>
  <r>
    <x v="0"/>
    <x v="3"/>
    <x v="0"/>
    <n v="2819256.4959999998"/>
    <n v="-2222931.8859999999"/>
    <n v="-54390"/>
    <n v="-99400"/>
    <n v="-106090"/>
    <n v="-2482811.8859999999"/>
    <n v="336444.60999999987"/>
    <n v="0.11933806323665554"/>
    <n v="1"/>
    <x v="0"/>
  </r>
  <r>
    <x v="0"/>
    <x v="4"/>
    <x v="0"/>
    <n v="4526415.5649999995"/>
    <n v="-2745574.0129999998"/>
    <n v="-43000"/>
    <n v="-49470"/>
    <n v="-35240"/>
    <n v="-2873284.0129999998"/>
    <n v="1653131.5519999997"/>
    <n v="0.36521868755989928"/>
    <n v="1"/>
    <x v="0"/>
  </r>
  <r>
    <x v="0"/>
    <x v="5"/>
    <x v="0"/>
    <n v="370126.51199999999"/>
    <n v="-294977.25599999999"/>
    <n v="-26230"/>
    <n v="-66390"/>
    <n v="-34640"/>
    <n v="-422237.25599999999"/>
    <n v="-52110.744000000006"/>
    <n v="-0.14079170853883607"/>
    <n v="1"/>
    <x v="0"/>
  </r>
  <r>
    <x v="0"/>
    <x v="6"/>
    <x v="0"/>
    <n v="1655453.443"/>
    <n v="-1089905.362"/>
    <n v="-42840"/>
    <n v="-33720"/>
    <n v="-99510"/>
    <n v="-1265975.362"/>
    <n v="389478.08100000001"/>
    <n v="0.2352697278482147"/>
    <n v="1"/>
    <x v="0"/>
  </r>
  <r>
    <x v="0"/>
    <x v="11"/>
    <x v="0"/>
    <n v="94973.612999999998"/>
    <n v="-131454.288"/>
    <n v="-44360"/>
    <n v="-52000"/>
    <n v="-21260"/>
    <n v="-249074.288"/>
    <n v="-154100.67499999999"/>
    <n v="-1.6225630481173754"/>
    <n v="1"/>
    <x v="0"/>
  </r>
  <r>
    <x v="0"/>
    <x v="14"/>
    <x v="0"/>
    <n v="22379849.379999999"/>
    <n v="-9947102.4519999996"/>
    <n v="-53140"/>
    <n v="-100640"/>
    <n v="-49930"/>
    <n v="-10150812.452"/>
    <n v="12229036.927999999"/>
    <n v="0.54643070739022104"/>
    <n v="1"/>
    <x v="0"/>
  </r>
  <r>
    <x v="0"/>
    <x v="1"/>
    <x v="0"/>
    <n v="109853.954"/>
    <n v="-68705.868000000002"/>
    <n v="-91940"/>
    <n v="-100010"/>
    <n v="-12680"/>
    <n v="-273335.86800000002"/>
    <n v="-163481.91400000002"/>
    <n v="-1.4881750546730437"/>
    <n v="1"/>
    <x v="0"/>
  </r>
  <r>
    <x v="0"/>
    <x v="9"/>
    <x v="0"/>
    <n v="1327322.22"/>
    <n v="-1585237.3669999999"/>
    <n v="-87700"/>
    <n v="-32810"/>
    <n v="-46080"/>
    <n v="-1751827.3669999999"/>
    <n v="-424505.14699999988"/>
    <n v="-0.31982071919205862"/>
    <n v="1"/>
    <x v="0"/>
  </r>
  <r>
    <x v="0"/>
    <x v="4"/>
    <x v="0"/>
    <n v="3639661.8089999999"/>
    <n v="-1601957.3639999998"/>
    <n v="-97810"/>
    <n v="-49830"/>
    <n v="-103710"/>
    <n v="-1853307.3639999998"/>
    <n v="1786354.4450000001"/>
    <n v="0.49080231591374213"/>
    <n v="1"/>
    <x v="0"/>
  </r>
  <r>
    <x v="0"/>
    <x v="5"/>
    <x v="0"/>
    <n v="124741.323"/>
    <n v="-104973.736"/>
    <n v="-101210"/>
    <n v="-24380"/>
    <n v="-97500"/>
    <n v="-328063.73600000003"/>
    <n v="-203322.41300000003"/>
    <n v="-1.6299523534795284"/>
    <n v="1"/>
    <x v="0"/>
  </r>
  <r>
    <x v="0"/>
    <x v="15"/>
    <x v="0"/>
    <n v="962535.196"/>
    <n v="-350723.576"/>
    <n v="-79610"/>
    <n v="-86840"/>
    <n v="-25670"/>
    <n v="-542843.576"/>
    <n v="419691.62"/>
    <n v="0.43602729722934724"/>
    <n v="1"/>
    <x v="0"/>
  </r>
  <r>
    <x v="0"/>
    <x v="2"/>
    <x v="0"/>
    <n v="637796.57899999991"/>
    <n v="-672435.58199999994"/>
    <n v="-38190"/>
    <n v="-32510"/>
    <n v="-79880"/>
    <n v="-823015.58199999994"/>
    <n v="-185219.00300000003"/>
    <n v="-0.2904045099934599"/>
    <n v="1"/>
    <x v="0"/>
  </r>
  <r>
    <x v="0"/>
    <x v="4"/>
    <x v="0"/>
    <n v="249160.88399999999"/>
    <n v="-448290.38799999998"/>
    <n v="-89810"/>
    <n v="-18440"/>
    <n v="-15010"/>
    <n v="-571550.38800000004"/>
    <n v="-322389.50400000007"/>
    <n v="-1.293900947951365"/>
    <n v="1"/>
    <x v="0"/>
  </r>
  <r>
    <x v="0"/>
    <x v="14"/>
    <x v="0"/>
    <n v="6205727.5839999989"/>
    <n v="-5252842.2869999995"/>
    <n v="-40210"/>
    <n v="-86000"/>
    <n v="-24200"/>
    <n v="-5403252.2869999995"/>
    <n v="802475.29699999932"/>
    <n v="0.12931204055250381"/>
    <n v="1"/>
    <x v="0"/>
  </r>
  <r>
    <x v="0"/>
    <x v="8"/>
    <x v="0"/>
    <n v="119985.30599999998"/>
    <n v="-450994.99899999995"/>
    <n v="-94610"/>
    <n v="-31870"/>
    <n v="-75260"/>
    <n v="-652734.99899999995"/>
    <n v="-532749.69299999997"/>
    <n v="-4.4401244682411365"/>
    <n v="1"/>
    <x v="0"/>
  </r>
  <r>
    <x v="0"/>
    <x v="10"/>
    <x v="0"/>
    <n v="243884.56399999998"/>
    <n v="-448199.03099999996"/>
    <n v="-37400"/>
    <n v="-106830"/>
    <n v="-37100"/>
    <n v="-629529.03099999996"/>
    <n v="-385644.46699999995"/>
    <n v="-1.5812582013185548"/>
    <n v="1"/>
    <x v="0"/>
  </r>
  <r>
    <x v="0"/>
    <x v="2"/>
    <x v="1"/>
    <n v="3686765.0189999999"/>
    <n v="-2189309.801"/>
    <n v="-43320"/>
    <n v="-100690"/>
    <n v="-31610"/>
    <n v="-2364929.801"/>
    <n v="1321835.2179999999"/>
    <n v="0.35853525006010151"/>
    <n v="1"/>
    <x v="0"/>
  </r>
  <r>
    <x v="0"/>
    <x v="4"/>
    <x v="2"/>
    <n v="32670.518999999997"/>
    <n v="-50131.116000000002"/>
    <n v="-12850"/>
    <n v="-73760"/>
    <n v="-47060"/>
    <n v="-183801.11600000001"/>
    <n v="-151130.59700000001"/>
    <n v="-4.6259013210044211"/>
    <n v="1"/>
    <x v="0"/>
  </r>
  <r>
    <x v="0"/>
    <x v="5"/>
    <x v="0"/>
    <n v="217123.63399999999"/>
    <n v="-245905.30999999997"/>
    <n v="-93530"/>
    <n v="-102470"/>
    <n v="-40740"/>
    <n v="-482645.30999999994"/>
    <n v="-265521.67599999998"/>
    <n v="-1.2229054530286647"/>
    <n v="1"/>
    <x v="0"/>
  </r>
  <r>
    <x v="0"/>
    <x v="6"/>
    <x v="0"/>
    <n v="1413795.1310000001"/>
    <n v="-2182036.9269999997"/>
    <n v="-55050"/>
    <n v="-53210"/>
    <n v="-79880"/>
    <n v="-2370176.9269999997"/>
    <n v="-956381.79599999962"/>
    <n v="-0.6764642026483253"/>
    <n v="1"/>
    <x v="0"/>
  </r>
  <r>
    <x v="0"/>
    <x v="7"/>
    <x v="0"/>
    <n v="1779013.5999999999"/>
    <n v="-1062043.7799999998"/>
    <n v="-79870"/>
    <n v="-18170"/>
    <n v="-17840"/>
    <n v="-1177923.7799999998"/>
    <n v="601089.82000000007"/>
    <n v="0.33787814775558778"/>
    <n v="1"/>
    <x v="0"/>
  </r>
  <r>
    <x v="0"/>
    <x v="16"/>
    <x v="0"/>
    <n v="43545522.769000001"/>
    <n v="-48669969.684"/>
    <n v="-43850"/>
    <n v="-60100"/>
    <n v="-20560"/>
    <n v="-48794479.684"/>
    <n v="-5248956.9149999991"/>
    <n v="-0.12053953153449623"/>
    <n v="1"/>
    <x v="0"/>
  </r>
  <r>
    <x v="0"/>
    <x v="14"/>
    <x v="0"/>
    <n v="12019523.942999998"/>
    <n v="-5611603.7740000002"/>
    <n v="-59640"/>
    <n v="-103460"/>
    <n v="-64630"/>
    <n v="-5839333.7740000002"/>
    <n v="6180190.1689999979"/>
    <n v="0.51417928017018122"/>
    <n v="1"/>
    <x v="0"/>
  </r>
  <r>
    <x v="0"/>
    <x v="8"/>
    <x v="1"/>
    <n v="1154362.7969999998"/>
    <n v="-162851.99"/>
    <n v="-64720"/>
    <n v="-27990"/>
    <n v="-105110"/>
    <n v="-360671.99"/>
    <n v="793690.8069999998"/>
    <n v="0.6875575071049348"/>
    <n v="1"/>
    <x v="0"/>
  </r>
  <r>
    <x v="0"/>
    <x v="0"/>
    <x v="2"/>
    <n v="3417859.2209999999"/>
    <n v="-190461.23599999998"/>
    <n v="-94790"/>
    <n v="-107230"/>
    <n v="-100210"/>
    <n v="-492691.23599999998"/>
    <n v="2925167.9849999999"/>
    <n v="0.85584800188000487"/>
    <n v="1"/>
    <x v="0"/>
  </r>
  <r>
    <x v="0"/>
    <x v="1"/>
    <x v="0"/>
    <n v="5563537.2239999995"/>
    <n v="-260495.78099999999"/>
    <n v="-93930"/>
    <n v="-105030"/>
    <n v="-83790"/>
    <n v="-543245.78099999996"/>
    <n v="5020291.443"/>
    <n v="0.90235604452208129"/>
    <n v="1"/>
    <x v="0"/>
  </r>
  <r>
    <x v="0"/>
    <x v="2"/>
    <x v="0"/>
    <n v="8540615.9790000003"/>
    <n v="-363191.45799999998"/>
    <n v="-93210"/>
    <n v="-28280"/>
    <n v="-100510"/>
    <n v="-585191.45799999998"/>
    <n v="7955424.5210000006"/>
    <n v="0.9314813522304608"/>
    <n v="1"/>
    <x v="0"/>
  </r>
  <r>
    <x v="0"/>
    <x v="3"/>
    <x v="0"/>
    <n v="2237567.108"/>
    <n v="-224829.67499999999"/>
    <n v="-53690"/>
    <n v="-90380"/>
    <n v="-64530"/>
    <n v="-433429.67499999999"/>
    <n v="1804137.433"/>
    <n v="0.80629422310939691"/>
    <n v="1"/>
    <x v="0"/>
  </r>
  <r>
    <x v="0"/>
    <x v="4"/>
    <x v="1"/>
    <n v="15174735.463999998"/>
    <n v="-613743.60599999991"/>
    <n v="-38800"/>
    <n v="-57110"/>
    <n v="-80540"/>
    <n v="-790193.60599999991"/>
    <n v="14384541.857999997"/>
    <n v="0.94792702595214084"/>
    <n v="1"/>
    <x v="0"/>
  </r>
  <r>
    <x v="0"/>
    <x v="6"/>
    <x v="2"/>
    <n v="3059873.2429999998"/>
    <n v="-165352.07499999998"/>
    <n v="-74290"/>
    <n v="-101700"/>
    <n v="-58860"/>
    <n v="-400202.07499999995"/>
    <n v="2659671.1679999996"/>
    <n v="0.86920959032681078"/>
    <n v="1"/>
    <x v="0"/>
  </r>
  <r>
    <x v="0"/>
    <x v="12"/>
    <x v="0"/>
    <n v="741924.23899999994"/>
    <n v="-42812.959000000003"/>
    <n v="-97180"/>
    <n v="-21590"/>
    <n v="-75310"/>
    <n v="-236892.959"/>
    <n v="505031.27999999991"/>
    <n v="0.68070465076151787"/>
    <n v="1"/>
    <x v="0"/>
  </r>
  <r>
    <x v="0"/>
    <x v="13"/>
    <x v="0"/>
    <n v="1872658.6269999999"/>
    <n v="-285412.56799999997"/>
    <n v="-92680"/>
    <n v="-47200"/>
    <n v="-70760"/>
    <n v="-496052.56799999997"/>
    <n v="1376606.0589999999"/>
    <n v="0.73510785102638998"/>
    <n v="1"/>
    <x v="0"/>
  </r>
  <r>
    <x v="0"/>
    <x v="1"/>
    <x v="1"/>
    <n v="509459.13899999997"/>
    <n v="-19716.521999999997"/>
    <n v="-20110"/>
    <n v="-61780"/>
    <n v="-38190"/>
    <n v="-139796.522"/>
    <n v="369662.61699999997"/>
    <n v="0.72559816617599238"/>
    <n v="1"/>
    <x v="0"/>
  </r>
  <r>
    <x v="0"/>
    <x v="2"/>
    <x v="2"/>
    <n v="2065425.334"/>
    <n v="-41141.197999999997"/>
    <n v="-108160"/>
    <n v="-49970"/>
    <n v="-97380"/>
    <n v="-296651.19799999997"/>
    <n v="1768774.1359999999"/>
    <n v="0.85637282882286947"/>
    <n v="1"/>
    <x v="0"/>
  </r>
  <r>
    <x v="0"/>
    <x v="3"/>
    <x v="0"/>
    <n v="1117400.1299999999"/>
    <n v="-28066.079999999998"/>
    <n v="-105360"/>
    <n v="-66050"/>
    <n v="-55990"/>
    <n v="-255466.08"/>
    <n v="861934.04999999993"/>
    <n v="0.77137457465661829"/>
    <n v="1"/>
    <x v="0"/>
  </r>
  <r>
    <x v="0"/>
    <x v="4"/>
    <x v="0"/>
    <n v="1204302.3369999998"/>
    <n v="-30228.372999999996"/>
    <n v="-69120"/>
    <n v="-37820"/>
    <n v="-73550"/>
    <n v="-210718.37299999999"/>
    <n v="993583.9639999998"/>
    <n v="0.82502867716348205"/>
    <n v="1"/>
    <x v="0"/>
  </r>
  <r>
    <x v="0"/>
    <x v="5"/>
    <x v="0"/>
    <n v="717013.28299999994"/>
    <n v="-28025.732"/>
    <n v="-99500"/>
    <n v="-62730"/>
    <n v="-47590"/>
    <n v="-237845.73199999999"/>
    <n v="479167.55099999998"/>
    <n v="0.66828266973681716"/>
    <n v="1"/>
    <x v="0"/>
  </r>
  <r>
    <x v="0"/>
    <x v="6"/>
    <x v="1"/>
    <n v="3099693.2399999998"/>
    <n v="-73640.678999999989"/>
    <n v="-101850"/>
    <n v="-31070"/>
    <n v="-78290"/>
    <n v="-284850.679"/>
    <n v="2814842.5609999998"/>
    <n v="0.90810359059917811"/>
    <n v="1"/>
    <x v="0"/>
  </r>
  <r>
    <x v="0"/>
    <x v="11"/>
    <x v="2"/>
    <n v="1210695.3459999999"/>
    <n v="-40068.762999999992"/>
    <n v="-53270"/>
    <n v="-65690"/>
    <n v="-86570"/>
    <n v="-245598.76299999998"/>
    <n v="965096.58299999987"/>
    <n v="0.79714239109662843"/>
    <n v="1"/>
    <x v="0"/>
  </r>
  <r>
    <x v="0"/>
    <x v="12"/>
    <x v="3"/>
    <n v="133389.29800000001"/>
    <n v="-3346.9939999999997"/>
    <n v="-104620"/>
    <n v="-89910"/>
    <n v="-45930"/>
    <n v="-243806.99400000001"/>
    <n v="-110417.696"/>
    <n v="-0.82778526954988541"/>
    <n v="1"/>
    <x v="0"/>
  </r>
  <r>
    <x v="0"/>
    <x v="8"/>
    <x v="0"/>
    <n v="422587.25599999994"/>
    <n v="-84088.213999999993"/>
    <n v="-36240"/>
    <n v="-93090"/>
    <n v="-92880"/>
    <n v="-306298.21399999998"/>
    <n v="116289.04199999996"/>
    <n v="0.27518350435063754"/>
    <n v="1"/>
    <x v="0"/>
  </r>
  <r>
    <x v="0"/>
    <x v="0"/>
    <x v="1"/>
    <n v="1933800.3929999999"/>
    <n v="-81828.186999999991"/>
    <n v="-48790"/>
    <n v="-79970"/>
    <n v="-86420"/>
    <n v="-297008.18699999998"/>
    <n v="1636792.206"/>
    <n v="0.8464121798324612"/>
    <n v="1"/>
    <x v="0"/>
  </r>
  <r>
    <x v="0"/>
    <x v="1"/>
    <x v="2"/>
    <n v="598737.71299999999"/>
    <n v="-2384396.0419999999"/>
    <n v="-44180"/>
    <n v="-21300"/>
    <n v="-85910"/>
    <n v="-2535786.0419999999"/>
    <n v="-1937048.3289999999"/>
    <n v="-3.2352201756163637"/>
    <n v="1"/>
    <x v="0"/>
  </r>
  <r>
    <x v="0"/>
    <x v="2"/>
    <x v="3"/>
    <n v="10871468.391000001"/>
    <n v="-417601.00199999998"/>
    <n v="-42940"/>
    <n v="-91860"/>
    <n v="-24370"/>
    <n v="-576771.00199999998"/>
    <n v="10294697.389"/>
    <n v="0.94694635708296016"/>
    <n v="1"/>
    <x v="0"/>
  </r>
  <r>
    <x v="0"/>
    <x v="3"/>
    <x v="0"/>
    <n v="1108453.878"/>
    <n v="-75216.89"/>
    <n v="-29950"/>
    <n v="-87510"/>
    <n v="-88450"/>
    <n v="-281126.89"/>
    <n v="827326.98800000001"/>
    <n v="0.74637926252083531"/>
    <n v="1"/>
    <x v="0"/>
  </r>
  <r>
    <x v="0"/>
    <x v="4"/>
    <x v="1"/>
    <n v="1120532.371"/>
    <n v="-72342.872000000003"/>
    <n v="-76250"/>
    <n v="-27460"/>
    <n v="-38430"/>
    <n v="-214482.872"/>
    <n v="906049.49900000007"/>
    <n v="0.80858841962005223"/>
    <n v="1"/>
    <x v="0"/>
  </r>
  <r>
    <x v="0"/>
    <x v="5"/>
    <x v="2"/>
    <n v="368258.02999999997"/>
    <n v="-31982.243999999995"/>
    <n v="-14050"/>
    <n v="-36260"/>
    <n v="-106400"/>
    <n v="-188692.24400000001"/>
    <n v="179565.78599999996"/>
    <n v="0.48760860964796876"/>
    <n v="1"/>
    <x v="0"/>
  </r>
  <r>
    <x v="0"/>
    <x v="6"/>
    <x v="3"/>
    <n v="3453194.43"/>
    <n v="-290254.59399999998"/>
    <n v="-35980"/>
    <n v="-68460"/>
    <n v="-69220"/>
    <n v="-463914.59399999998"/>
    <n v="2989279.8360000001"/>
    <n v="0.8656563934049899"/>
    <n v="1"/>
    <x v="0"/>
  </r>
  <r>
    <x v="0"/>
    <x v="12"/>
    <x v="0"/>
    <n v="1973165.8239999998"/>
    <n v="-103549.033"/>
    <n v="-105370"/>
    <n v="-45760"/>
    <n v="-64620"/>
    <n v="-319299.033"/>
    <n v="1653866.7909999997"/>
    <n v="0.83817932121248817"/>
    <n v="1"/>
    <x v="0"/>
  </r>
  <r>
    <x v="0"/>
    <x v="7"/>
    <x v="1"/>
    <n v="3871583.4919999996"/>
    <n v="-77484.819999999992"/>
    <n v="-44350"/>
    <n v="-25380"/>
    <n v="-24570"/>
    <n v="-171784.82"/>
    <n v="3699798.6719999998"/>
    <n v="0.95562931282381869"/>
    <n v="1"/>
    <x v="0"/>
  </r>
  <r>
    <x v="0"/>
    <x v="13"/>
    <x v="2"/>
    <n v="561348.94200000004"/>
    <n v="-114735.019"/>
    <n v="-65010"/>
    <n v="-66260"/>
    <n v="-38360"/>
    <n v="-284365.01899999997"/>
    <n v="276983.92300000007"/>
    <n v="0.49342557235994583"/>
    <n v="1"/>
    <x v="0"/>
  </r>
  <r>
    <x v="0"/>
    <x v="14"/>
    <x v="3"/>
    <n v="13889308.460999999"/>
    <n v="-240431.49899999998"/>
    <n v="-37310"/>
    <n v="-102900"/>
    <n v="-39310"/>
    <n v="-419951.49899999995"/>
    <n v="13469356.961999999"/>
    <n v="0.96976440546488052"/>
    <n v="1"/>
    <x v="0"/>
  </r>
  <r>
    <x v="0"/>
    <x v="0"/>
    <x v="0"/>
    <n v="156277.56899999999"/>
    <n v="-9737.1260000000002"/>
    <n v="-94230"/>
    <n v="-25810"/>
    <n v="-47000"/>
    <n v="-176777.12599999999"/>
    <n v="-20499.557000000001"/>
    <n v="-0.13117402024598937"/>
    <n v="1"/>
    <x v="0"/>
  </r>
  <r>
    <x v="0"/>
    <x v="10"/>
    <x v="0"/>
    <n v="900655.37800000003"/>
    <n v="-65876.895000000004"/>
    <n v="-86670"/>
    <n v="-89430"/>
    <n v="-81260"/>
    <n v="-323236.89500000002"/>
    <n v="577418.48300000001"/>
    <n v="0.64110923789987073"/>
    <n v="1"/>
    <x v="0"/>
  </r>
  <r>
    <x v="0"/>
    <x v="2"/>
    <x v="1"/>
    <n v="5011132.1610000003"/>
    <n v="-257059.11"/>
    <n v="-60720"/>
    <n v="-36850"/>
    <n v="-97420"/>
    <n v="-452049.11"/>
    <n v="4559083.051"/>
    <n v="0.90979102217296315"/>
    <n v="1"/>
    <x v="0"/>
  </r>
  <r>
    <x v="0"/>
    <x v="3"/>
    <x v="2"/>
    <n v="1531930.4769999997"/>
    <n v="-90382.795999999988"/>
    <n v="-101970"/>
    <n v="-65880"/>
    <n v="-95850"/>
    <n v="-354082.79599999997"/>
    <n v="1177847.6809999999"/>
    <n v="0.76886497049565528"/>
    <n v="1"/>
    <x v="0"/>
  </r>
  <r>
    <x v="0"/>
    <x v="4"/>
    <x v="0"/>
    <n v="1726129.0549999999"/>
    <n v="-154460.40399999998"/>
    <n v="-14240"/>
    <n v="-82450"/>
    <n v="-27640"/>
    <n v="-278790.40399999998"/>
    <n v="1447338.6510000001"/>
    <n v="0.83848808801842467"/>
    <n v="1"/>
    <x v="0"/>
  </r>
  <r>
    <x v="0"/>
    <x v="5"/>
    <x v="1"/>
    <n v="210705.42499999999"/>
    <n v="-22039.996999999999"/>
    <n v="-47040"/>
    <n v="-90680"/>
    <n v="-96410"/>
    <n v="-256169.997"/>
    <n v="-45464.572000000015"/>
    <n v="-0.21577314395203645"/>
    <n v="1"/>
    <x v="0"/>
  </r>
  <r>
    <x v="0"/>
    <x v="6"/>
    <x v="2"/>
    <n v="3212463.0019999999"/>
    <n v="-232286.89399999997"/>
    <n v="-84000"/>
    <n v="-18820"/>
    <n v="-76570"/>
    <n v="-411676.89399999997"/>
    <n v="2800786.108"/>
    <n v="0.87185007461760644"/>
    <n v="1"/>
    <x v="0"/>
  </r>
  <r>
    <x v="0"/>
    <x v="11"/>
    <x v="0"/>
    <n v="570052.28"/>
    <n v="-58765.517999999996"/>
    <n v="-22100"/>
    <n v="-107810"/>
    <n v="-22290"/>
    <n v="-210965.51799999998"/>
    <n v="359086.76200000005"/>
    <n v="0.62991899970999155"/>
    <n v="1"/>
    <x v="0"/>
  </r>
  <r>
    <x v="0"/>
    <x v="12"/>
    <x v="1"/>
    <n v="1701502.74"/>
    <n v="-115261.39099999999"/>
    <n v="-105580"/>
    <n v="-35580"/>
    <n v="-40570"/>
    <n v="-296991.391"/>
    <n v="1404511.3489999999"/>
    <n v="0.82545347473257669"/>
    <n v="1"/>
    <x v="0"/>
  </r>
  <r>
    <x v="0"/>
    <x v="7"/>
    <x v="2"/>
    <n v="256215.74999999997"/>
    <n v="-9328.0949999999993"/>
    <n v="-30080"/>
    <n v="-48730"/>
    <n v="-77260"/>
    <n v="-165398.095"/>
    <n v="90817.65499999997"/>
    <n v="0.35445773727805563"/>
    <n v="1"/>
    <x v="0"/>
  </r>
  <r>
    <x v="0"/>
    <x v="16"/>
    <x v="0"/>
    <n v="46713.716"/>
    <n v="-3525.6829999999995"/>
    <n v="-63910"/>
    <n v="-88840"/>
    <n v="-63340"/>
    <n v="-219615.68299999999"/>
    <n v="-172901.967"/>
    <n v="-3.7013104887652268"/>
    <n v="1"/>
    <x v="0"/>
  </r>
  <r>
    <x v="0"/>
    <x v="8"/>
    <x v="0"/>
    <n v="70890.567999999999"/>
    <n v="-9838.57"/>
    <n v="-52230"/>
    <n v="-93260"/>
    <n v="-26970"/>
    <n v="-182298.57"/>
    <n v="-111408.00200000001"/>
    <n v="-1.5715490105820566"/>
    <n v="1"/>
    <x v="0"/>
  </r>
  <r>
    <x v="0"/>
    <x v="10"/>
    <x v="0"/>
    <n v="145363.85499999998"/>
    <n v="-35621.375999999997"/>
    <n v="-25420"/>
    <n v="-32880"/>
    <n v="-61070"/>
    <n v="-154991.37599999999"/>
    <n v="-9627.5210000000079"/>
    <n v="-6.6230501385643695E-2"/>
    <n v="1"/>
    <x v="0"/>
  </r>
  <r>
    <x v="0"/>
    <x v="3"/>
    <x v="0"/>
    <n v="1744866.7949999999"/>
    <n v="-240136.91799999998"/>
    <n v="-102460"/>
    <n v="-26110"/>
    <n v="-76630"/>
    <n v="-445336.91799999995"/>
    <n v="1299529.8769999999"/>
    <n v="0.74477311432819138"/>
    <n v="1"/>
    <x v="0"/>
  </r>
  <r>
    <x v="0"/>
    <x v="5"/>
    <x v="0"/>
    <n v="579865.69899999991"/>
    <n v="-120871.583"/>
    <n v="-92580"/>
    <n v="-105430"/>
    <n v="-77050"/>
    <n v="-395931.58299999998"/>
    <n v="183934.11599999992"/>
    <n v="0.31720123524671523"/>
    <n v="1"/>
    <x v="0"/>
  </r>
  <r>
    <x v="0"/>
    <x v="6"/>
    <x v="0"/>
    <n v="2145887.443"/>
    <n v="-462715.52600000001"/>
    <n v="-32730"/>
    <n v="-58360"/>
    <n v="-16540"/>
    <n v="-570345.52600000007"/>
    <n v="1575541.9169999999"/>
    <n v="0.73421461229921547"/>
    <n v="1"/>
    <x v="0"/>
  </r>
  <r>
    <x v="0"/>
    <x v="15"/>
    <x v="0"/>
    <n v="1822618.3499999999"/>
    <n v="-333253.61999999994"/>
    <n v="-95280"/>
    <n v="-63250"/>
    <n v="-38860"/>
    <n v="-530643.61999999988"/>
    <n v="1291974.73"/>
    <n v="0.70885642625072887"/>
    <n v="1"/>
    <x v="0"/>
  </r>
  <r>
    <x v="0"/>
    <x v="11"/>
    <x v="0"/>
    <n v="337284.598"/>
    <n v="-96315.274999999994"/>
    <n v="-25160"/>
    <n v="-23100"/>
    <n v="-38390"/>
    <n v="-182965.27499999999"/>
    <n v="154319.323"/>
    <n v="0.45753444988318148"/>
    <n v="1"/>
    <x v="0"/>
  </r>
  <r>
    <x v="0"/>
    <x v="7"/>
    <x v="0"/>
    <n v="1838372.0529999998"/>
    <n v="-242633.43299999999"/>
    <n v="-90000"/>
    <n v="-84150"/>
    <n v="-38040"/>
    <n v="-454823.43299999996"/>
    <n v="1383548.6199999999"/>
    <n v="0.75259445863649665"/>
    <n v="1"/>
    <x v="0"/>
  </r>
  <r>
    <x v="0"/>
    <x v="13"/>
    <x v="0"/>
    <n v="265689.26999999996"/>
    <n v="-122467.53399999999"/>
    <n v="-55210"/>
    <n v="-59350"/>
    <n v="-92440"/>
    <n v="-329467.53399999999"/>
    <n v="-63778.264000000025"/>
    <n v="-0.2400483241193746"/>
    <n v="1"/>
    <x v="0"/>
  </r>
  <r>
    <x v="0"/>
    <x v="8"/>
    <x v="0"/>
    <n v="420732.02499999997"/>
    <n v="-59758.383999999991"/>
    <n v="-76700"/>
    <n v="-62850"/>
    <n v="-33250"/>
    <n v="-232558.38399999999"/>
    <n v="188173.64099999997"/>
    <n v="0.447252953943784"/>
    <n v="1"/>
    <x v="0"/>
  </r>
  <r>
    <x v="0"/>
    <x v="0"/>
    <x v="0"/>
    <n v="843286.47899999993"/>
    <n v="-51781.485000000001"/>
    <n v="-21120"/>
    <n v="-32090"/>
    <n v="-75140"/>
    <n v="-180131.48499999999"/>
    <n v="663154.99399999995"/>
    <n v="0.78639348609786019"/>
    <n v="1"/>
    <x v="0"/>
  </r>
  <r>
    <x v="0"/>
    <x v="10"/>
    <x v="0"/>
    <n v="1469532.3230000001"/>
    <n v="-198462.31999999998"/>
    <n v="-22590"/>
    <n v="-36000"/>
    <n v="-70900"/>
    <n v="-327952.31999999995"/>
    <n v="1141580.003"/>
    <n v="0.77683218336395854"/>
    <n v="1"/>
    <x v="0"/>
  </r>
  <r>
    <x v="0"/>
    <x v="9"/>
    <x v="0"/>
    <n v="548890.76899999997"/>
    <n v="-93624.573000000004"/>
    <n v="-90530"/>
    <n v="-97140"/>
    <n v="-82130"/>
    <n v="-363424.57299999997"/>
    <n v="185466.196"/>
    <n v="0.337892721967055"/>
    <n v="1"/>
    <x v="0"/>
  </r>
  <r>
    <x v="0"/>
    <x v="3"/>
    <x v="0"/>
    <n v="816860.89799999993"/>
    <n v="-53380.089"/>
    <n v="-74730"/>
    <n v="-48100"/>
    <n v="-44350"/>
    <n v="-220560.08900000001"/>
    <n v="596300.80899999989"/>
    <n v="0.72999063911613493"/>
    <n v="1"/>
    <x v="0"/>
  </r>
  <r>
    <x v="0"/>
    <x v="4"/>
    <x v="0"/>
    <n v="557907.55299999996"/>
    <n v="-45128.447"/>
    <n v="-47970"/>
    <n v="-62720"/>
    <n v="-15520"/>
    <n v="-171338.44699999999"/>
    <n v="386569.10599999997"/>
    <n v="0.69289097077343209"/>
    <n v="1"/>
    <x v="0"/>
  </r>
  <r>
    <x v="0"/>
    <x v="6"/>
    <x v="0"/>
    <n v="2305072.1749999998"/>
    <n v="-175100.93299999999"/>
    <n v="-40940"/>
    <n v="-63650"/>
    <n v="-75910"/>
    <n v="-355600.93299999996"/>
    <n v="1949471.2419999999"/>
    <n v="0.84573110687954922"/>
    <n v="1"/>
    <x v="0"/>
  </r>
  <r>
    <x v="0"/>
    <x v="15"/>
    <x v="0"/>
    <n v="4235009.7509999992"/>
    <n v="-242093.48800000001"/>
    <n v="-52080"/>
    <n v="-97330"/>
    <n v="-62090"/>
    <n v="-453593.48800000001"/>
    <n v="3781416.2629999993"/>
    <n v="0.89289434625436359"/>
    <n v="1"/>
    <x v="0"/>
  </r>
  <r>
    <x v="0"/>
    <x v="12"/>
    <x v="0"/>
    <n v="1137362.4219999998"/>
    <n v="-76053.193999999989"/>
    <n v="-105330"/>
    <n v="-19300"/>
    <n v="-104510"/>
    <n v="-305193.19400000002"/>
    <n v="832169.22799999977"/>
    <n v="0.73166583659117934"/>
    <n v="1"/>
    <x v="0"/>
  </r>
  <r>
    <x v="0"/>
    <x v="13"/>
    <x v="0"/>
    <n v="564023.31999999995"/>
    <n v="-147669.522"/>
    <n v="-23120"/>
    <n v="-84180"/>
    <n v="-17510"/>
    <n v="-272479.522"/>
    <n v="291543.79799999995"/>
    <n v="0.51690025511711113"/>
    <n v="1"/>
    <x v="0"/>
  </r>
  <r>
    <x v="0"/>
    <x v="8"/>
    <x v="0"/>
    <n v="14386.210999999999"/>
    <n v="-7784.777"/>
    <n v="-27060"/>
    <n v="-66350"/>
    <n v="-75160"/>
    <n v="-176354.777"/>
    <n v="-161968.56599999999"/>
    <n v="-11.258597972739313"/>
    <n v="1"/>
    <x v="0"/>
  </r>
  <r>
    <x v="0"/>
    <x v="4"/>
    <x v="0"/>
    <n v="141558.774"/>
    <n v="-66573.493000000002"/>
    <n v="-78340"/>
    <n v="-36400"/>
    <n v="-72350"/>
    <n v="-253663.49300000002"/>
    <n v="-112104.71900000001"/>
    <n v="-0.79193055882216112"/>
    <n v="1"/>
    <x v="0"/>
  </r>
  <r>
    <x v="0"/>
    <x v="14"/>
    <x v="0"/>
    <n v="2189940.4449999998"/>
    <n v="-498458.96799999994"/>
    <n v="-60170"/>
    <n v="-51170"/>
    <n v="-56990"/>
    <n v="-666788.96799999988"/>
    <n v="1523151.477"/>
    <n v="0.69552187160048551"/>
    <n v="1"/>
    <x v="0"/>
  </r>
  <r>
    <x v="0"/>
    <x v="8"/>
    <x v="0"/>
    <n v="244862.198"/>
    <n v="-18803.756999999998"/>
    <n v="-69410"/>
    <n v="-103120"/>
    <n v="-52920"/>
    <n v="-244253.75699999998"/>
    <n v="608.44100000002072"/>
    <n v="2.484830263591854E-3"/>
    <n v="1"/>
    <x v="0"/>
  </r>
  <r>
    <x v="0"/>
    <x v="0"/>
    <x v="0"/>
    <n v="241444.098"/>
    <n v="-16556.518999999997"/>
    <n v="-45510"/>
    <n v="-30610"/>
    <n v="-64350"/>
    <n v="-157026.519"/>
    <n v="84417.578999999998"/>
    <n v="0.34963612570890013"/>
    <n v="1"/>
    <x v="0"/>
  </r>
  <r>
    <x v="0"/>
    <x v="9"/>
    <x v="0"/>
    <n v="3351715.6259999997"/>
    <n v="-525646.63899999997"/>
    <n v="-19620"/>
    <n v="-20140"/>
    <n v="-76100"/>
    <n v="-641506.63899999997"/>
    <n v="2710208.9869999997"/>
    <n v="0.8086035002421772"/>
    <n v="1"/>
    <x v="0"/>
  </r>
  <r>
    <x v="0"/>
    <x v="2"/>
    <x v="1"/>
    <n v="3126477.2560000001"/>
    <n v="-156478.48299999998"/>
    <n v="-51700"/>
    <n v="-89380"/>
    <n v="-31060"/>
    <n v="-328618.48300000001"/>
    <n v="2797858.773"/>
    <n v="0.89489177240315743"/>
    <n v="1"/>
    <x v="0"/>
  </r>
  <r>
    <x v="0"/>
    <x v="3"/>
    <x v="2"/>
    <n v="1301983.27"/>
    <n v="-88976.810999999987"/>
    <n v="-73000"/>
    <n v="-17230"/>
    <n v="-53170"/>
    <n v="-232376.81099999999"/>
    <n v="1069606.459"/>
    <n v="0.8215208932753798"/>
    <n v="1"/>
    <x v="0"/>
  </r>
  <r>
    <x v="0"/>
    <x v="4"/>
    <x v="0"/>
    <n v="1590074.584"/>
    <n v="-126537.69099999999"/>
    <n v="-106160"/>
    <n v="-18540"/>
    <n v="-12590"/>
    <n v="-263827.69099999999"/>
    <n v="1326246.8930000002"/>
    <n v="0.83407841766999791"/>
    <n v="1"/>
    <x v="0"/>
  </r>
  <r>
    <x v="0"/>
    <x v="5"/>
    <x v="0"/>
    <n v="700041.03399999999"/>
    <n v="-66701.53"/>
    <n v="-53410"/>
    <n v="-94980"/>
    <n v="-52090"/>
    <n v="-267181.53000000003"/>
    <n v="432859.50399999996"/>
    <n v="0.61833447323317903"/>
    <n v="1"/>
    <x v="0"/>
  </r>
  <r>
    <x v="0"/>
    <x v="6"/>
    <x v="0"/>
    <n v="3870792.233"/>
    <n v="-290200.61699999997"/>
    <n v="-63260"/>
    <n v="-72230"/>
    <n v="-77630"/>
    <n v="-503320.61699999997"/>
    <n v="3367471.6159999999"/>
    <n v="0.86996961172211795"/>
    <n v="1"/>
    <x v="0"/>
  </r>
  <r>
    <x v="0"/>
    <x v="12"/>
    <x v="0"/>
    <n v="661478.28599999996"/>
    <n v="-40855.898999999998"/>
    <n v="-27860"/>
    <n v="-27980"/>
    <n v="-55720"/>
    <n v="-152415.899"/>
    <n v="509062.38699999999"/>
    <n v="0.76958291416991431"/>
    <n v="1"/>
    <x v="0"/>
  </r>
  <r>
    <x v="0"/>
    <x v="13"/>
    <x v="0"/>
    <n v="487800.50899999996"/>
    <n v="-75354.677999999985"/>
    <n v="-47320"/>
    <n v="-27110"/>
    <n v="-83670"/>
    <n v="-233454.67799999999"/>
    <n v="254345.83099999998"/>
    <n v="0.52141362361719057"/>
    <n v="1"/>
    <x v="0"/>
  </r>
  <r>
    <x v="0"/>
    <x v="14"/>
    <x v="1"/>
    <n v="18294258.415999997"/>
    <n v="-319384.25399999996"/>
    <n v="-17470"/>
    <n v="-45680"/>
    <n v="-107500"/>
    <n v="-490034.25399999996"/>
    <n v="17804224.161999997"/>
    <n v="0.9732137677922259"/>
    <n v="1"/>
    <x v="0"/>
  </r>
  <r>
    <x v="0"/>
    <x v="2"/>
    <x v="2"/>
    <n v="52532.991000000002"/>
    <n v="-8329.9439999999995"/>
    <n v="-32190"/>
    <n v="-37600"/>
    <n v="-16750"/>
    <n v="-94869.944000000003"/>
    <n v="-42336.953000000001"/>
    <n v="-0.80591171745770196"/>
    <n v="1"/>
    <x v="0"/>
  </r>
  <r>
    <x v="0"/>
    <x v="2"/>
    <x v="0"/>
    <n v="8018.7519999999995"/>
    <n v="-3518.4309999999996"/>
    <n v="-22600"/>
    <n v="-99020"/>
    <n v="-31590"/>
    <n v="-156728.43100000001"/>
    <n v="-148709.679"/>
    <n v="-18.545239832831843"/>
    <n v="1"/>
    <x v="0"/>
  </r>
  <r>
    <x v="0"/>
    <x v="15"/>
    <x v="0"/>
    <n v="436306.94799999997"/>
    <n v="-35858.318999999996"/>
    <n v="-38610"/>
    <n v="-42110"/>
    <n v="-94750"/>
    <n v="-211328.31899999999"/>
    <n v="224978.62899999999"/>
    <n v="0.51564301240511068"/>
    <n v="1"/>
    <x v="0"/>
  </r>
  <r>
    <x v="0"/>
    <x v="2"/>
    <x v="0"/>
    <n v="718587.30299999996"/>
    <n v="-411960.09399999998"/>
    <n v="-20540"/>
    <n v="-51510"/>
    <n v="-91210"/>
    <n v="-575220.09400000004"/>
    <n v="143367.20899999992"/>
    <n v="0.19951258309388736"/>
    <n v="1"/>
    <x v="0"/>
  </r>
  <r>
    <x v="0"/>
    <x v="6"/>
    <x v="1"/>
    <n v="966899.55599999998"/>
    <n v="-352554.63599999994"/>
    <n v="-93660"/>
    <n v="-16820"/>
    <n v="-19000"/>
    <n v="-482034.63599999994"/>
    <n v="484864.92000000004"/>
    <n v="0.5014635873925255"/>
    <n v="1"/>
    <x v="0"/>
  </r>
  <r>
    <x v="0"/>
    <x v="12"/>
    <x v="2"/>
    <n v="508322.598"/>
    <n v="-120926.253"/>
    <n v="-38220"/>
    <n v="-41790"/>
    <n v="-17500"/>
    <n v="-218436.253"/>
    <n v="289886.34499999997"/>
    <n v="0.57028026324338221"/>
    <n v="1"/>
    <x v="0"/>
  </r>
  <r>
    <x v="0"/>
    <x v="7"/>
    <x v="0"/>
    <n v="495044.24200000003"/>
    <n v="-88079.900999999983"/>
    <n v="-14690"/>
    <n v="-76560"/>
    <n v="-38100"/>
    <n v="-217429.90099999998"/>
    <n v="277614.34100000001"/>
    <n v="0.56078693063558549"/>
    <n v="1"/>
    <x v="0"/>
  </r>
  <r>
    <x v="0"/>
    <x v="16"/>
    <x v="0"/>
    <n v="42593.221999999994"/>
    <n v="-17275.173999999999"/>
    <n v="-106890"/>
    <n v="-76150"/>
    <n v="-79820"/>
    <n v="-280135.174"/>
    <n v="-237541.95199999999"/>
    <n v="-5.5769895031655512"/>
    <n v="1"/>
    <x v="0"/>
  </r>
  <r>
    <x v="0"/>
    <x v="0"/>
    <x v="1"/>
    <n v="81387.116999999998"/>
    <n v="-54142.556999999993"/>
    <n v="-35520"/>
    <n v="-81740"/>
    <n v="-46750"/>
    <n v="-218152.557"/>
    <n v="-136765.44"/>
    <n v="-1.6804310687157036"/>
    <n v="1"/>
    <x v="0"/>
  </r>
  <r>
    <x v="0"/>
    <x v="10"/>
    <x v="2"/>
    <n v="49909.558999999994"/>
    <n v="-16403.897999999997"/>
    <n v="-53610"/>
    <n v="-74530"/>
    <n v="-27630"/>
    <n v="-172173.89799999999"/>
    <n v="-122264.33899999999"/>
    <n v="-2.4497178786933382"/>
    <n v="1"/>
    <x v="0"/>
  </r>
  <r>
    <x v="0"/>
    <x v="1"/>
    <x v="0"/>
    <n v="153982.66799999998"/>
    <n v="-21528.381000000001"/>
    <n v="-38220"/>
    <n v="-101170"/>
    <n v="-56880"/>
    <n v="-217798.38099999999"/>
    <n v="-63815.713000000018"/>
    <n v="-0.41443438945998795"/>
    <n v="1"/>
    <x v="0"/>
  </r>
  <r>
    <x v="0"/>
    <x v="9"/>
    <x v="0"/>
    <n v="4187021.1809999999"/>
    <n v="-907058.37599999993"/>
    <n v="-28100"/>
    <n v="-67330"/>
    <n v="-63670"/>
    <n v="-1066158.3759999999"/>
    <n v="3120862.8049999997"/>
    <n v="0.74536589859204727"/>
    <n v="1"/>
    <x v="0"/>
  </r>
  <r>
    <x v="0"/>
    <x v="2"/>
    <x v="0"/>
    <n v="32110.183000000001"/>
    <n v="-4510.7439999999997"/>
    <n v="-92400"/>
    <n v="-81440"/>
    <n v="-38270"/>
    <n v="-216620.74400000001"/>
    <n v="-184510.56100000002"/>
    <n v="-5.7461697119571076"/>
    <n v="1"/>
    <x v="0"/>
  </r>
  <r>
    <x v="0"/>
    <x v="3"/>
    <x v="1"/>
    <n v="334132.84099999996"/>
    <n v="-168541.065"/>
    <n v="-99620"/>
    <n v="-47280"/>
    <n v="-107600"/>
    <n v="-423041.065"/>
    <n v="-88908.224000000046"/>
    <n v="-0.26608645751166993"/>
    <n v="1"/>
    <x v="0"/>
  </r>
  <r>
    <x v="0"/>
    <x v="4"/>
    <x v="2"/>
    <n v="41835.492999999995"/>
    <n v="-110016.361"/>
    <n v="-73580"/>
    <n v="-29680"/>
    <n v="-58400"/>
    <n v="-271676.36100000003"/>
    <n v="-229840.86800000005"/>
    <n v="-5.4939203895601292"/>
    <n v="1"/>
    <x v="0"/>
  </r>
  <r>
    <x v="0"/>
    <x v="5"/>
    <x v="3"/>
    <n v="241630.26300000001"/>
    <n v="-103230.295"/>
    <n v="-16740"/>
    <n v="-60290"/>
    <n v="-32520"/>
    <n v="-212780.29499999998"/>
    <n v="28849.968000000023"/>
    <n v="0.11939716342567579"/>
    <n v="1"/>
    <x v="0"/>
  </r>
  <r>
    <x v="0"/>
    <x v="6"/>
    <x v="0"/>
    <n v="987498.10600000003"/>
    <n v="-163742.97099999999"/>
    <n v="-78840"/>
    <n v="-65110"/>
    <n v="-102750"/>
    <n v="-410442.97100000002"/>
    <n v="577055.13500000001"/>
    <n v="0.58436075116887365"/>
    <n v="1"/>
    <x v="0"/>
  </r>
  <r>
    <x v="0"/>
    <x v="11"/>
    <x v="1"/>
    <n v="17964.148999999998"/>
    <n v="-7425.3759999999993"/>
    <n v="-50990"/>
    <n v="-90290"/>
    <n v="-49940"/>
    <n v="-198645.37599999999"/>
    <n v="-180681.22699999998"/>
    <n v="-10.057878444450667"/>
    <n v="1"/>
    <x v="0"/>
  </r>
  <r>
    <x v="0"/>
    <x v="12"/>
    <x v="2"/>
    <n v="123475.583"/>
    <n v="-40245.379999999997"/>
    <n v="-78140"/>
    <n v="-78470"/>
    <n v="-103000"/>
    <n v="-299855.38"/>
    <n v="-176379.79700000002"/>
    <n v="-1.4284589123988993"/>
    <n v="1"/>
    <x v="0"/>
  </r>
  <r>
    <x v="0"/>
    <x v="7"/>
    <x v="3"/>
    <n v="310202.43800000002"/>
    <n v="-101769.262"/>
    <n v="-42900"/>
    <n v="-72980"/>
    <n v="-22840"/>
    <n v="-240489.26199999999"/>
    <n v="69713.176000000036"/>
    <n v="0.22473445550418283"/>
    <n v="1"/>
    <x v="0"/>
  </r>
  <r>
    <x v="0"/>
    <x v="1"/>
    <x v="0"/>
    <n v="7338.7020000000002"/>
    <n v="-708.81999999999994"/>
    <n v="-71430"/>
    <n v="-45280"/>
    <n v="-83420"/>
    <n v="-200838.82"/>
    <n v="-193500.11800000002"/>
    <n v="-26.367076630172477"/>
    <n v="1"/>
    <x v="0"/>
  </r>
  <r>
    <x v="0"/>
    <x v="2"/>
    <x v="1"/>
    <n v="90303.64"/>
    <n v="-16076.857999999998"/>
    <n v="-20710"/>
    <n v="-49760"/>
    <n v="-103170"/>
    <n v="-189716.85800000001"/>
    <n v="-99413.218000000008"/>
    <n v="-1.1008771960908774"/>
    <n v="1"/>
    <x v="0"/>
  </r>
  <r>
    <x v="0"/>
    <x v="3"/>
    <x v="2"/>
    <n v="264998.54499999998"/>
    <n v="-43410.332000000002"/>
    <n v="-16650"/>
    <n v="-37140"/>
    <n v="-14440"/>
    <n v="-111640.33199999999"/>
    <n v="153358.21299999999"/>
    <n v="0.57871341520007213"/>
    <n v="1"/>
    <x v="0"/>
  </r>
  <r>
    <x v="0"/>
    <x v="5"/>
    <x v="3"/>
    <n v="20616.505000000001"/>
    <n v="-4412.7089999999998"/>
    <n v="-56320"/>
    <n v="-68610"/>
    <n v="-107750"/>
    <n v="-237092.709"/>
    <n v="-216476.204"/>
    <n v="-10.500140736754362"/>
    <n v="1"/>
    <x v="0"/>
  </r>
  <r>
    <x v="0"/>
    <x v="15"/>
    <x v="0"/>
    <n v="698090.9879999999"/>
    <n v="-340234.87400000001"/>
    <n v="-95670"/>
    <n v="-106310"/>
    <n v="-100460"/>
    <n v="-642674.87400000007"/>
    <n v="55416.113999999827"/>
    <n v="7.9382365554903619E-2"/>
    <n v="1"/>
    <x v="0"/>
  </r>
  <r>
    <x v="0"/>
    <x v="7"/>
    <x v="1"/>
    <n v="82295.633000000002"/>
    <n v="-8122.3449999999993"/>
    <n v="-98430"/>
    <n v="-80430"/>
    <n v="-39530"/>
    <n v="-226512.345"/>
    <n v="-144216.712"/>
    <n v="-1.752422415901461"/>
    <n v="1"/>
    <x v="0"/>
  </r>
  <r>
    <x v="0"/>
    <x v="8"/>
    <x v="2"/>
    <n v="73910.934999999998"/>
    <n v="-7707.0419999999995"/>
    <n v="-46710"/>
    <n v="-23280"/>
    <n v="-46030"/>
    <n v="-123727.042"/>
    <n v="-49816.107000000004"/>
    <n v="-0.67400185101162646"/>
    <n v="1"/>
    <x v="0"/>
  </r>
  <r>
    <x v="0"/>
    <x v="0"/>
    <x v="3"/>
    <n v="93286.549999999988"/>
    <n v="-27095.907999999999"/>
    <n v="-25450"/>
    <n v="-79430"/>
    <n v="-15240"/>
    <n v="-147215.908"/>
    <n v="-53929.358000000007"/>
    <n v="-0.57810432479280249"/>
    <n v="1"/>
    <x v="0"/>
  </r>
  <r>
    <x v="0"/>
    <x v="1"/>
    <x v="0"/>
    <n v="96761.671999999991"/>
    <n v="-15047.368"/>
    <n v="-86800"/>
    <n v="-48310"/>
    <n v="-64640"/>
    <n v="-214797.36799999999"/>
    <n v="-118035.696"/>
    <n v="-1.2198600288758963"/>
    <n v="1"/>
    <x v="0"/>
  </r>
  <r>
    <x v="0"/>
    <x v="9"/>
    <x v="0"/>
    <n v="206917.23499999999"/>
    <n v="-76670.243999999992"/>
    <n v="-72690"/>
    <n v="-26220"/>
    <n v="-14890"/>
    <n v="-190470.24400000001"/>
    <n v="16446.99099999998"/>
    <n v="7.9485843699776779E-2"/>
    <n v="1"/>
    <x v="0"/>
  </r>
  <r>
    <x v="0"/>
    <x v="2"/>
    <x v="1"/>
    <n v="16436.168000000001"/>
    <n v="-2605.8969999999999"/>
    <n v="-33180"/>
    <n v="-86280"/>
    <n v="-84390"/>
    <n v="-206455.897"/>
    <n v="-190019.72899999999"/>
    <n v="-11.561072447057001"/>
    <n v="1"/>
    <x v="0"/>
  </r>
  <r>
    <x v="0"/>
    <x v="3"/>
    <x v="2"/>
    <n v="253175.66399999999"/>
    <n v="-145566.70099999997"/>
    <n v="-42180"/>
    <n v="-90870"/>
    <n v="-65100"/>
    <n v="-343716.701"/>
    <n v="-90541.037000000011"/>
    <n v="-0.35762140629756584"/>
    <n v="1"/>
    <x v="0"/>
  </r>
  <r>
    <x v="0"/>
    <x v="4"/>
    <x v="0"/>
    <n v="7114.1489999999994"/>
    <n v="-8928.6189999999988"/>
    <n v="-15080"/>
    <n v="-107730"/>
    <n v="-82870"/>
    <n v="-214608.61900000001"/>
    <n v="-207494.47"/>
    <n v="-29.166449845230964"/>
    <n v="1"/>
    <x v="0"/>
  </r>
  <r>
    <x v="0"/>
    <x v="5"/>
    <x v="1"/>
    <n v="157392.85799999998"/>
    <n v="-85197.832999999999"/>
    <n v="-45380"/>
    <n v="-62620"/>
    <n v="-72700"/>
    <n v="-265897.83299999998"/>
    <n v="-108504.97500000001"/>
    <n v="-0.68938944485015974"/>
    <n v="1"/>
    <x v="0"/>
  </r>
  <r>
    <x v="0"/>
    <x v="7"/>
    <x v="2"/>
    <n v="11057.241999999998"/>
    <n v="-1304.135"/>
    <n v="-36430"/>
    <n v="-30060"/>
    <n v="-103850"/>
    <n v="-171644.13500000001"/>
    <n v="-160586.89300000001"/>
    <n v="-14.523232194791435"/>
    <n v="1"/>
    <x v="0"/>
  </r>
  <r>
    <x v="0"/>
    <x v="13"/>
    <x v="0"/>
    <n v="35191.106999999996"/>
    <n v="-20637.189999999999"/>
    <n v="-66510"/>
    <n v="-22260"/>
    <n v="-92470"/>
    <n v="-201877.19"/>
    <n v="-166686.08300000001"/>
    <n v="-4.7365967487183633"/>
    <n v="1"/>
    <x v="0"/>
  </r>
  <r>
    <x v="0"/>
    <x v="8"/>
    <x v="1"/>
    <n v="23690.274999999998"/>
    <n v="-2465.0009999999997"/>
    <n v="-48530"/>
    <n v="-16830"/>
    <n v="-72060"/>
    <n v="-139885.00099999999"/>
    <n v="-116194.726"/>
    <n v="-4.9047436553606918"/>
    <n v="1"/>
    <x v="0"/>
  </r>
  <r>
    <x v="0"/>
    <x v="0"/>
    <x v="2"/>
    <n v="139248.921"/>
    <n v="-36927.792999999998"/>
    <n v="-94190"/>
    <n v="-41500"/>
    <n v="-70600"/>
    <n v="-243217.79300000001"/>
    <n v="-103968.872"/>
    <n v="-0.74664041382410429"/>
    <n v="1"/>
    <x v="0"/>
  </r>
  <r>
    <x v="0"/>
    <x v="1"/>
    <x v="0"/>
    <n v="46129.299999999996"/>
    <n v="-6070.4979999999996"/>
    <n v="-20440"/>
    <n v="-100540"/>
    <n v="-78220"/>
    <n v="-205270.49799999999"/>
    <n v="-159141.198"/>
    <n v="-3.4498940586568629"/>
    <n v="1"/>
    <x v="0"/>
  </r>
  <r>
    <x v="0"/>
    <x v="2"/>
    <x v="0"/>
    <n v="1476398.2379999999"/>
    <n v="-273523.38299999997"/>
    <n v="-87680"/>
    <n v="-98750"/>
    <n v="-51880"/>
    <n v="-511833.38299999997"/>
    <n v="964564.85499999998"/>
    <n v="0.65332295187959988"/>
    <n v="1"/>
    <x v="0"/>
  </r>
  <r>
    <x v="0"/>
    <x v="4"/>
    <x v="0"/>
    <n v="49436.288999999997"/>
    <n v="-32905.67"/>
    <n v="-50730"/>
    <n v="-81270"/>
    <n v="-69570"/>
    <n v="-234475.66999999998"/>
    <n v="-185039.38099999999"/>
    <n v="-3.7429868775142086"/>
    <n v="1"/>
    <x v="0"/>
  </r>
  <r>
    <x v="0"/>
    <x v="11"/>
    <x v="0"/>
    <n v="35887.998999999996"/>
    <n v="-14736.456"/>
    <n v="-81160"/>
    <n v="-66290"/>
    <n v="-105230"/>
    <n v="-267416.45600000001"/>
    <n v="-231528.45699999999"/>
    <n v="-6.4514172829752923"/>
    <n v="1"/>
    <x v="0"/>
  </r>
  <r>
    <x v="0"/>
    <x v="7"/>
    <x v="0"/>
    <n v="57582.272999999994"/>
    <n v="-12739.425999999999"/>
    <n v="-68590"/>
    <n v="-93850"/>
    <n v="-94740"/>
    <n v="-269919.42599999998"/>
    <n v="-212337.15299999999"/>
    <n v="-3.687543786262137"/>
    <n v="1"/>
    <x v="0"/>
  </r>
  <r>
    <x v="0"/>
    <x v="13"/>
    <x v="0"/>
    <n v="25887.883000000002"/>
    <n v="-26405.028999999999"/>
    <n v="-93320"/>
    <n v="-99740"/>
    <n v="-21380"/>
    <n v="-240845.02900000001"/>
    <n v="-214957.14600000001"/>
    <n v="-8.30338834581414"/>
    <n v="1"/>
    <x v="0"/>
  </r>
  <r>
    <x v="0"/>
    <x v="9"/>
    <x v="0"/>
    <n v="383039.76199999999"/>
    <n v="-28226.856"/>
    <n v="-78060"/>
    <n v="-101770"/>
    <n v="-29930"/>
    <n v="-237986.856"/>
    <n v="145052.90599999999"/>
    <n v="0.37868889966572189"/>
    <n v="1"/>
    <x v="0"/>
  </r>
  <r>
    <x v="0"/>
    <x v="3"/>
    <x v="0"/>
    <n v="357077.95199999999"/>
    <n v="-45287.682999999997"/>
    <n v="-14970"/>
    <n v="-61890"/>
    <n v="-32470"/>
    <n v="-154617.68299999999"/>
    <n v="202460.269"/>
    <n v="0.56699179511368991"/>
    <n v="1"/>
    <x v="0"/>
  </r>
  <r>
    <x v="0"/>
    <x v="4"/>
    <x v="0"/>
    <n v="167041.37099999998"/>
    <n v="-26734.567999999996"/>
    <n v="-51350"/>
    <n v="-45120"/>
    <n v="-107230"/>
    <n v="-230434.568"/>
    <n v="-63393.197000000015"/>
    <n v="-0.37950596681824422"/>
    <n v="1"/>
    <x v="0"/>
  </r>
  <r>
    <x v="0"/>
    <x v="5"/>
    <x v="0"/>
    <n v="122884.12499999999"/>
    <n v="-30135.762999999995"/>
    <n v="-83920"/>
    <n v="-97260"/>
    <n v="-15480"/>
    <n v="-226795.76300000001"/>
    <n v="-103911.63800000002"/>
    <n v="-0.84560668841479758"/>
    <n v="1"/>
    <x v="0"/>
  </r>
  <r>
    <x v="0"/>
    <x v="15"/>
    <x v="0"/>
    <n v="2929923.36"/>
    <n v="-1644921.348"/>
    <n v="-14510"/>
    <n v="-102920"/>
    <n v="-36760"/>
    <n v="-1799111.348"/>
    <n v="1130812.0119999999"/>
    <n v="0.38595276157667141"/>
    <n v="1"/>
    <x v="0"/>
  </r>
  <r>
    <x v="0"/>
    <x v="11"/>
    <x v="0"/>
    <n v="299703.663"/>
    <n v="-87804.395000000004"/>
    <n v="-93820"/>
    <n v="-98960"/>
    <n v="-20090"/>
    <n v="-300674.39500000002"/>
    <n v="-970.73200000001816"/>
    <n v="-3.2389727582342502E-3"/>
    <n v="1"/>
    <x v="0"/>
  </r>
  <r>
    <x v="0"/>
    <x v="7"/>
    <x v="0"/>
    <n v="264886.74099999998"/>
    <n v="-51532.536999999997"/>
    <n v="-60470"/>
    <n v="-88380"/>
    <n v="-92930"/>
    <n v="-293312.53700000001"/>
    <n v="-28425.796000000031"/>
    <n v="-0.10731301949160239"/>
    <n v="1"/>
    <x v="0"/>
  </r>
  <r>
    <x v="0"/>
    <x v="16"/>
    <x v="0"/>
    <n v="45382.616999999998"/>
    <n v="-5552.2389999999996"/>
    <n v="-35480"/>
    <n v="-30910"/>
    <n v="-22920"/>
    <n v="-94862.239000000001"/>
    <n v="-49479.622000000003"/>
    <n v="-1.0902769666191794"/>
    <n v="1"/>
    <x v="0"/>
  </r>
  <r>
    <x v="0"/>
    <x v="9"/>
    <x v="0"/>
    <n v="354606.69999999995"/>
    <n v="-74630.184999999998"/>
    <n v="-60350"/>
    <n v="-49720"/>
    <n v="-81320"/>
    <n v="-266020.185"/>
    <n v="88586.514999999956"/>
    <n v="0.24981624712674624"/>
    <n v="1"/>
    <x v="0"/>
  </r>
  <r>
    <x v="0"/>
    <x v="7"/>
    <x v="0"/>
    <n v="19370.210999999999"/>
    <n v="-1454.5089999999998"/>
    <n v="-30990"/>
    <n v="-63130"/>
    <n v="-43020"/>
    <n v="-138594.50899999999"/>
    <n v="-119224.298"/>
    <n v="-6.1550335202853494"/>
    <n v="1"/>
    <x v="0"/>
  </r>
  <r>
    <x v="0"/>
    <x v="8"/>
    <x v="0"/>
    <n v="259028.63"/>
    <n v="-36039.43"/>
    <n v="-52070"/>
    <n v="-29070"/>
    <n v="-73660"/>
    <n v="-190839.43"/>
    <n v="68189.200000000012"/>
    <n v="0.2632496647185294"/>
    <n v="1"/>
    <x v="0"/>
  </r>
  <r>
    <x v="0"/>
    <x v="1"/>
    <x v="0"/>
    <n v="85156.434999999998"/>
    <n v="-9778.6149999999998"/>
    <n v="-108240"/>
    <n v="-66510"/>
    <n v="-79680"/>
    <n v="-264208.61499999999"/>
    <n v="-179052.18"/>
    <n v="-2.1026265366792303"/>
    <n v="1"/>
    <x v="0"/>
  </r>
  <r>
    <x v="0"/>
    <x v="0"/>
    <x v="0"/>
    <n v="63358.47"/>
    <n v="-4689.8319999999994"/>
    <n v="-15570"/>
    <n v="-63940"/>
    <n v="-51760"/>
    <n v="-135959.83199999999"/>
    <n v="-72601.361999999994"/>
    <n v="-1.1458825000035511"/>
    <n v="1"/>
    <x v="0"/>
  </r>
  <r>
    <x v="0"/>
    <x v="2"/>
    <x v="0"/>
    <n v="158887.253"/>
    <n v="-28692.145999999997"/>
    <n v="-56900"/>
    <n v="-43320"/>
    <n v="-59570"/>
    <n v="-188482.14600000001"/>
    <n v="-29594.893000000011"/>
    <n v="-0.18626348206800461"/>
    <n v="1"/>
    <x v="0"/>
  </r>
  <r>
    <x v="0"/>
    <x v="3"/>
    <x v="0"/>
    <n v="164492.03399999999"/>
    <n v="-12054.097999999998"/>
    <n v="-46390"/>
    <n v="-75280"/>
    <n v="-105940"/>
    <n v="-239664.098"/>
    <n v="-75172.064000000013"/>
    <n v="-0.45699516366853377"/>
    <n v="1"/>
    <x v="0"/>
  </r>
  <r>
    <x v="0"/>
    <x v="5"/>
    <x v="0"/>
    <n v="113668.849"/>
    <n v="-14364.377999999999"/>
    <n v="-82100"/>
    <n v="-104220"/>
    <n v="-64660"/>
    <n v="-265344.37800000003"/>
    <n v="-151675.52900000004"/>
    <n v="-1.3343631991910117"/>
    <n v="1"/>
    <x v="0"/>
  </r>
  <r>
    <x v="0"/>
    <x v="6"/>
    <x v="0"/>
    <n v="733758.04599999997"/>
    <n v="-74753.055999999997"/>
    <n v="-44770"/>
    <n v="-104800"/>
    <n v="-68570"/>
    <n v="-292893.05599999998"/>
    <n v="440864.99"/>
    <n v="0.60083155803650301"/>
    <n v="1"/>
    <x v="0"/>
  </r>
  <r>
    <x v="0"/>
    <x v="15"/>
    <x v="0"/>
    <n v="883349.14500000002"/>
    <n v="-169906.53399999999"/>
    <n v="-23640"/>
    <n v="-92210"/>
    <n v="-18030"/>
    <n v="-303786.53399999999"/>
    <n v="579562.61100000003"/>
    <n v="0.65609687209240464"/>
    <n v="1"/>
    <x v="0"/>
  </r>
  <r>
    <x v="0"/>
    <x v="12"/>
    <x v="0"/>
    <n v="1014306.853"/>
    <n v="-118037.24800000001"/>
    <n v="-100880"/>
    <n v="-23910"/>
    <n v="-21780"/>
    <n v="-264607.24800000002"/>
    <n v="749699.60499999998"/>
    <n v="0.73912505153901387"/>
    <n v="1"/>
    <x v="0"/>
  </r>
  <r>
    <x v="0"/>
    <x v="7"/>
    <x v="0"/>
    <n v="508048.06499999994"/>
    <n v="-30980.879999999997"/>
    <n v="-76680"/>
    <n v="-39000"/>
    <n v="-91490"/>
    <n v="-238150.88"/>
    <n v="269897.18499999994"/>
    <n v="0.53124340705834594"/>
    <n v="1"/>
    <x v="0"/>
  </r>
  <r>
    <x v="0"/>
    <x v="16"/>
    <x v="1"/>
    <n v="18476.156999999999"/>
    <n v="-2384.3609999999999"/>
    <n v="-87450"/>
    <n v="-33260"/>
    <n v="-107980"/>
    <n v="-231074.361"/>
    <n v="-212598.204"/>
    <n v="-11.506624673085426"/>
    <n v="1"/>
    <x v="0"/>
  </r>
  <r>
    <x v="0"/>
    <x v="13"/>
    <x v="2"/>
    <n v="91710.36"/>
    <n v="-44671.913999999997"/>
    <n v="-42330"/>
    <n v="-52670"/>
    <n v="-63560"/>
    <n v="-203231.91399999999"/>
    <n v="-111521.55399999999"/>
    <n v="-1.2160191498539532"/>
    <n v="1"/>
    <x v="0"/>
  </r>
  <r>
    <x v="0"/>
    <x v="1"/>
    <x v="0"/>
    <n v="271224.95399999997"/>
    <n v="-17709.194999999996"/>
    <n v="-48830"/>
    <n v="-42850"/>
    <n v="-35730"/>
    <n v="-145119.19500000001"/>
    <n v="126105.75899999996"/>
    <n v="0.46494895524989183"/>
    <n v="1"/>
    <x v="0"/>
  </r>
  <r>
    <x v="0"/>
    <x v="8"/>
    <x v="0"/>
    <n v="83660.142999999996"/>
    <n v="-24491.116999999998"/>
    <n v="-31110"/>
    <n v="-77310"/>
    <n v="-20470"/>
    <n v="-153381.117"/>
    <n v="-69720.974000000002"/>
    <n v="-0.83338339500567205"/>
    <n v="1"/>
    <x v="0"/>
  </r>
  <r>
    <x v="0"/>
    <x v="2"/>
    <x v="0"/>
    <n v="244157.25599999999"/>
    <n v="-73419.688999999998"/>
    <n v="-53510"/>
    <n v="-83610"/>
    <n v="-101210"/>
    <n v="-311749.68900000001"/>
    <n v="-67592.433000000019"/>
    <n v="-0.27683974708496895"/>
    <n v="1"/>
    <x v="0"/>
  </r>
  <r>
    <x v="0"/>
    <x v="3"/>
    <x v="0"/>
    <n v="44979.445"/>
    <n v="-23783.031999999999"/>
    <n v="-101170"/>
    <n v="-68240"/>
    <n v="-78030"/>
    <n v="-271223.03200000001"/>
    <n v="-226243.587"/>
    <n v="-5.0299328282063058"/>
    <n v="1"/>
    <x v="0"/>
  </r>
  <r>
    <x v="0"/>
    <x v="4"/>
    <x v="0"/>
    <n v="15193.668"/>
    <n v="-10356.507"/>
    <n v="-45880"/>
    <n v="-29470"/>
    <n v="-13000"/>
    <n v="-98706.506999999998"/>
    <n v="-83512.838999999993"/>
    <n v="-5.4965554729772954"/>
    <n v="1"/>
    <x v="0"/>
  </r>
  <r>
    <x v="0"/>
    <x v="5"/>
    <x v="1"/>
    <n v="14729.33"/>
    <n v="-11252.548999999999"/>
    <n v="-31530"/>
    <n v="-57960"/>
    <n v="-25550"/>
    <n v="-126292.549"/>
    <n v="-111563.219"/>
    <n v="-7.5742222490771809"/>
    <n v="1"/>
    <x v="0"/>
  </r>
  <r>
    <x v="0"/>
    <x v="11"/>
    <x v="2"/>
    <n v="27790.454999999998"/>
    <n v="-14409.345999999998"/>
    <n v="-35580"/>
    <n v="-89320"/>
    <n v="-58180"/>
    <n v="-197489.34599999999"/>
    <n v="-169698.891"/>
    <n v="-6.1063732493764498"/>
    <n v="1"/>
    <x v="0"/>
  </r>
  <r>
    <x v="0"/>
    <x v="7"/>
    <x v="0"/>
    <n v="31237.934000000001"/>
    <n v="-3768.9399999999996"/>
    <n v="-29250"/>
    <n v="-13150"/>
    <n v="-23440"/>
    <n v="-69608.94"/>
    <n v="-38371.006000000001"/>
    <n v="-1.2283464713127314"/>
    <n v="1"/>
    <x v="0"/>
  </r>
  <r>
    <x v="0"/>
    <x v="16"/>
    <x v="0"/>
    <n v="3616.2349999999997"/>
    <n v="-1181.873"/>
    <n v="-68800"/>
    <n v="-47590"/>
    <n v="-65130"/>
    <n v="-182701.87299999999"/>
    <n v="-179085.63800000001"/>
    <n v="-49.522677038411501"/>
    <n v="1"/>
    <x v="0"/>
  </r>
  <r>
    <x v="0"/>
    <x v="13"/>
    <x v="0"/>
    <n v="257229.91699999999"/>
    <n v="-172075.81299999999"/>
    <n v="-20800"/>
    <n v="-85720"/>
    <n v="-108110"/>
    <n v="-386705.81299999997"/>
    <n v="-129475.89599999998"/>
    <n v="-0.50334695711152444"/>
    <n v="1"/>
    <x v="0"/>
  </r>
  <r>
    <x v="0"/>
    <x v="8"/>
    <x v="1"/>
    <n v="15612.568999999998"/>
    <n v="-2971.6260000000002"/>
    <n v="-48450"/>
    <n v="-89280"/>
    <n v="-85710"/>
    <n v="-226411.62599999999"/>
    <n v="-210799.057"/>
    <n v="-13.501881528914302"/>
    <n v="1"/>
    <x v="0"/>
  </r>
  <r>
    <x v="0"/>
    <x v="8"/>
    <x v="2"/>
    <n v="241483.26999999996"/>
    <n v="-43059.939999999995"/>
    <n v="-92330"/>
    <n v="-53820"/>
    <n v="-97730"/>
    <n v="-286939.94"/>
    <n v="-45456.670000000042"/>
    <n v="-0.18823941716542122"/>
    <n v="1"/>
    <x v="0"/>
  </r>
  <r>
    <x v="0"/>
    <x v="0"/>
    <x v="0"/>
    <n v="83853.608999999997"/>
    <n v="-18584.488999999998"/>
    <n v="-101300"/>
    <n v="-85420"/>
    <n v="-79630"/>
    <n v="-284934.489"/>
    <n v="-201080.88"/>
    <n v="-2.3979991129541007"/>
    <n v="1"/>
    <x v="0"/>
  </r>
  <r>
    <x v="0"/>
    <x v="1"/>
    <x v="0"/>
    <n v="209033.08299999998"/>
    <n v="-26283.095999999998"/>
    <n v="-64870"/>
    <n v="-30910"/>
    <n v="-45340"/>
    <n v="-167403.09599999999"/>
    <n v="41629.986999999994"/>
    <n v="0.19915501605073679"/>
    <n v="1"/>
    <x v="0"/>
  </r>
  <r>
    <x v="0"/>
    <x v="2"/>
    <x v="1"/>
    <n v="113462.125"/>
    <n v="-72613.345000000001"/>
    <n v="-71190"/>
    <n v="-74200"/>
    <n v="-77220"/>
    <n v="-295223.34499999997"/>
    <n v="-181761.21999999997"/>
    <n v="-1.601955013622387"/>
    <n v="1"/>
    <x v="0"/>
  </r>
  <r>
    <x v="0"/>
    <x v="3"/>
    <x v="2"/>
    <n v="429752.18299999996"/>
    <n v="-165934.139"/>
    <n v="-17120"/>
    <n v="-86240"/>
    <n v="-92170"/>
    <n v="-361464.13899999997"/>
    <n v="68288.043999999994"/>
    <n v="0.15890098224352708"/>
    <n v="1"/>
    <x v="0"/>
  </r>
  <r>
    <x v="0"/>
    <x v="4"/>
    <x v="0"/>
    <n v="973582.57499999995"/>
    <n v="-165645.38199999998"/>
    <n v="-87090"/>
    <n v="-99150"/>
    <n v="-44890"/>
    <n v="-396775.38199999998"/>
    <n v="576807.19299999997"/>
    <n v="0.59245841884546879"/>
    <n v="1"/>
    <x v="0"/>
  </r>
  <r>
    <x v="0"/>
    <x v="6"/>
    <x v="0"/>
    <n v="624208.1719999999"/>
    <n v="-165402.37699999998"/>
    <n v="-33660"/>
    <n v="-73460"/>
    <n v="-68330"/>
    <n v="-340852.37699999998"/>
    <n v="283355.79499999993"/>
    <n v="0.45394438539968357"/>
    <n v="1"/>
    <x v="0"/>
  </r>
  <r>
    <x v="0"/>
    <x v="15"/>
    <x v="0"/>
    <n v="3677593.8849999998"/>
    <n v="-479173.10699999996"/>
    <n v="-88750"/>
    <n v="-45490"/>
    <n v="-17260"/>
    <n v="-630673.10699999996"/>
    <n v="3046920.7779999999"/>
    <n v="0.82850931159844476"/>
    <n v="1"/>
    <x v="0"/>
  </r>
  <r>
    <x v="0"/>
    <x v="12"/>
    <x v="1"/>
    <n v="30621.625999999997"/>
    <n v="-6519.2119999999995"/>
    <n v="-80120"/>
    <n v="-106950"/>
    <n v="-52720"/>
    <n v="-246309.212"/>
    <n v="-215687.58600000001"/>
    <n v="-7.0436359584562895"/>
    <n v="1"/>
    <x v="0"/>
  </r>
  <r>
    <x v="0"/>
    <x v="7"/>
    <x v="2"/>
    <n v="392024.03799999994"/>
    <n v="-70411.081999999995"/>
    <n v="-77580"/>
    <n v="-18240"/>
    <n v="-82250"/>
    <n v="-248481.08199999999"/>
    <n v="143542.95599999995"/>
    <n v="0.36615855683829257"/>
    <n v="1"/>
    <x v="0"/>
  </r>
  <r>
    <x v="0"/>
    <x v="16"/>
    <x v="3"/>
    <n v="55245.525999999991"/>
    <n v="-7855.3369999999995"/>
    <n v="-102720"/>
    <n v="-72560"/>
    <n v="-104050"/>
    <n v="-287185.337"/>
    <n v="-231939.81100000002"/>
    <n v="-4.1983455999676798"/>
    <n v="1"/>
    <x v="0"/>
  </r>
  <r>
    <x v="0"/>
    <x v="8"/>
    <x v="0"/>
    <n v="48622.601999999999"/>
    <n v="-7904.19"/>
    <n v="-25820"/>
    <n v="-38050"/>
    <n v="-38740"/>
    <n v="-110514.19"/>
    <n v="-61891.588000000003"/>
    <n v="-1.2728974891142191"/>
    <n v="1"/>
    <x v="0"/>
  </r>
  <r>
    <x v="0"/>
    <x v="0"/>
    <x v="1"/>
    <n v="275117.14999999997"/>
    <n v="-41034.272999999994"/>
    <n v="-67580"/>
    <n v="-15550"/>
    <n v="-42170"/>
    <n v="-166334.27299999999"/>
    <n v="108782.87699999998"/>
    <n v="0.39540565537262939"/>
    <n v="1"/>
    <x v="0"/>
  </r>
  <r>
    <x v="0"/>
    <x v="1"/>
    <x v="2"/>
    <n v="376938.14199999999"/>
    <n v="-42086.925999999999"/>
    <n v="-100100"/>
    <n v="-36930"/>
    <n v="-44640"/>
    <n v="-223756.92600000001"/>
    <n v="153181.21599999999"/>
    <n v="0.40638290194575211"/>
    <n v="1"/>
    <x v="0"/>
  </r>
  <r>
    <x v="0"/>
    <x v="2"/>
    <x v="3"/>
    <n v="391382.93599999999"/>
    <n v="-63992.382999999994"/>
    <n v="-15930"/>
    <n v="-102550"/>
    <n v="-46820"/>
    <n v="-229292.383"/>
    <n v="162090.55299999999"/>
    <n v="0.41414823716279747"/>
    <n v="1"/>
    <x v="0"/>
  </r>
  <r>
    <x v="0"/>
    <x v="4"/>
    <x v="0"/>
    <n v="562373.02099999995"/>
    <n v="-89601.197"/>
    <n v="-64950"/>
    <n v="-103210"/>
    <n v="-61650"/>
    <n v="-319411.19699999999"/>
    <n v="242961.82399999996"/>
    <n v="0.43202965812259331"/>
    <n v="1"/>
    <x v="0"/>
  </r>
  <r>
    <x v="0"/>
    <x v="6"/>
    <x v="1"/>
    <n v="1292646.159"/>
    <n v="-214140.465"/>
    <n v="-63750"/>
    <n v="-75820"/>
    <n v="-15820"/>
    <n v="-369530.46499999997"/>
    <n v="923115.69400000002"/>
    <n v="0.71412867904557009"/>
    <n v="1"/>
    <x v="0"/>
  </r>
  <r>
    <x v="0"/>
    <x v="15"/>
    <x v="2"/>
    <n v="2187410.9040000001"/>
    <n v="-306573.90399999998"/>
    <n v="-102670"/>
    <n v="-15630"/>
    <n v="-30660"/>
    <n v="-455533.90399999998"/>
    <n v="1731877"/>
    <n v="0.79174744755684001"/>
    <n v="1"/>
    <x v="0"/>
  </r>
  <r>
    <x v="0"/>
    <x v="11"/>
    <x v="3"/>
    <n v="208880.51099999997"/>
    <n v="-40864.025999999998"/>
    <n v="-84080"/>
    <n v="-56520"/>
    <n v="-62360"/>
    <n v="-243824.02600000001"/>
    <n v="-34943.515000000043"/>
    <n v="-0.16728949403996837"/>
    <n v="1"/>
    <x v="0"/>
  </r>
  <r>
    <x v="0"/>
    <x v="12"/>
    <x v="0"/>
    <n v="103793.48699999999"/>
    <n v="-13160.623"/>
    <n v="-47540"/>
    <n v="-88610"/>
    <n v="-51710"/>
    <n v="-201020.62299999999"/>
    <n v="-97227.135999999999"/>
    <n v="-0.93673638693726524"/>
    <n v="1"/>
    <x v="0"/>
  </r>
  <r>
    <x v="0"/>
    <x v="13"/>
    <x v="1"/>
    <n v="180405.70799999998"/>
    <n v="-161601.09"/>
    <n v="-67270"/>
    <n v="-65710"/>
    <n v="-57450"/>
    <n v="-352031.08999999997"/>
    <n v="-171625.38199999998"/>
    <n v="-0.95133010979896493"/>
    <n v="1"/>
    <x v="0"/>
  </r>
  <r>
    <x v="0"/>
    <x v="10"/>
    <x v="2"/>
    <n v="428838.21399999998"/>
    <n v="-56535.905999999995"/>
    <n v="-38510"/>
    <n v="-59350"/>
    <n v="-99880"/>
    <n v="-254275.90599999999"/>
    <n v="174562.30799999999"/>
    <n v="0.4070586582566077"/>
    <n v="1"/>
    <x v="0"/>
  </r>
  <r>
    <x v="0"/>
    <x v="9"/>
    <x v="3"/>
    <n v="179881.68099999998"/>
    <n v="-9154.655999999999"/>
    <n v="-54690"/>
    <n v="-28160"/>
    <n v="-21790"/>
    <n v="-113794.656"/>
    <n v="66087.02499999998"/>
    <n v="0.36739163561630261"/>
    <n v="1"/>
    <x v="0"/>
  </r>
  <r>
    <x v="0"/>
    <x v="2"/>
    <x v="0"/>
    <n v="327105.76500000001"/>
    <n v="-36446.157999999996"/>
    <n v="-107380"/>
    <n v="-62740"/>
    <n v="-36590"/>
    <n v="-243156.158"/>
    <n v="83949.607000000018"/>
    <n v="0.25664361800532626"/>
    <n v="1"/>
    <x v="0"/>
  </r>
  <r>
    <x v="0"/>
    <x v="6"/>
    <x v="0"/>
    <n v="1448588.19"/>
    <n v="-113093.72899999999"/>
    <n v="-105970"/>
    <n v="-105910"/>
    <n v="-61590"/>
    <n v="-386563.72899999999"/>
    <n v="1062024.4609999999"/>
    <n v="0.73314449774714785"/>
    <n v="1"/>
    <x v="0"/>
  </r>
  <r>
    <x v="0"/>
    <x v="15"/>
    <x v="1"/>
    <n v="2393012.426"/>
    <n v="-184868.37599999999"/>
    <n v="-60560"/>
    <n v="-29410"/>
    <n v="-88480"/>
    <n v="-363318.37599999999"/>
    <n v="2029694.05"/>
    <n v="0.84817530738555391"/>
    <n v="1"/>
    <x v="0"/>
  </r>
  <r>
    <x v="0"/>
    <x v="12"/>
    <x v="2"/>
    <n v="307635.54499999998"/>
    <n v="-24655.364999999998"/>
    <n v="-80160"/>
    <n v="-49000"/>
    <n v="-49940"/>
    <n v="-203755.36499999999"/>
    <n v="103880.18"/>
    <n v="0.33767287847052913"/>
    <n v="1"/>
    <x v="0"/>
  </r>
  <r>
    <x v="0"/>
    <x v="7"/>
    <x v="0"/>
    <n v="244695.49299999999"/>
    <n v="-20990.822999999997"/>
    <n v="-27180"/>
    <n v="-52690"/>
    <n v="-76260"/>
    <n v="-177120.823"/>
    <n v="67574.669999999984"/>
    <n v="0.27615821268927088"/>
    <n v="1"/>
    <x v="0"/>
  </r>
  <r>
    <x v="0"/>
    <x v="8"/>
    <x v="1"/>
    <n v="254987.34099999999"/>
    <n v="-54692.981"/>
    <n v="-79880"/>
    <n v="-48180"/>
    <n v="-102190"/>
    <n v="-284942.98100000003"/>
    <n v="-29955.640000000043"/>
    <n v="-0.11747893006186548"/>
    <n v="1"/>
    <x v="0"/>
  </r>
  <r>
    <x v="0"/>
    <x v="10"/>
    <x v="2"/>
    <n v="70444.338999999993"/>
    <n v="-36986.816999999995"/>
    <n v="-95390"/>
    <n v="-84830"/>
    <n v="-89810"/>
    <n v="-307016.81699999998"/>
    <n v="-236572.478"/>
    <n v="-3.3582894148527682"/>
    <n v="1"/>
    <x v="0"/>
  </r>
  <r>
    <x v="0"/>
    <x v="3"/>
    <x v="0"/>
    <n v="504216.38399999996"/>
    <n v="-114151.29599999999"/>
    <n v="-54480"/>
    <n v="-69960"/>
    <n v="-81970"/>
    <n v="-320561.29599999997"/>
    <n v="183655.08799999999"/>
    <n v="0.36423863608525658"/>
    <n v="1"/>
    <x v="0"/>
  </r>
  <r>
    <x v="0"/>
    <x v="4"/>
    <x v="1"/>
    <n v="1134539.3429999999"/>
    <n v="-213044.90899999999"/>
    <n v="-82310"/>
    <n v="-61870"/>
    <n v="-68380"/>
    <n v="-425604.90899999999"/>
    <n v="708934.43399999989"/>
    <n v="0.62486544726197302"/>
    <n v="1"/>
    <x v="0"/>
  </r>
  <r>
    <x v="0"/>
    <x v="6"/>
    <x v="2"/>
    <n v="75082.391999999993"/>
    <n v="-15017.492"/>
    <n v="-47990"/>
    <n v="-15830"/>
    <n v="-74530"/>
    <n v="-153367.492"/>
    <n v="-78285.100000000006"/>
    <n v="-1.04265591325327"/>
    <n v="1"/>
    <x v="0"/>
  </r>
  <r>
    <x v="0"/>
    <x v="12"/>
    <x v="0"/>
    <n v="63766.898999999998"/>
    <n v="-10488.246999999999"/>
    <n v="-95280"/>
    <n v="-28070"/>
    <n v="-64450"/>
    <n v="-198288.247"/>
    <n v="-134521.348"/>
    <n v="-2.1095795798381225"/>
    <n v="1"/>
    <x v="0"/>
  </r>
  <r>
    <x v="0"/>
    <x v="16"/>
    <x v="0"/>
    <n v="71954.357999999993"/>
    <n v="-10340.413999999999"/>
    <n v="-47860"/>
    <n v="-53020"/>
    <n v="-76570"/>
    <n v="-187790.41399999999"/>
    <n v="-115836.056"/>
    <n v="-1.6098546247886751"/>
    <n v="1"/>
    <x v="0"/>
  </r>
  <r>
    <x v="0"/>
    <x v="8"/>
    <x v="0"/>
    <n v="183010.13499999998"/>
    <n v="-14402.184999999998"/>
    <n v="-77080"/>
    <n v="-69840"/>
    <n v="-22820"/>
    <n v="-184142.185"/>
    <n v="-1132.0500000000175"/>
    <n v="-6.1857229928824302E-3"/>
    <n v="1"/>
    <x v="0"/>
  </r>
  <r>
    <x v="0"/>
    <x v="0"/>
    <x v="0"/>
    <n v="118403.74699999999"/>
    <n v="-17336.668999999998"/>
    <n v="-94940"/>
    <n v="-60840"/>
    <n v="-81030"/>
    <n v="-254146.66899999999"/>
    <n v="-135742.92200000002"/>
    <n v="-1.1464411003817305"/>
    <n v="1"/>
    <x v="0"/>
  </r>
  <r>
    <x v="0"/>
    <x v="10"/>
    <x v="0"/>
    <n v="57953.07"/>
    <n v="-31354.294999999998"/>
    <n v="-76240"/>
    <n v="-61150"/>
    <n v="-31720"/>
    <n v="-200464.29499999998"/>
    <n v="-142511.22499999998"/>
    <n v="-2.4590798209654809"/>
    <n v="1"/>
    <x v="0"/>
  </r>
  <r>
    <x v="0"/>
    <x v="1"/>
    <x v="0"/>
    <n v="340033.11999999994"/>
    <n v="-18941.705999999998"/>
    <n v="-36140"/>
    <n v="-56400"/>
    <n v="-33150"/>
    <n v="-144631.70600000001"/>
    <n v="195401.41399999993"/>
    <n v="0.57465406311008749"/>
    <n v="1"/>
    <x v="0"/>
  </r>
  <r>
    <x v="0"/>
    <x v="9"/>
    <x v="0"/>
    <n v="2292373.6359999999"/>
    <n v="-104796.72"/>
    <n v="-94660"/>
    <n v="-71650"/>
    <n v="-63960"/>
    <n v="-335066.71999999997"/>
    <n v="1957306.916"/>
    <n v="0.85383415917107508"/>
    <n v="1"/>
    <x v="0"/>
  </r>
  <r>
    <x v="0"/>
    <x v="3"/>
    <x v="0"/>
    <n v="1362377.2609999999"/>
    <n v="-106383.80899999999"/>
    <n v="-45360"/>
    <n v="-75440"/>
    <n v="-90440"/>
    <n v="-317623.80900000001"/>
    <n v="1044753.4519999999"/>
    <n v="0.76686060602122741"/>
    <n v="1"/>
    <x v="0"/>
  </r>
  <r>
    <x v="0"/>
    <x v="4"/>
    <x v="0"/>
    <n v="529583.9219999999"/>
    <n v="-48336.315999999999"/>
    <n v="-73750"/>
    <n v="-96600"/>
    <n v="-20320"/>
    <n v="-239006.31599999999"/>
    <n v="290577.60599999991"/>
    <n v="0.54869038490182853"/>
    <n v="1"/>
    <x v="0"/>
  </r>
  <r>
    <x v="0"/>
    <x v="5"/>
    <x v="0"/>
    <n v="165861.647"/>
    <n v="-22521.988999999998"/>
    <n v="-54840"/>
    <n v="-62660"/>
    <n v="-14330"/>
    <n v="-154351.989"/>
    <n v="11509.657999999996"/>
    <n v="6.9393124982052037E-2"/>
    <n v="1"/>
    <x v="0"/>
  </r>
  <r>
    <x v="0"/>
    <x v="6"/>
    <x v="0"/>
    <n v="210486.63999999998"/>
    <n v="-26776.728999999999"/>
    <n v="-104400"/>
    <n v="-89770"/>
    <n v="-41650"/>
    <n v="-262596.72899999999"/>
    <n v="-52110.089000000007"/>
    <n v="-0.24756957971299276"/>
    <n v="1"/>
    <x v="0"/>
  </r>
  <r>
    <x v="0"/>
    <x v="15"/>
    <x v="0"/>
    <n v="2737831.2009999999"/>
    <n v="-244456.08599999998"/>
    <n v="-19590"/>
    <n v="-22830"/>
    <n v="-14780"/>
    <n v="-301656.08600000001"/>
    <n v="2436175.1149999998"/>
    <n v="0.88981932637416816"/>
    <n v="1"/>
    <x v="0"/>
  </r>
  <r>
    <x v="0"/>
    <x v="11"/>
    <x v="0"/>
    <n v="249031.88800000001"/>
    <n v="-25357.255000000001"/>
    <n v="-14140"/>
    <n v="-75230"/>
    <n v="-32510"/>
    <n v="-147237.255"/>
    <n v="101794.633"/>
    <n v="0.40876143941855347"/>
    <n v="1"/>
    <x v="0"/>
  </r>
  <r>
    <x v="0"/>
    <x v="12"/>
    <x v="0"/>
    <n v="109942.88899999998"/>
    <n v="-10401.377"/>
    <n v="-90120"/>
    <n v="-106300"/>
    <n v="-90260"/>
    <n v="-297081.37699999998"/>
    <n v="-187138.48800000001"/>
    <n v="-1.7021427188437812"/>
    <n v="1"/>
    <x v="0"/>
  </r>
  <r>
    <x v="0"/>
    <x v="16"/>
    <x v="0"/>
    <n v="45123.490999999995"/>
    <n v="-3227.2869999999998"/>
    <n v="-60150"/>
    <n v="-23280"/>
    <n v="-85760"/>
    <n v="-172417.28700000001"/>
    <n v="-127293.79600000002"/>
    <n v="-2.8210094826218128"/>
    <n v="1"/>
    <x v="0"/>
  </r>
  <r>
    <x v="0"/>
    <x v="8"/>
    <x v="0"/>
    <n v="30917.837999999996"/>
    <n v="-11376.987999999999"/>
    <n v="-19180"/>
    <n v="-73350"/>
    <n v="-29780"/>
    <n v="-133686.98800000001"/>
    <n v="-102769.15000000002"/>
    <n v="-3.3239436082173675"/>
    <n v="1"/>
    <x v="0"/>
  </r>
  <r>
    <x v="0"/>
    <x v="0"/>
    <x v="0"/>
    <n v="16538.353999999999"/>
    <n v="-9711.9609999999993"/>
    <n v="-108420"/>
    <n v="-93540"/>
    <n v="-20920"/>
    <n v="-232591.96100000001"/>
    <n v="-216053.60700000002"/>
    <n v="-13.063791414792551"/>
    <n v="1"/>
    <x v="0"/>
  </r>
  <r>
    <x v="0"/>
    <x v="1"/>
    <x v="0"/>
    <n v="72555.539000000004"/>
    <n v="-25669.056"/>
    <n v="-42720"/>
    <n v="-36930"/>
    <n v="-31810"/>
    <n v="-137129.05600000001"/>
    <n v="-64573.517000000007"/>
    <n v="-0.88998742053311741"/>
    <n v="1"/>
    <x v="0"/>
  </r>
  <r>
    <x v="0"/>
    <x v="9"/>
    <x v="0"/>
    <n v="53773.839"/>
    <n v="-8896.3419999999987"/>
    <n v="-12640"/>
    <n v="-14420"/>
    <n v="-25320"/>
    <n v="-61276.341999999997"/>
    <n v="-7502.502999999997"/>
    <n v="-0.13951957196137693"/>
    <n v="1"/>
    <x v="0"/>
  </r>
  <r>
    <x v="0"/>
    <x v="2"/>
    <x v="0"/>
    <n v="61543.040999999997"/>
    <n v="-11761.456"/>
    <n v="-82720"/>
    <n v="-96120"/>
    <n v="-33210"/>
    <n v="-223811.45600000001"/>
    <n v="-162268.41500000001"/>
    <n v="-2.6366655329885309"/>
    <n v="1"/>
    <x v="0"/>
  </r>
  <r>
    <x v="0"/>
    <x v="3"/>
    <x v="0"/>
    <n v="48898.135999999991"/>
    <n v="-17623.388999999999"/>
    <n v="-37680"/>
    <n v="-33250"/>
    <n v="-83490"/>
    <n v="-172043.389"/>
    <n v="-123145.253"/>
    <n v="-2.5184038303627774"/>
    <n v="1"/>
    <x v="0"/>
  </r>
  <r>
    <x v="0"/>
    <x v="4"/>
    <x v="0"/>
    <n v="59508.966999999997"/>
    <n v="-49505.539999999994"/>
    <n v="-92570"/>
    <n v="-75880"/>
    <n v="-99500"/>
    <n v="-317455.53999999998"/>
    <n v="-257946.57299999997"/>
    <n v="-4.3345832738114911"/>
    <n v="1"/>
    <x v="0"/>
  </r>
  <r>
    <x v="0"/>
    <x v="5"/>
    <x v="0"/>
    <n v="23896.893999999997"/>
    <n v="-11073.482"/>
    <n v="-79340"/>
    <n v="-23360"/>
    <n v="-24350"/>
    <n v="-138123.48199999999"/>
    <n v="-114226.58799999999"/>
    <n v="-4.7799763433691425"/>
    <n v="1"/>
    <x v="0"/>
  </r>
  <r>
    <x v="0"/>
    <x v="6"/>
    <x v="0"/>
    <n v="89324.332999999999"/>
    <n v="-40305.110999999997"/>
    <n v="-58130"/>
    <n v="-59130"/>
    <n v="-32580"/>
    <n v="-190145.111"/>
    <n v="-100820.77800000001"/>
    <n v="-1.128704515487398"/>
    <n v="1"/>
    <x v="0"/>
  </r>
  <r>
    <x v="0"/>
    <x v="11"/>
    <x v="0"/>
    <n v="37206.987999999998"/>
    <n v="-13521.451999999999"/>
    <n v="-90110"/>
    <n v="-50550"/>
    <n v="-66360"/>
    <n v="-220541.45199999999"/>
    <n v="-183334.46399999998"/>
    <n v="-4.9274201932174675"/>
    <n v="1"/>
    <x v="0"/>
  </r>
  <r>
    <x v="0"/>
    <x v="12"/>
    <x v="0"/>
    <n v="1998.1849999999999"/>
    <n v="-387.13499999999993"/>
    <n v="-102850"/>
    <n v="-83110"/>
    <n v="-51840"/>
    <n v="-238187.13500000001"/>
    <n v="-236188.95"/>
    <n v="-118.20174308184679"/>
    <n v="1"/>
    <x v="0"/>
  </r>
  <r>
    <x v="0"/>
    <x v="7"/>
    <x v="1"/>
    <n v="28872.843999999997"/>
    <n v="-4210.6049999999996"/>
    <n v="-25890"/>
    <n v="-21480"/>
    <n v="-86970"/>
    <n v="-138550.60500000001"/>
    <n v="-109677.76100000001"/>
    <n v="-3.7986476496738604"/>
    <n v="1"/>
    <x v="0"/>
  </r>
  <r>
    <x v="0"/>
    <x v="16"/>
    <x v="2"/>
    <n v="12465.467000000001"/>
    <n v="-8270.3739999999998"/>
    <n v="-72480"/>
    <n v="-57910"/>
    <n v="-101450"/>
    <n v="-240110.37400000001"/>
    <n v="-227644.90700000001"/>
    <n v="-18.262044013272828"/>
    <n v="1"/>
    <x v="0"/>
  </r>
  <r>
    <x v="0"/>
    <x v="13"/>
    <x v="0"/>
    <n v="18072.873"/>
    <n v="-8021.0339999999997"/>
    <n v="-70450"/>
    <n v="-100390"/>
    <n v="-104070"/>
    <n v="-282931.03399999999"/>
    <n v="-264858.16099999996"/>
    <n v="-14.655011463866312"/>
    <n v="1"/>
    <x v="0"/>
  </r>
  <r>
    <x v="0"/>
    <x v="0"/>
    <x v="0"/>
    <n v="30809.485000000001"/>
    <n v="-3773.4829999999993"/>
    <n v="-40390"/>
    <n v="-75920"/>
    <n v="-46180"/>
    <n v="-166263.48300000001"/>
    <n v="-135453.99800000002"/>
    <n v="-4.3965031547914553"/>
    <n v="1"/>
    <x v="0"/>
  </r>
  <r>
    <x v="0"/>
    <x v="3"/>
    <x v="0"/>
    <n v="29440.081999999999"/>
    <n v="-7707.6439999999993"/>
    <n v="-15670"/>
    <n v="-33060"/>
    <n v="-55720"/>
    <n v="-112157.644"/>
    <n v="-82717.562000000005"/>
    <n v="-2.8096919702873113"/>
    <n v="1"/>
    <x v="0"/>
  </r>
  <r>
    <x v="0"/>
    <x v="6"/>
    <x v="0"/>
    <n v="22840.495999999999"/>
    <n v="-3946.2919999999999"/>
    <n v="-14570"/>
    <n v="-48830"/>
    <n v="-39080"/>
    <n v="-106426.292"/>
    <n v="-83585.796000000002"/>
    <n v="-3.6595438207646631"/>
    <n v="1"/>
    <x v="0"/>
  </r>
  <r>
    <x v="0"/>
    <x v="12"/>
    <x v="0"/>
    <n v="36422.217999999993"/>
    <n v="-5722.3949999999995"/>
    <n v="-66370"/>
    <n v="-24460"/>
    <n v="-14840"/>
    <n v="-111392.395"/>
    <n v="-74970.177000000011"/>
    <n v="-2.0583638536236322"/>
    <n v="1"/>
    <x v="0"/>
  </r>
  <r>
    <x v="0"/>
    <x v="8"/>
    <x v="1"/>
    <n v="169006.66999999998"/>
    <n v="-25701.668999999998"/>
    <n v="-37970"/>
    <n v="-81790"/>
    <n v="-101940"/>
    <n v="-247401.66899999999"/>
    <n v="-78394.999000000011"/>
    <n v="-0.4638574264554175"/>
    <n v="1"/>
    <x v="0"/>
  </r>
  <r>
    <x v="0"/>
    <x v="1"/>
    <x v="2"/>
    <n v="754754.28699999989"/>
    <n v="-28490.601999999999"/>
    <n v="-87320"/>
    <n v="-88090"/>
    <n v="-52610"/>
    <n v="-256510.60200000001"/>
    <n v="498243.68499999988"/>
    <n v="0.66014025171081925"/>
    <n v="1"/>
    <x v="0"/>
  </r>
  <r>
    <x v="0"/>
    <x v="14"/>
    <x v="0"/>
    <n v="1342693.52"/>
    <n v="-20324.296999999999"/>
    <n v="-42310"/>
    <n v="-35140"/>
    <n v="-57090"/>
    <n v="-154864.29699999999"/>
    <n v="1187829.223"/>
    <n v="0.88466146987884475"/>
    <n v="1"/>
    <x v="0"/>
  </r>
  <r>
    <x v="0"/>
    <x v="2"/>
    <x v="0"/>
    <n v="52206.405999999995"/>
    <n v="-7022.5819999999994"/>
    <n v="-46750"/>
    <n v="-57640"/>
    <n v="-105420"/>
    <n v="-216832.58199999999"/>
    <n v="-164626.17600000001"/>
    <n v="-3.1533711782419962"/>
    <n v="1"/>
    <x v="0"/>
  </r>
  <r>
    <x v="0"/>
    <x v="4"/>
    <x v="0"/>
    <n v="2851.3029999999999"/>
    <n v="-1902.8729999999998"/>
    <n v="-79220"/>
    <n v="-67520"/>
    <n v="-13350"/>
    <n v="-161992.87299999999"/>
    <n v="-159141.57"/>
    <n v="-55.813629768565463"/>
    <n v="1"/>
    <x v="0"/>
  </r>
  <r>
    <x v="0"/>
    <x v="6"/>
    <x v="1"/>
    <n v="199219.321"/>
    <n v="-20354.732999999997"/>
    <n v="-12800"/>
    <n v="-103600"/>
    <n v="-38020"/>
    <n v="-174774.73300000001"/>
    <n v="24444.587999999989"/>
    <n v="0.12270189395937149"/>
    <n v="1"/>
    <x v="0"/>
  </r>
  <r>
    <x v="0"/>
    <x v="16"/>
    <x v="2"/>
    <n v="8285.9210000000003"/>
    <n v="-8400"/>
    <n v="-58340"/>
    <n v="-89650"/>
    <n v="-41320"/>
    <n v="-197710"/>
    <n v="-189424.079"/>
    <n v="-22.860956434414472"/>
    <n v="1"/>
    <x v="0"/>
  </r>
  <r>
    <x v="0"/>
    <x v="2"/>
    <x v="0"/>
    <n v="423821.87399999995"/>
    <n v="-462780.31799999997"/>
    <n v="-103870"/>
    <n v="-60650"/>
    <n v="-72290"/>
    <n v="-699590.31799999997"/>
    <n v="-275768.44400000002"/>
    <n v="-0.65067062583938284"/>
    <n v="1"/>
    <x v="0"/>
  </r>
  <r>
    <x v="0"/>
    <x v="3"/>
    <x v="0"/>
    <n v="608464.6399999999"/>
    <n v="-694170.47699999996"/>
    <n v="-90870"/>
    <n v="-66050"/>
    <n v="-69800"/>
    <n v="-920890.47699999996"/>
    <n v="-312425.83700000006"/>
    <n v="-0.51346588850257613"/>
    <n v="1"/>
    <x v="0"/>
  </r>
  <r>
    <x v="0"/>
    <x v="4"/>
    <x v="1"/>
    <n v="246723.30199999997"/>
    <n v="-462780.31799999997"/>
    <n v="-20400"/>
    <n v="-63600"/>
    <n v="-64840"/>
    <n v="-611620.31799999997"/>
    <n v="-364897.016"/>
    <n v="-1.4789726509091552"/>
    <n v="1"/>
    <x v="0"/>
  </r>
  <r>
    <x v="1"/>
    <x v="0"/>
    <x v="2"/>
    <n v="19283.131000000001"/>
    <n v="-42172.010999999999"/>
    <n v="-81100"/>
    <n v="-70940"/>
    <n v="-21430"/>
    <n v="-215642.011"/>
    <n v="-196358.88"/>
    <n v="-10.182935540913972"/>
    <n v="2"/>
    <x v="0"/>
  </r>
  <r>
    <x v="1"/>
    <x v="9"/>
    <x v="0"/>
    <n v="187028.18399999998"/>
    <n v="-175426.02699999997"/>
    <n v="-54810"/>
    <n v="-32880"/>
    <n v="-108180"/>
    <n v="-371296.027"/>
    <n v="-184267.84300000002"/>
    <n v="-0.98524104260136558"/>
    <n v="2"/>
    <x v="0"/>
  </r>
  <r>
    <x v="1"/>
    <x v="5"/>
    <x v="0"/>
    <n v="112612.90599999999"/>
    <n v="-234268.86"/>
    <n v="-32020"/>
    <n v="-72870"/>
    <n v="-68240"/>
    <n v="-407398.86"/>
    <n v="-294785.95400000003"/>
    <n v="-2.6176924516982099"/>
    <n v="2"/>
    <x v="0"/>
  </r>
  <r>
    <x v="1"/>
    <x v="6"/>
    <x v="0"/>
    <n v="93080.036000000007"/>
    <n v="-143582.10999999999"/>
    <n v="-98280"/>
    <n v="-51620"/>
    <n v="-92930"/>
    <n v="-386412.11"/>
    <n v="-293332.07399999996"/>
    <n v="-3.1513962242128906"/>
    <n v="2"/>
    <x v="0"/>
  </r>
  <r>
    <x v="1"/>
    <x v="12"/>
    <x v="1"/>
    <n v="25291.027999999998"/>
    <n v="-14654.646999999999"/>
    <n v="-93340"/>
    <n v="-57570"/>
    <n v="-31660"/>
    <n v="-197224.647"/>
    <n v="-171933.61900000001"/>
    <n v="-6.7982060278451319"/>
    <n v="2"/>
    <x v="0"/>
  </r>
  <r>
    <x v="1"/>
    <x v="2"/>
    <x v="2"/>
    <n v="203046.522"/>
    <n v="-73194.911999999997"/>
    <n v="-105120"/>
    <n v="-92280"/>
    <n v="-62870"/>
    <n v="-333464.91200000001"/>
    <n v="-130418.39000000001"/>
    <n v="-0.64230792389539193"/>
    <n v="2"/>
    <x v="0"/>
  </r>
  <r>
    <x v="1"/>
    <x v="0"/>
    <x v="3"/>
    <n v="44235.834999999999"/>
    <n v="-10606.757"/>
    <n v="-73590"/>
    <n v="-105870"/>
    <n v="-77950"/>
    <n v="-268016.75699999998"/>
    <n v="-223780.92199999999"/>
    <n v="-5.0588153699370659"/>
    <n v="2"/>
    <x v="0"/>
  </r>
  <r>
    <x v="1"/>
    <x v="1"/>
    <x v="0"/>
    <n v="117833.632"/>
    <n v="-4287.9409999999998"/>
    <n v="-100380"/>
    <n v="-12800"/>
    <n v="-28780"/>
    <n v="-146247.94099999999"/>
    <n v="-28414.308999999994"/>
    <n v="-0.24113921057784246"/>
    <n v="2"/>
    <x v="0"/>
  </r>
  <r>
    <x v="1"/>
    <x v="9"/>
    <x v="1"/>
    <n v="98366.204999999987"/>
    <n v="-14188.698999999999"/>
    <n v="-71930"/>
    <n v="-107830"/>
    <n v="-74980"/>
    <n v="-268928.69900000002"/>
    <n v="-170562.49400000004"/>
    <n v="-1.7339541969724261"/>
    <n v="2"/>
    <x v="0"/>
  </r>
  <r>
    <x v="1"/>
    <x v="2"/>
    <x v="2"/>
    <n v="29323.510999999999"/>
    <n v="-23186.400999999998"/>
    <n v="-40540"/>
    <n v="-27410"/>
    <n v="-86500"/>
    <n v="-177636.40100000001"/>
    <n v="-148312.89000000001"/>
    <n v="-5.0578148708045232"/>
    <n v="2"/>
    <x v="0"/>
  </r>
  <r>
    <x v="1"/>
    <x v="3"/>
    <x v="3"/>
    <n v="159146.83399999997"/>
    <n v="-52988.858999999997"/>
    <n v="-15680"/>
    <n v="-102050"/>
    <n v="-107280"/>
    <n v="-277998.859"/>
    <n v="-118852.02500000002"/>
    <n v="-0.74680734773523705"/>
    <n v="2"/>
    <x v="0"/>
  </r>
  <r>
    <x v="1"/>
    <x v="6"/>
    <x v="0"/>
    <n v="94242.714999999997"/>
    <n v="-20112.89"/>
    <n v="-63710"/>
    <n v="-21800"/>
    <n v="-16600"/>
    <n v="-122222.89"/>
    <n v="-27980.175000000003"/>
    <n v="-0.29689483160581698"/>
    <n v="2"/>
    <x v="0"/>
  </r>
  <r>
    <x v="1"/>
    <x v="12"/>
    <x v="1"/>
    <n v="44025.086000000003"/>
    <n v="-27791.798999999999"/>
    <n v="-70420"/>
    <n v="-105810"/>
    <n v="-85900"/>
    <n v="-289921.799"/>
    <n v="-245896.71299999999"/>
    <n v="-5.585377232426076"/>
    <n v="2"/>
    <x v="0"/>
  </r>
  <r>
    <x v="1"/>
    <x v="3"/>
    <x v="2"/>
    <n v="1380.183"/>
    <n v="-807.8"/>
    <n v="-60580"/>
    <n v="-74730"/>
    <n v="-42460"/>
    <n v="-178577.8"/>
    <n v="-177197.617"/>
    <n v="-128.3870450512722"/>
    <n v="2"/>
    <x v="0"/>
  </r>
  <r>
    <x v="1"/>
    <x v="9"/>
    <x v="3"/>
    <n v="4797990.2809999995"/>
    <n v="-382845.89699999994"/>
    <n v="-102790"/>
    <n v="-16180"/>
    <n v="-40560"/>
    <n v="-542375.89699999988"/>
    <n v="4255614.3839999996"/>
    <n v="0.88695769160937987"/>
    <n v="2"/>
    <x v="0"/>
  </r>
  <r>
    <x v="1"/>
    <x v="14"/>
    <x v="0"/>
    <n v="116909.27499999999"/>
    <n v="-38804.016999999993"/>
    <n v="-98990"/>
    <n v="-58060"/>
    <n v="-78140"/>
    <n v="-273994.01699999999"/>
    <n v="-157084.742"/>
    <n v="-1.3436465327494334"/>
    <n v="2"/>
    <x v="0"/>
  </r>
  <r>
    <x v="1"/>
    <x v="16"/>
    <x v="1"/>
    <n v="96967.5"/>
    <n v="-25366.949999999997"/>
    <n v="-44140"/>
    <n v="-95830"/>
    <n v="-97850"/>
    <n v="-263186.95"/>
    <n v="-166219.45000000001"/>
    <n v="-1.7141769149457293"/>
    <n v="2"/>
    <x v="0"/>
  </r>
  <r>
    <x v="1"/>
    <x v="8"/>
    <x v="2"/>
    <n v="44466.820999999996"/>
    <n v="-12186.839"/>
    <n v="-28340"/>
    <n v="-60330"/>
    <n v="-48870"/>
    <n v="-149726.83900000001"/>
    <n v="-105260.01800000001"/>
    <n v="-2.3671586057388727"/>
    <n v="2"/>
    <x v="0"/>
  </r>
  <r>
    <x v="1"/>
    <x v="0"/>
    <x v="3"/>
    <n v="5576.7249999999995"/>
    <n v="-3639.8459999999995"/>
    <n v="-12530"/>
    <n v="-26250"/>
    <n v="-23170"/>
    <n v="-65589.846000000005"/>
    <n v="-60013.121000000006"/>
    <n v="-10.761355634355292"/>
    <n v="2"/>
    <x v="0"/>
  </r>
  <r>
    <x v="1"/>
    <x v="10"/>
    <x v="0"/>
    <n v="283546.641"/>
    <n v="-282713.29099999997"/>
    <n v="-73590"/>
    <n v="-20290"/>
    <n v="-50650"/>
    <n v="-427243.29099999997"/>
    <n v="-143696.64999999997"/>
    <n v="-0.50678311509251828"/>
    <n v="2"/>
    <x v="0"/>
  </r>
  <r>
    <x v="1"/>
    <x v="1"/>
    <x v="0"/>
    <n v="261103.073"/>
    <n v="-42479.436999999998"/>
    <n v="-84000"/>
    <n v="-32490"/>
    <n v="-91980"/>
    <n v="-250949.43700000001"/>
    <n v="10153.635999999999"/>
    <n v="3.8887462653493923E-2"/>
    <n v="2"/>
    <x v="0"/>
  </r>
  <r>
    <x v="1"/>
    <x v="9"/>
    <x v="1"/>
    <n v="3534805.7080000001"/>
    <n v="-1625904.2169999999"/>
    <n v="-36560"/>
    <n v="-85910"/>
    <n v="-28050"/>
    <n v="-1776424.2169999999"/>
    <n v="1758381.4910000002"/>
    <n v="0.49744784756356403"/>
    <n v="2"/>
    <x v="0"/>
  </r>
  <r>
    <x v="1"/>
    <x v="3"/>
    <x v="2"/>
    <n v="365764.42699999997"/>
    <n v="-277350.598"/>
    <n v="-61340"/>
    <n v="-92220"/>
    <n v="-47720"/>
    <n v="-478630.598"/>
    <n v="-112866.17100000003"/>
    <n v="-0.30857612897385467"/>
    <n v="2"/>
    <x v="0"/>
  </r>
  <r>
    <x v="1"/>
    <x v="4"/>
    <x v="0"/>
    <n v="324991.41499999998"/>
    <n v="-188092.34499999997"/>
    <n v="-85370"/>
    <n v="-87040"/>
    <n v="-39870"/>
    <n v="-400372.34499999997"/>
    <n v="-75380.929999999993"/>
    <n v="-0.23194745005802692"/>
    <n v="2"/>
    <x v="0"/>
  </r>
  <r>
    <x v="1"/>
    <x v="5"/>
    <x v="1"/>
    <n v="30049.746999999996"/>
    <n v="-35193.213999999993"/>
    <n v="-50420"/>
    <n v="-13510"/>
    <n v="-17100"/>
    <n v="-116223.21399999999"/>
    <n v="-86173.467000000004"/>
    <n v="-2.8676935948911657"/>
    <n v="2"/>
    <x v="0"/>
  </r>
  <r>
    <x v="1"/>
    <x v="6"/>
    <x v="2"/>
    <n v="93415.846999999994"/>
    <n v="-71264.62"/>
    <n v="-38980"/>
    <n v="-38440"/>
    <n v="-50140"/>
    <n v="-198824.62"/>
    <n v="-105408.773"/>
    <n v="-1.1283821362771567"/>
    <n v="2"/>
    <x v="0"/>
  </r>
  <r>
    <x v="1"/>
    <x v="11"/>
    <x v="0"/>
    <n v="311326.25299999997"/>
    <n v="-150980.63399999999"/>
    <n v="-26870"/>
    <n v="-56050"/>
    <n v="-84380"/>
    <n v="-318280.63399999996"/>
    <n v="-6954.3809999999939"/>
    <n v="-2.233792021387928E-2"/>
    <n v="2"/>
    <x v="0"/>
  </r>
  <r>
    <x v="1"/>
    <x v="7"/>
    <x v="1"/>
    <n v="327884.68299999996"/>
    <n v="-136694.74699999997"/>
    <n v="-99010"/>
    <n v="-69600"/>
    <n v="-50620"/>
    <n v="-355924.74699999997"/>
    <n v="-28040.064000000013"/>
    <n v="-8.5518066118385944E-2"/>
    <n v="2"/>
    <x v="0"/>
  </r>
  <r>
    <x v="1"/>
    <x v="13"/>
    <x v="2"/>
    <n v="49707.7"/>
    <n v="-85541.448999999993"/>
    <n v="-38640"/>
    <n v="-69860"/>
    <n v="-24510"/>
    <n v="-218551.44899999999"/>
    <n v="-168843.74900000001"/>
    <n v="-3.3967322768907033"/>
    <n v="2"/>
    <x v="0"/>
  </r>
  <r>
    <x v="1"/>
    <x v="14"/>
    <x v="0"/>
    <n v="145843.894"/>
    <n v="-80641.077999999994"/>
    <n v="-103800"/>
    <n v="-14380"/>
    <n v="-49030"/>
    <n v="-247851.07799999998"/>
    <n v="-102007.18399999998"/>
    <n v="-0.69942718342394217"/>
    <n v="2"/>
    <x v="0"/>
  </r>
  <r>
    <x v="1"/>
    <x v="8"/>
    <x v="0"/>
    <n v="192875.9"/>
    <n v="-181489.13999999998"/>
    <n v="-98050"/>
    <n v="-86930"/>
    <n v="-26560"/>
    <n v="-393029.14"/>
    <n v="-200153.24000000002"/>
    <n v="-1.0377306858969939"/>
    <n v="2"/>
    <x v="0"/>
  </r>
  <r>
    <x v="1"/>
    <x v="0"/>
    <x v="0"/>
    <n v="192377.52799999996"/>
    <n v="-167093.80099999998"/>
    <n v="-12850"/>
    <n v="-44470"/>
    <n v="-48500"/>
    <n v="-272913.80099999998"/>
    <n v="-80536.273000000016"/>
    <n v="-0.41863659356304878"/>
    <n v="2"/>
    <x v="0"/>
  </r>
  <r>
    <x v="1"/>
    <x v="10"/>
    <x v="0"/>
    <n v="284884.67"/>
    <n v="-229470.52799999996"/>
    <n v="-89350"/>
    <n v="-32630"/>
    <n v="-107590"/>
    <n v="-459040.52799999993"/>
    <n v="-174155.85799999995"/>
    <n v="-0.61132056702103332"/>
    <n v="2"/>
    <x v="0"/>
  </r>
  <r>
    <x v="1"/>
    <x v="2"/>
    <x v="0"/>
    <n v="529032.04899999988"/>
    <n v="-622328.56700000004"/>
    <n v="-33620"/>
    <n v="-84770"/>
    <n v="-47630"/>
    <n v="-788348.56700000004"/>
    <n v="-259316.51800000016"/>
    <n v="-0.49017166065869144"/>
    <n v="2"/>
    <x v="0"/>
  </r>
  <r>
    <x v="1"/>
    <x v="4"/>
    <x v="0"/>
    <n v="230023.10099999997"/>
    <n v="-126062.111"/>
    <n v="-19890"/>
    <n v="-88900"/>
    <n v="-56140"/>
    <n v="-290992.11100000003"/>
    <n v="-60969.010000000068"/>
    <n v="-0.26505603017672591"/>
    <n v="2"/>
    <x v="0"/>
  </r>
  <r>
    <x v="1"/>
    <x v="0"/>
    <x v="0"/>
    <n v="63190.12"/>
    <n v="-30088.555"/>
    <n v="-53500"/>
    <n v="-53210"/>
    <n v="-91930"/>
    <n v="-228728.55499999999"/>
    <n v="-165538.435"/>
    <n v="-2.6196885684027817"/>
    <n v="2"/>
    <x v="0"/>
  </r>
  <r>
    <x v="1"/>
    <x v="10"/>
    <x v="0"/>
    <n v="217025.12299999999"/>
    <n v="-105353.58399999999"/>
    <n v="-66440"/>
    <n v="-92310"/>
    <n v="-19010"/>
    <n v="-283113.58399999997"/>
    <n v="-66088.460999999981"/>
    <n v="-0.30451986427396233"/>
    <n v="2"/>
    <x v="0"/>
  </r>
  <r>
    <x v="1"/>
    <x v="2"/>
    <x v="0"/>
    <n v="5826.6459999999997"/>
    <n v="-216.29300000000001"/>
    <n v="-45850"/>
    <n v="-90070"/>
    <n v="-56050"/>
    <n v="-192186.29300000001"/>
    <n v="-186359.647"/>
    <n v="-31.984034554355972"/>
    <n v="2"/>
    <x v="0"/>
  </r>
  <r>
    <x v="1"/>
    <x v="5"/>
    <x v="0"/>
    <n v="29491.496999999996"/>
    <n v="-22143.842000000001"/>
    <n v="-97870"/>
    <n v="-107150"/>
    <n v="-78730"/>
    <n v="-305893.842"/>
    <n v="-276402.34500000003"/>
    <n v="-9.3722724553453514"/>
    <n v="2"/>
    <x v="0"/>
  </r>
  <r>
    <x v="1"/>
    <x v="6"/>
    <x v="0"/>
    <n v="141761.228"/>
    <n v="-98943.613999999987"/>
    <n v="-76470"/>
    <n v="-33240"/>
    <n v="-66570"/>
    <n v="-275223.614"/>
    <n v="-133462.386"/>
    <n v="-0.94145901444928226"/>
    <n v="2"/>
    <x v="0"/>
  </r>
  <r>
    <x v="1"/>
    <x v="7"/>
    <x v="0"/>
    <n v="19589.149999999998"/>
    <n v="-4141.97"/>
    <n v="-20000"/>
    <n v="-74060"/>
    <n v="-63620"/>
    <n v="-161821.97"/>
    <n v="-142232.82"/>
    <n v="-7.2607958997710478"/>
    <n v="2"/>
    <x v="0"/>
  </r>
  <r>
    <x v="1"/>
    <x v="16"/>
    <x v="0"/>
    <n v="17782.197999999997"/>
    <n v="-4746.4339999999993"/>
    <n v="-48130"/>
    <n v="-22500"/>
    <n v="-74980"/>
    <n v="-150356.43400000001"/>
    <n v="-132574.236"/>
    <n v="-7.4554470712788161"/>
    <n v="2"/>
    <x v="0"/>
  </r>
  <r>
    <x v="1"/>
    <x v="13"/>
    <x v="0"/>
    <n v="63470.308999999994"/>
    <n v="-35108.5"/>
    <n v="-85240"/>
    <n v="-108350"/>
    <n v="-21680"/>
    <n v="-250378.5"/>
    <n v="-186908.19099999999"/>
    <n v="-2.9448129990985237"/>
    <n v="2"/>
    <x v="0"/>
  </r>
  <r>
    <x v="1"/>
    <x v="8"/>
    <x v="0"/>
    <n v="51260.887999999992"/>
    <n v="-14876.826999999999"/>
    <n v="-39560"/>
    <n v="-73700"/>
    <n v="-95340"/>
    <n v="-223476.82699999999"/>
    <n v="-172215.93900000001"/>
    <n v="-3.3595972625366937"/>
    <n v="2"/>
    <x v="0"/>
  </r>
  <r>
    <x v="1"/>
    <x v="0"/>
    <x v="0"/>
    <n v="160442.63199999998"/>
    <n v="-67078.325999999986"/>
    <n v="-107410"/>
    <n v="-51290"/>
    <n v="-13720"/>
    <n v="-239498.326"/>
    <n v="-79055.694000000018"/>
    <n v="-0.49273496086750823"/>
    <n v="2"/>
    <x v="0"/>
  </r>
  <r>
    <x v="1"/>
    <x v="10"/>
    <x v="0"/>
    <n v="432306.06299999997"/>
    <n v="-288125.75399999996"/>
    <n v="-104940"/>
    <n v="-22390"/>
    <n v="-29250"/>
    <n v="-444705.75399999996"/>
    <n v="-12399.690999999992"/>
    <n v="-2.8682667353661411E-2"/>
    <n v="2"/>
    <x v="0"/>
  </r>
  <r>
    <x v="1"/>
    <x v="1"/>
    <x v="0"/>
    <n v="290315.739"/>
    <n v="-27968.793999999998"/>
    <n v="-23440"/>
    <n v="-87260"/>
    <n v="-108090"/>
    <n v="-246758.79399999999"/>
    <n v="43556.945000000007"/>
    <n v="0.15003301285019208"/>
    <n v="2"/>
    <x v="0"/>
  </r>
  <r>
    <x v="1"/>
    <x v="9"/>
    <x v="0"/>
    <n v="6081668.6139999991"/>
    <n v="-2760865.03"/>
    <n v="-41250"/>
    <n v="-13400"/>
    <n v="-45620"/>
    <n v="-2861135.03"/>
    <n v="3220533.5839999993"/>
    <n v="0.52954769297793247"/>
    <n v="2"/>
    <x v="0"/>
  </r>
  <r>
    <x v="1"/>
    <x v="2"/>
    <x v="0"/>
    <n v="272605.81599999999"/>
    <n v="-28094.983"/>
    <n v="-59920"/>
    <n v="-91130"/>
    <n v="-31480"/>
    <n v="-210624.98300000001"/>
    <n v="61980.832999999984"/>
    <n v="0.22736430905788152"/>
    <n v="2"/>
    <x v="0"/>
  </r>
  <r>
    <x v="1"/>
    <x v="3"/>
    <x v="0"/>
    <n v="7087718.3789999997"/>
    <n v="-3995472.9569999995"/>
    <n v="-83630"/>
    <n v="-71370"/>
    <n v="-24250"/>
    <n v="-4174722.9569999995"/>
    <n v="2912995.4220000003"/>
    <n v="0.41099198165531409"/>
    <n v="2"/>
    <x v="0"/>
  </r>
  <r>
    <x v="1"/>
    <x v="4"/>
    <x v="0"/>
    <n v="541050.17399999988"/>
    <n v="-152389.04800000001"/>
    <n v="-107170"/>
    <n v="-84170"/>
    <n v="-83960"/>
    <n v="-427689.04800000001"/>
    <n v="113361.12599999987"/>
    <n v="0.20952054254398947"/>
    <n v="2"/>
    <x v="0"/>
  </r>
  <r>
    <x v="1"/>
    <x v="5"/>
    <x v="0"/>
    <n v="319744.09600000002"/>
    <n v="-117475.70099999999"/>
    <n v="-54590"/>
    <n v="-55610"/>
    <n v="-101180"/>
    <n v="-328855.701"/>
    <n v="-9111.6049999999814"/>
    <n v="-2.8496554319489234E-2"/>
    <n v="2"/>
    <x v="0"/>
  </r>
  <r>
    <x v="1"/>
    <x v="6"/>
    <x v="0"/>
    <n v="1810973.9339999999"/>
    <n v="-765354.30999999994"/>
    <n v="-28930"/>
    <n v="-103680"/>
    <n v="-52450"/>
    <n v="-950414.30999999994"/>
    <n v="860559.62399999995"/>
    <n v="0.47519161255912368"/>
    <n v="2"/>
    <x v="0"/>
  </r>
  <r>
    <x v="1"/>
    <x v="11"/>
    <x v="0"/>
    <n v="448360.962"/>
    <n v="-77137.962999999989"/>
    <n v="-104000"/>
    <n v="-23310"/>
    <n v="-80120"/>
    <n v="-284567.96299999999"/>
    <n v="163792.99900000001"/>
    <n v="0.36531503159724243"/>
    <n v="2"/>
    <x v="0"/>
  </r>
  <r>
    <x v="1"/>
    <x v="12"/>
    <x v="0"/>
    <n v="75557.054999999993"/>
    <n v="-19375.523999999998"/>
    <n v="-50780"/>
    <n v="-25560"/>
    <n v="-42950"/>
    <n v="-138665.524"/>
    <n v="-63108.469000000012"/>
    <n v="-0.83524257264923862"/>
    <n v="2"/>
    <x v="0"/>
  </r>
  <r>
    <x v="1"/>
    <x v="7"/>
    <x v="1"/>
    <n v="185762.682"/>
    <n v="-55031.731999999996"/>
    <n v="-40140"/>
    <n v="-49080"/>
    <n v="-83820"/>
    <n v="-228071.73199999999"/>
    <n v="-42309.049999999988"/>
    <n v="-0.22775860869622883"/>
    <n v="2"/>
    <x v="0"/>
  </r>
  <r>
    <x v="1"/>
    <x v="16"/>
    <x v="2"/>
    <n v="14918143.778999997"/>
    <n v="-821097.95600000001"/>
    <n v="-103320"/>
    <n v="-55040"/>
    <n v="-78150"/>
    <n v="-1057607.956"/>
    <n v="13860535.822999997"/>
    <n v="0.92910592821281324"/>
    <n v="2"/>
    <x v="0"/>
  </r>
  <r>
    <x v="1"/>
    <x v="13"/>
    <x v="0"/>
    <n v="2570897.8819999998"/>
    <n v="-10106327.343"/>
    <n v="-98220"/>
    <n v="-19350"/>
    <n v="-37240"/>
    <n v="-10261137.343"/>
    <n v="-7690239.4610000011"/>
    <n v="-2.9912660144312966"/>
    <n v="2"/>
    <x v="0"/>
  </r>
  <r>
    <x v="1"/>
    <x v="14"/>
    <x v="0"/>
    <n v="160790.84699999998"/>
    <n v="-361437.321"/>
    <n v="-91370"/>
    <n v="-31350"/>
    <n v="-23570"/>
    <n v="-507727.321"/>
    <n v="-346936.47400000005"/>
    <n v="-2.1576879559568467"/>
    <n v="2"/>
    <x v="0"/>
  </r>
  <r>
    <x v="1"/>
    <x v="9"/>
    <x v="0"/>
    <n v="540685.37600000005"/>
    <n v="-228825.02299999999"/>
    <n v="-68650"/>
    <n v="-64260"/>
    <n v="-93170"/>
    <n v="-454905.02299999999"/>
    <n v="85780.353000000061"/>
    <n v="0.15865114317425158"/>
    <n v="2"/>
    <x v="0"/>
  </r>
  <r>
    <x v="1"/>
    <x v="8"/>
    <x v="0"/>
    <n v="146759.788"/>
    <n v="-73473.665999999997"/>
    <n v="-70820"/>
    <n v="-65070"/>
    <n v="-41520"/>
    <n v="-250883.666"/>
    <n v="-104123.878"/>
    <n v="-0.70948506684951052"/>
    <n v="2"/>
    <x v="0"/>
  </r>
  <r>
    <x v="1"/>
    <x v="10"/>
    <x v="0"/>
    <n v="253951.57899999997"/>
    <n v="-168259.861"/>
    <n v="-74910"/>
    <n v="-61500"/>
    <n v="-87010"/>
    <n v="-391679.86100000003"/>
    <n v="-137728.28200000006"/>
    <n v="-0.54234071921246085"/>
    <n v="2"/>
    <x v="0"/>
  </r>
  <r>
    <x v="1"/>
    <x v="15"/>
    <x v="1"/>
    <n v="1189470.8840000001"/>
    <n v="-695244.98399999994"/>
    <n v="-99590"/>
    <n v="-38860"/>
    <n v="-13190"/>
    <n v="-846884.98399999994"/>
    <n v="342585.90000000014"/>
    <n v="0.28801537272433153"/>
    <n v="2"/>
    <x v="0"/>
  </r>
  <r>
    <x v="1"/>
    <x v="8"/>
    <x v="2"/>
    <n v="286974.97499999998"/>
    <n v="-63228.374999999993"/>
    <n v="-31410"/>
    <n v="-61690"/>
    <n v="-17160"/>
    <n v="-173488.375"/>
    <n v="113486.59999999998"/>
    <n v="0.39545817540362183"/>
    <n v="2"/>
    <x v="0"/>
  </r>
  <r>
    <x v="1"/>
    <x v="0"/>
    <x v="0"/>
    <n v="151868.07999999999"/>
    <n v="-21916.985999999997"/>
    <n v="-86390"/>
    <n v="-36070"/>
    <n v="-27130"/>
    <n v="-171506.986"/>
    <n v="-19638.906000000017"/>
    <n v="-0.12931556124236257"/>
    <n v="2"/>
    <x v="0"/>
  </r>
  <r>
    <x v="1"/>
    <x v="10"/>
    <x v="0"/>
    <n v="-941.29"/>
    <n v="36.476999999999997"/>
    <n v="-52620"/>
    <n v="-51500"/>
    <n v="-27310"/>
    <n v="-131393.52299999999"/>
    <n v="-132334.81299999999"/>
    <n v="140.58878029087742"/>
    <n v="2"/>
    <x v="0"/>
  </r>
  <r>
    <x v="1"/>
    <x v="9"/>
    <x v="0"/>
    <n v="4533635.7989999996"/>
    <n v="-368176.43799999997"/>
    <n v="-55510"/>
    <n v="-53270"/>
    <n v="-34900"/>
    <n v="-511856.43799999997"/>
    <n v="4021779.3609999996"/>
    <n v="0.88709802447896191"/>
    <n v="2"/>
    <x v="0"/>
  </r>
  <r>
    <x v="1"/>
    <x v="3"/>
    <x v="1"/>
    <n v="1247951.8589999999"/>
    <n v="-125000.07799999999"/>
    <n v="-43370"/>
    <n v="-97260"/>
    <n v="-23040"/>
    <n v="-288670.07799999998"/>
    <n v="959281.78099999996"/>
    <n v="0.76868492488859697"/>
    <n v="2"/>
    <x v="0"/>
  </r>
  <r>
    <x v="1"/>
    <x v="4"/>
    <x v="2"/>
    <n v="519861.08299999993"/>
    <n v="-65682.077999999994"/>
    <n v="-36140"/>
    <n v="-78660"/>
    <n v="-29350"/>
    <n v="-209832.07799999998"/>
    <n v="310029.00499999995"/>
    <n v="0.5963689438164772"/>
    <n v="2"/>
    <x v="0"/>
  </r>
  <r>
    <x v="1"/>
    <x v="5"/>
    <x v="0"/>
    <n v="300890.21899999998"/>
    <n v="-62049.532999999996"/>
    <n v="-60740"/>
    <n v="-50760"/>
    <n v="-99320"/>
    <n v="-272869.533"/>
    <n v="28020.685999999987"/>
    <n v="9.3125945047751749E-2"/>
    <n v="2"/>
    <x v="0"/>
  </r>
  <r>
    <x v="1"/>
    <x v="6"/>
    <x v="0"/>
    <n v="-6269.5989999999993"/>
    <n v="583.38"/>
    <n v="-48300"/>
    <n v="-33620"/>
    <n v="-68080"/>
    <n v="-149416.62"/>
    <n v="-155686.21899999998"/>
    <n v="24.831926092880902"/>
    <n v="2"/>
    <x v="0"/>
  </r>
  <r>
    <x v="1"/>
    <x v="11"/>
    <x v="1"/>
    <n v="528803.06499999994"/>
    <n v="-46497.639999999992"/>
    <n v="-30940"/>
    <n v="-12950"/>
    <n v="-17530"/>
    <n v="-107917.63999999998"/>
    <n v="420885.42499999993"/>
    <n v="0.79592092568525485"/>
    <n v="2"/>
    <x v="0"/>
  </r>
  <r>
    <x v="1"/>
    <x v="16"/>
    <x v="2"/>
    <n v="-9999.5280000000002"/>
    <n v="400.07799999999997"/>
    <n v="-94570"/>
    <n v="-37840"/>
    <n v="-103540"/>
    <n v="-235549.92199999999"/>
    <n v="-245549.44999999998"/>
    <n v="24.55610404811107"/>
    <n v="2"/>
    <x v="0"/>
  </r>
  <r>
    <x v="1"/>
    <x v="13"/>
    <x v="0"/>
    <n v="224179.56400000001"/>
    <n v="-104654.57799999999"/>
    <n v="-28090"/>
    <n v="-58360"/>
    <n v="-59360"/>
    <n v="-250464.57799999998"/>
    <n v="-26285.013999999966"/>
    <n v="-0.11724982211134984"/>
    <n v="2"/>
    <x v="0"/>
  </r>
  <r>
    <x v="1"/>
    <x v="8"/>
    <x v="0"/>
    <n v="33573.616999999998"/>
    <n v="-19879.439999999999"/>
    <n v="-58520"/>
    <n v="-48200"/>
    <n v="-23930"/>
    <n v="-150529.44"/>
    <n v="-116955.823"/>
    <n v="-3.4835633884785189"/>
    <n v="2"/>
    <x v="0"/>
  </r>
  <r>
    <x v="1"/>
    <x v="10"/>
    <x v="0"/>
    <n v="258617.32399999999"/>
    <n v="-101215.69499999999"/>
    <n v="-45610"/>
    <n v="-58650"/>
    <n v="-65900"/>
    <n v="-271375.69500000001"/>
    <n v="-12758.371000000014"/>
    <n v="-4.9333009879879562E-2"/>
    <n v="2"/>
    <x v="0"/>
  </r>
  <r>
    <x v="1"/>
    <x v="1"/>
    <x v="1"/>
    <n v="16654.96"/>
    <n v="-3471.895"/>
    <n v="-23670"/>
    <n v="-90090"/>
    <n v="-56380"/>
    <n v="-173611.89499999999"/>
    <n v="-156956.935"/>
    <n v="-9.4240355425650986"/>
    <n v="2"/>
    <x v="0"/>
  </r>
  <r>
    <x v="1"/>
    <x v="9"/>
    <x v="2"/>
    <n v="2079929.4040000001"/>
    <n v="-1066611.175"/>
    <n v="-104280"/>
    <n v="-54670"/>
    <n v="-89150"/>
    <n v="-1314711.175"/>
    <n v="765218.22900000005"/>
    <n v="0.36790586619352394"/>
    <n v="2"/>
    <x v="0"/>
  </r>
  <r>
    <x v="1"/>
    <x v="3"/>
    <x v="3"/>
    <n v="293630.75699999998"/>
    <n v="-344691.75999999995"/>
    <n v="-58710"/>
    <n v="-49410"/>
    <n v="-66800"/>
    <n v="-519611.75999999995"/>
    <n v="-225981.00299999997"/>
    <n v="-0.769609441833779"/>
    <n v="2"/>
    <x v="0"/>
  </r>
  <r>
    <x v="1"/>
    <x v="4"/>
    <x v="0"/>
    <n v="869812.125"/>
    <n v="-319287.43699999998"/>
    <n v="-104860"/>
    <n v="-26400"/>
    <n v="-103740"/>
    <n v="-554287.43699999992"/>
    <n v="315524.68800000008"/>
    <n v="0.3627503904938093"/>
    <n v="2"/>
    <x v="0"/>
  </r>
  <r>
    <x v="1"/>
    <x v="5"/>
    <x v="1"/>
    <n v="601387.02399999998"/>
    <n v="-222077.40099999998"/>
    <n v="-106610"/>
    <n v="-65310"/>
    <n v="-46970"/>
    <n v="-440967.40099999995"/>
    <n v="160419.62300000002"/>
    <n v="0.26674939198555109"/>
    <n v="2"/>
    <x v="0"/>
  </r>
  <r>
    <x v="1"/>
    <x v="6"/>
    <x v="2"/>
    <n v="1315126.8829999999"/>
    <n v="-624487.52099999995"/>
    <n v="-33730"/>
    <n v="-19650"/>
    <n v="-54700"/>
    <n v="-732567.52099999995"/>
    <n v="582559.36199999996"/>
    <n v="0.44296818012806144"/>
    <n v="2"/>
    <x v="0"/>
  </r>
  <r>
    <x v="1"/>
    <x v="11"/>
    <x v="3"/>
    <n v="390104.15499999997"/>
    <n v="-143256.49799999999"/>
    <n v="-46960"/>
    <n v="-52750"/>
    <n v="-15200"/>
    <n v="-258166.49799999999"/>
    <n v="131937.65699999998"/>
    <n v="0.33821136050191514"/>
    <n v="2"/>
    <x v="0"/>
  </r>
  <r>
    <x v="1"/>
    <x v="7"/>
    <x v="0"/>
    <n v="201999.06999999998"/>
    <n v="-66677.036999999997"/>
    <n v="-27090"/>
    <n v="-68920"/>
    <n v="-34540"/>
    <n v="-197227.03700000001"/>
    <n v="4772.0329999999667"/>
    <n v="2.3624034506693359E-2"/>
    <n v="2"/>
    <x v="0"/>
  </r>
  <r>
    <x v="1"/>
    <x v="15"/>
    <x v="1"/>
    <n v="57061.458999999995"/>
    <n v="-76406.133999999991"/>
    <n v="-91210"/>
    <n v="-58200"/>
    <n v="-29390"/>
    <n v="-255206.13399999999"/>
    <n v="-198144.67499999999"/>
    <n v="-3.4724782449043232"/>
    <n v="2"/>
    <x v="0"/>
  </r>
  <r>
    <x v="1"/>
    <x v="8"/>
    <x v="2"/>
    <n v="124325.36900000001"/>
    <n v="-94802.924999999988"/>
    <n v="-87180"/>
    <n v="-21630"/>
    <n v="-27750"/>
    <n v="-231362.92499999999"/>
    <n v="-107037.55599999998"/>
    <n v="-0.86094702039452609"/>
    <n v="2"/>
    <x v="0"/>
  </r>
  <r>
    <x v="1"/>
    <x v="0"/>
    <x v="3"/>
    <n v="37262.665999999997"/>
    <n v="-23639.167999999998"/>
    <n v="-23580"/>
    <n v="-31670"/>
    <n v="-66830"/>
    <n v="-145719.16800000001"/>
    <n v="-108456.50200000001"/>
    <n v="-2.910594266121485"/>
    <n v="2"/>
    <x v="0"/>
  </r>
  <r>
    <x v="1"/>
    <x v="1"/>
    <x v="0"/>
    <n v="26357.681"/>
    <n v="-13501.683999999999"/>
    <n v="-76280"/>
    <n v="-84810"/>
    <n v="-95360"/>
    <n v="-269951.68400000001"/>
    <n v="-243594.003"/>
    <n v="-9.2418602000684356"/>
    <n v="2"/>
    <x v="0"/>
  </r>
  <r>
    <x v="1"/>
    <x v="9"/>
    <x v="1"/>
    <n v="428678.22899999993"/>
    <n v="-229041.18299999999"/>
    <n v="-78120"/>
    <n v="-100270"/>
    <n v="-26010"/>
    <n v="-433441.18299999996"/>
    <n v="-4762.954000000027"/>
    <n v="-1.1110790513226712E-2"/>
    <n v="2"/>
    <x v="0"/>
  </r>
  <r>
    <x v="1"/>
    <x v="2"/>
    <x v="2"/>
    <n v="29251.515999999996"/>
    <n v="-25524.477999999999"/>
    <n v="-54130"/>
    <n v="-61010"/>
    <n v="-32250"/>
    <n v="-172914.478"/>
    <n v="-143662.962"/>
    <n v="-4.9112997083638339"/>
    <n v="2"/>
    <x v="0"/>
  </r>
  <r>
    <x v="1"/>
    <x v="3"/>
    <x v="3"/>
    <n v="116586.15499999998"/>
    <n v="-152108.50199999998"/>
    <n v="-86680"/>
    <n v="-42190"/>
    <n v="-53560"/>
    <n v="-334538.50199999998"/>
    <n v="-217952.34700000001"/>
    <n v="-1.8694530838588856"/>
    <n v="2"/>
    <x v="0"/>
  </r>
  <r>
    <x v="1"/>
    <x v="4"/>
    <x v="0"/>
    <n v="185653.21599999999"/>
    <n v="-154733.18"/>
    <n v="-103610"/>
    <n v="-12730"/>
    <n v="-24190"/>
    <n v="-295263.18"/>
    <n v="-109609.96400000001"/>
    <n v="-0.59040164432163678"/>
    <n v="2"/>
    <x v="0"/>
  </r>
  <r>
    <x v="1"/>
    <x v="5"/>
    <x v="0"/>
    <n v="55883.778999999995"/>
    <n v="-48838.061999999998"/>
    <n v="-53980"/>
    <n v="-98500"/>
    <n v="-66260"/>
    <n v="-267578.06199999998"/>
    <n v="-211694.283"/>
    <n v="-3.7881168165094921"/>
    <n v="2"/>
    <x v="0"/>
  </r>
  <r>
    <x v="1"/>
    <x v="6"/>
    <x v="1"/>
    <n v="389431.77699999994"/>
    <n v="-256515.55299999996"/>
    <n v="-75040"/>
    <n v="-94230"/>
    <n v="-37440"/>
    <n v="-463225.55299999996"/>
    <n v="-73793.776000000013"/>
    <n v="-0.18949089508943701"/>
    <n v="2"/>
    <x v="0"/>
  </r>
  <r>
    <x v="1"/>
    <x v="12"/>
    <x v="2"/>
    <n v="74147.842999999993"/>
    <n v="-42218.140999999996"/>
    <n v="-84420"/>
    <n v="-56220"/>
    <n v="-91380"/>
    <n v="-274238.141"/>
    <n v="-200090.29800000001"/>
    <n v="-2.6985316079929667"/>
    <n v="2"/>
    <x v="0"/>
  </r>
  <r>
    <x v="1"/>
    <x v="7"/>
    <x v="0"/>
    <n v="316374.02299999999"/>
    <n v="-189805"/>
    <n v="-28120"/>
    <n v="-93640"/>
    <n v="-17940"/>
    <n v="-329505"/>
    <n v="-13130.977000000014"/>
    <n v="-4.1504599130757373E-2"/>
    <n v="2"/>
    <x v="0"/>
  </r>
  <r>
    <x v="1"/>
    <x v="16"/>
    <x v="1"/>
    <n v="11348.47"/>
    <n v="-9089.8219999999983"/>
    <n v="-16140"/>
    <n v="-87370"/>
    <n v="-63610"/>
    <n v="-176209.82199999999"/>
    <n v="-164861.35199999998"/>
    <n v="-14.527187541580494"/>
    <n v="2"/>
    <x v="0"/>
  </r>
  <r>
    <x v="1"/>
    <x v="13"/>
    <x v="2"/>
    <n v="812222.67700000003"/>
    <n v="-297261.39799999999"/>
    <n v="-48960"/>
    <n v="-36000"/>
    <n v="-98830"/>
    <n v="-481051.39799999999"/>
    <n v="331171.27900000004"/>
    <n v="0.40773458852836242"/>
    <n v="2"/>
    <x v="0"/>
  </r>
  <r>
    <x v="1"/>
    <x v="14"/>
    <x v="0"/>
    <n v="567508.97699999996"/>
    <n v="-141995.679"/>
    <n v="-19420"/>
    <n v="-84630"/>
    <n v="-51760"/>
    <n v="-297805.679"/>
    <n v="269703.29799999995"/>
    <n v="0.47524058460840873"/>
    <n v="2"/>
    <x v="0"/>
  </r>
  <r>
    <x v="1"/>
    <x v="8"/>
    <x v="1"/>
    <n v="38731.741999999998"/>
    <n v="-75780.634999999995"/>
    <n v="-59120"/>
    <n v="-90110"/>
    <n v="-35240"/>
    <n v="-260250.63500000001"/>
    <n v="-221518.89300000001"/>
    <n v="-5.7193113854780924"/>
    <n v="2"/>
    <x v="0"/>
  </r>
  <r>
    <x v="1"/>
    <x v="0"/>
    <x v="2"/>
    <n v="81891.312999999995"/>
    <n v="-69049.938999999998"/>
    <n v="-25270"/>
    <n v="-76670"/>
    <n v="-17690"/>
    <n v="-188679.93900000001"/>
    <n v="-106788.62600000002"/>
    <n v="-1.3040287435616038"/>
    <n v="2"/>
    <x v="0"/>
  </r>
  <r>
    <x v="1"/>
    <x v="1"/>
    <x v="0"/>
    <n v="39872.161"/>
    <n v="-7712.5299999999988"/>
    <n v="-66600"/>
    <n v="-19680"/>
    <n v="-64000"/>
    <n v="-157992.53"/>
    <n v="-118120.36900000001"/>
    <n v="-2.9624772281592664"/>
    <n v="2"/>
    <x v="0"/>
  </r>
  <r>
    <x v="1"/>
    <x v="4"/>
    <x v="0"/>
    <n v="185188.33199999999"/>
    <n v="-153408.40199999997"/>
    <n v="-72750"/>
    <n v="-60650"/>
    <n v="-29120"/>
    <n v="-315928.402"/>
    <n v="-130740.07"/>
    <n v="-0.70598438134860464"/>
    <n v="2"/>
    <x v="0"/>
  </r>
  <r>
    <x v="1"/>
    <x v="11"/>
    <x v="0"/>
    <n v="323010.60399999993"/>
    <n v="-326543.75599999999"/>
    <n v="-88630"/>
    <n v="-92080"/>
    <n v="-30180"/>
    <n v="-537433.75600000005"/>
    <n v="-214423.15200000012"/>
    <n v="-0.66382697454725093"/>
    <n v="2"/>
    <x v="0"/>
  </r>
  <r>
    <x v="1"/>
    <x v="7"/>
    <x v="0"/>
    <n v="34762.483"/>
    <n v="-36768.010999999999"/>
    <n v="-29460"/>
    <n v="-87860"/>
    <n v="-94380"/>
    <n v="-248468.011"/>
    <n v="-213705.52799999999"/>
    <n v="-6.1475910106881599"/>
    <n v="2"/>
    <x v="0"/>
  </r>
  <r>
    <x v="1"/>
    <x v="15"/>
    <x v="0"/>
    <n v="1424749.1089999999"/>
    <n v="-195291.264"/>
    <n v="-18180"/>
    <n v="-14320"/>
    <n v="-29980"/>
    <n v="-257771.264"/>
    <n v="1166977.845"/>
    <n v="0.81907603073994972"/>
    <n v="2"/>
    <x v="0"/>
  </r>
  <r>
    <x v="1"/>
    <x v="3"/>
    <x v="0"/>
    <n v="353553.79499999998"/>
    <n v="-70610.056999999986"/>
    <n v="-73240"/>
    <n v="-65480"/>
    <n v="-90230"/>
    <n v="-299560.05699999997"/>
    <n v="53993.738000000012"/>
    <n v="0.15271717844239238"/>
    <n v="2"/>
    <x v="0"/>
  </r>
  <r>
    <x v="1"/>
    <x v="3"/>
    <x v="0"/>
    <n v="7992.186999999999"/>
    <n v="-47782.945"/>
    <n v="-26420"/>
    <n v="-65880"/>
    <n v="-48160"/>
    <n v="-188242.94500000001"/>
    <n v="-180250.758"/>
    <n v="-22.553370935890268"/>
    <n v="2"/>
    <x v="0"/>
  </r>
  <r>
    <x v="1"/>
    <x v="4"/>
    <x v="0"/>
    <n v="1885.8419999999999"/>
    <n v="-9641.24"/>
    <n v="-87460"/>
    <n v="-82440"/>
    <n v="-45140"/>
    <n v="-224681.24"/>
    <n v="-222795.39799999999"/>
    <n v="-118.14107332427638"/>
    <n v="2"/>
    <x v="0"/>
  </r>
  <r>
    <x v="1"/>
    <x v="6"/>
    <x v="0"/>
    <n v="7209.5939999999991"/>
    <n v="-16874.633999999998"/>
    <n v="-55940"/>
    <n v="-17330"/>
    <n v="-88280"/>
    <n v="-178424.63399999999"/>
    <n v="-171215.03999999998"/>
    <n v="-23.748222160637617"/>
    <n v="2"/>
    <x v="0"/>
  </r>
  <r>
    <x v="1"/>
    <x v="3"/>
    <x v="0"/>
    <n v="18215.483999999997"/>
    <n v="-21468.607999999997"/>
    <n v="-96160"/>
    <n v="-93190"/>
    <n v="-102370"/>
    <n v="-313188.60800000001"/>
    <n v="-294973.12400000001"/>
    <n v="-16.193537542016454"/>
    <n v="2"/>
    <x v="0"/>
  </r>
  <r>
    <x v="1"/>
    <x v="8"/>
    <x v="0"/>
    <n v="74381.376999999993"/>
    <n v="-81687.837"/>
    <n v="-52570"/>
    <n v="-25570"/>
    <n v="-16810"/>
    <n v="-176637.837"/>
    <n v="-102256.46"/>
    <n v="-1.3747588996638234"/>
    <n v="2"/>
    <x v="0"/>
  </r>
  <r>
    <x v="1"/>
    <x v="0"/>
    <x v="0"/>
    <n v="14778.357999999998"/>
    <n v="-11512.802"/>
    <n v="-45420"/>
    <n v="-30090"/>
    <n v="-18560"/>
    <n v="-105582.802"/>
    <n v="-90804.444000000003"/>
    <n v="-6.1444203747128077"/>
    <n v="2"/>
    <x v="0"/>
  </r>
  <r>
    <x v="1"/>
    <x v="10"/>
    <x v="0"/>
    <n v="245650.42599999998"/>
    <n v="-157838.40099999998"/>
    <n v="-77480"/>
    <n v="-30980"/>
    <n v="-32420"/>
    <n v="-298718.40099999995"/>
    <n v="-53067.974999999977"/>
    <n v="-0.21603046192152739"/>
    <n v="2"/>
    <x v="0"/>
  </r>
  <r>
    <x v="1"/>
    <x v="1"/>
    <x v="0"/>
    <n v="229835.38199999998"/>
    <n v="-132463.94"/>
    <n v="-89600"/>
    <n v="-68980"/>
    <n v="-52370"/>
    <n v="-343413.94"/>
    <n v="-113578.55800000002"/>
    <n v="-0.49417351241420271"/>
    <n v="2"/>
    <x v="0"/>
  </r>
  <r>
    <x v="1"/>
    <x v="2"/>
    <x v="0"/>
    <n v="540299.73199999996"/>
    <n v="-630146.50300000003"/>
    <n v="-76170"/>
    <n v="-64460"/>
    <n v="-92570"/>
    <n v="-863346.50300000003"/>
    <n v="-323046.77100000007"/>
    <n v="-0.59790288957611415"/>
    <n v="2"/>
    <x v="0"/>
  </r>
  <r>
    <x v="1"/>
    <x v="3"/>
    <x v="0"/>
    <n v="498709.24599999998"/>
    <n v="-526566.17299999995"/>
    <n v="-51300"/>
    <n v="-67130"/>
    <n v="-81780"/>
    <n v="-726776.17299999995"/>
    <n v="-228066.92699999997"/>
    <n v="-0.45731441482037405"/>
    <n v="2"/>
    <x v="0"/>
  </r>
  <r>
    <x v="1"/>
    <x v="4"/>
    <x v="0"/>
    <n v="638668.89099999995"/>
    <n v="-248776.78699999995"/>
    <n v="-69740"/>
    <n v="-97650"/>
    <n v="-32530"/>
    <n v="-448696.78699999995"/>
    <n v="189972.10399999999"/>
    <n v="0.29745006634431487"/>
    <n v="2"/>
    <x v="0"/>
  </r>
  <r>
    <x v="1"/>
    <x v="5"/>
    <x v="0"/>
    <n v="221625.992"/>
    <n v="-212370.921"/>
    <n v="-21360"/>
    <n v="-45620"/>
    <n v="-96120"/>
    <n v="-375470.92099999997"/>
    <n v="-153844.92899999997"/>
    <n v="-0.69416464924384846"/>
    <n v="2"/>
    <x v="0"/>
  </r>
  <r>
    <x v="1"/>
    <x v="6"/>
    <x v="0"/>
    <n v="344622.06099999999"/>
    <n v="-295027.08899999998"/>
    <n v="-56850"/>
    <n v="-20170"/>
    <n v="-51110"/>
    <n v="-423157.08899999998"/>
    <n v="-78535.027999999991"/>
    <n v="-0.22788740735898505"/>
    <n v="2"/>
    <x v="0"/>
  </r>
  <r>
    <x v="1"/>
    <x v="7"/>
    <x v="0"/>
    <n v="25696.341999999997"/>
    <n v="-16541.504000000001"/>
    <n v="-19290"/>
    <n v="-86030"/>
    <n v="-90610"/>
    <n v="-212471.50400000002"/>
    <n v="-186775.16200000001"/>
    <n v="-7.2685505975908962"/>
    <n v="2"/>
    <x v="0"/>
  </r>
  <r>
    <x v="1"/>
    <x v="16"/>
    <x v="0"/>
    <n v="4207.7349999999997"/>
    <n v="-2985.1219999999998"/>
    <n v="-40170"/>
    <n v="-38570"/>
    <n v="-69510"/>
    <n v="-151235.122"/>
    <n v="-147027.38700000002"/>
    <n v="-34.942168886586259"/>
    <n v="2"/>
    <x v="0"/>
  </r>
  <r>
    <x v="1"/>
    <x v="13"/>
    <x v="0"/>
    <n v="114398.22099999999"/>
    <n v="-87744.383999999991"/>
    <n v="-80520"/>
    <n v="-44600"/>
    <n v="-81770"/>
    <n v="-294634.38399999996"/>
    <n v="-180236.16299999997"/>
    <n v="-1.5755154356814691"/>
    <n v="2"/>
    <x v="0"/>
  </r>
  <r>
    <x v="1"/>
    <x v="9"/>
    <x v="0"/>
    <n v="963980.75199999998"/>
    <n v="-477482.46"/>
    <n v="-65080"/>
    <n v="-31270"/>
    <n v="-102710"/>
    <n v="-676542.46"/>
    <n v="287438.29200000002"/>
    <n v="0.29817845574576374"/>
    <n v="2"/>
    <x v="0"/>
  </r>
  <r>
    <x v="1"/>
    <x v="0"/>
    <x v="0"/>
    <n v="171883.117"/>
    <n v="-43418.969999999994"/>
    <n v="-26830"/>
    <n v="-61570"/>
    <n v="-67820"/>
    <n v="-199638.97"/>
    <n v="-27755.853000000003"/>
    <n v="-0.16148097314292947"/>
    <n v="2"/>
    <x v="0"/>
  </r>
  <r>
    <x v="1"/>
    <x v="10"/>
    <x v="0"/>
    <n v="241970.288"/>
    <n v="-54779.668999999994"/>
    <n v="-100070"/>
    <n v="-54040"/>
    <n v="-35950"/>
    <n v="-244839.66899999999"/>
    <n v="-2869.3809999999939"/>
    <n v="-1.1858402218374819E-2"/>
    <n v="2"/>
    <x v="0"/>
  </r>
  <r>
    <x v="1"/>
    <x v="1"/>
    <x v="0"/>
    <n v="715969.02299999993"/>
    <n v="-166039.671"/>
    <n v="-76980"/>
    <n v="-64470"/>
    <n v="-22300"/>
    <n v="-329789.67099999997"/>
    <n v="386179.35199999996"/>
    <n v="0.53937997258856263"/>
    <n v="2"/>
    <x v="0"/>
  </r>
  <r>
    <x v="1"/>
    <x v="9"/>
    <x v="1"/>
    <n v="1725920.8260000001"/>
    <n v="-597024.53299999994"/>
    <n v="-77770"/>
    <n v="-67910"/>
    <n v="-31820"/>
    <n v="-774524.53299999994"/>
    <n v="951396.29300000018"/>
    <n v="0.55123982436955665"/>
    <n v="2"/>
    <x v="0"/>
  </r>
  <r>
    <x v="1"/>
    <x v="2"/>
    <x v="2"/>
    <n v="329586.64899999998"/>
    <n v="-75187.293999999994"/>
    <n v="-38520"/>
    <n v="-60220"/>
    <n v="-47900"/>
    <n v="-221827.29399999999"/>
    <n v="107759.35499999998"/>
    <n v="0.32695303443556656"/>
    <n v="2"/>
    <x v="0"/>
  </r>
  <r>
    <x v="1"/>
    <x v="5"/>
    <x v="0"/>
    <n v="65996.637000000002"/>
    <n v="-24058.824999999997"/>
    <n v="-43940"/>
    <n v="-68390"/>
    <n v="-39970"/>
    <n v="-176358.82500000001"/>
    <n v="-110362.18800000001"/>
    <n v="-1.672239571843638"/>
    <n v="2"/>
    <x v="0"/>
  </r>
  <r>
    <x v="1"/>
    <x v="16"/>
    <x v="0"/>
    <n v="110649.90300000001"/>
    <n v="-22268.952999999998"/>
    <n v="-104410"/>
    <n v="-17650"/>
    <n v="-94200"/>
    <n v="-238528.95300000001"/>
    <n v="-127879.05"/>
    <n v="-1.1557086498304476"/>
    <n v="2"/>
    <x v="0"/>
  </r>
  <r>
    <x v="1"/>
    <x v="13"/>
    <x v="0"/>
    <n v="68292.335999999996"/>
    <n v="-47457.542999999998"/>
    <n v="-105770"/>
    <n v="-103680"/>
    <n v="-99380"/>
    <n v="-356287.54300000001"/>
    <n v="-287995.20699999999"/>
    <n v="-4.2170940967665835"/>
    <n v="2"/>
    <x v="0"/>
  </r>
  <r>
    <x v="1"/>
    <x v="14"/>
    <x v="0"/>
    <n v="9334042.7459999993"/>
    <n v="-974005.79500000004"/>
    <n v="-28730"/>
    <n v="-20180"/>
    <n v="-102100"/>
    <n v="-1125015.7949999999"/>
    <n v="8209026.9509999994"/>
    <n v="0.8794717545640004"/>
    <n v="2"/>
    <x v="0"/>
  </r>
  <r>
    <x v="1"/>
    <x v="8"/>
    <x v="0"/>
    <n v="265887.18800000002"/>
    <n v="-288168.83199999999"/>
    <n v="-74010"/>
    <n v="-57890"/>
    <n v="-12770"/>
    <n v="-432838.83199999999"/>
    <n v="-166951.64399999997"/>
    <n v="-0.62790405681374895"/>
    <n v="2"/>
    <x v="0"/>
  </r>
  <r>
    <x v="1"/>
    <x v="0"/>
    <x v="1"/>
    <n v="1001551.6979999999"/>
    <n v="-1053201.5899999999"/>
    <n v="-57030"/>
    <n v="-88030"/>
    <n v="-87010"/>
    <n v="-1285271.5899999999"/>
    <n v="-283719.89199999999"/>
    <n v="-0.28328032648395551"/>
    <n v="2"/>
    <x v="0"/>
  </r>
  <r>
    <x v="1"/>
    <x v="10"/>
    <x v="2"/>
    <n v="307273.21799999999"/>
    <n v="-93984.254000000001"/>
    <n v="-52400"/>
    <n v="-80850"/>
    <n v="-44670"/>
    <n v="-271904.25400000002"/>
    <n v="35368.963999999978"/>
    <n v="0.11510591202907888"/>
    <n v="2"/>
    <x v="0"/>
  </r>
  <r>
    <x v="1"/>
    <x v="1"/>
    <x v="0"/>
    <n v="653324.98"/>
    <n v="-345985.03100000002"/>
    <n v="-49910"/>
    <n v="-34060"/>
    <n v="-91980"/>
    <n v="-521935.03100000002"/>
    <n v="131389.94899999996"/>
    <n v="0.20110963612626592"/>
    <n v="2"/>
    <x v="0"/>
  </r>
  <r>
    <x v="1"/>
    <x v="9"/>
    <x v="0"/>
    <n v="4673961.2009999994"/>
    <n v="-2365487.39"/>
    <n v="-78450"/>
    <n v="-80220"/>
    <n v="-49930"/>
    <n v="-2574087.39"/>
    <n v="2099873.8109999993"/>
    <n v="0.44927069795759728"/>
    <n v="2"/>
    <x v="0"/>
  </r>
  <r>
    <x v="1"/>
    <x v="2"/>
    <x v="0"/>
    <n v="2778579.0129999998"/>
    <n v="-1076843.9779999999"/>
    <n v="-98070"/>
    <n v="-82300"/>
    <n v="-20890"/>
    <n v="-1278103.9779999999"/>
    <n v="1500475.0349999999"/>
    <n v="0.54001524807457402"/>
    <n v="2"/>
    <x v="0"/>
  </r>
  <r>
    <x v="1"/>
    <x v="3"/>
    <x v="1"/>
    <n v="30256.155999999999"/>
    <n v="-424195.39400000003"/>
    <n v="-97810"/>
    <n v="-38340"/>
    <n v="-71340"/>
    <n v="-631685.39400000009"/>
    <n v="-601429.23800000013"/>
    <n v="-19.877913043547242"/>
    <n v="2"/>
    <x v="0"/>
  </r>
  <r>
    <x v="1"/>
    <x v="5"/>
    <x v="2"/>
    <n v="235419.28199999998"/>
    <n v="-269605.56699999998"/>
    <n v="-66240"/>
    <n v="-105480"/>
    <n v="-38480"/>
    <n v="-479805.56699999998"/>
    <n v="-244386.285"/>
    <n v="-1.0380895010970259"/>
    <n v="2"/>
    <x v="0"/>
  </r>
  <r>
    <x v="1"/>
    <x v="15"/>
    <x v="0"/>
    <n v="32517795.575999998"/>
    <n v="-15407413.132999999"/>
    <n v="-14330"/>
    <n v="-70420"/>
    <n v="-12610"/>
    <n v="-15504773.132999999"/>
    <n v="17013022.442999996"/>
    <n v="0.52319113708792075"/>
    <n v="2"/>
    <x v="0"/>
  </r>
  <r>
    <x v="1"/>
    <x v="12"/>
    <x v="0"/>
    <n v="1070985.5729999999"/>
    <n v="-471891.25199999998"/>
    <n v="-12460"/>
    <n v="-29510"/>
    <n v="-68820"/>
    <n v="-582681.25199999998"/>
    <n v="488304.32099999988"/>
    <n v="0.4559392145985518"/>
    <n v="2"/>
    <x v="0"/>
  </r>
  <r>
    <x v="1"/>
    <x v="14"/>
    <x v="1"/>
    <n v="-455001.77100000001"/>
    <n v="76716.100999999995"/>
    <n v="-19620"/>
    <n v="-45610"/>
    <n v="-97670"/>
    <n v="-86183.899000000005"/>
    <n v="-541185.67000000004"/>
    <n v="1.1894144253781378"/>
    <n v="2"/>
    <x v="0"/>
  </r>
  <r>
    <x v="1"/>
    <x v="8"/>
    <x v="2"/>
    <n v="22482.789000000001"/>
    <n v="-1820.8539999999998"/>
    <n v="-89820"/>
    <n v="-23180"/>
    <n v="-16680"/>
    <n v="-131500.85399999999"/>
    <n v="-109018.06499999999"/>
    <n v="-4.8489564617628167"/>
    <n v="2"/>
    <x v="0"/>
  </r>
  <r>
    <x v="1"/>
    <x v="10"/>
    <x v="0"/>
    <n v="121675.30899999999"/>
    <n v="-14451.800999999999"/>
    <n v="-69990"/>
    <n v="-89840"/>
    <n v="-72790"/>
    <n v="-247071.80100000001"/>
    <n v="-125396.49200000001"/>
    <n v="-1.0305828933625312"/>
    <n v="2"/>
    <x v="0"/>
  </r>
  <r>
    <x v="1"/>
    <x v="9"/>
    <x v="0"/>
    <n v="239718.40199999997"/>
    <n v="-20937.671999999999"/>
    <n v="-21360"/>
    <n v="-34280"/>
    <n v="-89020"/>
    <n v="-165597.67199999999"/>
    <n v="74120.729999999981"/>
    <n v="0.30919916611157783"/>
    <n v="2"/>
    <x v="0"/>
  </r>
  <r>
    <x v="1"/>
    <x v="2"/>
    <x v="0"/>
    <n v="34096.629000000001"/>
    <n v="-2282.6369999999997"/>
    <n v="-13230"/>
    <n v="-20750"/>
    <n v="-92640"/>
    <n v="-128902.637"/>
    <n v="-94806.008000000002"/>
    <n v="-2.7805097096255467"/>
    <n v="2"/>
    <x v="0"/>
  </r>
  <r>
    <x v="1"/>
    <x v="3"/>
    <x v="1"/>
    <n v="55630.868999999999"/>
    <n v="-4609.2129999999997"/>
    <n v="-12740"/>
    <n v="-74730"/>
    <n v="-47010"/>
    <n v="-139089.21299999999"/>
    <n v="-83458.343999999983"/>
    <n v="-1.5002164355908225"/>
    <n v="2"/>
    <x v="0"/>
  </r>
  <r>
    <x v="1"/>
    <x v="5"/>
    <x v="2"/>
    <n v="96020.203999999998"/>
    <n v="-16372.719999999998"/>
    <n v="-21720"/>
    <n v="-15080"/>
    <n v="-85530"/>
    <n v="-138702.72"/>
    <n v="-42682.516000000003"/>
    <n v="-0.44451598957236127"/>
    <n v="2"/>
    <x v="0"/>
  </r>
  <r>
    <x v="1"/>
    <x v="13"/>
    <x v="3"/>
    <n v="39075.385999999999"/>
    <n v="-20018.361999999997"/>
    <n v="-92760"/>
    <n v="-22840"/>
    <n v="-58850"/>
    <n v="-194468.36199999999"/>
    <n v="-155392.976"/>
    <n v="-3.976748329498268"/>
    <n v="2"/>
    <x v="0"/>
  </r>
  <r>
    <x v="1"/>
    <x v="3"/>
    <x v="0"/>
    <n v="720732.34100000001"/>
    <n v="-106025.92699999998"/>
    <n v="-87940"/>
    <n v="-59410"/>
    <n v="-81930"/>
    <n v="-335305.92699999997"/>
    <n v="385426.41400000005"/>
    <n v="0.53477052724625829"/>
    <n v="2"/>
    <x v="0"/>
  </r>
  <r>
    <x v="1"/>
    <x v="4"/>
    <x v="1"/>
    <n v="336062.83199999999"/>
    <n v="-55925.750999999989"/>
    <n v="-102760"/>
    <n v="-37290"/>
    <n v="-68060"/>
    <n v="-264035.75099999999"/>
    <n v="72027.081000000006"/>
    <n v="0.21432623349433658"/>
    <n v="2"/>
    <x v="0"/>
  </r>
  <r>
    <x v="1"/>
    <x v="6"/>
    <x v="2"/>
    <n v="801845.70200000005"/>
    <n v="-152921.99299999999"/>
    <n v="-96530"/>
    <n v="-16440"/>
    <n v="-67830"/>
    <n v="-333721.99300000002"/>
    <n v="468123.70900000003"/>
    <n v="0.58380771741045012"/>
    <n v="2"/>
    <x v="0"/>
  </r>
  <r>
    <x v="1"/>
    <x v="13"/>
    <x v="3"/>
    <n v="51949.582999999999"/>
    <n v="-27962.879000000001"/>
    <n v="-69600"/>
    <n v="-85700"/>
    <n v="-72600"/>
    <n v="-255862.87900000002"/>
    <n v="-203913.29600000003"/>
    <n v="-3.9252152611119135"/>
    <n v="2"/>
    <x v="0"/>
  </r>
  <r>
    <x v="1"/>
    <x v="2"/>
    <x v="0"/>
    <n v="30654.763999999996"/>
    <n v="-7076.6919999999991"/>
    <n v="-52540"/>
    <n v="-32590"/>
    <n v="-89740"/>
    <n v="-181946.69200000001"/>
    <n v="-151291.92800000001"/>
    <n v="-4.9353479935451476"/>
    <n v="2"/>
    <x v="0"/>
  </r>
  <r>
    <x v="1"/>
    <x v="5"/>
    <x v="1"/>
    <n v="26878.914999999997"/>
    <n v="-15699.494999999997"/>
    <n v="-97120"/>
    <n v="-26680"/>
    <n v="-88920"/>
    <n v="-228419.495"/>
    <n v="-201540.58"/>
    <n v="-7.4980920918868934"/>
    <n v="2"/>
    <x v="0"/>
  </r>
  <r>
    <x v="1"/>
    <x v="8"/>
    <x v="2"/>
    <n v="284340.95199999999"/>
    <n v="-156005.16399999999"/>
    <n v="-91610"/>
    <n v="-84230"/>
    <n v="-67190"/>
    <n v="-399035.16399999999"/>
    <n v="-114694.212"/>
    <n v="-0.40336860094637372"/>
    <n v="2"/>
    <x v="0"/>
  </r>
  <r>
    <x v="1"/>
    <x v="1"/>
    <x v="3"/>
    <n v="196207.291"/>
    <n v="-50866.381999999991"/>
    <n v="-98630"/>
    <n v="-59850"/>
    <n v="-38080"/>
    <n v="-247426.38199999998"/>
    <n v="-51219.090999999986"/>
    <n v="-0.26104580894498963"/>
    <n v="2"/>
    <x v="0"/>
  </r>
  <r>
    <x v="1"/>
    <x v="2"/>
    <x v="0"/>
    <n v="1388929.6539999999"/>
    <n v="-250690.54499999995"/>
    <n v="-54230"/>
    <n v="-93190"/>
    <n v="-74860"/>
    <n v="-472970.54499999993"/>
    <n v="915959.10899999994"/>
    <n v="0.65947120241987434"/>
    <n v="2"/>
    <x v="0"/>
  </r>
  <r>
    <x v="1"/>
    <x v="3"/>
    <x v="1"/>
    <n v="84816.801999999996"/>
    <n v="-34958.363999999994"/>
    <n v="-98030"/>
    <n v="-71740"/>
    <n v="-19950"/>
    <n v="-224678.364"/>
    <n v="-139861.56200000001"/>
    <n v="-1.6489841482115775"/>
    <n v="2"/>
    <x v="0"/>
  </r>
  <r>
    <x v="1"/>
    <x v="4"/>
    <x v="2"/>
    <n v="613827.71099999989"/>
    <n v="-149204.56599999999"/>
    <n v="-85810"/>
    <n v="-93870"/>
    <n v="-102390"/>
    <n v="-431274.56599999999"/>
    <n v="182553.1449999999"/>
    <n v="0.29740127682179524"/>
    <n v="2"/>
    <x v="0"/>
  </r>
  <r>
    <x v="1"/>
    <x v="6"/>
    <x v="3"/>
    <n v="371675.06599999999"/>
    <n v="-102059.09"/>
    <n v="-34040"/>
    <n v="-98960"/>
    <n v="-75360"/>
    <n v="-310419.08999999997"/>
    <n v="61255.976000000024"/>
    <n v="0.16481056063093569"/>
    <n v="2"/>
    <x v="0"/>
  </r>
  <r>
    <x v="1"/>
    <x v="12"/>
    <x v="0"/>
    <n v="54025.489000000001"/>
    <n v="-13216.868"/>
    <n v="-105490"/>
    <n v="-104260"/>
    <n v="-80460"/>
    <n v="-303426.86800000002"/>
    <n v="-249401.37900000002"/>
    <n v="-4.616365045765713"/>
    <n v="2"/>
    <x v="0"/>
  </r>
  <r>
    <x v="1"/>
    <x v="7"/>
    <x v="0"/>
    <n v="20615.524999999998"/>
    <n v="-6595.12"/>
    <n v="-89650"/>
    <n v="-97700"/>
    <n v="-39870"/>
    <n v="-233815.12"/>
    <n v="-213199.595"/>
    <n v="-10.341700975357165"/>
    <n v="2"/>
    <x v="0"/>
  </r>
  <r>
    <x v="1"/>
    <x v="16"/>
    <x v="1"/>
    <n v="131135.46599999999"/>
    <n v="-28357.300999999999"/>
    <n v="-14980"/>
    <n v="-79400"/>
    <n v="-29760"/>
    <n v="-152497.30100000001"/>
    <n v="-21361.835000000021"/>
    <n v="-0.16289899027010757"/>
    <n v="2"/>
    <x v="0"/>
  </r>
  <r>
    <x v="1"/>
    <x v="13"/>
    <x v="2"/>
    <n v="469442.46299999993"/>
    <n v="-437851.97399999993"/>
    <n v="-52280"/>
    <n v="-64800"/>
    <n v="-99800"/>
    <n v="-654731.97399999993"/>
    <n v="-185289.511"/>
    <n v="-0.39470121602527469"/>
    <n v="2"/>
    <x v="0"/>
  </r>
  <r>
    <x v="1"/>
    <x v="2"/>
    <x v="0"/>
    <n v="312739.973"/>
    <n v="-14441.755999999999"/>
    <n v="-32720"/>
    <n v="-79080"/>
    <n v="-47480"/>
    <n v="-173721.75599999999"/>
    <n v="139018.217"/>
    <n v="0.4445169437934306"/>
    <n v="2"/>
    <x v="0"/>
  </r>
  <r>
    <x v="1"/>
    <x v="4"/>
    <x v="1"/>
    <n v="281654.86300000001"/>
    <n v="-58140.060999999994"/>
    <n v="-74900"/>
    <n v="-54500"/>
    <n v="-20060"/>
    <n v="-207600.06099999999"/>
    <n v="74054.802000000025"/>
    <n v="0.26292747517730602"/>
    <n v="2"/>
    <x v="0"/>
  </r>
  <r>
    <x v="1"/>
    <x v="11"/>
    <x v="2"/>
    <n v="310004.60399999993"/>
    <n v="-109562.817"/>
    <n v="-75980"/>
    <n v="-52510"/>
    <n v="-74540"/>
    <n v="-312592.81699999998"/>
    <n v="-2588.213000000047"/>
    <n v="-8.348950198172049E-3"/>
    <n v="2"/>
    <x v="0"/>
  </r>
  <r>
    <x v="1"/>
    <x v="8"/>
    <x v="0"/>
    <n v="25788.287"/>
    <n v="-35057.714999999997"/>
    <n v="-32220"/>
    <n v="-49120"/>
    <n v="-59090"/>
    <n v="-175487.715"/>
    <n v="-149699.42799999999"/>
    <n v="-5.8049388080720519"/>
    <n v="2"/>
    <x v="0"/>
  </r>
  <r>
    <x v="1"/>
    <x v="1"/>
    <x v="1"/>
    <n v="18132.687999999998"/>
    <n v="-32555.900999999998"/>
    <n v="-97590"/>
    <n v="-49370"/>
    <n v="-96340"/>
    <n v="-275855.90100000001"/>
    <n v="-257723.21300000002"/>
    <n v="-14.213183009601225"/>
    <n v="2"/>
    <x v="0"/>
  </r>
  <r>
    <x v="1"/>
    <x v="9"/>
    <x v="2"/>
    <n v="220423.35699999999"/>
    <n v="-158182.95499999999"/>
    <n v="-22280"/>
    <n v="-71930"/>
    <n v="-26140"/>
    <n v="-278532.95499999996"/>
    <n v="-58109.597999999969"/>
    <n v="-0.26362722531260591"/>
    <n v="2"/>
    <x v="0"/>
  </r>
  <r>
    <x v="1"/>
    <x v="2"/>
    <x v="0"/>
    <n v="71660.981"/>
    <n v="-115622.12199999999"/>
    <n v="-52940"/>
    <n v="-102420"/>
    <n v="-44620"/>
    <n v="-315602.12199999997"/>
    <n v="-243941.14099999997"/>
    <n v="-3.4040999382913832"/>
    <n v="2"/>
    <x v="0"/>
  </r>
  <r>
    <x v="1"/>
    <x v="4"/>
    <x v="0"/>
    <n v="94314.541999999987"/>
    <n v="-134765.24599999998"/>
    <n v="-21820"/>
    <n v="-41040"/>
    <n v="-20170"/>
    <n v="-217795.24599999998"/>
    <n v="-123480.704"/>
    <n v="-1.309243531077106"/>
    <n v="2"/>
    <x v="0"/>
  </r>
  <r>
    <x v="1"/>
    <x v="6"/>
    <x v="0"/>
    <n v="126203.11199999999"/>
    <n v="-85832.718999999997"/>
    <n v="-69990"/>
    <n v="-90850"/>
    <n v="-76720"/>
    <n v="-323392.71899999998"/>
    <n v="-197189.60699999999"/>
    <n v="-1.5624781661485494"/>
    <n v="2"/>
    <x v="0"/>
  </r>
  <r>
    <x v="1"/>
    <x v="15"/>
    <x v="0"/>
    <n v="215937.42799999999"/>
    <n v="-73293.933999999994"/>
    <n v="-106460"/>
    <n v="-69760"/>
    <n v="-34430"/>
    <n v="-283943.93400000001"/>
    <n v="-68006.506000000023"/>
    <n v="-0.31493616752719694"/>
    <n v="2"/>
    <x v="0"/>
  </r>
  <r>
    <x v="1"/>
    <x v="14"/>
    <x v="0"/>
    <n v="3898052.0599999996"/>
    <n v="-1412280.45"/>
    <n v="-21580"/>
    <n v="-39150"/>
    <n v="-27310"/>
    <n v="-1500320.45"/>
    <n v="2397731.6099999994"/>
    <n v="0.61511020712227216"/>
    <n v="2"/>
    <x v="0"/>
  </r>
  <r>
    <x v="1"/>
    <x v="0"/>
    <x v="0"/>
    <n v="15871.421999999999"/>
    <n v="-22411.906999999999"/>
    <n v="-19140"/>
    <n v="-91300"/>
    <n v="-62670"/>
    <n v="-195521.90700000001"/>
    <n v="-179650.48500000002"/>
    <n v="-11.319117152829786"/>
    <n v="2"/>
    <x v="0"/>
  </r>
  <r>
    <x v="1"/>
    <x v="10"/>
    <x v="0"/>
    <n v="350492.87699999998"/>
    <n v="-83941.766999999993"/>
    <n v="-22870"/>
    <n v="-40520"/>
    <n v="-99600"/>
    <n v="-246931.76699999999"/>
    <n v="103561.10999999999"/>
    <n v="0.29547279501488982"/>
    <n v="2"/>
    <x v="0"/>
  </r>
  <r>
    <x v="1"/>
    <x v="1"/>
    <x v="0"/>
    <n v="23060.359"/>
    <n v="-13328.034999999998"/>
    <n v="-77200"/>
    <n v="-34730"/>
    <n v="-99610"/>
    <n v="-224868.035"/>
    <n v="-201807.67600000001"/>
    <n v="-8.7512807584652084"/>
    <n v="2"/>
    <x v="0"/>
  </r>
  <r>
    <x v="1"/>
    <x v="5"/>
    <x v="0"/>
    <n v="8212.3859999999986"/>
    <n v="-15899.8"/>
    <n v="-59830"/>
    <n v="-66780"/>
    <n v="-18770"/>
    <n v="-161279.79999999999"/>
    <n v="-153067.41399999999"/>
    <n v="-18.638604420201389"/>
    <n v="2"/>
    <x v="0"/>
  </r>
  <r>
    <x v="1"/>
    <x v="15"/>
    <x v="0"/>
    <n v="916711.01199999987"/>
    <n v="-162134.245"/>
    <n v="-35270"/>
    <n v="-94760"/>
    <n v="-39460"/>
    <n v="-331624.245"/>
    <n v="585086.76699999988"/>
    <n v="0.63824559685773685"/>
    <n v="2"/>
    <x v="0"/>
  </r>
  <r>
    <x v="1"/>
    <x v="11"/>
    <x v="0"/>
    <n v="122627.42099999999"/>
    <n v="-57271.472999999998"/>
    <n v="-33200"/>
    <n v="-88990"/>
    <n v="-58610"/>
    <n v="-238071.473"/>
    <n v="-115444.05200000001"/>
    <n v="-0.94142118507083361"/>
    <n v="2"/>
    <x v="0"/>
  </r>
  <r>
    <x v="1"/>
    <x v="12"/>
    <x v="0"/>
    <n v="6579.110999999999"/>
    <n v="-4765.3339999999998"/>
    <n v="-69470"/>
    <n v="-71960"/>
    <n v="-28010"/>
    <n v="-174205.334"/>
    <n v="-167626.223"/>
    <n v="-25.478552193449847"/>
    <n v="2"/>
    <x v="0"/>
  </r>
  <r>
    <x v="1"/>
    <x v="16"/>
    <x v="0"/>
    <n v="93787.175999999992"/>
    <n v="-11187.553999999998"/>
    <n v="-64620"/>
    <n v="-97480"/>
    <n v="-78150"/>
    <n v="-251437.554"/>
    <n v="-157650.37800000003"/>
    <n v="-1.6809374663333507"/>
    <n v="2"/>
    <x v="0"/>
  </r>
  <r>
    <x v="1"/>
    <x v="14"/>
    <x v="0"/>
    <n v="187234.19399999999"/>
    <n v="-42980.391999999993"/>
    <n v="-58520"/>
    <n v="-15940"/>
    <n v="-53130"/>
    <n v="-170570.39199999999"/>
    <n v="16663.801999999996"/>
    <n v="8.8999779602223716E-2"/>
    <n v="2"/>
    <x v="0"/>
  </r>
  <r>
    <x v="1"/>
    <x v="4"/>
    <x v="0"/>
    <n v="8271.2909999999993"/>
    <n v="-674.54099999999994"/>
    <n v="-65150"/>
    <n v="-48010"/>
    <n v="-52300"/>
    <n v="-166134.541"/>
    <n v="-157863.25"/>
    <n v="-19.085684447566894"/>
    <n v="2"/>
    <x v="0"/>
  </r>
  <r>
    <x v="1"/>
    <x v="15"/>
    <x v="0"/>
    <n v="293754.13199999998"/>
    <n v="-69611.849999999991"/>
    <n v="-105490"/>
    <n v="-52520"/>
    <n v="-61020"/>
    <n v="-288641.84999999998"/>
    <n v="5112.2820000000065"/>
    <n v="1.7403268390451122E-2"/>
    <n v="2"/>
    <x v="0"/>
  </r>
  <r>
    <x v="1"/>
    <x v="8"/>
    <x v="0"/>
    <n v="54314.315999999999"/>
    <n v="-15573.712"/>
    <n v="-36220"/>
    <n v="-55380"/>
    <n v="-52320"/>
    <n v="-159493.712"/>
    <n v="-105179.39600000001"/>
    <n v="-1.936494901270597"/>
    <n v="2"/>
    <x v="0"/>
  </r>
  <r>
    <x v="1"/>
    <x v="0"/>
    <x v="0"/>
    <n v="2108987.6709999996"/>
    <n v="-190405.92899999997"/>
    <n v="-45190"/>
    <n v="-17630"/>
    <n v="-106340"/>
    <n v="-359565.929"/>
    <n v="1749421.7419999996"/>
    <n v="0.82950780891501941"/>
    <n v="2"/>
    <x v="0"/>
  </r>
  <r>
    <x v="1"/>
    <x v="2"/>
    <x v="0"/>
    <n v="34739.774999999994"/>
    <n v="-9672.9709999999995"/>
    <n v="-26720"/>
    <n v="-101620"/>
    <n v="-95640"/>
    <n v="-233652.97099999999"/>
    <n v="-198913.196"/>
    <n v="-5.7258055355856516"/>
    <n v="2"/>
    <x v="0"/>
  </r>
  <r>
    <x v="1"/>
    <x v="3"/>
    <x v="0"/>
    <n v="357171.19899999996"/>
    <n v="-39449.06"/>
    <n v="-39510"/>
    <n v="-52250"/>
    <n v="-59690"/>
    <n v="-190899.06"/>
    <n v="166272.13899999997"/>
    <n v="0.46552504643578496"/>
    <n v="2"/>
    <x v="0"/>
  </r>
  <r>
    <x v="1"/>
    <x v="5"/>
    <x v="0"/>
    <n v="-3161.7040000000002"/>
    <n v="-1758.211"/>
    <n v="-33260"/>
    <n v="-62890"/>
    <n v="-64800"/>
    <n v="-162708.21100000001"/>
    <n v="-165869.91500000001"/>
    <n v="52.462189692646753"/>
    <n v="2"/>
    <x v="0"/>
  </r>
  <r>
    <x v="1"/>
    <x v="6"/>
    <x v="0"/>
    <n v="3544652.3139999993"/>
    <n v="-403195.86999999994"/>
    <n v="-98840"/>
    <n v="-77630"/>
    <n v="-102860"/>
    <n v="-682525.86999999988"/>
    <n v="2862126.4439999992"/>
    <n v="0.80744913477006242"/>
    <n v="2"/>
    <x v="0"/>
  </r>
  <r>
    <x v="1"/>
    <x v="15"/>
    <x v="0"/>
    <n v="3027629.2479999997"/>
    <n v="-317979.48"/>
    <n v="-38190"/>
    <n v="-29840"/>
    <n v="-28150"/>
    <n v="-414159.48"/>
    <n v="2613469.7679999997"/>
    <n v="0.86320667225896741"/>
    <n v="2"/>
    <x v="0"/>
  </r>
  <r>
    <x v="1"/>
    <x v="11"/>
    <x v="0"/>
    <n v="760493.25099999993"/>
    <n v="-132957.636"/>
    <n v="-69980"/>
    <n v="-87360"/>
    <n v="-67530"/>
    <n v="-357827.636"/>
    <n v="402665.61499999993"/>
    <n v="0.52947953774806078"/>
    <n v="2"/>
    <x v="0"/>
  </r>
  <r>
    <x v="1"/>
    <x v="12"/>
    <x v="0"/>
    <n v="93391.941999999995"/>
    <n v="-15225.195999999998"/>
    <n v="-75610"/>
    <n v="-39230"/>
    <n v="-60530"/>
    <n v="-190595.196"/>
    <n v="-97203.254000000001"/>
    <n v="-1.0408098591632242"/>
    <n v="2"/>
    <x v="0"/>
  </r>
  <r>
    <x v="1"/>
    <x v="7"/>
    <x v="0"/>
    <n v="33267.037999999993"/>
    <n v="-8740.732"/>
    <n v="-90630"/>
    <n v="-104630"/>
    <n v="-59080"/>
    <n v="-263080.73200000002"/>
    <n v="-229813.69400000002"/>
    <n v="-6.9081501635342484"/>
    <n v="2"/>
    <x v="0"/>
  </r>
  <r>
    <x v="1"/>
    <x v="13"/>
    <x v="1"/>
    <n v="2923516.5189999999"/>
    <n v="-816246.71099999989"/>
    <n v="-49830"/>
    <n v="-100960"/>
    <n v="-86910"/>
    <n v="-1053946.7109999999"/>
    <n v="1869569.808"/>
    <n v="0.63949349895908691"/>
    <n v="2"/>
    <x v="0"/>
  </r>
  <r>
    <x v="1"/>
    <x v="1"/>
    <x v="2"/>
    <n v="394757.82499999995"/>
    <n v="-62763.350999999988"/>
    <n v="-52320"/>
    <n v="-75710"/>
    <n v="-43820"/>
    <n v="-234613.351"/>
    <n v="160144.47399999996"/>
    <n v="0.40567776965535762"/>
    <n v="2"/>
    <x v="0"/>
  </r>
  <r>
    <x v="1"/>
    <x v="6"/>
    <x v="0"/>
    <n v="66781.252999999997"/>
    <n v="-17062.296999999999"/>
    <n v="-100520"/>
    <n v="-70110"/>
    <n v="-88770"/>
    <n v="-276462.29700000002"/>
    <n v="-209681.04400000002"/>
    <n v="-3.1398189548794484"/>
    <n v="2"/>
    <x v="0"/>
  </r>
  <r>
    <x v="1"/>
    <x v="13"/>
    <x v="0"/>
    <n v="2675.4490000000001"/>
    <n v="-6462.2530000000006"/>
    <n v="-87740"/>
    <n v="-97250"/>
    <n v="-59770"/>
    <n v="-251222.253"/>
    <n v="-248546.804"/>
    <n v="-92.899099926778646"/>
    <n v="2"/>
    <x v="0"/>
  </r>
  <r>
    <x v="1"/>
    <x v="13"/>
    <x v="0"/>
    <n v="53148.12999999999"/>
    <n v="-165415.71900000001"/>
    <n v="-28940"/>
    <n v="-14170"/>
    <n v="-40510"/>
    <n v="-249035.71900000001"/>
    <n v="-195887.58900000004"/>
    <n v="-3.6856910864032293"/>
    <n v="2"/>
    <x v="0"/>
  </r>
  <r>
    <x v="1"/>
    <x v="8"/>
    <x v="0"/>
    <n v="222175.114"/>
    <n v="-160264.76199999999"/>
    <n v="-90720"/>
    <n v="-21870"/>
    <n v="-95730"/>
    <n v="-368584.76199999999"/>
    <n v="-146409.64799999999"/>
    <n v="-0.65898311185293235"/>
    <n v="2"/>
    <x v="0"/>
  </r>
  <r>
    <x v="1"/>
    <x v="0"/>
    <x v="0"/>
    <n v="244639.70299999998"/>
    <n v="-282971.913"/>
    <n v="-58280"/>
    <n v="-14920"/>
    <n v="-71910"/>
    <n v="-428081.913"/>
    <n v="-183442.21000000002"/>
    <n v="-0.74984643845811094"/>
    <n v="2"/>
    <x v="0"/>
  </r>
  <r>
    <x v="1"/>
    <x v="10"/>
    <x v="1"/>
    <n v="177156.75599999999"/>
    <n v="-376531.98799999995"/>
    <n v="-17860"/>
    <n v="-101770"/>
    <n v="-81490"/>
    <n v="-577651.9879999999"/>
    <n v="-400495.2319999999"/>
    <n v="-2.2606828045553051"/>
    <n v="2"/>
    <x v="0"/>
  </r>
  <r>
    <x v="1"/>
    <x v="1"/>
    <x v="2"/>
    <n v="24025.847999999998"/>
    <n v="-12258.981"/>
    <n v="-38160"/>
    <n v="-94010"/>
    <n v="-104950"/>
    <n v="-249378.981"/>
    <n v="-225353.133"/>
    <n v="-9.3796120328406314"/>
    <n v="2"/>
    <x v="0"/>
  </r>
  <r>
    <x v="1"/>
    <x v="9"/>
    <x v="0"/>
    <n v="567555.18400000001"/>
    <n v="-355492.17200000002"/>
    <n v="-32680"/>
    <n v="-104610"/>
    <n v="-33390"/>
    <n v="-526172.17200000002"/>
    <n v="41383.011999999988"/>
    <n v="7.2914516802299156E-2"/>
    <n v="2"/>
    <x v="0"/>
  </r>
  <r>
    <x v="1"/>
    <x v="2"/>
    <x v="0"/>
    <n v="87982.86"/>
    <n v="-47530.706999999995"/>
    <n v="-97210"/>
    <n v="-58470"/>
    <n v="-106670"/>
    <n v="-309880.70699999999"/>
    <n v="-221897.84700000001"/>
    <n v="-2.5220576712327833"/>
    <n v="2"/>
    <x v="0"/>
  </r>
  <r>
    <x v="1"/>
    <x v="3"/>
    <x v="0"/>
    <n v="377846.10499999998"/>
    <n v="-496609.44199999998"/>
    <n v="-86400"/>
    <n v="-63730"/>
    <n v="-39730"/>
    <n v="-686469.44200000004"/>
    <n v="-308623.33700000006"/>
    <n v="-0.81679639651174929"/>
    <n v="2"/>
    <x v="0"/>
  </r>
  <r>
    <x v="1"/>
    <x v="4"/>
    <x v="1"/>
    <n v="269841.57199999999"/>
    <n v="-160152.60799999998"/>
    <n v="-29280"/>
    <n v="-60780"/>
    <n v="-103790"/>
    <n v="-354002.60800000001"/>
    <n v="-84161.036000000022"/>
    <n v="-0.31189054887361845"/>
    <n v="2"/>
    <x v="0"/>
  </r>
  <r>
    <x v="1"/>
    <x v="6"/>
    <x v="2"/>
    <n v="976661.60199999996"/>
    <n v="-608595.02899999998"/>
    <n v="-27910"/>
    <n v="-87660"/>
    <n v="-76400"/>
    <n v="-800565.02899999998"/>
    <n v="176096.57299999997"/>
    <n v="0.18030459336108925"/>
    <n v="2"/>
    <x v="0"/>
  </r>
  <r>
    <x v="1"/>
    <x v="15"/>
    <x v="0"/>
    <n v="3779238.68"/>
    <n v="-1341555.2009999999"/>
    <n v="-68020"/>
    <n v="-99470"/>
    <n v="-18330"/>
    <n v="-1527375.2009999999"/>
    <n v="2251863.4790000003"/>
    <n v="0.59585108792334862"/>
    <n v="2"/>
    <x v="0"/>
  </r>
  <r>
    <x v="1"/>
    <x v="11"/>
    <x v="0"/>
    <n v="29101.534"/>
    <n v="-21943.970999999998"/>
    <n v="-47760"/>
    <n v="-99140"/>
    <n v="-16380"/>
    <n v="-185223.97099999999"/>
    <n v="-156122.43699999998"/>
    <n v="-5.3647493977465235"/>
    <n v="2"/>
    <x v="0"/>
  </r>
  <r>
    <x v="1"/>
    <x v="7"/>
    <x v="1"/>
    <n v="45209.170999999995"/>
    <n v="-49247.135000000002"/>
    <n v="-36220"/>
    <n v="-19110"/>
    <n v="-78630"/>
    <n v="-183207.13500000001"/>
    <n v="-137997.96400000001"/>
    <n v="-3.0524329676383588"/>
    <n v="2"/>
    <x v="0"/>
  </r>
  <r>
    <x v="1"/>
    <x v="16"/>
    <x v="2"/>
    <n v="173903.44299999997"/>
    <n v="-73958.555999999997"/>
    <n v="-46160"/>
    <n v="-76350"/>
    <n v="-75190"/>
    <n v="-271658.55599999998"/>
    <n v="-97755.113000000012"/>
    <n v="-0.56212293048160078"/>
    <n v="2"/>
    <x v="0"/>
  </r>
  <r>
    <x v="1"/>
    <x v="13"/>
    <x v="0"/>
    <n v="124240.30499999999"/>
    <n v="-302901.83699999994"/>
    <n v="-106980"/>
    <n v="-76230"/>
    <n v="-21000"/>
    <n v="-507111.83699999994"/>
    <n v="-382871.53199999995"/>
    <n v="-3.0817014816568582"/>
    <n v="2"/>
    <x v="0"/>
  </r>
  <r>
    <x v="1"/>
    <x v="10"/>
    <x v="0"/>
    <n v="4347170.233"/>
    <n v="-2129696.5619999999"/>
    <n v="-24150"/>
    <n v="-12990"/>
    <n v="-68900"/>
    <n v="-2235736.5619999999"/>
    <n v="2111433.6710000001"/>
    <n v="0.48570301088551832"/>
    <n v="2"/>
    <x v="0"/>
  </r>
  <r>
    <x v="1"/>
    <x v="11"/>
    <x v="1"/>
    <n v="1169725.1159999999"/>
    <n v="-643341.853"/>
    <n v="-66720"/>
    <n v="-67400"/>
    <n v="-22170"/>
    <n v="-799631.853"/>
    <n v="370093.26299999992"/>
    <n v="0.31639336279755487"/>
    <n v="2"/>
    <x v="0"/>
  </r>
  <r>
    <x v="1"/>
    <x v="12"/>
    <x v="0"/>
    <n v="828888.94900000002"/>
    <n v="-391184.56299999997"/>
    <n v="-49340"/>
    <n v="-60910"/>
    <n v="-19310"/>
    <n v="-520744.56299999997"/>
    <n v="308144.38600000006"/>
    <n v="0.37175593470241819"/>
    <n v="2"/>
    <x v="0"/>
  </r>
  <r>
    <x v="1"/>
    <x v="14"/>
    <x v="1"/>
    <n v="6227262.5029999986"/>
    <n v="-2260504.7429999998"/>
    <n v="-38780"/>
    <n v="-58660"/>
    <n v="-55200"/>
    <n v="-2413144.7429999998"/>
    <n v="3814117.7599999988"/>
    <n v="0.61248706926398855"/>
    <n v="2"/>
    <x v="0"/>
  </r>
  <r>
    <x v="1"/>
    <x v="10"/>
    <x v="2"/>
    <n v="12144.173999999999"/>
    <n v="-13705.552"/>
    <n v="-107170"/>
    <n v="-56000"/>
    <n v="-34570"/>
    <n v="-211445.552"/>
    <n v="-199301.378"/>
    <n v="-16.411274904328611"/>
    <n v="2"/>
    <x v="0"/>
  </r>
  <r>
    <x v="1"/>
    <x v="2"/>
    <x v="3"/>
    <n v="499969.89699999994"/>
    <n v="-216436.62599999999"/>
    <n v="-83560"/>
    <n v="-19910"/>
    <n v="-44770"/>
    <n v="-364676.62599999999"/>
    <n v="135293.27099999995"/>
    <n v="0.27060283391421858"/>
    <n v="2"/>
    <x v="0"/>
  </r>
  <r>
    <x v="1"/>
    <x v="3"/>
    <x v="0"/>
    <n v="18985.707999999999"/>
    <n v="-14138.193999999998"/>
    <n v="-53150"/>
    <n v="-33990"/>
    <n v="-40790"/>
    <n v="-142068.19399999999"/>
    <n v="-123082.48599999999"/>
    <n v="-6.4829020861376359"/>
    <n v="2"/>
    <x v="0"/>
  </r>
  <r>
    <x v="1"/>
    <x v="6"/>
    <x v="1"/>
    <n v="24034.282999999999"/>
    <n v="-12612.901"/>
    <n v="-48400"/>
    <n v="-29850"/>
    <n v="-93020"/>
    <n v="-183882.90100000001"/>
    <n v="-159848.61800000002"/>
    <n v="-6.6508586089295871"/>
    <n v="2"/>
    <x v="0"/>
  </r>
  <r>
    <x v="1"/>
    <x v="7"/>
    <x v="2"/>
    <n v="335127.87699999998"/>
    <n v="-190675.76499999998"/>
    <n v="-93030"/>
    <n v="-105420"/>
    <n v="-21680"/>
    <n v="-410805.76500000001"/>
    <n v="-75677.888000000035"/>
    <n v="-0.22581794351891543"/>
    <n v="2"/>
    <x v="0"/>
  </r>
  <r>
    <x v="1"/>
    <x v="13"/>
    <x v="3"/>
    <n v="38060.911"/>
    <n v="-67984.28"/>
    <n v="-63060"/>
    <n v="-100950"/>
    <n v="-95220"/>
    <n v="-327214.28000000003"/>
    <n v="-289153.36900000001"/>
    <n v="-7.5971215980615918"/>
    <n v="2"/>
    <x v="0"/>
  </r>
  <r>
    <x v="1"/>
    <x v="8"/>
    <x v="0"/>
    <n v="161197.519"/>
    <n v="-49390.131000000001"/>
    <n v="-62580"/>
    <n v="-107380"/>
    <n v="-78320"/>
    <n v="-297670.13099999999"/>
    <n v="-136472.61199999999"/>
    <n v="-0.84661732293782999"/>
    <n v="2"/>
    <x v="0"/>
  </r>
  <r>
    <x v="1"/>
    <x v="1"/>
    <x v="1"/>
    <n v="44335.06"/>
    <n v="-14535.219999999998"/>
    <n v="-43120"/>
    <n v="-36890"/>
    <n v="-74340"/>
    <n v="-168885.22"/>
    <n v="-124550.16"/>
    <n v="-2.8092926907057305"/>
    <n v="2"/>
    <x v="0"/>
  </r>
  <r>
    <x v="1"/>
    <x v="2"/>
    <x v="2"/>
    <n v="257939.36"/>
    <n v="-87171.231"/>
    <n v="-60980"/>
    <n v="-88510"/>
    <n v="-19210"/>
    <n v="-255871.231"/>
    <n v="2068.1289999999863"/>
    <n v="8.017888390511577E-3"/>
    <n v="2"/>
    <x v="0"/>
  </r>
  <r>
    <x v="1"/>
    <x v="3"/>
    <x v="3"/>
    <n v="1637170.2620000001"/>
    <n v="-661882.15099999995"/>
    <n v="-29100"/>
    <n v="-100580"/>
    <n v="-100420"/>
    <n v="-891982.15099999995"/>
    <n v="745188.11100000015"/>
    <n v="0.4551683647671827"/>
    <n v="2"/>
    <x v="0"/>
  </r>
  <r>
    <x v="1"/>
    <x v="4"/>
    <x v="0"/>
    <n v="95333.433999999994"/>
    <n v="-55979.951999999997"/>
    <n v="-56320"/>
    <n v="-64870"/>
    <n v="-52730"/>
    <n v="-229899.95199999999"/>
    <n v="-134566.51799999998"/>
    <n v="-1.4115354115954744"/>
    <n v="2"/>
    <x v="0"/>
  </r>
  <r>
    <x v="1"/>
    <x v="5"/>
    <x v="1"/>
    <n v="42273.440999999999"/>
    <n v="-32011.832999999999"/>
    <n v="-54830"/>
    <n v="-81570"/>
    <n v="-81680"/>
    <n v="-250091.83299999998"/>
    <n v="-207818.39199999999"/>
    <n v="-4.9160510023302812"/>
    <n v="2"/>
    <x v="0"/>
  </r>
  <r>
    <x v="1"/>
    <x v="6"/>
    <x v="2"/>
    <n v="365473.64"/>
    <n v="-176376.74599999998"/>
    <n v="-65690"/>
    <n v="-53280"/>
    <n v="-70320"/>
    <n v="-365666.74599999998"/>
    <n v="-193.10599999997066"/>
    <n v="-5.2837189571310983E-4"/>
    <n v="2"/>
    <x v="0"/>
  </r>
  <r>
    <x v="1"/>
    <x v="15"/>
    <x v="3"/>
    <n v="3018125.8169999993"/>
    <n v="-539873.38299999991"/>
    <n v="-20230"/>
    <n v="-78500"/>
    <n v="-99880"/>
    <n v="-738483.38299999991"/>
    <n v="2279642.4339999994"/>
    <n v="0.75531723069979617"/>
    <n v="2"/>
    <x v="0"/>
  </r>
  <r>
    <x v="1"/>
    <x v="16"/>
    <x v="0"/>
    <n v="12690.867"/>
    <n v="-7582.0009999999993"/>
    <n v="-13480"/>
    <n v="-87940"/>
    <n v="-78900"/>
    <n v="-187902.00099999999"/>
    <n v="-175211.13399999999"/>
    <n v="-13.806080703548464"/>
    <n v="2"/>
    <x v="0"/>
  </r>
  <r>
    <x v="1"/>
    <x v="13"/>
    <x v="0"/>
    <n v="488986.88299999991"/>
    <n v="-706639.94099999999"/>
    <n v="-47490"/>
    <n v="-26620"/>
    <n v="-69890"/>
    <n v="-850639.94099999999"/>
    <n v="-361653.05800000008"/>
    <n v="-0.73959664476316866"/>
    <n v="2"/>
    <x v="0"/>
  </r>
  <r>
    <x v="1"/>
    <x v="14"/>
    <x v="1"/>
    <n v="4016360.1379999998"/>
    <n v="-681727.29799999995"/>
    <n v="-24890"/>
    <n v="-105920"/>
    <n v="-38860"/>
    <n v="-851397.29799999995"/>
    <n v="3164962.84"/>
    <n v="0.78801769045941072"/>
    <n v="2"/>
    <x v="0"/>
  </r>
  <r>
    <x v="1"/>
    <x v="8"/>
    <x v="2"/>
    <n v="378935.65499999997"/>
    <n v="-254997.30199999997"/>
    <n v="-66850"/>
    <n v="-51360"/>
    <n v="-56430"/>
    <n v="-429637.30199999997"/>
    <n v="-50701.646999999997"/>
    <n v="-0.13380014873501414"/>
    <n v="2"/>
    <x v="0"/>
  </r>
  <r>
    <x v="1"/>
    <x v="10"/>
    <x v="0"/>
    <n v="697569.36899999995"/>
    <n v="-824797.603"/>
    <n v="-68140"/>
    <n v="-94990"/>
    <n v="-28320"/>
    <n v="-1016247.603"/>
    <n v="-318678.23400000005"/>
    <n v="-0.45684092244021696"/>
    <n v="2"/>
    <x v="0"/>
  </r>
  <r>
    <x v="1"/>
    <x v="9"/>
    <x v="1"/>
    <n v="6560349.9639999997"/>
    <n v="-671841.06499999994"/>
    <n v="-52770"/>
    <n v="-104200"/>
    <n v="-14110"/>
    <n v="-842921.06499999994"/>
    <n v="5717428.8990000002"/>
    <n v="0.87151278977104285"/>
    <n v="2"/>
    <x v="0"/>
  </r>
  <r>
    <x v="1"/>
    <x v="2"/>
    <x v="2"/>
    <n v="1685710.8029999998"/>
    <n v="-204082.17199999999"/>
    <n v="-88680"/>
    <n v="-93010"/>
    <n v="-82470"/>
    <n v="-468242.17200000002"/>
    <n v="1217468.6309999998"/>
    <n v="0.72222864611967486"/>
    <n v="2"/>
    <x v="0"/>
  </r>
  <r>
    <x v="1"/>
    <x v="3"/>
    <x v="0"/>
    <n v="343158.43800000002"/>
    <n v="-103508.42599999999"/>
    <n v="-71820"/>
    <n v="-97620"/>
    <n v="-24640"/>
    <n v="-297588.42599999998"/>
    <n v="45570.012000000046"/>
    <n v="0.13279583700634529"/>
    <n v="2"/>
    <x v="0"/>
  </r>
  <r>
    <x v="1"/>
    <x v="4"/>
    <x v="1"/>
    <n v="3342787.9240000001"/>
    <n v="-457544.22699999996"/>
    <n v="-58570"/>
    <n v="-50110"/>
    <n v="-23130"/>
    <n v="-589354.22699999996"/>
    <n v="2753433.6970000002"/>
    <n v="0.82369380277801918"/>
    <n v="2"/>
    <x v="0"/>
  </r>
  <r>
    <x v="1"/>
    <x v="5"/>
    <x v="2"/>
    <n v="195254.84999999998"/>
    <n v="-166177.45199999999"/>
    <n v="-87860"/>
    <n v="-65360"/>
    <n v="-94010"/>
    <n v="-413407.45199999999"/>
    <n v="-218152.60200000001"/>
    <n v="-1.1172711049174966"/>
    <n v="2"/>
    <x v="0"/>
  </r>
  <r>
    <x v="1"/>
    <x v="11"/>
    <x v="0"/>
    <n v="386009.06400000001"/>
    <n v="-53023.131000000001"/>
    <n v="-54930"/>
    <n v="-45230"/>
    <n v="-61560"/>
    <n v="-214743.13099999999"/>
    <n v="171265.93300000002"/>
    <n v="0.44368370842193494"/>
    <n v="2"/>
    <x v="0"/>
  </r>
  <r>
    <x v="1"/>
    <x v="16"/>
    <x v="0"/>
    <n v="139735.08499999999"/>
    <n v="-21734.468000000001"/>
    <n v="-44250"/>
    <n v="-106880"/>
    <n v="-31580"/>
    <n v="-204444.46799999999"/>
    <n v="-64709.383000000002"/>
    <n v="-0.46308615334509584"/>
    <n v="2"/>
    <x v="0"/>
  </r>
  <r>
    <x v="1"/>
    <x v="13"/>
    <x v="0"/>
    <n v="93092.558999999994"/>
    <n v="-102825.478"/>
    <n v="-23430"/>
    <n v="-94020"/>
    <n v="-21140"/>
    <n v="-241415.478"/>
    <n v="-148322.91899999999"/>
    <n v="-1.5932843676582142"/>
    <n v="2"/>
    <x v="0"/>
  </r>
  <r>
    <x v="1"/>
    <x v="14"/>
    <x v="0"/>
    <n v="5871.1449999999995"/>
    <n v="-5632.2420000000002"/>
    <n v="-94610"/>
    <n v="-53750"/>
    <n v="-43450"/>
    <n v="-197442.242"/>
    <n v="-191571.09700000001"/>
    <n v="-32.629256644146928"/>
    <n v="2"/>
    <x v="0"/>
  </r>
  <r>
    <x v="1"/>
    <x v="8"/>
    <x v="0"/>
    <n v="66508.812999999995"/>
    <n v="-32283.811000000002"/>
    <n v="-70720"/>
    <n v="-99200"/>
    <n v="-76740"/>
    <n v="-278943.81099999999"/>
    <n v="-212434.99799999999"/>
    <n v="-3.1940879474123229"/>
    <n v="2"/>
    <x v="0"/>
  </r>
  <r>
    <x v="1"/>
    <x v="10"/>
    <x v="0"/>
    <n v="555960.39099999995"/>
    <n v="-273145.08199999999"/>
    <n v="-41610"/>
    <n v="-40020"/>
    <n v="-83210"/>
    <n v="-437985.08199999999"/>
    <n v="117975.30899999995"/>
    <n v="0.21220092457989506"/>
    <n v="2"/>
    <x v="0"/>
  </r>
  <r>
    <x v="1"/>
    <x v="2"/>
    <x v="0"/>
    <n v="111317.787"/>
    <n v="-101485.31399999998"/>
    <n v="-19030"/>
    <n v="-21740"/>
    <n v="-17920"/>
    <n v="-160175.31399999998"/>
    <n v="-48857.526999999987"/>
    <n v="-0.43890135006007608"/>
    <n v="2"/>
    <x v="0"/>
  </r>
  <r>
    <x v="1"/>
    <x v="3"/>
    <x v="0"/>
    <n v="597584.61"/>
    <n v="-175038.78"/>
    <n v="-55700"/>
    <n v="-52650"/>
    <n v="-22510"/>
    <n v="-305898.78000000003"/>
    <n v="291685.82999999996"/>
    <n v="0.48810800197816334"/>
    <n v="2"/>
    <x v="0"/>
  </r>
  <r>
    <x v="1"/>
    <x v="4"/>
    <x v="0"/>
    <n v="1228170.4469999999"/>
    <n v="-460066.51599999995"/>
    <n v="-89660"/>
    <n v="-102650"/>
    <n v="-104460"/>
    <n v="-756836.51599999995"/>
    <n v="471333.93099999998"/>
    <n v="0.38376915203529566"/>
    <n v="2"/>
    <x v="0"/>
  </r>
  <r>
    <x v="1"/>
    <x v="6"/>
    <x v="0"/>
    <n v="192793.041"/>
    <n v="-66774.224999999991"/>
    <n v="-89900"/>
    <n v="-19820"/>
    <n v="-56700"/>
    <n v="-233194.22499999998"/>
    <n v="-40401.183999999979"/>
    <n v="-0.20955727338726909"/>
    <n v="2"/>
    <x v="0"/>
  </r>
  <r>
    <x v="1"/>
    <x v="11"/>
    <x v="0"/>
    <n v="244596.21899999998"/>
    <n v="-136221.54699999999"/>
    <n v="-82330"/>
    <n v="-106980"/>
    <n v="-41490"/>
    <n v="-367021.54700000002"/>
    <n v="-122425.32800000004"/>
    <n v="-0.50052011638004934"/>
    <n v="2"/>
    <x v="0"/>
  </r>
  <r>
    <x v="1"/>
    <x v="12"/>
    <x v="0"/>
    <n v="136057.663"/>
    <n v="-32942.07"/>
    <n v="-78770"/>
    <n v="-18050"/>
    <n v="-53960"/>
    <n v="-183722.07"/>
    <n v="-47664.407000000007"/>
    <n v="-0.35032504563892153"/>
    <n v="2"/>
    <x v="0"/>
  </r>
  <r>
    <x v="1"/>
    <x v="7"/>
    <x v="0"/>
    <n v="82460.279999999984"/>
    <n v="-14226.449999999999"/>
    <n v="-50700"/>
    <n v="-93740"/>
    <n v="-29010"/>
    <n v="-187676.45"/>
    <n v="-105216.17000000003"/>
    <n v="-1.2759618327757321"/>
    <n v="2"/>
    <x v="0"/>
  </r>
  <r>
    <x v="1"/>
    <x v="16"/>
    <x v="0"/>
    <n v="21959822.941"/>
    <n v="-6523597.7869999995"/>
    <n v="-105610"/>
    <n v="-93960"/>
    <n v="-28580"/>
    <n v="-6751747.7869999995"/>
    <n v="15208075.153999999"/>
    <n v="0.6925408822675807"/>
    <n v="2"/>
    <x v="0"/>
  </r>
  <r>
    <x v="1"/>
    <x v="13"/>
    <x v="0"/>
    <n v="627777.40899999999"/>
    <n v="-709611.37099999993"/>
    <n v="-15980"/>
    <n v="-21410"/>
    <n v="-78430"/>
    <n v="-825431.37099999993"/>
    <n v="-197653.96199999994"/>
    <n v="-0.3148472040668796"/>
    <n v="2"/>
    <x v="0"/>
  </r>
  <r>
    <x v="1"/>
    <x v="8"/>
    <x v="0"/>
    <n v="-52254.110999999997"/>
    <n v="4055.1839999999997"/>
    <n v="-96320"/>
    <n v="-92030"/>
    <n v="-75650"/>
    <n v="-259944.81599999999"/>
    <n v="-312198.92699999997"/>
    <n v="5.9746290009603262"/>
    <n v="2"/>
    <x v="0"/>
  </r>
  <r>
    <x v="1"/>
    <x v="9"/>
    <x v="0"/>
    <n v="405204.07899999997"/>
    <n v="-20138.09"/>
    <n v="-81660"/>
    <n v="-45050"/>
    <n v="-67620"/>
    <n v="-214468.09"/>
    <n v="190735.98899999997"/>
    <n v="0.47071586611545435"/>
    <n v="2"/>
    <x v="0"/>
  </r>
  <r>
    <x v="1"/>
    <x v="13"/>
    <x v="0"/>
    <n v="1028699.847"/>
    <n v="-187417.88800000001"/>
    <n v="-70590"/>
    <n v="-60230"/>
    <n v="-25850"/>
    <n v="-344087.88800000004"/>
    <n v="684611.95899999992"/>
    <n v="0.66551187015001079"/>
    <n v="2"/>
    <x v="0"/>
  </r>
  <r>
    <x v="1"/>
    <x v="8"/>
    <x v="0"/>
    <n v="320415.29099999997"/>
    <n v="-132400.394"/>
    <n v="-49300"/>
    <n v="-46570"/>
    <n v="-89040"/>
    <n v="-317310.39399999997"/>
    <n v="3104.8969999999972"/>
    <n v="9.6902272994206055E-3"/>
    <n v="2"/>
    <x v="0"/>
  </r>
  <r>
    <x v="1"/>
    <x v="10"/>
    <x v="0"/>
    <n v="183133.69899999999"/>
    <n v="-134377.579"/>
    <n v="-107280"/>
    <n v="-53030"/>
    <n v="-90220"/>
    <n v="-384907.57900000003"/>
    <n v="-201773.88000000003"/>
    <n v="-1.1017845492216047"/>
    <n v="2"/>
    <x v="0"/>
  </r>
  <r>
    <x v="1"/>
    <x v="15"/>
    <x v="0"/>
    <n v="1017755.732"/>
    <n v="-631008.62300000002"/>
    <n v="-77430"/>
    <n v="-26520"/>
    <n v="-13130"/>
    <n v="-748088.62300000002"/>
    <n v="269667.10899999994"/>
    <n v="0.26496250575771746"/>
    <n v="2"/>
    <x v="0"/>
  </r>
  <r>
    <x v="1"/>
    <x v="13"/>
    <x v="0"/>
    <n v="387534.32899999997"/>
    <n v="-423406.60599999997"/>
    <n v="-89650"/>
    <n v="-55540"/>
    <n v="-59220"/>
    <n v="-627816.60599999991"/>
    <n v="-240282.27699999994"/>
    <n v="-0.62002836657084892"/>
    <n v="2"/>
    <x v="0"/>
  </r>
  <r>
    <x v="1"/>
    <x v="8"/>
    <x v="0"/>
    <n v="137817.87599999999"/>
    <n v="-53250.154999999992"/>
    <n v="-65940"/>
    <n v="-71720"/>
    <n v="-63070"/>
    <n v="-253980.155"/>
    <n v="-116162.27900000001"/>
    <n v="-0.8428680108232115"/>
    <n v="2"/>
    <x v="0"/>
  </r>
  <r>
    <x v="1"/>
    <x v="0"/>
    <x v="0"/>
    <n v="67242.524999999994"/>
    <n v="-75007.141999999993"/>
    <n v="-21590"/>
    <n v="-66160"/>
    <n v="-68830"/>
    <n v="-231587.14199999999"/>
    <n v="-164344.617"/>
    <n v="-2.4440577893230513"/>
    <n v="2"/>
    <x v="0"/>
  </r>
  <r>
    <x v="1"/>
    <x v="3"/>
    <x v="0"/>
    <n v="219050.80399999997"/>
    <n v="-167402.78099999999"/>
    <n v="-91970"/>
    <n v="-87330"/>
    <n v="-102670"/>
    <n v="-449372.78099999996"/>
    <n v="-230321.97699999998"/>
    <n v="-1.0514546068500163"/>
    <n v="2"/>
    <x v="0"/>
  </r>
  <r>
    <x v="1"/>
    <x v="6"/>
    <x v="0"/>
    <n v="28779.400999999998"/>
    <n v="-42592.689999999995"/>
    <n v="-29440"/>
    <n v="-29380"/>
    <n v="-90310"/>
    <n v="-191722.69"/>
    <n v="-162943.28899999999"/>
    <n v="-5.6618026553089136"/>
    <n v="2"/>
    <x v="0"/>
  </r>
  <r>
    <x v="1"/>
    <x v="11"/>
    <x v="1"/>
    <n v="255064.51599999997"/>
    <n v="-157236.48499999999"/>
    <n v="-105300"/>
    <n v="-91640"/>
    <n v="-100910"/>
    <n v="-455086.48499999999"/>
    <n v="-200021.96900000001"/>
    <n v="-0.78420147238355975"/>
    <n v="2"/>
    <x v="0"/>
  </r>
  <r>
    <x v="1"/>
    <x v="14"/>
    <x v="2"/>
    <n v="1780720.8370000001"/>
    <n v="-172276.636"/>
    <n v="-61920"/>
    <n v="-89960"/>
    <n v="-50810"/>
    <n v="-374966.636"/>
    <n v="1405754.2010000001"/>
    <n v="0.78942985997080239"/>
    <n v="2"/>
    <x v="0"/>
  </r>
  <r>
    <x v="1"/>
    <x v="9"/>
    <x v="0"/>
    <n v="5236093.7369999997"/>
    <n v="-3981299.2449999996"/>
    <n v="-91970"/>
    <n v="-59650"/>
    <n v="-62860"/>
    <n v="-4195779.2449999992"/>
    <n v="1040314.4920000006"/>
    <n v="0.19868141103907067"/>
    <n v="2"/>
    <x v="0"/>
  </r>
  <r>
    <x v="1"/>
    <x v="3"/>
    <x v="0"/>
    <n v="38435.697999999997"/>
    <n v="-7856.3239999999996"/>
    <n v="-53490"/>
    <n v="-53820"/>
    <n v="-16290"/>
    <n v="-131456.32399999999"/>
    <n v="-93020.625999999989"/>
    <n v="-2.4201622668593137"/>
    <n v="2"/>
    <x v="0"/>
  </r>
  <r>
    <x v="1"/>
    <x v="6"/>
    <x v="0"/>
    <n v="119811.307"/>
    <n v="-17695.874"/>
    <n v="-44990"/>
    <n v="-18950"/>
    <n v="-39610"/>
    <n v="-121245.874"/>
    <n v="-1434.5669999999955"/>
    <n v="-1.1973552713184203E-2"/>
    <n v="2"/>
    <x v="0"/>
  </r>
  <r>
    <x v="1"/>
    <x v="8"/>
    <x v="0"/>
    <n v="717118.38799999992"/>
    <n v="-65874.417000000001"/>
    <n v="-85530"/>
    <n v="-90230"/>
    <n v="-68580"/>
    <n v="-310214.41700000002"/>
    <n v="406903.9709999999"/>
    <n v="0.56741533589011794"/>
    <n v="2"/>
    <x v="0"/>
  </r>
  <r>
    <x v="1"/>
    <x v="1"/>
    <x v="0"/>
    <n v="1859054.6029999999"/>
    <n v="-172960.91399999999"/>
    <n v="-24430"/>
    <n v="-91510"/>
    <n v="-66370"/>
    <n v="-355270.91399999999"/>
    <n v="1503783.6889999998"/>
    <n v="0.80889699881504762"/>
    <n v="2"/>
    <x v="0"/>
  </r>
  <r>
    <x v="1"/>
    <x v="2"/>
    <x v="1"/>
    <n v="-423292.98199999996"/>
    <n v="28143.731"/>
    <n v="-76410"/>
    <n v="-80300"/>
    <n v="-63120"/>
    <n v="-191686.269"/>
    <n v="-614979.25099999993"/>
    <n v="1.4528453746015566"/>
    <n v="2"/>
    <x v="0"/>
  </r>
  <r>
    <x v="1"/>
    <x v="3"/>
    <x v="2"/>
    <n v="575627.33899999992"/>
    <n v="-59446.554999999993"/>
    <n v="-92970"/>
    <n v="-85690"/>
    <n v="-68300"/>
    <n v="-306406.55499999999"/>
    <n v="269220.78399999993"/>
    <n v="0.46769978727504458"/>
    <n v="2"/>
    <x v="0"/>
  </r>
  <r>
    <x v="1"/>
    <x v="12"/>
    <x v="0"/>
    <n v="383421.41599999997"/>
    <n v="-32174.092999999997"/>
    <n v="-63070"/>
    <n v="-98940"/>
    <n v="-55650"/>
    <n v="-249834.09299999999"/>
    <n v="133587.32299999997"/>
    <n v="0.3484086110620383"/>
    <n v="2"/>
    <x v="0"/>
  </r>
  <r>
    <x v="1"/>
    <x v="16"/>
    <x v="0"/>
    <n v="70000.111999999994"/>
    <n v="-14602.706999999999"/>
    <n v="-36420"/>
    <n v="-46970"/>
    <n v="-31670"/>
    <n v="-129662.70699999999"/>
    <n v="-59662.595000000001"/>
    <n v="-0.8523214220000106"/>
    <n v="2"/>
    <x v="0"/>
  </r>
  <r>
    <x v="1"/>
    <x v="2"/>
    <x v="0"/>
    <n v="317656.20600000001"/>
    <n v="-22523.724999999999"/>
    <n v="-58050"/>
    <n v="-41790"/>
    <n v="-21120"/>
    <n v="-143483.72500000001"/>
    <n v="174172.481"/>
    <n v="0.54830498416265794"/>
    <n v="2"/>
    <x v="0"/>
  </r>
  <r>
    <x v="1"/>
    <x v="8"/>
    <x v="1"/>
    <n v="1474477.8579999998"/>
    <n v="-1558694.13"/>
    <n v="-20370"/>
    <n v="-59800"/>
    <n v="-44360"/>
    <n v="-1683224.13"/>
    <n v="-208746.27200000011"/>
    <n v="-0.14157301234970471"/>
    <n v="2"/>
    <x v="0"/>
  </r>
  <r>
    <x v="1"/>
    <x v="0"/>
    <x v="2"/>
    <n v="-16202.262999999999"/>
    <n v="13861.981"/>
    <n v="-100190"/>
    <n v="-53120"/>
    <n v="-51540"/>
    <n v="-190988.019"/>
    <n v="-207190.28200000001"/>
    <n v="12.787737243865257"/>
    <n v="2"/>
    <x v="0"/>
  </r>
  <r>
    <x v="1"/>
    <x v="10"/>
    <x v="0"/>
    <n v="986986.02099999995"/>
    <n v="-1951918.9269999997"/>
    <n v="-85380"/>
    <n v="-57500"/>
    <n v="-34280"/>
    <n v="-2129078.9269999997"/>
    <n v="-1142092.9059999997"/>
    <n v="-1.1571520585903008"/>
    <n v="2"/>
    <x v="0"/>
  </r>
  <r>
    <x v="1"/>
    <x v="1"/>
    <x v="0"/>
    <n v="1409101.379"/>
    <n v="-1682195.7879999997"/>
    <n v="-107730"/>
    <n v="-62670"/>
    <n v="-23820"/>
    <n v="-1876415.7879999997"/>
    <n v="-467314.40899999975"/>
    <n v="-0.33164001963552103"/>
    <n v="2"/>
    <x v="0"/>
  </r>
  <r>
    <x v="1"/>
    <x v="9"/>
    <x v="1"/>
    <n v="1110080.4539999999"/>
    <n v="-3894072.3080000002"/>
    <n v="-79660"/>
    <n v="-13120"/>
    <n v="-75050"/>
    <n v="-4061902.3080000002"/>
    <n v="-2951821.8540000003"/>
    <n v="-2.6591062326731145"/>
    <n v="2"/>
    <x v="0"/>
  </r>
  <r>
    <x v="1"/>
    <x v="2"/>
    <x v="2"/>
    <n v="6950906.5009999992"/>
    <n v="-5205448.7449999992"/>
    <n v="-97330"/>
    <n v="-43720"/>
    <n v="-25200"/>
    <n v="-5371698.7449999992"/>
    <n v="1579207.7560000001"/>
    <n v="0.22719450416615528"/>
    <n v="2"/>
    <x v="0"/>
  </r>
  <r>
    <x v="1"/>
    <x v="4"/>
    <x v="0"/>
    <n v="-195192.92799999999"/>
    <n v="169032.29699999999"/>
    <n v="-66920"/>
    <n v="-52540"/>
    <n v="-28830"/>
    <n v="20742.296999999991"/>
    <n v="-174450.63099999999"/>
    <n v="0.89373438263091176"/>
    <n v="2"/>
    <x v="0"/>
  </r>
  <r>
    <x v="1"/>
    <x v="5"/>
    <x v="0"/>
    <n v="275693.02599999995"/>
    <n v="-355935.538"/>
    <n v="-80520"/>
    <n v="-20530"/>
    <n v="-63960"/>
    <n v="-520945.538"/>
    <n v="-245252.51200000005"/>
    <n v="-0.88958547685569711"/>
    <n v="2"/>
    <x v="0"/>
  </r>
  <r>
    <x v="1"/>
    <x v="6"/>
    <x v="1"/>
    <n v="3787714.1539999996"/>
    <n v="-2935797.4029999999"/>
    <n v="-67570"/>
    <n v="-31370"/>
    <n v="-34200"/>
    <n v="-3068937.4029999999"/>
    <n v="718776.7509999997"/>
    <n v="0.18976531009895203"/>
    <n v="2"/>
    <x v="0"/>
  </r>
  <r>
    <x v="1"/>
    <x v="11"/>
    <x v="2"/>
    <n v="2486732.5209999997"/>
    <n v="-3384899.2729999996"/>
    <n v="-24670"/>
    <n v="-30990"/>
    <n v="-51090"/>
    <n v="-3491649.2729999996"/>
    <n v="-1004916.7519999999"/>
    <n v="-0.4041113161603278"/>
    <n v="2"/>
    <x v="0"/>
  </r>
  <r>
    <x v="1"/>
    <x v="12"/>
    <x v="3"/>
    <n v="444937.98299999995"/>
    <n v="-319629.47799999994"/>
    <n v="-92710"/>
    <n v="-86980"/>
    <n v="-19000"/>
    <n v="-518319.47799999994"/>
    <n v="-73381.494999999995"/>
    <n v="-0.16492522060091239"/>
    <n v="2"/>
    <x v="0"/>
  </r>
  <r>
    <x v="1"/>
    <x v="7"/>
    <x v="0"/>
    <n v="1657113.6049999997"/>
    <n v="-1374899.6240000001"/>
    <n v="-18350"/>
    <n v="-92480"/>
    <n v="-68460"/>
    <n v="-1554189.6240000001"/>
    <n v="102923.98099999968"/>
    <n v="6.2110395261645142E-2"/>
    <n v="2"/>
    <x v="0"/>
  </r>
  <r>
    <x v="1"/>
    <x v="16"/>
    <x v="1"/>
    <n v="99350.103999999992"/>
    <n v="-101781.575"/>
    <n v="-20460"/>
    <n v="-58130"/>
    <n v="-79940"/>
    <n v="-260311.57500000001"/>
    <n v="-160961.47100000002"/>
    <n v="-1.6201439607954515"/>
    <n v="2"/>
    <x v="0"/>
  </r>
  <r>
    <x v="1"/>
    <x v="13"/>
    <x v="2"/>
    <n v="1231908.6079999998"/>
    <n v="-3768463.1669999994"/>
    <n v="-89580"/>
    <n v="-33110"/>
    <n v="-37850"/>
    <n v="-3929003.1669999994"/>
    <n v="-2697094.5589999994"/>
    <n v="-2.1893625399523144"/>
    <n v="2"/>
    <x v="0"/>
  </r>
  <r>
    <x v="1"/>
    <x v="14"/>
    <x v="3"/>
    <n v="15556063.417999998"/>
    <n v="-8555226.6659999993"/>
    <n v="-65890"/>
    <n v="-107030"/>
    <n v="-15180"/>
    <n v="-8743326.6659999993"/>
    <n v="6812736.7519999985"/>
    <n v="0.43794735010638663"/>
    <n v="2"/>
    <x v="0"/>
  </r>
  <r>
    <x v="1"/>
    <x v="8"/>
    <x v="0"/>
    <n v="-1712.375"/>
    <n v="9109.7999999999993"/>
    <n v="-95890"/>
    <n v="-98960"/>
    <n v="-80020"/>
    <n v="-265760.2"/>
    <n v="-267472.57500000001"/>
    <n v="156.19976640630705"/>
    <n v="2"/>
    <x v="0"/>
  </r>
  <r>
    <x v="1"/>
    <x v="0"/>
    <x v="1"/>
    <n v="463641.22699999996"/>
    <n v="-566834.73699999996"/>
    <n v="-104770"/>
    <n v="-98170"/>
    <n v="-105380"/>
    <n v="-875154.73699999996"/>
    <n v="-411513.51"/>
    <n v="-0.88756884857437424"/>
    <n v="2"/>
    <x v="0"/>
  </r>
  <r>
    <x v="1"/>
    <x v="10"/>
    <x v="2"/>
    <n v="1076943.4759999998"/>
    <n v="-1103583.5369999998"/>
    <n v="-98940"/>
    <n v="-76620"/>
    <n v="-65110"/>
    <n v="-1344253.5369999998"/>
    <n v="-267310.06099999999"/>
    <n v="-0.24821178358668106"/>
    <n v="2"/>
    <x v="0"/>
  </r>
  <r>
    <x v="1"/>
    <x v="9"/>
    <x v="3"/>
    <n v="253907.00999999998"/>
    <n v="-176419.761"/>
    <n v="-42970"/>
    <n v="-66660"/>
    <n v="-29910"/>
    <n v="-315959.761"/>
    <n v="-62052.751000000018"/>
    <n v="-0.24439164164864932"/>
    <n v="2"/>
    <x v="0"/>
  </r>
  <r>
    <x v="1"/>
    <x v="2"/>
    <x v="0"/>
    <n v="234182.53599999996"/>
    <n v="-733852.98"/>
    <n v="-70400"/>
    <n v="-96590"/>
    <n v="-91980"/>
    <n v="-992822.98"/>
    <n v="-758640.44400000002"/>
    <n v="-3.2395261276015908"/>
    <n v="2"/>
    <x v="0"/>
  </r>
  <r>
    <x v="1"/>
    <x v="3"/>
    <x v="1"/>
    <n v="1556896.2569999998"/>
    <n v="-1814240.848"/>
    <n v="-98700"/>
    <n v="-25250"/>
    <n v="-68920"/>
    <n v="-2007110.848"/>
    <n v="-450214.59100000025"/>
    <n v="-0.28917443212788219"/>
    <n v="2"/>
    <x v="0"/>
  </r>
  <r>
    <x v="1"/>
    <x v="4"/>
    <x v="2"/>
    <n v="1474252.2969999998"/>
    <n v="-2466236.017"/>
    <n v="-15120"/>
    <n v="-60450"/>
    <n v="-62060"/>
    <n v="-2603866.017"/>
    <n v="-1129613.7200000002"/>
    <n v="-0.76622822450314987"/>
    <n v="2"/>
    <x v="0"/>
  </r>
  <r>
    <x v="1"/>
    <x v="5"/>
    <x v="3"/>
    <n v="926004.82799999998"/>
    <n v="-1673699.3069999998"/>
    <n v="-82620"/>
    <n v="-102960"/>
    <n v="-87830"/>
    <n v="-1947109.3069999998"/>
    <n v="-1021104.4789999998"/>
    <n v="-1.1026988716737014"/>
    <n v="2"/>
    <x v="0"/>
  </r>
  <r>
    <x v="1"/>
    <x v="6"/>
    <x v="0"/>
    <n v="827201.88599999994"/>
    <n v="-1155176.4209999999"/>
    <n v="-77220"/>
    <n v="-107140"/>
    <n v="-43700"/>
    <n v="-1383236.4209999999"/>
    <n v="-556034.53499999992"/>
    <n v="-0.67218721863504061"/>
    <n v="2"/>
    <x v="0"/>
  </r>
  <r>
    <x v="1"/>
    <x v="12"/>
    <x v="1"/>
    <n v="72505.495999999999"/>
    <n v="-69518.994999999995"/>
    <n v="-67140"/>
    <n v="-36900"/>
    <n v="-93040"/>
    <n v="-266598.995"/>
    <n v="-194093.49900000001"/>
    <n v="-2.6769487791656514"/>
    <n v="2"/>
    <x v="0"/>
  </r>
  <r>
    <x v="1"/>
    <x v="16"/>
    <x v="2"/>
    <n v="1384996.5359999998"/>
    <n v="-726761.72100000002"/>
    <n v="-44980"/>
    <n v="-65440"/>
    <n v="-107480"/>
    <n v="-944661.72100000002"/>
    <n v="440334.81499999983"/>
    <n v="0.31793206954273556"/>
    <n v="2"/>
    <x v="0"/>
  </r>
  <r>
    <x v="1"/>
    <x v="13"/>
    <x v="3"/>
    <n v="162089.13699999999"/>
    <n v="-199339.02100000001"/>
    <n v="-42980"/>
    <n v="-36860"/>
    <n v="-98610"/>
    <n v="-377789.02100000001"/>
    <n v="-215699.88400000002"/>
    <n v="-1.3307485497933156"/>
    <n v="2"/>
    <x v="0"/>
  </r>
  <r>
    <x v="1"/>
    <x v="8"/>
    <x v="0"/>
    <n v="419623.25300000003"/>
    <n v="-133947.68799999999"/>
    <n v="-70380"/>
    <n v="-21420"/>
    <n v="-79980"/>
    <n v="-305727.68799999997"/>
    <n v="113895.56500000006"/>
    <n v="0.27142338796939847"/>
    <n v="2"/>
    <x v="0"/>
  </r>
  <r>
    <x v="1"/>
    <x v="0"/>
    <x v="0"/>
    <n v="232535.541"/>
    <n v="-91680.112999999998"/>
    <n v="-21240"/>
    <n v="-35680"/>
    <n v="-43340"/>
    <n v="-191940.11300000001"/>
    <n v="40595.427999999985"/>
    <n v="0.17457730472263586"/>
    <n v="2"/>
    <x v="0"/>
  </r>
  <r>
    <x v="1"/>
    <x v="10"/>
    <x v="1"/>
    <n v="188257.95099999997"/>
    <n v="-157627.18299999999"/>
    <n v="-64620"/>
    <n v="-56810"/>
    <n v="-80790"/>
    <n v="-359847.18299999996"/>
    <n v="-171589.23199999999"/>
    <n v="-0.91145808763211289"/>
    <n v="2"/>
    <x v="0"/>
  </r>
  <r>
    <x v="1"/>
    <x v="1"/>
    <x v="2"/>
    <n v="317374.51199999999"/>
    <n v="-123849.348"/>
    <n v="-43040"/>
    <n v="-89790"/>
    <n v="-40740"/>
    <n v="-297419.348"/>
    <n v="19955.16399999999"/>
    <n v="6.2875761113419179E-2"/>
    <n v="2"/>
    <x v="0"/>
  </r>
  <r>
    <x v="1"/>
    <x v="3"/>
    <x v="0"/>
    <n v="80175.108999999997"/>
    <n v="-59439.743999999992"/>
    <n v="-47880"/>
    <n v="-41190"/>
    <n v="-104780"/>
    <n v="-253289.74400000001"/>
    <n v="-173114.63500000001"/>
    <n v="-2.1592067308570795"/>
    <n v="2"/>
    <x v="0"/>
  </r>
  <r>
    <x v="1"/>
    <x v="4"/>
    <x v="1"/>
    <n v="729423.17699999991"/>
    <n v="-391413.30199999997"/>
    <n v="-42860"/>
    <n v="-53530"/>
    <n v="-39700"/>
    <n v="-527503.30199999991"/>
    <n v="201919.875"/>
    <n v="0.27682130396577737"/>
    <n v="2"/>
    <x v="0"/>
  </r>
  <r>
    <x v="1"/>
    <x v="5"/>
    <x v="2"/>
    <n v="90130.145000000004"/>
    <n v="-39706.365999999995"/>
    <n v="-71330"/>
    <n v="-56270"/>
    <n v="-36260"/>
    <n v="-203566.36599999998"/>
    <n v="-113436.22099999998"/>
    <n v="-1.2585824753749144"/>
    <n v="2"/>
    <x v="0"/>
  </r>
  <r>
    <x v="1"/>
    <x v="6"/>
    <x v="0"/>
    <n v="354756.61899999995"/>
    <n v="-249881.26799999998"/>
    <n v="-67110"/>
    <n v="-33830"/>
    <n v="-58520"/>
    <n v="-409341.26799999998"/>
    <n v="-54584.649000000034"/>
    <n v="-0.15386506150009294"/>
    <n v="2"/>
    <x v="0"/>
  </r>
  <r>
    <x v="1"/>
    <x v="12"/>
    <x v="1"/>
    <n v="93211.642999999982"/>
    <n v="-25758.929"/>
    <n v="-78770"/>
    <n v="-84190"/>
    <n v="-17420"/>
    <n v="-206138.929"/>
    <n v="-112927.28600000002"/>
    <n v="-1.2115148104405804"/>
    <n v="2"/>
    <x v="0"/>
  </r>
  <r>
    <x v="1"/>
    <x v="7"/>
    <x v="2"/>
    <n v="245838.85199999998"/>
    <n v="-114996.99400000001"/>
    <n v="-55460"/>
    <n v="-73920"/>
    <n v="-86990"/>
    <n v="-331366.99400000001"/>
    <n v="-85528.142000000022"/>
    <n v="-0.34790327608591348"/>
    <n v="2"/>
    <x v="0"/>
  </r>
  <r>
    <x v="1"/>
    <x v="0"/>
    <x v="0"/>
    <n v="1042241.69"/>
    <n v="-972142.14299999992"/>
    <n v="-26860"/>
    <n v="-71720"/>
    <n v="-53320"/>
    <n v="-1124042.1429999999"/>
    <n v="-81800.45299999998"/>
    <n v="-7.8485109341576986E-2"/>
    <n v="2"/>
    <x v="0"/>
  </r>
  <r>
    <x v="1"/>
    <x v="9"/>
    <x v="0"/>
    <n v="20947460.982000001"/>
    <n v="-1014404.4049999999"/>
    <n v="-71390"/>
    <n v="-31270"/>
    <n v="-56200"/>
    <n v="-1173264.4049999998"/>
    <n v="19774196.577"/>
    <n v="0.94399013770651352"/>
    <n v="2"/>
    <x v="0"/>
  </r>
  <r>
    <x v="1"/>
    <x v="5"/>
    <x v="0"/>
    <n v="1343990.3539999998"/>
    <n v="-75084.197999999989"/>
    <n v="-28370"/>
    <n v="-91720"/>
    <n v="-91100"/>
    <n v="-286274.19799999997"/>
    <n v="1057716.156"/>
    <n v="0.78699683584187397"/>
    <n v="2"/>
    <x v="0"/>
  </r>
  <r>
    <x v="1"/>
    <x v="11"/>
    <x v="0"/>
    <n v="3903777.1639999994"/>
    <n v="-263784.94099999999"/>
    <n v="-101130"/>
    <n v="-72960"/>
    <n v="-16480"/>
    <n v="-454354.94099999999"/>
    <n v="3449422.2229999993"/>
    <n v="0.88361145579978595"/>
    <n v="2"/>
    <x v="0"/>
  </r>
  <r>
    <x v="1"/>
    <x v="12"/>
    <x v="0"/>
    <n v="341701.66099999996"/>
    <n v="-14100.751"/>
    <n v="-41940"/>
    <n v="-106890"/>
    <n v="-91510"/>
    <n v="-254440.75099999999"/>
    <n v="87260.909999999974"/>
    <n v="0.25537162958069431"/>
    <n v="2"/>
    <x v="0"/>
  </r>
  <r>
    <x v="1"/>
    <x v="7"/>
    <x v="0"/>
    <n v="3448745.9229999995"/>
    <n v="-90025.019"/>
    <n v="-45770"/>
    <n v="-39390"/>
    <n v="-21370"/>
    <n v="-196555.019"/>
    <n v="3252190.9039999996"/>
    <n v="0.94300681366836658"/>
    <n v="2"/>
    <x v="0"/>
  </r>
  <r>
    <x v="1"/>
    <x v="8"/>
    <x v="0"/>
    <n v="378203"/>
    <n v="-317690.81400000001"/>
    <n v="-20620"/>
    <n v="-36740"/>
    <n v="-41410"/>
    <n v="-416460.81400000001"/>
    <n v="-38257.814000000013"/>
    <n v="-0.10115682318754746"/>
    <n v="2"/>
    <x v="0"/>
  </r>
  <r>
    <x v="1"/>
    <x v="0"/>
    <x v="0"/>
    <n v="258823.19399999996"/>
    <n v="-45367.216999999997"/>
    <n v="-33720"/>
    <n v="-76770"/>
    <n v="-24760"/>
    <n v="-180617.217"/>
    <n v="78205.976999999955"/>
    <n v="0.30215984816260311"/>
    <n v="2"/>
    <x v="0"/>
  </r>
  <r>
    <x v="1"/>
    <x v="10"/>
    <x v="0"/>
    <n v="-3605.1399999999994"/>
    <n v="1233.05"/>
    <n v="-17120"/>
    <n v="-75780"/>
    <n v="-73710"/>
    <n v="-165376.95000000001"/>
    <n v="-168982.09000000003"/>
    <n v="46.872545865070443"/>
    <n v="2"/>
    <x v="0"/>
  </r>
  <r>
    <x v="1"/>
    <x v="1"/>
    <x v="0"/>
    <n v="1466787.371"/>
    <n v="-356362.18800000002"/>
    <n v="-93620"/>
    <n v="-63820"/>
    <n v="-49720"/>
    <n v="-563522.18800000008"/>
    <n v="903265.18299999996"/>
    <n v="0.61581194442940146"/>
    <n v="2"/>
    <x v="0"/>
  </r>
  <r>
    <x v="1"/>
    <x v="9"/>
    <x v="0"/>
    <n v="1110254.9219999998"/>
    <n v="-753410.43400000001"/>
    <n v="-56920"/>
    <n v="-84800"/>
    <n v="-18170"/>
    <n v="-913300.43400000001"/>
    <n v="196954.48799999978"/>
    <n v="0.17739573506704959"/>
    <n v="2"/>
    <x v="0"/>
  </r>
  <r>
    <x v="1"/>
    <x v="3"/>
    <x v="0"/>
    <n v="632919.6719999999"/>
    <n v="-163740.647"/>
    <n v="-70120"/>
    <n v="-45770"/>
    <n v="-36570"/>
    <n v="-316200.647"/>
    <n v="316719.02499999991"/>
    <n v="0.50040951326284566"/>
    <n v="2"/>
    <x v="0"/>
  </r>
  <r>
    <x v="1"/>
    <x v="4"/>
    <x v="0"/>
    <n v="2063422.3540000001"/>
    <n v="-628788.97899999993"/>
    <n v="-43120"/>
    <n v="-72130"/>
    <n v="-25490"/>
    <n v="-769528.97899999993"/>
    <n v="1293893.375"/>
    <n v="0.62706181916259296"/>
    <n v="2"/>
    <x v="0"/>
  </r>
  <r>
    <x v="1"/>
    <x v="6"/>
    <x v="0"/>
    <n v="1276588.7049999998"/>
    <n v="-309640.19099999999"/>
    <n v="-49110"/>
    <n v="-41520"/>
    <n v="-85640"/>
    <n v="-485910.19099999999"/>
    <n v="790678.51399999985"/>
    <n v="0.61936825142127505"/>
    <n v="2"/>
    <x v="0"/>
  </r>
  <r>
    <x v="1"/>
    <x v="15"/>
    <x v="0"/>
    <n v="14516485.774"/>
    <n v="-2252727.6799999997"/>
    <n v="-14470"/>
    <n v="-42320"/>
    <n v="-79310"/>
    <n v="-2388827.6799999997"/>
    <n v="12127658.094000001"/>
    <n v="0.83544035952017048"/>
    <n v="2"/>
    <x v="0"/>
  </r>
  <r>
    <x v="1"/>
    <x v="11"/>
    <x v="0"/>
    <n v="610944.15899999999"/>
    <n v="-294171.46499999997"/>
    <n v="-90280"/>
    <n v="-84660"/>
    <n v="-76690"/>
    <n v="-545801.46499999997"/>
    <n v="65142.694000000018"/>
    <n v="0.10662626533106771"/>
    <n v="2"/>
    <x v="0"/>
  </r>
  <r>
    <x v="1"/>
    <x v="16"/>
    <x v="0"/>
    <n v="125668.44499999999"/>
    <n v="-22841.923999999999"/>
    <n v="-84300"/>
    <n v="-61830"/>
    <n v="-89040"/>
    <n v="-258011.924"/>
    <n v="-132343.47899999999"/>
    <n v="-1.0531162297743082"/>
    <n v="2"/>
    <x v="0"/>
  </r>
  <r>
    <x v="1"/>
    <x v="13"/>
    <x v="0"/>
    <n v="1921898.0409999997"/>
    <n v="-1545035.4569999997"/>
    <n v="-86690"/>
    <n v="-80280"/>
    <n v="-27110"/>
    <n v="-1739115.4569999997"/>
    <n v="182782.58400000003"/>
    <n v="9.5105244971733685E-2"/>
    <n v="2"/>
    <x v="0"/>
  </r>
  <r>
    <x v="1"/>
    <x v="14"/>
    <x v="0"/>
    <n v="29699979.015000001"/>
    <n v="-1578683.351"/>
    <n v="-18820"/>
    <n v="-42050"/>
    <n v="-42600"/>
    <n v="-1682153.351"/>
    <n v="28017825.664000001"/>
    <n v="0.94336180001506309"/>
    <n v="2"/>
    <x v="0"/>
  </r>
  <r>
    <x v="1"/>
    <x v="10"/>
    <x v="0"/>
    <n v="68547.48599999999"/>
    <n v="-8253.1260000000002"/>
    <n v="-41690"/>
    <n v="-60050"/>
    <n v="-43790"/>
    <n v="-153783.12599999999"/>
    <n v="-85235.64"/>
    <n v="-1.2434539174784618"/>
    <n v="2"/>
    <x v="0"/>
  </r>
  <r>
    <x v="1"/>
    <x v="1"/>
    <x v="0"/>
    <n v="29538.130999999998"/>
    <n v="-7237.65"/>
    <n v="-60910"/>
    <n v="-26040"/>
    <n v="-81600"/>
    <n v="-175787.65"/>
    <n v="-146249.519"/>
    <n v="-4.9512109957126267"/>
    <n v="2"/>
    <x v="0"/>
  </r>
  <r>
    <x v="1"/>
    <x v="3"/>
    <x v="0"/>
    <n v="24998.294999999998"/>
    <n v="-1878.3029999999999"/>
    <n v="-48580"/>
    <n v="-89650"/>
    <n v="-15270"/>
    <n v="-155378.30300000001"/>
    <n v="-130380.00800000002"/>
    <n v="-5.2155560209206282"/>
    <n v="2"/>
    <x v="0"/>
  </r>
  <r>
    <x v="1"/>
    <x v="6"/>
    <x v="0"/>
    <n v="261698.40899999999"/>
    <n v="-13965.762999999999"/>
    <n v="-77620"/>
    <n v="-106370"/>
    <n v="-16530"/>
    <n v="-214485.76300000001"/>
    <n v="47212.645999999979"/>
    <n v="0.1804086092093895"/>
    <n v="2"/>
    <x v="0"/>
  </r>
  <r>
    <x v="1"/>
    <x v="8"/>
    <x v="0"/>
    <n v="119425.04"/>
    <n v="-46809.958999999995"/>
    <n v="-12870"/>
    <n v="-85270"/>
    <n v="-24150"/>
    <n v="-169099.959"/>
    <n v="-49674.919000000009"/>
    <n v="-0.41595061638664732"/>
    <n v="2"/>
    <x v="0"/>
  </r>
  <r>
    <x v="1"/>
    <x v="0"/>
    <x v="0"/>
    <n v="53066.670999999995"/>
    <n v="-7888.1599999999989"/>
    <n v="-42380"/>
    <n v="-51830"/>
    <n v="-43300"/>
    <n v="-145398.16"/>
    <n v="-92331.489000000001"/>
    <n v="-1.7399148516401191"/>
    <n v="2"/>
    <x v="0"/>
  </r>
  <r>
    <x v="1"/>
    <x v="3"/>
    <x v="0"/>
    <n v="36400.601999999999"/>
    <n v="-7888.1599999999989"/>
    <n v="-60580"/>
    <n v="-37260"/>
    <n v="-81220"/>
    <n v="-186948.16"/>
    <n v="-150547.55800000002"/>
    <n v="-4.1358535224225141"/>
    <n v="2"/>
    <x v="0"/>
  </r>
  <r>
    <x v="1"/>
    <x v="4"/>
    <x v="1"/>
    <n v="455143.68199999997"/>
    <n v="-63105.293999999994"/>
    <n v="-54670"/>
    <n v="-53250"/>
    <n v="-85300"/>
    <n v="-256325.29399999999"/>
    <n v="198818.38799999998"/>
    <n v="0.43682554732243872"/>
    <n v="2"/>
    <x v="0"/>
  </r>
  <r>
    <x v="1"/>
    <x v="12"/>
    <x v="2"/>
    <n v="230107.48599999998"/>
    <n v="-31552.653999999999"/>
    <n v="-49530"/>
    <n v="-47400"/>
    <n v="-61460"/>
    <n v="-189942.65400000001"/>
    <n v="40164.831999999966"/>
    <n v="0.174548132693084"/>
    <n v="2"/>
    <x v="0"/>
  </r>
  <r>
    <x v="1"/>
    <x v="2"/>
    <x v="0"/>
    <n v="-42749.741999999998"/>
    <n v="17822.741999999998"/>
    <n v="-105000"/>
    <n v="-102520"/>
    <n v="-51850"/>
    <n v="-241547.258"/>
    <n v="-284297"/>
    <n v="6.6502623571389039"/>
    <n v="2"/>
    <x v="0"/>
  </r>
  <r>
    <x v="1"/>
    <x v="4"/>
    <x v="0"/>
    <n v="37864.784999999996"/>
    <n v="-35939.798999999999"/>
    <n v="-50550"/>
    <n v="-70660"/>
    <n v="-70460"/>
    <n v="-227609.799"/>
    <n v="-189745.014"/>
    <n v="-5.0111208607153062"/>
    <n v="2"/>
    <x v="0"/>
  </r>
  <r>
    <x v="1"/>
    <x v="14"/>
    <x v="0"/>
    <n v="178068.38699999999"/>
    <n v="-184385.77499999999"/>
    <n v="-50310"/>
    <n v="-45960"/>
    <n v="-77010"/>
    <n v="-357665.77500000002"/>
    <n v="-179597.38800000004"/>
    <n v="-1.0085865943178338"/>
    <n v="2"/>
    <x v="0"/>
  </r>
  <r>
    <x v="1"/>
    <x v="8"/>
    <x v="0"/>
    <n v="4263183.9949999992"/>
    <n v="-44083.955999999998"/>
    <n v="-65410"/>
    <n v="-38530"/>
    <n v="-32310"/>
    <n v="-180333.95600000001"/>
    <n v="4082850.0389999989"/>
    <n v="0.95769970139419225"/>
    <n v="2"/>
    <x v="0"/>
  </r>
  <r>
    <x v="1"/>
    <x v="0"/>
    <x v="0"/>
    <n v="2367974.679"/>
    <n v="-13558.572999999999"/>
    <n v="-78310"/>
    <n v="-24840"/>
    <n v="-83600"/>
    <n v="-200308.573"/>
    <n v="2167666.1060000001"/>
    <n v="0.91540932646940698"/>
    <n v="2"/>
    <x v="0"/>
  </r>
  <r>
    <x v="1"/>
    <x v="10"/>
    <x v="1"/>
    <n v="866805.12099999993"/>
    <n v="-43174.648999999998"/>
    <n v="-46470"/>
    <n v="-75600"/>
    <n v="-92610"/>
    <n v="-257854.649"/>
    <n v="608950.47199999995"/>
    <n v="0.70252292844956554"/>
    <n v="2"/>
    <x v="0"/>
  </r>
  <r>
    <x v="1"/>
    <x v="1"/>
    <x v="2"/>
    <n v="3427224.2129999995"/>
    <n v="-22225.559999999998"/>
    <n v="-31160"/>
    <n v="-91250"/>
    <n v="-52120"/>
    <n v="-196755.56"/>
    <n v="3230468.6529999995"/>
    <n v="0.94259040326171972"/>
    <n v="2"/>
    <x v="0"/>
  </r>
  <r>
    <x v="1"/>
    <x v="2"/>
    <x v="0"/>
    <n v="24605749.399"/>
    <n v="-101419.47199999999"/>
    <n v="-25120"/>
    <n v="-28260"/>
    <n v="-74720"/>
    <n v="-229519.47200000001"/>
    <n v="24376229.927000001"/>
    <n v="0.9906721202318135"/>
    <n v="2"/>
    <x v="0"/>
  </r>
  <r>
    <x v="1"/>
    <x v="4"/>
    <x v="0"/>
    <n v="11039291.864999998"/>
    <n v="-64388.939999999995"/>
    <n v="-83080"/>
    <n v="-83450"/>
    <n v="-19210"/>
    <n v="-250128.94"/>
    <n v="10789162.924999999"/>
    <n v="0.97734193976761941"/>
    <n v="2"/>
    <x v="0"/>
  </r>
  <r>
    <x v="1"/>
    <x v="5"/>
    <x v="0"/>
    <n v="2530840.0879999995"/>
    <n v="-26484.422999999999"/>
    <n v="-21810"/>
    <n v="-66140"/>
    <n v="-106310"/>
    <n v="-220744.42300000001"/>
    <n v="2310095.6649999996"/>
    <n v="0.91277820197069681"/>
    <n v="2"/>
    <x v="0"/>
  </r>
  <r>
    <x v="1"/>
    <x v="6"/>
    <x v="1"/>
    <n v="10820790.049999999"/>
    <n v="-55787.514999999992"/>
    <n v="-58060"/>
    <n v="-42250"/>
    <n v="-50840"/>
    <n v="-206937.51499999998"/>
    <n v="10613852.534999998"/>
    <n v="0.98087593289918784"/>
    <n v="2"/>
    <x v="0"/>
  </r>
  <r>
    <x v="1"/>
    <x v="15"/>
    <x v="2"/>
    <n v="1939100.1839999999"/>
    <n v="-15953.909999999998"/>
    <n v="-83550"/>
    <n v="-20880"/>
    <n v="-63570"/>
    <n v="-183953.91"/>
    <n v="1755146.274"/>
    <n v="0.90513439608853141"/>
    <n v="2"/>
    <x v="0"/>
  </r>
  <r>
    <x v="1"/>
    <x v="12"/>
    <x v="0"/>
    <n v="23390.464999999997"/>
    <n v="-1607.2559999999999"/>
    <n v="-86150"/>
    <n v="-57290"/>
    <n v="-98660"/>
    <n v="-243707.25599999999"/>
    <n v="-220316.791"/>
    <n v="-9.4190855547335222"/>
    <n v="2"/>
    <x v="0"/>
  </r>
  <r>
    <x v="1"/>
    <x v="7"/>
    <x v="0"/>
    <n v="1643114.3049999999"/>
    <n v="-8321.4809999999998"/>
    <n v="-56060"/>
    <n v="-95300"/>
    <n v="-49430"/>
    <n v="-209111.481"/>
    <n v="1434002.824"/>
    <n v="0.87273467198010923"/>
    <n v="2"/>
    <x v="0"/>
  </r>
  <r>
    <x v="1"/>
    <x v="16"/>
    <x v="1"/>
    <n v="45445.063999999998"/>
    <n v="-389.93499999999995"/>
    <n v="-12850"/>
    <n v="-85900"/>
    <n v="-95160"/>
    <n v="-194299.935"/>
    <n v="-148854.87099999998"/>
    <n v="-3.2754904030941621"/>
    <n v="2"/>
    <x v="0"/>
  </r>
  <r>
    <x v="1"/>
    <x v="14"/>
    <x v="2"/>
    <n v="70417073.971999988"/>
    <n v="-114567.15899999999"/>
    <n v="-76070"/>
    <n v="-104050"/>
    <n v="-107190"/>
    <n v="-401877.15899999999"/>
    <n v="70015196.812999994"/>
    <n v="0.99429290175902807"/>
    <n v="2"/>
    <x v="0"/>
  </r>
  <r>
    <x v="1"/>
    <x v="8"/>
    <x v="0"/>
    <n v="205459.81400000001"/>
    <n v="-92195.438999999984"/>
    <n v="-101450"/>
    <n v="-52150"/>
    <n v="-41870"/>
    <n v="-287665.43900000001"/>
    <n v="-82205.625"/>
    <n v="-0.40010561384037852"/>
    <n v="2"/>
    <x v="0"/>
  </r>
  <r>
    <x v="1"/>
    <x v="0"/>
    <x v="0"/>
    <n v="140499.65299999999"/>
    <n v="-47705.272999999994"/>
    <n v="-106820"/>
    <n v="-99310"/>
    <n v="-63590"/>
    <n v="-317425.27299999999"/>
    <n v="-176925.62"/>
    <n v="-1.2592601919095132"/>
    <n v="2"/>
    <x v="0"/>
  </r>
  <r>
    <x v="1"/>
    <x v="10"/>
    <x v="1"/>
    <n v="471921.58299999993"/>
    <n v="-284847.96199999994"/>
    <n v="-95890"/>
    <n v="-12430"/>
    <n v="-35020"/>
    <n v="-428187.96199999994"/>
    <n v="43733.620999999985"/>
    <n v="9.2671372904764973E-2"/>
    <n v="2"/>
    <x v="0"/>
  </r>
  <r>
    <x v="1"/>
    <x v="2"/>
    <x v="0"/>
    <n v="1895230.9949999999"/>
    <n v="-243911.10799999998"/>
    <n v="-90220"/>
    <n v="-91830"/>
    <n v="-28150"/>
    <n v="-454111.10800000001"/>
    <n v="1441119.8869999999"/>
    <n v="0.76039273882812364"/>
    <n v="2"/>
    <x v="0"/>
  </r>
  <r>
    <x v="1"/>
    <x v="3"/>
    <x v="1"/>
    <n v="354649.07799999998"/>
    <n v="-138745.18700000001"/>
    <n v="-37150"/>
    <n v="-23490"/>
    <n v="-57360"/>
    <n v="-256745.18700000001"/>
    <n v="97903.890999999974"/>
    <n v="0.27605849577310893"/>
    <n v="2"/>
    <x v="0"/>
  </r>
  <r>
    <x v="1"/>
    <x v="4"/>
    <x v="2"/>
    <n v="14202.852999999999"/>
    <n v="-3054.2749999999996"/>
    <n v="-105250"/>
    <n v="-74600"/>
    <n v="-12600"/>
    <n v="-195504.27499999999"/>
    <n v="-181301.42199999999"/>
    <n v="-12.765141060039134"/>
    <n v="2"/>
    <x v="0"/>
  </r>
  <r>
    <x v="1"/>
    <x v="5"/>
    <x v="3"/>
    <n v="370071.28200000001"/>
    <n v="-78312.142999999996"/>
    <n v="-103720"/>
    <n v="-80640"/>
    <n v="-26850"/>
    <n v="-289522.14299999998"/>
    <n v="80549.139000000025"/>
    <n v="0.21765844289425307"/>
    <n v="2"/>
    <x v="0"/>
  </r>
  <r>
    <x v="1"/>
    <x v="16"/>
    <x v="0"/>
    <n v="6393.3590000000004"/>
    <n v="-5816.3559999999998"/>
    <n v="-74430"/>
    <n v="-56450"/>
    <n v="-108210"/>
    <n v="-244906.356"/>
    <n v="-238512.997"/>
    <n v="-37.306366966097166"/>
    <n v="2"/>
    <x v="0"/>
  </r>
  <r>
    <x v="1"/>
    <x v="8"/>
    <x v="1"/>
    <n v="70819.755999999994"/>
    <n v="-38406.633999999998"/>
    <n v="-79830"/>
    <n v="-25710"/>
    <n v="-79490"/>
    <n v="-223436.63399999999"/>
    <n v="-152616.878"/>
    <n v="-2.1550042900458455"/>
    <n v="2"/>
    <x v="0"/>
  </r>
  <r>
    <x v="1"/>
    <x v="10"/>
    <x v="2"/>
    <n v="1108732.3729999999"/>
    <n v="-475797.63"/>
    <n v="-78480"/>
    <n v="-74840"/>
    <n v="-45650"/>
    <n v="-674767.63"/>
    <n v="433964.7429999999"/>
    <n v="0.39140621629526456"/>
    <n v="2"/>
    <x v="0"/>
  </r>
  <r>
    <x v="1"/>
    <x v="3"/>
    <x v="3"/>
    <n v="481375.89499999996"/>
    <n v="-504134.08500000002"/>
    <n v="-52810"/>
    <n v="-28050"/>
    <n v="-92840"/>
    <n v="-677834.08499999996"/>
    <n v="-196458.19"/>
    <n v="-0.40811804670859148"/>
    <n v="2"/>
    <x v="0"/>
  </r>
  <r>
    <x v="1"/>
    <x v="4"/>
    <x v="0"/>
    <n v="377429.32499999995"/>
    <n v="-338636.50799999997"/>
    <n v="-94450"/>
    <n v="-98230"/>
    <n v="-44300"/>
    <n v="-575616.50799999991"/>
    <n v="-198187.18299999996"/>
    <n v="-0.5250974682478633"/>
    <n v="2"/>
    <x v="0"/>
  </r>
  <r>
    <x v="1"/>
    <x v="5"/>
    <x v="1"/>
    <n v="616512.13399999996"/>
    <n v="-1084832.987"/>
    <n v="-82520"/>
    <n v="-36060"/>
    <n v="-35880"/>
    <n v="-1239292.987"/>
    <n v="-622780.853"/>
    <n v="-1.0101680383147171"/>
    <n v="2"/>
    <x v="0"/>
  </r>
  <r>
    <x v="1"/>
    <x v="6"/>
    <x v="2"/>
    <n v="332221.80599999998"/>
    <n v="-410605.20199999999"/>
    <n v="-38670"/>
    <n v="-75500"/>
    <n v="-62170"/>
    <n v="-586945.20200000005"/>
    <n v="-254723.39600000007"/>
    <n v="-0.76672690172540958"/>
    <n v="2"/>
    <x v="0"/>
  </r>
  <r>
    <x v="1"/>
    <x v="15"/>
    <x v="3"/>
    <n v="3914835.6869999999"/>
    <n v="-1627277.2319999998"/>
    <n v="-49550"/>
    <n v="-36640"/>
    <n v="-69540"/>
    <n v="-1783007.2319999998"/>
    <n v="2131828.4550000001"/>
    <n v="0.54455119587245149"/>
    <n v="2"/>
    <x v="0"/>
  </r>
  <r>
    <x v="1"/>
    <x v="7"/>
    <x v="0"/>
    <n v="130787.636"/>
    <n v="-105758.59699999999"/>
    <n v="-100910"/>
    <n v="-66470"/>
    <n v="-36850"/>
    <n v="-309988.59700000001"/>
    <n v="-179200.96100000001"/>
    <n v="-1.3701674445740422"/>
    <n v="2"/>
    <x v="0"/>
  </r>
  <r>
    <x v="1"/>
    <x v="16"/>
    <x v="1"/>
    <n v="60927.75499999999"/>
    <n v="-43659.125999999997"/>
    <n v="-92030"/>
    <n v="-86440"/>
    <n v="-101050"/>
    <n v="-323179.12599999999"/>
    <n v="-262251.37099999998"/>
    <n v="-4.304300576970217"/>
    <n v="2"/>
    <x v="0"/>
  </r>
  <r>
    <x v="1"/>
    <x v="13"/>
    <x v="2"/>
    <n v="310054.185"/>
    <n v="-1014104.1189999998"/>
    <n v="-101510"/>
    <n v="-54930"/>
    <n v="-87340"/>
    <n v="-1257884.1189999999"/>
    <n v="-947829.93399999989"/>
    <n v="-3.0569815853316089"/>
    <n v="2"/>
    <x v="0"/>
  </r>
  <r>
    <x v="1"/>
    <x v="14"/>
    <x v="3"/>
    <n v="9719946.9359999988"/>
    <n v="-1427243.9649999999"/>
    <n v="-36240"/>
    <n v="-50000"/>
    <n v="-63980"/>
    <n v="-1577463.9649999999"/>
    <n v="8142482.970999999"/>
    <n v="0.83770858263047621"/>
    <n v="2"/>
    <x v="0"/>
  </r>
  <r>
    <x v="1"/>
    <x v="2"/>
    <x v="0"/>
    <n v="1910584.179"/>
    <n v="-1179561.7609999999"/>
    <n v="-82390"/>
    <n v="-46820"/>
    <n v="-99990"/>
    <n v="-1408761.7609999999"/>
    <n v="501822.41800000006"/>
    <n v="0.26265391680499206"/>
    <n v="2"/>
    <x v="0"/>
  </r>
  <r>
    <x v="1"/>
    <x v="4"/>
    <x v="0"/>
    <n v="162765.56099999999"/>
    <n v="-162752.21900000001"/>
    <n v="-16830"/>
    <n v="-100610"/>
    <n v="-18970"/>
    <n v="-299162.21900000004"/>
    <n v="-136396.65800000005"/>
    <n v="-0.83799458043830333"/>
    <n v="2"/>
    <x v="0"/>
  </r>
  <r>
    <x v="1"/>
    <x v="6"/>
    <x v="1"/>
    <n v="35933.856"/>
    <n v="-43130.807999999997"/>
    <n v="-55940"/>
    <n v="-53150"/>
    <n v="-33090"/>
    <n v="-185310.80799999999"/>
    <n v="-149376.95199999999"/>
    <n v="-4.1569975679760054"/>
    <n v="2"/>
    <x v="0"/>
  </r>
  <r>
    <x v="1"/>
    <x v="0"/>
    <x v="2"/>
    <n v="527433.06000000006"/>
    <n v="-18819.5"/>
    <n v="-42310"/>
    <n v="-17980"/>
    <n v="-49950"/>
    <n v="-129059.5"/>
    <n v="398373.56000000006"/>
    <n v="0.75530638902309233"/>
    <n v="2"/>
    <x v="0"/>
  </r>
  <r>
    <x v="1"/>
    <x v="10"/>
    <x v="0"/>
    <n v="2212156.429"/>
    <n v="-52593.358999999997"/>
    <n v="-61160"/>
    <n v="-103680"/>
    <n v="-100390"/>
    <n v="-317823.359"/>
    <n v="1894333.07"/>
    <n v="0.85632871399439359"/>
    <n v="2"/>
    <x v="0"/>
  </r>
  <r>
    <x v="1"/>
    <x v="2"/>
    <x v="1"/>
    <n v="8188149.7389999991"/>
    <n v="-110587.78499999999"/>
    <n v="-58070"/>
    <n v="-78120"/>
    <n v="-67430"/>
    <n v="-314207.78499999997"/>
    <n v="7873941.953999999"/>
    <n v="0.9616265218620228"/>
    <n v="2"/>
    <x v="0"/>
  </r>
  <r>
    <x v="1"/>
    <x v="3"/>
    <x v="2"/>
    <n v="1050781.8019999999"/>
    <n v="-23981.614999999998"/>
    <n v="-45460"/>
    <n v="-29240"/>
    <n v="-81740"/>
    <n v="-180421.61499999999"/>
    <n v="870360.18699999992"/>
    <n v="0.82829773540368179"/>
    <n v="2"/>
    <x v="0"/>
  </r>
  <r>
    <x v="1"/>
    <x v="4"/>
    <x v="0"/>
    <n v="993744.18499999994"/>
    <n v="-63045.85"/>
    <n v="-45790"/>
    <n v="-21830"/>
    <n v="-86730"/>
    <n v="-217395.85"/>
    <n v="776348.33499999996"/>
    <n v="0.78123560038743778"/>
    <n v="2"/>
    <x v="0"/>
  </r>
  <r>
    <x v="1"/>
    <x v="5"/>
    <x v="1"/>
    <n v="1576601.6629999997"/>
    <n v="-31852.778999999999"/>
    <n v="-20820"/>
    <n v="-61440"/>
    <n v="-66660"/>
    <n v="-180772.77900000001"/>
    <n v="1395828.8839999996"/>
    <n v="0.88534023321019406"/>
    <n v="2"/>
    <x v="0"/>
  </r>
  <r>
    <x v="1"/>
    <x v="6"/>
    <x v="2"/>
    <n v="3481036.202"/>
    <n v="-68430.193999999989"/>
    <n v="-12720"/>
    <n v="-62320"/>
    <n v="-75260"/>
    <n v="-218730.19399999999"/>
    <n v="3262306.0079999999"/>
    <n v="0.93716520561483085"/>
    <n v="2"/>
    <x v="0"/>
  </r>
  <r>
    <x v="1"/>
    <x v="16"/>
    <x v="0"/>
    <n v="6776.8679999999995"/>
    <n v="-146.94399999999999"/>
    <n v="-66900"/>
    <n v="-104600"/>
    <n v="-75120"/>
    <n v="-246766.94399999999"/>
    <n v="-239990.076"/>
    <n v="-35.413125355252603"/>
    <n v="2"/>
    <x v="0"/>
  </r>
  <r>
    <x v="1"/>
    <x v="13"/>
    <x v="0"/>
    <n v="3635727.6340000001"/>
    <n v="-175160.03399999999"/>
    <n v="-35780"/>
    <n v="-66940"/>
    <n v="-35420"/>
    <n v="-313300.03399999999"/>
    <n v="3322427.6"/>
    <n v="0.91382741900957265"/>
    <n v="2"/>
    <x v="0"/>
  </r>
  <r>
    <x v="1"/>
    <x v="8"/>
    <x v="0"/>
    <n v="2396716.5739999996"/>
    <n v="-201127.21300000002"/>
    <n v="-15520"/>
    <n v="-86880"/>
    <n v="-63780"/>
    <n v="-367307.21299999999"/>
    <n v="2029409.3609999996"/>
    <n v="0.84674566155021713"/>
    <n v="2"/>
    <x v="0"/>
  </r>
  <r>
    <x v="1"/>
    <x v="0"/>
    <x v="0"/>
    <n v="1291736.0819999999"/>
    <n v="-104597.262"/>
    <n v="-81720"/>
    <n v="-45920"/>
    <n v="-48890"/>
    <n v="-281127.26199999999"/>
    <n v="1010608.82"/>
    <n v="0.78236478339698501"/>
    <n v="2"/>
    <x v="0"/>
  </r>
  <r>
    <x v="1"/>
    <x v="1"/>
    <x v="0"/>
    <n v="2712044.2859999998"/>
    <n v="-347317.83100000001"/>
    <n v="-33510"/>
    <n v="-13190"/>
    <n v="-63970"/>
    <n v="-457987.83100000001"/>
    <n v="2254056.4550000001"/>
    <n v="0.83112818866409921"/>
    <n v="2"/>
    <x v="0"/>
  </r>
  <r>
    <x v="1"/>
    <x v="2"/>
    <x v="0"/>
    <n v="9850743.0979999993"/>
    <n v="-472106.18"/>
    <n v="-21300"/>
    <n v="-74600"/>
    <n v="-97270"/>
    <n v="-665276.17999999993"/>
    <n v="9185466.9179999996"/>
    <n v="0.93246436605020477"/>
    <n v="2"/>
    <x v="0"/>
  </r>
  <r>
    <x v="1"/>
    <x v="3"/>
    <x v="0"/>
    <n v="2891191.9189999998"/>
    <n v="-200418.46300000002"/>
    <n v="-51610"/>
    <n v="-30430"/>
    <n v="-106230"/>
    <n v="-388688.46299999999"/>
    <n v="2502503.4559999998"/>
    <n v="0.86556116858045218"/>
    <n v="2"/>
    <x v="0"/>
  </r>
  <r>
    <x v="1"/>
    <x v="4"/>
    <x v="0"/>
    <n v="3311004.2629999998"/>
    <n v="-261744.55299999996"/>
    <n v="-79960"/>
    <n v="-83620"/>
    <n v="-75570"/>
    <n v="-500894.55299999996"/>
    <n v="2810109.71"/>
    <n v="0.84871823978077432"/>
    <n v="2"/>
    <x v="0"/>
  </r>
  <r>
    <x v="1"/>
    <x v="5"/>
    <x v="0"/>
    <n v="1747191.2919999999"/>
    <n v="-196962.65399999998"/>
    <n v="-34830"/>
    <n v="-98780"/>
    <n v="-44590"/>
    <n v="-375162.65399999998"/>
    <n v="1372028.6379999998"/>
    <n v="0.78527671485212502"/>
    <n v="2"/>
    <x v="0"/>
  </r>
  <r>
    <x v="1"/>
    <x v="6"/>
    <x v="0"/>
    <n v="4585226.925999999"/>
    <n v="-411435.72399999993"/>
    <n v="-102440"/>
    <n v="-104320"/>
    <n v="-22460"/>
    <n v="-640655.72399999993"/>
    <n v="3944571.2019999991"/>
    <n v="0.8602782949809451"/>
    <n v="2"/>
    <x v="0"/>
  </r>
  <r>
    <x v="1"/>
    <x v="15"/>
    <x v="0"/>
    <n v="1298944.7379999999"/>
    <n v="-246441.44699999999"/>
    <n v="-71460"/>
    <n v="-94810"/>
    <n v="-80410"/>
    <n v="-493121.44699999999"/>
    <n v="805823.29099999997"/>
    <n v="0.62036764723396576"/>
    <n v="2"/>
    <x v="0"/>
  </r>
  <r>
    <x v="1"/>
    <x v="11"/>
    <x v="0"/>
    <n v="1108284.996"/>
    <n v="-93299.42300000001"/>
    <n v="-50540"/>
    <n v="-47190"/>
    <n v="-58820"/>
    <n v="-249849.42300000001"/>
    <n v="858435.57300000009"/>
    <n v="0.77456211723360735"/>
    <n v="2"/>
    <x v="0"/>
  </r>
  <r>
    <x v="1"/>
    <x v="12"/>
    <x v="0"/>
    <n v="128683.84199999999"/>
    <n v="-9200.4149999999991"/>
    <n v="-104340"/>
    <n v="-81290"/>
    <n v="-19790"/>
    <n v="-214620.41500000001"/>
    <n v="-85936.573000000019"/>
    <n v="-0.6678116822157053"/>
    <n v="2"/>
    <x v="0"/>
  </r>
  <r>
    <x v="1"/>
    <x v="7"/>
    <x v="0"/>
    <n v="171258.71699999998"/>
    <n v="-13348.075999999999"/>
    <n v="-35430"/>
    <n v="-90340"/>
    <n v="-102130"/>
    <n v="-241248.076"/>
    <n v="-69989.359000000026"/>
    <n v="-0.40867618434861941"/>
    <n v="2"/>
    <x v="0"/>
  </r>
  <r>
    <x v="1"/>
    <x v="16"/>
    <x v="0"/>
    <n v="131812.37299999999"/>
    <n v="-21763.993999999999"/>
    <n v="-58890"/>
    <n v="-63470"/>
    <n v="-78600"/>
    <n v="-222723.99400000001"/>
    <n v="-90911.621000000014"/>
    <n v="-0.68970475935517839"/>
    <n v="2"/>
    <x v="0"/>
  </r>
  <r>
    <x v="1"/>
    <x v="13"/>
    <x v="0"/>
    <n v="431496.359"/>
    <n v="-170466.99599999998"/>
    <n v="-56730"/>
    <n v="-19420"/>
    <n v="-83570"/>
    <n v="-330186.99599999998"/>
    <n v="101309.36300000001"/>
    <n v="0.23478613639935722"/>
    <n v="2"/>
    <x v="0"/>
  </r>
  <r>
    <x v="1"/>
    <x v="14"/>
    <x v="0"/>
    <n v="33134980.402999997"/>
    <n v="-1328593.9099999999"/>
    <n v="-98370"/>
    <n v="-23410"/>
    <n v="-42240"/>
    <n v="-1492613.91"/>
    <n v="31642366.492999997"/>
    <n v="0.95495352971855507"/>
    <n v="2"/>
    <x v="0"/>
  </r>
  <r>
    <x v="1"/>
    <x v="8"/>
    <x v="0"/>
    <n v="256893.35699999999"/>
    <n v="-459850.33500000002"/>
    <n v="-72790"/>
    <n v="-79110"/>
    <n v="-99190"/>
    <n v="-710940.33499999996"/>
    <n v="-454046.978"/>
    <n v="-1.7674531692931243"/>
    <n v="2"/>
    <x v="0"/>
  </r>
  <r>
    <x v="1"/>
    <x v="10"/>
    <x v="0"/>
    <n v="29438.170999999998"/>
    <n v="-66337.172999999995"/>
    <n v="-79850"/>
    <n v="-88750"/>
    <n v="-64860"/>
    <n v="-299797.17300000001"/>
    <n v="-270359.00200000004"/>
    <n v="-9.1839605796161745"/>
    <n v="2"/>
    <x v="0"/>
  </r>
  <r>
    <x v="1"/>
    <x v="1"/>
    <x v="0"/>
    <n v="393822.67399999994"/>
    <n v="-539582.68700000003"/>
    <n v="-43810"/>
    <n v="-16470"/>
    <n v="-53830"/>
    <n v="-653692.68700000003"/>
    <n v="-259870.01300000009"/>
    <n v="-0.65986554395291153"/>
    <n v="2"/>
    <x v="0"/>
  </r>
  <r>
    <x v="1"/>
    <x v="4"/>
    <x v="0"/>
    <n v="458387.13199999998"/>
    <n v="-583448.50899999996"/>
    <n v="-73560"/>
    <n v="-64410"/>
    <n v="-86980"/>
    <n v="-808398.50899999996"/>
    <n v="-350011.37699999998"/>
    <n v="-0.76357155898521167"/>
    <n v="2"/>
    <x v="0"/>
  </r>
  <r>
    <x v="1"/>
    <x v="5"/>
    <x v="0"/>
    <n v="99816.633000000002"/>
    <n v="-138991.601"/>
    <n v="-50340"/>
    <n v="-24540"/>
    <n v="-87380"/>
    <n v="-301251.60100000002"/>
    <n v="-201434.96800000002"/>
    <n v="-2.0180501179597994"/>
    <n v="2"/>
    <x v="0"/>
  </r>
  <r>
    <x v="1"/>
    <x v="8"/>
    <x v="0"/>
    <n v="99793.028999999995"/>
    <n v="-38124.695"/>
    <n v="-83300"/>
    <n v="-73750"/>
    <n v="-97790"/>
    <n v="-292964.69500000001"/>
    <n v="-193171.66600000003"/>
    <n v="-1.9357230453441796"/>
    <n v="2"/>
    <x v="0"/>
  </r>
  <r>
    <x v="1"/>
    <x v="0"/>
    <x v="0"/>
    <n v="251511.24600000001"/>
    <n v="-91403.808999999994"/>
    <n v="-102340"/>
    <n v="-20840"/>
    <n v="-72480"/>
    <n v="-287063.80900000001"/>
    <n v="-35552.562999999995"/>
    <n v="-0.1413557587003485"/>
    <n v="2"/>
    <x v="0"/>
  </r>
  <r>
    <x v="1"/>
    <x v="10"/>
    <x v="0"/>
    <n v="182039.361"/>
    <n v="-92192.554999999993"/>
    <n v="-39640"/>
    <n v="-93970"/>
    <n v="-102810"/>
    <n v="-328612.55499999999"/>
    <n v="-146573.19399999999"/>
    <n v="-0.80517308561635736"/>
    <n v="2"/>
    <x v="0"/>
  </r>
  <r>
    <x v="1"/>
    <x v="2"/>
    <x v="0"/>
    <n v="812183.35799999989"/>
    <n v="-152941.90099999998"/>
    <n v="-43900"/>
    <n v="-95440"/>
    <n v="-93810"/>
    <n v="-386091.90099999995"/>
    <n v="426091.45699999994"/>
    <n v="0.52462470795911087"/>
    <n v="2"/>
    <x v="0"/>
  </r>
  <r>
    <x v="1"/>
    <x v="3"/>
    <x v="1"/>
    <n v="518410.99799999996"/>
    <n v="-376627.27199999994"/>
    <n v="-92970"/>
    <n v="-96220"/>
    <n v="-100050"/>
    <n v="-665867.27199999988"/>
    <n v="-147456.27399999992"/>
    <n v="-0.284438938542735"/>
    <n v="2"/>
    <x v="0"/>
  </r>
  <r>
    <x v="1"/>
    <x v="6"/>
    <x v="2"/>
    <n v="284810.84099999996"/>
    <n v="-158637.07999999999"/>
    <n v="-105970"/>
    <n v="-73800"/>
    <n v="-71610"/>
    <n v="-410017.07999999996"/>
    <n v="-125206.239"/>
    <n v="-0.43961191421080781"/>
    <n v="2"/>
    <x v="0"/>
  </r>
  <r>
    <x v="1"/>
    <x v="15"/>
    <x v="0"/>
    <n v="7467.4599999999991"/>
    <n v="-12326.796999999999"/>
    <n v="-13650"/>
    <n v="-48580"/>
    <n v="-55320"/>
    <n v="-129876.79699999999"/>
    <n v="-122409.337"/>
    <n v="-16.392365945046912"/>
    <n v="2"/>
    <x v="0"/>
  </r>
  <r>
    <x v="1"/>
    <x v="12"/>
    <x v="0"/>
    <n v="137538.14199999999"/>
    <n v="-41666.086000000003"/>
    <n v="-70940"/>
    <n v="-53370"/>
    <n v="-14060"/>
    <n v="-180036.08600000001"/>
    <n v="-42497.944000000018"/>
    <n v="-0.3089902435936645"/>
    <n v="2"/>
    <x v="0"/>
  </r>
  <r>
    <x v="1"/>
    <x v="7"/>
    <x v="0"/>
    <n v="741794.71799999999"/>
    <n v="-224563.696"/>
    <n v="-67960"/>
    <n v="-91390"/>
    <n v="-46170"/>
    <n v="-430083.696"/>
    <n v="311711.022"/>
    <n v="0.42021197298414842"/>
    <n v="2"/>
    <x v="0"/>
  </r>
  <r>
    <x v="1"/>
    <x v="13"/>
    <x v="0"/>
    <n v="89464.087999999989"/>
    <n v="-357419.77599999995"/>
    <n v="-90970"/>
    <n v="-86510"/>
    <n v="-61040"/>
    <n v="-595939.77599999995"/>
    <n v="-506475.68799999997"/>
    <n v="-5.6612178061883336"/>
    <n v="2"/>
    <x v="0"/>
  </r>
  <r>
    <x v="1"/>
    <x v="10"/>
    <x v="0"/>
    <n v="215298.223"/>
    <n v="-165979.32399999999"/>
    <n v="-83410"/>
    <n v="-64740"/>
    <n v="-40520"/>
    <n v="-354649.32400000002"/>
    <n v="-139351.10100000002"/>
    <n v="-0.64724687021685279"/>
    <n v="2"/>
    <x v="0"/>
  </r>
  <r>
    <x v="1"/>
    <x v="1"/>
    <x v="1"/>
    <n v="1086060.1709999999"/>
    <n v="-236487.69899999999"/>
    <n v="-64980"/>
    <n v="-27590"/>
    <n v="-59460"/>
    <n v="-388517.69900000002"/>
    <n v="697542.47199999983"/>
    <n v="0.64226871643560157"/>
    <n v="2"/>
    <x v="0"/>
  </r>
  <r>
    <x v="1"/>
    <x v="9"/>
    <x v="2"/>
    <n v="170221.60399999999"/>
    <n v="-55739.46"/>
    <n v="-15720"/>
    <n v="-31060"/>
    <n v="-98750"/>
    <n v="-201269.46"/>
    <n v="-31047.856"/>
    <n v="-0.18239668332581335"/>
    <n v="2"/>
    <x v="0"/>
  </r>
  <r>
    <x v="1"/>
    <x v="2"/>
    <x v="0"/>
    <n v="2471973.8329999996"/>
    <n v="-863172.37999999989"/>
    <n v="-15480"/>
    <n v="-62070"/>
    <n v="-79440"/>
    <n v="-1020162.3799999999"/>
    <n v="1451811.4529999997"/>
    <n v="0.58730858458888868"/>
    <n v="2"/>
    <x v="0"/>
  </r>
  <r>
    <x v="1"/>
    <x v="3"/>
    <x v="0"/>
    <n v="1544447.4849999999"/>
    <n v="-396144.00699999998"/>
    <n v="-61820"/>
    <n v="-55090"/>
    <n v="-66720"/>
    <n v="-579774.00699999998"/>
    <n v="964673.47799999989"/>
    <n v="0.6246074970946649"/>
    <n v="2"/>
    <x v="0"/>
  </r>
  <r>
    <x v="1"/>
    <x v="4"/>
    <x v="0"/>
    <n v="1700377.1469999999"/>
    <n v="-416833.34699999995"/>
    <n v="-99650"/>
    <n v="-48080"/>
    <n v="-55040"/>
    <n v="-619603.34699999995"/>
    <n v="1080773.7999999998"/>
    <n v="0.63560828367213984"/>
    <n v="2"/>
    <x v="0"/>
  </r>
  <r>
    <x v="1"/>
    <x v="5"/>
    <x v="1"/>
    <n v="415601.81599999999"/>
    <n v="-160827.198"/>
    <n v="-75980"/>
    <n v="-95970"/>
    <n v="-37370"/>
    <n v="-370147.19799999997"/>
    <n v="45454.618000000017"/>
    <n v="0.10937059524301987"/>
    <n v="2"/>
    <x v="0"/>
  </r>
  <r>
    <x v="1"/>
    <x v="11"/>
    <x v="2"/>
    <n v="405553.20399999997"/>
    <n v="-236097.81999999998"/>
    <n v="-56890"/>
    <n v="-81500"/>
    <n v="-63180"/>
    <n v="-437667.81999999995"/>
    <n v="-32114.61599999998"/>
    <n v="-7.918718353905542E-2"/>
    <n v="2"/>
    <x v="0"/>
  </r>
  <r>
    <x v="1"/>
    <x v="12"/>
    <x v="0"/>
    <n v="643347.53"/>
    <n v="-142985.073"/>
    <n v="-44530"/>
    <n v="-66400"/>
    <n v="-27190"/>
    <n v="-281105.07299999997"/>
    <n v="362242.45700000005"/>
    <n v="0.56305875146516848"/>
    <n v="2"/>
    <x v="0"/>
  </r>
  <r>
    <x v="1"/>
    <x v="7"/>
    <x v="0"/>
    <n v="2075777.4169999999"/>
    <n v="-366284.1"/>
    <n v="-69570"/>
    <n v="-107120"/>
    <n v="-82320"/>
    <n v="-625294.1"/>
    <n v="1450483.3169999998"/>
    <n v="0.69876630563613062"/>
    <n v="2"/>
    <x v="0"/>
  </r>
  <r>
    <x v="1"/>
    <x v="8"/>
    <x v="1"/>
    <n v="-98118.20199999999"/>
    <n v="206712.32399999999"/>
    <n v="-61680"/>
    <n v="-94040"/>
    <n v="-18820"/>
    <n v="32172.323999999993"/>
    <n v="-65945.877999999997"/>
    <n v="0.6721064660357311"/>
    <n v="2"/>
    <x v="0"/>
  </r>
  <r>
    <x v="1"/>
    <x v="0"/>
    <x v="2"/>
    <n v="550538.32399999991"/>
    <n v="-303791.63499999995"/>
    <n v="-43220"/>
    <n v="-82080"/>
    <n v="-40830"/>
    <n v="-469921.63499999995"/>
    <n v="80616.688999999955"/>
    <n v="0.14643247433579204"/>
    <n v="2"/>
    <x v="0"/>
  </r>
  <r>
    <x v="1"/>
    <x v="10"/>
    <x v="0"/>
    <n v="1700597.423"/>
    <n v="-767611.65599999996"/>
    <n v="-29810"/>
    <n v="-67810"/>
    <n v="-87000"/>
    <n v="-952231.65599999996"/>
    <n v="748365.76699999999"/>
    <n v="0.44006050866513635"/>
    <n v="2"/>
    <x v="0"/>
  </r>
  <r>
    <x v="1"/>
    <x v="1"/>
    <x v="0"/>
    <n v="632938.54399999999"/>
    <n v="-600441.70199999993"/>
    <n v="-78810"/>
    <n v="-76990"/>
    <n v="-34350"/>
    <n v="-790591.70199999993"/>
    <n v="-157653.15799999994"/>
    <n v="-0.24908130417160998"/>
    <n v="2"/>
    <x v="0"/>
  </r>
  <r>
    <x v="1"/>
    <x v="2"/>
    <x v="0"/>
    <n v="13395661.467999998"/>
    <n v="-5591149.5989999995"/>
    <n v="-93140"/>
    <n v="-68730"/>
    <n v="-36890"/>
    <n v="-5789909.5989999995"/>
    <n v="7605751.868999999"/>
    <n v="0.5677772528940711"/>
    <n v="2"/>
    <x v="0"/>
  </r>
  <r>
    <x v="1"/>
    <x v="3"/>
    <x v="1"/>
    <n v="1140933.6189999999"/>
    <n v="-739858.07000000007"/>
    <n v="-38880"/>
    <n v="-55650"/>
    <n v="-108260"/>
    <n v="-942648.07000000007"/>
    <n v="198285.54899999988"/>
    <n v="0.17379236241087562"/>
    <n v="2"/>
    <x v="0"/>
  </r>
  <r>
    <x v="1"/>
    <x v="4"/>
    <x v="2"/>
    <n v="4193356.3769999999"/>
    <n v="-2952644.7369999997"/>
    <n v="-33570"/>
    <n v="-58260"/>
    <n v="-49710"/>
    <n v="-3094184.7369999997"/>
    <n v="1099171.6400000001"/>
    <n v="0.26212216210117745"/>
    <n v="2"/>
    <x v="0"/>
  </r>
  <r>
    <x v="1"/>
    <x v="5"/>
    <x v="3"/>
    <n v="542622.94799999997"/>
    <n v="-401969.81999999995"/>
    <n v="-99130"/>
    <n v="-35810"/>
    <n v="-14240"/>
    <n v="-551149.81999999995"/>
    <n v="-8526.8719999999739"/>
    <n v="-1.5714175066550953E-2"/>
    <n v="2"/>
    <x v="0"/>
  </r>
  <r>
    <x v="1"/>
    <x v="6"/>
    <x v="0"/>
    <n v="4772192.74"/>
    <n v="-2851742.7540000002"/>
    <n v="-51050"/>
    <n v="-67770"/>
    <n v="-33590"/>
    <n v="-3004152.7540000002"/>
    <n v="1768039.986"/>
    <n v="0.37048796692147012"/>
    <n v="2"/>
    <x v="0"/>
  </r>
  <r>
    <x v="1"/>
    <x v="15"/>
    <x v="1"/>
    <n v="11478270.824999999"/>
    <n v="-5231737"/>
    <n v="-51720"/>
    <n v="-77670"/>
    <n v="-36630"/>
    <n v="-5397757"/>
    <n v="6080513.8249999993"/>
    <n v="0.52974127529352832"/>
    <n v="2"/>
    <x v="0"/>
  </r>
  <r>
    <x v="1"/>
    <x v="11"/>
    <x v="2"/>
    <n v="1039741.92"/>
    <n v="-788593.42799999996"/>
    <n v="-59390"/>
    <n v="-100790"/>
    <n v="-95200"/>
    <n v="-1043973.428"/>
    <n v="-4231.5079999999143"/>
    <n v="-4.0697676207956624E-3"/>
    <n v="2"/>
    <x v="0"/>
  </r>
  <r>
    <x v="1"/>
    <x v="12"/>
    <x v="3"/>
    <n v="2061120.054"/>
    <n v="-849970.38699999987"/>
    <n v="-44440"/>
    <n v="-87040"/>
    <n v="-58670"/>
    <n v="-1040120.3869999999"/>
    <n v="1020999.6670000001"/>
    <n v="0.49536157052984559"/>
    <n v="2"/>
    <x v="0"/>
  </r>
  <r>
    <x v="1"/>
    <x v="7"/>
    <x v="0"/>
    <n v="1462438.39"/>
    <n v="-503776.07699999993"/>
    <n v="-97390"/>
    <n v="-16530"/>
    <n v="-50530"/>
    <n v="-668226.07699999993"/>
    <n v="794212.31299999997"/>
    <n v="0.54307403199392212"/>
    <n v="2"/>
    <x v="0"/>
  </r>
  <r>
    <x v="1"/>
    <x v="13"/>
    <x v="1"/>
    <n v="4736350.0869999994"/>
    <n v="-9002957.214999998"/>
    <n v="-44230"/>
    <n v="-34640"/>
    <n v="-43000"/>
    <n v="-9124827.214999998"/>
    <n v="-4388477.1279999986"/>
    <n v="-0.92655252407231936"/>
    <n v="2"/>
    <x v="0"/>
  </r>
  <r>
    <x v="1"/>
    <x v="0"/>
    <x v="2"/>
    <n v="33864.004999999997"/>
    <n v="-8009.1479999999992"/>
    <n v="-97060"/>
    <n v="-78580"/>
    <n v="-94700"/>
    <n v="-278349.14799999999"/>
    <n v="-244485.14299999998"/>
    <n v="-7.2196169059152924"/>
    <n v="2"/>
    <x v="0"/>
  </r>
  <r>
    <x v="1"/>
    <x v="2"/>
    <x v="3"/>
    <n v="634341.80599999998"/>
    <n v="-129787.04199999999"/>
    <n v="-78570"/>
    <n v="-67880"/>
    <n v="-108120"/>
    <n v="-384357.04200000002"/>
    <n v="249984.76399999997"/>
    <n v="0.39408527332660143"/>
    <n v="2"/>
    <x v="0"/>
  </r>
  <r>
    <x v="1"/>
    <x v="3"/>
    <x v="0"/>
    <n v="304318.95899999997"/>
    <n v="-71676.822"/>
    <n v="-22100"/>
    <n v="-15020"/>
    <n v="-26800"/>
    <n v="-135596.82199999999"/>
    <n v="168722.13699999999"/>
    <n v="0.55442532254456089"/>
    <n v="2"/>
    <x v="0"/>
  </r>
  <r>
    <x v="1"/>
    <x v="4"/>
    <x v="1"/>
    <n v="1209077.9679999999"/>
    <n v="-243100.15099999998"/>
    <n v="-91330"/>
    <n v="-84830"/>
    <n v="-43690"/>
    <n v="-462950.15099999995"/>
    <n v="746127.81699999992"/>
    <n v="0.61710479948138464"/>
    <n v="2"/>
    <x v="0"/>
  </r>
  <r>
    <x v="1"/>
    <x v="5"/>
    <x v="2"/>
    <n v="7642.1939999999995"/>
    <n v="-3986.7309999999998"/>
    <n v="-46340"/>
    <n v="-78180"/>
    <n v="-18390"/>
    <n v="-146896.731"/>
    <n v="-139254.53700000001"/>
    <n v="-18.221800833634951"/>
    <n v="2"/>
    <x v="0"/>
  </r>
  <r>
    <x v="1"/>
    <x v="12"/>
    <x v="3"/>
    <n v="1597520.561"/>
    <n v="-238016.77899999995"/>
    <n v="-49750"/>
    <n v="-103820"/>
    <n v="-22550"/>
    <n v="-414136.77899999998"/>
    <n v="1183383.7820000001"/>
    <n v="0.74076278633887338"/>
    <n v="2"/>
    <x v="0"/>
  </r>
  <r>
    <x v="1"/>
    <x v="2"/>
    <x v="0"/>
    <n v="39835.844999999994"/>
    <n v="-16496.423999999999"/>
    <n v="-49700"/>
    <n v="-68770"/>
    <n v="-70520"/>
    <n v="-205486.424"/>
    <n v="-165650.579"/>
    <n v="-4.1583297404636461"/>
    <n v="2"/>
    <x v="0"/>
  </r>
  <r>
    <x v="1"/>
    <x v="3"/>
    <x v="0"/>
    <n v="419551.55899999995"/>
    <n v="-99781.583999999988"/>
    <n v="-58020"/>
    <n v="-97670"/>
    <n v="-72860"/>
    <n v="-328331.58399999997"/>
    <n v="91219.974999999977"/>
    <n v="0.21742256236020802"/>
    <n v="2"/>
    <x v="0"/>
  </r>
  <r>
    <x v="1"/>
    <x v="4"/>
    <x v="1"/>
    <n v="211970.33900000001"/>
    <n v="-42412.278999999995"/>
    <n v="-100840"/>
    <n v="-61870"/>
    <n v="-90190"/>
    <n v="-295312.27899999998"/>
    <n v="-83341.939999999973"/>
    <n v="-0.39317736808450343"/>
    <n v="2"/>
    <x v="0"/>
  </r>
  <r>
    <x v="1"/>
    <x v="6"/>
    <x v="2"/>
    <n v="220463.63499999998"/>
    <n v="-38949.889999999992"/>
    <n v="-12710"/>
    <n v="-20480"/>
    <n v="-48790"/>
    <n v="-120929.88999999998"/>
    <n v="99533.744999999995"/>
    <n v="0.4514746615694693"/>
    <n v="2"/>
    <x v="0"/>
  </r>
  <r>
    <x v="1"/>
    <x v="15"/>
    <x v="0"/>
    <n v="493279.50699999998"/>
    <n v="-204700.42599999998"/>
    <n v="-96840"/>
    <n v="-89630"/>
    <n v="-79980"/>
    <n v="-471150.42599999998"/>
    <n v="22129.081000000006"/>
    <n v="4.486113995406666E-2"/>
    <n v="2"/>
    <x v="0"/>
  </r>
  <r>
    <x v="1"/>
    <x v="7"/>
    <x v="1"/>
    <n v="103512.73099999999"/>
    <n v="-19149.612999999998"/>
    <n v="-83350"/>
    <n v="-17800"/>
    <n v="-54930"/>
    <n v="-175229.61300000001"/>
    <n v="-71716.882000000027"/>
    <n v="-0.69283151267644594"/>
    <n v="2"/>
    <x v="0"/>
  </r>
  <r>
    <x v="1"/>
    <x v="14"/>
    <x v="2"/>
    <n v="1615891.1229999999"/>
    <n v="-144775.91099999999"/>
    <n v="-66420"/>
    <n v="-14860"/>
    <n v="-52900"/>
    <n v="-278955.91099999996"/>
    <n v="1336935.2119999998"/>
    <n v="0.82736713691322128"/>
    <n v="2"/>
    <x v="0"/>
  </r>
  <r>
    <x v="1"/>
    <x v="8"/>
    <x v="0"/>
    <n v="1102795.575"/>
    <n v="-1546704.936"/>
    <n v="-71640"/>
    <n v="-79220"/>
    <n v="-86320"/>
    <n v="-1783884.936"/>
    <n v="-681089.36100000003"/>
    <n v="-0.61760255158804034"/>
    <n v="2"/>
    <x v="0"/>
  </r>
  <r>
    <x v="1"/>
    <x v="0"/>
    <x v="1"/>
    <n v="128405.144"/>
    <n v="-25442.899999999998"/>
    <n v="-71710"/>
    <n v="-37990"/>
    <n v="-81820"/>
    <n v="-216962.9"/>
    <n v="-88557.755999999994"/>
    <n v="-0.6896745195815519"/>
    <n v="2"/>
    <x v="0"/>
  </r>
  <r>
    <x v="1"/>
    <x v="1"/>
    <x v="2"/>
    <n v="1253389.186"/>
    <n v="-1164031.4209999999"/>
    <n v="-16390"/>
    <n v="-50020"/>
    <n v="-105160"/>
    <n v="-1335601.4209999999"/>
    <n v="-82212.23499999987"/>
    <n v="-6.559194535766473E-2"/>
    <n v="2"/>
    <x v="0"/>
  </r>
  <r>
    <x v="1"/>
    <x v="9"/>
    <x v="0"/>
    <n v="1818017.18"/>
    <n v="-1607615.2329999998"/>
    <n v="-14160"/>
    <n v="-61380"/>
    <n v="-105680"/>
    <n v="-1788835.2329999998"/>
    <n v="29181.94700000016"/>
    <n v="1.6051524331579838E-2"/>
    <n v="2"/>
    <x v="0"/>
  </r>
  <r>
    <x v="1"/>
    <x v="2"/>
    <x v="0"/>
    <n v="4958446.2409999995"/>
    <n v="-1973818.595"/>
    <n v="-80960"/>
    <n v="-35620"/>
    <n v="-71720"/>
    <n v="-2162118.5949999997"/>
    <n v="2796327.6459999997"/>
    <n v="0.56395239760349758"/>
    <n v="2"/>
    <x v="0"/>
  </r>
  <r>
    <x v="1"/>
    <x v="3"/>
    <x v="0"/>
    <n v="1300145.3429999999"/>
    <n v="-772057.10399999993"/>
    <n v="-97630"/>
    <n v="-106890"/>
    <n v="-64560"/>
    <n v="-1041137.1039999999"/>
    <n v="259008.23899999994"/>
    <n v="0.19921483424488179"/>
    <n v="2"/>
    <x v="0"/>
  </r>
  <r>
    <x v="1"/>
    <x v="4"/>
    <x v="0"/>
    <n v="2346726.9139999999"/>
    <n v="-1214893.3859999999"/>
    <n v="-88130"/>
    <n v="-55700"/>
    <n v="-44200"/>
    <n v="-1402923.3859999999"/>
    <n v="943803.52799999993"/>
    <n v="0.40217867804280866"/>
    <n v="2"/>
    <x v="0"/>
  </r>
  <r>
    <x v="1"/>
    <x v="5"/>
    <x v="0"/>
    <n v="101506.43299999999"/>
    <n v="-76579.852999999988"/>
    <n v="-32660"/>
    <n v="-63910"/>
    <n v="-40810"/>
    <n v="-213959.853"/>
    <n v="-112453.42000000001"/>
    <n v="-1.1078452535121595"/>
    <n v="2"/>
    <x v="0"/>
  </r>
  <r>
    <x v="1"/>
    <x v="6"/>
    <x v="0"/>
    <n v="998759.97899999993"/>
    <n v="-354693.48599999998"/>
    <n v="-14980"/>
    <n v="-85760"/>
    <n v="-102170"/>
    <n v="-557603.48600000003"/>
    <n v="441156.4929999999"/>
    <n v="0.4417042155030122"/>
    <n v="2"/>
    <x v="0"/>
  </r>
  <r>
    <x v="1"/>
    <x v="11"/>
    <x v="0"/>
    <n v="752772.18799999997"/>
    <n v="-430125.16399999999"/>
    <n v="-92450"/>
    <n v="-107200"/>
    <n v="-91410"/>
    <n v="-721185.16399999999"/>
    <n v="31587.023999999976"/>
    <n v="4.1960933870208258E-2"/>
    <n v="2"/>
    <x v="0"/>
  </r>
  <r>
    <x v="1"/>
    <x v="12"/>
    <x v="0"/>
    <n v="295341.45199999999"/>
    <n v="-183580.42499999999"/>
    <n v="-78560"/>
    <n v="-108160"/>
    <n v="-83530"/>
    <n v="-453830.42499999999"/>
    <n v="-158488.973"/>
    <n v="-0.53662962624020694"/>
    <n v="2"/>
    <x v="0"/>
  </r>
  <r>
    <x v="1"/>
    <x v="7"/>
    <x v="0"/>
    <n v="231706.04799999998"/>
    <n v="-71033.045999999988"/>
    <n v="-65980"/>
    <n v="-61080"/>
    <n v="-74150"/>
    <n v="-272243.04599999997"/>
    <n v="-40536.997999999992"/>
    <n v="-0.17495010747410442"/>
    <n v="2"/>
    <x v="0"/>
  </r>
  <r>
    <x v="1"/>
    <x v="16"/>
    <x v="0"/>
    <n v="20402204.192999996"/>
    <n v="-16438618.434"/>
    <n v="-49820"/>
    <n v="-108410"/>
    <n v="-102490"/>
    <n v="-16699338.434"/>
    <n v="3702865.7589999959"/>
    <n v="0.18149341727843557"/>
    <n v="2"/>
    <x v="0"/>
  </r>
  <r>
    <x v="1"/>
    <x v="14"/>
    <x v="0"/>
    <n v="29621390.910999995"/>
    <n v="-8866454.1839999985"/>
    <n v="-89520"/>
    <n v="-53150"/>
    <n v="-28420"/>
    <n v="-9037544.1839999985"/>
    <n v="20583846.726999998"/>
    <n v="0.69489804813170075"/>
    <n v="2"/>
    <x v="0"/>
  </r>
  <r>
    <x v="1"/>
    <x v="1"/>
    <x v="0"/>
    <n v="107676.94"/>
    <n v="-66295.130999999994"/>
    <n v="-41340"/>
    <n v="-69870"/>
    <n v="-62490"/>
    <n v="-239995.13099999999"/>
    <n v="-132318.19099999999"/>
    <n v="-1.2288442725062581"/>
    <n v="2"/>
    <x v="0"/>
  </r>
  <r>
    <x v="1"/>
    <x v="6"/>
    <x v="0"/>
    <n v="142553.24299999999"/>
    <n v="-105427.11900000001"/>
    <n v="-27330"/>
    <n v="-77320"/>
    <n v="-107880"/>
    <n v="-317957.11900000001"/>
    <n v="-175403.87600000002"/>
    <n v="-1.2304446556855955"/>
    <n v="2"/>
    <x v="0"/>
  </r>
  <r>
    <x v="1"/>
    <x v="11"/>
    <x v="0"/>
    <n v="437758.36999999994"/>
    <n v="-254648.807"/>
    <n v="-20670"/>
    <n v="-98360"/>
    <n v="-21940"/>
    <n v="-395618.80700000003"/>
    <n v="42139.562999999907"/>
    <n v="9.626215256603754E-2"/>
    <n v="2"/>
    <x v="0"/>
  </r>
  <r>
    <x v="1"/>
    <x v="16"/>
    <x v="0"/>
    <n v="35916.166999999994"/>
    <n v="-20596.373"/>
    <n v="-51520"/>
    <n v="-107820"/>
    <n v="-37170"/>
    <n v="-217106.37299999999"/>
    <n v="-181190.20600000001"/>
    <n v="-5.044809096694534"/>
    <n v="2"/>
    <x v="0"/>
  </r>
  <r>
    <x v="1"/>
    <x v="2"/>
    <x v="0"/>
    <n v="213857.95899999997"/>
    <n v="-224145.19399999999"/>
    <n v="-79680"/>
    <n v="-47490"/>
    <n v="-95370"/>
    <n v="-446685.19400000002"/>
    <n v="-232827.23500000004"/>
    <n v="-1.0887003508716739"/>
    <n v="2"/>
    <x v="0"/>
  </r>
  <r>
    <x v="1"/>
    <x v="3"/>
    <x v="0"/>
    <n v="204388.35199999998"/>
    <n v="-224145.19399999999"/>
    <n v="-42710"/>
    <n v="-107860"/>
    <n v="-67450"/>
    <n v="-442165.19400000002"/>
    <n v="-237776.84200000003"/>
    <n v="-1.1633580860811483"/>
    <n v="2"/>
    <x v="0"/>
  </r>
  <r>
    <x v="1"/>
    <x v="4"/>
    <x v="0"/>
    <n v="375703.04099999997"/>
    <n v="-673651.27199999988"/>
    <n v="-21340"/>
    <n v="-35440"/>
    <n v="-17590"/>
    <n v="-748021.27199999988"/>
    <n v="-372318.23099999991"/>
    <n v="-0.99099073036249374"/>
    <n v="2"/>
    <x v="0"/>
  </r>
  <r>
    <x v="1"/>
    <x v="8"/>
    <x v="0"/>
    <n v="490528.353"/>
    <n v="-1501506.629"/>
    <n v="-20740"/>
    <n v="-87410"/>
    <n v="-80080"/>
    <n v="-1689736.629"/>
    <n v="-1199208.2760000001"/>
    <n v="-2.4447277484895964"/>
    <n v="2"/>
    <x v="0"/>
  </r>
  <r>
    <x v="1"/>
    <x v="1"/>
    <x v="0"/>
    <n v="654255.93799999997"/>
    <n v="-549781.20399999991"/>
    <n v="-47230"/>
    <n v="-44380"/>
    <n v="-83170"/>
    <n v="-724561.20399999991"/>
    <n v="-70305.265999999945"/>
    <n v="-0.10745835370622184"/>
    <n v="2"/>
    <x v="0"/>
  </r>
  <r>
    <x v="1"/>
    <x v="2"/>
    <x v="0"/>
    <n v="6182667.7429999998"/>
    <n v="-3969419.3419999992"/>
    <n v="-85490"/>
    <n v="-107090"/>
    <n v="-58710"/>
    <n v="-4220709.3419999992"/>
    <n v="1961958.4010000005"/>
    <n v="0.31733201306528636"/>
    <n v="2"/>
    <x v="0"/>
  </r>
  <r>
    <x v="1"/>
    <x v="3"/>
    <x v="0"/>
    <n v="1555819.7549999999"/>
    <n v="-1555974.5389999999"/>
    <n v="-70460"/>
    <n v="-17580"/>
    <n v="-47880"/>
    <n v="-1691894.5389999999"/>
    <n v="-136074.78399999999"/>
    <n v="-8.7461792127713406E-2"/>
    <n v="2"/>
    <x v="0"/>
  </r>
  <r>
    <x v="1"/>
    <x v="4"/>
    <x v="0"/>
    <n v="591691.68799999997"/>
    <n v="-910508.80200000003"/>
    <n v="-27390"/>
    <n v="-47080"/>
    <n v="-104450"/>
    <n v="-1089428.8020000001"/>
    <n v="-497737.11400000018"/>
    <n v="-0.84121025205275524"/>
    <n v="2"/>
    <x v="0"/>
  </r>
  <r>
    <x v="1"/>
    <x v="5"/>
    <x v="0"/>
    <n v="434581.40599999996"/>
    <n v="-488774.74799999996"/>
    <n v="-98590"/>
    <n v="-52010"/>
    <n v="-57030"/>
    <n v="-696404.74799999991"/>
    <n v="-261823.34199999995"/>
    <n v="-0.60247249050503549"/>
    <n v="2"/>
    <x v="0"/>
  </r>
  <r>
    <x v="1"/>
    <x v="6"/>
    <x v="0"/>
    <n v="636622.29399999999"/>
    <n v="-996355.92"/>
    <n v="-54920"/>
    <n v="-67680"/>
    <n v="-30780"/>
    <n v="-1149735.92"/>
    <n v="-513113.62599999993"/>
    <n v="-0.80599380643116458"/>
    <n v="2"/>
    <x v="0"/>
  </r>
  <r>
    <x v="1"/>
    <x v="12"/>
    <x v="0"/>
    <n v="69600.509999999995"/>
    <n v="-50087.254000000001"/>
    <n v="-79270"/>
    <n v="-23670"/>
    <n v="-39960"/>
    <n v="-192987.25400000002"/>
    <n v="-123386.74400000002"/>
    <n v="-1.7727850557416898"/>
    <n v="2"/>
    <x v="0"/>
  </r>
  <r>
    <x v="1"/>
    <x v="16"/>
    <x v="1"/>
    <n v="43110183.696999997"/>
    <n v="-47622126.125"/>
    <n v="-26820"/>
    <n v="-104420"/>
    <n v="-20960"/>
    <n v="-47774326.125"/>
    <n v="-4664142.4280000031"/>
    <n v="-0.10819119818143055"/>
    <n v="2"/>
    <x v="0"/>
  </r>
  <r>
    <x v="1"/>
    <x v="14"/>
    <x v="2"/>
    <n v="6080024.4470000006"/>
    <n v="-2806294.0919999997"/>
    <n v="-93250"/>
    <n v="-77320"/>
    <n v="-98550"/>
    <n v="-3075414.0919999997"/>
    <n v="3004610.3550000009"/>
    <n v="0.49417734767210231"/>
    <n v="2"/>
    <x v="0"/>
  </r>
  <r>
    <x v="1"/>
    <x v="8"/>
    <x v="0"/>
    <n v="999550.15999999992"/>
    <n v="-138450.52899999998"/>
    <n v="-36020"/>
    <n v="-82240"/>
    <n v="-16890"/>
    <n v="-273600.52899999998"/>
    <n v="725949.63099999994"/>
    <n v="0.72627633914840251"/>
    <n v="2"/>
    <x v="0"/>
  </r>
  <r>
    <x v="1"/>
    <x v="0"/>
    <x v="0"/>
    <n v="1324.9739999999999"/>
    <n v="-1335.18"/>
    <n v="-12710"/>
    <n v="-21730"/>
    <n v="-40560"/>
    <n v="-76335.179999999993"/>
    <n v="-75010.205999999991"/>
    <n v="-56.61258711491697"/>
    <n v="2"/>
    <x v="0"/>
  </r>
  <r>
    <x v="1"/>
    <x v="2"/>
    <x v="0"/>
    <n v="11928926.52"/>
    <n v="-482745.26999999996"/>
    <n v="-40760"/>
    <n v="-42110"/>
    <n v="-40180"/>
    <n v="-605795.27"/>
    <n v="11323131.25"/>
    <n v="0.94921627952152066"/>
    <n v="2"/>
    <x v="0"/>
  </r>
  <r>
    <x v="1"/>
    <x v="3"/>
    <x v="0"/>
    <n v="679182.35699999996"/>
    <n v="-67037.641999999993"/>
    <n v="-69140"/>
    <n v="-27990"/>
    <n v="-14220"/>
    <n v="-178387.64199999999"/>
    <n v="500794.71499999997"/>
    <n v="0.73734941704323453"/>
    <n v="2"/>
    <x v="0"/>
  </r>
  <r>
    <x v="1"/>
    <x v="4"/>
    <x v="0"/>
    <n v="20381235.776999999"/>
    <n v="-818822.93499999994"/>
    <n v="-54050"/>
    <n v="-68050"/>
    <n v="-22690"/>
    <n v="-963612.93499999994"/>
    <n v="19417622.842"/>
    <n v="0.95272058350419431"/>
    <n v="2"/>
    <x v="0"/>
  </r>
  <r>
    <x v="1"/>
    <x v="5"/>
    <x v="1"/>
    <n v="590958.24899999995"/>
    <n v="-36766.820999999996"/>
    <n v="-34630"/>
    <n v="-86460"/>
    <n v="-54310"/>
    <n v="-212166.821"/>
    <n v="378791.42799999996"/>
    <n v="0.64097832400339327"/>
    <n v="2"/>
    <x v="0"/>
  </r>
  <r>
    <x v="1"/>
    <x v="6"/>
    <x v="2"/>
    <n v="2256135.4689999996"/>
    <n v="-117315.87699999998"/>
    <n v="-64540"/>
    <n v="-89820"/>
    <n v="-107530"/>
    <n v="-379205.87699999998"/>
    <n v="1876929.5919999997"/>
    <n v="0.83192238134172081"/>
    <n v="2"/>
    <x v="0"/>
  </r>
  <r>
    <x v="1"/>
    <x v="11"/>
    <x v="0"/>
    <n v="4119.4369999999999"/>
    <n v="-4646.4390000000003"/>
    <n v="-41520"/>
    <n v="-99260"/>
    <n v="-57480"/>
    <n v="-202906.43900000001"/>
    <n v="-198787.00200000001"/>
    <n v="-48.255866517681909"/>
    <n v="2"/>
    <x v="0"/>
  </r>
  <r>
    <x v="1"/>
    <x v="8"/>
    <x v="0"/>
    <n v="147567.098"/>
    <n v="-11374.572999999999"/>
    <n v="-59150"/>
    <n v="-16640"/>
    <n v="-48650"/>
    <n v="-135814.573"/>
    <n v="11752.524999999994"/>
    <n v="7.9641906355033112E-2"/>
    <n v="2"/>
    <x v="0"/>
  </r>
  <r>
    <x v="1"/>
    <x v="0"/>
    <x v="0"/>
    <n v="1088056.7109999999"/>
    <n v="-28261.778999999999"/>
    <n v="-59140"/>
    <n v="-26010"/>
    <n v="-55380"/>
    <n v="-168791.77900000001"/>
    <n v="919264.93199999991"/>
    <n v="0.84486858332515724"/>
    <n v="2"/>
    <x v="0"/>
  </r>
  <r>
    <x v="1"/>
    <x v="1"/>
    <x v="1"/>
    <n v="473287.74499999994"/>
    <n v="-17090.465"/>
    <n v="-58020"/>
    <n v="-93790"/>
    <n v="-60120"/>
    <n v="-229020.465"/>
    <n v="244267.27999999994"/>
    <n v="0.51610734184549822"/>
    <n v="2"/>
    <x v="0"/>
  </r>
  <r>
    <x v="1"/>
    <x v="3"/>
    <x v="2"/>
    <n v="2124125.6680000001"/>
    <n v="-51130.393999999993"/>
    <n v="-76900"/>
    <n v="-19600"/>
    <n v="-22100"/>
    <n v="-169730.394"/>
    <n v="1954395.274"/>
    <n v="0.92009399605824072"/>
    <n v="2"/>
    <x v="0"/>
  </r>
  <r>
    <x v="1"/>
    <x v="4"/>
    <x v="0"/>
    <n v="2017928.892"/>
    <n v="-53011.664999999994"/>
    <n v="-37990"/>
    <n v="-20410"/>
    <n v="-14990"/>
    <n v="-126401.66499999999"/>
    <n v="1891527.227"/>
    <n v="0.9373606941745497"/>
    <n v="2"/>
    <x v="0"/>
  </r>
  <r>
    <x v="1"/>
    <x v="5"/>
    <x v="0"/>
    <n v="1269935.156"/>
    <n v="-46764.500999999989"/>
    <n v="-77670"/>
    <n v="-43180"/>
    <n v="-71800"/>
    <n v="-239414.50099999999"/>
    <n v="1030520.655"/>
    <n v="0.81147501912294495"/>
    <n v="2"/>
    <x v="0"/>
  </r>
  <r>
    <x v="1"/>
    <x v="6"/>
    <x v="1"/>
    <n v="3635582.2579999999"/>
    <n v="-83772.037999999986"/>
    <n v="-80940"/>
    <n v="-43550"/>
    <n v="-81270"/>
    <n v="-289532.038"/>
    <n v="3346050.2199999997"/>
    <n v="0.92036157692130527"/>
    <n v="2"/>
    <x v="0"/>
  </r>
  <r>
    <x v="1"/>
    <x v="15"/>
    <x v="2"/>
    <n v="3214472.9189999998"/>
    <n v="-1247750.7139999999"/>
    <n v="-80710"/>
    <n v="-47890"/>
    <n v="-15560"/>
    <n v="-1391910.7139999999"/>
    <n v="1822562.2049999998"/>
    <n v="0.56698633055119541"/>
    <n v="2"/>
    <x v="0"/>
  </r>
  <r>
    <x v="1"/>
    <x v="11"/>
    <x v="0"/>
    <n v="1201842.5369999998"/>
    <n v="-38221.707999999999"/>
    <n v="-70860"/>
    <n v="-36450"/>
    <n v="-105870"/>
    <n v="-251401.70799999998"/>
    <n v="950440.82899999979"/>
    <n v="0.79081976194024495"/>
    <n v="2"/>
    <x v="0"/>
  </r>
  <r>
    <x v="1"/>
    <x v="12"/>
    <x v="0"/>
    <n v="1166915.8409999998"/>
    <n v="-24431.945999999996"/>
    <n v="-66370"/>
    <n v="-14430"/>
    <n v="-100420"/>
    <n v="-205651.946"/>
    <n v="961263.89499999979"/>
    <n v="0.82376454344491157"/>
    <n v="2"/>
    <x v="0"/>
  </r>
  <r>
    <x v="1"/>
    <x v="16"/>
    <x v="0"/>
    <n v="12855.15"/>
    <n v="-1098.223"/>
    <n v="-44620"/>
    <n v="-82030"/>
    <n v="-104000"/>
    <n v="-231748.223"/>
    <n v="-218893.073"/>
    <n v="-17.027656075580605"/>
    <n v="2"/>
    <x v="0"/>
  </r>
  <r>
    <x v="1"/>
    <x v="8"/>
    <x v="1"/>
    <n v="414196.20899999997"/>
    <n v="-77489.236999999994"/>
    <n v="-27700"/>
    <n v="-31830"/>
    <n v="-101940"/>
    <n v="-238959.23699999999"/>
    <n v="175236.97199999998"/>
    <n v="0.42307719914452424"/>
    <n v="2"/>
    <x v="0"/>
  </r>
  <r>
    <x v="1"/>
    <x v="10"/>
    <x v="2"/>
    <n v="214346.916"/>
    <n v="-18978.792000000001"/>
    <n v="-34740"/>
    <n v="-25970"/>
    <n v="-40980"/>
    <n v="-120668.792"/>
    <n v="93678.123999999996"/>
    <n v="0.43703975661585909"/>
    <n v="2"/>
    <x v="0"/>
  </r>
  <r>
    <x v="1"/>
    <x v="2"/>
    <x v="3"/>
    <n v="-76229.524000000005"/>
    <n v="5895.5679999999993"/>
    <n v="-65060"/>
    <n v="-100500"/>
    <n v="-81940"/>
    <n v="-241604.432"/>
    <n v="-317833.95600000001"/>
    <n v="4.1694338272399545"/>
    <n v="2"/>
    <x v="0"/>
  </r>
  <r>
    <x v="1"/>
    <x v="3"/>
    <x v="0"/>
    <n v="1040058.9219999999"/>
    <n v="-65922.975999999995"/>
    <n v="-45460"/>
    <n v="-48710"/>
    <n v="-88840"/>
    <n v="-248932.976"/>
    <n v="791125.94599999988"/>
    <n v="0.76065492950984936"/>
    <n v="2"/>
    <x v="0"/>
  </r>
  <r>
    <x v="1"/>
    <x v="4"/>
    <x v="1"/>
    <n v="2868045.3689999999"/>
    <n v="-133750.204"/>
    <n v="-40290"/>
    <n v="-33730"/>
    <n v="-63700"/>
    <n v="-271470.20400000003"/>
    <n v="2596575.165"/>
    <n v="0.90534661448028164"/>
    <n v="2"/>
    <x v="0"/>
  </r>
  <r>
    <x v="1"/>
    <x v="5"/>
    <x v="2"/>
    <n v="365002.75"/>
    <n v="-21848.253000000001"/>
    <n v="-22300"/>
    <n v="-55450"/>
    <n v="-97740"/>
    <n v="-197338.253"/>
    <n v="167664.497"/>
    <n v="0.45935132543521934"/>
    <n v="2"/>
    <x v="0"/>
  </r>
  <r>
    <x v="1"/>
    <x v="6"/>
    <x v="3"/>
    <n v="995223.62799999991"/>
    <n v="-76921.396999999997"/>
    <n v="-94710"/>
    <n v="-25720"/>
    <n v="-82570"/>
    <n v="-279921.397"/>
    <n v="715302.23099999991"/>
    <n v="0.71873517757759664"/>
    <n v="2"/>
    <x v="0"/>
  </r>
  <r>
    <x v="1"/>
    <x v="14"/>
    <x v="0"/>
    <n v="1914110.6109999998"/>
    <n v="-75532.947"/>
    <n v="-58450"/>
    <n v="-82100"/>
    <n v="-84430"/>
    <n v="-300512.94699999999"/>
    <n v="1613597.6639999999"/>
    <n v="0.84300126373417827"/>
    <n v="2"/>
    <x v="0"/>
  </r>
  <r>
    <x v="1"/>
    <x v="8"/>
    <x v="1"/>
    <n v="346038.34299999999"/>
    <n v="-122729.83799999999"/>
    <n v="-33430"/>
    <n v="-89400"/>
    <n v="-36380"/>
    <n v="-281939.83799999999"/>
    <n v="64098.505000000005"/>
    <n v="0.18523526741081409"/>
    <n v="2"/>
    <x v="0"/>
  </r>
  <r>
    <x v="1"/>
    <x v="0"/>
    <x v="2"/>
    <n v="135483.166"/>
    <n v="-7956.277"/>
    <n v="-74820"/>
    <n v="-81380"/>
    <n v="-75880"/>
    <n v="-240036.277"/>
    <n v="-104553.111"/>
    <n v="-0.77170554901263533"/>
    <n v="2"/>
    <x v="0"/>
  </r>
  <r>
    <x v="1"/>
    <x v="10"/>
    <x v="3"/>
    <n v="-62449.366000000002"/>
    <n v="4867.5129999999999"/>
    <n v="-77860"/>
    <n v="-25950"/>
    <n v="-87430"/>
    <n v="-186372.48699999999"/>
    <n v="-248821.853"/>
    <n v="3.9843775675801094"/>
    <n v="2"/>
    <x v="0"/>
  </r>
  <r>
    <x v="1"/>
    <x v="2"/>
    <x v="0"/>
    <n v="3579209.8859999999"/>
    <n v="-181453.48899999997"/>
    <n v="-53650"/>
    <n v="-45290"/>
    <n v="-52390"/>
    <n v="-332783.48899999994"/>
    <n v="3246426.3969999999"/>
    <n v="0.90702319796844677"/>
    <n v="2"/>
    <x v="0"/>
  </r>
  <r>
    <x v="1"/>
    <x v="3"/>
    <x v="1"/>
    <n v="2312024.8760000002"/>
    <n v="-130549.90199999999"/>
    <n v="-66960"/>
    <n v="-60680"/>
    <n v="-36090"/>
    <n v="-294279.902"/>
    <n v="2017744.9740000002"/>
    <n v="0.87271767485948104"/>
    <n v="2"/>
    <x v="0"/>
  </r>
  <r>
    <x v="1"/>
    <x v="4"/>
    <x v="2"/>
    <n v="-66622.240999999995"/>
    <n v="5632.5079999999998"/>
    <n v="-23710"/>
    <n v="-65690"/>
    <n v="-31740"/>
    <n v="-115507.492"/>
    <n v="-182129.73300000001"/>
    <n v="2.7337677368132969"/>
    <n v="2"/>
    <x v="0"/>
  </r>
  <r>
    <x v="1"/>
    <x v="5"/>
    <x v="3"/>
    <n v="212923.17899999997"/>
    <n v="-22039.996999999999"/>
    <n v="-104370"/>
    <n v="-28260"/>
    <n v="-101810"/>
    <n v="-256479.997"/>
    <n v="-43556.818000000028"/>
    <n v="-0.2045658824209084"/>
    <n v="2"/>
    <x v="0"/>
  </r>
  <r>
    <x v="1"/>
    <x v="6"/>
    <x v="0"/>
    <n v="2663819.5709999995"/>
    <n v="-192406.18599999999"/>
    <n v="-74710"/>
    <n v="-102300"/>
    <n v="-45210"/>
    <n v="-414626.18599999999"/>
    <n v="2249193.3849999998"/>
    <n v="0.84434899776475891"/>
    <n v="2"/>
    <x v="0"/>
  </r>
  <r>
    <x v="1"/>
    <x v="12"/>
    <x v="0"/>
    <n v="674530.90599999996"/>
    <n v="-39919.767999999996"/>
    <n v="-30130"/>
    <n v="-60000"/>
    <n v="-17370"/>
    <n v="-147419.76799999998"/>
    <n v="527111.13800000004"/>
    <n v="0.78144846042087812"/>
    <n v="2"/>
    <x v="0"/>
  </r>
  <r>
    <x v="1"/>
    <x v="7"/>
    <x v="1"/>
    <n v="515913.489"/>
    <n v="-18656.182999999997"/>
    <n v="-13910"/>
    <n v="-67660"/>
    <n v="-58120"/>
    <n v="-158346.18299999999"/>
    <n v="357567.30599999998"/>
    <n v="0.69307609439147655"/>
    <n v="2"/>
    <x v="0"/>
  </r>
  <r>
    <x v="1"/>
    <x v="14"/>
    <x v="2"/>
    <n v="3191324.64"/>
    <n v="-114985.92699999998"/>
    <n v="-56040"/>
    <n v="-67650"/>
    <n v="-69050"/>
    <n v="-307725.92699999997"/>
    <n v="2883598.713"/>
    <n v="0.90357423273615933"/>
    <n v="2"/>
    <x v="0"/>
  </r>
  <r>
    <x v="1"/>
    <x v="10"/>
    <x v="0"/>
    <n v="235655.05599999998"/>
    <n v="-56994.202999999994"/>
    <n v="-94980"/>
    <n v="-79940"/>
    <n v="-15780"/>
    <n v="-247694.20299999998"/>
    <n v="-12039.146999999997"/>
    <n v="-5.1088006361297837E-2"/>
    <n v="2"/>
    <x v="0"/>
  </r>
  <r>
    <x v="1"/>
    <x v="1"/>
    <x v="1"/>
    <n v="127069.719"/>
    <n v="-15875.418999999998"/>
    <n v="-29290"/>
    <n v="-24320"/>
    <n v="-98220"/>
    <n v="-167705.41899999999"/>
    <n v="-40635.699999999997"/>
    <n v="-0.31979058677228994"/>
    <n v="2"/>
    <x v="0"/>
  </r>
  <r>
    <x v="1"/>
    <x v="11"/>
    <x v="2"/>
    <n v="344530.85099999997"/>
    <n v="-96315.274999999994"/>
    <n v="-92470"/>
    <n v="-35390"/>
    <n v="-55130"/>
    <n v="-279305.27500000002"/>
    <n v="65225.575999999943"/>
    <n v="0.18931708382771198"/>
    <n v="2"/>
    <x v="0"/>
  </r>
  <r>
    <x v="1"/>
    <x v="10"/>
    <x v="0"/>
    <n v="1134144.9979999999"/>
    <n v="-137034.31699999998"/>
    <n v="-26100"/>
    <n v="-33000"/>
    <n v="-23860"/>
    <n v="-219994.31699999998"/>
    <n v="914150.68099999987"/>
    <n v="0.80602628642021301"/>
    <n v="2"/>
    <x v="0"/>
  </r>
  <r>
    <x v="1"/>
    <x v="9"/>
    <x v="1"/>
    <n v="2325535.2189999996"/>
    <n v="-392661.46499999997"/>
    <n v="-72310"/>
    <n v="-43600"/>
    <n v="-15070"/>
    <n v="-523641.46499999997"/>
    <n v="1801893.7539999997"/>
    <n v="0.77482969910678445"/>
    <n v="2"/>
    <x v="0"/>
  </r>
  <r>
    <x v="1"/>
    <x v="2"/>
    <x v="2"/>
    <n v="1575934.773"/>
    <n v="-127443.35799999999"/>
    <n v="-34610"/>
    <n v="-37050"/>
    <n v="-18280"/>
    <n v="-217383.35800000001"/>
    <n v="1358551.415"/>
    <n v="0.86206068821859794"/>
    <n v="2"/>
    <x v="0"/>
  </r>
  <r>
    <x v="1"/>
    <x v="4"/>
    <x v="0"/>
    <n v="2228318.8479999998"/>
    <n v="-178011.35799999998"/>
    <n v="-56580"/>
    <n v="-23290"/>
    <n v="-43820"/>
    <n v="-301701.35800000001"/>
    <n v="1926617.4899999998"/>
    <n v="0.86460584028592302"/>
    <n v="2"/>
    <x v="0"/>
  </r>
  <r>
    <x v="1"/>
    <x v="11"/>
    <x v="0"/>
    <n v="89458.830999999991"/>
    <n v="-8226.9879999999994"/>
    <n v="-104550"/>
    <n v="-23590"/>
    <n v="-24200"/>
    <n v="-160566.98800000001"/>
    <n v="-71108.157000000021"/>
    <n v="-0.79487017888709088"/>
    <n v="2"/>
    <x v="0"/>
  </r>
  <r>
    <x v="1"/>
    <x v="12"/>
    <x v="0"/>
    <n v="510812.63099999994"/>
    <n v="-39477.773999999998"/>
    <n v="-78270"/>
    <n v="-49790"/>
    <n v="-76000"/>
    <n v="-243537.774"/>
    <n v="267274.85699999996"/>
    <n v="0.52323462808029109"/>
    <n v="2"/>
    <x v="0"/>
  </r>
  <r>
    <x v="1"/>
    <x v="7"/>
    <x v="0"/>
    <n v="4860352.4689999996"/>
    <n v="-254488.57699999996"/>
    <n v="-71320"/>
    <n v="-69420"/>
    <n v="-52710"/>
    <n v="-447938.57699999993"/>
    <n v="4412413.892"/>
    <n v="0.90783825250184758"/>
    <n v="2"/>
    <x v="0"/>
  </r>
  <r>
    <x v="1"/>
    <x v="16"/>
    <x v="0"/>
    <n v="142836.62399999998"/>
    <n v="-10379.942999999999"/>
    <n v="-50370"/>
    <n v="-68440"/>
    <n v="-85020"/>
    <n v="-214209.943"/>
    <n v="-71373.319000000018"/>
    <n v="-0.49968500375645974"/>
    <n v="2"/>
    <x v="0"/>
  </r>
  <r>
    <x v="1"/>
    <x v="10"/>
    <x v="0"/>
    <n v="66331.957999999999"/>
    <n v="-48992.285999999993"/>
    <n v="-61890"/>
    <n v="-104640"/>
    <n v="-22780"/>
    <n v="-238302.28599999999"/>
    <n v="-171970.32799999998"/>
    <n v="-2.5925712610503671"/>
    <n v="2"/>
    <x v="0"/>
  </r>
  <r>
    <x v="1"/>
    <x v="8"/>
    <x v="0"/>
    <n v="297317.82499999995"/>
    <n v="-23456.384000000002"/>
    <n v="-105800"/>
    <n v="-21000"/>
    <n v="-98780"/>
    <n v="-249036.38399999999"/>
    <n v="48281.440999999963"/>
    <n v="0.16238999797607145"/>
    <n v="2"/>
    <x v="0"/>
  </r>
  <r>
    <x v="1"/>
    <x v="10"/>
    <x v="0"/>
    <n v="-31204.627999999997"/>
    <n v="2554.902"/>
    <n v="-54500"/>
    <n v="-28340"/>
    <n v="-58190"/>
    <n v="-138475.098"/>
    <n v="-169679.726"/>
    <n v="5.4376461722280434"/>
    <n v="2"/>
    <x v="0"/>
  </r>
  <r>
    <x v="1"/>
    <x v="1"/>
    <x v="0"/>
    <n v="866725.41899999988"/>
    <n v="-39333.720999999998"/>
    <n v="-91990"/>
    <n v="-99260"/>
    <n v="-68990"/>
    <n v="-299573.72100000002"/>
    <n v="567151.69799999986"/>
    <n v="0.65436144546719466"/>
    <n v="2"/>
    <x v="0"/>
  </r>
  <r>
    <x v="1"/>
    <x v="2"/>
    <x v="0"/>
    <n v="4107728.59"/>
    <n v="-134211.98699999999"/>
    <n v="-93080"/>
    <n v="-87350"/>
    <n v="-81810"/>
    <n v="-396451.98699999996"/>
    <n v="3711276.6030000001"/>
    <n v="0.90348632381283989"/>
    <n v="2"/>
    <x v="0"/>
  </r>
  <r>
    <x v="1"/>
    <x v="3"/>
    <x v="0"/>
    <n v="2051185.206"/>
    <n v="-97475.623000000007"/>
    <n v="-28050"/>
    <n v="-36690"/>
    <n v="-89770"/>
    <n v="-251985.62300000002"/>
    <n v="1799199.5830000001"/>
    <n v="0.87715120884115816"/>
    <n v="2"/>
    <x v="0"/>
  </r>
  <r>
    <x v="1"/>
    <x v="4"/>
    <x v="0"/>
    <n v="1208754.827"/>
    <n v="-59946.256999999991"/>
    <n v="-88500"/>
    <n v="-96430"/>
    <n v="-42720"/>
    <n v="-287596.25699999998"/>
    <n v="921158.57000000007"/>
    <n v="0.76207229905026885"/>
    <n v="2"/>
    <x v="0"/>
  </r>
  <r>
    <x v="1"/>
    <x v="6"/>
    <x v="0"/>
    <n v="1926703.6249999998"/>
    <n v="-96346.795999999988"/>
    <n v="-57750"/>
    <n v="-97120"/>
    <n v="-38290"/>
    <n v="-289506.79599999997"/>
    <n v="1637196.8289999999"/>
    <n v="0.8497398394628547"/>
    <n v="2"/>
    <x v="0"/>
  </r>
  <r>
    <x v="1"/>
    <x v="14"/>
    <x v="0"/>
    <n v="19714844.232999999"/>
    <n v="-338641.68800000002"/>
    <n v="-20520"/>
    <n v="-37450"/>
    <n v="-90080"/>
    <n v="-486691.68800000002"/>
    <n v="19228152.544999998"/>
    <n v="0.97531343985029595"/>
    <n v="2"/>
    <x v="0"/>
  </r>
  <r>
    <x v="1"/>
    <x v="2"/>
    <x v="0"/>
    <n v="6490.6309999999994"/>
    <n v="-3906.2589999999996"/>
    <n v="-45320"/>
    <n v="-57780"/>
    <n v="-14740"/>
    <n v="-121746.25900000001"/>
    <n v="-115255.62800000001"/>
    <n v="-17.757230075165268"/>
    <n v="2"/>
    <x v="0"/>
  </r>
  <r>
    <x v="1"/>
    <x v="2"/>
    <x v="0"/>
    <n v="90079.520999999993"/>
    <n v="-78130.864000000001"/>
    <n v="-92210"/>
    <n v="-49550"/>
    <n v="-19860"/>
    <n v="-239750.864"/>
    <n v="-149671.34299999999"/>
    <n v="-1.6615468348238664"/>
    <n v="2"/>
    <x v="0"/>
  </r>
  <r>
    <x v="1"/>
    <x v="14"/>
    <x v="0"/>
    <n v="40566088.072999999"/>
    <n v="-60299.50499999999"/>
    <n v="-76930"/>
    <n v="-35860"/>
    <n v="-36540"/>
    <n v="-209629.505"/>
    <n v="40356458.567999996"/>
    <n v="0.9948323953588335"/>
    <n v="2"/>
    <x v="0"/>
  </r>
  <r>
    <x v="1"/>
    <x v="8"/>
    <x v="0"/>
    <n v="1136322.7119999998"/>
    <n v="-470719.19999999995"/>
    <n v="-54980"/>
    <n v="-85290"/>
    <n v="-74230"/>
    <n v="-685219.2"/>
    <n v="451103.51199999987"/>
    <n v="0.39698538736942884"/>
    <n v="2"/>
    <x v="0"/>
  </r>
  <r>
    <x v="1"/>
    <x v="0"/>
    <x v="0"/>
    <n v="181395.23499999999"/>
    <n v="-64576.259999999995"/>
    <n v="-34360"/>
    <n v="-49530"/>
    <n v="-14700"/>
    <n v="-163166.26"/>
    <n v="18228.974999999977"/>
    <n v="0.10049313037357337"/>
    <n v="2"/>
    <x v="0"/>
  </r>
  <r>
    <x v="1"/>
    <x v="1"/>
    <x v="0"/>
    <n v="1931746.7609999999"/>
    <n v="-585123.17499999993"/>
    <n v="-38440"/>
    <n v="-13260"/>
    <n v="-92740"/>
    <n v="-729563.17499999993"/>
    <n v="1202183.5860000001"/>
    <n v="0.62232980547495287"/>
    <n v="2"/>
    <x v="0"/>
  </r>
  <r>
    <x v="1"/>
    <x v="2"/>
    <x v="0"/>
    <n v="987649.52299999981"/>
    <n v="-562559.68299999996"/>
    <n v="-31650"/>
    <n v="-69250"/>
    <n v="-74440"/>
    <n v="-737899.68299999996"/>
    <n v="249749.83999999985"/>
    <n v="0.25287294144726669"/>
    <n v="2"/>
    <x v="0"/>
  </r>
  <r>
    <x v="1"/>
    <x v="5"/>
    <x v="0"/>
    <n v="54920.145000000004"/>
    <n v="-17627.735999999997"/>
    <n v="-93890"/>
    <n v="-35290"/>
    <n v="-86730"/>
    <n v="-233537.736"/>
    <n v="-178617.59100000001"/>
    <n v="-3.2523146288124329"/>
    <n v="2"/>
    <x v="0"/>
  </r>
  <r>
    <x v="1"/>
    <x v="6"/>
    <x v="0"/>
    <n v="484777.36999999994"/>
    <n v="-176512.36399999997"/>
    <n v="-19590"/>
    <n v="-106390"/>
    <n v="-17140"/>
    <n v="-319632.36399999994"/>
    <n v="165145.00599999999"/>
    <n v="0.34066154119364117"/>
    <n v="2"/>
    <x v="0"/>
  </r>
  <r>
    <x v="1"/>
    <x v="7"/>
    <x v="0"/>
    <n v="230291.45999999996"/>
    <n v="-40602.540999999997"/>
    <n v="-64030"/>
    <n v="-51320"/>
    <n v="-17250"/>
    <n v="-173202.541"/>
    <n v="57088.918999999965"/>
    <n v="0.24789854995057123"/>
    <n v="2"/>
    <x v="0"/>
  </r>
  <r>
    <x v="1"/>
    <x v="0"/>
    <x v="0"/>
    <n v="92189.600999999995"/>
    <n v="-61973.806999999993"/>
    <n v="-65140"/>
    <n v="-81860"/>
    <n v="-88550"/>
    <n v="-297523.80699999997"/>
    <n v="-205334.20599999998"/>
    <n v="-2.2273033376074594"/>
    <n v="2"/>
    <x v="0"/>
  </r>
  <r>
    <x v="1"/>
    <x v="1"/>
    <x v="0"/>
    <n v="533946.15399999998"/>
    <n v="-58170.874999999993"/>
    <n v="-14250"/>
    <n v="-75260"/>
    <n v="-66370"/>
    <n v="-214050.875"/>
    <n v="319895.27899999998"/>
    <n v="0.59911524149680451"/>
    <n v="2"/>
    <x v="0"/>
  </r>
  <r>
    <x v="1"/>
    <x v="9"/>
    <x v="1"/>
    <n v="1508325.8049999999"/>
    <n v="-353570.06999999995"/>
    <n v="-36630"/>
    <n v="-21830"/>
    <n v="-21980"/>
    <n v="-434010.06999999995"/>
    <n v="1074315.7349999999"/>
    <n v="0.71225708095606033"/>
    <n v="2"/>
    <x v="0"/>
  </r>
  <r>
    <x v="1"/>
    <x v="4"/>
    <x v="2"/>
    <n v="20877.927"/>
    <n v="-54482.707999999999"/>
    <n v="-85930"/>
    <n v="-56720"/>
    <n v="-20640"/>
    <n v="-217772.70799999998"/>
    <n v="-196894.78099999999"/>
    <n v="-9.4307629775695645"/>
    <n v="2"/>
    <x v="0"/>
  </r>
  <r>
    <x v="1"/>
    <x v="5"/>
    <x v="0"/>
    <n v="69810.43299999999"/>
    <n v="-42732.536"/>
    <n v="-83830"/>
    <n v="-56310"/>
    <n v="-33590"/>
    <n v="-216462.53599999999"/>
    <n v="-146652.103"/>
    <n v="-2.1007189999809919"/>
    <n v="2"/>
    <x v="0"/>
  </r>
  <r>
    <x v="1"/>
    <x v="6"/>
    <x v="0"/>
    <n v="863312.70200000005"/>
    <n v="-144999.995"/>
    <n v="-93480"/>
    <n v="-18820"/>
    <n v="-84500"/>
    <n v="-341799.995"/>
    <n v="521512.70700000005"/>
    <n v="0.60408320854289943"/>
    <n v="2"/>
    <x v="0"/>
  </r>
  <r>
    <x v="1"/>
    <x v="12"/>
    <x v="0"/>
    <n v="53832.981999999996"/>
    <n v="-18525.331999999999"/>
    <n v="-102580"/>
    <n v="-26140"/>
    <n v="-84070"/>
    <n v="-231315.33199999999"/>
    <n v="-177482.35"/>
    <n v="-3.2969072751719386"/>
    <n v="2"/>
    <x v="0"/>
  </r>
  <r>
    <x v="1"/>
    <x v="7"/>
    <x v="0"/>
    <n v="79298.092999999993"/>
    <n v="-25894.826999999997"/>
    <n v="-92070"/>
    <n v="-24230"/>
    <n v="-82850"/>
    <n v="-225044.82699999999"/>
    <n v="-145746.734"/>
    <n v="-1.8379601385874438"/>
    <n v="2"/>
    <x v="0"/>
  </r>
  <r>
    <x v="1"/>
    <x v="16"/>
    <x v="0"/>
    <n v="47073.649000000005"/>
    <n v="-6873.1319999999996"/>
    <n v="-51950"/>
    <n v="-102420"/>
    <n v="-42410"/>
    <n v="-203653.13200000001"/>
    <n v="-156579.48300000001"/>
    <n v="-3.3262661027191665"/>
    <n v="2"/>
    <x v="0"/>
  </r>
  <r>
    <x v="1"/>
    <x v="13"/>
    <x v="1"/>
    <n v="126878.416"/>
    <n v="-92137.528000000006"/>
    <n v="-23210"/>
    <n v="-102830"/>
    <n v="-37620"/>
    <n v="-255797.52799999999"/>
    <n v="-128919.11199999999"/>
    <n v="-1.0160838704039306"/>
    <n v="2"/>
    <x v="0"/>
  </r>
  <r>
    <x v="1"/>
    <x v="14"/>
    <x v="2"/>
    <n v="3957258.2629999998"/>
    <n v="-44231.445999999996"/>
    <n v="-98290"/>
    <n v="-39680"/>
    <n v="-20320"/>
    <n v="-202521.446"/>
    <n v="3754736.8169999998"/>
    <n v="0.94882278776354911"/>
    <n v="2"/>
    <x v="0"/>
  </r>
  <r>
    <x v="1"/>
    <x v="9"/>
    <x v="0"/>
    <n v="501177.74699999992"/>
    <n v="-169801.76499999998"/>
    <n v="-66840"/>
    <n v="-60520"/>
    <n v="-90750"/>
    <n v="-387911.76500000001"/>
    <n v="113265.9819999999"/>
    <n v="0.22599962324344763"/>
    <n v="2"/>
    <x v="0"/>
  </r>
  <r>
    <x v="1"/>
    <x v="2"/>
    <x v="0"/>
    <n v="124809.67099999999"/>
    <n v="-22154.264999999999"/>
    <n v="-97120"/>
    <n v="-79360"/>
    <n v="-20240"/>
    <n v="-218874.26500000001"/>
    <n v="-94064.594000000026"/>
    <n v="-0.75366430538864282"/>
    <n v="2"/>
    <x v="0"/>
  </r>
  <r>
    <x v="1"/>
    <x v="3"/>
    <x v="0"/>
    <n v="81642.847999999998"/>
    <n v="-13296.198999999999"/>
    <n v="-93830"/>
    <n v="-23040"/>
    <n v="-106480"/>
    <n v="-236646.19899999999"/>
    <n v="-155003.351"/>
    <n v="-1.8985539431451486"/>
    <n v="2"/>
    <x v="0"/>
  </r>
  <r>
    <x v="1"/>
    <x v="5"/>
    <x v="1"/>
    <n v="20769.594999999998"/>
    <n v="-4404.7429999999995"/>
    <n v="-92910"/>
    <n v="-71330"/>
    <n v="-104440"/>
    <n v="-273084.74300000002"/>
    <n v="-252315.14800000002"/>
    <n v="-12.148294080842696"/>
    <n v="2"/>
    <x v="0"/>
  </r>
  <r>
    <x v="1"/>
    <x v="6"/>
    <x v="2"/>
    <n v="159881.603"/>
    <n v="-11782.204"/>
    <n v="-51330"/>
    <n v="-94320"/>
    <n v="-40020"/>
    <n v="-197452.204"/>
    <n v="-37570.600999999995"/>
    <n v="-0.23499014455090242"/>
    <n v="2"/>
    <x v="0"/>
  </r>
  <r>
    <x v="1"/>
    <x v="15"/>
    <x v="0"/>
    <n v="481039.55899999995"/>
    <n v="-235828.75399999996"/>
    <n v="-29220"/>
    <n v="-44500"/>
    <n v="-71290"/>
    <n v="-380838.75399999996"/>
    <n v="100200.80499999999"/>
    <n v="0.20830055059983124"/>
    <n v="2"/>
    <x v="0"/>
  </r>
  <r>
    <x v="1"/>
    <x v="13"/>
    <x v="0"/>
    <n v="89695.521999999997"/>
    <n v="-73986.48599999999"/>
    <n v="-89900"/>
    <n v="-83860"/>
    <n v="-31210"/>
    <n v="-278956.48599999998"/>
    <n v="-189260.96399999998"/>
    <n v="-2.1100380462694668"/>
    <n v="2"/>
    <x v="0"/>
  </r>
  <r>
    <x v="1"/>
    <x v="0"/>
    <x v="1"/>
    <n v="63266.216999999997"/>
    <n v="-21245.756000000001"/>
    <n v="-97120"/>
    <n v="-93740"/>
    <n v="-32560"/>
    <n v="-244665.75599999999"/>
    <n v="-181399.53899999999"/>
    <n v="-2.8672417539996107"/>
    <n v="2"/>
    <x v="0"/>
  </r>
  <r>
    <x v="1"/>
    <x v="1"/>
    <x v="2"/>
    <n v="76422.779999999984"/>
    <n v="-7964.5509999999995"/>
    <n v="-27650"/>
    <n v="-104080"/>
    <n v="-66190"/>
    <n v="-205884.55100000001"/>
    <n v="-129461.77100000002"/>
    <n v="-1.694020696446793"/>
    <n v="2"/>
    <x v="0"/>
  </r>
  <r>
    <x v="1"/>
    <x v="9"/>
    <x v="0"/>
    <n v="1418494.6159999999"/>
    <n v="-570264.26799999992"/>
    <n v="-102770"/>
    <n v="-32800"/>
    <n v="-39040"/>
    <n v="-744874.26799999992"/>
    <n v="673620.348"/>
    <n v="0.47488396529803961"/>
    <n v="2"/>
    <x v="0"/>
  </r>
  <r>
    <x v="1"/>
    <x v="3"/>
    <x v="0"/>
    <n v="120553.09"/>
    <n v="-97379.680999999982"/>
    <n v="-86900"/>
    <n v="-90840"/>
    <n v="-43480"/>
    <n v="-318599.68099999998"/>
    <n v="-198046.59099999999"/>
    <n v="-1.642816380733169"/>
    <n v="2"/>
    <x v="0"/>
  </r>
  <r>
    <x v="1"/>
    <x v="4"/>
    <x v="0"/>
    <n v="37586.800999999999"/>
    <n v="-27247.149999999998"/>
    <n v="-56470"/>
    <n v="-86030"/>
    <n v="-88900"/>
    <n v="-258647.15"/>
    <n v="-221060.34899999999"/>
    <n v="-5.881329166586962"/>
    <n v="2"/>
    <x v="0"/>
  </r>
  <r>
    <x v="1"/>
    <x v="5"/>
    <x v="1"/>
    <n v="45248.818999999996"/>
    <n v="-31507.524999999998"/>
    <n v="-66430"/>
    <n v="-103360"/>
    <n v="-47210"/>
    <n v="-248507.52499999999"/>
    <n v="-203258.70600000001"/>
    <n v="-4.4920223442737814"/>
    <n v="2"/>
    <x v="0"/>
  </r>
  <r>
    <x v="1"/>
    <x v="6"/>
    <x v="2"/>
    <n v="653292.42999999993"/>
    <n v="-94641.911000000007"/>
    <n v="-37420"/>
    <n v="-66220"/>
    <n v="-60960"/>
    <n v="-259241.91100000002"/>
    <n v="394050.51899999991"/>
    <n v="0.60317631263536908"/>
    <n v="2"/>
    <x v="0"/>
  </r>
  <r>
    <x v="1"/>
    <x v="11"/>
    <x v="3"/>
    <n v="8566.3059999999987"/>
    <n v="-2985.4929999999995"/>
    <n v="-69040"/>
    <n v="-55600"/>
    <n v="-64370"/>
    <n v="-191995.49299999999"/>
    <n v="-183429.18699999998"/>
    <n v="-21.412868860860211"/>
    <n v="2"/>
    <x v="0"/>
  </r>
  <r>
    <x v="1"/>
    <x v="7"/>
    <x v="0"/>
    <n v="178007.655"/>
    <n v="-24163.307000000001"/>
    <n v="-13560"/>
    <n v="-39280"/>
    <n v="-54280"/>
    <n v="-131283.307"/>
    <n v="46724.347999999998"/>
    <n v="0.26248504874692047"/>
    <n v="2"/>
    <x v="0"/>
  </r>
  <r>
    <x v="1"/>
    <x v="0"/>
    <x v="1"/>
    <n v="187955.68399999998"/>
    <n v="-54621.510999999991"/>
    <n v="-107560"/>
    <n v="-90370"/>
    <n v="-24640"/>
    <n v="-277191.511"/>
    <n v="-89235.827000000019"/>
    <n v="-0.47477056879003471"/>
    <n v="2"/>
    <x v="0"/>
  </r>
  <r>
    <x v="1"/>
    <x v="2"/>
    <x v="2"/>
    <n v="190821.54699999999"/>
    <n v="-37902.976999999999"/>
    <n v="-71670"/>
    <n v="-45560"/>
    <n v="-82160"/>
    <n v="-237292.97700000001"/>
    <n v="-46471.430000000022"/>
    <n v="-0.24353345170186691"/>
    <n v="2"/>
    <x v="0"/>
  </r>
  <r>
    <x v="1"/>
    <x v="3"/>
    <x v="3"/>
    <n v="3925.74"/>
    <n v="-744.44999999999993"/>
    <n v="-73120"/>
    <n v="-14760"/>
    <n v="-62460"/>
    <n v="-151084.45000000001"/>
    <n v="-147158.71000000002"/>
    <n v="-37.485597619811813"/>
    <n v="2"/>
    <x v="0"/>
  </r>
  <r>
    <x v="1"/>
    <x v="4"/>
    <x v="0"/>
    <n v="44281.845999999998"/>
    <n v="-18048.547999999999"/>
    <n v="-74540"/>
    <n v="-80580"/>
    <n v="-85770"/>
    <n v="-258938.54800000001"/>
    <n v="-214656.70200000002"/>
    <n v="-4.8475102415558746"/>
    <n v="2"/>
    <x v="0"/>
  </r>
  <r>
    <x v="1"/>
    <x v="6"/>
    <x v="1"/>
    <n v="243149.739"/>
    <n v="-34140.029000000002"/>
    <n v="-97590"/>
    <n v="-50270"/>
    <n v="-30690"/>
    <n v="-212690.02900000001"/>
    <n v="30459.709999999992"/>
    <n v="0.12527140734459102"/>
    <n v="2"/>
    <x v="0"/>
  </r>
  <r>
    <x v="1"/>
    <x v="7"/>
    <x v="2"/>
    <n v="59975.852999999988"/>
    <n v="-10600.128000000001"/>
    <n v="-106920"/>
    <n v="-103500"/>
    <n v="-92260"/>
    <n v="-313280.12800000003"/>
    <n v="-253304.27500000002"/>
    <n v="-4.2234376391445414"/>
    <n v="2"/>
    <x v="0"/>
  </r>
  <r>
    <x v="1"/>
    <x v="16"/>
    <x v="3"/>
    <n v="4157.2859999999991"/>
    <n v="-1245.9159999999999"/>
    <n v="-73370"/>
    <n v="-44780"/>
    <n v="-104780"/>
    <n v="-224175.916"/>
    <n v="-220018.63"/>
    <n v="-52.923621324104246"/>
    <n v="2"/>
    <x v="0"/>
  </r>
  <r>
    <x v="1"/>
    <x v="13"/>
    <x v="0"/>
    <n v="45396.266999999993"/>
    <n v="-29876.776999999998"/>
    <n v="-60350"/>
    <n v="-62850"/>
    <n v="-46640"/>
    <n v="-199716.777"/>
    <n v="-154320.51"/>
    <n v="-3.3994096915501895"/>
    <n v="2"/>
    <x v="0"/>
  </r>
  <r>
    <x v="1"/>
    <x v="14"/>
    <x v="1"/>
    <n v="449631.02799999999"/>
    <n v="-101805.795"/>
    <n v="-70270"/>
    <n v="-28940"/>
    <n v="-37360"/>
    <n v="-238375.79499999998"/>
    <n v="211255.23300000001"/>
    <n v="0.4698413139762232"/>
    <n v="2"/>
    <x v="0"/>
  </r>
  <r>
    <x v="1"/>
    <x v="9"/>
    <x v="2"/>
    <n v="783675.32599999988"/>
    <n v="-57310.420999999995"/>
    <n v="-100270"/>
    <n v="-105860"/>
    <n v="-78770"/>
    <n v="-342210.42099999997"/>
    <n v="441464.90499999991"/>
    <n v="0.56332627856653994"/>
    <n v="2"/>
    <x v="0"/>
  </r>
  <r>
    <x v="1"/>
    <x v="2"/>
    <x v="3"/>
    <n v="113895.621"/>
    <n v="-13369.279"/>
    <n v="-70070"/>
    <n v="-86130"/>
    <n v="-78990"/>
    <n v="-248559.27900000001"/>
    <n v="-134663.658"/>
    <n v="-1.1823427171093785"/>
    <n v="2"/>
    <x v="0"/>
  </r>
  <r>
    <x v="1"/>
    <x v="4"/>
    <x v="0"/>
    <n v="158316.424"/>
    <n v="-25133.142999999996"/>
    <n v="-23700"/>
    <n v="-41140"/>
    <n v="-17250"/>
    <n v="-107223.143"/>
    <n v="51093.281000000003"/>
    <n v="0.32272887240050346"/>
    <n v="2"/>
    <x v="0"/>
  </r>
  <r>
    <x v="1"/>
    <x v="6"/>
    <x v="0"/>
    <n v="173901.91699999999"/>
    <n v="-18066.110999999997"/>
    <n v="-82130"/>
    <n v="-70350"/>
    <n v="-92570"/>
    <n v="-263116.11099999998"/>
    <n v="-89214.193999999989"/>
    <n v="-0.51301443675287373"/>
    <n v="2"/>
    <x v="0"/>
  </r>
  <r>
    <x v="1"/>
    <x v="15"/>
    <x v="1"/>
    <n v="3278747.787"/>
    <n v="-1836336.5930000001"/>
    <n v="-19340"/>
    <n v="-102270"/>
    <n v="-22960"/>
    <n v="-1980906.5930000001"/>
    <n v="1297841.1939999999"/>
    <n v="0.39583440944919496"/>
    <n v="2"/>
    <x v="0"/>
  </r>
  <r>
    <x v="1"/>
    <x v="7"/>
    <x v="2"/>
    <n v="244973.24600000001"/>
    <n v="-47781.411999999997"/>
    <n v="-57750"/>
    <n v="-73280"/>
    <n v="-101470"/>
    <n v="-280281.41200000001"/>
    <n v="-35308.165999999997"/>
    <n v="-0.1441307023380014"/>
    <n v="2"/>
    <x v="0"/>
  </r>
  <r>
    <x v="1"/>
    <x v="11"/>
    <x v="0"/>
    <n v="550066.81799999997"/>
    <n v="-128309.00599999998"/>
    <n v="-29910"/>
    <n v="-84610"/>
    <n v="-32130"/>
    <n v="-274959.00599999999"/>
    <n v="275107.81199999998"/>
    <n v="0.50013526174923717"/>
    <n v="2"/>
    <x v="0"/>
  </r>
  <r>
    <x v="1"/>
    <x v="8"/>
    <x v="1"/>
    <n v="310459.27499999997"/>
    <n v="-91545.194999999992"/>
    <n v="-41640"/>
    <n v="-27450"/>
    <n v="-34390"/>
    <n v="-195025.19500000001"/>
    <n v="115434.07999999996"/>
    <n v="0.37181714091163798"/>
    <n v="2"/>
    <x v="0"/>
  </r>
  <r>
    <x v="1"/>
    <x v="1"/>
    <x v="2"/>
    <n v="74328.93299999999"/>
    <n v="-19808.522999999997"/>
    <n v="-92630"/>
    <n v="-53800"/>
    <n v="-15740"/>
    <n v="-181978.52299999999"/>
    <n v="-107649.59"/>
    <n v="-1.4482864969957259"/>
    <n v="2"/>
    <x v="0"/>
  </r>
  <r>
    <x v="1"/>
    <x v="7"/>
    <x v="0"/>
    <n v="9142.5669999999991"/>
    <n v="-691.41800000000001"/>
    <n v="-67690"/>
    <n v="-60120"/>
    <n v="-108260"/>
    <n v="-236761.41800000001"/>
    <n v="-227618.851"/>
    <n v="-24.89660190622612"/>
    <n v="2"/>
    <x v="0"/>
  </r>
  <r>
    <x v="1"/>
    <x v="16"/>
    <x v="1"/>
    <n v="10236.59"/>
    <n v="-821.11399999999992"/>
    <n v="-71210"/>
    <n v="-87910"/>
    <n v="-60150"/>
    <n v="-220091.114"/>
    <n v="-209854.524"/>
    <n v="-20.500432663611612"/>
    <n v="2"/>
    <x v="0"/>
  </r>
  <r>
    <x v="1"/>
    <x v="13"/>
    <x v="2"/>
    <n v="61094.543999999994"/>
    <n v="-45214.966999999997"/>
    <n v="-72780"/>
    <n v="-39140"/>
    <n v="-16260"/>
    <n v="-173394.967"/>
    <n v="-112300.42300000001"/>
    <n v="-1.8381416023008539"/>
    <n v="2"/>
    <x v="0"/>
  </r>
  <r>
    <x v="1"/>
    <x v="5"/>
    <x v="0"/>
    <n v="102719.148"/>
    <n v="-10771.235999999999"/>
    <n v="-86990"/>
    <n v="-71470"/>
    <n v="-76740"/>
    <n v="-245971.236"/>
    <n v="-143252.08799999999"/>
    <n v="-1.3945996514690717"/>
    <n v="2"/>
    <x v="0"/>
  </r>
  <r>
    <x v="1"/>
    <x v="15"/>
    <x v="0"/>
    <n v="588896.6719999999"/>
    <n v="-113385.90199999999"/>
    <n v="-31050"/>
    <n v="-19520"/>
    <n v="-56770"/>
    <n v="-220725.902"/>
    <n v="368170.7699999999"/>
    <n v="0.62518738431586851"/>
    <n v="2"/>
    <x v="0"/>
  </r>
  <r>
    <x v="1"/>
    <x v="13"/>
    <x v="0"/>
    <n v="103604.78799999999"/>
    <n v="-44795.442999999999"/>
    <n v="-39370"/>
    <n v="-54870"/>
    <n v="-14750"/>
    <n v="-153785.443"/>
    <n v="-50180.655000000013"/>
    <n v="-0.4843468720769934"/>
    <n v="2"/>
    <x v="0"/>
  </r>
  <r>
    <x v="1"/>
    <x v="8"/>
    <x v="0"/>
    <n v="64744.47"/>
    <n v="-18312.545999999998"/>
    <n v="-62490"/>
    <n v="-67940"/>
    <n v="-82470"/>
    <n v="-231212.546"/>
    <n v="-166468.076"/>
    <n v="-2.5711551272255377"/>
    <n v="2"/>
    <x v="0"/>
  </r>
  <r>
    <x v="1"/>
    <x v="0"/>
    <x v="0"/>
    <n v="15829.268"/>
    <n v="-4050.9349999999999"/>
    <n v="-86260"/>
    <n v="-18450"/>
    <n v="-74010"/>
    <n v="-182770.935"/>
    <n v="-166941.66699999999"/>
    <n v="-10.546392101011872"/>
    <n v="2"/>
    <x v="0"/>
  </r>
  <r>
    <x v="1"/>
    <x v="1"/>
    <x v="0"/>
    <n v="548694.59400000004"/>
    <n v="-59500.580999999998"/>
    <n v="-95450"/>
    <n v="-43590"/>
    <n v="-80670"/>
    <n v="-279210.58100000001"/>
    <n v="269484.01300000004"/>
    <n v="0.49113662854859474"/>
    <n v="2"/>
    <x v="0"/>
  </r>
  <r>
    <x v="1"/>
    <x v="3"/>
    <x v="0"/>
    <n v="23441.340999999997"/>
    <n v="-12358.786999999998"/>
    <n v="-100620"/>
    <n v="-23620"/>
    <n v="-15800"/>
    <n v="-152398.78700000001"/>
    <n v="-128957.44600000001"/>
    <n v="-5.5012827977716814"/>
    <n v="2"/>
    <x v="0"/>
  </r>
  <r>
    <x v="1"/>
    <x v="5"/>
    <x v="0"/>
    <n v="15860.263999999999"/>
    <n v="-12013.239"/>
    <n v="-44950"/>
    <n v="-16880"/>
    <n v="-55900"/>
    <n v="-129743.239"/>
    <n v="-113882.97500000001"/>
    <n v="-7.1803959253137277"/>
    <n v="2"/>
    <x v="0"/>
  </r>
  <r>
    <x v="1"/>
    <x v="11"/>
    <x v="0"/>
    <n v="11140.030999999999"/>
    <n v="-8872.7869999999984"/>
    <n v="-58230"/>
    <n v="-14890"/>
    <n v="-22930"/>
    <n v="-104922.787"/>
    <n v="-93782.755999999994"/>
    <n v="-8.4185363577534034"/>
    <n v="2"/>
    <x v="0"/>
  </r>
  <r>
    <x v="1"/>
    <x v="13"/>
    <x v="0"/>
    <n v="40725.432999999997"/>
    <n v="-29243.186000000002"/>
    <n v="-35620"/>
    <n v="-51930"/>
    <n v="-47270"/>
    <n v="-164063.18599999999"/>
    <n v="-123337.753"/>
    <n v="-3.0285191320126663"/>
    <n v="2"/>
    <x v="0"/>
  </r>
  <r>
    <x v="1"/>
    <x v="8"/>
    <x v="0"/>
    <n v="31922.218999999997"/>
    <n v="-5865.0479999999989"/>
    <n v="-94440"/>
    <n v="-24500"/>
    <n v="-43660"/>
    <n v="-168465.04800000001"/>
    <n v="-136542.82900000003"/>
    <n v="-4.2773601985501086"/>
    <n v="2"/>
    <x v="0"/>
  </r>
  <r>
    <x v="1"/>
    <x v="0"/>
    <x v="0"/>
    <n v="187471.87899999996"/>
    <n v="-41382.803"/>
    <n v="-28340"/>
    <n v="-50510"/>
    <n v="-32130"/>
    <n v="-152362.80300000001"/>
    <n v="35109.075999999943"/>
    <n v="0.18727649281202302"/>
    <n v="2"/>
    <x v="0"/>
  </r>
  <r>
    <x v="1"/>
    <x v="1"/>
    <x v="0"/>
    <n v="376305.41200000001"/>
    <n v="-46602.954999999994"/>
    <n v="-42390"/>
    <n v="-81860"/>
    <n v="-46850"/>
    <n v="-217702.95499999999"/>
    <n v="158602.45700000002"/>
    <n v="0.42147269728876507"/>
    <n v="2"/>
    <x v="0"/>
  </r>
  <r>
    <x v="1"/>
    <x v="2"/>
    <x v="0"/>
    <n v="117502.62300000001"/>
    <n v="-74972.078999999998"/>
    <n v="-96840"/>
    <n v="-29520"/>
    <n v="-30480"/>
    <n v="-231812.079"/>
    <n v="-114309.45599999999"/>
    <n v="-0.97282471728311959"/>
    <n v="2"/>
    <x v="0"/>
  </r>
  <r>
    <x v="1"/>
    <x v="3"/>
    <x v="0"/>
    <n v="209837.43900000001"/>
    <n v="-80510.031000000003"/>
    <n v="-61900"/>
    <n v="-98590"/>
    <n v="-49470"/>
    <n v="-290470.03100000002"/>
    <n v="-80632.592000000004"/>
    <n v="-0.38426218116396282"/>
    <n v="2"/>
    <x v="0"/>
  </r>
  <r>
    <x v="1"/>
    <x v="4"/>
    <x v="0"/>
    <n v="411879.54499999998"/>
    <n v="-79360.427999999985"/>
    <n v="-62960"/>
    <n v="-27570"/>
    <n v="-15130"/>
    <n v="-185020.42799999999"/>
    <n v="226859.117"/>
    <n v="0.55078995729200397"/>
    <n v="2"/>
    <x v="0"/>
  </r>
  <r>
    <x v="1"/>
    <x v="15"/>
    <x v="0"/>
    <n v="1475182.94"/>
    <n v="-192685.696"/>
    <n v="-60590"/>
    <n v="-78090"/>
    <n v="-13970"/>
    <n v="-345335.696"/>
    <n v="1129847.2439999999"/>
    <n v="0.76590313876596217"/>
    <n v="2"/>
    <x v="0"/>
  </r>
  <r>
    <x v="1"/>
    <x v="13"/>
    <x v="0"/>
    <n v="52040.421999999999"/>
    <n v="-61174.784999999996"/>
    <n v="-47020"/>
    <n v="-82510"/>
    <n v="-29690"/>
    <n v="-220394.785"/>
    <n v="-168354.36300000001"/>
    <n v="-3.2350691352964049"/>
    <n v="2"/>
    <x v="0"/>
  </r>
  <r>
    <x v="1"/>
    <x v="9"/>
    <x v="0"/>
    <n v="308990.14999999997"/>
    <n v="-61372.331999999995"/>
    <n v="-87940"/>
    <n v="-53640"/>
    <n v="-80020"/>
    <n v="-282972.33199999999"/>
    <n v="26017.81799999997"/>
    <n v="8.4202742385153614E-2"/>
    <n v="2"/>
    <x v="0"/>
  </r>
  <r>
    <x v="1"/>
    <x v="3"/>
    <x v="0"/>
    <n v="491426.712"/>
    <n v="-89251.875999999989"/>
    <n v="-99180"/>
    <n v="-35260"/>
    <n v="-72280"/>
    <n v="-295971.87599999999"/>
    <n v="195454.83600000001"/>
    <n v="0.39772936885042587"/>
    <n v="2"/>
    <x v="0"/>
  </r>
  <r>
    <x v="1"/>
    <x v="4"/>
    <x v="0"/>
    <n v="568482.63500000001"/>
    <n v="-89479.900999999983"/>
    <n v="-106350"/>
    <n v="-27230"/>
    <n v="-51650"/>
    <n v="-274709.90099999995"/>
    <n v="293772.73400000005"/>
    <n v="0.51676641626881015"/>
    <n v="2"/>
    <x v="0"/>
  </r>
  <r>
    <x v="1"/>
    <x v="6"/>
    <x v="0"/>
    <n v="988275.79200000002"/>
    <n v="-158387.628"/>
    <n v="-43830"/>
    <n v="-64150"/>
    <n v="-56000"/>
    <n v="-322367.62800000003"/>
    <n v="665908.16399999999"/>
    <n v="0.67380802948980867"/>
    <n v="2"/>
    <x v="0"/>
  </r>
  <r>
    <x v="1"/>
    <x v="15"/>
    <x v="0"/>
    <n v="4397726.3049999997"/>
    <n v="-618925.54499999993"/>
    <n v="-45090"/>
    <n v="-63000"/>
    <n v="-86290"/>
    <n v="-813305.54499999993"/>
    <n v="3584420.76"/>
    <n v="0.81506226431706053"/>
    <n v="2"/>
    <x v="0"/>
  </r>
  <r>
    <x v="1"/>
    <x v="16"/>
    <x v="0"/>
    <n v="19554.947999999997"/>
    <n v="-1963.8359999999998"/>
    <n v="-19310"/>
    <n v="-67460"/>
    <n v="-39550"/>
    <n v="-128283.836"/>
    <n v="-108728.88800000001"/>
    <n v="-5.560172699001809"/>
    <n v="2"/>
    <x v="0"/>
  </r>
  <r>
    <x v="1"/>
    <x v="8"/>
    <x v="0"/>
    <n v="177076.05299999999"/>
    <n v="-12536.698999999999"/>
    <n v="-48530"/>
    <n v="-78900"/>
    <n v="-86900"/>
    <n v="-226866.69899999999"/>
    <n v="-49790.646000000008"/>
    <n v="-0.28118226692120823"/>
    <n v="2"/>
    <x v="0"/>
  </r>
  <r>
    <x v="1"/>
    <x v="0"/>
    <x v="0"/>
    <n v="301196.42"/>
    <n v="-19385.988999999998"/>
    <n v="-62840"/>
    <n v="-80680"/>
    <n v="-37230"/>
    <n v="-200135.989"/>
    <n v="101060.43099999998"/>
    <n v="0.33552998737501588"/>
    <n v="2"/>
    <x v="0"/>
  </r>
  <r>
    <x v="1"/>
    <x v="1"/>
    <x v="1"/>
    <n v="2449691.6569999997"/>
    <n v="-70899.324999999997"/>
    <n v="-18560"/>
    <n v="-86180"/>
    <n v="-72070"/>
    <n v="-247709.32500000001"/>
    <n v="2201982.3319999995"/>
    <n v="0.89888142685542882"/>
    <n v="2"/>
    <x v="0"/>
  </r>
  <r>
    <x v="1"/>
    <x v="3"/>
    <x v="2"/>
    <n v="110736.43699999999"/>
    <n v="-13329.658999999998"/>
    <n v="-108210"/>
    <n v="-81070"/>
    <n v="-66390"/>
    <n v="-268999.65899999999"/>
    <n v="-158263.22200000001"/>
    <n v="-1.4291883167597312"/>
    <n v="2"/>
    <x v="0"/>
  </r>
  <r>
    <x v="1"/>
    <x v="4"/>
    <x v="0"/>
    <n v="1081389.5189999999"/>
    <n v="-100497.04000000001"/>
    <n v="-66520"/>
    <n v="-73970"/>
    <n v="-68870"/>
    <n v="-309857.04000000004"/>
    <n v="771532.47899999982"/>
    <n v="0.71346398817834289"/>
    <n v="2"/>
    <x v="0"/>
  </r>
  <r>
    <x v="1"/>
    <x v="6"/>
    <x v="0"/>
    <n v="284587.46399999998"/>
    <n v="-22157.883999999998"/>
    <n v="-74280"/>
    <n v="-80250"/>
    <n v="-38280"/>
    <n v="-214967.88399999999"/>
    <n v="69619.579999999987"/>
    <n v="0.24463333353292047"/>
    <n v="2"/>
    <x v="0"/>
  </r>
  <r>
    <x v="1"/>
    <x v="12"/>
    <x v="0"/>
    <n v="281813.42"/>
    <n v="-22425.234999999997"/>
    <n v="-49210"/>
    <n v="-67540"/>
    <n v="-68150"/>
    <n v="-207325.23499999999"/>
    <n v="74488.184999999998"/>
    <n v="0.26431738062722493"/>
    <n v="2"/>
    <x v="0"/>
  </r>
  <r>
    <x v="1"/>
    <x v="8"/>
    <x v="0"/>
    <n v="17240.670999999998"/>
    <n v="-3493.2239999999997"/>
    <n v="-102240"/>
    <n v="-12330"/>
    <n v="-18930"/>
    <n v="-136993.22399999999"/>
    <n v="-119752.55299999999"/>
    <n v="-6.9459334268370414"/>
    <n v="2"/>
    <x v="0"/>
  </r>
  <r>
    <x v="1"/>
    <x v="0"/>
    <x v="0"/>
    <n v="140975.954"/>
    <n v="-27990.297999999999"/>
    <n v="-33170"/>
    <n v="-93650"/>
    <n v="-13190"/>
    <n v="-168000.29800000001"/>
    <n v="-27024.344000000012"/>
    <n v="-0.19169470560915666"/>
    <n v="2"/>
    <x v="0"/>
  </r>
  <r>
    <x v="1"/>
    <x v="10"/>
    <x v="1"/>
    <n v="3338.1950000000002"/>
    <n v="-2179.7719999999999"/>
    <n v="-74210"/>
    <n v="-22530"/>
    <n v="-62350"/>
    <n v="-161269.772"/>
    <n v="-157931.57699999999"/>
    <n v="-47.310470778369741"/>
    <n v="2"/>
    <x v="0"/>
  </r>
  <r>
    <x v="1"/>
    <x v="1"/>
    <x v="2"/>
    <n v="403359.98499999999"/>
    <n v="-49892.205999999998"/>
    <n v="-25950"/>
    <n v="-72830"/>
    <n v="-41970"/>
    <n v="-190642.20600000001"/>
    <n v="212717.77899999998"/>
    <n v="0.52736460459755319"/>
    <n v="2"/>
    <x v="0"/>
  </r>
  <r>
    <x v="1"/>
    <x v="3"/>
    <x v="0"/>
    <n v="192490.72499999998"/>
    <n v="-43298.548999999999"/>
    <n v="-107400"/>
    <n v="-93070"/>
    <n v="-42740"/>
    <n v="-286508.549"/>
    <n v="-94017.824000000022"/>
    <n v="-0.48842781385960304"/>
    <n v="2"/>
    <x v="0"/>
  </r>
  <r>
    <x v="1"/>
    <x v="4"/>
    <x v="0"/>
    <n v="95208.057000000001"/>
    <n v="-17674.901999999998"/>
    <n v="-84380"/>
    <n v="-46320"/>
    <n v="-106500"/>
    <n v="-254874.902"/>
    <n v="-159666.845"/>
    <n v="-1.6770308105331884"/>
    <n v="2"/>
    <x v="0"/>
  </r>
  <r>
    <x v="1"/>
    <x v="6"/>
    <x v="0"/>
    <n v="176463.86799999999"/>
    <n v="-34991.985000000001"/>
    <n v="-84780"/>
    <n v="-107110"/>
    <n v="-27990"/>
    <n v="-254871.98499999999"/>
    <n v="-78408.116999999998"/>
    <n v="-0.44432958366298536"/>
    <n v="2"/>
    <x v="0"/>
  </r>
  <r>
    <x v="1"/>
    <x v="12"/>
    <x v="1"/>
    <n v="171012.27499999999"/>
    <n v="-31136.272999999997"/>
    <n v="-58420"/>
    <n v="-37410"/>
    <n v="-42340"/>
    <n v="-169306.27299999999"/>
    <n v="1706.0020000000077"/>
    <n v="9.9759037764979609E-3"/>
    <n v="2"/>
    <x v="0"/>
  </r>
  <r>
    <x v="1"/>
    <x v="8"/>
    <x v="2"/>
    <n v="-42371.455000000002"/>
    <n v="3312.1480000000001"/>
    <n v="-48990"/>
    <n v="-105480"/>
    <n v="-103700"/>
    <n v="-254857.85200000001"/>
    <n v="-297229.30700000003"/>
    <n v="7.0148477790059376"/>
    <n v="2"/>
    <x v="0"/>
  </r>
  <r>
    <x v="1"/>
    <x v="0"/>
    <x v="0"/>
    <n v="242453.95299999998"/>
    <n v="-37574.201000000001"/>
    <n v="-17450"/>
    <n v="-86150"/>
    <n v="-102880"/>
    <n v="-244054.201"/>
    <n v="-1600.2480000000214"/>
    <n v="-6.6002141033354141E-3"/>
    <n v="2"/>
    <x v="0"/>
  </r>
  <r>
    <x v="1"/>
    <x v="10"/>
    <x v="0"/>
    <n v="146560.288"/>
    <n v="-49277.872000000003"/>
    <n v="-27540"/>
    <n v="-44830"/>
    <n v="-27230"/>
    <n v="-148877.872"/>
    <n v="-2317.5840000000026"/>
    <n v="-1.5813178533055302E-2"/>
    <n v="2"/>
    <x v="0"/>
  </r>
  <r>
    <x v="1"/>
    <x v="2"/>
    <x v="1"/>
    <n v="240361.12100000001"/>
    <n v="-38928.490999999995"/>
    <n v="-79940"/>
    <n v="-16200"/>
    <n v="-82870"/>
    <n v="-217938.49099999998"/>
    <n v="22422.630000000034"/>
    <n v="9.3287258383189325E-2"/>
    <n v="2"/>
    <x v="0"/>
  </r>
  <r>
    <x v="1"/>
    <x v="3"/>
    <x v="2"/>
    <n v="96961.934999999983"/>
    <n v="-7545.9439999999995"/>
    <n v="-54800"/>
    <n v="-106000"/>
    <n v="-19070"/>
    <n v="-187415.94399999999"/>
    <n v="-90454.009000000005"/>
    <n v="-0.93288164061494872"/>
    <n v="2"/>
    <x v="0"/>
  </r>
  <r>
    <x v="1"/>
    <x v="4"/>
    <x v="0"/>
    <n v="212992.61899999998"/>
    <n v="-19411.846999999998"/>
    <n v="-16310"/>
    <n v="-53190"/>
    <n v="-74840"/>
    <n v="-163751.84700000001"/>
    <n v="49240.771999999968"/>
    <n v="0.23118534450247769"/>
    <n v="2"/>
    <x v="0"/>
  </r>
  <r>
    <x v="1"/>
    <x v="12"/>
    <x v="0"/>
    <n v="180411.41999999998"/>
    <n v="-16165.435999999998"/>
    <n v="-23860"/>
    <n v="-68310"/>
    <n v="-76320"/>
    <n v="-184655.43599999999"/>
    <n v="-4244.0160000000033"/>
    <n v="-2.3524098419046884E-2"/>
    <n v="2"/>
    <x v="0"/>
  </r>
  <r>
    <x v="1"/>
    <x v="13"/>
    <x v="0"/>
    <n v="77994.384999999995"/>
    <n v="-37822.812999999995"/>
    <n v="-53060"/>
    <n v="-25110"/>
    <n v="-30110"/>
    <n v="-146102.81299999999"/>
    <n v="-68108.428"/>
    <n v="-0.87324783700775388"/>
    <n v="2"/>
    <x v="0"/>
  </r>
  <r>
    <x v="1"/>
    <x v="0"/>
    <x v="1"/>
    <n v="6124.9579999999996"/>
    <n v="-6375.6909999999989"/>
    <n v="-16790"/>
    <n v="-93450"/>
    <n v="-100380"/>
    <n v="-216995.69099999999"/>
    <n v="-210870.73299999998"/>
    <n v="-34.428110853984627"/>
    <n v="2"/>
    <x v="0"/>
  </r>
  <r>
    <x v="1"/>
    <x v="1"/>
    <x v="2"/>
    <n v="10553.48"/>
    <n v="-9328.8509999999987"/>
    <n v="-41720"/>
    <n v="-63250"/>
    <n v="-73710"/>
    <n v="-188008.851"/>
    <n v="-177455.37099999998"/>
    <n v="-16.814867797162641"/>
    <n v="2"/>
    <x v="0"/>
  </r>
  <r>
    <x v="1"/>
    <x v="9"/>
    <x v="3"/>
    <n v="101282.895"/>
    <n v="-16445.722999999998"/>
    <n v="-31160"/>
    <n v="-95860"/>
    <n v="-13300"/>
    <n v="-156765.723"/>
    <n v="-55482.827999999994"/>
    <n v="-0.54780057382838432"/>
    <n v="2"/>
    <x v="0"/>
  </r>
  <r>
    <x v="1"/>
    <x v="4"/>
    <x v="0"/>
    <n v="354305.76999999996"/>
    <n v="-112593.55099999999"/>
    <n v="-34780"/>
    <n v="-12870"/>
    <n v="-40870"/>
    <n v="-201113.55099999998"/>
    <n v="153192.21899999998"/>
    <n v="0.43237291619608681"/>
    <n v="2"/>
    <x v="0"/>
  </r>
  <r>
    <x v="1"/>
    <x v="5"/>
    <x v="1"/>
    <n v="15069.557999999997"/>
    <n v="-8605.3729999999996"/>
    <n v="-85350"/>
    <n v="-82920"/>
    <n v="-36880"/>
    <n v="-213755.37299999999"/>
    <n v="-198685.815"/>
    <n v="-13.184581458858982"/>
    <n v="2"/>
    <x v="0"/>
  </r>
  <r>
    <x v="1"/>
    <x v="15"/>
    <x v="2"/>
    <n v="158006.51999999999"/>
    <n v="-17897.355"/>
    <n v="-94910"/>
    <n v="-15520"/>
    <n v="-83420"/>
    <n v="-211747.35500000001"/>
    <n v="-53740.835000000021"/>
    <n v="-0.34011783184643279"/>
    <n v="2"/>
    <x v="0"/>
  </r>
  <r>
    <x v="1"/>
    <x v="11"/>
    <x v="3"/>
    <n v="50197.097999999998"/>
    <n v="-19313.244999999999"/>
    <n v="-67850"/>
    <n v="-28110"/>
    <n v="-16760"/>
    <n v="-132033.245"/>
    <n v="-81836.146999999997"/>
    <n v="-1.6302963768941383"/>
    <n v="2"/>
    <x v="0"/>
  </r>
  <r>
    <x v="1"/>
    <x v="12"/>
    <x v="0"/>
    <n v="244690.13099999999"/>
    <n v="-65577.09199999999"/>
    <n v="-76360"/>
    <n v="-104680"/>
    <n v="-22190"/>
    <n v="-268807.092"/>
    <n v="-24116.96100000001"/>
    <n v="-9.8561232941593427E-2"/>
    <n v="2"/>
    <x v="0"/>
  </r>
  <r>
    <x v="1"/>
    <x v="7"/>
    <x v="1"/>
    <n v="9483.2919999999995"/>
    <n v="-5089.2659999999996"/>
    <n v="-99410"/>
    <n v="-78260"/>
    <n v="-107860"/>
    <n v="-290619.266"/>
    <n v="-281135.97399999999"/>
    <n v="-29.645398876255207"/>
    <n v="2"/>
    <x v="0"/>
  </r>
  <r>
    <x v="1"/>
    <x v="2"/>
    <x v="2"/>
    <n v="-171169.02599999998"/>
    <n v="4922.1129999999994"/>
    <n v="-86060"/>
    <n v="-39840"/>
    <n v="-27900"/>
    <n v="-148877.88699999999"/>
    <n v="-320046.91299999994"/>
    <n v="1.8697711874577119"/>
    <n v="2"/>
    <x v="0"/>
  </r>
  <r>
    <x v="1"/>
    <x v="8"/>
    <x v="3"/>
    <n v="-3821.2299999999996"/>
    <n v="417.94900000000001"/>
    <n v="-17110"/>
    <n v="-108450"/>
    <n v="-27240"/>
    <n v="-152382.05100000001"/>
    <n v="-156203.28100000002"/>
    <n v="40.877749049389863"/>
    <n v="2"/>
    <x v="0"/>
  </r>
  <r>
    <x v="1"/>
    <x v="1"/>
    <x v="0"/>
    <n v="67221.027999999991"/>
    <n v="-15746.450999999999"/>
    <n v="-31100"/>
    <n v="-47500"/>
    <n v="-76690"/>
    <n v="-171036.451"/>
    <n v="-103815.42300000001"/>
    <n v="-1.5443891009819133"/>
    <n v="2"/>
    <x v="0"/>
  </r>
  <r>
    <x v="1"/>
    <x v="14"/>
    <x v="1"/>
    <n v="630946.81999999995"/>
    <n v="-9347.625"/>
    <n v="-70610"/>
    <n v="-57260"/>
    <n v="-83270"/>
    <n v="-220487.625"/>
    <n v="410459.19499999995"/>
    <n v="0.65054483514157335"/>
    <n v="2"/>
    <x v="0"/>
  </r>
  <r>
    <x v="1"/>
    <x v="8"/>
    <x v="2"/>
    <n v="106731.961"/>
    <n v="-9977.0369999999984"/>
    <n v="-21430"/>
    <n v="-46850"/>
    <n v="-24990"/>
    <n v="-103247.037"/>
    <n v="3484.9239999999991"/>
    <n v="3.2651175593035334E-2"/>
    <n v="2"/>
    <x v="0"/>
  </r>
  <r>
    <x v="1"/>
    <x v="2"/>
    <x v="3"/>
    <n v="82328.652000000002"/>
    <n v="-11030.424999999999"/>
    <n v="-105080"/>
    <n v="-32900"/>
    <n v="-99540"/>
    <n v="-248550.42499999999"/>
    <n v="-166221.77299999999"/>
    <n v="-2.0190027282360945"/>
    <n v="2"/>
    <x v="0"/>
  </r>
  <r>
    <x v="1"/>
    <x v="6"/>
    <x v="0"/>
    <n v="516426.98099999991"/>
    <n v="-51226.020999999993"/>
    <n v="-22470"/>
    <n v="-97110"/>
    <n v="-79520"/>
    <n v="-250326.02100000001"/>
    <n v="266100.9599999999"/>
    <n v="0.51527315533500362"/>
    <n v="2"/>
    <x v="0"/>
  </r>
  <r>
    <x v="1"/>
    <x v="14"/>
    <x v="0"/>
    <n v="510010.97699999996"/>
    <n v="-183912.21799999999"/>
    <n v="-63980"/>
    <n v="-78830"/>
    <n v="-20070"/>
    <n v="-346792.21799999999"/>
    <n v="163218.75899999996"/>
    <n v="0.32002989418010108"/>
    <n v="2"/>
    <x v="0"/>
  </r>
  <r>
    <x v="1"/>
    <x v="14"/>
    <x v="1"/>
    <n v="2176978.4890000001"/>
    <n v="-186341.35799999998"/>
    <n v="-93510"/>
    <n v="-54850"/>
    <n v="-28230"/>
    <n v="-362931.35800000001"/>
    <n v="1814047.1310000001"/>
    <n v="0.83328665862623508"/>
    <n v="2"/>
    <x v="0"/>
  </r>
  <r>
    <x v="1"/>
    <x v="2"/>
    <x v="2"/>
    <n v="427348.73299999995"/>
    <n v="-433114.34600000002"/>
    <n v="-61340"/>
    <n v="-12380"/>
    <n v="-40140"/>
    <n v="-546974.34600000002"/>
    <n v="-119625.61300000007"/>
    <n v="-0.27992504426121717"/>
    <n v="2"/>
    <x v="0"/>
  </r>
  <r>
    <x v="1"/>
    <x v="3"/>
    <x v="0"/>
    <n v="407801.85599999997"/>
    <n v="-433089.95799999993"/>
    <n v="-48720"/>
    <n v="-101800"/>
    <n v="-74380"/>
    <n v="-657989.95799999987"/>
    <n v="-250188.1019999999"/>
    <n v="-0.61350407880438851"/>
    <n v="2"/>
    <x v="0"/>
  </r>
  <r>
    <x v="1"/>
    <x v="4"/>
    <x v="1"/>
    <n v="499131.73099999991"/>
    <n v="-881404.73400000005"/>
    <n v="-28940"/>
    <n v="-85080"/>
    <n v="-59290"/>
    <n v="-1054714.7340000002"/>
    <n v="-555583.00300000026"/>
    <n v="-1.1130989446150847"/>
    <n v="2"/>
    <x v="0"/>
  </r>
  <r>
    <x v="1"/>
    <x v="4"/>
    <x v="2"/>
    <n v="315669.81599999999"/>
    <n v="-46273.177999999993"/>
    <n v="-80450"/>
    <n v="-24590"/>
    <n v="-70390"/>
    <n v="-221703.17799999999"/>
    <n v="93966.638000000006"/>
    <n v="0.29767381370412688"/>
    <n v="2"/>
    <x v="0"/>
  </r>
  <r>
    <x v="1"/>
    <x v="3"/>
    <x v="0"/>
    <n v="361148.473"/>
    <n v="-114151.85599999999"/>
    <n v="-106820"/>
    <n v="-52500"/>
    <n v="-77390"/>
    <n v="-350861.85599999997"/>
    <n v="10286.617000000027"/>
    <n v="2.8483069344169779E-2"/>
    <n v="2"/>
    <x v="0"/>
  </r>
  <r>
    <x v="1"/>
    <x v="2"/>
    <x v="1"/>
    <n v="300174.72799999994"/>
    <n v="-27762"/>
    <n v="-77820"/>
    <n v="-106170"/>
    <n v="-66260"/>
    <n v="-278012"/>
    <n v="22162.727999999945"/>
    <n v="7.3832757832964363E-2"/>
    <n v="2"/>
    <x v="0"/>
  </r>
  <r>
    <x v="1"/>
    <x v="3"/>
    <x v="2"/>
    <n v="216888.231"/>
    <n v="-119719.803"/>
    <n v="-78220"/>
    <n v="-14000"/>
    <n v="-32910"/>
    <n v="-244849.80300000001"/>
    <n v="-27961.572000000015"/>
    <n v="-0.12892157343475227"/>
    <n v="2"/>
    <x v="0"/>
  </r>
  <r>
    <x v="1"/>
    <x v="4"/>
    <x v="0"/>
    <n v="195864.89299999998"/>
    <n v="-66598.273000000001"/>
    <n v="-22600"/>
    <n v="-43430"/>
    <n v="-108470"/>
    <n v="-241098.27299999999"/>
    <n v="-45233.380000000005"/>
    <n v="-0.23094174411337723"/>
    <n v="2"/>
    <x v="0"/>
  </r>
  <r>
    <x v="1"/>
    <x v="4"/>
    <x v="0"/>
    <n v="246879.91999999995"/>
    <n v="-111685.238"/>
    <n v="-55010"/>
    <n v="-107860"/>
    <n v="-52450"/>
    <n v="-327005.23800000001"/>
    <n v="-80125.318000000058"/>
    <n v="-0.32455178209714292"/>
    <n v="2"/>
    <x v="0"/>
  </r>
  <r>
    <x v="1"/>
    <x v="2"/>
    <x v="0"/>
    <n v="458830.47699999996"/>
    <n v="-69907.872999999992"/>
    <n v="-30560"/>
    <n v="-77820"/>
    <n v="-57450"/>
    <n v="-235737.87299999999"/>
    <n v="223092.60399999996"/>
    <n v="0.48622010782426728"/>
    <n v="2"/>
    <x v="0"/>
  </r>
  <r>
    <x v="1"/>
    <x v="3"/>
    <x v="0"/>
    <n v="175953.19"/>
    <n v="-67579.028999999995"/>
    <n v="-34030"/>
    <n v="-32670"/>
    <n v="-41320"/>
    <n v="-175599.02899999998"/>
    <n v="354.16100000002189"/>
    <n v="2.012813748929598E-3"/>
    <n v="2"/>
    <x v="0"/>
  </r>
  <r>
    <x v="1"/>
    <x v="5"/>
    <x v="0"/>
    <n v="61534.606"/>
    <n v="-13784.546999999999"/>
    <n v="-26380"/>
    <n v="-12870"/>
    <n v="-102730"/>
    <n v="-155764.54699999999"/>
    <n v="-94229.940999999992"/>
    <n v="-1.5313324830583948"/>
    <n v="2"/>
    <x v="0"/>
  </r>
  <r>
    <x v="1"/>
    <x v="2"/>
    <x v="0"/>
    <n v="439904.44400000002"/>
    <n v="-45560.010999999999"/>
    <n v="-44830"/>
    <n v="-62210"/>
    <n v="-50420"/>
    <n v="-203020.011"/>
    <n v="236884.43300000002"/>
    <n v="0.53849065684819497"/>
    <n v="2"/>
    <x v="0"/>
  </r>
  <r>
    <x v="1"/>
    <x v="3"/>
    <x v="0"/>
    <n v="322391.94399999996"/>
    <n v="-97555.444000000003"/>
    <n v="-85730"/>
    <n v="-61560"/>
    <n v="-19750"/>
    <n v="-264595.44400000002"/>
    <n v="57796.499999999942"/>
    <n v="0.17927402056919867"/>
    <n v="2"/>
    <x v="0"/>
  </r>
  <r>
    <x v="1"/>
    <x v="3"/>
    <x v="0"/>
    <n v="262349.62599999999"/>
    <n v="-83395.199999999997"/>
    <n v="-95910"/>
    <n v="-61260"/>
    <n v="-47850"/>
    <n v="-288415.2"/>
    <n v="-26065.574000000022"/>
    <n v="-9.9354340226884955E-2"/>
    <n v="2"/>
    <x v="0"/>
  </r>
  <r>
    <x v="1"/>
    <x v="3"/>
    <x v="0"/>
    <n v="97475.321999999986"/>
    <n v="-52231.325999999994"/>
    <n v="-24350"/>
    <n v="-25270"/>
    <n v="-86970"/>
    <n v="-188821.326"/>
    <n v="-91346.004000000015"/>
    <n v="-0.93711928440718595"/>
    <n v="2"/>
    <x v="0"/>
  </r>
  <r>
    <x v="1"/>
    <x v="6"/>
    <x v="0"/>
    <n v="135390.72399999999"/>
    <n v="-92621.752999999997"/>
    <n v="-23850"/>
    <n v="-46350"/>
    <n v="-97870"/>
    <n v="-260691.753"/>
    <n v="-125301.02900000001"/>
    <n v="-0.9254772062523281"/>
    <n v="2"/>
    <x v="0"/>
  </r>
  <r>
    <x v="1"/>
    <x v="3"/>
    <x v="0"/>
    <n v="469848.05699999997"/>
    <n v="-260739.38099999999"/>
    <n v="-96270"/>
    <n v="-47790"/>
    <n v="-50880"/>
    <n v="-455679.38099999999"/>
    <n v="14168.675999999978"/>
    <n v="3.0155868027778133E-2"/>
    <n v="2"/>
    <x v="0"/>
  </r>
  <r>
    <x v="1"/>
    <x v="3"/>
    <x v="0"/>
    <n v="414949.37399999995"/>
    <n v="-108494.841"/>
    <n v="-36170"/>
    <n v="-49440"/>
    <n v="-60140"/>
    <n v="-254244.84100000001"/>
    <n v="160704.53299999994"/>
    <n v="0.38728708384555838"/>
    <n v="2"/>
    <x v="0"/>
  </r>
  <r>
    <x v="1"/>
    <x v="2"/>
    <x v="0"/>
    <n v="48705.075999999994"/>
    <n v="-166324.242"/>
    <n v="-39230"/>
    <n v="-85720"/>
    <n v="-70240"/>
    <n v="-361514.24199999997"/>
    <n v="-312809.16599999997"/>
    <n v="-6.4225167413761968"/>
    <n v="2"/>
    <x v="0"/>
  </r>
  <r>
    <x v="1"/>
    <x v="3"/>
    <x v="0"/>
    <n v="2871165.01"/>
    <n v="-3379775.0559999999"/>
    <n v="-58830"/>
    <n v="-82270"/>
    <n v="-63180"/>
    <n v="-3584055.0559999999"/>
    <n v="-712890.04600000009"/>
    <n v="-0.24829295547872399"/>
    <n v="2"/>
    <x v="0"/>
  </r>
  <r>
    <x v="1"/>
    <x v="5"/>
    <x v="0"/>
    <n v="733585.56599999999"/>
    <n v="-1247383.7949999999"/>
    <n v="-30110"/>
    <n v="-20750"/>
    <n v="-99840"/>
    <n v="-1398083.7949999999"/>
    <n v="-664498.22899999993"/>
    <n v="-0.90582238773220347"/>
    <n v="2"/>
    <x v="0"/>
  </r>
  <r>
    <x v="1"/>
    <x v="11"/>
    <x v="0"/>
    <n v="1711186.6659999997"/>
    <n v="-1756853.4409999999"/>
    <n v="-26390"/>
    <n v="-52870"/>
    <n v="-24260"/>
    <n v="-1860373.4409999999"/>
    <n v="-149186.77500000014"/>
    <n v="-8.7183226683698434E-2"/>
    <n v="2"/>
    <x v="0"/>
  </r>
  <r>
    <x v="2"/>
    <x v="8"/>
    <x v="0"/>
    <n v="164879.64499999999"/>
    <n v="-36435.055999999997"/>
    <n v="-18040"/>
    <n v="-99840"/>
    <n v="-76560"/>
    <n v="-230875.05599999998"/>
    <n v="-65995.410999999993"/>
    <n v="-0.40026415025335599"/>
    <n v="3"/>
    <x v="0"/>
  </r>
  <r>
    <x v="2"/>
    <x v="8"/>
    <x v="0"/>
    <n v="333168.73800000001"/>
    <n v="-69557.172999999995"/>
    <n v="-82650"/>
    <n v="-84970"/>
    <n v="-89950"/>
    <n v="-327127.17300000001"/>
    <n v="6041.5650000000023"/>
    <n v="1.8133649142075277E-2"/>
    <n v="3"/>
    <x v="0"/>
  </r>
  <r>
    <x v="2"/>
    <x v="8"/>
    <x v="0"/>
    <n v="11391.085999999999"/>
    <n v="-12135.802"/>
    <n v="-55280"/>
    <n v="-14860"/>
    <n v="-75560"/>
    <n v="-157835.802"/>
    <n v="-146444.71599999999"/>
    <n v="-12.856080271889791"/>
    <n v="3"/>
    <x v="0"/>
  </r>
  <r>
    <x v="2"/>
    <x v="8"/>
    <x v="0"/>
    <n v="14959.755999999999"/>
    <n v="-13280.182999999999"/>
    <n v="-12690"/>
    <n v="-77730"/>
    <n v="-81270"/>
    <n v="-184970.18299999999"/>
    <n v="-170010.427"/>
    <n v="-11.364518712738363"/>
    <n v="3"/>
    <x v="0"/>
  </r>
  <r>
    <x v="2"/>
    <x v="8"/>
    <x v="0"/>
    <n v="6075.1319999999996"/>
    <n v="-7313.8169999999991"/>
    <n v="-97550"/>
    <n v="-78470"/>
    <n v="-17210"/>
    <n v="-200543.81700000001"/>
    <n v="-194468.685"/>
    <n v="-32.010610633645491"/>
    <n v="3"/>
    <x v="0"/>
  </r>
  <r>
    <x v="2"/>
    <x v="8"/>
    <x v="0"/>
    <n v="231310.21199999997"/>
    <n v="-163476.78899999999"/>
    <n v="-83560"/>
    <n v="-107860"/>
    <n v="-21970"/>
    <n v="-376866.78899999999"/>
    <n v="-145556.57700000002"/>
    <n v="-0.62926999954502671"/>
    <n v="3"/>
    <x v="0"/>
  </r>
  <r>
    <x v="2"/>
    <x v="8"/>
    <x v="0"/>
    <n v="457195.01099999994"/>
    <n v="-563788.36499999987"/>
    <n v="-60150"/>
    <n v="-93760"/>
    <n v="-74610"/>
    <n v="-792308.36499999987"/>
    <n v="-335113.35399999993"/>
    <n v="-0.7329768390670387"/>
    <n v="3"/>
    <x v="0"/>
  </r>
  <r>
    <x v="2"/>
    <x v="8"/>
    <x v="0"/>
    <n v="792556.30999999994"/>
    <n v="-1311827.7619999999"/>
    <n v="-44750"/>
    <n v="-30500"/>
    <n v="-102160"/>
    <n v="-1489237.7619999999"/>
    <n v="-696681.45199999993"/>
    <n v="-0.87903085649523116"/>
    <n v="3"/>
    <x v="0"/>
  </r>
  <r>
    <x v="2"/>
    <x v="8"/>
    <x v="0"/>
    <n v="427942.85100000002"/>
    <n v="-349357.58899999998"/>
    <n v="-69960"/>
    <n v="-31480"/>
    <n v="-34280"/>
    <n v="-485077.58899999998"/>
    <n v="-57134.737999999954"/>
    <n v="-0.13351020554845056"/>
    <n v="3"/>
    <x v="0"/>
  </r>
  <r>
    <x v="2"/>
    <x v="8"/>
    <x v="0"/>
    <n v="39814.32"/>
    <n v="-16178.798999999999"/>
    <n v="-35300"/>
    <n v="-82820"/>
    <n v="-80560"/>
    <n v="-214858.799"/>
    <n v="-175044.47899999999"/>
    <n v="-4.3965206237353796"/>
    <n v="3"/>
    <x v="0"/>
  </r>
  <r>
    <x v="2"/>
    <x v="8"/>
    <x v="1"/>
    <n v="16220.644999999999"/>
    <n v="-10848.859"/>
    <n v="-76510"/>
    <n v="-60820"/>
    <n v="-68590"/>
    <n v="-216768.859"/>
    <n v="-200548.21400000001"/>
    <n v="-12.363763216567531"/>
    <n v="3"/>
    <x v="0"/>
  </r>
  <r>
    <x v="2"/>
    <x v="8"/>
    <x v="2"/>
    <n v="335539.70799999998"/>
    <n v="-983140.16499999992"/>
    <n v="-81950"/>
    <n v="-19690"/>
    <n v="-30100"/>
    <n v="-1114880.165"/>
    <n v="-779340.45700000005"/>
    <n v="-2.3226474793260539"/>
    <n v="3"/>
    <x v="0"/>
  </r>
  <r>
    <x v="2"/>
    <x v="8"/>
    <x v="0"/>
    <n v="84979.447"/>
    <n v="-317552.45899999997"/>
    <n v="-21610"/>
    <n v="-14930"/>
    <n v="-13070"/>
    <n v="-367162.45899999997"/>
    <n v="-282183.01199999999"/>
    <n v="-3.3206030629971033"/>
    <n v="3"/>
    <x v="0"/>
  </r>
  <r>
    <x v="2"/>
    <x v="8"/>
    <x v="0"/>
    <n v="857069.05200000003"/>
    <n v="-43892.967999999993"/>
    <n v="-94360"/>
    <n v="-75300"/>
    <n v="-14280"/>
    <n v="-227832.96799999999"/>
    <n v="629236.08400000003"/>
    <n v="0.73417198127928673"/>
    <n v="3"/>
    <x v="0"/>
  </r>
  <r>
    <x v="2"/>
    <x v="8"/>
    <x v="0"/>
    <n v="23032.540999999997"/>
    <n v="-2024.6589999999999"/>
    <n v="-47000"/>
    <n v="-57470"/>
    <n v="-87970"/>
    <n v="-194464.65900000001"/>
    <n v="-171432.11800000002"/>
    <n v="-7.4430397410342195"/>
    <n v="3"/>
    <x v="0"/>
  </r>
  <r>
    <x v="2"/>
    <x v="8"/>
    <x v="0"/>
    <n v="36859.311999999998"/>
    <n v="-17734.226999999999"/>
    <n v="-14180"/>
    <n v="-26810"/>
    <n v="-21810"/>
    <n v="-80534.226999999999"/>
    <n v="-43674.915000000001"/>
    <n v="-1.1849085788687539"/>
    <n v="3"/>
    <x v="0"/>
  </r>
  <r>
    <x v="2"/>
    <x v="8"/>
    <x v="0"/>
    <n v="36937.368999999999"/>
    <n v="-12848.276"/>
    <n v="-36930"/>
    <n v="-24230"/>
    <n v="-59460"/>
    <n v="-133468.27600000001"/>
    <n v="-96530.907000000007"/>
    <n v="-2.6133671567133003"/>
    <n v="3"/>
    <x v="0"/>
  </r>
  <r>
    <x v="2"/>
    <x v="8"/>
    <x v="1"/>
    <n v="119555.849"/>
    <n v="-15227.779"/>
    <n v="-27490"/>
    <n v="-76720"/>
    <n v="-48760"/>
    <n v="-168197.77900000001"/>
    <n v="-48641.930000000008"/>
    <n v="-0.40685529321112518"/>
    <n v="3"/>
    <x v="0"/>
  </r>
  <r>
    <x v="2"/>
    <x v="8"/>
    <x v="2"/>
    <n v="377428.02299999999"/>
    <n v="-53598.558999999994"/>
    <n v="-38820"/>
    <n v="-16800"/>
    <n v="-89070"/>
    <n v="-198288.55900000001"/>
    <n v="179139.46399999998"/>
    <n v="0.47463212343403549"/>
    <n v="3"/>
    <x v="0"/>
  </r>
  <r>
    <x v="2"/>
    <x v="8"/>
    <x v="0"/>
    <n v="38465.496999999996"/>
    <n v="-6321.8679999999995"/>
    <n v="-74340"/>
    <n v="-76370"/>
    <n v="-92080"/>
    <n v="-249111.86799999999"/>
    <n v="-210646.37099999998"/>
    <n v="-5.4762420202187956"/>
    <n v="3"/>
    <x v="0"/>
  </r>
  <r>
    <x v="2"/>
    <x v="8"/>
    <x v="0"/>
    <n v="79885.89"/>
    <n v="-10370.611999999999"/>
    <n v="-28610"/>
    <n v="-83270"/>
    <n v="-86790"/>
    <n v="-209040.61199999999"/>
    <n v="-129154.72199999999"/>
    <n v="-1.6167401026639372"/>
    <n v="3"/>
    <x v="0"/>
  </r>
  <r>
    <x v="2"/>
    <x v="8"/>
    <x v="0"/>
    <n v="247098.34099999999"/>
    <n v="-19575.416000000001"/>
    <n v="-102940"/>
    <n v="-84700"/>
    <n v="-58480"/>
    <n v="-265695.41600000003"/>
    <n v="-18597.075000000041"/>
    <n v="-7.5261836743776608E-2"/>
    <n v="3"/>
    <x v="0"/>
  </r>
  <r>
    <x v="2"/>
    <x v="8"/>
    <x v="1"/>
    <n v="7923.3280000000004"/>
    <n v="-3688.3420000000001"/>
    <n v="-65960"/>
    <n v="-72220"/>
    <n v="-71840"/>
    <n v="-213708.342"/>
    <n v="-205785.014"/>
    <n v="-25.972042808274502"/>
    <n v="3"/>
    <x v="0"/>
  </r>
  <r>
    <x v="2"/>
    <x v="8"/>
    <x v="2"/>
    <n v="47101.368999999999"/>
    <n v="-13944.56"/>
    <n v="-83380"/>
    <n v="-57360"/>
    <n v="-58720"/>
    <n v="-213404.56"/>
    <n v="-166303.19099999999"/>
    <n v="-3.5307506879470956"/>
    <n v="3"/>
    <x v="0"/>
  </r>
  <r>
    <x v="2"/>
    <x v="8"/>
    <x v="0"/>
    <n v="69417.116999999998"/>
    <n v="-21203.217000000001"/>
    <n v="-74970"/>
    <n v="-78070"/>
    <n v="-78760"/>
    <n v="-253003.217"/>
    <n v="-183586.1"/>
    <n v="-2.6446805620002918"/>
    <n v="3"/>
    <x v="0"/>
  </r>
  <r>
    <x v="2"/>
    <x v="8"/>
    <x v="0"/>
    <n v="223900.06799999997"/>
    <n v="-172284.37099999998"/>
    <n v="-44570"/>
    <n v="-100990"/>
    <n v="-37390"/>
    <n v="-355234.37099999998"/>
    <n v="-131334.30300000001"/>
    <n v="-0.58657553869076995"/>
    <n v="3"/>
    <x v="0"/>
  </r>
  <r>
    <x v="2"/>
    <x v="8"/>
    <x v="1"/>
    <n v="101955.12599999999"/>
    <n v="-74931.779999999984"/>
    <n v="-40850"/>
    <n v="-74500"/>
    <n v="-108440"/>
    <n v="-298721.77999999997"/>
    <n v="-196766.65399999998"/>
    <n v="-1.9299339005279637"/>
    <n v="3"/>
    <x v="0"/>
  </r>
  <r>
    <x v="2"/>
    <x v="8"/>
    <x v="2"/>
    <n v="80148.383000000002"/>
    <n v="-65447.171999999999"/>
    <n v="-47410"/>
    <n v="-81400"/>
    <n v="-24300"/>
    <n v="-218557.17199999999"/>
    <n v="-138408.78899999999"/>
    <n v="-1.7269068173215669"/>
    <n v="3"/>
    <x v="0"/>
  </r>
  <r>
    <x v="2"/>
    <x v="8"/>
    <x v="0"/>
    <n v="23637.914999999997"/>
    <n v="-34731.472999999998"/>
    <n v="-16270"/>
    <n v="-84390"/>
    <n v="-108050"/>
    <n v="-243441.473"/>
    <n v="-219803.55799999999"/>
    <n v="-9.2987709787432618"/>
    <n v="3"/>
    <x v="0"/>
  </r>
  <r>
    <x v="2"/>
    <x v="8"/>
    <x v="0"/>
    <n v="13471.576999999999"/>
    <n v="-8273.1530000000002"/>
    <n v="-17960"/>
    <n v="-63290"/>
    <n v="-49310"/>
    <n v="-138833.15299999999"/>
    <n v="-125361.57599999999"/>
    <n v="-9.3056348191455243"/>
    <n v="3"/>
    <x v="0"/>
  </r>
  <r>
    <x v="2"/>
    <x v="8"/>
    <x v="0"/>
    <n v="114381.442"/>
    <n v="-107189.96399999999"/>
    <n v="-88360"/>
    <n v="-92760"/>
    <n v="-26080"/>
    <n v="-314389.96399999998"/>
    <n v="-200008.522"/>
    <n v="-1.748609901246043"/>
    <n v="3"/>
    <x v="0"/>
  </r>
  <r>
    <x v="2"/>
    <x v="8"/>
    <x v="1"/>
    <n v="1563467.703"/>
    <n v="-190481.43799999999"/>
    <n v="-21070"/>
    <n v="-104850"/>
    <n v="-83760"/>
    <n v="-400161.43799999997"/>
    <n v="1163306.2650000001"/>
    <n v="0.74405519395625164"/>
    <n v="3"/>
    <x v="0"/>
  </r>
  <r>
    <x v="2"/>
    <x v="8"/>
    <x v="2"/>
    <n v="35910.398999999998"/>
    <n v="-20253.912"/>
    <n v="-97610"/>
    <n v="-91750"/>
    <n v="-92060"/>
    <n v="-301673.91200000001"/>
    <n v="-265763.51300000004"/>
    <n v="-7.4007396297657415"/>
    <n v="3"/>
    <x v="0"/>
  </r>
  <r>
    <x v="2"/>
    <x v="8"/>
    <x v="3"/>
    <n v="57642.62"/>
    <n v="-31287.948999999997"/>
    <n v="-83180"/>
    <n v="-83640"/>
    <n v="-106770"/>
    <n v="-304877.94900000002"/>
    <n v="-247235.32900000003"/>
    <n v="-4.2891063764971129"/>
    <n v="3"/>
    <x v="0"/>
  </r>
  <r>
    <x v="2"/>
    <x v="8"/>
    <x v="0"/>
    <n v="189622.524"/>
    <n v="-124426.85499999998"/>
    <n v="-13080"/>
    <n v="-89620"/>
    <n v="-64900"/>
    <n v="-292026.85499999998"/>
    <n v="-102404.33099999998"/>
    <n v="-0.5400430752625146"/>
    <n v="3"/>
    <x v="0"/>
  </r>
  <r>
    <x v="2"/>
    <x v="8"/>
    <x v="1"/>
    <n v="244600.90199999997"/>
    <n v="-72265.766999999993"/>
    <n v="-60980"/>
    <n v="-25160"/>
    <n v="-19950"/>
    <n v="-178355.76699999999"/>
    <n v="66245.13499999998"/>
    <n v="0.2708294796067432"/>
    <n v="3"/>
    <x v="0"/>
  </r>
  <r>
    <x v="2"/>
    <x v="8"/>
    <x v="2"/>
    <n v="49119.504000000001"/>
    <n v="-29285.752999999997"/>
    <n v="-93380"/>
    <n v="-67580"/>
    <n v="-36250"/>
    <n v="-226495.753"/>
    <n v="-177376.24900000001"/>
    <n v="-3.611116451827364"/>
    <n v="3"/>
    <x v="0"/>
  </r>
  <r>
    <x v="2"/>
    <x v="8"/>
    <x v="3"/>
    <n v="12294.156000000001"/>
    <n v="-5229.4129999999996"/>
    <n v="-29970"/>
    <n v="-78870"/>
    <n v="-73920"/>
    <n v="-187989.413"/>
    <n v="-175695.25700000001"/>
    <n v="-14.290957183234051"/>
    <n v="3"/>
    <x v="0"/>
  </r>
  <r>
    <x v="2"/>
    <x v="8"/>
    <x v="0"/>
    <n v="49932.274000000005"/>
    <n v="-14534.666999999999"/>
    <n v="-70470"/>
    <n v="-90400"/>
    <n v="-85220"/>
    <n v="-260624.66699999999"/>
    <n v="-210692.39299999998"/>
    <n v="-4.2195633429392769"/>
    <n v="3"/>
    <x v="0"/>
  </r>
  <r>
    <x v="2"/>
    <x v="8"/>
    <x v="1"/>
    <n v="112725.753"/>
    <n v="-42765.673999999999"/>
    <n v="-37650"/>
    <n v="-32000"/>
    <n v="-80460"/>
    <n v="-192875.674"/>
    <n v="-80149.921000000002"/>
    <n v="-0.7110169492502747"/>
    <n v="3"/>
    <x v="0"/>
  </r>
  <r>
    <x v="2"/>
    <x v="8"/>
    <x v="2"/>
    <n v="27521.724999999999"/>
    <n v="-9028.25"/>
    <n v="-71470"/>
    <n v="-45630"/>
    <n v="-56260"/>
    <n v="-182388.25"/>
    <n v="-154866.52499999999"/>
    <n v="-5.6270646189510289"/>
    <n v="3"/>
    <x v="0"/>
  </r>
  <r>
    <x v="2"/>
    <x v="8"/>
    <x v="3"/>
    <n v="42986.461000000003"/>
    <n v="-17540.663"/>
    <n v="-90750"/>
    <n v="-57910"/>
    <n v="-87120"/>
    <n v="-253320.663"/>
    <n v="-210334.20199999999"/>
    <n v="-4.8930336926317333"/>
    <n v="3"/>
    <x v="0"/>
  </r>
  <r>
    <x v="2"/>
    <x v="8"/>
    <x v="0"/>
    <n v="17999.470999999998"/>
    <n v="-6699.5599999999995"/>
    <n v="-53430"/>
    <n v="-35880"/>
    <n v="-32950"/>
    <n v="-128959.56"/>
    <n v="-110960.08900000001"/>
    <n v="-6.1646305605314744"/>
    <n v="3"/>
    <x v="0"/>
  </r>
  <r>
    <x v="2"/>
    <x v="8"/>
    <x v="1"/>
    <n v="3200.6799999999994"/>
    <n v="-6946.0929999999998"/>
    <n v="-55050"/>
    <n v="-58910"/>
    <n v="-53110"/>
    <n v="-174016.09299999999"/>
    <n v="-170815.413"/>
    <n v="-53.36847576140071"/>
    <n v="3"/>
    <x v="0"/>
  </r>
  <r>
    <x v="2"/>
    <x v="8"/>
    <x v="2"/>
    <n v="45166.534"/>
    <n v="-92672.75499999999"/>
    <n v="-29480"/>
    <n v="-17020"/>
    <n v="-84070"/>
    <n v="-223242.755"/>
    <n v="-178076.22100000002"/>
    <n v="-3.9426585400597713"/>
    <n v="3"/>
    <x v="0"/>
  </r>
  <r>
    <x v="2"/>
    <x v="8"/>
    <x v="3"/>
    <n v="149084.42499999999"/>
    <n v="-325225.76099999994"/>
    <n v="-90650"/>
    <n v="-94630"/>
    <n v="-28180"/>
    <n v="-538685.76099999994"/>
    <n v="-389601.33599999995"/>
    <n v="-2.6132933470414499"/>
    <n v="3"/>
    <x v="0"/>
  </r>
  <r>
    <x v="2"/>
    <x v="8"/>
    <x v="0"/>
    <n v="51403.827999999994"/>
    <n v="-18906.167000000001"/>
    <n v="-62210"/>
    <n v="-105800"/>
    <n v="-93340"/>
    <n v="-280256.16700000002"/>
    <n v="-228852.33900000004"/>
    <n v="-4.4520485711686701"/>
    <n v="3"/>
    <x v="0"/>
  </r>
  <r>
    <x v="2"/>
    <x v="8"/>
    <x v="0"/>
    <n v="57461.634999999995"/>
    <n v="-22245.629000000001"/>
    <n v="-66820"/>
    <n v="-107050"/>
    <n v="-69810"/>
    <n v="-265925.62900000002"/>
    <n v="-208463.99400000001"/>
    <n v="-3.6278813507481997"/>
    <n v="3"/>
    <x v="0"/>
  </r>
  <r>
    <x v="2"/>
    <x v="8"/>
    <x v="1"/>
    <n v="50390.241999999998"/>
    <n v="-19141.038"/>
    <n v="-82020"/>
    <n v="-23530"/>
    <n v="-75330"/>
    <n v="-200021.038"/>
    <n v="-149630.796"/>
    <n v="-2.9694399165616234"/>
    <n v="3"/>
    <x v="0"/>
  </r>
  <r>
    <x v="2"/>
    <x v="8"/>
    <x v="2"/>
    <n v="94002.65"/>
    <n v="-49702.673999999999"/>
    <n v="-26020"/>
    <n v="-99850"/>
    <n v="-81940"/>
    <n v="-257512.674"/>
    <n v="-163510.024"/>
    <n v="-1.739419303604739"/>
    <n v="3"/>
    <x v="0"/>
  </r>
  <r>
    <x v="2"/>
    <x v="8"/>
    <x v="0"/>
    <n v="751806.38400000008"/>
    <n v="-167929.454"/>
    <n v="-101600"/>
    <n v="-53500"/>
    <n v="-77170"/>
    <n v="-400199.45400000003"/>
    <n v="351606.93000000005"/>
    <n v="0.4676828203150773"/>
    <n v="3"/>
    <x v="0"/>
  </r>
  <r>
    <x v="2"/>
    <x v="8"/>
    <x v="1"/>
    <n v="36323.125999999997"/>
    <n v="-4435.8159999999998"/>
    <n v="-49730"/>
    <n v="-78200"/>
    <n v="-45300"/>
    <n v="-177665.81599999999"/>
    <n v="-141342.69"/>
    <n v="-3.8912589736907561"/>
    <n v="3"/>
    <x v="0"/>
  </r>
  <r>
    <x v="2"/>
    <x v="8"/>
    <x v="2"/>
    <n v="29405.172999999999"/>
    <n v="-2884.7489999999998"/>
    <n v="-49050"/>
    <n v="-18490"/>
    <n v="-68180"/>
    <n v="-138604.74900000001"/>
    <n v="-109199.57600000002"/>
    <n v="-3.7136178726103743"/>
    <n v="3"/>
    <x v="0"/>
  </r>
  <r>
    <x v="2"/>
    <x v="8"/>
    <x v="0"/>
    <n v="238833.16799999998"/>
    <n v="-104215.46799999999"/>
    <n v="-84990"/>
    <n v="-54660"/>
    <n v="-84170"/>
    <n v="-328035.46799999999"/>
    <n v="-89202.300000000017"/>
    <n v="-0.3734920938619381"/>
    <n v="3"/>
    <x v="0"/>
  </r>
  <r>
    <x v="2"/>
    <x v="8"/>
    <x v="1"/>
    <n v="170733.05199999997"/>
    <n v="-66977.903999999995"/>
    <n v="-96210"/>
    <n v="-95400"/>
    <n v="-104520"/>
    <n v="-363107.90399999998"/>
    <n v="-192374.85200000001"/>
    <n v="-1.1267581159387934"/>
    <n v="3"/>
    <x v="0"/>
  </r>
  <r>
    <x v="2"/>
    <x v="8"/>
    <x v="2"/>
    <n v="228980.21300000002"/>
    <n v="-82192.865999999995"/>
    <n v="-93460"/>
    <n v="-77500"/>
    <n v="-53750"/>
    <n v="-306902.86599999998"/>
    <n v="-77922.652999999962"/>
    <n v="-0.34030299814595749"/>
    <n v="3"/>
    <x v="0"/>
  </r>
  <r>
    <x v="2"/>
    <x v="8"/>
    <x v="0"/>
    <n v="59308.34"/>
    <n v="-27032.509000000002"/>
    <n v="-71110"/>
    <n v="-89310"/>
    <n v="-69490"/>
    <n v="-256942.50899999999"/>
    <n v="-197634.16899999999"/>
    <n v="-3.3323166522617225"/>
    <n v="3"/>
    <x v="0"/>
  </r>
  <r>
    <x v="2"/>
    <x v="8"/>
    <x v="0"/>
    <n v="3943931.5509999995"/>
    <n v="-40825.791999999994"/>
    <n v="-77760"/>
    <n v="-98220"/>
    <n v="-65330"/>
    <n v="-282135.79200000002"/>
    <n v="3661795.7589999996"/>
    <n v="0.92846331424579032"/>
    <n v="3"/>
    <x v="0"/>
  </r>
  <r>
    <x v="2"/>
    <x v="8"/>
    <x v="0"/>
    <n v="90103.797000000006"/>
    <n v="-39373.032999999996"/>
    <n v="-17650"/>
    <n v="-32510"/>
    <n v="-71840"/>
    <n v="-161373.033"/>
    <n v="-71269.23599999999"/>
    <n v="-0.79096817640215522"/>
    <n v="3"/>
    <x v="0"/>
  </r>
  <r>
    <x v="2"/>
    <x v="8"/>
    <x v="0"/>
    <n v="69476.063999999998"/>
    <n v="-38192.945"/>
    <n v="-77740"/>
    <n v="-46400"/>
    <n v="-87510"/>
    <n v="-249842.94500000001"/>
    <n v="-180366.88099999999"/>
    <n v="-2.5961010255272954"/>
    <n v="3"/>
    <x v="0"/>
  </r>
  <r>
    <x v="2"/>
    <x v="8"/>
    <x v="0"/>
    <n v="125729.898"/>
    <n v="-111758.80799999999"/>
    <n v="-39630"/>
    <n v="-16220"/>
    <n v="-49470"/>
    <n v="-217078.80799999999"/>
    <n v="-91348.909999999989"/>
    <n v="-0.72654882771001683"/>
    <n v="3"/>
    <x v="0"/>
  </r>
  <r>
    <x v="2"/>
    <x v="8"/>
    <x v="0"/>
    <n v="1750874.433"/>
    <n v="-729376.78099999996"/>
    <n v="-73150"/>
    <n v="-30440"/>
    <n v="-55080"/>
    <n v="-888046.78099999996"/>
    <n v="862827.652"/>
    <n v="0.492798133171438"/>
    <n v="3"/>
    <x v="0"/>
  </r>
  <r>
    <x v="2"/>
    <x v="8"/>
    <x v="0"/>
    <n v="611880.31099999999"/>
    <n v="-73252.368000000002"/>
    <n v="-15250"/>
    <n v="-37360"/>
    <n v="-99560"/>
    <n v="-225422.36800000002"/>
    <n v="386457.94299999997"/>
    <n v="0.63159074749179167"/>
    <n v="3"/>
    <x v="0"/>
  </r>
  <r>
    <x v="2"/>
    <x v="8"/>
    <x v="0"/>
    <n v="2544475.7169999997"/>
    <n v="-358391.11"/>
    <n v="-31510"/>
    <n v="-58010"/>
    <n v="-99690"/>
    <n v="-547601.11"/>
    <n v="1996874.6069999998"/>
    <n v="0.78478823502169825"/>
    <n v="3"/>
    <x v="0"/>
  </r>
  <r>
    <x v="2"/>
    <x v="8"/>
    <x v="0"/>
    <n v="41489.637000000002"/>
    <n v="-4353.3489999999993"/>
    <n v="-81180"/>
    <n v="-38330"/>
    <n v="-36830"/>
    <n v="-160693.34899999999"/>
    <n v="-119203.71199999998"/>
    <n v="-2.8730960456462893"/>
    <n v="3"/>
    <x v="0"/>
  </r>
  <r>
    <x v="2"/>
    <x v="8"/>
    <x v="0"/>
    <n v="40726.727999999996"/>
    <n v="-5290.6279999999997"/>
    <n v="-77970"/>
    <n v="-96610"/>
    <n v="-78900"/>
    <n v="-258770.628"/>
    <n v="-218043.9"/>
    <n v="-5.353828080664865"/>
    <n v="3"/>
    <x v="0"/>
  </r>
  <r>
    <x v="2"/>
    <x v="8"/>
    <x v="0"/>
    <n v="54599.845999999998"/>
    <n v="-5618.067"/>
    <n v="-55910"/>
    <n v="-77200"/>
    <n v="-90790"/>
    <n v="-229518.06700000001"/>
    <n v="-174918.22100000002"/>
    <n v="-3.2036394571515827"/>
    <n v="3"/>
    <x v="0"/>
  </r>
  <r>
    <x v="2"/>
    <x v="8"/>
    <x v="0"/>
    <n v="22098.810999999998"/>
    <n v="-2323.125"/>
    <n v="-81600"/>
    <n v="-56690"/>
    <n v="-22060"/>
    <n v="-162673.125"/>
    <n v="-140574.31400000001"/>
    <n v="-6.3611709245352621"/>
    <n v="3"/>
    <x v="0"/>
  </r>
  <r>
    <x v="2"/>
    <x v="8"/>
    <x v="0"/>
    <n v="15908.325999999999"/>
    <n v="-4630.8639999999996"/>
    <n v="-108340"/>
    <n v="-96210"/>
    <n v="-95990"/>
    <n v="-305170.864"/>
    <n v="-289262.538"/>
    <n v="-18.183090917297019"/>
    <n v="3"/>
    <x v="0"/>
  </r>
  <r>
    <x v="2"/>
    <x v="8"/>
    <x v="0"/>
    <n v="7140.5249999999996"/>
    <n v="-2466.4009999999998"/>
    <n v="-56870"/>
    <n v="-89430"/>
    <n v="-38090"/>
    <n v="-186856.40100000001"/>
    <n v="-179715.87600000002"/>
    <n v="-25.168440135704312"/>
    <n v="3"/>
    <x v="0"/>
  </r>
  <r>
    <x v="2"/>
    <x v="8"/>
    <x v="0"/>
    <n v="39094.209000000003"/>
    <n v="-11187.953"/>
    <n v="-51650"/>
    <n v="-43610"/>
    <n v="-104730"/>
    <n v="-211177.95300000001"/>
    <n v="-172083.74400000001"/>
    <n v="-4.4017707072676666"/>
    <n v="3"/>
    <x v="0"/>
  </r>
  <r>
    <x v="2"/>
    <x v="8"/>
    <x v="0"/>
    <n v="41331.451000000001"/>
    <n v="-19375.348999999998"/>
    <n v="-50370"/>
    <n v="-108270"/>
    <n v="-27370"/>
    <n v="-205385.34899999999"/>
    <n v="-164053.89799999999"/>
    <n v="-3.9692266792182056"/>
    <n v="3"/>
    <x v="0"/>
  </r>
  <r>
    <x v="2"/>
    <x v="8"/>
    <x v="0"/>
    <n v="191217.22200000001"/>
    <n v="-34204.086000000003"/>
    <n v="-14610"/>
    <n v="-22480"/>
    <n v="-70260"/>
    <n v="-141554.08600000001"/>
    <n v="49663.135999999999"/>
    <n v="0.25972104123550127"/>
    <n v="3"/>
    <x v="0"/>
  </r>
  <r>
    <x v="2"/>
    <x v="8"/>
    <x v="0"/>
    <n v="106008.882"/>
    <n v="-18957.763999999999"/>
    <n v="-52290"/>
    <n v="-94360"/>
    <n v="-59690"/>
    <n v="-225297.764"/>
    <n v="-119288.882"/>
    <n v="-1.125272521976036"/>
    <n v="3"/>
    <x v="0"/>
  </r>
  <r>
    <x v="2"/>
    <x v="8"/>
    <x v="0"/>
    <n v="146792.198"/>
    <n v="-23771.187999999995"/>
    <n v="-83460"/>
    <n v="-95480"/>
    <n v="-75120"/>
    <n v="-277831.18799999997"/>
    <n v="-131038.98999999996"/>
    <n v="-0.89268361524227569"/>
    <n v="3"/>
    <x v="0"/>
  </r>
  <r>
    <x v="2"/>
    <x v="8"/>
    <x v="0"/>
    <n v="102369.30199999998"/>
    <n v="-7257.7679999999991"/>
    <n v="-96910"/>
    <n v="-51570"/>
    <n v="-64570"/>
    <n v="-220307.76800000001"/>
    <n v="-117938.46600000003"/>
    <n v="-1.1520882109755917"/>
    <n v="3"/>
    <x v="0"/>
  </r>
  <r>
    <x v="2"/>
    <x v="8"/>
    <x v="0"/>
    <n v="259726.41099999996"/>
    <n v="-55076.433999999994"/>
    <n v="-98690"/>
    <n v="-97470"/>
    <n v="-47880"/>
    <n v="-299116.43400000001"/>
    <n v="-39390.023000000045"/>
    <n v="-0.15165967468745428"/>
    <n v="3"/>
    <x v="0"/>
  </r>
  <r>
    <x v="2"/>
    <x v="8"/>
    <x v="0"/>
    <n v="265090.61599999998"/>
    <n v="-20893.830999999998"/>
    <n v="-75990"/>
    <n v="-67850"/>
    <n v="-69880"/>
    <n v="-234613.83100000001"/>
    <n v="30476.784999999974"/>
    <n v="0.11496742306411924"/>
    <n v="3"/>
    <x v="0"/>
  </r>
  <r>
    <x v="2"/>
    <x v="8"/>
    <x v="0"/>
    <n v="38750.159"/>
    <n v="-12741.833999999999"/>
    <n v="-59290"/>
    <n v="-95760"/>
    <n v="-45180"/>
    <n v="-212971.834"/>
    <n v="-174221.67499999999"/>
    <n v="-4.4960247776015576"/>
    <n v="3"/>
    <x v="0"/>
  </r>
  <r>
    <x v="2"/>
    <x v="8"/>
    <x v="0"/>
    <n v="13465.199999999999"/>
    <n v="-8391.768"/>
    <n v="-57590"/>
    <n v="-29170"/>
    <n v="-20640"/>
    <n v="-115791.768"/>
    <n v="-102326.568"/>
    <n v="-7.5993351751180827"/>
    <n v="3"/>
    <x v="0"/>
  </r>
  <r>
    <x v="2"/>
    <x v="8"/>
    <x v="0"/>
    <n v="5437.5369999999994"/>
    <n v="-2621.1219999999998"/>
    <n v="-101820"/>
    <n v="-93530"/>
    <n v="-58240"/>
    <n v="-256211.122"/>
    <n v="-250773.58499999999"/>
    <n v="-46.118966178988764"/>
    <n v="3"/>
    <x v="0"/>
  </r>
  <r>
    <x v="2"/>
    <x v="8"/>
    <x v="0"/>
    <n v="235525.31099999996"/>
    <n v="-22507.736999999997"/>
    <n v="-86280"/>
    <n v="-87570"/>
    <n v="-99990"/>
    <n v="-296347.73700000002"/>
    <n v="-60822.426000000065"/>
    <n v="-0.25824156962900718"/>
    <n v="3"/>
    <x v="0"/>
  </r>
  <r>
    <x v="2"/>
    <x v="8"/>
    <x v="1"/>
    <n v="977298.728"/>
    <n v="-151517.87699999998"/>
    <n v="-82770"/>
    <n v="-57870"/>
    <n v="-61690"/>
    <n v="-353847.87699999998"/>
    <n v="623450.85100000002"/>
    <n v="0.63793273554736485"/>
    <n v="3"/>
    <x v="0"/>
  </r>
  <r>
    <x v="2"/>
    <x v="8"/>
    <x v="2"/>
    <n v="13185.06"/>
    <n v="-12892.355"/>
    <n v="-60570"/>
    <n v="-42680"/>
    <n v="-87350"/>
    <n v="-203492.35500000001"/>
    <n v="-190307.29500000001"/>
    <n v="-14.433555478700894"/>
    <n v="3"/>
    <x v="0"/>
  </r>
  <r>
    <x v="2"/>
    <x v="8"/>
    <x v="0"/>
    <n v="558109.51"/>
    <n v="-355201.70699999999"/>
    <n v="-84560"/>
    <n v="-99120"/>
    <n v="-103390"/>
    <n v="-642271.70699999994"/>
    <n v="-84162.196999999927"/>
    <n v="-0.15079871511237988"/>
    <n v="3"/>
    <x v="0"/>
  </r>
  <r>
    <x v="2"/>
    <x v="8"/>
    <x v="0"/>
    <n v="637381.64699999988"/>
    <n v="-728198.04399999999"/>
    <n v="-105660"/>
    <n v="-76900"/>
    <n v="-58620"/>
    <n v="-969378.04399999999"/>
    <n v="-331996.39700000011"/>
    <n v="-0.52087536339119"/>
    <n v="3"/>
    <x v="0"/>
  </r>
  <r>
    <x v="2"/>
    <x v="8"/>
    <x v="0"/>
    <n v="410897.10199999996"/>
    <n v="-926055.24199999997"/>
    <n v="-86180"/>
    <n v="-19330"/>
    <n v="-82250"/>
    <n v="-1113815.2420000001"/>
    <n v="-702918.14000000013"/>
    <n v="-1.7106914032214329"/>
    <n v="3"/>
    <x v="0"/>
  </r>
  <r>
    <x v="2"/>
    <x v="8"/>
    <x v="0"/>
    <n v="452161.51399999997"/>
    <n v="-41831.796999999999"/>
    <n v="-99260"/>
    <n v="-99510"/>
    <n v="-56180"/>
    <n v="-296781.79700000002"/>
    <n v="155379.71699999995"/>
    <n v="0.34363764316305778"/>
    <n v="3"/>
    <x v="0"/>
  </r>
  <r>
    <x v="2"/>
    <x v="8"/>
    <x v="0"/>
    <n v="1758418.7879999997"/>
    <n v="-148896.93"/>
    <n v="-90190"/>
    <n v="-103200"/>
    <n v="-27990"/>
    <n v="-370276.93"/>
    <n v="1388141.8579999998"/>
    <n v="0.78942619782790902"/>
    <n v="3"/>
    <x v="0"/>
  </r>
  <r>
    <x v="2"/>
    <x v="0"/>
    <x v="1"/>
    <n v="22643.964"/>
    <n v="-7036.7569999999996"/>
    <n v="-79570"/>
    <n v="-15950"/>
    <n v="-91020"/>
    <n v="-193576.75700000001"/>
    <n v="-170932.79300000001"/>
    <n v="-7.5487133348207056"/>
    <n v="3"/>
    <x v="0"/>
  </r>
  <r>
    <x v="2"/>
    <x v="0"/>
    <x v="2"/>
    <n v="253544.59899999999"/>
    <n v="-52517.919999999998"/>
    <n v="-85060"/>
    <n v="-30250"/>
    <n v="-25950"/>
    <n v="-193777.91999999998"/>
    <n v="59766.679000000004"/>
    <n v="0.23572452040281877"/>
    <n v="3"/>
    <x v="0"/>
  </r>
  <r>
    <x v="2"/>
    <x v="0"/>
    <x v="0"/>
    <n v="176370.50199999998"/>
    <n v="-126447.965"/>
    <n v="-98230"/>
    <n v="-25990"/>
    <n v="-17400"/>
    <n v="-268067.96499999997"/>
    <n v="-91697.462999999989"/>
    <n v="-0.51991382890093496"/>
    <n v="3"/>
    <x v="0"/>
  </r>
  <r>
    <x v="2"/>
    <x v="0"/>
    <x v="0"/>
    <n v="460447.14799999999"/>
    <n v="-394446.05899999995"/>
    <n v="-91620"/>
    <n v="-97820"/>
    <n v="-30800"/>
    <n v="-614686.05899999989"/>
    <n v="-154238.91099999991"/>
    <n v="-0.33497636302006134"/>
    <n v="3"/>
    <x v="0"/>
  </r>
  <r>
    <x v="2"/>
    <x v="0"/>
    <x v="0"/>
    <n v="730954.02799999993"/>
    <n v="-624944.43900000001"/>
    <n v="-22580"/>
    <n v="-14380"/>
    <n v="-48180"/>
    <n v="-710084.43900000001"/>
    <n v="20869.58899999992"/>
    <n v="2.8551164916762621E-2"/>
    <n v="3"/>
    <x v="0"/>
  </r>
  <r>
    <x v="2"/>
    <x v="0"/>
    <x v="1"/>
    <n v="2978.8779999999997"/>
    <n v="-6763.2739999999994"/>
    <n v="-91660"/>
    <n v="-54770"/>
    <n v="-108260"/>
    <n v="-261453.274"/>
    <n v="-258474.39600000001"/>
    <n v="-86.769043915192242"/>
    <n v="3"/>
    <x v="0"/>
  </r>
  <r>
    <x v="2"/>
    <x v="0"/>
    <x v="2"/>
    <n v="476153.62899999996"/>
    <n v="-164860.598"/>
    <n v="-29260"/>
    <n v="-49890"/>
    <n v="-61120"/>
    <n v="-305130.598"/>
    <n v="171023.03099999996"/>
    <n v="0.35917615782783413"/>
    <n v="3"/>
    <x v="0"/>
  </r>
  <r>
    <x v="2"/>
    <x v="0"/>
    <x v="0"/>
    <n v="-88848.41"/>
    <n v="59048.108"/>
    <n v="-103840"/>
    <n v="-103400"/>
    <n v="-76170"/>
    <n v="-224361.89199999999"/>
    <n v="-313210.30200000003"/>
    <n v="3.5252212391870605"/>
    <n v="3"/>
    <x v="0"/>
  </r>
  <r>
    <x v="2"/>
    <x v="0"/>
    <x v="0"/>
    <n v="219986.61999999997"/>
    <n v="-240718.91899999997"/>
    <n v="-67950"/>
    <n v="-28880"/>
    <n v="-86200"/>
    <n v="-423748.91899999999"/>
    <n v="-203762.29900000003"/>
    <n v="-0.92624860093763917"/>
    <n v="3"/>
    <x v="0"/>
  </r>
  <r>
    <x v="2"/>
    <x v="0"/>
    <x v="1"/>
    <n v="13934.431"/>
    <n v="-35040.949999999997"/>
    <n v="-102770"/>
    <n v="-49040"/>
    <n v="-77170"/>
    <n v="-264020.95"/>
    <n v="-250086.519"/>
    <n v="-17.947379336838367"/>
    <n v="3"/>
    <x v="0"/>
  </r>
  <r>
    <x v="2"/>
    <x v="0"/>
    <x v="2"/>
    <n v="314834.00199999998"/>
    <n v="-305204.92099999997"/>
    <n v="-44630"/>
    <n v="-104070"/>
    <n v="-105900"/>
    <n v="-559804.92099999997"/>
    <n v="-244970.91899999999"/>
    <n v="-0.77809549617833218"/>
    <n v="3"/>
    <x v="0"/>
  </r>
  <r>
    <x v="2"/>
    <x v="0"/>
    <x v="0"/>
    <n v="62233.149999999994"/>
    <n v="-7253.1129999999994"/>
    <n v="-14220"/>
    <n v="-70670"/>
    <n v="-67880"/>
    <n v="-160023.11300000001"/>
    <n v="-97789.963000000018"/>
    <n v="-1.5713484372878446"/>
    <n v="3"/>
    <x v="0"/>
  </r>
  <r>
    <x v="2"/>
    <x v="0"/>
    <x v="0"/>
    <n v="207309.774"/>
    <n v="-12452.285999999998"/>
    <n v="-97000"/>
    <n v="-21950"/>
    <n v="-73740"/>
    <n v="-205142.28599999999"/>
    <n v="2167.4880000000121"/>
    <n v="1.0455310225749472E-2"/>
    <n v="3"/>
    <x v="0"/>
  </r>
  <r>
    <x v="2"/>
    <x v="0"/>
    <x v="0"/>
    <n v="27715.477999999999"/>
    <n v="-2508.3869999999997"/>
    <n v="-40880"/>
    <n v="-97400"/>
    <n v="-108260"/>
    <n v="-249048.38699999999"/>
    <n v="-221332.90899999999"/>
    <n v="-7.9858954263751105"/>
    <n v="3"/>
    <x v="0"/>
  </r>
  <r>
    <x v="2"/>
    <x v="0"/>
    <x v="1"/>
    <n v="100738.337"/>
    <n v="-7956.277"/>
    <n v="-48400"/>
    <n v="-69730"/>
    <n v="-76360"/>
    <n v="-202446.277"/>
    <n v="-101707.94"/>
    <n v="-1.0096249653198068"/>
    <n v="3"/>
    <x v="0"/>
  </r>
  <r>
    <x v="2"/>
    <x v="0"/>
    <x v="2"/>
    <n v="1267270.4659999998"/>
    <n v="-93864.161999999997"/>
    <n v="-76630"/>
    <n v="-58070"/>
    <n v="-106520"/>
    <n v="-335084.16200000001"/>
    <n v="932186.30399999977"/>
    <n v="0.73558591398594142"/>
    <n v="3"/>
    <x v="0"/>
  </r>
  <r>
    <x v="2"/>
    <x v="0"/>
    <x v="3"/>
    <n v="142085.00599999999"/>
    <n v="-16865.016"/>
    <n v="-46940"/>
    <n v="-15060"/>
    <n v="-96130"/>
    <n v="-174995.016"/>
    <n v="-32910.010000000009"/>
    <n v="-0.23162197705787485"/>
    <n v="3"/>
    <x v="0"/>
  </r>
  <r>
    <x v="2"/>
    <x v="0"/>
    <x v="0"/>
    <n v="284321.10699999996"/>
    <n v="-12600.762999999999"/>
    <n v="-106180"/>
    <n v="-62090"/>
    <n v="-65610"/>
    <n v="-246480.76300000001"/>
    <n v="37840.343999999954"/>
    <n v="0.13309016836375767"/>
    <n v="3"/>
    <x v="0"/>
  </r>
  <r>
    <x v="2"/>
    <x v="0"/>
    <x v="1"/>
    <n v="32078.773999999998"/>
    <n v="-9058.8469999999979"/>
    <n v="-17010"/>
    <n v="-33010"/>
    <n v="-59250"/>
    <n v="-118328.84699999999"/>
    <n v="-86250.073000000004"/>
    <n v="-2.6886960517880145"/>
    <n v="3"/>
    <x v="0"/>
  </r>
  <r>
    <x v="2"/>
    <x v="0"/>
    <x v="2"/>
    <n v="159604.788"/>
    <n v="-162881.63499999998"/>
    <n v="-57160"/>
    <n v="-29020"/>
    <n v="-50810"/>
    <n v="-299871.63500000001"/>
    <n v="-140266.84700000001"/>
    <n v="-0.8788385909826214"/>
    <n v="3"/>
    <x v="0"/>
  </r>
  <r>
    <x v="2"/>
    <x v="0"/>
    <x v="3"/>
    <n v="191322.34099999999"/>
    <n v="-167093.80099999998"/>
    <n v="-57100"/>
    <n v="-84840"/>
    <n v="-94070"/>
    <n v="-403103.80099999998"/>
    <n v="-211781.46"/>
    <n v="-1.1069353369453074"/>
    <n v="3"/>
    <x v="0"/>
  </r>
  <r>
    <x v="2"/>
    <x v="0"/>
    <x v="0"/>
    <n v="152126.75099999999"/>
    <n v="-45974.845000000001"/>
    <n v="-87450"/>
    <n v="-18840"/>
    <n v="-91970"/>
    <n v="-244234.845"/>
    <n v="-92108.094000000012"/>
    <n v="-0.60546940886156186"/>
    <n v="3"/>
    <x v="0"/>
  </r>
  <r>
    <x v="2"/>
    <x v="0"/>
    <x v="1"/>
    <n v="36251.067999999999"/>
    <n v="-23112.200999999997"/>
    <n v="-20520"/>
    <n v="-84640"/>
    <n v="-101990"/>
    <n v="-230262.201"/>
    <n v="-194011.133"/>
    <n v="-5.3518735779039668"/>
    <n v="3"/>
    <x v="0"/>
  </r>
  <r>
    <x v="2"/>
    <x v="0"/>
    <x v="2"/>
    <n v="33392.610999999997"/>
    <n v="-21356.957999999999"/>
    <n v="-45650"/>
    <n v="-92380"/>
    <n v="-104930"/>
    <n v="-264316.95799999998"/>
    <n v="-230924.34699999998"/>
    <n v="-6.9154324889419403"/>
    <n v="3"/>
    <x v="0"/>
  </r>
  <r>
    <x v="2"/>
    <x v="0"/>
    <x v="3"/>
    <n v="20566.328999999998"/>
    <n v="-22756.145999999997"/>
    <n v="-94260"/>
    <n v="-26660"/>
    <n v="-19290"/>
    <n v="-162966.14600000001"/>
    <n v="-142399.81700000001"/>
    <n v="-6.9239297397216601"/>
    <n v="3"/>
    <x v="0"/>
  </r>
  <r>
    <x v="2"/>
    <x v="0"/>
    <x v="0"/>
    <n v="29975.581999999999"/>
    <n v="-7757.652"/>
    <n v="-77700"/>
    <n v="-48290"/>
    <n v="-30790"/>
    <n v="-164537.652"/>
    <n v="-134562.07"/>
    <n v="-4.4890561257492854"/>
    <n v="3"/>
    <x v="0"/>
  </r>
  <r>
    <x v="2"/>
    <x v="0"/>
    <x v="1"/>
    <n v="21430.513999999999"/>
    <n v="-9931.8729999999996"/>
    <n v="-26030"/>
    <n v="-70570"/>
    <n v="-71310"/>
    <n v="-177841.87299999999"/>
    <n v="-156411.359"/>
    <n v="-7.2985351167965451"/>
    <n v="3"/>
    <x v="0"/>
  </r>
  <r>
    <x v="2"/>
    <x v="0"/>
    <x v="2"/>
    <n v="52844.077999999994"/>
    <n v="-18355.589"/>
    <n v="-68320"/>
    <n v="-65780"/>
    <n v="-88060"/>
    <n v="-240515.58900000001"/>
    <n v="-187671.511"/>
    <n v="-3.5514199150186712"/>
    <n v="3"/>
    <x v="0"/>
  </r>
  <r>
    <x v="2"/>
    <x v="0"/>
    <x v="3"/>
    <n v="10401.902"/>
    <n v="-14819.105"/>
    <n v="-81900"/>
    <n v="-22150"/>
    <n v="-91360"/>
    <n v="-210229.10500000001"/>
    <n v="-199827.20300000001"/>
    <n v="-19.210640803960661"/>
    <n v="3"/>
    <x v="0"/>
  </r>
  <r>
    <x v="2"/>
    <x v="0"/>
    <x v="0"/>
    <n v="243433.59599999999"/>
    <n v="-83170.751999999993"/>
    <n v="-51000"/>
    <n v="-73980"/>
    <n v="-74200"/>
    <n v="-282350.75199999998"/>
    <n v="-38917.155999999988"/>
    <n v="-0.15986764620607252"/>
    <n v="3"/>
    <x v="0"/>
  </r>
  <r>
    <x v="2"/>
    <x v="0"/>
    <x v="0"/>
    <n v="263194.93900000001"/>
    <n v="-92010.267999999982"/>
    <n v="-79030"/>
    <n v="-92860"/>
    <n v="-62560"/>
    <n v="-326460.26799999998"/>
    <n v="-63265.328999999969"/>
    <n v="-0.24037441312653798"/>
    <n v="3"/>
    <x v="0"/>
  </r>
  <r>
    <x v="2"/>
    <x v="0"/>
    <x v="1"/>
    <n v="41140.68"/>
    <n v="-15958.215"/>
    <n v="-28570"/>
    <n v="-30460"/>
    <n v="-21730"/>
    <n v="-96718.214999999997"/>
    <n v="-55577.534999999996"/>
    <n v="-1.3509143504677121"/>
    <n v="3"/>
    <x v="0"/>
  </r>
  <r>
    <x v="2"/>
    <x v="0"/>
    <x v="2"/>
    <n v="43133.152999999998"/>
    <n v="-13770.001"/>
    <n v="-41550"/>
    <n v="-35320"/>
    <n v="-59570"/>
    <n v="-150210.00099999999"/>
    <n v="-107076.848"/>
    <n v="-2.4824720789597738"/>
    <n v="3"/>
    <x v="0"/>
  </r>
  <r>
    <x v="2"/>
    <x v="0"/>
    <x v="0"/>
    <n v="83986.188999999998"/>
    <n v="-38181.199000000001"/>
    <n v="-87340"/>
    <n v="-57920"/>
    <n v="-27110"/>
    <n v="-210551.19899999999"/>
    <n v="-126565.01"/>
    <n v="-1.50697408117899"/>
    <n v="3"/>
    <x v="0"/>
  </r>
  <r>
    <x v="2"/>
    <x v="0"/>
    <x v="1"/>
    <n v="14893.592000000001"/>
    <n v="-10359.537999999999"/>
    <n v="-56360"/>
    <n v="-95120"/>
    <n v="-46780"/>
    <n v="-208619.538"/>
    <n v="-193725.946"/>
    <n v="-13.007335369466277"/>
    <n v="3"/>
    <x v="0"/>
  </r>
  <r>
    <x v="2"/>
    <x v="0"/>
    <x v="2"/>
    <n v="10018.385999999999"/>
    <n v="-5062.6030000000001"/>
    <n v="-14010"/>
    <n v="-22060"/>
    <n v="-35680"/>
    <n v="-76812.603000000003"/>
    <n v="-66794.217000000004"/>
    <n v="-6.6671634532748101"/>
    <n v="3"/>
    <x v="0"/>
  </r>
  <r>
    <x v="2"/>
    <x v="0"/>
    <x v="0"/>
    <n v="53664.155999999995"/>
    <n v="-5844.628999999999"/>
    <n v="-52220"/>
    <n v="-44830"/>
    <n v="-75940"/>
    <n v="-178834.62899999999"/>
    <n v="-125170.473"/>
    <n v="-2.3324781815258588"/>
    <n v="3"/>
    <x v="0"/>
  </r>
  <r>
    <x v="2"/>
    <x v="0"/>
    <x v="1"/>
    <n v="137669.16799999998"/>
    <n v="-16636.066999999999"/>
    <n v="-43720"/>
    <n v="-86190"/>
    <n v="-99800"/>
    <n v="-246346.06700000001"/>
    <n v="-108676.89900000003"/>
    <n v="-0.78940623074005978"/>
    <n v="3"/>
    <x v="0"/>
  </r>
  <r>
    <x v="2"/>
    <x v="0"/>
    <x v="2"/>
    <n v="176605.07199999999"/>
    <n v="-74925.36099999999"/>
    <n v="-86360"/>
    <n v="-44590"/>
    <n v="-41410"/>
    <n v="-247285.36099999998"/>
    <n v="-70680.28899999999"/>
    <n v="-0.40021664270208501"/>
    <n v="3"/>
    <x v="0"/>
  </r>
  <r>
    <x v="2"/>
    <x v="0"/>
    <x v="0"/>
    <n v="31131.540999999997"/>
    <n v="-13103.181"/>
    <n v="-58630"/>
    <n v="-41740"/>
    <n v="-46890"/>
    <n v="-160363.18100000001"/>
    <n v="-129231.64000000001"/>
    <n v="-4.1511481876210379"/>
    <n v="3"/>
    <x v="0"/>
  </r>
  <r>
    <x v="2"/>
    <x v="0"/>
    <x v="0"/>
    <n v="245987.74199999997"/>
    <n v="-90731.235000000001"/>
    <n v="-89670"/>
    <n v="-47610"/>
    <n v="-21590"/>
    <n v="-249601.23499999999"/>
    <n v="-3613.4930000000168"/>
    <n v="-1.4689727913352761E-2"/>
    <n v="3"/>
    <x v="0"/>
  </r>
  <r>
    <x v="2"/>
    <x v="0"/>
    <x v="0"/>
    <n v="3071709.2349999999"/>
    <n v="-17675.805"/>
    <n v="-24760"/>
    <n v="-12440"/>
    <n v="-12970"/>
    <n v="-67845.804999999993"/>
    <n v="3003863.4299999997"/>
    <n v="0.97791268645256391"/>
    <n v="3"/>
    <x v="0"/>
  </r>
  <r>
    <x v="2"/>
    <x v="0"/>
    <x v="0"/>
    <n v="33914.453999999998"/>
    <n v="-26985.153999999999"/>
    <n v="-99050"/>
    <n v="-81080"/>
    <n v="-22640"/>
    <n v="-229755.15400000001"/>
    <n v="-195840.7"/>
    <n v="-5.7745496949471757"/>
    <n v="3"/>
    <x v="0"/>
  </r>
  <r>
    <x v="2"/>
    <x v="0"/>
    <x v="0"/>
    <n v="81294.92"/>
    <n v="-114505.37"/>
    <n v="-91090"/>
    <n v="-95350"/>
    <n v="-103230"/>
    <n v="-404175.37"/>
    <n v="-322880.45"/>
    <n v="-3.9717174209655415"/>
    <n v="3"/>
    <x v="0"/>
  </r>
  <r>
    <x v="2"/>
    <x v="0"/>
    <x v="0"/>
    <n v="985530.93099999998"/>
    <n v="-352495.87799999997"/>
    <n v="-88080"/>
    <n v="-66670"/>
    <n v="-97700"/>
    <n v="-604945.87800000003"/>
    <n v="380585.05299999996"/>
    <n v="0.38617261115673696"/>
    <n v="3"/>
    <x v="0"/>
  </r>
  <r>
    <x v="2"/>
    <x v="0"/>
    <x v="0"/>
    <n v="3116415.568"/>
    <n v="-194685.33699999997"/>
    <n v="-24560"/>
    <n v="-52370"/>
    <n v="-63960"/>
    <n v="-335575.33699999994"/>
    <n v="2780840.2310000001"/>
    <n v="0.8923200934927431"/>
    <n v="3"/>
    <x v="0"/>
  </r>
  <r>
    <x v="2"/>
    <x v="0"/>
    <x v="0"/>
    <n v="1786395.2680000002"/>
    <n v="-1685178.726"/>
    <n v="-71520"/>
    <n v="-75810"/>
    <n v="-65110"/>
    <n v="-1897618.726"/>
    <n v="-111223.45799999987"/>
    <n v="-6.2261393092763087E-2"/>
    <n v="3"/>
    <x v="0"/>
  </r>
  <r>
    <x v="2"/>
    <x v="0"/>
    <x v="0"/>
    <n v="92629.585999999996"/>
    <n v="-28583.540999999997"/>
    <n v="-43610"/>
    <n v="-35190"/>
    <n v="-101360"/>
    <n v="-208743.541"/>
    <n v="-116113.955"/>
    <n v="-1.2535298927062031"/>
    <n v="3"/>
    <x v="0"/>
  </r>
  <r>
    <x v="2"/>
    <x v="0"/>
    <x v="0"/>
    <n v="25692.960999999999"/>
    <n v="-2609.2080000000001"/>
    <n v="-69510"/>
    <n v="-79970"/>
    <n v="-55830"/>
    <n v="-207919.20800000001"/>
    <n v="-182226.247"/>
    <n v="-7.0924580082459165"/>
    <n v="3"/>
    <x v="0"/>
  </r>
  <r>
    <x v="2"/>
    <x v="0"/>
    <x v="0"/>
    <n v="2807.7279999999996"/>
    <n v="-707.34299999999996"/>
    <n v="-99010"/>
    <n v="-94340"/>
    <n v="-102450"/>
    <n v="-296507.34299999999"/>
    <n v="-293699.61499999999"/>
    <n v="-104.60401256816901"/>
    <n v="3"/>
    <x v="0"/>
  </r>
  <r>
    <x v="2"/>
    <x v="0"/>
    <x v="0"/>
    <n v="33202.721999999994"/>
    <n v="-5568.6749999999993"/>
    <n v="-45670"/>
    <n v="-28950"/>
    <n v="-52350"/>
    <n v="-132538.67499999999"/>
    <n v="-99335.952999999994"/>
    <n v="-2.9918014854324295"/>
    <n v="3"/>
    <x v="0"/>
  </r>
  <r>
    <x v="2"/>
    <x v="0"/>
    <x v="0"/>
    <n v="85657.341"/>
    <n v="-18506.851999999999"/>
    <n v="-59250"/>
    <n v="-93740"/>
    <n v="-43860"/>
    <n v="-215356.85200000001"/>
    <n v="-129699.51100000001"/>
    <n v="-1.5141669060215168"/>
    <n v="3"/>
    <x v="0"/>
  </r>
  <r>
    <x v="2"/>
    <x v="0"/>
    <x v="0"/>
    <n v="17941.468999999997"/>
    <n v="-4848.3540000000003"/>
    <n v="-92130"/>
    <n v="-86530"/>
    <n v="-15880"/>
    <n v="-199388.35399999999"/>
    <n v="-181446.88500000001"/>
    <n v="-10.113268038419822"/>
    <n v="3"/>
    <x v="0"/>
  </r>
  <r>
    <x v="2"/>
    <x v="0"/>
    <x v="0"/>
    <n v="8420.9650000000001"/>
    <n v="-6337.9960000000001"/>
    <n v="-79250"/>
    <n v="-79530"/>
    <n v="-52190"/>
    <n v="-217307.99600000001"/>
    <n v="-208887.03100000002"/>
    <n v="-24.805593064452829"/>
    <n v="3"/>
    <x v="0"/>
  </r>
  <r>
    <x v="2"/>
    <x v="0"/>
    <x v="0"/>
    <n v="171141.69099999999"/>
    <n v="-21577.107999999997"/>
    <n v="-55260"/>
    <n v="-93950"/>
    <n v="-81960"/>
    <n v="-252747.10800000001"/>
    <n v="-81605.417000000016"/>
    <n v="-0.47682955873095834"/>
    <n v="3"/>
    <x v="0"/>
  </r>
  <r>
    <x v="2"/>
    <x v="0"/>
    <x v="0"/>
    <n v="106432.82999999999"/>
    <n v="-30392.690999999995"/>
    <n v="-37120"/>
    <n v="-102220"/>
    <n v="-57740"/>
    <n v="-227472.69099999999"/>
    <n v="-121039.861"/>
    <n v="-1.1372417796275831"/>
    <n v="3"/>
    <x v="0"/>
  </r>
  <r>
    <x v="2"/>
    <x v="0"/>
    <x v="0"/>
    <n v="643254.01"/>
    <n v="-41991.214999999997"/>
    <n v="-41100"/>
    <n v="-59940"/>
    <n v="-27420"/>
    <n v="-170451.215"/>
    <n v="472802.79500000004"/>
    <n v="0.73501725236038562"/>
    <n v="3"/>
    <x v="0"/>
  </r>
  <r>
    <x v="2"/>
    <x v="0"/>
    <x v="0"/>
    <n v="289566.65499999997"/>
    <n v="-34148.771999999997"/>
    <n v="-105240"/>
    <n v="-21160"/>
    <n v="-104240"/>
    <n v="-264788.772"/>
    <n v="24777.882999999973"/>
    <n v="8.5568840790732528E-2"/>
    <n v="3"/>
    <x v="0"/>
  </r>
  <r>
    <x v="2"/>
    <x v="10"/>
    <x v="0"/>
    <n v="22315.733999999997"/>
    <n v="-27288.470999999998"/>
    <n v="-52840"/>
    <n v="-74270"/>
    <n v="-69310"/>
    <n v="-223708.47099999999"/>
    <n v="-201392.73699999999"/>
    <n v="-9.0246969694118064"/>
    <n v="3"/>
    <x v="0"/>
  </r>
  <r>
    <x v="2"/>
    <x v="10"/>
    <x v="0"/>
    <n v="270654.50299999997"/>
    <n v="-82941.102999999988"/>
    <n v="-28360"/>
    <n v="-84670"/>
    <n v="-55400"/>
    <n v="-251371.103"/>
    <n v="19283.399999999965"/>
    <n v="7.1247290498617596E-2"/>
    <n v="3"/>
    <x v="0"/>
  </r>
  <r>
    <x v="2"/>
    <x v="10"/>
    <x v="0"/>
    <n v="4811036.0689999992"/>
    <n v="-1558855.375"/>
    <n v="-102830"/>
    <n v="-29330"/>
    <n v="-55510"/>
    <n v="-1746525.375"/>
    <n v="3064510.6939999992"/>
    <n v="0.63697520659764562"/>
    <n v="3"/>
    <x v="0"/>
  </r>
  <r>
    <x v="2"/>
    <x v="10"/>
    <x v="0"/>
    <n v="673324.30900000001"/>
    <n v="-59975.489000000001"/>
    <n v="-72590"/>
    <n v="-42080"/>
    <n v="-68210"/>
    <n v="-242855.489"/>
    <n v="430468.82"/>
    <n v="0.6393186971658853"/>
    <n v="3"/>
    <x v="0"/>
  </r>
  <r>
    <x v="2"/>
    <x v="10"/>
    <x v="0"/>
    <n v="196173.63499999998"/>
    <n v="-84782.291999999987"/>
    <n v="-47000"/>
    <n v="-99500"/>
    <n v="-34970"/>
    <n v="-266252.29200000002"/>
    <n v="-70078.657000000036"/>
    <n v="-0.3572277028969772"/>
    <n v="3"/>
    <x v="0"/>
  </r>
  <r>
    <x v="2"/>
    <x v="10"/>
    <x v="0"/>
    <n v="1644992.7339999999"/>
    <n v="-813449.39899999998"/>
    <n v="-62260"/>
    <n v="-45220"/>
    <n v="-77070"/>
    <n v="-997999.39899999998"/>
    <n v="646993.33499999996"/>
    <n v="0.39331075549905742"/>
    <n v="3"/>
    <x v="0"/>
  </r>
  <r>
    <x v="2"/>
    <x v="10"/>
    <x v="0"/>
    <n v="2343570.2709999997"/>
    <n v="-1157930.781"/>
    <n v="-73640"/>
    <n v="-98660"/>
    <n v="-102370"/>
    <n v="-1432600.781"/>
    <n v="910969.48999999976"/>
    <n v="0.3887101237255795"/>
    <n v="3"/>
    <x v="0"/>
  </r>
  <r>
    <x v="2"/>
    <x v="10"/>
    <x v="1"/>
    <n v="1265245.2119999998"/>
    <n v="-732516.53999999992"/>
    <n v="-63930"/>
    <n v="-62120"/>
    <n v="-21120"/>
    <n v="-879686.53999999992"/>
    <n v="385558.6719999999"/>
    <n v="0.30473039403210955"/>
    <n v="3"/>
    <x v="0"/>
  </r>
  <r>
    <x v="2"/>
    <x v="10"/>
    <x v="2"/>
    <n v="2006939.34"/>
    <n v="-1144572.9679999999"/>
    <n v="-28600"/>
    <n v="-59710"/>
    <n v="-25860"/>
    <n v="-1258742.9679999999"/>
    <n v="748196.37200000021"/>
    <n v="0.37280467679705764"/>
    <n v="3"/>
    <x v="0"/>
  </r>
  <r>
    <x v="2"/>
    <x v="10"/>
    <x v="0"/>
    <n v="1413486.9"/>
    <n v="-60089.063999999998"/>
    <n v="-66090"/>
    <n v="-95430"/>
    <n v="-46130"/>
    <n v="-267739.06400000001"/>
    <n v="1145747.8359999999"/>
    <n v="0.81058256429543141"/>
    <n v="3"/>
    <x v="0"/>
  </r>
  <r>
    <x v="2"/>
    <x v="10"/>
    <x v="0"/>
    <n v="3735394.4039999996"/>
    <n v="-7776256.5019999994"/>
    <n v="-26280"/>
    <n v="-32870"/>
    <n v="-97000"/>
    <n v="-7932406.5019999994"/>
    <n v="-4197012.0979999993"/>
    <n v="-1.1235793718343858"/>
    <n v="3"/>
    <x v="0"/>
  </r>
  <r>
    <x v="2"/>
    <x v="10"/>
    <x v="0"/>
    <n v="336796.37599999999"/>
    <n v="-99317.126999999979"/>
    <n v="-66340"/>
    <n v="-72990"/>
    <n v="-61540"/>
    <n v="-300187.12699999998"/>
    <n v="36609.249000000011"/>
    <n v="0.10869846473644958"/>
    <n v="3"/>
    <x v="0"/>
  </r>
  <r>
    <x v="2"/>
    <x v="10"/>
    <x v="0"/>
    <n v="1711560.879"/>
    <n v="-509621.29399999999"/>
    <n v="-48300"/>
    <n v="-28380"/>
    <n v="-92180"/>
    <n v="-678481.29399999999"/>
    <n v="1033079.585"/>
    <n v="0.60358915518306844"/>
    <n v="3"/>
    <x v="0"/>
  </r>
  <r>
    <x v="2"/>
    <x v="10"/>
    <x v="0"/>
    <n v="24466.112999999998"/>
    <n v="-2753.87"/>
    <n v="-36530"/>
    <n v="-98070"/>
    <n v="-39230"/>
    <n v="-176583.87"/>
    <n v="-152117.75699999998"/>
    <n v="-6.2174877145380636"/>
    <n v="3"/>
    <x v="0"/>
  </r>
  <r>
    <x v="2"/>
    <x v="10"/>
    <x v="1"/>
    <n v="767967.34699999995"/>
    <n v="-223768.258"/>
    <n v="-101790"/>
    <n v="-25220"/>
    <n v="-83270"/>
    <n v="-434048.25800000003"/>
    <n v="333919.08899999992"/>
    <n v="0.43480896720990397"/>
    <n v="3"/>
    <x v="0"/>
  </r>
  <r>
    <x v="2"/>
    <x v="10"/>
    <x v="2"/>
    <n v="318626.88899999997"/>
    <n v="-148128.23899999997"/>
    <n v="-77740"/>
    <n v="-70420"/>
    <n v="-82670"/>
    <n v="-378958.23899999994"/>
    <n v="-60331.349999999977"/>
    <n v="-0.18934795550164626"/>
    <n v="3"/>
    <x v="0"/>
  </r>
  <r>
    <x v="2"/>
    <x v="10"/>
    <x v="0"/>
    <n v="308075.20799999998"/>
    <n v="-197822.66699999999"/>
    <n v="-33950"/>
    <n v="-47910"/>
    <n v="-93900"/>
    <n v="-373582.66700000002"/>
    <n v="-65507.459000000032"/>
    <n v="-0.21263463368334409"/>
    <n v="3"/>
    <x v="0"/>
  </r>
  <r>
    <x v="2"/>
    <x v="10"/>
    <x v="0"/>
    <n v="1299403.2379999999"/>
    <n v="-2356451.0549999997"/>
    <n v="-39120"/>
    <n v="-103990"/>
    <n v="-18840"/>
    <n v="-2518401.0549999997"/>
    <n v="-1218997.8169999998"/>
    <n v="-0.93812127086603425"/>
    <n v="3"/>
    <x v="0"/>
  </r>
  <r>
    <x v="2"/>
    <x v="10"/>
    <x v="0"/>
    <n v="561229.44499999995"/>
    <n v="-40208.237999999998"/>
    <n v="-14310"/>
    <n v="-12590"/>
    <n v="-104460"/>
    <n v="-171568.23800000001"/>
    <n v="389661.20699999994"/>
    <n v="0.69429929322400386"/>
    <n v="3"/>
    <x v="0"/>
  </r>
  <r>
    <x v="2"/>
    <x v="10"/>
    <x v="1"/>
    <n v="148289.008"/>
    <n v="-35621.375999999997"/>
    <n v="-103950"/>
    <n v="-52130"/>
    <n v="-68820"/>
    <n v="-260521.37599999999"/>
    <n v="-112232.36799999999"/>
    <n v="-0.75684886906789473"/>
    <n v="3"/>
    <x v="0"/>
  </r>
  <r>
    <x v="2"/>
    <x v="10"/>
    <x v="2"/>
    <n v="534663.73099999991"/>
    <n v="-62800.212999999996"/>
    <n v="-21180"/>
    <n v="-93660"/>
    <n v="-32450"/>
    <n v="-210090.21299999999"/>
    <n v="324573.51799999992"/>
    <n v="0.60706103515370102"/>
    <n v="3"/>
    <x v="0"/>
  </r>
  <r>
    <x v="2"/>
    <x v="10"/>
    <x v="0"/>
    <n v="389355.55399999995"/>
    <n v="-29649.395999999997"/>
    <n v="-16910"/>
    <n v="-96430"/>
    <n v="-33840"/>
    <n v="-176829.39600000001"/>
    <n v="212526.15799999994"/>
    <n v="0.54584082804684986"/>
    <n v="3"/>
    <x v="0"/>
  </r>
  <r>
    <x v="2"/>
    <x v="10"/>
    <x v="0"/>
    <n v="1187137.595"/>
    <n v="-81845.239000000001"/>
    <n v="-78870"/>
    <n v="-37660"/>
    <n v="-35540"/>
    <n v="-233915.239"/>
    <n v="953222.35599999991"/>
    <n v="0.802958612392357"/>
    <n v="3"/>
    <x v="0"/>
  </r>
  <r>
    <x v="2"/>
    <x v="10"/>
    <x v="1"/>
    <n v="331354.87699999998"/>
    <n v="-275779.64399999997"/>
    <n v="-51710"/>
    <n v="-23080"/>
    <n v="-74330"/>
    <n v="-424899.64399999997"/>
    <n v="-93544.766999999993"/>
    <n v="-0.28230991451500503"/>
    <n v="3"/>
    <x v="0"/>
  </r>
  <r>
    <x v="2"/>
    <x v="10"/>
    <x v="2"/>
    <n v="161195.03399999999"/>
    <n v="-131938.443"/>
    <n v="-31460"/>
    <n v="-71960"/>
    <n v="-77570"/>
    <n v="-312928.44299999997"/>
    <n v="-151733.40899999999"/>
    <n v="-0.94130324759260264"/>
    <n v="3"/>
    <x v="0"/>
  </r>
  <r>
    <x v="2"/>
    <x v="10"/>
    <x v="0"/>
    <n v="7533.9669999999987"/>
    <n v="-7434.6019999999999"/>
    <n v="-87030"/>
    <n v="-96860"/>
    <n v="-25350"/>
    <n v="-216674.60200000001"/>
    <n v="-209140.63500000001"/>
    <n v="-27.75969618661723"/>
    <n v="3"/>
    <x v="0"/>
  </r>
  <r>
    <x v="2"/>
    <x v="10"/>
    <x v="0"/>
    <n v="127159.58499999998"/>
    <n v="-73996.383999999991"/>
    <n v="-48570"/>
    <n v="-102450"/>
    <n v="-63030"/>
    <n v="-288046.38399999996"/>
    <n v="-160886.799"/>
    <n v="-1.2652353261454889"/>
    <n v="3"/>
    <x v="0"/>
  </r>
  <r>
    <x v="2"/>
    <x v="10"/>
    <x v="0"/>
    <n v="211856.08499999999"/>
    <n v="-143787.196"/>
    <n v="-75190"/>
    <n v="-69440"/>
    <n v="-54270"/>
    <n v="-342687.196"/>
    <n v="-130831.111"/>
    <n v="-0.61754710042904837"/>
    <n v="3"/>
    <x v="0"/>
  </r>
  <r>
    <x v="2"/>
    <x v="10"/>
    <x v="1"/>
    <n v="65655.652999999991"/>
    <n v="-83982.520999999993"/>
    <n v="-103120"/>
    <n v="-101830"/>
    <n v="-46060"/>
    <n v="-334992.52100000001"/>
    <n v="-269336.86800000002"/>
    <n v="-4.1022647052189098"/>
    <n v="3"/>
    <x v="0"/>
  </r>
  <r>
    <x v="2"/>
    <x v="10"/>
    <x v="2"/>
    <n v="820687.8189999999"/>
    <n v="-392158.36799999996"/>
    <n v="-92110"/>
    <n v="-55520"/>
    <n v="-23440"/>
    <n v="-563228.36800000002"/>
    <n v="257459.45099999988"/>
    <n v="0.31371179764031554"/>
    <n v="3"/>
    <x v="0"/>
  </r>
  <r>
    <x v="2"/>
    <x v="10"/>
    <x v="3"/>
    <n v="384204.96099999995"/>
    <n v="-275697.625"/>
    <n v="-16210"/>
    <n v="-76590"/>
    <n v="-100830"/>
    <n v="-469327.625"/>
    <n v="-85122.664000000048"/>
    <n v="-0.22155534842247926"/>
    <n v="3"/>
    <x v="0"/>
  </r>
  <r>
    <x v="2"/>
    <x v="10"/>
    <x v="0"/>
    <n v="64067.324999999997"/>
    <n v="-41743.561999999998"/>
    <n v="-23770"/>
    <n v="-56410"/>
    <n v="-81820"/>
    <n v="-203743.56200000001"/>
    <n v="-139676.23700000002"/>
    <n v="-2.1801477898445119"/>
    <n v="3"/>
    <x v="0"/>
  </r>
  <r>
    <x v="2"/>
    <x v="10"/>
    <x v="1"/>
    <n v="204275.19"/>
    <n v="-146145.21599999999"/>
    <n v="-44990"/>
    <n v="-75210"/>
    <n v="-80880"/>
    <n v="-347225.21600000001"/>
    <n v="-142950.02600000001"/>
    <n v="-0.69979142352039914"/>
    <n v="3"/>
    <x v="0"/>
  </r>
  <r>
    <x v="2"/>
    <x v="10"/>
    <x v="2"/>
    <n v="518257.85199999996"/>
    <n v="-210187.166"/>
    <n v="-40800"/>
    <n v="-105870"/>
    <n v="-91290"/>
    <n v="-448147.16599999997"/>
    <n v="70110.685999999987"/>
    <n v="0.13528147374793656"/>
    <n v="3"/>
    <x v="0"/>
  </r>
  <r>
    <x v="2"/>
    <x v="10"/>
    <x v="3"/>
    <n v="104207.04699999999"/>
    <n v="-44742.263999999996"/>
    <n v="-13820"/>
    <n v="-101550"/>
    <n v="-46060"/>
    <n v="-206172.264"/>
    <n v="-101965.217"/>
    <n v="-0.97848677162879405"/>
    <n v="3"/>
    <x v="0"/>
  </r>
  <r>
    <x v="2"/>
    <x v="10"/>
    <x v="0"/>
    <n v="415933.35"/>
    <n v="-233072.49"/>
    <n v="-57880"/>
    <n v="-96570"/>
    <n v="-72600"/>
    <n v="-460122.49"/>
    <n v="-44189.140000000014"/>
    <n v="-0.10624091576210472"/>
    <n v="3"/>
    <x v="0"/>
  </r>
  <r>
    <x v="2"/>
    <x v="10"/>
    <x v="1"/>
    <n v="411882.22600000002"/>
    <n v="-450720.29800000001"/>
    <n v="-61230"/>
    <n v="-35610"/>
    <n v="-68470"/>
    <n v="-616030.29799999995"/>
    <n v="-204148.07199999993"/>
    <n v="-0.49564671431099799"/>
    <n v="3"/>
    <x v="0"/>
  </r>
  <r>
    <x v="2"/>
    <x v="10"/>
    <x v="2"/>
    <n v="274369.79499999998"/>
    <n v="-353378.45899999997"/>
    <n v="-37740"/>
    <n v="-26040"/>
    <n v="-45440"/>
    <n v="-462598.45899999997"/>
    <n v="-188228.66399999999"/>
    <n v="-0.68604003585744566"/>
    <n v="3"/>
    <x v="0"/>
  </r>
  <r>
    <x v="2"/>
    <x v="10"/>
    <x v="3"/>
    <n v="205436.41999999998"/>
    <n v="-135105.24299999999"/>
    <n v="-35810"/>
    <n v="-33760"/>
    <n v="-80970"/>
    <n v="-285645.24300000002"/>
    <n v="-80208.823000000033"/>
    <n v="-0.39043137044541587"/>
    <n v="3"/>
    <x v="0"/>
  </r>
  <r>
    <x v="2"/>
    <x v="10"/>
    <x v="0"/>
    <n v="240798.15899999999"/>
    <n v="-193955.95099999997"/>
    <n v="-93710"/>
    <n v="-36570"/>
    <n v="-61200"/>
    <n v="-385435.951"/>
    <n v="-144637.79200000002"/>
    <n v="-0.60065987464630088"/>
    <n v="3"/>
    <x v="0"/>
  </r>
  <r>
    <x v="2"/>
    <x v="10"/>
    <x v="1"/>
    <n v="562414.34899999993"/>
    <n v="-461703.13699999999"/>
    <n v="-98720"/>
    <n v="-100400"/>
    <n v="-32740"/>
    <n v="-693563.13699999999"/>
    <n v="-131148.78800000006"/>
    <n v="-0.23318890820120253"/>
    <n v="3"/>
    <x v="0"/>
  </r>
  <r>
    <x v="2"/>
    <x v="10"/>
    <x v="2"/>
    <n v="39203.597999999998"/>
    <n v="-53933.606999999996"/>
    <n v="-18200"/>
    <n v="-103810"/>
    <n v="-28220"/>
    <n v="-204163.60699999999"/>
    <n v="-164960.00899999999"/>
    <n v="-4.2077772810546623"/>
    <n v="3"/>
    <x v="0"/>
  </r>
  <r>
    <x v="2"/>
    <x v="10"/>
    <x v="3"/>
    <n v="106827.007"/>
    <n v="-72704.52"/>
    <n v="-92810"/>
    <n v="-84770"/>
    <n v="-33560"/>
    <n v="-283844.52"/>
    <n v="-177017.51300000004"/>
    <n v="-1.6570483248678871"/>
    <n v="3"/>
    <x v="0"/>
  </r>
  <r>
    <x v="2"/>
    <x v="10"/>
    <x v="0"/>
    <n v="403142.71899999998"/>
    <n v="-107355.549"/>
    <n v="-53350"/>
    <n v="-25990"/>
    <n v="-96960"/>
    <n v="-283655.549"/>
    <n v="119487.16999999998"/>
    <n v="0.29638925464507765"/>
    <n v="3"/>
    <x v="0"/>
  </r>
  <r>
    <x v="2"/>
    <x v="10"/>
    <x v="0"/>
    <n v="236430.74"/>
    <n v="-100779.742"/>
    <n v="-40350"/>
    <n v="-24610"/>
    <n v="-74870"/>
    <n v="-240609.742"/>
    <n v="-4179.0020000000077"/>
    <n v="-1.7675375037949838E-2"/>
    <n v="3"/>
    <x v="0"/>
  </r>
  <r>
    <x v="2"/>
    <x v="10"/>
    <x v="1"/>
    <n v="39522.993999999999"/>
    <n v="-26530.447999999997"/>
    <n v="-84970"/>
    <n v="-29020"/>
    <n v="-56670"/>
    <n v="-197190.448"/>
    <n v="-157667.454"/>
    <n v="-3.9892588602978813"/>
    <n v="3"/>
    <x v="0"/>
  </r>
  <r>
    <x v="2"/>
    <x v="10"/>
    <x v="2"/>
    <n v="140615.22999999998"/>
    <n v="-64849.553999999996"/>
    <n v="-20930"/>
    <n v="-88550"/>
    <n v="-64150"/>
    <n v="-238479.554"/>
    <n v="-97864.324000000022"/>
    <n v="-0.69597243484934057"/>
    <n v="3"/>
    <x v="0"/>
  </r>
  <r>
    <x v="2"/>
    <x v="10"/>
    <x v="0"/>
    <n v="152991.804"/>
    <n v="-104612.73899999999"/>
    <n v="-19840"/>
    <n v="-92400"/>
    <n v="-92440"/>
    <n v="-309292.739"/>
    <n v="-156300.935"/>
    <n v="-1.0216294658503406"/>
    <n v="3"/>
    <x v="0"/>
  </r>
  <r>
    <x v="2"/>
    <x v="10"/>
    <x v="1"/>
    <n v="25425.253000000001"/>
    <n v="-36804.788999999997"/>
    <n v="-40650"/>
    <n v="-79730"/>
    <n v="-88430"/>
    <n v="-245614.78899999999"/>
    <n v="-220189.53599999999"/>
    <n v="-8.6602692213131558"/>
    <n v="3"/>
    <x v="0"/>
  </r>
  <r>
    <x v="2"/>
    <x v="10"/>
    <x v="2"/>
    <n v="57437.918999999994"/>
    <n v="-6965.503999999999"/>
    <n v="-64800"/>
    <n v="-95150"/>
    <n v="-64040"/>
    <n v="-230955.50399999999"/>
    <n v="-173517.58499999999"/>
    <n v="-3.0209587676740171"/>
    <n v="3"/>
    <x v="0"/>
  </r>
  <r>
    <x v="2"/>
    <x v="10"/>
    <x v="0"/>
    <n v="409038.65100000001"/>
    <n v="-112997.01699999999"/>
    <n v="-24880"/>
    <n v="-51750"/>
    <n v="-22500"/>
    <n v="-212127.01699999999"/>
    <n v="196911.63400000002"/>
    <n v="0.4814010449100567"/>
    <n v="3"/>
    <x v="0"/>
  </r>
  <r>
    <x v="2"/>
    <x v="10"/>
    <x v="1"/>
    <n v="748132.32899999991"/>
    <n v="-232071.315"/>
    <n v="-30550"/>
    <n v="-80170"/>
    <n v="-82550"/>
    <n v="-425341.315"/>
    <n v="322791.01399999991"/>
    <n v="0.43146245856192633"/>
    <n v="3"/>
    <x v="0"/>
  </r>
  <r>
    <x v="2"/>
    <x v="10"/>
    <x v="2"/>
    <n v="2127516.0409999997"/>
    <n v="-193448.22699999998"/>
    <n v="-22520"/>
    <n v="-92390"/>
    <n v="-55450"/>
    <n v="-363808.22699999996"/>
    <n v="1763707.8139999998"/>
    <n v="0.8289985974305516"/>
    <n v="3"/>
    <x v="0"/>
  </r>
  <r>
    <x v="2"/>
    <x v="10"/>
    <x v="0"/>
    <n v="33030.752999999997"/>
    <n v="-8586.9069999999992"/>
    <n v="-99870"/>
    <n v="-22620"/>
    <n v="-105570"/>
    <n v="-236646.90700000001"/>
    <n v="-203616.15400000001"/>
    <n v="-6.164441785508191"/>
    <n v="3"/>
    <x v="0"/>
  </r>
  <r>
    <x v="2"/>
    <x v="10"/>
    <x v="0"/>
    <n v="158570.19500000001"/>
    <n v="-60637.226999999999"/>
    <n v="-101190"/>
    <n v="-21580"/>
    <n v="-59380"/>
    <n v="-242787.22700000001"/>
    <n v="-84217.032000000007"/>
    <n v="-0.53110253159491927"/>
    <n v="3"/>
    <x v="0"/>
  </r>
  <r>
    <x v="2"/>
    <x v="10"/>
    <x v="0"/>
    <n v="92575.244999999995"/>
    <n v="-44057.985999999997"/>
    <n v="-97060"/>
    <n v="-48160"/>
    <n v="-58110"/>
    <n v="-247387.986"/>
    <n v="-154812.74100000001"/>
    <n v="-1.6722909131917503"/>
    <n v="3"/>
    <x v="0"/>
  </r>
  <r>
    <x v="2"/>
    <x v="10"/>
    <x v="0"/>
    <n v="3802657.3969999999"/>
    <n v="-359037.09099999996"/>
    <n v="-44020"/>
    <n v="-74580"/>
    <n v="-108200"/>
    <n v="-585837.09100000001"/>
    <n v="3216820.3059999999"/>
    <n v="0.84594008088601935"/>
    <n v="3"/>
    <x v="0"/>
  </r>
  <r>
    <x v="2"/>
    <x v="10"/>
    <x v="0"/>
    <n v="60942.062999999995"/>
    <n v="-136820.42499999999"/>
    <n v="-31540"/>
    <n v="-48250"/>
    <n v="-48370"/>
    <n v="-264980.42499999999"/>
    <n v="-204038.36199999999"/>
    <n v="-3.3480711343821756"/>
    <n v="3"/>
    <x v="0"/>
  </r>
  <r>
    <x v="2"/>
    <x v="10"/>
    <x v="0"/>
    <n v="463384.19400000002"/>
    <n v="-660374.41399999999"/>
    <n v="-61440"/>
    <n v="-30930"/>
    <n v="-105410"/>
    <n v="-858154.41399999999"/>
    <n v="-394770.22"/>
    <n v="-0.85192854031615928"/>
    <n v="3"/>
    <x v="0"/>
  </r>
  <r>
    <x v="2"/>
    <x v="10"/>
    <x v="0"/>
    <n v="122772.825"/>
    <n v="-179185.56599999999"/>
    <n v="-14620"/>
    <n v="-62540"/>
    <n v="-64150"/>
    <n v="-320495.56599999999"/>
    <n v="-197722.74099999998"/>
    <n v="-1.6104764307573765"/>
    <n v="3"/>
    <x v="0"/>
  </r>
  <r>
    <x v="2"/>
    <x v="10"/>
    <x v="0"/>
    <n v="5504.45"/>
    <n v="-15734.88"/>
    <n v="-88180"/>
    <n v="-18470"/>
    <n v="-34670"/>
    <n v="-157054.88"/>
    <n v="-151550.43"/>
    <n v="-27.532347464324317"/>
    <n v="3"/>
    <x v="0"/>
  </r>
  <r>
    <x v="2"/>
    <x v="10"/>
    <x v="0"/>
    <n v="227582.64199999999"/>
    <n v="-606165.74899999995"/>
    <n v="-60240"/>
    <n v="-70290"/>
    <n v="-102730"/>
    <n v="-839425.74899999995"/>
    <n v="-611843.10699999996"/>
    <n v="-2.6884436423758538"/>
    <n v="3"/>
    <x v="0"/>
  </r>
  <r>
    <x v="2"/>
    <x v="10"/>
    <x v="0"/>
    <n v="218010.26099999997"/>
    <n v="-911507.35900000005"/>
    <n v="-23800"/>
    <n v="-69090"/>
    <n v="-104800"/>
    <n v="-1109197.3590000002"/>
    <n v="-891187.09800000023"/>
    <n v="-4.0878218021123347"/>
    <n v="3"/>
    <x v="0"/>
  </r>
  <r>
    <x v="2"/>
    <x v="10"/>
    <x v="0"/>
    <n v="926561.24399999983"/>
    <n v="-154240.98899999997"/>
    <n v="-66240"/>
    <n v="-72390"/>
    <n v="-63420"/>
    <n v="-356290.98899999994"/>
    <n v="570270.25499999989"/>
    <n v="0.61546957493939813"/>
    <n v="3"/>
    <x v="0"/>
  </r>
  <r>
    <x v="2"/>
    <x v="10"/>
    <x v="0"/>
    <n v="2082410.2459999998"/>
    <n v="-329493.02399999998"/>
    <n v="-41320"/>
    <n v="-14100"/>
    <n v="-48940"/>
    <n v="-433853.02399999998"/>
    <n v="1648557.2219999998"/>
    <n v="0.79165823601119567"/>
    <n v="3"/>
    <x v="0"/>
  </r>
  <r>
    <x v="2"/>
    <x v="10"/>
    <x v="0"/>
    <n v="1897808.5489999996"/>
    <n v="-306367.18699999998"/>
    <n v="-72970"/>
    <n v="-85200"/>
    <n v="-12790"/>
    <n v="-477327.18699999998"/>
    <n v="1420481.3619999997"/>
    <n v="0.74848506860635922"/>
    <n v="3"/>
    <x v="0"/>
  </r>
  <r>
    <x v="2"/>
    <x v="1"/>
    <x v="0"/>
    <n v="2287257.3289999999"/>
    <n v="-1228548.2789999999"/>
    <n v="-80200"/>
    <n v="-32730"/>
    <n v="-93680"/>
    <n v="-1435158.2789999999"/>
    <n v="852099.05"/>
    <n v="0.37254183829527476"/>
    <n v="3"/>
    <x v="0"/>
  </r>
  <r>
    <x v="2"/>
    <x v="1"/>
    <x v="0"/>
    <n v="25055.107"/>
    <n v="-16299.513999999999"/>
    <n v="-106410"/>
    <n v="-19710"/>
    <n v="-16450"/>
    <n v="-158869.514"/>
    <n v="-133814.40700000001"/>
    <n v="-5.3408036533230536"/>
    <n v="3"/>
    <x v="0"/>
  </r>
  <r>
    <x v="2"/>
    <x v="1"/>
    <x v="0"/>
    <n v="1570230.2489999998"/>
    <n v="-752088.59600000002"/>
    <n v="-102270"/>
    <n v="-68090"/>
    <n v="-73570"/>
    <n v="-996018.59600000002"/>
    <n v="574211.65299999982"/>
    <n v="0.36568627649714819"/>
    <n v="3"/>
    <x v="0"/>
  </r>
  <r>
    <x v="2"/>
    <x v="1"/>
    <x v="0"/>
    <n v="3588179.0839999998"/>
    <n v="-1937602.0019999999"/>
    <n v="-72920"/>
    <n v="-40210"/>
    <n v="-60040"/>
    <n v="-2110772.0019999999"/>
    <n v="1477407.0819999999"/>
    <n v="0.4117428499006322"/>
    <n v="3"/>
    <x v="0"/>
  </r>
  <r>
    <x v="2"/>
    <x v="1"/>
    <x v="0"/>
    <n v="90942.487999999998"/>
    <n v="-3438.085"/>
    <n v="-75780"/>
    <n v="-70280"/>
    <n v="-89300"/>
    <n v="-238798.08499999999"/>
    <n v="-147855.59700000001"/>
    <n v="-1.6258142948541281"/>
    <n v="3"/>
    <x v="0"/>
  </r>
  <r>
    <x v="2"/>
    <x v="1"/>
    <x v="0"/>
    <n v="387259.86599999998"/>
    <n v="-434669.109"/>
    <n v="-61370"/>
    <n v="-97780"/>
    <n v="-44860"/>
    <n v="-638679.10899999994"/>
    <n v="-251419.24299999996"/>
    <n v="-0.64922617878507449"/>
    <n v="3"/>
    <x v="0"/>
  </r>
  <r>
    <x v="2"/>
    <x v="1"/>
    <x v="0"/>
    <n v="625619.86899999995"/>
    <n v="-98265.551999999981"/>
    <n v="-32440"/>
    <n v="-81970"/>
    <n v="-17610"/>
    <n v="-230285.55199999997"/>
    <n v="395334.31699999998"/>
    <n v="0.631908186726723"/>
    <n v="3"/>
    <x v="0"/>
  </r>
  <r>
    <x v="2"/>
    <x v="1"/>
    <x v="0"/>
    <n v="708654.15599999996"/>
    <n v="-222307.946"/>
    <n v="-35190"/>
    <n v="-60220"/>
    <n v="-74760"/>
    <n v="-392477.946"/>
    <n v="316176.20999999996"/>
    <n v="0.44616433463772698"/>
    <n v="3"/>
    <x v="0"/>
  </r>
  <r>
    <x v="2"/>
    <x v="1"/>
    <x v="0"/>
    <n v="83076.615999999995"/>
    <n v="-5866.5109999999995"/>
    <n v="-43140"/>
    <n v="-26950"/>
    <n v="-43720"/>
    <n v="-119676.511"/>
    <n v="-36599.895000000004"/>
    <n v="-0.44055592009188249"/>
    <n v="3"/>
    <x v="0"/>
  </r>
  <r>
    <x v="2"/>
    <x v="1"/>
    <x v="0"/>
    <n v="72436.832999999999"/>
    <n v="-47919.724999999999"/>
    <n v="-89420"/>
    <n v="-36400"/>
    <n v="-96790"/>
    <n v="-270529.72499999998"/>
    <n v="-198092.89199999999"/>
    <n v="-2.7346984095784528"/>
    <n v="3"/>
    <x v="0"/>
  </r>
  <r>
    <x v="2"/>
    <x v="1"/>
    <x v="0"/>
    <n v="27744.737999999998"/>
    <n v="-4808.9019999999991"/>
    <n v="-92850"/>
    <n v="-34860"/>
    <n v="-44180"/>
    <n v="-176698.902"/>
    <n v="-148954.16399999999"/>
    <n v="-5.3687356499816294"/>
    <n v="3"/>
    <x v="0"/>
  </r>
  <r>
    <x v="2"/>
    <x v="1"/>
    <x v="0"/>
    <n v="4138759.037"/>
    <n v="-3459040.0879999995"/>
    <n v="-87430"/>
    <n v="-69120"/>
    <n v="-24900"/>
    <n v="-3640490.0879999995"/>
    <n v="498268.94900000049"/>
    <n v="0.12039090571486211"/>
    <n v="3"/>
    <x v="0"/>
  </r>
  <r>
    <x v="2"/>
    <x v="1"/>
    <x v="0"/>
    <n v="90552.293999999994"/>
    <n v="-4186.9380000000001"/>
    <n v="-15280"/>
    <n v="-35150"/>
    <n v="-64850"/>
    <n v="-119466.93799999999"/>
    <n v="-28914.644"/>
    <n v="-0.31931431797851528"/>
    <n v="3"/>
    <x v="0"/>
  </r>
  <r>
    <x v="2"/>
    <x v="1"/>
    <x v="1"/>
    <n v="282191.61599999998"/>
    <n v="-1099428.5049999999"/>
    <n v="-40360"/>
    <n v="-34250"/>
    <n v="-40090"/>
    <n v="-1214128.5049999999"/>
    <n v="-931936.88899999997"/>
    <n v="-3.3024967297398375"/>
    <n v="3"/>
    <x v="0"/>
  </r>
  <r>
    <x v="2"/>
    <x v="1"/>
    <x v="2"/>
    <n v="1547272.3699999999"/>
    <n v="-6062458.044999999"/>
    <n v="-56250"/>
    <n v="-65020"/>
    <n v="-93490"/>
    <n v="-6277218.044999999"/>
    <n v="-4729945.6749999989"/>
    <n v="-3.0569573700847505"/>
    <n v="3"/>
    <x v="0"/>
  </r>
  <r>
    <x v="2"/>
    <x v="1"/>
    <x v="0"/>
    <n v="4102200.3469999996"/>
    <n v="-9371899.4110000003"/>
    <n v="-47820"/>
    <n v="-18390"/>
    <n v="-45490"/>
    <n v="-9483599.4110000003"/>
    <n v="-5381399.0640000012"/>
    <n v="-1.3118323360134028"/>
    <n v="3"/>
    <x v="0"/>
  </r>
  <r>
    <x v="2"/>
    <x v="1"/>
    <x v="0"/>
    <n v="528044.45399999991"/>
    <n v="-25633.691999999995"/>
    <n v="-68190"/>
    <n v="-68090"/>
    <n v="-69800"/>
    <n v="-231713.69199999998"/>
    <n v="296330.76199999993"/>
    <n v="0.56118525581560219"/>
    <n v="3"/>
    <x v="0"/>
  </r>
  <r>
    <x v="2"/>
    <x v="1"/>
    <x v="0"/>
    <n v="248722.698"/>
    <n v="-38587.618999999999"/>
    <n v="-75440"/>
    <n v="-37830"/>
    <n v="-57910"/>
    <n v="-209767.61900000001"/>
    <n v="38955.078999999998"/>
    <n v="0.15662052282819799"/>
    <n v="3"/>
    <x v="0"/>
  </r>
  <r>
    <x v="2"/>
    <x v="1"/>
    <x v="0"/>
    <n v="112518.77"/>
    <n v="-21076.894999999997"/>
    <n v="-51080"/>
    <n v="-68780"/>
    <n v="-18010"/>
    <n v="-158946.89499999999"/>
    <n v="-46428.124999999985"/>
    <n v="-0.41262560015542282"/>
    <n v="3"/>
    <x v="0"/>
  </r>
  <r>
    <x v="2"/>
    <x v="1"/>
    <x v="0"/>
    <n v="107461.02499999999"/>
    <n v="-52467.540999999997"/>
    <n v="-28970"/>
    <n v="-43370"/>
    <n v="-95750"/>
    <n v="-220557.541"/>
    <n v="-113096.516"/>
    <n v="-1.0524421854342074"/>
    <n v="3"/>
    <x v="0"/>
  </r>
  <r>
    <x v="2"/>
    <x v="1"/>
    <x v="1"/>
    <n v="17093.125"/>
    <n v="-12975.647999999999"/>
    <n v="-81490"/>
    <n v="-95900"/>
    <n v="-86590"/>
    <n v="-276955.64799999999"/>
    <n v="-259862.52299999999"/>
    <n v="-15.202750989067241"/>
    <n v="3"/>
    <x v="0"/>
  </r>
  <r>
    <x v="2"/>
    <x v="1"/>
    <x v="2"/>
    <n v="241550.67299999998"/>
    <n v="-131832.25999999998"/>
    <n v="-24320"/>
    <n v="-20850"/>
    <n v="-23510"/>
    <n v="-200512.25999999998"/>
    <n v="41038.413"/>
    <n v="0.16989566822693142"/>
    <n v="3"/>
    <x v="0"/>
  </r>
  <r>
    <x v="2"/>
    <x v="1"/>
    <x v="0"/>
    <n v="582210.59400000004"/>
    <n v="-106749.40499999998"/>
    <n v="-98120"/>
    <n v="-63700"/>
    <n v="-80610"/>
    <n v="-349179.40499999997"/>
    <n v="233031.18900000007"/>
    <n v="0.40025240248376526"/>
    <n v="3"/>
    <x v="0"/>
  </r>
  <r>
    <x v="2"/>
    <x v="1"/>
    <x v="0"/>
    <n v="191737.71400000001"/>
    <n v="-50331.61"/>
    <n v="-72300"/>
    <n v="-19840"/>
    <n v="-73350"/>
    <n v="-215821.61"/>
    <n v="-24083.895999999979"/>
    <n v="-0.12560854876990959"/>
    <n v="3"/>
    <x v="0"/>
  </r>
  <r>
    <x v="2"/>
    <x v="1"/>
    <x v="0"/>
    <n v="572319.40500000003"/>
    <n v="-93152.962"/>
    <n v="-64620"/>
    <n v="-51920"/>
    <n v="-30650"/>
    <n v="-240342.962"/>
    <n v="331976.44300000003"/>
    <n v="0.58005449422075772"/>
    <n v="3"/>
    <x v="0"/>
  </r>
  <r>
    <x v="2"/>
    <x v="1"/>
    <x v="1"/>
    <n v="307360.22100000002"/>
    <n v="-144910.878"/>
    <n v="-83930"/>
    <n v="-98240"/>
    <n v="-42660"/>
    <n v="-369740.87800000003"/>
    <n v="-62380.657000000007"/>
    <n v="-0.20295618215344791"/>
    <n v="3"/>
    <x v="0"/>
  </r>
  <r>
    <x v="2"/>
    <x v="1"/>
    <x v="2"/>
    <n v="506299.54200000002"/>
    <n v="-205947.742"/>
    <n v="-99190"/>
    <n v="-91810"/>
    <n v="-89560"/>
    <n v="-486507.74199999997"/>
    <n v="19791.800000000047"/>
    <n v="3.9091088097409431E-2"/>
    <n v="3"/>
    <x v="0"/>
  </r>
  <r>
    <x v="2"/>
    <x v="1"/>
    <x v="0"/>
    <n v="1095602.382"/>
    <n v="-68671.021999999997"/>
    <n v="-30180"/>
    <n v="-97090"/>
    <n v="-24350"/>
    <n v="-220291.022"/>
    <n v="875311.36"/>
    <n v="0.79893159633528432"/>
    <n v="3"/>
    <x v="0"/>
  </r>
  <r>
    <x v="2"/>
    <x v="1"/>
    <x v="0"/>
    <n v="543253.28399999999"/>
    <n v="-54671.084999999999"/>
    <n v="-77970"/>
    <n v="-107370"/>
    <n v="-80930"/>
    <n v="-320941.08500000002"/>
    <n v="222312.19899999996"/>
    <n v="0.40922384741626333"/>
    <n v="3"/>
    <x v="0"/>
  </r>
  <r>
    <x v="2"/>
    <x v="1"/>
    <x v="1"/>
    <n v="46510.995999999999"/>
    <n v="-5553.5899999999992"/>
    <n v="-104200"/>
    <n v="-97980"/>
    <n v="-82570"/>
    <n v="-290303.59000000003"/>
    <n v="-243792.59400000004"/>
    <n v="-5.2416119835404089"/>
    <n v="3"/>
    <x v="0"/>
  </r>
  <r>
    <x v="2"/>
    <x v="1"/>
    <x v="2"/>
    <n v="292247.01099999994"/>
    <n v="-103476.723"/>
    <n v="-20920"/>
    <n v="-25270"/>
    <n v="-20240"/>
    <n v="-169906.723"/>
    <n v="122340.28799999994"/>
    <n v="0.41861946707814224"/>
    <n v="3"/>
    <x v="0"/>
  </r>
  <r>
    <x v="2"/>
    <x v="1"/>
    <x v="0"/>
    <n v="2050962.1369999999"/>
    <n v="-651657.027"/>
    <n v="-71810"/>
    <n v="-23690"/>
    <n v="-90680"/>
    <n v="-837837.027"/>
    <n v="1213125.1099999999"/>
    <n v="0.59149073896335902"/>
    <n v="3"/>
    <x v="0"/>
  </r>
  <r>
    <x v="2"/>
    <x v="1"/>
    <x v="0"/>
    <n v="600061.02799999993"/>
    <n v="-132510.826"/>
    <n v="-75850"/>
    <n v="-59790"/>
    <n v="-69280"/>
    <n v="-337430.826"/>
    <n v="262630.20199999993"/>
    <n v="0.43767248620585297"/>
    <n v="3"/>
    <x v="0"/>
  </r>
  <r>
    <x v="2"/>
    <x v="1"/>
    <x v="0"/>
    <n v="222992.12599999999"/>
    <n v="-46516.924999999996"/>
    <n v="-57530"/>
    <n v="-30750"/>
    <n v="-86980"/>
    <n v="-221776.92499999999"/>
    <n v="1215.2010000000009"/>
    <n v="5.4495242580897274E-3"/>
    <n v="3"/>
    <x v="0"/>
  </r>
  <r>
    <x v="2"/>
    <x v="1"/>
    <x v="1"/>
    <n v="165462.55599999998"/>
    <n v="-65257.163999999997"/>
    <n v="-82680"/>
    <n v="-72820"/>
    <n v="-64840"/>
    <n v="-285597.16399999999"/>
    <n v="-120134.60800000001"/>
    <n v="-0.72605313796796433"/>
    <n v="3"/>
    <x v="0"/>
  </r>
  <r>
    <x v="2"/>
    <x v="1"/>
    <x v="2"/>
    <n v="251144.38999999998"/>
    <n v="-96595.204999999987"/>
    <n v="-36550"/>
    <n v="-50980"/>
    <n v="-59400"/>
    <n v="-243525.20499999999"/>
    <n v="7619.1849999999977"/>
    <n v="3.0337866595387609E-2"/>
    <n v="3"/>
    <x v="0"/>
  </r>
  <r>
    <x v="2"/>
    <x v="1"/>
    <x v="3"/>
    <n v="119206.598"/>
    <n v="-45773.118999999999"/>
    <n v="-38090"/>
    <n v="-70020"/>
    <n v="-65790"/>
    <n v="-219673.11900000001"/>
    <n v="-100466.52100000001"/>
    <n v="-0.84279329068681252"/>
    <n v="3"/>
    <x v="0"/>
  </r>
  <r>
    <x v="2"/>
    <x v="1"/>
    <x v="0"/>
    <n v="129184.965"/>
    <n v="-37879.540999999997"/>
    <n v="-99980"/>
    <n v="-50260"/>
    <n v="-17400"/>
    <n v="-205519.541"/>
    <n v="-76334.576000000001"/>
    <n v="-0.59089365391707926"/>
    <n v="3"/>
    <x v="0"/>
  </r>
  <r>
    <x v="2"/>
    <x v="1"/>
    <x v="1"/>
    <n v="483207.84399999998"/>
    <n v="-231785.36499999999"/>
    <n v="-27750"/>
    <n v="-57870"/>
    <n v="-65150"/>
    <n v="-382555.36499999999"/>
    <n v="100652.47899999999"/>
    <n v="0.20830059000449502"/>
    <n v="3"/>
    <x v="0"/>
  </r>
  <r>
    <x v="2"/>
    <x v="1"/>
    <x v="2"/>
    <n v="112649.63499999998"/>
    <n v="-100262.323"/>
    <n v="-22790"/>
    <n v="-49470"/>
    <n v="-101740"/>
    <n v="-274262.32299999997"/>
    <n v="-161612.68799999999"/>
    <n v="-1.434649015951095"/>
    <n v="3"/>
    <x v="0"/>
  </r>
  <r>
    <x v="2"/>
    <x v="1"/>
    <x v="3"/>
    <n v="272836.87199999997"/>
    <n v="-84906.906000000003"/>
    <n v="-85920"/>
    <n v="-102840"/>
    <n v="-16010"/>
    <n v="-289676.90600000002"/>
    <n v="-16840.034000000043"/>
    <n v="-6.1721987488553398E-2"/>
    <n v="3"/>
    <x v="0"/>
  </r>
  <r>
    <x v="2"/>
    <x v="1"/>
    <x v="0"/>
    <n v="2643050.8930000002"/>
    <n v="-814930.03899999999"/>
    <n v="-64810"/>
    <n v="-98960"/>
    <n v="-75540"/>
    <n v="-1054240.0389999999"/>
    <n v="1588810.8540000003"/>
    <n v="0.60112760530184772"/>
    <n v="3"/>
    <x v="0"/>
  </r>
  <r>
    <x v="2"/>
    <x v="1"/>
    <x v="1"/>
    <n v="1160250.21"/>
    <n v="-51027.528999999995"/>
    <n v="-53180"/>
    <n v="-55970"/>
    <n v="-92900"/>
    <n v="-253077.52899999998"/>
    <n v="907172.68099999998"/>
    <n v="0.78187676518498539"/>
    <n v="3"/>
    <x v="0"/>
  </r>
  <r>
    <x v="2"/>
    <x v="1"/>
    <x v="2"/>
    <n v="11073777.399999999"/>
    <n v="-519945.28599999996"/>
    <n v="-71830"/>
    <n v="-21730"/>
    <n v="-47660"/>
    <n v="-661165.28599999996"/>
    <n v="10412612.113999998"/>
    <n v="0.94029451178962653"/>
    <n v="3"/>
    <x v="0"/>
  </r>
  <r>
    <x v="2"/>
    <x v="1"/>
    <x v="3"/>
    <n v="782551.77"/>
    <n v="-61827.786999999997"/>
    <n v="-83360"/>
    <n v="-91290"/>
    <n v="-50670"/>
    <n v="-287147.78700000001"/>
    <n v="495403.98300000001"/>
    <n v="0.63306224839284431"/>
    <n v="3"/>
    <x v="0"/>
  </r>
  <r>
    <x v="2"/>
    <x v="1"/>
    <x v="0"/>
    <n v="205192.23199999999"/>
    <n v="-30575.040999999997"/>
    <n v="-101780"/>
    <n v="-20270"/>
    <n v="-40960"/>
    <n v="-193585.041"/>
    <n v="11607.190999999992"/>
    <n v="5.6567399685968578E-2"/>
    <n v="3"/>
    <x v="0"/>
  </r>
  <r>
    <x v="2"/>
    <x v="1"/>
    <x v="1"/>
    <n v="440756.86200000002"/>
    <n v="-41795.557999999997"/>
    <n v="-61150"/>
    <n v="-86750"/>
    <n v="-84200"/>
    <n v="-273895.55800000002"/>
    <n v="166861.304"/>
    <n v="0.3785790270918119"/>
    <n v="3"/>
    <x v="0"/>
  </r>
  <r>
    <x v="2"/>
    <x v="1"/>
    <x v="2"/>
    <n v="41253.274999999994"/>
    <n v="-6329.9599999999991"/>
    <n v="-27480"/>
    <n v="-81140"/>
    <n v="-38680"/>
    <n v="-153629.96"/>
    <n v="-112376.685"/>
    <n v="-2.7240669983171037"/>
    <n v="3"/>
    <x v="0"/>
  </r>
  <r>
    <x v="2"/>
    <x v="1"/>
    <x v="3"/>
    <n v="1061.088"/>
    <n v="-313.45299999999997"/>
    <n v="-23060"/>
    <n v="-77580"/>
    <n v="-100270"/>
    <n v="-201223.45300000001"/>
    <n v="-200162.36500000002"/>
    <n v="-188.63879810157124"/>
    <n v="3"/>
    <x v="0"/>
  </r>
  <r>
    <x v="2"/>
    <x v="1"/>
    <x v="0"/>
    <n v="28725.129999999997"/>
    <n v="-3873.0649999999996"/>
    <n v="-15120"/>
    <n v="-38950"/>
    <n v="-45340"/>
    <n v="-103283.065"/>
    <n v="-74557.934999999998"/>
    <n v="-2.5955647546242613"/>
    <n v="3"/>
    <x v="0"/>
  </r>
  <r>
    <x v="2"/>
    <x v="1"/>
    <x v="0"/>
    <n v="18953.234999999997"/>
    <n v="-3481.1769999999997"/>
    <n v="-68280"/>
    <n v="-42010"/>
    <n v="-28150"/>
    <n v="-141921.177"/>
    <n v="-122967.942"/>
    <n v="-6.487965880231001"/>
    <n v="3"/>
    <x v="0"/>
  </r>
  <r>
    <x v="2"/>
    <x v="1"/>
    <x v="1"/>
    <n v="172379.01799999998"/>
    <n v="-11024.209000000001"/>
    <n v="-18670"/>
    <n v="-16600"/>
    <n v="-60130"/>
    <n v="-106424.209"/>
    <n v="65954.808999999979"/>
    <n v="0.38261506397489736"/>
    <n v="3"/>
    <x v="0"/>
  </r>
  <r>
    <x v="2"/>
    <x v="1"/>
    <x v="2"/>
    <n v="189669.48699999996"/>
    <n v="-31821.019999999997"/>
    <n v="-48750"/>
    <n v="-41210"/>
    <n v="-93320"/>
    <n v="-215101.02"/>
    <n v="-25431.533000000025"/>
    <n v="-0.13408341743445548"/>
    <n v="3"/>
    <x v="0"/>
  </r>
  <r>
    <x v="2"/>
    <x v="1"/>
    <x v="0"/>
    <n v="53667.578999999998"/>
    <n v="-5933.8229999999994"/>
    <n v="-63730"/>
    <n v="-20850"/>
    <n v="-64260"/>
    <n v="-154773.823"/>
    <n v="-101106.24400000001"/>
    <n v="-1.8839352526038116"/>
    <n v="3"/>
    <x v="0"/>
  </r>
  <r>
    <x v="2"/>
    <x v="1"/>
    <x v="1"/>
    <n v="39886.945"/>
    <n v="-5313.2309999999998"/>
    <n v="-25850"/>
    <n v="-82860"/>
    <n v="-86620"/>
    <n v="-200643.231"/>
    <n v="-160756.28599999999"/>
    <n v="-4.0302982843133259"/>
    <n v="3"/>
    <x v="0"/>
  </r>
  <r>
    <x v="2"/>
    <x v="1"/>
    <x v="2"/>
    <n v="249124.92499999999"/>
    <n v="-30990.917999999998"/>
    <n v="-38520"/>
    <n v="-60490"/>
    <n v="-30780"/>
    <n v="-160780.91800000001"/>
    <n v="88344.006999999983"/>
    <n v="0.35461729491739929"/>
    <n v="3"/>
    <x v="0"/>
  </r>
  <r>
    <x v="2"/>
    <x v="1"/>
    <x v="0"/>
    <n v="81322.387999999992"/>
    <n v="-12749.057999999999"/>
    <n v="-99300"/>
    <n v="-55080"/>
    <n v="-69730"/>
    <n v="-236859.05799999999"/>
    <n v="-155536.66999999998"/>
    <n v="-1.912593491474943"/>
    <n v="3"/>
    <x v="0"/>
  </r>
  <r>
    <x v="2"/>
    <x v="1"/>
    <x v="1"/>
    <n v="307764.891"/>
    <n v="-32320.217999999997"/>
    <n v="-61140"/>
    <n v="-74530"/>
    <n v="-42200"/>
    <n v="-210190.21799999999"/>
    <n v="97574.67300000001"/>
    <n v="0.31704289817775222"/>
    <n v="3"/>
    <x v="0"/>
  </r>
  <r>
    <x v="2"/>
    <x v="1"/>
    <x v="2"/>
    <n v="218305.5"/>
    <n v="-9537.1009999999987"/>
    <n v="-23000"/>
    <n v="-67570"/>
    <n v="-100940"/>
    <n v="-201047.101"/>
    <n v="17258.399000000005"/>
    <n v="7.9056180444377289E-2"/>
    <n v="3"/>
    <x v="0"/>
  </r>
  <r>
    <x v="2"/>
    <x v="1"/>
    <x v="0"/>
    <n v="33817.035000000003"/>
    <n v="-7432.8029999999999"/>
    <n v="-102130"/>
    <n v="-55970"/>
    <n v="-62130"/>
    <n v="-227662.80300000001"/>
    <n v="-193845.76800000001"/>
    <n v="-5.7321929021867231"/>
    <n v="3"/>
    <x v="0"/>
  </r>
  <r>
    <x v="2"/>
    <x v="1"/>
    <x v="0"/>
    <n v="441782.23599999998"/>
    <n v="-24623.213999999996"/>
    <n v="-96310"/>
    <n v="-32660"/>
    <n v="-101140"/>
    <n v="-254733.21400000001"/>
    <n v="187049.02199999997"/>
    <n v="0.42339643099637891"/>
    <n v="3"/>
    <x v="0"/>
  </r>
  <r>
    <x v="2"/>
    <x v="1"/>
    <x v="0"/>
    <n v="10952.535999999998"/>
    <n v="-9594.5849999999991"/>
    <n v="-74460"/>
    <n v="-29770"/>
    <n v="-33630"/>
    <n v="-147454.58499999999"/>
    <n v="-136502.049"/>
    <n v="-12.463054127372876"/>
    <n v="3"/>
    <x v="0"/>
  </r>
  <r>
    <x v="2"/>
    <x v="1"/>
    <x v="0"/>
    <n v="61244.833999999995"/>
    <n v="-14481.074999999999"/>
    <n v="-89620"/>
    <n v="-56730"/>
    <n v="-88720"/>
    <n v="-249551.07500000001"/>
    <n v="-188306.24100000001"/>
    <n v="-3.0746469326702726"/>
    <n v="3"/>
    <x v="0"/>
  </r>
  <r>
    <x v="2"/>
    <x v="1"/>
    <x v="0"/>
    <n v="1505685.0129999998"/>
    <n v="-56842.862999999998"/>
    <n v="-58330"/>
    <n v="-17100"/>
    <n v="-60220"/>
    <n v="-192492.86300000001"/>
    <n v="1313192.1499999999"/>
    <n v="0.87215595470631158"/>
    <n v="3"/>
    <x v="0"/>
  </r>
  <r>
    <x v="2"/>
    <x v="1"/>
    <x v="0"/>
    <n v="7981382.1849999996"/>
    <n v="-826169.75"/>
    <n v="-77380"/>
    <n v="-53820"/>
    <n v="-25700"/>
    <n v="-983069.75"/>
    <n v="6998312.4349999996"/>
    <n v="0.87682963586838936"/>
    <n v="3"/>
    <x v="0"/>
  </r>
  <r>
    <x v="2"/>
    <x v="1"/>
    <x v="0"/>
    <n v="1591971.9269999999"/>
    <n v="-162121.54699999999"/>
    <n v="-106760"/>
    <n v="-14360"/>
    <n v="-90330"/>
    <n v="-373571.54700000002"/>
    <n v="1218400.3799999999"/>
    <n v="0.76534036771365754"/>
    <n v="3"/>
    <x v="0"/>
  </r>
  <r>
    <x v="2"/>
    <x v="1"/>
    <x v="0"/>
    <n v="187498.696"/>
    <n v="-261737.87499999997"/>
    <n v="-13400"/>
    <n v="-80570"/>
    <n v="-41700"/>
    <n v="-397407.875"/>
    <n v="-209909.179"/>
    <n v="-1.1195234072454563"/>
    <n v="3"/>
    <x v="0"/>
  </r>
  <r>
    <x v="2"/>
    <x v="1"/>
    <x v="0"/>
    <n v="680741.46"/>
    <n v="-487408.84499999997"/>
    <n v="-39870"/>
    <n v="-38820"/>
    <n v="-13850"/>
    <n v="-579948.84499999997"/>
    <n v="100792.61499999999"/>
    <n v="0.14806298855368674"/>
    <n v="3"/>
    <x v="0"/>
  </r>
  <r>
    <x v="2"/>
    <x v="1"/>
    <x v="0"/>
    <n v="422017.53299999994"/>
    <n v="-588179.28399999999"/>
    <n v="-82110"/>
    <n v="-62370"/>
    <n v="-54230"/>
    <n v="-786889.28399999999"/>
    <n v="-364871.75100000005"/>
    <n v="-0.86458908094702336"/>
    <n v="3"/>
    <x v="0"/>
  </r>
  <r>
    <x v="2"/>
    <x v="1"/>
    <x v="0"/>
    <n v="781170.13800000004"/>
    <n v="-302748.614"/>
    <n v="-44230"/>
    <n v="-91840"/>
    <n v="-106950"/>
    <n v="-545768.61400000006"/>
    <n v="235401.52399999998"/>
    <n v="0.30134475519339421"/>
    <n v="3"/>
    <x v="0"/>
  </r>
  <r>
    <x v="2"/>
    <x v="1"/>
    <x v="0"/>
    <n v="143021.03899999999"/>
    <n v="-60823.216999999997"/>
    <n v="-65710"/>
    <n v="-26850"/>
    <n v="-65490"/>
    <n v="-218873.217"/>
    <n v="-75852.178000000014"/>
    <n v="-0.53035678198366343"/>
    <n v="3"/>
    <x v="0"/>
  </r>
  <r>
    <x v="2"/>
    <x v="1"/>
    <x v="0"/>
    <n v="60350.947999999997"/>
    <n v="-48771.057999999997"/>
    <n v="-31010"/>
    <n v="-48940"/>
    <n v="-78190"/>
    <n v="-206911.05799999999"/>
    <n v="-146560.10999999999"/>
    <n v="-2.4284640897438758"/>
    <n v="3"/>
    <x v="0"/>
  </r>
  <r>
    <x v="2"/>
    <x v="1"/>
    <x v="0"/>
    <n v="1490182.54"/>
    <n v="-43418.031999999999"/>
    <n v="-15280"/>
    <n v="-43870"/>
    <n v="-53620"/>
    <n v="-156188.03200000001"/>
    <n v="1333994.5079999999"/>
    <n v="0.89518865789422009"/>
    <n v="3"/>
    <x v="0"/>
  </r>
  <r>
    <x v="2"/>
    <x v="1"/>
    <x v="0"/>
    <n v="293907.27799999999"/>
    <n v="-32275.718999999997"/>
    <n v="-54650"/>
    <n v="-106250"/>
    <n v="-96830"/>
    <n v="-290005.71899999998"/>
    <n v="3901.5590000000084"/>
    <n v="1.3274795461172651E-2"/>
    <n v="3"/>
    <x v="0"/>
  </r>
  <r>
    <x v="2"/>
    <x v="1"/>
    <x v="0"/>
    <n v="430444.33599999995"/>
    <n v="-39510.561999999998"/>
    <n v="-70690"/>
    <n v="-65990"/>
    <n v="-75760"/>
    <n v="-251950.56200000001"/>
    <n v="178493.77399999995"/>
    <n v="0.41467330168330979"/>
    <n v="3"/>
    <x v="0"/>
  </r>
  <r>
    <x v="2"/>
    <x v="1"/>
    <x v="0"/>
    <n v="856336.61399999994"/>
    <n v="-99446.486999999994"/>
    <n v="-79520"/>
    <n v="-38020"/>
    <n v="-78140"/>
    <n v="-295126.48699999996"/>
    <n v="561210.12699999998"/>
    <n v="0.6553615924216456"/>
    <n v="3"/>
    <x v="0"/>
  </r>
  <r>
    <x v="2"/>
    <x v="1"/>
    <x v="0"/>
    <n v="1334106.1229999999"/>
    <n v="-174833.42799999999"/>
    <n v="-16360"/>
    <n v="-100360"/>
    <n v="-37160"/>
    <n v="-328713.42799999996"/>
    <n v="1005392.6949999999"/>
    <n v="0.75360773604664733"/>
    <n v="3"/>
    <x v="0"/>
  </r>
  <r>
    <x v="2"/>
    <x v="1"/>
    <x v="0"/>
    <n v="134967.83299999998"/>
    <n v="-14652.259999999998"/>
    <n v="-48990"/>
    <n v="-40280"/>
    <n v="-88880"/>
    <n v="-192802.26"/>
    <n v="-57834.427000000025"/>
    <n v="-0.42850526465813549"/>
    <n v="3"/>
    <x v="0"/>
  </r>
  <r>
    <x v="2"/>
    <x v="9"/>
    <x v="0"/>
    <n v="1818888.0919999999"/>
    <n v="-149145.75199999998"/>
    <n v="-91260"/>
    <n v="-65680"/>
    <n v="-22060"/>
    <n v="-328145.75199999998"/>
    <n v="1490742.3399999999"/>
    <n v="0.8195899168050631"/>
    <n v="3"/>
    <x v="0"/>
  </r>
  <r>
    <x v="2"/>
    <x v="9"/>
    <x v="0"/>
    <n v="1951054.7"/>
    <n v="-2386665.673"/>
    <n v="-103830"/>
    <n v="-102000"/>
    <n v="-62810"/>
    <n v="-2655305.673"/>
    <n v="-704250.973"/>
    <n v="-0.36095911252513835"/>
    <n v="3"/>
    <x v="0"/>
  </r>
  <r>
    <x v="2"/>
    <x v="9"/>
    <x v="0"/>
    <n v="1787784.915"/>
    <n v="-2278372.915"/>
    <n v="-44970"/>
    <n v="-18990"/>
    <n v="-47540"/>
    <n v="-2389872.915"/>
    <n v="-602088"/>
    <n v="-0.33677876737202472"/>
    <n v="3"/>
    <x v="0"/>
  </r>
  <r>
    <x v="2"/>
    <x v="9"/>
    <x v="0"/>
    <n v="524607.60799999989"/>
    <n v="-25622.918999999998"/>
    <n v="-64230"/>
    <n v="-95680"/>
    <n v="-56990"/>
    <n v="-242522.91899999999"/>
    <n v="282084.6889999999"/>
    <n v="0.53770605820112305"/>
    <n v="3"/>
    <x v="0"/>
  </r>
  <r>
    <x v="2"/>
    <x v="9"/>
    <x v="0"/>
    <n v="522339.11099999998"/>
    <n v="-1838593.6379999998"/>
    <n v="-65120"/>
    <n v="-103480"/>
    <n v="-22370"/>
    <n v="-2029563.6379999998"/>
    <n v="-1507224.5269999998"/>
    <n v="-2.885528759495859"/>
    <n v="3"/>
    <x v="0"/>
  </r>
  <r>
    <x v="2"/>
    <x v="9"/>
    <x v="0"/>
    <n v="952739.93499999994"/>
    <n v="-643886.495"/>
    <n v="-83850"/>
    <n v="-33030"/>
    <n v="-28830"/>
    <n v="-789596.495"/>
    <n v="163143.43999999994"/>
    <n v="0.17123606768934269"/>
    <n v="3"/>
    <x v="0"/>
  </r>
  <r>
    <x v="2"/>
    <x v="9"/>
    <x v="0"/>
    <n v="33693.176999999996"/>
    <n v="-28787.093999999997"/>
    <n v="-92250"/>
    <n v="-57430"/>
    <n v="-30130"/>
    <n v="-208597.09399999998"/>
    <n v="-174903.91699999999"/>
    <n v="-5.191078211472905"/>
    <n v="3"/>
    <x v="0"/>
  </r>
  <r>
    <x v="2"/>
    <x v="9"/>
    <x v="1"/>
    <n v="1677900.5599999998"/>
    <n v="-1960527.9959999998"/>
    <n v="-14380"/>
    <n v="-99350"/>
    <n v="-101180"/>
    <n v="-2175437.9959999998"/>
    <n v="-497537.43599999999"/>
    <n v="-0.29652379161253756"/>
    <n v="3"/>
    <x v="0"/>
  </r>
  <r>
    <x v="2"/>
    <x v="9"/>
    <x v="2"/>
    <n v="1291239.453"/>
    <n v="-217209.01300000001"/>
    <n v="-37950"/>
    <n v="-74080"/>
    <n v="-106440"/>
    <n v="-435679.01300000004"/>
    <n v="855560.44"/>
    <n v="0.66258852144908864"/>
    <n v="3"/>
    <x v="0"/>
  </r>
  <r>
    <x v="2"/>
    <x v="9"/>
    <x v="0"/>
    <n v="886423.45399999991"/>
    <n v="-136634.85499999998"/>
    <n v="-76940"/>
    <n v="-45330"/>
    <n v="-48600"/>
    <n v="-307504.85499999998"/>
    <n v="578918.59899999993"/>
    <n v="0.65309485707719095"/>
    <n v="3"/>
    <x v="0"/>
  </r>
  <r>
    <x v="2"/>
    <x v="9"/>
    <x v="0"/>
    <n v="202699.13999999998"/>
    <n v="-28992.795999999998"/>
    <n v="-107340"/>
    <n v="-70410"/>
    <n v="-36840"/>
    <n v="-243582.796"/>
    <n v="-40883.656000000017"/>
    <n v="-0.20169624794658733"/>
    <n v="3"/>
    <x v="0"/>
  </r>
  <r>
    <x v="2"/>
    <x v="9"/>
    <x v="0"/>
    <n v="4284794.3389999997"/>
    <n v="-340098.20600000001"/>
    <n v="-92270"/>
    <n v="-71290"/>
    <n v="-17390"/>
    <n v="-521048.20600000001"/>
    <n v="3763746.1329999994"/>
    <n v="0.87839598244950901"/>
    <n v="3"/>
    <x v="0"/>
  </r>
  <r>
    <x v="2"/>
    <x v="9"/>
    <x v="0"/>
    <n v="1736736.267"/>
    <n v="-879797.79999999993"/>
    <n v="-64140"/>
    <n v="-87230"/>
    <n v="-61980"/>
    <n v="-1093147.7999999998"/>
    <n v="643588.46700000018"/>
    <n v="0.37057351725125237"/>
    <n v="3"/>
    <x v="0"/>
  </r>
  <r>
    <x v="2"/>
    <x v="9"/>
    <x v="0"/>
    <n v="2624665.3439999996"/>
    <n v="-1323589.7779999999"/>
    <n v="-23510"/>
    <n v="-88940"/>
    <n v="-79240"/>
    <n v="-1515279.7779999999"/>
    <n v="1109385.5659999996"/>
    <n v="0.42267695900205393"/>
    <n v="3"/>
    <x v="0"/>
  </r>
  <r>
    <x v="2"/>
    <x v="9"/>
    <x v="1"/>
    <n v="143622.65399999998"/>
    <n v="-67944.289000000004"/>
    <n v="-79280"/>
    <n v="-30820"/>
    <n v="-39510"/>
    <n v="-217554.28899999999"/>
    <n v="-73931.635000000009"/>
    <n v="-0.51476304706080711"/>
    <n v="3"/>
    <x v="0"/>
  </r>
  <r>
    <x v="2"/>
    <x v="9"/>
    <x v="2"/>
    <n v="201677.182"/>
    <n v="-81842.928999999989"/>
    <n v="-108430"/>
    <n v="-55100"/>
    <n v="-52700"/>
    <n v="-298072.929"/>
    <n v="-96395.747000000003"/>
    <n v="-0.47797051725960749"/>
    <n v="3"/>
    <x v="0"/>
  </r>
  <r>
    <x v="2"/>
    <x v="9"/>
    <x v="0"/>
    <n v="616707.41299999994"/>
    <n v="-225758.24600000001"/>
    <n v="-87840"/>
    <n v="-13820"/>
    <n v="-13670"/>
    <n v="-341088.24600000004"/>
    <n v="275619.1669999999"/>
    <n v="0.44692047021007664"/>
    <n v="3"/>
    <x v="0"/>
  </r>
  <r>
    <x v="2"/>
    <x v="9"/>
    <x v="0"/>
    <n v="153620.432"/>
    <n v="-81449.739000000001"/>
    <n v="-16810"/>
    <n v="-58010"/>
    <n v="-34320"/>
    <n v="-190589.739"/>
    <n v="-36969.307000000001"/>
    <n v="-0.24065358050809282"/>
    <n v="3"/>
    <x v="0"/>
  </r>
  <r>
    <x v="2"/>
    <x v="9"/>
    <x v="0"/>
    <n v="1288720.4889999998"/>
    <n v="-636671.48999999987"/>
    <n v="-13140"/>
    <n v="-18530"/>
    <n v="-69640"/>
    <n v="-737981.48999999987"/>
    <n v="550738.99899999995"/>
    <n v="0.42735333511097767"/>
    <n v="3"/>
    <x v="0"/>
  </r>
  <r>
    <x v="2"/>
    <x v="9"/>
    <x v="1"/>
    <n v="255352.19499999998"/>
    <n v="-182719.58600000001"/>
    <n v="-88510"/>
    <n v="-13690"/>
    <n v="-53280"/>
    <n v="-338199.58600000001"/>
    <n v="-82847.391000000032"/>
    <n v="-0.32444362187683579"/>
    <n v="3"/>
    <x v="0"/>
  </r>
  <r>
    <x v="2"/>
    <x v="9"/>
    <x v="2"/>
    <n v="824767.72700000007"/>
    <n v="-499472.26699999999"/>
    <n v="-74740"/>
    <n v="-66430"/>
    <n v="-88090"/>
    <n v="-728732.26699999999"/>
    <n v="96035.460000000079"/>
    <n v="0.1164394008835897"/>
    <n v="3"/>
    <x v="0"/>
  </r>
  <r>
    <x v="2"/>
    <x v="9"/>
    <x v="0"/>
    <n v="1100574.9369999999"/>
    <n v="-614293.505"/>
    <n v="-73440"/>
    <n v="-82160"/>
    <n v="-67070"/>
    <n v="-836963.505"/>
    <n v="263611.43199999991"/>
    <n v="0.23952156562693008"/>
    <n v="3"/>
    <x v="0"/>
  </r>
  <r>
    <x v="2"/>
    <x v="9"/>
    <x v="0"/>
    <n v="1238977.551"/>
    <n v="-578443.03999999992"/>
    <n v="-46680"/>
    <n v="-54150"/>
    <n v="-85000"/>
    <n v="-764273.03999999992"/>
    <n v="474704.51100000006"/>
    <n v="0.38314214056328777"/>
    <n v="3"/>
    <x v="0"/>
  </r>
  <r>
    <x v="2"/>
    <x v="9"/>
    <x v="1"/>
    <n v="876639.91799999995"/>
    <n v="-396689.57299999997"/>
    <n v="-70070"/>
    <n v="-100280"/>
    <n v="-57590"/>
    <n v="-624629.57299999997"/>
    <n v="252010.34499999997"/>
    <n v="0.28747304317940037"/>
    <n v="3"/>
    <x v="0"/>
  </r>
  <r>
    <x v="2"/>
    <x v="9"/>
    <x v="2"/>
    <n v="-75390.811999999991"/>
    <n v="34142.906000000003"/>
    <n v="-90010"/>
    <n v="-47270"/>
    <n v="-79890"/>
    <n v="-183027.09399999998"/>
    <n v="-258417.90599999996"/>
    <n v="3.4277108727785022"/>
    <n v="3"/>
    <x v="0"/>
  </r>
  <r>
    <x v="2"/>
    <x v="9"/>
    <x v="0"/>
    <n v="12484666.151999999"/>
    <n v="-5615839.1869999999"/>
    <n v="-104820"/>
    <n v="-87830"/>
    <n v="-90520"/>
    <n v="-5899009.1869999999"/>
    <n v="6585656.9649999989"/>
    <n v="0.52749964515030301"/>
    <n v="3"/>
    <x v="0"/>
  </r>
  <r>
    <x v="2"/>
    <x v="9"/>
    <x v="0"/>
    <n v="1342958.2179999999"/>
    <n v="-637042.196"/>
    <n v="-105890"/>
    <n v="-89380"/>
    <n v="-14700"/>
    <n v="-847012.196"/>
    <n v="495946.02199999988"/>
    <n v="0.36929370947860712"/>
    <n v="3"/>
    <x v="0"/>
  </r>
  <r>
    <x v="2"/>
    <x v="9"/>
    <x v="0"/>
    <n v="1044972.5299999999"/>
    <n v="-536275.21499999997"/>
    <n v="-16410"/>
    <n v="-101410"/>
    <n v="-49340"/>
    <n v="-703435.21499999997"/>
    <n v="341537.31499999994"/>
    <n v="0.32683855813893975"/>
    <n v="3"/>
    <x v="0"/>
  </r>
  <r>
    <x v="2"/>
    <x v="9"/>
    <x v="1"/>
    <n v="3464091.8199999994"/>
    <n v="-437888.12899999996"/>
    <n v="-98060"/>
    <n v="-79690"/>
    <n v="-96340"/>
    <n v="-711978.12899999996"/>
    <n v="2752113.6909999996"/>
    <n v="0.7944690366203977"/>
    <n v="3"/>
    <x v="0"/>
  </r>
  <r>
    <x v="2"/>
    <x v="9"/>
    <x v="2"/>
    <n v="5080530.0769999996"/>
    <n v="-481904.54200000002"/>
    <n v="-98000"/>
    <n v="-28750"/>
    <n v="-85690"/>
    <n v="-694344.54200000002"/>
    <n v="4386185.5349999992"/>
    <n v="0.86333226425656673"/>
    <n v="3"/>
    <x v="0"/>
  </r>
  <r>
    <x v="2"/>
    <x v="9"/>
    <x v="3"/>
    <n v="253347.038"/>
    <n v="-176674.736"/>
    <n v="-104230"/>
    <n v="-41650"/>
    <n v="-63840"/>
    <n v="-386394.73600000003"/>
    <n v="-133047.69800000003"/>
    <n v="-0.52515987181188217"/>
    <n v="3"/>
    <x v="0"/>
  </r>
  <r>
    <x v="2"/>
    <x v="9"/>
    <x v="0"/>
    <n v="65462.256999999991"/>
    <n v="-20972.489999999998"/>
    <n v="-40380"/>
    <n v="-49370"/>
    <n v="-61010"/>
    <n v="-171732.49"/>
    <n v="-106270.23300000001"/>
    <n v="-1.6233817449954411"/>
    <n v="3"/>
    <x v="0"/>
  </r>
  <r>
    <x v="2"/>
    <x v="9"/>
    <x v="1"/>
    <n v="55742.245999999999"/>
    <n v="-12248.984999999999"/>
    <n v="-51850"/>
    <n v="-37410"/>
    <n v="-67270"/>
    <n v="-168778.98499999999"/>
    <n v="-113036.73899999999"/>
    <n v="-2.0278468686030338"/>
    <n v="3"/>
    <x v="0"/>
  </r>
  <r>
    <x v="2"/>
    <x v="9"/>
    <x v="2"/>
    <n v="142012.47899999999"/>
    <n v="-45869.207999999999"/>
    <n v="-68990"/>
    <n v="-24840"/>
    <n v="-24220"/>
    <n v="-163919.20799999998"/>
    <n v="-21906.728999999992"/>
    <n v="-0.15425918309615588"/>
    <n v="3"/>
    <x v="0"/>
  </r>
  <r>
    <x v="2"/>
    <x v="9"/>
    <x v="3"/>
    <n v="271068.7"/>
    <n v="-17713.821999999996"/>
    <n v="-89240"/>
    <n v="-67590"/>
    <n v="-49920"/>
    <n v="-224463.82199999999"/>
    <n v="46604.878000000026"/>
    <n v="0.17193013431650361"/>
    <n v="3"/>
    <x v="0"/>
  </r>
  <r>
    <x v="2"/>
    <x v="9"/>
    <x v="0"/>
    <n v="362934.01199999999"/>
    <n v="-83932.183999999994"/>
    <n v="-30940"/>
    <n v="-66410"/>
    <n v="-82660"/>
    <n v="-263942.18400000001"/>
    <n v="98991.82799999998"/>
    <n v="0.27275434301263551"/>
    <n v="3"/>
    <x v="0"/>
  </r>
  <r>
    <x v="2"/>
    <x v="9"/>
    <x v="1"/>
    <n v="3087992.6979999994"/>
    <n v="-624796.83699999994"/>
    <n v="-22380"/>
    <n v="-38590"/>
    <n v="-98850"/>
    <n v="-784616.83699999994"/>
    <n v="2303375.8609999996"/>
    <n v="0.74591363590070248"/>
    <n v="3"/>
    <x v="0"/>
  </r>
  <r>
    <x v="2"/>
    <x v="9"/>
    <x v="2"/>
    <n v="714406.66499999992"/>
    <n v="-214142.663"/>
    <n v="-74700"/>
    <n v="-64190"/>
    <n v="-52560"/>
    <n v="-405592.663"/>
    <n v="308814.00199999992"/>
    <n v="0.43226640669708749"/>
    <n v="3"/>
    <x v="0"/>
  </r>
  <r>
    <x v="2"/>
    <x v="9"/>
    <x v="3"/>
    <n v="1664674.0599999998"/>
    <n v="-674011.55499999993"/>
    <n v="-47310"/>
    <n v="-26420"/>
    <n v="-42170"/>
    <n v="-789911.55499999993"/>
    <n v="874762.50499999989"/>
    <n v="0.52548575485101268"/>
    <n v="3"/>
    <x v="0"/>
  </r>
  <r>
    <x v="2"/>
    <x v="9"/>
    <x v="0"/>
    <n v="-42544.921999999999"/>
    <n v="7327.0539999999992"/>
    <n v="-65840"/>
    <n v="-16370"/>
    <n v="-81210"/>
    <n v="-156092.946"/>
    <n v="-198637.86799999999"/>
    <n v="4.6688972188032212"/>
    <n v="3"/>
    <x v="0"/>
  </r>
  <r>
    <x v="2"/>
    <x v="9"/>
    <x v="1"/>
    <n v="1883552.5939999998"/>
    <n v="-137652.97"/>
    <n v="-91130"/>
    <n v="-35360"/>
    <n v="-58360"/>
    <n v="-322502.96999999997"/>
    <n v="1561049.6239999998"/>
    <n v="0.82877941872856453"/>
    <n v="3"/>
    <x v="0"/>
  </r>
  <r>
    <x v="2"/>
    <x v="9"/>
    <x v="2"/>
    <n v="346548.96499999997"/>
    <n v="-72890.537999999986"/>
    <n v="-70130"/>
    <n v="-78880"/>
    <n v="-49500"/>
    <n v="-271400.538"/>
    <n v="75148.426999999967"/>
    <n v="0.21684793374004155"/>
    <n v="3"/>
    <x v="0"/>
  </r>
  <r>
    <x v="2"/>
    <x v="9"/>
    <x v="3"/>
    <n v="397383.95899999997"/>
    <n v="-77832.243999999992"/>
    <n v="-12490"/>
    <n v="-95420"/>
    <n v="-35580"/>
    <n v="-221322.24400000001"/>
    <n v="176061.71499999997"/>
    <n v="0.44305189228838493"/>
    <n v="3"/>
    <x v="0"/>
  </r>
  <r>
    <x v="2"/>
    <x v="9"/>
    <x v="0"/>
    <n v="464865.63199999998"/>
    <n v="-91928.004000000001"/>
    <n v="-82240"/>
    <n v="-28020"/>
    <n v="-83750"/>
    <n v="-285938.00400000002"/>
    <n v="178927.62799999997"/>
    <n v="0.3849018204038796"/>
    <n v="3"/>
    <x v="0"/>
  </r>
  <r>
    <x v="2"/>
    <x v="9"/>
    <x v="0"/>
    <n v="150101.53200000001"/>
    <n v="-7454.8879999999999"/>
    <n v="-44220"/>
    <n v="-59820"/>
    <n v="-56550"/>
    <n v="-168044.88800000001"/>
    <n v="-17943.356"/>
    <n v="-0.11954145811116704"/>
    <n v="3"/>
    <x v="0"/>
  </r>
  <r>
    <x v="2"/>
    <x v="9"/>
    <x v="1"/>
    <n v="1838200.5599999998"/>
    <n v="-1941921.8559999999"/>
    <n v="-101600"/>
    <n v="-83530"/>
    <n v="-39020"/>
    <n v="-2166071.8559999997"/>
    <n v="-327871.29599999986"/>
    <n v="-0.17836535530159989"/>
    <n v="3"/>
    <x v="0"/>
  </r>
  <r>
    <x v="2"/>
    <x v="2"/>
    <x v="2"/>
    <n v="101348.079"/>
    <n v="-7272.9789999999994"/>
    <n v="-94700"/>
    <n v="-84790"/>
    <n v="-78990"/>
    <n v="-265752.97899999999"/>
    <n v="-164404.9"/>
    <n v="-1.622180722340085"/>
    <n v="3"/>
    <x v="0"/>
  </r>
  <r>
    <x v="2"/>
    <x v="2"/>
    <x v="0"/>
    <n v="583045.1129999999"/>
    <n v="-25122.019999999997"/>
    <n v="-99840"/>
    <n v="-36530"/>
    <n v="-106170"/>
    <n v="-267662.02"/>
    <n v="315383.09299999988"/>
    <n v="0.54092399707670635"/>
    <n v="3"/>
    <x v="0"/>
  </r>
  <r>
    <x v="2"/>
    <x v="2"/>
    <x v="1"/>
    <n v="330235.35299999994"/>
    <n v="-120717.51999999999"/>
    <n v="-39580"/>
    <n v="-16030"/>
    <n v="-17490"/>
    <n v="-193817.52"/>
    <n v="136417.83299999996"/>
    <n v="0.41309275872713719"/>
    <n v="3"/>
    <x v="0"/>
  </r>
  <r>
    <x v="2"/>
    <x v="2"/>
    <x v="2"/>
    <n v="4388361.1869999999"/>
    <n v="-290232.24299999996"/>
    <n v="-22550"/>
    <n v="-83390"/>
    <n v="-49640"/>
    <n v="-445812.24299999996"/>
    <n v="3942548.9440000001"/>
    <n v="0.89841031218654799"/>
    <n v="3"/>
    <x v="0"/>
  </r>
  <r>
    <x v="2"/>
    <x v="2"/>
    <x v="0"/>
    <n v="37003.701000000001"/>
    <n v="-6696.1090000000004"/>
    <n v="-55150"/>
    <n v="-65430"/>
    <n v="-71910"/>
    <n v="-199186.109"/>
    <n v="-162182.408"/>
    <n v="-4.3828699188764926"/>
    <n v="3"/>
    <x v="0"/>
  </r>
  <r>
    <x v="2"/>
    <x v="2"/>
    <x v="1"/>
    <n v="139026.223"/>
    <n v="-6117.8249999999998"/>
    <n v="-56630"/>
    <n v="-18890"/>
    <n v="-51850"/>
    <n v="-133487.82500000001"/>
    <n v="5538.3979999999865"/>
    <n v="3.9837074477668766E-2"/>
    <n v="3"/>
    <x v="0"/>
  </r>
  <r>
    <x v="2"/>
    <x v="2"/>
    <x v="2"/>
    <n v="249088.64399999997"/>
    <n v="-14589.861999999999"/>
    <n v="-49910"/>
    <n v="-42190"/>
    <n v="-69830"/>
    <n v="-176519.86199999999"/>
    <n v="72568.781999999977"/>
    <n v="0.29133717553177568"/>
    <n v="3"/>
    <x v="0"/>
  </r>
  <r>
    <x v="2"/>
    <x v="2"/>
    <x v="0"/>
    <n v="88177.137999999992"/>
    <n v="-71879.591"/>
    <n v="-80250"/>
    <n v="-53680"/>
    <n v="-54390"/>
    <n v="-260199.59100000001"/>
    <n v="-172022.45300000004"/>
    <n v="-1.9508736266763393"/>
    <n v="3"/>
    <x v="0"/>
  </r>
  <r>
    <x v="2"/>
    <x v="2"/>
    <x v="0"/>
    <n v="2698176.4109999998"/>
    <n v="-783377.8189999999"/>
    <n v="-106710"/>
    <n v="-105840"/>
    <n v="-79980"/>
    <n v="-1075907.8189999999"/>
    <n v="1622268.5919999999"/>
    <n v="0.60124630301647097"/>
    <n v="3"/>
    <x v="0"/>
  </r>
  <r>
    <x v="2"/>
    <x v="2"/>
    <x v="0"/>
    <n v="6241378.4859999996"/>
    <n v="-1807059.2609999999"/>
    <n v="-32350"/>
    <n v="-67460"/>
    <n v="-50310"/>
    <n v="-1957179.2609999999"/>
    <n v="4284199.2249999996"/>
    <n v="0.68641875101948435"/>
    <n v="3"/>
    <x v="0"/>
  </r>
  <r>
    <x v="2"/>
    <x v="2"/>
    <x v="0"/>
    <n v="302650.74"/>
    <n v="-71945.629000000001"/>
    <n v="-62240"/>
    <n v="-96710"/>
    <n v="-92620"/>
    <n v="-323515.62900000002"/>
    <n v="-20864.889000000025"/>
    <n v="-6.8940485656833431E-2"/>
    <n v="3"/>
    <x v="0"/>
  </r>
  <r>
    <x v="2"/>
    <x v="2"/>
    <x v="0"/>
    <n v="274733.13699999999"/>
    <n v="-68591.789000000004"/>
    <n v="-102420"/>
    <n v="-22590"/>
    <n v="-20700"/>
    <n v="-214301.78899999999"/>
    <n v="60431.347999999998"/>
    <n v="0.21996381164606293"/>
    <n v="3"/>
    <x v="0"/>
  </r>
  <r>
    <x v="2"/>
    <x v="2"/>
    <x v="0"/>
    <n v="57842.266999999993"/>
    <n v="-11624.318999999998"/>
    <n v="-66300"/>
    <n v="-87700"/>
    <n v="-42030"/>
    <n v="-207654.31899999999"/>
    <n v="-149812.052"/>
    <n v="-2.5900100353950513"/>
    <n v="3"/>
    <x v="0"/>
  </r>
  <r>
    <x v="2"/>
    <x v="2"/>
    <x v="0"/>
    <n v="78257.185999999987"/>
    <n v="-20127.064999999999"/>
    <n v="-19380"/>
    <n v="-16210"/>
    <n v="-82070"/>
    <n v="-137787.065"/>
    <n v="-59529.879000000015"/>
    <n v="-0.76069536924059633"/>
    <n v="3"/>
    <x v="0"/>
  </r>
  <r>
    <x v="2"/>
    <x v="2"/>
    <x v="0"/>
    <n v="37427.347999999998"/>
    <n v="-15553.768999999998"/>
    <n v="-79170"/>
    <n v="-51660"/>
    <n v="-78900"/>
    <n v="-225283.769"/>
    <n v="-187856.421"/>
    <n v="-5.0192287468511001"/>
    <n v="3"/>
    <x v="0"/>
  </r>
  <r>
    <x v="2"/>
    <x v="2"/>
    <x v="0"/>
    <n v="114909.20699999999"/>
    <n v="-155570.18399999998"/>
    <n v="-82160"/>
    <n v="-50320"/>
    <n v="-77910"/>
    <n v="-365960.18400000001"/>
    <n v="-251050.97700000001"/>
    <n v="-2.1847768647467913"/>
    <n v="3"/>
    <x v="0"/>
  </r>
  <r>
    <x v="2"/>
    <x v="2"/>
    <x v="0"/>
    <n v="854159.59299999999"/>
    <n v="-563935.00100000005"/>
    <n v="-18420"/>
    <n v="-75750"/>
    <n v="-86230"/>
    <n v="-744335.00100000005"/>
    <n v="109824.59199999995"/>
    <n v="0.12857619688408739"/>
    <n v="3"/>
    <x v="0"/>
  </r>
  <r>
    <x v="2"/>
    <x v="2"/>
    <x v="0"/>
    <n v="4163913.2709999997"/>
    <n v="-77577.954999999987"/>
    <n v="-100990"/>
    <n v="-38480"/>
    <n v="-19390"/>
    <n v="-236437.95499999999"/>
    <n v="3927475.3159999996"/>
    <n v="0.94321736798729783"/>
    <n v="3"/>
    <x v="0"/>
  </r>
  <r>
    <x v="2"/>
    <x v="2"/>
    <x v="0"/>
    <n v="1191653.7219999998"/>
    <n v="-21664.517"/>
    <n v="-107120"/>
    <n v="-28270"/>
    <n v="-53610"/>
    <n v="-210664.51699999999"/>
    <n v="980989.20499999984"/>
    <n v="0.82321666679609462"/>
    <n v="3"/>
    <x v="0"/>
  </r>
  <r>
    <x v="2"/>
    <x v="2"/>
    <x v="0"/>
    <n v="290264.81400000001"/>
    <n v="-24397.918999999998"/>
    <n v="-66560"/>
    <n v="-20840"/>
    <n v="-12370"/>
    <n v="-124167.91899999999"/>
    <n v="166096.89500000002"/>
    <n v="0.57222538519601629"/>
    <n v="3"/>
    <x v="0"/>
  </r>
  <r>
    <x v="2"/>
    <x v="2"/>
    <x v="0"/>
    <n v="3260674.5009999997"/>
    <n v="-107449.65"/>
    <n v="-58490"/>
    <n v="-13810"/>
    <n v="-89580"/>
    <n v="-269329.65000000002"/>
    <n v="2991344.8509999998"/>
    <n v="0.91740063293119245"/>
    <n v="3"/>
    <x v="0"/>
  </r>
  <r>
    <x v="2"/>
    <x v="2"/>
    <x v="0"/>
    <n v="992359.80900000001"/>
    <n v="-55628.040999999997"/>
    <n v="-90350"/>
    <n v="-100310"/>
    <n v="-17620"/>
    <n v="-263908.04099999997"/>
    <n v="728451.76800000004"/>
    <n v="0.73406012758019712"/>
    <n v="3"/>
    <x v="0"/>
  </r>
  <r>
    <x v="2"/>
    <x v="2"/>
    <x v="0"/>
    <n v="4722463.97"/>
    <n v="-240728.299"/>
    <n v="-68360"/>
    <n v="-105010"/>
    <n v="-65710"/>
    <n v="-479808.299"/>
    <n v="4242655.6710000001"/>
    <n v="0.8983987380214995"/>
    <n v="3"/>
    <x v="0"/>
  </r>
  <r>
    <x v="2"/>
    <x v="2"/>
    <x v="0"/>
    <n v="483491.24599999998"/>
    <n v="-56589.393000000004"/>
    <n v="-41970"/>
    <n v="-64400"/>
    <n v="-30200"/>
    <n v="-193159.39300000001"/>
    <n v="290331.853"/>
    <n v="0.60049040267421927"/>
    <n v="3"/>
    <x v="0"/>
  </r>
  <r>
    <x v="2"/>
    <x v="2"/>
    <x v="0"/>
    <n v="-82562.906999999992"/>
    <n v="29791.482"/>
    <n v="-13240"/>
    <n v="-16400"/>
    <n v="-63070"/>
    <n v="-62918.517999999996"/>
    <n v="-145481.42499999999"/>
    <n v="1.7620676195425145"/>
    <n v="3"/>
    <x v="0"/>
  </r>
  <r>
    <x v="2"/>
    <x v="2"/>
    <x v="0"/>
    <n v="-16405.34"/>
    <n v="6948.7109999999993"/>
    <n v="-24260"/>
    <n v="-83650"/>
    <n v="-18630"/>
    <n v="-119591.289"/>
    <n v="-135996.62900000002"/>
    <n v="8.2897781454087518"/>
    <n v="3"/>
    <x v="0"/>
  </r>
  <r>
    <x v="2"/>
    <x v="2"/>
    <x v="0"/>
    <n v="142133.62099999998"/>
    <n v="-4893.5459999999994"/>
    <n v="-69790"/>
    <n v="-104600"/>
    <n v="-54150"/>
    <n v="-233433.546"/>
    <n v="-91299.925000000017"/>
    <n v="-0.64235276887795623"/>
    <n v="3"/>
    <x v="0"/>
  </r>
  <r>
    <x v="2"/>
    <x v="2"/>
    <x v="0"/>
    <n v="621870.01099999994"/>
    <n v="-20324.107999999997"/>
    <n v="-97580"/>
    <n v="-34390"/>
    <n v="-37480"/>
    <n v="-189774.10800000001"/>
    <n v="432095.90299999993"/>
    <n v="0.69483315702129911"/>
    <n v="3"/>
    <x v="0"/>
  </r>
  <r>
    <x v="2"/>
    <x v="2"/>
    <x v="0"/>
    <n v="2743872.2429999998"/>
    <n v="-86343.354999999996"/>
    <n v="-107810"/>
    <n v="-22760"/>
    <n v="-89880"/>
    <n v="-306793.35499999998"/>
    <n v="2437078.8879999998"/>
    <n v="0.88818963573006271"/>
    <n v="3"/>
    <x v="0"/>
  </r>
  <r>
    <x v="2"/>
    <x v="2"/>
    <x v="0"/>
    <n v="52431.512000000002"/>
    <n v="-8329.9439999999995"/>
    <n v="-56410"/>
    <n v="-41490"/>
    <n v="-30880"/>
    <n v="-137109.94399999999"/>
    <n v="-84678.431999999986"/>
    <n v="-1.615029373938329"/>
    <n v="3"/>
    <x v="0"/>
  </r>
  <r>
    <x v="2"/>
    <x v="2"/>
    <x v="0"/>
    <n v="10890.403999999999"/>
    <n v="-10439.785999999998"/>
    <n v="-60360"/>
    <n v="-16030"/>
    <n v="-21450"/>
    <n v="-108279.78599999999"/>
    <n v="-97389.381999999998"/>
    <n v="-8.9426785268939533"/>
    <n v="3"/>
    <x v="0"/>
  </r>
  <r>
    <x v="2"/>
    <x v="2"/>
    <x v="0"/>
    <n v="75333.726999999999"/>
    <n v="-9560.7330000000002"/>
    <n v="-57450"/>
    <n v="-25800"/>
    <n v="-94450"/>
    <n v="-187260.73300000001"/>
    <n v="-111927.00600000001"/>
    <n v="-1.4857489527897645"/>
    <n v="3"/>
    <x v="0"/>
  </r>
  <r>
    <x v="2"/>
    <x v="2"/>
    <x v="0"/>
    <n v="34885.619999999995"/>
    <n v="-32732.98"/>
    <n v="-102650"/>
    <n v="-100010"/>
    <n v="-79380"/>
    <n v="-314772.98"/>
    <n v="-279887.35999999999"/>
    <n v="-8.0230008811653626"/>
    <n v="3"/>
    <x v="0"/>
  </r>
  <r>
    <x v="2"/>
    <x v="2"/>
    <x v="1"/>
    <n v="211745.23299999998"/>
    <n v="-201242.47499999998"/>
    <n v="-46290"/>
    <n v="-76040"/>
    <n v="-13990"/>
    <n v="-337562.47499999998"/>
    <n v="-125817.242"/>
    <n v="-0.59419161516613694"/>
    <n v="3"/>
    <x v="0"/>
  </r>
  <r>
    <x v="2"/>
    <x v="2"/>
    <x v="2"/>
    <n v="39102.524999999994"/>
    <n v="-17563.944999999996"/>
    <n v="-97420"/>
    <n v="-93850"/>
    <n v="-98250"/>
    <n v="-307083.94500000001"/>
    <n v="-267981.42000000004"/>
    <n v="-6.8533021844497277"/>
    <n v="3"/>
    <x v="0"/>
  </r>
  <r>
    <x v="2"/>
    <x v="2"/>
    <x v="0"/>
    <n v="291902.91899999999"/>
    <n v="-105087.64"/>
    <n v="-86170"/>
    <n v="-44600"/>
    <n v="-88790"/>
    <n v="-324647.64"/>
    <n v="-32744.72100000002"/>
    <n v="-0.11217675079158773"/>
    <n v="3"/>
    <x v="0"/>
  </r>
  <r>
    <x v="2"/>
    <x v="2"/>
    <x v="0"/>
    <n v="19440.168999999998"/>
    <n v="-15515.43"/>
    <n v="-85550"/>
    <n v="-43510"/>
    <n v="-86550"/>
    <n v="-231125.43"/>
    <n v="-211685.261"/>
    <n v="-10.889064853294229"/>
    <n v="3"/>
    <x v="0"/>
  </r>
  <r>
    <x v="2"/>
    <x v="2"/>
    <x v="0"/>
    <n v="275225.93"/>
    <n v="-13327.523999999999"/>
    <n v="-98610"/>
    <n v="-63180"/>
    <n v="-104000"/>
    <n v="-279117.52399999998"/>
    <n v="-3891.5939999999828"/>
    <n v="-1.4139634299718718E-2"/>
    <n v="3"/>
    <x v="0"/>
  </r>
  <r>
    <x v="2"/>
    <x v="2"/>
    <x v="0"/>
    <n v="59979.122000000003"/>
    <n v="-18317.151999999998"/>
    <n v="-99000"/>
    <n v="-15350"/>
    <n v="-100090"/>
    <n v="-232757.152"/>
    <n v="-172778.03"/>
    <n v="-2.8806361987092775"/>
    <n v="3"/>
    <x v="0"/>
  </r>
  <r>
    <x v="2"/>
    <x v="2"/>
    <x v="0"/>
    <n v="47631.870999999999"/>
    <n v="-21213.331999999999"/>
    <n v="-35620"/>
    <n v="-14270"/>
    <n v="-19660"/>
    <n v="-90763.331999999995"/>
    <n v="-43131.460999999996"/>
    <n v="-0.90551683346639888"/>
    <n v="3"/>
    <x v="0"/>
  </r>
  <r>
    <x v="2"/>
    <x v="2"/>
    <x v="1"/>
    <n v="78130.758999999991"/>
    <n v="-30672.061000000002"/>
    <n v="-78820"/>
    <n v="-20820"/>
    <n v="-41010"/>
    <n v="-171322.06099999999"/>
    <n v="-93191.301999999996"/>
    <n v="-1.1927607410034249"/>
    <n v="3"/>
    <x v="0"/>
  </r>
  <r>
    <x v="2"/>
    <x v="2"/>
    <x v="2"/>
    <n v="82062.077999999994"/>
    <n v="-20660.535"/>
    <n v="-87520"/>
    <n v="-64240"/>
    <n v="-14270"/>
    <n v="-186690.535"/>
    <n v="-104628.45700000001"/>
    <n v="-1.2749915618758767"/>
    <n v="3"/>
    <x v="0"/>
  </r>
  <r>
    <x v="2"/>
    <x v="2"/>
    <x v="0"/>
    <n v="80252.697"/>
    <n v="-46739.916999999994"/>
    <n v="-39480"/>
    <n v="-84440"/>
    <n v="-106050"/>
    <n v="-276709.91700000002"/>
    <n v="-196457.22000000003"/>
    <n v="-2.4479827762050168"/>
    <n v="3"/>
    <x v="0"/>
  </r>
  <r>
    <x v="2"/>
    <x v="2"/>
    <x v="0"/>
    <n v="22071.706999999999"/>
    <n v="-57007.285999999993"/>
    <n v="-92390"/>
    <n v="-30550"/>
    <n v="-43790"/>
    <n v="-223737.28599999999"/>
    <n v="-201665.579"/>
    <n v="-9.1368365391947268"/>
    <n v="3"/>
    <x v="0"/>
  </r>
  <r>
    <x v="2"/>
    <x v="2"/>
    <x v="0"/>
    <n v="175496.03399999999"/>
    <n v="-254409.37899999996"/>
    <n v="-32740"/>
    <n v="-53330"/>
    <n v="-27130"/>
    <n v="-367609.37899999996"/>
    <n v="-192113.34499999997"/>
    <n v="-1.094687672543073"/>
    <n v="3"/>
    <x v="0"/>
  </r>
  <r>
    <x v="2"/>
    <x v="2"/>
    <x v="1"/>
    <n v="206598.34999999998"/>
    <n v="-208453.791"/>
    <n v="-77010"/>
    <n v="-25650"/>
    <n v="-57190"/>
    <n v="-368303.79099999997"/>
    <n v="-161705.44099999999"/>
    <n v="-0.78270441656479839"/>
    <n v="3"/>
    <x v="0"/>
  </r>
  <r>
    <x v="2"/>
    <x v="2"/>
    <x v="2"/>
    <n v="184983.69399999999"/>
    <n v="-152534.52899999998"/>
    <n v="-30590"/>
    <n v="-31930"/>
    <n v="-49190"/>
    <n v="-264244.52899999998"/>
    <n v="-79260.834999999992"/>
    <n v="-0.42847471193866415"/>
    <n v="3"/>
    <x v="0"/>
  </r>
  <r>
    <x v="2"/>
    <x v="2"/>
    <x v="0"/>
    <n v="116997.35599999999"/>
    <n v="-169679.84599999999"/>
    <n v="-105960"/>
    <n v="-91590"/>
    <n v="-79150"/>
    <n v="-446379.84600000002"/>
    <n v="-329382.49000000005"/>
    <n v="-2.8152985782003492"/>
    <n v="3"/>
    <x v="0"/>
  </r>
  <r>
    <x v="2"/>
    <x v="2"/>
    <x v="0"/>
    <n v="185910.03899999999"/>
    <n v="-151744.62099999998"/>
    <n v="-76950"/>
    <n v="-38850"/>
    <n v="-44100"/>
    <n v="-311644.62099999998"/>
    <n v="-125734.58199999999"/>
    <n v="-0.67631948589930635"/>
    <n v="3"/>
    <x v="0"/>
  </r>
  <r>
    <x v="2"/>
    <x v="2"/>
    <x v="1"/>
    <n v="73075.156000000003"/>
    <n v="-56276.030999999995"/>
    <n v="-97400"/>
    <n v="-56910"/>
    <n v="-40150"/>
    <n v="-250736.03099999999"/>
    <n v="-177660.875"/>
    <n v="-2.4312076049485269"/>
    <n v="3"/>
    <x v="0"/>
  </r>
  <r>
    <x v="2"/>
    <x v="2"/>
    <x v="2"/>
    <n v="42806.028999999995"/>
    <n v="-22719.402999999998"/>
    <n v="-102370"/>
    <n v="-24860"/>
    <n v="-30970"/>
    <n v="-180919.40299999999"/>
    <n v="-138113.37400000001"/>
    <n v="-3.2264934923068904"/>
    <n v="3"/>
    <x v="0"/>
  </r>
  <r>
    <x v="2"/>
    <x v="2"/>
    <x v="0"/>
    <n v="38046.112999999998"/>
    <n v="-23729.439999999995"/>
    <n v="-97940"/>
    <n v="-41520"/>
    <n v="-68700"/>
    <n v="-231889.44"/>
    <n v="-193843.32699999999"/>
    <n v="-5.0949574533408972"/>
    <n v="3"/>
    <x v="0"/>
  </r>
  <r>
    <x v="2"/>
    <x v="2"/>
    <x v="0"/>
    <n v="129163.041"/>
    <n v="-153657.95899999997"/>
    <n v="-14430"/>
    <n v="-108130"/>
    <n v="-106440"/>
    <n v="-382657.95899999997"/>
    <n v="-253494.91799999998"/>
    <n v="-1.9625963900927355"/>
    <n v="3"/>
    <x v="0"/>
  </r>
  <r>
    <x v="2"/>
    <x v="2"/>
    <x v="0"/>
    <n v="65391.325999999994"/>
    <n v="-37618.258999999998"/>
    <n v="-82550"/>
    <n v="-59290"/>
    <n v="-92570"/>
    <n v="-272028.25900000002"/>
    <n v="-206636.93300000002"/>
    <n v="-3.160005242897201"/>
    <n v="3"/>
    <x v="0"/>
  </r>
  <r>
    <x v="2"/>
    <x v="2"/>
    <x v="1"/>
    <n v="50943.045999999995"/>
    <n v="-16673.600999999999"/>
    <n v="-76880"/>
    <n v="-33810"/>
    <n v="-88920"/>
    <n v="-216283.601"/>
    <n v="-165340.55499999999"/>
    <n v="-3.245596170280042"/>
    <n v="3"/>
    <x v="0"/>
  </r>
  <r>
    <x v="2"/>
    <x v="2"/>
    <x v="2"/>
    <n v="5231.9749999999995"/>
    <n v="-5797.4489999999996"/>
    <n v="-105210"/>
    <n v="-91740"/>
    <n v="-50250"/>
    <n v="-252997.44899999999"/>
    <n v="-247765.47399999999"/>
    <n v="-47.356012595625934"/>
    <n v="3"/>
    <x v="0"/>
  </r>
  <r>
    <x v="2"/>
    <x v="2"/>
    <x v="3"/>
    <n v="73110.149000000005"/>
    <n v="-9043.369999999999"/>
    <n v="-31260"/>
    <n v="-79150"/>
    <n v="-64630"/>
    <n v="-184083.37"/>
    <n v="-110973.22099999999"/>
    <n v="-1.5178907787481049"/>
    <n v="3"/>
    <x v="0"/>
  </r>
  <r>
    <x v="2"/>
    <x v="2"/>
    <x v="0"/>
    <n v="60922.343999999997"/>
    <n v="-21283.359999999997"/>
    <n v="-107320"/>
    <n v="-98580"/>
    <n v="-47020"/>
    <n v="-274203.36"/>
    <n v="-213281.016"/>
    <n v="-3.5008668740651214"/>
    <n v="3"/>
    <x v="0"/>
  </r>
  <r>
    <x v="2"/>
    <x v="2"/>
    <x v="1"/>
    <n v="262656.58999999997"/>
    <n v="-56817.158999999992"/>
    <n v="-91540"/>
    <n v="-72930"/>
    <n v="-33290"/>
    <n v="-254577.15899999999"/>
    <n v="8079.4309999999823"/>
    <n v="3.0760435136997642E-2"/>
    <n v="3"/>
    <x v="0"/>
  </r>
  <r>
    <x v="2"/>
    <x v="2"/>
    <x v="2"/>
    <n v="85368.555999999997"/>
    <n v="-43696.659999999996"/>
    <n v="-26810"/>
    <n v="-21110"/>
    <n v="-104540"/>
    <n v="-196156.66"/>
    <n v="-110788.10400000001"/>
    <n v="-1.2977624220327681"/>
    <n v="3"/>
    <x v="0"/>
  </r>
  <r>
    <x v="2"/>
    <x v="2"/>
    <x v="3"/>
    <n v="158382.69299999997"/>
    <n v="-84709.358999999997"/>
    <n v="-29180"/>
    <n v="-32750"/>
    <n v="-29910"/>
    <n v="-176549.359"/>
    <n v="-18166.666000000027"/>
    <n v="-0.11470108037625064"/>
    <n v="3"/>
    <x v="0"/>
  </r>
  <r>
    <x v="2"/>
    <x v="2"/>
    <x v="0"/>
    <n v="193965.18399999998"/>
    <n v="-107112.45299999999"/>
    <n v="-78310"/>
    <n v="-100440"/>
    <n v="-39920"/>
    <n v="-325782.45299999998"/>
    <n v="-131817.269"/>
    <n v="-0.67959242108109474"/>
    <n v="3"/>
    <x v="0"/>
  </r>
  <r>
    <x v="2"/>
    <x v="2"/>
    <x v="1"/>
    <n v="106378.874"/>
    <n v="-59695.489000000001"/>
    <n v="-57180"/>
    <n v="-33360"/>
    <n v="-83980"/>
    <n v="-234215.489"/>
    <n v="-127836.61500000001"/>
    <n v="-1.2017105482804791"/>
    <n v="3"/>
    <x v="0"/>
  </r>
  <r>
    <x v="2"/>
    <x v="2"/>
    <x v="2"/>
    <n v="329395.47200000001"/>
    <n v="-98193.752999999997"/>
    <n v="-104270"/>
    <n v="-94270"/>
    <n v="-41630"/>
    <n v="-338363.75300000003"/>
    <n v="-8968.2810000000172"/>
    <n v="-2.7226485371966549E-2"/>
    <n v="3"/>
    <x v="0"/>
  </r>
  <r>
    <x v="2"/>
    <x v="2"/>
    <x v="3"/>
    <n v="382030.43900000001"/>
    <n v="-112454.20199999999"/>
    <n v="-46400"/>
    <n v="-89540"/>
    <n v="-60820"/>
    <n v="-309214.20199999999"/>
    <n v="72816.237000000023"/>
    <n v="0.1906032335816048"/>
    <n v="3"/>
    <x v="0"/>
  </r>
  <r>
    <x v="2"/>
    <x v="2"/>
    <x v="0"/>
    <n v="50343.845999999998"/>
    <n v="-27350.091999999997"/>
    <n v="-48100"/>
    <n v="-86130"/>
    <n v="-78020"/>
    <n v="-239600.092"/>
    <n v="-189256.24600000001"/>
    <n v="-3.7592727023676344"/>
    <n v="3"/>
    <x v="0"/>
  </r>
  <r>
    <x v="2"/>
    <x v="2"/>
    <x v="1"/>
    <n v="23179.960999999999"/>
    <n v="-8588.44"/>
    <n v="-40190"/>
    <n v="-102550"/>
    <n v="-80780"/>
    <n v="-232108.44"/>
    <n v="-208928.47899999999"/>
    <n v="-9.0133231457982177"/>
    <n v="3"/>
    <x v="0"/>
  </r>
  <r>
    <x v="2"/>
    <x v="2"/>
    <x v="2"/>
    <n v="520069.38199999998"/>
    <n v="-171824.60399999999"/>
    <n v="-78890"/>
    <n v="-76510"/>
    <n v="-51050"/>
    <n v="-378274.60399999999"/>
    <n v="141794.77799999999"/>
    <n v="0.27264588708281234"/>
    <n v="3"/>
    <x v="0"/>
  </r>
  <r>
    <x v="2"/>
    <x v="2"/>
    <x v="3"/>
    <n v="1330734.4819999998"/>
    <n v="-407081.31099999999"/>
    <n v="-72400"/>
    <n v="-22980"/>
    <n v="-65930"/>
    <n v="-568391.31099999999"/>
    <n v="762343.17099999986"/>
    <n v="0.57287398899760378"/>
    <n v="3"/>
    <x v="0"/>
  </r>
  <r>
    <x v="2"/>
    <x v="2"/>
    <x v="0"/>
    <n v="28659.162"/>
    <n v="-22898.581999999999"/>
    <n v="-71640"/>
    <n v="-102310"/>
    <n v="-49960"/>
    <n v="-246808.58199999999"/>
    <n v="-218149.41999999998"/>
    <n v="-7.6118562015176847"/>
    <n v="3"/>
    <x v="0"/>
  </r>
  <r>
    <x v="2"/>
    <x v="2"/>
    <x v="0"/>
    <n v="1881.8169999999998"/>
    <n v="-1317.008"/>
    <n v="-68680"/>
    <n v="-45020"/>
    <n v="-68090"/>
    <n v="-183107.008"/>
    <n v="-181225.19099999999"/>
    <n v="-96.303302074537541"/>
    <n v="3"/>
    <x v="0"/>
  </r>
  <r>
    <x v="2"/>
    <x v="2"/>
    <x v="1"/>
    <n v="75642.762999999992"/>
    <n v="-5509.2169999999996"/>
    <n v="-95520"/>
    <n v="-108300"/>
    <n v="-37770"/>
    <n v="-247099.217"/>
    <n v="-171456.45400000003"/>
    <n v="-2.2666603809805315"/>
    <n v="3"/>
    <x v="0"/>
  </r>
  <r>
    <x v="2"/>
    <x v="2"/>
    <x v="2"/>
    <n v="166540.948"/>
    <n v="-69889.301999999996"/>
    <n v="-67690"/>
    <n v="-87450"/>
    <n v="-63230"/>
    <n v="-288259.30200000003"/>
    <n v="-121718.35400000002"/>
    <n v="-0.73086142154060529"/>
    <n v="3"/>
    <x v="0"/>
  </r>
  <r>
    <x v="2"/>
    <x v="2"/>
    <x v="0"/>
    <n v="16066.994999999997"/>
    <n v="-2156.0559999999996"/>
    <n v="-56160"/>
    <n v="-60580"/>
    <n v="-86130"/>
    <n v="-205026.05600000001"/>
    <n v="-188959.06100000002"/>
    <n v="-11.760697068742479"/>
    <n v="3"/>
    <x v="0"/>
  </r>
  <r>
    <x v="2"/>
    <x v="2"/>
    <x v="1"/>
    <n v="25514.152999999998"/>
    <n v="-3936.0230000000001"/>
    <n v="-91710"/>
    <n v="-59570"/>
    <n v="-81570"/>
    <n v="-236786.02299999999"/>
    <n v="-211271.87"/>
    <n v="-8.2805754907874078"/>
    <n v="3"/>
    <x v="0"/>
  </r>
  <r>
    <x v="2"/>
    <x v="2"/>
    <x v="2"/>
    <n v="120292.22099999999"/>
    <n v="-11122.314"/>
    <n v="-15980"/>
    <n v="-39400"/>
    <n v="-91610"/>
    <n v="-158112.31400000001"/>
    <n v="-37820.093000000023"/>
    <n v="-0.31440181821898544"/>
    <n v="3"/>
    <x v="0"/>
  </r>
  <r>
    <x v="2"/>
    <x v="2"/>
    <x v="0"/>
    <n v="894374.83100000001"/>
    <n v="-111273.799"/>
    <n v="-89670"/>
    <n v="-55080"/>
    <n v="-73200"/>
    <n v="-329223.799"/>
    <n v="565151.03200000001"/>
    <n v="0.63189505385354472"/>
    <n v="3"/>
    <x v="0"/>
  </r>
  <r>
    <x v="2"/>
    <x v="2"/>
    <x v="1"/>
    <n v="250762.19699999999"/>
    <n v="-27255.976999999999"/>
    <n v="-68920"/>
    <n v="-68750"/>
    <n v="-81970"/>
    <n v="-246895.97700000001"/>
    <n v="3866.2199999999721"/>
    <n v="1.5417874170244138E-2"/>
    <n v="3"/>
    <x v="0"/>
  </r>
  <r>
    <x v="2"/>
    <x v="2"/>
    <x v="2"/>
    <n v="3274.9079999999994"/>
    <n v="-10928.973999999998"/>
    <n v="-85590"/>
    <n v="-96190"/>
    <n v="-33350"/>
    <n v="-226058.97399999999"/>
    <n v="-222784.06599999999"/>
    <n v="-68.027580011407963"/>
    <n v="3"/>
    <x v="0"/>
  </r>
  <r>
    <x v="2"/>
    <x v="2"/>
    <x v="0"/>
    <n v="124308.91899999999"/>
    <n v="-383545.26"/>
    <n v="-63560"/>
    <n v="-107500"/>
    <n v="-74980"/>
    <n v="-629585.26"/>
    <n v="-505276.34100000001"/>
    <n v="-4.064682929146862"/>
    <n v="3"/>
    <x v="0"/>
  </r>
  <r>
    <x v="2"/>
    <x v="2"/>
    <x v="0"/>
    <n v="19441.534"/>
    <n v="-59794.364000000001"/>
    <n v="-78090"/>
    <n v="-90380"/>
    <n v="-59260"/>
    <n v="-287524.364"/>
    <n v="-268082.83"/>
    <n v="-13.789180936031078"/>
    <n v="3"/>
    <x v="0"/>
  </r>
  <r>
    <x v="2"/>
    <x v="2"/>
    <x v="0"/>
    <n v="104084.75"/>
    <n v="-15776.326999999999"/>
    <n v="-76160"/>
    <n v="-101340"/>
    <n v="-14190"/>
    <n v="-207466.32699999999"/>
    <n v="-103381.57699999999"/>
    <n v="-0.9932442264596878"/>
    <n v="3"/>
    <x v="0"/>
  </r>
  <r>
    <x v="2"/>
    <x v="2"/>
    <x v="0"/>
    <n v="919056.38299999991"/>
    <n v="-95056.773000000001"/>
    <n v="-67610"/>
    <n v="-42550"/>
    <n v="-74510"/>
    <n v="-279726.77299999999"/>
    <n v="639329.60999999987"/>
    <n v="0.69563698356904824"/>
    <n v="3"/>
    <x v="0"/>
  </r>
  <r>
    <x v="2"/>
    <x v="2"/>
    <x v="0"/>
    <n v="456570.68099999992"/>
    <n v="-53012.546999999999"/>
    <n v="-85790"/>
    <n v="-15880"/>
    <n v="-24730"/>
    <n v="-179412.54699999999"/>
    <n v="277158.13399999996"/>
    <n v="0.60704321484891843"/>
    <n v="3"/>
    <x v="0"/>
  </r>
  <r>
    <x v="2"/>
    <x v="2"/>
    <x v="0"/>
    <n v="447734.18900000001"/>
    <n v="-48864.192999999999"/>
    <n v="-21500"/>
    <n v="-94420"/>
    <n v="-81250"/>
    <n v="-246034.193"/>
    <n v="201699.99600000001"/>
    <n v="0.45049049403730035"/>
    <n v="3"/>
    <x v="0"/>
  </r>
  <r>
    <x v="2"/>
    <x v="2"/>
    <x v="0"/>
    <n v="438123.99400000001"/>
    <n v="-49285.074999999997"/>
    <n v="-13110"/>
    <n v="-15030"/>
    <n v="-99060"/>
    <n v="-176485.07500000001"/>
    <n v="261638.91899999999"/>
    <n v="0.59718007363915337"/>
    <n v="3"/>
    <x v="0"/>
  </r>
  <r>
    <x v="2"/>
    <x v="2"/>
    <x v="0"/>
    <n v="1041030.5149999999"/>
    <n v="-193303.85199999998"/>
    <n v="-18260"/>
    <n v="-68310"/>
    <n v="-12650"/>
    <n v="-292523.85199999996"/>
    <n v="748506.66299999994"/>
    <n v="0.71900549716354856"/>
    <n v="3"/>
    <x v="0"/>
  </r>
  <r>
    <x v="2"/>
    <x v="2"/>
    <x v="0"/>
    <n v="464888.76"/>
    <n v="-48096.684999999998"/>
    <n v="-102990"/>
    <n v="-86440"/>
    <n v="-53530"/>
    <n v="-291056.685"/>
    <n v="173832.07500000001"/>
    <n v="0.37392187111600633"/>
    <n v="3"/>
    <x v="0"/>
  </r>
  <r>
    <x v="2"/>
    <x v="2"/>
    <x v="0"/>
    <n v="307800.48599999998"/>
    <n v="-33655.117999999995"/>
    <n v="-85510"/>
    <n v="-25180"/>
    <n v="-54520"/>
    <n v="-198865.11799999999"/>
    <n v="108935.36799999999"/>
    <n v="0.3539155165596457"/>
    <n v="3"/>
    <x v="0"/>
  </r>
  <r>
    <x v="2"/>
    <x v="2"/>
    <x v="0"/>
    <n v="173823.44699999999"/>
    <n v="-19998.713"/>
    <n v="-19800"/>
    <n v="-91390"/>
    <n v="-93030"/>
    <n v="-224218.71299999999"/>
    <n v="-50395.266000000003"/>
    <n v="-0.2899221415163859"/>
    <n v="3"/>
    <x v="0"/>
  </r>
  <r>
    <x v="2"/>
    <x v="2"/>
    <x v="0"/>
    <n v="512995.96599999996"/>
    <n v="-95391.149000000005"/>
    <n v="-106380"/>
    <n v="-108130"/>
    <n v="-91230"/>
    <n v="-401131.14899999998"/>
    <n v="111864.81699999998"/>
    <n v="0.21806178686403158"/>
    <n v="3"/>
    <x v="0"/>
  </r>
  <r>
    <x v="2"/>
    <x v="2"/>
    <x v="0"/>
    <n v="79269.000999999989"/>
    <n v="-21328.208999999999"/>
    <n v="-77910"/>
    <n v="-65540"/>
    <n v="-96400"/>
    <n v="-261178.209"/>
    <n v="-181909.20800000001"/>
    <n v="-2.2948341180684242"/>
    <n v="3"/>
    <x v="0"/>
  </r>
  <r>
    <x v="2"/>
    <x v="2"/>
    <x v="0"/>
    <n v="165747.96"/>
    <n v="-118533.15599999999"/>
    <n v="-22530"/>
    <n v="-44910"/>
    <n v="-83650"/>
    <n v="-269623.15599999996"/>
    <n v="-103875.19599999997"/>
    <n v="-0.62670572838422856"/>
    <n v="3"/>
    <x v="0"/>
  </r>
  <r>
    <x v="2"/>
    <x v="2"/>
    <x v="0"/>
    <n v="56319.423999999999"/>
    <n v="-56278.284999999996"/>
    <n v="-13580"/>
    <n v="-21140"/>
    <n v="-108010"/>
    <n v="-199008.285"/>
    <n v="-142688.861"/>
    <n v="-2.5335639263640197"/>
    <n v="3"/>
    <x v="0"/>
  </r>
  <r>
    <x v="2"/>
    <x v="2"/>
    <x v="0"/>
    <n v="29605.442999999996"/>
    <n v="-12357.771999999999"/>
    <n v="-64860"/>
    <n v="-75730"/>
    <n v="-31390"/>
    <n v="-184337.772"/>
    <n v="-154732.329"/>
    <n v="-5.2264824748611272"/>
    <n v="3"/>
    <x v="0"/>
  </r>
  <r>
    <x v="2"/>
    <x v="2"/>
    <x v="0"/>
    <n v="1200267.6909999999"/>
    <n v="-416624.614"/>
    <n v="-87410"/>
    <n v="-12950"/>
    <n v="-77290"/>
    <n v="-594274.61400000006"/>
    <n v="605993.07699999982"/>
    <n v="0.50488160394879766"/>
    <n v="3"/>
    <x v="0"/>
  </r>
  <r>
    <x v="2"/>
    <x v="2"/>
    <x v="0"/>
    <n v="583314.29799999995"/>
    <n v="-203722.81299999999"/>
    <n v="-102100"/>
    <n v="-56760"/>
    <n v="-25070"/>
    <n v="-387652.81299999997"/>
    <n v="195661.48499999999"/>
    <n v="0.33543063434388848"/>
    <n v="3"/>
    <x v="0"/>
  </r>
  <r>
    <x v="2"/>
    <x v="2"/>
    <x v="0"/>
    <n v="3272286.1359999999"/>
    <n v="-16972.360999999997"/>
    <n v="-37460"/>
    <n v="-49910"/>
    <n v="-103860"/>
    <n v="-208202.361"/>
    <n v="3064083.7749999999"/>
    <n v="0.93637403565982047"/>
    <n v="3"/>
    <x v="0"/>
  </r>
  <r>
    <x v="2"/>
    <x v="2"/>
    <x v="0"/>
    <n v="138920.908"/>
    <n v="-116710.29999999999"/>
    <n v="-49520"/>
    <n v="-78450"/>
    <n v="-28220"/>
    <n v="-272900.3"/>
    <n v="-133979.39199999999"/>
    <n v="-0.96442928518722315"/>
    <n v="3"/>
    <x v="0"/>
  </r>
  <r>
    <x v="2"/>
    <x v="2"/>
    <x v="0"/>
    <n v="230219.10099999997"/>
    <n v="-182741.95799999998"/>
    <n v="-54900"/>
    <n v="-87720"/>
    <n v="-73090"/>
    <n v="-398451.95799999998"/>
    <n v="-168232.85700000002"/>
    <n v="-0.73075108133620958"/>
    <n v="3"/>
    <x v="0"/>
  </r>
  <r>
    <x v="2"/>
    <x v="2"/>
    <x v="0"/>
    <n v="32963.237999999998"/>
    <n v="-46002.341"/>
    <n v="-70420"/>
    <n v="-37130"/>
    <n v="-66770"/>
    <n v="-220322.34100000001"/>
    <n v="-187359.103"/>
    <n v="-5.6838804185438345"/>
    <n v="3"/>
    <x v="0"/>
  </r>
  <r>
    <x v="2"/>
    <x v="2"/>
    <x v="0"/>
    <n v="175960.21100000001"/>
    <n v="-203109.05299999999"/>
    <n v="-23640"/>
    <n v="-44190"/>
    <n v="-55660"/>
    <n v="-326599.05299999996"/>
    <n v="-150638.84199999995"/>
    <n v="-0.85609605230582464"/>
    <n v="3"/>
    <x v="0"/>
  </r>
  <r>
    <x v="2"/>
    <x v="2"/>
    <x v="0"/>
    <n v="12610.674999999999"/>
    <n v="-14851.466"/>
    <n v="-52250"/>
    <n v="-104210"/>
    <n v="-27180"/>
    <n v="-198491.46600000001"/>
    <n v="-185880.79100000003"/>
    <n v="-14.73995571212485"/>
    <n v="3"/>
    <x v="0"/>
  </r>
  <r>
    <x v="2"/>
    <x v="2"/>
    <x v="0"/>
    <n v="412063.68"/>
    <n v="-234977.666"/>
    <n v="-57430"/>
    <n v="-75120"/>
    <n v="-62640"/>
    <n v="-430167.66599999997"/>
    <n v="-18103.985999999975"/>
    <n v="-4.3934922874056689E-2"/>
    <n v="3"/>
    <x v="0"/>
  </r>
  <r>
    <x v="2"/>
    <x v="2"/>
    <x v="0"/>
    <n v="618147.06799999997"/>
    <n v="-352495.87799999997"/>
    <n v="-78660"/>
    <n v="-75710"/>
    <n v="-61550"/>
    <n v="-568415.87800000003"/>
    <n v="49731.189999999944"/>
    <n v="8.0452035728170668E-2"/>
    <n v="3"/>
    <x v="0"/>
  </r>
  <r>
    <x v="2"/>
    <x v="2"/>
    <x v="1"/>
    <n v="209758.21300000002"/>
    <n v="-30972.773999999998"/>
    <n v="-105910"/>
    <n v="-101480"/>
    <n v="-61540"/>
    <n v="-299902.77399999998"/>
    <n v="-90144.560999999958"/>
    <n v="-0.42975461942937104"/>
    <n v="3"/>
    <x v="0"/>
  </r>
  <r>
    <x v="2"/>
    <x v="2"/>
    <x v="2"/>
    <n v="2407682.1439999999"/>
    <n v="-93692.934999999983"/>
    <n v="-94710"/>
    <n v="-68690"/>
    <n v="-50030"/>
    <n v="-307122.935"/>
    <n v="2100559.2089999998"/>
    <n v="0.87244041504176217"/>
    <n v="3"/>
    <x v="0"/>
  </r>
  <r>
    <x v="2"/>
    <x v="2"/>
    <x v="0"/>
    <n v="22504828.079999998"/>
    <n v="-912733.5"/>
    <n v="-44270"/>
    <n v="-73280"/>
    <n v="-41130"/>
    <n v="-1071413.5"/>
    <n v="21433414.579999998"/>
    <n v="0.95239183804509209"/>
    <n v="3"/>
    <x v="0"/>
  </r>
  <r>
    <x v="2"/>
    <x v="2"/>
    <x v="0"/>
    <n v="65907.87"/>
    <n v="-9225.5939999999991"/>
    <n v="-28100"/>
    <n v="-83790"/>
    <n v="-40850"/>
    <n v="-161965.59400000001"/>
    <n v="-96057.724000000017"/>
    <n v="-1.4574545346405523"/>
    <n v="3"/>
    <x v="0"/>
  </r>
  <r>
    <x v="2"/>
    <x v="2"/>
    <x v="0"/>
    <n v="24520.572999999997"/>
    <n v="-3890.7260000000001"/>
    <n v="-63870"/>
    <n v="-65080"/>
    <n v="-60430"/>
    <n v="-193270.726"/>
    <n v="-168750.15299999999"/>
    <n v="-6.8819824479631864"/>
    <n v="3"/>
    <x v="0"/>
  </r>
  <r>
    <x v="2"/>
    <x v="2"/>
    <x v="0"/>
    <n v="157307.72399999999"/>
    <n v="-23812.074999999997"/>
    <n v="-61520"/>
    <n v="-55850"/>
    <n v="-25310"/>
    <n v="-166492.07500000001"/>
    <n v="-9184.3510000000242"/>
    <n v="-5.8384615621290312E-2"/>
    <n v="3"/>
    <x v="0"/>
  </r>
  <r>
    <x v="2"/>
    <x v="2"/>
    <x v="0"/>
    <n v="117452.68499999998"/>
    <n v="-76062.678999999989"/>
    <n v="-45480"/>
    <n v="-73180"/>
    <n v="-83370"/>
    <n v="-278092.679"/>
    <n v="-160639.99400000001"/>
    <n v="-1.3676996315580188"/>
    <n v="3"/>
    <x v="0"/>
  </r>
  <r>
    <x v="2"/>
    <x v="2"/>
    <x v="1"/>
    <n v="16422.363999999998"/>
    <n v="-11137.364"/>
    <n v="-69950"/>
    <n v="-73170"/>
    <n v="-68340"/>
    <n v="-222597.364"/>
    <n v="-206175"/>
    <n v="-12.554526254563596"/>
    <n v="3"/>
    <x v="0"/>
  </r>
  <r>
    <x v="2"/>
    <x v="2"/>
    <x v="2"/>
    <n v="373766.69400000002"/>
    <n v="-61152.566999999995"/>
    <n v="-96120"/>
    <n v="-84840"/>
    <n v="-28700"/>
    <n v="-270812.56699999998"/>
    <n v="102954.12700000004"/>
    <n v="0.2754502438357978"/>
    <n v="3"/>
    <x v="0"/>
  </r>
  <r>
    <x v="2"/>
    <x v="2"/>
    <x v="0"/>
    <n v="604844.07199999993"/>
    <n v="-66365.481"/>
    <n v="-53450"/>
    <n v="-104780"/>
    <n v="-84790"/>
    <n v="-309385.48100000003"/>
    <n v="295458.5909999999"/>
    <n v="0.48848720633571807"/>
    <n v="3"/>
    <x v="0"/>
  </r>
  <r>
    <x v="2"/>
    <x v="2"/>
    <x v="0"/>
    <n v="12201.091"/>
    <n v="-10276.503999999999"/>
    <n v="-39340"/>
    <n v="-66440"/>
    <n v="-44460"/>
    <n v="-160516.50399999999"/>
    <n v="-148315.413"/>
    <n v="-12.155914008017808"/>
    <n v="3"/>
    <x v="0"/>
  </r>
  <r>
    <x v="2"/>
    <x v="2"/>
    <x v="0"/>
    <n v="131778.38799999998"/>
    <n v="-107486.09199999999"/>
    <n v="-97670"/>
    <n v="-54950"/>
    <n v="-45740"/>
    <n v="-305846.092"/>
    <n v="-174067.70400000003"/>
    <n v="-1.3209123790465556"/>
    <n v="3"/>
    <x v="0"/>
  </r>
  <r>
    <x v="2"/>
    <x v="2"/>
    <x v="1"/>
    <n v="244218.39399999997"/>
    <n v="-39701.654999999999"/>
    <n v="-75130"/>
    <n v="-69690"/>
    <n v="-105590"/>
    <n v="-290111.65500000003"/>
    <n v="-45893.261000000057"/>
    <n v="-0.18791893701503934"/>
    <n v="3"/>
    <x v="0"/>
  </r>
  <r>
    <x v="2"/>
    <x v="2"/>
    <x v="2"/>
    <n v="62077.441999999995"/>
    <n v="-11017.706"/>
    <n v="-90100"/>
    <n v="-20590"/>
    <n v="-107160"/>
    <n v="-228867.70600000001"/>
    <n v="-166790.26400000002"/>
    <n v="-2.6868095499167"/>
    <n v="3"/>
    <x v="0"/>
  </r>
  <r>
    <x v="2"/>
    <x v="2"/>
    <x v="0"/>
    <n v="189128.772"/>
    <n v="-22753.731"/>
    <n v="-35810"/>
    <n v="-22710"/>
    <n v="-27080"/>
    <n v="-108353.731"/>
    <n v="80775.040999999997"/>
    <n v="0.42709017853719261"/>
    <n v="3"/>
    <x v="0"/>
  </r>
  <r>
    <x v="2"/>
    <x v="2"/>
    <x v="0"/>
    <n v="660748.62699999998"/>
    <n v="-52559.303999999996"/>
    <n v="-107390"/>
    <n v="-75470"/>
    <n v="-32340"/>
    <n v="-267759.304"/>
    <n v="392989.32299999997"/>
    <n v="0.59476373758700218"/>
    <n v="3"/>
    <x v="0"/>
  </r>
  <r>
    <x v="2"/>
    <x v="2"/>
    <x v="1"/>
    <n v="2800115.3739999998"/>
    <n v="-174785.70199999999"/>
    <n v="-21740"/>
    <n v="-20080"/>
    <n v="-34980"/>
    <n v="-251585.70199999999"/>
    <n v="2548529.6719999998"/>
    <n v="0.91015166577204043"/>
    <n v="3"/>
    <x v="0"/>
  </r>
  <r>
    <x v="2"/>
    <x v="2"/>
    <x v="2"/>
    <n v="5384828.7009999994"/>
    <n v="-331287.26399999997"/>
    <n v="-73730"/>
    <n v="-82820"/>
    <n v="-85380"/>
    <n v="-573217.26399999997"/>
    <n v="4811611.436999999"/>
    <n v="0.89354958238624194"/>
    <n v="3"/>
    <x v="0"/>
  </r>
  <r>
    <x v="2"/>
    <x v="2"/>
    <x v="0"/>
    <n v="632359.13299999991"/>
    <n v="-272742.071"/>
    <n v="-63870"/>
    <n v="-99930"/>
    <n v="-62060"/>
    <n v="-498602.071"/>
    <n v="133757.06199999992"/>
    <n v="0.21152072456902418"/>
    <n v="3"/>
    <x v="0"/>
  </r>
  <r>
    <x v="2"/>
    <x v="2"/>
    <x v="0"/>
    <n v="418120.93399999995"/>
    <n v="-356661.984"/>
    <n v="-73680"/>
    <n v="-68350"/>
    <n v="-86090"/>
    <n v="-584781.98399999994"/>
    <n v="-166661.04999999999"/>
    <n v="-0.39859532601158881"/>
    <n v="3"/>
    <x v="0"/>
  </r>
  <r>
    <x v="2"/>
    <x v="2"/>
    <x v="0"/>
    <n v="2471357.105"/>
    <n v="-545467.8949999999"/>
    <n v="-65270"/>
    <n v="-49260"/>
    <n v="-106070"/>
    <n v="-766067.8949999999"/>
    <n v="1705289.21"/>
    <n v="0.69002136783465773"/>
    <n v="3"/>
    <x v="0"/>
  </r>
  <r>
    <x v="2"/>
    <x v="2"/>
    <x v="1"/>
    <n v="264100.84399999998"/>
    <n v="-60101.622000000003"/>
    <n v="-48720"/>
    <n v="-26760"/>
    <n v="-41230"/>
    <n v="-176811.622"/>
    <n v="87289.22199999998"/>
    <n v="0.33051474080105547"/>
    <n v="3"/>
    <x v="0"/>
  </r>
  <r>
    <x v="2"/>
    <x v="2"/>
    <x v="2"/>
    <n v="1536116.1269999999"/>
    <n v="-753288.03899999999"/>
    <n v="-62750"/>
    <n v="-26970"/>
    <n v="-17530"/>
    <n v="-860538.03899999999"/>
    <n v="675578.08799999987"/>
    <n v="0.43979623423353326"/>
    <n v="3"/>
    <x v="0"/>
  </r>
  <r>
    <x v="2"/>
    <x v="2"/>
    <x v="3"/>
    <n v="18640.446999999996"/>
    <n v="-16160.668999999998"/>
    <n v="-64080"/>
    <n v="-55520"/>
    <n v="-85430"/>
    <n v="-221190.66899999999"/>
    <n v="-202550.22200000001"/>
    <n v="-10.866167640722352"/>
    <n v="3"/>
    <x v="0"/>
  </r>
  <r>
    <x v="2"/>
    <x v="2"/>
    <x v="0"/>
    <n v="68945.883999999991"/>
    <n v="-59886.903999999995"/>
    <n v="-91620"/>
    <n v="-69220"/>
    <n v="-78580"/>
    <n v="-299306.90399999998"/>
    <n v="-230361.02"/>
    <n v="-3.3411859655030316"/>
    <n v="3"/>
    <x v="0"/>
  </r>
  <r>
    <x v="2"/>
    <x v="2"/>
    <x v="1"/>
    <n v="1835478.8549999997"/>
    <n v="-1663328.6459999997"/>
    <n v="-71600"/>
    <n v="-83070"/>
    <n v="-21910"/>
    <n v="-1839908.6459999997"/>
    <n v="-4429.7909999999683"/>
    <n v="-2.4134252421011784E-3"/>
    <n v="3"/>
    <x v="0"/>
  </r>
  <r>
    <x v="2"/>
    <x v="2"/>
    <x v="2"/>
    <n v="2656268.4609999997"/>
    <n v="-578974.06700000004"/>
    <n v="-49370"/>
    <n v="-18120"/>
    <n v="-22810"/>
    <n v="-669274.06700000004"/>
    <n v="1986994.3939999996"/>
    <n v="0.74803974943555218"/>
    <n v="3"/>
    <x v="0"/>
  </r>
  <r>
    <x v="2"/>
    <x v="2"/>
    <x v="3"/>
    <n v="1069276.236"/>
    <n v="-42864.731"/>
    <n v="-22620"/>
    <n v="-97200"/>
    <n v="-65200"/>
    <n v="-227884.731"/>
    <n v="841391.505"/>
    <n v="0.78687945796636971"/>
    <n v="3"/>
    <x v="0"/>
  </r>
  <r>
    <x v="2"/>
    <x v="2"/>
    <x v="0"/>
    <n v="1025522.652"/>
    <n v="-50888.795999999995"/>
    <n v="-31950"/>
    <n v="-78700"/>
    <n v="-29710"/>
    <n v="-191248.796"/>
    <n v="834273.85600000003"/>
    <n v="0.81351090039111107"/>
    <n v="3"/>
    <x v="0"/>
  </r>
  <r>
    <x v="2"/>
    <x v="2"/>
    <x v="1"/>
    <n v="9495852.5759999994"/>
    <n v="-456943.92099999997"/>
    <n v="-81070"/>
    <n v="-15830"/>
    <n v="-22800"/>
    <n v="-576643.92099999997"/>
    <n v="8919208.6549999993"/>
    <n v="0.93927412874359262"/>
    <n v="3"/>
    <x v="0"/>
  </r>
  <r>
    <x v="2"/>
    <x v="2"/>
    <x v="2"/>
    <n v="4328212.1679999996"/>
    <n v="-163009.476"/>
    <n v="-65670"/>
    <n v="-95080"/>
    <n v="-30090"/>
    <n v="-353849.47600000002"/>
    <n v="3974362.6919999998"/>
    <n v="0.918245810910996"/>
    <n v="3"/>
    <x v="0"/>
  </r>
  <r>
    <x v="2"/>
    <x v="3"/>
    <x v="3"/>
    <n v="329526.91099999996"/>
    <n v="-33261.745999999999"/>
    <n v="-40710"/>
    <n v="-92830"/>
    <n v="-84960"/>
    <n v="-251761.74599999998"/>
    <n v="77765.164999999979"/>
    <n v="0.23599033160602773"/>
    <n v="3"/>
    <x v="0"/>
  </r>
  <r>
    <x v="2"/>
    <x v="3"/>
    <x v="0"/>
    <n v="384824.223"/>
    <n v="-38883.824000000001"/>
    <n v="-49710"/>
    <n v="-70530"/>
    <n v="-71500"/>
    <n v="-230623.82399999999"/>
    <n v="154200.399"/>
    <n v="0.40070346351352215"/>
    <n v="3"/>
    <x v="0"/>
  </r>
  <r>
    <x v="2"/>
    <x v="3"/>
    <x v="1"/>
    <n v="95537.987999999998"/>
    <n v="-1141792.575"/>
    <n v="-29210"/>
    <n v="-56150"/>
    <n v="-28170"/>
    <n v="-1255322.575"/>
    <n v="-1159784.5870000001"/>
    <n v="-12.139512368629743"/>
    <n v="3"/>
    <x v="0"/>
  </r>
  <r>
    <x v="2"/>
    <x v="3"/>
    <x v="2"/>
    <n v="62985.810999999994"/>
    <n v="-155000.00599999999"/>
    <n v="-34320"/>
    <n v="-21080"/>
    <n v="-47700"/>
    <n v="-258100.00599999999"/>
    <n v="-195114.19500000001"/>
    <n v="-3.0977483960633614"/>
    <n v="3"/>
    <x v="0"/>
  </r>
  <r>
    <x v="2"/>
    <x v="3"/>
    <x v="3"/>
    <n v="339137.86199999996"/>
    <n v="-28143.731"/>
    <n v="-14530"/>
    <n v="-106690"/>
    <n v="-88980"/>
    <n v="-238343.731"/>
    <n v="100794.13099999996"/>
    <n v="0.29720695414421167"/>
    <n v="3"/>
    <x v="0"/>
  </r>
  <r>
    <x v="2"/>
    <x v="3"/>
    <x v="0"/>
    <n v="1326181.71"/>
    <n v="-980064.27399999998"/>
    <n v="-62960"/>
    <n v="-60290"/>
    <n v="-16570"/>
    <n v="-1119884.274"/>
    <n v="206297.43599999999"/>
    <n v="0.15555744318024112"/>
    <n v="3"/>
    <x v="0"/>
  </r>
  <r>
    <x v="2"/>
    <x v="3"/>
    <x v="0"/>
    <n v="2123731.1409999998"/>
    <n v="-1577873.7309999999"/>
    <n v="-98520"/>
    <n v="-95900"/>
    <n v="-39250"/>
    <n v="-1811543.7309999999"/>
    <n v="312187.40999999992"/>
    <n v="0.1469994972400322"/>
    <n v="3"/>
    <x v="0"/>
  </r>
  <r>
    <x v="2"/>
    <x v="3"/>
    <x v="1"/>
    <n v="7031.6679999999997"/>
    <n v="-11979.932999999999"/>
    <n v="-97510"/>
    <n v="-53920"/>
    <n v="-69540"/>
    <n v="-232949.93299999999"/>
    <n v="-225918.26499999998"/>
    <n v="-32.128687674105201"/>
    <n v="3"/>
    <x v="0"/>
  </r>
  <r>
    <x v="2"/>
    <x v="3"/>
    <x v="2"/>
    <n v="627948.50300000003"/>
    <n v="-294976.97599999997"/>
    <n v="-80480"/>
    <n v="-45400"/>
    <n v="-52050"/>
    <n v="-472906.97599999997"/>
    <n v="155041.52700000006"/>
    <n v="0.24690165874955522"/>
    <n v="3"/>
    <x v="0"/>
  </r>
  <r>
    <x v="2"/>
    <x v="3"/>
    <x v="0"/>
    <n v="725703.35599999991"/>
    <n v="-461438.72600000002"/>
    <n v="-44400"/>
    <n v="-68980"/>
    <n v="-15560"/>
    <n v="-590378.72600000002"/>
    <n v="135324.62999999989"/>
    <n v="0.18647375526261162"/>
    <n v="3"/>
    <x v="0"/>
  </r>
  <r>
    <x v="2"/>
    <x v="3"/>
    <x v="1"/>
    <n v="1535420.6980000001"/>
    <n v="-1321671.7359999998"/>
    <n v="-53530"/>
    <n v="-108500"/>
    <n v="-20640"/>
    <n v="-1504341.7359999998"/>
    <n v="31078.962000000291"/>
    <n v="2.0241333232307573E-2"/>
    <n v="3"/>
    <x v="0"/>
  </r>
  <r>
    <x v="2"/>
    <x v="3"/>
    <x v="2"/>
    <n v="640521.03500000003"/>
    <n v="-424593.35799999995"/>
    <n v="-92460"/>
    <n v="-86300"/>
    <n v="-79670"/>
    <n v="-683023.35800000001"/>
    <n v="-42502.322999999975"/>
    <n v="-6.6355858242813176E-2"/>
    <n v="3"/>
    <x v="0"/>
  </r>
  <r>
    <x v="2"/>
    <x v="3"/>
    <x v="0"/>
    <n v="105876.351"/>
    <n v="-31325.538999999997"/>
    <n v="-14210"/>
    <n v="-24970"/>
    <n v="-90220"/>
    <n v="-160725.53899999999"/>
    <n v="-54849.187999999995"/>
    <n v="-0.51804947452335226"/>
    <n v="3"/>
    <x v="0"/>
  </r>
  <r>
    <x v="2"/>
    <x v="3"/>
    <x v="1"/>
    <n v="378685.34899999993"/>
    <n v="-87121.993000000002"/>
    <n v="-102860"/>
    <n v="-56060"/>
    <n v="-85200"/>
    <n v="-331241.99300000002"/>
    <n v="47443.355999999912"/>
    <n v="0.12528437164332945"/>
    <n v="3"/>
    <x v="0"/>
  </r>
  <r>
    <x v="2"/>
    <x v="3"/>
    <x v="2"/>
    <n v="578174.46399999992"/>
    <n v="-151705.253"/>
    <n v="-98460"/>
    <n v="-52810"/>
    <n v="-53260"/>
    <n v="-356235.25300000003"/>
    <n v="221939.21099999989"/>
    <n v="0.38386200847500579"/>
    <n v="3"/>
    <x v="0"/>
  </r>
  <r>
    <x v="2"/>
    <x v="3"/>
    <x v="0"/>
    <n v="52788.358"/>
    <n v="-18780.719999999998"/>
    <n v="-62880"/>
    <n v="-19990"/>
    <n v="-51170"/>
    <n v="-152820.72"/>
    <n v="-100032.36199999999"/>
    <n v="-1.894970137165471"/>
    <n v="3"/>
    <x v="0"/>
  </r>
  <r>
    <x v="2"/>
    <x v="3"/>
    <x v="0"/>
    <n v="2006666.0179999999"/>
    <n v="-46343.639999999992"/>
    <n v="-60370"/>
    <n v="-46210"/>
    <n v="-86290"/>
    <n v="-239213.63999999998"/>
    <n v="1767452.378"/>
    <n v="0.88079050631533651"/>
    <n v="3"/>
    <x v="0"/>
  </r>
  <r>
    <x v="2"/>
    <x v="3"/>
    <x v="0"/>
    <n v="630638.13399999996"/>
    <n v="-38184.096999999994"/>
    <n v="-32520"/>
    <n v="-70760"/>
    <n v="-34910"/>
    <n v="-176374.09700000001"/>
    <n v="454264.03699999995"/>
    <n v="0.72032440239333828"/>
    <n v="3"/>
    <x v="0"/>
  </r>
  <r>
    <x v="2"/>
    <x v="3"/>
    <x v="0"/>
    <n v="217808.58399999997"/>
    <n v="-35394.064999999995"/>
    <n v="-49790"/>
    <n v="-95690"/>
    <n v="-84990"/>
    <n v="-265864.065"/>
    <n v="-48055.481000000029"/>
    <n v="-0.22063171302743528"/>
    <n v="3"/>
    <x v="0"/>
  </r>
  <r>
    <x v="2"/>
    <x v="3"/>
    <x v="0"/>
    <n v="1129689.3929999999"/>
    <n v="-61293.399999999994"/>
    <n v="-103800"/>
    <n v="-46590"/>
    <n v="-40610"/>
    <n v="-252293.4"/>
    <n v="877395.9929999999"/>
    <n v="0.77667011696904542"/>
    <n v="3"/>
    <x v="0"/>
  </r>
  <r>
    <x v="2"/>
    <x v="3"/>
    <x v="0"/>
    <n v="882221.94900000002"/>
    <n v="-39464.291999999994"/>
    <n v="-28170"/>
    <n v="-55440"/>
    <n v="-67150"/>
    <n v="-190224.29199999999"/>
    <n v="691997.65700000001"/>
    <n v="0.78438045866392292"/>
    <n v="3"/>
    <x v="0"/>
  </r>
  <r>
    <x v="2"/>
    <x v="3"/>
    <x v="0"/>
    <n v="202970.88"/>
    <n v="-201214.42599999998"/>
    <n v="-59240"/>
    <n v="-15540"/>
    <n v="-52310"/>
    <n v="-328304.42599999998"/>
    <n v="-125333.54599999997"/>
    <n v="-0.61749520916497957"/>
    <n v="3"/>
    <x v="0"/>
  </r>
  <r>
    <x v="2"/>
    <x v="3"/>
    <x v="0"/>
    <n v="406706.94400000002"/>
    <n v="-403448.37399999995"/>
    <n v="-103110"/>
    <n v="-73400"/>
    <n v="-102370"/>
    <n v="-682328.37399999995"/>
    <n v="-275621.42999999993"/>
    <n v="-0.6776904945099731"/>
    <n v="3"/>
    <x v="0"/>
  </r>
  <r>
    <x v="2"/>
    <x v="3"/>
    <x v="0"/>
    <n v="127936.319"/>
    <n v="-36766.31"/>
    <n v="-31410"/>
    <n v="-51900"/>
    <n v="-61110"/>
    <n v="-181186.31"/>
    <n v="-53249.990999999995"/>
    <n v="-0.41622262869701598"/>
    <n v="3"/>
    <x v="0"/>
  </r>
  <r>
    <x v="2"/>
    <x v="3"/>
    <x v="0"/>
    <n v="78348.36099999999"/>
    <n v="-22897.202999999998"/>
    <n v="-100580"/>
    <n v="-93900"/>
    <n v="-35180"/>
    <n v="-252557.20300000001"/>
    <n v="-174208.842"/>
    <n v="-2.2235160988243265"/>
    <n v="3"/>
    <x v="0"/>
  </r>
  <r>
    <x v="2"/>
    <x v="3"/>
    <x v="0"/>
    <n v="160967.92599999998"/>
    <n v="-122291.46299999999"/>
    <n v="-18880"/>
    <n v="-72010"/>
    <n v="-85120"/>
    <n v="-298301.46299999999"/>
    <n v="-137333.53700000001"/>
    <n v="-0.8531733023633542"/>
    <n v="3"/>
    <x v="0"/>
  </r>
  <r>
    <x v="2"/>
    <x v="3"/>
    <x v="0"/>
    <n v="304241.91699999996"/>
    <n v="-235397.73599999998"/>
    <n v="-14870"/>
    <n v="-69000"/>
    <n v="-73410"/>
    <n v="-392677.73599999998"/>
    <n v="-88435.819000000018"/>
    <n v="-0.29067598532124694"/>
    <n v="3"/>
    <x v="0"/>
  </r>
  <r>
    <x v="2"/>
    <x v="3"/>
    <x v="0"/>
    <n v="57230.32"/>
    <n v="-40727.070999999996"/>
    <n v="-30110"/>
    <n v="-74140"/>
    <n v="-37160"/>
    <n v="-182137.071"/>
    <n v="-124906.75099999999"/>
    <n v="-2.1825275658077743"/>
    <n v="3"/>
    <x v="0"/>
  </r>
  <r>
    <x v="2"/>
    <x v="3"/>
    <x v="0"/>
    <n v="41624.498999999996"/>
    <n v="-43961.441999999995"/>
    <n v="-102640"/>
    <n v="-101450"/>
    <n v="-75040"/>
    <n v="-323091.44199999998"/>
    <n v="-281466.94299999997"/>
    <n v="-6.7620499888779442"/>
    <n v="3"/>
    <x v="0"/>
  </r>
  <r>
    <x v="2"/>
    <x v="3"/>
    <x v="0"/>
    <n v="9293.9979999999996"/>
    <n v="-8603.7349999999988"/>
    <n v="-25760"/>
    <n v="-76200"/>
    <n v="-96830"/>
    <n v="-207393.73499999999"/>
    <n v="-198099.73699999999"/>
    <n v="-21.314803058920393"/>
    <n v="3"/>
    <x v="0"/>
  </r>
  <r>
    <x v="2"/>
    <x v="3"/>
    <x v="0"/>
    <n v="52974.928999999996"/>
    <n v="-71006.656000000003"/>
    <n v="-49030"/>
    <n v="-74620"/>
    <n v="-58480"/>
    <n v="-253136.65600000002"/>
    <n v="-200161.72700000001"/>
    <n v="-3.778423695480555"/>
    <n v="3"/>
    <x v="0"/>
  </r>
  <r>
    <x v="2"/>
    <x v="3"/>
    <x v="0"/>
    <n v="99832.746999999988"/>
    <n v="-153729.261"/>
    <n v="-33400"/>
    <n v="-49180"/>
    <n v="-94690"/>
    <n v="-330999.261"/>
    <n v="-231166.51400000002"/>
    <n v="-2.3155379466819643"/>
    <n v="3"/>
    <x v="0"/>
  </r>
  <r>
    <x v="2"/>
    <x v="3"/>
    <x v="0"/>
    <n v="350915.97100000002"/>
    <n v="-70325.975999999995"/>
    <n v="-95560"/>
    <n v="-62290"/>
    <n v="-81840"/>
    <n v="-310015.97600000002"/>
    <n v="40899.994999999995"/>
    <n v="0.11655210472024938"/>
    <n v="3"/>
    <x v="0"/>
  </r>
  <r>
    <x v="2"/>
    <x v="3"/>
    <x v="0"/>
    <n v="20077.434999999998"/>
    <n v="-26190.787"/>
    <n v="-58980"/>
    <n v="-30800"/>
    <n v="-72010"/>
    <n v="-187980.78700000001"/>
    <n v="-167903.35200000001"/>
    <n v="-8.3627889717984409"/>
    <n v="3"/>
    <x v="0"/>
  </r>
  <r>
    <x v="2"/>
    <x v="3"/>
    <x v="0"/>
    <n v="55240.303999999996"/>
    <n v="-21990.485999999997"/>
    <n v="-16910"/>
    <n v="-37010"/>
    <n v="-22130"/>
    <n v="-98040.486000000004"/>
    <n v="-42800.182000000008"/>
    <n v="-0.7747998997253891"/>
    <n v="3"/>
    <x v="0"/>
  </r>
  <r>
    <x v="2"/>
    <x v="3"/>
    <x v="0"/>
    <n v="75207.789999999994"/>
    <n v="-39830.07"/>
    <n v="-60480"/>
    <n v="-39000"/>
    <n v="-83830"/>
    <n v="-223140.07"/>
    <n v="-147932.28000000003"/>
    <n v="-1.9669808140885412"/>
    <n v="3"/>
    <x v="0"/>
  </r>
  <r>
    <x v="2"/>
    <x v="3"/>
    <x v="0"/>
    <n v="2181.4659999999999"/>
    <n v="-1641.6960000000001"/>
    <n v="-101710"/>
    <n v="-87180"/>
    <n v="-94650"/>
    <n v="-285181.696"/>
    <n v="-283000.23"/>
    <n v="-129.72937923396469"/>
    <n v="3"/>
    <x v="0"/>
  </r>
  <r>
    <x v="2"/>
    <x v="3"/>
    <x v="0"/>
    <n v="203364.99399999998"/>
    <n v="-84378.930999999997"/>
    <n v="-44610"/>
    <n v="-97500"/>
    <n v="-45390"/>
    <n v="-271878.93099999998"/>
    <n v="-68513.937000000005"/>
    <n v="-0.33690133022598773"/>
    <n v="3"/>
    <x v="0"/>
  </r>
  <r>
    <x v="2"/>
    <x v="3"/>
    <x v="0"/>
    <n v="278572.63"/>
    <n v="-108461.976"/>
    <n v="-51580"/>
    <n v="-54050"/>
    <n v="-83160"/>
    <n v="-297251.97600000002"/>
    <n v="-18679.34600000002"/>
    <n v="-6.7053773373213374E-2"/>
    <n v="3"/>
    <x v="0"/>
  </r>
  <r>
    <x v="2"/>
    <x v="3"/>
    <x v="0"/>
    <n v="32627.615999999995"/>
    <n v="-43696.659999999996"/>
    <n v="-66940"/>
    <n v="-37790"/>
    <n v="-79400"/>
    <n v="-227826.66"/>
    <n v="-195199.04399999999"/>
    <n v="-5.982632748895905"/>
    <n v="3"/>
    <x v="0"/>
  </r>
  <r>
    <x v="2"/>
    <x v="3"/>
    <x v="0"/>
    <n v="77884.183999999994"/>
    <n v="-113368.05199999998"/>
    <n v="-33790"/>
    <n v="-16290"/>
    <n v="-43480"/>
    <n v="-206928.05199999997"/>
    <n v="-129043.86799999997"/>
    <n v="-1.65686871676026"/>
    <n v="3"/>
    <x v="0"/>
  </r>
  <r>
    <x v="2"/>
    <x v="3"/>
    <x v="1"/>
    <n v="27642.748"/>
    <n v="-20694.625"/>
    <n v="-36290"/>
    <n v="-39600"/>
    <n v="-88980"/>
    <n v="-185564.625"/>
    <n v="-157921.87700000001"/>
    <n v="-5.7129586754544093"/>
    <n v="3"/>
    <x v="0"/>
  </r>
  <r>
    <x v="2"/>
    <x v="3"/>
    <x v="2"/>
    <n v="43538.046999999999"/>
    <n v="-20550.781999999999"/>
    <n v="-25260"/>
    <n v="-70690"/>
    <n v="-32300"/>
    <n v="-148800.78200000001"/>
    <n v="-105262.73500000002"/>
    <n v="-2.4177183464384613"/>
    <n v="3"/>
    <x v="0"/>
  </r>
  <r>
    <x v="2"/>
    <x v="3"/>
    <x v="0"/>
    <n v="583173.19899999991"/>
    <n v="-242171.84599999999"/>
    <n v="-62290"/>
    <n v="-46930"/>
    <n v="-28880"/>
    <n v="-380271.84600000002"/>
    <n v="202901.35299999989"/>
    <n v="0.34792640222137494"/>
    <n v="3"/>
    <x v="0"/>
  </r>
  <r>
    <x v="2"/>
    <x v="3"/>
    <x v="0"/>
    <n v="380285.87800000003"/>
    <n v="-156097.095"/>
    <n v="-36630"/>
    <n v="-58690"/>
    <n v="-32920"/>
    <n v="-284337.09499999997"/>
    <n v="95948.783000000054"/>
    <n v="0.25230698416836833"/>
    <n v="3"/>
    <x v="0"/>
  </r>
  <r>
    <x v="2"/>
    <x v="3"/>
    <x v="0"/>
    <n v="21410.584999999999"/>
    <n v="-14288.350999999999"/>
    <n v="-55380"/>
    <n v="-52800"/>
    <n v="-93530"/>
    <n v="-215998.351"/>
    <n v="-194587.766"/>
    <n v="-9.0883909057132257"/>
    <n v="3"/>
    <x v="0"/>
  </r>
  <r>
    <x v="2"/>
    <x v="3"/>
    <x v="0"/>
    <n v="110383.61599999999"/>
    <n v="-49281.995000000003"/>
    <n v="-91800"/>
    <n v="-27380"/>
    <n v="-100190"/>
    <n v="-268651.995"/>
    <n v="-158268.37900000002"/>
    <n v="-1.4338031741957069"/>
    <n v="3"/>
    <x v="0"/>
  </r>
  <r>
    <x v="2"/>
    <x v="3"/>
    <x v="0"/>
    <n v="539232.26"/>
    <n v="-216611.43"/>
    <n v="-47420"/>
    <n v="-24650"/>
    <n v="-58100"/>
    <n v="-346781.43"/>
    <n v="192450.83000000002"/>
    <n v="0.35689784212836229"/>
    <n v="3"/>
    <x v="0"/>
  </r>
  <r>
    <x v="2"/>
    <x v="3"/>
    <x v="1"/>
    <n v="177844.71599999999"/>
    <n v="-43966.439999999995"/>
    <n v="-71260"/>
    <n v="-67990"/>
    <n v="-50170"/>
    <n v="-233386.44"/>
    <n v="-55541.724000000017"/>
    <n v="-0.31230460622737882"/>
    <n v="3"/>
    <x v="0"/>
  </r>
  <r>
    <x v="2"/>
    <x v="3"/>
    <x v="2"/>
    <n v="71342.963999999993"/>
    <n v="-23273.445999999996"/>
    <n v="-58360"/>
    <n v="-19490"/>
    <n v="-24300"/>
    <n v="-125423.446"/>
    <n v="-54080.482000000004"/>
    <n v="-0.75803525628680091"/>
    <n v="3"/>
    <x v="0"/>
  </r>
  <r>
    <x v="2"/>
    <x v="3"/>
    <x v="0"/>
    <n v="71753.520999999993"/>
    <n v="-56511.091"/>
    <n v="-102190"/>
    <n v="-68690"/>
    <n v="-13530"/>
    <n v="-240921.09100000001"/>
    <n v="-169167.57"/>
    <n v="-2.3576204713354767"/>
    <n v="3"/>
    <x v="0"/>
  </r>
  <r>
    <x v="2"/>
    <x v="3"/>
    <x v="0"/>
    <n v="98095.934999999983"/>
    <n v="-47165.068999999996"/>
    <n v="-100970"/>
    <n v="-14700"/>
    <n v="-36130"/>
    <n v="-198965.06899999999"/>
    <n v="-100869.13400000001"/>
    <n v="-1.0282702744002594"/>
    <n v="3"/>
    <x v="0"/>
  </r>
  <r>
    <x v="2"/>
    <x v="3"/>
    <x v="0"/>
    <n v="105844.49400000001"/>
    <n v="-55728.022000000004"/>
    <n v="-65150"/>
    <n v="-70490"/>
    <n v="-38000"/>
    <n v="-229368.022"/>
    <n v="-123523.52799999999"/>
    <n v="-1.1670283765540037"/>
    <n v="3"/>
    <x v="0"/>
  </r>
  <r>
    <x v="2"/>
    <x v="3"/>
    <x v="1"/>
    <n v="65434.382999999994"/>
    <n v="-42880.816999999995"/>
    <n v="-89030"/>
    <n v="-17350"/>
    <n v="-24420"/>
    <n v="-173680.81699999998"/>
    <n v="-108246.43399999998"/>
    <n v="-1.654274542483269"/>
    <n v="3"/>
    <x v="0"/>
  </r>
  <r>
    <x v="2"/>
    <x v="3"/>
    <x v="2"/>
    <n v="170.226"/>
    <n v="-735.11199999999997"/>
    <n v="-15820"/>
    <n v="-59950"/>
    <n v="-82380"/>
    <n v="-158885.11199999999"/>
    <n v="-158714.886"/>
    <n v="-932.37746290225937"/>
    <n v="3"/>
    <x v="0"/>
  </r>
  <r>
    <x v="2"/>
    <x v="3"/>
    <x v="0"/>
    <n v="-6519186.8420000002"/>
    <n v="3693223.6809999999"/>
    <n v="-75420"/>
    <n v="-84550"/>
    <n v="-44290"/>
    <n v="3488963.6809999999"/>
    <n v="-3030223.1610000003"/>
    <n v="0.46481612422545138"/>
    <n v="3"/>
    <x v="0"/>
  </r>
  <r>
    <x v="2"/>
    <x v="3"/>
    <x v="0"/>
    <n v="3641653.5189999999"/>
    <n v="-2061167.4509999999"/>
    <n v="-54230"/>
    <n v="-94790"/>
    <n v="-90770"/>
    <n v="-2300957.4509999999"/>
    <n v="1340696.068"/>
    <n v="0.36815585585093114"/>
    <n v="3"/>
    <x v="0"/>
  </r>
  <r>
    <x v="2"/>
    <x v="3"/>
    <x v="1"/>
    <n v="19111.945999999996"/>
    <n v="-9575.5659999999989"/>
    <n v="-77470"/>
    <n v="-44940"/>
    <n v="-42920"/>
    <n v="-174905.56599999999"/>
    <n v="-155793.62"/>
    <n v="-8.1516356314527059"/>
    <n v="3"/>
    <x v="0"/>
  </r>
  <r>
    <x v="2"/>
    <x v="3"/>
    <x v="2"/>
    <n v="161988.519"/>
    <n v="-88961.67"/>
    <n v="-26870"/>
    <n v="-49330"/>
    <n v="-24910"/>
    <n v="-190071.66999999998"/>
    <n v="-28083.150999999983"/>
    <n v="-0.17336507039736554"/>
    <n v="3"/>
    <x v="0"/>
  </r>
  <r>
    <x v="2"/>
    <x v="3"/>
    <x v="0"/>
    <n v="71693.489000000001"/>
    <n v="-42325.612000000001"/>
    <n v="-98880"/>
    <n v="-41480"/>
    <n v="-33210"/>
    <n v="-215895.61199999999"/>
    <n v="-144202.12299999999"/>
    <n v="-2.0113698609367439"/>
    <n v="3"/>
    <x v="0"/>
  </r>
  <r>
    <x v="2"/>
    <x v="3"/>
    <x v="0"/>
    <n v="142907.88399999999"/>
    <n v="-85672.895000000004"/>
    <n v="-16160"/>
    <n v="-60050"/>
    <n v="-97010"/>
    <n v="-258892.89500000002"/>
    <n v="-115985.01100000003"/>
    <n v="-0.81160680400250018"/>
    <n v="3"/>
    <x v="0"/>
  </r>
  <r>
    <x v="2"/>
    <x v="3"/>
    <x v="1"/>
    <n v="120942.68899999998"/>
    <n v="-41112.672999999995"/>
    <n v="-36380"/>
    <n v="-21910"/>
    <n v="-32440"/>
    <n v="-131842.67300000001"/>
    <n v="-10899.984000000026"/>
    <n v="-9.0125199713395054E-2"/>
    <n v="3"/>
    <x v="0"/>
  </r>
  <r>
    <x v="2"/>
    <x v="3"/>
    <x v="2"/>
    <n v="58824.093999999997"/>
    <n v="-17600.338"/>
    <n v="-57420"/>
    <n v="-68200"/>
    <n v="-13810"/>
    <n v="-157030.33799999999"/>
    <n v="-98206.243999999992"/>
    <n v="-1.6694901242337876"/>
    <n v="3"/>
    <x v="0"/>
  </r>
  <r>
    <x v="2"/>
    <x v="3"/>
    <x v="3"/>
    <n v="58654.476999999999"/>
    <n v="-20756.218000000001"/>
    <n v="-78810"/>
    <n v="-72020"/>
    <n v="-35770"/>
    <n v="-207356.21799999999"/>
    <n v="-148701.74099999998"/>
    <n v="-2.5352155300949999"/>
    <n v="3"/>
    <x v="0"/>
  </r>
  <r>
    <x v="2"/>
    <x v="3"/>
    <x v="0"/>
    <n v="1558468.5269999998"/>
    <n v="-1822714.0329999998"/>
    <n v="-108350"/>
    <n v="-35730"/>
    <n v="-15060"/>
    <n v="-1981854.0329999998"/>
    <n v="-423385.50600000005"/>
    <n v="-0.27166766518859581"/>
    <n v="3"/>
    <x v="0"/>
  </r>
  <r>
    <x v="2"/>
    <x v="3"/>
    <x v="1"/>
    <n v="1277267.1939999999"/>
    <n v="-1503744.368"/>
    <n v="-34030"/>
    <n v="-64740"/>
    <n v="-80050"/>
    <n v="-1682564.368"/>
    <n v="-405297.17400000012"/>
    <n v="-0.31731588809600331"/>
    <n v="3"/>
    <x v="0"/>
  </r>
  <r>
    <x v="2"/>
    <x v="3"/>
    <x v="2"/>
    <n v="306722.58399999997"/>
    <n v="-357724.61199999996"/>
    <n v="-52310"/>
    <n v="-80970"/>
    <n v="-49940"/>
    <n v="-540944.61199999996"/>
    <n v="-234222.02799999999"/>
    <n v="-0.76362824329883716"/>
    <n v="3"/>
    <x v="0"/>
  </r>
  <r>
    <x v="2"/>
    <x v="3"/>
    <x v="3"/>
    <n v="303588.67699999997"/>
    <n v="-357892.45799999998"/>
    <n v="-96700"/>
    <n v="-93320"/>
    <n v="-17150"/>
    <n v="-565062.45799999998"/>
    <n v="-261473.78100000002"/>
    <n v="-0.86127645992541435"/>
    <n v="3"/>
    <x v="0"/>
  </r>
  <r>
    <x v="2"/>
    <x v="3"/>
    <x v="0"/>
    <n v="393203.29299999995"/>
    <n v="-467549.47399999993"/>
    <n v="-50040"/>
    <n v="-48660"/>
    <n v="-75000"/>
    <n v="-641249.47399999993"/>
    <n v="-248046.18099999998"/>
    <n v="-0.63083444471559913"/>
    <n v="3"/>
    <x v="0"/>
  </r>
  <r>
    <x v="2"/>
    <x v="3"/>
    <x v="1"/>
    <n v="226288.36300000001"/>
    <n v="-98862.455999999991"/>
    <n v="-104110"/>
    <n v="-87050"/>
    <n v="-88430"/>
    <n v="-378452.45600000001"/>
    <n v="-152164.09299999999"/>
    <n v="-0.67243445921255784"/>
    <n v="3"/>
    <x v="0"/>
  </r>
  <r>
    <x v="2"/>
    <x v="3"/>
    <x v="2"/>
    <n v="77759.674999999988"/>
    <n v="-34789.565999999999"/>
    <n v="-74690"/>
    <n v="-19190"/>
    <n v="-38770"/>
    <n v="-167439.56599999999"/>
    <n v="-89679.891000000003"/>
    <n v="-1.1532955995507956"/>
    <n v="3"/>
    <x v="0"/>
  </r>
  <r>
    <x v="2"/>
    <x v="3"/>
    <x v="3"/>
    <n v="43985.465999999993"/>
    <n v="-20547.177"/>
    <n v="-98410"/>
    <n v="-93570"/>
    <n v="-49830"/>
    <n v="-262357.17700000003"/>
    <n v="-218371.71100000004"/>
    <n v="-4.9646333404766034"/>
    <n v="3"/>
    <x v="0"/>
  </r>
  <r>
    <x v="2"/>
    <x v="3"/>
    <x v="0"/>
    <n v="71809.751999999993"/>
    <n v="-15776.319999999998"/>
    <n v="-79500"/>
    <n v="-18550"/>
    <n v="-87600"/>
    <n v="-201426.32"/>
    <n v="-129616.56800000001"/>
    <n v="-1.8049995215134571"/>
    <n v="3"/>
    <x v="0"/>
  </r>
  <r>
    <x v="2"/>
    <x v="3"/>
    <x v="1"/>
    <n v="167200.20799999998"/>
    <n v="-65401.987000000001"/>
    <n v="-83250"/>
    <n v="-68800"/>
    <n v="-36240"/>
    <n v="-253691.98699999999"/>
    <n v="-86491.77900000001"/>
    <n v="-0.51729468542287949"/>
    <n v="3"/>
    <x v="0"/>
  </r>
  <r>
    <x v="2"/>
    <x v="3"/>
    <x v="2"/>
    <n v="63418.935999999994"/>
    <n v="-26392.359"/>
    <n v="-88610"/>
    <n v="-28740"/>
    <n v="-53780"/>
    <n v="-197522.359"/>
    <n v="-134103.42300000001"/>
    <n v="-2.1145643786896713"/>
    <n v="3"/>
    <x v="0"/>
  </r>
  <r>
    <x v="2"/>
    <x v="3"/>
    <x v="3"/>
    <n v="57508.962"/>
    <n v="-22687.244999999999"/>
    <n v="-94110"/>
    <n v="-29830"/>
    <n v="-20930"/>
    <n v="-167557.245"/>
    <n v="-110048.283"/>
    <n v="-1.9135849295975815"/>
    <n v="3"/>
    <x v="0"/>
  </r>
  <r>
    <x v="2"/>
    <x v="3"/>
    <x v="0"/>
    <n v="83361.25"/>
    <n v="-33334.392"/>
    <n v="-57930"/>
    <n v="-86830"/>
    <n v="-68230"/>
    <n v="-246324.39199999999"/>
    <n v="-162963.14199999999"/>
    <n v="-1.954902811558128"/>
    <n v="3"/>
    <x v="0"/>
  </r>
  <r>
    <x v="2"/>
    <x v="3"/>
    <x v="1"/>
    <n v="73568.536999999997"/>
    <n v="-26310.598999999998"/>
    <n v="-48930"/>
    <n v="-36170"/>
    <n v="-97360"/>
    <n v="-208770.59899999999"/>
    <n v="-135202.06199999998"/>
    <n v="-1.8377701598170966"/>
    <n v="3"/>
    <x v="0"/>
  </r>
  <r>
    <x v="2"/>
    <x v="3"/>
    <x v="2"/>
    <n v="132896.16899999999"/>
    <n v="-52522.203999999998"/>
    <n v="-66230"/>
    <n v="-12870"/>
    <n v="-75150"/>
    <n v="-206772.204"/>
    <n v="-73876.035000000003"/>
    <n v="-0.55589288657372815"/>
    <n v="3"/>
    <x v="0"/>
  </r>
  <r>
    <x v="2"/>
    <x v="3"/>
    <x v="3"/>
    <n v="126879.21399999998"/>
    <n v="-50228.674999999996"/>
    <n v="-30840"/>
    <n v="-20470"/>
    <n v="-56230"/>
    <n v="-157768.67499999999"/>
    <n v="-30889.46100000001"/>
    <n v="-0.24345564593425062"/>
    <n v="3"/>
    <x v="0"/>
  </r>
  <r>
    <x v="2"/>
    <x v="3"/>
    <x v="0"/>
    <n v="52547.145000000004"/>
    <n v="-19623.526999999998"/>
    <n v="-86000"/>
    <n v="-86140"/>
    <n v="-54740"/>
    <n v="-246503.527"/>
    <n v="-193956.38199999998"/>
    <n v="-3.6910926749683539"/>
    <n v="3"/>
    <x v="0"/>
  </r>
  <r>
    <x v="2"/>
    <x v="3"/>
    <x v="0"/>
    <n v="115570.728"/>
    <n v="-44225.565999999999"/>
    <n v="-86470"/>
    <n v="-70100"/>
    <n v="-90240"/>
    <n v="-291035.56599999999"/>
    <n v="-175464.83799999999"/>
    <n v="-1.5182463677134574"/>
    <n v="3"/>
    <x v="0"/>
  </r>
  <r>
    <x v="2"/>
    <x v="3"/>
    <x v="1"/>
    <n v="178476.17199999999"/>
    <n v="-63224.041999999994"/>
    <n v="-30250"/>
    <n v="-47950"/>
    <n v="-37940"/>
    <n v="-179364.04199999999"/>
    <n v="-887.86999999999534"/>
    <n v="-4.9747257017591986E-3"/>
    <n v="3"/>
    <x v="0"/>
  </r>
  <r>
    <x v="2"/>
    <x v="3"/>
    <x v="2"/>
    <n v="128201.465"/>
    <n v="-71043.735000000001"/>
    <n v="-56520"/>
    <n v="-32410"/>
    <n v="-102020"/>
    <n v="-261993.73499999999"/>
    <n v="-133792.26999999999"/>
    <n v="-1.0436095250549593"/>
    <n v="3"/>
    <x v="0"/>
  </r>
  <r>
    <x v="2"/>
    <x v="3"/>
    <x v="0"/>
    <n v="825820.02299999993"/>
    <n v="-210642.48800000001"/>
    <n v="-17000"/>
    <n v="-55490"/>
    <n v="-22970"/>
    <n v="-306102.48800000001"/>
    <n v="519717.53499999992"/>
    <n v="0.62933510998194819"/>
    <n v="3"/>
    <x v="0"/>
  </r>
  <r>
    <x v="2"/>
    <x v="3"/>
    <x v="1"/>
    <n v="436669.64600000001"/>
    <n v="-114428.965"/>
    <n v="-90540"/>
    <n v="-91580"/>
    <n v="-34660"/>
    <n v="-331208.96499999997"/>
    <n v="105460.68100000004"/>
    <n v="0.24151136211560728"/>
    <n v="3"/>
    <x v="0"/>
  </r>
  <r>
    <x v="2"/>
    <x v="3"/>
    <x v="2"/>
    <n v="62548.745000000003"/>
    <n v="-7030.8349999999991"/>
    <n v="-78660"/>
    <n v="-63770"/>
    <n v="-54700"/>
    <n v="-204160.83499999999"/>
    <n v="-141612.09"/>
    <n v="-2.264027679532179"/>
    <n v="3"/>
    <x v="0"/>
  </r>
  <r>
    <x v="2"/>
    <x v="3"/>
    <x v="0"/>
    <n v="278322.36599999998"/>
    <n v="-21716.281999999999"/>
    <n v="-18340"/>
    <n v="-28140"/>
    <n v="-57850"/>
    <n v="-126046.28200000001"/>
    <n v="152276.08399999997"/>
    <n v="0.54712126153742158"/>
    <n v="3"/>
    <x v="0"/>
  </r>
  <r>
    <x v="2"/>
    <x v="3"/>
    <x v="1"/>
    <n v="157632.916"/>
    <n v="-36822.617999999995"/>
    <n v="-19790"/>
    <n v="-90590"/>
    <n v="-14230"/>
    <n v="-161432.61799999999"/>
    <n v="-3799.7019999999902"/>
    <n v="-2.41047497973075E-2"/>
    <n v="3"/>
    <x v="0"/>
  </r>
  <r>
    <x v="2"/>
    <x v="3"/>
    <x v="2"/>
    <n v="7188718.943"/>
    <n v="-34318.192999999999"/>
    <n v="-54400"/>
    <n v="-43580"/>
    <n v="-72370"/>
    <n v="-204668.193"/>
    <n v="6984050.75"/>
    <n v="0.97152925373452037"/>
    <n v="3"/>
    <x v="0"/>
  </r>
  <r>
    <x v="2"/>
    <x v="3"/>
    <x v="0"/>
    <n v="63521.352999999988"/>
    <n v="-81183.808999999994"/>
    <n v="-61260"/>
    <n v="-26230"/>
    <n v="-90640"/>
    <n v="-259313.80900000001"/>
    <n v="-195792.45600000001"/>
    <n v="-3.0823092826753871"/>
    <n v="3"/>
    <x v="0"/>
  </r>
  <r>
    <x v="2"/>
    <x v="3"/>
    <x v="0"/>
    <n v="316892.21899999998"/>
    <n v="-319867.73699999996"/>
    <n v="-66330"/>
    <n v="-14850"/>
    <n v="-47340"/>
    <n v="-448387.73699999996"/>
    <n v="-131495.51799999998"/>
    <n v="-0.41495344510178706"/>
    <n v="3"/>
    <x v="0"/>
  </r>
  <r>
    <x v="2"/>
    <x v="3"/>
    <x v="0"/>
    <n v="111709.976"/>
    <n v="-118452.74699999999"/>
    <n v="-64850"/>
    <n v="-18720"/>
    <n v="-65820"/>
    <n v="-267842.74699999997"/>
    <n v="-156132.77099999998"/>
    <n v="-1.3976618435581796"/>
    <n v="3"/>
    <x v="0"/>
  </r>
  <r>
    <x v="2"/>
    <x v="3"/>
    <x v="0"/>
    <n v="66768.330999999991"/>
    <n v="-80346.777000000002"/>
    <n v="-108290"/>
    <n v="-84420"/>
    <n v="-21260"/>
    <n v="-294316.777"/>
    <n v="-227548.446"/>
    <n v="-3.4080295641956369"/>
    <n v="3"/>
    <x v="0"/>
  </r>
  <r>
    <x v="2"/>
    <x v="3"/>
    <x v="0"/>
    <n v="4438364.0349999992"/>
    <n v="-445139.86999999994"/>
    <n v="-52910"/>
    <n v="-84870"/>
    <n v="-37810"/>
    <n v="-620729.86999999988"/>
    <n v="3817634.1649999991"/>
    <n v="0.86014444396515122"/>
    <n v="3"/>
    <x v="0"/>
  </r>
  <r>
    <x v="2"/>
    <x v="3"/>
    <x v="0"/>
    <n v="177040.003"/>
    <n v="-89525.491999999998"/>
    <n v="-97070"/>
    <n v="-92520"/>
    <n v="-57410"/>
    <n v="-336525.49199999997"/>
    <n v="-159485.48899999997"/>
    <n v="-0.90084436453607597"/>
    <n v="3"/>
    <x v="0"/>
  </r>
  <r>
    <x v="2"/>
    <x v="3"/>
    <x v="0"/>
    <n v="154872.35399999999"/>
    <n v="-25295.760000000002"/>
    <n v="-68590"/>
    <n v="-24480"/>
    <n v="-103520"/>
    <n v="-221885.76"/>
    <n v="-67013.406000000017"/>
    <n v="-0.43270089379541565"/>
    <n v="3"/>
    <x v="0"/>
  </r>
  <r>
    <x v="2"/>
    <x v="3"/>
    <x v="0"/>
    <n v="96303.290999999997"/>
    <n v="-90828.80799999999"/>
    <n v="-104030"/>
    <n v="-70330"/>
    <n v="-18100"/>
    <n v="-283288.80799999996"/>
    <n v="-186985.51699999996"/>
    <n v="-1.941631641643482"/>
    <n v="3"/>
    <x v="0"/>
  </r>
  <r>
    <x v="2"/>
    <x v="3"/>
    <x v="0"/>
    <n v="30797.41"/>
    <n v="-21205.806999999997"/>
    <n v="-14060"/>
    <n v="-70240"/>
    <n v="-106550"/>
    <n v="-212055.807"/>
    <n v="-181258.397"/>
    <n v="-5.8855078073123677"/>
    <n v="3"/>
    <x v="0"/>
  </r>
  <r>
    <x v="2"/>
    <x v="3"/>
    <x v="0"/>
    <n v="7789.7259999999997"/>
    <n v="-1488.8999999999999"/>
    <n v="-66710"/>
    <n v="-94810"/>
    <n v="-38430"/>
    <n v="-201438.9"/>
    <n v="-193649.174"/>
    <n v="-24.859561684197878"/>
    <n v="3"/>
    <x v="0"/>
  </r>
  <r>
    <x v="2"/>
    <x v="3"/>
    <x v="0"/>
    <n v="52850.875"/>
    <n v="-21662.963"/>
    <n v="-78940"/>
    <n v="-95740"/>
    <n v="-67150"/>
    <n v="-263492.96299999999"/>
    <n v="-210642.08799999999"/>
    <n v="-3.9855931997341574"/>
    <n v="3"/>
    <x v="0"/>
  </r>
  <r>
    <x v="2"/>
    <x v="3"/>
    <x v="0"/>
    <n v="59870.537999999993"/>
    <n v="-12899.502"/>
    <n v="-19070"/>
    <n v="-81640"/>
    <n v="-31950"/>
    <n v="-145559.50200000001"/>
    <n v="-85688.964000000007"/>
    <n v="-1.4312375813292344"/>
    <n v="3"/>
    <x v="0"/>
  </r>
  <r>
    <x v="2"/>
    <x v="3"/>
    <x v="0"/>
    <n v="188002.70299999998"/>
    <n v="-24001.502"/>
    <n v="-15890"/>
    <n v="-101120"/>
    <n v="-64590"/>
    <n v="-205601.50200000001"/>
    <n v="-17598.799000000028"/>
    <n v="-9.3609287096260679E-2"/>
    <n v="3"/>
    <x v="0"/>
  </r>
  <r>
    <x v="2"/>
    <x v="3"/>
    <x v="0"/>
    <n v="68741.89"/>
    <n v="-8549.9679999999989"/>
    <n v="-28600"/>
    <n v="-101520"/>
    <n v="-40380"/>
    <n v="-179049.96799999999"/>
    <n v="-110308.07799999999"/>
    <n v="-1.6046704273042245"/>
    <n v="3"/>
    <x v="0"/>
  </r>
  <r>
    <x v="2"/>
    <x v="3"/>
    <x v="0"/>
    <n v="48868.616999999998"/>
    <n v="-3606.2529999999997"/>
    <n v="-13630"/>
    <n v="-19330"/>
    <n v="-91810"/>
    <n v="-128376.253"/>
    <n v="-79507.635999999999"/>
    <n v="-1.6269671801843708"/>
    <n v="3"/>
    <x v="0"/>
  </r>
  <r>
    <x v="2"/>
    <x v="3"/>
    <x v="0"/>
    <n v="298320.05699999997"/>
    <n v="-34778.057999999997"/>
    <n v="-60100"/>
    <n v="-21730"/>
    <n v="-84020"/>
    <n v="-200628.05799999999"/>
    <n v="97691.998999999982"/>
    <n v="0.32747378765752916"/>
    <n v="3"/>
    <x v="0"/>
  </r>
  <r>
    <x v="2"/>
    <x v="3"/>
    <x v="0"/>
    <n v="12809.495999999999"/>
    <n v="-11454.954"/>
    <n v="-92140"/>
    <n v="-22430"/>
    <n v="-55070"/>
    <n v="-181094.954"/>
    <n v="-168285.45799999998"/>
    <n v="-13.137554982647249"/>
    <n v="3"/>
    <x v="0"/>
  </r>
  <r>
    <x v="2"/>
    <x v="3"/>
    <x v="0"/>
    <n v="69226.164000000004"/>
    <n v="-36523.262999999992"/>
    <n v="-32320"/>
    <n v="-74140"/>
    <n v="-97150"/>
    <n v="-240133.26299999998"/>
    <n v="-170907.09899999999"/>
    <n v="-2.4688223227275743"/>
    <n v="3"/>
    <x v="0"/>
  </r>
  <r>
    <x v="2"/>
    <x v="3"/>
    <x v="0"/>
    <n v="212926.27299999999"/>
    <n v="-82123.243999999992"/>
    <n v="-16380"/>
    <n v="-36540"/>
    <n v="-44780"/>
    <n v="-179823.24400000001"/>
    <n v="33103.02899999998"/>
    <n v="0.15546709447170939"/>
    <n v="3"/>
    <x v="0"/>
  </r>
  <r>
    <x v="2"/>
    <x v="3"/>
    <x v="0"/>
    <n v="488347.16700000002"/>
    <n v="-88751.18"/>
    <n v="-14410"/>
    <n v="-33540"/>
    <n v="-70090"/>
    <n v="-206791.18"/>
    <n v="281555.98700000002"/>
    <n v="0.57654882842803512"/>
    <n v="3"/>
    <x v="0"/>
  </r>
  <r>
    <x v="2"/>
    <x v="3"/>
    <x v="0"/>
    <n v="199075.21899999998"/>
    <n v="-45474.31"/>
    <n v="-27660"/>
    <n v="-80320"/>
    <n v="-107930"/>
    <n v="-261384.31"/>
    <n v="-62309.091000000015"/>
    <n v="-0.3129927035268012"/>
    <n v="3"/>
    <x v="0"/>
  </r>
  <r>
    <x v="2"/>
    <x v="3"/>
    <x v="0"/>
    <n v="17764.768"/>
    <n v="-11322.864"/>
    <n v="-13680"/>
    <n v="-20100"/>
    <n v="-90760"/>
    <n v="-135862.864"/>
    <n v="-118098.09600000001"/>
    <n v="-6.6478828206481504"/>
    <n v="3"/>
    <x v="0"/>
  </r>
  <r>
    <x v="2"/>
    <x v="3"/>
    <x v="0"/>
    <n v="16041.451999999999"/>
    <n v="-5832.2809999999999"/>
    <n v="-34280"/>
    <n v="-96450"/>
    <n v="-17100"/>
    <n v="-153662.28099999999"/>
    <n v="-137620.829"/>
    <n v="-8.5790755724606473"/>
    <n v="3"/>
    <x v="0"/>
  </r>
  <r>
    <x v="2"/>
    <x v="3"/>
    <x v="0"/>
    <n v="1413.412"/>
    <n v="-140.238"/>
    <n v="-20610"/>
    <n v="-33020"/>
    <n v="-37100"/>
    <n v="-90870.237999999998"/>
    <n v="-89456.826000000001"/>
    <n v="-63.291401233327576"/>
    <n v="3"/>
    <x v="0"/>
  </r>
  <r>
    <x v="2"/>
    <x v="3"/>
    <x v="0"/>
    <n v="351574.60800000001"/>
    <n v="-39340.090999999993"/>
    <n v="-61470"/>
    <n v="-28970"/>
    <n v="-41910"/>
    <n v="-171690.09099999999"/>
    <n v="179884.51700000002"/>
    <n v="0.51165389338925182"/>
    <n v="3"/>
    <x v="0"/>
  </r>
  <r>
    <x v="2"/>
    <x v="3"/>
    <x v="0"/>
    <n v="9329689.5299999993"/>
    <n v="-665041.86"/>
    <n v="-55260"/>
    <n v="-62450"/>
    <n v="-76690"/>
    <n v="-859441.86"/>
    <n v="8470247.6699999999"/>
    <n v="0.90788097961497771"/>
    <n v="3"/>
    <x v="0"/>
  </r>
  <r>
    <x v="2"/>
    <x v="3"/>
    <x v="1"/>
    <n v="50838.095000000001"/>
    <n v="-67518.975999999995"/>
    <n v="-97160"/>
    <n v="-50330"/>
    <n v="-99490"/>
    <n v="-314498.97600000002"/>
    <n v="-263660.88100000005"/>
    <n v="-5.1862856190815183"/>
    <n v="3"/>
    <x v="0"/>
  </r>
  <r>
    <x v="2"/>
    <x v="3"/>
    <x v="2"/>
    <n v="727066.57799999998"/>
    <n v="-418848.62599999999"/>
    <n v="-87360"/>
    <n v="-108210"/>
    <n v="-44890"/>
    <n v="-659308.62599999993"/>
    <n v="67757.952000000048"/>
    <n v="9.3193600215247488E-2"/>
    <n v="3"/>
    <x v="0"/>
  </r>
  <r>
    <x v="2"/>
    <x v="3"/>
    <x v="0"/>
    <n v="461576.27600000001"/>
    <n v="-454816.29200000002"/>
    <n v="-76310"/>
    <n v="-106630"/>
    <n v="-31730"/>
    <n v="-669486.29200000002"/>
    <n v="-207910.016"/>
    <n v="-0.45043479660986735"/>
    <n v="3"/>
    <x v="0"/>
  </r>
  <r>
    <x v="2"/>
    <x v="3"/>
    <x v="0"/>
    <n v="579453.63699999999"/>
    <n v="-149324.15399999998"/>
    <n v="-91060"/>
    <n v="-34520"/>
    <n v="-35740"/>
    <n v="-310644.15399999998"/>
    <n v="268809.48300000001"/>
    <n v="0.46390162359098286"/>
    <n v="3"/>
    <x v="0"/>
  </r>
  <r>
    <x v="2"/>
    <x v="3"/>
    <x v="0"/>
    <n v="482076.68599999993"/>
    <n v="-152913.54399999999"/>
    <n v="-74470"/>
    <n v="-77900"/>
    <n v="-93670"/>
    <n v="-398953.54399999999"/>
    <n v="83123.141999999934"/>
    <n v="0.17242721835338859"/>
    <n v="3"/>
    <x v="0"/>
  </r>
  <r>
    <x v="2"/>
    <x v="3"/>
    <x v="0"/>
    <n v="159470.94099999999"/>
    <n v="-93020.332999999999"/>
    <n v="-82860"/>
    <n v="-44120"/>
    <n v="-48140"/>
    <n v="-268140.33299999998"/>
    <n v="-108669.39199999999"/>
    <n v="-0.68143695220309763"/>
    <n v="3"/>
    <x v="0"/>
  </r>
  <r>
    <x v="2"/>
    <x v="3"/>
    <x v="0"/>
    <n v="397966.16299999994"/>
    <n v="-454111.973"/>
    <n v="-48840"/>
    <n v="-90490"/>
    <n v="-33790"/>
    <n v="-627231.973"/>
    <n v="-229265.81000000006"/>
    <n v="-0.57609372684280213"/>
    <n v="3"/>
    <x v="0"/>
  </r>
  <r>
    <x v="2"/>
    <x v="3"/>
    <x v="1"/>
    <n v="3199935.1159999999"/>
    <n v="-222769.00099999999"/>
    <n v="-78450"/>
    <n v="-13190"/>
    <n v="-100900"/>
    <n v="-415309.00099999999"/>
    <n v="2784626.1149999998"/>
    <n v="0.87021330560003762"/>
    <n v="3"/>
    <x v="0"/>
  </r>
  <r>
    <x v="2"/>
    <x v="4"/>
    <x v="2"/>
    <n v="1121022.308"/>
    <n v="-142821.546"/>
    <n v="-53500"/>
    <n v="-42900"/>
    <n v="-89040"/>
    <n v="-328261.54599999997"/>
    <n v="792760.76199999999"/>
    <n v="0.70717661579309088"/>
    <n v="3"/>
    <x v="0"/>
  </r>
  <r>
    <x v="2"/>
    <x v="4"/>
    <x v="0"/>
    <n v="3347496.068"/>
    <n v="-2335897.0739999996"/>
    <n v="-71740"/>
    <n v="-77550"/>
    <n v="-50210"/>
    <n v="-2535397.0739999996"/>
    <n v="812098.99400000041"/>
    <n v="0.24259893887947068"/>
    <n v="3"/>
    <x v="0"/>
  </r>
  <r>
    <x v="2"/>
    <x v="4"/>
    <x v="0"/>
    <n v="849855.03399999999"/>
    <n v="-175423.80799999999"/>
    <n v="-39620"/>
    <n v="-89950"/>
    <n v="-33400"/>
    <n v="-338393.80799999996"/>
    <n v="511461.22600000002"/>
    <n v="0.60182172904561515"/>
    <n v="3"/>
    <x v="0"/>
  </r>
  <r>
    <x v="2"/>
    <x v="4"/>
    <x v="0"/>
    <n v="381100.72"/>
    <n v="-127895.08899999998"/>
    <n v="-45420"/>
    <n v="-105290"/>
    <n v="-92390"/>
    <n v="-370995.08899999998"/>
    <n v="10105.630999999994"/>
    <n v="2.6516955937527471E-2"/>
    <n v="3"/>
    <x v="0"/>
  </r>
  <r>
    <x v="2"/>
    <x v="4"/>
    <x v="1"/>
    <n v="2682716.8969999999"/>
    <n v="-2196790.7569999998"/>
    <n v="-78210"/>
    <n v="-43230"/>
    <n v="-69460"/>
    <n v="-2387690.7569999998"/>
    <n v="295026.14000000013"/>
    <n v="0.10997289364745078"/>
    <n v="3"/>
    <x v="0"/>
  </r>
  <r>
    <x v="2"/>
    <x v="4"/>
    <x v="2"/>
    <n v="2172147.25"/>
    <n v="-285938.02299999999"/>
    <n v="-22220"/>
    <n v="-46300"/>
    <n v="-100330"/>
    <n v="-454788.02299999999"/>
    <n v="1717359.227"/>
    <n v="0.79062744342032976"/>
    <n v="3"/>
    <x v="0"/>
  </r>
  <r>
    <x v="2"/>
    <x v="4"/>
    <x v="0"/>
    <n v="455558.95699999999"/>
    <n v="-429962.37199999997"/>
    <n v="-82800"/>
    <n v="-20700"/>
    <n v="-34210"/>
    <n v="-567672.37199999997"/>
    <n v="-112113.41499999998"/>
    <n v="-0.24610078076019473"/>
    <n v="3"/>
    <x v="0"/>
  </r>
  <r>
    <x v="2"/>
    <x v="4"/>
    <x v="0"/>
    <n v="2010543.4439999999"/>
    <n v="-1872970.5609999998"/>
    <n v="-88210"/>
    <n v="-84600"/>
    <n v="-18290"/>
    <n v="-2064070.5609999998"/>
    <n v="-53527.116999999853"/>
    <n v="-2.6623208346847269E-2"/>
    <n v="3"/>
    <x v="0"/>
  </r>
  <r>
    <x v="2"/>
    <x v="4"/>
    <x v="1"/>
    <n v="529197.07399999991"/>
    <n v="-428959.33500000002"/>
    <n v="-90960"/>
    <n v="-97070"/>
    <n v="-59420"/>
    <n v="-676409.33499999996"/>
    <n v="-147212.26100000006"/>
    <n v="-0.27818041374884867"/>
    <n v="3"/>
    <x v="0"/>
  </r>
  <r>
    <x v="2"/>
    <x v="4"/>
    <x v="2"/>
    <n v="26198.06"/>
    <n v="-40143.977999999996"/>
    <n v="-65000"/>
    <n v="-40060"/>
    <n v="-98720"/>
    <n v="-243923.978"/>
    <n v="-217725.91800000001"/>
    <n v="-8.3107649192344777"/>
    <n v="3"/>
    <x v="0"/>
  </r>
  <r>
    <x v="2"/>
    <x v="4"/>
    <x v="0"/>
    <n v="17539.024999999998"/>
    <n v="-1850.7369999999999"/>
    <n v="-39030"/>
    <n v="-32280"/>
    <n v="-27000"/>
    <n v="-100160.73699999999"/>
    <n v="-82621.712"/>
    <n v="-4.7107357450029301"/>
    <n v="3"/>
    <x v="0"/>
  </r>
  <r>
    <x v="2"/>
    <x v="4"/>
    <x v="0"/>
    <n v="83037.877999999997"/>
    <n v="-6330.3519999999999"/>
    <n v="-106270"/>
    <n v="-91070"/>
    <n v="-48330"/>
    <n v="-252000.35200000001"/>
    <n v="-168962.47400000002"/>
    <n v="-2.0347638700497623"/>
    <n v="3"/>
    <x v="0"/>
  </r>
  <r>
    <x v="2"/>
    <x v="4"/>
    <x v="1"/>
    <n v="25110.05"/>
    <n v="-23959.865999999998"/>
    <n v="-32420"/>
    <n v="-79660"/>
    <n v="-96420"/>
    <n v="-232459.86600000001"/>
    <n v="-207349.81600000002"/>
    <n v="-8.2576424977250156"/>
    <n v="3"/>
    <x v="0"/>
  </r>
  <r>
    <x v="2"/>
    <x v="4"/>
    <x v="0"/>
    <n v="1194730.838"/>
    <n v="-673029.75599999994"/>
    <n v="-84940"/>
    <n v="-48040"/>
    <n v="-61280"/>
    <n v="-867289.75599999994"/>
    <n v="327441.08200000005"/>
    <n v="0.27407100543930218"/>
    <n v="3"/>
    <x v="0"/>
  </r>
  <r>
    <x v="2"/>
    <x v="4"/>
    <x v="1"/>
    <n v="1140055.4689999998"/>
    <n v="-1233763.7899999998"/>
    <n v="-48050"/>
    <n v="-28060"/>
    <n v="-48500"/>
    <n v="-1358373.7899999998"/>
    <n v="-218318.321"/>
    <n v="-0.19149798140216634"/>
    <n v="3"/>
    <x v="0"/>
  </r>
  <r>
    <x v="2"/>
    <x v="4"/>
    <x v="2"/>
    <n v="1292885.699"/>
    <n v="-682556.81200000003"/>
    <n v="-39190"/>
    <n v="-59810"/>
    <n v="-49210"/>
    <n v="-830766.81200000003"/>
    <n v="462118.88699999999"/>
    <n v="0.35743212826735737"/>
    <n v="3"/>
    <x v="0"/>
  </r>
  <r>
    <x v="2"/>
    <x v="4"/>
    <x v="3"/>
    <n v="242650.14199999999"/>
    <n v="-59308.549999999996"/>
    <n v="-81860"/>
    <n v="-71420"/>
    <n v="-107160"/>
    <n v="-319748.55"/>
    <n v="-77098.407999999996"/>
    <n v="-0.31773485630187681"/>
    <n v="3"/>
    <x v="0"/>
  </r>
  <r>
    <x v="2"/>
    <x v="4"/>
    <x v="0"/>
    <n v="207086.117"/>
    <n v="-41569.646999999997"/>
    <n v="-104040"/>
    <n v="-62520"/>
    <n v="-33730"/>
    <n v="-241859.647"/>
    <n v="-34773.53"/>
    <n v="-0.16791820960166054"/>
    <n v="3"/>
    <x v="0"/>
  </r>
  <r>
    <x v="2"/>
    <x v="4"/>
    <x v="1"/>
    <n v="248014.12299999999"/>
    <n v="-77926.666999999987"/>
    <n v="-36340"/>
    <n v="-22600"/>
    <n v="-84810"/>
    <n v="-221676.66699999999"/>
    <n v="26337.456000000006"/>
    <n v="0.10619337189922852"/>
    <n v="3"/>
    <x v="0"/>
  </r>
  <r>
    <x v="2"/>
    <x v="4"/>
    <x v="2"/>
    <n v="182585.16500000001"/>
    <n v="-7461.7479999999987"/>
    <n v="-50120"/>
    <n v="-32520"/>
    <n v="-93340"/>
    <n v="-183441.74799999999"/>
    <n v="-856.58299999998417"/>
    <n v="-4.6914161947384072E-3"/>
    <n v="3"/>
    <x v="0"/>
  </r>
  <r>
    <x v="2"/>
    <x v="4"/>
    <x v="3"/>
    <n v="970478.62799999991"/>
    <n v="-46431.468999999997"/>
    <n v="-81450"/>
    <n v="-21240"/>
    <n v="-24350"/>
    <n v="-173471.46899999998"/>
    <n v="797007.15899999999"/>
    <n v="0.82125163399270662"/>
    <n v="3"/>
    <x v="0"/>
  </r>
  <r>
    <x v="2"/>
    <x v="4"/>
    <x v="0"/>
    <n v="364902.538"/>
    <n v="-45752.63"/>
    <n v="-81380"/>
    <n v="-32480"/>
    <n v="-63490"/>
    <n v="-223102.63"/>
    <n v="141799.908"/>
    <n v="0.38859666139126714"/>
    <n v="3"/>
    <x v="0"/>
  </r>
  <r>
    <x v="2"/>
    <x v="4"/>
    <x v="1"/>
    <n v="398491.77199999994"/>
    <n v="-39351.437999999995"/>
    <n v="-57710"/>
    <n v="-35160"/>
    <n v="-93630"/>
    <n v="-225851.43799999999"/>
    <n v="172640.33399999994"/>
    <n v="0.43323437553937744"/>
    <n v="3"/>
    <x v="0"/>
  </r>
  <r>
    <x v="2"/>
    <x v="4"/>
    <x v="2"/>
    <n v="1627960.3759999999"/>
    <n v="-145803.33600000001"/>
    <n v="-104840"/>
    <n v="-26850"/>
    <n v="-84510"/>
    <n v="-362003.33600000001"/>
    <n v="1265957.04"/>
    <n v="0.77763381631593231"/>
    <n v="3"/>
    <x v="0"/>
  </r>
  <r>
    <x v="2"/>
    <x v="4"/>
    <x v="3"/>
    <n v="79716.881999999998"/>
    <n v="-8440.5159999999996"/>
    <n v="-100110"/>
    <n v="-36500"/>
    <n v="-62810"/>
    <n v="-207860.516"/>
    <n v="-128143.63400000001"/>
    <n v="-1.6074842716502635"/>
    <n v="3"/>
    <x v="0"/>
  </r>
  <r>
    <x v="2"/>
    <x v="4"/>
    <x v="0"/>
    <n v="19891.080999999998"/>
    <n v="-2420.6979999999999"/>
    <n v="-107560"/>
    <n v="-57410"/>
    <n v="-87940"/>
    <n v="-255330.698"/>
    <n v="-235439.617"/>
    <n v="-11.836441518688703"/>
    <n v="3"/>
    <x v="0"/>
  </r>
  <r>
    <x v="2"/>
    <x v="4"/>
    <x v="1"/>
    <n v="316932.27299999999"/>
    <n v="-32458.082999999999"/>
    <n v="-93890"/>
    <n v="-105850"/>
    <n v="-49270"/>
    <n v="-281468.08299999998"/>
    <n v="35464.19"/>
    <n v="0.11189832346294377"/>
    <n v="3"/>
    <x v="0"/>
  </r>
  <r>
    <x v="2"/>
    <x v="4"/>
    <x v="2"/>
    <n v="763415.09299999999"/>
    <n v="-62059.101999999999"/>
    <n v="-31840"/>
    <n v="-70820"/>
    <n v="-87760"/>
    <n v="-252479.10200000001"/>
    <n v="510935.99099999998"/>
    <n v="0.66927677443757327"/>
    <n v="3"/>
    <x v="0"/>
  </r>
  <r>
    <x v="2"/>
    <x v="4"/>
    <x v="3"/>
    <n v="277020.64600000001"/>
    <n v="-21720.579999999998"/>
    <n v="-30660"/>
    <n v="-14820"/>
    <n v="-40790"/>
    <n v="-107990.58"/>
    <n v="169030.06599999999"/>
    <n v="0.61017136607211575"/>
    <n v="3"/>
    <x v="0"/>
  </r>
  <r>
    <x v="2"/>
    <x v="4"/>
    <x v="0"/>
    <n v="409723.52399999992"/>
    <n v="-24129.007000000001"/>
    <n v="-70450"/>
    <n v="-98810"/>
    <n v="-33400"/>
    <n v="-226789.00700000001"/>
    <n v="182934.51699999991"/>
    <n v="0.44648282630703906"/>
    <n v="3"/>
    <x v="0"/>
  </r>
  <r>
    <x v="2"/>
    <x v="4"/>
    <x v="0"/>
    <n v="1193353.8539999998"/>
    <n v="-57638.783999999992"/>
    <n v="-70340"/>
    <n v="-87300"/>
    <n v="-64430"/>
    <n v="-279708.78399999999"/>
    <n v="913645.06999999983"/>
    <n v="0.76561119481665496"/>
    <n v="3"/>
    <x v="0"/>
  </r>
  <r>
    <x v="2"/>
    <x v="4"/>
    <x v="1"/>
    <n v="799997.03699999989"/>
    <n v="-39780.006000000001"/>
    <n v="-91590"/>
    <n v="-30310"/>
    <n v="-24200"/>
    <n v="-185880.00599999999"/>
    <n v="614117.03099999996"/>
    <n v="0.76764913193047246"/>
    <n v="3"/>
    <x v="0"/>
  </r>
  <r>
    <x v="2"/>
    <x v="4"/>
    <x v="2"/>
    <n v="1258830.923"/>
    <n v="-76090.958999999988"/>
    <n v="-14680"/>
    <n v="-89100"/>
    <n v="-14570"/>
    <n v="-194440.95899999997"/>
    <n v="1064389.9639999999"/>
    <n v="0.84553846315070225"/>
    <n v="3"/>
    <x v="0"/>
  </r>
  <r>
    <x v="2"/>
    <x v="4"/>
    <x v="0"/>
    <n v="124923.32999999999"/>
    <n v="-201724.18699999998"/>
    <n v="-78780"/>
    <n v="-51480"/>
    <n v="-90710"/>
    <n v="-422694.18699999998"/>
    <n v="-297770.85699999996"/>
    <n v="-2.3836288786089836"/>
    <n v="3"/>
    <x v="0"/>
  </r>
  <r>
    <x v="2"/>
    <x v="4"/>
    <x v="1"/>
    <n v="374484.25"/>
    <n v="-603625.02899999998"/>
    <n v="-100610"/>
    <n v="-16120"/>
    <n v="-17760"/>
    <n v="-738115.02899999998"/>
    <n v="-363630.77899999998"/>
    <n v="-0.97101755013728874"/>
    <n v="3"/>
    <x v="0"/>
  </r>
  <r>
    <x v="2"/>
    <x v="4"/>
    <x v="2"/>
    <n v="124478.23499999999"/>
    <n v="-201208.34299999999"/>
    <n v="-37990"/>
    <n v="-30660"/>
    <n v="-98380"/>
    <n v="-368238.34299999999"/>
    <n v="-243760.10800000001"/>
    <n v="-1.9582548547543275"/>
    <n v="3"/>
    <x v="0"/>
  </r>
  <r>
    <x v="2"/>
    <x v="4"/>
    <x v="0"/>
    <n v="495990.78899999999"/>
    <n v="-806896.74799999991"/>
    <n v="-59410"/>
    <n v="-18380"/>
    <n v="-85790"/>
    <n v="-970476.74799999991"/>
    <n v="-474485.95899999992"/>
    <n v="-0.95664268273336805"/>
    <n v="3"/>
    <x v="0"/>
  </r>
  <r>
    <x v="2"/>
    <x v="4"/>
    <x v="1"/>
    <n v="110101.894"/>
    <n v="-18909.274999999998"/>
    <n v="-79030"/>
    <n v="-49980"/>
    <n v="-90580"/>
    <n v="-238499.27499999999"/>
    <n v="-128397.38099999999"/>
    <n v="-1.1661686855268811"/>
    <n v="3"/>
    <x v="0"/>
  </r>
  <r>
    <x v="2"/>
    <x v="4"/>
    <x v="2"/>
    <n v="24185.679"/>
    <n v="-16576.020999999997"/>
    <n v="-21930"/>
    <n v="-42040"/>
    <n v="-42840"/>
    <n v="-123386.02099999999"/>
    <n v="-99200.34199999999"/>
    <n v="-4.1016149267506608"/>
    <n v="3"/>
    <x v="0"/>
  </r>
  <r>
    <x v="2"/>
    <x v="4"/>
    <x v="0"/>
    <n v="132108.35399999999"/>
    <n v="-78384.214999999997"/>
    <n v="-100200"/>
    <n v="-33390"/>
    <n v="-73010"/>
    <n v="-284984.21499999997"/>
    <n v="-152875.86099999998"/>
    <n v="-1.1572005582629543"/>
    <n v="3"/>
    <x v="0"/>
  </r>
  <r>
    <x v="2"/>
    <x v="4"/>
    <x v="0"/>
    <n v="95450.474000000002"/>
    <n v="-42030.673999999999"/>
    <n v="-38960"/>
    <n v="-88000"/>
    <n v="-47850"/>
    <n v="-216840.674"/>
    <n v="-121390.2"/>
    <n v="-1.2717611019930608"/>
    <n v="3"/>
    <x v="0"/>
  </r>
  <r>
    <x v="2"/>
    <x v="4"/>
    <x v="0"/>
    <n v="174559.93799999999"/>
    <n v="-160839.06299999999"/>
    <n v="-30280"/>
    <n v="-29590"/>
    <n v="-92780"/>
    <n v="-313489.06299999997"/>
    <n v="-138929.12499999997"/>
    <n v="-0.79588207117717913"/>
    <n v="3"/>
    <x v="0"/>
  </r>
  <r>
    <x v="2"/>
    <x v="4"/>
    <x v="0"/>
    <n v="116859.63799999999"/>
    <n v="-98599.808999999994"/>
    <n v="-12430"/>
    <n v="-87910"/>
    <n v="-93650"/>
    <n v="-292589.80900000001"/>
    <n v="-175730.17100000003"/>
    <n v="-1.5037713106727237"/>
    <n v="3"/>
    <x v="0"/>
  </r>
  <r>
    <x v="2"/>
    <x v="4"/>
    <x v="0"/>
    <n v="41269.654999999999"/>
    <n v="-40333.971999999994"/>
    <n v="-105980"/>
    <n v="-70800"/>
    <n v="-67350"/>
    <n v="-284463.97200000001"/>
    <n v="-243194.31700000001"/>
    <n v="-5.8928119704417208"/>
    <n v="3"/>
    <x v="0"/>
  </r>
  <r>
    <x v="2"/>
    <x v="4"/>
    <x v="0"/>
    <n v="31298.302"/>
    <n v="-21085.973999999998"/>
    <n v="-86710"/>
    <n v="-84930"/>
    <n v="-100170"/>
    <n v="-292895.97399999999"/>
    <n v="-261597.67199999999"/>
    <n v="-8.3582065250696349"/>
    <n v="3"/>
    <x v="0"/>
  </r>
  <r>
    <x v="2"/>
    <x v="4"/>
    <x v="0"/>
    <n v="99710.638999999981"/>
    <n v="-76843.466"/>
    <n v="-83110"/>
    <n v="-33900"/>
    <n v="-38970"/>
    <n v="-232823.46600000001"/>
    <n v="-133112.82700000005"/>
    <n v="-1.3349912139265308"/>
    <n v="3"/>
    <x v="0"/>
  </r>
  <r>
    <x v="2"/>
    <x v="4"/>
    <x v="0"/>
    <n v="175132.72699999998"/>
    <n v="-156063.07499999998"/>
    <n v="-39830"/>
    <n v="-65590"/>
    <n v="-94400"/>
    <n v="-355883.07499999995"/>
    <n v="-180750.34799999997"/>
    <n v="-1.0320763634314905"/>
    <n v="3"/>
    <x v="0"/>
  </r>
  <r>
    <x v="2"/>
    <x v="4"/>
    <x v="0"/>
    <n v="91291.010999999999"/>
    <n v="-75794.361999999994"/>
    <n v="-103150"/>
    <n v="-58650"/>
    <n v="-68540"/>
    <n v="-306134.36199999996"/>
    <n v="-214843.35099999997"/>
    <n v="-2.353389984913191"/>
    <n v="3"/>
    <x v="0"/>
  </r>
  <r>
    <x v="2"/>
    <x v="4"/>
    <x v="0"/>
    <n v="22825.270999999997"/>
    <n v="-20495.881000000001"/>
    <n v="-58530"/>
    <n v="-93650"/>
    <n v="-66800"/>
    <n v="-239475.88099999999"/>
    <n v="-216650.61"/>
    <n v="-9.4916993537557559"/>
    <n v="3"/>
    <x v="0"/>
  </r>
  <r>
    <x v="2"/>
    <x v="4"/>
    <x v="0"/>
    <n v="769.33499999999992"/>
    <n v="-5719.98"/>
    <n v="-33570"/>
    <n v="-15540"/>
    <n v="-52310"/>
    <n v="-107139.98"/>
    <n v="-106370.64499999999"/>
    <n v="-138.2631038494284"/>
    <n v="3"/>
    <x v="0"/>
  </r>
  <r>
    <x v="2"/>
    <x v="4"/>
    <x v="0"/>
    <n v="10433.276"/>
    <n v="-9453.905999999999"/>
    <n v="-39970"/>
    <n v="-58440"/>
    <n v="-22130"/>
    <n v="-129993.906"/>
    <n v="-119560.63"/>
    <n v="-11.459548276111933"/>
    <n v="3"/>
    <x v="0"/>
  </r>
  <r>
    <x v="2"/>
    <x v="4"/>
    <x v="0"/>
    <n v="388213.93099999992"/>
    <n v="-144720.17699999997"/>
    <n v="-29160"/>
    <n v="-31000"/>
    <n v="-80150"/>
    <n v="-285030.17699999997"/>
    <n v="103183.75399999996"/>
    <n v="0.26579096153043508"/>
    <n v="3"/>
    <x v="0"/>
  </r>
  <r>
    <x v="2"/>
    <x v="4"/>
    <x v="0"/>
    <n v="1230758.963"/>
    <n v="-430649.842"/>
    <n v="-94360"/>
    <n v="-85250"/>
    <n v="-96260"/>
    <n v="-706519.84199999995"/>
    <n v="524239.12100000004"/>
    <n v="0.42594783930897123"/>
    <n v="3"/>
    <x v="0"/>
  </r>
  <r>
    <x v="2"/>
    <x v="4"/>
    <x v="0"/>
    <n v="25950.505000000001"/>
    <n v="-28151.235000000001"/>
    <n v="-52450"/>
    <n v="-98890"/>
    <n v="-92430"/>
    <n v="-271921.23499999999"/>
    <n v="-245970.72999999998"/>
    <n v="-9.4784563922744454"/>
    <n v="3"/>
    <x v="0"/>
  </r>
  <r>
    <x v="2"/>
    <x v="4"/>
    <x v="0"/>
    <n v="93851.141999999993"/>
    <n v="-25450.754000000001"/>
    <n v="-61280"/>
    <n v="-102040"/>
    <n v="-12670"/>
    <n v="-201440.75400000002"/>
    <n v="-107589.61200000002"/>
    <n v="-1.1463857520242005"/>
    <n v="3"/>
    <x v="0"/>
  </r>
  <r>
    <x v="2"/>
    <x v="4"/>
    <x v="0"/>
    <n v="504630.79799999995"/>
    <n v="-120002.63799999999"/>
    <n v="-40500"/>
    <n v="-80820"/>
    <n v="-54360"/>
    <n v="-295682.63799999998"/>
    <n v="208948.15999999997"/>
    <n v="0.41406145012972434"/>
    <n v="3"/>
    <x v="0"/>
  </r>
  <r>
    <x v="2"/>
    <x v="4"/>
    <x v="0"/>
    <n v="83981.330999999991"/>
    <n v="-44287.662999999993"/>
    <n v="-73080"/>
    <n v="-101410"/>
    <n v="-53650"/>
    <n v="-272427.663"/>
    <n v="-188446.33199999999"/>
    <n v="-2.2439074227104117"/>
    <n v="3"/>
    <x v="0"/>
  </r>
  <r>
    <x v="2"/>
    <x v="4"/>
    <x v="0"/>
    <n v="120518.18799999999"/>
    <n v="-75972.203999999998"/>
    <n v="-63290"/>
    <n v="-94530"/>
    <n v="-54120"/>
    <n v="-287912.20400000003"/>
    <n v="-167394.01600000003"/>
    <n v="-1.388952313156252"/>
    <n v="3"/>
    <x v="0"/>
  </r>
  <r>
    <x v="2"/>
    <x v="4"/>
    <x v="0"/>
    <n v="678559.64399999997"/>
    <n v="-345296.658"/>
    <n v="-108030"/>
    <n v="-43160"/>
    <n v="-45800"/>
    <n v="-542286.65800000005"/>
    <n v="136272.98599999992"/>
    <n v="0.20082683549627647"/>
    <n v="3"/>
    <x v="0"/>
  </r>
  <r>
    <x v="2"/>
    <x v="4"/>
    <x v="0"/>
    <n v="289362.88499999995"/>
    <n v="-155991.99699999997"/>
    <n v="-78460"/>
    <n v="-34980"/>
    <n v="-99240"/>
    <n v="-368671.99699999997"/>
    <n v="-79309.112000000023"/>
    <n v="-0.27408184017794829"/>
    <n v="3"/>
    <x v="0"/>
  </r>
  <r>
    <x v="2"/>
    <x v="4"/>
    <x v="0"/>
    <n v="541.4849999999999"/>
    <n v="-2004.9469999999999"/>
    <n v="-15860"/>
    <n v="-62770"/>
    <n v="-107840"/>
    <n v="-188474.94699999999"/>
    <n v="-187933.462"/>
    <n v="-347.070485793697"/>
    <n v="3"/>
    <x v="0"/>
  </r>
  <r>
    <x v="2"/>
    <x v="4"/>
    <x v="0"/>
    <n v="908781.56599999988"/>
    <n v="-460616.66"/>
    <n v="-87180"/>
    <n v="-51280"/>
    <n v="-21790"/>
    <n v="-620866.65999999992"/>
    <n v="287914.90599999996"/>
    <n v="0.31681420131270577"/>
    <n v="3"/>
    <x v="0"/>
  </r>
  <r>
    <x v="2"/>
    <x v="4"/>
    <x v="0"/>
    <n v="844372.92099999997"/>
    <n v="-423519.09600000002"/>
    <n v="-31640"/>
    <n v="-106890"/>
    <n v="-33070"/>
    <n v="-595119.09600000002"/>
    <n v="249253.82499999995"/>
    <n v="0.29519400587219918"/>
    <n v="3"/>
    <x v="0"/>
  </r>
  <r>
    <x v="2"/>
    <x v="4"/>
    <x v="0"/>
    <n v="28839.194999999996"/>
    <n v="-22862.539000000001"/>
    <n v="-104300"/>
    <n v="-108020"/>
    <n v="-55460"/>
    <n v="-290642.53899999999"/>
    <n v="-261803.34399999998"/>
    <n v="-9.0780392448540965"/>
    <n v="3"/>
    <x v="0"/>
  </r>
  <r>
    <x v="2"/>
    <x v="4"/>
    <x v="0"/>
    <n v="26761.182000000001"/>
    <n v="-15699.831"/>
    <n v="-98470"/>
    <n v="-30040"/>
    <n v="-22640"/>
    <n v="-166849.83100000001"/>
    <n v="-140088.649"/>
    <n v="-5.2347706091606865"/>
    <n v="3"/>
    <x v="0"/>
  </r>
  <r>
    <x v="2"/>
    <x v="4"/>
    <x v="1"/>
    <n v="70004.122999999992"/>
    <n v="-37749.746999999996"/>
    <n v="-16190"/>
    <n v="-66640"/>
    <n v="-31600"/>
    <n v="-152179.747"/>
    <n v="-82175.624000000011"/>
    <n v="-1.1738683448687732"/>
    <n v="3"/>
    <x v="0"/>
  </r>
  <r>
    <x v="2"/>
    <x v="4"/>
    <x v="2"/>
    <n v="284032.86799999996"/>
    <n v="-157103.68799999999"/>
    <n v="-65880"/>
    <n v="-90490"/>
    <n v="-49580"/>
    <n v="-363053.68799999997"/>
    <n v="-79020.820000000007"/>
    <n v="-0.27821012601964085"/>
    <n v="3"/>
    <x v="0"/>
  </r>
  <r>
    <x v="2"/>
    <x v="4"/>
    <x v="0"/>
    <n v="350151.55"/>
    <n v="-130618.607"/>
    <n v="-87440"/>
    <n v="-71530"/>
    <n v="-17790"/>
    <n v="-307378.60700000002"/>
    <n v="42772.94299999997"/>
    <n v="0.12215551523333246"/>
    <n v="3"/>
    <x v="0"/>
  </r>
  <r>
    <x v="2"/>
    <x v="4"/>
    <x v="0"/>
    <n v="40664.532999999996"/>
    <n v="-61688.34"/>
    <n v="-78670"/>
    <n v="-41710"/>
    <n v="-43140"/>
    <n v="-225208.34"/>
    <n v="-184543.807"/>
    <n v="-4.5382005739497862"/>
    <n v="3"/>
    <x v="0"/>
  </r>
  <r>
    <x v="2"/>
    <x v="4"/>
    <x v="0"/>
    <n v="983209.77299999981"/>
    <n v="-253770.01300000001"/>
    <n v="-72970"/>
    <n v="-35910"/>
    <n v="-79180"/>
    <n v="-441830.01300000004"/>
    <n v="541379.75999999978"/>
    <n v="0.55062487667115556"/>
    <n v="3"/>
    <x v="0"/>
  </r>
  <r>
    <x v="2"/>
    <x v="4"/>
    <x v="0"/>
    <n v="61544.364000000001"/>
    <n v="-17297.888999999999"/>
    <n v="-77620"/>
    <n v="-76350"/>
    <n v="-79990"/>
    <n v="-251257.889"/>
    <n v="-189713.52499999999"/>
    <n v="-3.0825491185512939"/>
    <n v="3"/>
    <x v="0"/>
  </r>
  <r>
    <x v="2"/>
    <x v="4"/>
    <x v="0"/>
    <n v="852617.84299999999"/>
    <n v="-227837.29499999998"/>
    <n v="-38940"/>
    <n v="-14740"/>
    <n v="-85420"/>
    <n v="-366937.29499999998"/>
    <n v="485680.54800000001"/>
    <n v="0.56963451092120765"/>
    <n v="3"/>
    <x v="0"/>
  </r>
  <r>
    <x v="2"/>
    <x v="4"/>
    <x v="1"/>
    <n v="477595.36999999994"/>
    <n v="-100098.13099999998"/>
    <n v="-105190"/>
    <n v="-92090"/>
    <n v="-93090"/>
    <n v="-390468.13099999999"/>
    <n v="87127.238999999943"/>
    <n v="0.18242898585888712"/>
    <n v="3"/>
    <x v="0"/>
  </r>
  <r>
    <x v="2"/>
    <x v="4"/>
    <x v="2"/>
    <n v="235897.50099999999"/>
    <n v="-53244.974999999999"/>
    <n v="-40070"/>
    <n v="-60750"/>
    <n v="-96910"/>
    <n v="-250974.97500000001"/>
    <n v="-15077.474000000017"/>
    <n v="-6.3915361273793297E-2"/>
    <n v="3"/>
    <x v="0"/>
  </r>
  <r>
    <x v="2"/>
    <x v="4"/>
    <x v="0"/>
    <n v="610918.973"/>
    <n v="-279372.78599999996"/>
    <n v="-84770"/>
    <n v="-21860"/>
    <n v="-46960"/>
    <n v="-432962.78599999996"/>
    <n v="177956.18700000003"/>
    <n v="0.2912926179491892"/>
    <n v="3"/>
    <x v="0"/>
  </r>
  <r>
    <x v="2"/>
    <x v="4"/>
    <x v="0"/>
    <n v="363692.64399999997"/>
    <n v="-173758.11599999998"/>
    <n v="-29470"/>
    <n v="-59770"/>
    <n v="-100440"/>
    <n v="-363438.11599999998"/>
    <n v="254.52799999999115"/>
    <n v="6.99843684493083E-4"/>
    <n v="3"/>
    <x v="0"/>
  </r>
  <r>
    <x v="2"/>
    <x v="4"/>
    <x v="0"/>
    <n v="187079.389"/>
    <n v="-56839.972000000002"/>
    <n v="-56230"/>
    <n v="-95760"/>
    <n v="-46410"/>
    <n v="-255239.97200000001"/>
    <n v="-68160.583000000013"/>
    <n v="-0.3643404191361776"/>
    <n v="3"/>
    <x v="0"/>
  </r>
  <r>
    <x v="2"/>
    <x v="4"/>
    <x v="1"/>
    <n v="191201.53499999997"/>
    <n v="-55241.801999999996"/>
    <n v="-106620"/>
    <n v="-87070"/>
    <n v="-73340"/>
    <n v="-322271.80200000003"/>
    <n v="-131070.26700000005"/>
    <n v="-0.68550844531661348"/>
    <n v="3"/>
    <x v="0"/>
  </r>
  <r>
    <x v="2"/>
    <x v="4"/>
    <x v="2"/>
    <n v="293348.65700000001"/>
    <n v="-156994.19399999999"/>
    <n v="-57090"/>
    <n v="-33990"/>
    <n v="-70150"/>
    <n v="-318224.19400000002"/>
    <n v="-24875.537000000011"/>
    <n v="-8.4798537189144221E-2"/>
    <n v="3"/>
    <x v="0"/>
  </r>
  <r>
    <x v="2"/>
    <x v="4"/>
    <x v="0"/>
    <n v="397972.67300000001"/>
    <n v="-206310.139"/>
    <n v="-30660"/>
    <n v="-87690"/>
    <n v="-17830"/>
    <n v="-342490.13899999997"/>
    <n v="55482.534000000043"/>
    <n v="0.13941292396224411"/>
    <n v="3"/>
    <x v="0"/>
  </r>
  <r>
    <x v="2"/>
    <x v="4"/>
    <x v="0"/>
    <n v="201954.05999999997"/>
    <n v="-101354.715"/>
    <n v="-85190"/>
    <n v="-34120"/>
    <n v="-47760"/>
    <n v="-268424.71499999997"/>
    <n v="-66470.654999999999"/>
    <n v="-0.32913750285584759"/>
    <n v="3"/>
    <x v="0"/>
  </r>
  <r>
    <x v="2"/>
    <x v="4"/>
    <x v="1"/>
    <n v="707609.29399999999"/>
    <n v="-346600.80699999997"/>
    <n v="-98810"/>
    <n v="-68130"/>
    <n v="-81810"/>
    <n v="-595350.80700000003"/>
    <n v="112258.48699999996"/>
    <n v="0.15864473227226997"/>
    <n v="3"/>
    <x v="0"/>
  </r>
  <r>
    <x v="2"/>
    <x v="4"/>
    <x v="2"/>
    <n v="448325.07299999997"/>
    <n v="-48337.813999999998"/>
    <n v="-76000"/>
    <n v="-32490"/>
    <n v="-105920"/>
    <n v="-262747.81400000001"/>
    <n v="185577.25899999996"/>
    <n v="0.4139345982998367"/>
    <n v="3"/>
    <x v="0"/>
  </r>
  <r>
    <x v="2"/>
    <x v="4"/>
    <x v="0"/>
    <n v="388933.08299999993"/>
    <n v="-48915.874000000003"/>
    <n v="-44640"/>
    <n v="-83540"/>
    <n v="-72750"/>
    <n v="-249845.87400000001"/>
    <n v="139087.20899999992"/>
    <n v="0.35761218337911344"/>
    <n v="3"/>
    <x v="0"/>
  </r>
  <r>
    <x v="2"/>
    <x v="4"/>
    <x v="0"/>
    <n v="248969.95199999996"/>
    <n v="-34172.543999999994"/>
    <n v="-106310"/>
    <n v="-97220"/>
    <n v="-74070"/>
    <n v="-311772.54399999999"/>
    <n v="-62802.592000000033"/>
    <n v="-0.25224968513469465"/>
    <n v="3"/>
    <x v="0"/>
  </r>
  <r>
    <x v="2"/>
    <x v="4"/>
    <x v="0"/>
    <n v="599292.51199999999"/>
    <n v="-70477.035999999993"/>
    <n v="-16170"/>
    <n v="-38260"/>
    <n v="-63740"/>
    <n v="-188647.03599999999"/>
    <n v="410645.47600000002"/>
    <n v="0.68521709812386244"/>
    <n v="3"/>
    <x v="0"/>
  </r>
  <r>
    <x v="2"/>
    <x v="4"/>
    <x v="1"/>
    <n v="1095824.6599999999"/>
    <n v="-147686.742"/>
    <n v="-92180"/>
    <n v="-94380"/>
    <n v="-70610"/>
    <n v="-404856.74199999997"/>
    <n v="690967.91799999995"/>
    <n v="0.63054605651966256"/>
    <n v="3"/>
    <x v="0"/>
  </r>
  <r>
    <x v="2"/>
    <x v="4"/>
    <x v="2"/>
    <n v="591826.92799999996"/>
    <n v="-98553.930999999982"/>
    <n v="-66810"/>
    <n v="-44020"/>
    <n v="-51360"/>
    <n v="-260743.93099999998"/>
    <n v="331082.99699999997"/>
    <n v="0.55942536801907738"/>
    <n v="3"/>
    <x v="0"/>
  </r>
  <r>
    <x v="2"/>
    <x v="4"/>
    <x v="3"/>
    <n v="1513051.1689999998"/>
    <n v="-2549874.4669999997"/>
    <n v="-108100"/>
    <n v="-56520"/>
    <n v="-26020"/>
    <n v="-2740514.4669999997"/>
    <n v="-1227463.298"/>
    <n v="-0.81125035501030052"/>
    <n v="3"/>
    <x v="0"/>
  </r>
  <r>
    <x v="2"/>
    <x v="4"/>
    <x v="0"/>
    <n v="16589.103999999999"/>
    <n v="-13093.066000000001"/>
    <n v="-38340"/>
    <n v="-22270"/>
    <n v="-97390"/>
    <n v="-171093.06599999999"/>
    <n v="-154503.962"/>
    <n v="-9.3135808902035944"/>
    <n v="3"/>
    <x v="0"/>
  </r>
  <r>
    <x v="2"/>
    <x v="4"/>
    <x v="1"/>
    <n v="473483.26199999999"/>
    <n v="-190501.633"/>
    <n v="-96710"/>
    <n v="-96950"/>
    <n v="-25760"/>
    <n v="-409921.63300000003"/>
    <n v="63561.628999999957"/>
    <n v="0.1342426102488074"/>
    <n v="3"/>
    <x v="0"/>
  </r>
  <r>
    <x v="2"/>
    <x v="4"/>
    <x v="2"/>
    <n v="13114.394999999999"/>
    <n v="-2775.6329999999998"/>
    <n v="-57010"/>
    <n v="-41040"/>
    <n v="-61870"/>
    <n v="-162695.633"/>
    <n v="-149581.23800000001"/>
    <n v="-11.405881704798432"/>
    <n v="3"/>
    <x v="0"/>
  </r>
  <r>
    <x v="2"/>
    <x v="4"/>
    <x v="3"/>
    <n v="526700.27899999998"/>
    <n v="-216538.89600000001"/>
    <n v="-61420"/>
    <n v="-83190"/>
    <n v="-22410"/>
    <n v="-383558.89600000001"/>
    <n v="143141.38299999997"/>
    <n v="0.27177009146790287"/>
    <n v="3"/>
    <x v="0"/>
  </r>
  <r>
    <x v="2"/>
    <x v="4"/>
    <x v="0"/>
    <n v="1658458.1159999999"/>
    <n v="-409906.32199999993"/>
    <n v="-70800"/>
    <n v="-57090"/>
    <n v="-66110"/>
    <n v="-603906.32199999993"/>
    <n v="1054551.794"/>
    <n v="0.6358627835253694"/>
    <n v="3"/>
    <x v="0"/>
  </r>
  <r>
    <x v="2"/>
    <x v="4"/>
    <x v="1"/>
    <n v="73223.618999999992"/>
    <n v="-31998.126999999997"/>
    <n v="-13590"/>
    <n v="-66510"/>
    <n v="-92850"/>
    <n v="-204948.12700000001"/>
    <n v="-131724.50800000003"/>
    <n v="-1.7989346852686978"/>
    <n v="3"/>
    <x v="0"/>
  </r>
  <r>
    <x v="2"/>
    <x v="4"/>
    <x v="2"/>
    <n v="30636.325999999997"/>
    <n v="-29942.590999999997"/>
    <n v="-85090"/>
    <n v="-43330"/>
    <n v="-32740"/>
    <n v="-191102.59099999999"/>
    <n v="-160466.26499999998"/>
    <n v="-5.237777695667555"/>
    <n v="3"/>
    <x v="0"/>
  </r>
  <r>
    <x v="2"/>
    <x v="4"/>
    <x v="3"/>
    <n v="10473.602999999999"/>
    <n v="-2314.9490000000001"/>
    <n v="-81980"/>
    <n v="-53500"/>
    <n v="-47900"/>
    <n v="-185694.94899999999"/>
    <n v="-175221.34599999999"/>
    <n v="-16.729805970304586"/>
    <n v="3"/>
    <x v="0"/>
  </r>
  <r>
    <x v="2"/>
    <x v="4"/>
    <x v="0"/>
    <n v="83110.740999999995"/>
    <n v="-74494.846999999994"/>
    <n v="-50190"/>
    <n v="-43960"/>
    <n v="-21330"/>
    <n v="-189974.84700000001"/>
    <n v="-106864.10600000001"/>
    <n v="-1.2858037927973716"/>
    <n v="3"/>
    <x v="0"/>
  </r>
  <r>
    <x v="2"/>
    <x v="4"/>
    <x v="1"/>
    <n v="163239.21599999999"/>
    <n v="-134617.81899999999"/>
    <n v="-41290"/>
    <n v="-42860"/>
    <n v="-59050"/>
    <n v="-277817.81900000002"/>
    <n v="-114578.60300000003"/>
    <n v="-0.70190610937509057"/>
    <n v="3"/>
    <x v="0"/>
  </r>
  <r>
    <x v="2"/>
    <x v="4"/>
    <x v="2"/>
    <n v="133382.984"/>
    <n v="-103474.90300000001"/>
    <n v="-66360"/>
    <n v="-99670"/>
    <n v="-21450"/>
    <n v="-290954.90299999999"/>
    <n v="-157571.91899999999"/>
    <n v="-1.1813494815800492"/>
    <n v="3"/>
    <x v="0"/>
  </r>
  <r>
    <x v="2"/>
    <x v="4"/>
    <x v="3"/>
    <n v="104338.68899999998"/>
    <n v="-79625.657999999996"/>
    <n v="-80910"/>
    <n v="-43470"/>
    <n v="-19250"/>
    <n v="-223255.658"/>
    <n v="-118916.96900000001"/>
    <n v="-1.1397207511395895"/>
    <n v="3"/>
    <x v="0"/>
  </r>
  <r>
    <x v="2"/>
    <x v="4"/>
    <x v="0"/>
    <n v="145673.22699999998"/>
    <n v="-116292.4"/>
    <n v="-14980"/>
    <n v="-34460"/>
    <n v="-62920"/>
    <n v="-228652.4"/>
    <n v="-82979.17300000001"/>
    <n v="-0.56962541922682897"/>
    <n v="3"/>
    <x v="0"/>
  </r>
  <r>
    <x v="2"/>
    <x v="4"/>
    <x v="0"/>
    <n v="10907973.398"/>
    <n v="-64336.432999999997"/>
    <n v="-41860"/>
    <n v="-98840"/>
    <n v="-75770"/>
    <n v="-280806.43300000002"/>
    <n v="10627166.965"/>
    <n v="0.97425677321036674"/>
    <n v="3"/>
    <x v="0"/>
  </r>
  <r>
    <x v="2"/>
    <x v="4"/>
    <x v="1"/>
    <n v="90788.053999999989"/>
    <n v="-54998.656999999992"/>
    <n v="-67940"/>
    <n v="-71880"/>
    <n v="-106720"/>
    <n v="-301538.65700000001"/>
    <n v="-210750.603"/>
    <n v="-2.3213472887082705"/>
    <n v="3"/>
    <x v="0"/>
  </r>
  <r>
    <x v="2"/>
    <x v="4"/>
    <x v="2"/>
    <n v="12860.393"/>
    <n v="-15542.631999999998"/>
    <n v="-29730"/>
    <n v="-36080"/>
    <n v="-76640"/>
    <n v="-157992.63199999998"/>
    <n v="-145132.23899999997"/>
    <n v="-11.285210257571443"/>
    <n v="3"/>
    <x v="0"/>
  </r>
  <r>
    <x v="2"/>
    <x v="4"/>
    <x v="0"/>
    <n v="7589.8829999999998"/>
    <n v="-9321.6619999999984"/>
    <n v="-82600"/>
    <n v="-80920"/>
    <n v="-77830"/>
    <n v="-250671.66200000001"/>
    <n v="-243081.77900000001"/>
    <n v="-32.027078546533595"/>
    <n v="3"/>
    <x v="0"/>
  </r>
  <r>
    <x v="2"/>
    <x v="4"/>
    <x v="1"/>
    <n v="1361972.9479999999"/>
    <n v="-226227.46300000002"/>
    <n v="-24300"/>
    <n v="-62980"/>
    <n v="-53830"/>
    <n v="-367337.46299999999"/>
    <n v="994635.48499999987"/>
    <n v="0.73029019149064622"/>
    <n v="3"/>
    <x v="0"/>
  </r>
  <r>
    <x v="2"/>
    <x v="4"/>
    <x v="2"/>
    <n v="25273097.443999998"/>
    <n v="-1025550.274"/>
    <n v="-82020"/>
    <n v="-72770"/>
    <n v="-66190"/>
    <n v="-1246530.274"/>
    <n v="24026567.169999998"/>
    <n v="0.95067758209051911"/>
    <n v="3"/>
    <x v="0"/>
  </r>
  <r>
    <x v="2"/>
    <x v="4"/>
    <x v="0"/>
    <n v="31674.145999999997"/>
    <n v="-82815.256999999998"/>
    <n v="-97390"/>
    <n v="-77100"/>
    <n v="-95410"/>
    <n v="-352715.25699999998"/>
    <n v="-321041.11099999998"/>
    <n v="-10.135746390762991"/>
    <n v="3"/>
    <x v="0"/>
  </r>
  <r>
    <x v="2"/>
    <x v="4"/>
    <x v="1"/>
    <n v="16252.333999999999"/>
    <n v="-20331.695999999996"/>
    <n v="-97030"/>
    <n v="-62010"/>
    <n v="-66100"/>
    <n v="-245471.696"/>
    <n v="-229219.36199999999"/>
    <n v="-14.103781155371285"/>
    <n v="3"/>
    <x v="0"/>
  </r>
  <r>
    <x v="2"/>
    <x v="4"/>
    <x v="2"/>
    <n v="3711.1409999999996"/>
    <n v="-783.63599999999997"/>
    <n v="-62990"/>
    <n v="-13320"/>
    <n v="-25200"/>
    <n v="-102293.636"/>
    <n v="-98582.494999999995"/>
    <n v="-26.56393141624099"/>
    <n v="3"/>
    <x v="0"/>
  </r>
  <r>
    <x v="2"/>
    <x v="4"/>
    <x v="0"/>
    <n v="62091.567999999999"/>
    <n v="-63632.485000000001"/>
    <n v="-94510"/>
    <n v="-98320"/>
    <n v="-86990"/>
    <n v="-343452.48499999999"/>
    <n v="-281360.91700000002"/>
    <n v="-4.5313868865415028"/>
    <n v="3"/>
    <x v="0"/>
  </r>
  <r>
    <x v="2"/>
    <x v="4"/>
    <x v="0"/>
    <n v="29006.481"/>
    <n v="-11925.143999999998"/>
    <n v="-30320"/>
    <n v="-79250"/>
    <n v="-79590"/>
    <n v="-201085.144"/>
    <n v="-172078.663"/>
    <n v="-5.9324212061435508"/>
    <n v="3"/>
    <x v="0"/>
  </r>
  <r>
    <x v="2"/>
    <x v="4"/>
    <x v="0"/>
    <n v="46062.31"/>
    <n v="-31310.243999999995"/>
    <n v="-48750"/>
    <n v="-83590"/>
    <n v="-20680"/>
    <n v="-184330.24400000001"/>
    <n v="-138267.93400000001"/>
    <n v="-3.0017585744180009"/>
    <n v="3"/>
    <x v="0"/>
  </r>
  <r>
    <x v="2"/>
    <x v="4"/>
    <x v="0"/>
    <n v="419692.17499999999"/>
    <n v="-81838.084999999992"/>
    <n v="-98400"/>
    <n v="-21900"/>
    <n v="-21600"/>
    <n v="-223738.08499999999"/>
    <n v="195954.09"/>
    <n v="0.46689955560882213"/>
    <n v="3"/>
    <x v="0"/>
  </r>
  <r>
    <x v="2"/>
    <x v="4"/>
    <x v="0"/>
    <n v="1437554.2509999999"/>
    <n v="-227859.114"/>
    <n v="-56670"/>
    <n v="-47410"/>
    <n v="-67340"/>
    <n v="-399279.114"/>
    <n v="1038275.1369999999"/>
    <n v="0.72225109854306291"/>
    <n v="3"/>
    <x v="0"/>
  </r>
  <r>
    <x v="2"/>
    <x v="4"/>
    <x v="0"/>
    <n v="1205368.5559999999"/>
    <n v="-112255.353"/>
    <n v="-43210"/>
    <n v="-46100"/>
    <n v="-18150"/>
    <n v="-219715.353"/>
    <n v="985653.20299999986"/>
    <n v="0.81771935902399628"/>
    <n v="3"/>
    <x v="0"/>
  </r>
  <r>
    <x v="2"/>
    <x v="4"/>
    <x v="0"/>
    <n v="622914.9219999999"/>
    <n v="-116644.45099999999"/>
    <n v="-83180"/>
    <n v="-14440"/>
    <n v="-58880"/>
    <n v="-273144.451"/>
    <n v="349770.4709999999"/>
    <n v="0.56150600771769588"/>
    <n v="3"/>
    <x v="0"/>
  </r>
  <r>
    <x v="2"/>
    <x v="4"/>
    <x v="0"/>
    <n v="664609.46299999999"/>
    <n v="-60542.229999999989"/>
    <n v="-25810"/>
    <n v="-67260"/>
    <n v="-23120"/>
    <n v="-176732.22999999998"/>
    <n v="487877.23300000001"/>
    <n v="0.73408108093700142"/>
    <n v="3"/>
    <x v="0"/>
  </r>
  <r>
    <x v="2"/>
    <x v="4"/>
    <x v="0"/>
    <n v="170355.15700000001"/>
    <n v="-46316.76"/>
    <n v="-43380"/>
    <n v="-65140"/>
    <n v="-63630"/>
    <n v="-218466.76"/>
    <n v="-48111.603000000003"/>
    <n v="-0.28241941040857366"/>
    <n v="3"/>
    <x v="0"/>
  </r>
  <r>
    <x v="2"/>
    <x v="4"/>
    <x v="0"/>
    <n v="192614.15599999999"/>
    <n v="-64483.712999999996"/>
    <n v="-42420"/>
    <n v="-79500"/>
    <n v="-82990"/>
    <n v="-269393.71299999999"/>
    <n v="-76779.557000000001"/>
    <n v="-0.39861845356786757"/>
    <n v="3"/>
    <x v="0"/>
  </r>
  <r>
    <x v="2"/>
    <x v="4"/>
    <x v="0"/>
    <n v="27830.432000000001"/>
    <n v="-6733.0829999999996"/>
    <n v="-90470"/>
    <n v="-20980"/>
    <n v="-93280"/>
    <n v="-211463.08300000001"/>
    <n v="-183632.65100000001"/>
    <n v="-6.5982680757524719"/>
    <n v="3"/>
    <x v="0"/>
  </r>
  <r>
    <x v="2"/>
    <x v="4"/>
    <x v="0"/>
    <n v="73057.067999999999"/>
    <n v="-23363.444999999996"/>
    <n v="-30490"/>
    <n v="-54500"/>
    <n v="-56370"/>
    <n v="-164723.44500000001"/>
    <n v="-91666.377000000008"/>
    <n v="-1.2547229105881994"/>
    <n v="3"/>
    <x v="0"/>
  </r>
  <r>
    <x v="2"/>
    <x v="4"/>
    <x v="0"/>
    <n v="376286.64499999996"/>
    <n v="-49872.514999999992"/>
    <n v="-12840"/>
    <n v="-70790"/>
    <n v="-71460"/>
    <n v="-204962.51499999998"/>
    <n v="171324.12999999998"/>
    <n v="0.45530218060223743"/>
    <n v="3"/>
    <x v="0"/>
  </r>
  <r>
    <x v="2"/>
    <x v="4"/>
    <x v="0"/>
    <n v="10878938.182"/>
    <n v="-903688.53399999999"/>
    <n v="-25840"/>
    <n v="-34530"/>
    <n v="-80490"/>
    <n v="-1044548.534"/>
    <n v="9834389.648"/>
    <n v="0.90398433040751325"/>
    <n v="3"/>
    <x v="0"/>
  </r>
  <r>
    <x v="2"/>
    <x v="4"/>
    <x v="0"/>
    <n v="418291.62199999997"/>
    <n v="-535273.86499999999"/>
    <n v="-69250"/>
    <n v="-89240"/>
    <n v="-84330"/>
    <n v="-778093.86499999999"/>
    <n v="-359802.24300000002"/>
    <n v="-0.8601708092542194"/>
    <n v="3"/>
    <x v="0"/>
  </r>
  <r>
    <x v="2"/>
    <x v="4"/>
    <x v="0"/>
    <n v="1402088.1069999998"/>
    <n v="-84964.795999999988"/>
    <n v="-66990"/>
    <n v="-13530"/>
    <n v="-41270"/>
    <n v="-206754.79599999997"/>
    <n v="1195333.3109999998"/>
    <n v="0.85253794325209253"/>
    <n v="3"/>
    <x v="0"/>
  </r>
  <r>
    <x v="2"/>
    <x v="4"/>
    <x v="0"/>
    <n v="995609.92299999984"/>
    <n v="-76006.125999999989"/>
    <n v="-97370"/>
    <n v="-31740"/>
    <n v="-98600"/>
    <n v="-303716.12599999999"/>
    <n v="691893.79699999979"/>
    <n v="0.69494465755741563"/>
    <n v="3"/>
    <x v="0"/>
  </r>
  <r>
    <x v="2"/>
    <x v="4"/>
    <x v="0"/>
    <n v="2768287.0599999996"/>
    <n v="-156008.71299999999"/>
    <n v="-66200"/>
    <n v="-65130"/>
    <n v="-41990"/>
    <n v="-329328.71299999999"/>
    <n v="2438958.3469999996"/>
    <n v="0.88103520124101575"/>
    <n v="3"/>
    <x v="0"/>
  </r>
  <r>
    <x v="2"/>
    <x v="17"/>
    <x v="0"/>
    <n v="77268.099999999991"/>
    <n v="-5880.0069999999996"/>
    <n v="-107050"/>
    <n v="-16630"/>
    <n v="-56810"/>
    <n v="-186370.00700000001"/>
    <n v="-109101.90700000002"/>
    <n v="-1.4119915851431579"/>
    <n v="3"/>
    <x v="0"/>
  </r>
  <r>
    <x v="2"/>
    <x v="17"/>
    <x v="0"/>
    <n v="2514050.2169999997"/>
    <n v="-1212032.3529999999"/>
    <n v="-23190"/>
    <n v="-82660"/>
    <n v="-68510"/>
    <n v="-1386392.3529999999"/>
    <n v="1127657.8639999998"/>
    <n v="0.44854229894644937"/>
    <n v="3"/>
    <x v="0"/>
  </r>
  <r>
    <x v="2"/>
    <x v="17"/>
    <x v="0"/>
    <n v="36080.303"/>
    <n v="-3402.3009999999999"/>
    <n v="-78000"/>
    <n v="-63150"/>
    <n v="-69950"/>
    <n v="-214502.30100000001"/>
    <n v="-178421.99800000002"/>
    <n v="-4.9451357988872768"/>
    <n v="3"/>
    <x v="0"/>
  </r>
  <r>
    <x v="2"/>
    <x v="17"/>
    <x v="0"/>
    <n v="10278.275"/>
    <n v="-994.78399999999988"/>
    <n v="-21490"/>
    <n v="-48140"/>
    <n v="-85580"/>
    <n v="-156204.78400000001"/>
    <n v="-145926.50900000002"/>
    <n v="-14.197568074409375"/>
    <n v="3"/>
    <x v="0"/>
  </r>
  <r>
    <x v="2"/>
    <x v="17"/>
    <x v="0"/>
    <n v="111362.23699999999"/>
    <n v="-62791.714999999997"/>
    <n v="-51080"/>
    <n v="-62890"/>
    <n v="-106070"/>
    <n v="-282831.71499999997"/>
    <n v="-171469.47799999997"/>
    <n v="-1.539745272897131"/>
    <n v="3"/>
    <x v="0"/>
  </r>
  <r>
    <x v="2"/>
    <x v="17"/>
    <x v="0"/>
    <n v="677036.89899999998"/>
    <n v="-399315.37099999998"/>
    <n v="-81850"/>
    <n v="-95170"/>
    <n v="-100620"/>
    <n v="-676955.37100000004"/>
    <n v="81.527999999932945"/>
    <n v="1.2041884293212347E-4"/>
    <n v="3"/>
    <x v="0"/>
  </r>
  <r>
    <x v="2"/>
    <x v="17"/>
    <x v="0"/>
    <n v="2419581.8359999997"/>
    <n v="-1567172.6209999998"/>
    <n v="-31750"/>
    <n v="-75370"/>
    <n v="-85500"/>
    <n v="-1759792.6209999998"/>
    <n v="659789.21499999985"/>
    <n v="0.27268729049923318"/>
    <n v="3"/>
    <x v="0"/>
  </r>
  <r>
    <x v="2"/>
    <x v="17"/>
    <x v="0"/>
    <n v="2859774.8339999998"/>
    <n v="-400438.58399999997"/>
    <n v="-94210"/>
    <n v="-47780"/>
    <n v="-72850"/>
    <n v="-615278.58400000003"/>
    <n v="2244496.25"/>
    <n v="0.78485068940221336"/>
    <n v="3"/>
    <x v="0"/>
  </r>
  <r>
    <x v="2"/>
    <x v="17"/>
    <x v="1"/>
    <n v="846527.19200000004"/>
    <n v="-1169800.9679999999"/>
    <n v="-25420"/>
    <n v="-103750"/>
    <n v="-61550"/>
    <n v="-1360520.9679999999"/>
    <n v="-513993.77599999984"/>
    <n v="-0.6071792859785653"/>
    <n v="3"/>
    <x v="0"/>
  </r>
  <r>
    <x v="2"/>
    <x v="17"/>
    <x v="2"/>
    <n v="1433055.764"/>
    <n v="-1745313.101"/>
    <n v="-102520"/>
    <n v="-21900"/>
    <n v="-49420"/>
    <n v="-1919153.101"/>
    <n v="-486097.33700000006"/>
    <n v="-0.33920336473382351"/>
    <n v="3"/>
    <x v="0"/>
  </r>
  <r>
    <x v="2"/>
    <x v="17"/>
    <x v="0"/>
    <n v="2120463.5060000001"/>
    <n v="-429205.27999999997"/>
    <n v="-64680"/>
    <n v="-19230"/>
    <n v="-61080"/>
    <n v="-574195.28"/>
    <n v="1546268.226"/>
    <n v="0.72921237343850798"/>
    <n v="3"/>
    <x v="0"/>
  </r>
  <r>
    <x v="2"/>
    <x v="17"/>
    <x v="0"/>
    <n v="346639.08299999998"/>
    <n v="-167350.44199999998"/>
    <n v="-89870"/>
    <n v="-91180"/>
    <n v="-66280"/>
    <n v="-414680.44199999998"/>
    <n v="-68041.358999999997"/>
    <n v="-0.19628876931918263"/>
    <n v="3"/>
    <x v="0"/>
  </r>
  <r>
    <x v="2"/>
    <x v="17"/>
    <x v="0"/>
    <n v="84497.868000000002"/>
    <n v="-161729.07800000001"/>
    <n v="-78660"/>
    <n v="-51610"/>
    <n v="-56990"/>
    <n v="-348989.07799999998"/>
    <n v="-264491.20999999996"/>
    <n v="-3.130152467278819"/>
    <n v="3"/>
    <x v="0"/>
  </r>
  <r>
    <x v="2"/>
    <x v="17"/>
    <x v="0"/>
    <n v="282672.94999999995"/>
    <n v="-539636.86"/>
    <n v="-97260"/>
    <n v="-64100"/>
    <n v="-32190"/>
    <n v="-733186.86"/>
    <n v="-450513.91000000003"/>
    <n v="-1.5937637824913919"/>
    <n v="3"/>
    <x v="0"/>
  </r>
  <r>
    <x v="2"/>
    <x v="17"/>
    <x v="0"/>
    <n v="1357507.9909999999"/>
    <n v="-573667.61199999996"/>
    <n v="-87630"/>
    <n v="-73750"/>
    <n v="-82460"/>
    <n v="-817507.61199999996"/>
    <n v="540000.37899999996"/>
    <n v="0.39778799283694233"/>
    <n v="3"/>
    <x v="0"/>
  </r>
  <r>
    <x v="2"/>
    <x v="17"/>
    <x v="1"/>
    <n v="1942466.0219999999"/>
    <n v="-1237498.3319999999"/>
    <n v="-26510"/>
    <n v="-72720"/>
    <n v="-53240"/>
    <n v="-1389968.3319999999"/>
    <n v="552497.68999999994"/>
    <n v="0.28443107047563065"/>
    <n v="3"/>
    <x v="0"/>
  </r>
  <r>
    <x v="2"/>
    <x v="17"/>
    <x v="2"/>
    <n v="1784197.1769999999"/>
    <n v="-1531046.8879999998"/>
    <n v="-79660"/>
    <n v="-67200"/>
    <n v="-92780"/>
    <n v="-1770686.8879999998"/>
    <n v="13510.289000000106"/>
    <n v="7.5721950321189788E-3"/>
    <n v="3"/>
    <x v="0"/>
  </r>
  <r>
    <x v="2"/>
    <x v="17"/>
    <x v="0"/>
    <n v="462177.66700000002"/>
    <n v="-199227.20299999998"/>
    <n v="-59320"/>
    <n v="-101840"/>
    <n v="-83940"/>
    <n v="-444327.20299999998"/>
    <n v="17850.464000000036"/>
    <n v="3.8622515267489194E-2"/>
    <n v="3"/>
    <x v="0"/>
  </r>
  <r>
    <x v="2"/>
    <x v="17"/>
    <x v="0"/>
    <n v="36325.596999999994"/>
    <n v="-13525.735999999999"/>
    <n v="-13940"/>
    <n v="-19760"/>
    <n v="-13030"/>
    <n v="-60255.735999999997"/>
    <n v="-23930.139000000003"/>
    <n v="-0.65876794812209161"/>
    <n v="3"/>
    <x v="0"/>
  </r>
  <r>
    <x v="2"/>
    <x v="17"/>
    <x v="0"/>
    <n v="32095.671999999999"/>
    <n v="-5094.7539999999999"/>
    <n v="-71850"/>
    <n v="-78640"/>
    <n v="-50810"/>
    <n v="-206394.75399999999"/>
    <n v="-174299.08199999999"/>
    <n v="-5.4306101458165452"/>
    <n v="3"/>
    <x v="0"/>
  </r>
  <r>
    <x v="2"/>
    <x v="17"/>
    <x v="1"/>
    <n v="1750364.1189999999"/>
    <n v="-44959.991999999998"/>
    <n v="-52680"/>
    <n v="-72830"/>
    <n v="-36130"/>
    <n v="-206599.992"/>
    <n v="1543764.1269999999"/>
    <n v="0.88196742051703347"/>
    <n v="3"/>
    <x v="0"/>
  </r>
  <r>
    <x v="2"/>
    <x v="17"/>
    <x v="2"/>
    <n v="490593.76799999998"/>
    <n v="-15956.569999999998"/>
    <n v="-107180"/>
    <n v="-37570"/>
    <n v="-70460"/>
    <n v="-231166.57"/>
    <n v="259427.19799999997"/>
    <n v="0.52880247349574971"/>
    <n v="3"/>
    <x v="0"/>
  </r>
  <r>
    <x v="2"/>
    <x v="17"/>
    <x v="0"/>
    <n v="128772.13299999999"/>
    <n v="-29761.794999999998"/>
    <n v="-24370"/>
    <n v="-74640"/>
    <n v="-97010"/>
    <n v="-225781.79499999998"/>
    <n v="-97009.661999999997"/>
    <n v="-0.75334359802830952"/>
    <n v="3"/>
    <x v="0"/>
  </r>
  <r>
    <x v="2"/>
    <x v="17"/>
    <x v="0"/>
    <n v="984699.16299999994"/>
    <n v="-98228.255999999979"/>
    <n v="-29580"/>
    <n v="-44750"/>
    <n v="-79530"/>
    <n v="-252088.25599999999"/>
    <n v="732610.90699999989"/>
    <n v="0.74399464783540181"/>
    <n v="3"/>
    <x v="0"/>
  </r>
  <r>
    <x v="2"/>
    <x v="17"/>
    <x v="1"/>
    <n v="88700.766000000003"/>
    <n v="-22695.659"/>
    <n v="-41660"/>
    <n v="-56930"/>
    <n v="-70700"/>
    <n v="-191985.65899999999"/>
    <n v="-103284.89299999998"/>
    <n v="-1.1644194030973756"/>
    <n v="3"/>
    <x v="0"/>
  </r>
  <r>
    <x v="2"/>
    <x v="17"/>
    <x v="2"/>
    <n v="898659.2159999999"/>
    <n v="-91454.271999999997"/>
    <n v="-21820"/>
    <n v="-16720"/>
    <n v="-107750"/>
    <n v="-237744.272"/>
    <n v="660914.9439999999"/>
    <n v="0.73544557517785469"/>
    <n v="3"/>
    <x v="0"/>
  </r>
  <r>
    <x v="2"/>
    <x v="17"/>
    <x v="0"/>
    <n v="2179310.1120000002"/>
    <n v="-133577.84299999999"/>
    <n v="-50850"/>
    <n v="-23090"/>
    <n v="-40800"/>
    <n v="-248317.84299999999"/>
    <n v="1930992.2690000003"/>
    <n v="0.88605667379200426"/>
    <n v="3"/>
    <x v="0"/>
  </r>
  <r>
    <x v="2"/>
    <x v="17"/>
    <x v="0"/>
    <n v="6462114.4839999992"/>
    <n v="-373676.75799999991"/>
    <n v="-52090"/>
    <n v="-12900"/>
    <n v="-107950"/>
    <n v="-546616.75799999991"/>
    <n v="5915497.7259999998"/>
    <n v="0.91541209005915847"/>
    <n v="3"/>
    <x v="0"/>
  </r>
  <r>
    <x v="2"/>
    <x v="17"/>
    <x v="0"/>
    <n v="1032020.3389999999"/>
    <n v="-56891.960999999996"/>
    <n v="-91380"/>
    <n v="-17240"/>
    <n v="-66700"/>
    <n v="-232211.96100000001"/>
    <n v="799808.37799999991"/>
    <n v="0.77499284439974581"/>
    <n v="3"/>
    <x v="0"/>
  </r>
  <r>
    <x v="2"/>
    <x v="17"/>
    <x v="1"/>
    <n v="1443250.746"/>
    <n v="-63254.981999999989"/>
    <n v="-22860"/>
    <n v="-35390"/>
    <n v="-94460"/>
    <n v="-215964.98199999999"/>
    <n v="1227285.764"/>
    <n v="0.85036211995832911"/>
    <n v="3"/>
    <x v="0"/>
  </r>
  <r>
    <x v="2"/>
    <x v="17"/>
    <x v="2"/>
    <n v="146498.43599999999"/>
    <n v="-201724.18699999998"/>
    <n v="-24270"/>
    <n v="-82660"/>
    <n v="-66280"/>
    <n v="-374934.18699999998"/>
    <n v="-228435.75099999999"/>
    <n v="-1.5593050495091976"/>
    <n v="3"/>
    <x v="0"/>
  </r>
  <r>
    <x v="2"/>
    <x v="17"/>
    <x v="3"/>
    <n v="146395.62699999998"/>
    <n v="-201724.18699999998"/>
    <n v="-67750"/>
    <n v="-82590"/>
    <n v="-21490"/>
    <n v="-373554.18699999998"/>
    <n v="-227158.56"/>
    <n v="-1.551675857093737"/>
    <n v="3"/>
    <x v="0"/>
  </r>
  <r>
    <x v="2"/>
    <x v="17"/>
    <x v="0"/>
    <n v="141.77099999999999"/>
    <n v="-2923.6410000000001"/>
    <n v="-27480"/>
    <n v="-79660"/>
    <n v="-18060"/>
    <n v="-128123.641"/>
    <n v="-127981.87000000001"/>
    <n v="-902.73659634198827"/>
    <n v="3"/>
    <x v="0"/>
  </r>
  <r>
    <x v="2"/>
    <x v="17"/>
    <x v="1"/>
    <n v="13676.683999999999"/>
    <n v="-7754.6349999999993"/>
    <n v="-96200"/>
    <n v="-46410"/>
    <n v="-14980"/>
    <n v="-165344.63500000001"/>
    <n v="-151667.951"/>
    <n v="-11.089526598698924"/>
    <n v="3"/>
    <x v="0"/>
  </r>
  <r>
    <x v="2"/>
    <x v="17"/>
    <x v="2"/>
    <n v="64468.312999999995"/>
    <n v="-20726.041000000001"/>
    <n v="-68540"/>
    <n v="-71690"/>
    <n v="-95840"/>
    <n v="-256796.041"/>
    <n v="-192327.728"/>
    <n v="-2.9832908455352323"/>
    <n v="3"/>
    <x v="0"/>
  </r>
  <r>
    <x v="2"/>
    <x v="17"/>
    <x v="3"/>
    <n v="13431.298999999999"/>
    <n v="-6370.9380000000001"/>
    <n v="-71070"/>
    <n v="-97180"/>
    <n v="-65050"/>
    <n v="-239670.93799999999"/>
    <n v="-226239.639"/>
    <n v="-16.844211345455122"/>
    <n v="3"/>
    <x v="0"/>
  </r>
  <r>
    <x v="2"/>
    <x v="17"/>
    <x v="0"/>
    <n v="76616.210999999996"/>
    <n v="-53006.666999999994"/>
    <n v="-37480"/>
    <n v="-105120"/>
    <n v="-81000"/>
    <n v="-276606.66700000002"/>
    <n v="-199990.45600000001"/>
    <n v="-2.6102890418321523"/>
    <n v="3"/>
    <x v="0"/>
  </r>
  <r>
    <x v="2"/>
    <x v="17"/>
    <x v="1"/>
    <n v="228418.83399999997"/>
    <n v="-289308.35499999998"/>
    <n v="-94140"/>
    <n v="-101710"/>
    <n v="-52830"/>
    <n v="-537988.35499999998"/>
    <n v="-309569.52100000001"/>
    <n v="-1.3552714352792818"/>
    <n v="3"/>
    <x v="0"/>
  </r>
  <r>
    <x v="2"/>
    <x v="17"/>
    <x v="2"/>
    <n v="290944.80099999998"/>
    <n v="-233056.38999999998"/>
    <n v="-64600"/>
    <n v="-38900"/>
    <n v="-104130"/>
    <n v="-440686.39"/>
    <n v="-149741.58900000004"/>
    <n v="-0.5146735342419817"/>
    <n v="3"/>
    <x v="0"/>
  </r>
  <r>
    <x v="2"/>
    <x v="17"/>
    <x v="3"/>
    <n v="90751.688999999998"/>
    <n v="-61296.913999999997"/>
    <n v="-85290"/>
    <n v="-37980"/>
    <n v="-13130"/>
    <n v="-197696.91399999999"/>
    <n v="-106945.22499999999"/>
    <n v="-1.1784378470355521"/>
    <n v="3"/>
    <x v="0"/>
  </r>
  <r>
    <x v="2"/>
    <x v="17"/>
    <x v="0"/>
    <n v="301383.005"/>
    <n v="-148825.67699999997"/>
    <n v="-91100"/>
    <n v="-19440"/>
    <n v="-37880"/>
    <n v="-297245.67699999997"/>
    <n v="4137.3280000000377"/>
    <n v="1.3727807910071232E-2"/>
    <n v="3"/>
    <x v="0"/>
  </r>
  <r>
    <x v="2"/>
    <x v="17"/>
    <x v="1"/>
    <n v="573016.66799999995"/>
    <n v="-234571.21099999998"/>
    <n v="-68910"/>
    <n v="-75580"/>
    <n v="-33350"/>
    <n v="-412411.21100000001"/>
    <n v="160605.45699999994"/>
    <n v="0.28028060258798604"/>
    <n v="3"/>
    <x v="0"/>
  </r>
  <r>
    <x v="2"/>
    <x v="17"/>
    <x v="2"/>
    <n v="25035.212999999996"/>
    <n v="-18990.16"/>
    <n v="-52980"/>
    <n v="-39910"/>
    <n v="-24390"/>
    <n v="-136270.16"/>
    <n v="-111234.94700000001"/>
    <n v="-4.4431396289698046"/>
    <n v="3"/>
    <x v="0"/>
  </r>
  <r>
    <x v="2"/>
    <x v="17"/>
    <x v="3"/>
    <n v="8845.5499999999993"/>
    <n v="-5927.2219999999988"/>
    <n v="-53250"/>
    <n v="-105200"/>
    <n v="-34220"/>
    <n v="-198597.22200000001"/>
    <n v="-189751.67200000002"/>
    <n v="-21.451653317204702"/>
    <n v="3"/>
    <x v="0"/>
  </r>
  <r>
    <x v="2"/>
    <x v="17"/>
    <x v="0"/>
    <n v="40899.088999999993"/>
    <n v="-89985.539000000004"/>
    <n v="-77010"/>
    <n v="-57940"/>
    <n v="-16090"/>
    <n v="-241025.53899999999"/>
    <n v="-200126.45"/>
    <n v="-4.8931762269814874"/>
    <n v="3"/>
    <x v="0"/>
  </r>
  <r>
    <x v="2"/>
    <x v="17"/>
    <x v="0"/>
    <n v="550107.495"/>
    <n v="-195548.99"/>
    <n v="-50970"/>
    <n v="-88640"/>
    <n v="-104960"/>
    <n v="-440118.99"/>
    <n v="109988.505"/>
    <n v="0.19994002263139499"/>
    <n v="3"/>
    <x v="0"/>
  </r>
  <r>
    <x v="2"/>
    <x v="17"/>
    <x v="1"/>
    <n v="5349.0709999999999"/>
    <n v="-2841.4259999999999"/>
    <n v="-86240"/>
    <n v="-107040"/>
    <n v="-104920"/>
    <n v="-301041.42599999998"/>
    <n v="-295692.35499999998"/>
    <n v="-55.279198014010284"/>
    <n v="3"/>
    <x v="0"/>
  </r>
  <r>
    <x v="2"/>
    <x v="17"/>
    <x v="2"/>
    <n v="18977.231"/>
    <n v="-14864.499999999998"/>
    <n v="-13990"/>
    <n v="-74030"/>
    <n v="-82480"/>
    <n v="-185364.5"/>
    <n v="-166387.269"/>
    <n v="-8.7677316569524812"/>
    <n v="3"/>
    <x v="0"/>
  </r>
  <r>
    <x v="2"/>
    <x v="17"/>
    <x v="0"/>
    <n v="422068.185"/>
    <n v="-114894.64"/>
    <n v="-60880"/>
    <n v="-49560"/>
    <n v="-57720"/>
    <n v="-283054.64"/>
    <n v="139013.54499999998"/>
    <n v="0.32936276635018102"/>
    <n v="3"/>
    <x v="0"/>
  </r>
  <r>
    <x v="2"/>
    <x v="17"/>
    <x v="1"/>
    <n v="56984.794999999998"/>
    <n v="-55346.214"/>
    <n v="-62990"/>
    <n v="-105060"/>
    <n v="-80580"/>
    <n v="-303976.21399999998"/>
    <n v="-246991.41899999999"/>
    <n v="-4.3343389934104355"/>
    <n v="3"/>
    <x v="0"/>
  </r>
  <r>
    <x v="2"/>
    <x v="17"/>
    <x v="2"/>
    <n v="5736.7449999999999"/>
    <n v="-6784.0429999999997"/>
    <n v="-98040"/>
    <n v="-78150"/>
    <n v="-25820"/>
    <n v="-208794.04300000001"/>
    <n v="-203057.29800000001"/>
    <n v="-35.395907958258562"/>
    <n v="3"/>
    <x v="0"/>
  </r>
  <r>
    <x v="2"/>
    <x v="17"/>
    <x v="0"/>
    <n v="8824.4169999999995"/>
    <n v="-9601.0529999999999"/>
    <n v="-103260"/>
    <n v="-62970"/>
    <n v="-92170"/>
    <n v="-268001.05300000001"/>
    <n v="-259176.63600000003"/>
    <n v="-29.370397613802709"/>
    <n v="3"/>
    <x v="0"/>
  </r>
  <r>
    <x v="2"/>
    <x v="17"/>
    <x v="1"/>
    <n v="12277.454"/>
    <n v="-14001.931999999999"/>
    <n v="-47310"/>
    <n v="-81850"/>
    <n v="-29480"/>
    <n v="-172641.932"/>
    <n v="-160364.478"/>
    <n v="-13.061704649840269"/>
    <n v="3"/>
    <x v="0"/>
  </r>
  <r>
    <x v="2"/>
    <x v="17"/>
    <x v="2"/>
    <n v="24470.873"/>
    <n v="-12905.045999999998"/>
    <n v="-87530"/>
    <n v="-55190"/>
    <n v="-32840"/>
    <n v="-188465.046"/>
    <n v="-163994.17300000001"/>
    <n v="-6.7016069675977645"/>
    <n v="3"/>
    <x v="0"/>
  </r>
  <r>
    <x v="2"/>
    <x v="17"/>
    <x v="0"/>
    <n v="160170.976"/>
    <n v="-46445.097999999998"/>
    <n v="-60460"/>
    <n v="-92250"/>
    <n v="-85910"/>
    <n v="-285065.098"/>
    <n v="-124894.122"/>
    <n v="-0.77975501628959298"/>
    <n v="3"/>
    <x v="0"/>
  </r>
  <r>
    <x v="2"/>
    <x v="17"/>
    <x v="0"/>
    <n v="37911.237000000001"/>
    <n v="-49893.599000000002"/>
    <n v="-104900"/>
    <n v="-54600"/>
    <n v="-34740"/>
    <n v="-244133.59899999999"/>
    <n v="-206222.36199999999"/>
    <n v="-5.4396104774951022"/>
    <n v="3"/>
    <x v="0"/>
  </r>
  <r>
    <x v="2"/>
    <x v="17"/>
    <x v="0"/>
    <n v="255339.63699999996"/>
    <n v="-50250.514999999992"/>
    <n v="-87620"/>
    <n v="-52540"/>
    <n v="-73410"/>
    <n v="-263820.51500000001"/>
    <n v="-8480.8780000000552"/>
    <n v="-3.3214106903426265E-2"/>
    <n v="3"/>
    <x v="0"/>
  </r>
  <r>
    <x v="2"/>
    <x v="17"/>
    <x v="0"/>
    <n v="17873.617999999999"/>
    <n v="-10626.707"/>
    <n v="-26690"/>
    <n v="-18550"/>
    <n v="-48220"/>
    <n v="-104086.70699999999"/>
    <n v="-86213.088999999993"/>
    <n v="-4.8234828001806909"/>
    <n v="3"/>
    <x v="0"/>
  </r>
  <r>
    <x v="2"/>
    <x v="17"/>
    <x v="0"/>
    <n v="1221040.1069999998"/>
    <n v="-429297.96"/>
    <n v="-55970"/>
    <n v="-102670"/>
    <n v="-38590"/>
    <n v="-626527.96"/>
    <n v="594512.14699999988"/>
    <n v="0.48688994210081254"/>
    <n v="3"/>
    <x v="0"/>
  </r>
  <r>
    <x v="2"/>
    <x v="17"/>
    <x v="0"/>
    <n v="2005523.7509999999"/>
    <n v="-421008.55300000001"/>
    <n v="-24830"/>
    <n v="-61530"/>
    <n v="-68410"/>
    <n v="-575778.55300000007"/>
    <n v="1429745.1979999999"/>
    <n v="0.71290364788105665"/>
    <n v="3"/>
    <x v="0"/>
  </r>
  <r>
    <x v="2"/>
    <x v="17"/>
    <x v="0"/>
    <n v="62006.762999999992"/>
    <n v="-3583.7899999999995"/>
    <n v="-27280"/>
    <n v="-58220"/>
    <n v="-67500"/>
    <n v="-156583.79"/>
    <n v="-94577.027000000016"/>
    <n v="-1.5252695419691562"/>
    <n v="3"/>
    <x v="0"/>
  </r>
  <r>
    <x v="2"/>
    <x v="17"/>
    <x v="0"/>
    <n v="5410314.602"/>
    <n v="-38741.919999999998"/>
    <n v="-101620"/>
    <n v="-63930"/>
    <n v="-66300"/>
    <n v="-270591.92"/>
    <n v="5139722.682"/>
    <n v="0.94998591765810225"/>
    <n v="3"/>
    <x v="0"/>
  </r>
  <r>
    <x v="2"/>
    <x v="17"/>
    <x v="0"/>
    <n v="21403.214"/>
    <n v="-11878.425999999999"/>
    <n v="-43760"/>
    <n v="-75830"/>
    <n v="-94500"/>
    <n v="-225968.42600000001"/>
    <n v="-204565.212"/>
    <n v="-9.5576866165987973"/>
    <n v="3"/>
    <x v="0"/>
  </r>
  <r>
    <x v="2"/>
    <x v="17"/>
    <x v="0"/>
    <n v="119864.92699999998"/>
    <n v="-143794.91699999999"/>
    <n v="-51070"/>
    <n v="-15340"/>
    <n v="-58500"/>
    <n v="-268704.91700000002"/>
    <n v="-148839.99000000005"/>
    <n v="-1.2417309527081268"/>
    <n v="3"/>
    <x v="0"/>
  </r>
  <r>
    <x v="2"/>
    <x v="17"/>
    <x v="0"/>
    <n v="2027.8649999999998"/>
    <n v="-2633.239"/>
    <n v="-32740"/>
    <n v="-81420"/>
    <n v="-44920"/>
    <n v="-161713.239"/>
    <n v="-159685.37400000001"/>
    <n v="-78.745564423667275"/>
    <n v="3"/>
    <x v="0"/>
  </r>
  <r>
    <x v="2"/>
    <x v="17"/>
    <x v="0"/>
    <n v="1251233.3399999999"/>
    <n v="-292091.51299999998"/>
    <n v="-63500"/>
    <n v="-39210"/>
    <n v="-84020"/>
    <n v="-478821.51299999998"/>
    <n v="772411.82699999982"/>
    <n v="0.61732036887699937"/>
    <n v="3"/>
    <x v="0"/>
  </r>
  <r>
    <x v="2"/>
    <x v="17"/>
    <x v="0"/>
    <n v="1256863.1039999998"/>
    <n v="-69933.493000000002"/>
    <n v="-36640"/>
    <n v="-106880"/>
    <n v="-92520"/>
    <n v="-305973.49300000002"/>
    <n v="950889.6109999998"/>
    <n v="0.75655782079509581"/>
    <n v="3"/>
    <x v="0"/>
  </r>
  <r>
    <x v="2"/>
    <x v="17"/>
    <x v="0"/>
    <n v="16406979.357999999"/>
    <n v="-866799.88500000001"/>
    <n v="-25940"/>
    <n v="-50850"/>
    <n v="-17700"/>
    <n v="-961289.88500000001"/>
    <n v="15445689.472999999"/>
    <n v="0.94140969742055058"/>
    <n v="3"/>
    <x v="0"/>
  </r>
  <r>
    <x v="2"/>
    <x v="17"/>
    <x v="0"/>
    <n v="91063.832999999999"/>
    <n v="-41058.625999999997"/>
    <n v="-56160"/>
    <n v="-56330"/>
    <n v="-57820"/>
    <n v="-211368.62599999999"/>
    <n v="-120304.79299999999"/>
    <n v="-1.3211039886713312"/>
    <n v="3"/>
    <x v="0"/>
  </r>
  <r>
    <x v="2"/>
    <x v="17"/>
    <x v="0"/>
    <n v="39141.213999999993"/>
    <n v="-31859.946999999996"/>
    <n v="-51110"/>
    <n v="-24280"/>
    <n v="-25750"/>
    <n v="-132999.94699999999"/>
    <n v="-93858.732999999993"/>
    <n v="-2.3979515045189967"/>
    <n v="3"/>
    <x v="0"/>
  </r>
  <r>
    <x v="2"/>
    <x v="17"/>
    <x v="0"/>
    <n v="-9673.9719999999979"/>
    <n v="4130.49"/>
    <n v="-43270"/>
    <n v="-103690"/>
    <n v="-82870"/>
    <n v="-225699.51"/>
    <n v="-235373.48200000002"/>
    <n v="24.330593679617852"/>
    <n v="3"/>
    <x v="0"/>
  </r>
  <r>
    <x v="2"/>
    <x v="17"/>
    <x v="0"/>
    <n v="212287.81699999998"/>
    <n v="-78384.067999999999"/>
    <n v="-52450"/>
    <n v="-26470"/>
    <n v="-97920"/>
    <n v="-255224.068"/>
    <n v="-42936.251000000018"/>
    <n v="-0.20225489906469774"/>
    <n v="3"/>
    <x v="0"/>
  </r>
  <r>
    <x v="2"/>
    <x v="17"/>
    <x v="0"/>
    <n v="319854.70999999996"/>
    <n v="-64818.046999999999"/>
    <n v="-31790"/>
    <n v="-45530"/>
    <n v="-46190"/>
    <n v="-188328.04699999999"/>
    <n v="131526.66299999997"/>
    <n v="0.41120752294065011"/>
    <n v="3"/>
    <x v="0"/>
  </r>
  <r>
    <x v="2"/>
    <x v="17"/>
    <x v="0"/>
    <n v="4268.9849999999997"/>
    <n v="-563.73099999999999"/>
    <n v="-30630"/>
    <n v="-76270"/>
    <n v="-98740"/>
    <n v="-206203.731"/>
    <n v="-201934.74600000001"/>
    <n v="-47.302753699064304"/>
    <n v="3"/>
    <x v="0"/>
  </r>
  <r>
    <x v="2"/>
    <x v="17"/>
    <x v="0"/>
    <n v="89567.898000000001"/>
    <n v="-41369.943999999996"/>
    <n v="-47230"/>
    <n v="-22170"/>
    <n v="-40380"/>
    <n v="-151149.94399999999"/>
    <n v="-61582.045999999988"/>
    <n v="-0.68754595536003293"/>
    <n v="3"/>
    <x v="0"/>
  </r>
  <r>
    <x v="2"/>
    <x v="17"/>
    <x v="0"/>
    <n v="142520.90299999999"/>
    <n v="-22383.794999999998"/>
    <n v="-99470"/>
    <n v="-18560"/>
    <n v="-32700"/>
    <n v="-173113.79499999998"/>
    <n v="-30592.891999999993"/>
    <n v="-0.21465547408158081"/>
    <n v="3"/>
    <x v="0"/>
  </r>
  <r>
    <x v="2"/>
    <x v="17"/>
    <x v="0"/>
    <n v="79968.468999999997"/>
    <n v="-13416.297999999999"/>
    <n v="-80350"/>
    <n v="-107600"/>
    <n v="-101630"/>
    <n v="-302996.29800000001"/>
    <n v="-223027.82900000003"/>
    <n v="-2.7889470911341325"/>
    <n v="3"/>
    <x v="0"/>
  </r>
  <r>
    <x v="2"/>
    <x v="17"/>
    <x v="0"/>
    <n v="246064.80499999999"/>
    <n v="-55319.277999999991"/>
    <n v="-45480"/>
    <n v="-59880"/>
    <n v="-78270"/>
    <n v="-238949.27799999999"/>
    <n v="7115.5270000000019"/>
    <n v="2.8917288679297319E-2"/>
    <n v="3"/>
    <x v="0"/>
  </r>
  <r>
    <x v="2"/>
    <x v="17"/>
    <x v="0"/>
    <n v="213500.63"/>
    <n v="-64771.595000000001"/>
    <n v="-106010"/>
    <n v="-54640"/>
    <n v="-81020"/>
    <n v="-306441.59499999997"/>
    <n v="-92940.964999999967"/>
    <n v="-0.43531939460787522"/>
    <n v="3"/>
    <x v="0"/>
  </r>
  <r>
    <x v="2"/>
    <x v="17"/>
    <x v="0"/>
    <n v="41600.985999999997"/>
    <n v="-18865.083999999999"/>
    <n v="-76030"/>
    <n v="-99190"/>
    <n v="-18530"/>
    <n v="-212615.084"/>
    <n v="-171014.098"/>
    <n v="-4.1108183830065954"/>
    <n v="3"/>
    <x v="0"/>
  </r>
  <r>
    <x v="2"/>
    <x v="17"/>
    <x v="1"/>
    <n v="105922.97099999999"/>
    <n v="-21686.083999999999"/>
    <n v="-54930"/>
    <n v="-59630"/>
    <n v="-42280"/>
    <n v="-178526.084"/>
    <n v="-72603.113000000012"/>
    <n v="-0.68543312479405449"/>
    <n v="3"/>
    <x v="0"/>
  </r>
  <r>
    <x v="2"/>
    <x v="17"/>
    <x v="2"/>
    <n v="3330600.1119999997"/>
    <n v="-417978.239"/>
    <n v="-101480"/>
    <n v="-38430"/>
    <n v="-95300"/>
    <n v="-653188.23900000006"/>
    <n v="2677411.8729999997"/>
    <n v="0.80388271871889005"/>
    <n v="3"/>
    <x v="0"/>
  </r>
  <r>
    <x v="2"/>
    <x v="17"/>
    <x v="0"/>
    <n v="498790.97099999996"/>
    <n v="-1061352.5929999999"/>
    <n v="-18050"/>
    <n v="-103490"/>
    <n v="-73490"/>
    <n v="-1256382.5929999999"/>
    <n v="-757591.62199999997"/>
    <n v="-1.5188559257220398"/>
    <n v="3"/>
    <x v="0"/>
  </r>
  <r>
    <x v="2"/>
    <x v="17"/>
    <x v="0"/>
    <n v="1292193.0419999999"/>
    <n v="-1545306.392"/>
    <n v="-27690"/>
    <n v="-62120"/>
    <n v="-16850"/>
    <n v="-1651966.392"/>
    <n v="-359773.35000000009"/>
    <n v="-0.2784207454353404"/>
    <n v="3"/>
    <x v="0"/>
  </r>
  <r>
    <x v="2"/>
    <x v="17"/>
    <x v="0"/>
    <n v="473112.85"/>
    <n v="-262832.67499999999"/>
    <n v="-52290"/>
    <n v="-79630"/>
    <n v="-45170"/>
    <n v="-439922.67499999999"/>
    <n v="33190.174999999988"/>
    <n v="7.0152765878162035E-2"/>
    <n v="3"/>
    <x v="0"/>
  </r>
  <r>
    <x v="2"/>
    <x v="17"/>
    <x v="0"/>
    <n v="476437.97600000002"/>
    <n v="-137178.72"/>
    <n v="-93850"/>
    <n v="-55950"/>
    <n v="-107370"/>
    <n v="-394348.72"/>
    <n v="82089.256000000052"/>
    <n v="0.17229788584275249"/>
    <n v="3"/>
    <x v="0"/>
  </r>
  <r>
    <x v="2"/>
    <x v="17"/>
    <x v="0"/>
    <n v="251344.856"/>
    <n v="-140061.97099999999"/>
    <n v="-67510"/>
    <n v="-38160"/>
    <n v="-20540"/>
    <n v="-266271.97100000002"/>
    <n v="-14927.11500000002"/>
    <n v="-5.9388981487649858E-2"/>
    <n v="3"/>
    <x v="0"/>
  </r>
  <r>
    <x v="2"/>
    <x v="17"/>
    <x v="1"/>
    <n v="549193.17599999998"/>
    <n v="-12035.716"/>
    <n v="-21390"/>
    <n v="-22500"/>
    <n v="-47160"/>
    <n v="-103085.716"/>
    <n v="446107.45999999996"/>
    <n v="0.81229607266642367"/>
    <n v="3"/>
    <x v="0"/>
  </r>
  <r>
    <x v="2"/>
    <x v="17"/>
    <x v="2"/>
    <n v="4468037.0419999994"/>
    <n v="-461118.93099999992"/>
    <n v="-23720"/>
    <n v="-25470"/>
    <n v="-12430"/>
    <n v="-522738.93099999992"/>
    <n v="3945298.1109999996"/>
    <n v="0.88300479022752021"/>
    <n v="3"/>
    <x v="0"/>
  </r>
  <r>
    <x v="2"/>
    <x v="5"/>
    <x v="0"/>
    <n v="55595.218000000001"/>
    <n v="-117773.80999999998"/>
    <n v="-102850"/>
    <n v="-76090"/>
    <n v="-35970"/>
    <n v="-332683.81"/>
    <n v="-277088.592"/>
    <n v="-4.9840364327737685"/>
    <n v="3"/>
    <x v="0"/>
  </r>
  <r>
    <x v="2"/>
    <x v="5"/>
    <x v="0"/>
    <n v="233979.43799999999"/>
    <n v="-269605.59499999997"/>
    <n v="-31720"/>
    <n v="-45080"/>
    <n v="-106980"/>
    <n v="-453385.59499999997"/>
    <n v="-219406.15699999998"/>
    <n v="-0.9377155483209596"/>
    <n v="3"/>
    <x v="0"/>
  </r>
  <r>
    <x v="2"/>
    <x v="5"/>
    <x v="0"/>
    <n v="37607.506999999998"/>
    <n v="-36151.135999999999"/>
    <n v="-75870"/>
    <n v="-64930"/>
    <n v="-76930"/>
    <n v="-253881.136"/>
    <n v="-216273.62900000002"/>
    <n v="-5.7508100443882126"/>
    <n v="3"/>
    <x v="0"/>
  </r>
  <r>
    <x v="2"/>
    <x v="5"/>
    <x v="1"/>
    <n v="24242.826999999997"/>
    <n v="-31025.119999999995"/>
    <n v="-51680"/>
    <n v="-35750"/>
    <n v="-47380"/>
    <n v="-165835.12"/>
    <n v="-141592.29300000001"/>
    <n v="-5.8405850522300895"/>
    <n v="3"/>
    <x v="0"/>
  </r>
  <r>
    <x v="2"/>
    <x v="5"/>
    <x v="2"/>
    <n v="505148.13999999996"/>
    <n v="-635754.28"/>
    <n v="-35800"/>
    <n v="-13610"/>
    <n v="-93520"/>
    <n v="-778684.28"/>
    <n v="-273536.14000000007"/>
    <n v="-0.54149687654001877"/>
    <n v="3"/>
    <x v="0"/>
  </r>
  <r>
    <x v="2"/>
    <x v="5"/>
    <x v="0"/>
    <n v="146739.13099999999"/>
    <n v="-109380.59299999999"/>
    <n v="-86240"/>
    <n v="-21030"/>
    <n v="-69260"/>
    <n v="-285910.59299999999"/>
    <n v="-139171.462"/>
    <n v="-0.9484277373838339"/>
    <n v="3"/>
    <x v="0"/>
  </r>
  <r>
    <x v="2"/>
    <x v="5"/>
    <x v="0"/>
    <n v="63953.350999999988"/>
    <n v="-28374.695999999996"/>
    <n v="-20120"/>
    <n v="-78800"/>
    <n v="-88650"/>
    <n v="-215944.696"/>
    <n v="-151991.345"/>
    <n v="-2.376597044930453"/>
    <n v="3"/>
    <x v="0"/>
  </r>
  <r>
    <x v="2"/>
    <x v="5"/>
    <x v="1"/>
    <n v="27752.634000000002"/>
    <n v="-10744.173999999999"/>
    <n v="-91010"/>
    <n v="-107320"/>
    <n v="-103510"/>
    <n v="-312584.174"/>
    <n v="-284831.53999999998"/>
    <n v="-10.263225465373845"/>
    <n v="3"/>
    <x v="0"/>
  </r>
  <r>
    <x v="2"/>
    <x v="5"/>
    <x v="2"/>
    <n v="22330.958999999999"/>
    <n v="-6016.079999999999"/>
    <n v="-15290"/>
    <n v="-27130"/>
    <n v="-57980"/>
    <n v="-106416.08"/>
    <n v="-84085.120999999999"/>
    <n v="-3.7654057311197429"/>
    <n v="3"/>
    <x v="0"/>
  </r>
  <r>
    <x v="2"/>
    <x v="5"/>
    <x v="0"/>
    <n v="118760.08899999998"/>
    <n v="-35001.875999999997"/>
    <n v="-80730"/>
    <n v="-75640"/>
    <n v="-44480"/>
    <n v="-235851.87599999999"/>
    <n v="-117091.78700000001"/>
    <n v="-0.98595233454228914"/>
    <n v="3"/>
    <x v="0"/>
  </r>
  <r>
    <x v="2"/>
    <x v="5"/>
    <x v="0"/>
    <n v="40601.735999999997"/>
    <n v="-19854.113999999998"/>
    <n v="-47250"/>
    <n v="-75550"/>
    <n v="-16680"/>
    <n v="-159334.114"/>
    <n v="-118732.378"/>
    <n v="-2.9243177680875521"/>
    <n v="3"/>
    <x v="0"/>
  </r>
  <r>
    <x v="2"/>
    <x v="5"/>
    <x v="0"/>
    <n v="61917.652999999991"/>
    <n v="-14192.457999999999"/>
    <n v="-33700"/>
    <n v="-17860"/>
    <n v="-42580"/>
    <n v="-108332.458"/>
    <n v="-46414.805000000008"/>
    <n v="-0.74962151746933969"/>
    <n v="3"/>
    <x v="0"/>
  </r>
  <r>
    <x v="2"/>
    <x v="5"/>
    <x v="1"/>
    <n v="22330.958999999999"/>
    <n v="-7354.1929999999993"/>
    <n v="-50980"/>
    <n v="-65560"/>
    <n v="-107210"/>
    <n v="-231104.193"/>
    <n v="-208773.234"/>
    <n v="-9.3490491832437659"/>
    <n v="3"/>
    <x v="0"/>
  </r>
  <r>
    <x v="2"/>
    <x v="5"/>
    <x v="2"/>
    <n v="64370.683999999994"/>
    <n v="-53707.493000000002"/>
    <n v="-104630"/>
    <n v="-14570"/>
    <n v="-94690"/>
    <n v="-267597.49300000002"/>
    <n v="-203226.80900000001"/>
    <n v="-3.157132973761783"/>
    <n v="3"/>
    <x v="0"/>
  </r>
  <r>
    <x v="2"/>
    <x v="5"/>
    <x v="3"/>
    <n v="18974.983999999997"/>
    <n v="-1233.4209999999998"/>
    <n v="-70630"/>
    <n v="-78790"/>
    <n v="-41480"/>
    <n v="-192133.421"/>
    <n v="-173158.43700000001"/>
    <n v="-9.1256170229181759"/>
    <n v="3"/>
    <x v="0"/>
  </r>
  <r>
    <x v="2"/>
    <x v="5"/>
    <x v="0"/>
    <n v="76175.693999999989"/>
    <n v="-3255.1260000000002"/>
    <n v="-35720"/>
    <n v="-91800"/>
    <n v="-46420"/>
    <n v="-177195.12599999999"/>
    <n v="-101019.432"/>
    <n v="-1.3261373371931473"/>
    <n v="3"/>
    <x v="0"/>
  </r>
  <r>
    <x v="2"/>
    <x v="5"/>
    <x v="1"/>
    <n v="190903.26499999998"/>
    <n v="-10802.981"/>
    <n v="-99510"/>
    <n v="-100630"/>
    <n v="-68740"/>
    <n v="-279682.98100000003"/>
    <n v="-88779.716000000044"/>
    <n v="-0.46505079941927685"/>
    <n v="3"/>
    <x v="0"/>
  </r>
  <r>
    <x v="2"/>
    <x v="5"/>
    <x v="2"/>
    <n v="305569.70500000002"/>
    <n v="-31695.621999999996"/>
    <n v="-23730"/>
    <n v="-17160"/>
    <n v="-24560"/>
    <n v="-97145.622000000003"/>
    <n v="208424.08300000001"/>
    <n v="0.68208359529620255"/>
    <n v="3"/>
    <x v="0"/>
  </r>
  <r>
    <x v="2"/>
    <x v="5"/>
    <x v="3"/>
    <n v="19393.149999999998"/>
    <n v="-2683.9049999999997"/>
    <n v="-45960"/>
    <n v="-72770"/>
    <n v="-34590"/>
    <n v="-156003.905"/>
    <n v="-136610.755"/>
    <n v="-7.044278778847171"/>
    <n v="3"/>
    <x v="0"/>
  </r>
  <r>
    <x v="2"/>
    <x v="5"/>
    <x v="0"/>
    <n v="120088.374"/>
    <n v="-12830.845999999998"/>
    <n v="-20720"/>
    <n v="-13460"/>
    <n v="-39820"/>
    <n v="-86830.84599999999"/>
    <n v="33257.528000000006"/>
    <n v="0.27694211264780727"/>
    <n v="3"/>
    <x v="0"/>
  </r>
  <r>
    <x v="2"/>
    <x v="5"/>
    <x v="1"/>
    <n v="546211.76399999997"/>
    <n v="-59117.281999999992"/>
    <n v="-77800"/>
    <n v="-106440"/>
    <n v="-26960"/>
    <n v="-270317.28200000001"/>
    <n v="275894.48199999996"/>
    <n v="0.50510534591854739"/>
    <n v="3"/>
    <x v="0"/>
  </r>
  <r>
    <x v="2"/>
    <x v="5"/>
    <x v="2"/>
    <n v="22136.883999999998"/>
    <n v="-26020.371999999999"/>
    <n v="-102410"/>
    <n v="-14560"/>
    <n v="-40730"/>
    <n v="-183720.372"/>
    <n v="-161583.48800000001"/>
    <n v="-7.2992878311148051"/>
    <n v="3"/>
    <x v="0"/>
  </r>
  <r>
    <x v="2"/>
    <x v="5"/>
    <x v="3"/>
    <n v="50704.25499999999"/>
    <n v="-71902.928999999989"/>
    <n v="-103170"/>
    <n v="-89110"/>
    <n v="-28930"/>
    <n v="-293112.929"/>
    <n v="-242408.674"/>
    <n v="-4.7808349417617917"/>
    <n v="3"/>
    <x v="0"/>
  </r>
  <r>
    <x v="2"/>
    <x v="5"/>
    <x v="0"/>
    <n v="20542.423999999999"/>
    <n v="-42107.1"/>
    <n v="-76130"/>
    <n v="-72570"/>
    <n v="-96760"/>
    <n v="-287567.09999999998"/>
    <n v="-267024.67599999998"/>
    <n v="-12.998693630313539"/>
    <n v="3"/>
    <x v="0"/>
  </r>
  <r>
    <x v="2"/>
    <x v="5"/>
    <x v="1"/>
    <n v="31766.398999999998"/>
    <n v="-23915.352999999999"/>
    <n v="-60150"/>
    <n v="-31380"/>
    <n v="-15770"/>
    <n v="-131215.353"/>
    <n v="-99448.953999999998"/>
    <n v="-3.1306335351388115"/>
    <n v="3"/>
    <x v="0"/>
  </r>
  <r>
    <x v="2"/>
    <x v="5"/>
    <x v="2"/>
    <n v="8964.1159999999982"/>
    <n v="-12985.98"/>
    <n v="-13950"/>
    <n v="-51890"/>
    <n v="-105900"/>
    <n v="-184725.98"/>
    <n v="-175761.864"/>
    <n v="-19.607272373539125"/>
    <n v="3"/>
    <x v="0"/>
  </r>
  <r>
    <x v="2"/>
    <x v="5"/>
    <x v="3"/>
    <n v="39011.426999999996"/>
    <n v="-33424.565999999999"/>
    <n v="-100150"/>
    <n v="-102140"/>
    <n v="-77530"/>
    <n v="-313244.56599999999"/>
    <n v="-274233.13899999997"/>
    <n v="-7.0295592878466095"/>
    <n v="3"/>
    <x v="0"/>
  </r>
  <r>
    <x v="2"/>
    <x v="5"/>
    <x v="0"/>
    <n v="63125.082999999999"/>
    <n v="-52239.662999999993"/>
    <n v="-33390"/>
    <n v="-84160"/>
    <n v="-35830"/>
    <n v="-205619.663"/>
    <n v="-142494.58000000002"/>
    <n v="-2.2573369131253265"/>
    <n v="3"/>
    <x v="0"/>
  </r>
  <r>
    <x v="2"/>
    <x v="5"/>
    <x v="0"/>
    <n v="70125.838999999993"/>
    <n v="-114427.18"/>
    <n v="-59860"/>
    <n v="-18380"/>
    <n v="-106630"/>
    <n v="-299297.18"/>
    <n v="-229171.34100000001"/>
    <n v="-3.2680014138583076"/>
    <n v="3"/>
    <x v="0"/>
  </r>
  <r>
    <x v="2"/>
    <x v="5"/>
    <x v="1"/>
    <n v="10002.726999999999"/>
    <n v="-15494.233999999999"/>
    <n v="-64360"/>
    <n v="-81830"/>
    <n v="-92130"/>
    <n v="-253814.234"/>
    <n v="-243811.50699999998"/>
    <n v="-24.374503772821154"/>
    <n v="3"/>
    <x v="0"/>
  </r>
  <r>
    <x v="2"/>
    <x v="5"/>
    <x v="2"/>
    <n v="78633.87"/>
    <n v="-34659.421999999999"/>
    <n v="-32640"/>
    <n v="-34070"/>
    <n v="-59290"/>
    <n v="-160659.42199999999"/>
    <n v="-82025.551999999996"/>
    <n v="-1.0431325839615933"/>
    <n v="3"/>
    <x v="0"/>
  </r>
  <r>
    <x v="2"/>
    <x v="5"/>
    <x v="0"/>
    <n v="25928.153999999999"/>
    <n v="-13110.131999999998"/>
    <n v="-56660"/>
    <n v="-17360"/>
    <n v="-70470"/>
    <n v="-157600.13199999998"/>
    <n v="-131671.97799999997"/>
    <n v="-5.0783398617579945"/>
    <n v="3"/>
    <x v="0"/>
  </r>
  <r>
    <x v="2"/>
    <x v="5"/>
    <x v="1"/>
    <n v="54849.409999999996"/>
    <n v="-96842.794999999998"/>
    <n v="-100260"/>
    <n v="-64990"/>
    <n v="-67840"/>
    <n v="-329932.79499999998"/>
    <n v="-275083.38500000001"/>
    <n v="-5.0152478394936253"/>
    <n v="3"/>
    <x v="0"/>
  </r>
  <r>
    <x v="2"/>
    <x v="5"/>
    <x v="2"/>
    <n v="45471.138999999996"/>
    <n v="-35883.273999999998"/>
    <n v="-25840"/>
    <n v="-66040"/>
    <n v="-104950"/>
    <n v="-232713.274"/>
    <n v="-187242.13500000001"/>
    <n v="-4.1178237255064145"/>
    <n v="3"/>
    <x v="0"/>
  </r>
  <r>
    <x v="2"/>
    <x v="5"/>
    <x v="0"/>
    <n v="184756.908"/>
    <n v="-107984.387"/>
    <n v="-83860"/>
    <n v="-58680"/>
    <n v="-100400"/>
    <n v="-350924.38699999999"/>
    <n v="-166167.47899999999"/>
    <n v="-0.89938439000072457"/>
    <n v="3"/>
    <x v="0"/>
  </r>
  <r>
    <x v="2"/>
    <x v="5"/>
    <x v="1"/>
    <n v="32517.904999999999"/>
    <n v="-25778.227999999999"/>
    <n v="-22870"/>
    <n v="-50270"/>
    <n v="-28630"/>
    <n v="-127548.228"/>
    <n v="-95030.323000000004"/>
    <n v="-2.9223999209051139"/>
    <n v="3"/>
    <x v="0"/>
  </r>
  <r>
    <x v="2"/>
    <x v="5"/>
    <x v="2"/>
    <n v="130408.817"/>
    <n v="-48653.752"/>
    <n v="-100630"/>
    <n v="-96730"/>
    <n v="-98310"/>
    <n v="-344323.75199999998"/>
    <n v="-213914.935"/>
    <n v="-1.6403410438114778"/>
    <n v="3"/>
    <x v="0"/>
  </r>
  <r>
    <x v="2"/>
    <x v="5"/>
    <x v="0"/>
    <n v="346427.91399999999"/>
    <n v="-134958.18700000001"/>
    <n v="-45560"/>
    <n v="-87010"/>
    <n v="-18390"/>
    <n v="-285918.18700000003"/>
    <n v="60509.726999999955"/>
    <n v="0.17466758466813376"/>
    <n v="3"/>
    <x v="0"/>
  </r>
  <r>
    <x v="2"/>
    <x v="5"/>
    <x v="0"/>
    <n v="106940.95999999999"/>
    <n v="-55317.170999999995"/>
    <n v="-61880"/>
    <n v="-76030"/>
    <n v="-35700"/>
    <n v="-228927.171"/>
    <n v="-121986.21100000001"/>
    <n v="-1.1406874503464344"/>
    <n v="3"/>
    <x v="0"/>
  </r>
  <r>
    <x v="2"/>
    <x v="5"/>
    <x v="0"/>
    <n v="30895.683000000001"/>
    <n v="-17277.092000000001"/>
    <n v="-19200"/>
    <n v="-105850"/>
    <n v="-65360"/>
    <n v="-207687.092"/>
    <n v="-176791.40900000001"/>
    <n v="-5.7222042639419888"/>
    <n v="3"/>
    <x v="0"/>
  </r>
  <r>
    <x v="2"/>
    <x v="5"/>
    <x v="0"/>
    <n v="271131.147"/>
    <n v="-117999.95199999998"/>
    <n v="-16590"/>
    <n v="-106640"/>
    <n v="-89400"/>
    <n v="-330629.95199999999"/>
    <n v="-59498.804999999993"/>
    <n v="-0.21944658759548563"/>
    <n v="3"/>
    <x v="0"/>
  </r>
  <r>
    <x v="2"/>
    <x v="5"/>
    <x v="0"/>
    <n v="259660.94"/>
    <n v="-77960.945999999996"/>
    <n v="-29040"/>
    <n v="-30430"/>
    <n v="-23570"/>
    <n v="-161000.946"/>
    <n v="98659.994000000006"/>
    <n v="0.37995700855122838"/>
    <n v="3"/>
    <x v="0"/>
  </r>
  <r>
    <x v="2"/>
    <x v="5"/>
    <x v="0"/>
    <n v="33000.498999999996"/>
    <n v="-14961.968000000001"/>
    <n v="-103280"/>
    <n v="-42420"/>
    <n v="-49980"/>
    <n v="-210641.96799999999"/>
    <n v="-177641.46899999998"/>
    <n v="-5.3829934207964554"/>
    <n v="3"/>
    <x v="0"/>
  </r>
  <r>
    <x v="2"/>
    <x v="5"/>
    <x v="0"/>
    <n v="18438.699999999997"/>
    <n v="-6692.6509999999998"/>
    <n v="-45730"/>
    <n v="-28210"/>
    <n v="-50230"/>
    <n v="-130862.651"/>
    <n v="-112423.951"/>
    <n v="-6.0971733907488064"/>
    <n v="3"/>
    <x v="0"/>
  </r>
  <r>
    <x v="2"/>
    <x v="5"/>
    <x v="0"/>
    <n v="98245.342999999993"/>
    <n v="-33767.733999999997"/>
    <n v="-21880"/>
    <n v="-74230"/>
    <n v="-99830"/>
    <n v="-229707.734"/>
    <n v="-131462.391"/>
    <n v="-1.3381030284560156"/>
    <n v="3"/>
    <x v="0"/>
  </r>
  <r>
    <x v="2"/>
    <x v="5"/>
    <x v="0"/>
    <n v="131208.70699999999"/>
    <n v="-47940.815999999999"/>
    <n v="-71120"/>
    <n v="-39380"/>
    <n v="-15140"/>
    <n v="-173580.81599999999"/>
    <n v="-42372.108999999997"/>
    <n v="-0.3229367163872745"/>
    <n v="3"/>
    <x v="0"/>
  </r>
  <r>
    <x v="2"/>
    <x v="5"/>
    <x v="0"/>
    <n v="211590.484"/>
    <n v="-81141.150999999983"/>
    <n v="-30600"/>
    <n v="-45410"/>
    <n v="-59360"/>
    <n v="-216511.15099999998"/>
    <n v="-4920.6669999999867"/>
    <n v="-2.325561578657756E-2"/>
    <n v="3"/>
    <x v="0"/>
  </r>
  <r>
    <x v="2"/>
    <x v="5"/>
    <x v="0"/>
    <n v="33840.862999999998"/>
    <n v="-13315.987999999999"/>
    <n v="-28900"/>
    <n v="-37150"/>
    <n v="-24660"/>
    <n v="-104025.988"/>
    <n v="-70185.125"/>
    <n v="-2.0739756252670034"/>
    <n v="3"/>
    <x v="0"/>
  </r>
  <r>
    <x v="2"/>
    <x v="5"/>
    <x v="0"/>
    <n v="114697.583"/>
    <n v="-44354.52"/>
    <n v="-78510"/>
    <n v="-49960"/>
    <n v="-41010"/>
    <n v="-213834.52"/>
    <n v="-99136.936999999991"/>
    <n v="-0.86433327021372364"/>
    <n v="3"/>
    <x v="0"/>
  </r>
  <r>
    <x v="2"/>
    <x v="5"/>
    <x v="0"/>
    <n v="56769.51"/>
    <n v="-22740.507999999998"/>
    <n v="-12700"/>
    <n v="-41950"/>
    <n v="-102580"/>
    <n v="-179970.508"/>
    <n v="-123200.99799999999"/>
    <n v="-2.1701966072985304"/>
    <n v="3"/>
    <x v="0"/>
  </r>
  <r>
    <x v="2"/>
    <x v="5"/>
    <x v="0"/>
    <n v="88987.36"/>
    <n v="-21784.504000000001"/>
    <n v="-80150"/>
    <n v="-57250"/>
    <n v="-94180"/>
    <n v="-253364.50400000002"/>
    <n v="-164377.14400000003"/>
    <n v="-1.8471965456667108"/>
    <n v="3"/>
    <x v="0"/>
  </r>
  <r>
    <x v="2"/>
    <x v="5"/>
    <x v="0"/>
    <n v="495512.81499999994"/>
    <n v="-441221.92800000001"/>
    <n v="-63120"/>
    <n v="-76600"/>
    <n v="-79100"/>
    <n v="-660041.92800000007"/>
    <n v="-164529.11300000013"/>
    <n v="-0.33203805839007444"/>
    <n v="3"/>
    <x v="0"/>
  </r>
  <r>
    <x v="2"/>
    <x v="5"/>
    <x v="0"/>
    <n v="49275.995999999999"/>
    <n v="-42090.012999999992"/>
    <n v="-47750"/>
    <n v="-63940"/>
    <n v="-106360"/>
    <n v="-260140.01299999998"/>
    <n v="-210864.01699999999"/>
    <n v="-4.2792441374498038"/>
    <n v="3"/>
    <x v="0"/>
  </r>
  <r>
    <x v="2"/>
    <x v="5"/>
    <x v="0"/>
    <n v="159259.51999999999"/>
    <n v="-37471.756000000001"/>
    <n v="-31950"/>
    <n v="-72340"/>
    <n v="-107730"/>
    <n v="-249491.75599999999"/>
    <n v="-90232.236000000004"/>
    <n v="-0.56657357751674753"/>
    <n v="3"/>
    <x v="0"/>
  </r>
  <r>
    <x v="2"/>
    <x v="5"/>
    <x v="0"/>
    <n v="348721.70899999997"/>
    <n v="-542966.64099999995"/>
    <n v="-91610"/>
    <n v="-50310"/>
    <n v="-36730"/>
    <n v="-721616.64099999995"/>
    <n v="-372894.93199999997"/>
    <n v="-1.0693195243545908"/>
    <n v="3"/>
    <x v="0"/>
  </r>
  <r>
    <x v="2"/>
    <x v="5"/>
    <x v="0"/>
    <n v="595833.92399999988"/>
    <n v="-1236746.0559999999"/>
    <n v="-59050"/>
    <n v="-14620"/>
    <n v="-56550"/>
    <n v="-1366966.0559999999"/>
    <n v="-771132.13199999998"/>
    <n v="-1.294206491002013"/>
    <n v="3"/>
    <x v="0"/>
  </r>
  <r>
    <x v="2"/>
    <x v="5"/>
    <x v="0"/>
    <n v="222498.63999999998"/>
    <n v="-473241.51699999999"/>
    <n v="-100340"/>
    <n v="-107650"/>
    <n v="-51810"/>
    <n v="-733041.51699999999"/>
    <n v="-510542.87699999998"/>
    <n v="-2.2945887534413694"/>
    <n v="3"/>
    <x v="0"/>
  </r>
  <r>
    <x v="2"/>
    <x v="5"/>
    <x v="0"/>
    <n v="217516.75399999996"/>
    <n v="-48710.556999999993"/>
    <n v="-96620"/>
    <n v="-88460"/>
    <n v="-26960"/>
    <n v="-260750.557"/>
    <n v="-43233.803000000044"/>
    <n v="-0.1987607952259165"/>
    <n v="3"/>
    <x v="0"/>
  </r>
  <r>
    <x v="2"/>
    <x v="5"/>
    <x v="0"/>
    <n v="52981.053999999996"/>
    <n v="-11456.409999999998"/>
    <n v="-87600"/>
    <n v="-59630"/>
    <n v="-95880"/>
    <n v="-254566.41"/>
    <n v="-201585.356"/>
    <n v="-3.804857411858964"/>
    <n v="3"/>
    <x v="0"/>
  </r>
  <r>
    <x v="2"/>
    <x v="5"/>
    <x v="0"/>
    <n v="205790.26999999996"/>
    <n v="-47423.018999999993"/>
    <n v="-31050"/>
    <n v="-36360"/>
    <n v="-13020"/>
    <n v="-127853.019"/>
    <n v="77937.25099999996"/>
    <n v="0.37872174908949763"/>
    <n v="3"/>
    <x v="0"/>
  </r>
  <r>
    <x v="2"/>
    <x v="5"/>
    <x v="0"/>
    <n v="458495.66000000003"/>
    <n v="-102610.02499999999"/>
    <n v="-95530"/>
    <n v="-104620"/>
    <n v="-86890"/>
    <n v="-389650.02500000002"/>
    <n v="68845.635000000009"/>
    <n v="0.15015547802568077"/>
    <n v="3"/>
    <x v="0"/>
  </r>
  <r>
    <x v="2"/>
    <x v="5"/>
    <x v="0"/>
    <n v="105534.898"/>
    <n v="-21194.543999999998"/>
    <n v="-90820"/>
    <n v="-22810"/>
    <n v="-40190"/>
    <n v="-175014.54399999999"/>
    <n v="-69479.645999999993"/>
    <n v="-0.65835706782035264"/>
    <n v="3"/>
    <x v="0"/>
  </r>
  <r>
    <x v="2"/>
    <x v="5"/>
    <x v="0"/>
    <n v="83007.028999999995"/>
    <n v="-18288.864999999998"/>
    <n v="-18430"/>
    <n v="-41990"/>
    <n v="-12540"/>
    <n v="-91248.864999999991"/>
    <n v="-8241.8359999999957"/>
    <n v="-9.9290820299085716E-2"/>
    <n v="3"/>
    <x v="0"/>
  </r>
  <r>
    <x v="2"/>
    <x v="5"/>
    <x v="1"/>
    <n v="148263.88499999998"/>
    <n v="-34805.770999999993"/>
    <n v="-18400"/>
    <n v="-26770"/>
    <n v="-52600"/>
    <n v="-132575.77100000001"/>
    <n v="15688.113999999972"/>
    <n v="0.10581210656931035"/>
    <n v="3"/>
    <x v="0"/>
  </r>
  <r>
    <x v="2"/>
    <x v="5"/>
    <x v="2"/>
    <n v="31607.148999999998"/>
    <n v="6222.5729999999994"/>
    <n v="-13350"/>
    <n v="-68740"/>
    <n v="-81790"/>
    <n v="-157657.427"/>
    <n v="-126050.27799999999"/>
    <n v="-3.9880306192754049"/>
    <n v="3"/>
    <x v="0"/>
  </r>
  <r>
    <x v="2"/>
    <x v="5"/>
    <x v="0"/>
    <n v="205835.45500000002"/>
    <n v="-79371.536999999997"/>
    <n v="-31480"/>
    <n v="-105790"/>
    <n v="-86140"/>
    <n v="-302781.53700000001"/>
    <n v="-96946.081999999995"/>
    <n v="-0.4709882561291493"/>
    <n v="3"/>
    <x v="0"/>
  </r>
  <r>
    <x v="2"/>
    <x v="5"/>
    <x v="0"/>
    <n v="214604.28499999997"/>
    <n v="-83310.471999999994"/>
    <n v="-53860"/>
    <n v="-33340"/>
    <n v="-50500"/>
    <n v="-221010.47200000001"/>
    <n v="-6406.1870000000345"/>
    <n v="-2.9851160707252584E-2"/>
    <n v="3"/>
    <x v="0"/>
  </r>
  <r>
    <x v="2"/>
    <x v="5"/>
    <x v="0"/>
    <n v="32151.888999999996"/>
    <n v="-28254.092999999997"/>
    <n v="-67160"/>
    <n v="-94780"/>
    <n v="-78170"/>
    <n v="-268364.09299999999"/>
    <n v="-236212.204"/>
    <n v="-7.346759750259154"/>
    <n v="3"/>
    <x v="0"/>
  </r>
  <r>
    <x v="2"/>
    <x v="5"/>
    <x v="0"/>
    <n v="98126.342999999993"/>
    <n v="-22264.55"/>
    <n v="-101940"/>
    <n v="-40760"/>
    <n v="-62180"/>
    <n v="-227144.55"/>
    <n v="-129018.20699999999"/>
    <n v="-1.3148172351638541"/>
    <n v="3"/>
    <x v="0"/>
  </r>
  <r>
    <x v="2"/>
    <x v="5"/>
    <x v="0"/>
    <n v="51695.650999999991"/>
    <n v="-82620.145999999993"/>
    <n v="-107920"/>
    <n v="-31180"/>
    <n v="-66250"/>
    <n v="-287970.14600000001"/>
    <n v="-236274.49500000002"/>
    <n v="-4.57049075559567"/>
    <n v="3"/>
    <x v="0"/>
  </r>
  <r>
    <x v="2"/>
    <x v="5"/>
    <x v="1"/>
    <n v="173945.47099999999"/>
    <n v="-321042.21099999995"/>
    <n v="-70920"/>
    <n v="-64750"/>
    <n v="-43590"/>
    <n v="-500302.21099999995"/>
    <n v="-326356.74"/>
    <n v="-1.8762014217662499"/>
    <n v="3"/>
    <x v="0"/>
  </r>
  <r>
    <x v="2"/>
    <x v="5"/>
    <x v="2"/>
    <n v="113332.68799999999"/>
    <n v="-122714.01799999998"/>
    <n v="-71900"/>
    <n v="-59880"/>
    <n v="-50490"/>
    <n v="-304984.01799999998"/>
    <n v="-191651.33"/>
    <n v="-1.6910507761008897"/>
    <n v="3"/>
    <x v="0"/>
  </r>
  <r>
    <x v="2"/>
    <x v="5"/>
    <x v="0"/>
    <n v="4864.6989999999996"/>
    <n v="-8634.7939999999999"/>
    <n v="-52130"/>
    <n v="-73290"/>
    <n v="-21700"/>
    <n v="-155754.79399999999"/>
    <n v="-150890.095"/>
    <n v="-31.017354825036453"/>
    <n v="3"/>
    <x v="0"/>
  </r>
  <r>
    <x v="2"/>
    <x v="5"/>
    <x v="0"/>
    <n v="91102.787999999986"/>
    <n v="-29320.794999999998"/>
    <n v="-70530"/>
    <n v="-52280"/>
    <n v="-14400"/>
    <n v="-166530.79499999998"/>
    <n v="-75428.006999999998"/>
    <n v="-0.82794400320657591"/>
    <n v="3"/>
    <x v="0"/>
  </r>
  <r>
    <x v="2"/>
    <x v="5"/>
    <x v="0"/>
    <n v="36459.219999999994"/>
    <n v="-9029.6779999999999"/>
    <n v="-51160"/>
    <n v="-56410"/>
    <n v="-63440"/>
    <n v="-180039.67800000001"/>
    <n v="-143580.45800000001"/>
    <n v="-3.9381110731387023"/>
    <n v="3"/>
    <x v="0"/>
  </r>
  <r>
    <x v="2"/>
    <x v="5"/>
    <x v="1"/>
    <n v="177000.15199999997"/>
    <n v="-59240.817999999999"/>
    <n v="-73160"/>
    <n v="-93980"/>
    <n v="-26630"/>
    <n v="-253010.818"/>
    <n v="-76010.666000000027"/>
    <n v="-0.42943842217717437"/>
    <n v="3"/>
    <x v="0"/>
  </r>
  <r>
    <x v="2"/>
    <x v="5"/>
    <x v="2"/>
    <n v="96575.828999999998"/>
    <n v="-42041.341999999997"/>
    <n v="-17120"/>
    <n v="-18060"/>
    <n v="-36180"/>
    <n v="-113401.342"/>
    <n v="-16825.513000000006"/>
    <n v="-0.17422074626975251"/>
    <n v="3"/>
    <x v="0"/>
  </r>
  <r>
    <x v="2"/>
    <x v="5"/>
    <x v="0"/>
    <n v="16806.216"/>
    <n v="-5117.6439999999993"/>
    <n v="-63840"/>
    <n v="-91200"/>
    <n v="-13460"/>
    <n v="-173617.644"/>
    <n v="-156811.42800000001"/>
    <n v="-9.3305612637609805"/>
    <n v="3"/>
    <x v="0"/>
  </r>
  <r>
    <x v="2"/>
    <x v="5"/>
    <x v="0"/>
    <n v="33972.917999999998"/>
    <n v="-31246.620999999996"/>
    <n v="-77310"/>
    <n v="-78920"/>
    <n v="-46230"/>
    <n v="-233706.62099999998"/>
    <n v="-199733.70299999998"/>
    <n v="-5.8792036350836865"/>
    <n v="3"/>
    <x v="0"/>
  </r>
  <r>
    <x v="2"/>
    <x v="5"/>
    <x v="1"/>
    <n v="26923.616999999998"/>
    <n v="-15207.408999999998"/>
    <n v="-39570"/>
    <n v="-43580"/>
    <n v="-71960"/>
    <n v="-170317.40899999999"/>
    <n v="-143393.79199999999"/>
    <n v="-5.3259482929058155"/>
    <n v="3"/>
    <x v="0"/>
  </r>
  <r>
    <x v="2"/>
    <x v="5"/>
    <x v="2"/>
    <n v="173714.98199999999"/>
    <n v="-62421.233"/>
    <n v="-76710"/>
    <n v="-90780"/>
    <n v="-56160"/>
    <n v="-286071.23300000001"/>
    <n v="-112356.25100000002"/>
    <n v="-0.64678503665273979"/>
    <n v="3"/>
    <x v="0"/>
  </r>
  <r>
    <x v="2"/>
    <x v="5"/>
    <x v="0"/>
    <n v="302821.52599999995"/>
    <n v="-73168.004000000001"/>
    <n v="-24910"/>
    <n v="-27280"/>
    <n v="-84640"/>
    <n v="-209998.00400000002"/>
    <n v="92823.521999999939"/>
    <n v="0.30652880997634213"/>
    <n v="3"/>
    <x v="0"/>
  </r>
  <r>
    <x v="2"/>
    <x v="5"/>
    <x v="0"/>
    <n v="106742.93699999999"/>
    <n v="-13394.71"/>
    <n v="-87960"/>
    <n v="-62330"/>
    <n v="-16400"/>
    <n v="-180084.71"/>
    <n v="-73341.773000000001"/>
    <n v="-0.68708783045757871"/>
    <n v="3"/>
    <x v="0"/>
  </r>
  <r>
    <x v="2"/>
    <x v="5"/>
    <x v="0"/>
    <n v="347208.99499999994"/>
    <n v="-80717.091"/>
    <n v="-64210"/>
    <n v="-45880"/>
    <n v="-50290"/>
    <n v="-241097.09100000001"/>
    <n v="106111.90399999992"/>
    <n v="0.30561392569913098"/>
    <n v="3"/>
    <x v="0"/>
  </r>
  <r>
    <x v="2"/>
    <x v="5"/>
    <x v="1"/>
    <n v="12872.405000000001"/>
    <n v="-7473.0879999999997"/>
    <n v="-100140"/>
    <n v="-89940"/>
    <n v="-47980"/>
    <n v="-245533.08799999999"/>
    <n v="-232660.68299999999"/>
    <n v="-18.074375612016556"/>
    <n v="3"/>
    <x v="0"/>
  </r>
  <r>
    <x v="2"/>
    <x v="5"/>
    <x v="2"/>
    <n v="10703.546"/>
    <n v="-5059.1519999999991"/>
    <n v="-78190"/>
    <n v="-106180"/>
    <n v="-53500"/>
    <n v="-242929.152"/>
    <n v="-232225.606"/>
    <n v="-21.696137523022742"/>
    <n v="3"/>
    <x v="0"/>
  </r>
  <r>
    <x v="2"/>
    <x v="5"/>
    <x v="3"/>
    <n v="22910.334999999999"/>
    <n v="-8940.2179999999989"/>
    <n v="-91920"/>
    <n v="-74890"/>
    <n v="-38560"/>
    <n v="-214310.21799999999"/>
    <n v="-191399.883"/>
    <n v="-8.3543031125472424"/>
    <n v="3"/>
    <x v="0"/>
  </r>
  <r>
    <x v="2"/>
    <x v="5"/>
    <x v="0"/>
    <n v="4593201.76"/>
    <n v="-564574.03799999994"/>
    <n v="-63230"/>
    <n v="-77450"/>
    <n v="-94680"/>
    <n v="-799934.03799999994"/>
    <n v="3793267.7220000001"/>
    <n v="0.82584391459433737"/>
    <n v="3"/>
    <x v="0"/>
  </r>
  <r>
    <x v="2"/>
    <x v="5"/>
    <x v="1"/>
    <n v="109714.27599999998"/>
    <n v="-43328.873"/>
    <n v="-48880"/>
    <n v="-105520"/>
    <n v="-96350"/>
    <n v="-294078.87300000002"/>
    <n v="-184364.59700000004"/>
    <n v="-1.680406631858921"/>
    <n v="3"/>
    <x v="0"/>
  </r>
  <r>
    <x v="2"/>
    <x v="5"/>
    <x v="2"/>
    <n v="103549.103"/>
    <n v="-78404.437999999995"/>
    <n v="-104520"/>
    <n v="-22220"/>
    <n v="-97330"/>
    <n v="-302474.43799999997"/>
    <n v="-198925.33499999996"/>
    <n v="-1.9210725079868627"/>
    <n v="3"/>
    <x v="0"/>
  </r>
  <r>
    <x v="2"/>
    <x v="5"/>
    <x v="3"/>
    <n v="75426.910999999993"/>
    <n v="-105014.88899999998"/>
    <n v="-24690"/>
    <n v="-84300"/>
    <n v="-67070"/>
    <n v="-281074.88899999997"/>
    <n v="-205647.97799999997"/>
    <n v="-2.7264536658540877"/>
    <n v="3"/>
    <x v="0"/>
  </r>
  <r>
    <x v="2"/>
    <x v="5"/>
    <x v="0"/>
    <n v="309746.234"/>
    <n v="-41019.656999999999"/>
    <n v="-30860"/>
    <n v="-107610"/>
    <n v="-92110"/>
    <n v="-271599.65700000001"/>
    <n v="38146.57699999999"/>
    <n v="0.12315428829394579"/>
    <n v="3"/>
    <x v="0"/>
  </r>
  <r>
    <x v="2"/>
    <x v="6"/>
    <x v="1"/>
    <n v="-6210.6729999999989"/>
    <n v="583.38699999999994"/>
    <n v="-22000"/>
    <n v="-92050"/>
    <n v="-32740"/>
    <n v="-146206.61300000001"/>
    <n v="-152417.28600000002"/>
    <n v="24.541186760275423"/>
    <n v="3"/>
    <x v="0"/>
  </r>
  <r>
    <x v="2"/>
    <x v="6"/>
    <x v="2"/>
    <n v="1796905.747"/>
    <n v="-1449577.7449999999"/>
    <n v="-46330"/>
    <n v="-26470"/>
    <n v="-97820"/>
    <n v="-1620197.7449999999"/>
    <n v="176708.00200000009"/>
    <n v="9.8340161856024219E-2"/>
    <n v="3"/>
    <x v="0"/>
  </r>
  <r>
    <x v="2"/>
    <x v="6"/>
    <x v="3"/>
    <n v="20975.618999999999"/>
    <n v="-21295.203999999998"/>
    <n v="-12430"/>
    <n v="-106750"/>
    <n v="-60830"/>
    <n v="-201305.204"/>
    <n v="-180329.58499999999"/>
    <n v="-8.5971043333691366"/>
    <n v="3"/>
    <x v="0"/>
  </r>
  <r>
    <x v="2"/>
    <x v="6"/>
    <x v="0"/>
    <n v="1118864.7749999999"/>
    <n v="-1083804.0359999998"/>
    <n v="-88060"/>
    <n v="-84550"/>
    <n v="-16410"/>
    <n v="-1272824.0359999998"/>
    <n v="-153959.26099999994"/>
    <n v="-0.13760309953452593"/>
    <n v="3"/>
    <x v="0"/>
  </r>
  <r>
    <x v="2"/>
    <x v="6"/>
    <x v="1"/>
    <n v="2248991.2059999998"/>
    <n v="-2059621.0599999998"/>
    <n v="-79250"/>
    <n v="-14090"/>
    <n v="-49870"/>
    <n v="-2202831.0599999996"/>
    <n v="46160.146000000183"/>
    <n v="2.0524822808044445E-2"/>
    <n v="3"/>
    <x v="0"/>
  </r>
  <r>
    <x v="2"/>
    <x v="6"/>
    <x v="2"/>
    <n v="119129.374"/>
    <n v="-148077.09699999998"/>
    <n v="-47250"/>
    <n v="-18000"/>
    <n v="-56510"/>
    <n v="-269837.09699999995"/>
    <n v="-150707.72299999994"/>
    <n v="-1.2650760928198947"/>
    <n v="3"/>
    <x v="0"/>
  </r>
  <r>
    <x v="2"/>
    <x v="6"/>
    <x v="3"/>
    <n v="4433232.4610000001"/>
    <n v="-478907.26099999994"/>
    <n v="-22400"/>
    <n v="-59980"/>
    <n v="-28210"/>
    <n v="-589497.26099999994"/>
    <n v="3843735.2"/>
    <n v="0.86702766746704107"/>
    <n v="3"/>
    <x v="0"/>
  </r>
  <r>
    <x v="2"/>
    <x v="6"/>
    <x v="0"/>
    <n v="2052405.4739999997"/>
    <n v="-1524454.5189999999"/>
    <n v="-58010"/>
    <n v="-19830"/>
    <n v="-100850"/>
    <n v="-1703144.5189999999"/>
    <n v="349260.95499999984"/>
    <n v="0.17017151796974786"/>
    <n v="3"/>
    <x v="0"/>
  </r>
  <r>
    <x v="2"/>
    <x v="6"/>
    <x v="0"/>
    <n v="4576342.9739999995"/>
    <n v="-3798742.983"/>
    <n v="-33380"/>
    <n v="-67970"/>
    <n v="-64680"/>
    <n v="-3964772.983"/>
    <n v="611569.99099999946"/>
    <n v="0.13363727204769585"/>
    <n v="3"/>
    <x v="0"/>
  </r>
  <r>
    <x v="2"/>
    <x v="6"/>
    <x v="1"/>
    <n v="-1039.0449999999998"/>
    <n v="1509.8789999999997"/>
    <n v="-80490"/>
    <n v="-33020"/>
    <n v="-75310"/>
    <n v="-187310.12100000001"/>
    <n v="-188349.16600000003"/>
    <n v="181.2714232781064"/>
    <n v="3"/>
    <x v="0"/>
  </r>
  <r>
    <x v="2"/>
    <x v="6"/>
    <x v="2"/>
    <n v="358268.59600000002"/>
    <n v="-67947.145000000004"/>
    <n v="-13980"/>
    <n v="-22430"/>
    <n v="-104520"/>
    <n v="-208877.14500000002"/>
    <n v="149391.451"/>
    <n v="0.4169817077687713"/>
    <n v="3"/>
    <x v="0"/>
  </r>
  <r>
    <x v="2"/>
    <x v="6"/>
    <x v="0"/>
    <n v="759196.571"/>
    <n v="-204609.02699999997"/>
    <n v="-42950"/>
    <n v="-39710"/>
    <n v="-83930"/>
    <n v="-371199.027"/>
    <n v="387997.54399999999"/>
    <n v="0.51106335147027426"/>
    <n v="3"/>
    <x v="0"/>
  </r>
  <r>
    <x v="2"/>
    <x v="6"/>
    <x v="1"/>
    <n v="41730.100999999995"/>
    <n v="-71879.583999999988"/>
    <n v="-16470"/>
    <n v="-106130"/>
    <n v="-53710"/>
    <n v="-248189.58399999997"/>
    <n v="-206459.48299999998"/>
    <n v="-4.9474954062536298"/>
    <n v="3"/>
    <x v="0"/>
  </r>
  <r>
    <x v="2"/>
    <x v="6"/>
    <x v="2"/>
    <n v="3413268.4319999996"/>
    <n v="-1294346.459"/>
    <n v="-83020"/>
    <n v="-70810"/>
    <n v="-48150"/>
    <n v="-1496326.459"/>
    <n v="1916941.9729999995"/>
    <n v="0.56161477223072376"/>
    <n v="3"/>
    <x v="0"/>
  </r>
  <r>
    <x v="2"/>
    <x v="6"/>
    <x v="0"/>
    <n v="1455573.3499999999"/>
    <n v="-862592.06599999988"/>
    <n v="-61680"/>
    <n v="-63470"/>
    <n v="-87430"/>
    <n v="-1075172.0659999999"/>
    <n v="380401.28399999999"/>
    <n v="0.26134119864175859"/>
    <n v="3"/>
    <x v="0"/>
  </r>
  <r>
    <x v="2"/>
    <x v="6"/>
    <x v="1"/>
    <n v="-89097.357999999993"/>
    <n v="72406.928999999989"/>
    <n v="-35480"/>
    <n v="-54370"/>
    <n v="-72400"/>
    <n v="-89843.071000000011"/>
    <n v="-178940.429"/>
    <n v="2.0083696421166608"/>
    <n v="3"/>
    <x v="0"/>
  </r>
  <r>
    <x v="2"/>
    <x v="6"/>
    <x v="2"/>
    <n v="1484133.679"/>
    <n v="-591062.17799999996"/>
    <n v="-80780"/>
    <n v="-107510"/>
    <n v="-84850"/>
    <n v="-864202.17799999996"/>
    <n v="619931.50100000005"/>
    <n v="0.41770597202383147"/>
    <n v="3"/>
    <x v="0"/>
  </r>
  <r>
    <x v="2"/>
    <x v="6"/>
    <x v="0"/>
    <n v="72723.825999999986"/>
    <n v="-48363.385000000002"/>
    <n v="-67420"/>
    <n v="-34400"/>
    <n v="-25700"/>
    <n v="-175883.38500000001"/>
    <n v="-103159.55900000002"/>
    <n v="-1.4185111630402949"/>
    <n v="3"/>
    <x v="0"/>
  </r>
  <r>
    <x v="2"/>
    <x v="6"/>
    <x v="0"/>
    <n v="1346706.97"/>
    <n v="-2071085.9469999999"/>
    <n v="-22250"/>
    <n v="-85470"/>
    <n v="-100120"/>
    <n v="-2278925.9469999997"/>
    <n v="-932218.97699999972"/>
    <n v="-0.69222109766016859"/>
    <n v="3"/>
    <x v="0"/>
  </r>
  <r>
    <x v="2"/>
    <x v="6"/>
    <x v="0"/>
    <n v="5887974.4629999995"/>
    <n v="-132099.66699999999"/>
    <n v="-94940"/>
    <n v="-42580"/>
    <n v="-49860"/>
    <n v="-319479.66700000002"/>
    <n v="5568494.7959999992"/>
    <n v="0.94574031035501105"/>
    <n v="3"/>
    <x v="0"/>
  </r>
  <r>
    <x v="2"/>
    <x v="6"/>
    <x v="0"/>
    <n v="245805.66499999998"/>
    <n v="-9311.896999999999"/>
    <n v="-19940"/>
    <n v="-97210"/>
    <n v="-103930"/>
    <n v="-230391.897"/>
    <n v="15413.767999999982"/>
    <n v="6.2707130854774987E-2"/>
    <n v="3"/>
    <x v="0"/>
  </r>
  <r>
    <x v="2"/>
    <x v="6"/>
    <x v="0"/>
    <n v="636781.29899999988"/>
    <n v="-16772.307999999997"/>
    <n v="-40440"/>
    <n v="-66160"/>
    <n v="-12960"/>
    <n v="-136332.30799999999"/>
    <n v="500448.99099999992"/>
    <n v="0.78590403296375699"/>
    <n v="3"/>
    <x v="0"/>
  </r>
  <r>
    <x v="2"/>
    <x v="6"/>
    <x v="0"/>
    <n v="1194823.602"/>
    <n v="-96090.645000000004"/>
    <n v="-97250"/>
    <n v="-97910"/>
    <n v="-88840"/>
    <n v="-380090.64500000002"/>
    <n v="814732.95699999994"/>
    <n v="0.68188555669324646"/>
    <n v="3"/>
    <x v="0"/>
  </r>
  <r>
    <x v="2"/>
    <x v="6"/>
    <x v="0"/>
    <n v="103807.23499999999"/>
    <n v="-22850.827999999998"/>
    <n v="-104470"/>
    <n v="-100990"/>
    <n v="-88650"/>
    <n v="-316960.82799999998"/>
    <n v="-213153.59299999999"/>
    <n v="-2.0533597007954216"/>
    <n v="3"/>
    <x v="0"/>
  </r>
  <r>
    <x v="2"/>
    <x v="6"/>
    <x v="0"/>
    <n v="300222.92300000001"/>
    <n v="-20142.591"/>
    <n v="-51250"/>
    <n v="-55450"/>
    <n v="-69350"/>
    <n v="-196192.59100000001"/>
    <n v="104030.33199999999"/>
    <n v="0.34651028962235503"/>
    <n v="3"/>
    <x v="0"/>
  </r>
  <r>
    <x v="2"/>
    <x v="6"/>
    <x v="0"/>
    <n v="2140679.156"/>
    <n v="-154566.524"/>
    <n v="-75330"/>
    <n v="-62900"/>
    <n v="-38270"/>
    <n v="-331066.52399999998"/>
    <n v="1809612.632"/>
    <n v="0.84534509850667228"/>
    <n v="3"/>
    <x v="0"/>
  </r>
  <r>
    <x v="2"/>
    <x v="6"/>
    <x v="0"/>
    <n v="938067.53599999996"/>
    <n v="-70754.529999999984"/>
    <n v="-92900"/>
    <n v="-87030"/>
    <n v="-46370"/>
    <n v="-297054.52999999997"/>
    <n v="641013.00600000005"/>
    <n v="0.68333353559311327"/>
    <n v="3"/>
    <x v="0"/>
  </r>
  <r>
    <x v="2"/>
    <x v="6"/>
    <x v="0"/>
    <n v="428579.326"/>
    <n v="-24238.48"/>
    <n v="-62570"/>
    <n v="-32750"/>
    <n v="-98950"/>
    <n v="-218508.48"/>
    <n v="210070.84599999999"/>
    <n v="0.49015627506026738"/>
    <n v="3"/>
    <x v="0"/>
  </r>
  <r>
    <x v="2"/>
    <x v="6"/>
    <x v="0"/>
    <n v="388042.45199999999"/>
    <n v="-18322.143"/>
    <n v="-33240"/>
    <n v="-88230"/>
    <n v="-43980"/>
    <n v="-183772.14300000001"/>
    <n v="204270.30899999998"/>
    <n v="0.52641227254176814"/>
    <n v="3"/>
    <x v="0"/>
  </r>
  <r>
    <x v="2"/>
    <x v="6"/>
    <x v="0"/>
    <n v="156702.014"/>
    <n v="-124960.21299999999"/>
    <n v="-103140"/>
    <n v="-83230"/>
    <n v="-43840"/>
    <n v="-355170.21299999999"/>
    <n v="-198468.19899999999"/>
    <n v="-1.2665325348020096"/>
    <n v="3"/>
    <x v="0"/>
  </r>
  <r>
    <x v="2"/>
    <x v="6"/>
    <x v="0"/>
    <n v="27823.690999999995"/>
    <n v="-9861.2080000000005"/>
    <n v="-58240"/>
    <n v="-27070"/>
    <n v="-30450"/>
    <n v="-125621.208"/>
    <n v="-97797.517000000007"/>
    <n v="-3.5149009166325209"/>
    <n v="3"/>
    <x v="0"/>
  </r>
  <r>
    <x v="2"/>
    <x v="6"/>
    <x v="0"/>
    <n v="152304.25699999998"/>
    <n v="-151909.73699999999"/>
    <n v="-78210"/>
    <n v="-89610"/>
    <n v="-59070"/>
    <n v="-378799.73699999996"/>
    <n v="-226495.47999999998"/>
    <n v="-1.4871250775347664"/>
    <n v="3"/>
    <x v="0"/>
  </r>
  <r>
    <x v="2"/>
    <x v="6"/>
    <x v="0"/>
    <n v="148370.02599999998"/>
    <n v="-95478.676999999981"/>
    <n v="-69800"/>
    <n v="-24410"/>
    <n v="-80850"/>
    <n v="-270538.67699999997"/>
    <n v="-122168.65099999998"/>
    <n v="-0.82340520045470633"/>
    <n v="3"/>
    <x v="0"/>
  </r>
  <r>
    <x v="2"/>
    <x v="6"/>
    <x v="0"/>
    <n v="9812.494999999999"/>
    <n v="-8520.9179999999997"/>
    <n v="-102220"/>
    <n v="-86790"/>
    <n v="-81740"/>
    <n v="-279270.91800000001"/>
    <n v="-269458.42300000001"/>
    <n v="-27.460744999105735"/>
    <n v="3"/>
    <x v="0"/>
  </r>
  <r>
    <x v="2"/>
    <x v="6"/>
    <x v="0"/>
    <n v="225088.88499999998"/>
    <n v="-146091.77799999999"/>
    <n v="-52390"/>
    <n v="-48540"/>
    <n v="-12980"/>
    <n v="-260001.77799999999"/>
    <n v="-34912.893000000011"/>
    <n v="-0.15510713911973048"/>
    <n v="3"/>
    <x v="0"/>
  </r>
  <r>
    <x v="2"/>
    <x v="6"/>
    <x v="0"/>
    <n v="146497.39299999998"/>
    <n v="-109985.37199999999"/>
    <n v="-36320"/>
    <n v="-72400"/>
    <n v="-102040"/>
    <n v="-320745.37199999997"/>
    <n v="-174247.97899999999"/>
    <n v="-1.1894271661202873"/>
    <n v="3"/>
    <x v="0"/>
  </r>
  <r>
    <x v="2"/>
    <x v="6"/>
    <x v="0"/>
    <n v="35304.758999999998"/>
    <n v="-24931.290999999997"/>
    <n v="-97610"/>
    <n v="-36760"/>
    <n v="-25050"/>
    <n v="-184351.291"/>
    <n v="-149046.53200000001"/>
    <n v="-4.221712205994665"/>
    <n v="3"/>
    <x v="0"/>
  </r>
  <r>
    <x v="2"/>
    <x v="6"/>
    <x v="0"/>
    <n v="94361.854999999996"/>
    <n v="-57867.172999999995"/>
    <n v="-58760"/>
    <n v="-14880"/>
    <n v="-18470"/>
    <n v="-149977.17300000001"/>
    <n v="-55615.318000000014"/>
    <n v="-0.5893834749221496"/>
    <n v="3"/>
    <x v="0"/>
  </r>
  <r>
    <x v="2"/>
    <x v="6"/>
    <x v="0"/>
    <n v="187078.26899999997"/>
    <n v="-251182.81299999999"/>
    <n v="-37780"/>
    <n v="-71750"/>
    <n v="-22510"/>
    <n v="-383222.81299999997"/>
    <n v="-196144.54399999999"/>
    <n v="-1.0484624700050011"/>
    <n v="3"/>
    <x v="0"/>
  </r>
  <r>
    <x v="2"/>
    <x v="6"/>
    <x v="0"/>
    <n v="9760.7439999999988"/>
    <n v="-14230.719999999998"/>
    <n v="-66440"/>
    <n v="-89090"/>
    <n v="-92930"/>
    <n v="-262690.71999999997"/>
    <n v="-252929.97599999997"/>
    <n v="-25.912981223562465"/>
    <n v="3"/>
    <x v="0"/>
  </r>
  <r>
    <x v="2"/>
    <x v="6"/>
    <x v="0"/>
    <n v="93567.998999999996"/>
    <n v="-21519.119999999999"/>
    <n v="-73380"/>
    <n v="-36980"/>
    <n v="-50480"/>
    <n v="-182359.12"/>
    <n v="-88791.120999999999"/>
    <n v="-0.94894752424918272"/>
    <n v="3"/>
    <x v="0"/>
  </r>
  <r>
    <x v="2"/>
    <x v="6"/>
    <x v="0"/>
    <n v="73379.606999999989"/>
    <n v="-43253.615999999995"/>
    <n v="-19030"/>
    <n v="-98910"/>
    <n v="-72240"/>
    <n v="-233433.61599999998"/>
    <n v="-160054.00899999999"/>
    <n v="-2.1811783347381515"/>
    <n v="3"/>
    <x v="0"/>
  </r>
  <r>
    <x v="2"/>
    <x v="6"/>
    <x v="0"/>
    <n v="239450.43499999997"/>
    <n v="-42149.995999999999"/>
    <n v="-24930"/>
    <n v="-16800"/>
    <n v="-53650"/>
    <n v="-137529.99599999998"/>
    <n v="101920.43899999998"/>
    <n v="0.42564315658896174"/>
    <n v="3"/>
    <x v="0"/>
  </r>
  <r>
    <x v="2"/>
    <x v="6"/>
    <x v="1"/>
    <n v="396300.22600000002"/>
    <n v="-109327.19699999999"/>
    <n v="-55330"/>
    <n v="-90810"/>
    <n v="-52880"/>
    <n v="-308347.19699999999"/>
    <n v="87953.029000000039"/>
    <n v="0.22193534908556936"/>
    <n v="3"/>
    <x v="0"/>
  </r>
  <r>
    <x v="2"/>
    <x v="6"/>
    <x v="2"/>
    <n v="109296.894"/>
    <n v="-33738.221999999994"/>
    <n v="-84750"/>
    <n v="-79830"/>
    <n v="-55840"/>
    <n v="-254158.22200000001"/>
    <n v="-144861.32800000001"/>
    <n v="-1.3253929064077521"/>
    <n v="3"/>
    <x v="0"/>
  </r>
  <r>
    <x v="2"/>
    <x v="6"/>
    <x v="0"/>
    <n v="92932.98"/>
    <n v="-103494.83199999999"/>
    <n v="-65190"/>
    <n v="-32760"/>
    <n v="-21460"/>
    <n v="-222904.83199999999"/>
    <n v="-129971.852"/>
    <n v="-1.398554657345541"/>
    <n v="3"/>
    <x v="0"/>
  </r>
  <r>
    <x v="2"/>
    <x v="6"/>
    <x v="0"/>
    <n v="49601.957999999999"/>
    <n v="-39004.756000000001"/>
    <n v="-19750"/>
    <n v="-90800"/>
    <n v="-81420"/>
    <n v="-230974.75599999999"/>
    <n v="-181372.79800000001"/>
    <n v="-3.65656529123306"/>
    <n v="3"/>
    <x v="0"/>
  </r>
  <r>
    <x v="2"/>
    <x v="6"/>
    <x v="0"/>
    <n v="60235.714"/>
    <n v="-40080.543999999994"/>
    <n v="-32980"/>
    <n v="-48880"/>
    <n v="-100860"/>
    <n v="-222800.54399999999"/>
    <n v="-162564.82999999999"/>
    <n v="-2.6988113729340037"/>
    <n v="3"/>
    <x v="0"/>
  </r>
  <r>
    <x v="2"/>
    <x v="6"/>
    <x v="0"/>
    <n v="714105.18900000001"/>
    <n v="-423010.29399999999"/>
    <n v="-58380"/>
    <n v="-100130"/>
    <n v="-82890"/>
    <n v="-664410.29399999999"/>
    <n v="49694.895000000019"/>
    <n v="6.9590440967934236E-2"/>
    <n v="3"/>
    <x v="0"/>
  </r>
  <r>
    <x v="2"/>
    <x v="6"/>
    <x v="0"/>
    <n v="309750.66499999998"/>
    <n v="-194638.91999999998"/>
    <n v="-74150"/>
    <n v="-83310"/>
    <n v="-99180"/>
    <n v="-451278.92"/>
    <n v="-141528.255"/>
    <n v="-0.45691025392955981"/>
    <n v="3"/>
    <x v="0"/>
  </r>
  <r>
    <x v="2"/>
    <x v="6"/>
    <x v="1"/>
    <n v="75994.778999999995"/>
    <n v="-57754.794999999998"/>
    <n v="-46760"/>
    <n v="-44290"/>
    <n v="-96430"/>
    <n v="-245234.79499999998"/>
    <n v="-169240.016"/>
    <n v="-2.2269953045063797"/>
    <n v="3"/>
    <x v="0"/>
  </r>
  <r>
    <x v="2"/>
    <x v="6"/>
    <x v="2"/>
    <n v="316762.06099999999"/>
    <n v="-218483.28599999996"/>
    <n v="-57050"/>
    <n v="-43620"/>
    <n v="-22380"/>
    <n v="-341533.28599999996"/>
    <n v="-24771.224999999977"/>
    <n v="-7.8201363262376228E-2"/>
    <n v="3"/>
    <x v="0"/>
  </r>
  <r>
    <x v="2"/>
    <x v="6"/>
    <x v="0"/>
    <n v="31011.826999999997"/>
    <n v="-16340.393999999998"/>
    <n v="-74850"/>
    <n v="-88320"/>
    <n v="-89580"/>
    <n v="-269090.39399999997"/>
    <n v="-238078.56699999998"/>
    <n v="-7.6770248653844222"/>
    <n v="3"/>
    <x v="0"/>
  </r>
  <r>
    <x v="2"/>
    <x v="6"/>
    <x v="0"/>
    <n v="892751.46799999999"/>
    <n v="-392884.1"/>
    <n v="-64440"/>
    <n v="-95880"/>
    <n v="-85300"/>
    <n v="-638504.1"/>
    <n v="254247.36800000002"/>
    <n v="0.28479075880948318"/>
    <n v="3"/>
    <x v="0"/>
  </r>
  <r>
    <x v="2"/>
    <x v="6"/>
    <x v="0"/>
    <n v="396759.47499999998"/>
    <n v="-137221.03499999997"/>
    <n v="-86670"/>
    <n v="-25290"/>
    <n v="-105120"/>
    <n v="-354301.03499999997"/>
    <n v="42458.44"/>
    <n v="0.10701304612826197"/>
    <n v="3"/>
    <x v="0"/>
  </r>
  <r>
    <x v="2"/>
    <x v="6"/>
    <x v="1"/>
    <n v="28761.914999999997"/>
    <n v="-41703.619999999995"/>
    <n v="-98800"/>
    <n v="-94200"/>
    <n v="-90710"/>
    <n v="-325413.62"/>
    <n v="-296651.70500000002"/>
    <n v="-10.314045674636061"/>
    <n v="3"/>
    <x v="0"/>
  </r>
  <r>
    <x v="2"/>
    <x v="6"/>
    <x v="2"/>
    <n v="232890.50399999996"/>
    <n v="-168441.182"/>
    <n v="-76800"/>
    <n v="-15080"/>
    <n v="-14170"/>
    <n v="-274491.18200000003"/>
    <n v="-41600.678000000073"/>
    <n v="-0.17862762665497123"/>
    <n v="3"/>
    <x v="0"/>
  </r>
  <r>
    <x v="2"/>
    <x v="6"/>
    <x v="0"/>
    <n v="576343.97100000002"/>
    <n v="-184225.72699999998"/>
    <n v="-52240"/>
    <n v="-61460"/>
    <n v="-106500"/>
    <n v="-404425.72699999996"/>
    <n v="171918.24400000006"/>
    <n v="0.29829104258991207"/>
    <n v="3"/>
    <x v="0"/>
  </r>
  <r>
    <x v="2"/>
    <x v="6"/>
    <x v="0"/>
    <n v="352553.614"/>
    <n v="-163645.82499999998"/>
    <n v="-73390"/>
    <n v="-18350"/>
    <n v="-98230"/>
    <n v="-353615.82499999995"/>
    <n v="-1062.210999999952"/>
    <n v="-3.0129062866448221E-3"/>
    <n v="3"/>
    <x v="0"/>
  </r>
  <r>
    <x v="2"/>
    <x v="6"/>
    <x v="1"/>
    <n v="13740.776"/>
    <n v="-4140.71"/>
    <n v="-94230"/>
    <n v="-18810"/>
    <n v="-97050"/>
    <n v="-214230.71"/>
    <n v="-200489.93399999998"/>
    <n v="-14.590874198080224"/>
    <n v="3"/>
    <x v="0"/>
  </r>
  <r>
    <x v="2"/>
    <x v="6"/>
    <x v="2"/>
    <n v="168339.26199999999"/>
    <n v="-90831.047999999995"/>
    <n v="-105230"/>
    <n v="-66810"/>
    <n v="-91490"/>
    <n v="-354361.04800000001"/>
    <n v="-186021.78600000002"/>
    <n v="-1.1050409975065711"/>
    <n v="3"/>
    <x v="0"/>
  </r>
  <r>
    <x v="2"/>
    <x v="6"/>
    <x v="0"/>
    <n v="758878.48400000005"/>
    <n v="-377222.40499999997"/>
    <n v="-48200"/>
    <n v="-15610"/>
    <n v="-78870"/>
    <n v="-519902.40499999997"/>
    <n v="238976.07900000009"/>
    <n v="0.31490691070904059"/>
    <n v="3"/>
    <x v="0"/>
  </r>
  <r>
    <x v="2"/>
    <x v="6"/>
    <x v="0"/>
    <n v="69202.748999999996"/>
    <n v="-43748.893999999993"/>
    <n v="-20420"/>
    <n v="-81110"/>
    <n v="-57110"/>
    <n v="-202388.894"/>
    <n v="-133186.14500000002"/>
    <n v="-1.9245788198385012"/>
    <n v="3"/>
    <x v="0"/>
  </r>
  <r>
    <x v="2"/>
    <x v="6"/>
    <x v="0"/>
    <n v="69084.161999999997"/>
    <n v="-43274.125999999997"/>
    <n v="-35640"/>
    <n v="-102540"/>
    <n v="-68640"/>
    <n v="-250094.12599999999"/>
    <n v="-181009.96399999998"/>
    <n v="-2.6201369280559557"/>
    <n v="3"/>
    <x v="0"/>
  </r>
  <r>
    <x v="2"/>
    <x v="6"/>
    <x v="1"/>
    <n v="437895.31099999999"/>
    <n v="-619320.94699999993"/>
    <n v="-62140"/>
    <n v="-76340"/>
    <n v="-103130"/>
    <n v="-860930.94699999993"/>
    <n v="-423035.63599999994"/>
    <n v="-0.96606569052756985"/>
    <n v="3"/>
    <x v="0"/>
  </r>
  <r>
    <x v="2"/>
    <x v="6"/>
    <x v="2"/>
    <n v="259709.33799999999"/>
    <n v="-363340.79599999997"/>
    <n v="-78880"/>
    <n v="-32580"/>
    <n v="-104110"/>
    <n v="-578910.79599999997"/>
    <n v="-319201.45799999998"/>
    <n v="-1.2290719327157964"/>
    <n v="3"/>
    <x v="0"/>
  </r>
  <r>
    <x v="2"/>
    <x v="6"/>
    <x v="3"/>
    <n v="277976.86"/>
    <n v="-163513.448"/>
    <n v="-74470"/>
    <n v="-52610"/>
    <n v="-108440"/>
    <n v="-399033.44799999997"/>
    <n v="-121056.58799999999"/>
    <n v="-0.43549160171102008"/>
    <n v="3"/>
    <x v="0"/>
  </r>
  <r>
    <x v="2"/>
    <x v="6"/>
    <x v="0"/>
    <n v="352111.34700000001"/>
    <n v="-195592.91500000001"/>
    <n v="-30830"/>
    <n v="-56200"/>
    <n v="-87800"/>
    <n v="-370422.91500000004"/>
    <n v="-18311.568000000028"/>
    <n v="-5.2005049414099197E-2"/>
    <n v="3"/>
    <x v="0"/>
  </r>
  <r>
    <x v="2"/>
    <x v="6"/>
    <x v="1"/>
    <n v="21068.298999999999"/>
    <n v="-13567.498"/>
    <n v="-24110"/>
    <n v="-53220"/>
    <n v="-86050"/>
    <n v="-176947.49799999999"/>
    <n v="-155879.19899999999"/>
    <n v="-7.3987557799516708"/>
    <n v="3"/>
    <x v="0"/>
  </r>
  <r>
    <x v="2"/>
    <x v="6"/>
    <x v="2"/>
    <n v="33692.371999999996"/>
    <n v="-20794.955999999998"/>
    <n v="-92170"/>
    <n v="-51190"/>
    <n v="-31090"/>
    <n v="-195244.95600000001"/>
    <n v="-161552.584"/>
    <n v="-4.7949305557946476"/>
    <n v="3"/>
    <x v="0"/>
  </r>
  <r>
    <x v="2"/>
    <x v="6"/>
    <x v="3"/>
    <n v="311636.89899999998"/>
    <n v="-129668.34999999999"/>
    <n v="-34040"/>
    <n v="-94070"/>
    <n v="-28750"/>
    <n v="-286528.34999999998"/>
    <n v="25108.548999999999"/>
    <n v="8.0569884633590841E-2"/>
    <n v="3"/>
    <x v="0"/>
  </r>
  <r>
    <x v="2"/>
    <x v="6"/>
    <x v="0"/>
    <n v="40062.211000000003"/>
    <n v="-26304.859"/>
    <n v="-35340"/>
    <n v="-105840"/>
    <n v="-72460"/>
    <n v="-239944.859"/>
    <n v="-199882.64799999999"/>
    <n v="-4.9893064564010201"/>
    <n v="3"/>
    <x v="0"/>
  </r>
  <r>
    <x v="2"/>
    <x v="6"/>
    <x v="1"/>
    <n v="240921.98199999999"/>
    <n v="-348364.81400000001"/>
    <n v="-83870"/>
    <n v="-105970"/>
    <n v="-28250"/>
    <n v="-566454.81400000001"/>
    <n v="-325532.83200000005"/>
    <n v="-1.3511960564893579"/>
    <n v="3"/>
    <x v="0"/>
  </r>
  <r>
    <x v="2"/>
    <x v="6"/>
    <x v="2"/>
    <n v="58901.997000000003"/>
    <n v="-70805.328999999998"/>
    <n v="-73570"/>
    <n v="-75190"/>
    <n v="-48950"/>
    <n v="-268515.32900000003"/>
    <n v="-209613.33200000002"/>
    <n v="-3.5586795469769896"/>
    <n v="3"/>
    <x v="0"/>
  </r>
  <r>
    <x v="2"/>
    <x v="6"/>
    <x v="3"/>
    <n v="1286.4179999999999"/>
    <n v="-1579.9419999999998"/>
    <n v="-55690"/>
    <n v="-25850"/>
    <n v="-30230"/>
    <n v="-113349.942"/>
    <n v="-112063.52399999999"/>
    <n v="-87.112838906172016"/>
    <n v="3"/>
    <x v="0"/>
  </r>
  <r>
    <x v="2"/>
    <x v="6"/>
    <x v="0"/>
    <n v="9566435.3259999994"/>
    <n v="-515162.36799999996"/>
    <n v="-51760"/>
    <n v="-104860"/>
    <n v="-86810"/>
    <n v="-758592.36800000002"/>
    <n v="8807842.9579999987"/>
    <n v="0.920702712959521"/>
    <n v="3"/>
    <x v="0"/>
  </r>
  <r>
    <x v="2"/>
    <x v="6"/>
    <x v="1"/>
    <n v="388767.77100000001"/>
    <n v="-53771.563999999998"/>
    <n v="-51520"/>
    <n v="-29230"/>
    <n v="-85880"/>
    <n v="-220401.56400000001"/>
    <n v="168366.20699999999"/>
    <n v="0.43307655510363791"/>
    <n v="3"/>
    <x v="0"/>
  </r>
  <r>
    <x v="2"/>
    <x v="6"/>
    <x v="2"/>
    <n v="659606.38799999992"/>
    <n v="-157708.649"/>
    <n v="-89630"/>
    <n v="-42140"/>
    <n v="-40220"/>
    <n v="-329698.64899999998"/>
    <n v="329907.73899999994"/>
    <n v="0.50015849603930762"/>
    <n v="3"/>
    <x v="0"/>
  </r>
  <r>
    <x v="2"/>
    <x v="6"/>
    <x v="3"/>
    <n v="426652.49899999995"/>
    <n v="-55150.241999999998"/>
    <n v="-61110"/>
    <n v="-86230"/>
    <n v="-47730"/>
    <n v="-250220.242"/>
    <n v="176432.25699999995"/>
    <n v="0.41352683369610355"/>
    <n v="3"/>
    <x v="0"/>
  </r>
  <r>
    <x v="2"/>
    <x v="6"/>
    <x v="0"/>
    <n v="148477.05599999998"/>
    <n v="-30384.557000000001"/>
    <n v="-13540"/>
    <n v="-66610"/>
    <n v="-24540"/>
    <n v="-135074.557"/>
    <n v="13402.498999999982"/>
    <n v="9.0266465143274285E-2"/>
    <n v="3"/>
    <x v="0"/>
  </r>
  <r>
    <x v="2"/>
    <x v="6"/>
    <x v="0"/>
    <n v="2242282.2659999998"/>
    <n v="-360338.67099999997"/>
    <n v="-101400"/>
    <n v="-28650"/>
    <n v="-72870"/>
    <n v="-563258.67099999997"/>
    <n v="1679023.5949999997"/>
    <n v="0.74880117479375363"/>
    <n v="3"/>
    <x v="0"/>
  </r>
  <r>
    <x v="2"/>
    <x v="6"/>
    <x v="1"/>
    <n v="1237308.1839999999"/>
    <n v="-96782.182000000001"/>
    <n v="-30240"/>
    <n v="-18340"/>
    <n v="-32160"/>
    <n v="-177522.182"/>
    <n v="1059786.0019999999"/>
    <n v="0.85652549276276346"/>
    <n v="3"/>
    <x v="0"/>
  </r>
  <r>
    <x v="2"/>
    <x v="6"/>
    <x v="2"/>
    <n v="101178.686"/>
    <n v="-20219.898999999998"/>
    <n v="-35950"/>
    <n v="-58480"/>
    <n v="-32040"/>
    <n v="-146689.899"/>
    <n v="-45511.213000000003"/>
    <n v="-0.449810279212363"/>
    <n v="3"/>
    <x v="0"/>
  </r>
  <r>
    <x v="2"/>
    <x v="6"/>
    <x v="0"/>
    <n v="19062.273999999998"/>
    <n v="-9314.9279999999999"/>
    <n v="-33990"/>
    <n v="-16900"/>
    <n v="-107100"/>
    <n v="-167304.92800000001"/>
    <n v="-148242.65400000001"/>
    <n v="-7.7767560155729596"/>
    <n v="3"/>
    <x v="0"/>
  </r>
  <r>
    <x v="2"/>
    <x v="6"/>
    <x v="1"/>
    <n v="50062.733"/>
    <n v="-13479.360999999999"/>
    <n v="-14610"/>
    <n v="-97400"/>
    <n v="-36600"/>
    <n v="-162089.361"/>
    <n v="-112026.628"/>
    <n v="-2.2377249759816347"/>
    <n v="3"/>
    <x v="0"/>
  </r>
  <r>
    <x v="2"/>
    <x v="6"/>
    <x v="2"/>
    <n v="42810.557999999997"/>
    <n v="-4739.860999999999"/>
    <n v="-15970"/>
    <n v="-60420"/>
    <n v="-38820"/>
    <n v="-119949.861"/>
    <n v="-77139.303000000014"/>
    <n v="-1.801875672818841"/>
    <n v="3"/>
    <x v="0"/>
  </r>
  <r>
    <x v="2"/>
    <x v="6"/>
    <x v="0"/>
    <n v="3437783.58"/>
    <n v="-383467.22399999993"/>
    <n v="-79180"/>
    <n v="-45550"/>
    <n v="-102860"/>
    <n v="-611057.22399999993"/>
    <n v="2826726.3560000001"/>
    <n v="0.82225256192537866"/>
    <n v="3"/>
    <x v="0"/>
  </r>
  <r>
    <x v="2"/>
    <x v="6"/>
    <x v="1"/>
    <n v="243300.18299999999"/>
    <n v="-147593.66999999998"/>
    <n v="-67840"/>
    <n v="-45650"/>
    <n v="-31860"/>
    <n v="-292943.67"/>
    <n v="-49643.486999999994"/>
    <n v="-0.20404212766251803"/>
    <n v="3"/>
    <x v="0"/>
  </r>
  <r>
    <x v="2"/>
    <x v="6"/>
    <x v="2"/>
    <n v="119360.93399999999"/>
    <n v="-73794.62999999999"/>
    <n v="-51890"/>
    <n v="-97740"/>
    <n v="-68970"/>
    <n v="-292394.63"/>
    <n v="-173033.696"/>
    <n v="-1.4496677447245847"/>
    <n v="3"/>
    <x v="0"/>
  </r>
  <r>
    <x v="2"/>
    <x v="6"/>
    <x v="0"/>
    <n v="1087964.5489999999"/>
    <n v="-400822.93299999996"/>
    <n v="-83680"/>
    <n v="-85170"/>
    <n v="-64490"/>
    <n v="-634162.93299999996"/>
    <n v="453801.61599999992"/>
    <n v="0.4171106645130217"/>
    <n v="3"/>
    <x v="0"/>
  </r>
  <r>
    <x v="2"/>
    <x v="6"/>
    <x v="0"/>
    <n v="871985.41499999992"/>
    <n v="-526625.30900000001"/>
    <n v="-93020"/>
    <n v="-35750"/>
    <n v="-24900"/>
    <n v="-680295.30900000001"/>
    <n v="191690.10599999991"/>
    <n v="0.21983178009921178"/>
    <n v="3"/>
    <x v="0"/>
  </r>
  <r>
    <x v="2"/>
    <x v="6"/>
    <x v="0"/>
    <n v="659941.478"/>
    <n v="-787468.23400000005"/>
    <n v="-87160"/>
    <n v="-57310"/>
    <n v="-27420"/>
    <n v="-959358.23400000005"/>
    <n v="-299416.75600000005"/>
    <n v="-0.45370198113233312"/>
    <n v="3"/>
    <x v="0"/>
  </r>
  <r>
    <x v="2"/>
    <x v="6"/>
    <x v="0"/>
    <n v="167072.42300000001"/>
    <n v="-13798.001"/>
    <n v="-55000"/>
    <n v="-39880"/>
    <n v="-51490"/>
    <n v="-160168.00099999999"/>
    <n v="6904.4220000000205"/>
    <n v="4.1325922471358544E-2"/>
    <n v="3"/>
    <x v="0"/>
  </r>
  <r>
    <x v="2"/>
    <x v="6"/>
    <x v="0"/>
    <n v="583647.7429999999"/>
    <n v="-53512.682999999997"/>
    <n v="-13800"/>
    <n v="-78140"/>
    <n v="-96110"/>
    <n v="-241562.68299999999"/>
    <n v="342085.05999999994"/>
    <n v="0.5861156221416246"/>
    <n v="3"/>
    <x v="0"/>
  </r>
  <r>
    <x v="2"/>
    <x v="6"/>
    <x v="0"/>
    <n v="2349947.9079999998"/>
    <n v="-210990.38800000001"/>
    <n v="-75540"/>
    <n v="-41710"/>
    <n v="-18870"/>
    <n v="-347110.38800000004"/>
    <n v="2002837.5199999998"/>
    <n v="0.85229017765954662"/>
    <n v="3"/>
    <x v="0"/>
  </r>
  <r>
    <x v="2"/>
    <x v="6"/>
    <x v="0"/>
    <n v="1542816.737"/>
    <n v="-109046.882"/>
    <n v="-74350"/>
    <n v="-30550"/>
    <n v="-13860"/>
    <n v="-227806.88199999998"/>
    <n v="1315009.855"/>
    <n v="0.85234352432358917"/>
    <n v="3"/>
    <x v="0"/>
  </r>
  <r>
    <x v="2"/>
    <x v="15"/>
    <x v="0"/>
    <n v="2601791.1919999998"/>
    <n v="-95521.579999999987"/>
    <n v="-82240"/>
    <n v="-18540"/>
    <n v="-46610"/>
    <n v="-242911.58"/>
    <n v="2358879.6119999997"/>
    <n v="0.90663678901408162"/>
    <n v="3"/>
    <x v="0"/>
  </r>
  <r>
    <x v="2"/>
    <x v="15"/>
    <x v="0"/>
    <n v="3581295.9419999993"/>
    <n v="-1315592.46"/>
    <n v="-87200"/>
    <n v="-57780"/>
    <n v="-98780"/>
    <n v="-1559352.46"/>
    <n v="2021943.4819999994"/>
    <n v="0.56458430544302662"/>
    <n v="3"/>
    <x v="0"/>
  </r>
  <r>
    <x v="2"/>
    <x v="15"/>
    <x v="0"/>
    <n v="3030864.102"/>
    <n v="-1132683.7829999998"/>
    <n v="-15960"/>
    <n v="-77670"/>
    <n v="-71130"/>
    <n v="-1297443.7829999998"/>
    <n v="1733420.3190000001"/>
    <n v="0.57192281166818215"/>
    <n v="3"/>
    <x v="0"/>
  </r>
  <r>
    <x v="2"/>
    <x v="15"/>
    <x v="0"/>
    <n v="39317.466999999997"/>
    <n v="-53645.108999999997"/>
    <n v="-45760"/>
    <n v="-92990"/>
    <n v="-15690"/>
    <n v="-208085.109"/>
    <n v="-168767.64199999999"/>
    <n v="-4.2924342506601461"/>
    <n v="3"/>
    <x v="0"/>
  </r>
  <r>
    <x v="2"/>
    <x v="15"/>
    <x v="0"/>
    <n v="12182088.583000001"/>
    <n v="-10328888.248"/>
    <n v="-78820"/>
    <n v="-51500"/>
    <n v="-64360"/>
    <n v="-10523568.248"/>
    <n v="1658520.3350000009"/>
    <n v="0.13614416967173032"/>
    <n v="3"/>
    <x v="0"/>
  </r>
  <r>
    <x v="2"/>
    <x v="15"/>
    <x v="0"/>
    <n v="17973086.662999999"/>
    <n v="-15062047.412999999"/>
    <n v="-14500"/>
    <n v="-37140"/>
    <n v="-96260"/>
    <n v="-15209947.412999999"/>
    <n v="2763139.25"/>
    <n v="0.15373760232783451"/>
    <n v="3"/>
    <x v="0"/>
  </r>
  <r>
    <x v="2"/>
    <x v="15"/>
    <x v="0"/>
    <n v="49255.199000000001"/>
    <n v="-51262.379000000001"/>
    <n v="-97620"/>
    <n v="-57100"/>
    <n v="-32590"/>
    <n v="-238572.37900000002"/>
    <n v="-189317.18000000002"/>
    <n v="-3.8435979113595709"/>
    <n v="3"/>
    <x v="0"/>
  </r>
  <r>
    <x v="2"/>
    <x v="15"/>
    <x v="0"/>
    <n v="633541.88099999994"/>
    <n v="-38013.955000000002"/>
    <n v="-98410"/>
    <n v="-12960"/>
    <n v="-15420"/>
    <n v="-164803.95500000002"/>
    <n v="468737.92599999992"/>
    <n v="0.73986888642646809"/>
    <n v="3"/>
    <x v="0"/>
  </r>
  <r>
    <x v="2"/>
    <x v="15"/>
    <x v="0"/>
    <n v="1206485.6439999999"/>
    <n v="-32252.863999999994"/>
    <n v="-17440"/>
    <n v="-72290"/>
    <n v="-56920"/>
    <n v="-178902.864"/>
    <n v="1027582.7799999998"/>
    <n v="0.85171571258248635"/>
    <n v="3"/>
    <x v="0"/>
  </r>
  <r>
    <x v="2"/>
    <x v="15"/>
    <x v="0"/>
    <n v="13957446.762"/>
    <n v="-715653.62399999995"/>
    <n v="-106200"/>
    <n v="-79880"/>
    <n v="-55960"/>
    <n v="-957693.62399999995"/>
    <n v="12999753.138"/>
    <n v="0.93138475536891319"/>
    <n v="3"/>
    <x v="0"/>
  </r>
  <r>
    <x v="2"/>
    <x v="15"/>
    <x v="0"/>
    <n v="4508764.2460000003"/>
    <n v="-238587.88800000001"/>
    <n v="-30290"/>
    <n v="-28320"/>
    <n v="-51770"/>
    <n v="-348967.88800000004"/>
    <n v="4159796.358"/>
    <n v="0.92260232095532801"/>
    <n v="3"/>
    <x v="0"/>
  </r>
  <r>
    <x v="2"/>
    <x v="15"/>
    <x v="0"/>
    <n v="108360.76299999999"/>
    <n v="-8968.0289999999986"/>
    <n v="-97710"/>
    <n v="-12570"/>
    <n v="-27910"/>
    <n v="-147158.02900000001"/>
    <n v="-38797.266000000018"/>
    <n v="-0.35803795512218772"/>
    <n v="3"/>
    <x v="0"/>
  </r>
  <r>
    <x v="2"/>
    <x v="15"/>
    <x v="0"/>
    <n v="81289.291999999987"/>
    <n v="-109744.754"/>
    <n v="-81020"/>
    <n v="-80970"/>
    <n v="-90450"/>
    <n v="-362184.75400000002"/>
    <n v="-280895.46200000006"/>
    <n v="-3.4555038565227028"/>
    <n v="3"/>
    <x v="0"/>
  </r>
  <r>
    <x v="2"/>
    <x v="15"/>
    <x v="0"/>
    <n v="1489.999"/>
    <n v="-2862.5309999999999"/>
    <n v="-86260"/>
    <n v="-15930"/>
    <n v="-66670"/>
    <n v="-171722.53099999999"/>
    <n v="-170232.53199999998"/>
    <n v="-114.25009815442827"/>
    <n v="3"/>
    <x v="0"/>
  </r>
  <r>
    <x v="2"/>
    <x v="15"/>
    <x v="0"/>
    <n v="1463282.7789999999"/>
    <n v="-153247.73099999997"/>
    <n v="-72660"/>
    <n v="-86190"/>
    <n v="-98890"/>
    <n v="-410987.73099999997"/>
    <n v="1052295.048"/>
    <n v="0.71913307742139432"/>
    <n v="3"/>
    <x v="0"/>
  </r>
  <r>
    <x v="2"/>
    <x v="15"/>
    <x v="0"/>
    <n v="3222233.196"/>
    <n v="-526060.5"/>
    <n v="-99830"/>
    <n v="-79350"/>
    <n v="-70630"/>
    <n v="-775870.5"/>
    <n v="2446362.696"/>
    <n v="0.75921342348432563"/>
    <n v="3"/>
    <x v="0"/>
  </r>
  <r>
    <x v="2"/>
    <x v="15"/>
    <x v="0"/>
    <n v="724977.40700000001"/>
    <n v="-136379.43899999998"/>
    <n v="-56000"/>
    <n v="-65740"/>
    <n v="-50700"/>
    <n v="-308819.43900000001"/>
    <n v="416157.96799999999"/>
    <n v="0.57402887866821484"/>
    <n v="3"/>
    <x v="0"/>
  </r>
  <r>
    <x v="2"/>
    <x v="15"/>
    <x v="0"/>
    <n v="3897.5230000000001"/>
    <n v="-11496.071999999998"/>
    <n v="-12410"/>
    <n v="-29200"/>
    <n v="-70670"/>
    <n v="-123776.072"/>
    <n v="-119878.549"/>
    <n v="-30.757624522036174"/>
    <n v="3"/>
    <x v="0"/>
  </r>
  <r>
    <x v="2"/>
    <x v="15"/>
    <x v="0"/>
    <n v="1604667.0219999999"/>
    <n v="-940430.66599999985"/>
    <n v="-20500"/>
    <n v="-99100"/>
    <n v="-39630"/>
    <n v="-1099660.6659999997"/>
    <n v="505006.35600000015"/>
    <n v="0.31471099553761517"/>
    <n v="3"/>
    <x v="0"/>
  </r>
  <r>
    <x v="2"/>
    <x v="15"/>
    <x v="1"/>
    <n v="2404372.7189999996"/>
    <n v="-19942.383999999998"/>
    <n v="-81170"/>
    <n v="-73230"/>
    <n v="-64930"/>
    <n v="-239272.38399999999"/>
    <n v="2165100.3349999995"/>
    <n v="0.90048448723893537"/>
    <n v="3"/>
    <x v="0"/>
  </r>
  <r>
    <x v="2"/>
    <x v="15"/>
    <x v="2"/>
    <n v="87401.698999999993"/>
    <n v="-37349.612999999998"/>
    <n v="-36810"/>
    <n v="-87570"/>
    <n v="-37280"/>
    <n v="-199009.61300000001"/>
    <n v="-111607.91400000002"/>
    <n v="-1.2769535978928743"/>
    <n v="3"/>
    <x v="0"/>
  </r>
  <r>
    <x v="2"/>
    <x v="15"/>
    <x v="0"/>
    <n v="64417.317999999999"/>
    <n v="-24218.432000000001"/>
    <n v="-62810"/>
    <n v="-21440"/>
    <n v="-21290"/>
    <n v="-129758.432"/>
    <n v="-65341.114000000001"/>
    <n v="-1.0143408019563931"/>
    <n v="3"/>
    <x v="0"/>
  </r>
  <r>
    <x v="2"/>
    <x v="15"/>
    <x v="0"/>
    <n v="197895.94299999997"/>
    <n v="-69338.338999999993"/>
    <n v="-99330"/>
    <n v="-50560"/>
    <n v="-45870"/>
    <n v="-265098.33899999998"/>
    <n v="-67202.396000000008"/>
    <n v="-0.33958450578241522"/>
    <n v="3"/>
    <x v="0"/>
  </r>
  <r>
    <x v="2"/>
    <x v="15"/>
    <x v="0"/>
    <n v="287022.39299999998"/>
    <n v="-101034.89199999999"/>
    <n v="-16640"/>
    <n v="-106990"/>
    <n v="-34020"/>
    <n v="-258684.89199999999"/>
    <n v="28337.500999999989"/>
    <n v="9.8729233993948312E-2"/>
    <n v="3"/>
    <x v="0"/>
  </r>
  <r>
    <x v="2"/>
    <x v="15"/>
    <x v="0"/>
    <n v="310287.67699999997"/>
    <n v="-118450.40199999999"/>
    <n v="-18020"/>
    <n v="-20040"/>
    <n v="-26370"/>
    <n v="-182880.402"/>
    <n v="127407.27499999997"/>
    <n v="0.41061016741570427"/>
    <n v="3"/>
    <x v="0"/>
  </r>
  <r>
    <x v="2"/>
    <x v="15"/>
    <x v="0"/>
    <n v="227880.05799999999"/>
    <n v="-97818.72099999999"/>
    <n v="-22410"/>
    <n v="-61340"/>
    <n v="-57900"/>
    <n v="-239468.72099999999"/>
    <n v="-11588.663"/>
    <n v="-5.0854221741509303E-2"/>
    <n v="3"/>
    <x v="0"/>
  </r>
  <r>
    <x v="2"/>
    <x v="15"/>
    <x v="1"/>
    <n v="22696.358999999997"/>
    <n v="-8571.4299999999985"/>
    <n v="-71880"/>
    <n v="-103310"/>
    <n v="-103550"/>
    <n v="-287311.43"/>
    <n v="-264615.071"/>
    <n v="-11.658921635844765"/>
    <n v="3"/>
    <x v="0"/>
  </r>
  <r>
    <x v="2"/>
    <x v="15"/>
    <x v="2"/>
    <n v="644859.77499999991"/>
    <n v="-258792.49199999997"/>
    <n v="-62030"/>
    <n v="-19550"/>
    <n v="-97650"/>
    <n v="-438022.49199999997"/>
    <n v="206837.28299999994"/>
    <n v="0.32074768968183814"/>
    <n v="3"/>
    <x v="0"/>
  </r>
  <r>
    <x v="2"/>
    <x v="15"/>
    <x v="0"/>
    <n v="1969646.8749999998"/>
    <n v="-43705.871999999996"/>
    <n v="-24760"/>
    <n v="-101730"/>
    <n v="-56810"/>
    <n v="-227005.872"/>
    <n v="1742641.0029999998"/>
    <n v="0.8847479338142783"/>
    <n v="3"/>
    <x v="0"/>
  </r>
  <r>
    <x v="2"/>
    <x v="15"/>
    <x v="0"/>
    <n v="11270553.307999998"/>
    <n v="-390812.61099999998"/>
    <n v="-94170"/>
    <n v="-81960"/>
    <n v="-100550"/>
    <n v="-667492.61100000003"/>
    <n v="10603060.696999999"/>
    <n v="0.9407755242569853"/>
    <n v="3"/>
    <x v="0"/>
  </r>
  <r>
    <x v="2"/>
    <x v="15"/>
    <x v="0"/>
    <n v="473214.04899999994"/>
    <n v="-233323.272"/>
    <n v="-17030"/>
    <n v="-45800"/>
    <n v="-15040"/>
    <n v="-311193.272"/>
    <n v="162020.77699999994"/>
    <n v="0.34238370002408774"/>
    <n v="3"/>
    <x v="0"/>
  </r>
  <r>
    <x v="2"/>
    <x v="15"/>
    <x v="1"/>
    <n v="4168256.7919999994"/>
    <n v="-2344585.628"/>
    <n v="-88340"/>
    <n v="-52210"/>
    <n v="-82950"/>
    <n v="-2568085.628"/>
    <n v="1600171.1639999994"/>
    <n v="0.38389457364314888"/>
    <n v="3"/>
    <x v="0"/>
  </r>
  <r>
    <x v="2"/>
    <x v="15"/>
    <x v="2"/>
    <n v="5952.1349999999993"/>
    <n v="-7320.32"/>
    <n v="-93560"/>
    <n v="-25220"/>
    <n v="-96370"/>
    <n v="-222470.32"/>
    <n v="-216518.185"/>
    <n v="-36.376558159383151"/>
    <n v="3"/>
    <x v="0"/>
  </r>
  <r>
    <x v="2"/>
    <x v="15"/>
    <x v="0"/>
    <n v="577932.19400000002"/>
    <n v="-113479.28899999999"/>
    <n v="-19220"/>
    <n v="-108020"/>
    <n v="-41950"/>
    <n v="-282669.28899999999"/>
    <n v="295262.90500000003"/>
    <n v="0.51089540964385183"/>
    <n v="3"/>
    <x v="0"/>
  </r>
  <r>
    <x v="2"/>
    <x v="15"/>
    <x v="0"/>
    <n v="657731.80900000001"/>
    <n v="-93387.125999999989"/>
    <n v="-66810"/>
    <n v="-16170"/>
    <n v="-36610"/>
    <n v="-212977.12599999999"/>
    <n v="444754.68300000002"/>
    <n v="0.67619457796361493"/>
    <n v="3"/>
    <x v="0"/>
  </r>
  <r>
    <x v="2"/>
    <x v="15"/>
    <x v="1"/>
    <n v="1892488.1569999997"/>
    <n v="-170865.49899999998"/>
    <n v="-74760"/>
    <n v="-106300"/>
    <n v="-105830"/>
    <n v="-457755.49899999995"/>
    <n v="1434732.6579999998"/>
    <n v="0.7581197550395028"/>
    <n v="3"/>
    <x v="0"/>
  </r>
  <r>
    <x v="2"/>
    <x v="15"/>
    <x v="2"/>
    <n v="193751.98499999999"/>
    <n v="-80592.693999999989"/>
    <n v="-47630"/>
    <n v="-58620"/>
    <n v="-79940"/>
    <n v="-266782.69400000002"/>
    <n v="-73030.709000000032"/>
    <n v="-0.37692882991624593"/>
    <n v="3"/>
    <x v="0"/>
  </r>
  <r>
    <x v="2"/>
    <x v="15"/>
    <x v="0"/>
    <n v="1492682.6040000001"/>
    <n v="-158989.74"/>
    <n v="-66060"/>
    <n v="-84610"/>
    <n v="-83280"/>
    <n v="-392939.74"/>
    <n v="1099742.8640000001"/>
    <n v="0.73675599960298055"/>
    <n v="3"/>
    <x v="0"/>
  </r>
  <r>
    <x v="2"/>
    <x v="15"/>
    <x v="0"/>
    <n v="4240068.6579999998"/>
    <n v="-66267.87999999999"/>
    <n v="-97680"/>
    <n v="-29580"/>
    <n v="-87030"/>
    <n v="-280557.88"/>
    <n v="3959510.7779999999"/>
    <n v="0.93383176013655955"/>
    <n v="3"/>
    <x v="0"/>
  </r>
  <r>
    <x v="2"/>
    <x v="15"/>
    <x v="0"/>
    <n v="237565.34899999999"/>
    <n v="-35387.057999999997"/>
    <n v="-68180"/>
    <n v="-42260"/>
    <n v="-99310"/>
    <n v="-245137.05799999999"/>
    <n v="-7571.7090000000026"/>
    <n v="-3.1872110271435265E-2"/>
    <n v="3"/>
    <x v="0"/>
  </r>
  <r>
    <x v="2"/>
    <x v="15"/>
    <x v="1"/>
    <n v="927566.22"/>
    <n v="-176330.266"/>
    <n v="-47470"/>
    <n v="-97370"/>
    <n v="-19440"/>
    <n v="-340610.266"/>
    <n v="586955.95399999991"/>
    <n v="0.63279142916610298"/>
    <n v="3"/>
    <x v="0"/>
  </r>
  <r>
    <x v="2"/>
    <x v="11"/>
    <x v="2"/>
    <n v="902879.38299999991"/>
    <n v="-80201.394"/>
    <n v="-87680"/>
    <n v="-103500"/>
    <n v="-45670"/>
    <n v="-317051.39399999997"/>
    <n v="585827.98899999994"/>
    <n v="0.64884413137607333"/>
    <n v="3"/>
    <x v="0"/>
  </r>
  <r>
    <x v="2"/>
    <x v="11"/>
    <x v="3"/>
    <n v="3145923.9139999994"/>
    <n v="-3776388.0559999999"/>
    <n v="-53190"/>
    <n v="-14420"/>
    <n v="-82660"/>
    <n v="-3926658.0559999999"/>
    <n v="-780734.14200000046"/>
    <n v="-0.24817324364571414"/>
    <n v="3"/>
    <x v="0"/>
  </r>
  <r>
    <x v="2"/>
    <x v="11"/>
    <x v="0"/>
    <n v="1191544.375"/>
    <n v="-1650879.2509999999"/>
    <n v="-104760"/>
    <n v="-47970"/>
    <n v="-51300"/>
    <n v="-1854909.2509999999"/>
    <n v="-663364.87599999993"/>
    <n v="-0.5567269586581699"/>
    <n v="3"/>
    <x v="0"/>
  </r>
  <r>
    <x v="2"/>
    <x v="11"/>
    <x v="1"/>
    <n v="333505.13"/>
    <n v="-539864.93400000001"/>
    <n v="-33010"/>
    <n v="-57260"/>
    <n v="-66290"/>
    <n v="-696424.93400000001"/>
    <n v="-362919.804"/>
    <n v="-1.0881985653414088"/>
    <n v="3"/>
    <x v="0"/>
  </r>
  <r>
    <x v="2"/>
    <x v="11"/>
    <x v="2"/>
    <n v="284428.02499999997"/>
    <n v="-98127.805999999982"/>
    <n v="-70350"/>
    <n v="-45310"/>
    <n v="-46780"/>
    <n v="-260567.80599999998"/>
    <n v="23860.218999999983"/>
    <n v="8.3888424848430412E-2"/>
    <n v="3"/>
    <x v="0"/>
  </r>
  <r>
    <x v="2"/>
    <x v="11"/>
    <x v="3"/>
    <n v="840130.62699999998"/>
    <n v="-405612.473"/>
    <n v="-92090"/>
    <n v="-63450"/>
    <n v="-26070"/>
    <n v="-587222.473"/>
    <n v="252908.15399999998"/>
    <n v="0.30103432236853805"/>
    <n v="3"/>
    <x v="0"/>
  </r>
  <r>
    <x v="2"/>
    <x v="11"/>
    <x v="0"/>
    <n v="570605.38500000001"/>
    <n v="-669797.47100000002"/>
    <n v="-62860"/>
    <n v="-58200"/>
    <n v="-33190"/>
    <n v="-824047.47100000002"/>
    <n v="-253442.08600000001"/>
    <n v="-0.44416350189194237"/>
    <n v="3"/>
    <x v="0"/>
  </r>
  <r>
    <x v="2"/>
    <x v="11"/>
    <x v="1"/>
    <n v="242038.25099999999"/>
    <n v="-213258.82899999997"/>
    <n v="-57920"/>
    <n v="-102650"/>
    <n v="-20570"/>
    <n v="-394398.82899999997"/>
    <n v="-152360.57799999998"/>
    <n v="-0.62948966690393071"/>
    <n v="3"/>
    <x v="0"/>
  </r>
  <r>
    <x v="2"/>
    <x v="11"/>
    <x v="2"/>
    <n v="127813.791"/>
    <n v="-5128.4869999999992"/>
    <n v="-64340"/>
    <n v="-18580"/>
    <n v="-40710"/>
    <n v="-128758.48699999999"/>
    <n v="-944.69599999999627"/>
    <n v="-7.3911898912379205E-3"/>
    <n v="3"/>
    <x v="0"/>
  </r>
  <r>
    <x v="2"/>
    <x v="11"/>
    <x v="3"/>
    <n v="16911.439999999999"/>
    <n v="-3178.5739999999996"/>
    <n v="-68950"/>
    <n v="-89690"/>
    <n v="-76320"/>
    <n v="-238138.57399999999"/>
    <n v="-221227.13399999999"/>
    <n v="-13.081507784079889"/>
    <n v="3"/>
    <x v="0"/>
  </r>
  <r>
    <x v="2"/>
    <x v="11"/>
    <x v="0"/>
    <n v="694262.73699999996"/>
    <n v="-44746.659999999996"/>
    <n v="-95190"/>
    <n v="-98080"/>
    <n v="-71220"/>
    <n v="-309236.65999999997"/>
    <n v="385026.07699999999"/>
    <n v="0.55458266226954367"/>
    <n v="3"/>
    <x v="0"/>
  </r>
  <r>
    <x v="2"/>
    <x v="11"/>
    <x v="1"/>
    <n v="89322.61099999999"/>
    <n v="-8226.9879999999994"/>
    <n v="-77810"/>
    <n v="-51380"/>
    <n v="-102810"/>
    <n v="-240226.98800000001"/>
    <n v="-150904.37700000004"/>
    <n v="-1.6894308765783845"/>
    <n v="3"/>
    <x v="0"/>
  </r>
  <r>
    <x v="2"/>
    <x v="11"/>
    <x v="2"/>
    <n v="545170.31799999997"/>
    <n v="-57362.542999999998"/>
    <n v="-60240"/>
    <n v="-100960"/>
    <n v="-60040"/>
    <n v="-278602.54300000001"/>
    <n v="266567.77499999997"/>
    <n v="0.48896237780869056"/>
    <n v="3"/>
    <x v="0"/>
  </r>
  <r>
    <x v="2"/>
    <x v="11"/>
    <x v="3"/>
    <n v="213454.42300000001"/>
    <n v="-14892.310999999998"/>
    <n v="-92590"/>
    <n v="-41960"/>
    <n v="-108250"/>
    <n v="-257692.31099999999"/>
    <n v="-44237.887999999977"/>
    <n v="-0.20724746471990405"/>
    <n v="3"/>
    <x v="0"/>
  </r>
  <r>
    <x v="2"/>
    <x v="11"/>
    <x v="0"/>
    <n v="187899.09600000002"/>
    <n v="-13962.501"/>
    <n v="-67140"/>
    <n v="-39750"/>
    <n v="-60100"/>
    <n v="-180952.50099999999"/>
    <n v="6946.5950000000303"/>
    <n v="3.6969815969737446E-2"/>
    <n v="3"/>
    <x v="0"/>
  </r>
  <r>
    <x v="2"/>
    <x v="11"/>
    <x v="0"/>
    <n v="575007.93700000003"/>
    <n v="-249210.97599999997"/>
    <n v="-37770"/>
    <n v="-65550"/>
    <n v="-37130"/>
    <n v="-389660.97599999997"/>
    <n v="185346.96100000007"/>
    <n v="0.32233809148272691"/>
    <n v="3"/>
    <x v="0"/>
  </r>
  <r>
    <x v="2"/>
    <x v="11"/>
    <x v="1"/>
    <n v="60869.549999999996"/>
    <n v="-26291.608"/>
    <n v="-74350"/>
    <n v="-18260"/>
    <n v="-58300"/>
    <n v="-177201.60800000001"/>
    <n v="-116332.05800000002"/>
    <n v="-1.9111700020782152"/>
    <n v="3"/>
    <x v="0"/>
  </r>
  <r>
    <x v="2"/>
    <x v="11"/>
    <x v="2"/>
    <n v="64687.804999999993"/>
    <n v="-28365.798999999999"/>
    <n v="-14190"/>
    <n v="-89730"/>
    <n v="-43360"/>
    <n v="-175645.799"/>
    <n v="-110957.99400000001"/>
    <n v="-1.7152845733442341"/>
    <n v="3"/>
    <x v="0"/>
  </r>
  <r>
    <x v="2"/>
    <x v="11"/>
    <x v="0"/>
    <n v="100930.27699999999"/>
    <n v="-40661.536999999997"/>
    <n v="-20850"/>
    <n v="-84590"/>
    <n v="-20790"/>
    <n v="-166891.53700000001"/>
    <n v="-65961.260000000024"/>
    <n v="-0.65353293343284924"/>
    <n v="3"/>
    <x v="0"/>
  </r>
  <r>
    <x v="2"/>
    <x v="11"/>
    <x v="1"/>
    <n v="169236.49400000001"/>
    <n v="-79135.160999999993"/>
    <n v="-90320"/>
    <n v="-34100"/>
    <n v="-38230"/>
    <n v="-241785.16099999999"/>
    <n v="-72548.666999999987"/>
    <n v="-0.42868216709807272"/>
    <n v="3"/>
    <x v="0"/>
  </r>
  <r>
    <x v="2"/>
    <x v="11"/>
    <x v="2"/>
    <n v="168170.42199999999"/>
    <n v="-29759.708999999999"/>
    <n v="-88850"/>
    <n v="-41230"/>
    <n v="-13800"/>
    <n v="-173639.709"/>
    <n v="-5469.2870000000112"/>
    <n v="-3.2522288610300397E-2"/>
    <n v="3"/>
    <x v="0"/>
  </r>
  <r>
    <x v="2"/>
    <x v="11"/>
    <x v="0"/>
    <n v="108690.72899999999"/>
    <n v="-73034.037999999986"/>
    <n v="-75160"/>
    <n v="-21330"/>
    <n v="-95170"/>
    <n v="-264694.038"/>
    <n v="-156003.30900000001"/>
    <n v="-1.4352954519239634"/>
    <n v="3"/>
    <x v="0"/>
  </r>
  <r>
    <x v="2"/>
    <x v="11"/>
    <x v="1"/>
    <n v="99163.169000000009"/>
    <n v="-81949.244999999995"/>
    <n v="-74850"/>
    <n v="-12530"/>
    <n v="-49870"/>
    <n v="-219199.245"/>
    <n v="-120036.07599999999"/>
    <n v="-1.2104905199227747"/>
    <n v="3"/>
    <x v="0"/>
  </r>
  <r>
    <x v="2"/>
    <x v="11"/>
    <x v="2"/>
    <n v="206257.198"/>
    <n v="-149776.508"/>
    <n v="-66770"/>
    <n v="-80370"/>
    <n v="-15060"/>
    <n v="-311976.50800000003"/>
    <n v="-105719.31000000003"/>
    <n v="-0.51256058467351051"/>
    <n v="3"/>
    <x v="0"/>
  </r>
  <r>
    <x v="2"/>
    <x v="11"/>
    <x v="0"/>
    <n v="242597.97799999997"/>
    <n v="-135957.47199999998"/>
    <n v="-31700"/>
    <n v="-35640"/>
    <n v="-47890"/>
    <n v="-251187.47199999998"/>
    <n v="-8589.4940000000061"/>
    <n v="-3.5406288505834153E-2"/>
    <n v="3"/>
    <x v="0"/>
  </r>
  <r>
    <x v="2"/>
    <x v="11"/>
    <x v="0"/>
    <n v="120576.16899999999"/>
    <n v="-78923.396999999997"/>
    <n v="-15130"/>
    <n v="-43190"/>
    <n v="-12610"/>
    <n v="-149853.397"/>
    <n v="-29277.228000000003"/>
    <n v="-0.24281106492942237"/>
    <n v="3"/>
    <x v="0"/>
  </r>
  <r>
    <x v="2"/>
    <x v="11"/>
    <x v="0"/>
    <n v="334914.93"/>
    <n v="-58476.578999999998"/>
    <n v="-36630"/>
    <n v="-64880"/>
    <n v="-67150"/>
    <n v="-227136.579"/>
    <n v="107778.351"/>
    <n v="0.3218081409508976"/>
    <n v="3"/>
    <x v="0"/>
  </r>
  <r>
    <x v="2"/>
    <x v="11"/>
    <x v="0"/>
    <n v="313024.84499999997"/>
    <n v="-50977.843000000001"/>
    <n v="-12740"/>
    <n v="-27020"/>
    <n v="-102750"/>
    <n v="-193487.84299999999"/>
    <n v="119537.00199999998"/>
    <n v="0.3818770423798149"/>
    <n v="3"/>
    <x v="0"/>
  </r>
  <r>
    <x v="2"/>
    <x v="11"/>
    <x v="0"/>
    <n v="99512.566999999995"/>
    <n v="-17464.649999999998"/>
    <n v="-78620"/>
    <n v="-52370"/>
    <n v="-51770"/>
    <n v="-200224.65"/>
    <n v="-100712.083"/>
    <n v="-1.0120539147583241"/>
    <n v="3"/>
    <x v="0"/>
  </r>
  <r>
    <x v="2"/>
    <x v="11"/>
    <x v="0"/>
    <n v="161077.42699999997"/>
    <n v="-102376.09199999999"/>
    <n v="-60530"/>
    <n v="-49030"/>
    <n v="-68160"/>
    <n v="-280096.092"/>
    <n v="-119018.66500000004"/>
    <n v="-0.73889102412841534"/>
    <n v="3"/>
    <x v="0"/>
  </r>
  <r>
    <x v="2"/>
    <x v="11"/>
    <x v="0"/>
    <n v="79306.954999999987"/>
    <n v="-14691.838"/>
    <n v="-33990"/>
    <n v="-14540"/>
    <n v="-80290"/>
    <n v="-143511.83799999999"/>
    <n v="-64204.883000000002"/>
    <n v="-0.80957443139759955"/>
    <n v="3"/>
    <x v="0"/>
  </r>
  <r>
    <x v="2"/>
    <x v="11"/>
    <x v="0"/>
    <n v="642691.67899999989"/>
    <n v="-70820.315999999992"/>
    <n v="-73640"/>
    <n v="-95890"/>
    <n v="-89540"/>
    <n v="-329890.31599999999"/>
    <n v="312801.3629999999"/>
    <n v="0.48670517017849851"/>
    <n v="3"/>
    <x v="0"/>
  </r>
  <r>
    <x v="2"/>
    <x v="11"/>
    <x v="0"/>
    <n v="780582.52999999991"/>
    <n v="-111539.70099999999"/>
    <n v="-61480"/>
    <n v="-43810"/>
    <n v="-46200"/>
    <n v="-263029.701"/>
    <n v="517552.82899999991"/>
    <n v="0.66303409198768515"/>
    <n v="3"/>
    <x v="0"/>
  </r>
  <r>
    <x v="2"/>
    <x v="11"/>
    <x v="0"/>
    <n v="879796.23199999996"/>
    <n v="-122581.52899999999"/>
    <n v="-73770"/>
    <n v="-77570"/>
    <n v="-80900"/>
    <n v="-354821.52899999998"/>
    <n v="524974.70299999998"/>
    <n v="0.5967003311739576"/>
    <n v="3"/>
    <x v="0"/>
  </r>
  <r>
    <x v="2"/>
    <x v="11"/>
    <x v="0"/>
    <n v="92634.835999999996"/>
    <n v="-112271.70499999999"/>
    <n v="-30130"/>
    <n v="-98320"/>
    <n v="-15580"/>
    <n v="-256301.70499999999"/>
    <n v="-163666.86900000001"/>
    <n v="-1.7667961219254495"/>
    <n v="3"/>
    <x v="0"/>
  </r>
  <r>
    <x v="2"/>
    <x v="11"/>
    <x v="0"/>
    <n v="166975.53599999999"/>
    <n v="-169157.20499999999"/>
    <n v="-12650"/>
    <n v="-53200"/>
    <n v="-52260"/>
    <n v="-287267.20499999996"/>
    <n v="-120291.66899999997"/>
    <n v="-0.72041492952596342"/>
    <n v="3"/>
    <x v="0"/>
  </r>
  <r>
    <x v="2"/>
    <x v="11"/>
    <x v="0"/>
    <n v="101460.24699999999"/>
    <n v="-46417.076999999997"/>
    <n v="-21260"/>
    <n v="-105200"/>
    <n v="-46100"/>
    <n v="-218977.07699999999"/>
    <n v="-117516.83"/>
    <n v="-1.1582549173175185"/>
    <n v="3"/>
    <x v="0"/>
  </r>
  <r>
    <x v="2"/>
    <x v="11"/>
    <x v="0"/>
    <n v="53279.904999999992"/>
    <n v="-31241.153999999999"/>
    <n v="-50720"/>
    <n v="-13250"/>
    <n v="-39980"/>
    <n v="-135191.15400000001"/>
    <n v="-81911.249000000011"/>
    <n v="-1.5373760332342938"/>
    <n v="3"/>
    <x v="0"/>
  </r>
  <r>
    <x v="2"/>
    <x v="11"/>
    <x v="0"/>
    <n v="17675.475999999999"/>
    <n v="-7237.6009999999997"/>
    <n v="-85000"/>
    <n v="-96450"/>
    <n v="-84650"/>
    <n v="-273337.60100000002"/>
    <n v="-255662.12500000003"/>
    <n v="-14.46422857296743"/>
    <n v="3"/>
    <x v="0"/>
  </r>
  <r>
    <x v="2"/>
    <x v="11"/>
    <x v="0"/>
    <n v="288997.91899999999"/>
    <n v="-68336.134999999995"/>
    <n v="-62000"/>
    <n v="-55430"/>
    <n v="-65110"/>
    <n v="-250876.13500000001"/>
    <n v="38121.783999999985"/>
    <n v="0.13191023704222585"/>
    <n v="3"/>
    <x v="0"/>
  </r>
  <r>
    <x v="2"/>
    <x v="11"/>
    <x v="0"/>
    <n v="21474.060999999998"/>
    <n v="-17046.931999999997"/>
    <n v="-96630"/>
    <n v="-28320"/>
    <n v="-57020"/>
    <n v="-199016.932"/>
    <n v="-177542.87100000001"/>
    <n v="-8.2677827449591401"/>
    <n v="3"/>
    <x v="0"/>
  </r>
  <r>
    <x v="2"/>
    <x v="11"/>
    <x v="0"/>
    <n v="40390.391999999993"/>
    <n v="-9419.6619999999984"/>
    <n v="-59620"/>
    <n v="-56100"/>
    <n v="-33600"/>
    <n v="-158739.66200000001"/>
    <n v="-118349.27000000002"/>
    <n v="-2.930134225981269"/>
    <n v="3"/>
    <x v="0"/>
  </r>
  <r>
    <x v="2"/>
    <x v="11"/>
    <x v="0"/>
    <n v="64887.36099999999"/>
    <n v="-5465.6209999999992"/>
    <n v="-41200"/>
    <n v="-38320"/>
    <n v="-20710"/>
    <n v="-105695.621"/>
    <n v="-40808.260000000009"/>
    <n v="-0.62890922625131906"/>
    <n v="3"/>
    <x v="0"/>
  </r>
  <r>
    <x v="2"/>
    <x v="11"/>
    <x v="0"/>
    <n v="280505.28100000002"/>
    <n v="-65003.273999999998"/>
    <n v="-59350"/>
    <n v="-23370"/>
    <n v="-85030"/>
    <n v="-232753.274"/>
    <n v="47752.007000000012"/>
    <n v="0.17023567909225926"/>
    <n v="3"/>
    <x v="0"/>
  </r>
  <r>
    <x v="2"/>
    <x v="11"/>
    <x v="0"/>
    <n v="60416.922999999995"/>
    <n v="-6426.3919999999989"/>
    <n v="-77570"/>
    <n v="-93740"/>
    <n v="-59950"/>
    <n v="-237686.39199999999"/>
    <n v="-177269.46899999998"/>
    <n v="-2.9341029002751431"/>
    <n v="3"/>
    <x v="0"/>
  </r>
  <r>
    <x v="2"/>
    <x v="11"/>
    <x v="0"/>
    <n v="59946.270999999993"/>
    <n v="-21865.745999999999"/>
    <n v="-94380"/>
    <n v="-80300"/>
    <n v="-80210"/>
    <n v="-276755.74599999998"/>
    <n v="-216809.47499999998"/>
    <n v="-3.6167299714105652"/>
    <n v="3"/>
    <x v="0"/>
  </r>
  <r>
    <x v="2"/>
    <x v="11"/>
    <x v="0"/>
    <n v="63121.695"/>
    <n v="-16075.415999999999"/>
    <n v="-105960"/>
    <n v="-96590"/>
    <n v="-76110"/>
    <n v="-294735.41600000003"/>
    <n v="-231613.72100000002"/>
    <n v="-3.669320366000945"/>
    <n v="3"/>
    <x v="0"/>
  </r>
  <r>
    <x v="2"/>
    <x v="11"/>
    <x v="0"/>
    <n v="258307.11199999996"/>
    <n v="-101337.565"/>
    <n v="-91230"/>
    <n v="-32800"/>
    <n v="-73060"/>
    <n v="-298427.565"/>
    <n v="-40120.453000000038"/>
    <n v="-0.15532074471104784"/>
    <n v="3"/>
    <x v="0"/>
  </r>
  <r>
    <x v="2"/>
    <x v="12"/>
    <x v="0"/>
    <n v="-820.6099999999999"/>
    <n v="209.22299999999998"/>
    <n v="-23390"/>
    <n v="-89410"/>
    <n v="-15350"/>
    <n v="-127940.777"/>
    <n v="-128761.387"/>
    <n v="156.90935645434496"/>
    <n v="3"/>
    <x v="0"/>
  </r>
  <r>
    <x v="2"/>
    <x v="12"/>
    <x v="0"/>
    <n v="1354605.0630000001"/>
    <n v="-641464.85199999996"/>
    <n v="-37240"/>
    <n v="-93520"/>
    <n v="-89990"/>
    <n v="-862214.85199999996"/>
    <n v="492390.21100000013"/>
    <n v="0.3634935557597278"/>
    <n v="3"/>
    <x v="0"/>
  </r>
  <r>
    <x v="2"/>
    <x v="12"/>
    <x v="1"/>
    <n v="-945595.32899999991"/>
    <n v="65169.572999999997"/>
    <n v="-59370"/>
    <n v="-26530"/>
    <n v="-102660"/>
    <n v="-123390.427"/>
    <n v="-1068985.7559999998"/>
    <n v="1.1304896748279094"/>
    <n v="3"/>
    <x v="0"/>
  </r>
  <r>
    <x v="2"/>
    <x v="12"/>
    <x v="2"/>
    <n v="589830.10799999989"/>
    <n v="-427268.19799999997"/>
    <n v="-89070"/>
    <n v="-106370"/>
    <n v="-15350"/>
    <n v="-638058.19799999997"/>
    <n v="-48228.090000000084"/>
    <n v="-8.1766070171514701E-2"/>
    <n v="3"/>
    <x v="0"/>
  </r>
  <r>
    <x v="2"/>
    <x v="12"/>
    <x v="0"/>
    <n v="433886.73299999995"/>
    <n v="-318444.06999999995"/>
    <n v="-28020"/>
    <n v="-58360"/>
    <n v="-23440"/>
    <n v="-428264.06999999995"/>
    <n v="5622.6630000000005"/>
    <n v="1.2958826745228002E-2"/>
    <n v="3"/>
    <x v="0"/>
  </r>
  <r>
    <x v="2"/>
    <x v="12"/>
    <x v="0"/>
    <n v="23330.957999999999"/>
    <n v="-23959.865999999998"/>
    <n v="-21720"/>
    <n v="-74080"/>
    <n v="-67570"/>
    <n v="-187329.86600000001"/>
    <n v="-163998.908"/>
    <n v="-7.0292402052243208"/>
    <n v="3"/>
    <x v="0"/>
  </r>
  <r>
    <x v="2"/>
    <x v="12"/>
    <x v="0"/>
    <n v="104607.60799999999"/>
    <n v="-73942.441999999995"/>
    <n v="-14160"/>
    <n v="-29930"/>
    <n v="-33740"/>
    <n v="-151772.44199999998"/>
    <n v="-47164.833999999988"/>
    <n v="-0.45087384083956866"/>
    <n v="3"/>
    <x v="0"/>
  </r>
  <r>
    <x v="2"/>
    <x v="12"/>
    <x v="0"/>
    <n v="594782.54499999993"/>
    <n v="-24660.852999999999"/>
    <n v="-34160"/>
    <n v="-44800"/>
    <n v="-93480"/>
    <n v="-197100.853"/>
    <n v="397681.69199999992"/>
    <n v="0.66861695142718081"/>
    <n v="3"/>
    <x v="0"/>
  </r>
  <r>
    <x v="2"/>
    <x v="12"/>
    <x v="0"/>
    <n v="79766.805999999997"/>
    <n v="-6071.722999999999"/>
    <n v="-91900"/>
    <n v="-44900"/>
    <n v="-85750"/>
    <n v="-228621.723"/>
    <n v="-148854.91700000002"/>
    <n v="-1.8661260800639305"/>
    <n v="3"/>
    <x v="0"/>
  </r>
  <r>
    <x v="2"/>
    <x v="12"/>
    <x v="1"/>
    <n v="109407.732"/>
    <n v="-7120.3859999999995"/>
    <n v="-104540"/>
    <n v="-74430"/>
    <n v="-44900"/>
    <n v="-230990.386"/>
    <n v="-121582.65399999999"/>
    <n v="-1.1112802703925897"/>
    <n v="3"/>
    <x v="0"/>
  </r>
  <r>
    <x v="2"/>
    <x v="12"/>
    <x v="2"/>
    <n v="596108.63899999997"/>
    <n v="-41413.805999999997"/>
    <n v="-90210"/>
    <n v="-89270"/>
    <n v="-79200"/>
    <n v="-300093.80599999998"/>
    <n v="296014.83299999998"/>
    <n v="0.49657866642660753"/>
    <n v="3"/>
    <x v="0"/>
  </r>
  <r>
    <x v="2"/>
    <x v="12"/>
    <x v="0"/>
    <n v="-10879.253000000001"/>
    <n v="247.00199999999998"/>
    <n v="-68250"/>
    <n v="-38300"/>
    <n v="-60060"/>
    <n v="-166362.99799999999"/>
    <n v="-177242.25099999999"/>
    <n v="16.291766631403828"/>
    <n v="3"/>
    <x v="0"/>
  </r>
  <r>
    <x v="2"/>
    <x v="12"/>
    <x v="0"/>
    <n v="-1638.8119999999999"/>
    <n v="79.051000000000002"/>
    <n v="-80940"/>
    <n v="-16080"/>
    <n v="-79130"/>
    <n v="-176070.94899999999"/>
    <n v="-177709.761"/>
    <n v="108.43816191240973"/>
    <n v="3"/>
    <x v="0"/>
  </r>
  <r>
    <x v="2"/>
    <x v="12"/>
    <x v="0"/>
    <n v="25853.925999999999"/>
    <n v="-12957.370999999999"/>
    <n v="-65600"/>
    <n v="-42240"/>
    <n v="-55140"/>
    <n v="-175937.37099999998"/>
    <n v="-150083.44499999998"/>
    <n v="-5.8050543271455171"/>
    <n v="3"/>
    <x v="0"/>
  </r>
  <r>
    <x v="2"/>
    <x v="12"/>
    <x v="1"/>
    <n v="8519.6440000000002"/>
    <n v="-2343.7329999999997"/>
    <n v="-46840"/>
    <n v="-26920"/>
    <n v="-49970"/>
    <n v="-126073.73299999999"/>
    <n v="-117554.08899999999"/>
    <n v="-13.798004822736724"/>
    <n v="3"/>
    <x v="0"/>
  </r>
  <r>
    <x v="2"/>
    <x v="12"/>
    <x v="2"/>
    <n v="16900.576000000001"/>
    <n v="-7572.6419999999989"/>
    <n v="-81750"/>
    <n v="-72340"/>
    <n v="-92910"/>
    <n v="-254572.64199999999"/>
    <n v="-237672.06599999999"/>
    <n v="-14.06295655248673"/>
    <n v="3"/>
    <x v="0"/>
  </r>
  <r>
    <x v="2"/>
    <x v="12"/>
    <x v="0"/>
    <n v="15762.683999999997"/>
    <n v="-12370.287999999999"/>
    <n v="-35550"/>
    <n v="-78890"/>
    <n v="-23430"/>
    <n v="-150240.288"/>
    <n v="-134477.60399999999"/>
    <n v="-8.5313899587151543"/>
    <n v="3"/>
    <x v="0"/>
  </r>
  <r>
    <x v="2"/>
    <x v="12"/>
    <x v="0"/>
    <n v="16741.885999999999"/>
    <n v="-10894.359"/>
    <n v="-40450"/>
    <n v="-102680"/>
    <n v="-62880"/>
    <n v="-216904.359"/>
    <n v="-200162.473"/>
    <n v="-11.955789986862891"/>
    <n v="3"/>
    <x v="0"/>
  </r>
  <r>
    <x v="2"/>
    <x v="12"/>
    <x v="1"/>
    <n v="12322.722999999998"/>
    <n v="-10361.232"/>
    <n v="-34150"/>
    <n v="-98040"/>
    <n v="-87040"/>
    <n v="-229591.23199999999"/>
    <n v="-217268.50899999999"/>
    <n v="-17.631533955603807"/>
    <n v="3"/>
    <x v="0"/>
  </r>
  <r>
    <x v="2"/>
    <x v="12"/>
    <x v="2"/>
    <n v="345063.65600000002"/>
    <n v="-67857.167000000001"/>
    <n v="-41310"/>
    <n v="-87170"/>
    <n v="-94370"/>
    <n v="-290707.16700000002"/>
    <n v="54356.489000000001"/>
    <n v="0.15752597543915201"/>
    <n v="3"/>
    <x v="0"/>
  </r>
  <r>
    <x v="2"/>
    <x v="12"/>
    <x v="0"/>
    <n v="-314.79699999999997"/>
    <n v="173.404"/>
    <n v="-104130"/>
    <n v="-83030"/>
    <n v="-49900"/>
    <n v="-236886.59599999999"/>
    <n v="-237201.39299999998"/>
    <n v="753.50588792142241"/>
    <n v="3"/>
    <x v="0"/>
  </r>
  <r>
    <x v="2"/>
    <x v="12"/>
    <x v="0"/>
    <n v="-1672.867"/>
    <n v="981.31600000000003"/>
    <n v="-38890"/>
    <n v="-87120"/>
    <n v="-21150"/>
    <n v="-146178.68400000001"/>
    <n v="-147851.55100000001"/>
    <n v="88.382131394785119"/>
    <n v="3"/>
    <x v="0"/>
  </r>
  <r>
    <x v="2"/>
    <x v="12"/>
    <x v="0"/>
    <n v="-389.291"/>
    <n v="247.50599999999997"/>
    <n v="-43040"/>
    <n v="-68390"/>
    <n v="-17820"/>
    <n v="-129002.49400000001"/>
    <n v="-129391.785"/>
    <n v="332.37805394935924"/>
    <n v="3"/>
    <x v="0"/>
  </r>
  <r>
    <x v="2"/>
    <x v="12"/>
    <x v="1"/>
    <n v="482568.114"/>
    <n v="-148245.61499999999"/>
    <n v="-14940"/>
    <n v="-95290"/>
    <n v="-58110"/>
    <n v="-316585.61499999999"/>
    <n v="165982.49900000001"/>
    <n v="0.34395662329235455"/>
    <n v="3"/>
    <x v="0"/>
  </r>
  <r>
    <x v="2"/>
    <x v="12"/>
    <x v="2"/>
    <n v="112303.849"/>
    <n v="-27418.824999999997"/>
    <n v="-51950"/>
    <n v="-88990"/>
    <n v="-60040"/>
    <n v="-228398.82500000001"/>
    <n v="-116094.97600000001"/>
    <n v="-1.0337577655063275"/>
    <n v="3"/>
    <x v="0"/>
  </r>
  <r>
    <x v="2"/>
    <x v="12"/>
    <x v="3"/>
    <n v="88157.439999999988"/>
    <n v="-21077.300999999999"/>
    <n v="-70240"/>
    <n v="-66690"/>
    <n v="-76240"/>
    <n v="-234247.30100000001"/>
    <n v="-146089.86100000003"/>
    <n v="-1.6571472697029321"/>
    <n v="3"/>
    <x v="0"/>
  </r>
  <r>
    <x v="2"/>
    <x v="12"/>
    <x v="0"/>
    <n v="84690.857999999993"/>
    <n v="-30861.718999999997"/>
    <n v="-44270"/>
    <n v="-81850"/>
    <n v="-88800"/>
    <n v="-245781.71899999998"/>
    <n v="-161090.86099999998"/>
    <n v="-1.9021044868857035"/>
    <n v="3"/>
    <x v="0"/>
  </r>
  <r>
    <x v="2"/>
    <x v="12"/>
    <x v="1"/>
    <n v="16466.373"/>
    <n v="-9189.152"/>
    <n v="-33620"/>
    <n v="-38720"/>
    <n v="-20720"/>
    <n v="-102249.152"/>
    <n v="-85782.77900000001"/>
    <n v="-5.2095734136473171"/>
    <n v="3"/>
    <x v="0"/>
  </r>
  <r>
    <x v="2"/>
    <x v="12"/>
    <x v="2"/>
    <n v="879.74599999999998"/>
    <n v="-2925.7339999999999"/>
    <n v="-48170"/>
    <n v="-41120"/>
    <n v="-101120"/>
    <n v="-193335.734"/>
    <n v="-192455.98799999998"/>
    <n v="-218.76312935779188"/>
    <n v="3"/>
    <x v="0"/>
  </r>
  <r>
    <x v="2"/>
    <x v="12"/>
    <x v="3"/>
    <n v="15763.706"/>
    <n v="-3908.3309999999997"/>
    <n v="-101280"/>
    <n v="-81140"/>
    <n v="-14080"/>
    <n v="-200408.33100000001"/>
    <n v="-184644.625"/>
    <n v="-11.71327510167977"/>
    <n v="3"/>
    <x v="0"/>
  </r>
  <r>
    <x v="2"/>
    <x v="12"/>
    <x v="0"/>
    <n v="42595.504000000001"/>
    <n v="-12911.143"/>
    <n v="-33150"/>
    <n v="-22370"/>
    <n v="-24520"/>
    <n v="-92951.142999999996"/>
    <n v="-50355.638999999996"/>
    <n v="-1.1821820209006095"/>
    <n v="3"/>
    <x v="0"/>
  </r>
  <r>
    <x v="2"/>
    <x v="12"/>
    <x v="1"/>
    <n v="13772.99"/>
    <n v="-4906.335"/>
    <n v="-56330"/>
    <n v="-23640"/>
    <n v="-95410"/>
    <n v="-180286.33499999999"/>
    <n v="-166513.345"/>
    <n v="-12.089847229976934"/>
    <n v="3"/>
    <x v="0"/>
  </r>
  <r>
    <x v="2"/>
    <x v="12"/>
    <x v="2"/>
    <n v="144638.753"/>
    <n v="-10218.746999999999"/>
    <n v="-56420"/>
    <n v="-90850"/>
    <n v="-67850"/>
    <n v="-225338.747"/>
    <n v="-80699.994000000006"/>
    <n v="-0.55794171566177708"/>
    <n v="3"/>
    <x v="0"/>
  </r>
  <r>
    <x v="2"/>
    <x v="12"/>
    <x v="3"/>
    <n v="50126.474999999999"/>
    <n v="-3636.0799999999995"/>
    <n v="-27280"/>
    <n v="-94980"/>
    <n v="-87510"/>
    <n v="-213406.07999999999"/>
    <n v="-163279.60499999998"/>
    <n v="-3.2573526265311892"/>
    <n v="3"/>
    <x v="0"/>
  </r>
  <r>
    <x v="2"/>
    <x v="12"/>
    <x v="0"/>
    <n v="137254.36199999999"/>
    <n v="-15822.708999999999"/>
    <n v="-80890"/>
    <n v="-95900"/>
    <n v="-26390"/>
    <n v="-219002.709"/>
    <n v="-81748.347000000009"/>
    <n v="-0.59559744265176806"/>
    <n v="3"/>
    <x v="0"/>
  </r>
  <r>
    <x v="2"/>
    <x v="12"/>
    <x v="1"/>
    <n v="79810.024000000005"/>
    <n v="-10317.040999999999"/>
    <n v="-25010"/>
    <n v="-14260"/>
    <n v="-67680"/>
    <n v="-117267.041"/>
    <n v="-37457.016999999993"/>
    <n v="-0.46932722385849662"/>
    <n v="3"/>
    <x v="0"/>
  </r>
  <r>
    <x v="2"/>
    <x v="12"/>
    <x v="2"/>
    <n v="142036.671"/>
    <n v="-43455.530999999995"/>
    <n v="-80570"/>
    <n v="-81830"/>
    <n v="-86350"/>
    <n v="-292205.53100000002"/>
    <n v="-150168.86000000002"/>
    <n v="-1.0572541509368381"/>
    <n v="3"/>
    <x v="0"/>
  </r>
  <r>
    <x v="2"/>
    <x v="12"/>
    <x v="3"/>
    <n v="24870.251"/>
    <n v="-9678.5709999999999"/>
    <n v="-73020"/>
    <n v="-77590"/>
    <n v="-76200"/>
    <n v="-236488.571"/>
    <n v="-211618.32"/>
    <n v="-8.5088936175191794"/>
    <n v="3"/>
    <x v="0"/>
  </r>
  <r>
    <x v="2"/>
    <x v="12"/>
    <x v="0"/>
    <n v="19137.453999999998"/>
    <n v="-12771.654"/>
    <n v="-74040"/>
    <n v="-92290"/>
    <n v="-49920"/>
    <n v="-229021.65400000001"/>
    <n v="-209884.2"/>
    <n v="-10.967195531861242"/>
    <n v="3"/>
    <x v="0"/>
  </r>
  <r>
    <x v="2"/>
    <x v="12"/>
    <x v="0"/>
    <n v="280123.984"/>
    <n v="-41750.135000000002"/>
    <n v="-14790"/>
    <n v="-16070"/>
    <n v="-74670"/>
    <n v="-147280.13500000001"/>
    <n v="132843.84899999999"/>
    <n v="0.47423232778240076"/>
    <n v="3"/>
    <x v="0"/>
  </r>
  <r>
    <x v="2"/>
    <x v="12"/>
    <x v="1"/>
    <n v="342357.54700000002"/>
    <n v="-14100.751"/>
    <n v="-70130"/>
    <n v="-61990"/>
    <n v="-97020"/>
    <n v="-243240.75099999999"/>
    <n v="99116.796000000031"/>
    <n v="0.28951251949471418"/>
    <n v="3"/>
    <x v="0"/>
  </r>
  <r>
    <x v="2"/>
    <x v="12"/>
    <x v="2"/>
    <n v="2190963.5929999999"/>
    <n v="-121529.87699999998"/>
    <n v="-44940"/>
    <n v="-97130"/>
    <n v="-45850"/>
    <n v="-309449.87699999998"/>
    <n v="1881513.716"/>
    <n v="0.8587608310842435"/>
    <n v="3"/>
    <x v="0"/>
  </r>
  <r>
    <x v="2"/>
    <x v="12"/>
    <x v="0"/>
    <n v="151302.21399999998"/>
    <n v="-52186.756999999991"/>
    <n v="-103200"/>
    <n v="-86970"/>
    <n v="-15890"/>
    <n v="-258246.75699999998"/>
    <n v="-106944.54300000001"/>
    <n v="-0.70682735019330267"/>
    <n v="3"/>
    <x v="0"/>
  </r>
  <r>
    <x v="2"/>
    <x v="12"/>
    <x v="1"/>
    <n v="12196.050999999999"/>
    <n v="-3350.3469999999998"/>
    <n v="-21760"/>
    <n v="-30880"/>
    <n v="-13610"/>
    <n v="-69600.346999999994"/>
    <n v="-57404.295999999995"/>
    <n v="-4.7067936990424197"/>
    <n v="3"/>
    <x v="0"/>
  </r>
  <r>
    <x v="2"/>
    <x v="12"/>
    <x v="2"/>
    <n v="223477.408"/>
    <n v="-25899.243999999999"/>
    <n v="-62730"/>
    <n v="-46290"/>
    <n v="-76590"/>
    <n v="-211509.24400000001"/>
    <n v="11968.16399999999"/>
    <n v="5.3554245626475094E-2"/>
    <n v="3"/>
    <x v="0"/>
  </r>
  <r>
    <x v="2"/>
    <x v="12"/>
    <x v="0"/>
    <n v="30504.242999999995"/>
    <n v="-6447.4759999999997"/>
    <n v="-18430"/>
    <n v="-93160"/>
    <n v="-24650"/>
    <n v="-142687.476"/>
    <n v="-112183.23300000001"/>
    <n v="-3.677627174685175"/>
    <n v="3"/>
    <x v="0"/>
  </r>
  <r>
    <x v="2"/>
    <x v="12"/>
    <x v="1"/>
    <n v="68704.810999999987"/>
    <n v="-8161.027"/>
    <n v="-78680"/>
    <n v="-108440"/>
    <n v="-65390"/>
    <n v="-260671.027"/>
    <n v="-191966.21600000001"/>
    <n v="-2.7940723976374819"/>
    <n v="3"/>
    <x v="0"/>
  </r>
  <r>
    <x v="2"/>
    <x v="12"/>
    <x v="2"/>
    <n v="227528.61599999998"/>
    <n v="-18638.689999999999"/>
    <n v="-63050"/>
    <n v="-20980"/>
    <n v="-45530"/>
    <n v="-148198.69"/>
    <n v="79329.925999999978"/>
    <n v="0.34865911547583089"/>
    <n v="3"/>
    <x v="0"/>
  </r>
  <r>
    <x v="2"/>
    <x v="12"/>
    <x v="0"/>
    <n v="109012.26699999999"/>
    <n v="-10443.537999999999"/>
    <n v="-80930"/>
    <n v="-62710"/>
    <n v="-57600"/>
    <n v="-211683.538"/>
    <n v="-102671.27100000001"/>
    <n v="-0.94183227104157019"/>
    <n v="3"/>
    <x v="0"/>
  </r>
  <r>
    <x v="2"/>
    <x v="12"/>
    <x v="0"/>
    <n v="5032.7829999999994"/>
    <n v="-965.65699999999993"/>
    <n v="-55400"/>
    <n v="-95970"/>
    <n v="-17030"/>
    <n v="-169365.65700000001"/>
    <n v="-164332.87400000001"/>
    <n v="-32.652485513482304"/>
    <n v="3"/>
    <x v="0"/>
  </r>
  <r>
    <x v="2"/>
    <x v="12"/>
    <x v="0"/>
    <n v="1966744.15"/>
    <n v="-129485.50999999998"/>
    <n v="-85210"/>
    <n v="-43200"/>
    <n v="-81870"/>
    <n v="-339765.51"/>
    <n v="1626978.64"/>
    <n v="0.82724468253788885"/>
    <n v="3"/>
    <x v="0"/>
  </r>
  <r>
    <x v="2"/>
    <x v="12"/>
    <x v="0"/>
    <n v="100659.965"/>
    <n v="-40335.659"/>
    <n v="-85420"/>
    <n v="-79320"/>
    <n v="-58330"/>
    <n v="-263405.65899999999"/>
    <n v="-162745.69399999999"/>
    <n v="-1.6167867135658154"/>
    <n v="3"/>
    <x v="0"/>
  </r>
  <r>
    <x v="2"/>
    <x v="12"/>
    <x v="0"/>
    <n v="169507.56200000001"/>
    <n v="-36139.375999999997"/>
    <n v="-34710"/>
    <n v="-98250"/>
    <n v="-64410"/>
    <n v="-233509.37599999999"/>
    <n v="-64001.813999999984"/>
    <n v="-0.37757497804139251"/>
    <n v="3"/>
    <x v="0"/>
  </r>
  <r>
    <x v="2"/>
    <x v="12"/>
    <x v="0"/>
    <n v="328746.94999999995"/>
    <n v="-253553.81799999997"/>
    <n v="-52130"/>
    <n v="-80140"/>
    <n v="-61500"/>
    <n v="-447323.81799999997"/>
    <n v="-118576.86800000002"/>
    <n v="-0.36069343913304758"/>
    <n v="3"/>
    <x v="0"/>
  </r>
  <r>
    <x v="2"/>
    <x v="12"/>
    <x v="0"/>
    <n v="1280949.9709999999"/>
    <n v="-21118.831999999999"/>
    <n v="-17070"/>
    <n v="-21830"/>
    <n v="-68900"/>
    <n v="-128918.83199999999"/>
    <n v="1152031.139"/>
    <n v="0.89935685630301643"/>
    <n v="3"/>
    <x v="0"/>
  </r>
  <r>
    <x v="2"/>
    <x v="12"/>
    <x v="0"/>
    <n v="135602.73300000001"/>
    <n v="-9728.6629999999986"/>
    <n v="-44540"/>
    <n v="-60530"/>
    <n v="-54090"/>
    <n v="-168888.663"/>
    <n v="-33285.929999999993"/>
    <n v="-0.24546651283200902"/>
    <n v="3"/>
    <x v="0"/>
  </r>
  <r>
    <x v="2"/>
    <x v="12"/>
    <x v="0"/>
    <n v="1295881.1459999999"/>
    <n v="-79785.72"/>
    <n v="-26940"/>
    <n v="-79000"/>
    <n v="-71860"/>
    <n v="-257585.72"/>
    <n v="1038295.426"/>
    <n v="0.80122735731197992"/>
    <n v="3"/>
    <x v="0"/>
  </r>
  <r>
    <x v="2"/>
    <x v="7"/>
    <x v="0"/>
    <n v="10675.203"/>
    <n v="-14279.965"/>
    <n v="-31520"/>
    <n v="-75720"/>
    <n v="-12330"/>
    <n v="-133849.965"/>
    <n v="-123174.762"/>
    <n v="-11.538399972347131"/>
    <n v="3"/>
    <x v="0"/>
  </r>
  <r>
    <x v="2"/>
    <x v="7"/>
    <x v="0"/>
    <n v="1666685.4469999999"/>
    <n v="-736987.78999999992"/>
    <n v="-38940"/>
    <n v="-80270"/>
    <n v="-100600"/>
    <n v="-956797.78999999992"/>
    <n v="709887.65700000001"/>
    <n v="0.42592779476042308"/>
    <n v="3"/>
    <x v="0"/>
  </r>
  <r>
    <x v="2"/>
    <x v="7"/>
    <x v="0"/>
    <n v="437092.38299999991"/>
    <n v="-85744.875999999989"/>
    <n v="-107160"/>
    <n v="-103920"/>
    <n v="-105560"/>
    <n v="-402384.87599999999"/>
    <n v="34707.506999999925"/>
    <n v="7.9405426289480621E-2"/>
    <n v="3"/>
    <x v="0"/>
  </r>
  <r>
    <x v="2"/>
    <x v="7"/>
    <x v="0"/>
    <n v="275473.69499999995"/>
    <n v="-51181.689999999995"/>
    <n v="-98820"/>
    <n v="-62210"/>
    <n v="-104340"/>
    <n v="-316551.69"/>
    <n v="-41077.995000000054"/>
    <n v="-0.14911766802271287"/>
    <n v="3"/>
    <x v="0"/>
  </r>
  <r>
    <x v="2"/>
    <x v="7"/>
    <x v="0"/>
    <n v="624545.27799999993"/>
    <n v="-11498.151"/>
    <n v="-61350"/>
    <n v="-13460"/>
    <n v="-85120"/>
    <n v="-171428.15100000001"/>
    <n v="453117.12699999992"/>
    <n v="0.72551525559688879"/>
    <n v="3"/>
    <x v="0"/>
  </r>
  <r>
    <x v="2"/>
    <x v="7"/>
    <x v="0"/>
    <n v="1604800.5329999998"/>
    <n v="-63804.152999999991"/>
    <n v="-72220"/>
    <n v="-45460"/>
    <n v="-92600"/>
    <n v="-274084.15299999999"/>
    <n v="1330716.3799999999"/>
    <n v="0.82920983177415231"/>
    <n v="3"/>
    <x v="0"/>
  </r>
  <r>
    <x v="2"/>
    <x v="7"/>
    <x v="0"/>
    <n v="352069.72499999998"/>
    <n v="-16168.494999999997"/>
    <n v="-94770"/>
    <n v="-63690"/>
    <n v="-48370"/>
    <n v="-222998.495"/>
    <n v="129071.22999999998"/>
    <n v="0.36660701228996612"/>
    <n v="3"/>
    <x v="0"/>
  </r>
  <r>
    <x v="2"/>
    <x v="7"/>
    <x v="0"/>
    <n v="2517959.108"/>
    <n v="-80548.698999999993"/>
    <n v="-71570"/>
    <n v="-13190"/>
    <n v="-15480"/>
    <n v="-180788.69899999999"/>
    <n v="2337170.409"/>
    <n v="0.92820030379937368"/>
    <n v="3"/>
    <x v="0"/>
  </r>
  <r>
    <x v="2"/>
    <x v="7"/>
    <x v="0"/>
    <n v="107432.899"/>
    <n v="-3686.8789999999999"/>
    <n v="-59510"/>
    <n v="-93500"/>
    <n v="-84430"/>
    <n v="-241126.87899999999"/>
    <n v="-133693.97999999998"/>
    <n v="-1.2444417049566909"/>
    <n v="3"/>
    <x v="0"/>
  </r>
  <r>
    <x v="2"/>
    <x v="7"/>
    <x v="0"/>
    <n v="75162.164000000004"/>
    <n v="-3808.567"/>
    <n v="-24310"/>
    <n v="-41220"/>
    <n v="-76530"/>
    <n v="-145868.56700000001"/>
    <n v="-70706.403000000006"/>
    <n v="-0.94071803201408621"/>
    <n v="3"/>
    <x v="0"/>
  </r>
  <r>
    <x v="2"/>
    <x v="7"/>
    <x v="0"/>
    <n v="30514.693999999996"/>
    <n v="-3747.6739999999995"/>
    <n v="-81270"/>
    <n v="-101300"/>
    <n v="-105800"/>
    <n v="-292117.674"/>
    <n v="-261602.98"/>
    <n v="-8.5730166587939589"/>
    <n v="3"/>
    <x v="0"/>
  </r>
  <r>
    <x v="2"/>
    <x v="7"/>
    <x v="0"/>
    <n v="71235.212999999989"/>
    <n v="-42812.097999999998"/>
    <n v="-76430"/>
    <n v="-32370"/>
    <n v="-48840"/>
    <n v="-200452.098"/>
    <n v="-129216.88500000001"/>
    <n v="-1.8139467765752315"/>
    <n v="3"/>
    <x v="0"/>
  </r>
  <r>
    <x v="2"/>
    <x v="7"/>
    <x v="0"/>
    <n v="128757.46799999998"/>
    <n v="-77998.68299999999"/>
    <n v="-16720"/>
    <n v="-46410"/>
    <n v="-101860"/>
    <n v="-242988.68299999999"/>
    <n v="-114231.21500000001"/>
    <n v="-0.88718127790459522"/>
    <n v="3"/>
    <x v="0"/>
  </r>
  <r>
    <x v="2"/>
    <x v="7"/>
    <x v="0"/>
    <n v="47548.108999999997"/>
    <n v="-22837.352999999999"/>
    <n v="-97400"/>
    <n v="-55320"/>
    <n v="-76800"/>
    <n v="-252357.353"/>
    <n v="-204809.24400000001"/>
    <n v="-4.3074109214311767"/>
    <n v="3"/>
    <x v="0"/>
  </r>
  <r>
    <x v="2"/>
    <x v="7"/>
    <x v="0"/>
    <n v="187151.26499999998"/>
    <n v="-120563.94"/>
    <n v="-99550"/>
    <n v="-46470"/>
    <n v="-102340"/>
    <n v="-368923.94"/>
    <n v="-181772.67500000002"/>
    <n v="-0.97126073393091961"/>
    <n v="3"/>
    <x v="0"/>
  </r>
  <r>
    <x v="2"/>
    <x v="7"/>
    <x v="0"/>
    <n v="313533.21299999999"/>
    <n v="-151234.74799999999"/>
    <n v="-102950"/>
    <n v="-27650"/>
    <n v="-92020"/>
    <n v="-373854.74800000002"/>
    <n v="-60321.535000000033"/>
    <n v="-0.1923928072015772"/>
    <n v="3"/>
    <x v="0"/>
  </r>
  <r>
    <x v="2"/>
    <x v="7"/>
    <x v="0"/>
    <n v="602145.29899999988"/>
    <n v="-183989.799"/>
    <n v="-106500"/>
    <n v="-21850"/>
    <n v="-32800"/>
    <n v="-345139.799"/>
    <n v="257005.49999999988"/>
    <n v="0.42681641860663255"/>
    <n v="3"/>
    <x v="0"/>
  </r>
  <r>
    <x v="2"/>
    <x v="7"/>
    <x v="1"/>
    <n v="134181.37599999999"/>
    <n v="-46543.475999999995"/>
    <n v="-17580"/>
    <n v="-29860"/>
    <n v="-50420"/>
    <n v="-144403.476"/>
    <n v="-10222.100000000006"/>
    <n v="-7.6181213106653545E-2"/>
    <n v="3"/>
    <x v="0"/>
  </r>
  <r>
    <x v="2"/>
    <x v="7"/>
    <x v="2"/>
    <n v="85497.684999999998"/>
    <n v="-22960.735000000001"/>
    <n v="-60860"/>
    <n v="-90060"/>
    <n v="-98800"/>
    <n v="-272680.73499999999"/>
    <n v="-187183.05"/>
    <n v="-2.189334717074503"/>
    <n v="3"/>
    <x v="0"/>
  </r>
  <r>
    <x v="2"/>
    <x v="7"/>
    <x v="0"/>
    <n v="36050.909999999996"/>
    <n v="-10642.442999999999"/>
    <n v="-39710"/>
    <n v="-91780"/>
    <n v="-13070"/>
    <n v="-155202.443"/>
    <n v="-119151.533"/>
    <n v="-3.3050908562363617"/>
    <n v="3"/>
    <x v="0"/>
  </r>
  <r>
    <x v="2"/>
    <x v="7"/>
    <x v="0"/>
    <n v="13365.925999999999"/>
    <n v="-4939.97"/>
    <n v="-28880"/>
    <n v="-12740"/>
    <n v="-39950"/>
    <n v="-86509.97"/>
    <n v="-73144.043999999994"/>
    <n v="-5.4724262277076798"/>
    <n v="3"/>
    <x v="0"/>
  </r>
  <r>
    <x v="2"/>
    <x v="7"/>
    <x v="0"/>
    <n v="298.63399999999996"/>
    <n v="-735.11199999999997"/>
    <n v="-63920"/>
    <n v="-75080"/>
    <n v="-63760"/>
    <n v="-203495.11199999999"/>
    <n v="-203196.478"/>
    <n v="-680.41977135892103"/>
    <n v="3"/>
    <x v="0"/>
  </r>
  <r>
    <x v="2"/>
    <x v="7"/>
    <x v="0"/>
    <n v="345694.13199999998"/>
    <n v="-26834.597999999998"/>
    <n v="-101080"/>
    <n v="-26040"/>
    <n v="-49910"/>
    <n v="-203864.598"/>
    <n v="141829.53399999999"/>
    <n v="0.41027463549771792"/>
    <n v="3"/>
    <x v="0"/>
  </r>
  <r>
    <x v="2"/>
    <x v="7"/>
    <x v="0"/>
    <n v="38531.121999999996"/>
    <n v="-3741.7939999999999"/>
    <n v="-33500"/>
    <n v="-73890"/>
    <n v="-53820"/>
    <n v="-164951.79399999999"/>
    <n v="-126420.67199999999"/>
    <n v="-3.2810015758170761"/>
    <n v="3"/>
    <x v="0"/>
  </r>
  <r>
    <x v="2"/>
    <x v="7"/>
    <x v="1"/>
    <n v="40829.424999999996"/>
    <n v="-3127.2079999999996"/>
    <n v="-98660"/>
    <n v="-64200"/>
    <n v="-101710"/>
    <n v="-267697.20799999998"/>
    <n v="-226867.783"/>
    <n v="-5.5564775404013167"/>
    <n v="3"/>
    <x v="0"/>
  </r>
  <r>
    <x v="2"/>
    <x v="7"/>
    <x v="2"/>
    <n v="27195.735000000001"/>
    <n v="-23633.462999999996"/>
    <n v="-26410"/>
    <n v="-36530"/>
    <n v="-54610"/>
    <n v="-141183.46299999999"/>
    <n v="-113987.72799999999"/>
    <n v="-4.1913825090588643"/>
    <n v="3"/>
    <x v="0"/>
  </r>
  <r>
    <x v="2"/>
    <x v="7"/>
    <x v="0"/>
    <n v="34099.351999999999"/>
    <n v="-3361.1269999999995"/>
    <n v="-94390"/>
    <n v="-44790"/>
    <n v="-72280"/>
    <n v="-214821.12700000001"/>
    <n v="-180721.77500000002"/>
    <n v="-5.2998595105267698"/>
    <n v="3"/>
    <x v="0"/>
  </r>
  <r>
    <x v="2"/>
    <x v="7"/>
    <x v="0"/>
    <n v="100492.336"/>
    <n v="-11869.199999999999"/>
    <n v="-38860"/>
    <n v="-69340"/>
    <n v="-41900"/>
    <n v="-161969.20000000001"/>
    <n v="-61476.864000000016"/>
    <n v="-0.61175674133000568"/>
    <n v="3"/>
    <x v="0"/>
  </r>
  <r>
    <x v="2"/>
    <x v="7"/>
    <x v="0"/>
    <n v="24022.207999999999"/>
    <n v="-3179.701"/>
    <n v="-18120"/>
    <n v="-108450"/>
    <n v="-37780"/>
    <n v="-167529.701"/>
    <n v="-143507.49300000002"/>
    <n v="-5.9739509790274079"/>
    <n v="3"/>
    <x v="0"/>
  </r>
  <r>
    <x v="2"/>
    <x v="7"/>
    <x v="1"/>
    <n v="66541.433000000005"/>
    <n v="-6772.9759999999997"/>
    <n v="-44480"/>
    <n v="-39010"/>
    <n v="-32180"/>
    <n v="-122442.976"/>
    <n v="-55901.542999999991"/>
    <n v="-0.84010127945396051"/>
    <n v="3"/>
    <x v="0"/>
  </r>
  <r>
    <x v="2"/>
    <x v="7"/>
    <x v="2"/>
    <n v="25413.878000000001"/>
    <n v="-2135.1469999999999"/>
    <n v="-72610"/>
    <n v="-48640"/>
    <n v="-29640"/>
    <n v="-153025.147"/>
    <n v="-127611.269"/>
    <n v="-5.0213221689346268"/>
    <n v="3"/>
    <x v="0"/>
  </r>
  <r>
    <x v="2"/>
    <x v="7"/>
    <x v="0"/>
    <n v="121588.45299999999"/>
    <n v="-23890.712999999996"/>
    <n v="-89690"/>
    <n v="-36790"/>
    <n v="-48290"/>
    <n v="-198660.71299999999"/>
    <n v="-77072.259999999995"/>
    <n v="-0.63387811998891042"/>
    <n v="3"/>
    <x v="0"/>
  </r>
  <r>
    <x v="2"/>
    <x v="7"/>
    <x v="0"/>
    <n v="88402.264999999999"/>
    <n v="-7176.7709999999997"/>
    <n v="-72630"/>
    <n v="-37830"/>
    <n v="-76360"/>
    <n v="-193996.77100000001"/>
    <n v="-105594.50600000001"/>
    <n v="-1.1944773813204901"/>
    <n v="3"/>
    <x v="0"/>
  </r>
  <r>
    <x v="2"/>
    <x v="7"/>
    <x v="1"/>
    <n v="195867.05600000001"/>
    <n v="-35205.540999999997"/>
    <n v="-79030"/>
    <n v="-40400"/>
    <n v="-89670"/>
    <n v="-244305.541"/>
    <n v="-48438.484999999986"/>
    <n v="-0.24730286955454103"/>
    <n v="3"/>
    <x v="0"/>
  </r>
  <r>
    <x v="2"/>
    <x v="7"/>
    <x v="2"/>
    <n v="11553.968999999997"/>
    <n v="-986.80399999999997"/>
    <n v="-46070"/>
    <n v="-98750"/>
    <n v="-60710"/>
    <n v="-206516.804"/>
    <n v="-194962.83500000002"/>
    <n v="-16.87410057963632"/>
    <n v="3"/>
    <x v="0"/>
  </r>
  <r>
    <x v="2"/>
    <x v="7"/>
    <x v="0"/>
    <n v="1500.5199999999998"/>
    <n v="-178.94099999999997"/>
    <n v="-81020"/>
    <n v="-19070"/>
    <n v="-23160"/>
    <n v="-123428.94100000001"/>
    <n v="-121928.421"/>
    <n v="-81.257444752485824"/>
    <n v="3"/>
    <x v="0"/>
  </r>
  <r>
    <x v="2"/>
    <x v="7"/>
    <x v="0"/>
    <n v="33170.241999999998"/>
    <n v="-8425.5640000000003"/>
    <n v="-33010"/>
    <n v="-45190"/>
    <n v="-82490"/>
    <n v="-169115.56400000001"/>
    <n v="-135945.32200000001"/>
    <n v="-4.0984121249401806"/>
    <n v="3"/>
    <x v="0"/>
  </r>
  <r>
    <x v="2"/>
    <x v="7"/>
    <x v="0"/>
    <n v="985548.72499999998"/>
    <n v="-60682.642999999996"/>
    <n v="-79690"/>
    <n v="-24290"/>
    <n v="-57230"/>
    <n v="-221892.64299999998"/>
    <n v="763656.08199999994"/>
    <n v="0.77485370599003101"/>
    <n v="3"/>
    <x v="0"/>
  </r>
  <r>
    <x v="2"/>
    <x v="7"/>
    <x v="1"/>
    <n v="188624.86300000001"/>
    <n v="-50955.849000000002"/>
    <n v="-36100"/>
    <n v="-85710"/>
    <n v="-53640"/>
    <n v="-226405.84899999999"/>
    <n v="-37780.985999999975"/>
    <n v="-0.20029695661064562"/>
    <n v="3"/>
    <x v="0"/>
  </r>
  <r>
    <x v="2"/>
    <x v="7"/>
    <x v="2"/>
    <n v="48110.131999999991"/>
    <n v="-5561.4369999999999"/>
    <n v="-20560"/>
    <n v="-93880"/>
    <n v="-106490"/>
    <n v="-226491.43700000001"/>
    <n v="-178381.30500000002"/>
    <n v="-3.7077700181741355"/>
    <n v="3"/>
    <x v="0"/>
  </r>
  <r>
    <x v="2"/>
    <x v="7"/>
    <x v="3"/>
    <n v="733590.99099999992"/>
    <n v="-56622.656999999992"/>
    <n v="-108250"/>
    <n v="-19640"/>
    <n v="-83080"/>
    <n v="-267592.65700000001"/>
    <n v="465998.33399999992"/>
    <n v="0.63522908503111641"/>
    <n v="3"/>
    <x v="0"/>
  </r>
  <r>
    <x v="2"/>
    <x v="18"/>
    <x v="0"/>
    <n v="82741.974000000002"/>
    <n v="-41603.233"/>
    <n v="-29230"/>
    <n v="-69130"/>
    <n v="-38990"/>
    <n v="-178953.23300000001"/>
    <n v="-96211.259000000005"/>
    <n v="-1.1627866045352024"/>
    <n v="3"/>
    <x v="0"/>
  </r>
  <r>
    <x v="2"/>
    <x v="18"/>
    <x v="1"/>
    <n v="110124.48299999999"/>
    <n v="-110416.845"/>
    <n v="-46390"/>
    <n v="-86320"/>
    <n v="-31170"/>
    <n v="-274296.84499999997"/>
    <n v="-164172.36199999996"/>
    <n v="-1.4907889465415241"/>
    <n v="3"/>
    <x v="0"/>
  </r>
  <r>
    <x v="2"/>
    <x v="18"/>
    <x v="2"/>
    <n v="75754.825999999986"/>
    <n v="-76452.704999999987"/>
    <n v="-36230"/>
    <n v="-54320"/>
    <n v="-107140"/>
    <n v="-274142.70499999996"/>
    <n v="-198387.87899999996"/>
    <n v="-2.6188150574063758"/>
    <n v="3"/>
    <x v="0"/>
  </r>
  <r>
    <x v="2"/>
    <x v="18"/>
    <x v="3"/>
    <n v="1975716.9180000001"/>
    <n v="-511862.39299999998"/>
    <n v="-84250"/>
    <n v="-57410"/>
    <n v="-28420"/>
    <n v="-681942.39299999992"/>
    <n v="1293774.5250000001"/>
    <n v="0.65483800498589451"/>
    <n v="3"/>
    <x v="0"/>
  </r>
  <r>
    <x v="2"/>
    <x v="18"/>
    <x v="0"/>
    <n v="176409.63199999998"/>
    <n v="-15163.294999999998"/>
    <n v="-101700"/>
    <n v="-57300"/>
    <n v="-73680"/>
    <n v="-247843.29499999998"/>
    <n v="-71433.663"/>
    <n v="-0.40493062759747728"/>
    <n v="3"/>
    <x v="0"/>
  </r>
  <r>
    <x v="2"/>
    <x v="18"/>
    <x v="1"/>
    <n v="447422.48599999998"/>
    <n v="-302176.45500000002"/>
    <n v="-75460"/>
    <n v="-19100"/>
    <n v="-20510"/>
    <n v="-417246.45500000002"/>
    <n v="30176.030999999959"/>
    <n v="6.7444153890826045E-2"/>
    <n v="3"/>
    <x v="0"/>
  </r>
  <r>
    <x v="2"/>
    <x v="18"/>
    <x v="2"/>
    <n v="1031861.1659999999"/>
    <n v="-1638397.7819999997"/>
    <n v="-94290"/>
    <n v="-104630"/>
    <n v="-82920"/>
    <n v="-1920237.7819999997"/>
    <n v="-888376.61599999981"/>
    <n v="-0.86094587651145305"/>
    <n v="3"/>
    <x v="0"/>
  </r>
  <r>
    <x v="2"/>
    <x v="18"/>
    <x v="3"/>
    <n v="1460794.3489999999"/>
    <n v="-51763.529999999992"/>
    <n v="-32260"/>
    <n v="-24080"/>
    <n v="-69890"/>
    <n v="-177993.53"/>
    <n v="1282800.8189999999"/>
    <n v="0.87815291719751853"/>
    <n v="3"/>
    <x v="0"/>
  </r>
  <r>
    <x v="2"/>
    <x v="18"/>
    <x v="0"/>
    <n v="2086232.0569999998"/>
    <n v="-200190.774"/>
    <n v="-23350"/>
    <n v="-63890"/>
    <n v="-83290"/>
    <n v="-370720.77399999998"/>
    <n v="1715511.2829999998"/>
    <n v="0.82230127623813043"/>
    <n v="3"/>
    <x v="0"/>
  </r>
  <r>
    <x v="2"/>
    <x v="18"/>
    <x v="1"/>
    <n v="-19444.564999999999"/>
    <n v="2266.1239999999998"/>
    <n v="-20380"/>
    <n v="-66370"/>
    <n v="-81660"/>
    <n v="-166143.87599999999"/>
    <n v="-185588.44099999999"/>
    <n v="9.5444892184525596"/>
    <n v="3"/>
    <x v="0"/>
  </r>
  <r>
    <x v="2"/>
    <x v="18"/>
    <x v="2"/>
    <n v="3090300.8009999995"/>
    <n v="-287771.22499999998"/>
    <n v="-23040"/>
    <n v="-32520"/>
    <n v="-45270"/>
    <n v="-388601.22499999998"/>
    <n v="2701699.5759999994"/>
    <n v="0.87425132696653629"/>
    <n v="3"/>
    <x v="0"/>
  </r>
  <r>
    <x v="2"/>
    <x v="18"/>
    <x v="3"/>
    <n v="333952.64000000001"/>
    <n v="-13845.768999999998"/>
    <n v="-54130"/>
    <n v="-108480"/>
    <n v="-71860"/>
    <n v="-248315.769"/>
    <n v="85636.871000000014"/>
    <n v="0.2564341788105044"/>
    <n v="3"/>
    <x v="0"/>
  </r>
  <r>
    <x v="2"/>
    <x v="18"/>
    <x v="0"/>
    <n v="1979822.1869999999"/>
    <n v="-82140.072"/>
    <n v="-66780"/>
    <n v="-89860"/>
    <n v="-88480"/>
    <n v="-327260.07199999999"/>
    <n v="1652562.115"/>
    <n v="0.83470229086790215"/>
    <n v="3"/>
    <x v="0"/>
  </r>
  <r>
    <x v="2"/>
    <x v="18"/>
    <x v="0"/>
    <n v="1929.7389999999998"/>
    <n v="-1606.1079999999999"/>
    <n v="-34920"/>
    <n v="-101980"/>
    <n v="-65670"/>
    <n v="-204176.10800000001"/>
    <n v="-202246.36900000001"/>
    <n v="-104.80503788336144"/>
    <n v="3"/>
    <x v="0"/>
  </r>
  <r>
    <x v="2"/>
    <x v="18"/>
    <x v="1"/>
    <n v="24127.242999999999"/>
    <n v="-14748.005999999999"/>
    <n v="-49400"/>
    <n v="-33180"/>
    <n v="-94020"/>
    <n v="-191348.00599999999"/>
    <n v="-167220.76300000001"/>
    <n v="-6.9307862071103612"/>
    <n v="3"/>
    <x v="0"/>
  </r>
  <r>
    <x v="2"/>
    <x v="18"/>
    <x v="2"/>
    <n v="15078.097999999998"/>
    <n v="-7202.9089999999997"/>
    <n v="-105160"/>
    <n v="-90670"/>
    <n v="-38630"/>
    <n v="-241662.90899999999"/>
    <n v="-226584.81099999999"/>
    <n v="-15.027413338207513"/>
    <n v="3"/>
    <x v="0"/>
  </r>
  <r>
    <x v="2"/>
    <x v="18"/>
    <x v="0"/>
    <n v="35731.527999999998"/>
    <n v="-19707.344999999998"/>
    <n v="-105610"/>
    <n v="-103960"/>
    <n v="-15120"/>
    <n v="-244397.345"/>
    <n v="-208665.81700000001"/>
    <n v="-5.8398235026500975"/>
    <n v="3"/>
    <x v="0"/>
  </r>
  <r>
    <x v="2"/>
    <x v="18"/>
    <x v="1"/>
    <n v="781395.61499999987"/>
    <n v="-492693.5579999999"/>
    <n v="-21440"/>
    <n v="-43990"/>
    <n v="-65370"/>
    <n v="-623493.55799999996"/>
    <n v="157902.05699999991"/>
    <n v="0.20207696839967543"/>
    <n v="3"/>
    <x v="0"/>
  </r>
  <r>
    <x v="2"/>
    <x v="18"/>
    <x v="2"/>
    <n v="18561.234999999997"/>
    <n v="-22180.724999999999"/>
    <n v="-102490"/>
    <n v="-52680"/>
    <n v="-12990"/>
    <n v="-190340.72500000001"/>
    <n v="-171779.49000000002"/>
    <n v="-9.2547446331022716"/>
    <n v="3"/>
    <x v="0"/>
  </r>
  <r>
    <x v="2"/>
    <x v="18"/>
    <x v="0"/>
    <n v="5384.54"/>
    <n v="-17338.755000000001"/>
    <n v="-43030"/>
    <n v="-81950"/>
    <n v="-80350"/>
    <n v="-222668.755"/>
    <n v="-217284.215"/>
    <n v="-40.353347732582542"/>
    <n v="3"/>
    <x v="0"/>
  </r>
  <r>
    <x v="2"/>
    <x v="18"/>
    <x v="1"/>
    <n v="164029.22199999998"/>
    <n v="-178514.72099999999"/>
    <n v="-93990"/>
    <n v="-42740"/>
    <n v="-33800"/>
    <n v="-349044.72100000002"/>
    <n v="-185015.49900000004"/>
    <n v="-1.1279423065238952"/>
    <n v="3"/>
    <x v="0"/>
  </r>
  <r>
    <x v="2"/>
    <x v="18"/>
    <x v="2"/>
    <n v="114067.632"/>
    <n v="-140604.77899999998"/>
    <n v="-103690"/>
    <n v="-60850"/>
    <n v="-64090"/>
    <n v="-369234.77899999998"/>
    <n v="-255167.147"/>
    <n v="-2.2369811884935071"/>
    <n v="3"/>
    <x v="0"/>
  </r>
  <r>
    <x v="2"/>
    <x v="18"/>
    <x v="0"/>
    <n v="35010.240999999995"/>
    <n v="-46348.12"/>
    <n v="-78660"/>
    <n v="-92160"/>
    <n v="-49800"/>
    <n v="-266968.12"/>
    <n v="-231957.87900000002"/>
    <n v="-6.6254293707946781"/>
    <n v="3"/>
    <x v="0"/>
  </r>
  <r>
    <x v="2"/>
    <x v="18"/>
    <x v="0"/>
    <n v="117516.287"/>
    <n v="-137189.514"/>
    <n v="-41180"/>
    <n v="-67140"/>
    <n v="-23360"/>
    <n v="-268869.51399999997"/>
    <n v="-151353.22699999996"/>
    <n v="-1.2879340461122633"/>
    <n v="3"/>
    <x v="0"/>
  </r>
  <r>
    <x v="2"/>
    <x v="18"/>
    <x v="0"/>
    <n v="142278.88499999998"/>
    <n v="-66974.172999999995"/>
    <n v="-30980"/>
    <n v="-26180"/>
    <n v="-76790"/>
    <n v="-200924.17300000001"/>
    <n v="-58645.28800000003"/>
    <n v="-0.41218546237553128"/>
    <n v="3"/>
    <x v="0"/>
  </r>
  <r>
    <x v="2"/>
    <x v="18"/>
    <x v="0"/>
    <n v="58608.997999999992"/>
    <n v="-33624.92"/>
    <n v="-71600"/>
    <n v="-33220"/>
    <n v="-50790"/>
    <n v="-189234.91999999998"/>
    <n v="-130625.92199999999"/>
    <n v="-2.2287690705785486"/>
    <n v="3"/>
    <x v="0"/>
  </r>
  <r>
    <x v="2"/>
    <x v="18"/>
    <x v="0"/>
    <n v="78215.045999999988"/>
    <n v="-42567.300999999999"/>
    <n v="-21140"/>
    <n v="-13720"/>
    <n v="-99150"/>
    <n v="-176577.30100000001"/>
    <n v="-98362.255000000019"/>
    <n v="-1.2575873828674862"/>
    <n v="3"/>
    <x v="0"/>
  </r>
  <r>
    <x v="2"/>
    <x v="18"/>
    <x v="0"/>
    <n v="65320.464999999997"/>
    <n v="-14861.692999999999"/>
    <n v="-30910"/>
    <n v="-31480"/>
    <n v="-75870"/>
    <n v="-153121.693"/>
    <n v="-87801.228000000003"/>
    <n v="-1.3441610986694599"/>
    <n v="3"/>
    <x v="0"/>
  </r>
  <r>
    <x v="2"/>
    <x v="18"/>
    <x v="0"/>
    <n v="202747.07599999997"/>
    <n v="-153866.174"/>
    <n v="-31840"/>
    <n v="-103780"/>
    <n v="-88420"/>
    <n v="-377906.174"/>
    <n v="-175159.09800000003"/>
    <n v="-0.86392909557916409"/>
    <n v="3"/>
    <x v="0"/>
  </r>
  <r>
    <x v="2"/>
    <x v="18"/>
    <x v="0"/>
    <n v="402892.79800000001"/>
    <n v="-315600.03999999998"/>
    <n v="-86540"/>
    <n v="-55230"/>
    <n v="-20280"/>
    <n v="-477650.04"/>
    <n v="-74757.241999999969"/>
    <n v="-0.18555119965187356"/>
    <n v="3"/>
    <x v="0"/>
  </r>
  <r>
    <x v="2"/>
    <x v="18"/>
    <x v="0"/>
    <n v="194314.58199999999"/>
    <n v="-48421.974999999999"/>
    <n v="-71920"/>
    <n v="-64350"/>
    <n v="-25330"/>
    <n v="-210021.97500000001"/>
    <n v="-15707.393000000011"/>
    <n v="-8.083486498198067E-2"/>
    <n v="3"/>
    <x v="0"/>
  </r>
  <r>
    <x v="2"/>
    <x v="18"/>
    <x v="0"/>
    <n v="595538.83199999994"/>
    <n v="-157601.20599999998"/>
    <n v="-92420"/>
    <n v="-94890"/>
    <n v="-74960"/>
    <n v="-419871.20600000001"/>
    <n v="175667.62599999993"/>
    <n v="0.29497258039422014"/>
    <n v="3"/>
    <x v="0"/>
  </r>
  <r>
    <x v="2"/>
    <x v="18"/>
    <x v="0"/>
    <n v="45456.025999999998"/>
    <n v="-14999.914999999999"/>
    <n v="-18280"/>
    <n v="-60890"/>
    <n v="-103470"/>
    <n v="-197639.91500000001"/>
    <n v="-152183.88900000002"/>
    <n v="-3.3479365090120292"/>
    <n v="3"/>
    <x v="0"/>
  </r>
  <r>
    <x v="2"/>
    <x v="18"/>
    <x v="0"/>
    <n v="42652.911"/>
    <n v="-20167.944999999996"/>
    <n v="-44510"/>
    <n v="-36670"/>
    <n v="-94390"/>
    <n v="-195737.94500000001"/>
    <n v="-153085.03400000001"/>
    <n v="-3.5890876006094876"/>
    <n v="3"/>
    <x v="0"/>
  </r>
  <r>
    <x v="2"/>
    <x v="18"/>
    <x v="0"/>
    <n v="681582.27199999988"/>
    <n v="-173247.31899999999"/>
    <n v="-106860"/>
    <n v="-98920"/>
    <n v="-65980"/>
    <n v="-445007.31900000002"/>
    <n v="236574.95299999986"/>
    <n v="0.34709669355954126"/>
    <n v="3"/>
    <x v="0"/>
  </r>
  <r>
    <x v="2"/>
    <x v="18"/>
    <x v="0"/>
    <n v="103063.863"/>
    <n v="-12867.420999999998"/>
    <n v="-35130"/>
    <n v="-99720"/>
    <n v="-72320"/>
    <n v="-220037.421"/>
    <n v="-116973.558"/>
    <n v="-1.1349619022139701"/>
    <n v="3"/>
    <x v="0"/>
  </r>
  <r>
    <x v="2"/>
    <x v="18"/>
    <x v="0"/>
    <n v="231714.75599999999"/>
    <n v="-111515.42499999999"/>
    <n v="-34220"/>
    <n v="-66960"/>
    <n v="-28300"/>
    <n v="-240995.42499999999"/>
    <n v="-9280.6689999999944"/>
    <n v="-4.0052127711711183E-2"/>
    <n v="3"/>
    <x v="0"/>
  </r>
  <r>
    <x v="2"/>
    <x v="18"/>
    <x v="0"/>
    <n v="234672.99799999999"/>
    <n v="-208292.04199999999"/>
    <n v="-21190"/>
    <n v="-41810"/>
    <n v="-83910"/>
    <n v="-355202.04200000002"/>
    <n v="-120529.04400000002"/>
    <n v="-0.51360422812683382"/>
    <n v="3"/>
    <x v="0"/>
  </r>
  <r>
    <x v="2"/>
    <x v="18"/>
    <x v="0"/>
    <n v="57058.049999999996"/>
    <n v="-101747.632"/>
    <n v="-78360"/>
    <n v="-100710"/>
    <n v="-27540"/>
    <n v="-308357.63199999998"/>
    <n v="-251299.58199999999"/>
    <n v="-4.4042791858466952"/>
    <n v="3"/>
    <x v="0"/>
  </r>
  <r>
    <x v="2"/>
    <x v="18"/>
    <x v="0"/>
    <n v="1018900.5469999999"/>
    <n v="-68147.114000000001"/>
    <n v="-92280"/>
    <n v="-73420"/>
    <n v="-24650"/>
    <n v="-258497.114"/>
    <n v="760403.43299999996"/>
    <n v="0.74629799271272745"/>
    <n v="3"/>
    <x v="0"/>
  </r>
  <r>
    <x v="2"/>
    <x v="16"/>
    <x v="0"/>
    <n v="721458.38799999992"/>
    <n v="-365507.21199999994"/>
    <n v="-32740"/>
    <n v="-21540"/>
    <n v="-43370"/>
    <n v="-463157.21199999994"/>
    <n v="258301.17599999998"/>
    <n v="0.35802643686221858"/>
    <n v="3"/>
    <x v="0"/>
  </r>
  <r>
    <x v="2"/>
    <x v="16"/>
    <x v="0"/>
    <n v="85256.744999999995"/>
    <n v="-7355.9569999999994"/>
    <n v="-59910"/>
    <n v="-101150"/>
    <n v="-105390"/>
    <n v="-273805.95699999999"/>
    <n v="-188549.212"/>
    <n v="-2.2115459838397538"/>
    <n v="3"/>
    <x v="0"/>
  </r>
  <r>
    <x v="2"/>
    <x v="16"/>
    <x v="0"/>
    <n v="136969.427"/>
    <n v="-61232.583999999995"/>
    <n v="-102750"/>
    <n v="-87070"/>
    <n v="-38180"/>
    <n v="-289232.58399999997"/>
    <n v="-152263.15699999998"/>
    <n v="-1.1116579833541975"/>
    <n v="3"/>
    <x v="0"/>
  </r>
  <r>
    <x v="2"/>
    <x v="16"/>
    <x v="0"/>
    <n v="199891.65"/>
    <n v="-227293.04499999998"/>
    <n v="-55540"/>
    <n v="-84420"/>
    <n v="-29000"/>
    <n v="-396253.04499999998"/>
    <n v="-196361.39499999999"/>
    <n v="-0.9823391572384339"/>
    <n v="3"/>
    <x v="0"/>
  </r>
  <r>
    <x v="2"/>
    <x v="16"/>
    <x v="0"/>
    <n v="20247.213"/>
    <n v="-11979.932999999999"/>
    <n v="-81870"/>
    <n v="-56600"/>
    <n v="-39880"/>
    <n v="-190329.93299999999"/>
    <n v="-170082.72"/>
    <n v="-8.4003027972294255"/>
    <n v="3"/>
    <x v="0"/>
  </r>
  <r>
    <x v="2"/>
    <x v="16"/>
    <x v="0"/>
    <n v="23383.71"/>
    <n v="-13380.870999999999"/>
    <n v="-69230"/>
    <n v="-19340"/>
    <n v="-24240"/>
    <n v="-126190.871"/>
    <n v="-102807.16099999999"/>
    <n v="-4.3965290794317919"/>
    <n v="3"/>
    <x v="0"/>
  </r>
  <r>
    <x v="2"/>
    <x v="16"/>
    <x v="0"/>
    <n v="85740.27"/>
    <n v="-66372.963999999993"/>
    <n v="-66530"/>
    <n v="-34200"/>
    <n v="-85430"/>
    <n v="-252532.96399999998"/>
    <n v="-166792.69399999996"/>
    <n v="-1.9453250380480485"/>
    <n v="3"/>
    <x v="0"/>
  </r>
  <r>
    <x v="2"/>
    <x v="16"/>
    <x v="0"/>
    <n v="42979389.683999993"/>
    <n v="-47236044.449999996"/>
    <n v="-103280"/>
    <n v="-15110"/>
    <n v="-40000"/>
    <n v="-47394434.449999996"/>
    <n v="-4415044.7660000026"/>
    <n v="-0.10272469661530811"/>
    <n v="3"/>
    <x v="0"/>
  </r>
  <r>
    <x v="2"/>
    <x v="16"/>
    <x v="1"/>
    <n v="44375.184000000001"/>
    <n v="-2782.6889999999999"/>
    <n v="-57160"/>
    <n v="-98870"/>
    <n v="-90980"/>
    <n v="-249792.68900000001"/>
    <n v="-205417.505"/>
    <n v="-4.6291076787422449"/>
    <n v="3"/>
    <x v="0"/>
  </r>
  <r>
    <x v="2"/>
    <x v="16"/>
    <x v="2"/>
    <n v="142620.24"/>
    <n v="-17305.581999999999"/>
    <n v="-12700"/>
    <n v="-40110"/>
    <n v="-82830"/>
    <n v="-152945.58199999999"/>
    <n v="-10325.342000000004"/>
    <n v="-7.2397452142837548E-2"/>
    <n v="3"/>
    <x v="0"/>
  </r>
  <r>
    <x v="2"/>
    <x v="16"/>
    <x v="0"/>
    <n v="165280.073"/>
    <n v="-12269.376"/>
    <n v="-101390"/>
    <n v="-106250"/>
    <n v="-89000"/>
    <n v="-308909.37599999999"/>
    <n v="-143629.30299999999"/>
    <n v="-0.86900556366525794"/>
    <n v="3"/>
    <x v="0"/>
  </r>
  <r>
    <x v="2"/>
    <x v="16"/>
    <x v="0"/>
    <n v="77710.5"/>
    <n v="-5643.5749999999998"/>
    <n v="-83860"/>
    <n v="-101180"/>
    <n v="-43220"/>
    <n v="-233903.57500000001"/>
    <n v="-156193.07500000001"/>
    <n v="-2.0099352725822124"/>
    <n v="3"/>
    <x v="0"/>
  </r>
  <r>
    <x v="2"/>
    <x v="16"/>
    <x v="0"/>
    <n v="61733.224000000002"/>
    <n v="-4026.4349999999999"/>
    <n v="-89570"/>
    <n v="-56370"/>
    <n v="-59780"/>
    <n v="-209746.435"/>
    <n v="-148013.21100000001"/>
    <n v="-2.397626454759596"/>
    <n v="3"/>
    <x v="0"/>
  </r>
  <r>
    <x v="2"/>
    <x v="16"/>
    <x v="0"/>
    <n v="41264.453999999998"/>
    <n v="-2325.9740000000002"/>
    <n v="-13690"/>
    <n v="-65180"/>
    <n v="-92890"/>
    <n v="-174085.97399999999"/>
    <n v="-132821.51999999999"/>
    <n v="-3.2187877731279322"/>
    <n v="3"/>
    <x v="0"/>
  </r>
  <r>
    <x v="2"/>
    <x v="16"/>
    <x v="0"/>
    <n v="10110.989"/>
    <n v="-3737.6149999999998"/>
    <n v="-90900"/>
    <n v="-70570"/>
    <n v="-15780"/>
    <n v="-180987.61499999999"/>
    <n v="-170876.62599999999"/>
    <n v="-16.900090189001293"/>
    <n v="3"/>
    <x v="0"/>
  </r>
  <r>
    <x v="2"/>
    <x v="16"/>
    <x v="1"/>
    <n v="17915.254000000001"/>
    <n v="-4971.0429999999997"/>
    <n v="-56370"/>
    <n v="-50080"/>
    <n v="-23490"/>
    <n v="-134911.04300000001"/>
    <n v="-116995.789"/>
    <n v="-6.5305124337059359"/>
    <n v="3"/>
    <x v="0"/>
  </r>
  <r>
    <x v="2"/>
    <x v="16"/>
    <x v="2"/>
    <n v="42603.812999999995"/>
    <n v="-27589.058000000001"/>
    <n v="-59110"/>
    <n v="-106000"/>
    <n v="-46410"/>
    <n v="-239109.05799999999"/>
    <n v="-196505.245"/>
    <n v="-4.6123863373449696"/>
    <n v="3"/>
    <x v="0"/>
  </r>
  <r>
    <x v="2"/>
    <x v="16"/>
    <x v="0"/>
    <n v="19178.172999999999"/>
    <n v="-6275.9409999999989"/>
    <n v="-38380"/>
    <n v="-65270"/>
    <n v="-18010"/>
    <n v="-127935.94099999999"/>
    <n v="-108757.768"/>
    <n v="-5.6709139082226443"/>
    <n v="3"/>
    <x v="0"/>
  </r>
  <r>
    <x v="2"/>
    <x v="16"/>
    <x v="0"/>
    <n v="2191.14"/>
    <n v="-3119.7599999999998"/>
    <n v="-42640"/>
    <n v="-32980"/>
    <n v="-28270"/>
    <n v="-107009.76"/>
    <n v="-104818.62"/>
    <n v="-47.837481858758458"/>
    <n v="3"/>
    <x v="0"/>
  </r>
  <r>
    <x v="2"/>
    <x v="16"/>
    <x v="0"/>
    <n v="870861.34799999988"/>
    <n v="-388564.30199999997"/>
    <n v="-84730"/>
    <n v="-45250"/>
    <n v="-40450"/>
    <n v="-558994.30199999991"/>
    <n v="311867.04599999997"/>
    <n v="0.35811331702368771"/>
    <n v="3"/>
    <x v="0"/>
  </r>
  <r>
    <x v="2"/>
    <x v="16"/>
    <x v="1"/>
    <n v="202134.05099999998"/>
    <n v="-110786.97"/>
    <n v="-96090"/>
    <n v="-43530"/>
    <n v="-50160"/>
    <n v="-300566.96999999997"/>
    <n v="-98432.918999999994"/>
    <n v="-0.48696851674931307"/>
    <n v="3"/>
    <x v="0"/>
  </r>
  <r>
    <x v="2"/>
    <x v="16"/>
    <x v="2"/>
    <n v="12724.775"/>
    <n v="-7582.0009999999993"/>
    <n v="-26460"/>
    <n v="-69800"/>
    <n v="-63450"/>
    <n v="-167292.00099999999"/>
    <n v="-154567.226"/>
    <n v="-12.146951596393649"/>
    <n v="3"/>
    <x v="0"/>
  </r>
  <r>
    <x v="2"/>
    <x v="16"/>
    <x v="0"/>
    <n v="45672.703999999998"/>
    <n v="-17534.719999999998"/>
    <n v="-88040"/>
    <n v="-36400"/>
    <n v="-88090"/>
    <n v="-230064.72"/>
    <n v="-184392.016"/>
    <n v="-4.0372476304446527"/>
    <n v="3"/>
    <x v="0"/>
  </r>
  <r>
    <x v="2"/>
    <x v="16"/>
    <x v="0"/>
    <n v="33125733.507999998"/>
    <n v="-9829655.5419999994"/>
    <n v="-91250"/>
    <n v="-88340"/>
    <n v="-49350"/>
    <n v="-10058595.541999999"/>
    <n v="23067137.965999998"/>
    <n v="0.69635100941777461"/>
    <n v="3"/>
    <x v="0"/>
  </r>
  <r>
    <x v="2"/>
    <x v="16"/>
    <x v="1"/>
    <n v="5921058.2970000003"/>
    <n v="-1661546.1659999997"/>
    <n v="-57880"/>
    <n v="-16530"/>
    <n v="-95040"/>
    <n v="-1830996.1659999997"/>
    <n v="4090062.1310000005"/>
    <n v="0.69076538784836772"/>
    <n v="3"/>
    <x v="0"/>
  </r>
  <r>
    <x v="2"/>
    <x v="16"/>
    <x v="2"/>
    <n v="66425.267999999996"/>
    <n v="-12346.977999999999"/>
    <n v="-60160"/>
    <n v="-50590"/>
    <n v="-107570"/>
    <n v="-230666.978"/>
    <n v="-164241.71000000002"/>
    <n v="-2.4725788084136902"/>
    <n v="3"/>
    <x v="0"/>
  </r>
  <r>
    <x v="2"/>
    <x v="16"/>
    <x v="0"/>
    <n v="5379.8359999999993"/>
    <n v="-944.48199999999997"/>
    <n v="-106170"/>
    <n v="-27400"/>
    <n v="-40400"/>
    <n v="-174914.48199999999"/>
    <n v="-169534.64599999998"/>
    <n v="-31.512976603747774"/>
    <n v="3"/>
    <x v="0"/>
  </r>
  <r>
    <x v="2"/>
    <x v="16"/>
    <x v="0"/>
    <n v="78062.305999999997"/>
    <n v="-23265.284"/>
    <n v="-20720"/>
    <n v="-103510"/>
    <n v="-39630"/>
    <n v="-187125.28399999999"/>
    <n v="-109062.97799999999"/>
    <n v="-1.3971272895781479"/>
    <n v="3"/>
    <x v="0"/>
  </r>
  <r>
    <x v="2"/>
    <x v="16"/>
    <x v="0"/>
    <n v="30547.278999999999"/>
    <n v="-20410.578999999998"/>
    <n v="-74200"/>
    <n v="-99200"/>
    <n v="-43580"/>
    <n v="-237390.579"/>
    <n v="-206843.3"/>
    <n v="-6.7712512135696272"/>
    <n v="3"/>
    <x v="0"/>
  </r>
  <r>
    <x v="2"/>
    <x v="16"/>
    <x v="1"/>
    <n v="-28810.795999999998"/>
    <n v="17404.8"/>
    <n v="-46150"/>
    <n v="-59090"/>
    <n v="-62190"/>
    <n v="-150025.20000000001"/>
    <n v="-178835.99600000001"/>
    <n v="6.2072563354375916"/>
    <n v="3"/>
    <x v="0"/>
  </r>
  <r>
    <x v="2"/>
    <x v="16"/>
    <x v="2"/>
    <n v="1582337.953"/>
    <n v="-824402.6"/>
    <n v="-99470"/>
    <n v="-78140"/>
    <n v="-27790"/>
    <n v="-1029802.6"/>
    <n v="552535.353"/>
    <n v="0.34918921836667849"/>
    <n v="3"/>
    <x v="0"/>
  </r>
  <r>
    <x v="2"/>
    <x v="16"/>
    <x v="3"/>
    <n v="36523.934999999998"/>
    <n v="-29705.899999999998"/>
    <n v="-13910"/>
    <n v="-77560"/>
    <n v="-40330"/>
    <n v="-161505.9"/>
    <n v="-124981.965"/>
    <n v="-3.4219194892335669"/>
    <n v="3"/>
    <x v="0"/>
  </r>
  <r>
    <x v="2"/>
    <x v="16"/>
    <x v="0"/>
    <n v="47045.053999999996"/>
    <n v="-8476.1880000000001"/>
    <n v="-28690"/>
    <n v="-103500"/>
    <n v="-26250"/>
    <n v="-166916.18799999999"/>
    <n v="-119871.13399999999"/>
    <n v="-2.5480071507623308"/>
    <n v="3"/>
    <x v="0"/>
  </r>
  <r>
    <x v="2"/>
    <x v="16"/>
    <x v="1"/>
    <n v="46443.487999999998"/>
    <n v="-21868.714"/>
    <n v="-69970"/>
    <n v="-89290"/>
    <n v="-77250"/>
    <n v="-258378.71400000001"/>
    <n v="-211935.22600000002"/>
    <n v="-4.5632926191934597"/>
    <n v="3"/>
    <x v="0"/>
  </r>
  <r>
    <x v="2"/>
    <x v="16"/>
    <x v="2"/>
    <n v="9864.4210000000003"/>
    <n v="-1113.2729999999999"/>
    <n v="-17530"/>
    <n v="-88560"/>
    <n v="-97640"/>
    <n v="-204843.27299999999"/>
    <n v="-194978.85199999998"/>
    <n v="-19.765868873601399"/>
    <n v="3"/>
    <x v="0"/>
  </r>
  <r>
    <x v="2"/>
    <x v="16"/>
    <x v="3"/>
    <n v="21978.347999999998"/>
    <n v="-11071.55"/>
    <n v="-43660"/>
    <n v="-52480"/>
    <n v="-71220"/>
    <n v="-178431.55"/>
    <n v="-156453.20199999999"/>
    <n v="-7.1185150949470817"/>
    <n v="3"/>
    <x v="0"/>
  </r>
  <r>
    <x v="2"/>
    <x v="16"/>
    <x v="0"/>
    <n v="5324.3469999999998"/>
    <n v="-2183.4679999999998"/>
    <n v="-31700"/>
    <n v="-63560"/>
    <n v="-97960"/>
    <n v="-195403.46799999999"/>
    <n v="-190079.12099999998"/>
    <n v="-35.699987435078889"/>
    <n v="3"/>
    <x v="0"/>
  </r>
  <r>
    <x v="2"/>
    <x v="16"/>
    <x v="1"/>
    <n v="55059.437999999995"/>
    <n v="-23548.28"/>
    <n v="-56480"/>
    <n v="-89740"/>
    <n v="-53800"/>
    <n v="-223568.28"/>
    <n v="-168508.842"/>
    <n v="-3.060489683893977"/>
    <n v="3"/>
    <x v="0"/>
  </r>
  <r>
    <x v="2"/>
    <x v="16"/>
    <x v="2"/>
    <n v="6338.6890000000003"/>
    <n v="-6427.7640000000001"/>
    <n v="-52690"/>
    <n v="-45340"/>
    <n v="-73430"/>
    <n v="-177887.764"/>
    <n v="-171549.07499999998"/>
    <n v="-27.063810040214936"/>
    <n v="3"/>
    <x v="0"/>
  </r>
  <r>
    <x v="2"/>
    <x v="16"/>
    <x v="3"/>
    <n v="87921.112999999998"/>
    <n v="-35137.949000000001"/>
    <n v="-40780"/>
    <n v="-67790"/>
    <n v="-69200"/>
    <n v="-212907.94899999999"/>
    <n v="-124986.836"/>
    <n v="-1.4215793196339541"/>
    <n v="3"/>
    <x v="0"/>
  </r>
  <r>
    <x v="2"/>
    <x v="16"/>
    <x v="0"/>
    <n v="6310.485999999999"/>
    <n v="-1554.6859999999999"/>
    <n v="-55070"/>
    <n v="-107190"/>
    <n v="-83270"/>
    <n v="-247084.68599999999"/>
    <n v="-240774.19999999998"/>
    <n v="-38.154620737610387"/>
    <n v="3"/>
    <x v="0"/>
  </r>
  <r>
    <x v="2"/>
    <x v="16"/>
    <x v="1"/>
    <n v="9116.1909999999989"/>
    <n v="-2713.5079999999998"/>
    <n v="-68700"/>
    <n v="-47030"/>
    <n v="-24490"/>
    <n v="-142933.508"/>
    <n v="-133817.31700000001"/>
    <n v="-14.679082195623153"/>
    <n v="3"/>
    <x v="0"/>
  </r>
  <r>
    <x v="2"/>
    <x v="16"/>
    <x v="2"/>
    <n v="-1027.8449999999998"/>
    <n v="155.75"/>
    <n v="-16510"/>
    <n v="-27780"/>
    <n v="-53960"/>
    <n v="-98094.25"/>
    <n v="-99122.095000000001"/>
    <n v="96.43681197067653"/>
    <n v="3"/>
    <x v="0"/>
  </r>
  <r>
    <x v="2"/>
    <x v="16"/>
    <x v="3"/>
    <n v="47712.433999999994"/>
    <n v="-5759.6629999999996"/>
    <n v="-88790"/>
    <n v="-94580"/>
    <n v="-53410"/>
    <n v="-242539.663"/>
    <n v="-194827.22899999999"/>
    <n v="-4.083363866953424"/>
    <n v="3"/>
    <x v="0"/>
  </r>
  <r>
    <x v="2"/>
    <x v="16"/>
    <x v="0"/>
    <n v="45316.067999999999"/>
    <n v="-6357.7989999999991"/>
    <n v="-100050"/>
    <n v="-39600"/>
    <n v="-92870"/>
    <n v="-238877.799"/>
    <n v="-193561.731"/>
    <n v="-4.2713708303200537"/>
    <n v="3"/>
    <x v="0"/>
  </r>
  <r>
    <x v="2"/>
    <x v="16"/>
    <x v="0"/>
    <n v="50563.953999999998"/>
    <n v="-7170.5479999999989"/>
    <n v="-20410"/>
    <n v="-93370"/>
    <n v="-53160"/>
    <n v="-174110.54800000001"/>
    <n v="-123546.59400000001"/>
    <n v="-2.4433728817963885"/>
    <n v="3"/>
    <x v="0"/>
  </r>
  <r>
    <x v="2"/>
    <x v="16"/>
    <x v="1"/>
    <n v="34634.705000000002"/>
    <n v="-2340.4569999999999"/>
    <n v="-45080"/>
    <n v="-15770"/>
    <n v="-67320"/>
    <n v="-130510.45699999999"/>
    <n v="-95875.751999999993"/>
    <n v="-2.7681988918340719"/>
    <n v="3"/>
    <x v="0"/>
  </r>
  <r>
    <x v="2"/>
    <x v="16"/>
    <x v="2"/>
    <n v="16847.025999999998"/>
    <n v="-1523.2979999999998"/>
    <n v="-105260"/>
    <n v="-86710"/>
    <n v="-45590"/>
    <n v="-239083.29800000001"/>
    <n v="-222236.272"/>
    <n v="-13.191424527984941"/>
    <n v="3"/>
    <x v="0"/>
  </r>
  <r>
    <x v="2"/>
    <x v="16"/>
    <x v="0"/>
    <n v="12863.381999999998"/>
    <n v="-983.05199999999991"/>
    <n v="-77390"/>
    <n v="-93130"/>
    <n v="-71410"/>
    <n v="-242913.052"/>
    <n v="-230049.66999999998"/>
    <n v="-17.884073566345151"/>
    <n v="3"/>
    <x v="0"/>
  </r>
  <r>
    <x v="2"/>
    <x v="16"/>
    <x v="1"/>
    <n v="21064.043000000001"/>
    <n v="-13789.397999999999"/>
    <n v="-61260"/>
    <n v="-27970"/>
    <n v="-66640"/>
    <n v="-169659.39799999999"/>
    <n v="-148595.35499999998"/>
    <n v="-7.0544555477787414"/>
    <n v="3"/>
    <x v="0"/>
  </r>
  <r>
    <x v="2"/>
    <x v="16"/>
    <x v="2"/>
    <n v="8133.5729999999994"/>
    <n v="-2231.3619999999996"/>
    <n v="-81580"/>
    <n v="-94040"/>
    <n v="-18170"/>
    <n v="-196021.36199999999"/>
    <n v="-187887.78899999999"/>
    <n v="-23.100276963150144"/>
    <n v="3"/>
    <x v="0"/>
  </r>
  <r>
    <x v="2"/>
    <x v="16"/>
    <x v="0"/>
    <n v="124084.22599999998"/>
    <n v="-33863.521999999997"/>
    <n v="-92900"/>
    <n v="-62810"/>
    <n v="-78360"/>
    <n v="-267933.522"/>
    <n v="-143849.29600000003"/>
    <n v="-1.159287531035573"/>
    <n v="3"/>
    <x v="0"/>
  </r>
  <r>
    <x v="2"/>
    <x v="16"/>
    <x v="1"/>
    <n v="306227.69799999997"/>
    <n v="-141581.62199999997"/>
    <n v="-100220"/>
    <n v="-41640"/>
    <n v="-15040"/>
    <n v="-298481.62199999997"/>
    <n v="7746.0760000000009"/>
    <n v="2.5295151452955772E-2"/>
    <n v="3"/>
    <x v="0"/>
  </r>
  <r>
    <x v="2"/>
    <x v="16"/>
    <x v="2"/>
    <n v="183658.79699999999"/>
    <n v="-169640.33099999998"/>
    <n v="-92930"/>
    <n v="-36570"/>
    <n v="-95150"/>
    <n v="-394290.33100000001"/>
    <n v="-210631.53400000001"/>
    <n v="-1.1468632999921045"/>
    <n v="3"/>
    <x v="0"/>
  </r>
  <r>
    <x v="2"/>
    <x v="16"/>
    <x v="0"/>
    <n v="15540266.664999999"/>
    <n v="-12427448.572000001"/>
    <n v="-39880"/>
    <n v="-71690"/>
    <n v="-92040"/>
    <n v="-12631058.572000001"/>
    <n v="2909208.0929999985"/>
    <n v="0.18720451557965584"/>
    <n v="3"/>
    <x v="0"/>
  </r>
  <r>
    <x v="2"/>
    <x v="16"/>
    <x v="0"/>
    <n v="20560.210999999999"/>
    <n v="-10726.680999999999"/>
    <n v="-67670"/>
    <n v="-67080"/>
    <n v="-16130"/>
    <n v="-161606.68100000001"/>
    <n v="-141046.47"/>
    <n v="-6.8601664642449443"/>
    <n v="3"/>
    <x v="0"/>
  </r>
  <r>
    <x v="2"/>
    <x v="16"/>
    <x v="0"/>
    <n v="135181.06699999998"/>
    <n v="-22370.53"/>
    <n v="-17550"/>
    <n v="-44960"/>
    <n v="-88930"/>
    <n v="-173810.53"/>
    <n v="-38629.463000000018"/>
    <n v="-0.28576089727121345"/>
    <n v="3"/>
    <x v="0"/>
  </r>
  <r>
    <x v="2"/>
    <x v="13"/>
    <x v="0"/>
    <n v="181659.65999999997"/>
    <n v="-88082.322999999989"/>
    <n v="-47520"/>
    <n v="-41150"/>
    <n v="-39070"/>
    <n v="-215822.32299999997"/>
    <n v="-34162.663"/>
    <n v="-0.18805860915956799"/>
    <n v="3"/>
    <x v="0"/>
  </r>
  <r>
    <x v="2"/>
    <x v="13"/>
    <x v="0"/>
    <n v="31140.472999999998"/>
    <n v="-8702.0989999999983"/>
    <n v="-61560"/>
    <n v="-82340"/>
    <n v="-64690"/>
    <n v="-217292.09899999999"/>
    <n v="-186151.62599999999"/>
    <n v="-5.9778034200058556"/>
    <n v="3"/>
    <x v="0"/>
  </r>
  <r>
    <x v="2"/>
    <x v="13"/>
    <x v="0"/>
    <n v="40967.415999999997"/>
    <n v="-9702.8679999999986"/>
    <n v="-45920"/>
    <n v="-27850"/>
    <n v="-87560"/>
    <n v="-171032.86799999999"/>
    <n v="-130065.45199999999"/>
    <n v="-3.1748512525173664"/>
    <n v="3"/>
    <x v="0"/>
  </r>
  <r>
    <x v="2"/>
    <x v="13"/>
    <x v="0"/>
    <n v="33887.279999999999"/>
    <n v="-8408.1270000000004"/>
    <n v="-71650"/>
    <n v="-102850"/>
    <n v="-51360"/>
    <n v="-234268.12700000001"/>
    <n v="-200380.84700000001"/>
    <n v="-5.9131581820671357"/>
    <n v="3"/>
    <x v="0"/>
  </r>
  <r>
    <x v="2"/>
    <x v="13"/>
    <x v="0"/>
    <n v="211283.91899999997"/>
    <n v="-424744.08199999999"/>
    <n v="-106230"/>
    <n v="-25170"/>
    <n v="-87470"/>
    <n v="-643614.08199999994"/>
    <n v="-432330.16299999994"/>
    <n v="-2.0462047705580471"/>
    <n v="3"/>
    <x v="0"/>
  </r>
  <r>
    <x v="2"/>
    <x v="13"/>
    <x v="0"/>
    <n v="83069.7"/>
    <n v="-136563.56"/>
    <n v="-68610"/>
    <n v="-47970"/>
    <n v="-82820"/>
    <n v="-335963.56"/>
    <n v="-252893.86"/>
    <n v="-3.0443574492263723"/>
    <n v="3"/>
    <x v="0"/>
  </r>
  <r>
    <x v="2"/>
    <x v="13"/>
    <x v="0"/>
    <n v="791794.68900000001"/>
    <n v="-1083737.004"/>
    <n v="-41600"/>
    <n v="-87200"/>
    <n v="-30520"/>
    <n v="-1243057.004"/>
    <n v="-451262.31499999994"/>
    <n v="-0.56992339209792298"/>
    <n v="3"/>
    <x v="0"/>
  </r>
  <r>
    <x v="2"/>
    <x v="13"/>
    <x v="0"/>
    <n v="3444.4829999999997"/>
    <n v="-2509.395"/>
    <n v="-101220"/>
    <n v="-40100"/>
    <n v="-66370"/>
    <n v="-210199.39499999999"/>
    <n v="-206754.91199999998"/>
    <n v="-60.024947720746482"/>
    <n v="3"/>
    <x v="0"/>
  </r>
  <r>
    <x v="2"/>
    <x v="13"/>
    <x v="0"/>
    <n v="1179404.5549999999"/>
    <n v="-296089.31799999997"/>
    <n v="-32810"/>
    <n v="-108270"/>
    <n v="-13460"/>
    <n v="-450629.31799999997"/>
    <n v="728775.23699999996"/>
    <n v="0.61791794334726813"/>
    <n v="3"/>
    <x v="0"/>
  </r>
  <r>
    <x v="2"/>
    <x v="13"/>
    <x v="0"/>
    <n v="162291.52799999999"/>
    <n v="-73849.061999999991"/>
    <n v="-55590"/>
    <n v="-85100"/>
    <n v="-32350"/>
    <n v="-246889.06199999998"/>
    <n v="-84597.533999999985"/>
    <n v="-0.52126894756946274"/>
    <n v="3"/>
    <x v="0"/>
  </r>
  <r>
    <x v="2"/>
    <x v="13"/>
    <x v="0"/>
    <n v="633547.60699999996"/>
    <n v="-146214.17300000001"/>
    <n v="-67880"/>
    <n v="-89390"/>
    <n v="-47570"/>
    <n v="-351054.17300000001"/>
    <n v="282493.43399999995"/>
    <n v="0.44589140717881359"/>
    <n v="3"/>
    <x v="0"/>
  </r>
  <r>
    <x v="2"/>
    <x v="13"/>
    <x v="0"/>
    <n v="226576.24499999997"/>
    <n v="-33844.565999999999"/>
    <n v="-41980"/>
    <n v="-97650"/>
    <n v="-75230"/>
    <n v="-248704.56599999999"/>
    <n v="-22128.321000000025"/>
    <n v="-9.7663905587278263E-2"/>
    <n v="3"/>
    <x v="0"/>
  </r>
  <r>
    <x v="2"/>
    <x v="13"/>
    <x v="0"/>
    <n v="545812.58199999994"/>
    <n v="-74423.096999999994"/>
    <n v="-42600"/>
    <n v="-43380"/>
    <n v="-43750"/>
    <n v="-204153.09700000001"/>
    <n v="341659.48499999993"/>
    <n v="0.62596483897104438"/>
    <n v="3"/>
    <x v="0"/>
  </r>
  <r>
    <x v="2"/>
    <x v="13"/>
    <x v="0"/>
    <n v="62673.813999999998"/>
    <n v="-8274.56"/>
    <n v="-48830"/>
    <n v="-38210"/>
    <n v="-26690"/>
    <n v="-122004.56"/>
    <n v="-59330.745999999999"/>
    <n v="-0.94665925389509564"/>
    <n v="3"/>
    <x v="0"/>
  </r>
  <r>
    <x v="2"/>
    <x v="13"/>
    <x v="0"/>
    <n v="47822.760999999991"/>
    <n v="-84946.819999999992"/>
    <n v="-51190"/>
    <n v="-46820"/>
    <n v="-52030"/>
    <n v="-234986.82"/>
    <n v="-187164.05900000001"/>
    <n v="-3.9137024940906286"/>
    <n v="3"/>
    <x v="0"/>
  </r>
  <r>
    <x v="2"/>
    <x v="13"/>
    <x v="0"/>
    <n v="43801.135000000002"/>
    <n v="-79391.12999999999"/>
    <n v="-103490"/>
    <n v="-25940"/>
    <n v="-68250"/>
    <n v="-277071.13"/>
    <n v="-233269.995"/>
    <n v="-5.3256609674612312"/>
    <n v="3"/>
    <x v="0"/>
  </r>
  <r>
    <x v="2"/>
    <x v="13"/>
    <x v="0"/>
    <n v="40686.344999999994"/>
    <n v="-26528.445999999996"/>
    <n v="-83790"/>
    <n v="-104290"/>
    <n v="-90180"/>
    <n v="-304788.446"/>
    <n v="-264102.10100000002"/>
    <n v="-6.4911729230040214"/>
    <n v="3"/>
    <x v="0"/>
  </r>
  <r>
    <x v="2"/>
    <x v="13"/>
    <x v="0"/>
    <n v="61623.624999999993"/>
    <n v="-35129.562999999995"/>
    <n v="-19450"/>
    <n v="-61910"/>
    <n v="-51610"/>
    <n v="-168099.56299999999"/>
    <n v="-106475.93799999999"/>
    <n v="-1.7278428200223535"/>
    <n v="3"/>
    <x v="0"/>
  </r>
  <r>
    <x v="2"/>
    <x v="13"/>
    <x v="0"/>
    <n v="441735.04899999994"/>
    <n v="-167272.10499999998"/>
    <n v="-34650"/>
    <n v="-54370"/>
    <n v="-44430"/>
    <n v="-300722.10499999998"/>
    <n v="141012.94399999996"/>
    <n v="0.31922516521889116"/>
    <n v="3"/>
    <x v="0"/>
  </r>
  <r>
    <x v="2"/>
    <x v="13"/>
    <x v="0"/>
    <n v="463128.09899999993"/>
    <n v="-367227.88199999998"/>
    <n v="-80040"/>
    <n v="-44760"/>
    <n v="-40850"/>
    <n v="-532877.88199999998"/>
    <n v="-69749.783000000054"/>
    <n v="-0.15060581111490726"/>
    <n v="3"/>
    <x v="0"/>
  </r>
  <r>
    <x v="2"/>
    <x v="13"/>
    <x v="0"/>
    <n v="37182.159"/>
    <n v="-30176.16"/>
    <n v="-25740"/>
    <n v="-17400"/>
    <n v="-92100"/>
    <n v="-165416.16"/>
    <n v="-128234.001"/>
    <n v="-3.4488046000771502"/>
    <n v="3"/>
    <x v="0"/>
  </r>
  <r>
    <x v="2"/>
    <x v="13"/>
    <x v="0"/>
    <n v="26179.782999999999"/>
    <n v="-90221.894"/>
    <n v="-93900"/>
    <n v="-80610"/>
    <n v="-26560"/>
    <n v="-291291.89399999997"/>
    <n v="-265112.11099999998"/>
    <n v="-10.126596962243728"/>
    <n v="3"/>
    <x v="0"/>
  </r>
  <r>
    <x v="2"/>
    <x v="13"/>
    <x v="0"/>
    <n v="64142.868999999992"/>
    <n v="-152604.851"/>
    <n v="-76370"/>
    <n v="-42500"/>
    <n v="-74800"/>
    <n v="-346274.85100000002"/>
    <n v="-282131.98200000002"/>
    <n v="-4.3984933383631475"/>
    <n v="3"/>
    <x v="0"/>
  </r>
  <r>
    <x v="2"/>
    <x v="13"/>
    <x v="1"/>
    <n v="6519.0789999999988"/>
    <n v="-13214.754000000001"/>
    <n v="-55360"/>
    <n v="-44070"/>
    <n v="-94980"/>
    <n v="-207624.75400000002"/>
    <n v="-201105.67500000002"/>
    <n v="-30.848786308618141"/>
    <n v="3"/>
    <x v="0"/>
  </r>
  <r>
    <x v="2"/>
    <x v="13"/>
    <x v="2"/>
    <n v="92561.279999999984"/>
    <n v="-146008.478"/>
    <n v="-73130"/>
    <n v="-35370"/>
    <n v="-96460"/>
    <n v="-350968.478"/>
    <n v="-258407.19800000003"/>
    <n v="-2.7917418384879733"/>
    <n v="3"/>
    <x v="0"/>
  </r>
  <r>
    <x v="2"/>
    <x v="13"/>
    <x v="0"/>
    <n v="1193.7169999999999"/>
    <n v="-2905.5529999999999"/>
    <n v="-102830"/>
    <n v="-34750"/>
    <n v="-90630"/>
    <n v="-231115.55300000001"/>
    <n v="-229921.83600000001"/>
    <n v="-192.61000387864129"/>
    <n v="3"/>
    <x v="0"/>
  </r>
  <r>
    <x v="2"/>
    <x v="13"/>
    <x v="0"/>
    <n v="310504.27100000001"/>
    <n v="-465653.18099999992"/>
    <n v="-71850"/>
    <n v="-42930"/>
    <n v="-65890"/>
    <n v="-646323.18099999987"/>
    <n v="-335818.90999999986"/>
    <n v="-1.0815275065894339"/>
    <n v="3"/>
    <x v="0"/>
  </r>
  <r>
    <x v="2"/>
    <x v="13"/>
    <x v="0"/>
    <n v="1459889.69"/>
    <n v="-1716181.2219999998"/>
    <n v="-85880"/>
    <n v="-15240"/>
    <n v="-85330"/>
    <n v="-1902631.2219999998"/>
    <n v="-442741.53199999989"/>
    <n v="-0.30327053820073208"/>
    <n v="3"/>
    <x v="0"/>
  </r>
  <r>
    <x v="2"/>
    <x v="13"/>
    <x v="0"/>
    <n v="1106013.909"/>
    <n v="-4945172.5329999998"/>
    <n v="-84450"/>
    <n v="-63070"/>
    <n v="-97020"/>
    <n v="-5189712.5329999998"/>
    <n v="-4083698.6239999998"/>
    <n v="-3.6922669694925148"/>
    <n v="3"/>
    <x v="0"/>
  </r>
  <r>
    <x v="2"/>
    <x v="13"/>
    <x v="0"/>
    <n v="212379.55899999998"/>
    <n v="-269652.446"/>
    <n v="-29550"/>
    <n v="-108180"/>
    <n v="-96050"/>
    <n v="-503432.446"/>
    <n v="-291052.88699999999"/>
    <n v="-1.3704373828179952"/>
    <n v="3"/>
    <x v="0"/>
  </r>
  <r>
    <x v="2"/>
    <x v="13"/>
    <x v="1"/>
    <n v="79548.797999999995"/>
    <n v="-206606.80600000001"/>
    <n v="-56580"/>
    <n v="-44780"/>
    <n v="-40880"/>
    <n v="-348846.80599999998"/>
    <n v="-269298.00799999997"/>
    <n v="-3.3853183802978393"/>
    <n v="3"/>
    <x v="0"/>
  </r>
  <r>
    <x v="2"/>
    <x v="13"/>
    <x v="2"/>
    <n v="17432.421999999999"/>
    <n v="-8944.0259999999998"/>
    <n v="-43500"/>
    <n v="-45740"/>
    <n v="-99300"/>
    <n v="-197484.02600000001"/>
    <n v="-180051.60400000002"/>
    <n v="-10.328547805921636"/>
    <n v="3"/>
    <x v="0"/>
  </r>
  <r>
    <x v="2"/>
    <x v="13"/>
    <x v="0"/>
    <n v="18628.350999999999"/>
    <n v="-8043.7699999999995"/>
    <n v="-50510"/>
    <n v="-84430"/>
    <n v="-99850"/>
    <n v="-242833.77"/>
    <n v="-224205.41899999999"/>
    <n v="-12.035709387266753"/>
    <n v="3"/>
    <x v="0"/>
  </r>
  <r>
    <x v="2"/>
    <x v="13"/>
    <x v="0"/>
    <n v="8966.7969999999987"/>
    <n v="-5405.12"/>
    <n v="-89250"/>
    <n v="-46400"/>
    <n v="-25720"/>
    <n v="-166775.12"/>
    <n v="-157808.323"/>
    <n v="-17.599185417044684"/>
    <n v="3"/>
    <x v="0"/>
  </r>
  <r>
    <x v="2"/>
    <x v="13"/>
    <x v="0"/>
    <n v="1069544.196"/>
    <n v="-31030.3"/>
    <n v="-99040"/>
    <n v="-56080"/>
    <n v="-14210"/>
    <n v="-200360.3"/>
    <n v="869183.89599999995"/>
    <n v="0.81266758236889158"/>
    <n v="3"/>
    <x v="0"/>
  </r>
  <r>
    <x v="2"/>
    <x v="13"/>
    <x v="1"/>
    <n v="61088.243999999992"/>
    <n v="-170773.519"/>
    <n v="-97050"/>
    <n v="-106700"/>
    <n v="-62310"/>
    <n v="-436833.51899999997"/>
    <n v="-375745.27499999997"/>
    <n v="-6.1508606304021445"/>
    <n v="3"/>
    <x v="0"/>
  </r>
  <r>
    <x v="2"/>
    <x v="13"/>
    <x v="2"/>
    <n v="167054.33499999999"/>
    <n v="-549952.03899999999"/>
    <n v="-94160"/>
    <n v="-39210"/>
    <n v="-64370"/>
    <n v="-747692.03899999999"/>
    <n v="-580637.70400000003"/>
    <n v="-3.4757416142478439"/>
    <n v="3"/>
    <x v="0"/>
  </r>
  <r>
    <x v="2"/>
    <x v="13"/>
    <x v="0"/>
    <n v="1003998.7229999999"/>
    <n v="-137401.99900000001"/>
    <n v="-39410"/>
    <n v="-90760"/>
    <n v="-76870"/>
    <n v="-344441.99900000001"/>
    <n v="659556.72399999993"/>
    <n v="0.65692984352530892"/>
    <n v="3"/>
    <x v="0"/>
  </r>
  <r>
    <x v="2"/>
    <x v="13"/>
    <x v="0"/>
    <n v="123325.72699999998"/>
    <n v="-92035.482000000004"/>
    <n v="-21430"/>
    <n v="-37390"/>
    <n v="-31820"/>
    <n v="-182675.48200000002"/>
    <n v="-59349.755000000034"/>
    <n v="-0.48124390947235235"/>
    <n v="3"/>
    <x v="0"/>
  </r>
  <r>
    <x v="2"/>
    <x v="13"/>
    <x v="1"/>
    <n v="237808.291"/>
    <n v="-205611.16799999998"/>
    <n v="-23510"/>
    <n v="-64650"/>
    <n v="-66510"/>
    <n v="-360281.16799999995"/>
    <n v="-122472.87699999995"/>
    <n v="-0.51500675811172603"/>
    <n v="3"/>
    <x v="0"/>
  </r>
  <r>
    <x v="2"/>
    <x v="13"/>
    <x v="2"/>
    <n v="44991.295999999995"/>
    <n v="-31233.909"/>
    <n v="-41620"/>
    <n v="-86400"/>
    <n v="-97250"/>
    <n v="-256503.90899999999"/>
    <n v="-211512.61299999998"/>
    <n v="-4.7011896034290723"/>
    <n v="3"/>
    <x v="0"/>
  </r>
  <r>
    <x v="2"/>
    <x v="13"/>
    <x v="0"/>
    <n v="39576.312999999995"/>
    <n v="-26811.210999999999"/>
    <n v="-71520"/>
    <n v="-71490"/>
    <n v="-86730"/>
    <n v="-256551.21100000001"/>
    <n v="-216974.89800000002"/>
    <n v="-5.4824434504548227"/>
    <n v="3"/>
    <x v="0"/>
  </r>
  <r>
    <x v="2"/>
    <x v="13"/>
    <x v="0"/>
    <n v="424969.223"/>
    <n v="-166231.08600000001"/>
    <n v="-39000"/>
    <n v="-48400"/>
    <n v="-13920"/>
    <n v="-267551.08600000001"/>
    <n v="157418.13699999999"/>
    <n v="0.37042244115640344"/>
    <n v="3"/>
    <x v="0"/>
  </r>
  <r>
    <x v="2"/>
    <x v="13"/>
    <x v="0"/>
    <n v="45465.496999999996"/>
    <n v="-20350.036"/>
    <n v="-47020"/>
    <n v="-89100"/>
    <n v="-16990"/>
    <n v="-173460.03599999999"/>
    <n v="-127994.53899999999"/>
    <n v="-2.8152015802224706"/>
    <n v="3"/>
    <x v="0"/>
  </r>
  <r>
    <x v="2"/>
    <x v="13"/>
    <x v="1"/>
    <n v="96213.536999999997"/>
    <n v="-71262.337999999989"/>
    <n v="-27790"/>
    <n v="-81000"/>
    <n v="-76520"/>
    <n v="-256572.33799999999"/>
    <n v="-160358.80099999998"/>
    <n v="-1.6666968703166996"/>
    <n v="3"/>
    <x v="0"/>
  </r>
  <r>
    <x v="2"/>
    <x v="13"/>
    <x v="2"/>
    <n v="49296.947"/>
    <n v="-24862.116999999998"/>
    <n v="-78340"/>
    <n v="-34030"/>
    <n v="-105750"/>
    <n v="-242982.117"/>
    <n v="-193685.16999999998"/>
    <n v="-3.9289485817448284"/>
    <n v="3"/>
    <x v="0"/>
  </r>
  <r>
    <x v="2"/>
    <x v="13"/>
    <x v="3"/>
    <n v="2563550.0939999996"/>
    <n v="-735812.47599999991"/>
    <n v="-93390"/>
    <n v="-53490"/>
    <n v="-13140"/>
    <n v="-895832.47599999991"/>
    <n v="1667717.6179999998"/>
    <n v="0.65055004070460742"/>
    <n v="3"/>
    <x v="0"/>
  </r>
  <r>
    <x v="2"/>
    <x v="13"/>
    <x v="0"/>
    <n v="58528.644999999997"/>
    <n v="-113908.40300000001"/>
    <n v="-70650"/>
    <n v="-22070"/>
    <n v="-63730"/>
    <n v="-270358.40299999999"/>
    <n v="-211829.758"/>
    <n v="-3.6192493094620595"/>
    <n v="3"/>
    <x v="0"/>
  </r>
  <r>
    <x v="2"/>
    <x v="13"/>
    <x v="1"/>
    <n v="646018.42899999989"/>
    <n v="-260691.06699999998"/>
    <n v="-17330"/>
    <n v="-97810"/>
    <n v="-19340"/>
    <n v="-395171.06699999998"/>
    <n v="250847.36199999991"/>
    <n v="0.38829753260800542"/>
    <n v="3"/>
    <x v="0"/>
  </r>
  <r>
    <x v="2"/>
    <x v="14"/>
    <x v="2"/>
    <n v="12502411.208000001"/>
    <n v="-4786914.0129999993"/>
    <n v="-46270"/>
    <n v="-13910"/>
    <n v="-98920"/>
    <n v="-4946014.0129999993"/>
    <n v="7556397.1950000012"/>
    <n v="0.6043951897986557"/>
    <n v="3"/>
    <x v="0"/>
  </r>
  <r>
    <x v="2"/>
    <x v="14"/>
    <x v="3"/>
    <n v="19154503.353999998"/>
    <n v="-6955012.7989999996"/>
    <n v="-27520"/>
    <n v="-24090"/>
    <n v="-81510"/>
    <n v="-7088132.7989999996"/>
    <n v="12066370.555"/>
    <n v="0.62994953886289107"/>
    <n v="3"/>
    <x v="0"/>
  </r>
  <r>
    <x v="2"/>
    <x v="14"/>
    <x v="0"/>
    <n v="4805097.2479999997"/>
    <n v="-606381.96499999997"/>
    <n v="-19340"/>
    <n v="-83920"/>
    <n v="-43310"/>
    <n v="-752951.96499999997"/>
    <n v="4052145.2829999998"/>
    <n v="0.84330140970333178"/>
    <n v="3"/>
    <x v="0"/>
  </r>
  <r>
    <x v="2"/>
    <x v="14"/>
    <x v="1"/>
    <n v="3352502.8319999995"/>
    <n v="-375310.43199999997"/>
    <n v="-100640"/>
    <n v="-72140"/>
    <n v="-61870"/>
    <n v="-609960.43200000003"/>
    <n v="2742542.3999999994"/>
    <n v="0.81805819038305883"/>
    <n v="3"/>
    <x v="0"/>
  </r>
  <r>
    <x v="2"/>
    <x v="14"/>
    <x v="2"/>
    <n v="10387798.33"/>
    <n v="-4303442.1150000002"/>
    <n v="-71560"/>
    <n v="-54450"/>
    <n v="-93470"/>
    <n v="-4522922.1150000002"/>
    <n v="5864876.2149999999"/>
    <n v="0.56459280674156098"/>
    <n v="3"/>
    <x v="0"/>
  </r>
  <r>
    <x v="2"/>
    <x v="14"/>
    <x v="3"/>
    <n v="23333575.566"/>
    <n v="-1116966.06"/>
    <n v="-47310"/>
    <n v="-78790"/>
    <n v="-81800"/>
    <n v="-1324866.06"/>
    <n v="22008709.506000001"/>
    <n v="0.94322061544950286"/>
    <n v="3"/>
    <x v="0"/>
  </r>
  <r>
    <x v="2"/>
    <x v="14"/>
    <x v="0"/>
    <n v="4734237.8020000001"/>
    <n v="-374988.17300000001"/>
    <n v="-66520"/>
    <n v="-46540"/>
    <n v="-102930"/>
    <n v="-590978.17299999995"/>
    <n v="4143259.6290000002"/>
    <n v="0.87516930967212114"/>
    <n v="3"/>
    <x v="0"/>
  </r>
  <r>
    <x v="2"/>
    <x v="14"/>
    <x v="1"/>
    <n v="6283683.1119999997"/>
    <n v="-104882.12"/>
    <n v="-43120"/>
    <n v="-37250"/>
    <n v="-57330"/>
    <n v="-242582.12"/>
    <n v="6041100.9919999996"/>
    <n v="0.96139491510373287"/>
    <n v="3"/>
    <x v="0"/>
  </r>
  <r>
    <x v="2"/>
    <x v="14"/>
    <x v="2"/>
    <n v="3089257.8219999997"/>
    <n v="-574547.52599999995"/>
    <n v="-94240"/>
    <n v="-52110"/>
    <n v="-34550"/>
    <n v="-755447.52599999995"/>
    <n v="2333810.2959999996"/>
    <n v="0.75545986462505099"/>
    <n v="3"/>
    <x v="0"/>
  </r>
  <r>
    <x v="2"/>
    <x v="14"/>
    <x v="3"/>
    <n v="2661308.2089999998"/>
    <n v="-1124790.0649999999"/>
    <n v="-47740"/>
    <n v="-61510"/>
    <n v="-61710"/>
    <n v="-1295750.0649999999"/>
    <n v="1365558.1439999999"/>
    <n v="0.51311536911882716"/>
    <n v="3"/>
    <x v="0"/>
  </r>
  <r>
    <x v="2"/>
    <x v="14"/>
    <x v="0"/>
    <n v="14038063.654999997"/>
    <n v="-241719.821"/>
    <n v="-46520"/>
    <n v="-32000"/>
    <n v="-103120"/>
    <n v="-423359.821"/>
    <n v="13614703.833999997"/>
    <n v="0.96984200731635728"/>
    <n v="3"/>
    <x v="0"/>
  </r>
  <r>
    <x v="2"/>
    <x v="14"/>
    <x v="0"/>
    <n v="6583076.3949999996"/>
    <n v="-336237.13899999997"/>
    <n v="-49820"/>
    <n v="-89640"/>
    <n v="-96220"/>
    <n v="-571917.13899999997"/>
    <n v="6011159.2559999991"/>
    <n v="0.913123119847981"/>
    <n v="3"/>
    <x v="0"/>
  </r>
  <r>
    <x v="2"/>
    <x v="14"/>
    <x v="1"/>
    <n v="5752943.6579999998"/>
    <n v="-122369.38699999999"/>
    <n v="-67580"/>
    <n v="-81250"/>
    <n v="-61270"/>
    <n v="-332469.38699999999"/>
    <n v="5420474.2709999997"/>
    <n v="0.94220882268894279"/>
    <n v="3"/>
    <x v="0"/>
  </r>
  <r>
    <x v="2"/>
    <x v="14"/>
    <x v="2"/>
    <n v="13050152.310999999"/>
    <n v="-182050.274"/>
    <n v="-15840"/>
    <n v="-73450"/>
    <n v="-72610"/>
    <n v="-343950.27399999998"/>
    <n v="12706202.036999999"/>
    <n v="0.97364396477502535"/>
    <n v="3"/>
    <x v="0"/>
  </r>
  <r>
    <x v="2"/>
    <x v="14"/>
    <x v="0"/>
    <n v="2683035.6069999998"/>
    <n v="-1380753.99"/>
    <n v="-20280"/>
    <n v="-105080"/>
    <n v="-106710"/>
    <n v="-1612823.99"/>
    <n v="1070211.6169999999"/>
    <n v="0.39888088484842832"/>
    <n v="3"/>
    <x v="0"/>
  </r>
  <r>
    <x v="2"/>
    <x v="14"/>
    <x v="1"/>
    <n v="1547222.9079999998"/>
    <n v="-2168944.0499999998"/>
    <n v="-14520"/>
    <n v="-39160"/>
    <n v="-103080"/>
    <n v="-2325704.0499999998"/>
    <n v="-778481.14199999999"/>
    <n v="-0.503147373254895"/>
    <n v="3"/>
    <x v="0"/>
  </r>
  <r>
    <x v="2"/>
    <x v="14"/>
    <x v="2"/>
    <n v="2628465.392"/>
    <n v="-1550526.3269999998"/>
    <n v="-44420"/>
    <n v="-49990"/>
    <n v="-90830"/>
    <n v="-1735766.3269999998"/>
    <n v="892699.06500000018"/>
    <n v="0.33962747530061455"/>
    <n v="3"/>
    <x v="0"/>
  </r>
  <r>
    <x v="2"/>
    <x v="14"/>
    <x v="0"/>
    <n v="155426.117"/>
    <n v="-82668.46699999999"/>
    <n v="-75340"/>
    <n v="-107250"/>
    <n v="-61020"/>
    <n v="-326278.467"/>
    <n v="-170852.35"/>
    <n v="-1.0992512281574918"/>
    <n v="3"/>
    <x v="0"/>
  </r>
  <r>
    <x v="2"/>
    <x v="14"/>
    <x v="1"/>
    <n v="327028.34499999997"/>
    <n v="-283376.46399999998"/>
    <n v="-101130"/>
    <n v="-105700"/>
    <n v="-92880"/>
    <n v="-583086.46399999992"/>
    <n v="-256058.11899999995"/>
    <n v="-0.78298448105469254"/>
    <n v="3"/>
    <x v="0"/>
  </r>
  <r>
    <x v="2"/>
    <x v="14"/>
    <x v="2"/>
    <n v="274074.24800000002"/>
    <n v="-73133.801999999996"/>
    <n v="-61930"/>
    <n v="-33810"/>
    <n v="-104320"/>
    <n v="-273193.80200000003"/>
    <n v="880.44599999999627"/>
    <n v="3.212436069513529E-3"/>
    <n v="3"/>
    <x v="0"/>
  </r>
  <r>
    <x v="2"/>
    <x v="14"/>
    <x v="0"/>
    <n v="561072.47"/>
    <n v="-136192.71399999998"/>
    <n v="-97430"/>
    <n v="-18510"/>
    <n v="-107160"/>
    <n v="-359292.71399999998"/>
    <n v="201779.75599999999"/>
    <n v="0.35963225214026273"/>
    <n v="3"/>
    <x v="0"/>
  </r>
  <r>
    <x v="2"/>
    <x v="14"/>
    <x v="0"/>
    <n v="589727.97100000002"/>
    <n v="-135208.77300000002"/>
    <n v="-91800"/>
    <n v="-30900"/>
    <n v="-15520"/>
    <n v="-273428.77300000004"/>
    <n v="316299.19799999997"/>
    <n v="0.53634762730289409"/>
    <n v="3"/>
    <x v="0"/>
  </r>
  <r>
    <x v="2"/>
    <x v="14"/>
    <x v="0"/>
    <n v="2216109.4899999998"/>
    <n v="-332797.50699999998"/>
    <n v="-15930"/>
    <n v="-104320"/>
    <n v="-31730"/>
    <n v="-484777.50699999998"/>
    <n v="1731331.9829999998"/>
    <n v="0.78124839535793877"/>
    <n v="3"/>
    <x v="0"/>
  </r>
  <r>
    <x v="2"/>
    <x v="14"/>
    <x v="0"/>
    <n v="257637.00199999998"/>
    <n v="-84863.582999999999"/>
    <n v="-23470"/>
    <n v="-12500"/>
    <n v="-21560"/>
    <n v="-142393.58299999998"/>
    <n v="115243.41899999999"/>
    <n v="0.44730926887590472"/>
    <n v="3"/>
    <x v="0"/>
  </r>
  <r>
    <x v="2"/>
    <x v="14"/>
    <x v="0"/>
    <n v="2944.473"/>
    <n v="-2511.6"/>
    <n v="-79140"/>
    <n v="-14360"/>
    <n v="-96150"/>
    <n v="-192161.6"/>
    <n v="-189217.12700000001"/>
    <n v="-64.261797272381173"/>
    <n v="3"/>
    <x v="0"/>
  </r>
  <r>
    <x v="2"/>
    <x v="14"/>
    <x v="0"/>
    <n v="256.78099999999995"/>
    <n v="-305.92099999999994"/>
    <n v="-73210"/>
    <n v="-13410"/>
    <n v="-106610"/>
    <n v="-193535.921"/>
    <n v="-193279.14"/>
    <n v="-752.7003166122106"/>
    <n v="3"/>
    <x v="0"/>
  </r>
  <r>
    <x v="2"/>
    <x v="14"/>
    <x v="0"/>
    <n v="1609348.7829999998"/>
    <n v="-272758.87799999997"/>
    <n v="-42300"/>
    <n v="-107800"/>
    <n v="-35330"/>
    <n v="-458188.87799999997"/>
    <n v="1151159.9049999998"/>
    <n v="0.7152954767543388"/>
    <n v="3"/>
    <x v="0"/>
  </r>
  <r>
    <x v="2"/>
    <x v="14"/>
    <x v="0"/>
    <n v="1903087.284"/>
    <n v="-315507.36"/>
    <n v="-65200"/>
    <n v="-14200"/>
    <n v="-16960"/>
    <n v="-411867.36"/>
    <n v="1491219.9240000001"/>
    <n v="0.78357936419273566"/>
    <n v="3"/>
    <x v="0"/>
  </r>
  <r>
    <x v="2"/>
    <x v="14"/>
    <x v="0"/>
    <n v="1686475.0069999998"/>
    <n v="-339045.11199999996"/>
    <n v="-94580"/>
    <n v="-31560"/>
    <n v="-107080"/>
    <n v="-572265.11199999996"/>
    <n v="1114209.8949999998"/>
    <n v="0.66067382580547185"/>
    <n v="3"/>
    <x v="0"/>
  </r>
  <r>
    <x v="2"/>
    <x v="14"/>
    <x v="0"/>
    <n v="98159.873000000007"/>
    <n v="-101687.70499999999"/>
    <n v="-59740"/>
    <n v="-81350"/>
    <n v="-27260"/>
    <n v="-270037.70499999996"/>
    <n v="-171877.83199999994"/>
    <n v="-1.7509989239696746"/>
    <n v="3"/>
    <x v="0"/>
  </r>
  <r>
    <x v="2"/>
    <x v="14"/>
    <x v="0"/>
    <n v="819723.674"/>
    <n v="-116937.49199999998"/>
    <n v="-14110"/>
    <n v="-87440"/>
    <n v="-50980"/>
    <n v="-269467.49199999997"/>
    <n v="550256.18200000003"/>
    <n v="0.67127033103108846"/>
    <n v="3"/>
    <x v="0"/>
  </r>
  <r>
    <x v="2"/>
    <x v="14"/>
    <x v="0"/>
    <n v="1483340.1659999997"/>
    <n v="-1374894.1709999999"/>
    <n v="-42110"/>
    <n v="-59430"/>
    <n v="-56380"/>
    <n v="-1532814.1709999999"/>
    <n v="-49474.005000000121"/>
    <n v="-3.335310816359309E-2"/>
    <n v="3"/>
    <x v="0"/>
  </r>
  <r>
    <x v="2"/>
    <x v="14"/>
    <x v="0"/>
    <n v="3886279.0819999995"/>
    <n v="-43580.977999999996"/>
    <n v="-62770"/>
    <n v="-106610"/>
    <n v="-107640"/>
    <n v="-320600.978"/>
    <n v="3565678.1039999994"/>
    <n v="0.91750438626888087"/>
    <n v="3"/>
    <x v="0"/>
  </r>
  <r>
    <x v="2"/>
    <x v="14"/>
    <x v="0"/>
    <n v="2564181.102"/>
    <n v="-28620.346999999998"/>
    <n v="-93010"/>
    <n v="-62560"/>
    <n v="-47060"/>
    <n v="-231250.34700000001"/>
    <n v="2332930.7549999999"/>
    <n v="0.90981512701281886"/>
    <n v="3"/>
    <x v="0"/>
  </r>
  <r>
    <x v="2"/>
    <x v="14"/>
    <x v="0"/>
    <n v="196250.41799999998"/>
    <n v="-49146.047999999995"/>
    <n v="-104840"/>
    <n v="-104610"/>
    <n v="-73580"/>
    <n v="-332176.04800000001"/>
    <n v="-135925.63000000003"/>
    <n v="-0.69261319993723558"/>
    <n v="3"/>
    <x v="0"/>
  </r>
  <r>
    <x v="2"/>
    <x v="14"/>
    <x v="0"/>
    <n v="574932.84100000001"/>
    <n v="-206066.49"/>
    <n v="-52560"/>
    <n v="-80580"/>
    <n v="-48210"/>
    <n v="-387416.49"/>
    <n v="187516.35100000002"/>
    <n v="0.32615348720356019"/>
    <n v="3"/>
    <x v="0"/>
  </r>
  <r>
    <x v="2"/>
    <x v="14"/>
    <x v="0"/>
    <n v="6695805.4449999994"/>
    <n v="-2766096.6059999997"/>
    <n v="-61000"/>
    <n v="-46370"/>
    <n v="-106470"/>
    <n v="-2979936.6059999997"/>
    <n v="3715868.8389999997"/>
    <n v="0.55495472046231176"/>
    <n v="3"/>
    <x v="0"/>
  </r>
  <r>
    <x v="2"/>
    <x v="14"/>
    <x v="0"/>
    <n v="7971812.5479999995"/>
    <n v="-6932497.3619999997"/>
    <n v="-98110"/>
    <n v="-26250"/>
    <n v="-40730"/>
    <n v="-7097587.3619999997"/>
    <n v="874225.18599999975"/>
    <n v="0.10966454375790972"/>
    <n v="3"/>
    <x v="0"/>
  </r>
  <r>
    <x v="2"/>
    <x v="14"/>
    <x v="0"/>
    <n v="2268403.8859999999"/>
    <n v="-516540.75899999996"/>
    <n v="-62050"/>
    <n v="-37510"/>
    <n v="-46370"/>
    <n v="-662470.75899999996"/>
    <n v="1605933.1269999999"/>
    <n v="0.70795731611614776"/>
    <n v="3"/>
    <x v="0"/>
  </r>
  <r>
    <x v="2"/>
    <x v="14"/>
    <x v="0"/>
    <n v="7056684.6910000006"/>
    <n v="-138084.408"/>
    <n v="-101760"/>
    <n v="-33790"/>
    <n v="-87110"/>
    <n v="-360744.408"/>
    <n v="6695940.2830000008"/>
    <n v="0.94887905244511095"/>
    <n v="3"/>
    <x v="0"/>
  </r>
  <r>
    <x v="2"/>
    <x v="14"/>
    <x v="0"/>
    <n v="10388201.277999999"/>
    <n v="-253879.85699999999"/>
    <n v="-91790"/>
    <n v="-18450"/>
    <n v="-16440"/>
    <n v="-380559.85699999996"/>
    <n v="10007641.420999998"/>
    <n v="0.96336614522420305"/>
    <n v="3"/>
    <x v="0"/>
  </r>
  <r>
    <x v="2"/>
    <x v="14"/>
    <x v="0"/>
    <n v="18294879.75"/>
    <n v="-650921.90099999995"/>
    <n v="-83090"/>
    <n v="-84140"/>
    <n v="-69770"/>
    <n v="-887921.90099999995"/>
    <n v="17406957.848999999"/>
    <n v="0.95146609799389359"/>
    <n v="3"/>
    <x v="0"/>
  </r>
  <r>
    <x v="2"/>
    <x v="14"/>
    <x v="0"/>
    <n v="62454367.324999996"/>
    <n v="-2855461.602"/>
    <n v="-100330"/>
    <n v="-95860"/>
    <n v="-36130"/>
    <n v="-3087781.602"/>
    <n v="59366585.722999997"/>
    <n v="0.950559396656253"/>
    <n v="3"/>
    <x v="0"/>
  </r>
  <r>
    <x v="2"/>
    <x v="14"/>
    <x v="0"/>
    <n v="2908648.3019999997"/>
    <n v="-73104.031000000003"/>
    <n v="-105740"/>
    <n v="-17600"/>
    <n v="-57110"/>
    <n v="-253554.03100000002"/>
    <n v="2655094.2709999997"/>
    <n v="0.91282753888613655"/>
    <n v="3"/>
    <x v="0"/>
  </r>
  <r>
    <x v="2"/>
    <x v="14"/>
    <x v="0"/>
    <n v="5115224.8139999993"/>
    <n v="-227578.141"/>
    <n v="-52380"/>
    <n v="-51190"/>
    <n v="-91520"/>
    <n v="-422668.141"/>
    <n v="4692556.6729999995"/>
    <n v="0.91737056407702988"/>
    <n v="3"/>
    <x v="0"/>
  </r>
  <r>
    <x v="3"/>
    <x v="8"/>
    <x v="0"/>
    <n v="266559.40500000003"/>
    <n v="-288168.83199999999"/>
    <n v="-61830"/>
    <n v="-98290"/>
    <n v="-56130"/>
    <n v="-504418.83199999999"/>
    <n v="-237859.42699999997"/>
    <n v="-0.89233177497526284"/>
    <n v="4"/>
    <x v="1"/>
  </r>
  <r>
    <x v="3"/>
    <x v="8"/>
    <x v="1"/>
    <n v="1293334.7349999999"/>
    <n v="-1519703.311"/>
    <n v="-36370"/>
    <n v="-67570"/>
    <n v="-55560"/>
    <n v="-1679203.311"/>
    <n v="-385868.57600000012"/>
    <n v="-0.29835166841011207"/>
    <n v="4"/>
    <x v="1"/>
  </r>
  <r>
    <x v="3"/>
    <x v="8"/>
    <x v="2"/>
    <n v="1014650.1189999998"/>
    <n v="-1078858.1159999999"/>
    <n v="-42250"/>
    <n v="-90230"/>
    <n v="-38540"/>
    <n v="-1249878.1159999999"/>
    <n v="-235227.99700000009"/>
    <n v="-0.23183163594543482"/>
    <n v="4"/>
    <x v="1"/>
  </r>
  <r>
    <x v="3"/>
    <x v="8"/>
    <x v="0"/>
    <n v="1083804.449"/>
    <n v="-1164361.9119999998"/>
    <n v="-90240"/>
    <n v="-36860"/>
    <n v="-34330"/>
    <n v="-1325791.9119999998"/>
    <n v="-241987.46299999976"/>
    <n v="-0.22327594541919044"/>
    <n v="4"/>
    <x v="1"/>
  </r>
  <r>
    <x v="3"/>
    <x v="8"/>
    <x v="0"/>
    <n v="152511.12099999998"/>
    <n v="-112050.08499999999"/>
    <n v="-90310"/>
    <n v="-85000"/>
    <n v="-59550"/>
    <n v="-346910.08499999996"/>
    <n v="-194398.96399999998"/>
    <n v="-1.2746543512718655"/>
    <n v="4"/>
    <x v="1"/>
  </r>
  <r>
    <x v="3"/>
    <x v="8"/>
    <x v="0"/>
    <n v="36229.220999999998"/>
    <n v="-4707.759"/>
    <n v="-95510"/>
    <n v="-31080"/>
    <n v="-48480"/>
    <n v="-179777.75899999999"/>
    <n v="-143548.538"/>
    <n v="-3.9622308743541574"/>
    <n v="4"/>
    <x v="1"/>
  </r>
  <r>
    <x v="3"/>
    <x v="8"/>
    <x v="0"/>
    <n v="4191.0749999999998"/>
    <n v="-3993.3109999999992"/>
    <n v="-95530"/>
    <n v="-82760"/>
    <n v="-87710"/>
    <n v="-269993.31099999999"/>
    <n v="-265802.23599999998"/>
    <n v="-63.421016326360181"/>
    <n v="4"/>
    <x v="1"/>
  </r>
  <r>
    <x v="3"/>
    <x v="8"/>
    <x v="0"/>
    <n v="268057.88799999998"/>
    <n v="-190227.541"/>
    <n v="-29210"/>
    <n v="-49120"/>
    <n v="-31410"/>
    <n v="-299967.54099999997"/>
    <n v="-31909.652999999991"/>
    <n v="-0.11904015672913155"/>
    <n v="4"/>
    <x v="1"/>
  </r>
  <r>
    <x v="3"/>
    <x v="8"/>
    <x v="1"/>
    <n v="431631.641"/>
    <n v="-357790.36300000001"/>
    <n v="-43570"/>
    <n v="-50120"/>
    <n v="-73230"/>
    <n v="-524710.36300000001"/>
    <n v="-93078.722000000009"/>
    <n v="-0.21564388047260885"/>
    <n v="4"/>
    <x v="1"/>
  </r>
  <r>
    <x v="3"/>
    <x v="8"/>
    <x v="2"/>
    <n v="1937999.7489999998"/>
    <n v="-5731985.2589999996"/>
    <n v="-36050"/>
    <n v="-89410"/>
    <n v="-85810"/>
    <n v="-5943255.2589999996"/>
    <n v="-4005255.51"/>
    <n v="-2.0666955772655262"/>
    <n v="4"/>
    <x v="1"/>
  </r>
  <r>
    <x v="3"/>
    <x v="8"/>
    <x v="0"/>
    <n v="293744.83599999995"/>
    <n v="-1097854.058"/>
    <n v="-48640"/>
    <n v="-33970"/>
    <n v="-106510"/>
    <n v="-1286974.058"/>
    <n v="-993229.22200000007"/>
    <n v="-3.3812653033328566"/>
    <n v="4"/>
    <x v="1"/>
  </r>
  <r>
    <x v="3"/>
    <x v="8"/>
    <x v="0"/>
    <n v="39986.086000000003"/>
    <n v="-146735.666"/>
    <n v="-69110"/>
    <n v="-83710"/>
    <n v="-96090"/>
    <n v="-395645.66599999997"/>
    <n v="-355659.57999999996"/>
    <n v="-8.8945834808638171"/>
    <n v="4"/>
    <x v="1"/>
  </r>
  <r>
    <x v="3"/>
    <x v="8"/>
    <x v="0"/>
    <n v="371402.55599999992"/>
    <n v="-18894.203999999998"/>
    <n v="-32360"/>
    <n v="-60890"/>
    <n v="-97180"/>
    <n v="-209324.204"/>
    <n v="162078.35199999993"/>
    <n v="0.436395359648521"/>
    <n v="4"/>
    <x v="1"/>
  </r>
  <r>
    <x v="3"/>
    <x v="8"/>
    <x v="1"/>
    <n v="45731.027999999998"/>
    <n v="-3345.9089999999997"/>
    <n v="-54800"/>
    <n v="-77950"/>
    <n v="-58550"/>
    <n v="-194645.90899999999"/>
    <n v="-148914.88099999999"/>
    <n v="-3.2563204352196062"/>
    <n v="4"/>
    <x v="1"/>
  </r>
  <r>
    <x v="3"/>
    <x v="8"/>
    <x v="2"/>
    <n v="-6143.2210000000005"/>
    <n v="2954.91"/>
    <n v="-45170"/>
    <n v="-60430"/>
    <n v="-91430"/>
    <n v="-194075.09"/>
    <n v="-200218.31099999999"/>
    <n v="32.591748042272933"/>
    <n v="4"/>
    <x v="1"/>
  </r>
  <r>
    <x v="3"/>
    <x v="8"/>
    <x v="0"/>
    <n v="26592.587"/>
    <n v="-9183.1319999999996"/>
    <n v="-60380"/>
    <n v="-26040"/>
    <n v="-53840"/>
    <n v="-149443.13200000001"/>
    <n v="-122850.54500000001"/>
    <n v="-4.619728986878938"/>
    <n v="4"/>
    <x v="1"/>
  </r>
  <r>
    <x v="3"/>
    <x v="8"/>
    <x v="0"/>
    <n v="52485.097000000002"/>
    <n v="-7361.2349999999988"/>
    <n v="-77370"/>
    <n v="-44240"/>
    <n v="-78340"/>
    <n v="-207311.23499999999"/>
    <n v="-154826.13799999998"/>
    <n v="-2.9499066754130219"/>
    <n v="4"/>
    <x v="1"/>
  </r>
  <r>
    <x v="3"/>
    <x v="8"/>
    <x v="1"/>
    <n v="124443.557"/>
    <n v="-9520.8889999999992"/>
    <n v="-57860"/>
    <n v="-57860"/>
    <n v="-36500"/>
    <n v="-161740.889"/>
    <n v="-37297.331999999995"/>
    <n v="-0.29971284089862521"/>
    <n v="4"/>
    <x v="1"/>
  </r>
  <r>
    <x v="3"/>
    <x v="8"/>
    <x v="2"/>
    <n v="168030.37999999998"/>
    <n v="-201213.59999999998"/>
    <n v="-17520"/>
    <n v="-91970"/>
    <n v="-22310"/>
    <n v="-333013.59999999998"/>
    <n v="-164983.22"/>
    <n v="-0.98186542219329642"/>
    <n v="4"/>
    <x v="1"/>
  </r>
  <r>
    <x v="3"/>
    <x v="8"/>
    <x v="0"/>
    <n v="5525.1909999999998"/>
    <n v="-2141.6219999999998"/>
    <n v="-106320"/>
    <n v="-37990"/>
    <n v="-102160"/>
    <n v="-248611.622"/>
    <n v="-243086.43100000001"/>
    <n v="-43.99602312390649"/>
    <n v="4"/>
    <x v="1"/>
  </r>
  <r>
    <x v="3"/>
    <x v="8"/>
    <x v="0"/>
    <n v="197.49799999999999"/>
    <n v="-3924.7669999999998"/>
    <n v="-46440"/>
    <n v="-61170"/>
    <n v="-85070"/>
    <n v="-196604.76699999999"/>
    <n v="-196407.269"/>
    <n v="-994.47725546587822"/>
    <n v="4"/>
    <x v="1"/>
  </r>
  <r>
    <x v="3"/>
    <x v="8"/>
    <x v="0"/>
    <n v="19766.054"/>
    <n v="-5047.8679999999995"/>
    <n v="-46880"/>
    <n v="-54120"/>
    <n v="-62170"/>
    <n v="-168217.86799999999"/>
    <n v="-148451.81399999998"/>
    <n v="-7.5104426002276421"/>
    <n v="4"/>
    <x v="1"/>
  </r>
  <r>
    <x v="3"/>
    <x v="8"/>
    <x v="1"/>
    <n v="14358.672999999999"/>
    <n v="-4988.7879999999996"/>
    <n v="-50150"/>
    <n v="-18090"/>
    <n v="-19090"/>
    <n v="-92318.788"/>
    <n v="-77960.115000000005"/>
    <n v="-5.4294791029783891"/>
    <n v="4"/>
    <x v="1"/>
  </r>
  <r>
    <x v="3"/>
    <x v="8"/>
    <x v="2"/>
    <n v="191282.49"/>
    <n v="-181277.446"/>
    <n v="-88930"/>
    <n v="-23000"/>
    <n v="-75140"/>
    <n v="-368347.446"/>
    <n v="-177064.95600000001"/>
    <n v="-0.92567257985819829"/>
    <n v="4"/>
    <x v="1"/>
  </r>
  <r>
    <x v="3"/>
    <x v="8"/>
    <x v="3"/>
    <n v="102178.09699999999"/>
    <n v="-74931.779999999984"/>
    <n v="-87660"/>
    <n v="-15530"/>
    <n v="-17710"/>
    <n v="-195831.77999999997"/>
    <n v="-93653.682999999975"/>
    <n v="-0.91657298138954357"/>
    <n v="4"/>
    <x v="1"/>
  </r>
  <r>
    <x v="3"/>
    <x v="8"/>
    <x v="0"/>
    <n v="23660.566999999995"/>
    <n v="-34731.472999999998"/>
    <n v="-44510"/>
    <n v="-67080"/>
    <n v="-101340"/>
    <n v="-247661.473"/>
    <n v="-224000.90600000002"/>
    <n v="-9.4672670354856692"/>
    <n v="4"/>
    <x v="1"/>
  </r>
  <r>
    <x v="3"/>
    <x v="8"/>
    <x v="1"/>
    <n v="51961.56"/>
    <n v="-26300.05"/>
    <n v="-40930"/>
    <n v="-73000"/>
    <n v="-15110"/>
    <n v="-155340.04999999999"/>
    <n v="-103378.48999999999"/>
    <n v="-1.9895185979789674"/>
    <n v="4"/>
    <x v="1"/>
  </r>
  <r>
    <x v="3"/>
    <x v="8"/>
    <x v="2"/>
    <n v="61623.407999999996"/>
    <n v="-31051.341999999997"/>
    <n v="-107240"/>
    <n v="-79380"/>
    <n v="-28380"/>
    <n v="-246051.342"/>
    <n v="-184427.93400000001"/>
    <n v="-2.9928226949084027"/>
    <n v="4"/>
    <x v="1"/>
  </r>
  <r>
    <x v="3"/>
    <x v="8"/>
    <x v="3"/>
    <n v="123713.94699999999"/>
    <n v="-91882.587999999989"/>
    <n v="-46820"/>
    <n v="-17440"/>
    <n v="-34950"/>
    <n v="-191092.58799999999"/>
    <n v="-67378.641000000003"/>
    <n v="-0.54463253848007942"/>
    <n v="4"/>
    <x v="1"/>
  </r>
  <r>
    <x v="3"/>
    <x v="8"/>
    <x v="0"/>
    <n v="56845.774999999994"/>
    <n v="-112842.09299999999"/>
    <n v="-29170"/>
    <n v="-35220"/>
    <n v="-33530"/>
    <n v="-210762.09299999999"/>
    <n v="-153916.318"/>
    <n v="-2.7076122719762377"/>
    <n v="4"/>
    <x v="1"/>
  </r>
  <r>
    <x v="3"/>
    <x v="8"/>
    <x v="1"/>
    <n v="8942.3389999999999"/>
    <n v="-8452.905999999999"/>
    <n v="-38790"/>
    <n v="-48390"/>
    <n v="-20630"/>
    <n v="-116262.906"/>
    <n v="-107320.56700000001"/>
    <n v="-12.001397732740843"/>
    <n v="4"/>
    <x v="1"/>
  </r>
  <r>
    <x v="3"/>
    <x v="8"/>
    <x v="2"/>
    <n v="33618.9"/>
    <n v="-19045.207999999999"/>
    <n v="-100250"/>
    <n v="-61560"/>
    <n v="-42420"/>
    <n v="-223275.20799999998"/>
    <n v="-189656.30799999999"/>
    <n v="-5.6413597113528393"/>
    <n v="4"/>
    <x v="1"/>
  </r>
  <r>
    <x v="3"/>
    <x v="8"/>
    <x v="3"/>
    <n v="57006.676999999996"/>
    <n v="-30824.226999999999"/>
    <n v="-28950"/>
    <n v="-86500"/>
    <n v="-72900"/>
    <n v="-219174.22700000001"/>
    <n v="-162167.55000000002"/>
    <n v="-2.844711506338109"/>
    <n v="4"/>
    <x v="1"/>
  </r>
  <r>
    <x v="3"/>
    <x v="8"/>
    <x v="0"/>
    <n v="35670.725999999995"/>
    <n v="-22829.442999999999"/>
    <n v="-34480"/>
    <n v="-36440"/>
    <n v="-45760"/>
    <n v="-139509.443"/>
    <n v="-103838.717"/>
    <n v="-2.9110345833723716"/>
    <n v="4"/>
    <x v="1"/>
  </r>
  <r>
    <x v="3"/>
    <x v="8"/>
    <x v="1"/>
    <n v="174078.296"/>
    <n v="-113906.11399999999"/>
    <n v="-51460"/>
    <n v="-22170"/>
    <n v="-107750"/>
    <n v="-295286.114"/>
    <n v="-121207.818"/>
    <n v="-0.69628334367427402"/>
    <n v="4"/>
    <x v="1"/>
  </r>
  <r>
    <x v="3"/>
    <x v="8"/>
    <x v="2"/>
    <n v="167393.345"/>
    <n v="-59231.430999999997"/>
    <n v="-97500"/>
    <n v="-108400"/>
    <n v="-88000"/>
    <n v="-353131.43099999998"/>
    <n v="-185738.08599999998"/>
    <n v="-1.1095906232114543"/>
    <n v="4"/>
    <x v="1"/>
  </r>
  <r>
    <x v="3"/>
    <x v="8"/>
    <x v="3"/>
    <n v="1011092.3829999999"/>
    <n v="-371089.67699999997"/>
    <n v="-73200"/>
    <n v="-77970"/>
    <n v="-37020"/>
    <n v="-559279.67699999991"/>
    <n v="451812.70600000001"/>
    <n v="0.4468560080132658"/>
    <n v="4"/>
    <x v="1"/>
  </r>
  <r>
    <x v="3"/>
    <x v="8"/>
    <x v="0"/>
    <n v="5625.585"/>
    <n v="-6724.3959999999997"/>
    <n v="-33930"/>
    <n v="-68540"/>
    <n v="-54750"/>
    <n v="-163944.39600000001"/>
    <n v="-158318.81100000002"/>
    <n v="-28.142639565485194"/>
    <n v="4"/>
    <x v="1"/>
  </r>
  <r>
    <x v="3"/>
    <x v="8"/>
    <x v="0"/>
    <n v="61122.95"/>
    <n v="-96173.013999999981"/>
    <n v="-48900"/>
    <n v="-72340"/>
    <n v="-95440"/>
    <n v="-312853.01399999997"/>
    <n v="-251730.06399999995"/>
    <n v="-4.1184213785493009"/>
    <n v="4"/>
    <x v="1"/>
  </r>
  <r>
    <x v="3"/>
    <x v="8"/>
    <x v="1"/>
    <n v="41384.531999999999"/>
    <n v="-44005.584000000003"/>
    <n v="-72700"/>
    <n v="-84920"/>
    <n v="-79070"/>
    <n v="-280695.58400000003"/>
    <n v="-239311.05200000003"/>
    <n v="-5.7826207144253807"/>
    <n v="4"/>
    <x v="1"/>
  </r>
  <r>
    <x v="3"/>
    <x v="8"/>
    <x v="2"/>
    <n v="57110.409999999996"/>
    <n v="-83268.031000000003"/>
    <n v="-71100"/>
    <n v="-105610"/>
    <n v="-90620"/>
    <n v="-350598.03100000002"/>
    <n v="-293487.62100000004"/>
    <n v="-5.1389513925744899"/>
    <n v="4"/>
    <x v="1"/>
  </r>
  <r>
    <x v="3"/>
    <x v="8"/>
    <x v="0"/>
    <n v="71347.535000000003"/>
    <n v="-91662.872000000003"/>
    <n v="-17810"/>
    <n v="-104720"/>
    <n v="-23900"/>
    <n v="-238092.872"/>
    <n v="-166745.337"/>
    <n v="-2.337086165625764"/>
    <n v="4"/>
    <x v="1"/>
  </r>
  <r>
    <x v="3"/>
    <x v="8"/>
    <x v="1"/>
    <n v="15737.546999999999"/>
    <n v="-21802.55"/>
    <n v="-70650"/>
    <n v="-76470"/>
    <n v="-40570"/>
    <n v="-209492.55"/>
    <n v="-193755.003"/>
    <n v="-12.311639355231156"/>
    <n v="4"/>
    <x v="1"/>
  </r>
  <r>
    <x v="3"/>
    <x v="8"/>
    <x v="2"/>
    <n v="27953.645999999997"/>
    <n v="-34955.899999999994"/>
    <n v="-34470"/>
    <n v="-86500"/>
    <n v="-72060"/>
    <n v="-227985.9"/>
    <n v="-200032.25399999999"/>
    <n v="-7.15585559035841"/>
    <n v="4"/>
    <x v="1"/>
  </r>
  <r>
    <x v="3"/>
    <x v="8"/>
    <x v="0"/>
    <n v="41005.439999999995"/>
    <n v="-84305.423999999999"/>
    <n v="-22730"/>
    <n v="-61510"/>
    <n v="-106490"/>
    <n v="-275035.424"/>
    <n v="-234029.984"/>
    <n v="-5.7072911301524876"/>
    <n v="4"/>
    <x v="1"/>
  </r>
  <r>
    <x v="3"/>
    <x v="8"/>
    <x v="1"/>
    <n v="178310.84599999999"/>
    <n v="-389946.31900000002"/>
    <n v="-100900"/>
    <n v="-57680"/>
    <n v="-19860"/>
    <n v="-568386.31900000002"/>
    <n v="-390075.473"/>
    <n v="-2.1876149530466589"/>
    <n v="4"/>
    <x v="1"/>
  </r>
  <r>
    <x v="3"/>
    <x v="8"/>
    <x v="2"/>
    <n v="357861.99399999995"/>
    <n v="-140429.88399999999"/>
    <n v="-50180"/>
    <n v="-43440"/>
    <n v="-81220"/>
    <n v="-315269.88399999996"/>
    <n v="42592.109999999986"/>
    <n v="0.1190182548415577"/>
    <n v="4"/>
    <x v="1"/>
  </r>
  <r>
    <x v="3"/>
    <x v="8"/>
    <x v="0"/>
    <n v="107566.928"/>
    <n v="-157543.74299999999"/>
    <n v="-45780"/>
    <n v="-82470"/>
    <n v="-56180"/>
    <n v="-341973.74300000002"/>
    <n v="-234406.815"/>
    <n v="-2.1791717896787013"/>
    <n v="4"/>
    <x v="1"/>
  </r>
  <r>
    <x v="3"/>
    <x v="8"/>
    <x v="0"/>
    <n v="48776.252"/>
    <n v="-59595.75299999999"/>
    <n v="-72900"/>
    <n v="-25980"/>
    <n v="-19200"/>
    <n v="-177675.753"/>
    <n v="-128899.50099999999"/>
    <n v="-2.6426692440411368"/>
    <n v="4"/>
    <x v="1"/>
  </r>
  <r>
    <x v="3"/>
    <x v="8"/>
    <x v="0"/>
    <n v="140543.64799999999"/>
    <n v="-54463.85"/>
    <n v="-99420"/>
    <n v="-27120"/>
    <n v="-17220"/>
    <n v="-198223.85"/>
    <n v="-57680.202000000019"/>
    <n v="-0.41040774749208181"/>
    <n v="4"/>
    <x v="1"/>
  </r>
  <r>
    <x v="3"/>
    <x v="8"/>
    <x v="0"/>
    <n v="190924.44700000001"/>
    <n v="-73997.783999999985"/>
    <n v="-34650"/>
    <n v="-99400"/>
    <n v="-68990"/>
    <n v="-277037.78399999999"/>
    <n v="-86113.33699999997"/>
    <n v="-0.4510335808383929"/>
    <n v="4"/>
    <x v="1"/>
  </r>
  <r>
    <x v="3"/>
    <x v="8"/>
    <x v="0"/>
    <n v="227233.09700000001"/>
    <n v="-82108.00499999999"/>
    <n v="-79070"/>
    <n v="-55470"/>
    <n v="-86200"/>
    <n v="-302848.005"/>
    <n v="-75614.907999999996"/>
    <n v="-0.33276362025730782"/>
    <n v="4"/>
    <x v="1"/>
  </r>
  <r>
    <x v="3"/>
    <x v="8"/>
    <x v="0"/>
    <n v="20575.281999999999"/>
    <n v="-308.71399999999994"/>
    <n v="-81770"/>
    <n v="-78140"/>
    <n v="-49640"/>
    <n v="-209858.71400000001"/>
    <n v="-189283.432"/>
    <n v="-9.1995546889709701"/>
    <n v="4"/>
    <x v="1"/>
  </r>
  <r>
    <x v="3"/>
    <x v="8"/>
    <x v="0"/>
    <n v="135956.53399999999"/>
    <n v="-115613.02899999999"/>
    <n v="-91330"/>
    <n v="-28050"/>
    <n v="-97500"/>
    <n v="-332493.02899999998"/>
    <n v="-196536.495"/>
    <n v="-1.4455832994389222"/>
    <n v="4"/>
    <x v="1"/>
  </r>
  <r>
    <x v="3"/>
    <x v="8"/>
    <x v="0"/>
    <n v="1151988.0119999999"/>
    <n v="-163336.033"/>
    <n v="-16450"/>
    <n v="-15680"/>
    <n v="-14800"/>
    <n v="-210266.033"/>
    <n v="941721.97899999982"/>
    <n v="0.81747550251417023"/>
    <n v="4"/>
    <x v="1"/>
  </r>
  <r>
    <x v="3"/>
    <x v="8"/>
    <x v="0"/>
    <n v="92414.38499999998"/>
    <n v="-9585.4359999999997"/>
    <n v="-19530"/>
    <n v="-15170"/>
    <n v="-32160"/>
    <n v="-76445.436000000002"/>
    <n v="15968.948999999979"/>
    <n v="0.17279722199092687"/>
    <n v="4"/>
    <x v="1"/>
  </r>
  <r>
    <x v="3"/>
    <x v="8"/>
    <x v="0"/>
    <n v="198609.30600000001"/>
    <n v="-25279.562000000002"/>
    <n v="-47730"/>
    <n v="-27150"/>
    <n v="-19900"/>
    <n v="-120059.56200000001"/>
    <n v="78549.744000000006"/>
    <n v="0.39549880910414137"/>
    <n v="4"/>
    <x v="1"/>
  </r>
  <r>
    <x v="3"/>
    <x v="8"/>
    <x v="0"/>
    <n v="-88705.686999999991"/>
    <n v="8829.7369999999992"/>
    <n v="-57320"/>
    <n v="-14810"/>
    <n v="-34880"/>
    <n v="-98180.263000000006"/>
    <n v="-186885.95"/>
    <n v="2.1068091158574762"/>
    <n v="4"/>
    <x v="1"/>
  </r>
  <r>
    <x v="3"/>
    <x v="8"/>
    <x v="0"/>
    <n v="112192.43"/>
    <n v="-13560.175999999999"/>
    <n v="-81710"/>
    <n v="-50590"/>
    <n v="-30160"/>
    <n v="-176020.17600000001"/>
    <n v="-63827.746000000014"/>
    <n v="-0.5689131254220986"/>
    <n v="4"/>
    <x v="1"/>
  </r>
  <r>
    <x v="3"/>
    <x v="8"/>
    <x v="0"/>
    <n v="176169.95199999999"/>
    <n v="-73739.707999999999"/>
    <n v="-54440"/>
    <n v="-32490"/>
    <n v="-47310"/>
    <n v="-207979.70799999998"/>
    <n v="-31809.755999999994"/>
    <n v="-0.18056289190565253"/>
    <n v="4"/>
    <x v="1"/>
  </r>
  <r>
    <x v="3"/>
    <x v="8"/>
    <x v="0"/>
    <n v="96772.29800000001"/>
    <n v="-27207.389999999996"/>
    <n v="-47740"/>
    <n v="-102940"/>
    <n v="-102470"/>
    <n v="-280357.39"/>
    <n v="-183585.092"/>
    <n v="-1.8970831094658926"/>
    <n v="4"/>
    <x v="1"/>
  </r>
  <r>
    <x v="3"/>
    <x v="8"/>
    <x v="0"/>
    <n v="15025.982999999998"/>
    <n v="-2737.0210000000002"/>
    <n v="-66040"/>
    <n v="-73420"/>
    <n v="-24850"/>
    <n v="-167047.02100000001"/>
    <n v="-152021.038"/>
    <n v="-10.117210834059909"/>
    <n v="4"/>
    <x v="1"/>
  </r>
  <r>
    <x v="3"/>
    <x v="8"/>
    <x v="0"/>
    <n v="118655.08199999999"/>
    <n v="-21111.656999999999"/>
    <n v="-83380"/>
    <n v="-91690"/>
    <n v="-14550"/>
    <n v="-210731.65700000001"/>
    <n v="-92076.575000000012"/>
    <n v="-0.77600194992069549"/>
    <n v="4"/>
    <x v="1"/>
  </r>
  <r>
    <x v="3"/>
    <x v="8"/>
    <x v="0"/>
    <n v="170515.28899999999"/>
    <n v="-29958.613999999994"/>
    <n v="-47550"/>
    <n v="-28550"/>
    <n v="-43280"/>
    <n v="-149338.614"/>
    <n v="21176.674999999988"/>
    <n v="0.12419223592319624"/>
    <n v="4"/>
    <x v="1"/>
  </r>
  <r>
    <x v="3"/>
    <x v="8"/>
    <x v="0"/>
    <n v="83433.146999999997"/>
    <n v="-13463.499"/>
    <n v="-49980"/>
    <n v="-49490"/>
    <n v="-89450"/>
    <n v="-202383.49900000001"/>
    <n v="-118950.35200000001"/>
    <n v="-1.4256965759663844"/>
    <n v="4"/>
    <x v="1"/>
  </r>
  <r>
    <x v="3"/>
    <x v="8"/>
    <x v="0"/>
    <n v="211483.01300000001"/>
    <n v="-14976.436999999998"/>
    <n v="-27540"/>
    <n v="-86200"/>
    <n v="-42900"/>
    <n v="-171616.43700000001"/>
    <n v="39866.576000000001"/>
    <n v="0.18850958965673523"/>
    <n v="4"/>
    <x v="1"/>
  </r>
  <r>
    <x v="3"/>
    <x v="8"/>
    <x v="0"/>
    <n v="92818.620999999999"/>
    <n v="-19415.431"/>
    <n v="-84720"/>
    <n v="-90210"/>
    <n v="-68130"/>
    <n v="-262475.43099999998"/>
    <n v="-169656.81"/>
    <n v="-1.8278316158133829"/>
    <n v="4"/>
    <x v="1"/>
  </r>
  <r>
    <x v="3"/>
    <x v="8"/>
    <x v="0"/>
    <n v="86456.607999999993"/>
    <n v="-6687.0369999999994"/>
    <n v="-72130"/>
    <n v="-106120"/>
    <n v="-54340"/>
    <n v="-239277.03700000001"/>
    <n v="-152820.429"/>
    <n v="-1.7675968620004154"/>
    <n v="4"/>
    <x v="1"/>
  </r>
  <r>
    <x v="3"/>
    <x v="8"/>
    <x v="0"/>
    <n v="21666.785"/>
    <n v="-5397.2309999999998"/>
    <n v="-31650"/>
    <n v="-42930"/>
    <n v="-91150"/>
    <n v="-171127.231"/>
    <n v="-149460.446"/>
    <n v="-6.8981367563300227"/>
    <n v="4"/>
    <x v="1"/>
  </r>
  <r>
    <x v="3"/>
    <x v="8"/>
    <x v="0"/>
    <n v="14155.791999999999"/>
    <n v="-8685.4809999999998"/>
    <n v="-78450"/>
    <n v="-44220"/>
    <n v="-83450"/>
    <n v="-214805.481"/>
    <n v="-200649.68900000001"/>
    <n v="-14.174388052607725"/>
    <n v="4"/>
    <x v="1"/>
  </r>
  <r>
    <x v="3"/>
    <x v="8"/>
    <x v="0"/>
    <n v="21469.370999999999"/>
    <n v="-16421.167000000001"/>
    <n v="-61550"/>
    <n v="-77910"/>
    <n v="-99810"/>
    <n v="-255691.16700000002"/>
    <n v="-234221.79600000003"/>
    <n v="-10.909578860042059"/>
    <n v="4"/>
    <x v="1"/>
  </r>
  <r>
    <x v="3"/>
    <x v="8"/>
    <x v="0"/>
    <n v="28996.807000000001"/>
    <n v="-3866.9749999999999"/>
    <n v="-18140"/>
    <n v="-92390"/>
    <n v="-16200"/>
    <n v="-130596.97500000001"/>
    <n v="-101600.16800000001"/>
    <n v="-3.503839853815629"/>
    <n v="4"/>
    <x v="1"/>
  </r>
  <r>
    <x v="3"/>
    <x v="8"/>
    <x v="0"/>
    <n v="1421725.5499999998"/>
    <n v="-2413530.406"/>
    <n v="-54110"/>
    <n v="-70290"/>
    <n v="-18140"/>
    <n v="-2556070.406"/>
    <n v="-1134344.8560000001"/>
    <n v="-0.79786485936051466"/>
    <n v="4"/>
    <x v="1"/>
  </r>
  <r>
    <x v="3"/>
    <x v="8"/>
    <x v="1"/>
    <n v="1093.232"/>
    <n v="-1453.088"/>
    <n v="-19910"/>
    <n v="-94820"/>
    <n v="-71120"/>
    <n v="-187303.08799999999"/>
    <n v="-186209.856"/>
    <n v="-170.32967933613361"/>
    <n v="4"/>
    <x v="1"/>
  </r>
  <r>
    <x v="3"/>
    <x v="8"/>
    <x v="2"/>
    <n v="414583.65199999994"/>
    <n v="-38549.258999999998"/>
    <n v="-72440"/>
    <n v="-75750"/>
    <n v="-15300"/>
    <n v="-202039.25899999999"/>
    <n v="212544.39299999995"/>
    <n v="0.5126694986033844"/>
    <n v="4"/>
    <x v="1"/>
  </r>
  <r>
    <x v="3"/>
    <x v="0"/>
    <x v="0"/>
    <n v="284504.82199999999"/>
    <n v="-322248.82199999999"/>
    <n v="-38250"/>
    <n v="-89890"/>
    <n v="-72680"/>
    <n v="-523068.82199999999"/>
    <n v="-238564"/>
    <n v="-0.8385235734247064"/>
    <n v="4"/>
    <x v="1"/>
  </r>
  <r>
    <x v="3"/>
    <x v="0"/>
    <x v="0"/>
    <n v="1354471.2439999999"/>
    <n v="-1413389.4879999999"/>
    <n v="-87630"/>
    <n v="-68560"/>
    <n v="-82680"/>
    <n v="-1652259.4879999999"/>
    <n v="-297788.24399999995"/>
    <n v="-0.21985571515019919"/>
    <n v="4"/>
    <x v="1"/>
  </r>
  <r>
    <x v="3"/>
    <x v="0"/>
    <x v="0"/>
    <n v="493593.82799999998"/>
    <n v="-384088.83099999995"/>
    <n v="-78510"/>
    <n v="-29950"/>
    <n v="-104940"/>
    <n v="-597488.83100000001"/>
    <n v="-103895.00300000003"/>
    <n v="-0.21048683574706292"/>
    <n v="4"/>
    <x v="1"/>
  </r>
  <r>
    <x v="3"/>
    <x v="0"/>
    <x v="0"/>
    <n v="-57700.159999999996"/>
    <n v="8360.7649999999994"/>
    <n v="-106050"/>
    <n v="-50440"/>
    <n v="-82220"/>
    <n v="-230349.23499999999"/>
    <n v="-288049.39499999996"/>
    <n v="4.9921767114683906"/>
    <n v="4"/>
    <x v="1"/>
  </r>
  <r>
    <x v="3"/>
    <x v="0"/>
    <x v="0"/>
    <n v="217154.95199999999"/>
    <n v="-179459.32199999999"/>
    <n v="-95310"/>
    <n v="-34300"/>
    <n v="-19230"/>
    <n v="-328299.32199999999"/>
    <n v="-111144.37"/>
    <n v="-0.51182056396300835"/>
    <n v="4"/>
    <x v="1"/>
  </r>
  <r>
    <x v="3"/>
    <x v="0"/>
    <x v="1"/>
    <n v="-17891.670999999998"/>
    <n v="19452.034"/>
    <n v="-39470"/>
    <n v="-19240"/>
    <n v="-88080"/>
    <n v="-127337.966"/>
    <n v="-145229.63699999999"/>
    <n v="8.1171645175009086"/>
    <n v="4"/>
    <x v="1"/>
  </r>
  <r>
    <x v="3"/>
    <x v="0"/>
    <x v="2"/>
    <n v="-17891.670999999998"/>
    <n v="9661.6659999999993"/>
    <n v="-93310"/>
    <n v="-84040"/>
    <n v="-24190"/>
    <n v="-191878.334"/>
    <n v="-209770.005"/>
    <n v="11.724450164548633"/>
    <n v="4"/>
    <x v="1"/>
  </r>
  <r>
    <x v="3"/>
    <x v="0"/>
    <x v="0"/>
    <n v="89819.45"/>
    <n v="-34119.868999999999"/>
    <n v="-51960"/>
    <n v="-95530"/>
    <n v="-76840"/>
    <n v="-258449.86900000001"/>
    <n v="-168630.41899999999"/>
    <n v="-1.8774376707940206"/>
    <n v="4"/>
    <x v="1"/>
  </r>
  <r>
    <x v="3"/>
    <x v="0"/>
    <x v="0"/>
    <n v="16489.493999999999"/>
    <n v="-5612.8589999999995"/>
    <n v="-41660"/>
    <n v="-101370"/>
    <n v="-38690"/>
    <n v="-187332.859"/>
    <n v="-170843.36499999999"/>
    <n v="-10.360740299247508"/>
    <n v="4"/>
    <x v="1"/>
  </r>
  <r>
    <x v="3"/>
    <x v="0"/>
    <x v="0"/>
    <n v="309948.00899999996"/>
    <n v="-297497.73199999996"/>
    <n v="-34950"/>
    <n v="-28450"/>
    <n v="-34950"/>
    <n v="-395847.73199999996"/>
    <n v="-85899.722999999998"/>
    <n v="-0.27714236099513068"/>
    <n v="4"/>
    <x v="1"/>
  </r>
  <r>
    <x v="3"/>
    <x v="0"/>
    <x v="1"/>
    <n v="514549.07699999993"/>
    <n v="-13176.331"/>
    <n v="-87870"/>
    <n v="-17020"/>
    <n v="-56490"/>
    <n v="-174556.33100000001"/>
    <n v="339992.74599999993"/>
    <n v="0.66075863546831315"/>
    <n v="4"/>
    <x v="1"/>
  </r>
  <r>
    <x v="3"/>
    <x v="0"/>
    <x v="2"/>
    <n v="86300.556999999986"/>
    <n v="-9397.2199999999993"/>
    <n v="-37070"/>
    <n v="-31960"/>
    <n v="-103210"/>
    <n v="-181637.22"/>
    <n v="-95336.663000000015"/>
    <n v="-1.1047050716022613"/>
    <n v="4"/>
    <x v="1"/>
  </r>
  <r>
    <x v="3"/>
    <x v="0"/>
    <x v="0"/>
    <n v="97534.030999999988"/>
    <n v="-5407.29"/>
    <n v="-83490"/>
    <n v="-24890"/>
    <n v="-19600"/>
    <n v="-133387.29"/>
    <n v="-35853.25900000002"/>
    <n v="-0.36759742863493489"/>
    <n v="4"/>
    <x v="1"/>
  </r>
  <r>
    <x v="3"/>
    <x v="0"/>
    <x v="0"/>
    <n v="1606.941"/>
    <n v="-6788.8309999999992"/>
    <n v="-68250"/>
    <n v="-78070"/>
    <n v="-45170"/>
    <n v="-198278.83100000001"/>
    <n v="-196671.89"/>
    <n v="-122.38899250190269"/>
    <n v="4"/>
    <x v="1"/>
  </r>
  <r>
    <x v="3"/>
    <x v="0"/>
    <x v="1"/>
    <n v="14255.660999999998"/>
    <n v="-9339.8130000000001"/>
    <n v="-35930"/>
    <n v="-104560"/>
    <n v="-107490"/>
    <n v="-257319.81299999999"/>
    <n v="-243064.152"/>
    <n v="-17.050359993829822"/>
    <n v="4"/>
    <x v="1"/>
  </r>
  <r>
    <x v="3"/>
    <x v="0"/>
    <x v="2"/>
    <n v="36428.510999999999"/>
    <n v="-24084.13"/>
    <n v="-71280"/>
    <n v="-57560"/>
    <n v="-87560"/>
    <n v="-240484.13"/>
    <n v="-204055.61900000001"/>
    <n v="-5.6015360880382952"/>
    <n v="4"/>
    <x v="1"/>
  </r>
  <r>
    <x v="3"/>
    <x v="0"/>
    <x v="0"/>
    <n v="100320.087"/>
    <n v="-30530.170999999998"/>
    <n v="-71020"/>
    <n v="-17840"/>
    <n v="-13960"/>
    <n v="-133350.171"/>
    <n v="-33030.084000000003"/>
    <n v="-0.32924696327266945"/>
    <n v="4"/>
    <x v="1"/>
  </r>
  <r>
    <x v="3"/>
    <x v="0"/>
    <x v="0"/>
    <n v="80128.180999999997"/>
    <n v="-30801.126999999997"/>
    <n v="-85080"/>
    <n v="-73430"/>
    <n v="-13450"/>
    <n v="-202761.12700000001"/>
    <n v="-122632.94600000001"/>
    <n v="-1.530459626932003"/>
    <n v="4"/>
    <x v="1"/>
  </r>
  <r>
    <x v="3"/>
    <x v="0"/>
    <x v="1"/>
    <n v="11000.156999999999"/>
    <n v="-6615.49"/>
    <n v="-80830"/>
    <n v="-94380"/>
    <n v="-58610"/>
    <n v="-240435.49"/>
    <n v="-229435.33299999998"/>
    <n v="-20.857459852618469"/>
    <n v="4"/>
    <x v="1"/>
  </r>
  <r>
    <x v="3"/>
    <x v="0"/>
    <x v="2"/>
    <n v="89835.311999999991"/>
    <n v="-54790.372000000003"/>
    <n v="-38350"/>
    <n v="-64890"/>
    <n v="-83350"/>
    <n v="-241380.372"/>
    <n v="-151545.06"/>
    <n v="-1.6869208402148146"/>
    <n v="4"/>
    <x v="1"/>
  </r>
  <r>
    <x v="3"/>
    <x v="0"/>
    <x v="3"/>
    <n v="91356.75499999999"/>
    <n v="-101167.84299999999"/>
    <n v="-49260"/>
    <n v="-45990"/>
    <n v="-86750"/>
    <n v="-283167.84299999999"/>
    <n v="-191811.08799999999"/>
    <n v="-2.0995829810286062"/>
    <n v="4"/>
    <x v="1"/>
  </r>
  <r>
    <x v="3"/>
    <x v="0"/>
    <x v="0"/>
    <n v="150109.77799999999"/>
    <n v="-43418.969999999994"/>
    <n v="-40740"/>
    <n v="-67640"/>
    <n v="-24300"/>
    <n v="-176098.97"/>
    <n v="-25989.19200000001"/>
    <n v="-0.17313457088718107"/>
    <n v="4"/>
    <x v="1"/>
  </r>
  <r>
    <x v="3"/>
    <x v="0"/>
    <x v="1"/>
    <n v="157416.133"/>
    <n v="-54538.974000000002"/>
    <n v="-73200"/>
    <n v="-29110"/>
    <n v="-103520"/>
    <n v="-260368.97399999999"/>
    <n v="-102952.84099999999"/>
    <n v="-0.65401708857884333"/>
    <n v="4"/>
    <x v="1"/>
  </r>
  <r>
    <x v="3"/>
    <x v="0"/>
    <x v="2"/>
    <n v="41100.262000000002"/>
    <n v="-45285.526999999995"/>
    <n v="-26010"/>
    <n v="-77780"/>
    <n v="-60440"/>
    <n v="-209515.527"/>
    <n v="-168415.26500000001"/>
    <n v="-4.0976688907725212"/>
    <n v="4"/>
    <x v="1"/>
  </r>
  <r>
    <x v="3"/>
    <x v="0"/>
    <x v="3"/>
    <n v="235818.17699999997"/>
    <n v="-83711.55799999999"/>
    <n v="-25060"/>
    <n v="-16670"/>
    <n v="-58590"/>
    <n v="-184031.55799999999"/>
    <n v="51786.618999999977"/>
    <n v="0.21960401720856312"/>
    <n v="4"/>
    <x v="1"/>
  </r>
  <r>
    <x v="3"/>
    <x v="0"/>
    <x v="0"/>
    <n v="20414.883999999998"/>
    <n v="-5268.2699999999995"/>
    <n v="-72290"/>
    <n v="-96900"/>
    <n v="-92290"/>
    <n v="-266748.27"/>
    <n v="-246333.38600000003"/>
    <n v="-12.066362267843406"/>
    <n v="4"/>
    <x v="1"/>
  </r>
  <r>
    <x v="3"/>
    <x v="0"/>
    <x v="1"/>
    <n v="257167.92499999999"/>
    <n v="-74535.264999999999"/>
    <n v="-93310"/>
    <n v="-98520"/>
    <n v="-92460"/>
    <n v="-358825.26500000001"/>
    <n v="-101657.34000000003"/>
    <n v="-0.39529556417270945"/>
    <n v="4"/>
    <x v="1"/>
  </r>
  <r>
    <x v="3"/>
    <x v="0"/>
    <x v="2"/>
    <n v="3049.375"/>
    <n v="-3748.9969999999998"/>
    <n v="-38570"/>
    <n v="-57750"/>
    <n v="-25660"/>
    <n v="-125728.997"/>
    <n v="-122679.622"/>
    <n v="-40.231070957163354"/>
    <n v="4"/>
    <x v="1"/>
  </r>
  <r>
    <x v="3"/>
    <x v="0"/>
    <x v="3"/>
    <n v="39363.141999999993"/>
    <n v="-45225.95"/>
    <n v="-31990"/>
    <n v="-69350"/>
    <n v="-81780"/>
    <n v="-228345.95"/>
    <n v="-188982.80800000002"/>
    <n v="-4.8010092283791792"/>
    <n v="4"/>
    <x v="1"/>
  </r>
  <r>
    <x v="3"/>
    <x v="0"/>
    <x v="0"/>
    <n v="85058.322999999989"/>
    <n v="-150911.41799999998"/>
    <n v="-108060"/>
    <n v="-100150"/>
    <n v="-47340"/>
    <n v="-406461.41799999995"/>
    <n v="-321403.09499999997"/>
    <n v="-3.7786201710090146"/>
    <n v="4"/>
    <x v="1"/>
  </r>
  <r>
    <x v="3"/>
    <x v="0"/>
    <x v="1"/>
    <n v="15376.248999999998"/>
    <n v="-39460.644999999997"/>
    <n v="-27780"/>
    <n v="-87050"/>
    <n v="-106760"/>
    <n v="-261050.64499999999"/>
    <n v="-245674.39599999998"/>
    <n v="-15.977524557517247"/>
    <n v="4"/>
    <x v="1"/>
  </r>
  <r>
    <x v="3"/>
    <x v="0"/>
    <x v="2"/>
    <n v="33053.992999999995"/>
    <n v="-58638.691999999995"/>
    <n v="-91280"/>
    <n v="-51440"/>
    <n v="-60770"/>
    <n v="-262128.69199999998"/>
    <n v="-229074.69899999999"/>
    <n v="-6.9303184943495335"/>
    <n v="4"/>
    <x v="1"/>
  </r>
  <r>
    <x v="3"/>
    <x v="0"/>
    <x v="3"/>
    <n v="30306.989999999994"/>
    <n v="-15318.603999999999"/>
    <n v="-17400"/>
    <n v="-57650"/>
    <n v="-25890"/>
    <n v="-116258.60399999999"/>
    <n v="-85951.614000000001"/>
    <n v="-2.8360326776100173"/>
    <n v="4"/>
    <x v="1"/>
  </r>
  <r>
    <x v="3"/>
    <x v="0"/>
    <x v="0"/>
    <n v="153302.99599999998"/>
    <n v="-71953.160999999993"/>
    <n v="-50820"/>
    <n v="-76680"/>
    <n v="-22880"/>
    <n v="-222333.16099999999"/>
    <n v="-69030.165000000008"/>
    <n v="-0.45028581828890035"/>
    <n v="4"/>
    <x v="1"/>
  </r>
  <r>
    <x v="3"/>
    <x v="0"/>
    <x v="1"/>
    <n v="157588.62"/>
    <n v="-67203.409"/>
    <n v="-79090"/>
    <n v="-96840"/>
    <n v="-58970"/>
    <n v="-302103.40899999999"/>
    <n v="-144514.78899999999"/>
    <n v="-0.91703822902948195"/>
    <n v="4"/>
    <x v="1"/>
  </r>
  <r>
    <x v="3"/>
    <x v="0"/>
    <x v="2"/>
    <n v="103836.65599999999"/>
    <n v="-79040.36"/>
    <n v="-99470"/>
    <n v="-86710"/>
    <n v="-65760"/>
    <n v="-330980.36"/>
    <n v="-227143.704"/>
    <n v="-2.1875098134901418"/>
    <n v="4"/>
    <x v="1"/>
  </r>
  <r>
    <x v="3"/>
    <x v="0"/>
    <x v="3"/>
    <n v="1620.9969999999998"/>
    <n v="-606.13"/>
    <n v="-15000"/>
    <n v="-49220"/>
    <n v="-14110"/>
    <n v="-78936.13"/>
    <n v="-77315.133000000002"/>
    <n v="-47.696037068544861"/>
    <n v="4"/>
    <x v="1"/>
  </r>
  <r>
    <x v="3"/>
    <x v="0"/>
    <x v="0"/>
    <n v="44764.166999999994"/>
    <n v="-7888.1599999999989"/>
    <n v="-52730"/>
    <n v="-55650"/>
    <n v="-52940"/>
    <n v="-169208.16"/>
    <n v="-124443.99300000002"/>
    <n v="-2.7799912595268452"/>
    <n v="4"/>
    <x v="1"/>
  </r>
  <r>
    <x v="3"/>
    <x v="0"/>
    <x v="0"/>
    <n v="81665.688999999998"/>
    <n v="-39798.548999999999"/>
    <n v="-70100"/>
    <n v="-104110"/>
    <n v="-16890"/>
    <n v="-230898.549"/>
    <n v="-149232.85999999999"/>
    <n v="-1.8273630190029988"/>
    <n v="4"/>
    <x v="1"/>
  </r>
  <r>
    <x v="3"/>
    <x v="0"/>
    <x v="1"/>
    <n v="40906.263999999996"/>
    <n v="-35366.442999999999"/>
    <n v="-39080"/>
    <n v="-32080"/>
    <n v="-16130"/>
    <n v="-122656.443"/>
    <n v="-81750.179000000004"/>
    <n v="-1.9984758080082798"/>
    <n v="4"/>
    <x v="1"/>
  </r>
  <r>
    <x v="3"/>
    <x v="0"/>
    <x v="2"/>
    <n v="1123440.6679999998"/>
    <n v="-231704.94199999998"/>
    <n v="-64800"/>
    <n v="-77480"/>
    <n v="-95670"/>
    <n v="-469654.94199999998"/>
    <n v="653785.72599999979"/>
    <n v="0.58194949196907642"/>
    <n v="4"/>
    <x v="1"/>
  </r>
  <r>
    <x v="3"/>
    <x v="0"/>
    <x v="0"/>
    <n v="38295.970999999998"/>
    <n v="-19675.865999999998"/>
    <n v="-12420"/>
    <n v="-39420"/>
    <n v="-15460"/>
    <n v="-86975.865999999995"/>
    <n v="-48679.894999999997"/>
    <n v="-1.2711492548393668"/>
    <n v="4"/>
    <x v="1"/>
  </r>
  <r>
    <x v="3"/>
    <x v="0"/>
    <x v="1"/>
    <n v="16603.271999999997"/>
    <n v="-2510.8440000000001"/>
    <n v="-23540"/>
    <n v="-14030"/>
    <n v="-92100"/>
    <n v="-132180.84400000001"/>
    <n v="-115577.57200000001"/>
    <n v="-6.9611322394766546"/>
    <n v="4"/>
    <x v="1"/>
  </r>
  <r>
    <x v="3"/>
    <x v="0"/>
    <x v="2"/>
    <n v="-165054.80599999998"/>
    <n v="58950.22"/>
    <n v="-51680"/>
    <n v="-75270"/>
    <n v="-65460"/>
    <n v="-133459.78"/>
    <n v="-298514.58600000001"/>
    <n v="1.8085785760155328"/>
    <n v="4"/>
    <x v="1"/>
  </r>
  <r>
    <x v="3"/>
    <x v="0"/>
    <x v="0"/>
    <n v="66175.983999999997"/>
    <n v="-44914.022999999994"/>
    <n v="-36860"/>
    <n v="-101190"/>
    <n v="-57960"/>
    <n v="-240924.02299999999"/>
    <n v="-174748.03899999999"/>
    <n v="-2.64065645023125"/>
    <n v="4"/>
    <x v="1"/>
  </r>
  <r>
    <x v="3"/>
    <x v="0"/>
    <x v="1"/>
    <n v="57327.745999999999"/>
    <n v="-34812.483999999997"/>
    <n v="-13980"/>
    <n v="-27640"/>
    <n v="-58660"/>
    <n v="-135092.484"/>
    <n v="-77764.737999999998"/>
    <n v="-1.3564939043652615"/>
    <n v="4"/>
    <x v="1"/>
  </r>
  <r>
    <x v="3"/>
    <x v="0"/>
    <x v="2"/>
    <n v="5334.259"/>
    <n v="-428.42099999999994"/>
    <n v="-63940"/>
    <n v="-19960"/>
    <n v="-86790"/>
    <n v="-171118.421"/>
    <n v="-165784.16200000001"/>
    <n v="-31.07913620242287"/>
    <n v="4"/>
    <x v="1"/>
  </r>
  <r>
    <x v="3"/>
    <x v="0"/>
    <x v="0"/>
    <n v="65311.581999999995"/>
    <n v="-14932.393"/>
    <n v="-107930"/>
    <n v="-74800"/>
    <n v="-13220"/>
    <n v="-210882.39300000001"/>
    <n v="-145570.81100000002"/>
    <n v="-2.2288667115734544"/>
    <n v="4"/>
    <x v="1"/>
  </r>
  <r>
    <x v="3"/>
    <x v="0"/>
    <x v="0"/>
    <n v="26528.116999999998"/>
    <n v="-11857.188"/>
    <n v="-46520"/>
    <n v="-97480"/>
    <n v="-50970"/>
    <n v="-206827.18799999999"/>
    <n v="-180299.071"/>
    <n v="-6.7965272846165448"/>
    <n v="4"/>
    <x v="1"/>
  </r>
  <r>
    <x v="3"/>
    <x v="0"/>
    <x v="0"/>
    <n v="26209.028999999999"/>
    <n v="-14332.919999999998"/>
    <n v="-39290"/>
    <n v="-25680"/>
    <n v="-105410"/>
    <n v="-184712.91999999998"/>
    <n v="-158503.89099999997"/>
    <n v="-6.0476826898089193"/>
    <n v="4"/>
    <x v="1"/>
  </r>
  <r>
    <x v="3"/>
    <x v="0"/>
    <x v="0"/>
    <n v="51832.297999999995"/>
    <n v="-5274.6329999999998"/>
    <n v="-37600"/>
    <n v="-79060"/>
    <n v="-95580"/>
    <n v="-217514.633"/>
    <n v="-165682.33500000002"/>
    <n v="-3.1965076099848022"/>
    <n v="4"/>
    <x v="1"/>
  </r>
  <r>
    <x v="3"/>
    <x v="0"/>
    <x v="0"/>
    <n v="-1438.8639999999998"/>
    <n v="360.69599999999997"/>
    <n v="-91690"/>
    <n v="-97760"/>
    <n v="-26040"/>
    <n v="-215129.304"/>
    <n v="-216568.16800000001"/>
    <n v="150.51329938062253"/>
    <n v="4"/>
    <x v="1"/>
  </r>
  <r>
    <x v="3"/>
    <x v="0"/>
    <x v="0"/>
    <n v="9432.9479999999985"/>
    <n v="-4066.1950000000002"/>
    <n v="-63600"/>
    <n v="-33580"/>
    <n v="-71740"/>
    <n v="-172986.19500000001"/>
    <n v="-163553.247"/>
    <n v="-17.338508279702172"/>
    <n v="4"/>
    <x v="1"/>
  </r>
  <r>
    <x v="3"/>
    <x v="0"/>
    <x v="0"/>
    <n v="198014.41099999996"/>
    <n v="-33657.014999999999"/>
    <n v="-81650"/>
    <n v="-13390"/>
    <n v="-50670"/>
    <n v="-179367.01500000001"/>
    <n v="18647.39599999995"/>
    <n v="9.4171913578552383E-2"/>
    <n v="4"/>
    <x v="1"/>
  </r>
  <r>
    <x v="3"/>
    <x v="0"/>
    <x v="0"/>
    <n v="105834.04999999999"/>
    <n v="-11371.611999999999"/>
    <n v="-52250"/>
    <n v="-40750"/>
    <n v="-21630"/>
    <n v="-126001.61199999999"/>
    <n v="-20167.562000000005"/>
    <n v="-0.19055835054975226"/>
    <n v="4"/>
    <x v="1"/>
  </r>
  <r>
    <x v="3"/>
    <x v="0"/>
    <x v="0"/>
    <n v="40985.342999999993"/>
    <n v="-8939.4409999999989"/>
    <n v="-60460"/>
    <n v="-33050"/>
    <n v="-71450"/>
    <n v="-173899.44099999999"/>
    <n v="-132914.098"/>
    <n v="-3.2429665892999853"/>
    <n v="4"/>
    <x v="1"/>
  </r>
  <r>
    <x v="3"/>
    <x v="0"/>
    <x v="0"/>
    <n v="8050.5249999999996"/>
    <n v="-6037.6539999999995"/>
    <n v="-80460"/>
    <n v="-55650"/>
    <n v="-90780"/>
    <n v="-232927.65400000001"/>
    <n v="-224877.12900000002"/>
    <n v="-27.933225348657388"/>
    <n v="4"/>
    <x v="1"/>
  </r>
  <r>
    <x v="3"/>
    <x v="0"/>
    <x v="0"/>
    <n v="6603.8770000000004"/>
    <n v="-7212.9119999999994"/>
    <n v="-108350"/>
    <n v="-74030"/>
    <n v="-42910"/>
    <n v="-232502.91200000001"/>
    <n v="-225899.035"/>
    <n v="-34.207032475014294"/>
    <n v="4"/>
    <x v="1"/>
  </r>
  <r>
    <x v="3"/>
    <x v="0"/>
    <x v="0"/>
    <n v="1930592.8109999998"/>
    <n v="-169181.796"/>
    <n v="-75770"/>
    <n v="-107640"/>
    <n v="-26890"/>
    <n v="-379481.79599999997"/>
    <n v="1551111.0149999997"/>
    <n v="0.8034376830588954"/>
    <n v="4"/>
    <x v="1"/>
  </r>
  <r>
    <x v="3"/>
    <x v="0"/>
    <x v="0"/>
    <n v="89509.335999999996"/>
    <n v="-134833.258"/>
    <n v="-73350"/>
    <n v="-26300"/>
    <n v="-45960"/>
    <n v="-280443.25800000003"/>
    <n v="-190933.92200000002"/>
    <n v="-2.1331173990610321"/>
    <n v="4"/>
    <x v="1"/>
  </r>
  <r>
    <x v="3"/>
    <x v="0"/>
    <x v="0"/>
    <n v="342479.24900000001"/>
    <n v="-366136.49099999998"/>
    <n v="-65590"/>
    <n v="-16410"/>
    <n v="-107720"/>
    <n v="-555856.49099999992"/>
    <n v="-213377.24199999991"/>
    <n v="-0.62303699457131168"/>
    <n v="4"/>
    <x v="1"/>
  </r>
  <r>
    <x v="3"/>
    <x v="0"/>
    <x v="0"/>
    <n v="23297.435000000001"/>
    <n v="-13372.380000000001"/>
    <n v="-72580"/>
    <n v="-83640"/>
    <n v="-49310"/>
    <n v="-218902.38"/>
    <n v="-195604.94500000001"/>
    <n v="-8.3959862963454981"/>
    <n v="4"/>
    <x v="1"/>
  </r>
  <r>
    <x v="3"/>
    <x v="0"/>
    <x v="0"/>
    <n v="461263.50199999998"/>
    <n v="-37074.414999999994"/>
    <n v="-57640"/>
    <n v="-66280"/>
    <n v="-26120"/>
    <n v="-187114.41499999998"/>
    <n v="274149.087"/>
    <n v="0.59434376622323781"/>
    <n v="4"/>
    <x v="1"/>
  </r>
  <r>
    <x v="3"/>
    <x v="0"/>
    <x v="0"/>
    <n v="1211609.378"/>
    <n v="-97001.078999999998"/>
    <n v="-17910"/>
    <n v="-61650"/>
    <n v="-43580"/>
    <n v="-220141.079"/>
    <n v="991468.299"/>
    <n v="0.8183068875189905"/>
    <n v="4"/>
    <x v="1"/>
  </r>
  <r>
    <x v="3"/>
    <x v="0"/>
    <x v="0"/>
    <n v="431717.51699999999"/>
    <n v="-51698.226999999999"/>
    <n v="-91040"/>
    <n v="-15280"/>
    <n v="-28280"/>
    <n v="-186298.22700000001"/>
    <n v="245419.28999999998"/>
    <n v="0.56847192975957006"/>
    <n v="4"/>
    <x v="1"/>
  </r>
  <r>
    <x v="3"/>
    <x v="10"/>
    <x v="0"/>
    <n v="1604003.0930000001"/>
    <n v="-50418.256000000001"/>
    <n v="-72950"/>
    <n v="-45150"/>
    <n v="-17890"/>
    <n v="-186408.25599999999"/>
    <n v="1417594.8370000001"/>
    <n v="0.88378560065532241"/>
    <n v="4"/>
    <x v="1"/>
  </r>
  <r>
    <x v="3"/>
    <x v="10"/>
    <x v="0"/>
    <n v="2127766.9840000002"/>
    <n v="-1042785.2399999999"/>
    <n v="-78610"/>
    <n v="-79580"/>
    <n v="-107350"/>
    <n v="-1308325.2399999998"/>
    <n v="819441.74400000041"/>
    <n v="0.38511817795928371"/>
    <n v="4"/>
    <x v="1"/>
  </r>
  <r>
    <x v="3"/>
    <x v="10"/>
    <x v="0"/>
    <n v="1228485.923"/>
    <n v="-703422.18799999997"/>
    <n v="-35980"/>
    <n v="-97820"/>
    <n v="-102080"/>
    <n v="-939302.18799999997"/>
    <n v="289183.73499999999"/>
    <n v="0.23539849304402652"/>
    <n v="4"/>
    <x v="1"/>
  </r>
  <r>
    <x v="3"/>
    <x v="10"/>
    <x v="0"/>
    <n v="874476.8899999999"/>
    <n v="-1830579.2889999999"/>
    <n v="-94050"/>
    <n v="-17810"/>
    <n v="-29980"/>
    <n v="-1972419.2889999999"/>
    <n v="-1097942.399"/>
    <n v="-1.2555419263280931"/>
    <n v="4"/>
    <x v="1"/>
  </r>
  <r>
    <x v="3"/>
    <x v="10"/>
    <x v="0"/>
    <n v="37036.656999999999"/>
    <n v="-12836.089"/>
    <n v="-13760"/>
    <n v="-28880"/>
    <n v="-91720"/>
    <n v="-147196.08900000001"/>
    <n v="-110159.432"/>
    <n v="-2.9743351836533196"/>
    <n v="4"/>
    <x v="1"/>
  </r>
  <r>
    <x v="3"/>
    <x v="10"/>
    <x v="0"/>
    <n v="37619.911"/>
    <n v="-3844.7359999999994"/>
    <n v="-28880"/>
    <n v="-39390"/>
    <n v="-93390"/>
    <n v="-165504.736"/>
    <n v="-127884.82500000001"/>
    <n v="-3.3993920134473474"/>
    <n v="4"/>
    <x v="1"/>
  </r>
  <r>
    <x v="3"/>
    <x v="10"/>
    <x v="0"/>
    <n v="247238.24999999997"/>
    <n v="-71867.179999999993"/>
    <n v="-30460"/>
    <n v="-96700"/>
    <n v="-25140"/>
    <n v="-224167.18"/>
    <n v="23071.069999999978"/>
    <n v="9.3315132266144019E-2"/>
    <n v="4"/>
    <x v="1"/>
  </r>
  <r>
    <x v="3"/>
    <x v="10"/>
    <x v="0"/>
    <n v="306991.91599999997"/>
    <n v="-143318.88199999998"/>
    <n v="-90240"/>
    <n v="-62870"/>
    <n v="-58430"/>
    <n v="-354858.88199999998"/>
    <n v="-47866.966000000015"/>
    <n v="-0.1559225618175562"/>
    <n v="4"/>
    <x v="1"/>
  </r>
  <r>
    <x v="3"/>
    <x v="10"/>
    <x v="1"/>
    <n v="311754.36599999998"/>
    <n v="-200425.59600000002"/>
    <n v="-106210"/>
    <n v="-49930"/>
    <n v="-91520"/>
    <n v="-448085.59600000002"/>
    <n v="-136331.23000000004"/>
    <n v="-0.43730335439793022"/>
    <n v="4"/>
    <x v="1"/>
  </r>
  <r>
    <x v="3"/>
    <x v="10"/>
    <x v="2"/>
    <n v="401474.51399999997"/>
    <n v="-28720.173999999999"/>
    <n v="-78830"/>
    <n v="-41090"/>
    <n v="-64190"/>
    <n v="-212830.174"/>
    <n v="188644.33999999997"/>
    <n v="0.46987874303772115"/>
    <n v="4"/>
    <x v="1"/>
  </r>
  <r>
    <x v="3"/>
    <x v="10"/>
    <x v="0"/>
    <n v="149190.18799999999"/>
    <n v="-35621.375999999997"/>
    <n v="-47850"/>
    <n v="-47920"/>
    <n v="-54750"/>
    <n v="-186141.37599999999"/>
    <n v="-36951.187999999995"/>
    <n v="-0.24767840630377111"/>
    <n v="4"/>
    <x v="1"/>
  </r>
  <r>
    <x v="3"/>
    <x v="10"/>
    <x v="0"/>
    <n v="7455.1329999999998"/>
    <n v="-7270.1229999999987"/>
    <n v="-29100"/>
    <n v="-55720"/>
    <n v="-41250"/>
    <n v="-133340.12299999999"/>
    <n v="-125884.98999999999"/>
    <n v="-16.885679973784505"/>
    <n v="4"/>
    <x v="1"/>
  </r>
  <r>
    <x v="3"/>
    <x v="10"/>
    <x v="0"/>
    <n v="586190.61899999995"/>
    <n v="-40954.123"/>
    <n v="-36970"/>
    <n v="-72270"/>
    <n v="-59790"/>
    <n v="-209984.12299999999"/>
    <n v="376206.49599999993"/>
    <n v="0.64178184332219745"/>
    <n v="4"/>
    <x v="1"/>
  </r>
  <r>
    <x v="3"/>
    <x v="10"/>
    <x v="0"/>
    <n v="417182.598"/>
    <n v="-302733.40999999997"/>
    <n v="-81270"/>
    <n v="-23520"/>
    <n v="-22520"/>
    <n v="-430043.41"/>
    <n v="-12860.811999999976"/>
    <n v="-3.0827776761675894E-2"/>
    <n v="4"/>
    <x v="1"/>
  </r>
  <r>
    <x v="3"/>
    <x v="10"/>
    <x v="0"/>
    <n v="400075.36799999996"/>
    <n v="-342568.17699999997"/>
    <n v="-100080"/>
    <n v="-85740"/>
    <n v="-78720"/>
    <n v="-607108.17699999991"/>
    <n v="-207032.80899999995"/>
    <n v="-0.51748451806710571"/>
    <n v="4"/>
    <x v="1"/>
  </r>
  <r>
    <x v="3"/>
    <x v="10"/>
    <x v="1"/>
    <n v="187379.13599999997"/>
    <n v="-182529.046"/>
    <n v="-82240"/>
    <n v="-17480"/>
    <n v="-31880"/>
    <n v="-314129.04599999997"/>
    <n v="-126749.91"/>
    <n v="-0.67643555577073444"/>
    <n v="4"/>
    <x v="1"/>
  </r>
  <r>
    <x v="3"/>
    <x v="10"/>
    <x v="2"/>
    <n v="144621.56099999999"/>
    <n v="-154155.68"/>
    <n v="-25850"/>
    <n v="-106410"/>
    <n v="-42040"/>
    <n v="-328455.67999999999"/>
    <n v="-183834.11900000001"/>
    <n v="-1.2711390869304753"/>
    <n v="4"/>
    <x v="1"/>
  </r>
  <r>
    <x v="3"/>
    <x v="10"/>
    <x v="0"/>
    <n v="121025.44299999998"/>
    <n v="-256747.56099999996"/>
    <n v="-13880"/>
    <n v="-75150"/>
    <n v="-21420"/>
    <n v="-367197.56099999999"/>
    <n v="-246172.11800000002"/>
    <n v="-2.0340526082602319"/>
    <n v="4"/>
    <x v="1"/>
  </r>
  <r>
    <x v="3"/>
    <x v="10"/>
    <x v="0"/>
    <n v="432349.04299999995"/>
    <n v="-122331.34199999999"/>
    <n v="-73530"/>
    <n v="-37070"/>
    <n v="-48180"/>
    <n v="-281111.342"/>
    <n v="151237.70099999994"/>
    <n v="0.34980463921137894"/>
    <n v="4"/>
    <x v="1"/>
  </r>
  <r>
    <x v="3"/>
    <x v="10"/>
    <x v="0"/>
    <n v="217075.65599999999"/>
    <n v="-105325.5"/>
    <n v="-99600"/>
    <n v="-98790"/>
    <n v="-24040"/>
    <n v="-327755.5"/>
    <n v="-110679.84400000001"/>
    <n v="-0.50986760118324836"/>
    <n v="4"/>
    <x v="1"/>
  </r>
  <r>
    <x v="3"/>
    <x v="10"/>
    <x v="1"/>
    <n v="474268.68999999994"/>
    <n v="-396936.33"/>
    <n v="-14430"/>
    <n v="-27050"/>
    <n v="-94620"/>
    <n v="-533036.33000000007"/>
    <n v="-58767.64000000013"/>
    <n v="-0.1239121224721795"/>
    <n v="4"/>
    <x v="1"/>
  </r>
  <r>
    <x v="3"/>
    <x v="10"/>
    <x v="2"/>
    <n v="82454.392999999996"/>
    <n v="-66383.078999999998"/>
    <n v="-41190"/>
    <n v="-78970"/>
    <n v="-49940"/>
    <n v="-236483.079"/>
    <n v="-154028.68599999999"/>
    <n v="-1.8680470548124706"/>
    <n v="4"/>
    <x v="1"/>
  </r>
  <r>
    <x v="3"/>
    <x v="10"/>
    <x v="0"/>
    <n v="127363.10999999999"/>
    <n v="-74033.399999999994"/>
    <n v="-81380"/>
    <n v="-53680"/>
    <n v="-52380"/>
    <n v="-261473.4"/>
    <n v="-134110.29"/>
    <n v="-1.0529759362817068"/>
    <n v="4"/>
    <x v="1"/>
  </r>
  <r>
    <x v="3"/>
    <x v="10"/>
    <x v="0"/>
    <n v="33017.523000000001"/>
    <n v="-13431.880000000001"/>
    <n v="-43470"/>
    <n v="-46110"/>
    <n v="-96390"/>
    <n v="-199401.88"/>
    <n v="-166384.35700000002"/>
    <n v="-5.0392743574374128"/>
    <n v="4"/>
    <x v="1"/>
  </r>
  <r>
    <x v="3"/>
    <x v="10"/>
    <x v="1"/>
    <n v="37507.932000000001"/>
    <n v="-56826.412999999993"/>
    <n v="-57590"/>
    <n v="-36650"/>
    <n v="-15130"/>
    <n v="-166196.413"/>
    <n v="-128688.481"/>
    <n v="-3.430967108503876"/>
    <n v="4"/>
    <x v="1"/>
  </r>
  <r>
    <x v="3"/>
    <x v="10"/>
    <x v="2"/>
    <n v="394960.08299999993"/>
    <n v="-186044.45299999998"/>
    <n v="-81370"/>
    <n v="-46760"/>
    <n v="-82020"/>
    <n v="-396194.45299999998"/>
    <n v="-1234.3700000000536"/>
    <n v="-3.1253031714601237E-3"/>
    <n v="4"/>
    <x v="1"/>
  </r>
  <r>
    <x v="3"/>
    <x v="10"/>
    <x v="0"/>
    <n v="50286.572"/>
    <n v="-38844.036"/>
    <n v="-84190"/>
    <n v="-27130"/>
    <n v="-56300"/>
    <n v="-206464.03599999999"/>
    <n v="-156177.46399999998"/>
    <n v="-3.1057488667153526"/>
    <n v="4"/>
    <x v="1"/>
  </r>
  <r>
    <x v="3"/>
    <x v="10"/>
    <x v="0"/>
    <n v="34694.057999999997"/>
    <n v="-14253.175999999999"/>
    <n v="-73200"/>
    <n v="-106640"/>
    <n v="-63750"/>
    <n v="-257843.17600000001"/>
    <n v="-223149.11800000002"/>
    <n v="-6.4319117123744949"/>
    <n v="4"/>
    <x v="1"/>
  </r>
  <r>
    <x v="3"/>
    <x v="10"/>
    <x v="1"/>
    <n v="99196.50999999998"/>
    <n v="-94945.304999999993"/>
    <n v="-50280"/>
    <n v="-40380"/>
    <n v="-22940"/>
    <n v="-208545.30499999999"/>
    <n v="-109348.79500000001"/>
    <n v="-1.1023451833134053"/>
    <n v="4"/>
    <x v="1"/>
  </r>
  <r>
    <x v="3"/>
    <x v="10"/>
    <x v="0"/>
    <n v="137055.149"/>
    <n v="-96533.100999999995"/>
    <n v="-26460"/>
    <n v="-62640"/>
    <n v="-20650"/>
    <n v="-206283.101"/>
    <n v="-69227.95199999999"/>
    <n v="-0.50511018743265157"/>
    <n v="4"/>
    <x v="1"/>
  </r>
  <r>
    <x v="3"/>
    <x v="10"/>
    <x v="1"/>
    <n v="276871.15399999998"/>
    <n v="-196515.99799999999"/>
    <n v="-82140"/>
    <n v="-64980"/>
    <n v="-29110"/>
    <n v="-372745.99800000002"/>
    <n v="-95874.844000000041"/>
    <n v="-0.34627964168488296"/>
    <n v="4"/>
    <x v="1"/>
  </r>
  <r>
    <x v="3"/>
    <x v="10"/>
    <x v="2"/>
    <n v="169654.8"/>
    <n v="-34471.5"/>
    <n v="-17800"/>
    <n v="-93020"/>
    <n v="-22040"/>
    <n v="-167331.5"/>
    <n v="2323.2999999999884"/>
    <n v="1.3694278028089913E-2"/>
    <n v="4"/>
    <x v="1"/>
  </r>
  <r>
    <x v="3"/>
    <x v="10"/>
    <x v="3"/>
    <n v="534363.33299999998"/>
    <n v="-213599.022"/>
    <n v="-85570"/>
    <n v="-16250"/>
    <n v="-24750"/>
    <n v="-340169.022"/>
    <n v="194194.31099999999"/>
    <n v="0.36341249297507466"/>
    <n v="4"/>
    <x v="1"/>
  </r>
  <r>
    <x v="3"/>
    <x v="10"/>
    <x v="0"/>
    <n v="106770.95099999999"/>
    <n v="-44913.623999999996"/>
    <n v="-17130"/>
    <n v="-20590"/>
    <n v="-103890"/>
    <n v="-186523.62400000001"/>
    <n v="-79752.673000000024"/>
    <n v="-0.74695104101863841"/>
    <n v="4"/>
    <x v="1"/>
  </r>
  <r>
    <x v="3"/>
    <x v="10"/>
    <x v="1"/>
    <n v="415273.94299999997"/>
    <n v="-454087.571"/>
    <n v="-42550"/>
    <n v="-48920"/>
    <n v="-76050"/>
    <n v="-621607.571"/>
    <n v="-206333.62800000003"/>
    <n v="-0.49686148499810895"/>
    <n v="4"/>
    <x v="1"/>
  </r>
  <r>
    <x v="3"/>
    <x v="10"/>
    <x v="2"/>
    <n v="282430.44899999996"/>
    <n v="-357915.55099999998"/>
    <n v="-40660"/>
    <n v="-21230"/>
    <n v="-64700"/>
    <n v="-484505.55099999998"/>
    <n v="-202075.10200000001"/>
    <n v="-0.7154862470228911"/>
    <n v="4"/>
    <x v="1"/>
  </r>
  <r>
    <x v="3"/>
    <x v="10"/>
    <x v="3"/>
    <n v="254555.33599999998"/>
    <n v="-263939.81599999999"/>
    <n v="-13700"/>
    <n v="-97880"/>
    <n v="-23200"/>
    <n v="-398719.81599999999"/>
    <n v="-144164.48000000001"/>
    <n v="-0.56633847188337871"/>
    <n v="4"/>
    <x v="1"/>
  </r>
  <r>
    <x v="3"/>
    <x v="10"/>
    <x v="0"/>
    <n v="14607.298999999999"/>
    <n v="-19065.612999999998"/>
    <n v="-84390"/>
    <n v="-62970"/>
    <n v="-97620"/>
    <n v="-264045.61300000001"/>
    <n v="-249438.31400000001"/>
    <n v="-17.076279057476679"/>
    <n v="4"/>
    <x v="1"/>
  </r>
  <r>
    <x v="3"/>
    <x v="10"/>
    <x v="1"/>
    <n v="207192.08299999998"/>
    <n v="-136985.625"/>
    <n v="-62090"/>
    <n v="-57300"/>
    <n v="-45730"/>
    <n v="-302105.625"/>
    <n v="-94913.542000000016"/>
    <n v="-0.45809444369551527"/>
    <n v="4"/>
    <x v="1"/>
  </r>
  <r>
    <x v="3"/>
    <x v="10"/>
    <x v="2"/>
    <n v="725101.29999999993"/>
    <n v="-580906.15099999995"/>
    <n v="-102730"/>
    <n v="-83820"/>
    <n v="-29020"/>
    <n v="-796476.15099999995"/>
    <n v="-71374.851000000024"/>
    <n v="-9.8434316694784627E-2"/>
    <n v="4"/>
    <x v="1"/>
  </r>
  <r>
    <x v="3"/>
    <x v="10"/>
    <x v="3"/>
    <n v="199435.24299999999"/>
    <n v="-155164.00199999998"/>
    <n v="-52310"/>
    <n v="-34240"/>
    <n v="-19200"/>
    <n v="-260914.00199999998"/>
    <n v="-61478.758999999991"/>
    <n v="-0.3082642670132279"/>
    <n v="4"/>
    <x v="1"/>
  </r>
  <r>
    <x v="3"/>
    <x v="10"/>
    <x v="0"/>
    <n v="39596.241999999998"/>
    <n v="-33705.475999999995"/>
    <n v="-37560"/>
    <n v="-51410"/>
    <n v="-19320"/>
    <n v="-141995.476"/>
    <n v="-102399.234"/>
    <n v="-2.5860846592461981"/>
    <n v="4"/>
    <x v="1"/>
  </r>
  <r>
    <x v="3"/>
    <x v="10"/>
    <x v="1"/>
    <n v="32074.713999999996"/>
    <n v="-27765.667999999998"/>
    <n v="-32190"/>
    <n v="-63710"/>
    <n v="-78640"/>
    <n v="-202305.66800000001"/>
    <n v="-170230.954"/>
    <n v="-5.3073257021091447"/>
    <n v="4"/>
    <x v="1"/>
  </r>
  <r>
    <x v="3"/>
    <x v="10"/>
    <x v="2"/>
    <n v="2897.6149999999998"/>
    <n v="-2810.2269999999999"/>
    <n v="-28570"/>
    <n v="-68210"/>
    <n v="-42520"/>
    <n v="-142110.22700000001"/>
    <n v="-139212.61200000002"/>
    <n v="-48.043860899394858"/>
    <n v="4"/>
    <x v="1"/>
  </r>
  <r>
    <x v="3"/>
    <x v="10"/>
    <x v="3"/>
    <n v="33308.869999999995"/>
    <n v="-35146.369999999995"/>
    <n v="-99470"/>
    <n v="-69690"/>
    <n v="-76550"/>
    <n v="-280856.37"/>
    <n v="-247547.5"/>
    <n v="-7.4318792561861162"/>
    <n v="4"/>
    <x v="1"/>
  </r>
  <r>
    <x v="3"/>
    <x v="10"/>
    <x v="0"/>
    <n v="322527.31"/>
    <n v="-281363.37599999999"/>
    <n v="-100820"/>
    <n v="-14900"/>
    <n v="-36460"/>
    <n v="-433543.37599999999"/>
    <n v="-111016.06599999999"/>
    <n v="-0.34420671539411651"/>
    <n v="4"/>
    <x v="1"/>
  </r>
  <r>
    <x v="3"/>
    <x v="10"/>
    <x v="0"/>
    <n v="86728.00499999999"/>
    <n v="-77682.856999999989"/>
    <n v="-32820"/>
    <n v="-75210"/>
    <n v="-33370"/>
    <n v="-219082.85699999999"/>
    <n v="-132354.85200000001"/>
    <n v="-1.526091278128674"/>
    <n v="4"/>
    <x v="1"/>
  </r>
  <r>
    <x v="3"/>
    <x v="10"/>
    <x v="1"/>
    <n v="610696.83499999996"/>
    <n v="-865334.31599999988"/>
    <n v="-14650"/>
    <n v="-74740"/>
    <n v="-71170"/>
    <n v="-1025894.3159999999"/>
    <n v="-415197.48099999991"/>
    <n v="-0.67987495137419529"/>
    <n v="4"/>
    <x v="1"/>
  </r>
  <r>
    <x v="3"/>
    <x v="10"/>
    <x v="2"/>
    <n v="37792.166999999994"/>
    <n v="-25275.102999999999"/>
    <n v="-105050"/>
    <n v="-106450"/>
    <n v="-79990"/>
    <n v="-316765.103"/>
    <n v="-278972.93599999999"/>
    <n v="-7.3817660680849562"/>
    <n v="4"/>
    <x v="1"/>
  </r>
  <r>
    <x v="3"/>
    <x v="10"/>
    <x v="0"/>
    <n v="201121.22100000002"/>
    <n v="-134044.666"/>
    <n v="-96580"/>
    <n v="-90350"/>
    <n v="-100130"/>
    <n v="-421104.66599999997"/>
    <n v="-219983.44499999995"/>
    <n v="-1.0937853494833343"/>
    <n v="4"/>
    <x v="1"/>
  </r>
  <r>
    <x v="3"/>
    <x v="10"/>
    <x v="1"/>
    <n v="26111.455999999998"/>
    <n v="-37569.797999999995"/>
    <n v="-29880"/>
    <n v="-39940"/>
    <n v="-28350"/>
    <n v="-135739.79800000001"/>
    <n v="-109628.342"/>
    <n v="-4.1984767911831504"/>
    <n v="4"/>
    <x v="1"/>
  </r>
  <r>
    <x v="3"/>
    <x v="10"/>
    <x v="2"/>
    <n v="56071.070999999996"/>
    <n v="-6867.3989999999994"/>
    <n v="-12550"/>
    <n v="-20460"/>
    <n v="-107030"/>
    <n v="-146907.399"/>
    <n v="-90836.328000000009"/>
    <n v="-1.6200212762121133"/>
    <n v="4"/>
    <x v="1"/>
  </r>
  <r>
    <x v="3"/>
    <x v="10"/>
    <x v="0"/>
    <n v="134588.94399999999"/>
    <n v="-13070.161999999998"/>
    <n v="-84140"/>
    <n v="-18080"/>
    <n v="-74900"/>
    <n v="-190190.16200000001"/>
    <n v="-55601.218000000023"/>
    <n v="-0.41311876256343927"/>
    <n v="4"/>
    <x v="1"/>
  </r>
  <r>
    <x v="3"/>
    <x v="10"/>
    <x v="1"/>
    <n v="49761.522999999994"/>
    <n v="-6282.954999999999"/>
    <n v="-33460"/>
    <n v="-93660"/>
    <n v="-76160"/>
    <n v="-209562.95499999999"/>
    <n v="-159801.432"/>
    <n v="-3.2113452797656539"/>
    <n v="4"/>
    <x v="1"/>
  </r>
  <r>
    <x v="3"/>
    <x v="10"/>
    <x v="2"/>
    <n v="75705.069999999992"/>
    <n v="-79880.535000000003"/>
    <n v="-74930"/>
    <n v="-78840"/>
    <n v="-48560"/>
    <n v="-282210.53500000003"/>
    <n v="-206505.46500000003"/>
    <n v="-2.7277626848505663"/>
    <n v="4"/>
    <x v="1"/>
  </r>
  <r>
    <x v="3"/>
    <x v="10"/>
    <x v="0"/>
    <n v="94768.442999999985"/>
    <n v="-77252.133000000002"/>
    <n v="-28740"/>
    <n v="-87950"/>
    <n v="-25190"/>
    <n v="-219132.133"/>
    <n v="-124363.69000000002"/>
    <n v="-1.3122901048400684"/>
    <n v="4"/>
    <x v="1"/>
  </r>
  <r>
    <x v="3"/>
    <x v="10"/>
    <x v="0"/>
    <n v="78623.797000000006"/>
    <n v="-3961.6429999999996"/>
    <n v="-87490"/>
    <n v="-83980"/>
    <n v="-32180"/>
    <n v="-207611.64300000001"/>
    <n v="-128987.84600000001"/>
    <n v="-1.6405700426805894"/>
    <n v="4"/>
    <x v="1"/>
  </r>
  <r>
    <x v="3"/>
    <x v="10"/>
    <x v="0"/>
    <n v="154594.321"/>
    <n v="-10526.775"/>
    <n v="-33990"/>
    <n v="-79990"/>
    <n v="-35670"/>
    <n v="-160176.77499999999"/>
    <n v="-5582.4539999999979"/>
    <n v="-3.6110343277098764E-2"/>
    <n v="4"/>
    <x v="1"/>
  </r>
  <r>
    <x v="3"/>
    <x v="10"/>
    <x v="0"/>
    <n v="1504463.709"/>
    <n v="-66020.542000000001"/>
    <n v="-102270"/>
    <n v="-97750"/>
    <n v="-47910"/>
    <n v="-313950.54200000002"/>
    <n v="1190513.1669999999"/>
    <n v="0.79132062799395841"/>
    <n v="4"/>
    <x v="1"/>
  </r>
  <r>
    <x v="3"/>
    <x v="10"/>
    <x v="0"/>
    <n v="2509030.139"/>
    <n v="-225767.57699999999"/>
    <n v="-71590"/>
    <n v="-70160"/>
    <n v="-47480"/>
    <n v="-414997.57699999999"/>
    <n v="2094032.5619999999"/>
    <n v="0.83459840894322546"/>
    <n v="4"/>
    <x v="1"/>
  </r>
  <r>
    <x v="3"/>
    <x v="10"/>
    <x v="0"/>
    <n v="32722.332999999999"/>
    <n v="-10192.825999999999"/>
    <n v="-76710"/>
    <n v="-17730"/>
    <n v="-26540"/>
    <n v="-131172.826"/>
    <n v="-98450.493000000002"/>
    <n v="-3.0086636243204299"/>
    <n v="4"/>
    <x v="1"/>
  </r>
  <r>
    <x v="3"/>
    <x v="10"/>
    <x v="0"/>
    <n v="146082.94399999999"/>
    <n v="-56477.483999999997"/>
    <n v="-16820"/>
    <n v="-96590"/>
    <n v="-29410"/>
    <n v="-199297.484"/>
    <n v="-53214.540000000008"/>
    <n v="-0.36427620188158322"/>
    <n v="4"/>
    <x v="1"/>
  </r>
  <r>
    <x v="3"/>
    <x v="10"/>
    <x v="0"/>
    <n v="58092.993000000002"/>
    <n v="-27918.687999999995"/>
    <n v="-43490"/>
    <n v="-71520"/>
    <n v="-77260"/>
    <n v="-220188.68799999999"/>
    <n v="-162095.69500000001"/>
    <n v="-2.7902796297653314"/>
    <n v="4"/>
    <x v="1"/>
  </r>
  <r>
    <x v="3"/>
    <x v="10"/>
    <x v="0"/>
    <n v="26149.402999999998"/>
    <n v="-58045.028999999995"/>
    <n v="-36060"/>
    <n v="-40980"/>
    <n v="-84570"/>
    <n v="-219655.02899999998"/>
    <n v="-193505.62599999999"/>
    <n v="-7.4000016749904383"/>
    <n v="4"/>
    <x v="1"/>
  </r>
  <r>
    <x v="3"/>
    <x v="10"/>
    <x v="0"/>
    <n v="249989.94999999998"/>
    <n v="-659517.77499999991"/>
    <n v="-35220"/>
    <n v="-80850"/>
    <n v="-100870"/>
    <n v="-876457.77499999991"/>
    <n v="-626467.82499999995"/>
    <n v="-2.5059720400760113"/>
    <n v="4"/>
    <x v="1"/>
  </r>
  <r>
    <x v="3"/>
    <x v="10"/>
    <x v="0"/>
    <n v="588728.35699999996"/>
    <n v="-2443409.0939999996"/>
    <n v="-42410"/>
    <n v="-28180"/>
    <n v="-100660"/>
    <n v="-2614659.0939999996"/>
    <n v="-2025930.7369999997"/>
    <n v="-3.4411978171454036"/>
    <n v="4"/>
    <x v="1"/>
  </r>
  <r>
    <x v="3"/>
    <x v="10"/>
    <x v="0"/>
    <n v="817280.84199999995"/>
    <n v="-135126.82399999999"/>
    <n v="-18760"/>
    <n v="-25690"/>
    <n v="-68190"/>
    <n v="-247766.82399999999"/>
    <n v="569514.01799999992"/>
    <n v="0.69684004412280098"/>
    <n v="4"/>
    <x v="1"/>
  </r>
  <r>
    <x v="3"/>
    <x v="10"/>
    <x v="0"/>
    <n v="897026.20699999994"/>
    <n v="-140458.77299999999"/>
    <n v="-24680"/>
    <n v="-37240"/>
    <n v="-60770"/>
    <n v="-263148.77299999999"/>
    <n v="633877.43399999989"/>
    <n v="0.70664316053811782"/>
    <n v="4"/>
    <x v="1"/>
  </r>
  <r>
    <x v="3"/>
    <x v="1"/>
    <x v="0"/>
    <n v="710175.76"/>
    <n v="-381678.12199999997"/>
    <n v="-69400"/>
    <n v="-16290"/>
    <n v="-68410"/>
    <n v="-535778.12199999997"/>
    <n v="174397.63800000004"/>
    <n v="0.24556968545364041"/>
    <n v="4"/>
    <x v="1"/>
  </r>
  <r>
    <x v="3"/>
    <x v="1"/>
    <x v="0"/>
    <n v="6126.701"/>
    <n v="-7874.7549999999992"/>
    <n v="-47450"/>
    <n v="-61260"/>
    <n v="-54130"/>
    <n v="-170714.755"/>
    <n v="-164588.054"/>
    <n v="-26.864058487593894"/>
    <n v="4"/>
    <x v="1"/>
  </r>
  <r>
    <x v="3"/>
    <x v="1"/>
    <x v="0"/>
    <n v="608922.83899999992"/>
    <n v="-747894.42"/>
    <n v="-62330"/>
    <n v="-33330"/>
    <n v="-93140"/>
    <n v="-936694.42"/>
    <n v="-327771.58100000012"/>
    <n v="-0.53828097750165049"/>
    <n v="4"/>
    <x v="1"/>
  </r>
  <r>
    <x v="3"/>
    <x v="1"/>
    <x v="0"/>
    <n v="5000.1980000000003"/>
    <n v="-9114.9729999999981"/>
    <n v="-76880"/>
    <n v="-96410"/>
    <n v="-23880"/>
    <n v="-206284.973"/>
    <n v="-201284.77499999999"/>
    <n v="-40.255360887708846"/>
    <n v="4"/>
    <x v="1"/>
  </r>
  <r>
    <x v="3"/>
    <x v="1"/>
    <x v="0"/>
    <n v="83584.745999999999"/>
    <n v="-55462.645000000004"/>
    <n v="-13370"/>
    <n v="-101630"/>
    <n v="-16900"/>
    <n v="-187362.64500000002"/>
    <n v="-103777.89900000002"/>
    <n v="-1.2415889736627306"/>
    <n v="4"/>
    <x v="1"/>
  </r>
  <r>
    <x v="3"/>
    <x v="1"/>
    <x v="0"/>
    <n v="423453.53399999999"/>
    <n v="-626263.38599999994"/>
    <n v="-100940"/>
    <n v="-30050"/>
    <n v="-48950"/>
    <n v="-806203.38599999994"/>
    <n v="-382749.85199999996"/>
    <n v="-0.90387686314598092"/>
    <n v="4"/>
    <x v="1"/>
  </r>
  <r>
    <x v="3"/>
    <x v="1"/>
    <x v="0"/>
    <n v="432252.35199999996"/>
    <n v="-15836.862999999999"/>
    <n v="-42430"/>
    <n v="-43680"/>
    <n v="-62490"/>
    <n v="-164436.86300000001"/>
    <n v="267815.48899999994"/>
    <n v="0.61958133428502427"/>
    <n v="4"/>
    <x v="1"/>
  </r>
  <r>
    <x v="3"/>
    <x v="1"/>
    <x v="0"/>
    <n v="1295809.942"/>
    <n v="-2937221.0139999995"/>
    <n v="-89270"/>
    <n v="-31650"/>
    <n v="-19450"/>
    <n v="-3077591.0139999995"/>
    <n v="-1781781.0719999995"/>
    <n v="-1.3750327221983911"/>
    <n v="4"/>
    <x v="1"/>
  </r>
  <r>
    <x v="3"/>
    <x v="1"/>
    <x v="0"/>
    <n v="125209.90999999999"/>
    <n v="-15875.418999999998"/>
    <n v="-47020"/>
    <n v="-26880"/>
    <n v="-85790"/>
    <n v="-175565.41899999999"/>
    <n v="-50355.509000000005"/>
    <n v="-0.40216871811504384"/>
    <n v="4"/>
    <x v="1"/>
  </r>
  <r>
    <x v="3"/>
    <x v="1"/>
    <x v="0"/>
    <n v="69241.122999999992"/>
    <n v="-3644.6899999999996"/>
    <n v="-45940"/>
    <n v="-21930"/>
    <n v="-43480"/>
    <n v="-114994.69"/>
    <n v="-45753.56700000001"/>
    <n v="-0.6607860331785782"/>
    <n v="4"/>
    <x v="1"/>
  </r>
  <r>
    <x v="3"/>
    <x v="1"/>
    <x v="0"/>
    <n v="460689.467"/>
    <n v="-20826.924999999999"/>
    <n v="-12930"/>
    <n v="-87460"/>
    <n v="-31770"/>
    <n v="-152986.92499999999"/>
    <n v="307702.54200000002"/>
    <n v="0.66791746727736667"/>
    <n v="4"/>
    <x v="1"/>
  </r>
  <r>
    <x v="3"/>
    <x v="1"/>
    <x v="0"/>
    <n v="247800.94499999998"/>
    <n v="-38194.722999999998"/>
    <n v="-91860"/>
    <n v="-40670"/>
    <n v="-89610"/>
    <n v="-260334.723"/>
    <n v="-12533.77800000002"/>
    <n v="-5.0580025027749678E-2"/>
    <n v="4"/>
    <x v="1"/>
  </r>
  <r>
    <x v="3"/>
    <x v="1"/>
    <x v="0"/>
    <n v="501435.90699999995"/>
    <n v="-79223.781000000003"/>
    <n v="-26950"/>
    <n v="-50460"/>
    <n v="-107720"/>
    <n v="-264353.78100000002"/>
    <n v="237082.12599999993"/>
    <n v="0.47280643984675785"/>
    <n v="4"/>
    <x v="1"/>
  </r>
  <r>
    <x v="3"/>
    <x v="1"/>
    <x v="1"/>
    <n v="99600.332999999999"/>
    <n v="-13367.108999999999"/>
    <n v="-26100"/>
    <n v="-44640"/>
    <n v="-29250"/>
    <n v="-113357.109"/>
    <n v="-13756.775999999998"/>
    <n v="-0.13811977917784671"/>
    <n v="4"/>
    <x v="1"/>
  </r>
  <r>
    <x v="3"/>
    <x v="1"/>
    <x v="2"/>
    <n v="64982.12"/>
    <n v="-31904.648999999998"/>
    <n v="-21640"/>
    <n v="-104320"/>
    <n v="-89680"/>
    <n v="-247544.649"/>
    <n v="-182562.52900000001"/>
    <n v="-2.8094271008702085"/>
    <n v="4"/>
    <x v="1"/>
  </r>
  <r>
    <x v="3"/>
    <x v="1"/>
    <x v="0"/>
    <n v="606062.56200000003"/>
    <n v="-112342.65"/>
    <n v="-27150"/>
    <n v="-58800"/>
    <n v="-44260"/>
    <n v="-242552.65"/>
    <n v="363509.91200000001"/>
    <n v="0.5997894190996077"/>
    <n v="4"/>
    <x v="1"/>
  </r>
  <r>
    <x v="3"/>
    <x v="1"/>
    <x v="0"/>
    <n v="375698.141"/>
    <n v="-98948.800999999992"/>
    <n v="-45950"/>
    <n v="-64830"/>
    <n v="-38850"/>
    <n v="-248578.80099999998"/>
    <n v="127119.34000000003"/>
    <n v="0.3383549880274761"/>
    <n v="4"/>
    <x v="1"/>
  </r>
  <r>
    <x v="3"/>
    <x v="1"/>
    <x v="0"/>
    <n v="33689.074999999997"/>
    <n v="-27602.595999999998"/>
    <n v="-80320"/>
    <n v="-51400"/>
    <n v="-96030"/>
    <n v="-255352.59599999999"/>
    <n v="-221663.52100000001"/>
    <n v="-6.5796855805628391"/>
    <n v="4"/>
    <x v="1"/>
  </r>
  <r>
    <x v="3"/>
    <x v="1"/>
    <x v="0"/>
    <n v="102149.48099999999"/>
    <n v="-22196.621999999999"/>
    <n v="-101840"/>
    <n v="-42850"/>
    <n v="-95730"/>
    <n v="-262616.62199999997"/>
    <n v="-160467.141"/>
    <n v="-1.57090510327703"/>
    <n v="4"/>
    <x v="1"/>
  </r>
  <r>
    <x v="3"/>
    <x v="1"/>
    <x v="0"/>
    <n v="296744.02100000001"/>
    <n v="-47698.034999999996"/>
    <n v="-53190"/>
    <n v="-52160"/>
    <n v="-18830"/>
    <n v="-171878.035"/>
    <n v="124865.986"/>
    <n v="0.42078686397526438"/>
    <n v="4"/>
    <x v="1"/>
  </r>
  <r>
    <x v="3"/>
    <x v="1"/>
    <x v="1"/>
    <n v="24219.755000000001"/>
    <n v="-12370.420999999998"/>
    <n v="-77560"/>
    <n v="-74160"/>
    <n v="-61570"/>
    <n v="-225660.421"/>
    <n v="-201440.666"/>
    <n v="-8.3172049428245654"/>
    <n v="4"/>
    <x v="1"/>
  </r>
  <r>
    <x v="3"/>
    <x v="1"/>
    <x v="2"/>
    <n v="20.58"/>
    <n v="-120.29499999999999"/>
    <n v="-91940"/>
    <n v="-106840"/>
    <n v="-77180"/>
    <n v="-276080.29499999998"/>
    <n v="-276059.71499999997"/>
    <n v="-13413.980320699708"/>
    <n v="4"/>
    <x v="1"/>
  </r>
  <r>
    <x v="3"/>
    <x v="1"/>
    <x v="0"/>
    <n v="-1589519.3579999998"/>
    <n v="345693.36199999996"/>
    <n v="-63290"/>
    <n v="-41640"/>
    <n v="-62810"/>
    <n v="177953.36199999996"/>
    <n v="-1411565.9959999998"/>
    <n v="0.88804580384355403"/>
    <n v="4"/>
    <x v="1"/>
  </r>
  <r>
    <x v="3"/>
    <x v="1"/>
    <x v="0"/>
    <n v="-132463.261"/>
    <n v="50676.331999999995"/>
    <n v="-27750"/>
    <n v="-48270"/>
    <n v="-29250"/>
    <n v="-54593.668000000005"/>
    <n v="-187056.929"/>
    <n v="1.412141959875199"/>
    <n v="4"/>
    <x v="1"/>
  </r>
  <r>
    <x v="3"/>
    <x v="1"/>
    <x v="0"/>
    <n v="76767.690999999992"/>
    <n v="-8387.0079999999998"/>
    <n v="-65740"/>
    <n v="-107290"/>
    <n v="-27360"/>
    <n v="-208777.008"/>
    <n v="-132009.31700000001"/>
    <n v="-1.7195947315909244"/>
    <n v="4"/>
    <x v="1"/>
  </r>
  <r>
    <x v="3"/>
    <x v="1"/>
    <x v="1"/>
    <n v="31765.999999999996"/>
    <n v="-3834.6209999999996"/>
    <n v="-96370"/>
    <n v="-31090"/>
    <n v="-38420"/>
    <n v="-169714.62100000001"/>
    <n v="-137948.62100000001"/>
    <n v="-4.3426500346282202"/>
    <n v="4"/>
    <x v="1"/>
  </r>
  <r>
    <x v="3"/>
    <x v="1"/>
    <x v="2"/>
    <n v="108309.103"/>
    <n v="-6880.433"/>
    <n v="-103200"/>
    <n v="-26260"/>
    <n v="-67620"/>
    <n v="-203960.43299999999"/>
    <n v="-95651.329999999987"/>
    <n v="-0.88313287942196317"/>
    <n v="4"/>
    <x v="1"/>
  </r>
  <r>
    <x v="3"/>
    <x v="1"/>
    <x v="0"/>
    <n v="12182.897999999999"/>
    <n v="-2589.9719999999998"/>
    <n v="-104250"/>
    <n v="-36750"/>
    <n v="-43570"/>
    <n v="-187159.97200000001"/>
    <n v="-174977.07400000002"/>
    <n v="-14.362516537526623"/>
    <n v="4"/>
    <x v="1"/>
  </r>
  <r>
    <x v="3"/>
    <x v="1"/>
    <x v="0"/>
    <n v="16631.041000000001"/>
    <n v="-3471.895"/>
    <n v="-24940"/>
    <n v="-66480"/>
    <n v="-22050"/>
    <n v="-116941.895"/>
    <n v="-100310.85400000001"/>
    <n v="-6.0315439063616045"/>
    <n v="4"/>
    <x v="1"/>
  </r>
  <r>
    <x v="3"/>
    <x v="1"/>
    <x v="1"/>
    <n v="351453.90700000001"/>
    <n v="-57738.393999999993"/>
    <n v="-108160"/>
    <n v="-85600"/>
    <n v="-26970"/>
    <n v="-278468.39399999997"/>
    <n v="72985.513000000035"/>
    <n v="0.20766738268184917"/>
    <n v="4"/>
    <x v="1"/>
  </r>
  <r>
    <x v="3"/>
    <x v="1"/>
    <x v="2"/>
    <n v="114784.719"/>
    <n v="-42729.217999999993"/>
    <n v="-13360"/>
    <n v="-24700"/>
    <n v="-99710"/>
    <n v="-180499.21799999999"/>
    <n v="-65714.498999999996"/>
    <n v="-0.57250215509958258"/>
    <n v="4"/>
    <x v="1"/>
  </r>
  <r>
    <x v="3"/>
    <x v="1"/>
    <x v="0"/>
    <n v="182136.47199999998"/>
    <n v="-69708.953999999998"/>
    <n v="-48630"/>
    <n v="-104800"/>
    <n v="-100690"/>
    <n v="-323828.95400000003"/>
    <n v="-141692.48200000005"/>
    <n v="-0.7779467804778829"/>
    <n v="4"/>
    <x v="1"/>
  </r>
  <r>
    <x v="3"/>
    <x v="1"/>
    <x v="0"/>
    <n v="2349066.5869999998"/>
    <n v="-102133.92"/>
    <n v="-107040"/>
    <n v="-28290"/>
    <n v="-27600"/>
    <n v="-265063.92"/>
    <n v="2084002.6669999999"/>
    <n v="0.88716202364509644"/>
    <n v="4"/>
    <x v="1"/>
  </r>
  <r>
    <x v="3"/>
    <x v="1"/>
    <x v="0"/>
    <n v="394759.967"/>
    <n v="-37294.781999999999"/>
    <n v="-21890"/>
    <n v="-87180"/>
    <n v="-74750"/>
    <n v="-221114.78200000001"/>
    <n v="173645.185"/>
    <n v="0.43987536608543693"/>
    <n v="4"/>
    <x v="1"/>
  </r>
  <r>
    <x v="3"/>
    <x v="1"/>
    <x v="1"/>
    <n v="101726.212"/>
    <n v="-15767.688999999998"/>
    <n v="-31630"/>
    <n v="-83890"/>
    <n v="-81170"/>
    <n v="-212457.68900000001"/>
    <n v="-110731.47700000001"/>
    <n v="-1.0885245289581806"/>
    <n v="4"/>
    <x v="1"/>
  </r>
  <r>
    <x v="3"/>
    <x v="1"/>
    <x v="2"/>
    <n v="107420.299"/>
    <n v="-14077.020999999999"/>
    <n v="-94040"/>
    <n v="-76180"/>
    <n v="-45970"/>
    <n v="-230267.02100000001"/>
    <n v="-122846.72200000001"/>
    <n v="-1.1436080810015248"/>
    <n v="4"/>
    <x v="1"/>
  </r>
  <r>
    <x v="3"/>
    <x v="1"/>
    <x v="3"/>
    <n v="154307.39799999999"/>
    <n v="-13507.130000000001"/>
    <n v="-13930"/>
    <n v="-55930"/>
    <n v="-104100"/>
    <n v="-187467.13"/>
    <n v="-33159.732000000018"/>
    <n v="-0.2148939871308051"/>
    <n v="4"/>
    <x v="1"/>
  </r>
  <r>
    <x v="3"/>
    <x v="1"/>
    <x v="0"/>
    <n v="532278.41099999996"/>
    <n v="-21374.92"/>
    <n v="-76430"/>
    <n v="-95900"/>
    <n v="-13830"/>
    <n v="-207534.91999999998"/>
    <n v="324743.49099999998"/>
    <n v="0.6101008124486943"/>
    <n v="4"/>
    <x v="1"/>
  </r>
  <r>
    <x v="3"/>
    <x v="1"/>
    <x v="1"/>
    <n v="37695.545999999995"/>
    <n v="-10048.975999999999"/>
    <n v="-36280"/>
    <n v="-45660"/>
    <n v="-81100"/>
    <n v="-173088.976"/>
    <n v="-135393.43"/>
    <n v="-3.5917620081693475"/>
    <n v="4"/>
    <x v="1"/>
  </r>
  <r>
    <x v="3"/>
    <x v="1"/>
    <x v="2"/>
    <n v="407576.79899999994"/>
    <n v="-21894.886999999999"/>
    <n v="-107540"/>
    <n v="-12810"/>
    <n v="-97820"/>
    <n v="-240064.88699999999"/>
    <n v="167511.91199999995"/>
    <n v="0.41099471905906981"/>
    <n v="4"/>
    <x v="1"/>
  </r>
  <r>
    <x v="3"/>
    <x v="1"/>
    <x v="3"/>
    <n v="241434.91399999999"/>
    <n v="-15543.884999999998"/>
    <n v="-26300"/>
    <n v="-65370"/>
    <n v="-60690"/>
    <n v="-167903.88500000001"/>
    <n v="73531.02899999998"/>
    <n v="0.30455839125239353"/>
    <n v="4"/>
    <x v="1"/>
  </r>
  <r>
    <x v="3"/>
    <x v="1"/>
    <x v="0"/>
    <n v="414092.266"/>
    <n v="-51983.322999999997"/>
    <n v="-53900"/>
    <n v="-77570"/>
    <n v="-52720"/>
    <n v="-236173.323"/>
    <n v="177918.943"/>
    <n v="0.42966014487215753"/>
    <n v="4"/>
    <x v="1"/>
  </r>
  <r>
    <x v="3"/>
    <x v="1"/>
    <x v="1"/>
    <n v="917835.94699999993"/>
    <n v="-88685.190999999992"/>
    <n v="-47970"/>
    <n v="-34690"/>
    <n v="-77880"/>
    <n v="-249225.19099999999"/>
    <n v="668610.75599999994"/>
    <n v="0.72846433851865688"/>
    <n v="4"/>
    <x v="1"/>
  </r>
  <r>
    <x v="3"/>
    <x v="1"/>
    <x v="2"/>
    <n v="750263.61199999985"/>
    <n v="-84799.350999999995"/>
    <n v="-105860"/>
    <n v="-87080"/>
    <n v="-107000"/>
    <n v="-384739.35100000002"/>
    <n v="365524.26099999982"/>
    <n v="0.48719444093204922"/>
    <n v="4"/>
    <x v="1"/>
  </r>
  <r>
    <x v="3"/>
    <x v="1"/>
    <x v="3"/>
    <n v="32767.664999999997"/>
    <n v="-6472.9070000000002"/>
    <n v="-92830"/>
    <n v="-71190"/>
    <n v="-45110"/>
    <n v="-215602.90700000001"/>
    <n v="-182835.242"/>
    <n v="-5.5797458256485477"/>
    <n v="4"/>
    <x v="1"/>
  </r>
  <r>
    <x v="3"/>
    <x v="1"/>
    <x v="0"/>
    <n v="15644.643"/>
    <n v="-13902.364"/>
    <n v="-13370"/>
    <n v="-50030"/>
    <n v="-98630"/>
    <n v="-175932.364"/>
    <n v="-160287.72099999999"/>
    <n v="-10.245533950503056"/>
    <n v="4"/>
    <x v="1"/>
  </r>
  <r>
    <x v="3"/>
    <x v="1"/>
    <x v="1"/>
    <n v="17852.610999999997"/>
    <n v="-19606.621999999999"/>
    <n v="-58560"/>
    <n v="-69790"/>
    <n v="-80070"/>
    <n v="-228026.622"/>
    <n v="-210174.011"/>
    <n v="-11.772732347105979"/>
    <n v="4"/>
    <x v="1"/>
  </r>
  <r>
    <x v="3"/>
    <x v="1"/>
    <x v="2"/>
    <n v="1642101.9719999998"/>
    <n v="-56188.950999999994"/>
    <n v="-74630"/>
    <n v="-72990"/>
    <n v="-82230"/>
    <n v="-286038.951"/>
    <n v="1356063.0209999997"/>
    <n v="0.82580926405464417"/>
    <n v="4"/>
    <x v="1"/>
  </r>
  <r>
    <x v="3"/>
    <x v="1"/>
    <x v="3"/>
    <n v="178420.66899999999"/>
    <n v="-23230.780999999999"/>
    <n v="-81670"/>
    <n v="-60770"/>
    <n v="-108180"/>
    <n v="-273850.78100000002"/>
    <n v="-95430.112000000023"/>
    <n v="-0.53486018483654507"/>
    <n v="4"/>
    <x v="1"/>
  </r>
  <r>
    <x v="3"/>
    <x v="1"/>
    <x v="0"/>
    <n v="197097.446"/>
    <n v="-269791.34700000001"/>
    <n v="-27110"/>
    <n v="-39290"/>
    <n v="-35330"/>
    <n v="-371521.34700000001"/>
    <n v="-174423.90100000001"/>
    <n v="-0.8849627660827224"/>
    <n v="4"/>
    <x v="1"/>
  </r>
  <r>
    <x v="3"/>
    <x v="1"/>
    <x v="0"/>
    <n v="1319879.4839999999"/>
    <n v="-1836405.2209999997"/>
    <n v="-61970"/>
    <n v="-66180"/>
    <n v="-37550"/>
    <n v="-2002105.2209999997"/>
    <n v="-682225.73699999973"/>
    <n v="-0.51688487113418891"/>
    <n v="4"/>
    <x v="1"/>
  </r>
  <r>
    <x v="3"/>
    <x v="1"/>
    <x v="1"/>
    <n v="477194.01799999998"/>
    <n v="-183638.63"/>
    <n v="-47330"/>
    <n v="-65330"/>
    <n v="-47150"/>
    <n v="-343448.63"/>
    <n v="133745.38799999998"/>
    <n v="0.28027465340104069"/>
    <n v="4"/>
    <x v="1"/>
  </r>
  <r>
    <x v="3"/>
    <x v="1"/>
    <x v="2"/>
    <n v="19227.929"/>
    <n v="-29577.982"/>
    <n v="-98330"/>
    <n v="-14610"/>
    <n v="-67450"/>
    <n v="-209967.98199999999"/>
    <n v="-190740.05299999999"/>
    <n v="-9.9199478529382947"/>
    <n v="4"/>
    <x v="1"/>
  </r>
  <r>
    <x v="3"/>
    <x v="1"/>
    <x v="0"/>
    <n v="414745.723"/>
    <n v="-38403.337"/>
    <n v="-48150"/>
    <n v="-103790"/>
    <n v="-66470"/>
    <n v="-256813.337"/>
    <n v="157932.386"/>
    <n v="0.38079328427456743"/>
    <n v="4"/>
    <x v="1"/>
  </r>
  <r>
    <x v="3"/>
    <x v="1"/>
    <x v="1"/>
    <n v="1241168.4109999998"/>
    <n v="-163219.39199999999"/>
    <n v="-101560"/>
    <n v="-51450"/>
    <n v="-53920"/>
    <n v="-370149.39199999999"/>
    <n v="871019.01899999985"/>
    <n v="0.70177343483808663"/>
    <n v="4"/>
    <x v="1"/>
  </r>
  <r>
    <x v="3"/>
    <x v="9"/>
    <x v="2"/>
    <n v="192672.87899999996"/>
    <n v="-175794.79399999999"/>
    <n v="-24940"/>
    <n v="-39260"/>
    <n v="-103200"/>
    <n v="-343194.79399999999"/>
    <n v="-150521.91500000004"/>
    <n v="-0.78123042423630407"/>
    <n v="4"/>
    <x v="1"/>
  </r>
  <r>
    <x v="3"/>
    <x v="9"/>
    <x v="0"/>
    <n v="1441984.5020000001"/>
    <n v="-117684.04199999999"/>
    <n v="-90510"/>
    <n v="-70710"/>
    <n v="-104290"/>
    <n v="-383194.04200000002"/>
    <n v="1058790.46"/>
    <n v="0.73425925072806353"/>
    <n v="4"/>
    <x v="1"/>
  </r>
  <r>
    <x v="3"/>
    <x v="9"/>
    <x v="1"/>
    <n v="13657964.523"/>
    <n v="-6921206.1660000002"/>
    <n v="-24850"/>
    <n v="-18000"/>
    <n v="-96940"/>
    <n v="-7060996.1660000002"/>
    <n v="6596968.3569999998"/>
    <n v="0.48301255621880634"/>
    <n v="4"/>
    <x v="1"/>
  </r>
  <r>
    <x v="3"/>
    <x v="9"/>
    <x v="2"/>
    <n v="1103809.182"/>
    <n v="-92499.694000000003"/>
    <n v="-93710"/>
    <n v="-100000"/>
    <n v="-71030"/>
    <n v="-357239.69400000002"/>
    <n v="746569.48800000001"/>
    <n v="0.67635738148806235"/>
    <n v="4"/>
    <x v="1"/>
  </r>
  <r>
    <x v="3"/>
    <x v="9"/>
    <x v="0"/>
    <n v="502417.74799999996"/>
    <n v="-24740.064999999995"/>
    <n v="-16730"/>
    <n v="-106560"/>
    <n v="-87740"/>
    <n v="-235770.065"/>
    <n v="266647.68299999996"/>
    <n v="0.53072902790846466"/>
    <n v="4"/>
    <x v="1"/>
  </r>
  <r>
    <x v="3"/>
    <x v="9"/>
    <x v="0"/>
    <n v="2362380.6009999998"/>
    <n v="-8839481.6999999993"/>
    <n v="-45840"/>
    <n v="-84760"/>
    <n v="-50440"/>
    <n v="-9020521.6999999993"/>
    <n v="-6658141.0989999995"/>
    <n v="-2.8184032226566695"/>
    <n v="4"/>
    <x v="1"/>
  </r>
  <r>
    <x v="3"/>
    <x v="9"/>
    <x v="0"/>
    <n v="1764238.8819999998"/>
    <n v="-6109750.1639999989"/>
    <n v="-76000"/>
    <n v="-94060"/>
    <n v="-29540"/>
    <n v="-6309350.1639999989"/>
    <n v="-4545111.2819999997"/>
    <n v="-2.5762448205695994"/>
    <n v="4"/>
    <x v="1"/>
  </r>
  <r>
    <x v="3"/>
    <x v="9"/>
    <x v="0"/>
    <n v="1397573.4639999999"/>
    <n v="-930443.52099999995"/>
    <n v="-57730"/>
    <n v="-83840"/>
    <n v="-103780"/>
    <n v="-1175793.5209999999"/>
    <n v="221779.94299999997"/>
    <n v="0.158689291627821"/>
    <n v="4"/>
    <x v="1"/>
  </r>
  <r>
    <x v="3"/>
    <x v="9"/>
    <x v="0"/>
    <n v="966697.76699999999"/>
    <n v="-149709.48299999998"/>
    <n v="-37740"/>
    <n v="-60920"/>
    <n v="-40290"/>
    <n v="-288659.48300000001"/>
    <n v="678038.28399999999"/>
    <n v="0.7013963486273368"/>
    <n v="4"/>
    <x v="1"/>
  </r>
  <r>
    <x v="3"/>
    <x v="9"/>
    <x v="0"/>
    <n v="209259.323"/>
    <n v="-30746.582999999999"/>
    <n v="-75840"/>
    <n v="-14990"/>
    <n v="-100470"/>
    <n v="-222046.58299999998"/>
    <n v="-12787.25999999998"/>
    <n v="-6.1107241563617118E-2"/>
    <n v="4"/>
    <x v="1"/>
  </r>
  <r>
    <x v="3"/>
    <x v="9"/>
    <x v="0"/>
    <n v="2002865.3259999999"/>
    <n v="-159992.91699999999"/>
    <n v="-71960"/>
    <n v="-33460"/>
    <n v="-98660"/>
    <n v="-364072.91700000002"/>
    <n v="1638792.409"/>
    <n v="0.8182239652992026"/>
    <n v="4"/>
    <x v="1"/>
  </r>
  <r>
    <x v="3"/>
    <x v="9"/>
    <x v="0"/>
    <n v="820328.3409999999"/>
    <n v="-416299.12800000003"/>
    <n v="-86070"/>
    <n v="-82620"/>
    <n v="-20360"/>
    <n v="-605349.12800000003"/>
    <n v="214979.21299999987"/>
    <n v="0.26206483703578382"/>
    <n v="4"/>
    <x v="1"/>
  </r>
  <r>
    <x v="3"/>
    <x v="9"/>
    <x v="0"/>
    <n v="695041.38899999997"/>
    <n v="-350886.27699999994"/>
    <n v="-26290"/>
    <n v="-97980"/>
    <n v="-56840"/>
    <n v="-531996.277"/>
    <n v="163045.11199999996"/>
    <n v="0.23458331342624544"/>
    <n v="4"/>
    <x v="1"/>
  </r>
  <r>
    <x v="3"/>
    <x v="9"/>
    <x v="0"/>
    <n v="232378.36999999997"/>
    <n v="-109591.69899999999"/>
    <n v="-16840"/>
    <n v="-37680"/>
    <n v="-20090"/>
    <n v="-184201.69899999999"/>
    <n v="48176.670999999973"/>
    <n v="0.20731994548373836"/>
    <n v="4"/>
    <x v="1"/>
  </r>
  <r>
    <x v="3"/>
    <x v="9"/>
    <x v="0"/>
    <n v="1099615.895"/>
    <n v="-443022.43999999994"/>
    <n v="-27590"/>
    <n v="-46820"/>
    <n v="-40850"/>
    <n v="-558282.43999999994"/>
    <n v="541333.45500000007"/>
    <n v="0.49229322480828641"/>
    <n v="4"/>
    <x v="1"/>
  </r>
  <r>
    <x v="3"/>
    <x v="9"/>
    <x v="0"/>
    <n v="208099.61199999996"/>
    <n v="-75283.614000000001"/>
    <n v="-67370"/>
    <n v="-16760"/>
    <n v="-40470"/>
    <n v="-199883.614"/>
    <n v="8215.9979999999632"/>
    <n v="3.9481082742239638E-2"/>
    <n v="4"/>
    <x v="1"/>
  </r>
  <r>
    <x v="3"/>
    <x v="9"/>
    <x v="0"/>
    <n v="412133.44200000004"/>
    <n v="-219848.53099999999"/>
    <n v="-102030"/>
    <n v="-27410"/>
    <n v="-30280"/>
    <n v="-379568.53099999996"/>
    <n v="32564.91100000008"/>
    <n v="7.9015453931545007E-2"/>
    <n v="4"/>
    <x v="1"/>
  </r>
  <r>
    <x v="3"/>
    <x v="9"/>
    <x v="0"/>
    <n v="967308.18099999998"/>
    <n v="-477835.08500000002"/>
    <n v="-38280"/>
    <n v="-24670"/>
    <n v="-66300"/>
    <n v="-607085.08499999996"/>
    <n v="360223.09600000002"/>
    <n v="0.37239744589733809"/>
    <n v="4"/>
    <x v="1"/>
  </r>
  <r>
    <x v="3"/>
    <x v="9"/>
    <x v="0"/>
    <n v="1702467.1510000001"/>
    <n v="-589500.5199999999"/>
    <n v="-43980"/>
    <n v="-90660"/>
    <n v="-27710"/>
    <n v="-751850.5199999999"/>
    <n v="950616.63100000017"/>
    <n v="0.55837590196182296"/>
    <n v="4"/>
    <x v="1"/>
  </r>
  <r>
    <x v="3"/>
    <x v="9"/>
    <x v="0"/>
    <n v="1125976.362"/>
    <n v="-684346.37600000005"/>
    <n v="-82880"/>
    <n v="-49970"/>
    <n v="-73310"/>
    <n v="-890506.37600000005"/>
    <n v="235469.98599999992"/>
    <n v="0.20912515923669089"/>
    <n v="4"/>
    <x v="1"/>
  </r>
  <r>
    <x v="3"/>
    <x v="9"/>
    <x v="0"/>
    <n v="2074868.3059999999"/>
    <n v="-1152313.6869999999"/>
    <n v="-69430"/>
    <n v="-20310"/>
    <n v="-55830"/>
    <n v="-1297883.6869999999"/>
    <n v="776984.61899999995"/>
    <n v="0.37447418554380291"/>
    <n v="4"/>
    <x v="1"/>
  </r>
  <r>
    <x v="3"/>
    <x v="9"/>
    <x v="0"/>
    <n v="2629249.0979999998"/>
    <n v="-1194332.7549999999"/>
    <n v="-75890"/>
    <n v="-91170"/>
    <n v="-36250"/>
    <n v="-1397642.7549999999"/>
    <n v="1231606.3429999999"/>
    <n v="0.46842512713491097"/>
    <n v="4"/>
    <x v="1"/>
  </r>
  <r>
    <x v="3"/>
    <x v="9"/>
    <x v="0"/>
    <n v="7700800.7649999987"/>
    <n v="-3411303.1889999993"/>
    <n v="-86820"/>
    <n v="-19550"/>
    <n v="-107360"/>
    <n v="-3625033.1889999993"/>
    <n v="4075767.5759999994"/>
    <n v="0.52926542321732173"/>
    <n v="4"/>
    <x v="1"/>
  </r>
  <r>
    <x v="3"/>
    <x v="9"/>
    <x v="0"/>
    <n v="430700.94200000004"/>
    <n v="-202343.75"/>
    <n v="-67280"/>
    <n v="-29780"/>
    <n v="-49580"/>
    <n v="-348983.75"/>
    <n v="81717.192000000039"/>
    <n v="0.18973070181954707"/>
    <n v="4"/>
    <x v="1"/>
  </r>
  <r>
    <x v="3"/>
    <x v="9"/>
    <x v="0"/>
    <n v="1043107.4289999999"/>
    <n v="-535905.34899999993"/>
    <n v="-93570"/>
    <n v="-14190"/>
    <n v="-45080"/>
    <n v="-688745.34899999993"/>
    <n v="354362.07999999996"/>
    <n v="0.33971772240153414"/>
    <n v="4"/>
    <x v="1"/>
  </r>
  <r>
    <x v="3"/>
    <x v="9"/>
    <x v="0"/>
    <n v="387185.95299999998"/>
    <n v="-132752.30499999999"/>
    <n v="-102880"/>
    <n v="-53310"/>
    <n v="-51750"/>
    <n v="-340692.30499999999"/>
    <n v="46493.647999999986"/>
    <n v="0.12008092659291281"/>
    <n v="4"/>
    <x v="1"/>
  </r>
  <r>
    <x v="3"/>
    <x v="9"/>
    <x v="0"/>
    <n v="5035560.0469999993"/>
    <n v="-479232.24999999994"/>
    <n v="-72870"/>
    <n v="-68730"/>
    <n v="-93690"/>
    <n v="-714522.25"/>
    <n v="4321037.7969999993"/>
    <n v="0.85810471063180227"/>
    <n v="4"/>
    <x v="1"/>
  </r>
  <r>
    <x v="3"/>
    <x v="9"/>
    <x v="0"/>
    <n v="135229.745"/>
    <n v="-44154.970999999998"/>
    <n v="-49320"/>
    <n v="-102000"/>
    <n v="-23480"/>
    <n v="-218954.97099999999"/>
    <n v="-83725.225999999995"/>
    <n v="-0.61913320919151327"/>
    <n v="4"/>
    <x v="1"/>
  </r>
  <r>
    <x v="3"/>
    <x v="9"/>
    <x v="0"/>
    <n v="361193.93099999998"/>
    <n v="-83932.183999999994"/>
    <n v="-61340"/>
    <n v="-44880"/>
    <n v="-71260"/>
    <n v="-261412.18400000001"/>
    <n v="99781.746999999974"/>
    <n v="0.27625532556359583"/>
    <n v="4"/>
    <x v="1"/>
  </r>
  <r>
    <x v="3"/>
    <x v="9"/>
    <x v="0"/>
    <n v="4085507.1599999997"/>
    <n v="-826075.20799999987"/>
    <n v="-84220"/>
    <n v="-27630"/>
    <n v="-97690"/>
    <n v="-1035615.2079999999"/>
    <n v="3049891.9519999996"/>
    <n v="0.74651489583976149"/>
    <n v="4"/>
    <x v="1"/>
  </r>
  <r>
    <x v="3"/>
    <x v="9"/>
    <x v="1"/>
    <n v="1488978.8900000001"/>
    <n v="-448654.43"/>
    <n v="-19100"/>
    <n v="-95130"/>
    <n v="-40660"/>
    <n v="-603544.42999999993"/>
    <n v="885434.4600000002"/>
    <n v="0.59465884032781691"/>
    <n v="4"/>
    <x v="1"/>
  </r>
  <r>
    <x v="3"/>
    <x v="9"/>
    <x v="2"/>
    <n v="2382860.4169999999"/>
    <n v="-963112.51399999997"/>
    <n v="-45710"/>
    <n v="-70330"/>
    <n v="-56350"/>
    <n v="-1135502.514"/>
    <n v="1247357.9029999999"/>
    <n v="0.52347082275612788"/>
    <n v="4"/>
    <x v="1"/>
  </r>
  <r>
    <x v="3"/>
    <x v="9"/>
    <x v="0"/>
    <n v="129137.58899999998"/>
    <n v="-47146.476999999999"/>
    <n v="-104180"/>
    <n v="-99830"/>
    <n v="-33720"/>
    <n v="-284876.47700000001"/>
    <n v="-155738.88800000004"/>
    <n v="-1.2059919130130272"/>
    <n v="4"/>
    <x v="1"/>
  </r>
  <r>
    <x v="3"/>
    <x v="9"/>
    <x v="0"/>
    <n v="3499783.7419999996"/>
    <n v="-254041.70399999997"/>
    <n v="-23140"/>
    <n v="-37080"/>
    <n v="-96380"/>
    <n v="-410641.70399999997"/>
    <n v="3089142.0379999997"/>
    <n v="0.882666549057876"/>
    <n v="4"/>
    <x v="1"/>
  </r>
  <r>
    <x v="3"/>
    <x v="9"/>
    <x v="0"/>
    <n v="708807.29499999993"/>
    <n v="-149018.261"/>
    <n v="-53630"/>
    <n v="-76170"/>
    <n v="-75120"/>
    <n v="-353938.261"/>
    <n v="354869.03399999993"/>
    <n v="0.50065657690501053"/>
    <n v="4"/>
    <x v="1"/>
  </r>
  <r>
    <x v="3"/>
    <x v="9"/>
    <x v="0"/>
    <n v="1204270.186"/>
    <n v="-236202.57499999998"/>
    <n v="-95350"/>
    <n v="-74320"/>
    <n v="-80980"/>
    <n v="-486852.57499999995"/>
    <n v="717417.61100000003"/>
    <n v="0.59572811761031175"/>
    <n v="4"/>
    <x v="1"/>
  </r>
  <r>
    <x v="3"/>
    <x v="9"/>
    <x v="0"/>
    <n v="1837954.7619999999"/>
    <n v="-1946116.2209999997"/>
    <n v="-83770"/>
    <n v="-81280"/>
    <n v="-65970"/>
    <n v="-2177136.2209999999"/>
    <n v="-339181.45900000003"/>
    <n v="-0.18454287668697258"/>
    <n v="4"/>
    <x v="1"/>
  </r>
  <r>
    <x v="3"/>
    <x v="9"/>
    <x v="1"/>
    <n v="1825112.723"/>
    <n v="-230630.47699999998"/>
    <n v="-22160"/>
    <n v="-26840"/>
    <n v="-47240"/>
    <n v="-326870.47699999996"/>
    <n v="1498242.246"/>
    <n v="0.82090395136651517"/>
    <n v="4"/>
    <x v="1"/>
  </r>
  <r>
    <x v="3"/>
    <x v="2"/>
    <x v="2"/>
    <n v="1481406.1709999999"/>
    <n v="-585628.14799999993"/>
    <n v="-49660"/>
    <n v="-86620"/>
    <n v="-99540"/>
    <n v="-821448.14799999993"/>
    <n v="659958.02299999993"/>
    <n v="0.4454943120390174"/>
    <n v="4"/>
    <x v="1"/>
  </r>
  <r>
    <x v="3"/>
    <x v="2"/>
    <x v="0"/>
    <n v="2636295.6059999997"/>
    <n v="-1023480.8079999998"/>
    <n v="-19480"/>
    <n v="-83810"/>
    <n v="-54110"/>
    <n v="-1180880.8079999997"/>
    <n v="1455414.798"/>
    <n v="0.55206813480536532"/>
    <n v="4"/>
    <x v="1"/>
  </r>
  <r>
    <x v="3"/>
    <x v="2"/>
    <x v="0"/>
    <n v="103769.295"/>
    <n v="-37775.78"/>
    <n v="-25670"/>
    <n v="-95490"/>
    <n v="-87590"/>
    <n v="-246525.78"/>
    <n v="-142756.48499999999"/>
    <n v="-1.3757102715210698"/>
    <n v="4"/>
    <x v="1"/>
  </r>
  <r>
    <x v="3"/>
    <x v="2"/>
    <x v="0"/>
    <n v="-18002.634999999998"/>
    <n v="7691.5929999999989"/>
    <n v="-34620"/>
    <n v="-85040"/>
    <n v="-81940"/>
    <n v="-193908.40700000001"/>
    <n v="-211911.04200000002"/>
    <n v="11.771112506585844"/>
    <n v="4"/>
    <x v="1"/>
  </r>
  <r>
    <x v="3"/>
    <x v="2"/>
    <x v="1"/>
    <n v="148451.56899999999"/>
    <n v="-18829.775999999998"/>
    <n v="-38990"/>
    <n v="-62850"/>
    <n v="-18590"/>
    <n v="-139259.77600000001"/>
    <n v="9191.792999999976"/>
    <n v="6.19177894980684E-2"/>
    <n v="4"/>
    <x v="1"/>
  </r>
  <r>
    <x v="3"/>
    <x v="2"/>
    <x v="2"/>
    <n v="4939012.7009999994"/>
    <n v="-1686417.88"/>
    <n v="-77800"/>
    <n v="-58370"/>
    <n v="-67390"/>
    <n v="-1889977.88"/>
    <n v="3049034.8209999995"/>
    <n v="0.61733690629762161"/>
    <n v="4"/>
    <x v="1"/>
  </r>
  <r>
    <x v="3"/>
    <x v="2"/>
    <x v="0"/>
    <n v="3224905.9919999996"/>
    <n v="-2511518.3169999998"/>
    <n v="-105420"/>
    <n v="-79790"/>
    <n v="-34420"/>
    <n v="-2731148.3169999998"/>
    <n v="493757.67499999981"/>
    <n v="0.15310761809022055"/>
    <n v="4"/>
    <x v="1"/>
  </r>
  <r>
    <x v="3"/>
    <x v="2"/>
    <x v="0"/>
    <n v="-29756.152999999998"/>
    <n v="18458.859999999997"/>
    <n v="-55590"/>
    <n v="-45960"/>
    <n v="-102720"/>
    <n v="-185811.14"/>
    <n v="-215567.29300000001"/>
    <n v="7.2444611035573052"/>
    <n v="4"/>
    <x v="1"/>
  </r>
  <r>
    <x v="3"/>
    <x v="2"/>
    <x v="1"/>
    <n v="992973.66700000002"/>
    <n v="-187508.65700000001"/>
    <n v="-16430"/>
    <n v="-57250"/>
    <n v="-42230"/>
    <n v="-303418.65700000001"/>
    <n v="689555.01"/>
    <n v="0.69443433689767731"/>
    <n v="4"/>
    <x v="1"/>
  </r>
  <r>
    <x v="3"/>
    <x v="2"/>
    <x v="2"/>
    <n v="-23472.287999999997"/>
    <n v="1028.0899999999999"/>
    <n v="-97660"/>
    <n v="-51160"/>
    <n v="-62060"/>
    <n v="-209851.91"/>
    <n v="-233324.198"/>
    <n v="9.9404113480543543"/>
    <n v="4"/>
    <x v="1"/>
  </r>
  <r>
    <x v="3"/>
    <x v="2"/>
    <x v="0"/>
    <n v="-11736.143999999998"/>
    <n v="664.93"/>
    <n v="-96790"/>
    <n v="-29000"/>
    <n v="-12670"/>
    <n v="-137795.07"/>
    <n v="-149531.21400000001"/>
    <n v="12.74108548770363"/>
    <n v="4"/>
    <x v="1"/>
  </r>
  <r>
    <x v="3"/>
    <x v="2"/>
    <x v="0"/>
    <n v="4961666.43"/>
    <n v="-1421762.5519999999"/>
    <n v="-70190"/>
    <n v="-75670"/>
    <n v="-69510"/>
    <n v="-1637132.5519999999"/>
    <n v="3324533.8779999996"/>
    <n v="0.67004380985764889"/>
    <n v="4"/>
    <x v="1"/>
  </r>
  <r>
    <x v="3"/>
    <x v="2"/>
    <x v="0"/>
    <n v="2623930.0919999997"/>
    <n v="-1553287.0989999997"/>
    <n v="-42140"/>
    <n v="-30200"/>
    <n v="-38310"/>
    <n v="-1663937.0989999997"/>
    <n v="959992.99300000002"/>
    <n v="0.36586073536291458"/>
    <n v="4"/>
    <x v="1"/>
  </r>
  <r>
    <x v="3"/>
    <x v="2"/>
    <x v="1"/>
    <n v="3808865.2209999999"/>
    <n v="-1661211.804"/>
    <n v="-57260"/>
    <n v="-91290"/>
    <n v="-72260"/>
    <n v="-1882021.804"/>
    <n v="1926843.4169999999"/>
    <n v="0.50588385390389745"/>
    <n v="4"/>
    <x v="1"/>
  </r>
  <r>
    <x v="3"/>
    <x v="2"/>
    <x v="2"/>
    <n v="3153351.8449999997"/>
    <n v="-917530.91499999992"/>
    <n v="-95570"/>
    <n v="-89880"/>
    <n v="-31860"/>
    <n v="-1134840.915"/>
    <n v="2018510.9299999997"/>
    <n v="0.6401159874374881"/>
    <n v="4"/>
    <x v="1"/>
  </r>
  <r>
    <x v="3"/>
    <x v="2"/>
    <x v="3"/>
    <n v="824793.53599999996"/>
    <n v="-135506.18899999998"/>
    <n v="-104330"/>
    <n v="-41610"/>
    <n v="-82620"/>
    <n v="-364066.18900000001"/>
    <n v="460727.34699999995"/>
    <n v="0.55859718449587847"/>
    <n v="4"/>
    <x v="1"/>
  </r>
  <r>
    <x v="3"/>
    <x v="2"/>
    <x v="0"/>
    <n v="34189.049999999996"/>
    <n v="-14139.789999999999"/>
    <n v="-25170"/>
    <n v="-88050"/>
    <n v="-40690"/>
    <n v="-168049.79"/>
    <n v="-133860.74000000002"/>
    <n v="-3.9153103113423753"/>
    <n v="4"/>
    <x v="1"/>
  </r>
  <r>
    <x v="3"/>
    <x v="2"/>
    <x v="1"/>
    <n v="9738231.845999999"/>
    <n v="-6400315.642"/>
    <n v="-22010"/>
    <n v="-18140"/>
    <n v="-75400"/>
    <n v="-6515865.642"/>
    <n v="3222366.203999999"/>
    <n v="0.33089848906437702"/>
    <n v="4"/>
    <x v="1"/>
  </r>
  <r>
    <x v="3"/>
    <x v="2"/>
    <x v="2"/>
    <n v="1269565.4159999997"/>
    <n v="-588039.52899999998"/>
    <n v="-44510"/>
    <n v="-59120"/>
    <n v="-21540"/>
    <n v="-713209.52899999998"/>
    <n v="556355.88699999976"/>
    <n v="0.43822545887623632"/>
    <n v="4"/>
    <x v="1"/>
  </r>
  <r>
    <x v="3"/>
    <x v="2"/>
    <x v="3"/>
    <n v="881642.64999999991"/>
    <n v="-571877.74699999997"/>
    <n v="-43650"/>
    <n v="-47890"/>
    <n v="-41670"/>
    <n v="-705087.74699999997"/>
    <n v="176554.90299999993"/>
    <n v="0.2002567627598324"/>
    <n v="4"/>
    <x v="1"/>
  </r>
  <r>
    <x v="3"/>
    <x v="2"/>
    <x v="0"/>
    <n v="635580.995"/>
    <n v="-198393.258"/>
    <n v="-99630"/>
    <n v="-103070"/>
    <n v="-52320"/>
    <n v="-453413.25800000003"/>
    <n v="182167.73699999996"/>
    <n v="0.28661608580665626"/>
    <n v="4"/>
    <x v="1"/>
  </r>
  <r>
    <x v="3"/>
    <x v="2"/>
    <x v="1"/>
    <n v="2133349.9180000001"/>
    <n v="-39558.756999999998"/>
    <n v="-48150"/>
    <n v="-46440"/>
    <n v="-32430"/>
    <n v="-166578.75699999998"/>
    <n v="1966771.1610000001"/>
    <n v="0.9219168146798129"/>
    <n v="4"/>
    <x v="1"/>
  </r>
  <r>
    <x v="3"/>
    <x v="2"/>
    <x v="2"/>
    <n v="289347.30299999996"/>
    <n v="-23825.235000000001"/>
    <n v="-66280"/>
    <n v="-34950"/>
    <n v="-51050"/>
    <n v="-176105.23499999999"/>
    <n v="113242.06799999997"/>
    <n v="0.39137073968164821"/>
    <n v="4"/>
    <x v="1"/>
  </r>
  <r>
    <x v="3"/>
    <x v="2"/>
    <x v="3"/>
    <n v="382887.42099999997"/>
    <n v="-22028.705999999998"/>
    <n v="-56830"/>
    <n v="-87070"/>
    <n v="-74420"/>
    <n v="-240348.70600000001"/>
    <n v="142538.71499999997"/>
    <n v="0.37227317269323396"/>
    <n v="4"/>
    <x v="1"/>
  </r>
  <r>
    <x v="3"/>
    <x v="2"/>
    <x v="0"/>
    <n v="3057298.0550000002"/>
    <n v="-159376.644"/>
    <n v="-37770"/>
    <n v="-24150"/>
    <n v="-84310"/>
    <n v="-305606.64399999997"/>
    <n v="2751691.4110000003"/>
    <n v="0.90004028442689743"/>
    <n v="4"/>
    <x v="1"/>
  </r>
  <r>
    <x v="3"/>
    <x v="2"/>
    <x v="1"/>
    <n v="267592.73099999997"/>
    <n v="-10434.038999999999"/>
    <n v="-22060"/>
    <n v="-48440"/>
    <n v="-83160"/>
    <n v="-164094.03899999999"/>
    <n v="103498.69199999998"/>
    <n v="0.38677691883939846"/>
    <n v="4"/>
    <x v="1"/>
  </r>
  <r>
    <x v="3"/>
    <x v="2"/>
    <x v="2"/>
    <n v="1816463.0120000001"/>
    <n v="-74637.906000000003"/>
    <n v="-75760"/>
    <n v="-28960"/>
    <n v="-101840"/>
    <n v="-281197.90600000002"/>
    <n v="1535265.1060000001"/>
    <n v="0.84519480763311028"/>
    <n v="4"/>
    <x v="1"/>
  </r>
  <r>
    <x v="3"/>
    <x v="2"/>
    <x v="3"/>
    <n v="921439.44900000002"/>
    <n v="-30143.504999999997"/>
    <n v="-81410"/>
    <n v="-91510"/>
    <n v="-79040"/>
    <n v="-282103.505"/>
    <n v="639335.94400000002"/>
    <n v="0.6938447715624122"/>
    <n v="4"/>
    <x v="1"/>
  </r>
  <r>
    <x v="3"/>
    <x v="2"/>
    <x v="0"/>
    <n v="3289.6289999999999"/>
    <n v="-1969.5479999999998"/>
    <n v="-91120"/>
    <n v="-60380"/>
    <n v="-25530"/>
    <n v="-178999.54800000001"/>
    <n v="-175709.91900000002"/>
    <n v="-53.413293413938177"/>
    <n v="4"/>
    <x v="1"/>
  </r>
  <r>
    <x v="3"/>
    <x v="2"/>
    <x v="0"/>
    <n v="15644.201999999999"/>
    <n v="-6844.3619999999992"/>
    <n v="-102080"/>
    <n v="-91280"/>
    <n v="-46030"/>
    <n v="-246234.36199999999"/>
    <n v="-230590.16"/>
    <n v="-14.739656263707156"/>
    <n v="4"/>
    <x v="1"/>
  </r>
  <r>
    <x v="3"/>
    <x v="2"/>
    <x v="1"/>
    <n v="425272.26"/>
    <n v="-40690.881000000001"/>
    <n v="-41350"/>
    <n v="-27360"/>
    <n v="-14930"/>
    <n v="-124330.88099999999"/>
    <n v="300941.37900000002"/>
    <n v="0.70764403725745006"/>
    <n v="4"/>
    <x v="1"/>
  </r>
  <r>
    <x v="3"/>
    <x v="2"/>
    <x v="2"/>
    <n v="211423.24"/>
    <n v="-201724.18699999998"/>
    <n v="-78610"/>
    <n v="-26940"/>
    <n v="-82080"/>
    <n v="-389354.18699999998"/>
    <n v="-177930.94699999999"/>
    <n v="-0.84158651149230324"/>
    <n v="4"/>
    <x v="1"/>
  </r>
  <r>
    <x v="3"/>
    <x v="2"/>
    <x v="0"/>
    <n v="211423.24"/>
    <n v="-201242.47499999998"/>
    <n v="-46600"/>
    <n v="-88970"/>
    <n v="-43980"/>
    <n v="-380792.47499999998"/>
    <n v="-169369.23499999999"/>
    <n v="-0.80109090656258974"/>
    <n v="4"/>
    <x v="1"/>
  </r>
  <r>
    <x v="3"/>
    <x v="2"/>
    <x v="1"/>
    <n v="214080.15299999996"/>
    <n v="-201724.18699999998"/>
    <n v="-20840"/>
    <n v="-99980"/>
    <n v="-43140"/>
    <n v="-365684.18699999998"/>
    <n v="-151604.03400000001"/>
    <n v="-0.70816482460193331"/>
    <n v="4"/>
    <x v="1"/>
  </r>
  <r>
    <x v="3"/>
    <x v="2"/>
    <x v="2"/>
    <n v="53151.762999999992"/>
    <n v="-19858.167000000001"/>
    <n v="-80680"/>
    <n v="-37460"/>
    <n v="-50510"/>
    <n v="-188508.16700000002"/>
    <n v="-135356.40400000004"/>
    <n v="-2.5466023394181687"/>
    <n v="4"/>
    <x v="1"/>
  </r>
  <r>
    <x v="3"/>
    <x v="2"/>
    <x v="0"/>
    <n v="635.4319999999999"/>
    <n v="-404.21500000000003"/>
    <n v="-39550"/>
    <n v="-39450"/>
    <n v="-71350"/>
    <n v="-150754.215"/>
    <n v="-150118.783"/>
    <n v="-236.24681004419043"/>
    <n v="4"/>
    <x v="1"/>
  </r>
  <r>
    <x v="3"/>
    <x v="2"/>
    <x v="1"/>
    <n v="42376.18"/>
    <n v="-7425.4949999999999"/>
    <n v="-99200"/>
    <n v="-20650"/>
    <n v="-67640"/>
    <n v="-194915.495"/>
    <n v="-152539.315"/>
    <n v="-3.5996476086329632"/>
    <n v="4"/>
    <x v="1"/>
  </r>
  <r>
    <x v="3"/>
    <x v="2"/>
    <x v="2"/>
    <n v="1133.048"/>
    <n v="-4356.317"/>
    <n v="-18590"/>
    <n v="-89480"/>
    <n v="-55450"/>
    <n v="-167876.31700000001"/>
    <n v="-166743.269"/>
    <n v="-147.16346438985815"/>
    <n v="4"/>
    <x v="1"/>
  </r>
  <r>
    <x v="3"/>
    <x v="2"/>
    <x v="0"/>
    <n v="54490.989000000001"/>
    <n v="-14828.897999999999"/>
    <n v="-46090"/>
    <n v="-66260"/>
    <n v="-89840"/>
    <n v="-217018.89799999999"/>
    <n v="-162527.90899999999"/>
    <n v="-2.9826566186934134"/>
    <n v="4"/>
    <x v="1"/>
  </r>
  <r>
    <x v="3"/>
    <x v="2"/>
    <x v="0"/>
    <n v="61028.849000000002"/>
    <n v="-21542.5"/>
    <n v="-92760"/>
    <n v="-75230"/>
    <n v="-96150"/>
    <n v="-285682.5"/>
    <n v="-224653.65100000001"/>
    <n v="-3.68110581603792"/>
    <n v="4"/>
    <x v="1"/>
  </r>
  <r>
    <x v="3"/>
    <x v="2"/>
    <x v="0"/>
    <n v="95552.078999999998"/>
    <n v="-29869.132999999998"/>
    <n v="-83460"/>
    <n v="-77770"/>
    <n v="-57000"/>
    <n v="-248099.133"/>
    <n v="-152547.054"/>
    <n v="-1.5964807421929565"/>
    <n v="4"/>
    <x v="1"/>
  </r>
  <r>
    <x v="3"/>
    <x v="2"/>
    <x v="0"/>
    <n v="-5677.5599999999995"/>
    <n v="3801.8539999999998"/>
    <n v="-63950"/>
    <n v="-51760"/>
    <n v="-106180"/>
    <n v="-218088.14600000001"/>
    <n v="-223765.70600000001"/>
    <n v="39.412301411169594"/>
    <n v="4"/>
    <x v="1"/>
  </r>
  <r>
    <x v="3"/>
    <x v="2"/>
    <x v="0"/>
    <n v="110439.84"/>
    <n v="-60799.858"/>
    <n v="-94280"/>
    <n v="-59650"/>
    <n v="-13800"/>
    <n v="-228529.85800000001"/>
    <n v="-118090.01800000001"/>
    <n v="-1.0692700931113266"/>
    <n v="4"/>
    <x v="1"/>
  </r>
  <r>
    <x v="3"/>
    <x v="2"/>
    <x v="0"/>
    <n v="17407.838"/>
    <n v="-25210.940999999995"/>
    <n v="-93800"/>
    <n v="-72620"/>
    <n v="-32960"/>
    <n v="-224590.94099999999"/>
    <n v="-207183.103"/>
    <n v="-11.901713641866383"/>
    <n v="4"/>
    <x v="1"/>
  </r>
  <r>
    <x v="3"/>
    <x v="2"/>
    <x v="0"/>
    <n v="254550.56899999996"/>
    <n v="-295710.04399999999"/>
    <n v="-36560"/>
    <n v="-25710"/>
    <n v="-31430"/>
    <n v="-389410.04399999999"/>
    <n v="-134859.47500000003"/>
    <n v="-0.52979443546244853"/>
    <n v="4"/>
    <x v="1"/>
  </r>
  <r>
    <x v="3"/>
    <x v="2"/>
    <x v="0"/>
    <n v="234816.42799999996"/>
    <n v="-284178.51699999999"/>
    <n v="-26730"/>
    <n v="-46380"/>
    <n v="-30880"/>
    <n v="-388168.51699999999"/>
    <n v="-153352.08900000004"/>
    <n v="-0.65307223308924567"/>
    <n v="4"/>
    <x v="1"/>
  </r>
  <r>
    <x v="3"/>
    <x v="2"/>
    <x v="0"/>
    <n v="12400.178"/>
    <n v="-3275.2019999999998"/>
    <n v="-50960"/>
    <n v="-104350"/>
    <n v="-40040"/>
    <n v="-198625.20199999999"/>
    <n v="-186225.02399999998"/>
    <n v="-15.017931516789515"/>
    <n v="4"/>
    <x v="1"/>
  </r>
  <r>
    <x v="3"/>
    <x v="2"/>
    <x v="0"/>
    <n v="33878.123999999996"/>
    <n v="-18878.481999999996"/>
    <n v="-13530"/>
    <n v="-61760"/>
    <n v="-24680"/>
    <n v="-118848.48199999999"/>
    <n v="-84970.357999999993"/>
    <n v="-2.5081187494325246"/>
    <n v="4"/>
    <x v="1"/>
  </r>
  <r>
    <x v="3"/>
    <x v="2"/>
    <x v="0"/>
    <n v="39295.178999999996"/>
    <n v="-7385.5249999999996"/>
    <n v="-101290"/>
    <n v="-78950"/>
    <n v="-13580"/>
    <n v="-201205.52499999999"/>
    <n v="-161910.34599999999"/>
    <n v="-4.1203615843052912"/>
    <n v="4"/>
    <x v="1"/>
  </r>
  <r>
    <x v="3"/>
    <x v="2"/>
    <x v="0"/>
    <n v="1907200.19"/>
    <n v="-339079.14600000001"/>
    <n v="-97840"/>
    <n v="-43010"/>
    <n v="-88520"/>
    <n v="-568449.14599999995"/>
    <n v="1338751.044"/>
    <n v="0.70194573753686551"/>
    <n v="4"/>
    <x v="1"/>
  </r>
  <r>
    <x v="3"/>
    <x v="2"/>
    <x v="0"/>
    <n v="106153.95699999999"/>
    <n v="-25272.687999999995"/>
    <n v="-13700"/>
    <n v="-48990"/>
    <n v="-27220"/>
    <n v="-115182.68799999999"/>
    <n v="-9028.7309999999998"/>
    <n v="-8.5053174230707199E-2"/>
    <n v="4"/>
    <x v="1"/>
  </r>
  <r>
    <x v="3"/>
    <x v="2"/>
    <x v="0"/>
    <n v="558014.478"/>
    <n v="-120088.61199999999"/>
    <n v="-16620"/>
    <n v="-81470"/>
    <n v="-30340"/>
    <n v="-248518.61199999999"/>
    <n v="309495.86600000004"/>
    <n v="0.55463769884479597"/>
    <n v="4"/>
    <x v="1"/>
  </r>
  <r>
    <x v="3"/>
    <x v="2"/>
    <x v="0"/>
    <n v="132920.33299999998"/>
    <n v="-28364.517999999996"/>
    <n v="-39080"/>
    <n v="-98050"/>
    <n v="-100060"/>
    <n v="-265554.51799999998"/>
    <n v="-132634.185"/>
    <n v="-0.99784722176403229"/>
    <n v="4"/>
    <x v="1"/>
  </r>
  <r>
    <x v="3"/>
    <x v="2"/>
    <x v="0"/>
    <n v="28760.045999999998"/>
    <n v="-9213.2459999999992"/>
    <n v="-17320"/>
    <n v="-30520"/>
    <n v="-86050"/>
    <n v="-143103.24599999998"/>
    <n v="-114343.19999999998"/>
    <n v="-3.9757655464111563"/>
    <n v="4"/>
    <x v="1"/>
  </r>
  <r>
    <x v="3"/>
    <x v="2"/>
    <x v="0"/>
    <n v="85095.849999999991"/>
    <n v="-43696.659999999996"/>
    <n v="-99780"/>
    <n v="-62220"/>
    <n v="-49230"/>
    <n v="-254926.66"/>
    <n v="-169830.81"/>
    <n v="-1.995759017625419"/>
    <n v="4"/>
    <x v="1"/>
  </r>
  <r>
    <x v="3"/>
    <x v="2"/>
    <x v="0"/>
    <n v="67876.641000000003"/>
    <n v="-36496.774999999994"/>
    <n v="-34070"/>
    <n v="-46570"/>
    <n v="-23880"/>
    <n v="-141016.77499999999"/>
    <n v="-73140.133999999991"/>
    <n v="-1.0775449834059996"/>
    <n v="4"/>
    <x v="1"/>
  </r>
  <r>
    <x v="3"/>
    <x v="2"/>
    <x v="0"/>
    <n v="269630.571"/>
    <n v="-137539.15700000001"/>
    <n v="-104630"/>
    <n v="-90370"/>
    <n v="-22230"/>
    <n v="-354769.15700000001"/>
    <n v="-85138.58600000001"/>
    <n v="-0.31576013685777499"/>
    <n v="4"/>
    <x v="1"/>
  </r>
  <r>
    <x v="3"/>
    <x v="2"/>
    <x v="0"/>
    <n v="213091.99799999999"/>
    <n v="-127906.37999999999"/>
    <n v="-95180"/>
    <n v="-82770"/>
    <n v="-16420"/>
    <n v="-322276.38"/>
    <n v="-109184.38200000001"/>
    <n v="-0.51238142691777666"/>
    <n v="4"/>
    <x v="1"/>
  </r>
  <r>
    <x v="3"/>
    <x v="2"/>
    <x v="0"/>
    <n v="797902.54599999997"/>
    <n v="-432270.91599999997"/>
    <n v="-97230"/>
    <n v="-84590"/>
    <n v="-43030"/>
    <n v="-657120.91599999997"/>
    <n v="140781.63"/>
    <n v="0.17643963000965285"/>
    <n v="4"/>
    <x v="1"/>
  </r>
  <r>
    <x v="3"/>
    <x v="2"/>
    <x v="0"/>
    <n v="327396.97899999993"/>
    <n v="-164525.774"/>
    <n v="-59000"/>
    <n v="-107370"/>
    <n v="-33430"/>
    <n v="-364325.77399999998"/>
    <n v="-36928.795000000042"/>
    <n v="-0.11279516113067142"/>
    <n v="4"/>
    <x v="1"/>
  </r>
  <r>
    <x v="3"/>
    <x v="2"/>
    <x v="0"/>
    <n v="26394.886000000002"/>
    <n v="-14591.191999999999"/>
    <n v="-68390"/>
    <n v="-93100"/>
    <n v="-21600"/>
    <n v="-197681.19200000001"/>
    <n v="-171286.30600000001"/>
    <n v="-6.4893747220579012"/>
    <n v="4"/>
    <x v="1"/>
  </r>
  <r>
    <x v="3"/>
    <x v="2"/>
    <x v="0"/>
    <n v="192365.13099999999"/>
    <n v="-76376.971999999994"/>
    <n v="-100410"/>
    <n v="-35470"/>
    <n v="-53740"/>
    <n v="-265996.97200000001"/>
    <n v="-73631.841000000015"/>
    <n v="-0.38277124662473272"/>
    <n v="4"/>
    <x v="1"/>
  </r>
  <r>
    <x v="3"/>
    <x v="2"/>
    <x v="0"/>
    <n v="351919.022"/>
    <n v="-123154.23399999998"/>
    <n v="-101070"/>
    <n v="-33480"/>
    <n v="-69840"/>
    <n v="-327544.234"/>
    <n v="24374.788"/>
    <n v="6.9262490732882293E-2"/>
    <n v="4"/>
    <x v="1"/>
  </r>
  <r>
    <x v="3"/>
    <x v="2"/>
    <x v="0"/>
    <n v="662056.33899999992"/>
    <n v="-204987.28599999996"/>
    <n v="-26170"/>
    <n v="-15500"/>
    <n v="-37090"/>
    <n v="-283747.28599999996"/>
    <n v="378309.05299999996"/>
    <n v="0.57141519643390959"/>
    <n v="4"/>
    <x v="1"/>
  </r>
  <r>
    <x v="3"/>
    <x v="2"/>
    <x v="1"/>
    <n v="32026.981"/>
    <n v="-28425.823999999997"/>
    <n v="-53890"/>
    <n v="-96190"/>
    <n v="-97960"/>
    <n v="-276465.82400000002"/>
    <n v="-244438.84300000002"/>
    <n v="-7.6322786403126797"/>
    <n v="4"/>
    <x v="1"/>
  </r>
  <r>
    <x v="3"/>
    <x v="2"/>
    <x v="2"/>
    <n v="134007.35599999997"/>
    <n v="-194032.56599999999"/>
    <n v="-104540"/>
    <n v="-89750"/>
    <n v="-97480"/>
    <n v="-485802.56599999999"/>
    <n v="-351795.21"/>
    <n v="-2.6251932767034081"/>
    <n v="4"/>
    <x v="1"/>
  </r>
  <r>
    <x v="3"/>
    <x v="2"/>
    <x v="0"/>
    <n v="101932.36199999999"/>
    <n v="-68777.989000000001"/>
    <n v="-26430"/>
    <n v="-38000"/>
    <n v="-60110"/>
    <n v="-193317.989"/>
    <n v="-91385.627000000008"/>
    <n v="-0.89653202581531477"/>
    <n v="4"/>
    <x v="1"/>
  </r>
  <r>
    <x v="3"/>
    <x v="2"/>
    <x v="0"/>
    <n v="268556.03599999996"/>
    <n v="-111248.08099999999"/>
    <n v="-101320"/>
    <n v="-103040"/>
    <n v="-92610"/>
    <n v="-408218.08100000001"/>
    <n v="-139662.04500000004"/>
    <n v="-0.52004805805221244"/>
    <n v="4"/>
    <x v="1"/>
  </r>
  <r>
    <x v="3"/>
    <x v="2"/>
    <x v="0"/>
    <n v="104097.15399999999"/>
    <n v="-7531.1879999999992"/>
    <n v="-29970"/>
    <n v="-49600"/>
    <n v="-90370"/>
    <n v="-177471.18799999999"/>
    <n v="-73374.034"/>
    <n v="-0.70486109543398279"/>
    <n v="4"/>
    <x v="1"/>
  </r>
  <r>
    <x v="3"/>
    <x v="2"/>
    <x v="0"/>
    <n v="156918.47499999998"/>
    <n v="-66372.396999999997"/>
    <n v="-50570"/>
    <n v="-94110"/>
    <n v="-39570"/>
    <n v="-250622.397"/>
    <n v="-93703.92200000002"/>
    <n v="-0.59715034829391522"/>
    <n v="4"/>
    <x v="1"/>
  </r>
  <r>
    <x v="3"/>
    <x v="2"/>
    <x v="0"/>
    <n v="69860.846999999994"/>
    <n v="-11099.164999999999"/>
    <n v="-78420"/>
    <n v="-49450"/>
    <n v="-90520"/>
    <n v="-229489.16500000001"/>
    <n v="-159628.31800000003"/>
    <n v="-2.284946788578158"/>
    <n v="4"/>
    <x v="1"/>
  </r>
  <r>
    <x v="3"/>
    <x v="2"/>
    <x v="1"/>
    <n v="38585.868999999999"/>
    <n v="-5706.6589999999997"/>
    <n v="-33190"/>
    <n v="-26090"/>
    <n v="-94190"/>
    <n v="-159176.65899999999"/>
    <n v="-120590.78999999998"/>
    <n v="-3.1252578502249095"/>
    <n v="4"/>
    <x v="1"/>
  </r>
  <r>
    <x v="3"/>
    <x v="2"/>
    <x v="2"/>
    <n v="75282.829999999987"/>
    <n v="-31028.045999999998"/>
    <n v="-28040"/>
    <n v="-32170"/>
    <n v="-40510"/>
    <n v="-131748.046"/>
    <n v="-56465.216000000015"/>
    <n v="-0.75004109170710009"/>
    <n v="4"/>
    <x v="1"/>
  </r>
  <r>
    <x v="3"/>
    <x v="2"/>
    <x v="0"/>
    <n v="263910.37400000001"/>
    <n v="-77344.819999999992"/>
    <n v="-25600"/>
    <n v="-25680"/>
    <n v="-101830"/>
    <n v="-230454.82"/>
    <n v="33455.554000000004"/>
    <n v="0.12676862031956349"/>
    <n v="4"/>
    <x v="1"/>
  </r>
  <r>
    <x v="3"/>
    <x v="2"/>
    <x v="0"/>
    <n v="975426.59199999995"/>
    <n v="-433837.70500000002"/>
    <n v="-54490"/>
    <n v="-79580"/>
    <n v="-73540"/>
    <n v="-641447.70500000007"/>
    <n v="333978.88699999987"/>
    <n v="0.34239264106508988"/>
    <n v="4"/>
    <x v="1"/>
  </r>
  <r>
    <x v="3"/>
    <x v="2"/>
    <x v="0"/>
    <n v="533416.11399999994"/>
    <n v="-239504.32799999998"/>
    <n v="-79220"/>
    <n v="-74020"/>
    <n v="-99230"/>
    <n v="-491974.32799999998"/>
    <n v="41441.785999999964"/>
    <n v="7.7691289993537707E-2"/>
    <n v="4"/>
    <x v="1"/>
  </r>
  <r>
    <x v="3"/>
    <x v="2"/>
    <x v="1"/>
    <n v="168445.473"/>
    <n v="-49623.720999999998"/>
    <n v="-78330"/>
    <n v="-78560"/>
    <n v="-64570"/>
    <n v="-271083.72100000002"/>
    <n v="-102638.24800000002"/>
    <n v="-0.60932624766947596"/>
    <n v="4"/>
    <x v="1"/>
  </r>
  <r>
    <x v="3"/>
    <x v="2"/>
    <x v="2"/>
    <n v="393035.23700000002"/>
    <n v="-170331.00699999998"/>
    <n v="-18350"/>
    <n v="-98420"/>
    <n v="-26460"/>
    <n v="-313561.00699999998"/>
    <n v="79474.23000000004"/>
    <n v="0.20220637367432792"/>
    <n v="4"/>
    <x v="1"/>
  </r>
  <r>
    <x v="3"/>
    <x v="2"/>
    <x v="0"/>
    <n v="75437.690999999992"/>
    <n v="-35282.771999999997"/>
    <n v="-35640"/>
    <n v="-105820"/>
    <n v="-105320"/>
    <n v="-282062.772"/>
    <n v="-206625.08100000001"/>
    <n v="-2.7390165083393132"/>
    <n v="4"/>
    <x v="1"/>
  </r>
  <r>
    <x v="3"/>
    <x v="2"/>
    <x v="0"/>
    <n v="44379.922999999995"/>
    <n v="-152986.30199999997"/>
    <n v="-89820"/>
    <n v="-60920"/>
    <n v="-20120"/>
    <n v="-323846.30199999997"/>
    <n v="-279466.37899999996"/>
    <n v="-6.2971352834478775"/>
    <n v="4"/>
    <x v="1"/>
  </r>
  <r>
    <x v="3"/>
    <x v="2"/>
    <x v="1"/>
    <n v="35961.526999999995"/>
    <n v="-39194.441999999995"/>
    <n v="-69120"/>
    <n v="-56140"/>
    <n v="-92580"/>
    <n v="-257034.44199999998"/>
    <n v="-221072.91499999998"/>
    <n v="-6.1474840876473351"/>
    <n v="4"/>
    <x v="1"/>
  </r>
  <r>
    <x v="3"/>
    <x v="2"/>
    <x v="2"/>
    <n v="2974.1950000000002"/>
    <n v="-14003.478999999999"/>
    <n v="-103160"/>
    <n v="-86090"/>
    <n v="-62490"/>
    <n v="-265743.47899999999"/>
    <n v="-262769.28399999999"/>
    <n v="-88.34971614167867"/>
    <n v="4"/>
    <x v="1"/>
  </r>
  <r>
    <x v="3"/>
    <x v="2"/>
    <x v="0"/>
    <n v="106655.024"/>
    <n v="-358070.49599999998"/>
    <n v="-105980"/>
    <n v="-20560"/>
    <n v="-69070"/>
    <n v="-553680.49600000004"/>
    <n v="-447025.47200000007"/>
    <n v="-4.1913212827180093"/>
    <n v="4"/>
    <x v="1"/>
  </r>
  <r>
    <x v="3"/>
    <x v="2"/>
    <x v="0"/>
    <n v="37717.399999999994"/>
    <n v="-126303.611"/>
    <n v="-27020"/>
    <n v="-53520"/>
    <n v="-38150"/>
    <n v="-244993.611"/>
    <n v="-207276.21100000001"/>
    <n v="-5.4955063445518526"/>
    <n v="4"/>
    <x v="1"/>
  </r>
  <r>
    <x v="3"/>
    <x v="2"/>
    <x v="0"/>
    <n v="65748.697"/>
    <n v="-13575.050999999999"/>
    <n v="-76360"/>
    <n v="-93500"/>
    <n v="-38330"/>
    <n v="-221765.05100000001"/>
    <n v="-156016.35399999999"/>
    <n v="-2.3729193294887652"/>
    <n v="4"/>
    <x v="1"/>
  </r>
  <r>
    <x v="3"/>
    <x v="2"/>
    <x v="1"/>
    <n v="103200.20899999999"/>
    <n v="-15776.326999999999"/>
    <n v="-94550"/>
    <n v="-47250"/>
    <n v="-29380"/>
    <n v="-186956.32699999999"/>
    <n v="-83756.118000000002"/>
    <n v="-0.81158864707337963"/>
    <n v="4"/>
    <x v="1"/>
  </r>
  <r>
    <x v="3"/>
    <x v="2"/>
    <x v="2"/>
    <n v="994303.03699999989"/>
    <n v="-340481.87599999999"/>
    <n v="-84650"/>
    <n v="-14780"/>
    <n v="-68420"/>
    <n v="-508331.87599999999"/>
    <n v="485971.16099999991"/>
    <n v="0.48875558347510101"/>
    <n v="4"/>
    <x v="1"/>
  </r>
  <r>
    <x v="3"/>
    <x v="2"/>
    <x v="3"/>
    <n v="51038.567999999999"/>
    <n v="-16066.693999999998"/>
    <n v="-79850"/>
    <n v="-14180"/>
    <n v="-23880"/>
    <n v="-133976.69399999999"/>
    <n v="-82938.125999999989"/>
    <n v="-1.625008875640868"/>
    <n v="4"/>
    <x v="1"/>
  </r>
  <r>
    <x v="3"/>
    <x v="2"/>
    <x v="0"/>
    <n v="1116420.6199999999"/>
    <n v="-669412.26099999994"/>
    <n v="-93210"/>
    <n v="-29200"/>
    <n v="-64780"/>
    <n v="-856602.26099999994"/>
    <n v="259818.35899999994"/>
    <n v="0.23272443588510572"/>
    <n v="4"/>
    <x v="1"/>
  </r>
  <r>
    <x v="3"/>
    <x v="2"/>
    <x v="1"/>
    <n v="103385.37999999999"/>
    <n v="-54136.928999999996"/>
    <n v="-67530"/>
    <n v="-27270"/>
    <n v="-78190"/>
    <n v="-227126.929"/>
    <n v="-123741.54900000001"/>
    <n v="-1.1968960117958654"/>
    <n v="4"/>
    <x v="1"/>
  </r>
  <r>
    <x v="3"/>
    <x v="2"/>
    <x v="2"/>
    <n v="503146.42699999997"/>
    <n v="-171494.59599999999"/>
    <n v="-64560"/>
    <n v="-21500"/>
    <n v="-15610"/>
    <n v="-273164.59600000002"/>
    <n v="229981.83099999995"/>
    <n v="0.45708727849119746"/>
    <n v="4"/>
    <x v="1"/>
  </r>
  <r>
    <x v="3"/>
    <x v="2"/>
    <x v="3"/>
    <n v="282666.36999999994"/>
    <n v="-169073.26799999998"/>
    <n v="-42860"/>
    <n v="-48820"/>
    <n v="-78770"/>
    <n v="-339523.26799999998"/>
    <n v="-56856.898000000045"/>
    <n v="-0.20114489742801756"/>
    <n v="4"/>
    <x v="1"/>
  </r>
  <r>
    <x v="3"/>
    <x v="2"/>
    <x v="0"/>
    <n v="126864.15"/>
    <n v="-25811.351999999999"/>
    <n v="-57890"/>
    <n v="-70590"/>
    <n v="-105940"/>
    <n v="-260231.35200000001"/>
    <n v="-133367.20200000002"/>
    <n v="-1.0512599658768851"/>
    <n v="4"/>
    <x v="1"/>
  </r>
  <r>
    <x v="3"/>
    <x v="2"/>
    <x v="1"/>
    <n v="856018.60399999993"/>
    <n v="-149909.74599999998"/>
    <n v="-60910"/>
    <n v="-34270"/>
    <n v="-68920"/>
    <n v="-314009.74599999998"/>
    <n v="542008.85800000001"/>
    <n v="0.63317415704203561"/>
    <n v="4"/>
    <x v="1"/>
  </r>
  <r>
    <x v="3"/>
    <x v="2"/>
    <x v="2"/>
    <n v="34259.273999999998"/>
    <n v="-10620.134"/>
    <n v="-88830"/>
    <n v="-66220"/>
    <n v="-100450"/>
    <n v="-266120.13400000002"/>
    <n v="-231860.86000000002"/>
    <n v="-6.7678275961130998"/>
    <n v="4"/>
    <x v="1"/>
  </r>
  <r>
    <x v="3"/>
    <x v="2"/>
    <x v="3"/>
    <n v="1613278.429"/>
    <n v="-418094.103"/>
    <n v="-47740"/>
    <n v="-65940"/>
    <n v="-24920"/>
    <n v="-556694.103"/>
    <n v="1056584.3259999999"/>
    <n v="0.65492992840357367"/>
    <n v="4"/>
    <x v="1"/>
  </r>
  <r>
    <x v="3"/>
    <x v="2"/>
    <x v="0"/>
    <n v="284051.74699999997"/>
    <n v="-73989.915999999997"/>
    <n v="-15030"/>
    <n v="-86410"/>
    <n v="-63510"/>
    <n v="-238939.916"/>
    <n v="45111.830999999976"/>
    <n v="0.15881553793084041"/>
    <n v="4"/>
    <x v="1"/>
  </r>
  <r>
    <x v="3"/>
    <x v="2"/>
    <x v="1"/>
    <n v="5555343.6259999992"/>
    <n v="-27029.303"/>
    <n v="-43420"/>
    <n v="-65440"/>
    <n v="-27920"/>
    <n v="-163809.30300000001"/>
    <n v="5391534.3229999989"/>
    <n v="0.97051320061762814"/>
    <n v="4"/>
    <x v="1"/>
  </r>
  <r>
    <x v="3"/>
    <x v="2"/>
    <x v="2"/>
    <n v="122363.178"/>
    <n v="-2195.0389999999998"/>
    <n v="-27960"/>
    <n v="-61940"/>
    <n v="-48060"/>
    <n v="-140155.03899999999"/>
    <n v="-17791.86099999999"/>
    <n v="-0.14540208329665963"/>
    <n v="4"/>
    <x v="1"/>
  </r>
  <r>
    <x v="3"/>
    <x v="2"/>
    <x v="3"/>
    <n v="57743.048999999999"/>
    <n v="-31736.494999999995"/>
    <n v="-81510"/>
    <n v="-86480"/>
    <n v="-87360"/>
    <n v="-287086.495"/>
    <n v="-229343.446"/>
    <n v="-3.9717931417165033"/>
    <n v="4"/>
    <x v="1"/>
  </r>
  <r>
    <x v="3"/>
    <x v="2"/>
    <x v="0"/>
    <n v="871599.20399999991"/>
    <n v="-595134.40700000001"/>
    <n v="-39980"/>
    <n v="-90460"/>
    <n v="-102340"/>
    <n v="-827914.40700000001"/>
    <n v="43684.796999999904"/>
    <n v="5.0120280972629147E-2"/>
    <n v="4"/>
    <x v="1"/>
  </r>
  <r>
    <x v="3"/>
    <x v="2"/>
    <x v="0"/>
    <n v="805567.55999999994"/>
    <n v="-461846.57399999991"/>
    <n v="-21710"/>
    <n v="-50550"/>
    <n v="-74630"/>
    <n v="-608736.57399999991"/>
    <n v="196830.98600000003"/>
    <n v="0.24433827250938461"/>
    <n v="4"/>
    <x v="1"/>
  </r>
  <r>
    <x v="3"/>
    <x v="2"/>
    <x v="1"/>
    <n v="-41381.192999999999"/>
    <n v="1605.135"/>
    <n v="-58690"/>
    <n v="-47930"/>
    <n v="-45720"/>
    <n v="-150734.86499999999"/>
    <n v="-192116.05799999999"/>
    <n v="4.6425935086018422"/>
    <n v="4"/>
    <x v="1"/>
  </r>
  <r>
    <x v="3"/>
    <x v="2"/>
    <x v="2"/>
    <n v="12891549.530999998"/>
    <n v="-526370.74"/>
    <n v="-12320"/>
    <n v="-51770"/>
    <n v="-101940"/>
    <n v="-692400.74"/>
    <n v="12199148.790999997"/>
    <n v="0.94629034016934888"/>
    <n v="4"/>
    <x v="1"/>
  </r>
  <r>
    <x v="3"/>
    <x v="2"/>
    <x v="0"/>
    <n v="64213.505999999994"/>
    <n v="-8919.4419999999991"/>
    <n v="-53680"/>
    <n v="-49680"/>
    <n v="-96240"/>
    <n v="-208519.44200000001"/>
    <n v="-144305.93600000002"/>
    <n v="-2.2472832428741709"/>
    <n v="4"/>
    <x v="1"/>
  </r>
  <r>
    <x v="3"/>
    <x v="2"/>
    <x v="1"/>
    <n v="62781.977999999988"/>
    <n v="-9637.284999999998"/>
    <n v="-75040"/>
    <n v="-104420"/>
    <n v="-79880"/>
    <n v="-268977.28499999997"/>
    <n v="-206195.30699999997"/>
    <n v="-3.2843072736574181"/>
    <n v="4"/>
    <x v="1"/>
  </r>
  <r>
    <x v="3"/>
    <x v="2"/>
    <x v="2"/>
    <n v="327811.02899999998"/>
    <n v="-63562.86299999999"/>
    <n v="-52630"/>
    <n v="-25370"/>
    <n v="-20380"/>
    <n v="-161942.86299999998"/>
    <n v="165868.166"/>
    <n v="0.50598714297681546"/>
    <n v="4"/>
    <x v="1"/>
  </r>
  <r>
    <x v="3"/>
    <x v="2"/>
    <x v="0"/>
    <n v="148882.65"/>
    <n v="-14883.945999999998"/>
    <n v="-41800"/>
    <n v="-36880"/>
    <n v="-39320"/>
    <n v="-132883.946"/>
    <n v="15998.703999999998"/>
    <n v="0.10745848492084201"/>
    <n v="4"/>
    <x v="1"/>
  </r>
  <r>
    <x v="3"/>
    <x v="2"/>
    <x v="1"/>
    <n v="46528.677999999993"/>
    <n v="-4693.7659999999996"/>
    <n v="-38300"/>
    <n v="-108230"/>
    <n v="-90310"/>
    <n v="-241533.766"/>
    <n v="-195005.08800000002"/>
    <n v="-4.1910730410178436"/>
    <n v="4"/>
    <x v="1"/>
  </r>
  <r>
    <x v="3"/>
    <x v="2"/>
    <x v="2"/>
    <n v="378159.50199999998"/>
    <n v="-2285.0520000000001"/>
    <n v="-56890"/>
    <n v="-28570"/>
    <n v="-82340"/>
    <n v="-170085.052"/>
    <n v="208074.44999999998"/>
    <n v="0.55022933153746323"/>
    <n v="4"/>
    <x v="1"/>
  </r>
  <r>
    <x v="3"/>
    <x v="2"/>
    <x v="0"/>
    <n v="81563.005999999994"/>
    <n v="-9635.6749999999993"/>
    <n v="-20550"/>
    <n v="-105740"/>
    <n v="-102120"/>
    <n v="-238045.67499999999"/>
    <n v="-156482.66899999999"/>
    <n v="-1.9185495566458157"/>
    <n v="4"/>
    <x v="1"/>
  </r>
  <r>
    <x v="3"/>
    <x v="2"/>
    <x v="0"/>
    <n v="33185.383000000002"/>
    <n v="-4372.5499999999993"/>
    <n v="-99910"/>
    <n v="-22990"/>
    <n v="-24140"/>
    <n v="-151412.54999999999"/>
    <n v="-118227.16699999999"/>
    <n v="-3.5626277689788899"/>
    <n v="4"/>
    <x v="1"/>
  </r>
  <r>
    <x v="3"/>
    <x v="2"/>
    <x v="0"/>
    <n v="270808.60099999997"/>
    <n v="-51120.993000000002"/>
    <n v="-36170"/>
    <n v="-99170"/>
    <n v="-36720"/>
    <n v="-223180.99300000002"/>
    <n v="47627.607999999949"/>
    <n v="0.1758718438931707"/>
    <n v="4"/>
    <x v="1"/>
  </r>
  <r>
    <x v="3"/>
    <x v="2"/>
    <x v="0"/>
    <n v="20966.273999999998"/>
    <n v="-3950.9539999999997"/>
    <n v="-49750"/>
    <n v="-73550"/>
    <n v="-90360"/>
    <n v="-217610.954"/>
    <n v="-196644.68"/>
    <n v="-9.3790952078561993"/>
    <n v="4"/>
    <x v="1"/>
  </r>
  <r>
    <x v="3"/>
    <x v="2"/>
    <x v="0"/>
    <n v="242169.92799999996"/>
    <n v="-39245.205999999998"/>
    <n v="-49190"/>
    <n v="-104290"/>
    <n v="-104860"/>
    <n v="-297585.20600000001"/>
    <n v="-55415.278000000049"/>
    <n v="-0.22882807315365786"/>
    <n v="4"/>
    <x v="1"/>
  </r>
  <r>
    <x v="3"/>
    <x v="2"/>
    <x v="0"/>
    <n v="69088.200999999986"/>
    <n v="-7238.9379999999992"/>
    <n v="-50900"/>
    <n v="-22490"/>
    <n v="-102170"/>
    <n v="-182798.93799999999"/>
    <n v="-113710.73700000001"/>
    <n v="-1.6458778105975003"/>
    <n v="4"/>
    <x v="1"/>
  </r>
  <r>
    <x v="3"/>
    <x v="2"/>
    <x v="0"/>
    <n v="74800.704999999987"/>
    <n v="-19345.941999999999"/>
    <n v="-47610"/>
    <n v="-91020"/>
    <n v="-50330"/>
    <n v="-208305.94200000001"/>
    <n v="-133505.23700000002"/>
    <n v="-1.7848125495608638"/>
    <n v="4"/>
    <x v="1"/>
  </r>
  <r>
    <x v="3"/>
    <x v="2"/>
    <x v="0"/>
    <n v="351640.02999999997"/>
    <n v="-26279.651999999998"/>
    <n v="-93010"/>
    <n v="-58270"/>
    <n v="-65560"/>
    <n v="-243119.652"/>
    <n v="108520.37799999997"/>
    <n v="0.30861212814707123"/>
    <n v="4"/>
    <x v="1"/>
  </r>
  <r>
    <x v="3"/>
    <x v="2"/>
    <x v="0"/>
    <n v="5384260.0419999994"/>
    <n v="-307633.43800000002"/>
    <n v="-37980"/>
    <n v="-38710"/>
    <n v="-105150"/>
    <n v="-489473.43800000002"/>
    <n v="4894786.6039999994"/>
    <n v="0.90909179085299463"/>
    <n v="4"/>
    <x v="1"/>
  </r>
  <r>
    <x v="3"/>
    <x v="2"/>
    <x v="0"/>
    <n v="487931.33899999998"/>
    <n v="-420708.967"/>
    <n v="-71400"/>
    <n v="-50940"/>
    <n v="-56490"/>
    <n v="-599538.96699999995"/>
    <n v="-111607.62799999997"/>
    <n v="-0.22873633865932103"/>
    <n v="4"/>
    <x v="1"/>
  </r>
  <r>
    <x v="3"/>
    <x v="2"/>
    <x v="0"/>
    <n v="1235886.1199999999"/>
    <n v="-273152.22899999999"/>
    <n v="-54110"/>
    <n v="-94170"/>
    <n v="-95250"/>
    <n v="-516682.22899999999"/>
    <n v="719203.89099999983"/>
    <n v="0.58193378771824045"/>
    <n v="4"/>
    <x v="1"/>
  </r>
  <r>
    <x v="3"/>
    <x v="2"/>
    <x v="0"/>
    <n v="233245.24299999999"/>
    <n v="-102877.95"/>
    <n v="-63490"/>
    <n v="-52070"/>
    <n v="-51110"/>
    <n v="-269547.95"/>
    <n v="-36302.707000000024"/>
    <n v="-0.1556417894447692"/>
    <n v="4"/>
    <x v="1"/>
  </r>
  <r>
    <x v="3"/>
    <x v="2"/>
    <x v="0"/>
    <n v="878940.05499999993"/>
    <n v="-432253.78700000001"/>
    <n v="-99880"/>
    <n v="-106510"/>
    <n v="-29830"/>
    <n v="-668473.78700000001"/>
    <n v="210466.26799999992"/>
    <n v="0.23945463265978922"/>
    <n v="4"/>
    <x v="1"/>
  </r>
  <r>
    <x v="3"/>
    <x v="2"/>
    <x v="0"/>
    <n v="1200045.0419999999"/>
    <n v="-1102760.3929999999"/>
    <n v="-17890"/>
    <n v="-85600"/>
    <n v="-56140"/>
    <n v="-1262390.3929999999"/>
    <n v="-62345.351000000024"/>
    <n v="-5.1952509129236525E-2"/>
    <n v="4"/>
    <x v="1"/>
  </r>
  <r>
    <x v="3"/>
    <x v="2"/>
    <x v="0"/>
    <n v="2632073.8079999997"/>
    <n v="-577827.4879999999"/>
    <n v="-101630"/>
    <n v="-18940"/>
    <n v="-30140"/>
    <n v="-728537.4879999999"/>
    <n v="1903536.3199999998"/>
    <n v="0.72320780451305644"/>
    <n v="4"/>
    <x v="1"/>
  </r>
  <r>
    <x v="3"/>
    <x v="2"/>
    <x v="0"/>
    <n v="2955847.4050000003"/>
    <n v="-140846.41199999998"/>
    <n v="-61270"/>
    <n v="-65730"/>
    <n v="-23210"/>
    <n v="-291056.41200000001"/>
    <n v="2664790.9930000002"/>
    <n v="0.90153198994384487"/>
    <n v="4"/>
    <x v="1"/>
  </r>
  <r>
    <x v="3"/>
    <x v="3"/>
    <x v="0"/>
    <n v="386264.17199999996"/>
    <n v="-38849.93"/>
    <n v="-44360"/>
    <n v="-39660"/>
    <n v="-85080"/>
    <n v="-207949.93"/>
    <n v="178314.24199999997"/>
    <n v="0.46163805738628017"/>
    <n v="4"/>
    <x v="1"/>
  </r>
  <r>
    <x v="3"/>
    <x v="3"/>
    <x v="0"/>
    <n v="6444.5569999999998"/>
    <n v="-2426.6759999999999"/>
    <n v="-86780"/>
    <n v="-73050"/>
    <n v="-89720"/>
    <n v="-251976.67600000001"/>
    <n v="-245532.11900000001"/>
    <n v="-38.099146147671597"/>
    <n v="4"/>
    <x v="1"/>
  </r>
  <r>
    <x v="3"/>
    <x v="3"/>
    <x v="0"/>
    <n v="191805.42499999999"/>
    <n v="-2277755.102"/>
    <n v="-69040"/>
    <n v="-64690"/>
    <n v="-69560"/>
    <n v="-2481045.102"/>
    <n v="-2289239.6770000001"/>
    <n v="-11.935218605000355"/>
    <n v="4"/>
    <x v="1"/>
  </r>
  <r>
    <x v="3"/>
    <x v="3"/>
    <x v="0"/>
    <n v="86127.180999999997"/>
    <n v="-129634.32999999999"/>
    <n v="-39710"/>
    <n v="-87800"/>
    <n v="-91830"/>
    <n v="-348974.32999999996"/>
    <n v="-262847.14899999998"/>
    <n v="-3.0518489743673367"/>
    <n v="4"/>
    <x v="1"/>
  </r>
  <r>
    <x v="3"/>
    <x v="3"/>
    <x v="0"/>
    <n v="695204.53099999996"/>
    <n v="-841679.62199999997"/>
    <n v="-12910"/>
    <n v="-83300"/>
    <n v="-34220"/>
    <n v="-972109.62199999997"/>
    <n v="-276905.09100000001"/>
    <n v="-0.39830737380507669"/>
    <n v="4"/>
    <x v="1"/>
  </r>
  <r>
    <x v="3"/>
    <x v="3"/>
    <x v="0"/>
    <n v="440837.16599999997"/>
    <n v="-64281.916999999994"/>
    <n v="-79230"/>
    <n v="-38990"/>
    <n v="-78680"/>
    <n v="-261181.91699999999"/>
    <n v="179655.24899999998"/>
    <n v="0.40753199334377355"/>
    <n v="4"/>
    <x v="1"/>
  </r>
  <r>
    <x v="3"/>
    <x v="3"/>
    <x v="0"/>
    <n v="608501.48099999991"/>
    <n v="-407127.81199999998"/>
    <n v="-76910"/>
    <n v="-78310"/>
    <n v="-36960"/>
    <n v="-599307.81199999992"/>
    <n v="9193.6689999999944"/>
    <n v="1.5108704394426931E-2"/>
    <n v="4"/>
    <x v="1"/>
  </r>
  <r>
    <x v="3"/>
    <x v="3"/>
    <x v="0"/>
    <n v="99073.631999999998"/>
    <n v="-29554.965999999997"/>
    <n v="-93100"/>
    <n v="-98400"/>
    <n v="-28120"/>
    <n v="-249174.96599999999"/>
    <n v="-150101.33399999997"/>
    <n v="-1.5150482622863768"/>
    <n v="4"/>
    <x v="1"/>
  </r>
  <r>
    <x v="3"/>
    <x v="3"/>
    <x v="0"/>
    <n v="59604.72"/>
    <n v="-23244.367999999999"/>
    <n v="-44690"/>
    <n v="-86820"/>
    <n v="-101500"/>
    <n v="-256254.36799999999"/>
    <n v="-196649.64799999999"/>
    <n v="-3.2992294569960228"/>
    <n v="4"/>
    <x v="1"/>
  </r>
  <r>
    <x v="3"/>
    <x v="3"/>
    <x v="0"/>
    <n v="93383.226999999984"/>
    <n v="-16177.146999999999"/>
    <n v="-74590"/>
    <n v="-57660"/>
    <n v="-63280"/>
    <n v="-211707.147"/>
    <n v="-118323.92000000001"/>
    <n v="-1.2670789369915438"/>
    <n v="4"/>
    <x v="1"/>
  </r>
  <r>
    <x v="3"/>
    <x v="3"/>
    <x v="1"/>
    <n v="224904.25999999998"/>
    <n v="-53141.270000000004"/>
    <n v="-88690"/>
    <n v="-81470"/>
    <n v="-31980"/>
    <n v="-255281.27000000002"/>
    <n v="-30377.010000000038"/>
    <n v="-0.13506640558964975"/>
    <n v="4"/>
    <x v="1"/>
  </r>
  <r>
    <x v="3"/>
    <x v="3"/>
    <x v="2"/>
    <n v="151199.00599999999"/>
    <n v="-49360.766000000003"/>
    <n v="-21530"/>
    <n v="-27370"/>
    <n v="-96300"/>
    <n v="-194560.766"/>
    <n v="-43361.760000000009"/>
    <n v="-0.28678601233661555"/>
    <n v="4"/>
    <x v="1"/>
  </r>
  <r>
    <x v="3"/>
    <x v="3"/>
    <x v="0"/>
    <n v="2231859.9939999999"/>
    <n v="-2228226.7769999998"/>
    <n v="-108440"/>
    <n v="-61920"/>
    <n v="-70700"/>
    <n v="-2469286.7769999998"/>
    <n v="-237426.78299999982"/>
    <n v="-0.10638067962967386"/>
    <n v="4"/>
    <x v="1"/>
  </r>
  <r>
    <x v="3"/>
    <x v="3"/>
    <x v="0"/>
    <n v="129668.93799999999"/>
    <n v="-132871.802"/>
    <n v="-103570"/>
    <n v="-23830"/>
    <n v="-24280"/>
    <n v="-284551.80200000003"/>
    <n v="-154882.86400000003"/>
    <n v="-1.1944484653680132"/>
    <n v="4"/>
    <x v="1"/>
  </r>
  <r>
    <x v="3"/>
    <x v="3"/>
    <x v="0"/>
    <n v="115691.15599999999"/>
    <n v="-4748.7439999999997"/>
    <n v="-48150"/>
    <n v="-14090"/>
    <n v="-82500"/>
    <n v="-149488.74400000001"/>
    <n v="-33797.588000000018"/>
    <n v="-0.29213631506975368"/>
    <n v="4"/>
    <x v="1"/>
  </r>
  <r>
    <x v="3"/>
    <x v="3"/>
    <x v="0"/>
    <n v="538035.91799999995"/>
    <n v="-32681.585999999999"/>
    <n v="-83130"/>
    <n v="-81940"/>
    <n v="-70470"/>
    <n v="-268221.58600000001"/>
    <n v="269814.33199999994"/>
    <n v="0.50148014839410771"/>
    <n v="4"/>
    <x v="1"/>
  </r>
  <r>
    <x v="3"/>
    <x v="3"/>
    <x v="0"/>
    <n v="146893.15199999997"/>
    <n v="-23935.982"/>
    <n v="-24050"/>
    <n v="-39690"/>
    <n v="-46130"/>
    <n v="-133805.98199999999"/>
    <n v="13087.169999999984"/>
    <n v="8.909312532145805E-2"/>
    <n v="4"/>
    <x v="1"/>
  </r>
  <r>
    <x v="3"/>
    <x v="3"/>
    <x v="1"/>
    <n v="364509.41099999996"/>
    <n v="-23444.518999999997"/>
    <n v="-97160"/>
    <n v="-73020"/>
    <n v="-69360"/>
    <n v="-262984.51899999997"/>
    <n v="101524.89199999999"/>
    <n v="0.27852474843235253"/>
    <n v="4"/>
    <x v="1"/>
  </r>
  <r>
    <x v="3"/>
    <x v="3"/>
    <x v="2"/>
    <n v="2502781.6519999998"/>
    <n v="-141990.27499999999"/>
    <n v="-102690"/>
    <n v="-93850"/>
    <n v="-43590"/>
    <n v="-382120.27500000002"/>
    <n v="2120661.3769999999"/>
    <n v="0.84732176908255519"/>
    <n v="4"/>
    <x v="1"/>
  </r>
  <r>
    <x v="3"/>
    <x v="3"/>
    <x v="0"/>
    <n v="359857.61"/>
    <n v="-23062.871999999999"/>
    <n v="-31890"/>
    <n v="-61070"/>
    <n v="-77050"/>
    <n v="-193072.872"/>
    <n v="166784.73799999998"/>
    <n v="0.46347425583135504"/>
    <n v="4"/>
    <x v="1"/>
  </r>
  <r>
    <x v="3"/>
    <x v="3"/>
    <x v="0"/>
    <n v="895632.75900000008"/>
    <n v="-48643.685999999994"/>
    <n v="-34410"/>
    <n v="-106230"/>
    <n v="-14320"/>
    <n v="-203603.68599999999"/>
    <n v="692029.07300000009"/>
    <n v="0.77267056842881743"/>
    <n v="4"/>
    <x v="1"/>
  </r>
  <r>
    <x v="3"/>
    <x v="3"/>
    <x v="0"/>
    <n v="891280.48800000001"/>
    <n v="-40405.127"/>
    <n v="-107090"/>
    <n v="-14220"/>
    <n v="-90510"/>
    <n v="-252225.12700000001"/>
    <n v="639055.36100000003"/>
    <n v="0.71700813560276211"/>
    <n v="4"/>
    <x v="1"/>
  </r>
  <r>
    <x v="3"/>
    <x v="3"/>
    <x v="1"/>
    <n v="202513.91999999998"/>
    <n v="-201214.42599999998"/>
    <n v="-84980"/>
    <n v="-82470"/>
    <n v="-23780"/>
    <n v="-392444.42599999998"/>
    <n v="-189930.50599999999"/>
    <n v="-0.93786395522836163"/>
    <n v="4"/>
    <x v="1"/>
  </r>
  <r>
    <x v="3"/>
    <x v="3"/>
    <x v="2"/>
    <n v="202983.424"/>
    <n v="-201210.674"/>
    <n v="-55950"/>
    <n v="-80970"/>
    <n v="-77270"/>
    <n v="-415400.674"/>
    <n v="-212417.25"/>
    <n v="-1.0464758442541593"/>
    <n v="4"/>
    <x v="1"/>
  </r>
  <r>
    <x v="3"/>
    <x v="3"/>
    <x v="0"/>
    <n v="402058.49599999998"/>
    <n v="-402416.68599999999"/>
    <n v="-29750"/>
    <n v="-24560"/>
    <n v="-92020"/>
    <n v="-548746.68599999999"/>
    <n v="-146688.19"/>
    <n v="-0.36484290584422824"/>
    <n v="4"/>
    <x v="1"/>
  </r>
  <r>
    <x v="3"/>
    <x v="3"/>
    <x v="0"/>
    <n v="403931.13599999994"/>
    <n v="-403448.37399999995"/>
    <n v="-85540"/>
    <n v="-86090"/>
    <n v="-46490"/>
    <n v="-621568.37399999995"/>
    <n v="-217637.23800000001"/>
    <n v="-0.53879787568542392"/>
    <n v="4"/>
    <x v="1"/>
  </r>
  <r>
    <x v="3"/>
    <x v="3"/>
    <x v="1"/>
    <n v="2935.7299999999996"/>
    <n v="-1693.93"/>
    <n v="-99320"/>
    <n v="-29420"/>
    <n v="-64690"/>
    <n v="-195123.93"/>
    <n v="-192188.19999999998"/>
    <n v="-65.465216487892278"/>
    <n v="4"/>
    <x v="1"/>
  </r>
  <r>
    <x v="3"/>
    <x v="3"/>
    <x v="2"/>
    <n v="142656.416"/>
    <n v="-108502.982"/>
    <n v="-42850"/>
    <n v="-41870"/>
    <n v="-98670"/>
    <n v="-291892.98200000002"/>
    <n v="-149236.56600000002"/>
    <n v="-1.0461258608936315"/>
    <n v="4"/>
    <x v="1"/>
  </r>
  <r>
    <x v="3"/>
    <x v="3"/>
    <x v="0"/>
    <n v="201893.538"/>
    <n v="-155155.791"/>
    <n v="-99420"/>
    <n v="-99940"/>
    <n v="-61200"/>
    <n v="-415715.79099999997"/>
    <n v="-213822.25299999997"/>
    <n v="-1.0590841842595278"/>
    <n v="4"/>
    <x v="1"/>
  </r>
  <r>
    <x v="3"/>
    <x v="3"/>
    <x v="0"/>
    <n v="69193.508999999991"/>
    <n v="-70100.149000000005"/>
    <n v="-15470"/>
    <n v="-41230"/>
    <n v="-106500"/>
    <n v="-233300.149"/>
    <n v="-164106.64000000001"/>
    <n v="-2.3717057043602172"/>
    <n v="4"/>
    <x v="1"/>
  </r>
  <r>
    <x v="3"/>
    <x v="3"/>
    <x v="0"/>
    <n v="22861.978999999999"/>
    <n v="-34952.932000000001"/>
    <n v="-74030"/>
    <n v="-65750"/>
    <n v="-91680"/>
    <n v="-266412.93200000003"/>
    <n v="-243550.95300000004"/>
    <n v="-10.65310019749384"/>
    <n v="4"/>
    <x v="1"/>
  </r>
  <r>
    <x v="3"/>
    <x v="3"/>
    <x v="1"/>
    <n v="21017.605"/>
    <n v="-27370.958999999999"/>
    <n v="-16800"/>
    <n v="-52120"/>
    <n v="-55400"/>
    <n v="-151690.959"/>
    <n v="-130673.35400000001"/>
    <n v="-6.2173284729634997"/>
    <n v="4"/>
    <x v="1"/>
  </r>
  <r>
    <x v="3"/>
    <x v="3"/>
    <x v="2"/>
    <n v="107490.299"/>
    <n v="-42719.487999999998"/>
    <n v="-74030"/>
    <n v="-49400"/>
    <n v="-39560"/>
    <n v="-205709.48800000001"/>
    <n v="-98219.189000000013"/>
    <n v="-0.91374933285840065"/>
    <n v="4"/>
    <x v="1"/>
  </r>
  <r>
    <x v="3"/>
    <x v="3"/>
    <x v="3"/>
    <n v="52349.758999999991"/>
    <n v="-78072.420999999988"/>
    <n v="-87890"/>
    <n v="-89410"/>
    <n v="-72140"/>
    <n v="-327512.42099999997"/>
    <n v="-275162.66200000001"/>
    <n v="-5.2562355062608797"/>
    <n v="4"/>
    <x v="1"/>
  </r>
  <r>
    <x v="3"/>
    <x v="3"/>
    <x v="0"/>
    <n v="125947.19899999999"/>
    <n v="-271494.79700000002"/>
    <n v="-61070"/>
    <n v="-78580"/>
    <n v="-27650"/>
    <n v="-438794.79700000002"/>
    <n v="-312847.598"/>
    <n v="-2.4839583609953881"/>
    <n v="4"/>
    <x v="1"/>
  </r>
  <r>
    <x v="3"/>
    <x v="3"/>
    <x v="1"/>
    <n v="188360.34"/>
    <n v="-101104.20599999999"/>
    <n v="-18540"/>
    <n v="-94440"/>
    <n v="-39990"/>
    <n v="-254074.20600000001"/>
    <n v="-65713.866000000009"/>
    <n v="-0.34887315450800316"/>
    <n v="4"/>
    <x v="1"/>
  </r>
  <r>
    <x v="3"/>
    <x v="3"/>
    <x v="2"/>
    <n v="1121955.3029999998"/>
    <n v="-199607.66699999999"/>
    <n v="-82710"/>
    <n v="-65350"/>
    <n v="-31880"/>
    <n v="-379547.66700000002"/>
    <n v="742407.63599999982"/>
    <n v="0.66170874545079794"/>
    <n v="4"/>
    <x v="1"/>
  </r>
  <r>
    <x v="3"/>
    <x v="3"/>
    <x v="3"/>
    <n v="9714.6839999999993"/>
    <n v="-5024.2219999999998"/>
    <n v="-46380"/>
    <n v="-42110"/>
    <n v="-76080"/>
    <n v="-169594.22200000001"/>
    <n v="-159879.538"/>
    <n v="-16.457512977262052"/>
    <n v="4"/>
    <x v="1"/>
  </r>
  <r>
    <x v="3"/>
    <x v="3"/>
    <x v="0"/>
    <n v="839429.07999999984"/>
    <n v="-328947.185"/>
    <n v="-36390"/>
    <n v="-35620"/>
    <n v="-18770"/>
    <n v="-419727.185"/>
    <n v="419701.89499999984"/>
    <n v="0.49998493619020196"/>
    <n v="4"/>
    <x v="1"/>
  </r>
  <r>
    <x v="3"/>
    <x v="3"/>
    <x v="1"/>
    <n v="29687.223999999998"/>
    <n v="-77652.364999999991"/>
    <n v="-72440"/>
    <n v="-27990"/>
    <n v="-79810"/>
    <n v="-257892.36499999999"/>
    <n v="-228205.141"/>
    <n v="-7.6869814772846397"/>
    <n v="4"/>
    <x v="1"/>
  </r>
  <r>
    <x v="3"/>
    <x v="3"/>
    <x v="2"/>
    <n v="33319.229999999996"/>
    <n v="-18608.968000000001"/>
    <n v="-41600"/>
    <n v="-90300"/>
    <n v="-38210"/>
    <n v="-188718.96799999999"/>
    <n v="-155399.73800000001"/>
    <n v="-4.6639654637877292"/>
    <n v="4"/>
    <x v="1"/>
  </r>
  <r>
    <x v="3"/>
    <x v="3"/>
    <x v="3"/>
    <n v="66783.891999999993"/>
    <n v="-19712.769999999997"/>
    <n v="-19470"/>
    <n v="-76870"/>
    <n v="-45190"/>
    <n v="-161242.76999999999"/>
    <n v="-94458.877999999997"/>
    <n v="-1.4143961241432292"/>
    <n v="4"/>
    <x v="1"/>
  </r>
  <r>
    <x v="3"/>
    <x v="3"/>
    <x v="0"/>
    <n v="77297.22"/>
    <n v="-112324.81399999998"/>
    <n v="-95890"/>
    <n v="-105200"/>
    <n v="-56230"/>
    <n v="-369644.81400000001"/>
    <n v="-292347.59400000004"/>
    <n v="-3.7821230051999288"/>
    <n v="4"/>
    <x v="1"/>
  </r>
  <r>
    <x v="3"/>
    <x v="3"/>
    <x v="1"/>
    <n v="107253.99299999999"/>
    <n v="-144340.413"/>
    <n v="-18780"/>
    <n v="-82040"/>
    <n v="-65310"/>
    <n v="-310470.413"/>
    <n v="-203216.42"/>
    <n v="-1.8947212529420703"/>
    <n v="4"/>
    <x v="1"/>
  </r>
  <r>
    <x v="3"/>
    <x v="3"/>
    <x v="2"/>
    <n v="399463.71499999997"/>
    <n v="-505296.38599999994"/>
    <n v="-100770"/>
    <n v="-106760"/>
    <n v="-87480"/>
    <n v="-800306.38599999994"/>
    <n v="-400842.67099999997"/>
    <n v="-1.0034520181639026"/>
    <n v="4"/>
    <x v="1"/>
  </r>
  <r>
    <x v="3"/>
    <x v="3"/>
    <x v="3"/>
    <n v="25.914000000000001"/>
    <n v="-130.31899999999999"/>
    <n v="-69630"/>
    <n v="-56410"/>
    <n v="-67920"/>
    <n v="-194090.31899999999"/>
    <n v="-194064.405"/>
    <n v="-7488.7861773558689"/>
    <n v="4"/>
    <x v="1"/>
  </r>
  <r>
    <x v="3"/>
    <x v="3"/>
    <x v="0"/>
    <n v="350838.64899999998"/>
    <n v="-156491.61499999999"/>
    <n v="-45750"/>
    <n v="-42560"/>
    <n v="-61960"/>
    <n v="-306761.61499999999"/>
    <n v="44077.033999999985"/>
    <n v="0.12563334776722387"/>
    <n v="4"/>
    <x v="1"/>
  </r>
  <r>
    <x v="3"/>
    <x v="3"/>
    <x v="0"/>
    <n v="820074.99699999997"/>
    <n v="-361510.42200000002"/>
    <n v="-87200"/>
    <n v="-37040"/>
    <n v="-61270"/>
    <n v="-547020.42200000002"/>
    <n v="273054.57499999995"/>
    <n v="0.33296293143784256"/>
    <n v="4"/>
    <x v="1"/>
  </r>
  <r>
    <x v="3"/>
    <x v="3"/>
    <x v="1"/>
    <n v="429401.74200000003"/>
    <n v="-134280.82499999998"/>
    <n v="-103500"/>
    <n v="-32430"/>
    <n v="-25860"/>
    <n v="-296070.82499999995"/>
    <n v="133330.91700000007"/>
    <n v="0.31050390335864092"/>
    <n v="4"/>
    <x v="1"/>
  </r>
  <r>
    <x v="3"/>
    <x v="3"/>
    <x v="2"/>
    <n v="207919.796"/>
    <n v="-67596.584999999992"/>
    <n v="-82410"/>
    <n v="-85800"/>
    <n v="-88880"/>
    <n v="-324686.58499999996"/>
    <n v="-116766.78899999996"/>
    <n v="-0.56159534227322905"/>
    <n v="4"/>
    <x v="1"/>
  </r>
  <r>
    <x v="3"/>
    <x v="3"/>
    <x v="0"/>
    <n v="159298.88099999999"/>
    <n v="-118458.62"/>
    <n v="-85320"/>
    <n v="-58800"/>
    <n v="-98520"/>
    <n v="-361098.62"/>
    <n v="-201799.739"/>
    <n v="-1.2667994761369354"/>
    <n v="4"/>
    <x v="1"/>
  </r>
  <r>
    <x v="3"/>
    <x v="3"/>
    <x v="1"/>
    <n v="95233.411000000007"/>
    <n v="-74214.706999999995"/>
    <n v="-65410"/>
    <n v="-77030"/>
    <n v="-99180"/>
    <n v="-315834.70699999999"/>
    <n v="-220601.29599999997"/>
    <n v="-2.3164275403303569"/>
    <n v="4"/>
    <x v="1"/>
  </r>
  <r>
    <x v="3"/>
    <x v="3"/>
    <x v="2"/>
    <n v="318031.67899999995"/>
    <n v="-670965.93900000001"/>
    <n v="-54110"/>
    <n v="-65310"/>
    <n v="-52400"/>
    <n v="-842785.93900000001"/>
    <n v="-524754.26"/>
    <n v="-1.6500062561377733"/>
    <n v="4"/>
    <x v="1"/>
  </r>
  <r>
    <x v="3"/>
    <x v="3"/>
    <x v="0"/>
    <n v="158422.446"/>
    <n v="-400545.77499999997"/>
    <n v="-88670"/>
    <n v="-76130"/>
    <n v="-100390"/>
    <n v="-665735.77499999991"/>
    <n v="-507313.32899999991"/>
    <n v="-3.2022818849798589"/>
    <n v="4"/>
    <x v="1"/>
  </r>
  <r>
    <x v="3"/>
    <x v="3"/>
    <x v="1"/>
    <n v="-3641653.5189999999"/>
    <n v="2061167.4509999999"/>
    <n v="-101290"/>
    <n v="-29390"/>
    <n v="-91630"/>
    <n v="1838857.4509999999"/>
    <n v="-1802796.068"/>
    <n v="0.49504876249046581"/>
    <n v="4"/>
    <x v="1"/>
  </r>
  <r>
    <x v="3"/>
    <x v="3"/>
    <x v="2"/>
    <n v="111065.836"/>
    <n v="-56087.71"/>
    <n v="-69150"/>
    <n v="-97050"/>
    <n v="-94850"/>
    <n v="-317137.71000000002"/>
    <n v="-206071.87400000001"/>
    <n v="-1.8554028981513273"/>
    <n v="4"/>
    <x v="1"/>
  </r>
  <r>
    <x v="3"/>
    <x v="3"/>
    <x v="0"/>
    <n v="92112.72"/>
    <n v="-153234.45199999999"/>
    <n v="-29670"/>
    <n v="-36300"/>
    <n v="-17790"/>
    <n v="-236994.45199999999"/>
    <n v="-144881.73199999999"/>
    <n v="-1.5728743218091918"/>
    <n v="4"/>
    <x v="1"/>
  </r>
  <r>
    <x v="3"/>
    <x v="3"/>
    <x v="0"/>
    <n v="418538.98799999995"/>
    <n v="-248220.231"/>
    <n v="-81660"/>
    <n v="-99780"/>
    <n v="-20260"/>
    <n v="-449920.23100000003"/>
    <n v="-31381.243000000075"/>
    <n v="-7.4978063931286795E-2"/>
    <n v="4"/>
    <x v="1"/>
  </r>
  <r>
    <x v="3"/>
    <x v="3"/>
    <x v="0"/>
    <n v="95551.420999999988"/>
    <n v="-56886.843999999997"/>
    <n v="-107560"/>
    <n v="-96100"/>
    <n v="-78150"/>
    <n v="-338696.84399999998"/>
    <n v="-243145.42300000001"/>
    <n v="-2.5446552280996433"/>
    <n v="4"/>
    <x v="1"/>
  </r>
  <r>
    <x v="3"/>
    <x v="3"/>
    <x v="0"/>
    <n v="83075.20199999999"/>
    <n v="-46192.572999999997"/>
    <n v="-83660"/>
    <n v="-66120"/>
    <n v="-85240"/>
    <n v="-281212.57299999997"/>
    <n v="-198137.37099999998"/>
    <n v="-2.3850362831498142"/>
    <n v="4"/>
    <x v="1"/>
  </r>
  <r>
    <x v="3"/>
    <x v="3"/>
    <x v="0"/>
    <n v="11577.678"/>
    <n v="-7310.009"/>
    <n v="-76330"/>
    <n v="-64390"/>
    <n v="-20670"/>
    <n v="-168700.00899999999"/>
    <n v="-157122.33100000001"/>
    <n v="-13.571143626554479"/>
    <n v="4"/>
    <x v="1"/>
  </r>
  <r>
    <x v="3"/>
    <x v="3"/>
    <x v="0"/>
    <n v="67228.231"/>
    <n v="-39439.476999999999"/>
    <n v="-79470"/>
    <n v="-33090"/>
    <n v="-22380"/>
    <n v="-174379.47700000001"/>
    <n v="-107151.24600000001"/>
    <n v="-1.5938430091965385"/>
    <n v="4"/>
    <x v="1"/>
  </r>
  <r>
    <x v="3"/>
    <x v="3"/>
    <x v="0"/>
    <n v="286450.61899999995"/>
    <n v="-358380.21099999995"/>
    <n v="-39440"/>
    <n v="-66400"/>
    <n v="-52590"/>
    <n v="-516810.21099999995"/>
    <n v="-230359.592"/>
    <n v="-0.80418605065049642"/>
    <n v="4"/>
    <x v="1"/>
  </r>
  <r>
    <x v="3"/>
    <x v="3"/>
    <x v="0"/>
    <n v="82230.224999999991"/>
    <n v="-102317.894"/>
    <n v="-88630"/>
    <n v="-13980"/>
    <n v="-70020"/>
    <n v="-274947.89399999997"/>
    <n v="-192717.66899999999"/>
    <n v="-2.343635433321507"/>
    <n v="4"/>
    <x v="1"/>
  </r>
  <r>
    <x v="3"/>
    <x v="3"/>
    <x v="0"/>
    <n v="85895.858999999997"/>
    <n v="-107267.18099999998"/>
    <n v="-64160"/>
    <n v="-45170"/>
    <n v="-79540"/>
    <n v="-296137.18099999998"/>
    <n v="-210241.32199999999"/>
    <n v="-2.4476304730825267"/>
    <n v="4"/>
    <x v="1"/>
  </r>
  <r>
    <x v="3"/>
    <x v="3"/>
    <x v="0"/>
    <n v="52792.284999999996"/>
    <n v="-62784.372000000003"/>
    <n v="-51390"/>
    <n v="-84200"/>
    <n v="-96830"/>
    <n v="-295204.37199999997"/>
    <n v="-242412.08699999997"/>
    <n v="-4.5918089546607046"/>
    <n v="4"/>
    <x v="1"/>
  </r>
  <r>
    <x v="3"/>
    <x v="3"/>
    <x v="0"/>
    <n v="58481.513999999996"/>
    <n v="-76477.302999999985"/>
    <n v="-106880"/>
    <n v="-55580"/>
    <n v="-87560"/>
    <n v="-326497.30299999996"/>
    <n v="-268015.78899999999"/>
    <n v="-4.582914679671255"/>
    <n v="4"/>
    <x v="1"/>
  </r>
  <r>
    <x v="3"/>
    <x v="3"/>
    <x v="0"/>
    <n v="45929.491999999998"/>
    <n v="-57880.591999999997"/>
    <n v="-47640"/>
    <n v="-41130"/>
    <n v="-80180"/>
    <n v="-226830.592"/>
    <n v="-180901.1"/>
    <n v="-3.9386697331640423"/>
    <n v="4"/>
    <x v="1"/>
  </r>
  <r>
    <x v="3"/>
    <x v="3"/>
    <x v="0"/>
    <n v="465297.38500000001"/>
    <n v="-537887.80499999993"/>
    <n v="-72900"/>
    <n v="-22480"/>
    <n v="-16980"/>
    <n v="-650247.80499999993"/>
    <n v="-184950.41999999993"/>
    <n v="-0.39748862977168875"/>
    <n v="4"/>
    <x v="1"/>
  </r>
  <r>
    <x v="3"/>
    <x v="3"/>
    <x v="0"/>
    <n v="919123.98899999994"/>
    <n v="-1085592.2069999999"/>
    <n v="-96070"/>
    <n v="-31160"/>
    <n v="-99960"/>
    <n v="-1312782.2069999999"/>
    <n v="-393658.21799999999"/>
    <n v="-0.42829718591971166"/>
    <n v="4"/>
    <x v="1"/>
  </r>
  <r>
    <x v="3"/>
    <x v="3"/>
    <x v="0"/>
    <n v="458277.81299999997"/>
    <n v="-543080.39799999993"/>
    <n v="-24830"/>
    <n v="-57310"/>
    <n v="-39830"/>
    <n v="-665050.39799999993"/>
    <n v="-206772.58499999996"/>
    <n v="-0.45119484106467089"/>
    <n v="4"/>
    <x v="1"/>
  </r>
  <r>
    <x v="3"/>
    <x v="3"/>
    <x v="0"/>
    <n v="447184.94799999997"/>
    <n v="-525146.08299999998"/>
    <n v="-100730"/>
    <n v="-87290"/>
    <n v="-44010"/>
    <n v="-757176.08299999998"/>
    <n v="-309991.13500000001"/>
    <n v="-0.69320565548194624"/>
    <n v="4"/>
    <x v="1"/>
  </r>
  <r>
    <x v="3"/>
    <x v="3"/>
    <x v="0"/>
    <n v="388364.641"/>
    <n v="-452629.54800000001"/>
    <n v="-67100"/>
    <n v="-106910"/>
    <n v="-92350"/>
    <n v="-718989.54799999995"/>
    <n v="-330624.90699999995"/>
    <n v="-0.8513259758887266"/>
    <n v="4"/>
    <x v="1"/>
  </r>
  <r>
    <x v="3"/>
    <x v="3"/>
    <x v="0"/>
    <n v="18589.556999999997"/>
    <n v="-17105.165000000001"/>
    <n v="-33940"/>
    <n v="-106060"/>
    <n v="-48900"/>
    <n v="-206005.16500000001"/>
    <n v="-187415.60800000001"/>
    <n v="-10.081768382108301"/>
    <n v="4"/>
    <x v="1"/>
  </r>
  <r>
    <x v="3"/>
    <x v="3"/>
    <x v="0"/>
    <n v="107691.465"/>
    <n v="-144560.745"/>
    <n v="-107970"/>
    <n v="-98010"/>
    <n v="-89900"/>
    <n v="-440440.745"/>
    <n v="-332749.28000000003"/>
    <n v="-3.0898389208466988"/>
    <n v="4"/>
    <x v="1"/>
  </r>
  <r>
    <x v="3"/>
    <x v="3"/>
    <x v="0"/>
    <n v="62032.144999999997"/>
    <n v="-84775.516000000003"/>
    <n v="-93590"/>
    <n v="-58620"/>
    <n v="-31850"/>
    <n v="-268835.516"/>
    <n v="-206803.37100000001"/>
    <n v="-3.3338097691124502"/>
    <n v="4"/>
    <x v="1"/>
  </r>
  <r>
    <x v="3"/>
    <x v="3"/>
    <x v="0"/>
    <n v="61851.957999999999"/>
    <n v="-80586.771999999997"/>
    <n v="-93710"/>
    <n v="-73840"/>
    <n v="-19930"/>
    <n v="-268066.772"/>
    <n v="-206214.81400000001"/>
    <n v="-3.3340062411605467"/>
    <n v="4"/>
    <x v="1"/>
  </r>
  <r>
    <x v="3"/>
    <x v="3"/>
    <x v="0"/>
    <n v="73590.572999999989"/>
    <n v="-95375.182000000001"/>
    <n v="-39160"/>
    <n v="-41640"/>
    <n v="-53790"/>
    <n v="-229965.182"/>
    <n v="-156374.609"/>
    <n v="-2.1249271832684333"/>
    <n v="4"/>
    <x v="1"/>
  </r>
  <r>
    <x v="3"/>
    <x v="3"/>
    <x v="0"/>
    <n v="132310.96900000001"/>
    <n v="-165799.32599999997"/>
    <n v="-46860"/>
    <n v="-90720"/>
    <n v="-41160"/>
    <n v="-344539.326"/>
    <n v="-212228.35699999999"/>
    <n v="-1.6040118109935388"/>
    <n v="4"/>
    <x v="1"/>
  </r>
  <r>
    <x v="3"/>
    <x v="3"/>
    <x v="0"/>
    <n v="56128.281999999992"/>
    <n v="-75616.254000000001"/>
    <n v="-65040"/>
    <n v="-78260"/>
    <n v="-82510"/>
    <n v="-301426.25400000002"/>
    <n v="-245297.97200000001"/>
    <n v="-4.3703096417595688"/>
    <n v="4"/>
    <x v="1"/>
  </r>
  <r>
    <x v="3"/>
    <x v="3"/>
    <x v="0"/>
    <n v="52503.051999999996"/>
    <n v="-66168.717999999993"/>
    <n v="-24980"/>
    <n v="-105050"/>
    <n v="-88150"/>
    <n v="-284348.71799999999"/>
    <n v="-231845.666"/>
    <n v="-4.4158512156588534"/>
    <n v="4"/>
    <x v="1"/>
  </r>
  <r>
    <x v="3"/>
    <x v="3"/>
    <x v="0"/>
    <n v="57182.131999999991"/>
    <n v="-73116.547000000006"/>
    <n v="-34660"/>
    <n v="-101700"/>
    <n v="-64550"/>
    <n v="-274026.54700000002"/>
    <n v="-216844.41500000004"/>
    <n v="-3.7921708655424053"/>
    <n v="4"/>
    <x v="1"/>
  </r>
  <r>
    <x v="3"/>
    <x v="3"/>
    <x v="1"/>
    <n v="95785.024999999994"/>
    <n v="-119192.29699999999"/>
    <n v="-64480"/>
    <n v="-46950"/>
    <n v="-103870"/>
    <n v="-334492.29700000002"/>
    <n v="-238707.27200000003"/>
    <n v="-2.4921147329658266"/>
    <n v="4"/>
    <x v="1"/>
  </r>
  <r>
    <x v="3"/>
    <x v="3"/>
    <x v="2"/>
    <n v="60192.097000000002"/>
    <n v="-34600.237000000001"/>
    <n v="-86270"/>
    <n v="-106380"/>
    <n v="-64030"/>
    <n v="-291280.23700000002"/>
    <n v="-231088.14"/>
    <n v="-3.8391774255680113"/>
    <n v="4"/>
    <x v="1"/>
  </r>
  <r>
    <x v="3"/>
    <x v="3"/>
    <x v="0"/>
    <n v="157030.405"/>
    <n v="-86318.987999999998"/>
    <n v="-64400"/>
    <n v="-106490"/>
    <n v="-34790"/>
    <n v="-291998.98800000001"/>
    <n v="-134968.58300000001"/>
    <n v="-0.85950604916289952"/>
    <n v="4"/>
    <x v="1"/>
  </r>
  <r>
    <x v="3"/>
    <x v="3"/>
    <x v="0"/>
    <n v="128612.72899999999"/>
    <n v="-71114.672999999995"/>
    <n v="-100200"/>
    <n v="-46870"/>
    <n v="-93380"/>
    <n v="-311564.67300000001"/>
    <n v="-182951.94400000002"/>
    <n v="-1.4225026202499755"/>
    <n v="4"/>
    <x v="1"/>
  </r>
  <r>
    <x v="3"/>
    <x v="3"/>
    <x v="0"/>
    <n v="807259.55099999986"/>
    <n v="-205365.72699999998"/>
    <n v="-87740"/>
    <n v="-103470"/>
    <n v="-99410"/>
    <n v="-495985.72699999996"/>
    <n v="311273.82399999991"/>
    <n v="0.38559323778133903"/>
    <n v="4"/>
    <x v="1"/>
  </r>
  <r>
    <x v="3"/>
    <x v="3"/>
    <x v="0"/>
    <n v="471175.06799999997"/>
    <n v="-122181.02399999999"/>
    <n v="-100080"/>
    <n v="-90800"/>
    <n v="-105700"/>
    <n v="-418761.02399999998"/>
    <n v="52414.043999999994"/>
    <n v="0.11124112364960702"/>
    <n v="4"/>
    <x v="1"/>
  </r>
  <r>
    <x v="3"/>
    <x v="3"/>
    <x v="0"/>
    <n v="1770.6849999999999"/>
    <n v="-962.96199999999999"/>
    <n v="-26700"/>
    <n v="-92280"/>
    <n v="-35030"/>
    <n v="-154972.962"/>
    <n v="-153202.277"/>
    <n v="-86.52147445762516"/>
    <n v="4"/>
    <x v="1"/>
  </r>
  <r>
    <x v="3"/>
    <x v="3"/>
    <x v="1"/>
    <n v="24638.242999999999"/>
    <n v="-3083.4159999999997"/>
    <n v="-48800"/>
    <n v="-47320"/>
    <n v="-27230"/>
    <n v="-126433.416"/>
    <n v="-101795.173"/>
    <n v="-4.1315922162144432"/>
    <n v="4"/>
    <x v="1"/>
  </r>
  <r>
    <x v="3"/>
    <x v="3"/>
    <x v="2"/>
    <n v="20766.934999999998"/>
    <n v="-2389.7369999999996"/>
    <n v="-77480"/>
    <n v="-65630"/>
    <n v="-37200"/>
    <n v="-182699.73699999999"/>
    <n v="-161932.802"/>
    <n v="-7.7976264672663547"/>
    <n v="4"/>
    <x v="1"/>
  </r>
  <r>
    <x v="3"/>
    <x v="3"/>
    <x v="0"/>
    <n v="7266338.4919999996"/>
    <n v="-34939.274999999994"/>
    <n v="-19170"/>
    <n v="-38560"/>
    <n v="-36950"/>
    <n v="-129619.27499999999"/>
    <n v="7136719.2169999992"/>
    <n v="0.98216167948373079"/>
    <n v="4"/>
    <x v="1"/>
  </r>
  <r>
    <x v="3"/>
    <x v="3"/>
    <x v="0"/>
    <n v="20269.220999999998"/>
    <n v="-24989.215999999997"/>
    <n v="-58840"/>
    <n v="-94100"/>
    <n v="-30870"/>
    <n v="-208799.21599999999"/>
    <n v="-188529.995"/>
    <n v="-9.3012945588782134"/>
    <n v="4"/>
    <x v="1"/>
  </r>
  <r>
    <x v="3"/>
    <x v="3"/>
    <x v="0"/>
    <n v="89708.947999999989"/>
    <n v="-108959.54299999999"/>
    <n v="-14370"/>
    <n v="-17930"/>
    <n v="-36490"/>
    <n v="-177749.54300000001"/>
    <n v="-88040.595000000016"/>
    <n v="-0.98140260211277952"/>
    <n v="4"/>
    <x v="1"/>
  </r>
  <r>
    <x v="3"/>
    <x v="3"/>
    <x v="1"/>
    <n v="36688.168999999994"/>
    <n v="-45485.061999999998"/>
    <n v="-37710"/>
    <n v="-80330"/>
    <n v="-74780"/>
    <n v="-238305.06200000001"/>
    <n v="-201616.89300000001"/>
    <n v="-5.4954198722754475"/>
    <n v="4"/>
    <x v="1"/>
  </r>
  <r>
    <x v="3"/>
    <x v="3"/>
    <x v="2"/>
    <n v="318988.299"/>
    <n v="-302515.77299999999"/>
    <n v="-16690"/>
    <n v="-84820"/>
    <n v="-94710"/>
    <n v="-498735.77299999999"/>
    <n v="-179747.47399999999"/>
    <n v="-0.56349237437076016"/>
    <n v="4"/>
    <x v="1"/>
  </r>
  <r>
    <x v="3"/>
    <x v="3"/>
    <x v="0"/>
    <n v="945054.21499999985"/>
    <n v="-901143.72599999991"/>
    <n v="-28480"/>
    <n v="-51560"/>
    <n v="-60590"/>
    <n v="-1041773.7259999999"/>
    <n v="-96719.511000000057"/>
    <n v="-0.10234281744354748"/>
    <n v="4"/>
    <x v="1"/>
  </r>
  <r>
    <x v="3"/>
    <x v="3"/>
    <x v="0"/>
    <n v="107400.02699999999"/>
    <n v="-106997.345"/>
    <n v="-94730"/>
    <n v="-77020"/>
    <n v="-31440"/>
    <n v="-310187.34499999997"/>
    <n v="-202787.31799999997"/>
    <n v="-1.8881495998134152"/>
    <n v="4"/>
    <x v="1"/>
  </r>
  <r>
    <x v="3"/>
    <x v="3"/>
    <x v="1"/>
    <n v="236965.54699999999"/>
    <n v="-240317.90999999997"/>
    <n v="-95610"/>
    <n v="-50170"/>
    <n v="-65030"/>
    <n v="-451127.91"/>
    <n v="-214162.36299999998"/>
    <n v="-0.90377004468079902"/>
    <n v="4"/>
    <x v="1"/>
  </r>
  <r>
    <x v="3"/>
    <x v="3"/>
    <x v="2"/>
    <n v="459012.54699999996"/>
    <n v="-422680.51699999999"/>
    <n v="-99880"/>
    <n v="-71590"/>
    <n v="-37130"/>
    <n v="-631280.51699999999"/>
    <n v="-172267.97000000003"/>
    <n v="-0.37530122243041875"/>
    <n v="4"/>
    <x v="1"/>
  </r>
  <r>
    <x v="3"/>
    <x v="3"/>
    <x v="0"/>
    <n v="255955.71400000001"/>
    <n v="-117459.454"/>
    <n v="-91680"/>
    <n v="-92360"/>
    <n v="-90290"/>
    <n v="-391789.45400000003"/>
    <n v="-135833.74000000002"/>
    <n v="-0.53069235250594959"/>
    <n v="4"/>
    <x v="1"/>
  </r>
  <r>
    <x v="3"/>
    <x v="3"/>
    <x v="0"/>
    <n v="76825.125999999989"/>
    <n v="-35255.464999999997"/>
    <n v="-59510"/>
    <n v="-14290"/>
    <n v="-40230"/>
    <n v="-149285.465"/>
    <n v="-72460.339000000007"/>
    <n v="-0.94318542347721002"/>
    <n v="4"/>
    <x v="1"/>
  </r>
  <r>
    <x v="3"/>
    <x v="3"/>
    <x v="0"/>
    <n v="614905.57799999998"/>
    <n v="-62283.991000000002"/>
    <n v="-84420"/>
    <n v="-21720"/>
    <n v="-79830"/>
    <n v="-248253.99100000001"/>
    <n v="366651.58699999994"/>
    <n v="0.5962729890864642"/>
    <n v="4"/>
    <x v="1"/>
  </r>
  <r>
    <x v="3"/>
    <x v="3"/>
    <x v="1"/>
    <n v="216347.37599999999"/>
    <n v="-109074.94499999999"/>
    <n v="-63440"/>
    <n v="-80070"/>
    <n v="-57170"/>
    <n v="-309754.94500000001"/>
    <n v="-93407.569000000018"/>
    <n v="-0.43174810218174325"/>
    <n v="4"/>
    <x v="1"/>
  </r>
  <r>
    <x v="3"/>
    <x v="3"/>
    <x v="2"/>
    <n v="32565.882999999998"/>
    <n v="-31006.947999999997"/>
    <n v="-107000"/>
    <n v="-29830"/>
    <n v="-12700"/>
    <n v="-180536.948"/>
    <n v="-147971.065"/>
    <n v="-4.5437449062873565"/>
    <n v="4"/>
    <x v="1"/>
  </r>
  <r>
    <x v="3"/>
    <x v="3"/>
    <x v="3"/>
    <n v="142974.99299999999"/>
    <n v="-98163.478000000003"/>
    <n v="-91450"/>
    <n v="-53170"/>
    <n v="-61050"/>
    <n v="-303833.478"/>
    <n v="-160858.48500000002"/>
    <n v="-1.1250812580910567"/>
    <n v="4"/>
    <x v="1"/>
  </r>
  <r>
    <x v="3"/>
    <x v="3"/>
    <x v="0"/>
    <n v="84656.481"/>
    <n v="-30974.327999999998"/>
    <n v="-74080"/>
    <n v="-45100"/>
    <n v="-39950"/>
    <n v="-190104.32800000001"/>
    <n v="-105447.84700000001"/>
    <n v="-1.2455968610365462"/>
    <n v="4"/>
    <x v="1"/>
  </r>
  <r>
    <x v="3"/>
    <x v="3"/>
    <x v="1"/>
    <n v="3856.7269999999994"/>
    <n v="-744.44999999999993"/>
    <n v="-37680"/>
    <n v="-104940"/>
    <n v="-31750"/>
    <n v="-175114.45"/>
    <n v="-171257.723"/>
    <n v="-44.40493791756586"/>
    <n v="4"/>
    <x v="1"/>
  </r>
  <r>
    <x v="3"/>
    <x v="3"/>
    <x v="2"/>
    <n v="12862.044999999998"/>
    <n v="-11398.414999999999"/>
    <n v="-35670"/>
    <n v="-49070"/>
    <n v="-86220"/>
    <n v="-182358.41500000001"/>
    <n v="-169496.37"/>
    <n v="-13.178026511336263"/>
    <n v="4"/>
    <x v="1"/>
  </r>
  <r>
    <x v="3"/>
    <x v="3"/>
    <x v="3"/>
    <n v="217838.80299999999"/>
    <n v="-83031.633999999991"/>
    <n v="-53730"/>
    <n v="-55500"/>
    <n v="-89100"/>
    <n v="-281361.63399999996"/>
    <n v="-63522.830999999976"/>
    <n v="-0.29160475601768698"/>
    <n v="4"/>
    <x v="1"/>
  </r>
  <r>
    <x v="3"/>
    <x v="3"/>
    <x v="0"/>
    <n v="485925.41899999999"/>
    <n v="-88592.041999999987"/>
    <n v="-75800"/>
    <n v="-100380"/>
    <n v="-70550"/>
    <n v="-335322.04200000002"/>
    <n v="150603.37699999998"/>
    <n v="0.30993105343188476"/>
    <n v="4"/>
    <x v="1"/>
  </r>
  <r>
    <x v="3"/>
    <x v="3"/>
    <x v="1"/>
    <n v="578805.07299999997"/>
    <n v="-70137.914000000004"/>
    <n v="-87550"/>
    <n v="-15780"/>
    <n v="-90810"/>
    <n v="-264277.91399999999"/>
    <n v="314527.15899999999"/>
    <n v="0.54340774411284398"/>
    <n v="4"/>
    <x v="1"/>
  </r>
  <r>
    <x v="3"/>
    <x v="3"/>
    <x v="2"/>
    <n v="180451.00499999998"/>
    <n v="-40328.665999999997"/>
    <n v="-36530"/>
    <n v="-78120"/>
    <n v="-93010"/>
    <n v="-247988.666"/>
    <n v="-67537.661000000022"/>
    <n v="-0.37427145944684559"/>
    <n v="4"/>
    <x v="1"/>
  </r>
  <r>
    <x v="3"/>
    <x v="3"/>
    <x v="3"/>
    <n v="31493.287"/>
    <n v="-19739.523999999998"/>
    <n v="-54750"/>
    <n v="-88290"/>
    <n v="-27560"/>
    <n v="-190339.524"/>
    <n v="-158846.23699999999"/>
    <n v="-5.0438125750417857"/>
    <n v="4"/>
    <x v="1"/>
  </r>
  <r>
    <x v="3"/>
    <x v="3"/>
    <x v="0"/>
    <n v="8469024.1370000001"/>
    <n v="-606246.66200000001"/>
    <n v="-66420"/>
    <n v="-43610"/>
    <n v="-31770"/>
    <n v="-748046.66200000001"/>
    <n v="7720977.4749999996"/>
    <n v="0.91167262604295962"/>
    <n v="4"/>
    <x v="1"/>
  </r>
  <r>
    <x v="3"/>
    <x v="3"/>
    <x v="1"/>
    <n v="345084.22200000001"/>
    <n v="-199208.492"/>
    <n v="-90420"/>
    <n v="-86640"/>
    <n v="-77070"/>
    <n v="-453338.49199999997"/>
    <n v="-108254.26999999996"/>
    <n v="-0.31370391080934429"/>
    <n v="4"/>
    <x v="1"/>
  </r>
  <r>
    <x v="3"/>
    <x v="3"/>
    <x v="2"/>
    <n v="487710.60799999995"/>
    <n v="-482096.93"/>
    <n v="-34810"/>
    <n v="-15130"/>
    <n v="-100200"/>
    <n v="-632236.92999999993"/>
    <n v="-144526.32199999999"/>
    <n v="-0.29633622814289906"/>
    <n v="4"/>
    <x v="1"/>
  </r>
  <r>
    <x v="3"/>
    <x v="3"/>
    <x v="3"/>
    <n v="606109.46900000004"/>
    <n v="-156690.28200000001"/>
    <n v="-57670"/>
    <n v="-94760"/>
    <n v="-72540"/>
    <n v="-381660.28200000001"/>
    <n v="224449.18700000003"/>
    <n v="0.37031130262708373"/>
    <n v="4"/>
    <x v="1"/>
  </r>
  <r>
    <x v="3"/>
    <x v="3"/>
    <x v="0"/>
    <n v="259234.514"/>
    <n v="-82490.176999999996"/>
    <n v="-82520"/>
    <n v="-103020"/>
    <n v="-92600"/>
    <n v="-360630.17700000003"/>
    <n v="-101395.66300000003"/>
    <n v="-0.39113488954638204"/>
    <n v="4"/>
    <x v="1"/>
  </r>
  <r>
    <x v="3"/>
    <x v="3"/>
    <x v="0"/>
    <n v="509884.05300000001"/>
    <n v="-297794.27999999997"/>
    <n v="-93050"/>
    <n v="-43130"/>
    <n v="-72640"/>
    <n v="-506614.27999999997"/>
    <n v="3269.7730000000447"/>
    <n v="6.4127775339544585E-3"/>
    <n v="4"/>
    <x v="1"/>
  </r>
  <r>
    <x v="3"/>
    <x v="3"/>
    <x v="1"/>
    <n v="207935.364"/>
    <n v="-238123.79499999995"/>
    <n v="-75600"/>
    <n v="-107320"/>
    <n v="-82000"/>
    <n v="-503043.79499999993"/>
    <n v="-295108.43099999992"/>
    <n v="-1.4192315598610725"/>
    <n v="4"/>
    <x v="1"/>
  </r>
  <r>
    <x v="3"/>
    <x v="3"/>
    <x v="2"/>
    <n v="203.61599999999999"/>
    <n v="0"/>
    <n v="-102000"/>
    <n v="-59020"/>
    <n v="-93200"/>
    <n v="-254220"/>
    <n v="-254016.38399999999"/>
    <n v="-1247.5266383781236"/>
    <n v="4"/>
    <x v="1"/>
  </r>
  <r>
    <x v="3"/>
    <x v="4"/>
    <x v="0"/>
    <n v="709144.56900000002"/>
    <n v="-89651.477999999988"/>
    <n v="-38590"/>
    <n v="-47870"/>
    <n v="-95470"/>
    <n v="-271581.478"/>
    <n v="437563.09100000001"/>
    <n v="0.61702946074455522"/>
    <n v="4"/>
    <x v="1"/>
  </r>
  <r>
    <x v="3"/>
    <x v="4"/>
    <x v="1"/>
    <n v="1861692.3709999998"/>
    <n v="-1290748.956"/>
    <n v="-100710"/>
    <n v="-26920"/>
    <n v="-75970"/>
    <n v="-1494348.956"/>
    <n v="367343.4149999998"/>
    <n v="0.19731692556847236"/>
    <n v="4"/>
    <x v="1"/>
  </r>
  <r>
    <x v="3"/>
    <x v="4"/>
    <x v="2"/>
    <n v="1176175.0909999998"/>
    <n v="-856315.88699999987"/>
    <n v="-88720"/>
    <n v="-67390"/>
    <n v="-64890"/>
    <n v="-1077315.8869999999"/>
    <n v="98859.203999999911"/>
    <n v="8.4051434821620391E-2"/>
    <n v="4"/>
    <x v="1"/>
  </r>
  <r>
    <x v="3"/>
    <x v="4"/>
    <x v="0"/>
    <n v="282717.58899999998"/>
    <n v="-58140.060999999994"/>
    <n v="-87360"/>
    <n v="-56740"/>
    <n v="-62380"/>
    <n v="-264620.06099999999"/>
    <n v="18097.527999999991"/>
    <n v="6.4012741704584902E-2"/>
    <n v="4"/>
    <x v="1"/>
  </r>
  <r>
    <x v="3"/>
    <x v="4"/>
    <x v="1"/>
    <n v="375462.39499999996"/>
    <n v="-84592.864999999991"/>
    <n v="-49160"/>
    <n v="-16220"/>
    <n v="-91290"/>
    <n v="-241262.86499999999"/>
    <n v="134199.52999999997"/>
    <n v="0.35742468962837137"/>
    <n v="4"/>
    <x v="1"/>
  </r>
  <r>
    <x v="3"/>
    <x v="4"/>
    <x v="2"/>
    <n v="181886.55099999998"/>
    <n v="-87893.910999999993"/>
    <n v="-67120"/>
    <n v="-35660"/>
    <n v="-32650"/>
    <n v="-223323.91099999999"/>
    <n v="-41437.360000000015"/>
    <n v="-0.22781981280188232"/>
    <n v="4"/>
    <x v="1"/>
  </r>
  <r>
    <x v="3"/>
    <x v="4"/>
    <x v="0"/>
    <n v="2357091.4079999998"/>
    <n v="-305498.96999999997"/>
    <n v="-73970"/>
    <n v="-101970"/>
    <n v="-77980"/>
    <n v="-559418.97"/>
    <n v="1797672.4379999998"/>
    <n v="0.76266555972274797"/>
    <n v="4"/>
    <x v="1"/>
  </r>
  <r>
    <x v="3"/>
    <x v="4"/>
    <x v="0"/>
    <n v="309080.28200000001"/>
    <n v="-292678.19"/>
    <n v="-23090"/>
    <n v="-38820"/>
    <n v="-31660"/>
    <n v="-386248.19"/>
    <n v="-77167.907999999996"/>
    <n v="-0.24966946290025707"/>
    <n v="4"/>
    <x v="1"/>
  </r>
  <r>
    <x v="3"/>
    <x v="4"/>
    <x v="0"/>
    <n v="1838180.7150000001"/>
    <n v="-1716120.8049999999"/>
    <n v="-56400"/>
    <n v="-87200"/>
    <n v="-18280"/>
    <n v="-1878000.8049999999"/>
    <n v="-39820.089999999851"/>
    <n v="-2.1662772150234343E-2"/>
    <n v="4"/>
    <x v="1"/>
  </r>
  <r>
    <x v="3"/>
    <x v="4"/>
    <x v="0"/>
    <n v="1207394.321"/>
    <n v="-979905.47199999995"/>
    <n v="-14770"/>
    <n v="-39540"/>
    <n v="-50510"/>
    <n v="-1084725.4720000001"/>
    <n v="122668.84899999993"/>
    <n v="0.10159800064191285"/>
    <n v="4"/>
    <x v="1"/>
  </r>
  <r>
    <x v="3"/>
    <x v="4"/>
    <x v="0"/>
    <n v="1506287.139"/>
    <n v="-255985.247"/>
    <n v="-34110"/>
    <n v="-36130"/>
    <n v="-34450"/>
    <n v="-360675.24699999997"/>
    <n v="1145611.892"/>
    <n v="0.76055345779593753"/>
    <n v="4"/>
    <x v="1"/>
  </r>
  <r>
    <x v="3"/>
    <x v="4"/>
    <x v="0"/>
    <n v="-40594.847999999998"/>
    <n v="21156.673999999999"/>
    <n v="-52490"/>
    <n v="-33590"/>
    <n v="-31800"/>
    <n v="-96723.326000000001"/>
    <n v="-137318.174"/>
    <n v="3.3826502811391239"/>
    <n v="4"/>
    <x v="1"/>
  </r>
  <r>
    <x v="3"/>
    <x v="4"/>
    <x v="0"/>
    <n v="-52410.645000000004"/>
    <n v="27246.058000000001"/>
    <n v="-25820"/>
    <n v="-90410"/>
    <n v="-98770"/>
    <n v="-187753.94200000001"/>
    <n v="-240164.587"/>
    <n v="4.5823627432938476"/>
    <n v="4"/>
    <x v="1"/>
  </r>
  <r>
    <x v="3"/>
    <x v="4"/>
    <x v="0"/>
    <n v="1225106.2389999998"/>
    <n v="-979138.22299999988"/>
    <n v="-98340"/>
    <n v="-79960"/>
    <n v="-80930"/>
    <n v="-1238368.2229999998"/>
    <n v="-13261.983999999939"/>
    <n v="-1.0825170567105356E-2"/>
    <n v="4"/>
    <x v="1"/>
  </r>
  <r>
    <x v="3"/>
    <x v="4"/>
    <x v="0"/>
    <n v="1582012.9989999998"/>
    <n v="-833112.06299999997"/>
    <n v="-39900"/>
    <n v="-38410"/>
    <n v="-61180"/>
    <n v="-972602.06299999997"/>
    <n v="609410.93599999987"/>
    <n v="0.38521234426342404"/>
    <n v="4"/>
    <x v="1"/>
  </r>
  <r>
    <x v="3"/>
    <x v="4"/>
    <x v="0"/>
    <n v="468420.37199999992"/>
    <n v="-76654.781000000003"/>
    <n v="-62750"/>
    <n v="-99760"/>
    <n v="-107640"/>
    <n v="-346804.78100000002"/>
    <n v="121615.5909999999"/>
    <n v="0.25962916702521194"/>
    <n v="4"/>
    <x v="1"/>
  </r>
  <r>
    <x v="3"/>
    <x v="4"/>
    <x v="0"/>
    <n v="277663.07799999998"/>
    <n v="-67439.560999999987"/>
    <n v="-26830"/>
    <n v="-65590"/>
    <n v="-105630"/>
    <n v="-265489.56099999999"/>
    <n v="12173.516999999993"/>
    <n v="4.3842764719333675E-2"/>
    <n v="4"/>
    <x v="1"/>
  </r>
  <r>
    <x v="3"/>
    <x v="4"/>
    <x v="0"/>
    <n v="102379.68299999999"/>
    <n v="-15204.699999999999"/>
    <n v="-83350"/>
    <n v="-105320"/>
    <n v="-85520"/>
    <n v="-289394.7"/>
    <n v="-187015.01700000002"/>
    <n v="-1.8266809538763666"/>
    <n v="4"/>
    <x v="1"/>
  </r>
  <r>
    <x v="3"/>
    <x v="4"/>
    <x v="0"/>
    <n v="203767.76699999999"/>
    <n v="-41007.889999999992"/>
    <n v="-21860"/>
    <n v="-41550"/>
    <n v="-58800"/>
    <n v="-163217.88999999998"/>
    <n v="40549.877000000008"/>
    <n v="0.19900044838789449"/>
    <n v="4"/>
    <x v="1"/>
  </r>
  <r>
    <x v="3"/>
    <x v="4"/>
    <x v="0"/>
    <n v="66252.599000000002"/>
    <n v="-100262.232"/>
    <n v="-76640"/>
    <n v="-49250"/>
    <n v="-105730"/>
    <n v="-331882.23200000002"/>
    <n v="-265629.63300000003"/>
    <n v="-4.0093466069157531"/>
    <n v="4"/>
    <x v="1"/>
  </r>
  <r>
    <x v="3"/>
    <x v="4"/>
    <x v="0"/>
    <n v="2417013.5849999995"/>
    <n v="-60311.229999999989"/>
    <n v="-73170"/>
    <n v="-12380"/>
    <n v="-30380"/>
    <n v="-176241.22999999998"/>
    <n v="2240772.3549999995"/>
    <n v="0.92708306188523137"/>
    <n v="4"/>
    <x v="1"/>
  </r>
  <r>
    <x v="3"/>
    <x v="4"/>
    <x v="0"/>
    <n v="962828.34199999995"/>
    <n v="-46049.233999999997"/>
    <n v="-72090"/>
    <n v="-33960"/>
    <n v="-56210"/>
    <n v="-208309.234"/>
    <n v="754519.10800000001"/>
    <n v="0.78364862674555547"/>
    <n v="4"/>
    <x v="1"/>
  </r>
  <r>
    <x v="3"/>
    <x v="4"/>
    <x v="0"/>
    <n v="359024.701"/>
    <n v="-44989.244999999995"/>
    <n v="-34770"/>
    <n v="-78860"/>
    <n v="-44180"/>
    <n v="-202799.245"/>
    <n v="156225.45600000001"/>
    <n v="0.43513846140630863"/>
    <n v="4"/>
    <x v="1"/>
  </r>
  <r>
    <x v="3"/>
    <x v="4"/>
    <x v="0"/>
    <n v="811621.25799999991"/>
    <n v="-72901.668000000005"/>
    <n v="-12620"/>
    <n v="-60090"/>
    <n v="-102050"/>
    <n v="-247661.66800000001"/>
    <n v="563959.58999999985"/>
    <n v="0.6948556170025797"/>
    <n v="4"/>
    <x v="1"/>
  </r>
  <r>
    <x v="3"/>
    <x v="4"/>
    <x v="0"/>
    <n v="-16665.473999999998"/>
    <n v="1758.4419999999998"/>
    <n v="-83710"/>
    <n v="-29490"/>
    <n v="-63030"/>
    <n v="-174471.55799999999"/>
    <n v="-191137.03199999998"/>
    <n v="11.469042644691655"/>
    <n v="4"/>
    <x v="1"/>
  </r>
  <r>
    <x v="3"/>
    <x v="4"/>
    <x v="0"/>
    <n v="-6016.3179999999993"/>
    <n v="590.72299999999996"/>
    <n v="-34270"/>
    <n v="-67950"/>
    <n v="-45940"/>
    <n v="-147569.277"/>
    <n v="-153585.595"/>
    <n v="25.528171050798846"/>
    <n v="4"/>
    <x v="1"/>
  </r>
  <r>
    <x v="3"/>
    <x v="4"/>
    <x v="0"/>
    <n v="-1086522.3529999999"/>
    <n v="87173.708999999988"/>
    <n v="-54980"/>
    <n v="-105700"/>
    <n v="-78160"/>
    <n v="-151666.29100000003"/>
    <n v="-1238188.6439999999"/>
    <n v="1.1395887443836141"/>
    <n v="4"/>
    <x v="1"/>
  </r>
  <r>
    <x v="3"/>
    <x v="4"/>
    <x v="0"/>
    <n v="-13975.556"/>
    <n v="1088.752"/>
    <n v="-104240"/>
    <n v="-52520"/>
    <n v="-96760"/>
    <n v="-252431.24799999999"/>
    <n v="-266406.804"/>
    <n v="19.062340274691039"/>
    <n v="4"/>
    <x v="1"/>
  </r>
  <r>
    <x v="3"/>
    <x v="4"/>
    <x v="0"/>
    <n v="121167.23499999999"/>
    <n v="-9548.3780000000006"/>
    <n v="-81520"/>
    <n v="-59540"/>
    <n v="-26090"/>
    <n v="-176698.378"/>
    <n v="-55531.143000000011"/>
    <n v="-0.45830164400466855"/>
    <n v="4"/>
    <x v="1"/>
  </r>
  <r>
    <x v="3"/>
    <x v="4"/>
    <x v="0"/>
    <n v="789716.92799999996"/>
    <n v="-40084.449999999997"/>
    <n v="-41580"/>
    <n v="-51880"/>
    <n v="-73550"/>
    <n v="-207094.45"/>
    <n v="582622.47799999989"/>
    <n v="0.73776116142719927"/>
    <n v="4"/>
    <x v="1"/>
  </r>
  <r>
    <x v="3"/>
    <x v="4"/>
    <x v="0"/>
    <n v="973621.4389999999"/>
    <n v="-59213.930999999997"/>
    <n v="-18170"/>
    <n v="-82420"/>
    <n v="-20720"/>
    <n v="-180523.93099999998"/>
    <n v="793097.50799999991"/>
    <n v="0.81458509049942973"/>
    <n v="4"/>
    <x v="1"/>
  </r>
  <r>
    <x v="3"/>
    <x v="4"/>
    <x v="0"/>
    <n v="124485.928"/>
    <n v="-201208.34299999999"/>
    <n v="-50720"/>
    <n v="-101740"/>
    <n v="-35860"/>
    <n v="-389528.34299999999"/>
    <n v="-265042.41499999998"/>
    <n v="-2.1290953865885949"/>
    <n v="4"/>
    <x v="1"/>
  </r>
  <r>
    <x v="3"/>
    <x v="4"/>
    <x v="1"/>
    <n v="248206.95199999996"/>
    <n v="-402485.09699999995"/>
    <n v="-68580"/>
    <n v="-34790"/>
    <n v="-78120"/>
    <n v="-583975.09699999995"/>
    <n v="-335768.14500000002"/>
    <n v="-1.3527749416140451"/>
    <n v="4"/>
    <x v="1"/>
  </r>
  <r>
    <x v="3"/>
    <x v="4"/>
    <x v="2"/>
    <n v="2489.2350000000001"/>
    <n v="0"/>
    <n v="-27530"/>
    <n v="-52710"/>
    <n v="-45390"/>
    <n v="-125630"/>
    <n v="-123140.765"/>
    <n v="-49.469320895777216"/>
    <n v="4"/>
    <x v="1"/>
  </r>
  <r>
    <x v="3"/>
    <x v="4"/>
    <x v="0"/>
    <n v="-380.25400000000002"/>
    <n v="6.9999999999999993E-3"/>
    <n v="-40590"/>
    <n v="-106960"/>
    <n v="-40380"/>
    <n v="-187929.99299999999"/>
    <n v="-188310.24699999997"/>
    <n v="495.22226459156241"/>
    <n v="4"/>
    <x v="1"/>
  </r>
  <r>
    <x v="3"/>
    <x v="4"/>
    <x v="0"/>
    <n v="495735.821"/>
    <n v="-806896.74799999991"/>
    <n v="-25780"/>
    <n v="-89530"/>
    <n v="-27560"/>
    <n v="-949766.74799999991"/>
    <n v="-454030.92699999991"/>
    <n v="-0.91587274464880741"/>
    <n v="4"/>
    <x v="1"/>
  </r>
  <r>
    <x v="3"/>
    <x v="4"/>
    <x v="0"/>
    <n v="1486.107"/>
    <n v="-1627.71"/>
    <n v="-106340"/>
    <n v="-30850"/>
    <n v="-24130"/>
    <n v="-162947.71"/>
    <n v="-161461.603"/>
    <n v="-108.64736051980107"/>
    <n v="4"/>
    <x v="1"/>
  </r>
  <r>
    <x v="3"/>
    <x v="4"/>
    <x v="0"/>
    <n v="6949.32"/>
    <n v="-8635.3819999999996"/>
    <n v="-26740"/>
    <n v="-47510"/>
    <n v="-89650"/>
    <n v="-172535.38200000001"/>
    <n v="-165586.06200000001"/>
    <n v="-23.82766400165772"/>
    <n v="4"/>
    <x v="1"/>
  </r>
  <r>
    <x v="3"/>
    <x v="4"/>
    <x v="0"/>
    <n v="290420.46599999996"/>
    <n v="-166528.10999999999"/>
    <n v="-99500"/>
    <n v="-43510"/>
    <n v="-44200"/>
    <n v="-353738.11"/>
    <n v="-63317.644000000029"/>
    <n v="-0.21802059914055794"/>
    <n v="4"/>
    <x v="1"/>
  </r>
  <r>
    <x v="3"/>
    <x v="4"/>
    <x v="1"/>
    <n v="135714.516"/>
    <n v="-80281.291999999987"/>
    <n v="-71040"/>
    <n v="-75030"/>
    <n v="-63340"/>
    <n v="-289691.29200000002"/>
    <n v="-153976.77600000001"/>
    <n v="-1.1345637927191223"/>
    <n v="4"/>
    <x v="1"/>
  </r>
  <r>
    <x v="3"/>
    <x v="4"/>
    <x v="2"/>
    <n v="62449.120999999992"/>
    <n v="-40270.481999999996"/>
    <n v="-86850"/>
    <n v="-18210"/>
    <n v="-88320"/>
    <n v="-233650.48199999999"/>
    <n v="-171201.361"/>
    <n v="-2.7414534945976263"/>
    <n v="4"/>
    <x v="1"/>
  </r>
  <r>
    <x v="3"/>
    <x v="4"/>
    <x v="0"/>
    <n v="161031.78"/>
    <n v="-120610.098"/>
    <n v="-47380"/>
    <n v="-35490"/>
    <n v="-105950"/>
    <n v="-309430.098"/>
    <n v="-148398.318"/>
    <n v="-0.92154677790930462"/>
    <n v="4"/>
    <x v="1"/>
  </r>
  <r>
    <x v="3"/>
    <x v="4"/>
    <x v="0"/>
    <n v="59753.11299999999"/>
    <n v="-51537.317999999999"/>
    <n v="-40290"/>
    <n v="-72030"/>
    <n v="-58420"/>
    <n v="-222277.318"/>
    <n v="-162524.20500000002"/>
    <n v="-2.7199286671474345"/>
    <n v="4"/>
    <x v="1"/>
  </r>
  <r>
    <x v="3"/>
    <x v="4"/>
    <x v="0"/>
    <n v="46196.429999999993"/>
    <n v="-38381.945"/>
    <n v="-28220"/>
    <n v="-18130"/>
    <n v="-53390"/>
    <n v="-138121.94500000001"/>
    <n v="-91925.515000000014"/>
    <n v="-1.9898835256317431"/>
    <n v="4"/>
    <x v="1"/>
  </r>
  <r>
    <x v="3"/>
    <x v="4"/>
    <x v="1"/>
    <n v="36667.252999999997"/>
    <n v="-19802.418999999998"/>
    <n v="-15230"/>
    <n v="-29560"/>
    <n v="-54580"/>
    <n v="-119172.41899999999"/>
    <n v="-82505.165999999997"/>
    <n v="-2.2501049096860353"/>
    <n v="4"/>
    <x v="1"/>
  </r>
  <r>
    <x v="3"/>
    <x v="4"/>
    <x v="2"/>
    <n v="1164137.527"/>
    <n v="-412728.11999999994"/>
    <n v="-94920"/>
    <n v="-49530"/>
    <n v="-92490"/>
    <n v="-649668.11999999988"/>
    <n v="514469.40700000012"/>
    <n v="0.44193181223682015"/>
    <n v="4"/>
    <x v="1"/>
  </r>
  <r>
    <x v="3"/>
    <x v="4"/>
    <x v="0"/>
    <n v="27170.087"/>
    <n v="-29578.450999999997"/>
    <n v="-46600"/>
    <n v="-49470"/>
    <n v="-48250"/>
    <n v="-173898.451"/>
    <n v="-146728.364"/>
    <n v="-5.4003641578328407"/>
    <n v="4"/>
    <x v="1"/>
  </r>
  <r>
    <x v="3"/>
    <x v="4"/>
    <x v="0"/>
    <n v="932696.87699999998"/>
    <n v="-224955.24799999999"/>
    <n v="-40780"/>
    <n v="-90270"/>
    <n v="-74780"/>
    <n v="-430785.24800000002"/>
    <n v="501911.62899999996"/>
    <n v="0.53812941951128668"/>
    <n v="4"/>
    <x v="1"/>
  </r>
  <r>
    <x v="3"/>
    <x v="4"/>
    <x v="1"/>
    <n v="650392.90399999998"/>
    <n v="-316892.75799999997"/>
    <n v="-65350"/>
    <n v="-58280"/>
    <n v="-87620"/>
    <n v="-528142.75799999991"/>
    <n v="122250.14600000007"/>
    <n v="0.18796352981120482"/>
    <n v="4"/>
    <x v="1"/>
  </r>
  <r>
    <x v="3"/>
    <x v="4"/>
    <x v="2"/>
    <n v="682859.29599999997"/>
    <n v="-345627.02999999997"/>
    <n v="-90000"/>
    <n v="-62030"/>
    <n v="-31760"/>
    <n v="-529417.03"/>
    <n v="153442.26599999995"/>
    <n v="0.22470553875274468"/>
    <n v="4"/>
    <x v="1"/>
  </r>
  <r>
    <x v="3"/>
    <x v="4"/>
    <x v="0"/>
    <n v="287121.73699999996"/>
    <n v="-155587.796"/>
    <n v="-72170"/>
    <n v="-64660"/>
    <n v="-84680"/>
    <n v="-377097.79599999997"/>
    <n v="-89976.059000000008"/>
    <n v="-0.31337250860947535"/>
    <n v="4"/>
    <x v="1"/>
  </r>
  <r>
    <x v="3"/>
    <x v="4"/>
    <x v="0"/>
    <n v="246729.84700000001"/>
    <n v="-117458.607"/>
    <n v="-39550"/>
    <n v="-16210"/>
    <n v="-59360"/>
    <n v="-232578.60700000002"/>
    <n v="14151.239999999991"/>
    <n v="5.7355201132192127E-2"/>
    <n v="4"/>
    <x v="1"/>
  </r>
  <r>
    <x v="3"/>
    <x v="4"/>
    <x v="0"/>
    <n v="962899.04200000002"/>
    <n v="-491448.69899999991"/>
    <n v="-36660"/>
    <n v="-41190"/>
    <n v="-50480"/>
    <n v="-619778.69899999991"/>
    <n v="343120.34300000011"/>
    <n v="0.35634093298848679"/>
    <n v="4"/>
    <x v="1"/>
  </r>
  <r>
    <x v="3"/>
    <x v="4"/>
    <x v="1"/>
    <n v="1306211.4939999999"/>
    <n v="-660364.39699999988"/>
    <n v="-106450"/>
    <n v="-91380"/>
    <n v="-65520"/>
    <n v="-923714.39699999988"/>
    <n v="382497.09700000007"/>
    <n v="0.29282937622044847"/>
    <n v="4"/>
    <x v="1"/>
  </r>
  <r>
    <x v="3"/>
    <x v="4"/>
    <x v="2"/>
    <n v="18487.601999999999"/>
    <n v="-12520.655000000001"/>
    <n v="-31910"/>
    <n v="-49500"/>
    <n v="-41120"/>
    <n v="-135050.655"/>
    <n v="-116563.053"/>
    <n v="-6.3049308936875645"/>
    <n v="4"/>
    <x v="1"/>
  </r>
  <r>
    <x v="3"/>
    <x v="4"/>
    <x v="3"/>
    <n v="30664.55"/>
    <n v="-16440.472999999998"/>
    <n v="-49000"/>
    <n v="-62640"/>
    <n v="-77980"/>
    <n v="-206060.473"/>
    <n v="-175395.92300000001"/>
    <n v="-5.7198270641506239"/>
    <n v="4"/>
    <x v="1"/>
  </r>
  <r>
    <x v="3"/>
    <x v="4"/>
    <x v="0"/>
    <n v="373193.36599999998"/>
    <n v="-207940.52299999999"/>
    <n v="-74680"/>
    <n v="-35720"/>
    <n v="-25660"/>
    <n v="-344000.52299999999"/>
    <n v="29192.842999999993"/>
    <n v="7.822444249987015E-2"/>
    <n v="4"/>
    <x v="1"/>
  </r>
  <r>
    <x v="3"/>
    <x v="4"/>
    <x v="1"/>
    <n v="341887.91"/>
    <n v="-135928.79999999999"/>
    <n v="-54590"/>
    <n v="-82390"/>
    <n v="-105670"/>
    <n v="-378578.8"/>
    <n v="-36690.890000000014"/>
    <n v="-0.10731847756769175"/>
    <n v="4"/>
    <x v="1"/>
  </r>
  <r>
    <x v="3"/>
    <x v="4"/>
    <x v="2"/>
    <n v="78991.415999999997"/>
    <n v="-34917.371999999996"/>
    <n v="-73980"/>
    <n v="-17280"/>
    <n v="-100910"/>
    <n v="-227087.372"/>
    <n v="-148095.95600000001"/>
    <n v="-1.8748360707953382"/>
    <n v="4"/>
    <x v="1"/>
  </r>
  <r>
    <x v="3"/>
    <x v="4"/>
    <x v="3"/>
    <n v="729086.04999999993"/>
    <n v="-699490.46299999999"/>
    <n v="-28070"/>
    <n v="-85880"/>
    <n v="-104000"/>
    <n v="-917440.46299999999"/>
    <n v="-188354.41300000006"/>
    <n v="-0.2583431859654976"/>
    <n v="4"/>
    <x v="1"/>
  </r>
  <r>
    <x v="3"/>
    <x v="4"/>
    <x v="0"/>
    <n v="243113.53499999997"/>
    <n v="-236961.50099999999"/>
    <n v="-16450"/>
    <n v="-51690"/>
    <n v="-82760"/>
    <n v="-387861.50099999999"/>
    <n v="-144747.96600000001"/>
    <n v="-0.59539246138640545"/>
    <n v="4"/>
    <x v="1"/>
  </r>
  <r>
    <x v="3"/>
    <x v="4"/>
    <x v="1"/>
    <n v="154644.84"/>
    <n v="-91526.854999999996"/>
    <n v="-31140"/>
    <n v="-30150"/>
    <n v="-104060"/>
    <n v="-256876.85499999998"/>
    <n v="-102232.01499999998"/>
    <n v="-0.66107614712524509"/>
    <n v="4"/>
    <x v="1"/>
  </r>
  <r>
    <x v="3"/>
    <x v="4"/>
    <x v="2"/>
    <n v="28350.846999999998"/>
    <n v="-52689.623"/>
    <n v="-59210"/>
    <n v="-57800"/>
    <n v="-76340"/>
    <n v="-246039.62299999999"/>
    <n v="-217688.77599999998"/>
    <n v="-7.6783870337277751"/>
    <n v="4"/>
    <x v="1"/>
  </r>
  <r>
    <x v="3"/>
    <x v="4"/>
    <x v="3"/>
    <n v="367701.08199999999"/>
    <n v="-671981.82799999998"/>
    <n v="-14830"/>
    <n v="-61480"/>
    <n v="-26990"/>
    <n v="-775281.82799999998"/>
    <n v="-407580.74599999998"/>
    <n v="-1.1084567491155763"/>
    <n v="4"/>
    <x v="1"/>
  </r>
  <r>
    <x v="3"/>
    <x v="4"/>
    <x v="0"/>
    <n v="240575.64299999998"/>
    <n v="-444529.18999999994"/>
    <n v="-104500"/>
    <n v="-101510"/>
    <n v="-79960"/>
    <n v="-730499.19"/>
    <n v="-489923.54699999996"/>
    <n v="-2.036463629029976"/>
    <n v="4"/>
    <x v="1"/>
  </r>
  <r>
    <x v="3"/>
    <x v="4"/>
    <x v="1"/>
    <n v="126493.40199999999"/>
    <n v="-37004.428999999996"/>
    <n v="-76590"/>
    <n v="-62470"/>
    <n v="-28960"/>
    <n v="-205024.429"/>
    <n v="-78531.027000000016"/>
    <n v="-0.62083101377888483"/>
    <n v="4"/>
    <x v="1"/>
  </r>
  <r>
    <x v="3"/>
    <x v="4"/>
    <x v="2"/>
    <n v="295681.01500000001"/>
    <n v="-159010.62099999998"/>
    <n v="-82250"/>
    <n v="-56790"/>
    <n v="-46770"/>
    <n v="-344820.62099999998"/>
    <n v="-49139.605999999971"/>
    <n v="-0.16619127880090634"/>
    <n v="4"/>
    <x v="1"/>
  </r>
  <r>
    <x v="3"/>
    <x v="4"/>
    <x v="3"/>
    <n v="32938.5"/>
    <n v="-17895.087"/>
    <n v="-75030"/>
    <n v="-58530"/>
    <n v="-57390"/>
    <n v="-208845.087"/>
    <n v="-175906.587"/>
    <n v="-5.340455303064803"/>
    <n v="4"/>
    <x v="1"/>
  </r>
  <r>
    <x v="3"/>
    <x v="4"/>
    <x v="0"/>
    <n v="100871.988"/>
    <n v="-52606.224999999999"/>
    <n v="-38560"/>
    <n v="-103310"/>
    <n v="-74800"/>
    <n v="-269276.22499999998"/>
    <n v="-168404.23699999996"/>
    <n v="-1.669484664067491"/>
    <n v="4"/>
    <x v="1"/>
  </r>
  <r>
    <x v="3"/>
    <x v="4"/>
    <x v="0"/>
    <n v="95095.188999999984"/>
    <n v="-48584.052999999993"/>
    <n v="-82910"/>
    <n v="-21490"/>
    <n v="-106940"/>
    <n v="-259924.05299999999"/>
    <n v="-164828.864"/>
    <n v="-1.7333039214002721"/>
    <n v="4"/>
    <x v="1"/>
  </r>
  <r>
    <x v="3"/>
    <x v="4"/>
    <x v="1"/>
    <n v="21445.843999999997"/>
    <n v="-11621.070999999998"/>
    <n v="-29390"/>
    <n v="-88030"/>
    <n v="-48870"/>
    <n v="-177911.071"/>
    <n v="-156465.22700000001"/>
    <n v="-7.2958297654314759"/>
    <n v="4"/>
    <x v="1"/>
  </r>
  <r>
    <x v="3"/>
    <x v="4"/>
    <x v="2"/>
    <n v="420629.21599999996"/>
    <n v="-154532.049"/>
    <n v="-39170"/>
    <n v="-26260"/>
    <n v="-52300"/>
    <n v="-272262.049"/>
    <n v="148367.16699999996"/>
    <n v="0.35272672785525189"/>
    <n v="4"/>
    <x v="1"/>
  </r>
  <r>
    <x v="3"/>
    <x v="4"/>
    <x v="0"/>
    <n v="772889.64899999998"/>
    <n v="-415093.81199999998"/>
    <n v="-84230"/>
    <n v="-98120"/>
    <n v="-77840"/>
    <n v="-675283.81199999992"/>
    <n v="97605.837000000058"/>
    <n v="0.12628689894642392"/>
    <n v="4"/>
    <x v="1"/>
  </r>
  <r>
    <x v="3"/>
    <x v="4"/>
    <x v="1"/>
    <n v="1289346.1909999999"/>
    <n v="-727674.67499999993"/>
    <n v="-14460"/>
    <n v="-82040"/>
    <n v="-99050"/>
    <n v="-923224.67499999993"/>
    <n v="366121.51599999995"/>
    <n v="0.28395904727188975"/>
    <n v="4"/>
    <x v="1"/>
  </r>
  <r>
    <x v="3"/>
    <x v="4"/>
    <x v="2"/>
    <n v="597602.23599999992"/>
    <n v="-250042.75799999997"/>
    <n v="-43570"/>
    <n v="-14710"/>
    <n v="-60000"/>
    <n v="-368322.75799999997"/>
    <n v="229279.47799999994"/>
    <n v="0.38366569632446956"/>
    <n v="4"/>
    <x v="1"/>
  </r>
  <r>
    <x v="3"/>
    <x v="4"/>
    <x v="0"/>
    <n v="1087143.659"/>
    <n v="-639663.34600000002"/>
    <n v="-27750"/>
    <n v="-75520"/>
    <n v="-22260"/>
    <n v="-765193.34600000002"/>
    <n v="321950.31299999997"/>
    <n v="0.29614330206933576"/>
    <n v="4"/>
    <x v="1"/>
  </r>
  <r>
    <x v="3"/>
    <x v="4"/>
    <x v="1"/>
    <n v="1358689.115"/>
    <n v="-833403.67599999986"/>
    <n v="-56940"/>
    <n v="-50960"/>
    <n v="-108060"/>
    <n v="-1049363.676"/>
    <n v="309325.43900000001"/>
    <n v="0.22766461848043879"/>
    <n v="4"/>
    <x v="1"/>
  </r>
  <r>
    <x v="3"/>
    <x v="4"/>
    <x v="2"/>
    <n v="-2062.6689999999999"/>
    <n v="2357.6489999999999"/>
    <n v="-37560"/>
    <n v="-29060"/>
    <n v="-14910"/>
    <n v="-79172.350999999995"/>
    <n v="-81235.01999999999"/>
    <n v="39.383449307668847"/>
    <n v="4"/>
    <x v="1"/>
  </r>
  <r>
    <x v="3"/>
    <x v="4"/>
    <x v="0"/>
    <n v="9718.6179999999986"/>
    <n v="-12673.591"/>
    <n v="-61100"/>
    <n v="-20100"/>
    <n v="-37390"/>
    <n v="-131263.59100000001"/>
    <n v="-121544.97300000001"/>
    <n v="-12.506405025899776"/>
    <n v="4"/>
    <x v="1"/>
  </r>
  <r>
    <x v="3"/>
    <x v="4"/>
    <x v="0"/>
    <n v="7135.7159999999994"/>
    <n v="-9341.8079999999991"/>
    <n v="-52640"/>
    <n v="-62640"/>
    <n v="-100630"/>
    <n v="-225251.80799999999"/>
    <n v="-218116.092"/>
    <n v="-30.566812356321361"/>
    <n v="4"/>
    <x v="1"/>
  </r>
  <r>
    <x v="3"/>
    <x v="4"/>
    <x v="0"/>
    <n v="2181732.7069999999"/>
    <n v="-3672906.4889999996"/>
    <n v="-56210"/>
    <n v="-104980"/>
    <n v="-64960"/>
    <n v="-3899056.4889999996"/>
    <n v="-1717323.7819999997"/>
    <n v="-0.78713757028532261"/>
    <n v="4"/>
    <x v="1"/>
  </r>
  <r>
    <x v="3"/>
    <x v="4"/>
    <x v="0"/>
    <n v="603141.60199999996"/>
    <n v="-245932.58199999999"/>
    <n v="-102470"/>
    <n v="-75790"/>
    <n v="-104900"/>
    <n v="-529092.58199999994"/>
    <n v="74049.020000000019"/>
    <n v="0.12277219769695148"/>
    <n v="4"/>
    <x v="1"/>
  </r>
  <r>
    <x v="3"/>
    <x v="4"/>
    <x v="0"/>
    <n v="271479.299"/>
    <n v="-201245.51999999996"/>
    <n v="-82600"/>
    <n v="-64310"/>
    <n v="-90850"/>
    <n v="-439005.51999999996"/>
    <n v="-167526.22099999996"/>
    <n v="-0.61708653888928733"/>
    <n v="4"/>
    <x v="1"/>
  </r>
  <r>
    <x v="3"/>
    <x v="4"/>
    <x v="0"/>
    <n v="449493.8"/>
    <n v="-63105.293999999994"/>
    <n v="-83200"/>
    <n v="-89500"/>
    <n v="-62060"/>
    <n v="-297865.29399999999"/>
    <n v="151628.50599999999"/>
    <n v="0.33733169623251757"/>
    <n v="4"/>
    <x v="1"/>
  </r>
  <r>
    <x v="3"/>
    <x v="4"/>
    <x v="0"/>
    <n v="-5862.4929999999995"/>
    <n v="3202.0519999999997"/>
    <n v="-50040"/>
    <n v="-30820"/>
    <n v="-23740"/>
    <n v="-101397.948"/>
    <n v="-107260.44100000001"/>
    <n v="18.296045897197661"/>
    <n v="4"/>
    <x v="1"/>
  </r>
  <r>
    <x v="3"/>
    <x v="4"/>
    <x v="0"/>
    <n v="-9315.5650000000005"/>
    <n v="5061.9449999999997"/>
    <n v="-15130"/>
    <n v="-69590"/>
    <n v="-107310"/>
    <n v="-186968.05499999999"/>
    <n v="-196283.62"/>
    <n v="21.070500823084803"/>
    <n v="4"/>
    <x v="1"/>
  </r>
  <r>
    <x v="3"/>
    <x v="4"/>
    <x v="0"/>
    <n v="-16943.248"/>
    <n v="8895.8029999999999"/>
    <n v="-56960"/>
    <n v="-103640"/>
    <n v="-13360"/>
    <n v="-165064.19699999999"/>
    <n v="-182007.44499999998"/>
    <n v="10.74218148728036"/>
    <n v="4"/>
    <x v="1"/>
  </r>
  <r>
    <x v="3"/>
    <x v="4"/>
    <x v="0"/>
    <n v="6326.0259999999998"/>
    <n v="-16529.66"/>
    <n v="-20050"/>
    <n v="-33270"/>
    <n v="-97360"/>
    <n v="-167209.66"/>
    <n v="-160883.63399999999"/>
    <n v="-25.432022252200671"/>
    <n v="4"/>
    <x v="1"/>
  </r>
  <r>
    <x v="3"/>
    <x v="4"/>
    <x v="0"/>
    <n v="5352.1019999999999"/>
    <n v="-14796.249999999998"/>
    <n v="-97300"/>
    <n v="-93630"/>
    <n v="-20250"/>
    <n v="-225976.25"/>
    <n v="-220624.14799999999"/>
    <n v="-41.22196251117785"/>
    <n v="4"/>
    <x v="1"/>
  </r>
  <r>
    <x v="3"/>
    <x v="4"/>
    <x v="0"/>
    <n v="2539240.1579999998"/>
    <n v="-632411.31799999997"/>
    <n v="-62960"/>
    <n v="-30960"/>
    <n v="-61710"/>
    <n v="-788041.31799999997"/>
    <n v="1751198.8399999999"/>
    <n v="0.68965467267157166"/>
    <n v="4"/>
    <x v="1"/>
  </r>
  <r>
    <x v="3"/>
    <x v="4"/>
    <x v="0"/>
    <n v="24347.406999999999"/>
    <n v="-24857.21"/>
    <n v="-91250"/>
    <n v="-95710"/>
    <n v="-34280"/>
    <n v="-246097.21"/>
    <n v="-221749.80299999999"/>
    <n v="-9.1077379615825205"/>
    <n v="4"/>
    <x v="1"/>
  </r>
  <r>
    <x v="3"/>
    <x v="4"/>
    <x v="0"/>
    <n v="19245586.520999998"/>
    <n v="-112815.19899999999"/>
    <n v="-16890"/>
    <n v="-66980"/>
    <n v="-43820"/>
    <n v="-240505.19899999999"/>
    <n v="19005081.321999997"/>
    <n v="0.98750335830308045"/>
    <n v="4"/>
    <x v="1"/>
  </r>
  <r>
    <x v="3"/>
    <x v="4"/>
    <x v="0"/>
    <n v="207966.00299999997"/>
    <n v="-3984.848"/>
    <n v="-60460"/>
    <n v="-16370"/>
    <n v="-89140"/>
    <n v="-169954.848"/>
    <n v="38011.15499999997"/>
    <n v="0.18277581167918092"/>
    <n v="4"/>
    <x v="1"/>
  </r>
  <r>
    <x v="3"/>
    <x v="4"/>
    <x v="0"/>
    <n v="83266.301999999996"/>
    <n v="-83402.073999999993"/>
    <n v="-106960"/>
    <n v="-82790"/>
    <n v="-32600"/>
    <n v="-305752.07400000002"/>
    <n v="-222485.77200000003"/>
    <n v="-2.6719785394096167"/>
    <n v="4"/>
    <x v="1"/>
  </r>
  <r>
    <x v="3"/>
    <x v="4"/>
    <x v="0"/>
    <n v="-119852.37599999999"/>
    <n v="19904.129000000001"/>
    <n v="-42300"/>
    <n v="-19940"/>
    <n v="-34420"/>
    <n v="-76755.870999999999"/>
    <n v="-196608.24699999997"/>
    <n v="1.6404201031442214"/>
    <n v="4"/>
    <x v="1"/>
  </r>
  <r>
    <x v="3"/>
    <x v="4"/>
    <x v="0"/>
    <n v="25367011.991999999"/>
    <n v="-1021150.914"/>
    <n v="-93390"/>
    <n v="-69340"/>
    <n v="-16730"/>
    <n v="-1200610.9139999999"/>
    <n v="24166401.077999998"/>
    <n v="0.95267038489284284"/>
    <n v="4"/>
    <x v="1"/>
  </r>
  <r>
    <x v="3"/>
    <x v="4"/>
    <x v="0"/>
    <n v="21108.78"/>
    <n v="-54942.418999999994"/>
    <n v="-87860"/>
    <n v="-91960"/>
    <n v="-56850"/>
    <n v="-291612.41899999999"/>
    <n v="-270503.63899999997"/>
    <n v="-12.814745286084747"/>
    <n v="4"/>
    <x v="1"/>
  </r>
  <r>
    <x v="3"/>
    <x v="4"/>
    <x v="0"/>
    <n v="34441.763999999996"/>
    <n v="-24933.86"/>
    <n v="-38050"/>
    <n v="-50040"/>
    <n v="-84780"/>
    <n v="-197803.86"/>
    <n v="-163362.09599999999"/>
    <n v="-4.7431396370987278"/>
    <n v="4"/>
    <x v="1"/>
  </r>
  <r>
    <x v="3"/>
    <x v="4"/>
    <x v="0"/>
    <n v="28718.528999999999"/>
    <n v="-35766.822"/>
    <n v="-49380"/>
    <n v="-85710"/>
    <n v="-12650"/>
    <n v="-183506.82199999999"/>
    <n v="-154788.29299999998"/>
    <n v="-5.3898405799266387"/>
    <n v="4"/>
    <x v="1"/>
  </r>
  <r>
    <x v="3"/>
    <x v="4"/>
    <x v="0"/>
    <n v="30170.125999999997"/>
    <n v="-31303.838999999996"/>
    <n v="-94640"/>
    <n v="-21220"/>
    <n v="-56050"/>
    <n v="-203213.83900000001"/>
    <n v="-173043.71300000002"/>
    <n v="-5.7355979554079433"/>
    <n v="4"/>
    <x v="1"/>
  </r>
  <r>
    <x v="3"/>
    <x v="4"/>
    <x v="0"/>
    <n v="62489.62999999999"/>
    <n v="-25835.228999999999"/>
    <n v="-16140"/>
    <n v="-29790"/>
    <n v="-93690"/>
    <n v="-165455.22899999999"/>
    <n v="-102965.599"/>
    <n v="-1.6477229741958788"/>
    <n v="4"/>
    <x v="1"/>
  </r>
  <r>
    <x v="3"/>
    <x v="4"/>
    <x v="0"/>
    <n v="22247.931999999997"/>
    <n v="-14753.318999999998"/>
    <n v="-19880"/>
    <n v="-88680"/>
    <n v="-55390"/>
    <n v="-178703.31899999999"/>
    <n v="-156455.38699999999"/>
    <n v="-7.0323564005859067"/>
    <n v="4"/>
    <x v="1"/>
  </r>
  <r>
    <x v="3"/>
    <x v="4"/>
    <x v="0"/>
    <n v="159117.51799999998"/>
    <n v="-25070.507000000001"/>
    <n v="-86150"/>
    <n v="-22170"/>
    <n v="-58710"/>
    <n v="-192100.50700000001"/>
    <n v="-32982.989000000031"/>
    <n v="-0.20728697515254124"/>
    <n v="4"/>
    <x v="1"/>
  </r>
  <r>
    <x v="3"/>
    <x v="4"/>
    <x v="0"/>
    <n v="1274901.0959999999"/>
    <n v="-246658.489"/>
    <n v="-70260"/>
    <n v="-106070"/>
    <n v="-43040"/>
    <n v="-466028.489"/>
    <n v="808872.60699999984"/>
    <n v="0.63445910395546468"/>
    <n v="4"/>
    <x v="1"/>
  </r>
  <r>
    <x v="3"/>
    <x v="4"/>
    <x v="1"/>
    <n v="851856.07499999995"/>
    <n v="-134235.86399999997"/>
    <n v="-94260"/>
    <n v="-108130"/>
    <n v="-83710"/>
    <n v="-420335.86399999994"/>
    <n v="431520.21100000001"/>
    <n v="0.5065646928678651"/>
    <n v="4"/>
    <x v="1"/>
  </r>
  <r>
    <x v="3"/>
    <x v="4"/>
    <x v="2"/>
    <n v="649094.78899999999"/>
    <n v="-60564.671999999999"/>
    <n v="-44670"/>
    <n v="-96810"/>
    <n v="-75310"/>
    <n v="-277354.67200000002"/>
    <n v="371740.11699999997"/>
    <n v="0.57270544040679394"/>
    <n v="4"/>
    <x v="1"/>
  </r>
  <r>
    <x v="3"/>
    <x v="4"/>
    <x v="0"/>
    <n v="434616.84699999995"/>
    <n v="-80993.408999999985"/>
    <n v="-96240"/>
    <n v="-12880"/>
    <n v="-91600"/>
    <n v="-281713.40899999999"/>
    <n v="152903.43799999997"/>
    <n v="0.35181203640732311"/>
    <n v="4"/>
    <x v="1"/>
  </r>
  <r>
    <x v="3"/>
    <x v="4"/>
    <x v="0"/>
    <n v="-212986.23499999999"/>
    <n v="19411.266"/>
    <n v="-25300"/>
    <n v="-72460"/>
    <n v="-66400"/>
    <n v="-144748.734"/>
    <n v="-357734.96899999998"/>
    <n v="1.6796154408757917"/>
    <n v="4"/>
    <x v="1"/>
  </r>
  <r>
    <x v="3"/>
    <x v="4"/>
    <x v="0"/>
    <n v="157508.26699999999"/>
    <n v="-43354.051999999996"/>
    <n v="-89810"/>
    <n v="-34110"/>
    <n v="-58460"/>
    <n v="-225734.052"/>
    <n v="-68225.785000000003"/>
    <n v="-0.4331568513797438"/>
    <n v="4"/>
    <x v="1"/>
  </r>
  <r>
    <x v="3"/>
    <x v="4"/>
    <x v="0"/>
    <n v="2582.2649999999999"/>
    <n v="-1537.221"/>
    <n v="-13240"/>
    <n v="-37820"/>
    <n v="-32820"/>
    <n v="-85417.221000000005"/>
    <n v="-82834.956000000006"/>
    <n v="-32.078410232876955"/>
    <n v="4"/>
    <x v="1"/>
  </r>
  <r>
    <x v="3"/>
    <x v="4"/>
    <x v="0"/>
    <n v="2777.9359999999997"/>
    <n v="-1842.1409999999998"/>
    <n v="-30210"/>
    <n v="-57480"/>
    <n v="-47970"/>
    <n v="-137502.141"/>
    <n v="-134724.20500000002"/>
    <n v="-48.497951356690734"/>
    <n v="4"/>
    <x v="1"/>
  </r>
  <r>
    <x v="3"/>
    <x v="4"/>
    <x v="1"/>
    <n v="311240.15999999997"/>
    <n v="-59746.218000000001"/>
    <n v="-102840"/>
    <n v="-90160"/>
    <n v="-98860"/>
    <n v="-351606.21799999999"/>
    <n v="-40366.058000000019"/>
    <n v="-0.12969424639802274"/>
    <n v="4"/>
    <x v="1"/>
  </r>
  <r>
    <x v="3"/>
    <x v="4"/>
    <x v="2"/>
    <n v="384300.85399999993"/>
    <n v="-50690.087"/>
    <n v="-52720"/>
    <n v="-104820"/>
    <n v="-91640"/>
    <n v="-299870.087"/>
    <n v="84430.766999999934"/>
    <n v="0.21969966010015671"/>
    <n v="4"/>
    <x v="1"/>
  </r>
  <r>
    <x v="3"/>
    <x v="4"/>
    <x v="0"/>
    <n v="593000.84199999995"/>
    <n v="-532366.12800000003"/>
    <n v="-44310"/>
    <n v="-94120"/>
    <n v="-76000"/>
    <n v="-746796.12800000003"/>
    <n v="-153795.28600000008"/>
    <n v="-0.25935087289471354"/>
    <n v="4"/>
    <x v="1"/>
  </r>
  <r>
    <x v="3"/>
    <x v="4"/>
    <x v="0"/>
    <n v="818828.55599999998"/>
    <n v="-209201.98599999998"/>
    <n v="-83350"/>
    <n v="-57230"/>
    <n v="-97590"/>
    <n v="-447371.98599999998"/>
    <n v="371456.57"/>
    <n v="0.453643888306211"/>
    <n v="4"/>
    <x v="1"/>
  </r>
  <r>
    <x v="3"/>
    <x v="4"/>
    <x v="0"/>
    <n v="969431.28799999994"/>
    <n v="-74340.293999999994"/>
    <n v="-93830"/>
    <n v="-72590"/>
    <n v="-81360"/>
    <n v="-322120.29399999999"/>
    <n v="647310.99399999995"/>
    <n v="0.66772240798566018"/>
    <n v="4"/>
    <x v="1"/>
  </r>
  <r>
    <x v="3"/>
    <x v="17"/>
    <x v="1"/>
    <n v="2522374.6310000001"/>
    <n v="-1212032.3529999999"/>
    <n v="-106070"/>
    <n v="-89490"/>
    <n v="-85300"/>
    <n v="-1492892.3529999999"/>
    <n v="1029482.2780000002"/>
    <n v="0.40814011739083345"/>
    <n v="4"/>
    <x v="1"/>
  </r>
  <r>
    <x v="3"/>
    <x v="17"/>
    <x v="2"/>
    <n v="113262.674"/>
    <n v="-64704.947999999997"/>
    <n v="-95190"/>
    <n v="-84370"/>
    <n v="-37100"/>
    <n v="-281364.94799999997"/>
    <n v="-168102.27399999998"/>
    <n v="-1.4841806931028307"/>
    <n v="4"/>
    <x v="1"/>
  </r>
  <r>
    <x v="3"/>
    <x v="17"/>
    <x v="0"/>
    <n v="1034553.884"/>
    <n v="-683794.40500000003"/>
    <n v="-58880"/>
    <n v="-23340"/>
    <n v="-42900"/>
    <n v="-808914.40500000003"/>
    <n v="225639.47899999993"/>
    <n v="0.21810316745183661"/>
    <n v="4"/>
    <x v="1"/>
  </r>
  <r>
    <x v="3"/>
    <x v="17"/>
    <x v="0"/>
    <n v="827747.41"/>
    <n v="-1155957.18"/>
    <n v="-54140"/>
    <n v="-15500"/>
    <n v="-97460"/>
    <n v="-1323057.18"/>
    <n v="-495309.7699999999"/>
    <n v="-0.59838274818643034"/>
    <n v="4"/>
    <x v="1"/>
  </r>
  <r>
    <x v="3"/>
    <x v="17"/>
    <x v="1"/>
    <n v="41304.76"/>
    <n v="-35063.875"/>
    <n v="-30670"/>
    <n v="-45340"/>
    <n v="-58780"/>
    <n v="-169853.875"/>
    <n v="-128549.11499999999"/>
    <n v="-3.1122106749924217"/>
    <n v="4"/>
    <x v="1"/>
  </r>
  <r>
    <x v="3"/>
    <x v="17"/>
    <x v="2"/>
    <n v="661112.16499999992"/>
    <n v="-159106.087"/>
    <n v="-94480"/>
    <n v="-45670"/>
    <n v="-66010"/>
    <n v="-365266.087"/>
    <n v="295846.07799999992"/>
    <n v="0.44749755587994655"/>
    <n v="4"/>
    <x v="1"/>
  </r>
  <r>
    <x v="3"/>
    <x v="17"/>
    <x v="0"/>
    <n v="180111.96699999998"/>
    <n v="-88280.01"/>
    <n v="-72940"/>
    <n v="-101960"/>
    <n v="-96320"/>
    <n v="-359500.01"/>
    <n v="-179388.04300000003"/>
    <n v="-0.99598070016080642"/>
    <n v="4"/>
    <x v="1"/>
  </r>
  <r>
    <x v="3"/>
    <x v="17"/>
    <x v="0"/>
    <n v="754079.1719999999"/>
    <n v="-33478.087999999996"/>
    <n v="-49970"/>
    <n v="-79870"/>
    <n v="-66310"/>
    <n v="-229628.08799999999"/>
    <n v="524451.08399999992"/>
    <n v="0.69548543902761439"/>
    <n v="4"/>
    <x v="1"/>
  </r>
  <r>
    <x v="3"/>
    <x v="17"/>
    <x v="0"/>
    <n v="485607.85"/>
    <n v="-211905.30199999997"/>
    <n v="-82390"/>
    <n v="-61140"/>
    <n v="-75400"/>
    <n v="-430835.30199999997"/>
    <n v="54772.54800000001"/>
    <n v="0.11279172690474426"/>
    <n v="4"/>
    <x v="1"/>
  </r>
  <r>
    <x v="3"/>
    <x v="17"/>
    <x v="1"/>
    <n v="22835.911"/>
    <n v="-4249.6229999999996"/>
    <n v="-53860"/>
    <n v="-20870"/>
    <n v="-98740"/>
    <n v="-177719.62299999999"/>
    <n v="-154883.712"/>
    <n v="-6.7824625871067719"/>
    <n v="4"/>
    <x v="1"/>
  </r>
  <r>
    <x v="3"/>
    <x v="17"/>
    <x v="2"/>
    <n v="1793889.8459999997"/>
    <n v="-45925.928999999996"/>
    <n v="-51100"/>
    <n v="-15940"/>
    <n v="-68340"/>
    <n v="-181305.929"/>
    <n v="1612583.9169999997"/>
    <n v="0.89893140350603218"/>
    <n v="4"/>
    <x v="1"/>
  </r>
  <r>
    <x v="3"/>
    <x v="17"/>
    <x v="3"/>
    <n v="25612.909"/>
    <n v="-5942.8319999999994"/>
    <n v="-69970"/>
    <n v="-48510"/>
    <n v="-90350"/>
    <n v="-214772.83199999999"/>
    <n v="-189159.92300000001"/>
    <n v="-7.3853353791246441"/>
    <n v="4"/>
    <x v="1"/>
  </r>
  <r>
    <x v="3"/>
    <x v="17"/>
    <x v="0"/>
    <n v="495816.951"/>
    <n v="-49683.661999999997"/>
    <n v="-96610"/>
    <n v="-32120"/>
    <n v="-22950"/>
    <n v="-201363.66200000001"/>
    <n v="294453.28899999999"/>
    <n v="0.59387499440292435"/>
    <n v="4"/>
    <x v="1"/>
  </r>
  <r>
    <x v="3"/>
    <x v="17"/>
    <x v="1"/>
    <n v="309793.33"/>
    <n v="-79577.008000000002"/>
    <n v="-31200"/>
    <n v="-55650"/>
    <n v="-59780"/>
    <n v="-226207.008"/>
    <n v="83586.322000000015"/>
    <n v="0.26981317512549419"/>
    <n v="4"/>
    <x v="1"/>
  </r>
  <r>
    <x v="3"/>
    <x v="17"/>
    <x v="2"/>
    <n v="881914.50900000008"/>
    <n v="-54645.478999999999"/>
    <n v="-96740"/>
    <n v="-47430"/>
    <n v="-34370"/>
    <n v="-233185.47899999999"/>
    <n v="648729.03"/>
    <n v="0.73559174203358069"/>
    <n v="4"/>
    <x v="1"/>
  </r>
  <r>
    <x v="3"/>
    <x v="17"/>
    <x v="3"/>
    <n v="533598.821"/>
    <n v="-31474.491999999995"/>
    <n v="-35660"/>
    <n v="-51350"/>
    <n v="-45670"/>
    <n v="-164154.492"/>
    <n v="369444.32900000003"/>
    <n v="0.69236346569813734"/>
    <n v="4"/>
    <x v="1"/>
  </r>
  <r>
    <x v="3"/>
    <x v="17"/>
    <x v="0"/>
    <n v="288744.24599999998"/>
    <n v="-402485.10399999993"/>
    <n v="-64490"/>
    <n v="-16110"/>
    <n v="-39330"/>
    <n v="-522415.10399999993"/>
    <n v="-233670.85799999995"/>
    <n v="-0.80926585113664906"/>
    <n v="4"/>
    <x v="1"/>
  </r>
  <r>
    <x v="3"/>
    <x v="17"/>
    <x v="1"/>
    <n v="290323.92200000002"/>
    <n v="-403448.37399999995"/>
    <n v="-36520"/>
    <n v="-23690"/>
    <n v="-76260"/>
    <n v="-539918.37399999995"/>
    <n v="-249594.45199999993"/>
    <n v="-0.85971025150314662"/>
    <n v="4"/>
    <x v="1"/>
  </r>
  <r>
    <x v="3"/>
    <x v="17"/>
    <x v="2"/>
    <n v="7763.405999999999"/>
    <n v="-4423.2369999999992"/>
    <n v="-73600"/>
    <n v="-76490"/>
    <n v="-46660"/>
    <n v="-201173.23699999999"/>
    <n v="-193409.83100000001"/>
    <n v="-24.913012535992582"/>
    <n v="4"/>
    <x v="1"/>
  </r>
  <r>
    <x v="3"/>
    <x v="17"/>
    <x v="3"/>
    <n v="63979.656999999992"/>
    <n v="-20649.607999999997"/>
    <n v="-39330"/>
    <n v="-38520"/>
    <n v="-102370"/>
    <n v="-200869.60800000001"/>
    <n v="-136889.951"/>
    <n v="-2.1395855717075825"/>
    <n v="4"/>
    <x v="1"/>
  </r>
  <r>
    <x v="3"/>
    <x v="17"/>
    <x v="0"/>
    <n v="75087.243000000002"/>
    <n v="-93706.458999999988"/>
    <n v="-47850"/>
    <n v="-36950"/>
    <n v="-27680"/>
    <n v="-206186.45899999997"/>
    <n v="-131099.21599999996"/>
    <n v="-1.7459585778106137"/>
    <n v="4"/>
    <x v="1"/>
  </r>
  <r>
    <x v="3"/>
    <x v="17"/>
    <x v="1"/>
    <n v="55701.078999999998"/>
    <n v="-36176.875"/>
    <n v="-33610"/>
    <n v="-44160"/>
    <n v="-19880"/>
    <n v="-133826.875"/>
    <n v="-78125.796000000002"/>
    <n v="-1.4025903519750489"/>
    <n v="4"/>
    <x v="1"/>
  </r>
  <r>
    <x v="3"/>
    <x v="17"/>
    <x v="2"/>
    <n v="492673.10399999993"/>
    <n v="-236368.90199999997"/>
    <n v="-76660"/>
    <n v="-13040"/>
    <n v="-104700"/>
    <n v="-430768.902"/>
    <n v="61904.201999999932"/>
    <n v="0.12564964780378987"/>
    <n v="4"/>
    <x v="1"/>
  </r>
  <r>
    <x v="3"/>
    <x v="17"/>
    <x v="3"/>
    <n v="4168.99"/>
    <n v="-12533.255000000001"/>
    <n v="-105160"/>
    <n v="-83600"/>
    <n v="-35500"/>
    <n v="-236793.255"/>
    <n v="-232624.26500000001"/>
    <n v="-55.798710239170646"/>
    <n v="4"/>
    <x v="1"/>
  </r>
  <r>
    <x v="3"/>
    <x v="17"/>
    <x v="0"/>
    <n v="67465.09"/>
    <n v="-20905.506999999998"/>
    <n v="-76010"/>
    <n v="-92590"/>
    <n v="-43110"/>
    <n v="-232615.50699999998"/>
    <n v="-165150.41699999999"/>
    <n v="-2.4479388821685406"/>
    <n v="4"/>
    <x v="1"/>
  </r>
  <r>
    <x v="3"/>
    <x v="17"/>
    <x v="0"/>
    <n v="209174.69299999997"/>
    <n v="-56519.812999999995"/>
    <n v="-67100"/>
    <n v="-19220"/>
    <n v="-22660"/>
    <n v="-165499.81299999999"/>
    <n v="43674.879999999976"/>
    <n v="0.20879619505405456"/>
    <n v="4"/>
    <x v="1"/>
  </r>
  <r>
    <x v="3"/>
    <x v="17"/>
    <x v="1"/>
    <n v="58036.166999999994"/>
    <n v="-125164.298"/>
    <n v="-55640"/>
    <n v="-91230"/>
    <n v="-14600"/>
    <n v="-286634.29800000001"/>
    <n v="-228598.13100000002"/>
    <n v="-3.9388909160730763"/>
    <n v="4"/>
    <x v="1"/>
  </r>
  <r>
    <x v="3"/>
    <x v="17"/>
    <x v="2"/>
    <n v="322846.78999999998"/>
    <n v="-198070.02599999998"/>
    <n v="-68010"/>
    <n v="-68910"/>
    <n v="-24230"/>
    <n v="-359220.02599999995"/>
    <n v="-36373.235999999975"/>
    <n v="-0.11266407821493278"/>
    <n v="4"/>
    <x v="1"/>
  </r>
  <r>
    <x v="3"/>
    <x v="17"/>
    <x v="0"/>
    <n v="1314902.8479999998"/>
    <n v="-758211.29999999993"/>
    <n v="-81540"/>
    <n v="-95370"/>
    <n v="-88290"/>
    <n v="-1023411.2999999999"/>
    <n v="291491.54799999984"/>
    <n v="0.22168295432880519"/>
    <n v="4"/>
    <x v="1"/>
  </r>
  <r>
    <x v="3"/>
    <x v="17"/>
    <x v="1"/>
    <n v="879900.07700000005"/>
    <n v="-506707.91499999992"/>
    <n v="-34900"/>
    <n v="-74640"/>
    <n v="-60520"/>
    <n v="-676767.91499999992"/>
    <n v="203132.16200000013"/>
    <n v="0.23085821596081088"/>
    <n v="4"/>
    <x v="1"/>
  </r>
  <r>
    <x v="3"/>
    <x v="17"/>
    <x v="2"/>
    <n v="37175.424999999996"/>
    <n v="-54382.720000000001"/>
    <n v="-25510"/>
    <n v="-39340"/>
    <n v="-14440"/>
    <n v="-133672.72"/>
    <n v="-96497.295000000013"/>
    <n v="-2.5957280918779011"/>
    <n v="4"/>
    <x v="1"/>
  </r>
  <r>
    <x v="3"/>
    <x v="17"/>
    <x v="0"/>
    <n v="268470.57299999997"/>
    <n v="-52587.745000000003"/>
    <n v="-47100"/>
    <n v="-71720"/>
    <n v="-54920"/>
    <n v="-226327.745"/>
    <n v="42142.82799999998"/>
    <n v="0.15697373283439889"/>
    <n v="4"/>
    <x v="1"/>
  </r>
  <r>
    <x v="3"/>
    <x v="17"/>
    <x v="1"/>
    <n v="548483.46"/>
    <n v="-193253.79499999998"/>
    <n v="-31700"/>
    <n v="-101450"/>
    <n v="-63790"/>
    <n v="-390193.79499999998"/>
    <n v="158289.66499999998"/>
    <n v="0.28859514742705272"/>
    <n v="4"/>
    <x v="1"/>
  </r>
  <r>
    <x v="3"/>
    <x v="17"/>
    <x v="2"/>
    <n v="6027533.4699999997"/>
    <n v="-43653.469999999994"/>
    <n v="-43510"/>
    <n v="-83570"/>
    <n v="-19000"/>
    <n v="-189733.47"/>
    <n v="5837800"/>
    <n v="0.96852220382610343"/>
    <n v="4"/>
    <x v="1"/>
  </r>
  <r>
    <x v="3"/>
    <x v="17"/>
    <x v="0"/>
    <n v="68551.517999999996"/>
    <n v="-52392.297999999995"/>
    <n v="-92370"/>
    <n v="-20720"/>
    <n v="-77720"/>
    <n v="-243202.29800000001"/>
    <n v="-174650.78000000003"/>
    <n v="-2.547730307007936"/>
    <n v="4"/>
    <x v="1"/>
  </r>
  <r>
    <x v="3"/>
    <x v="17"/>
    <x v="0"/>
    <n v="118391.12599999999"/>
    <n v="-145514.95699999999"/>
    <n v="-34960"/>
    <n v="-17610"/>
    <n v="-53940"/>
    <n v="-252024.95699999999"/>
    <n v="-133633.83100000001"/>
    <n v="-1.1287487121289819"/>
    <n v="4"/>
    <x v="1"/>
  </r>
  <r>
    <x v="3"/>
    <x v="17"/>
    <x v="0"/>
    <n v="8704008.8239999991"/>
    <n v="-460050.864"/>
    <n v="-63070"/>
    <n v="-93330"/>
    <n v="-79700"/>
    <n v="-696150.86400000006"/>
    <n v="8007857.959999999"/>
    <n v="0.9200195130684532"/>
    <n v="4"/>
    <x v="1"/>
  </r>
  <r>
    <x v="3"/>
    <x v="17"/>
    <x v="0"/>
    <n v="57376.27"/>
    <n v="-5927.235999999999"/>
    <n v="-12470"/>
    <n v="-23600"/>
    <n v="-106630"/>
    <n v="-148627.236"/>
    <n v="-91250.966000000015"/>
    <n v="-1.5903955764290711"/>
    <n v="4"/>
    <x v="1"/>
  </r>
  <r>
    <x v="3"/>
    <x v="17"/>
    <x v="0"/>
    <n v="42809.395999999993"/>
    <n v="-34898.78"/>
    <n v="-17400"/>
    <n v="-68050"/>
    <n v="-67990"/>
    <n v="-188338.78"/>
    <n v="-145529.38400000002"/>
    <n v="-3.3994729568247131"/>
    <n v="4"/>
    <x v="1"/>
  </r>
  <r>
    <x v="3"/>
    <x v="17"/>
    <x v="0"/>
    <n v="30794.014999999996"/>
    <n v="-12217.848999999998"/>
    <n v="-15280"/>
    <n v="-98360"/>
    <n v="-49750"/>
    <n v="-175607.84899999999"/>
    <n v="-144813.834"/>
    <n v="-4.7026616698082409"/>
    <n v="4"/>
    <x v="1"/>
  </r>
  <r>
    <x v="3"/>
    <x v="17"/>
    <x v="0"/>
    <n v="31028.262999999995"/>
    <n v="-13649.474999999999"/>
    <n v="-61010"/>
    <n v="-80440"/>
    <n v="-63170"/>
    <n v="-218269.47500000001"/>
    <n v="-187241.212"/>
    <n v="-6.0345373506728377"/>
    <n v="4"/>
    <x v="1"/>
  </r>
  <r>
    <x v="3"/>
    <x v="17"/>
    <x v="0"/>
    <n v="25378.661"/>
    <n v="-1368.3809999999999"/>
    <n v="-18350"/>
    <n v="-44560"/>
    <n v="-103690"/>
    <n v="-167968.38099999999"/>
    <n v="-142589.72"/>
    <n v="-5.6184886980443922"/>
    <n v="4"/>
    <x v="1"/>
  </r>
  <r>
    <x v="3"/>
    <x v="17"/>
    <x v="0"/>
    <n v="9081.4570000000003"/>
    <n v="-1203.3559999999998"/>
    <n v="-77670"/>
    <n v="-48360"/>
    <n v="-88320"/>
    <n v="-215553.356"/>
    <n v="-206471.899"/>
    <n v="-22.735547721031988"/>
    <n v="4"/>
    <x v="1"/>
  </r>
  <r>
    <x v="3"/>
    <x v="17"/>
    <x v="0"/>
    <n v="83724.095000000001"/>
    <n v="-22431.248"/>
    <n v="-68120"/>
    <n v="-108430"/>
    <n v="-83750"/>
    <n v="-282731.24800000002"/>
    <n v="-199007.15300000002"/>
    <n v="-2.3769400314210625"/>
    <n v="4"/>
    <x v="1"/>
  </r>
  <r>
    <x v="3"/>
    <x v="17"/>
    <x v="0"/>
    <n v="74873.476999999999"/>
    <n v="-35127.644999999997"/>
    <n v="-51680"/>
    <n v="-19450"/>
    <n v="-14510"/>
    <n v="-120767.64499999999"/>
    <n v="-45894.167999999991"/>
    <n v="-0.61295628090037801"/>
    <n v="4"/>
    <x v="1"/>
  </r>
  <r>
    <x v="3"/>
    <x v="17"/>
    <x v="0"/>
    <n v="84696.177999999985"/>
    <n v="-19172.041000000001"/>
    <n v="-27790"/>
    <n v="-15050"/>
    <n v="-89470"/>
    <n v="-151482.041"/>
    <n v="-66785.863000000012"/>
    <n v="-0.78853455465251365"/>
    <n v="4"/>
    <x v="1"/>
  </r>
  <r>
    <x v="3"/>
    <x v="17"/>
    <x v="0"/>
    <n v="92085.77"/>
    <n v="-15692.614"/>
    <n v="-97190"/>
    <n v="-59670"/>
    <n v="-50180"/>
    <n v="-222732.614"/>
    <n v="-130646.844"/>
    <n v="-1.4187517137555563"/>
    <n v="4"/>
    <x v="1"/>
  </r>
  <r>
    <x v="3"/>
    <x v="17"/>
    <x v="0"/>
    <n v="125231.04999999999"/>
    <n v="-28003.471999999998"/>
    <n v="-67110"/>
    <n v="-84680"/>
    <n v="-38360"/>
    <n v="-218153.47200000001"/>
    <n v="-92922.42200000002"/>
    <n v="-0.74200784869247705"/>
    <n v="4"/>
    <x v="1"/>
  </r>
  <r>
    <x v="3"/>
    <x v="17"/>
    <x v="0"/>
    <n v="737202.76"/>
    <n v="-225984.255"/>
    <n v="-67000"/>
    <n v="-34900"/>
    <n v="-56840"/>
    <n v="-384724.255"/>
    <n v="352478.505"/>
    <n v="0.47812966001375251"/>
    <n v="4"/>
    <x v="1"/>
  </r>
  <r>
    <x v="3"/>
    <x v="17"/>
    <x v="0"/>
    <n v="106585.507"/>
    <n v="-22013.005000000001"/>
    <n v="-91760"/>
    <n v="-32190"/>
    <n v="-84340"/>
    <n v="-230303.005"/>
    <n v="-123717.49800000001"/>
    <n v="-1.1607347141483317"/>
    <n v="4"/>
    <x v="1"/>
  </r>
  <r>
    <x v="3"/>
    <x v="17"/>
    <x v="0"/>
    <n v="3554716.361"/>
    <n v="-452629.98199999996"/>
    <n v="-93040"/>
    <n v="-52900"/>
    <n v="-101190"/>
    <n v="-699759.98199999996"/>
    <n v="2854956.3790000002"/>
    <n v="0.80314604290871017"/>
    <n v="4"/>
    <x v="1"/>
  </r>
  <r>
    <x v="3"/>
    <x v="17"/>
    <x v="0"/>
    <n v="470420.79699999996"/>
    <n v="-1006059.7609999999"/>
    <n v="-81250"/>
    <n v="-61190"/>
    <n v="-34730"/>
    <n v="-1183229.7609999999"/>
    <n v="-712808.96399999992"/>
    <n v="-1.5152581870227135"/>
    <n v="4"/>
    <x v="1"/>
  </r>
  <r>
    <x v="3"/>
    <x v="17"/>
    <x v="0"/>
    <n v="561404.89299999992"/>
    <n v="-670766.09600000002"/>
    <n v="-92170"/>
    <n v="-20160"/>
    <n v="-64630"/>
    <n v="-847726.09600000002"/>
    <n v="-286321.2030000001"/>
    <n v="-0.51000838533838733"/>
    <n v="4"/>
    <x v="1"/>
  </r>
  <r>
    <x v="3"/>
    <x v="17"/>
    <x v="0"/>
    <n v="528452.38599999994"/>
    <n v="-155101.12099999998"/>
    <n v="-17050"/>
    <n v="-62360"/>
    <n v="-99580"/>
    <n v="-334091.12099999998"/>
    <n v="194361.26499999996"/>
    <n v="0.36779333417561666"/>
    <n v="4"/>
    <x v="1"/>
  </r>
  <r>
    <x v="3"/>
    <x v="17"/>
    <x v="0"/>
    <n v="238582.946"/>
    <n v="-134446.74599999998"/>
    <n v="-22000"/>
    <n v="-45260"/>
    <n v="-52760"/>
    <n v="-254466.74599999998"/>
    <n v="-15883.799999999988"/>
    <n v="-6.6575588349051529E-2"/>
    <n v="4"/>
    <x v="1"/>
  </r>
  <r>
    <x v="3"/>
    <x v="5"/>
    <x v="0"/>
    <n v="228446.20399999997"/>
    <n v="-481389.25799999991"/>
    <n v="-41810"/>
    <n v="-58310"/>
    <n v="-48970"/>
    <n v="-630479.25799999991"/>
    <n v="-402033.05399999995"/>
    <n v="-1.7598587630722899"/>
    <n v="4"/>
    <x v="1"/>
  </r>
  <r>
    <x v="3"/>
    <x v="5"/>
    <x v="0"/>
    <n v="232858.53499999997"/>
    <n v="-266909.54499999998"/>
    <n v="-26360"/>
    <n v="-33130"/>
    <n v="-101250"/>
    <n v="-427649.54499999998"/>
    <n v="-194791.01"/>
    <n v="-0.83652080865320244"/>
    <n v="4"/>
    <x v="1"/>
  </r>
  <r>
    <x v="3"/>
    <x v="5"/>
    <x v="0"/>
    <n v="87239.656000000003"/>
    <n v="-84943.487999999998"/>
    <n v="-32050"/>
    <n v="-58460"/>
    <n v="-50210"/>
    <n v="-225663.48800000001"/>
    <n v="-138423.83199999999"/>
    <n v="-1.5867076779853417"/>
    <n v="4"/>
    <x v="1"/>
  </r>
  <r>
    <x v="3"/>
    <x v="5"/>
    <x v="0"/>
    <n v="740497.10699999996"/>
    <n v="-67213.258000000002"/>
    <n v="-44440"/>
    <n v="-32810"/>
    <n v="-53170"/>
    <n v="-197633.258"/>
    <n v="542863.84899999993"/>
    <n v="0.73310731921603567"/>
    <n v="4"/>
    <x v="1"/>
  </r>
  <r>
    <x v="3"/>
    <x v="5"/>
    <x v="0"/>
    <n v="-38496.275999999998"/>
    <n v="48425.50299999999"/>
    <n v="-35390"/>
    <n v="-53970"/>
    <n v="-15710"/>
    <n v="-56644.49700000001"/>
    <n v="-95140.773000000016"/>
    <n v="2.4714279635775682"/>
    <n v="4"/>
    <x v="1"/>
  </r>
  <r>
    <x v="3"/>
    <x v="5"/>
    <x v="1"/>
    <n v="443410.02299999999"/>
    <n v="-158520.04"/>
    <n v="-42520"/>
    <n v="-79630"/>
    <n v="-72600"/>
    <n v="-353270.04000000004"/>
    <n v="90139.982999999949"/>
    <n v="0.20328810429258148"/>
    <n v="4"/>
    <x v="1"/>
  </r>
  <r>
    <x v="3"/>
    <x v="5"/>
    <x v="2"/>
    <n v="169603.58099999998"/>
    <n v="-172872.66500000001"/>
    <n v="-50000"/>
    <n v="-15560"/>
    <n v="-39150"/>
    <n v="-277582.66500000004"/>
    <n v="-107979.08400000006"/>
    <n v="-0.63665568476410928"/>
    <n v="4"/>
    <x v="1"/>
  </r>
  <r>
    <x v="3"/>
    <x v="5"/>
    <x v="0"/>
    <n v="596765.9879999999"/>
    <n v="-21901.298999999999"/>
    <n v="-59550"/>
    <n v="-67580"/>
    <n v="-43470"/>
    <n v="-192501.299"/>
    <n v="404264.6889999999"/>
    <n v="0.67742582038706933"/>
    <n v="4"/>
    <x v="1"/>
  </r>
  <r>
    <x v="3"/>
    <x v="5"/>
    <x v="0"/>
    <n v="38013.023999999998"/>
    <n v="-2475.0179999999996"/>
    <n v="-37180"/>
    <n v="-21840"/>
    <n v="-55550"/>
    <n v="-117045.018"/>
    <n v="-79031.994000000006"/>
    <n v="-2.0790767395932512"/>
    <n v="4"/>
    <x v="1"/>
  </r>
  <r>
    <x v="3"/>
    <x v="5"/>
    <x v="0"/>
    <n v="96727.287999999986"/>
    <n v="-10420.207"/>
    <n v="-70220"/>
    <n v="-107040"/>
    <n v="-21920"/>
    <n v="-209600.20699999999"/>
    <n v="-112872.91900000001"/>
    <n v="-1.1669190911255574"/>
    <n v="4"/>
    <x v="1"/>
  </r>
  <r>
    <x v="3"/>
    <x v="5"/>
    <x v="0"/>
    <n v="-168933.359"/>
    <n v="60774.545999999995"/>
    <n v="-70290"/>
    <n v="-100920"/>
    <n v="-87100"/>
    <n v="-197535.454"/>
    <n v="-366468.81299999997"/>
    <n v="2.1693099288933215"/>
    <n v="4"/>
    <x v="1"/>
  </r>
  <r>
    <x v="3"/>
    <x v="5"/>
    <x v="0"/>
    <n v="-16056.921999999999"/>
    <n v="6136.326"/>
    <n v="-23330"/>
    <n v="-67200"/>
    <n v="-50530"/>
    <n v="-134923.674"/>
    <n v="-150980.59599999999"/>
    <n v="9.4028354873991411"/>
    <n v="4"/>
    <x v="1"/>
  </r>
  <r>
    <x v="3"/>
    <x v="5"/>
    <x v="1"/>
    <n v="464367.59599999996"/>
    <n v="-35887.557999999997"/>
    <n v="-23760"/>
    <n v="-101770"/>
    <n v="-45970"/>
    <n v="-207387.55799999999"/>
    <n v="256980.03799999997"/>
    <n v="0.55339786887283149"/>
    <n v="4"/>
    <x v="1"/>
  </r>
  <r>
    <x v="3"/>
    <x v="5"/>
    <x v="2"/>
    <n v="56461.173999999999"/>
    <n v="-79644.025999999983"/>
    <n v="-100470"/>
    <n v="-100440"/>
    <n v="-99930"/>
    <n v="-380484.02599999995"/>
    <n v="-324022.85199999996"/>
    <n v="-5.7388613988083206"/>
    <n v="4"/>
    <x v="1"/>
  </r>
  <r>
    <x v="3"/>
    <x v="5"/>
    <x v="0"/>
    <n v="112213.31799999998"/>
    <n v="-81171.762000000002"/>
    <n v="-69490"/>
    <n v="-33400"/>
    <n v="-48200"/>
    <n v="-232261.76199999999"/>
    <n v="-120048.444"/>
    <n v="-1.0698234945695129"/>
    <n v="4"/>
    <x v="1"/>
  </r>
  <r>
    <x v="3"/>
    <x v="5"/>
    <x v="0"/>
    <n v="16342.612999999999"/>
    <n v="-17565.484999999997"/>
    <n v="-65700"/>
    <n v="-83130"/>
    <n v="-19580"/>
    <n v="-185975.48499999999"/>
    <n v="-169632.87199999997"/>
    <n v="-10.379788837929405"/>
    <n v="4"/>
    <x v="1"/>
  </r>
  <r>
    <x v="3"/>
    <x v="5"/>
    <x v="0"/>
    <n v="24788.329999999998"/>
    <n v="-19439.28"/>
    <n v="-56460"/>
    <n v="-42380"/>
    <n v="-101450"/>
    <n v="-219729.28"/>
    <n v="-194940.95"/>
    <n v="-7.8642228016167293"/>
    <n v="4"/>
    <x v="1"/>
  </r>
  <r>
    <x v="3"/>
    <x v="5"/>
    <x v="1"/>
    <n v="25476.898999999998"/>
    <n v="-20810.649999999998"/>
    <n v="-108100"/>
    <n v="-79660"/>
    <n v="-14240"/>
    <n v="-222810.65"/>
    <n v="-197333.75099999999"/>
    <n v="-7.7455953724980429"/>
    <n v="4"/>
    <x v="1"/>
  </r>
  <r>
    <x v="3"/>
    <x v="5"/>
    <x v="2"/>
    <n v="10391.128999999999"/>
    <n v="-16218.257999999998"/>
    <n v="-69990"/>
    <n v="-97410"/>
    <n v="-66130"/>
    <n v="-249748.258"/>
    <n v="-239357.12900000002"/>
    <n v="-23.034756762234405"/>
    <n v="4"/>
    <x v="1"/>
  </r>
  <r>
    <x v="3"/>
    <x v="5"/>
    <x v="0"/>
    <n v="77973.013999999996"/>
    <n v="-34456.239999999998"/>
    <n v="-77910"/>
    <n v="-50690"/>
    <n v="-79060"/>
    <n v="-242116.24"/>
    <n v="-164143.226"/>
    <n v="-2.1051286538699148"/>
    <n v="4"/>
    <x v="1"/>
  </r>
  <r>
    <x v="3"/>
    <x v="5"/>
    <x v="0"/>
    <n v="1553.0550000000001"/>
    <n v="-1565.5989999999999"/>
    <n v="-103200"/>
    <n v="-44050"/>
    <n v="-101580"/>
    <n v="-250395.59899999999"/>
    <n v="-248842.54399999999"/>
    <n v="-160.22777300224396"/>
    <n v="4"/>
    <x v="1"/>
  </r>
  <r>
    <x v="3"/>
    <x v="5"/>
    <x v="1"/>
    <n v="65606.050999999992"/>
    <n v="-33854.610999999997"/>
    <n v="-38670"/>
    <n v="-21190"/>
    <n v="-99210"/>
    <n v="-192924.611"/>
    <n v="-127318.56000000001"/>
    <n v="-1.9406526998553841"/>
    <n v="4"/>
    <x v="1"/>
  </r>
  <r>
    <x v="3"/>
    <x v="5"/>
    <x v="2"/>
    <n v="32446.315999999995"/>
    <n v="-53965.716"/>
    <n v="-82290"/>
    <n v="-81200"/>
    <n v="-16670"/>
    <n v="-234125.71600000001"/>
    <n v="-201679.40000000002"/>
    <n v="-6.2157873331443874"/>
    <n v="4"/>
    <x v="1"/>
  </r>
  <r>
    <x v="3"/>
    <x v="5"/>
    <x v="0"/>
    <n v="153687.59699999998"/>
    <n v="-53225.360999999997"/>
    <n v="-85790"/>
    <n v="-60430"/>
    <n v="-50330"/>
    <n v="-249775.361"/>
    <n v="-96087.764000000025"/>
    <n v="-0.62521482458991173"/>
    <n v="4"/>
    <x v="1"/>
  </r>
  <r>
    <x v="3"/>
    <x v="5"/>
    <x v="0"/>
    <n v="133329.84"/>
    <n v="-49157.583999999995"/>
    <n v="-65740"/>
    <n v="-105290"/>
    <n v="-41690"/>
    <n v="-261877.584"/>
    <n v="-128547.74400000001"/>
    <n v="-0.96413334029351572"/>
    <n v="4"/>
    <x v="1"/>
  </r>
  <r>
    <x v="3"/>
    <x v="5"/>
    <x v="0"/>
    <n v="126790.75499999999"/>
    <n v="-55604.800999999992"/>
    <n v="-30560"/>
    <n v="-68190"/>
    <n v="-43970"/>
    <n v="-198324.80099999998"/>
    <n v="-71534.045999999988"/>
    <n v="-0.56418976288925793"/>
    <n v="4"/>
    <x v="1"/>
  </r>
  <r>
    <x v="3"/>
    <x v="5"/>
    <x v="1"/>
    <n v="574589.37899999996"/>
    <n v="-903570.28299999994"/>
    <n v="-19940"/>
    <n v="-101740"/>
    <n v="-77380"/>
    <n v="-1102630.2829999998"/>
    <n v="-528040.90399999986"/>
    <n v="-0.91898827806213224"/>
    <n v="4"/>
    <x v="1"/>
  </r>
  <r>
    <x v="3"/>
    <x v="5"/>
    <x v="2"/>
    <n v="288948.84899999999"/>
    <n v="-606767.32199999993"/>
    <n v="-74890"/>
    <n v="-34230"/>
    <n v="-105550"/>
    <n v="-821437.32199999993"/>
    <n v="-532488.473"/>
    <n v="-1.8428468389572994"/>
    <n v="4"/>
    <x v="1"/>
  </r>
  <r>
    <x v="3"/>
    <x v="5"/>
    <x v="3"/>
    <n v="553769.31400000001"/>
    <n v="-840562.42899999989"/>
    <n v="-93120"/>
    <n v="-91060"/>
    <n v="-55930"/>
    <n v="-1080672.429"/>
    <n v="-526903.11499999999"/>
    <n v="-0.95148485421494478"/>
    <n v="4"/>
    <x v="1"/>
  </r>
  <r>
    <x v="3"/>
    <x v="5"/>
    <x v="0"/>
    <n v="449203.10399999993"/>
    <n v="-947283.36499999987"/>
    <n v="-82180"/>
    <n v="-45930"/>
    <n v="-90370"/>
    <n v="-1165763.3649999998"/>
    <n v="-716560.26099999982"/>
    <n v="-1.5951810097020165"/>
    <n v="4"/>
    <x v="1"/>
  </r>
  <r>
    <x v="3"/>
    <x v="5"/>
    <x v="1"/>
    <n v="88328.239999999991"/>
    <n v="-39335.841999999997"/>
    <n v="-82080"/>
    <n v="-64740"/>
    <n v="-39520"/>
    <n v="-225675.842"/>
    <n v="-137347.60200000001"/>
    <n v="-1.554968173259198"/>
    <n v="4"/>
    <x v="1"/>
  </r>
  <r>
    <x v="3"/>
    <x v="5"/>
    <x v="2"/>
    <n v="41780.220999999998"/>
    <n v="-33927.606999999996"/>
    <n v="-24520"/>
    <n v="-41910"/>
    <n v="-100230"/>
    <n v="-200587.60699999999"/>
    <n v="-158807.386"/>
    <n v="-3.8010183335315535"/>
    <n v="4"/>
    <x v="1"/>
  </r>
  <r>
    <x v="3"/>
    <x v="5"/>
    <x v="3"/>
    <n v="2229248.5599999996"/>
    <n v="-23630.368999999999"/>
    <n v="-80300"/>
    <n v="-34060"/>
    <n v="-61340"/>
    <n v="-199330.36900000001"/>
    <n v="2029918.1909999996"/>
    <n v="0.91058405393788844"/>
    <n v="4"/>
    <x v="1"/>
  </r>
  <r>
    <x v="3"/>
    <x v="5"/>
    <x v="0"/>
    <n v="53873.049999999996"/>
    <n v="-83165.536999999997"/>
    <n v="-31780"/>
    <n v="-43290"/>
    <n v="-47950"/>
    <n v="-206185.53700000001"/>
    <n v="-152312.48700000002"/>
    <n v="-2.8272482623500998"/>
    <n v="4"/>
    <x v="1"/>
  </r>
  <r>
    <x v="3"/>
    <x v="5"/>
    <x v="1"/>
    <n v="203826.62299999999"/>
    <n v="-328782.94399999996"/>
    <n v="-81300"/>
    <n v="-20660"/>
    <n v="-39210"/>
    <n v="-469952.94399999996"/>
    <n v="-266126.321"/>
    <n v="-1.3056504448881538"/>
    <n v="4"/>
    <x v="1"/>
  </r>
  <r>
    <x v="3"/>
    <x v="5"/>
    <x v="2"/>
    <n v="22112.075999999997"/>
    <n v="-13706.553"/>
    <n v="-47070"/>
    <n v="-104180"/>
    <n v="-16800"/>
    <n v="-181756.55300000001"/>
    <n v="-159644.47700000001"/>
    <n v="-7.219786916434261"/>
    <n v="4"/>
    <x v="1"/>
  </r>
  <r>
    <x v="3"/>
    <x v="5"/>
    <x v="3"/>
    <n v="16021.347999999998"/>
    <n v="-12213.74"/>
    <n v="-100950"/>
    <n v="-31900"/>
    <n v="-12470"/>
    <n v="-157533.74"/>
    <n v="-141512.39199999999"/>
    <n v="-8.8327394174322915"/>
    <n v="4"/>
    <x v="1"/>
  </r>
  <r>
    <x v="3"/>
    <x v="5"/>
    <x v="0"/>
    <n v="90605.27"/>
    <n v="-21053.053"/>
    <n v="-103980"/>
    <n v="-26270"/>
    <n v="-67840"/>
    <n v="-219143.05300000001"/>
    <n v="-128537.78300000001"/>
    <n v="-1.4186568066073861"/>
    <n v="4"/>
    <x v="1"/>
  </r>
  <r>
    <x v="3"/>
    <x v="5"/>
    <x v="1"/>
    <n v="-225319.45799999998"/>
    <n v="24738.895999999997"/>
    <n v="-44620"/>
    <n v="-77910"/>
    <n v="-91670"/>
    <n v="-189461.10399999999"/>
    <n v="-414780.56199999998"/>
    <n v="1.8408554932703594"/>
    <n v="4"/>
    <x v="1"/>
  </r>
  <r>
    <x v="3"/>
    <x v="5"/>
    <x v="2"/>
    <n v="116476.06599999999"/>
    <n v="-46416.391000000003"/>
    <n v="-91900"/>
    <n v="-42350"/>
    <n v="-15470"/>
    <n v="-196136.391"/>
    <n v="-79660.325000000012"/>
    <n v="-0.68392011969222943"/>
    <n v="4"/>
    <x v="1"/>
  </r>
  <r>
    <x v="3"/>
    <x v="5"/>
    <x v="3"/>
    <n v="1484538.6569999997"/>
    <n v="-166666.45099999997"/>
    <n v="-16050"/>
    <n v="-39610"/>
    <n v="-19360"/>
    <n v="-241686.45099999997"/>
    <n v="1242852.2059999998"/>
    <n v="0.83719760353805328"/>
    <n v="4"/>
    <x v="1"/>
  </r>
  <r>
    <x v="3"/>
    <x v="6"/>
    <x v="0"/>
    <n v="804493.05999999994"/>
    <n v="-75109.460999999996"/>
    <n v="-27140"/>
    <n v="-56020"/>
    <n v="-50440"/>
    <n v="-208709.46100000001"/>
    <n v="595783.59899999993"/>
    <n v="0.74057021573312265"/>
    <n v="4"/>
    <x v="1"/>
  </r>
  <r>
    <x v="3"/>
    <x v="6"/>
    <x v="0"/>
    <n v="1947729.0769999998"/>
    <n v="-1590542.3239999998"/>
    <n v="-23150"/>
    <n v="-101920"/>
    <n v="-95860"/>
    <n v="-1811472.3239999998"/>
    <n v="136256.75300000003"/>
    <n v="6.9956727867856353E-2"/>
    <n v="4"/>
    <x v="1"/>
  </r>
  <r>
    <x v="3"/>
    <x v="6"/>
    <x v="1"/>
    <n v="1009.4419999999999"/>
    <n v="-2992.8709999999996"/>
    <n v="-94860"/>
    <n v="-74860"/>
    <n v="-90020"/>
    <n v="-262732.87099999998"/>
    <n v="-261723.42899999997"/>
    <n v="-259.27535113458725"/>
    <n v="4"/>
    <x v="1"/>
  </r>
  <r>
    <x v="3"/>
    <x v="6"/>
    <x v="2"/>
    <n v="-139513.12199999997"/>
    <n v="115183.236"/>
    <n v="-56150"/>
    <n v="-78490"/>
    <n v="-19770"/>
    <n v="-39226.763999999996"/>
    <n v="-178739.88599999997"/>
    <n v="1.2811689928349537"/>
    <n v="4"/>
    <x v="1"/>
  </r>
  <r>
    <x v="3"/>
    <x v="6"/>
    <x v="0"/>
    <n v="9322.1169999999984"/>
    <n v="-12162.815000000001"/>
    <n v="-71980"/>
    <n v="-37970"/>
    <n v="-105220"/>
    <n v="-227332.815"/>
    <n v="-218010.698"/>
    <n v="-23.386393670021523"/>
    <n v="4"/>
    <x v="1"/>
  </r>
  <r>
    <x v="3"/>
    <x v="6"/>
    <x v="1"/>
    <n v="851222.24599999993"/>
    <n v="-232547.448"/>
    <n v="-22510"/>
    <n v="-15610"/>
    <n v="-34520"/>
    <n v="-305187.44799999997"/>
    <n v="546034.79799999995"/>
    <n v="0.64147148475722515"/>
    <n v="4"/>
    <x v="1"/>
  </r>
  <r>
    <x v="3"/>
    <x v="6"/>
    <x v="2"/>
    <n v="99688.357999999993"/>
    <n v="-5615.6869999999999"/>
    <n v="-49110"/>
    <n v="-20340"/>
    <n v="-35930"/>
    <n v="-110995.68700000001"/>
    <n v="-11307.329000000012"/>
    <n v="-0.11342677547161538"/>
    <n v="4"/>
    <x v="1"/>
  </r>
  <r>
    <x v="3"/>
    <x v="6"/>
    <x v="0"/>
    <n v="117384.12"/>
    <n v="-6648.8590000000004"/>
    <n v="-68040"/>
    <n v="-15230"/>
    <n v="-20450"/>
    <n v="-110368.859"/>
    <n v="7015.2609999999986"/>
    <n v="5.9763288253981875E-2"/>
    <n v="4"/>
    <x v="1"/>
  </r>
  <r>
    <x v="3"/>
    <x v="6"/>
    <x v="1"/>
    <n v="-158344.31200000001"/>
    <n v="59332.868000000002"/>
    <n v="-50060"/>
    <n v="-29210"/>
    <n v="-102210"/>
    <n v="-122147.132"/>
    <n v="-280491.44400000002"/>
    <n v="1.7714020823179302"/>
    <n v="4"/>
    <x v="1"/>
  </r>
  <r>
    <x v="3"/>
    <x v="6"/>
    <x v="2"/>
    <n v="1248304.659"/>
    <n v="-751433.29799999984"/>
    <n v="-20540"/>
    <n v="-36270"/>
    <n v="-44500"/>
    <n v="-852743.29799999984"/>
    <n v="395561.36100000015"/>
    <n v="0.31687886298275858"/>
    <n v="4"/>
    <x v="1"/>
  </r>
  <r>
    <x v="3"/>
    <x v="6"/>
    <x v="0"/>
    <n v="1923897.4019999998"/>
    <n v="-1567610.058"/>
    <n v="-89050"/>
    <n v="-108370"/>
    <n v="-45890"/>
    <n v="-1810920.058"/>
    <n v="112977.34399999981"/>
    <n v="5.872316469815568E-2"/>
    <n v="4"/>
    <x v="1"/>
  </r>
  <r>
    <x v="3"/>
    <x v="6"/>
    <x v="0"/>
    <n v="1520642.8439999998"/>
    <n v="-602371.52499999991"/>
    <n v="-26720"/>
    <n v="-102820"/>
    <n v="-64840"/>
    <n v="-796751.52499999991"/>
    <n v="723891.3189999999"/>
    <n v="0.47604295897373783"/>
    <n v="4"/>
    <x v="1"/>
  </r>
  <r>
    <x v="3"/>
    <x v="6"/>
    <x v="0"/>
    <n v="52209.177999999993"/>
    <n v="-36319.149999999994"/>
    <n v="-86590"/>
    <n v="-74140"/>
    <n v="-104860"/>
    <n v="-301909.15000000002"/>
    <n v="-249699.97200000004"/>
    <n v="-4.7826834584524596"/>
    <n v="4"/>
    <x v="1"/>
  </r>
  <r>
    <x v="3"/>
    <x v="6"/>
    <x v="0"/>
    <n v="77571.599000000002"/>
    <n v="-12999.881999999998"/>
    <n v="-88930"/>
    <n v="-66500"/>
    <n v="-72820"/>
    <n v="-241249.88199999998"/>
    <n v="-163678.283"/>
    <n v="-2.1100284783352214"/>
    <n v="4"/>
    <x v="1"/>
  </r>
  <r>
    <x v="3"/>
    <x v="6"/>
    <x v="0"/>
    <n v="220364.62699999998"/>
    <n v="-38949.883000000002"/>
    <n v="-69420"/>
    <n v="-80910"/>
    <n v="-32540"/>
    <n v="-221819.883"/>
    <n v="-1455.2560000000231"/>
    <n v="-6.6038548010703335E-3"/>
    <n v="4"/>
    <x v="1"/>
  </r>
  <r>
    <x v="3"/>
    <x v="6"/>
    <x v="0"/>
    <n v="1430512.825"/>
    <n v="-2231348.5459999996"/>
    <n v="-13080"/>
    <n v="-68970"/>
    <n v="-108000"/>
    <n v="-2421398.5459999996"/>
    <n v="-990885.72099999967"/>
    <n v="-0.69267866997277683"/>
    <n v="4"/>
    <x v="1"/>
  </r>
  <r>
    <x v="3"/>
    <x v="6"/>
    <x v="0"/>
    <n v="613569.86599999992"/>
    <n v="-974423.55499999982"/>
    <n v="-89710"/>
    <n v="-73430"/>
    <n v="-20360"/>
    <n v="-1157923.5549999997"/>
    <n v="-544353.68899999978"/>
    <n v="-0.88719104239711777"/>
    <n v="4"/>
    <x v="1"/>
  </r>
  <r>
    <x v="3"/>
    <x v="6"/>
    <x v="0"/>
    <n v="6019651.4699999997"/>
    <n v="-135243.47199999998"/>
    <n v="-98590"/>
    <n v="-56990"/>
    <n v="-32970"/>
    <n v="-323793.47199999995"/>
    <n v="5695857.9979999997"/>
    <n v="0.94621059481372261"/>
    <n v="4"/>
    <x v="1"/>
  </r>
  <r>
    <x v="3"/>
    <x v="6"/>
    <x v="0"/>
    <n v="1208169.8439999998"/>
    <n v="-96611.262999999992"/>
    <n v="-12440"/>
    <n v="-98850"/>
    <n v="-91860"/>
    <n v="-299761.26299999998"/>
    <n v="908408.58099999977"/>
    <n v="0.75188814346867605"/>
    <n v="4"/>
    <x v="1"/>
  </r>
  <r>
    <x v="3"/>
    <x v="6"/>
    <x v="0"/>
    <n v="104401.129"/>
    <n v="-22850.827999999998"/>
    <n v="-65140"/>
    <n v="-14800"/>
    <n v="-78850"/>
    <n v="-181640.82800000001"/>
    <n v="-77239.699000000008"/>
    <n v="-0.73983585943788033"/>
    <n v="4"/>
    <x v="1"/>
  </r>
  <r>
    <x v="3"/>
    <x v="6"/>
    <x v="0"/>
    <n v="621545.14099999995"/>
    <n v="-41286.748999999996"/>
    <n v="-91370"/>
    <n v="-82950"/>
    <n v="-55250"/>
    <n v="-270856.74900000001"/>
    <n v="350688.39199999993"/>
    <n v="0.5642203097843862"/>
    <n v="4"/>
    <x v="1"/>
  </r>
  <r>
    <x v="3"/>
    <x v="6"/>
    <x v="0"/>
    <n v="2128832.5239999997"/>
    <n v="-154415.43599999999"/>
    <n v="-97520"/>
    <n v="-81460"/>
    <n v="-84390"/>
    <n v="-417785.43599999999"/>
    <n v="1711047.0879999998"/>
    <n v="0.80374903554414123"/>
    <n v="4"/>
    <x v="1"/>
  </r>
  <r>
    <x v="3"/>
    <x v="6"/>
    <x v="0"/>
    <n v="1726567.6749999998"/>
    <n v="-99835.217999999993"/>
    <n v="-89070"/>
    <n v="-89750"/>
    <n v="-41800"/>
    <n v="-320455.21799999999"/>
    <n v="1406112.4569999999"/>
    <n v="0.81439753411345439"/>
    <n v="4"/>
    <x v="1"/>
  </r>
  <r>
    <x v="3"/>
    <x v="6"/>
    <x v="0"/>
    <n v="749489.02"/>
    <n v="-35615.488999999994"/>
    <n v="-22980"/>
    <n v="-61520"/>
    <n v="-99130"/>
    <n v="-219245.489"/>
    <n v="530243.53099999996"/>
    <n v="0.70747338099762946"/>
    <n v="4"/>
    <x v="1"/>
  </r>
  <r>
    <x v="3"/>
    <x v="6"/>
    <x v="0"/>
    <n v="210602.67899999997"/>
    <n v="-47414.093999999997"/>
    <n v="-80380"/>
    <n v="-54980"/>
    <n v="-63550"/>
    <n v="-246324.09399999998"/>
    <n v="-35721.415000000008"/>
    <n v="-0.16961519753507034"/>
    <n v="4"/>
    <x v="1"/>
  </r>
  <r>
    <x v="3"/>
    <x v="6"/>
    <x v="0"/>
    <n v="202508.92199999999"/>
    <n v="-161729.08499999999"/>
    <n v="-23390"/>
    <n v="-72500"/>
    <n v="-81800"/>
    <n v="-339419.08499999996"/>
    <n v="-136910.16299999997"/>
    <n v="-0.67606978323651334"/>
    <n v="4"/>
    <x v="1"/>
  </r>
  <r>
    <x v="3"/>
    <x v="6"/>
    <x v="0"/>
    <n v="196632.66699999999"/>
    <n v="-150873.198"/>
    <n v="-77810"/>
    <n v="-81040"/>
    <n v="-25810"/>
    <n v="-335533.19799999997"/>
    <n v="-138900.53099999999"/>
    <n v="-0.70639600794307489"/>
    <n v="4"/>
    <x v="1"/>
  </r>
  <r>
    <x v="3"/>
    <x v="6"/>
    <x v="0"/>
    <n v="267635.10199999996"/>
    <n v="-269373.71299999999"/>
    <n v="-60470"/>
    <n v="-33650"/>
    <n v="-101730"/>
    <n v="-465223.71299999999"/>
    <n v="-197588.61100000003"/>
    <n v="-0.73827614361288108"/>
    <n v="4"/>
    <x v="1"/>
  </r>
  <r>
    <x v="3"/>
    <x v="6"/>
    <x v="0"/>
    <n v="153283.11599999998"/>
    <n v="-97429.899000000005"/>
    <n v="-22650"/>
    <n v="-98050"/>
    <n v="-67590"/>
    <n v="-285719.89899999998"/>
    <n v="-132436.783"/>
    <n v="-0.86400111412140146"/>
    <n v="4"/>
    <x v="1"/>
  </r>
  <r>
    <x v="3"/>
    <x v="6"/>
    <x v="0"/>
    <n v="197763.405"/>
    <n v="-124767.99299999999"/>
    <n v="-95430"/>
    <n v="-93190"/>
    <n v="-56860"/>
    <n v="-370247.99300000002"/>
    <n v="-172484.58800000002"/>
    <n v="-0.87217646763312973"/>
    <n v="4"/>
    <x v="1"/>
  </r>
  <r>
    <x v="3"/>
    <x v="6"/>
    <x v="0"/>
    <n v="73607.862999999998"/>
    <n v="-53578.832999999999"/>
    <n v="-19600"/>
    <n v="-104110"/>
    <n v="-60160"/>
    <n v="-237448.83299999998"/>
    <n v="-163840.96999999997"/>
    <n v="-2.2258623375603226"/>
    <n v="4"/>
    <x v="1"/>
  </r>
  <r>
    <x v="3"/>
    <x v="6"/>
    <x v="0"/>
    <n v="129762.80799999999"/>
    <n v="-91813.428"/>
    <n v="-17700"/>
    <n v="-101380"/>
    <n v="-34800"/>
    <n v="-245693.42800000001"/>
    <n v="-115930.62000000002"/>
    <n v="-0.89340406382081405"/>
    <n v="4"/>
    <x v="1"/>
  </r>
  <r>
    <x v="3"/>
    <x v="6"/>
    <x v="0"/>
    <n v="47452.243999999999"/>
    <n v="-56153.299999999996"/>
    <n v="-52930"/>
    <n v="-72740"/>
    <n v="-62150"/>
    <n v="-243973.3"/>
    <n v="-196521.05599999998"/>
    <n v="-4.1414491588638036"/>
    <n v="4"/>
    <x v="1"/>
  </r>
  <r>
    <x v="3"/>
    <x v="6"/>
    <x v="0"/>
    <n v="48210.210999999996"/>
    <n v="-29399.93"/>
    <n v="-23290"/>
    <n v="-100170"/>
    <n v="-17670"/>
    <n v="-170529.93"/>
    <n v="-122319.719"/>
    <n v="-2.5372160059618909"/>
    <n v="4"/>
    <x v="1"/>
  </r>
  <r>
    <x v="3"/>
    <x v="6"/>
    <x v="0"/>
    <n v="188015.12100000001"/>
    <n v="-255856.84599999999"/>
    <n v="-48980"/>
    <n v="-74360"/>
    <n v="-77980"/>
    <n v="-457176.84600000002"/>
    <n v="-269161.72499999998"/>
    <n v="-1.4315961586940658"/>
    <n v="4"/>
    <x v="1"/>
  </r>
  <r>
    <x v="3"/>
    <x v="6"/>
    <x v="0"/>
    <n v="69903.099000000002"/>
    <n v="-16278.072999999999"/>
    <n v="-103940"/>
    <n v="-42880"/>
    <n v="-88070"/>
    <n v="-251168.073"/>
    <n v="-181264.97399999999"/>
    <n v="-2.5930892420091416"/>
    <n v="4"/>
    <x v="1"/>
  </r>
  <r>
    <x v="3"/>
    <x v="6"/>
    <x v="1"/>
    <n v="120692.91499999999"/>
    <n v="-21194.606999999996"/>
    <n v="-35710"/>
    <n v="-19210"/>
    <n v="-102820"/>
    <n v="-178934.60699999999"/>
    <n v="-58241.691999999995"/>
    <n v="-0.48256098545635423"/>
    <n v="4"/>
    <x v="1"/>
  </r>
  <r>
    <x v="3"/>
    <x v="6"/>
    <x v="2"/>
    <n v="505881.41799999995"/>
    <n v="-157379.53"/>
    <n v="-79880"/>
    <n v="-64470"/>
    <n v="-71450"/>
    <n v="-373179.53"/>
    <n v="132701.88799999992"/>
    <n v="0.26231817038197663"/>
    <n v="4"/>
    <x v="1"/>
  </r>
  <r>
    <x v="3"/>
    <x v="6"/>
    <x v="0"/>
    <n v="773142.88100000005"/>
    <n v="-216328.76300000001"/>
    <n v="-15890"/>
    <n v="-25090"/>
    <n v="-48930"/>
    <n v="-306238.76300000004"/>
    <n v="466904.11800000002"/>
    <n v="0.6039040512099082"/>
    <n v="4"/>
    <x v="1"/>
  </r>
  <r>
    <x v="3"/>
    <x v="6"/>
    <x v="0"/>
    <n v="99512.041999999987"/>
    <n v="-31086.992999999995"/>
    <n v="-87110"/>
    <n v="-63890"/>
    <n v="-16900"/>
    <n v="-198986.99299999999"/>
    <n v="-99474.951000000001"/>
    <n v="-0.99962727124019835"/>
    <n v="4"/>
    <x v="1"/>
  </r>
  <r>
    <x v="3"/>
    <x v="6"/>
    <x v="0"/>
    <n v="127088.65399999999"/>
    <n v="-87826.815999999992"/>
    <n v="-29720"/>
    <n v="-93270"/>
    <n v="-51560"/>
    <n v="-262376.81599999999"/>
    <n v="-135288.16200000001"/>
    <n v="-1.0645180174777837"/>
    <n v="4"/>
    <x v="1"/>
  </r>
  <r>
    <x v="3"/>
    <x v="6"/>
    <x v="0"/>
    <n v="37872.086000000003"/>
    <n v="-32464.088999999996"/>
    <n v="-101980"/>
    <n v="-45590"/>
    <n v="-103500"/>
    <n v="-283534.08899999998"/>
    <n v="-245662.00299999997"/>
    <n v="-6.4866245550878805"/>
    <n v="4"/>
    <x v="1"/>
  </r>
  <r>
    <x v="3"/>
    <x v="6"/>
    <x v="0"/>
    <n v="50980.839"/>
    <n v="-39938.836000000003"/>
    <n v="-29720"/>
    <n v="-94890"/>
    <n v="-49620"/>
    <n v="-214168.83600000001"/>
    <n v="-163187.997"/>
    <n v="-3.2009672692911155"/>
    <n v="4"/>
    <x v="1"/>
  </r>
  <r>
    <x v="3"/>
    <x v="6"/>
    <x v="1"/>
    <n v="18751.193999999996"/>
    <n v="-8973.0059999999994"/>
    <n v="-23160"/>
    <n v="-83610"/>
    <n v="-37910"/>
    <n v="-153653.00599999999"/>
    <n v="-134901.81200000001"/>
    <n v="-7.1943051733132322"/>
    <n v="4"/>
    <x v="1"/>
  </r>
  <r>
    <x v="3"/>
    <x v="6"/>
    <x v="2"/>
    <n v="285329.54800000001"/>
    <n v="-179881.24699999997"/>
    <n v="-52510"/>
    <n v="-43930"/>
    <n v="-66980"/>
    <n v="-343301.24699999997"/>
    <n v="-57971.698999999964"/>
    <n v="-0.20317453767529173"/>
    <n v="4"/>
    <x v="1"/>
  </r>
  <r>
    <x v="3"/>
    <x v="6"/>
    <x v="0"/>
    <n v="-177.85599999999999"/>
    <n v="104.489"/>
    <n v="-105320"/>
    <n v="-96280"/>
    <n v="-42890"/>
    <n v="-244385.511"/>
    <n v="-244563.367"/>
    <n v="1375.0639112540482"/>
    <n v="4"/>
    <x v="1"/>
  </r>
  <r>
    <x v="3"/>
    <x v="6"/>
    <x v="0"/>
    <n v="1059745.253"/>
    <n v="-549665.92799999996"/>
    <n v="-19180"/>
    <n v="-49400"/>
    <n v="-47510"/>
    <n v="-665755.92799999996"/>
    <n v="393989.32500000007"/>
    <n v="0.37177739073109117"/>
    <n v="4"/>
    <x v="1"/>
  </r>
  <r>
    <x v="3"/>
    <x v="6"/>
    <x v="0"/>
    <n v="522694.837"/>
    <n v="-255741.61199999996"/>
    <n v="-21560"/>
    <n v="-52870"/>
    <n v="-38530"/>
    <n v="-368701.61199999996"/>
    <n v="153993.22500000003"/>
    <n v="0.29461401586409786"/>
    <n v="4"/>
    <x v="1"/>
  </r>
  <r>
    <x v="3"/>
    <x v="6"/>
    <x v="1"/>
    <n v="193766.01300000001"/>
    <n v="-66774.231999999989"/>
    <n v="-46070"/>
    <n v="-57380"/>
    <n v="-73340"/>
    <n v="-243564.23199999999"/>
    <n v="-49798.218999999983"/>
    <n v="-0.25700182518592662"/>
    <n v="4"/>
    <x v="1"/>
  </r>
  <r>
    <x v="3"/>
    <x v="6"/>
    <x v="2"/>
    <n v="151890.05999999997"/>
    <n v="-220420.31199999998"/>
    <n v="-54680"/>
    <n v="-66340"/>
    <n v="-63940"/>
    <n v="-405380.31199999998"/>
    <n v="-253490.25200000001"/>
    <n v="-1.668906128551138"/>
    <n v="4"/>
    <x v="1"/>
  </r>
  <r>
    <x v="3"/>
    <x v="6"/>
    <x v="0"/>
    <n v="228261.992"/>
    <n v="-650415.82199999993"/>
    <n v="-30870"/>
    <n v="-103110"/>
    <n v="-97970"/>
    <n v="-882365.82199999993"/>
    <n v="-654103.82999999996"/>
    <n v="-2.8655836403986168"/>
    <n v="4"/>
    <x v="1"/>
  </r>
  <r>
    <x v="3"/>
    <x v="6"/>
    <x v="0"/>
    <n v="374217.50799999991"/>
    <n v="-443225.58"/>
    <n v="-97380"/>
    <n v="-24450"/>
    <n v="-33500"/>
    <n v="-598555.58000000007"/>
    <n v="-224338.07200000016"/>
    <n v="-0.599485772856999"/>
    <n v="4"/>
    <x v="1"/>
  </r>
  <r>
    <x v="3"/>
    <x v="6"/>
    <x v="1"/>
    <n v="229154.44299999997"/>
    <n v="-427786.05799999996"/>
    <n v="-35900"/>
    <n v="-99450"/>
    <n v="-59290"/>
    <n v="-622426.05799999996"/>
    <n v="-393271.61499999999"/>
    <n v="-1.716185860729744"/>
    <n v="4"/>
    <x v="1"/>
  </r>
  <r>
    <x v="3"/>
    <x v="6"/>
    <x v="2"/>
    <n v="285871.62799999997"/>
    <n v="-204765.351"/>
    <n v="-16450"/>
    <n v="-104030"/>
    <n v="-34760"/>
    <n v="-360005.35100000002"/>
    <n v="-74133.723000000056"/>
    <n v="-0.25932522061965541"/>
    <n v="4"/>
    <x v="1"/>
  </r>
  <r>
    <x v="3"/>
    <x v="6"/>
    <x v="0"/>
    <n v="650973.31599999999"/>
    <n v="-217602.30099999998"/>
    <n v="-87830"/>
    <n v="-41950"/>
    <n v="-17220"/>
    <n v="-364602.30099999998"/>
    <n v="286371.01500000001"/>
    <n v="0.43991206392244814"/>
    <n v="4"/>
    <x v="1"/>
  </r>
  <r>
    <x v="3"/>
    <x v="6"/>
    <x v="0"/>
    <n v="762031.98400000005"/>
    <n v="-404617.10799999995"/>
    <n v="-77160"/>
    <n v="-90190"/>
    <n v="-72680"/>
    <n v="-644647.10800000001"/>
    <n v="117384.87600000005"/>
    <n v="0.15404192798290739"/>
    <n v="4"/>
    <x v="1"/>
  </r>
  <r>
    <x v="3"/>
    <x v="6"/>
    <x v="0"/>
    <n v="386842.42800000001"/>
    <n v="-194326.43299999999"/>
    <n v="-63000"/>
    <n v="-50140"/>
    <n v="-65420"/>
    <n v="-372886.43299999996"/>
    <n v="13955.995000000054"/>
    <n v="3.6076691670439143E-2"/>
    <n v="4"/>
    <x v="1"/>
  </r>
  <r>
    <x v="3"/>
    <x v="6"/>
    <x v="1"/>
    <n v="70388.527999999991"/>
    <n v="-44606.715999999993"/>
    <n v="-29990"/>
    <n v="-53600"/>
    <n v="-97320"/>
    <n v="-225516.71599999999"/>
    <n v="-155128.18799999999"/>
    <n v="-2.2038845307292121"/>
    <n v="4"/>
    <x v="1"/>
  </r>
  <r>
    <x v="3"/>
    <x v="6"/>
    <x v="2"/>
    <n v="347280.70999999996"/>
    <n v="-216542.34700000001"/>
    <n v="-96050"/>
    <n v="-80680"/>
    <n v="-33720"/>
    <n v="-426992.34700000001"/>
    <n v="-79711.637000000046"/>
    <n v="-0.2295308512816622"/>
    <n v="4"/>
    <x v="1"/>
  </r>
  <r>
    <x v="3"/>
    <x v="6"/>
    <x v="3"/>
    <n v="551042.48499999999"/>
    <n v="-782586.1399999999"/>
    <n v="-71040"/>
    <n v="-12830"/>
    <n v="-33350"/>
    <n v="-899806.1399999999"/>
    <n v="-348763.65499999991"/>
    <n v="-0.63291608994540582"/>
    <n v="4"/>
    <x v="1"/>
  </r>
  <r>
    <x v="3"/>
    <x v="6"/>
    <x v="0"/>
    <n v="486521.32199999993"/>
    <n v="-674658.76099999994"/>
    <n v="-71290"/>
    <n v="-102190"/>
    <n v="-19930"/>
    <n v="-868068.76099999994"/>
    <n v="-381547.43900000001"/>
    <n v="-0.78423580169421658"/>
    <n v="4"/>
    <x v="1"/>
  </r>
  <r>
    <x v="3"/>
    <x v="6"/>
    <x v="1"/>
    <n v="263581.84299999999"/>
    <n v="-155558.41699999999"/>
    <n v="-58910"/>
    <n v="-13740"/>
    <n v="-19890"/>
    <n v="-248098.41699999999"/>
    <n v="15483.426000000007"/>
    <n v="5.8742384618655268E-2"/>
    <n v="4"/>
    <x v="1"/>
  </r>
  <r>
    <x v="3"/>
    <x v="6"/>
    <x v="2"/>
    <n v="39647.608"/>
    <n v="-15776.326999999999"/>
    <n v="-88490"/>
    <n v="-93420"/>
    <n v="-43870"/>
    <n v="-241556.32699999999"/>
    <n v="-201908.71899999998"/>
    <n v="-5.0925826092711564"/>
    <n v="4"/>
    <x v="1"/>
  </r>
  <r>
    <x v="3"/>
    <x v="6"/>
    <x v="3"/>
    <n v="64951.222000000002"/>
    <n v="-53105.667999999998"/>
    <n v="-23740"/>
    <n v="-34500"/>
    <n v="-45650"/>
    <n v="-156995.66800000001"/>
    <n v="-92044.445999999996"/>
    <n v="-1.4171318593513142"/>
    <n v="4"/>
    <x v="1"/>
  </r>
  <r>
    <x v="3"/>
    <x v="6"/>
    <x v="0"/>
    <n v="373653.24499999994"/>
    <n v="-209927.17199999999"/>
    <n v="-60350"/>
    <n v="-45350"/>
    <n v="-102020"/>
    <n v="-417647.17200000002"/>
    <n v="-43993.927000000083"/>
    <n v="-0.11773998376489435"/>
    <n v="4"/>
    <x v="1"/>
  </r>
  <r>
    <x v="3"/>
    <x v="6"/>
    <x v="1"/>
    <n v="564379.48"/>
    <n v="-314576.80099999998"/>
    <n v="-67390"/>
    <n v="-16010"/>
    <n v="-69490"/>
    <n v="-467466.80099999998"/>
    <n v="96912.679000000004"/>
    <n v="0.17171545464409871"/>
    <n v="4"/>
    <x v="1"/>
  </r>
  <r>
    <x v="3"/>
    <x v="6"/>
    <x v="2"/>
    <n v="292037.48699999996"/>
    <n v="-121522.317"/>
    <n v="-39810"/>
    <n v="-101880"/>
    <n v="-98460"/>
    <n v="-361672.31699999998"/>
    <n v="-69634.830000000016"/>
    <n v="-0.23844483362507507"/>
    <n v="4"/>
    <x v="1"/>
  </r>
  <r>
    <x v="3"/>
    <x v="6"/>
    <x v="3"/>
    <n v="39721.752"/>
    <n v="-26304.859"/>
    <n v="-68640"/>
    <n v="-89810"/>
    <n v="-89020"/>
    <n v="-273774.859"/>
    <n v="-234053.10699999999"/>
    <n v="-5.8923158021831457"/>
    <n v="4"/>
    <x v="1"/>
  </r>
  <r>
    <x v="3"/>
    <x v="6"/>
    <x v="0"/>
    <n v="5941528.943"/>
    <n v="-30977.071999999996"/>
    <n v="-37010"/>
    <n v="-79290"/>
    <n v="-105570"/>
    <n v="-252847.07199999999"/>
    <n v="5688681.8710000003"/>
    <n v="0.95744410665576396"/>
    <n v="4"/>
    <x v="1"/>
  </r>
  <r>
    <x v="3"/>
    <x v="6"/>
    <x v="1"/>
    <n v="79054.604999999996"/>
    <n v="-47424.943999999996"/>
    <n v="-70970"/>
    <n v="-16590"/>
    <n v="-44200"/>
    <n v="-179184.94399999999"/>
    <n v="-100130.33899999999"/>
    <n v="-1.2665971703988654"/>
    <n v="4"/>
    <x v="1"/>
  </r>
  <r>
    <x v="3"/>
    <x v="6"/>
    <x v="2"/>
    <n v="126246.204"/>
    <n v="-174657.38499999998"/>
    <n v="-61960"/>
    <n v="-22250"/>
    <n v="-18490"/>
    <n v="-277357.38500000001"/>
    <n v="-151111.18100000001"/>
    <n v="-1.1969562348187515"/>
    <n v="4"/>
    <x v="1"/>
  </r>
  <r>
    <x v="3"/>
    <x v="6"/>
    <x v="3"/>
    <n v="321948.84399999998"/>
    <n v="-470526.98"/>
    <n v="-75530"/>
    <n v="-38770"/>
    <n v="-90530"/>
    <n v="-675356.98"/>
    <n v="-353408.136"/>
    <n v="-1.0977151885657959"/>
    <n v="4"/>
    <x v="1"/>
  </r>
  <r>
    <x v="3"/>
    <x v="6"/>
    <x v="0"/>
    <n v="403098.63299999991"/>
    <n v="-55695.885000000002"/>
    <n v="-72070"/>
    <n v="-94200"/>
    <n v="-108150"/>
    <n v="-330115.88500000001"/>
    <n v="72982.747999999905"/>
    <n v="0.18105431779025635"/>
    <n v="4"/>
    <x v="1"/>
  </r>
  <r>
    <x v="3"/>
    <x v="6"/>
    <x v="0"/>
    <n v="108070.424"/>
    <n v="-22186.052"/>
    <n v="-87930"/>
    <n v="-67150"/>
    <n v="-52070"/>
    <n v="-229336.052"/>
    <n v="-121265.628"/>
    <n v="-1.1220981977455737"/>
    <n v="4"/>
    <x v="1"/>
  </r>
  <r>
    <x v="3"/>
    <x v="6"/>
    <x v="1"/>
    <n v="459227.27199999994"/>
    <n v="-48195.252"/>
    <n v="-17060"/>
    <n v="-57410"/>
    <n v="-44760"/>
    <n v="-167425.25200000001"/>
    <n v="291802.0199999999"/>
    <n v="0.63541962290079312"/>
    <n v="4"/>
    <x v="1"/>
  </r>
  <r>
    <x v="3"/>
    <x v="6"/>
    <x v="2"/>
    <n v="297814.60099999997"/>
    <n v="-23709.756000000001"/>
    <n v="-89990"/>
    <n v="-48860"/>
    <n v="-30200"/>
    <n v="-192759.75599999999"/>
    <n v="105054.84499999997"/>
    <n v="0.35275249986819812"/>
    <n v="4"/>
    <x v="1"/>
  </r>
  <r>
    <x v="3"/>
    <x v="6"/>
    <x v="0"/>
    <n v="621568.27599999995"/>
    <n v="-164987.19299999997"/>
    <n v="-77340"/>
    <n v="-75580"/>
    <n v="-75610"/>
    <n v="-393517.19299999997"/>
    <n v="228051.08299999998"/>
    <n v="0.36689627158513477"/>
    <n v="4"/>
    <x v="1"/>
  </r>
  <r>
    <x v="3"/>
    <x v="6"/>
    <x v="1"/>
    <n v="1086407.371"/>
    <n v="-175750.897"/>
    <n v="-63840"/>
    <n v="-70680"/>
    <n v="-51060"/>
    <n v="-361330.897"/>
    <n v="725076.47400000005"/>
    <n v="0.66740754283781456"/>
    <n v="4"/>
    <x v="1"/>
  </r>
  <r>
    <x v="3"/>
    <x v="6"/>
    <x v="2"/>
    <n v="900716.16599999985"/>
    <n v="-69996.982999999993"/>
    <n v="-88570"/>
    <n v="-73890"/>
    <n v="-51220"/>
    <n v="-283676.98300000001"/>
    <n v="617039.18299999984"/>
    <n v="0.68505396737822066"/>
    <n v="4"/>
    <x v="1"/>
  </r>
  <r>
    <x v="3"/>
    <x v="6"/>
    <x v="0"/>
    <n v="825823.92899999989"/>
    <n v="-105567.55999999998"/>
    <n v="-104610"/>
    <n v="-33810"/>
    <n v="-51330"/>
    <n v="-295317.56"/>
    <n v="530506.36899999995"/>
    <n v="0.64239646051719101"/>
    <n v="4"/>
    <x v="1"/>
  </r>
  <r>
    <x v="3"/>
    <x v="6"/>
    <x v="1"/>
    <n v="35741.418999999994"/>
    <n v="-17439.093000000001"/>
    <n v="-76590"/>
    <n v="-74530"/>
    <n v="-44680"/>
    <n v="-213239.09299999999"/>
    <n v="-177497.674"/>
    <n v="-4.9661619198722926"/>
    <n v="4"/>
    <x v="1"/>
  </r>
  <r>
    <x v="3"/>
    <x v="6"/>
    <x v="2"/>
    <n v="26402.844999999998"/>
    <n v="-2948.3089999999997"/>
    <n v="-18430"/>
    <n v="-70770"/>
    <n v="-96030"/>
    <n v="-188178.30900000001"/>
    <n v="-161775.46400000001"/>
    <n v="-6.127198186407564"/>
    <n v="4"/>
    <x v="1"/>
  </r>
  <r>
    <x v="3"/>
    <x v="6"/>
    <x v="0"/>
    <n v="118354.35499999998"/>
    <n v="-22062.754000000001"/>
    <n v="-31630"/>
    <n v="-85930"/>
    <n v="-104650"/>
    <n v="-244272.75400000002"/>
    <n v="-125918.39900000003"/>
    <n v="-1.063910145089296"/>
    <n v="4"/>
    <x v="1"/>
  </r>
  <r>
    <x v="3"/>
    <x v="6"/>
    <x v="0"/>
    <n v="175609.399"/>
    <n v="-271617.70299999998"/>
    <n v="-67640"/>
    <n v="-16360"/>
    <n v="-83840"/>
    <n v="-439457.70299999998"/>
    <n v="-263848.304"/>
    <n v="-1.5024725641251127"/>
    <n v="4"/>
    <x v="1"/>
  </r>
  <r>
    <x v="3"/>
    <x v="6"/>
    <x v="0"/>
    <n v="135618.69999999998"/>
    <n v="-82586.825999999986"/>
    <n v="-25770"/>
    <n v="-74880"/>
    <n v="-53030"/>
    <n v="-236266.826"/>
    <n v="-100648.12600000002"/>
    <n v="-0.7421404717785971"/>
    <n v="4"/>
    <x v="1"/>
  </r>
  <r>
    <x v="3"/>
    <x v="6"/>
    <x v="0"/>
    <n v="1192499.875"/>
    <n v="-442641.59099999996"/>
    <n v="-22530"/>
    <n v="-71680"/>
    <n v="-87680"/>
    <n v="-624531.59100000001"/>
    <n v="567968.28399999999"/>
    <n v="0.47628372623519144"/>
    <n v="4"/>
    <x v="1"/>
  </r>
  <r>
    <x v="3"/>
    <x v="6"/>
    <x v="0"/>
    <n v="857492.9439999999"/>
    <n v="-524195.37099999998"/>
    <n v="-107520"/>
    <n v="-51570"/>
    <n v="-50440"/>
    <n v="-733725.37100000004"/>
    <n v="123767.57299999986"/>
    <n v="0.14433654978273486"/>
    <n v="4"/>
    <x v="1"/>
  </r>
  <r>
    <x v="3"/>
    <x v="6"/>
    <x v="0"/>
    <n v="165257.21799999999"/>
    <n v="-197942.83599999998"/>
    <n v="-39920"/>
    <n v="-104660"/>
    <n v="-44690"/>
    <n v="-387212.83600000001"/>
    <n v="-221955.61800000002"/>
    <n v="-1.3430918218652332"/>
    <n v="4"/>
    <x v="1"/>
  </r>
  <r>
    <x v="3"/>
    <x v="6"/>
    <x v="0"/>
    <n v="203722.071"/>
    <n v="-63737.680999999997"/>
    <n v="-60560"/>
    <n v="-81890"/>
    <n v="-21950"/>
    <n v="-228137.68099999998"/>
    <n v="-24415.609999999986"/>
    <n v="-0.11984764282118449"/>
    <n v="4"/>
    <x v="1"/>
  </r>
  <r>
    <x v="3"/>
    <x v="6"/>
    <x v="0"/>
    <n v="2159130.4980000001"/>
    <n v="-196474.71899999998"/>
    <n v="-35390"/>
    <n v="-83600"/>
    <n v="-14190"/>
    <n v="-329654.71899999998"/>
    <n v="1829475.7790000001"/>
    <n v="0.8473206138742615"/>
    <n v="4"/>
    <x v="1"/>
  </r>
  <r>
    <x v="3"/>
    <x v="15"/>
    <x v="0"/>
    <n v="1044075.6689999999"/>
    <n v="-67482.120999999999"/>
    <n v="-103370"/>
    <n v="-61060"/>
    <n v="-77630"/>
    <n v="-309542.12099999998"/>
    <n v="734533.54799999995"/>
    <n v="0.70352520397637963"/>
    <n v="4"/>
    <x v="1"/>
  </r>
  <r>
    <x v="3"/>
    <x v="15"/>
    <x v="0"/>
    <n v="3668633.3459999999"/>
    <n v="-3073887.2289999998"/>
    <n v="-75540"/>
    <n v="-85250"/>
    <n v="-26450"/>
    <n v="-3261127.2289999998"/>
    <n v="407506.11700000009"/>
    <n v="0.11107845308234847"/>
    <n v="4"/>
    <x v="1"/>
  </r>
  <r>
    <x v="3"/>
    <x v="15"/>
    <x v="0"/>
    <n v="53025.097999999998"/>
    <n v="-27401.576999999997"/>
    <n v="-56320"/>
    <n v="-71320"/>
    <n v="-13250"/>
    <n v="-168291.57699999999"/>
    <n v="-115266.47899999999"/>
    <n v="-2.1738098249247932"/>
    <n v="4"/>
    <x v="1"/>
  </r>
  <r>
    <x v="3"/>
    <x v="15"/>
    <x v="0"/>
    <n v="417620.43399999995"/>
    <n v="-234399.85799999998"/>
    <n v="-31410"/>
    <n v="-58050"/>
    <n v="-28000"/>
    <n v="-351859.85800000001"/>
    <n v="65760.575999999943"/>
    <n v="0.15746493860499161"/>
    <n v="4"/>
    <x v="1"/>
  </r>
  <r>
    <x v="3"/>
    <x v="15"/>
    <x v="0"/>
    <n v="961090.38199999998"/>
    <n v="-260447.32699999996"/>
    <n v="-52940"/>
    <n v="-38540"/>
    <n v="-45580"/>
    <n v="-397507.32699999993"/>
    <n v="563583.05500000005"/>
    <n v="0.58639964102772602"/>
    <n v="4"/>
    <x v="1"/>
  </r>
  <r>
    <x v="3"/>
    <x v="15"/>
    <x v="0"/>
    <n v="318058.44"/>
    <n v="-18998.818999999996"/>
    <n v="-15880"/>
    <n v="-22690"/>
    <n v="-25880"/>
    <n v="-83448.818999999989"/>
    <n v="234609.62100000001"/>
    <n v="0.73763054676367024"/>
    <n v="4"/>
    <x v="1"/>
  </r>
  <r>
    <x v="3"/>
    <x v="15"/>
    <x v="0"/>
    <n v="1200836.9309999999"/>
    <n v="-31916.059000000001"/>
    <n v="-68770"/>
    <n v="-78440"/>
    <n v="-99790"/>
    <n v="-278916.05900000001"/>
    <n v="921920.87199999986"/>
    <n v="0.76773194444666859"/>
    <n v="4"/>
    <x v="1"/>
  </r>
  <r>
    <x v="3"/>
    <x v="15"/>
    <x v="0"/>
    <n v="4174763.6419999995"/>
    <n v="-239366.057"/>
    <n v="-23670"/>
    <n v="-88700"/>
    <n v="-62960"/>
    <n v="-414696.05700000003"/>
    <n v="3760067.5849999995"/>
    <n v="0.90066597954720806"/>
    <n v="4"/>
    <x v="1"/>
  </r>
  <r>
    <x v="3"/>
    <x v="15"/>
    <x v="0"/>
    <n v="4048723.1609999998"/>
    <n v="-208979.68699999998"/>
    <n v="-26170"/>
    <n v="-44650"/>
    <n v="-32880"/>
    <n v="-312679.68699999998"/>
    <n v="3736043.4739999999"/>
    <n v="0.92277079104544879"/>
    <n v="4"/>
    <x v="1"/>
  </r>
  <r>
    <x v="3"/>
    <x v="15"/>
    <x v="0"/>
    <n v="20.474999999999998"/>
    <n v="-382814.94999999995"/>
    <n v="-50730"/>
    <n v="-13930"/>
    <n v="-70570"/>
    <n v="-518044.94999999995"/>
    <n v="-518024.47499999998"/>
    <n v="-25300.340659340662"/>
    <n v="4"/>
    <x v="1"/>
  </r>
  <r>
    <x v="3"/>
    <x v="15"/>
    <x v="0"/>
    <n v="1367423.862"/>
    <n v="-195674.18499999997"/>
    <n v="-35020"/>
    <n v="-68150"/>
    <n v="-77360"/>
    <n v="-376204.18499999994"/>
    <n v="991219.67700000003"/>
    <n v="0.72488107348824371"/>
    <n v="4"/>
    <x v="1"/>
  </r>
  <r>
    <x v="3"/>
    <x v="15"/>
    <x v="0"/>
    <n v="140776.804"/>
    <n v="-294127.29499999998"/>
    <n v="-18060"/>
    <n v="-36390"/>
    <n v="-93350"/>
    <n v="-441927.29499999998"/>
    <n v="-301150.49099999998"/>
    <n v="-2.139205340959438"/>
    <n v="4"/>
    <x v="1"/>
  </r>
  <r>
    <x v="3"/>
    <x v="15"/>
    <x v="0"/>
    <n v="509076.38599999994"/>
    <n v="-165097.674"/>
    <n v="-64650"/>
    <n v="-95280"/>
    <n v="-46340"/>
    <n v="-371367.674"/>
    <n v="137708.71199999994"/>
    <n v="0.27050697260194656"/>
    <n v="4"/>
    <x v="1"/>
  </r>
  <r>
    <x v="3"/>
    <x v="15"/>
    <x v="0"/>
    <n v="3259818.4009999996"/>
    <n v="-1176738.2339999999"/>
    <n v="-93160"/>
    <n v="-52310"/>
    <n v="-84200"/>
    <n v="-1406408.2339999999"/>
    <n v="1853410.1669999997"/>
    <n v="0.56856239796408214"/>
    <n v="4"/>
    <x v="1"/>
  </r>
  <r>
    <x v="3"/>
    <x v="15"/>
    <x v="0"/>
    <n v="909275.26199999987"/>
    <n v="-305264.07799999998"/>
    <n v="-74310"/>
    <n v="-53200"/>
    <n v="-89940"/>
    <n v="-522714.07799999998"/>
    <n v="386561.18399999989"/>
    <n v="0.42513109083132622"/>
    <n v="4"/>
    <x v="1"/>
  </r>
  <r>
    <x v="3"/>
    <x v="15"/>
    <x v="0"/>
    <n v="1765129.5409999997"/>
    <n v="-329952"/>
    <n v="-26410"/>
    <n v="-83910"/>
    <n v="-22240"/>
    <n v="-462512"/>
    <n v="1302617.5409999997"/>
    <n v="0.73797277239042025"/>
    <n v="4"/>
    <x v="1"/>
  </r>
  <r>
    <x v="3"/>
    <x v="15"/>
    <x v="0"/>
    <n v="2149369.6839999999"/>
    <n v="-409138.31700000004"/>
    <n v="-57440"/>
    <n v="-28330"/>
    <n v="-45900"/>
    <n v="-540808.31700000004"/>
    <n v="1608561.3669999999"/>
    <n v="0.74838748260673804"/>
    <n v="4"/>
    <x v="1"/>
  </r>
  <r>
    <x v="3"/>
    <x v="15"/>
    <x v="0"/>
    <n v="417483.33199999999"/>
    <n v="-65804.850999999995"/>
    <n v="-93510"/>
    <n v="-19920"/>
    <n v="-51790"/>
    <n v="-231024.851"/>
    <n v="186458.481"/>
    <n v="0.44662497088626285"/>
    <n v="4"/>
    <x v="1"/>
  </r>
  <r>
    <x v="3"/>
    <x v="15"/>
    <x v="1"/>
    <n v="159360.516"/>
    <n v="-116174.37999999999"/>
    <n v="-29050"/>
    <n v="-33530"/>
    <n v="-105430"/>
    <n v="-284184.38"/>
    <n v="-124823.864"/>
    <n v="-0.78327974289440683"/>
    <n v="4"/>
    <x v="1"/>
  </r>
  <r>
    <x v="3"/>
    <x v="15"/>
    <x v="2"/>
    <n v="346480.68"/>
    <n v="-200834.25599999999"/>
    <n v="-96110"/>
    <n v="-42230"/>
    <n v="-27490"/>
    <n v="-366664.25599999999"/>
    <n v="-20183.576000000001"/>
    <n v="-5.8253106637865065E-2"/>
    <n v="4"/>
    <x v="1"/>
  </r>
  <r>
    <x v="3"/>
    <x v="15"/>
    <x v="0"/>
    <n v="268535.49099999998"/>
    <n v="-147897.57499999998"/>
    <n v="-83470"/>
    <n v="-51780"/>
    <n v="-75540"/>
    <n v="-358687.57499999995"/>
    <n v="-90152.083999999973"/>
    <n v="-0.33571757559599441"/>
    <n v="4"/>
    <x v="1"/>
  </r>
  <r>
    <x v="3"/>
    <x v="15"/>
    <x v="0"/>
    <n v="1787687.8810000001"/>
    <n v="-980195.64299999992"/>
    <n v="-47410"/>
    <n v="-46750"/>
    <n v="-102850"/>
    <n v="-1177205.6429999999"/>
    <n v="610482.23800000013"/>
    <n v="0.34149263106180899"/>
    <n v="4"/>
    <x v="1"/>
  </r>
  <r>
    <x v="3"/>
    <x v="15"/>
    <x v="0"/>
    <n v="11539637.487"/>
    <n v="-333167.96099999995"/>
    <n v="-76460"/>
    <n v="-61730"/>
    <n v="-13630"/>
    <n v="-484987.96099999995"/>
    <n v="11054649.526000001"/>
    <n v="0.95797199335365923"/>
    <n v="4"/>
    <x v="1"/>
  </r>
  <r>
    <x v="3"/>
    <x v="15"/>
    <x v="0"/>
    <n v="1181273.3799999999"/>
    <n v="-580332.91399999999"/>
    <n v="-32230"/>
    <n v="-76620"/>
    <n v="-12790"/>
    <n v="-701972.91399999999"/>
    <n v="479300.4659999999"/>
    <n v="0.40574897742976307"/>
    <n v="4"/>
    <x v="1"/>
  </r>
  <r>
    <x v="3"/>
    <x v="15"/>
    <x v="0"/>
    <n v="1559012.63"/>
    <n v="-882961.21899999992"/>
    <n v="-99130"/>
    <n v="-84710"/>
    <n v="-100760"/>
    <n v="-1167561.219"/>
    <n v="391451.41099999985"/>
    <n v="0.25108931349709457"/>
    <n v="4"/>
    <x v="1"/>
  </r>
  <r>
    <x v="3"/>
    <x v="15"/>
    <x v="1"/>
    <n v="876774.81499999994"/>
    <n v="-171767.57499999998"/>
    <n v="-92750"/>
    <n v="-32190"/>
    <n v="-46300"/>
    <n v="-343007.57499999995"/>
    <n v="533767.24"/>
    <n v="0.60878486798232223"/>
    <n v="4"/>
    <x v="1"/>
  </r>
  <r>
    <x v="3"/>
    <x v="15"/>
    <x v="2"/>
    <n v="2107858.8930000002"/>
    <n v="-278753.45399999997"/>
    <n v="-55200"/>
    <n v="-74690"/>
    <n v="-57250"/>
    <n v="-465893.45399999997"/>
    <n v="1641965.4390000002"/>
    <n v="0.77897312977297106"/>
    <n v="4"/>
    <x v="1"/>
  </r>
  <r>
    <x v="3"/>
    <x v="15"/>
    <x v="0"/>
    <n v="2901573.5209999997"/>
    <n v="-412931.47"/>
    <n v="-100360"/>
    <n v="-13700"/>
    <n v="-39230"/>
    <n v="-566221.47"/>
    <n v="2335352.051"/>
    <n v="0.8048571005001256"/>
    <n v="4"/>
    <x v="1"/>
  </r>
  <r>
    <x v="3"/>
    <x v="15"/>
    <x v="0"/>
    <n v="1625071.406"/>
    <n v="-128067.212"/>
    <n v="-44700"/>
    <n v="-22400"/>
    <n v="-102070"/>
    <n v="-297237.212"/>
    <n v="1327834.1939999999"/>
    <n v="0.81709282995039045"/>
    <n v="4"/>
    <x v="1"/>
  </r>
  <r>
    <x v="3"/>
    <x v="15"/>
    <x v="0"/>
    <n v="129049.89299999998"/>
    <n v="-14570.359999999999"/>
    <n v="-32920"/>
    <n v="-24210"/>
    <n v="-23380"/>
    <n v="-95080.36"/>
    <n v="33969.532999999981"/>
    <n v="0.26322790519477601"/>
    <n v="4"/>
    <x v="1"/>
  </r>
  <r>
    <x v="3"/>
    <x v="15"/>
    <x v="1"/>
    <n v="187161.17699999997"/>
    <n v="-210206.976"/>
    <n v="-73420"/>
    <n v="-49850"/>
    <n v="-77520"/>
    <n v="-410996.97600000002"/>
    <n v="-223835.79900000006"/>
    <n v="-1.1959520803825683"/>
    <n v="4"/>
    <x v="1"/>
  </r>
  <r>
    <x v="3"/>
    <x v="15"/>
    <x v="2"/>
    <n v="1379962.2479999999"/>
    <n v="-146270.55799999999"/>
    <n v="-82130"/>
    <n v="-91710"/>
    <n v="-91840"/>
    <n v="-411950.55799999996"/>
    <n v="968011.69"/>
    <n v="0.70147693634587027"/>
    <n v="4"/>
    <x v="1"/>
  </r>
  <r>
    <x v="3"/>
    <x v="15"/>
    <x v="0"/>
    <n v="648889.13599999994"/>
    <n v="-124780.15899999999"/>
    <n v="-33550"/>
    <n v="-25910"/>
    <n v="-98270"/>
    <n v="-282510.15899999999"/>
    <n v="366378.97699999996"/>
    <n v="0.56462492076612603"/>
    <n v="4"/>
    <x v="1"/>
  </r>
  <r>
    <x v="3"/>
    <x v="11"/>
    <x v="0"/>
    <n v="544791.98199999996"/>
    <n v="-48523.810999999994"/>
    <n v="-103260"/>
    <n v="-71320"/>
    <n v="-51370"/>
    <n v="-274473.81099999999"/>
    <n v="270318.17099999997"/>
    <n v="0.49618603050586013"/>
    <n v="4"/>
    <x v="1"/>
  </r>
  <r>
    <x v="3"/>
    <x v="11"/>
    <x v="1"/>
    <n v="3022799.7169999997"/>
    <n v="-3614912.2169999997"/>
    <n v="-34970"/>
    <n v="-16020"/>
    <n v="-102660"/>
    <n v="-3768562.2169999997"/>
    <n v="-745762.5"/>
    <n v="-0.24671250821081114"/>
    <n v="4"/>
    <x v="1"/>
  </r>
  <r>
    <x v="3"/>
    <x v="11"/>
    <x v="2"/>
    <n v="400883.93799999997"/>
    <n v="-200891.78200000001"/>
    <n v="-45420"/>
    <n v="-69300"/>
    <n v="-78540"/>
    <n v="-394151.78200000001"/>
    <n v="6732.155999999959"/>
    <n v="1.6793279455361864E-2"/>
    <n v="4"/>
    <x v="1"/>
  </r>
  <r>
    <x v="3"/>
    <x v="11"/>
    <x v="0"/>
    <n v="663310.60599999991"/>
    <n v="-322441.42699999997"/>
    <n v="-43870"/>
    <n v="-74080"/>
    <n v="-40490"/>
    <n v="-480881.42699999997"/>
    <n v="182429.17899999995"/>
    <n v="0.27502828591888967"/>
    <n v="4"/>
    <x v="1"/>
  </r>
  <r>
    <x v="3"/>
    <x v="11"/>
    <x v="0"/>
    <n v="57730.000999999989"/>
    <n v="-24127.859"/>
    <n v="-101340"/>
    <n v="-35420"/>
    <n v="-101820"/>
    <n v="-262707.859"/>
    <n v="-204977.85800000001"/>
    <n v="-3.5506297323639409"/>
    <n v="4"/>
    <x v="1"/>
  </r>
  <r>
    <x v="3"/>
    <x v="11"/>
    <x v="0"/>
    <n v="338987.62799999997"/>
    <n v="-302116.68199999997"/>
    <n v="-96450"/>
    <n v="-60350"/>
    <n v="-93580"/>
    <n v="-552496.68200000003"/>
    <n v="-213509.05400000006"/>
    <n v="-0.62984320477914335"/>
    <n v="4"/>
    <x v="1"/>
  </r>
  <r>
    <x v="3"/>
    <x v="11"/>
    <x v="1"/>
    <n v="416705.23299999995"/>
    <n v="-246952.01300000001"/>
    <n v="-45800"/>
    <n v="-59460"/>
    <n v="-18850"/>
    <n v="-371062.01300000004"/>
    <n v="45643.219999999914"/>
    <n v="0.10953358965856788"/>
    <n v="4"/>
    <x v="1"/>
  </r>
  <r>
    <x v="3"/>
    <x v="11"/>
    <x v="2"/>
    <n v="471283.95299999998"/>
    <n v="-277363.96099999995"/>
    <n v="-29630"/>
    <n v="-102920"/>
    <n v="-100910"/>
    <n v="-510823.96099999995"/>
    <n v="-39540.007999999973"/>
    <n v="-8.3898481474500727E-2"/>
    <n v="4"/>
    <x v="1"/>
  </r>
  <r>
    <x v="3"/>
    <x v="11"/>
    <x v="3"/>
    <n v="35211.875999999997"/>
    <n v="-6691.7269999999999"/>
    <n v="-45680"/>
    <n v="-67450"/>
    <n v="-61200"/>
    <n v="-181021.72700000001"/>
    <n v="-145809.85100000002"/>
    <n v="-4.1409282197858479"/>
    <n v="4"/>
    <x v="1"/>
  </r>
  <r>
    <x v="3"/>
    <x v="11"/>
    <x v="0"/>
    <n v="1610083.2790000001"/>
    <n v="-170318.946"/>
    <n v="-85620"/>
    <n v="-27760"/>
    <n v="-78100"/>
    <n v="-361798.946"/>
    <n v="1248284.3330000001"/>
    <n v="0.77529178104084895"/>
    <n v="4"/>
    <x v="1"/>
  </r>
  <r>
    <x v="3"/>
    <x v="11"/>
    <x v="1"/>
    <n v="204212.22499999998"/>
    <n v="-14319.529"/>
    <n v="-74570"/>
    <n v="-40860"/>
    <n v="-69060"/>
    <n v="-198809.52900000001"/>
    <n v="5402.6959999999672"/>
    <n v="2.6456280959673045E-2"/>
    <n v="4"/>
    <x v="1"/>
  </r>
  <r>
    <x v="3"/>
    <x v="11"/>
    <x v="2"/>
    <n v="199018.21799999999"/>
    <n v="-85368.5"/>
    <n v="-34110"/>
    <n v="-22720"/>
    <n v="-79540"/>
    <n v="-221738.5"/>
    <n v="-22720.282000000007"/>
    <n v="-0.11416182010030865"/>
    <n v="4"/>
    <x v="1"/>
  </r>
  <r>
    <x v="3"/>
    <x v="11"/>
    <x v="3"/>
    <n v="485351.89499999996"/>
    <n v="-236508.00599999999"/>
    <n v="-67720"/>
    <n v="-77840"/>
    <n v="-99390"/>
    <n v="-481458.00599999999"/>
    <n v="3893.8889999999665"/>
    <n v="8.0228161054155707E-3"/>
    <n v="4"/>
    <x v="1"/>
  </r>
  <r>
    <x v="3"/>
    <x v="11"/>
    <x v="0"/>
    <n v="28122.345999999998"/>
    <n v="-20485.884999999998"/>
    <n v="-71980"/>
    <n v="-59980"/>
    <n v="-89280"/>
    <n v="-241725.88500000001"/>
    <n v="-213603.53900000002"/>
    <n v="-7.5955092437878413"/>
    <n v="4"/>
    <x v="1"/>
  </r>
  <r>
    <x v="3"/>
    <x v="11"/>
    <x v="1"/>
    <n v="136508.23199999999"/>
    <n v="-139685.67199999999"/>
    <n v="-67610"/>
    <n v="-21470"/>
    <n v="-68660"/>
    <n v="-297425.67200000002"/>
    <n v="-160917.44000000003"/>
    <n v="-1.1788112529360137"/>
    <n v="4"/>
    <x v="1"/>
  </r>
  <r>
    <x v="3"/>
    <x v="11"/>
    <x v="2"/>
    <n v="309328.663"/>
    <n v="-96185.837999999989"/>
    <n v="-33630"/>
    <n v="-68000"/>
    <n v="-88160"/>
    <n v="-285975.83799999999"/>
    <n v="23352.825000000012"/>
    <n v="7.5495186167083422E-2"/>
    <n v="4"/>
    <x v="1"/>
  </r>
  <r>
    <x v="3"/>
    <x v="11"/>
    <x v="3"/>
    <n v="40123.034"/>
    <n v="-20424.929"/>
    <n v="-24020"/>
    <n v="-36110"/>
    <n v="-77040"/>
    <n v="-157594.929"/>
    <n v="-117471.895"/>
    <n v="-2.9277919262037861"/>
    <n v="4"/>
    <x v="1"/>
  </r>
  <r>
    <x v="3"/>
    <x v="11"/>
    <x v="0"/>
    <n v="484427.44699999993"/>
    <n v="-272655.26400000002"/>
    <n v="-43080"/>
    <n v="-91700"/>
    <n v="-53400"/>
    <n v="-460835.26400000002"/>
    <n v="23592.182999999903"/>
    <n v="4.8701169073105607E-2"/>
    <n v="4"/>
    <x v="1"/>
  </r>
  <r>
    <x v="3"/>
    <x v="11"/>
    <x v="1"/>
    <n v="99506.630999999979"/>
    <n v="-49041.895000000004"/>
    <n v="-34970"/>
    <n v="-55330"/>
    <n v="-35280"/>
    <n v="-174621.89500000002"/>
    <n v="-75115.264000000039"/>
    <n v="-0.75487696895295409"/>
    <n v="4"/>
    <x v="1"/>
  </r>
  <r>
    <x v="3"/>
    <x v="11"/>
    <x v="2"/>
    <n v="144816.448"/>
    <n v="-93600.996999999988"/>
    <n v="-35680"/>
    <n v="-42580"/>
    <n v="-33580"/>
    <n v="-205440.99699999997"/>
    <n v="-60624.54899999997"/>
    <n v="-0.4186302718873478"/>
    <n v="4"/>
    <x v="1"/>
  </r>
  <r>
    <x v="3"/>
    <x v="11"/>
    <x v="3"/>
    <n v="232883.15399999995"/>
    <n v="-44583.727999999996"/>
    <n v="-74720"/>
    <n v="-55920"/>
    <n v="-39690"/>
    <n v="-214913.728"/>
    <n v="17969.425999999949"/>
    <n v="7.7160694929440679E-2"/>
    <n v="4"/>
    <x v="1"/>
  </r>
  <r>
    <x v="3"/>
    <x v="11"/>
    <x v="0"/>
    <n v="38456.824000000001"/>
    <n v="-9906.8479999999981"/>
    <n v="-85170"/>
    <n v="-77850"/>
    <n v="-19010"/>
    <n v="-191936.848"/>
    <n v="-153480.024"/>
    <n v="-3.9909698211167934"/>
    <n v="4"/>
    <x v="1"/>
  </r>
  <r>
    <x v="3"/>
    <x v="11"/>
    <x v="0"/>
    <n v="575931.37699999998"/>
    <n v="-211423.07899999997"/>
    <n v="-85710"/>
    <n v="-38280"/>
    <n v="-79440"/>
    <n v="-414853.07899999997"/>
    <n v="161078.29800000001"/>
    <n v="0.27968314357007157"/>
    <n v="4"/>
    <x v="1"/>
  </r>
  <r>
    <x v="3"/>
    <x v="11"/>
    <x v="1"/>
    <n v="425391.90399999998"/>
    <n v="-229515.66399999999"/>
    <n v="-72750"/>
    <n v="-86880"/>
    <n v="-27680"/>
    <n v="-416825.66399999999"/>
    <n v="8566.2399999999907"/>
    <n v="2.0137289683820572E-2"/>
    <n v="4"/>
    <x v="1"/>
  </r>
  <r>
    <x v="3"/>
    <x v="11"/>
    <x v="2"/>
    <n v="114831.094"/>
    <n v="-104214.698"/>
    <n v="-78420"/>
    <n v="-88640"/>
    <n v="-70330"/>
    <n v="-341604.69799999997"/>
    <n v="-226773.60399999999"/>
    <n v="-1.9748449318091492"/>
    <n v="4"/>
    <x v="1"/>
  </r>
  <r>
    <x v="3"/>
    <x v="11"/>
    <x v="0"/>
    <n v="324031.28100000002"/>
    <n v="-331937.326"/>
    <n v="-81380"/>
    <n v="-99860"/>
    <n v="-38150"/>
    <n v="-551327.326"/>
    <n v="-227296.04499999998"/>
    <n v="-0.70146327940480524"/>
    <n v="4"/>
    <x v="1"/>
  </r>
  <r>
    <x v="3"/>
    <x v="11"/>
    <x v="1"/>
    <n v="27707.966999999997"/>
    <n v="-13651.406999999997"/>
    <n v="-39070"/>
    <n v="-47570"/>
    <n v="-86650"/>
    <n v="-186941.40700000001"/>
    <n v="-159233.44"/>
    <n v="-5.7468467462805926"/>
    <n v="4"/>
    <x v="1"/>
  </r>
  <r>
    <x v="3"/>
    <x v="11"/>
    <x v="2"/>
    <n v="100485.62999999999"/>
    <n v="-46580.59"/>
    <n v="-103740"/>
    <n v="-88600"/>
    <n v="-43250"/>
    <n v="-282170.58999999997"/>
    <n v="-181684.95999999996"/>
    <n v="-1.8080690741551799"/>
    <n v="4"/>
    <x v="1"/>
  </r>
  <r>
    <x v="3"/>
    <x v="11"/>
    <x v="0"/>
    <n v="101742.76699999999"/>
    <n v="-69743.358999999997"/>
    <n v="-108410"/>
    <n v="-50420"/>
    <n v="-99660"/>
    <n v="-328233.359"/>
    <n v="-226490.592"/>
    <n v="-2.2261100093729516"/>
    <n v="4"/>
    <x v="1"/>
  </r>
  <r>
    <x v="3"/>
    <x v="11"/>
    <x v="1"/>
    <n v="165628.44899999999"/>
    <n v="-103099.65399999999"/>
    <n v="-57260"/>
    <n v="-53350"/>
    <n v="-60900"/>
    <n v="-274609.65399999998"/>
    <n v="-108981.20499999999"/>
    <n v="-0.65798602630155645"/>
    <n v="4"/>
    <x v="1"/>
  </r>
  <r>
    <x v="3"/>
    <x v="11"/>
    <x v="2"/>
    <n v="74749.786999999997"/>
    <n v="-44326.701999999997"/>
    <n v="-102120"/>
    <n v="-43710"/>
    <n v="-68260"/>
    <n v="-258416.70199999999"/>
    <n v="-183666.91499999998"/>
    <n v="-2.4570894763887421"/>
    <n v="4"/>
    <x v="1"/>
  </r>
  <r>
    <x v="3"/>
    <x v="11"/>
    <x v="0"/>
    <n v="263856.663"/>
    <n v="-162603.476"/>
    <n v="-42500"/>
    <n v="-94550"/>
    <n v="-64890"/>
    <n v="-364543.47600000002"/>
    <n v="-100686.81300000002"/>
    <n v="-0.38159662846945058"/>
    <n v="4"/>
    <x v="1"/>
  </r>
  <r>
    <x v="3"/>
    <x v="11"/>
    <x v="0"/>
    <n v="80040.981999999989"/>
    <n v="-47067.125"/>
    <n v="-50670"/>
    <n v="-44860"/>
    <n v="-78410"/>
    <n v="-221007.125"/>
    <n v="-140966.14300000001"/>
    <n v="-1.7611745817911133"/>
    <n v="4"/>
    <x v="1"/>
  </r>
  <r>
    <x v="3"/>
    <x v="11"/>
    <x v="0"/>
    <n v="126279.874"/>
    <n v="-37358.089999999997"/>
    <n v="-16220"/>
    <n v="-89000"/>
    <n v="-64720"/>
    <n v="-207298.09"/>
    <n v="-81018.216"/>
    <n v="-0.64157663001786014"/>
    <n v="4"/>
    <x v="1"/>
  </r>
  <r>
    <x v="3"/>
    <x v="11"/>
    <x v="0"/>
    <n v="79469.053999999989"/>
    <n v="-18848.55"/>
    <n v="-42190"/>
    <n v="-50430"/>
    <n v="-57570"/>
    <n v="-169038.55"/>
    <n v="-89569.495999999999"/>
    <n v="-1.1270990592136658"/>
    <n v="4"/>
    <x v="1"/>
  </r>
  <r>
    <x v="3"/>
    <x v="11"/>
    <x v="0"/>
    <n v="605643.10100000002"/>
    <n v="-118007.39299999998"/>
    <n v="-25000"/>
    <n v="-64720"/>
    <n v="-17910"/>
    <n v="-225637.39299999998"/>
    <n v="380005.70800000004"/>
    <n v="0.62744165230737103"/>
    <n v="4"/>
    <x v="1"/>
  </r>
  <r>
    <x v="3"/>
    <x v="11"/>
    <x v="0"/>
    <n v="300075.86699999997"/>
    <n v="-30253.726999999999"/>
    <n v="-50380"/>
    <n v="-88700"/>
    <n v="-18820"/>
    <n v="-188153.72700000001"/>
    <n v="111922.13999999996"/>
    <n v="0.37297947722000574"/>
    <n v="4"/>
    <x v="1"/>
  </r>
  <r>
    <x v="3"/>
    <x v="11"/>
    <x v="0"/>
    <n v="209451.87899999996"/>
    <n v="-52479.062999999995"/>
    <n v="-77600"/>
    <n v="-97980"/>
    <n v="-67920"/>
    <n v="-295979.06299999997"/>
    <n v="-86527.184000000008"/>
    <n v="-0.41311247439322341"/>
    <n v="4"/>
    <x v="1"/>
  </r>
  <r>
    <x v="3"/>
    <x v="11"/>
    <x v="0"/>
    <n v="54118.826999999997"/>
    <n v="-19668.319999999996"/>
    <n v="-25980"/>
    <n v="-48480"/>
    <n v="-19500"/>
    <n v="-113628.31999999999"/>
    <n v="-59509.492999999995"/>
    <n v="-1.0996079608303408"/>
    <n v="4"/>
    <x v="1"/>
  </r>
  <r>
    <x v="3"/>
    <x v="11"/>
    <x v="0"/>
    <n v="580433.41999999993"/>
    <n v="-230608.64399999997"/>
    <n v="-13350"/>
    <n v="-86740"/>
    <n v="-40900"/>
    <n v="-371598.64399999997"/>
    <n v="208834.77599999995"/>
    <n v="0.35979109541969512"/>
    <n v="4"/>
    <x v="1"/>
  </r>
  <r>
    <x v="3"/>
    <x v="11"/>
    <x v="0"/>
    <n v="247977.821"/>
    <n v="-183760.367"/>
    <n v="-89620"/>
    <n v="-86400"/>
    <n v="-88530"/>
    <n v="-448310.36699999997"/>
    <n v="-200332.54599999997"/>
    <n v="-0.80786477271287893"/>
    <n v="4"/>
    <x v="1"/>
  </r>
  <r>
    <x v="3"/>
    <x v="11"/>
    <x v="0"/>
    <n v="208403.19499999998"/>
    <n v="-149655.226"/>
    <n v="-46910"/>
    <n v="-95800"/>
    <n v="-28000"/>
    <n v="-320365.22600000002"/>
    <n v="-111962.03100000005"/>
    <n v="-0.53723759369428126"/>
    <n v="4"/>
    <x v="1"/>
  </r>
  <r>
    <x v="3"/>
    <x v="11"/>
    <x v="0"/>
    <n v="156523.44399999999"/>
    <n v="-220127.98499999999"/>
    <n v="-72530"/>
    <n v="-88280"/>
    <n v="-66780"/>
    <n v="-447717.98499999999"/>
    <n v="-291194.54099999997"/>
    <n v="-1.860389303726284"/>
    <n v="4"/>
    <x v="1"/>
  </r>
  <r>
    <x v="3"/>
    <x v="12"/>
    <x v="0"/>
    <n v="-2493.8409999999999"/>
    <n v="597.43599999999992"/>
    <n v="-79590"/>
    <n v="-40440"/>
    <n v="-29010"/>
    <n v="-148442.56400000001"/>
    <n v="-150936.405"/>
    <n v="60.523668108752723"/>
    <n v="4"/>
    <x v="1"/>
  </r>
  <r>
    <x v="3"/>
    <x v="12"/>
    <x v="0"/>
    <n v="2100499.247"/>
    <n v="-920862.1939999999"/>
    <n v="-97940"/>
    <n v="-76420"/>
    <n v="-101700"/>
    <n v="-1196922.1939999999"/>
    <n v="903577.05300000007"/>
    <n v="0.43017251936201245"/>
    <n v="4"/>
    <x v="1"/>
  </r>
  <r>
    <x v="3"/>
    <x v="12"/>
    <x v="0"/>
    <n v="85384.718999999997"/>
    <n v="-43329.195"/>
    <n v="-97790"/>
    <n v="-73130"/>
    <n v="-42200"/>
    <n v="-256449.19500000001"/>
    <n v="-171064.47600000002"/>
    <n v="-2.0034553958068306"/>
    <n v="4"/>
    <x v="1"/>
  </r>
  <r>
    <x v="3"/>
    <x v="12"/>
    <x v="0"/>
    <n v="223380.68900000001"/>
    <n v="-101970.519"/>
    <n v="-50910"/>
    <n v="-99250"/>
    <n v="-19090"/>
    <n v="-271220.51899999997"/>
    <n v="-47839.829999999958"/>
    <n v="-0.21416278288943749"/>
    <n v="4"/>
    <x v="1"/>
  </r>
  <r>
    <x v="3"/>
    <x v="12"/>
    <x v="0"/>
    <n v="712708.99699999997"/>
    <n v="-514776.01699999999"/>
    <n v="-30220"/>
    <n v="-77960"/>
    <n v="-59500"/>
    <n v="-682456.01699999999"/>
    <n v="30252.979999999981"/>
    <n v="4.2447871610073108E-2"/>
    <n v="4"/>
    <x v="1"/>
  </r>
  <r>
    <x v="3"/>
    <x v="12"/>
    <x v="0"/>
    <n v="323965.70500000002"/>
    <n v="-42884.176999999996"/>
    <n v="-56730"/>
    <n v="-103320"/>
    <n v="-41000"/>
    <n v="-243934.177"/>
    <n v="80031.52800000002"/>
    <n v="0.24703703745431949"/>
    <n v="4"/>
    <x v="1"/>
  </r>
  <r>
    <x v="3"/>
    <x v="12"/>
    <x v="0"/>
    <n v="423609.66899999999"/>
    <n v="-229415.88599999997"/>
    <n v="-30410"/>
    <n v="-14320"/>
    <n v="-52480"/>
    <n v="-326625.88599999994"/>
    <n v="96983.783000000054"/>
    <n v="0.22894610321087844"/>
    <n v="4"/>
    <x v="1"/>
  </r>
  <r>
    <x v="3"/>
    <x v="12"/>
    <x v="0"/>
    <n v="148622.33399999997"/>
    <n v="-220286.85699999999"/>
    <n v="-44580"/>
    <n v="-48980"/>
    <n v="-95330"/>
    <n v="-409176.85699999996"/>
    <n v="-260554.52299999999"/>
    <n v="-1.75313168611657"/>
    <n v="4"/>
    <x v="1"/>
  </r>
  <r>
    <x v="3"/>
    <x v="12"/>
    <x v="0"/>
    <n v="208361.76899999997"/>
    <n v="-25178.019999999997"/>
    <n v="-54370"/>
    <n v="-91530"/>
    <n v="-89100"/>
    <n v="-260178.02"/>
    <n v="-51816.251000000018"/>
    <n v="-0.24868406161400955"/>
    <n v="4"/>
    <x v="1"/>
  </r>
  <r>
    <x v="3"/>
    <x v="12"/>
    <x v="0"/>
    <n v="296993.17899999995"/>
    <n v="-12190.99"/>
    <n v="-88120"/>
    <n v="-78710"/>
    <n v="-77430"/>
    <n v="-256450.99"/>
    <n v="40542.188999999955"/>
    <n v="0.13650882197533554"/>
    <n v="4"/>
    <x v="1"/>
  </r>
  <r>
    <x v="3"/>
    <x v="12"/>
    <x v="0"/>
    <n v="24702.362999999998"/>
    <n v="-1912.5889999999999"/>
    <n v="-26960"/>
    <n v="-13420"/>
    <n v="-22800"/>
    <n v="-65092.589"/>
    <n v="-40390.226000000002"/>
    <n v="-1.635075397442747"/>
    <n v="4"/>
    <x v="1"/>
  </r>
  <r>
    <x v="3"/>
    <x v="12"/>
    <x v="0"/>
    <n v="117644.548"/>
    <n v="-7787.9269999999997"/>
    <n v="-47130"/>
    <n v="-63720"/>
    <n v="-79820"/>
    <n v="-198457.927"/>
    <n v="-80813.379000000001"/>
    <n v="-0.68692838192552708"/>
    <n v="4"/>
    <x v="1"/>
  </r>
  <r>
    <x v="3"/>
    <x v="12"/>
    <x v="0"/>
    <n v="528346.12600000005"/>
    <n v="-37272.423999999999"/>
    <n v="-29400"/>
    <n v="-63430"/>
    <n v="-54450"/>
    <n v="-184552.424"/>
    <n v="343793.70200000005"/>
    <n v="0.65069787603590756"/>
    <n v="4"/>
    <x v="1"/>
  </r>
  <r>
    <x v="3"/>
    <x v="12"/>
    <x v="0"/>
    <n v="554025.18499999994"/>
    <n v="-36602.362999999998"/>
    <n v="-40110"/>
    <n v="-91920"/>
    <n v="-55040"/>
    <n v="-223672.36300000001"/>
    <n v="330352.82199999993"/>
    <n v="0.59627762589890199"/>
    <n v="4"/>
    <x v="1"/>
  </r>
  <r>
    <x v="3"/>
    <x v="12"/>
    <x v="1"/>
    <n v="331415.42699999997"/>
    <n v="-16024.092000000001"/>
    <n v="-50700"/>
    <n v="-24290"/>
    <n v="-98380"/>
    <n v="-189394.092"/>
    <n v="142021.33499999996"/>
    <n v="0.42852964415564149"/>
    <n v="4"/>
    <x v="1"/>
  </r>
  <r>
    <x v="3"/>
    <x v="12"/>
    <x v="2"/>
    <n v="379975.67999999999"/>
    <n v="-402512.21499999997"/>
    <n v="-68810"/>
    <n v="-88110"/>
    <n v="-76940"/>
    <n v="-636372.21499999997"/>
    <n v="-256396.53499999997"/>
    <n v="-0.6747709090223879"/>
    <n v="4"/>
    <x v="1"/>
  </r>
  <r>
    <x v="3"/>
    <x v="12"/>
    <x v="0"/>
    <n v="189856.8"/>
    <n v="-201248.49499999997"/>
    <n v="-77000"/>
    <n v="-78740"/>
    <n v="-43800"/>
    <n v="-400788.495"/>
    <n v="-210931.69500000001"/>
    <n v="-1.1110041620842657"/>
    <n v="4"/>
    <x v="1"/>
  </r>
  <r>
    <x v="3"/>
    <x v="12"/>
    <x v="0"/>
    <n v="25268.929"/>
    <n v="-16297.05"/>
    <n v="-77430"/>
    <n v="-41190"/>
    <n v="-22090"/>
    <n v="-157007.04999999999"/>
    <n v="-131738.12099999998"/>
    <n v="-5.213442999503461"/>
    <n v="4"/>
    <x v="1"/>
  </r>
  <r>
    <x v="3"/>
    <x v="12"/>
    <x v="0"/>
    <n v="3579.17"/>
    <n v="-996.9609999999999"/>
    <n v="-64380"/>
    <n v="-57520"/>
    <n v="-90760"/>
    <n v="-213656.96100000001"/>
    <n v="-210077.791"/>
    <n v="-58.694555162230344"/>
    <n v="4"/>
    <x v="1"/>
  </r>
  <r>
    <x v="3"/>
    <x v="12"/>
    <x v="0"/>
    <n v="20964.887999999999"/>
    <n v="-12801.536999999998"/>
    <n v="-32900"/>
    <n v="-65220"/>
    <n v="-107490"/>
    <n v="-218411.53700000001"/>
    <n v="-197446.649"/>
    <n v="-9.4179682238226139"/>
    <n v="4"/>
    <x v="1"/>
  </r>
  <r>
    <x v="3"/>
    <x v="12"/>
    <x v="0"/>
    <n v="14553.21"/>
    <n v="-6316.0789999999988"/>
    <n v="-49680"/>
    <n v="-63020"/>
    <n v="-73960"/>
    <n v="-192976.079"/>
    <n v="-178422.86900000001"/>
    <n v="-12.260035346153874"/>
    <n v="4"/>
    <x v="1"/>
  </r>
  <r>
    <x v="3"/>
    <x v="12"/>
    <x v="1"/>
    <n v="19445.019999999997"/>
    <n v="-8403.1359999999986"/>
    <n v="-25680"/>
    <n v="-32210"/>
    <n v="-85770"/>
    <n v="-152063.136"/>
    <n v="-132618.11600000001"/>
    <n v="-6.8201583747406804"/>
    <n v="4"/>
    <x v="1"/>
  </r>
  <r>
    <x v="3"/>
    <x v="12"/>
    <x v="2"/>
    <n v="15606.807999999997"/>
    <n v="-12128.570999999998"/>
    <n v="-43550"/>
    <n v="-96720"/>
    <n v="-29520"/>
    <n v="-181918.571"/>
    <n v="-166311.76300000001"/>
    <n v="-10.656359903959864"/>
    <n v="4"/>
    <x v="1"/>
  </r>
  <r>
    <x v="3"/>
    <x v="12"/>
    <x v="0"/>
    <n v="396108.16000000003"/>
    <n v="-87292.289000000004"/>
    <n v="-104380"/>
    <n v="-73120"/>
    <n v="-89270"/>
    <n v="-354062.28899999999"/>
    <n v="42045.871000000043"/>
    <n v="0.10614744972686257"/>
    <n v="4"/>
    <x v="1"/>
  </r>
  <r>
    <x v="3"/>
    <x v="12"/>
    <x v="0"/>
    <n v="339977.68699999998"/>
    <n v="-67480.181999999986"/>
    <n v="-26790"/>
    <n v="-84220"/>
    <n v="-72890"/>
    <n v="-251380.18199999997"/>
    <n v="88597.505000000005"/>
    <n v="0.26059799918575249"/>
    <n v="4"/>
    <x v="1"/>
  </r>
  <r>
    <x v="3"/>
    <x v="12"/>
    <x v="0"/>
    <n v="83868.756999999998"/>
    <n v="-45604.047999999995"/>
    <n v="-58570"/>
    <n v="-67770"/>
    <n v="-59050"/>
    <n v="-230994.04800000001"/>
    <n v="-147125.29100000003"/>
    <n v="-1.7542324014650656"/>
    <n v="4"/>
    <x v="1"/>
  </r>
  <r>
    <x v="3"/>
    <x v="12"/>
    <x v="1"/>
    <n v="176490.83199999999"/>
    <n v="-104068.62199999999"/>
    <n v="-38420"/>
    <n v="-16950"/>
    <n v="-99810"/>
    <n v="-259248.62199999997"/>
    <n v="-82757.789999999979"/>
    <n v="-0.46890701948756169"/>
    <n v="4"/>
    <x v="1"/>
  </r>
  <r>
    <x v="3"/>
    <x v="12"/>
    <x v="2"/>
    <n v="116119.094"/>
    <n v="-72880.002999999997"/>
    <n v="-89580"/>
    <n v="-27310"/>
    <n v="-33340"/>
    <n v="-223110.003"/>
    <n v="-106990.909"/>
    <n v="-0.92138945727564836"/>
    <n v="4"/>
    <x v="1"/>
  </r>
  <r>
    <x v="3"/>
    <x v="12"/>
    <x v="0"/>
    <n v="145121.62699999998"/>
    <n v="-197808.69499999998"/>
    <n v="-27590"/>
    <n v="-15720"/>
    <n v="-72420"/>
    <n v="-313538.69499999995"/>
    <n v="-168417.06799999997"/>
    <n v="-1.1605235655192867"/>
    <n v="4"/>
    <x v="1"/>
  </r>
  <r>
    <x v="3"/>
    <x v="12"/>
    <x v="0"/>
    <n v="40232.842999999993"/>
    <n v="-82481.98"/>
    <n v="-67800"/>
    <n v="-86230"/>
    <n v="-46270"/>
    <n v="-282781.98"/>
    <n v="-242549.13699999999"/>
    <n v="-6.0286352868476145"/>
    <n v="4"/>
    <x v="1"/>
  </r>
  <r>
    <x v="3"/>
    <x v="12"/>
    <x v="1"/>
    <n v="7852.7189999999991"/>
    <n v="-1963.6329999999998"/>
    <n v="-100990"/>
    <n v="-99780"/>
    <n v="-62240"/>
    <n v="-264973.63299999997"/>
    <n v="-257120.91399999996"/>
    <n v="-32.74291541566685"/>
    <n v="4"/>
    <x v="1"/>
  </r>
  <r>
    <x v="3"/>
    <x v="12"/>
    <x v="2"/>
    <n v="14226.057999999999"/>
    <n v="-5035.1629999999996"/>
    <n v="-49090"/>
    <n v="-96760"/>
    <n v="-24170"/>
    <n v="-175055.163"/>
    <n v="-160829.10500000001"/>
    <n v="-11.305247384763932"/>
    <n v="4"/>
    <x v="1"/>
  </r>
  <r>
    <x v="3"/>
    <x v="12"/>
    <x v="0"/>
    <n v="103702.03200000001"/>
    <n v="-7232.5259999999998"/>
    <n v="-53980"/>
    <n v="-39360"/>
    <n v="-39680"/>
    <n v="-140252.52600000001"/>
    <n v="-36550.494000000006"/>
    <n v="-0.35245687374766199"/>
    <n v="4"/>
    <x v="1"/>
  </r>
  <r>
    <x v="3"/>
    <x v="12"/>
    <x v="0"/>
    <n v="72540.250999999989"/>
    <n v="-5194.4059999999999"/>
    <n v="-82600"/>
    <n v="-57830"/>
    <n v="-104610"/>
    <n v="-250234.40599999999"/>
    <n v="-177694.155"/>
    <n v="-2.4495938813335512"/>
    <n v="4"/>
    <x v="1"/>
  </r>
  <r>
    <x v="3"/>
    <x v="12"/>
    <x v="0"/>
    <n v="50121.672999999995"/>
    <n v="-14821.218999999997"/>
    <n v="-21880"/>
    <n v="-105300"/>
    <n v="-23240"/>
    <n v="-165241.21899999998"/>
    <n v="-115119.54599999999"/>
    <n v="-2.2968017448260354"/>
    <n v="4"/>
    <x v="1"/>
  </r>
  <r>
    <x v="3"/>
    <x v="12"/>
    <x v="1"/>
    <n v="79769.458999999988"/>
    <n v="-33992.398999999998"/>
    <n v="-89470"/>
    <n v="-16210"/>
    <n v="-78940"/>
    <n v="-218612.399"/>
    <n v="-138842.94"/>
    <n v="-1.7405526092385812"/>
    <n v="4"/>
    <x v="1"/>
  </r>
  <r>
    <x v="3"/>
    <x v="12"/>
    <x v="2"/>
    <n v="63749.580999999998"/>
    <n v="-66545.688999999998"/>
    <n v="-55160"/>
    <n v="-101120"/>
    <n v="-104800"/>
    <n v="-327625.68900000001"/>
    <n v="-263876.10800000001"/>
    <n v="-4.1392602721577108"/>
    <n v="4"/>
    <x v="1"/>
  </r>
  <r>
    <x v="3"/>
    <x v="12"/>
    <x v="3"/>
    <n v="32998.826000000001"/>
    <n v="-14688.743999999997"/>
    <n v="-57640"/>
    <n v="-97060"/>
    <n v="-62120"/>
    <n v="-231508.74400000001"/>
    <n v="-198509.91800000001"/>
    <n v="-6.0156660724839117"/>
    <n v="4"/>
    <x v="1"/>
  </r>
  <r>
    <x v="3"/>
    <x v="12"/>
    <x v="0"/>
    <n v="116124.68699999999"/>
    <n v="-15776.326999999999"/>
    <n v="-14510"/>
    <n v="-33830"/>
    <n v="-55760"/>
    <n v="-119876.327"/>
    <n v="-3751.640000000014"/>
    <n v="-3.2306997735976797E-2"/>
    <n v="4"/>
    <x v="1"/>
  </r>
  <r>
    <x v="3"/>
    <x v="12"/>
    <x v="1"/>
    <n v="52230.548999999999"/>
    <n v="-20871.444999999996"/>
    <n v="-55840"/>
    <n v="-89970"/>
    <n v="-13780"/>
    <n v="-180461.44500000001"/>
    <n v="-128230.89600000001"/>
    <n v="-2.455093780461699"/>
    <n v="4"/>
    <x v="1"/>
  </r>
  <r>
    <x v="3"/>
    <x v="12"/>
    <x v="2"/>
    <n v="80416.14"/>
    <n v="-35150.226999999999"/>
    <n v="-60270"/>
    <n v="-44800"/>
    <n v="-102290"/>
    <n v="-242510.22700000001"/>
    <n v="-162094.087"/>
    <n v="-2.0156909670123437"/>
    <n v="4"/>
    <x v="1"/>
  </r>
  <r>
    <x v="3"/>
    <x v="12"/>
    <x v="3"/>
    <n v="69328.364000000001"/>
    <n v="-50830.443999999996"/>
    <n v="-37940"/>
    <n v="-102140"/>
    <n v="-55600"/>
    <n v="-246510.44399999999"/>
    <n v="-177182.07999999999"/>
    <n v="-2.555693943679386"/>
    <n v="4"/>
    <x v="1"/>
  </r>
  <r>
    <x v="3"/>
    <x v="12"/>
    <x v="0"/>
    <n v="202469.484"/>
    <n v="-25989.061000000002"/>
    <n v="-97020"/>
    <n v="-60880"/>
    <n v="-105300"/>
    <n v="-289189.06099999999"/>
    <n v="-86719.57699999999"/>
    <n v="-0.42830936932698455"/>
    <n v="4"/>
    <x v="1"/>
  </r>
  <r>
    <x v="3"/>
    <x v="12"/>
    <x v="1"/>
    <n v="122267.78199999999"/>
    <n v="-10064.768"/>
    <n v="-100510"/>
    <n v="-81130"/>
    <n v="-105790"/>
    <n v="-297494.76799999998"/>
    <n v="-175226.98599999998"/>
    <n v="-1.4331411197105055"/>
    <n v="4"/>
    <x v="1"/>
  </r>
  <r>
    <x v="3"/>
    <x v="12"/>
    <x v="2"/>
    <n v="59700.101999999999"/>
    <n v="-4300.9189999999999"/>
    <n v="-69860"/>
    <n v="-43550"/>
    <n v="-46260"/>
    <n v="-163970.91899999999"/>
    <n v="-104270.817"/>
    <n v="-1.7465768651450544"/>
    <n v="4"/>
    <x v="1"/>
  </r>
  <r>
    <x v="3"/>
    <x v="12"/>
    <x v="3"/>
    <n v="33833.050999999999"/>
    <n v="-5537.4969999999994"/>
    <n v="-51690"/>
    <n v="-67960"/>
    <n v="-21390"/>
    <n v="-146577.497"/>
    <n v="-112744.446"/>
    <n v="-3.3323759657383545"/>
    <n v="4"/>
    <x v="1"/>
  </r>
  <r>
    <x v="3"/>
    <x v="12"/>
    <x v="0"/>
    <n v="63168.945"/>
    <n v="-5104.7640000000001"/>
    <n v="-15540"/>
    <n v="-55550"/>
    <n v="-14140"/>
    <n v="-90334.763999999996"/>
    <n v="-27165.818999999996"/>
    <n v="-0.4300502248375368"/>
    <n v="4"/>
    <x v="1"/>
  </r>
  <r>
    <x v="3"/>
    <x v="12"/>
    <x v="1"/>
    <n v="91755.901999999987"/>
    <n v="-15039.520999999999"/>
    <n v="-48760"/>
    <n v="-80670"/>
    <n v="-25760"/>
    <n v="-170229.52100000001"/>
    <n v="-78473.619000000021"/>
    <n v="-0.85524328451373111"/>
    <n v="4"/>
    <x v="1"/>
  </r>
  <r>
    <x v="3"/>
    <x v="12"/>
    <x v="2"/>
    <n v="1939289.5269999998"/>
    <n v="-126785.08499999998"/>
    <n v="-84330"/>
    <n v="-72050"/>
    <n v="-95100"/>
    <n v="-378265.08499999996"/>
    <n v="1561024.4419999998"/>
    <n v="0.8049465643301027"/>
    <n v="4"/>
    <x v="1"/>
  </r>
  <r>
    <x v="3"/>
    <x v="12"/>
    <x v="3"/>
    <n v="215218.15"/>
    <n v="-87061.254000000001"/>
    <n v="-37340"/>
    <n v="-33320"/>
    <n v="-86770"/>
    <n v="-244491.25400000002"/>
    <n v="-29273.104000000021"/>
    <n v="-0.13601596333766469"/>
    <n v="4"/>
    <x v="1"/>
  </r>
  <r>
    <x v="3"/>
    <x v="12"/>
    <x v="0"/>
    <n v="188797.75599999999"/>
    <n v="-40140.078999999998"/>
    <n v="-78640"/>
    <n v="-38200"/>
    <n v="-88140"/>
    <n v="-245120.079"/>
    <n v="-56322.323000000004"/>
    <n v="-0.29832093449246294"/>
    <n v="4"/>
    <x v="1"/>
  </r>
  <r>
    <x v="3"/>
    <x v="12"/>
    <x v="0"/>
    <n v="507430.12599999999"/>
    <n v="-387747.087"/>
    <n v="-32410"/>
    <n v="-101280"/>
    <n v="-84350"/>
    <n v="-605787.08700000006"/>
    <n v="-98356.961000000068"/>
    <n v="-0.19383350723642306"/>
    <n v="4"/>
    <x v="1"/>
  </r>
  <r>
    <x v="3"/>
    <x v="7"/>
    <x v="1"/>
    <n v="18329.962"/>
    <n v="-15726.934999999998"/>
    <n v="-51780"/>
    <n v="-102590"/>
    <n v="-78390"/>
    <n v="-248486.935"/>
    <n v="-230156.973"/>
    <n v="-12.55632570323932"/>
    <n v="4"/>
    <x v="1"/>
  </r>
  <r>
    <x v="3"/>
    <x v="7"/>
    <x v="2"/>
    <n v="4565885.050999999"/>
    <n v="-1368180.737"/>
    <n v="-64990"/>
    <n v="-12640"/>
    <n v="-59970"/>
    <n v="-1505780.737"/>
    <n v="3060104.3139999993"/>
    <n v="0.6702105462181509"/>
    <n v="4"/>
    <x v="1"/>
  </r>
  <r>
    <x v="3"/>
    <x v="7"/>
    <x v="0"/>
    <n v="634978.22499999998"/>
    <n v="-277588.451"/>
    <n v="-41980"/>
    <n v="-12360"/>
    <n v="-53030"/>
    <n v="-384958.451"/>
    <n v="250019.77399999998"/>
    <n v="0.39374542961689746"/>
    <n v="4"/>
    <x v="1"/>
  </r>
  <r>
    <x v="3"/>
    <x v="7"/>
    <x v="1"/>
    <n v="807679.96399999992"/>
    <n v="-315550.40999999997"/>
    <n v="-30840"/>
    <n v="-97190"/>
    <n v="-69470"/>
    <n v="-513050.41"/>
    <n v="294629.55399999995"/>
    <n v="0.36478502269743068"/>
    <n v="4"/>
    <x v="1"/>
  </r>
  <r>
    <x v="3"/>
    <x v="7"/>
    <x v="2"/>
    <n v="205780.33699999997"/>
    <n v="-50868.622000000003"/>
    <n v="-65420"/>
    <n v="-72060"/>
    <n v="-85160"/>
    <n v="-273508.62199999997"/>
    <n v="-67728.285000000003"/>
    <n v="-0.32912904112893943"/>
    <n v="4"/>
    <x v="1"/>
  </r>
  <r>
    <x v="3"/>
    <x v="7"/>
    <x v="0"/>
    <n v="1316747.8729999999"/>
    <n v="-778936.375"/>
    <n v="-18370"/>
    <n v="-94230"/>
    <n v="-14760"/>
    <n v="-906296.375"/>
    <n v="410451.49799999991"/>
    <n v="0.31171608962986336"/>
    <n v="4"/>
    <x v="1"/>
  </r>
  <r>
    <x v="3"/>
    <x v="7"/>
    <x v="1"/>
    <n v="104504.79199999999"/>
    <n v="-4879.2379999999994"/>
    <n v="-47890"/>
    <n v="-59470"/>
    <n v="-20550"/>
    <n v="-132789.23800000001"/>
    <n v="-28284.446000000025"/>
    <n v="-0.2706521438748955"/>
    <n v="4"/>
    <x v="1"/>
  </r>
  <r>
    <x v="3"/>
    <x v="7"/>
    <x v="2"/>
    <n v="1562927.3729999999"/>
    <n v="-50745.680999999997"/>
    <n v="-67090"/>
    <n v="-57260"/>
    <n v="-34810"/>
    <n v="-209905.68099999998"/>
    <n v="1353021.6919999998"/>
    <n v="0.8656970985177056"/>
    <n v="4"/>
    <x v="1"/>
  </r>
  <r>
    <x v="3"/>
    <x v="7"/>
    <x v="0"/>
    <n v="110736.57699999999"/>
    <n v="-9100.8189999999995"/>
    <n v="-74670"/>
    <n v="-69840"/>
    <n v="-46680"/>
    <n v="-200290.81899999999"/>
    <n v="-89554.241999999998"/>
    <n v="-0.80871419747785778"/>
    <n v="4"/>
    <x v="1"/>
  </r>
  <r>
    <x v="3"/>
    <x v="7"/>
    <x v="0"/>
    <n v="174201.07599999997"/>
    <n v="-76150.395999999993"/>
    <n v="-81320"/>
    <n v="-74520"/>
    <n v="-21260"/>
    <n v="-253250.39600000001"/>
    <n v="-79049.320000000036"/>
    <n v="-0.45378204208107215"/>
    <n v="4"/>
    <x v="1"/>
  </r>
  <r>
    <x v="3"/>
    <x v="7"/>
    <x v="0"/>
    <n v="223726.26499999998"/>
    <n v="-129740.00199999998"/>
    <n v="-42110"/>
    <n v="-48170"/>
    <n v="-59960"/>
    <n v="-279980.00199999998"/>
    <n v="-56253.736999999994"/>
    <n v="-0.25144002202870547"/>
    <n v="4"/>
    <x v="1"/>
  </r>
  <r>
    <x v="3"/>
    <x v="7"/>
    <x v="0"/>
    <n v="352409.65899999999"/>
    <n v="-48980.784999999996"/>
    <n v="-24560"/>
    <n v="-30010"/>
    <n v="-78010"/>
    <n v="-181560.785"/>
    <n v="170848.87399999998"/>
    <n v="0.48480190493303132"/>
    <n v="4"/>
    <x v="1"/>
  </r>
  <r>
    <x v="3"/>
    <x v="7"/>
    <x v="0"/>
    <n v="31819.361000000001"/>
    <n v="-36414.538999999997"/>
    <n v="-107190"/>
    <n v="-65960"/>
    <n v="-61160"/>
    <n v="-270724.53899999999"/>
    <n v="-238905.17799999999"/>
    <n v="-7.5081701986410092"/>
    <n v="4"/>
    <x v="1"/>
  </r>
  <r>
    <x v="3"/>
    <x v="7"/>
    <x v="0"/>
    <n v="1597.12"/>
    <n v="-1932.6579999999999"/>
    <n v="-87740"/>
    <n v="-52500"/>
    <n v="-86730"/>
    <n v="-228902.658"/>
    <n v="-227305.538"/>
    <n v="-142.32214110398718"/>
    <n v="4"/>
    <x v="1"/>
  </r>
  <r>
    <x v="3"/>
    <x v="7"/>
    <x v="0"/>
    <n v="89344.989999999991"/>
    <n v="-57733.815999999999"/>
    <n v="-14160"/>
    <n v="-15290"/>
    <n v="-97650"/>
    <n v="-184833.81599999999"/>
    <n v="-95488.826000000001"/>
    <n v="-1.0687653107353867"/>
    <n v="4"/>
    <x v="1"/>
  </r>
  <r>
    <x v="3"/>
    <x v="7"/>
    <x v="0"/>
    <n v="162969.66699999999"/>
    <n v="-77697.774000000005"/>
    <n v="-75590"/>
    <n v="-21060"/>
    <n v="-51800"/>
    <n v="-226147.774"/>
    <n v="-63178.107000000018"/>
    <n v="-0.38766789036882565"/>
    <n v="4"/>
    <x v="1"/>
  </r>
  <r>
    <x v="3"/>
    <x v="7"/>
    <x v="0"/>
    <n v="153963.76799999998"/>
    <n v="-49431.116000000002"/>
    <n v="-106650"/>
    <n v="-55710"/>
    <n v="-74670"/>
    <n v="-286461.11599999998"/>
    <n v="-132497.348"/>
    <n v="-0.86057485940458411"/>
    <n v="4"/>
    <x v="1"/>
  </r>
  <r>
    <x v="3"/>
    <x v="7"/>
    <x v="0"/>
    <n v="167799.905"/>
    <n v="-28462.391999999996"/>
    <n v="-105170"/>
    <n v="-105610"/>
    <n v="-95140"/>
    <n v="-334382.39199999999"/>
    <n v="-166582.48699999999"/>
    <n v="-0.99274482306768885"/>
    <n v="4"/>
    <x v="1"/>
  </r>
  <r>
    <x v="3"/>
    <x v="7"/>
    <x v="0"/>
    <n v="30286.235000000001"/>
    <n v="-27370.931"/>
    <n v="-22700"/>
    <n v="-36210"/>
    <n v="-103670"/>
    <n v="-189950.93100000001"/>
    <n v="-159664.696"/>
    <n v="-5.2718568683099765"/>
    <n v="4"/>
    <x v="1"/>
  </r>
  <r>
    <x v="3"/>
    <x v="7"/>
    <x v="0"/>
    <n v="254963.36599999998"/>
    <n v="-83894.677999999985"/>
    <n v="-83670"/>
    <n v="-63560"/>
    <n v="-16930"/>
    <n v="-248054.67799999999"/>
    <n v="6908.6879999999946"/>
    <n v="2.7096786916438791E-2"/>
    <n v="4"/>
    <x v="1"/>
  </r>
  <r>
    <x v="3"/>
    <x v="7"/>
    <x v="0"/>
    <n v="215472.62100000001"/>
    <n v="-36572.570999999996"/>
    <n v="-76370"/>
    <n v="-47410"/>
    <n v="-30790"/>
    <n v="-191142.571"/>
    <n v="24330.050000000017"/>
    <n v="0.1129148097196071"/>
    <n v="4"/>
    <x v="1"/>
  </r>
  <r>
    <x v="3"/>
    <x v="7"/>
    <x v="0"/>
    <n v="803721.625"/>
    <n v="-4094.9719999999998"/>
    <n v="-14430"/>
    <n v="-17150"/>
    <n v="-105820"/>
    <n v="-141494.97200000001"/>
    <n v="662226.65299999993"/>
    <n v="0.82395027382770736"/>
    <n v="4"/>
    <x v="1"/>
  </r>
  <r>
    <x v="3"/>
    <x v="7"/>
    <x v="0"/>
    <n v="67456.144"/>
    <n v="-50104.431999999993"/>
    <n v="-103910"/>
    <n v="-75290"/>
    <n v="-60990"/>
    <n v="-290294.43199999997"/>
    <n v="-222838.28799999997"/>
    <n v="-3.3034542857949303"/>
    <n v="4"/>
    <x v="1"/>
  </r>
  <r>
    <x v="3"/>
    <x v="7"/>
    <x v="0"/>
    <n v="66406.312000000005"/>
    <n v="-52234.776999999995"/>
    <n v="-40460"/>
    <n v="-88990"/>
    <n v="-74790"/>
    <n v="-256474.777"/>
    <n v="-190068.465"/>
    <n v="-2.8622048006520822"/>
    <n v="4"/>
    <x v="1"/>
  </r>
  <r>
    <x v="3"/>
    <x v="7"/>
    <x v="0"/>
    <n v="163187.269"/>
    <n v="-29379.553"/>
    <n v="-28290"/>
    <n v="-49860"/>
    <n v="-45500"/>
    <n v="-153029.55300000001"/>
    <n v="10157.715999999986"/>
    <n v="6.2245762566196176E-2"/>
    <n v="4"/>
    <x v="1"/>
  </r>
  <r>
    <x v="3"/>
    <x v="7"/>
    <x v="0"/>
    <n v="162957.557"/>
    <n v="-53516.589"/>
    <n v="-35580"/>
    <n v="-25710"/>
    <n v="-28270"/>
    <n v="-143076.58900000001"/>
    <n v="19880.967999999993"/>
    <n v="0.12200089622109389"/>
    <n v="4"/>
    <x v="1"/>
  </r>
  <r>
    <x v="3"/>
    <x v="7"/>
    <x v="0"/>
    <n v="100276.148"/>
    <n v="-11869.193000000001"/>
    <n v="-106530"/>
    <n v="-103570"/>
    <n v="-96950"/>
    <n v="-318919.19300000003"/>
    <n v="-218643.04500000004"/>
    <n v="-2.1804092933446153"/>
    <n v="4"/>
    <x v="1"/>
  </r>
  <r>
    <x v="3"/>
    <x v="7"/>
    <x v="0"/>
    <n v="-8458.5059999999994"/>
    <n v="854.798"/>
    <n v="-104610"/>
    <n v="-39380"/>
    <n v="-105780"/>
    <n v="-248915.20199999999"/>
    <n v="-257373.70799999998"/>
    <n v="30.427797533039524"/>
    <n v="4"/>
    <x v="1"/>
  </r>
  <r>
    <x v="3"/>
    <x v="7"/>
    <x v="0"/>
    <n v="246928.84299999996"/>
    <n v="-47372.597999999998"/>
    <n v="-100660"/>
    <n v="-76000"/>
    <n v="-19970"/>
    <n v="-244002.598"/>
    <n v="2926.2449999999662"/>
    <n v="1.1850559717723889E-2"/>
    <n v="4"/>
    <x v="1"/>
  </r>
  <r>
    <x v="3"/>
    <x v="7"/>
    <x v="0"/>
    <n v="193712.02899999998"/>
    <n v="-35205.540999999997"/>
    <n v="-71300"/>
    <n v="-77610"/>
    <n v="-20900"/>
    <n v="-205015.541"/>
    <n v="-11303.512000000017"/>
    <n v="-5.8352142912095659E-2"/>
    <n v="4"/>
    <x v="1"/>
  </r>
  <r>
    <x v="3"/>
    <x v="7"/>
    <x v="0"/>
    <n v="1102280.865"/>
    <n v="-67374.467999999993"/>
    <n v="-13790"/>
    <n v="-100820"/>
    <n v="-61750"/>
    <n v="-243734.46799999999"/>
    <n v="858546.397"/>
    <n v="0.77888170271376345"/>
    <n v="4"/>
    <x v="1"/>
  </r>
  <r>
    <x v="3"/>
    <x v="18"/>
    <x v="0"/>
    <n v="145749.891"/>
    <n v="-11378.058999999999"/>
    <n v="-101460"/>
    <n v="-79460"/>
    <n v="-37540"/>
    <n v="-229838.05900000001"/>
    <n v="-84088.168000000005"/>
    <n v="-0.57693468875390108"/>
    <n v="4"/>
    <x v="1"/>
  </r>
  <r>
    <x v="3"/>
    <x v="18"/>
    <x v="0"/>
    <n v="3666.7329999999993"/>
    <n v="-3623.1649999999995"/>
    <n v="-26130"/>
    <n v="-18830"/>
    <n v="-91700"/>
    <n v="-140283.16500000001"/>
    <n v="-136616.432"/>
    <n v="-37.258352871616239"/>
    <n v="4"/>
    <x v="1"/>
  </r>
  <r>
    <x v="3"/>
    <x v="18"/>
    <x v="0"/>
    <n v="267982.35800000001"/>
    <n v="-20156.927"/>
    <n v="-77590"/>
    <n v="-43890"/>
    <n v="-74410"/>
    <n v="-216046.927"/>
    <n v="51935.431000000011"/>
    <n v="0.19380167928815675"/>
    <n v="4"/>
    <x v="1"/>
  </r>
  <r>
    <x v="3"/>
    <x v="18"/>
    <x v="1"/>
    <n v="392962.36"/>
    <n v="-22713.228999999999"/>
    <n v="-60580"/>
    <n v="-34290"/>
    <n v="-56440"/>
    <n v="-174023.22899999999"/>
    <n v="218939.13099999999"/>
    <n v="0.55715038712613596"/>
    <n v="4"/>
    <x v="1"/>
  </r>
  <r>
    <x v="3"/>
    <x v="18"/>
    <x v="2"/>
    <n v="1279054.1259999999"/>
    <n v="-1502584.1459999997"/>
    <n v="-46680"/>
    <n v="-83210"/>
    <n v="-58240"/>
    <n v="-1690714.1459999997"/>
    <n v="-411660.01999999979"/>
    <n v="-0.32184722415726746"/>
    <n v="4"/>
    <x v="1"/>
  </r>
  <r>
    <x v="3"/>
    <x v="18"/>
    <x v="0"/>
    <n v="-21829.255000000001"/>
    <n v="29117.738999999994"/>
    <n v="-102310"/>
    <n v="-20720"/>
    <n v="-95300"/>
    <n v="-189212.261"/>
    <n v="-211041.516"/>
    <n v="9.6678295251028956"/>
    <n v="4"/>
    <x v="1"/>
  </r>
  <r>
    <x v="3"/>
    <x v="18"/>
    <x v="0"/>
    <n v="596828.15500000003"/>
    <n v="-107808.12699999998"/>
    <n v="-40100"/>
    <n v="-99950"/>
    <n v="-26680"/>
    <n v="-274538.12699999998"/>
    <n v="322290.02800000005"/>
    <n v="0.54000473218291789"/>
    <n v="4"/>
    <x v="1"/>
  </r>
  <r>
    <x v="3"/>
    <x v="18"/>
    <x v="0"/>
    <n v="3200971.361"/>
    <n v="-799068.47999999986"/>
    <n v="-92270"/>
    <n v="-90250"/>
    <n v="-49350"/>
    <n v="-1030938.4799999999"/>
    <n v="2170032.8810000001"/>
    <n v="0.67792948960407773"/>
    <n v="4"/>
    <x v="1"/>
  </r>
  <r>
    <x v="3"/>
    <x v="18"/>
    <x v="0"/>
    <n v="882497.46899999992"/>
    <n v="-86196.592999999993"/>
    <n v="-89760"/>
    <n v="-64950"/>
    <n v="-81340"/>
    <n v="-322246.59299999999"/>
    <n v="560250.87599999993"/>
    <n v="0.63484700600314126"/>
    <n v="4"/>
    <x v="1"/>
  </r>
  <r>
    <x v="3"/>
    <x v="18"/>
    <x v="0"/>
    <n v="363381.31199999998"/>
    <n v="-33464.416999999994"/>
    <n v="-90970"/>
    <n v="-95150"/>
    <n v="-64140"/>
    <n v="-283724.41700000002"/>
    <n v="79656.89499999996"/>
    <n v="0.21921021354009523"/>
    <n v="4"/>
    <x v="1"/>
  </r>
  <r>
    <x v="3"/>
    <x v="18"/>
    <x v="1"/>
    <n v="1520436.3579999998"/>
    <n v="-483199.36"/>
    <n v="-48670"/>
    <n v="-46840"/>
    <n v="-100370"/>
    <n v="-679079.36"/>
    <n v="841356.99799999979"/>
    <n v="0.55336548193752144"/>
    <n v="4"/>
    <x v="1"/>
  </r>
  <r>
    <x v="3"/>
    <x v="18"/>
    <x v="2"/>
    <n v="2705651.13"/>
    <n v="-1416530.4649999999"/>
    <n v="-34490"/>
    <n v="-73600"/>
    <n v="-99560"/>
    <n v="-1624180.4649999999"/>
    <n v="1081470.665"/>
    <n v="0.39970809725199125"/>
    <n v="4"/>
    <x v="1"/>
  </r>
  <r>
    <x v="3"/>
    <x v="18"/>
    <x v="0"/>
    <n v="78065.126999999993"/>
    <n v="-2566.5639999999999"/>
    <n v="-75490"/>
    <n v="-61520"/>
    <n v="-21180"/>
    <n v="-160756.56400000001"/>
    <n v="-82691.43700000002"/>
    <n v="-1.0592621850214889"/>
    <n v="4"/>
    <x v="1"/>
  </r>
  <r>
    <x v="3"/>
    <x v="18"/>
    <x v="0"/>
    <n v="1785952.7"/>
    <n v="-62116.23599999999"/>
    <n v="-27230"/>
    <n v="-101470"/>
    <n v="-73990"/>
    <n v="-264806.23599999998"/>
    <n v="1521146.4639999999"/>
    <n v="0.85172830389069087"/>
    <n v="4"/>
    <x v="1"/>
  </r>
  <r>
    <x v="3"/>
    <x v="18"/>
    <x v="0"/>
    <n v="2507240.0430000001"/>
    <n v="-233031.057"/>
    <n v="-55260"/>
    <n v="-99760"/>
    <n v="-82230"/>
    <n v="-470281.05700000003"/>
    <n v="2036958.986"/>
    <n v="0.81243078088474829"/>
    <n v="4"/>
    <x v="1"/>
  </r>
  <r>
    <x v="3"/>
    <x v="18"/>
    <x v="1"/>
    <n v="2031156.3159999999"/>
    <n v="-225013.93599999999"/>
    <n v="-36900"/>
    <n v="-73320"/>
    <n v="-89300"/>
    <n v="-424533.93599999999"/>
    <n v="1606622.38"/>
    <n v="0.79098903779299279"/>
    <n v="4"/>
    <x v="1"/>
  </r>
  <r>
    <x v="3"/>
    <x v="18"/>
    <x v="2"/>
    <n v="779513.51099999994"/>
    <n v="-70827.035999999993"/>
    <n v="-93320"/>
    <n v="-96870"/>
    <n v="-63680"/>
    <n v="-324697.03599999996"/>
    <n v="454816.47499999998"/>
    <n v="0.58346195233555098"/>
    <n v="4"/>
    <x v="1"/>
  </r>
  <r>
    <x v="3"/>
    <x v="18"/>
    <x v="0"/>
    <n v="450329.99200000003"/>
    <n v="-18461.03"/>
    <n v="-69660"/>
    <n v="-18050"/>
    <n v="-65330"/>
    <n v="-171501.03"/>
    <n v="278828.96200000006"/>
    <n v="0.61916587159044922"/>
    <n v="4"/>
    <x v="1"/>
  </r>
  <r>
    <x v="3"/>
    <x v="18"/>
    <x v="0"/>
    <n v="1502370.6040000001"/>
    <n v="-60372.955999999998"/>
    <n v="-66750"/>
    <n v="-76530"/>
    <n v="-33210"/>
    <n v="-236862.95600000001"/>
    <n v="1265507.648"/>
    <n v="0.84234052811645665"/>
    <n v="4"/>
    <x v="1"/>
  </r>
  <r>
    <x v="3"/>
    <x v="18"/>
    <x v="1"/>
    <n v="21229.942999999999"/>
    <n v="-17030.755000000001"/>
    <n v="-33080"/>
    <n v="-55380"/>
    <n v="-82750"/>
    <n v="-188240.755"/>
    <n v="-167010.81200000001"/>
    <n v="-7.8667574378320282"/>
    <n v="4"/>
    <x v="1"/>
  </r>
  <r>
    <x v="3"/>
    <x v="18"/>
    <x v="2"/>
    <n v="573177.32499999995"/>
    <n v="-323824.87899999996"/>
    <n v="-53970"/>
    <n v="-22510"/>
    <n v="-49950"/>
    <n v="-450254.87899999996"/>
    <n v="122922.446"/>
    <n v="0.21445797075102371"/>
    <n v="4"/>
    <x v="1"/>
  </r>
  <r>
    <x v="3"/>
    <x v="18"/>
    <x v="0"/>
    <n v="233449.72699999998"/>
    <n v="-141218.02099999998"/>
    <n v="-49350"/>
    <n v="-50310"/>
    <n v="-75820"/>
    <n v="-316698.02099999995"/>
    <n v="-83248.293999999965"/>
    <n v="-0.35660051981984098"/>
    <n v="4"/>
    <x v="1"/>
  </r>
  <r>
    <x v="3"/>
    <x v="18"/>
    <x v="0"/>
    <n v="30139.339999999997"/>
    <n v="-13681.374"/>
    <n v="-24210"/>
    <n v="-23880"/>
    <n v="-93850"/>
    <n v="-155621.37400000001"/>
    <n v="-125482.03400000001"/>
    <n v="-4.1633968759767148"/>
    <n v="4"/>
    <x v="1"/>
  </r>
  <r>
    <x v="3"/>
    <x v="18"/>
    <x v="1"/>
    <n v="39716.543999999994"/>
    <n v="-22562.631000000001"/>
    <n v="-25170"/>
    <n v="-89530"/>
    <n v="-26580"/>
    <n v="-163842.63099999999"/>
    <n v="-124126.087"/>
    <n v="-3.1252992959306836"/>
    <n v="4"/>
    <x v="1"/>
  </r>
  <r>
    <x v="3"/>
    <x v="18"/>
    <x v="2"/>
    <n v="40450.305"/>
    <n v="-32698.917999999998"/>
    <n v="-97140"/>
    <n v="-59250"/>
    <n v="-97890"/>
    <n v="-286978.91800000001"/>
    <n v="-246528.61300000001"/>
    <n v="-6.0946045524255013"/>
    <n v="4"/>
    <x v="1"/>
  </r>
  <r>
    <x v="3"/>
    <x v="18"/>
    <x v="3"/>
    <n v="31438.889999999996"/>
    <n v="-9194.4089999999997"/>
    <n v="-34650"/>
    <n v="-97060"/>
    <n v="-103830"/>
    <n v="-244734.40899999999"/>
    <n v="-213295.519"/>
    <n v="-6.7844481468652367"/>
    <n v="4"/>
    <x v="1"/>
  </r>
  <r>
    <x v="3"/>
    <x v="18"/>
    <x v="0"/>
    <n v="86024.791999999987"/>
    <n v="-24228.399999999998"/>
    <n v="-108100"/>
    <n v="-18390"/>
    <n v="-96390"/>
    <n v="-247108.4"/>
    <n v="-161083.60800000001"/>
    <n v="-1.8725253994220648"/>
    <n v="4"/>
    <x v="1"/>
  </r>
  <r>
    <x v="3"/>
    <x v="18"/>
    <x v="1"/>
    <n v="28664.831999999999"/>
    <n v="-30506.405999999999"/>
    <n v="-74380"/>
    <n v="-83750"/>
    <n v="-47320"/>
    <n v="-235956.40599999999"/>
    <n v="-207291.57399999999"/>
    <n v="-7.2315642387159293"/>
    <n v="4"/>
    <x v="1"/>
  </r>
  <r>
    <x v="3"/>
    <x v="18"/>
    <x v="2"/>
    <n v="46523.498"/>
    <n v="-49115.387999999992"/>
    <n v="-39430"/>
    <n v="-29030"/>
    <n v="-65200"/>
    <n v="-182775.38799999998"/>
    <n v="-136251.88999999998"/>
    <n v="-2.9286682183699941"/>
    <n v="4"/>
    <x v="1"/>
  </r>
  <r>
    <x v="3"/>
    <x v="18"/>
    <x v="3"/>
    <n v="19611.48"/>
    <n v="-25023.298999999999"/>
    <n v="-14270"/>
    <n v="-60390"/>
    <n v="-101790"/>
    <n v="-201473.299"/>
    <n v="-181861.81899999999"/>
    <n v="-9.2732327697858601"/>
    <n v="4"/>
    <x v="1"/>
  </r>
  <r>
    <x v="3"/>
    <x v="18"/>
    <x v="0"/>
    <n v="142336.383"/>
    <n v="-77309.210999999996"/>
    <n v="-84270"/>
    <n v="-13250"/>
    <n v="-67130"/>
    <n v="-241959.21100000001"/>
    <n v="-99622.828000000009"/>
    <n v="-0.69991119557955894"/>
    <n v="4"/>
    <x v="1"/>
  </r>
  <r>
    <x v="3"/>
    <x v="18"/>
    <x v="1"/>
    <n v="59341.435999999994"/>
    <n v="-33416.067999999999"/>
    <n v="-98510"/>
    <n v="-35940"/>
    <n v="-63930"/>
    <n v="-231796.068"/>
    <n v="-172454.63200000001"/>
    <n v="-2.9061418736142488"/>
    <n v="4"/>
    <x v="1"/>
  </r>
  <r>
    <x v="3"/>
    <x v="18"/>
    <x v="2"/>
    <n v="156651.25"/>
    <n v="-98212.212"/>
    <n v="-73920"/>
    <n v="-46400"/>
    <n v="-100840"/>
    <n v="-319372.212"/>
    <n v="-162720.962"/>
    <n v="-1.038746655388961"/>
    <n v="4"/>
    <x v="1"/>
  </r>
  <r>
    <x v="3"/>
    <x v="18"/>
    <x v="3"/>
    <n v="660226.76299999992"/>
    <n v="-211151.696"/>
    <n v="-87950"/>
    <n v="-46860"/>
    <n v="-18240"/>
    <n v="-364201.696"/>
    <n v="296025.06699999992"/>
    <n v="0.44836877810722731"/>
    <n v="4"/>
    <x v="1"/>
  </r>
  <r>
    <x v="3"/>
    <x v="18"/>
    <x v="0"/>
    <n v="4350636.682"/>
    <n v="-1308246.8559999999"/>
    <n v="-90920"/>
    <n v="-16500"/>
    <n v="-19090"/>
    <n v="-1434756.8559999999"/>
    <n v="2915879.8260000004"/>
    <n v="0.67021910564583442"/>
    <n v="4"/>
    <x v="1"/>
  </r>
  <r>
    <x v="3"/>
    <x v="18"/>
    <x v="1"/>
    <n v="62373.800999999992"/>
    <n v="-34752.976999999999"/>
    <n v="-102700"/>
    <n v="-96130"/>
    <n v="-12650"/>
    <n v="-246232.97700000001"/>
    <n v="-183859.17600000004"/>
    <n v="-2.9476987621774096"/>
    <n v="4"/>
    <x v="1"/>
  </r>
  <r>
    <x v="3"/>
    <x v="18"/>
    <x v="2"/>
    <n v="86515.463999999993"/>
    <n v="-66974.95"/>
    <n v="-100960"/>
    <n v="-48260"/>
    <n v="-66590"/>
    <n v="-282784.95"/>
    <n v="-196269.48600000003"/>
    <n v="-2.2686058298202045"/>
    <n v="4"/>
    <x v="1"/>
  </r>
  <r>
    <x v="3"/>
    <x v="18"/>
    <x v="3"/>
    <n v="59197.403999999995"/>
    <n v="-66085.767999999996"/>
    <n v="-106660"/>
    <n v="-71760"/>
    <n v="-52640"/>
    <n v="-297145.76799999998"/>
    <n v="-237948.364"/>
    <n v="-4.0195743043056416"/>
    <n v="4"/>
    <x v="1"/>
  </r>
  <r>
    <x v="3"/>
    <x v="18"/>
    <x v="0"/>
    <n v="88343.303999999989"/>
    <n v="-99120.38499999998"/>
    <n v="-99410"/>
    <n v="-20030"/>
    <n v="-61510"/>
    <n v="-280070.38500000001"/>
    <n v="-191727.08100000001"/>
    <n v="-2.1702502885787478"/>
    <n v="4"/>
    <x v="1"/>
  </r>
  <r>
    <x v="3"/>
    <x v="18"/>
    <x v="1"/>
    <n v="372422.47699999996"/>
    <n v="-271774.97899999999"/>
    <n v="-64630"/>
    <n v="-74690"/>
    <n v="-30630"/>
    <n v="-441724.97899999999"/>
    <n v="-69302.502000000037"/>
    <n v="-0.18608571254414391"/>
    <n v="4"/>
    <x v="1"/>
  </r>
  <r>
    <x v="3"/>
    <x v="18"/>
    <x v="2"/>
    <n v="232281.15399999995"/>
    <n v="-176405.83799999999"/>
    <n v="-48760"/>
    <n v="-51180"/>
    <n v="-72340"/>
    <n v="-348685.83799999999"/>
    <n v="-116404.68400000004"/>
    <n v="-0.50113701432704294"/>
    <n v="4"/>
    <x v="1"/>
  </r>
  <r>
    <x v="3"/>
    <x v="18"/>
    <x v="3"/>
    <n v="141027.698"/>
    <n v="-45617.754000000001"/>
    <n v="-105780"/>
    <n v="-13040"/>
    <n v="-43710"/>
    <n v="-208147.75400000002"/>
    <n v="-67120.056000000011"/>
    <n v="-0.47593527336736369"/>
    <n v="4"/>
    <x v="1"/>
  </r>
  <r>
    <x v="3"/>
    <x v="18"/>
    <x v="0"/>
    <n v="76724.416999999987"/>
    <n v="-38876.648999999998"/>
    <n v="-99270"/>
    <n v="-94450"/>
    <n v="-58040"/>
    <n v="-290636.64899999998"/>
    <n v="-213912.23199999999"/>
    <n v="-2.7880593996563054"/>
    <n v="4"/>
    <x v="1"/>
  </r>
  <r>
    <x v="3"/>
    <x v="18"/>
    <x v="0"/>
    <n v="90548.058999999994"/>
    <n v="-86303.475999999995"/>
    <n v="-53310"/>
    <n v="-58930"/>
    <n v="-96450"/>
    <n v="-294993.47600000002"/>
    <n v="-204445.41700000002"/>
    <n v="-2.2578663668538717"/>
    <n v="4"/>
    <x v="1"/>
  </r>
  <r>
    <x v="3"/>
    <x v="18"/>
    <x v="1"/>
    <n v="80832.016999999993"/>
    <n v="-80966.004000000001"/>
    <n v="-30100"/>
    <n v="-12570"/>
    <n v="-32530"/>
    <n v="-156166.00400000002"/>
    <n v="-75333.987000000023"/>
    <n v="-0.93198202637947325"/>
    <n v="4"/>
    <x v="1"/>
  </r>
  <r>
    <x v="3"/>
    <x v="18"/>
    <x v="2"/>
    <n v="584575.73999999987"/>
    <n v="-160236.03399999999"/>
    <n v="-73680"/>
    <n v="-58320"/>
    <n v="-71150"/>
    <n v="-363386.03399999999"/>
    <n v="221189.70599999989"/>
    <n v="0.37837647179816242"/>
    <n v="4"/>
    <x v="1"/>
  </r>
  <r>
    <x v="3"/>
    <x v="18"/>
    <x v="0"/>
    <n v="522433.576"/>
    <n v="-557547.52899999998"/>
    <n v="-35750"/>
    <n v="-62360"/>
    <n v="-92000"/>
    <n v="-747657.52899999998"/>
    <n v="-225223.95299999998"/>
    <n v="-0.43110543300915249"/>
    <n v="4"/>
    <x v="1"/>
  </r>
  <r>
    <x v="3"/>
    <x v="18"/>
    <x v="1"/>
    <n v="24810.218999999997"/>
    <n v="-24338.040999999997"/>
    <n v="-29210"/>
    <n v="-77440"/>
    <n v="-92730"/>
    <n v="-223718.041"/>
    <n v="-198907.82199999999"/>
    <n v="-8.0171731656217951"/>
    <n v="4"/>
    <x v="1"/>
  </r>
  <r>
    <x v="3"/>
    <x v="18"/>
    <x v="2"/>
    <n v="168176.44199999998"/>
    <n v="-72360.616999999998"/>
    <n v="-40860"/>
    <n v="-92970"/>
    <n v="-48840"/>
    <n v="-255030.617"/>
    <n v="-86854.175000000017"/>
    <n v="-0.51644673871742408"/>
    <n v="4"/>
    <x v="1"/>
  </r>
  <r>
    <x v="3"/>
    <x v="18"/>
    <x v="0"/>
    <n v="240132.99099999998"/>
    <n v="-69449.106999999989"/>
    <n v="-77530"/>
    <n v="-98600"/>
    <n v="-14350"/>
    <n v="-259929.10699999999"/>
    <n v="-19796.116000000009"/>
    <n v="-8.2438135291456105E-2"/>
    <n v="4"/>
    <x v="1"/>
  </r>
  <r>
    <x v="3"/>
    <x v="18"/>
    <x v="1"/>
    <n v="372061.44499999995"/>
    <n v="-95303.782000000007"/>
    <n v="-102660"/>
    <n v="-94550"/>
    <n v="-60740"/>
    <n v="-353253.78200000001"/>
    <n v="18807.662999999942"/>
    <n v="5.0549884307415797E-2"/>
    <n v="4"/>
    <x v="1"/>
  </r>
  <r>
    <x v="3"/>
    <x v="18"/>
    <x v="2"/>
    <n v="423371.84399999998"/>
    <n v="-84366.043999999994"/>
    <n v="-93660"/>
    <n v="-40220"/>
    <n v="-37340"/>
    <n v="-255586.04399999999"/>
    <n v="167785.8"/>
    <n v="0.39630835724635483"/>
    <n v="4"/>
    <x v="1"/>
  </r>
  <r>
    <x v="3"/>
    <x v="18"/>
    <x v="0"/>
    <n v="400128.30199999997"/>
    <n v="-95038.040999999997"/>
    <n v="-20320"/>
    <n v="-18290"/>
    <n v="-45990"/>
    <n v="-179638.041"/>
    <n v="220490.26099999997"/>
    <n v="0.55104890080982072"/>
    <n v="4"/>
    <x v="1"/>
  </r>
  <r>
    <x v="3"/>
    <x v="18"/>
    <x v="0"/>
    <n v="345243.50699999998"/>
    <n v="-87600.687999999995"/>
    <n v="-87480"/>
    <n v="-85440"/>
    <n v="-82990"/>
    <n v="-343510.68799999997"/>
    <n v="1732.8190000000177"/>
    <n v="5.0191211850944897E-3"/>
    <n v="4"/>
    <x v="1"/>
  </r>
  <r>
    <x v="3"/>
    <x v="18"/>
    <x v="0"/>
    <n v="343356.65700000001"/>
    <n v="-38504.024999999994"/>
    <n v="-14550"/>
    <n v="-90720"/>
    <n v="-74550"/>
    <n v="-218324.02499999999"/>
    <n v="125032.63200000001"/>
    <n v="0.36414797689505701"/>
    <n v="4"/>
    <x v="1"/>
  </r>
  <r>
    <x v="3"/>
    <x v="18"/>
    <x v="0"/>
    <n v="51686.466999999997"/>
    <n v="-12889.275"/>
    <n v="-83090"/>
    <n v="-102630"/>
    <n v="-49310"/>
    <n v="-247919.27499999999"/>
    <n v="-196232.80799999999"/>
    <n v="-3.796599369037934"/>
    <n v="4"/>
    <x v="1"/>
  </r>
  <r>
    <x v="3"/>
    <x v="18"/>
    <x v="0"/>
    <n v="198834.59399999998"/>
    <n v="-65560.187000000005"/>
    <n v="-58300"/>
    <n v="-84320"/>
    <n v="-21520"/>
    <n v="-229700.18700000001"/>
    <n v="-30865.593000000023"/>
    <n v="-0.15523250948977232"/>
    <n v="4"/>
    <x v="1"/>
  </r>
  <r>
    <x v="3"/>
    <x v="18"/>
    <x v="0"/>
    <n v="2128701.3229999999"/>
    <n v="-211617.266"/>
    <n v="-86730"/>
    <n v="-66930"/>
    <n v="-108320"/>
    <n v="-473597.266"/>
    <n v="1655104.0569999998"/>
    <n v="0.7775182169133269"/>
    <n v="4"/>
    <x v="1"/>
  </r>
  <r>
    <x v="3"/>
    <x v="18"/>
    <x v="0"/>
    <n v="4304755.0489999996"/>
    <n v="-3495733.7379999999"/>
    <n v="-44460"/>
    <n v="-14850"/>
    <n v="-60010"/>
    <n v="-3615053.7379999999"/>
    <n v="689701.31099999975"/>
    <n v="0.1602184800643229"/>
    <n v="4"/>
    <x v="1"/>
  </r>
  <r>
    <x v="3"/>
    <x v="18"/>
    <x v="0"/>
    <n v="122464.25099999999"/>
    <n v="-221958.40099999998"/>
    <n v="-85880"/>
    <n v="-103370"/>
    <n v="-28840"/>
    <n v="-440048.40099999995"/>
    <n v="-317584.14999999997"/>
    <n v="-2.5932804668033285"/>
    <n v="4"/>
    <x v="1"/>
  </r>
  <r>
    <x v="3"/>
    <x v="16"/>
    <x v="0"/>
    <n v="122871.34299999998"/>
    <n v="-5571.44"/>
    <n v="-65280"/>
    <n v="-102970"/>
    <n v="-104050"/>
    <n v="-277871.44"/>
    <n v="-155000.09700000001"/>
    <n v="-1.2614828910920266"/>
    <n v="4"/>
    <x v="1"/>
  </r>
  <r>
    <x v="3"/>
    <x v="16"/>
    <x v="0"/>
    <n v="487213.56599999999"/>
    <n v="-231335.29299999998"/>
    <n v="-79420"/>
    <n v="-40460"/>
    <n v="-45470"/>
    <n v="-396685.29299999995"/>
    <n v="90528.273000000045"/>
    <n v="0.18580819442946309"/>
    <n v="4"/>
    <x v="1"/>
  </r>
  <r>
    <x v="3"/>
    <x v="16"/>
    <x v="0"/>
    <n v="-55866.447"/>
    <n v="27967.568999999996"/>
    <n v="-48940"/>
    <n v="-12510"/>
    <n v="-17620"/>
    <n v="-51102.431000000004"/>
    <n v="-106968.878"/>
    <n v="1.9147249152966537"/>
    <n v="4"/>
    <x v="1"/>
  </r>
  <r>
    <x v="3"/>
    <x v="16"/>
    <x v="0"/>
    <n v="98808.030999999988"/>
    <n v="-101781.575"/>
    <n v="-43590"/>
    <n v="-88300"/>
    <n v="-53420"/>
    <n v="-287091.57500000001"/>
    <n v="-188283.54400000002"/>
    <n v="-1.9055489932797067"/>
    <n v="4"/>
    <x v="1"/>
  </r>
  <r>
    <x v="3"/>
    <x v="16"/>
    <x v="0"/>
    <n v="-34911.540999999997"/>
    <n v="38909.485999999997"/>
    <n v="-32230"/>
    <n v="-13300"/>
    <n v="-62940"/>
    <n v="-69560.513999999996"/>
    <n v="-104472.05499999999"/>
    <n v="2.9924790486905177"/>
    <n v="4"/>
    <x v="1"/>
  </r>
  <r>
    <x v="3"/>
    <x v="16"/>
    <x v="0"/>
    <n v="127491.93799999999"/>
    <n v="-51069.682999999997"/>
    <n v="-42090"/>
    <n v="-51890"/>
    <n v="-67040"/>
    <n v="-212089.68299999999"/>
    <n v="-84597.744999999995"/>
    <n v="-0.66355368290032579"/>
    <n v="4"/>
    <x v="1"/>
  </r>
  <r>
    <x v="3"/>
    <x v="16"/>
    <x v="0"/>
    <n v="27160859.753999997"/>
    <n v="-29422704.066"/>
    <n v="-75700"/>
    <n v="-80570"/>
    <n v="-56840"/>
    <n v="-29635814.066"/>
    <n v="-2474954.3120000027"/>
    <n v="-9.1122090184774601E-2"/>
    <n v="4"/>
    <x v="1"/>
  </r>
  <r>
    <x v="3"/>
    <x v="16"/>
    <x v="0"/>
    <n v="22324599.492999997"/>
    <n v="-24190328.568"/>
    <n v="-107250"/>
    <n v="-69800"/>
    <n v="-23110"/>
    <n v="-24390488.568"/>
    <n v="-2065889.075000003"/>
    <n v="-9.2538684765555324E-2"/>
    <n v="4"/>
    <x v="1"/>
  </r>
  <r>
    <x v="3"/>
    <x v="16"/>
    <x v="0"/>
    <n v="44306.36"/>
    <n v="-2782.6889999999999"/>
    <n v="-33610"/>
    <n v="-93060"/>
    <n v="-104810"/>
    <n v="-234262.68900000001"/>
    <n v="-189956.32900000003"/>
    <n v="-4.2873377320998616"/>
    <n v="4"/>
    <x v="1"/>
  </r>
  <r>
    <x v="3"/>
    <x v="16"/>
    <x v="0"/>
    <n v="61469.638999999996"/>
    <n v="-4026.4349999999999"/>
    <n v="-15410"/>
    <n v="-58130"/>
    <n v="-100840"/>
    <n v="-178406.435"/>
    <n v="-116936.796"/>
    <n v="-1.9023504595496326"/>
    <n v="4"/>
    <x v="1"/>
  </r>
  <r>
    <x v="3"/>
    <x v="16"/>
    <x v="0"/>
    <n v="5975.7879999999996"/>
    <n v="-353.01"/>
    <n v="-107070"/>
    <n v="-18480"/>
    <n v="-92200"/>
    <n v="-218103.01"/>
    <n v="-212127.22200000001"/>
    <n v="-35.497782384515652"/>
    <n v="4"/>
    <x v="1"/>
  </r>
  <r>
    <x v="3"/>
    <x v="16"/>
    <x v="0"/>
    <n v="10007.647999999999"/>
    <n v="-3737.6149999999998"/>
    <n v="-33380"/>
    <n v="-20210"/>
    <n v="-72500"/>
    <n v="-129827.61500000001"/>
    <n v="-119819.967"/>
    <n v="-11.972839872065846"/>
    <n v="4"/>
    <x v="1"/>
  </r>
  <r>
    <x v="3"/>
    <x v="16"/>
    <x v="0"/>
    <n v="2551.6610000000001"/>
    <n v="-517.54499999999996"/>
    <n v="-100070"/>
    <n v="-77490"/>
    <n v="-38850"/>
    <n v="-216927.54500000001"/>
    <n v="-214375.88400000002"/>
    <n v="-84.014249541769075"/>
    <n v="4"/>
    <x v="1"/>
  </r>
  <r>
    <x v="3"/>
    <x v="16"/>
    <x v="0"/>
    <n v="39331.606999999996"/>
    <n v="-9907.8489999999983"/>
    <n v="-65250"/>
    <n v="-97640"/>
    <n v="-51180"/>
    <n v="-223977.84899999999"/>
    <n v="-184646.242"/>
    <n v="-4.694602028338176"/>
    <n v="4"/>
    <x v="1"/>
  </r>
  <r>
    <x v="3"/>
    <x v="16"/>
    <x v="0"/>
    <n v="32567.765999999996"/>
    <n v="-15711.78"/>
    <n v="-50050"/>
    <n v="-37790"/>
    <n v="-107640"/>
    <n v="-211191.78"/>
    <n v="-178624.014"/>
    <n v="-5.4846873439215944"/>
    <n v="4"/>
    <x v="1"/>
  </r>
  <r>
    <x v="3"/>
    <x v="16"/>
    <x v="0"/>
    <n v="134506.12"/>
    <n v="-56303.695"/>
    <n v="-42760"/>
    <n v="-106420"/>
    <n v="-24960"/>
    <n v="-230443.69500000001"/>
    <n v="-95937.575000000012"/>
    <n v="-0.71325806587834084"/>
    <n v="4"/>
    <x v="1"/>
  </r>
  <r>
    <x v="3"/>
    <x v="16"/>
    <x v="0"/>
    <n v="45273687.206999995"/>
    <n v="-13378614.844000001"/>
    <n v="-21210"/>
    <n v="-67390"/>
    <n v="-76830"/>
    <n v="-13544044.844000001"/>
    <n v="31729642.362999994"/>
    <n v="0.70084069402003801"/>
    <n v="4"/>
    <x v="1"/>
  </r>
  <r>
    <x v="3"/>
    <x v="16"/>
    <x v="0"/>
    <n v="425231.89799999999"/>
    <n v="-126294.58799999999"/>
    <n v="-41090"/>
    <n v="-40250"/>
    <n v="-84870"/>
    <n v="-292504.58799999999"/>
    <n v="132727.31"/>
    <n v="0.31212924200714592"/>
    <n v="4"/>
    <x v="1"/>
  </r>
  <r>
    <x v="3"/>
    <x v="16"/>
    <x v="1"/>
    <n v="464912.44799999997"/>
    <n v="-345693.13099999999"/>
    <n v="-95220"/>
    <n v="-30070"/>
    <n v="-85780"/>
    <n v="-556763.13100000005"/>
    <n v="-91850.683000000077"/>
    <n v="-0.19756554894395961"/>
    <n v="4"/>
    <x v="1"/>
  </r>
  <r>
    <x v="3"/>
    <x v="16"/>
    <x v="2"/>
    <n v="60365.640999999996"/>
    <n v="-50676.36"/>
    <n v="-43910"/>
    <n v="-49000"/>
    <n v="-85160"/>
    <n v="-228746.36"/>
    <n v="-168380.71899999998"/>
    <n v="-2.7893469896227887"/>
    <n v="4"/>
    <x v="1"/>
  </r>
  <r>
    <x v="3"/>
    <x v="16"/>
    <x v="0"/>
    <n v="17253509.175000001"/>
    <n v="-949359.32"/>
    <n v="-89920"/>
    <n v="-66020"/>
    <n v="-33400"/>
    <n v="-1138699.3199999998"/>
    <n v="16114809.855"/>
    <n v="0.93400187124541867"/>
    <n v="4"/>
    <x v="1"/>
  </r>
  <r>
    <x v="3"/>
    <x v="16"/>
    <x v="0"/>
    <n v="112938.833"/>
    <n v="-70268.106999999989"/>
    <n v="-107150"/>
    <n v="-48060"/>
    <n v="-23160"/>
    <n v="-248638.10699999999"/>
    <n v="-135699.27399999998"/>
    <n v="-1.2015289196409527"/>
    <n v="4"/>
    <x v="1"/>
  </r>
  <r>
    <x v="3"/>
    <x v="16"/>
    <x v="0"/>
    <n v="54305.131999999991"/>
    <n v="-34682.123"/>
    <n v="-89810"/>
    <n v="-59680"/>
    <n v="-41660"/>
    <n v="-225832.12299999999"/>
    <n v="-171526.99100000001"/>
    <n v="-3.158577922248675"/>
    <n v="4"/>
    <x v="1"/>
  </r>
  <r>
    <x v="3"/>
    <x v="16"/>
    <x v="0"/>
    <n v="96085.380999999979"/>
    <n v="-28836.499999999996"/>
    <n v="-92090"/>
    <n v="-101850"/>
    <n v="-84240"/>
    <n v="-307016.5"/>
    <n v="-210931.11900000001"/>
    <n v="-2.1952467358171797"/>
    <n v="4"/>
    <x v="1"/>
  </r>
  <r>
    <x v="3"/>
    <x v="16"/>
    <x v="0"/>
    <n v="33505.968999999997"/>
    <n v="-21681.988999999998"/>
    <n v="-54110"/>
    <n v="-49340"/>
    <n v="-43640"/>
    <n v="-168771.989"/>
    <n v="-135266.02000000002"/>
    <n v="-4.037072319860382"/>
    <n v="4"/>
    <x v="1"/>
  </r>
  <r>
    <x v="3"/>
    <x v="16"/>
    <x v="1"/>
    <n v="244367.31899999996"/>
    <n v="-106444.79999999999"/>
    <n v="-46080"/>
    <n v="-60530"/>
    <n v="-47710"/>
    <n v="-260764.79999999999"/>
    <n v="-16397.481000000029"/>
    <n v="-6.7101775585629894E-2"/>
    <n v="4"/>
    <x v="1"/>
  </r>
  <r>
    <x v="3"/>
    <x v="16"/>
    <x v="2"/>
    <n v="159660.97"/>
    <n v="-82828.899999999994"/>
    <n v="-93680"/>
    <n v="-98510"/>
    <n v="-107240"/>
    <n v="-382258.9"/>
    <n v="-222597.93000000002"/>
    <n v="-1.3941912666570924"/>
    <n v="4"/>
    <x v="1"/>
  </r>
  <r>
    <x v="3"/>
    <x v="16"/>
    <x v="0"/>
    <n v="10048.437"/>
    <n v="-4262.0410000000002"/>
    <n v="-29390"/>
    <n v="-40740"/>
    <n v="-50350"/>
    <n v="-124742.041"/>
    <n v="-114693.60399999999"/>
    <n v="-11.41407404952631"/>
    <n v="4"/>
    <x v="1"/>
  </r>
  <r>
    <x v="3"/>
    <x v="16"/>
    <x v="0"/>
    <n v="6155.8349999999991"/>
    <n v="-3683.1269999999995"/>
    <n v="-28300"/>
    <n v="-59080"/>
    <n v="-82400"/>
    <n v="-173463.12700000001"/>
    <n v="-167307.29200000002"/>
    <n v="-27.178651149681567"/>
    <n v="4"/>
    <x v="1"/>
  </r>
  <r>
    <x v="3"/>
    <x v="16"/>
    <x v="0"/>
    <n v="45294.101999999999"/>
    <n v="-389.93499999999995"/>
    <n v="-48260"/>
    <n v="-106550"/>
    <n v="-31970"/>
    <n v="-187169.935"/>
    <n v="-141875.83299999998"/>
    <n v="-3.1323246677900798"/>
    <n v="4"/>
    <x v="1"/>
  </r>
  <r>
    <x v="3"/>
    <x v="16"/>
    <x v="1"/>
    <n v="44514.883000000002"/>
    <n v="-17804.009999999998"/>
    <n v="-76620"/>
    <n v="-56270"/>
    <n v="-77020"/>
    <n v="-227714.01"/>
    <n v="-183199.12700000001"/>
    <n v="-4.115457902023465"/>
    <n v="4"/>
    <x v="1"/>
  </r>
  <r>
    <x v="3"/>
    <x v="16"/>
    <x v="2"/>
    <n v="548964.82899999991"/>
    <n v="-43932.545999999995"/>
    <n v="-95960"/>
    <n v="-19700"/>
    <n v="-52880"/>
    <n v="-212472.546"/>
    <n v="336492.28299999994"/>
    <n v="0.61295781664730287"/>
    <n v="4"/>
    <x v="1"/>
  </r>
  <r>
    <x v="3"/>
    <x v="16"/>
    <x v="0"/>
    <n v="51868.606999999996"/>
    <n v="-7059.0590000000002"/>
    <n v="-13070"/>
    <n v="-99110"/>
    <n v="-17020"/>
    <n v="-136259.05900000001"/>
    <n v="-84390.452000000019"/>
    <n v="-1.627004403646314"/>
    <n v="4"/>
    <x v="1"/>
  </r>
  <r>
    <x v="3"/>
    <x v="16"/>
    <x v="0"/>
    <n v="6689.2"/>
    <n v="-1300.6559999999999"/>
    <n v="-68880"/>
    <n v="-88570"/>
    <n v="-83650"/>
    <n v="-242400.65599999999"/>
    <n v="-235711.45599999998"/>
    <n v="-35.23761526041978"/>
    <n v="4"/>
    <x v="1"/>
  </r>
  <r>
    <x v="3"/>
    <x v="16"/>
    <x v="1"/>
    <n v="67964.945999999996"/>
    <n v="-9451.5119999999988"/>
    <n v="-97310"/>
    <n v="-90140"/>
    <n v="-74610"/>
    <n v="-271511.51199999999"/>
    <n v="-203546.56599999999"/>
    <n v="-2.9948757113703879"/>
    <n v="4"/>
    <x v="1"/>
  </r>
  <r>
    <x v="3"/>
    <x v="16"/>
    <x v="2"/>
    <n v="9415.9239999999991"/>
    <n v="-947.72299999999996"/>
    <n v="-75440"/>
    <n v="-46550"/>
    <n v="-96970"/>
    <n v="-219907.723"/>
    <n v="-210491.799"/>
    <n v="-22.35487446585168"/>
    <n v="4"/>
    <x v="1"/>
  </r>
  <r>
    <x v="3"/>
    <x v="16"/>
    <x v="0"/>
    <n v="5312.1040000000003"/>
    <n v="-4615.4709999999995"/>
    <n v="-82120"/>
    <n v="-26810"/>
    <n v="-56040"/>
    <n v="-169585.47099999999"/>
    <n v="-164273.367"/>
    <n v="-30.924350690423228"/>
    <n v="4"/>
    <x v="1"/>
  </r>
  <r>
    <x v="3"/>
    <x v="16"/>
    <x v="0"/>
    <n v="8782.3259999999991"/>
    <n v="-2395.3509999999997"/>
    <n v="-49620"/>
    <n v="-105310"/>
    <n v="-74070"/>
    <n v="-231395.351"/>
    <n v="-222613.02499999999"/>
    <n v="-25.347843498408054"/>
    <n v="4"/>
    <x v="1"/>
  </r>
  <r>
    <x v="3"/>
    <x v="16"/>
    <x v="1"/>
    <n v="12730.234999999999"/>
    <n v="-5041.3440000000001"/>
    <n v="-94870"/>
    <n v="-63210"/>
    <n v="-30360"/>
    <n v="-193481.34400000001"/>
    <n v="-180751.10900000003"/>
    <n v="-14.198568133266985"/>
    <n v="4"/>
    <x v="1"/>
  </r>
  <r>
    <x v="3"/>
    <x v="16"/>
    <x v="0"/>
    <n v="50943.500999999989"/>
    <n v="-7795.0879999999997"/>
    <n v="-78730"/>
    <n v="-60740"/>
    <n v="-57200"/>
    <n v="-204465.08799999999"/>
    <n v="-153521.587"/>
    <n v="-3.0135656950628507"/>
    <n v="4"/>
    <x v="1"/>
  </r>
  <r>
    <x v="3"/>
    <x v="16"/>
    <x v="1"/>
    <n v="41116305.943999998"/>
    <n v="-32744564.824999999"/>
    <n v="-103540"/>
    <n v="-65720"/>
    <n v="-16700"/>
    <n v="-32930524.824999999"/>
    <n v="8185781.118999999"/>
    <n v="0.19908843781221378"/>
    <n v="4"/>
    <x v="1"/>
  </r>
  <r>
    <x v="3"/>
    <x v="13"/>
    <x v="2"/>
    <n v="40051.137000000002"/>
    <n v="-149365.68499999997"/>
    <n v="-96020"/>
    <n v="-85430"/>
    <n v="-99500"/>
    <n v="-430315.68499999994"/>
    <n v="-390264.54799999995"/>
    <n v="-9.7441565266923611"/>
    <n v="4"/>
    <x v="1"/>
  </r>
  <r>
    <x v="3"/>
    <x v="13"/>
    <x v="3"/>
    <n v="735305.79500000004"/>
    <n v="-111129.41699999999"/>
    <n v="-62500"/>
    <n v="-79710"/>
    <n v="-91180"/>
    <n v="-344519.41700000002"/>
    <n v="390786.37800000003"/>
    <n v="0.53146103384102938"/>
    <n v="4"/>
    <x v="1"/>
  </r>
  <r>
    <x v="3"/>
    <x v="13"/>
    <x v="0"/>
    <n v="22137.954999999998"/>
    <n v="-59899.657999999996"/>
    <n v="-59970"/>
    <n v="-85410"/>
    <n v="-56330"/>
    <n v="-261609.658"/>
    <n v="-239471.70300000001"/>
    <n v="-10.81724590189112"/>
    <n v="4"/>
    <x v="1"/>
  </r>
  <r>
    <x v="3"/>
    <x v="13"/>
    <x v="1"/>
    <n v="168927.38799999998"/>
    <n v="-473259.63999999996"/>
    <n v="-46280"/>
    <n v="-52490"/>
    <n v="-77410"/>
    <n v="-649439.6399999999"/>
    <n v="-480512.25199999992"/>
    <n v="-2.8444899177627727"/>
    <n v="4"/>
    <x v="1"/>
  </r>
  <r>
    <x v="3"/>
    <x v="13"/>
    <x v="2"/>
    <n v="314024.71099999995"/>
    <n v="-533669.22"/>
    <n v="-60600"/>
    <n v="-99320"/>
    <n v="-92050"/>
    <n v="-785639.22"/>
    <n v="-471614.50900000002"/>
    <n v="-1.5018388441411545"/>
    <n v="4"/>
    <x v="1"/>
  </r>
  <r>
    <x v="3"/>
    <x v="13"/>
    <x v="3"/>
    <n v="701137.67499999993"/>
    <n v="-165218.424"/>
    <n v="-36710"/>
    <n v="-76950"/>
    <n v="-27970"/>
    <n v="-306848.424"/>
    <n v="394289.25099999993"/>
    <n v="0.56235638885044936"/>
    <n v="4"/>
    <x v="1"/>
  </r>
  <r>
    <x v="3"/>
    <x v="13"/>
    <x v="0"/>
    <n v="52636.800999999992"/>
    <n v="-81375.91"/>
    <n v="-95110"/>
    <n v="-80650"/>
    <n v="-56880"/>
    <n v="-314015.91000000003"/>
    <n v="-261379.10900000005"/>
    <n v="-4.9657103781819893"/>
    <n v="4"/>
    <x v="1"/>
  </r>
  <r>
    <x v="3"/>
    <x v="13"/>
    <x v="1"/>
    <n v="23965.766999999996"/>
    <n v="-41756.826999999997"/>
    <n v="-16480"/>
    <n v="-13180"/>
    <n v="-31650"/>
    <n v="-103066.82699999999"/>
    <n v="-79101.06"/>
    <n v="-3.300585372460644"/>
    <n v="4"/>
    <x v="1"/>
  </r>
  <r>
    <x v="3"/>
    <x v="13"/>
    <x v="2"/>
    <n v="101047.87699999998"/>
    <n v="-53068.679999999993"/>
    <n v="-68590"/>
    <n v="-33140"/>
    <n v="-23760"/>
    <n v="-178558.68"/>
    <n v="-77510.803000000014"/>
    <n v="-0.76707007906756941"/>
    <n v="4"/>
    <x v="1"/>
  </r>
  <r>
    <x v="3"/>
    <x v="13"/>
    <x v="3"/>
    <n v="33521.193999999996"/>
    <n v="-33820.422999999995"/>
    <n v="-93400"/>
    <n v="-21890"/>
    <n v="-14520"/>
    <n v="-163630.42300000001"/>
    <n v="-130109.22900000002"/>
    <n v="-3.8814019870533261"/>
    <n v="4"/>
    <x v="1"/>
  </r>
  <r>
    <x v="3"/>
    <x v="13"/>
    <x v="0"/>
    <n v="256827.00399999996"/>
    <n v="-687775.16499999992"/>
    <n v="-103470"/>
    <n v="-81120"/>
    <n v="-54760"/>
    <n v="-927125.16499999992"/>
    <n v="-670298.16099999996"/>
    <n v="-2.6099208827744613"/>
    <n v="4"/>
    <x v="1"/>
  </r>
  <r>
    <x v="3"/>
    <x v="13"/>
    <x v="1"/>
    <n v="68272.288"/>
    <n v="-185605.48299999998"/>
    <n v="-44650"/>
    <n v="-77830"/>
    <n v="-16280"/>
    <n v="-324365.48300000001"/>
    <n v="-256093.19500000001"/>
    <n v="-3.751056285091837"/>
    <n v="4"/>
    <x v="1"/>
  </r>
  <r>
    <x v="3"/>
    <x v="13"/>
    <x v="2"/>
    <n v="168591.86399999997"/>
    <n v="-202848.98199999999"/>
    <n v="-98840"/>
    <n v="-39860"/>
    <n v="-52960"/>
    <n v="-394508.98199999996"/>
    <n v="-225917.11799999999"/>
    <n v="-1.3400238459905753"/>
    <n v="4"/>
    <x v="1"/>
  </r>
  <r>
    <x v="3"/>
    <x v="13"/>
    <x v="3"/>
    <n v="370778.86299999995"/>
    <n v="-419511.53999999992"/>
    <n v="-37890"/>
    <n v="-84670"/>
    <n v="-76870"/>
    <n v="-618941.53999999992"/>
    <n v="-248162.67699999997"/>
    <n v="-0.66930103564182941"/>
    <n v="4"/>
    <x v="1"/>
  </r>
  <r>
    <x v="3"/>
    <x v="13"/>
    <x v="0"/>
    <n v="1135160.7749999999"/>
    <n v="-946663.02499999991"/>
    <n v="-18000"/>
    <n v="-105330"/>
    <n v="-15980"/>
    <n v="-1085973.0249999999"/>
    <n v="49187.75"/>
    <n v="4.3331086735268844E-2"/>
    <n v="4"/>
    <x v="1"/>
  </r>
  <r>
    <x v="3"/>
    <x v="13"/>
    <x v="0"/>
    <n v="577414.75399999996"/>
    <n v="-2475580.3169999998"/>
    <n v="-17010"/>
    <n v="-102250"/>
    <n v="-44710"/>
    <n v="-2639550.3169999998"/>
    <n v="-2062135.5629999998"/>
    <n v="-3.5713246825002329"/>
    <n v="4"/>
    <x v="1"/>
  </r>
  <r>
    <x v="3"/>
    <x v="13"/>
    <x v="1"/>
    <n v="306299.49"/>
    <n v="-406388.30399999995"/>
    <n v="-75760"/>
    <n v="-69780"/>
    <n v="-46590"/>
    <n v="-598518.304"/>
    <n v="-292218.81400000001"/>
    <n v="-0.95402971124764202"/>
    <n v="4"/>
    <x v="1"/>
  </r>
  <r>
    <x v="3"/>
    <x v="13"/>
    <x v="2"/>
    <n v="77691.704999999987"/>
    <n v="-203399.46199999997"/>
    <n v="-97570"/>
    <n v="-86010"/>
    <n v="-43590"/>
    <n v="-430569.46199999994"/>
    <n v="-352877.75699999998"/>
    <n v="-4.5420261661138737"/>
    <n v="4"/>
    <x v="1"/>
  </r>
  <r>
    <x v="3"/>
    <x v="13"/>
    <x v="0"/>
    <n v="137680.62699999998"/>
    <n v="-94657.940999999992"/>
    <n v="-75930"/>
    <n v="-63070"/>
    <n v="-91640"/>
    <n v="-325297.94099999999"/>
    <n v="-187617.31400000001"/>
    <n v="-1.3626994449988963"/>
    <n v="4"/>
    <x v="1"/>
  </r>
  <r>
    <x v="3"/>
    <x v="13"/>
    <x v="1"/>
    <n v="181729.44999999998"/>
    <n v="-786031.49099999992"/>
    <n v="-66530"/>
    <n v="-32180"/>
    <n v="-15180"/>
    <n v="-899921.49099999992"/>
    <n v="-718192.04099999997"/>
    <n v="-3.9519848929273711"/>
    <n v="4"/>
    <x v="1"/>
  </r>
  <r>
    <x v="3"/>
    <x v="13"/>
    <x v="2"/>
    <n v="31763.557000000001"/>
    <n v="-39805.891999999993"/>
    <n v="-25580"/>
    <n v="-102770"/>
    <n v="-89420"/>
    <n v="-257575.89199999999"/>
    <n v="-225812.33499999999"/>
    <n v="-7.109163970521311"/>
    <n v="4"/>
    <x v="1"/>
  </r>
  <r>
    <x v="3"/>
    <x v="13"/>
    <x v="0"/>
    <n v="42858.409999999996"/>
    <n v="-50669.731"/>
    <n v="-63050"/>
    <n v="-106940"/>
    <n v="-95770"/>
    <n v="-316429.73100000003"/>
    <n v="-273571.32100000005"/>
    <n v="-6.383142095098723"/>
    <n v="4"/>
    <x v="1"/>
  </r>
  <r>
    <x v="3"/>
    <x v="13"/>
    <x v="1"/>
    <n v="1921320.9609999999"/>
    <n v="-59009.208999999995"/>
    <n v="-26260"/>
    <n v="-49990"/>
    <n v="-101240"/>
    <n v="-236499.209"/>
    <n v="1684821.7519999999"/>
    <n v="0.87690801599493917"/>
    <n v="4"/>
    <x v="1"/>
  </r>
  <r>
    <x v="3"/>
    <x v="13"/>
    <x v="2"/>
    <n v="622182.05699999991"/>
    <n v="-360119.17200000002"/>
    <n v="-38440"/>
    <n v="-38750"/>
    <n v="-96650"/>
    <n v="-533959.17200000002"/>
    <n v="88222.884999999893"/>
    <n v="0.14179593256897779"/>
    <n v="4"/>
    <x v="1"/>
  </r>
  <r>
    <x v="3"/>
    <x v="13"/>
    <x v="0"/>
    <n v="483807.81399999995"/>
    <n v="-48758.772999999994"/>
    <n v="-73970"/>
    <n v="-73170"/>
    <n v="-105430"/>
    <n v="-301328.77299999999"/>
    <n v="182479.04099999997"/>
    <n v="0.37717257911010088"/>
    <n v="4"/>
    <x v="1"/>
  </r>
  <r>
    <x v="3"/>
    <x v="13"/>
    <x v="0"/>
    <n v="256839.62499999997"/>
    <n v="-184446.50699999998"/>
    <n v="-87530"/>
    <n v="-21720"/>
    <n v="-31110"/>
    <n v="-324806.50699999998"/>
    <n v="-67966.882000000012"/>
    <n v="-0.2646277107747686"/>
    <n v="4"/>
    <x v="1"/>
  </r>
  <r>
    <x v="3"/>
    <x v="13"/>
    <x v="0"/>
    <n v="83820.37999999999"/>
    <n v="-47527.920999999995"/>
    <n v="-45970"/>
    <n v="-75020"/>
    <n v="-99550"/>
    <n v="-268067.92099999997"/>
    <n v="-184247.54099999997"/>
    <n v="-2.1981234277391728"/>
    <n v="4"/>
    <x v="1"/>
  </r>
  <r>
    <x v="3"/>
    <x v="13"/>
    <x v="0"/>
    <n v="60267.074000000001"/>
    <n v="-30148.327999999998"/>
    <n v="-29560"/>
    <n v="-71630"/>
    <n v="-94160"/>
    <n v="-225498.32800000001"/>
    <n v="-165231.25400000002"/>
    <n v="-2.7416505072073023"/>
    <n v="4"/>
    <x v="1"/>
  </r>
  <r>
    <x v="3"/>
    <x v="13"/>
    <x v="0"/>
    <n v="50095.360000000001"/>
    <n v="-48037.716999999997"/>
    <n v="-77520"/>
    <n v="-65170"/>
    <n v="-92680"/>
    <n v="-283407.717"/>
    <n v="-233312.35700000002"/>
    <n v="-4.6573646142077836"/>
    <n v="4"/>
    <x v="1"/>
  </r>
  <r>
    <x v="3"/>
    <x v="13"/>
    <x v="0"/>
    <n v="20174.440999999999"/>
    <n v="-41724.689999999995"/>
    <n v="-74800"/>
    <n v="-93800"/>
    <n v="-102210"/>
    <n v="-312534.69"/>
    <n v="-292360.24900000001"/>
    <n v="-14.491615851958427"/>
    <n v="4"/>
    <x v="1"/>
  </r>
  <r>
    <x v="3"/>
    <x v="13"/>
    <x v="0"/>
    <n v="6539099.693"/>
    <n v="-293892.67599999998"/>
    <n v="-100850"/>
    <n v="-79700"/>
    <n v="-89050"/>
    <n v="-563492.67599999998"/>
    <n v="5975607.017"/>
    <n v="0.91382717767658295"/>
    <n v="4"/>
    <x v="1"/>
  </r>
  <r>
    <x v="3"/>
    <x v="14"/>
    <x v="0"/>
    <n v="60863.816999999995"/>
    <n v="-23485.385000000002"/>
    <n v="-66390"/>
    <n v="-74260"/>
    <n v="-41850"/>
    <n v="-205985.38500000001"/>
    <n v="-145121.56800000003"/>
    <n v="-2.3843652132431989"/>
    <n v="4"/>
    <x v="1"/>
  </r>
  <r>
    <x v="3"/>
    <x v="14"/>
    <x v="0"/>
    <n v="12408066.370000001"/>
    <n v="-4508224.2379999999"/>
    <n v="-93040"/>
    <n v="-30620"/>
    <n v="-35210"/>
    <n v="-4667094.2379999999"/>
    <n v="7740972.1320000011"/>
    <n v="0.62386611266973746"/>
    <n v="4"/>
    <x v="1"/>
  </r>
  <r>
    <x v="3"/>
    <x v="14"/>
    <x v="0"/>
    <n v="3276227.906"/>
    <n v="-403326.22399999993"/>
    <n v="-38340"/>
    <n v="-97770"/>
    <n v="-28640"/>
    <n v="-568076.22399999993"/>
    <n v="2708151.682"/>
    <n v="0.82660662191429368"/>
    <n v="4"/>
    <x v="1"/>
  </r>
  <r>
    <x v="3"/>
    <x v="14"/>
    <x v="0"/>
    <n v="15543071.271"/>
    <n v="-8567751.9619999994"/>
    <n v="-49540"/>
    <n v="-24530"/>
    <n v="-32020"/>
    <n v="-8673841.9619999994"/>
    <n v="6869229.3090000004"/>
    <n v="0.44194800301897169"/>
    <n v="4"/>
    <x v="1"/>
  </r>
  <r>
    <x v="3"/>
    <x v="14"/>
    <x v="0"/>
    <n v="31072407.974999998"/>
    <n v="-12910326.345000001"/>
    <n v="-48170"/>
    <n v="-81200"/>
    <n v="-48510"/>
    <n v="-13088206.345000001"/>
    <n v="17984201.629999995"/>
    <n v="0.57878364768091317"/>
    <n v="4"/>
    <x v="1"/>
  </r>
  <r>
    <x v="3"/>
    <x v="14"/>
    <x v="0"/>
    <n v="58968800.380000003"/>
    <n v="-5662011.2779999999"/>
    <n v="-81270"/>
    <n v="-86130"/>
    <n v="-30680"/>
    <n v="-5860091.2779999999"/>
    <n v="53108709.102000006"/>
    <n v="0.90062386821103591"/>
    <n v="4"/>
    <x v="1"/>
  </r>
  <r>
    <x v="3"/>
    <x v="14"/>
    <x v="0"/>
    <n v="4502146.3830000004"/>
    <n v="-348361.25099999999"/>
    <n v="-103060"/>
    <n v="-14770"/>
    <n v="-87140"/>
    <n v="-553331.25099999993"/>
    <n v="3948815.1320000002"/>
    <n v="0.87709612173221063"/>
    <n v="4"/>
    <x v="1"/>
  </r>
  <r>
    <x v="3"/>
    <x v="14"/>
    <x v="0"/>
    <n v="407655.05899999995"/>
    <n v="-24283.434000000001"/>
    <n v="-44220"/>
    <n v="-58000"/>
    <n v="-70080"/>
    <n v="-196583.43400000001"/>
    <n v="211071.62499999994"/>
    <n v="0.51777015969768692"/>
    <n v="4"/>
    <x v="1"/>
  </r>
  <r>
    <x v="3"/>
    <x v="14"/>
    <x v="0"/>
    <n v="14207299.917999998"/>
    <n v="-6579217.6379999993"/>
    <n v="-42450"/>
    <n v="-17440"/>
    <n v="-99460"/>
    <n v="-6738567.6379999993"/>
    <n v="7468732.2799999984"/>
    <n v="0.52569681242087785"/>
    <n v="4"/>
    <x v="1"/>
  </r>
  <r>
    <x v="3"/>
    <x v="14"/>
    <x v="0"/>
    <n v="1385720.567"/>
    <n v="-585828.15899999999"/>
    <n v="-85830"/>
    <n v="-17860"/>
    <n v="-34110"/>
    <n v="-723628.15899999999"/>
    <n v="662092.40800000005"/>
    <n v="0.47779647915119677"/>
    <n v="4"/>
    <x v="1"/>
  </r>
  <r>
    <x v="3"/>
    <x v="14"/>
    <x v="0"/>
    <n v="9538637.5489999987"/>
    <n v="-379715.28700000001"/>
    <n v="-75520"/>
    <n v="-71050"/>
    <n v="-90800"/>
    <n v="-617085.28700000001"/>
    <n v="8921552.2619999982"/>
    <n v="0.9353067685159403"/>
    <n v="4"/>
    <x v="1"/>
  </r>
  <r>
    <x v="3"/>
    <x v="14"/>
    <x v="0"/>
    <n v="48470898.993999995"/>
    <n v="-830625.42499999993"/>
    <n v="-47730"/>
    <n v="-91360"/>
    <n v="-34650"/>
    <n v="-1004365.4249999999"/>
    <n v="47466533.568999998"/>
    <n v="0.97927900150718639"/>
    <n v="4"/>
    <x v="1"/>
  </r>
  <r>
    <x v="3"/>
    <x v="14"/>
    <x v="0"/>
    <n v="3848707.9330000002"/>
    <n v="-138380.47999999998"/>
    <n v="-19850"/>
    <n v="-47060"/>
    <n v="-15020"/>
    <n v="-220310.47999999998"/>
    <n v="3628397.4530000002"/>
    <n v="0.94275728794305469"/>
    <n v="4"/>
    <x v="1"/>
  </r>
  <r>
    <x v="3"/>
    <x v="14"/>
    <x v="0"/>
    <n v="31525802.342999998"/>
    <n v="-1107227.7229999998"/>
    <n v="-73490"/>
    <n v="-102990"/>
    <n v="-31220"/>
    <n v="-1314927.7229999998"/>
    <n v="30210874.619999997"/>
    <n v="0.95829042798994879"/>
    <n v="4"/>
    <x v="1"/>
  </r>
  <r>
    <x v="3"/>
    <x v="14"/>
    <x v="0"/>
    <n v="6860004.6129999999"/>
    <n v="-346454.87799999997"/>
    <n v="-83840"/>
    <n v="-84450"/>
    <n v="-42680"/>
    <n v="-557424.87800000003"/>
    <n v="6302579.7349999994"/>
    <n v="0.91874278379585095"/>
    <n v="4"/>
    <x v="1"/>
  </r>
  <r>
    <x v="3"/>
    <x v="14"/>
    <x v="0"/>
    <n v="16679342.196999999"/>
    <n v="-356698.65700000001"/>
    <n v="-106510"/>
    <n v="-79000"/>
    <n v="-59200"/>
    <n v="-601408.65700000001"/>
    <n v="16077933.539999999"/>
    <n v="0.9639429031494916"/>
    <n v="4"/>
    <x v="1"/>
  </r>
  <r>
    <x v="3"/>
    <x v="14"/>
    <x v="0"/>
    <n v="9603268.4859999996"/>
    <n v="-34444.536"/>
    <n v="-24830"/>
    <n v="-59380"/>
    <n v="-20600"/>
    <n v="-139254.53599999999"/>
    <n v="9464013.9499999993"/>
    <n v="0.98549925619563683"/>
    <n v="4"/>
    <x v="1"/>
  </r>
  <r>
    <x v="3"/>
    <x v="14"/>
    <x v="0"/>
    <n v="4541982.6479999991"/>
    <n v="-42477.133999999998"/>
    <n v="-57300"/>
    <n v="-38960"/>
    <n v="-49890"/>
    <n v="-188627.13399999999"/>
    <n v="4353355.5139999995"/>
    <n v="0.95847030941805578"/>
    <n v="4"/>
    <x v="1"/>
  </r>
  <r>
    <x v="3"/>
    <x v="14"/>
    <x v="0"/>
    <n v="13543299.861"/>
    <n v="-185022.033"/>
    <n v="-39030"/>
    <n v="-26800"/>
    <n v="-48400"/>
    <n v="-299252.033"/>
    <n v="13244047.828"/>
    <n v="0.97790405321662099"/>
    <n v="4"/>
    <x v="1"/>
  </r>
  <r>
    <x v="3"/>
    <x v="14"/>
    <x v="1"/>
    <n v="5772877.7819999997"/>
    <n v="-213762.45099999997"/>
    <n v="-53030"/>
    <n v="-74410"/>
    <n v="-14500"/>
    <n v="-355702.451"/>
    <n v="5417175.3309999993"/>
    <n v="0.93838385906781352"/>
    <n v="4"/>
    <x v="1"/>
  </r>
  <r>
    <x v="3"/>
    <x v="14"/>
    <x v="2"/>
    <n v="575715.04200000002"/>
    <n v="-34802.824000000001"/>
    <n v="-102750"/>
    <n v="-90350"/>
    <n v="-102820"/>
    <n v="-330722.82400000002"/>
    <n v="244992.21799999999"/>
    <n v="0.42554423651831558"/>
    <n v="4"/>
    <x v="1"/>
  </r>
  <r>
    <x v="3"/>
    <x v="14"/>
    <x v="0"/>
    <n v="1273370.8259999999"/>
    <n v="-57249.395000000004"/>
    <n v="-88470"/>
    <n v="-26240"/>
    <n v="-105230"/>
    <n v="-277189.39500000002"/>
    <n v="996181.43099999987"/>
    <n v="0.78231840298185062"/>
    <n v="4"/>
    <x v="1"/>
  </r>
  <r>
    <x v="3"/>
    <x v="14"/>
    <x v="0"/>
    <n v="359853.90700000001"/>
    <n v="-25668.433000000001"/>
    <n v="-88750"/>
    <n v="-103340"/>
    <n v="-50400"/>
    <n v="-268158.43300000002"/>
    <n v="91695.473999999987"/>
    <n v="0.2548130566774699"/>
    <n v="4"/>
    <x v="1"/>
  </r>
  <r>
    <x v="3"/>
    <x v="14"/>
    <x v="0"/>
    <n v="287895.93699999998"/>
    <n v="-24882.346999999998"/>
    <n v="-41140"/>
    <n v="-38860"/>
    <n v="-90110"/>
    <n v="-194992.34700000001"/>
    <n v="92903.589999999967"/>
    <n v="0.32269851033014046"/>
    <n v="4"/>
    <x v="1"/>
  </r>
  <r>
    <x v="3"/>
    <x v="14"/>
    <x v="0"/>
    <n v="2826138.6159999999"/>
    <n v="-1469683.9079999998"/>
    <n v="-36440"/>
    <n v="-93320"/>
    <n v="-90030"/>
    <n v="-1689473.9079999998"/>
    <n v="1136664.7080000001"/>
    <n v="0.40219708317378589"/>
    <n v="4"/>
    <x v="1"/>
  </r>
  <r>
    <x v="3"/>
    <x v="14"/>
    <x v="0"/>
    <n v="1817179.2659999998"/>
    <n v="-1083758.8859999999"/>
    <n v="-93110"/>
    <n v="-35400"/>
    <n v="-26220"/>
    <n v="-1238488.8859999999"/>
    <n v="578690.37999999989"/>
    <n v="0.31845530643425246"/>
    <n v="4"/>
    <x v="1"/>
  </r>
  <r>
    <x v="3"/>
    <x v="14"/>
    <x v="1"/>
    <n v="155664.796"/>
    <n v="-82135.22099999999"/>
    <n v="-80040"/>
    <n v="-42720"/>
    <n v="-52680"/>
    <n v="-257575.22099999999"/>
    <n v="-101910.42499999999"/>
    <n v="-0.65467869177048865"/>
    <n v="4"/>
    <x v="1"/>
  </r>
  <r>
    <x v="3"/>
    <x v="14"/>
    <x v="2"/>
    <n v="107970.04400000001"/>
    <n v="-64158.828999999998"/>
    <n v="-47430"/>
    <n v="-93270"/>
    <n v="-48110"/>
    <n v="-252968.829"/>
    <n v="-144998.78499999997"/>
    <n v="-1.342953838196083"/>
    <n v="4"/>
    <x v="1"/>
  </r>
  <r>
    <x v="3"/>
    <x v="14"/>
    <x v="0"/>
    <n v="296357.41799999995"/>
    <n v="-67247.781999999992"/>
    <n v="-47690"/>
    <n v="-49930"/>
    <n v="-27690"/>
    <n v="-192557.78200000001"/>
    <n v="103799.63599999994"/>
    <n v="0.35025151960258999"/>
    <n v="4"/>
    <x v="1"/>
  </r>
  <r>
    <x v="3"/>
    <x v="14"/>
    <x v="0"/>
    <n v="602107.96099999989"/>
    <n v="-263745.03399999999"/>
    <n v="-63840"/>
    <n v="-37990"/>
    <n v="-66800"/>
    <n v="-432375.03399999999"/>
    <n v="169732.92699999991"/>
    <n v="0.2818978289509777"/>
    <n v="4"/>
    <x v="1"/>
  </r>
  <r>
    <x v="3"/>
    <x v="14"/>
    <x v="0"/>
    <n v="972592.03999999992"/>
    <n v="-175353.5"/>
    <n v="-34580"/>
    <n v="-105410"/>
    <n v="-47050"/>
    <n v="-362393.5"/>
    <n v="610198.53999999992"/>
    <n v="0.62739413330999494"/>
    <n v="4"/>
    <x v="1"/>
  </r>
  <r>
    <x v="3"/>
    <x v="14"/>
    <x v="1"/>
    <n v="6030213.8049999997"/>
    <n v="-1044847.9999999999"/>
    <n v="-33830"/>
    <n v="-106690"/>
    <n v="-97670"/>
    <n v="-1283038"/>
    <n v="4747175.8049999997"/>
    <n v="0.78723175637053555"/>
    <n v="4"/>
    <x v="1"/>
  </r>
  <r>
    <x v="3"/>
    <x v="14"/>
    <x v="2"/>
    <n v="1893747.6809999999"/>
    <n v="-369875.51999999996"/>
    <n v="-44890"/>
    <n v="-98550"/>
    <n v="-56720"/>
    <n v="-570035.52"/>
    <n v="1323712.1609999998"/>
    <n v="0.69899077595226899"/>
    <n v="4"/>
    <x v="1"/>
  </r>
  <r>
    <x v="3"/>
    <x v="14"/>
    <x v="0"/>
    <n v="4321114.3499999996"/>
    <n v="-352629.63399999996"/>
    <n v="-79840"/>
    <n v="-64010"/>
    <n v="-45020"/>
    <n v="-541499.63399999996"/>
    <n v="3779614.7159999995"/>
    <n v="0.87468518762989922"/>
    <n v="4"/>
    <x v="1"/>
  </r>
  <r>
    <x v="3"/>
    <x v="14"/>
    <x v="0"/>
    <n v="3433342.9550000001"/>
    <n v="-456967.098"/>
    <n v="-20540"/>
    <n v="-56910"/>
    <n v="-34860"/>
    <n v="-569277.098"/>
    <n v="2864065.8569999998"/>
    <n v="0.83419160117081859"/>
    <n v="4"/>
    <x v="1"/>
  </r>
  <r>
    <x v="3"/>
    <x v="14"/>
    <x v="1"/>
    <n v="107186.023"/>
    <n v="-132172.32"/>
    <n v="-19510"/>
    <n v="-67760"/>
    <n v="-51340"/>
    <n v="-270782.32"/>
    <n v="-163596.29700000002"/>
    <n v="-1.5262838607231468"/>
    <n v="4"/>
    <x v="1"/>
  </r>
  <r>
    <x v="3"/>
    <x v="14"/>
    <x v="2"/>
    <n v="147279.34899999999"/>
    <n v="-142869.28599999999"/>
    <n v="-18150"/>
    <n v="-13910"/>
    <n v="-16010"/>
    <n v="-190939.28599999999"/>
    <n v="-43659.937000000005"/>
    <n v="-0.29644303357152951"/>
    <n v="4"/>
    <x v="1"/>
  </r>
  <r>
    <x v="3"/>
    <x v="14"/>
    <x v="0"/>
    <n v="95010182.568000004"/>
    <n v="-151562.15199999997"/>
    <n v="-46330"/>
    <n v="-56820"/>
    <n v="-19810"/>
    <n v="-274522.152"/>
    <n v="94735660.416000009"/>
    <n v="0.99711060283666419"/>
    <n v="4"/>
    <x v="1"/>
  </r>
  <r>
    <x v="3"/>
    <x v="14"/>
    <x v="0"/>
    <n v="1490592.5930000001"/>
    <n v="-124809.68499999998"/>
    <n v="-62290"/>
    <n v="-37110"/>
    <n v="-42180"/>
    <n v="-266389.685"/>
    <n v="1224202.9080000001"/>
    <n v="0.8212860534454568"/>
    <n v="4"/>
    <x v="1"/>
  </r>
  <r>
    <x v="3"/>
    <x v="14"/>
    <x v="0"/>
    <n v="8743428.9739999995"/>
    <n v="-4756.71"/>
    <n v="-89810"/>
    <n v="-20250"/>
    <n v="-84220"/>
    <n v="-199036.71"/>
    <n v="8544392.2639999986"/>
    <n v="0.97723585213628783"/>
    <n v="4"/>
    <x v="1"/>
  </r>
  <r>
    <x v="3"/>
    <x v="14"/>
    <x v="1"/>
    <n v="4029934.3559999997"/>
    <n v="-44881.906999999999"/>
    <n v="-23980"/>
    <n v="-58920"/>
    <n v="-19510"/>
    <n v="-147291.90700000001"/>
    <n v="3882642.4489999996"/>
    <n v="0.96345054435422661"/>
    <n v="4"/>
    <x v="1"/>
  </r>
  <r>
    <x v="3"/>
    <x v="14"/>
    <x v="2"/>
    <n v="157493.58099999998"/>
    <n v="-2038.1130000000001"/>
    <n v="-78650"/>
    <n v="-54590"/>
    <n v="-23190"/>
    <n v="-158468.11300000001"/>
    <n v="-974.53200000003562"/>
    <n v="-6.1877569473770223E-3"/>
    <n v="4"/>
    <x v="1"/>
  </r>
  <r>
    <x v="3"/>
    <x v="14"/>
    <x v="3"/>
    <n v="2858784.3269999996"/>
    <n v="-31077.647999999997"/>
    <n v="-18910"/>
    <n v="-72170"/>
    <n v="-78910"/>
    <n v="-201067.64799999999"/>
    <n v="2657716.6789999995"/>
    <n v="0.92966673067954031"/>
    <n v="4"/>
    <x v="1"/>
  </r>
  <r>
    <x v="3"/>
    <x v="14"/>
    <x v="0"/>
    <n v="1457044.8829999999"/>
    <n v="-21623.657999999999"/>
    <n v="-74060"/>
    <n v="-88300"/>
    <n v="-69230"/>
    <n v="-253213.658"/>
    <n v="1203831.2249999999"/>
    <n v="0.82621423611972555"/>
    <n v="4"/>
    <x v="1"/>
  </r>
  <r>
    <x v="3"/>
    <x v="14"/>
    <x v="1"/>
    <n v="1656805.8499999999"/>
    <n v="-209034.52499999999"/>
    <n v="-41500"/>
    <n v="-39090"/>
    <n v="-34950"/>
    <n v="-324574.52500000002"/>
    <n v="1332231.3249999997"/>
    <n v="0.80409622225802735"/>
    <n v="4"/>
    <x v="1"/>
  </r>
  <r>
    <x v="3"/>
    <x v="14"/>
    <x v="2"/>
    <n v="4598372.0649999995"/>
    <n v="-1860339.145"/>
    <n v="-67340"/>
    <n v="-47270"/>
    <n v="-30960"/>
    <n v="-2005909.145"/>
    <n v="2592462.9199999995"/>
    <n v="0.56377841622087177"/>
    <n v="4"/>
    <x v="1"/>
  </r>
  <r>
    <x v="3"/>
    <x v="14"/>
    <x v="3"/>
    <n v="3446167.4379999996"/>
    <n v="-2977267.3979999996"/>
    <n v="-106510"/>
    <n v="-36890"/>
    <n v="-21120"/>
    <n v="-3141787.3979999996"/>
    <n v="304380.04000000004"/>
    <n v="8.832421682234004E-2"/>
    <n v="4"/>
    <x v="1"/>
  </r>
  <r>
    <x v="3"/>
    <x v="14"/>
    <x v="0"/>
    <n v="9015399.959999999"/>
    <n v="-2040223.8430000001"/>
    <n v="-70720"/>
    <n v="-94800"/>
    <n v="-26950"/>
    <n v="-2232693.8430000003"/>
    <n v="6782706.1169999987"/>
    <n v="0.75234666760142266"/>
    <n v="4"/>
    <x v="1"/>
  </r>
  <r>
    <x v="3"/>
    <x v="14"/>
    <x v="1"/>
    <n v="29062069.560999997"/>
    <n v="-489963.712"/>
    <n v="-84760"/>
    <n v="-61900"/>
    <n v="-82420"/>
    <n v="-719043.71200000006"/>
    <n v="28343025.848999996"/>
    <n v="0.97525834454112914"/>
    <n v="4"/>
    <x v="1"/>
  </r>
  <r>
    <x v="3"/>
    <x v="14"/>
    <x v="2"/>
    <n v="9828825.7829999998"/>
    <n v="-241053.03599999996"/>
    <n v="-14070"/>
    <n v="-42670"/>
    <n v="-103840"/>
    <n v="-401633.03599999996"/>
    <n v="9427192.7469999995"/>
    <n v="0.95913723115383043"/>
    <n v="4"/>
    <x v="1"/>
  </r>
  <r>
    <x v="3"/>
    <x v="14"/>
    <x v="3"/>
    <n v="61457354.511"/>
    <n v="-2800653.6949999998"/>
    <n v="-49030"/>
    <n v="-46950"/>
    <n v="-44860"/>
    <n v="-2941493.6949999998"/>
    <n v="58515860.816"/>
    <n v="0.95213764538996692"/>
    <n v="4"/>
    <x v="1"/>
  </r>
  <r>
    <x v="3"/>
    <x v="14"/>
    <x v="0"/>
    <n v="25488925.202999998"/>
    <n v="-1130629.8569999998"/>
    <n v="-86200"/>
    <n v="-63300"/>
    <n v="-48510"/>
    <n v="-1328639.8569999998"/>
    <n v="24160285.345999997"/>
    <n v="0.94787383750321408"/>
    <n v="4"/>
    <x v="1"/>
  </r>
  <r>
    <x v="4"/>
    <x v="8"/>
    <x v="1"/>
    <n v="1101621.6469999999"/>
    <n v="-1176670.18"/>
    <n v="-53460"/>
    <n v="-87760"/>
    <n v="-50180"/>
    <n v="-1368070.18"/>
    <n v="-266448.53300000005"/>
    <n v="-0.24186936932984948"/>
    <n v="5"/>
    <x v="1"/>
  </r>
  <r>
    <x v="4"/>
    <x v="8"/>
    <x v="2"/>
    <n v="345638.951"/>
    <n v="-304885.27299999999"/>
    <n v="-36510"/>
    <n v="-20350"/>
    <n v="-20260"/>
    <n v="-382005.27299999999"/>
    <n v="-36366.321999999986"/>
    <n v="-0.10521476788071836"/>
    <n v="5"/>
    <x v="1"/>
  </r>
  <r>
    <x v="4"/>
    <x v="8"/>
    <x v="3"/>
    <n v="30626.756999999998"/>
    <n v="-31973.262999999995"/>
    <n v="-87280"/>
    <n v="-105000"/>
    <n v="-104220"/>
    <n v="-328473.26299999998"/>
    <n v="-297846.50599999999"/>
    <n v="-9.7250422563512036"/>
    <n v="5"/>
    <x v="1"/>
  </r>
  <r>
    <x v="4"/>
    <x v="8"/>
    <x v="0"/>
    <n v="574909.27899999998"/>
    <n v="-719501.34199999995"/>
    <n v="-21930"/>
    <n v="-39360"/>
    <n v="-98420"/>
    <n v="-879211.34199999995"/>
    <n v="-304302.06299999997"/>
    <n v="-0.52930449049162065"/>
    <n v="5"/>
    <x v="1"/>
  </r>
  <r>
    <x v="4"/>
    <x v="8"/>
    <x v="0"/>
    <n v="899296.89500000002"/>
    <n v="-1468679.3589999999"/>
    <n v="-44420"/>
    <n v="-40470"/>
    <n v="-20140"/>
    <n v="-1573709.3589999999"/>
    <n v="-674412.46399999992"/>
    <n v="-0.74993305075294392"/>
    <n v="5"/>
    <x v="1"/>
  </r>
  <r>
    <x v="4"/>
    <x v="8"/>
    <x v="1"/>
    <n v="544822.94299999997"/>
    <n v="-351164.61099999998"/>
    <n v="-22700"/>
    <n v="-91060"/>
    <n v="-102090"/>
    <n v="-567014.61100000003"/>
    <n v="-22191.668000000063"/>
    <n v="-4.0731889662730419E-2"/>
    <n v="5"/>
    <x v="1"/>
  </r>
  <r>
    <x v="4"/>
    <x v="8"/>
    <x v="2"/>
    <n v="28321.292999999998"/>
    <n v="-10262.959000000001"/>
    <n v="-28640"/>
    <n v="-79250"/>
    <n v="-86590"/>
    <n v="-204742.959"/>
    <n v="-176421.666"/>
    <n v="-6.2292941921825395"/>
    <n v="5"/>
    <x v="1"/>
  </r>
  <r>
    <x v="4"/>
    <x v="8"/>
    <x v="0"/>
    <n v="115201.87"/>
    <n v="-154180.75399999999"/>
    <n v="-95460"/>
    <n v="-98510"/>
    <n v="-26930"/>
    <n v="-375080.75399999996"/>
    <n v="-259878.88399999996"/>
    <n v="-2.2558564717742859"/>
    <n v="5"/>
    <x v="1"/>
  </r>
  <r>
    <x v="4"/>
    <x v="8"/>
    <x v="1"/>
    <n v="361862.739"/>
    <n v="-18566.506000000001"/>
    <n v="-48090"/>
    <n v="-20010"/>
    <n v="-103280"/>
    <n v="-189946.50599999999"/>
    <n v="171916.23300000001"/>
    <n v="0.47508686159588265"/>
    <n v="5"/>
    <x v="1"/>
  </r>
  <r>
    <x v="4"/>
    <x v="8"/>
    <x v="2"/>
    <n v="45561.746999999996"/>
    <n v="-3285.5619999999999"/>
    <n v="-21600"/>
    <n v="-84120"/>
    <n v="-39320"/>
    <n v="-148325.56200000001"/>
    <n v="-102763.815"/>
    <n v="-2.2554845186248018"/>
    <n v="5"/>
    <x v="1"/>
  </r>
  <r>
    <x v="4"/>
    <x v="8"/>
    <x v="0"/>
    <n v="21545.985999999997"/>
    <n v="-10522.308999999999"/>
    <n v="-89270"/>
    <n v="-45710"/>
    <n v="-62600"/>
    <n v="-208102.30900000001"/>
    <n v="-186556.323"/>
    <n v="-8.6585187143442877"/>
    <n v="5"/>
    <x v="1"/>
  </r>
  <r>
    <x v="4"/>
    <x v="8"/>
    <x v="1"/>
    <n v="416642.21899999998"/>
    <n v="-77305.235000000001"/>
    <n v="-21020"/>
    <n v="-78400"/>
    <n v="-50070"/>
    <n v="-226795.23499999999"/>
    <n v="189846.984"/>
    <n v="0.45565949714759946"/>
    <n v="5"/>
    <x v="1"/>
  </r>
  <r>
    <x v="4"/>
    <x v="8"/>
    <x v="2"/>
    <n v="570564.91099999996"/>
    <n v="-157299.492"/>
    <n v="-61510"/>
    <n v="-45270"/>
    <n v="-60870"/>
    <n v="-324949.49199999997"/>
    <n v="245615.41899999999"/>
    <n v="0.43047760958437209"/>
    <n v="5"/>
    <x v="1"/>
  </r>
  <r>
    <x v="4"/>
    <x v="8"/>
    <x v="0"/>
    <n v="64438.758999999991"/>
    <n v="-9059.9739999999983"/>
    <n v="-78170"/>
    <n v="-46480"/>
    <n v="-29580"/>
    <n v="-163289.97399999999"/>
    <n v="-98851.214999999997"/>
    <n v="-1.534033499931307"/>
    <n v="5"/>
    <x v="1"/>
  </r>
  <r>
    <x v="4"/>
    <x v="8"/>
    <x v="0"/>
    <n v="377992.26499999996"/>
    <n v="-53598.558999999994"/>
    <n v="-103070"/>
    <n v="-17970"/>
    <n v="-98750"/>
    <n v="-273388.55900000001"/>
    <n v="104603.70599999995"/>
    <n v="0.27673504377133207"/>
    <n v="5"/>
    <x v="1"/>
  </r>
  <r>
    <x v="4"/>
    <x v="8"/>
    <x v="0"/>
    <n v="58546.032999999996"/>
    <n v="-24656.848999999998"/>
    <n v="-45520"/>
    <n v="-90910"/>
    <n v="-86850"/>
    <n v="-247936.84899999999"/>
    <n v="-189390.81599999999"/>
    <n v="-3.2349043358753273"/>
    <n v="5"/>
    <x v="1"/>
  </r>
  <r>
    <x v="4"/>
    <x v="8"/>
    <x v="0"/>
    <n v="266343.30799999996"/>
    <n v="-21323.981"/>
    <n v="-52520"/>
    <n v="-20030"/>
    <n v="-22700"/>
    <n v="-116573.981"/>
    <n v="149769.32699999996"/>
    <n v="0.56231683883718975"/>
    <n v="5"/>
    <x v="1"/>
  </r>
  <r>
    <x v="4"/>
    <x v="8"/>
    <x v="0"/>
    <n v="170122.4"/>
    <n v="-201213.59999999998"/>
    <n v="-16620"/>
    <n v="-77450"/>
    <n v="-89830"/>
    <n v="-385113.59999999998"/>
    <n v="-214991.19999999998"/>
    <n v="-1.2637442218073576"/>
    <n v="5"/>
    <x v="1"/>
  </r>
  <r>
    <x v="4"/>
    <x v="8"/>
    <x v="0"/>
    <n v="5626.5439999999999"/>
    <n v="-2215.0520000000001"/>
    <n v="-67110"/>
    <n v="-46320"/>
    <n v="-102480"/>
    <n v="-218125.052"/>
    <n v="-212498.508"/>
    <n v="-37.767145871426585"/>
    <n v="5"/>
    <x v="1"/>
  </r>
  <r>
    <x v="4"/>
    <x v="8"/>
    <x v="0"/>
    <n v="-35.909999999999997"/>
    <n v="701.48399999999992"/>
    <n v="-17800"/>
    <n v="-40590"/>
    <n v="-35190"/>
    <n v="-92878.516000000003"/>
    <n v="-92914.426000000007"/>
    <n v="2587.4248398774721"/>
    <n v="5"/>
    <x v="1"/>
  </r>
  <r>
    <x v="4"/>
    <x v="8"/>
    <x v="0"/>
    <n v="95463.262999999992"/>
    <n v="-28505.812999999995"/>
    <n v="-42870"/>
    <n v="-106650"/>
    <n v="-67460"/>
    <n v="-245485.81299999999"/>
    <n v="-150022.54999999999"/>
    <n v="-1.571521287723006"/>
    <n v="5"/>
    <x v="1"/>
  </r>
  <r>
    <x v="4"/>
    <x v="8"/>
    <x v="0"/>
    <n v="88008.885999999999"/>
    <n v="-26075.188999999995"/>
    <n v="-96420"/>
    <n v="-56090"/>
    <n v="-92320"/>
    <n v="-270905.18900000001"/>
    <n v="-182896.30300000001"/>
    <n v="-2.0781572328957783"/>
    <n v="5"/>
    <x v="1"/>
  </r>
  <r>
    <x v="4"/>
    <x v="8"/>
    <x v="0"/>
    <n v="95545.127999999997"/>
    <n v="-32983.096999999994"/>
    <n v="-64400"/>
    <n v="-59390"/>
    <n v="-32350"/>
    <n v="-189123.09700000001"/>
    <n v="-93577.969000000012"/>
    <n v="-0.97941120556141825"/>
    <n v="5"/>
    <x v="1"/>
  </r>
  <r>
    <x v="4"/>
    <x v="8"/>
    <x v="0"/>
    <n v="96845.279999999984"/>
    <n v="-90887.93"/>
    <n v="-41420"/>
    <n v="-33920"/>
    <n v="-98340"/>
    <n v="-264567.93"/>
    <n v="-167722.65000000002"/>
    <n v="-1.731861893527491"/>
    <n v="5"/>
    <x v="1"/>
  </r>
  <r>
    <x v="4"/>
    <x v="8"/>
    <x v="0"/>
    <n v="129390.14199999999"/>
    <n v="-98448.209999999992"/>
    <n v="-97420"/>
    <n v="-81430"/>
    <n v="-81820"/>
    <n v="-359118.20999999996"/>
    <n v="-229728.06799999997"/>
    <n v="-1.7754680878238775"/>
    <n v="5"/>
    <x v="1"/>
  </r>
  <r>
    <x v="4"/>
    <x v="8"/>
    <x v="0"/>
    <n v="123816.87499999999"/>
    <n v="-89918.135999999999"/>
    <n v="-16390"/>
    <n v="-75660"/>
    <n v="-63580"/>
    <n v="-245548.136"/>
    <n v="-121731.26100000001"/>
    <n v="-0.98315565628675439"/>
    <n v="5"/>
    <x v="1"/>
  </r>
  <r>
    <x v="4"/>
    <x v="8"/>
    <x v="0"/>
    <n v="108756.25599999998"/>
    <n v="-57651.11099999999"/>
    <n v="-95610"/>
    <n v="-84340"/>
    <n v="-43510"/>
    <n v="-281111.11099999998"/>
    <n v="-172354.85499999998"/>
    <n v="-1.5847810630774197"/>
    <n v="5"/>
    <x v="1"/>
  </r>
  <r>
    <x v="4"/>
    <x v="8"/>
    <x v="0"/>
    <n v="58867.388999999996"/>
    <n v="-158460.58199999999"/>
    <n v="-87210"/>
    <n v="-55690"/>
    <n v="-46650"/>
    <n v="-348010.58199999999"/>
    <n v="-289143.19299999997"/>
    <n v="-4.9117719999438059"/>
    <n v="5"/>
    <x v="1"/>
  </r>
  <r>
    <x v="4"/>
    <x v="8"/>
    <x v="0"/>
    <n v="94684.127999999997"/>
    <n v="-116446.21799999998"/>
    <n v="-103550"/>
    <n v="-46480"/>
    <n v="-92300"/>
    <n v="-358776.21799999999"/>
    <n v="-264092.08999999997"/>
    <n v="-2.7891907078660529"/>
    <n v="5"/>
    <x v="1"/>
  </r>
  <r>
    <x v="4"/>
    <x v="8"/>
    <x v="0"/>
    <n v="76116.865999999995"/>
    <n v="-137513.65599999999"/>
    <n v="-64290"/>
    <n v="-93900"/>
    <n v="-30290"/>
    <n v="-325993.65599999996"/>
    <n v="-249876.78999999998"/>
    <n v="-3.2828044969691739"/>
    <n v="5"/>
    <x v="1"/>
  </r>
  <r>
    <x v="4"/>
    <x v="8"/>
    <x v="0"/>
    <n v="26558.727999999999"/>
    <n v="-19269.151999999998"/>
    <n v="-100560"/>
    <n v="-45580"/>
    <n v="-52880"/>
    <n v="-218289.152"/>
    <n v="-191730.424"/>
    <n v="-7.2191116984217016"/>
    <n v="5"/>
    <x v="1"/>
  </r>
  <r>
    <x v="4"/>
    <x v="8"/>
    <x v="0"/>
    <n v="36386.762999999992"/>
    <n v="-22409.519999999997"/>
    <n v="-23760"/>
    <n v="-54100"/>
    <n v="-23370"/>
    <n v="-123639.51999999999"/>
    <n v="-87252.756999999998"/>
    <n v="-2.3979257786684687"/>
    <n v="5"/>
    <x v="1"/>
  </r>
  <r>
    <x v="4"/>
    <x v="8"/>
    <x v="0"/>
    <n v="48645.37999999999"/>
    <n v="-25847.464999999997"/>
    <n v="-21650"/>
    <n v="-26180"/>
    <n v="-70970"/>
    <n v="-144647.465"/>
    <n v="-96002.085000000006"/>
    <n v="-1.9735087895294481"/>
    <n v="5"/>
    <x v="1"/>
  </r>
  <r>
    <x v="4"/>
    <x v="8"/>
    <x v="0"/>
    <n v="30732.897999999997"/>
    <n v="-15956.324999999999"/>
    <n v="-101090"/>
    <n v="-35150"/>
    <n v="-13000"/>
    <n v="-165196.32500000001"/>
    <n v="-134463.42700000003"/>
    <n v="-4.3752277120107594"/>
    <n v="5"/>
    <x v="1"/>
  </r>
  <r>
    <x v="4"/>
    <x v="8"/>
    <x v="0"/>
    <n v="102617.109"/>
    <n v="-92897.034999999989"/>
    <n v="-47810"/>
    <n v="-56450"/>
    <n v="-86080"/>
    <n v="-283237.03499999997"/>
    <n v="-180619.92599999998"/>
    <n v="-1.7601346184874491"/>
    <n v="5"/>
    <x v="1"/>
  </r>
  <r>
    <x v="4"/>
    <x v="8"/>
    <x v="0"/>
    <n v="23834.587"/>
    <n v="-3027.0170000000003"/>
    <n v="-30630"/>
    <n v="-75810"/>
    <n v="-57160"/>
    <n v="-166627.01699999999"/>
    <n v="-142792.43"/>
    <n v="-5.9909756355333528"/>
    <n v="5"/>
    <x v="1"/>
  </r>
  <r>
    <x v="4"/>
    <x v="8"/>
    <x v="0"/>
    <n v="23784.746999999999"/>
    <n v="-2037.385"/>
    <n v="-92800"/>
    <n v="-85660"/>
    <n v="-44150"/>
    <n v="-224647.38500000001"/>
    <n v="-200862.63800000001"/>
    <n v="-8.4450189022401627"/>
    <n v="5"/>
    <x v="1"/>
  </r>
  <r>
    <x v="4"/>
    <x v="8"/>
    <x v="0"/>
    <n v="509383.71399999998"/>
    <n v="-247084.80999999997"/>
    <n v="-74340"/>
    <n v="-13040"/>
    <n v="-45810"/>
    <n v="-380274.80999999994"/>
    <n v="129108.90400000004"/>
    <n v="0.25346099698821556"/>
    <n v="5"/>
    <x v="1"/>
  </r>
  <r>
    <x v="4"/>
    <x v="8"/>
    <x v="0"/>
    <n v="142218.139"/>
    <n v="-49344.175999999992"/>
    <n v="-13740"/>
    <n v="-99060"/>
    <n v="-101250"/>
    <n v="-263394.17599999998"/>
    <n v="-121176.03699999998"/>
    <n v="-0.85204347245747591"/>
    <n v="5"/>
    <x v="1"/>
  </r>
  <r>
    <x v="4"/>
    <x v="8"/>
    <x v="1"/>
    <n v="65128.714"/>
    <n v="-104445.95699999999"/>
    <n v="-74310"/>
    <n v="-64890"/>
    <n v="-25700"/>
    <n v="-269345.95699999999"/>
    <n v="-204217.24299999999"/>
    <n v="-3.1355945858227754"/>
    <n v="5"/>
    <x v="1"/>
  </r>
  <r>
    <x v="4"/>
    <x v="8"/>
    <x v="2"/>
    <n v="41253.904999999999"/>
    <n v="-44005.584000000003"/>
    <n v="-40080"/>
    <n v="-97320"/>
    <n v="-82810"/>
    <n v="-264215.58400000003"/>
    <n v="-222961.67900000003"/>
    <n v="-5.4046199747636017"/>
    <n v="5"/>
    <x v="1"/>
  </r>
  <r>
    <x v="4"/>
    <x v="8"/>
    <x v="0"/>
    <n v="51912.475999999995"/>
    <n v="-77772.134999999995"/>
    <n v="-89730"/>
    <n v="-13430"/>
    <n v="-24560"/>
    <n v="-205492.13500000001"/>
    <n v="-153579.65900000001"/>
    <n v="-2.9584344811447645"/>
    <n v="5"/>
    <x v="1"/>
  </r>
  <r>
    <x v="4"/>
    <x v="8"/>
    <x v="0"/>
    <n v="74853.87"/>
    <n v="-89287.793000000005"/>
    <n v="-34170"/>
    <n v="-97790"/>
    <n v="-18690"/>
    <n v="-239937.79300000001"/>
    <n v="-165083.92300000001"/>
    <n v="-2.2054160058791887"/>
    <n v="5"/>
    <x v="1"/>
  </r>
  <r>
    <x v="4"/>
    <x v="8"/>
    <x v="0"/>
    <n v="65067.827999999994"/>
    <n v="-88930.365999999995"/>
    <n v="-84330"/>
    <n v="-70910"/>
    <n v="-40110"/>
    <n v="-284280.36599999998"/>
    <n v="-219212.538"/>
    <n v="-3.3689850228287939"/>
    <n v="5"/>
    <x v="1"/>
  </r>
  <r>
    <x v="4"/>
    <x v="8"/>
    <x v="0"/>
    <n v="58191.657999999996"/>
    <n v="-72445.603999999992"/>
    <n v="-62500"/>
    <n v="-48450"/>
    <n v="-107800"/>
    <n v="-291195.60399999999"/>
    <n v="-233003.946"/>
    <n v="-4.004078144671527"/>
    <n v="5"/>
    <x v="1"/>
  </r>
  <r>
    <x v="4"/>
    <x v="8"/>
    <x v="0"/>
    <n v="57729.174999999996"/>
    <n v="-28207.206999999999"/>
    <n v="-48420"/>
    <n v="-19910"/>
    <n v="-54080"/>
    <n v="-150617.20699999999"/>
    <n v="-92888.032000000007"/>
    <n v="-1.6090309968919529"/>
    <n v="5"/>
    <x v="1"/>
  </r>
  <r>
    <x v="4"/>
    <x v="8"/>
    <x v="1"/>
    <n v="66908.554999999993"/>
    <n v="-131177.53599999999"/>
    <n v="-100460"/>
    <n v="-66820"/>
    <n v="-75170"/>
    <n v="-373627.53599999996"/>
    <n v="-306718.98099999997"/>
    <n v="-4.5841519219776901"/>
    <n v="5"/>
    <x v="1"/>
  </r>
  <r>
    <x v="4"/>
    <x v="8"/>
    <x v="2"/>
    <n v="256325.78999999998"/>
    <n v="-555290.53299999994"/>
    <n v="-74140"/>
    <n v="-34690"/>
    <n v="-43850"/>
    <n v="-707970.53299999994"/>
    <n v="-451644.74299999996"/>
    <n v="-1.7619949323086062"/>
    <n v="5"/>
    <x v="1"/>
  </r>
  <r>
    <x v="4"/>
    <x v="8"/>
    <x v="0"/>
    <n v="3220.07"/>
    <n v="-7307.2369999999992"/>
    <n v="-103490"/>
    <n v="-28850"/>
    <n v="-54910"/>
    <n v="-194557.23699999999"/>
    <n v="-191337.16699999999"/>
    <n v="-59.420188691550173"/>
    <n v="5"/>
    <x v="1"/>
  </r>
  <r>
    <x v="4"/>
    <x v="8"/>
    <x v="0"/>
    <n v="65018.120999999992"/>
    <n v="-89120.625999999989"/>
    <n v="-22820"/>
    <n v="-50310"/>
    <n v="-45120"/>
    <n v="-207370.62599999999"/>
    <n v="-142352.505"/>
    <n v="-2.1894281595741596"/>
    <n v="5"/>
    <x v="1"/>
  </r>
  <r>
    <x v="4"/>
    <x v="8"/>
    <x v="0"/>
    <n v="18393.682999999997"/>
    <n v="-23973.081999999999"/>
    <n v="-53730"/>
    <n v="-89420"/>
    <n v="-100220"/>
    <n v="-267343.08199999999"/>
    <n v="-248949.399"/>
    <n v="-13.534505242914104"/>
    <n v="5"/>
    <x v="1"/>
  </r>
  <r>
    <x v="4"/>
    <x v="8"/>
    <x v="1"/>
    <n v="5618.6970000000001"/>
    <n v="-7799.1969999999992"/>
    <n v="-21560"/>
    <n v="-78070"/>
    <n v="-91760"/>
    <n v="-199189.19699999999"/>
    <n v="-193570.5"/>
    <n v="-34.45113698069143"/>
    <n v="5"/>
    <x v="1"/>
  </r>
  <r>
    <x v="4"/>
    <x v="8"/>
    <x v="2"/>
    <n v="93499.048999999999"/>
    <n v="-134892.70199999999"/>
    <n v="-15360"/>
    <n v="-86320"/>
    <n v="-90100"/>
    <n v="-326672.70199999999"/>
    <n v="-233173.65299999999"/>
    <n v="-2.4938612263318314"/>
    <n v="5"/>
    <x v="1"/>
  </r>
  <r>
    <x v="4"/>
    <x v="8"/>
    <x v="0"/>
    <n v="166741.35799999998"/>
    <n v="-348120.89899999998"/>
    <n v="-99700"/>
    <n v="-103960"/>
    <n v="-49780"/>
    <n v="-601560.89899999998"/>
    <n v="-434819.54099999997"/>
    <n v="-2.6077485886854781"/>
    <n v="5"/>
    <x v="1"/>
  </r>
  <r>
    <x v="4"/>
    <x v="8"/>
    <x v="0"/>
    <n v="20969.738999999998"/>
    <n v="-29368.324999999997"/>
    <n v="-37800"/>
    <n v="-83970"/>
    <n v="-52720"/>
    <n v="-203858.32500000001"/>
    <n v="-182888.58600000001"/>
    <n v="-8.7215480364347897"/>
    <n v="5"/>
    <x v="1"/>
  </r>
  <r>
    <x v="4"/>
    <x v="8"/>
    <x v="1"/>
    <n v="26763.841999999997"/>
    <n v="-35020.356"/>
    <n v="-49460"/>
    <n v="-91130"/>
    <n v="-18710"/>
    <n v="-194320.356"/>
    <n v="-167556.514"/>
    <n v="-6.2605553417928563"/>
    <n v="5"/>
    <x v="1"/>
  </r>
  <r>
    <x v="4"/>
    <x v="8"/>
    <x v="2"/>
    <n v="51462.145000000004"/>
    <n v="-113371.55899999999"/>
    <n v="-72250"/>
    <n v="-21620"/>
    <n v="-56060"/>
    <n v="-263301.55900000001"/>
    <n v="-211839.41399999999"/>
    <n v="-4.1164124425827948"/>
    <n v="5"/>
    <x v="1"/>
  </r>
  <r>
    <x v="4"/>
    <x v="8"/>
    <x v="0"/>
    <n v="147651.37099999998"/>
    <n v="-77386.616999999998"/>
    <n v="-59420"/>
    <n v="-72550"/>
    <n v="-39330"/>
    <n v="-248686.617"/>
    <n v="-101035.24600000001"/>
    <n v="-0.68428247781051776"/>
    <n v="5"/>
    <x v="1"/>
  </r>
  <r>
    <x v="4"/>
    <x v="8"/>
    <x v="0"/>
    <n v="198897.83199999999"/>
    <n v="-173452.92300000001"/>
    <n v="-66790"/>
    <n v="-47430"/>
    <n v="-28250"/>
    <n v="-315922.92300000001"/>
    <n v="-117025.09100000001"/>
    <n v="-0.58836785611619946"/>
    <n v="5"/>
    <x v="1"/>
  </r>
  <r>
    <x v="4"/>
    <x v="8"/>
    <x v="0"/>
    <n v="3714611.6419999995"/>
    <n v="-528432.55499999993"/>
    <n v="-81940"/>
    <n v="-82650"/>
    <n v="-42250"/>
    <n v="-735272.55499999993"/>
    <n v="2979339.0869999994"/>
    <n v="0.80205937366735891"/>
    <n v="5"/>
    <x v="1"/>
  </r>
  <r>
    <x v="4"/>
    <x v="8"/>
    <x v="1"/>
    <n v="120525.15299999999"/>
    <n v="-12399.470999999998"/>
    <n v="-34810"/>
    <n v="-23670"/>
    <n v="-24290"/>
    <n v="-95169.47099999999"/>
    <n v="25355.682000000001"/>
    <n v="0.2103766837781986"/>
    <n v="5"/>
    <x v="1"/>
  </r>
  <r>
    <x v="4"/>
    <x v="8"/>
    <x v="2"/>
    <n v="452441.29699999996"/>
    <n v="-23651.151999999998"/>
    <n v="-42540"/>
    <n v="-48590"/>
    <n v="-49440"/>
    <n v="-164221.152"/>
    <n v="288220.14499999996"/>
    <n v="0.63703323925357769"/>
    <n v="5"/>
    <x v="1"/>
  </r>
  <r>
    <x v="4"/>
    <x v="8"/>
    <x v="3"/>
    <n v="13756.847999999998"/>
    <n v="-5506.1790000000001"/>
    <n v="-100700"/>
    <n v="-101770"/>
    <n v="-24940"/>
    <n v="-232916.179"/>
    <n v="-219159.33100000001"/>
    <n v="-15.93092625578185"/>
    <n v="5"/>
    <x v="1"/>
  </r>
  <r>
    <x v="4"/>
    <x v="8"/>
    <x v="0"/>
    <n v="35648.045999999995"/>
    <n v="-10056.871999999999"/>
    <n v="-60020"/>
    <n v="-22430"/>
    <n v="-51510"/>
    <n v="-144016.872"/>
    <n v="-108368.826"/>
    <n v="-3.0399653882852378"/>
    <n v="5"/>
    <x v="1"/>
  </r>
  <r>
    <x v="4"/>
    <x v="8"/>
    <x v="1"/>
    <n v="13214.648999999999"/>
    <n v="-7233.3799999999992"/>
    <n v="-84530"/>
    <n v="-98790"/>
    <n v="-12860"/>
    <n v="-203413.38"/>
    <n v="-190198.731"/>
    <n v="-14.393021789682042"/>
    <n v="5"/>
    <x v="1"/>
  </r>
  <r>
    <x v="4"/>
    <x v="8"/>
    <x v="2"/>
    <n v="112904.008"/>
    <n v="-20586.530999999999"/>
    <n v="-17910"/>
    <n v="-102320"/>
    <n v="-69900"/>
    <n v="-210716.53099999999"/>
    <n v="-97812.522999999986"/>
    <n v="-0.86633348747017014"/>
    <n v="5"/>
    <x v="1"/>
  </r>
  <r>
    <x v="4"/>
    <x v="8"/>
    <x v="3"/>
    <n v="68887.454999999987"/>
    <n v="-11421.501"/>
    <n v="-26490"/>
    <n v="-75870"/>
    <n v="-82240"/>
    <n v="-196021.50099999999"/>
    <n v="-127134.046"/>
    <n v="-1.8455326299977264"/>
    <n v="5"/>
    <x v="1"/>
  </r>
  <r>
    <x v="4"/>
    <x v="8"/>
    <x v="0"/>
    <n v="419614.17399999994"/>
    <n v="-30223.276999999998"/>
    <n v="-82000"/>
    <n v="-104750"/>
    <n v="-37230"/>
    <n v="-254203.277"/>
    <n v="165410.89699999994"/>
    <n v="0.39419759209563776"/>
    <n v="5"/>
    <x v="1"/>
  </r>
  <r>
    <x v="4"/>
    <x v="8"/>
    <x v="1"/>
    <n v="31186.889999999996"/>
    <n v="-2240.4829999999997"/>
    <n v="-18310"/>
    <n v="-99590"/>
    <n v="-95230"/>
    <n v="-215370.48300000001"/>
    <n v="-184183.59300000002"/>
    <n v="-5.9058018609742762"/>
    <n v="5"/>
    <x v="1"/>
  </r>
  <r>
    <x v="4"/>
    <x v="8"/>
    <x v="2"/>
    <n v="123918.90699999999"/>
    <n v="-26010.803"/>
    <n v="-52240"/>
    <n v="-53470"/>
    <n v="-22700"/>
    <n v="-154420.80300000001"/>
    <n v="-30501.896000000022"/>
    <n v="-0.24614400448189899"/>
    <n v="5"/>
    <x v="1"/>
  </r>
  <r>
    <x v="4"/>
    <x v="8"/>
    <x v="3"/>
    <n v="193246.75299999997"/>
    <n v="-15540.966"/>
    <n v="-66240"/>
    <n v="-49470"/>
    <n v="-49210"/>
    <n v="-180460.96600000001"/>
    <n v="12785.786999999953"/>
    <n v="6.6163010769965974E-2"/>
    <n v="5"/>
    <x v="1"/>
  </r>
  <r>
    <x v="4"/>
    <x v="8"/>
    <x v="0"/>
    <n v="48085.149000000005"/>
    <n v="-5747.1959999999999"/>
    <n v="-94130"/>
    <n v="-50290"/>
    <n v="-30850"/>
    <n v="-181017.196"/>
    <n v="-132932.04699999999"/>
    <n v="-2.7645135715395202"/>
    <n v="5"/>
    <x v="1"/>
  </r>
  <r>
    <x v="4"/>
    <x v="8"/>
    <x v="1"/>
    <n v="122594.75199999998"/>
    <n v="-18369.861999999997"/>
    <n v="-103380"/>
    <n v="-13900"/>
    <n v="-83940"/>
    <n v="-219589.86199999999"/>
    <n v="-96995.110000000015"/>
    <n v="-0.79118484615067397"/>
    <n v="5"/>
    <x v="1"/>
  </r>
  <r>
    <x v="4"/>
    <x v="8"/>
    <x v="2"/>
    <n v="112497.476"/>
    <n v="-10945.297999999999"/>
    <n v="-69210"/>
    <n v="-75990"/>
    <n v="-61810"/>
    <n v="-217955.29800000001"/>
    <n v="-105457.82200000001"/>
    <n v="-0.9374238938480719"/>
    <n v="5"/>
    <x v="1"/>
  </r>
  <r>
    <x v="4"/>
    <x v="8"/>
    <x v="3"/>
    <n v="49702.729999999996"/>
    <n v="-14275.897999999999"/>
    <n v="-82420"/>
    <n v="-95350"/>
    <n v="-52740"/>
    <n v="-244785.89799999999"/>
    <n v="-195083.16800000001"/>
    <n v="-3.9249990493479938"/>
    <n v="5"/>
    <x v="1"/>
  </r>
  <r>
    <x v="4"/>
    <x v="8"/>
    <x v="0"/>
    <n v="970974.30499999982"/>
    <n v="-150270.253"/>
    <n v="-84690"/>
    <n v="-40250"/>
    <n v="-15210"/>
    <n v="-290420.25300000003"/>
    <n v="680554.05199999979"/>
    <n v="0.70089810667028918"/>
    <n v="5"/>
    <x v="1"/>
  </r>
  <r>
    <x v="4"/>
    <x v="8"/>
    <x v="0"/>
    <n v="76055.615999999995"/>
    <n v="-29983.330999999998"/>
    <n v="-62760"/>
    <n v="-58960"/>
    <n v="-25920"/>
    <n v="-177623.33100000001"/>
    <n v="-101567.71500000001"/>
    <n v="-1.3354400416663514"/>
    <n v="5"/>
    <x v="1"/>
  </r>
  <r>
    <x v="4"/>
    <x v="8"/>
    <x v="1"/>
    <n v="101655.694"/>
    <n v="-38947.096999999994"/>
    <n v="-105100"/>
    <n v="-107720"/>
    <n v="-14620"/>
    <n v="-266387.09700000001"/>
    <n v="-164731.40299999999"/>
    <n v="-1.62048377732781"/>
    <n v="5"/>
    <x v="1"/>
  </r>
  <r>
    <x v="4"/>
    <x v="8"/>
    <x v="2"/>
    <n v="2386.0619999999999"/>
    <n v="-2537.2759999999998"/>
    <n v="-40890"/>
    <n v="-104640"/>
    <n v="-58830"/>
    <n v="-206897.27600000001"/>
    <n v="-204511.21400000001"/>
    <n v="-85.710771136709781"/>
    <n v="5"/>
    <x v="1"/>
  </r>
  <r>
    <x v="4"/>
    <x v="8"/>
    <x v="0"/>
    <n v="1213017.057"/>
    <n v="-498806.04899999994"/>
    <n v="-19760"/>
    <n v="-54580"/>
    <n v="-34900"/>
    <n v="-608046.04899999988"/>
    <n v="604971.00800000015"/>
    <n v="0.49873248237431844"/>
    <n v="5"/>
    <x v="1"/>
  </r>
  <r>
    <x v="4"/>
    <x v="8"/>
    <x v="1"/>
    <n v="374014.91399999999"/>
    <n v="-35512.917999999998"/>
    <n v="-99040"/>
    <n v="-67020"/>
    <n v="-23270"/>
    <n v="-224842.91800000001"/>
    <n v="149171.99599999998"/>
    <n v="0.39883969974523525"/>
    <n v="5"/>
    <x v="1"/>
  </r>
  <r>
    <x v="4"/>
    <x v="8"/>
    <x v="2"/>
    <n v="2299965.6189999999"/>
    <n v="-198873.997"/>
    <n v="-21240"/>
    <n v="-107500"/>
    <n v="-101840"/>
    <n v="-429453.99699999997"/>
    <n v="1870511.622"/>
    <n v="0.81327807970159049"/>
    <n v="5"/>
    <x v="1"/>
  </r>
  <r>
    <x v="4"/>
    <x v="8"/>
    <x v="0"/>
    <n v="535554.47399999993"/>
    <n v="-348233.33299999998"/>
    <n v="-12430"/>
    <n v="-90100"/>
    <n v="-89850"/>
    <n v="-540613.33299999998"/>
    <n v="-5058.8590000000549"/>
    <n v="-9.4460213584175116E-3"/>
    <n v="5"/>
    <x v="1"/>
  </r>
  <r>
    <x v="4"/>
    <x v="8"/>
    <x v="1"/>
    <n v="330355.01099999994"/>
    <n v="-384579.25099999999"/>
    <n v="-24200"/>
    <n v="-16570"/>
    <n v="-68120"/>
    <n v="-493469.25099999999"/>
    <n v="-163114.24000000005"/>
    <n v="-0.49375439926352466"/>
    <n v="5"/>
    <x v="1"/>
  </r>
  <r>
    <x v="4"/>
    <x v="8"/>
    <x v="2"/>
    <n v="266739.158"/>
    <n v="-608436.76599999995"/>
    <n v="-28580"/>
    <n v="-88730"/>
    <n v="-101150"/>
    <n v="-826896.76599999995"/>
    <n v="-560157.60800000001"/>
    <n v="-2.1000201552709408"/>
    <n v="5"/>
    <x v="1"/>
  </r>
  <r>
    <x v="4"/>
    <x v="0"/>
    <x v="0"/>
    <n v="333926.15199999994"/>
    <n v="-68937.73599999999"/>
    <n v="-85530"/>
    <n v="-40740"/>
    <n v="-13580"/>
    <n v="-208787.73599999998"/>
    <n v="125138.41599999997"/>
    <n v="0.37474877379475202"/>
    <n v="5"/>
    <x v="1"/>
  </r>
  <r>
    <x v="4"/>
    <x v="0"/>
    <x v="0"/>
    <n v="17051.397999999997"/>
    <n v="-24230.527999999998"/>
    <n v="-32800"/>
    <n v="-57220"/>
    <n v="-68260"/>
    <n v="-182510.52799999999"/>
    <n v="-165459.13"/>
    <n v="-9.7035521662212112"/>
    <n v="5"/>
    <x v="1"/>
  </r>
  <r>
    <x v="4"/>
    <x v="0"/>
    <x v="0"/>
    <n v="762059.4659999999"/>
    <n v="-687784.60100000002"/>
    <n v="-12480"/>
    <n v="-57720"/>
    <n v="-104860"/>
    <n v="-862844.60100000002"/>
    <n v="-100785.13500000013"/>
    <n v="-0.13225363570249271"/>
    <n v="5"/>
    <x v="1"/>
  </r>
  <r>
    <x v="4"/>
    <x v="0"/>
    <x v="0"/>
    <n v="-21426.23"/>
    <n v="18440.057999999997"/>
    <n v="-47440"/>
    <n v="-47100"/>
    <n v="-80630"/>
    <n v="-156729.94200000001"/>
    <n v="-178156.17200000002"/>
    <n v="8.3148632307223451"/>
    <n v="5"/>
    <x v="1"/>
  </r>
  <r>
    <x v="4"/>
    <x v="0"/>
    <x v="0"/>
    <n v="198209.375"/>
    <n v="-43702.862000000001"/>
    <n v="-105670"/>
    <n v="-80120"/>
    <n v="-106700"/>
    <n v="-336192.86200000002"/>
    <n v="-137983.48700000002"/>
    <n v="-0.69615015435067096"/>
    <n v="5"/>
    <x v="1"/>
  </r>
  <r>
    <x v="4"/>
    <x v="0"/>
    <x v="0"/>
    <n v="193140.766"/>
    <n v="-212756.62100000001"/>
    <n v="-80470"/>
    <n v="-90700"/>
    <n v="-35930"/>
    <n v="-419856.62100000004"/>
    <n v="-226715.85500000004"/>
    <n v="-1.1738374020945948"/>
    <n v="5"/>
    <x v="1"/>
  </r>
  <r>
    <x v="4"/>
    <x v="0"/>
    <x v="0"/>
    <n v="449772.81999999995"/>
    <n v="-242749.47200000001"/>
    <n v="-88530"/>
    <n v="-39810"/>
    <n v="-79590"/>
    <n v="-450679.47200000001"/>
    <n v="-906.65200000006007"/>
    <n v="-2.0157998875967209E-3"/>
    <n v="5"/>
    <x v="1"/>
  </r>
  <r>
    <x v="4"/>
    <x v="0"/>
    <x v="0"/>
    <n v="111006.25199999998"/>
    <n v="-38851.932000000001"/>
    <n v="-54710"/>
    <n v="-105240"/>
    <n v="-94120"/>
    <n v="-292921.93200000003"/>
    <n v="-181915.68000000005"/>
    <n v="-1.6387876963902905"/>
    <n v="5"/>
    <x v="1"/>
  </r>
  <r>
    <x v="4"/>
    <x v="0"/>
    <x v="0"/>
    <n v="62302.064999999995"/>
    <n v="-66449.207999999999"/>
    <n v="-30470"/>
    <n v="-24710"/>
    <n v="-39920"/>
    <n v="-161549.20799999998"/>
    <n v="-99247.142999999982"/>
    <n v="-1.5929992529140085"/>
    <n v="5"/>
    <x v="1"/>
  </r>
  <r>
    <x v="4"/>
    <x v="0"/>
    <x v="0"/>
    <n v="56048.537999999993"/>
    <n v="-49091.076999999997"/>
    <n v="-39100"/>
    <n v="-17860"/>
    <n v="-76720"/>
    <n v="-182771.07699999999"/>
    <n v="-126722.53899999999"/>
    <n v="-2.2609428099623226"/>
    <n v="5"/>
    <x v="1"/>
  </r>
  <r>
    <x v="4"/>
    <x v="0"/>
    <x v="0"/>
    <n v="696880.40799999994"/>
    <n v="-29011.079999999998"/>
    <n v="-105660"/>
    <n v="-93630"/>
    <n v="-29600"/>
    <n v="-257901.08"/>
    <n v="438979.32799999998"/>
    <n v="0.62992060468429756"/>
    <n v="5"/>
    <x v="1"/>
  </r>
  <r>
    <x v="4"/>
    <x v="0"/>
    <x v="0"/>
    <n v="101445.04299999999"/>
    <n v="-7956.277"/>
    <n v="-107930"/>
    <n v="-24300"/>
    <n v="-93020"/>
    <n v="-233206.277"/>
    <n v="-131761.234"/>
    <n v="-1.2988434930231141"/>
    <n v="5"/>
    <x v="1"/>
  </r>
  <r>
    <x v="4"/>
    <x v="0"/>
    <x v="0"/>
    <n v="1631159.2709999997"/>
    <n v="-111610.26799999998"/>
    <n v="-59880"/>
    <n v="-67300"/>
    <n v="-71040"/>
    <n v="-309830.26799999998"/>
    <n v="1321329.0029999998"/>
    <n v="0.81005517149158879"/>
    <n v="5"/>
    <x v="1"/>
  </r>
  <r>
    <x v="4"/>
    <x v="0"/>
    <x v="0"/>
    <n v="123158.02099999999"/>
    <n v="-8123.1919999999991"/>
    <n v="-99530"/>
    <n v="-23760"/>
    <n v="-35050"/>
    <n v="-166463.19200000001"/>
    <n v="-43305.171000000017"/>
    <n v="-0.351622822844807"/>
    <n v="5"/>
    <x v="1"/>
  </r>
  <r>
    <x v="4"/>
    <x v="0"/>
    <x v="0"/>
    <n v="97160.405999999988"/>
    <n v="-5460.6089999999995"/>
    <n v="-78970"/>
    <n v="-67830"/>
    <n v="-56860"/>
    <n v="-209120.609"/>
    <n v="-111960.20300000001"/>
    <n v="-1.1523233342602544"/>
    <n v="5"/>
    <x v="1"/>
  </r>
  <r>
    <x v="4"/>
    <x v="0"/>
    <x v="0"/>
    <n v="40685.812999999995"/>
    <n v="-10148.473999999998"/>
    <n v="-21580"/>
    <n v="-27400"/>
    <n v="-22950"/>
    <n v="-82078.474000000002"/>
    <n v="-41392.661000000007"/>
    <n v="-1.0173733286342346"/>
    <n v="5"/>
    <x v="1"/>
  </r>
  <r>
    <x v="4"/>
    <x v="0"/>
    <x v="0"/>
    <n v="5841.3949999999995"/>
    <n v="-8538.9570000000003"/>
    <n v="-57540"/>
    <n v="-61220"/>
    <n v="-74250"/>
    <n v="-201548.95699999999"/>
    <n v="-195707.56200000001"/>
    <n v="-33.503565843432952"/>
    <n v="5"/>
    <x v="1"/>
  </r>
  <r>
    <x v="4"/>
    <x v="0"/>
    <x v="0"/>
    <n v="158210.09400000001"/>
    <n v="-160534.73799999998"/>
    <n v="-15800"/>
    <n v="-80640"/>
    <n v="-54320"/>
    <n v="-311294.73800000001"/>
    <n v="-153084.644"/>
    <n v="-0.96760352092326041"/>
    <n v="5"/>
    <x v="1"/>
  </r>
  <r>
    <x v="4"/>
    <x v="0"/>
    <x v="0"/>
    <n v="189213.65399999998"/>
    <n v="-167093.80099999998"/>
    <n v="-14190"/>
    <n v="-92860"/>
    <n v="-67530"/>
    <n v="-341673.80099999998"/>
    <n v="-152460.147"/>
    <n v="-0.80575658139343376"/>
    <n v="5"/>
    <x v="1"/>
  </r>
  <r>
    <x v="4"/>
    <x v="0"/>
    <x v="0"/>
    <n v="81428.955999999991"/>
    <n v="-47687.282999999996"/>
    <n v="-49500"/>
    <n v="-44410"/>
    <n v="-27510"/>
    <n v="-169107.283"/>
    <n v="-87678.327000000005"/>
    <n v="-1.0767462989455496"/>
    <n v="5"/>
    <x v="1"/>
  </r>
  <r>
    <x v="4"/>
    <x v="0"/>
    <x v="0"/>
    <n v="28238.252"/>
    <n v="-34731.472999999998"/>
    <n v="-47270"/>
    <n v="-67460"/>
    <n v="-54230"/>
    <n v="-203691.473"/>
    <n v="-175453.22099999999"/>
    <n v="-6.2133173469802587"/>
    <n v="5"/>
    <x v="1"/>
  </r>
  <r>
    <x v="4"/>
    <x v="0"/>
    <x v="0"/>
    <n v="77227.751999999993"/>
    <n v="-29731.400999999998"/>
    <n v="-108390"/>
    <n v="-12880"/>
    <n v="-77730"/>
    <n v="-228731.40100000001"/>
    <n v="-151503.64900000003"/>
    <n v="-1.9617772766453185"/>
    <n v="5"/>
    <x v="1"/>
  </r>
  <r>
    <x v="4"/>
    <x v="0"/>
    <x v="0"/>
    <n v="39066.943999999996"/>
    <n v="-45169.403999999995"/>
    <n v="-71080"/>
    <n v="-64380"/>
    <n v="-69820"/>
    <n v="-250449.40399999998"/>
    <n v="-211382.46"/>
    <n v="-5.4107754115602189"/>
    <n v="5"/>
    <x v="1"/>
  </r>
  <r>
    <x v="4"/>
    <x v="0"/>
    <x v="0"/>
    <n v="82660.815999999992"/>
    <n v="-149223.69699999999"/>
    <n v="-34750"/>
    <n v="-86160"/>
    <n v="-61100"/>
    <n v="-331233.69699999999"/>
    <n v="-248572.88099999999"/>
    <n v="-3.0071428402061748"/>
    <n v="5"/>
    <x v="1"/>
  </r>
  <r>
    <x v="4"/>
    <x v="0"/>
    <x v="0"/>
    <n v="21323.175999999999"/>
    <n v="-7023.6739999999991"/>
    <n v="-31020"/>
    <n v="-96890"/>
    <n v="-14910"/>
    <n v="-149843.674"/>
    <n v="-128520.49799999999"/>
    <n v="-6.0272680767630487"/>
    <n v="5"/>
    <x v="1"/>
  </r>
  <r>
    <x v="4"/>
    <x v="0"/>
    <x v="0"/>
    <n v="43243.955999999998"/>
    <n v="-75463.34599999999"/>
    <n v="-22320"/>
    <n v="-29500"/>
    <n v="-43710"/>
    <n v="-170993.34599999999"/>
    <n v="-127749.38999999998"/>
    <n v="-2.9541559518745228"/>
    <n v="5"/>
    <x v="1"/>
  </r>
  <r>
    <x v="4"/>
    <x v="0"/>
    <x v="1"/>
    <n v="50240.372000000003"/>
    <n v="-25253.179"/>
    <n v="-104100"/>
    <n v="-46280"/>
    <n v="-100000"/>
    <n v="-275633.179"/>
    <n v="-225392.807"/>
    <n v="-4.4862885768441361"/>
    <n v="5"/>
    <x v="1"/>
  </r>
  <r>
    <x v="4"/>
    <x v="0"/>
    <x v="2"/>
    <n v="10415.328"/>
    <n v="-6265.2449999999999"/>
    <n v="-83000"/>
    <n v="-25760"/>
    <n v="-45610"/>
    <n v="-160635.245"/>
    <n v="-150219.91699999999"/>
    <n v="-14.422965556149551"/>
    <n v="5"/>
    <x v="1"/>
  </r>
  <r>
    <x v="4"/>
    <x v="0"/>
    <x v="0"/>
    <n v="39922.770999999993"/>
    <n v="-24840.227999999999"/>
    <n v="-29940"/>
    <n v="-23170"/>
    <n v="-89620"/>
    <n v="-167570.228"/>
    <n v="-127647.45700000001"/>
    <n v="-3.1973596472048502"/>
    <n v="5"/>
    <x v="1"/>
  </r>
  <r>
    <x v="4"/>
    <x v="0"/>
    <x v="0"/>
    <n v="898.21899999999994"/>
    <n v="-4349.8559999999998"/>
    <n v="-43030"/>
    <n v="-65880"/>
    <n v="-105000"/>
    <n v="-218259.856"/>
    <n v="-217361.63699999999"/>
    <n v="-241.99180489390673"/>
    <n v="5"/>
    <x v="1"/>
  </r>
  <r>
    <x v="4"/>
    <x v="0"/>
    <x v="0"/>
    <n v="20178.284"/>
    <n v="-13671.664999999999"/>
    <n v="-22830"/>
    <n v="-92080"/>
    <n v="-48980"/>
    <n v="-177561.66500000001"/>
    <n v="-157383.38099999999"/>
    <n v="-7.7996414858666867"/>
    <n v="5"/>
    <x v="1"/>
  </r>
  <r>
    <x v="4"/>
    <x v="0"/>
    <x v="0"/>
    <n v="19544.237999999998"/>
    <n v="-5044.2280000000001"/>
    <n v="-68690"/>
    <n v="-64490"/>
    <n v="-18650"/>
    <n v="-156874.228"/>
    <n v="-137329.99"/>
    <n v="-7.0266228849648682"/>
    <n v="5"/>
    <x v="1"/>
  </r>
  <r>
    <x v="4"/>
    <x v="0"/>
    <x v="0"/>
    <n v="71181.09599999999"/>
    <n v="-18089.393"/>
    <n v="-21390"/>
    <n v="-22480"/>
    <n v="-77800"/>
    <n v="-139759.39300000001"/>
    <n v="-68578.29700000002"/>
    <n v="-0.96343412582464349"/>
    <n v="5"/>
    <x v="1"/>
  </r>
  <r>
    <x v="4"/>
    <x v="0"/>
    <x v="1"/>
    <n v="15818.319999999998"/>
    <n v="-1785.5949999999998"/>
    <n v="-104280"/>
    <n v="-17790"/>
    <n v="-73720"/>
    <n v="-197575.595"/>
    <n v="-181757.27499999999"/>
    <n v="-11.490302067476193"/>
    <n v="5"/>
    <x v="1"/>
  </r>
  <r>
    <x v="4"/>
    <x v="0"/>
    <x v="2"/>
    <n v="15876.643999999998"/>
    <n v="-2415.203"/>
    <n v="-21890"/>
    <n v="-57440"/>
    <n v="-97310"/>
    <n v="-179055.20300000001"/>
    <n v="-163178.55900000001"/>
    <n v="-10.277899976846493"/>
    <n v="5"/>
    <x v="1"/>
  </r>
  <r>
    <x v="4"/>
    <x v="0"/>
    <x v="0"/>
    <n v="14887.368999999997"/>
    <n v="-6033.5030000000006"/>
    <n v="-80950"/>
    <n v="-47510"/>
    <n v="-66420"/>
    <n v="-200913.503"/>
    <n v="-186026.13399999999"/>
    <n v="-12.49556815579704"/>
    <n v="5"/>
    <x v="1"/>
  </r>
  <r>
    <x v="4"/>
    <x v="0"/>
    <x v="0"/>
    <n v="120952.37"/>
    <n v="-42077.104999999996"/>
    <n v="-47870"/>
    <n v="-38870"/>
    <n v="-89110"/>
    <n v="-217927.10499999998"/>
    <n v="-96974.734999999986"/>
    <n v="-0.80175969267902725"/>
    <n v="5"/>
    <x v="1"/>
  </r>
  <r>
    <x v="4"/>
    <x v="0"/>
    <x v="0"/>
    <n v="40163.178999999996"/>
    <n v="-43653.309000000001"/>
    <n v="-103300"/>
    <n v="-29270"/>
    <n v="-70640"/>
    <n v="-246863.30900000001"/>
    <n v="-206700.13"/>
    <n v="-5.1465081984670595"/>
    <n v="5"/>
    <x v="1"/>
  </r>
  <r>
    <x v="4"/>
    <x v="0"/>
    <x v="1"/>
    <n v="198854.85199999998"/>
    <n v="-232435.34999999998"/>
    <n v="-19150"/>
    <n v="-76790"/>
    <n v="-38650"/>
    <n v="-367025.35"/>
    <n v="-168170.49799999999"/>
    <n v="-0.84569471807507124"/>
    <n v="5"/>
    <x v="1"/>
  </r>
  <r>
    <x v="4"/>
    <x v="0"/>
    <x v="2"/>
    <n v="137806.39599999998"/>
    <n v="-152393.367"/>
    <n v="-66720"/>
    <n v="-25600"/>
    <n v="-22670"/>
    <n v="-267383.36699999997"/>
    <n v="-129576.97099999999"/>
    <n v="-0.94028270647176648"/>
    <n v="5"/>
    <x v="1"/>
  </r>
  <r>
    <x v="4"/>
    <x v="0"/>
    <x v="0"/>
    <n v="197193.731"/>
    <n v="-78147.607999999993"/>
    <n v="-17640"/>
    <n v="-24390"/>
    <n v="-21320"/>
    <n v="-141497.60800000001"/>
    <n v="55696.122999999992"/>
    <n v="0.28244367971312428"/>
    <n v="5"/>
    <x v="1"/>
  </r>
  <r>
    <x v="4"/>
    <x v="0"/>
    <x v="0"/>
    <n v="267211.71399999998"/>
    <n v="-94052.013999999981"/>
    <n v="-22690"/>
    <n v="-89340"/>
    <n v="-13080"/>
    <n v="-219162.01399999997"/>
    <n v="48049.700000000012"/>
    <n v="0.17981883833131662"/>
    <n v="5"/>
    <x v="1"/>
  </r>
  <r>
    <x v="4"/>
    <x v="0"/>
    <x v="1"/>
    <n v="43385.201999999997"/>
    <n v="-16726.688999999998"/>
    <n v="-87930"/>
    <n v="-27970"/>
    <n v="-77100"/>
    <n v="-209726.68900000001"/>
    <n v="-166341.48700000002"/>
    <n v="-3.834060447615296"/>
    <n v="5"/>
    <x v="1"/>
  </r>
  <r>
    <x v="4"/>
    <x v="0"/>
    <x v="2"/>
    <n v="151524.891"/>
    <n v="-72123.625"/>
    <n v="-34900"/>
    <n v="-52300"/>
    <n v="-86840"/>
    <n v="-246163.625"/>
    <n v="-94638.733999999997"/>
    <n v="-0.62457549631235176"/>
    <n v="5"/>
    <x v="1"/>
  </r>
  <r>
    <x v="4"/>
    <x v="0"/>
    <x v="0"/>
    <n v="39553.723999999995"/>
    <n v="-13325.816000000001"/>
    <n v="-95650"/>
    <n v="-82550"/>
    <n v="-28980"/>
    <n v="-220505.81599999999"/>
    <n v="-180952.092"/>
    <n v="-4.5748433699946949"/>
    <n v="5"/>
    <x v="1"/>
  </r>
  <r>
    <x v="4"/>
    <x v="0"/>
    <x v="0"/>
    <n v="118751.57699999998"/>
    <n v="-51733.514000000003"/>
    <n v="-80220"/>
    <n v="-101190"/>
    <n v="-81080"/>
    <n v="-314223.51400000002"/>
    <n v="-195471.93700000003"/>
    <n v="-1.6460576098286264"/>
    <n v="5"/>
    <x v="1"/>
  </r>
  <r>
    <x v="4"/>
    <x v="0"/>
    <x v="0"/>
    <n v="251900.747"/>
    <n v="-74535.334999999992"/>
    <n v="-84810"/>
    <n v="-18830"/>
    <n v="-70320"/>
    <n v="-248495.33499999999"/>
    <n v="3405.4120000000112"/>
    <n v="1.3518864237429241E-2"/>
    <n v="5"/>
    <x v="1"/>
  </r>
  <r>
    <x v="4"/>
    <x v="0"/>
    <x v="1"/>
    <n v="44654.945999999996"/>
    <n v="-7888.1599999999989"/>
    <n v="-85660"/>
    <n v="-37940"/>
    <n v="-41890"/>
    <n v="-173378.16"/>
    <n v="-128723.21400000001"/>
    <n v="-2.8826194079374772"/>
    <n v="5"/>
    <x v="1"/>
  </r>
  <r>
    <x v="4"/>
    <x v="0"/>
    <x v="2"/>
    <n v="79524.543000000005"/>
    <n v="-38998.714999999997"/>
    <n v="-104830"/>
    <n v="-52890"/>
    <n v="-26890"/>
    <n v="-223608.715"/>
    <n v="-144084.17199999999"/>
    <n v="-1.8118201823555273"/>
    <n v="5"/>
    <x v="1"/>
  </r>
  <r>
    <x v="4"/>
    <x v="0"/>
    <x v="3"/>
    <n v="65753.239999999991"/>
    <n v="-32204.752999999997"/>
    <n v="-57330"/>
    <n v="-97240"/>
    <n v="-82970"/>
    <n v="-269744.75300000003"/>
    <n v="-203991.51300000004"/>
    <n v="-3.1023796393911551"/>
    <n v="5"/>
    <x v="1"/>
  </r>
  <r>
    <x v="4"/>
    <x v="0"/>
    <x v="0"/>
    <n v="75795.145999999993"/>
    <n v="-33637.463999999993"/>
    <n v="-103580"/>
    <n v="-45470"/>
    <n v="-87200"/>
    <n v="-269887.46399999998"/>
    <n v="-194092.31799999997"/>
    <n v="-2.560748652690767"/>
    <n v="5"/>
    <x v="1"/>
  </r>
  <r>
    <x v="4"/>
    <x v="0"/>
    <x v="1"/>
    <n v="34878.080999999998"/>
    <n v="-26409.558000000001"/>
    <n v="-107510"/>
    <n v="-105050"/>
    <n v="-39260"/>
    <n v="-278229.55800000002"/>
    <n v="-243351.47700000001"/>
    <n v="-6.9772037343453626"/>
    <n v="5"/>
    <x v="1"/>
  </r>
  <r>
    <x v="4"/>
    <x v="0"/>
    <x v="2"/>
    <n v="79181.41"/>
    <n v="-106005.27"/>
    <n v="-49140"/>
    <n v="-78990"/>
    <n v="-98790"/>
    <n v="-332925.27"/>
    <n v="-253743.86000000002"/>
    <n v="-3.2045888043670856"/>
    <n v="5"/>
    <x v="1"/>
  </r>
  <r>
    <x v="4"/>
    <x v="0"/>
    <x v="3"/>
    <n v="80753.035999999993"/>
    <n v="-16991.331000000002"/>
    <n v="-27240"/>
    <n v="-28840"/>
    <n v="-50920"/>
    <n v="-123991.33100000001"/>
    <n v="-43238.295000000013"/>
    <n v="-0.53543863044356643"/>
    <n v="5"/>
    <x v="1"/>
  </r>
  <r>
    <x v="4"/>
    <x v="0"/>
    <x v="0"/>
    <n v="3604458.4659999995"/>
    <n v="-222162.948"/>
    <n v="-16060"/>
    <n v="-102260"/>
    <n v="-70040"/>
    <n v="-410522.94799999997"/>
    <n v="3193935.5179999997"/>
    <n v="0.88610690014259696"/>
    <n v="5"/>
    <x v="1"/>
  </r>
  <r>
    <x v="4"/>
    <x v="0"/>
    <x v="1"/>
    <n v="67733.602999999988"/>
    <n v="-45970.826999999997"/>
    <n v="-106410"/>
    <n v="-103050"/>
    <n v="-107760"/>
    <n v="-363190.82699999999"/>
    <n v="-295457.22399999999"/>
    <n v="-4.3620479483425685"/>
    <n v="5"/>
    <x v="1"/>
  </r>
  <r>
    <x v="4"/>
    <x v="0"/>
    <x v="2"/>
    <n v="66510.310999999987"/>
    <n v="-14940.555"/>
    <n v="-17580"/>
    <n v="-73690"/>
    <n v="-88350"/>
    <n v="-194560.55499999999"/>
    <n v="-128050.24400000001"/>
    <n v="-1.9252690609129768"/>
    <n v="5"/>
    <x v="1"/>
  </r>
  <r>
    <x v="4"/>
    <x v="0"/>
    <x v="3"/>
    <n v="23095.946999999996"/>
    <n v="-10656.107"/>
    <n v="-106300"/>
    <n v="-48230"/>
    <n v="-108050"/>
    <n v="-273236.10700000002"/>
    <n v="-250140.16000000003"/>
    <n v="-10.830478611680226"/>
    <n v="5"/>
    <x v="1"/>
  </r>
  <r>
    <x v="4"/>
    <x v="0"/>
    <x v="0"/>
    <n v="29984.499999999996"/>
    <n v="-17416.888999999999"/>
    <n v="-24140"/>
    <n v="-14870"/>
    <n v="-13090"/>
    <n v="-69516.888999999996"/>
    <n v="-39532.388999999996"/>
    <n v="-1.3184274875352266"/>
    <n v="5"/>
    <x v="1"/>
  </r>
  <r>
    <x v="4"/>
    <x v="0"/>
    <x v="1"/>
    <n v="136344.30599999998"/>
    <n v="-41933.072999999997"/>
    <n v="-47970"/>
    <n v="-70010"/>
    <n v="-18660"/>
    <n v="-178573.073"/>
    <n v="-42228.767000000022"/>
    <n v="-0.30972152955181004"/>
    <n v="5"/>
    <x v="1"/>
  </r>
  <r>
    <x v="4"/>
    <x v="0"/>
    <x v="2"/>
    <n v="69451.368000000002"/>
    <n v="-18643.043999999998"/>
    <n v="-25470"/>
    <n v="-66580"/>
    <n v="-33840"/>
    <n v="-144533.04399999999"/>
    <n v="-75081.675999999992"/>
    <n v="-1.0810683527500853"/>
    <n v="5"/>
    <x v="1"/>
  </r>
  <r>
    <x v="4"/>
    <x v="0"/>
    <x v="3"/>
    <n v="5457.5709999999999"/>
    <n v="-1377.2149999999999"/>
    <n v="-73930"/>
    <n v="-94770"/>
    <n v="-92450"/>
    <n v="-262527.21500000003"/>
    <n v="-257069.64400000003"/>
    <n v="-47.103307313821482"/>
    <n v="5"/>
    <x v="1"/>
  </r>
  <r>
    <x v="4"/>
    <x v="0"/>
    <x v="0"/>
    <n v="49843.352999999996"/>
    <n v="-11949.769999999999"/>
    <n v="-105980"/>
    <n v="-63610"/>
    <n v="-27570"/>
    <n v="-209109.77"/>
    <n v="-159266.41699999999"/>
    <n v="-3.1953391458235165"/>
    <n v="5"/>
    <x v="1"/>
  </r>
  <r>
    <x v="4"/>
    <x v="0"/>
    <x v="0"/>
    <n v="199614.86999999997"/>
    <n v="-33740.531999999999"/>
    <n v="-24030"/>
    <n v="-49570"/>
    <n v="-101960"/>
    <n v="-209300.53200000001"/>
    <n v="-9685.6620000000403"/>
    <n v="-4.852174589999253E-2"/>
    <n v="5"/>
    <x v="1"/>
  </r>
  <r>
    <x v="4"/>
    <x v="0"/>
    <x v="1"/>
    <n v="175903.15399999998"/>
    <n v="-18563.992999999999"/>
    <n v="-40130"/>
    <n v="-43390"/>
    <n v="-54700"/>
    <n v="-156783.99299999999"/>
    <n v="19119.160999999993"/>
    <n v="0.10869140527178947"/>
    <n v="5"/>
    <x v="1"/>
  </r>
  <r>
    <x v="4"/>
    <x v="0"/>
    <x v="2"/>
    <n v="64686.587"/>
    <n v="-13926.318000000001"/>
    <n v="-96450"/>
    <n v="-72060"/>
    <n v="-55370"/>
    <n v="-237806.318"/>
    <n v="-173119.731"/>
    <n v="-2.6762848223852034"/>
    <n v="5"/>
    <x v="1"/>
  </r>
  <r>
    <x v="4"/>
    <x v="0"/>
    <x v="0"/>
    <n v="80433.891999999993"/>
    <n v="-27877.535"/>
    <n v="-30370"/>
    <n v="-94020"/>
    <n v="-57280"/>
    <n v="-209547.535"/>
    <n v="-129113.64300000001"/>
    <n v="-1.6052144163308675"/>
    <n v="5"/>
    <x v="1"/>
  </r>
  <r>
    <x v="4"/>
    <x v="0"/>
    <x v="1"/>
    <n v="151296.80299999999"/>
    <n v="-64321.662999999993"/>
    <n v="-53620"/>
    <n v="-62250"/>
    <n v="-53870"/>
    <n v="-234061.663"/>
    <n v="-82764.860000000015"/>
    <n v="-0.54703641028026229"/>
    <n v="5"/>
    <x v="1"/>
  </r>
  <r>
    <x v="4"/>
    <x v="0"/>
    <x v="2"/>
    <n v="27088.355"/>
    <n v="-16244.381999999998"/>
    <n v="-65520"/>
    <n v="-28930"/>
    <n v="-46130"/>
    <n v="-156824.38199999998"/>
    <n v="-129736.02699999999"/>
    <n v="-4.7893652826094453"/>
    <n v="5"/>
    <x v="1"/>
  </r>
  <r>
    <x v="4"/>
    <x v="0"/>
    <x v="0"/>
    <n v="31078.18"/>
    <n v="-13172.431999999999"/>
    <n v="-16050"/>
    <n v="-101950"/>
    <n v="-27200"/>
    <n v="-158372.432"/>
    <n v="-127294.25200000001"/>
    <n v="-4.0959365059343886"/>
    <n v="5"/>
    <x v="1"/>
  </r>
  <r>
    <x v="4"/>
    <x v="0"/>
    <x v="1"/>
    <n v="133817.033"/>
    <n v="-31821.698999999997"/>
    <n v="-52550"/>
    <n v="-105930"/>
    <n v="-41130"/>
    <n v="-231431.69899999999"/>
    <n v="-97614.665999999997"/>
    <n v="-0.72946368494061586"/>
    <n v="5"/>
    <x v="1"/>
  </r>
  <r>
    <x v="4"/>
    <x v="0"/>
    <x v="2"/>
    <n v="3446517.7599999998"/>
    <n v="-20038.458999999999"/>
    <n v="-98390"/>
    <n v="-107040"/>
    <n v="-54930"/>
    <n v="-280398.45899999997"/>
    <n v="3166119.301"/>
    <n v="0.91864296703928783"/>
    <n v="5"/>
    <x v="1"/>
  </r>
  <r>
    <x v="4"/>
    <x v="0"/>
    <x v="0"/>
    <n v="129938.17899999999"/>
    <n v="-45713.037999999993"/>
    <n v="-20350"/>
    <n v="-69880"/>
    <n v="-87590"/>
    <n v="-223533.038"/>
    <n v="-93594.859000000011"/>
    <n v="-0.72030299116320551"/>
    <n v="5"/>
    <x v="1"/>
  </r>
  <r>
    <x v="4"/>
    <x v="0"/>
    <x v="0"/>
    <n v="230317.171"/>
    <n v="-18254.915000000001"/>
    <n v="-58310"/>
    <n v="-105960"/>
    <n v="-60110"/>
    <n v="-242634.91500000001"/>
    <n v="-12317.744000000006"/>
    <n v="-5.3481657257764798E-2"/>
    <n v="5"/>
    <x v="1"/>
  </r>
  <r>
    <x v="4"/>
    <x v="0"/>
    <x v="0"/>
    <n v="1373858.5419999999"/>
    <n v="-109443.82399999999"/>
    <n v="-89820"/>
    <n v="-33290"/>
    <n v="-31150"/>
    <n v="-263703.82400000002"/>
    <n v="1110154.7179999999"/>
    <n v="0.80805605821971149"/>
    <n v="5"/>
    <x v="1"/>
  </r>
  <r>
    <x v="4"/>
    <x v="0"/>
    <x v="0"/>
    <n v="61915.097999999998"/>
    <n v="-7507.57"/>
    <n v="-29030"/>
    <n v="-15340"/>
    <n v="-48820"/>
    <n v="-100697.57"/>
    <n v="-38782.472000000009"/>
    <n v="-0.62638150068017351"/>
    <n v="5"/>
    <x v="1"/>
  </r>
  <r>
    <x v="4"/>
    <x v="0"/>
    <x v="0"/>
    <n v="106771.73499999999"/>
    <n v="-30222.78"/>
    <n v="-28180"/>
    <n v="-106290"/>
    <n v="-40020"/>
    <n v="-204712.78"/>
    <n v="-97941.045000000013"/>
    <n v="-0.91729374820030807"/>
    <n v="5"/>
    <x v="1"/>
  </r>
  <r>
    <x v="4"/>
    <x v="0"/>
    <x v="0"/>
    <n v="495454.68699999998"/>
    <n v="-267031.674"/>
    <n v="-106580"/>
    <n v="-91200"/>
    <n v="-103260"/>
    <n v="-568071.674"/>
    <n v="-72616.987000000023"/>
    <n v="-0.14656635390755729"/>
    <n v="5"/>
    <x v="1"/>
  </r>
  <r>
    <x v="4"/>
    <x v="0"/>
    <x v="0"/>
    <n v="207324.67699999997"/>
    <n v="-221670.533"/>
    <n v="-44070"/>
    <n v="-88040"/>
    <n v="-49580"/>
    <n v="-403360.533"/>
    <n v="-196035.85600000003"/>
    <n v="-0.94555003695966233"/>
    <n v="5"/>
    <x v="1"/>
  </r>
  <r>
    <x v="4"/>
    <x v="0"/>
    <x v="0"/>
    <n v="23480.002"/>
    <n v="-7288.9179999999997"/>
    <n v="-79370"/>
    <n v="-63570"/>
    <n v="-83860"/>
    <n v="-234088.91800000001"/>
    <n v="-210608.916"/>
    <n v="-8.9697145681674133"/>
    <n v="5"/>
    <x v="1"/>
  </r>
  <r>
    <x v="4"/>
    <x v="10"/>
    <x v="0"/>
    <n v="265804.59499999997"/>
    <n v="-81296.383000000002"/>
    <n v="-40930"/>
    <n v="-29730"/>
    <n v="-30300"/>
    <n v="-182256.383"/>
    <n v="83548.21199999997"/>
    <n v="0.314321925096893"/>
    <n v="5"/>
    <x v="1"/>
  </r>
  <r>
    <x v="4"/>
    <x v="10"/>
    <x v="0"/>
    <n v="2311510.2919999999"/>
    <n v="-739917.52799999993"/>
    <n v="-53100"/>
    <n v="-37920"/>
    <n v="-28790"/>
    <n v="-859727.52799999993"/>
    <n v="1451782.764"/>
    <n v="0.62806675316330374"/>
    <n v="5"/>
    <x v="1"/>
  </r>
  <r>
    <x v="4"/>
    <x v="10"/>
    <x v="0"/>
    <n v="2038457.2459999998"/>
    <n v="-1151898.8389999999"/>
    <n v="-87860"/>
    <n v="-61620"/>
    <n v="-106430"/>
    <n v="-1407808.8389999999"/>
    <n v="630648.40699999989"/>
    <n v="0.30937534168916286"/>
    <n v="5"/>
    <x v="1"/>
  </r>
  <r>
    <x v="4"/>
    <x v="10"/>
    <x v="0"/>
    <n v="4007300.9899999998"/>
    <n v="-333459.16799999995"/>
    <n v="-58690"/>
    <n v="-94300"/>
    <n v="-63570"/>
    <n v="-550019.16799999995"/>
    <n v="3457281.8219999997"/>
    <n v="0.86274573101133589"/>
    <n v="5"/>
    <x v="1"/>
  </r>
  <r>
    <x v="4"/>
    <x v="10"/>
    <x v="0"/>
    <n v="308714.35699999996"/>
    <n v="-642068.85399999993"/>
    <n v="-60750"/>
    <n v="-63300"/>
    <n v="-22490"/>
    <n v="-788608.85399999993"/>
    <n v="-479894.49699999997"/>
    <n v="-1.5544936155981888"/>
    <n v="5"/>
    <x v="1"/>
  </r>
  <r>
    <x v="4"/>
    <x v="10"/>
    <x v="0"/>
    <n v="873215.11199999985"/>
    <n v="-254601.90699999998"/>
    <n v="-96710"/>
    <n v="-106700"/>
    <n v="-57550"/>
    <n v="-515561.90700000001"/>
    <n v="357653.20499999984"/>
    <n v="0.40958201488386509"/>
    <n v="5"/>
    <x v="1"/>
  </r>
  <r>
    <x v="4"/>
    <x v="10"/>
    <x v="0"/>
    <n v="1376816.2590000001"/>
    <n v="-397556.15199999994"/>
    <n v="-99820"/>
    <n v="-27260"/>
    <n v="-82200"/>
    <n v="-606836.152"/>
    <n v="769980.10700000008"/>
    <n v="0.55924681450177449"/>
    <n v="5"/>
    <x v="1"/>
  </r>
  <r>
    <x v="4"/>
    <x v="10"/>
    <x v="0"/>
    <n v="322817.05399999995"/>
    <n v="-148128.23899999997"/>
    <n v="-17460"/>
    <n v="-90220"/>
    <n v="-24910"/>
    <n v="-280718.23899999994"/>
    <n v="42098.815000000002"/>
    <n v="0.13041075271072888"/>
    <n v="5"/>
    <x v="1"/>
  </r>
  <r>
    <x v="4"/>
    <x v="10"/>
    <x v="0"/>
    <n v="1519091.9450000001"/>
    <n v="-970892.81099999987"/>
    <n v="-108410"/>
    <n v="-92200"/>
    <n v="-92740"/>
    <n v="-1264242.8109999998"/>
    <n v="254849.13400000031"/>
    <n v="0.16776412700944202"/>
    <n v="5"/>
    <x v="1"/>
  </r>
  <r>
    <x v="4"/>
    <x v="10"/>
    <x v="0"/>
    <n v="16557.429"/>
    <n v="-5736.0169999999989"/>
    <n v="-16600"/>
    <n v="-67180"/>
    <n v="-91800"/>
    <n v="-181316.01699999999"/>
    <n v="-164758.58799999999"/>
    <n v="-9.9507349842780535"/>
    <n v="5"/>
    <x v="1"/>
  </r>
  <r>
    <x v="4"/>
    <x v="10"/>
    <x v="0"/>
    <n v="27648.823999999997"/>
    <n v="-11624.627"/>
    <n v="-89440"/>
    <n v="-55600"/>
    <n v="-75490"/>
    <n v="-232154.62700000001"/>
    <n v="-204505.80300000001"/>
    <n v="-7.3965461605166292"/>
    <n v="5"/>
    <x v="1"/>
  </r>
  <r>
    <x v="4"/>
    <x v="10"/>
    <x v="0"/>
    <n v="61849.416999999994"/>
    <n v="-34156.71"/>
    <n v="-27060"/>
    <n v="-32650"/>
    <n v="-69990"/>
    <n v="-163856.71"/>
    <n v="-102007.29300000001"/>
    <n v="-1.649284632707209"/>
    <n v="5"/>
    <x v="1"/>
  </r>
  <r>
    <x v="4"/>
    <x v="10"/>
    <x v="0"/>
    <n v="650279.60899999994"/>
    <n v="-1154754.902"/>
    <n v="-103430"/>
    <n v="-70640"/>
    <n v="-40240"/>
    <n v="-1369064.902"/>
    <n v="-718785.29300000006"/>
    <n v="-1.1053480426755933"/>
    <n v="5"/>
    <x v="1"/>
  </r>
  <r>
    <x v="4"/>
    <x v="10"/>
    <x v="0"/>
    <n v="12274.947999999999"/>
    <n v="-3345.9299999999994"/>
    <n v="-77000"/>
    <n v="-106030"/>
    <n v="-82070"/>
    <n v="-268445.93"/>
    <n v="-256170.98199999999"/>
    <n v="-20.869414843956978"/>
    <n v="5"/>
    <x v="1"/>
  </r>
  <r>
    <x v="4"/>
    <x v="10"/>
    <x v="0"/>
    <n v="1592155.537"/>
    <n v="-149151.60399999999"/>
    <n v="-51960"/>
    <n v="-76580"/>
    <n v="-16310"/>
    <n v="-294001.60399999999"/>
    <n v="1298153.933"/>
    <n v="0.81534366638954814"/>
    <n v="5"/>
    <x v="1"/>
  </r>
  <r>
    <x v="4"/>
    <x v="10"/>
    <x v="0"/>
    <n v="82184.955999999991"/>
    <n v="-8175.9579999999996"/>
    <n v="-54070"/>
    <n v="-82010"/>
    <n v="-12630"/>
    <n v="-156885.95800000001"/>
    <n v="-74701.002000000022"/>
    <n v="-0.90893766494198802"/>
    <n v="5"/>
    <x v="1"/>
  </r>
  <r>
    <x v="4"/>
    <x v="10"/>
    <x v="0"/>
    <n v="1765819.9510000001"/>
    <n v="-126368.75999999998"/>
    <n v="-33500"/>
    <n v="-56260"/>
    <n v="-22600"/>
    <n v="-238728.75999999998"/>
    <n v="1527091.1910000001"/>
    <n v="0.8648057182359925"/>
    <n v="5"/>
    <x v="1"/>
  </r>
  <r>
    <x v="4"/>
    <x v="10"/>
    <x v="0"/>
    <n v="63437.387999999992"/>
    <n v="-10371.123"/>
    <n v="-17400"/>
    <n v="-64200"/>
    <n v="-42410"/>
    <n v="-134381.12299999999"/>
    <n v="-70943.735000000001"/>
    <n v="-1.1183268611248625"/>
    <n v="5"/>
    <x v="1"/>
  </r>
  <r>
    <x v="4"/>
    <x v="10"/>
    <x v="1"/>
    <n v="541186.28899999999"/>
    <n v="-62800.212999999996"/>
    <n v="-95140"/>
    <n v="-103380"/>
    <n v="-27690"/>
    <n v="-289010.21299999999"/>
    <n v="252176.076"/>
    <n v="0.46596907779383895"/>
    <n v="5"/>
    <x v="1"/>
  </r>
  <r>
    <x v="4"/>
    <x v="10"/>
    <x v="2"/>
    <n v="317525.72599999997"/>
    <n v="-23719.513999999996"/>
    <n v="-86300"/>
    <n v="-80980"/>
    <n v="-29350"/>
    <n v="-220349.514"/>
    <n v="97176.21199999997"/>
    <n v="0.30604201185260804"/>
    <n v="5"/>
    <x v="1"/>
  </r>
  <r>
    <x v="4"/>
    <x v="10"/>
    <x v="0"/>
    <n v="590402.73599999992"/>
    <n v="-40954.123"/>
    <n v="-13210"/>
    <n v="-75690"/>
    <n v="-51300"/>
    <n v="-181154.12299999999"/>
    <n v="409248.6129999999"/>
    <n v="0.69316855774191388"/>
    <n v="5"/>
    <x v="1"/>
  </r>
  <r>
    <x v="4"/>
    <x v="10"/>
    <x v="0"/>
    <n v="109359.887"/>
    <n v="-99956.661000000007"/>
    <n v="-17790"/>
    <n v="-25730"/>
    <n v="-56300"/>
    <n v="-199776.66100000002"/>
    <n v="-90416.774000000019"/>
    <n v="-0.82678188941435182"/>
    <n v="5"/>
    <x v="1"/>
  </r>
  <r>
    <x v="4"/>
    <x v="10"/>
    <x v="0"/>
    <n v="108822.882"/>
    <n v="-75995.569999999992"/>
    <n v="-52200"/>
    <n v="-20410"/>
    <n v="-96870"/>
    <n v="-245475.57"/>
    <n v="-136652.68800000002"/>
    <n v="-1.2557348738475795"/>
    <n v="5"/>
    <x v="1"/>
  </r>
  <r>
    <x v="4"/>
    <x v="10"/>
    <x v="0"/>
    <n v="200072.54399999997"/>
    <n v="-171284.09199999998"/>
    <n v="-26220"/>
    <n v="-16450"/>
    <n v="-103570"/>
    <n v="-317524.09199999995"/>
    <n v="-117451.54799999998"/>
    <n v="-0.5870448071075659"/>
    <n v="5"/>
    <x v="1"/>
  </r>
  <r>
    <x v="4"/>
    <x v="10"/>
    <x v="0"/>
    <n v="136906.56"/>
    <n v="-130377.89099999999"/>
    <n v="-37910"/>
    <n v="-28340"/>
    <n v="-80230"/>
    <n v="-276857.891"/>
    <n v="-139951.33100000001"/>
    <n v="-1.0222397743395204"/>
    <n v="5"/>
    <x v="1"/>
  </r>
  <r>
    <x v="4"/>
    <x v="10"/>
    <x v="1"/>
    <n v="115151.253"/>
    <n v="-119898.86299999998"/>
    <n v="-104440"/>
    <n v="-78550"/>
    <n v="-33740"/>
    <n v="-336628.86300000001"/>
    <n v="-221477.61000000002"/>
    <n v="-1.9233625707920001"/>
    <n v="5"/>
    <x v="1"/>
  </r>
  <r>
    <x v="4"/>
    <x v="10"/>
    <x v="2"/>
    <n v="68075.175000000003"/>
    <n v="-142637.53699999998"/>
    <n v="-17320"/>
    <n v="-81890"/>
    <n v="-64720"/>
    <n v="-306567.53700000001"/>
    <n v="-238492.36200000002"/>
    <n v="-3.5033675932526065"/>
    <n v="5"/>
    <x v="1"/>
  </r>
  <r>
    <x v="4"/>
    <x v="10"/>
    <x v="0"/>
    <n v="303803.89899999998"/>
    <n v="-101256.533"/>
    <n v="-47060"/>
    <n v="-42990"/>
    <n v="-83180"/>
    <n v="-274486.533"/>
    <n v="29317.36599999998"/>
    <n v="9.6500953728707678E-2"/>
    <n v="5"/>
    <x v="1"/>
  </r>
  <r>
    <x v="4"/>
    <x v="10"/>
    <x v="0"/>
    <n v="100130.13499999998"/>
    <n v="-94459.59599999999"/>
    <n v="-84390"/>
    <n v="-35360"/>
    <n v="-79410"/>
    <n v="-293619.59600000002"/>
    <n v="-193489.46100000004"/>
    <n v="-1.9323799074074961"/>
    <n v="5"/>
    <x v="1"/>
  </r>
  <r>
    <x v="4"/>
    <x v="10"/>
    <x v="0"/>
    <n v="136116.141"/>
    <n v="-97258.748999999996"/>
    <n v="-43530"/>
    <n v="-61170"/>
    <n v="-105550"/>
    <n v="-307508.74900000001"/>
    <n v="-171392.60800000001"/>
    <n v="-1.2591644660275816"/>
    <n v="5"/>
    <x v="1"/>
  </r>
  <r>
    <x v="4"/>
    <x v="10"/>
    <x v="1"/>
    <n v="259499.82799999998"/>
    <n v="-104680.75099999999"/>
    <n v="-102480"/>
    <n v="-57610"/>
    <n v="-56560"/>
    <n v="-321330.75099999999"/>
    <n v="-61830.92300000001"/>
    <n v="-0.23826961072205419"/>
    <n v="5"/>
    <x v="1"/>
  </r>
  <r>
    <x v="4"/>
    <x v="10"/>
    <x v="2"/>
    <n v="544359.31200000003"/>
    <n v="-115601.15"/>
    <n v="-32990"/>
    <n v="-21940"/>
    <n v="-89840"/>
    <n v="-260371.15"/>
    <n v="283988.16200000001"/>
    <n v="0.52169248461391249"/>
    <n v="5"/>
    <x v="1"/>
  </r>
  <r>
    <x v="4"/>
    <x v="10"/>
    <x v="0"/>
    <n v="67422.019"/>
    <n v="-6535.0809999999992"/>
    <n v="-60010"/>
    <n v="-39060"/>
    <n v="-63550"/>
    <n v="-169155.08100000001"/>
    <n v="-101733.06200000001"/>
    <n v="-1.5088996667394372"/>
    <n v="5"/>
    <x v="1"/>
  </r>
  <r>
    <x v="4"/>
    <x v="10"/>
    <x v="0"/>
    <n v="71829.225999999995"/>
    <n v="-8127.3779999999997"/>
    <n v="-72030"/>
    <n v="-37400"/>
    <n v="-16500"/>
    <n v="-134057.378"/>
    <n v="-62228.152000000002"/>
    <n v="-0.86633471450743471"/>
    <n v="5"/>
    <x v="1"/>
  </r>
  <r>
    <x v="4"/>
    <x v="10"/>
    <x v="1"/>
    <n v="50109.954999999994"/>
    <n v="-6303.0590000000002"/>
    <n v="-19770"/>
    <n v="-55300"/>
    <n v="-22590"/>
    <n v="-103963.05899999999"/>
    <n v="-53853.103999999999"/>
    <n v="-1.0746987100666925"/>
    <n v="5"/>
    <x v="1"/>
  </r>
  <r>
    <x v="4"/>
    <x v="10"/>
    <x v="2"/>
    <n v="70301.384999999995"/>
    <n v="-116329.68899999998"/>
    <n v="-71870"/>
    <n v="-15880"/>
    <n v="-42880"/>
    <n v="-246959.68899999998"/>
    <n v="-176658.304"/>
    <n v="-2.5128708915194204"/>
    <n v="5"/>
    <x v="1"/>
  </r>
  <r>
    <x v="4"/>
    <x v="10"/>
    <x v="0"/>
    <n v="66527.804000000004"/>
    <n v="-84453.887000000002"/>
    <n v="-98990"/>
    <n v="-64190"/>
    <n v="-44910"/>
    <n v="-292543.88699999999"/>
    <n v="-226016.08299999998"/>
    <n v="-3.3973176538338765"/>
    <n v="5"/>
    <x v="1"/>
  </r>
  <r>
    <x v="4"/>
    <x v="10"/>
    <x v="0"/>
    <n v="88804.953999999998"/>
    <n v="-91000.888999999996"/>
    <n v="-62600"/>
    <n v="-74750"/>
    <n v="-78520"/>
    <n v="-306870.88899999997"/>
    <n v="-218065.93499999997"/>
    <n v="-2.4555604747005439"/>
    <n v="5"/>
    <x v="1"/>
  </r>
  <r>
    <x v="4"/>
    <x v="10"/>
    <x v="0"/>
    <n v="730263.59"/>
    <n v="-580891.88500000001"/>
    <n v="-101220"/>
    <n v="-64950"/>
    <n v="-98790"/>
    <n v="-845851.88500000001"/>
    <n v="-115588.29500000004"/>
    <n v="-0.15828297697273946"/>
    <n v="5"/>
    <x v="1"/>
  </r>
  <r>
    <x v="4"/>
    <x v="10"/>
    <x v="1"/>
    <n v="201672.42199999999"/>
    <n v="-156435.88799999998"/>
    <n v="-63160"/>
    <n v="-96440"/>
    <n v="-13870"/>
    <n v="-329905.88799999998"/>
    <n v="-128233.46599999999"/>
    <n v="-0.63585028001498389"/>
    <n v="5"/>
    <x v="1"/>
  </r>
  <r>
    <x v="4"/>
    <x v="10"/>
    <x v="2"/>
    <n v="80418.778999999995"/>
    <n v="-67676.517999999996"/>
    <n v="-38250"/>
    <n v="-102500"/>
    <n v="-105240"/>
    <n v="-313666.51799999998"/>
    <n v="-233247.739"/>
    <n v="-2.9004138324457776"/>
    <n v="5"/>
    <x v="1"/>
  </r>
  <r>
    <x v="4"/>
    <x v="10"/>
    <x v="3"/>
    <n v="201902.239"/>
    <n v="-175140.81200000001"/>
    <n v="-94540"/>
    <n v="-81380"/>
    <n v="-17560"/>
    <n v="-368620.81200000003"/>
    <n v="-166718.57300000003"/>
    <n v="-0.82573909940642132"/>
    <n v="5"/>
    <x v="1"/>
  </r>
  <r>
    <x v="4"/>
    <x v="10"/>
    <x v="0"/>
    <n v="209245.22499999998"/>
    <n v="-180852.18899999998"/>
    <n v="-63210"/>
    <n v="-27880"/>
    <n v="-84050"/>
    <n v="-355992.18900000001"/>
    <n v="-146746.96400000004"/>
    <n v="-0.70131571222234612"/>
    <n v="5"/>
    <x v="1"/>
  </r>
  <r>
    <x v="4"/>
    <x v="10"/>
    <x v="1"/>
    <n v="237111.448"/>
    <n v="-336595.22399999999"/>
    <n v="-96600"/>
    <n v="-90380"/>
    <n v="-99120"/>
    <n v="-622695.22399999993"/>
    <n v="-385583.77599999995"/>
    <n v="-1.6261710653464523"/>
    <n v="5"/>
    <x v="1"/>
  </r>
  <r>
    <x v="4"/>
    <x v="10"/>
    <x v="2"/>
    <n v="100835.29400000001"/>
    <n v="-25349.666999999998"/>
    <n v="-15180"/>
    <n v="-90480"/>
    <n v="-54560"/>
    <n v="-185569.66699999999"/>
    <n v="-84734.372999999978"/>
    <n v="-0.84032454945785129"/>
    <n v="5"/>
    <x v="1"/>
  </r>
  <r>
    <x v="4"/>
    <x v="10"/>
    <x v="3"/>
    <n v="419757.27499999997"/>
    <n v="-111889.22499999999"/>
    <n v="-52220"/>
    <n v="-96490"/>
    <n v="-26540"/>
    <n v="-287139.22499999998"/>
    <n v="132618.04999999999"/>
    <n v="0.31593984880905279"/>
    <n v="5"/>
    <x v="1"/>
  </r>
  <r>
    <x v="4"/>
    <x v="10"/>
    <x v="0"/>
    <n v="109915.848"/>
    <n v="-243236.30799999999"/>
    <n v="-44140"/>
    <n v="-85230"/>
    <n v="-77760"/>
    <n v="-450366.30799999996"/>
    <n v="-340450.45999999996"/>
    <n v="-3.0973737290367804"/>
    <n v="5"/>
    <x v="1"/>
  </r>
  <r>
    <x v="4"/>
    <x v="10"/>
    <x v="1"/>
    <n v="71328.243000000002"/>
    <n v="-46251.247000000003"/>
    <n v="-35790"/>
    <n v="-107640"/>
    <n v="-67800"/>
    <n v="-257481.247"/>
    <n v="-186153.00400000002"/>
    <n v="-2.6098077867977207"/>
    <n v="5"/>
    <x v="1"/>
  </r>
  <r>
    <x v="4"/>
    <x v="10"/>
    <x v="2"/>
    <n v="36052.625"/>
    <n v="-13857.9"/>
    <n v="-68430"/>
    <n v="-46980"/>
    <n v="-59050"/>
    <n v="-188317.9"/>
    <n v="-152265.27499999999"/>
    <n v="-4.2234171575578756"/>
    <n v="5"/>
    <x v="1"/>
  </r>
  <r>
    <x v="4"/>
    <x v="10"/>
    <x v="3"/>
    <n v="97917.645000000004"/>
    <n v="-46786.116999999998"/>
    <n v="-90480"/>
    <n v="-39230"/>
    <n v="-68910"/>
    <n v="-245406.117"/>
    <n v="-147488.47200000001"/>
    <n v="-1.5062501962746346"/>
    <n v="5"/>
    <x v="1"/>
  </r>
  <r>
    <x v="4"/>
    <x v="10"/>
    <x v="0"/>
    <n v="5441198.0349999992"/>
    <n v="-512729.32199999993"/>
    <n v="-34280"/>
    <n v="-20300"/>
    <n v="-53000"/>
    <n v="-620309.32199999993"/>
    <n v="4820888.7129999995"/>
    <n v="0.8859976574993379"/>
    <n v="5"/>
    <x v="1"/>
  </r>
  <r>
    <x v="4"/>
    <x v="10"/>
    <x v="1"/>
    <n v="13925.582999999999"/>
    <n v="-15498.958999999999"/>
    <n v="-31580"/>
    <n v="-99730"/>
    <n v="-89130"/>
    <n v="-235938.959"/>
    <n v="-222013.37599999999"/>
    <n v="-15.942842464836122"/>
    <n v="5"/>
    <x v="1"/>
  </r>
  <r>
    <x v="4"/>
    <x v="10"/>
    <x v="2"/>
    <n v="107195.45199999999"/>
    <n v="-72190.712999999989"/>
    <n v="-65420"/>
    <n v="-22780"/>
    <n v="-105720"/>
    <n v="-266110.71299999999"/>
    <n v="-158915.261"/>
    <n v="-1.4824813743030816"/>
    <n v="5"/>
    <x v="1"/>
  </r>
  <r>
    <x v="4"/>
    <x v="10"/>
    <x v="3"/>
    <n v="392862.484"/>
    <n v="-178848.59999999998"/>
    <n v="-19550"/>
    <n v="-18090"/>
    <n v="-64520"/>
    <n v="-281008.59999999998"/>
    <n v="111853.88400000002"/>
    <n v="0.28471510657148935"/>
    <n v="5"/>
    <x v="1"/>
  </r>
  <r>
    <x v="4"/>
    <x v="10"/>
    <x v="0"/>
    <n v="194549.698"/>
    <n v="-129855.77499999999"/>
    <n v="-31070"/>
    <n v="-78920"/>
    <n v="-72310"/>
    <n v="-312155.77500000002"/>
    <n v="-117606.07700000002"/>
    <n v="-0.60450403269194497"/>
    <n v="5"/>
    <x v="1"/>
  </r>
  <r>
    <x v="4"/>
    <x v="10"/>
    <x v="0"/>
    <n v="26823.642999999996"/>
    <n v="-38709.51"/>
    <n v="-52330"/>
    <n v="-37740"/>
    <n v="-34410"/>
    <n v="-163189.51"/>
    <n v="-136365.86700000003"/>
    <n v="-5.0837936890227793"/>
    <n v="5"/>
    <x v="1"/>
  </r>
  <r>
    <x v="4"/>
    <x v="10"/>
    <x v="1"/>
    <n v="717176.55099999998"/>
    <n v="-31047.876999999997"/>
    <n v="-38470"/>
    <n v="-59130"/>
    <n v="-67650"/>
    <n v="-196297.87700000001"/>
    <n v="520878.674"/>
    <n v="0.72629072056763333"/>
    <n v="5"/>
    <x v="1"/>
  </r>
  <r>
    <x v="4"/>
    <x v="10"/>
    <x v="2"/>
    <n v="1106649.3969999999"/>
    <n v="-26164.537"/>
    <n v="-26010"/>
    <n v="-48830"/>
    <n v="-15600"/>
    <n v="-116604.537"/>
    <n v="990044.85999999987"/>
    <n v="0.89463281025038133"/>
    <n v="5"/>
    <x v="1"/>
  </r>
  <r>
    <x v="4"/>
    <x v="10"/>
    <x v="0"/>
    <n v="1491548.9819999998"/>
    <n v="-234863.02699999997"/>
    <n v="-88710"/>
    <n v="-18780"/>
    <n v="-97920"/>
    <n v="-440273.027"/>
    <n v="1051275.9549999998"/>
    <n v="0.70482161007569244"/>
    <n v="5"/>
    <x v="1"/>
  </r>
  <r>
    <x v="4"/>
    <x v="10"/>
    <x v="1"/>
    <n v="460746.51"/>
    <n v="-616348.29899999988"/>
    <n v="-79080"/>
    <n v="-66840"/>
    <n v="-16820"/>
    <n v="-779088.29899999988"/>
    <n v="-318341.78899999987"/>
    <n v="-0.69092609947278794"/>
    <n v="5"/>
    <x v="1"/>
  </r>
  <r>
    <x v="4"/>
    <x v="10"/>
    <x v="2"/>
    <n v="287329.79099999997"/>
    <n v="-415823.114"/>
    <n v="-52360"/>
    <n v="-89320"/>
    <n v="-64410"/>
    <n v="-621913.11400000006"/>
    <n v="-334583.32300000009"/>
    <n v="-1.1644574752779469"/>
    <n v="5"/>
    <x v="1"/>
  </r>
  <r>
    <x v="4"/>
    <x v="10"/>
    <x v="0"/>
    <n v="100985.38099999998"/>
    <n v="-237468.41999999995"/>
    <n v="-76480"/>
    <n v="-71050"/>
    <n v="-25020"/>
    <n v="-410018.41999999993"/>
    <n v="-309033.03899999993"/>
    <n v="-3.06017599715745"/>
    <n v="5"/>
    <x v="1"/>
  </r>
  <r>
    <x v="4"/>
    <x v="10"/>
    <x v="1"/>
    <n v="10124.253999999999"/>
    <n v="-33249.705999999998"/>
    <n v="-46160"/>
    <n v="-93030"/>
    <n v="-100280"/>
    <n v="-272719.70600000001"/>
    <n v="-262595.45199999999"/>
    <n v="-25.937264315968367"/>
    <n v="5"/>
    <x v="1"/>
  </r>
  <r>
    <x v="4"/>
    <x v="10"/>
    <x v="2"/>
    <n v="304482.717"/>
    <n v="-1269131.6539999999"/>
    <n v="-20230"/>
    <n v="-53630"/>
    <n v="-97810"/>
    <n v="-1440801.6539999999"/>
    <n v="-1136318.9369999999"/>
    <n v="-3.7319653088881228"/>
    <n v="5"/>
    <x v="1"/>
  </r>
  <r>
    <x v="4"/>
    <x v="1"/>
    <x v="0"/>
    <n v="14981.953"/>
    <n v="-11866.4"/>
    <n v="-32870"/>
    <n v="-98270"/>
    <n v="-40420"/>
    <n v="-183426.4"/>
    <n v="-168444.44699999999"/>
    <n v="-11.243156816738111"/>
    <n v="5"/>
    <x v="1"/>
  </r>
  <r>
    <x v="4"/>
    <x v="1"/>
    <x v="0"/>
    <n v="40152.811999999998"/>
    <n v="-2760.3029999999999"/>
    <n v="-54770"/>
    <n v="-19470"/>
    <n v="-29650"/>
    <n v="-106650.303"/>
    <n v="-66497.491000000009"/>
    <n v="-1.6561104363002026"/>
    <n v="5"/>
    <x v="1"/>
  </r>
  <r>
    <x v="4"/>
    <x v="1"/>
    <x v="0"/>
    <n v="436139.97"/>
    <n v="-180846.519"/>
    <n v="-80810"/>
    <n v="-54880"/>
    <n v="-32360"/>
    <n v="-348896.51899999997"/>
    <n v="87243.451000000001"/>
    <n v="0.20003544045733759"/>
    <n v="5"/>
    <x v="1"/>
  </r>
  <r>
    <x v="4"/>
    <x v="1"/>
    <x v="0"/>
    <n v="2737880.5649999999"/>
    <n v="-1460529.6159999999"/>
    <n v="-46910"/>
    <n v="-88580"/>
    <n v="-24490"/>
    <n v="-1620509.6159999999"/>
    <n v="1117370.949"/>
    <n v="0.40811530031077159"/>
    <n v="5"/>
    <x v="1"/>
  </r>
  <r>
    <x v="4"/>
    <x v="1"/>
    <x v="0"/>
    <n v="2940.8820000000001"/>
    <n v="-2671.2279999999996"/>
    <n v="-85260"/>
    <n v="-78250"/>
    <n v="-47350"/>
    <n v="-213531.228"/>
    <n v="-210590.34599999999"/>
    <n v="-71.607887021648608"/>
    <n v="5"/>
    <x v="1"/>
  </r>
  <r>
    <x v="4"/>
    <x v="1"/>
    <x v="0"/>
    <n v="962587.745"/>
    <n v="-1185798.6979999999"/>
    <n v="-18970"/>
    <n v="-48170"/>
    <n v="-93840"/>
    <n v="-1346778.6979999999"/>
    <n v="-384190.95299999986"/>
    <n v="-0.39912304618006522"/>
    <n v="5"/>
    <x v="1"/>
  </r>
  <r>
    <x v="4"/>
    <x v="1"/>
    <x v="0"/>
    <n v="857982.93699999992"/>
    <n v="-966606.82999999984"/>
    <n v="-49170"/>
    <n v="-42750"/>
    <n v="-29490"/>
    <n v="-1088016.8299999998"/>
    <n v="-230033.89299999992"/>
    <n v="-0.26811010228750032"/>
    <n v="5"/>
    <x v="1"/>
  </r>
  <r>
    <x v="4"/>
    <x v="1"/>
    <x v="0"/>
    <n v="101381.924"/>
    <n v="-7862.8129999999992"/>
    <n v="-66450"/>
    <n v="-76140"/>
    <n v="-88320"/>
    <n v="-238772.81299999999"/>
    <n v="-137390.889"/>
    <n v="-1.3551813141758879"/>
    <n v="5"/>
    <x v="1"/>
  </r>
  <r>
    <x v="4"/>
    <x v="1"/>
    <x v="0"/>
    <n v="84485.52"/>
    <n v="-55462.645000000004"/>
    <n v="-16220"/>
    <n v="-75370"/>
    <n v="-62530"/>
    <n v="-209582.64500000002"/>
    <n v="-125097.12500000001"/>
    <n v="-1.4806930820808111"/>
    <n v="5"/>
    <x v="1"/>
  </r>
  <r>
    <x v="4"/>
    <x v="1"/>
    <x v="0"/>
    <n v="3484676.9369999999"/>
    <n v="-1274740.7609999999"/>
    <n v="-49770"/>
    <n v="-98230"/>
    <n v="-97700"/>
    <n v="-1520440.7609999999"/>
    <n v="1964236.176"/>
    <n v="0.56367812899494618"/>
    <n v="5"/>
    <x v="1"/>
  </r>
  <r>
    <x v="4"/>
    <x v="1"/>
    <x v="0"/>
    <n v="1145221.301"/>
    <n v="-1244390.777"/>
    <n v="-40960"/>
    <n v="-76790"/>
    <n v="-64480"/>
    <n v="-1426620.777"/>
    <n v="-281399.47600000002"/>
    <n v="-0.24571624344943968"/>
    <n v="5"/>
    <x v="1"/>
  </r>
  <r>
    <x v="4"/>
    <x v="1"/>
    <x v="0"/>
    <n v="444316.35499999998"/>
    <n v="-654016.86699999997"/>
    <n v="-33220"/>
    <n v="-83010"/>
    <n v="-36830"/>
    <n v="-807076.86699999997"/>
    <n v="-362760.51199999999"/>
    <n v="-0.81644645288828044"/>
    <n v="5"/>
    <x v="1"/>
  </r>
  <r>
    <x v="4"/>
    <x v="1"/>
    <x v="0"/>
    <n v="73281.410999999993"/>
    <n v="-27833.371999999999"/>
    <n v="-96480"/>
    <n v="-34480"/>
    <n v="-29200"/>
    <n v="-187993.372"/>
    <n v="-114711.96100000001"/>
    <n v="-1.5653623399800534"/>
    <n v="5"/>
    <x v="1"/>
  </r>
  <r>
    <x v="4"/>
    <x v="1"/>
    <x v="0"/>
    <n v="179539.45799999998"/>
    <n v="-30078.502999999997"/>
    <n v="-104270"/>
    <n v="-20650"/>
    <n v="-96940"/>
    <n v="-251938.503"/>
    <n v="-72399.045000000013"/>
    <n v="-0.40324865523432746"/>
    <n v="5"/>
    <x v="1"/>
  </r>
  <r>
    <x v="4"/>
    <x v="1"/>
    <x v="0"/>
    <n v="179539.45799999998"/>
    <n v="-45016.383999999998"/>
    <n v="-107210"/>
    <n v="-30440"/>
    <n v="-100930"/>
    <n v="-283596.38400000002"/>
    <n v="-104056.92600000004"/>
    <n v="-0.57957691952038781"/>
    <n v="5"/>
    <x v="1"/>
  </r>
  <r>
    <x v="4"/>
    <x v="1"/>
    <x v="0"/>
    <n v="94890.704999999987"/>
    <n v="-59062.933999999994"/>
    <n v="-68070"/>
    <n v="-25910"/>
    <n v="-40870"/>
    <n v="-193912.93400000001"/>
    <n v="-99022.229000000021"/>
    <n v="-1.0435398177303039"/>
    <n v="5"/>
    <x v="1"/>
  </r>
  <r>
    <x v="4"/>
    <x v="1"/>
    <x v="0"/>
    <n v="977814.89399999985"/>
    <n v="-811581.77799999993"/>
    <n v="-59090"/>
    <n v="-90800"/>
    <n v="-62120"/>
    <n v="-1023591.7779999999"/>
    <n v="-45776.884000000078"/>
    <n v="-4.6815490621888695E-2"/>
    <n v="5"/>
    <x v="1"/>
  </r>
  <r>
    <x v="4"/>
    <x v="1"/>
    <x v="0"/>
    <n v="691211.67499999993"/>
    <n v="-599277.91"/>
    <n v="-65450"/>
    <n v="-26830"/>
    <n v="-92560"/>
    <n v="-784117.91"/>
    <n v="-92906.235000000102"/>
    <n v="-0.13441068540979159"/>
    <n v="5"/>
    <x v="1"/>
  </r>
  <r>
    <x v="4"/>
    <x v="1"/>
    <x v="0"/>
    <n v="61264.356999999989"/>
    <n v="-10675.111999999999"/>
    <n v="-98120"/>
    <n v="-63860"/>
    <n v="-25190"/>
    <n v="-197845.11199999999"/>
    <n v="-136580.755"/>
    <n v="-2.229367313852654"/>
    <n v="5"/>
    <x v="1"/>
  </r>
  <r>
    <x v="4"/>
    <x v="1"/>
    <x v="0"/>
    <n v="470407.78399999999"/>
    <n v="-31263.602999999999"/>
    <n v="-62150"/>
    <n v="-27410"/>
    <n v="-39450"/>
    <n v="-160273.603"/>
    <n v="310134.18099999998"/>
    <n v="0.65928794452091799"/>
    <n v="5"/>
    <x v="1"/>
  </r>
  <r>
    <x v="4"/>
    <x v="1"/>
    <x v="0"/>
    <n v="165033.49099999998"/>
    <n v="-7479.1919999999991"/>
    <n v="-31620"/>
    <n v="-73720"/>
    <n v="-85180"/>
    <n v="-197999.19200000001"/>
    <n v="-32965.70100000003"/>
    <n v="-0.19975158254393366"/>
    <n v="5"/>
    <x v="1"/>
  </r>
  <r>
    <x v="4"/>
    <x v="1"/>
    <x v="0"/>
    <n v="933715.59399999992"/>
    <n v="-41737.317999999999"/>
    <n v="-102060"/>
    <n v="-44630"/>
    <n v="-42510"/>
    <n v="-230937.318"/>
    <n v="702778.27599999995"/>
    <n v="0.75266845762886558"/>
    <n v="5"/>
    <x v="1"/>
  </r>
  <r>
    <x v="4"/>
    <x v="1"/>
    <x v="0"/>
    <n v="104374.249"/>
    <n v="-203212.36599999998"/>
    <n v="-30580"/>
    <n v="-44780"/>
    <n v="-78550"/>
    <n v="-357122.36599999998"/>
    <n v="-252748.11699999997"/>
    <n v="-2.4215562691138497"/>
    <n v="5"/>
    <x v="1"/>
  </r>
  <r>
    <x v="4"/>
    <x v="1"/>
    <x v="0"/>
    <n v="-401235.64600000001"/>
    <n v="151963.147"/>
    <n v="-100950"/>
    <n v="-51430"/>
    <n v="-31980"/>
    <n v="-32396.853000000003"/>
    <n v="-433632.49900000001"/>
    <n v="1.0807427089865291"/>
    <n v="5"/>
    <x v="1"/>
  </r>
  <r>
    <x v="4"/>
    <x v="1"/>
    <x v="0"/>
    <n v="15405.117"/>
    <n v="-3218.39"/>
    <n v="-99100"/>
    <n v="-74470"/>
    <n v="-41340"/>
    <n v="-218128.39"/>
    <n v="-202723.27300000002"/>
    <n v="-13.159476361003945"/>
    <n v="5"/>
    <x v="1"/>
  </r>
  <r>
    <x v="4"/>
    <x v="1"/>
    <x v="0"/>
    <n v="88047.231999999989"/>
    <n v="-42839.992999999995"/>
    <n v="-77850"/>
    <n v="-39670"/>
    <n v="-57890"/>
    <n v="-218249.99299999999"/>
    <n v="-130202.761"/>
    <n v="-1.4787831263111146"/>
    <n v="5"/>
    <x v="1"/>
  </r>
  <r>
    <x v="4"/>
    <x v="1"/>
    <x v="1"/>
    <n v="11532.632999999998"/>
    <n v="-13649.509999999998"/>
    <n v="-57310"/>
    <n v="-25000"/>
    <n v="-65630"/>
    <n v="-161589.51"/>
    <n v="-150056.87700000001"/>
    <n v="-13.011501970105181"/>
    <n v="5"/>
    <x v="1"/>
  </r>
  <r>
    <x v="4"/>
    <x v="1"/>
    <x v="2"/>
    <n v="764.74299999999994"/>
    <n v="-681.12099999999998"/>
    <n v="-65720"/>
    <n v="-14080"/>
    <n v="-64050"/>
    <n v="-144531.12100000001"/>
    <n v="-143766.37800000003"/>
    <n v="-187.99306172138881"/>
    <n v="5"/>
    <x v="1"/>
  </r>
  <r>
    <x v="4"/>
    <x v="1"/>
    <x v="0"/>
    <n v="27854.428"/>
    <n v="-1270.885"/>
    <n v="-27870"/>
    <n v="-77250"/>
    <n v="-53190"/>
    <n v="-159580.88500000001"/>
    <n v="-131726.45699999999"/>
    <n v="-4.7291029275488983"/>
    <n v="5"/>
    <x v="1"/>
  </r>
  <r>
    <x v="4"/>
    <x v="1"/>
    <x v="0"/>
    <n v="818938.58899999992"/>
    <n v="-131645.12199999997"/>
    <n v="-42160"/>
    <n v="-73490"/>
    <n v="-82190"/>
    <n v="-329485.12199999997"/>
    <n v="489453.46699999995"/>
    <n v="0.59766809572091129"/>
    <n v="5"/>
    <x v="1"/>
  </r>
  <r>
    <x v="4"/>
    <x v="1"/>
    <x v="0"/>
    <n v="298348.42099999997"/>
    <n v="-139626.97"/>
    <n v="-73010"/>
    <n v="-40950"/>
    <n v="-48410"/>
    <n v="-301996.96999999997"/>
    <n v="-3648.5489999999991"/>
    <n v="-1.2229154717061498E-2"/>
    <n v="5"/>
    <x v="1"/>
  </r>
  <r>
    <x v="4"/>
    <x v="1"/>
    <x v="0"/>
    <n v="126306.85899999998"/>
    <n v="-51474.472000000002"/>
    <n v="-81650"/>
    <n v="-49260"/>
    <n v="-66140"/>
    <n v="-248524.47200000001"/>
    <n v="-122217.61300000003"/>
    <n v="-0.96762451356659929"/>
    <n v="5"/>
    <x v="1"/>
  </r>
  <r>
    <x v="4"/>
    <x v="1"/>
    <x v="0"/>
    <n v="165989.908"/>
    <n v="-66040.337999999989"/>
    <n v="-47500"/>
    <n v="-12560"/>
    <n v="-95080"/>
    <n v="-221180.33799999999"/>
    <n v="-55190.429999999993"/>
    <n v="-0.33249268383232067"/>
    <n v="5"/>
    <x v="1"/>
  </r>
  <r>
    <x v="4"/>
    <x v="1"/>
    <x v="1"/>
    <n v="197166.93499999997"/>
    <n v="-271133.58999999997"/>
    <n v="-38520"/>
    <n v="-34680"/>
    <n v="-91330"/>
    <n v="-435663.58999999997"/>
    <n v="-238496.655"/>
    <n v="-1.2096179057609231"/>
    <n v="5"/>
    <x v="1"/>
  </r>
  <r>
    <x v="4"/>
    <x v="1"/>
    <x v="2"/>
    <n v="11051698.623"/>
    <n v="-515815.96499999991"/>
    <n v="-68140"/>
    <n v="-97480"/>
    <n v="-45180"/>
    <n v="-726615.96499999985"/>
    <n v="10325082.658"/>
    <n v="0.93425300582411652"/>
    <n v="5"/>
    <x v="1"/>
  </r>
  <r>
    <x v="4"/>
    <x v="1"/>
    <x v="0"/>
    <n v="62342.188999999998"/>
    <n v="-6599.8659999999991"/>
    <n v="-89770"/>
    <n v="-49830"/>
    <n v="-33630"/>
    <n v="-179829.86600000001"/>
    <n v="-117487.67700000001"/>
    <n v="-1.8845613040632887"/>
    <n v="5"/>
    <x v="1"/>
  </r>
  <r>
    <x v="4"/>
    <x v="1"/>
    <x v="0"/>
    <n v="67429.054000000004"/>
    <n v="-10431.490999999998"/>
    <n v="-58580"/>
    <n v="-23480"/>
    <n v="-64340"/>
    <n v="-156831.49100000001"/>
    <n v="-89402.437000000005"/>
    <n v="-1.3258741105874035"/>
    <n v="5"/>
    <x v="1"/>
  </r>
  <r>
    <x v="4"/>
    <x v="1"/>
    <x v="0"/>
    <n v="63156.295999999995"/>
    <n v="-8542.66"/>
    <n v="-20660"/>
    <n v="-24440"/>
    <n v="-58250"/>
    <n v="-111892.66"/>
    <n v="-48736.364000000009"/>
    <n v="-0.77167863042506502"/>
    <n v="5"/>
    <x v="1"/>
  </r>
  <r>
    <x v="4"/>
    <x v="1"/>
    <x v="1"/>
    <n v="26382.901999999998"/>
    <n v="-5068.7769999999991"/>
    <n v="-49330"/>
    <n v="-75100"/>
    <n v="-40790"/>
    <n v="-170288.777"/>
    <n v="-143905.875"/>
    <n v="-5.4545127370749436"/>
    <n v="5"/>
    <x v="1"/>
  </r>
  <r>
    <x v="4"/>
    <x v="1"/>
    <x v="2"/>
    <n v="748955.77399999998"/>
    <n v="-39108.047999999995"/>
    <n v="-72300"/>
    <n v="-62700"/>
    <n v="-104090"/>
    <n v="-278198.04800000001"/>
    <n v="470757.72599999997"/>
    <n v="0.62855210192958599"/>
    <n v="5"/>
    <x v="1"/>
  </r>
  <r>
    <x v="4"/>
    <x v="1"/>
    <x v="0"/>
    <n v="71181.922000000006"/>
    <n v="-6782.4749999999995"/>
    <n v="-91140"/>
    <n v="-103850"/>
    <n v="-27470"/>
    <n v="-229242.47500000001"/>
    <n v="-158060.55300000001"/>
    <n v="-2.2205153859149798"/>
    <n v="5"/>
    <x v="1"/>
  </r>
  <r>
    <x v="4"/>
    <x v="1"/>
    <x v="0"/>
    <n v="93604.475999999995"/>
    <n v="-10754.31"/>
    <n v="-58120"/>
    <n v="-89810"/>
    <n v="-57980"/>
    <n v="-216664.31"/>
    <n v="-123059.834"/>
    <n v="-1.3146789476178469"/>
    <n v="5"/>
    <x v="1"/>
  </r>
  <r>
    <x v="4"/>
    <x v="1"/>
    <x v="1"/>
    <n v="141266.601"/>
    <n v="-15326.017"/>
    <n v="-77510"/>
    <n v="-46330"/>
    <n v="-39150"/>
    <n v="-178316.01699999999"/>
    <n v="-37049.415999999997"/>
    <n v="-0.26226592653701636"/>
    <n v="5"/>
    <x v="1"/>
  </r>
  <r>
    <x v="4"/>
    <x v="1"/>
    <x v="2"/>
    <n v="100463.811"/>
    <n v="-10961.495999999999"/>
    <n v="-71250"/>
    <n v="-48600"/>
    <n v="-88590"/>
    <n v="-219401.49599999998"/>
    <n v="-118937.68499999998"/>
    <n v="-1.183885857167015"/>
    <n v="5"/>
    <x v="1"/>
  </r>
  <r>
    <x v="4"/>
    <x v="1"/>
    <x v="0"/>
    <n v="206643.35299999997"/>
    <n v="-25996.144999999997"/>
    <n v="-35360"/>
    <n v="-23860"/>
    <n v="-60890"/>
    <n v="-146106.14499999999"/>
    <n v="60537.207999999984"/>
    <n v="0.29295502188255718"/>
    <n v="5"/>
    <x v="1"/>
  </r>
  <r>
    <x v="4"/>
    <x v="1"/>
    <x v="0"/>
    <n v="105058.23299999999"/>
    <n v="-16456.699000000001"/>
    <n v="-100800"/>
    <n v="-61550"/>
    <n v="-13580"/>
    <n v="-192386.69899999999"/>
    <n v="-87328.466"/>
    <n v="-0.83123867122341577"/>
    <n v="5"/>
    <x v="1"/>
  </r>
  <r>
    <x v="4"/>
    <x v="1"/>
    <x v="0"/>
    <n v="531301.1129999999"/>
    <n v="-51255.099000000002"/>
    <n v="-88360"/>
    <n v="-34800"/>
    <n v="-54880"/>
    <n v="-229295.09899999999"/>
    <n v="302006.01399999991"/>
    <n v="0.56842721878506575"/>
    <n v="5"/>
    <x v="1"/>
  </r>
  <r>
    <x v="4"/>
    <x v="1"/>
    <x v="1"/>
    <n v="2656302.7819999997"/>
    <n v="-94237.646999999983"/>
    <n v="-32020"/>
    <n v="-100710"/>
    <n v="-33250"/>
    <n v="-260217.647"/>
    <n v="2396085.1349999998"/>
    <n v="0.90203765596176677"/>
    <n v="5"/>
    <x v="1"/>
  </r>
  <r>
    <x v="4"/>
    <x v="1"/>
    <x v="2"/>
    <n v="59473.441999999995"/>
    <n v="-14380.435999999998"/>
    <n v="-66220"/>
    <n v="-43710"/>
    <n v="-100480"/>
    <n v="-224790.43599999999"/>
    <n v="-165316.99400000001"/>
    <n v="-2.7796775912179426"/>
    <n v="5"/>
    <x v="1"/>
  </r>
  <r>
    <x v="4"/>
    <x v="1"/>
    <x v="3"/>
    <n v="125490.74999999999"/>
    <n v="-6803.9579999999996"/>
    <n v="-59760"/>
    <n v="-98220"/>
    <n v="-87370"/>
    <n v="-252153.95800000001"/>
    <n v="-126663.20800000003"/>
    <n v="-1.0093429834469874"/>
    <n v="5"/>
    <x v="1"/>
  </r>
  <r>
    <x v="4"/>
    <x v="1"/>
    <x v="0"/>
    <n v="3950182.446"/>
    <n v="-413084.875"/>
    <n v="-95330"/>
    <n v="-48340"/>
    <n v="-88700"/>
    <n v="-645454.875"/>
    <n v="3304727.571"/>
    <n v="0.83660124973376992"/>
    <n v="5"/>
    <x v="1"/>
  </r>
  <r>
    <x v="4"/>
    <x v="1"/>
    <x v="1"/>
    <n v="1617608.3419999999"/>
    <n v="-163479.351"/>
    <n v="-65470"/>
    <n v="-50580"/>
    <n v="-96380"/>
    <n v="-375909.35100000002"/>
    <n v="1241698.9909999999"/>
    <n v="0.76761411199497875"/>
    <n v="5"/>
    <x v="1"/>
  </r>
  <r>
    <x v="4"/>
    <x v="1"/>
    <x v="2"/>
    <n v="12859.447999999999"/>
    <n v="-9805.9009999999998"/>
    <n v="-60460"/>
    <n v="-53290"/>
    <n v="-23320"/>
    <n v="-146875.90100000001"/>
    <n v="-134016.45300000001"/>
    <n v="-10.421633416924275"/>
    <n v="5"/>
    <x v="1"/>
  </r>
  <r>
    <x v="4"/>
    <x v="1"/>
    <x v="3"/>
    <n v="42953.119999999995"/>
    <n v="-16156.601999999999"/>
    <n v="-15750"/>
    <n v="-45630"/>
    <n v="-30770"/>
    <n v="-108306.602"/>
    <n v="-65353.482000000004"/>
    <n v="-1.5215072153082247"/>
    <n v="5"/>
    <x v="1"/>
  </r>
  <r>
    <x v="4"/>
    <x v="1"/>
    <x v="0"/>
    <n v="628394.94899999991"/>
    <n v="-177425.353"/>
    <n v="-43470"/>
    <n v="-108140"/>
    <n v="-38060"/>
    <n v="-367095.353"/>
    <n v="261299.5959999999"/>
    <n v="0.41582064976146066"/>
    <n v="5"/>
    <x v="1"/>
  </r>
  <r>
    <x v="4"/>
    <x v="1"/>
    <x v="1"/>
    <n v="11413.339"/>
    <n v="-13132.756000000001"/>
    <n v="-90600"/>
    <n v="-60930"/>
    <n v="-82110"/>
    <n v="-246772.75599999999"/>
    <n v="-235359.41699999999"/>
    <n v="-20.621434008049704"/>
    <n v="5"/>
    <x v="1"/>
  </r>
  <r>
    <x v="4"/>
    <x v="1"/>
    <x v="2"/>
    <n v="5820935.3369999994"/>
    <n v="-38461.919999999998"/>
    <n v="-75920"/>
    <n v="-85100"/>
    <n v="-86140"/>
    <n v="-285621.92"/>
    <n v="5535313.4169999994"/>
    <n v="0.95093195449458401"/>
    <n v="5"/>
    <x v="1"/>
  </r>
  <r>
    <x v="4"/>
    <x v="1"/>
    <x v="3"/>
    <n v="1546712.034"/>
    <n v="-470660.44199999998"/>
    <n v="-67820"/>
    <n v="-91480"/>
    <n v="-61500"/>
    <n v="-691460.44200000004"/>
    <n v="855251.59199999995"/>
    <n v="0.55294817212238745"/>
    <n v="5"/>
    <x v="1"/>
  </r>
  <r>
    <x v="4"/>
    <x v="1"/>
    <x v="0"/>
    <n v="19309.766"/>
    <n v="-6221.5509999999995"/>
    <n v="-31320"/>
    <n v="-42200"/>
    <n v="-107470"/>
    <n v="-187211.55100000001"/>
    <n v="-167901.785"/>
    <n v="-8.6951745039271842"/>
    <n v="5"/>
    <x v="1"/>
  </r>
  <r>
    <x v="4"/>
    <x v="1"/>
    <x v="1"/>
    <n v="1193982.7409999999"/>
    <n v="-34547.680999999997"/>
    <n v="-72570"/>
    <n v="-89880"/>
    <n v="-58610"/>
    <n v="-255607.68099999998"/>
    <n v="938375.05999999994"/>
    <n v="0.78592012076663675"/>
    <n v="5"/>
    <x v="1"/>
  </r>
  <r>
    <x v="4"/>
    <x v="1"/>
    <x v="2"/>
    <n v="313829.67"/>
    <n v="-34466.270999999993"/>
    <n v="-103510"/>
    <n v="-79470"/>
    <n v="-100650"/>
    <n v="-318096.27100000001"/>
    <n v="-4266.6010000000242"/>
    <n v="-1.3595276061693034E-2"/>
    <n v="5"/>
    <x v="1"/>
  </r>
  <r>
    <x v="4"/>
    <x v="1"/>
    <x v="3"/>
    <n v="382467.08500000002"/>
    <n v="-34673.722999999998"/>
    <n v="-96470"/>
    <n v="-41930"/>
    <n v="-94160"/>
    <n v="-267233.723"/>
    <n v="115233.36200000002"/>
    <n v="0.30128961816413563"/>
    <n v="5"/>
    <x v="1"/>
  </r>
  <r>
    <x v="4"/>
    <x v="1"/>
    <x v="0"/>
    <n v="325546.68299999996"/>
    <n v="-37912.146999999997"/>
    <n v="-51900"/>
    <n v="-17180"/>
    <n v="-102230"/>
    <n v="-209222.147"/>
    <n v="116324.53599999996"/>
    <n v="0.35732059970028929"/>
    <n v="5"/>
    <x v="1"/>
  </r>
  <r>
    <x v="4"/>
    <x v="1"/>
    <x v="0"/>
    <n v="1270798.0319999999"/>
    <n v="-167945.61"/>
    <n v="-39180"/>
    <n v="-52830"/>
    <n v="-32360"/>
    <n v="-292315.61"/>
    <n v="978482.4219999999"/>
    <n v="0.76997476968078904"/>
    <n v="5"/>
    <x v="1"/>
  </r>
  <r>
    <x v="4"/>
    <x v="1"/>
    <x v="1"/>
    <n v="431018.93799999997"/>
    <n v="-535405.95499999996"/>
    <n v="-19200"/>
    <n v="-60670"/>
    <n v="-70610"/>
    <n v="-685885.95499999996"/>
    <n v="-254867.01699999999"/>
    <n v="-0.59131280445036971"/>
    <n v="5"/>
    <x v="1"/>
  </r>
  <r>
    <x v="4"/>
    <x v="9"/>
    <x v="2"/>
    <n v="377887.55199999997"/>
    <n v="-348921.43299999996"/>
    <n v="-56190"/>
    <n v="-62070"/>
    <n v="-107720"/>
    <n v="-574901.43299999996"/>
    <n v="-197013.88099999999"/>
    <n v="-0.5213558370930409"/>
    <n v="5"/>
    <x v="1"/>
  </r>
  <r>
    <x v="4"/>
    <x v="9"/>
    <x v="0"/>
    <n v="5290767.699"/>
    <n v="-2631651.5819999995"/>
    <n v="-25310"/>
    <n v="-94160"/>
    <n v="-50540"/>
    <n v="-2801661.5819999995"/>
    <n v="2489106.1170000006"/>
    <n v="0.47046218216506891"/>
    <n v="5"/>
    <x v="1"/>
  </r>
  <r>
    <x v="4"/>
    <x v="9"/>
    <x v="1"/>
    <n v="2368349.284"/>
    <n v="-194470.864"/>
    <n v="-49200"/>
    <n v="-36900"/>
    <n v="-29570"/>
    <n v="-310140.864"/>
    <n v="2058208.42"/>
    <n v="0.86904766704166592"/>
    <n v="5"/>
    <x v="1"/>
  </r>
  <r>
    <x v="4"/>
    <x v="9"/>
    <x v="2"/>
    <n v="265038.35399999999"/>
    <n v="-12882.492"/>
    <n v="-74340"/>
    <n v="-78330"/>
    <n v="-60010"/>
    <n v="-225562.492"/>
    <n v="39475.861999999994"/>
    <n v="0.14894396001267046"/>
    <n v="5"/>
    <x v="1"/>
  </r>
  <r>
    <x v="4"/>
    <x v="9"/>
    <x v="0"/>
    <n v="1205412.1169999999"/>
    <n v="-4463224.4720000001"/>
    <n v="-106200"/>
    <n v="-26700"/>
    <n v="-26930"/>
    <n v="-4623054.4720000001"/>
    <n v="-3417642.3550000004"/>
    <n v="-2.8352480506880462"/>
    <n v="5"/>
    <x v="1"/>
  </r>
  <r>
    <x v="4"/>
    <x v="9"/>
    <x v="1"/>
    <n v="1864843.1829999997"/>
    <n v="-1253100.618"/>
    <n v="-49400"/>
    <n v="-60160"/>
    <n v="-74410"/>
    <n v="-1437070.618"/>
    <n v="427772.56499999971"/>
    <n v="0.22938795545898713"/>
    <n v="5"/>
    <x v="1"/>
  </r>
  <r>
    <x v="4"/>
    <x v="9"/>
    <x v="2"/>
    <n v="35165.171999999999"/>
    <n v="-30014.977999999999"/>
    <n v="-47100"/>
    <n v="-96260"/>
    <n v="-28730"/>
    <n v="-202104.978"/>
    <n v="-166939.80600000001"/>
    <n v="-4.7473052598747421"/>
    <n v="5"/>
    <x v="1"/>
  </r>
  <r>
    <x v="4"/>
    <x v="9"/>
    <x v="0"/>
    <n v="2942949.0929999999"/>
    <n v="-3238947.1029999997"/>
    <n v="-59660"/>
    <n v="-55860"/>
    <n v="-52550"/>
    <n v="-3407017.1029999997"/>
    <n v="-464068.00999999978"/>
    <n v="-0.15768808611192645"/>
    <n v="5"/>
    <x v="1"/>
  </r>
  <r>
    <x v="4"/>
    <x v="9"/>
    <x v="0"/>
    <n v="1132555.3119999999"/>
    <n v="-1308643.301"/>
    <n v="-42900"/>
    <n v="-74880"/>
    <n v="-37730"/>
    <n v="-1464153.301"/>
    <n v="-331597.98900000006"/>
    <n v="-0.29278745637104925"/>
    <n v="5"/>
    <x v="1"/>
  </r>
  <r>
    <x v="4"/>
    <x v="9"/>
    <x v="0"/>
    <n v="418374.19400000002"/>
    <n v="-69750.31"/>
    <n v="-82180"/>
    <n v="-22470"/>
    <n v="-41940"/>
    <n v="-216340.31"/>
    <n v="202033.88400000002"/>
    <n v="0.48290235606644516"/>
    <n v="5"/>
    <x v="1"/>
  </r>
  <r>
    <x v="4"/>
    <x v="9"/>
    <x v="0"/>
    <n v="972701.82799999998"/>
    <n v="-148046.04499999998"/>
    <n v="-51480"/>
    <n v="-83430"/>
    <n v="-95060"/>
    <n v="-378016.04499999998"/>
    <n v="594685.78300000005"/>
    <n v="0.61137520860092398"/>
    <n v="5"/>
    <x v="1"/>
  </r>
  <r>
    <x v="4"/>
    <x v="9"/>
    <x v="0"/>
    <n v="98480.192999999985"/>
    <n v="-14224.266"/>
    <n v="-23800"/>
    <n v="-72230"/>
    <n v="-26620"/>
    <n v="-136874.266"/>
    <n v="-38394.073000000019"/>
    <n v="-0.38986593984437079"/>
    <n v="5"/>
    <x v="1"/>
  </r>
  <r>
    <x v="4"/>
    <x v="9"/>
    <x v="0"/>
    <n v="8679555.7379999999"/>
    <n v="-684513.83"/>
    <n v="-15250"/>
    <n v="-42410"/>
    <n v="-17240"/>
    <n v="-759413.83"/>
    <n v="7920141.9079999998"/>
    <n v="0.91250544925067911"/>
    <n v="5"/>
    <x v="1"/>
  </r>
  <r>
    <x v="4"/>
    <x v="9"/>
    <x v="0"/>
    <n v="1040913.475"/>
    <n v="-519772.49799999996"/>
    <n v="-54820"/>
    <n v="-27890"/>
    <n v="-13420"/>
    <n v="-615902.49799999991"/>
    <n v="425010.97700000007"/>
    <n v="0.40830576912264499"/>
    <n v="5"/>
    <x v="1"/>
  </r>
  <r>
    <x v="4"/>
    <x v="9"/>
    <x v="0"/>
    <n v="1396190.2359999998"/>
    <n v="-694337.95899999992"/>
    <n v="-66480"/>
    <n v="-27720"/>
    <n v="-98100"/>
    <n v="-886637.95899999992"/>
    <n v="509552.27699999989"/>
    <n v="0.36495906063620398"/>
    <n v="5"/>
    <x v="1"/>
  </r>
  <r>
    <x v="4"/>
    <x v="9"/>
    <x v="0"/>
    <n v="235694.71099999998"/>
    <n v="-109748.891"/>
    <n v="-84410"/>
    <n v="-92450"/>
    <n v="-65170"/>
    <n v="-351778.891"/>
    <n v="-116084.18000000002"/>
    <n v="-0.49251924028112803"/>
    <n v="5"/>
    <x v="1"/>
  </r>
  <r>
    <x v="4"/>
    <x v="9"/>
    <x v="0"/>
    <n v="-45290.517999999996"/>
    <n v="20469.911"/>
    <n v="-40110"/>
    <n v="-68370"/>
    <n v="-33990"/>
    <n v="-122000.08900000001"/>
    <n v="-167290.60700000002"/>
    <n v="3.6937225359180044"/>
    <n v="5"/>
    <x v="1"/>
  </r>
  <r>
    <x v="4"/>
    <x v="9"/>
    <x v="0"/>
    <n v="6495724.5639999993"/>
    <n v="-2905118.7689999999"/>
    <n v="-22760"/>
    <n v="-95800"/>
    <n v="-63390"/>
    <n v="-3087068.7689999999"/>
    <n v="3408655.7949999995"/>
    <n v="0.52475374554689935"/>
    <n v="5"/>
    <x v="1"/>
  </r>
  <r>
    <x v="4"/>
    <x v="9"/>
    <x v="0"/>
    <n v="645868.66399999999"/>
    <n v="-342050.54800000001"/>
    <n v="-44190"/>
    <n v="-57210"/>
    <n v="-47510"/>
    <n v="-490960.54800000001"/>
    <n v="154908.11599999998"/>
    <n v="0.23984460716923708"/>
    <n v="5"/>
    <x v="1"/>
  </r>
  <r>
    <x v="4"/>
    <x v="9"/>
    <x v="0"/>
    <n v="656070.38"/>
    <n v="-320620.755"/>
    <n v="-39320"/>
    <n v="-38620"/>
    <n v="-73880"/>
    <n v="-472440.755"/>
    <n v="183629.625"/>
    <n v="0.27989318005790781"/>
    <n v="5"/>
    <x v="1"/>
  </r>
  <r>
    <x v="4"/>
    <x v="9"/>
    <x v="0"/>
    <n v="1070949.1310000001"/>
    <n v="-522956.98"/>
    <n v="-38250"/>
    <n v="-93960"/>
    <n v="-35280"/>
    <n v="-690446.98"/>
    <n v="380502.15100000007"/>
    <n v="0.35529432723355003"/>
    <n v="5"/>
    <x v="1"/>
  </r>
  <r>
    <x v="4"/>
    <x v="9"/>
    <x v="0"/>
    <n v="524421.24699999997"/>
    <n v="-373792.076"/>
    <n v="-40340"/>
    <n v="-26350"/>
    <n v="-68150"/>
    <n v="-508632.076"/>
    <n v="15789.170999999973"/>
    <n v="3.0107801867913207E-2"/>
    <n v="5"/>
    <x v="1"/>
  </r>
  <r>
    <x v="4"/>
    <x v="9"/>
    <x v="0"/>
    <n v="1555595.804"/>
    <n v="-523604.228"/>
    <n v="-76730"/>
    <n v="-96160"/>
    <n v="-25330"/>
    <n v="-721824.228"/>
    <n v="833771.576"/>
    <n v="0.53598214514083375"/>
    <n v="5"/>
    <x v="1"/>
  </r>
  <r>
    <x v="4"/>
    <x v="9"/>
    <x v="0"/>
    <n v="3440942.6520000002"/>
    <n v="-321500.788"/>
    <n v="-68470"/>
    <n v="-49920"/>
    <n v="-73250"/>
    <n v="-513140.788"/>
    <n v="2927801.8640000001"/>
    <n v="0.85087203133079126"/>
    <n v="5"/>
    <x v="1"/>
  </r>
  <r>
    <x v="4"/>
    <x v="9"/>
    <x v="0"/>
    <n v="5310530.1689999998"/>
    <n v="-4022147.6469999999"/>
    <n v="-23480"/>
    <n v="-41350"/>
    <n v="-100520"/>
    <n v="-4187497.6469999999"/>
    <n v="1123032.5219999999"/>
    <n v="0.21147276943376686"/>
    <n v="5"/>
    <x v="1"/>
  </r>
  <r>
    <x v="4"/>
    <x v="9"/>
    <x v="0"/>
    <n v="128221.72999999998"/>
    <n v="-88533.661999999997"/>
    <n v="-56000"/>
    <n v="-105180"/>
    <n v="-76420"/>
    <n v="-326133.66200000001"/>
    <n v="-197911.93200000003"/>
    <n v="-1.5435131939024693"/>
    <n v="5"/>
    <x v="1"/>
  </r>
  <r>
    <x v="4"/>
    <x v="9"/>
    <x v="0"/>
    <n v="153719.34899999999"/>
    <n v="-213411.94"/>
    <n v="-25190"/>
    <n v="-66420"/>
    <n v="-63580"/>
    <n v="-368601.94"/>
    <n v="-214882.59100000001"/>
    <n v="-1.3978890256684604"/>
    <n v="5"/>
    <x v="1"/>
  </r>
  <r>
    <x v="4"/>
    <x v="9"/>
    <x v="0"/>
    <n v="69146.881999999998"/>
    <n v="-82721.52"/>
    <n v="-80460"/>
    <n v="-82860"/>
    <n v="-35950"/>
    <n v="-281991.52"/>
    <n v="-212844.63800000004"/>
    <n v="-3.0781523597839167"/>
    <n v="5"/>
    <x v="1"/>
  </r>
  <r>
    <x v="4"/>
    <x v="9"/>
    <x v="0"/>
    <n v="3770412.4360000002"/>
    <n v="-192550.73599999998"/>
    <n v="-35710"/>
    <n v="-89880"/>
    <n v="-72770"/>
    <n v="-390910.73599999998"/>
    <n v="3379501.7"/>
    <n v="0.89632149197589794"/>
    <n v="5"/>
    <x v="1"/>
  </r>
  <r>
    <x v="4"/>
    <x v="9"/>
    <x v="0"/>
    <n v="1717492.0559999999"/>
    <n v="-346632.01999999996"/>
    <n v="-101060"/>
    <n v="-57160"/>
    <n v="-104810"/>
    <n v="-609662.02"/>
    <n v="1107830.0359999998"/>
    <n v="0.64502774969458132"/>
    <n v="5"/>
    <x v="1"/>
  </r>
  <r>
    <x v="4"/>
    <x v="9"/>
    <x v="0"/>
    <n v="1696829.456"/>
    <n v="-522891.94999999995"/>
    <n v="-40460"/>
    <n v="-100000"/>
    <n v="-102540"/>
    <n v="-765891.95"/>
    <n v="930937.50600000005"/>
    <n v="0.54863351334938171"/>
    <n v="5"/>
    <x v="1"/>
  </r>
  <r>
    <x v="4"/>
    <x v="9"/>
    <x v="0"/>
    <n v="1700515.5439999998"/>
    <n v="-684591.6"/>
    <n v="-52000"/>
    <n v="-34950"/>
    <n v="-61980"/>
    <n v="-833521.6"/>
    <n v="866993.94399999978"/>
    <n v="0.50984182241617892"/>
    <n v="5"/>
    <x v="1"/>
  </r>
  <r>
    <x v="4"/>
    <x v="9"/>
    <x v="0"/>
    <n v="521409.81900000002"/>
    <n v="-193637.37399999998"/>
    <n v="-38240"/>
    <n v="-92820"/>
    <n v="-29530"/>
    <n v="-354227.37399999995"/>
    <n v="167182.44500000007"/>
    <n v="0.32063539831420024"/>
    <n v="5"/>
    <x v="1"/>
  </r>
  <r>
    <x v="4"/>
    <x v="9"/>
    <x v="1"/>
    <n v="1172389.764"/>
    <n v="-84680.567999999999"/>
    <n v="-46600"/>
    <n v="-51990"/>
    <n v="-75110"/>
    <n v="-258380.568"/>
    <n v="914009.196"/>
    <n v="0.7796120574113099"/>
    <n v="5"/>
    <x v="1"/>
  </r>
  <r>
    <x v="4"/>
    <x v="9"/>
    <x v="2"/>
    <n v="359091.52299999999"/>
    <n v="-73980.06"/>
    <n v="-45810"/>
    <n v="-55080"/>
    <n v="-85230"/>
    <n v="-260100.06"/>
    <n v="98991.462999999989"/>
    <n v="0.27567195731323346"/>
    <n v="5"/>
    <x v="1"/>
  </r>
  <r>
    <x v="4"/>
    <x v="9"/>
    <x v="0"/>
    <n v="818460.60799999989"/>
    <n v="-159303.05999999997"/>
    <n v="-40050"/>
    <n v="-37360"/>
    <n v="-93720"/>
    <n v="-330433.05999999994"/>
    <n v="488027.54799999995"/>
    <n v="0.59627493764489159"/>
    <n v="5"/>
    <x v="1"/>
  </r>
  <r>
    <x v="4"/>
    <x v="9"/>
    <x v="0"/>
    <n v="775198.74599999993"/>
    <n v="-152567.56200000001"/>
    <n v="-93980"/>
    <n v="-50470"/>
    <n v="-28100"/>
    <n v="-325117.56200000003"/>
    <n v="450081.18399999989"/>
    <n v="0.58060102176687467"/>
    <n v="5"/>
    <x v="1"/>
  </r>
  <r>
    <x v="4"/>
    <x v="9"/>
    <x v="0"/>
    <n v="279526.75099999999"/>
    <n v="-13852.44"/>
    <n v="-69940"/>
    <n v="-40280"/>
    <n v="-108210"/>
    <n v="-232282.44"/>
    <n v="47244.310999999987"/>
    <n v="0.1690153476580851"/>
    <n v="5"/>
    <x v="1"/>
  </r>
  <r>
    <x v="4"/>
    <x v="9"/>
    <x v="0"/>
    <n v="766666.42499999993"/>
    <n v="-41465.423999999999"/>
    <n v="-95760"/>
    <n v="-13150"/>
    <n v="-62150"/>
    <n v="-212525.424"/>
    <n v="554141.00099999993"/>
    <n v="0.72279283783687276"/>
    <n v="5"/>
    <x v="1"/>
  </r>
  <r>
    <x v="4"/>
    <x v="9"/>
    <x v="0"/>
    <n v="188685.399"/>
    <n v="-53380.795999999995"/>
    <n v="-26010"/>
    <n v="-22220"/>
    <n v="-60550"/>
    <n v="-162160.796"/>
    <n v="26524.603000000003"/>
    <n v="0.14057581106209496"/>
    <n v="5"/>
    <x v="1"/>
  </r>
  <r>
    <x v="4"/>
    <x v="9"/>
    <x v="1"/>
    <n v="70632.477999999988"/>
    <n v="-22475.697999999997"/>
    <n v="-33580"/>
    <n v="-70590"/>
    <n v="-71620"/>
    <n v="-198265.698"/>
    <n v="-127633.22000000002"/>
    <n v="-1.8070047039833437"/>
    <n v="5"/>
    <x v="1"/>
  </r>
  <r>
    <x v="4"/>
    <x v="9"/>
    <x v="2"/>
    <n v="1855813.8549999997"/>
    <n v="-1937394.781"/>
    <n v="-57360"/>
    <n v="-64450"/>
    <n v="-35660"/>
    <n v="-2094864.781"/>
    <n v="-239050.92600000021"/>
    <n v="-0.12881190931727377"/>
    <n v="5"/>
    <x v="1"/>
  </r>
  <r>
    <x v="4"/>
    <x v="2"/>
    <x v="0"/>
    <n v="108781.09199999999"/>
    <n v="-44474.633000000002"/>
    <n v="-32580"/>
    <n v="-15900"/>
    <n v="-63550"/>
    <n v="-156504.633"/>
    <n v="-47723.541000000012"/>
    <n v="-0.4387117294244483"/>
    <n v="5"/>
    <x v="1"/>
  </r>
  <r>
    <x v="4"/>
    <x v="2"/>
    <x v="0"/>
    <n v="17892248.884999998"/>
    <n v="-6964595.2740000002"/>
    <n v="-61490"/>
    <n v="-41050"/>
    <n v="-48350"/>
    <n v="-7115485.2740000002"/>
    <n v="10776763.610999998"/>
    <n v="0.60231464922415201"/>
    <n v="5"/>
    <x v="1"/>
  </r>
  <r>
    <x v="4"/>
    <x v="2"/>
    <x v="0"/>
    <n v="1286283.831"/>
    <n v="-564460.00799999991"/>
    <n v="-98460"/>
    <n v="-43180"/>
    <n v="-54900"/>
    <n v="-761000.00799999991"/>
    <n v="525283.82300000009"/>
    <n v="0.408373183538836"/>
    <n v="5"/>
    <x v="1"/>
  </r>
  <r>
    <x v="4"/>
    <x v="2"/>
    <x v="1"/>
    <n v="2622447.6739999996"/>
    <n v="-813396.54200000002"/>
    <n v="-16960"/>
    <n v="-92190"/>
    <n v="-32710"/>
    <n v="-955256.54200000002"/>
    <n v="1667191.1319999998"/>
    <n v="0.63573856917306792"/>
    <n v="5"/>
    <x v="1"/>
  </r>
  <r>
    <x v="4"/>
    <x v="2"/>
    <x v="2"/>
    <n v="4893596.8969999999"/>
    <n v="-1688754.7180000001"/>
    <n v="-91070"/>
    <n v="-27020"/>
    <n v="-71790"/>
    <n v="-1878634.7180000001"/>
    <n v="3014962.1789999995"/>
    <n v="0.61610350064761366"/>
    <n v="5"/>
    <x v="1"/>
  </r>
  <r>
    <x v="4"/>
    <x v="2"/>
    <x v="0"/>
    <n v="5588231.8379999995"/>
    <n v="-363472.06"/>
    <n v="-56080"/>
    <n v="-26360"/>
    <n v="-49630"/>
    <n v="-495542.06"/>
    <n v="5092689.7779999999"/>
    <n v="0.91132399757821225"/>
    <n v="5"/>
    <x v="1"/>
  </r>
  <r>
    <x v="4"/>
    <x v="2"/>
    <x v="0"/>
    <n v="5930011.5839999989"/>
    <n v="-4625753.8039999995"/>
    <n v="-23890"/>
    <n v="-39250"/>
    <n v="-77980"/>
    <n v="-4766873.8039999995"/>
    <n v="1163137.7799999993"/>
    <n v="0.19614426776809474"/>
    <n v="5"/>
    <x v="1"/>
  </r>
  <r>
    <x v="4"/>
    <x v="2"/>
    <x v="1"/>
    <n v="103930.47"/>
    <n v="-84818.495999999999"/>
    <n v="-60230"/>
    <n v="-100620"/>
    <n v="-71190"/>
    <n v="-316858.49599999998"/>
    <n v="-212928.02599999998"/>
    <n v="-2.0487545760160613"/>
    <n v="5"/>
    <x v="1"/>
  </r>
  <r>
    <x v="4"/>
    <x v="2"/>
    <x v="2"/>
    <n v="1283879.7929999998"/>
    <n v="-338446.38799999998"/>
    <n v="-98890"/>
    <n v="-96810"/>
    <n v="-77330"/>
    <n v="-611476.38800000004"/>
    <n v="672403.4049999998"/>
    <n v="0.52372769527653118"/>
    <n v="5"/>
    <x v="1"/>
  </r>
  <r>
    <x v="4"/>
    <x v="2"/>
    <x v="0"/>
    <n v="283117.28899999999"/>
    <n v="-58569.231"/>
    <n v="-21050"/>
    <n v="-14430"/>
    <n v="-16990"/>
    <n v="-111039.231"/>
    <n v="172078.05799999999"/>
    <n v="0.60779777387597123"/>
    <n v="5"/>
    <x v="1"/>
  </r>
  <r>
    <x v="4"/>
    <x v="2"/>
    <x v="0"/>
    <n v="37876.803999999996"/>
    <n v="-7373.6179999999995"/>
    <n v="-45190"/>
    <n v="-62020"/>
    <n v="-90340"/>
    <n v="-204923.61799999999"/>
    <n v="-167046.81399999998"/>
    <n v="-4.4102668746814011"/>
    <n v="5"/>
    <x v="1"/>
  </r>
  <r>
    <x v="4"/>
    <x v="2"/>
    <x v="0"/>
    <n v="111119.59599999999"/>
    <n v="-66779.034"/>
    <n v="-95060"/>
    <n v="-45490"/>
    <n v="-105120"/>
    <n v="-312449.03399999999"/>
    <n v="-201329.43799999999"/>
    <n v="-1.8118265836747645"/>
    <n v="5"/>
    <x v="1"/>
  </r>
  <r>
    <x v="4"/>
    <x v="2"/>
    <x v="1"/>
    <n v="3959397.4979999997"/>
    <n v="-2295640.4309999999"/>
    <n v="-101190"/>
    <n v="-101750"/>
    <n v="-32560"/>
    <n v="-2531140.4309999999"/>
    <n v="1428257.0669999998"/>
    <n v="0.36072585986162076"/>
    <n v="5"/>
    <x v="1"/>
  </r>
  <r>
    <x v="4"/>
    <x v="2"/>
    <x v="2"/>
    <n v="5439125.3979999991"/>
    <n v="-2349098.8640000001"/>
    <n v="-90800"/>
    <n v="-68530"/>
    <n v="-19090"/>
    <n v="-2527518.8640000001"/>
    <n v="2911606.5339999991"/>
    <n v="0.53530785208052301"/>
    <n v="5"/>
    <x v="1"/>
  </r>
  <r>
    <x v="4"/>
    <x v="2"/>
    <x v="3"/>
    <n v="154781.38199999998"/>
    <n v="-47087.025999999991"/>
    <n v="-79590"/>
    <n v="-53780"/>
    <n v="-43440"/>
    <n v="-223897.02599999998"/>
    <n v="-69115.644"/>
    <n v="-0.44653719398887398"/>
    <n v="5"/>
    <x v="1"/>
  </r>
  <r>
    <x v="4"/>
    <x v="2"/>
    <x v="0"/>
    <n v="4682629.091"/>
    <n v="-1359613.997"/>
    <n v="-83520"/>
    <n v="-99260"/>
    <n v="-62240"/>
    <n v="-1604633.997"/>
    <n v="3077995.094"/>
    <n v="0.65732199458545582"/>
    <n v="5"/>
    <x v="1"/>
  </r>
  <r>
    <x v="4"/>
    <x v="2"/>
    <x v="1"/>
    <n v="214425.533"/>
    <n v="-43527.252999999997"/>
    <n v="-43480"/>
    <n v="-107820"/>
    <n v="-43240"/>
    <n v="-238067.253"/>
    <n v="-23641.72"/>
    <n v="-0.1102560859671502"/>
    <n v="5"/>
    <x v="1"/>
  </r>
  <r>
    <x v="4"/>
    <x v="2"/>
    <x v="2"/>
    <n v="446046.92300000001"/>
    <n v="-72359.853999999992"/>
    <n v="-69680"/>
    <n v="-58760"/>
    <n v="-57570"/>
    <n v="-258369.85399999999"/>
    <n v="187677.06900000002"/>
    <n v="0.42075633598754814"/>
    <n v="5"/>
    <x v="1"/>
  </r>
  <r>
    <x v="4"/>
    <x v="2"/>
    <x v="3"/>
    <n v="617419.33399999992"/>
    <n v="-152861.70199999999"/>
    <n v="-71700"/>
    <n v="-84360"/>
    <n v="-27970"/>
    <n v="-336891.70199999999"/>
    <n v="280527.63199999993"/>
    <n v="0.45435511418565322"/>
    <n v="5"/>
    <x v="1"/>
  </r>
  <r>
    <x v="4"/>
    <x v="2"/>
    <x v="0"/>
    <n v="152093.93499999997"/>
    <n v="-39379.038999999997"/>
    <n v="-49730"/>
    <n v="-96200"/>
    <n v="-19630"/>
    <n v="-204939.03899999999"/>
    <n v="-52845.104000000021"/>
    <n v="-0.34745043581126384"/>
    <n v="5"/>
    <x v="1"/>
  </r>
  <r>
    <x v="4"/>
    <x v="2"/>
    <x v="1"/>
    <n v="77373.73"/>
    <n v="-32521.516999999996"/>
    <n v="-22770"/>
    <n v="-59990"/>
    <n v="-19540"/>
    <n v="-134821.51699999999"/>
    <n v="-57447.786999999997"/>
    <n v="-0.7424714693216935"/>
    <n v="5"/>
    <x v="1"/>
  </r>
  <r>
    <x v="4"/>
    <x v="2"/>
    <x v="2"/>
    <n v="3990395.8360000001"/>
    <n v="-2631461.2450000001"/>
    <n v="-50420"/>
    <n v="-32210"/>
    <n v="-98970"/>
    <n v="-2813061.2450000001"/>
    <n v="1177334.591"/>
    <n v="0.29504205582275472"/>
    <n v="5"/>
    <x v="1"/>
  </r>
  <r>
    <x v="4"/>
    <x v="2"/>
    <x v="3"/>
    <n v="825644.93199999991"/>
    <n v="-17072.565999999999"/>
    <n v="-46960"/>
    <n v="-107550"/>
    <n v="-58490"/>
    <n v="-230072.56599999999"/>
    <n v="595572.36599999992"/>
    <n v="0.721341999347487"/>
    <n v="5"/>
    <x v="1"/>
  </r>
  <r>
    <x v="4"/>
    <x v="2"/>
    <x v="0"/>
    <n v="1203951.959"/>
    <n v="-21749.475999999999"/>
    <n v="-88310"/>
    <n v="-13170"/>
    <n v="-29820"/>
    <n v="-153049.476"/>
    <n v="1050902.483"/>
    <n v="0.8728774226779592"/>
    <n v="5"/>
    <x v="1"/>
  </r>
  <r>
    <x v="4"/>
    <x v="2"/>
    <x v="1"/>
    <n v="265935.565"/>
    <n v="-21864.668000000001"/>
    <n v="-28830"/>
    <n v="-44230"/>
    <n v="-17520"/>
    <n v="-112444.66800000001"/>
    <n v="153490.897"/>
    <n v="0.57717325999627012"/>
    <n v="5"/>
    <x v="1"/>
  </r>
  <r>
    <x v="4"/>
    <x v="2"/>
    <x v="2"/>
    <n v="1743924.595"/>
    <n v="-57125.214999999997"/>
    <n v="-16260"/>
    <n v="-97910"/>
    <n v="-77200"/>
    <n v="-248495.215"/>
    <n v="1495429.38"/>
    <n v="0.85750805068495517"/>
    <n v="5"/>
    <x v="1"/>
  </r>
  <r>
    <x v="4"/>
    <x v="2"/>
    <x v="3"/>
    <n v="310699.83"/>
    <n v="-17578.463"/>
    <n v="-80420"/>
    <n v="-16330"/>
    <n v="-35230"/>
    <n v="-149558.46299999999"/>
    <n v="161141.36700000003"/>
    <n v="0.51864002307307355"/>
    <n v="5"/>
    <x v="1"/>
  </r>
  <r>
    <x v="4"/>
    <x v="2"/>
    <x v="0"/>
    <n v="77143.940999999992"/>
    <n v="-12009.486999999999"/>
    <n v="-81630"/>
    <n v="-12820"/>
    <n v="-77940"/>
    <n v="-184399.48699999999"/>
    <n v="-107255.546"/>
    <n v="-1.3903301362319564"/>
    <n v="5"/>
    <x v="1"/>
  </r>
  <r>
    <x v="4"/>
    <x v="2"/>
    <x v="0"/>
    <n v="206060.77100000001"/>
    <n v="-21789.347999999998"/>
    <n v="-66800"/>
    <n v="-27470"/>
    <n v="-86080"/>
    <n v="-202139.348"/>
    <n v="3921.4230000000098"/>
    <n v="1.9030419914327166E-2"/>
    <n v="5"/>
    <x v="1"/>
  </r>
  <r>
    <x v="4"/>
    <x v="2"/>
    <x v="1"/>
    <n v="152897.003"/>
    <n v="-7887.6840000000002"/>
    <n v="-34080"/>
    <n v="-102590"/>
    <n v="-90260"/>
    <n v="-234817.68400000001"/>
    <n v="-81920.681000000011"/>
    <n v="-0.5357899722861148"/>
    <n v="5"/>
    <x v="1"/>
  </r>
  <r>
    <x v="4"/>
    <x v="2"/>
    <x v="2"/>
    <n v="1221871.4759999998"/>
    <n v="-49675.814999999995"/>
    <n v="-20710"/>
    <n v="-60560"/>
    <n v="-81420"/>
    <n v="-212365.815"/>
    <n v="1009505.6609999998"/>
    <n v="0.82619627418162267"/>
    <n v="5"/>
    <x v="1"/>
  </r>
  <r>
    <x v="4"/>
    <x v="2"/>
    <x v="0"/>
    <n v="1233321.824"/>
    <n v="-41086.737999999998"/>
    <n v="-48330"/>
    <n v="-79100"/>
    <n v="-100320"/>
    <n v="-268836.73800000001"/>
    <n v="964485.08600000001"/>
    <n v="0.7820222323415239"/>
    <n v="5"/>
    <x v="1"/>
  </r>
  <r>
    <x v="4"/>
    <x v="2"/>
    <x v="1"/>
    <n v="7219.3449999999993"/>
    <n v="-4365.8230000000003"/>
    <n v="-19720"/>
    <n v="-15090"/>
    <n v="-27210"/>
    <n v="-66385.823000000004"/>
    <n v="-59166.478000000003"/>
    <n v="-8.1955465488905173"/>
    <n v="5"/>
    <x v="1"/>
  </r>
  <r>
    <x v="4"/>
    <x v="2"/>
    <x v="2"/>
    <n v="23652.768999999997"/>
    <n v="-10266.543"/>
    <n v="-90240"/>
    <n v="-69680"/>
    <n v="-90540"/>
    <n v="-260726.54300000001"/>
    <n v="-237073.774"/>
    <n v="-10.023087529413576"/>
    <n v="5"/>
    <x v="1"/>
  </r>
  <r>
    <x v="4"/>
    <x v="2"/>
    <x v="0"/>
    <n v="9602.0469999999987"/>
    <n v="-9088.0579999999991"/>
    <n v="-13510"/>
    <n v="-36700"/>
    <n v="-14330"/>
    <n v="-73628.058000000005"/>
    <n v="-64026.011000000006"/>
    <n v="-6.6679543434853024"/>
    <n v="5"/>
    <x v="1"/>
  </r>
  <r>
    <x v="4"/>
    <x v="2"/>
    <x v="1"/>
    <n v="69940.170999999988"/>
    <n v="-65891.497000000003"/>
    <n v="-93070"/>
    <n v="-32090"/>
    <n v="-102420"/>
    <n v="-293471.49699999997"/>
    <n v="-223531.326"/>
    <n v="-3.1960363093764816"/>
    <n v="5"/>
    <x v="1"/>
  </r>
  <r>
    <x v="4"/>
    <x v="2"/>
    <x v="2"/>
    <n v="212451.35799999998"/>
    <n v="-201258.141"/>
    <n v="-86980"/>
    <n v="-81980"/>
    <n v="-24350"/>
    <n v="-394568.141"/>
    <n v="-182116.78300000002"/>
    <n v="-0.85721637514785876"/>
    <n v="5"/>
    <x v="1"/>
  </r>
  <r>
    <x v="4"/>
    <x v="2"/>
    <x v="0"/>
    <n v="850178.26599999983"/>
    <n v="-804969.89299999992"/>
    <n v="-52470"/>
    <n v="-94880"/>
    <n v="-23760"/>
    <n v="-976079.89299999992"/>
    <n v="-125901.62700000009"/>
    <n v="-0.14808850335865928"/>
    <n v="5"/>
    <x v="1"/>
  </r>
  <r>
    <x v="4"/>
    <x v="2"/>
    <x v="0"/>
    <n v="849129.43499999994"/>
    <n v="-806896.74799999991"/>
    <n v="-102420"/>
    <n v="-74400"/>
    <n v="-65890"/>
    <n v="-1049606.7479999999"/>
    <n v="-200477.31299999997"/>
    <n v="-0.23609747199494971"/>
    <n v="5"/>
    <x v="1"/>
  </r>
  <r>
    <x v="4"/>
    <x v="2"/>
    <x v="0"/>
    <n v="908.9849999999999"/>
    <n v="-960.505"/>
    <n v="-38950"/>
    <n v="-22570"/>
    <n v="-45510"/>
    <n v="-107990.505"/>
    <n v="-107081.52"/>
    <n v="-117.80339609564516"/>
    <n v="5"/>
    <x v="1"/>
  </r>
  <r>
    <x v="4"/>
    <x v="2"/>
    <x v="0"/>
    <n v="42604.967999999993"/>
    <n v="-40064.983"/>
    <n v="-68330"/>
    <n v="-92750"/>
    <n v="-103330"/>
    <n v="-304474.98300000001"/>
    <n v="-261870.01500000001"/>
    <n v="-6.1464666514947286"/>
    <n v="5"/>
    <x v="1"/>
  </r>
  <r>
    <x v="4"/>
    <x v="2"/>
    <x v="0"/>
    <n v="689893.62399999995"/>
    <n v="-39795.959000000003"/>
    <n v="-75670"/>
    <n v="-16970"/>
    <n v="-30230"/>
    <n v="-162665.959"/>
    <n v="527227.66499999992"/>
    <n v="0.76421588294023712"/>
    <n v="5"/>
    <x v="1"/>
  </r>
  <r>
    <x v="4"/>
    <x v="2"/>
    <x v="0"/>
    <n v="84936.193999999989"/>
    <n v="-7560.42"/>
    <n v="-37510"/>
    <n v="-38070"/>
    <n v="-78960"/>
    <n v="-162100.42000000001"/>
    <n v="-77164.226000000024"/>
    <n v="-0.9084963943639861"/>
    <n v="5"/>
    <x v="1"/>
  </r>
  <r>
    <x v="4"/>
    <x v="2"/>
    <x v="0"/>
    <n v="-76184.653999999995"/>
    <n v="19481.496999999999"/>
    <n v="-89270"/>
    <n v="-104850"/>
    <n v="-23730"/>
    <n v="-198368.503"/>
    <n v="-274553.15700000001"/>
    <n v="3.6037855734043238"/>
    <n v="5"/>
    <x v="1"/>
  </r>
  <r>
    <x v="4"/>
    <x v="2"/>
    <x v="0"/>
    <n v="22274.923999999999"/>
    <n v="-59472.657999999996"/>
    <n v="-40400"/>
    <n v="-35040"/>
    <n v="-66630"/>
    <n v="-201542.658"/>
    <n v="-179267.734"/>
    <n v="-8.0479616451216618"/>
    <n v="5"/>
    <x v="1"/>
  </r>
  <r>
    <x v="4"/>
    <x v="2"/>
    <x v="0"/>
    <n v="254925.54499999995"/>
    <n v="-68016.689999999988"/>
    <n v="-72770"/>
    <n v="-45690"/>
    <n v="-47970"/>
    <n v="-234446.69"/>
    <n v="20478.854999999952"/>
    <n v="8.0332690864699172E-2"/>
    <n v="5"/>
    <x v="1"/>
  </r>
  <r>
    <x v="4"/>
    <x v="2"/>
    <x v="0"/>
    <n v="78963.962"/>
    <n v="-53721.688999999998"/>
    <n v="-28980"/>
    <n v="-23540"/>
    <n v="-33350"/>
    <n v="-139591.68900000001"/>
    <n v="-60627.727000000014"/>
    <n v="-0.76778983050521221"/>
    <n v="5"/>
    <x v="1"/>
  </r>
  <r>
    <x v="4"/>
    <x v="2"/>
    <x v="0"/>
    <n v="108232.37599999999"/>
    <n v="-73652.67"/>
    <n v="-90470"/>
    <n v="-72340"/>
    <n v="-22890"/>
    <n v="-259352.66999999998"/>
    <n v="-151120.29399999999"/>
    <n v="-1.3962577519318249"/>
    <n v="5"/>
    <x v="1"/>
  </r>
  <r>
    <x v="4"/>
    <x v="2"/>
    <x v="0"/>
    <n v="278126.12799999997"/>
    <n v="-117171.70499999999"/>
    <n v="-67410"/>
    <n v="-98090"/>
    <n v="-70780"/>
    <n v="-353451.70499999996"/>
    <n v="-75325.57699999999"/>
    <n v="-0.27083243685756847"/>
    <n v="5"/>
    <x v="1"/>
  </r>
  <r>
    <x v="4"/>
    <x v="2"/>
    <x v="0"/>
    <n v="106612.954"/>
    <n v="-7858.6479999999992"/>
    <n v="-89750"/>
    <n v="-99540"/>
    <n v="-95380"/>
    <n v="-292528.64799999999"/>
    <n v="-185915.69399999999"/>
    <n v="-1.7438377516488286"/>
    <n v="5"/>
    <x v="1"/>
  </r>
  <r>
    <x v="4"/>
    <x v="2"/>
    <x v="0"/>
    <n v="97330.120999999999"/>
    <n v="-10151.315999999999"/>
    <n v="-43610"/>
    <n v="-57980"/>
    <n v="-96110"/>
    <n v="-207851.31599999999"/>
    <n v="-110521.19499999999"/>
    <n v="-1.1355292058046449"/>
    <n v="5"/>
    <x v="1"/>
  </r>
  <r>
    <x v="4"/>
    <x v="2"/>
    <x v="0"/>
    <n v="52459.420999999995"/>
    <n v="-7627.7109999999993"/>
    <n v="-102510"/>
    <n v="-91020"/>
    <n v="-16540"/>
    <n v="-217697.71100000001"/>
    <n v="-165238.29"/>
    <n v="-3.1498306090721058"/>
    <n v="5"/>
    <x v="1"/>
  </r>
  <r>
    <x v="4"/>
    <x v="2"/>
    <x v="0"/>
    <n v="47324.171999999999"/>
    <n v="-25576.515999999996"/>
    <n v="-35550"/>
    <n v="-105960"/>
    <n v="-91460"/>
    <n v="-258546.516"/>
    <n v="-211222.34400000001"/>
    <n v="-4.4633077573972137"/>
    <n v="5"/>
    <x v="1"/>
  </r>
  <r>
    <x v="4"/>
    <x v="2"/>
    <x v="0"/>
    <n v="25224.065999999995"/>
    <n v="-16130.016"/>
    <n v="-17150"/>
    <n v="-80040"/>
    <n v="-93140"/>
    <n v="-206460.016"/>
    <n v="-181235.95"/>
    <n v="-7.1850410635620774"/>
    <n v="5"/>
    <x v="1"/>
  </r>
  <r>
    <x v="4"/>
    <x v="2"/>
    <x v="0"/>
    <n v="127385.05499999999"/>
    <n v="-148700.23699999999"/>
    <n v="-14780"/>
    <n v="-93900"/>
    <n v="-44710"/>
    <n v="-302090.23699999996"/>
    <n v="-174705.18199999997"/>
    <n v="-1.3714731449462418"/>
    <n v="5"/>
    <x v="1"/>
  </r>
  <r>
    <x v="4"/>
    <x v="2"/>
    <x v="0"/>
    <n v="121254.77699999999"/>
    <n v="-146511.34400000001"/>
    <n v="-84910"/>
    <n v="-89250"/>
    <n v="-106330"/>
    <n v="-427001.34400000004"/>
    <n v="-305746.56700000004"/>
    <n v="-2.5215218283729972"/>
    <n v="5"/>
    <x v="1"/>
  </r>
  <r>
    <x v="4"/>
    <x v="2"/>
    <x v="0"/>
    <n v="142242.41500000001"/>
    <n v="-74524.750999999989"/>
    <n v="-92610"/>
    <n v="-41140"/>
    <n v="-30110"/>
    <n v="-238384.75099999999"/>
    <n v="-96142.335999999981"/>
    <n v="-0.67590483471473661"/>
    <n v="5"/>
    <x v="1"/>
  </r>
  <r>
    <x v="4"/>
    <x v="2"/>
    <x v="0"/>
    <n v="71292.416999999987"/>
    <n v="-18590.418000000001"/>
    <n v="-70800"/>
    <n v="-96680"/>
    <n v="-101890"/>
    <n v="-287960.41800000001"/>
    <n v="-216668.00100000002"/>
    <n v="-3.0391451169343866"/>
    <n v="5"/>
    <x v="1"/>
  </r>
  <r>
    <x v="4"/>
    <x v="2"/>
    <x v="0"/>
    <n v="499372.48199999996"/>
    <n v="-114236.178"/>
    <n v="-58820"/>
    <n v="-102380"/>
    <n v="-87810"/>
    <n v="-363246.17800000001"/>
    <n v="136126.30399999995"/>
    <n v="0.27259472419227126"/>
    <n v="5"/>
    <x v="1"/>
  </r>
  <r>
    <x v="4"/>
    <x v="2"/>
    <x v="0"/>
    <n v="6770.4840000000004"/>
    <n v="-538.32799999999997"/>
    <n v="-35950"/>
    <n v="-106400"/>
    <n v="-17500"/>
    <n v="-160388.32800000001"/>
    <n v="-153617.84400000001"/>
    <n v="-22.689344513627091"/>
    <n v="5"/>
    <x v="1"/>
  </r>
  <r>
    <x v="4"/>
    <x v="2"/>
    <x v="0"/>
    <n v="24535.335999999999"/>
    <n v="-1538.999"/>
    <n v="-91020"/>
    <n v="-27960"/>
    <n v="-58200"/>
    <n v="-178718.99900000001"/>
    <n v="-154183.663"/>
    <n v="-6.2841471989623461"/>
    <n v="5"/>
    <x v="1"/>
  </r>
  <r>
    <x v="4"/>
    <x v="2"/>
    <x v="0"/>
    <n v="7278.2569999999996"/>
    <n v="-562.702"/>
    <n v="-75140"/>
    <n v="-89680"/>
    <n v="-57140"/>
    <n v="-222522.70199999999"/>
    <n v="-215244.44499999998"/>
    <n v="-29.573625251210558"/>
    <n v="5"/>
    <x v="1"/>
  </r>
  <r>
    <x v="4"/>
    <x v="2"/>
    <x v="0"/>
    <n v="113532.50999999998"/>
    <n v="-32135.963999999996"/>
    <n v="-33720"/>
    <n v="-90880"/>
    <n v="-55090"/>
    <n v="-211825.96400000001"/>
    <n v="-98293.454000000027"/>
    <n v="-0.86577363611532987"/>
    <n v="5"/>
    <x v="1"/>
  </r>
  <r>
    <x v="4"/>
    <x v="2"/>
    <x v="1"/>
    <n v="100668.40700000001"/>
    <n v="-80266.283999999985"/>
    <n v="-77950"/>
    <n v="-14100"/>
    <n v="-83230"/>
    <n v="-255546.28399999999"/>
    <n v="-154877.87699999998"/>
    <n v="-1.5384953593236055"/>
    <n v="5"/>
    <x v="1"/>
  </r>
  <r>
    <x v="4"/>
    <x v="2"/>
    <x v="2"/>
    <n v="79548.020999999993"/>
    <n v="-43063.811000000002"/>
    <n v="-34790"/>
    <n v="-88350"/>
    <n v="-32440"/>
    <n v="-198643.81099999999"/>
    <n v="-119095.79"/>
    <n v="-1.4971559129044831"/>
    <n v="5"/>
    <x v="1"/>
  </r>
  <r>
    <x v="4"/>
    <x v="2"/>
    <x v="0"/>
    <n v="97187.362999999998"/>
    <n v="-52349.143000000004"/>
    <n v="-95520"/>
    <n v="-68920"/>
    <n v="-20180"/>
    <n v="-236969.14300000001"/>
    <n v="-139781.78000000003"/>
    <n v="-1.4382711464246647"/>
    <n v="5"/>
    <x v="1"/>
  </r>
  <r>
    <x v="4"/>
    <x v="2"/>
    <x v="0"/>
    <n v="219997.91799999998"/>
    <n v="-116158.58799999999"/>
    <n v="-34140"/>
    <n v="-51740"/>
    <n v="-26350"/>
    <n v="-228388.58799999999"/>
    <n v="-8390.6700000000128"/>
    <n v="-3.8139770031823728E-2"/>
    <n v="5"/>
    <x v="1"/>
  </r>
  <r>
    <x v="4"/>
    <x v="2"/>
    <x v="0"/>
    <n v="215802.19499999998"/>
    <n v="-129408.40499999998"/>
    <n v="-57500"/>
    <n v="-93450"/>
    <n v="-84960"/>
    <n v="-365318.40499999997"/>
    <n v="-149516.21"/>
    <n v="-0.69283915300305454"/>
    <n v="5"/>
    <x v="1"/>
  </r>
  <r>
    <x v="4"/>
    <x v="2"/>
    <x v="0"/>
    <n v="749264.47400000005"/>
    <n v="-381123.95299999998"/>
    <n v="-96750"/>
    <n v="-70940"/>
    <n v="-80820"/>
    <n v="-629633.95299999998"/>
    <n v="119630.52100000007"/>
    <n v="0.159663943976076"/>
    <n v="5"/>
    <x v="1"/>
  </r>
  <r>
    <x v="4"/>
    <x v="2"/>
    <x v="0"/>
    <n v="116834.361"/>
    <n v="-64926.099000000002"/>
    <n v="-104270"/>
    <n v="-50320"/>
    <n v="-50550"/>
    <n v="-270066.09899999999"/>
    <n v="-153231.73799999998"/>
    <n v="-1.3115297305387752"/>
    <n v="5"/>
    <x v="1"/>
  </r>
  <r>
    <x v="4"/>
    <x v="2"/>
    <x v="1"/>
    <n v="42829.226999999999"/>
    <n v="-28915.607"/>
    <n v="-14280"/>
    <n v="-20660"/>
    <n v="-19510"/>
    <n v="-83365.607000000004"/>
    <n v="-40536.380000000005"/>
    <n v="-0.94646536581199581"/>
    <n v="5"/>
    <x v="1"/>
  </r>
  <r>
    <x v="4"/>
    <x v="2"/>
    <x v="2"/>
    <n v="304066.27299999999"/>
    <n v="-106311.92599999999"/>
    <n v="-65260"/>
    <n v="-36480"/>
    <n v="-82190"/>
    <n v="-290241.92599999998"/>
    <n v="13824.347000000009"/>
    <n v="4.5464914157052894E-2"/>
    <n v="5"/>
    <x v="1"/>
  </r>
  <r>
    <x v="4"/>
    <x v="2"/>
    <x v="0"/>
    <n v="368859.26"/>
    <n v="-127432.54999999999"/>
    <n v="-30600"/>
    <n v="-58620"/>
    <n v="-80440"/>
    <n v="-297092.55"/>
    <n v="71766.710000000021"/>
    <n v="0.19456393747577333"/>
    <n v="5"/>
    <x v="1"/>
  </r>
  <r>
    <x v="4"/>
    <x v="2"/>
    <x v="0"/>
    <n v="1666847.9099999997"/>
    <n v="-513119.19400000002"/>
    <n v="-43370"/>
    <n v="-43040"/>
    <n v="-57320"/>
    <n v="-656849.19400000002"/>
    <n v="1009998.7159999997"/>
    <n v="0.60593333677335914"/>
    <n v="5"/>
    <x v="1"/>
  </r>
  <r>
    <x v="4"/>
    <x v="2"/>
    <x v="0"/>
    <n v="23527.496999999999"/>
    <n v="-7438.3679999999995"/>
    <n v="-64340"/>
    <n v="-69940"/>
    <n v="-40740"/>
    <n v="-182458.36799999999"/>
    <n v="-158930.87099999998"/>
    <n v="-6.7551117316049378"/>
    <n v="5"/>
    <x v="1"/>
  </r>
  <r>
    <x v="4"/>
    <x v="2"/>
    <x v="1"/>
    <n v="28621.851999999999"/>
    <n v="-12199.557999999999"/>
    <n v="-93930"/>
    <n v="-94510"/>
    <n v="-98350"/>
    <n v="-298989.55800000002"/>
    <n v="-270367.70600000001"/>
    <n v="-9.4461988693114627"/>
    <n v="5"/>
    <x v="1"/>
  </r>
  <r>
    <x v="4"/>
    <x v="2"/>
    <x v="2"/>
    <n v="264756.24"/>
    <n v="-78452.57699999999"/>
    <n v="-20500"/>
    <n v="-100070"/>
    <n v="-58850"/>
    <n v="-257872.57699999999"/>
    <n v="6883.6630000000005"/>
    <n v="2.6000002870565017E-2"/>
    <n v="5"/>
    <x v="1"/>
  </r>
  <r>
    <x v="4"/>
    <x v="2"/>
    <x v="0"/>
    <n v="1480093.8459999997"/>
    <n v="-654961.94400000002"/>
    <n v="-45730"/>
    <n v="-26630"/>
    <n v="-44210"/>
    <n v="-771531.94400000002"/>
    <n v="708561.90199999965"/>
    <n v="0.47872768602809246"/>
    <n v="5"/>
    <x v="1"/>
  </r>
  <r>
    <x v="4"/>
    <x v="2"/>
    <x v="0"/>
    <n v="989486.26699999999"/>
    <n v="-444513.01299999998"/>
    <n v="-17380"/>
    <n v="-74030"/>
    <n v="-58450"/>
    <n v="-594373.01300000004"/>
    <n v="395113.25399999996"/>
    <n v="0.39931150858509079"/>
    <n v="5"/>
    <x v="1"/>
  </r>
  <r>
    <x v="4"/>
    <x v="2"/>
    <x v="1"/>
    <n v="380140.19400000002"/>
    <n v="-167204.345"/>
    <n v="-74540"/>
    <n v="-58590"/>
    <n v="-26140"/>
    <n v="-326474.34499999997"/>
    <n v="53665.849000000046"/>
    <n v="0.14117383493522404"/>
    <n v="5"/>
    <x v="1"/>
  </r>
  <r>
    <x v="4"/>
    <x v="2"/>
    <x v="2"/>
    <n v="110764.88499999998"/>
    <n v="-51273.557999999997"/>
    <n v="-84070"/>
    <n v="-28610"/>
    <n v="-69240"/>
    <n v="-233193.55799999999"/>
    <n v="-122428.67300000001"/>
    <n v="-1.1053022173949807"/>
    <n v="5"/>
    <x v="1"/>
  </r>
  <r>
    <x v="4"/>
    <x v="2"/>
    <x v="0"/>
    <n v="5362.1469999999999"/>
    <n v="-4883.0459999999994"/>
    <n v="-48340"/>
    <n v="-63810"/>
    <n v="-16140"/>
    <n v="-133173.046"/>
    <n v="-127810.899"/>
    <n v="-23.835769328964687"/>
    <n v="5"/>
    <x v="1"/>
  </r>
  <r>
    <x v="4"/>
    <x v="2"/>
    <x v="0"/>
    <n v="18346.041000000001"/>
    <n v="-66767.148000000001"/>
    <n v="-81440"/>
    <n v="-20830"/>
    <n v="-80860"/>
    <n v="-249897.14799999999"/>
    <n v="-231551.10699999999"/>
    <n v="-12.621311976791068"/>
    <n v="5"/>
    <x v="1"/>
  </r>
  <r>
    <x v="4"/>
    <x v="2"/>
    <x v="0"/>
    <n v="30328.703999999998"/>
    <n v="-113873.73899999999"/>
    <n v="-86700"/>
    <n v="-101060"/>
    <n v="-78030"/>
    <n v="-379663.739"/>
    <n v="-349335.03500000003"/>
    <n v="-11.518297484785371"/>
    <n v="5"/>
    <x v="1"/>
  </r>
  <r>
    <x v="4"/>
    <x v="2"/>
    <x v="1"/>
    <n v="3012.5409999999997"/>
    <n v="-14003.485999999999"/>
    <n v="-62470"/>
    <n v="-100250"/>
    <n v="-68630"/>
    <n v="-245353.486"/>
    <n v="-242340.94500000001"/>
    <n v="-80.444032131014993"/>
    <n v="5"/>
    <x v="1"/>
  </r>
  <r>
    <x v="4"/>
    <x v="2"/>
    <x v="2"/>
    <n v="104587.45499999999"/>
    <n v="-15776.326999999999"/>
    <n v="-101300"/>
    <n v="-63600"/>
    <n v="-15040"/>
    <n v="-195716.32699999999"/>
    <n v="-91128.872000000003"/>
    <n v="-0.87131742521127431"/>
    <n v="5"/>
    <x v="1"/>
  </r>
  <r>
    <x v="4"/>
    <x v="2"/>
    <x v="3"/>
    <n v="70351.035999999993"/>
    <n v="-21516.844999999998"/>
    <n v="-75190"/>
    <n v="-31860"/>
    <n v="-37940"/>
    <n v="-166506.845"/>
    <n v="-96155.809000000008"/>
    <n v="-1.3668001847193838"/>
    <n v="5"/>
    <x v="1"/>
  </r>
  <r>
    <x v="4"/>
    <x v="2"/>
    <x v="0"/>
    <n v="505568.27299999999"/>
    <n v="-173025.81099999999"/>
    <n v="-51740"/>
    <n v="-32330"/>
    <n v="-16440"/>
    <n v="-273535.81099999999"/>
    <n v="232032.462"/>
    <n v="0.45895376429208801"/>
    <n v="5"/>
    <x v="1"/>
  </r>
  <r>
    <x v="4"/>
    <x v="2"/>
    <x v="1"/>
    <n v="20547.148999999998"/>
    <n v="-7093.4989999999998"/>
    <n v="-54900"/>
    <n v="-16390"/>
    <n v="-26670"/>
    <n v="-105053.499"/>
    <n v="-84506.35"/>
    <n v="-4.1128017322500563"/>
    <n v="5"/>
    <x v="1"/>
  </r>
  <r>
    <x v="4"/>
    <x v="2"/>
    <x v="2"/>
    <n v="255362.36599999998"/>
    <n v="-89802.537999999986"/>
    <n v="-46970"/>
    <n v="-46780"/>
    <n v="-53140"/>
    <n v="-236692.538"/>
    <n v="18669.82799999998"/>
    <n v="7.3111117712623255E-2"/>
    <n v="5"/>
    <x v="1"/>
  </r>
  <r>
    <x v="4"/>
    <x v="2"/>
    <x v="3"/>
    <n v="1001890.1829999998"/>
    <n v="-346575.24299999996"/>
    <n v="-39890"/>
    <n v="-81570"/>
    <n v="-87000"/>
    <n v="-555035.24300000002"/>
    <n v="446854.93999999983"/>
    <n v="0.44601189589657841"/>
    <n v="5"/>
    <x v="1"/>
  </r>
  <r>
    <x v="4"/>
    <x v="2"/>
    <x v="0"/>
    <n v="49555.849000000002"/>
    <n v="-15898.546999999999"/>
    <n v="-79590"/>
    <n v="-33730"/>
    <n v="-12490"/>
    <n v="-141708.54699999999"/>
    <n v="-92152.697999999989"/>
    <n v="-1.8595725804233521"/>
    <n v="5"/>
    <x v="1"/>
  </r>
  <r>
    <x v="4"/>
    <x v="2"/>
    <x v="1"/>
    <n v="488843.03999999992"/>
    <n v="-170688.88199999998"/>
    <n v="-73510"/>
    <n v="-25020"/>
    <n v="-49770"/>
    <n v="-318988.88199999998"/>
    <n v="169854.15799999994"/>
    <n v="0.34746154512090416"/>
    <n v="5"/>
    <x v="1"/>
  </r>
  <r>
    <x v="4"/>
    <x v="2"/>
    <x v="2"/>
    <n v="562197.59400000004"/>
    <n v="-337752.91199999995"/>
    <n v="-43020"/>
    <n v="-53890"/>
    <n v="-95680"/>
    <n v="-530342.91200000001"/>
    <n v="31854.68200000003"/>
    <n v="5.6661007339707734E-2"/>
    <n v="5"/>
    <x v="1"/>
  </r>
  <r>
    <x v="4"/>
    <x v="2"/>
    <x v="3"/>
    <n v="18449.353999999999"/>
    <n v="-5755.1619999999994"/>
    <n v="-23520"/>
    <n v="-84300"/>
    <n v="-25280"/>
    <n v="-138855.16200000001"/>
    <n v="-120405.80800000002"/>
    <n v="-6.5262885627323328"/>
    <n v="5"/>
    <x v="1"/>
  </r>
  <r>
    <x v="4"/>
    <x v="2"/>
    <x v="0"/>
    <n v="14890.595999999998"/>
    <n v="-5217.1559999999999"/>
    <n v="-77110"/>
    <n v="-39610"/>
    <n v="-106770"/>
    <n v="-228707.15599999999"/>
    <n v="-213816.56"/>
    <n v="-14.359167356363709"/>
    <n v="5"/>
    <x v="1"/>
  </r>
  <r>
    <x v="4"/>
    <x v="2"/>
    <x v="1"/>
    <n v="190459.05199999997"/>
    <n v="-66966.829999999987"/>
    <n v="-87380"/>
    <n v="-14770"/>
    <n v="-93160"/>
    <n v="-262276.82999999996"/>
    <n v="-71817.777999999991"/>
    <n v="-0.37707726278087328"/>
    <n v="5"/>
    <x v="1"/>
  </r>
  <r>
    <x v="4"/>
    <x v="2"/>
    <x v="2"/>
    <n v="18730.306"/>
    <n v="-6474.6359999999995"/>
    <n v="-86770"/>
    <n v="-21940"/>
    <n v="-100270"/>
    <n v="-215454.636"/>
    <n v="-196724.33"/>
    <n v="-10.502996053561537"/>
    <n v="5"/>
    <x v="1"/>
  </r>
  <r>
    <x v="4"/>
    <x v="2"/>
    <x v="3"/>
    <n v="338738.74299999996"/>
    <n v="-118014.89699999998"/>
    <n v="-32890"/>
    <n v="-65370"/>
    <n v="-90620"/>
    <n v="-306894.897"/>
    <n v="31843.845999999961"/>
    <n v="9.4007097381240398E-2"/>
    <n v="5"/>
    <x v="1"/>
  </r>
  <r>
    <x v="4"/>
    <x v="2"/>
    <x v="0"/>
    <n v="18977.636999999999"/>
    <n v="-6452.0749999999998"/>
    <n v="-33340"/>
    <n v="-96230"/>
    <n v="-33500"/>
    <n v="-169522.07500000001"/>
    <n v="-150544.43800000002"/>
    <n v="-7.932728294887295"/>
    <n v="5"/>
    <x v="1"/>
  </r>
  <r>
    <x v="4"/>
    <x v="2"/>
    <x v="0"/>
    <n v="156481.12899999999"/>
    <n v="-55047.950999999994"/>
    <n v="-46430"/>
    <n v="-98920"/>
    <n v="-66910"/>
    <n v="-267307.951"/>
    <n v="-110826.82200000001"/>
    <n v="-0.70824400813212451"/>
    <n v="5"/>
    <x v="1"/>
  </r>
  <r>
    <x v="4"/>
    <x v="2"/>
    <x v="1"/>
    <n v="22156.952999999998"/>
    <n v="-3640.8539999999998"/>
    <n v="-63560"/>
    <n v="-58050"/>
    <n v="-80790"/>
    <n v="-206040.85399999999"/>
    <n v="-183883.90099999998"/>
    <n v="-8.2991511062012897"/>
    <n v="5"/>
    <x v="1"/>
  </r>
  <r>
    <x v="4"/>
    <x v="2"/>
    <x v="2"/>
    <n v="3597644.0639999993"/>
    <n v="-141014.25099999999"/>
    <n v="-38010"/>
    <n v="-103930"/>
    <n v="-61150"/>
    <n v="-344104.25099999999"/>
    <n v="3253539.8129999992"/>
    <n v="0.90435289181514755"/>
    <n v="5"/>
    <x v="1"/>
  </r>
  <r>
    <x v="4"/>
    <x v="2"/>
    <x v="0"/>
    <n v="18698620.072999999"/>
    <n v="-763226.98199999996"/>
    <n v="-103310"/>
    <n v="-28530"/>
    <n v="-53000"/>
    <n v="-948066.98199999996"/>
    <n v="17750553.090999998"/>
    <n v="0.94929748942442183"/>
    <n v="5"/>
    <x v="1"/>
  </r>
  <r>
    <x v="4"/>
    <x v="2"/>
    <x v="1"/>
    <n v="23761.968999999997"/>
    <n v="-3889.06"/>
    <n v="-23080"/>
    <n v="-38110"/>
    <n v="-84960"/>
    <n v="-150039.06"/>
    <n v="-126277.091"/>
    <n v="-5.3142519881243855"/>
    <n v="5"/>
    <x v="1"/>
  </r>
  <r>
    <x v="4"/>
    <x v="2"/>
    <x v="2"/>
    <n v="160710.78099999999"/>
    <n v="-32752.376999999997"/>
    <n v="-81300"/>
    <n v="-19050"/>
    <n v="-14010"/>
    <n v="-147112.37700000001"/>
    <n v="13598.40399999998"/>
    <n v="8.4614136745437024E-2"/>
    <n v="5"/>
    <x v="1"/>
  </r>
  <r>
    <x v="4"/>
    <x v="2"/>
    <x v="0"/>
    <n v="112311.395"/>
    <n v="-11050.430999999999"/>
    <n v="-95370"/>
    <n v="-40570"/>
    <n v="-94690"/>
    <n v="-241680.43100000001"/>
    <n v="-129369.03600000001"/>
    <n v="-1.1518780974984772"/>
    <n v="5"/>
    <x v="1"/>
  </r>
  <r>
    <x v="4"/>
    <x v="2"/>
    <x v="1"/>
    <n v="197185.84899999999"/>
    <n v="-25095.265999999996"/>
    <n v="-37470"/>
    <n v="-80240"/>
    <n v="-64090"/>
    <n v="-206895.266"/>
    <n v="-9709.4170000000158"/>
    <n v="-4.9239927962579186E-2"/>
    <n v="5"/>
    <x v="1"/>
  </r>
  <r>
    <x v="4"/>
    <x v="2"/>
    <x v="2"/>
    <n v="229918.15699999998"/>
    <n v="-19841.513999999999"/>
    <n v="-76400"/>
    <n v="-78230"/>
    <n v="-80620"/>
    <n v="-255091.514"/>
    <n v="-25173.357000000018"/>
    <n v="-0.10948833849603283"/>
    <n v="5"/>
    <x v="1"/>
  </r>
  <r>
    <x v="4"/>
    <x v="2"/>
    <x v="0"/>
    <n v="112724.42300000001"/>
    <n v="-21893.010999999999"/>
    <n v="-47670"/>
    <n v="-44380"/>
    <n v="-72230"/>
    <n v="-186173.011"/>
    <n v="-73448.587999999989"/>
    <n v="-0.65157652658820864"/>
    <n v="5"/>
    <x v="1"/>
  </r>
  <r>
    <x v="4"/>
    <x v="2"/>
    <x v="0"/>
    <n v="33609.807000000001"/>
    <n v="-9293.8019999999997"/>
    <n v="-39740"/>
    <n v="-103290"/>
    <n v="-72710"/>
    <n v="-225033.802"/>
    <n v="-191423.995"/>
    <n v="-5.6954803400090928"/>
    <n v="5"/>
    <x v="1"/>
  </r>
  <r>
    <x v="4"/>
    <x v="2"/>
    <x v="0"/>
    <n v="134185.1"/>
    <n v="-75377.883000000002"/>
    <n v="-43460"/>
    <n v="-76310"/>
    <n v="-68200"/>
    <n v="-263347.88300000003"/>
    <n v="-129162.78300000002"/>
    <n v="-0.96257172368616206"/>
    <n v="5"/>
    <x v="1"/>
  </r>
  <r>
    <x v="4"/>
    <x v="2"/>
    <x v="0"/>
    <n v="343922.25699999998"/>
    <n v="-55886.495000000003"/>
    <n v="-45530"/>
    <n v="-48910"/>
    <n v="-16340"/>
    <n v="-166666.495"/>
    <n v="177255.76199999999"/>
    <n v="0.51539485564611187"/>
    <n v="5"/>
    <x v="1"/>
  </r>
  <r>
    <x v="4"/>
    <x v="2"/>
    <x v="0"/>
    <n v="38875.004000000001"/>
    <n v="-4969.4889999999996"/>
    <n v="-19220"/>
    <n v="-97330"/>
    <n v="-79520"/>
    <n v="-201039.489"/>
    <n v="-162164.48499999999"/>
    <n v="-4.171433268534197"/>
    <n v="5"/>
    <x v="1"/>
  </r>
  <r>
    <x v="4"/>
    <x v="2"/>
    <x v="0"/>
    <n v="301189.609"/>
    <n v="-33408.066999999995"/>
    <n v="-63620"/>
    <n v="-95200"/>
    <n v="-25780"/>
    <n v="-218008.06699999998"/>
    <n v="83181.542000000016"/>
    <n v="0.27617666584241296"/>
    <n v="5"/>
    <x v="1"/>
  </r>
  <r>
    <x v="4"/>
    <x v="2"/>
    <x v="0"/>
    <n v="56391.895000000004"/>
    <n v="-11196.786999999998"/>
    <n v="-45110"/>
    <n v="-83950"/>
    <n v="-17700"/>
    <n v="-157956.78700000001"/>
    <n v="-101564.89200000001"/>
    <n v="-1.8010547792373355"/>
    <n v="5"/>
    <x v="1"/>
  </r>
  <r>
    <x v="4"/>
    <x v="2"/>
    <x v="0"/>
    <n v="71315.803999999989"/>
    <n v="-7554.5959999999995"/>
    <n v="-42660"/>
    <n v="-90510"/>
    <n v="-63310"/>
    <n v="-204034.59599999999"/>
    <n v="-132718.79200000002"/>
    <n v="-1.8610011323717255"/>
    <n v="5"/>
    <x v="1"/>
  </r>
  <r>
    <x v="4"/>
    <x v="2"/>
    <x v="0"/>
    <n v="228866.16899999997"/>
    <n v="-29873.109"/>
    <n v="-102660"/>
    <n v="-53810"/>
    <n v="-108260"/>
    <n v="-294603.109"/>
    <n v="-65736.940000000031"/>
    <n v="-0.28722873409918459"/>
    <n v="5"/>
    <x v="1"/>
  </r>
  <r>
    <x v="4"/>
    <x v="2"/>
    <x v="0"/>
    <n v="333855.739"/>
    <n v="-24723.621999999999"/>
    <n v="-41230"/>
    <n v="-76900"/>
    <n v="-82700"/>
    <n v="-225553.622"/>
    <n v="108302.117"/>
    <n v="0.32439794901953145"/>
    <n v="5"/>
    <x v="1"/>
  </r>
  <r>
    <x v="4"/>
    <x v="2"/>
    <x v="0"/>
    <n v="5357326.9889999991"/>
    <n v="-308301.62299999996"/>
    <n v="-46200"/>
    <n v="-27790"/>
    <n v="-75210"/>
    <n v="-457501.62299999996"/>
    <n v="4899825.3659999995"/>
    <n v="0.91460263225683802"/>
    <n v="5"/>
    <x v="1"/>
  </r>
  <r>
    <x v="4"/>
    <x v="2"/>
    <x v="0"/>
    <n v="14953.273999999999"/>
    <n v="-3623.2979999999998"/>
    <n v="-85700"/>
    <n v="-14710"/>
    <n v="-80850"/>
    <n v="-184883.29800000001"/>
    <n v="-169930.024"/>
    <n v="-11.364068096391467"/>
    <n v="5"/>
    <x v="1"/>
  </r>
  <r>
    <x v="4"/>
    <x v="2"/>
    <x v="0"/>
    <n v="37193.918999999994"/>
    <n v="-7468.4189999999999"/>
    <n v="-48570"/>
    <n v="-84930"/>
    <n v="-92940"/>
    <n v="-233908.41899999999"/>
    <n v="-196714.5"/>
    <n v="-5.2888887562507199"/>
    <n v="5"/>
    <x v="1"/>
  </r>
  <r>
    <x v="4"/>
    <x v="2"/>
    <x v="0"/>
    <n v="196297.04499999998"/>
    <n v="-104661.571"/>
    <n v="-12780"/>
    <n v="-69140"/>
    <n v="-35450"/>
    <n v="-222031.571"/>
    <n v="-25734.526000000013"/>
    <n v="-0.13109991543683205"/>
    <n v="5"/>
    <x v="1"/>
  </r>
  <r>
    <x v="4"/>
    <x v="2"/>
    <x v="0"/>
    <n v="77797.047999999995"/>
    <n v="-35780.870999999999"/>
    <n v="-27240"/>
    <n v="-18500"/>
    <n v="-95140"/>
    <n v="-176660.87099999998"/>
    <n v="-98863.822999999989"/>
    <n v="-1.2707914444260147"/>
    <n v="5"/>
    <x v="1"/>
  </r>
  <r>
    <x v="4"/>
    <x v="2"/>
    <x v="0"/>
    <n v="52779.09"/>
    <n v="-16282.790999999999"/>
    <n v="-93630"/>
    <n v="-20490"/>
    <n v="-84190"/>
    <n v="-214592.791"/>
    <n v="-161813.701"/>
    <n v="-3.0658675812712954"/>
    <n v="5"/>
    <x v="1"/>
  </r>
  <r>
    <x v="4"/>
    <x v="2"/>
    <x v="0"/>
    <n v="2432101.7279999997"/>
    <n v="-839919.84299999999"/>
    <n v="-72790"/>
    <n v="-108030"/>
    <n v="-58860"/>
    <n v="-1079599.8429999999"/>
    <n v="1352501.8849999998"/>
    <n v="0.55610415856749884"/>
    <n v="5"/>
    <x v="1"/>
  </r>
  <r>
    <x v="4"/>
    <x v="2"/>
    <x v="0"/>
    <n v="399783.43299999996"/>
    <n v="-103497.64599999999"/>
    <n v="-37120"/>
    <n v="-22670"/>
    <n v="-70310"/>
    <n v="-233597.64600000001"/>
    <n v="166185.78699999995"/>
    <n v="0.41568952908561363"/>
    <n v="5"/>
    <x v="1"/>
  </r>
  <r>
    <x v="4"/>
    <x v="2"/>
    <x v="0"/>
    <n v="2781827.412"/>
    <n v="-16944.704000000002"/>
    <n v="-65550"/>
    <n v="-23820"/>
    <n v="-46780"/>
    <n v="-153094.704"/>
    <n v="2628732.7080000001"/>
    <n v="0.94496613868294144"/>
    <n v="5"/>
    <x v="1"/>
  </r>
  <r>
    <x v="4"/>
    <x v="2"/>
    <x v="0"/>
    <n v="41779.114999999998"/>
    <n v="-4384.9539999999997"/>
    <n v="-39160"/>
    <n v="-103070"/>
    <n v="-81160"/>
    <n v="-227774.954"/>
    <n v="-185995.83900000001"/>
    <n v="-4.4518855653117599"/>
    <n v="5"/>
    <x v="1"/>
  </r>
  <r>
    <x v="4"/>
    <x v="2"/>
    <x v="0"/>
    <n v="36775564.714000002"/>
    <n v="-179235.53200000001"/>
    <n v="-22300"/>
    <n v="-42410"/>
    <n v="-65060"/>
    <n v="-309005.53200000001"/>
    <n v="36466559.182000004"/>
    <n v="0.99159753128461514"/>
    <n v="5"/>
    <x v="1"/>
  </r>
  <r>
    <x v="4"/>
    <x v="2"/>
    <x v="0"/>
    <n v="310459.82799999998"/>
    <n v="-5563.2569999999996"/>
    <n v="-76330"/>
    <n v="-75920"/>
    <n v="-55460"/>
    <n v="-213273.25700000001"/>
    <n v="97186.570999999967"/>
    <n v="0.31304072937900351"/>
    <n v="5"/>
    <x v="1"/>
  </r>
  <r>
    <x v="4"/>
    <x v="2"/>
    <x v="0"/>
    <n v="2798.25"/>
    <n v="-139.81799999999998"/>
    <n v="-86030"/>
    <n v="-101160"/>
    <n v="-105220"/>
    <n v="-292549.81800000003"/>
    <n v="-289751.56800000003"/>
    <n v="-103.54741999463951"/>
    <n v="5"/>
    <x v="1"/>
  </r>
  <r>
    <x v="4"/>
    <x v="2"/>
    <x v="0"/>
    <n v="20661.493999999999"/>
    <n v="-361.459"/>
    <n v="-84550"/>
    <n v="-95820"/>
    <n v="-91070"/>
    <n v="-271801.45899999997"/>
    <n v="-251139.96499999997"/>
    <n v="-12.154976063202399"/>
    <n v="5"/>
    <x v="1"/>
  </r>
  <r>
    <x v="4"/>
    <x v="2"/>
    <x v="0"/>
    <n v="149212.742"/>
    <n v="-112863.20499999999"/>
    <n v="-36540"/>
    <n v="-17150"/>
    <n v="-71060"/>
    <n v="-237613.20499999999"/>
    <n v="-88400.462999999989"/>
    <n v="-0.5924458046619101"/>
    <n v="5"/>
    <x v="1"/>
  </r>
  <r>
    <x v="4"/>
    <x v="2"/>
    <x v="0"/>
    <n v="1737210.0829999999"/>
    <n v="-1185712.2759999998"/>
    <n v="-71190"/>
    <n v="-107360"/>
    <n v="-35490"/>
    <n v="-1399752.2759999998"/>
    <n v="337457.80700000003"/>
    <n v="0.19425273333507359"/>
    <n v="5"/>
    <x v="1"/>
  </r>
  <r>
    <x v="4"/>
    <x v="2"/>
    <x v="1"/>
    <n v="246260.58100000001"/>
    <n v="-179297.34199999998"/>
    <n v="-93840"/>
    <n v="-34190"/>
    <n v="-85320"/>
    <n v="-392647.34199999995"/>
    <n v="-146386.76099999994"/>
    <n v="-0.59443846191526661"/>
    <n v="5"/>
    <x v="1"/>
  </r>
  <r>
    <x v="4"/>
    <x v="2"/>
    <x v="2"/>
    <n v="-313.37599999999998"/>
    <n v="368.40999999999997"/>
    <n v="-22320"/>
    <n v="-15200"/>
    <n v="-93860"/>
    <n v="-131011.59"/>
    <n v="-131324.96599999999"/>
    <n v="419.0651677218421"/>
    <n v="5"/>
    <x v="1"/>
  </r>
  <r>
    <x v="4"/>
    <x v="2"/>
    <x v="0"/>
    <n v="407373.92499999999"/>
    <n v="-235036.424"/>
    <n v="-42540"/>
    <n v="-106500"/>
    <n v="-82810"/>
    <n v="-466886.424"/>
    <n v="-59512.499000000011"/>
    <n v="-0.14608814003007192"/>
    <n v="5"/>
    <x v="1"/>
  </r>
  <r>
    <x v="4"/>
    <x v="2"/>
    <x v="0"/>
    <n v="1539011.2150000001"/>
    <n v="-886322.353"/>
    <n v="-66970"/>
    <n v="-101260"/>
    <n v="-36230"/>
    <n v="-1090782.3530000001"/>
    <n v="448228.86199999996"/>
    <n v="0.2912447015533931"/>
    <n v="5"/>
    <x v="1"/>
  </r>
  <r>
    <x v="4"/>
    <x v="2"/>
    <x v="0"/>
    <n v="12649484.903999999"/>
    <n v="-170457.43399999998"/>
    <n v="-65140"/>
    <n v="-70570"/>
    <n v="-15670"/>
    <n v="-321837.43400000001"/>
    <n v="12327647.469999999"/>
    <n v="0.97455726960880207"/>
    <n v="5"/>
    <x v="1"/>
  </r>
  <r>
    <x v="4"/>
    <x v="2"/>
    <x v="0"/>
    <n v="2032472.6939999999"/>
    <n v="-82067.656999999992"/>
    <n v="-28920"/>
    <n v="-50610"/>
    <n v="-19320"/>
    <n v="-180917.65700000001"/>
    <n v="1851555.037"/>
    <n v="0.91098642676278929"/>
    <n v="5"/>
    <x v="1"/>
  </r>
  <r>
    <x v="4"/>
    <x v="2"/>
    <x v="0"/>
    <n v="2006371.64"/>
    <n v="-100901.5"/>
    <n v="-60890"/>
    <n v="-103820"/>
    <n v="-42370"/>
    <n v="-307981.5"/>
    <n v="1698390.14"/>
    <n v="0.84649827885326367"/>
    <n v="5"/>
    <x v="1"/>
  </r>
  <r>
    <x v="4"/>
    <x v="2"/>
    <x v="1"/>
    <n v="9136997.1909999996"/>
    <n v="-436147.06099999999"/>
    <n v="-46530"/>
    <n v="-82090"/>
    <n v="-15100"/>
    <n v="-579867.06099999999"/>
    <n v="8557130.129999999"/>
    <n v="0.93653636431330267"/>
    <n v="5"/>
    <x v="1"/>
  </r>
  <r>
    <x v="4"/>
    <x v="2"/>
    <x v="2"/>
    <n v="637979.60799999989"/>
    <n v="-275684.66799999995"/>
    <n v="-92100"/>
    <n v="-61140"/>
    <n v="-36460"/>
    <n v="-465384.66799999995"/>
    <n v="172594.93999999994"/>
    <n v="0.27053363122540425"/>
    <n v="5"/>
    <x v="1"/>
  </r>
  <r>
    <x v="4"/>
    <x v="2"/>
    <x v="0"/>
    <n v="249403.63699999996"/>
    <n v="-213767.88999999998"/>
    <n v="-99050"/>
    <n v="-57360"/>
    <n v="-17270"/>
    <n v="-387447.89"/>
    <n v="-138044.25300000006"/>
    <n v="-0.55349735336858807"/>
    <n v="5"/>
    <x v="1"/>
  </r>
  <r>
    <x v="4"/>
    <x v="2"/>
    <x v="0"/>
    <n v="248962.74899999998"/>
    <n v="-57090.502"/>
    <n v="-56990"/>
    <n v="-93960"/>
    <n v="-106170"/>
    <n v="-314210.50199999998"/>
    <n v="-65247.752999999997"/>
    <n v="-0.26207837623129715"/>
    <n v="5"/>
    <x v="1"/>
  </r>
  <r>
    <x v="4"/>
    <x v="2"/>
    <x v="0"/>
    <n v="921046.48999999987"/>
    <n v="-448217.12599999999"/>
    <n v="-44640"/>
    <n v="-53370"/>
    <n v="-88970"/>
    <n v="-635197.12599999993"/>
    <n v="285849.36399999994"/>
    <n v="0.31035280748966315"/>
    <n v="5"/>
    <x v="1"/>
  </r>
  <r>
    <x v="4"/>
    <x v="2"/>
    <x v="1"/>
    <n v="1246507.43"/>
    <n v="-1133903.638"/>
    <n v="-94590"/>
    <n v="-65570"/>
    <n v="-32420"/>
    <n v="-1326483.638"/>
    <n v="-79976.208000000101"/>
    <n v="-6.4160233685891549E-2"/>
    <n v="5"/>
    <x v="1"/>
  </r>
  <r>
    <x v="4"/>
    <x v="2"/>
    <x v="2"/>
    <n v="1366504.2159999998"/>
    <n v="-301396.38899999997"/>
    <n v="-84630"/>
    <n v="-105320"/>
    <n v="-48740"/>
    <n v="-540086.38899999997"/>
    <n v="826417.82699999982"/>
    <n v="0.60476785751826756"/>
    <n v="5"/>
    <x v="1"/>
  </r>
  <r>
    <x v="4"/>
    <x v="3"/>
    <x v="0"/>
    <n v="9638.4539999999997"/>
    <n v="-14489.706"/>
    <n v="-62940"/>
    <n v="-51580"/>
    <n v="-48400"/>
    <n v="-177409.70600000001"/>
    <n v="-167771.25200000001"/>
    <n v="-17.406448378547019"/>
    <n v="5"/>
    <x v="1"/>
  </r>
  <r>
    <x v="4"/>
    <x v="3"/>
    <x v="0"/>
    <n v="1225745.7169999999"/>
    <n v="-122064.31999999999"/>
    <n v="-92820"/>
    <n v="-27600"/>
    <n v="-106700"/>
    <n v="-349184.32"/>
    <n v="876561.39699999988"/>
    <n v="0.71512499276389474"/>
    <n v="5"/>
    <x v="1"/>
  </r>
  <r>
    <x v="4"/>
    <x v="3"/>
    <x v="1"/>
    <n v="385652.77799999999"/>
    <n v="-39040.959999999999"/>
    <n v="-93230"/>
    <n v="-98900"/>
    <n v="-30150"/>
    <n v="-261320.95999999999"/>
    <n v="124331.818"/>
    <n v="0.32239316061662077"/>
    <n v="5"/>
    <x v="1"/>
  </r>
  <r>
    <x v="4"/>
    <x v="3"/>
    <x v="2"/>
    <n v="10726.94"/>
    <n v="-29300.46"/>
    <n v="-23510"/>
    <n v="-81020"/>
    <n v="-38040"/>
    <n v="-171870.46"/>
    <n v="-161143.51999999999"/>
    <n v="-15.022319505842297"/>
    <n v="5"/>
    <x v="1"/>
  </r>
  <r>
    <x v="4"/>
    <x v="3"/>
    <x v="0"/>
    <n v="851315.05900000001"/>
    <n v="-971597.571"/>
    <n v="-79200"/>
    <n v="-85700"/>
    <n v="-93340"/>
    <n v="-1229837.571"/>
    <n v="-378522.51199999999"/>
    <n v="-0.44463269855067838"/>
    <n v="5"/>
    <x v="1"/>
  </r>
  <r>
    <x v="4"/>
    <x v="3"/>
    <x v="0"/>
    <n v="3144178.0580000002"/>
    <n v="-2365081.7399999998"/>
    <n v="-102070"/>
    <n v="-76190"/>
    <n v="-88860"/>
    <n v="-2632201.7399999998"/>
    <n v="511976.31800000044"/>
    <n v="0.1628331184034999"/>
    <n v="5"/>
    <x v="1"/>
  </r>
  <r>
    <x v="4"/>
    <x v="3"/>
    <x v="0"/>
    <n v="122588.48699999999"/>
    <n v="-170781.49899999998"/>
    <n v="-67220"/>
    <n v="-28680"/>
    <n v="-42230"/>
    <n v="-308911.49899999995"/>
    <n v="-186323.01199999996"/>
    <n v="-1.519906286142515"/>
    <n v="5"/>
    <x v="1"/>
  </r>
  <r>
    <x v="4"/>
    <x v="3"/>
    <x v="1"/>
    <n v="511387.46399999998"/>
    <n v="-238889.80499999999"/>
    <n v="-77400"/>
    <n v="-102780"/>
    <n v="-25120"/>
    <n v="-444189.80499999999"/>
    <n v="67197.658999999985"/>
    <n v="0.13140263250567283"/>
    <n v="5"/>
    <x v="1"/>
  </r>
  <r>
    <x v="4"/>
    <x v="3"/>
    <x v="2"/>
    <n v="1053572.1140000001"/>
    <n v="-665536.62"/>
    <n v="-78510"/>
    <n v="-89280"/>
    <n v="-28130"/>
    <n v="-861456.62"/>
    <n v="192115.49400000006"/>
    <n v="0.18234679092882677"/>
    <n v="5"/>
    <x v="1"/>
  </r>
  <r>
    <x v="4"/>
    <x v="3"/>
    <x v="3"/>
    <n v="1051501.8149999999"/>
    <n v="-910833.02799999993"/>
    <n v="-38510"/>
    <n v="-47980"/>
    <n v="-99670"/>
    <n v="-1096993.0279999999"/>
    <n v="-45491.212999999989"/>
    <n v="-4.3263085570613105E-2"/>
    <n v="5"/>
    <x v="1"/>
  </r>
  <r>
    <x v="4"/>
    <x v="3"/>
    <x v="0"/>
    <n v="265085.96799999999"/>
    <n v="-59746.995000000003"/>
    <n v="-36650"/>
    <n v="-88100"/>
    <n v="-65090"/>
    <n v="-249586.995"/>
    <n v="15498.972999999998"/>
    <n v="5.8467723195367319E-2"/>
    <n v="5"/>
    <x v="1"/>
  </r>
  <r>
    <x v="4"/>
    <x v="3"/>
    <x v="1"/>
    <n v="24239.823999999997"/>
    <n v="-9768.5909999999985"/>
    <n v="-17220"/>
    <n v="-50250"/>
    <n v="-49880"/>
    <n v="-127118.591"/>
    <n v="-102878.76700000001"/>
    <n v="-4.2442043721109535"/>
    <n v="5"/>
    <x v="1"/>
  </r>
  <r>
    <x v="4"/>
    <x v="3"/>
    <x v="2"/>
    <n v="62967.645999999993"/>
    <n v="-28300.362999999998"/>
    <n v="-98110"/>
    <n v="-49220"/>
    <n v="-85580"/>
    <n v="-261210.36300000001"/>
    <n v="-198242.717"/>
    <n v="-3.1483266342845342"/>
    <n v="5"/>
    <x v="1"/>
  </r>
  <r>
    <x v="4"/>
    <x v="3"/>
    <x v="3"/>
    <n v="73465.706999999995"/>
    <n v="-28868.006999999998"/>
    <n v="-62060"/>
    <n v="-78680"/>
    <n v="-101100"/>
    <n v="-270708.00699999998"/>
    <n v="-197242.3"/>
    <n v="-2.6848213684243181"/>
    <n v="5"/>
    <x v="1"/>
  </r>
  <r>
    <x v="4"/>
    <x v="3"/>
    <x v="0"/>
    <n v="728629.92999999993"/>
    <n v="-736830.41599999985"/>
    <n v="-39890"/>
    <n v="-89000"/>
    <n v="-83030"/>
    <n v="-948750.41599999985"/>
    <n v="-220120.48599999992"/>
    <n v="-0.30210189965707274"/>
    <n v="5"/>
    <x v="1"/>
  </r>
  <r>
    <x v="4"/>
    <x v="3"/>
    <x v="1"/>
    <n v="68100.417000000001"/>
    <n v="-69990.080999999991"/>
    <n v="-68280"/>
    <n v="-69470"/>
    <n v="-45780"/>
    <n v="-253520.08100000001"/>
    <n v="-185419.66399999999"/>
    <n v="-2.7227390399092561"/>
    <n v="5"/>
    <x v="1"/>
  </r>
  <r>
    <x v="4"/>
    <x v="3"/>
    <x v="2"/>
    <n v="118142.22"/>
    <n v="-4756.71"/>
    <n v="-37400"/>
    <n v="-78280"/>
    <n v="-28270"/>
    <n v="-148706.71"/>
    <n v="-30564.489999999991"/>
    <n v="-0.2587092912254399"/>
    <n v="5"/>
    <x v="1"/>
  </r>
  <r>
    <x v="4"/>
    <x v="3"/>
    <x v="3"/>
    <n v="1105228.2079999999"/>
    <n v="-66613.743000000002"/>
    <n v="-82980"/>
    <n v="-20090"/>
    <n v="-39390"/>
    <n v="-209073.74300000002"/>
    <n v="896154.46499999985"/>
    <n v="0.81083206030514199"/>
    <n v="5"/>
    <x v="1"/>
  </r>
  <r>
    <x v="4"/>
    <x v="3"/>
    <x v="0"/>
    <n v="211346.989"/>
    <n v="-34554.212"/>
    <n v="-20330"/>
    <n v="-76520"/>
    <n v="-68490"/>
    <n v="-199894.212"/>
    <n v="11452.777000000002"/>
    <n v="5.4189449559652832E-2"/>
    <n v="5"/>
    <x v="1"/>
  </r>
  <r>
    <x v="4"/>
    <x v="3"/>
    <x v="1"/>
    <n v="397185.55100000004"/>
    <n v="-25632.684000000001"/>
    <n v="-105130"/>
    <n v="-23520"/>
    <n v="-26290"/>
    <n v="-180572.68400000001"/>
    <n v="216612.86700000003"/>
    <n v="0.54536945378458646"/>
    <n v="5"/>
    <x v="1"/>
  </r>
  <r>
    <x v="4"/>
    <x v="3"/>
    <x v="2"/>
    <n v="1183904.274"/>
    <n v="-66897.697999999989"/>
    <n v="-27720"/>
    <n v="-52080"/>
    <n v="-87900"/>
    <n v="-234597.69799999997"/>
    <n v="949306.576"/>
    <n v="0.80184403152175798"/>
    <n v="5"/>
    <x v="1"/>
  </r>
  <r>
    <x v="4"/>
    <x v="3"/>
    <x v="3"/>
    <n v="1632209.4739999997"/>
    <n v="-116541.712"/>
    <n v="-47790"/>
    <n v="-32250"/>
    <n v="-106750"/>
    <n v="-303331.712"/>
    <n v="1328877.7619999996"/>
    <n v="0.81415883388016641"/>
    <n v="5"/>
    <x v="1"/>
  </r>
  <r>
    <x v="4"/>
    <x v="3"/>
    <x v="0"/>
    <n v="1113586.628"/>
    <n v="-61047.224000000002"/>
    <n v="-106240"/>
    <n v="-42320"/>
    <n v="-30650"/>
    <n v="-240257.22399999999"/>
    <n v="873329.4040000001"/>
    <n v="0.78424918371056451"/>
    <n v="5"/>
    <x v="1"/>
  </r>
  <r>
    <x v="4"/>
    <x v="3"/>
    <x v="0"/>
    <n v="2927506.4139999999"/>
    <n v="-132680.11399999997"/>
    <n v="-15900"/>
    <n v="-19770"/>
    <n v="-84870"/>
    <n v="-253220.11399999997"/>
    <n v="2674286.2999999998"/>
    <n v="0.91350313946741701"/>
    <n v="5"/>
    <x v="1"/>
  </r>
  <r>
    <x v="4"/>
    <x v="3"/>
    <x v="1"/>
    <n v="605221.12"/>
    <n v="-603625.02899999998"/>
    <n v="-31590"/>
    <n v="-91390"/>
    <n v="-97540"/>
    <n v="-824145.02899999998"/>
    <n v="-218923.90899999999"/>
    <n v="-0.36172549464235482"/>
    <n v="5"/>
    <x v="1"/>
  </r>
  <r>
    <x v="4"/>
    <x v="3"/>
    <x v="2"/>
    <n v="606807.03999999992"/>
    <n v="-605172.56099999999"/>
    <n v="-61620"/>
    <n v="-35520"/>
    <n v="-68440"/>
    <n v="-770752.56099999999"/>
    <n v="-163945.52100000007"/>
    <n v="-0.2701773548968715"/>
    <n v="5"/>
    <x v="1"/>
  </r>
  <r>
    <x v="4"/>
    <x v="3"/>
    <x v="0"/>
    <n v="140530.13099999999"/>
    <n v="-41841.750999999997"/>
    <n v="-29050"/>
    <n v="-34540"/>
    <n v="-37310"/>
    <n v="-142741.75099999999"/>
    <n v="-2211.6199999999953"/>
    <n v="-1.5737692580675068E-2"/>
    <n v="5"/>
    <x v="1"/>
  </r>
  <r>
    <x v="4"/>
    <x v="3"/>
    <x v="1"/>
    <n v="76034.868000000002"/>
    <n v="-23211.467999999997"/>
    <n v="-72300"/>
    <n v="-98600"/>
    <n v="-54470"/>
    <n v="-248581.46799999999"/>
    <n v="-172546.59999999998"/>
    <n v="-2.2693088649802085"/>
    <n v="5"/>
    <x v="1"/>
  </r>
  <r>
    <x v="4"/>
    <x v="3"/>
    <x v="2"/>
    <n v="103725.363"/>
    <n v="-78565.983999999997"/>
    <n v="-89820"/>
    <n v="-18460"/>
    <n v="-103610"/>
    <n v="-290455.984"/>
    <n v="-186730.62099999998"/>
    <n v="-1.8002407087261771"/>
    <n v="5"/>
    <x v="1"/>
  </r>
  <r>
    <x v="4"/>
    <x v="3"/>
    <x v="0"/>
    <n v="294255.89199999999"/>
    <n v="-228497.83599999998"/>
    <n v="-29260"/>
    <n v="-13090"/>
    <n v="-35100"/>
    <n v="-305947.83600000001"/>
    <n v="-11691.944000000018"/>
    <n v="-3.973393334805346E-2"/>
    <n v="5"/>
    <x v="1"/>
  </r>
  <r>
    <x v="4"/>
    <x v="3"/>
    <x v="1"/>
    <n v="56480.12999999999"/>
    <n v="-40415.578000000001"/>
    <n v="-58260"/>
    <n v="-17890"/>
    <n v="-38970"/>
    <n v="-155535.57800000001"/>
    <n v="-99055.448000000019"/>
    <n v="-1.7538105524898764"/>
    <n v="5"/>
    <x v="1"/>
  </r>
  <r>
    <x v="4"/>
    <x v="3"/>
    <x v="2"/>
    <n v="199646.33499999999"/>
    <n v="-343278.57899999997"/>
    <n v="-27950"/>
    <n v="-69330"/>
    <n v="-70870"/>
    <n v="-511428.57899999997"/>
    <n v="-311782.24399999995"/>
    <n v="-1.5616727649921545"/>
    <n v="5"/>
    <x v="1"/>
  </r>
  <r>
    <x v="4"/>
    <x v="3"/>
    <x v="0"/>
    <n v="420426.59399999998"/>
    <n v="-894573.15499999991"/>
    <n v="-89380"/>
    <n v="-66090"/>
    <n v="-92090"/>
    <n v="-1142133.1549999998"/>
    <n v="-721706.56099999975"/>
    <n v="-1.7166053986584868"/>
    <n v="5"/>
    <x v="1"/>
  </r>
  <r>
    <x v="4"/>
    <x v="3"/>
    <x v="0"/>
    <n v="30272.353999999999"/>
    <n v="-14456.239"/>
    <n v="-48680"/>
    <n v="-46240"/>
    <n v="-105880"/>
    <n v="-215256.239"/>
    <n v="-184983.88500000001"/>
    <n v="-6.1106541301677435"/>
    <n v="5"/>
    <x v="1"/>
  </r>
  <r>
    <x v="4"/>
    <x v="3"/>
    <x v="0"/>
    <n v="208403.03399999999"/>
    <n v="-112141.58899999999"/>
    <n v="-16330"/>
    <n v="-73640"/>
    <n v="-46700"/>
    <n v="-248811.58899999998"/>
    <n v="-40408.554999999993"/>
    <n v="-0.19389619346904516"/>
    <n v="5"/>
    <x v="1"/>
  </r>
  <r>
    <x v="4"/>
    <x v="3"/>
    <x v="0"/>
    <n v="357235.76699999999"/>
    <n v="-900085.1719999999"/>
    <n v="-34310"/>
    <n v="-20630"/>
    <n v="-61140"/>
    <n v="-1016165.1719999999"/>
    <n v="-658929.40499999991"/>
    <n v="-1.8445224859021463"/>
    <n v="5"/>
    <x v="1"/>
  </r>
  <r>
    <x v="4"/>
    <x v="3"/>
    <x v="0"/>
    <n v="54375.950999999994"/>
    <n v="-130239.557"/>
    <n v="-28890"/>
    <n v="-82800"/>
    <n v="-93020"/>
    <n v="-334949.55700000003"/>
    <n v="-280573.60600000003"/>
    <n v="-5.1598841186244275"/>
    <n v="5"/>
    <x v="1"/>
  </r>
  <r>
    <x v="4"/>
    <x v="3"/>
    <x v="0"/>
    <n v="223800.42300000001"/>
    <n v="-112669.28399999999"/>
    <n v="-107450"/>
    <n v="-100660"/>
    <n v="-22650"/>
    <n v="-343429.28399999999"/>
    <n v="-119628.86099999998"/>
    <n v="-0.53453366797255775"/>
    <n v="5"/>
    <x v="1"/>
  </r>
  <r>
    <x v="4"/>
    <x v="3"/>
    <x v="0"/>
    <n v="165945.12899999999"/>
    <n v="-97708.141999999993"/>
    <n v="-104240"/>
    <n v="-20020"/>
    <n v="-31650"/>
    <n v="-253618.14199999999"/>
    <n v="-87673.013000000006"/>
    <n v="-0.5283253177018532"/>
    <n v="5"/>
    <x v="1"/>
  </r>
  <r>
    <x v="4"/>
    <x v="3"/>
    <x v="0"/>
    <n v="774900.65799999994"/>
    <n v="-427223.391"/>
    <n v="-58290"/>
    <n v="-35320"/>
    <n v="-81290"/>
    <n v="-602123.39100000006"/>
    <n v="172777.26699999988"/>
    <n v="0.22296698966024092"/>
    <n v="5"/>
    <x v="1"/>
  </r>
  <r>
    <x v="4"/>
    <x v="3"/>
    <x v="0"/>
    <n v="170625.67199999999"/>
    <n v="-358263.24799999996"/>
    <n v="-80060"/>
    <n v="-99230"/>
    <n v="-99300"/>
    <n v="-636853.24799999991"/>
    <n v="-466227.57599999988"/>
    <n v="-2.7324585482072119"/>
    <n v="5"/>
    <x v="1"/>
  </r>
  <r>
    <x v="4"/>
    <x v="3"/>
    <x v="0"/>
    <n v="67282.179999999993"/>
    <n v="-39616.233999999997"/>
    <n v="-82700"/>
    <n v="-62520"/>
    <n v="-57830"/>
    <n v="-242666.234"/>
    <n v="-175384.054"/>
    <n v="-2.6066939864314747"/>
    <n v="5"/>
    <x v="1"/>
  </r>
  <r>
    <x v="4"/>
    <x v="3"/>
    <x v="0"/>
    <n v="516871.25699999998"/>
    <n v="-310284.28200000001"/>
    <n v="-83000"/>
    <n v="-89350"/>
    <n v="-32490"/>
    <n v="-515124.28200000001"/>
    <n v="1746.9749999999767"/>
    <n v="3.379903556912194E-3"/>
    <n v="5"/>
    <x v="1"/>
  </r>
  <r>
    <x v="4"/>
    <x v="3"/>
    <x v="0"/>
    <n v="31425.519999999997"/>
    <n v="-24392.787999999997"/>
    <n v="-68310"/>
    <n v="-75380"/>
    <n v="-76240"/>
    <n v="-244322.788"/>
    <n v="-212897.26800000001"/>
    <n v="-6.7746617398852917"/>
    <n v="5"/>
    <x v="1"/>
  </r>
  <r>
    <x v="4"/>
    <x v="3"/>
    <x v="0"/>
    <n v="46700.520999999993"/>
    <n v="-28685.320999999996"/>
    <n v="-56960"/>
    <n v="-15510"/>
    <n v="-64230"/>
    <n v="-165385.321"/>
    <n v="-118684.8"/>
    <n v="-2.5414020541655202"/>
    <n v="5"/>
    <x v="1"/>
  </r>
  <r>
    <x v="4"/>
    <x v="3"/>
    <x v="0"/>
    <n v="38749.858"/>
    <n v="-39595.646999999997"/>
    <n v="-62010"/>
    <n v="-105200"/>
    <n v="-15370"/>
    <n v="-222175.647"/>
    <n v="-183425.78899999999"/>
    <n v="-4.7335860946896888"/>
    <n v="5"/>
    <x v="1"/>
  </r>
  <r>
    <x v="4"/>
    <x v="3"/>
    <x v="0"/>
    <n v="9243.2409999999982"/>
    <n v="-8193.759"/>
    <n v="-46420"/>
    <n v="-98420"/>
    <n v="-31040"/>
    <n v="-184073.75899999999"/>
    <n v="-174830.51799999998"/>
    <n v="-18.914417356422927"/>
    <n v="5"/>
    <x v="1"/>
  </r>
  <r>
    <x v="4"/>
    <x v="3"/>
    <x v="0"/>
    <n v="95278.896999999983"/>
    <n v="-122563.42699999998"/>
    <n v="-107670"/>
    <n v="-27530"/>
    <n v="-14870"/>
    <n v="-272633.42699999997"/>
    <n v="-177354.52999999997"/>
    <n v="-1.861425096052487"/>
    <n v="5"/>
    <x v="1"/>
  </r>
  <r>
    <x v="4"/>
    <x v="3"/>
    <x v="0"/>
    <n v="1050142.142"/>
    <n v="-210946.37899999996"/>
    <n v="-42230"/>
    <n v="-14490"/>
    <n v="-92360"/>
    <n v="-360026.37899999996"/>
    <n v="690115.76300000004"/>
    <n v="0.65716414511817589"/>
    <n v="5"/>
    <x v="1"/>
  </r>
  <r>
    <x v="4"/>
    <x v="3"/>
    <x v="0"/>
    <n v="18531.946999999996"/>
    <n v="-22110.710999999999"/>
    <n v="-104630"/>
    <n v="-33310"/>
    <n v="-69980"/>
    <n v="-230030.71100000001"/>
    <n v="-211498.76400000002"/>
    <n v="-11.412657504362604"/>
    <n v="5"/>
    <x v="1"/>
  </r>
  <r>
    <x v="4"/>
    <x v="3"/>
    <x v="0"/>
    <n v="39190.885999999999"/>
    <n v="-24064.11"/>
    <n v="-19360"/>
    <n v="-34520"/>
    <n v="-89920"/>
    <n v="-167864.11"/>
    <n v="-128673.22399999999"/>
    <n v="-3.2832435582089161"/>
    <n v="5"/>
    <x v="1"/>
  </r>
  <r>
    <x v="4"/>
    <x v="3"/>
    <x v="0"/>
    <n v="20488.488999999998"/>
    <n v="-27030.149999999998"/>
    <n v="-25150"/>
    <n v="-71600"/>
    <n v="-73060"/>
    <n v="-196840.15"/>
    <n v="-176351.66099999999"/>
    <n v="-8.6073531825602174"/>
    <n v="5"/>
    <x v="1"/>
  </r>
  <r>
    <x v="4"/>
    <x v="3"/>
    <x v="0"/>
    <n v="112651.72099999999"/>
    <n v="-59735.430999999997"/>
    <n v="-83840"/>
    <n v="-46990"/>
    <n v="-78160"/>
    <n v="-268725.43099999998"/>
    <n v="-156073.71"/>
    <n v="-1.3854534011069393"/>
    <n v="5"/>
    <x v="1"/>
  </r>
  <r>
    <x v="4"/>
    <x v="3"/>
    <x v="0"/>
    <n v="13930.266"/>
    <n v="-1863.7079999999999"/>
    <n v="-89290"/>
    <n v="-70260"/>
    <n v="-31940"/>
    <n v="-193353.70800000001"/>
    <n v="-179423.44200000001"/>
    <n v="-12.880116000656413"/>
    <n v="5"/>
    <x v="1"/>
  </r>
  <r>
    <x v="4"/>
    <x v="3"/>
    <x v="0"/>
    <n v="112983.62599999999"/>
    <n v="-46353.831999999995"/>
    <n v="-34310"/>
    <n v="-78690"/>
    <n v="-36670"/>
    <n v="-196023.83199999999"/>
    <n v="-83040.206000000006"/>
    <n v="-0.73497557955875847"/>
    <n v="5"/>
    <x v="1"/>
  </r>
  <r>
    <x v="4"/>
    <x v="3"/>
    <x v="0"/>
    <n v="577835.51699999999"/>
    <n v="-225403.696"/>
    <n v="-16450"/>
    <n v="-40230"/>
    <n v="-107310"/>
    <n v="-389393.696"/>
    <n v="188441.821"/>
    <n v="0.32611671566737566"/>
    <n v="5"/>
    <x v="1"/>
  </r>
  <r>
    <x v="4"/>
    <x v="3"/>
    <x v="0"/>
    <n v="109120.54299999999"/>
    <n v="-146392.09899999999"/>
    <n v="-20780"/>
    <n v="-65020"/>
    <n v="-91630"/>
    <n v="-323822.09899999999"/>
    <n v="-214701.55599999998"/>
    <n v="-1.9675631196226726"/>
    <n v="5"/>
    <x v="1"/>
  </r>
  <r>
    <x v="4"/>
    <x v="3"/>
    <x v="0"/>
    <n v="416379.04699999996"/>
    <n v="-184756.94999999998"/>
    <n v="-19560"/>
    <n v="-47440"/>
    <n v="-13740"/>
    <n v="-265496.94999999995"/>
    <n v="150882.09700000001"/>
    <n v="0.36236717021930265"/>
    <n v="5"/>
    <x v="1"/>
  </r>
  <r>
    <x v="4"/>
    <x v="3"/>
    <x v="1"/>
    <n v="1669379.642"/>
    <n v="-726749.54799999995"/>
    <n v="-97170"/>
    <n v="-79320"/>
    <n v="-53650"/>
    <n v="-956889.54799999995"/>
    <n v="712490.09400000004"/>
    <n v="0.42679931878551092"/>
    <n v="5"/>
    <x v="1"/>
  </r>
  <r>
    <x v="4"/>
    <x v="3"/>
    <x v="2"/>
    <n v="167987.26699999999"/>
    <n v="-208621.07699999999"/>
    <n v="-52120"/>
    <n v="-76750"/>
    <n v="-90230"/>
    <n v="-427721.07699999999"/>
    <n v="-259733.81"/>
    <n v="-1.5461517687528068"/>
    <n v="5"/>
    <x v="1"/>
  </r>
  <r>
    <x v="4"/>
    <x v="3"/>
    <x v="0"/>
    <n v="181881.08399999997"/>
    <n v="-225134.10500000001"/>
    <n v="-75890"/>
    <n v="-35550"/>
    <n v="-41340"/>
    <n v="-377914.10499999998"/>
    <n v="-196033.02100000001"/>
    <n v="-1.0778087346345486"/>
    <n v="5"/>
    <x v="1"/>
  </r>
  <r>
    <x v="4"/>
    <x v="3"/>
    <x v="0"/>
    <n v="83575.84199999999"/>
    <n v="-104160.16100000001"/>
    <n v="-100040"/>
    <n v="-15430"/>
    <n v="-75360"/>
    <n v="-294990.16100000002"/>
    <n v="-211414.31900000002"/>
    <n v="-2.529610398660417"/>
    <n v="5"/>
    <x v="1"/>
  </r>
  <r>
    <x v="4"/>
    <x v="3"/>
    <x v="0"/>
    <n v="178112.12999999998"/>
    <n v="-43966.299999999996"/>
    <n v="-60730"/>
    <n v="-24310"/>
    <n v="-107920"/>
    <n v="-236926.3"/>
    <n v="-58814.170000000013"/>
    <n v="-0.33020867248064473"/>
    <n v="5"/>
    <x v="1"/>
  </r>
  <r>
    <x v="4"/>
    <x v="3"/>
    <x v="0"/>
    <n v="422148.41200000001"/>
    <n v="-132335.28"/>
    <n v="-77430"/>
    <n v="-73080"/>
    <n v="-72820"/>
    <n v="-355665.28"/>
    <n v="66483.131999999983"/>
    <n v="0.15748758045784139"/>
    <n v="5"/>
    <x v="1"/>
  </r>
  <r>
    <x v="4"/>
    <x v="3"/>
    <x v="0"/>
    <n v="81189.751999999993"/>
    <n v="-23468.241999999998"/>
    <n v="-34760"/>
    <n v="-66000"/>
    <n v="-42290"/>
    <n v="-166518.242"/>
    <n v="-85328.49"/>
    <n v="-1.0509761133400188"/>
    <n v="5"/>
    <x v="1"/>
  </r>
  <r>
    <x v="4"/>
    <x v="3"/>
    <x v="1"/>
    <n v="70697.879000000001"/>
    <n v="-22956.639999999996"/>
    <n v="-75860"/>
    <n v="-79400"/>
    <n v="-35150"/>
    <n v="-213366.63999999998"/>
    <n v="-142668.761"/>
    <n v="-2.0180062403286527"/>
    <n v="5"/>
    <x v="1"/>
  </r>
  <r>
    <x v="4"/>
    <x v="3"/>
    <x v="2"/>
    <n v="50587.354999999996"/>
    <n v="-38760.561000000002"/>
    <n v="-95490"/>
    <n v="-31800"/>
    <n v="-99840"/>
    <n v="-265890.56099999999"/>
    <n v="-215303.20600000001"/>
    <n v="-4.2560676675030749"/>
    <n v="5"/>
    <x v="1"/>
  </r>
  <r>
    <x v="4"/>
    <x v="3"/>
    <x v="0"/>
    <n v="1232534.0369999998"/>
    <n v="-1442896.4549999998"/>
    <n v="-20160"/>
    <n v="-21590"/>
    <n v="-23020"/>
    <n v="-1507666.4549999998"/>
    <n v="-275132.41800000006"/>
    <n v="-0.2232250061585927"/>
    <n v="5"/>
    <x v="1"/>
  </r>
  <r>
    <x v="4"/>
    <x v="3"/>
    <x v="0"/>
    <n v="516403.45399999997"/>
    <n v="-605469.18599999999"/>
    <n v="-91320"/>
    <n v="-51860"/>
    <n v="-81240"/>
    <n v="-829889.18599999999"/>
    <n v="-313485.73200000002"/>
    <n v="-0.6070558389409999"/>
    <n v="5"/>
    <x v="1"/>
  </r>
  <r>
    <x v="4"/>
    <x v="3"/>
    <x v="0"/>
    <n v="467930.23199999996"/>
    <n v="-544363.53999999992"/>
    <n v="-45090"/>
    <n v="-35060"/>
    <n v="-70820"/>
    <n v="-695333.53999999992"/>
    <n v="-227403.30799999996"/>
    <n v="-0.48597695222222781"/>
    <n v="5"/>
    <x v="1"/>
  </r>
  <r>
    <x v="4"/>
    <x v="3"/>
    <x v="1"/>
    <n v="637031.79399999999"/>
    <n v="-759630.69"/>
    <n v="-20440"/>
    <n v="-19130"/>
    <n v="-104140"/>
    <n v="-903340.69"/>
    <n v="-266308.89599999995"/>
    <n v="-0.41804647508692472"/>
    <n v="5"/>
    <x v="1"/>
  </r>
  <r>
    <x v="4"/>
    <x v="3"/>
    <x v="2"/>
    <n v="464905.95199999993"/>
    <n v="-546919.89799999993"/>
    <n v="-32880"/>
    <n v="-62240"/>
    <n v="-39530"/>
    <n v="-681569.89799999993"/>
    <n v="-216663.946"/>
    <n v="-0.46603822787796878"/>
    <n v="5"/>
    <x v="1"/>
  </r>
  <r>
    <x v="4"/>
    <x v="3"/>
    <x v="0"/>
    <n v="382627.74899999995"/>
    <n v="-453526.696"/>
    <n v="-29680"/>
    <n v="-13670"/>
    <n v="-44180"/>
    <n v="-541056.696"/>
    <n v="-158428.94700000004"/>
    <n v="-0.41405503760261797"/>
    <n v="5"/>
    <x v="1"/>
  </r>
  <r>
    <x v="4"/>
    <x v="3"/>
    <x v="0"/>
    <n v="205265.05299999999"/>
    <n v="-274666.364"/>
    <n v="-88630"/>
    <n v="-28300"/>
    <n v="-74430"/>
    <n v="-466026.364"/>
    <n v="-260761.31100000002"/>
    <n v="-1.2703638889762694"/>
    <n v="5"/>
    <x v="1"/>
  </r>
  <r>
    <x v="4"/>
    <x v="3"/>
    <x v="1"/>
    <n v="62729.141999999993"/>
    <n v="-85650.543999999994"/>
    <n v="-15030"/>
    <n v="-26830"/>
    <n v="-69070"/>
    <n v="-196580.54399999999"/>
    <n v="-133851.402"/>
    <n v="-2.1337993432143549"/>
    <n v="5"/>
    <x v="1"/>
  </r>
  <r>
    <x v="4"/>
    <x v="3"/>
    <x v="2"/>
    <n v="118624.44299999998"/>
    <n v="-152957.83299999998"/>
    <n v="-89730"/>
    <n v="-91190"/>
    <n v="-87380"/>
    <n v="-421257.83299999998"/>
    <n v="-302633.39"/>
    <n v="-2.551189133929169"/>
    <n v="5"/>
    <x v="1"/>
  </r>
  <r>
    <x v="4"/>
    <x v="3"/>
    <x v="0"/>
    <n v="88612.362999999998"/>
    <n v="-114739.807"/>
    <n v="-69240"/>
    <n v="-31330"/>
    <n v="-32250"/>
    <n v="-247559.807"/>
    <n v="-158947.44400000002"/>
    <n v="-1.7937389165437336"/>
    <n v="5"/>
    <x v="1"/>
  </r>
  <r>
    <x v="4"/>
    <x v="3"/>
    <x v="0"/>
    <n v="137355.23199999999"/>
    <n v="-171774.484"/>
    <n v="-39870"/>
    <n v="-38010"/>
    <n v="-54200"/>
    <n v="-303854.484"/>
    <n v="-166499.25200000001"/>
    <n v="-1.2121799044393156"/>
    <n v="5"/>
    <x v="1"/>
  </r>
  <r>
    <x v="4"/>
    <x v="3"/>
    <x v="0"/>
    <n v="128710.974"/>
    <n v="-171099.978"/>
    <n v="-22390"/>
    <n v="-34080"/>
    <n v="-50900"/>
    <n v="-278469.978"/>
    <n v="-149759.00400000002"/>
    <n v="-1.1635294128067124"/>
    <n v="5"/>
    <x v="1"/>
  </r>
  <r>
    <x v="4"/>
    <x v="3"/>
    <x v="1"/>
    <n v="66973.788"/>
    <n v="-90087.535999999993"/>
    <n v="-56280"/>
    <n v="-59390"/>
    <n v="-97690"/>
    <n v="-303447.53599999996"/>
    <n v="-236473.74799999996"/>
    <n v="-3.5308402744070557"/>
    <n v="5"/>
    <x v="1"/>
  </r>
  <r>
    <x v="4"/>
    <x v="3"/>
    <x v="2"/>
    <n v="43516.276999999995"/>
    <n v="-55558.391000000003"/>
    <n v="-88580"/>
    <n v="-89520"/>
    <n v="-71270"/>
    <n v="-304928.391"/>
    <n v="-261412.114"/>
    <n v="-6.007226077727192"/>
    <n v="5"/>
    <x v="1"/>
  </r>
  <r>
    <x v="4"/>
    <x v="3"/>
    <x v="3"/>
    <n v="56940.106999999996"/>
    <n v="-73099.683999999994"/>
    <n v="-59700"/>
    <n v="-94890"/>
    <n v="-94470"/>
    <n v="-322159.68400000001"/>
    <n v="-265219.57699999999"/>
    <n v="-4.6578693116962357"/>
    <n v="5"/>
    <x v="1"/>
  </r>
  <r>
    <x v="4"/>
    <x v="3"/>
    <x v="0"/>
    <n v="93251.073999999993"/>
    <n v="-116306.46299999999"/>
    <n v="-59970"/>
    <n v="-13190"/>
    <n v="-22400"/>
    <n v="-211866.46299999999"/>
    <n v="-118615.389"/>
    <n v="-1.2720002452733146"/>
    <n v="5"/>
    <x v="1"/>
  </r>
  <r>
    <x v="4"/>
    <x v="3"/>
    <x v="1"/>
    <n v="19007.002"/>
    <n v="-23297.806"/>
    <n v="-97920"/>
    <n v="-46850"/>
    <n v="-38730"/>
    <n v="-206797.80600000001"/>
    <n v="-187790.804"/>
    <n v="-9.8800854548234387"/>
    <n v="5"/>
    <x v="1"/>
  </r>
  <r>
    <x v="4"/>
    <x v="3"/>
    <x v="2"/>
    <n v="328951.06300000002"/>
    <n v="-316382.92699999997"/>
    <n v="-87430"/>
    <n v="-103470"/>
    <n v="-28660"/>
    <n v="-535942.92699999991"/>
    <n v="-206991.86399999988"/>
    <n v="-0.62924819914626595"/>
    <n v="5"/>
    <x v="1"/>
  </r>
  <r>
    <x v="4"/>
    <x v="3"/>
    <x v="3"/>
    <n v="234476.84399999998"/>
    <n v="-233374.13399999999"/>
    <n v="-22000"/>
    <n v="-32690"/>
    <n v="-14650"/>
    <n v="-302714.13399999996"/>
    <n v="-68237.289999999979"/>
    <n v="-0.29101931276420617"/>
    <n v="5"/>
    <x v="1"/>
  </r>
  <r>
    <x v="4"/>
    <x v="3"/>
    <x v="0"/>
    <n v="2203647.0469999998"/>
    <n v="-69134.61099999999"/>
    <n v="-81450"/>
    <n v="-13600"/>
    <n v="-62250"/>
    <n v="-226434.61099999998"/>
    <n v="1977212.4359999998"/>
    <n v="0.89724551792072893"/>
    <n v="5"/>
    <x v="1"/>
  </r>
  <r>
    <x v="4"/>
    <x v="3"/>
    <x v="1"/>
    <n v="2529378.7819999997"/>
    <n v="-254686.446"/>
    <n v="-26950"/>
    <n v="-61640"/>
    <n v="-34360"/>
    <n v="-377636.446"/>
    <n v="2151742.3359999997"/>
    <n v="0.85069992336165645"/>
    <n v="5"/>
    <x v="1"/>
  </r>
  <r>
    <x v="4"/>
    <x v="3"/>
    <x v="2"/>
    <n v="87849.635999999999"/>
    <n v="-51252.095999999998"/>
    <n v="-44090"/>
    <n v="-24170"/>
    <n v="-73430"/>
    <n v="-192942.09599999999"/>
    <n v="-105092.45999999999"/>
    <n v="-1.1962765560007556"/>
    <n v="5"/>
    <x v="1"/>
  </r>
  <r>
    <x v="4"/>
    <x v="3"/>
    <x v="3"/>
    <n v="267294.19499999995"/>
    <n v="-50314.397000000004"/>
    <n v="-98530"/>
    <n v="-54410"/>
    <n v="-38580"/>
    <n v="-241834.397"/>
    <n v="25459.797999999952"/>
    <n v="9.5250096995185232E-2"/>
    <n v="5"/>
    <x v="1"/>
  </r>
  <r>
    <x v="4"/>
    <x v="3"/>
    <x v="0"/>
    <n v="205809.94"/>
    <n v="-160406.24599999998"/>
    <n v="-98570"/>
    <n v="-12870"/>
    <n v="-52660"/>
    <n v="-324506.24599999998"/>
    <n v="-118696.30599999998"/>
    <n v="-0.57672776154543348"/>
    <n v="5"/>
    <x v="1"/>
  </r>
  <r>
    <x v="4"/>
    <x v="3"/>
    <x v="1"/>
    <n v="247292.89199999999"/>
    <n v="-18102.531999999999"/>
    <n v="-81850"/>
    <n v="-26210"/>
    <n v="-16210"/>
    <n v="-142372.53200000001"/>
    <n v="104920.35999999999"/>
    <n v="0.42427568035396662"/>
    <n v="5"/>
    <x v="1"/>
  </r>
  <r>
    <x v="4"/>
    <x v="3"/>
    <x v="2"/>
    <n v="340435.522"/>
    <n v="-39624.004000000001"/>
    <n v="-66450"/>
    <n v="-70010"/>
    <n v="-34270"/>
    <n v="-210354.00400000002"/>
    <n v="130081.51799999998"/>
    <n v="0.38210324597090661"/>
    <n v="5"/>
    <x v="1"/>
  </r>
  <r>
    <x v="4"/>
    <x v="3"/>
    <x v="3"/>
    <n v="10989.902"/>
    <n v="-11591.950999999999"/>
    <n v="-54240"/>
    <n v="-36100"/>
    <n v="-32700"/>
    <n v="-134631.951"/>
    <n v="-123642.049"/>
    <n v="-11.250514244804002"/>
    <n v="5"/>
    <x v="1"/>
  </r>
  <r>
    <x v="4"/>
    <x v="3"/>
    <x v="0"/>
    <n v="47286.743000000002"/>
    <n v="-28960.693999999996"/>
    <n v="-93370"/>
    <n v="-42430"/>
    <n v="-34490"/>
    <n v="-199250.69399999999"/>
    <n v="-151963.951"/>
    <n v="-3.2136692307186392"/>
    <n v="5"/>
    <x v="1"/>
  </r>
  <r>
    <x v="4"/>
    <x v="3"/>
    <x v="0"/>
    <n v="493742.473"/>
    <n v="-100813.349"/>
    <n v="-48970"/>
    <n v="-31570"/>
    <n v="-78060"/>
    <n v="-259413.34899999999"/>
    <n v="234329.12400000001"/>
    <n v="0.47459786592027703"/>
    <n v="5"/>
    <x v="1"/>
  </r>
  <r>
    <x v="4"/>
    <x v="3"/>
    <x v="1"/>
    <n v="425525.96099999995"/>
    <n v="-40489.68"/>
    <n v="-21220"/>
    <n v="-21470"/>
    <n v="-107190"/>
    <n v="-190369.68"/>
    <n v="235156.28099999996"/>
    <n v="0.55262499248547603"/>
    <n v="5"/>
    <x v="1"/>
  </r>
  <r>
    <x v="4"/>
    <x v="3"/>
    <x v="2"/>
    <n v="54427.162999999993"/>
    <n v="-19177.13"/>
    <n v="-38420"/>
    <n v="-84540"/>
    <n v="-41460"/>
    <n v="-183597.13"/>
    <n v="-129169.967"/>
    <n v="-2.3732629055091485"/>
    <n v="5"/>
    <x v="1"/>
  </r>
  <r>
    <x v="4"/>
    <x v="3"/>
    <x v="0"/>
    <n v="42042.601999999999"/>
    <n v="-21498.54"/>
    <n v="-53790"/>
    <n v="-69900"/>
    <n v="-76970"/>
    <n v="-222158.54"/>
    <n v="-180115.93800000002"/>
    <n v="-4.284129179254891"/>
    <n v="5"/>
    <x v="1"/>
  </r>
  <r>
    <x v="4"/>
    <x v="3"/>
    <x v="1"/>
    <n v="247550.24"/>
    <n v="-108816.86199999999"/>
    <n v="-102110"/>
    <n v="-93600"/>
    <n v="-107200"/>
    <n v="-411726.86199999996"/>
    <n v="-164176.62199999997"/>
    <n v="-0.66320526289936133"/>
    <n v="5"/>
    <x v="1"/>
  </r>
  <r>
    <x v="4"/>
    <x v="3"/>
    <x v="2"/>
    <n v="76236.439999999988"/>
    <n v="-56337.841"/>
    <n v="-99500"/>
    <n v="-81120"/>
    <n v="-55510"/>
    <n v="-292467.84100000001"/>
    <n v="-216231.40100000001"/>
    <n v="-2.8363260535250605"/>
    <n v="5"/>
    <x v="1"/>
  </r>
  <r>
    <x v="4"/>
    <x v="3"/>
    <x v="0"/>
    <n v="40057.814999999995"/>
    <n v="-18733.924999999999"/>
    <n v="-103650"/>
    <n v="-40950"/>
    <n v="-88020"/>
    <n v="-251353.92499999999"/>
    <n v="-211296.11"/>
    <n v="-5.2747787167123326"/>
    <n v="5"/>
    <x v="1"/>
  </r>
  <r>
    <x v="4"/>
    <x v="3"/>
    <x v="1"/>
    <n v="120440.061"/>
    <n v="-68834.625999999989"/>
    <n v="-60500"/>
    <n v="-56290"/>
    <n v="-68970"/>
    <n v="-254594.62599999999"/>
    <n v="-134154.565"/>
    <n v="-1.1138699522910405"/>
    <n v="5"/>
    <x v="1"/>
  </r>
  <r>
    <x v="4"/>
    <x v="3"/>
    <x v="2"/>
    <n v="161821.33799999999"/>
    <n v="-90143.584999999992"/>
    <n v="-92800"/>
    <n v="-39150"/>
    <n v="-45510"/>
    <n v="-267603.58499999996"/>
    <n v="-105782.24699999997"/>
    <n v="-0.65369776512415179"/>
    <n v="5"/>
    <x v="1"/>
  </r>
  <r>
    <x v="4"/>
    <x v="3"/>
    <x v="0"/>
    <n v="126544.28499999999"/>
    <n v="-70411.179999999993"/>
    <n v="-92670"/>
    <n v="-81420"/>
    <n v="-42030"/>
    <n v="-286531.18"/>
    <n v="-159986.89500000002"/>
    <n v="-1.2642759410272857"/>
    <n v="5"/>
    <x v="1"/>
  </r>
  <r>
    <x v="4"/>
    <x v="3"/>
    <x v="0"/>
    <n v="1660965.1310000001"/>
    <n v="-427629.77600000001"/>
    <n v="-65590"/>
    <n v="-70460"/>
    <n v="-101930"/>
    <n v="-665609.77600000007"/>
    <n v="995355.35499999998"/>
    <n v="0.5992632454606297"/>
    <n v="5"/>
    <x v="1"/>
  </r>
  <r>
    <x v="4"/>
    <x v="3"/>
    <x v="0"/>
    <n v="819946.24599999993"/>
    <n v="-214679.05199999997"/>
    <n v="-98890"/>
    <n v="-20490"/>
    <n v="-46220"/>
    <n v="-380279.05199999997"/>
    <n v="439667.19399999996"/>
    <n v="0.53621465571049154"/>
    <n v="5"/>
    <x v="1"/>
  </r>
  <r>
    <x v="4"/>
    <x v="3"/>
    <x v="0"/>
    <n v="445490.33899999998"/>
    <n v="-117443.64099999999"/>
    <n v="-100160"/>
    <n v="-19800"/>
    <n v="-60600"/>
    <n v="-298003.641"/>
    <n v="147486.69799999997"/>
    <n v="0.33106598524912118"/>
    <n v="5"/>
    <x v="1"/>
  </r>
  <r>
    <x v="4"/>
    <x v="3"/>
    <x v="0"/>
    <n v="7156754.0939999996"/>
    <n v="-34566.623"/>
    <n v="-93810"/>
    <n v="-23040"/>
    <n v="-103490"/>
    <n v="-254906.62299999999"/>
    <n v="6901847.4709999999"/>
    <n v="0.96438236948595102"/>
    <n v="5"/>
    <x v="1"/>
  </r>
  <r>
    <x v="4"/>
    <x v="3"/>
    <x v="0"/>
    <n v="127629.845"/>
    <n v="-58347.799999999996"/>
    <n v="-36670"/>
    <n v="-52560"/>
    <n v="-100460"/>
    <n v="-248037.8"/>
    <n v="-120407.95499999999"/>
    <n v="-0.94341535085308603"/>
    <n v="5"/>
    <x v="1"/>
  </r>
  <r>
    <x v="4"/>
    <x v="3"/>
    <x v="0"/>
    <n v="1403014.9139999999"/>
    <n v="-32155.136999999999"/>
    <n v="-54630"/>
    <n v="-73330"/>
    <n v="-38960"/>
    <n v="-199075.13699999999"/>
    <n v="1203939.7769999998"/>
    <n v="0.85810903717877363"/>
    <n v="5"/>
    <x v="1"/>
  </r>
  <r>
    <x v="4"/>
    <x v="3"/>
    <x v="0"/>
    <n v="75626.039999999994"/>
    <n v="-7569.1979999999994"/>
    <n v="-66460"/>
    <n v="-75480"/>
    <n v="-85430"/>
    <n v="-234939.198"/>
    <n v="-159313.158"/>
    <n v="-2.1065913010915289"/>
    <n v="5"/>
    <x v="1"/>
  </r>
  <r>
    <x v="4"/>
    <x v="3"/>
    <x v="0"/>
    <n v="3308993.7719999999"/>
    <n v="-227850.34999999998"/>
    <n v="-82810"/>
    <n v="-78360"/>
    <n v="-85870"/>
    <n v="-474890.35"/>
    <n v="2834103.4219999998"/>
    <n v="0.85648496711646271"/>
    <n v="5"/>
    <x v="1"/>
  </r>
  <r>
    <x v="4"/>
    <x v="3"/>
    <x v="0"/>
    <n v="300685.609"/>
    <n v="-153027.11199999999"/>
    <n v="-100250"/>
    <n v="-17120"/>
    <n v="-35150"/>
    <n v="-305547.11199999996"/>
    <n v="-4861.5029999999679"/>
    <n v="-1.6168060108257352E-2"/>
    <n v="5"/>
    <x v="1"/>
  </r>
  <r>
    <x v="4"/>
    <x v="3"/>
    <x v="0"/>
    <n v="197069.54399999997"/>
    <n v="-194562.93499999997"/>
    <n v="-103550"/>
    <n v="-28770"/>
    <n v="-14170"/>
    <n v="-341052.93499999994"/>
    <n v="-143983.39099999997"/>
    <n v="-0.73062223658466474"/>
    <n v="5"/>
    <x v="1"/>
  </r>
  <r>
    <x v="4"/>
    <x v="4"/>
    <x v="0"/>
    <n v="732425.31599999999"/>
    <n v="-92304.463999999993"/>
    <n v="-102090"/>
    <n v="-53160"/>
    <n v="-61510"/>
    <n v="-309064.46399999998"/>
    <n v="423360.85200000001"/>
    <n v="0.57802596763326519"/>
    <n v="5"/>
    <x v="1"/>
  </r>
  <r>
    <x v="4"/>
    <x v="4"/>
    <x v="0"/>
    <n v="-7008.0919999999996"/>
    <n v="3470.3269999999998"/>
    <n v="-85600"/>
    <n v="-59640"/>
    <n v="-49210"/>
    <n v="-190979.67300000001"/>
    <n v="-197987.76500000001"/>
    <n v="28.251307916619819"/>
    <n v="5"/>
    <x v="1"/>
  </r>
  <r>
    <x v="4"/>
    <x v="4"/>
    <x v="0"/>
    <n v="763351.70799999987"/>
    <n v="-506148.02699999994"/>
    <n v="-44060"/>
    <n v="-95120"/>
    <n v="-81720"/>
    <n v="-727048.027"/>
    <n v="36303.680999999866"/>
    <n v="4.7558262619358513E-2"/>
    <n v="5"/>
    <x v="1"/>
  </r>
  <r>
    <x v="4"/>
    <x v="4"/>
    <x v="0"/>
    <n v="1156123.7869999998"/>
    <n v="-960956.24799999991"/>
    <n v="-56220"/>
    <n v="-53050"/>
    <n v="-92690"/>
    <n v="-1162916.2479999999"/>
    <n v="-6792.4610000001267"/>
    <n v="-5.8752021854214546E-3"/>
    <n v="5"/>
    <x v="1"/>
  </r>
  <r>
    <x v="4"/>
    <x v="4"/>
    <x v="0"/>
    <n v="2397584.5389999999"/>
    <n v="-2258175.0939999996"/>
    <n v="-50440"/>
    <n v="-23020"/>
    <n v="-47030"/>
    <n v="-2378665.0939999996"/>
    <n v="18919.445000000298"/>
    <n v="7.8910439620583066E-3"/>
    <n v="5"/>
    <x v="1"/>
  </r>
  <r>
    <x v="4"/>
    <x v="4"/>
    <x v="0"/>
    <n v="534280.46700000006"/>
    <n v="-435828.79200000002"/>
    <n v="-98010"/>
    <n v="-97630"/>
    <n v="-76460"/>
    <n v="-707928.79200000002"/>
    <n v="-173648.32499999995"/>
    <n v="-0.32501342595405036"/>
    <n v="5"/>
    <x v="1"/>
  </r>
  <r>
    <x v="4"/>
    <x v="4"/>
    <x v="0"/>
    <n v="1598203.9849999999"/>
    <n v="-1305526.2359999998"/>
    <n v="-66270"/>
    <n v="-24160"/>
    <n v="-58170"/>
    <n v="-1454126.2359999998"/>
    <n v="144077.74900000007"/>
    <n v="9.014978710618099E-2"/>
    <n v="5"/>
    <x v="1"/>
  </r>
  <r>
    <x v="4"/>
    <x v="4"/>
    <x v="0"/>
    <n v="1184486.4919999999"/>
    <n v="-674849.68599999999"/>
    <n v="-77840"/>
    <n v="-73970"/>
    <n v="-21020"/>
    <n v="-847679.68599999999"/>
    <n v="336806.80599999987"/>
    <n v="0.28434837229025989"/>
    <n v="5"/>
    <x v="1"/>
  </r>
  <r>
    <x v="4"/>
    <x v="4"/>
    <x v="0"/>
    <n v="2029012.02"/>
    <n v="-1598756.061"/>
    <n v="-45020"/>
    <n v="-48720"/>
    <n v="-67550"/>
    <n v="-1760046.061"/>
    <n v="268965.95900000003"/>
    <n v="0.13256006191624239"/>
    <n v="5"/>
    <x v="1"/>
  </r>
  <r>
    <x v="4"/>
    <x v="4"/>
    <x v="0"/>
    <n v="1295358.575"/>
    <n v="-1375935.7919999999"/>
    <n v="-69090"/>
    <n v="-36850"/>
    <n v="-81930"/>
    <n v="-1563805.7919999999"/>
    <n v="-268447.21699999995"/>
    <n v="-0.2072377658055029"/>
    <n v="5"/>
    <x v="1"/>
  </r>
  <r>
    <x v="4"/>
    <x v="4"/>
    <x v="0"/>
    <n v="443040.73099999997"/>
    <n v="-109051.208"/>
    <n v="-39270"/>
    <n v="-73640"/>
    <n v="-56580"/>
    <n v="-278541.20799999998"/>
    <n v="164499.52299999999"/>
    <n v="0.37129661335810676"/>
    <n v="5"/>
    <x v="1"/>
  </r>
  <r>
    <x v="4"/>
    <x v="4"/>
    <x v="0"/>
    <n v="73100.09"/>
    <n v="-20572.488999999998"/>
    <n v="-91500"/>
    <n v="-86630"/>
    <n v="-51500"/>
    <n v="-250202.489"/>
    <n v="-177102.399"/>
    <n v="-2.422738453536788"/>
    <n v="5"/>
    <x v="1"/>
  </r>
  <r>
    <x v="4"/>
    <x v="4"/>
    <x v="0"/>
    <n v="180016.788"/>
    <n v="-42507.01"/>
    <n v="-65020"/>
    <n v="-18200"/>
    <n v="-76830"/>
    <n v="-202557.01"/>
    <n v="-22540.222000000009"/>
    <n v="-0.12521177747044354"/>
    <n v="5"/>
    <x v="1"/>
  </r>
  <r>
    <x v="4"/>
    <x v="4"/>
    <x v="0"/>
    <n v="413646.90499999997"/>
    <n v="-83981.918999999994"/>
    <n v="-69440"/>
    <n v="-22070"/>
    <n v="-98800"/>
    <n v="-274291.91899999999"/>
    <n v="139354.98599999998"/>
    <n v="0.33689357835277406"/>
    <n v="5"/>
    <x v="1"/>
  </r>
  <r>
    <x v="4"/>
    <x v="4"/>
    <x v="0"/>
    <n v="483496.55199999997"/>
    <n v="-754618.09499999997"/>
    <n v="-60550"/>
    <n v="-43070"/>
    <n v="-57810"/>
    <n v="-916048.09499999997"/>
    <n v="-432551.54300000001"/>
    <n v="-0.8946321151841431"/>
    <n v="5"/>
    <x v="1"/>
  </r>
  <r>
    <x v="4"/>
    <x v="4"/>
    <x v="1"/>
    <n v="65215.051999999996"/>
    <n v="-100431.64599999999"/>
    <n v="-47710"/>
    <n v="-13100"/>
    <n v="-88670"/>
    <n v="-249911.64600000001"/>
    <n v="-184696.59400000001"/>
    <n v="-2.8321160274471611"/>
    <n v="5"/>
    <x v="1"/>
  </r>
  <r>
    <x v="4"/>
    <x v="4"/>
    <x v="2"/>
    <n v="1215826.2409999999"/>
    <n v="-30134.23"/>
    <n v="-85650"/>
    <n v="-101020"/>
    <n v="-95700"/>
    <n v="-312504.23"/>
    <n v="903322.01099999994"/>
    <n v="0.74296966173145784"/>
    <n v="5"/>
    <x v="1"/>
  </r>
  <r>
    <x v="4"/>
    <x v="4"/>
    <x v="0"/>
    <n v="181341.90899999999"/>
    <n v="-7391.3489999999993"/>
    <n v="-107850"/>
    <n v="-29180"/>
    <n v="-18100"/>
    <n v="-162521.34899999999"/>
    <n v="18820.559999999998"/>
    <n v="0.10378494471457229"/>
    <n v="5"/>
    <x v="1"/>
  </r>
  <r>
    <x v="4"/>
    <x v="4"/>
    <x v="0"/>
    <n v="981173.52899999986"/>
    <n v="-46431.468999999997"/>
    <n v="-66950"/>
    <n v="-21620"/>
    <n v="-106930"/>
    <n v="-241931.46899999998"/>
    <n v="739242.05999999982"/>
    <n v="0.75342642065917365"/>
    <n v="5"/>
    <x v="1"/>
  </r>
  <r>
    <x v="4"/>
    <x v="4"/>
    <x v="0"/>
    <n v="121048.886"/>
    <n v="-15216.949999999999"/>
    <n v="-40520"/>
    <n v="-39230"/>
    <n v="-72120"/>
    <n v="-167086.95000000001"/>
    <n v="-46038.064000000013"/>
    <n v="-0.38032620969349534"/>
    <n v="5"/>
    <x v="1"/>
  </r>
  <r>
    <x v="4"/>
    <x v="4"/>
    <x v="0"/>
    <n v="1754337.8089999999"/>
    <n v="-157649.84899999999"/>
    <n v="-15490"/>
    <n v="-80190"/>
    <n v="-87240"/>
    <n v="-340569.84899999999"/>
    <n v="1413767.96"/>
    <n v="0.80586985741695316"/>
    <n v="5"/>
    <x v="1"/>
  </r>
  <r>
    <x v="4"/>
    <x v="4"/>
    <x v="0"/>
    <n v="251729.15599999999"/>
    <n v="-25076.155999999999"/>
    <n v="-14820"/>
    <n v="-39330"/>
    <n v="-104220"/>
    <n v="-183446.15599999999"/>
    <n v="68283"/>
    <n v="0.27125582544756954"/>
    <n v="5"/>
    <x v="1"/>
  </r>
  <r>
    <x v="4"/>
    <x v="4"/>
    <x v="1"/>
    <n v="274812.92300000001"/>
    <n v="-21720.579999999998"/>
    <n v="-70840"/>
    <n v="-38710"/>
    <n v="-50620"/>
    <n v="-181890.58"/>
    <n v="92922.343000000023"/>
    <n v="0.33812945179437581"/>
    <n v="5"/>
    <x v="1"/>
  </r>
  <r>
    <x v="4"/>
    <x v="4"/>
    <x v="2"/>
    <n v="199424.75"/>
    <n v="-11856.858999999999"/>
    <n v="-18710"/>
    <n v="-83090"/>
    <n v="-54000"/>
    <n v="-167656.859"/>
    <n v="31767.891000000003"/>
    <n v="0.15929763482215725"/>
    <n v="5"/>
    <x v="1"/>
  </r>
  <r>
    <x v="4"/>
    <x v="4"/>
    <x v="0"/>
    <n v="2162803.8109999998"/>
    <n v="-109751.69099999999"/>
    <n v="-24800"/>
    <n v="-73620"/>
    <n v="-85290"/>
    <n v="-293461.69099999999"/>
    <n v="1869342.1199999996"/>
    <n v="0.86431423437139476"/>
    <n v="5"/>
    <x v="1"/>
  </r>
  <r>
    <x v="4"/>
    <x v="4"/>
    <x v="0"/>
    <n v="123973.79399999999"/>
    <n v="-192353.76999999996"/>
    <n v="-93980"/>
    <n v="-71280"/>
    <n v="-88070"/>
    <n v="-445683.76999999996"/>
    <n v="-321709.97599999997"/>
    <n v="-2.5949837108316616"/>
    <n v="5"/>
    <x v="1"/>
  </r>
  <r>
    <x v="4"/>
    <x v="4"/>
    <x v="0"/>
    <n v="123308.89899999999"/>
    <n v="-201724.18699999998"/>
    <n v="-54930"/>
    <n v="-91010"/>
    <n v="-75800"/>
    <n v="-423464.18699999998"/>
    <n v="-300155.288"/>
    <n v="-2.4341737736219673"/>
    <n v="5"/>
    <x v="1"/>
  </r>
  <r>
    <x v="4"/>
    <x v="4"/>
    <x v="1"/>
    <n v="123441.878"/>
    <n v="-192384.87100000001"/>
    <n v="-93470"/>
    <n v="-13100"/>
    <n v="-97350"/>
    <n v="-396304.87100000004"/>
    <n v="-272862.99300000002"/>
    <n v="-2.2104572404512512"/>
    <n v="5"/>
    <x v="1"/>
  </r>
  <r>
    <x v="4"/>
    <x v="4"/>
    <x v="2"/>
    <n v="125296.99"/>
    <n v="-201208.34999999998"/>
    <n v="-17250"/>
    <n v="-62070"/>
    <n v="-101190"/>
    <n v="-381718.35"/>
    <n v="-256421.36"/>
    <n v="-2.0465085394309948"/>
    <n v="5"/>
    <x v="1"/>
  </r>
  <r>
    <x v="4"/>
    <x v="4"/>
    <x v="0"/>
    <n v="123366.04699999999"/>
    <n v="-201724.18699999998"/>
    <n v="-53240"/>
    <n v="-30890"/>
    <n v="-101740"/>
    <n v="-387594.18699999998"/>
    <n v="-264228.14"/>
    <n v="-2.1418222146649479"/>
    <n v="5"/>
    <x v="1"/>
  </r>
  <r>
    <x v="4"/>
    <x v="4"/>
    <x v="0"/>
    <n v="125258.52499999999"/>
    <n v="-201724.18699999998"/>
    <n v="-36980"/>
    <n v="-45120"/>
    <n v="-63640"/>
    <n v="-347464.18699999998"/>
    <n v="-222205.66199999998"/>
    <n v="-1.7739763580961854"/>
    <n v="5"/>
    <x v="1"/>
  </r>
  <r>
    <x v="4"/>
    <x v="4"/>
    <x v="1"/>
    <n v="111027.75599999998"/>
    <n v="-19820.766"/>
    <n v="-58530"/>
    <n v="-102740"/>
    <n v="-97960"/>
    <n v="-279050.766"/>
    <n v="-168023.01"/>
    <n v="-1.5133423934101671"/>
    <n v="5"/>
    <x v="1"/>
  </r>
  <r>
    <x v="4"/>
    <x v="4"/>
    <x v="2"/>
    <n v="36178.947"/>
    <n v="-24656.988999999998"/>
    <n v="-33460"/>
    <n v="-30050"/>
    <n v="-90920"/>
    <n v="-179086.989"/>
    <n v="-142908.04200000002"/>
    <n v="-3.9500332057757239"/>
    <n v="5"/>
    <x v="1"/>
  </r>
  <r>
    <x v="4"/>
    <x v="4"/>
    <x v="0"/>
    <n v="125826.59599999999"/>
    <n v="-75101.697999999989"/>
    <n v="-104520"/>
    <n v="-29770"/>
    <n v="-67960"/>
    <n v="-277351.69799999997"/>
    <n v="-151525.10199999998"/>
    <n v="-1.2042374729743146"/>
    <n v="5"/>
    <x v="1"/>
  </r>
  <r>
    <x v="4"/>
    <x v="4"/>
    <x v="0"/>
    <n v="91588.672000000006"/>
    <n v="-40775.216999999997"/>
    <n v="-101840"/>
    <n v="-67060"/>
    <n v="-66390"/>
    <n v="-276065.217"/>
    <n v="-184476.54499999998"/>
    <n v="-2.0141851712840642"/>
    <n v="5"/>
    <x v="1"/>
  </r>
  <r>
    <x v="4"/>
    <x v="4"/>
    <x v="0"/>
    <n v="140768.41799999998"/>
    <n v="-93479.833999999988"/>
    <n v="-77710"/>
    <n v="-89520"/>
    <n v="-31750"/>
    <n v="-292459.83399999997"/>
    <n v="-151691.416"/>
    <n v="-1.0775955157782624"/>
    <n v="5"/>
    <x v="1"/>
  </r>
  <r>
    <x v="4"/>
    <x v="4"/>
    <x v="1"/>
    <n v="110155.05899999999"/>
    <n v="-27083.062999999995"/>
    <n v="-48760"/>
    <n v="-72430"/>
    <n v="-71800"/>
    <n v="-220073.06299999999"/>
    <n v="-109918.004"/>
    <n v="-0.99784798808014807"/>
    <n v="5"/>
    <x v="1"/>
  </r>
  <r>
    <x v="4"/>
    <x v="4"/>
    <x v="2"/>
    <n v="3339.0839999999998"/>
    <n v="-5245.2119999999995"/>
    <n v="-70110"/>
    <n v="-82300"/>
    <n v="-28330"/>
    <n v="-185985.212"/>
    <n v="-182646.128"/>
    <n v="-54.699470872850164"/>
    <n v="5"/>
    <x v="1"/>
  </r>
  <r>
    <x v="4"/>
    <x v="4"/>
    <x v="3"/>
    <n v="118593.74800000001"/>
    <n v="-36260.146999999997"/>
    <n v="-79000"/>
    <n v="-91120"/>
    <n v="-14230"/>
    <n v="-220610.147"/>
    <n v="-102016.39899999999"/>
    <n v="-0.86021734467823707"/>
    <n v="5"/>
    <x v="1"/>
  </r>
  <r>
    <x v="4"/>
    <x v="4"/>
    <x v="0"/>
    <n v="199666.59299999999"/>
    <n v="-57879.436999999998"/>
    <n v="-16530"/>
    <n v="-33010"/>
    <n v="-90480"/>
    <n v="-197899.43700000001"/>
    <n v="1767.1559999999881"/>
    <n v="8.8505341501970147E-3"/>
    <n v="5"/>
    <x v="1"/>
  </r>
  <r>
    <x v="4"/>
    <x v="4"/>
    <x v="1"/>
    <n v="49952.153999999995"/>
    <n v="-16537.927"/>
    <n v="-16530"/>
    <n v="-95170"/>
    <n v="-53260"/>
    <n v="-181497.927"/>
    <n v="-131545.77299999999"/>
    <n v="-2.6334354470479893"/>
    <n v="5"/>
    <x v="1"/>
  </r>
  <r>
    <x v="4"/>
    <x v="4"/>
    <x v="2"/>
    <n v="29185.092999999997"/>
    <n v="-15849.546999999999"/>
    <n v="-39250"/>
    <n v="-74320"/>
    <n v="-42350"/>
    <n v="-171769.54699999999"/>
    <n v="-142584.454"/>
    <n v="-4.8855233731823304"/>
    <n v="5"/>
    <x v="1"/>
  </r>
  <r>
    <x v="4"/>
    <x v="4"/>
    <x v="3"/>
    <n v="20756.028999999999"/>
    <n v="-7111.2089999999998"/>
    <n v="-74630"/>
    <n v="-82280"/>
    <n v="-30340"/>
    <n v="-194361.209"/>
    <n v="-173605.18"/>
    <n v="-8.3640844787796365"/>
    <n v="5"/>
    <x v="1"/>
  </r>
  <r>
    <x v="4"/>
    <x v="4"/>
    <x v="0"/>
    <n v="58598.589"/>
    <n v="-31012.233"/>
    <n v="-29720"/>
    <n v="-104150"/>
    <n v="-84810"/>
    <n v="-249692.23300000001"/>
    <n v="-191093.644"/>
    <n v="-3.2610622074876239"/>
    <n v="5"/>
    <x v="1"/>
  </r>
  <r>
    <x v="4"/>
    <x v="4"/>
    <x v="1"/>
    <n v="299761.42699999997"/>
    <n v="-151327.43499999997"/>
    <n v="-23780"/>
    <n v="-73510"/>
    <n v="-87070"/>
    <n v="-335687.43499999994"/>
    <n v="-35926.007999999973"/>
    <n v="-0.11984866885491567"/>
    <n v="5"/>
    <x v="1"/>
  </r>
  <r>
    <x v="4"/>
    <x v="4"/>
    <x v="2"/>
    <n v="101213.329"/>
    <n v="-49801.478999999999"/>
    <n v="-86190"/>
    <n v="-42960"/>
    <n v="-89880"/>
    <n v="-268831.47899999999"/>
    <n v="-167618.15"/>
    <n v="-1.6560877075785148"/>
    <n v="5"/>
    <x v="1"/>
  </r>
  <r>
    <x v="4"/>
    <x v="4"/>
    <x v="3"/>
    <n v="18396.300999999999"/>
    <n v="-9523.6189999999988"/>
    <n v="-106960"/>
    <n v="-20580"/>
    <n v="-14350"/>
    <n v="-151413.61900000001"/>
    <n v="-133017.318"/>
    <n v="-7.2306556627878615"/>
    <n v="5"/>
    <x v="1"/>
  </r>
  <r>
    <x v="4"/>
    <x v="4"/>
    <x v="0"/>
    <n v="42301.370999999999"/>
    <n v="-40810.216999999997"/>
    <n v="-30520"/>
    <n v="-31890"/>
    <n v="-98240"/>
    <n v="-201460.217"/>
    <n v="-159158.84600000002"/>
    <n v="-3.7624985251660052"/>
    <n v="5"/>
    <x v="1"/>
  </r>
  <r>
    <x v="4"/>
    <x v="4"/>
    <x v="1"/>
    <n v="105127.56799999998"/>
    <n v="-77224.573999999993"/>
    <n v="-51150"/>
    <n v="-53820"/>
    <n v="-17080"/>
    <n v="-199274.57399999999"/>
    <n v="-94147.006000000008"/>
    <n v="-0.89555011869008538"/>
    <n v="5"/>
    <x v="1"/>
  </r>
  <r>
    <x v="4"/>
    <x v="4"/>
    <x v="2"/>
    <n v="121047.82199999999"/>
    <n v="-105384.42599999999"/>
    <n v="-77440"/>
    <n v="-13560"/>
    <n v="-100420"/>
    <n v="-296804.42599999998"/>
    <n v="-175756.60399999999"/>
    <n v="-1.4519600691369732"/>
    <n v="5"/>
    <x v="1"/>
  </r>
  <r>
    <x v="4"/>
    <x v="4"/>
    <x v="3"/>
    <n v="90003.157999999996"/>
    <n v="-75084.694999999992"/>
    <n v="-17890"/>
    <n v="-15970"/>
    <n v="-25840"/>
    <n v="-134784.69500000001"/>
    <n v="-44781.537000000011"/>
    <n v="-0.49755517467509319"/>
    <n v="5"/>
    <x v="1"/>
  </r>
  <r>
    <x v="4"/>
    <x v="4"/>
    <x v="0"/>
    <n v="36602.663999999997"/>
    <n v="-19802.418999999998"/>
    <n v="-45920"/>
    <n v="-76070"/>
    <n v="-53680"/>
    <n v="-195472.41899999999"/>
    <n v="-158869.755"/>
    <n v="-4.3403877652184013"/>
    <n v="5"/>
    <x v="1"/>
  </r>
  <r>
    <x v="4"/>
    <x v="4"/>
    <x v="0"/>
    <n v="1040375.917"/>
    <n v="-361918.51500000001"/>
    <n v="-54670"/>
    <n v="-48500"/>
    <n v="-67370"/>
    <n v="-532458.51500000001"/>
    <n v="507917.402"/>
    <n v="0.48820565115022746"/>
    <n v="5"/>
    <x v="1"/>
  </r>
  <r>
    <x v="4"/>
    <x v="4"/>
    <x v="1"/>
    <n v="50151.030999999995"/>
    <n v="-15389.646999999999"/>
    <n v="-92770"/>
    <n v="-101570"/>
    <n v="-91080"/>
    <n v="-300809.647"/>
    <n v="-250658.61600000001"/>
    <n v="-4.9980750345890206"/>
    <n v="5"/>
    <x v="1"/>
  </r>
  <r>
    <x v="4"/>
    <x v="4"/>
    <x v="2"/>
    <n v="20644.616999999998"/>
    <n v="-4528.4609999999993"/>
    <n v="-69160"/>
    <n v="-85550"/>
    <n v="-102630"/>
    <n v="-261868.46100000001"/>
    <n v="-241223.84400000001"/>
    <n v="-11.684587996958241"/>
    <n v="5"/>
    <x v="1"/>
  </r>
  <r>
    <x v="4"/>
    <x v="4"/>
    <x v="0"/>
    <n v="192378.67599999998"/>
    <n v="-52555.012999999992"/>
    <n v="-33340"/>
    <n v="-72280"/>
    <n v="-40980"/>
    <n v="-199155.01299999998"/>
    <n v="-6776.3369999999995"/>
    <n v="-3.5223950704390959E-2"/>
    <n v="5"/>
    <x v="1"/>
  </r>
  <r>
    <x v="4"/>
    <x v="4"/>
    <x v="1"/>
    <n v="475829.20699999999"/>
    <n v="-114436.966"/>
    <n v="-64770"/>
    <n v="-53290"/>
    <n v="-91330"/>
    <n v="-323826.96600000001"/>
    <n v="152002.24099999998"/>
    <n v="0.31944705949922908"/>
    <n v="5"/>
    <x v="1"/>
  </r>
  <r>
    <x v="4"/>
    <x v="4"/>
    <x v="2"/>
    <n v="100954.15399999999"/>
    <n v="-143358.36900000001"/>
    <n v="-39660"/>
    <n v="-68910"/>
    <n v="-93050"/>
    <n v="-344978.36900000001"/>
    <n v="-244024.21500000003"/>
    <n v="-2.4171785442330589"/>
    <n v="5"/>
    <x v="1"/>
  </r>
  <r>
    <x v="4"/>
    <x v="4"/>
    <x v="0"/>
    <n v="51399.516000000003"/>
    <n v="-32217.205999999998"/>
    <n v="-25470"/>
    <n v="-31830"/>
    <n v="-13240"/>
    <n v="-102757.20600000001"/>
    <n v="-51357.69"/>
    <n v="-0.99918625692895624"/>
    <n v="5"/>
    <x v="1"/>
  </r>
  <r>
    <x v="4"/>
    <x v="4"/>
    <x v="1"/>
    <n v="1408637.7479999999"/>
    <n v="-673938.08299999987"/>
    <n v="-32050"/>
    <n v="-84030"/>
    <n v="-17610"/>
    <n v="-807628.08299999987"/>
    <n v="601009.66500000004"/>
    <n v="0.42666020121448578"/>
    <n v="5"/>
    <x v="1"/>
  </r>
  <r>
    <x v="4"/>
    <x v="4"/>
    <x v="2"/>
    <n v="1354234.9169999999"/>
    <n v="-689932.53"/>
    <n v="-48210"/>
    <n v="-15730"/>
    <n v="-45960"/>
    <n v="-799832.53"/>
    <n v="554402.38699999987"/>
    <n v="0.40938420656598673"/>
    <n v="5"/>
    <x v="1"/>
  </r>
  <r>
    <x v="4"/>
    <x v="4"/>
    <x v="0"/>
    <n v="284492.97100000002"/>
    <n v="-154523.41799999998"/>
    <n v="-107110"/>
    <n v="-90740"/>
    <n v="-18770"/>
    <n v="-371143.41799999995"/>
    <n v="-86650.446999999927"/>
    <n v="-0.30457851628256899"/>
    <n v="5"/>
    <x v="1"/>
  </r>
  <r>
    <x v="4"/>
    <x v="4"/>
    <x v="0"/>
    <n v="653869.97199999995"/>
    <n v="-332445.41399999999"/>
    <n v="-83580"/>
    <n v="-24260"/>
    <n v="-23710"/>
    <n v="-463995.41399999999"/>
    <n v="189874.55799999996"/>
    <n v="0.29038580471776121"/>
    <n v="5"/>
    <x v="1"/>
  </r>
  <r>
    <x v="4"/>
    <x v="4"/>
    <x v="0"/>
    <n v="734961.72400000005"/>
    <n v="-372971.51499999996"/>
    <n v="-107910"/>
    <n v="-65530"/>
    <n v="-68380"/>
    <n v="-614791.5149999999"/>
    <n v="120170.20900000015"/>
    <n v="0.1635053977314336"/>
    <n v="5"/>
    <x v="1"/>
  </r>
  <r>
    <x v="4"/>
    <x v="4"/>
    <x v="0"/>
    <n v="106763.00599999998"/>
    <n v="-58278.310999999994"/>
    <n v="-105530"/>
    <n v="-83110"/>
    <n v="-101820"/>
    <n v="-348738.31099999999"/>
    <n v="-241975.30499999999"/>
    <n v="-2.2664714498578284"/>
    <n v="5"/>
    <x v="1"/>
  </r>
  <r>
    <x v="4"/>
    <x v="4"/>
    <x v="0"/>
    <n v="535573.07299999997"/>
    <n v="-296605.52599999995"/>
    <n v="-22050"/>
    <n v="-34140"/>
    <n v="-58830"/>
    <n v="-411625.52599999995"/>
    <n v="123947.54700000002"/>
    <n v="0.23142975860550782"/>
    <n v="5"/>
    <x v="1"/>
  </r>
  <r>
    <x v="4"/>
    <x v="4"/>
    <x v="0"/>
    <n v="411267.87800000003"/>
    <n v="-151538.13499999998"/>
    <n v="-87710"/>
    <n v="-58880"/>
    <n v="-107810"/>
    <n v="-405938.13500000001"/>
    <n v="5329.7430000000168"/>
    <n v="1.295929802716082E-2"/>
    <n v="5"/>
    <x v="1"/>
  </r>
  <r>
    <x v="4"/>
    <x v="4"/>
    <x v="0"/>
    <n v="772542.83400000003"/>
    <n v="-413306.11700000003"/>
    <n v="-66240"/>
    <n v="-45130"/>
    <n v="-57590"/>
    <n v="-582266.11700000009"/>
    <n v="190276.71699999995"/>
    <n v="0.24629924533090672"/>
    <n v="5"/>
    <x v="1"/>
  </r>
  <r>
    <x v="4"/>
    <x v="4"/>
    <x v="0"/>
    <n v="771108.46399999992"/>
    <n v="-437358.81700000004"/>
    <n v="-63390"/>
    <n v="-32250"/>
    <n v="-88050"/>
    <n v="-621048.81700000004"/>
    <n v="150059.64699999988"/>
    <n v="0.19460251573635937"/>
    <n v="5"/>
    <x v="1"/>
  </r>
  <r>
    <x v="4"/>
    <x v="4"/>
    <x v="0"/>
    <n v="581759.13599999994"/>
    <n v="-243585.58699999997"/>
    <n v="-87640"/>
    <n v="-72470"/>
    <n v="-12880"/>
    <n v="-416575.58699999994"/>
    <n v="165183.549"/>
    <n v="0.28393804029576947"/>
    <n v="5"/>
    <x v="1"/>
  </r>
  <r>
    <x v="4"/>
    <x v="4"/>
    <x v="0"/>
    <n v="1459031.6369999999"/>
    <n v="-858754.64500000002"/>
    <n v="-56130"/>
    <n v="-25240"/>
    <n v="-62070"/>
    <n v="-1002194.645"/>
    <n v="456836.99199999985"/>
    <n v="0.31310972319923719"/>
    <n v="5"/>
    <x v="1"/>
  </r>
  <r>
    <x v="4"/>
    <x v="4"/>
    <x v="0"/>
    <n v="1831091.0939999998"/>
    <n v="-1133530.8810000001"/>
    <n v="-94540"/>
    <n v="-21710"/>
    <n v="-17660"/>
    <n v="-1267440.8810000001"/>
    <n v="563650.21299999976"/>
    <n v="0.30782204929450646"/>
    <n v="5"/>
    <x v="1"/>
  </r>
  <r>
    <x v="4"/>
    <x v="4"/>
    <x v="0"/>
    <n v="170433.31899999999"/>
    <n v="-67662.335999999996"/>
    <n v="-98270"/>
    <n v="-49980"/>
    <n v="-47430"/>
    <n v="-263342.33600000001"/>
    <n v="-92909.017000000022"/>
    <n v="-0.54513411781882881"/>
    <n v="5"/>
    <x v="1"/>
  </r>
  <r>
    <x v="4"/>
    <x v="4"/>
    <x v="0"/>
    <n v="372191.19699999993"/>
    <n v="-138305.29299999998"/>
    <n v="-67410"/>
    <n v="-93820"/>
    <n v="-13370"/>
    <n v="-312905.29299999995"/>
    <n v="59285.90399999998"/>
    <n v="0.15928883992385234"/>
    <n v="5"/>
    <x v="1"/>
  </r>
  <r>
    <x v="4"/>
    <x v="4"/>
    <x v="0"/>
    <n v="24452.428"/>
    <n v="-45557.399999999994"/>
    <n v="-87930"/>
    <n v="-26250"/>
    <n v="-66510"/>
    <n v="-226247.4"/>
    <n v="-201794.97200000001"/>
    <n v="-8.2525535705493134"/>
    <n v="5"/>
    <x v="1"/>
  </r>
  <r>
    <x v="4"/>
    <x v="4"/>
    <x v="0"/>
    <n v="748505.821"/>
    <n v="-1265683.7479999999"/>
    <n v="-102060"/>
    <n v="-98090"/>
    <n v="-31660"/>
    <n v="-1497493.7479999999"/>
    <n v="-748987.92699999991"/>
    <n v="-1.0006440911833603"/>
    <n v="5"/>
    <x v="1"/>
  </r>
  <r>
    <x v="4"/>
    <x v="4"/>
    <x v="0"/>
    <n v="206842.64299999998"/>
    <n v="-28631.106"/>
    <n v="-42700"/>
    <n v="-83030"/>
    <n v="-12930"/>
    <n v="-167291.106"/>
    <n v="39551.536999999982"/>
    <n v="0.19121558507642927"/>
    <n v="5"/>
    <x v="1"/>
  </r>
  <r>
    <x v="4"/>
    <x v="4"/>
    <x v="0"/>
    <n v="12899.361999999999"/>
    <n v="-7100.8069999999998"/>
    <n v="-14090"/>
    <n v="-40340"/>
    <n v="-73030"/>
    <n v="-134560.807"/>
    <n v="-121661.44500000001"/>
    <n v="-9.4315862288382952"/>
    <n v="5"/>
    <x v="1"/>
  </r>
  <r>
    <x v="4"/>
    <x v="4"/>
    <x v="0"/>
    <n v="12451.914999999999"/>
    <n v="-6819.2739999999994"/>
    <n v="-28560"/>
    <n v="-90740"/>
    <n v="-42820"/>
    <n v="-168939.274"/>
    <n v="-156487.359"/>
    <n v="-12.567332735567181"/>
    <n v="5"/>
    <x v="1"/>
  </r>
  <r>
    <x v="4"/>
    <x v="4"/>
    <x v="0"/>
    <n v="19176.457999999999"/>
    <n v="-10147.319"/>
    <n v="-50910"/>
    <n v="-61530"/>
    <n v="-23960"/>
    <n v="-146547.31899999999"/>
    <n v="-127370.86099999999"/>
    <n v="-6.6420431239178788"/>
    <n v="5"/>
    <x v="1"/>
  </r>
  <r>
    <x v="4"/>
    <x v="4"/>
    <x v="0"/>
    <n v="425293.79899999994"/>
    <n v="-539288.42099999997"/>
    <n v="-103420"/>
    <n v="-98740"/>
    <n v="-56920"/>
    <n v="-798368.42099999997"/>
    <n v="-373074.62200000003"/>
    <n v="-0.87721622764596219"/>
    <n v="5"/>
    <x v="1"/>
  </r>
  <r>
    <x v="4"/>
    <x v="4"/>
    <x v="0"/>
    <n v="19252205.370999999"/>
    <n v="-777524.9439999999"/>
    <n v="-108010"/>
    <n v="-43850"/>
    <n v="-30690"/>
    <n v="-960074.9439999999"/>
    <n v="18292130.427000001"/>
    <n v="0.95013169008439002"/>
    <n v="5"/>
    <x v="1"/>
  </r>
  <r>
    <x v="4"/>
    <x v="4"/>
    <x v="0"/>
    <n v="31681.502999999997"/>
    <n v="-33509.608999999997"/>
    <n v="-23730"/>
    <n v="-34000"/>
    <n v="-97590"/>
    <n v="-188829.609"/>
    <n v="-157148.106"/>
    <n v="-4.9602478140004918"/>
    <n v="5"/>
    <x v="1"/>
  </r>
  <r>
    <x v="4"/>
    <x v="4"/>
    <x v="0"/>
    <n v="7659.4769999999999"/>
    <n v="-8547.77"/>
    <n v="-48210"/>
    <n v="-32420"/>
    <n v="-64210"/>
    <n v="-153387.76999999999"/>
    <n v="-145728.29299999998"/>
    <n v="-19.025880357105319"/>
    <n v="5"/>
    <x v="1"/>
  </r>
  <r>
    <x v="4"/>
    <x v="4"/>
    <x v="0"/>
    <n v="79697.254000000001"/>
    <n v="-38748.451000000001"/>
    <n v="-46410"/>
    <n v="-30410"/>
    <n v="-21880"/>
    <n v="-137448.451"/>
    <n v="-57751.197"/>
    <n v="-0.72463220627400793"/>
    <n v="5"/>
    <x v="1"/>
  </r>
  <r>
    <x v="4"/>
    <x v="4"/>
    <x v="0"/>
    <n v="58713.430999999997"/>
    <n v="-45362.281999999999"/>
    <n v="-70010"/>
    <n v="-13900"/>
    <n v="-40660"/>
    <n v="-169932.28200000001"/>
    <n v="-111218.85100000001"/>
    <n v="-1.8942659133648656"/>
    <n v="5"/>
    <x v="1"/>
  </r>
  <r>
    <x v="4"/>
    <x v="4"/>
    <x v="0"/>
    <n v="575017.88399999996"/>
    <n v="-101033.28200000001"/>
    <n v="-24640"/>
    <n v="-49940"/>
    <n v="-42130"/>
    <n v="-217743.28200000001"/>
    <n v="357274.60199999996"/>
    <n v="0.62132780899732842"/>
    <n v="5"/>
    <x v="1"/>
  </r>
  <r>
    <x v="4"/>
    <x v="4"/>
    <x v="1"/>
    <n v="644718.46600000001"/>
    <n v="-70129.366999999998"/>
    <n v="-55600"/>
    <n v="-89800"/>
    <n v="-92080"/>
    <n v="-307609.36699999997"/>
    <n v="337109.09900000005"/>
    <n v="0.5228779952457574"/>
    <n v="5"/>
    <x v="1"/>
  </r>
  <r>
    <x v="4"/>
    <x v="4"/>
    <x v="2"/>
    <n v="398508.30599999992"/>
    <n v="-83536.32699999999"/>
    <n v="-90440"/>
    <n v="-41210"/>
    <n v="-35540"/>
    <n v="-250726.32699999999"/>
    <n v="147781.97899999993"/>
    <n v="0.3708378891354901"/>
    <n v="5"/>
    <x v="1"/>
  </r>
  <r>
    <x v="4"/>
    <x v="4"/>
    <x v="0"/>
    <n v="192072.47499999998"/>
    <n v="-21290.982999999997"/>
    <n v="-103600"/>
    <n v="-93930"/>
    <n v="-70270"/>
    <n v="-289090.98300000001"/>
    <n v="-97018.508000000031"/>
    <n v="-0.50511406176236362"/>
    <n v="5"/>
    <x v="1"/>
  </r>
  <r>
    <x v="4"/>
    <x v="4"/>
    <x v="0"/>
    <n v="114212.686"/>
    <n v="-31207.665999999997"/>
    <n v="-65490"/>
    <n v="-98120"/>
    <n v="-85290"/>
    <n v="-280107.66599999997"/>
    <n v="-165894.97999999998"/>
    <n v="-1.4525092247633504"/>
    <n v="5"/>
    <x v="1"/>
  </r>
  <r>
    <x v="4"/>
    <x v="4"/>
    <x v="0"/>
    <n v="32519.003999999997"/>
    <n v="-49126"/>
    <n v="-40980"/>
    <n v="-24570"/>
    <n v="-44340"/>
    <n v="-159016"/>
    <n v="-126496.996"/>
    <n v="-3.889940663619341"/>
    <n v="5"/>
    <x v="1"/>
  </r>
  <r>
    <x v="4"/>
    <x v="4"/>
    <x v="0"/>
    <n v="63004.983999999989"/>
    <n v="-20102.095999999998"/>
    <n v="-107900"/>
    <n v="-45330"/>
    <n v="-55990"/>
    <n v="-229322.09599999999"/>
    <n v="-166317.11199999999"/>
    <n v="-2.6397453255444048"/>
    <n v="5"/>
    <x v="1"/>
  </r>
  <r>
    <x v="4"/>
    <x v="4"/>
    <x v="0"/>
    <n v="623395.07999999996"/>
    <n v="-119492.436"/>
    <n v="-99670"/>
    <n v="-22920"/>
    <n v="-73710"/>
    <n v="-315792.43599999999"/>
    <n v="307602.64399999997"/>
    <n v="0.49343129881615361"/>
    <n v="5"/>
    <x v="1"/>
  </r>
  <r>
    <x v="4"/>
    <x v="4"/>
    <x v="1"/>
    <n v="10608043.935999999"/>
    <n v="-877382.53399999999"/>
    <n v="-83880"/>
    <n v="-94170"/>
    <n v="-100200"/>
    <n v="-1155632.534"/>
    <n v="9452411.4019999988"/>
    <n v="0.89106073268812669"/>
    <n v="5"/>
    <x v="1"/>
  </r>
  <r>
    <x v="4"/>
    <x v="4"/>
    <x v="2"/>
    <n v="31840.703999999998"/>
    <n v="-25143.334999999999"/>
    <n v="-76670"/>
    <n v="-80260"/>
    <n v="-98590"/>
    <n v="-280663.33500000002"/>
    <n v="-248822.63100000002"/>
    <n v="-7.8146083390618513"/>
    <n v="5"/>
    <x v="1"/>
  </r>
  <r>
    <x v="4"/>
    <x v="4"/>
    <x v="0"/>
    <n v="639269.19699999993"/>
    <n v="-256271.92499999999"/>
    <n v="-103860"/>
    <n v="-33300"/>
    <n v="-95640"/>
    <n v="-489071.92499999999"/>
    <n v="150197.27199999994"/>
    <n v="0.2349515238726573"/>
    <n v="5"/>
    <x v="1"/>
  </r>
  <r>
    <x v="4"/>
    <x v="4"/>
    <x v="0"/>
    <n v="209272.96599999999"/>
    <n v="-151906.71299999999"/>
    <n v="-89140"/>
    <n v="-61210"/>
    <n v="-49500"/>
    <n v="-351756.71299999999"/>
    <n v="-142483.747"/>
    <n v="-0.6808511855277094"/>
    <n v="5"/>
    <x v="1"/>
  </r>
  <r>
    <x v="4"/>
    <x v="4"/>
    <x v="0"/>
    <n v="6591.3890000000001"/>
    <n v="-17099.628000000001"/>
    <n v="-96390"/>
    <n v="-55440"/>
    <n v="-82550"/>
    <n v="-251479.628"/>
    <n v="-244888.239"/>
    <n v="-37.15275171894725"/>
    <n v="5"/>
    <x v="1"/>
  </r>
  <r>
    <x v="4"/>
    <x v="4"/>
    <x v="1"/>
    <n v="1028043.149"/>
    <n v="-419498.16299999994"/>
    <n v="-99190"/>
    <n v="-78140"/>
    <n v="-85120"/>
    <n v="-681948.16299999994"/>
    <n v="346094.98600000003"/>
    <n v="0.33665414368711488"/>
    <n v="5"/>
    <x v="1"/>
  </r>
  <r>
    <x v="4"/>
    <x v="4"/>
    <x v="2"/>
    <n v="18309.402999999998"/>
    <n v="-50809.044999999998"/>
    <n v="-54060"/>
    <n v="-57430"/>
    <n v="-93630"/>
    <n v="-255929.04499999998"/>
    <n v="-237619.64199999999"/>
    <n v="-12.978011462197866"/>
    <n v="5"/>
    <x v="1"/>
  </r>
  <r>
    <x v="4"/>
    <x v="4"/>
    <x v="0"/>
    <n v="2469054.9939999999"/>
    <n v="-611370.46600000001"/>
    <n v="-69400"/>
    <n v="-91830"/>
    <n v="-103700"/>
    <n v="-876300.46600000001"/>
    <n v="1592754.5279999999"/>
    <n v="0.64508669586968304"/>
    <n v="5"/>
    <x v="1"/>
  </r>
  <r>
    <x v="4"/>
    <x v="4"/>
    <x v="0"/>
    <n v="397266.06499999994"/>
    <n v="-25218.339999999997"/>
    <n v="-35270"/>
    <n v="-107740"/>
    <n v="-55740"/>
    <n v="-223968.34"/>
    <n v="173297.72499999995"/>
    <n v="0.43622584526569108"/>
    <n v="5"/>
    <x v="1"/>
  </r>
  <r>
    <x v="4"/>
    <x v="4"/>
    <x v="1"/>
    <n v="4629640.3509999998"/>
    <n v="-334514.49499999994"/>
    <n v="-78040"/>
    <n v="-42720"/>
    <n v="-32080"/>
    <n v="-487354.49499999994"/>
    <n v="4142285.8559999997"/>
    <n v="0.89473167286207622"/>
    <n v="5"/>
    <x v="1"/>
  </r>
  <r>
    <x v="4"/>
    <x v="4"/>
    <x v="2"/>
    <n v="2666345.9479999999"/>
    <n v="-151470.9"/>
    <n v="-107240"/>
    <n v="-50310"/>
    <n v="-56090"/>
    <n v="-365110.9"/>
    <n v="2301235.048"/>
    <n v="0.86306694362977687"/>
    <n v="5"/>
    <x v="1"/>
  </r>
  <r>
    <x v="4"/>
    <x v="4"/>
    <x v="0"/>
    <n v="1033733.638"/>
    <n v="-471831.49299999996"/>
    <n v="-57430"/>
    <n v="-39060"/>
    <n v="-84700"/>
    <n v="-653021.49300000002"/>
    <n v="380712.14500000002"/>
    <n v="0.3682884362131979"/>
    <n v="5"/>
    <x v="1"/>
  </r>
  <r>
    <x v="4"/>
    <x v="4"/>
    <x v="0"/>
    <n v="1233974.868"/>
    <n v="-1200424.1689999998"/>
    <n v="-48450"/>
    <n v="-72520"/>
    <n v="-33860"/>
    <n v="-1355254.1689999998"/>
    <n v="-121279.30099999974"/>
    <n v="-9.8283444942899548E-2"/>
    <n v="5"/>
    <x v="1"/>
  </r>
  <r>
    <x v="4"/>
    <x v="4"/>
    <x v="0"/>
    <n v="764994.1179999999"/>
    <n v="-180939.60499999998"/>
    <n v="-70310"/>
    <n v="-93910"/>
    <n v="-73600"/>
    <n v="-418759.60499999998"/>
    <n v="346234.51299999992"/>
    <n v="0.45259761461329295"/>
    <n v="5"/>
    <x v="1"/>
  </r>
  <r>
    <x v="4"/>
    <x v="17"/>
    <x v="1"/>
    <n v="2551998.0709999995"/>
    <n v="-1212032.3529999999"/>
    <n v="-56880"/>
    <n v="-28600"/>
    <n v="-101600"/>
    <n v="-1399112.3529999999"/>
    <n v="1152885.7179999996"/>
    <n v="0.45175806796289691"/>
    <n v="5"/>
    <x v="1"/>
  </r>
  <r>
    <x v="4"/>
    <x v="17"/>
    <x v="2"/>
    <n v="2234693.1879999996"/>
    <n v="-1176976.6539999999"/>
    <n v="-33890"/>
    <n v="-81280"/>
    <n v="-41870"/>
    <n v="-1334016.6539999999"/>
    <n v="900676.53399999975"/>
    <n v="0.40304259163473133"/>
    <n v="5"/>
    <x v="1"/>
  </r>
  <r>
    <x v="4"/>
    <x v="17"/>
    <x v="3"/>
    <n v="733435.87099999993"/>
    <n v="-456952.32799999998"/>
    <n v="-27980"/>
    <n v="-103270"/>
    <n v="-14730"/>
    <n v="-602932.32799999998"/>
    <n v="130503.54299999995"/>
    <n v="0.17793449728885699"/>
    <n v="5"/>
    <x v="1"/>
  </r>
  <r>
    <x v="4"/>
    <x v="17"/>
    <x v="0"/>
    <n v="1922897.7319999996"/>
    <n v="-1315378.862"/>
    <n v="-38860"/>
    <n v="-30430"/>
    <n v="-37530"/>
    <n v="-1422198.862"/>
    <n v="500698.86999999965"/>
    <n v="0.2603876751569229"/>
    <n v="5"/>
    <x v="1"/>
  </r>
  <r>
    <x v="4"/>
    <x v="17"/>
    <x v="1"/>
    <n v="3956333.9759999993"/>
    <n v="-947596.44699999993"/>
    <n v="-25030"/>
    <n v="-75540"/>
    <n v="-88140"/>
    <n v="-1136306.4469999999"/>
    <n v="2820027.5289999992"/>
    <n v="0.71278803713410255"/>
    <n v="5"/>
    <x v="1"/>
  </r>
  <r>
    <x v="4"/>
    <x v="17"/>
    <x v="2"/>
    <n v="337910.23"/>
    <n v="-166294.905"/>
    <n v="-20130"/>
    <n v="-59550"/>
    <n v="-76650"/>
    <n v="-322624.90500000003"/>
    <n v="15285.324999999953"/>
    <n v="4.5234869036074918E-2"/>
    <n v="5"/>
    <x v="1"/>
  </r>
  <r>
    <x v="4"/>
    <x v="17"/>
    <x v="3"/>
    <n v="29190.489999999994"/>
    <n v="-2678.62"/>
    <n v="-69640"/>
    <n v="-62230"/>
    <n v="-69680"/>
    <n v="-204228.62"/>
    <n v="-175038.13"/>
    <n v="-5.9964094470493654"/>
    <n v="5"/>
    <x v="1"/>
  </r>
  <r>
    <x v="4"/>
    <x v="17"/>
    <x v="0"/>
    <n v="23352.391999999996"/>
    <n v="-2279.1859999999997"/>
    <n v="-16630"/>
    <n v="-103580"/>
    <n v="-88190"/>
    <n v="-210679.18599999999"/>
    <n v="-187326.79399999999"/>
    <n v="-8.0217390150011187"/>
    <n v="5"/>
    <x v="1"/>
  </r>
  <r>
    <x v="4"/>
    <x v="17"/>
    <x v="1"/>
    <n v="1391665.2889999999"/>
    <n v="-583440.98399999994"/>
    <n v="-49550"/>
    <n v="-104910"/>
    <n v="-57490"/>
    <n v="-795390.98399999994"/>
    <n v="596274.30499999993"/>
    <n v="0.42846100259385"/>
    <n v="5"/>
    <x v="1"/>
  </r>
  <r>
    <x v="4"/>
    <x v="17"/>
    <x v="2"/>
    <n v="1035289.2619999999"/>
    <n v="-658754.50199999998"/>
    <n v="-54600"/>
    <n v="-57040"/>
    <n v="-48870"/>
    <n v="-819264.50199999998"/>
    <n v="216024.75999999989"/>
    <n v="0.20866125819046688"/>
    <n v="5"/>
    <x v="1"/>
  </r>
  <r>
    <x v="4"/>
    <x v="17"/>
    <x v="3"/>
    <n v="1147240.8289999999"/>
    <n v="-979676.95699999994"/>
    <n v="-44100"/>
    <n v="-88290"/>
    <n v="-30600"/>
    <n v="-1142666.9569999999"/>
    <n v="4573.8719999999739"/>
    <n v="3.9868455553371644E-3"/>
    <n v="5"/>
    <x v="1"/>
  </r>
  <r>
    <x v="4"/>
    <x v="17"/>
    <x v="0"/>
    <n v="507453.1"/>
    <n v="-225790.83800000002"/>
    <n v="-105150"/>
    <n v="-27510"/>
    <n v="-22050"/>
    <n v="-380500.83799999999"/>
    <n v="126952.26199999999"/>
    <n v="0.25017536004805174"/>
    <n v="5"/>
    <x v="1"/>
  </r>
  <r>
    <x v="4"/>
    <x v="17"/>
    <x v="1"/>
    <n v="101786.111"/>
    <n v="-42968.288999999997"/>
    <n v="-13920"/>
    <n v="-24640"/>
    <n v="-55910"/>
    <n v="-137438.28899999999"/>
    <n v="-35652.177999999985"/>
    <n v="-0.35026564675410365"/>
    <n v="5"/>
    <x v="1"/>
  </r>
  <r>
    <x v="4"/>
    <x v="17"/>
    <x v="2"/>
    <n v="205884.44099999999"/>
    <n v="-47678.700999999994"/>
    <n v="-28730"/>
    <n v="-78790"/>
    <n v="-28250"/>
    <n v="-183448.701"/>
    <n v="22435.739999999991"/>
    <n v="0.10897248908672992"/>
    <n v="5"/>
    <x v="1"/>
  </r>
  <r>
    <x v="4"/>
    <x v="17"/>
    <x v="3"/>
    <n v="639920.0149999999"/>
    <n v="-360373.174"/>
    <n v="-72200"/>
    <n v="-95110"/>
    <n v="-67780"/>
    <n v="-595463.174"/>
    <n v="44456.840999999898"/>
    <n v="6.9472496496300259E-2"/>
    <n v="5"/>
    <x v="1"/>
  </r>
  <r>
    <x v="4"/>
    <x v="17"/>
    <x v="0"/>
    <n v="96794.516000000003"/>
    <n v="-41576.114999999998"/>
    <n v="-106850"/>
    <n v="-26410"/>
    <n v="-41950"/>
    <n v="-216786.11499999999"/>
    <n v="-119991.59899999999"/>
    <n v="-1.2396528642180511"/>
    <n v="5"/>
    <x v="1"/>
  </r>
  <r>
    <x v="4"/>
    <x v="17"/>
    <x v="0"/>
    <n v="24644.375"/>
    <n v="-5738.9989999999998"/>
    <n v="-83380"/>
    <n v="-34200"/>
    <n v="-13500"/>
    <n v="-136818.99900000001"/>
    <n v="-112174.62400000001"/>
    <n v="-4.5517333671476763"/>
    <n v="5"/>
    <x v="1"/>
  </r>
  <r>
    <x v="4"/>
    <x v="17"/>
    <x v="1"/>
    <n v="57046.954999999994"/>
    <n v="-8976.4779999999992"/>
    <n v="-19520"/>
    <n v="-80160"/>
    <n v="-52370"/>
    <n v="-161026.478"/>
    <n v="-103979.52300000002"/>
    <n v="-1.8227006682477622"/>
    <n v="5"/>
    <x v="1"/>
  </r>
  <r>
    <x v="4"/>
    <x v="17"/>
    <x v="2"/>
    <n v="56173.445999999996"/>
    <n v="-12737.193000000001"/>
    <n v="-20160"/>
    <n v="-28430"/>
    <n v="-33230"/>
    <n v="-94557.192999999999"/>
    <n v="-38383.747000000003"/>
    <n v="-0.68330767886306998"/>
    <n v="5"/>
    <x v="1"/>
  </r>
  <r>
    <x v="4"/>
    <x v="17"/>
    <x v="0"/>
    <n v="374538.85"/>
    <n v="-250548.02499999999"/>
    <n v="-35000"/>
    <n v="-107410"/>
    <n v="-62020"/>
    <n v="-454978.02500000002"/>
    <n v="-80439.175000000047"/>
    <n v="-0.2147685747419795"/>
    <n v="5"/>
    <x v="1"/>
  </r>
  <r>
    <x v="4"/>
    <x v="17"/>
    <x v="1"/>
    <n v="420173.90799999994"/>
    <n v="-766771.46699999995"/>
    <n v="-30700"/>
    <n v="-90660"/>
    <n v="-103920"/>
    <n v="-992051.46699999995"/>
    <n v="-571877.55900000001"/>
    <n v="-1.3610496704140898"/>
    <n v="5"/>
    <x v="1"/>
  </r>
  <r>
    <x v="4"/>
    <x v="17"/>
    <x v="2"/>
    <n v="185056.84399999998"/>
    <n v="-327427.58999999997"/>
    <n v="-24920"/>
    <n v="-17020"/>
    <n v="-81270"/>
    <n v="-450637.58999999997"/>
    <n v="-265580.74599999998"/>
    <n v="-1.435130634779441"/>
    <n v="5"/>
    <x v="1"/>
  </r>
  <r>
    <x v="4"/>
    <x v="17"/>
    <x v="0"/>
    <n v="3489401.125"/>
    <n v="-89199.914999999994"/>
    <n v="-21520"/>
    <n v="-51780"/>
    <n v="-39690"/>
    <n v="-202189.91499999998"/>
    <n v="3287211.21"/>
    <n v="0.94205598389035883"/>
    <n v="5"/>
    <x v="1"/>
  </r>
  <r>
    <x v="4"/>
    <x v="17"/>
    <x v="1"/>
    <n v="252488.565"/>
    <n v="-8172.8849999999993"/>
    <n v="-69320"/>
    <n v="-46310"/>
    <n v="-15080"/>
    <n v="-138882.88500000001"/>
    <n v="113605.68"/>
    <n v="0.44994386181409834"/>
    <n v="5"/>
    <x v="1"/>
  </r>
  <r>
    <x v="4"/>
    <x v="17"/>
    <x v="2"/>
    <n v="278150.62799999997"/>
    <n v="-11032.846999999998"/>
    <n v="-48730"/>
    <n v="-38500"/>
    <n v="-90060"/>
    <n v="-188322.84700000001"/>
    <n v="89827.780999999959"/>
    <n v="0.32294653312808613"/>
    <n v="5"/>
    <x v="1"/>
  </r>
  <r>
    <x v="4"/>
    <x v="17"/>
    <x v="0"/>
    <n v="244757.60399999996"/>
    <n v="-24831.477999999999"/>
    <n v="-77670"/>
    <n v="-90800"/>
    <n v="-36830"/>
    <n v="-230131.478"/>
    <n v="14626.12599999996"/>
    <n v="5.9757595927438324E-2"/>
    <n v="5"/>
    <x v="1"/>
  </r>
  <r>
    <x v="4"/>
    <x v="17"/>
    <x v="0"/>
    <n v="1387533.2869999998"/>
    <n v="-143610.36900000001"/>
    <n v="-52140"/>
    <n v="-19360"/>
    <n v="-33380"/>
    <n v="-248490.36900000001"/>
    <n v="1139042.9179999998"/>
    <n v="0.82091213859289558"/>
    <n v="5"/>
    <x v="1"/>
  </r>
  <r>
    <x v="4"/>
    <x v="17"/>
    <x v="0"/>
    <n v="846872.29200000002"/>
    <n v="-53127.556999999993"/>
    <n v="-63570"/>
    <n v="-38970"/>
    <n v="-46140"/>
    <n v="-201807.557"/>
    <n v="645064.73499999999"/>
    <n v="0.76170249173767979"/>
    <n v="5"/>
    <x v="1"/>
  </r>
  <r>
    <x v="4"/>
    <x v="17"/>
    <x v="0"/>
    <n v="9699263.9589999989"/>
    <n v="-577101.38500000001"/>
    <n v="-51420"/>
    <n v="-96810"/>
    <n v="-58910"/>
    <n v="-784241.38500000001"/>
    <n v="8915022.5739999991"/>
    <n v="0.91914423730346073"/>
    <n v="5"/>
    <x v="1"/>
  </r>
  <r>
    <x v="4"/>
    <x v="17"/>
    <x v="0"/>
    <n v="1213758.5459999999"/>
    <n v="-68696.620999999999"/>
    <n v="-23030"/>
    <n v="-64270"/>
    <n v="-62120"/>
    <n v="-218116.62099999998"/>
    <n v="995641.92499999981"/>
    <n v="0.82029653120151946"/>
    <n v="5"/>
    <x v="1"/>
  </r>
  <r>
    <x v="4"/>
    <x v="17"/>
    <x v="0"/>
    <n v="769501.92899999989"/>
    <n v="-34326.383000000002"/>
    <n v="-17140"/>
    <n v="-43310"/>
    <n v="-91020"/>
    <n v="-185796.383"/>
    <n v="583705.54599999986"/>
    <n v="0.75854981514932618"/>
    <n v="5"/>
    <x v="1"/>
  </r>
  <r>
    <x v="4"/>
    <x v="17"/>
    <x v="0"/>
    <n v="287654.27599999995"/>
    <n v="-402428.859"/>
    <n v="-79700"/>
    <n v="-53040"/>
    <n v="-36790"/>
    <n v="-571958.85899999994"/>
    <n v="-284304.58299999998"/>
    <n v="-0.98835514268524216"/>
    <n v="5"/>
    <x v="1"/>
  </r>
  <r>
    <x v="4"/>
    <x v="17"/>
    <x v="0"/>
    <n v="143915.02299999999"/>
    <n v="-201210.674"/>
    <n v="-31400"/>
    <n v="-99240"/>
    <n v="-56910"/>
    <n v="-388760.674"/>
    <n v="-244845.65100000001"/>
    <n v="-1.7013210010743633"/>
    <n v="5"/>
    <x v="1"/>
  </r>
  <r>
    <x v="4"/>
    <x v="17"/>
    <x v="0"/>
    <n v="864340.22499999998"/>
    <n v="-1207455.3049999999"/>
    <n v="-105320"/>
    <n v="-62640"/>
    <n v="-77400"/>
    <n v="-1452815.3049999999"/>
    <n v="-588475.07999999996"/>
    <n v="-0.68083731727283658"/>
    <n v="5"/>
    <x v="1"/>
  </r>
  <r>
    <x v="4"/>
    <x v="17"/>
    <x v="0"/>
    <n v="47267.905999999995"/>
    <n v="-5112.5899999999992"/>
    <n v="-98500"/>
    <n v="-48080"/>
    <n v="-39930"/>
    <n v="-191622.59"/>
    <n v="-144354.68400000001"/>
    <n v="-3.0539682464461197"/>
    <n v="5"/>
    <x v="1"/>
  </r>
  <r>
    <x v="4"/>
    <x v="17"/>
    <x v="0"/>
    <n v="28996.799999999999"/>
    <n v="-13188.581"/>
    <n v="-15980"/>
    <n v="-103760"/>
    <n v="-78460"/>
    <n v="-211388.58100000001"/>
    <n v="-182391.78100000002"/>
    <n v="-6.2900658348507426"/>
    <n v="5"/>
    <x v="1"/>
  </r>
  <r>
    <x v="4"/>
    <x v="17"/>
    <x v="0"/>
    <n v="12890.471999999998"/>
    <n v="-3216.1010000000001"/>
    <n v="-99500"/>
    <n v="-86470"/>
    <n v="-95070"/>
    <n v="-284256.10100000002"/>
    <n v="-271365.62900000002"/>
    <n v="-21.051644113574746"/>
    <n v="5"/>
    <x v="1"/>
  </r>
  <r>
    <x v="4"/>
    <x v="17"/>
    <x v="0"/>
    <n v="154959.84"/>
    <n v="-104146.875"/>
    <n v="-95490"/>
    <n v="-108350"/>
    <n v="-60330"/>
    <n v="-368316.875"/>
    <n v="-213357.035"/>
    <n v="-1.376853738362146"/>
    <n v="5"/>
    <x v="1"/>
  </r>
  <r>
    <x v="4"/>
    <x v="17"/>
    <x v="0"/>
    <n v="169668.50599999999"/>
    <n v="-134081.77300000002"/>
    <n v="-65730"/>
    <n v="-52980"/>
    <n v="-93950"/>
    <n v="-346741.77300000004"/>
    <n v="-177073.26700000005"/>
    <n v="-1.0436425190188217"/>
    <n v="5"/>
    <x v="1"/>
  </r>
  <r>
    <x v="4"/>
    <x v="17"/>
    <x v="0"/>
    <n v="291138.39299999998"/>
    <n v="-139507.63399999999"/>
    <n v="-59630"/>
    <n v="-74360"/>
    <n v="-80600"/>
    <n v="-354097.63399999996"/>
    <n v="-62959.24099999998"/>
    <n v="-0.2162519355528626"/>
    <n v="5"/>
    <x v="1"/>
  </r>
  <r>
    <x v="4"/>
    <x v="17"/>
    <x v="0"/>
    <n v="176657.978"/>
    <n v="-71464.056999999986"/>
    <n v="-97390"/>
    <n v="-50010"/>
    <n v="-63240"/>
    <n v="-282104.05699999997"/>
    <n v="-105446.07899999997"/>
    <n v="-0.59689395403359569"/>
    <n v="5"/>
    <x v="1"/>
  </r>
  <r>
    <x v="4"/>
    <x v="17"/>
    <x v="0"/>
    <n v="43479.303"/>
    <n v="-21327.816999999999"/>
    <n v="-23290"/>
    <n v="-58540"/>
    <n v="-101660"/>
    <n v="-204817.81700000001"/>
    <n v="-161338.51400000002"/>
    <n v="-3.7106968803064766"/>
    <n v="5"/>
    <x v="1"/>
  </r>
  <r>
    <x v="4"/>
    <x v="17"/>
    <x v="0"/>
    <n v="28174.937000000002"/>
    <n v="-21722.742999999999"/>
    <n v="-13690"/>
    <n v="-69620"/>
    <n v="-38990"/>
    <n v="-144022.74299999999"/>
    <n v="-115847.80599999998"/>
    <n v="-4.1117325657196666"/>
    <n v="5"/>
    <x v="1"/>
  </r>
  <r>
    <x v="4"/>
    <x v="17"/>
    <x v="0"/>
    <n v="545111.56000000006"/>
    <n v="-193400.09499999997"/>
    <n v="-79040"/>
    <n v="-78980"/>
    <n v="-16970"/>
    <n v="-368390.09499999997"/>
    <n v="176721.46500000008"/>
    <n v="0.3241932073500699"/>
    <n v="5"/>
    <x v="1"/>
  </r>
  <r>
    <x v="4"/>
    <x v="17"/>
    <x v="0"/>
    <n v="10167.955"/>
    <n v="-5881.6309999999994"/>
    <n v="-17300"/>
    <n v="-76210"/>
    <n v="-99440"/>
    <n v="-198831.63099999999"/>
    <n v="-188663.67600000001"/>
    <n v="-18.5547316053228"/>
    <n v="5"/>
    <x v="1"/>
  </r>
  <r>
    <x v="4"/>
    <x v="17"/>
    <x v="0"/>
    <n v="428395.61799999996"/>
    <n v="-117155.43699999999"/>
    <n v="-77980"/>
    <n v="-98570"/>
    <n v="-79670"/>
    <n v="-373375.43699999998"/>
    <n v="55020.180999999982"/>
    <n v="0.12843310876256439"/>
    <n v="5"/>
    <x v="1"/>
  </r>
  <r>
    <x v="4"/>
    <x v="17"/>
    <x v="0"/>
    <n v="6164.5849999999991"/>
    <n v="-7457.6249999999991"/>
    <n v="-76590"/>
    <n v="-44610"/>
    <n v="-103170"/>
    <n v="-231827.625"/>
    <n v="-225663.04"/>
    <n v="-36.606363607607008"/>
    <n v="5"/>
    <x v="1"/>
  </r>
  <r>
    <x v="4"/>
    <x v="17"/>
    <x v="0"/>
    <n v="13845.978999999999"/>
    <n v="-16260.306999999997"/>
    <n v="-19130"/>
    <n v="-57430"/>
    <n v="-87300"/>
    <n v="-180120.307"/>
    <n v="-166274.32800000001"/>
    <n v="-12.00885311179513"/>
    <n v="5"/>
    <x v="1"/>
  </r>
  <r>
    <x v="4"/>
    <x v="17"/>
    <x v="0"/>
    <n v="329029.13399999996"/>
    <n v="-207652.94899999999"/>
    <n v="-39290"/>
    <n v="-52050"/>
    <n v="-26020"/>
    <n v="-325012.94900000002"/>
    <n v="4016.1849999999395"/>
    <n v="1.2206168344958596E-2"/>
    <n v="5"/>
    <x v="1"/>
  </r>
  <r>
    <x v="4"/>
    <x v="17"/>
    <x v="0"/>
    <n v="695806.88099999994"/>
    <n v="-412397.84600000002"/>
    <n v="-50800"/>
    <n v="-43170"/>
    <n v="-74080"/>
    <n v="-580447.84600000002"/>
    <n v="115359.03499999992"/>
    <n v="0.16579174214863782"/>
    <n v="5"/>
    <x v="1"/>
  </r>
  <r>
    <x v="4"/>
    <x v="17"/>
    <x v="0"/>
    <n v="893337.1719999999"/>
    <n v="-510727.88199999998"/>
    <n v="-87890"/>
    <n v="-12430"/>
    <n v="-54630"/>
    <n v="-665677.88199999998"/>
    <n v="227659.28999999992"/>
    <n v="0.25484139374869752"/>
    <n v="5"/>
    <x v="1"/>
  </r>
  <r>
    <x v="4"/>
    <x v="17"/>
    <x v="1"/>
    <n v="54435.702999999994"/>
    <n v="-33465.564999999995"/>
    <n v="-27360"/>
    <n v="-43640"/>
    <n v="-104380"/>
    <n v="-208845.565"/>
    <n v="-154409.86200000002"/>
    <n v="-2.8365549352784152"/>
    <n v="5"/>
    <x v="1"/>
  </r>
  <r>
    <x v="4"/>
    <x v="17"/>
    <x v="2"/>
    <n v="21487.767"/>
    <n v="-13000.526"/>
    <n v="-89680"/>
    <n v="-89230"/>
    <n v="-107440"/>
    <n v="-299350.52600000001"/>
    <n v="-277862.75900000002"/>
    <n v="-12.931206811764108"/>
    <n v="5"/>
    <x v="1"/>
  </r>
  <r>
    <x v="4"/>
    <x v="17"/>
    <x v="0"/>
    <n v="110835.81599999999"/>
    <n v="-148838.704"/>
    <n v="-81000"/>
    <n v="-85550"/>
    <n v="-50380"/>
    <n v="-365768.70400000003"/>
    <n v="-254932.88800000004"/>
    <n v="-2.3000948357704161"/>
    <n v="5"/>
    <x v="1"/>
  </r>
  <r>
    <x v="4"/>
    <x v="17"/>
    <x v="0"/>
    <n v="33868.190999999999"/>
    <n v="-49745.612000000001"/>
    <n v="-58240"/>
    <n v="-99370"/>
    <n v="-59270"/>
    <n v="-266625.61200000002"/>
    <n v="-232757.42100000003"/>
    <n v="-6.8724491662397922"/>
    <n v="5"/>
    <x v="1"/>
  </r>
  <r>
    <x v="4"/>
    <x v="17"/>
    <x v="0"/>
    <n v="248988.27100000001"/>
    <n v="-48205.436999999998"/>
    <n v="-19840"/>
    <n v="-104490"/>
    <n v="-71290"/>
    <n v="-243825.43700000001"/>
    <n v="5162.8340000000026"/>
    <n v="2.0735249814237244E-2"/>
    <n v="5"/>
    <x v="1"/>
  </r>
  <r>
    <x v="4"/>
    <x v="17"/>
    <x v="0"/>
    <n v="21790.16"/>
    <n v="-11337.333000000001"/>
    <n v="-67120"/>
    <n v="-92230"/>
    <n v="-69260"/>
    <n v="-239947.33300000001"/>
    <n v="-218157.17300000001"/>
    <n v="-10.011728826222479"/>
    <n v="5"/>
    <x v="1"/>
  </r>
  <r>
    <x v="4"/>
    <x v="17"/>
    <x v="0"/>
    <n v="444935.02899999998"/>
    <n v="-984482.07199999993"/>
    <n v="-73070"/>
    <n v="-60460"/>
    <n v="-107860"/>
    <n v="-1225872.0719999999"/>
    <n v="-780937.04299999995"/>
    <n v="-1.7551709622754832"/>
    <n v="5"/>
    <x v="1"/>
  </r>
  <r>
    <x v="4"/>
    <x v="17"/>
    <x v="1"/>
    <n v="4802437.43"/>
    <n v="-262329.13699999999"/>
    <n v="-42160"/>
    <n v="-56220"/>
    <n v="-79560"/>
    <n v="-440269.13699999999"/>
    <n v="4362168.2929999996"/>
    <n v="0.90832381610019219"/>
    <n v="5"/>
    <x v="1"/>
  </r>
  <r>
    <x v="4"/>
    <x v="17"/>
    <x v="2"/>
    <n v="106616.15300000001"/>
    <n v="-47781.684999999998"/>
    <n v="-43080"/>
    <n v="-40010"/>
    <n v="-51730"/>
    <n v="-182601.685"/>
    <n v="-75985.531999999992"/>
    <n v="-0.7127018736082138"/>
    <n v="5"/>
    <x v="1"/>
  </r>
  <r>
    <x v="4"/>
    <x v="17"/>
    <x v="0"/>
    <n v="36501.149999999994"/>
    <n v="-14783.565999999999"/>
    <n v="-33000"/>
    <n v="-66890"/>
    <n v="-57860"/>
    <n v="-172533.56599999999"/>
    <n v="-136032.416"/>
    <n v="-3.7267980871835551"/>
    <n v="5"/>
    <x v="1"/>
  </r>
  <r>
    <x v="4"/>
    <x v="17"/>
    <x v="0"/>
    <n v="119922.31999999999"/>
    <n v="-11187.75"/>
    <n v="-72430"/>
    <n v="-16940"/>
    <n v="-81970"/>
    <n v="-182527.75"/>
    <n v="-62605.430000000008"/>
    <n v="-0.52204985694072636"/>
    <n v="5"/>
    <x v="1"/>
  </r>
  <r>
    <x v="4"/>
    <x v="17"/>
    <x v="0"/>
    <n v="194412.09899999999"/>
    <n v="-73943.793000000005"/>
    <n v="-60500"/>
    <n v="-24370"/>
    <n v="-38220"/>
    <n v="-197033.79300000001"/>
    <n v="-2621.6940000000177"/>
    <n v="-1.3485240957148545E-2"/>
    <n v="5"/>
    <x v="1"/>
  </r>
  <r>
    <x v="4"/>
    <x v="17"/>
    <x v="1"/>
    <n v="187477.29699999999"/>
    <n v="-39086.635000000002"/>
    <n v="-39860"/>
    <n v="-65940"/>
    <n v="-92140"/>
    <n v="-237026.63500000001"/>
    <n v="-49549.338000000018"/>
    <n v="-0.26429513756004291"/>
    <n v="5"/>
    <x v="1"/>
  </r>
  <r>
    <x v="4"/>
    <x v="17"/>
    <x v="2"/>
    <n v="129110.086"/>
    <n v="-7046.2069999999994"/>
    <n v="-88210"/>
    <n v="-30440"/>
    <n v="-37880"/>
    <n v="-163576.20699999999"/>
    <n v="-34466.120999999999"/>
    <n v="-0.26695142159536628"/>
    <n v="5"/>
    <x v="1"/>
  </r>
  <r>
    <x v="4"/>
    <x v="17"/>
    <x v="0"/>
    <n v="82189.302999999985"/>
    <n v="-22561.881999999998"/>
    <n v="-16380"/>
    <n v="-60090"/>
    <n v="-44860"/>
    <n v="-143891.88199999998"/>
    <n v="-61702.578999999998"/>
    <n v="-0.75073734352023902"/>
    <n v="5"/>
    <x v="1"/>
  </r>
  <r>
    <x v="4"/>
    <x v="17"/>
    <x v="0"/>
    <n v="179500.99299999999"/>
    <n v="-84079.618000000002"/>
    <n v="-75490"/>
    <n v="-17470"/>
    <n v="-17770"/>
    <n v="-194809.61800000002"/>
    <n v="-15308.625000000029"/>
    <n v="-8.5284347145645201E-2"/>
    <n v="5"/>
    <x v="1"/>
  </r>
  <r>
    <x v="4"/>
    <x v="17"/>
    <x v="1"/>
    <n v="189355.663"/>
    <n v="-32661.642999999996"/>
    <n v="-72270"/>
    <n v="-60250"/>
    <n v="-77360"/>
    <n v="-242541.64299999998"/>
    <n v="-53185.979999999981"/>
    <n v="-0.28087873981355382"/>
    <n v="5"/>
    <x v="1"/>
  </r>
  <r>
    <x v="4"/>
    <x v="17"/>
    <x v="2"/>
    <n v="196442.72899999996"/>
    <n v="-73560.872000000003"/>
    <n v="-77700"/>
    <n v="-51020"/>
    <n v="-80520"/>
    <n v="-282800.87199999997"/>
    <n v="-86358.143000000011"/>
    <n v="-0.43960977043848759"/>
    <n v="5"/>
    <x v="1"/>
  </r>
  <r>
    <x v="4"/>
    <x v="17"/>
    <x v="0"/>
    <n v="2946435.2960000001"/>
    <n v="-628252.73699999996"/>
    <n v="-37180"/>
    <n v="-67420"/>
    <n v="-55130"/>
    <n v="-787982.73699999996"/>
    <n v="2158452.5590000004"/>
    <n v="0.73256404507855866"/>
    <n v="5"/>
    <x v="1"/>
  </r>
  <r>
    <x v="4"/>
    <x v="17"/>
    <x v="0"/>
    <n v="5837976.3399999999"/>
    <n v="-41472.962999999996"/>
    <n v="-24210"/>
    <n v="-95330"/>
    <n v="-56150"/>
    <n v="-217162.96299999999"/>
    <n v="5620813.3770000003"/>
    <n v="0.96280167127227523"/>
    <n v="5"/>
    <x v="1"/>
  </r>
  <r>
    <x v="4"/>
    <x v="17"/>
    <x v="1"/>
    <n v="28492.694999999996"/>
    <n v="-328.524"/>
    <n v="-44170"/>
    <n v="-50400"/>
    <n v="-108310"/>
    <n v="-203208.524"/>
    <n v="-174715.829"/>
    <n v="-6.131951680948398"/>
    <n v="5"/>
    <x v="1"/>
  </r>
  <r>
    <x v="4"/>
    <x v="17"/>
    <x v="2"/>
    <n v="151534.894"/>
    <n v="-35255.464999999997"/>
    <n v="-58240"/>
    <n v="-26560"/>
    <n v="-25890"/>
    <n v="-145945.465"/>
    <n v="5589.4290000000037"/>
    <n v="3.6885425214340427E-2"/>
    <n v="5"/>
    <x v="1"/>
  </r>
  <r>
    <x v="4"/>
    <x v="17"/>
    <x v="3"/>
    <n v="1858829.4479999999"/>
    <n v="-41226.828999999998"/>
    <n v="-82750"/>
    <n v="-44520"/>
    <n v="-47660"/>
    <n v="-216156.829"/>
    <n v="1642672.6189999999"/>
    <n v="0.88371346858498878"/>
    <n v="5"/>
    <x v="1"/>
  </r>
  <r>
    <x v="4"/>
    <x v="17"/>
    <x v="0"/>
    <n v="2030042.1259999999"/>
    <n v="-211715.74899999998"/>
    <n v="-51930"/>
    <n v="-67340"/>
    <n v="-15530"/>
    <n v="-346515.74899999995"/>
    <n v="1683526.3769999999"/>
    <n v="0.82930612889163258"/>
    <n v="5"/>
    <x v="1"/>
  </r>
  <r>
    <x v="4"/>
    <x v="17"/>
    <x v="1"/>
    <n v="665432.55099999998"/>
    <n v="-804682.90700000001"/>
    <n v="-67200"/>
    <n v="-106660"/>
    <n v="-103810"/>
    <n v="-1082352.9070000001"/>
    <n v="-416920.35600000015"/>
    <n v="-0.62654036892763931"/>
    <n v="5"/>
    <x v="1"/>
  </r>
  <r>
    <x v="4"/>
    <x v="17"/>
    <x v="2"/>
    <n v="503724.571"/>
    <n v="-277767.54599999997"/>
    <n v="-46500"/>
    <n v="-47900"/>
    <n v="-37910"/>
    <n v="-410077.54599999997"/>
    <n v="93647.025000000023"/>
    <n v="0.18590918607383167"/>
    <n v="5"/>
    <x v="1"/>
  </r>
  <r>
    <x v="4"/>
    <x v="5"/>
    <x v="3"/>
    <n v="114712.75199999998"/>
    <n v="-240982.35699999999"/>
    <n v="-63500"/>
    <n v="-68090"/>
    <n v="-73480"/>
    <n v="-446052.35699999996"/>
    <n v="-331339.60499999998"/>
    <n v="-2.8884286988424797"/>
    <n v="5"/>
    <x v="1"/>
  </r>
  <r>
    <x v="4"/>
    <x v="5"/>
    <x v="0"/>
    <n v="290356.79399999999"/>
    <n v="-59978.59"/>
    <n v="-72150"/>
    <n v="-107400"/>
    <n v="-45190"/>
    <n v="-284718.58999999997"/>
    <n v="5638.204000000027"/>
    <n v="1.9418192088179714E-2"/>
    <n v="5"/>
    <x v="1"/>
  </r>
  <r>
    <x v="4"/>
    <x v="5"/>
    <x v="1"/>
    <n v="466062.50599999994"/>
    <n v="-539211.18999999994"/>
    <n v="-73530"/>
    <n v="-82780"/>
    <n v="-92800"/>
    <n v="-788321.19"/>
    <n v="-322258.68400000001"/>
    <n v="-0.69144949411570999"/>
    <n v="5"/>
    <x v="1"/>
  </r>
  <r>
    <x v="4"/>
    <x v="5"/>
    <x v="2"/>
    <n v="187757.91999999998"/>
    <n v="-180755.68"/>
    <n v="-89050"/>
    <n v="-74600"/>
    <n v="-12960"/>
    <n v="-357365.68"/>
    <n v="-169607.76"/>
    <n v="-0.90333212042400146"/>
    <n v="5"/>
    <x v="1"/>
  </r>
  <r>
    <x v="4"/>
    <x v="5"/>
    <x v="3"/>
    <n v="83982.968999999997"/>
    <n v="-127135.23899999999"/>
    <n v="-79520"/>
    <n v="-73250"/>
    <n v="-60420"/>
    <n v="-340325.239"/>
    <n v="-256342.27000000002"/>
    <n v="-3.0523125468450636"/>
    <n v="5"/>
    <x v="1"/>
  </r>
  <r>
    <x v="4"/>
    <x v="5"/>
    <x v="0"/>
    <n v="274007.50299999997"/>
    <n v="-388117.78599999996"/>
    <n v="-78140"/>
    <n v="-58710"/>
    <n v="-92710"/>
    <n v="-617677.78599999996"/>
    <n v="-343670.283"/>
    <n v="-1.2542367608086995"/>
    <n v="5"/>
    <x v="1"/>
  </r>
  <r>
    <x v="4"/>
    <x v="5"/>
    <x v="1"/>
    <n v="335918.64600000001"/>
    <n v="-433642.70599999995"/>
    <n v="-89010"/>
    <n v="-38970"/>
    <n v="-43380"/>
    <n v="-605002.70600000001"/>
    <n v="-269084.06"/>
    <n v="-0.80103936832372202"/>
    <n v="5"/>
    <x v="1"/>
  </r>
  <r>
    <x v="4"/>
    <x v="5"/>
    <x v="2"/>
    <n v="293770.20399999997"/>
    <n v="-74446.903999999995"/>
    <n v="-65730"/>
    <n v="-19440"/>
    <n v="-92330"/>
    <n v="-251946.90399999998"/>
    <n v="41823.299999999988"/>
    <n v="0.14236739952020455"/>
    <n v="5"/>
    <x v="1"/>
  </r>
  <r>
    <x v="4"/>
    <x v="5"/>
    <x v="3"/>
    <n v="419787.19999999995"/>
    <n v="-149050.00599999999"/>
    <n v="-78720"/>
    <n v="-29900"/>
    <n v="-53400"/>
    <n v="-311070.00599999999"/>
    <n v="108717.19399999996"/>
    <n v="0.2589816792889349"/>
    <n v="5"/>
    <x v="1"/>
  </r>
  <r>
    <x v="4"/>
    <x v="5"/>
    <x v="0"/>
    <n v="194459.31400000001"/>
    <n v="-97045.907000000007"/>
    <n v="-54290"/>
    <n v="-62850"/>
    <n v="-43380"/>
    <n v="-257565.90700000001"/>
    <n v="-63106.592999999993"/>
    <n v="-0.32452337561984812"/>
    <n v="5"/>
    <x v="1"/>
  </r>
  <r>
    <x v="4"/>
    <x v="5"/>
    <x v="1"/>
    <n v="143392.99099999998"/>
    <n v="-105794.353"/>
    <n v="-73980"/>
    <n v="-85610"/>
    <n v="-99400"/>
    <n v="-364784.353"/>
    <n v="-221391.36200000002"/>
    <n v="-1.5439482812657144"/>
    <n v="5"/>
    <x v="1"/>
  </r>
  <r>
    <x v="4"/>
    <x v="5"/>
    <x v="2"/>
    <n v="77250.963999999993"/>
    <n v="-21340.123"/>
    <n v="-44480"/>
    <n v="-81060"/>
    <n v="-93860"/>
    <n v="-240740.12299999999"/>
    <n v="-163489.15899999999"/>
    <n v="-2.116338108091441"/>
    <n v="5"/>
    <x v="1"/>
  </r>
  <r>
    <x v="4"/>
    <x v="5"/>
    <x v="3"/>
    <n v="7677.4949999999999"/>
    <n v="-4193.5879999999997"/>
    <n v="-16920"/>
    <n v="-65550"/>
    <n v="-97490"/>
    <n v="-184153.58799999999"/>
    <n v="-176476.09299999999"/>
    <n v="-22.986155380107704"/>
    <n v="5"/>
    <x v="1"/>
  </r>
  <r>
    <x v="4"/>
    <x v="5"/>
    <x v="0"/>
    <n v="97343.623999999996"/>
    <n v="-48146.224000000002"/>
    <n v="-32430"/>
    <n v="-23170"/>
    <n v="-55570"/>
    <n v="-159316.22399999999"/>
    <n v="-61972.599999999991"/>
    <n v="-0.63663748536832776"/>
    <n v="5"/>
    <x v="1"/>
  </r>
  <r>
    <x v="4"/>
    <x v="5"/>
    <x v="0"/>
    <n v="58745.106"/>
    <n v="-48824.993000000002"/>
    <n v="-48800"/>
    <n v="-65560"/>
    <n v="-64110"/>
    <n v="-227294.99300000002"/>
    <n v="-168549.88700000002"/>
    <n v="-2.86917325504528"/>
    <n v="5"/>
    <x v="1"/>
  </r>
  <r>
    <x v="4"/>
    <x v="5"/>
    <x v="1"/>
    <n v="433572.88099999994"/>
    <n v="-490292.70499999996"/>
    <n v="-68620"/>
    <n v="-72740"/>
    <n v="-95600"/>
    <n v="-727252.70499999996"/>
    <n v="-293679.82400000002"/>
    <n v="-0.67734823110396536"/>
    <n v="5"/>
    <x v="1"/>
  </r>
  <r>
    <x v="4"/>
    <x v="5"/>
    <x v="2"/>
    <n v="615521.38199999998"/>
    <n v="-22440.285"/>
    <n v="-70200"/>
    <n v="-12340"/>
    <n v="-72740"/>
    <n v="-177720.285"/>
    <n v="437801.09699999995"/>
    <n v="0.71126870617794391"/>
    <n v="5"/>
    <x v="1"/>
  </r>
  <r>
    <x v="4"/>
    <x v="5"/>
    <x v="0"/>
    <n v="76933.688999999998"/>
    <n v="-3260.5579999999995"/>
    <n v="-33020"/>
    <n v="-55650"/>
    <n v="-76250"/>
    <n v="-168180.55799999999"/>
    <n v="-91246.868999999992"/>
    <n v="-1.1860456736969938"/>
    <n v="5"/>
    <x v="1"/>
  </r>
  <r>
    <x v="4"/>
    <x v="5"/>
    <x v="1"/>
    <n v="28265.089999999997"/>
    <n v="-3947.8319999999999"/>
    <n v="-22940"/>
    <n v="-66190"/>
    <n v="-81360"/>
    <n v="-174437.83199999999"/>
    <n v="-146172.742"/>
    <n v="-5.1714939524339041"/>
    <n v="5"/>
    <x v="1"/>
  </r>
  <r>
    <x v="4"/>
    <x v="5"/>
    <x v="2"/>
    <n v="276585.21799999999"/>
    <n v="-28631.008000000002"/>
    <n v="-62380"/>
    <n v="-95910"/>
    <n v="-104430"/>
    <n v="-291351.00800000003"/>
    <n v="-14765.790000000037"/>
    <n v="-5.3386041765977665E-2"/>
    <n v="5"/>
    <x v="1"/>
  </r>
  <r>
    <x v="4"/>
    <x v="5"/>
    <x v="0"/>
    <n v="25716.956999999999"/>
    <n v="-3578.5399999999995"/>
    <n v="-41660"/>
    <n v="-82310"/>
    <n v="-85020"/>
    <n v="-212568.54"/>
    <n v="-186851.58300000001"/>
    <n v="-7.2656956653153024"/>
    <n v="5"/>
    <x v="1"/>
  </r>
  <r>
    <x v="4"/>
    <x v="5"/>
    <x v="1"/>
    <n v="116430.15299999999"/>
    <n v="-12575.856999999998"/>
    <n v="-54330"/>
    <n v="-46610"/>
    <n v="-104030"/>
    <n v="-217545.85699999999"/>
    <n v="-101115.704"/>
    <n v="-0.86846664197031509"/>
    <n v="5"/>
    <x v="1"/>
  </r>
  <r>
    <x v="4"/>
    <x v="5"/>
    <x v="2"/>
    <n v="457331.217"/>
    <n v="-27614.040999999997"/>
    <n v="-94600"/>
    <n v="-105070"/>
    <n v="-69850"/>
    <n v="-297134.04099999997"/>
    <n v="160197.17600000004"/>
    <n v="0.35028699123331447"/>
    <n v="5"/>
    <x v="1"/>
  </r>
  <r>
    <x v="4"/>
    <x v="5"/>
    <x v="0"/>
    <n v="48488.159999999996"/>
    <n v="-56756.720999999998"/>
    <n v="-20150"/>
    <n v="-32840"/>
    <n v="-71120"/>
    <n v="-180866.72099999999"/>
    <n v="-132378.56099999999"/>
    <n v="-2.7301213533365671"/>
    <n v="5"/>
    <x v="1"/>
  </r>
  <r>
    <x v="4"/>
    <x v="5"/>
    <x v="0"/>
    <n v="57698.829999999994"/>
    <n v="-80657.899000000005"/>
    <n v="-93020"/>
    <n v="-73170"/>
    <n v="-51720"/>
    <n v="-298567.89899999998"/>
    <n v="-240869.06899999999"/>
    <n v="-4.1745919111358063"/>
    <n v="5"/>
    <x v="1"/>
  </r>
  <r>
    <x v="4"/>
    <x v="5"/>
    <x v="0"/>
    <n v="-19649"/>
    <n v="14213.5"/>
    <n v="-94380"/>
    <n v="-49080"/>
    <n v="-12830"/>
    <n v="-142076.5"/>
    <n v="-161725.5"/>
    <n v="8.230724209883455"/>
    <n v="5"/>
    <x v="1"/>
  </r>
  <r>
    <x v="4"/>
    <x v="5"/>
    <x v="0"/>
    <n v="30593.695999999996"/>
    <n v="-22881.970999999998"/>
    <n v="-50340"/>
    <n v="-23010"/>
    <n v="-30880"/>
    <n v="-127111.97099999999"/>
    <n v="-96518.274999999994"/>
    <n v="-3.1548419321418377"/>
    <n v="5"/>
    <x v="1"/>
  </r>
  <r>
    <x v="4"/>
    <x v="5"/>
    <x v="0"/>
    <n v="66670.149000000005"/>
    <n v="-34358.120999999999"/>
    <n v="-20970"/>
    <n v="-26060"/>
    <n v="-75010"/>
    <n v="-156398.12099999998"/>
    <n v="-89727.97199999998"/>
    <n v="-1.3458492795628816"/>
    <n v="5"/>
    <x v="1"/>
  </r>
  <r>
    <x v="4"/>
    <x v="5"/>
    <x v="0"/>
    <n v="157864.72099999999"/>
    <n v="-309540.80499999999"/>
    <n v="-48900"/>
    <n v="-49120"/>
    <n v="-99730"/>
    <n v="-507290.80499999999"/>
    <n v="-349426.08400000003"/>
    <n v="-2.2134526434186652"/>
    <n v="5"/>
    <x v="1"/>
  </r>
  <r>
    <x v="4"/>
    <x v="5"/>
    <x v="0"/>
    <n v="409590.97199999995"/>
    <n v="-665344.26699999999"/>
    <n v="-97330"/>
    <n v="-101640"/>
    <n v="-19660"/>
    <n v="-883974.26699999999"/>
    <n v="-474383.29500000004"/>
    <n v="-1.1581878689455101"/>
    <n v="5"/>
    <x v="1"/>
  </r>
  <r>
    <x v="4"/>
    <x v="5"/>
    <x v="0"/>
    <n v="102007.61900000001"/>
    <n v="-99132.270999999993"/>
    <n v="-103970"/>
    <n v="-87550"/>
    <n v="-105190"/>
    <n v="-395842.27100000001"/>
    <n v="-293834.652"/>
    <n v="-2.8805167190501719"/>
    <n v="5"/>
    <x v="1"/>
  </r>
  <r>
    <x v="4"/>
    <x v="5"/>
    <x v="0"/>
    <n v="69001.099999999991"/>
    <n v="-114596.363"/>
    <n v="-103900"/>
    <n v="-22300"/>
    <n v="-25390"/>
    <n v="-266186.36300000001"/>
    <n v="-197185.26300000004"/>
    <n v="-2.8577118770570333"/>
    <n v="5"/>
    <x v="1"/>
  </r>
  <r>
    <x v="4"/>
    <x v="5"/>
    <x v="0"/>
    <n v="4935.21"/>
    <n v="-3568.7609999999995"/>
    <n v="-79590"/>
    <n v="-68640"/>
    <n v="-23560"/>
    <n v="-175358.761"/>
    <n v="-170423.55100000001"/>
    <n v="-34.532178164657637"/>
    <n v="5"/>
    <x v="1"/>
  </r>
  <r>
    <x v="4"/>
    <x v="5"/>
    <x v="0"/>
    <n v="237.35599999999997"/>
    <n v="-556.88499999999988"/>
    <n v="-33570"/>
    <n v="-63750"/>
    <n v="-15220"/>
    <n v="-113096.88499999999"/>
    <n v="-112859.52899999999"/>
    <n v="-475.48631170056797"/>
    <n v="5"/>
    <x v="1"/>
  </r>
  <r>
    <x v="4"/>
    <x v="5"/>
    <x v="0"/>
    <n v="142234.70099999997"/>
    <n v="-49168.756000000001"/>
    <n v="-97520"/>
    <n v="-45610"/>
    <n v="-55470"/>
    <n v="-247768.75599999999"/>
    <n v="-105534.05500000002"/>
    <n v="-0.74197122262028059"/>
    <n v="5"/>
    <x v="1"/>
  </r>
  <r>
    <x v="4"/>
    <x v="5"/>
    <x v="0"/>
    <n v="394704.23299999995"/>
    <n v="-144561.19299999997"/>
    <n v="-99080"/>
    <n v="-85550"/>
    <n v="-17250"/>
    <n v="-346441.19299999997"/>
    <n v="48263.039999999979"/>
    <n v="0.12227646922651571"/>
    <n v="5"/>
    <x v="1"/>
  </r>
  <r>
    <x v="4"/>
    <x v="5"/>
    <x v="0"/>
    <n v="40293.078000000001"/>
    <n v="-17683.043000000001"/>
    <n v="-102540"/>
    <n v="-40530"/>
    <n v="-75460"/>
    <n v="-236213.04300000001"/>
    <n v="-195919.965"/>
    <n v="-4.8623727628849798"/>
    <n v="5"/>
    <x v="1"/>
  </r>
  <r>
    <x v="4"/>
    <x v="5"/>
    <x v="0"/>
    <n v="33114.158000000003"/>
    <n v="-11610.619999999999"/>
    <n v="-34010"/>
    <n v="-75660"/>
    <n v="-14570"/>
    <n v="-135850.62"/>
    <n v="-102736.462"/>
    <n v="-3.1024935618172744"/>
    <n v="5"/>
    <x v="1"/>
  </r>
  <r>
    <x v="4"/>
    <x v="5"/>
    <x v="0"/>
    <n v="87763.892999999996"/>
    <n v="-32848.269999999997"/>
    <n v="-84020"/>
    <n v="-15310"/>
    <n v="-38310"/>
    <n v="-170488.27"/>
    <n v="-82724.376999999993"/>
    <n v="-0.94257870944717548"/>
    <n v="5"/>
    <x v="1"/>
  </r>
  <r>
    <x v="4"/>
    <x v="5"/>
    <x v="0"/>
    <n v="227642.75099999999"/>
    <n v="-86218.173999999999"/>
    <n v="-45420"/>
    <n v="-27750"/>
    <n v="-103750"/>
    <n v="-263138.174"/>
    <n v="-35495.42300000001"/>
    <n v="-0.15592599739756269"/>
    <n v="5"/>
    <x v="1"/>
  </r>
  <r>
    <x v="4"/>
    <x v="5"/>
    <x v="0"/>
    <n v="36562.616999999998"/>
    <n v="-14306.278"/>
    <n v="-76050"/>
    <n v="-19710"/>
    <n v="-39480"/>
    <n v="-149546.27799999999"/>
    <n v="-112983.66099999999"/>
    <n v="-3.0901415235129366"/>
    <n v="5"/>
    <x v="1"/>
  </r>
  <r>
    <x v="4"/>
    <x v="5"/>
    <x v="0"/>
    <n v="228895.00899999999"/>
    <n v="-88935.713999999993"/>
    <n v="-26500"/>
    <n v="-43280"/>
    <n v="-55660"/>
    <n v="-214375.71399999998"/>
    <n v="14519.295000000013"/>
    <n v="6.3432117036680405E-2"/>
    <n v="5"/>
    <x v="1"/>
  </r>
  <r>
    <x v="4"/>
    <x v="5"/>
    <x v="0"/>
    <n v="25169.864999999998"/>
    <n v="-10062.178"/>
    <n v="-87550"/>
    <n v="-17060"/>
    <n v="-78300"/>
    <n v="-192972.17800000001"/>
    <n v="-167802.31300000002"/>
    <n v="-6.6667943193179635"/>
    <n v="5"/>
    <x v="1"/>
  </r>
  <r>
    <x v="4"/>
    <x v="5"/>
    <x v="0"/>
    <n v="36213.184000000001"/>
    <n v="-29353.400999999998"/>
    <n v="-82420"/>
    <n v="-103790"/>
    <n v="-98000"/>
    <n v="-313563.40100000001"/>
    <n v="-277350.217"/>
    <n v="-7.6588188710498359"/>
    <n v="5"/>
    <x v="1"/>
  </r>
  <r>
    <x v="4"/>
    <x v="5"/>
    <x v="0"/>
    <n v="28065.890999999996"/>
    <n v="-22483.936999999998"/>
    <n v="-12480"/>
    <n v="-98570"/>
    <n v="-96780"/>
    <n v="-230313.93700000001"/>
    <n v="-202248.046"/>
    <n v="-7.2061865415211663"/>
    <n v="5"/>
    <x v="1"/>
  </r>
  <r>
    <x v="4"/>
    <x v="5"/>
    <x v="0"/>
    <n v="126750.86900000001"/>
    <n v="-103399.68099999998"/>
    <n v="-25300"/>
    <n v="-70540"/>
    <n v="-98820"/>
    <n v="-298059.68099999998"/>
    <n v="-171308.81199999998"/>
    <n v="-1.3515395464468174"/>
    <n v="5"/>
    <x v="1"/>
  </r>
  <r>
    <x v="4"/>
    <x v="5"/>
    <x v="0"/>
    <n v="17375.987999999998"/>
    <n v="-18957.231999999996"/>
    <n v="-79670"/>
    <n v="-48990"/>
    <n v="-44650"/>
    <n v="-192267.23199999999"/>
    <n v="-174891.24400000001"/>
    <n v="-10.065110772406152"/>
    <n v="5"/>
    <x v="1"/>
  </r>
  <r>
    <x v="4"/>
    <x v="5"/>
    <x v="0"/>
    <n v="65721.067999999999"/>
    <n v="-106859.424"/>
    <n v="-31680"/>
    <n v="-16550"/>
    <n v="-103480"/>
    <n v="-258569.424"/>
    <n v="-192848.356"/>
    <n v="-2.934346045624213"/>
    <n v="5"/>
    <x v="1"/>
  </r>
  <r>
    <x v="4"/>
    <x v="5"/>
    <x v="0"/>
    <n v="9751.0419999999995"/>
    <n v="-15059.813999999998"/>
    <n v="-78330"/>
    <n v="-85330"/>
    <n v="-104660"/>
    <n v="-283379.81400000001"/>
    <n v="-273628.772"/>
    <n v="-28.061490454045835"/>
    <n v="5"/>
    <x v="1"/>
  </r>
  <r>
    <x v="4"/>
    <x v="5"/>
    <x v="1"/>
    <n v="99336.964999999997"/>
    <n v="-24441.760000000002"/>
    <n v="-53450"/>
    <n v="-21600"/>
    <n v="-86860"/>
    <n v="-186351.76"/>
    <n v="-87014.795000000013"/>
    <n v="-0.87595584382913261"/>
    <n v="5"/>
    <x v="1"/>
  </r>
  <r>
    <x v="4"/>
    <x v="5"/>
    <x v="2"/>
    <n v="31849.628999999997"/>
    <n v="-43696.659999999996"/>
    <n v="-47170"/>
    <n v="-70500"/>
    <n v="-14550"/>
    <n v="-175916.66"/>
    <n v="-144067.03100000002"/>
    <n v="-4.5233503661848005"/>
    <n v="5"/>
    <x v="1"/>
  </r>
  <r>
    <x v="4"/>
    <x v="5"/>
    <x v="0"/>
    <n v="18149.418000000001"/>
    <n v="-40203.421999999999"/>
    <n v="-41440"/>
    <n v="-64440"/>
    <n v="-35120"/>
    <n v="-181203.42199999999"/>
    <n v="-163054.00399999999"/>
    <n v="-8.983979761775279"/>
    <n v="5"/>
    <x v="1"/>
  </r>
  <r>
    <x v="4"/>
    <x v="5"/>
    <x v="0"/>
    <n v="96827.178"/>
    <n v="-83894.93"/>
    <n v="-63720"/>
    <n v="-32830"/>
    <n v="-61790"/>
    <n v="-242234.93"/>
    <n v="-145407.75199999998"/>
    <n v="-1.501724567455637"/>
    <n v="5"/>
    <x v="1"/>
  </r>
  <r>
    <x v="4"/>
    <x v="5"/>
    <x v="0"/>
    <n v="251614.83199999999"/>
    <n v="-225575.25199999998"/>
    <n v="-45610"/>
    <n v="-32470"/>
    <n v="-47500"/>
    <n v="-351155.25199999998"/>
    <n v="-99540.419999999984"/>
    <n v="-0.3956063289623562"/>
    <n v="5"/>
    <x v="1"/>
  </r>
  <r>
    <x v="4"/>
    <x v="5"/>
    <x v="0"/>
    <n v="238762.15999999997"/>
    <n v="-203157.49299999999"/>
    <n v="-27120"/>
    <n v="-24690"/>
    <n v="-89190"/>
    <n v="-344157.49300000002"/>
    <n v="-105395.33300000004"/>
    <n v="-0.44142393836611316"/>
    <n v="5"/>
    <x v="1"/>
  </r>
  <r>
    <x v="4"/>
    <x v="5"/>
    <x v="0"/>
    <n v="130381.42599999999"/>
    <n v="-48546.581999999995"/>
    <n v="-78260"/>
    <n v="-107150"/>
    <n v="-58080"/>
    <n v="-292036.58199999999"/>
    <n v="-161655.15600000002"/>
    <n v="-1.2398633836080304"/>
    <n v="5"/>
    <x v="1"/>
  </r>
  <r>
    <x v="4"/>
    <x v="5"/>
    <x v="1"/>
    <n v="171999.57599999997"/>
    <n v="-66573.660999999993"/>
    <n v="-51780"/>
    <n v="-67310"/>
    <n v="-25030"/>
    <n v="-210693.66099999999"/>
    <n v="-38694.085000000021"/>
    <n v="-0.22496616503287209"/>
    <n v="5"/>
    <x v="1"/>
  </r>
  <r>
    <x v="4"/>
    <x v="5"/>
    <x v="2"/>
    <n v="343738.038"/>
    <n v="-534329.41099999996"/>
    <n v="-93870"/>
    <n v="-15150"/>
    <n v="-53030"/>
    <n v="-696379.41099999996"/>
    <n v="-352641.37299999996"/>
    <n v="-1.025901512244042"/>
    <n v="5"/>
    <x v="1"/>
  </r>
  <r>
    <x v="4"/>
    <x v="5"/>
    <x v="0"/>
    <n v="73535.825999999986"/>
    <n v="-154214.16500000001"/>
    <n v="-53780"/>
    <n v="-42330"/>
    <n v="-16770"/>
    <n v="-267094.16500000004"/>
    <n v="-193558.33900000004"/>
    <n v="-2.6321637972761751"/>
    <n v="5"/>
    <x v="1"/>
  </r>
  <r>
    <x v="4"/>
    <x v="5"/>
    <x v="0"/>
    <n v="213925.166"/>
    <n v="-164182.61299999998"/>
    <n v="-52420"/>
    <n v="-34490"/>
    <n v="-99510"/>
    <n v="-350602.61300000001"/>
    <n v="-136677.44700000001"/>
    <n v="-0.63890307791089906"/>
    <n v="5"/>
    <x v="1"/>
  </r>
  <r>
    <x v="4"/>
    <x v="5"/>
    <x v="0"/>
    <n v="141124.19999999998"/>
    <n v="-94534.299999999988"/>
    <n v="-50470"/>
    <n v="-104970"/>
    <n v="-94880"/>
    <n v="-344854.3"/>
    <n v="-203730.1"/>
    <n v="-1.4436227096415783"/>
    <n v="5"/>
    <x v="1"/>
  </r>
  <r>
    <x v="4"/>
    <x v="5"/>
    <x v="1"/>
    <n v="47652.828999999998"/>
    <n v="-32391.939999999995"/>
    <n v="-22930"/>
    <n v="-24720"/>
    <n v="-83970"/>
    <n v="-164011.94"/>
    <n v="-116359.111"/>
    <n v="-2.4418090896555169"/>
    <n v="5"/>
    <x v="1"/>
  </r>
  <r>
    <x v="4"/>
    <x v="5"/>
    <x v="2"/>
    <n v="195471.30399999997"/>
    <n v="-159347.32800000001"/>
    <n v="-55070"/>
    <n v="-101270"/>
    <n v="-55440"/>
    <n v="-371127.32799999998"/>
    <n v="-175656.024"/>
    <n v="-0.89862818943490563"/>
    <n v="5"/>
    <x v="1"/>
  </r>
  <r>
    <x v="4"/>
    <x v="5"/>
    <x v="0"/>
    <n v="61104.413999999997"/>
    <n v="-45442.207999999999"/>
    <n v="-63250"/>
    <n v="-70600"/>
    <n v="-88290"/>
    <n v="-267582.20799999998"/>
    <n v="-206477.79399999999"/>
    <n v="-3.3790978504433413"/>
    <n v="5"/>
    <x v="1"/>
  </r>
  <r>
    <x v="4"/>
    <x v="5"/>
    <x v="0"/>
    <n v="137085.921"/>
    <n v="-113138.69699999999"/>
    <n v="-47120"/>
    <n v="-28220"/>
    <n v="-23090"/>
    <n v="-211568.69699999999"/>
    <n v="-74482.775999999983"/>
    <n v="-0.54332914318750491"/>
    <n v="5"/>
    <x v="1"/>
  </r>
  <r>
    <x v="4"/>
    <x v="5"/>
    <x v="1"/>
    <n v="55523.782999999996"/>
    <n v="-84816.017999999996"/>
    <n v="-94150"/>
    <n v="-88170"/>
    <n v="-81480"/>
    <n v="-348616.01799999998"/>
    <n v="-293092.23499999999"/>
    <n v="-5.2786791382712526"/>
    <n v="5"/>
    <x v="1"/>
  </r>
  <r>
    <x v="4"/>
    <x v="5"/>
    <x v="2"/>
    <n v="172966.899"/>
    <n v="-299415.83"/>
    <n v="-41530"/>
    <n v="-35610"/>
    <n v="-26310"/>
    <n v="-402865.83"/>
    <n v="-229898.93100000001"/>
    <n v="-1.3291498681490497"/>
    <n v="5"/>
    <x v="1"/>
  </r>
  <r>
    <x v="4"/>
    <x v="5"/>
    <x v="0"/>
    <n v="413916.44699999993"/>
    <n v="-662606.64399999997"/>
    <n v="-61920"/>
    <n v="-101710"/>
    <n v="-37310"/>
    <n v="-863546.64399999997"/>
    <n v="-449630.19700000004"/>
    <n v="-1.0862825100544993"/>
    <n v="5"/>
    <x v="1"/>
  </r>
  <r>
    <x v="4"/>
    <x v="5"/>
    <x v="0"/>
    <n v="98079.141999999993"/>
    <n v="-136183.677"/>
    <n v="-16780"/>
    <n v="-38590"/>
    <n v="-93960"/>
    <n v="-285513.67700000003"/>
    <n v="-187434.53500000003"/>
    <n v="-1.9110539833229785"/>
    <n v="5"/>
    <x v="1"/>
  </r>
  <r>
    <x v="4"/>
    <x v="5"/>
    <x v="1"/>
    <n v="1543260.4040000001"/>
    <n v="-97625.962"/>
    <n v="-96040"/>
    <n v="-83400"/>
    <n v="-46750"/>
    <n v="-323815.962"/>
    <n v="1219444.442"/>
    <n v="0.79017412669909981"/>
    <n v="5"/>
    <x v="1"/>
  </r>
  <r>
    <x v="4"/>
    <x v="5"/>
    <x v="0"/>
    <n v="147758.12099999998"/>
    <n v="-57240.693999999996"/>
    <n v="-34990"/>
    <n v="-25610"/>
    <n v="-107440"/>
    <n v="-225280.69399999999"/>
    <n v="-77522.573000000004"/>
    <n v="-0.52465862773119598"/>
    <n v="5"/>
    <x v="1"/>
  </r>
  <r>
    <x v="4"/>
    <x v="5"/>
    <x v="1"/>
    <n v="96130.040999999997"/>
    <n v="-61381.648999999998"/>
    <n v="-100900"/>
    <n v="-82930"/>
    <n v="-67700"/>
    <n v="-312911.64899999998"/>
    <n v="-216781.60799999998"/>
    <n v="-2.2550870232126501"/>
    <n v="5"/>
    <x v="1"/>
  </r>
  <r>
    <x v="4"/>
    <x v="5"/>
    <x v="2"/>
    <n v="18432.715"/>
    <n v="-4466.6089999999995"/>
    <n v="-59480"/>
    <n v="-42170"/>
    <n v="-22810"/>
    <n v="-128926.609"/>
    <n v="-110493.894"/>
    <n v="-5.9944448769484042"/>
    <n v="5"/>
    <x v="1"/>
  </r>
  <r>
    <x v="4"/>
    <x v="5"/>
    <x v="3"/>
    <n v="87668.286999999997"/>
    <n v="-43625.000999999997"/>
    <n v="-96920"/>
    <n v="-45220"/>
    <n v="-61990"/>
    <n v="-247755.00099999999"/>
    <n v="-160086.71399999998"/>
    <n v="-1.826050439425148"/>
    <n v="5"/>
    <x v="1"/>
  </r>
  <r>
    <x v="4"/>
    <x v="5"/>
    <x v="0"/>
    <n v="38401.453999999998"/>
    <n v="-36511.264999999992"/>
    <n v="-92280"/>
    <n v="-68420"/>
    <n v="-46570"/>
    <n v="-243781.26499999998"/>
    <n v="-205379.81099999999"/>
    <n v="-5.3482300696218426"/>
    <n v="5"/>
    <x v="1"/>
  </r>
  <r>
    <x v="4"/>
    <x v="5"/>
    <x v="1"/>
    <n v="137644.14299999998"/>
    <n v="-17475.758999999998"/>
    <n v="-95910"/>
    <n v="-98830"/>
    <n v="-38990"/>
    <n v="-251205.75899999999"/>
    <n v="-113561.61600000001"/>
    <n v="-0.82503776422945962"/>
    <n v="5"/>
    <x v="1"/>
  </r>
  <r>
    <x v="4"/>
    <x v="5"/>
    <x v="2"/>
    <n v="117405.28099999999"/>
    <n v="-45883.403999999995"/>
    <n v="-40620"/>
    <n v="-87160"/>
    <n v="-77650"/>
    <n v="-251313.40399999998"/>
    <n v="-133908.12299999999"/>
    <n v="-1.140563029698809"/>
    <n v="5"/>
    <x v="1"/>
  </r>
  <r>
    <x v="4"/>
    <x v="5"/>
    <x v="3"/>
    <n v="55595.343999999997"/>
    <n v="-14681.582999999999"/>
    <n v="-85450"/>
    <n v="-16400"/>
    <n v="-37040"/>
    <n v="-153571.58299999998"/>
    <n v="-97976.238999999987"/>
    <n v="-1.7623101495693594"/>
    <n v="5"/>
    <x v="1"/>
  </r>
  <r>
    <x v="4"/>
    <x v="5"/>
    <x v="0"/>
    <n v="106769.13799999999"/>
    <n v="-15600.563999999998"/>
    <n v="-100270"/>
    <n v="-28170"/>
    <n v="-55170"/>
    <n v="-199210.56400000001"/>
    <n v="-92441.426000000021"/>
    <n v="-0.86580661539105086"/>
    <n v="5"/>
    <x v="1"/>
  </r>
  <r>
    <x v="4"/>
    <x v="5"/>
    <x v="1"/>
    <n v="115441.43099999998"/>
    <n v="-30008.062000000002"/>
    <n v="-84840"/>
    <n v="-102700"/>
    <n v="-59370"/>
    <n v="-276918.06199999998"/>
    <n v="-161476.63099999999"/>
    <n v="-1.3987753755408665"/>
    <n v="5"/>
    <x v="1"/>
  </r>
  <r>
    <x v="4"/>
    <x v="5"/>
    <x v="2"/>
    <n v="183229.69"/>
    <n v="-29890.308000000001"/>
    <n v="-36260"/>
    <n v="-13740"/>
    <n v="-57760"/>
    <n v="-137650.30799999999"/>
    <n v="45579.382000000012"/>
    <n v="0.24875543914307779"/>
    <n v="5"/>
    <x v="1"/>
  </r>
  <r>
    <x v="4"/>
    <x v="5"/>
    <x v="3"/>
    <n v="14454.887999999999"/>
    <n v="-8360.0509999999995"/>
    <n v="-107520"/>
    <n v="-17880"/>
    <n v="-90480"/>
    <n v="-224240.05100000001"/>
    <n v="-209785.163"/>
    <n v="-14.513095016716838"/>
    <n v="5"/>
    <x v="1"/>
  </r>
  <r>
    <x v="4"/>
    <x v="5"/>
    <x v="0"/>
    <n v="2029901.895"/>
    <n v="-251736.47099999999"/>
    <n v="-29640"/>
    <n v="-71390"/>
    <n v="-76700"/>
    <n v="-429466.47100000002"/>
    <n v="1600435.4240000001"/>
    <n v="0.7884299373985264"/>
    <n v="5"/>
    <x v="1"/>
  </r>
  <r>
    <x v="4"/>
    <x v="5"/>
    <x v="1"/>
    <n v="153087.095"/>
    <n v="-121021.51599999999"/>
    <n v="-51450"/>
    <n v="-47670"/>
    <n v="-74340"/>
    <n v="-294481.516"/>
    <n v="-141394.421"/>
    <n v="-0.92362077286788935"/>
    <n v="5"/>
    <x v="1"/>
  </r>
  <r>
    <x v="4"/>
    <x v="5"/>
    <x v="2"/>
    <n v="88473.777000000002"/>
    <n v="-39558.953000000001"/>
    <n v="-60650"/>
    <n v="-59510"/>
    <n v="-55910"/>
    <n v="-215628.95300000001"/>
    <n v="-127155.17600000001"/>
    <n v="-1.4372075016080754"/>
    <n v="5"/>
    <x v="1"/>
  </r>
  <r>
    <x v="4"/>
    <x v="5"/>
    <x v="3"/>
    <n v="248269.11199999996"/>
    <n v="-161314.36299999998"/>
    <n v="-101520"/>
    <n v="-20410"/>
    <n v="-52630"/>
    <n v="-335874.36300000001"/>
    <n v="-87605.251000000047"/>
    <n v="-0.35286407678455006"/>
    <n v="5"/>
    <x v="1"/>
  </r>
  <r>
    <x v="4"/>
    <x v="5"/>
    <x v="0"/>
    <n v="211320.39600000001"/>
    <n v="-81324.165999999997"/>
    <n v="-65520"/>
    <n v="-23640"/>
    <n v="-35190"/>
    <n v="-205674.166"/>
    <n v="5646.2300000000105"/>
    <n v="2.6718812319469674E-2"/>
    <n v="5"/>
    <x v="1"/>
  </r>
  <r>
    <x v="4"/>
    <x v="5"/>
    <x v="0"/>
    <n v="411930.72199999995"/>
    <n v="-159993.09899999999"/>
    <n v="-104950"/>
    <n v="-31730"/>
    <n v="-92850"/>
    <n v="-389523.09899999999"/>
    <n v="22407.622999999963"/>
    <n v="5.4396581277567267E-2"/>
    <n v="5"/>
    <x v="1"/>
  </r>
  <r>
    <x v="4"/>
    <x v="5"/>
    <x v="1"/>
    <n v="1561830.9489999998"/>
    <n v="-16618.300999999999"/>
    <n v="-33690"/>
    <n v="-98260"/>
    <n v="-13710"/>
    <n v="-162278.30100000001"/>
    <n v="1399552.6479999998"/>
    <n v="0.89609739703013147"/>
    <n v="5"/>
    <x v="1"/>
  </r>
  <r>
    <x v="4"/>
    <x v="5"/>
    <x v="2"/>
    <n v="776757.86300000001"/>
    <n v="-15795.485999999999"/>
    <n v="-16390"/>
    <n v="-77360"/>
    <n v="-33160"/>
    <n v="-142705.486"/>
    <n v="634052.37699999998"/>
    <n v="0.816280603264392"/>
    <n v="5"/>
    <x v="1"/>
  </r>
  <r>
    <x v="4"/>
    <x v="5"/>
    <x v="0"/>
    <n v="1495419.9189999998"/>
    <n v="-166741.617"/>
    <n v="-61040"/>
    <n v="-57880"/>
    <n v="-63390"/>
    <n v="-349051.61699999997"/>
    <n v="1146368.3019999997"/>
    <n v="0.76658621931864201"/>
    <n v="5"/>
    <x v="1"/>
  </r>
  <r>
    <x v="4"/>
    <x v="5"/>
    <x v="1"/>
    <n v="214172.59499999997"/>
    <n v="-162758.666"/>
    <n v="-32340"/>
    <n v="-31760"/>
    <n v="-46760"/>
    <n v="-273618.66599999997"/>
    <n v="-59446.070999999996"/>
    <n v="-0.27756151995076683"/>
    <n v="5"/>
    <x v="1"/>
  </r>
  <r>
    <x v="4"/>
    <x v="5"/>
    <x v="2"/>
    <n v="82225.031000000003"/>
    <n v="-113844.5"/>
    <n v="-46090"/>
    <n v="-64690"/>
    <n v="-79370"/>
    <n v="-303994.5"/>
    <n v="-221769.46899999998"/>
    <n v="-2.6971041093313786"/>
    <n v="5"/>
    <x v="1"/>
  </r>
  <r>
    <x v="4"/>
    <x v="6"/>
    <x v="0"/>
    <n v="-6481.7830000000004"/>
    <n v="606.71100000000001"/>
    <n v="-89290"/>
    <n v="-54010"/>
    <n v="-42110"/>
    <n v="-184803.28899999999"/>
    <n v="-191285.07199999999"/>
    <n v="29.51118110556925"/>
    <n v="5"/>
    <x v="1"/>
  </r>
  <r>
    <x v="4"/>
    <x v="6"/>
    <x v="1"/>
    <n v="826901.75399999996"/>
    <n v="-671626.46600000001"/>
    <n v="-43290"/>
    <n v="-91370"/>
    <n v="-43990"/>
    <n v="-850276.46600000001"/>
    <n v="-23374.712000000058"/>
    <n v="-2.8267822491521839E-2"/>
    <n v="5"/>
    <x v="1"/>
  </r>
  <r>
    <x v="4"/>
    <x v="6"/>
    <x v="2"/>
    <n v="195890.96099999998"/>
    <n v="-234492.26499999998"/>
    <n v="-12320"/>
    <n v="-59970"/>
    <n v="-106720"/>
    <n v="-413502.26500000001"/>
    <n v="-217611.30400000003"/>
    <n v="-1.1108797613178285"/>
    <n v="5"/>
    <x v="1"/>
  </r>
  <r>
    <x v="4"/>
    <x v="6"/>
    <x v="0"/>
    <n v="246979.57899999997"/>
    <n v="-244426.74899999998"/>
    <n v="-40440"/>
    <n v="-29520"/>
    <n v="-42800"/>
    <n v="-357186.74899999995"/>
    <n v="-110207.16999999998"/>
    <n v="-0.44621976620990189"/>
    <n v="5"/>
    <x v="1"/>
  </r>
  <r>
    <x v="4"/>
    <x v="6"/>
    <x v="0"/>
    <n v="5191430.2580000004"/>
    <n v="-4828710.7189999996"/>
    <n v="-58030"/>
    <n v="-89120"/>
    <n v="-43890"/>
    <n v="-5019750.7189999996"/>
    <n v="171679.5390000008"/>
    <n v="3.3069795888222217E-2"/>
    <n v="5"/>
    <x v="1"/>
  </r>
  <r>
    <x v="4"/>
    <x v="6"/>
    <x v="0"/>
    <n v="2050222.118"/>
    <n v="-1503069.3930000002"/>
    <n v="-15180"/>
    <n v="-78240"/>
    <n v="-62650"/>
    <n v="-1659139.3930000002"/>
    <n v="391082.72499999986"/>
    <n v="0.19075139301565172"/>
    <n v="5"/>
    <x v="1"/>
  </r>
  <r>
    <x v="4"/>
    <x v="6"/>
    <x v="0"/>
    <n v="-11056.507"/>
    <n v="9214.659999999998"/>
    <n v="-17120"/>
    <n v="-39890"/>
    <n v="-17370"/>
    <n v="-65165.340000000004"/>
    <n v="-76221.847000000009"/>
    <n v="6.8938451357196273"/>
    <n v="5"/>
    <x v="1"/>
  </r>
  <r>
    <x v="4"/>
    <x v="6"/>
    <x v="0"/>
    <n v="620051.57899999991"/>
    <n v="-117291.265"/>
    <n v="-96510"/>
    <n v="-28500"/>
    <n v="-94460"/>
    <n v="-336761.26500000001"/>
    <n v="283290.3139999999"/>
    <n v="0.45688185240473345"/>
    <n v="5"/>
    <x v="1"/>
  </r>
  <r>
    <x v="4"/>
    <x v="6"/>
    <x v="0"/>
    <n v="1741725.3629999999"/>
    <n v="-472054.93999999994"/>
    <n v="-92540"/>
    <n v="-54730"/>
    <n v="-104170"/>
    <n v="-723494.94"/>
    <n v="1018230.423"/>
    <n v="0.58461020585138024"/>
    <n v="5"/>
    <x v="1"/>
  </r>
  <r>
    <x v="4"/>
    <x v="6"/>
    <x v="0"/>
    <n v="106128.49800000001"/>
    <n v="-6075.6849999999995"/>
    <n v="-89680"/>
    <n v="-43070"/>
    <n v="-28360"/>
    <n v="-167185.685"/>
    <n v="-61057.186999999991"/>
    <n v="-0.5753137767011457"/>
    <n v="5"/>
    <x v="1"/>
  </r>
  <r>
    <x v="4"/>
    <x v="6"/>
    <x v="0"/>
    <n v="2454222.1969999997"/>
    <n v="-926186.02299999981"/>
    <n v="-35070"/>
    <n v="-70080"/>
    <n v="-40780"/>
    <n v="-1072116.0229999998"/>
    <n v="1382106.1739999999"/>
    <n v="0.56315445915592466"/>
    <n v="5"/>
    <x v="1"/>
  </r>
  <r>
    <x v="4"/>
    <x v="6"/>
    <x v="0"/>
    <n v="1022050.4419999999"/>
    <n v="-827852.58499999996"/>
    <n v="-99440"/>
    <n v="-67320"/>
    <n v="-88410"/>
    <n v="-1083022.585"/>
    <n v="-60972.14300000004"/>
    <n v="-5.9656686690225065E-2"/>
    <n v="5"/>
    <x v="1"/>
  </r>
  <r>
    <x v="4"/>
    <x v="6"/>
    <x v="0"/>
    <n v="217199.87799999997"/>
    <n v="-160772.367"/>
    <n v="-52510"/>
    <n v="-66930"/>
    <n v="-90610"/>
    <n v="-370822.36699999997"/>
    <n v="-153622.489"/>
    <n v="-0.70728625823629621"/>
    <n v="5"/>
    <x v="1"/>
  </r>
  <r>
    <x v="4"/>
    <x v="6"/>
    <x v="0"/>
    <n v="74317.445999999996"/>
    <n v="-12559.210999999999"/>
    <n v="-86780"/>
    <n v="-105660"/>
    <n v="-33700"/>
    <n v="-238699.21100000001"/>
    <n v="-164381.76500000001"/>
    <n v="-2.211886627535613"/>
    <n v="5"/>
    <x v="1"/>
  </r>
  <r>
    <x v="4"/>
    <x v="6"/>
    <x v="0"/>
    <n v="218988.25899999999"/>
    <n v="-38949.883000000002"/>
    <n v="-105470"/>
    <n v="-56140"/>
    <n v="-55700"/>
    <n v="-256259.883"/>
    <n v="-37271.624000000011"/>
    <n v="-0.17019918862408059"/>
    <n v="5"/>
    <x v="1"/>
  </r>
  <r>
    <x v="4"/>
    <x v="6"/>
    <x v="0"/>
    <n v="422882.516"/>
    <n v="-99816.373999999996"/>
    <n v="-56570"/>
    <n v="-60800"/>
    <n v="-97070"/>
    <n v="-314256.37400000001"/>
    <n v="108626.14199999999"/>
    <n v="0.2568707333362536"/>
    <n v="5"/>
    <x v="1"/>
  </r>
  <r>
    <x v="4"/>
    <x v="6"/>
    <x v="0"/>
    <n v="1421723.7439999999"/>
    <n v="-2214397.6959999995"/>
    <n v="-55430"/>
    <n v="-61930"/>
    <n v="-99890"/>
    <n v="-2431647.6959999995"/>
    <n v="-1009923.9519999996"/>
    <n v="-0.71035175171133647"/>
    <n v="5"/>
    <x v="1"/>
  </r>
  <r>
    <x v="4"/>
    <x v="6"/>
    <x v="0"/>
    <n v="5413238.04"/>
    <n v="-122711.35099999998"/>
    <n v="-100820"/>
    <n v="-37110"/>
    <n v="-36060"/>
    <n v="-296701.35099999997"/>
    <n v="5116536.6890000002"/>
    <n v="0.94518967227977291"/>
    <n v="5"/>
    <x v="1"/>
  </r>
  <r>
    <x v="4"/>
    <x v="6"/>
    <x v="0"/>
    <n v="247540.53099999999"/>
    <n v="-9326.4639999999999"/>
    <n v="-78890"/>
    <n v="-105320"/>
    <n v="-78960"/>
    <n v="-272496.46399999998"/>
    <n v="-24955.93299999999"/>
    <n v="-0.10081554280902787"/>
    <n v="5"/>
    <x v="1"/>
  </r>
  <r>
    <x v="4"/>
    <x v="6"/>
    <x v="0"/>
    <n v="632195.31900000002"/>
    <n v="-16470.012999999999"/>
    <n v="-71520"/>
    <n v="-98160"/>
    <n v="-40190"/>
    <n v="-226340.01300000001"/>
    <n v="405855.30599999998"/>
    <n v="0.64197771448541829"/>
    <n v="5"/>
    <x v="1"/>
  </r>
  <r>
    <x v="4"/>
    <x v="6"/>
    <x v="0"/>
    <n v="2796504.8439999996"/>
    <n v="-226244.38199999998"/>
    <n v="-22720"/>
    <n v="-42790"/>
    <n v="-85150"/>
    <n v="-376904.38199999998"/>
    <n v="2419600.4619999994"/>
    <n v="0.86522305412462919"/>
    <n v="5"/>
    <x v="1"/>
  </r>
  <r>
    <x v="4"/>
    <x v="6"/>
    <x v="0"/>
    <n v="103386.56299999999"/>
    <n v="-22850.827999999998"/>
    <n v="-59650"/>
    <n v="-64170"/>
    <n v="-87060"/>
    <n v="-233730.82800000001"/>
    <n v="-130344.26500000001"/>
    <n v="-1.2607466697582357"/>
    <n v="5"/>
    <x v="1"/>
  </r>
  <r>
    <x v="4"/>
    <x v="6"/>
    <x v="0"/>
    <n v="210473.99799999999"/>
    <n v="-14244.481999999998"/>
    <n v="-56430"/>
    <n v="-74450"/>
    <n v="-58810"/>
    <n v="-203934.48199999999"/>
    <n v="6539.5160000000033"/>
    <n v="3.1070422295109364E-2"/>
    <n v="5"/>
    <x v="1"/>
  </r>
  <r>
    <x v="4"/>
    <x v="6"/>
    <x v="0"/>
    <n v="6304475.7929999996"/>
    <n v="-459317.93599999993"/>
    <n v="-56240"/>
    <n v="-60490"/>
    <n v="-25580"/>
    <n v="-601627.93599999999"/>
    <n v="5702847.8569999998"/>
    <n v="0.90457129890672261"/>
    <n v="5"/>
    <x v="1"/>
  </r>
  <r>
    <x v="4"/>
    <x v="6"/>
    <x v="0"/>
    <n v="239951.13099999999"/>
    <n v="-17341.827999999998"/>
    <n v="-62170"/>
    <n v="-38700"/>
    <n v="-81900"/>
    <n v="-200111.82800000001"/>
    <n v="39839.302999999985"/>
    <n v="0.16603090318419872"/>
    <n v="5"/>
    <x v="1"/>
  </r>
  <r>
    <x v="4"/>
    <x v="6"/>
    <x v="0"/>
    <n v="931267.43499999994"/>
    <n v="-70754.529999999984"/>
    <n v="-63140"/>
    <n v="-37340"/>
    <n v="-90070"/>
    <n v="-261304.52999999997"/>
    <n v="669962.90500000003"/>
    <n v="0.71940978479506268"/>
    <n v="5"/>
    <x v="1"/>
  </r>
  <r>
    <x v="4"/>
    <x v="6"/>
    <x v="0"/>
    <n v="1144254.426"/>
    <n v="-65991.120999999999"/>
    <n v="-93570"/>
    <n v="-104730"/>
    <n v="-101980"/>
    <n v="-366271.12099999998"/>
    <n v="777983.30499999993"/>
    <n v="0.67990412562319413"/>
    <n v="5"/>
    <x v="1"/>
  </r>
  <r>
    <x v="4"/>
    <x v="6"/>
    <x v="0"/>
    <n v="2059081.8569999996"/>
    <n v="-112581.567"/>
    <n v="-15330"/>
    <n v="-15780"/>
    <n v="-14620"/>
    <n v="-158311.56699999998"/>
    <n v="1900770.2899999996"/>
    <n v="0.92311545727926825"/>
    <n v="5"/>
    <x v="1"/>
  </r>
  <r>
    <x v="4"/>
    <x v="6"/>
    <x v="0"/>
    <n v="92945.705999999991"/>
    <n v="-24766.756000000001"/>
    <n v="-80370"/>
    <n v="-77030"/>
    <n v="-34530"/>
    <n v="-216696.75599999999"/>
    <n v="-123751.05"/>
    <n v="-1.3314337512267647"/>
    <n v="5"/>
    <x v="1"/>
  </r>
  <r>
    <x v="4"/>
    <x v="6"/>
    <x v="1"/>
    <n v="147294.36399999997"/>
    <n v="-21534.400999999998"/>
    <n v="-65020"/>
    <n v="-86070"/>
    <n v="-108230"/>
    <n v="-280854.40100000001"/>
    <n v="-133560.03700000004"/>
    <n v="-0.90675592312547726"/>
    <n v="5"/>
    <x v="1"/>
  </r>
  <r>
    <x v="4"/>
    <x v="6"/>
    <x v="2"/>
    <n v="57260.300999999992"/>
    <n v="-6587.07"/>
    <n v="-93660"/>
    <n v="-98060"/>
    <n v="-104410"/>
    <n v="-302717.07"/>
    <n v="-245456.76900000003"/>
    <n v="-4.2866831768837548"/>
    <n v="5"/>
    <x v="1"/>
  </r>
  <r>
    <x v="4"/>
    <x v="6"/>
    <x v="0"/>
    <n v="266738.56300000002"/>
    <n v="-205109.48499999999"/>
    <n v="-106580"/>
    <n v="-42780"/>
    <n v="-12430"/>
    <n v="-366899.48499999999"/>
    <n v="-100160.92199999996"/>
    <n v="-0.37550221787766008"/>
    <n v="5"/>
    <x v="1"/>
  </r>
  <r>
    <x v="4"/>
    <x v="6"/>
    <x v="0"/>
    <n v="98214.962999999989"/>
    <n v="-57346.001999999993"/>
    <n v="-67440"/>
    <n v="-56050"/>
    <n v="-68800"/>
    <n v="-249636.00199999998"/>
    <n v="-151421.03899999999"/>
    <n v="-1.5417308562240155"/>
    <n v="5"/>
    <x v="1"/>
  </r>
  <r>
    <x v="4"/>
    <x v="6"/>
    <x v="0"/>
    <n v="75107.850999999995"/>
    <n v="-75664.59599999999"/>
    <n v="-41850"/>
    <n v="-45650"/>
    <n v="-24870"/>
    <n v="-188034.59599999999"/>
    <n v="-112926.745"/>
    <n v="-1.5035278402520131"/>
    <n v="5"/>
    <x v="1"/>
  </r>
  <r>
    <x v="4"/>
    <x v="6"/>
    <x v="0"/>
    <n v="153865.299"/>
    <n v="-441199.68900000001"/>
    <n v="-71780"/>
    <n v="-52880"/>
    <n v="-72690"/>
    <n v="-638549.68900000001"/>
    <n v="-484684.39"/>
    <n v="-3.1500565309400921"/>
    <n v="5"/>
    <x v="1"/>
  </r>
  <r>
    <x v="4"/>
    <x v="6"/>
    <x v="0"/>
    <n v="935712.21099999989"/>
    <n v="-1101223.263"/>
    <n v="-30810"/>
    <n v="-79220"/>
    <n v="-45600"/>
    <n v="-1256853.263"/>
    <n v="-321141.05200000014"/>
    <n v="-0.34320493868172913"/>
    <n v="5"/>
    <x v="1"/>
  </r>
  <r>
    <x v="4"/>
    <x v="6"/>
    <x v="1"/>
    <n v="695616.26399999997"/>
    <n v="-1287470.6459999999"/>
    <n v="-27810"/>
    <n v="-103500"/>
    <n v="-50350"/>
    <n v="-1469130.6459999999"/>
    <n v="-773514.38199999998"/>
    <n v="-1.1119843253118649"/>
    <n v="5"/>
    <x v="1"/>
  </r>
  <r>
    <x v="4"/>
    <x v="6"/>
    <x v="2"/>
    <n v="311625.23699999996"/>
    <n v="-219215.06599999999"/>
    <n v="-74620"/>
    <n v="-12910"/>
    <n v="-58160"/>
    <n v="-364905.06599999999"/>
    <n v="-53279.829000000027"/>
    <n v="-0.17097405047460912"/>
    <n v="5"/>
    <x v="1"/>
  </r>
  <r>
    <x v="4"/>
    <x v="6"/>
    <x v="0"/>
    <n v="83388.375"/>
    <n v="-54638.429999999993"/>
    <n v="-91270"/>
    <n v="-93580"/>
    <n v="-81230"/>
    <n v="-320718.43"/>
    <n v="-237330.05499999999"/>
    <n v="-2.8460808236160013"/>
    <n v="5"/>
    <x v="1"/>
  </r>
  <r>
    <x v="4"/>
    <x v="6"/>
    <x v="0"/>
    <n v="1078845.425"/>
    <n v="-536510.05099999998"/>
    <n v="-65740"/>
    <n v="-29050"/>
    <n v="-101090"/>
    <n v="-732390.05099999998"/>
    <n v="346455.37400000007"/>
    <n v="0.32113532297733943"/>
    <n v="5"/>
    <x v="1"/>
  </r>
  <r>
    <x v="4"/>
    <x v="6"/>
    <x v="0"/>
    <n v="414011.451"/>
    <n v="-262570.67200000002"/>
    <n v="-94540"/>
    <n v="-67120"/>
    <n v="-44130"/>
    <n v="-468360.67200000002"/>
    <n v="-54349.22100000002"/>
    <n v="-0.13127468061263847"/>
    <n v="5"/>
    <x v="1"/>
  </r>
  <r>
    <x v="4"/>
    <x v="6"/>
    <x v="1"/>
    <n v="136788.46299999999"/>
    <n v="-86096.22"/>
    <n v="-55970"/>
    <n v="-56360"/>
    <n v="-25680"/>
    <n v="-224106.22"/>
    <n v="-87317.757000000012"/>
    <n v="-0.6383415317708484"/>
    <n v="5"/>
    <x v="1"/>
  </r>
  <r>
    <x v="4"/>
    <x v="6"/>
    <x v="2"/>
    <n v="41400.680999999997"/>
    <n v="-37762.892999999996"/>
    <n v="-74470"/>
    <n v="-98580"/>
    <n v="-55600"/>
    <n v="-266412.89299999998"/>
    <n v="-225012.212"/>
    <n v="-5.4349881829238518"/>
    <n v="5"/>
    <x v="1"/>
  </r>
  <r>
    <x v="4"/>
    <x v="6"/>
    <x v="0"/>
    <n v="72789.800999999992"/>
    <n v="-46051.151999999995"/>
    <n v="-77730"/>
    <n v="-72930"/>
    <n v="-48730"/>
    <n v="-245441.152"/>
    <n v="-172651.35100000002"/>
    <n v="-2.3719167881775092"/>
    <n v="5"/>
    <x v="1"/>
  </r>
  <r>
    <x v="4"/>
    <x v="6"/>
    <x v="0"/>
    <n v="16443.329000000002"/>
    <n v="-13738.739"/>
    <n v="-64950"/>
    <n v="-33500"/>
    <n v="-54360"/>
    <n v="-166548.739"/>
    <n v="-150105.41"/>
    <n v="-9.1286508954482386"/>
    <n v="5"/>
    <x v="1"/>
  </r>
  <r>
    <x v="4"/>
    <x v="6"/>
    <x v="1"/>
    <n v="202659.43599999999"/>
    <n v="-126510.97899999999"/>
    <n v="-97590"/>
    <n v="-71030"/>
    <n v="-42570"/>
    <n v="-337700.97899999999"/>
    <n v="-135041.54300000001"/>
    <n v="-0.66634717664959853"/>
    <n v="5"/>
    <x v="1"/>
  </r>
  <r>
    <x v="4"/>
    <x v="6"/>
    <x v="2"/>
    <n v="221726.11999999997"/>
    <n v="-161180.53"/>
    <n v="-85060"/>
    <n v="-36780"/>
    <n v="-24460"/>
    <n v="-307480.53000000003"/>
    <n v="-85754.410000000062"/>
    <n v="-0.38675826736155433"/>
    <n v="5"/>
    <x v="1"/>
  </r>
  <r>
    <x v="4"/>
    <x v="6"/>
    <x v="0"/>
    <n v="15872.017"/>
    <n v="-35751.534"/>
    <n v="-44300"/>
    <n v="-99890"/>
    <n v="-35240"/>
    <n v="-215181.53399999999"/>
    <n v="-199309.51699999999"/>
    <n v="-12.557289788689111"/>
    <n v="5"/>
    <x v="1"/>
  </r>
  <r>
    <x v="4"/>
    <x v="6"/>
    <x v="0"/>
    <n v="95989.921999999991"/>
    <n v="-129156.34199999999"/>
    <n v="-81660"/>
    <n v="-52890"/>
    <n v="-103860"/>
    <n v="-367566.342"/>
    <n v="-271576.42000000004"/>
    <n v="-2.8292180506199398"/>
    <n v="5"/>
    <x v="1"/>
  </r>
  <r>
    <x v="4"/>
    <x v="6"/>
    <x v="0"/>
    <n v="103528.31299999999"/>
    <n v="-23738.855"/>
    <n v="-46070"/>
    <n v="-77940"/>
    <n v="-101460"/>
    <n v="-249208.85500000001"/>
    <n v="-145680.54200000002"/>
    <n v="-1.4071565331118649"/>
    <n v="5"/>
    <x v="1"/>
  </r>
  <r>
    <x v="4"/>
    <x v="6"/>
    <x v="1"/>
    <n v="74930.099999999991"/>
    <n v="-43790.893999999993"/>
    <n v="-27800"/>
    <n v="-16510"/>
    <n v="-91950"/>
    <n v="-180050.894"/>
    <n v="-105120.79400000001"/>
    <n v="-1.4029181063417775"/>
    <n v="5"/>
    <x v="1"/>
  </r>
  <r>
    <x v="4"/>
    <x v="6"/>
    <x v="2"/>
    <n v="153727.791"/>
    <n v="-26766.803"/>
    <n v="-53900"/>
    <n v="-46020"/>
    <n v="-51260"/>
    <n v="-177946.80300000001"/>
    <n v="-24219.012000000017"/>
    <n v="-0.15754478642056347"/>
    <n v="5"/>
    <x v="1"/>
  </r>
  <r>
    <x v="4"/>
    <x v="6"/>
    <x v="3"/>
    <n v="252184.114"/>
    <n v="-77882.370999999999"/>
    <n v="-68510"/>
    <n v="-44680"/>
    <n v="-71540"/>
    <n v="-262612.37099999998"/>
    <n v="-10428.256999999983"/>
    <n v="-4.1351760166780306E-2"/>
    <n v="5"/>
    <x v="1"/>
  </r>
  <r>
    <x v="4"/>
    <x v="6"/>
    <x v="0"/>
    <n v="396421.80899999995"/>
    <n v="-110164.41100000001"/>
    <n v="-58650"/>
    <n v="-92100"/>
    <n v="-35040"/>
    <n v="-295954.41100000002"/>
    <n v="100467.39799999993"/>
    <n v="0.25343559743454969"/>
    <n v="5"/>
    <x v="1"/>
  </r>
  <r>
    <x v="4"/>
    <x v="6"/>
    <x v="1"/>
    <n v="47203.421999999999"/>
    <n v="-52334.022999999994"/>
    <n v="-80600"/>
    <n v="-81070"/>
    <n v="-65750"/>
    <n v="-279754.02299999999"/>
    <n v="-232550.601"/>
    <n v="-4.9265623369424363"/>
    <n v="5"/>
    <x v="1"/>
  </r>
  <r>
    <x v="4"/>
    <x v="6"/>
    <x v="2"/>
    <n v="74660.614000000001"/>
    <n v="-19143.060999999998"/>
    <n v="-17670"/>
    <n v="-19890"/>
    <n v="-33280"/>
    <n v="-89983.061000000002"/>
    <n v="-15322.447"/>
    <n v="-0.20522798004313225"/>
    <n v="5"/>
    <x v="1"/>
  </r>
  <r>
    <x v="4"/>
    <x v="6"/>
    <x v="3"/>
    <n v="845288.88500000001"/>
    <n v="-501439.1829999999"/>
    <n v="-52830"/>
    <n v="-21420"/>
    <n v="-87410"/>
    <n v="-663099.18299999996"/>
    <n v="182189.70200000005"/>
    <n v="0.21553542845887538"/>
    <n v="5"/>
    <x v="1"/>
  </r>
  <r>
    <x v="4"/>
    <x v="6"/>
    <x v="0"/>
    <n v="71876.818999999989"/>
    <n v="-54334.825999999994"/>
    <n v="-86710"/>
    <n v="-46950"/>
    <n v="-23980"/>
    <n v="-211974.826"/>
    <n v="-140098.00700000001"/>
    <n v="-1.9491403341041016"/>
    <n v="5"/>
    <x v="1"/>
  </r>
  <r>
    <x v="4"/>
    <x v="6"/>
    <x v="1"/>
    <n v="899717.36399999994"/>
    <n v="-465203.27699999994"/>
    <n v="-93730"/>
    <n v="-75040"/>
    <n v="-87250"/>
    <n v="-721223.277"/>
    <n v="178494.08699999994"/>
    <n v="0.19838906543544263"/>
    <n v="5"/>
    <x v="1"/>
  </r>
  <r>
    <x v="4"/>
    <x v="6"/>
    <x v="2"/>
    <n v="28717.471999999998"/>
    <n v="-9993.878999999999"/>
    <n v="-67220"/>
    <n v="-30240"/>
    <n v="-31350"/>
    <n v="-138803.87899999999"/>
    <n v="-110086.40699999999"/>
    <n v="-3.8334295929669575"/>
    <n v="5"/>
    <x v="1"/>
  </r>
  <r>
    <x v="4"/>
    <x v="6"/>
    <x v="3"/>
    <n v="16149.581"/>
    <n v="-7684.915"/>
    <n v="-88280"/>
    <n v="-65410"/>
    <n v="-21290"/>
    <n v="-182664.91500000001"/>
    <n v="-166515.334"/>
    <n v="-10.310814503484641"/>
    <n v="5"/>
    <x v="1"/>
  </r>
  <r>
    <x v="4"/>
    <x v="6"/>
    <x v="0"/>
    <n v="336547.23199999996"/>
    <n v="-471781.10699999996"/>
    <n v="-53630"/>
    <n v="-47960"/>
    <n v="-24570"/>
    <n v="-597941.10699999996"/>
    <n v="-261393.875"/>
    <n v="-0.77669298733082448"/>
    <n v="5"/>
    <x v="1"/>
  </r>
  <r>
    <x v="4"/>
    <x v="6"/>
    <x v="1"/>
    <n v="9236.2340000000004"/>
    <n v="-16056.221999999998"/>
    <n v="-98520"/>
    <n v="-50080"/>
    <n v="-45940"/>
    <n v="-210596.22200000001"/>
    <n v="-201359.98800000001"/>
    <n v="-21.801092090131107"/>
    <n v="5"/>
    <x v="1"/>
  </r>
  <r>
    <x v="4"/>
    <x v="6"/>
    <x v="2"/>
    <n v="260254.96699999998"/>
    <n v="-363067.80299999996"/>
    <n v="-29560"/>
    <n v="-71770"/>
    <n v="-97450"/>
    <n v="-561847.80299999996"/>
    <n v="-301592.83600000001"/>
    <n v="-1.1588360425028892"/>
    <n v="5"/>
    <x v="1"/>
  </r>
  <r>
    <x v="4"/>
    <x v="6"/>
    <x v="3"/>
    <n v="3869.3059999999996"/>
    <n v="-6820.2259999999997"/>
    <n v="-32320"/>
    <n v="-60210"/>
    <n v="-19610"/>
    <n v="-118960.226"/>
    <n v="-115090.92"/>
    <n v="-29.744589856682314"/>
    <n v="5"/>
    <x v="1"/>
  </r>
  <r>
    <x v="4"/>
    <x v="6"/>
    <x v="0"/>
    <n v="67621.687000000005"/>
    <n v="-64649.423999999999"/>
    <n v="-77090"/>
    <n v="-68220"/>
    <n v="-92730"/>
    <n v="-302689.424"/>
    <n v="-235067.73699999999"/>
    <n v="-3.4762181694757182"/>
    <n v="5"/>
    <x v="1"/>
  </r>
  <r>
    <x v="4"/>
    <x v="6"/>
    <x v="0"/>
    <n v="120770.25099999999"/>
    <n v="-163960.20899999997"/>
    <n v="-56050"/>
    <n v="-16560"/>
    <n v="-69160"/>
    <n v="-305730.20899999997"/>
    <n v="-184959.95799999998"/>
    <n v="-1.531502638013065"/>
    <n v="5"/>
    <x v="1"/>
  </r>
  <r>
    <x v="4"/>
    <x v="6"/>
    <x v="1"/>
    <n v="518109.44499999995"/>
    <n v="-797197.96099999989"/>
    <n v="-21080"/>
    <n v="-45790"/>
    <n v="-31150"/>
    <n v="-895217.96099999989"/>
    <n v="-377108.51599999995"/>
    <n v="-0.72785493420217418"/>
    <n v="5"/>
    <x v="1"/>
  </r>
  <r>
    <x v="4"/>
    <x v="6"/>
    <x v="2"/>
    <n v="3115865.9629999995"/>
    <n v="-166256.41899999999"/>
    <n v="-44430"/>
    <n v="-21990"/>
    <n v="-74120"/>
    <n v="-306796.41899999999"/>
    <n v="2809069.5439999998"/>
    <n v="0.90153735024448489"/>
    <n v="5"/>
    <x v="1"/>
  </r>
  <r>
    <x v="4"/>
    <x v="6"/>
    <x v="0"/>
    <n v="387583.17499999999"/>
    <n v="-56938.497000000003"/>
    <n v="-105170"/>
    <n v="-81390"/>
    <n v="-103660"/>
    <n v="-347158.49699999997"/>
    <n v="40424.678000000014"/>
    <n v="0.10429936232397088"/>
    <n v="5"/>
    <x v="1"/>
  </r>
  <r>
    <x v="4"/>
    <x v="6"/>
    <x v="1"/>
    <n v="122402.52499999999"/>
    <n v="-25826.863999999998"/>
    <n v="-91050"/>
    <n v="-56270"/>
    <n v="-18960"/>
    <n v="-192106.864"/>
    <n v="-69704.339000000007"/>
    <n v="-0.56946814618407593"/>
    <n v="5"/>
    <x v="1"/>
  </r>
  <r>
    <x v="4"/>
    <x v="6"/>
    <x v="2"/>
    <n v="439196.76499999996"/>
    <n v="-46041.904999999992"/>
    <n v="-14530"/>
    <n v="-37780"/>
    <n v="-45800"/>
    <n v="-144151.905"/>
    <n v="295044.86"/>
    <n v="0.67178286251721375"/>
    <n v="5"/>
    <x v="1"/>
  </r>
  <r>
    <x v="4"/>
    <x v="6"/>
    <x v="0"/>
    <n v="297695.538"/>
    <n v="-29260.797999999999"/>
    <n v="-12420"/>
    <n v="-47190"/>
    <n v="-107140"/>
    <n v="-196010.79800000001"/>
    <n v="101684.73999999999"/>
    <n v="0.34157293953126028"/>
    <n v="5"/>
    <x v="1"/>
  </r>
  <r>
    <x v="4"/>
    <x v="6"/>
    <x v="1"/>
    <n v="492935.88399999996"/>
    <n v="-38555.957999999999"/>
    <n v="-101770"/>
    <n v="-90020"/>
    <n v="-89840"/>
    <n v="-320185.95799999998"/>
    <n v="172749.92599999998"/>
    <n v="0.35045110653782308"/>
    <n v="5"/>
    <x v="1"/>
  </r>
  <r>
    <x v="4"/>
    <x v="6"/>
    <x v="2"/>
    <n v="293712.91599999997"/>
    <n v="-32848.493999999999"/>
    <n v="-79700"/>
    <n v="-78310"/>
    <n v="-102050"/>
    <n v="-292908.49400000001"/>
    <n v="804.42199999996228"/>
    <n v="2.7388036282339125E-3"/>
    <n v="5"/>
    <x v="1"/>
  </r>
  <r>
    <x v="4"/>
    <x v="6"/>
    <x v="0"/>
    <n v="20220.948999999997"/>
    <n v="-6340.8029999999999"/>
    <n v="-73130"/>
    <n v="-99640"/>
    <n v="-69190"/>
    <n v="-248300.80300000001"/>
    <n v="-228079.85400000002"/>
    <n v="-11.279384266287407"/>
    <n v="5"/>
    <x v="1"/>
  </r>
  <r>
    <x v="4"/>
    <x v="6"/>
    <x v="0"/>
    <n v="1112275.577"/>
    <n v="-198713.34700000001"/>
    <n v="-81230"/>
    <n v="-46800"/>
    <n v="-75910"/>
    <n v="-402653.34700000001"/>
    <n v="709622.23"/>
    <n v="0.63799137972081887"/>
    <n v="5"/>
    <x v="1"/>
  </r>
  <r>
    <x v="4"/>
    <x v="6"/>
    <x v="0"/>
    <n v="105649.299"/>
    <n v="-22939.496999999999"/>
    <n v="-26780"/>
    <n v="-15190"/>
    <n v="-58250"/>
    <n v="-123159.497"/>
    <n v="-17510.198000000004"/>
    <n v="-0.16573889430160824"/>
    <n v="5"/>
    <x v="1"/>
  </r>
  <r>
    <x v="4"/>
    <x v="6"/>
    <x v="0"/>
    <n v="268763.95699999999"/>
    <n v="-25653.515999999996"/>
    <n v="-88070"/>
    <n v="-54970"/>
    <n v="-22840"/>
    <n v="-191533.516"/>
    <n v="77230.440999999992"/>
    <n v="0.28735415962044342"/>
    <n v="5"/>
    <x v="1"/>
  </r>
  <r>
    <x v="4"/>
    <x v="6"/>
    <x v="0"/>
    <n v="276072.97899999993"/>
    <n v="-32392.934000000001"/>
    <n v="-41040"/>
    <n v="-93040"/>
    <n v="-52980"/>
    <n v="-219452.93400000001"/>
    <n v="56620.044999999925"/>
    <n v="0.20509086113784405"/>
    <n v="5"/>
    <x v="1"/>
  </r>
  <r>
    <x v="4"/>
    <x v="6"/>
    <x v="0"/>
    <n v="4166412.5649999999"/>
    <n v="-468301.61"/>
    <n v="-20270"/>
    <n v="-91550"/>
    <n v="-64600"/>
    <n v="-644721.61"/>
    <n v="3521690.9550000001"/>
    <n v="0.8452573767139645"/>
    <n v="5"/>
    <x v="1"/>
  </r>
  <r>
    <x v="4"/>
    <x v="6"/>
    <x v="0"/>
    <n v="39805.562999999995"/>
    <n v="-21117.215"/>
    <n v="-46610"/>
    <n v="-79020"/>
    <n v="-13310"/>
    <n v="-160057.215"/>
    <n v="-120251.652"/>
    <n v="-3.0209760379472592"/>
    <n v="5"/>
    <x v="1"/>
  </r>
  <r>
    <x v="4"/>
    <x v="6"/>
    <x v="0"/>
    <n v="641868.89199999999"/>
    <n v="-306867.98800000001"/>
    <n v="-39870"/>
    <n v="-78240"/>
    <n v="-30070"/>
    <n v="-455047.98800000001"/>
    <n v="186820.90399999998"/>
    <n v="0.2910577320827693"/>
    <n v="5"/>
    <x v="1"/>
  </r>
  <r>
    <x v="4"/>
    <x v="6"/>
    <x v="0"/>
    <n v="28702.043999999998"/>
    <n v="-22502.269999999997"/>
    <n v="-40300"/>
    <n v="-82530"/>
    <n v="-40640"/>
    <n v="-185972.27"/>
    <n v="-157270.226"/>
    <n v="-5.4794085745252152"/>
    <n v="5"/>
    <x v="1"/>
  </r>
  <r>
    <x v="4"/>
    <x v="6"/>
    <x v="0"/>
    <n v="85467.311999999991"/>
    <n v="-89761.811999999991"/>
    <n v="-60720"/>
    <n v="-92360"/>
    <n v="-97390"/>
    <n v="-340231.81199999998"/>
    <n v="-254764.5"/>
    <n v="-2.9808413771103508"/>
    <n v="5"/>
    <x v="1"/>
  </r>
  <r>
    <x v="4"/>
    <x v="6"/>
    <x v="0"/>
    <n v="57346.680999999997"/>
    <n v="-33810.818999999996"/>
    <n v="-31720"/>
    <n v="-65710"/>
    <n v="-28390"/>
    <n v="-159630.81899999999"/>
    <n v="-102284.13799999999"/>
    <n v="-1.7836104237662855"/>
    <n v="5"/>
    <x v="1"/>
  </r>
  <r>
    <x v="4"/>
    <x v="6"/>
    <x v="0"/>
    <n v="22700.096999999998"/>
    <n v="-19304.613999999998"/>
    <n v="-40030"/>
    <n v="-99400"/>
    <n v="-74660"/>
    <n v="-233394.614"/>
    <n v="-210694.51699999999"/>
    <n v="-9.2816571224343232"/>
    <n v="5"/>
    <x v="1"/>
  </r>
  <r>
    <x v="4"/>
    <x v="6"/>
    <x v="0"/>
    <n v="797227.16499999992"/>
    <n v="-446549.712"/>
    <n v="-107390"/>
    <n v="-83990"/>
    <n v="-65640"/>
    <n v="-703569.71200000006"/>
    <n v="93657.452999999863"/>
    <n v="0.11747900361624014"/>
    <n v="5"/>
    <x v="1"/>
  </r>
  <r>
    <x v="4"/>
    <x v="6"/>
    <x v="0"/>
    <n v="288983.84899999999"/>
    <n v="-161960.848"/>
    <n v="-54550"/>
    <n v="-107180"/>
    <n v="-88570"/>
    <n v="-412260.848"/>
    <n v="-123276.99900000001"/>
    <n v="-0.42658785058953247"/>
    <n v="5"/>
    <x v="1"/>
  </r>
  <r>
    <x v="4"/>
    <x v="6"/>
    <x v="0"/>
    <n v="22412.200999999997"/>
    <n v="-14449.33"/>
    <n v="-18310"/>
    <n v="-54760"/>
    <n v="-100060"/>
    <n v="-187579.33"/>
    <n v="-165167.12899999999"/>
    <n v="-7.3695184600566455"/>
    <n v="5"/>
    <x v="1"/>
  </r>
  <r>
    <x v="4"/>
    <x v="6"/>
    <x v="0"/>
    <n v="32337.962999999996"/>
    <n v="-20055.343000000001"/>
    <n v="-68410"/>
    <n v="-60690"/>
    <n v="-15910"/>
    <n v="-165065.34299999999"/>
    <n v="-132727.38"/>
    <n v="-4.1043828270815954"/>
    <n v="5"/>
    <x v="1"/>
  </r>
  <r>
    <x v="4"/>
    <x v="6"/>
    <x v="0"/>
    <n v="434632.00899999996"/>
    <n v="-183030.43499999997"/>
    <n v="-88400"/>
    <n v="-81180"/>
    <n v="-49340"/>
    <n v="-401950.43499999994"/>
    <n v="32681.574000000022"/>
    <n v="7.5193665729299808E-2"/>
    <n v="5"/>
    <x v="1"/>
  </r>
  <r>
    <x v="4"/>
    <x v="6"/>
    <x v="0"/>
    <n v="294046.88599999994"/>
    <n v="-122821.36299999998"/>
    <n v="-76470"/>
    <n v="-100200"/>
    <n v="-27460"/>
    <n v="-326951.36300000001"/>
    <n v="-32904.477000000072"/>
    <n v="-0.1119021440682765"/>
    <n v="5"/>
    <x v="1"/>
  </r>
  <r>
    <x v="4"/>
    <x v="6"/>
    <x v="0"/>
    <n v="2647255.4359999998"/>
    <n v="-967821.23199999996"/>
    <n v="-71780"/>
    <n v="-101630"/>
    <n v="-47500"/>
    <n v="-1188731.2319999998"/>
    <n v="1458524.2039999999"/>
    <n v="0.55095710982988044"/>
    <n v="5"/>
    <x v="1"/>
  </r>
  <r>
    <x v="4"/>
    <x v="6"/>
    <x v="0"/>
    <n v="3450779.6819999996"/>
    <n v="-68165.993000000002"/>
    <n v="-50950"/>
    <n v="-69270"/>
    <n v="-104700"/>
    <n v="-293085.99300000002"/>
    <n v="3157693.6889999993"/>
    <n v="0.91506673273614103"/>
    <n v="5"/>
    <x v="1"/>
  </r>
  <r>
    <x v="4"/>
    <x v="6"/>
    <x v="0"/>
    <n v="2093099.5469999998"/>
    <n v="-187127.50699999998"/>
    <n v="-63340"/>
    <n v="-29010"/>
    <n v="-94830"/>
    <n v="-374307.50699999998"/>
    <n v="1718792.0399999998"/>
    <n v="0.82117070946936666"/>
    <n v="5"/>
    <x v="1"/>
  </r>
  <r>
    <x v="4"/>
    <x v="6"/>
    <x v="0"/>
    <n v="2983768.977"/>
    <n v="-211947.43499999997"/>
    <n v="-94930"/>
    <n v="-34290"/>
    <n v="-33940"/>
    <n v="-375107.43499999994"/>
    <n v="2608661.5419999999"/>
    <n v="0.874284022023331"/>
    <n v="5"/>
    <x v="1"/>
  </r>
  <r>
    <x v="4"/>
    <x v="6"/>
    <x v="0"/>
    <n v="130782.64499999999"/>
    <n v="-79852.164000000004"/>
    <n v="-30090"/>
    <n v="-13870"/>
    <n v="-16400"/>
    <n v="-140212.16399999999"/>
    <n v="-9429.5190000000002"/>
    <n v="-7.2100690424176703E-2"/>
    <n v="5"/>
    <x v="1"/>
  </r>
  <r>
    <x v="4"/>
    <x v="6"/>
    <x v="0"/>
    <n v="1159981.5009999999"/>
    <n v="-382372.109"/>
    <n v="-63540"/>
    <n v="-52030"/>
    <n v="-99750"/>
    <n v="-597692.10899999994"/>
    <n v="562289.39199999999"/>
    <n v="0.48473996483155984"/>
    <n v="5"/>
    <x v="1"/>
  </r>
  <r>
    <x v="4"/>
    <x v="6"/>
    <x v="0"/>
    <n v="211787.99600000001"/>
    <n v="-128114.81199999999"/>
    <n v="-33520"/>
    <n v="-45300"/>
    <n v="-47730"/>
    <n v="-254664.81199999998"/>
    <n v="-42876.815999999963"/>
    <n v="-0.20245158748279557"/>
    <n v="5"/>
    <x v="1"/>
  </r>
  <r>
    <x v="4"/>
    <x v="6"/>
    <x v="0"/>
    <n v="513928.88399999996"/>
    <n v="-614575.61899999995"/>
    <n v="-30180"/>
    <n v="-62210"/>
    <n v="-15920"/>
    <n v="-722885.61899999995"/>
    <n v="-208956.73499999999"/>
    <n v="-0.40658686737677113"/>
    <n v="5"/>
    <x v="1"/>
  </r>
  <r>
    <x v="4"/>
    <x v="15"/>
    <x v="1"/>
    <n v="72850.47"/>
    <n v="-30525.746999999996"/>
    <n v="-45600"/>
    <n v="-97170"/>
    <n v="-76220"/>
    <n v="-249515.747"/>
    <n v="-176665.277"/>
    <n v="-2.4250396325514441"/>
    <n v="5"/>
    <x v="1"/>
  </r>
  <r>
    <x v="4"/>
    <x v="15"/>
    <x v="2"/>
    <n v="2660555.0719999997"/>
    <n v="-96255.536999999997"/>
    <n v="-34890"/>
    <n v="-62370"/>
    <n v="-56740"/>
    <n v="-250255.53700000001"/>
    <n v="2410299.5349999997"/>
    <n v="0.90593859919168029"/>
    <n v="5"/>
    <x v="1"/>
  </r>
  <r>
    <x v="4"/>
    <x v="15"/>
    <x v="0"/>
    <n v="13017561.046"/>
    <n v="-4987446.0999999996"/>
    <n v="-85590"/>
    <n v="-79450"/>
    <n v="-82880"/>
    <n v="-5235366.0999999996"/>
    <n v="7782194.9460000005"/>
    <n v="0.59782281170029861"/>
    <n v="5"/>
    <x v="1"/>
  </r>
  <r>
    <x v="4"/>
    <x v="15"/>
    <x v="0"/>
    <n v="396076.49200000003"/>
    <n v="-158886.43399999998"/>
    <n v="-101760"/>
    <n v="-73190"/>
    <n v="-29990"/>
    <n v="-363826.43400000001"/>
    <n v="32250.058000000019"/>
    <n v="8.1423812448833788E-2"/>
    <n v="5"/>
    <x v="1"/>
  </r>
  <r>
    <x v="4"/>
    <x v="15"/>
    <x v="0"/>
    <n v="11652.633999999998"/>
    <n v="-15674.945999999998"/>
    <n v="-37810"/>
    <n v="-58370"/>
    <n v="-100530"/>
    <n v="-212384.946"/>
    <n v="-200732.31200000001"/>
    <n v="-17.226346592538651"/>
    <n v="5"/>
    <x v="1"/>
  </r>
  <r>
    <x v="4"/>
    <x v="15"/>
    <x v="0"/>
    <n v="6991313.1469999999"/>
    <n v="-1071418.6629999999"/>
    <n v="-30310"/>
    <n v="-82860"/>
    <n v="-85470"/>
    <n v="-1270058.6629999999"/>
    <n v="5721254.4840000002"/>
    <n v="0.81833760893045004"/>
    <n v="5"/>
    <x v="1"/>
  </r>
  <r>
    <x v="4"/>
    <x v="15"/>
    <x v="0"/>
    <n v="331567.59999999998"/>
    <n v="-117913.59999999999"/>
    <n v="-38880"/>
    <n v="-26520"/>
    <n v="-63960"/>
    <n v="-247273.59999999998"/>
    <n v="84294"/>
    <n v="0.25422870027107597"/>
    <n v="5"/>
    <x v="1"/>
  </r>
  <r>
    <x v="4"/>
    <x v="15"/>
    <x v="1"/>
    <n v="111359.33199999999"/>
    <n v="-60566.407999999996"/>
    <n v="-29400"/>
    <n v="-105550"/>
    <n v="-78310"/>
    <n v="-273826.408"/>
    <n v="-162467.076"/>
    <n v="-1.458944419673782"/>
    <n v="5"/>
    <x v="1"/>
  </r>
  <r>
    <x v="4"/>
    <x v="15"/>
    <x v="2"/>
    <n v="793038.37899999996"/>
    <n v="-133505.12"/>
    <n v="-87670"/>
    <n v="-35920"/>
    <n v="-90700"/>
    <n v="-347795.12"/>
    <n v="445243.25899999996"/>
    <n v="0.56143973707986206"/>
    <n v="5"/>
    <x v="1"/>
  </r>
  <r>
    <x v="4"/>
    <x v="15"/>
    <x v="0"/>
    <n v="88404.043000000005"/>
    <n v="-11220.195"/>
    <n v="-93780"/>
    <n v="-29800"/>
    <n v="-102430"/>
    <n v="-237230.19500000001"/>
    <n v="-148826.152"/>
    <n v="-1.683476761351288"/>
    <n v="5"/>
    <x v="1"/>
  </r>
  <r>
    <x v="4"/>
    <x v="15"/>
    <x v="0"/>
    <n v="1836285.4509999999"/>
    <n v="-656175.45699999994"/>
    <n v="-102750"/>
    <n v="-80150"/>
    <n v="-46910"/>
    <n v="-885985.45699999994"/>
    <n v="950299.99399999995"/>
    <n v="0.51751212943635094"/>
    <n v="5"/>
    <x v="1"/>
  </r>
  <r>
    <x v="4"/>
    <x v="15"/>
    <x v="0"/>
    <n v="907325.53099999996"/>
    <n v="-497289.35899999994"/>
    <n v="-78690"/>
    <n v="-95770"/>
    <n v="-28640"/>
    <n v="-700389.35899999994"/>
    <n v="206936.17200000002"/>
    <n v="0.22807268717758591"/>
    <n v="5"/>
    <x v="1"/>
  </r>
  <r>
    <x v="4"/>
    <x v="15"/>
    <x v="1"/>
    <n v="4076031.6029999997"/>
    <n v="-1076177.942"/>
    <n v="-91250"/>
    <n v="-103350"/>
    <n v="-49220"/>
    <n v="-1319997.942"/>
    <n v="2756033.6609999994"/>
    <n v="0.67615610707520801"/>
    <n v="5"/>
    <x v="1"/>
  </r>
  <r>
    <x v="4"/>
    <x v="15"/>
    <x v="2"/>
    <n v="-8912.2669999999998"/>
    <n v="520.18399999999997"/>
    <n v="-17880"/>
    <n v="-91490"/>
    <n v="-87490"/>
    <n v="-196339.81599999999"/>
    <n v="-205252.08299999998"/>
    <n v="23.030288814282606"/>
    <n v="5"/>
    <x v="1"/>
  </r>
  <r>
    <x v="4"/>
    <x v="15"/>
    <x v="0"/>
    <n v="-151082.995"/>
    <n v="3931.6689999999999"/>
    <n v="-72100"/>
    <n v="-18000"/>
    <n v="-55850"/>
    <n v="-142018.33100000001"/>
    <n v="-293101.326"/>
    <n v="1.940002089579969"/>
    <n v="5"/>
    <x v="1"/>
  </r>
  <r>
    <x v="4"/>
    <x v="15"/>
    <x v="0"/>
    <n v="392353.36700000003"/>
    <n v="-17984.581999999999"/>
    <n v="-97760"/>
    <n v="-35360"/>
    <n v="-95970"/>
    <n v="-247074.58199999999"/>
    <n v="145278.78500000003"/>
    <n v="0.37027536200549549"/>
    <n v="5"/>
    <x v="1"/>
  </r>
  <r>
    <x v="4"/>
    <x v="15"/>
    <x v="1"/>
    <n v="-163522.59"/>
    <n v="7397.1239999999989"/>
    <n v="-16830"/>
    <n v="-18780"/>
    <n v="-32370"/>
    <n v="-60582.876000000004"/>
    <n v="-224105.46600000001"/>
    <n v="1.3704862796021029"/>
    <n v="5"/>
    <x v="1"/>
  </r>
  <r>
    <x v="4"/>
    <x v="15"/>
    <x v="2"/>
    <n v="1892184.3499999999"/>
    <n v="-340119.92"/>
    <n v="-84210"/>
    <n v="-71540"/>
    <n v="-98990"/>
    <n v="-594859.91999999993"/>
    <n v="1297324.43"/>
    <n v="0.68562264030986197"/>
    <n v="5"/>
    <x v="1"/>
  </r>
  <r>
    <x v="4"/>
    <x v="15"/>
    <x v="0"/>
    <n v="6485437.6649999991"/>
    <n v="-365744.44899999996"/>
    <n v="-61200"/>
    <n v="-24940"/>
    <n v="-84650"/>
    <n v="-536534.44900000002"/>
    <n v="5948903.2159999991"/>
    <n v="0.91727089570291942"/>
    <n v="5"/>
    <x v="1"/>
  </r>
  <r>
    <x v="4"/>
    <x v="15"/>
    <x v="0"/>
    <n v="2490382.517"/>
    <n v="-125709.094"/>
    <n v="-26500"/>
    <n v="-89100"/>
    <n v="-50420"/>
    <n v="-291729.09399999998"/>
    <n v="2198653.423"/>
    <n v="0.88285771683322489"/>
    <n v="5"/>
    <x v="1"/>
  </r>
  <r>
    <x v="4"/>
    <x v="15"/>
    <x v="0"/>
    <n v="2313678.1849999996"/>
    <n v="-119978.999"/>
    <n v="-32950"/>
    <n v="-85430"/>
    <n v="-28020"/>
    <n v="-266378.99900000001"/>
    <n v="2047299.1859999995"/>
    <n v="0.88486773971981758"/>
    <n v="5"/>
    <x v="1"/>
  </r>
  <r>
    <x v="4"/>
    <x v="15"/>
    <x v="1"/>
    <n v="220280.09499999997"/>
    <n v="-17936.057999999997"/>
    <n v="-69050"/>
    <n v="-69960"/>
    <n v="-45520"/>
    <n v="-202466.05799999999"/>
    <n v="17814.036999999982"/>
    <n v="8.08699351614134E-2"/>
    <n v="5"/>
    <x v="1"/>
  </r>
  <r>
    <x v="4"/>
    <x v="15"/>
    <x v="2"/>
    <n v="20.565999999999999"/>
    <n v="-375308.77299999999"/>
    <n v="-48270"/>
    <n v="-81890"/>
    <n v="-101850"/>
    <n v="-607318.77300000004"/>
    <n v="-607298.20700000005"/>
    <n v="-29529.233054556069"/>
    <n v="5"/>
    <x v="1"/>
  </r>
  <r>
    <x v="4"/>
    <x v="15"/>
    <x v="3"/>
    <n v="1036022.0149999999"/>
    <n v="-562401.18199999991"/>
    <n v="-104220"/>
    <n v="-13570"/>
    <n v="-18160"/>
    <n v="-698351.18199999991"/>
    <n v="337670.83299999998"/>
    <n v="0.32593017147420367"/>
    <n v="5"/>
    <x v="1"/>
  </r>
  <r>
    <x v="4"/>
    <x v="15"/>
    <x v="0"/>
    <n v="2455535.4669999997"/>
    <n v="-1426315.7719999999"/>
    <n v="-64370"/>
    <n v="-102910"/>
    <n v="-29300"/>
    <n v="-1622895.7719999999"/>
    <n v="832639.69499999983"/>
    <n v="0.33908681270943336"/>
    <n v="5"/>
    <x v="1"/>
  </r>
  <r>
    <x v="4"/>
    <x v="15"/>
    <x v="1"/>
    <n v="6126.6590000000006"/>
    <n v="-216.21599999999998"/>
    <n v="-39510"/>
    <n v="-100530"/>
    <n v="-77650"/>
    <n v="-217906.21599999999"/>
    <n v="-211779.55699999997"/>
    <n v="-34.566891514608528"/>
    <n v="5"/>
    <x v="1"/>
  </r>
  <r>
    <x v="4"/>
    <x v="15"/>
    <x v="2"/>
    <n v="787332.03500000003"/>
    <n v="-120704.64"/>
    <n v="-63140"/>
    <n v="-99130"/>
    <n v="-96160"/>
    <n v="-379134.64"/>
    <n v="408197.39500000002"/>
    <n v="0.51845647941913098"/>
    <n v="5"/>
    <x v="1"/>
  </r>
  <r>
    <x v="4"/>
    <x v="15"/>
    <x v="3"/>
    <n v="1505.175"/>
    <n v="-2863.4759999999997"/>
    <n v="-83880"/>
    <n v="-40620"/>
    <n v="-87980"/>
    <n v="-215343.476"/>
    <n v="-213838.30100000001"/>
    <n v="-142.06873021409473"/>
    <n v="5"/>
    <x v="1"/>
  </r>
  <r>
    <x v="4"/>
    <x v="15"/>
    <x v="0"/>
    <n v="216411.88800000001"/>
    <n v="-72092.398000000001"/>
    <n v="-58590"/>
    <n v="-65630"/>
    <n v="-40310"/>
    <n v="-236622.39799999999"/>
    <n v="-20210.50999999998"/>
    <n v="-9.3389093301565668E-2"/>
    <n v="5"/>
    <x v="1"/>
  </r>
  <r>
    <x v="4"/>
    <x v="15"/>
    <x v="1"/>
    <n v="596488.6129999999"/>
    <n v="-166079.12299999999"/>
    <n v="-58700"/>
    <n v="-18410"/>
    <n v="-34010"/>
    <n v="-277199.12300000002"/>
    <n v="319289.48999999987"/>
    <n v="0.53528178584022679"/>
    <n v="5"/>
    <x v="1"/>
  </r>
  <r>
    <x v="4"/>
    <x v="15"/>
    <x v="2"/>
    <n v="1146646.0179999999"/>
    <n v="-314462.092"/>
    <n v="-31040"/>
    <n v="-28430"/>
    <n v="-87670"/>
    <n v="-461602.092"/>
    <n v="685043.92599999998"/>
    <n v="0.59743278679401479"/>
    <n v="5"/>
    <x v="1"/>
  </r>
  <r>
    <x v="4"/>
    <x v="15"/>
    <x v="3"/>
    <n v="131203.296"/>
    <n v="-14768.347999999998"/>
    <n v="-24970"/>
    <n v="-92040"/>
    <n v="-23240"/>
    <n v="-155018.348"/>
    <n v="-23815.051999999996"/>
    <n v="-0.18151260468334574"/>
    <n v="5"/>
    <x v="1"/>
  </r>
  <r>
    <x v="4"/>
    <x v="15"/>
    <x v="0"/>
    <n v="290165.26699999999"/>
    <n v="-164496.43"/>
    <n v="-48690"/>
    <n v="-39950"/>
    <n v="-108260"/>
    <n v="-361396.43"/>
    <n v="-71231.163"/>
    <n v="-0.24548480159756683"/>
    <n v="5"/>
    <x v="1"/>
  </r>
  <r>
    <x v="4"/>
    <x v="15"/>
    <x v="1"/>
    <n v="288744.19"/>
    <n v="-143921.46299999999"/>
    <n v="-84470"/>
    <n v="-81730"/>
    <n v="-20560"/>
    <n v="-330681.46299999999"/>
    <n v="-41937.272999999986"/>
    <n v="-0.1452402315004156"/>
    <n v="5"/>
    <x v="1"/>
  </r>
  <r>
    <x v="4"/>
    <x v="15"/>
    <x v="2"/>
    <n v="424587.51299999998"/>
    <n v="-228630.696"/>
    <n v="-59050"/>
    <n v="-87770"/>
    <n v="-88750"/>
    <n v="-464200.696"/>
    <n v="-39613.183000000019"/>
    <n v="-9.3298040538464966E-2"/>
    <n v="5"/>
    <x v="1"/>
  </r>
  <r>
    <x v="4"/>
    <x v="15"/>
    <x v="3"/>
    <n v="822123.80599999998"/>
    <n v="-439733.08399999997"/>
    <n v="-25190"/>
    <n v="-82300"/>
    <n v="-89930"/>
    <n v="-637153.08400000003"/>
    <n v="184970.72199999995"/>
    <n v="0.22499132204912695"/>
    <n v="5"/>
    <x v="1"/>
  </r>
  <r>
    <x v="4"/>
    <x v="15"/>
    <x v="0"/>
    <n v="1909337.2549999999"/>
    <n v="-294371.98699999996"/>
    <n v="-45750"/>
    <n v="-96020"/>
    <n v="-43160"/>
    <n v="-479301.98699999996"/>
    <n v="1430035.2679999999"/>
    <n v="0.74896944699274726"/>
    <n v="5"/>
    <x v="1"/>
  </r>
  <r>
    <x v="4"/>
    <x v="15"/>
    <x v="0"/>
    <n v="9180303.7759999987"/>
    <n v="-257787.81699999998"/>
    <n v="-27400"/>
    <n v="-24680"/>
    <n v="-91990"/>
    <n v="-401857.81699999998"/>
    <n v="8778445.9589999989"/>
    <n v="0.95622608719652902"/>
    <n v="5"/>
    <x v="1"/>
  </r>
  <r>
    <x v="4"/>
    <x v="15"/>
    <x v="1"/>
    <n v="3334508.9539999994"/>
    <n v="-1614054.1969999999"/>
    <n v="-38020"/>
    <n v="-37510"/>
    <n v="-66800"/>
    <n v="-1756384.1969999999"/>
    <n v="1578124.7569999995"/>
    <n v="0.4732705111218603"/>
    <n v="5"/>
    <x v="1"/>
  </r>
  <r>
    <x v="4"/>
    <x v="15"/>
    <x v="2"/>
    <n v="1074223.024"/>
    <n v="-589484.83299999987"/>
    <n v="-36660"/>
    <n v="-28750"/>
    <n v="-27770"/>
    <n v="-682664.83299999987"/>
    <n v="391558.19100000011"/>
    <n v="0.36450362936923991"/>
    <n v="5"/>
    <x v="1"/>
  </r>
  <r>
    <x v="4"/>
    <x v="15"/>
    <x v="0"/>
    <n v="292097.19699999999"/>
    <n v="-55969.214"/>
    <n v="-91460"/>
    <n v="-33680"/>
    <n v="-102230"/>
    <n v="-283339.21399999998"/>
    <n v="8757.9830000000075"/>
    <n v="2.9983112094019881E-2"/>
    <n v="5"/>
    <x v="1"/>
  </r>
  <r>
    <x v="4"/>
    <x v="15"/>
    <x v="1"/>
    <n v="1498431.781"/>
    <n v="-193680.06699999998"/>
    <n v="-69270"/>
    <n v="-103470"/>
    <n v="-89680"/>
    <n v="-456100.06699999998"/>
    <n v="1042331.7139999999"/>
    <n v="0.69561506050304467"/>
    <n v="5"/>
    <x v="1"/>
  </r>
  <r>
    <x v="4"/>
    <x v="15"/>
    <x v="2"/>
    <n v="1500628.129"/>
    <n v="-209177.73800000001"/>
    <n v="-90740"/>
    <n v="-43970"/>
    <n v="-45220"/>
    <n v="-389107.73800000001"/>
    <n v="1111520.3909999998"/>
    <n v="0.7407034224666329"/>
    <n v="5"/>
    <x v="1"/>
  </r>
  <r>
    <x v="4"/>
    <x v="15"/>
    <x v="0"/>
    <n v="4819015.2429999998"/>
    <n v="-371500.75199999998"/>
    <n v="-90830"/>
    <n v="-36090"/>
    <n v="-47230"/>
    <n v="-545650.75199999998"/>
    <n v="4273364.4909999995"/>
    <n v="0.88677131644424634"/>
    <n v="5"/>
    <x v="1"/>
  </r>
  <r>
    <x v="4"/>
    <x v="15"/>
    <x v="1"/>
    <n v="4055472.0289999996"/>
    <n v="-359071.30699999997"/>
    <n v="-108150"/>
    <n v="-64060"/>
    <n v="-58250"/>
    <n v="-589531.30700000003"/>
    <n v="3465940.7219999996"/>
    <n v="0.85463312216571574"/>
    <n v="5"/>
    <x v="1"/>
  </r>
  <r>
    <x v="4"/>
    <x v="15"/>
    <x v="2"/>
    <n v="195452.65599999999"/>
    <n v="-79565.968999999997"/>
    <n v="-15810"/>
    <n v="-20500"/>
    <n v="-42970"/>
    <n v="-158845.96899999998"/>
    <n v="36606.687000000005"/>
    <n v="0.18729183705746116"/>
    <n v="5"/>
    <x v="1"/>
  </r>
  <r>
    <x v="4"/>
    <x v="15"/>
    <x v="0"/>
    <n v="63706.047999999995"/>
    <n v="-7143.2409999999991"/>
    <n v="-83720"/>
    <n v="-57190"/>
    <n v="-27260"/>
    <n v="-175313.24100000001"/>
    <n v="-111607.19300000001"/>
    <n v="-1.7519089082405492"/>
    <n v="5"/>
    <x v="1"/>
  </r>
  <r>
    <x v="4"/>
    <x v="15"/>
    <x v="0"/>
    <n v="187232.47200000001"/>
    <n v="-205684.08000000002"/>
    <n v="-12610"/>
    <n v="-45170"/>
    <n v="-36440"/>
    <n v="-299904.08"/>
    <n v="-112671.60800000001"/>
    <n v="-0.60177386324312376"/>
    <n v="5"/>
    <x v="1"/>
  </r>
  <r>
    <x v="4"/>
    <x v="15"/>
    <x v="0"/>
    <n v="159790.60999999999"/>
    <n v="-30770.697999999997"/>
    <n v="-48890"/>
    <n v="-20020"/>
    <n v="-72510"/>
    <n v="-172190.698"/>
    <n v="-12400.088000000018"/>
    <n v="-7.760210690728335E-2"/>
    <n v="5"/>
    <x v="1"/>
  </r>
  <r>
    <x v="4"/>
    <x v="15"/>
    <x v="0"/>
    <n v="4030596.3039999995"/>
    <n v="-406320.91499999992"/>
    <n v="-38480"/>
    <n v="-94820"/>
    <n v="-86560"/>
    <n v="-626180.91499999992"/>
    <n v="3404415.3889999995"/>
    <n v="0.84464310792460839"/>
    <n v="5"/>
    <x v="1"/>
  </r>
  <r>
    <x v="4"/>
    <x v="15"/>
    <x v="0"/>
    <n v="1174907.51"/>
    <n v="-326920.10399999993"/>
    <n v="-79570"/>
    <n v="-84380"/>
    <n v="-80580"/>
    <n v="-571450.10399999993"/>
    <n v="603457.40600000008"/>
    <n v="0.51362120070200257"/>
    <n v="5"/>
    <x v="1"/>
  </r>
  <r>
    <x v="4"/>
    <x v="15"/>
    <x v="0"/>
    <n v="1170601.0119999999"/>
    <n v="-201557.66399999999"/>
    <n v="-64370"/>
    <n v="-79480"/>
    <n v="-26840"/>
    <n v="-372247.66399999999"/>
    <n v="798353.34799999988"/>
    <n v="0.68200295388092491"/>
    <n v="5"/>
    <x v="1"/>
  </r>
  <r>
    <x v="4"/>
    <x v="15"/>
    <x v="0"/>
    <n v="1954216.4739999997"/>
    <n v="-15953.909999999998"/>
    <n v="-30260"/>
    <n v="-31070"/>
    <n v="-51220"/>
    <n v="-128503.91"/>
    <n v="1825712.5639999998"/>
    <n v="0.93424274551479403"/>
    <n v="5"/>
    <x v="1"/>
  </r>
  <r>
    <x v="4"/>
    <x v="15"/>
    <x v="0"/>
    <n v="2146487.4549999996"/>
    <n v="-33133.939999999995"/>
    <n v="-16460"/>
    <n v="-28370"/>
    <n v="-70870"/>
    <n v="-148833.94"/>
    <n v="1997653.5149999997"/>
    <n v="0.930661630631333"/>
    <n v="5"/>
    <x v="1"/>
  </r>
  <r>
    <x v="4"/>
    <x v="11"/>
    <x v="0"/>
    <n v="464445.02299999999"/>
    <n v="-42989.184000000001"/>
    <n v="-74440"/>
    <n v="-100410"/>
    <n v="-39840"/>
    <n v="-257679.18400000001"/>
    <n v="206765.83899999998"/>
    <n v="0.44518905093316069"/>
    <n v="5"/>
    <x v="1"/>
  </r>
  <r>
    <x v="4"/>
    <x v="11"/>
    <x v="0"/>
    <n v="302519.973"/>
    <n v="-113386.58799999999"/>
    <n v="-40010"/>
    <n v="-40790"/>
    <n v="-71530"/>
    <n v="-265716.58799999999"/>
    <n v="36803.385000000009"/>
    <n v="0.12165605012796959"/>
    <n v="5"/>
    <x v="1"/>
  </r>
  <r>
    <x v="4"/>
    <x v="11"/>
    <x v="0"/>
    <n v="415928.81400000001"/>
    <n v="-232929.424"/>
    <n v="-95520"/>
    <n v="-50210"/>
    <n v="-93850"/>
    <n v="-472509.424"/>
    <n v="-56580.609999999986"/>
    <n v="-0.13603435995660543"/>
    <n v="5"/>
    <x v="1"/>
  </r>
  <r>
    <x v="4"/>
    <x v="11"/>
    <x v="0"/>
    <n v="447493.109"/>
    <n v="-261658.60699999999"/>
    <n v="-36300"/>
    <n v="-43790"/>
    <n v="-49480"/>
    <n v="-391228.60699999996"/>
    <n v="56264.502000000037"/>
    <n v="0.12573266686884341"/>
    <n v="5"/>
    <x v="1"/>
  </r>
  <r>
    <x v="4"/>
    <x v="11"/>
    <x v="0"/>
    <n v="1119533.17"/>
    <n v="-1564099.4739999997"/>
    <n v="-26130"/>
    <n v="-57410"/>
    <n v="-59890"/>
    <n v="-1707529.4739999997"/>
    <n v="-587996.30399999977"/>
    <n v="-0.52521561643412473"/>
    <n v="5"/>
    <x v="1"/>
  </r>
  <r>
    <x v="4"/>
    <x v="11"/>
    <x v="0"/>
    <n v="317024.61"/>
    <n v="-533914.51399999997"/>
    <n v="-84530"/>
    <n v="-53040"/>
    <n v="-88600"/>
    <n v="-760084.51399999997"/>
    <n v="-443059.90399999998"/>
    <n v="-1.397556814280128"/>
    <n v="5"/>
    <x v="1"/>
  </r>
  <r>
    <x v="4"/>
    <x v="11"/>
    <x v="0"/>
    <n v="359421.11799999996"/>
    <n v="-126164.31799999998"/>
    <n v="-42860"/>
    <n v="-16790"/>
    <n v="-57950"/>
    <n v="-243764.31799999997"/>
    <n v="115656.79999999999"/>
    <n v="0.32178632308410993"/>
    <n v="5"/>
    <x v="1"/>
  </r>
  <r>
    <x v="4"/>
    <x v="11"/>
    <x v="0"/>
    <n v="640092.88"/>
    <n v="-315476.364"/>
    <n v="-18680"/>
    <n v="-35280"/>
    <n v="-52670"/>
    <n v="-422106.364"/>
    <n v="217986.516"/>
    <n v="0.3405545082769863"/>
    <n v="5"/>
    <x v="1"/>
  </r>
  <r>
    <x v="4"/>
    <x v="11"/>
    <x v="0"/>
    <n v="402826.01799999998"/>
    <n v="-492574.79599999997"/>
    <n v="-59700"/>
    <n v="-61340"/>
    <n v="-51720"/>
    <n v="-665334.79599999997"/>
    <n v="-262508.77799999999"/>
    <n v="-0.65166788208799364"/>
    <n v="5"/>
    <x v="1"/>
  </r>
  <r>
    <x v="4"/>
    <x v="11"/>
    <x v="0"/>
    <n v="169442.69299999997"/>
    <n v="-156982.196"/>
    <n v="-86460"/>
    <n v="-76420"/>
    <n v="-91010"/>
    <n v="-410872.196"/>
    <n v="-241429.50300000003"/>
    <n v="-1.4248445815246815"/>
    <n v="5"/>
    <x v="1"/>
  </r>
  <r>
    <x v="4"/>
    <x v="11"/>
    <x v="0"/>
    <n v="271864.07500000001"/>
    <n v="-168151.571"/>
    <n v="-95320"/>
    <n v="-78070"/>
    <n v="-42990"/>
    <n v="-384531.571"/>
    <n v="-112667.49599999998"/>
    <n v="-0.41442583393925797"/>
    <n v="5"/>
    <x v="1"/>
  </r>
  <r>
    <x v="4"/>
    <x v="11"/>
    <x v="0"/>
    <n v="16570.96"/>
    <n v="-3178.5739999999996"/>
    <n v="-57250"/>
    <n v="-46420"/>
    <n v="-22060"/>
    <n v="-128908.57399999999"/>
    <n v="-112337.614"/>
    <n v="-6.7791856355938345"/>
    <n v="5"/>
    <x v="1"/>
  </r>
  <r>
    <x v="4"/>
    <x v="11"/>
    <x v="0"/>
    <n v="38097.002999999997"/>
    <n v="-4086.5299999999993"/>
    <n v="-75420"/>
    <n v="-52310"/>
    <n v="-74870"/>
    <n v="-206686.53"/>
    <n v="-168589.527"/>
    <n v="-4.4252700665194062"/>
    <n v="5"/>
    <x v="1"/>
  </r>
  <r>
    <x v="4"/>
    <x v="11"/>
    <x v="0"/>
    <n v="658911.55399999989"/>
    <n v="-193901.91799999998"/>
    <n v="-42450"/>
    <n v="-75160"/>
    <n v="-95530"/>
    <n v="-407041.91799999995"/>
    <n v="251869.63599999994"/>
    <n v="0.3822510539859193"/>
    <n v="5"/>
    <x v="1"/>
  </r>
  <r>
    <x v="4"/>
    <x v="11"/>
    <x v="0"/>
    <n v="262997.44799999997"/>
    <n v="-24680.963999999996"/>
    <n v="-32210"/>
    <n v="-85550"/>
    <n v="-80820"/>
    <n v="-223260.96400000001"/>
    <n v="39736.483999999968"/>
    <n v="0.15109075887306697"/>
    <n v="5"/>
    <x v="1"/>
  </r>
  <r>
    <x v="4"/>
    <x v="11"/>
    <x v="0"/>
    <n v="185067.79199999999"/>
    <n v="-13962.501"/>
    <n v="-37990"/>
    <n v="-49760"/>
    <n v="-53900"/>
    <n v="-155612.50099999999"/>
    <n v="29455.290999999997"/>
    <n v="0.15915946627817334"/>
    <n v="5"/>
    <x v="1"/>
  </r>
  <r>
    <x v="4"/>
    <x v="11"/>
    <x v="0"/>
    <n v="53133.024000000005"/>
    <n v="-24081.700999999997"/>
    <n v="-93440"/>
    <n v="-74030"/>
    <n v="-91470"/>
    <n v="-283021.701"/>
    <n v="-229888.677"/>
    <n v="-4.3266627737958219"/>
    <n v="5"/>
    <x v="1"/>
  </r>
  <r>
    <x v="4"/>
    <x v="11"/>
    <x v="0"/>
    <n v="53325.208999999995"/>
    <n v="-23907.246999999999"/>
    <n v="-105610"/>
    <n v="-56070"/>
    <n v="-96050"/>
    <n v="-281637.24699999997"/>
    <n v="-228312.03799999997"/>
    <n v="-4.281502919191559"/>
    <n v="5"/>
    <x v="1"/>
  </r>
  <r>
    <x v="4"/>
    <x v="11"/>
    <x v="1"/>
    <n v="656541.25599999994"/>
    <n v="-458398.24099999998"/>
    <n v="-60280"/>
    <n v="-29310"/>
    <n v="-65940"/>
    <n v="-613928.24099999992"/>
    <n v="42613.015000000014"/>
    <n v="6.4905311906248306E-2"/>
    <n v="5"/>
    <x v="1"/>
  </r>
  <r>
    <x v="4"/>
    <x v="11"/>
    <x v="2"/>
    <n v="287048.89499999996"/>
    <n v="-198978.87100000001"/>
    <n v="-90730"/>
    <n v="-32950"/>
    <n v="-38740"/>
    <n v="-361398.87100000004"/>
    <n v="-74349.976000000082"/>
    <n v="-0.25901502251036396"/>
    <n v="5"/>
    <x v="1"/>
  </r>
  <r>
    <x v="4"/>
    <x v="11"/>
    <x v="0"/>
    <n v="97103.530999999988"/>
    <n v="-49323.379000000001"/>
    <n v="-24710"/>
    <n v="-52640"/>
    <n v="-71320"/>
    <n v="-197993.37900000002"/>
    <n v="-100889.84800000003"/>
    <n v="-1.0389925779321048"/>
    <n v="5"/>
    <x v="1"/>
  </r>
  <r>
    <x v="4"/>
    <x v="11"/>
    <x v="0"/>
    <n v="99122.078999999998"/>
    <n v="-46194.700999999994"/>
    <n v="-17310"/>
    <n v="-51240"/>
    <n v="-73870"/>
    <n v="-188614.701"/>
    <n v="-89492.622000000003"/>
    <n v="-0.90285255215439952"/>
    <n v="5"/>
    <x v="1"/>
  </r>
  <r>
    <x v="4"/>
    <x v="11"/>
    <x v="0"/>
    <n v="137991.20300000001"/>
    <n v="-92109.233999999997"/>
    <n v="-77300"/>
    <n v="-24230"/>
    <n v="-14910"/>
    <n v="-208549.234"/>
    <n v="-70558.030999999988"/>
    <n v="-0.51132267467803716"/>
    <n v="5"/>
    <x v="1"/>
  </r>
  <r>
    <x v="4"/>
    <x v="11"/>
    <x v="0"/>
    <n v="116900.73499999999"/>
    <n v="-23213.876"/>
    <n v="-22010"/>
    <n v="-24770"/>
    <n v="-26430"/>
    <n v="-96423.876000000004"/>
    <n v="20476.858999999982"/>
    <n v="0.17516450174586143"/>
    <n v="5"/>
    <x v="1"/>
  </r>
  <r>
    <x v="4"/>
    <x v="11"/>
    <x v="0"/>
    <n v="35492.421999999999"/>
    <n v="-14410.416999999999"/>
    <n v="-23810"/>
    <n v="-34790"/>
    <n v="-56990"/>
    <n v="-130000.417"/>
    <n v="-94507.994999999995"/>
    <n v="-2.6627654489175181"/>
    <n v="5"/>
    <x v="1"/>
  </r>
  <r>
    <x v="4"/>
    <x v="11"/>
    <x v="1"/>
    <n v="123340.966"/>
    <n v="-57684.074000000001"/>
    <n v="-12430"/>
    <n v="-60100"/>
    <n v="-47910"/>
    <n v="-178124.07399999999"/>
    <n v="-54783.107999999993"/>
    <n v="-0.4441598746680806"/>
    <n v="5"/>
    <x v="1"/>
  </r>
  <r>
    <x v="4"/>
    <x v="11"/>
    <x v="2"/>
    <n v="1098938.2249999999"/>
    <n v="-358159.85800000001"/>
    <n v="-104640"/>
    <n v="-67020"/>
    <n v="-103560"/>
    <n v="-633379.85800000001"/>
    <n v="465558.36699999985"/>
    <n v="0.42364380127008494"/>
    <n v="5"/>
    <x v="1"/>
  </r>
  <r>
    <x v="4"/>
    <x v="11"/>
    <x v="0"/>
    <n v="322758.43599999999"/>
    <n v="-100899.575"/>
    <n v="-32060"/>
    <n v="-23250"/>
    <n v="-74750"/>
    <n v="-230959.57500000001"/>
    <n v="91798.860999999975"/>
    <n v="0.28441971072136429"/>
    <n v="5"/>
    <x v="1"/>
  </r>
  <r>
    <x v="4"/>
    <x v="11"/>
    <x v="0"/>
    <n v="106936.28399999999"/>
    <n v="-74483.625999999989"/>
    <n v="-103930"/>
    <n v="-85830"/>
    <n v="-61030"/>
    <n v="-325273.62599999999"/>
    <n v="-218337.342"/>
    <n v="-2.0417517219880206"/>
    <n v="5"/>
    <x v="1"/>
  </r>
  <r>
    <x v="4"/>
    <x v="11"/>
    <x v="0"/>
    <n v="41266.350999999995"/>
    <n v="-21828.358999999997"/>
    <n v="-17870"/>
    <n v="-53650"/>
    <n v="-107410"/>
    <n v="-200758.359"/>
    <n v="-159492.008"/>
    <n v="-3.8649409054849562"/>
    <n v="5"/>
    <x v="1"/>
  </r>
  <r>
    <x v="4"/>
    <x v="11"/>
    <x v="1"/>
    <n v="203607.74"/>
    <n v="-150647.80499999999"/>
    <n v="-95470"/>
    <n v="-90090"/>
    <n v="-89960"/>
    <n v="-426167.80499999999"/>
    <n v="-222560.065"/>
    <n v="-1.0930825370391126"/>
    <n v="5"/>
    <x v="1"/>
  </r>
  <r>
    <x v="4"/>
    <x v="11"/>
    <x v="2"/>
    <n v="1779926.4909999999"/>
    <n v="-683730.41799999995"/>
    <n v="-39430"/>
    <n v="-103050"/>
    <n v="-50900"/>
    <n v="-877110.41799999995"/>
    <n v="902816.07299999997"/>
    <n v="0.50722098781325464"/>
    <n v="5"/>
    <x v="1"/>
  </r>
  <r>
    <x v="4"/>
    <x v="11"/>
    <x v="0"/>
    <n v="1183765.2259999998"/>
    <n v="-661303.27199999988"/>
    <n v="-39810"/>
    <n v="-62060"/>
    <n v="-46250"/>
    <n v="-809423.27199999988"/>
    <n v="374341.95399999991"/>
    <n v="0.31622989574116783"/>
    <n v="5"/>
    <x v="1"/>
  </r>
  <r>
    <x v="4"/>
    <x v="11"/>
    <x v="0"/>
    <n v="412850.38199999998"/>
    <n v="-223210.372"/>
    <n v="-80030"/>
    <n v="-60870"/>
    <n v="-58560"/>
    <n v="-422670.37199999997"/>
    <n v="-9819.9899999999907"/>
    <n v="-2.3785832418098601E-2"/>
    <n v="5"/>
    <x v="1"/>
  </r>
  <r>
    <x v="4"/>
    <x v="11"/>
    <x v="1"/>
    <n v="147810.033"/>
    <n v="-88543.95199999999"/>
    <n v="-24880"/>
    <n v="-56350"/>
    <n v="-27660"/>
    <n v="-197433.95199999999"/>
    <n v="-49623.918999999994"/>
    <n v="-0.33572767688915944"/>
    <n v="5"/>
    <x v="1"/>
  </r>
  <r>
    <x v="4"/>
    <x v="11"/>
    <x v="2"/>
    <n v="511426.80399999995"/>
    <n v="-644252.1399999999"/>
    <n v="-12390"/>
    <n v="-34430"/>
    <n v="-45650"/>
    <n v="-736722.1399999999"/>
    <n v="-225295.33599999995"/>
    <n v="-0.44052312909278019"/>
    <n v="5"/>
    <x v="1"/>
  </r>
  <r>
    <x v="4"/>
    <x v="11"/>
    <x v="0"/>
    <n v="408690.625"/>
    <n v="-382853.48499999999"/>
    <n v="-59250"/>
    <n v="-97070"/>
    <n v="-81210"/>
    <n v="-620383.48499999999"/>
    <n v="-211692.86"/>
    <n v="-0.5179782628975157"/>
    <n v="5"/>
    <x v="1"/>
  </r>
  <r>
    <x v="4"/>
    <x v="11"/>
    <x v="0"/>
    <n v="176716.70799999998"/>
    <n v="-141980.13199999998"/>
    <n v="-34600"/>
    <n v="-96650"/>
    <n v="-20200"/>
    <n v="-293430.13199999998"/>
    <n v="-116713.424"/>
    <n v="-0.66045494690858553"/>
    <n v="5"/>
    <x v="1"/>
  </r>
  <r>
    <x v="4"/>
    <x v="11"/>
    <x v="0"/>
    <n v="1716472.5060000001"/>
    <n v="-185323.71199999997"/>
    <n v="-92850"/>
    <n v="-97660"/>
    <n v="-78790"/>
    <n v="-454623.71199999994"/>
    <n v="1261848.7940000002"/>
    <n v="0.73514069674239235"/>
    <n v="5"/>
    <x v="1"/>
  </r>
  <r>
    <x v="4"/>
    <x v="11"/>
    <x v="1"/>
    <n v="9748.9069999999992"/>
    <n v="-3959.3890000000001"/>
    <n v="-105430"/>
    <n v="-60790"/>
    <n v="-91320"/>
    <n v="-261499.389"/>
    <n v="-251750.48199999999"/>
    <n v="-25.823457132168766"/>
    <n v="5"/>
    <x v="1"/>
  </r>
  <r>
    <x v="4"/>
    <x v="11"/>
    <x v="2"/>
    <n v="104430.43799999999"/>
    <n v="-11525.296999999999"/>
    <n v="-91940"/>
    <n v="-20860"/>
    <n v="-49060"/>
    <n v="-173385.29699999999"/>
    <n v="-68954.858999999997"/>
    <n v="-0.6602946451301871"/>
    <n v="5"/>
    <x v="1"/>
  </r>
  <r>
    <x v="4"/>
    <x v="11"/>
    <x v="3"/>
    <n v="13955.256000000001"/>
    <n v="-6675.2699999999995"/>
    <n v="-96020"/>
    <n v="-95760"/>
    <n v="-77710"/>
    <n v="-276165.27"/>
    <n v="-262210.01400000002"/>
    <n v="-18.789337436733515"/>
    <n v="5"/>
    <x v="1"/>
  </r>
  <r>
    <x v="4"/>
    <x v="11"/>
    <x v="0"/>
    <n v="30819.585999999999"/>
    <n v="-5375.1459999999997"/>
    <n v="-104720"/>
    <n v="-58260"/>
    <n v="-63470"/>
    <n v="-231825.14600000001"/>
    <n v="-201005.56"/>
    <n v="-6.5220071418220869"/>
    <n v="5"/>
    <x v="1"/>
  </r>
  <r>
    <x v="4"/>
    <x v="11"/>
    <x v="1"/>
    <n v="461312.56499999994"/>
    <n v="-275104.97699999996"/>
    <n v="-45910"/>
    <n v="-45470"/>
    <n v="-13700"/>
    <n v="-380184.97699999996"/>
    <n v="81127.587999999989"/>
    <n v="0.17586251525578975"/>
    <n v="5"/>
    <x v="1"/>
  </r>
  <r>
    <x v="4"/>
    <x v="11"/>
    <x v="2"/>
    <n v="98608.537999999986"/>
    <n v="-3125.3249999999998"/>
    <n v="-57950"/>
    <n v="-85470"/>
    <n v="-92530"/>
    <n v="-239075.32500000001"/>
    <n v="-140466.78700000001"/>
    <n v="-1.4244890944433233"/>
    <n v="5"/>
    <x v="1"/>
  </r>
  <r>
    <x v="4"/>
    <x v="11"/>
    <x v="3"/>
    <n v="1112785.6459999999"/>
    <n v="-96289.934999999983"/>
    <n v="-22120"/>
    <n v="-68120"/>
    <n v="-88040"/>
    <n v="-274569.935"/>
    <n v="838215.71099999989"/>
    <n v="0.75325891739620798"/>
    <n v="5"/>
    <x v="1"/>
  </r>
  <r>
    <x v="4"/>
    <x v="11"/>
    <x v="0"/>
    <n v="554526.53899999999"/>
    <n v="-187763.26799999998"/>
    <n v="-61130"/>
    <n v="-71040"/>
    <n v="-72610"/>
    <n v="-392543.26799999998"/>
    <n v="161983.27100000001"/>
    <n v="0.29211094439611662"/>
    <n v="5"/>
    <x v="1"/>
  </r>
  <r>
    <x v="4"/>
    <x v="11"/>
    <x v="1"/>
    <n v="248554.17299999998"/>
    <n v="-159737.51499999998"/>
    <n v="-82560"/>
    <n v="-34860"/>
    <n v="-32900"/>
    <n v="-310057.51500000001"/>
    <n v="-61503.342000000033"/>
    <n v="-0.24744441526636546"/>
    <n v="5"/>
    <x v="1"/>
  </r>
  <r>
    <x v="4"/>
    <x v="11"/>
    <x v="2"/>
    <n v="177964.00999999998"/>
    <n v="-113492.757"/>
    <n v="-106220"/>
    <n v="-52850"/>
    <n v="-75100"/>
    <n v="-347662.75699999998"/>
    <n v="-169698.747"/>
    <n v="-0.95355654775367238"/>
    <n v="5"/>
    <x v="1"/>
  </r>
  <r>
    <x v="4"/>
    <x v="11"/>
    <x v="3"/>
    <n v="179380.929"/>
    <n v="-223422.31099999999"/>
    <n v="-15230"/>
    <n v="-61980"/>
    <n v="-63140"/>
    <n v="-363772.31099999999"/>
    <n v="-184391.38199999998"/>
    <n v="-1.0279319157723839"/>
    <n v="5"/>
    <x v="1"/>
  </r>
  <r>
    <x v="4"/>
    <x v="12"/>
    <x v="0"/>
    <n v="666071.30099999998"/>
    <n v="-299832.01500000001"/>
    <n v="-61420"/>
    <n v="-39370"/>
    <n v="-15780"/>
    <n v="-416402.01500000001"/>
    <n v="249669.28599999996"/>
    <n v="0.37483867811923632"/>
    <n v="5"/>
    <x v="1"/>
  </r>
  <r>
    <x v="4"/>
    <x v="12"/>
    <x v="1"/>
    <n v="1668816.709"/>
    <n v="-802824.45600000001"/>
    <n v="-27100"/>
    <n v="-90150"/>
    <n v="-105360"/>
    <n v="-1025434.456"/>
    <n v="643382.25300000003"/>
    <n v="0.38553200572010815"/>
    <n v="5"/>
    <x v="1"/>
  </r>
  <r>
    <x v="4"/>
    <x v="12"/>
    <x v="2"/>
    <n v="273500.33899999998"/>
    <n v="-36553.663999999997"/>
    <n v="-55880"/>
    <n v="-16630"/>
    <n v="-30650"/>
    <n v="-139713.66399999999"/>
    <n v="133786.67499999999"/>
    <n v="0.48916456736092018"/>
    <n v="5"/>
    <x v="1"/>
  </r>
  <r>
    <x v="4"/>
    <x v="12"/>
    <x v="3"/>
    <n v="27289.835999999999"/>
    <n v="-2241.7919999999999"/>
    <n v="-35570"/>
    <n v="-59550"/>
    <n v="-40120"/>
    <n v="-137481.79199999999"/>
    <n v="-110191.95599999999"/>
    <n v="-4.0378387030248186"/>
    <n v="5"/>
    <x v="1"/>
  </r>
  <r>
    <x v="4"/>
    <x v="12"/>
    <x v="0"/>
    <n v="32489.491999999995"/>
    <n v="-4680.360999999999"/>
    <n v="-52320"/>
    <n v="-22900"/>
    <n v="-70120"/>
    <n v="-150020.361"/>
    <n v="-117530.86900000001"/>
    <n v="-3.6175040533105296"/>
    <n v="5"/>
    <x v="1"/>
  </r>
  <r>
    <x v="4"/>
    <x v="12"/>
    <x v="0"/>
    <n v="664088.93599999999"/>
    <n v="-237743.82799999998"/>
    <n v="-66430"/>
    <n v="-48480"/>
    <n v="-80490"/>
    <n v="-433143.82799999998"/>
    <n v="230945.10800000001"/>
    <n v="0.34776231838923455"/>
    <n v="5"/>
    <x v="1"/>
  </r>
  <r>
    <x v="4"/>
    <x v="12"/>
    <x v="1"/>
    <n v="724835.92999999993"/>
    <n v="-523821.55"/>
    <n v="-59760"/>
    <n v="-80400"/>
    <n v="-22390"/>
    <n v="-686371.55"/>
    <n v="38464.379999999888"/>
    <n v="5.3066326334015881E-2"/>
    <n v="5"/>
    <x v="1"/>
  </r>
  <r>
    <x v="4"/>
    <x v="12"/>
    <x v="2"/>
    <n v="101153.948"/>
    <n v="-28357.035"/>
    <n v="-22300"/>
    <n v="-49670"/>
    <n v="-85900"/>
    <n v="-186227.035"/>
    <n v="-85073.087"/>
    <n v="-0.84102586880741415"/>
    <n v="5"/>
    <x v="1"/>
  </r>
  <r>
    <x v="4"/>
    <x v="12"/>
    <x v="0"/>
    <n v="100825.96299999999"/>
    <n v="-147884.88399999999"/>
    <n v="-101960"/>
    <n v="-35080"/>
    <n v="-88090"/>
    <n v="-373014.88399999996"/>
    <n v="-272188.92099999997"/>
    <n v="-2.6995915823784395"/>
    <n v="5"/>
    <x v="1"/>
  </r>
  <r>
    <x v="4"/>
    <x v="12"/>
    <x v="1"/>
    <n v="26418.133000000002"/>
    <n v="-33458.396999999997"/>
    <n v="-83440"/>
    <n v="-17560"/>
    <n v="-21540"/>
    <n v="-155998.397"/>
    <n v="-129580.264"/>
    <n v="-4.904974321993155"/>
    <n v="5"/>
    <x v="1"/>
  </r>
  <r>
    <x v="4"/>
    <x v="12"/>
    <x v="2"/>
    <n v="1095273.4310000001"/>
    <n v="-22139.690999999999"/>
    <n v="-40910"/>
    <n v="-21300"/>
    <n v="-25480"/>
    <n v="-109829.69099999999"/>
    <n v="985443.74000000011"/>
    <n v="0.89972395212789569"/>
    <n v="5"/>
    <x v="1"/>
  </r>
  <r>
    <x v="4"/>
    <x v="12"/>
    <x v="0"/>
    <n v="132756.39299999998"/>
    <n v="-3291.3999999999996"/>
    <n v="-90900"/>
    <n v="-67770"/>
    <n v="-82230"/>
    <n v="-244191.4"/>
    <n v="-111435.00700000001"/>
    <n v="-0.83939465725014106"/>
    <n v="5"/>
    <x v="1"/>
  </r>
  <r>
    <x v="4"/>
    <x v="12"/>
    <x v="1"/>
    <n v="58052.714999999997"/>
    <n v="-4432.3579999999993"/>
    <n v="-97030"/>
    <n v="-14040"/>
    <n v="-33620"/>
    <n v="-149122.35800000001"/>
    <n v="-91069.643000000011"/>
    <n v="-1.568740462870686"/>
    <n v="5"/>
    <x v="1"/>
  </r>
  <r>
    <x v="4"/>
    <x v="12"/>
    <x v="2"/>
    <n v="102257.86900000001"/>
    <n v="-6675.3679999999995"/>
    <n v="-61360"/>
    <n v="-12450"/>
    <n v="-29250"/>
    <n v="-109735.368"/>
    <n v="-7477.4989999999962"/>
    <n v="-7.3123947067584558E-2"/>
    <n v="5"/>
    <x v="1"/>
  </r>
  <r>
    <x v="4"/>
    <x v="12"/>
    <x v="0"/>
    <n v="1329341.1880000001"/>
    <n v="-92477.028000000006"/>
    <n v="-41700"/>
    <n v="-59310"/>
    <n v="-37700"/>
    <n v="-231187.02799999999"/>
    <n v="1098154.1600000001"/>
    <n v="0.82608902057129374"/>
    <n v="5"/>
    <x v="1"/>
  </r>
  <r>
    <x v="4"/>
    <x v="12"/>
    <x v="0"/>
    <n v="1058801.7649999999"/>
    <n v="-63357.510999999991"/>
    <n v="-20140"/>
    <n v="-38650"/>
    <n v="-107730"/>
    <n v="-229877.511"/>
    <n v="828924.25399999996"/>
    <n v="0.78288899905640041"/>
    <n v="5"/>
    <x v="1"/>
  </r>
  <r>
    <x v="4"/>
    <x v="12"/>
    <x v="0"/>
    <n v="2434866.7279999997"/>
    <n v="-105959.65099999998"/>
    <n v="-97260"/>
    <n v="-41370"/>
    <n v="-73520"/>
    <n v="-318109.65099999995"/>
    <n v="2116757.0769999996"/>
    <n v="0.86935233565686965"/>
    <n v="5"/>
    <x v="1"/>
  </r>
  <r>
    <x v="4"/>
    <x v="12"/>
    <x v="0"/>
    <n v="343578.90700000001"/>
    <n v="-22905.253000000001"/>
    <n v="-88320"/>
    <n v="-15110"/>
    <n v="-48280"/>
    <n v="-174615.253"/>
    <n v="168963.65400000001"/>
    <n v="0.49177539877324311"/>
    <n v="5"/>
    <x v="1"/>
  </r>
  <r>
    <x v="4"/>
    <x v="12"/>
    <x v="0"/>
    <n v="44484.811000000002"/>
    <n v="-28154.244999999999"/>
    <n v="-82100"/>
    <n v="-52900"/>
    <n v="-39960"/>
    <n v="-203114.245"/>
    <n v="-158629.43400000001"/>
    <n v="-3.5659235238742499"/>
    <n v="5"/>
    <x v="1"/>
  </r>
  <r>
    <x v="4"/>
    <x v="12"/>
    <x v="0"/>
    <n v="24894.73"/>
    <n v="-12290.228999999999"/>
    <n v="-25660"/>
    <n v="-106080"/>
    <n v="-91490"/>
    <n v="-235520.22899999999"/>
    <n v="-210625.49899999998"/>
    <n v="-8.4606460483805197"/>
    <n v="5"/>
    <x v="1"/>
  </r>
  <r>
    <x v="4"/>
    <x v="12"/>
    <x v="0"/>
    <n v="42192.43"/>
    <n v="-18196.71"/>
    <n v="-68020"/>
    <n v="-18710"/>
    <n v="-21630"/>
    <n v="-126556.70999999999"/>
    <n v="-84364.28"/>
    <n v="-1.9995122347776604"/>
    <n v="5"/>
    <x v="1"/>
  </r>
  <r>
    <x v="4"/>
    <x v="12"/>
    <x v="0"/>
    <n v="158799.11599999998"/>
    <n v="-30965.381999999998"/>
    <n v="-96720"/>
    <n v="-17110"/>
    <n v="-67650"/>
    <n v="-212445.38199999998"/>
    <n v="-53646.266000000003"/>
    <n v="-0.33782471433908995"/>
    <n v="5"/>
    <x v="1"/>
  </r>
  <r>
    <x v="4"/>
    <x v="12"/>
    <x v="0"/>
    <n v="3903.6549999999993"/>
    <n v="-1080.9189999999999"/>
    <n v="-95970"/>
    <n v="-41350"/>
    <n v="-28090"/>
    <n v="-166490.91899999999"/>
    <n v="-162587.264"/>
    <n v="-41.650008517658456"/>
    <n v="5"/>
    <x v="1"/>
  </r>
  <r>
    <x v="4"/>
    <x v="12"/>
    <x v="0"/>
    <n v="302383.31199999998"/>
    <n v="-266264.47399999999"/>
    <n v="-60660"/>
    <n v="-103610"/>
    <n v="-98380"/>
    <n v="-528914.47399999993"/>
    <n v="-226531.16199999995"/>
    <n v="-0.74915232755966366"/>
    <n v="5"/>
    <x v="1"/>
  </r>
  <r>
    <x v="4"/>
    <x v="12"/>
    <x v="0"/>
    <n v="163975.57399999999"/>
    <n v="-225057.62299999999"/>
    <n v="-50000"/>
    <n v="-77480"/>
    <n v="-71770"/>
    <n v="-424307.62300000002"/>
    <n v="-260332.04900000003"/>
    <n v="-1.5876270022997452"/>
    <n v="5"/>
    <x v="1"/>
  </r>
  <r>
    <x v="4"/>
    <x v="12"/>
    <x v="0"/>
    <n v="39742.996999999996"/>
    <n v="-82277.418999999994"/>
    <n v="-90610"/>
    <n v="-71200"/>
    <n v="-20990"/>
    <n v="-265077.41899999999"/>
    <n v="-225334.42199999999"/>
    <n v="-5.6697893719489754"/>
    <n v="5"/>
    <x v="1"/>
  </r>
  <r>
    <x v="4"/>
    <x v="12"/>
    <x v="0"/>
    <n v="24480.672999999999"/>
    <n v="-6089.628999999999"/>
    <n v="-82570"/>
    <n v="-93490"/>
    <n v="-49040"/>
    <n v="-231189.62899999999"/>
    <n v="-206708.95599999998"/>
    <n v="-8.4437611662064995"/>
    <n v="5"/>
    <x v="1"/>
  </r>
  <r>
    <x v="4"/>
    <x v="12"/>
    <x v="0"/>
    <n v="52267.606999999996"/>
    <n v="-15866.976999999999"/>
    <n v="-19440"/>
    <n v="-84290"/>
    <n v="-68160"/>
    <n v="-187756.97700000001"/>
    <n v="-135489.37000000002"/>
    <n v="-2.5922244727982293"/>
    <n v="5"/>
    <x v="1"/>
  </r>
  <r>
    <x v="4"/>
    <x v="12"/>
    <x v="0"/>
    <n v="30183.320999999996"/>
    <n v="-10694.803"/>
    <n v="-46140"/>
    <n v="-70950"/>
    <n v="-16630"/>
    <n v="-144414.80300000001"/>
    <n v="-114231.48200000002"/>
    <n v="-3.7845895751497998"/>
    <n v="5"/>
    <x v="1"/>
  </r>
  <r>
    <x v="4"/>
    <x v="12"/>
    <x v="0"/>
    <n v="76443.884999999995"/>
    <n v="-5383.7839999999997"/>
    <n v="-71740"/>
    <n v="-88220"/>
    <n v="-58280"/>
    <n v="-223623.78399999999"/>
    <n v="-147179.89899999998"/>
    <n v="-1.9253325364088965"/>
    <n v="5"/>
    <x v="1"/>
  </r>
  <r>
    <x v="4"/>
    <x v="12"/>
    <x v="0"/>
    <n v="133438.49400000001"/>
    <n v="-9665.3409999999985"/>
    <n v="-23480"/>
    <n v="-87930"/>
    <n v="-50790"/>
    <n v="-171865.34099999999"/>
    <n v="-38426.84699999998"/>
    <n v="-0.28797422578824949"/>
    <n v="5"/>
    <x v="1"/>
  </r>
  <r>
    <x v="4"/>
    <x v="12"/>
    <x v="0"/>
    <n v="21021.496999999999"/>
    <n v="-12798.24"/>
    <n v="-76890"/>
    <n v="-83580"/>
    <n v="-41340"/>
    <n v="-214608.24"/>
    <n v="-193586.74299999999"/>
    <n v="-9.2089893978530633"/>
    <n v="5"/>
    <x v="1"/>
  </r>
  <r>
    <x v="4"/>
    <x v="12"/>
    <x v="0"/>
    <n v="14195.257999999998"/>
    <n v="-6213.5569999999998"/>
    <n v="-105630"/>
    <n v="-25570"/>
    <n v="-18540"/>
    <n v="-155953.557"/>
    <n v="-141758.299"/>
    <n v="-9.9863136689731196"/>
    <n v="5"/>
    <x v="1"/>
  </r>
  <r>
    <x v="4"/>
    <x v="12"/>
    <x v="0"/>
    <n v="15675.779"/>
    <n v="-12081.181"/>
    <n v="-58530"/>
    <n v="-105440"/>
    <n v="-20400"/>
    <n v="-196451.18100000001"/>
    <n v="-180775.402"/>
    <n v="-11.532147907928531"/>
    <n v="5"/>
    <x v="1"/>
  </r>
  <r>
    <x v="4"/>
    <x v="12"/>
    <x v="0"/>
    <n v="20168.434999999998"/>
    <n v="-12490.932999999999"/>
    <n v="-13170"/>
    <n v="-31840"/>
    <n v="-76620"/>
    <n v="-134120.93299999999"/>
    <n v="-113952.49799999999"/>
    <n v="-5.6500416616361164"/>
    <n v="5"/>
    <x v="1"/>
  </r>
  <r>
    <x v="4"/>
    <x v="12"/>
    <x v="0"/>
    <n v="1366.729"/>
    <n v="-2075.9479999999999"/>
    <n v="-70320"/>
    <n v="-56810"/>
    <n v="-58400"/>
    <n v="-187605.948"/>
    <n v="-186239.21900000001"/>
    <n v="-136.2663841917454"/>
    <n v="5"/>
    <x v="1"/>
  </r>
  <r>
    <x v="4"/>
    <x v="12"/>
    <x v="0"/>
    <n v="1735.5729999999999"/>
    <n v="-433.37"/>
    <n v="-105740"/>
    <n v="-12680"/>
    <n v="-89660"/>
    <n v="-208513.37"/>
    <n v="-206777.79699999999"/>
    <n v="-119.14093904433868"/>
    <n v="5"/>
    <x v="1"/>
  </r>
  <r>
    <x v="4"/>
    <x v="12"/>
    <x v="0"/>
    <n v="118613.432"/>
    <n v="-29077.271999999997"/>
    <n v="-91950"/>
    <n v="-45350"/>
    <n v="-83630"/>
    <n v="-250007.272"/>
    <n v="-131393.84"/>
    <n v="-1.1077484040761927"/>
    <n v="5"/>
    <x v="1"/>
  </r>
  <r>
    <x v="4"/>
    <x v="12"/>
    <x v="0"/>
    <n v="33726.412999999993"/>
    <n v="-63759.786999999997"/>
    <n v="-48390"/>
    <n v="-99340"/>
    <n v="-95850"/>
    <n v="-307339.78700000001"/>
    <n v="-273613.37400000001"/>
    <n v="-8.1127327118955712"/>
    <n v="5"/>
    <x v="1"/>
  </r>
  <r>
    <x v="4"/>
    <x v="12"/>
    <x v="0"/>
    <n v="267872.03100000002"/>
    <n v="-87208.281999999992"/>
    <n v="-85980"/>
    <n v="-108030"/>
    <n v="-90610"/>
    <n v="-371828.28200000001"/>
    <n v="-103956.25099999999"/>
    <n v="-0.38808176655068549"/>
    <n v="5"/>
    <x v="1"/>
  </r>
  <r>
    <x v="4"/>
    <x v="12"/>
    <x v="1"/>
    <n v="133741.804"/>
    <n v="-32902.589999999997"/>
    <n v="-82430"/>
    <n v="-91690"/>
    <n v="-57240"/>
    <n v="-264262.58999999997"/>
    <n v="-130520.78599999996"/>
    <n v="-0.97591614660738357"/>
    <n v="5"/>
    <x v="1"/>
  </r>
  <r>
    <x v="4"/>
    <x v="12"/>
    <x v="2"/>
    <n v="41506.653999999995"/>
    <n v="-39677.561000000002"/>
    <n v="-72630"/>
    <n v="-51980"/>
    <n v="-29120"/>
    <n v="-193407.56099999999"/>
    <n v="-151900.90700000001"/>
    <n v="-3.6596760365217591"/>
    <n v="5"/>
    <x v="1"/>
  </r>
  <r>
    <x v="4"/>
    <x v="12"/>
    <x v="0"/>
    <n v="97609.553999999989"/>
    <n v="-40496.266999999993"/>
    <n v="-47850"/>
    <n v="-40360"/>
    <n v="-49480"/>
    <n v="-178186.26699999999"/>
    <n v="-80576.713000000003"/>
    <n v="-0.82550026813973576"/>
    <n v="5"/>
    <x v="1"/>
  </r>
  <r>
    <x v="4"/>
    <x v="12"/>
    <x v="0"/>
    <n v="64137.724000000002"/>
    <n v="-28530.193999999996"/>
    <n v="-19290"/>
    <n v="-83830"/>
    <n v="-50750"/>
    <n v="-182400.19399999999"/>
    <n v="-118262.46999999999"/>
    <n v="-1.843883172405681"/>
    <n v="5"/>
    <x v="1"/>
  </r>
  <r>
    <x v="4"/>
    <x v="12"/>
    <x v="0"/>
    <n v="70239.861999999994"/>
    <n v="-51985.681999999993"/>
    <n v="-56670"/>
    <n v="-71380"/>
    <n v="-82790"/>
    <n v="-262825.68199999997"/>
    <n v="-192585.81999999998"/>
    <n v="-2.7418308424353111"/>
    <n v="5"/>
    <x v="1"/>
  </r>
  <r>
    <x v="4"/>
    <x v="12"/>
    <x v="0"/>
    <n v="1424355.156"/>
    <n v="-79568.20199999999"/>
    <n v="-54140"/>
    <n v="-44080"/>
    <n v="-38630"/>
    <n v="-216418.20199999999"/>
    <n v="1207936.9539999999"/>
    <n v="0.84805882080157258"/>
    <n v="5"/>
    <x v="1"/>
  </r>
  <r>
    <x v="4"/>
    <x v="12"/>
    <x v="0"/>
    <n v="129473.708"/>
    <n v="-45029.662999999993"/>
    <n v="-12780"/>
    <n v="-39000"/>
    <n v="-100270"/>
    <n v="-197079.663"/>
    <n v="-67605.955000000002"/>
    <n v="-0.52215971909910852"/>
    <n v="5"/>
    <x v="1"/>
  </r>
  <r>
    <x v="4"/>
    <x v="12"/>
    <x v="1"/>
    <n v="21732.703999999998"/>
    <n v="-3187.2679999999996"/>
    <n v="-96610"/>
    <n v="-105040"/>
    <n v="-48250"/>
    <n v="-253087.26800000001"/>
    <n v="-231354.56400000001"/>
    <n v="-10.645456911390319"/>
    <n v="5"/>
    <x v="1"/>
  </r>
  <r>
    <x v="4"/>
    <x v="12"/>
    <x v="2"/>
    <n v="315209.14600000001"/>
    <n v="-36718.597999999998"/>
    <n v="-58710"/>
    <n v="-92410"/>
    <n v="-60400"/>
    <n v="-248238.598"/>
    <n v="66970.54800000001"/>
    <n v="0.21246384773365684"/>
    <n v="5"/>
    <x v="1"/>
  </r>
  <r>
    <x v="4"/>
    <x v="12"/>
    <x v="0"/>
    <n v="102272.42199999999"/>
    <n v="-12857.74"/>
    <n v="-87120"/>
    <n v="-52530"/>
    <n v="-54730"/>
    <n v="-207237.74"/>
    <n v="-104965.318"/>
    <n v="-1.0263306172606337"/>
    <n v="5"/>
    <x v="1"/>
  </r>
  <r>
    <x v="4"/>
    <x v="12"/>
    <x v="0"/>
    <n v="49926.995999999999"/>
    <n v="-5900.2020000000002"/>
    <n v="-103510"/>
    <n v="-61830"/>
    <n v="-60490"/>
    <n v="-231730.20199999999"/>
    <n v="-181803.20600000001"/>
    <n v="-3.641380827318351"/>
    <n v="5"/>
    <x v="1"/>
  </r>
  <r>
    <x v="4"/>
    <x v="12"/>
    <x v="0"/>
    <n v="356898.73800000001"/>
    <n v="-29433.159"/>
    <n v="-64460"/>
    <n v="-60480"/>
    <n v="-82070"/>
    <n v="-236443.15899999999"/>
    <n v="120455.57900000003"/>
    <n v="0.33750631810863962"/>
    <n v="5"/>
    <x v="1"/>
  </r>
  <r>
    <x v="4"/>
    <x v="12"/>
    <x v="1"/>
    <n v="120190.595"/>
    <n v="-8631.2379999999994"/>
    <n v="-49900"/>
    <n v="-51480"/>
    <n v="-31320"/>
    <n v="-141331.23800000001"/>
    <n v="-21140.643000000011"/>
    <n v="-0.1758926561599933"/>
    <n v="5"/>
    <x v="1"/>
  </r>
  <r>
    <x v="4"/>
    <x v="12"/>
    <x v="2"/>
    <n v="16841.047999999999"/>
    <n v="-4658.8359999999993"/>
    <n v="-103980"/>
    <n v="-15950"/>
    <n v="-64580"/>
    <n v="-189168.83600000001"/>
    <n v="-172327.788"/>
    <n v="-10.232604764264078"/>
    <n v="5"/>
    <x v="1"/>
  </r>
  <r>
    <x v="4"/>
    <x v="12"/>
    <x v="0"/>
    <n v="19662.614999999998"/>
    <n v="-9935.5619999999999"/>
    <n v="-97150"/>
    <n v="-36330"/>
    <n v="-19360"/>
    <n v="-162775.56200000001"/>
    <n v="-143112.94700000001"/>
    <n v="-7.2784289882093525"/>
    <n v="5"/>
    <x v="1"/>
  </r>
  <r>
    <x v="4"/>
    <x v="12"/>
    <x v="0"/>
    <n v="396443.90100000001"/>
    <n v="-85916.55799999999"/>
    <n v="-31490"/>
    <n v="-98170"/>
    <n v="-56430"/>
    <n v="-272006.55799999996"/>
    <n v="124437.34300000005"/>
    <n v="0.31388386272588931"/>
    <n v="5"/>
    <x v="1"/>
  </r>
  <r>
    <x v="4"/>
    <x v="12"/>
    <x v="1"/>
    <n v="2018090.4449999998"/>
    <n v="-10596.894"/>
    <n v="-93790"/>
    <n v="-78310"/>
    <n v="-28190"/>
    <n v="-210886.894"/>
    <n v="1807203.5509999997"/>
    <n v="0.89550176280627491"/>
    <n v="5"/>
    <x v="1"/>
  </r>
  <r>
    <x v="4"/>
    <x v="12"/>
    <x v="2"/>
    <n v="-606796.72199999995"/>
    <n v="143959.80899999998"/>
    <n v="-89680"/>
    <n v="-43650"/>
    <n v="-47160"/>
    <n v="-36530.191000000021"/>
    <n v="-643326.91299999994"/>
    <n v="1.0602016946953778"/>
    <n v="5"/>
    <x v="1"/>
  </r>
  <r>
    <x v="4"/>
    <x v="12"/>
    <x v="0"/>
    <n v="1287276.0109999999"/>
    <n v="-21118.824999999997"/>
    <n v="-106230"/>
    <n v="-63060"/>
    <n v="-38450"/>
    <n v="-228858.82500000001"/>
    <n v="1058417.186"/>
    <n v="0.82221464313452508"/>
    <n v="5"/>
    <x v="1"/>
  </r>
  <r>
    <x v="4"/>
    <x v="12"/>
    <x v="0"/>
    <n v="1279916.0079999999"/>
    <n v="-78159.766999999993"/>
    <n v="-23790"/>
    <n v="-47280"/>
    <n v="-60950"/>
    <n v="-210179.76699999999"/>
    <n v="1069736.2409999999"/>
    <n v="0.83578628153231127"/>
    <n v="5"/>
    <x v="1"/>
  </r>
  <r>
    <x v="4"/>
    <x v="7"/>
    <x v="0"/>
    <n v="4450102.727"/>
    <n v="-1354498.929"/>
    <n v="-15850"/>
    <n v="-82030"/>
    <n v="-14720"/>
    <n v="-1467098.929"/>
    <n v="2983003.798"/>
    <n v="0.67032245792918299"/>
    <n v="5"/>
    <x v="1"/>
  </r>
  <r>
    <x v="4"/>
    <x v="7"/>
    <x v="1"/>
    <n v="193565.86199999996"/>
    <n v="-58645.789999999994"/>
    <n v="-16780"/>
    <n v="-73190"/>
    <n v="-27010"/>
    <n v="-175625.78999999998"/>
    <n v="17940.071999999986"/>
    <n v="9.2682004019902994E-2"/>
    <n v="5"/>
    <x v="1"/>
  </r>
  <r>
    <x v="4"/>
    <x v="7"/>
    <x v="2"/>
    <n v="10429.138999999999"/>
    <n v="-14085.68"/>
    <n v="-25320"/>
    <n v="-88710"/>
    <n v="-36410"/>
    <n v="-164525.68"/>
    <n v="-154096.541"/>
    <n v="-14.775576488145379"/>
    <n v="5"/>
    <x v="1"/>
  </r>
  <r>
    <x v="4"/>
    <x v="7"/>
    <x v="3"/>
    <n v="1005065.5789999999"/>
    <n v="-452779.201"/>
    <n v="-102730"/>
    <n v="-102770"/>
    <n v="-34190"/>
    <n v="-692469.201"/>
    <n v="312596.37799999991"/>
    <n v="0.31102087717601551"/>
    <n v="5"/>
    <x v="1"/>
  </r>
  <r>
    <x v="4"/>
    <x v="7"/>
    <x v="0"/>
    <n v="352268.40600000002"/>
    <n v="-223065.19199999998"/>
    <n v="-77730"/>
    <n v="-31950"/>
    <n v="-97690"/>
    <n v="-430435.19199999998"/>
    <n v="-78166.785999999964"/>
    <n v="-0.22189553382769148"/>
    <n v="5"/>
    <x v="1"/>
  </r>
  <r>
    <x v="4"/>
    <x v="7"/>
    <x v="1"/>
    <n v="1677523.3019999999"/>
    <n v="-1396168.7879999999"/>
    <n v="-15730"/>
    <n v="-30730"/>
    <n v="-48490"/>
    <n v="-1491118.7879999999"/>
    <n v="186404.51399999997"/>
    <n v="0.11111888209109358"/>
    <n v="5"/>
    <x v="1"/>
  </r>
  <r>
    <x v="4"/>
    <x v="7"/>
    <x v="2"/>
    <n v="167249.894"/>
    <n v="-32345.039999999997"/>
    <n v="-37770"/>
    <n v="-14500"/>
    <n v="-47580"/>
    <n v="-132195.04"/>
    <n v="35054.853999999992"/>
    <n v="0.20959567244927516"/>
    <n v="5"/>
    <x v="1"/>
  </r>
  <r>
    <x v="4"/>
    <x v="7"/>
    <x v="3"/>
    <n v="1880279.8559999999"/>
    <n v="-540247.91099999996"/>
    <n v="-35880"/>
    <n v="-73920"/>
    <n v="-94700"/>
    <n v="-744747.91099999996"/>
    <n v="1135531.9449999998"/>
    <n v="0.60391645497690205"/>
    <n v="5"/>
    <x v="1"/>
  </r>
  <r>
    <x v="4"/>
    <x v="7"/>
    <x v="0"/>
    <n v="1172015.1169999999"/>
    <n v="-456334.43099999992"/>
    <n v="-55840"/>
    <n v="-38760"/>
    <n v="-22530"/>
    <n v="-573464.43099999987"/>
    <n v="598550.68599999999"/>
    <n v="0.51070218917662646"/>
    <n v="5"/>
    <x v="1"/>
  </r>
  <r>
    <x v="4"/>
    <x v="7"/>
    <x v="1"/>
    <n v="136165.84099999999"/>
    <n v="-25833.275999999998"/>
    <n v="-102110"/>
    <n v="-70330"/>
    <n v="-70180"/>
    <n v="-268453.27600000001"/>
    <n v="-132287.43500000003"/>
    <n v="-0.97151704148766682"/>
    <n v="5"/>
    <x v="1"/>
  </r>
  <r>
    <x v="4"/>
    <x v="7"/>
    <x v="2"/>
    <n v="289623.18699999998"/>
    <n v="-53618.914999999994"/>
    <n v="-67080"/>
    <n v="-85610"/>
    <n v="-98540"/>
    <n v="-304848.91499999998"/>
    <n v="-15225.728000000003"/>
    <n v="-5.2570818509776303E-2"/>
    <n v="5"/>
    <x v="1"/>
  </r>
  <r>
    <x v="4"/>
    <x v="7"/>
    <x v="3"/>
    <n v="2982094.6259999997"/>
    <n v="-55330.050999999992"/>
    <n v="-41700"/>
    <n v="-39800"/>
    <n v="-19680"/>
    <n v="-156510.05099999998"/>
    <n v="2825584.5749999997"/>
    <n v="0.94751673886018395"/>
    <n v="5"/>
    <x v="1"/>
  </r>
  <r>
    <x v="4"/>
    <x v="7"/>
    <x v="0"/>
    <n v="257863.35399999996"/>
    <n v="-7655.2349999999988"/>
    <n v="-27830"/>
    <n v="-42840"/>
    <n v="-61120"/>
    <n v="-139445.23499999999"/>
    <n v="118418.11899999998"/>
    <n v="0.45922818098456902"/>
    <n v="5"/>
    <x v="1"/>
  </r>
  <r>
    <x v="4"/>
    <x v="7"/>
    <x v="1"/>
    <n v="85954.560999999987"/>
    <n v="-3201.9399999999996"/>
    <n v="-90830"/>
    <n v="-49090"/>
    <n v="-92570"/>
    <n v="-235691.94"/>
    <n v="-149737.37900000002"/>
    <n v="-1.7420527457524917"/>
    <n v="5"/>
    <x v="1"/>
  </r>
  <r>
    <x v="4"/>
    <x v="7"/>
    <x v="2"/>
    <n v="192925.41099999996"/>
    <n v="-80789.064999999988"/>
    <n v="-76630"/>
    <n v="-28860"/>
    <n v="-83550"/>
    <n v="-269829.065"/>
    <n v="-76903.654000000039"/>
    <n v="-0.39861858322022731"/>
    <n v="5"/>
    <x v="1"/>
  </r>
  <r>
    <x v="4"/>
    <x v="7"/>
    <x v="3"/>
    <n v="45372.515999999996"/>
    <n v="-20480.403999999999"/>
    <n v="-22170"/>
    <n v="-86850"/>
    <n v="-50010"/>
    <n v="-179510.40400000001"/>
    <n v="-134137.88800000001"/>
    <n v="-2.9563687409355923"/>
    <n v="5"/>
    <x v="1"/>
  </r>
  <r>
    <x v="4"/>
    <x v="7"/>
    <x v="0"/>
    <n v="19502.181999999997"/>
    <n v="-4141.97"/>
    <n v="-69770"/>
    <n v="-104540"/>
    <n v="-96090"/>
    <n v="-274541.96999999997"/>
    <n v="-255039.78799999997"/>
    <n v="-13.077500148444928"/>
    <n v="5"/>
    <x v="1"/>
  </r>
  <r>
    <x v="4"/>
    <x v="7"/>
    <x v="0"/>
    <n v="116074.93099999998"/>
    <n v="-129688.048"/>
    <n v="-44680"/>
    <n v="-105720"/>
    <n v="-17980"/>
    <n v="-298068.04800000001"/>
    <n v="-181993.11700000003"/>
    <n v="-1.5678933894864866"/>
    <n v="5"/>
    <x v="1"/>
  </r>
  <r>
    <x v="4"/>
    <x v="7"/>
    <x v="1"/>
    <n v="19310.284"/>
    <n v="-12692.448999999999"/>
    <n v="-49860"/>
    <n v="-104680"/>
    <n v="-98750"/>
    <n v="-265982.44900000002"/>
    <n v="-246672.16500000004"/>
    <n v="-12.774134497452241"/>
    <n v="5"/>
    <x v="1"/>
  </r>
  <r>
    <x v="4"/>
    <x v="7"/>
    <x v="2"/>
    <n v="5570.6839999999993"/>
    <n v="-5254.4939999999997"/>
    <n v="-40730"/>
    <n v="-48900"/>
    <n v="-69370"/>
    <n v="-164254.49400000001"/>
    <n v="-158683.81"/>
    <n v="-28.485516320796517"/>
    <n v="5"/>
    <x v="1"/>
  </r>
  <r>
    <x v="4"/>
    <x v="7"/>
    <x v="0"/>
    <n v="16781.771999999997"/>
    <n v="-9726.1989999999987"/>
    <n v="-12880"/>
    <n v="-86580"/>
    <n v="-85520"/>
    <n v="-194706.19899999999"/>
    <n v="-177924.427"/>
    <n v="-10.602243136183713"/>
    <n v="5"/>
    <x v="1"/>
  </r>
  <r>
    <x v="4"/>
    <x v="7"/>
    <x v="1"/>
    <n v="41977.082000000002"/>
    <n v="-45959.774000000005"/>
    <n v="-14240"/>
    <n v="-53820"/>
    <n v="-95190"/>
    <n v="-209209.774"/>
    <n v="-167232.69200000001"/>
    <n v="-3.9839046458731935"/>
    <n v="5"/>
    <x v="1"/>
  </r>
  <r>
    <x v="4"/>
    <x v="7"/>
    <x v="2"/>
    <n v="151390.29499999998"/>
    <n v="-48620.025999999991"/>
    <n v="-87370"/>
    <n v="-80980"/>
    <n v="-101280"/>
    <n v="-318250.02600000001"/>
    <n v="-166859.73100000003"/>
    <n v="-1.1021824813803291"/>
    <n v="5"/>
    <x v="1"/>
  </r>
  <r>
    <x v="4"/>
    <x v="7"/>
    <x v="0"/>
    <n v="82749.87"/>
    <n v="-14231.195999999998"/>
    <n v="-66110"/>
    <n v="-25230"/>
    <n v="-69000"/>
    <n v="-174571.196"/>
    <n v="-91821.326000000001"/>
    <n v="-1.1096250181420226"/>
    <n v="5"/>
    <x v="1"/>
  </r>
  <r>
    <x v="4"/>
    <x v="7"/>
    <x v="1"/>
    <n v="36720.543999999994"/>
    <n v="-24453.002"/>
    <n v="-57450"/>
    <n v="-98590"/>
    <n v="-42320"/>
    <n v="-222813.00200000001"/>
    <n v="-186092.45800000001"/>
    <n v="-5.0678023179613039"/>
    <n v="5"/>
    <x v="1"/>
  </r>
  <r>
    <x v="4"/>
    <x v="7"/>
    <x v="2"/>
    <n v="86134.607999999993"/>
    <n v="-56724.674999999996"/>
    <n v="-26970"/>
    <n v="-55580"/>
    <n v="-18590"/>
    <n v="-157864.67499999999"/>
    <n v="-71730.066999999995"/>
    <n v="-0.83276709171300811"/>
    <n v="5"/>
    <x v="1"/>
  </r>
  <r>
    <x v="4"/>
    <x v="7"/>
    <x v="0"/>
    <n v="69842.114999999991"/>
    <n v="-17567.171999999999"/>
    <n v="-108150"/>
    <n v="-27440"/>
    <n v="-75670"/>
    <n v="-228827.17199999999"/>
    <n v="-158985.057"/>
    <n v="-2.2763494060854259"/>
    <n v="5"/>
    <x v="1"/>
  </r>
  <r>
    <x v="4"/>
    <x v="7"/>
    <x v="0"/>
    <n v="66667.439999999988"/>
    <n v="-52266.283999999992"/>
    <n v="-68270"/>
    <n v="-16560"/>
    <n v="-41720"/>
    <n v="-178816.28399999999"/>
    <n v="-112148.844"/>
    <n v="-1.682213146327503"/>
    <n v="5"/>
    <x v="1"/>
  </r>
  <r>
    <x v="4"/>
    <x v="7"/>
    <x v="0"/>
    <n v="307378.33699999994"/>
    <n v="-101501.442"/>
    <n v="-90260"/>
    <n v="-96510"/>
    <n v="-84010"/>
    <n v="-372281.44199999998"/>
    <n v="-64903.10500000004"/>
    <n v="-0.21115055027446536"/>
    <n v="5"/>
    <x v="1"/>
  </r>
  <r>
    <x v="4"/>
    <x v="7"/>
    <x v="0"/>
    <n v="49670.11"/>
    <n v="-5934.5999999999995"/>
    <n v="-86440"/>
    <n v="-16500"/>
    <n v="-64420"/>
    <n v="-173294.6"/>
    <n v="-123624.49"/>
    <n v="-2.4889111379056743"/>
    <n v="5"/>
    <x v="1"/>
  </r>
  <r>
    <x v="4"/>
    <x v="7"/>
    <x v="0"/>
    <n v="39097.330999999998"/>
    <n v="-7867.5869999999995"/>
    <n v="-67890"/>
    <n v="-23000"/>
    <n v="-98020"/>
    <n v="-196777.587"/>
    <n v="-157680.25599999999"/>
    <n v="-4.0330184175487584"/>
    <n v="5"/>
    <x v="1"/>
  </r>
  <r>
    <x v="4"/>
    <x v="7"/>
    <x v="0"/>
    <n v="66004.721999999994"/>
    <n v="-6796.2579999999998"/>
    <n v="-30230"/>
    <n v="-46400"/>
    <n v="-78460"/>
    <n v="-161886.258"/>
    <n v="-95881.536000000007"/>
    <n v="-1.4526466151921678"/>
    <n v="5"/>
    <x v="1"/>
  </r>
  <r>
    <x v="4"/>
    <x v="7"/>
    <x v="0"/>
    <n v="427320.80300000001"/>
    <n v="-23927.644999999997"/>
    <n v="-49800"/>
    <n v="-25670"/>
    <n v="-41500"/>
    <n v="-140897.64499999999"/>
    <n v="286423.15800000005"/>
    <n v="0.6702766539545234"/>
    <n v="5"/>
    <x v="1"/>
  </r>
  <r>
    <x v="4"/>
    <x v="7"/>
    <x v="0"/>
    <n v="7978.0889999999999"/>
    <n v="-1198.54"/>
    <n v="-73650"/>
    <n v="-57620"/>
    <n v="-39040"/>
    <n v="-171508.54"/>
    <n v="-163530.451"/>
    <n v="-20.497446318284993"/>
    <n v="5"/>
    <x v="1"/>
  </r>
  <r>
    <x v="4"/>
    <x v="7"/>
    <x v="0"/>
    <n v="193638.51499999998"/>
    <n v="-34855.813999999998"/>
    <n v="-24310"/>
    <n v="-107140"/>
    <n v="-84820"/>
    <n v="-251125.81400000001"/>
    <n v="-57487.299000000028"/>
    <n v="-0.29687946636029527"/>
    <n v="5"/>
    <x v="1"/>
  </r>
  <r>
    <x v="4"/>
    <x v="7"/>
    <x v="0"/>
    <n v="168494.242"/>
    <n v="-30806.621999999996"/>
    <n v="-76920"/>
    <n v="-94540"/>
    <n v="-80320"/>
    <n v="-282586.62199999997"/>
    <n v="-114092.37999999998"/>
    <n v="-0.67712925169276694"/>
    <n v="5"/>
    <x v="1"/>
  </r>
  <r>
    <x v="4"/>
    <x v="7"/>
    <x v="0"/>
    <n v="101308.984"/>
    <n v="-65129.525999999991"/>
    <n v="-54070"/>
    <n v="-98090"/>
    <n v="-23300"/>
    <n v="-240589.52599999998"/>
    <n v="-139280.54199999999"/>
    <n v="-1.374809385118303"/>
    <n v="5"/>
    <x v="1"/>
  </r>
  <r>
    <x v="4"/>
    <x v="7"/>
    <x v="0"/>
    <n v="745500.9659999999"/>
    <n v="-222424.18100000001"/>
    <n v="-60950"/>
    <n v="-103320"/>
    <n v="-77610"/>
    <n v="-464304.18099999998"/>
    <n v="281196.78499999992"/>
    <n v="0.37719171111040511"/>
    <n v="5"/>
    <x v="1"/>
  </r>
  <r>
    <x v="4"/>
    <x v="7"/>
    <x v="0"/>
    <n v="878162.28500000003"/>
    <n v="-182451.65399999998"/>
    <n v="-49840"/>
    <n v="-105160"/>
    <n v="-47530"/>
    <n v="-384981.65399999998"/>
    <n v="493180.63100000005"/>
    <n v="0.56160534268446749"/>
    <n v="5"/>
    <x v="1"/>
  </r>
  <r>
    <x v="4"/>
    <x v="7"/>
    <x v="0"/>
    <n v="2519882.8689999999"/>
    <n v="-12582.311"/>
    <n v="-105480"/>
    <n v="-107420"/>
    <n v="-48520"/>
    <n v="-274002.31099999999"/>
    <n v="2245880.5580000002"/>
    <n v="0.89126387009062213"/>
    <n v="5"/>
    <x v="1"/>
  </r>
  <r>
    <x v="4"/>
    <x v="7"/>
    <x v="0"/>
    <n v="728857.99699999997"/>
    <n v="-56622.663999999997"/>
    <n v="-95150"/>
    <n v="-65110"/>
    <n v="-28710"/>
    <n v="-245592.66399999999"/>
    <n v="483265.33299999998"/>
    <n v="0.66304456422119762"/>
    <n v="5"/>
    <x v="1"/>
  </r>
  <r>
    <x v="4"/>
    <x v="7"/>
    <x v="0"/>
    <n v="146181.29399999999"/>
    <n v="-22299.69"/>
    <n v="-74100"/>
    <n v="-105120"/>
    <n v="-89330"/>
    <n v="-290849.69"/>
    <n v="-144668.39600000001"/>
    <n v="-0.98965053627176136"/>
    <n v="5"/>
    <x v="1"/>
  </r>
  <r>
    <x v="4"/>
    <x v="7"/>
    <x v="0"/>
    <n v="95672.968999999997"/>
    <n v="-26049.414999999997"/>
    <n v="-96260"/>
    <n v="-15240"/>
    <n v="-12900"/>
    <n v="-150449.41500000001"/>
    <n v="-54776.446000000011"/>
    <n v="-0.57253837288147724"/>
    <n v="5"/>
    <x v="1"/>
  </r>
  <r>
    <x v="4"/>
    <x v="7"/>
    <x v="0"/>
    <n v="106736.48299999999"/>
    <n v="-56509.662999999993"/>
    <n v="-64520"/>
    <n v="-93180"/>
    <n v="-75960"/>
    <n v="-290169.663"/>
    <n v="-183433.18"/>
    <n v="-1.7185612158496921"/>
    <n v="5"/>
    <x v="1"/>
  </r>
  <r>
    <x v="4"/>
    <x v="18"/>
    <x v="0"/>
    <n v="139049.85499999998"/>
    <n v="-10935.946"/>
    <n v="-100450"/>
    <n v="-15030"/>
    <n v="-61160"/>
    <n v="-187575.946"/>
    <n v="-48526.091000000015"/>
    <n v="-0.34898339879606505"/>
    <n v="5"/>
    <x v="1"/>
  </r>
  <r>
    <x v="4"/>
    <x v="18"/>
    <x v="0"/>
    <n v="208811.49799999999"/>
    <n v="-161543.73899999997"/>
    <n v="-46560"/>
    <n v="-62750"/>
    <n v="-51450"/>
    <n v="-322303.73899999994"/>
    <n v="-113492.24099999995"/>
    <n v="-0.54351528573393004"/>
    <n v="5"/>
    <x v="1"/>
  </r>
  <r>
    <x v="4"/>
    <x v="18"/>
    <x v="0"/>
    <n v="725216.66700000002"/>
    <n v="-59325.265999999996"/>
    <n v="-65850"/>
    <n v="-81900"/>
    <n v="-86370"/>
    <n v="-293445.266"/>
    <n v="431771.40100000001"/>
    <n v="0.59536883340823721"/>
    <n v="5"/>
    <x v="1"/>
  </r>
  <r>
    <x v="4"/>
    <x v="18"/>
    <x v="0"/>
    <n v="11260.262999999999"/>
    <n v="-8961.3089999999993"/>
    <n v="-23980"/>
    <n v="-17390"/>
    <n v="-99770"/>
    <n v="-150101.30900000001"/>
    <n v="-138841.046"/>
    <n v="-12.330177900818127"/>
    <n v="5"/>
    <x v="1"/>
  </r>
  <r>
    <x v="4"/>
    <x v="18"/>
    <x v="0"/>
    <n v="252062.98599999998"/>
    <n v="-18895.190999999999"/>
    <n v="-69040"/>
    <n v="-90870"/>
    <n v="-22960"/>
    <n v="-201765.19099999999"/>
    <n v="50297.794999999984"/>
    <n v="0.19954454955159498"/>
    <n v="5"/>
    <x v="1"/>
  </r>
  <r>
    <x v="4"/>
    <x v="18"/>
    <x v="0"/>
    <n v="390054.16099999996"/>
    <n v="-22713.235999999997"/>
    <n v="-25020"/>
    <n v="-72940"/>
    <n v="-17420"/>
    <n v="-138093.236"/>
    <n v="251960.92499999996"/>
    <n v="0.64596394601723006"/>
    <n v="5"/>
    <x v="1"/>
  </r>
  <r>
    <x v="4"/>
    <x v="18"/>
    <x v="0"/>
    <n v="816921.62999999989"/>
    <n v="-76055.489999999991"/>
    <n v="-98100"/>
    <n v="-68600"/>
    <n v="-94170"/>
    <n v="-336925.49"/>
    <n v="479996.1399999999"/>
    <n v="0.58756693711243757"/>
    <n v="5"/>
    <x v="1"/>
  </r>
  <r>
    <x v="4"/>
    <x v="18"/>
    <x v="0"/>
    <n v="1110349.0439999998"/>
    <n v="-1752704.6040000001"/>
    <n v="-21030"/>
    <n v="-30390"/>
    <n v="-59540"/>
    <n v="-1863664.6040000001"/>
    <n v="-753315.56000000029"/>
    <n v="-0.6784493255257853"/>
    <n v="5"/>
    <x v="1"/>
  </r>
  <r>
    <x v="4"/>
    <x v="18"/>
    <x v="1"/>
    <n v="2811017.1809999999"/>
    <n v="-97056.623999999996"/>
    <n v="-90680"/>
    <n v="-91000"/>
    <n v="-107840"/>
    <n v="-386576.62400000001"/>
    <n v="2424440.557"/>
    <n v="0.86247802873176393"/>
    <n v="5"/>
    <x v="1"/>
  </r>
  <r>
    <x v="4"/>
    <x v="18"/>
    <x v="2"/>
    <n v="4990873.909"/>
    <n v="-469436.10699999996"/>
    <n v="-26010"/>
    <n v="-63060"/>
    <n v="-82600"/>
    <n v="-641106.10699999996"/>
    <n v="4349767.8020000001"/>
    <n v="0.87154431895305973"/>
    <n v="5"/>
    <x v="1"/>
  </r>
  <r>
    <x v="4"/>
    <x v="18"/>
    <x v="0"/>
    <n v="3715167.7499999995"/>
    <n v="-339581.69"/>
    <n v="-58920"/>
    <n v="-19390"/>
    <n v="-83690"/>
    <n v="-501581.69"/>
    <n v="3213586.0599999996"/>
    <n v="0.8649908365510548"/>
    <n v="5"/>
    <x v="1"/>
  </r>
  <r>
    <x v="4"/>
    <x v="18"/>
    <x v="0"/>
    <n v="121296.973"/>
    <n v="-47255.921999999999"/>
    <n v="-49600"/>
    <n v="-56620"/>
    <n v="-38220"/>
    <n v="-191695.92199999999"/>
    <n v="-70398.948999999993"/>
    <n v="-0.58038504390377488"/>
    <n v="5"/>
    <x v="1"/>
  </r>
  <r>
    <x v="4"/>
    <x v="18"/>
    <x v="0"/>
    <n v="567275.98899999994"/>
    <n v="-321182.69399999996"/>
    <n v="-45310"/>
    <n v="-21960"/>
    <n v="-88580"/>
    <n v="-477032.69399999996"/>
    <n v="90243.294999999984"/>
    <n v="0.15908181687555967"/>
    <n v="5"/>
    <x v="1"/>
  </r>
  <r>
    <x v="4"/>
    <x v="18"/>
    <x v="0"/>
    <n v="17567.893"/>
    <n v="-16085.348999999998"/>
    <n v="-41430"/>
    <n v="-83050"/>
    <n v="-18370"/>
    <n v="-158935.34899999999"/>
    <n v="-141367.45599999998"/>
    <n v="-8.0469215061817589"/>
    <n v="5"/>
    <x v="1"/>
  </r>
  <r>
    <x v="4"/>
    <x v="18"/>
    <x v="0"/>
    <n v="47230.679999999993"/>
    <n v="-10560.06"/>
    <n v="-31280"/>
    <n v="-37700"/>
    <n v="-55610"/>
    <n v="-135150.06"/>
    <n v="-87919.38"/>
    <n v="-1.8614887611188324"/>
    <n v="5"/>
    <x v="1"/>
  </r>
  <r>
    <x v="4"/>
    <x v="18"/>
    <x v="1"/>
    <n v="29986.452999999998"/>
    <n v="-8889.5869999999995"/>
    <n v="-36350"/>
    <n v="-98440"/>
    <n v="-74220"/>
    <n v="-217899.587"/>
    <n v="-187913.13399999999"/>
    <n v="-6.2666009214227509"/>
    <n v="5"/>
    <x v="1"/>
  </r>
  <r>
    <x v="4"/>
    <x v="18"/>
    <x v="2"/>
    <n v="43283.254000000001"/>
    <n v="-12114.199999999999"/>
    <n v="-47640"/>
    <n v="-87790"/>
    <n v="-53530"/>
    <n v="-201074.2"/>
    <n v="-157790.946"/>
    <n v="-3.6455425925231961"/>
    <n v="5"/>
    <x v="1"/>
  </r>
  <r>
    <x v="4"/>
    <x v="18"/>
    <x v="0"/>
    <n v="304828.60800000001"/>
    <n v="-86528.693999999989"/>
    <n v="-66450"/>
    <n v="-78410"/>
    <n v="-98580"/>
    <n v="-329968.69400000002"/>
    <n v="-25140.08600000001"/>
    <n v="-8.2472856353429963E-2"/>
    <n v="5"/>
    <x v="1"/>
  </r>
  <r>
    <x v="4"/>
    <x v="18"/>
    <x v="0"/>
    <n v="75481.174999999988"/>
    <n v="-4287.2479999999996"/>
    <n v="-81350"/>
    <n v="-25760"/>
    <n v="-17220"/>
    <n v="-128617.24799999999"/>
    <n v="-53136.073000000004"/>
    <n v="-0.70396457129873791"/>
    <n v="5"/>
    <x v="1"/>
  </r>
  <r>
    <x v="4"/>
    <x v="18"/>
    <x v="0"/>
    <n v="36201.711000000003"/>
    <n v="-2740.1639999999998"/>
    <n v="-32680"/>
    <n v="-14440"/>
    <n v="-39800"/>
    <n v="-89660.164000000004"/>
    <n v="-53458.453000000001"/>
    <n v="-1.4766830495939818"/>
    <n v="5"/>
    <x v="1"/>
  </r>
  <r>
    <x v="4"/>
    <x v="18"/>
    <x v="1"/>
    <n v="-4507369.2649999997"/>
    <n v="1040610.1299999999"/>
    <n v="-50370"/>
    <n v="-58640"/>
    <n v="-90820"/>
    <n v="840780.12999999989"/>
    <n v="-3666589.1349999998"/>
    <n v="0.81346544279637578"/>
    <n v="5"/>
    <x v="1"/>
  </r>
  <r>
    <x v="4"/>
    <x v="18"/>
    <x v="2"/>
    <n v="6379.3939999999993"/>
    <n v="-20444.199999999997"/>
    <n v="-12900"/>
    <n v="-101300"/>
    <n v="-26690"/>
    <n v="-161334.20000000001"/>
    <n v="-154954.80600000001"/>
    <n v="-24.289894306575206"/>
    <n v="5"/>
    <x v="1"/>
  </r>
  <r>
    <x v="4"/>
    <x v="18"/>
    <x v="0"/>
    <n v="-404.76099999999997"/>
    <n v="433.49599999999998"/>
    <n v="-43560"/>
    <n v="-34120"/>
    <n v="-16380"/>
    <n v="-93626.504000000001"/>
    <n v="-94031.264999999999"/>
    <n v="232.31305634683184"/>
    <n v="5"/>
    <x v="1"/>
  </r>
  <r>
    <x v="4"/>
    <x v="18"/>
    <x v="0"/>
    <n v="-111.30699999999999"/>
    <n v="134.48399999999998"/>
    <n v="-47200"/>
    <n v="-69330"/>
    <n v="-55960"/>
    <n v="-172355.516"/>
    <n v="-172466.823"/>
    <n v="1549.469691933122"/>
    <n v="5"/>
    <x v="1"/>
  </r>
  <r>
    <x v="4"/>
    <x v="18"/>
    <x v="1"/>
    <n v="-54.25"/>
    <n v="70.22399999999999"/>
    <n v="-13060"/>
    <n v="-16650"/>
    <n v="-60020"/>
    <n v="-89659.775999999998"/>
    <n v="-89714.025999999998"/>
    <n v="1653.7147649769586"/>
    <n v="5"/>
    <x v="1"/>
  </r>
  <r>
    <x v="4"/>
    <x v="18"/>
    <x v="2"/>
    <n v="-221.65499999999997"/>
    <n v="253.66599999999997"/>
    <n v="-64800"/>
    <n v="-81020"/>
    <n v="-91120"/>
    <n v="-236686.334"/>
    <n v="-236907.989"/>
    <n v="1068.8140984863867"/>
    <n v="5"/>
    <x v="1"/>
  </r>
  <r>
    <x v="4"/>
    <x v="18"/>
    <x v="0"/>
    <n v="237505.17699999997"/>
    <n v="-146546.16899999999"/>
    <n v="-15250"/>
    <n v="-61140"/>
    <n v="-96660"/>
    <n v="-319596.16899999999"/>
    <n v="-82090.992000000027"/>
    <n v="-0.34563874790821947"/>
    <n v="5"/>
    <x v="1"/>
  </r>
  <r>
    <x v="4"/>
    <x v="18"/>
    <x v="0"/>
    <n v="61034.581999999995"/>
    <n v="-45368.932000000001"/>
    <n v="-62770"/>
    <n v="-29300"/>
    <n v="-36590"/>
    <n v="-174028.932"/>
    <n v="-112994.35"/>
    <n v="-1.8513168485367855"/>
    <n v="5"/>
    <x v="1"/>
  </r>
  <r>
    <x v="4"/>
    <x v="18"/>
    <x v="0"/>
    <n v="98120.343999999997"/>
    <n v="-108693.54999999999"/>
    <n v="-35760"/>
    <n v="-65630"/>
    <n v="-84470"/>
    <n v="-294553.55"/>
    <n v="-196433.20600000001"/>
    <n v="-2.0019620599781023"/>
    <n v="5"/>
    <x v="1"/>
  </r>
  <r>
    <x v="4"/>
    <x v="18"/>
    <x v="1"/>
    <n v="4369718.71"/>
    <n v="-1302961.058"/>
    <n v="-87030"/>
    <n v="-69490"/>
    <n v="-96670"/>
    <n v="-1556151.058"/>
    <n v="2813567.6519999998"/>
    <n v="0.64387843674267076"/>
    <n v="5"/>
    <x v="1"/>
  </r>
  <r>
    <x v="4"/>
    <x v="18"/>
    <x v="2"/>
    <n v="46959.933999999994"/>
    <n v="-33915.678999999996"/>
    <n v="-36040"/>
    <n v="-44670"/>
    <n v="-42380"/>
    <n v="-157005.679"/>
    <n v="-110045.74500000001"/>
    <n v="-2.3433965005146735"/>
    <n v="5"/>
    <x v="1"/>
  </r>
  <r>
    <x v="4"/>
    <x v="18"/>
    <x v="3"/>
    <n v="572550.48199999996"/>
    <n v="-441551.11"/>
    <n v="-55510"/>
    <n v="-68920"/>
    <n v="-28820"/>
    <n v="-594801.11"/>
    <n v="-22250.628000000026"/>
    <n v="-3.8862298957945907E-2"/>
    <n v="5"/>
    <x v="1"/>
  </r>
  <r>
    <x v="4"/>
    <x v="18"/>
    <x v="0"/>
    <n v="51331.574000000001"/>
    <n v="-50906.008999999991"/>
    <n v="-69850"/>
    <n v="-16260"/>
    <n v="-51470"/>
    <n v="-188486.00899999999"/>
    <n v="-137154.435"/>
    <n v="-2.6719312172270424"/>
    <n v="5"/>
    <x v="1"/>
  </r>
  <r>
    <x v="4"/>
    <x v="18"/>
    <x v="1"/>
    <n v="326275.64899999998"/>
    <n v="-141636.78899999999"/>
    <n v="-99110"/>
    <n v="-67510"/>
    <n v="-60830"/>
    <n v="-369086.78899999999"/>
    <n v="-42811.140000000014"/>
    <n v="-0.13121156951556631"/>
    <n v="5"/>
    <x v="1"/>
  </r>
  <r>
    <x v="4"/>
    <x v="18"/>
    <x v="2"/>
    <n v="342397.31400000001"/>
    <n v="-240283.70099999997"/>
    <n v="-80030"/>
    <n v="-105500"/>
    <n v="-70060"/>
    <n v="-495873.701"/>
    <n v="-153476.38699999999"/>
    <n v="-0.44824062784557939"/>
    <n v="5"/>
    <x v="1"/>
  </r>
  <r>
    <x v="4"/>
    <x v="18"/>
    <x v="3"/>
    <n v="454598.739"/>
    <n v="-610155.91"/>
    <n v="-62240"/>
    <n v="-36090"/>
    <n v="-85490"/>
    <n v="-793975.91"/>
    <n v="-339377.17100000003"/>
    <n v="-0.74654226218608144"/>
    <n v="5"/>
    <x v="1"/>
  </r>
  <r>
    <x v="4"/>
    <x v="18"/>
    <x v="0"/>
    <n v="3282144.7960000001"/>
    <n v="-108087.16799999999"/>
    <n v="-43050"/>
    <n v="-30540"/>
    <n v="-30940"/>
    <n v="-212617.16800000001"/>
    <n v="3069527.628"/>
    <n v="0.9352200523696822"/>
    <n v="5"/>
    <x v="1"/>
  </r>
  <r>
    <x v="4"/>
    <x v="18"/>
    <x v="1"/>
    <n v="490306.22899999993"/>
    <n v="-139486.03899999999"/>
    <n v="-55540"/>
    <n v="-85940"/>
    <n v="-54430"/>
    <n v="-335396.03899999999"/>
    <n v="154910.18999999994"/>
    <n v="0.31594579231829412"/>
    <n v="5"/>
    <x v="1"/>
  </r>
  <r>
    <x v="4"/>
    <x v="18"/>
    <x v="2"/>
    <n v="311511.29099999997"/>
    <n v="-76012.75499999999"/>
    <n v="-83510"/>
    <n v="-19980"/>
    <n v="-105880"/>
    <n v="-285382.755"/>
    <n v="26128.535999999964"/>
    <n v="8.3876690042673174E-2"/>
    <n v="5"/>
    <x v="1"/>
  </r>
  <r>
    <x v="4"/>
    <x v="18"/>
    <x v="3"/>
    <n v="270481.484"/>
    <n v="-70471.778999999995"/>
    <n v="-33410"/>
    <n v="-50150"/>
    <n v="-80830"/>
    <n v="-234861.77899999998"/>
    <n v="35619.705000000016"/>
    <n v="0.13168999398125167"/>
    <n v="5"/>
    <x v="1"/>
  </r>
  <r>
    <x v="4"/>
    <x v="18"/>
    <x v="0"/>
    <n v="128037.89599999999"/>
    <n v="-28954.946999999996"/>
    <n v="-30340"/>
    <n v="-104310"/>
    <n v="-57760"/>
    <n v="-221364.94699999999"/>
    <n v="-93327.050999999992"/>
    <n v="-0.72890178545264439"/>
    <n v="5"/>
    <x v="1"/>
  </r>
  <r>
    <x v="4"/>
    <x v="18"/>
    <x v="1"/>
    <n v="506668.66599999997"/>
    <n v="-79007.088999999993"/>
    <n v="-82960"/>
    <n v="-29190"/>
    <n v="-26320"/>
    <n v="-217477.08899999998"/>
    <n v="289191.57699999999"/>
    <n v="0.57077059705128874"/>
    <n v="5"/>
    <x v="1"/>
  </r>
  <r>
    <x v="4"/>
    <x v="18"/>
    <x v="2"/>
    <n v="403089.53999999992"/>
    <n v="-94192.510999999999"/>
    <n v="-19610"/>
    <n v="-19430"/>
    <n v="-33430"/>
    <n v="-166662.511"/>
    <n v="236427.02899999992"/>
    <n v="0.58653724678640873"/>
    <n v="5"/>
    <x v="1"/>
  </r>
  <r>
    <x v="4"/>
    <x v="18"/>
    <x v="3"/>
    <n v="443199.04299999995"/>
    <n v="-110043.11500000001"/>
    <n v="-62070"/>
    <n v="-34500"/>
    <n v="-45860"/>
    <n v="-252473.11499999999"/>
    <n v="190725.92799999996"/>
    <n v="0.43033921442831269"/>
    <n v="5"/>
    <x v="1"/>
  </r>
  <r>
    <x v="4"/>
    <x v="18"/>
    <x v="0"/>
    <n v="205408.973"/>
    <n v="-23658.494999999999"/>
    <n v="-67080"/>
    <n v="-39950"/>
    <n v="-85990"/>
    <n v="-216678.495"/>
    <n v="-11269.521999999997"/>
    <n v="-5.4863825252658253E-2"/>
    <n v="5"/>
    <x v="1"/>
  </r>
  <r>
    <x v="4"/>
    <x v="18"/>
    <x v="0"/>
    <n v="309432.38899999997"/>
    <n v="-46640.565999999999"/>
    <n v="-70720"/>
    <n v="-36580"/>
    <n v="-41180"/>
    <n v="-195120.56599999999"/>
    <n v="114311.82299999997"/>
    <n v="0.36942423309151384"/>
    <n v="5"/>
    <x v="1"/>
  </r>
  <r>
    <x v="4"/>
    <x v="18"/>
    <x v="1"/>
    <n v="83370.895999999993"/>
    <n v="-21027.320999999996"/>
    <n v="-73740"/>
    <n v="-90710"/>
    <n v="-68760"/>
    <n v="-254237.321"/>
    <n v="-170866.42499999999"/>
    <n v="-2.0494732958129656"/>
    <n v="5"/>
    <x v="1"/>
  </r>
  <r>
    <x v="4"/>
    <x v="18"/>
    <x v="2"/>
    <n v="301560.34299999999"/>
    <n v="-321397.97200000001"/>
    <n v="-97300"/>
    <n v="-52540"/>
    <n v="-101000"/>
    <n v="-572237.97200000007"/>
    <n v="-270677.62900000007"/>
    <n v="-0.89759026769643935"/>
    <n v="5"/>
    <x v="1"/>
  </r>
  <r>
    <x v="4"/>
    <x v="18"/>
    <x v="0"/>
    <n v="163841.20199999999"/>
    <n v="-1469.2509999999997"/>
    <n v="-68670"/>
    <n v="-41090"/>
    <n v="-85510"/>
    <n v="-196739.25099999999"/>
    <n v="-32898.048999999999"/>
    <n v="-0.2007922830058339"/>
    <n v="5"/>
    <x v="1"/>
  </r>
  <r>
    <x v="4"/>
    <x v="18"/>
    <x v="1"/>
    <n v="2759805.923"/>
    <n v="-137426.149"/>
    <n v="-92970"/>
    <n v="-71690"/>
    <n v="-82720"/>
    <n v="-384806.14899999998"/>
    <n v="2374999.7740000002"/>
    <n v="0.8605676776786888"/>
    <n v="5"/>
    <x v="1"/>
  </r>
  <r>
    <x v="4"/>
    <x v="16"/>
    <x v="2"/>
    <n v="482904.20499999996"/>
    <n v="-231109.38199999998"/>
    <n v="-82870"/>
    <n v="-72780"/>
    <n v="-100180"/>
    <n v="-486939.38199999998"/>
    <n v="-4035.1770000000251"/>
    <n v="-8.3560610121422019E-3"/>
    <n v="5"/>
    <x v="1"/>
  </r>
  <r>
    <x v="4"/>
    <x v="16"/>
    <x v="0"/>
    <n v="28426.971999999998"/>
    <n v="-3350.8159999999998"/>
    <n v="-35200"/>
    <n v="-27490"/>
    <n v="-40150"/>
    <n v="-106190.81600000001"/>
    <n v="-77763.844000000012"/>
    <n v="-2.7355655044793381"/>
    <n v="5"/>
    <x v="1"/>
  </r>
  <r>
    <x v="4"/>
    <x v="16"/>
    <x v="1"/>
    <n v="78407.944999999992"/>
    <n v="-43100.938999999998"/>
    <n v="-31590"/>
    <n v="-106170"/>
    <n v="-94200"/>
    <n v="-275060.93900000001"/>
    <n v="-196652.99400000001"/>
    <n v="-2.5080748385893803"/>
    <n v="5"/>
    <x v="1"/>
  </r>
  <r>
    <x v="4"/>
    <x v="16"/>
    <x v="2"/>
    <n v="30868.942999999996"/>
    <n v="-3981.0049999999997"/>
    <n v="-74600"/>
    <n v="-40290"/>
    <n v="-36510"/>
    <n v="-155381.005"/>
    <n v="-124512.06200000001"/>
    <n v="-4.0335706344075346"/>
    <n v="5"/>
    <x v="1"/>
  </r>
  <r>
    <x v="4"/>
    <x v="16"/>
    <x v="0"/>
    <n v="-4422.8799999999992"/>
    <n v="1984.9549999999999"/>
    <n v="-53790"/>
    <n v="-91600"/>
    <n v="-32760"/>
    <n v="-176165.04500000001"/>
    <n v="-180587.92500000002"/>
    <n v="40.830392187895683"/>
    <n v="5"/>
    <x v="1"/>
  </r>
  <r>
    <x v="4"/>
    <x v="16"/>
    <x v="0"/>
    <n v="51856.497000000003"/>
    <n v="-29437.918999999998"/>
    <n v="-73890"/>
    <n v="-50370"/>
    <n v="-89620"/>
    <n v="-243317.91899999999"/>
    <n v="-191461.42199999999"/>
    <n v="-3.6921395211095724"/>
    <n v="5"/>
    <x v="1"/>
  </r>
  <r>
    <x v="4"/>
    <x v="16"/>
    <x v="0"/>
    <n v="39311.663999999997"/>
    <n v="-22656.010999999999"/>
    <n v="-13810"/>
    <n v="-96490"/>
    <n v="-23450"/>
    <n v="-156406.011"/>
    <n v="-117094.34700000001"/>
    <n v="-2.9786158886583896"/>
    <n v="5"/>
    <x v="1"/>
  </r>
  <r>
    <x v="4"/>
    <x v="16"/>
    <x v="0"/>
    <n v="106541.533"/>
    <n v="-153444.76699999999"/>
    <n v="-61930"/>
    <n v="-73130"/>
    <n v="-84540"/>
    <n v="-373044.76699999999"/>
    <n v="-266503.234"/>
    <n v="-2.5014022841214421"/>
    <n v="5"/>
    <x v="1"/>
  </r>
  <r>
    <x v="4"/>
    <x v="16"/>
    <x v="0"/>
    <n v="42829095.917999998"/>
    <n v="-47183261.285999998"/>
    <n v="-48510"/>
    <n v="-18840"/>
    <n v="-64220"/>
    <n v="-47314831.285999998"/>
    <n v="-4485735.3680000007"/>
    <n v="-0.10473570062250037"/>
    <n v="5"/>
    <x v="1"/>
  </r>
  <r>
    <x v="4"/>
    <x v="16"/>
    <x v="0"/>
    <n v="13172.964"/>
    <n v="-1066.3800000000001"/>
    <n v="-72140"/>
    <n v="-91060"/>
    <n v="-102810"/>
    <n v="-267076.38"/>
    <n v="-253903.416"/>
    <n v="-19.274585127538494"/>
    <n v="5"/>
    <x v="1"/>
  </r>
  <r>
    <x v="4"/>
    <x v="16"/>
    <x v="0"/>
    <n v="-28496.565999999995"/>
    <n v="2136.2460000000001"/>
    <n v="-32760"/>
    <n v="-95120"/>
    <n v="-68480"/>
    <n v="-194223.75399999999"/>
    <n v="-222720.31999999998"/>
    <n v="7.8156897922367214"/>
    <n v="5"/>
    <x v="1"/>
  </r>
  <r>
    <x v="4"/>
    <x v="16"/>
    <x v="0"/>
    <n v="135021.201"/>
    <n v="-9860.9489999999987"/>
    <n v="-96160"/>
    <n v="-28990"/>
    <n v="-28230"/>
    <n v="-163240.94899999999"/>
    <n v="-28219.747999999992"/>
    <n v="-0.20900234771278617"/>
    <n v="5"/>
    <x v="1"/>
  </r>
  <r>
    <x v="4"/>
    <x v="16"/>
    <x v="0"/>
    <n v="52409.811999999998"/>
    <n v="-3462.732"/>
    <n v="-50180"/>
    <n v="-99980"/>
    <n v="-37740"/>
    <n v="-191362.73199999999"/>
    <n v="-138952.91999999998"/>
    <n v="-2.6512768257974288"/>
    <n v="5"/>
    <x v="1"/>
  </r>
  <r>
    <x v="4"/>
    <x v="16"/>
    <x v="0"/>
    <n v="40863.668999999994"/>
    <n v="-2325.9740000000002"/>
    <n v="-89990"/>
    <n v="-33940"/>
    <n v="-34430"/>
    <n v="-160685.97399999999"/>
    <n v="-119822.30499999999"/>
    <n v="-2.932245388929712"/>
    <n v="5"/>
    <x v="1"/>
  </r>
  <r>
    <x v="4"/>
    <x v="16"/>
    <x v="0"/>
    <n v="2551.9829999999997"/>
    <n v="-1334.7389999999998"/>
    <n v="-63540"/>
    <n v="-46920"/>
    <n v="-87160"/>
    <n v="-198954.739"/>
    <n v="-196402.75599999999"/>
    <n v="-76.960840256381019"/>
    <n v="5"/>
    <x v="1"/>
  </r>
  <r>
    <x v="4"/>
    <x v="16"/>
    <x v="0"/>
    <n v="133461.92300000001"/>
    <n v="-151963.20300000001"/>
    <n v="-98720"/>
    <n v="-97390"/>
    <n v="-43770"/>
    <n v="-391843.20299999998"/>
    <n v="-258381.27999999997"/>
    <n v="-1.9359924852873576"/>
    <n v="5"/>
    <x v="1"/>
  </r>
  <r>
    <x v="4"/>
    <x v="16"/>
    <x v="0"/>
    <n v="41411.614999999998"/>
    <n v="-51795.008999999991"/>
    <n v="-46070"/>
    <n v="-43120"/>
    <n v="-16040"/>
    <n v="-157025.00899999999"/>
    <n v="-115613.394"/>
    <n v="-2.7918107999410311"/>
    <n v="5"/>
    <x v="1"/>
  </r>
  <r>
    <x v="4"/>
    <x v="16"/>
    <x v="0"/>
    <n v="88292.945999999996"/>
    <n v="-86794.73599999999"/>
    <n v="-75920"/>
    <n v="-48000"/>
    <n v="-17240"/>
    <n v="-227954.73599999998"/>
    <n v="-139661.78999999998"/>
    <n v="-1.5818000908022707"/>
    <n v="5"/>
    <x v="1"/>
  </r>
  <r>
    <x v="4"/>
    <x v="16"/>
    <x v="0"/>
    <n v="6527864.5949999997"/>
    <n v="-354587.30299999996"/>
    <n v="-46270"/>
    <n v="-69450"/>
    <n v="-18080"/>
    <n v="-488387.30299999996"/>
    <n v="6039477.2919999994"/>
    <n v="0.92518421669253381"/>
    <n v="5"/>
    <x v="1"/>
  </r>
  <r>
    <x v="4"/>
    <x v="16"/>
    <x v="0"/>
    <n v="64841.391999999993"/>
    <n v="-13436.437"/>
    <n v="-26550"/>
    <n v="-38240"/>
    <n v="-43840"/>
    <n v="-122066.43700000001"/>
    <n v="-57225.045000000013"/>
    <n v="-0.88253881101133702"/>
    <n v="5"/>
    <x v="1"/>
  </r>
  <r>
    <x v="4"/>
    <x v="16"/>
    <x v="0"/>
    <n v="16468.969999999998"/>
    <n v="-2911.076"/>
    <n v="-29410"/>
    <n v="-78000"/>
    <n v="-84140"/>
    <n v="-194461.076"/>
    <n v="-177992.106"/>
    <n v="-10.807725437595675"/>
    <n v="5"/>
    <x v="1"/>
  </r>
  <r>
    <x v="4"/>
    <x v="16"/>
    <x v="0"/>
    <n v="13663.131999999998"/>
    <n v="-8058.0639999999994"/>
    <n v="-63220"/>
    <n v="-39730"/>
    <n v="-12320"/>
    <n v="-123328.064"/>
    <n v="-109664.932"/>
    <n v="-8.0263392024610472"/>
    <n v="5"/>
    <x v="1"/>
  </r>
  <r>
    <x v="4"/>
    <x v="16"/>
    <x v="0"/>
    <n v="4105.0659999999998"/>
    <n v="-4926.32"/>
    <n v="-18360"/>
    <n v="-73570"/>
    <n v="-70560"/>
    <n v="-167416.32000000001"/>
    <n v="-163311.25400000002"/>
    <n v="-39.782857084392802"/>
    <n v="5"/>
    <x v="1"/>
  </r>
  <r>
    <x v="4"/>
    <x v="16"/>
    <x v="0"/>
    <n v="8044.5119999999997"/>
    <n v="-4279.1980000000003"/>
    <n v="-52910"/>
    <n v="-82100"/>
    <n v="-62960"/>
    <n v="-202249.198"/>
    <n v="-194204.68600000002"/>
    <n v="-24.141263758447998"/>
    <n v="5"/>
    <x v="1"/>
  </r>
  <r>
    <x v="4"/>
    <x v="16"/>
    <x v="0"/>
    <n v="-68322.365999999995"/>
    <n v="84772.806999999986"/>
    <n v="-103950"/>
    <n v="-100310"/>
    <n v="-68630"/>
    <n v="-188117.19300000003"/>
    <n v="-256439.55900000001"/>
    <n v="3.7533764419106919"/>
    <n v="5"/>
    <x v="1"/>
  </r>
  <r>
    <x v="4"/>
    <x v="16"/>
    <x v="0"/>
    <n v="12780.817000000001"/>
    <n v="-1181.9079999999999"/>
    <n v="-98260"/>
    <n v="-54320"/>
    <n v="-94090"/>
    <n v="-247851.908"/>
    <n v="-235071.09099999999"/>
    <n v="-18.392493296790022"/>
    <n v="5"/>
    <x v="1"/>
  </r>
  <r>
    <x v="4"/>
    <x v="16"/>
    <x v="0"/>
    <n v="12378.499"/>
    <n v="-1470.9729999999997"/>
    <n v="-19690"/>
    <n v="-95110"/>
    <n v="-29230"/>
    <n v="-145500.973"/>
    <n v="-133122.47399999999"/>
    <n v="-10.754330876465716"/>
    <n v="5"/>
    <x v="1"/>
  </r>
  <r>
    <x v="4"/>
    <x v="16"/>
    <x v="0"/>
    <n v="135310.973"/>
    <n v="-29037.875999999997"/>
    <n v="-103130"/>
    <n v="-89500"/>
    <n v="-56820"/>
    <n v="-278487.87599999999"/>
    <n v="-143176.90299999999"/>
    <n v="-1.0581322403172726"/>
    <n v="5"/>
    <x v="1"/>
  </r>
  <r>
    <x v="4"/>
    <x v="16"/>
    <x v="0"/>
    <n v="120749.80399999999"/>
    <n v="-61021.904999999992"/>
    <n v="-51000"/>
    <n v="-68940"/>
    <n v="-103550"/>
    <n v="-284511.90499999997"/>
    <n v="-163762.10099999997"/>
    <n v="-1.3562100771608705"/>
    <n v="5"/>
    <x v="1"/>
  </r>
  <r>
    <x v="4"/>
    <x v="16"/>
    <x v="0"/>
    <n v="13567.406999999997"/>
    <n v="-4754.9949999999999"/>
    <n v="-55840"/>
    <n v="-83390"/>
    <n v="-27600"/>
    <n v="-171584.995"/>
    <n v="-158017.58799999999"/>
    <n v="-11.646852489941521"/>
    <n v="5"/>
    <x v="1"/>
  </r>
  <r>
    <x v="4"/>
    <x v="16"/>
    <x v="1"/>
    <n v="195337.96099999998"/>
    <n v="-58434.284999999996"/>
    <n v="-74400"/>
    <n v="-96130"/>
    <n v="-62210"/>
    <n v="-291174.28499999997"/>
    <n v="-95836.323999999993"/>
    <n v="-0.49061802175768593"/>
    <n v="5"/>
    <x v="1"/>
  </r>
  <r>
    <x v="4"/>
    <x v="16"/>
    <x v="2"/>
    <n v="44883189.077999994"/>
    <n v="-13297767.994000001"/>
    <n v="-42120"/>
    <n v="-21710"/>
    <n v="-77860"/>
    <n v="-13439457.994000001"/>
    <n v="31443731.083999991"/>
    <n v="0.70056811313821044"/>
    <n v="5"/>
    <x v="1"/>
  </r>
  <r>
    <x v="4"/>
    <x v="16"/>
    <x v="0"/>
    <n v="842945.9219999999"/>
    <n v="-252589.17599999998"/>
    <n v="-86350"/>
    <n v="-16690"/>
    <n v="-30260"/>
    <n v="-385889.17599999998"/>
    <n v="457056.74599999993"/>
    <n v="0.54221360359104975"/>
    <n v="5"/>
    <x v="1"/>
  </r>
  <r>
    <x v="4"/>
    <x v="16"/>
    <x v="0"/>
    <n v="5670.3220000000001"/>
    <n v="-2296.7979999999998"/>
    <n v="-68490"/>
    <n v="-69820"/>
    <n v="-27090"/>
    <n v="-167696.79800000001"/>
    <n v="-162026.47600000002"/>
    <n v="-28.574475311984049"/>
    <n v="5"/>
    <x v="1"/>
  </r>
  <r>
    <x v="4"/>
    <x v="16"/>
    <x v="0"/>
    <n v="6588.82"/>
    <n v="-2803.0099999999998"/>
    <n v="-106160"/>
    <n v="-54840"/>
    <n v="-86260"/>
    <n v="-250063.01"/>
    <n v="-243474.19"/>
    <n v="-36.952624293879637"/>
    <n v="5"/>
    <x v="1"/>
  </r>
  <r>
    <x v="4"/>
    <x v="16"/>
    <x v="0"/>
    <n v="7967.0150000000003"/>
    <n v="-4562.6559999999999"/>
    <n v="-57130"/>
    <n v="-26730"/>
    <n v="-29840"/>
    <n v="-118262.656"/>
    <n v="-110295.641"/>
    <n v="-13.844035815170425"/>
    <n v="5"/>
    <x v="1"/>
  </r>
  <r>
    <x v="4"/>
    <x v="16"/>
    <x v="0"/>
    <n v="411191.03200000001"/>
    <n v="-239044.05"/>
    <n v="-41360"/>
    <n v="-37600"/>
    <n v="-16210"/>
    <n v="-334214.05"/>
    <n v="76976.982000000018"/>
    <n v="0.18720491452741608"/>
    <n v="5"/>
    <x v="1"/>
  </r>
  <r>
    <x v="4"/>
    <x v="16"/>
    <x v="1"/>
    <n v="1070387.311"/>
    <n v="-462772.8"/>
    <n v="-64840"/>
    <n v="-69830"/>
    <n v="-81480"/>
    <n v="-678922.8"/>
    <n v="391464.51099999994"/>
    <n v="0.36572230161648461"/>
    <n v="5"/>
    <x v="1"/>
  </r>
  <r>
    <x v="4"/>
    <x v="16"/>
    <x v="2"/>
    <n v="482491.63199999998"/>
    <n v="-248486.69999999998"/>
    <n v="-106490"/>
    <n v="-108480"/>
    <n v="-65660"/>
    <n v="-529116.69999999995"/>
    <n v="-46625.06799999997"/>
    <n v="-9.6633941207917101E-2"/>
    <n v="5"/>
    <x v="1"/>
  </r>
  <r>
    <x v="4"/>
    <x v="16"/>
    <x v="0"/>
    <n v="11836.552"/>
    <n v="-2138.0940000000001"/>
    <n v="-101530"/>
    <n v="-22610"/>
    <n v="-41240"/>
    <n v="-167518.09400000001"/>
    <n v="-155681.54200000002"/>
    <n v="-13.152609138201734"/>
    <n v="5"/>
    <x v="1"/>
  </r>
  <r>
    <x v="4"/>
    <x v="16"/>
    <x v="0"/>
    <n v="8412.5439999999999"/>
    <n v="-2514.2109999999998"/>
    <n v="-19400"/>
    <n v="-27040"/>
    <n v="-43540"/>
    <n v="-92494.210999999996"/>
    <n v="-84081.667000000001"/>
    <n v="-9.9947966988345023"/>
    <n v="5"/>
    <x v="1"/>
  </r>
  <r>
    <x v="4"/>
    <x v="16"/>
    <x v="0"/>
    <n v="1516.9349999999999"/>
    <n v="-1111.4109999999998"/>
    <n v="-100250"/>
    <n v="-38780"/>
    <n v="-47640"/>
    <n v="-187781.41099999999"/>
    <n v="-186264.476"/>
    <n v="-122.79001802977714"/>
    <n v="5"/>
    <x v="1"/>
  </r>
  <r>
    <x v="4"/>
    <x v="16"/>
    <x v="1"/>
    <n v="37827.209000000003"/>
    <n v="-6404.8460000000005"/>
    <n v="-84970"/>
    <n v="-97510"/>
    <n v="-55080"/>
    <n v="-243964.84599999999"/>
    <n v="-206137.63699999999"/>
    <n v="-5.4494540424592248"/>
    <n v="5"/>
    <x v="1"/>
  </r>
  <r>
    <x v="4"/>
    <x v="16"/>
    <x v="2"/>
    <n v="91274.47"/>
    <n v="-11094.832"/>
    <n v="-78490"/>
    <n v="-54370"/>
    <n v="-41310"/>
    <n v="-185264.83199999999"/>
    <n v="-93990.361999999994"/>
    <n v="-1.0297552207095806"/>
    <n v="5"/>
    <x v="1"/>
  </r>
  <r>
    <x v="4"/>
    <x v="16"/>
    <x v="0"/>
    <n v="18169.402999999998"/>
    <n v="-2346.8829999999998"/>
    <n v="-107870"/>
    <n v="-23740"/>
    <n v="-74580"/>
    <n v="-208536.883"/>
    <n v="-190367.48"/>
    <n v="-10.477365712015965"/>
    <n v="5"/>
    <x v="1"/>
  </r>
  <r>
    <x v="4"/>
    <x v="16"/>
    <x v="0"/>
    <n v="13279.14"/>
    <n v="-2609.5439999999999"/>
    <n v="-41790"/>
    <n v="-92770"/>
    <n v="-62590"/>
    <n v="-199759.54399999999"/>
    <n v="-186480.40399999998"/>
    <n v="-14.043108514557417"/>
    <n v="5"/>
    <x v="1"/>
  </r>
  <r>
    <x v="4"/>
    <x v="16"/>
    <x v="1"/>
    <n v="4840.5839999999998"/>
    <n v="-1560.307"/>
    <n v="-85520"/>
    <n v="-91180"/>
    <n v="-24490"/>
    <n v="-202750.307"/>
    <n v="-197909.723"/>
    <n v="-40.88550534398329"/>
    <n v="5"/>
    <x v="1"/>
  </r>
  <r>
    <x v="4"/>
    <x v="16"/>
    <x v="2"/>
    <n v="38648.561000000002"/>
    <n v="-3947.2089999999998"/>
    <n v="-75050"/>
    <n v="-32130"/>
    <n v="-17890"/>
    <n v="-129017.209"/>
    <n v="-90368.648000000001"/>
    <n v="-2.3382150761059384"/>
    <n v="5"/>
    <x v="1"/>
  </r>
  <r>
    <x v="4"/>
    <x v="16"/>
    <x v="0"/>
    <n v="47096.916999999994"/>
    <n v="-6646.4929999999995"/>
    <n v="-47160"/>
    <n v="-85940"/>
    <n v="-88150"/>
    <n v="-227896.49299999999"/>
    <n v="-180799.576"/>
    <n v="-3.8388834666184204"/>
    <n v="5"/>
    <x v="1"/>
  </r>
  <r>
    <x v="4"/>
    <x v="16"/>
    <x v="0"/>
    <n v="31598.510999999999"/>
    <n v="-2171.6239999999998"/>
    <n v="-17080"/>
    <n v="-91900"/>
    <n v="-71670"/>
    <n v="-182821.62400000001"/>
    <n v="-151223.11300000001"/>
    <n v="-4.7857670571882336"/>
    <n v="5"/>
    <x v="1"/>
  </r>
  <r>
    <x v="4"/>
    <x v="16"/>
    <x v="0"/>
    <n v="45735.493999999999"/>
    <n v="-7096.4739999999993"/>
    <n v="-89420"/>
    <n v="-93030"/>
    <n v="-23590"/>
    <n v="-213136.47399999999"/>
    <n v="-167400.97999999998"/>
    <n v="-3.660198357100942"/>
    <n v="5"/>
    <x v="1"/>
  </r>
  <r>
    <x v="4"/>
    <x v="16"/>
    <x v="1"/>
    <n v="45705.974999999999"/>
    <n v="-8380.9039999999986"/>
    <n v="-105070"/>
    <n v="-16670"/>
    <n v="-91740"/>
    <n v="-221860.90400000001"/>
    <n v="-176154.929"/>
    <n v="-3.8540897333444919"/>
    <n v="5"/>
    <x v="1"/>
  </r>
  <r>
    <x v="4"/>
    <x v="16"/>
    <x v="2"/>
    <n v="43942.471999999994"/>
    <n v="-17627.735999999997"/>
    <n v="-88900"/>
    <n v="-52240"/>
    <n v="-16630"/>
    <n v="-175397.736"/>
    <n v="-131455.26400000002"/>
    <n v="-2.9915309270721058"/>
    <n v="5"/>
    <x v="1"/>
  </r>
  <r>
    <x v="4"/>
    <x v="16"/>
    <x v="3"/>
    <n v="264963.58"/>
    <n v="-44455.635000000002"/>
    <n v="-68720"/>
    <n v="-77200"/>
    <n v="-93690"/>
    <n v="-284065.63500000001"/>
    <n v="-19102.054999999993"/>
    <n v="-7.2093134460215216E-2"/>
    <n v="5"/>
    <x v="1"/>
  </r>
  <r>
    <x v="4"/>
    <x v="16"/>
    <x v="0"/>
    <n v="137576.96399999998"/>
    <n v="-34438.578999999998"/>
    <n v="-21740"/>
    <n v="-67640"/>
    <n v="-91980"/>
    <n v="-215798.579"/>
    <n v="-78221.61500000002"/>
    <n v="-0.5685662245025267"/>
    <n v="5"/>
    <x v="1"/>
  </r>
  <r>
    <x v="4"/>
    <x v="16"/>
    <x v="1"/>
    <n v="33261360.916000001"/>
    <n v="-26713213.974999998"/>
    <n v="-96540"/>
    <n v="-33010"/>
    <n v="-23160"/>
    <n v="-26865923.974999998"/>
    <n v="6395436.9410000034"/>
    <n v="0.19227827018718138"/>
    <n v="5"/>
    <x v="1"/>
  </r>
  <r>
    <x v="4"/>
    <x v="16"/>
    <x v="2"/>
    <n v="4038133.7990000001"/>
    <n v="-3284452.6680000001"/>
    <n v="-38060"/>
    <n v="-51880"/>
    <n v="-104260"/>
    <n v="-3478652.6680000001"/>
    <n v="559481.13100000005"/>
    <n v="0.13854942873328008"/>
    <n v="5"/>
    <x v="1"/>
  </r>
  <r>
    <x v="4"/>
    <x v="13"/>
    <x v="3"/>
    <n v="9140.7469999999994"/>
    <n v="-4917.22"/>
    <n v="-94910"/>
    <n v="-16020"/>
    <n v="-105510"/>
    <n v="-221357.22"/>
    <n v="-212216.473"/>
    <n v="-23.216535038110123"/>
    <n v="5"/>
    <x v="1"/>
  </r>
  <r>
    <x v="4"/>
    <x v="13"/>
    <x v="0"/>
    <n v="616066.95499999996"/>
    <n v="-3664962"/>
    <n v="-13330"/>
    <n v="-45040"/>
    <n v="-56080"/>
    <n v="-3779412"/>
    <n v="-3163345.0449999999"/>
    <n v="-5.134742286250364"/>
    <n v="5"/>
    <x v="1"/>
  </r>
  <r>
    <x v="4"/>
    <x v="13"/>
    <x v="1"/>
    <n v="112503.18099999998"/>
    <n v="-34551.936999999998"/>
    <n v="-61760"/>
    <n v="-45830"/>
    <n v="-23420"/>
    <n v="-165561.93700000001"/>
    <n v="-53058.756000000023"/>
    <n v="-0.47162005134770396"/>
    <n v="5"/>
    <x v="1"/>
  </r>
  <r>
    <x v="4"/>
    <x v="13"/>
    <x v="2"/>
    <n v="47235.285999999993"/>
    <n v="-252545.65"/>
    <n v="-17530"/>
    <n v="-73630"/>
    <n v="-78710"/>
    <n v="-422415.65"/>
    <n v="-375180.36400000006"/>
    <n v="-7.9427986103439725"/>
    <n v="5"/>
    <x v="1"/>
  </r>
  <r>
    <x v="4"/>
    <x v="13"/>
    <x v="3"/>
    <n v="219461.11599999998"/>
    <n v="-822401.60099999991"/>
    <n v="-98390"/>
    <n v="-41460"/>
    <n v="-41350"/>
    <n v="-1003601.6009999999"/>
    <n v="-784140.48499999987"/>
    <n v="-3.573026963920114"/>
    <n v="5"/>
    <x v="1"/>
  </r>
  <r>
    <x v="4"/>
    <x v="13"/>
    <x v="0"/>
    <n v="604514.37199999997"/>
    <n v="-2319176.1459999997"/>
    <n v="-73740"/>
    <n v="-98410"/>
    <n v="-84730"/>
    <n v="-2576056.1459999997"/>
    <n v="-1971541.7739999997"/>
    <n v="-3.2613646016012336"/>
    <n v="5"/>
    <x v="1"/>
  </r>
  <r>
    <x v="4"/>
    <x v="13"/>
    <x v="1"/>
    <n v="332488.17699999997"/>
    <n v="-54414.079999999994"/>
    <n v="-48480"/>
    <n v="-78550"/>
    <n v="-92550"/>
    <n v="-273994.08"/>
    <n v="58494.096999999951"/>
    <n v="0.17592835188241884"/>
    <n v="5"/>
    <x v="1"/>
  </r>
  <r>
    <x v="4"/>
    <x v="13"/>
    <x v="2"/>
    <n v="160490.85499999998"/>
    <n v="-124107.34"/>
    <n v="-72210"/>
    <n v="-52780"/>
    <n v="-103160"/>
    <n v="-352257.33999999997"/>
    <n v="-191766.48499999999"/>
    <n v="-1.1948748419341402"/>
    <n v="5"/>
    <x v="1"/>
  </r>
  <r>
    <x v="4"/>
    <x v="13"/>
    <x v="3"/>
    <n v="-18596.914000000001"/>
    <n v="33052.550999999999"/>
    <n v="-29140"/>
    <n v="-50910"/>
    <n v="-53370"/>
    <n v="-100367.44899999999"/>
    <n v="-118964.363"/>
    <n v="6.3969948454888801"/>
    <n v="5"/>
    <x v="1"/>
  </r>
  <r>
    <x v="4"/>
    <x v="13"/>
    <x v="0"/>
    <n v="681081.90500000003"/>
    <n v="-170565.38799999998"/>
    <n v="-15850"/>
    <n v="-47990"/>
    <n v="-99660"/>
    <n v="-334065.38799999998"/>
    <n v="347016.51700000005"/>
    <n v="0.50950776177205892"/>
    <n v="5"/>
    <x v="1"/>
  </r>
  <r>
    <x v="4"/>
    <x v="13"/>
    <x v="0"/>
    <n v="2850.1339999999996"/>
    <n v="-2163.8259999999996"/>
    <n v="-67390"/>
    <n v="-95410"/>
    <n v="-62560"/>
    <n v="-227523.826"/>
    <n v="-224673.69200000001"/>
    <n v="-78.82916803209956"/>
    <n v="5"/>
    <x v="1"/>
  </r>
  <r>
    <x v="4"/>
    <x v="13"/>
    <x v="1"/>
    <n v="690938.89899999998"/>
    <n v="-160147.97399999999"/>
    <n v="-70080"/>
    <n v="-78550"/>
    <n v="-80500"/>
    <n v="-389277.97399999999"/>
    <n v="301660.92499999999"/>
    <n v="0.43659566053756077"/>
    <n v="5"/>
    <x v="1"/>
  </r>
  <r>
    <x v="4"/>
    <x v="13"/>
    <x v="2"/>
    <n v="197691.38199999998"/>
    <n v="-81645.024999999994"/>
    <n v="-13490"/>
    <n v="-30130"/>
    <n v="-22520"/>
    <n v="-147785.02499999999"/>
    <n v="49906.356999999989"/>
    <n v="0.25244578946794954"/>
    <n v="5"/>
    <x v="1"/>
  </r>
  <r>
    <x v="4"/>
    <x v="13"/>
    <x v="0"/>
    <n v="676980.96900000004"/>
    <n v="-145535.01199999999"/>
    <n v="-55090"/>
    <n v="-48860"/>
    <n v="-95980"/>
    <n v="-345465.01199999999"/>
    <n v="331515.95700000005"/>
    <n v="0.48969760182431366"/>
    <n v="5"/>
    <x v="1"/>
  </r>
  <r>
    <x v="4"/>
    <x v="13"/>
    <x v="1"/>
    <n v="696556.7699999999"/>
    <n v="-96222.958999999988"/>
    <n v="-86590"/>
    <n v="-87190"/>
    <n v="-18020"/>
    <n v="-288022.95899999997"/>
    <n v="408533.81099999993"/>
    <n v="0.58650468790935728"/>
    <n v="5"/>
    <x v="1"/>
  </r>
  <r>
    <x v="4"/>
    <x v="13"/>
    <x v="2"/>
    <n v="1585966.9279999998"/>
    <n v="-204843.065"/>
    <n v="-97970"/>
    <n v="-43680"/>
    <n v="-46840"/>
    <n v="-393333.065"/>
    <n v="1192633.8629999999"/>
    <n v="0.7519916348470036"/>
    <n v="5"/>
    <x v="1"/>
  </r>
  <r>
    <x v="4"/>
    <x v="13"/>
    <x v="0"/>
    <n v="71935.164000000004"/>
    <n v="-12164.25"/>
    <n v="-35710"/>
    <n v="-17730"/>
    <n v="-17940"/>
    <n v="-83544.25"/>
    <n v="-11609.085999999996"/>
    <n v="-0.16138263061442376"/>
    <n v="5"/>
    <x v="1"/>
  </r>
  <r>
    <x v="4"/>
    <x v="13"/>
    <x v="1"/>
    <n v="140568.84099999999"/>
    <n v="-235196.22699999998"/>
    <n v="-19620"/>
    <n v="-35160"/>
    <n v="-57570"/>
    <n v="-347546.22699999996"/>
    <n v="-206977.38599999997"/>
    <n v="-1.4724272073922839"/>
    <n v="5"/>
    <x v="1"/>
  </r>
  <r>
    <x v="4"/>
    <x v="13"/>
    <x v="2"/>
    <n v="55028.743000000002"/>
    <n v="-101494.58899999999"/>
    <n v="-19180"/>
    <n v="-40940"/>
    <n v="-53990"/>
    <n v="-215604.58899999998"/>
    <n v="-160575.84599999996"/>
    <n v="-2.9180358708175462"/>
    <n v="5"/>
    <x v="1"/>
  </r>
  <r>
    <x v="4"/>
    <x v="13"/>
    <x v="0"/>
    <n v="105928.382"/>
    <n v="-54067.09"/>
    <n v="-34970"/>
    <n v="-75660"/>
    <n v="-26860"/>
    <n v="-191557.09"/>
    <n v="-85628.707999999999"/>
    <n v="-0.80836416438419689"/>
    <n v="5"/>
    <x v="1"/>
  </r>
  <r>
    <x v="4"/>
    <x v="13"/>
    <x v="0"/>
    <n v="102368.315"/>
    <n v="-51555"/>
    <n v="-105020"/>
    <n v="-81120"/>
    <n v="-16710"/>
    <n v="-254405"/>
    <n v="-152036.685"/>
    <n v="-1.4851928059966601"/>
    <n v="5"/>
    <x v="1"/>
  </r>
  <r>
    <x v="4"/>
    <x v="13"/>
    <x v="0"/>
    <n v="1612139.8159999999"/>
    <n v="-1410493.6229999999"/>
    <n v="-76620"/>
    <n v="-71830"/>
    <n v="-97900"/>
    <n v="-1656843.6229999999"/>
    <n v="-44703.80700000003"/>
    <n v="-2.772948509572698E-2"/>
    <n v="5"/>
    <x v="1"/>
  </r>
  <r>
    <x v="4"/>
    <x v="13"/>
    <x v="0"/>
    <n v="274357.85299999994"/>
    <n v="-93871.532999999996"/>
    <n v="-69890"/>
    <n v="-46460"/>
    <n v="-41180"/>
    <n v="-251401.533"/>
    <n v="22956.319999999949"/>
    <n v="8.3672910211904719E-2"/>
    <n v="5"/>
    <x v="1"/>
  </r>
  <r>
    <x v="4"/>
    <x v="13"/>
    <x v="0"/>
    <n v="165344.38199999998"/>
    <n v="-111531.315"/>
    <n v="-50430"/>
    <n v="-72640"/>
    <n v="-88340"/>
    <n v="-322941.315"/>
    <n v="-157596.93300000002"/>
    <n v="-0.95314356069261574"/>
    <n v="5"/>
    <x v="1"/>
  </r>
  <r>
    <x v="4"/>
    <x v="13"/>
    <x v="0"/>
    <n v="155650.908"/>
    <n v="-95815.362999999998"/>
    <n v="-30050"/>
    <n v="-59640"/>
    <n v="-43020"/>
    <n v="-228525.36300000001"/>
    <n v="-72874.455000000016"/>
    <n v="-0.46819164716983225"/>
    <n v="5"/>
    <x v="1"/>
  </r>
  <r>
    <x v="4"/>
    <x v="13"/>
    <x v="0"/>
    <n v="19649.244999999999"/>
    <n v="-8960.0840000000007"/>
    <n v="-63650"/>
    <n v="-36960"/>
    <n v="-75420"/>
    <n v="-184990.084"/>
    <n v="-165340.83900000001"/>
    <n v="-8.4146153707178062"/>
    <n v="5"/>
    <x v="1"/>
  </r>
  <r>
    <x v="4"/>
    <x v="13"/>
    <x v="0"/>
    <n v="11081.833000000001"/>
    <n v="-6101.5709999999999"/>
    <n v="-24190"/>
    <n v="-53110"/>
    <n v="-21550"/>
    <n v="-104951.571"/>
    <n v="-93869.737999999998"/>
    <n v="-8.4705966964129491"/>
    <n v="5"/>
    <x v="1"/>
  </r>
  <r>
    <x v="4"/>
    <x v="13"/>
    <x v="0"/>
    <n v="236552.88299999997"/>
    <n v="-216325.97699999998"/>
    <n v="-77920"/>
    <n v="-55870"/>
    <n v="-30620"/>
    <n v="-380735.97699999996"/>
    <n v="-144183.09399999998"/>
    <n v="-0.60951738220835805"/>
    <n v="5"/>
    <x v="1"/>
  </r>
  <r>
    <x v="4"/>
    <x v="13"/>
    <x v="0"/>
    <n v="24954.516999999996"/>
    <n v="-116118.14199999999"/>
    <n v="-47370"/>
    <n v="-87290"/>
    <n v="-58150"/>
    <n v="-308928.14199999999"/>
    <n v="-283973.625"/>
    <n v="-11.379648221602528"/>
    <n v="5"/>
    <x v="1"/>
  </r>
  <r>
    <x v="4"/>
    <x v="13"/>
    <x v="0"/>
    <n v="2016.28"/>
    <n v="-2093"/>
    <n v="-29640"/>
    <n v="-104230"/>
    <n v="-65460"/>
    <n v="-201423"/>
    <n v="-199406.72"/>
    <n v="-98.898327613228318"/>
    <n v="5"/>
    <x v="1"/>
  </r>
  <r>
    <x v="4"/>
    <x v="13"/>
    <x v="0"/>
    <n v="200688.516"/>
    <n v="-716533.20199999993"/>
    <n v="-69610"/>
    <n v="-34870"/>
    <n v="-28800"/>
    <n v="-849813.20199999993"/>
    <n v="-649124.68599999999"/>
    <n v="-3.2344884447698043"/>
    <n v="5"/>
    <x v="1"/>
  </r>
  <r>
    <x v="4"/>
    <x v="13"/>
    <x v="0"/>
    <n v="467547.28299999994"/>
    <n v="-567325.03799999994"/>
    <n v="-51560"/>
    <n v="-32750"/>
    <n v="-36720"/>
    <n v="-688355.03799999994"/>
    <n v="-220807.755"/>
    <n v="-0.47226828821075628"/>
    <n v="5"/>
    <x v="1"/>
  </r>
  <r>
    <x v="4"/>
    <x v="13"/>
    <x v="0"/>
    <n v="48727.797999999995"/>
    <n v="-60181.778999999995"/>
    <n v="-74710"/>
    <n v="-15150"/>
    <n v="-95350"/>
    <n v="-245391.77899999998"/>
    <n v="-196663.98099999997"/>
    <n v="-4.0359710282824599"/>
    <n v="5"/>
    <x v="1"/>
  </r>
  <r>
    <x v="4"/>
    <x v="13"/>
    <x v="0"/>
    <n v="587115.81599999999"/>
    <n v="-714329.91"/>
    <n v="-44660"/>
    <n v="-68500"/>
    <n v="-105080"/>
    <n v="-932569.91"/>
    <n v="-345454.09400000004"/>
    <n v="-0.58839173564351743"/>
    <n v="5"/>
    <x v="1"/>
  </r>
  <r>
    <x v="4"/>
    <x v="13"/>
    <x v="0"/>
    <n v="267594.18699999998"/>
    <n v="-371649.77499999997"/>
    <n v="-61690"/>
    <n v="-61070"/>
    <n v="-20870"/>
    <n v="-515279.77499999997"/>
    <n v="-247685.58799999999"/>
    <n v="-0.92560152661313233"/>
    <n v="5"/>
    <x v="1"/>
  </r>
  <r>
    <x v="4"/>
    <x v="13"/>
    <x v="0"/>
    <n v="333303.01899999997"/>
    <n v="-1086480.9619999998"/>
    <n v="-17720"/>
    <n v="-105630"/>
    <n v="-97070"/>
    <n v="-1306900.9619999998"/>
    <n v="-973597.94299999985"/>
    <n v="-2.9210594789121904"/>
    <n v="5"/>
    <x v="1"/>
  </r>
  <r>
    <x v="4"/>
    <x v="13"/>
    <x v="0"/>
    <n v="4242898.24"/>
    <n v="-520309.25099999999"/>
    <n v="-37420"/>
    <n v="-96980"/>
    <n v="-42210"/>
    <n v="-696919.25099999993"/>
    <n v="3545978.9890000001"/>
    <n v="0.83574452848532133"/>
    <n v="5"/>
    <x v="1"/>
  </r>
  <r>
    <x v="4"/>
    <x v="13"/>
    <x v="0"/>
    <n v="95579.952999999994"/>
    <n v="-72294.347999999998"/>
    <n v="-53710"/>
    <n v="-81410"/>
    <n v="-26190"/>
    <n v="-233604.348"/>
    <n v="-138024.39500000002"/>
    <n v="-1.4440726393744934"/>
    <n v="5"/>
    <x v="1"/>
  </r>
  <r>
    <x v="4"/>
    <x v="13"/>
    <x v="0"/>
    <n v="316706.57199999999"/>
    <n v="-263675.77599999995"/>
    <n v="-16440"/>
    <n v="-30030"/>
    <n v="-86880"/>
    <n v="-397025.77599999995"/>
    <n v="-80319.203999999969"/>
    <n v="-0.25360763274593484"/>
    <n v="5"/>
    <x v="1"/>
  </r>
  <r>
    <x v="4"/>
    <x v="13"/>
    <x v="0"/>
    <n v="83498.575999999986"/>
    <n v="-49115.933999999994"/>
    <n v="-23130"/>
    <n v="-46720"/>
    <n v="-42650"/>
    <n v="-161615.93400000001"/>
    <n v="-78117.358000000022"/>
    <n v="-0.93555317637991853"/>
    <n v="5"/>
    <x v="1"/>
  </r>
  <r>
    <x v="4"/>
    <x v="13"/>
    <x v="0"/>
    <n v="107826.145"/>
    <n v="-45436.873999999996"/>
    <n v="-42850"/>
    <n v="-25360"/>
    <n v="-31110"/>
    <n v="-144756.87400000001"/>
    <n v="-36930.729000000007"/>
    <n v="-0.34250254425770305"/>
    <n v="5"/>
    <x v="1"/>
  </r>
  <r>
    <x v="4"/>
    <x v="13"/>
    <x v="0"/>
    <n v="238222.71899999998"/>
    <n v="-141596.02799999999"/>
    <n v="-44940"/>
    <n v="-24710"/>
    <n v="-40030"/>
    <n v="-251276.02799999999"/>
    <n v="-13053.309000000008"/>
    <n v="-5.47945597078002E-2"/>
    <n v="5"/>
    <x v="1"/>
  </r>
  <r>
    <x v="4"/>
    <x v="13"/>
    <x v="0"/>
    <n v="97953.309999999983"/>
    <n v="-41428.834999999999"/>
    <n v="-68900"/>
    <n v="-96870"/>
    <n v="-76120"/>
    <n v="-283318.83500000002"/>
    <n v="-185365.52500000002"/>
    <n v="-1.8923865359935264"/>
    <n v="5"/>
    <x v="1"/>
  </r>
  <r>
    <x v="4"/>
    <x v="13"/>
    <x v="0"/>
    <n v="36965.873"/>
    <n v="-31195.079999999998"/>
    <n v="-58510"/>
    <n v="-43450"/>
    <n v="-66470"/>
    <n v="-199625.08"/>
    <n v="-162659.20699999999"/>
    <n v="-4.4002533634198224"/>
    <n v="5"/>
    <x v="1"/>
  </r>
  <r>
    <x v="4"/>
    <x v="13"/>
    <x v="0"/>
    <n v="248979.52799999996"/>
    <n v="-177350.845"/>
    <n v="-89270"/>
    <n v="-98940"/>
    <n v="-68830"/>
    <n v="-434390.84499999997"/>
    <n v="-185411.31700000001"/>
    <n v="-0.74468498871923328"/>
    <n v="5"/>
    <x v="1"/>
  </r>
  <r>
    <x v="4"/>
    <x v="13"/>
    <x v="1"/>
    <n v="90773.68299999999"/>
    <n v="-38903.809000000001"/>
    <n v="-108240"/>
    <n v="-96360"/>
    <n v="-77530"/>
    <n v="-321033.80900000001"/>
    <n v="-230260.12600000002"/>
    <n v="-2.5366396778238034"/>
    <n v="5"/>
    <x v="1"/>
  </r>
  <r>
    <x v="4"/>
    <x v="13"/>
    <x v="2"/>
    <n v="1773789.5209999997"/>
    <n v="-494627.62299999996"/>
    <n v="-41670"/>
    <n v="-69400"/>
    <n v="-23760"/>
    <n v="-629457.62299999991"/>
    <n v="1144331.8979999998"/>
    <n v="0.64513398261303634"/>
    <n v="5"/>
    <x v="1"/>
  </r>
  <r>
    <x v="4"/>
    <x v="13"/>
    <x v="0"/>
    <n v="1870330.8959999997"/>
    <n v="-60566.442999999999"/>
    <n v="-89390"/>
    <n v="-52060"/>
    <n v="-37730"/>
    <n v="-239746.443"/>
    <n v="1630584.4529999997"/>
    <n v="0.87181602810885717"/>
    <n v="5"/>
    <x v="1"/>
  </r>
  <r>
    <x v="4"/>
    <x v="13"/>
    <x v="0"/>
    <n v="947696.12"/>
    <n v="-418196.61099999998"/>
    <n v="-84950"/>
    <n v="-68300"/>
    <n v="-82410"/>
    <n v="-653856.61100000003"/>
    <n v="293839.50899999996"/>
    <n v="0.31005667618434479"/>
    <n v="5"/>
    <x v="1"/>
  </r>
  <r>
    <x v="4"/>
    <x v="14"/>
    <x v="0"/>
    <n v="415409.34399999998"/>
    <n v="-89632.45199999999"/>
    <n v="-14140"/>
    <n v="-14330"/>
    <n v="-88730"/>
    <n v="-206832.45199999999"/>
    <n v="208576.89199999999"/>
    <n v="0.50209966389200911"/>
    <n v="5"/>
    <x v="1"/>
  </r>
  <r>
    <x v="4"/>
    <x v="14"/>
    <x v="0"/>
    <n v="302696.21899999998"/>
    <n v="-68839.379000000001"/>
    <n v="-81230"/>
    <n v="-106280"/>
    <n v="-56750"/>
    <n v="-313099.37900000002"/>
    <n v="-10403.160000000033"/>
    <n v="-3.4368318290754839E-2"/>
    <n v="5"/>
    <x v="1"/>
  </r>
  <r>
    <x v="4"/>
    <x v="14"/>
    <x v="0"/>
    <n v="12825857.534"/>
    <n v="-4854727.6539999992"/>
    <n v="-95200"/>
    <n v="-43320"/>
    <n v="-45770"/>
    <n v="-5039017.6539999992"/>
    <n v="7786839.8800000008"/>
    <n v="0.60712040963794478"/>
    <n v="5"/>
    <x v="1"/>
  </r>
  <r>
    <x v="4"/>
    <x v="14"/>
    <x v="1"/>
    <n v="19197190.921999998"/>
    <n v="-6916450.3729999997"/>
    <n v="-81750"/>
    <n v="-56480"/>
    <n v="-18350"/>
    <n v="-7073030.3729999997"/>
    <n v="12124160.548999999"/>
    <n v="0.63155909623765316"/>
    <n v="5"/>
    <x v="1"/>
  </r>
  <r>
    <x v="4"/>
    <x v="14"/>
    <x v="2"/>
    <n v="2254012.2149999999"/>
    <n v="-244999.68499999997"/>
    <n v="-37530"/>
    <n v="-102310"/>
    <n v="-80270"/>
    <n v="-465109.68499999994"/>
    <n v="1788902.5299999998"/>
    <n v="0.79365254460255885"/>
    <n v="5"/>
    <x v="1"/>
  </r>
  <r>
    <x v="4"/>
    <x v="14"/>
    <x v="0"/>
    <n v="6422239.3969999999"/>
    <n v="-117913.59999999999"/>
    <n v="-63380"/>
    <n v="-73990"/>
    <n v="-52600"/>
    <n v="-307883.59999999998"/>
    <n v="6114355.7970000003"/>
    <n v="0.95205977526408925"/>
    <n v="5"/>
    <x v="1"/>
  </r>
  <r>
    <x v="4"/>
    <x v="14"/>
    <x v="0"/>
    <n v="11440557.52"/>
    <n v="-298650.95399999997"/>
    <n v="-76670"/>
    <n v="-98060"/>
    <n v="-45100"/>
    <n v="-518480.95399999997"/>
    <n v="10922076.566"/>
    <n v="0.95468044690185694"/>
    <n v="5"/>
    <x v="1"/>
  </r>
  <r>
    <x v="4"/>
    <x v="14"/>
    <x v="0"/>
    <n v="501883.09499999997"/>
    <n v="-22576.267"/>
    <n v="-85130"/>
    <n v="-45060"/>
    <n v="-57560"/>
    <n v="-210326.26699999999"/>
    <n v="291556.82799999998"/>
    <n v="0.58092577913986121"/>
    <n v="5"/>
    <x v="1"/>
  </r>
  <r>
    <x v="4"/>
    <x v="14"/>
    <x v="1"/>
    <n v="250985.39899999998"/>
    <n v="-14131.858999999999"/>
    <n v="-35620"/>
    <n v="-19470"/>
    <n v="-47490"/>
    <n v="-116711.859"/>
    <n v="134273.53999999998"/>
    <n v="0.5349854634372575"/>
    <n v="5"/>
    <x v="1"/>
  </r>
  <r>
    <x v="4"/>
    <x v="14"/>
    <x v="2"/>
    <n v="381163.67099999997"/>
    <n v="-11343.513999999999"/>
    <n v="-15750"/>
    <n v="-46490"/>
    <n v="-57060"/>
    <n v="-130643.514"/>
    <n v="250520.15699999998"/>
    <n v="0.657250876881181"/>
    <n v="5"/>
    <x v="1"/>
  </r>
  <r>
    <x v="4"/>
    <x v="14"/>
    <x v="0"/>
    <n v="2109871.3930000002"/>
    <n v="-1719341.9949999999"/>
    <n v="-95660"/>
    <n v="-83320"/>
    <n v="-95550"/>
    <n v="-1993871.9949999999"/>
    <n v="115999.39800000028"/>
    <n v="5.4979369067164878E-2"/>
    <n v="5"/>
    <x v="1"/>
  </r>
  <r>
    <x v="4"/>
    <x v="14"/>
    <x v="0"/>
    <n v="523758.15100000001"/>
    <n v="-56496.362999999998"/>
    <n v="-106470"/>
    <n v="-43900"/>
    <n v="-64250"/>
    <n v="-271116.36300000001"/>
    <n v="252641.788"/>
    <n v="0.48236344869790865"/>
    <n v="5"/>
    <x v="1"/>
  </r>
  <r>
    <x v="4"/>
    <x v="14"/>
    <x v="1"/>
    <n v="6204678.1229999997"/>
    <n v="-2812431.4189999998"/>
    <n v="-82230"/>
    <n v="-23860"/>
    <n v="-54790"/>
    <n v="-2973311.4189999998"/>
    <n v="3231366.7039999999"/>
    <n v="0.5207952193396963"/>
    <n v="5"/>
    <x v="1"/>
  </r>
  <r>
    <x v="4"/>
    <x v="14"/>
    <x v="2"/>
    <n v="2097943.2949999999"/>
    <n v="-869257.40299999993"/>
    <n v="-17600"/>
    <n v="-46270"/>
    <n v="-74950"/>
    <n v="-1008077.4029999999"/>
    <n v="1089865.892"/>
    <n v="0.51949254043112736"/>
    <n v="5"/>
    <x v="1"/>
  </r>
  <r>
    <x v="4"/>
    <x v="14"/>
    <x v="0"/>
    <n v="-121428.069"/>
    <n v="3908.2260000000001"/>
    <n v="-47260"/>
    <n v="-68210"/>
    <n v="-103120"/>
    <n v="-214681.774"/>
    <n v="-336109.84299999999"/>
    <n v="2.7679748658442387"/>
    <n v="5"/>
    <x v="1"/>
  </r>
  <r>
    <x v="4"/>
    <x v="14"/>
    <x v="0"/>
    <n v="35972131.236999996"/>
    <n v="-1247819.3840000001"/>
    <n v="-69260"/>
    <n v="-60830"/>
    <n v="-43690"/>
    <n v="-1421599.3840000001"/>
    <n v="34550531.852999993"/>
    <n v="0.96048053492761132"/>
    <n v="5"/>
    <x v="1"/>
  </r>
  <r>
    <x v="4"/>
    <x v="14"/>
    <x v="0"/>
    <n v="2226396.4309999999"/>
    <n v="-498458.96799999994"/>
    <n v="-62420"/>
    <n v="-87540"/>
    <n v="-13830"/>
    <n v="-662248.96799999988"/>
    <n v="1564147.463"/>
    <n v="0.70254669888122911"/>
    <n v="5"/>
    <x v="1"/>
  </r>
  <r>
    <x v="4"/>
    <x v="14"/>
    <x v="1"/>
    <n v="6775107.3249999993"/>
    <n v="-102103.708"/>
    <n v="-86640"/>
    <n v="-18190"/>
    <n v="-32050"/>
    <n v="-238983.70799999998"/>
    <n v="6536123.6169999996"/>
    <n v="0.96472621073939968"/>
    <n v="5"/>
    <x v="1"/>
  </r>
  <r>
    <x v="4"/>
    <x v="14"/>
    <x v="2"/>
    <n v="40175418.667999998"/>
    <n v="-549216.06599999999"/>
    <n v="-15980"/>
    <n v="-12910"/>
    <n v="-16140"/>
    <n v="-594246.06599999999"/>
    <n v="39581172.601999998"/>
    <n v="0.98520871503765262"/>
    <n v="5"/>
    <x v="1"/>
  </r>
  <r>
    <x v="4"/>
    <x v="14"/>
    <x v="3"/>
    <n v="19024756.274999999"/>
    <n v="-323460.22799999994"/>
    <n v="-30590"/>
    <n v="-99080"/>
    <n v="-83890"/>
    <n v="-537020.22799999989"/>
    <n v="18487736.046999998"/>
    <n v="0.97177255675513241"/>
    <n v="5"/>
    <x v="1"/>
  </r>
  <r>
    <x v="4"/>
    <x v="14"/>
    <x v="0"/>
    <n v="39337330.934999995"/>
    <n v="-3605450.625"/>
    <n v="-40900"/>
    <n v="-32700"/>
    <n v="-33690"/>
    <n v="-3712740.625"/>
    <n v="35624590.309999995"/>
    <n v="0.90561788162153556"/>
    <n v="5"/>
    <x v="1"/>
  </r>
  <r>
    <x v="4"/>
    <x v="14"/>
    <x v="1"/>
    <n v="148670.59899999999"/>
    <n v="-80857.552999999985"/>
    <n v="-106620"/>
    <n v="-93610"/>
    <n v="-93330"/>
    <n v="-374417.55299999996"/>
    <n v="-225746.95399999997"/>
    <n v="-1.5184371053754884"/>
    <n v="5"/>
    <x v="1"/>
  </r>
  <r>
    <x v="4"/>
    <x v="14"/>
    <x v="2"/>
    <n v="303067.12099999998"/>
    <n v="-162675.98899999997"/>
    <n v="-51240"/>
    <n v="-104840"/>
    <n v="-98040"/>
    <n v="-416795.98899999994"/>
    <n v="-113728.86799999996"/>
    <n v="-0.37525967061270221"/>
    <n v="5"/>
    <x v="1"/>
  </r>
  <r>
    <x v="4"/>
    <x v="14"/>
    <x v="3"/>
    <n v="803111.21099999989"/>
    <n v="-201866.83299999998"/>
    <n v="-61730"/>
    <n v="-37970"/>
    <n v="-65290"/>
    <n v="-366856.83299999998"/>
    <n v="436254.37799999991"/>
    <n v="0.54320543907834951"/>
    <n v="5"/>
    <x v="1"/>
  </r>
  <r>
    <x v="4"/>
    <x v="14"/>
    <x v="0"/>
    <n v="281105.74799999996"/>
    <n v="-70896.181999999986"/>
    <n v="-34920"/>
    <n v="-70360"/>
    <n v="-60500"/>
    <n v="-236676.18199999997"/>
    <n v="44429.565999999992"/>
    <n v="0.15805285489928864"/>
    <n v="5"/>
    <x v="1"/>
  </r>
  <r>
    <x v="4"/>
    <x v="14"/>
    <x v="1"/>
    <n v="118453.53099999999"/>
    <n v="-116814.83099999998"/>
    <n v="-17560"/>
    <n v="-98850"/>
    <n v="-74720"/>
    <n v="-307944.83100000001"/>
    <n v="-189491.30000000002"/>
    <n v="-1.5997100162425724"/>
    <n v="5"/>
    <x v="1"/>
  </r>
  <r>
    <x v="4"/>
    <x v="14"/>
    <x v="2"/>
    <n v="691527.50100000005"/>
    <n v="-165393.40999999997"/>
    <n v="-82520"/>
    <n v="-55760"/>
    <n v="-79150"/>
    <n v="-382823.41"/>
    <n v="308704.09100000007"/>
    <n v="0.44640898670492651"/>
    <n v="5"/>
    <x v="1"/>
  </r>
  <r>
    <x v="4"/>
    <x v="14"/>
    <x v="3"/>
    <n v="5752304.8939999994"/>
    <n v="-587884.88500000001"/>
    <n v="-57830"/>
    <n v="-104480"/>
    <n v="-106160"/>
    <n v="-856354.88500000001"/>
    <n v="4895950.0089999996"/>
    <n v="0.85112839100492921"/>
    <n v="5"/>
    <x v="1"/>
  </r>
  <r>
    <x v="4"/>
    <x v="14"/>
    <x v="0"/>
    <n v="156293.158"/>
    <n v="-25721.520999999997"/>
    <n v="-105220"/>
    <n v="-99900"/>
    <n v="-22320"/>
    <n v="-253161.52100000001"/>
    <n v="-96868.363000000012"/>
    <n v="-0.61978633127369542"/>
    <n v="5"/>
    <x v="1"/>
  </r>
  <r>
    <x v="4"/>
    <x v="14"/>
    <x v="1"/>
    <n v="88585.055999999997"/>
    <n v="-28744.827999999998"/>
    <n v="-76920"/>
    <n v="-24550"/>
    <n v="-14040"/>
    <n v="-144254.82800000001"/>
    <n v="-55669.772000000012"/>
    <n v="-0.62843299438677347"/>
    <n v="5"/>
    <x v="1"/>
  </r>
  <r>
    <x v="4"/>
    <x v="14"/>
    <x v="2"/>
    <n v="-6275.8359999999993"/>
    <n v="2084.9079999999999"/>
    <n v="-86980"/>
    <n v="-14760"/>
    <n v="-44640"/>
    <n v="-144295.092"/>
    <n v="-150570.92800000001"/>
    <n v="23.992170604840538"/>
    <n v="5"/>
    <x v="1"/>
  </r>
  <r>
    <x v="4"/>
    <x v="14"/>
    <x v="3"/>
    <n v="5645445.3229999999"/>
    <n v="-966209.44"/>
    <n v="-32630"/>
    <n v="-70440"/>
    <n v="-71220"/>
    <n v="-1140499.44"/>
    <n v="4504945.8829999994"/>
    <n v="0.797978835194185"/>
    <n v="5"/>
    <x v="1"/>
  </r>
  <r>
    <x v="4"/>
    <x v="14"/>
    <x v="0"/>
    <n v="4895818.585"/>
    <n v="-818276.62699999998"/>
    <n v="-89410"/>
    <n v="-80720"/>
    <n v="-22040"/>
    <n v="-1010446.627"/>
    <n v="3885371.9580000001"/>
    <n v="0.79361027998548683"/>
    <n v="5"/>
    <x v="1"/>
  </r>
  <r>
    <x v="4"/>
    <x v="14"/>
    <x v="0"/>
    <n v="216184.00999999998"/>
    <n v="-190901.09499999997"/>
    <n v="-75910"/>
    <n v="-104210"/>
    <n v="-68850"/>
    <n v="-439871.09499999997"/>
    <n v="-223687.08499999999"/>
    <n v="-1.0347068915966542"/>
    <n v="5"/>
    <x v="1"/>
  </r>
  <r>
    <x v="4"/>
    <x v="14"/>
    <x v="1"/>
    <n v="294843.26899999997"/>
    <n v="-132063.21100000001"/>
    <n v="-106690"/>
    <n v="-76140"/>
    <n v="-35690"/>
    <n v="-350583.21100000001"/>
    <n v="-55739.942000000039"/>
    <n v="-0.18904939627433057"/>
    <n v="5"/>
    <x v="1"/>
  </r>
  <r>
    <x v="4"/>
    <x v="14"/>
    <x v="2"/>
    <n v="107194.45099999999"/>
    <n v="-132172.32"/>
    <n v="-71650"/>
    <n v="-77080"/>
    <n v="-75210"/>
    <n v="-356112.32"/>
    <n v="-248917.86900000001"/>
    <n v="-2.3221152464319261"/>
    <n v="5"/>
    <x v="1"/>
  </r>
  <r>
    <x v="4"/>
    <x v="14"/>
    <x v="0"/>
    <n v="808936.05799999996"/>
    <n v="-107319.47099999999"/>
    <n v="-96910"/>
    <n v="-89850"/>
    <n v="-71640"/>
    <n v="-365719.47100000002"/>
    <n v="443216.58699999994"/>
    <n v="0.54790064383556003"/>
    <n v="5"/>
    <x v="1"/>
  </r>
  <r>
    <x v="4"/>
    <x v="14"/>
    <x v="1"/>
    <n v="3435799.4509999994"/>
    <n v="-447209.79099999997"/>
    <n v="-104930"/>
    <n v="-91510"/>
    <n v="-32470"/>
    <n v="-676119.79099999997"/>
    <n v="2759679.6599999992"/>
    <n v="0.80321325483557737"/>
    <n v="5"/>
    <x v="1"/>
  </r>
  <r>
    <x v="4"/>
    <x v="14"/>
    <x v="2"/>
    <n v="1710984.1139999998"/>
    <n v="-319094.391"/>
    <n v="-27010"/>
    <n v="-102850"/>
    <n v="-48920"/>
    <n v="-497874.391"/>
    <n v="1213109.7229999998"/>
    <n v="0.70901285001644376"/>
    <n v="5"/>
    <x v="1"/>
  </r>
  <r>
    <x v="4"/>
    <x v="14"/>
    <x v="0"/>
    <n v="577110.7649999999"/>
    <n v="-143817.772"/>
    <n v="-46240"/>
    <n v="-37420"/>
    <n v="-21820"/>
    <n v="-249297.772"/>
    <n v="327812.9929999999"/>
    <n v="0.56802439476241606"/>
    <n v="5"/>
    <x v="1"/>
  </r>
  <r>
    <x v="4"/>
    <x v="14"/>
    <x v="1"/>
    <n v="1506474.6689999998"/>
    <n v="-21795.815999999999"/>
    <n v="-16970"/>
    <n v="-32690"/>
    <n v="-47640"/>
    <n v="-119095.81599999999"/>
    <n v="1387378.8529999997"/>
    <n v="0.92094403015813331"/>
    <n v="5"/>
    <x v="1"/>
  </r>
  <r>
    <x v="4"/>
    <x v="14"/>
    <x v="2"/>
    <n v="596940.68700000003"/>
    <n v="-284956.20999999996"/>
    <n v="-67130"/>
    <n v="-105180"/>
    <n v="-57550"/>
    <n v="-514816.20999999996"/>
    <n v="82124.477000000072"/>
    <n v="0.13757560640191388"/>
    <n v="5"/>
    <x v="1"/>
  </r>
  <r>
    <x v="4"/>
    <x v="14"/>
    <x v="0"/>
    <n v="71140079.170999989"/>
    <n v="-113671.61399999999"/>
    <n v="-48050"/>
    <n v="-86800"/>
    <n v="-32850"/>
    <n v="-281371.614"/>
    <n v="70858707.556999996"/>
    <n v="0.99604482287229879"/>
    <n v="5"/>
    <x v="1"/>
  </r>
  <r>
    <x v="4"/>
    <x v="14"/>
    <x v="0"/>
    <n v="55345.856999999996"/>
    <n v="-977.6339999999999"/>
    <n v="-48790"/>
    <n v="-69960"/>
    <n v="-77900"/>
    <n v="-197627.63399999999"/>
    <n v="-142281.777"/>
    <n v="-2.5707755686211526"/>
    <n v="5"/>
    <x v="1"/>
  </r>
  <r>
    <x v="4"/>
    <x v="14"/>
    <x v="0"/>
    <n v="14781868.612"/>
    <n v="-29069.403999999999"/>
    <n v="-50800"/>
    <n v="-50620"/>
    <n v="-44760"/>
    <n v="-175249.40400000001"/>
    <n v="14606619.208000001"/>
    <n v="0.9881442997093256"/>
    <n v="5"/>
    <x v="1"/>
  </r>
  <r>
    <x v="4"/>
    <x v="14"/>
    <x v="0"/>
    <n v="14652482.327"/>
    <n v="-244654.99099999998"/>
    <n v="-56410"/>
    <n v="-41460"/>
    <n v="-72790"/>
    <n v="-415314.99099999998"/>
    <n v="14237167.335999999"/>
    <n v="0.97165565658218178"/>
    <n v="5"/>
    <x v="1"/>
  </r>
  <r>
    <x v="4"/>
    <x v="14"/>
    <x v="0"/>
    <n v="4443436.9210000001"/>
    <n v="-86132.808999999994"/>
    <n v="-80850"/>
    <n v="-57340"/>
    <n v="-87980"/>
    <n v="-312302.80900000001"/>
    <n v="4131134.1120000002"/>
    <n v="0.92971593508528627"/>
    <n v="5"/>
    <x v="1"/>
  </r>
  <r>
    <x v="4"/>
    <x v="14"/>
    <x v="0"/>
    <n v="21181701.344999999"/>
    <n v="-507858.84099999996"/>
    <n v="-88410"/>
    <n v="-78050"/>
    <n v="-108110"/>
    <n v="-782428.84100000001"/>
    <n v="20399272.504000001"/>
    <n v="0.96306109560058106"/>
    <n v="5"/>
    <x v="1"/>
  </r>
  <r>
    <x v="4"/>
    <x v="14"/>
    <x v="0"/>
    <n v="6927531.4009999996"/>
    <n v="-243216.47699999998"/>
    <n v="-32310"/>
    <n v="-94840"/>
    <n v="-13150"/>
    <n v="-383516.47699999996"/>
    <n v="6544014.9239999996"/>
    <n v="0.9446387963041728"/>
    <n v="5"/>
    <x v="1"/>
  </r>
  <r>
    <x v="4"/>
    <x v="14"/>
    <x v="0"/>
    <n v="53417237.502999999"/>
    <n v="-2414921.8379999995"/>
    <n v="-64700"/>
    <n v="-84830"/>
    <n v="-75120"/>
    <n v="-2639571.8379999995"/>
    <n v="50777665.664999999"/>
    <n v="0.95058576666657912"/>
    <n v="5"/>
    <x v="1"/>
  </r>
  <r>
    <x v="4"/>
    <x v="14"/>
    <x v="0"/>
    <n v="6034345.5129999993"/>
    <n v="-148009.35799999998"/>
    <n v="-21890"/>
    <n v="-52640"/>
    <n v="-22760"/>
    <n v="-245299.35799999998"/>
    <n v="5789046.1549999993"/>
    <n v="0.9593494675650337"/>
    <n v="5"/>
    <x v="1"/>
  </r>
  <r>
    <x v="4"/>
    <x v="14"/>
    <x v="0"/>
    <n v="14861658.405999998"/>
    <n v="-6086851.7989999996"/>
    <n v="-92890"/>
    <n v="-62180"/>
    <n v="-100920"/>
    <n v="-6342841.7989999996"/>
    <n v="8518816.606999997"/>
    <n v="0.57320767132965134"/>
    <n v="5"/>
    <x v="1"/>
  </r>
  <r>
    <x v="4"/>
    <x v="14"/>
    <x v="0"/>
    <n v="5746907.5929999994"/>
    <n v="-4967269.4610000001"/>
    <n v="-64520"/>
    <n v="-94440"/>
    <n v="-35270"/>
    <n v="-5161499.4610000001"/>
    <n v="585408.13199999928"/>
    <n v="0.10186489386275388"/>
    <n v="5"/>
    <x v="1"/>
  </r>
  <r>
    <x v="4"/>
    <x v="14"/>
    <x v="0"/>
    <n v="27559621.039999999"/>
    <n v="-6249229.1679999996"/>
    <n v="-29540"/>
    <n v="-19450"/>
    <n v="-31260"/>
    <n v="-6329479.1679999996"/>
    <n v="21230141.872000001"/>
    <n v="0.7703350434748939"/>
    <n v="5"/>
    <x v="1"/>
  </r>
  <r>
    <x v="5"/>
    <x v="8"/>
    <x v="0"/>
    <n v="270101.38399999996"/>
    <n v="-61024.137999999992"/>
    <n v="-16360"/>
    <n v="-39650"/>
    <n v="-88080"/>
    <n v="-205114.13799999998"/>
    <n v="64987.245999999985"/>
    <n v="0.24060315810895658"/>
    <n v="6"/>
    <x v="1"/>
  </r>
  <r>
    <x v="5"/>
    <x v="8"/>
    <x v="0"/>
    <n v="201546.82799999998"/>
    <n v="-43477.21"/>
    <n v="-56040"/>
    <n v="-106520"/>
    <n v="-37440"/>
    <n v="-243477.21"/>
    <n v="-41930.382000000012"/>
    <n v="-0.2080428772612587"/>
    <n v="6"/>
    <x v="1"/>
  </r>
  <r>
    <x v="5"/>
    <x v="8"/>
    <x v="0"/>
    <n v="13683.579"/>
    <n v="-12419.428"/>
    <n v="-60660"/>
    <n v="-51260"/>
    <n v="-74120"/>
    <n v="-198459.42800000001"/>
    <n v="-184775.84900000002"/>
    <n v="-13.503473689156911"/>
    <n v="6"/>
    <x v="1"/>
  </r>
  <r>
    <x v="5"/>
    <x v="8"/>
    <x v="0"/>
    <n v="35037.743999999999"/>
    <n v="-4707.759"/>
    <n v="-68300"/>
    <n v="-21690"/>
    <n v="-60270"/>
    <n v="-154967.75899999999"/>
    <n v="-119930.01499999998"/>
    <n v="-3.4228806226793593"/>
    <n v="6"/>
    <x v="1"/>
  </r>
  <r>
    <x v="5"/>
    <x v="8"/>
    <x v="0"/>
    <n v="14332.556"/>
    <n v="-9862.6009999999987"/>
    <n v="-81030"/>
    <n v="-36460"/>
    <n v="-59840"/>
    <n v="-187192.601"/>
    <n v="-172860.04499999998"/>
    <n v="-12.060657219828757"/>
    <n v="6"/>
    <x v="1"/>
  </r>
  <r>
    <x v="5"/>
    <x v="8"/>
    <x v="0"/>
    <n v="1256817.324"/>
    <n v="-2915067.8479999998"/>
    <n v="-61490"/>
    <n v="-97840"/>
    <n v="-51740"/>
    <n v="-3126137.8479999998"/>
    <n v="-1869320.5239999997"/>
    <n v="-1.4873446508921608"/>
    <n v="6"/>
    <x v="1"/>
  </r>
  <r>
    <x v="5"/>
    <x v="8"/>
    <x v="0"/>
    <n v="65678.612999999998"/>
    <n v="-3754.9259999999999"/>
    <n v="-42630"/>
    <n v="-12360"/>
    <n v="-57720"/>
    <n v="-116464.92600000001"/>
    <n v="-50786.313000000009"/>
    <n v="-0.77325495591692861"/>
    <n v="6"/>
    <x v="1"/>
  </r>
  <r>
    <x v="5"/>
    <x v="8"/>
    <x v="0"/>
    <n v="59002.565999999999"/>
    <n v="-15945.621999999998"/>
    <n v="-21540"/>
    <n v="-93600"/>
    <n v="-46200"/>
    <n v="-177285.622"/>
    <n v="-118283.05600000001"/>
    <n v="-2.0047103714099488"/>
    <n v="6"/>
    <x v="1"/>
  </r>
  <r>
    <x v="5"/>
    <x v="8"/>
    <x v="0"/>
    <n v="527446.19899999991"/>
    <n v="-149449.61499999999"/>
    <n v="-34220"/>
    <n v="-70040"/>
    <n v="-54430"/>
    <n v="-308139.61499999999"/>
    <n v="219306.58399999992"/>
    <n v="0.41578948604765648"/>
    <n v="6"/>
    <x v="1"/>
  </r>
  <r>
    <x v="5"/>
    <x v="8"/>
    <x v="0"/>
    <n v="61950.07"/>
    <n v="-9059.9739999999983"/>
    <n v="-23380"/>
    <n v="-40080"/>
    <n v="-99850"/>
    <n v="-172369.97399999999"/>
    <n v="-110419.90399999998"/>
    <n v="-1.7824016018060993"/>
    <n v="6"/>
    <x v="1"/>
  </r>
  <r>
    <x v="5"/>
    <x v="8"/>
    <x v="0"/>
    <n v="9401.3150000000005"/>
    <n v="-1580.4669999999999"/>
    <n v="-73010"/>
    <n v="-33720"/>
    <n v="-55090"/>
    <n v="-163400.467"/>
    <n v="-153999.152"/>
    <n v="-16.380596969679242"/>
    <n v="6"/>
    <x v="1"/>
  </r>
  <r>
    <x v="5"/>
    <x v="8"/>
    <x v="0"/>
    <n v="344263.62599999999"/>
    <n v="-21323.981"/>
    <n v="-51400"/>
    <n v="-57340"/>
    <n v="-84140"/>
    <n v="-214203.981"/>
    <n v="130059.64499999999"/>
    <n v="0.37779084160346349"/>
    <n v="6"/>
    <x v="1"/>
  </r>
  <r>
    <x v="5"/>
    <x v="8"/>
    <x v="0"/>
    <n v="118673.72999999998"/>
    <n v="-9282.8679999999986"/>
    <n v="-14910"/>
    <n v="-18370"/>
    <n v="-42410"/>
    <n v="-84972.868000000002"/>
    <n v="33700.861999999979"/>
    <n v="0.28397912495039956"/>
    <n v="6"/>
    <x v="1"/>
  </r>
  <r>
    <x v="5"/>
    <x v="8"/>
    <x v="0"/>
    <n v="161970.9"/>
    <n v="-201213.59999999998"/>
    <n v="-90350"/>
    <n v="-63710"/>
    <n v="-68500"/>
    <n v="-423773.6"/>
    <n v="-261802.69999999998"/>
    <n v="-1.6163563948832784"/>
    <n v="6"/>
    <x v="1"/>
  </r>
  <r>
    <x v="5"/>
    <x v="8"/>
    <x v="1"/>
    <n v="161704.34"/>
    <n v="-201213.59999999998"/>
    <n v="-56870"/>
    <n v="-91090"/>
    <n v="-62220"/>
    <n v="-411393.6"/>
    <n v="-249689.25999999998"/>
    <n v="-1.5441098241395375"/>
    <n v="6"/>
    <x v="1"/>
  </r>
  <r>
    <x v="5"/>
    <x v="8"/>
    <x v="2"/>
    <n v="4438.7769999999991"/>
    <n v="-2161.7749999999996"/>
    <n v="-22600"/>
    <n v="-17240"/>
    <n v="-25040"/>
    <n v="-67041.774999999994"/>
    <n v="-62602.997999999992"/>
    <n v="-14.103659183599447"/>
    <n v="6"/>
    <x v="1"/>
  </r>
  <r>
    <x v="5"/>
    <x v="8"/>
    <x v="0"/>
    <n v="14451.892"/>
    <n v="-4425.0779999999995"/>
    <n v="-79200"/>
    <n v="-69750"/>
    <n v="-99500"/>
    <n v="-252875.07800000001"/>
    <n v="-238423.18600000002"/>
    <n v="-16.497714347713089"/>
    <n v="6"/>
    <x v="1"/>
  </r>
  <r>
    <x v="5"/>
    <x v="8"/>
    <x v="0"/>
    <n v="41813.436000000002"/>
    <n v="-12715.296999999999"/>
    <n v="-84980"/>
    <n v="-96420"/>
    <n v="-89150"/>
    <n v="-283265.29700000002"/>
    <n v="-241451.86100000003"/>
    <n v="-5.7745041809049136"/>
    <n v="6"/>
    <x v="1"/>
  </r>
  <r>
    <x v="5"/>
    <x v="8"/>
    <x v="0"/>
    <n v="22851.71"/>
    <n v="-8144.3459999999995"/>
    <n v="-25770"/>
    <n v="-65920"/>
    <n v="-35000"/>
    <n v="-134834.34599999999"/>
    <n v="-111982.636"/>
    <n v="-4.9004050900348375"/>
    <n v="6"/>
    <x v="1"/>
  </r>
  <r>
    <x v="5"/>
    <x v="8"/>
    <x v="0"/>
    <n v="77189.566999999995"/>
    <n v="-65447.164999999994"/>
    <n v="-61420"/>
    <n v="-97010"/>
    <n v="-104030"/>
    <n v="-327907.16499999998"/>
    <n v="-250717.598"/>
    <n v="-3.2480762328929766"/>
    <n v="6"/>
    <x v="1"/>
  </r>
  <r>
    <x v="5"/>
    <x v="8"/>
    <x v="0"/>
    <n v="28359.414999999997"/>
    <n v="-24333.309000000001"/>
    <n v="-26670"/>
    <n v="-108380"/>
    <n v="-52940"/>
    <n v="-212323.30900000001"/>
    <n v="-183963.894"/>
    <n v="-6.4868719612164076"/>
    <n v="6"/>
    <x v="1"/>
  </r>
  <r>
    <x v="5"/>
    <x v="8"/>
    <x v="1"/>
    <n v="7219.2889999999998"/>
    <n v="-8755.1589999999997"/>
    <n v="-61690"/>
    <n v="-67970"/>
    <n v="-59250"/>
    <n v="-197665.15899999999"/>
    <n v="-190445.87"/>
    <n v="-26.380142144191762"/>
    <n v="6"/>
    <x v="1"/>
  </r>
  <r>
    <x v="5"/>
    <x v="8"/>
    <x v="2"/>
    <n v="38296.915999999997"/>
    <n v="-70816.612999999998"/>
    <n v="-41360"/>
    <n v="-61430"/>
    <n v="-62580"/>
    <n v="-236186.61300000001"/>
    <n v="-197889.69700000001"/>
    <n v="-5.1672488980574842"/>
    <n v="6"/>
    <x v="1"/>
  </r>
  <r>
    <x v="5"/>
    <x v="8"/>
    <x v="0"/>
    <n v="25365.312000000002"/>
    <n v="-10181.261999999999"/>
    <n v="-61900"/>
    <n v="-43420"/>
    <n v="-96600"/>
    <n v="-212101.26199999999"/>
    <n v="-186735.94999999998"/>
    <n v="-7.3618629252421561"/>
    <n v="6"/>
    <x v="1"/>
  </r>
  <r>
    <x v="5"/>
    <x v="8"/>
    <x v="0"/>
    <n v="31418.253999999997"/>
    <n v="-16003.469999999998"/>
    <n v="-60770"/>
    <n v="-50370"/>
    <n v="-67860"/>
    <n v="-195003.47"/>
    <n v="-163585.21600000001"/>
    <n v="-5.2066934082333169"/>
    <n v="6"/>
    <x v="1"/>
  </r>
  <r>
    <x v="5"/>
    <x v="8"/>
    <x v="0"/>
    <n v="14967.841"/>
    <n v="-6703.0809999999992"/>
    <n v="-40820"/>
    <n v="-32790"/>
    <n v="-81610"/>
    <n v="-161923.08100000001"/>
    <n v="-146955.24"/>
    <n v="-9.8180652774170962"/>
    <n v="6"/>
    <x v="1"/>
  </r>
  <r>
    <x v="5"/>
    <x v="8"/>
    <x v="1"/>
    <n v="16273.396999999999"/>
    <n v="-9934.7639999999992"/>
    <n v="-97490"/>
    <n v="-19460"/>
    <n v="-14100"/>
    <n v="-140984.764"/>
    <n v="-124711.367"/>
    <n v="-7.6635116196083706"/>
    <n v="6"/>
    <x v="1"/>
  </r>
  <r>
    <x v="5"/>
    <x v="8"/>
    <x v="2"/>
    <n v="98692.096999999994"/>
    <n v="-92758.008000000002"/>
    <n v="-78740"/>
    <n v="-98570"/>
    <n v="-41150"/>
    <n v="-311218.00800000003"/>
    <n v="-212525.91100000002"/>
    <n v="-2.1534238045423235"/>
    <n v="6"/>
    <x v="1"/>
  </r>
  <r>
    <x v="5"/>
    <x v="8"/>
    <x v="0"/>
    <n v="129581.43099999998"/>
    <n v="-99669.877999999997"/>
    <n v="-75530"/>
    <n v="-39640"/>
    <n v="-74710"/>
    <n v="-289549.87800000003"/>
    <n v="-159968.44700000004"/>
    <n v="-1.2345013152386013"/>
    <n v="6"/>
    <x v="1"/>
  </r>
  <r>
    <x v="5"/>
    <x v="8"/>
    <x v="0"/>
    <n v="37098.277999999998"/>
    <n v="-75573.420999999988"/>
    <n v="-69620"/>
    <n v="-29650"/>
    <n v="-95400"/>
    <n v="-270243.42099999997"/>
    <n v="-233145.14299999998"/>
    <n v="-6.2845273573075273"/>
    <n v="6"/>
    <x v="1"/>
  </r>
  <r>
    <x v="5"/>
    <x v="8"/>
    <x v="1"/>
    <n v="174.08999999999997"/>
    <n v="-252.50399999999999"/>
    <n v="-61190"/>
    <n v="-106300"/>
    <n v="-59250"/>
    <n v="-226992.50399999999"/>
    <n v="-226818.41399999999"/>
    <n v="-1302.8801998966053"/>
    <n v="6"/>
    <x v="1"/>
  </r>
  <r>
    <x v="5"/>
    <x v="8"/>
    <x v="2"/>
    <n v="1893.941"/>
    <n v="-1434.0550000000001"/>
    <n v="-77930"/>
    <n v="-95820"/>
    <n v="-31480"/>
    <n v="-206664.05499999999"/>
    <n v="-204770.114"/>
    <n v="-108.11852850748782"/>
    <n v="6"/>
    <x v="1"/>
  </r>
  <r>
    <x v="5"/>
    <x v="8"/>
    <x v="0"/>
    <n v="23523.240999999998"/>
    <n v="-2027.249"/>
    <n v="-41360"/>
    <n v="-61060"/>
    <n v="-50960"/>
    <n v="-155407.24900000001"/>
    <n v="-131884.008"/>
    <n v="-5.6065406973469347"/>
    <n v="6"/>
    <x v="1"/>
  </r>
  <r>
    <x v="5"/>
    <x v="8"/>
    <x v="0"/>
    <n v="95087.320999999996"/>
    <n v="-44000.11"/>
    <n v="-77530"/>
    <n v="-63780"/>
    <n v="-30410"/>
    <n v="-215720.11"/>
    <n v="-120632.78899999999"/>
    <n v="-1.2686527260558744"/>
    <n v="6"/>
    <x v="1"/>
  </r>
  <r>
    <x v="5"/>
    <x v="8"/>
    <x v="0"/>
    <n v="34496.811999999998"/>
    <n v="-20819.077999999998"/>
    <n v="-77920"/>
    <n v="-86420"/>
    <n v="-58320"/>
    <n v="-243479.07800000001"/>
    <n v="-208982.266"/>
    <n v="-6.058016781376784"/>
    <n v="6"/>
    <x v="1"/>
  </r>
  <r>
    <x v="5"/>
    <x v="8"/>
    <x v="1"/>
    <n v="68972.777999999991"/>
    <n v="-44264.100999999995"/>
    <n v="-30750"/>
    <n v="-59920"/>
    <n v="-74770"/>
    <n v="-209704.101"/>
    <n v="-140731.323"/>
    <n v="-2.0403893692668147"/>
    <n v="6"/>
    <x v="1"/>
  </r>
  <r>
    <x v="5"/>
    <x v="8"/>
    <x v="2"/>
    <n v="481004.00599999994"/>
    <n v="-250261.31199999998"/>
    <n v="-65930"/>
    <n v="-56890"/>
    <n v="-99130"/>
    <n v="-472211.31199999998"/>
    <n v="8792.6939999999595"/>
    <n v="1.8279876862397609E-2"/>
    <n v="6"/>
    <x v="1"/>
  </r>
  <r>
    <x v="5"/>
    <x v="8"/>
    <x v="3"/>
    <n v="62057.911999999997"/>
    <n v="-78148.202999999994"/>
    <n v="-20150"/>
    <n v="-34220"/>
    <n v="-46950"/>
    <n v="-179468.20299999998"/>
    <n v="-117410.29099999998"/>
    <n v="-1.8919471702496209"/>
    <n v="6"/>
    <x v="1"/>
  </r>
  <r>
    <x v="5"/>
    <x v="8"/>
    <x v="0"/>
    <n v="82367.922000000006"/>
    <n v="-141480.61900000001"/>
    <n v="-65800"/>
    <n v="-57070"/>
    <n v="-75500"/>
    <n v="-339850.61900000001"/>
    <n v="-257482.69699999999"/>
    <n v="-3.1260069545034774"/>
    <n v="6"/>
    <x v="1"/>
  </r>
  <r>
    <x v="5"/>
    <x v="8"/>
    <x v="1"/>
    <n v="84530.858999999997"/>
    <n v="-137166.93899999998"/>
    <n v="-108450"/>
    <n v="-30670"/>
    <n v="-36270"/>
    <n v="-312556.93900000001"/>
    <n v="-228026.08000000002"/>
    <n v="-2.6975483592329286"/>
    <n v="6"/>
    <x v="1"/>
  </r>
  <r>
    <x v="5"/>
    <x v="8"/>
    <x v="2"/>
    <n v="45343.101999999999"/>
    <n v="-52055.135999999991"/>
    <n v="-57660"/>
    <n v="-61320"/>
    <n v="-21300"/>
    <n v="-192335.136"/>
    <n v="-146992.03399999999"/>
    <n v="-3.2417727838734982"/>
    <n v="6"/>
    <x v="1"/>
  </r>
  <r>
    <x v="5"/>
    <x v="8"/>
    <x v="3"/>
    <n v="22186.758999999998"/>
    <n v="-31424.106"/>
    <n v="-45680"/>
    <n v="-38740"/>
    <n v="-31860"/>
    <n v="-147704.106"/>
    <n v="-125517.34700000001"/>
    <n v="-5.6573088029666714"/>
    <n v="6"/>
    <x v="1"/>
  </r>
  <r>
    <x v="5"/>
    <x v="8"/>
    <x v="0"/>
    <n v="78057.224000000002"/>
    <n v="-117298.853"/>
    <n v="-44280"/>
    <n v="-35880"/>
    <n v="-30840"/>
    <n v="-228298.853"/>
    <n v="-150241.62900000002"/>
    <n v="-1.9247626459275571"/>
    <n v="6"/>
    <x v="1"/>
  </r>
  <r>
    <x v="5"/>
    <x v="8"/>
    <x v="1"/>
    <n v="53123.076999999997"/>
    <n v="-70388.591"/>
    <n v="-16400"/>
    <n v="-12860"/>
    <n v="-53280"/>
    <n v="-152928.59100000001"/>
    <n v="-99805.514000000025"/>
    <n v="-1.8787600349279472"/>
    <n v="6"/>
    <x v="1"/>
  </r>
  <r>
    <x v="5"/>
    <x v="8"/>
    <x v="2"/>
    <n v="79227.623999999996"/>
    <n v="-179220.46100000001"/>
    <n v="-27470"/>
    <n v="-28170"/>
    <n v="-92040"/>
    <n v="-326900.46100000001"/>
    <n v="-247672.837"/>
    <n v="-3.1260919423760583"/>
    <n v="6"/>
    <x v="1"/>
  </r>
  <r>
    <x v="5"/>
    <x v="8"/>
    <x v="3"/>
    <n v="90161.414000000004"/>
    <n v="-49337.413999999997"/>
    <n v="-74580"/>
    <n v="-97540"/>
    <n v="-43110"/>
    <n v="-264567.41399999999"/>
    <n v="-174406"/>
    <n v="-1.934375164080723"/>
    <n v="6"/>
    <x v="1"/>
  </r>
  <r>
    <x v="5"/>
    <x v="8"/>
    <x v="0"/>
    <n v="2144902.5709999995"/>
    <n v="-237366.12899999996"/>
    <n v="-93920"/>
    <n v="-48000"/>
    <n v="-37820"/>
    <n v="-417106.12899999996"/>
    <n v="1727796.4419999996"/>
    <n v="0.80553609537353665"/>
    <n v="6"/>
    <x v="1"/>
  </r>
  <r>
    <x v="5"/>
    <x v="8"/>
    <x v="1"/>
    <n v="125293.62999999999"/>
    <n v="-13709.023999999999"/>
    <n v="-108010"/>
    <n v="-104870"/>
    <n v="-15120"/>
    <n v="-241709.024"/>
    <n v="-116415.39400000001"/>
    <n v="-0.92914056365036291"/>
    <n v="6"/>
    <x v="1"/>
  </r>
  <r>
    <x v="5"/>
    <x v="8"/>
    <x v="2"/>
    <n v="110600.90999999999"/>
    <n v="-10295.473999999998"/>
    <n v="-26560"/>
    <n v="-85730"/>
    <n v="-42280"/>
    <n v="-164865.47399999999"/>
    <n v="-54264.563999999998"/>
    <n v="-0.49063397398809833"/>
    <n v="6"/>
    <x v="1"/>
  </r>
  <r>
    <x v="5"/>
    <x v="8"/>
    <x v="3"/>
    <n v="151703.11799999999"/>
    <n v="-22043.846999999998"/>
    <n v="-19090"/>
    <n v="-104140"/>
    <n v="-101180"/>
    <n v="-246453.84700000001"/>
    <n v="-94750.729000000021"/>
    <n v="-0.62457997072940863"/>
    <n v="6"/>
    <x v="1"/>
  </r>
  <r>
    <x v="5"/>
    <x v="8"/>
    <x v="0"/>
    <n v="7836.3389999999999"/>
    <n v="-1131.2839999999999"/>
    <n v="-46610"/>
    <n v="-84180"/>
    <n v="-65430"/>
    <n v="-197351.28400000001"/>
    <n v="-189514.94500000001"/>
    <n v="-24.184117736611448"/>
    <n v="6"/>
    <x v="1"/>
  </r>
  <r>
    <x v="5"/>
    <x v="8"/>
    <x v="0"/>
    <n v="60108.026999999995"/>
    <n v="-17826.284"/>
    <n v="-37070"/>
    <n v="-15710"/>
    <n v="-93030"/>
    <n v="-163636.28399999999"/>
    <n v="-103528.25699999998"/>
    <n v="-1.7223699090971658"/>
    <n v="6"/>
    <x v="1"/>
  </r>
  <r>
    <x v="5"/>
    <x v="8"/>
    <x v="1"/>
    <n v="15645.293999999998"/>
    <n v="-2971.6260000000002"/>
    <n v="-13580"/>
    <n v="-65470"/>
    <n v="-31890"/>
    <n v="-113911.626"/>
    <n v="-98266.332000000009"/>
    <n v="-6.2808875307808227"/>
    <n v="6"/>
    <x v="1"/>
  </r>
  <r>
    <x v="5"/>
    <x v="8"/>
    <x v="2"/>
    <n v="161057.35799999998"/>
    <n v="-22740.417000000001"/>
    <n v="-49670"/>
    <n v="-23610"/>
    <n v="-102350"/>
    <n v="-198370.41700000002"/>
    <n v="-37313.059000000037"/>
    <n v="-0.23167559348639039"/>
    <n v="6"/>
    <x v="1"/>
  </r>
  <r>
    <x v="5"/>
    <x v="8"/>
    <x v="0"/>
    <n v="144266.22"/>
    <n v="-24298.785"/>
    <n v="-78530"/>
    <n v="-59950"/>
    <n v="-69680"/>
    <n v="-232458.785"/>
    <n v="-88192.565000000002"/>
    <n v="-0.61131819354523875"/>
    <n v="6"/>
    <x v="1"/>
  </r>
  <r>
    <x v="5"/>
    <x v="8"/>
    <x v="1"/>
    <n v="189149.065"/>
    <n v="-10576.3"/>
    <n v="-42600"/>
    <n v="-78810"/>
    <n v="-43490"/>
    <n v="-175476.3"/>
    <n v="13672.765000000014"/>
    <n v="7.228565998991332E-2"/>
    <n v="6"/>
    <x v="1"/>
  </r>
  <r>
    <x v="5"/>
    <x v="8"/>
    <x v="2"/>
    <n v="231741.24399999998"/>
    <n v="-38894.771999999997"/>
    <n v="-108450"/>
    <n v="-62340"/>
    <n v="-20580"/>
    <n v="-230264.772"/>
    <n v="1476.4719999999797"/>
    <n v="6.3712094339149223E-3"/>
    <n v="6"/>
    <x v="1"/>
  </r>
  <r>
    <x v="5"/>
    <x v="8"/>
    <x v="0"/>
    <n v="286853.80499999999"/>
    <n v="-17800.251"/>
    <n v="-54840"/>
    <n v="-90640"/>
    <n v="-24990"/>
    <n v="-188270.25099999999"/>
    <n v="98583.554000000004"/>
    <n v="0.34367176687790496"/>
    <n v="6"/>
    <x v="1"/>
  </r>
  <r>
    <x v="5"/>
    <x v="8"/>
    <x v="1"/>
    <n v="30007.061000000002"/>
    <n v="-4158.4059999999999"/>
    <n v="-45060"/>
    <n v="-21300"/>
    <n v="-12710"/>
    <n v="-83228.406000000003"/>
    <n v="-53221.345000000001"/>
    <n v="-1.77362738056886"/>
    <n v="6"/>
    <x v="1"/>
  </r>
  <r>
    <x v="5"/>
    <x v="8"/>
    <x v="2"/>
    <n v="5557.0059999999994"/>
    <n v="-2671.0389999999998"/>
    <n v="-76950"/>
    <n v="-51090"/>
    <n v="-44390"/>
    <n v="-175101.03899999999"/>
    <n v="-169544.033"/>
    <n v="-30.50996039953889"/>
    <n v="6"/>
    <x v="1"/>
  </r>
  <r>
    <x v="5"/>
    <x v="8"/>
    <x v="0"/>
    <n v="8857.3169999999991"/>
    <n v="-4468.6529999999993"/>
    <n v="-18050"/>
    <n v="-100970"/>
    <n v="-12400"/>
    <n v="-135888.65299999999"/>
    <n v="-127031.336"/>
    <n v="-14.341965631353153"/>
    <n v="6"/>
    <x v="1"/>
  </r>
  <r>
    <x v="5"/>
    <x v="8"/>
    <x v="0"/>
    <n v="-4293.317"/>
    <n v="519.79899999999998"/>
    <n v="-19190"/>
    <n v="-58860"/>
    <n v="-88380"/>
    <n v="-165910.201"/>
    <n v="-170203.51800000001"/>
    <n v="39.643827371703516"/>
    <n v="6"/>
    <x v="1"/>
  </r>
  <r>
    <x v="5"/>
    <x v="8"/>
    <x v="0"/>
    <n v="352690.80699999997"/>
    <n v="-40887.223999999995"/>
    <n v="-97620"/>
    <n v="-94500"/>
    <n v="-43940"/>
    <n v="-276947.22399999999"/>
    <n v="75743.582999999984"/>
    <n v="0.21475916439182943"/>
    <n v="6"/>
    <x v="1"/>
  </r>
  <r>
    <x v="5"/>
    <x v="8"/>
    <x v="0"/>
    <n v="35805.608999999997"/>
    <n v="-9135.1679999999997"/>
    <n v="-43830"/>
    <n v="-71980"/>
    <n v="-103740"/>
    <n v="-228685.16800000001"/>
    <n v="-192879.55900000001"/>
    <n v="-5.3868531882811999"/>
    <n v="6"/>
    <x v="1"/>
  </r>
  <r>
    <x v="5"/>
    <x v="8"/>
    <x v="0"/>
    <n v="84116.346999999994"/>
    <n v="-18948.012999999999"/>
    <n v="-102480"/>
    <n v="-51920"/>
    <n v="-46580"/>
    <n v="-219928.01300000001"/>
    <n v="-135811.66600000003"/>
    <n v="-1.6145692346815779"/>
    <n v="6"/>
    <x v="1"/>
  </r>
  <r>
    <x v="5"/>
    <x v="8"/>
    <x v="0"/>
    <n v="1313256.581"/>
    <n v="-158786.08899999998"/>
    <n v="-86560"/>
    <n v="-91150"/>
    <n v="-28290"/>
    <n v="-364786.08899999998"/>
    <n v="948470.49200000009"/>
    <n v="0.72222786142657069"/>
    <n v="6"/>
    <x v="1"/>
  </r>
  <r>
    <x v="5"/>
    <x v="8"/>
    <x v="0"/>
    <n v="178122.41999999998"/>
    <n v="-54463.85"/>
    <n v="-55820"/>
    <n v="-30420"/>
    <n v="-63270"/>
    <n v="-203973.85"/>
    <n v="-25851.430000000022"/>
    <n v="-0.14513293722373649"/>
    <n v="6"/>
    <x v="1"/>
  </r>
  <r>
    <x v="5"/>
    <x v="8"/>
    <x v="0"/>
    <n v="5680375.6449999996"/>
    <n v="-45568.74"/>
    <n v="-95560"/>
    <n v="-61220"/>
    <n v="-101760"/>
    <n v="-304108.74"/>
    <n v="5376266.9049999993"/>
    <n v="0.94646326950794457"/>
    <n v="6"/>
    <x v="1"/>
  </r>
  <r>
    <x v="5"/>
    <x v="0"/>
    <x v="0"/>
    <n v="23224.018999999997"/>
    <n v="-7250.0889999999999"/>
    <n v="-60130"/>
    <n v="-30360"/>
    <n v="-72450"/>
    <n v="-170190.08900000001"/>
    <n v="-146966.07"/>
    <n v="-6.3281928076273113"/>
    <n v="6"/>
    <x v="1"/>
  </r>
  <r>
    <x v="5"/>
    <x v="0"/>
    <x v="0"/>
    <n v="90498.52"/>
    <n v="-17956.518999999997"/>
    <n v="-93400"/>
    <n v="-42740"/>
    <n v="-46790"/>
    <n v="-200886.519"/>
    <n v="-110387.999"/>
    <n v="-1.2197768427594173"/>
    <n v="6"/>
    <x v="1"/>
  </r>
  <r>
    <x v="5"/>
    <x v="0"/>
    <x v="0"/>
    <n v="69511.133999999991"/>
    <n v="-23754.682000000001"/>
    <n v="-100020"/>
    <n v="-34490"/>
    <n v="-27170"/>
    <n v="-185434.682"/>
    <n v="-115923.54800000001"/>
    <n v="-1.6676975518770853"/>
    <n v="6"/>
    <x v="1"/>
  </r>
  <r>
    <x v="5"/>
    <x v="0"/>
    <x v="0"/>
    <n v="689984.42099999997"/>
    <n v="-633978.32399999991"/>
    <n v="-89000"/>
    <n v="-13910"/>
    <n v="-101310"/>
    <n v="-838198.32399999991"/>
    <n v="-148213.90299999993"/>
    <n v="-0.21480760795322354"/>
    <n v="6"/>
    <x v="1"/>
  </r>
  <r>
    <x v="5"/>
    <x v="0"/>
    <x v="0"/>
    <n v="481402.201"/>
    <n v="-168623.20300000001"/>
    <n v="-36890"/>
    <n v="-17680"/>
    <n v="-33940"/>
    <n v="-257133.20300000001"/>
    <n v="224268.99799999999"/>
    <n v="0.46586616665676606"/>
    <n v="6"/>
    <x v="1"/>
  </r>
  <r>
    <x v="5"/>
    <x v="0"/>
    <x v="0"/>
    <n v="146740.99299999999"/>
    <n v="-82306.006999999998"/>
    <n v="-91370"/>
    <n v="-92010"/>
    <n v="-88980"/>
    <n v="-354666.00699999998"/>
    <n v="-207925.014"/>
    <n v="-1.4169524803474651"/>
    <n v="6"/>
    <x v="1"/>
  </r>
  <r>
    <x v="5"/>
    <x v="0"/>
    <x v="0"/>
    <n v="241987.03199999998"/>
    <n v="-197402.891"/>
    <n v="-27330"/>
    <n v="-80350"/>
    <n v="-29380"/>
    <n v="-334462.891"/>
    <n v="-92475.859000000026"/>
    <n v="-0.38215212706108992"/>
    <n v="6"/>
    <x v="1"/>
  </r>
  <r>
    <x v="5"/>
    <x v="0"/>
    <x v="0"/>
    <n v="521782.8"/>
    <n v="-288038.55499999999"/>
    <n v="-62600"/>
    <n v="-35440"/>
    <n v="-96480"/>
    <n v="-482558.55499999999"/>
    <n v="39224.244999999995"/>
    <n v="7.5173510893804849E-2"/>
    <n v="6"/>
    <x v="1"/>
  </r>
  <r>
    <x v="5"/>
    <x v="0"/>
    <x v="0"/>
    <n v="26072.276999999998"/>
    <n v="-8009.1479999999992"/>
    <n v="-14280"/>
    <n v="-81820"/>
    <n v="-66120"/>
    <n v="-170229.14799999999"/>
    <n v="-144156.87099999998"/>
    <n v="-5.5291247097443765"/>
    <n v="6"/>
    <x v="1"/>
  </r>
  <r>
    <x v="5"/>
    <x v="0"/>
    <x v="0"/>
    <n v="64605.337999999996"/>
    <n v="-15311.449999999999"/>
    <n v="-54720"/>
    <n v="-14500"/>
    <n v="-52690"/>
    <n v="-137221.45000000001"/>
    <n v="-72616.112000000023"/>
    <n v="-1.1239955435261406"/>
    <n v="6"/>
    <x v="1"/>
  </r>
  <r>
    <x v="5"/>
    <x v="0"/>
    <x v="0"/>
    <n v="46235.048999999999"/>
    <n v="-49706.097000000002"/>
    <n v="-32090"/>
    <n v="-80520"/>
    <n v="-88810"/>
    <n v="-251126.09700000001"/>
    <n v="-204891.04800000001"/>
    <n v="-4.4315092647571328"/>
    <n v="6"/>
    <x v="1"/>
  </r>
  <r>
    <x v="5"/>
    <x v="0"/>
    <x v="0"/>
    <n v="53831.560999999994"/>
    <n v="-1434.3559999999998"/>
    <n v="-107020"/>
    <n v="-39510"/>
    <n v="-76240"/>
    <n v="-224204.356"/>
    <n v="-170372.79500000001"/>
    <n v="-3.1649239188884013"/>
    <n v="6"/>
    <x v="1"/>
  </r>
  <r>
    <x v="5"/>
    <x v="0"/>
    <x v="0"/>
    <n v="510095.74699999992"/>
    <n v="-13279.468999999997"/>
    <n v="-89810"/>
    <n v="-12350"/>
    <n v="-45900"/>
    <n v="-161339.46899999998"/>
    <n v="348756.27799999993"/>
    <n v="0.68370748050953656"/>
    <n v="6"/>
    <x v="1"/>
  </r>
  <r>
    <x v="5"/>
    <x v="0"/>
    <x v="0"/>
    <n v="1119500.746"/>
    <n v="-47446.21"/>
    <n v="-76240"/>
    <n v="-79820"/>
    <n v="-81740"/>
    <n v="-285246.21000000002"/>
    <n v="834254.53600000008"/>
    <n v="0.74520230467090731"/>
    <n v="6"/>
    <x v="1"/>
  </r>
  <r>
    <x v="5"/>
    <x v="0"/>
    <x v="0"/>
    <n v="114769.07399999999"/>
    <n v="-18251.575999999997"/>
    <n v="-103950"/>
    <n v="-92220"/>
    <n v="-43010"/>
    <n v="-257431.576"/>
    <n v="-142662.50200000001"/>
    <n v="-1.2430395839910673"/>
    <n v="6"/>
    <x v="1"/>
  </r>
  <r>
    <x v="5"/>
    <x v="0"/>
    <x v="0"/>
    <n v="476781.04599999997"/>
    <n v="-32424.776999999998"/>
    <n v="-75080"/>
    <n v="-68890"/>
    <n v="-87090"/>
    <n v="-263484.777"/>
    <n v="213296.26899999997"/>
    <n v="0.44736734144418983"/>
    <n v="6"/>
    <x v="1"/>
  </r>
  <r>
    <x v="5"/>
    <x v="0"/>
    <x v="0"/>
    <n v="285163.06699999998"/>
    <n v="-12914.950999999999"/>
    <n v="-103190"/>
    <n v="-26820"/>
    <n v="-30760"/>
    <n v="-173684.951"/>
    <n v="111478.11599999998"/>
    <n v="0.39092760914932922"/>
    <n v="6"/>
    <x v="1"/>
  </r>
  <r>
    <x v="5"/>
    <x v="0"/>
    <x v="0"/>
    <n v="29932.363999999994"/>
    <n v="-8868.2439999999988"/>
    <n v="-25250"/>
    <n v="-64500"/>
    <n v="-39190"/>
    <n v="-137808.24400000001"/>
    <n v="-107875.88"/>
    <n v="-3.6039879776953141"/>
    <n v="6"/>
    <x v="1"/>
  </r>
  <r>
    <x v="5"/>
    <x v="0"/>
    <x v="1"/>
    <n v="67450.97099999999"/>
    <n v="-11815.243999999999"/>
    <n v="-73040"/>
    <n v="-63060"/>
    <n v="-51760"/>
    <n v="-199675.24400000001"/>
    <n v="-132224.27300000002"/>
    <n v="-1.9603019947629818"/>
    <n v="6"/>
    <x v="1"/>
  </r>
  <r>
    <x v="5"/>
    <x v="0"/>
    <x v="2"/>
    <n v="98987.573999999993"/>
    <n v="-30530.163999999997"/>
    <n v="-21790"/>
    <n v="-64120"/>
    <n v="-96130"/>
    <n v="-212570.16399999999"/>
    <n v="-113582.59"/>
    <n v="-1.1474429103596377"/>
    <n v="6"/>
    <x v="1"/>
  </r>
  <r>
    <x v="5"/>
    <x v="0"/>
    <x v="0"/>
    <n v="14733.298999999999"/>
    <n v="-38724.867999999995"/>
    <n v="-64850"/>
    <n v="-14790"/>
    <n v="-15050"/>
    <n v="-133414.86799999999"/>
    <n v="-118681.56899999999"/>
    <n v="-8.0553288845899349"/>
    <n v="6"/>
    <x v="1"/>
  </r>
  <r>
    <x v="5"/>
    <x v="0"/>
    <x v="0"/>
    <n v="205.45699999999999"/>
    <n v="-735.11199999999997"/>
    <n v="-89410"/>
    <n v="-42330"/>
    <n v="-29380"/>
    <n v="-161855.11199999999"/>
    <n v="-161649.655"/>
    <n v="-786.78095659919109"/>
    <n v="6"/>
    <x v="1"/>
  </r>
  <r>
    <x v="5"/>
    <x v="0"/>
    <x v="0"/>
    <n v="63885.786999999997"/>
    <n v="-113261.63099999998"/>
    <n v="-32140"/>
    <n v="-59020"/>
    <n v="-57290"/>
    <n v="-261711.63099999999"/>
    <n v="-197825.84399999998"/>
    <n v="-3.0965548565598793"/>
    <n v="6"/>
    <x v="1"/>
  </r>
  <r>
    <x v="5"/>
    <x v="0"/>
    <x v="0"/>
    <n v="35177.31"/>
    <n v="-17841.803"/>
    <n v="-23270"/>
    <n v="-33360"/>
    <n v="-49090"/>
    <n v="-123561.803"/>
    <n v="-88384.493000000002"/>
    <n v="-2.5125426873174783"/>
    <n v="6"/>
    <x v="1"/>
  </r>
  <r>
    <x v="5"/>
    <x v="0"/>
    <x v="0"/>
    <n v="33904.142999999996"/>
    <n v="-20857.010999999999"/>
    <n v="-86000"/>
    <n v="-104410"/>
    <n v="-54410"/>
    <n v="-265677.011"/>
    <n v="-231772.86800000002"/>
    <n v="-6.8361222992718043"/>
    <n v="6"/>
    <x v="1"/>
  </r>
  <r>
    <x v="5"/>
    <x v="0"/>
    <x v="1"/>
    <n v="10314.996999999999"/>
    <n v="-9291.3590000000004"/>
    <n v="-17500"/>
    <n v="-75540"/>
    <n v="-38730"/>
    <n v="-141061.359"/>
    <n v="-130746.36199999999"/>
    <n v="-12.675365974415698"/>
    <n v="6"/>
    <x v="1"/>
  </r>
  <r>
    <x v="5"/>
    <x v="0"/>
    <x v="2"/>
    <n v="7090.482"/>
    <n v="-1244.1869999999999"/>
    <n v="-87350"/>
    <n v="-25670"/>
    <n v="-36840"/>
    <n v="-151104.18700000001"/>
    <n v="-144013.70500000002"/>
    <n v="-20.310848402125558"/>
    <n v="6"/>
    <x v="1"/>
  </r>
  <r>
    <x v="5"/>
    <x v="0"/>
    <x v="0"/>
    <n v="15464.126999999999"/>
    <n v="-2619.1129999999998"/>
    <n v="-66430"/>
    <n v="-16550"/>
    <n v="-32690"/>
    <n v="-118289.113"/>
    <n v="-102824.986"/>
    <n v="-6.6492590238039311"/>
    <n v="6"/>
    <x v="1"/>
  </r>
  <r>
    <x v="5"/>
    <x v="0"/>
    <x v="0"/>
    <n v="25221.524999999998"/>
    <n v="-46667.662999999993"/>
    <n v="-78490"/>
    <n v="-22700"/>
    <n v="-83650"/>
    <n v="-231507.663"/>
    <n v="-206286.13800000001"/>
    <n v="-8.1789716521899454"/>
    <n v="6"/>
    <x v="1"/>
  </r>
  <r>
    <x v="5"/>
    <x v="0"/>
    <x v="0"/>
    <n v="39832.148999999998"/>
    <n v="-45146.836000000003"/>
    <n v="-87750"/>
    <n v="-60320"/>
    <n v="-30420"/>
    <n v="-223636.83600000001"/>
    <n v="-183804.68700000001"/>
    <n v="-4.6144808054418558"/>
    <n v="6"/>
    <x v="1"/>
  </r>
  <r>
    <x v="5"/>
    <x v="0"/>
    <x v="1"/>
    <n v="135189.66999999998"/>
    <n v="-152910.02299999999"/>
    <n v="-56940"/>
    <n v="-49090"/>
    <n v="-46640"/>
    <n v="-305580.02299999999"/>
    <n v="-170390.353"/>
    <n v="-1.2603799757777352"/>
    <n v="6"/>
    <x v="1"/>
  </r>
  <r>
    <x v="5"/>
    <x v="0"/>
    <x v="2"/>
    <n v="7336.5809999999992"/>
    <n v="-10625.992999999999"/>
    <n v="-79560"/>
    <n v="-42980"/>
    <n v="-25450"/>
    <n v="-158615.99299999999"/>
    <n v="-151279.41199999998"/>
    <n v="-20.619878932707209"/>
    <n v="6"/>
    <x v="1"/>
  </r>
  <r>
    <x v="5"/>
    <x v="0"/>
    <x v="0"/>
    <n v="152099.962"/>
    <n v="-67526.046000000002"/>
    <n v="-29180"/>
    <n v="-16070"/>
    <n v="-19440"/>
    <n v="-132216.046"/>
    <n v="19883.915999999997"/>
    <n v="0.13072926343005922"/>
    <n v="6"/>
    <x v="1"/>
  </r>
  <r>
    <x v="5"/>
    <x v="0"/>
    <x v="0"/>
    <n v="44863.377999999997"/>
    <n v="-39453.294999999998"/>
    <n v="-54540"/>
    <n v="-37870"/>
    <n v="-28970"/>
    <n v="-160833.29499999998"/>
    <n v="-115969.91699999999"/>
    <n v="-2.5849573119527469"/>
    <n v="6"/>
    <x v="1"/>
  </r>
  <r>
    <x v="5"/>
    <x v="0"/>
    <x v="1"/>
    <n v="180880.45499999999"/>
    <n v="-279297.46599999996"/>
    <n v="-63150"/>
    <n v="-30570"/>
    <n v="-62730"/>
    <n v="-435747.46599999996"/>
    <n v="-254867.01099999997"/>
    <n v="-1.4090356583855341"/>
    <n v="6"/>
    <x v="1"/>
  </r>
  <r>
    <x v="5"/>
    <x v="0"/>
    <x v="2"/>
    <n v="3081939.9240000001"/>
    <n v="-194685.33699999997"/>
    <n v="-18090"/>
    <n v="-15690"/>
    <n v="-18520"/>
    <n v="-246985.33699999997"/>
    <n v="2834954.5870000003"/>
    <n v="0.91986043106270499"/>
    <n v="6"/>
    <x v="1"/>
  </r>
  <r>
    <x v="5"/>
    <x v="0"/>
    <x v="0"/>
    <n v="3242199.6460000002"/>
    <n v="-3281564.9020000002"/>
    <n v="-94710"/>
    <n v="-21190"/>
    <n v="-75210"/>
    <n v="-3472674.9020000002"/>
    <n v="-230475.25600000005"/>
    <n v="-7.1086077714043405E-2"/>
    <n v="6"/>
    <x v="1"/>
  </r>
  <r>
    <x v="5"/>
    <x v="0"/>
    <x v="0"/>
    <n v="32558.819999999996"/>
    <n v="-7511.097999999999"/>
    <n v="-31170"/>
    <n v="-94910"/>
    <n v="-21080"/>
    <n v="-154671.098"/>
    <n v="-122112.27800000001"/>
    <n v="-3.7505130099923774"/>
    <n v="6"/>
    <x v="1"/>
  </r>
  <r>
    <x v="5"/>
    <x v="0"/>
    <x v="0"/>
    <n v="3506.4049999999997"/>
    <n v="-1385.251"/>
    <n v="-13910"/>
    <n v="-13740"/>
    <n v="-86740"/>
    <n v="-115775.251"/>
    <n v="-112268.84600000001"/>
    <n v="-32.018219800622006"/>
    <n v="6"/>
    <x v="1"/>
  </r>
  <r>
    <x v="5"/>
    <x v="0"/>
    <x v="1"/>
    <n v="8875.1319999999996"/>
    <n v="-3860.2129999999997"/>
    <n v="-103040"/>
    <n v="-49950"/>
    <n v="-104960"/>
    <n v="-261810.21299999999"/>
    <n v="-252935.08099999998"/>
    <n v="-28.499303559654098"/>
    <n v="6"/>
    <x v="1"/>
  </r>
  <r>
    <x v="5"/>
    <x v="0"/>
    <x v="2"/>
    <n v="187260.21300000002"/>
    <n v="-32209.393999999997"/>
    <n v="-21540"/>
    <n v="-17300"/>
    <n v="-28340"/>
    <n v="-99389.394"/>
    <n v="87870.819000000018"/>
    <n v="0.46924446785714169"/>
    <n v="6"/>
    <x v="1"/>
  </r>
  <r>
    <x v="5"/>
    <x v="0"/>
    <x v="3"/>
    <n v="47827.864000000001"/>
    <n v="-16789.64"/>
    <n v="-57180"/>
    <n v="-69430"/>
    <n v="-20540"/>
    <n v="-163939.64000000001"/>
    <n v="-116111.77600000001"/>
    <n v="-2.4277014754411783"/>
    <n v="6"/>
    <x v="1"/>
  </r>
  <r>
    <x v="5"/>
    <x v="0"/>
    <x v="0"/>
    <n v="5437.0259999999998"/>
    <n v="-2377.7949999999996"/>
    <n v="-54380"/>
    <n v="-13820"/>
    <n v="-44780"/>
    <n v="-115357.795"/>
    <n v="-109920.769"/>
    <n v="-20.217076210413563"/>
    <n v="6"/>
    <x v="1"/>
  </r>
  <r>
    <x v="5"/>
    <x v="0"/>
    <x v="1"/>
    <n v="4289139.54"/>
    <n v="-378059.89199999999"/>
    <n v="-44670"/>
    <n v="-105390"/>
    <n v="-58630"/>
    <n v="-586749.89199999999"/>
    <n v="3702389.648"/>
    <n v="0.86320102516412889"/>
    <n v="6"/>
    <x v="1"/>
  </r>
  <r>
    <x v="5"/>
    <x v="0"/>
    <x v="2"/>
    <n v="51965.508000000002"/>
    <n v="-57576.077999999994"/>
    <n v="-23230"/>
    <n v="-44800"/>
    <n v="-46610"/>
    <n v="-172216.07799999998"/>
    <n v="-120250.56999999998"/>
    <n v="-2.3140458859749811"/>
    <n v="6"/>
    <x v="1"/>
  </r>
  <r>
    <x v="5"/>
    <x v="0"/>
    <x v="3"/>
    <n v="64573.733"/>
    <n v="-21521.191999999999"/>
    <n v="-93420"/>
    <n v="-91370"/>
    <n v="-97560"/>
    <n v="-303871.19199999998"/>
    <n v="-239297.45899999997"/>
    <n v="-3.7058018467044485"/>
    <n v="6"/>
    <x v="1"/>
  </r>
  <r>
    <x v="5"/>
    <x v="0"/>
    <x v="0"/>
    <n v="160746.83099999998"/>
    <n v="-69078.183999999994"/>
    <n v="-60200"/>
    <n v="-61560"/>
    <n v="-101540"/>
    <n v="-292378.18400000001"/>
    <n v="-131631.35300000003"/>
    <n v="-0.8188737045771064"/>
    <n v="6"/>
    <x v="1"/>
  </r>
  <r>
    <x v="5"/>
    <x v="0"/>
    <x v="1"/>
    <n v="90746.634999999995"/>
    <n v="-69176.197999999989"/>
    <n v="-82490"/>
    <n v="-13610"/>
    <n v="-72530"/>
    <n v="-237806.19799999997"/>
    <n v="-147059.56299999997"/>
    <n v="-1.6205511421993772"/>
    <n v="6"/>
    <x v="1"/>
  </r>
  <r>
    <x v="5"/>
    <x v="0"/>
    <x v="2"/>
    <n v="120526.469"/>
    <n v="-47488.405999999995"/>
    <n v="-55160"/>
    <n v="-78270"/>
    <n v="-95900"/>
    <n v="-276818.40600000002"/>
    <n v="-156291.93700000003"/>
    <n v="-1.2967436804275752"/>
    <n v="6"/>
    <x v="1"/>
  </r>
  <r>
    <x v="5"/>
    <x v="0"/>
    <x v="3"/>
    <n v="1125632.1159999999"/>
    <n v="-411254.97699999996"/>
    <n v="-17640"/>
    <n v="-68240"/>
    <n v="-19160"/>
    <n v="-516294.97699999996"/>
    <n v="609337.13899999997"/>
    <n v="0.54132885010896403"/>
    <n v="6"/>
    <x v="1"/>
  </r>
  <r>
    <x v="5"/>
    <x v="0"/>
    <x v="0"/>
    <n v="327230.81999999995"/>
    <n v="-40297.557999999997"/>
    <n v="-29710"/>
    <n v="-71670"/>
    <n v="-98350"/>
    <n v="-240027.55799999999"/>
    <n v="87203.261999999959"/>
    <n v="0.26648853552364038"/>
    <n v="6"/>
    <x v="1"/>
  </r>
  <r>
    <x v="5"/>
    <x v="0"/>
    <x v="1"/>
    <n v="108524.10799999999"/>
    <n v="-31398.234"/>
    <n v="-28890"/>
    <n v="-84390"/>
    <n v="-30570"/>
    <n v="-175248.234"/>
    <n v="-66724.126000000004"/>
    <n v="-0.61483229145730467"/>
    <n v="6"/>
    <x v="1"/>
  </r>
  <r>
    <x v="5"/>
    <x v="0"/>
    <x v="2"/>
    <n v="269346.44799999997"/>
    <n v="-147520.69500000001"/>
    <n v="-75260"/>
    <n v="-74000"/>
    <n v="-48020"/>
    <n v="-344800.69500000001"/>
    <n v="-75454.247000000032"/>
    <n v="-0.28013826638619732"/>
    <n v="6"/>
    <x v="1"/>
  </r>
  <r>
    <x v="5"/>
    <x v="0"/>
    <x v="3"/>
    <n v="267548.86199999996"/>
    <n v="-289492.39199999999"/>
    <n v="-41960"/>
    <n v="-27360"/>
    <n v="-40620"/>
    <n v="-399432.39199999999"/>
    <n v="-131883.53000000003"/>
    <n v="-0.49293250217599521"/>
    <n v="6"/>
    <x v="1"/>
  </r>
  <r>
    <x v="5"/>
    <x v="10"/>
    <x v="0"/>
    <n v="-209.84599999999998"/>
    <n v="8.1059999999999999"/>
    <n v="-78450"/>
    <n v="-101940"/>
    <n v="-88130"/>
    <n v="-268511.89399999997"/>
    <n v="-268721.74"/>
    <n v="1280.5664153712723"/>
    <n v="6"/>
    <x v="1"/>
  </r>
  <r>
    <x v="5"/>
    <x v="10"/>
    <x v="0"/>
    <n v="2380134.5260000001"/>
    <n v="-788766.44699999993"/>
    <n v="-65690"/>
    <n v="-75090"/>
    <n v="-32870"/>
    <n v="-962416.44699999993"/>
    <n v="1417718.0790000001"/>
    <n v="0.59564619710070965"/>
    <n v="6"/>
    <x v="1"/>
  </r>
  <r>
    <x v="5"/>
    <x v="10"/>
    <x v="1"/>
    <n v="1618644.65"/>
    <n v="-816194.56099999999"/>
    <n v="-31410"/>
    <n v="-50370"/>
    <n v="-80350"/>
    <n v="-978324.56099999999"/>
    <n v="640320.08899999992"/>
    <n v="0.39559027918820844"/>
    <n v="6"/>
    <x v="1"/>
  </r>
  <r>
    <x v="5"/>
    <x v="10"/>
    <x v="2"/>
    <n v="-1124.4870000000001"/>
    <n v="2539.7049999999999"/>
    <n v="-82160"/>
    <n v="-60990"/>
    <n v="-77450"/>
    <n v="-218060.29500000001"/>
    <n v="-219184.78200000001"/>
    <n v="194.919800762481"/>
    <n v="6"/>
    <x v="1"/>
  </r>
  <r>
    <x v="5"/>
    <x v="10"/>
    <x v="0"/>
    <n v="-37162.047999999995"/>
    <n v="90387.591"/>
    <n v="-52210"/>
    <n v="-65010"/>
    <n v="-89260"/>
    <n v="-116092.409"/>
    <n v="-153254.45699999999"/>
    <n v="4.1239507844131733"/>
    <n v="6"/>
    <x v="1"/>
  </r>
  <r>
    <x v="5"/>
    <x v="10"/>
    <x v="1"/>
    <n v="-21218.267"/>
    <n v="7346.8639999999996"/>
    <n v="-57130"/>
    <n v="-68990"/>
    <n v="-19310"/>
    <n v="-138083.136"/>
    <n v="-159301.40299999999"/>
    <n v="7.5077480644390038"/>
    <n v="6"/>
    <x v="1"/>
  </r>
  <r>
    <x v="5"/>
    <x v="10"/>
    <x v="2"/>
    <n v="-18687.185999999998"/>
    <n v="6459.9219999999987"/>
    <n v="-55140"/>
    <n v="-67590"/>
    <n v="-61990"/>
    <n v="-178260.07800000001"/>
    <n v="-196947.264"/>
    <n v="10.539161112860974"/>
    <n v="6"/>
    <x v="1"/>
  </r>
  <r>
    <x v="5"/>
    <x v="10"/>
    <x v="0"/>
    <n v="-11009.453"/>
    <n v="3266.6899999999996"/>
    <n v="-36930"/>
    <n v="-59800"/>
    <n v="-68700"/>
    <n v="-162163.31"/>
    <n v="-173172.76300000001"/>
    <n v="15.729461127632772"/>
    <n v="6"/>
    <x v="1"/>
  </r>
  <r>
    <x v="5"/>
    <x v="10"/>
    <x v="1"/>
    <n v="-20246.883999999998"/>
    <n v="9618.7139999999999"/>
    <n v="-38480"/>
    <n v="-23720"/>
    <n v="-96620"/>
    <n v="-149201.28599999999"/>
    <n v="-169448.16999999998"/>
    <n v="8.3690986721709866"/>
    <n v="6"/>
    <x v="1"/>
  </r>
  <r>
    <x v="5"/>
    <x v="10"/>
    <x v="2"/>
    <n v="-17913.035"/>
    <n v="11713.183999999999"/>
    <n v="-71190"/>
    <n v="-89330"/>
    <n v="-89170"/>
    <n v="-237976.81599999999"/>
    <n v="-255889.851"/>
    <n v="14.285119802423207"/>
    <n v="6"/>
    <x v="1"/>
  </r>
  <r>
    <x v="5"/>
    <x v="10"/>
    <x v="0"/>
    <n v="1232408.0020000001"/>
    <n v="-2237533.2069999995"/>
    <n v="-41560"/>
    <n v="-84870"/>
    <n v="-30180"/>
    <n v="-2394143.2069999995"/>
    <n v="-1161735.2049999994"/>
    <n v="-0.94265470778726679"/>
    <n v="6"/>
    <x v="1"/>
  </r>
  <r>
    <x v="5"/>
    <x v="10"/>
    <x v="0"/>
    <n v="42734.377"/>
    <n v="-78470.783999999985"/>
    <n v="-50770"/>
    <n v="-59830"/>
    <n v="-56090"/>
    <n v="-245160.78399999999"/>
    <n v="-202426.40699999998"/>
    <n v="-4.7368517154233922"/>
    <n v="6"/>
    <x v="1"/>
  </r>
  <r>
    <x v="5"/>
    <x v="10"/>
    <x v="0"/>
    <n v="12083.406999999997"/>
    <n v="-3345.9299999999994"/>
    <n v="-49890"/>
    <n v="-80720"/>
    <n v="-69730"/>
    <n v="-203685.93"/>
    <n v="-191602.52299999999"/>
    <n v="-15.85666385316658"/>
    <n v="6"/>
    <x v="1"/>
  </r>
  <r>
    <x v="5"/>
    <x v="10"/>
    <x v="0"/>
    <n v="146279.81200000001"/>
    <n v="-35621.375999999997"/>
    <n v="-55270"/>
    <n v="-85500"/>
    <n v="-31670"/>
    <n v="-208061.37599999999"/>
    <n v="-61781.563999999984"/>
    <n v="-0.42235195106758805"/>
    <n v="6"/>
    <x v="1"/>
  </r>
  <r>
    <x v="5"/>
    <x v="10"/>
    <x v="0"/>
    <n v="92722.517999999982"/>
    <n v="-15556.681"/>
    <n v="-106130"/>
    <n v="-76210"/>
    <n v="-36580"/>
    <n v="-234476.68100000001"/>
    <n v="-141754.16300000003"/>
    <n v="-1.5287997571420575"/>
    <n v="6"/>
    <x v="1"/>
  </r>
  <r>
    <x v="5"/>
    <x v="10"/>
    <x v="0"/>
    <n v="445969.74799999996"/>
    <n v="-74603.920999999988"/>
    <n v="-58240"/>
    <n v="-97540"/>
    <n v="-34070"/>
    <n v="-264453.92099999997"/>
    <n v="181515.82699999999"/>
    <n v="0.40701376677235962"/>
    <n v="6"/>
    <x v="1"/>
  </r>
  <r>
    <x v="5"/>
    <x v="10"/>
    <x v="0"/>
    <n v="619124.4219999999"/>
    <n v="-48099.190999999999"/>
    <n v="-93240"/>
    <n v="-79380"/>
    <n v="-25950"/>
    <n v="-246669.19099999999"/>
    <n v="372455.23099999991"/>
    <n v="0.60158381379437809"/>
    <n v="6"/>
    <x v="1"/>
  </r>
  <r>
    <x v="5"/>
    <x v="10"/>
    <x v="0"/>
    <n v="1215934.202"/>
    <n v="-86906.75"/>
    <n v="-71380"/>
    <n v="-86690"/>
    <n v="-13100"/>
    <n v="-258076.75"/>
    <n v="957857.45200000005"/>
    <n v="0.78775434593787341"/>
    <n v="6"/>
    <x v="1"/>
  </r>
  <r>
    <x v="5"/>
    <x v="10"/>
    <x v="0"/>
    <n v="193603.9"/>
    <n v="-205540.90199999997"/>
    <n v="-100160"/>
    <n v="-103520"/>
    <n v="-67530"/>
    <n v="-476750.902"/>
    <n v="-283147.00199999998"/>
    <n v="-1.4625067057016929"/>
    <n v="6"/>
    <x v="1"/>
  </r>
  <r>
    <x v="5"/>
    <x v="10"/>
    <x v="0"/>
    <n v="133103.761"/>
    <n v="-285275.06699999998"/>
    <n v="-72530"/>
    <n v="-21070"/>
    <n v="-50290"/>
    <n v="-429165.06699999998"/>
    <n v="-296061.30599999998"/>
    <n v="-2.224289560082378"/>
    <n v="6"/>
    <x v="1"/>
  </r>
  <r>
    <x v="5"/>
    <x v="10"/>
    <x v="0"/>
    <n v="164332.56699999998"/>
    <n v="-95613.475999999995"/>
    <n v="-85820"/>
    <n v="-104570"/>
    <n v="-30860"/>
    <n v="-316863.47600000002"/>
    <n v="-152530.90900000004"/>
    <n v="-0.92818430201969682"/>
    <n v="6"/>
    <x v="1"/>
  </r>
  <r>
    <x v="5"/>
    <x v="10"/>
    <x v="0"/>
    <n v="97914.081999999995"/>
    <n v="-94369.078999999998"/>
    <n v="-77390"/>
    <n v="-81120"/>
    <n v="-27460"/>
    <n v="-280339.07900000003"/>
    <n v="-182424.99700000003"/>
    <n v="-1.8631129789890697"/>
    <n v="6"/>
    <x v="1"/>
  </r>
  <r>
    <x v="5"/>
    <x v="10"/>
    <x v="0"/>
    <n v="3899.4619999999995"/>
    <n v="-3606.9670000000001"/>
    <n v="-51410"/>
    <n v="-49690"/>
    <n v="-98490"/>
    <n v="-203196.967"/>
    <n v="-199297.505"/>
    <n v="-51.108974776520462"/>
    <n v="6"/>
    <x v="1"/>
  </r>
  <r>
    <x v="5"/>
    <x v="10"/>
    <x v="0"/>
    <n v="254466.64600000001"/>
    <n v="-169618.37899999999"/>
    <n v="-65630"/>
    <n v="-40610"/>
    <n v="-76940"/>
    <n v="-352798.37899999996"/>
    <n v="-98331.732999999949"/>
    <n v="-0.38642287524000274"/>
    <n v="6"/>
    <x v="1"/>
  </r>
  <r>
    <x v="5"/>
    <x v="10"/>
    <x v="0"/>
    <n v="132383.36299999998"/>
    <n v="-95715.353999999992"/>
    <n v="-31410"/>
    <n v="-62840"/>
    <n v="-85650"/>
    <n v="-275615.35399999999"/>
    <n v="-143231.99100000001"/>
    <n v="-1.0819485753659244"/>
    <n v="6"/>
    <x v="1"/>
  </r>
  <r>
    <x v="5"/>
    <x v="10"/>
    <x v="0"/>
    <n v="38479.504000000001"/>
    <n v="-25090.547999999999"/>
    <n v="-28770"/>
    <n v="-17210"/>
    <n v="-107360"/>
    <n v="-178430.54800000001"/>
    <n v="-139951.04399999999"/>
    <n v="-3.6370282735453139"/>
    <n v="6"/>
    <x v="1"/>
  </r>
  <r>
    <x v="5"/>
    <x v="10"/>
    <x v="0"/>
    <n v="134729.098"/>
    <n v="-97191.178"/>
    <n v="-18020"/>
    <n v="-57960"/>
    <n v="-104530"/>
    <n v="-277701.17800000001"/>
    <n v="-142972.08000000002"/>
    <n v="-1.0611818985086652"/>
    <n v="6"/>
    <x v="1"/>
  </r>
  <r>
    <x v="5"/>
    <x v="10"/>
    <x v="0"/>
    <n v="258632.00999999998"/>
    <n v="-106799.41299999999"/>
    <n v="-74500"/>
    <n v="-40740"/>
    <n v="-99290"/>
    <n v="-321329.413"/>
    <n v="-62697.40300000002"/>
    <n v="-0.24241934708700608"/>
    <n v="6"/>
    <x v="1"/>
  </r>
  <r>
    <x v="5"/>
    <x v="10"/>
    <x v="0"/>
    <n v="316514.065"/>
    <n v="-265369.39799999999"/>
    <n v="-15270"/>
    <n v="-44700"/>
    <n v="-35100"/>
    <n v="-360439.39799999999"/>
    <n v="-43925.332999999984"/>
    <n v="-0.13877845523231325"/>
    <n v="6"/>
    <x v="1"/>
  </r>
  <r>
    <x v="5"/>
    <x v="10"/>
    <x v="0"/>
    <n v="60450.508999999991"/>
    <n v="-36319.584000000003"/>
    <n v="-79020"/>
    <n v="-95930"/>
    <n v="-81250"/>
    <n v="-292519.58400000003"/>
    <n v="-232069.07500000004"/>
    <n v="-3.8389929024418978"/>
    <n v="6"/>
    <x v="1"/>
  </r>
  <r>
    <x v="5"/>
    <x v="10"/>
    <x v="0"/>
    <n v="60762.561999999998"/>
    <n v="-42020.600999999995"/>
    <n v="-61370"/>
    <n v="-108350"/>
    <n v="-20250"/>
    <n v="-231990.601"/>
    <n v="-171228.03899999999"/>
    <n v="-2.8179858347645053"/>
    <n v="6"/>
    <x v="1"/>
  </r>
  <r>
    <x v="5"/>
    <x v="10"/>
    <x v="0"/>
    <n v="55989.36"/>
    <n v="-6867.3989999999994"/>
    <n v="-28260"/>
    <n v="-62200"/>
    <n v="-39700"/>
    <n v="-137027.399"/>
    <n v="-81038.039000000004"/>
    <n v="-1.4473828420256993"/>
    <n v="6"/>
    <x v="1"/>
  </r>
  <r>
    <x v="5"/>
    <x v="10"/>
    <x v="0"/>
    <n v="48277.585999999996"/>
    <n v="-6282.954999999999"/>
    <n v="-31980"/>
    <n v="-88870"/>
    <n v="-75380"/>
    <n v="-202512.95499999999"/>
    <n v="-154235.36900000001"/>
    <n v="-3.1947614157841286"/>
    <n v="6"/>
    <x v="1"/>
  </r>
  <r>
    <x v="5"/>
    <x v="10"/>
    <x v="0"/>
    <n v="79206.161999999997"/>
    <n v="-150364.641"/>
    <n v="-18630"/>
    <n v="-78860"/>
    <n v="-104760"/>
    <n v="-352614.641"/>
    <n v="-273408.47899999999"/>
    <n v="-3.4518586950343586"/>
    <n v="6"/>
    <x v="1"/>
  </r>
  <r>
    <x v="5"/>
    <x v="10"/>
    <x v="0"/>
    <n v="-206.27599999999998"/>
    <n v="352.51299999999998"/>
    <n v="-54450"/>
    <n v="-106140"/>
    <n v="-38290"/>
    <n v="-198527.48699999999"/>
    <n v="-198733.76300000001"/>
    <n v="963.43618743818968"/>
    <n v="6"/>
    <x v="1"/>
  </r>
  <r>
    <x v="5"/>
    <x v="10"/>
    <x v="0"/>
    <n v="105946.12699999998"/>
    <n v="-290565.35199999996"/>
    <n v="-47410"/>
    <n v="-30400"/>
    <n v="-24640"/>
    <n v="-393015.35199999996"/>
    <n v="-287069.22499999998"/>
    <n v="-2.7095773401891323"/>
    <n v="6"/>
    <x v="1"/>
  </r>
  <r>
    <x v="5"/>
    <x v="10"/>
    <x v="1"/>
    <n v="823088.50399999996"/>
    <n v="-905930.30499999993"/>
    <n v="-16840"/>
    <n v="-57260"/>
    <n v="-32250"/>
    <n v="-1012280.3049999999"/>
    <n v="-189191.80099999998"/>
    <n v="-0.22985596333878572"/>
    <n v="6"/>
    <x v="1"/>
  </r>
  <r>
    <x v="5"/>
    <x v="10"/>
    <x v="2"/>
    <n v="116963.06999999999"/>
    <n v="-122152.86299999998"/>
    <n v="-28190"/>
    <n v="-35600"/>
    <n v="-63700"/>
    <n v="-249642.86299999998"/>
    <n v="-132679.79300000001"/>
    <n v="-1.1343733795633102"/>
    <n v="6"/>
    <x v="1"/>
  </r>
  <r>
    <x v="5"/>
    <x v="10"/>
    <x v="0"/>
    <n v="-371.084"/>
    <n v="181.50300000000001"/>
    <n v="-28030"/>
    <n v="-75140"/>
    <n v="-107810"/>
    <n v="-210798.497"/>
    <n v="-211169.58100000001"/>
    <n v="569.06140119218287"/>
    <n v="6"/>
    <x v="1"/>
  </r>
  <r>
    <x v="5"/>
    <x v="10"/>
    <x v="0"/>
    <n v="87070.27"/>
    <n v="-57313.214"/>
    <n v="-43560"/>
    <n v="-108490"/>
    <n v="-102900"/>
    <n v="-312263.21399999998"/>
    <n v="-225192.94399999996"/>
    <n v="-2.586335657394883"/>
    <n v="6"/>
    <x v="1"/>
  </r>
  <r>
    <x v="5"/>
    <x v="10"/>
    <x v="0"/>
    <n v="237271.95099999997"/>
    <n v="-192787.67899999997"/>
    <n v="-79130"/>
    <n v="-73440"/>
    <n v="-53600"/>
    <n v="-398957.679"/>
    <n v="-161685.72800000003"/>
    <n v="-0.68143633210147136"/>
    <n v="6"/>
    <x v="1"/>
  </r>
  <r>
    <x v="5"/>
    <x v="10"/>
    <x v="0"/>
    <n v="585114.42499999993"/>
    <n v="-464933.42699999997"/>
    <n v="-51510"/>
    <n v="-101170"/>
    <n v="-67880"/>
    <n v="-685493.42699999991"/>
    <n v="-100379.00199999998"/>
    <n v="-0.17155448184344455"/>
    <n v="6"/>
    <x v="1"/>
  </r>
  <r>
    <x v="5"/>
    <x v="10"/>
    <x v="0"/>
    <n v="392589.28099999996"/>
    <n v="-346833.75299999997"/>
    <n v="-12790"/>
    <n v="-104730"/>
    <n v="-95330"/>
    <n v="-559683.75300000003"/>
    <n v="-167094.47200000007"/>
    <n v="-0.42562158491535607"/>
    <n v="6"/>
    <x v="1"/>
  </r>
  <r>
    <x v="5"/>
    <x v="10"/>
    <x v="1"/>
    <n v="89723.066999999995"/>
    <n v="-70383.375999999989"/>
    <n v="-20740"/>
    <n v="-70940"/>
    <n v="-94780"/>
    <n v="-256843.37599999999"/>
    <n v="-167120.30900000001"/>
    <n v="-1.8626236773649303"/>
    <n v="6"/>
    <x v="1"/>
  </r>
  <r>
    <x v="5"/>
    <x v="10"/>
    <x v="2"/>
    <n v="89605.837999999989"/>
    <n v="-130903.10799999999"/>
    <n v="-39060"/>
    <n v="-47420"/>
    <n v="-55910"/>
    <n v="-273293.10800000001"/>
    <n v="-183687.27000000002"/>
    <n v="-2.0499475714964022"/>
    <n v="6"/>
    <x v="1"/>
  </r>
  <r>
    <x v="5"/>
    <x v="10"/>
    <x v="0"/>
    <n v="19639.788"/>
    <n v="-6576.8849999999993"/>
    <n v="-25030"/>
    <n v="-27690"/>
    <n v="-56820"/>
    <n v="-116116.88499999999"/>
    <n v="-96477.096999999994"/>
    <n v="-4.9123288398021403"/>
    <n v="6"/>
    <x v="1"/>
  </r>
  <r>
    <x v="5"/>
    <x v="10"/>
    <x v="0"/>
    <n v="499022.35599999991"/>
    <n v="-176566.32"/>
    <n v="-85240"/>
    <n v="-69060"/>
    <n v="-26950"/>
    <n v="-357816.32000000001"/>
    <n v="141206.03599999991"/>
    <n v="0.28296535075474638"/>
    <n v="6"/>
    <x v="1"/>
  </r>
  <r>
    <x v="5"/>
    <x v="10"/>
    <x v="0"/>
    <n v="73135.313999999998"/>
    <n v="-18297.348999999998"/>
    <n v="-97680"/>
    <n v="-32550"/>
    <n v="-69810"/>
    <n v="-218337.34899999999"/>
    <n v="-145202.03499999997"/>
    <n v="-1.9853888232434467"/>
    <n v="6"/>
    <x v="1"/>
  </r>
  <r>
    <x v="5"/>
    <x v="10"/>
    <x v="1"/>
    <n v="166726.65099999998"/>
    <n v="-40043.576999999997"/>
    <n v="-71410"/>
    <n v="-67090"/>
    <n v="-97820"/>
    <n v="-276363.57699999999"/>
    <n v="-109636.92600000001"/>
    <n v="-0.65758488725356823"/>
    <n v="6"/>
    <x v="1"/>
  </r>
  <r>
    <x v="5"/>
    <x v="10"/>
    <x v="2"/>
    <n v="236412.49099999998"/>
    <n v="-114550.77199999998"/>
    <n v="-78570"/>
    <n v="-60480"/>
    <n v="-81090"/>
    <n v="-334690.772"/>
    <n v="-98278.281000000017"/>
    <n v="-0.41570680374921487"/>
    <n v="6"/>
    <x v="1"/>
  </r>
  <r>
    <x v="5"/>
    <x v="10"/>
    <x v="0"/>
    <n v="4651238.8229999999"/>
    <n v="-450592.23999999993"/>
    <n v="-43850"/>
    <n v="-37610"/>
    <n v="-94230"/>
    <n v="-626282.23999999999"/>
    <n v="4024956.5829999996"/>
    <n v="0.86535151949130518"/>
    <n v="6"/>
    <x v="1"/>
  </r>
  <r>
    <x v="5"/>
    <x v="10"/>
    <x v="0"/>
    <n v="184222.35299999997"/>
    <n v="-86978.044999999998"/>
    <n v="-69740"/>
    <n v="-74690"/>
    <n v="-47020"/>
    <n v="-278428.04499999998"/>
    <n v="-94205.69200000001"/>
    <n v="-0.51136949705555013"/>
    <n v="6"/>
    <x v="1"/>
  </r>
  <r>
    <x v="5"/>
    <x v="10"/>
    <x v="1"/>
    <n v="381114.13899999997"/>
    <n v="-263015.87899999996"/>
    <n v="-66100"/>
    <n v="-35040"/>
    <n v="-60550"/>
    <n v="-424705.87899999996"/>
    <n v="-43591.739999999991"/>
    <n v="-0.11437975015668467"/>
    <n v="6"/>
    <x v="1"/>
  </r>
  <r>
    <x v="5"/>
    <x v="10"/>
    <x v="2"/>
    <n v="97825.315000000002"/>
    <n v="-6714.2739999999994"/>
    <n v="-89290"/>
    <n v="-24640"/>
    <n v="-63770"/>
    <n v="-184414.274"/>
    <n v="-86588.959000000003"/>
    <n v="-0.88513856561565885"/>
    <n v="6"/>
    <x v="1"/>
  </r>
  <r>
    <x v="5"/>
    <x v="10"/>
    <x v="0"/>
    <n v="1450842.96"/>
    <n v="-660214.68099999998"/>
    <n v="-30610"/>
    <n v="-45770"/>
    <n v="-85950"/>
    <n v="-822544.68099999998"/>
    <n v="628298.27899999998"/>
    <n v="0.43305739926532089"/>
    <n v="6"/>
    <x v="1"/>
  </r>
  <r>
    <x v="5"/>
    <x v="10"/>
    <x v="0"/>
    <n v="1186934.7349999999"/>
    <n v="-200942.81899999999"/>
    <n v="-63440"/>
    <n v="-89370"/>
    <n v="-25300"/>
    <n v="-379052.81900000002"/>
    <n v="807881.91599999985"/>
    <n v="0.68064560938137841"/>
    <n v="6"/>
    <x v="1"/>
  </r>
  <r>
    <x v="5"/>
    <x v="10"/>
    <x v="0"/>
    <n v="2904552.665"/>
    <n v="-474128.33299999993"/>
    <n v="-82180"/>
    <n v="-51110"/>
    <n v="-60370"/>
    <n v="-667788.33299999987"/>
    <n v="2236764.3320000004"/>
    <n v="0.77008909459729158"/>
    <n v="6"/>
    <x v="1"/>
  </r>
  <r>
    <x v="5"/>
    <x v="10"/>
    <x v="1"/>
    <n v="2058226.4779999999"/>
    <n v="-333234.19499999995"/>
    <n v="-22020"/>
    <n v="-12450"/>
    <n v="-59160"/>
    <n v="-426864.19499999995"/>
    <n v="1631362.2829999998"/>
    <n v="0.79260581886266057"/>
    <n v="6"/>
    <x v="1"/>
  </r>
  <r>
    <x v="5"/>
    <x v="10"/>
    <x v="2"/>
    <n v="312861.53499999997"/>
    <n v="-406033.11"/>
    <n v="-64700"/>
    <n v="-24000"/>
    <n v="-77360"/>
    <n v="-572093.11"/>
    <n v="-259231.57500000001"/>
    <n v="-0.8285824430286709"/>
    <n v="6"/>
    <x v="1"/>
  </r>
  <r>
    <x v="5"/>
    <x v="10"/>
    <x v="3"/>
    <n v="479662.49099999998"/>
    <n v="-1121739.0519999999"/>
    <n v="-66740"/>
    <n v="-18740"/>
    <n v="-81840"/>
    <n v="-1289059.0519999999"/>
    <n v="-809396.56099999999"/>
    <n v="-1.6874293408112246"/>
    <n v="6"/>
    <x v="1"/>
  </r>
  <r>
    <x v="5"/>
    <x v="10"/>
    <x v="0"/>
    <n v="237316.96799999996"/>
    <n v="-893121.95"/>
    <n v="-24370"/>
    <n v="-106820"/>
    <n v="-106930"/>
    <n v="-1131241.95"/>
    <n v="-893924.98199999996"/>
    <n v="-3.7667975852447269"/>
    <n v="6"/>
    <x v="1"/>
  </r>
  <r>
    <x v="5"/>
    <x v="1"/>
    <x v="1"/>
    <n v="1104177.1579999998"/>
    <n v="-533895.91499999992"/>
    <n v="-95880"/>
    <n v="-101300"/>
    <n v="-86000"/>
    <n v="-817075.91499999992"/>
    <n v="287101.2429999999"/>
    <n v="0.2600137495327538"/>
    <n v="6"/>
    <x v="1"/>
  </r>
  <r>
    <x v="5"/>
    <x v="1"/>
    <x v="2"/>
    <n v="2762817.1059999997"/>
    <n v="-1500785.048"/>
    <n v="-15500"/>
    <n v="-72860"/>
    <n v="-44920"/>
    <n v="-1634065.048"/>
    <n v="1128752.0579999997"/>
    <n v="0.40855113266408155"/>
    <n v="6"/>
    <x v="1"/>
  </r>
  <r>
    <x v="5"/>
    <x v="1"/>
    <x v="3"/>
    <n v="92774.709999999992"/>
    <n v="-3561.3619999999996"/>
    <n v="-37880"/>
    <n v="-26310"/>
    <n v="-34300"/>
    <n v="-102051.36199999999"/>
    <n v="-9276.6520000000019"/>
    <n v="-9.9991172163189757E-2"/>
    <n v="6"/>
    <x v="1"/>
  </r>
  <r>
    <x v="5"/>
    <x v="1"/>
    <x v="0"/>
    <n v="1877547.6510000001"/>
    <n v="-175895.79699999999"/>
    <n v="-37920"/>
    <n v="-73150"/>
    <n v="-54210"/>
    <n v="-341175.79700000002"/>
    <n v="1536371.8540000001"/>
    <n v="0.81828647767299734"/>
    <n v="6"/>
    <x v="1"/>
  </r>
  <r>
    <x v="5"/>
    <x v="1"/>
    <x v="1"/>
    <n v="1263592.5189999999"/>
    <n v="-400026.31199999998"/>
    <n v="-53590"/>
    <n v="-101760"/>
    <n v="-43910"/>
    <n v="-599286.31199999992"/>
    <n v="664306.20699999994"/>
    <n v="0.52572818927871479"/>
    <n v="6"/>
    <x v="1"/>
  </r>
  <r>
    <x v="5"/>
    <x v="1"/>
    <x v="2"/>
    <n v="262222.75799999997"/>
    <n v="-23688.790999999997"/>
    <n v="-39170"/>
    <n v="-99220"/>
    <n v="-35260"/>
    <n v="-197338.791"/>
    <n v="64883.966999999975"/>
    <n v="0.24743835163231706"/>
    <n v="6"/>
    <x v="1"/>
  </r>
  <r>
    <x v="5"/>
    <x v="1"/>
    <x v="3"/>
    <n v="374773.39199999999"/>
    <n v="-556276.34299999999"/>
    <n v="-36530"/>
    <n v="-21610"/>
    <n v="-14760"/>
    <n v="-629176.34299999999"/>
    <n v="-254402.951"/>
    <n v="-0.67881807094779023"/>
    <n v="6"/>
    <x v="1"/>
  </r>
  <r>
    <x v="5"/>
    <x v="1"/>
    <x v="0"/>
    <n v="590654.13399999996"/>
    <n v="-436133.95699999999"/>
    <n v="-99830"/>
    <n v="-70000"/>
    <n v="-73980"/>
    <n v="-679943.95699999994"/>
    <n v="-89289.822999999975"/>
    <n v="-0.15117107941887356"/>
    <n v="6"/>
    <x v="1"/>
  </r>
  <r>
    <x v="5"/>
    <x v="1"/>
    <x v="1"/>
    <n v="123937.065"/>
    <n v="-105027.594"/>
    <n v="-88620"/>
    <n v="-49150"/>
    <n v="-64700"/>
    <n v="-307497.59399999998"/>
    <n v="-183560.52899999998"/>
    <n v="-1.4810785538611873"/>
    <n v="6"/>
    <x v="1"/>
  </r>
  <r>
    <x v="5"/>
    <x v="1"/>
    <x v="2"/>
    <n v="85731.197999999989"/>
    <n v="-339779.23"/>
    <n v="-78740"/>
    <n v="-22760"/>
    <n v="-68460"/>
    <n v="-509739.23"/>
    <n v="-424008.03200000001"/>
    <n v="-4.9457845205895765"/>
    <n v="6"/>
    <x v="1"/>
  </r>
  <r>
    <x v="5"/>
    <x v="1"/>
    <x v="3"/>
    <n v="59366.474999999999"/>
    <n v="-10299.603999999999"/>
    <n v="-51630"/>
    <n v="-26360"/>
    <n v="-90850"/>
    <n v="-179139.60399999999"/>
    <n v="-119773.12899999999"/>
    <n v="-2.0175213199031945"/>
    <n v="6"/>
    <x v="1"/>
  </r>
  <r>
    <x v="5"/>
    <x v="1"/>
    <x v="0"/>
    <n v="493479.67199999996"/>
    <n v="-32654.915999999997"/>
    <n v="-98350"/>
    <n v="-28640"/>
    <n v="-84130"/>
    <n v="-243774.916"/>
    <n v="249704.75599999996"/>
    <n v="0.5060081907487366"/>
    <n v="6"/>
    <x v="1"/>
  </r>
  <r>
    <x v="5"/>
    <x v="1"/>
    <x v="0"/>
    <n v="6066477.4939999999"/>
    <n v="-14030605.225"/>
    <n v="-30700"/>
    <n v="-103300"/>
    <n v="-22700"/>
    <n v="-14187305.225"/>
    <n v="-8120827.7309999997"/>
    <n v="-1.3386397195129855"/>
    <n v="6"/>
    <x v="1"/>
  </r>
  <r>
    <x v="5"/>
    <x v="1"/>
    <x v="1"/>
    <n v="125034.39199999999"/>
    <n v="-15875.418999999998"/>
    <n v="-89510"/>
    <n v="-35470"/>
    <n v="-93480"/>
    <n v="-234335.41899999999"/>
    <n v="-109301.027"/>
    <n v="-0.87416770099541896"/>
    <n v="6"/>
    <x v="1"/>
  </r>
  <r>
    <x v="5"/>
    <x v="1"/>
    <x v="2"/>
    <n v="1694200.7599999998"/>
    <n v="-6880705.0410000002"/>
    <n v="-65030"/>
    <n v="-46670"/>
    <n v="-78340"/>
    <n v="-7070745.0410000002"/>
    <n v="-5376544.2810000004"/>
    <n v="-3.1734989193370455"/>
    <n v="6"/>
    <x v="1"/>
  </r>
  <r>
    <x v="5"/>
    <x v="1"/>
    <x v="0"/>
    <n v="69189.791999999987"/>
    <n v="-3644.6899999999996"/>
    <n v="-41420"/>
    <n v="-62150"/>
    <n v="-63630"/>
    <n v="-170844.69"/>
    <n v="-101654.89800000002"/>
    <n v="-1.469218147093144"/>
    <n v="6"/>
    <x v="1"/>
  </r>
  <r>
    <x v="5"/>
    <x v="1"/>
    <x v="1"/>
    <n v="368093.84499999997"/>
    <n v="-18264.007999999998"/>
    <n v="-84680"/>
    <n v="-36940"/>
    <n v="-86050"/>
    <n v="-225934.008"/>
    <n v="142159.83699999997"/>
    <n v="0.38620541726254615"/>
    <n v="6"/>
    <x v="1"/>
  </r>
  <r>
    <x v="5"/>
    <x v="1"/>
    <x v="2"/>
    <n v="455434.02100000001"/>
    <n v="-20618.233999999997"/>
    <n v="-24430"/>
    <n v="-42150"/>
    <n v="-19790"/>
    <n v="-106988.234"/>
    <n v="348445.78700000001"/>
    <n v="0.76508510768456628"/>
    <n v="6"/>
    <x v="1"/>
  </r>
  <r>
    <x v="5"/>
    <x v="1"/>
    <x v="0"/>
    <n v="78587.529999999984"/>
    <n v="-12952.555"/>
    <n v="-45090"/>
    <n v="-22420"/>
    <n v="-75240"/>
    <n v="-155702.55499999999"/>
    <n v="-77115.025000000009"/>
    <n v="-0.98126286702228738"/>
    <n v="6"/>
    <x v="1"/>
  </r>
  <r>
    <x v="5"/>
    <x v="1"/>
    <x v="1"/>
    <n v="41519.897999999994"/>
    <n v="-5024.6769999999997"/>
    <n v="-88220"/>
    <n v="-15120"/>
    <n v="-40950"/>
    <n v="-149314.677"/>
    <n v="-107794.77900000001"/>
    <n v="-2.5962197450485074"/>
    <n v="6"/>
    <x v="1"/>
  </r>
  <r>
    <x v="5"/>
    <x v="1"/>
    <x v="2"/>
    <n v="26602.638999999996"/>
    <n v="-13751.597999999998"/>
    <n v="-40960"/>
    <n v="-30210"/>
    <n v="-14500"/>
    <n v="-99421.597999999998"/>
    <n v="-72818.959000000003"/>
    <n v="-2.7372832823089475"/>
    <n v="6"/>
    <x v="1"/>
  </r>
  <r>
    <x v="5"/>
    <x v="1"/>
    <x v="0"/>
    <n v="101264.50599999998"/>
    <n v="-65247.825999999994"/>
    <n v="-87560"/>
    <n v="-50950"/>
    <n v="-31690"/>
    <n v="-235447.826"/>
    <n v="-134183.32"/>
    <n v="-1.3250775153142014"/>
    <n v="6"/>
    <x v="1"/>
  </r>
  <r>
    <x v="5"/>
    <x v="1"/>
    <x v="0"/>
    <n v="27350.855"/>
    <n v="-1284.136"/>
    <n v="-15290"/>
    <n v="-92520"/>
    <n v="-23030"/>
    <n v="-132124.136"/>
    <n v="-104773.281"/>
    <n v="-3.8307131897704845"/>
    <n v="6"/>
    <x v="1"/>
  </r>
  <r>
    <x v="5"/>
    <x v="1"/>
    <x v="0"/>
    <n v="29825.270999999997"/>
    <n v="-1712.3539999999998"/>
    <n v="-18620"/>
    <n v="-57710"/>
    <n v="-54750"/>
    <n v="-132792.35399999999"/>
    <n v="-102967.083"/>
    <n v="-3.4523435847406052"/>
    <n v="6"/>
    <x v="1"/>
  </r>
  <r>
    <x v="5"/>
    <x v="1"/>
    <x v="0"/>
    <n v="591150.90299999993"/>
    <n v="-111134.065"/>
    <n v="-53660"/>
    <n v="-60840"/>
    <n v="-69860"/>
    <n v="-295494.065"/>
    <n v="295656.83799999993"/>
    <n v="0.5001376746607118"/>
    <n v="6"/>
    <x v="1"/>
  </r>
  <r>
    <x v="5"/>
    <x v="1"/>
    <x v="0"/>
    <n v="310698.93399999995"/>
    <n v="-82606.75499999999"/>
    <n v="-42530"/>
    <n v="-95980"/>
    <n v="-49970"/>
    <n v="-271086.755"/>
    <n v="39612.178999999946"/>
    <n v="0.12749377183250957"/>
    <n v="6"/>
    <x v="1"/>
  </r>
  <r>
    <x v="5"/>
    <x v="1"/>
    <x v="0"/>
    <n v="89818.462999999989"/>
    <n v="-19592.286"/>
    <n v="-104930"/>
    <n v="-41690"/>
    <n v="-15480"/>
    <n v="-181692.28599999999"/>
    <n v="-91873.823000000004"/>
    <n v="-1.0228834911147391"/>
    <n v="6"/>
    <x v="1"/>
  </r>
  <r>
    <x v="5"/>
    <x v="1"/>
    <x v="0"/>
    <n v="946578.03799999994"/>
    <n v="-153819.995"/>
    <n v="-51870"/>
    <n v="-46990"/>
    <n v="-27630"/>
    <n v="-280309.995"/>
    <n v="666268.04299999995"/>
    <n v="0.70387016838858874"/>
    <n v="6"/>
    <x v="1"/>
  </r>
  <r>
    <x v="5"/>
    <x v="1"/>
    <x v="0"/>
    <n v="223172.31999999998"/>
    <n v="-123708.73899999999"/>
    <n v="-88940"/>
    <n v="-38920"/>
    <n v="-88740"/>
    <n v="-340308.739"/>
    <n v="-117136.41900000002"/>
    <n v="-0.5248698360083367"/>
    <n v="6"/>
    <x v="1"/>
  </r>
  <r>
    <x v="5"/>
    <x v="1"/>
    <x v="0"/>
    <n v="319779.68399999995"/>
    <n v="-165497.66799999998"/>
    <n v="-79710"/>
    <n v="-64930"/>
    <n v="-25920"/>
    <n v="-336057.66799999995"/>
    <n v="-16277.983999999997"/>
    <n v="-5.0903746593232609E-2"/>
    <n v="6"/>
    <x v="1"/>
  </r>
  <r>
    <x v="5"/>
    <x v="1"/>
    <x v="0"/>
    <n v="122333.50499999999"/>
    <n v="-47372.997000000003"/>
    <n v="-14360"/>
    <n v="-46120"/>
    <n v="-46460"/>
    <n v="-154312.997"/>
    <n v="-31979.492000000013"/>
    <n v="-0.26141237431233588"/>
    <n v="6"/>
    <x v="1"/>
  </r>
  <r>
    <x v="5"/>
    <x v="1"/>
    <x v="0"/>
    <n v="127611.89699999998"/>
    <n v="-36696.680999999997"/>
    <n v="-106560"/>
    <n v="-104510"/>
    <n v="-58280"/>
    <n v="-306046.68099999998"/>
    <n v="-178434.78399999999"/>
    <n v="-1.398261354895461"/>
    <n v="6"/>
    <x v="1"/>
  </r>
  <r>
    <x v="5"/>
    <x v="1"/>
    <x v="0"/>
    <n v="572300.46299999999"/>
    <n v="-799978.3189999999"/>
    <n v="-75170"/>
    <n v="-27160"/>
    <n v="-76840"/>
    <n v="-979148.3189999999"/>
    <n v="-406847.85599999991"/>
    <n v="-0.7108990509413583"/>
    <n v="6"/>
    <x v="1"/>
  </r>
  <r>
    <x v="5"/>
    <x v="1"/>
    <x v="0"/>
    <n v="2864.6169999999997"/>
    <n v="-4359.2709999999997"/>
    <n v="-14210"/>
    <n v="-55210"/>
    <n v="-44980"/>
    <n v="-118759.27099999999"/>
    <n v="-115894.65399999999"/>
    <n v="-40.457294640086268"/>
    <n v="6"/>
    <x v="1"/>
  </r>
  <r>
    <x v="5"/>
    <x v="1"/>
    <x v="0"/>
    <n v="557758.99899999995"/>
    <n v="-43654.190999999999"/>
    <n v="-31270"/>
    <n v="-83180"/>
    <n v="-55480"/>
    <n v="-213584.19099999999"/>
    <n v="344174.80799999996"/>
    <n v="0.61706724340990859"/>
    <n v="6"/>
    <x v="1"/>
  </r>
  <r>
    <x v="5"/>
    <x v="1"/>
    <x v="0"/>
    <n v="224357.82599999997"/>
    <n v="-30963.820999999996"/>
    <n v="-13770"/>
    <n v="-84140"/>
    <n v="-97590"/>
    <n v="-226463.821"/>
    <n v="-2105.9950000000244"/>
    <n v="-9.3867686166651688E-3"/>
    <n v="6"/>
    <x v="1"/>
  </r>
  <r>
    <x v="5"/>
    <x v="1"/>
    <x v="0"/>
    <n v="53811.582999999999"/>
    <n v="-8456.0139999999992"/>
    <n v="-16760"/>
    <n v="-86390"/>
    <n v="-86100"/>
    <n v="-197706.014"/>
    <n v="-143894.43099999998"/>
    <n v="-2.6740419623039147"/>
    <n v="6"/>
    <x v="1"/>
  </r>
  <r>
    <x v="5"/>
    <x v="1"/>
    <x v="0"/>
    <n v="46295.024999999994"/>
    <n v="-8968.9249999999993"/>
    <n v="-36460"/>
    <n v="-19280"/>
    <n v="-35470"/>
    <n v="-100178.925"/>
    <n v="-53883.900000000009"/>
    <n v="-1.1639242013585696"/>
    <n v="6"/>
    <x v="1"/>
  </r>
  <r>
    <x v="5"/>
    <x v="1"/>
    <x v="0"/>
    <n v="282297.435"/>
    <n v="-14816.088"/>
    <n v="-23210"/>
    <n v="-15710"/>
    <n v="-48140"/>
    <n v="-101876.088"/>
    <n v="180421.34700000001"/>
    <n v="0.63911791122012851"/>
    <n v="6"/>
    <x v="1"/>
  </r>
  <r>
    <x v="5"/>
    <x v="1"/>
    <x v="0"/>
    <n v="326345.99199999997"/>
    <n v="-17791.353999999999"/>
    <n v="-70330"/>
    <n v="-55060"/>
    <n v="-50320"/>
    <n v="-193501.35399999999"/>
    <n v="132844.63799999998"/>
    <n v="0.4070668592736999"/>
    <n v="6"/>
    <x v="1"/>
  </r>
  <r>
    <x v="5"/>
    <x v="1"/>
    <x v="0"/>
    <n v="351883.18900000001"/>
    <n v="-34411.068999999996"/>
    <n v="-107960"/>
    <n v="-66770"/>
    <n v="-77300"/>
    <n v="-286441.06900000002"/>
    <n v="65442.119999999995"/>
    <n v="0.18597682994171111"/>
    <n v="6"/>
    <x v="1"/>
  </r>
  <r>
    <x v="5"/>
    <x v="1"/>
    <x v="0"/>
    <n v="286473.02599999995"/>
    <n v="-32688.746999999996"/>
    <n v="-75730"/>
    <n v="-70380"/>
    <n v="-32130"/>
    <n v="-210928.747"/>
    <n v="75544.278999999951"/>
    <n v="0.26370468471261921"/>
    <n v="6"/>
    <x v="1"/>
  </r>
  <r>
    <x v="5"/>
    <x v="1"/>
    <x v="0"/>
    <n v="1667747.4169999999"/>
    <n v="-66885.475999999995"/>
    <n v="-73590"/>
    <n v="-68470"/>
    <n v="-37100"/>
    <n v="-246045.476"/>
    <n v="1421701.9409999999"/>
    <n v="0.85246838130764735"/>
    <n v="6"/>
    <x v="1"/>
  </r>
  <r>
    <x v="5"/>
    <x v="1"/>
    <x v="0"/>
    <n v="175264.859"/>
    <n v="-22841.440999999999"/>
    <n v="-37960"/>
    <n v="-100850"/>
    <n v="-26220"/>
    <n v="-187871.44099999999"/>
    <n v="-12606.581999999995"/>
    <n v="-7.1928748705979872E-2"/>
    <n v="6"/>
    <x v="1"/>
  </r>
  <r>
    <x v="5"/>
    <x v="1"/>
    <x v="0"/>
    <n v="1587939.0589999999"/>
    <n v="-162800.44899999999"/>
    <n v="-102950"/>
    <n v="-30400"/>
    <n v="-72160"/>
    <n v="-368310.44900000002"/>
    <n v="1219628.6099999999"/>
    <n v="0.76805756687417059"/>
    <n v="6"/>
    <x v="1"/>
  </r>
  <r>
    <x v="5"/>
    <x v="1"/>
    <x v="0"/>
    <n v="10882.669"/>
    <n v="-13765.331999999999"/>
    <n v="-27760"/>
    <n v="-92710"/>
    <n v="-32480"/>
    <n v="-166715.33199999999"/>
    <n v="-155832.663"/>
    <n v="-14.319342341478915"/>
    <n v="6"/>
    <x v="1"/>
  </r>
  <r>
    <x v="5"/>
    <x v="1"/>
    <x v="0"/>
    <n v="103240.27699999999"/>
    <n v="-40242.817999999999"/>
    <n v="-101810"/>
    <n v="-70570"/>
    <n v="-77040"/>
    <n v="-289662.81799999997"/>
    <n v="-186422.54099999997"/>
    <n v="-1.8057152345687719"/>
    <n v="6"/>
    <x v="1"/>
  </r>
  <r>
    <x v="5"/>
    <x v="1"/>
    <x v="1"/>
    <n v="39210.633000000002"/>
    <n v="-19382.286"/>
    <n v="-60840"/>
    <n v="-45580"/>
    <n v="-64900"/>
    <n v="-190702.28599999999"/>
    <n v="-151491.65299999999"/>
    <n v="-3.8635350008249034"/>
    <n v="6"/>
    <x v="1"/>
  </r>
  <r>
    <x v="5"/>
    <x v="1"/>
    <x v="2"/>
    <n v="658616.95199999993"/>
    <n v="-212072.15399999998"/>
    <n v="-65090"/>
    <n v="-52580"/>
    <n v="-16540"/>
    <n v="-346282.15399999998"/>
    <n v="312334.79799999995"/>
    <n v="0.47422830076198824"/>
    <n v="6"/>
    <x v="1"/>
  </r>
  <r>
    <x v="5"/>
    <x v="1"/>
    <x v="0"/>
    <n v="14430.947999999999"/>
    <n v="-18183.815999999999"/>
    <n v="-103750"/>
    <n v="-88900"/>
    <n v="-83480"/>
    <n v="-294313.81599999999"/>
    <n v="-279882.86800000002"/>
    <n v="-19.394627989789726"/>
    <n v="6"/>
    <x v="1"/>
  </r>
  <r>
    <x v="5"/>
    <x v="1"/>
    <x v="0"/>
    <n v="606825.576"/>
    <n v="-172771.47999999998"/>
    <n v="-106280"/>
    <n v="-93880"/>
    <n v="-94810"/>
    <n v="-467741.48"/>
    <n v="139084.09600000002"/>
    <n v="0.22919946274644168"/>
    <n v="6"/>
    <x v="1"/>
  </r>
  <r>
    <x v="5"/>
    <x v="1"/>
    <x v="0"/>
    <n v="308525.96599999996"/>
    <n v="-95307.267999999982"/>
    <n v="-51070"/>
    <n v="-31570"/>
    <n v="-32010"/>
    <n v="-209957.26799999998"/>
    <n v="98568.697999999975"/>
    <n v="0.31948266552060645"/>
    <n v="6"/>
    <x v="1"/>
  </r>
  <r>
    <x v="5"/>
    <x v="1"/>
    <x v="0"/>
    <n v="6910712.7249999996"/>
    <n v="-2149878.1709999996"/>
    <n v="-101480"/>
    <n v="-31230"/>
    <n v="-47950"/>
    <n v="-2330538.1709999996"/>
    <n v="4580174.5539999995"/>
    <n v="0.66276442622638465"/>
    <n v="6"/>
    <x v="1"/>
  </r>
  <r>
    <x v="5"/>
    <x v="1"/>
    <x v="0"/>
    <n v="137036.33299999998"/>
    <n v="-44732.961000000003"/>
    <n v="-105280"/>
    <n v="-34810"/>
    <n v="-105180"/>
    <n v="-290002.96100000001"/>
    <n v="-152966.62800000003"/>
    <n v="-1.1162486958841786"/>
    <n v="6"/>
    <x v="1"/>
  </r>
  <r>
    <x v="5"/>
    <x v="1"/>
    <x v="1"/>
    <n v="1096314.338"/>
    <n v="-32493.495999999996"/>
    <n v="-83990"/>
    <n v="-37030"/>
    <n v="-22640"/>
    <n v="-176153.49599999998"/>
    <n v="920160.84199999995"/>
    <n v="0.8393220904860591"/>
    <n v="6"/>
    <x v="1"/>
  </r>
  <r>
    <x v="5"/>
    <x v="1"/>
    <x v="2"/>
    <n v="1287586.3909999998"/>
    <n v="-119056.17499999999"/>
    <n v="-40170"/>
    <n v="-64490"/>
    <n v="-81300"/>
    <n v="-305016.17499999999"/>
    <n v="982570.21599999978"/>
    <n v="0.76311012827410341"/>
    <n v="6"/>
    <x v="1"/>
  </r>
  <r>
    <x v="5"/>
    <x v="1"/>
    <x v="0"/>
    <n v="2657898.3760000002"/>
    <n v="-351572.00399999996"/>
    <n v="-93450"/>
    <n v="-52680"/>
    <n v="-98070"/>
    <n v="-595772.00399999996"/>
    <n v="2062126.3720000002"/>
    <n v="0.77584846381651129"/>
    <n v="6"/>
    <x v="1"/>
  </r>
  <r>
    <x v="5"/>
    <x v="1"/>
    <x v="0"/>
    <n v="1166439.5259999998"/>
    <n v="-729053.24800000002"/>
    <n v="-47010"/>
    <n v="-21770"/>
    <n v="-33070"/>
    <n v="-830903.24800000002"/>
    <n v="335536.27799999982"/>
    <n v="0.28765852881429177"/>
    <n v="6"/>
    <x v="1"/>
  </r>
  <r>
    <x v="5"/>
    <x v="1"/>
    <x v="0"/>
    <n v="866166.05599999998"/>
    <n v="-1074901.6810000001"/>
    <n v="-47810"/>
    <n v="-76600"/>
    <n v="-93640"/>
    <n v="-1292951.6810000001"/>
    <n v="-426785.62500000012"/>
    <n v="-0.49272956616531288"/>
    <n v="6"/>
    <x v="1"/>
  </r>
  <r>
    <x v="5"/>
    <x v="1"/>
    <x v="1"/>
    <n v="1005549.0549999998"/>
    <n v="-331484.734"/>
    <n v="-99800"/>
    <n v="-95590"/>
    <n v="-18100"/>
    <n v="-544974.73399999994"/>
    <n v="460574.32099999988"/>
    <n v="0.45803267250845359"/>
    <n v="6"/>
    <x v="1"/>
  </r>
  <r>
    <x v="5"/>
    <x v="1"/>
    <x v="2"/>
    <n v="19940.13"/>
    <n v="-27332.696999999996"/>
    <n v="-45750"/>
    <n v="-57200"/>
    <n v="-93120"/>
    <n v="-223402.69699999999"/>
    <n v="-203462.56699999998"/>
    <n v="-10.203673045260988"/>
    <n v="6"/>
    <x v="1"/>
  </r>
  <r>
    <x v="5"/>
    <x v="9"/>
    <x v="0"/>
    <n v="1646014.5659999999"/>
    <n v="-87390.183999999994"/>
    <n v="-32770"/>
    <n v="-46500"/>
    <n v="-69690"/>
    <n v="-236350.18400000001"/>
    <n v="1409664.3819999998"/>
    <n v="0.85641063640502424"/>
    <n v="6"/>
    <x v="1"/>
  </r>
  <r>
    <x v="5"/>
    <x v="9"/>
    <x v="0"/>
    <n v="18408319.978999998"/>
    <n v="-9435473.7189999986"/>
    <n v="-86260"/>
    <n v="-65710"/>
    <n v="-99380"/>
    <n v="-9686823.7189999986"/>
    <n v="8721496.2599999998"/>
    <n v="0.47378013148127496"/>
    <n v="6"/>
    <x v="1"/>
  </r>
  <r>
    <x v="5"/>
    <x v="9"/>
    <x v="1"/>
    <n v="1986176.3879999998"/>
    <n v="-2534371.6719999998"/>
    <n v="-44730"/>
    <n v="-98960"/>
    <n v="-76810"/>
    <n v="-2754871.6719999998"/>
    <n v="-768695.28399999999"/>
    <n v="-0.38702266759602627"/>
    <n v="6"/>
    <x v="1"/>
  </r>
  <r>
    <x v="5"/>
    <x v="9"/>
    <x v="2"/>
    <n v="228855.641"/>
    <n v="-11334.966999999999"/>
    <n v="-91820"/>
    <n v="-100690"/>
    <n v="-87630"/>
    <n v="-291474.967"/>
    <n v="-62619.326000000001"/>
    <n v="-0.2736193249437972"/>
    <n v="6"/>
    <x v="1"/>
  </r>
  <r>
    <x v="5"/>
    <x v="9"/>
    <x v="0"/>
    <n v="651648.94200000004"/>
    <n v="-2279757.5219999999"/>
    <n v="-71200"/>
    <n v="-44370"/>
    <n v="-104030"/>
    <n v="-2499357.5219999999"/>
    <n v="-1847708.5799999998"/>
    <n v="-2.8354355557290227"/>
    <n v="6"/>
    <x v="1"/>
  </r>
  <r>
    <x v="5"/>
    <x v="9"/>
    <x v="0"/>
    <n v="896120.44200000004"/>
    <n v="-152295.96900000001"/>
    <n v="-35950"/>
    <n v="-88030"/>
    <n v="-71240"/>
    <n v="-347515.96900000004"/>
    <n v="548604.473"/>
    <n v="0.61219948489915155"/>
    <n v="6"/>
    <x v="1"/>
  </r>
  <r>
    <x v="5"/>
    <x v="9"/>
    <x v="0"/>
    <n v="1513847.0060000001"/>
    <n v="-770441.74899999995"/>
    <n v="-14140"/>
    <n v="-53240"/>
    <n v="-59940"/>
    <n v="-897761.74899999995"/>
    <n v="616085.2570000001"/>
    <n v="0.4069666581617562"/>
    <n v="6"/>
    <x v="1"/>
  </r>
  <r>
    <x v="5"/>
    <x v="9"/>
    <x v="1"/>
    <n v="2453067.568"/>
    <n v="-1237453.6649999998"/>
    <n v="-107100"/>
    <n v="-54320"/>
    <n v="-96810"/>
    <n v="-1495683.6649999998"/>
    <n v="957383.90300000017"/>
    <n v="0.39028028232445333"/>
    <n v="6"/>
    <x v="1"/>
  </r>
  <r>
    <x v="5"/>
    <x v="9"/>
    <x v="2"/>
    <n v="116923.99599999998"/>
    <n v="-55526.078999999998"/>
    <n v="-87960"/>
    <n v="-107920"/>
    <n v="-102690"/>
    <n v="-354096.07900000003"/>
    <n v="-237172.08300000004"/>
    <n v="-2.0284295021870453"/>
    <n v="6"/>
    <x v="1"/>
  </r>
  <r>
    <x v="5"/>
    <x v="9"/>
    <x v="3"/>
    <n v="288334.83"/>
    <n v="-118037.39499999999"/>
    <n v="-54350"/>
    <n v="-24310"/>
    <n v="-79310"/>
    <n v="-276007.39500000002"/>
    <n v="12327.434999999998"/>
    <n v="4.2753887901784172E-2"/>
    <n v="6"/>
    <x v="1"/>
  </r>
  <r>
    <x v="5"/>
    <x v="9"/>
    <x v="0"/>
    <n v="388627.38599999994"/>
    <n v="-141692.80999999997"/>
    <n v="-78030"/>
    <n v="-26200"/>
    <n v="-70220"/>
    <n v="-316142.80999999994"/>
    <n v="72484.576000000001"/>
    <n v="0.18651432866339485"/>
    <n v="6"/>
    <x v="1"/>
  </r>
  <r>
    <x v="5"/>
    <x v="9"/>
    <x v="1"/>
    <n v="7245465.5489999996"/>
    <n v="-3283958.8669999996"/>
    <n v="-48210"/>
    <n v="-80860"/>
    <n v="-41210"/>
    <n v="-3454238.8669999996"/>
    <n v="3791226.682"/>
    <n v="0.52325508366032536"/>
    <n v="6"/>
    <x v="1"/>
  </r>
  <r>
    <x v="5"/>
    <x v="9"/>
    <x v="2"/>
    <n v="6250403.3619999997"/>
    <n v="-2817019.3099999996"/>
    <n v="-81020"/>
    <n v="-25090"/>
    <n v="-82680"/>
    <n v="-3005809.3099999996"/>
    <n v="3244594.0520000001"/>
    <n v="0.51910154658591456"/>
    <n v="6"/>
    <x v="1"/>
  </r>
  <r>
    <x v="5"/>
    <x v="9"/>
    <x v="3"/>
    <n v="2095359.8469999998"/>
    <n v="-1076992.385"/>
    <n v="-15070"/>
    <n v="-40480"/>
    <n v="-97700"/>
    <n v="-1230242.385"/>
    <n v="865117.46199999982"/>
    <n v="0.41287297894851754"/>
    <n v="6"/>
    <x v="1"/>
  </r>
  <r>
    <x v="5"/>
    <x v="9"/>
    <x v="0"/>
    <n v="1381540.4889999998"/>
    <n v="-682117.79999999993"/>
    <n v="-92190"/>
    <n v="-29470"/>
    <n v="-74480"/>
    <n v="-878257.79999999993"/>
    <n v="503282.6889999999"/>
    <n v="0.36429094406367407"/>
    <n v="6"/>
    <x v="1"/>
  </r>
  <r>
    <x v="5"/>
    <x v="9"/>
    <x v="1"/>
    <n v="1705230.1629999997"/>
    <n v="-590575.37699999998"/>
    <n v="-92600"/>
    <n v="-68890"/>
    <n v="-82710"/>
    <n v="-834775.37699999998"/>
    <n v="870454.78599999973"/>
    <n v="0.5104617575310858"/>
    <n v="6"/>
    <x v="1"/>
  </r>
  <r>
    <x v="5"/>
    <x v="9"/>
    <x v="2"/>
    <n v="982632.81199999992"/>
    <n v="-551043.52099999995"/>
    <n v="-97200"/>
    <n v="-28680"/>
    <n v="-35920"/>
    <n v="-712843.52099999995"/>
    <n v="269789.29099999997"/>
    <n v="0.27455758418130249"/>
    <n v="6"/>
    <x v="1"/>
  </r>
  <r>
    <x v="5"/>
    <x v="9"/>
    <x v="3"/>
    <n v="1516908.1269999999"/>
    <n v="-528556.09100000001"/>
    <n v="-81610"/>
    <n v="-57660"/>
    <n v="-58370"/>
    <n v="-726196.09100000001"/>
    <n v="790712.03599999985"/>
    <n v="0.52126560727431581"/>
    <n v="6"/>
    <x v="1"/>
  </r>
  <r>
    <x v="5"/>
    <x v="9"/>
    <x v="0"/>
    <n v="906105.52199999988"/>
    <n v="-425189.49200000003"/>
    <n v="-42610"/>
    <n v="-21030"/>
    <n v="-46680"/>
    <n v="-535509.49200000009"/>
    <n v="370596.0299999998"/>
    <n v="0.40899875456227475"/>
    <n v="6"/>
    <x v="1"/>
  </r>
  <r>
    <x v="5"/>
    <x v="9"/>
    <x v="1"/>
    <n v="877024.83400000003"/>
    <n v="-398730.77999999997"/>
    <n v="-43230"/>
    <n v="-26680"/>
    <n v="-45660"/>
    <n v="-514300.77999999997"/>
    <n v="362724.05400000006"/>
    <n v="0.41358470129706731"/>
    <n v="6"/>
    <x v="1"/>
  </r>
  <r>
    <x v="5"/>
    <x v="9"/>
    <x v="2"/>
    <n v="14792484.097999999"/>
    <n v="-724154.52899999998"/>
    <n v="-30670"/>
    <n v="-14140"/>
    <n v="-49470"/>
    <n v="-818434.52899999998"/>
    <n v="13974049.569"/>
    <n v="0.94467227251502306"/>
    <n v="6"/>
    <x v="1"/>
  </r>
  <r>
    <x v="5"/>
    <x v="9"/>
    <x v="3"/>
    <n v="1695419.7889999999"/>
    <n v="-348111.81999999995"/>
    <n v="-24360"/>
    <n v="-67740"/>
    <n v="-21610"/>
    <n v="-461821.81999999995"/>
    <n v="1233597.969"/>
    <n v="0.72760621116001389"/>
    <n v="6"/>
    <x v="1"/>
  </r>
  <r>
    <x v="5"/>
    <x v="9"/>
    <x v="0"/>
    <n v="1804619.4879999999"/>
    <n v="-568354.22"/>
    <n v="-96630"/>
    <n v="-24620"/>
    <n v="-46310"/>
    <n v="-735914.22"/>
    <n v="1068705.2679999999"/>
    <n v="0.59220532367430578"/>
    <n v="6"/>
    <x v="1"/>
  </r>
  <r>
    <x v="5"/>
    <x v="9"/>
    <x v="0"/>
    <n v="459723.15899999999"/>
    <n v="-157336.9"/>
    <n v="-45850"/>
    <n v="-84090"/>
    <n v="-39440"/>
    <n v="-326716.90000000002"/>
    <n v="133006.25899999996"/>
    <n v="0.28931816115011072"/>
    <n v="6"/>
    <x v="1"/>
  </r>
  <r>
    <x v="5"/>
    <x v="9"/>
    <x v="1"/>
    <n v="1491751.5969999998"/>
    <n v="-616132.43999999994"/>
    <n v="-55950"/>
    <n v="-100390"/>
    <n v="-71380"/>
    <n v="-843852.44"/>
    <n v="647899.15699999989"/>
    <n v="0.43432107483777005"/>
    <n v="6"/>
    <x v="1"/>
  </r>
  <r>
    <x v="5"/>
    <x v="9"/>
    <x v="2"/>
    <n v="401254.51799999998"/>
    <n v="-68947.850999999995"/>
    <n v="-42890"/>
    <n v="-24030"/>
    <n v="-46150"/>
    <n v="-182017.851"/>
    <n v="219236.66699999999"/>
    <n v="0.54637806470754802"/>
    <n v="6"/>
    <x v="1"/>
  </r>
  <r>
    <x v="5"/>
    <x v="9"/>
    <x v="0"/>
    <n v="350020.44"/>
    <n v="-73980.052999999985"/>
    <n v="-49150"/>
    <n v="-39020"/>
    <n v="-66750"/>
    <n v="-228900.05299999999"/>
    <n v="121120.38700000002"/>
    <n v="0.34603803994989557"/>
    <n v="6"/>
    <x v="1"/>
  </r>
  <r>
    <x v="5"/>
    <x v="9"/>
    <x v="1"/>
    <n v="396199.76900000003"/>
    <n v="-79808.525999999983"/>
    <n v="-60710"/>
    <n v="-52740"/>
    <n v="-17970"/>
    <n v="-211228.52599999998"/>
    <n v="184971.24300000005"/>
    <n v="0.46686358113449589"/>
    <n v="6"/>
    <x v="1"/>
  </r>
  <r>
    <x v="5"/>
    <x v="9"/>
    <x v="2"/>
    <n v="90591.521999999997"/>
    <n v="-4617.4799999999996"/>
    <n v="-91570"/>
    <n v="-98650"/>
    <n v="-26300"/>
    <n v="-221137.48"/>
    <n v="-130545.95800000001"/>
    <n v="-1.4410394606241412"/>
    <n v="6"/>
    <x v="1"/>
  </r>
  <r>
    <x v="5"/>
    <x v="9"/>
    <x v="0"/>
    <n v="144545.23299999998"/>
    <n v="-23676.568999999996"/>
    <n v="-28610"/>
    <n v="-23470"/>
    <n v="-107690"/>
    <n v="-183446.56899999999"/>
    <n v="-38901.33600000001"/>
    <n v="-0.26912915211807792"/>
    <n v="6"/>
    <x v="1"/>
  </r>
  <r>
    <x v="5"/>
    <x v="9"/>
    <x v="1"/>
    <n v="5375173.2229999993"/>
    <n v="-687421.31499999994"/>
    <n v="-52350"/>
    <n v="-53300"/>
    <n v="-50900"/>
    <n v="-843971.31499999994"/>
    <n v="4531201.9079999998"/>
    <n v="0.84298714106762107"/>
    <n v="6"/>
    <x v="1"/>
  </r>
  <r>
    <x v="5"/>
    <x v="9"/>
    <x v="2"/>
    <n v="907379.83699999994"/>
    <n v="-972514.38199999998"/>
    <n v="-44180"/>
    <n v="-83290"/>
    <n v="-22130"/>
    <n v="-1122114.382"/>
    <n v="-214734.54500000004"/>
    <n v="-0.23665342367531586"/>
    <n v="6"/>
    <x v="1"/>
  </r>
  <r>
    <x v="5"/>
    <x v="9"/>
    <x v="0"/>
    <n v="481895.88299999991"/>
    <n v="-532191.17699999991"/>
    <n v="-19110"/>
    <n v="-107810"/>
    <n v="-27120"/>
    <n v="-686231.17699999991"/>
    <n v="-204335.29399999999"/>
    <n v="-0.42402373875437327"/>
    <n v="6"/>
    <x v="1"/>
  </r>
  <r>
    <x v="5"/>
    <x v="2"/>
    <x v="0"/>
    <n v="29376.206999999999"/>
    <n v="-12192.418"/>
    <n v="-24800"/>
    <n v="-26090"/>
    <n v="-102130"/>
    <n v="-165212.41800000001"/>
    <n v="-135836.21100000001"/>
    <n v="-4.6240214402083977"/>
    <n v="6"/>
    <x v="1"/>
  </r>
  <r>
    <x v="5"/>
    <x v="2"/>
    <x v="0"/>
    <n v="32359.130999999998"/>
    <n v="-3955.9029999999998"/>
    <n v="-28550"/>
    <n v="-67860"/>
    <n v="-76110"/>
    <n v="-176475.90299999999"/>
    <n v="-144116.772"/>
    <n v="-4.4536663237340957"/>
    <n v="6"/>
    <x v="1"/>
  </r>
  <r>
    <x v="5"/>
    <x v="2"/>
    <x v="0"/>
    <n v="805038.19900000002"/>
    <n v="-245008.95299999998"/>
    <n v="-34310"/>
    <n v="-59190"/>
    <n v="-98510"/>
    <n v="-437018.95299999998"/>
    <n v="368019.24600000004"/>
    <n v="0.45714507268989857"/>
    <n v="6"/>
    <x v="1"/>
  </r>
  <r>
    <x v="5"/>
    <x v="2"/>
    <x v="0"/>
    <n v="15656.934999999998"/>
    <n v="-15197.679"/>
    <n v="-106270"/>
    <n v="-78980"/>
    <n v="-48220"/>
    <n v="-248667.679"/>
    <n v="-233010.74400000001"/>
    <n v="-14.882270635983355"/>
    <n v="6"/>
    <x v="1"/>
  </r>
  <r>
    <x v="5"/>
    <x v="2"/>
    <x v="0"/>
    <n v="1766099.6639999999"/>
    <n v="-1082308.0869999998"/>
    <n v="-27870"/>
    <n v="-15660"/>
    <n v="-24900"/>
    <n v="-1150738.0869999998"/>
    <n v="615361.57700000005"/>
    <n v="0.34842970051094474"/>
    <n v="6"/>
    <x v="1"/>
  </r>
  <r>
    <x v="5"/>
    <x v="2"/>
    <x v="0"/>
    <n v="125304.96299999999"/>
    <n v="-6117.9299999999994"/>
    <n v="-102320"/>
    <n v="-54320"/>
    <n v="-24180"/>
    <n v="-186937.93"/>
    <n v="-61632.967000000004"/>
    <n v="-0.49186373408050893"/>
    <n v="6"/>
    <x v="1"/>
  </r>
  <r>
    <x v="5"/>
    <x v="2"/>
    <x v="0"/>
    <n v="26413.407999999999"/>
    <n v="-10492.264999999999"/>
    <n v="-100850"/>
    <n v="-60680"/>
    <n v="-59770"/>
    <n v="-231792.26500000001"/>
    <n v="-205378.85700000002"/>
    <n v="-7.7755531205969337"/>
    <n v="6"/>
    <x v="1"/>
  </r>
  <r>
    <x v="5"/>
    <x v="2"/>
    <x v="0"/>
    <n v="3287906.909"/>
    <n v="-962172.98800000001"/>
    <n v="-72350"/>
    <n v="-105560"/>
    <n v="-94080"/>
    <n v="-1234162.9879999999"/>
    <n v="2053743.9210000001"/>
    <n v="0.62463566574171525"/>
    <n v="6"/>
    <x v="1"/>
  </r>
  <r>
    <x v="5"/>
    <x v="2"/>
    <x v="0"/>
    <n v="4381756.0709999995"/>
    <n v="-2618088.8859999999"/>
    <n v="-40210"/>
    <n v="-92740"/>
    <n v="-51380"/>
    <n v="-2802418.8859999999"/>
    <n v="1579337.1849999996"/>
    <n v="0.36043475707208067"/>
    <n v="6"/>
    <x v="1"/>
  </r>
  <r>
    <x v="5"/>
    <x v="2"/>
    <x v="0"/>
    <n v="6580688.7999999998"/>
    <n v="-2896926.4379999996"/>
    <n v="-66700"/>
    <n v="-84430"/>
    <n v="-82080"/>
    <n v="-3130136.4379999996"/>
    <n v="3450552.3620000002"/>
    <n v="0.52434516611695725"/>
    <n v="6"/>
    <x v="1"/>
  </r>
  <r>
    <x v="5"/>
    <x v="2"/>
    <x v="0"/>
    <n v="5440948.9399999995"/>
    <n v="-1609849.703"/>
    <n v="-84830"/>
    <n v="-63240"/>
    <n v="-65890"/>
    <n v="-1823809.703"/>
    <n v="3617139.2369999997"/>
    <n v="0.66479933498512123"/>
    <n v="6"/>
    <x v="1"/>
  </r>
  <r>
    <x v="5"/>
    <x v="2"/>
    <x v="0"/>
    <n v="235504.80099999998"/>
    <n v="-56272.670999999995"/>
    <n v="-25470"/>
    <n v="-53890"/>
    <n v="-106250"/>
    <n v="-241882.671"/>
    <n v="-6377.8700000000244"/>
    <n v="-2.7081698432126763E-2"/>
    <n v="6"/>
    <x v="1"/>
  </r>
  <r>
    <x v="5"/>
    <x v="2"/>
    <x v="0"/>
    <n v="53715.423999999999"/>
    <n v="-10940.537999999999"/>
    <n v="-45990"/>
    <n v="-72850"/>
    <n v="-70400"/>
    <n v="-200180.538"/>
    <n v="-146465.114"/>
    <n v="-2.7266863610720078"/>
    <n v="6"/>
    <x v="1"/>
  </r>
  <r>
    <x v="5"/>
    <x v="2"/>
    <x v="0"/>
    <n v="222533.549"/>
    <n v="-6563.634"/>
    <n v="-40230"/>
    <n v="-22430"/>
    <n v="-32230"/>
    <n v="-101453.63400000001"/>
    <n v="121079.91499999999"/>
    <n v="0.54409735315909602"/>
    <n v="6"/>
    <x v="1"/>
  </r>
  <r>
    <x v="5"/>
    <x v="2"/>
    <x v="0"/>
    <n v="358486.36599999998"/>
    <n v="-20693.631000000001"/>
    <n v="-76920"/>
    <n v="-32790"/>
    <n v="-72500"/>
    <n v="-202903.63099999999"/>
    <n v="155582.73499999999"/>
    <n v="0.4339990296869477"/>
    <n v="6"/>
    <x v="1"/>
  </r>
  <r>
    <x v="5"/>
    <x v="2"/>
    <x v="0"/>
    <n v="6773756.2339999992"/>
    <n v="-353683.092"/>
    <n v="-44480"/>
    <n v="-30290"/>
    <n v="-100740"/>
    <n v="-529193.09199999995"/>
    <n v="6244563.1419999991"/>
    <n v="0.92187597638312058"/>
    <n v="6"/>
    <x v="1"/>
  </r>
  <r>
    <x v="5"/>
    <x v="2"/>
    <x v="0"/>
    <n v="1395398.5429999998"/>
    <n v="-58297.434999999998"/>
    <n v="-83400"/>
    <n v="-34500"/>
    <n v="-68520"/>
    <n v="-244717.435"/>
    <n v="1150681.1079999998"/>
    <n v="0.82462541886142693"/>
    <n v="6"/>
    <x v="1"/>
  </r>
  <r>
    <x v="5"/>
    <x v="2"/>
    <x v="0"/>
    <n v="11118447.375"/>
    <n v="-403711.21"/>
    <n v="-37270"/>
    <n v="-76180"/>
    <n v="-18320"/>
    <n v="-535481.21"/>
    <n v="10582966.164999999"/>
    <n v="0.95183849039893476"/>
    <n v="6"/>
    <x v="1"/>
  </r>
  <r>
    <x v="5"/>
    <x v="2"/>
    <x v="0"/>
    <n v="138970.69199999998"/>
    <n v="-12939.15"/>
    <n v="-49620"/>
    <n v="-29760"/>
    <n v="-15310"/>
    <n v="-107629.15"/>
    <n v="31341.541999999987"/>
    <n v="0.22552627139541043"/>
    <n v="6"/>
    <x v="1"/>
  </r>
  <r>
    <x v="5"/>
    <x v="2"/>
    <x v="0"/>
    <n v="50929.808999999994"/>
    <n v="-11440.897999999999"/>
    <n v="-95190"/>
    <n v="-53460"/>
    <n v="-25550"/>
    <n v="-185640.89799999999"/>
    <n v="-134711.08899999998"/>
    <n v="-2.6450342470359547"/>
    <n v="6"/>
    <x v="1"/>
  </r>
  <r>
    <x v="5"/>
    <x v="2"/>
    <x v="0"/>
    <n v="75796.041999999987"/>
    <n v="-12009.48"/>
    <n v="-76430"/>
    <n v="-77340"/>
    <n v="-65230"/>
    <n v="-231009.48"/>
    <n v="-155213.43800000002"/>
    <n v="-2.0477776135065211"/>
    <n v="6"/>
    <x v="1"/>
  </r>
  <r>
    <x v="5"/>
    <x v="2"/>
    <x v="0"/>
    <n v="1019627.6579999999"/>
    <n v="-109056.22"/>
    <n v="-26390"/>
    <n v="-51540"/>
    <n v="-45870"/>
    <n v="-232856.22"/>
    <n v="786771.43799999997"/>
    <n v="0.77162622240284506"/>
    <n v="6"/>
    <x v="1"/>
  </r>
  <r>
    <x v="5"/>
    <x v="2"/>
    <x v="0"/>
    <n v="129074.757"/>
    <n v="-6751.9129999999996"/>
    <n v="-102950"/>
    <n v="-50260"/>
    <n v="-85810"/>
    <n v="-245771.913"/>
    <n v="-116697.156"/>
    <n v="-0.90410517681625391"/>
    <n v="6"/>
    <x v="1"/>
  </r>
  <r>
    <x v="5"/>
    <x v="2"/>
    <x v="0"/>
    <n v="246364.55199999997"/>
    <n v="-8731.107"/>
    <n v="-64120"/>
    <n v="-63510"/>
    <n v="-37200"/>
    <n v="-173561.10699999999"/>
    <n v="72803.444999999978"/>
    <n v="0.29551104007852552"/>
    <n v="6"/>
    <x v="1"/>
  </r>
  <r>
    <x v="5"/>
    <x v="2"/>
    <x v="0"/>
    <n v="848679.41899999988"/>
    <n v="-35145.851999999999"/>
    <n v="-46630"/>
    <n v="-38650"/>
    <n v="-58380"/>
    <n v="-178805.85200000001"/>
    <n v="669873.56699999981"/>
    <n v="0.78931284534896906"/>
    <n v="6"/>
    <x v="1"/>
  </r>
  <r>
    <x v="5"/>
    <x v="2"/>
    <x v="1"/>
    <n v="4278865.3459999999"/>
    <n v="-139257.00599999999"/>
    <n v="-89400"/>
    <n v="-81140"/>
    <n v="-67810"/>
    <n v="-377607.00599999999"/>
    <n v="3901258.34"/>
    <n v="0.91175066858483933"/>
    <n v="6"/>
    <x v="1"/>
  </r>
  <r>
    <x v="5"/>
    <x v="2"/>
    <x v="2"/>
    <n v="328525.79199999996"/>
    <n v="-31570.517999999996"/>
    <n v="-18500"/>
    <n v="-31590"/>
    <n v="-48970"/>
    <n v="-130630.518"/>
    <n v="197895.27399999998"/>
    <n v="0.60237363037846359"/>
    <n v="6"/>
    <x v="1"/>
  </r>
  <r>
    <x v="5"/>
    <x v="2"/>
    <x v="0"/>
    <n v="-211745.23299999998"/>
    <n v="201856.38199999998"/>
    <n v="-79240"/>
    <n v="-26300"/>
    <n v="-19190"/>
    <n v="77126.381999999983"/>
    <n v="-134618.851"/>
    <n v="0.63575859108006461"/>
    <n v="6"/>
    <x v="1"/>
  </r>
  <r>
    <x v="5"/>
    <x v="2"/>
    <x v="0"/>
    <n v="1265647.152"/>
    <n v="-1210345.122"/>
    <n v="-105650"/>
    <n v="-36720"/>
    <n v="-41680"/>
    <n v="-1394395.122"/>
    <n v="-128747.96999999997"/>
    <n v="-0.10172501063708787"/>
    <n v="6"/>
    <x v="1"/>
  </r>
  <r>
    <x v="5"/>
    <x v="2"/>
    <x v="0"/>
    <n v="40713.490999999995"/>
    <n v="-15344.944999999998"/>
    <n v="-17970"/>
    <n v="-26750"/>
    <n v="-67170"/>
    <n v="-127234.94499999999"/>
    <n v="-86521.453999999998"/>
    <n v="-2.1251298249025123"/>
    <n v="6"/>
    <x v="1"/>
  </r>
  <r>
    <x v="5"/>
    <x v="2"/>
    <x v="0"/>
    <n v="97528.865000000005"/>
    <n v="-29310.371999999996"/>
    <n v="-91690"/>
    <n v="-36790"/>
    <n v="-58870"/>
    <n v="-216660.372"/>
    <n v="-119131.507"/>
    <n v="-1.2214999836202338"/>
    <n v="6"/>
    <x v="1"/>
  </r>
  <r>
    <x v="5"/>
    <x v="2"/>
    <x v="0"/>
    <n v="35577.842999999993"/>
    <n v="-9001.1669999999995"/>
    <n v="-87180"/>
    <n v="-21440"/>
    <n v="-47930"/>
    <n v="-165551.16699999999"/>
    <n v="-129973.32399999999"/>
    <n v="-3.653209780030791"/>
    <n v="6"/>
    <x v="1"/>
  </r>
  <r>
    <x v="5"/>
    <x v="2"/>
    <x v="1"/>
    <n v="3536.1759999999999"/>
    <n v="-4260.5010000000002"/>
    <n v="-32810"/>
    <n v="-61120"/>
    <n v="-82330"/>
    <n v="-180520.50099999999"/>
    <n v="-176984.32499999998"/>
    <n v="-50.049636952459373"/>
    <n v="6"/>
    <x v="1"/>
  </r>
  <r>
    <x v="5"/>
    <x v="2"/>
    <x v="2"/>
    <n v="125488.44699999999"/>
    <n v="-38928.420999999995"/>
    <n v="-60370"/>
    <n v="-74640"/>
    <n v="-46370"/>
    <n v="-220308.421"/>
    <n v="-94819.974000000017"/>
    <n v="-0.75560719944203336"/>
    <n v="6"/>
    <x v="1"/>
  </r>
  <r>
    <x v="5"/>
    <x v="2"/>
    <x v="0"/>
    <n v="101319.848"/>
    <n v="-20551.37"/>
    <n v="-79150"/>
    <n v="-102870"/>
    <n v="-14910"/>
    <n v="-217481.37"/>
    <n v="-116161.522"/>
    <n v="-1.1464833820121798"/>
    <n v="6"/>
    <x v="1"/>
  </r>
  <r>
    <x v="5"/>
    <x v="2"/>
    <x v="0"/>
    <n v="43563.078999999998"/>
    <n v="-26604.312000000002"/>
    <n v="-61060"/>
    <n v="-76750"/>
    <n v="-76980"/>
    <n v="-241394.31200000001"/>
    <n v="-197831.23300000001"/>
    <n v="-4.541259193364179"/>
    <n v="6"/>
    <x v="1"/>
  </r>
  <r>
    <x v="5"/>
    <x v="2"/>
    <x v="0"/>
    <n v="38272.016999999993"/>
    <n v="-40468.938999999998"/>
    <n v="-27580"/>
    <n v="-66320"/>
    <n v="-42600"/>
    <n v="-176968.93900000001"/>
    <n v="-138696.92200000002"/>
    <n v="-3.6239773304866594"/>
    <n v="6"/>
    <x v="1"/>
  </r>
  <r>
    <x v="5"/>
    <x v="2"/>
    <x v="1"/>
    <n v="26169.108"/>
    <n v="-4287.4439999999995"/>
    <n v="-48670"/>
    <n v="-25800"/>
    <n v="-66300"/>
    <n v="-145057.44399999999"/>
    <n v="-118888.33599999998"/>
    <n v="-4.5430794202079792"/>
    <n v="6"/>
    <x v="1"/>
  </r>
  <r>
    <x v="5"/>
    <x v="2"/>
    <x v="2"/>
    <n v="143828.74799999999"/>
    <n v="-10796.659999999998"/>
    <n v="-48420"/>
    <n v="-106110"/>
    <n v="-22010"/>
    <n v="-187336.66"/>
    <n v="-43507.912000000011"/>
    <n v="-0.30249802355228744"/>
    <n v="6"/>
    <x v="1"/>
  </r>
  <r>
    <x v="5"/>
    <x v="2"/>
    <x v="0"/>
    <n v="8503.9289999999983"/>
    <n v="-2609.3269999999998"/>
    <n v="-22250"/>
    <n v="-42260"/>
    <n v="-36020"/>
    <n v="-103139.327"/>
    <n v="-94635.398000000001"/>
    <n v="-11.128432281125585"/>
    <n v="6"/>
    <x v="1"/>
  </r>
  <r>
    <x v="5"/>
    <x v="2"/>
    <x v="0"/>
    <n v="153802.59299999999"/>
    <n v="-65661.554000000004"/>
    <n v="-41380"/>
    <n v="-17800"/>
    <n v="-86860"/>
    <n v="-211701.554"/>
    <n v="-57898.96100000001"/>
    <n v="-0.37644983657720266"/>
    <n v="6"/>
    <x v="1"/>
  </r>
  <r>
    <x v="5"/>
    <x v="2"/>
    <x v="1"/>
    <n v="81697.489999999991"/>
    <n v="-9184.5389999999989"/>
    <n v="-83710"/>
    <n v="-45600"/>
    <n v="-100720"/>
    <n v="-239214.53899999999"/>
    <n v="-157517.049"/>
    <n v="-1.9280524897398932"/>
    <n v="6"/>
    <x v="1"/>
  </r>
  <r>
    <x v="5"/>
    <x v="2"/>
    <x v="2"/>
    <n v="33613.307000000001"/>
    <n v="-5853.6309999999994"/>
    <n v="-79530"/>
    <n v="-72760"/>
    <n v="-93400"/>
    <n v="-251543.63099999999"/>
    <n v="-217930.32399999999"/>
    <n v="-6.4834538297585533"/>
    <n v="6"/>
    <x v="1"/>
  </r>
  <r>
    <x v="5"/>
    <x v="2"/>
    <x v="0"/>
    <n v="60020.849000000002"/>
    <n v="-9355.646999999999"/>
    <n v="-30740"/>
    <n v="-95110"/>
    <n v="-24400"/>
    <n v="-159605.647"/>
    <n v="-99584.797999999995"/>
    <n v="-1.6591700993766347"/>
    <n v="6"/>
    <x v="1"/>
  </r>
  <r>
    <x v="5"/>
    <x v="2"/>
    <x v="0"/>
    <n v="27074.285"/>
    <n v="-4011.616"/>
    <n v="-100240"/>
    <n v="-36920"/>
    <n v="-106630"/>
    <n v="-247801.61600000001"/>
    <n v="-220727.33100000001"/>
    <n v="-8.1526559611823544"/>
    <n v="6"/>
    <x v="1"/>
  </r>
  <r>
    <x v="5"/>
    <x v="2"/>
    <x v="1"/>
    <n v="9395.1129999999994"/>
    <n v="-4012.5119999999997"/>
    <n v="-97930"/>
    <n v="-73860"/>
    <n v="-103780"/>
    <n v="-279582.51199999999"/>
    <n v="-270187.39899999998"/>
    <n v="-28.758291571373331"/>
    <n v="6"/>
    <x v="1"/>
  </r>
  <r>
    <x v="5"/>
    <x v="2"/>
    <x v="2"/>
    <n v="38655.525999999998"/>
    <n v="-21350.462"/>
    <n v="-35170"/>
    <n v="-20450"/>
    <n v="-102770"/>
    <n v="-179740.462"/>
    <n v="-141084.93599999999"/>
    <n v="-3.6497999276998585"/>
    <n v="6"/>
    <x v="1"/>
  </r>
  <r>
    <x v="5"/>
    <x v="2"/>
    <x v="3"/>
    <n v="69119.18299999999"/>
    <n v="-54817.916999999994"/>
    <n v="-38960"/>
    <n v="-21430"/>
    <n v="-83570"/>
    <n v="-198777.91699999999"/>
    <n v="-129658.734"/>
    <n v="-1.8758719124327614"/>
    <n v="6"/>
    <x v="1"/>
  </r>
  <r>
    <x v="5"/>
    <x v="2"/>
    <x v="0"/>
    <n v="78826.23"/>
    <n v="-43076.684000000001"/>
    <n v="-19730"/>
    <n v="-12880"/>
    <n v="-12520"/>
    <n v="-88206.684000000008"/>
    <n v="-9380.4540000000125"/>
    <n v="-0.11900168256175657"/>
    <n v="6"/>
    <x v="1"/>
  </r>
  <r>
    <x v="5"/>
    <x v="2"/>
    <x v="1"/>
    <n v="243937.87599999999"/>
    <n v="-297198.44699999999"/>
    <n v="-94520"/>
    <n v="-95310"/>
    <n v="-89070"/>
    <n v="-576098.44699999993"/>
    <n v="-332160.57099999994"/>
    <n v="-1.3616605032668234"/>
    <n v="6"/>
    <x v="1"/>
  </r>
  <r>
    <x v="5"/>
    <x v="2"/>
    <x v="2"/>
    <n v="136992.81399999998"/>
    <n v="-153780.45199999999"/>
    <n v="-74400"/>
    <n v="-85910"/>
    <n v="-65460"/>
    <n v="-379550.45199999999"/>
    <n v="-242557.63800000001"/>
    <n v="-1.7705865798187053"/>
    <n v="6"/>
    <x v="1"/>
  </r>
  <r>
    <x v="5"/>
    <x v="2"/>
    <x v="3"/>
    <n v="327215.38499999995"/>
    <n v="-75793.633999999991"/>
    <n v="-50900"/>
    <n v="-43850"/>
    <n v="-82620"/>
    <n v="-253163.63399999999"/>
    <n v="74051.75099999996"/>
    <n v="0.2263088913132858"/>
    <n v="6"/>
    <x v="1"/>
  </r>
  <r>
    <x v="5"/>
    <x v="2"/>
    <x v="0"/>
    <n v="1241703.1689999998"/>
    <n v="-222469.821"/>
    <n v="-14600"/>
    <n v="-88670"/>
    <n v="-14080"/>
    <n v="-339819.821"/>
    <n v="901883.34799999977"/>
    <n v="0.72632765262758214"/>
    <n v="6"/>
    <x v="1"/>
  </r>
  <r>
    <x v="5"/>
    <x v="2"/>
    <x v="1"/>
    <n v="83893.09599999999"/>
    <n v="-43696.659999999996"/>
    <n v="-39640"/>
    <n v="-65140"/>
    <n v="-63950"/>
    <n v="-212426.66"/>
    <n v="-128533.56400000001"/>
    <n v="-1.5321113432266229"/>
    <n v="6"/>
    <x v="1"/>
  </r>
  <r>
    <x v="5"/>
    <x v="2"/>
    <x v="2"/>
    <n v="303962.98800000001"/>
    <n v="-168918.04299999998"/>
    <n v="-18900"/>
    <n v="-58060"/>
    <n v="-59030"/>
    <n v="-304908.04299999995"/>
    <n v="-945.05499999993481"/>
    <n v="-3.1091120870279602E-3"/>
    <n v="6"/>
    <x v="1"/>
  </r>
  <r>
    <x v="5"/>
    <x v="2"/>
    <x v="3"/>
    <n v="321513.52799999999"/>
    <n v="-163949.93299999999"/>
    <n v="-98920"/>
    <n v="-50220"/>
    <n v="-65120"/>
    <n v="-378209.93299999996"/>
    <n v="-56696.40499999997"/>
    <n v="-0.17634220666447345"/>
    <n v="6"/>
    <x v="1"/>
  </r>
  <r>
    <x v="5"/>
    <x v="2"/>
    <x v="0"/>
    <n v="256331.24299999999"/>
    <n v="-144082.16199999998"/>
    <n v="-102160"/>
    <n v="-69190"/>
    <n v="-40050"/>
    <n v="-355482.16200000001"/>
    <n v="-99150.919000000024"/>
    <n v="-0.38680777980700554"/>
    <n v="6"/>
    <x v="1"/>
  </r>
  <r>
    <x v="5"/>
    <x v="2"/>
    <x v="1"/>
    <n v="1484.9380000000001"/>
    <n v="-2206.9110000000001"/>
    <n v="-66550"/>
    <n v="-97900"/>
    <n v="-96110"/>
    <n v="-262766.91100000002"/>
    <n v="-261281.97300000003"/>
    <n v="-175.95480282678469"/>
    <n v="6"/>
    <x v="1"/>
  </r>
  <r>
    <x v="5"/>
    <x v="2"/>
    <x v="2"/>
    <n v="8077.0829999999996"/>
    <n v="-6147.0849999999991"/>
    <n v="-15820"/>
    <n v="-104750"/>
    <n v="-20570"/>
    <n v="-147287.08499999999"/>
    <n v="-139210.00199999998"/>
    <n v="-17.235182800523404"/>
    <n v="6"/>
    <x v="1"/>
  </r>
  <r>
    <x v="5"/>
    <x v="2"/>
    <x v="3"/>
    <n v="-338.47800000000001"/>
    <n v="41.481999999999999"/>
    <n v="-38850"/>
    <n v="-23730"/>
    <n v="-72730"/>
    <n v="-135268.51800000001"/>
    <n v="-135606.99600000001"/>
    <n v="400.63754808288871"/>
    <n v="6"/>
    <x v="1"/>
  </r>
  <r>
    <x v="5"/>
    <x v="2"/>
    <x v="0"/>
    <n v="487071.15799999994"/>
    <n v="-221189.997"/>
    <n v="-73610"/>
    <n v="-90990"/>
    <n v="-84220"/>
    <n v="-470009.99699999997"/>
    <n v="17061.160999999964"/>
    <n v="3.5028066679324843E-2"/>
    <n v="6"/>
    <x v="1"/>
  </r>
  <r>
    <x v="5"/>
    <x v="2"/>
    <x v="1"/>
    <n v="109925.508"/>
    <n v="-51693.383000000002"/>
    <n v="-36430"/>
    <n v="-97170"/>
    <n v="-82540"/>
    <n v="-267833.38300000003"/>
    <n v="-157907.87500000003"/>
    <n v="-1.4364989334413631"/>
    <n v="6"/>
    <x v="1"/>
  </r>
  <r>
    <x v="5"/>
    <x v="2"/>
    <x v="2"/>
    <n v="328234.571"/>
    <n v="-23744.601999999999"/>
    <n v="-96930"/>
    <n v="-93640"/>
    <n v="-83620"/>
    <n v="-297934.60200000001"/>
    <n v="30299.968999999983"/>
    <n v="9.2311936880042966E-2"/>
    <n v="6"/>
    <x v="1"/>
  </r>
  <r>
    <x v="5"/>
    <x v="2"/>
    <x v="3"/>
    <n v="13295.218999999997"/>
    <n v="-49375.123"/>
    <n v="-13850"/>
    <n v="-100330"/>
    <n v="-66160"/>
    <n v="-229715.12299999999"/>
    <n v="-216419.90399999998"/>
    <n v="-16.278024754612918"/>
    <n v="6"/>
    <x v="1"/>
  </r>
  <r>
    <x v="5"/>
    <x v="2"/>
    <x v="0"/>
    <n v="45682.188999999998"/>
    <n v="-160926.40899999999"/>
    <n v="-18260"/>
    <n v="-77370"/>
    <n v="-26570"/>
    <n v="-283126.40899999999"/>
    <n v="-237444.21999999997"/>
    <n v="-5.1977417281820708"/>
    <n v="6"/>
    <x v="1"/>
  </r>
  <r>
    <x v="5"/>
    <x v="2"/>
    <x v="0"/>
    <n v="89555.697"/>
    <n v="-308482.56599999999"/>
    <n v="-63890"/>
    <n v="-78470"/>
    <n v="-46170"/>
    <n v="-497012.56599999999"/>
    <n v="-407456.86900000001"/>
    <n v="-4.5497593413850606"/>
    <n v="6"/>
    <x v="1"/>
  </r>
  <r>
    <x v="5"/>
    <x v="2"/>
    <x v="1"/>
    <n v="102254.31299999999"/>
    <n v="-15776.326999999999"/>
    <n v="-77740"/>
    <n v="-28920"/>
    <n v="-22760"/>
    <n v="-145196.32699999999"/>
    <n v="-42942.013999999996"/>
    <n v="-0.41995308305479495"/>
    <n v="6"/>
    <x v="1"/>
  </r>
  <r>
    <x v="5"/>
    <x v="2"/>
    <x v="2"/>
    <n v="497249.935"/>
    <n v="-172509.155"/>
    <n v="-70340"/>
    <n v="-12500"/>
    <n v="-107560"/>
    <n v="-362909.15500000003"/>
    <n v="134340.77999999997"/>
    <n v="0.27016751646231985"/>
    <n v="6"/>
    <x v="1"/>
  </r>
  <r>
    <x v="5"/>
    <x v="2"/>
    <x v="0"/>
    <n v="1661262.3089999999"/>
    <n v="-1011650.4299999998"/>
    <n v="-80130"/>
    <n v="-49400"/>
    <n v="-89190"/>
    <n v="-1230370.4299999997"/>
    <n v="430891.87900000019"/>
    <n v="0.25937618440243576"/>
    <n v="6"/>
    <x v="1"/>
  </r>
  <r>
    <x v="5"/>
    <x v="2"/>
    <x v="1"/>
    <n v="498563.80699999997"/>
    <n v="-172738.83199999999"/>
    <n v="-17990"/>
    <n v="-88740"/>
    <n v="-30690"/>
    <n v="-310158.83199999999"/>
    <n v="188404.97499999998"/>
    <n v="0.37789541148942646"/>
    <n v="6"/>
    <x v="1"/>
  </r>
  <r>
    <x v="5"/>
    <x v="2"/>
    <x v="2"/>
    <n v="-14157.268999999998"/>
    <n v="2063.7750000000001"/>
    <n v="-48400"/>
    <n v="-99290"/>
    <n v="-49370"/>
    <n v="-194996.22500000001"/>
    <n v="-209153.49400000001"/>
    <n v="14.773576316166629"/>
    <n v="6"/>
    <x v="1"/>
  </r>
  <r>
    <x v="5"/>
    <x v="2"/>
    <x v="0"/>
    <n v="280049.94499999995"/>
    <n v="-169265.019"/>
    <n v="-20220"/>
    <n v="-97630"/>
    <n v="-106250"/>
    <n v="-393365.01899999997"/>
    <n v="-113315.07400000002"/>
    <n v="-0.40462451795875209"/>
    <n v="6"/>
    <x v="1"/>
  </r>
  <r>
    <x v="5"/>
    <x v="2"/>
    <x v="1"/>
    <n v="57707.495999999992"/>
    <n v="-9645.7829999999994"/>
    <n v="-19830"/>
    <n v="-104960"/>
    <n v="-87010"/>
    <n v="-221445.783"/>
    <n v="-163738.28700000001"/>
    <n v="-2.8373833271157709"/>
    <n v="6"/>
    <x v="1"/>
  </r>
  <r>
    <x v="5"/>
    <x v="2"/>
    <x v="2"/>
    <n v="58799.894999999997"/>
    <n v="-32594.239999999994"/>
    <n v="-46390"/>
    <n v="-68100"/>
    <n v="-75150"/>
    <n v="-222234.23999999999"/>
    <n v="-163434.345"/>
    <n v="-2.7795006266592823"/>
    <n v="6"/>
    <x v="1"/>
  </r>
  <r>
    <x v="5"/>
    <x v="2"/>
    <x v="0"/>
    <n v="156396.69500000001"/>
    <n v="-24662.966999999997"/>
    <n v="-91510"/>
    <n v="-72290"/>
    <n v="-50130"/>
    <n v="-238592.967"/>
    <n v="-82196.271999999997"/>
    <n v="-0.52556271729399395"/>
    <n v="6"/>
    <x v="1"/>
  </r>
  <r>
    <x v="5"/>
    <x v="2"/>
    <x v="0"/>
    <n v="308458.21999999997"/>
    <n v="-39439.371999999996"/>
    <n v="-51050"/>
    <n v="-93300"/>
    <n v="-99080"/>
    <n v="-282869.37199999997"/>
    <n v="25588.847999999998"/>
    <n v="8.2957257550147309E-2"/>
    <n v="6"/>
    <x v="1"/>
  </r>
  <r>
    <x v="5"/>
    <x v="2"/>
    <x v="0"/>
    <n v="45496.723999999995"/>
    <n v="-4637.5559999999996"/>
    <n v="-105910"/>
    <n v="-15800"/>
    <n v="-82550"/>
    <n v="-208897.55600000001"/>
    <n v="-163400.83200000002"/>
    <n v="-3.5914856638908779"/>
    <n v="6"/>
    <x v="1"/>
  </r>
  <r>
    <x v="5"/>
    <x v="2"/>
    <x v="0"/>
    <n v="248941.84700000001"/>
    <n v="-48871.409999999996"/>
    <n v="-18030"/>
    <n v="-58370"/>
    <n v="-79100"/>
    <n v="-204371.41"/>
    <n v="44570.437000000005"/>
    <n v="0.17903955296033455"/>
    <n v="6"/>
    <x v="1"/>
  </r>
  <r>
    <x v="5"/>
    <x v="2"/>
    <x v="0"/>
    <n v="133061.845"/>
    <n v="-76595.294999999998"/>
    <n v="-52440"/>
    <n v="-42540"/>
    <n v="-34390"/>
    <n v="-205965.29499999998"/>
    <n v="-72903.449999999983"/>
    <n v="-0.54789147106745728"/>
    <n v="6"/>
    <x v="1"/>
  </r>
  <r>
    <x v="5"/>
    <x v="2"/>
    <x v="0"/>
    <n v="35968.974999999999"/>
    <n v="-6331.1639999999998"/>
    <n v="-85910"/>
    <n v="-28300"/>
    <n v="-48220"/>
    <n v="-168761.16399999999"/>
    <n v="-132792.18899999998"/>
    <n v="-3.6918535765892688"/>
    <n v="6"/>
    <x v="1"/>
  </r>
  <r>
    <x v="5"/>
    <x v="2"/>
    <x v="0"/>
    <n v="335985.26500000001"/>
    <n v="-56134.637999999992"/>
    <n v="-12520"/>
    <n v="-54670"/>
    <n v="-51440"/>
    <n v="-174764.63799999998"/>
    <n v="161220.62700000004"/>
    <n v="0.47984433781642188"/>
    <n v="6"/>
    <x v="1"/>
  </r>
  <r>
    <x v="5"/>
    <x v="2"/>
    <x v="0"/>
    <n v="301505.99499999994"/>
    <n v="-33613.811000000002"/>
    <n v="-28180"/>
    <n v="-28950"/>
    <n v="-35050"/>
    <n v="-125793.811"/>
    <n v="175712.18399999995"/>
    <n v="0.58278172545126339"/>
    <n v="6"/>
    <x v="1"/>
  </r>
  <r>
    <x v="5"/>
    <x v="2"/>
    <x v="0"/>
    <n v="179485.53699999998"/>
    <n v="-34655.193999999996"/>
    <n v="-98060"/>
    <n v="-45380"/>
    <n v="-101390"/>
    <n v="-279485.19400000002"/>
    <n v="-99999.657000000036"/>
    <n v="-0.55714604458631145"/>
    <n v="6"/>
    <x v="1"/>
  </r>
  <r>
    <x v="5"/>
    <x v="2"/>
    <x v="0"/>
    <n v="228375.11199999996"/>
    <n v="-29873.109"/>
    <n v="-39060"/>
    <n v="-17590"/>
    <n v="-31600"/>
    <n v="-118123.109"/>
    <n v="110252.00299999997"/>
    <n v="0.48276715459257219"/>
    <n v="6"/>
    <x v="1"/>
  </r>
  <r>
    <x v="5"/>
    <x v="2"/>
    <x v="0"/>
    <n v="74063.940999999992"/>
    <n v="-19345.941999999999"/>
    <n v="-88000"/>
    <n v="-29340"/>
    <n v="-60960"/>
    <n v="-197645.94200000001"/>
    <n v="-123582.00100000002"/>
    <n v="-1.6685852701249051"/>
    <n v="6"/>
    <x v="1"/>
  </r>
  <r>
    <x v="5"/>
    <x v="2"/>
    <x v="0"/>
    <n v="5754143.2479999997"/>
    <n v="-338165.24699999997"/>
    <n v="-102000"/>
    <n v="-99960"/>
    <n v="-84150"/>
    <n v="-624275.24699999997"/>
    <n v="5129868.0010000002"/>
    <n v="0.89150856694139791"/>
    <n v="6"/>
    <x v="1"/>
  </r>
  <r>
    <x v="5"/>
    <x v="2"/>
    <x v="0"/>
    <n v="54992.258999999991"/>
    <n v="-31083.394999999997"/>
    <n v="-81080"/>
    <n v="-27110"/>
    <n v="-78830"/>
    <n v="-218103.39499999999"/>
    <n v="-163111.136"/>
    <n v="-2.9660744796826775"/>
    <n v="6"/>
    <x v="1"/>
  </r>
  <r>
    <x v="5"/>
    <x v="2"/>
    <x v="0"/>
    <n v="859484.17799999996"/>
    <n v="-153276.641"/>
    <n v="-60880"/>
    <n v="-88480"/>
    <n v="-50620"/>
    <n v="-353256.641"/>
    <n v="506227.53699999995"/>
    <n v="0.58898994298880503"/>
    <n v="6"/>
    <x v="1"/>
  </r>
  <r>
    <x v="5"/>
    <x v="2"/>
    <x v="0"/>
    <n v="710572.67399999988"/>
    <n v="-209914.76099999997"/>
    <n v="-100830"/>
    <n v="-65000"/>
    <n v="-102770"/>
    <n v="-478514.76099999994"/>
    <n v="232057.91299999994"/>
    <n v="0.326578718111527"/>
    <n v="6"/>
    <x v="1"/>
  </r>
  <r>
    <x v="5"/>
    <x v="2"/>
    <x v="0"/>
    <n v="29538.242999999995"/>
    <n v="-13446.481999999998"/>
    <n v="-90120"/>
    <n v="-18030"/>
    <n v="-64580"/>
    <n v="-186176.48199999999"/>
    <n v="-156638.239"/>
    <n v="-5.3028962826258832"/>
    <n v="6"/>
    <x v="1"/>
  </r>
  <r>
    <x v="5"/>
    <x v="2"/>
    <x v="0"/>
    <n v="35330.217999999993"/>
    <n v="-11249.938"/>
    <n v="-53720"/>
    <n v="-52980"/>
    <n v="-97950"/>
    <n v="-215899.93799999999"/>
    <n v="-180569.72"/>
    <n v="-5.1109144019434023"/>
    <n v="6"/>
    <x v="1"/>
  </r>
  <r>
    <x v="5"/>
    <x v="2"/>
    <x v="0"/>
    <n v="778328.62099999993"/>
    <n v="-268024.58899999998"/>
    <n v="-27340"/>
    <n v="-79210"/>
    <n v="-71560"/>
    <n v="-446134.58899999998"/>
    <n v="332194.03199999995"/>
    <n v="0.42680433821538727"/>
    <n v="6"/>
    <x v="1"/>
  </r>
  <r>
    <x v="5"/>
    <x v="2"/>
    <x v="0"/>
    <n v="146255.87199999997"/>
    <n v="-113194.186"/>
    <n v="-27180"/>
    <n v="-42620"/>
    <n v="-62390"/>
    <n v="-245384.18599999999"/>
    <n v="-99128.314000000013"/>
    <n v="-0.67777322472221857"/>
    <n v="6"/>
    <x v="1"/>
  </r>
  <r>
    <x v="5"/>
    <x v="2"/>
    <x v="0"/>
    <n v="839031.55699999991"/>
    <n v="-583535.09199999995"/>
    <n v="-52610"/>
    <n v="-37650"/>
    <n v="-59160"/>
    <n v="-732955.09199999995"/>
    <n v="106076.46499999997"/>
    <n v="0.1264272649997597"/>
    <n v="6"/>
    <x v="1"/>
  </r>
  <r>
    <x v="5"/>
    <x v="2"/>
    <x v="0"/>
    <n v="71391.55799999999"/>
    <n v="-72538.941999999995"/>
    <n v="-45720"/>
    <n v="-96400"/>
    <n v="-15480"/>
    <n v="-230138.94199999998"/>
    <n v="-158747.38399999999"/>
    <n v="-2.2236156269344902"/>
    <n v="6"/>
    <x v="1"/>
  </r>
  <r>
    <x v="5"/>
    <x v="2"/>
    <x v="0"/>
    <n v="805671.81799999997"/>
    <n v="-467546.20499999996"/>
    <n v="-69060"/>
    <n v="-55130"/>
    <n v="-68710"/>
    <n v="-660446.20499999996"/>
    <n v="145225.61300000001"/>
    <n v="0.18025405600075242"/>
    <n v="6"/>
    <x v="1"/>
  </r>
  <r>
    <x v="5"/>
    <x v="2"/>
    <x v="0"/>
    <n v="1284249.757"/>
    <n v="-744712.90599999996"/>
    <n v="-68420"/>
    <n v="-95950"/>
    <n v="-22470"/>
    <n v="-931552.90599999996"/>
    <n v="352696.85100000002"/>
    <n v="0.27463260092327979"/>
    <n v="6"/>
    <x v="1"/>
  </r>
  <r>
    <x v="5"/>
    <x v="2"/>
    <x v="0"/>
    <n v="200825.97499999998"/>
    <n v="-123560.03099999999"/>
    <n v="-48660"/>
    <n v="-107450"/>
    <n v="-30020"/>
    <n v="-309690.03099999996"/>
    <n v="-108864.05599999998"/>
    <n v="-0.54208155095475075"/>
    <n v="6"/>
    <x v="1"/>
  </r>
  <r>
    <x v="5"/>
    <x v="2"/>
    <x v="0"/>
    <n v="548536.10699999996"/>
    <n v="-335901.61499999999"/>
    <n v="-78300"/>
    <n v="-92700"/>
    <n v="-101540"/>
    <n v="-608441.61499999999"/>
    <n v="-59905.508000000031"/>
    <n v="-0.10920978078841405"/>
    <n v="6"/>
    <x v="1"/>
  </r>
  <r>
    <x v="5"/>
    <x v="2"/>
    <x v="0"/>
    <n v="4822518.2460000003"/>
    <n v="-239078.71400000001"/>
    <n v="-76940"/>
    <n v="-54180"/>
    <n v="-39450"/>
    <n v="-409648.71400000004"/>
    <n v="4412869.5320000006"/>
    <n v="0.91505502040561904"/>
    <n v="6"/>
    <x v="1"/>
  </r>
  <r>
    <x v="5"/>
    <x v="2"/>
    <x v="1"/>
    <n v="5343396.6879999992"/>
    <n v="-206369.56899999999"/>
    <n v="-78540"/>
    <n v="-98060"/>
    <n v="-22300"/>
    <n v="-405269.56900000002"/>
    <n v="4938127.118999999"/>
    <n v="0.92415506602567254"/>
    <n v="6"/>
    <x v="1"/>
  </r>
  <r>
    <x v="5"/>
    <x v="2"/>
    <x v="2"/>
    <n v="1345428.5529999998"/>
    <n v="-588151.97"/>
    <n v="-68030"/>
    <n v="-33080"/>
    <n v="-14090"/>
    <n v="-703351.97"/>
    <n v="642076.58299999987"/>
    <n v="0.47722830139758449"/>
    <n v="6"/>
    <x v="1"/>
  </r>
  <r>
    <x v="5"/>
    <x v="2"/>
    <x v="0"/>
    <n v="499728.5579999999"/>
    <n v="-432955.712"/>
    <n v="-50030"/>
    <n v="-13690"/>
    <n v="-23260"/>
    <n v="-519935.712"/>
    <n v="-20207.154000000097"/>
    <n v="-4.0436260198681906E-2"/>
    <n v="6"/>
    <x v="1"/>
  </r>
  <r>
    <x v="5"/>
    <x v="2"/>
    <x v="0"/>
    <n v="2384985.0639999998"/>
    <n v="-535645.27099999995"/>
    <n v="-65290"/>
    <n v="-82860"/>
    <n v="-62300"/>
    <n v="-746095.27099999995"/>
    <n v="1638889.7929999998"/>
    <n v="0.68716983503926876"/>
    <n v="6"/>
    <x v="1"/>
  </r>
  <r>
    <x v="5"/>
    <x v="2"/>
    <x v="0"/>
    <n v="214021.514"/>
    <n v="-49905.743999999999"/>
    <n v="-67900"/>
    <n v="-48120"/>
    <n v="-37760"/>
    <n v="-203685.74400000001"/>
    <n v="10335.76999999999"/>
    <n v="4.8293135614394307E-2"/>
    <n v="6"/>
    <x v="1"/>
  </r>
  <r>
    <x v="5"/>
    <x v="2"/>
    <x v="0"/>
    <n v="219158.18399999998"/>
    <n v="-97784.896999999983"/>
    <n v="-50940"/>
    <n v="-78180"/>
    <n v="-97320"/>
    <n v="-324224.897"/>
    <n v="-105066.71300000002"/>
    <n v="-0.47941040157551235"/>
    <n v="6"/>
    <x v="1"/>
  </r>
  <r>
    <x v="5"/>
    <x v="2"/>
    <x v="0"/>
    <n v="1616116.3900000001"/>
    <n v="-802429.67"/>
    <n v="-42370"/>
    <n v="-84070"/>
    <n v="-50690"/>
    <n v="-979559.67"/>
    <n v="636556.72000000009"/>
    <n v="0.39388049272862091"/>
    <n v="6"/>
    <x v="1"/>
  </r>
  <r>
    <x v="5"/>
    <x v="2"/>
    <x v="1"/>
    <n v="63900.997999999992"/>
    <n v="-55965.756000000001"/>
    <n v="-86170"/>
    <n v="-73780"/>
    <n v="-45610"/>
    <n v="-261525.75599999999"/>
    <n v="-197624.758"/>
    <n v="-3.0926709157187191"/>
    <n v="6"/>
    <x v="1"/>
  </r>
  <r>
    <x v="5"/>
    <x v="3"/>
    <x v="2"/>
    <n v="9192.378999999999"/>
    <n v="-13908.181"/>
    <n v="-95680"/>
    <n v="-17780"/>
    <n v="-89910"/>
    <n v="-217278.18100000001"/>
    <n v="-208085.80200000003"/>
    <n v="-22.636773570802514"/>
    <n v="6"/>
    <x v="1"/>
  </r>
  <r>
    <x v="5"/>
    <x v="3"/>
    <x v="0"/>
    <n v="381197.31299999997"/>
    <n v="-39007.065999999999"/>
    <n v="-21230"/>
    <n v="-54060"/>
    <n v="-71420"/>
    <n v="-185717.06599999999"/>
    <n v="195480.24699999997"/>
    <n v="0.51280594152561609"/>
    <n v="6"/>
    <x v="1"/>
  </r>
  <r>
    <x v="5"/>
    <x v="3"/>
    <x v="0"/>
    <n v="10116.539999999999"/>
    <n v="-34793.78"/>
    <n v="-99520"/>
    <n v="-64400"/>
    <n v="-102570"/>
    <n v="-301283.78000000003"/>
    <n v="-291167.24000000005"/>
    <n v="-28.781306652274402"/>
    <n v="6"/>
    <x v="1"/>
  </r>
  <r>
    <x v="5"/>
    <x v="3"/>
    <x v="0"/>
    <n v="81792.983999999997"/>
    <n v="-125524.39199999999"/>
    <n v="-97910"/>
    <n v="-85020"/>
    <n v="-19890"/>
    <n v="-328344.39199999999"/>
    <n v="-246551.408"/>
    <n v="-3.0143344324007058"/>
    <n v="6"/>
    <x v="1"/>
  </r>
  <r>
    <x v="5"/>
    <x v="3"/>
    <x v="1"/>
    <n v="514764.48799999995"/>
    <n v="-599645.68999999994"/>
    <n v="-54470"/>
    <n v="-90830"/>
    <n v="-36210"/>
    <n v="-781155.69"/>
    <n v="-266391.20199999999"/>
    <n v="-0.51750112567982742"/>
    <n v="6"/>
    <x v="1"/>
  </r>
  <r>
    <x v="5"/>
    <x v="3"/>
    <x v="2"/>
    <n v="1276042.3549999997"/>
    <n v="-954071.92999999982"/>
    <n v="-64230"/>
    <n v="-62760"/>
    <n v="-59380"/>
    <n v="-1140441.9299999997"/>
    <n v="135600.42500000005"/>
    <n v="0.10626639818707277"/>
    <n v="6"/>
    <x v="1"/>
  </r>
  <r>
    <x v="5"/>
    <x v="3"/>
    <x v="0"/>
    <n v="106366.13399999999"/>
    <n v="-106959.15300000001"/>
    <n v="-37360"/>
    <n v="-56610"/>
    <n v="-76280"/>
    <n v="-277209.15299999999"/>
    <n v="-170843.019"/>
    <n v="-1.6061787015780795"/>
    <n v="6"/>
    <x v="1"/>
  </r>
  <r>
    <x v="5"/>
    <x v="3"/>
    <x v="0"/>
    <n v="92274.580999999991"/>
    <n v="-130645.80199999998"/>
    <n v="-52700"/>
    <n v="-36200"/>
    <n v="-59850"/>
    <n v="-279395.80199999997"/>
    <n v="-187121.22099999996"/>
    <n v="-2.0278739710560156"/>
    <n v="6"/>
    <x v="1"/>
  </r>
  <r>
    <x v="5"/>
    <x v="3"/>
    <x v="1"/>
    <n v="563856.76199999999"/>
    <n v="-266785.01500000001"/>
    <n v="-20450"/>
    <n v="-62880"/>
    <n v="-48090"/>
    <n v="-398205.01500000001"/>
    <n v="165651.74699999997"/>
    <n v="0.29378338287978178"/>
    <n v="6"/>
    <x v="1"/>
  </r>
  <r>
    <x v="5"/>
    <x v="3"/>
    <x v="2"/>
    <n v="1383436.2219999998"/>
    <n v="-926878.26"/>
    <n v="-73920"/>
    <n v="-48730"/>
    <n v="-45490"/>
    <n v="-1095018.26"/>
    <n v="288417.96199999982"/>
    <n v="0.20847940614352359"/>
    <n v="6"/>
    <x v="1"/>
  </r>
  <r>
    <x v="5"/>
    <x v="3"/>
    <x v="0"/>
    <n v="1459952.8229999999"/>
    <n v="-1486559.389"/>
    <n v="-54940"/>
    <n v="-47430"/>
    <n v="-41700"/>
    <n v="-1630629.389"/>
    <n v="-170676.56600000011"/>
    <n v="-0.11690553510440393"/>
    <n v="6"/>
    <x v="1"/>
  </r>
  <r>
    <x v="5"/>
    <x v="3"/>
    <x v="0"/>
    <n v="67919.739999999991"/>
    <n v="-69990.080999999991"/>
    <n v="-75990"/>
    <n v="-84110"/>
    <n v="-86990"/>
    <n v="-317080.08100000001"/>
    <n v="-249160.34100000001"/>
    <n v="-3.6684525146886613"/>
    <n v="6"/>
    <x v="1"/>
  </r>
  <r>
    <x v="5"/>
    <x v="3"/>
    <x v="1"/>
    <n v="979562.78699999989"/>
    <n v="-22976.254000000001"/>
    <n v="-56690"/>
    <n v="-88920"/>
    <n v="-65750"/>
    <n v="-234336.25400000002"/>
    <n v="745226.53299999982"/>
    <n v="0.76077464649542659"/>
    <n v="6"/>
    <x v="1"/>
  </r>
  <r>
    <x v="5"/>
    <x v="3"/>
    <x v="0"/>
    <n v="179814.446"/>
    <n v="-29934.967999999997"/>
    <n v="-100370"/>
    <n v="-25140"/>
    <n v="-42490"/>
    <n v="-197934.96799999999"/>
    <n v="-18120.521999999997"/>
    <n v="-0.10077344953697434"/>
    <n v="6"/>
    <x v="1"/>
  </r>
  <r>
    <x v="5"/>
    <x v="3"/>
    <x v="1"/>
    <n v="2496051.7540000002"/>
    <n v="-143369.59699999998"/>
    <n v="-44060"/>
    <n v="-21140"/>
    <n v="-63180"/>
    <n v="-271749.59699999995"/>
    <n v="2224302.1570000001"/>
    <n v="0.89112822017231297"/>
    <n v="6"/>
    <x v="1"/>
  </r>
  <r>
    <x v="5"/>
    <x v="3"/>
    <x v="2"/>
    <n v="1539690.943"/>
    <n v="-110916.28799999999"/>
    <n v="-98700"/>
    <n v="-96540"/>
    <n v="-17980"/>
    <n v="-324136.288"/>
    <n v="1215554.655"/>
    <n v="0.78947964234404155"/>
    <n v="6"/>
    <x v="1"/>
  </r>
  <r>
    <x v="5"/>
    <x v="3"/>
    <x v="3"/>
    <n v="895681.14299999992"/>
    <n v="-49419.187999999995"/>
    <n v="-31460"/>
    <n v="-93900"/>
    <n v="-99700"/>
    <n v="-274479.18799999997"/>
    <n v="621201.95499999996"/>
    <n v="0.69355256594924208"/>
    <n v="6"/>
    <x v="1"/>
  </r>
  <r>
    <x v="5"/>
    <x v="3"/>
    <x v="0"/>
    <n v="198680.83199999999"/>
    <n v="-201210.674"/>
    <n v="-37080"/>
    <n v="-66370"/>
    <n v="-38270"/>
    <n v="-342930.674"/>
    <n v="-144249.842"/>
    <n v="-0.72603804075070522"/>
    <n v="6"/>
    <x v="1"/>
  </r>
  <r>
    <x v="5"/>
    <x v="3"/>
    <x v="1"/>
    <n v="400085.50399999996"/>
    <n v="-403448.37399999995"/>
    <n v="-84940"/>
    <n v="-57990"/>
    <n v="-82210"/>
    <n v="-628588.37399999995"/>
    <n v="-228502.87"/>
    <n v="-0.57113508916334055"/>
    <n v="6"/>
    <x v="1"/>
  </r>
  <r>
    <x v="5"/>
    <x v="3"/>
    <x v="2"/>
    <n v="70997.177999999985"/>
    <n v="-21555.953999999998"/>
    <n v="-81460"/>
    <n v="-91280"/>
    <n v="-60810"/>
    <n v="-255105.954"/>
    <n v="-184108.77600000001"/>
    <n v="-2.5931844220625226"/>
    <n v="6"/>
    <x v="1"/>
  </r>
  <r>
    <x v="5"/>
    <x v="3"/>
    <x v="3"/>
    <n v="930.25099999999998"/>
    <n v="-27557.172999999999"/>
    <n v="-90960"/>
    <n v="-39670"/>
    <n v="-100550"/>
    <n v="-258737.17300000001"/>
    <n v="-257806.92200000002"/>
    <n v="-277.13694691002752"/>
    <n v="6"/>
    <x v="1"/>
  </r>
  <r>
    <x v="5"/>
    <x v="3"/>
    <x v="0"/>
    <n v="211652.29399999997"/>
    <n v="-164088.31599999999"/>
    <n v="-44740"/>
    <n v="-31630"/>
    <n v="-92480"/>
    <n v="-332938.31599999999"/>
    <n v="-121286.02200000003"/>
    <n v="-0.57304373937000674"/>
    <n v="6"/>
    <x v="1"/>
  </r>
  <r>
    <x v="5"/>
    <x v="3"/>
    <x v="1"/>
    <n v="301615.81099999999"/>
    <n v="-237843.88599999997"/>
    <n v="-56880"/>
    <n v="-91800"/>
    <n v="-92910"/>
    <n v="-479433.88599999994"/>
    <n v="-177818.07499999995"/>
    <n v="-0.58955157029218197"/>
    <n v="6"/>
    <x v="1"/>
  </r>
  <r>
    <x v="5"/>
    <x v="3"/>
    <x v="2"/>
    <n v="57365.601999999999"/>
    <n v="-41302.555"/>
    <n v="-98960"/>
    <n v="-29490"/>
    <n v="-62130"/>
    <n v="-231882.55499999999"/>
    <n v="-174516.95299999998"/>
    <n v="-3.0421881217249318"/>
    <n v="6"/>
    <x v="1"/>
  </r>
  <r>
    <x v="5"/>
    <x v="3"/>
    <x v="3"/>
    <n v="82553.176999999996"/>
    <n v="-145400.78699999998"/>
    <n v="-19510"/>
    <n v="-79930"/>
    <n v="-46110"/>
    <n v="-290950.78700000001"/>
    <n v="-208397.61000000002"/>
    <n v="-2.5244044817318176"/>
    <n v="6"/>
    <x v="1"/>
  </r>
  <r>
    <x v="5"/>
    <x v="3"/>
    <x v="0"/>
    <n v="103174.87599999999"/>
    <n v="-221891.726"/>
    <n v="-80720"/>
    <n v="-27600"/>
    <n v="-57800"/>
    <n v="-388011.72600000002"/>
    <n v="-284836.85000000003"/>
    <n v="-2.7607190921169615"/>
    <n v="6"/>
    <x v="1"/>
  </r>
  <r>
    <x v="5"/>
    <x v="3"/>
    <x v="1"/>
    <n v="87999.820999999996"/>
    <n v="-223495.84600000002"/>
    <n v="-32060"/>
    <n v="-103420"/>
    <n v="-63030"/>
    <n v="-422005.84600000002"/>
    <n v="-334006.02500000002"/>
    <n v="-3.7955307318181934"/>
    <n v="6"/>
    <x v="1"/>
  </r>
  <r>
    <x v="5"/>
    <x v="3"/>
    <x v="2"/>
    <n v="149222.60499999998"/>
    <n v="-89440.637999999992"/>
    <n v="-64230"/>
    <n v="-37290"/>
    <n v="-27940"/>
    <n v="-218900.63799999998"/>
    <n v="-69678.032999999996"/>
    <n v="-0.46694019984438689"/>
    <n v="6"/>
    <x v="1"/>
  </r>
  <r>
    <x v="5"/>
    <x v="3"/>
    <x v="3"/>
    <n v="173139.42799999999"/>
    <n v="-96648.327999999994"/>
    <n v="-101000"/>
    <n v="-102480"/>
    <n v="-31510"/>
    <n v="-331638.32799999998"/>
    <n v="-158498.9"/>
    <n v="-0.91544082033123042"/>
    <n v="6"/>
    <x v="1"/>
  </r>
  <r>
    <x v="5"/>
    <x v="3"/>
    <x v="0"/>
    <n v="25160.681"/>
    <n v="-14740.901"/>
    <n v="-96410"/>
    <n v="-108060"/>
    <n v="-33950"/>
    <n v="-253160.90100000001"/>
    <n v="-228000.22"/>
    <n v="-9.0617666509106005"/>
    <n v="6"/>
    <x v="1"/>
  </r>
  <r>
    <x v="5"/>
    <x v="3"/>
    <x v="0"/>
    <n v="80561.599999999991"/>
    <n v="-82903.330999999991"/>
    <n v="-72590"/>
    <n v="-33220"/>
    <n v="-45570"/>
    <n v="-234283.33100000001"/>
    <n v="-153721.73100000003"/>
    <n v="-1.9081265888462995"/>
    <n v="6"/>
    <x v="1"/>
  </r>
  <r>
    <x v="5"/>
    <x v="3"/>
    <x v="1"/>
    <n v="52896.409999999996"/>
    <n v="-68979.672999999995"/>
    <n v="-90680"/>
    <n v="-36910"/>
    <n v="-49510"/>
    <n v="-246079.67300000001"/>
    <n v="-193183.26300000001"/>
    <n v="-3.6521053697216885"/>
    <n v="6"/>
    <x v="1"/>
  </r>
  <r>
    <x v="5"/>
    <x v="3"/>
    <x v="2"/>
    <n v="8946.6440000000002"/>
    <n v="-15778.195999999998"/>
    <n v="-23890"/>
    <n v="-85210"/>
    <n v="-30610"/>
    <n v="-155488.196"/>
    <n v="-146541.552"/>
    <n v="-16.379499620192778"/>
    <n v="6"/>
    <x v="1"/>
  </r>
  <r>
    <x v="5"/>
    <x v="3"/>
    <x v="0"/>
    <n v="45603.733"/>
    <n v="-71575.966"/>
    <n v="-98040"/>
    <n v="-76950"/>
    <n v="-92250"/>
    <n v="-338815.96600000001"/>
    <n v="-293212.23300000001"/>
    <n v="-6.4295664786915578"/>
    <n v="6"/>
    <x v="1"/>
  </r>
  <r>
    <x v="5"/>
    <x v="3"/>
    <x v="1"/>
    <n v="52312.854999999996"/>
    <n v="-77830.297999999995"/>
    <n v="-56610"/>
    <n v="-103540"/>
    <n v="-66020"/>
    <n v="-304000.29800000001"/>
    <n v="-251687.44300000003"/>
    <n v="-4.8111968463583192"/>
    <n v="6"/>
    <x v="1"/>
  </r>
  <r>
    <x v="5"/>
    <x v="3"/>
    <x v="2"/>
    <n v="62651.50499999999"/>
    <n v="-136714.67599999998"/>
    <n v="-72960"/>
    <n v="-39150"/>
    <n v="-75700"/>
    <n v="-324524.67599999998"/>
    <n v="-261873.17099999997"/>
    <n v="-4.179838473153997"/>
    <n v="6"/>
    <x v="1"/>
  </r>
  <r>
    <x v="5"/>
    <x v="3"/>
    <x v="0"/>
    <n v="111033.24400000001"/>
    <n v="-59943.722999999998"/>
    <n v="-17460"/>
    <n v="-69120"/>
    <n v="-101770"/>
    <n v="-248293.723"/>
    <n v="-137260.47899999999"/>
    <n v="-1.2362106523700234"/>
    <n v="6"/>
    <x v="1"/>
  </r>
  <r>
    <x v="5"/>
    <x v="3"/>
    <x v="1"/>
    <n v="1113430.7659999998"/>
    <n v="-199855.47399999999"/>
    <n v="-107150"/>
    <n v="-61090"/>
    <n v="-95930"/>
    <n v="-464025.47399999999"/>
    <n v="649405.2919999999"/>
    <n v="0.58324712396172462"/>
    <n v="6"/>
    <x v="1"/>
  </r>
  <r>
    <x v="5"/>
    <x v="3"/>
    <x v="2"/>
    <n v="27788.277999999998"/>
    <n v="-3474.0299999999997"/>
    <n v="-71100"/>
    <n v="-61970"/>
    <n v="-26300"/>
    <n v="-162844.03"/>
    <n v="-135055.75200000001"/>
    <n v="-4.8601698889006366"/>
    <n v="6"/>
    <x v="1"/>
  </r>
  <r>
    <x v="5"/>
    <x v="3"/>
    <x v="0"/>
    <n v="6485.0659999999989"/>
    <n v="-2298.9609999999998"/>
    <n v="-79720"/>
    <n v="-88090"/>
    <n v="-45730"/>
    <n v="-215838.96100000001"/>
    <n v="-209353.89500000002"/>
    <n v="-32.282461735932998"/>
    <n v="6"/>
    <x v="1"/>
  </r>
  <r>
    <x v="5"/>
    <x v="3"/>
    <x v="0"/>
    <n v="16970.093000000001"/>
    <n v="-20055.860999999997"/>
    <n v="-86190"/>
    <n v="-73470"/>
    <n v="-69850"/>
    <n v="-249565.861"/>
    <n v="-232595.76800000001"/>
    <n v="-13.7062164597448"/>
    <n v="6"/>
    <x v="1"/>
  </r>
  <r>
    <x v="5"/>
    <x v="3"/>
    <x v="0"/>
    <n v="63987.231"/>
    <n v="-87349.962"/>
    <n v="-71660"/>
    <n v="-28750"/>
    <n v="-64950"/>
    <n v="-252709.962"/>
    <n v="-188722.731"/>
    <n v="-2.9493811194924189"/>
    <n v="6"/>
    <x v="1"/>
  </r>
  <r>
    <x v="5"/>
    <x v="3"/>
    <x v="0"/>
    <n v="93654.175999999992"/>
    <n v="-127617.26599999999"/>
    <n v="-64200"/>
    <n v="-77180"/>
    <n v="-23190"/>
    <n v="-292187.266"/>
    <n v="-198533.09000000003"/>
    <n v="-2.119853043178769"/>
    <n v="6"/>
    <x v="1"/>
  </r>
  <r>
    <x v="5"/>
    <x v="3"/>
    <x v="0"/>
    <n v="225882.65700000001"/>
    <n v="-287187.90099999995"/>
    <n v="-38420"/>
    <n v="-86890"/>
    <n v="-92150"/>
    <n v="-504647.90099999995"/>
    <n v="-278765.24399999995"/>
    <n v="-1.2341153043901016"/>
    <n v="6"/>
    <x v="1"/>
  </r>
  <r>
    <x v="5"/>
    <x v="3"/>
    <x v="0"/>
    <n v="346088.28100000002"/>
    <n v="-155899.83499999999"/>
    <n v="-38710"/>
    <n v="-91560"/>
    <n v="-17740"/>
    <n v="-303909.83499999996"/>
    <n v="42178.446000000054"/>
    <n v="0.12187192781601308"/>
    <n v="6"/>
    <x v="1"/>
  </r>
  <r>
    <x v="5"/>
    <x v="3"/>
    <x v="0"/>
    <n v="98992.333999999988"/>
    <n v="-48528.739000000001"/>
    <n v="-77790"/>
    <n v="-60410"/>
    <n v="-30380"/>
    <n v="-217108.739"/>
    <n v="-118116.40500000001"/>
    <n v="-1.1931873936824242"/>
    <n v="6"/>
    <x v="1"/>
  </r>
  <r>
    <x v="5"/>
    <x v="3"/>
    <x v="0"/>
    <n v="424488.42099999997"/>
    <n v="-186434.976"/>
    <n v="-20530"/>
    <n v="-46510"/>
    <n v="-15090"/>
    <n v="-268564.97600000002"/>
    <n v="155923.44499999995"/>
    <n v="0.36732084383521962"/>
    <n v="6"/>
    <x v="1"/>
  </r>
  <r>
    <x v="5"/>
    <x v="3"/>
    <x v="0"/>
    <n v="69351.716"/>
    <n v="-86515.799999999988"/>
    <n v="-76910"/>
    <n v="-30810"/>
    <n v="-98470"/>
    <n v="-292705.8"/>
    <n v="-223354.08399999997"/>
    <n v="-3.220599242273976"/>
    <n v="6"/>
    <x v="1"/>
  </r>
  <r>
    <x v="5"/>
    <x v="3"/>
    <x v="0"/>
    <n v="57116.478999999999"/>
    <n v="-68796.091"/>
    <n v="-67440"/>
    <n v="-69700"/>
    <n v="-37230"/>
    <n v="-243166.09100000001"/>
    <n v="-186049.61200000002"/>
    <n v="-3.257371869859135"/>
    <n v="6"/>
    <x v="1"/>
  </r>
  <r>
    <x v="5"/>
    <x v="3"/>
    <x v="0"/>
    <n v="116153.92599999999"/>
    <n v="-152236.53200000001"/>
    <n v="-100140"/>
    <n v="-60480"/>
    <n v="-21420"/>
    <n v="-334276.53200000001"/>
    <n v="-218122.60600000003"/>
    <n v="-1.8778754495134331"/>
    <n v="6"/>
    <x v="1"/>
  </r>
  <r>
    <x v="5"/>
    <x v="3"/>
    <x v="0"/>
    <n v="89070.947"/>
    <n v="-112871.61199999999"/>
    <n v="-84430"/>
    <n v="-27570"/>
    <n v="-33720"/>
    <n v="-258591.61199999999"/>
    <n v="-169520.66499999998"/>
    <n v="-1.9032094157480999"/>
    <n v="6"/>
    <x v="1"/>
  </r>
  <r>
    <x v="5"/>
    <x v="3"/>
    <x v="0"/>
    <n v="211549.65299999996"/>
    <n v="-70654.408999999985"/>
    <n v="-33900"/>
    <n v="-56250"/>
    <n v="-52760"/>
    <n v="-213564.40899999999"/>
    <n v="-2014.7560000000231"/>
    <n v="-9.5237972335507608E-3"/>
    <n v="6"/>
    <x v="1"/>
  </r>
  <r>
    <x v="5"/>
    <x v="3"/>
    <x v="0"/>
    <n v="70054.145000000004"/>
    <n v="-23186.239999999998"/>
    <n v="-55360"/>
    <n v="-85600"/>
    <n v="-69430"/>
    <n v="-233576.24"/>
    <n v="-163522.09499999997"/>
    <n v="-2.3342244059933921"/>
    <n v="6"/>
    <x v="1"/>
  </r>
  <r>
    <x v="5"/>
    <x v="3"/>
    <x v="0"/>
    <n v="1426839.757"/>
    <n v="-1702745.5549999999"/>
    <n v="-49890"/>
    <n v="-16400"/>
    <n v="-34640"/>
    <n v="-1803675.5549999999"/>
    <n v="-376835.79799999995"/>
    <n v="-0.26410519902551327"/>
    <n v="6"/>
    <x v="1"/>
  </r>
  <r>
    <x v="5"/>
    <x v="3"/>
    <x v="0"/>
    <n v="458506.50300000003"/>
    <n v="-544363.5469999999"/>
    <n v="-53350"/>
    <n v="-32830"/>
    <n v="-30760"/>
    <n v="-661303.5469999999"/>
    <n v="-202797.04399999988"/>
    <n v="-0.44229916625631777"/>
    <n v="6"/>
    <x v="1"/>
  </r>
  <r>
    <x v="5"/>
    <x v="3"/>
    <x v="0"/>
    <n v="564052.19499999995"/>
    <n v="-684178.52299999993"/>
    <n v="-95910"/>
    <n v="-83360"/>
    <n v="-37580"/>
    <n v="-901028.52299999993"/>
    <n v="-336976.32799999998"/>
    <n v="-0.59742047099027784"/>
    <n v="6"/>
    <x v="1"/>
  </r>
  <r>
    <x v="5"/>
    <x v="3"/>
    <x v="0"/>
    <n v="100774.26799999998"/>
    <n v="-137556.33499999999"/>
    <n v="-13710"/>
    <n v="-23920"/>
    <n v="-34380"/>
    <n v="-209566.33499999999"/>
    <n v="-108792.06700000001"/>
    <n v="-1.0795619671482013"/>
    <n v="6"/>
    <x v="1"/>
  </r>
  <r>
    <x v="5"/>
    <x v="3"/>
    <x v="0"/>
    <n v="192547.37599999999"/>
    <n v="-265366.68199999997"/>
    <n v="-102300"/>
    <n v="-60310"/>
    <n v="-100090"/>
    <n v="-528066.68200000003"/>
    <n v="-335519.30600000004"/>
    <n v="-1.7425285816411233"/>
    <n v="6"/>
    <x v="1"/>
  </r>
  <r>
    <x v="5"/>
    <x v="3"/>
    <x v="0"/>
    <n v="52658.150999999991"/>
    <n v="-69106.422000000006"/>
    <n v="-78820"/>
    <n v="-20790"/>
    <n v="-47320"/>
    <n v="-216036.42200000002"/>
    <n v="-163378.27100000004"/>
    <n v="-3.1026207319736705"/>
    <n v="6"/>
    <x v="1"/>
  </r>
  <r>
    <x v="5"/>
    <x v="3"/>
    <x v="0"/>
    <n v="134518.06899999999"/>
    <n v="-170670.04499999998"/>
    <n v="-62750"/>
    <n v="-107790"/>
    <n v="-101000"/>
    <n v="-442210.04499999998"/>
    <n v="-307691.97600000002"/>
    <n v="-2.2873653947560015"/>
    <n v="6"/>
    <x v="1"/>
  </r>
  <r>
    <x v="5"/>
    <x v="3"/>
    <x v="0"/>
    <n v="62686.966999999997"/>
    <n v="-77253.281000000003"/>
    <n v="-15370"/>
    <n v="-85790"/>
    <n v="-47860"/>
    <n v="-226273.28100000002"/>
    <n v="-163586.31400000001"/>
    <n v="-2.6095745547874412"/>
    <n v="6"/>
    <x v="1"/>
  </r>
  <r>
    <x v="5"/>
    <x v="3"/>
    <x v="0"/>
    <n v="473215.66599999997"/>
    <n v="-456114.30899999995"/>
    <n v="-43380"/>
    <n v="-91980"/>
    <n v="-29910"/>
    <n v="-621384.30899999989"/>
    <n v="-148168.64299999992"/>
    <n v="-0.31311018135227991"/>
    <n v="6"/>
    <x v="1"/>
  </r>
  <r>
    <x v="5"/>
    <x v="3"/>
    <x v="0"/>
    <n v="103537.36399999999"/>
    <n v="-104535.45199999999"/>
    <n v="-92810"/>
    <n v="-62450"/>
    <n v="-56770"/>
    <n v="-316565.45199999999"/>
    <n v="-213028.08799999999"/>
    <n v="-2.0574996288296465"/>
    <n v="6"/>
    <x v="1"/>
  </r>
  <r>
    <x v="5"/>
    <x v="3"/>
    <x v="0"/>
    <n v="237603.64600000001"/>
    <n v="-240317.90999999997"/>
    <n v="-19910"/>
    <n v="-49950"/>
    <n v="-46310"/>
    <n v="-356487.91"/>
    <n v="-118884.26399999997"/>
    <n v="-0.50034696858145"/>
    <n v="6"/>
    <x v="1"/>
  </r>
  <r>
    <x v="5"/>
    <x v="3"/>
    <x v="0"/>
    <n v="163166.5"/>
    <n v="-216623.38599999997"/>
    <n v="-47220"/>
    <n v="-87970"/>
    <n v="-78500"/>
    <n v="-430313.38599999994"/>
    <n v="-267146.88599999994"/>
    <n v="-1.6372655293825629"/>
    <n v="6"/>
    <x v="1"/>
  </r>
  <r>
    <x v="5"/>
    <x v="3"/>
    <x v="1"/>
    <n v="2428865.4529999997"/>
    <n v="-244927.20699999999"/>
    <n v="-16510"/>
    <n v="-65180"/>
    <n v="-36240"/>
    <n v="-362857.20699999999"/>
    <n v="2066008.2459999998"/>
    <n v="0.85060629581114966"/>
    <n v="6"/>
    <x v="1"/>
  </r>
  <r>
    <x v="5"/>
    <x v="3"/>
    <x v="2"/>
    <n v="225002.68"/>
    <n v="-133107.25399999999"/>
    <n v="-67990"/>
    <n v="-105860"/>
    <n v="-28570"/>
    <n v="-335527.25399999996"/>
    <n v="-110524.57399999996"/>
    <n v="-0.49121447797866213"/>
    <n v="6"/>
    <x v="1"/>
  </r>
  <r>
    <x v="5"/>
    <x v="3"/>
    <x v="0"/>
    <n v="32474.68"/>
    <n v="-6211.45"/>
    <n v="-100470"/>
    <n v="-20070"/>
    <n v="-80280"/>
    <n v="-207031.45"/>
    <n v="-174556.77000000002"/>
    <n v="-5.3751652056309718"/>
    <n v="6"/>
    <x v="1"/>
  </r>
  <r>
    <x v="5"/>
    <x v="3"/>
    <x v="0"/>
    <n v="65089.037999999993"/>
    <n v="-64603.678999999996"/>
    <n v="-54020"/>
    <n v="-54570"/>
    <n v="-26100"/>
    <n v="-199293.679"/>
    <n v="-134204.641"/>
    <n v="-2.0618624137600561"/>
    <n v="6"/>
    <x v="1"/>
  </r>
  <r>
    <x v="5"/>
    <x v="3"/>
    <x v="0"/>
    <n v="76215.684999999998"/>
    <n v="-60151.56"/>
    <n v="-51100"/>
    <n v="-79990"/>
    <n v="-45650"/>
    <n v="-236891.56"/>
    <n v="-160675.875"/>
    <n v="-2.1081733372861504"/>
    <n v="6"/>
    <x v="1"/>
  </r>
  <r>
    <x v="5"/>
    <x v="3"/>
    <x v="0"/>
    <n v="46352.733"/>
    <n v="-28944.698999999997"/>
    <n v="-72140"/>
    <n v="-63120"/>
    <n v="-89660"/>
    <n v="-253864.69899999999"/>
    <n v="-207511.96599999999"/>
    <n v="-4.4768010982221904"/>
    <n v="6"/>
    <x v="1"/>
  </r>
  <r>
    <x v="5"/>
    <x v="3"/>
    <x v="0"/>
    <n v="212898.231"/>
    <n v="-91174.145999999993"/>
    <n v="-104900"/>
    <n v="-99590"/>
    <n v="-60170"/>
    <n v="-355834.14600000001"/>
    <n v="-142935.91500000001"/>
    <n v="-0.67138141227674175"/>
    <n v="6"/>
    <x v="1"/>
  </r>
  <r>
    <x v="5"/>
    <x v="3"/>
    <x v="1"/>
    <n v="493824.24699999992"/>
    <n v="-70354.641000000003"/>
    <n v="-35490"/>
    <n v="-24400"/>
    <n v="-69680"/>
    <n v="-199924.641"/>
    <n v="293899.60599999991"/>
    <n v="0.59515021343210783"/>
    <n v="6"/>
    <x v="1"/>
  </r>
  <r>
    <x v="5"/>
    <x v="3"/>
    <x v="2"/>
    <n v="276357.36099999998"/>
    <n v="-70543.948999999993"/>
    <n v="-75410"/>
    <n v="-56870"/>
    <n v="-16840"/>
    <n v="-219663.94899999999"/>
    <n v="56693.411999999982"/>
    <n v="0.20514529374160578"/>
    <n v="6"/>
    <x v="1"/>
  </r>
  <r>
    <x v="5"/>
    <x v="3"/>
    <x v="0"/>
    <n v="315492.74399999995"/>
    <n v="-30412.668999999998"/>
    <n v="-18110"/>
    <n v="-85940"/>
    <n v="-95070"/>
    <n v="-229532.66899999999"/>
    <n v="85960.074999999953"/>
    <n v="0.27246292231684405"/>
    <n v="6"/>
    <x v="1"/>
  </r>
  <r>
    <x v="5"/>
    <x v="3"/>
    <x v="0"/>
    <n v="26314.68"/>
    <n v="-46396.314999999995"/>
    <n v="-48770"/>
    <n v="-30060"/>
    <n v="-39060"/>
    <n v="-164286.315"/>
    <n v="-137971.63500000001"/>
    <n v="-5.2431431809165074"/>
    <n v="6"/>
    <x v="1"/>
  </r>
  <r>
    <x v="5"/>
    <x v="3"/>
    <x v="0"/>
    <n v="25109.839999999997"/>
    <n v="-10738.063"/>
    <n v="-62850"/>
    <n v="-80040"/>
    <n v="-35190"/>
    <n v="-188818.06299999999"/>
    <n v="-163708.223"/>
    <n v="-6.5196840362184716"/>
    <n v="6"/>
    <x v="1"/>
  </r>
  <r>
    <x v="5"/>
    <x v="3"/>
    <x v="1"/>
    <n v="315077.49"/>
    <n v="-35416.975999999995"/>
    <n v="-24720"/>
    <n v="-80330"/>
    <n v="-25030"/>
    <n v="-165496.976"/>
    <n v="149580.514"/>
    <n v="0.47474198807410839"/>
    <n v="6"/>
    <x v="1"/>
  </r>
  <r>
    <x v="5"/>
    <x v="3"/>
    <x v="2"/>
    <n v="8365121.862999999"/>
    <n v="-604732.6179999999"/>
    <n v="-27770"/>
    <n v="-81750"/>
    <n v="-46220"/>
    <n v="-760472.6179999999"/>
    <n v="7604649.2449999992"/>
    <n v="0.90909007298941247"/>
    <n v="6"/>
    <x v="1"/>
  </r>
  <r>
    <x v="5"/>
    <x v="3"/>
    <x v="0"/>
    <n v="11273.766"/>
    <n v="-8493.8349999999991"/>
    <n v="-25440"/>
    <n v="-16230"/>
    <n v="-61570"/>
    <n v="-111733.83499999999"/>
    <n v="-100460.06899999999"/>
    <n v="-8.9109592127422186"/>
    <n v="6"/>
    <x v="1"/>
  </r>
  <r>
    <x v="5"/>
    <x v="3"/>
    <x v="0"/>
    <n v="37231.914999999994"/>
    <n v="-17828.251"/>
    <n v="-29100"/>
    <n v="-49270"/>
    <n v="-76200"/>
    <n v="-172398.25099999999"/>
    <n v="-135166.33600000001"/>
    <n v="-3.630389035858081"/>
    <n v="6"/>
    <x v="1"/>
  </r>
  <r>
    <x v="5"/>
    <x v="3"/>
    <x v="1"/>
    <n v="78462.313999999998"/>
    <n v="-35596.966999999997"/>
    <n v="-51360"/>
    <n v="-14020"/>
    <n v="-39730"/>
    <n v="-140706.967"/>
    <n v="-62244.653000000006"/>
    <n v="-0.79330636361298246"/>
    <n v="6"/>
    <x v="1"/>
  </r>
  <r>
    <x v="5"/>
    <x v="3"/>
    <x v="2"/>
    <n v="61502.048999999999"/>
    <n v="-35563.520999999993"/>
    <n v="-95590"/>
    <n v="-32030"/>
    <n v="-105200"/>
    <n v="-268383.52100000001"/>
    <n v="-206881.47200000001"/>
    <n v="-3.3638143015365229"/>
    <n v="6"/>
    <x v="1"/>
  </r>
  <r>
    <x v="5"/>
    <x v="3"/>
    <x v="0"/>
    <n v="1594920.0260000001"/>
    <n v="-419173.25799999991"/>
    <n v="-51230"/>
    <n v="-16520"/>
    <n v="-21170"/>
    <n v="-508093.25799999991"/>
    <n v="1086826.7680000002"/>
    <n v="0.68143026000226559"/>
    <n v="6"/>
    <x v="1"/>
  </r>
  <r>
    <x v="5"/>
    <x v="3"/>
    <x v="0"/>
    <n v="837109.42700000003"/>
    <n v="-225116.74499999997"/>
    <n v="-80940"/>
    <n v="-96710"/>
    <n v="-99510"/>
    <n v="-502276.745"/>
    <n v="334832.68200000003"/>
    <n v="0.39998675346419199"/>
    <n v="6"/>
    <x v="1"/>
  </r>
  <r>
    <x v="5"/>
    <x v="3"/>
    <x v="0"/>
    <n v="432996.57799999998"/>
    <n v="-116497.89199999999"/>
    <n v="-44610"/>
    <n v="-102320"/>
    <n v="-68810"/>
    <n v="-332237.89199999999"/>
    <n v="100758.68599999999"/>
    <n v="0.23270088291552271"/>
    <n v="6"/>
    <x v="1"/>
  </r>
  <r>
    <x v="5"/>
    <x v="3"/>
    <x v="1"/>
    <n v="1518072.3459999997"/>
    <n v="-703228.98099999991"/>
    <n v="-92480"/>
    <n v="-85100"/>
    <n v="-32310"/>
    <n v="-913118.98099999991"/>
    <n v="604953.36499999976"/>
    <n v="0.39850101122914461"/>
    <n v="6"/>
    <x v="1"/>
  </r>
  <r>
    <x v="5"/>
    <x v="3"/>
    <x v="2"/>
    <n v="12784.905000000001"/>
    <n v="-5875.9119999999994"/>
    <n v="-14180"/>
    <n v="-87380"/>
    <n v="-45210"/>
    <n v="-152645.91200000001"/>
    <n v="-139861.00700000001"/>
    <n v="-10.93954213973432"/>
    <n v="6"/>
    <x v="1"/>
  </r>
  <r>
    <x v="5"/>
    <x v="3"/>
    <x v="3"/>
    <n v="3383236.4719999996"/>
    <n v="-239086.36499999999"/>
    <n v="-44950"/>
    <n v="-42100"/>
    <n v="-89690"/>
    <n v="-415826.36499999999"/>
    <n v="2967410.1069999998"/>
    <n v="0.87709213694005139"/>
    <n v="6"/>
    <x v="1"/>
  </r>
  <r>
    <x v="5"/>
    <x v="3"/>
    <x v="0"/>
    <n v="1074409.378"/>
    <n v="-624685.38299999991"/>
    <n v="-81930"/>
    <n v="-86420"/>
    <n v="-92630"/>
    <n v="-885665.38299999991"/>
    <n v="188743.99500000011"/>
    <n v="0.17567232645655492"/>
    <n v="6"/>
    <x v="1"/>
  </r>
  <r>
    <x v="5"/>
    <x v="3"/>
    <x v="1"/>
    <n v="438036.24200000003"/>
    <n v="-437323.52999999997"/>
    <n v="-44280"/>
    <n v="-63270"/>
    <n v="-95020"/>
    <n v="-639893.53"/>
    <n v="-201857.288"/>
    <n v="-0.46082325763355442"/>
    <n v="6"/>
    <x v="1"/>
  </r>
  <r>
    <x v="5"/>
    <x v="3"/>
    <x v="2"/>
    <n v="1101349.9909999999"/>
    <n v="-287708.022"/>
    <n v="-15600"/>
    <n v="-24540"/>
    <n v="-64320"/>
    <n v="-392168.022"/>
    <n v="709181.96899999992"/>
    <n v="0.64392061996212424"/>
    <n v="6"/>
    <x v="1"/>
  </r>
  <r>
    <x v="5"/>
    <x v="3"/>
    <x v="3"/>
    <n v="444591.27299999999"/>
    <n v="-124321.37199999999"/>
    <n v="-20720"/>
    <n v="-45710"/>
    <n v="-21960"/>
    <n v="-212711.37199999997"/>
    <n v="231879.90100000001"/>
    <n v="0.52155747330649926"/>
    <n v="6"/>
    <x v="1"/>
  </r>
  <r>
    <x v="5"/>
    <x v="3"/>
    <x v="0"/>
    <n v="296134.54499999998"/>
    <n v="-150528.49"/>
    <n v="-28470"/>
    <n v="-15520"/>
    <n v="-87350"/>
    <n v="-281868.49"/>
    <n v="14266.054999999993"/>
    <n v="4.8174234451438258E-2"/>
    <n v="6"/>
    <x v="1"/>
  </r>
  <r>
    <x v="5"/>
    <x v="3"/>
    <x v="1"/>
    <n v="394942.22600000002"/>
    <n v="-395829.67899999995"/>
    <n v="-59150"/>
    <n v="-59220"/>
    <n v="-23160"/>
    <n v="-537359.679"/>
    <n v="-142417.45299999998"/>
    <n v="-0.36060325694320661"/>
    <n v="6"/>
    <x v="1"/>
  </r>
  <r>
    <x v="5"/>
    <x v="4"/>
    <x v="2"/>
    <n v="43687.972999999998"/>
    <n v="-99904.377999999997"/>
    <n v="-78430"/>
    <n v="-75850"/>
    <n v="-63010"/>
    <n v="-317194.37800000003"/>
    <n v="-273506.40500000003"/>
    <n v="-6.2604507881379625"/>
    <n v="6"/>
    <x v="1"/>
  </r>
  <r>
    <x v="5"/>
    <x v="4"/>
    <x v="3"/>
    <n v="277374.15999999997"/>
    <n v="-58140.060999999994"/>
    <n v="-99750"/>
    <n v="-38030"/>
    <n v="-70480"/>
    <n v="-266400.06099999999"/>
    <n v="10974.098999999987"/>
    <n v="3.9564244196359129E-2"/>
    <n v="6"/>
    <x v="1"/>
  </r>
  <r>
    <x v="5"/>
    <x v="4"/>
    <x v="0"/>
    <n v="76486.36099999999"/>
    <n v="-4247.5720000000001"/>
    <n v="-82460"/>
    <n v="-83140"/>
    <n v="-62740"/>
    <n v="-232587.57199999999"/>
    <n v="-156101.21100000001"/>
    <n v="-2.0409025734666608"/>
    <n v="6"/>
    <x v="1"/>
  </r>
  <r>
    <x v="5"/>
    <x v="4"/>
    <x v="1"/>
    <n v="90177.387999999992"/>
    <n v="-6963.39"/>
    <n v="-90250"/>
    <n v="-26510"/>
    <n v="-86420"/>
    <n v="-210143.39"/>
    <n v="-119966.00200000002"/>
    <n v="-1.3303335199728787"/>
    <n v="6"/>
    <x v="1"/>
  </r>
  <r>
    <x v="5"/>
    <x v="4"/>
    <x v="2"/>
    <n v="1460416.4819999998"/>
    <n v="-783720.42"/>
    <n v="-66270"/>
    <n v="-96220"/>
    <n v="-100610"/>
    <n v="-1046820.42"/>
    <n v="413596.0619999998"/>
    <n v="0.28320418668076897"/>
    <n v="6"/>
    <x v="1"/>
  </r>
  <r>
    <x v="5"/>
    <x v="4"/>
    <x v="3"/>
    <n v="71463.608999999997"/>
    <n v="-20572.488999999998"/>
    <n v="-103470"/>
    <n v="-70350"/>
    <n v="-63040"/>
    <n v="-257432.489"/>
    <n v="-185968.88"/>
    <n v="-2.6022878301598231"/>
    <n v="6"/>
    <x v="1"/>
  </r>
  <r>
    <x v="5"/>
    <x v="4"/>
    <x v="0"/>
    <n v="245001.21099999998"/>
    <n v="-77491.337"/>
    <n v="-87610"/>
    <n v="-88350"/>
    <n v="-30550"/>
    <n v="-284001.337"/>
    <n v="-39000.126000000018"/>
    <n v="-0.15918340093429179"/>
    <n v="6"/>
    <x v="1"/>
  </r>
  <r>
    <x v="5"/>
    <x v="4"/>
    <x v="0"/>
    <n v="28904.637999999995"/>
    <n v="-6987.7919999999995"/>
    <n v="-70400"/>
    <n v="-91600"/>
    <n v="-57410"/>
    <n v="-226397.79199999999"/>
    <n v="-197493.15399999998"/>
    <n v="-6.8325766266299555"/>
    <n v="6"/>
    <x v="1"/>
  </r>
  <r>
    <x v="5"/>
    <x v="4"/>
    <x v="1"/>
    <n v="68691.07699999999"/>
    <n v="-105484.22499999999"/>
    <n v="-39610"/>
    <n v="-71560"/>
    <n v="-58230"/>
    <n v="-274884.22499999998"/>
    <n v="-206193.14799999999"/>
    <n v="-3.001745743482811"/>
    <n v="6"/>
    <x v="1"/>
  </r>
  <r>
    <x v="5"/>
    <x v="4"/>
    <x v="2"/>
    <n v="2283352.3369999998"/>
    <n v="-58410.743999999992"/>
    <n v="-14970"/>
    <n v="-87640"/>
    <n v="-67490"/>
    <n v="-228510.74400000001"/>
    <n v="2054841.5929999999"/>
    <n v="0.89992313481491404"/>
    <n v="6"/>
    <x v="1"/>
  </r>
  <r>
    <x v="5"/>
    <x v="4"/>
    <x v="0"/>
    <n v="177797.76699999999"/>
    <n v="-7391.3489999999993"/>
    <n v="-35880"/>
    <n v="-85440"/>
    <n v="-43330"/>
    <n v="-172041.34899999999"/>
    <n v="5756.4180000000051"/>
    <n v="3.2376210889082796E-2"/>
    <n v="6"/>
    <x v="1"/>
  </r>
  <r>
    <x v="5"/>
    <x v="4"/>
    <x v="1"/>
    <n v="376293.30199999997"/>
    <n v="-10876.557999999999"/>
    <n v="-55690"/>
    <n v="-38720"/>
    <n v="-83370"/>
    <n v="-188656.55799999999"/>
    <n v="187636.74399999998"/>
    <n v="0.49864492140229483"/>
    <n v="6"/>
    <x v="1"/>
  </r>
  <r>
    <x v="5"/>
    <x v="4"/>
    <x v="2"/>
    <n v="1010485.3079999998"/>
    <n v="-48834.435999999994"/>
    <n v="-45340"/>
    <n v="-59800"/>
    <n v="-62920"/>
    <n v="-216894.43599999999"/>
    <n v="793590.87199999986"/>
    <n v="0.78535617066091967"/>
    <n v="6"/>
    <x v="1"/>
  </r>
  <r>
    <x v="5"/>
    <x v="4"/>
    <x v="0"/>
    <n v="317173.17799999996"/>
    <n v="-40663.35"/>
    <n v="-51920"/>
    <n v="-95260"/>
    <n v="-60060"/>
    <n v="-247903.35"/>
    <n v="69269.82799999995"/>
    <n v="0.21839749639863923"/>
    <n v="6"/>
    <x v="1"/>
  </r>
  <r>
    <x v="5"/>
    <x v="4"/>
    <x v="1"/>
    <n v="1633279.97"/>
    <n v="-149296.53200000001"/>
    <n v="-18960"/>
    <n v="-81610"/>
    <n v="-63600"/>
    <n v="-313466.53200000001"/>
    <n v="1319813.4380000001"/>
    <n v="0.8080754446526397"/>
    <n v="6"/>
    <x v="1"/>
  </r>
  <r>
    <x v="5"/>
    <x v="4"/>
    <x v="2"/>
    <n v="128292.75899999999"/>
    <n v="-18160.603999999999"/>
    <n v="-34300"/>
    <n v="-25950"/>
    <n v="-90150"/>
    <n v="-168560.60399999999"/>
    <n v="-40267.845000000001"/>
    <n v="-0.31387465133554421"/>
    <n v="6"/>
    <x v="1"/>
  </r>
  <r>
    <x v="5"/>
    <x v="4"/>
    <x v="0"/>
    <n v="675175.63399999996"/>
    <n v="-89145.888999999996"/>
    <n v="-16170"/>
    <n v="-32140"/>
    <n v="-77570"/>
    <n v="-215025.889"/>
    <n v="460149.745"/>
    <n v="0.68152599387198864"/>
    <n v="6"/>
    <x v="1"/>
  </r>
  <r>
    <x v="5"/>
    <x v="4"/>
    <x v="0"/>
    <n v="19574.099999999999"/>
    <n v="-3683.7779999999998"/>
    <n v="-32560"/>
    <n v="-26320"/>
    <n v="-23830"/>
    <n v="-86393.778000000006"/>
    <n v="-66819.678000000014"/>
    <n v="-3.413678176774412"/>
    <n v="6"/>
    <x v="1"/>
  </r>
  <r>
    <x v="5"/>
    <x v="4"/>
    <x v="0"/>
    <n v="187725.20899999997"/>
    <n v="-18932.633999999998"/>
    <n v="-81800"/>
    <n v="-25940"/>
    <n v="-44870"/>
    <n v="-171542.63399999999"/>
    <n v="16182.574999999983"/>
    <n v="8.6203526346852993E-2"/>
    <n v="6"/>
    <x v="1"/>
  </r>
  <r>
    <x v="5"/>
    <x v="4"/>
    <x v="0"/>
    <n v="-438771.55"/>
    <n v="36098.852999999996"/>
    <n v="-63360"/>
    <n v="-87920"/>
    <n v="-37480"/>
    <n v="-152661.147"/>
    <n v="-591432.69699999993"/>
    <n v="1.3479285450481007"/>
    <n v="6"/>
    <x v="1"/>
  </r>
  <r>
    <x v="5"/>
    <x v="4"/>
    <x v="0"/>
    <n v="481721.40799999994"/>
    <n v="-38541.782999999996"/>
    <n v="-73010"/>
    <n v="-28400"/>
    <n v="-87940"/>
    <n v="-227891.783"/>
    <n v="253829.62499999994"/>
    <n v="0.52692203581701724"/>
    <n v="6"/>
    <x v="1"/>
  </r>
  <r>
    <x v="5"/>
    <x v="4"/>
    <x v="0"/>
    <n v="377051.55599999992"/>
    <n v="-22717.883999999998"/>
    <n v="-76540"/>
    <n v="-65470"/>
    <n v="-101750"/>
    <n v="-266477.88400000002"/>
    <n v="110573.6719999999"/>
    <n v="0.29325876061362793"/>
    <n v="6"/>
    <x v="1"/>
  </r>
  <r>
    <x v="5"/>
    <x v="4"/>
    <x v="0"/>
    <n v="194518.8"/>
    <n v="-15576.609999999999"/>
    <n v="-92320"/>
    <n v="-74420"/>
    <n v="-63210"/>
    <n v="-245526.61"/>
    <n v="-51007.81"/>
    <n v="-0.2622256049286753"/>
    <n v="6"/>
    <x v="1"/>
  </r>
  <r>
    <x v="5"/>
    <x v="4"/>
    <x v="0"/>
    <n v="577650.24800000002"/>
    <n v="-28586.481"/>
    <n v="-106230"/>
    <n v="-23710"/>
    <n v="-25610"/>
    <n v="-184136.481"/>
    <n v="393513.76699999999"/>
    <n v="0.68123188445337601"/>
    <n v="6"/>
    <x v="1"/>
  </r>
  <r>
    <x v="5"/>
    <x v="4"/>
    <x v="0"/>
    <n v="-23602.165999999997"/>
    <n v="1209.18"/>
    <n v="-91040"/>
    <n v="-23480"/>
    <n v="-77820"/>
    <n v="-191130.82"/>
    <n v="-214732.986"/>
    <n v="9.0980203257616274"/>
    <n v="6"/>
    <x v="1"/>
  </r>
  <r>
    <x v="5"/>
    <x v="4"/>
    <x v="0"/>
    <n v="386544.97699999996"/>
    <n v="-23843.714999999997"/>
    <n v="-86030"/>
    <n v="-106180"/>
    <n v="-84990"/>
    <n v="-301043.71499999997"/>
    <n v="85501.261999999988"/>
    <n v="0.22119356630522197"/>
    <n v="6"/>
    <x v="1"/>
  </r>
  <r>
    <x v="5"/>
    <x v="4"/>
    <x v="0"/>
    <n v="245897.95299999998"/>
    <n v="-384707.52600000001"/>
    <n v="-65340"/>
    <n v="-26770"/>
    <n v="-77490"/>
    <n v="-554307.52600000007"/>
    <n v="-308409.57300000009"/>
    <n v="-1.254217732345255"/>
    <n v="6"/>
    <x v="1"/>
  </r>
  <r>
    <x v="5"/>
    <x v="4"/>
    <x v="0"/>
    <n v="246244.13800000001"/>
    <n v="-384707.52600000001"/>
    <n v="-107820"/>
    <n v="-95170"/>
    <n v="-58340"/>
    <n v="-646037.52600000007"/>
    <n v="-399793.38800000004"/>
    <n v="-1.62356509782174"/>
    <n v="6"/>
    <x v="1"/>
  </r>
  <r>
    <x v="5"/>
    <x v="4"/>
    <x v="0"/>
    <n v="-123308.89899999999"/>
    <n v="201724.18699999998"/>
    <n v="-83990"/>
    <n v="-28260"/>
    <n v="-14660"/>
    <n v="74814.186999999976"/>
    <n v="-48494.712000000014"/>
    <n v="0.39327828237279144"/>
    <n v="6"/>
    <x v="1"/>
  </r>
  <r>
    <x v="5"/>
    <x v="4"/>
    <x v="0"/>
    <n v="122648.4"/>
    <n v="-201242.55199999997"/>
    <n v="-67530"/>
    <n v="-39040"/>
    <n v="-78460"/>
    <n v="-386272.55199999997"/>
    <n v="-263624.152"/>
    <n v="-2.1494300129475805"/>
    <n v="6"/>
    <x v="1"/>
  </r>
  <r>
    <x v="5"/>
    <x v="4"/>
    <x v="0"/>
    <n v="611803.40899999999"/>
    <n v="-1008620.9349999999"/>
    <n v="-91320"/>
    <n v="-87790"/>
    <n v="-43140"/>
    <n v="-1230870.9350000001"/>
    <n v="-619067.52600000007"/>
    <n v="-1.0118732862438171"/>
    <n v="6"/>
    <x v="1"/>
  </r>
  <r>
    <x v="5"/>
    <x v="4"/>
    <x v="0"/>
    <n v="108587.25499999999"/>
    <n v="-19773.095999999998"/>
    <n v="-96720"/>
    <n v="-51420"/>
    <n v="-55190"/>
    <n v="-223103.09599999999"/>
    <n v="-114515.841"/>
    <n v="-1.0545974387141475"/>
    <n v="6"/>
    <x v="1"/>
  </r>
  <r>
    <x v="5"/>
    <x v="4"/>
    <x v="0"/>
    <n v="40837.608"/>
    <n v="-28441.91"/>
    <n v="-13710"/>
    <n v="-27180"/>
    <n v="-28350"/>
    <n v="-97681.91"/>
    <n v="-56844.302000000003"/>
    <n v="-1.3919596368132041"/>
    <n v="6"/>
    <x v="1"/>
  </r>
  <r>
    <x v="5"/>
    <x v="4"/>
    <x v="0"/>
    <n v="280405.60800000001"/>
    <n v="-163142.27299999999"/>
    <n v="-103480"/>
    <n v="-80480"/>
    <n v="-76440"/>
    <n v="-423542.27299999999"/>
    <n v="-143136.66499999998"/>
    <n v="-0.51046291841638192"/>
    <n v="6"/>
    <x v="1"/>
  </r>
  <r>
    <x v="5"/>
    <x v="4"/>
    <x v="0"/>
    <n v="128788.961"/>
    <n v="-77780.352999999988"/>
    <n v="-80920"/>
    <n v="-35390"/>
    <n v="-94360"/>
    <n v="-288450.353"/>
    <n v="-159661.39199999999"/>
    <n v="-1.2397133322630034"/>
    <n v="6"/>
    <x v="1"/>
  </r>
  <r>
    <x v="5"/>
    <x v="4"/>
    <x v="0"/>
    <n v="61065.353999999999"/>
    <n v="-59532.514999999992"/>
    <n v="-41540"/>
    <n v="-85860"/>
    <n v="-81690"/>
    <n v="-268622.51500000001"/>
    <n v="-207557.16100000002"/>
    <n v="-3.3989348690257333"/>
    <n v="6"/>
    <x v="1"/>
  </r>
  <r>
    <x v="5"/>
    <x v="4"/>
    <x v="0"/>
    <n v="28704.837"/>
    <n v="-16115.252999999999"/>
    <n v="-30460"/>
    <n v="-77360"/>
    <n v="-100470"/>
    <n v="-224405.253"/>
    <n v="-195700.416"/>
    <n v="-6.817680797142307"/>
    <n v="6"/>
    <x v="1"/>
  </r>
  <r>
    <x v="5"/>
    <x v="4"/>
    <x v="0"/>
    <n v="31004.588999999996"/>
    <n v="-17620.001"/>
    <n v="-15560"/>
    <n v="-50730"/>
    <n v="-14930"/>
    <n v="-98840.001000000004"/>
    <n v="-67835.412000000011"/>
    <n v="-2.187915214744502"/>
    <n v="6"/>
    <x v="1"/>
  </r>
  <r>
    <x v="5"/>
    <x v="4"/>
    <x v="0"/>
    <n v="29872.234"/>
    <n v="-29942.597999999998"/>
    <n v="-104430"/>
    <n v="-92400"/>
    <n v="-81550"/>
    <n v="-308322.598"/>
    <n v="-278450.364"/>
    <n v="-9.3213773030835263"/>
    <n v="6"/>
    <x v="1"/>
  </r>
  <r>
    <x v="5"/>
    <x v="4"/>
    <x v="0"/>
    <n v="20971.425999999999"/>
    <n v="-7262.646999999999"/>
    <n v="-75600"/>
    <n v="-91540"/>
    <n v="-76820"/>
    <n v="-251222.647"/>
    <n v="-230251.22099999999"/>
    <n v="-10.979283001546962"/>
    <n v="6"/>
    <x v="1"/>
  </r>
  <r>
    <x v="5"/>
    <x v="4"/>
    <x v="0"/>
    <n v="50938.712999999996"/>
    <n v="-26626.102999999999"/>
    <n v="-103180"/>
    <n v="-93190"/>
    <n v="-55760"/>
    <n v="-278756.103"/>
    <n v="-227817.39"/>
    <n v="-4.4723821349785577"/>
    <n v="6"/>
    <x v="1"/>
  </r>
  <r>
    <x v="5"/>
    <x v="4"/>
    <x v="0"/>
    <n v="19644.037"/>
    <n v="-10686.388999999999"/>
    <n v="-24240"/>
    <n v="-66270"/>
    <n v="-17730"/>
    <n v="-118926.389"/>
    <n v="-99282.351999999999"/>
    <n v="-5.0540707085819481"/>
    <n v="6"/>
    <x v="1"/>
  </r>
  <r>
    <x v="5"/>
    <x v="4"/>
    <x v="1"/>
    <n v="35302.532999999996"/>
    <n v="-18833.843000000001"/>
    <n v="-108180"/>
    <n v="-41910"/>
    <n v="-14640"/>
    <n v="-183563.84299999999"/>
    <n v="-148261.31"/>
    <n v="-4.1997357526724786"/>
    <n v="6"/>
    <x v="1"/>
  </r>
  <r>
    <x v="5"/>
    <x v="4"/>
    <x v="2"/>
    <n v="61689.985000000001"/>
    <n v="-40655.320999999996"/>
    <n v="-50300"/>
    <n v="-29930"/>
    <n v="-78070"/>
    <n v="-198955.321"/>
    <n v="-137265.33600000001"/>
    <n v="-2.2250829855121541"/>
    <n v="6"/>
    <x v="1"/>
  </r>
  <r>
    <x v="5"/>
    <x v="4"/>
    <x v="0"/>
    <n v="422108.40700000001"/>
    <n v="-318009.62199999997"/>
    <n v="-77550"/>
    <n v="-63320"/>
    <n v="-49150"/>
    <n v="-508029.62199999997"/>
    <n v="-85921.214999999967"/>
    <n v="-0.20355248456352107"/>
    <n v="6"/>
    <x v="1"/>
  </r>
  <r>
    <x v="5"/>
    <x v="4"/>
    <x v="0"/>
    <n v="130403.38499999998"/>
    <n v="-49766.737999999998"/>
    <n v="-23060"/>
    <n v="-24250"/>
    <n v="-88000"/>
    <n v="-185076.73800000001"/>
    <n v="-54673.353000000032"/>
    <n v="-0.41926329596428835"/>
    <n v="6"/>
    <x v="1"/>
  </r>
  <r>
    <x v="5"/>
    <x v="4"/>
    <x v="0"/>
    <n v="730014.59299999999"/>
    <n v="-261258.13699999996"/>
    <n v="-83900"/>
    <n v="-16100"/>
    <n v="-20530"/>
    <n v="-381788.13699999999"/>
    <n v="348226.45600000001"/>
    <n v="0.47701300677971514"/>
    <n v="6"/>
    <x v="1"/>
  </r>
  <r>
    <x v="5"/>
    <x v="4"/>
    <x v="0"/>
    <n v="25823.300999999999"/>
    <n v="-28473.416999999998"/>
    <n v="-25580"/>
    <n v="-89640"/>
    <n v="-98100"/>
    <n v="-241793.41699999999"/>
    <n v="-215970.11599999998"/>
    <n v="-8.3633814282689887"/>
    <n v="6"/>
    <x v="1"/>
  </r>
  <r>
    <x v="5"/>
    <x v="4"/>
    <x v="0"/>
    <n v="10180.505999999999"/>
    <n v="-2303.4270000000001"/>
    <n v="-34680"/>
    <n v="-73720"/>
    <n v="-78080"/>
    <n v="-188783.427"/>
    <n v="-178602.921"/>
    <n v="-17.543619246430385"/>
    <n v="6"/>
    <x v="1"/>
  </r>
  <r>
    <x v="5"/>
    <x v="4"/>
    <x v="1"/>
    <n v="469169.21099999995"/>
    <n v="-112704.795"/>
    <n v="-105180"/>
    <n v="-68340"/>
    <n v="-88250"/>
    <n v="-374474.79499999998"/>
    <n v="94694.415999999968"/>
    <n v="0.20183425037240985"/>
    <n v="6"/>
    <x v="1"/>
  </r>
  <r>
    <x v="5"/>
    <x v="4"/>
    <x v="2"/>
    <n v="7876.7499999999991"/>
    <n v="-654.70299999999997"/>
    <n v="-59290"/>
    <n v="-54890"/>
    <n v="-86330"/>
    <n v="-201164.70300000001"/>
    <n v="-193287.95300000001"/>
    <n v="-24.539048846288129"/>
    <n v="6"/>
    <x v="1"/>
  </r>
  <r>
    <x v="5"/>
    <x v="4"/>
    <x v="0"/>
    <n v="81954.354999999996"/>
    <n v="-44331.643999999993"/>
    <n v="-30580"/>
    <n v="-24180"/>
    <n v="-52200"/>
    <n v="-151291.644"/>
    <n v="-69337.289000000004"/>
    <n v="-0.84604764444793701"/>
    <n v="6"/>
    <x v="1"/>
  </r>
  <r>
    <x v="5"/>
    <x v="4"/>
    <x v="0"/>
    <n v="256187.83399999997"/>
    <n v="-162577.40099999998"/>
    <n v="-54380"/>
    <n v="-39080"/>
    <n v="-83400"/>
    <n v="-339437.40099999995"/>
    <n v="-83249.566999999981"/>
    <n v="-0.32495519283714303"/>
    <n v="6"/>
    <x v="1"/>
  </r>
  <r>
    <x v="5"/>
    <x v="4"/>
    <x v="0"/>
    <n v="646215.77299999993"/>
    <n v="-315738.66799999995"/>
    <n v="-70040"/>
    <n v="-97730"/>
    <n v="-95920"/>
    <n v="-579428.66799999995"/>
    <n v="66787.104999999981"/>
    <n v="0.10335109075092165"/>
    <n v="6"/>
    <x v="1"/>
  </r>
  <r>
    <x v="5"/>
    <x v="4"/>
    <x v="1"/>
    <n v="684822.90799999994"/>
    <n v="-354216.87699999998"/>
    <n v="-20870"/>
    <n v="-95430"/>
    <n v="-44140"/>
    <n v="-514656.87699999998"/>
    <n v="170166.03099999996"/>
    <n v="0.24848180312332654"/>
    <n v="6"/>
    <x v="1"/>
  </r>
  <r>
    <x v="5"/>
    <x v="4"/>
    <x v="2"/>
    <n v="30085.86"/>
    <n v="-27338.087"/>
    <n v="-104410"/>
    <n v="-22580"/>
    <n v="-91040"/>
    <n v="-245368.087"/>
    <n v="-215282.22700000001"/>
    <n v="-7.1555949206703753"/>
    <n v="6"/>
    <x v="1"/>
  </r>
  <r>
    <x v="5"/>
    <x v="4"/>
    <x v="0"/>
    <n v="528032.75699999998"/>
    <n v="-297277.21799999999"/>
    <n v="-78310"/>
    <n v="-98810"/>
    <n v="-70600"/>
    <n v="-544997.21799999999"/>
    <n v="-16964.46100000001"/>
    <n v="-3.2127667791640453E-2"/>
    <n v="6"/>
    <x v="1"/>
  </r>
  <r>
    <x v="5"/>
    <x v="4"/>
    <x v="0"/>
    <n v="587608.20299999998"/>
    <n v="-247525.93599999996"/>
    <n v="-52880"/>
    <n v="-38160"/>
    <n v="-57830"/>
    <n v="-396395.93599999999"/>
    <n v="191212.26699999999"/>
    <n v="0.32540775643324366"/>
    <n v="6"/>
    <x v="1"/>
  </r>
  <r>
    <x v="5"/>
    <x v="4"/>
    <x v="1"/>
    <n v="729345.98099999991"/>
    <n v="-276279.36"/>
    <n v="-58030"/>
    <n v="-30740"/>
    <n v="-99220"/>
    <n v="-464269.36"/>
    <n v="265076.62099999993"/>
    <n v="0.36344427460415385"/>
    <n v="6"/>
    <x v="1"/>
  </r>
  <r>
    <x v="5"/>
    <x v="4"/>
    <x v="2"/>
    <n v="34055.447999999997"/>
    <n v="-65526.824999999997"/>
    <n v="-85770"/>
    <n v="-54680"/>
    <n v="-71660"/>
    <n v="-277636.82500000001"/>
    <n v="-243581.37700000001"/>
    <n v="-7.1524936920518574"/>
    <n v="6"/>
    <x v="1"/>
  </r>
  <r>
    <x v="5"/>
    <x v="4"/>
    <x v="0"/>
    <n v="1449479.682"/>
    <n v="-2467476.9559999998"/>
    <n v="-31050"/>
    <n v="-55790"/>
    <n v="-98660"/>
    <n v="-2652976.9559999998"/>
    <n v="-1203497.2739999997"/>
    <n v="-0.83029606343940443"/>
    <n v="6"/>
    <x v="1"/>
  </r>
  <r>
    <x v="5"/>
    <x v="4"/>
    <x v="0"/>
    <n v="669086.76799999992"/>
    <n v="-94657.940999999992"/>
    <n v="-70560"/>
    <n v="-60000"/>
    <n v="-94110"/>
    <n v="-319327.94099999999"/>
    <n v="349758.82699999993"/>
    <n v="0.52274061261961757"/>
    <n v="6"/>
    <x v="1"/>
  </r>
  <r>
    <x v="5"/>
    <x v="4"/>
    <x v="0"/>
    <n v="274262.74399999995"/>
    <n v="-260538.663"/>
    <n v="-44130"/>
    <n v="-77700"/>
    <n v="-19090"/>
    <n v="-401458.663"/>
    <n v="-127195.91900000005"/>
    <n v="-0.46377396049096659"/>
    <n v="6"/>
    <x v="1"/>
  </r>
  <r>
    <x v="5"/>
    <x v="4"/>
    <x v="1"/>
    <n v="24482242.918000001"/>
    <n v="-1003274.2229999999"/>
    <n v="-83220"/>
    <n v="-103530"/>
    <n v="-38130"/>
    <n v="-1228154.2229999998"/>
    <n v="23254088.695"/>
    <n v="0.9498348975984946"/>
    <n v="6"/>
    <x v="1"/>
  </r>
  <r>
    <x v="5"/>
    <x v="4"/>
    <x v="2"/>
    <n v="12407758.852999998"/>
    <n v="-543868.96199999994"/>
    <n v="-48310"/>
    <n v="-53950"/>
    <n v="-34590"/>
    <n v="-680718.96199999994"/>
    <n v="11727039.890999999"/>
    <n v="0.94513763766166259"/>
    <n v="6"/>
    <x v="1"/>
  </r>
  <r>
    <x v="5"/>
    <x v="4"/>
    <x v="3"/>
    <n v="21652.448999999997"/>
    <n v="-66505.207999999999"/>
    <n v="-71500"/>
    <n v="-18930"/>
    <n v="-59530"/>
    <n v="-216465.20799999998"/>
    <n v="-194812.75899999999"/>
    <n v="-8.9972621110896061"/>
    <n v="6"/>
    <x v="1"/>
  </r>
  <r>
    <x v="5"/>
    <x v="4"/>
    <x v="0"/>
    <n v="36485.812999999995"/>
    <n v="-30957.583999999999"/>
    <n v="-36960"/>
    <n v="-53420"/>
    <n v="-91560"/>
    <n v="-212897.584"/>
    <n v="-176411.77100000001"/>
    <n v="-4.835078527645801"/>
    <n v="6"/>
    <x v="1"/>
  </r>
  <r>
    <x v="5"/>
    <x v="4"/>
    <x v="1"/>
    <n v="2413141.2480000001"/>
    <n v="-266395.283"/>
    <n v="-91000"/>
    <n v="-64570"/>
    <n v="-101670"/>
    <n v="-523635.283"/>
    <n v="1889505.9650000001"/>
    <n v="0.78300678278406355"/>
    <n v="6"/>
    <x v="1"/>
  </r>
  <r>
    <x v="5"/>
    <x v="4"/>
    <x v="2"/>
    <n v="379006.15199999994"/>
    <n v="-80846.709999999992"/>
    <n v="-55910"/>
    <n v="-67390"/>
    <n v="-53450"/>
    <n v="-257596.71"/>
    <n v="121409.44199999995"/>
    <n v="0.32033633585979354"/>
    <n v="6"/>
    <x v="1"/>
  </r>
  <r>
    <x v="5"/>
    <x v="4"/>
    <x v="3"/>
    <n v="114737.43399999999"/>
    <n v="-12847.946999999998"/>
    <n v="-61000"/>
    <n v="-49600"/>
    <n v="-32080"/>
    <n v="-155527.94699999999"/>
    <n v="-40790.512999999992"/>
    <n v="-0.35551181142851768"/>
    <n v="6"/>
    <x v="1"/>
  </r>
  <r>
    <x v="5"/>
    <x v="4"/>
    <x v="0"/>
    <n v="205515.38699999996"/>
    <n v="-56684.095999999998"/>
    <n v="-82500"/>
    <n v="-53510"/>
    <n v="-72240"/>
    <n v="-264934.09600000002"/>
    <n v="-59418.709000000061"/>
    <n v="-0.28912048809269969"/>
    <n v="6"/>
    <x v="1"/>
  </r>
  <r>
    <x v="5"/>
    <x v="4"/>
    <x v="1"/>
    <n v="2793305.5919999997"/>
    <n v="-537715.96199999994"/>
    <n v="-52090"/>
    <n v="-55160"/>
    <n v="-100570"/>
    <n v="-745535.96199999994"/>
    <n v="2047769.63"/>
    <n v="0.73309903358400608"/>
    <n v="6"/>
    <x v="1"/>
  </r>
  <r>
    <x v="5"/>
    <x v="4"/>
    <x v="2"/>
    <n v="76082.096999999994"/>
    <n v="-37068.842999999993"/>
    <n v="-27410"/>
    <n v="-88480"/>
    <n v="-92350"/>
    <n v="-245308.84299999999"/>
    <n v="-169226.74599999998"/>
    <n v="-2.224265006786025"/>
    <n v="6"/>
    <x v="1"/>
  </r>
  <r>
    <x v="5"/>
    <x v="4"/>
    <x v="3"/>
    <n v="16055.928"/>
    <n v="-12936.252"/>
    <n v="-32600"/>
    <n v="-47590"/>
    <n v="-72130"/>
    <n v="-165256.25200000001"/>
    <n v="-149200.32400000002"/>
    <n v="-9.2925381827820868"/>
    <n v="6"/>
    <x v="1"/>
  </r>
  <r>
    <x v="5"/>
    <x v="4"/>
    <x v="0"/>
    <n v="580407.97499999998"/>
    <n v="-236660.77399999998"/>
    <n v="-106780"/>
    <n v="-79100"/>
    <n v="-102410"/>
    <n v="-524950.77399999998"/>
    <n v="55457.201000000001"/>
    <n v="9.5548654375398626E-2"/>
    <n v="6"/>
    <x v="1"/>
  </r>
  <r>
    <x v="5"/>
    <x v="4"/>
    <x v="1"/>
    <n v="255993.36"/>
    <n v="-189768.12399999998"/>
    <n v="-54320"/>
    <n v="-95740"/>
    <n v="-65380"/>
    <n v="-405208.12399999995"/>
    <n v="-149214.76399999997"/>
    <n v="-0.58288529046222126"/>
    <n v="6"/>
    <x v="1"/>
  </r>
  <r>
    <x v="5"/>
    <x v="4"/>
    <x v="2"/>
    <n v="6607.3629999999994"/>
    <n v="-17262.860999999997"/>
    <n v="-70740"/>
    <n v="-22050"/>
    <n v="-53360"/>
    <n v="-163412.861"/>
    <n v="-156805.49799999999"/>
    <n v="-23.731933299260234"/>
    <n v="6"/>
    <x v="1"/>
  </r>
  <r>
    <x v="5"/>
    <x v="4"/>
    <x v="3"/>
    <n v="503079.96899999998"/>
    <n v="-206938.01799999998"/>
    <n v="-92970"/>
    <n v="-27500"/>
    <n v="-53050"/>
    <n v="-380458.01799999998"/>
    <n v="122621.951"/>
    <n v="0.243742463536647"/>
    <n v="6"/>
    <x v="1"/>
  </r>
  <r>
    <x v="5"/>
    <x v="4"/>
    <x v="0"/>
    <n v="1623387.395"/>
    <n v="-409614.85599999997"/>
    <n v="-71590"/>
    <n v="-96850"/>
    <n v="-61170"/>
    <n v="-639224.85599999991"/>
    <n v="984162.53900000011"/>
    <n v="0.6062401014269303"/>
    <n v="6"/>
    <x v="1"/>
  </r>
  <r>
    <x v="5"/>
    <x v="4"/>
    <x v="0"/>
    <n v="60327.854999999989"/>
    <n v="-26661.326999999997"/>
    <n v="-98080"/>
    <n v="-53030"/>
    <n v="-99790"/>
    <n v="-277561.32699999999"/>
    <n v="-217233.47200000001"/>
    <n v="-3.6008817485720326"/>
    <n v="6"/>
    <x v="1"/>
  </r>
  <r>
    <x v="5"/>
    <x v="4"/>
    <x v="1"/>
    <n v="8614575.3190000001"/>
    <n v="-51550.533999999992"/>
    <n v="-30380"/>
    <n v="-60420"/>
    <n v="-63540"/>
    <n v="-205890.53399999999"/>
    <n v="8408684.7850000001"/>
    <n v="0.97609974649059073"/>
    <n v="6"/>
    <x v="1"/>
  </r>
  <r>
    <x v="5"/>
    <x v="4"/>
    <x v="2"/>
    <n v="776444.74599999993"/>
    <n v="-50184.498"/>
    <n v="-86780"/>
    <n v="-33250"/>
    <n v="-81070"/>
    <n v="-251284.49799999999"/>
    <n v="525160.24799999991"/>
    <n v="0.67636525419929872"/>
    <n v="6"/>
    <x v="1"/>
  </r>
  <r>
    <x v="5"/>
    <x v="4"/>
    <x v="0"/>
    <n v="3287507.7759999996"/>
    <n v="-243928.538"/>
    <n v="-19650"/>
    <n v="-89000"/>
    <n v="-18180"/>
    <n v="-370758.538"/>
    <n v="2916749.2379999994"/>
    <n v="0.88722200424690334"/>
    <n v="6"/>
    <x v="1"/>
  </r>
  <r>
    <x v="5"/>
    <x v="4"/>
    <x v="1"/>
    <n v="1196194.6709999999"/>
    <n v="-1182645.1069999998"/>
    <n v="-93020"/>
    <n v="-31710"/>
    <n v="-18970"/>
    <n v="-1326345.1069999998"/>
    <n v="-130150.43599999999"/>
    <n v="-0.10880372497496271"/>
    <n v="6"/>
    <x v="1"/>
  </r>
  <r>
    <x v="5"/>
    <x v="4"/>
    <x v="2"/>
    <n v="1525746.439"/>
    <n v="-367195.56299999997"/>
    <n v="-64060"/>
    <n v="-38120"/>
    <n v="-60940"/>
    <n v="-530315.56299999997"/>
    <n v="995430.87600000005"/>
    <n v="0.65242221810618961"/>
    <n v="6"/>
    <x v="1"/>
  </r>
  <r>
    <x v="5"/>
    <x v="17"/>
    <x v="0"/>
    <n v="378001.49099999998"/>
    <n v="-130039.11900000001"/>
    <n v="-52810"/>
    <n v="-77360"/>
    <n v="-21420"/>
    <n v="-281629.11900000001"/>
    <n v="96372.371999999974"/>
    <n v="0.25495235943394728"/>
    <n v="6"/>
    <x v="1"/>
  </r>
  <r>
    <x v="5"/>
    <x v="17"/>
    <x v="1"/>
    <n v="94598.133000000002"/>
    <n v="-56181.985999999997"/>
    <n v="-34550"/>
    <n v="-13010"/>
    <n v="-20280"/>
    <n v="-124021.986"/>
    <n v="-29423.853000000003"/>
    <n v="-0.31104052550381733"/>
    <n v="6"/>
    <x v="1"/>
  </r>
  <r>
    <x v="5"/>
    <x v="17"/>
    <x v="2"/>
    <n v="360482.47200000001"/>
    <n v="-227094.81199999998"/>
    <n v="-99220"/>
    <n v="-79620"/>
    <n v="-83340"/>
    <n v="-489274.81199999998"/>
    <n v="-128792.33999999997"/>
    <n v="-0.3572776764580109"/>
    <n v="6"/>
    <x v="1"/>
  </r>
  <r>
    <x v="5"/>
    <x v="17"/>
    <x v="0"/>
    <n v="1043130.382"/>
    <n v="-1510127.6959999998"/>
    <n v="-102530"/>
    <n v="-84130"/>
    <n v="-62060"/>
    <n v="-1758847.6959999998"/>
    <n v="-715717.31399999978"/>
    <n v="-0.6861245021238388"/>
    <n v="6"/>
    <x v="1"/>
  </r>
  <r>
    <x v="5"/>
    <x v="17"/>
    <x v="0"/>
    <n v="2378348.8189999997"/>
    <n v="-3020851.162"/>
    <n v="-64290"/>
    <n v="-102910"/>
    <n v="-51880"/>
    <n v="-3239931.162"/>
    <n v="-861582.34300000034"/>
    <n v="-0.36226071470973764"/>
    <n v="6"/>
    <x v="1"/>
  </r>
  <r>
    <x v="5"/>
    <x v="17"/>
    <x v="0"/>
    <n v="579393.57699999993"/>
    <n v="-146199.25599999999"/>
    <n v="-40910"/>
    <n v="-77580"/>
    <n v="-20020"/>
    <n v="-284709.25599999999"/>
    <n v="294684.32099999994"/>
    <n v="0.50860819432245785"/>
    <n v="6"/>
    <x v="1"/>
  </r>
  <r>
    <x v="5"/>
    <x v="17"/>
    <x v="0"/>
    <n v="585116.61599999992"/>
    <n v="-27143.928"/>
    <n v="-45900"/>
    <n v="-90390"/>
    <n v="-95350"/>
    <n v="-258783.92800000001"/>
    <n v="326332.68799999991"/>
    <n v="0.55772247630034821"/>
    <n v="6"/>
    <x v="1"/>
  </r>
  <r>
    <x v="5"/>
    <x v="17"/>
    <x v="0"/>
    <n v="1059492.2659999998"/>
    <n v="-961579.47199999995"/>
    <n v="-45880"/>
    <n v="-86960"/>
    <n v="-27330"/>
    <n v="-1121749.4720000001"/>
    <n v="-62257.206000000238"/>
    <n v="-5.8761359566168132E-2"/>
    <n v="6"/>
    <x v="1"/>
  </r>
  <r>
    <x v="5"/>
    <x v="17"/>
    <x v="0"/>
    <n v="178561.103"/>
    <n v="-43180.724999999999"/>
    <n v="-75280"/>
    <n v="-52670"/>
    <n v="-32790"/>
    <n v="-203920.72500000001"/>
    <n v="-25359.622000000003"/>
    <n v="-0.14202209537202512"/>
    <n v="6"/>
    <x v="1"/>
  </r>
  <r>
    <x v="5"/>
    <x v="17"/>
    <x v="0"/>
    <n v="189340.69"/>
    <n v="-83152.222999999998"/>
    <n v="-95850"/>
    <n v="-93440"/>
    <n v="-84850"/>
    <n v="-357292.223"/>
    <n v="-167951.533"/>
    <n v="-0.88703348973746743"/>
    <n v="6"/>
    <x v="1"/>
  </r>
  <r>
    <x v="5"/>
    <x v="17"/>
    <x v="0"/>
    <n v="205600.00999999998"/>
    <n v="-92976.225999999995"/>
    <n v="-26150"/>
    <n v="-100550"/>
    <n v="-64410"/>
    <n v="-284086.22600000002"/>
    <n v="-78486.216000000044"/>
    <n v="-0.38174227715261322"/>
    <n v="6"/>
    <x v="1"/>
  </r>
  <r>
    <x v="5"/>
    <x v="17"/>
    <x v="0"/>
    <n v="29095.142999999996"/>
    <n v="-10131.31"/>
    <n v="-20940"/>
    <n v="-58090"/>
    <n v="-58280"/>
    <n v="-147441.31"/>
    <n v="-118346.167"/>
    <n v="-4.0675574957648433"/>
    <n v="6"/>
    <x v="1"/>
  </r>
  <r>
    <x v="5"/>
    <x v="17"/>
    <x v="0"/>
    <n v="24179.302"/>
    <n v="-5942.8319999999994"/>
    <n v="-40680"/>
    <n v="-43940"/>
    <n v="-99150"/>
    <n v="-189712.83199999999"/>
    <n v="-165533.53"/>
    <n v="-6.846083894398606"/>
    <n v="6"/>
    <x v="1"/>
  </r>
  <r>
    <x v="5"/>
    <x v="17"/>
    <x v="0"/>
    <n v="697565.55399999989"/>
    <n v="-74535.831999999995"/>
    <n v="-54640"/>
    <n v="-33410"/>
    <n v="-14850"/>
    <n v="-177435.83199999999"/>
    <n v="520129.72199999989"/>
    <n v="0.74563561663482025"/>
    <n v="6"/>
    <x v="1"/>
  </r>
  <r>
    <x v="5"/>
    <x v="17"/>
    <x v="0"/>
    <n v="103774.10399999999"/>
    <n v="-27928.739999999998"/>
    <n v="-54100"/>
    <n v="-39450"/>
    <n v="-57570"/>
    <n v="-179048.74"/>
    <n v="-75274.635999999999"/>
    <n v="-0.72537013665760008"/>
    <n v="6"/>
    <x v="1"/>
  </r>
  <r>
    <x v="5"/>
    <x v="17"/>
    <x v="0"/>
    <n v="493811.63999999996"/>
    <n v="-45283.993999999999"/>
    <n v="-15830"/>
    <n v="-80300"/>
    <n v="-97120"/>
    <n v="-238533.99400000001"/>
    <n v="255277.64599999995"/>
    <n v="0.51695348048093803"/>
    <n v="6"/>
    <x v="1"/>
  </r>
  <r>
    <x v="5"/>
    <x v="17"/>
    <x v="0"/>
    <n v="684918.78"/>
    <n v="-39955.377"/>
    <n v="-105550"/>
    <n v="-87290"/>
    <n v="-78950"/>
    <n v="-311745.37699999998"/>
    <n v="373173.40300000005"/>
    <n v="0.54484329222218153"/>
    <n v="6"/>
    <x v="1"/>
  </r>
  <r>
    <x v="5"/>
    <x v="17"/>
    <x v="0"/>
    <n v="1359548.5469999998"/>
    <n v="-63512.301999999996"/>
    <n v="-97450"/>
    <n v="-19580"/>
    <n v="-91890"/>
    <n v="-272432.30200000003"/>
    <n v="1087116.2449999996"/>
    <n v="0.79961561313779239"/>
    <n v="6"/>
    <x v="1"/>
  </r>
  <r>
    <x v="5"/>
    <x v="17"/>
    <x v="0"/>
    <n v="137441.56299999999"/>
    <n v="-201214.42599999998"/>
    <n v="-51520"/>
    <n v="-53030"/>
    <n v="-48320"/>
    <n v="-354084.42599999998"/>
    <n v="-216642.86299999998"/>
    <n v="-1.5762543605532191"/>
    <n v="6"/>
    <x v="1"/>
  </r>
  <r>
    <x v="5"/>
    <x v="17"/>
    <x v="0"/>
    <n v="278534.40299999999"/>
    <n v="-402421.348"/>
    <n v="-29510"/>
    <n v="-72290"/>
    <n v="-79510"/>
    <n v="-583731.348"/>
    <n v="-305196.94500000001"/>
    <n v="-1.095724412183295"/>
    <n v="6"/>
    <x v="1"/>
  </r>
  <r>
    <x v="5"/>
    <x v="17"/>
    <x v="0"/>
    <n v="270522.16800000001"/>
    <n v="-404551.50399999996"/>
    <n v="-84140"/>
    <n v="-88550"/>
    <n v="-74660"/>
    <n v="-651901.50399999996"/>
    <n v="-381379.33599999995"/>
    <n v="-1.4097895888517349"/>
    <n v="6"/>
    <x v="1"/>
  </r>
  <r>
    <x v="5"/>
    <x v="17"/>
    <x v="0"/>
    <n v="45126.892999999996"/>
    <n v="-5221.0269999999991"/>
    <n v="-73080"/>
    <n v="-40910"/>
    <n v="-81480"/>
    <n v="-200691.027"/>
    <n v="-155564.13400000002"/>
    <n v="-3.4472600185437106"/>
    <n v="6"/>
    <x v="1"/>
  </r>
  <r>
    <x v="5"/>
    <x v="17"/>
    <x v="0"/>
    <n v="14361.598999999998"/>
    <n v="-4729.9629999999997"/>
    <n v="-33460"/>
    <n v="-63220"/>
    <n v="-13010"/>
    <n v="-114419.963"/>
    <n v="-100058.364"/>
    <n v="-6.967076855439287"/>
    <n v="6"/>
    <x v="1"/>
  </r>
  <r>
    <x v="5"/>
    <x v="17"/>
    <x v="0"/>
    <n v="305.03899999999999"/>
    <n v="-4521.4749999999995"/>
    <n v="-31120"/>
    <n v="-35010"/>
    <n v="-43820"/>
    <n v="-114471.47500000001"/>
    <n v="-114166.436"/>
    <n v="-374.26832634515591"/>
    <n v="6"/>
    <x v="1"/>
  </r>
  <r>
    <x v="5"/>
    <x v="17"/>
    <x v="0"/>
    <n v="71598.029999999984"/>
    <n v="-51497.942999999999"/>
    <n v="-85390"/>
    <n v="-105970"/>
    <n v="-70890"/>
    <n v="-313747.94299999997"/>
    <n v="-242149.913"/>
    <n v="-3.3820750794400358"/>
    <n v="6"/>
    <x v="1"/>
  </r>
  <r>
    <x v="5"/>
    <x v="17"/>
    <x v="0"/>
    <n v="67506.599999999991"/>
    <n v="-88380.564999999988"/>
    <n v="-95050"/>
    <n v="-84650"/>
    <n v="-106290"/>
    <n v="-374370.565"/>
    <n v="-306863.96500000003"/>
    <n v="-4.5456883475097261"/>
    <n v="6"/>
    <x v="1"/>
  </r>
  <r>
    <x v="5"/>
    <x v="17"/>
    <x v="0"/>
    <n v="274765.05"/>
    <n v="-223190.70199999999"/>
    <n v="-29890"/>
    <n v="-42540"/>
    <n v="-108520"/>
    <n v="-404140.70199999999"/>
    <n v="-129375.652"/>
    <n v="-0.47085920134311116"/>
    <n v="6"/>
    <x v="1"/>
  </r>
  <r>
    <x v="5"/>
    <x v="17"/>
    <x v="0"/>
    <n v="214004.25899999999"/>
    <n v="-146107.61900000001"/>
    <n v="-27030"/>
    <n v="-79550"/>
    <n v="-69550"/>
    <n v="-322237.61900000001"/>
    <n v="-108233.36000000002"/>
    <n v="-0.505753299049997"/>
    <n v="6"/>
    <x v="1"/>
  </r>
  <r>
    <x v="5"/>
    <x v="17"/>
    <x v="0"/>
    <n v="184802.17699999997"/>
    <n v="-91695.561999999991"/>
    <n v="-23550"/>
    <n v="-30880"/>
    <n v="-104130"/>
    <n v="-250255.56199999998"/>
    <n v="-65453.385000000009"/>
    <n v="-0.35418081140894797"/>
    <n v="6"/>
    <x v="1"/>
  </r>
  <r>
    <x v="5"/>
    <x v="17"/>
    <x v="1"/>
    <n v="178377.83600000001"/>
    <n v="-73318.552999999985"/>
    <n v="-97350"/>
    <n v="-18630"/>
    <n v="-26360"/>
    <n v="-215658.55299999999"/>
    <n v="-37280.716999999975"/>
    <n v="-0.20899859442178664"/>
    <n v="6"/>
    <x v="1"/>
  </r>
  <r>
    <x v="5"/>
    <x v="17"/>
    <x v="2"/>
    <n v="36377.46"/>
    <n v="-83771.904999999984"/>
    <n v="-24520"/>
    <n v="-58340"/>
    <n v="-76990"/>
    <n v="-243621.90499999997"/>
    <n v="-207244.44499999998"/>
    <n v="-5.6970565014709651"/>
    <n v="6"/>
    <x v="1"/>
  </r>
  <r>
    <x v="5"/>
    <x v="17"/>
    <x v="0"/>
    <n v="836507.73499999999"/>
    <n v="-500497.43799999997"/>
    <n v="-65800"/>
    <n v="-37890"/>
    <n v="-52780"/>
    <n v="-656967.43799999997"/>
    <n v="179540.29700000002"/>
    <n v="0.21463076728154823"/>
    <n v="6"/>
    <x v="1"/>
  </r>
  <r>
    <x v="5"/>
    <x v="17"/>
    <x v="0"/>
    <n v="52806.298999999999"/>
    <n v="-33418.525000000001"/>
    <n v="-27110"/>
    <n v="-25910"/>
    <n v="-43680"/>
    <n v="-130118.52499999999"/>
    <n v="-77312.225999999995"/>
    <n v="-1.4640720418600062"/>
    <n v="6"/>
    <x v="1"/>
  </r>
  <r>
    <x v="5"/>
    <x v="17"/>
    <x v="0"/>
    <n v="14918.539999999999"/>
    <n v="-9311.5399999999991"/>
    <n v="-82840"/>
    <n v="-68430"/>
    <n v="-48990"/>
    <n v="-209571.54"/>
    <n v="-194653"/>
    <n v="-13.047724509234818"/>
    <n v="6"/>
    <x v="1"/>
  </r>
  <r>
    <x v="5"/>
    <x v="17"/>
    <x v="0"/>
    <n v="65846.031999999992"/>
    <n v="-52108.762999999992"/>
    <n v="-98050"/>
    <n v="-20980"/>
    <n v="-60780"/>
    <n v="-231918.76299999998"/>
    <n v="-166072.73099999997"/>
    <n v="-2.5221372640951243"/>
    <n v="6"/>
    <x v="1"/>
  </r>
  <r>
    <x v="5"/>
    <x v="17"/>
    <x v="0"/>
    <n v="132953.50599999999"/>
    <n v="-7800.107"/>
    <n v="-35300"/>
    <n v="-43980"/>
    <n v="-55890"/>
    <n v="-142970.10699999999"/>
    <n v="-10016.600999999995"/>
    <n v="-7.53391264462029E-2"/>
    <n v="6"/>
    <x v="1"/>
  </r>
  <r>
    <x v="5"/>
    <x v="17"/>
    <x v="1"/>
    <n v="8348958.4779999992"/>
    <n v="-465900.03599999996"/>
    <n v="-42960"/>
    <n v="-82620"/>
    <n v="-33250"/>
    <n v="-624730.03599999996"/>
    <n v="7724228.4419999989"/>
    <n v="0.92517269816993331"/>
    <n v="6"/>
    <x v="1"/>
  </r>
  <r>
    <x v="5"/>
    <x v="17"/>
    <x v="2"/>
    <n v="114831.745"/>
    <n v="-43839.963999999993"/>
    <n v="-31860"/>
    <n v="-99450"/>
    <n v="-81750"/>
    <n v="-256899.96399999998"/>
    <n v="-142068.21899999998"/>
    <n v="-1.2371859279853319"/>
    <n v="6"/>
    <x v="1"/>
  </r>
  <r>
    <x v="5"/>
    <x v="17"/>
    <x v="0"/>
    <n v="111277.887"/>
    <n v="-6276.4939999999997"/>
    <n v="-39050"/>
    <n v="-95100"/>
    <n v="-58780"/>
    <n v="-199206.49400000001"/>
    <n v="-87928.607000000004"/>
    <n v="-0.79017142911780847"/>
    <n v="6"/>
    <x v="1"/>
  </r>
  <r>
    <x v="5"/>
    <x v="17"/>
    <x v="0"/>
    <n v="79395.259999999995"/>
    <n v="-22525.138999999999"/>
    <n v="-62560"/>
    <n v="-29910"/>
    <n v="-13160"/>
    <n v="-128155.139"/>
    <n v="-48759.879000000001"/>
    <n v="-0.61414093234281242"/>
    <n v="6"/>
    <x v="1"/>
  </r>
  <r>
    <x v="5"/>
    <x v="17"/>
    <x v="0"/>
    <n v="112229.621"/>
    <n v="-26901.839999999997"/>
    <n v="-16820"/>
    <n v="-83810"/>
    <n v="-37310"/>
    <n v="-164841.84"/>
    <n v="-52612.218999999997"/>
    <n v="-0.46879084622409978"/>
    <n v="6"/>
    <x v="1"/>
  </r>
  <r>
    <x v="5"/>
    <x v="17"/>
    <x v="1"/>
    <n v="65661.392999999996"/>
    <n v="-4878.951"/>
    <n v="-81260"/>
    <n v="-28730"/>
    <n v="-46860"/>
    <n v="-161728.951"/>
    <n v="-96067.558000000005"/>
    <n v="-1.4630752350928651"/>
    <n v="6"/>
    <x v="1"/>
  </r>
  <r>
    <x v="5"/>
    <x v="17"/>
    <x v="2"/>
    <n v="3377198.9719999996"/>
    <n v="-453978.30100000004"/>
    <n v="-81520"/>
    <n v="-93570"/>
    <n v="-20300"/>
    <n v="-649368.30099999998"/>
    <n v="2727830.6709999996"/>
    <n v="0.80771985708160987"/>
    <n v="6"/>
    <x v="1"/>
  </r>
  <r>
    <x v="5"/>
    <x v="17"/>
    <x v="0"/>
    <n v="1700225.94"/>
    <n v="-627817.45599999989"/>
    <n v="-47930"/>
    <n v="-91180"/>
    <n v="-36230"/>
    <n v="-803157.45599999989"/>
    <n v="897068.48400000005"/>
    <n v="0.52761722009723022"/>
    <n v="6"/>
    <x v="1"/>
  </r>
  <r>
    <x v="5"/>
    <x v="17"/>
    <x v="0"/>
    <n v="669560.22699999996"/>
    <n v="-164466.736"/>
    <n v="-81290"/>
    <n v="-42810"/>
    <n v="-24940"/>
    <n v="-313506.73600000003"/>
    <n v="356053.49099999992"/>
    <n v="0.53177216423878171"/>
    <n v="6"/>
    <x v="1"/>
  </r>
  <r>
    <x v="5"/>
    <x v="17"/>
    <x v="1"/>
    <n v="610105.853"/>
    <n v="-63605.058999999994"/>
    <n v="-42000"/>
    <n v="-84930"/>
    <n v="-24850"/>
    <n v="-215385.05900000001"/>
    <n v="394720.79399999999"/>
    <n v="0.64697100029296062"/>
    <n v="6"/>
    <x v="1"/>
  </r>
  <r>
    <x v="5"/>
    <x v="17"/>
    <x v="2"/>
    <n v="6014881.1239999998"/>
    <n v="-673310.65899999999"/>
    <n v="-39070"/>
    <n v="-55770"/>
    <n v="-46220"/>
    <n v="-814370.65899999999"/>
    <n v="5200510.4649999999"/>
    <n v="0.86460735595412241"/>
    <n v="6"/>
    <x v="1"/>
  </r>
  <r>
    <x v="5"/>
    <x v="17"/>
    <x v="0"/>
    <n v="492527.01399999997"/>
    <n v="-284446.16899999999"/>
    <n v="-79960"/>
    <n v="-20720"/>
    <n v="-41630"/>
    <n v="-426756.16899999999"/>
    <n v="65770.844999999972"/>
    <n v="0.13353753830850784"/>
    <n v="6"/>
    <x v="1"/>
  </r>
  <r>
    <x v="5"/>
    <x v="17"/>
    <x v="0"/>
    <n v="969623.94199999992"/>
    <n v="-295888.14499999996"/>
    <n v="-85200"/>
    <n v="-90850"/>
    <n v="-42710"/>
    <n v="-514648.14499999996"/>
    <n v="454975.79699999996"/>
    <n v="0.46922912821391533"/>
    <n v="6"/>
    <x v="1"/>
  </r>
  <r>
    <x v="5"/>
    <x v="17"/>
    <x v="0"/>
    <n v="245284.64799999999"/>
    <n v="-143035.43799999999"/>
    <n v="-50630"/>
    <n v="-103040"/>
    <n v="-40840"/>
    <n v="-337545.43799999997"/>
    <n v="-92260.789999999979"/>
    <n v="-0.37613764559777907"/>
    <n v="6"/>
    <x v="1"/>
  </r>
  <r>
    <x v="5"/>
    <x v="17"/>
    <x v="1"/>
    <n v="138555.851"/>
    <n v="-201210.674"/>
    <n v="-19700"/>
    <n v="-93740"/>
    <n v="-98280"/>
    <n v="-412930.674"/>
    <n v="-274374.82299999997"/>
    <n v="-1.9802471062734117"/>
    <n v="6"/>
    <x v="1"/>
  </r>
  <r>
    <x v="5"/>
    <x v="5"/>
    <x v="2"/>
    <n v="-776.01999999999987"/>
    <n v="160.26499999999999"/>
    <n v="-59430"/>
    <n v="-80630"/>
    <n v="-45430"/>
    <n v="-185329.73499999999"/>
    <n v="-186105.75499999998"/>
    <n v="239.82082291693513"/>
    <n v="6"/>
    <x v="1"/>
  </r>
  <r>
    <x v="5"/>
    <x v="5"/>
    <x v="3"/>
    <n v="551465.103"/>
    <n v="-703953.36899999995"/>
    <n v="-77370"/>
    <n v="-31260"/>
    <n v="-101200"/>
    <n v="-913783.36899999995"/>
    <n v="-362318.26599999995"/>
    <n v="-0.65701032400594161"/>
    <n v="6"/>
    <x v="1"/>
  </r>
  <r>
    <x v="5"/>
    <x v="5"/>
    <x v="0"/>
    <n v="43408.161999999997"/>
    <n v="-4288.5289999999995"/>
    <n v="-64210"/>
    <n v="-98820"/>
    <n v="-62040"/>
    <n v="-229358.52900000001"/>
    <n v="-185950.36700000003"/>
    <n v="-4.2837650440025552"/>
    <n v="6"/>
    <x v="1"/>
  </r>
  <r>
    <x v="5"/>
    <x v="5"/>
    <x v="1"/>
    <n v="24289.37"/>
    <n v="-4173.4349999999995"/>
    <n v="-28300"/>
    <n v="-61650"/>
    <n v="-42710"/>
    <n v="-136833.435"/>
    <n v="-112544.065"/>
    <n v="-4.6334699088531321"/>
    <n v="6"/>
    <x v="1"/>
  </r>
  <r>
    <x v="5"/>
    <x v="5"/>
    <x v="2"/>
    <n v="179127.69699999999"/>
    <n v="-183985.90700000001"/>
    <n v="-82730"/>
    <n v="-88580"/>
    <n v="-57930"/>
    <n v="-413225.90700000001"/>
    <n v="-234098.21000000002"/>
    <n v="-1.3068789133151197"/>
    <n v="6"/>
    <x v="1"/>
  </r>
  <r>
    <x v="5"/>
    <x v="5"/>
    <x v="3"/>
    <n v="462680.04299999995"/>
    <n v="-230226.15699999998"/>
    <n v="-22750"/>
    <n v="-38500"/>
    <n v="-95790"/>
    <n v="-387266.15700000001"/>
    <n v="75413.88599999994"/>
    <n v="0.16299360030966356"/>
    <n v="6"/>
    <x v="1"/>
  </r>
  <r>
    <x v="5"/>
    <x v="5"/>
    <x v="0"/>
    <n v="272511.533"/>
    <n v="-80978.120999999999"/>
    <n v="-29700"/>
    <n v="-85470"/>
    <n v="-44520"/>
    <n v="-240668.12099999998"/>
    <n v="31843.412000000011"/>
    <n v="0.11685161229488225"/>
    <n v="6"/>
    <x v="1"/>
  </r>
  <r>
    <x v="5"/>
    <x v="5"/>
    <x v="1"/>
    <n v="15058.554"/>
    <n v="-8387.19"/>
    <n v="-21890"/>
    <n v="-76540"/>
    <n v="-104180"/>
    <n v="-210997.19"/>
    <n v="-195938.636"/>
    <n v="-13.011782937458669"/>
    <n v="6"/>
    <x v="1"/>
  </r>
  <r>
    <x v="5"/>
    <x v="5"/>
    <x v="2"/>
    <n v="27293.126"/>
    <n v="-11847.605"/>
    <n v="-80030"/>
    <n v="-78150"/>
    <n v="-22610"/>
    <n v="-192637.60500000001"/>
    <n v="-165344.47900000002"/>
    <n v="-6.0580997207868394"/>
    <n v="6"/>
    <x v="1"/>
  </r>
  <r>
    <x v="5"/>
    <x v="5"/>
    <x v="3"/>
    <n v="19980.73"/>
    <n v="-5469.1629999999996"/>
    <n v="-67440"/>
    <n v="-97610"/>
    <n v="-33910"/>
    <n v="-204429.163"/>
    <n v="-184448.43299999999"/>
    <n v="-9.2313160229881479"/>
    <n v="6"/>
    <x v="1"/>
  </r>
  <r>
    <x v="5"/>
    <x v="5"/>
    <x v="0"/>
    <n v="602801.42299999995"/>
    <n v="-22414.615999999998"/>
    <n v="-99770"/>
    <n v="-54110"/>
    <n v="-59120"/>
    <n v="-235414.61600000001"/>
    <n v="367386.80699999991"/>
    <n v="0.60946572616169814"/>
    <n v="6"/>
    <x v="1"/>
  </r>
  <r>
    <x v="5"/>
    <x v="5"/>
    <x v="1"/>
    <n v="18605.565999999999"/>
    <n v="-1225.252"/>
    <n v="-14300"/>
    <n v="-31150"/>
    <n v="-66580"/>
    <n v="-113255.25199999999"/>
    <n v="-94649.685999999987"/>
    <n v="-5.0871704736098859"/>
    <n v="6"/>
    <x v="1"/>
  </r>
  <r>
    <x v="5"/>
    <x v="5"/>
    <x v="2"/>
    <n v="17450.034"/>
    <n v="-2480.0509999999999"/>
    <n v="-90710"/>
    <n v="-50490"/>
    <n v="-79280"/>
    <n v="-222960.05100000001"/>
    <n v="-205510.01699999999"/>
    <n v="-11.777055391410698"/>
    <n v="6"/>
    <x v="1"/>
  </r>
  <r>
    <x v="5"/>
    <x v="5"/>
    <x v="3"/>
    <n v="317254.20999999996"/>
    <n v="-33584.754000000001"/>
    <n v="-59330"/>
    <n v="-23540"/>
    <n v="-77410"/>
    <n v="-193864.75400000002"/>
    <n v="123389.45599999995"/>
    <n v="0.38892929427161882"/>
    <n v="6"/>
    <x v="1"/>
  </r>
  <r>
    <x v="5"/>
    <x v="5"/>
    <x v="0"/>
    <n v="21116.802"/>
    <n v="-2970.1909999999998"/>
    <n v="-70980"/>
    <n v="-82130"/>
    <n v="-50650"/>
    <n v="-206730.19099999999"/>
    <n v="-185613.389"/>
    <n v="-8.7898436988706905"/>
    <n v="6"/>
    <x v="1"/>
  </r>
  <r>
    <x v="5"/>
    <x v="5"/>
    <x v="0"/>
    <n v="92670.423999999999"/>
    <n v="-25034.771999999997"/>
    <n v="-29330"/>
    <n v="-62950"/>
    <n v="-54080"/>
    <n v="-171394.772"/>
    <n v="-78724.347999999998"/>
    <n v="-0.8495088789061761"/>
    <n v="6"/>
    <x v="1"/>
  </r>
  <r>
    <x v="5"/>
    <x v="5"/>
    <x v="1"/>
    <n v="46082.833999999995"/>
    <n v="-55262.423999999999"/>
    <n v="-19570"/>
    <n v="-48910"/>
    <n v="-58760"/>
    <n v="-182502.424"/>
    <n v="-136419.59"/>
    <n v="-2.9603125102939636"/>
    <n v="6"/>
    <x v="1"/>
  </r>
  <r>
    <x v="5"/>
    <x v="5"/>
    <x v="2"/>
    <n v="112984.08799999999"/>
    <n v="-160777.04999999999"/>
    <n v="-48700"/>
    <n v="-50830"/>
    <n v="-31240"/>
    <n v="-291547.05"/>
    <n v="-178562.962"/>
    <n v="-1.5804257498631136"/>
    <n v="6"/>
    <x v="1"/>
  </r>
  <r>
    <x v="5"/>
    <x v="5"/>
    <x v="0"/>
    <n v="30593.079999999998"/>
    <n v="-23324.853999999999"/>
    <n v="-66370"/>
    <n v="-107440"/>
    <n v="-54360"/>
    <n v="-251494.85399999999"/>
    <n v="-220901.774"/>
    <n v="-7.2206451262834612"/>
    <n v="6"/>
    <x v="1"/>
  </r>
  <r>
    <x v="5"/>
    <x v="5"/>
    <x v="1"/>
    <n v="94700.228000000003"/>
    <n v="-187796.28699999998"/>
    <n v="-23440"/>
    <n v="-87010"/>
    <n v="-76930"/>
    <n v="-375176.28700000001"/>
    <n v="-280476.05900000001"/>
    <n v="-2.9617252769444229"/>
    <n v="6"/>
    <x v="1"/>
  </r>
  <r>
    <x v="5"/>
    <x v="5"/>
    <x v="2"/>
    <n v="30668.000999999997"/>
    <n v="-65785.278999999995"/>
    <n v="-56570"/>
    <n v="-53400"/>
    <n v="-56840"/>
    <n v="-232595.27899999998"/>
    <n v="-201927.27799999999"/>
    <n v="-6.5842986636135823"/>
    <n v="6"/>
    <x v="1"/>
  </r>
  <r>
    <x v="5"/>
    <x v="5"/>
    <x v="0"/>
    <n v="123193.99400000001"/>
    <n v="-204917.83199999999"/>
    <n v="-69150"/>
    <n v="-104540"/>
    <n v="-18370"/>
    <n v="-396977.83199999999"/>
    <n v="-273783.83799999999"/>
    <n v="-2.222379753350638"/>
    <n v="6"/>
    <x v="1"/>
  </r>
  <r>
    <x v="5"/>
    <x v="5"/>
    <x v="1"/>
    <n v="181311.24899999998"/>
    <n v="-180865.13199999998"/>
    <n v="-92840"/>
    <n v="-43640"/>
    <n v="-34630"/>
    <n v="-351975.13199999998"/>
    <n v="-170663.883"/>
    <n v="-0.94127575614461745"/>
    <n v="6"/>
    <x v="1"/>
  </r>
  <r>
    <x v="5"/>
    <x v="5"/>
    <x v="2"/>
    <n v="50390.004000000001"/>
    <n v="-84826.349999999991"/>
    <n v="-50860"/>
    <n v="-84150"/>
    <n v="-100320"/>
    <n v="-320156.34999999998"/>
    <n v="-269766.34599999996"/>
    <n v="-5.3535686561961766"/>
    <n v="6"/>
    <x v="1"/>
  </r>
  <r>
    <x v="5"/>
    <x v="5"/>
    <x v="0"/>
    <n v="530794.63500000001"/>
    <n v="-198893.68100000001"/>
    <n v="-46450"/>
    <n v="-103710"/>
    <n v="-54500"/>
    <n v="-403553.68099999998"/>
    <n v="127240.95400000003"/>
    <n v="0.2397178599968329"/>
    <n v="6"/>
    <x v="1"/>
  </r>
  <r>
    <x v="5"/>
    <x v="5"/>
    <x v="0"/>
    <n v="100468.36799999999"/>
    <n v="-44038.231999999996"/>
    <n v="-100010"/>
    <n v="-18240"/>
    <n v="-73820"/>
    <n v="-236108.23199999999"/>
    <n v="-135639.864"/>
    <n v="-1.3500753192288344"/>
    <n v="6"/>
    <x v="1"/>
  </r>
  <r>
    <x v="5"/>
    <x v="5"/>
    <x v="0"/>
    <n v="90579.271999999997"/>
    <n v="-34324.597999999998"/>
    <n v="-24980"/>
    <n v="-104710"/>
    <n v="-52630"/>
    <n v="-216644.598"/>
    <n v="-126065.326"/>
    <n v="-1.3917679311884954"/>
    <n v="6"/>
    <x v="1"/>
  </r>
  <r>
    <x v="5"/>
    <x v="5"/>
    <x v="0"/>
    <n v="17890.935999999998"/>
    <n v="-19274.331999999999"/>
    <n v="-34720"/>
    <n v="-88870"/>
    <n v="-105550"/>
    <n v="-248414.33199999999"/>
    <n v="-230523.39600000001"/>
    <n v="-12.884926534866596"/>
    <n v="6"/>
    <x v="1"/>
  </r>
  <r>
    <x v="5"/>
    <x v="5"/>
    <x v="0"/>
    <n v="57258.697999999997"/>
    <n v="-47885.578999999998"/>
    <n v="-73200"/>
    <n v="-35390"/>
    <n v="-99690"/>
    <n v="-256165.579"/>
    <n v="-198906.88099999999"/>
    <n v="-3.4738282208233238"/>
    <n v="6"/>
    <x v="1"/>
  </r>
  <r>
    <x v="5"/>
    <x v="5"/>
    <x v="0"/>
    <n v="45951.591"/>
    <n v="-76280.112999999998"/>
    <n v="-91960"/>
    <n v="-48140"/>
    <n v="-19450"/>
    <n v="-235830.11300000001"/>
    <n v="-189878.522"/>
    <n v="-4.1321424975252761"/>
    <n v="6"/>
    <x v="1"/>
  </r>
  <r>
    <x v="5"/>
    <x v="5"/>
    <x v="0"/>
    <n v="32702.803"/>
    <n v="-12098.946999999998"/>
    <n v="-92600"/>
    <n v="-62980"/>
    <n v="-40870"/>
    <n v="-208548.94699999999"/>
    <n v="-175846.14399999997"/>
    <n v="-5.3770970029694389"/>
    <n v="6"/>
    <x v="1"/>
  </r>
  <r>
    <x v="5"/>
    <x v="5"/>
    <x v="0"/>
    <n v="79951.353999999992"/>
    <n v="-35675.409"/>
    <n v="-17210"/>
    <n v="-79910"/>
    <n v="-65830"/>
    <n v="-198625.40899999999"/>
    <n v="-118674.05499999999"/>
    <n v="-1.4843282704130314"/>
    <n v="6"/>
    <x v="1"/>
  </r>
  <r>
    <x v="5"/>
    <x v="5"/>
    <x v="0"/>
    <n v="25935.839999999997"/>
    <n v="-13209.203"/>
    <n v="-21220"/>
    <n v="-98850"/>
    <n v="-23240"/>
    <n v="-156519.20300000001"/>
    <n v="-130583.36300000001"/>
    <n v="-5.0348615275233044"/>
    <n v="6"/>
    <x v="1"/>
  </r>
  <r>
    <x v="5"/>
    <x v="5"/>
    <x v="0"/>
    <n v="54655.887999999992"/>
    <n v="-97929.944000000003"/>
    <n v="-96520"/>
    <n v="-87950"/>
    <n v="-45590"/>
    <n v="-327989.94400000002"/>
    <n v="-273334.05600000004"/>
    <n v="-5.0009992701975694"/>
    <n v="6"/>
    <x v="1"/>
  </r>
  <r>
    <x v="5"/>
    <x v="5"/>
    <x v="0"/>
    <n v="133939.21799999999"/>
    <n v="-236516.94499999998"/>
    <n v="-107210"/>
    <n v="-19020"/>
    <n v="-59750"/>
    <n v="-422496.94499999995"/>
    <n v="-288557.72699999996"/>
    <n v="-2.1543930994131979"/>
    <n v="6"/>
    <x v="1"/>
  </r>
  <r>
    <x v="5"/>
    <x v="5"/>
    <x v="0"/>
    <n v="90633.697"/>
    <n v="-79873.5"/>
    <n v="-56260"/>
    <n v="-55170"/>
    <n v="-13960"/>
    <n v="-205263.5"/>
    <n v="-114629.803"/>
    <n v="-1.2647592098113354"/>
    <n v="6"/>
    <x v="1"/>
  </r>
  <r>
    <x v="5"/>
    <x v="5"/>
    <x v="0"/>
    <n v="250440.36499999999"/>
    <n v="-226390.09399999998"/>
    <n v="-105470"/>
    <n v="-72960"/>
    <n v="-43220"/>
    <n v="-448040.09399999998"/>
    <n v="-197599.72899999999"/>
    <n v="-0.78900910801659307"/>
    <n v="6"/>
    <x v="1"/>
  </r>
  <r>
    <x v="5"/>
    <x v="5"/>
    <x v="0"/>
    <n v="249442.64099999997"/>
    <n v="-218027.10299999997"/>
    <n v="-89700"/>
    <n v="-25470"/>
    <n v="-94740"/>
    <n v="-427937.103"/>
    <n v="-178494.46200000003"/>
    <n v="-0.71557317259161013"/>
    <n v="6"/>
    <x v="1"/>
  </r>
  <r>
    <x v="5"/>
    <x v="5"/>
    <x v="0"/>
    <n v="143251.24799999999"/>
    <n v="-124898.382"/>
    <n v="-42440"/>
    <n v="-34690"/>
    <n v="-83490"/>
    <n v="-285518.38199999998"/>
    <n v="-142267.13399999999"/>
    <n v="-0.99313015409122296"/>
    <n v="6"/>
    <x v="1"/>
  </r>
  <r>
    <x v="5"/>
    <x v="5"/>
    <x v="0"/>
    <n v="61055.945999999996"/>
    <n v="-7607.7609999999995"/>
    <n v="-26180"/>
    <n v="-103400"/>
    <n v="-59810"/>
    <n v="-196997.761"/>
    <n v="-135941.815"/>
    <n v="-2.2265123039777324"/>
    <n v="6"/>
    <x v="1"/>
  </r>
  <r>
    <x v="5"/>
    <x v="5"/>
    <x v="0"/>
    <n v="390280.51299999998"/>
    <n v="-615990.326"/>
    <n v="-41400"/>
    <n v="-19370"/>
    <n v="-87230"/>
    <n v="-763990.326"/>
    <n v="-373709.81300000002"/>
    <n v="-0.95754156446955385"/>
    <n v="6"/>
    <x v="1"/>
  </r>
  <r>
    <x v="5"/>
    <x v="5"/>
    <x v="0"/>
    <n v="816239.88599999994"/>
    <n v="-1723174.7959999999"/>
    <n v="-80860"/>
    <n v="-89860"/>
    <n v="-81520"/>
    <n v="-1975414.7959999999"/>
    <n v="-1159174.9099999999"/>
    <n v="-1.4201399979123295"/>
    <n v="6"/>
    <x v="1"/>
  </r>
  <r>
    <x v="5"/>
    <x v="5"/>
    <x v="0"/>
    <n v="230845.44"/>
    <n v="-357988.848"/>
    <n v="-83110"/>
    <n v="-96550"/>
    <n v="-77770"/>
    <n v="-615418.848"/>
    <n v="-384573.408"/>
    <n v="-1.6659346097544747"/>
    <n v="6"/>
    <x v="1"/>
  </r>
  <r>
    <x v="5"/>
    <x v="5"/>
    <x v="0"/>
    <n v="220707.158"/>
    <n v="-470680.42699999997"/>
    <n v="-38800"/>
    <n v="-70400"/>
    <n v="-64530"/>
    <n v="-644410.42699999991"/>
    <n v="-423703.26899999991"/>
    <n v="-1.9197531826312579"/>
    <n v="6"/>
    <x v="1"/>
  </r>
  <r>
    <x v="5"/>
    <x v="5"/>
    <x v="0"/>
    <n v="212409.18299999999"/>
    <n v="-166100.43799999999"/>
    <n v="-39390"/>
    <n v="-17220"/>
    <n v="-60740"/>
    <n v="-283450.43799999997"/>
    <n v="-71041.254999999976"/>
    <n v="-0.33445472552850963"/>
    <n v="6"/>
    <x v="1"/>
  </r>
  <r>
    <x v="5"/>
    <x v="5"/>
    <x v="0"/>
    <n v="48311.864999999998"/>
    <n v="-36349.725999999995"/>
    <n v="-41000"/>
    <n v="-106600"/>
    <n v="-77330"/>
    <n v="-261279.726"/>
    <n v="-212967.861"/>
    <n v="-4.4081896031130245"/>
    <n v="6"/>
    <x v="1"/>
  </r>
  <r>
    <x v="5"/>
    <x v="5"/>
    <x v="0"/>
    <n v="145099.66799999998"/>
    <n v="-99680.42"/>
    <n v="-33980"/>
    <n v="-57210"/>
    <n v="-57660"/>
    <n v="-248530.41999999998"/>
    <n v="-103430.75200000001"/>
    <n v="-0.71282555932519454"/>
    <n v="6"/>
    <x v="1"/>
  </r>
  <r>
    <x v="5"/>
    <x v="5"/>
    <x v="0"/>
    <n v="88845.532999999996"/>
    <n v="-73492.622000000003"/>
    <n v="-75170"/>
    <n v="-103880"/>
    <n v="-33460"/>
    <n v="-286002.62199999997"/>
    <n v="-197157.08899999998"/>
    <n v="-2.2190996254139193"/>
    <n v="6"/>
    <x v="1"/>
  </r>
  <r>
    <x v="5"/>
    <x v="5"/>
    <x v="0"/>
    <n v="225156.057"/>
    <n v="-175706.72699999998"/>
    <n v="-55730"/>
    <n v="-100010"/>
    <n v="-86430"/>
    <n v="-417876.72699999996"/>
    <n v="-192720.66999999995"/>
    <n v="-0.85594264070808435"/>
    <n v="6"/>
    <x v="1"/>
  </r>
  <r>
    <x v="5"/>
    <x v="5"/>
    <x v="0"/>
    <n v="59750.634999999995"/>
    <n v="-45481.813999999998"/>
    <n v="-30950"/>
    <n v="-24810"/>
    <n v="-31740"/>
    <n v="-132981.81400000001"/>
    <n v="-73231.179000000018"/>
    <n v="-1.2256134014307969"/>
    <n v="6"/>
    <x v="1"/>
  </r>
  <r>
    <x v="5"/>
    <x v="5"/>
    <x v="1"/>
    <n v="222428.08699999997"/>
    <n v="-154345.64599999998"/>
    <n v="-63120"/>
    <n v="-29170"/>
    <n v="-25590"/>
    <n v="-272225.64599999995"/>
    <n v="-49797.558999999979"/>
    <n v="-0.22388161347626923"/>
    <n v="6"/>
    <x v="1"/>
  </r>
  <r>
    <x v="5"/>
    <x v="5"/>
    <x v="2"/>
    <n v="40457.998"/>
    <n v="-28837.339999999997"/>
    <n v="-98560"/>
    <n v="-75360"/>
    <n v="-46570"/>
    <n v="-249327.34"/>
    <n v="-208869.342"/>
    <n v="-5.1626217886510348"/>
    <n v="6"/>
    <x v="1"/>
  </r>
  <r>
    <x v="5"/>
    <x v="5"/>
    <x v="0"/>
    <n v="52584.643999999993"/>
    <n v="-81801.495999999999"/>
    <n v="-88880"/>
    <n v="-102470"/>
    <n v="-62730"/>
    <n v="-335881.49599999998"/>
    <n v="-283296.85200000001"/>
    <n v="-5.3874445170723231"/>
    <n v="6"/>
    <x v="1"/>
  </r>
  <r>
    <x v="5"/>
    <x v="5"/>
    <x v="0"/>
    <n v="172023.00499999998"/>
    <n v="-301000.85399999993"/>
    <n v="-50390"/>
    <n v="-31890"/>
    <n v="-106560"/>
    <n v="-489840.85399999993"/>
    <n v="-317817.84899999993"/>
    <n v="-1.8475310845779027"/>
    <n v="6"/>
    <x v="1"/>
  </r>
  <r>
    <x v="5"/>
    <x v="5"/>
    <x v="0"/>
    <n v="193391.87699999998"/>
    <n v="-314322.29499999998"/>
    <n v="-86000"/>
    <n v="-72500"/>
    <n v="-31620"/>
    <n v="-504442.29499999998"/>
    <n v="-311050.41800000001"/>
    <n v="-1.6083944311683787"/>
    <n v="6"/>
    <x v="1"/>
  </r>
  <r>
    <x v="5"/>
    <x v="5"/>
    <x v="0"/>
    <n v="409070.97"/>
    <n v="-578429.66999999993"/>
    <n v="-101680"/>
    <n v="-59300"/>
    <n v="-14440"/>
    <n v="-753849.66999999993"/>
    <n v="-344778.69999999995"/>
    <n v="-0.84283345748049532"/>
    <n v="6"/>
    <x v="1"/>
  </r>
  <r>
    <x v="5"/>
    <x v="5"/>
    <x v="0"/>
    <n v="89899.312999999995"/>
    <n v="-58277.372999999992"/>
    <n v="-52650"/>
    <n v="-90890"/>
    <n v="-72740"/>
    <n v="-274557.37300000002"/>
    <n v="-184658.06000000003"/>
    <n v="-2.0540541839290811"/>
    <n v="6"/>
    <x v="1"/>
  </r>
  <r>
    <x v="5"/>
    <x v="5"/>
    <x v="1"/>
    <n v="16625.784"/>
    <n v="-4120.018"/>
    <n v="-99280"/>
    <n v="-102830"/>
    <n v="-66370"/>
    <n v="-272600.01799999998"/>
    <n v="-255974.234"/>
    <n v="-15.3962203526763"/>
    <n v="6"/>
    <x v="1"/>
  </r>
  <r>
    <x v="5"/>
    <x v="5"/>
    <x v="2"/>
    <n v="170194.696"/>
    <n v="-86379.524000000005"/>
    <n v="-48640"/>
    <n v="-100310"/>
    <n v="-107590"/>
    <n v="-342919.52399999998"/>
    <n v="-172724.82799999998"/>
    <n v="-1.014866103700435"/>
    <n v="6"/>
    <x v="1"/>
  </r>
  <r>
    <x v="5"/>
    <x v="5"/>
    <x v="0"/>
    <n v="15949.072999999999"/>
    <n v="-5892.0119999999997"/>
    <n v="-71410"/>
    <n v="-26820"/>
    <n v="-67740"/>
    <n v="-171862.01199999999"/>
    <n v="-155912.93899999998"/>
    <n v="-9.7756740470120107"/>
    <n v="6"/>
    <x v="1"/>
  </r>
  <r>
    <x v="5"/>
    <x v="5"/>
    <x v="0"/>
    <n v="991.96999999999991"/>
    <n v="-352.63199999999995"/>
    <n v="-12870"/>
    <n v="-85110"/>
    <n v="-42700"/>
    <n v="-141032.63200000001"/>
    <n v="-140040.66200000001"/>
    <n v="-141.17429156123674"/>
    <n v="6"/>
    <x v="1"/>
  </r>
  <r>
    <x v="5"/>
    <x v="5"/>
    <x v="0"/>
    <n v="49220.422999999995"/>
    <n v="-11549.411999999998"/>
    <n v="-84770"/>
    <n v="-40420"/>
    <n v="-82840"/>
    <n v="-219579.41200000001"/>
    <n v="-170358.989"/>
    <n v="-3.4611443505879667"/>
    <n v="6"/>
    <x v="1"/>
  </r>
  <r>
    <x v="5"/>
    <x v="5"/>
    <x v="1"/>
    <n v="73034.800999999992"/>
    <n v="-9312.4499999999989"/>
    <n v="-42850"/>
    <n v="-71080"/>
    <n v="-24150"/>
    <n v="-147392.45000000001"/>
    <n v="-74357.649000000019"/>
    <n v="-1.0181125707455549"/>
    <n v="6"/>
    <x v="1"/>
  </r>
  <r>
    <x v="5"/>
    <x v="5"/>
    <x v="2"/>
    <n v="9179.6530000000002"/>
    <n v="-8243.780999999999"/>
    <n v="-20870"/>
    <n v="-106550"/>
    <n v="-27230"/>
    <n v="-162893.78099999999"/>
    <n v="-153714.128"/>
    <n v="-16.745091344956066"/>
    <n v="6"/>
    <x v="1"/>
  </r>
  <r>
    <x v="5"/>
    <x v="5"/>
    <x v="0"/>
    <n v="36493.491999999998"/>
    <n v="-24446.582999999999"/>
    <n v="-89890"/>
    <n v="-77930"/>
    <n v="-106930"/>
    <n v="-299196.58299999998"/>
    <n v="-262703.09100000001"/>
    <n v="-7.198628484223982"/>
    <n v="6"/>
    <x v="1"/>
  </r>
  <r>
    <x v="5"/>
    <x v="5"/>
    <x v="0"/>
    <n v="72271.164000000004"/>
    <n v="-12056.653"/>
    <n v="-93440"/>
    <n v="-86650"/>
    <n v="-84920"/>
    <n v="-277066.65299999999"/>
    <n v="-204795.489"/>
    <n v="-2.8337095691443408"/>
    <n v="6"/>
    <x v="1"/>
  </r>
  <r>
    <x v="5"/>
    <x v="5"/>
    <x v="1"/>
    <n v="44544.324999999997"/>
    <n v="-25872.741999999998"/>
    <n v="-86910"/>
    <n v="-40020"/>
    <n v="-106320"/>
    <n v="-259122.742"/>
    <n v="-214578.41700000002"/>
    <n v="-4.817188654222508"/>
    <n v="6"/>
    <x v="1"/>
  </r>
  <r>
    <x v="5"/>
    <x v="5"/>
    <x v="2"/>
    <n v="33246.170999999995"/>
    <n v="-13186.823999999999"/>
    <n v="-94200"/>
    <n v="-17160"/>
    <n v="-81440"/>
    <n v="-205986.82399999999"/>
    <n v="-172740.65299999999"/>
    <n v="-5.1958059470968854"/>
    <n v="6"/>
    <x v="1"/>
  </r>
  <r>
    <x v="5"/>
    <x v="5"/>
    <x v="0"/>
    <n v="2081169.7689999999"/>
    <n v="-259883.28099999999"/>
    <n v="-38130"/>
    <n v="-49510"/>
    <n v="-89120"/>
    <n v="-436643.28099999996"/>
    <n v="1644526.4879999999"/>
    <n v="0.79019333861945984"/>
    <n v="6"/>
    <x v="1"/>
  </r>
  <r>
    <x v="5"/>
    <x v="5"/>
    <x v="0"/>
    <n v="41269.955999999998"/>
    <n v="-33585.838999999993"/>
    <n v="-35080"/>
    <n v="-88320"/>
    <n v="-94130"/>
    <n v="-251115.83899999998"/>
    <n v="-209845.88299999997"/>
    <n v="-5.0847130294977774"/>
    <n v="6"/>
    <x v="1"/>
  </r>
  <r>
    <x v="5"/>
    <x v="5"/>
    <x v="0"/>
    <n v="120553.34199999999"/>
    <n v="-80839.681999999986"/>
    <n v="-34710"/>
    <n v="-44600"/>
    <n v="-94960"/>
    <n v="-255109.68199999997"/>
    <n v="-134556.33999999997"/>
    <n v="-1.1161560332354783"/>
    <n v="6"/>
    <x v="1"/>
  </r>
  <r>
    <x v="5"/>
    <x v="5"/>
    <x v="1"/>
    <n v="210820.01499999998"/>
    <n v="-83778.582999999999"/>
    <n v="-57600"/>
    <n v="-77430"/>
    <n v="-108510"/>
    <n v="-327318.58299999998"/>
    <n v="-116498.568"/>
    <n v="-0.55259728541429054"/>
    <n v="6"/>
    <x v="1"/>
  </r>
  <r>
    <x v="5"/>
    <x v="5"/>
    <x v="2"/>
    <n v="11422.579"/>
    <n v="-11792.388999999999"/>
    <n v="-79810"/>
    <n v="-104260"/>
    <n v="-61610"/>
    <n v="-257472.389"/>
    <n v="-246049.81"/>
    <n v="-21.540652947114658"/>
    <n v="6"/>
    <x v="1"/>
  </r>
  <r>
    <x v="5"/>
    <x v="5"/>
    <x v="3"/>
    <n v="792228.98299999989"/>
    <n v="-90292.978999999992"/>
    <n v="-107680"/>
    <n v="-79940"/>
    <n v="-20060"/>
    <n v="-297972.97899999999"/>
    <n v="494256.0039999999"/>
    <n v="0.62388023488910904"/>
    <n v="6"/>
    <x v="1"/>
  </r>
  <r>
    <x v="5"/>
    <x v="5"/>
    <x v="0"/>
    <n v="110350.478"/>
    <n v="-44385.635000000002"/>
    <n v="-88860"/>
    <n v="-108140"/>
    <n v="-37120"/>
    <n v="-278505.63500000001"/>
    <n v="-168155.15700000001"/>
    <n v="-1.5238280798384942"/>
    <n v="6"/>
    <x v="1"/>
  </r>
  <r>
    <x v="5"/>
    <x v="5"/>
    <x v="1"/>
    <n v="154753.984"/>
    <n v="-217239.848"/>
    <n v="-95960"/>
    <n v="-57150"/>
    <n v="-29310"/>
    <n v="-399659.848"/>
    <n v="-244905.864"/>
    <n v="-1.5825496550705926"/>
    <n v="6"/>
    <x v="1"/>
  </r>
  <r>
    <x v="5"/>
    <x v="6"/>
    <x v="2"/>
    <n v="939672.02"/>
    <n v="-92916.655999999988"/>
    <n v="-86590"/>
    <n v="-89930"/>
    <n v="-62310"/>
    <n v="-331746.65599999996"/>
    <n v="607925.36400000006"/>
    <n v="0.64695484281845494"/>
    <n v="6"/>
    <x v="1"/>
  </r>
  <r>
    <x v="5"/>
    <x v="6"/>
    <x v="3"/>
    <n v="302753.40199999994"/>
    <n v="-300389.78200000001"/>
    <n v="-40190"/>
    <n v="-34140"/>
    <n v="-60000"/>
    <n v="-434719.78200000001"/>
    <n v="-131966.38000000006"/>
    <n v="-0.43588735627155756"/>
    <n v="6"/>
    <x v="1"/>
  </r>
  <r>
    <x v="5"/>
    <x v="6"/>
    <x v="0"/>
    <n v="3738732.6339999996"/>
    <n v="-3129528.409"/>
    <n v="-81060"/>
    <n v="-58000"/>
    <n v="-99420"/>
    <n v="-3368008.409"/>
    <n v="370724.22499999963"/>
    <n v="9.9157725703260244E-2"/>
    <n v="6"/>
    <x v="1"/>
  </r>
  <r>
    <x v="5"/>
    <x v="6"/>
    <x v="1"/>
    <n v="308188.40499999997"/>
    <n v="-59052.895999999993"/>
    <n v="-90250"/>
    <n v="-23050"/>
    <n v="-24440"/>
    <n v="-196792.89600000001"/>
    <n v="111395.50899999996"/>
    <n v="0.3614526283037805"/>
    <n v="6"/>
    <x v="1"/>
  </r>
  <r>
    <x v="5"/>
    <x v="6"/>
    <x v="2"/>
    <n v="206261.98599999998"/>
    <n v="-13965.762999999999"/>
    <n v="-88050"/>
    <n v="-58250"/>
    <n v="-19650"/>
    <n v="-179915.76300000001"/>
    <n v="26346.222999999969"/>
    <n v="0.12773184002989271"/>
    <n v="6"/>
    <x v="1"/>
  </r>
  <r>
    <x v="5"/>
    <x v="6"/>
    <x v="3"/>
    <n v="1763175.2249999999"/>
    <n v="-893256.28699999989"/>
    <n v="-51320"/>
    <n v="-74020"/>
    <n v="-39280"/>
    <n v="-1057876.287"/>
    <n v="705298.93799999985"/>
    <n v="0.40001636139142094"/>
    <n v="6"/>
    <x v="1"/>
  </r>
  <r>
    <x v="5"/>
    <x v="6"/>
    <x v="0"/>
    <n v="1757948.2269999997"/>
    <n v="-1413050.3029999998"/>
    <n v="-24730"/>
    <n v="-58860"/>
    <n v="-80910"/>
    <n v="-1577550.3029999998"/>
    <n v="180397.92399999988"/>
    <n v="0.10261845100401805"/>
    <n v="6"/>
    <x v="1"/>
  </r>
  <r>
    <x v="5"/>
    <x v="6"/>
    <x v="1"/>
    <n v="1356769.0289999999"/>
    <n v="-1086103.97"/>
    <n v="-61290"/>
    <n v="-101670"/>
    <n v="-69190"/>
    <n v="-1318253.97"/>
    <n v="38515.058999999892"/>
    <n v="2.8387336515476945E-2"/>
    <n v="6"/>
    <x v="1"/>
  </r>
  <r>
    <x v="5"/>
    <x v="6"/>
    <x v="2"/>
    <n v="1184408.246"/>
    <n v="-593443.09499999997"/>
    <n v="-66830"/>
    <n v="-73880"/>
    <n v="-98870"/>
    <n v="-833023.09499999997"/>
    <n v="351385.15100000007"/>
    <n v="0.29667570467083698"/>
    <n v="6"/>
    <x v="1"/>
  </r>
  <r>
    <x v="5"/>
    <x v="6"/>
    <x v="3"/>
    <n v="45244.366999999998"/>
    <n v="-37567.228999999999"/>
    <n v="-63360"/>
    <n v="-55620"/>
    <n v="-44350"/>
    <n v="-200897.22899999999"/>
    <n v="-155652.86199999999"/>
    <n v="-3.4402705203058757"/>
    <n v="6"/>
    <x v="1"/>
  </r>
  <r>
    <x v="5"/>
    <x v="6"/>
    <x v="0"/>
    <n v="59663.106999999989"/>
    <n v="-52741.177999999993"/>
    <n v="-62370"/>
    <n v="-73330"/>
    <n v="-71840"/>
    <n v="-260281.17799999999"/>
    <n v="-200618.071"/>
    <n v="-3.362514644099913"/>
    <n v="6"/>
    <x v="1"/>
  </r>
  <r>
    <x v="5"/>
    <x v="6"/>
    <x v="0"/>
    <n v="852683.39099999983"/>
    <n v="-1477806.1199999999"/>
    <n v="-68470"/>
    <n v="-67670"/>
    <n v="-77220"/>
    <n v="-1691166.1199999999"/>
    <n v="-838482.72900000005"/>
    <n v="-0.98334591461510035"/>
    <n v="6"/>
    <x v="1"/>
  </r>
  <r>
    <x v="5"/>
    <x v="6"/>
    <x v="1"/>
    <n v="189408.60399999996"/>
    <n v="-9326.4639999999999"/>
    <n v="-74630"/>
    <n v="-43070"/>
    <n v="-38870"/>
    <n v="-165896.46400000001"/>
    <n v="23512.139999999956"/>
    <n v="0.12413448757586514"/>
    <n v="6"/>
    <x v="1"/>
  </r>
  <r>
    <x v="5"/>
    <x v="6"/>
    <x v="2"/>
    <n v="498491.76999999996"/>
    <n v="-17029.263999999999"/>
    <n v="-94310"/>
    <n v="-61860"/>
    <n v="-16500"/>
    <n v="-189699.264"/>
    <n v="308792.50599999994"/>
    <n v="0.61945356891248171"/>
    <n v="6"/>
    <x v="1"/>
  </r>
  <r>
    <x v="5"/>
    <x v="6"/>
    <x v="0"/>
    <n v="1175906.1649999998"/>
    <n v="-96611.262999999992"/>
    <n v="-79090"/>
    <n v="-99510"/>
    <n v="-62610"/>
    <n v="-337821.26299999998"/>
    <n v="838084.90199999977"/>
    <n v="0.71271409823759191"/>
    <n v="6"/>
    <x v="1"/>
  </r>
  <r>
    <x v="5"/>
    <x v="6"/>
    <x v="1"/>
    <n v="127186.15699999999"/>
    <n v="-28601.705999999998"/>
    <n v="-44620"/>
    <n v="-22960"/>
    <n v="-59950"/>
    <n v="-156131.70600000001"/>
    <n v="-28945.549000000014"/>
    <n v="-0.22758411514863222"/>
    <n v="6"/>
    <x v="1"/>
  </r>
  <r>
    <x v="5"/>
    <x v="6"/>
    <x v="2"/>
    <n v="369824.89600000001"/>
    <n v="-27932.540999999997"/>
    <n v="-19340"/>
    <n v="-74820"/>
    <n v="-26820"/>
    <n v="-148912.541"/>
    <n v="220912.35500000001"/>
    <n v="0.5973431139692662"/>
    <n v="6"/>
    <x v="1"/>
  </r>
  <r>
    <x v="5"/>
    <x v="6"/>
    <x v="0"/>
    <n v="6888046.585"/>
    <n v="-559189.36499999987"/>
    <n v="-104160"/>
    <n v="-23130"/>
    <n v="-80640"/>
    <n v="-767119.36499999987"/>
    <n v="6120927.2199999997"/>
    <n v="0.88863034598654644"/>
    <n v="6"/>
    <x v="1"/>
  </r>
  <r>
    <x v="5"/>
    <x v="6"/>
    <x v="1"/>
    <n v="598744.29999999993"/>
    <n v="-214688.78899999999"/>
    <n v="-64350"/>
    <n v="-81910"/>
    <n v="-85510"/>
    <n v="-446458.78899999999"/>
    <n v="152285.51099999994"/>
    <n v="0.25434147932598267"/>
    <n v="6"/>
    <x v="1"/>
  </r>
  <r>
    <x v="5"/>
    <x v="6"/>
    <x v="2"/>
    <n v="54940.437999999995"/>
    <n v="-20841.057999999997"/>
    <n v="-31470"/>
    <n v="-77390"/>
    <n v="-56630"/>
    <n v="-186331.05799999999"/>
    <n v="-131390.62"/>
    <n v="-2.3915102387789484"/>
    <n v="6"/>
    <x v="1"/>
  </r>
  <r>
    <x v="5"/>
    <x v="6"/>
    <x v="0"/>
    <n v="246311.21899999998"/>
    <n v="-19578.678"/>
    <n v="-53820"/>
    <n v="-13440"/>
    <n v="-65830"/>
    <n v="-152668.67800000001"/>
    <n v="93642.540999999968"/>
    <n v="0.38017976355352279"/>
    <n v="6"/>
    <x v="1"/>
  </r>
  <r>
    <x v="5"/>
    <x v="6"/>
    <x v="0"/>
    <n v="686513.54799999995"/>
    <n v="-48619.927999999993"/>
    <n v="-55940"/>
    <n v="-15030"/>
    <n v="-97350"/>
    <n v="-216939.92799999999"/>
    <n v="469573.62"/>
    <n v="0.6839976011660589"/>
    <n v="6"/>
    <x v="1"/>
  </r>
  <r>
    <x v="5"/>
    <x v="6"/>
    <x v="0"/>
    <n v="90150.997999999992"/>
    <n v="-24110.128000000001"/>
    <n v="-61380"/>
    <n v="-57890"/>
    <n v="-40560"/>
    <n v="-183940.128"/>
    <n v="-93789.13"/>
    <n v="-1.040355981416867"/>
    <n v="6"/>
    <x v="1"/>
  </r>
  <r>
    <x v="5"/>
    <x v="6"/>
    <x v="0"/>
    <n v="593120.59100000001"/>
    <n v="-480195.96099999995"/>
    <n v="-57570"/>
    <n v="-61620"/>
    <n v="-26060"/>
    <n v="-625445.96099999989"/>
    <n v="-32325.369999999879"/>
    <n v="-5.4500502074121854E-2"/>
    <n v="6"/>
    <x v="1"/>
  </r>
  <r>
    <x v="5"/>
    <x v="6"/>
    <x v="0"/>
    <n v="407583.91099999996"/>
    <n v="-317448.45999999996"/>
    <n v="-80690"/>
    <n v="-31560"/>
    <n v="-28660"/>
    <n v="-458358.45999999996"/>
    <n v="-50774.548999999999"/>
    <n v="-0.12457446829887259"/>
    <n v="6"/>
    <x v="1"/>
  </r>
  <r>
    <x v="5"/>
    <x v="6"/>
    <x v="0"/>
    <n v="101304.17499999999"/>
    <n v="-60734.918999999994"/>
    <n v="-97910"/>
    <n v="-71970"/>
    <n v="-14120"/>
    <n v="-244734.91899999999"/>
    <n v="-143430.74400000001"/>
    <n v="-1.4158423776710094"/>
    <n v="6"/>
    <x v="1"/>
  </r>
  <r>
    <x v="5"/>
    <x v="6"/>
    <x v="0"/>
    <n v="330168.391"/>
    <n v="-351230.79599999997"/>
    <n v="-63980"/>
    <n v="-27270"/>
    <n v="-75020"/>
    <n v="-517500.79599999997"/>
    <n v="-187332.40499999997"/>
    <n v="-0.56738443202456645"/>
    <n v="6"/>
    <x v="1"/>
  </r>
  <r>
    <x v="5"/>
    <x v="6"/>
    <x v="0"/>
    <n v="152591.42499999999"/>
    <n v="-441588.51099999994"/>
    <n v="-39760"/>
    <n v="-42130"/>
    <n v="-107090"/>
    <n v="-630568.51099999994"/>
    <n v="-477977.08599999995"/>
    <n v="-3.1323980754488661"/>
    <n v="6"/>
    <x v="1"/>
  </r>
  <r>
    <x v="5"/>
    <x v="6"/>
    <x v="0"/>
    <n v="187572.497"/>
    <n v="-222917.40099999998"/>
    <n v="-79380"/>
    <n v="-104600"/>
    <n v="-14150"/>
    <n v="-421047.40099999995"/>
    <n v="-233474.90399999995"/>
    <n v="-1.2447182168716342"/>
    <n v="6"/>
    <x v="1"/>
  </r>
  <r>
    <x v="5"/>
    <x v="6"/>
    <x v="0"/>
    <n v="690515.94499999995"/>
    <n v="-1295132.6779999998"/>
    <n v="-48920"/>
    <n v="-66940"/>
    <n v="-65290"/>
    <n v="-1476282.6779999998"/>
    <n v="-785766.73299999989"/>
    <n v="-1.137941475051673"/>
    <n v="6"/>
    <x v="1"/>
  </r>
  <r>
    <x v="5"/>
    <x v="6"/>
    <x v="0"/>
    <n v="153877.976"/>
    <n v="-109966.56299999999"/>
    <n v="-54380"/>
    <n v="-16220"/>
    <n v="-96660"/>
    <n v="-277226.56299999997"/>
    <n v="-123348.58699999997"/>
    <n v="-0.80160000934766629"/>
    <n v="6"/>
    <x v="1"/>
  </r>
  <r>
    <x v="5"/>
    <x v="6"/>
    <x v="0"/>
    <n v="790.84599999999989"/>
    <n v="-1490.2089999999998"/>
    <n v="-32330"/>
    <n v="-26750"/>
    <n v="-47390"/>
    <n v="-107960.209"/>
    <n v="-107169.363"/>
    <n v="-135.51230328028467"/>
    <n v="6"/>
    <x v="1"/>
  </r>
  <r>
    <x v="5"/>
    <x v="6"/>
    <x v="0"/>
    <n v="40518.589999999997"/>
    <n v="-27285.026999999998"/>
    <n v="-84300"/>
    <n v="-84840"/>
    <n v="-77510"/>
    <n v="-273935.027"/>
    <n v="-233416.43700000001"/>
    <n v="-5.7607245711166168"/>
    <n v="6"/>
    <x v="1"/>
  </r>
  <r>
    <x v="5"/>
    <x v="6"/>
    <x v="0"/>
    <n v="73306.849000000002"/>
    <n v="-39584.286"/>
    <n v="-51910"/>
    <n v="-71040"/>
    <n v="-101920"/>
    <n v="-264454.28600000002"/>
    <n v="-191147.43700000003"/>
    <n v="-2.6074976568696879"/>
    <n v="6"/>
    <x v="1"/>
  </r>
  <r>
    <x v="5"/>
    <x v="6"/>
    <x v="0"/>
    <n v="96033.174999999988"/>
    <n v="-48365.337999999996"/>
    <n v="-39820"/>
    <n v="-88900"/>
    <n v="-83610"/>
    <n v="-260695.33799999999"/>
    <n v="-164662.163"/>
    <n v="-1.7146383320139111"/>
    <n v="6"/>
    <x v="1"/>
  </r>
  <r>
    <x v="5"/>
    <x v="6"/>
    <x v="0"/>
    <n v="202914.63499999998"/>
    <n v="-130994.29"/>
    <n v="-35540"/>
    <n v="-25490"/>
    <n v="-82280"/>
    <n v="-274304.28999999998"/>
    <n v="-71389.654999999999"/>
    <n v="-0.3518211241885042"/>
    <n v="6"/>
    <x v="1"/>
  </r>
  <r>
    <x v="5"/>
    <x v="6"/>
    <x v="0"/>
    <n v="166658.261"/>
    <n v="-106513.54000000001"/>
    <n v="-33670"/>
    <n v="-59880"/>
    <n v="-15010"/>
    <n v="-215073.54"/>
    <n v="-48415.27900000001"/>
    <n v="-0.29050632539601506"/>
    <n v="6"/>
    <x v="1"/>
  </r>
  <r>
    <x v="5"/>
    <x v="6"/>
    <x v="0"/>
    <n v="61946.926999999996"/>
    <n v="-40333.544999999998"/>
    <n v="-31910"/>
    <n v="-77550"/>
    <n v="-33920"/>
    <n v="-183713.54499999998"/>
    <n v="-121766.61799999999"/>
    <n v="-1.9656603466383409"/>
    <n v="6"/>
    <x v="1"/>
  </r>
  <r>
    <x v="5"/>
    <x v="6"/>
    <x v="0"/>
    <n v="134441.43299999999"/>
    <n v="-96923.09199999999"/>
    <n v="-61040"/>
    <n v="-65150"/>
    <n v="-102240"/>
    <n v="-325353.092"/>
    <n v="-190911.65900000001"/>
    <n v="-1.420035882836804"/>
    <n v="6"/>
    <x v="1"/>
  </r>
  <r>
    <x v="5"/>
    <x v="6"/>
    <x v="0"/>
    <n v="337724.41499999998"/>
    <n v="-245415.02299999999"/>
    <n v="-44000"/>
    <n v="-68170"/>
    <n v="-107940"/>
    <n v="-465525.02299999999"/>
    <n v="-127800.60800000001"/>
    <n v="-0.37841684617323273"/>
    <n v="6"/>
    <x v="1"/>
  </r>
  <r>
    <x v="5"/>
    <x v="6"/>
    <x v="0"/>
    <n v="78138.752999999997"/>
    <n v="-53726.841"/>
    <n v="-96060"/>
    <n v="-69810"/>
    <n v="-105630"/>
    <n v="-325226.84100000001"/>
    <n v="-247088.08800000002"/>
    <n v="-3.1621708629007688"/>
    <n v="6"/>
    <x v="1"/>
  </r>
  <r>
    <x v="5"/>
    <x v="6"/>
    <x v="0"/>
    <n v="68696.508999999991"/>
    <n v="-49180.985000000001"/>
    <n v="-57210"/>
    <n v="-23120"/>
    <n v="-90610"/>
    <n v="-220120.98499999999"/>
    <n v="-151424.476"/>
    <n v="-2.2042528536639323"/>
    <n v="6"/>
    <x v="1"/>
  </r>
  <r>
    <x v="5"/>
    <x v="6"/>
    <x v="0"/>
    <n v="94655.308999999994"/>
    <n v="-26767.117999999999"/>
    <n v="-58470"/>
    <n v="-47940"/>
    <n v="-104300"/>
    <n v="-237477.11799999999"/>
    <n v="-142821.80900000001"/>
    <n v="-1.5088621072485222"/>
    <n v="6"/>
    <x v="1"/>
  </r>
  <r>
    <x v="5"/>
    <x v="6"/>
    <x v="0"/>
    <n v="180536.11799999999"/>
    <n v="-246519.34299999996"/>
    <n v="-105650"/>
    <n v="-70350"/>
    <n v="-25090"/>
    <n v="-447609.34299999999"/>
    <n v="-267073.22499999998"/>
    <n v="-1.4793340410698317"/>
    <n v="6"/>
    <x v="1"/>
  </r>
  <r>
    <x v="5"/>
    <x v="6"/>
    <x v="0"/>
    <n v="9743.3629999999994"/>
    <n v="-14273.412999999999"/>
    <n v="-39440"/>
    <n v="-42540"/>
    <n v="-64200"/>
    <n v="-160453.413"/>
    <n v="-150710.04999999999"/>
    <n v="-15.467970350688976"/>
    <n v="6"/>
    <x v="1"/>
  </r>
  <r>
    <x v="5"/>
    <x v="6"/>
    <x v="0"/>
    <n v="102810.58199999999"/>
    <n v="-20902.524999999998"/>
    <n v="-14240"/>
    <n v="-50140"/>
    <n v="-79570"/>
    <n v="-164852.52499999999"/>
    <n v="-62041.942999999999"/>
    <n v="-0.60345872762397168"/>
    <n v="6"/>
    <x v="1"/>
  </r>
  <r>
    <x v="5"/>
    <x v="6"/>
    <x v="1"/>
    <n v="113564.738"/>
    <n v="-22390.346999999998"/>
    <n v="-63200"/>
    <n v="-82090"/>
    <n v="-23190"/>
    <n v="-190870.34700000001"/>
    <n v="-77305.609000000011"/>
    <n v="-0.6807184198320434"/>
    <n v="6"/>
    <x v="1"/>
  </r>
  <r>
    <x v="5"/>
    <x v="6"/>
    <x v="2"/>
    <n v="417472.04099999997"/>
    <n v="-111234.19299999998"/>
    <n v="-73620"/>
    <n v="-84010"/>
    <n v="-59900"/>
    <n v="-328764.19299999997"/>
    <n v="88707.847999999998"/>
    <n v="0.21248811725813274"/>
    <n v="6"/>
    <x v="1"/>
  </r>
  <r>
    <x v="5"/>
    <x v="6"/>
    <x v="0"/>
    <n v="126376.79599999999"/>
    <n v="-87393.312999999995"/>
    <n v="-49130"/>
    <n v="-33540"/>
    <n v="-51120"/>
    <n v="-221183.31299999999"/>
    <n v="-94806.517000000007"/>
    <n v="-0.75018927525271351"/>
    <n v="6"/>
    <x v="1"/>
  </r>
  <r>
    <x v="5"/>
    <x v="6"/>
    <x v="0"/>
    <n v="46225.718000000001"/>
    <n v="-52375.924999999996"/>
    <n v="-30090"/>
    <n v="-65290"/>
    <n v="-99640"/>
    <n v="-247395.92499999999"/>
    <n v="-201170.20699999999"/>
    <n v="-4.3519109211024043"/>
    <n v="6"/>
    <x v="1"/>
  </r>
  <r>
    <x v="5"/>
    <x v="6"/>
    <x v="0"/>
    <n v="61496.11299999999"/>
    <n v="-41708.904999999999"/>
    <n v="-34420"/>
    <n v="-104530"/>
    <n v="-54330"/>
    <n v="-234988.905"/>
    <n v="-173492.79200000002"/>
    <n v="-2.8211993171015548"/>
    <n v="6"/>
    <x v="1"/>
  </r>
  <r>
    <x v="5"/>
    <x v="6"/>
    <x v="0"/>
    <n v="89409.802999999985"/>
    <n v="-18882.030999999999"/>
    <n v="-15930"/>
    <n v="-53840"/>
    <n v="-96640"/>
    <n v="-185292.03099999999"/>
    <n v="-95882.228000000003"/>
    <n v="-1.0723905520740273"/>
    <n v="6"/>
    <x v="1"/>
  </r>
  <r>
    <x v="5"/>
    <x v="6"/>
    <x v="0"/>
    <n v="86395.896999999997"/>
    <n v="-18061.063999999998"/>
    <n v="-75340"/>
    <n v="-16000"/>
    <n v="-102390"/>
    <n v="-211791.06400000001"/>
    <n v="-125395.16700000002"/>
    <n v="-1.4514018761793748"/>
    <n v="6"/>
    <x v="1"/>
  </r>
  <r>
    <x v="5"/>
    <x v="6"/>
    <x v="1"/>
    <n v="307743.27499999997"/>
    <n v="-207710.62899999996"/>
    <n v="-38260"/>
    <n v="-99420"/>
    <n v="-38990"/>
    <n v="-384380.62899999996"/>
    <n v="-76637.353999999992"/>
    <n v="-0.24903015021205582"/>
    <n v="6"/>
    <x v="1"/>
  </r>
  <r>
    <x v="5"/>
    <x v="6"/>
    <x v="2"/>
    <n v="257942.58"/>
    <n v="-191360.79199999999"/>
    <n v="-73680"/>
    <n v="-55950"/>
    <n v="-63840"/>
    <n v="-384830.79200000002"/>
    <n v="-126888.21200000003"/>
    <n v="-0.4919242569412155"/>
    <n v="6"/>
    <x v="1"/>
  </r>
  <r>
    <x v="5"/>
    <x v="6"/>
    <x v="0"/>
    <n v="126431.86500000001"/>
    <n v="-102008.54299999999"/>
    <n v="-78180"/>
    <n v="-90240"/>
    <n v="-59240"/>
    <n v="-329668.54300000001"/>
    <n v="-203236.67800000001"/>
    <n v="-1.6074798706797531"/>
    <n v="6"/>
    <x v="1"/>
  </r>
  <r>
    <x v="5"/>
    <x v="6"/>
    <x v="0"/>
    <n v="312410.48300000001"/>
    <n v="-218483.28599999996"/>
    <n v="-104970"/>
    <n v="-77360"/>
    <n v="-35380"/>
    <n v="-436193.28599999996"/>
    <n v="-123782.80299999996"/>
    <n v="-0.3962184681235551"/>
    <n v="6"/>
    <x v="1"/>
  </r>
  <r>
    <x v="5"/>
    <x v="6"/>
    <x v="0"/>
    <n v="868750.13400000008"/>
    <n v="-477645.78399999999"/>
    <n v="-93500"/>
    <n v="-59080"/>
    <n v="-63120"/>
    <n v="-693345.78399999999"/>
    <n v="175404.35000000009"/>
    <n v="0.20190425662714209"/>
    <n v="6"/>
    <x v="1"/>
  </r>
  <r>
    <x v="5"/>
    <x v="6"/>
    <x v="1"/>
    <n v="390426.08500000002"/>
    <n v="-201081.573"/>
    <n v="-34630"/>
    <n v="-64170"/>
    <n v="-82990"/>
    <n v="-382871.57299999997"/>
    <n v="7554.5120000000461"/>
    <n v="1.9349403869877307E-2"/>
    <n v="6"/>
    <x v="1"/>
  </r>
  <r>
    <x v="5"/>
    <x v="6"/>
    <x v="2"/>
    <n v="375931.20599999995"/>
    <n v="-132658.12699999998"/>
    <n v="-47530"/>
    <n v="-80200"/>
    <n v="-92870"/>
    <n v="-353258.12699999998"/>
    <n v="22673.078999999969"/>
    <n v="6.0311776830785292E-2"/>
    <n v="6"/>
    <x v="1"/>
  </r>
  <r>
    <x v="5"/>
    <x v="6"/>
    <x v="0"/>
    <n v="184514.72899999996"/>
    <n v="-271073.08199999999"/>
    <n v="-70350"/>
    <n v="-23400"/>
    <n v="-56230"/>
    <n v="-421053.08199999999"/>
    <n v="-236538.35300000003"/>
    <n v="-1.281948353293791"/>
    <n v="6"/>
    <x v="1"/>
  </r>
  <r>
    <x v="5"/>
    <x v="6"/>
    <x v="0"/>
    <n v="36786.659"/>
    <n v="-55370.587999999996"/>
    <n v="-28930"/>
    <n v="-94050"/>
    <n v="-82750"/>
    <n v="-261100.58799999999"/>
    <n v="-224313.929"/>
    <n v="-6.0976977822313252"/>
    <n v="6"/>
    <x v="1"/>
  </r>
  <r>
    <x v="5"/>
    <x v="6"/>
    <x v="1"/>
    <n v="525598.87100000004"/>
    <n v="-938745.05900000001"/>
    <n v="-105580"/>
    <n v="-60180"/>
    <n v="-69870"/>
    <n v="-1174375.0589999999"/>
    <n v="-648776.18799999985"/>
    <n v="-1.234356129353253"/>
    <n v="6"/>
    <x v="1"/>
  </r>
  <r>
    <x v="5"/>
    <x v="6"/>
    <x v="2"/>
    <n v="307546.77100000001"/>
    <n v="-358778.06300000002"/>
    <n v="-35990"/>
    <n v="-80970"/>
    <n v="-75830"/>
    <n v="-551568.06300000008"/>
    <n v="-244021.29200000007"/>
    <n v="-0.79344449368320658"/>
    <n v="6"/>
    <x v="1"/>
  </r>
  <r>
    <x v="5"/>
    <x v="6"/>
    <x v="0"/>
    <n v="139525.12699999998"/>
    <n v="-160142.04499999998"/>
    <n v="-100230"/>
    <n v="-42840"/>
    <n v="-35410"/>
    <n v="-338622.04499999998"/>
    <n v="-199096.91800000001"/>
    <n v="-1.426961023300126"/>
    <n v="6"/>
    <x v="1"/>
  </r>
  <r>
    <x v="5"/>
    <x v="6"/>
    <x v="0"/>
    <n v="3101815.64"/>
    <n v="-168553.182"/>
    <n v="-14750"/>
    <n v="-60130"/>
    <n v="-29170"/>
    <n v="-272603.18200000003"/>
    <n v="2829212.4580000001"/>
    <n v="0.91211496309303541"/>
    <n v="6"/>
    <x v="1"/>
  </r>
  <r>
    <x v="5"/>
    <x v="6"/>
    <x v="0"/>
    <n v="165902.03"/>
    <n v="-32349.204999999998"/>
    <n v="-34730"/>
    <n v="-67070"/>
    <n v="-35380"/>
    <n v="-169529.20499999999"/>
    <n v="-3627.1749999999884"/>
    <n v="-2.1863355137969009E-2"/>
    <n v="6"/>
    <x v="1"/>
  </r>
  <r>
    <x v="5"/>
    <x v="6"/>
    <x v="1"/>
    <n v="290978.76500000001"/>
    <n v="-93080.008000000002"/>
    <n v="-58350"/>
    <n v="-71540"/>
    <n v="-23590"/>
    <n v="-246560.008"/>
    <n v="44418.757000000012"/>
    <n v="0.1526529160985339"/>
    <n v="6"/>
    <x v="1"/>
  </r>
  <r>
    <x v="5"/>
    <x v="6"/>
    <x v="2"/>
    <n v="907244.00199999998"/>
    <n v="-183711.06599999999"/>
    <n v="-48650"/>
    <n v="-22250"/>
    <n v="-74500"/>
    <n v="-329111.06599999999"/>
    <n v="578132.93599999999"/>
    <n v="0.63724084670223036"/>
    <n v="6"/>
    <x v="1"/>
  </r>
  <r>
    <x v="5"/>
    <x v="6"/>
    <x v="3"/>
    <n v="491155.78399999999"/>
    <n v="-60402.950999999994"/>
    <n v="-65500"/>
    <n v="-51010"/>
    <n v="-103880"/>
    <n v="-280792.951"/>
    <n v="210362.83299999998"/>
    <n v="0.42830165062252423"/>
    <n v="6"/>
    <x v="1"/>
  </r>
  <r>
    <x v="5"/>
    <x v="6"/>
    <x v="0"/>
    <n v="151315.18499999997"/>
    <n v="-33054.707000000002"/>
    <n v="-36930"/>
    <n v="-38940"/>
    <n v="-17160"/>
    <n v="-126084.70699999999"/>
    <n v="25230.477999999974"/>
    <n v="0.16674121635578068"/>
    <n v="6"/>
    <x v="1"/>
  </r>
  <r>
    <x v="5"/>
    <x v="6"/>
    <x v="1"/>
    <n v="37314.445"/>
    <n v="-3472.2799999999997"/>
    <n v="-31780"/>
    <n v="-39830"/>
    <n v="-54910"/>
    <n v="-129992.28"/>
    <n v="-92677.834999999992"/>
    <n v="-2.4836986051916354"/>
    <n v="6"/>
    <x v="1"/>
  </r>
  <r>
    <x v="5"/>
    <x v="6"/>
    <x v="2"/>
    <n v="34693.245999999999"/>
    <n v="-31339.776999999998"/>
    <n v="-74150"/>
    <n v="-20910"/>
    <n v="-84200"/>
    <n v="-210599.777"/>
    <n v="-175906.53100000002"/>
    <n v="-5.0703393680718145"/>
    <n v="6"/>
    <x v="1"/>
  </r>
  <r>
    <x v="5"/>
    <x v="6"/>
    <x v="3"/>
    <n v="94228.161999999997"/>
    <n v="-21055.418999999998"/>
    <n v="-57420"/>
    <n v="-23570"/>
    <n v="-97610"/>
    <n v="-199655.41899999999"/>
    <n v="-105427.257"/>
    <n v="-1.1188508272081121"/>
    <n v="6"/>
    <x v="1"/>
  </r>
  <r>
    <x v="5"/>
    <x v="6"/>
    <x v="0"/>
    <n v="80230.92"/>
    <n v="-33506.213999999993"/>
    <n v="-86920"/>
    <n v="-37740"/>
    <n v="-70130"/>
    <n v="-228296.21399999998"/>
    <n v="-148065.29399999999"/>
    <n v="-1.8454891705093248"/>
    <n v="6"/>
    <x v="1"/>
  </r>
  <r>
    <x v="5"/>
    <x v="6"/>
    <x v="1"/>
    <n v="35588.594999999994"/>
    <n v="-26632.745999999999"/>
    <n v="-106740"/>
    <n v="-25860"/>
    <n v="-42480"/>
    <n v="-201712.74599999998"/>
    <n v="-166124.15099999998"/>
    <n v="-4.6679041698611599"/>
    <n v="6"/>
    <x v="1"/>
  </r>
  <r>
    <x v="5"/>
    <x v="6"/>
    <x v="2"/>
    <n v="383430.92899999995"/>
    <n v="-215913.908"/>
    <n v="-104200"/>
    <n v="-89400"/>
    <n v="-63390"/>
    <n v="-472903.908"/>
    <n v="-89472.97900000005"/>
    <n v="-0.23334836142026524"/>
    <n v="6"/>
    <x v="1"/>
  </r>
  <r>
    <x v="5"/>
    <x v="6"/>
    <x v="3"/>
    <n v="575925.43400000001"/>
    <n v="-326921.18199999997"/>
    <n v="-12960"/>
    <n v="-66170"/>
    <n v="-50970"/>
    <n v="-457021.18199999997"/>
    <n v="118904.25200000004"/>
    <n v="0.20645772001102497"/>
    <n v="6"/>
    <x v="1"/>
  </r>
  <r>
    <x v="5"/>
    <x v="6"/>
    <x v="0"/>
    <n v="2084938.8839999998"/>
    <n v="-767452.68599999999"/>
    <n v="-54880"/>
    <n v="-93130"/>
    <n v="-86100"/>
    <n v="-1001562.686"/>
    <n v="1083376.1979999999"/>
    <n v="0.51962012235174948"/>
    <n v="6"/>
    <x v="1"/>
  </r>
  <r>
    <x v="5"/>
    <x v="6"/>
    <x v="1"/>
    <n v="1579684.372"/>
    <n v="-37165.428999999996"/>
    <n v="-69870"/>
    <n v="-53260"/>
    <n v="-81450"/>
    <n v="-241745.429"/>
    <n v="1337938.943"/>
    <n v="0.84696599315347276"/>
    <n v="6"/>
    <x v="1"/>
  </r>
  <r>
    <x v="5"/>
    <x v="6"/>
    <x v="2"/>
    <n v="3736684.1609999998"/>
    <n v="-344036.049"/>
    <n v="-42630"/>
    <n v="-60380"/>
    <n v="-19230"/>
    <n v="-466276.049"/>
    <n v="3270408.1119999997"/>
    <n v="0.87521662818962553"/>
    <n v="6"/>
    <x v="1"/>
  </r>
  <r>
    <x v="5"/>
    <x v="6"/>
    <x v="3"/>
    <n v="320128.74599999998"/>
    <n v="-164079.783"/>
    <n v="-74960"/>
    <n v="-15970"/>
    <n v="-90060"/>
    <n v="-345069.783"/>
    <n v="-24941.037000000011"/>
    <n v="-7.7909395240626136E-2"/>
    <n v="6"/>
    <x v="1"/>
  </r>
  <r>
    <x v="5"/>
    <x v="6"/>
    <x v="0"/>
    <n v="1363675.754"/>
    <n v="-377956.99200000003"/>
    <n v="-52550"/>
    <n v="-39220"/>
    <n v="-24730"/>
    <n v="-494456.99200000003"/>
    <n v="869218.76199999987"/>
    <n v="0.63740867977623361"/>
    <n v="6"/>
    <x v="1"/>
  </r>
  <r>
    <x v="5"/>
    <x v="6"/>
    <x v="0"/>
    <n v="850775.38699999987"/>
    <n v="-433511.99499999994"/>
    <n v="-95910"/>
    <n v="-61060"/>
    <n v="-18690"/>
    <n v="-609171.99499999988"/>
    <n v="241603.39199999999"/>
    <n v="0.28398023225841162"/>
    <n v="6"/>
    <x v="1"/>
  </r>
  <r>
    <x v="5"/>
    <x v="15"/>
    <x v="1"/>
    <n v="13689556.705999998"/>
    <n v="-5238875.1659999993"/>
    <n v="-59530"/>
    <n v="-29080"/>
    <n v="-87520"/>
    <n v="-5415005.1659999993"/>
    <n v="8274551.5399999991"/>
    <n v="0.60444262131390603"/>
    <n v="6"/>
    <x v="1"/>
  </r>
  <r>
    <x v="5"/>
    <x v="15"/>
    <x v="2"/>
    <n v="49676.885999999991"/>
    <n v="-10776.766"/>
    <n v="-89260"/>
    <n v="-42810"/>
    <n v="-22820"/>
    <n v="-165666.766"/>
    <n v="-115989.88"/>
    <n v="-2.3348862889674691"/>
    <n v="6"/>
    <x v="1"/>
  </r>
  <r>
    <x v="5"/>
    <x v="15"/>
    <x v="0"/>
    <n v="6499854.2699999996"/>
    <n v="-992858.72"/>
    <n v="-28570"/>
    <n v="-52660"/>
    <n v="-37070"/>
    <n v="-1111158.72"/>
    <n v="5388695.5499999998"/>
    <n v="0.82904867188660836"/>
    <n v="6"/>
    <x v="1"/>
  </r>
  <r>
    <x v="5"/>
    <x v="15"/>
    <x v="1"/>
    <n v="165998.29399999999"/>
    <n v="-58956.799999999996"/>
    <n v="-104850"/>
    <n v="-29670"/>
    <n v="-107600"/>
    <n v="-301076.8"/>
    <n v="-135078.50599999999"/>
    <n v="-0.81373430259470014"/>
    <n v="6"/>
    <x v="1"/>
  </r>
  <r>
    <x v="5"/>
    <x v="15"/>
    <x v="2"/>
    <n v="7402111.7309999997"/>
    <n v="-2666877.9339999999"/>
    <n v="-37210"/>
    <n v="-79420"/>
    <n v="-61650"/>
    <n v="-2845157.9339999999"/>
    <n v="4556953.7970000003"/>
    <n v="0.61562888572939323"/>
    <n v="6"/>
    <x v="1"/>
  </r>
  <r>
    <x v="5"/>
    <x v="15"/>
    <x v="0"/>
    <n v="441309.08500000002"/>
    <n v="-242162.00399999996"/>
    <n v="-62740"/>
    <n v="-19960"/>
    <n v="-55850"/>
    <n v="-380712.00399999996"/>
    <n v="60597.081000000064"/>
    <n v="0.13731210858711432"/>
    <n v="6"/>
    <x v="1"/>
  </r>
  <r>
    <x v="5"/>
    <x v="15"/>
    <x v="1"/>
    <n v="1634220.2799999998"/>
    <n v="-431057.65499999997"/>
    <n v="-57540"/>
    <n v="-24230"/>
    <n v="-107270"/>
    <n v="-620097.65500000003"/>
    <n v="1014122.6249999998"/>
    <n v="0.62055442427871466"/>
    <n v="6"/>
    <x v="1"/>
  </r>
  <r>
    <x v="5"/>
    <x v="15"/>
    <x v="2"/>
    <n v="325066.49699999997"/>
    <n v="-18959.387999999999"/>
    <n v="-54150"/>
    <n v="-102780"/>
    <n v="-53470"/>
    <n v="-229359.38800000001"/>
    <n v="95707.108999999968"/>
    <n v="0.29442317151496539"/>
    <n v="6"/>
    <x v="1"/>
  </r>
  <r>
    <x v="5"/>
    <x v="15"/>
    <x v="0"/>
    <n v="4985478.477"/>
    <n v="-252041.09700000001"/>
    <n v="-90550"/>
    <n v="-38440"/>
    <n v="-20150"/>
    <n v="-401181.09700000001"/>
    <n v="4584297.38"/>
    <n v="0.91953007141625254"/>
    <n v="6"/>
    <x v="1"/>
  </r>
  <r>
    <x v="5"/>
    <x v="15"/>
    <x v="0"/>
    <n v="6888324.9749999996"/>
    <n v="-357118.50299999997"/>
    <n v="-90840"/>
    <n v="-62960"/>
    <n v="-65240"/>
    <n v="-576158.50300000003"/>
    <n v="6312166.4719999991"/>
    <n v="0.91635724140613728"/>
    <n v="6"/>
    <x v="1"/>
  </r>
  <r>
    <x v="5"/>
    <x v="15"/>
    <x v="0"/>
    <n v="395425.8"/>
    <n v="-32064.150999999998"/>
    <n v="-94650"/>
    <n v="-102460"/>
    <n v="-95240"/>
    <n v="-324414.15100000001"/>
    <n v="71011.648999999976"/>
    <n v="0.17958274093395013"/>
    <n v="6"/>
    <x v="1"/>
  </r>
  <r>
    <x v="5"/>
    <x v="15"/>
    <x v="0"/>
    <n v="61348.916999999994"/>
    <n v="-82300.959999999992"/>
    <n v="-57810"/>
    <n v="-81470"/>
    <n v="-56620"/>
    <n v="-278200.95999999996"/>
    <n v="-216852.04299999998"/>
    <n v="-3.5347330255234986"/>
    <n v="6"/>
    <x v="1"/>
  </r>
  <r>
    <x v="5"/>
    <x v="15"/>
    <x v="0"/>
    <n v="715646.46299999999"/>
    <n v="-17243.142"/>
    <n v="-76680"/>
    <n v="-92990"/>
    <n v="-102190"/>
    <n v="-289103.14199999999"/>
    <n v="426543.321"/>
    <n v="0.59602519267953125"/>
    <n v="6"/>
    <x v="1"/>
  </r>
  <r>
    <x v="5"/>
    <x v="15"/>
    <x v="0"/>
    <n v="144773.41899999999"/>
    <n v="-296607.41599999997"/>
    <n v="-46830"/>
    <n v="-83040"/>
    <n v="-94900"/>
    <n v="-521377.41599999997"/>
    <n v="-376603.99699999997"/>
    <n v="-2.6013338608795307"/>
    <n v="6"/>
    <x v="1"/>
  </r>
  <r>
    <x v="5"/>
    <x v="15"/>
    <x v="0"/>
    <n v="1492613.0379999997"/>
    <n v="-153247.73099999997"/>
    <n v="-46530"/>
    <n v="-78890"/>
    <n v="-26670"/>
    <n v="-305337.73099999997"/>
    <n v="1187275.3069999998"/>
    <n v="0.79543409897508888"/>
    <n v="6"/>
    <x v="1"/>
  </r>
  <r>
    <x v="5"/>
    <x v="15"/>
    <x v="0"/>
    <n v="16542.224999999999"/>
    <n v="-3769.1010000000001"/>
    <n v="-101340"/>
    <n v="-92820"/>
    <n v="-19270"/>
    <n v="-217199.101"/>
    <n v="-200656.87599999999"/>
    <n v="-12.129981063611455"/>
    <n v="6"/>
    <x v="1"/>
  </r>
  <r>
    <x v="5"/>
    <x v="15"/>
    <x v="0"/>
    <n v="1697103.5549999999"/>
    <n v="-444966.69699999993"/>
    <n v="-54210"/>
    <n v="-73290"/>
    <n v="-61030"/>
    <n v="-633496.69699999993"/>
    <n v="1063606.858"/>
    <n v="0.62671889105788836"/>
    <n v="6"/>
    <x v="1"/>
  </r>
  <r>
    <x v="5"/>
    <x v="15"/>
    <x v="0"/>
    <n v="3960295.5909999995"/>
    <n v="-1175415.206"/>
    <n v="-30330"/>
    <n v="-20980"/>
    <n v="-15020"/>
    <n v="-1241745.206"/>
    <n v="2718550.3849999998"/>
    <n v="0.68645138286598162"/>
    <n v="6"/>
    <x v="1"/>
  </r>
  <r>
    <x v="5"/>
    <x v="15"/>
    <x v="0"/>
    <n v="617776.57899999991"/>
    <n v="-165097.674"/>
    <n v="-82000"/>
    <n v="-42400"/>
    <n v="-47070"/>
    <n v="-336567.674"/>
    <n v="281208.90499999991"/>
    <n v="0.45519515397491289"/>
    <n v="6"/>
    <x v="1"/>
  </r>
  <r>
    <x v="5"/>
    <x v="15"/>
    <x v="0"/>
    <n v="558454.67999999993"/>
    <n v="-277516.64499999996"/>
    <n v="-98090"/>
    <n v="-28610"/>
    <n v="-86930"/>
    <n v="-491146.64499999996"/>
    <n v="67308.034999999974"/>
    <n v="0.12052550978711465"/>
    <n v="6"/>
    <x v="1"/>
  </r>
  <r>
    <x v="5"/>
    <x v="15"/>
    <x v="0"/>
    <n v="236467.20999999996"/>
    <n v="-127384.18699999999"/>
    <n v="-36160"/>
    <n v="-88170"/>
    <n v="-98520"/>
    <n v="-350234.18699999998"/>
    <n v="-113766.97700000001"/>
    <n v="-0.4811110047773644"/>
    <n v="6"/>
    <x v="1"/>
  </r>
  <r>
    <x v="5"/>
    <x v="15"/>
    <x v="0"/>
    <n v="1579069.3519999997"/>
    <n v="-847922.28500000003"/>
    <n v="-99610"/>
    <n v="-41710"/>
    <n v="-99280"/>
    <n v="-1088522.2850000001"/>
    <n v="490547.06699999957"/>
    <n v="0.31065580899197875"/>
    <n v="6"/>
    <x v="1"/>
  </r>
  <r>
    <x v="5"/>
    <x v="15"/>
    <x v="0"/>
    <n v="363486.01799999998"/>
    <n v="-206342.43699999998"/>
    <n v="-36940"/>
    <n v="-52170"/>
    <n v="-44200"/>
    <n v="-339652.43699999998"/>
    <n v="23833.581000000006"/>
    <n v="6.5569457474977777E-2"/>
    <n v="6"/>
    <x v="1"/>
  </r>
  <r>
    <x v="5"/>
    <x v="15"/>
    <x v="0"/>
    <n v="530369.66499999992"/>
    <n v="-263560.17100000003"/>
    <n v="-27450"/>
    <n v="-104290"/>
    <n v="-89330"/>
    <n v="-484630.17100000003"/>
    <n v="45739.49399999989"/>
    <n v="8.6240780758077284E-2"/>
    <n v="6"/>
    <x v="1"/>
  </r>
  <r>
    <x v="5"/>
    <x v="15"/>
    <x v="0"/>
    <n v="226496.05999999997"/>
    <n v="-122012.75799999999"/>
    <n v="-30850"/>
    <n v="-17300"/>
    <n v="-64560"/>
    <n v="-234722.75799999997"/>
    <n v="-8226.698000000004"/>
    <n v="-3.6321594291750615E-2"/>
    <n v="6"/>
    <x v="1"/>
  </r>
  <r>
    <x v="5"/>
    <x v="15"/>
    <x v="0"/>
    <n v="890364.35600000003"/>
    <n v="-477629.70499999996"/>
    <n v="-104230"/>
    <n v="-50780"/>
    <n v="-50120"/>
    <n v="-682759.70499999996"/>
    <n v="207604.65100000007"/>
    <n v="0.23316819636926264"/>
    <n v="6"/>
    <x v="1"/>
  </r>
  <r>
    <x v="5"/>
    <x v="15"/>
    <x v="0"/>
    <n v="6511289.5120000001"/>
    <n v="-182970.97"/>
    <n v="-89500"/>
    <n v="-82100"/>
    <n v="-18610"/>
    <n v="-373180.97"/>
    <n v="6138108.5420000004"/>
    <n v="0.94268708689542302"/>
    <n v="6"/>
    <x v="1"/>
  </r>
  <r>
    <x v="5"/>
    <x v="15"/>
    <x v="0"/>
    <n v="874015.90499999991"/>
    <n v="-420597.821"/>
    <n v="-67830"/>
    <n v="-85400"/>
    <n v="-75190"/>
    <n v="-649017.821"/>
    <n v="224998.08399999992"/>
    <n v="0.25743019401918082"/>
    <n v="6"/>
    <x v="1"/>
  </r>
  <r>
    <x v="5"/>
    <x v="15"/>
    <x v="0"/>
    <n v="2668892.1140000001"/>
    <n v="-1469840.4489999998"/>
    <n v="-41850"/>
    <n v="-53420"/>
    <n v="-66560"/>
    <n v="-1631670.4489999998"/>
    <n v="1037221.6650000003"/>
    <n v="0.38863379286076316"/>
    <n v="6"/>
    <x v="1"/>
  </r>
  <r>
    <x v="5"/>
    <x v="15"/>
    <x v="0"/>
    <n v="298611.71199999994"/>
    <n v="-57899.183999999994"/>
    <n v="-97150"/>
    <n v="-103460"/>
    <n v="-57570"/>
    <n v="-316079.18400000001"/>
    <n v="-17467.472000000067"/>
    <n v="-5.8495602476570208E-2"/>
    <n v="6"/>
    <x v="1"/>
  </r>
  <r>
    <x v="5"/>
    <x v="15"/>
    <x v="0"/>
    <n v="4474183.1399999997"/>
    <n v="-575957.88599999994"/>
    <n v="-104610"/>
    <n v="-74730"/>
    <n v="-43480"/>
    <n v="-798777.88599999994"/>
    <n v="3675405.2539999997"/>
    <n v="0.82146955969263247"/>
    <n v="6"/>
    <x v="1"/>
  </r>
  <r>
    <x v="5"/>
    <x v="15"/>
    <x v="0"/>
    <n v="560903.50399999996"/>
    <n v="-43130.072999999997"/>
    <n v="-41860"/>
    <n v="-20180"/>
    <n v="-66410"/>
    <n v="-171580.073"/>
    <n v="389323.43099999998"/>
    <n v="0.69410055067154652"/>
    <n v="6"/>
    <x v="1"/>
  </r>
  <r>
    <x v="5"/>
    <x v="15"/>
    <x v="0"/>
    <n v="1253396.4169999999"/>
    <n v="-350759.35299999994"/>
    <n v="-72860"/>
    <n v="-37610"/>
    <n v="-70620"/>
    <n v="-531849.35299999989"/>
    <n v="721547.06400000001"/>
    <n v="0.57567346947346509"/>
    <n v="6"/>
    <x v="1"/>
  </r>
  <r>
    <x v="5"/>
    <x v="15"/>
    <x v="0"/>
    <n v="680784.223"/>
    <n v="-117755.24599999998"/>
    <n v="-48640"/>
    <n v="-72150"/>
    <n v="-61290"/>
    <n v="-299835.24599999998"/>
    <n v="380948.97700000001"/>
    <n v="0.55957374470471533"/>
    <n v="6"/>
    <x v="1"/>
  </r>
  <r>
    <x v="5"/>
    <x v="15"/>
    <x v="1"/>
    <n v="162762.94299999997"/>
    <n v="-116174.37999999999"/>
    <n v="-59270"/>
    <n v="-43030"/>
    <n v="-31130"/>
    <n v="-249604.38"/>
    <n v="-86841.437000000034"/>
    <n v="-0.53354550734561279"/>
    <n v="6"/>
    <x v="1"/>
  </r>
  <r>
    <x v="5"/>
    <x v="15"/>
    <x v="2"/>
    <n v="733273.625"/>
    <n v="-5982.7179999999998"/>
    <n v="-39060"/>
    <n v="-72250"/>
    <n v="-68180"/>
    <n v="-185472.71799999999"/>
    <n v="547800.90700000001"/>
    <n v="0.74706206295092092"/>
    <n v="6"/>
    <x v="1"/>
  </r>
  <r>
    <x v="5"/>
    <x v="15"/>
    <x v="0"/>
    <n v="240045.505"/>
    <n v="-35053.955999999998"/>
    <n v="-39790"/>
    <n v="-80330"/>
    <n v="-52200"/>
    <n v="-207373.95600000001"/>
    <n v="32671.548999999999"/>
    <n v="0.13610564796870492"/>
    <n v="6"/>
    <x v="1"/>
  </r>
  <r>
    <x v="5"/>
    <x v="15"/>
    <x v="0"/>
    <n v="1398624.878"/>
    <n v="-262568.28499999997"/>
    <n v="-53540"/>
    <n v="-13700"/>
    <n v="-100270"/>
    <n v="-430078.28499999997"/>
    <n v="968546.59300000011"/>
    <n v="0.69249918847789871"/>
    <n v="6"/>
    <x v="1"/>
  </r>
  <r>
    <x v="5"/>
    <x v="11"/>
    <x v="0"/>
    <n v="-3641.1689999999999"/>
    <n v="338.16299999999995"/>
    <n v="-93870"/>
    <n v="-41770"/>
    <n v="-103680"/>
    <n v="-238981.837"/>
    <n v="-242623.00599999999"/>
    <n v="66.633272446294029"/>
    <n v="6"/>
    <x v="1"/>
  </r>
  <r>
    <x v="5"/>
    <x v="11"/>
    <x v="0"/>
    <n v="3150023.5199999996"/>
    <n v="-3919813.7159999995"/>
    <n v="-68170"/>
    <n v="-72470"/>
    <n v="-59360"/>
    <n v="-4119813.7159999995"/>
    <n v="-969790.196"/>
    <n v="-0.30786760474728142"/>
    <n v="6"/>
    <x v="1"/>
  </r>
  <r>
    <x v="5"/>
    <x v="11"/>
    <x v="0"/>
    <n v="1114680.5179999999"/>
    <n v="-1603958.223"/>
    <n v="-27450"/>
    <n v="-61420"/>
    <n v="-35650"/>
    <n v="-1728478.223"/>
    <n v="-613797.70500000007"/>
    <n v="-0.55064899322121297"/>
    <n v="6"/>
    <x v="1"/>
  </r>
  <r>
    <x v="5"/>
    <x v="11"/>
    <x v="1"/>
    <n v="490242.22099999996"/>
    <n v="-247464.57399999999"/>
    <n v="-66680"/>
    <n v="-47470"/>
    <n v="-69710"/>
    <n v="-431324.57400000002"/>
    <n v="58917.646999999939"/>
    <n v="0.12018068717096471"/>
    <n v="6"/>
    <x v="1"/>
  </r>
  <r>
    <x v="5"/>
    <x v="11"/>
    <x v="2"/>
    <n v="-3389.7219999999998"/>
    <n v="1477.2169999999999"/>
    <n v="-81500"/>
    <n v="-41620"/>
    <n v="-17910"/>
    <n v="-139552.783"/>
    <n v="-142942.505"/>
    <n v="42.169388817136038"/>
    <n v="6"/>
    <x v="1"/>
  </r>
  <r>
    <x v="5"/>
    <x v="11"/>
    <x v="0"/>
    <n v="302688.71499999997"/>
    <n v="-280395.87099999998"/>
    <n v="-65030"/>
    <n v="-106280"/>
    <n v="-75580"/>
    <n v="-527285.87100000004"/>
    <n v="-224597.15600000008"/>
    <n v="-0.7420070351813417"/>
    <n v="6"/>
    <x v="1"/>
  </r>
  <r>
    <x v="5"/>
    <x v="11"/>
    <x v="0"/>
    <n v="73907.868999999992"/>
    <n v="-8173.0669999999991"/>
    <n v="-73180"/>
    <n v="-91910"/>
    <n v="-97570"/>
    <n v="-270833.06699999998"/>
    <n v="-196925.19799999997"/>
    <n v="-2.6644686237672475"/>
    <n v="6"/>
    <x v="1"/>
  </r>
  <r>
    <x v="5"/>
    <x v="11"/>
    <x v="0"/>
    <n v="335676.88"/>
    <n v="-35613.290999999997"/>
    <n v="-39570"/>
    <n v="-92870"/>
    <n v="-45280"/>
    <n v="-213333.291"/>
    <n v="122343.58900000001"/>
    <n v="0.36446832144054725"/>
    <n v="6"/>
    <x v="1"/>
  </r>
  <r>
    <x v="5"/>
    <x v="11"/>
    <x v="1"/>
    <n v="1389694.2009999999"/>
    <n v="-152966.772"/>
    <n v="-92610"/>
    <n v="-52000"/>
    <n v="-66680"/>
    <n v="-364256.772"/>
    <n v="1025437.4289999999"/>
    <n v="0.7378871036967074"/>
    <n v="6"/>
    <x v="1"/>
  </r>
  <r>
    <x v="5"/>
    <x v="11"/>
    <x v="2"/>
    <n v="478518.71899999998"/>
    <n v="-35082.851999999999"/>
    <n v="-12340"/>
    <n v="-58450"/>
    <n v="-102730"/>
    <n v="-208602.85200000001"/>
    <n v="269915.86699999997"/>
    <n v="0.56406543000881015"/>
    <n v="6"/>
    <x v="1"/>
  </r>
  <r>
    <x v="5"/>
    <x v="11"/>
    <x v="0"/>
    <n v="368645.33999999997"/>
    <n v="-166396.20899999997"/>
    <n v="-14230"/>
    <n v="-72340"/>
    <n v="-94520"/>
    <n v="-347486.20899999997"/>
    <n v="21159.130999999994"/>
    <n v="5.7396984863554754E-2"/>
    <n v="6"/>
    <x v="1"/>
  </r>
  <r>
    <x v="5"/>
    <x v="11"/>
    <x v="0"/>
    <n v="55853.055999999997"/>
    <n v="-25651.954999999998"/>
    <n v="-63070"/>
    <n v="-72810"/>
    <n v="-46370"/>
    <n v="-207901.95499999999"/>
    <n v="-152048.89899999998"/>
    <n v="-2.7223022317704513"/>
    <n v="6"/>
    <x v="1"/>
  </r>
  <r>
    <x v="5"/>
    <x v="11"/>
    <x v="1"/>
    <n v="55976.75299999999"/>
    <n v="-25975.376"/>
    <n v="-55250"/>
    <n v="-60340"/>
    <n v="-52980"/>
    <n v="-194545.37599999999"/>
    <n v="-138568.62299999999"/>
    <n v="-2.4754673248017802"/>
    <n v="6"/>
    <x v="1"/>
  </r>
  <r>
    <x v="5"/>
    <x v="11"/>
    <x v="2"/>
    <n v="321520.75199999998"/>
    <n v="-230206.99099999998"/>
    <n v="-52480"/>
    <n v="-71800"/>
    <n v="-21750"/>
    <n v="-376236.99099999998"/>
    <n v="-54716.239000000001"/>
    <n v="-0.17017949435500201"/>
    <n v="6"/>
    <x v="1"/>
  </r>
  <r>
    <x v="5"/>
    <x v="11"/>
    <x v="0"/>
    <n v="305235.94499999995"/>
    <n v="-217082.98499999999"/>
    <n v="-72380"/>
    <n v="-69070"/>
    <n v="-41630"/>
    <n v="-400162.98499999999"/>
    <n v="-94927.040000000037"/>
    <n v="-0.31099561357362432"/>
    <n v="6"/>
    <x v="1"/>
  </r>
  <r>
    <x v="5"/>
    <x v="11"/>
    <x v="0"/>
    <n v="92860.95"/>
    <n v="-48770.022000000004"/>
    <n v="-68710"/>
    <n v="-89780"/>
    <n v="-40000"/>
    <n v="-247260.022"/>
    <n v="-154399.07199999999"/>
    <n v="-1.6626910665893466"/>
    <n v="6"/>
    <x v="1"/>
  </r>
  <r>
    <x v="5"/>
    <x v="11"/>
    <x v="0"/>
    <n v="128336.24299999999"/>
    <n v="-97725.718999999997"/>
    <n v="-90430"/>
    <n v="-78160"/>
    <n v="-89130"/>
    <n v="-355445.71899999998"/>
    <n v="-227109.476"/>
    <n v="-1.7696441059132455"/>
    <n v="6"/>
    <x v="1"/>
  </r>
  <r>
    <x v="5"/>
    <x v="11"/>
    <x v="1"/>
    <n v="600139.91799999995"/>
    <n v="-195594.85399999996"/>
    <n v="-85080"/>
    <n v="-48890"/>
    <n v="-44800"/>
    <n v="-374364.85399999993"/>
    <n v="225775.06400000001"/>
    <n v="0.3762040438043317"/>
    <n v="6"/>
    <x v="1"/>
  </r>
  <r>
    <x v="5"/>
    <x v="11"/>
    <x v="2"/>
    <n v="27473.319999999996"/>
    <n v="-21987.601999999999"/>
    <n v="-33790"/>
    <n v="-72720"/>
    <n v="-71890"/>
    <n v="-200387.60200000001"/>
    <n v="-172914.28200000001"/>
    <n v="-6.2938982984218885"/>
    <n v="6"/>
    <x v="1"/>
  </r>
  <r>
    <x v="5"/>
    <x v="11"/>
    <x v="3"/>
    <n v="1203210.4279999998"/>
    <n v="-465539.09499999997"/>
    <n v="-92870"/>
    <n v="-20160"/>
    <n v="-55830"/>
    <n v="-634399.09499999997"/>
    <n v="568811.33299999987"/>
    <n v="0.47274468352596422"/>
    <n v="6"/>
    <x v="1"/>
  </r>
  <r>
    <x v="5"/>
    <x v="11"/>
    <x v="0"/>
    <n v="707126.33599999989"/>
    <n v="-404349.49799999996"/>
    <n v="-40240"/>
    <n v="-51140"/>
    <n v="-104530"/>
    <n v="-600259.49799999991"/>
    <n v="106866.83799999999"/>
    <n v="0.15112835226094593"/>
    <n v="6"/>
    <x v="1"/>
  </r>
  <r>
    <x v="5"/>
    <x v="11"/>
    <x v="1"/>
    <n v="783288.83499999996"/>
    <n v="-427988.74299999996"/>
    <n v="-50940"/>
    <n v="-54800"/>
    <n v="-28340"/>
    <n v="-562068.74300000002"/>
    <n v="221220.09199999995"/>
    <n v="0.2824246716091644"/>
    <n v="6"/>
    <x v="1"/>
  </r>
  <r>
    <x v="5"/>
    <x v="11"/>
    <x v="2"/>
    <n v="383916.75"/>
    <n v="-226723.68599999999"/>
    <n v="-70760"/>
    <n v="-68440"/>
    <n v="-50050"/>
    <n v="-415973.68599999999"/>
    <n v="-32056.935999999987"/>
    <n v="-8.3499706642130064E-2"/>
    <n v="6"/>
    <x v="1"/>
  </r>
  <r>
    <x v="5"/>
    <x v="11"/>
    <x v="3"/>
    <n v="95238.16399999999"/>
    <n v="-68320.020999999993"/>
    <n v="-97920"/>
    <n v="-55070"/>
    <n v="-24370"/>
    <n v="-245680.02100000001"/>
    <n v="-150441.85700000002"/>
    <n v="-1.579638358001106"/>
    <n v="6"/>
    <x v="1"/>
  </r>
  <r>
    <x v="5"/>
    <x v="11"/>
    <x v="0"/>
    <n v="165216.807"/>
    <n v="-107491.14599999999"/>
    <n v="-85650"/>
    <n v="-101980"/>
    <n v="-68490"/>
    <n v="-363611.14600000001"/>
    <n v="-198394.33900000001"/>
    <n v="-1.2008120880825399"/>
    <n v="6"/>
    <x v="1"/>
  </r>
  <r>
    <x v="5"/>
    <x v="11"/>
    <x v="1"/>
    <n v="77458.436999999991"/>
    <n v="-47067.125"/>
    <n v="-61540"/>
    <n v="-52510"/>
    <n v="-39860"/>
    <n v="-200977.125"/>
    <n v="-123518.68800000001"/>
    <n v="-1.5946447254028637"/>
    <n v="6"/>
    <x v="1"/>
  </r>
  <r>
    <x v="5"/>
    <x v="11"/>
    <x v="2"/>
    <n v="502434.03700000001"/>
    <n v="-480128.88"/>
    <n v="-37140"/>
    <n v="-56520"/>
    <n v="-72980"/>
    <n v="-646768.88"/>
    <n v="-144334.84299999999"/>
    <n v="-0.28727122840206781"/>
    <n v="6"/>
    <x v="1"/>
  </r>
  <r>
    <x v="5"/>
    <x v="11"/>
    <x v="3"/>
    <n v="203226.86300000001"/>
    <n v="-187629.981"/>
    <n v="-66990"/>
    <n v="-92050"/>
    <n v="-22730"/>
    <n v="-369399.98100000003"/>
    <n v="-166173.11800000002"/>
    <n v="-0.81767299631053203"/>
    <n v="6"/>
    <x v="1"/>
  </r>
  <r>
    <x v="5"/>
    <x v="11"/>
    <x v="0"/>
    <n v="1150826.551"/>
    <n v="-954385.53699999989"/>
    <n v="-82440"/>
    <n v="-19460"/>
    <n v="-14560"/>
    <n v="-1070845.537"/>
    <n v="79981.013999999966"/>
    <n v="6.9498756289991054E-2"/>
    <n v="6"/>
    <x v="1"/>
  </r>
  <r>
    <x v="5"/>
    <x v="11"/>
    <x v="1"/>
    <n v="3500510.4050000003"/>
    <n v="-249904.83"/>
    <n v="-77710"/>
    <n v="-14800"/>
    <n v="-29550"/>
    <n v="-371964.82999999996"/>
    <n v="3128545.5750000002"/>
    <n v="0.89373983020627534"/>
    <n v="6"/>
    <x v="1"/>
  </r>
  <r>
    <x v="5"/>
    <x v="11"/>
    <x v="2"/>
    <n v="-370344.73"/>
    <n v="316735.97200000001"/>
    <n v="-90570"/>
    <n v="-83290"/>
    <n v="-60870"/>
    <n v="82005.972000000009"/>
    <n v="-288338.75799999997"/>
    <n v="0.77856854612187942"/>
    <n v="6"/>
    <x v="1"/>
  </r>
  <r>
    <x v="5"/>
    <x v="11"/>
    <x v="3"/>
    <n v="29862.125999999997"/>
    <n v="-12997.467000000001"/>
    <n v="-88620"/>
    <n v="-26390"/>
    <n v="-101440"/>
    <n v="-229447.467"/>
    <n v="-199585.34100000001"/>
    <n v="-6.6835610096883267"/>
    <n v="6"/>
    <x v="1"/>
  </r>
  <r>
    <x v="5"/>
    <x v="11"/>
    <x v="0"/>
    <n v="438248.87399999995"/>
    <n v="-130449.67599999999"/>
    <n v="-13610"/>
    <n v="-105540"/>
    <n v="-20060"/>
    <n v="-269659.67599999998"/>
    <n v="168589.19799999997"/>
    <n v="0.38468826277007157"/>
    <n v="6"/>
    <x v="1"/>
  </r>
  <r>
    <x v="5"/>
    <x v="11"/>
    <x v="0"/>
    <n v="20182.077999999998"/>
    <n v="-17029.467000000001"/>
    <n v="-63300"/>
    <n v="-52110"/>
    <n v="-34120"/>
    <n v="-166559.467"/>
    <n v="-146377.389"/>
    <n v="-7.2528403170377205"/>
    <n v="6"/>
    <x v="1"/>
  </r>
  <r>
    <x v="5"/>
    <x v="11"/>
    <x v="1"/>
    <n v="44751.615999999995"/>
    <n v="-11100.424999999999"/>
    <n v="-93080"/>
    <n v="-46660"/>
    <n v="-96790"/>
    <n v="-247630.42499999999"/>
    <n v="-202878.80900000001"/>
    <n v="-4.5334409599867866"/>
    <n v="6"/>
    <x v="1"/>
  </r>
  <r>
    <x v="5"/>
    <x v="11"/>
    <x v="2"/>
    <n v="419059.68299999996"/>
    <n v="-85630.16"/>
    <n v="-93300"/>
    <n v="-66800"/>
    <n v="-93810"/>
    <n v="-339540.16000000003"/>
    <n v="79519.522999999928"/>
    <n v="0.18975703515720918"/>
    <n v="6"/>
    <x v="1"/>
  </r>
  <r>
    <x v="5"/>
    <x v="11"/>
    <x v="0"/>
    <n v="240372.24399999998"/>
    <n v="-59213.091"/>
    <n v="-19040"/>
    <n v="-58000"/>
    <n v="-20760"/>
    <n v="-157013.09100000001"/>
    <n v="83359.152999999962"/>
    <n v="0.34679192411250265"/>
    <n v="6"/>
    <x v="1"/>
  </r>
  <r>
    <x v="5"/>
    <x v="11"/>
    <x v="1"/>
    <n v="4949.07"/>
    <n v="-7689.3739999999989"/>
    <n v="-47460"/>
    <n v="-38370"/>
    <n v="-87810"/>
    <n v="-181329.37400000001"/>
    <n v="-176380.304"/>
    <n v="-35.639080473705164"/>
    <n v="6"/>
    <x v="1"/>
  </r>
  <r>
    <x v="5"/>
    <x v="11"/>
    <x v="2"/>
    <n v="73769.982999999993"/>
    <n v="-19611.682999999997"/>
    <n v="-67300"/>
    <n v="-13350"/>
    <n v="-25510"/>
    <n v="-125771.68299999999"/>
    <n v="-52001.7"/>
    <n v="-0.70491679522279416"/>
    <n v="6"/>
    <x v="1"/>
  </r>
  <r>
    <x v="5"/>
    <x v="11"/>
    <x v="0"/>
    <n v="111454.462"/>
    <n v="-43307.844999999994"/>
    <n v="-44930"/>
    <n v="-107140"/>
    <n v="-14000"/>
    <n v="-209377.845"/>
    <n v="-97923.383000000002"/>
    <n v="-0.87859544824683644"/>
    <n v="6"/>
    <x v="1"/>
  </r>
  <r>
    <x v="5"/>
    <x v="11"/>
    <x v="1"/>
    <n v="220378.80199999997"/>
    <n v="-140485.78599999999"/>
    <n v="-63620"/>
    <n v="-62580"/>
    <n v="-63870"/>
    <n v="-330555.78599999996"/>
    <n v="-110176.984"/>
    <n v="-0.49994365610536357"/>
    <n v="6"/>
    <x v="1"/>
  </r>
  <r>
    <x v="5"/>
    <x v="12"/>
    <x v="2"/>
    <n v="49659.567999999999"/>
    <n v="-29356.949999999997"/>
    <n v="-96710"/>
    <n v="-103260"/>
    <n v="-22630"/>
    <n v="-251956.95"/>
    <n v="-202297.38200000001"/>
    <n v="-4.0736838870607981"/>
    <n v="6"/>
    <x v="1"/>
  </r>
  <r>
    <x v="5"/>
    <x v="12"/>
    <x v="0"/>
    <n v="68152.713999999993"/>
    <n v="-9694.4609999999993"/>
    <n v="-38960"/>
    <n v="-60670"/>
    <n v="-58740"/>
    <n v="-168064.46100000001"/>
    <n v="-99911.747000000018"/>
    <n v="-1.4659980672229727"/>
    <n v="6"/>
    <x v="1"/>
  </r>
  <r>
    <x v="5"/>
    <x v="12"/>
    <x v="0"/>
    <n v="7067.1019999999999"/>
    <n v="-5188.9179999999997"/>
    <n v="-79320"/>
    <n v="-61790"/>
    <n v="-38260"/>
    <n v="-184558.91800000001"/>
    <n v="-177491.81599999999"/>
    <n v="-25.115219222815803"/>
    <n v="6"/>
    <x v="1"/>
  </r>
  <r>
    <x v="5"/>
    <x v="12"/>
    <x v="0"/>
    <n v="583827.78999999992"/>
    <n v="-428911.53899999999"/>
    <n v="-92570"/>
    <n v="-16650"/>
    <n v="-55590"/>
    <n v="-593721.53899999999"/>
    <n v="-9893.7490000000689"/>
    <n v="-1.6946348168866834E-2"/>
    <n v="6"/>
    <x v="1"/>
  </r>
  <r>
    <x v="5"/>
    <x v="12"/>
    <x v="0"/>
    <n v="431476.26199999999"/>
    <n v="-321161.16899999999"/>
    <n v="-87630"/>
    <n v="-84000"/>
    <n v="-24900"/>
    <n v="-517691.16899999999"/>
    <n v="-86214.907000000007"/>
    <n v="-0.19981378952430068"/>
    <n v="6"/>
    <x v="1"/>
  </r>
  <r>
    <x v="5"/>
    <x v="12"/>
    <x v="0"/>
    <n v="458302.19400000002"/>
    <n v="-99568.84"/>
    <n v="-101300"/>
    <n v="-16060"/>
    <n v="-75210"/>
    <n v="-292138.83999999997"/>
    <n v="166163.35400000005"/>
    <n v="0.36256285956161066"/>
    <n v="6"/>
    <x v="1"/>
  </r>
  <r>
    <x v="5"/>
    <x v="12"/>
    <x v="0"/>
    <n v="496387.75199999998"/>
    <n v="-178979.04499999998"/>
    <n v="-76640"/>
    <n v="-81700"/>
    <n v="-54340"/>
    <n v="-391659.04499999998"/>
    <n v="104728.70699999999"/>
    <n v="0.21098165008712785"/>
    <n v="6"/>
    <x v="1"/>
  </r>
  <r>
    <x v="5"/>
    <x v="12"/>
    <x v="0"/>
    <n v="1781107.4680000001"/>
    <n v="-665513.50599999994"/>
    <n v="-43580"/>
    <n v="-70250"/>
    <n v="-60470"/>
    <n v="-839813.50599999994"/>
    <n v="941293.96200000017"/>
    <n v="0.52848802158859964"/>
    <n v="6"/>
    <x v="1"/>
  </r>
  <r>
    <x v="5"/>
    <x v="12"/>
    <x v="0"/>
    <n v="95789.490999999995"/>
    <n v="-20384.048999999999"/>
    <n v="-20420"/>
    <n v="-45140"/>
    <n v="-99080"/>
    <n v="-185024.049"/>
    <n v="-89234.558000000005"/>
    <n v="-0.93156939313937903"/>
    <n v="6"/>
    <x v="1"/>
  </r>
  <r>
    <x v="5"/>
    <x v="12"/>
    <x v="0"/>
    <n v="90528.235000000001"/>
    <n v="-27780.465999999997"/>
    <n v="-93180"/>
    <n v="-100280"/>
    <n v="-89410"/>
    <n v="-310650.46600000001"/>
    <n v="-220122.23100000003"/>
    <n v="-2.4315312344264752"/>
    <n v="6"/>
    <x v="1"/>
  </r>
  <r>
    <x v="5"/>
    <x v="12"/>
    <x v="0"/>
    <n v="103624.84999999999"/>
    <n v="-12781.698999999999"/>
    <n v="-92380"/>
    <n v="-43640"/>
    <n v="-22830"/>
    <n v="-171631.69899999999"/>
    <n v="-68006.849000000002"/>
    <n v="-0.65627934805213239"/>
    <n v="6"/>
    <x v="1"/>
  </r>
  <r>
    <x v="5"/>
    <x v="12"/>
    <x v="0"/>
    <n v="588151.50799999991"/>
    <n v="-24463.788999999997"/>
    <n v="-97530"/>
    <n v="-78700"/>
    <n v="-31180"/>
    <n v="-231873.78899999999"/>
    <n v="356277.71899999992"/>
    <n v="0.60575840434638484"/>
    <n v="6"/>
    <x v="1"/>
  </r>
  <r>
    <x v="5"/>
    <x v="12"/>
    <x v="0"/>
    <n v="117833.84199999999"/>
    <n v="-7787.9269999999997"/>
    <n v="-53630"/>
    <n v="-24080"/>
    <n v="-67600"/>
    <n v="-153097.927"/>
    <n v="-35264.085000000006"/>
    <n v="-0.29926958504841089"/>
    <n v="6"/>
    <x v="1"/>
  </r>
  <r>
    <x v="5"/>
    <x v="12"/>
    <x v="0"/>
    <n v="332464.54499999998"/>
    <n v="-17804.401999999998"/>
    <n v="-92360"/>
    <n v="-47890"/>
    <n v="-38770"/>
    <n v="-196824.402"/>
    <n v="135640.14299999998"/>
    <n v="0.40798378365428406"/>
    <n v="6"/>
    <x v="1"/>
  </r>
  <r>
    <x v="5"/>
    <x v="12"/>
    <x v="0"/>
    <n v="2483041.0290000001"/>
    <n v="-146655.50199999998"/>
    <n v="-75990"/>
    <n v="-42800"/>
    <n v="-102170"/>
    <n v="-367615.50199999998"/>
    <n v="2115425.5270000002"/>
    <n v="0.85194948544686333"/>
    <n v="6"/>
    <x v="1"/>
  </r>
  <r>
    <x v="5"/>
    <x v="12"/>
    <x v="0"/>
    <n v="187592.15999999997"/>
    <n v="-201256.10399999996"/>
    <n v="-55650"/>
    <n v="-45010"/>
    <n v="-23830"/>
    <n v="-325746.10399999993"/>
    <n v="-138153.94399999996"/>
    <n v="-0.73645905031425607"/>
    <n v="6"/>
    <x v="1"/>
  </r>
  <r>
    <x v="5"/>
    <x v="12"/>
    <x v="0"/>
    <n v="20767.074999999997"/>
    <n v="-13361.333999999999"/>
    <n v="-39000"/>
    <n v="-98860"/>
    <n v="-63360"/>
    <n v="-214581.334"/>
    <n v="-193814.25900000002"/>
    <n v="-9.3327663621381465"/>
    <n v="6"/>
    <x v="1"/>
  </r>
  <r>
    <x v="5"/>
    <x v="12"/>
    <x v="0"/>
    <n v="165816.462"/>
    <n v="-228682.81099999999"/>
    <n v="-85970"/>
    <n v="-23060"/>
    <n v="-95330"/>
    <n v="-433042.81099999999"/>
    <n v="-267226.34899999999"/>
    <n v="-1.6115791265646471"/>
    <n v="6"/>
    <x v="1"/>
  </r>
  <r>
    <x v="5"/>
    <x v="12"/>
    <x v="0"/>
    <n v="13917.910999999998"/>
    <n v="-5017.2920000000004"/>
    <n v="-61270"/>
    <n v="-27560"/>
    <n v="-14570"/>
    <n v="-108417.292"/>
    <n v="-94499.381000000008"/>
    <n v="-6.7897675879663275"/>
    <n v="6"/>
    <x v="1"/>
  </r>
  <r>
    <x v="5"/>
    <x v="12"/>
    <x v="0"/>
    <n v="20422.478999999999"/>
    <n v="-12840.212"/>
    <n v="-91380"/>
    <n v="-108420"/>
    <n v="-97200"/>
    <n v="-309840.212"/>
    <n v="-289417.73300000001"/>
    <n v="-14.171528001081555"/>
    <n v="6"/>
    <x v="1"/>
  </r>
  <r>
    <x v="5"/>
    <x v="12"/>
    <x v="0"/>
    <n v="174691.18799999999"/>
    <n v="-102841.97699999998"/>
    <n v="-24790"/>
    <n v="-60020"/>
    <n v="-29920"/>
    <n v="-217571.97699999998"/>
    <n v="-42880.78899999999"/>
    <n v="-0.24546623954495056"/>
    <n v="6"/>
    <x v="1"/>
  </r>
  <r>
    <x v="5"/>
    <x v="12"/>
    <x v="0"/>
    <n v="135109.478"/>
    <n v="-86556.50499999999"/>
    <n v="-39880"/>
    <n v="-55580"/>
    <n v="-49610"/>
    <n v="-231626.505"/>
    <n v="-96517.027000000002"/>
    <n v="-0.71436163049937917"/>
    <n v="6"/>
    <x v="1"/>
  </r>
  <r>
    <x v="5"/>
    <x v="12"/>
    <x v="0"/>
    <n v="11906.432999999999"/>
    <n v="-6171.326"/>
    <n v="-47940"/>
    <n v="-35160"/>
    <n v="-83020"/>
    <n v="-172291.326"/>
    <n v="-160384.89300000001"/>
    <n v="-13.470440139376757"/>
    <n v="6"/>
    <x v="1"/>
  </r>
  <r>
    <x v="5"/>
    <x v="12"/>
    <x v="0"/>
    <n v="49010.667999999998"/>
    <n v="-14803.004999999999"/>
    <n v="-90640"/>
    <n v="-102740"/>
    <n v="-71190"/>
    <n v="-279373.005"/>
    <n v="-230362.337"/>
    <n v="-4.7002488723475473"/>
    <n v="6"/>
    <x v="1"/>
  </r>
  <r>
    <x v="5"/>
    <x v="12"/>
    <x v="0"/>
    <n v="77925.841"/>
    <n v="-33296.928"/>
    <n v="-40250"/>
    <n v="-28620"/>
    <n v="-14490"/>
    <n v="-116656.928"/>
    <n v="-38731.087"/>
    <n v="-0.49702494709040096"/>
    <n v="6"/>
    <x v="1"/>
  </r>
  <r>
    <x v="5"/>
    <x v="12"/>
    <x v="0"/>
    <n v="10821.397999999999"/>
    <n v="-2276.7429999999995"/>
    <n v="-88730"/>
    <n v="-95220"/>
    <n v="-48130"/>
    <n v="-234356.74299999999"/>
    <n v="-223535.345"/>
    <n v="-20.656789908290964"/>
    <n v="6"/>
    <x v="1"/>
  </r>
  <r>
    <x v="5"/>
    <x v="12"/>
    <x v="0"/>
    <n v="89527.626999999993"/>
    <n v="-86690.477999999988"/>
    <n v="-57420"/>
    <n v="-37460"/>
    <n v="-33320"/>
    <n v="-214890.478"/>
    <n v="-125362.85100000001"/>
    <n v="-1.4002700082735358"/>
    <n v="6"/>
    <x v="1"/>
  </r>
  <r>
    <x v="5"/>
    <x v="12"/>
    <x v="1"/>
    <n v="64879.275999999991"/>
    <n v="-67320.217999999993"/>
    <n v="-60090"/>
    <n v="-52980"/>
    <n v="-105700"/>
    <n v="-286090.21799999999"/>
    <n v="-221210.94200000001"/>
    <n v="-3.4095778442410491"/>
    <n v="6"/>
    <x v="1"/>
  </r>
  <r>
    <x v="5"/>
    <x v="12"/>
    <x v="2"/>
    <n v="112887.495"/>
    <n v="-15776.326999999999"/>
    <n v="-15580"/>
    <n v="-100040"/>
    <n v="-91780"/>
    <n v="-223176.32699999999"/>
    <n v="-110288.83199999999"/>
    <n v="-0.97698006320363473"/>
    <n v="6"/>
    <x v="1"/>
  </r>
  <r>
    <x v="5"/>
    <x v="12"/>
    <x v="0"/>
    <n v="71453.466"/>
    <n v="-29164.379999999997"/>
    <n v="-12840"/>
    <n v="-92280"/>
    <n v="-100570"/>
    <n v="-234854.38"/>
    <n v="-163400.91399999999"/>
    <n v="-2.2868157858150644"/>
    <n v="6"/>
    <x v="1"/>
  </r>
  <r>
    <x v="5"/>
    <x v="12"/>
    <x v="0"/>
    <n v="44931.648999999998"/>
    <n v="-33079.928"/>
    <n v="-24950"/>
    <n v="-93630"/>
    <n v="-54100"/>
    <n v="-205759.92800000001"/>
    <n v="-160828.27900000001"/>
    <n v="-3.5793985437747904"/>
    <n v="6"/>
    <x v="1"/>
  </r>
  <r>
    <x v="5"/>
    <x v="12"/>
    <x v="0"/>
    <n v="274962.79300000001"/>
    <n v="-281783.20799999998"/>
    <n v="-14060"/>
    <n v="-52240"/>
    <n v="-74800"/>
    <n v="-422883.20799999998"/>
    <n v="-147920.41499999998"/>
    <n v="-0.53796520389578661"/>
    <n v="6"/>
    <x v="1"/>
  </r>
  <r>
    <x v="5"/>
    <x v="12"/>
    <x v="0"/>
    <n v="53385.639999999992"/>
    <n v="-18793.144999999997"/>
    <n v="-97140"/>
    <n v="-92850"/>
    <n v="-57800"/>
    <n v="-266583.14500000002"/>
    <n v="-213197.50500000003"/>
    <n v="-3.9935365577709674"/>
    <n v="6"/>
    <x v="1"/>
  </r>
  <r>
    <x v="5"/>
    <x v="12"/>
    <x v="0"/>
    <n v="26766.914999999997"/>
    <n v="-7799.1759999999995"/>
    <n v="-42200"/>
    <n v="-17590"/>
    <n v="-95220"/>
    <n v="-162809.17600000001"/>
    <n v="-136042.261"/>
    <n v="-5.0824781638078207"/>
    <n v="6"/>
    <x v="1"/>
  </r>
  <r>
    <x v="5"/>
    <x v="12"/>
    <x v="1"/>
    <n v="308022.82699999999"/>
    <n v="-37934.273999999998"/>
    <n v="-54260"/>
    <n v="-20200"/>
    <n v="-84940"/>
    <n v="-197334.274"/>
    <n v="110688.55299999999"/>
    <n v="0.35935178596357725"/>
    <n v="6"/>
    <x v="1"/>
  </r>
  <r>
    <x v="5"/>
    <x v="12"/>
    <x v="2"/>
    <n v="261307.26999999996"/>
    <n v="-23276.315999999995"/>
    <n v="-90770"/>
    <n v="-105800"/>
    <n v="-100730"/>
    <n v="-320576.31599999999"/>
    <n v="-59269.046000000031"/>
    <n v="-0.22681743986686648"/>
    <n v="6"/>
    <x v="1"/>
  </r>
  <r>
    <x v="5"/>
    <x v="12"/>
    <x v="0"/>
    <n v="195140.65899999999"/>
    <n v="-25197.654999999999"/>
    <n v="-15360"/>
    <n v="-102140"/>
    <n v="-96740"/>
    <n v="-239437.655"/>
    <n v="-44296.996000000014"/>
    <n v="-0.2270003403032477"/>
    <n v="6"/>
    <x v="1"/>
  </r>
  <r>
    <x v="5"/>
    <x v="12"/>
    <x v="0"/>
    <n v="121520.245"/>
    <n v="-10165.413999999999"/>
    <n v="-36510"/>
    <n v="-69330"/>
    <n v="-95080"/>
    <n v="-211085.41399999999"/>
    <n v="-89565.168999999994"/>
    <n v="-0.73703907525861223"/>
    <n v="6"/>
    <x v="1"/>
  </r>
  <r>
    <x v="5"/>
    <x v="12"/>
    <x v="0"/>
    <n v="30795.267999999996"/>
    <n v="-5134.1009999999997"/>
    <n v="-48480"/>
    <n v="-91510"/>
    <n v="-19960"/>
    <n v="-165084.101"/>
    <n v="-134288.83299999998"/>
    <n v="-4.3606970070856343"/>
    <n v="6"/>
    <x v="1"/>
  </r>
  <r>
    <x v="5"/>
    <x v="12"/>
    <x v="1"/>
    <n v="4245.4229999999998"/>
    <n v="-835.1629999999999"/>
    <n v="-92690"/>
    <n v="-99870"/>
    <n v="-52080"/>
    <n v="-245475.163"/>
    <n v="-241229.74"/>
    <n v="-56.821131840101685"/>
    <n v="6"/>
    <x v="1"/>
  </r>
  <r>
    <x v="5"/>
    <x v="12"/>
    <x v="2"/>
    <n v="1925817.068"/>
    <n v="-128540.36299999998"/>
    <n v="-94650"/>
    <n v="-105520"/>
    <n v="-54600"/>
    <n v="-383310.36300000001"/>
    <n v="1542506.7050000001"/>
    <n v="0.80096221527516342"/>
    <n v="6"/>
    <x v="1"/>
  </r>
  <r>
    <x v="5"/>
    <x v="12"/>
    <x v="0"/>
    <n v="135043.47500000001"/>
    <n v="-41604.836000000003"/>
    <n v="-90730"/>
    <n v="-61230"/>
    <n v="-97360"/>
    <n v="-290924.83600000001"/>
    <n v="-155881.361"/>
    <n v="-1.1543050191799344"/>
    <n v="6"/>
    <x v="1"/>
  </r>
  <r>
    <x v="5"/>
    <x v="12"/>
    <x v="0"/>
    <n v="24041.450999999997"/>
    <n v="-9635.7169999999987"/>
    <n v="-43410"/>
    <n v="-40100"/>
    <n v="-22000"/>
    <n v="-115145.717"/>
    <n v="-91104.266000000003"/>
    <n v="-3.7894662015200336"/>
    <n v="6"/>
    <x v="1"/>
  </r>
  <r>
    <x v="5"/>
    <x v="12"/>
    <x v="1"/>
    <n v="250187.84700000001"/>
    <n v="-55499.99"/>
    <n v="-68210"/>
    <n v="-72580"/>
    <n v="-53470"/>
    <n v="-249759.99"/>
    <n v="427.85700000001816"/>
    <n v="1.7101430190572691E-3"/>
    <n v="6"/>
    <x v="1"/>
  </r>
  <r>
    <x v="5"/>
    <x v="12"/>
    <x v="2"/>
    <n v="-352839.30499999999"/>
    <n v="85200.724000000002"/>
    <n v="-13670"/>
    <n v="-106540"/>
    <n v="-63710"/>
    <n v="-98719.275999999998"/>
    <n v="-451558.58100000001"/>
    <n v="1.2797853714171668"/>
    <n v="6"/>
    <x v="1"/>
  </r>
  <r>
    <x v="5"/>
    <x v="12"/>
    <x v="0"/>
    <n v="131787.264"/>
    <n v="-9552.5849999999991"/>
    <n v="-107880"/>
    <n v="-94030"/>
    <n v="-95620"/>
    <n v="-307082.58500000002"/>
    <n v="-175295.32100000003"/>
    <n v="-1.3301385557256886"/>
    <n v="6"/>
    <x v="1"/>
  </r>
  <r>
    <x v="5"/>
    <x v="12"/>
    <x v="0"/>
    <n v="1202761.9799999997"/>
    <n v="-74870.012000000002"/>
    <n v="-70690"/>
    <n v="-100920"/>
    <n v="-14940"/>
    <n v="-261420.01199999999"/>
    <n v="941341.96799999976"/>
    <n v="0.78265025304507874"/>
    <n v="6"/>
    <x v="1"/>
  </r>
  <r>
    <x v="5"/>
    <x v="12"/>
    <x v="0"/>
    <n v="202138.36300000001"/>
    <n v="-78900.653999999995"/>
    <n v="-107010"/>
    <n v="-45190"/>
    <n v="-106110"/>
    <n v="-337210.65399999998"/>
    <n v="-135072.29099999997"/>
    <n v="-0.66821700243016191"/>
    <n v="6"/>
    <x v="1"/>
  </r>
  <r>
    <x v="5"/>
    <x v="12"/>
    <x v="1"/>
    <n v="494583.77499999997"/>
    <n v="-100581.83099999999"/>
    <n v="-18870"/>
    <n v="-23550"/>
    <n v="-46990"/>
    <n v="-189991.83100000001"/>
    <n v="304591.94399999996"/>
    <n v="0.61585510766098217"/>
    <n v="6"/>
    <x v="1"/>
  </r>
  <r>
    <x v="5"/>
    <x v="7"/>
    <x v="2"/>
    <n v="1633668.281"/>
    <n v="-1347553.5499999998"/>
    <n v="-67520"/>
    <n v="-39400"/>
    <n v="-57190"/>
    <n v="-1511663.5499999998"/>
    <n v="122004.73100000015"/>
    <n v="7.468145915480387E-2"/>
    <n v="6"/>
    <x v="1"/>
  </r>
  <r>
    <x v="5"/>
    <x v="7"/>
    <x v="3"/>
    <n v="415478.01399999997"/>
    <n v="-81778.031999999992"/>
    <n v="-92890"/>
    <n v="-24200"/>
    <n v="-83580"/>
    <n v="-282448.03200000001"/>
    <n v="133029.98199999996"/>
    <n v="0.32018537086778309"/>
    <n v="6"/>
    <x v="1"/>
  </r>
  <r>
    <x v="5"/>
    <x v="7"/>
    <x v="0"/>
    <n v="779568.56599999988"/>
    <n v="-302200.19899999996"/>
    <n v="-101540"/>
    <n v="-48360"/>
    <n v="-38840"/>
    <n v="-490940.19899999996"/>
    <n v="288628.36699999991"/>
    <n v="0.37024115592675133"/>
    <n v="6"/>
    <x v="1"/>
  </r>
  <r>
    <x v="5"/>
    <x v="7"/>
    <x v="1"/>
    <n v="148755.06099999999"/>
    <n v="-28416.597999999998"/>
    <n v="-40230"/>
    <n v="-106680"/>
    <n v="-32570"/>
    <n v="-207896.598"/>
    <n v="-59141.537000000011"/>
    <n v="-0.39757663774545471"/>
    <n v="6"/>
    <x v="1"/>
  </r>
  <r>
    <x v="5"/>
    <x v="7"/>
    <x v="2"/>
    <n v="102594.758"/>
    <n v="-4879.2379999999994"/>
    <n v="-25470"/>
    <n v="-17670"/>
    <n v="-29260"/>
    <n v="-77279.237999999998"/>
    <n v="25315.520000000004"/>
    <n v="0.24675256800157377"/>
    <n v="6"/>
    <x v="1"/>
  </r>
  <r>
    <x v="5"/>
    <x v="7"/>
    <x v="3"/>
    <n v="2068476.1579999998"/>
    <n v="-38507.237999999998"/>
    <n v="-29590"/>
    <n v="-87860"/>
    <n v="-55160"/>
    <n v="-211117.23800000001"/>
    <n v="1857358.92"/>
    <n v="0.89793586105235645"/>
    <n v="6"/>
    <x v="1"/>
  </r>
  <r>
    <x v="5"/>
    <x v="7"/>
    <x v="0"/>
    <n v="230888.08399999997"/>
    <n v="-9188.1719999999987"/>
    <n v="-96670"/>
    <n v="-61250"/>
    <n v="-83990"/>
    <n v="-251098.17199999999"/>
    <n v="-20210.088000000018"/>
    <n v="-8.7531966353014648E-2"/>
    <n v="6"/>
    <x v="1"/>
  </r>
  <r>
    <x v="5"/>
    <x v="7"/>
    <x v="1"/>
    <n v="212243.88499999998"/>
    <n v="-7373.7579999999998"/>
    <n v="-84520"/>
    <n v="-94520"/>
    <n v="-30370"/>
    <n v="-216783.758"/>
    <n v="-4539.8730000000214"/>
    <n v="-2.1389888335298902E-2"/>
    <n v="6"/>
    <x v="1"/>
  </r>
  <r>
    <x v="5"/>
    <x v="7"/>
    <x v="2"/>
    <n v="315765.86999999994"/>
    <n v="-53528.810999999994"/>
    <n v="-75000"/>
    <n v="-24330"/>
    <n v="-64190"/>
    <n v="-217048.81099999999"/>
    <n v="98717.05899999995"/>
    <n v="0.31262738750074531"/>
    <n v="6"/>
    <x v="1"/>
  </r>
  <r>
    <x v="5"/>
    <x v="7"/>
    <x v="3"/>
    <n v="143640.196"/>
    <n v="-4252.9059999999999"/>
    <n v="-14400"/>
    <n v="-65340"/>
    <n v="-65980"/>
    <n v="-149972.90599999999"/>
    <n v="-6332.7099999999919"/>
    <n v="-4.4087311047667964E-2"/>
    <n v="6"/>
    <x v="1"/>
  </r>
  <r>
    <x v="5"/>
    <x v="7"/>
    <x v="0"/>
    <n v="196779.63199999998"/>
    <n v="-7364.4689999999991"/>
    <n v="-59830"/>
    <n v="-38240"/>
    <n v="-90300"/>
    <n v="-195734.46900000001"/>
    <n v="1045.1629999999714"/>
    <n v="5.311337303445976E-3"/>
    <n v="6"/>
    <x v="1"/>
  </r>
  <r>
    <x v="5"/>
    <x v="7"/>
    <x v="1"/>
    <n v="79136.455999999991"/>
    <n v="-6500.5849999999991"/>
    <n v="-79770"/>
    <n v="-31030"/>
    <n v="-77050"/>
    <n v="-194350.58499999999"/>
    <n v="-115214.129"/>
    <n v="-1.4558919469428857"/>
    <n v="6"/>
    <x v="1"/>
  </r>
  <r>
    <x v="5"/>
    <x v="7"/>
    <x v="2"/>
    <n v="74420.269"/>
    <n v="-32516.140999999996"/>
    <n v="-106490"/>
    <n v="-51860"/>
    <n v="-46150"/>
    <n v="-237016.141"/>
    <n v="-162595.872"/>
    <n v="-2.1848331668889829"/>
    <n v="6"/>
    <x v="1"/>
  </r>
  <r>
    <x v="5"/>
    <x v="7"/>
    <x v="3"/>
    <n v="28263.017999999996"/>
    <n v="-26017.991999999998"/>
    <n v="-44230"/>
    <n v="-55440"/>
    <n v="-95270"/>
    <n v="-220957.992"/>
    <n v="-192694.97399999999"/>
    <n v="-6.8179192328292757"/>
    <n v="6"/>
    <x v="1"/>
  </r>
  <r>
    <x v="5"/>
    <x v="7"/>
    <x v="0"/>
    <n v="195769.72100000002"/>
    <n v="-64525.327999999994"/>
    <n v="-73490"/>
    <n v="-36790"/>
    <n v="-80680"/>
    <n v="-255485.32799999998"/>
    <n v="-59715.60699999996"/>
    <n v="-0.30502984166790509"/>
    <n v="6"/>
    <x v="1"/>
  </r>
  <r>
    <x v="5"/>
    <x v="7"/>
    <x v="0"/>
    <n v="74959.80799999999"/>
    <n v="-43976.225999999995"/>
    <n v="-62580"/>
    <n v="-104790"/>
    <n v="-44550"/>
    <n v="-255896.226"/>
    <n v="-180936.41800000001"/>
    <n v="-2.4137791014619463"/>
    <n v="6"/>
    <x v="1"/>
  </r>
  <r>
    <x v="5"/>
    <x v="7"/>
    <x v="1"/>
    <n v="241885.93099999998"/>
    <n v="-138956.81099999999"/>
    <n v="-107740"/>
    <n v="-91660"/>
    <n v="-76690"/>
    <n v="-415046.81099999999"/>
    <n v="-173160.88"/>
    <n v="-0.71587826246909758"/>
    <n v="6"/>
    <x v="1"/>
  </r>
  <r>
    <x v="5"/>
    <x v="7"/>
    <x v="2"/>
    <n v="82130.895000000004"/>
    <n v="-22875.831999999999"/>
    <n v="-14200"/>
    <n v="-52690"/>
    <n v="-62180"/>
    <n v="-151945.83199999999"/>
    <n v="-69814.936999999991"/>
    <n v="-0.85004476086617575"/>
    <n v="6"/>
    <x v="1"/>
  </r>
  <r>
    <x v="5"/>
    <x v="7"/>
    <x v="0"/>
    <n v="16702.650999999998"/>
    <n v="-18881.617999999999"/>
    <n v="-57000"/>
    <n v="-42290"/>
    <n v="-92290"/>
    <n v="-210461.61799999999"/>
    <n v="-193758.967"/>
    <n v="-11.600491862040345"/>
    <n v="6"/>
    <x v="1"/>
  </r>
  <r>
    <x v="5"/>
    <x v="7"/>
    <x v="1"/>
    <n v="2121.7280000000001"/>
    <n v="-2621.5210000000002"/>
    <n v="-59550"/>
    <n v="-14910"/>
    <n v="-67580"/>
    <n v="-144661.52100000001"/>
    <n v="-142539.79300000001"/>
    <n v="-67.18099256832167"/>
    <n v="6"/>
    <x v="1"/>
  </r>
  <r>
    <x v="5"/>
    <x v="7"/>
    <x v="2"/>
    <n v="116075.68699999999"/>
    <n v="-41896.763999999996"/>
    <n v="-107880"/>
    <n v="-50170"/>
    <n v="-46950"/>
    <n v="-246896.764"/>
    <n v="-130821.077"/>
    <n v="-1.1270325455838139"/>
    <n v="6"/>
    <x v="1"/>
  </r>
  <r>
    <x v="5"/>
    <x v="7"/>
    <x v="0"/>
    <n v="60132.750999999989"/>
    <n v="-40755.000999999997"/>
    <n v="-60900"/>
    <n v="-97640"/>
    <n v="-75140"/>
    <n v="-274435.00099999999"/>
    <n v="-214302.25"/>
    <n v="-3.5638191573839695"/>
    <n v="6"/>
    <x v="1"/>
  </r>
  <r>
    <x v="5"/>
    <x v="7"/>
    <x v="1"/>
    <n v="85949.633000000002"/>
    <n v="-57471.049999999996"/>
    <n v="-39670"/>
    <n v="-15790"/>
    <n v="-105030"/>
    <n v="-217961.05"/>
    <n v="-132011.41699999999"/>
    <n v="-1.5359160055983019"/>
    <n v="6"/>
    <x v="1"/>
  </r>
  <r>
    <x v="5"/>
    <x v="7"/>
    <x v="2"/>
    <n v="27746.6"/>
    <n v="-23161.403999999999"/>
    <n v="-14780"/>
    <n v="-31030"/>
    <n v="-83550"/>
    <n v="-152521.40400000001"/>
    <n v="-124774.804"/>
    <n v="-4.4969403098037244"/>
    <n v="6"/>
    <x v="1"/>
  </r>
  <r>
    <x v="5"/>
    <x v="7"/>
    <x v="0"/>
    <n v="67172.244999999995"/>
    <n v="-50544.718000000001"/>
    <n v="-32440"/>
    <n v="-62150"/>
    <n v="-99200"/>
    <n v="-244334.71799999999"/>
    <n v="-177162.473"/>
    <n v="-2.6374356402707697"/>
    <n v="6"/>
    <x v="1"/>
  </r>
  <r>
    <x v="5"/>
    <x v="7"/>
    <x v="0"/>
    <n v="72943.360000000001"/>
    <n v="-56676.934999999998"/>
    <n v="-77830"/>
    <n v="-17750"/>
    <n v="-61550"/>
    <n v="-213806.935"/>
    <n v="-140863.57500000001"/>
    <n v="-1.9311363638856232"/>
    <n v="6"/>
    <x v="1"/>
  </r>
  <r>
    <x v="5"/>
    <x v="7"/>
    <x v="0"/>
    <n v="2357680.1149999998"/>
    <n v="-61181.917999999998"/>
    <n v="-27750"/>
    <n v="-69910"/>
    <n v="-57870"/>
    <n v="-216711.91800000001"/>
    <n v="2140968.1969999997"/>
    <n v="0.90808256106448093"/>
    <n v="6"/>
    <x v="1"/>
  </r>
  <r>
    <x v="5"/>
    <x v="7"/>
    <x v="0"/>
    <n v="79344.607999999993"/>
    <n v="-26134.934000000001"/>
    <n v="-88740"/>
    <n v="-21700"/>
    <n v="-16470"/>
    <n v="-153044.93400000001"/>
    <n v="-73700.326000000015"/>
    <n v="-0.92886369795916091"/>
    <n v="6"/>
    <x v="1"/>
  </r>
  <r>
    <x v="5"/>
    <x v="7"/>
    <x v="0"/>
    <n v="116694.69"/>
    <n v="-11646.893999999998"/>
    <n v="-45030"/>
    <n v="-104010"/>
    <n v="-39660"/>
    <n v="-200346.894"/>
    <n v="-83652.203999999998"/>
    <n v="-0.71684670485006641"/>
    <n v="6"/>
    <x v="1"/>
  </r>
  <r>
    <x v="5"/>
    <x v="7"/>
    <x v="0"/>
    <n v="50673.895999999993"/>
    <n v="-6000.5819999999994"/>
    <n v="-75350"/>
    <n v="-33070"/>
    <n v="-50790"/>
    <n v="-165210.58199999999"/>
    <n v="-114536.686"/>
    <n v="-2.260269982004147"/>
    <n v="6"/>
    <x v="1"/>
  </r>
  <r>
    <x v="5"/>
    <x v="7"/>
    <x v="0"/>
    <n v="121216.85799999999"/>
    <n v="-23771.055"/>
    <n v="-44120"/>
    <n v="-41850"/>
    <n v="-44270"/>
    <n v="-154011.05499999999"/>
    <n v="-32794.197"/>
    <n v="-0.27054155289192533"/>
    <n v="6"/>
    <x v="1"/>
  </r>
  <r>
    <x v="5"/>
    <x v="7"/>
    <x v="0"/>
    <n v="27877.464999999997"/>
    <n v="-2116.415"/>
    <n v="-24840"/>
    <n v="-45480"/>
    <n v="-101040"/>
    <n v="-173476.41500000001"/>
    <n v="-145598.95000000001"/>
    <n v="-5.2228188610406301"/>
    <n v="6"/>
    <x v="1"/>
  </r>
  <r>
    <x v="5"/>
    <x v="7"/>
    <x v="0"/>
    <n v="44201.828999999998"/>
    <n v="-9430.4909999999982"/>
    <n v="-105300"/>
    <n v="-20800"/>
    <n v="-30710"/>
    <n v="-166240.49100000001"/>
    <n v="-122038.66200000001"/>
    <n v="-2.7609414533502679"/>
    <n v="6"/>
    <x v="1"/>
  </r>
  <r>
    <x v="5"/>
    <x v="7"/>
    <x v="0"/>
    <n v="280716.25399999996"/>
    <n v="-15959.684999999998"/>
    <n v="-74800"/>
    <n v="-28600"/>
    <n v="-98270"/>
    <n v="-217629.685"/>
    <n v="63086.568999999959"/>
    <n v="0.22473429344066401"/>
    <n v="6"/>
    <x v="1"/>
  </r>
  <r>
    <x v="5"/>
    <x v="7"/>
    <x v="0"/>
    <n v="87455.437999999995"/>
    <n v="-7187.607"/>
    <n v="-89700"/>
    <n v="-107300"/>
    <n v="-24260"/>
    <n v="-228447.60699999999"/>
    <n v="-140992.16899999999"/>
    <n v="-1.6121601151891778"/>
    <n v="6"/>
    <x v="1"/>
  </r>
  <r>
    <x v="5"/>
    <x v="7"/>
    <x v="0"/>
    <n v="11392.898999999999"/>
    <n v="-986.80399999999997"/>
    <n v="-42980"/>
    <n v="-39100"/>
    <n v="-94630"/>
    <n v="-177696.804"/>
    <n v="-166303.905"/>
    <n v="-14.597154332711982"/>
    <n v="6"/>
    <x v="1"/>
  </r>
  <r>
    <x v="5"/>
    <x v="7"/>
    <x v="0"/>
    <n v="247819.97799999997"/>
    <n v="-21455.944999999996"/>
    <n v="-62490"/>
    <n v="-51820"/>
    <n v="-104190"/>
    <n v="-239955.94500000001"/>
    <n v="7864.0329999999667"/>
    <n v="3.1732845202657421E-2"/>
    <n v="6"/>
    <x v="1"/>
  </r>
  <r>
    <x v="5"/>
    <x v="7"/>
    <x v="0"/>
    <n v="32461.001999999997"/>
    <n v="-8347.2690000000002"/>
    <n v="-23210"/>
    <n v="-69510"/>
    <n v="-19570"/>
    <n v="-120637.269"/>
    <n v="-88176.267000000007"/>
    <n v="-2.7163753909999455"/>
    <n v="6"/>
    <x v="1"/>
  </r>
  <r>
    <x v="5"/>
    <x v="7"/>
    <x v="0"/>
    <n v="28557.738999999998"/>
    <n v="-4210.6049999999996"/>
    <n v="-108460"/>
    <n v="-98170"/>
    <n v="-106520"/>
    <n v="-317360.60499999998"/>
    <n v="-288802.86599999998"/>
    <n v="-10.112945776274515"/>
    <n v="6"/>
    <x v="1"/>
  </r>
  <r>
    <x v="5"/>
    <x v="7"/>
    <x v="0"/>
    <n v="156962.84099999999"/>
    <n v="-76564.907999999996"/>
    <n v="-102380"/>
    <n v="-61790"/>
    <n v="-19000"/>
    <n v="-259734.908"/>
    <n v="-102772.06700000001"/>
    <n v="-0.65475412107251563"/>
    <n v="6"/>
    <x v="1"/>
  </r>
  <r>
    <x v="5"/>
    <x v="7"/>
    <x v="0"/>
    <n v="2463523.426"/>
    <n v="-12519.394999999999"/>
    <n v="-73140"/>
    <n v="-73170"/>
    <n v="-29710"/>
    <n v="-188539.39499999999"/>
    <n v="2274984.031"/>
    <n v="0.92346758589337641"/>
    <n v="6"/>
    <x v="1"/>
  </r>
  <r>
    <x v="5"/>
    <x v="7"/>
    <x v="0"/>
    <n v="24753.987999999998"/>
    <n v="-141.72200000000001"/>
    <n v="-59620"/>
    <n v="-42320"/>
    <n v="-40560"/>
    <n v="-142641.72200000001"/>
    <n v="-117887.73400000001"/>
    <n v="-4.7623734001971734"/>
    <n v="6"/>
    <x v="1"/>
  </r>
  <r>
    <x v="5"/>
    <x v="7"/>
    <x v="0"/>
    <n v="99121.365000000005"/>
    <n v="-17627.728999999999"/>
    <n v="-76280"/>
    <n v="-22020"/>
    <n v="-50470"/>
    <n v="-166397.72899999999"/>
    <n v="-67276.363999999987"/>
    <n v="-0.67872717450975362"/>
    <n v="6"/>
    <x v="1"/>
  </r>
  <r>
    <x v="5"/>
    <x v="7"/>
    <x v="0"/>
    <n v="48039.747000000003"/>
    <n v="-7348.1659999999993"/>
    <n v="-15310"/>
    <n v="-88430"/>
    <n v="-13270"/>
    <n v="-124358.166"/>
    <n v="-76318.418999999994"/>
    <n v="-1.588651559717831"/>
    <n v="6"/>
    <x v="1"/>
  </r>
  <r>
    <x v="5"/>
    <x v="7"/>
    <x v="0"/>
    <n v="96277.587"/>
    <n v="-26075.993999999999"/>
    <n v="-13420"/>
    <n v="-45710"/>
    <n v="-78030"/>
    <n v="-163235.99400000001"/>
    <n v="-66958.407000000007"/>
    <n v="-0.69547242599671721"/>
    <n v="6"/>
    <x v="1"/>
  </r>
  <r>
    <x v="5"/>
    <x v="18"/>
    <x v="0"/>
    <n v="137945.99699999997"/>
    <n v="-10271.394"/>
    <n v="-77830"/>
    <n v="-42160"/>
    <n v="-59390"/>
    <n v="-189651.394"/>
    <n v="-51705.397000000026"/>
    <n v="-0.3748234680561266"/>
    <n v="6"/>
    <x v="1"/>
  </r>
  <r>
    <x v="5"/>
    <x v="18"/>
    <x v="0"/>
    <n v="165492.929"/>
    <n v="-169685.42499999999"/>
    <n v="-58710"/>
    <n v="-19370"/>
    <n v="-82790"/>
    <n v="-330555.42499999999"/>
    <n v="-165062.49599999998"/>
    <n v="-0.99739908525034315"/>
    <n v="6"/>
    <x v="1"/>
  </r>
  <r>
    <x v="5"/>
    <x v="18"/>
    <x v="0"/>
    <n v="39213.516999999993"/>
    <n v="-39930.687999999995"/>
    <n v="-16320"/>
    <n v="-34430"/>
    <n v="-18640"/>
    <n v="-109320.68799999999"/>
    <n v="-70107.171000000002"/>
    <n v="-1.7878317570953917"/>
    <n v="6"/>
    <x v="1"/>
  </r>
  <r>
    <x v="5"/>
    <x v="18"/>
    <x v="0"/>
    <n v="616962.10799999989"/>
    <n v="-114560.208"/>
    <n v="-73750"/>
    <n v="-57300"/>
    <n v="-70000"/>
    <n v="-315610.20799999998"/>
    <n v="301351.89999999991"/>
    <n v="0.48844474578331798"/>
    <n v="6"/>
    <x v="1"/>
  </r>
  <r>
    <x v="5"/>
    <x v="18"/>
    <x v="0"/>
    <n v="1973161.0290000001"/>
    <n v="-508834.94899999991"/>
    <n v="-33550"/>
    <n v="-101560"/>
    <n v="-98540"/>
    <n v="-742484.94899999991"/>
    <n v="1230676.08"/>
    <n v="0.62370787883627921"/>
    <n v="6"/>
    <x v="1"/>
  </r>
  <r>
    <x v="5"/>
    <x v="18"/>
    <x v="1"/>
    <n v="566833.1129999999"/>
    <n v="-56465.681999999993"/>
    <n v="-103400"/>
    <n v="-35690"/>
    <n v="-13050"/>
    <n v="-208605.682"/>
    <n v="358227.43099999987"/>
    <n v="0.63198042383949427"/>
    <n v="6"/>
    <x v="1"/>
  </r>
  <r>
    <x v="5"/>
    <x v="18"/>
    <x v="2"/>
    <n v="84988.959999999992"/>
    <n v="-7189.811999999999"/>
    <n v="-56330"/>
    <n v="-46500"/>
    <n v="-66350"/>
    <n v="-176369.81200000001"/>
    <n v="-91380.852000000014"/>
    <n v="-1.0752084976684033"/>
    <n v="6"/>
    <x v="1"/>
  </r>
  <r>
    <x v="5"/>
    <x v="18"/>
    <x v="0"/>
    <n v="154337.883"/>
    <n v="-5081.7969999999996"/>
    <n v="-45440"/>
    <n v="-55980"/>
    <n v="-63340"/>
    <n v="-169841.79699999999"/>
    <n v="-15503.91399999999"/>
    <n v="-0.10045436479130655"/>
    <n v="6"/>
    <x v="1"/>
  </r>
  <r>
    <x v="5"/>
    <x v="18"/>
    <x v="0"/>
    <n v="432675.13099999994"/>
    <n v="-17999.506000000001"/>
    <n v="-107800"/>
    <n v="-75160"/>
    <n v="-14020"/>
    <n v="-214979.50599999999"/>
    <n v="217695.62499999994"/>
    <n v="0.50313875099976568"/>
    <n v="6"/>
    <x v="1"/>
  </r>
  <r>
    <x v="5"/>
    <x v="18"/>
    <x v="0"/>
    <n v="2698826.1370000001"/>
    <n v="-110067.69899999999"/>
    <n v="-99990"/>
    <n v="-63160"/>
    <n v="-41700"/>
    <n v="-314917.69900000002"/>
    <n v="2383908.4380000001"/>
    <n v="0.88331308390615304"/>
    <n v="6"/>
    <x v="1"/>
  </r>
  <r>
    <x v="5"/>
    <x v="18"/>
    <x v="0"/>
    <n v="1491765.8349999997"/>
    <n v="-2368691.3670000001"/>
    <n v="-48060"/>
    <n v="-72820"/>
    <n v="-24380"/>
    <n v="-2513951.3670000001"/>
    <n v="-1022185.5320000004"/>
    <n v="-0.68521848940185748"/>
    <n v="6"/>
    <x v="1"/>
  </r>
  <r>
    <x v="5"/>
    <x v="18"/>
    <x v="0"/>
    <n v="130439.90399999999"/>
    <n v="-74521.20199999999"/>
    <n v="-59480"/>
    <n v="-75180"/>
    <n v="-34990"/>
    <n v="-244171.20199999999"/>
    <n v="-113731.298"/>
    <n v="-0.87190571682726781"/>
    <n v="6"/>
    <x v="1"/>
  </r>
  <r>
    <x v="5"/>
    <x v="18"/>
    <x v="1"/>
    <n v="80766.966"/>
    <n v="-49478.849000000002"/>
    <n v="-17220"/>
    <n v="-80950"/>
    <n v="-42910"/>
    <n v="-190558.84899999999"/>
    <n v="-109791.88299999999"/>
    <n v="-1.3593661918661151"/>
    <n v="6"/>
    <x v="1"/>
  </r>
  <r>
    <x v="5"/>
    <x v="18"/>
    <x v="2"/>
    <n v="35245.959000000003"/>
    <n v="-32854.814999999995"/>
    <n v="-36000"/>
    <n v="-16890"/>
    <n v="-46200"/>
    <n v="-131944.815"/>
    <n v="-96698.856"/>
    <n v="-2.7435444727152976"/>
    <n v="6"/>
    <x v="1"/>
  </r>
  <r>
    <x v="5"/>
    <x v="18"/>
    <x v="0"/>
    <n v="78192.414999999994"/>
    <n v="-43509.087999999996"/>
    <n v="-83890"/>
    <n v="-90410"/>
    <n v="-62580"/>
    <n v="-280389.08799999999"/>
    <n v="-202196.67300000001"/>
    <n v="-2.5858860223207074"/>
    <n v="6"/>
    <x v="1"/>
  </r>
  <r>
    <x v="5"/>
    <x v="18"/>
    <x v="0"/>
    <n v="90063.434999999998"/>
    <n v="-70725.549999999988"/>
    <n v="-58760"/>
    <n v="-59490"/>
    <n v="-15580"/>
    <n v="-204555.55"/>
    <n v="-114492.11499999999"/>
    <n v="-1.2712385997713722"/>
    <n v="6"/>
    <x v="1"/>
  </r>
  <r>
    <x v="5"/>
    <x v="18"/>
    <x v="0"/>
    <n v="404293.05699999997"/>
    <n v="-251166.50299999997"/>
    <n v="-67540"/>
    <n v="-19580"/>
    <n v="-75900"/>
    <n v="-414186.50299999997"/>
    <n v="-9893.4459999999963"/>
    <n v="-2.4470976754864225E-2"/>
    <n v="6"/>
    <x v="1"/>
  </r>
  <r>
    <x v="5"/>
    <x v="18"/>
    <x v="1"/>
    <n v="33732.705999999998"/>
    <n v="-39987.633000000002"/>
    <n v="-58910"/>
    <n v="-50120"/>
    <n v="-24020"/>
    <n v="-173037.633"/>
    <n v="-139304.927"/>
    <n v="-4.1296694964228484"/>
    <n v="6"/>
    <x v="1"/>
  </r>
  <r>
    <x v="5"/>
    <x v="18"/>
    <x v="2"/>
    <n v="13406.945999999998"/>
    <n v="-14484.806"/>
    <n v="-98870"/>
    <n v="-27620"/>
    <n v="-104300"/>
    <n v="-245274.80600000001"/>
    <n v="-231867.86000000002"/>
    <n v="-17.294606840364693"/>
    <n v="6"/>
    <x v="1"/>
  </r>
  <r>
    <x v="5"/>
    <x v="18"/>
    <x v="0"/>
    <n v="44320.548999999999"/>
    <n v="-48335.091"/>
    <n v="-45190"/>
    <n v="-85420"/>
    <n v="-12780"/>
    <n v="-191725.09100000001"/>
    <n v="-147404.54200000002"/>
    <n v="-3.3258735581095809"/>
    <n v="6"/>
    <x v="1"/>
  </r>
  <r>
    <x v="5"/>
    <x v="18"/>
    <x v="0"/>
    <n v="82968.34"/>
    <n v="-91365.189999999988"/>
    <n v="-66860"/>
    <n v="-102590"/>
    <n v="-91600"/>
    <n v="-352415.19"/>
    <n v="-269446.84999999998"/>
    <n v="-3.2475863684870636"/>
    <n v="6"/>
    <x v="1"/>
  </r>
  <r>
    <x v="5"/>
    <x v="18"/>
    <x v="1"/>
    <n v="192004.09199999998"/>
    <n v="-148595.51699999999"/>
    <n v="-16440"/>
    <n v="-18720"/>
    <n v="-53850"/>
    <n v="-237605.51699999999"/>
    <n v="-45601.425000000017"/>
    <n v="-0.23750236010595036"/>
    <n v="6"/>
    <x v="1"/>
  </r>
  <r>
    <x v="5"/>
    <x v="18"/>
    <x v="2"/>
    <n v="403865.09099999996"/>
    <n v="-317742.22899999993"/>
    <n v="-24130"/>
    <n v="-34810"/>
    <n v="-51970"/>
    <n v="-428652.22899999993"/>
    <n v="-24787.137999999977"/>
    <n v="-6.1374797060635228E-2"/>
    <n v="6"/>
    <x v="1"/>
  </r>
  <r>
    <x v="5"/>
    <x v="18"/>
    <x v="0"/>
    <n v="105489.70599999999"/>
    <n v="-25985.707999999999"/>
    <n v="-32720"/>
    <n v="-40570"/>
    <n v="-22780"/>
    <n v="-122055.708"/>
    <n v="-16566.002000000008"/>
    <n v="-0.15703903848210563"/>
    <n v="6"/>
    <x v="1"/>
  </r>
  <r>
    <x v="5"/>
    <x v="18"/>
    <x v="0"/>
    <n v="141099.76299999998"/>
    <n v="-37400.587"/>
    <n v="-80300"/>
    <n v="-51790"/>
    <n v="-39960"/>
    <n v="-209450.587"/>
    <n v="-68350.824000000022"/>
    <n v="-0.48441487460188032"/>
    <n v="6"/>
    <x v="1"/>
  </r>
  <r>
    <x v="5"/>
    <x v="18"/>
    <x v="0"/>
    <n v="276702.86"/>
    <n v="-43593.024999999994"/>
    <n v="-106580"/>
    <n v="-38290"/>
    <n v="-88600"/>
    <n v="-277063.02500000002"/>
    <n v="-360.16500000003725"/>
    <n v="-1.3016309264025578E-3"/>
    <n v="6"/>
    <x v="1"/>
  </r>
  <r>
    <x v="5"/>
    <x v="18"/>
    <x v="1"/>
    <n v="222880"/>
    <n v="-52423.118999999999"/>
    <n v="-34470"/>
    <n v="-59110"/>
    <n v="-51420"/>
    <n v="-197423.11900000001"/>
    <n v="25456.880999999994"/>
    <n v="0.11421787957645367"/>
    <n v="6"/>
    <x v="1"/>
  </r>
  <r>
    <x v="5"/>
    <x v="18"/>
    <x v="2"/>
    <n v="380394.34299999999"/>
    <n v="-95045.670999999988"/>
    <n v="-42990"/>
    <n v="-23010"/>
    <n v="-41870"/>
    <n v="-202915.67099999997"/>
    <n v="177478.67200000002"/>
    <n v="0.46656496150890453"/>
    <n v="6"/>
    <x v="1"/>
  </r>
  <r>
    <x v="5"/>
    <x v="18"/>
    <x v="3"/>
    <n v="304853.99699999997"/>
    <n v="-46598.404999999992"/>
    <n v="-17110"/>
    <n v="-48970"/>
    <n v="-74800"/>
    <n v="-187478.405"/>
    <n v="117375.59199999998"/>
    <n v="0.38502231610891419"/>
    <n v="6"/>
    <x v="1"/>
  </r>
  <r>
    <x v="5"/>
    <x v="18"/>
    <x v="0"/>
    <n v="45589.061000000002"/>
    <n v="-11660.341"/>
    <n v="-18230"/>
    <n v="-91180"/>
    <n v="-87200"/>
    <n v="-208270.34100000001"/>
    <n v="-162681.28000000003"/>
    <n v="-3.5684279612602685"/>
    <n v="6"/>
    <x v="1"/>
  </r>
  <r>
    <x v="5"/>
    <x v="18"/>
    <x v="1"/>
    <n v="31624.473999999998"/>
    <n v="-10939.746999999999"/>
    <n v="-42530"/>
    <n v="-105920"/>
    <n v="-105860"/>
    <n v="-265249.74699999997"/>
    <n v="-233625.27299999999"/>
    <n v="-7.3874832827259036"/>
    <n v="6"/>
    <x v="1"/>
  </r>
  <r>
    <x v="5"/>
    <x v="18"/>
    <x v="2"/>
    <n v="193545.21899999998"/>
    <n v="-62841.561999999998"/>
    <n v="-68070"/>
    <n v="-89170"/>
    <n v="-34520"/>
    <n v="-254601.56200000001"/>
    <n v="-61056.343000000023"/>
    <n v="-0.31546293582173179"/>
    <n v="6"/>
    <x v="1"/>
  </r>
  <r>
    <x v="5"/>
    <x v="18"/>
    <x v="3"/>
    <n v="140028.62299999999"/>
    <n v="-45034.352999999996"/>
    <n v="-80890"/>
    <n v="-21230"/>
    <n v="-64500"/>
    <n v="-211654.353"/>
    <n v="-71625.73000000001"/>
    <n v="-0.51150777937736358"/>
    <n v="6"/>
    <x v="1"/>
  </r>
  <r>
    <x v="5"/>
    <x v="18"/>
    <x v="0"/>
    <n v="298663.967"/>
    <n v="-82479.662999999986"/>
    <n v="-87020"/>
    <n v="-21650"/>
    <n v="-47530"/>
    <n v="-238679.663"/>
    <n v="59984.304000000004"/>
    <n v="0.20084211899589482"/>
    <n v="6"/>
    <x v="1"/>
  </r>
  <r>
    <x v="5"/>
    <x v="18"/>
    <x v="1"/>
    <n v="4412801.4909999995"/>
    <n v="-64396.745000000003"/>
    <n v="-38850"/>
    <n v="-34640"/>
    <n v="-94330"/>
    <n v="-232216.745"/>
    <n v="4180584.7459999993"/>
    <n v="0.94737657121590191"/>
    <n v="6"/>
    <x v="1"/>
  </r>
  <r>
    <x v="5"/>
    <x v="16"/>
    <x v="2"/>
    <n v="121228.219"/>
    <n v="-5571.44"/>
    <n v="-13780"/>
    <n v="-72830"/>
    <n v="-96340"/>
    <n v="-188521.44"/>
    <n v="-67293.221000000005"/>
    <n v="-0.55509535284024925"/>
    <n v="6"/>
    <x v="1"/>
  </r>
  <r>
    <x v="5"/>
    <x v="16"/>
    <x v="3"/>
    <n v="85837.633000000002"/>
    <n v="-99777.790000000008"/>
    <n v="-87850"/>
    <n v="-19830"/>
    <n v="-37340"/>
    <n v="-244797.79"/>
    <n v="-158960.15700000001"/>
    <n v="-1.8518702280618573"/>
    <n v="6"/>
    <x v="1"/>
  </r>
  <r>
    <x v="5"/>
    <x v="16"/>
    <x v="0"/>
    <n v="59414.466999999997"/>
    <n v="-24318.895999999997"/>
    <n v="-98090"/>
    <n v="-55410"/>
    <n v="-46280"/>
    <n v="-224098.89600000001"/>
    <n v="-164684.429"/>
    <n v="-2.7717900591450229"/>
    <n v="6"/>
    <x v="1"/>
  </r>
  <r>
    <x v="5"/>
    <x v="16"/>
    <x v="1"/>
    <n v="45472.139999999992"/>
    <n v="-26761.741999999998"/>
    <n v="-31640"/>
    <n v="-78630"/>
    <n v="-107710"/>
    <n v="-244741.742"/>
    <n v="-199269.60200000001"/>
    <n v="-4.3822349684883983"/>
    <n v="6"/>
    <x v="1"/>
  </r>
  <r>
    <x v="5"/>
    <x v="16"/>
    <x v="2"/>
    <n v="112083304.17899999"/>
    <n v="-125435279.38199998"/>
    <n v="-86000"/>
    <n v="-20120"/>
    <n v="-53750"/>
    <n v="-125595149.38199998"/>
    <n v="-13511845.202999994"/>
    <n v="-0.12055181011991957"/>
    <n v="6"/>
    <x v="1"/>
  </r>
  <r>
    <x v="5"/>
    <x v="16"/>
    <x v="3"/>
    <n v="43557.037999999993"/>
    <n v="-2782.6889999999999"/>
    <n v="-12440"/>
    <n v="-91340"/>
    <n v="-13920"/>
    <n v="-120482.689"/>
    <n v="-76925.651000000013"/>
    <n v="-1.7660900403741877"/>
    <n v="6"/>
    <x v="1"/>
  </r>
  <r>
    <x v="5"/>
    <x v="16"/>
    <x v="0"/>
    <n v="12685.029"/>
    <n v="-1098.223"/>
    <n v="-100850"/>
    <n v="-54000"/>
    <n v="-25120"/>
    <n v="-181068.223"/>
    <n v="-168383.19399999999"/>
    <n v="-13.274167051569215"/>
    <n v="6"/>
    <x v="1"/>
  </r>
  <r>
    <x v="5"/>
    <x v="16"/>
    <x v="0"/>
    <n v="92760.766000000003"/>
    <n v="-7051.3659999999991"/>
    <n v="-61040"/>
    <n v="-41360"/>
    <n v="-96900"/>
    <n v="-206351.36600000001"/>
    <n v="-113590.6"/>
    <n v="-1.2245543552324698"/>
    <n v="6"/>
    <x v="1"/>
  </r>
  <r>
    <x v="5"/>
    <x v="16"/>
    <x v="1"/>
    <n v="69369.622000000003"/>
    <n v="-11115.054999999998"/>
    <n v="-22990"/>
    <n v="-21980"/>
    <n v="-48050"/>
    <n v="-104135.05499999999"/>
    <n v="-34765.43299999999"/>
    <n v="-0.50116220901419917"/>
    <n v="6"/>
    <x v="1"/>
  </r>
  <r>
    <x v="5"/>
    <x v="16"/>
    <x v="2"/>
    <n v="365.89699999999999"/>
    <n v="-417.20699999999999"/>
    <n v="-43940"/>
    <n v="-56980"/>
    <n v="-27570"/>
    <n v="-128907.20699999999"/>
    <n v="-128541.31"/>
    <n v="-351.30462944489841"/>
    <n v="6"/>
    <x v="1"/>
  </r>
  <r>
    <x v="5"/>
    <x v="16"/>
    <x v="0"/>
    <n v="9848.8950000000004"/>
    <n v="-3737.6149999999998"/>
    <n v="-36800"/>
    <n v="-34690"/>
    <n v="-92550"/>
    <n v="-167777.61499999999"/>
    <n v="-157928.72"/>
    <n v="-16.03517145832096"/>
    <n v="6"/>
    <x v="1"/>
  </r>
  <r>
    <x v="5"/>
    <x v="16"/>
    <x v="1"/>
    <n v="13938892.330999998"/>
    <n v="-781805.98299999989"/>
    <n v="-36610"/>
    <n v="-48230"/>
    <n v="-14730"/>
    <n v="-881375.98299999989"/>
    <n v="13057516.347999999"/>
    <n v="0.93676857801391977"/>
    <n v="6"/>
    <x v="1"/>
  </r>
  <r>
    <x v="5"/>
    <x v="16"/>
    <x v="2"/>
    <n v="4097.9189999999999"/>
    <n v="-4926.32"/>
    <n v="-18420"/>
    <n v="-73950"/>
    <n v="-33440"/>
    <n v="-130736.32000000001"/>
    <n v="-126638.40100000001"/>
    <n v="-30.903100085677636"/>
    <n v="6"/>
    <x v="1"/>
  </r>
  <r>
    <x v="5"/>
    <x v="16"/>
    <x v="0"/>
    <n v="128888.067"/>
    <n v="-28357.300999999999"/>
    <n v="-72560"/>
    <n v="-38850"/>
    <n v="-66350"/>
    <n v="-206117.30100000001"/>
    <n v="-77229.234000000011"/>
    <n v="-0.59919615366719725"/>
    <n v="6"/>
    <x v="1"/>
  </r>
  <r>
    <x v="5"/>
    <x v="16"/>
    <x v="1"/>
    <n v="13384.594999999998"/>
    <n v="-8089.0739999999996"/>
    <n v="-68140"/>
    <n v="-92020"/>
    <n v="-103970"/>
    <n v="-272219.07400000002"/>
    <n v="-258834.47900000002"/>
    <n v="-19.338237653063096"/>
    <n v="6"/>
    <x v="1"/>
  </r>
  <r>
    <x v="5"/>
    <x v="16"/>
    <x v="2"/>
    <n v="82297.270999999993"/>
    <n v="-35124.774999999994"/>
    <n v="-56030"/>
    <n v="-71910"/>
    <n v="-32550"/>
    <n v="-195614.77499999999"/>
    <n v="-113317.504"/>
    <n v="-1.3769290600170692"/>
    <n v="6"/>
    <x v="1"/>
  </r>
  <r>
    <x v="5"/>
    <x v="16"/>
    <x v="0"/>
    <n v="21614146.756999999"/>
    <n v="-6507418.0989999995"/>
    <n v="-57830"/>
    <n v="-32860"/>
    <n v="-70090"/>
    <n v="-6668198.0989999995"/>
    <n v="14945948.658"/>
    <n v="0.69148918187851094"/>
    <n v="6"/>
    <x v="1"/>
  </r>
  <r>
    <x v="5"/>
    <x v="16"/>
    <x v="0"/>
    <n v="10759612.744999999"/>
    <n v="-3295990.5509999995"/>
    <n v="-46180"/>
    <n v="-53490"/>
    <n v="-101300"/>
    <n v="-3496960.5509999995"/>
    <n v="7262652.1940000001"/>
    <n v="0.6749919691463766"/>
    <n v="6"/>
    <x v="1"/>
  </r>
  <r>
    <x v="5"/>
    <x v="16"/>
    <x v="0"/>
    <n v="3890.3969999999999"/>
    <n v="-2281.328"/>
    <n v="-77810"/>
    <n v="-29330"/>
    <n v="-51210"/>
    <n v="-160631.32800000001"/>
    <n v="-156740.93100000001"/>
    <n v="-40.289186681976162"/>
    <n v="6"/>
    <x v="1"/>
  </r>
  <r>
    <x v="5"/>
    <x v="16"/>
    <x v="0"/>
    <n v="30456.23"/>
    <n v="-20735.994999999999"/>
    <n v="-46200"/>
    <n v="-79630"/>
    <n v="-71880"/>
    <n v="-218445.995"/>
    <n v="-187989.76499999998"/>
    <n v="-6.1724568339548256"/>
    <n v="6"/>
    <x v="1"/>
  </r>
  <r>
    <x v="5"/>
    <x v="16"/>
    <x v="0"/>
    <n v="240256.38699999996"/>
    <n v="-143453.625"/>
    <n v="-79740"/>
    <n v="-106480"/>
    <n v="-73600"/>
    <n v="-403273.625"/>
    <n v="-163017.23800000004"/>
    <n v="-0.67851364967042505"/>
    <n v="6"/>
    <x v="1"/>
  </r>
  <r>
    <x v="5"/>
    <x v="16"/>
    <x v="0"/>
    <n v="1046370.388"/>
    <n v="-459446.39999999997"/>
    <n v="-20380"/>
    <n v="-26220"/>
    <n v="-99490"/>
    <n v="-605536.39999999991"/>
    <n v="440833.98800000013"/>
    <n v="0.42129822580567916"/>
    <n v="6"/>
    <x v="1"/>
  </r>
  <r>
    <x v="5"/>
    <x v="16"/>
    <x v="0"/>
    <n v="6230.6299999999992"/>
    <n v="-5816.3559999999998"/>
    <n v="-37540"/>
    <n v="-31340"/>
    <n v="-46450"/>
    <n v="-121146.356"/>
    <n v="-114915.726"/>
    <n v="-18.443676803148318"/>
    <n v="6"/>
    <x v="1"/>
  </r>
  <r>
    <x v="5"/>
    <x v="16"/>
    <x v="0"/>
    <n v="6292.6849999999995"/>
    <n v="-6116.3689999999997"/>
    <n v="-30580"/>
    <n v="-40820"/>
    <n v="-50490"/>
    <n v="-128006.36900000001"/>
    <n v="-121713.68400000001"/>
    <n v="-19.342090697373223"/>
    <n v="6"/>
    <x v="1"/>
  </r>
  <r>
    <x v="5"/>
    <x v="16"/>
    <x v="0"/>
    <n v="101267.348"/>
    <n v="-8606.8639999999996"/>
    <n v="-38510"/>
    <n v="-61550"/>
    <n v="-38390"/>
    <n v="-147056.864"/>
    <n v="-45789.516000000003"/>
    <n v="-0.4521646602219701"/>
    <n v="6"/>
    <x v="1"/>
  </r>
  <r>
    <x v="5"/>
    <x v="16"/>
    <x v="0"/>
    <n v="265116.92200000002"/>
    <n v="-21504.636999999999"/>
    <n v="-57140"/>
    <n v="-89560"/>
    <n v="-89010"/>
    <n v="-257214.63699999999"/>
    <n v="7902.2850000000326"/>
    <n v="2.9806792189598641E-2"/>
    <n v="6"/>
    <x v="1"/>
  </r>
  <r>
    <x v="5"/>
    <x v="16"/>
    <x v="0"/>
    <n v="45300.807999999997"/>
    <n v="-6383.0619999999999"/>
    <n v="-76290"/>
    <n v="-15750"/>
    <n v="-27330"/>
    <n v="-125753.06200000001"/>
    <n v="-80452.254000000015"/>
    <n v="-1.7759562699190712"/>
    <n v="6"/>
    <x v="1"/>
  </r>
  <r>
    <x v="5"/>
    <x v="16"/>
    <x v="0"/>
    <n v="7691.2780000000002"/>
    <n v="-2322.5789999999997"/>
    <n v="-74270"/>
    <n v="-67150"/>
    <n v="-33350"/>
    <n v="-177092.579"/>
    <n v="-169401.30100000001"/>
    <n v="-22.025117412216801"/>
    <n v="6"/>
    <x v="1"/>
  </r>
  <r>
    <x v="5"/>
    <x v="16"/>
    <x v="0"/>
    <n v="5158.076"/>
    <n v="-783.63599999999997"/>
    <n v="-36340"/>
    <n v="-18040"/>
    <n v="-77270"/>
    <n v="-132433.636"/>
    <n v="-127275.56"/>
    <n v="-24.675006727314603"/>
    <n v="6"/>
    <x v="1"/>
  </r>
  <r>
    <x v="5"/>
    <x v="16"/>
    <x v="0"/>
    <n v="1899.7439999999999"/>
    <n v="-2372.3839999999996"/>
    <n v="-55520"/>
    <n v="-49450"/>
    <n v="-31460"/>
    <n v="-138802.38399999999"/>
    <n v="-136902.63999999998"/>
    <n v="-72.063730692135351"/>
    <n v="6"/>
    <x v="1"/>
  </r>
  <r>
    <x v="5"/>
    <x v="16"/>
    <x v="0"/>
    <n v="9455.0259999999998"/>
    <n v="-2221.527"/>
    <n v="-82210"/>
    <n v="-53960"/>
    <n v="-73010"/>
    <n v="-211401.527"/>
    <n v="-201946.50099999999"/>
    <n v="-21.358640473331327"/>
    <n v="6"/>
    <x v="1"/>
  </r>
  <r>
    <x v="5"/>
    <x v="16"/>
    <x v="0"/>
    <n v="9594.1509999999998"/>
    <n v="-789.53"/>
    <n v="-58610"/>
    <n v="-40840"/>
    <n v="-85100"/>
    <n v="-185339.53"/>
    <n v="-175745.37899999999"/>
    <n v="-18.317970917906127"/>
    <n v="6"/>
    <x v="1"/>
  </r>
  <r>
    <x v="5"/>
    <x v="16"/>
    <x v="0"/>
    <n v="13911.484999999999"/>
    <n v="-9274.58"/>
    <n v="-107720"/>
    <n v="-67590"/>
    <n v="-41910"/>
    <n v="-226494.58"/>
    <n v="-212583.095"/>
    <n v="-15.28112167752041"/>
    <n v="6"/>
    <x v="1"/>
  </r>
  <r>
    <x v="5"/>
    <x v="16"/>
    <x v="0"/>
    <n v="8942.226999999999"/>
    <n v="-3874.5839999999998"/>
    <n v="-63600"/>
    <n v="-84940"/>
    <n v="-30600"/>
    <n v="-183014.584"/>
    <n v="-174072.35700000002"/>
    <n v="-19.466331709092159"/>
    <n v="6"/>
    <x v="1"/>
  </r>
  <r>
    <x v="5"/>
    <x v="16"/>
    <x v="0"/>
    <n v="97755.867999999988"/>
    <n v="-852.99199999999996"/>
    <n v="-23490"/>
    <n v="-73530"/>
    <n v="-77860"/>
    <n v="-175732.992"/>
    <n v="-77977.124000000011"/>
    <n v="-0.7976720538147134"/>
    <n v="6"/>
    <x v="1"/>
  </r>
  <r>
    <x v="5"/>
    <x v="16"/>
    <x v="0"/>
    <n v="8176136.9479999999"/>
    <n v="-6722157.6660000002"/>
    <n v="-86730"/>
    <n v="-59000"/>
    <n v="-51830"/>
    <n v="-6919717.6660000002"/>
    <n v="1256419.2819999997"/>
    <n v="0.15366906033873831"/>
    <n v="6"/>
    <x v="1"/>
  </r>
  <r>
    <x v="5"/>
    <x v="13"/>
    <x v="0"/>
    <n v="38103.582999999999"/>
    <n v="-147847.06299999999"/>
    <n v="-93630"/>
    <n v="-71050"/>
    <n v="-67280"/>
    <n v="-379807.06299999997"/>
    <n v="-341703.48"/>
    <n v="-8.9677519303105964"/>
    <n v="6"/>
    <x v="1"/>
  </r>
  <r>
    <x v="5"/>
    <x v="13"/>
    <x v="0"/>
    <n v="303015.18800000002"/>
    <n v="-162410.913"/>
    <n v="-13090"/>
    <n v="-71340"/>
    <n v="-77630"/>
    <n v="-324470.913"/>
    <n v="-21455.724999999977"/>
    <n v="-7.0807424346003331E-2"/>
    <n v="6"/>
    <x v="1"/>
  </r>
  <r>
    <x v="5"/>
    <x v="13"/>
    <x v="0"/>
    <n v="383730.12299999996"/>
    <n v="-38828.978999999999"/>
    <n v="-31600"/>
    <n v="-27870"/>
    <n v="-28390"/>
    <n v="-126688.97899999999"/>
    <n v="257041.14399999997"/>
    <n v="0.66984875200949501"/>
    <n v="6"/>
    <x v="1"/>
  </r>
  <r>
    <x v="5"/>
    <x v="13"/>
    <x v="0"/>
    <n v="519336.34899999993"/>
    <n v="-1617641.0249999999"/>
    <n v="-37170"/>
    <n v="-25100"/>
    <n v="-34590"/>
    <n v="-1714501.0249999999"/>
    <n v="-1195164.676"/>
    <n v="-2.3013306854051923"/>
    <n v="6"/>
    <x v="1"/>
  </r>
  <r>
    <x v="5"/>
    <x v="13"/>
    <x v="0"/>
    <n v="28188.642999999996"/>
    <n v="-117690.55199999998"/>
    <n v="-50160"/>
    <n v="-58970"/>
    <n v="-20180"/>
    <n v="-247000.55199999997"/>
    <n v="-218811.90899999999"/>
    <n v="-7.7624137139201776"/>
    <n v="6"/>
    <x v="1"/>
  </r>
  <r>
    <x v="5"/>
    <x v="13"/>
    <x v="0"/>
    <n v="71732.997000000003"/>
    <n v="-54343.183999999994"/>
    <n v="-64300"/>
    <n v="-73230"/>
    <n v="-31890"/>
    <n v="-223763.18400000001"/>
    <n v="-152030.18700000001"/>
    <n v="-2.1193898673995175"/>
    <n v="6"/>
    <x v="1"/>
  </r>
  <r>
    <x v="5"/>
    <x v="13"/>
    <x v="1"/>
    <n v="33605.936000000002"/>
    <n v="-109756.416"/>
    <n v="-44070"/>
    <n v="-43530"/>
    <n v="-49940"/>
    <n v="-247296.416"/>
    <n v="-213690.47999999998"/>
    <n v="-6.3587123417720006"/>
    <n v="6"/>
    <x v="1"/>
  </r>
  <r>
    <x v="5"/>
    <x v="13"/>
    <x v="2"/>
    <n v="41385.834000000003"/>
    <n v="-49806.239000000001"/>
    <n v="-80500"/>
    <n v="-60900"/>
    <n v="-29810"/>
    <n v="-221016.239"/>
    <n v="-179630.405"/>
    <n v="-4.340383837619413"/>
    <n v="6"/>
    <x v="1"/>
  </r>
  <r>
    <x v="5"/>
    <x v="13"/>
    <x v="0"/>
    <n v="3645.0259999999998"/>
    <n v="-2509.395"/>
    <n v="-67820"/>
    <n v="-59570"/>
    <n v="-54700"/>
    <n v="-184599.39499999999"/>
    <n v="-180954.36899999998"/>
    <n v="-49.644191564065657"/>
    <n v="6"/>
    <x v="1"/>
  </r>
  <r>
    <x v="5"/>
    <x v="13"/>
    <x v="0"/>
    <n v="342775.00599999999"/>
    <n v="-72767.505999999994"/>
    <n v="-91580"/>
    <n v="-55230"/>
    <n v="-60500"/>
    <n v="-280077.50599999999"/>
    <n v="62697.5"/>
    <n v="0.18291152768588967"/>
    <n v="6"/>
    <x v="1"/>
  </r>
  <r>
    <x v="5"/>
    <x v="13"/>
    <x v="0"/>
    <n v="250176.682"/>
    <n v="-34081.473999999995"/>
    <n v="-22680"/>
    <n v="-91210"/>
    <n v="-31920"/>
    <n v="-179891.47399999999"/>
    <n v="70285.208000000013"/>
    <n v="0.28094228222276935"/>
    <n v="6"/>
    <x v="1"/>
  </r>
  <r>
    <x v="5"/>
    <x v="13"/>
    <x v="0"/>
    <n v="295915.46599999996"/>
    <n v="-37263.303"/>
    <n v="-70110"/>
    <n v="-41970"/>
    <n v="-19850"/>
    <n v="-169193.30300000001"/>
    <n v="126722.16299999994"/>
    <n v="0.42823771502365465"/>
    <n v="6"/>
    <x v="1"/>
  </r>
  <r>
    <x v="5"/>
    <x v="13"/>
    <x v="0"/>
    <n v="104400.65999999999"/>
    <n v="-168305.50099999999"/>
    <n v="-58120"/>
    <n v="-36410"/>
    <n v="-85180"/>
    <n v="-348015.50099999999"/>
    <n v="-243614.84100000001"/>
    <n v="-2.3334607367424693"/>
    <n v="6"/>
    <x v="1"/>
  </r>
  <r>
    <x v="5"/>
    <x v="13"/>
    <x v="1"/>
    <n v="28764.315999999995"/>
    <n v="-51989.07"/>
    <n v="-99580"/>
    <n v="-48030"/>
    <n v="-61460"/>
    <n v="-261059.07"/>
    <n v="-232294.75400000002"/>
    <n v="-8.0757962052704482"/>
    <n v="6"/>
    <x v="1"/>
  </r>
  <r>
    <x v="5"/>
    <x v="13"/>
    <x v="2"/>
    <n v="48565.762000000002"/>
    <n v="-26534.339999999997"/>
    <n v="-20820"/>
    <n v="-38050"/>
    <n v="-63110"/>
    <n v="-148514.34"/>
    <n v="-99948.577999999994"/>
    <n v="-2.0580049377172336"/>
    <n v="6"/>
    <x v="1"/>
  </r>
  <r>
    <x v="5"/>
    <x v="13"/>
    <x v="0"/>
    <n v="1078963.2560000001"/>
    <n v="-936640.71899999992"/>
    <n v="-41760"/>
    <n v="-29340"/>
    <n v="-45030"/>
    <n v="-1052770.719"/>
    <n v="26192.537000000011"/>
    <n v="2.4275652441680562E-2"/>
    <n v="6"/>
    <x v="1"/>
  </r>
  <r>
    <x v="5"/>
    <x v="13"/>
    <x v="0"/>
    <n v="356102.73300000001"/>
    <n v="-120809.47199999998"/>
    <n v="-14480"/>
    <n v="-43210"/>
    <n v="-56530"/>
    <n v="-235029.47199999998"/>
    <n v="121073.26100000003"/>
    <n v="0.33999531534064364"/>
    <n v="6"/>
    <x v="1"/>
  </r>
  <r>
    <x v="5"/>
    <x v="13"/>
    <x v="0"/>
    <n v="612602.10199999996"/>
    <n v="-407183.69999999995"/>
    <n v="-37810"/>
    <n v="-79000"/>
    <n v="-93600"/>
    <n v="-617593.69999999995"/>
    <n v="-4991.5979999999981"/>
    <n v="-8.1481894751970641E-3"/>
    <n v="6"/>
    <x v="1"/>
  </r>
  <r>
    <x v="5"/>
    <x v="13"/>
    <x v="1"/>
    <n v="5417.2859999999991"/>
    <n v="-23633.833999999999"/>
    <n v="-31790"/>
    <n v="-74930"/>
    <n v="-54800"/>
    <n v="-185153.834"/>
    <n v="-179736.54800000001"/>
    <n v="-33.178338378294967"/>
    <n v="6"/>
    <x v="1"/>
  </r>
  <r>
    <x v="5"/>
    <x v="13"/>
    <x v="2"/>
    <n v="21759.737999999998"/>
    <n v="-8043.7699999999995"/>
    <n v="-66000"/>
    <n v="-31440"/>
    <n v="-33550"/>
    <n v="-139033.76999999999"/>
    <n v="-117274.03199999999"/>
    <n v="-5.3894965095627532"/>
    <n v="6"/>
    <x v="1"/>
  </r>
  <r>
    <x v="5"/>
    <x v="13"/>
    <x v="0"/>
    <n v="740654.90099999995"/>
    <n v="-659101.36599999992"/>
    <n v="-71830"/>
    <n v="-77420"/>
    <n v="-27310"/>
    <n v="-835661.36599999992"/>
    <n v="-95006.464999999967"/>
    <n v="-0.12827359256210466"/>
    <n v="6"/>
    <x v="1"/>
  </r>
  <r>
    <x v="5"/>
    <x v="13"/>
    <x v="0"/>
    <n v="8042.9299999999994"/>
    <n v="-32430.950999999997"/>
    <n v="-103550"/>
    <n v="-75660"/>
    <n v="-20530"/>
    <n v="-232170.951"/>
    <n v="-224128.02100000001"/>
    <n v="-27.866464211425441"/>
    <n v="6"/>
    <x v="1"/>
  </r>
  <r>
    <x v="5"/>
    <x v="13"/>
    <x v="1"/>
    <n v="29472.491999999995"/>
    <n v="-76374.066999999995"/>
    <n v="-72320"/>
    <n v="-51590"/>
    <n v="-80900"/>
    <n v="-281184.06699999998"/>
    <n v="-251711.57499999998"/>
    <n v="-8.5405596174222396"/>
    <n v="6"/>
    <x v="1"/>
  </r>
  <r>
    <x v="5"/>
    <x v="13"/>
    <x v="2"/>
    <n v="158362.18299999999"/>
    <n v="-430747.29599999997"/>
    <n v="-95810"/>
    <n v="-74520"/>
    <n v="-84940"/>
    <n v="-686017.29599999997"/>
    <n v="-527655.11300000001"/>
    <n v="-3.3319514987994325"/>
    <n v="6"/>
    <x v="1"/>
  </r>
  <r>
    <x v="5"/>
    <x v="13"/>
    <x v="0"/>
    <n v="23429.489999999998"/>
    <n v="-29303.651999999998"/>
    <n v="-61100"/>
    <n v="-73310"/>
    <n v="-90420"/>
    <n v="-254133.652"/>
    <n v="-230704.16200000001"/>
    <n v="-9.8467428014865046"/>
    <n v="6"/>
    <x v="1"/>
  </r>
  <r>
    <x v="5"/>
    <x v="13"/>
    <x v="0"/>
    <n v="2543538.9279999998"/>
    <n v="-3058991.9989999998"/>
    <n v="-107860"/>
    <n v="-50320"/>
    <n v="-36580"/>
    <n v="-3253751.9989999998"/>
    <n v="-710213.071"/>
    <n v="-0.2792224106270883"/>
    <n v="6"/>
    <x v="1"/>
  </r>
  <r>
    <x v="5"/>
    <x v="13"/>
    <x v="0"/>
    <n v="307118.23800000001"/>
    <n v="-378883.73599999998"/>
    <n v="-17120"/>
    <n v="-107510"/>
    <n v="-68090"/>
    <n v="-571603.73600000003"/>
    <n v="-264485.49800000002"/>
    <n v="-0.86118460343602266"/>
    <n v="6"/>
    <x v="1"/>
  </r>
  <r>
    <x v="5"/>
    <x v="13"/>
    <x v="1"/>
    <n v="244961.21999999997"/>
    <n v="-294856.96099999995"/>
    <n v="-61860"/>
    <n v="-70930"/>
    <n v="-29170"/>
    <n v="-456816.96099999995"/>
    <n v="-211855.74099999998"/>
    <n v="-0.8648542042695575"/>
    <n v="6"/>
    <x v="1"/>
  </r>
  <r>
    <x v="5"/>
    <x v="13"/>
    <x v="2"/>
    <n v="124970.216"/>
    <n v="-151664.65999999997"/>
    <n v="-36470"/>
    <n v="-64950"/>
    <n v="-75580"/>
    <n v="-328664.65999999997"/>
    <n v="-203694.44399999996"/>
    <n v="-1.6299439219981819"/>
    <n v="6"/>
    <x v="1"/>
  </r>
  <r>
    <x v="5"/>
    <x v="13"/>
    <x v="3"/>
    <n v="59887.687999999995"/>
    <n v="-78774.520999999993"/>
    <n v="-45520"/>
    <n v="-45800"/>
    <n v="-99200"/>
    <n v="-269294.52100000001"/>
    <n v="-209406.83300000001"/>
    <n v="-3.4966591630653703"/>
    <n v="6"/>
    <x v="1"/>
  </r>
  <r>
    <x v="5"/>
    <x v="13"/>
    <x v="0"/>
    <n v="17032.896999999997"/>
    <n v="-23358.503000000001"/>
    <n v="-74250"/>
    <n v="-79610"/>
    <n v="-61600"/>
    <n v="-238818.503"/>
    <n v="-221785.606"/>
    <n v="-13.021014921889098"/>
    <n v="6"/>
    <x v="1"/>
  </r>
  <r>
    <x v="5"/>
    <x v="13"/>
    <x v="1"/>
    <n v="64358.034999999996"/>
    <n v="-79667.406000000003"/>
    <n v="-74110"/>
    <n v="-91570"/>
    <n v="-35480"/>
    <n v="-280827.40600000002"/>
    <n v="-216469.37100000001"/>
    <n v="-3.363517406956257"/>
    <n v="6"/>
    <x v="1"/>
  </r>
  <r>
    <x v="5"/>
    <x v="13"/>
    <x v="2"/>
    <n v="298815.56599999999"/>
    <n v="-407643.89400000003"/>
    <n v="-91500"/>
    <n v="-96910"/>
    <n v="-77950"/>
    <n v="-674003.89400000009"/>
    <n v="-375188.3280000001"/>
    <n v="-1.2555849516888959"/>
    <n v="6"/>
    <x v="1"/>
  </r>
  <r>
    <x v="5"/>
    <x v="13"/>
    <x v="3"/>
    <n v="44798.417999999998"/>
    <n v="-31552.646999999997"/>
    <n v="-94800"/>
    <n v="-87840"/>
    <n v="-86100"/>
    <n v="-300292.647"/>
    <n v="-255494.22899999999"/>
    <n v="-5.7031975772001591"/>
    <n v="6"/>
    <x v="1"/>
  </r>
  <r>
    <x v="5"/>
    <x v="13"/>
    <x v="0"/>
    <n v="62294.077999999994"/>
    <n v="-171531.15700000001"/>
    <n v="-108050"/>
    <n v="-23510"/>
    <n v="-65820"/>
    <n v="-368911.15700000001"/>
    <n v="-306617.07900000003"/>
    <n v="-4.9220903309621189"/>
    <n v="6"/>
    <x v="1"/>
  </r>
  <r>
    <x v="5"/>
    <x v="13"/>
    <x v="1"/>
    <n v="176606.90599999999"/>
    <n v="-552867.98"/>
    <n v="-22070"/>
    <n v="-99870"/>
    <n v="-66230"/>
    <n v="-741037.98"/>
    <n v="-564431.07400000002"/>
    <n v="-3.1959739671788374"/>
    <n v="6"/>
    <x v="1"/>
  </r>
  <r>
    <x v="5"/>
    <x v="13"/>
    <x v="2"/>
    <n v="260765.88299999997"/>
    <n v="-846742.83400000003"/>
    <n v="-15800"/>
    <n v="-63000"/>
    <n v="-104430"/>
    <n v="-1029972.834"/>
    <n v="-769206.95100000012"/>
    <n v="-2.9497990387032349"/>
    <n v="6"/>
    <x v="1"/>
  </r>
  <r>
    <x v="5"/>
    <x v="13"/>
    <x v="3"/>
    <n v="260700.307"/>
    <n v="-211277.40899999999"/>
    <n v="-90710"/>
    <n v="-96830"/>
    <n v="-72140"/>
    <n v="-470957.40899999999"/>
    <n v="-210257.10199999998"/>
    <n v="-0.80650883928571659"/>
    <n v="6"/>
    <x v="1"/>
  </r>
  <r>
    <x v="5"/>
    <x v="13"/>
    <x v="0"/>
    <n v="330134.95199999999"/>
    <n v="-133383.81"/>
    <n v="-18760"/>
    <n v="-40560"/>
    <n v="-73810"/>
    <n v="-266513.81"/>
    <n v="63621.141999999993"/>
    <n v="0.19271253048056539"/>
    <n v="6"/>
    <x v="1"/>
  </r>
  <r>
    <x v="5"/>
    <x v="13"/>
    <x v="1"/>
    <n v="124734.58899999998"/>
    <n v="-87121.943999999989"/>
    <n v="-41940"/>
    <n v="-53120"/>
    <n v="-42030"/>
    <n v="-224211.94399999999"/>
    <n v="-99477.35500000001"/>
    <n v="-0.79751218805875912"/>
    <n v="6"/>
    <x v="1"/>
  </r>
  <r>
    <x v="5"/>
    <x v="13"/>
    <x v="2"/>
    <n v="2283694.7139999997"/>
    <n v="-618116.15599999996"/>
    <n v="-27560"/>
    <n v="-91350"/>
    <n v="-100020"/>
    <n v="-837046.15599999996"/>
    <n v="1446648.5579999997"/>
    <n v="0.63346845317434142"/>
    <n v="6"/>
    <x v="1"/>
  </r>
  <r>
    <x v="5"/>
    <x v="13"/>
    <x v="3"/>
    <n v="90762.279999999984"/>
    <n v="-397746.30699999997"/>
    <n v="-93570"/>
    <n v="-18200"/>
    <n v="-38540"/>
    <n v="-548056.30700000003"/>
    <n v="-457294.02700000006"/>
    <n v="-5.0383708628738741"/>
    <n v="6"/>
    <x v="1"/>
  </r>
  <r>
    <x v="5"/>
    <x v="13"/>
    <x v="0"/>
    <n v="1030250.0599999999"/>
    <n v="-454662.99200000003"/>
    <n v="-21420"/>
    <n v="-85930"/>
    <n v="-15390"/>
    <n v="-577402.99200000009"/>
    <n v="452847.06799999985"/>
    <n v="0.43955063492061325"/>
    <n v="6"/>
    <x v="1"/>
  </r>
  <r>
    <x v="5"/>
    <x v="13"/>
    <x v="0"/>
    <n v="260504.223"/>
    <n v="-542388.21"/>
    <n v="-24440"/>
    <n v="-29340"/>
    <n v="-98660"/>
    <n v="-694828.21"/>
    <n v="-434323.98699999996"/>
    <n v="-1.6672435555871967"/>
    <n v="6"/>
    <x v="1"/>
  </r>
  <r>
    <x v="5"/>
    <x v="14"/>
    <x v="1"/>
    <n v="53128.733"/>
    <n v="-21007.181999999997"/>
    <n v="-55980"/>
    <n v="-17850"/>
    <n v="-87460"/>
    <n v="-182297.182"/>
    <n v="-129168.44899999999"/>
    <n v="-2.4312352602122091"/>
    <n v="6"/>
    <x v="1"/>
  </r>
  <r>
    <x v="5"/>
    <x v="14"/>
    <x v="2"/>
    <n v="21638044.673"/>
    <n v="-4527998.8949999996"/>
    <n v="-105130"/>
    <n v="-79360"/>
    <n v="-64200"/>
    <n v="-4776688.8949999996"/>
    <n v="16861355.778000001"/>
    <n v="0.77924581600663934"/>
    <n v="6"/>
    <x v="1"/>
  </r>
  <r>
    <x v="5"/>
    <x v="14"/>
    <x v="0"/>
    <n v="24892621.375999998"/>
    <n v="-4808864.977"/>
    <n v="-17840"/>
    <n v="-15540"/>
    <n v="-29070"/>
    <n v="-4871314.977"/>
    <n v="20021306.398999996"/>
    <n v="0.80430687056138506"/>
    <n v="6"/>
    <x v="1"/>
  </r>
  <r>
    <x v="5"/>
    <x v="14"/>
    <x v="1"/>
    <n v="6213401.2220000001"/>
    <n v="-2415993.4749999996"/>
    <n v="-59660"/>
    <n v="-50850"/>
    <n v="-31800"/>
    <n v="-2558303.4749999996"/>
    <n v="3655097.7470000004"/>
    <n v="0.58826037727263969"/>
    <n v="6"/>
    <x v="1"/>
  </r>
  <r>
    <x v="5"/>
    <x v="14"/>
    <x v="2"/>
    <n v="12456900.897"/>
    <n v="-4572049.2369999997"/>
    <n v="-54570"/>
    <n v="-23970"/>
    <n v="-64320"/>
    <n v="-4714909.2369999997"/>
    <n v="7741991.6600000001"/>
    <n v="0.62150222788273979"/>
    <n v="6"/>
    <x v="1"/>
  </r>
  <r>
    <x v="5"/>
    <x v="14"/>
    <x v="0"/>
    <n v="28526062.977999996"/>
    <n v="-2821017.2760000001"/>
    <n v="-40890"/>
    <n v="-98500"/>
    <n v="-16190"/>
    <n v="-2976597.2760000001"/>
    <n v="25549465.701999996"/>
    <n v="0.89565341427256806"/>
    <n v="6"/>
    <x v="1"/>
  </r>
  <r>
    <x v="5"/>
    <x v="14"/>
    <x v="1"/>
    <n v="9595520.7879999988"/>
    <n v="-756763.00699999998"/>
    <n v="-62350"/>
    <n v="-18020"/>
    <n v="-24510"/>
    <n v="-861643.00699999998"/>
    <n v="8733877.7809999995"/>
    <n v="0.9102036224987855"/>
    <n v="6"/>
    <x v="1"/>
  </r>
  <r>
    <x v="5"/>
    <x v="14"/>
    <x v="2"/>
    <n v="977363.14199999999"/>
    <n v="-54700.547999999995"/>
    <n v="-33040"/>
    <n v="-47350"/>
    <n v="-28180"/>
    <n v="-163270.54800000001"/>
    <n v="814092.59400000004"/>
    <n v="0.83294791773516674"/>
    <n v="6"/>
    <x v="1"/>
  </r>
  <r>
    <x v="5"/>
    <x v="14"/>
    <x v="0"/>
    <n v="313818.06400000001"/>
    <n v="-10835.558999999999"/>
    <n v="-92930"/>
    <n v="-55320"/>
    <n v="-77740"/>
    <n v="-236825.55900000001"/>
    <n v="76992.505000000005"/>
    <n v="0.24534121464722311"/>
    <n v="6"/>
    <x v="1"/>
  </r>
  <r>
    <x v="5"/>
    <x v="14"/>
    <x v="0"/>
    <n v="6604503.800999999"/>
    <n v="-3077870.9360000002"/>
    <n v="-82900"/>
    <n v="-51100"/>
    <n v="-44270"/>
    <n v="-3256140.9360000002"/>
    <n v="3348362.8649999988"/>
    <n v="0.5069817454708736"/>
    <n v="6"/>
    <x v="1"/>
  </r>
  <r>
    <x v="5"/>
    <x v="14"/>
    <x v="0"/>
    <n v="4881554.5659999996"/>
    <n v="-296249.576"/>
    <n v="-64410"/>
    <n v="-17270"/>
    <n v="-48120"/>
    <n v="-426049.576"/>
    <n v="4455504.9899999993"/>
    <n v="0.91272256199542801"/>
    <n v="6"/>
    <x v="1"/>
  </r>
  <r>
    <x v="5"/>
    <x v="14"/>
    <x v="0"/>
    <n v="3814062.5879999995"/>
    <n v="-137086.77499999999"/>
    <n v="-17130"/>
    <n v="-22030"/>
    <n v="-43610"/>
    <n v="-219856.77499999999"/>
    <n v="3594205.8129999996"/>
    <n v="0.94235627498832231"/>
    <n v="6"/>
    <x v="1"/>
  </r>
  <r>
    <x v="5"/>
    <x v="14"/>
    <x v="0"/>
    <n v="6581883.9309999999"/>
    <n v="-331550.016"/>
    <n v="-81890"/>
    <n v="-51580"/>
    <n v="-89040"/>
    <n v="-554060.01600000006"/>
    <n v="6027823.915"/>
    <n v="0.91582045174172189"/>
    <n v="6"/>
    <x v="1"/>
  </r>
  <r>
    <x v="5"/>
    <x v="14"/>
    <x v="0"/>
    <n v="20724428.535999998"/>
    <n v="-435975.63099999994"/>
    <n v="-64280"/>
    <n v="-29540"/>
    <n v="-32000"/>
    <n v="-561795.63099999994"/>
    <n v="20162632.904999997"/>
    <n v="0.97289210508149271"/>
    <n v="6"/>
    <x v="1"/>
  </r>
  <r>
    <x v="5"/>
    <x v="14"/>
    <x v="0"/>
    <n v="13176948.134"/>
    <n v="-205294.04699999999"/>
    <n v="-82770"/>
    <n v="-81740"/>
    <n v="-64070"/>
    <n v="-433874.04700000002"/>
    <n v="12743074.086999999"/>
    <n v="0.96707325227451635"/>
    <n v="6"/>
    <x v="1"/>
  </r>
  <r>
    <x v="5"/>
    <x v="14"/>
    <x v="0"/>
    <n v="13168593.522"/>
    <n v="-185073.38499999998"/>
    <n v="-55750"/>
    <n v="-34780"/>
    <n v="-28080"/>
    <n v="-303683.38500000001"/>
    <n v="12864910.137"/>
    <n v="0.97693881396728866"/>
    <n v="6"/>
    <x v="1"/>
  </r>
  <r>
    <x v="5"/>
    <x v="14"/>
    <x v="0"/>
    <n v="17264369.765999999"/>
    <n v="-299360.63499999995"/>
    <n v="-89340"/>
    <n v="-36990"/>
    <n v="-55420"/>
    <n v="-481110.63499999995"/>
    <n v="16783259.130999997"/>
    <n v="0.97213274266475169"/>
    <n v="6"/>
    <x v="1"/>
  </r>
  <r>
    <x v="5"/>
    <x v="14"/>
    <x v="0"/>
    <n v="5969142.6829999993"/>
    <n v="-3637566.9539999994"/>
    <n v="-81860"/>
    <n v="-71440"/>
    <n v="-94290"/>
    <n v="-3885156.9539999994"/>
    <n v="2083985.7289999998"/>
    <n v="0.34912647253937323"/>
    <n v="6"/>
    <x v="1"/>
  </r>
  <r>
    <x v="5"/>
    <x v="14"/>
    <x v="0"/>
    <n v="145872.94399999999"/>
    <n v="-81501.664999999994"/>
    <n v="-93680"/>
    <n v="-95280"/>
    <n v="-50900"/>
    <n v="-321361.66499999998"/>
    <n v="-175488.72099999999"/>
    <n v="-1.2030244690201084"/>
    <n v="6"/>
    <x v="1"/>
  </r>
  <r>
    <x v="5"/>
    <x v="14"/>
    <x v="0"/>
    <n v="776549.55699999991"/>
    <n v="-197044.52599999998"/>
    <n v="-73880"/>
    <n v="-27650"/>
    <n v="-23110"/>
    <n v="-321684.52599999995"/>
    <n v="454865.03099999996"/>
    <n v="0.58575145256312344"/>
    <n v="6"/>
    <x v="1"/>
  </r>
  <r>
    <x v="5"/>
    <x v="14"/>
    <x v="0"/>
    <n v="518171.12199999992"/>
    <n v="-138335.617"/>
    <n v="-36130"/>
    <n v="-65720"/>
    <n v="-43980"/>
    <n v="-284165.61699999997"/>
    <n v="234005.50499999995"/>
    <n v="0.45159889284605864"/>
    <n v="6"/>
    <x v="1"/>
  </r>
  <r>
    <x v="5"/>
    <x v="14"/>
    <x v="0"/>
    <n v="90735.154999999984"/>
    <n v="-22983.778999999999"/>
    <n v="-53480"/>
    <n v="-81680"/>
    <n v="-105480"/>
    <n v="-263623.77899999998"/>
    <n v="-172888.62400000001"/>
    <n v="-1.9054204955069514"/>
    <n v="6"/>
    <x v="1"/>
  </r>
  <r>
    <x v="5"/>
    <x v="14"/>
    <x v="0"/>
    <n v="42932.26"/>
    <n v="-25704.048999999999"/>
    <n v="-51480"/>
    <n v="-39390"/>
    <n v="-101540"/>
    <n v="-218114.049"/>
    <n v="-175181.78899999999"/>
    <n v="-4.0804231829398212"/>
    <n v="6"/>
    <x v="1"/>
  </r>
  <r>
    <x v="5"/>
    <x v="14"/>
    <x v="0"/>
    <n v="822838.77899999998"/>
    <n v="-199837.30899999998"/>
    <n v="-23010"/>
    <n v="-89250"/>
    <n v="-35730"/>
    <n v="-347827.30900000001"/>
    <n v="475011.47"/>
    <n v="0.57728376703062512"/>
    <n v="6"/>
    <x v="1"/>
  </r>
  <r>
    <x v="5"/>
    <x v="14"/>
    <x v="0"/>
    <n v="483058.51299999992"/>
    <n v="-110157.978"/>
    <n v="-73550"/>
    <n v="-54590"/>
    <n v="-51110"/>
    <n v="-289407.978"/>
    <n v="193650.53499999992"/>
    <n v="0.40088421958935633"/>
    <n v="6"/>
    <x v="1"/>
  </r>
  <r>
    <x v="5"/>
    <x v="14"/>
    <x v="0"/>
    <n v="5696406.4639999997"/>
    <n v="-589191.56099999999"/>
    <n v="-89190"/>
    <n v="-98640"/>
    <n v="-66340"/>
    <n v="-843361.56099999999"/>
    <n v="4853044.9029999999"/>
    <n v="0.85194849308421827"/>
    <n v="6"/>
    <x v="1"/>
  </r>
  <r>
    <x v="5"/>
    <x v="14"/>
    <x v="0"/>
    <n v="176058.91099999999"/>
    <n v="-79646.608999999997"/>
    <n v="-105150"/>
    <n v="-36690"/>
    <n v="-106270"/>
    <n v="-327756.609"/>
    <n v="-151697.698"/>
    <n v="-0.86163033236074038"/>
    <n v="6"/>
    <x v="1"/>
  </r>
  <r>
    <x v="5"/>
    <x v="14"/>
    <x v="0"/>
    <n v="5345572.7009999994"/>
    <n v="-579430.20799999987"/>
    <n v="-24780"/>
    <n v="-86880"/>
    <n v="-72420"/>
    <n v="-763510.20799999987"/>
    <n v="4582062.4929999998"/>
    <n v="0.85716961479970721"/>
    <n v="6"/>
    <x v="1"/>
  </r>
  <r>
    <x v="5"/>
    <x v="14"/>
    <x v="0"/>
    <n v="1725153.8219999999"/>
    <n v="-326924.92699999997"/>
    <n v="-52040"/>
    <n v="-14990"/>
    <n v="-63830"/>
    <n v="-457784.92699999997"/>
    <n v="1267368.895"/>
    <n v="0.73464109625350271"/>
    <n v="6"/>
    <x v="1"/>
  </r>
  <r>
    <x v="5"/>
    <x v="14"/>
    <x v="0"/>
    <n v="23315230.770999998"/>
    <n v="-37890.537999999993"/>
    <n v="-89420"/>
    <n v="-81500"/>
    <n v="-21110"/>
    <n v="-229920.538"/>
    <n v="23085310.232999999"/>
    <n v="0.99013861195463782"/>
    <n v="6"/>
    <x v="1"/>
  </r>
  <r>
    <x v="5"/>
    <x v="14"/>
    <x v="0"/>
    <n v="19810737.505999997"/>
    <n v="-478219.01399999997"/>
    <n v="-60360"/>
    <n v="-72940"/>
    <n v="-14630"/>
    <n v="-626149.01399999997"/>
    <n v="19184588.491999999"/>
    <n v="0.96839345260062326"/>
    <n v="6"/>
    <x v="1"/>
  </r>
  <r>
    <x v="5"/>
    <x v="14"/>
    <x v="0"/>
    <n v="52449620.236999996"/>
    <n v="-2414765.892"/>
    <n v="-65500"/>
    <n v="-100140"/>
    <n v="-38750"/>
    <n v="-2619155.892"/>
    <n v="49830464.344999999"/>
    <n v="0.95006339645234761"/>
    <n v="6"/>
    <x v="1"/>
  </r>
  <r>
    <x v="5"/>
    <x v="14"/>
    <x v="0"/>
    <n v="18312.335999999999"/>
    <n v="-17268.719999999998"/>
    <n v="-63560"/>
    <n v="-92090"/>
    <n v="-55540"/>
    <n v="-228458.72"/>
    <n v="-210146.38399999999"/>
    <n v="-11.475673229237383"/>
    <n v="6"/>
    <x v="1"/>
  </r>
  <r>
    <x v="5"/>
    <x v="14"/>
    <x v="0"/>
    <n v="15871051.07"/>
    <n v="-6589188.6269999994"/>
    <n v="-33530"/>
    <n v="-92840"/>
    <n v="-37600"/>
    <n v="-6753158.6269999994"/>
    <n v="9117892.443"/>
    <n v="0.57449833680107987"/>
    <n v="6"/>
    <x v="1"/>
  </r>
  <r>
    <x v="5"/>
    <x v="14"/>
    <x v="1"/>
    <n v="22441122.088"/>
    <n v="-19839097.711999997"/>
    <n v="-61110"/>
    <n v="-13750"/>
    <n v="-56620"/>
    <n v="-19970577.711999997"/>
    <n v="2470544.376000002"/>
    <n v="0.11009005549330721"/>
    <n v="6"/>
    <x v="1"/>
  </r>
  <r>
    <x v="5"/>
    <x v="14"/>
    <x v="2"/>
    <n v="13523382.984999999"/>
    <n v="-3112012.8759999997"/>
    <n v="-94270"/>
    <n v="-108420"/>
    <n v="-53490"/>
    <n v="-3368192.8759999997"/>
    <n v="10155190.108999999"/>
    <n v="0.75093562907033207"/>
    <n v="6"/>
    <x v="1"/>
  </r>
  <r>
    <x v="5"/>
    <x v="14"/>
    <x v="0"/>
    <n v="2668273.0619999999"/>
    <n v="-1137064.558"/>
    <n v="-88370"/>
    <n v="-19470"/>
    <n v="-20600"/>
    <n v="-1265504.558"/>
    <n v="1402768.504"/>
    <n v="0.52572149529124912"/>
    <n v="6"/>
    <x v="1"/>
  </r>
  <r>
    <x v="6"/>
    <x v="8"/>
    <x v="0"/>
    <n v="256105.31799999997"/>
    <n v="-286612.109"/>
    <n v="-73220"/>
    <n v="-107040"/>
    <n v="-94680"/>
    <n v="-561552.10899999994"/>
    <n v="-305446.79099999997"/>
    <n v="-1.192660868525971"/>
    <n v="7"/>
    <x v="2"/>
  </r>
  <r>
    <x v="6"/>
    <x v="8"/>
    <x v="0"/>
    <n v="-38120.362000000001"/>
    <n v="32816.112000000001"/>
    <n v="-18360"/>
    <n v="-85770"/>
    <n v="-62780"/>
    <n v="-134093.88800000001"/>
    <n v="-172214.25"/>
    <n v="4.5176446645496178"/>
    <n v="7"/>
    <x v="2"/>
  </r>
  <r>
    <x v="6"/>
    <x v="8"/>
    <x v="0"/>
    <n v="1318829.2109999999"/>
    <n v="-1093729.1679999998"/>
    <n v="-73580"/>
    <n v="-61370"/>
    <n v="-13820"/>
    <n v="-1242499.1679999998"/>
    <n v="76330.043000000063"/>
    <n v="5.7877124925162178E-2"/>
    <n v="7"/>
    <x v="2"/>
  </r>
  <r>
    <x v="6"/>
    <x v="8"/>
    <x v="0"/>
    <n v="151441.86399999997"/>
    <n v="-114291.09299999999"/>
    <n v="-42530"/>
    <n v="-95000"/>
    <n v="-63450"/>
    <n v="-315271.09299999999"/>
    <n v="-163829.22900000002"/>
    <n v="-1.0817961736128661"/>
    <n v="7"/>
    <x v="2"/>
  </r>
  <r>
    <x v="6"/>
    <x v="8"/>
    <x v="1"/>
    <n v="6087.9979999999996"/>
    <n v="-8177.7989999999991"/>
    <n v="-59210"/>
    <n v="-44750"/>
    <n v="-94350"/>
    <n v="-206487.799"/>
    <n v="-200399.80100000001"/>
    <n v="-32.917192318394328"/>
    <n v="7"/>
    <x v="2"/>
  </r>
  <r>
    <x v="6"/>
    <x v="8"/>
    <x v="2"/>
    <n v="-101578.071"/>
    <n v="74307.631999999998"/>
    <n v="-15680"/>
    <n v="-39690"/>
    <n v="-24630"/>
    <n v="-5692.3680000000022"/>
    <n v="-107270.439"/>
    <n v="1.0560393394357726"/>
    <n v="7"/>
    <x v="2"/>
  </r>
  <r>
    <x v="6"/>
    <x v="8"/>
    <x v="0"/>
    <n v="1101278.885"/>
    <n v="-1427577.27"/>
    <n v="-63600"/>
    <n v="-80820"/>
    <n v="-32530"/>
    <n v="-1604527.27"/>
    <n v="-503248.38500000001"/>
    <n v="-0.45696725130619387"/>
    <n v="7"/>
    <x v="2"/>
  </r>
  <r>
    <x v="6"/>
    <x v="8"/>
    <x v="0"/>
    <n v="545985.91599999997"/>
    <n v="-352971.63299999997"/>
    <n v="-82930"/>
    <n v="-87830"/>
    <n v="-24560"/>
    <n v="-548291.63299999991"/>
    <n v="-2305.716999999946"/>
    <n v="-4.2230338410413244E-3"/>
    <n v="7"/>
    <x v="2"/>
  </r>
  <r>
    <x v="6"/>
    <x v="8"/>
    <x v="0"/>
    <n v="28097.482"/>
    <n v="-10533.032999999999"/>
    <n v="-57360"/>
    <n v="-95610"/>
    <n v="-66000"/>
    <n v="-229503.033"/>
    <n v="-201405.55100000001"/>
    <n v="-7.1680996539120487"/>
    <n v="7"/>
    <x v="2"/>
  </r>
  <r>
    <x v="6"/>
    <x v="8"/>
    <x v="1"/>
    <n v="80999.183999999994"/>
    <n v="-33556.033000000003"/>
    <n v="-58180"/>
    <n v="-64960"/>
    <n v="-45600"/>
    <n v="-202296.033"/>
    <n v="-121296.849"/>
    <n v="-1.4975070489599007"/>
    <n v="7"/>
    <x v="2"/>
  </r>
  <r>
    <x v="6"/>
    <x v="8"/>
    <x v="2"/>
    <n v="14429.785999999998"/>
    <n v="-9862.6009999999987"/>
    <n v="-48060"/>
    <n v="-21120"/>
    <n v="-48420"/>
    <n v="-127462.601"/>
    <n v="-113032.815"/>
    <n v="-7.8332980821753013"/>
    <n v="7"/>
    <x v="2"/>
  </r>
  <r>
    <x v="6"/>
    <x v="8"/>
    <x v="0"/>
    <n v="-21158.543000000001"/>
    <n v="48977.606999999996"/>
    <n v="-88280"/>
    <n v="-78200"/>
    <n v="-20480"/>
    <n v="-137982.39300000001"/>
    <n v="-159140.93600000002"/>
    <n v="7.5213560782517019"/>
    <n v="7"/>
    <x v="2"/>
  </r>
  <r>
    <x v="6"/>
    <x v="8"/>
    <x v="0"/>
    <n v="211173.91399999999"/>
    <n v="-621607.91"/>
    <n v="-102540"/>
    <n v="-48570"/>
    <n v="-92750"/>
    <n v="-865467.91"/>
    <n v="-654293.99600000004"/>
    <n v="-3.0983656248375455"/>
    <n v="7"/>
    <x v="2"/>
  </r>
  <r>
    <x v="6"/>
    <x v="8"/>
    <x v="1"/>
    <n v="-975.26799999999992"/>
    <n v="3580.2549999999997"/>
    <n v="-69170"/>
    <n v="-16700"/>
    <n v="-21930"/>
    <n v="-104219.745"/>
    <n v="-105195.01299999999"/>
    <n v="107.86267261921851"/>
    <n v="7"/>
    <x v="2"/>
  </r>
  <r>
    <x v="6"/>
    <x v="8"/>
    <x v="2"/>
    <n v="1032865.7849999999"/>
    <n v="-41196.476999999999"/>
    <n v="-46330"/>
    <n v="-42380"/>
    <n v="-81290"/>
    <n v="-211196.47700000001"/>
    <n v="821669.30799999996"/>
    <n v="0.79552379402324769"/>
    <n v="7"/>
    <x v="2"/>
  </r>
  <r>
    <x v="6"/>
    <x v="8"/>
    <x v="0"/>
    <n v="65781.687999999995"/>
    <n v="-3741.5209999999997"/>
    <n v="-48010"/>
    <n v="-77570"/>
    <n v="-38260"/>
    <n v="-167581.52100000001"/>
    <n v="-101799.83300000001"/>
    <n v="-1.547540601268852"/>
    <n v="7"/>
    <x v="2"/>
  </r>
  <r>
    <x v="6"/>
    <x v="8"/>
    <x v="0"/>
    <n v="27995.407999999999"/>
    <n v="-13758.626"/>
    <n v="-25190"/>
    <n v="-50470"/>
    <n v="-12480"/>
    <n v="-101898.626"/>
    <n v="-73903.218000000008"/>
    <n v="-2.6398335755635358"/>
    <n v="7"/>
    <x v="2"/>
  </r>
  <r>
    <x v="6"/>
    <x v="8"/>
    <x v="0"/>
    <n v="480876.02499999997"/>
    <n v="-68668.481"/>
    <n v="-39100"/>
    <n v="-15560"/>
    <n v="-62890"/>
    <n v="-186218.481"/>
    <n v="294657.54399999999"/>
    <n v="0.61275157978607897"/>
    <n v="7"/>
    <x v="2"/>
  </r>
  <r>
    <x v="6"/>
    <x v="8"/>
    <x v="1"/>
    <n v="-13890.03"/>
    <n v="4312.9170000000004"/>
    <n v="-86890"/>
    <n v="-62130"/>
    <n v="-89430"/>
    <n v="-234137.08300000001"/>
    <n v="-248027.11300000001"/>
    <n v="17.856485047188524"/>
    <n v="7"/>
    <x v="2"/>
  </r>
  <r>
    <x v="6"/>
    <x v="8"/>
    <x v="2"/>
    <n v="117133.53399999999"/>
    <n v="-15272.159000000001"/>
    <n v="-51780"/>
    <n v="-84750"/>
    <n v="-99850"/>
    <n v="-251652.15900000001"/>
    <n v="-134518.62500000003"/>
    <n v="-1.1484211259262445"/>
    <n v="7"/>
    <x v="2"/>
  </r>
  <r>
    <x v="6"/>
    <x v="8"/>
    <x v="3"/>
    <n v="481389.33500000002"/>
    <n v="-53720.610999999997"/>
    <n v="-39860"/>
    <n v="-47130"/>
    <n v="-34710"/>
    <n v="-175420.611"/>
    <n v="305968.72400000005"/>
    <n v="0.63559514462446498"/>
    <n v="7"/>
    <x v="2"/>
  </r>
  <r>
    <x v="6"/>
    <x v="8"/>
    <x v="0"/>
    <n v="58264.646999999997"/>
    <n v="-7811.2439999999997"/>
    <n v="-36950"/>
    <n v="-35740"/>
    <n v="-99080"/>
    <n v="-179581.24400000001"/>
    <n v="-121316.59700000001"/>
    <n v="-2.0821647988359051"/>
    <n v="7"/>
    <x v="2"/>
  </r>
  <r>
    <x v="6"/>
    <x v="8"/>
    <x v="1"/>
    <n v="164712.65999999997"/>
    <n v="-206700.14399999997"/>
    <n v="-68340"/>
    <n v="-36810"/>
    <n v="-15330"/>
    <n v="-327180.14399999997"/>
    <n v="-162467.484"/>
    <n v="-0.98636913519580116"/>
    <n v="7"/>
    <x v="2"/>
  </r>
  <r>
    <x v="6"/>
    <x v="8"/>
    <x v="2"/>
    <n v="147.02799999999999"/>
    <n v="-3032.7779999999998"/>
    <n v="-22800"/>
    <n v="-33880"/>
    <n v="-30100"/>
    <n v="-89812.778000000006"/>
    <n v="-89665.75"/>
    <n v="-609.85492559240424"/>
    <n v="7"/>
    <x v="2"/>
  </r>
  <r>
    <x v="6"/>
    <x v="8"/>
    <x v="3"/>
    <n v="15375.583999999999"/>
    <n v="-7956.0739999999996"/>
    <n v="-51270"/>
    <n v="-100470"/>
    <n v="-15210"/>
    <n v="-174906.07399999999"/>
    <n v="-159530.49"/>
    <n v="-10.375572726213196"/>
    <n v="7"/>
    <x v="2"/>
  </r>
  <r>
    <x v="6"/>
    <x v="8"/>
    <x v="0"/>
    <n v="130344.02499999999"/>
    <n v="-46609.962"/>
    <n v="-81560"/>
    <n v="-15910"/>
    <n v="-30610"/>
    <n v="-174689.962"/>
    <n v="-44345.937000000005"/>
    <n v="-0.34022224647428223"/>
    <n v="7"/>
    <x v="2"/>
  </r>
  <r>
    <x v="6"/>
    <x v="8"/>
    <x v="1"/>
    <n v="57761.780999999995"/>
    <n v="-21982.295999999998"/>
    <n v="-38800"/>
    <n v="-25420"/>
    <n v="-47520"/>
    <n v="-133722.296"/>
    <n v="-75960.515000000014"/>
    <n v="-1.3150653197483648"/>
    <n v="7"/>
    <x v="2"/>
  </r>
  <r>
    <x v="6"/>
    <x v="8"/>
    <x v="2"/>
    <n v="244777.88999999998"/>
    <n v="-187463.12199999997"/>
    <n v="-71580"/>
    <n v="-106720"/>
    <n v="-98580"/>
    <n v="-464343.12199999997"/>
    <n v="-219565.23199999999"/>
    <n v="-0.89699781299691739"/>
    <n v="7"/>
    <x v="2"/>
  </r>
  <r>
    <x v="6"/>
    <x v="8"/>
    <x v="3"/>
    <n v="163357.32"/>
    <n v="-101505.87999999999"/>
    <n v="-18080"/>
    <n v="-69960"/>
    <n v="-31090"/>
    <n v="-220635.88"/>
    <n v="-57278.559999999998"/>
    <n v="-0.35063356818047697"/>
    <n v="7"/>
    <x v="2"/>
  </r>
  <r>
    <x v="6"/>
    <x v="8"/>
    <x v="0"/>
    <n v="156129.12"/>
    <n v="-92670.03899999999"/>
    <n v="-34600"/>
    <n v="-19930"/>
    <n v="-15650"/>
    <n v="-162850.03899999999"/>
    <n v="-6720.9189999999944"/>
    <n v="-4.3047184279268305E-2"/>
    <n v="7"/>
    <x v="2"/>
  </r>
  <r>
    <x v="6"/>
    <x v="8"/>
    <x v="1"/>
    <n v="77379.652000000002"/>
    <n v="-76868.057000000001"/>
    <n v="-80560"/>
    <n v="-74430"/>
    <n v="-30630"/>
    <n v="-262488.05700000003"/>
    <n v="-185108.40500000003"/>
    <n v="-2.3922103578341245"/>
    <n v="7"/>
    <x v="2"/>
  </r>
  <r>
    <x v="6"/>
    <x v="8"/>
    <x v="2"/>
    <n v="45878.139999999992"/>
    <n v="-71481.004000000001"/>
    <n v="-95140"/>
    <n v="-46100"/>
    <n v="-36510"/>
    <n v="-249231.00400000002"/>
    <n v="-203352.86400000003"/>
    <n v="-4.43245659043719"/>
    <n v="7"/>
    <x v="2"/>
  </r>
  <r>
    <x v="6"/>
    <x v="8"/>
    <x v="3"/>
    <n v="15129.645999999999"/>
    <n v="-15323.28"/>
    <n v="-17340"/>
    <n v="-35280"/>
    <n v="-72690"/>
    <n v="-140633.28"/>
    <n v="-125503.63400000001"/>
    <n v="-8.2952128556081224"/>
    <n v="7"/>
    <x v="2"/>
  </r>
  <r>
    <x v="6"/>
    <x v="8"/>
    <x v="0"/>
    <n v="77864.002999999997"/>
    <n v="-217420.133"/>
    <n v="-61500"/>
    <n v="-19070"/>
    <n v="-69920"/>
    <n v="-367910.13300000003"/>
    <n v="-290046.13"/>
    <n v="-3.7250349176114157"/>
    <n v="7"/>
    <x v="2"/>
  </r>
  <r>
    <x v="6"/>
    <x v="8"/>
    <x v="0"/>
    <n v="9440.7530000000006"/>
    <n v="-12680.052"/>
    <n v="-87350"/>
    <n v="-24820"/>
    <n v="-39120"/>
    <n v="-163970.052"/>
    <n v="-154529.299"/>
    <n v="-16.368323480129177"/>
    <n v="7"/>
    <x v="2"/>
  </r>
  <r>
    <x v="6"/>
    <x v="8"/>
    <x v="1"/>
    <n v="57590.035999999993"/>
    <n v="-76831.649999999994"/>
    <n v="-24300"/>
    <n v="-107750"/>
    <n v="-43580"/>
    <n v="-252461.65"/>
    <n v="-194871.614"/>
    <n v="-3.3837730888030704"/>
    <n v="7"/>
    <x v="2"/>
  </r>
  <r>
    <x v="6"/>
    <x v="8"/>
    <x v="2"/>
    <n v="34279.629999999997"/>
    <n v="-65259.942999999999"/>
    <n v="-64750"/>
    <n v="-31560"/>
    <n v="-55410"/>
    <n v="-216979.943"/>
    <n v="-182700.31299999999"/>
    <n v="-5.3297049297206538"/>
    <n v="7"/>
    <x v="2"/>
  </r>
  <r>
    <x v="6"/>
    <x v="8"/>
    <x v="0"/>
    <n v="94605.034999999989"/>
    <n v="-57394.385999999991"/>
    <n v="-76220"/>
    <n v="-74030"/>
    <n v="-13540"/>
    <n v="-221184.386"/>
    <n v="-126579.35100000001"/>
    <n v="-1.3379768952043622"/>
    <n v="7"/>
    <x v="2"/>
  </r>
  <r>
    <x v="6"/>
    <x v="8"/>
    <x v="1"/>
    <n v="23970.799999999999"/>
    <n v="-19122.285"/>
    <n v="-13610"/>
    <n v="-24530"/>
    <n v="-51050"/>
    <n v="-108312.285"/>
    <n v="-84341.485000000001"/>
    <n v="-3.5185093947636292"/>
    <n v="7"/>
    <x v="2"/>
  </r>
  <r>
    <x v="6"/>
    <x v="8"/>
    <x v="2"/>
    <n v="14390.705"/>
    <n v="-9942.9749999999985"/>
    <n v="-78420"/>
    <n v="-77810"/>
    <n v="-76950"/>
    <n v="-243122.97500000001"/>
    <n v="-228732.27000000002"/>
    <n v="-15.894445060196844"/>
    <n v="7"/>
    <x v="2"/>
  </r>
  <r>
    <x v="6"/>
    <x v="8"/>
    <x v="0"/>
    <n v="61479.144999999997"/>
    <n v="-34885.024999999994"/>
    <n v="-70690"/>
    <n v="-78470"/>
    <n v="-15230"/>
    <n v="-199275.02499999999"/>
    <n v="-137795.88"/>
    <n v="-2.2413434669594059"/>
    <n v="7"/>
    <x v="2"/>
  </r>
  <r>
    <x v="6"/>
    <x v="8"/>
    <x v="1"/>
    <n v="37377.416999999994"/>
    <n v="-76528.395999999993"/>
    <n v="-43310"/>
    <n v="-23860"/>
    <n v="-24960"/>
    <n v="-168658.39600000001"/>
    <n v="-131280.97900000002"/>
    <n v="-3.5123074181396761"/>
    <n v="7"/>
    <x v="2"/>
  </r>
  <r>
    <x v="6"/>
    <x v="8"/>
    <x v="2"/>
    <n v="39782.449000000001"/>
    <n v="-27381.004000000001"/>
    <n v="-73690"/>
    <n v="-54420"/>
    <n v="-102330"/>
    <n v="-257821.00400000002"/>
    <n v="-218038.55500000002"/>
    <n v="-5.4807725638006852"/>
    <n v="7"/>
    <x v="2"/>
  </r>
  <r>
    <x v="6"/>
    <x v="8"/>
    <x v="0"/>
    <n v="64919.197"/>
    <n v="-38035.487000000001"/>
    <n v="-56570"/>
    <n v="-25490"/>
    <n v="-75600"/>
    <n v="-195695.48699999999"/>
    <n v="-130776.29"/>
    <n v="-2.0144471287899632"/>
    <n v="7"/>
    <x v="2"/>
  </r>
  <r>
    <x v="6"/>
    <x v="8"/>
    <x v="0"/>
    <n v="230220.14399999997"/>
    <n v="-98726.845000000001"/>
    <n v="-58270"/>
    <n v="-92820"/>
    <n v="-100570"/>
    <n v="-350386.84499999997"/>
    <n v="-120166.701"/>
    <n v="-0.52196432037676088"/>
    <n v="7"/>
    <x v="2"/>
  </r>
  <r>
    <x v="6"/>
    <x v="8"/>
    <x v="0"/>
    <n v="139021.91799999998"/>
    <n v="-89091.085999999996"/>
    <n v="-37900"/>
    <n v="-99360"/>
    <n v="-43760"/>
    <n v="-270111.08600000001"/>
    <n v="-131089.16800000003"/>
    <n v="-0.94293885371370045"/>
    <n v="7"/>
    <x v="2"/>
  </r>
  <r>
    <x v="6"/>
    <x v="8"/>
    <x v="0"/>
    <n v="279661.03200000001"/>
    <n v="-143067.47699999998"/>
    <n v="-40690"/>
    <n v="-96880"/>
    <n v="-98210"/>
    <n v="-378847.47699999996"/>
    <n v="-99186.444999999949"/>
    <n v="-0.35466666303369698"/>
    <n v="7"/>
    <x v="2"/>
  </r>
  <r>
    <x v="6"/>
    <x v="8"/>
    <x v="0"/>
    <n v="134319.56299999999"/>
    <n v="-40134.373999999996"/>
    <n v="-70540"/>
    <n v="-36050"/>
    <n v="-104730"/>
    <n v="-251454.37400000001"/>
    <n v="-117134.81100000002"/>
    <n v="-0.87206069156136268"/>
    <n v="7"/>
    <x v="2"/>
  </r>
  <r>
    <x v="6"/>
    <x v="8"/>
    <x v="0"/>
    <n v="232903.99999999997"/>
    <n v="-64603.475999999988"/>
    <n v="-106690"/>
    <n v="-15730"/>
    <n v="-108330"/>
    <n v="-295353.47599999997"/>
    <n v="-62449.475999999995"/>
    <n v="-0.26813397794799576"/>
    <n v="7"/>
    <x v="2"/>
  </r>
  <r>
    <x v="6"/>
    <x v="8"/>
    <x v="0"/>
    <n v="433181.98"/>
    <n v="-113881.33399999999"/>
    <n v="-62860"/>
    <n v="-34100"/>
    <n v="-87990"/>
    <n v="-298831.33399999997"/>
    <n v="134350.64600000001"/>
    <n v="0.31014827994460897"/>
    <n v="7"/>
    <x v="2"/>
  </r>
  <r>
    <x v="6"/>
    <x v="8"/>
    <x v="0"/>
    <n v="318709.36999999994"/>
    <n v="-93145.528000000006"/>
    <n v="-91940"/>
    <n v="-30410"/>
    <n v="-104530"/>
    <n v="-320025.52799999999"/>
    <n v="-1316.158000000054"/>
    <n v="-4.1296495299151517E-3"/>
    <n v="7"/>
    <x v="2"/>
  </r>
  <r>
    <x v="6"/>
    <x v="8"/>
    <x v="0"/>
    <n v="67291.644"/>
    <n v="-114225.06199999999"/>
    <n v="-18900"/>
    <n v="-45970"/>
    <n v="-74290"/>
    <n v="-253385.06199999998"/>
    <n v="-186093.41799999998"/>
    <n v="-2.7654758739435756"/>
    <n v="7"/>
    <x v="2"/>
  </r>
  <r>
    <x v="6"/>
    <x v="8"/>
    <x v="0"/>
    <n v="50785.475999999995"/>
    <n v="-59016.439999999995"/>
    <n v="-32280"/>
    <n v="-89010"/>
    <n v="-35470"/>
    <n v="-215776.44"/>
    <n v="-164990.96400000001"/>
    <n v="-3.2487824668611953"/>
    <n v="7"/>
    <x v="2"/>
  </r>
  <r>
    <x v="6"/>
    <x v="8"/>
    <x v="0"/>
    <n v="52849.047999999995"/>
    <n v="-84341.991999999998"/>
    <n v="-86310"/>
    <n v="-28750"/>
    <n v="-78650"/>
    <n v="-278051.99199999997"/>
    <n v="-225202.94399999996"/>
    <n v="-4.2612488308209446"/>
    <n v="7"/>
    <x v="2"/>
  </r>
  <r>
    <x v="6"/>
    <x v="8"/>
    <x v="0"/>
    <n v="30551.891999999996"/>
    <n v="-40040.041999999994"/>
    <n v="-107830"/>
    <n v="-77170"/>
    <n v="-30270"/>
    <n v="-255310.04199999999"/>
    <n v="-224758.15"/>
    <n v="-7.3566033160892301"/>
    <n v="7"/>
    <x v="2"/>
  </r>
  <r>
    <x v="6"/>
    <x v="8"/>
    <x v="0"/>
    <n v="70615.629000000001"/>
    <n v="-88020.485000000001"/>
    <n v="-15050"/>
    <n v="-98930"/>
    <n v="-86240"/>
    <n v="-288240.48499999999"/>
    <n v="-217624.85599999997"/>
    <n v="-3.0818228072428551"/>
    <n v="7"/>
    <x v="2"/>
  </r>
  <r>
    <x v="6"/>
    <x v="8"/>
    <x v="0"/>
    <n v="55072.303999999996"/>
    <n v="-98269.870999999999"/>
    <n v="-103620"/>
    <n v="-107730"/>
    <n v="-87170"/>
    <n v="-396789.87099999998"/>
    <n v="-341717.56699999998"/>
    <n v="-6.2048896120271273"/>
    <n v="7"/>
    <x v="2"/>
  </r>
  <r>
    <x v="6"/>
    <x v="8"/>
    <x v="0"/>
    <n v="63981.182999999997"/>
    <n v="-90546.903999999995"/>
    <n v="-98670"/>
    <n v="-57730"/>
    <n v="-78380"/>
    <n v="-325326.90399999998"/>
    <n v="-261345.72099999999"/>
    <n v="-4.0847278644410183"/>
    <n v="7"/>
    <x v="2"/>
  </r>
  <r>
    <x v="6"/>
    <x v="8"/>
    <x v="0"/>
    <n v="66578.512000000002"/>
    <n v="-85101.477999999988"/>
    <n v="-91310"/>
    <n v="-23750"/>
    <n v="-74740"/>
    <n v="-274901.478"/>
    <n v="-208322.96600000001"/>
    <n v="-3.1289820054854935"/>
    <n v="7"/>
    <x v="2"/>
  </r>
  <r>
    <x v="6"/>
    <x v="8"/>
    <x v="0"/>
    <n v="133538.00599999999"/>
    <n v="-69509.817999999985"/>
    <n v="-42630"/>
    <n v="-83380"/>
    <n v="-102540"/>
    <n v="-298059.81799999997"/>
    <n v="-164521.81199999998"/>
    <n v="-1.2320223802053776"/>
    <n v="7"/>
    <x v="2"/>
  </r>
  <r>
    <x v="6"/>
    <x v="8"/>
    <x v="0"/>
    <n v="267232.45500000002"/>
    <n v="-93264.814999999988"/>
    <n v="-21250"/>
    <n v="-50970"/>
    <n v="-107390"/>
    <n v="-272874.815"/>
    <n v="-5642.359999999986"/>
    <n v="-2.1114052183519347E-2"/>
    <n v="7"/>
    <x v="2"/>
  </r>
  <r>
    <x v="6"/>
    <x v="8"/>
    <x v="0"/>
    <n v="239826.04799999998"/>
    <n v="-75022.653999999995"/>
    <n v="-33540"/>
    <n v="-64570"/>
    <n v="-47030"/>
    <n v="-220162.65399999998"/>
    <n v="19663.394"/>
    <n v="8.1990234855556648E-2"/>
    <n v="7"/>
    <x v="2"/>
  </r>
  <r>
    <x v="6"/>
    <x v="8"/>
    <x v="0"/>
    <n v="273483.098"/>
    <n v="-78404.375"/>
    <n v="-96340"/>
    <n v="-84430"/>
    <n v="-33250"/>
    <n v="-292424.375"/>
    <n v="-18941.277000000002"/>
    <n v="-6.9259406297935103E-2"/>
    <n v="7"/>
    <x v="2"/>
  </r>
  <r>
    <x v="6"/>
    <x v="8"/>
    <x v="0"/>
    <n v="190285.17899999997"/>
    <n v="-80733.638999999996"/>
    <n v="-87470"/>
    <n v="-52560"/>
    <n v="-17290"/>
    <n v="-238053.639"/>
    <n v="-47768.460000000021"/>
    <n v="-0.25103615663099033"/>
    <n v="7"/>
    <x v="2"/>
  </r>
  <r>
    <x v="6"/>
    <x v="8"/>
    <x v="0"/>
    <n v="58789.926999999996"/>
    <n v="-27789.292999999998"/>
    <n v="-99450"/>
    <n v="-32500"/>
    <n v="-90430"/>
    <n v="-250169.29300000001"/>
    <n v="-191379.36600000001"/>
    <n v="-3.2553087878472788"/>
    <n v="7"/>
    <x v="2"/>
  </r>
  <r>
    <x v="6"/>
    <x v="8"/>
    <x v="0"/>
    <n v="-16044.034999999998"/>
    <n v="33211.240999999995"/>
    <n v="-62730"/>
    <n v="-96360"/>
    <n v="-57490"/>
    <n v="-183368.75900000002"/>
    <n v="-199412.79400000002"/>
    <n v="12.429092432171835"/>
    <n v="7"/>
    <x v="2"/>
  </r>
  <r>
    <x v="6"/>
    <x v="8"/>
    <x v="0"/>
    <n v="5776.5119999999997"/>
    <n v="-10894.107"/>
    <n v="-40910"/>
    <n v="-54080"/>
    <n v="-33500"/>
    <n v="-139384.10699999999"/>
    <n v="-133607.595"/>
    <n v="-23.129458572924285"/>
    <n v="7"/>
    <x v="2"/>
  </r>
  <r>
    <x v="6"/>
    <x v="8"/>
    <x v="0"/>
    <n v="157663.66699999999"/>
    <n v="-272870.087"/>
    <n v="-29350"/>
    <n v="-17750"/>
    <n v="-26060"/>
    <n v="-346030.087"/>
    <n v="-188366.42"/>
    <n v="-1.1947357535455523"/>
    <n v="7"/>
    <x v="2"/>
  </r>
  <r>
    <x v="6"/>
    <x v="8"/>
    <x v="0"/>
    <n v="33260.093999999997"/>
    <n v="-48094.570999999996"/>
    <n v="-24620"/>
    <n v="-78620"/>
    <n v="-75130"/>
    <n v="-226464.571"/>
    <n v="-193204.47700000001"/>
    <n v="-5.8088975034165573"/>
    <n v="7"/>
    <x v="2"/>
  </r>
  <r>
    <x v="6"/>
    <x v="8"/>
    <x v="1"/>
    <n v="43692.039999999994"/>
    <n v="-60089.841"/>
    <n v="-56720"/>
    <n v="-40630"/>
    <n v="-28830"/>
    <n v="-186269.84100000001"/>
    <n v="-142577.80100000004"/>
    <n v="-3.2632443117785312"/>
    <n v="7"/>
    <x v="2"/>
  </r>
  <r>
    <x v="6"/>
    <x v="8"/>
    <x v="2"/>
    <n v="60727.827999999994"/>
    <n v="-96302.248000000007"/>
    <n v="-66610"/>
    <n v="-46140"/>
    <n v="-64580"/>
    <n v="-273632.24800000002"/>
    <n v="-212904.42000000004"/>
    <n v="-3.5058790510340674"/>
    <n v="7"/>
    <x v="2"/>
  </r>
  <r>
    <x v="6"/>
    <x v="8"/>
    <x v="0"/>
    <n v="79483.649000000005"/>
    <n v="-175851.06699999998"/>
    <n v="-70340"/>
    <n v="-22490"/>
    <n v="-56520"/>
    <n v="-325201.06699999998"/>
    <n v="-245717.41799999998"/>
    <n v="-3.0914209537611939"/>
    <n v="7"/>
    <x v="2"/>
  </r>
  <r>
    <x v="6"/>
    <x v="8"/>
    <x v="0"/>
    <n v="75415.101999999999"/>
    <n v="-120305.52099999999"/>
    <n v="-71720"/>
    <n v="-17860"/>
    <n v="-65880"/>
    <n v="-275765.52100000001"/>
    <n v="-200350.41899999999"/>
    <n v="-2.6566352585454305"/>
    <n v="7"/>
    <x v="2"/>
  </r>
  <r>
    <x v="6"/>
    <x v="8"/>
    <x v="0"/>
    <n v="102647.67099999999"/>
    <n v="-90827.023000000001"/>
    <n v="-41160"/>
    <n v="-12790"/>
    <n v="-58340"/>
    <n v="-203117.02299999999"/>
    <n v="-100469.352"/>
    <n v="-0.9787786807164871"/>
    <n v="7"/>
    <x v="2"/>
  </r>
  <r>
    <x v="6"/>
    <x v="8"/>
    <x v="0"/>
    <n v="222393.84999999998"/>
    <n v="-24370.282999999999"/>
    <n v="-96050"/>
    <n v="-67140"/>
    <n v="-103910"/>
    <n v="-291470.283"/>
    <n v="-69076.433000000019"/>
    <n v="-0.3106040612184196"/>
    <n v="7"/>
    <x v="2"/>
  </r>
  <r>
    <x v="6"/>
    <x v="8"/>
    <x v="0"/>
    <n v="-5026.9309999999996"/>
    <n v="528.00299999999993"/>
    <n v="-41800"/>
    <n v="-88110"/>
    <n v="-42530"/>
    <n v="-171911.997"/>
    <n v="-176938.92800000001"/>
    <n v="35.198201049507148"/>
    <n v="7"/>
    <x v="2"/>
  </r>
  <r>
    <x v="6"/>
    <x v="8"/>
    <x v="1"/>
    <n v="196644.27299999999"/>
    <n v="-10404.036999999998"/>
    <n v="-56830"/>
    <n v="-90120"/>
    <n v="-23920"/>
    <n v="-181274.03700000001"/>
    <n v="15370.235999999975"/>
    <n v="7.8162642448274991E-2"/>
    <n v="7"/>
    <x v="2"/>
  </r>
  <r>
    <x v="6"/>
    <x v="8"/>
    <x v="2"/>
    <n v="-6314.665"/>
    <n v="1733.8929999999998"/>
    <n v="-79710"/>
    <n v="-73970"/>
    <n v="-104000"/>
    <n v="-255946.10699999999"/>
    <n v="-262260.772"/>
    <n v="41.532016662800004"/>
    <n v="7"/>
    <x v="2"/>
  </r>
  <r>
    <x v="6"/>
    <x v="8"/>
    <x v="0"/>
    <n v="42844.227999999996"/>
    <n v="-12488.875"/>
    <n v="-87480"/>
    <n v="-26250"/>
    <n v="-86390"/>
    <n v="-212608.875"/>
    <n v="-169764.647"/>
    <n v="-3.9623691434001334"/>
    <n v="7"/>
    <x v="2"/>
  </r>
  <r>
    <x v="6"/>
    <x v="8"/>
    <x v="0"/>
    <n v="67818.302999999985"/>
    <n v="-38485.691999999995"/>
    <n v="-63630"/>
    <n v="-51810"/>
    <n v="-99670"/>
    <n v="-253595.69199999998"/>
    <n v="-185777.389"/>
    <n v="-2.7393399831900842"/>
    <n v="7"/>
    <x v="2"/>
  </r>
  <r>
    <x v="6"/>
    <x v="8"/>
    <x v="0"/>
    <n v="15466.884999999998"/>
    <n v="-2971.6260000000002"/>
    <n v="-82520"/>
    <n v="-56070"/>
    <n v="-30630"/>
    <n v="-172191.62599999999"/>
    <n v="-156724.74099999998"/>
    <n v="-10.132922110690032"/>
    <n v="7"/>
    <x v="2"/>
  </r>
  <r>
    <x v="6"/>
    <x v="8"/>
    <x v="1"/>
    <n v="55184.766000000003"/>
    <n v="-7689.9129999999996"/>
    <n v="-51740"/>
    <n v="-31810"/>
    <n v="-95990"/>
    <n v="-187229.913"/>
    <n v="-132045.147"/>
    <n v="-2.3927825842371062"/>
    <n v="7"/>
    <x v="2"/>
  </r>
  <r>
    <x v="6"/>
    <x v="8"/>
    <x v="2"/>
    <n v="28399.223999999998"/>
    <n v="-1579.375"/>
    <n v="-93690"/>
    <n v="-41540"/>
    <n v="-88210"/>
    <n v="-225019.375"/>
    <n v="-196620.15100000001"/>
    <n v="-6.923433929039752"/>
    <n v="7"/>
    <x v="2"/>
  </r>
  <r>
    <x v="6"/>
    <x v="8"/>
    <x v="0"/>
    <n v="104960.16299999999"/>
    <n v="-17459.826999999997"/>
    <n v="-27480"/>
    <n v="-44190"/>
    <n v="-26420"/>
    <n v="-115549.82699999999"/>
    <n v="-10589.664000000004"/>
    <n v="-0.10089222136592914"/>
    <n v="7"/>
    <x v="2"/>
  </r>
  <r>
    <x v="6"/>
    <x v="8"/>
    <x v="0"/>
    <n v="-14311.058999999999"/>
    <n v="1828.673"/>
    <n v="-76900"/>
    <n v="-98570"/>
    <n v="-92350"/>
    <n v="-265991.32699999999"/>
    <n v="-280302.386"/>
    <n v="19.586418167935722"/>
    <n v="7"/>
    <x v="2"/>
  </r>
  <r>
    <x v="6"/>
    <x v="8"/>
    <x v="1"/>
    <n v="180666.43700000001"/>
    <n v="-24498.277999999998"/>
    <n v="-16850"/>
    <n v="-106160"/>
    <n v="-74300"/>
    <n v="-221808.27799999999"/>
    <n v="-41141.840999999986"/>
    <n v="-0.22772265664374608"/>
    <n v="7"/>
    <x v="2"/>
  </r>
  <r>
    <x v="6"/>
    <x v="8"/>
    <x v="2"/>
    <n v="1736.7979999999998"/>
    <n v="-396.08800000000002"/>
    <n v="-68390"/>
    <n v="-102330"/>
    <n v="-50460"/>
    <n v="-221576.08799999999"/>
    <n v="-219839.28999999998"/>
    <n v="-126.5773509642457"/>
    <n v="7"/>
    <x v="2"/>
  </r>
  <r>
    <x v="6"/>
    <x v="8"/>
    <x v="0"/>
    <n v="978970.78999999992"/>
    <n v="-120307.607"/>
    <n v="-74530"/>
    <n v="-71360"/>
    <n v="-107460"/>
    <n v="-373657.60700000002"/>
    <n v="605313.18299999996"/>
    <n v="0.61831587743287009"/>
    <n v="7"/>
    <x v="2"/>
  </r>
  <r>
    <x v="6"/>
    <x v="8"/>
    <x v="0"/>
    <n v="5103.9519999999993"/>
    <n v="-2944.3609999999994"/>
    <n v="-52450"/>
    <n v="-81950"/>
    <n v="-54230"/>
    <n v="-191574.361"/>
    <n v="-186470.40900000001"/>
    <n v="-36.534514627096812"/>
    <n v="7"/>
    <x v="2"/>
  </r>
  <r>
    <x v="6"/>
    <x v="8"/>
    <x v="0"/>
    <n v="916676.35499999986"/>
    <n v="-167880.34199999998"/>
    <n v="-88560"/>
    <n v="-69640"/>
    <n v="-42550"/>
    <n v="-368630.34199999995"/>
    <n v="548046.01299999992"/>
    <n v="0.59786205895972955"/>
    <n v="7"/>
    <x v="2"/>
  </r>
  <r>
    <x v="6"/>
    <x v="8"/>
    <x v="1"/>
    <n v="1047528.6499999999"/>
    <n v="-447509.34899999993"/>
    <n v="-25710"/>
    <n v="-60130"/>
    <n v="-69210"/>
    <n v="-602559.34899999993"/>
    <n v="444969.30099999998"/>
    <n v="0.42478007737544937"/>
    <n v="7"/>
    <x v="2"/>
  </r>
  <r>
    <x v="6"/>
    <x v="8"/>
    <x v="2"/>
    <n v="1028996.3459999999"/>
    <n v="-75416.221999999994"/>
    <n v="-89390"/>
    <n v="-62960"/>
    <n v="-103800"/>
    <n v="-331566.22200000001"/>
    <n v="697430.12399999984"/>
    <n v="0.67777706569232066"/>
    <n v="7"/>
    <x v="2"/>
  </r>
  <r>
    <x v="6"/>
    <x v="8"/>
    <x v="3"/>
    <n v="8313239.074"/>
    <n v="-554032.52099999995"/>
    <n v="-98560"/>
    <n v="-36400"/>
    <n v="-21990"/>
    <n v="-710982.52099999995"/>
    <n v="7602256.5530000003"/>
    <n v="0.91447587219960669"/>
    <n v="7"/>
    <x v="2"/>
  </r>
  <r>
    <x v="6"/>
    <x v="8"/>
    <x v="0"/>
    <n v="20350.855"/>
    <n v="-13695.605"/>
    <n v="-19820"/>
    <n v="-46990"/>
    <n v="-28200"/>
    <n v="-108705.605"/>
    <n v="-88354.75"/>
    <n v="-4.3415743466306456"/>
    <n v="7"/>
    <x v="2"/>
  </r>
  <r>
    <x v="6"/>
    <x v="8"/>
    <x v="1"/>
    <n v="1405975.949"/>
    <n v="-705477.62599999993"/>
    <n v="-23060"/>
    <n v="-66300"/>
    <n v="-100090"/>
    <n v="-894927.62599999993"/>
    <n v="511048.32300000009"/>
    <n v="0.36348297662096074"/>
    <n v="7"/>
    <x v="2"/>
  </r>
  <r>
    <x v="6"/>
    <x v="8"/>
    <x v="2"/>
    <n v="317445.42899999995"/>
    <n v="-284994.75899999996"/>
    <n v="-44190"/>
    <n v="-33960"/>
    <n v="-16040"/>
    <n v="-379184.75899999996"/>
    <n v="-61739.330000000016"/>
    <n v="-0.19448801072514427"/>
    <n v="7"/>
    <x v="2"/>
  </r>
  <r>
    <x v="6"/>
    <x v="8"/>
    <x v="3"/>
    <n v="1029702.828"/>
    <n v="-1818945.4149999998"/>
    <n v="-59260"/>
    <n v="-93000"/>
    <n v="-36610"/>
    <n v="-2007815.4149999998"/>
    <n v="-978112.58699999982"/>
    <n v="-0.94989793210512563"/>
    <n v="7"/>
    <x v="2"/>
  </r>
  <r>
    <x v="6"/>
    <x v="0"/>
    <x v="0"/>
    <n v="22617.665000000001"/>
    <n v="-47601.847999999998"/>
    <n v="-60830"/>
    <n v="-106550"/>
    <n v="-105340"/>
    <n v="-320321.848"/>
    <n v="-297704.18300000002"/>
    <n v="-13.162463189723608"/>
    <n v="7"/>
    <x v="2"/>
  </r>
  <r>
    <x v="6"/>
    <x v="0"/>
    <x v="1"/>
    <n v="317265.29099999997"/>
    <n v="-67798.464999999997"/>
    <n v="-18900"/>
    <n v="-96760"/>
    <n v="-91580"/>
    <n v="-275038.46499999997"/>
    <n v="42226.826000000001"/>
    <n v="0.13309626737580948"/>
    <n v="7"/>
    <x v="2"/>
  </r>
  <r>
    <x v="6"/>
    <x v="0"/>
    <x v="2"/>
    <n v="309200.65399999998"/>
    <n v="-359933.09099999996"/>
    <n v="-79590"/>
    <n v="-93660"/>
    <n v="-42630"/>
    <n v="-575813.09100000001"/>
    <n v="-266612.43700000003"/>
    <n v="-0.86226349637669286"/>
    <n v="7"/>
    <x v="2"/>
  </r>
  <r>
    <x v="6"/>
    <x v="0"/>
    <x v="3"/>
    <n v="468786.40199999994"/>
    <n v="-412551.01299999998"/>
    <n v="-47000"/>
    <n v="-52320"/>
    <n v="-92260"/>
    <n v="-604131.01300000004"/>
    <n v="-135344.61100000009"/>
    <n v="-0.28871274939412622"/>
    <n v="7"/>
    <x v="2"/>
  </r>
  <r>
    <x v="6"/>
    <x v="0"/>
    <x v="0"/>
    <n v="633374.6719999999"/>
    <n v="-553324.19099999999"/>
    <n v="-73930"/>
    <n v="-23400"/>
    <n v="-32580"/>
    <n v="-683234.19099999999"/>
    <n v="-49859.519000000088"/>
    <n v="-7.8720418109804194E-2"/>
    <n v="7"/>
    <x v="2"/>
  </r>
  <r>
    <x v="6"/>
    <x v="0"/>
    <x v="1"/>
    <n v="287303.07199999999"/>
    <n v="-236883.47899999996"/>
    <n v="-34990"/>
    <n v="-79680"/>
    <n v="-28110"/>
    <n v="-379663.47899999993"/>
    <n v="-92360.406999999948"/>
    <n v="-0.32147378848771918"/>
    <n v="7"/>
    <x v="2"/>
  </r>
  <r>
    <x v="6"/>
    <x v="0"/>
    <x v="2"/>
    <n v="205305.13499999998"/>
    <n v="-228561.40299999996"/>
    <n v="-105450"/>
    <n v="-16910"/>
    <n v="-94460"/>
    <n v="-445381.40299999993"/>
    <n v="-240076.26799999995"/>
    <n v="-1.169363192011734"/>
    <n v="7"/>
    <x v="2"/>
  </r>
  <r>
    <x v="6"/>
    <x v="0"/>
    <x v="3"/>
    <n v="112004.68299999999"/>
    <n v="-100274.587"/>
    <n v="-90330"/>
    <n v="-105160"/>
    <n v="-63890"/>
    <n v="-359654.587"/>
    <n v="-247649.90400000001"/>
    <n v="-2.2110674068869072"/>
    <n v="7"/>
    <x v="2"/>
  </r>
  <r>
    <x v="6"/>
    <x v="0"/>
    <x v="0"/>
    <n v="229431.307"/>
    <n v="-25921.195999999996"/>
    <n v="-87880"/>
    <n v="-83720"/>
    <n v="-65790"/>
    <n v="-263311.196"/>
    <n v="-33879.888999999996"/>
    <n v="-0.14766898834778461"/>
    <n v="7"/>
    <x v="2"/>
  </r>
  <r>
    <x v="6"/>
    <x v="0"/>
    <x v="0"/>
    <n v="-284331.99900000001"/>
    <n v="9435.9509999999991"/>
    <n v="-56830"/>
    <n v="-34430"/>
    <n v="-31600"/>
    <n v="-113424.049"/>
    <n v="-397756.04800000001"/>
    <n v="1.3989141194058852"/>
    <n v="7"/>
    <x v="2"/>
  </r>
  <r>
    <x v="6"/>
    <x v="0"/>
    <x v="1"/>
    <n v="94048.073000000004"/>
    <n v="-7585.5150000000003"/>
    <n v="-73370"/>
    <n v="-96180"/>
    <n v="-33110"/>
    <n v="-210245.51500000001"/>
    <n v="-116197.44200000001"/>
    <n v="-1.2355111412011601"/>
    <n v="7"/>
    <x v="2"/>
  </r>
  <r>
    <x v="6"/>
    <x v="0"/>
    <x v="2"/>
    <n v="1421950.2009999999"/>
    <n v="-99793.889999999985"/>
    <n v="-33620"/>
    <n v="-61870"/>
    <n v="-30170"/>
    <n v="-225453.88999999998"/>
    <n v="1196496.311"/>
    <n v="0.84144740804463669"/>
    <n v="7"/>
    <x v="2"/>
  </r>
  <r>
    <x v="6"/>
    <x v="0"/>
    <x v="0"/>
    <n v="135566.24900000001"/>
    <n v="-21790.145999999997"/>
    <n v="-72690"/>
    <n v="-43770"/>
    <n v="-65090"/>
    <n v="-203340.14600000001"/>
    <n v="-67773.896999999997"/>
    <n v="-0.49993193364817518"/>
    <n v="7"/>
    <x v="2"/>
  </r>
  <r>
    <x v="6"/>
    <x v="0"/>
    <x v="1"/>
    <n v="545072.22699999996"/>
    <n v="-37521.644999999997"/>
    <n v="-53900"/>
    <n v="-50590"/>
    <n v="-37770"/>
    <n v="-179781.64499999999"/>
    <n v="365290.58199999994"/>
    <n v="0.67016913338349193"/>
    <n v="7"/>
    <x v="2"/>
  </r>
  <r>
    <x v="6"/>
    <x v="0"/>
    <x v="2"/>
    <n v="177014.94299999997"/>
    <n v="-11985.798999999999"/>
    <n v="-65190"/>
    <n v="-78020"/>
    <n v="-77980"/>
    <n v="-233175.799"/>
    <n v="-56160.856000000029"/>
    <n v="-0.3172661869568833"/>
    <n v="7"/>
    <x v="2"/>
  </r>
  <r>
    <x v="6"/>
    <x v="0"/>
    <x v="0"/>
    <n v="470738.21899999998"/>
    <n v="-21430.170999999998"/>
    <n v="-58760"/>
    <n v="-70080"/>
    <n v="-108130"/>
    <n v="-258400.171"/>
    <n v="212338.04799999998"/>
    <n v="0.45107458759366209"/>
    <n v="7"/>
    <x v="2"/>
  </r>
  <r>
    <x v="6"/>
    <x v="0"/>
    <x v="1"/>
    <n v="122305.946"/>
    <n v="-207933.64899999995"/>
    <n v="-76990"/>
    <n v="-64830"/>
    <n v="-29470"/>
    <n v="-379223.64899999998"/>
    <n v="-256917.70299999998"/>
    <n v="-2.1006149856361032"/>
    <n v="7"/>
    <x v="2"/>
  </r>
  <r>
    <x v="6"/>
    <x v="0"/>
    <x v="2"/>
    <n v="42981.686999999998"/>
    <n v="-11460.554"/>
    <n v="-37970"/>
    <n v="-54780"/>
    <n v="-76110"/>
    <n v="-180320.554"/>
    <n v="-137338.867"/>
    <n v="-3.1952879606610138"/>
    <n v="7"/>
    <x v="2"/>
  </r>
  <r>
    <x v="6"/>
    <x v="0"/>
    <x v="0"/>
    <n v="3017.0279999999998"/>
    <n v="-13156.492999999999"/>
    <n v="-34500"/>
    <n v="-62590"/>
    <n v="-45250"/>
    <n v="-155496.49299999999"/>
    <n v="-152479.465"/>
    <n v="-50.53962541945252"/>
    <n v="7"/>
    <x v="2"/>
  </r>
  <r>
    <x v="6"/>
    <x v="0"/>
    <x v="0"/>
    <n v="5577.6419999999998"/>
    <n v="-8381.527"/>
    <n v="-42680"/>
    <n v="-104160"/>
    <n v="-97030"/>
    <n v="-252251.527"/>
    <n v="-246673.88500000001"/>
    <n v="-44.22547825765799"/>
    <n v="7"/>
    <x v="2"/>
  </r>
  <r>
    <x v="6"/>
    <x v="0"/>
    <x v="0"/>
    <n v="13044.009999999998"/>
    <n v="-8872.8989999999994"/>
    <n v="-19310"/>
    <n v="-77730"/>
    <n v="-92200"/>
    <n v="-198112.899"/>
    <n v="-185068.889"/>
    <n v="-14.188036424381767"/>
    <n v="7"/>
    <x v="2"/>
  </r>
  <r>
    <x v="6"/>
    <x v="0"/>
    <x v="0"/>
    <n v="26079.437999999995"/>
    <n v="-17704.435000000001"/>
    <n v="-38490"/>
    <n v="-30630"/>
    <n v="-103750"/>
    <n v="-190574.435"/>
    <n v="-164494.997"/>
    <n v="-6.3074594245474165"/>
    <n v="7"/>
    <x v="2"/>
  </r>
  <r>
    <x v="6"/>
    <x v="0"/>
    <x v="0"/>
    <n v="98679.595000000001"/>
    <n v="-41546.707999999991"/>
    <n v="-65100"/>
    <n v="-24740"/>
    <n v="-33190"/>
    <n v="-164576.70799999998"/>
    <n v="-65897.112999999983"/>
    <n v="-0.66778864465343601"/>
    <n v="7"/>
    <x v="2"/>
  </r>
  <r>
    <x v="6"/>
    <x v="0"/>
    <x v="0"/>
    <n v="78111.67"/>
    <n v="-32076.008999999998"/>
    <n v="-55940"/>
    <n v="-29360"/>
    <n v="-98650"/>
    <n v="-216026.00899999999"/>
    <n v="-137914.33899999998"/>
    <n v="-1.7656047937523289"/>
    <n v="7"/>
    <x v="2"/>
  </r>
  <r>
    <x v="6"/>
    <x v="0"/>
    <x v="0"/>
    <n v="43036.041999999994"/>
    <n v="-51359.770000000004"/>
    <n v="-97830"/>
    <n v="-82090"/>
    <n v="-21250"/>
    <n v="-252529.77000000002"/>
    <n v="-209493.72800000003"/>
    <n v="-4.8678669846079261"/>
    <n v="7"/>
    <x v="2"/>
  </r>
  <r>
    <x v="6"/>
    <x v="0"/>
    <x v="0"/>
    <n v="74885.43299999999"/>
    <n v="-137547.06"/>
    <n v="-67490"/>
    <n v="-90110"/>
    <n v="-40610"/>
    <n v="-335757.06"/>
    <n v="-260871.62700000001"/>
    <n v="-3.483609782960059"/>
    <n v="7"/>
    <x v="2"/>
  </r>
  <r>
    <x v="6"/>
    <x v="0"/>
    <x v="0"/>
    <n v="98275.659999999989"/>
    <n v="-51819.193999999996"/>
    <n v="-14650"/>
    <n v="-65840"/>
    <n v="-61490"/>
    <n v="-193799.19399999999"/>
    <n v="-95523.534"/>
    <n v="-0.9719958532967371"/>
    <n v="7"/>
    <x v="2"/>
  </r>
  <r>
    <x v="6"/>
    <x v="0"/>
    <x v="0"/>
    <n v="10900.89"/>
    <n v="-3738.1329999999994"/>
    <n v="-41670"/>
    <n v="-40210"/>
    <n v="-38940"/>
    <n v="-124558.133"/>
    <n v="-113657.243"/>
    <n v="-10.426418668567429"/>
    <n v="7"/>
    <x v="2"/>
  </r>
  <r>
    <x v="6"/>
    <x v="0"/>
    <x v="0"/>
    <n v="16583.006999999998"/>
    <n v="-8564.2129999999997"/>
    <n v="-97180"/>
    <n v="-88090"/>
    <n v="-43860"/>
    <n v="-237694.21299999999"/>
    <n v="-221111.20600000001"/>
    <n v="-13.333601439111739"/>
    <n v="7"/>
    <x v="2"/>
  </r>
  <r>
    <x v="6"/>
    <x v="0"/>
    <x v="0"/>
    <n v="36193.856999999996"/>
    <n v="-23472.518999999997"/>
    <n v="-92040"/>
    <n v="-74000"/>
    <n v="-20120"/>
    <n v="-209632.519"/>
    <n v="-173438.66200000001"/>
    <n v="-4.7919364327487957"/>
    <n v="7"/>
    <x v="2"/>
  </r>
  <r>
    <x v="6"/>
    <x v="0"/>
    <x v="0"/>
    <n v="60751.62799999999"/>
    <n v="-38498.494999999995"/>
    <n v="-96970"/>
    <n v="-80680"/>
    <n v="-101790"/>
    <n v="-317938.495"/>
    <n v="-257186.867"/>
    <n v="-4.2334152263376392"/>
    <n v="7"/>
    <x v="2"/>
  </r>
  <r>
    <x v="6"/>
    <x v="0"/>
    <x v="0"/>
    <n v="2803.857"/>
    <n v="-1049.9859999999999"/>
    <n v="-32470"/>
    <n v="-44370"/>
    <n v="-52990"/>
    <n v="-130879.986"/>
    <n v="-128076.129"/>
    <n v="-45.67855243687535"/>
    <n v="7"/>
    <x v="2"/>
  </r>
  <r>
    <x v="6"/>
    <x v="0"/>
    <x v="0"/>
    <n v="25640.705999999998"/>
    <n v="-31424.358"/>
    <n v="-40360"/>
    <n v="-16450"/>
    <n v="-88030"/>
    <n v="-176264.35800000001"/>
    <n v="-150623.652"/>
    <n v="-5.874395658216276"/>
    <n v="7"/>
    <x v="2"/>
  </r>
  <r>
    <x v="6"/>
    <x v="0"/>
    <x v="0"/>
    <n v="89070.394"/>
    <n v="-23777.502"/>
    <n v="-98280"/>
    <n v="-41480"/>
    <n v="-52010"/>
    <n v="-215547.50200000001"/>
    <n v="-126477.10800000001"/>
    <n v="-1.4199679862199779"/>
    <n v="7"/>
    <x v="2"/>
  </r>
  <r>
    <x v="6"/>
    <x v="0"/>
    <x v="0"/>
    <n v="39435.227999999996"/>
    <n v="-43819.411999999997"/>
    <n v="-20460"/>
    <n v="-43920"/>
    <n v="-14310"/>
    <n v="-122509.412"/>
    <n v="-83074.184000000008"/>
    <n v="-2.1065982932823419"/>
    <n v="7"/>
    <x v="2"/>
  </r>
  <r>
    <x v="6"/>
    <x v="0"/>
    <x v="0"/>
    <n v="199217.921"/>
    <n v="-240499.02799999996"/>
    <n v="-51370"/>
    <n v="-79860"/>
    <n v="-96980"/>
    <n v="-468709.02799999993"/>
    <n v="-269491.10699999996"/>
    <n v="-1.3527453034709662"/>
    <n v="7"/>
    <x v="2"/>
  </r>
  <r>
    <x v="6"/>
    <x v="0"/>
    <x v="0"/>
    <n v="200940.33399999997"/>
    <n v="-82037.535999999993"/>
    <n v="-105700"/>
    <n v="-49770"/>
    <n v="-78960"/>
    <n v="-316467.53599999996"/>
    <n v="-115527.20199999999"/>
    <n v="-0.57493286539475941"/>
    <n v="7"/>
    <x v="2"/>
  </r>
  <r>
    <x v="6"/>
    <x v="0"/>
    <x v="0"/>
    <n v="234715.57899999997"/>
    <n v="-83843.283999999985"/>
    <n v="-87900"/>
    <n v="-103260"/>
    <n v="-80160"/>
    <n v="-355163.28399999999"/>
    <n v="-120447.70500000002"/>
    <n v="-0.51316450962975935"/>
    <n v="7"/>
    <x v="2"/>
  </r>
  <r>
    <x v="6"/>
    <x v="0"/>
    <x v="0"/>
    <n v="134644.21599999999"/>
    <n v="-65851.38"/>
    <n v="-28680"/>
    <n v="-49330"/>
    <n v="-95800"/>
    <n v="-239661.38"/>
    <n v="-105017.16400000002"/>
    <n v="-0.7799604551895496"/>
    <n v="7"/>
    <x v="2"/>
  </r>
  <r>
    <x v="6"/>
    <x v="0"/>
    <x v="0"/>
    <n v="130041.436"/>
    <n v="-344017.76500000001"/>
    <n v="-14580"/>
    <n v="-42080"/>
    <n v="-46780"/>
    <n v="-447457.76500000001"/>
    <n v="-317416.32900000003"/>
    <n v="-2.4408860649616329"/>
    <n v="7"/>
    <x v="2"/>
  </r>
  <r>
    <x v="6"/>
    <x v="0"/>
    <x v="0"/>
    <n v="76110.11099999999"/>
    <n v="-37919.097999999998"/>
    <n v="-81350"/>
    <n v="-38250"/>
    <n v="-20820"/>
    <n v="-178339.098"/>
    <n v="-102228.98700000001"/>
    <n v="-1.3431722232017245"/>
    <n v="7"/>
    <x v="2"/>
  </r>
  <r>
    <x v="6"/>
    <x v="0"/>
    <x v="0"/>
    <n v="73034.079999999987"/>
    <n v="-33246.562999999995"/>
    <n v="-44740"/>
    <n v="-63890"/>
    <n v="-89830"/>
    <n v="-231706.56299999999"/>
    <n v="-158672.48300000001"/>
    <n v="-2.1725813894006749"/>
    <n v="7"/>
    <x v="2"/>
  </r>
  <r>
    <x v="6"/>
    <x v="0"/>
    <x v="0"/>
    <n v="93225.936999999991"/>
    <n v="-42662.123"/>
    <n v="-108120"/>
    <n v="-24780"/>
    <n v="-29200"/>
    <n v="-204762.12299999999"/>
    <n v="-111536.186"/>
    <n v="-1.1964072401868164"/>
    <n v="7"/>
    <x v="2"/>
  </r>
  <r>
    <x v="6"/>
    <x v="0"/>
    <x v="0"/>
    <n v="30052.574999999997"/>
    <n v="-23417.415000000001"/>
    <n v="-17130"/>
    <n v="-64390"/>
    <n v="-14170"/>
    <n v="-119107.41500000001"/>
    <n v="-89054.840000000011"/>
    <n v="-2.9633014808215274"/>
    <n v="7"/>
    <x v="2"/>
  </r>
  <r>
    <x v="6"/>
    <x v="0"/>
    <x v="1"/>
    <n v="29082.136999999999"/>
    <n v="-36686.593999999997"/>
    <n v="-66620"/>
    <n v="-44190"/>
    <n v="-24350"/>
    <n v="-171846.59399999998"/>
    <n v="-142764.45699999999"/>
    <n v="-4.9090084748586396"/>
    <n v="7"/>
    <x v="2"/>
  </r>
  <r>
    <x v="6"/>
    <x v="0"/>
    <x v="2"/>
    <n v="63795.843999999997"/>
    <n v="-44130.869999999995"/>
    <n v="-42220"/>
    <n v="-60670"/>
    <n v="-17030"/>
    <n v="-164050.87"/>
    <n v="-100255.026"/>
    <n v="-1.5714977608886247"/>
    <n v="7"/>
    <x v="2"/>
  </r>
  <r>
    <x v="6"/>
    <x v="0"/>
    <x v="0"/>
    <n v="6327.1319999999996"/>
    <n v="-4276.79"/>
    <n v="-69950"/>
    <n v="-36690"/>
    <n v="-108390"/>
    <n v="-219306.79"/>
    <n v="-212979.658"/>
    <n v="-33.661326806521501"/>
    <n v="7"/>
    <x v="2"/>
  </r>
  <r>
    <x v="6"/>
    <x v="0"/>
    <x v="0"/>
    <n v="65451.287999999993"/>
    <n v="-15120.168"/>
    <n v="-49120"/>
    <n v="-57540"/>
    <n v="-45540"/>
    <n v="-167320.16800000001"/>
    <n v="-101868.88"/>
    <n v="-1.5564075683277618"/>
    <n v="7"/>
    <x v="2"/>
  </r>
  <r>
    <x v="6"/>
    <x v="0"/>
    <x v="0"/>
    <n v="13761.698999999999"/>
    <n v="-6882.12"/>
    <n v="-29520"/>
    <n v="-65030"/>
    <n v="-23880"/>
    <n v="-125312.12"/>
    <n v="-111550.421"/>
    <n v="-8.105861129501525"/>
    <n v="7"/>
    <x v="2"/>
  </r>
  <r>
    <x v="6"/>
    <x v="0"/>
    <x v="0"/>
    <n v="28719.837999999996"/>
    <n v="-17901.778999999999"/>
    <n v="-51750"/>
    <n v="-46470"/>
    <n v="-44160"/>
    <n v="-160281.77900000001"/>
    <n v="-131561.94100000002"/>
    <n v="-4.5808733670433668"/>
    <n v="7"/>
    <x v="2"/>
  </r>
  <r>
    <x v="6"/>
    <x v="0"/>
    <x v="0"/>
    <n v="42525.293999999994"/>
    <n v="-13463.631999999998"/>
    <n v="-20200"/>
    <n v="-103330"/>
    <n v="-47390"/>
    <n v="-184383.63199999998"/>
    <n v="-141858.33799999999"/>
    <n v="-3.3358579014174485"/>
    <n v="7"/>
    <x v="2"/>
  </r>
  <r>
    <x v="6"/>
    <x v="0"/>
    <x v="1"/>
    <n v="8237.3269999999993"/>
    <n v="-2269.6589999999997"/>
    <n v="-77870"/>
    <n v="-66150"/>
    <n v="-52210"/>
    <n v="-198499.65899999999"/>
    <n v="-190262.33199999999"/>
    <n v="-23.097581533427046"/>
    <n v="7"/>
    <x v="2"/>
  </r>
  <r>
    <x v="6"/>
    <x v="0"/>
    <x v="2"/>
    <n v="9344.482"/>
    <n v="-4070.0099999999998"/>
    <n v="-28540"/>
    <n v="-31090"/>
    <n v="-51250"/>
    <n v="-114950.01"/>
    <n v="-105605.52799999999"/>
    <n v="-11.301378503377714"/>
    <n v="7"/>
    <x v="2"/>
  </r>
  <r>
    <x v="6"/>
    <x v="0"/>
    <x v="0"/>
    <n v="120333.10799999999"/>
    <n v="-13002.023999999999"/>
    <n v="-20890"/>
    <n v="-45390"/>
    <n v="-37580"/>
    <n v="-116862.024"/>
    <n v="3471.083999999988"/>
    <n v="2.8845627422836848E-2"/>
    <n v="7"/>
    <x v="2"/>
  </r>
  <r>
    <x v="6"/>
    <x v="0"/>
    <x v="0"/>
    <n v="37828.231"/>
    <n v="-13423.297999999999"/>
    <n v="-24590"/>
    <n v="-54070"/>
    <n v="-106380"/>
    <n v="-198463.29800000001"/>
    <n v="-160635.06700000001"/>
    <n v="-4.2464334903738958"/>
    <n v="7"/>
    <x v="2"/>
  </r>
  <r>
    <x v="6"/>
    <x v="0"/>
    <x v="0"/>
    <n v="7782.2709999999997"/>
    <n v="-6050.9049999999997"/>
    <n v="-21410"/>
    <n v="-69020"/>
    <n v="-47400"/>
    <n v="-143880.905"/>
    <n v="-136098.63399999999"/>
    <n v="-17.488292813241788"/>
    <n v="7"/>
    <x v="2"/>
  </r>
  <r>
    <x v="6"/>
    <x v="0"/>
    <x v="1"/>
    <n v="5304.6209999999992"/>
    <n v="-5854.1629999999996"/>
    <n v="-26280"/>
    <n v="-42430"/>
    <n v="-56990"/>
    <n v="-131554.163"/>
    <n v="-126249.542"/>
    <n v="-23.79991746818482"/>
    <n v="7"/>
    <x v="2"/>
  </r>
  <r>
    <x v="6"/>
    <x v="0"/>
    <x v="2"/>
    <n v="176300.14499999999"/>
    <n v="-22850.464"/>
    <n v="-91970"/>
    <n v="-71140"/>
    <n v="-73110"/>
    <n v="-259070.46400000001"/>
    <n v="-82770.319000000018"/>
    <n v="-0.46948525765534693"/>
    <n v="7"/>
    <x v="2"/>
  </r>
  <r>
    <x v="6"/>
    <x v="0"/>
    <x v="0"/>
    <n v="93788.708999999988"/>
    <n v="-71934.946999999986"/>
    <n v="-73460"/>
    <n v="-94440"/>
    <n v="-91140"/>
    <n v="-330974.94699999999"/>
    <n v="-237186.23800000001"/>
    <n v="-2.5289423484867464"/>
    <n v="7"/>
    <x v="2"/>
  </r>
  <r>
    <x v="6"/>
    <x v="0"/>
    <x v="0"/>
    <n v="30065.405999999999"/>
    <n v="-13138.3"/>
    <n v="-37090"/>
    <n v="-73630"/>
    <n v="-23850"/>
    <n v="-147708.29999999999"/>
    <n v="-117642.89399999999"/>
    <n v="-3.912898897822966"/>
    <n v="7"/>
    <x v="2"/>
  </r>
  <r>
    <x v="6"/>
    <x v="0"/>
    <x v="1"/>
    <n v="1896201.0689999999"/>
    <n v="-401677.96899999998"/>
    <n v="-39720"/>
    <n v="-14050"/>
    <n v="-88890"/>
    <n v="-544337.96900000004"/>
    <n v="1351863.0999999999"/>
    <n v="0.71293235833525415"/>
    <n v="7"/>
    <x v="2"/>
  </r>
  <r>
    <x v="6"/>
    <x v="0"/>
    <x v="2"/>
    <n v="8598.4219999999987"/>
    <n v="-150.27599999999998"/>
    <n v="-34800"/>
    <n v="-78030"/>
    <n v="-51490"/>
    <n v="-164470.27600000001"/>
    <n v="-155871.85400000002"/>
    <n v="-18.127960455999954"/>
    <n v="7"/>
    <x v="2"/>
  </r>
  <r>
    <x v="6"/>
    <x v="0"/>
    <x v="0"/>
    <n v="-213567.29800000001"/>
    <n v="76448.75"/>
    <n v="-75960"/>
    <n v="-51800"/>
    <n v="-12670"/>
    <n v="-63981.25"/>
    <n v="-277548.54800000001"/>
    <n v="1.299583553283518"/>
    <n v="7"/>
    <x v="2"/>
  </r>
  <r>
    <x v="6"/>
    <x v="0"/>
    <x v="0"/>
    <n v="411848.90599999996"/>
    <n v="-33310.514999999999"/>
    <n v="-12710"/>
    <n v="-79190"/>
    <n v="-65250"/>
    <n v="-190460.51500000001"/>
    <n v="221388.39099999995"/>
    <n v="0.53754760004145785"/>
    <n v="7"/>
    <x v="2"/>
  </r>
  <r>
    <x v="6"/>
    <x v="0"/>
    <x v="1"/>
    <n v="628792.23399999994"/>
    <n v="-42176.337"/>
    <n v="-34730"/>
    <n v="-53530"/>
    <n v="-52710"/>
    <n v="-183146.337"/>
    <n v="445645.89699999994"/>
    <n v="0.70873314411831612"/>
    <n v="7"/>
    <x v="2"/>
  </r>
  <r>
    <x v="6"/>
    <x v="0"/>
    <x v="2"/>
    <n v="1164916.9209999999"/>
    <n v="-96682.837999999989"/>
    <n v="-15910"/>
    <n v="-50710"/>
    <n v="-100530"/>
    <n v="-263832.83799999999"/>
    <n v="901084.08299999987"/>
    <n v="0.77351789364213375"/>
    <n v="7"/>
    <x v="2"/>
  </r>
  <r>
    <x v="6"/>
    <x v="0"/>
    <x v="3"/>
    <n v="221909.91199999998"/>
    <n v="-64938.082999999999"/>
    <n v="-81050"/>
    <n v="-64480"/>
    <n v="-99960"/>
    <n v="-310428.08299999998"/>
    <n v="-88518.171000000002"/>
    <n v="-0.39889237124297544"/>
    <n v="7"/>
    <x v="2"/>
  </r>
  <r>
    <x v="6"/>
    <x v="10"/>
    <x v="0"/>
    <n v="1043845.6909999999"/>
    <n v="-33620.271999999997"/>
    <n v="-33770"/>
    <n v="-81000"/>
    <n v="-46900"/>
    <n v="-195290.272"/>
    <n v="848555.41899999988"/>
    <n v="0.81291269994809989"/>
    <n v="7"/>
    <x v="2"/>
  </r>
  <r>
    <x v="6"/>
    <x v="10"/>
    <x v="1"/>
    <n v="666551.1719999999"/>
    <n v="-59909.345999999998"/>
    <n v="-76420"/>
    <n v="-91820"/>
    <n v="-51420"/>
    <n v="-279569.34600000002"/>
    <n v="386981.82599999988"/>
    <n v="0.58057331868287521"/>
    <n v="7"/>
    <x v="2"/>
  </r>
  <r>
    <x v="6"/>
    <x v="10"/>
    <x v="2"/>
    <n v="391745.97699999996"/>
    <n v="-71312.247999999992"/>
    <n v="-69490"/>
    <n v="-24040"/>
    <n v="-42920"/>
    <n v="-207762.24799999999"/>
    <n v="183983.72899999996"/>
    <n v="0.46965058941753979"/>
    <n v="7"/>
    <x v="2"/>
  </r>
  <r>
    <x v="6"/>
    <x v="10"/>
    <x v="3"/>
    <n v="192567.641"/>
    <n v="-85231.531000000003"/>
    <n v="-74510"/>
    <n v="-21030"/>
    <n v="-61030"/>
    <n v="-241801.53100000002"/>
    <n v="-49233.890000000014"/>
    <n v="-0.25567062952181052"/>
    <n v="7"/>
    <x v="2"/>
  </r>
  <r>
    <x v="6"/>
    <x v="10"/>
    <x v="0"/>
    <n v="2315289.0109999999"/>
    <n v="-1165442.95"/>
    <n v="-71160"/>
    <n v="-90680"/>
    <n v="-40470"/>
    <n v="-1367752.95"/>
    <n v="947536.06099999999"/>
    <n v="0.4092517420063892"/>
    <n v="7"/>
    <x v="2"/>
  </r>
  <r>
    <x v="6"/>
    <x v="10"/>
    <x v="1"/>
    <n v="1188085.122"/>
    <n v="-703422.18799999997"/>
    <n v="-101530"/>
    <n v="-93620"/>
    <n v="-72600"/>
    <n v="-971172.18799999997"/>
    <n v="216912.93400000001"/>
    <n v="0.18257356310872144"/>
    <n v="7"/>
    <x v="2"/>
  </r>
  <r>
    <x v="6"/>
    <x v="10"/>
    <x v="2"/>
    <n v="2220141.861"/>
    <n v="-1296131.8159999999"/>
    <n v="-92610"/>
    <n v="-54770"/>
    <n v="-40110"/>
    <n v="-1483621.8159999999"/>
    <n v="736520.04500000016"/>
    <n v="0.33174458710861637"/>
    <n v="7"/>
    <x v="2"/>
  </r>
  <r>
    <x v="6"/>
    <x v="10"/>
    <x v="3"/>
    <n v="1124.4870000000001"/>
    <n v="-2539.7049999999999"/>
    <n v="-38450"/>
    <n v="-72920"/>
    <n v="-69530"/>
    <n v="-183439.70499999999"/>
    <n v="-182315.21799999999"/>
    <n v="-162.13190370364441"/>
    <n v="7"/>
    <x v="2"/>
  </r>
  <r>
    <x v="6"/>
    <x v="10"/>
    <x v="0"/>
    <n v="289337.09700000001"/>
    <n v="-686919.64599999995"/>
    <n v="-24020"/>
    <n v="-74530"/>
    <n v="-106840"/>
    <n v="-892309.64599999995"/>
    <n v="-602972.54899999988"/>
    <n v="-2.0839793972219187"/>
    <n v="7"/>
    <x v="2"/>
  </r>
  <r>
    <x v="6"/>
    <x v="10"/>
    <x v="1"/>
    <n v="21218.267"/>
    <n v="-7346.8639999999996"/>
    <n v="-20700"/>
    <n v="-46780"/>
    <n v="-63980"/>
    <n v="-138806.864"/>
    <n v="-117588.59700000001"/>
    <n v="-5.5418567878328613"/>
    <n v="7"/>
    <x v="2"/>
  </r>
  <r>
    <x v="6"/>
    <x v="10"/>
    <x v="2"/>
    <n v="18687.185999999998"/>
    <n v="-6459.9219999999987"/>
    <n v="-107870"/>
    <n v="-33830"/>
    <n v="-18080"/>
    <n v="-166239.92199999999"/>
    <n v="-147552.736"/>
    <n v="-7.8959312547111171"/>
    <n v="7"/>
    <x v="2"/>
  </r>
  <r>
    <x v="6"/>
    <x v="10"/>
    <x v="3"/>
    <n v="1336596.1839999999"/>
    <n v="-563504.00399999996"/>
    <n v="-35250"/>
    <n v="-35930"/>
    <n v="-60710"/>
    <n v="-695394.00399999996"/>
    <n v="641202.17999999993"/>
    <n v="0.47972767517642412"/>
    <n v="7"/>
    <x v="2"/>
  </r>
  <r>
    <x v="6"/>
    <x v="10"/>
    <x v="0"/>
    <n v="218969.73699999996"/>
    <n v="-144280.75199999998"/>
    <n v="-63690"/>
    <n v="-88470"/>
    <n v="-88680"/>
    <n v="-385120.75199999998"/>
    <n v="-166151.01500000001"/>
    <n v="-0.75878528821542146"/>
    <n v="7"/>
    <x v="2"/>
  </r>
  <r>
    <x v="6"/>
    <x v="10"/>
    <x v="1"/>
    <n v="387374.23199999996"/>
    <n v="-355299.91699999996"/>
    <n v="-98500"/>
    <n v="-108390"/>
    <n v="-20890"/>
    <n v="-583079.9169999999"/>
    <n v="-195705.68499999994"/>
    <n v="-0.50521090158624682"/>
    <n v="7"/>
    <x v="2"/>
  </r>
  <r>
    <x v="6"/>
    <x v="10"/>
    <x v="2"/>
    <n v="66649.813999999998"/>
    <n v="-28698.298999999999"/>
    <n v="-38080"/>
    <n v="-36600"/>
    <n v="-20580"/>
    <n v="-123958.299"/>
    <n v="-57308.485000000001"/>
    <n v="-0.85984463512531339"/>
    <n v="7"/>
    <x v="2"/>
  </r>
  <r>
    <x v="6"/>
    <x v="10"/>
    <x v="3"/>
    <n v="81814.704999999987"/>
    <n v="-45882.143999999993"/>
    <n v="-42490"/>
    <n v="-81300"/>
    <n v="-61990"/>
    <n v="-231662.144"/>
    <n v="-149847.43900000001"/>
    <n v="-1.8315465294411322"/>
    <n v="7"/>
    <x v="2"/>
  </r>
  <r>
    <x v="6"/>
    <x v="10"/>
    <x v="0"/>
    <n v="815895.80799999996"/>
    <n v="-85188.690999999992"/>
    <n v="-22930"/>
    <n v="-19540"/>
    <n v="-47990"/>
    <n v="-175648.69099999999"/>
    <n v="640247.11699999997"/>
    <n v="0.78471676251093081"/>
    <n v="7"/>
    <x v="2"/>
  </r>
  <r>
    <x v="6"/>
    <x v="10"/>
    <x v="0"/>
    <n v="122473.848"/>
    <n v="-20919.772999999997"/>
    <n v="-24590"/>
    <n v="-74630"/>
    <n v="-103790"/>
    <n v="-223929.77299999999"/>
    <n v="-101455.92499999999"/>
    <n v="-0.82838848175979574"/>
    <n v="7"/>
    <x v="2"/>
  </r>
  <r>
    <x v="6"/>
    <x v="10"/>
    <x v="1"/>
    <n v="1081199.203"/>
    <n v="-129471.88799999999"/>
    <n v="-46720"/>
    <n v="-53990"/>
    <n v="-26100"/>
    <n v="-256281.88799999998"/>
    <n v="824917.31499999994"/>
    <n v="0.76296515268518927"/>
    <n v="7"/>
    <x v="2"/>
  </r>
  <r>
    <x v="6"/>
    <x v="10"/>
    <x v="2"/>
    <n v="5675.4949999999999"/>
    <n v="-448.54599999999994"/>
    <n v="-35290"/>
    <n v="-98030"/>
    <n v="-96210"/>
    <n v="-229978.546"/>
    <n v="-224303.05100000001"/>
    <n v="-39.521319462002879"/>
    <n v="7"/>
    <x v="2"/>
  </r>
  <r>
    <x v="6"/>
    <x v="10"/>
    <x v="0"/>
    <n v="11869.745999999999"/>
    <n v="-848.95999999999992"/>
    <n v="-98330"/>
    <n v="-67510"/>
    <n v="-41220"/>
    <n v="-207908.96"/>
    <n v="-196039.21399999998"/>
    <n v="-16.515872706964412"/>
    <n v="7"/>
    <x v="2"/>
  </r>
  <r>
    <x v="6"/>
    <x v="10"/>
    <x v="1"/>
    <n v="332615.09399999998"/>
    <n v="-323393.30099999998"/>
    <n v="-20560"/>
    <n v="-80870"/>
    <n v="-106080"/>
    <n v="-530903.30099999998"/>
    <n v="-198288.20699999999"/>
    <n v="-0.59614915431348403"/>
    <n v="7"/>
    <x v="2"/>
  </r>
  <r>
    <x v="6"/>
    <x v="10"/>
    <x v="2"/>
    <n v="105714.01399999998"/>
    <n v="-75328.924999999988"/>
    <n v="-14280"/>
    <n v="-38240"/>
    <n v="-102950"/>
    <n v="-230798.92499999999"/>
    <n v="-125084.91100000001"/>
    <n v="-1.1832386858378117"/>
    <n v="7"/>
    <x v="2"/>
  </r>
  <r>
    <x v="6"/>
    <x v="10"/>
    <x v="0"/>
    <n v="327942.88099999999"/>
    <n v="-294952.25899999996"/>
    <n v="-89140"/>
    <n v="-92210"/>
    <n v="-70390"/>
    <n v="-546692.25899999996"/>
    <n v="-218749.37799999997"/>
    <n v="-0.66703499503622388"/>
    <n v="7"/>
    <x v="2"/>
  </r>
  <r>
    <x v="6"/>
    <x v="10"/>
    <x v="1"/>
    <n v="320866.56"/>
    <n v="-322079.94"/>
    <n v="-41910"/>
    <n v="-50190"/>
    <n v="-77040"/>
    <n v="-491219.94"/>
    <n v="-170353.38"/>
    <n v="-0.53091659037326921"/>
    <n v="7"/>
    <x v="2"/>
  </r>
  <r>
    <x v="6"/>
    <x v="10"/>
    <x v="2"/>
    <n v="53026.764000000003"/>
    <n v="-118146.14700000001"/>
    <n v="-35260"/>
    <n v="-85110"/>
    <n v="-83610"/>
    <n v="-322126.147"/>
    <n v="-269099.38299999997"/>
    <n v="-5.0747841787969552"/>
    <n v="7"/>
    <x v="2"/>
  </r>
  <r>
    <x v="6"/>
    <x v="10"/>
    <x v="0"/>
    <n v="604015.94400000002"/>
    <n v="-177291.8"/>
    <n v="-23660"/>
    <n v="-22800"/>
    <n v="-21710"/>
    <n v="-245461.8"/>
    <n v="358554.14400000003"/>
    <n v="0.59361701882492035"/>
    <n v="7"/>
    <x v="2"/>
  </r>
  <r>
    <x v="6"/>
    <x v="10"/>
    <x v="0"/>
    <n v="82577.991999999998"/>
    <n v="-40725.86"/>
    <n v="-105950"/>
    <n v="-98550"/>
    <n v="-39050"/>
    <n v="-284275.86"/>
    <n v="-201697.86799999999"/>
    <n v="-2.4425135936945521"/>
    <n v="7"/>
    <x v="2"/>
  </r>
  <r>
    <x v="6"/>
    <x v="10"/>
    <x v="0"/>
    <n v="146464.633"/>
    <n v="-50268.182999999997"/>
    <n v="-48930"/>
    <n v="-49690"/>
    <n v="-87070"/>
    <n v="-235958.18299999999"/>
    <n v="-89493.549999999988"/>
    <n v="-0.61102498375836567"/>
    <n v="7"/>
    <x v="2"/>
  </r>
  <r>
    <x v="6"/>
    <x v="10"/>
    <x v="0"/>
    <n v="164929.81399999998"/>
    <n v="-96304.767999999982"/>
    <n v="-42000"/>
    <n v="-19260"/>
    <n v="-34460"/>
    <n v="-192024.76799999998"/>
    <n v="-27094.953999999998"/>
    <n v="-0.16428172289092621"/>
    <n v="7"/>
    <x v="2"/>
  </r>
  <r>
    <x v="6"/>
    <x v="10"/>
    <x v="0"/>
    <n v="292561.11499999999"/>
    <n v="-282977.34499999997"/>
    <n v="-91100"/>
    <n v="-105300"/>
    <n v="-49930"/>
    <n v="-529307.34499999997"/>
    <n v="-236746.22999999998"/>
    <n v="-0.80921974200159852"/>
    <n v="7"/>
    <x v="2"/>
  </r>
  <r>
    <x v="6"/>
    <x v="10"/>
    <x v="0"/>
    <n v="509285.39199999999"/>
    <n v="-210592.35399999996"/>
    <n v="-18860"/>
    <n v="-40260"/>
    <n v="-74950"/>
    <n v="-344662.35399999993"/>
    <n v="164623.03800000006"/>
    <n v="0.32324319641981808"/>
    <n v="7"/>
    <x v="2"/>
  </r>
  <r>
    <x v="6"/>
    <x v="10"/>
    <x v="0"/>
    <n v="22272.109999999997"/>
    <n v="-10494.539999999999"/>
    <n v="-37650"/>
    <n v="-107350"/>
    <n v="-61140"/>
    <n v="-216634.54"/>
    <n v="-194362.43000000002"/>
    <n v="-8.7267183037440113"/>
    <n v="7"/>
    <x v="2"/>
  </r>
  <r>
    <x v="6"/>
    <x v="10"/>
    <x v="0"/>
    <n v="79157.056999999986"/>
    <n v="-69827.274999999994"/>
    <n v="-78800"/>
    <n v="-99340"/>
    <n v="-28230"/>
    <n v="-276197.27500000002"/>
    <n v="-197040.21800000005"/>
    <n v="-2.4892312254610487"/>
    <n v="7"/>
    <x v="2"/>
  </r>
  <r>
    <x v="6"/>
    <x v="10"/>
    <x v="0"/>
    <n v="126320.04699999999"/>
    <n v="-74040.805999999997"/>
    <n v="-72840"/>
    <n v="-68490"/>
    <n v="-66610"/>
    <n v="-281980.80599999998"/>
    <n v="-155660.75899999999"/>
    <n v="-1.232272807814899"/>
    <n v="7"/>
    <x v="2"/>
  </r>
  <r>
    <x v="6"/>
    <x v="10"/>
    <x v="0"/>
    <n v="6572.4679999999998"/>
    <n v="-4495.7849999999999"/>
    <n v="-55870"/>
    <n v="-105780"/>
    <n v="-96100"/>
    <n v="-262245.78499999997"/>
    <n v="-255673.31699999998"/>
    <n v="-38.900656039709894"/>
    <n v="7"/>
    <x v="2"/>
  </r>
  <r>
    <x v="6"/>
    <x v="10"/>
    <x v="0"/>
    <n v="265962.20699999999"/>
    <n v="-66630.766999999993"/>
    <n v="-19760"/>
    <n v="-78990"/>
    <n v="-51870"/>
    <n v="-217250.76699999999"/>
    <n v="48711.44"/>
    <n v="0.1831517362916153"/>
    <n v="7"/>
    <x v="2"/>
  </r>
  <r>
    <x v="6"/>
    <x v="10"/>
    <x v="0"/>
    <n v="86254.755999999994"/>
    <n v="-139829.837"/>
    <n v="-100160"/>
    <n v="-56120"/>
    <n v="-30090"/>
    <n v="-326199.837"/>
    <n v="-239945.08100000001"/>
    <n v="-2.7818185585036033"/>
    <n v="7"/>
    <x v="2"/>
  </r>
  <r>
    <x v="6"/>
    <x v="10"/>
    <x v="0"/>
    <n v="355.20099999999996"/>
    <n v="-669.27699999999993"/>
    <n v="-43470"/>
    <n v="-103010"/>
    <n v="-55250"/>
    <n v="-202399.277"/>
    <n v="-202044.076"/>
    <n v="-568.8161801346281"/>
    <n v="7"/>
    <x v="2"/>
  </r>
  <r>
    <x v="6"/>
    <x v="10"/>
    <x v="0"/>
    <n v="206.27599999999998"/>
    <n v="-352.51299999999998"/>
    <n v="-65390"/>
    <n v="-97500"/>
    <n v="-55720"/>
    <n v="-218962.51300000001"/>
    <n v="-218756.23699999999"/>
    <n v="-1060.5026130039366"/>
    <n v="7"/>
    <x v="2"/>
  </r>
  <r>
    <x v="6"/>
    <x v="10"/>
    <x v="0"/>
    <n v="449.25999999999993"/>
    <n v="-1242.087"/>
    <n v="-105450"/>
    <n v="-58150"/>
    <n v="-34030"/>
    <n v="-198872.087"/>
    <n v="-198422.82699999999"/>
    <n v="-441.66591060855632"/>
    <n v="7"/>
    <x v="2"/>
  </r>
  <r>
    <x v="6"/>
    <x v="10"/>
    <x v="0"/>
    <n v="58308.572"/>
    <n v="-87208.498999999996"/>
    <n v="-40890"/>
    <n v="-40170"/>
    <n v="-92170"/>
    <n v="-260438.49900000001"/>
    <n v="-202129.92700000003"/>
    <n v="-3.4665559465253244"/>
    <n v="7"/>
    <x v="2"/>
  </r>
  <r>
    <x v="6"/>
    <x v="10"/>
    <x v="0"/>
    <n v="205219.50399999996"/>
    <n v="-234850.27299999999"/>
    <n v="-70990"/>
    <n v="-14600"/>
    <n v="-18270"/>
    <n v="-338710.27299999999"/>
    <n v="-133490.76900000003"/>
    <n v="-0.65047798283344482"/>
    <n v="7"/>
    <x v="2"/>
  </r>
  <r>
    <x v="6"/>
    <x v="10"/>
    <x v="0"/>
    <n v="400107.98799999995"/>
    <n v="-520064.76899999997"/>
    <n v="-79050"/>
    <n v="-23620"/>
    <n v="-46140"/>
    <n v="-668874.76899999997"/>
    <n v="-268766.78100000002"/>
    <n v="-0.6717356040389777"/>
    <n v="7"/>
    <x v="2"/>
  </r>
  <r>
    <x v="6"/>
    <x v="10"/>
    <x v="0"/>
    <n v="84749.84"/>
    <n v="-89303.185999999987"/>
    <n v="-95230"/>
    <n v="-92460"/>
    <n v="-91610"/>
    <n v="-368603.18599999999"/>
    <n v="-283853.34600000002"/>
    <n v="-3.3493083408771041"/>
    <n v="7"/>
    <x v="2"/>
  </r>
  <r>
    <x v="6"/>
    <x v="10"/>
    <x v="0"/>
    <n v="267023.36499999999"/>
    <n v="-134216.78199999998"/>
    <n v="-74250"/>
    <n v="-33860"/>
    <n v="-89940"/>
    <n v="-332266.78200000001"/>
    <n v="-65243.417000000016"/>
    <n v="-0.24433598535468992"/>
    <n v="7"/>
    <x v="2"/>
  </r>
  <r>
    <x v="6"/>
    <x v="10"/>
    <x v="0"/>
    <n v="33855.99"/>
    <n v="-18756.752"/>
    <n v="-39260"/>
    <n v="-91160"/>
    <n v="-80360"/>
    <n v="-229536.75200000001"/>
    <n v="-195680.76200000002"/>
    <n v="-5.7797973711594324"/>
    <n v="7"/>
    <x v="2"/>
  </r>
  <r>
    <x v="6"/>
    <x v="10"/>
    <x v="0"/>
    <n v="86562.735000000001"/>
    <n v="-57703.085999999996"/>
    <n v="-66370"/>
    <n v="-60410"/>
    <n v="-97040"/>
    <n v="-281523.08600000001"/>
    <n v="-194960.35100000002"/>
    <n v="-2.2522434278445571"/>
    <n v="7"/>
    <x v="2"/>
  </r>
  <r>
    <x v="6"/>
    <x v="10"/>
    <x v="0"/>
    <n v="950342.51899999985"/>
    <n v="-998299.79200000002"/>
    <n v="-30730"/>
    <n v="-79440"/>
    <n v="-44420"/>
    <n v="-1152889.7919999999"/>
    <n v="-202547.27300000004"/>
    <n v="-0.21313081226033209"/>
    <n v="7"/>
    <x v="2"/>
  </r>
  <r>
    <x v="6"/>
    <x v="10"/>
    <x v="0"/>
    <n v="794062.02399999998"/>
    <n v="-801595.66199999989"/>
    <n v="-107350"/>
    <n v="-107720"/>
    <n v="-71960"/>
    <n v="-1088625.662"/>
    <n v="-294563.63800000004"/>
    <n v="-0.37095797191782093"/>
    <n v="7"/>
    <x v="2"/>
  </r>
  <r>
    <x v="6"/>
    <x v="10"/>
    <x v="0"/>
    <n v="361916.76500000001"/>
    <n v="-332537.49900000001"/>
    <n v="-95800"/>
    <n v="-105940"/>
    <n v="-58660"/>
    <n v="-592937.49900000007"/>
    <n v="-231020.73400000005"/>
    <n v="-0.63832559400778255"/>
    <n v="7"/>
    <x v="2"/>
  </r>
  <r>
    <x v="6"/>
    <x v="10"/>
    <x v="0"/>
    <n v="168152.929"/>
    <n v="-130396.88899999998"/>
    <n v="-50990"/>
    <n v="-67030"/>
    <n v="-91080"/>
    <n v="-339496.88899999997"/>
    <n v="-171343.95999999996"/>
    <n v="-1.0189769575765164"/>
    <n v="7"/>
    <x v="2"/>
  </r>
  <r>
    <x v="6"/>
    <x v="10"/>
    <x v="1"/>
    <n v="357443.73"/>
    <n v="-527243.57000000007"/>
    <n v="-37400"/>
    <n v="-80130"/>
    <n v="-31540"/>
    <n v="-676313.57000000007"/>
    <n v="-318869.84000000008"/>
    <n v="-0.89208402116887064"/>
    <n v="7"/>
    <x v="2"/>
  </r>
  <r>
    <x v="6"/>
    <x v="10"/>
    <x v="2"/>
    <n v="53234.047999999995"/>
    <n v="-35388.212999999996"/>
    <n v="-24790"/>
    <n v="-19090"/>
    <n v="-99350"/>
    <n v="-178618.21299999999"/>
    <n v="-125384.16499999999"/>
    <n v="-2.3553377905809456"/>
    <n v="7"/>
    <x v="2"/>
  </r>
  <r>
    <x v="6"/>
    <x v="10"/>
    <x v="0"/>
    <n v="443910.52299999999"/>
    <n v="-116263.02099999999"/>
    <n v="-61210"/>
    <n v="-60620"/>
    <n v="-41510"/>
    <n v="-279603.02100000001"/>
    <n v="164307.50199999998"/>
    <n v="0.37013653312291489"/>
    <n v="7"/>
    <x v="2"/>
  </r>
  <r>
    <x v="6"/>
    <x v="10"/>
    <x v="0"/>
    <n v="745219.20200000005"/>
    <n v="-206453.25400000002"/>
    <n v="-60920"/>
    <n v="-29600"/>
    <n v="-59990"/>
    <n v="-356963.25400000002"/>
    <n v="388255.94800000003"/>
    <n v="0.52099563049101361"/>
    <n v="7"/>
    <x v="2"/>
  </r>
  <r>
    <x v="6"/>
    <x v="10"/>
    <x v="0"/>
    <n v="4155862.13"/>
    <n v="-386767.36700000003"/>
    <n v="-67200"/>
    <n v="-46460"/>
    <n v="-93300"/>
    <n v="-593727.36700000009"/>
    <n v="3562134.7629999998"/>
    <n v="0.85713497021134333"/>
    <n v="7"/>
    <x v="2"/>
  </r>
  <r>
    <x v="6"/>
    <x v="10"/>
    <x v="0"/>
    <n v="412505.78599999996"/>
    <n v="-246765.81299999997"/>
    <n v="-58240"/>
    <n v="-48070"/>
    <n v="-25850"/>
    <n v="-378925.81299999997"/>
    <n v="33579.972999999998"/>
    <n v="8.1404853312772682E-2"/>
    <n v="7"/>
    <x v="2"/>
  </r>
  <r>
    <x v="6"/>
    <x v="10"/>
    <x v="0"/>
    <n v="34808.297999999995"/>
    <n v="-5604.0389999999998"/>
    <n v="-66970"/>
    <n v="-14680"/>
    <n v="-54420"/>
    <n v="-141674.03899999999"/>
    <n v="-106865.74099999999"/>
    <n v="-3.0701225610054248"/>
    <n v="7"/>
    <x v="2"/>
  </r>
  <r>
    <x v="6"/>
    <x v="10"/>
    <x v="1"/>
    <n v="107136.232"/>
    <n v="-76402.066999999995"/>
    <n v="-85740"/>
    <n v="-94380"/>
    <n v="-44430"/>
    <n v="-300952.06699999998"/>
    <n v="-193815.83499999996"/>
    <n v="-1.8090596559341376"/>
    <n v="7"/>
    <x v="2"/>
  </r>
  <r>
    <x v="6"/>
    <x v="10"/>
    <x v="2"/>
    <n v="138019.52499999999"/>
    <n v="-67304.187999999995"/>
    <n v="-18080"/>
    <n v="-68780"/>
    <n v="-16310"/>
    <n v="-170474.18799999999"/>
    <n v="-32454.663"/>
    <n v="-0.23514544771835724"/>
    <n v="7"/>
    <x v="2"/>
  </r>
  <r>
    <x v="6"/>
    <x v="10"/>
    <x v="0"/>
    <n v="293308.51899999997"/>
    <n v="-385592.12299999996"/>
    <n v="-100200"/>
    <n v="-75160"/>
    <n v="-21140"/>
    <n v="-582092.12299999991"/>
    <n v="-288783.60399999993"/>
    <n v="-0.98457284835971626"/>
    <n v="7"/>
    <x v="2"/>
  </r>
  <r>
    <x v="6"/>
    <x v="10"/>
    <x v="0"/>
    <n v="121427.73299999999"/>
    <n v="-158190.26299999998"/>
    <n v="-68870"/>
    <n v="-103700"/>
    <n v="-33960"/>
    <n v="-364720.26299999998"/>
    <n v="-243292.52999999997"/>
    <n v="-2.0035993754408641"/>
    <n v="7"/>
    <x v="2"/>
  </r>
  <r>
    <x v="6"/>
    <x v="1"/>
    <x v="0"/>
    <n v="4034376.0239999997"/>
    <n v="-2182519.5769999996"/>
    <n v="-46410"/>
    <n v="-22220"/>
    <n v="-90480"/>
    <n v="-2341629.5769999996"/>
    <n v="1692746.4470000002"/>
    <n v="0.41958073241811439"/>
    <n v="7"/>
    <x v="2"/>
  </r>
  <r>
    <x v="6"/>
    <x v="1"/>
    <x v="1"/>
    <n v="22351.769999999997"/>
    <n v="-14414.539999999999"/>
    <n v="-39290"/>
    <n v="-72000"/>
    <n v="-52440"/>
    <n v="-178144.54"/>
    <n v="-155792.77000000002"/>
    <n v="-6.9700417461346476"/>
    <n v="7"/>
    <x v="2"/>
  </r>
  <r>
    <x v="6"/>
    <x v="1"/>
    <x v="2"/>
    <n v="1506326.6400000001"/>
    <n v="-717016.96499999997"/>
    <n v="-79390"/>
    <n v="-42950"/>
    <n v="-12580"/>
    <n v="-851936.96499999997"/>
    <n v="654389.67500000016"/>
    <n v="0.43442747251685071"/>
    <n v="7"/>
    <x v="2"/>
  </r>
  <r>
    <x v="6"/>
    <x v="1"/>
    <x v="0"/>
    <n v="25218.437999999995"/>
    <n v="-1348.2629999999999"/>
    <n v="-31320"/>
    <n v="-30290"/>
    <n v="-42850"/>
    <n v="-105808.26300000001"/>
    <n v="-80589.825000000012"/>
    <n v="-3.1956707627966501"/>
    <n v="7"/>
    <x v="2"/>
  </r>
  <r>
    <x v="6"/>
    <x v="1"/>
    <x v="0"/>
    <n v="88440.883999999991"/>
    <n v="-3369.5969999999998"/>
    <n v="-63700"/>
    <n v="-13910"/>
    <n v="-95430"/>
    <n v="-176409.59700000001"/>
    <n v="-87968.713000000018"/>
    <n v="-0.99466116824431594"/>
    <n v="7"/>
    <x v="2"/>
  </r>
  <r>
    <x v="6"/>
    <x v="1"/>
    <x v="1"/>
    <n v="17399.486999999997"/>
    <n v="-3389.9109999999996"/>
    <n v="-77090"/>
    <n v="-59820"/>
    <n v="-93090"/>
    <n v="-233389.91099999999"/>
    <n v="-215990.424"/>
    <n v="-12.413608746050963"/>
    <n v="7"/>
    <x v="2"/>
  </r>
  <r>
    <x v="6"/>
    <x v="1"/>
    <x v="2"/>
    <n v="664074.07499999995"/>
    <n v="-487655.27299999999"/>
    <n v="-81450"/>
    <n v="-106820"/>
    <n v="-42800"/>
    <n v="-718725.27300000004"/>
    <n v="-54651.198000000091"/>
    <n v="-8.2296840152960488E-2"/>
    <n v="7"/>
    <x v="2"/>
  </r>
  <r>
    <x v="6"/>
    <x v="1"/>
    <x v="0"/>
    <n v="38828.461000000003"/>
    <n v="-9580.360999999999"/>
    <n v="-80990"/>
    <n v="-73770"/>
    <n v="-12570"/>
    <n v="-176910.361"/>
    <n v="-138081.9"/>
    <n v="-3.5562032705854603"/>
    <n v="7"/>
    <x v="2"/>
  </r>
  <r>
    <x v="6"/>
    <x v="1"/>
    <x v="0"/>
    <n v="864553.22100000002"/>
    <n v="-32164.124999999996"/>
    <n v="-55550"/>
    <n v="-21760"/>
    <n v="-104940"/>
    <n v="-214414.125"/>
    <n v="650139.09600000002"/>
    <n v="0.75199430203730633"/>
    <n v="7"/>
    <x v="2"/>
  </r>
  <r>
    <x v="6"/>
    <x v="1"/>
    <x v="1"/>
    <n v="90725.193999999989"/>
    <n v="-4237.0510000000004"/>
    <n v="-81020"/>
    <n v="-51700"/>
    <n v="-50400"/>
    <n v="-187357.05100000001"/>
    <n v="-96631.857000000018"/>
    <n v="-1.0651049916740882"/>
    <n v="7"/>
    <x v="2"/>
  </r>
  <r>
    <x v="6"/>
    <x v="1"/>
    <x v="0"/>
    <n v="1411727.429"/>
    <n v="-5508880.6219999995"/>
    <n v="-29970"/>
    <n v="-106400"/>
    <n v="-79450"/>
    <n v="-5724700.6219999995"/>
    <n v="-4312973.193"/>
    <n v="-3.0551033467240227"/>
    <n v="7"/>
    <x v="2"/>
  </r>
  <r>
    <x v="6"/>
    <x v="1"/>
    <x v="1"/>
    <n v="62018.676999999996"/>
    <n v="-10675.111999999999"/>
    <n v="-96710"/>
    <n v="-78210"/>
    <n v="-25120"/>
    <n v="-210715.11199999999"/>
    <n v="-148696.435"/>
    <n v="-2.3976073368994957"/>
    <n v="7"/>
    <x v="2"/>
  </r>
  <r>
    <x v="6"/>
    <x v="1"/>
    <x v="2"/>
    <n v="70435.728999999992"/>
    <n v="-3711.2599999999998"/>
    <n v="-75300"/>
    <n v="-66440"/>
    <n v="-40840"/>
    <n v="-186291.26"/>
    <n v="-115855.53100000002"/>
    <n v="-1.6448403763947701"/>
    <n v="7"/>
    <x v="2"/>
  </r>
  <r>
    <x v="6"/>
    <x v="1"/>
    <x v="3"/>
    <n v="375108.92300000001"/>
    <n v="-18487.308000000001"/>
    <n v="-20690"/>
    <n v="-82870"/>
    <n v="-74710"/>
    <n v="-196757.30799999999"/>
    <n v="178351.61500000002"/>
    <n v="0.47546620211964408"/>
    <n v="7"/>
    <x v="2"/>
  </r>
  <r>
    <x v="6"/>
    <x v="1"/>
    <x v="0"/>
    <n v="164042.64799999999"/>
    <n v="-7556.857"/>
    <n v="-65220"/>
    <n v="-107700"/>
    <n v="-38450"/>
    <n v="-218926.85699999999"/>
    <n v="-54884.209000000003"/>
    <n v="-0.33457280572549652"/>
    <n v="7"/>
    <x v="2"/>
  </r>
  <r>
    <x v="6"/>
    <x v="1"/>
    <x v="1"/>
    <n v="468886.15199999994"/>
    <n v="-20979.615999999998"/>
    <n v="-48630"/>
    <n v="-104530"/>
    <n v="-44340"/>
    <n v="-218479.61600000001"/>
    <n v="250406.53599999993"/>
    <n v="0.53404549256127309"/>
    <n v="7"/>
    <x v="2"/>
  </r>
  <r>
    <x v="6"/>
    <x v="1"/>
    <x v="2"/>
    <n v="104280.15499999998"/>
    <n v="-205822.68699999998"/>
    <n v="-46110"/>
    <n v="-58120"/>
    <n v="-101260"/>
    <n v="-411312.68699999998"/>
    <n v="-307032.53200000001"/>
    <n v="-2.944304522754114"/>
    <n v="7"/>
    <x v="2"/>
  </r>
  <r>
    <x v="6"/>
    <x v="1"/>
    <x v="3"/>
    <n v="104439.28600000001"/>
    <n v="-205822.68699999998"/>
    <n v="-27920"/>
    <n v="-64160"/>
    <n v="-85240"/>
    <n v="-383142.68699999998"/>
    <n v="-278703.40099999995"/>
    <n v="-2.6685686169857572"/>
    <n v="7"/>
    <x v="2"/>
  </r>
  <r>
    <x v="6"/>
    <x v="1"/>
    <x v="0"/>
    <n v="104433.749"/>
    <n v="-205856.89599999998"/>
    <n v="-82910"/>
    <n v="-25500"/>
    <n v="-90340"/>
    <n v="-404606.89599999995"/>
    <n v="-300173.14699999994"/>
    <n v="-2.8742925526881158"/>
    <n v="7"/>
    <x v="2"/>
  </r>
  <r>
    <x v="6"/>
    <x v="1"/>
    <x v="1"/>
    <n v="29587.340999999997"/>
    <n v="-7477.134"/>
    <n v="-27430"/>
    <n v="-12750"/>
    <n v="-95770"/>
    <n v="-143427.13399999999"/>
    <n v="-113839.79299999999"/>
    <n v="-3.8475844449827377"/>
    <n v="7"/>
    <x v="2"/>
  </r>
  <r>
    <x v="6"/>
    <x v="1"/>
    <x v="2"/>
    <n v="24848.837999999996"/>
    <n v="-5649.6790000000001"/>
    <n v="-70010"/>
    <n v="-99910"/>
    <n v="-35220"/>
    <n v="-210789.679"/>
    <n v="-185940.84100000001"/>
    <n v="-7.4828787165017552"/>
    <n v="7"/>
    <x v="2"/>
  </r>
  <r>
    <x v="6"/>
    <x v="1"/>
    <x v="3"/>
    <n v="142592.65299999999"/>
    <n v="-17577.979999999996"/>
    <n v="-37550"/>
    <n v="-63270"/>
    <n v="-25500"/>
    <n v="-143897.97999999998"/>
    <n v="-1305.3269999999902"/>
    <n v="-9.1542374206333779E-3"/>
    <n v="7"/>
    <x v="2"/>
  </r>
  <r>
    <x v="6"/>
    <x v="1"/>
    <x v="0"/>
    <n v="41912.934000000001"/>
    <n v="-5637.8209999999999"/>
    <n v="-23500"/>
    <n v="-14350"/>
    <n v="-96040"/>
    <n v="-139527.821"/>
    <n v="-97614.886999999988"/>
    <n v="-2.3289919765578802"/>
    <n v="7"/>
    <x v="2"/>
  </r>
  <r>
    <x v="6"/>
    <x v="1"/>
    <x v="1"/>
    <n v="19002.039000000001"/>
    <n v="-4310.0959999999995"/>
    <n v="-101860"/>
    <n v="-15170"/>
    <n v="-100850"/>
    <n v="-222190.09599999999"/>
    <n v="-203188.057"/>
    <n v="-10.692960739634309"/>
    <n v="7"/>
    <x v="2"/>
  </r>
  <r>
    <x v="6"/>
    <x v="1"/>
    <x v="2"/>
    <n v="17238.136999999999"/>
    <n v="-3858.3509999999992"/>
    <n v="-42460"/>
    <n v="-52220"/>
    <n v="-84440"/>
    <n v="-182978.351"/>
    <n v="-165740.21400000001"/>
    <n v="-9.6147405024104415"/>
    <n v="7"/>
    <x v="2"/>
  </r>
  <r>
    <x v="6"/>
    <x v="1"/>
    <x v="3"/>
    <n v="98020.383999999991"/>
    <n v="-15078.426999999996"/>
    <n v="-28010"/>
    <n v="-16270"/>
    <n v="-17990"/>
    <n v="-77348.426999999996"/>
    <n v="20671.956999999995"/>
    <n v="0.21089447068479142"/>
    <n v="7"/>
    <x v="2"/>
  </r>
  <r>
    <x v="6"/>
    <x v="1"/>
    <x v="0"/>
    <n v="708791.9929999999"/>
    <n v="-178448.94199999998"/>
    <n v="-85230"/>
    <n v="-84400"/>
    <n v="-17710"/>
    <n v="-365788.94199999998"/>
    <n v="343003.05099999992"/>
    <n v="0.48392624971427967"/>
    <n v="7"/>
    <x v="2"/>
  </r>
  <r>
    <x v="6"/>
    <x v="1"/>
    <x v="0"/>
    <n v="26014.953999999998"/>
    <n v="-2566.7949999999996"/>
    <n v="-52030"/>
    <n v="-85110"/>
    <n v="-30400"/>
    <n v="-170106.79500000001"/>
    <n v="-144091.84100000001"/>
    <n v="-5.5388082177658289"/>
    <n v="7"/>
    <x v="2"/>
  </r>
  <r>
    <x v="6"/>
    <x v="1"/>
    <x v="1"/>
    <n v="191962.071"/>
    <n v="-50798.964999999997"/>
    <n v="-30080"/>
    <n v="-50960"/>
    <n v="-35000"/>
    <n v="-166838.965"/>
    <n v="25123.106"/>
    <n v="0.13087536443592548"/>
    <n v="7"/>
    <x v="2"/>
  </r>
  <r>
    <x v="6"/>
    <x v="1"/>
    <x v="2"/>
    <n v="277724.45399999997"/>
    <n v="-55450.142999999989"/>
    <n v="-30240"/>
    <n v="-18390"/>
    <n v="-80820"/>
    <n v="-184900.14299999998"/>
    <n v="92824.310999999987"/>
    <n v="0.3342316805851025"/>
    <n v="7"/>
    <x v="2"/>
  </r>
  <r>
    <x v="6"/>
    <x v="1"/>
    <x v="0"/>
    <n v="308467.859"/>
    <n v="-143788.13399999999"/>
    <n v="-12490"/>
    <n v="-36320"/>
    <n v="-41080"/>
    <n v="-233678.13399999999"/>
    <n v="74789.725000000006"/>
    <n v="0.24245548707231765"/>
    <n v="7"/>
    <x v="2"/>
  </r>
  <r>
    <x v="6"/>
    <x v="1"/>
    <x v="1"/>
    <n v="624375.80099999998"/>
    <n v="-254256.47099999999"/>
    <n v="-59750"/>
    <n v="-69950"/>
    <n v="-97100"/>
    <n v="-481056.47100000002"/>
    <n v="143319.32999999996"/>
    <n v="0.22954017399530827"/>
    <n v="7"/>
    <x v="2"/>
  </r>
  <r>
    <x v="6"/>
    <x v="1"/>
    <x v="2"/>
    <n v="39671.113999999994"/>
    <n v="-11404.994999999999"/>
    <n v="-21210"/>
    <n v="-84170"/>
    <n v="-28700"/>
    <n v="-145484.995"/>
    <n v="-105813.88099999999"/>
    <n v="-2.6672777830236885"/>
    <n v="7"/>
    <x v="2"/>
  </r>
  <r>
    <x v="6"/>
    <x v="1"/>
    <x v="0"/>
    <n v="183397.51499999998"/>
    <n v="-70675.269"/>
    <n v="-51260"/>
    <n v="-62150"/>
    <n v="-92730"/>
    <n v="-276815.26899999997"/>
    <n v="-93417.753999999986"/>
    <n v="-0.50937306320644526"/>
    <n v="7"/>
    <x v="2"/>
  </r>
  <r>
    <x v="6"/>
    <x v="1"/>
    <x v="1"/>
    <n v="76868.777999999991"/>
    <n v="-49785.028999999995"/>
    <n v="-12990"/>
    <n v="-49810"/>
    <n v="-50930"/>
    <n v="-163515.02899999998"/>
    <n v="-86646.250999999989"/>
    <n v="-1.1271969355360378"/>
    <n v="7"/>
    <x v="2"/>
  </r>
  <r>
    <x v="6"/>
    <x v="1"/>
    <x v="2"/>
    <n v="313876.72399999999"/>
    <n v="-145153.75"/>
    <n v="-60890"/>
    <n v="-19190"/>
    <n v="-70530"/>
    <n v="-295763.75"/>
    <n v="18112.973999999987"/>
    <n v="5.7707286380368837E-2"/>
    <n v="7"/>
    <x v="2"/>
  </r>
  <r>
    <x v="6"/>
    <x v="1"/>
    <x v="0"/>
    <n v="976645.87999999989"/>
    <n v="-1354549.6159999999"/>
    <n v="-93370"/>
    <n v="-31710"/>
    <n v="-79020"/>
    <n v="-1558649.6159999999"/>
    <n v="-582003.73600000003"/>
    <n v="-0.59592094526626183"/>
    <n v="7"/>
    <x v="2"/>
  </r>
  <r>
    <x v="6"/>
    <x v="1"/>
    <x v="0"/>
    <n v="2329938.7510000002"/>
    <n v="-102107.63499999998"/>
    <n v="-95260"/>
    <n v="-89420"/>
    <n v="-86590"/>
    <n v="-373377.63500000001"/>
    <n v="1956561.1160000002"/>
    <n v="0.83974787541528817"/>
    <n v="7"/>
    <x v="2"/>
  </r>
  <r>
    <x v="6"/>
    <x v="1"/>
    <x v="0"/>
    <n v="5567072.9169999994"/>
    <n v="-257552.24600000001"/>
    <n v="-80930"/>
    <n v="-97100"/>
    <n v="-38610"/>
    <n v="-474192.24600000004"/>
    <n v="5092880.6709999992"/>
    <n v="0.91482198040697937"/>
    <n v="7"/>
    <x v="2"/>
  </r>
  <r>
    <x v="6"/>
    <x v="1"/>
    <x v="0"/>
    <n v="62512.59"/>
    <n v="-9142.9030000000002"/>
    <n v="-49880"/>
    <n v="-59550"/>
    <n v="-55840"/>
    <n v="-174412.90299999999"/>
    <n v="-111900.31299999999"/>
    <n v="-1.7900444214517428"/>
    <n v="7"/>
    <x v="2"/>
  </r>
  <r>
    <x v="6"/>
    <x v="1"/>
    <x v="0"/>
    <n v="161164.598"/>
    <n v="-21040.718999999997"/>
    <n v="-82080"/>
    <n v="-43100"/>
    <n v="-96110"/>
    <n v="-242330.71899999998"/>
    <n v="-81166.120999999985"/>
    <n v="-0.50362252012690767"/>
    <n v="7"/>
    <x v="2"/>
  </r>
  <r>
    <x v="6"/>
    <x v="1"/>
    <x v="0"/>
    <n v="84557.283999999985"/>
    <n v="-9426.1440000000002"/>
    <n v="-31120"/>
    <n v="-45940"/>
    <n v="-48820"/>
    <n v="-135306.144"/>
    <n v="-50748.860000000015"/>
    <n v="-0.6001713583894206"/>
    <n v="7"/>
    <x v="2"/>
  </r>
  <r>
    <x v="6"/>
    <x v="1"/>
    <x v="0"/>
    <n v="35451.332000000002"/>
    <n v="-9435.384"/>
    <n v="-106600"/>
    <n v="-106770"/>
    <n v="-46030"/>
    <n v="-268835.38400000002"/>
    <n v="-233384.05200000003"/>
    <n v="-6.5832237840880001"/>
    <n v="7"/>
    <x v="2"/>
  </r>
  <r>
    <x v="6"/>
    <x v="1"/>
    <x v="0"/>
    <n v="245481.36199999996"/>
    <n v="-13050.736999999999"/>
    <n v="-94610"/>
    <n v="-32230"/>
    <n v="-33830"/>
    <n v="-173720.73699999999"/>
    <n v="71760.624999999971"/>
    <n v="0.2923261644605018"/>
    <n v="7"/>
    <x v="2"/>
  </r>
  <r>
    <x v="6"/>
    <x v="1"/>
    <x v="0"/>
    <n v="197694.86799999999"/>
    <n v="-21406.370999999999"/>
    <n v="-34240"/>
    <n v="-22170"/>
    <n v="-22990"/>
    <n v="-100806.371"/>
    <n v="96888.496999999988"/>
    <n v="0.49009110848542609"/>
    <n v="7"/>
    <x v="2"/>
  </r>
  <r>
    <x v="6"/>
    <x v="1"/>
    <x v="0"/>
    <n v="205493.42799999999"/>
    <n v="-25529.846999999998"/>
    <n v="-72710"/>
    <n v="-49510"/>
    <n v="-55880"/>
    <n v="-203629.84700000001"/>
    <n v="1863.5809999999765"/>
    <n v="9.0688107066858436E-3"/>
    <n v="7"/>
    <x v="2"/>
  </r>
  <r>
    <x v="6"/>
    <x v="1"/>
    <x v="0"/>
    <n v="692249.15899999999"/>
    <n v="-66526.11"/>
    <n v="-65300"/>
    <n v="-42150"/>
    <n v="-32040"/>
    <n v="-206016.11"/>
    <n v="486233.049"/>
    <n v="0.70239601258944973"/>
    <n v="7"/>
    <x v="2"/>
  </r>
  <r>
    <x v="6"/>
    <x v="1"/>
    <x v="0"/>
    <n v="748880.01300000004"/>
    <n v="-83777.148000000001"/>
    <n v="-37940"/>
    <n v="-41780"/>
    <n v="-89340"/>
    <n v="-252837.14799999999"/>
    <n v="496042.86500000005"/>
    <n v="0.66237962876437462"/>
    <n v="7"/>
    <x v="2"/>
  </r>
  <r>
    <x v="6"/>
    <x v="1"/>
    <x v="0"/>
    <n v="20047.257999999998"/>
    <n v="-17538.793999999998"/>
    <n v="-71230"/>
    <n v="-25970"/>
    <n v="-47660"/>
    <n v="-162398.79399999999"/>
    <n v="-142351.53599999999"/>
    <n v="-7.1007983236410688"/>
    <n v="7"/>
    <x v="2"/>
  </r>
  <r>
    <x v="6"/>
    <x v="1"/>
    <x v="0"/>
    <n v="36865.037999999993"/>
    <n v="-3292.7999999999997"/>
    <n v="-106220"/>
    <n v="-93840"/>
    <n v="-89160"/>
    <n v="-292512.8"/>
    <n v="-255647.76199999999"/>
    <n v="-6.9346941131594662"/>
    <n v="7"/>
    <x v="2"/>
  </r>
  <r>
    <x v="6"/>
    <x v="1"/>
    <x v="0"/>
    <n v="35083.887999999992"/>
    <n v="-8231.3770000000004"/>
    <n v="-28130"/>
    <n v="-61570"/>
    <n v="-54180"/>
    <n v="-152111.37700000001"/>
    <n v="-117027.48900000002"/>
    <n v="-3.3356476625395692"/>
    <n v="7"/>
    <x v="2"/>
  </r>
  <r>
    <x v="6"/>
    <x v="1"/>
    <x v="0"/>
    <n v="834187.16499999992"/>
    <n v="-44667.468999999997"/>
    <n v="-32120"/>
    <n v="-15300"/>
    <n v="-22840"/>
    <n v="-114927.469"/>
    <n v="719259.69599999988"/>
    <n v="0.86222819791287475"/>
    <n v="7"/>
    <x v="2"/>
  </r>
  <r>
    <x v="6"/>
    <x v="1"/>
    <x v="0"/>
    <n v="184699.739"/>
    <n v="-23620.128000000001"/>
    <n v="-58060"/>
    <n v="-23580"/>
    <n v="-12570"/>
    <n v="-117830.128"/>
    <n v="66869.611000000004"/>
    <n v="0.36204496748097736"/>
    <n v="7"/>
    <x v="2"/>
  </r>
  <r>
    <x v="6"/>
    <x v="1"/>
    <x v="0"/>
    <n v="1561388.8849999998"/>
    <n v="-160493.13699999996"/>
    <n v="-66810"/>
    <n v="-47650"/>
    <n v="-92020"/>
    <n v="-366973.13699999999"/>
    <n v="1194415.7479999997"/>
    <n v="0.76497005933278428"/>
    <n v="7"/>
    <x v="2"/>
  </r>
  <r>
    <x v="6"/>
    <x v="1"/>
    <x v="0"/>
    <n v="144805.62599999999"/>
    <n v="-51630.795999999995"/>
    <n v="-14550"/>
    <n v="-99100"/>
    <n v="-36350"/>
    <n v="-201630.796"/>
    <n v="-56825.170000000013"/>
    <n v="-0.3924237722642076"/>
    <n v="7"/>
    <x v="2"/>
  </r>
  <r>
    <x v="6"/>
    <x v="1"/>
    <x v="0"/>
    <n v="805090.86"/>
    <n v="-260155.37099999996"/>
    <n v="-51490"/>
    <n v="-48330"/>
    <n v="-99080"/>
    <n v="-459055.37099999993"/>
    <n v="346035.48900000006"/>
    <n v="0.42980923792874764"/>
    <n v="7"/>
    <x v="2"/>
  </r>
  <r>
    <x v="6"/>
    <x v="1"/>
    <x v="0"/>
    <n v="608034.69299999997"/>
    <n v="-174475.44099999999"/>
    <n v="-52940"/>
    <n v="-73420"/>
    <n v="-34050"/>
    <n v="-334885.44099999999"/>
    <n v="273149.25199999998"/>
    <n v="0.44923300453844334"/>
    <n v="7"/>
    <x v="2"/>
  </r>
  <r>
    <x v="6"/>
    <x v="1"/>
    <x v="0"/>
    <n v="31781.511999999999"/>
    <n v="-1580.2429999999997"/>
    <n v="-28190"/>
    <n v="-107160"/>
    <n v="-37510"/>
    <n v="-174440.24299999999"/>
    <n v="-142658.731"/>
    <n v="-4.4887332924877832"/>
    <n v="7"/>
    <x v="2"/>
  </r>
  <r>
    <x v="6"/>
    <x v="1"/>
    <x v="0"/>
    <n v="29058.175999999999"/>
    <n v="-25705.966999999997"/>
    <n v="-50890"/>
    <n v="-37600"/>
    <n v="-58820"/>
    <n v="-173015.967"/>
    <n v="-143957.791"/>
    <n v="-4.9541234453256804"/>
    <n v="7"/>
    <x v="2"/>
  </r>
  <r>
    <x v="6"/>
    <x v="1"/>
    <x v="0"/>
    <n v="2784095.6430000002"/>
    <n v="-860057.02999999991"/>
    <n v="-21210"/>
    <n v="-17420"/>
    <n v="-75620"/>
    <n v="-974307.02999999991"/>
    <n v="1809788.6130000004"/>
    <n v="0.6500454169203268"/>
    <n v="7"/>
    <x v="2"/>
  </r>
  <r>
    <x v="6"/>
    <x v="1"/>
    <x v="0"/>
    <n v="4874396.6109999996"/>
    <n v="-1593712.862"/>
    <n v="-100330"/>
    <n v="-106090"/>
    <n v="-50490"/>
    <n v="-1850622.862"/>
    <n v="3023773.7489999998"/>
    <n v="0.62033806239243672"/>
    <n v="7"/>
    <x v="2"/>
  </r>
  <r>
    <x v="6"/>
    <x v="1"/>
    <x v="0"/>
    <n v="130341.60999999999"/>
    <n v="-14238.601999999999"/>
    <n v="-94190"/>
    <n v="-23740"/>
    <n v="-108410"/>
    <n v="-240578.60200000001"/>
    <n v="-110236.99200000003"/>
    <n v="-0.84575441411227037"/>
    <n v="7"/>
    <x v="2"/>
  </r>
  <r>
    <x v="6"/>
    <x v="1"/>
    <x v="1"/>
    <n v="1765051.554"/>
    <n v="-160722.91899999999"/>
    <n v="-102630"/>
    <n v="-42690"/>
    <n v="-52360"/>
    <n v="-358402.91899999999"/>
    <n v="1406648.635"/>
    <n v="0.79694478714359407"/>
    <n v="7"/>
    <x v="2"/>
  </r>
  <r>
    <x v="6"/>
    <x v="1"/>
    <x v="2"/>
    <n v="3387779.2479999997"/>
    <n v="-445400.25599999994"/>
    <n v="-55120"/>
    <n v="-84350"/>
    <n v="-70840"/>
    <n v="-655710.25599999994"/>
    <n v="2732068.9919999996"/>
    <n v="0.80644835215071842"/>
    <n v="7"/>
    <x v="2"/>
  </r>
  <r>
    <x v="6"/>
    <x v="1"/>
    <x v="0"/>
    <n v="134443.204"/>
    <n v="-9745.5329999999994"/>
    <n v="-94890"/>
    <n v="-65950"/>
    <n v="-80110"/>
    <n v="-250695.533"/>
    <n v="-116252.329"/>
    <n v="-0.86469472268750747"/>
    <n v="7"/>
    <x v="2"/>
  </r>
  <r>
    <x v="6"/>
    <x v="1"/>
    <x v="0"/>
    <n v="444486.32199999993"/>
    <n v="-547561.21"/>
    <n v="-67480"/>
    <n v="-63550"/>
    <n v="-19500"/>
    <n v="-698091.21"/>
    <n v="-253604.88800000004"/>
    <n v="-0.57055723752957255"/>
    <n v="7"/>
    <x v="2"/>
  </r>
  <r>
    <x v="6"/>
    <x v="1"/>
    <x v="0"/>
    <n v="265419.00699999998"/>
    <n v="-89064.338999999993"/>
    <n v="-69950"/>
    <n v="-104550"/>
    <n v="-70990"/>
    <n v="-334554.33899999998"/>
    <n v="-69135.331999999995"/>
    <n v="-0.2604761911418047"/>
    <n v="7"/>
    <x v="2"/>
  </r>
  <r>
    <x v="6"/>
    <x v="9"/>
    <x v="0"/>
    <n v="367323.69799999997"/>
    <n v="-348704.51699999999"/>
    <n v="-17600"/>
    <n v="-29400"/>
    <n v="-108440"/>
    <n v="-504144.51699999999"/>
    <n v="-136820.81900000002"/>
    <n v="-0.37248023948620934"/>
    <n v="7"/>
    <x v="2"/>
  </r>
  <r>
    <x v="6"/>
    <x v="9"/>
    <x v="0"/>
    <n v="4375143.7520000003"/>
    <n v="-362251.97399999999"/>
    <n v="-65930"/>
    <n v="-108170"/>
    <n v="-54540"/>
    <n v="-590891.97399999993"/>
    <n v="3784251.7780000004"/>
    <n v="0.86494341500667571"/>
    <n v="7"/>
    <x v="2"/>
  </r>
  <r>
    <x v="6"/>
    <x v="9"/>
    <x v="1"/>
    <n v="5215822.29"/>
    <n v="-278809.57299999997"/>
    <n v="-69450"/>
    <n v="-48150"/>
    <n v="-101060"/>
    <n v="-497469.57299999997"/>
    <n v="4718352.7170000002"/>
    <n v="0.9046229826591734"/>
    <n v="7"/>
    <x v="2"/>
  </r>
  <r>
    <x v="6"/>
    <x v="9"/>
    <x v="2"/>
    <n v="1102935.0989999999"/>
    <n v="-92677.920999999988"/>
    <n v="-36190"/>
    <n v="-79990"/>
    <n v="-50890"/>
    <n v="-259747.92099999997"/>
    <n v="843187.17799999996"/>
    <n v="0.76449392059831434"/>
    <n v="7"/>
    <x v="2"/>
  </r>
  <r>
    <x v="6"/>
    <x v="9"/>
    <x v="0"/>
    <n v="526323.08399999992"/>
    <n v="-26343.400999999998"/>
    <n v="-107420"/>
    <n v="-27050"/>
    <n v="-19540"/>
    <n v="-180353.40100000001"/>
    <n v="345969.6829999999"/>
    <n v="0.65733328732357088"/>
    <n v="7"/>
    <x v="2"/>
  </r>
  <r>
    <x v="6"/>
    <x v="9"/>
    <x v="0"/>
    <n v="1162930.202"/>
    <n v="-4386102.5810000002"/>
    <n v="-17070"/>
    <n v="-98720"/>
    <n v="-19230"/>
    <n v="-4521122.5810000002"/>
    <n v="-3358192.3790000002"/>
    <n v="-2.8876989979489758"/>
    <n v="7"/>
    <x v="2"/>
  </r>
  <r>
    <x v="6"/>
    <x v="9"/>
    <x v="0"/>
    <n v="2337958.2939999998"/>
    <n v="-8269974.4539999999"/>
    <n v="-20300"/>
    <n v="-80240"/>
    <n v="-46220"/>
    <n v="-8416734.4539999999"/>
    <n v="-6078776.1600000001"/>
    <n v="-2.600036183536814"/>
    <n v="7"/>
    <x v="2"/>
  </r>
  <r>
    <x v="6"/>
    <x v="9"/>
    <x v="1"/>
    <n v="1426104.5889999999"/>
    <n v="-1593838.8269999998"/>
    <n v="-72120"/>
    <n v="-52110"/>
    <n v="-32800"/>
    <n v="-1750868.8269999998"/>
    <n v="-324764.2379999999"/>
    <n v="-0.22772820486310061"/>
    <n v="7"/>
    <x v="2"/>
  </r>
  <r>
    <x v="6"/>
    <x v="9"/>
    <x v="2"/>
    <n v="4692696.0919999992"/>
    <n v="-5562343.2620000001"/>
    <n v="-50690"/>
    <n v="-21730"/>
    <n v="-77120"/>
    <n v="-5711883.2620000001"/>
    <n v="-1019187.1700000009"/>
    <n v="-0.21718584583763859"/>
    <n v="7"/>
    <x v="2"/>
  </r>
  <r>
    <x v="6"/>
    <x v="9"/>
    <x v="0"/>
    <n v="1096223.6950000001"/>
    <n v="-188598.98400000003"/>
    <n v="-37900"/>
    <n v="-81370"/>
    <n v="-29300"/>
    <n v="-337168.98400000005"/>
    <n v="759054.71100000001"/>
    <n v="0.69242684176791125"/>
    <n v="7"/>
    <x v="2"/>
  </r>
  <r>
    <x v="6"/>
    <x v="9"/>
    <x v="0"/>
    <n v="563720.87800000003"/>
    <n v="-90064.687999999995"/>
    <n v="-45540"/>
    <n v="-84320"/>
    <n v="-55070"/>
    <n v="-274994.68799999997"/>
    <n v="288726.19000000006"/>
    <n v="0.51217934489912587"/>
    <n v="7"/>
    <x v="2"/>
  </r>
  <r>
    <x v="6"/>
    <x v="9"/>
    <x v="1"/>
    <n v="317547.272"/>
    <n v="-61261.192999999999"/>
    <n v="-45270"/>
    <n v="-78770"/>
    <n v="-69370"/>
    <n v="-254671.193"/>
    <n v="62876.078999999998"/>
    <n v="0.19800541382071768"/>
    <n v="7"/>
    <x v="2"/>
  </r>
  <r>
    <x v="6"/>
    <x v="9"/>
    <x v="2"/>
    <n v="7825207.46"/>
    <n v="-632491.71299999999"/>
    <n v="-107240"/>
    <n v="-85300"/>
    <n v="-74200"/>
    <n v="-899231.71299999999"/>
    <n v="6925975.7469999995"/>
    <n v="0.88508525587384235"/>
    <n v="7"/>
    <x v="2"/>
  </r>
  <r>
    <x v="6"/>
    <x v="9"/>
    <x v="0"/>
    <n v="689054.41499999992"/>
    <n v="-340456.39599999995"/>
    <n v="-80620"/>
    <n v="-73290"/>
    <n v="-70880"/>
    <n v="-565246.39599999995"/>
    <n v="123808.01899999997"/>
    <n v="0.17967814486755734"/>
    <n v="7"/>
    <x v="2"/>
  </r>
  <r>
    <x v="6"/>
    <x v="9"/>
    <x v="0"/>
    <n v="1074999.7649999999"/>
    <n v="-444993.24799999996"/>
    <n v="-74850"/>
    <n v="-76290"/>
    <n v="-50460"/>
    <n v="-646593.24799999991"/>
    <n v="428406.51699999999"/>
    <n v="0.39851777735039789"/>
    <n v="7"/>
    <x v="2"/>
  </r>
  <r>
    <x v="6"/>
    <x v="9"/>
    <x v="0"/>
    <n v="394304.337"/>
    <n v="-144532.486"/>
    <n v="-95770"/>
    <n v="-35280"/>
    <n v="-41000"/>
    <n v="-316582.48600000003"/>
    <n v="77721.850999999966"/>
    <n v="0.1971113267262895"/>
    <n v="7"/>
    <x v="2"/>
  </r>
  <r>
    <x v="6"/>
    <x v="9"/>
    <x v="1"/>
    <n v="1193456.2219999998"/>
    <n v="-551245.35199999996"/>
    <n v="-20220"/>
    <n v="-40340"/>
    <n v="-40240"/>
    <n v="-652045.35199999996"/>
    <n v="541410.86999999988"/>
    <n v="0.4536495432506949"/>
    <n v="7"/>
    <x v="2"/>
  </r>
  <r>
    <x v="6"/>
    <x v="9"/>
    <x v="2"/>
    <n v="19744180.679999996"/>
    <n v="-9033782.0160000008"/>
    <n v="-71700"/>
    <n v="-13020"/>
    <n v="-94680"/>
    <n v="-9213182.0160000008"/>
    <n v="10530998.663999995"/>
    <n v="0.53337227989751146"/>
    <n v="7"/>
    <x v="2"/>
  </r>
  <r>
    <x v="6"/>
    <x v="9"/>
    <x v="3"/>
    <n v="1170383.6199999999"/>
    <n v="-533367.00899999996"/>
    <n v="-41950"/>
    <n v="-73990"/>
    <n v="-50130"/>
    <n v="-699437.00899999996"/>
    <n v="470946.61099999992"/>
    <n v="0.40238653630507915"/>
    <n v="7"/>
    <x v="2"/>
  </r>
  <r>
    <x v="6"/>
    <x v="9"/>
    <x v="0"/>
    <n v="174979.97999999998"/>
    <n v="-106245.10399999999"/>
    <n v="-39410"/>
    <n v="-89270"/>
    <n v="-66730"/>
    <n v="-301655.10399999999"/>
    <n v="-126675.12400000001"/>
    <n v="-0.7239406702412472"/>
    <n v="7"/>
    <x v="2"/>
  </r>
  <r>
    <x v="6"/>
    <x v="9"/>
    <x v="1"/>
    <n v="3097430.8539999998"/>
    <n v="-1614271.379"/>
    <n v="-38140"/>
    <n v="-32510"/>
    <n v="-72520"/>
    <n v="-1757441.379"/>
    <n v="1339989.4749999999"/>
    <n v="0.43261320047533819"/>
    <n v="7"/>
    <x v="2"/>
  </r>
  <r>
    <x v="6"/>
    <x v="9"/>
    <x v="2"/>
    <n v="217443.198"/>
    <n v="-117391.92499999999"/>
    <n v="-33780"/>
    <n v="-22820"/>
    <n v="-68790"/>
    <n v="-242781.92499999999"/>
    <n v="-25338.726999999984"/>
    <n v="-0.11653032715238112"/>
    <n v="7"/>
    <x v="2"/>
  </r>
  <r>
    <x v="6"/>
    <x v="9"/>
    <x v="3"/>
    <n v="1365914.2349999999"/>
    <n v="-682117.79999999993"/>
    <n v="-62860"/>
    <n v="-70570"/>
    <n v="-19030"/>
    <n v="-834577.79999999993"/>
    <n v="531336.43499999994"/>
    <n v="0.38899692336832553"/>
    <n v="7"/>
    <x v="2"/>
  </r>
  <r>
    <x v="6"/>
    <x v="9"/>
    <x v="0"/>
    <n v="264225.95500000002"/>
    <n v="-17664.359999999997"/>
    <n v="-48300"/>
    <n v="-87130"/>
    <n v="-46450"/>
    <n v="-199544.36"/>
    <n v="64681.59500000003"/>
    <n v="0.24479652273373381"/>
    <n v="7"/>
    <x v="2"/>
  </r>
  <r>
    <x v="6"/>
    <x v="9"/>
    <x v="1"/>
    <n v="493607.81399999995"/>
    <n v="-358173.89299999998"/>
    <n v="-49510"/>
    <n v="-95200"/>
    <n v="-43540"/>
    <n v="-546423.89299999992"/>
    <n v="-52816.078999999969"/>
    <n v="-0.10700008691515563"/>
    <n v="7"/>
    <x v="2"/>
  </r>
  <r>
    <x v="6"/>
    <x v="9"/>
    <x v="2"/>
    <n v="1516231.5559999999"/>
    <n v="-658688.03700000001"/>
    <n v="-44860"/>
    <n v="-104210"/>
    <n v="-82880"/>
    <n v="-890638.03700000001"/>
    <n v="625593.51899999985"/>
    <n v="0.41259761183864974"/>
    <n v="7"/>
    <x v="2"/>
  </r>
  <r>
    <x v="6"/>
    <x v="9"/>
    <x v="3"/>
    <n v="8297893.862999999"/>
    <n v="-801766.77"/>
    <n v="-67000"/>
    <n v="-103780"/>
    <n v="-67110"/>
    <n v="-1039656.77"/>
    <n v="7258237.0929999985"/>
    <n v="0.87470835525677282"/>
    <n v="7"/>
    <x v="2"/>
  </r>
  <r>
    <x v="6"/>
    <x v="9"/>
    <x v="0"/>
    <n v="1845038.048"/>
    <n v="-1427708.1629999999"/>
    <n v="-27950"/>
    <n v="-92780"/>
    <n v="-38230"/>
    <n v="-1586668.1629999999"/>
    <n v="258369.88500000001"/>
    <n v="0.14003499021609336"/>
    <n v="7"/>
    <x v="2"/>
  </r>
  <r>
    <x v="6"/>
    <x v="9"/>
    <x v="1"/>
    <n v="378962.26900000003"/>
    <n v="-281437.02299999999"/>
    <n v="-106510"/>
    <n v="-30840"/>
    <n v="-79070"/>
    <n v="-497857.02299999999"/>
    <n v="-118894.75399999996"/>
    <n v="-0.31373770880604462"/>
    <n v="7"/>
    <x v="2"/>
  </r>
  <r>
    <x v="6"/>
    <x v="9"/>
    <x v="2"/>
    <n v="40712.090999999993"/>
    <n v="-61875.247000000003"/>
    <n v="-93210"/>
    <n v="-98450"/>
    <n v="-46510"/>
    <n v="-300045.24699999997"/>
    <n v="-259333.15599999999"/>
    <n v="-6.369929660453943"/>
    <n v="7"/>
    <x v="2"/>
  </r>
  <r>
    <x v="6"/>
    <x v="9"/>
    <x v="3"/>
    <n v="40342.840999999993"/>
    <n v="-51719.926999999996"/>
    <n v="-48670"/>
    <n v="-79550"/>
    <n v="-101970"/>
    <n v="-281909.92700000003"/>
    <n v="-241567.08600000004"/>
    <n v="-5.9878550942904614"/>
    <n v="7"/>
    <x v="2"/>
  </r>
  <r>
    <x v="6"/>
    <x v="9"/>
    <x v="0"/>
    <n v="2025310.4339999999"/>
    <n v="-417426.40799999994"/>
    <n v="-50400"/>
    <n v="-12510"/>
    <n v="-95620"/>
    <n v="-575956.40799999994"/>
    <n v="1449354.0260000001"/>
    <n v="0.7156206780298453"/>
    <n v="7"/>
    <x v="2"/>
  </r>
  <r>
    <x v="6"/>
    <x v="9"/>
    <x v="0"/>
    <n v="695125.15099999995"/>
    <n v="-285104.34399999998"/>
    <n v="-102700"/>
    <n v="-75330"/>
    <n v="-92440"/>
    <n v="-555574.34400000004"/>
    <n v="139550.80699999991"/>
    <n v="0.2007563771778989"/>
    <n v="7"/>
    <x v="2"/>
  </r>
  <r>
    <x v="6"/>
    <x v="9"/>
    <x v="1"/>
    <n v="1006248.4039999999"/>
    <n v="-444383.76499999996"/>
    <n v="-35430"/>
    <n v="-33330"/>
    <n v="-104620"/>
    <n v="-617763.7649999999"/>
    <n v="388484.63899999997"/>
    <n v="0.38607230327592151"/>
    <n v="7"/>
    <x v="2"/>
  </r>
  <r>
    <x v="6"/>
    <x v="9"/>
    <x v="2"/>
    <n v="1333428.2919999999"/>
    <n v="-548486.49099999992"/>
    <n v="-84420"/>
    <n v="-40900"/>
    <n v="-20050"/>
    <n v="-693856.49099999992"/>
    <n v="639571.80099999998"/>
    <n v="0.47964469093475631"/>
    <n v="7"/>
    <x v="2"/>
  </r>
  <r>
    <x v="6"/>
    <x v="9"/>
    <x v="0"/>
    <n v="2240393.4839999997"/>
    <n v="-166384.93899999998"/>
    <n v="-62150"/>
    <n v="-87390"/>
    <n v="-80810"/>
    <n v="-396734.93900000001"/>
    <n v="1843658.5449999997"/>
    <n v="0.82291729473714181"/>
    <n v="7"/>
    <x v="2"/>
  </r>
  <r>
    <x v="6"/>
    <x v="9"/>
    <x v="1"/>
    <n v="349826.68699999998"/>
    <n v="-73980.06"/>
    <n v="-52590"/>
    <n v="-17800"/>
    <n v="-33910"/>
    <n v="-178280.06"/>
    <n v="171546.62699999998"/>
    <n v="0.49037604440967075"/>
    <n v="7"/>
    <x v="2"/>
  </r>
  <r>
    <x v="6"/>
    <x v="9"/>
    <x v="2"/>
    <n v="780637.06700000004"/>
    <n v="-156375.57599999997"/>
    <n v="-21470"/>
    <n v="-80230"/>
    <n v="-100030"/>
    <n v="-358105.576"/>
    <n v="422531.49100000004"/>
    <n v="0.541264960199488"/>
    <n v="7"/>
    <x v="2"/>
  </r>
  <r>
    <x v="6"/>
    <x v="9"/>
    <x v="0"/>
    <n v="254097.48699999996"/>
    <n v="-51143.61"/>
    <n v="-66250"/>
    <n v="-102850"/>
    <n v="-31290"/>
    <n v="-251533.61"/>
    <n v="2563.8769999999786"/>
    <n v="1.0090131273120299E-2"/>
    <n v="7"/>
    <x v="2"/>
  </r>
  <r>
    <x v="6"/>
    <x v="9"/>
    <x v="1"/>
    <n v="182870.61799999999"/>
    <n v="-9248.3439999999991"/>
    <n v="-81820"/>
    <n v="-62690"/>
    <n v="-33440"/>
    <n v="-187198.34400000001"/>
    <n v="-4327.7260000000242"/>
    <n v="-2.3665507599476832E-2"/>
    <n v="7"/>
    <x v="2"/>
  </r>
  <r>
    <x v="6"/>
    <x v="9"/>
    <x v="2"/>
    <n v="49581"/>
    <n v="-8191.0079999999998"/>
    <n v="-89420"/>
    <n v="-63880"/>
    <n v="-74290"/>
    <n v="-235781.008"/>
    <n v="-186200.008"/>
    <n v="-3.7554710070389867"/>
    <n v="7"/>
    <x v="2"/>
  </r>
  <r>
    <x v="6"/>
    <x v="9"/>
    <x v="0"/>
    <n v="121175.63499999998"/>
    <n v="-41992.264999999992"/>
    <n v="-15030"/>
    <n v="-100240"/>
    <n v="-18960"/>
    <n v="-176222.26499999998"/>
    <n v="-55046.630000000005"/>
    <n v="-0.45427143831348615"/>
    <n v="7"/>
    <x v="2"/>
  </r>
  <r>
    <x v="6"/>
    <x v="9"/>
    <x v="0"/>
    <n v="246763.3"/>
    <n v="-84975.785999999993"/>
    <n v="-28680"/>
    <n v="-85150"/>
    <n v="-31810"/>
    <n v="-230615.78599999999"/>
    <n v="16147.513999999996"/>
    <n v="6.5437259106196091E-2"/>
    <n v="7"/>
    <x v="2"/>
  </r>
  <r>
    <x v="6"/>
    <x v="9"/>
    <x v="0"/>
    <n v="53947.032999999996"/>
    <n v="-12375.65"/>
    <n v="-66750"/>
    <n v="-97080"/>
    <n v="-49160"/>
    <n v="-225365.65"/>
    <n v="-171418.617"/>
    <n v="-3.1775355838383179"/>
    <n v="7"/>
    <x v="2"/>
  </r>
  <r>
    <x v="6"/>
    <x v="9"/>
    <x v="0"/>
    <n v="385241.80100000004"/>
    <n v="-127563.28199999999"/>
    <n v="-62330"/>
    <n v="-73610"/>
    <n v="-38380"/>
    <n v="-301883.28200000001"/>
    <n v="83358.519000000029"/>
    <n v="0.21637973548981518"/>
    <n v="7"/>
    <x v="2"/>
  </r>
  <r>
    <x v="6"/>
    <x v="9"/>
    <x v="0"/>
    <n v="4718579.6770000001"/>
    <n v="-4222000.6499999994"/>
    <n v="-39760"/>
    <n v="-40720"/>
    <n v="-47080"/>
    <n v="-4349560.6499999994"/>
    <n v="369019.0270000007"/>
    <n v="7.8205530532572731E-2"/>
    <n v="7"/>
    <x v="2"/>
  </r>
  <r>
    <x v="6"/>
    <x v="9"/>
    <x v="0"/>
    <n v="3606874.3619999997"/>
    <n v="-3885399.3709999998"/>
    <n v="-103760"/>
    <n v="-98670"/>
    <n v="-46250"/>
    <n v="-4134079.3709999998"/>
    <n v="-527205.00900000008"/>
    <n v="-0.14616672389655033"/>
    <n v="7"/>
    <x v="2"/>
  </r>
  <r>
    <x v="6"/>
    <x v="9"/>
    <x v="0"/>
    <n v="966125.51"/>
    <n v="-1072372.686"/>
    <n v="-42760"/>
    <n v="-17630"/>
    <n v="-14700"/>
    <n v="-1147462.686"/>
    <n v="-181337.17599999998"/>
    <n v="-0.1876952571100208"/>
    <n v="7"/>
    <x v="2"/>
  </r>
  <r>
    <x v="6"/>
    <x v="2"/>
    <x v="0"/>
    <n v="-10416.259"/>
    <n v="1290.9679999999998"/>
    <n v="-64340"/>
    <n v="-61830"/>
    <n v="-17390"/>
    <n v="-142269.03200000001"/>
    <n v="-152685.291"/>
    <n v="14.658361605639797"/>
    <n v="7"/>
    <x v="2"/>
  </r>
  <r>
    <x v="6"/>
    <x v="2"/>
    <x v="0"/>
    <n v="145525.38699999999"/>
    <n v="-38170.845999999998"/>
    <n v="-72950"/>
    <n v="-84850"/>
    <n v="-54000"/>
    <n v="-249970.84599999999"/>
    <n v="-104445.459"/>
    <n v="-0.71771297883578222"/>
    <n v="7"/>
    <x v="2"/>
  </r>
  <r>
    <x v="6"/>
    <x v="2"/>
    <x v="0"/>
    <n v="1191889.615"/>
    <n v="-419851.83799999993"/>
    <n v="-17240"/>
    <n v="-42290"/>
    <n v="-18520"/>
    <n v="-497901.83799999993"/>
    <n v="693987.777"/>
    <n v="0.5822584308698755"/>
    <n v="7"/>
    <x v="2"/>
  </r>
  <r>
    <x v="6"/>
    <x v="2"/>
    <x v="0"/>
    <n v="5141007.3470000001"/>
    <n v="-344454.35499999998"/>
    <n v="-85300"/>
    <n v="-45020"/>
    <n v="-24830"/>
    <n v="-499604.35499999998"/>
    <n v="4641402.9920000006"/>
    <n v="0.90281975471372544"/>
    <n v="7"/>
    <x v="2"/>
  </r>
  <r>
    <x v="6"/>
    <x v="2"/>
    <x v="0"/>
    <n v="5903059.5399999991"/>
    <n v="-4690240.2819999997"/>
    <n v="-91580"/>
    <n v="-78450"/>
    <n v="-17170"/>
    <n v="-4877440.2819999997"/>
    <n v="1025619.2579999994"/>
    <n v="0.17374367496215354"/>
    <n v="7"/>
    <x v="2"/>
  </r>
  <r>
    <x v="6"/>
    <x v="2"/>
    <x v="0"/>
    <n v="-24581.353999999999"/>
    <n v="15243.781000000001"/>
    <n v="-90740"/>
    <n v="-79510"/>
    <n v="-14370"/>
    <n v="-169376.21900000001"/>
    <n v="-193957.573"/>
    <n v="7.8904348800314255"/>
    <n v="7"/>
    <x v="2"/>
  </r>
  <r>
    <x v="6"/>
    <x v="2"/>
    <x v="0"/>
    <n v="4707.1009999999997"/>
    <n v="-350.74900000000002"/>
    <n v="-29930"/>
    <n v="-90270"/>
    <n v="-86270"/>
    <n v="-206820.74900000001"/>
    <n v="-202113.64800000002"/>
    <n v="-42.938030860183375"/>
    <n v="7"/>
    <x v="2"/>
  </r>
  <r>
    <x v="6"/>
    <x v="2"/>
    <x v="0"/>
    <n v="-49929.158999999992"/>
    <n v="2743.3979999999997"/>
    <n v="-77990"/>
    <n v="-107970"/>
    <n v="-68720"/>
    <n v="-251936.60200000001"/>
    <n v="-301865.761"/>
    <n v="6.0458811453243193"/>
    <n v="7"/>
    <x v="2"/>
  </r>
  <r>
    <x v="6"/>
    <x v="2"/>
    <x v="0"/>
    <n v="200218.13"/>
    <n v="-13341.769"/>
    <n v="-74250"/>
    <n v="-92870"/>
    <n v="-70040"/>
    <n v="-250501.769"/>
    <n v="-50283.638999999996"/>
    <n v="-0.25114428448612519"/>
    <n v="7"/>
    <x v="2"/>
  </r>
  <r>
    <x v="6"/>
    <x v="2"/>
    <x v="0"/>
    <n v="22454.999"/>
    <n v="-25455.185000000001"/>
    <n v="-36380"/>
    <n v="-83960"/>
    <n v="-50590"/>
    <n v="-196385.185"/>
    <n v="-173930.18599999999"/>
    <n v="-7.7457222776986088"/>
    <n v="7"/>
    <x v="2"/>
  </r>
  <r>
    <x v="6"/>
    <x v="2"/>
    <x v="0"/>
    <n v="128799.42599999999"/>
    <n v="-59203.402999999991"/>
    <n v="-40410"/>
    <n v="-46990"/>
    <n v="-48460"/>
    <n v="-195063.40299999999"/>
    <n v="-66263.976999999999"/>
    <n v="-0.51447416388330802"/>
    <n v="7"/>
    <x v="2"/>
  </r>
  <r>
    <x v="6"/>
    <x v="2"/>
    <x v="0"/>
    <n v="-553234.91299999994"/>
    <n v="163080.17599999998"/>
    <n v="-46430"/>
    <n v="-99360"/>
    <n v="-22200"/>
    <n v="-4909.8240000000224"/>
    <n v="-558144.73699999996"/>
    <n v="1.0088747544390786"/>
    <n v="7"/>
    <x v="2"/>
  </r>
  <r>
    <x v="6"/>
    <x v="2"/>
    <x v="0"/>
    <n v="-100576.53899999999"/>
    <n v="44322.620999999999"/>
    <n v="-14710"/>
    <n v="-75940"/>
    <n v="-83500"/>
    <n v="-129827.379"/>
    <n v="-230403.91800000001"/>
    <n v="2.2908316421586155"/>
    <n v="7"/>
    <x v="2"/>
  </r>
  <r>
    <x v="6"/>
    <x v="2"/>
    <x v="0"/>
    <n v="165330.01799999998"/>
    <n v="-51530.667999999998"/>
    <n v="-52630"/>
    <n v="-35610"/>
    <n v="-44370"/>
    <n v="-184140.66800000001"/>
    <n v="-18810.650000000023"/>
    <n v="-0.11377637423350444"/>
    <n v="7"/>
    <x v="2"/>
  </r>
  <r>
    <x v="6"/>
    <x v="2"/>
    <x v="0"/>
    <n v="6633778.1579999989"/>
    <n v="-1963754.4779999999"/>
    <n v="-54560"/>
    <n v="-101720"/>
    <n v="-95160"/>
    <n v="-2215194.4780000001"/>
    <n v="4418583.6799999988"/>
    <n v="0.66607347649565452"/>
    <n v="7"/>
    <x v="2"/>
  </r>
  <r>
    <x v="6"/>
    <x v="2"/>
    <x v="0"/>
    <n v="160504.85499999998"/>
    <n v="-50107.903999999995"/>
    <n v="-96990"/>
    <n v="-72840"/>
    <n v="-22930"/>
    <n v="-242867.90399999998"/>
    <n v="-82363.048999999999"/>
    <n v="-0.51314989194563621"/>
    <n v="7"/>
    <x v="2"/>
  </r>
  <r>
    <x v="6"/>
    <x v="2"/>
    <x v="0"/>
    <n v="142581.215"/>
    <n v="-32418.448999999997"/>
    <n v="-99830"/>
    <n v="-77400"/>
    <n v="-75720"/>
    <n v="-285368.44900000002"/>
    <n v="-142787.23400000003"/>
    <n v="-1.0014449238632175"/>
    <n v="7"/>
    <x v="2"/>
  </r>
  <r>
    <x v="6"/>
    <x v="2"/>
    <x v="0"/>
    <n v="196345.38699999996"/>
    <n v="-40467.839999999997"/>
    <n v="-89060"/>
    <n v="-86810"/>
    <n v="-20330"/>
    <n v="-236667.84"/>
    <n v="-40322.453000000038"/>
    <n v="-0.20536491137426136"/>
    <n v="7"/>
    <x v="2"/>
  </r>
  <r>
    <x v="6"/>
    <x v="2"/>
    <x v="0"/>
    <n v="439916.55399999995"/>
    <n v="-73258.731"/>
    <n v="-88000"/>
    <n v="-39790"/>
    <n v="-63690"/>
    <n v="-264738.73100000003"/>
    <n v="175177.82299999992"/>
    <n v="0.39820693585447559"/>
    <n v="7"/>
    <x v="2"/>
  </r>
  <r>
    <x v="6"/>
    <x v="2"/>
    <x v="1"/>
    <n v="310930.739"/>
    <n v="-79370.500999999989"/>
    <n v="-54480"/>
    <n v="-44370"/>
    <n v="-34260"/>
    <n v="-212480.50099999999"/>
    <n v="98450.238000000012"/>
    <n v="0.31663076579893895"/>
    <n v="7"/>
    <x v="2"/>
  </r>
  <r>
    <x v="6"/>
    <x v="2"/>
    <x v="2"/>
    <n v="143823.24599999998"/>
    <n v="-37920.553999999996"/>
    <n v="-104910"/>
    <n v="-53030"/>
    <n v="-28380"/>
    <n v="-224240.554"/>
    <n v="-80417.308000000019"/>
    <n v="-0.5591398486444954"/>
    <n v="7"/>
    <x v="2"/>
  </r>
  <r>
    <x v="6"/>
    <x v="2"/>
    <x v="0"/>
    <n v="67861.269"/>
    <n v="-28750.903999999999"/>
    <n v="-15290"/>
    <n v="-12630"/>
    <n v="-105270"/>
    <n v="-161940.90400000001"/>
    <n v="-94079.635000000009"/>
    <n v="-1.3863524273322978"/>
    <n v="7"/>
    <x v="2"/>
  </r>
  <r>
    <x v="6"/>
    <x v="2"/>
    <x v="0"/>
    <n v="113237.859"/>
    <n v="-155570.19099999999"/>
    <n v="-61310"/>
    <n v="-44230"/>
    <n v="-47590"/>
    <n v="-308700.19099999999"/>
    <n v="-195462.33199999999"/>
    <n v="-1.7261217557990036"/>
    <n v="7"/>
    <x v="2"/>
  </r>
  <r>
    <x v="6"/>
    <x v="2"/>
    <x v="0"/>
    <n v="8664312.4680000003"/>
    <n v="-5839256.1430000002"/>
    <n v="-94610"/>
    <n v="-33330"/>
    <n v="-93860"/>
    <n v="-6061056.1430000002"/>
    <n v="2603256.3250000002"/>
    <n v="0.30045734553256653"/>
    <n v="7"/>
    <x v="2"/>
  </r>
  <r>
    <x v="6"/>
    <x v="2"/>
    <x v="0"/>
    <n v="2546724.5299999998"/>
    <n v="-1709280.2580000001"/>
    <n v="-85410"/>
    <n v="-105310"/>
    <n v="-17940"/>
    <n v="-1917940.2580000001"/>
    <n v="628784.27199999965"/>
    <n v="0.24689920900082574"/>
    <n v="7"/>
    <x v="2"/>
  </r>
  <r>
    <x v="6"/>
    <x v="2"/>
    <x v="0"/>
    <n v="612197.12399999995"/>
    <n v="-198400.31400000001"/>
    <n v="-69480"/>
    <n v="-85570"/>
    <n v="-12760"/>
    <n v="-366210.31400000001"/>
    <n v="245986.80999999994"/>
    <n v="0.40180980987424558"/>
    <n v="7"/>
    <x v="2"/>
  </r>
  <r>
    <x v="6"/>
    <x v="2"/>
    <x v="1"/>
    <n v="2092998.5719999999"/>
    <n v="-39753.888999999996"/>
    <n v="-46590"/>
    <n v="-40220"/>
    <n v="-13710"/>
    <n v="-140273.889"/>
    <n v="1952724.683"/>
    <n v="0.93297946263481735"/>
    <n v="7"/>
    <x v="2"/>
  </r>
  <r>
    <x v="6"/>
    <x v="2"/>
    <x v="2"/>
    <n v="1016781.3459999999"/>
    <n v="-85736.875"/>
    <n v="-59010"/>
    <n v="-37170"/>
    <n v="-13360"/>
    <n v="-195276.875"/>
    <n v="821504.4709999999"/>
    <n v="0.80794604880565934"/>
    <n v="7"/>
    <x v="2"/>
  </r>
  <r>
    <x v="6"/>
    <x v="2"/>
    <x v="0"/>
    <n v="6769790.1319999993"/>
    <n v="-227363.66799999998"/>
    <n v="-34540"/>
    <n v="-51880"/>
    <n v="-64360"/>
    <n v="-378143.66799999995"/>
    <n v="6391646.4639999997"/>
    <n v="0.94414248290909952"/>
    <n v="7"/>
    <x v="2"/>
  </r>
  <r>
    <x v="6"/>
    <x v="2"/>
    <x v="0"/>
    <n v="776882.71499999997"/>
    <n v="-32772.18"/>
    <n v="-80830"/>
    <n v="-68530"/>
    <n v="-75990"/>
    <n v="-258122.18"/>
    <n v="518760.53499999997"/>
    <n v="0.66774626978282048"/>
    <n v="7"/>
    <x v="2"/>
  </r>
  <r>
    <x v="6"/>
    <x v="2"/>
    <x v="0"/>
    <n v="7396488.5609999998"/>
    <n v="-271442.93400000001"/>
    <n v="-22380"/>
    <n v="-84570"/>
    <n v="-34780"/>
    <n v="-413172.93400000001"/>
    <n v="6983315.6269999994"/>
    <n v="0.9441393127843708"/>
    <n v="7"/>
    <x v="2"/>
  </r>
  <r>
    <x v="6"/>
    <x v="2"/>
    <x v="1"/>
    <n v="1654149.4620000001"/>
    <n v="-249731.74799999999"/>
    <n v="-63070"/>
    <n v="-24340"/>
    <n v="-58930"/>
    <n v="-396071.74800000002"/>
    <n v="1258077.7140000002"/>
    <n v="0.76055866951640683"/>
    <n v="7"/>
    <x v="2"/>
  </r>
  <r>
    <x v="6"/>
    <x v="2"/>
    <x v="2"/>
    <n v="273021.71399999998"/>
    <n v="-25605.132000000001"/>
    <n v="-56840"/>
    <n v="-78850"/>
    <n v="-54570"/>
    <n v="-215865.13200000001"/>
    <n v="57156.581999999966"/>
    <n v="0.20934811800353714"/>
    <n v="7"/>
    <x v="2"/>
  </r>
  <r>
    <x v="6"/>
    <x v="2"/>
    <x v="0"/>
    <n v="202860.742"/>
    <n v="-32173.574999999997"/>
    <n v="-50030"/>
    <n v="-40270"/>
    <n v="-15480"/>
    <n v="-137953.57500000001"/>
    <n v="64907.166999999987"/>
    <n v="0.31995923094868689"/>
    <n v="7"/>
    <x v="2"/>
  </r>
  <r>
    <x v="6"/>
    <x v="2"/>
    <x v="0"/>
    <n v="1050907.186"/>
    <n v="-113581.77599999998"/>
    <n v="-100500"/>
    <n v="-105790"/>
    <n v="-48300"/>
    <n v="-368171.77599999995"/>
    <n v="682735.41"/>
    <n v="0.64966289991664405"/>
    <n v="7"/>
    <x v="2"/>
  </r>
  <r>
    <x v="6"/>
    <x v="2"/>
    <x v="1"/>
    <n v="152387.21399999998"/>
    <n v="-8127.5249999999996"/>
    <n v="-102190"/>
    <n v="-69900"/>
    <n v="-28920"/>
    <n v="-209137.52499999999"/>
    <n v="-56750.311000000016"/>
    <n v="-0.37240861296932709"/>
    <n v="7"/>
    <x v="2"/>
  </r>
  <r>
    <x v="6"/>
    <x v="2"/>
    <x v="2"/>
    <n v="657507.78099999996"/>
    <n v="-26078.248"/>
    <n v="-55630"/>
    <n v="-105060"/>
    <n v="-104280"/>
    <n v="-291048.24800000002"/>
    <n v="366459.53299999994"/>
    <n v="0.55734630614204084"/>
    <n v="7"/>
    <x v="2"/>
  </r>
  <r>
    <x v="6"/>
    <x v="2"/>
    <x v="0"/>
    <n v="2389351.6709999996"/>
    <n v="-99570.778999999995"/>
    <n v="-94560"/>
    <n v="-91100"/>
    <n v="-79940"/>
    <n v="-365170.77899999998"/>
    <n v="2024180.8919999995"/>
    <n v="0.84716742058854499"/>
    <n v="7"/>
    <x v="2"/>
  </r>
  <r>
    <x v="6"/>
    <x v="2"/>
    <x v="0"/>
    <n v="10777795.734999999"/>
    <n v="-362971.11900000001"/>
    <n v="-25890"/>
    <n v="-83510"/>
    <n v="-86950"/>
    <n v="-559321.11899999995"/>
    <n v="10218474.616"/>
    <n v="0.9481043125373354"/>
    <n v="7"/>
    <x v="2"/>
  </r>
  <r>
    <x v="6"/>
    <x v="2"/>
    <x v="0"/>
    <n v="50951.676999999996"/>
    <n v="-8269.0229999999992"/>
    <n v="-42060"/>
    <n v="-64950"/>
    <n v="-99610"/>
    <n v="-214889.02299999999"/>
    <n v="-163937.34599999999"/>
    <n v="-3.217506383548475"/>
    <n v="7"/>
    <x v="2"/>
  </r>
  <r>
    <x v="6"/>
    <x v="2"/>
    <x v="1"/>
    <n v="74982.39"/>
    <n v="-10072.034"/>
    <n v="-83560"/>
    <n v="-20890"/>
    <n v="-99770"/>
    <n v="-214292.03399999999"/>
    <n v="-139309.64399999997"/>
    <n v="-1.8578981544866731"/>
    <n v="7"/>
    <x v="2"/>
  </r>
  <r>
    <x v="6"/>
    <x v="2"/>
    <x v="2"/>
    <n v="59301.710999999996"/>
    <n v="-6634.6349999999993"/>
    <n v="-20350"/>
    <n v="-27050"/>
    <n v="-97310"/>
    <n v="-151344.63500000001"/>
    <n v="-92042.924000000014"/>
    <n v="-1.5521124508532311"/>
    <n v="7"/>
    <x v="2"/>
  </r>
  <r>
    <x v="6"/>
    <x v="2"/>
    <x v="3"/>
    <n v="47921.264999999992"/>
    <n v="-40660.409999999996"/>
    <n v="-39870"/>
    <n v="-53340"/>
    <n v="-56070"/>
    <n v="-189940.41"/>
    <n v="-142019.14500000002"/>
    <n v="-2.9635934068101091"/>
    <n v="7"/>
    <x v="2"/>
  </r>
  <r>
    <x v="6"/>
    <x v="2"/>
    <x v="0"/>
    <n v="208751.26300000001"/>
    <n v="-207937.34499999997"/>
    <n v="-72840"/>
    <n v="-22390"/>
    <n v="-100760"/>
    <n v="-403927.34499999997"/>
    <n v="-195176.08199999997"/>
    <n v="-0.93496958626784432"/>
    <n v="7"/>
    <x v="2"/>
  </r>
  <r>
    <x v="6"/>
    <x v="2"/>
    <x v="1"/>
    <n v="207333.364"/>
    <n v="-208007.26099999997"/>
    <n v="-56450"/>
    <n v="-42780"/>
    <n v="-90940"/>
    <n v="-398177.26099999994"/>
    <n v="-190843.89699999994"/>
    <n v="-0.9204688204451259"/>
    <n v="7"/>
    <x v="2"/>
  </r>
  <r>
    <x v="6"/>
    <x v="2"/>
    <x v="2"/>
    <n v="209372.65299999996"/>
    <n v="-208473.31399999995"/>
    <n v="-51760"/>
    <n v="-18340"/>
    <n v="-101120"/>
    <n v="-379693.31399999995"/>
    <n v="-170320.66099999999"/>
    <n v="-0.8134809324883514"/>
    <n v="7"/>
    <x v="2"/>
  </r>
  <r>
    <x v="6"/>
    <x v="2"/>
    <x v="3"/>
    <n v="1254998.7869999998"/>
    <n v="-1247949.584"/>
    <n v="-62590"/>
    <n v="-106340"/>
    <n v="-91210"/>
    <n v="-1508089.584"/>
    <n v="-253090.79700000025"/>
    <n v="-0.20166616862236084"/>
    <n v="7"/>
    <x v="2"/>
  </r>
  <r>
    <x v="6"/>
    <x v="2"/>
    <x v="0"/>
    <n v="835087.90399999998"/>
    <n v="-833893.22799999977"/>
    <n v="-38440"/>
    <n v="-83380"/>
    <n v="-52030"/>
    <n v="-1007743.2279999998"/>
    <n v="-172655.32399999979"/>
    <n v="-0.20675107754883706"/>
    <n v="7"/>
    <x v="2"/>
  </r>
  <r>
    <x v="6"/>
    <x v="2"/>
    <x v="1"/>
    <n v="15148.755999999999"/>
    <n v="-4236.8269999999993"/>
    <n v="-93080"/>
    <n v="-48270"/>
    <n v="-67560"/>
    <n v="-213146.82699999999"/>
    <n v="-197998.071"/>
    <n v="-13.070252831321595"/>
    <n v="7"/>
    <x v="2"/>
  </r>
  <r>
    <x v="6"/>
    <x v="2"/>
    <x v="2"/>
    <n v="13040.706"/>
    <n v="-1202.0749999999998"/>
    <n v="-89060"/>
    <n v="-42500"/>
    <n v="-55650"/>
    <n v="-188412.07500000001"/>
    <n v="-175371.36900000001"/>
    <n v="-13.447996527181887"/>
    <n v="7"/>
    <x v="2"/>
  </r>
  <r>
    <x v="6"/>
    <x v="2"/>
    <x v="3"/>
    <n v="59352.243999999992"/>
    <n v="-21476.056"/>
    <n v="-73110"/>
    <n v="-34190"/>
    <n v="-17620"/>
    <n v="-146396.05600000001"/>
    <n v="-87043.81200000002"/>
    <n v="-1.4665631176472458"/>
    <n v="7"/>
    <x v="2"/>
  </r>
  <r>
    <x v="6"/>
    <x v="2"/>
    <x v="0"/>
    <n v="93704.071999999986"/>
    <n v="-29999.976999999999"/>
    <n v="-14440"/>
    <n v="-100840"/>
    <n v="-51150"/>
    <n v="-196429.97700000001"/>
    <n v="-102725.90500000003"/>
    <n v="-1.0962800528028285"/>
    <n v="7"/>
    <x v="2"/>
  </r>
  <r>
    <x v="6"/>
    <x v="2"/>
    <x v="1"/>
    <n v="28359.967999999997"/>
    <n v="-27303.261999999995"/>
    <n v="-43890"/>
    <n v="-96640"/>
    <n v="-51330"/>
    <n v="-219163.26199999999"/>
    <n v="-190803.29399999999"/>
    <n v="-6.7279093544816417"/>
    <n v="7"/>
    <x v="2"/>
  </r>
  <r>
    <x v="6"/>
    <x v="2"/>
    <x v="2"/>
    <n v="113439.86500000001"/>
    <n v="-169606.25499999998"/>
    <n v="-100960"/>
    <n v="-68330"/>
    <n v="-103290"/>
    <n v="-442186.255"/>
    <n v="-328746.39"/>
    <n v="-2.8979793831736314"/>
    <n v="7"/>
    <x v="2"/>
  </r>
  <r>
    <x v="6"/>
    <x v="2"/>
    <x v="3"/>
    <n v="167391.21699999998"/>
    <n v="-173711.49599999998"/>
    <n v="-42590"/>
    <n v="-80900"/>
    <n v="-75140"/>
    <n v="-372341.49599999998"/>
    <n v="-204950.27900000001"/>
    <n v="-1.2243789290330569"/>
    <n v="7"/>
    <x v="2"/>
  </r>
  <r>
    <x v="6"/>
    <x v="2"/>
    <x v="0"/>
    <n v="175239.386"/>
    <n v="-18978.672999999999"/>
    <n v="-15310"/>
    <n v="-14360"/>
    <n v="-103800"/>
    <n v="-152448.67300000001"/>
    <n v="22790.712999999989"/>
    <n v="0.13005474123265867"/>
    <n v="7"/>
    <x v="2"/>
  </r>
  <r>
    <x v="6"/>
    <x v="2"/>
    <x v="0"/>
    <n v="540264.36800000002"/>
    <n v="-149607.829"/>
    <n v="-98820"/>
    <n v="-74610"/>
    <n v="-101790"/>
    <n v="-424827.82900000003"/>
    <n v="115436.53899999999"/>
    <n v="0.21366676360192605"/>
    <n v="7"/>
    <x v="2"/>
  </r>
  <r>
    <x v="6"/>
    <x v="2"/>
    <x v="1"/>
    <n v="111655.075"/>
    <n v="-76934.493999999992"/>
    <n v="-67520"/>
    <n v="-47850"/>
    <n v="-41490"/>
    <n v="-233794.49400000001"/>
    <n v="-122139.41900000001"/>
    <n v="-1.0938993950789968"/>
    <n v="7"/>
    <x v="2"/>
  </r>
  <r>
    <x v="6"/>
    <x v="2"/>
    <x v="2"/>
    <n v="509170.31900000002"/>
    <n v="-218416.16299999997"/>
    <n v="-44350"/>
    <n v="-18890"/>
    <n v="-44090"/>
    <n v="-325746.16299999994"/>
    <n v="183424.15600000008"/>
    <n v="0.36024125750346431"/>
    <n v="7"/>
    <x v="2"/>
  </r>
  <r>
    <x v="6"/>
    <x v="2"/>
    <x v="0"/>
    <n v="-38522.197"/>
    <n v="5719.5320000000002"/>
    <n v="-54650"/>
    <n v="-93870"/>
    <n v="-22370"/>
    <n v="-165170.46799999999"/>
    <n v="-203692.66499999998"/>
    <n v="5.2876699893310857"/>
    <n v="7"/>
    <x v="2"/>
  </r>
  <r>
    <x v="6"/>
    <x v="2"/>
    <x v="1"/>
    <n v="75213.396999999997"/>
    <n v="-41619.983999999997"/>
    <n v="-52350"/>
    <n v="-12990"/>
    <n v="-16970"/>
    <n v="-123929.984"/>
    <n v="-48716.587"/>
    <n v="-0.64771156393853613"/>
    <n v="7"/>
    <x v="2"/>
  </r>
  <r>
    <x v="6"/>
    <x v="2"/>
    <x v="2"/>
    <n v="45529.049999999996"/>
    <n v="-28211.302"/>
    <n v="-18190"/>
    <n v="-104030"/>
    <n v="-45450"/>
    <n v="-195881.302"/>
    <n v="-150352.25200000001"/>
    <n v="-3.3023366839413524"/>
    <n v="7"/>
    <x v="2"/>
  </r>
  <r>
    <x v="6"/>
    <x v="2"/>
    <x v="0"/>
    <n v="128436.06999999999"/>
    <n v="-152118.40700000001"/>
    <n v="-83540"/>
    <n v="-29090"/>
    <n v="-67270"/>
    <n v="-332018.40700000001"/>
    <n v="-203582.337"/>
    <n v="-1.5850869385835304"/>
    <n v="7"/>
    <x v="2"/>
  </r>
  <r>
    <x v="6"/>
    <x v="2"/>
    <x v="1"/>
    <n v="123278.841"/>
    <n v="-151246.01799999998"/>
    <n v="-80450"/>
    <n v="-27060"/>
    <n v="-42250"/>
    <n v="-301006.01799999998"/>
    <n v="-177727.17699999997"/>
    <n v="-1.4416681367080664"/>
    <n v="7"/>
    <x v="2"/>
  </r>
  <r>
    <x v="6"/>
    <x v="2"/>
    <x v="2"/>
    <n v="137787.93700000001"/>
    <n v="-77583.687999999995"/>
    <n v="-53160"/>
    <n v="-95630"/>
    <n v="-27810"/>
    <n v="-254183.68799999999"/>
    <n v="-116395.75099999999"/>
    <n v="-0.84474558175582515"/>
    <n v="7"/>
    <x v="2"/>
  </r>
  <r>
    <x v="6"/>
    <x v="2"/>
    <x v="0"/>
    <n v="10523.932999999999"/>
    <n v="-8117.6479999999992"/>
    <n v="-24780"/>
    <n v="-105110"/>
    <n v="-41800"/>
    <n v="-179807.64799999999"/>
    <n v="-169283.715"/>
    <n v="-16.085594140517621"/>
    <n v="7"/>
    <x v="2"/>
  </r>
  <r>
    <x v="6"/>
    <x v="2"/>
    <x v="0"/>
    <n v="62377.160999999993"/>
    <n v="-15093.819999999998"/>
    <n v="-47230"/>
    <n v="-27480"/>
    <n v="-68690"/>
    <n v="-158493.82"/>
    <n v="-96116.659000000014"/>
    <n v="-1.5408950561247894"/>
    <n v="7"/>
    <x v="2"/>
  </r>
  <r>
    <x v="6"/>
    <x v="2"/>
    <x v="0"/>
    <n v="196891.21199999997"/>
    <n v="-43474.521999999997"/>
    <n v="-45880"/>
    <n v="-44650"/>
    <n v="-101460"/>
    <n v="-235464.522"/>
    <n v="-38573.310000000027"/>
    <n v="-0.19591179112656401"/>
    <n v="7"/>
    <x v="2"/>
  </r>
  <r>
    <x v="6"/>
    <x v="2"/>
    <x v="0"/>
    <n v="121936.18499999998"/>
    <n v="-26484.275999999998"/>
    <n v="-58230"/>
    <n v="-16640"/>
    <n v="-32790"/>
    <n v="-134144.27600000001"/>
    <n v="-12208.091000000029"/>
    <n v="-0.10011868913235256"/>
    <n v="7"/>
    <x v="2"/>
  </r>
  <r>
    <x v="6"/>
    <x v="2"/>
    <x v="0"/>
    <n v="84484.547000000006"/>
    <n v="-43732.653999999995"/>
    <n v="-30190"/>
    <n v="-86930"/>
    <n v="-20330"/>
    <n v="-181182.65399999998"/>
    <n v="-96698.106999999975"/>
    <n v="-1.1445656091403316"/>
    <n v="7"/>
    <x v="2"/>
  </r>
  <r>
    <x v="6"/>
    <x v="2"/>
    <x v="0"/>
    <n v="67125.891000000003"/>
    <n v="-110478.71799999999"/>
    <n v="-30160"/>
    <n v="-14800"/>
    <n v="-82110"/>
    <n v="-237548.71799999999"/>
    <n v="-170422.82699999999"/>
    <n v="-2.5388538529790239"/>
    <n v="7"/>
    <x v="2"/>
  </r>
  <r>
    <x v="6"/>
    <x v="2"/>
    <x v="0"/>
    <n v="166531.16899999999"/>
    <n v="-87421.921999999991"/>
    <n v="-100360"/>
    <n v="-27270"/>
    <n v="-78550"/>
    <n v="-293601.92200000002"/>
    <n v="-127070.75300000003"/>
    <n v="-0.76304486279082107"/>
    <n v="7"/>
    <x v="2"/>
  </r>
  <r>
    <x v="6"/>
    <x v="2"/>
    <x v="0"/>
    <n v="269420.13699999999"/>
    <n v="-140140.20299999998"/>
    <n v="-14330"/>
    <n v="-41190"/>
    <n v="-81360"/>
    <n v="-277020.20299999998"/>
    <n v="-7600.0659999999916"/>
    <n v="-2.820897533728146E-2"/>
    <n v="7"/>
    <x v="2"/>
  </r>
  <r>
    <x v="6"/>
    <x v="2"/>
    <x v="0"/>
    <n v="232532.38399999999"/>
    <n v="-125655.54399999998"/>
    <n v="-104100"/>
    <n v="-97430"/>
    <n v="-17260"/>
    <n v="-344445.54399999999"/>
    <n v="-111913.16"/>
    <n v="-0.48127988917018977"/>
    <n v="7"/>
    <x v="2"/>
  </r>
  <r>
    <x v="6"/>
    <x v="2"/>
    <x v="0"/>
    <n v="39121.481"/>
    <n v="-24739.224999999999"/>
    <n v="-79440"/>
    <n v="-93990"/>
    <n v="-61260"/>
    <n v="-259429.22500000001"/>
    <n v="-220307.74400000001"/>
    <n v="-5.6313753561630246"/>
    <n v="7"/>
    <x v="2"/>
  </r>
  <r>
    <x v="6"/>
    <x v="2"/>
    <x v="0"/>
    <n v="13399.784999999998"/>
    <n v="-15283.401"/>
    <n v="-50270"/>
    <n v="-104990"/>
    <n v="-77460"/>
    <n v="-248003.40100000001"/>
    <n v="-234603.61600000001"/>
    <n v="-17.50801344946953"/>
    <n v="7"/>
    <x v="2"/>
  </r>
  <r>
    <x v="6"/>
    <x v="2"/>
    <x v="0"/>
    <n v="131127.647"/>
    <n v="-76099.694999999992"/>
    <n v="-15580"/>
    <n v="-68100"/>
    <n v="-22020"/>
    <n v="-181799.69500000001"/>
    <n v="-50672.04800000001"/>
    <n v="-0.38643298464739484"/>
    <n v="7"/>
    <x v="2"/>
  </r>
  <r>
    <x v="6"/>
    <x v="2"/>
    <x v="0"/>
    <n v="244573.06299999999"/>
    <n v="-87333.519"/>
    <n v="-18220"/>
    <n v="-84700"/>
    <n v="-107450"/>
    <n v="-297703.51899999997"/>
    <n v="-53130.455999999976"/>
    <n v="-0.2172375622576227"/>
    <n v="7"/>
    <x v="2"/>
  </r>
  <r>
    <x v="6"/>
    <x v="2"/>
    <x v="0"/>
    <n v="418263.321"/>
    <n v="-147797.37"/>
    <n v="-47040"/>
    <n v="-40990"/>
    <n v="-36970"/>
    <n v="-272797.37"/>
    <n v="145465.951"/>
    <n v="0.34778557835818458"/>
    <n v="7"/>
    <x v="2"/>
  </r>
  <r>
    <x v="6"/>
    <x v="2"/>
    <x v="0"/>
    <n v="72607.079999999987"/>
    <n v="-30643.010999999995"/>
    <n v="-47350"/>
    <n v="-57290"/>
    <n v="-34340"/>
    <n v="-169623.011"/>
    <n v="-97015.931000000011"/>
    <n v="-1.3361772846394597"/>
    <n v="7"/>
    <x v="2"/>
  </r>
  <r>
    <x v="6"/>
    <x v="2"/>
    <x v="0"/>
    <n v="27000.302"/>
    <n v="-11906.383999999998"/>
    <n v="-50510"/>
    <n v="-91150"/>
    <n v="-41980"/>
    <n v="-195546.38399999999"/>
    <n v="-168546.08199999999"/>
    <n v="-6.2423776593313658"/>
    <n v="7"/>
    <x v="2"/>
  </r>
  <r>
    <x v="6"/>
    <x v="2"/>
    <x v="0"/>
    <n v="259705.22899999996"/>
    <n v="-78408.490999999995"/>
    <n v="-53110"/>
    <n v="-77940"/>
    <n v="-15110"/>
    <n v="-224568.49099999998"/>
    <n v="35136.737999999983"/>
    <n v="0.13529468827137087"/>
    <n v="7"/>
    <x v="2"/>
  </r>
  <r>
    <x v="6"/>
    <x v="2"/>
    <x v="0"/>
    <n v="1435482.6359999999"/>
    <n v="-647407.06799999997"/>
    <n v="-44480"/>
    <n v="-26710"/>
    <n v="-19860"/>
    <n v="-738457.06799999997"/>
    <n v="697025.56799999997"/>
    <n v="0.48556879095540656"/>
    <n v="7"/>
    <x v="2"/>
  </r>
  <r>
    <x v="6"/>
    <x v="2"/>
    <x v="0"/>
    <n v="484398.71899999998"/>
    <n v="-222406.74399999998"/>
    <n v="-44940"/>
    <n v="-19440"/>
    <n v="-66710"/>
    <n v="-353496.74399999995"/>
    <n v="130901.97500000003"/>
    <n v="0.27023600572321094"/>
    <n v="7"/>
    <x v="2"/>
  </r>
  <r>
    <x v="6"/>
    <x v="2"/>
    <x v="0"/>
    <n v="13258.875"/>
    <n v="-1973.3209999999999"/>
    <n v="-46360"/>
    <n v="-54360"/>
    <n v="-79440"/>
    <n v="-182133.321"/>
    <n v="-168874.446"/>
    <n v="-12.73671001498996"/>
    <n v="7"/>
    <x v="2"/>
  </r>
  <r>
    <x v="6"/>
    <x v="2"/>
    <x v="0"/>
    <n v="146021.59599999999"/>
    <n v="-44476.88"/>
    <n v="-51270"/>
    <n v="-23180"/>
    <n v="-60440"/>
    <n v="-179366.88"/>
    <n v="-33345.284000000014"/>
    <n v="-0.22835857786405797"/>
    <n v="7"/>
    <x v="2"/>
  </r>
  <r>
    <x v="6"/>
    <x v="2"/>
    <x v="0"/>
    <n v="692205.80799999996"/>
    <n v="-309471.68699999998"/>
    <n v="-99140"/>
    <n v="-14980"/>
    <n v="-85790"/>
    <n v="-509381.68699999998"/>
    <n v="182824.12099999998"/>
    <n v="0.26411815516000409"/>
    <n v="7"/>
    <x v="2"/>
  </r>
  <r>
    <x v="6"/>
    <x v="2"/>
    <x v="0"/>
    <n v="17406.073999999997"/>
    <n v="-3385.9839999999999"/>
    <n v="-105140"/>
    <n v="-79470"/>
    <n v="-98930"/>
    <n v="-286925.984"/>
    <n v="-269519.90999999997"/>
    <n v="-15.484244752722528"/>
    <n v="7"/>
    <x v="2"/>
  </r>
  <r>
    <x v="6"/>
    <x v="2"/>
    <x v="0"/>
    <n v="107546.06799999998"/>
    <n v="-51238.683999999994"/>
    <n v="-44340"/>
    <n v="-81320"/>
    <n v="-105400"/>
    <n v="-282298.68400000001"/>
    <n v="-174752.61600000004"/>
    <n v="-1.6249093923173468"/>
    <n v="7"/>
    <x v="2"/>
  </r>
  <r>
    <x v="6"/>
    <x v="2"/>
    <x v="0"/>
    <n v="15727.067999999999"/>
    <n v="-14649.137999999999"/>
    <n v="-50250"/>
    <n v="-103180"/>
    <n v="-21440"/>
    <n v="-189519.13800000001"/>
    <n v="-173792.07"/>
    <n v="-11.050506680584075"/>
    <n v="7"/>
    <x v="2"/>
  </r>
  <r>
    <x v="6"/>
    <x v="2"/>
    <x v="0"/>
    <n v="54948.991999999998"/>
    <n v="-60123.314999999995"/>
    <n v="-26640"/>
    <n v="-37900"/>
    <n v="-66670"/>
    <n v="-191333.315"/>
    <n v="-136384.323"/>
    <n v="-2.4820168311731727"/>
    <n v="7"/>
    <x v="2"/>
  </r>
  <r>
    <x v="6"/>
    <x v="2"/>
    <x v="1"/>
    <n v="65671.417000000001"/>
    <n v="-59220.483"/>
    <n v="-55840"/>
    <n v="-50110"/>
    <n v="-56870"/>
    <n v="-222040.48300000001"/>
    <n v="-156369.06599999999"/>
    <n v="-2.3810825644282958"/>
    <n v="7"/>
    <x v="2"/>
  </r>
  <r>
    <x v="6"/>
    <x v="2"/>
    <x v="2"/>
    <n v="123759.18799999999"/>
    <n v="-180641.42600000001"/>
    <n v="-98710"/>
    <n v="-19800"/>
    <n v="-53160"/>
    <n v="-352311.42599999998"/>
    <n v="-228552.23799999998"/>
    <n v="-1.846749657084046"/>
    <n v="7"/>
    <x v="2"/>
  </r>
  <r>
    <x v="6"/>
    <x v="2"/>
    <x v="0"/>
    <n v="3017.8329999999996"/>
    <n v="-11232.556999999999"/>
    <n v="-60990"/>
    <n v="-15410"/>
    <n v="-66140"/>
    <n v="-153772.557"/>
    <n v="-150754.72399999999"/>
    <n v="-49.95462770802758"/>
    <n v="7"/>
    <x v="2"/>
  </r>
  <r>
    <x v="6"/>
    <x v="2"/>
    <x v="0"/>
    <n v="2936.2759999999998"/>
    <n v="-14003.478999999999"/>
    <n v="-57780"/>
    <n v="-76000"/>
    <n v="-81990"/>
    <n v="-229773.47899999999"/>
    <n v="-226837.20299999998"/>
    <n v="-77.253365487440547"/>
    <n v="7"/>
    <x v="2"/>
  </r>
  <r>
    <x v="6"/>
    <x v="2"/>
    <x v="0"/>
    <n v="1353256.2959999999"/>
    <n v="-504288.42099999991"/>
    <n v="-73260"/>
    <n v="-43760"/>
    <n v="-74140"/>
    <n v="-695448.42099999986"/>
    <n v="657807.875"/>
    <n v="0.48609260266837145"/>
    <n v="7"/>
    <x v="2"/>
  </r>
  <r>
    <x v="6"/>
    <x v="2"/>
    <x v="0"/>
    <n v="-11281.843999999999"/>
    <n v="1539.4539999999997"/>
    <n v="-17360"/>
    <n v="-75420"/>
    <n v="-65340"/>
    <n v="-156580.546"/>
    <n v="-167862.39"/>
    <n v="14.878985208446423"/>
    <n v="7"/>
    <x v="2"/>
  </r>
  <r>
    <x v="6"/>
    <x v="2"/>
    <x v="0"/>
    <n v="485238.65599999996"/>
    <n v="-176014.92299999998"/>
    <n v="-69930"/>
    <n v="-81340"/>
    <n v="-52220"/>
    <n v="-379504.92299999995"/>
    <n v="105733.73300000001"/>
    <n v="0.21790047370010029"/>
    <n v="7"/>
    <x v="2"/>
  </r>
  <r>
    <x v="6"/>
    <x v="2"/>
    <x v="1"/>
    <n v="-18624.367999999999"/>
    <n v="2169.9229999999998"/>
    <n v="-73620"/>
    <n v="-69850"/>
    <n v="-14120"/>
    <n v="-155420.07699999999"/>
    <n v="-174044.44499999998"/>
    <n v="9.3449852902391104"/>
    <n v="7"/>
    <x v="2"/>
  </r>
  <r>
    <x v="6"/>
    <x v="2"/>
    <x v="2"/>
    <n v="933911.55200000003"/>
    <n v="-339620.37900000002"/>
    <n v="-107630"/>
    <n v="-44340"/>
    <n v="-55110"/>
    <n v="-546700.37899999996"/>
    <n v="387211.17300000007"/>
    <n v="0.41461225334537893"/>
    <n v="7"/>
    <x v="2"/>
  </r>
  <r>
    <x v="6"/>
    <x v="2"/>
    <x v="0"/>
    <n v="-49003.737999999998"/>
    <n v="6047.1319999999996"/>
    <n v="-55930"/>
    <n v="-72210"/>
    <n v="-44350"/>
    <n v="-166442.86799999999"/>
    <n v="-215446.60599999997"/>
    <n v="4.3965341174585495"/>
    <n v="7"/>
    <x v="2"/>
  </r>
  <r>
    <x v="6"/>
    <x v="2"/>
    <x v="0"/>
    <n v="398212.24799999996"/>
    <n v="-164563.02099999998"/>
    <n v="-104360"/>
    <n v="-56920"/>
    <n v="-20960"/>
    <n v="-346803.02099999995"/>
    <n v="51409.227000000014"/>
    <n v="0.1291000647473807"/>
    <n v="7"/>
    <x v="2"/>
  </r>
  <r>
    <x v="6"/>
    <x v="2"/>
    <x v="0"/>
    <n v="273458.283"/>
    <n v="-168290.878"/>
    <n v="-44310"/>
    <n v="-54450"/>
    <n v="-25230"/>
    <n v="-292280.87800000003"/>
    <n v="-18822.59500000003"/>
    <n v="-6.8831687208392334E-2"/>
    <n v="7"/>
    <x v="2"/>
  </r>
  <r>
    <x v="6"/>
    <x v="2"/>
    <x v="1"/>
    <n v="-50624.966"/>
    <n v="9151.5969999999979"/>
    <n v="-69910"/>
    <n v="-76900"/>
    <n v="-63550"/>
    <n v="-201208.40299999999"/>
    <n v="-251833.36900000001"/>
    <n v="4.9744896421263771"/>
    <n v="7"/>
    <x v="2"/>
  </r>
  <r>
    <x v="6"/>
    <x v="2"/>
    <x v="2"/>
    <n v="-13532.428"/>
    <n v="2331"/>
    <n v="-84510"/>
    <n v="-91580"/>
    <n v="-13710"/>
    <n v="-187469"/>
    <n v="-201001.42800000001"/>
    <n v="14.853315901625342"/>
    <n v="7"/>
    <x v="2"/>
  </r>
  <r>
    <x v="6"/>
    <x v="2"/>
    <x v="0"/>
    <n v="-24591.475999999999"/>
    <n v="2840.971"/>
    <n v="-92520"/>
    <n v="-101980"/>
    <n v="-62660"/>
    <n v="-254319.02900000001"/>
    <n v="-278910.505"/>
    <n v="11.34175537084476"/>
    <n v="7"/>
    <x v="2"/>
  </r>
  <r>
    <x v="6"/>
    <x v="2"/>
    <x v="0"/>
    <n v="498083.76799999998"/>
    <n v="-174394.33199999999"/>
    <n v="-12430"/>
    <n v="-14170"/>
    <n v="-31210"/>
    <n v="-232204.33199999999"/>
    <n v="265879.43599999999"/>
    <n v="0.53380465913918318"/>
    <n v="7"/>
    <x v="2"/>
  </r>
  <r>
    <x v="6"/>
    <x v="2"/>
    <x v="1"/>
    <n v="11144.749"/>
    <n v="-6196.54"/>
    <n v="-16430"/>
    <n v="-80260"/>
    <n v="-72010"/>
    <n v="-174896.54"/>
    <n v="-163751.791"/>
    <n v="-14.69317891322631"/>
    <n v="7"/>
    <x v="2"/>
  </r>
  <r>
    <x v="6"/>
    <x v="2"/>
    <x v="2"/>
    <n v="185707.02499999999"/>
    <n v="-66836.959000000003"/>
    <n v="-94570"/>
    <n v="-86270"/>
    <n v="-21570"/>
    <n v="-269246.95900000003"/>
    <n v="-83539.934000000037"/>
    <n v="-0.44984800117281531"/>
    <n v="7"/>
    <x v="2"/>
  </r>
  <r>
    <x v="6"/>
    <x v="2"/>
    <x v="0"/>
    <n v="26331.634000000002"/>
    <n v="-9349.2489999999998"/>
    <n v="-69760"/>
    <n v="-47640"/>
    <n v="-101670"/>
    <n v="-228419.24900000001"/>
    <n v="-202087.61500000002"/>
    <n v="-7.674708489416191"/>
    <n v="7"/>
    <x v="2"/>
  </r>
  <r>
    <x v="6"/>
    <x v="2"/>
    <x v="0"/>
    <n v="331956.90499999997"/>
    <n v="-117283.51599999999"/>
    <n v="-35750"/>
    <n v="-50800"/>
    <n v="-57590"/>
    <n v="-261423.516"/>
    <n v="70533.388999999966"/>
    <n v="0.21247754734910537"/>
    <n v="7"/>
    <x v="2"/>
  </r>
  <r>
    <x v="6"/>
    <x v="2"/>
    <x v="0"/>
    <n v="10502.155999999999"/>
    <n v="-7338.9119999999994"/>
    <n v="-108450"/>
    <n v="-47800"/>
    <n v="-90500"/>
    <n v="-254088.91200000001"/>
    <n v="-243586.75600000002"/>
    <n v="-23.193976170226385"/>
    <n v="7"/>
    <x v="2"/>
  </r>
  <r>
    <x v="6"/>
    <x v="2"/>
    <x v="1"/>
    <n v="541823.83499999996"/>
    <n v="-336814.33100000001"/>
    <n v="-18960"/>
    <n v="-104360"/>
    <n v="-102520"/>
    <n v="-562654.33100000001"/>
    <n v="-20830.496000000043"/>
    <n v="-3.8445145182658944E-2"/>
    <n v="7"/>
    <x v="2"/>
  </r>
  <r>
    <x v="6"/>
    <x v="2"/>
    <x v="2"/>
    <n v="-41697.641999999993"/>
    <n v="7643.5099999999993"/>
    <n v="-96900"/>
    <n v="-24830"/>
    <n v="-24900"/>
    <n v="-138986.49"/>
    <n v="-180684.13199999998"/>
    <n v="4.333197834064574"/>
    <n v="7"/>
    <x v="2"/>
  </r>
  <r>
    <x v="6"/>
    <x v="2"/>
    <x v="3"/>
    <n v="15884.658999999998"/>
    <n v="-12601.876"/>
    <n v="-36540"/>
    <n v="-82790"/>
    <n v="-15050"/>
    <n v="-146981.87599999999"/>
    <n v="-131097.217"/>
    <n v="-8.2530709031903058"/>
    <n v="7"/>
    <x v="2"/>
  </r>
  <r>
    <x v="6"/>
    <x v="2"/>
    <x v="0"/>
    <n v="2364261.9"/>
    <n v="-94045.671999999991"/>
    <n v="-73130"/>
    <n v="-56400"/>
    <n v="-98130"/>
    <n v="-321705.67200000002"/>
    <n v="2042556.2279999999"/>
    <n v="0.86392976514150144"/>
    <n v="7"/>
    <x v="2"/>
  </r>
  <r>
    <x v="6"/>
    <x v="2"/>
    <x v="1"/>
    <n v="10475647.405999999"/>
    <n v="-436494.64600000001"/>
    <n v="-13000"/>
    <n v="-79060"/>
    <n v="-82720"/>
    <n v="-611274.64599999995"/>
    <n v="9864372.7599999998"/>
    <n v="0.941648031638609"/>
    <n v="7"/>
    <x v="2"/>
  </r>
  <r>
    <x v="6"/>
    <x v="2"/>
    <x v="2"/>
    <n v="-346509.48499999999"/>
    <n v="0"/>
    <n v="-70010"/>
    <n v="-78630"/>
    <n v="-99370"/>
    <n v="-248010"/>
    <n v="-594519.48499999999"/>
    <n v="1.7157379833339916"/>
    <n v="7"/>
    <x v="2"/>
  </r>
  <r>
    <x v="6"/>
    <x v="2"/>
    <x v="3"/>
    <n v="12324695.403999999"/>
    <n v="-538001.78599999996"/>
    <n v="-91310"/>
    <n v="-108190"/>
    <n v="-87570"/>
    <n v="-825071.78599999996"/>
    <n v="11499623.617999999"/>
    <n v="0.93305540145582644"/>
    <n v="7"/>
    <x v="2"/>
  </r>
  <r>
    <x v="6"/>
    <x v="2"/>
    <x v="0"/>
    <n v="57906.849000000002"/>
    <n v="-8249.9619999999995"/>
    <n v="-70360"/>
    <n v="-83570"/>
    <n v="-51630"/>
    <n v="-213809.962"/>
    <n v="-155903.11300000001"/>
    <n v="-2.6923086939163277"/>
    <n v="7"/>
    <x v="2"/>
  </r>
  <r>
    <x v="6"/>
    <x v="2"/>
    <x v="1"/>
    <n v="186037.92199999999"/>
    <n v="-23875.25"/>
    <n v="-26010"/>
    <n v="-17490"/>
    <n v="-54560"/>
    <n v="-121935.25"/>
    <n v="64102.671999999991"/>
    <n v="0.34456777043553516"/>
    <n v="7"/>
    <x v="2"/>
  </r>
  <r>
    <x v="6"/>
    <x v="2"/>
    <x v="2"/>
    <n v="23021.991999999998"/>
    <n v="-2695.5320000000002"/>
    <n v="-23970"/>
    <n v="-21590"/>
    <n v="-67330"/>
    <n v="-115585.53200000001"/>
    <n v="-92563.540000000008"/>
    <n v="-4.0206572915150005"/>
    <n v="7"/>
    <x v="2"/>
  </r>
  <r>
    <x v="6"/>
    <x v="2"/>
    <x v="3"/>
    <n v="43311.603999999999"/>
    <n v="-4133.3109999999997"/>
    <n v="-41560"/>
    <n v="-55150"/>
    <n v="-63100"/>
    <n v="-163943.31099999999"/>
    <n v="-120631.70699999999"/>
    <n v="-2.7852052535389822"/>
    <n v="7"/>
    <x v="2"/>
  </r>
  <r>
    <x v="6"/>
    <x v="2"/>
    <x v="0"/>
    <n v="126042.53899999999"/>
    <n v="-72841.607999999993"/>
    <n v="-37070"/>
    <n v="-97510"/>
    <n v="-56610"/>
    <n v="-264031.60800000001"/>
    <n v="-137989.06900000002"/>
    <n v="-1.0947817307932843"/>
    <n v="7"/>
    <x v="2"/>
  </r>
  <r>
    <x v="6"/>
    <x v="2"/>
    <x v="1"/>
    <n v="15698.318999999998"/>
    <n v="-11006.148999999999"/>
    <n v="-49060"/>
    <n v="-34710"/>
    <n v="-91410"/>
    <n v="-186186.149"/>
    <n v="-170487.83000000002"/>
    <n v="-10.860260260987182"/>
    <n v="7"/>
    <x v="2"/>
  </r>
  <r>
    <x v="6"/>
    <x v="2"/>
    <x v="2"/>
    <n v="366569.39199999999"/>
    <n v="-61648.845999999998"/>
    <n v="-21580"/>
    <n v="-65290"/>
    <n v="-50590"/>
    <n v="-199108.84599999999"/>
    <n v="167460.546"/>
    <n v="0.45683177497809202"/>
    <n v="7"/>
    <x v="2"/>
  </r>
  <r>
    <x v="6"/>
    <x v="2"/>
    <x v="3"/>
    <n v="296852.98300000001"/>
    <n v="-33466.852999999996"/>
    <n v="-55050"/>
    <n v="-27160"/>
    <n v="-18140"/>
    <n v="-133816.853"/>
    <n v="163036.13"/>
    <n v="0.54921506380820162"/>
    <n v="7"/>
    <x v="2"/>
  </r>
  <r>
    <x v="6"/>
    <x v="2"/>
    <x v="0"/>
    <n v="180066.94299999997"/>
    <n v="-35315.286999999997"/>
    <n v="-86710"/>
    <n v="-104740"/>
    <n v="-31680"/>
    <n v="-258445.28700000001"/>
    <n v="-78378.344000000041"/>
    <n v="-0.43527336386223903"/>
    <n v="7"/>
    <x v="2"/>
  </r>
  <r>
    <x v="6"/>
    <x v="2"/>
    <x v="0"/>
    <n v="66970.189999999988"/>
    <n v="-7210.5599999999986"/>
    <n v="-34180"/>
    <n v="-70340"/>
    <n v="-40270"/>
    <n v="-152000.56"/>
    <n v="-85030.37000000001"/>
    <n v="-1.2696749105833509"/>
    <n v="7"/>
    <x v="2"/>
  </r>
  <r>
    <x v="6"/>
    <x v="2"/>
    <x v="1"/>
    <n v="688732.18400000001"/>
    <n v="-51694.839"/>
    <n v="-76910"/>
    <n v="-41620"/>
    <n v="-21900"/>
    <n v="-192124.83900000001"/>
    <n v="496607.34499999997"/>
    <n v="0.72104564958155049"/>
    <n v="7"/>
    <x v="2"/>
  </r>
  <r>
    <x v="6"/>
    <x v="2"/>
    <x v="2"/>
    <n v="5274990.1330000004"/>
    <n v="-305844.21000000002"/>
    <n v="-34740"/>
    <n v="-85410"/>
    <n v="-41320"/>
    <n v="-467314.21"/>
    <n v="4807675.9230000004"/>
    <n v="0.91140946272552958"/>
    <n v="7"/>
    <x v="2"/>
  </r>
  <r>
    <x v="6"/>
    <x v="2"/>
    <x v="0"/>
    <n v="25265.982"/>
    <n v="-14560.699999999999"/>
    <n v="-64820"/>
    <n v="-58240"/>
    <n v="-45960"/>
    <n v="-183580.7"/>
    <n v="-158314.71800000002"/>
    <n v="-6.2659238022096284"/>
    <n v="7"/>
    <x v="2"/>
  </r>
  <r>
    <x v="6"/>
    <x v="2"/>
    <x v="1"/>
    <n v="50503.851999999999"/>
    <n v="-29265.46"/>
    <n v="-44360"/>
    <n v="-82240"/>
    <n v="-41240"/>
    <n v="-197105.46"/>
    <n v="-146601.60800000001"/>
    <n v="-2.9027807225476585"/>
    <n v="7"/>
    <x v="2"/>
  </r>
  <r>
    <x v="6"/>
    <x v="2"/>
    <x v="2"/>
    <n v="120753.24800000001"/>
    <n v="-24851.491000000002"/>
    <n v="-18790"/>
    <n v="-22350"/>
    <n v="-65200"/>
    <n v="-131191.49100000001"/>
    <n v="-10438.243000000002"/>
    <n v="-8.6442751419821037E-2"/>
    <n v="7"/>
    <x v="2"/>
  </r>
  <r>
    <x v="6"/>
    <x v="2"/>
    <x v="0"/>
    <n v="43005.745999999999"/>
    <n v="-13837.011999999999"/>
    <n v="-57060"/>
    <n v="-24580"/>
    <n v="-66990"/>
    <n v="-162467.01199999999"/>
    <n v="-119461.26599999999"/>
    <n v="-2.777797785440113"/>
    <n v="7"/>
    <x v="2"/>
  </r>
  <r>
    <x v="6"/>
    <x v="2"/>
    <x v="1"/>
    <n v="1585176.4459999998"/>
    <n v="-421337.56"/>
    <n v="-13750"/>
    <n v="-21170"/>
    <n v="-12680"/>
    <n v="-468937.56"/>
    <n v="1116238.8859999997"/>
    <n v="0.70417327283451192"/>
    <n v="7"/>
    <x v="2"/>
  </r>
  <r>
    <x v="6"/>
    <x v="2"/>
    <x v="2"/>
    <n v="730727.15099999995"/>
    <n v="-195505.28200000001"/>
    <n v="-56100"/>
    <n v="-47400"/>
    <n v="-90380"/>
    <n v="-389385.28200000001"/>
    <n v="341341.86899999995"/>
    <n v="0.46712629814407974"/>
    <n v="7"/>
    <x v="2"/>
  </r>
  <r>
    <x v="6"/>
    <x v="2"/>
    <x v="0"/>
    <n v="7391.7479999999987"/>
    <n v="-3509.7019999999998"/>
    <n v="-79300"/>
    <n v="-58140"/>
    <n v="-57660"/>
    <n v="-198609.70199999999"/>
    <n v="-191217.954"/>
    <n v="-25.869111609324349"/>
    <n v="7"/>
    <x v="2"/>
  </r>
  <r>
    <x v="6"/>
    <x v="2"/>
    <x v="0"/>
    <n v="52366.663999999997"/>
    <n v="-933.226"/>
    <n v="-18370"/>
    <n v="-21720"/>
    <n v="-33800"/>
    <n v="-74823.225999999995"/>
    <n v="-22456.561999999998"/>
    <n v="-0.42883315996604249"/>
    <n v="7"/>
    <x v="2"/>
  </r>
  <r>
    <x v="6"/>
    <x v="2"/>
    <x v="0"/>
    <n v="289245.49499999994"/>
    <n v="-224757.736"/>
    <n v="-107780"/>
    <n v="-37350"/>
    <n v="-101030"/>
    <n v="-470917.73600000003"/>
    <n v="-181672.2410000001"/>
    <n v="-0.6280901315334233"/>
    <n v="7"/>
    <x v="2"/>
  </r>
  <r>
    <x v="6"/>
    <x v="2"/>
    <x v="0"/>
    <n v="1208337.97"/>
    <n v="-748079.45799999987"/>
    <n v="-13250"/>
    <n v="-23890"/>
    <n v="-30260"/>
    <n v="-815479.45799999987"/>
    <n v="392858.5120000001"/>
    <n v="0.32512303821752792"/>
    <n v="7"/>
    <x v="2"/>
  </r>
  <r>
    <x v="6"/>
    <x v="2"/>
    <x v="0"/>
    <n v="617086.47"/>
    <n v="-384554.15599999996"/>
    <n v="-73920"/>
    <n v="-18690"/>
    <n v="-54150"/>
    <n v="-531314.15599999996"/>
    <n v="85772.314000000013"/>
    <n v="0.138995615962865"/>
    <n v="7"/>
    <x v="2"/>
  </r>
  <r>
    <x v="6"/>
    <x v="2"/>
    <x v="0"/>
    <n v="9767901.8919999991"/>
    <n v="-135818.57800000001"/>
    <n v="-105810"/>
    <n v="-18560"/>
    <n v="-15490"/>
    <n v="-275678.57799999998"/>
    <n v="9492223.3139999993"/>
    <n v="0.97177709388893607"/>
    <n v="7"/>
    <x v="2"/>
  </r>
  <r>
    <x v="6"/>
    <x v="2"/>
    <x v="0"/>
    <n v="3008668.9639999997"/>
    <n v="-126085.27399999999"/>
    <n v="-23690"/>
    <n v="-42020"/>
    <n v="-14230"/>
    <n v="-206025.27399999998"/>
    <n v="2802643.6899999995"/>
    <n v="0.93152278417294154"/>
    <n v="7"/>
    <x v="2"/>
  </r>
  <r>
    <x v="6"/>
    <x v="2"/>
    <x v="0"/>
    <n v="851823.59499999997"/>
    <n v="-44278.478999999999"/>
    <n v="-89890"/>
    <n v="-74500"/>
    <n v="-81020"/>
    <n v="-289688.47899999999"/>
    <n v="562135.11599999992"/>
    <n v="0.65991963512116603"/>
    <n v="7"/>
    <x v="2"/>
  </r>
  <r>
    <x v="6"/>
    <x v="2"/>
    <x v="0"/>
    <n v="19799467.421999998"/>
    <n v="-981305.402"/>
    <n v="-17440"/>
    <n v="-33410"/>
    <n v="-24740"/>
    <n v="-1056895.402"/>
    <n v="18742572.02"/>
    <n v="0.94662000853489425"/>
    <n v="7"/>
    <x v="2"/>
  </r>
  <r>
    <x v="6"/>
    <x v="2"/>
    <x v="0"/>
    <n v="9541254.1629999988"/>
    <n v="-375150.80399999995"/>
    <n v="-20480"/>
    <n v="-70650"/>
    <n v="-100010"/>
    <n v="-566290.804"/>
    <n v="8974963.3589999992"/>
    <n v="0.94064817954477964"/>
    <n v="7"/>
    <x v="2"/>
  </r>
  <r>
    <x v="6"/>
    <x v="2"/>
    <x v="0"/>
    <n v="661371.66899999999"/>
    <n v="-295040.61999999994"/>
    <n v="-36470"/>
    <n v="-96320"/>
    <n v="-63980"/>
    <n v="-491810.61999999994"/>
    <n v="169561.04900000006"/>
    <n v="0.2563778537057354"/>
    <n v="7"/>
    <x v="2"/>
  </r>
  <r>
    <x v="6"/>
    <x v="2"/>
    <x v="0"/>
    <n v="403869.52899999998"/>
    <n v="-354880.26699999999"/>
    <n v="-79630"/>
    <n v="-90460"/>
    <n v="-96340"/>
    <n v="-621310.26699999999"/>
    <n v="-217440.73800000001"/>
    <n v="-0.53839352163653831"/>
    <n v="7"/>
    <x v="2"/>
  </r>
  <r>
    <x v="6"/>
    <x v="2"/>
    <x v="0"/>
    <n v="2409657.355"/>
    <n v="-550785.60600000003"/>
    <n v="-96630"/>
    <n v="-57740"/>
    <n v="-43780"/>
    <n v="-748935.60600000003"/>
    <n v="1660721.7489999998"/>
    <n v="0.6891941485182651"/>
    <n v="7"/>
    <x v="2"/>
  </r>
  <r>
    <x v="6"/>
    <x v="2"/>
    <x v="0"/>
    <n v="325563.27999999997"/>
    <n v="-77144.144"/>
    <n v="-16410"/>
    <n v="-74980"/>
    <n v="-94600"/>
    <n v="-263134.14399999997"/>
    <n v="62429.135999999999"/>
    <n v="0.19175730137624858"/>
    <n v="7"/>
    <x v="2"/>
  </r>
  <r>
    <x v="6"/>
    <x v="2"/>
    <x v="0"/>
    <n v="224288.16199999998"/>
    <n v="-53298.903000000006"/>
    <n v="-59060"/>
    <n v="-98820"/>
    <n v="-40150"/>
    <n v="-251328.90299999999"/>
    <n v="-27040.741000000009"/>
    <n v="-0.12056249763195265"/>
    <n v="7"/>
    <x v="2"/>
  </r>
  <r>
    <x v="6"/>
    <x v="2"/>
    <x v="0"/>
    <n v="66277.59599999999"/>
    <n v="-29499.756999999998"/>
    <n v="-86320"/>
    <n v="-51450"/>
    <n v="-79530"/>
    <n v="-246799.75699999998"/>
    <n v="-180522.16099999999"/>
    <n v="-2.7237282565287977"/>
    <n v="7"/>
    <x v="2"/>
  </r>
  <r>
    <x v="6"/>
    <x v="2"/>
    <x v="0"/>
    <n v="1551057.6969999999"/>
    <n v="-773280.38199999998"/>
    <n v="-107710"/>
    <n v="-84510"/>
    <n v="-22030"/>
    <n v="-987530.38199999998"/>
    <n v="563527.31499999994"/>
    <n v="0.36331808680615441"/>
    <n v="7"/>
    <x v="2"/>
  </r>
  <r>
    <x v="6"/>
    <x v="2"/>
    <x v="0"/>
    <n v="18511.562999999998"/>
    <n v="-16323.789999999997"/>
    <n v="-46720"/>
    <n v="-70960"/>
    <n v="-100300"/>
    <n v="-234303.79"/>
    <n v="-215792.22700000001"/>
    <n v="-11.657158663479688"/>
    <n v="7"/>
    <x v="2"/>
  </r>
  <r>
    <x v="6"/>
    <x v="2"/>
    <x v="0"/>
    <n v="1829892.9879999999"/>
    <n v="-1689764.5099999998"/>
    <n v="-40350"/>
    <n v="-15690"/>
    <n v="-85250"/>
    <n v="-1831054.5099999998"/>
    <n v="-1161.5219999998808"/>
    <n v="-6.3474859328762061E-4"/>
    <n v="7"/>
    <x v="2"/>
  </r>
  <r>
    <x v="6"/>
    <x v="2"/>
    <x v="0"/>
    <n v="2815648.1149999998"/>
    <n v="-629660.94099999999"/>
    <n v="-35200"/>
    <n v="-74410"/>
    <n v="-102270"/>
    <n v="-841540.94099999999"/>
    <n v="1974107.1739999996"/>
    <n v="0.70111998849685797"/>
    <n v="7"/>
    <x v="2"/>
  </r>
  <r>
    <x v="6"/>
    <x v="3"/>
    <x v="0"/>
    <n v="755969.21399999992"/>
    <n v="-78359.217999999993"/>
    <n v="-85960"/>
    <n v="-22110"/>
    <n v="-60840"/>
    <n v="-247269.21799999999"/>
    <n v="508699.99599999993"/>
    <n v="0.67291099502366769"/>
    <n v="7"/>
    <x v="2"/>
  </r>
  <r>
    <x v="6"/>
    <x v="3"/>
    <x v="0"/>
    <n v="664809.61399999994"/>
    <n v="-826772.87"/>
    <n v="-77430"/>
    <n v="-60550"/>
    <n v="-70620"/>
    <n v="-1035372.87"/>
    <n v="-370563.25600000005"/>
    <n v="-0.55739755893482024"/>
    <n v="7"/>
    <x v="2"/>
  </r>
  <r>
    <x v="6"/>
    <x v="3"/>
    <x v="0"/>
    <n v="1154005.3770000001"/>
    <n v="-1360704.4569999999"/>
    <n v="-21110"/>
    <n v="-91830"/>
    <n v="-108060"/>
    <n v="-1581704.4569999999"/>
    <n v="-427699.07999999984"/>
    <n v="-0.37062139269390926"/>
    <n v="7"/>
    <x v="2"/>
  </r>
  <r>
    <x v="6"/>
    <x v="3"/>
    <x v="0"/>
    <n v="-176634.304"/>
    <n v="14424.388999999999"/>
    <n v="-40410"/>
    <n v="-80090"/>
    <n v="-13720"/>
    <n v="-119795.611"/>
    <n v="-296429.91500000004"/>
    <n v="1.6782126024625434"/>
    <n v="7"/>
    <x v="2"/>
  </r>
  <r>
    <x v="6"/>
    <x v="3"/>
    <x v="0"/>
    <n v="1140241.5149999999"/>
    <n v="-166959.74400000001"/>
    <n v="-37110"/>
    <n v="-34950"/>
    <n v="-91290"/>
    <n v="-330309.74400000001"/>
    <n v="809931.77099999995"/>
    <n v="0.71031598161026444"/>
    <n v="7"/>
    <x v="2"/>
  </r>
  <r>
    <x v="6"/>
    <x v="3"/>
    <x v="0"/>
    <n v="3022732.5869999998"/>
    <n v="-2294774.727"/>
    <n v="-106190"/>
    <n v="-45250"/>
    <n v="-97820"/>
    <n v="-2544034.727"/>
    <n v="478697.85999999987"/>
    <n v="0.15836593089933163"/>
    <n v="7"/>
    <x v="2"/>
  </r>
  <r>
    <x v="6"/>
    <x v="3"/>
    <x v="1"/>
    <n v="26473.755000000001"/>
    <n v="-1105.104"/>
    <n v="-64850"/>
    <n v="-105530"/>
    <n v="-85680"/>
    <n v="-257165.10399999999"/>
    <n v="-230691.34899999999"/>
    <n v="-8.7139640372134579"/>
    <n v="7"/>
    <x v="2"/>
  </r>
  <r>
    <x v="6"/>
    <x v="3"/>
    <x v="2"/>
    <n v="979951.25199999998"/>
    <n v="-633590.86"/>
    <n v="-76510"/>
    <n v="-82280"/>
    <n v="-51860"/>
    <n v="-844240.86"/>
    <n v="135710.39199999999"/>
    <n v="0.13848688056985103"/>
    <n v="7"/>
    <x v="2"/>
  </r>
  <r>
    <x v="6"/>
    <x v="3"/>
    <x v="0"/>
    <n v="729227.576"/>
    <n v="-640956.57499999995"/>
    <n v="-98230"/>
    <n v="-96240"/>
    <n v="-12430"/>
    <n v="-847856.57499999995"/>
    <n v="-118628.99899999995"/>
    <n v="-0.16267760971233478"/>
    <n v="7"/>
    <x v="2"/>
  </r>
  <r>
    <x v="6"/>
    <x v="3"/>
    <x v="0"/>
    <n v="289795.97499999998"/>
    <n v="-67568.423999999999"/>
    <n v="-52970"/>
    <n v="-38550"/>
    <n v="-20240"/>
    <n v="-179328.424"/>
    <n v="110467.55099999998"/>
    <n v="0.38119077050673317"/>
    <n v="7"/>
    <x v="2"/>
  </r>
  <r>
    <x v="6"/>
    <x v="3"/>
    <x v="0"/>
    <n v="108859.55499999999"/>
    <n v="-19538.631000000001"/>
    <n v="-27480"/>
    <n v="-75070"/>
    <n v="-44380"/>
    <n v="-166468.63099999999"/>
    <n v="-57609.076000000001"/>
    <n v="-0.52920550704070035"/>
    <n v="7"/>
    <x v="2"/>
  </r>
  <r>
    <x v="6"/>
    <x v="3"/>
    <x v="0"/>
    <n v="149610.88799999998"/>
    <n v="-50250.143999999993"/>
    <n v="-12810"/>
    <n v="-78340"/>
    <n v="-51060"/>
    <n v="-192460.144"/>
    <n v="-42849.256000000023"/>
    <n v="-0.28640466327557679"/>
    <n v="7"/>
    <x v="2"/>
  </r>
  <r>
    <x v="6"/>
    <x v="3"/>
    <x v="0"/>
    <n v="84319.290999999997"/>
    <n v="-61769.644999999997"/>
    <n v="-58910"/>
    <n v="-38500"/>
    <n v="-93940"/>
    <n v="-253119.64499999999"/>
    <n v="-168800.35399999999"/>
    <n v="-2.0019185645192392"/>
    <n v="7"/>
    <x v="2"/>
  </r>
  <r>
    <x v="6"/>
    <x v="3"/>
    <x v="1"/>
    <n v="1743897.9040000001"/>
    <n v="-108550.428"/>
    <n v="-52010"/>
    <n v="-28860"/>
    <n v="-54890"/>
    <n v="-244310.42800000001"/>
    <n v="1499587.476"/>
    <n v="0.85990554410345799"/>
    <n v="7"/>
    <x v="2"/>
  </r>
  <r>
    <x v="6"/>
    <x v="3"/>
    <x v="2"/>
    <n v="352956.03699999995"/>
    <n v="-23377.416999999998"/>
    <n v="-78140"/>
    <n v="-92440"/>
    <n v="-36710"/>
    <n v="-230667.41699999999"/>
    <n v="122288.61999999997"/>
    <n v="0.34646983527866387"/>
    <n v="7"/>
    <x v="2"/>
  </r>
  <r>
    <x v="6"/>
    <x v="3"/>
    <x v="0"/>
    <n v="1152839.5549999999"/>
    <n v="-66672.332999999999"/>
    <n v="-33970"/>
    <n v="-106210"/>
    <n v="-23520"/>
    <n v="-230372.33299999998"/>
    <n v="922467.22199999995"/>
    <n v="0.80016964893263054"/>
    <n v="7"/>
    <x v="2"/>
  </r>
  <r>
    <x v="6"/>
    <x v="3"/>
    <x v="0"/>
    <n v="711073.68499999994"/>
    <n v="-51796.317999999999"/>
    <n v="-17940"/>
    <n v="-100920"/>
    <n v="-13500"/>
    <n v="-184156.318"/>
    <n v="526917.36699999997"/>
    <n v="0.74101654739199074"/>
    <n v="7"/>
    <x v="2"/>
  </r>
  <r>
    <x v="6"/>
    <x v="3"/>
    <x v="0"/>
    <n v="4408158.4749999996"/>
    <n v="-203357.53199999995"/>
    <n v="-75850"/>
    <n v="-68260"/>
    <n v="-102320"/>
    <n v="-449787.53199999995"/>
    <n v="3958370.9429999995"/>
    <n v="0.89796475454526392"/>
    <n v="7"/>
    <x v="2"/>
  </r>
  <r>
    <x v="6"/>
    <x v="3"/>
    <x v="1"/>
    <n v="199784.70399999997"/>
    <n v="-207963.54599999997"/>
    <n v="-48570"/>
    <n v="-91580"/>
    <n v="-31900"/>
    <n v="-380013.54599999997"/>
    <n v="-180228.842"/>
    <n v="-0.90211531909870357"/>
    <n v="7"/>
    <x v="2"/>
  </r>
  <r>
    <x v="6"/>
    <x v="3"/>
    <x v="2"/>
    <n v="398610.68799999997"/>
    <n v="-415919.58799999993"/>
    <n v="-105470"/>
    <n v="-103870"/>
    <n v="-96750"/>
    <n v="-722009.58799999999"/>
    <n v="-323398.90000000002"/>
    <n v="-0.81131517477022608"/>
    <n v="7"/>
    <x v="2"/>
  </r>
  <r>
    <x v="6"/>
    <x v="3"/>
    <x v="0"/>
    <n v="791449.34399999992"/>
    <n v="-832620.2429999999"/>
    <n v="-16130"/>
    <n v="-43410"/>
    <n v="-14250"/>
    <n v="-906410.2429999999"/>
    <n v="-114960.89899999998"/>
    <n v="-0.14525364114775233"/>
    <n v="7"/>
    <x v="2"/>
  </r>
  <r>
    <x v="6"/>
    <x v="3"/>
    <x v="0"/>
    <n v="993776.89599999995"/>
    <n v="-1042366.5349999999"/>
    <n v="-60020"/>
    <n v="-60610"/>
    <n v="-84760"/>
    <n v="-1247756.5349999999"/>
    <n v="-253979.63899999997"/>
    <n v="-0.25557007817577598"/>
    <n v="7"/>
    <x v="2"/>
  </r>
  <r>
    <x v="6"/>
    <x v="3"/>
    <x v="1"/>
    <n v="72094.574999999997"/>
    <n v="-24380.608"/>
    <n v="-97850"/>
    <n v="-79780"/>
    <n v="-73350"/>
    <n v="-275360.60800000001"/>
    <n v="-203266.033"/>
    <n v="-2.8194359006901699"/>
    <n v="7"/>
    <x v="2"/>
  </r>
  <r>
    <x v="6"/>
    <x v="3"/>
    <x v="2"/>
    <n v="75568.093999999997"/>
    <n v="-24156.845999999998"/>
    <n v="-69970"/>
    <n v="-12400"/>
    <n v="-88500"/>
    <n v="-195026.84599999999"/>
    <n v="-119458.75199999999"/>
    <n v="-1.5808093823300611"/>
    <n v="7"/>
    <x v="2"/>
  </r>
  <r>
    <x v="6"/>
    <x v="3"/>
    <x v="0"/>
    <n v="7947.2119999999995"/>
    <n v="-12225.268999999998"/>
    <n v="-37310"/>
    <n v="-31310"/>
    <n v="-36590"/>
    <n v="-117435.269"/>
    <n v="-109488.057"/>
    <n v="-13.776914092640288"/>
    <n v="7"/>
    <x v="2"/>
  </r>
  <r>
    <x v="6"/>
    <x v="3"/>
    <x v="0"/>
    <n v="107571.45"/>
    <n v="-83896.987999999998"/>
    <n v="-89060"/>
    <n v="-45360"/>
    <n v="-74690"/>
    <n v="-293006.98800000001"/>
    <n v="-185435.538"/>
    <n v="-1.7238359992358567"/>
    <n v="7"/>
    <x v="2"/>
  </r>
  <r>
    <x v="6"/>
    <x v="3"/>
    <x v="0"/>
    <n v="105650.97899999999"/>
    <n v="-83641.256999999998"/>
    <n v="-45130"/>
    <n v="-15290"/>
    <n v="-102750"/>
    <n v="-246811.25699999998"/>
    <n v="-141160.27799999999"/>
    <n v="-1.3361000469290494"/>
    <n v="7"/>
    <x v="2"/>
  </r>
  <r>
    <x v="6"/>
    <x v="3"/>
    <x v="1"/>
    <n v="125501.45299999999"/>
    <n v="-92439.024999999994"/>
    <n v="-19120"/>
    <n v="-58310"/>
    <n v="-27580"/>
    <n v="-197449.02499999999"/>
    <n v="-71947.572"/>
    <n v="-0.5732807890279964"/>
    <n v="7"/>
    <x v="2"/>
  </r>
  <r>
    <x v="6"/>
    <x v="3"/>
    <x v="2"/>
    <n v="260752.61799999999"/>
    <n v="-466132.64599999989"/>
    <n v="-54410"/>
    <n v="-93260"/>
    <n v="-65870"/>
    <n v="-679672.64599999995"/>
    <n v="-418920.02799999993"/>
    <n v="-1.6065803335481754"/>
    <n v="7"/>
    <x v="2"/>
  </r>
  <r>
    <x v="6"/>
    <x v="3"/>
    <x v="3"/>
    <n v="206001.35500000001"/>
    <n v="-447777.77100000001"/>
    <n v="-16890"/>
    <n v="-41230"/>
    <n v="-55930"/>
    <n v="-561827.77099999995"/>
    <n v="-355826.41599999997"/>
    <n v="-1.7273013374111057"/>
    <n v="7"/>
    <x v="2"/>
  </r>
  <r>
    <x v="6"/>
    <x v="3"/>
    <x v="0"/>
    <n v="40969.11"/>
    <n v="-19749.862999999998"/>
    <n v="-53560"/>
    <n v="-62310"/>
    <n v="-39220"/>
    <n v="-174839.86300000001"/>
    <n v="-133870.75300000003"/>
    <n v="-3.267602176371418"/>
    <n v="7"/>
    <x v="2"/>
  </r>
  <r>
    <x v="6"/>
    <x v="3"/>
    <x v="1"/>
    <n v="349060.16599999997"/>
    <n v="-901704.22999999986"/>
    <n v="-60570"/>
    <n v="-104700"/>
    <n v="-85730"/>
    <n v="-1152704.23"/>
    <n v="-803644.06400000001"/>
    <n v="-2.3023081470717002"/>
    <n v="7"/>
    <x v="2"/>
  </r>
  <r>
    <x v="6"/>
    <x v="3"/>
    <x v="2"/>
    <n v="166098.53399999999"/>
    <n v="-96313.357000000004"/>
    <n v="-63300"/>
    <n v="-63410"/>
    <n v="-103380"/>
    <n v="-326403.35700000002"/>
    <n v="-160304.82300000003"/>
    <n v="-0.96511883121135822"/>
    <n v="7"/>
    <x v="2"/>
  </r>
  <r>
    <x v="6"/>
    <x v="3"/>
    <x v="3"/>
    <n v="142735.98499999999"/>
    <n v="-87359.398000000001"/>
    <n v="-61310"/>
    <n v="-50790"/>
    <n v="-67970"/>
    <n v="-267429.39799999999"/>
    <n v="-124693.413"/>
    <n v="-0.87359479111031468"/>
    <n v="7"/>
    <x v="2"/>
  </r>
  <r>
    <x v="6"/>
    <x v="3"/>
    <x v="0"/>
    <n v="219146.71799999999"/>
    <n v="-135746.079"/>
    <n v="-87180"/>
    <n v="-72170"/>
    <n v="-101610"/>
    <n v="-396706.07900000003"/>
    <n v="-177559.36100000003"/>
    <n v="-0.81023052784208272"/>
    <n v="7"/>
    <x v="2"/>
  </r>
  <r>
    <x v="6"/>
    <x v="3"/>
    <x v="1"/>
    <n v="2159.136"/>
    <n v="-419.54500000000002"/>
    <n v="-44680"/>
    <n v="-102130"/>
    <n v="-101810"/>
    <n v="-249039.54500000001"/>
    <n v="-246880.40900000001"/>
    <n v="-114.34222253716302"/>
    <n v="7"/>
    <x v="2"/>
  </r>
  <r>
    <x v="6"/>
    <x v="3"/>
    <x v="2"/>
    <n v="8951.7819999999992"/>
    <n v="-8313.2350000000006"/>
    <n v="-89490"/>
    <n v="-95220"/>
    <n v="-22250"/>
    <n v="-215273.23499999999"/>
    <n v="-206321.45299999998"/>
    <n v="-23.048087297032033"/>
    <n v="7"/>
    <x v="2"/>
  </r>
  <r>
    <x v="6"/>
    <x v="3"/>
    <x v="3"/>
    <n v="61169.457999999999"/>
    <n v="-96985.433999999994"/>
    <n v="-107970"/>
    <n v="-36470"/>
    <n v="-75960"/>
    <n v="-317385.43400000001"/>
    <n v="-256215.97600000002"/>
    <n v="-4.188625898892222"/>
    <n v="7"/>
    <x v="2"/>
  </r>
  <r>
    <x v="6"/>
    <x v="3"/>
    <x v="0"/>
    <n v="51372.068999999996"/>
    <n v="-79205.314999999988"/>
    <n v="-65870"/>
    <n v="-91560"/>
    <n v="-98310"/>
    <n v="-334945.315"/>
    <n v="-283573.24599999998"/>
    <n v="-5.5199888094832232"/>
    <n v="7"/>
    <x v="2"/>
  </r>
  <r>
    <x v="6"/>
    <x v="3"/>
    <x v="1"/>
    <n v="74295.710999999996"/>
    <n v="-42496.811000000002"/>
    <n v="-30840"/>
    <n v="-45640"/>
    <n v="-59060"/>
    <n v="-178036.81099999999"/>
    <n v="-103741.09999999999"/>
    <n v="-1.3963269023699094"/>
    <n v="7"/>
    <x v="2"/>
  </r>
  <r>
    <x v="6"/>
    <x v="3"/>
    <x v="2"/>
    <n v="3420.6969999999997"/>
    <n v="-1908.7459999999996"/>
    <n v="-92010"/>
    <n v="-44450"/>
    <n v="-89880"/>
    <n v="-228248.74600000001"/>
    <n v="-224828.04900000003"/>
    <n v="-65.725800618996672"/>
    <n v="7"/>
    <x v="2"/>
  </r>
  <r>
    <x v="6"/>
    <x v="3"/>
    <x v="3"/>
    <n v="15082.556999999997"/>
    <n v="-2109.52"/>
    <n v="-78270"/>
    <n v="-77280"/>
    <n v="-66300"/>
    <n v="-223959.52"/>
    <n v="-208876.96299999999"/>
    <n v="-13.848909239991603"/>
    <n v="7"/>
    <x v="2"/>
  </r>
  <r>
    <x v="6"/>
    <x v="3"/>
    <x v="0"/>
    <n v="54089.083999999995"/>
    <n v="-4632.4179999999997"/>
    <n v="-107510"/>
    <n v="-78300"/>
    <n v="-58030"/>
    <n v="-248472.41800000001"/>
    <n v="-194383.334"/>
    <n v="-3.5937627266899179"/>
    <n v="7"/>
    <x v="2"/>
  </r>
  <r>
    <x v="6"/>
    <x v="3"/>
    <x v="0"/>
    <n v="4786.2219999999998"/>
    <n v="-2256.261"/>
    <n v="-13520"/>
    <n v="-95050"/>
    <n v="-103290"/>
    <n v="-214116.261"/>
    <n v="-209330.03899999999"/>
    <n v="-43.735965235210571"/>
    <n v="7"/>
    <x v="2"/>
  </r>
  <r>
    <x v="6"/>
    <x v="3"/>
    <x v="1"/>
    <n v="184026.43"/>
    <n v="-77558.00499999999"/>
    <n v="-98680"/>
    <n v="-30440"/>
    <n v="-24620"/>
    <n v="-231298.005"/>
    <n v="-47271.575000000012"/>
    <n v="-0.25687383600279595"/>
    <n v="7"/>
    <x v="2"/>
  </r>
  <r>
    <x v="6"/>
    <x v="3"/>
    <x v="2"/>
    <n v="815834.03999999992"/>
    <n v="-326837.658"/>
    <n v="-56280"/>
    <n v="-78230"/>
    <n v="-93500"/>
    <n v="-554847.65800000005"/>
    <n v="260986.38199999987"/>
    <n v="0.31990131473307964"/>
    <n v="7"/>
    <x v="2"/>
  </r>
  <r>
    <x v="6"/>
    <x v="3"/>
    <x v="0"/>
    <n v="126503.27199999998"/>
    <n v="-39049.765999999996"/>
    <n v="-83100"/>
    <n v="-48580"/>
    <n v="-45230"/>
    <n v="-215959.766"/>
    <n v="-89456.494000000021"/>
    <n v="-0.70714766966659992"/>
    <n v="7"/>
    <x v="2"/>
  </r>
  <r>
    <x v="6"/>
    <x v="3"/>
    <x v="1"/>
    <n v="55205.864000000001"/>
    <n v="-82826.491999999998"/>
    <n v="-70850"/>
    <n v="-49110"/>
    <n v="-101110"/>
    <n v="-303896.49199999997"/>
    <n v="-248690.62799999997"/>
    <n v="-4.5047864480483444"/>
    <n v="7"/>
    <x v="2"/>
  </r>
  <r>
    <x v="6"/>
    <x v="3"/>
    <x v="2"/>
    <n v="223580.448"/>
    <n v="-311786.98600000003"/>
    <n v="-84630"/>
    <n v="-94420"/>
    <n v="-28320"/>
    <n v="-519156.98600000003"/>
    <n v="-295576.53800000006"/>
    <n v="-1.3220142487593551"/>
    <n v="7"/>
    <x v="2"/>
  </r>
  <r>
    <x v="6"/>
    <x v="3"/>
    <x v="0"/>
    <n v="127807.86900000001"/>
    <n v="-166015.087"/>
    <n v="-86840"/>
    <n v="-18980"/>
    <n v="-69660"/>
    <n v="-341495.087"/>
    <n v="-213687.21799999999"/>
    <n v="-1.6719410132720387"/>
    <n v="7"/>
    <x v="2"/>
  </r>
  <r>
    <x v="6"/>
    <x v="3"/>
    <x v="1"/>
    <n v="247975.81199999998"/>
    <n v="-113505.58799999999"/>
    <n v="-13530"/>
    <n v="-75970"/>
    <n v="-74370"/>
    <n v="-277375.58799999999"/>
    <n v="-29399.776000000013"/>
    <n v="-0.11855904720255545"/>
    <n v="7"/>
    <x v="2"/>
  </r>
  <r>
    <x v="6"/>
    <x v="3"/>
    <x v="2"/>
    <n v="440894.03399999999"/>
    <n v="-200743.22799999997"/>
    <n v="-55570"/>
    <n v="-14060"/>
    <n v="-67300"/>
    <n v="-337673.228"/>
    <n v="103220.80599999998"/>
    <n v="0.23411703956057611"/>
    <n v="7"/>
    <x v="2"/>
  </r>
  <r>
    <x v="6"/>
    <x v="3"/>
    <x v="0"/>
    <n v="15058.483999999999"/>
    <n v="-12441.477999999999"/>
    <n v="-15330"/>
    <n v="-65750"/>
    <n v="-83380"/>
    <n v="-176901.478"/>
    <n v="-161842.99400000001"/>
    <n v="-10.747628645752124"/>
    <n v="7"/>
    <x v="2"/>
  </r>
  <r>
    <x v="6"/>
    <x v="3"/>
    <x v="0"/>
    <n v="28823.732"/>
    <n v="-17849.719999999998"/>
    <n v="-24080"/>
    <n v="-45710"/>
    <n v="-41990"/>
    <n v="-129629.72"/>
    <n v="-100805.988"/>
    <n v="-3.4973260228758716"/>
    <n v="7"/>
    <x v="2"/>
  </r>
  <r>
    <x v="6"/>
    <x v="3"/>
    <x v="0"/>
    <n v="375641.56"/>
    <n v="-169178.89799999999"/>
    <n v="-16710"/>
    <n v="-25630"/>
    <n v="-96740"/>
    <n v="-308258.89799999999"/>
    <n v="67382.662000000011"/>
    <n v="0.17938021021955081"/>
    <n v="7"/>
    <x v="2"/>
  </r>
  <r>
    <x v="6"/>
    <x v="3"/>
    <x v="0"/>
    <n v="296366.20299999998"/>
    <n v="-375668.89500000002"/>
    <n v="-64240"/>
    <n v="-79800"/>
    <n v="-20530"/>
    <n v="-540238.89500000002"/>
    <n v="-243872.69200000004"/>
    <n v="-0.82287619010322866"/>
    <n v="7"/>
    <x v="2"/>
  </r>
  <r>
    <x v="6"/>
    <x v="3"/>
    <x v="0"/>
    <n v="185113.446"/>
    <n v="-233539.41100000002"/>
    <n v="-17750"/>
    <n v="-37660"/>
    <n v="-83550"/>
    <n v="-372499.41100000002"/>
    <n v="-187385.96500000003"/>
    <n v="-1.0122763583581067"/>
    <n v="7"/>
    <x v="2"/>
  </r>
  <r>
    <x v="6"/>
    <x v="3"/>
    <x v="0"/>
    <n v="168667.492"/>
    <n v="-213623.33299999998"/>
    <n v="-44920"/>
    <n v="-63150"/>
    <n v="-13920"/>
    <n v="-335613.33299999998"/>
    <n v="-166945.84099999999"/>
    <n v="-0.98979263295146402"/>
    <n v="7"/>
    <x v="2"/>
  </r>
  <r>
    <x v="6"/>
    <x v="3"/>
    <x v="0"/>
    <n v="56871.268999999993"/>
    <n v="-69854.350999999995"/>
    <n v="-58580"/>
    <n v="-27690"/>
    <n v="-38610"/>
    <n v="-194734.351"/>
    <n v="-137863.08199999999"/>
    <n v="-2.4241252995427272"/>
    <n v="7"/>
    <x v="2"/>
  </r>
  <r>
    <x v="6"/>
    <x v="3"/>
    <x v="0"/>
    <n v="161124.58600000001"/>
    <n v="-44473.1"/>
    <n v="-71080"/>
    <n v="-105170"/>
    <n v="-84660"/>
    <n v="-305383.09999999998"/>
    <n v="-144258.51399999997"/>
    <n v="-0.89532279077508359"/>
    <n v="7"/>
    <x v="2"/>
  </r>
  <r>
    <x v="6"/>
    <x v="3"/>
    <x v="0"/>
    <n v="281484.86099999998"/>
    <n v="-97825.174999999988"/>
    <n v="-57730"/>
    <n v="-106050"/>
    <n v="-59370"/>
    <n v="-320975.17499999999"/>
    <n v="-39490.314000000013"/>
    <n v="-0.14029285219712054"/>
    <n v="7"/>
    <x v="2"/>
  </r>
  <r>
    <x v="6"/>
    <x v="3"/>
    <x v="0"/>
    <n v="82588.974999999991"/>
    <n v="-26589.5"/>
    <n v="-102400"/>
    <n v="-90390"/>
    <n v="-54290"/>
    <n v="-273669.5"/>
    <n v="-191080.52500000002"/>
    <n v="-2.31363235831417"/>
    <n v="7"/>
    <x v="2"/>
  </r>
  <r>
    <x v="6"/>
    <x v="3"/>
    <x v="0"/>
    <n v="56678.705999999998"/>
    <n v="-17962.518"/>
    <n v="-37940"/>
    <n v="-30840"/>
    <n v="-12400"/>
    <n v="-99142.517999999996"/>
    <n v="-42463.811999999998"/>
    <n v="-0.74920221361440398"/>
    <n v="7"/>
    <x v="2"/>
  </r>
  <r>
    <x v="6"/>
    <x v="3"/>
    <x v="0"/>
    <n v="64279.270999999993"/>
    <n v="-23083.375"/>
    <n v="-88910"/>
    <n v="-28860"/>
    <n v="-70460"/>
    <n v="-211313.375"/>
    <n v="-147034.10399999999"/>
    <n v="-2.287426439543784"/>
    <n v="7"/>
    <x v="2"/>
  </r>
  <r>
    <x v="6"/>
    <x v="3"/>
    <x v="0"/>
    <n v="1661446.8639999998"/>
    <n v="-2154151.111"/>
    <n v="-61650"/>
    <n v="-25160"/>
    <n v="-101100"/>
    <n v="-2342061.111"/>
    <n v="-680614.24700000021"/>
    <n v="-0.40965152828384421"/>
    <n v="7"/>
    <x v="2"/>
  </r>
  <r>
    <x v="6"/>
    <x v="3"/>
    <x v="0"/>
    <n v="674907.00899999996"/>
    <n v="-888948.57799999986"/>
    <n v="-96070"/>
    <n v="-91250"/>
    <n v="-29690"/>
    <n v="-1105958.5779999997"/>
    <n v="-431051.56899999978"/>
    <n v="-0.63868290483259715"/>
    <n v="7"/>
    <x v="2"/>
  </r>
  <r>
    <x v="6"/>
    <x v="3"/>
    <x v="0"/>
    <n v="408312.40799999994"/>
    <n v="-532538.77599999995"/>
    <n v="-95430"/>
    <n v="-102800"/>
    <n v="-82160"/>
    <n v="-812928.77599999995"/>
    <n v="-404616.36800000002"/>
    <n v="-0.99094800959367391"/>
    <n v="7"/>
    <x v="2"/>
  </r>
  <r>
    <x v="6"/>
    <x v="3"/>
    <x v="0"/>
    <n v="826703.47899999993"/>
    <n v="-1089411.82"/>
    <n v="-26090"/>
    <n v="-95680"/>
    <n v="-69620"/>
    <n v="-1280801.82"/>
    <n v="-454098.34100000013"/>
    <n v="-0.54928804890150962"/>
    <n v="7"/>
    <x v="2"/>
  </r>
  <r>
    <x v="6"/>
    <x v="3"/>
    <x v="0"/>
    <n v="26313.468999999997"/>
    <n v="-5844.51"/>
    <n v="-103640"/>
    <n v="-76230"/>
    <n v="-14090"/>
    <n v="-199804.51"/>
    <n v="-173491.04100000003"/>
    <n v="-6.5932409367993268"/>
    <n v="7"/>
    <x v="2"/>
  </r>
  <r>
    <x v="6"/>
    <x v="3"/>
    <x v="0"/>
    <n v="256233.42499999999"/>
    <n v="-352064.96499999997"/>
    <n v="-85030"/>
    <n v="-75080"/>
    <n v="-27230"/>
    <n v="-539404.96499999997"/>
    <n v="-283171.53999999998"/>
    <n v="-1.1051311514100863"/>
    <n v="7"/>
    <x v="2"/>
  </r>
  <r>
    <x v="6"/>
    <x v="3"/>
    <x v="0"/>
    <n v="136315.99100000001"/>
    <n v="-179787.951"/>
    <n v="-16380"/>
    <n v="-41670"/>
    <n v="-82630"/>
    <n v="-320467.951"/>
    <n v="-184151.96"/>
    <n v="-1.3509197171152134"/>
    <n v="7"/>
    <x v="2"/>
  </r>
  <r>
    <x v="6"/>
    <x v="3"/>
    <x v="0"/>
    <n v="274297.24699999997"/>
    <n v="-362933.02499999997"/>
    <n v="-82380"/>
    <n v="-86350"/>
    <n v="-45930"/>
    <n v="-577593.02499999991"/>
    <n v="-303295.77799999993"/>
    <n v="-1.1057193658236022"/>
    <n v="7"/>
    <x v="2"/>
  </r>
  <r>
    <x v="6"/>
    <x v="3"/>
    <x v="0"/>
    <n v="61600.497000000003"/>
    <n v="-84820.148000000001"/>
    <n v="-54460"/>
    <n v="-20580"/>
    <n v="-38540"/>
    <n v="-198400.14799999999"/>
    <n v="-136799.65099999998"/>
    <n v="-2.2207556377345457"/>
    <n v="7"/>
    <x v="2"/>
  </r>
  <r>
    <x v="6"/>
    <x v="3"/>
    <x v="0"/>
    <n v="60854.177999999993"/>
    <n v="-83669.123999999996"/>
    <n v="-42700"/>
    <n v="-17750"/>
    <n v="-56010"/>
    <n v="-200129.12400000001"/>
    <n v="-139274.94600000003"/>
    <n v="-2.288666950689894"/>
    <n v="7"/>
    <x v="2"/>
  </r>
  <r>
    <x v="6"/>
    <x v="3"/>
    <x v="0"/>
    <n v="51949.093000000001"/>
    <n v="-67600.007999999987"/>
    <n v="-97360"/>
    <n v="-18750"/>
    <n v="-66090"/>
    <n v="-249800.00799999997"/>
    <n v="-197850.91499999998"/>
    <n v="-3.8085537893799217"/>
    <n v="7"/>
    <x v="2"/>
  </r>
  <r>
    <x v="6"/>
    <x v="3"/>
    <x v="0"/>
    <n v="54109.313999999998"/>
    <n v="-70925.148000000001"/>
    <n v="-72490"/>
    <n v="-45120"/>
    <n v="-81270"/>
    <n v="-269805.14799999999"/>
    <n v="-215695.83399999997"/>
    <n v="-3.9862977009836049"/>
    <n v="7"/>
    <x v="2"/>
  </r>
  <r>
    <x v="6"/>
    <x v="3"/>
    <x v="0"/>
    <n v="40561.401999999995"/>
    <n v="-50519.552999999993"/>
    <n v="-20960"/>
    <n v="-14720"/>
    <n v="-58820"/>
    <n v="-145019.55299999999"/>
    <n v="-104458.15099999998"/>
    <n v="-2.5753091818670368"/>
    <n v="7"/>
    <x v="2"/>
  </r>
  <r>
    <x v="6"/>
    <x v="3"/>
    <x v="0"/>
    <n v="36410.828999999998"/>
    <n v="-45544.260999999999"/>
    <n v="-62950"/>
    <n v="-103020"/>
    <n v="-35690"/>
    <n v="-247204.261"/>
    <n v="-210793.432"/>
    <n v="-5.7893060331035038"/>
    <n v="7"/>
    <x v="2"/>
  </r>
  <r>
    <x v="6"/>
    <x v="3"/>
    <x v="1"/>
    <n v="61413.883999999991"/>
    <n v="-77710.940999999992"/>
    <n v="-12320"/>
    <n v="-55810"/>
    <n v="-62940"/>
    <n v="-208780.94099999999"/>
    <n v="-147367.057"/>
    <n v="-2.3995723344903577"/>
    <n v="7"/>
    <x v="2"/>
  </r>
  <r>
    <x v="6"/>
    <x v="3"/>
    <x v="2"/>
    <n v="306263.11799999996"/>
    <n v="-300329.44899999996"/>
    <n v="-57150"/>
    <n v="-23210"/>
    <n v="-43210"/>
    <n v="-423899.44899999996"/>
    <n v="-117636.33100000001"/>
    <n v="-0.38410217909425198"/>
    <n v="7"/>
    <x v="2"/>
  </r>
  <r>
    <x v="6"/>
    <x v="3"/>
    <x v="0"/>
    <n v="450608.13"/>
    <n v="-438229.05699999997"/>
    <n v="-81340"/>
    <n v="-84500"/>
    <n v="-97840"/>
    <n v="-701909.05700000003"/>
    <n v="-251300.92700000003"/>
    <n v="-0.55769283834270811"/>
    <n v="7"/>
    <x v="2"/>
  </r>
  <r>
    <x v="6"/>
    <x v="3"/>
    <x v="0"/>
    <n v="728330.16200000001"/>
    <n v="-746436.45299999998"/>
    <n v="-77230"/>
    <n v="-55820"/>
    <n v="-39100"/>
    <n v="-918586.45299999998"/>
    <n v="-190256.29099999997"/>
    <n v="-0.26122258959803996"/>
    <n v="7"/>
    <x v="2"/>
  </r>
  <r>
    <x v="6"/>
    <x v="3"/>
    <x v="0"/>
    <n v="1441067.2359999998"/>
    <n v="-46042.752"/>
    <n v="-62250"/>
    <n v="-23090"/>
    <n v="-67190"/>
    <n v="-198572.75200000001"/>
    <n v="1242494.4839999997"/>
    <n v="0.86220438086484941"/>
    <n v="7"/>
    <x v="2"/>
  </r>
  <r>
    <x v="6"/>
    <x v="3"/>
    <x v="0"/>
    <n v="340791.696"/>
    <n v="-214136.26499999998"/>
    <n v="-13630"/>
    <n v="-61200"/>
    <n v="-36330"/>
    <n v="-325296.26500000001"/>
    <n v="15495.430999999982"/>
    <n v="4.5468921871852135E-2"/>
    <n v="7"/>
    <x v="2"/>
  </r>
  <r>
    <x v="6"/>
    <x v="3"/>
    <x v="0"/>
    <n v="147501.361"/>
    <n v="-29652.300999999992"/>
    <n v="-61380"/>
    <n v="-39570"/>
    <n v="-50700"/>
    <n v="-181302.30099999998"/>
    <n v="-33800.939999999973"/>
    <n v="-0.22915680079724804"/>
    <n v="7"/>
    <x v="2"/>
  </r>
  <r>
    <x v="6"/>
    <x v="3"/>
    <x v="1"/>
    <n v="149277.345"/>
    <n v="-125549.44499999998"/>
    <n v="-30060"/>
    <n v="-80850"/>
    <n v="-28900"/>
    <n v="-265359.44499999995"/>
    <n v="-116082.09999999995"/>
    <n v="-0.77762704045948794"/>
    <n v="7"/>
    <x v="2"/>
  </r>
  <r>
    <x v="6"/>
    <x v="3"/>
    <x v="2"/>
    <n v="201917.56199999998"/>
    <n v="-25966.954999999998"/>
    <n v="-46710"/>
    <n v="-80560"/>
    <n v="-64630"/>
    <n v="-217866.95499999999"/>
    <n v="-15949.393000000011"/>
    <n v="-7.898962745994334E-2"/>
    <n v="7"/>
    <x v="2"/>
  </r>
  <r>
    <x v="6"/>
    <x v="3"/>
    <x v="0"/>
    <n v="25057.787999999997"/>
    <n v="-27894.271999999997"/>
    <n v="-54780"/>
    <n v="-36490"/>
    <n v="-77930"/>
    <n v="-197094.272"/>
    <n v="-172036.484"/>
    <n v="-6.8655894127606167"/>
    <n v="7"/>
    <x v="2"/>
  </r>
  <r>
    <x v="6"/>
    <x v="3"/>
    <x v="0"/>
    <n v="47237.743000000002"/>
    <n v="-31243.414999999997"/>
    <n v="-76760"/>
    <n v="-77450"/>
    <n v="-23050"/>
    <n v="-208503.41500000001"/>
    <n v="-161265.67200000002"/>
    <n v="-3.4139156902564123"/>
    <n v="7"/>
    <x v="2"/>
  </r>
  <r>
    <x v="6"/>
    <x v="3"/>
    <x v="0"/>
    <n v="208542.726"/>
    <n v="-93639.986999999994"/>
    <n v="-48930"/>
    <n v="-70180"/>
    <n v="-91460"/>
    <n v="-304209.98699999996"/>
    <n v="-95667.260999999969"/>
    <n v="-0.45874177841139363"/>
    <n v="7"/>
    <x v="2"/>
  </r>
  <r>
    <x v="6"/>
    <x v="3"/>
    <x v="1"/>
    <n v="687780.12800000003"/>
    <n v="-102489.63899999998"/>
    <n v="-61780"/>
    <n v="-27690"/>
    <n v="-72320"/>
    <n v="-264279.63899999997"/>
    <n v="423500.48900000006"/>
    <n v="0.61574981852339883"/>
    <n v="7"/>
    <x v="2"/>
  </r>
  <r>
    <x v="6"/>
    <x v="3"/>
    <x v="2"/>
    <n v="216841.56199999998"/>
    <n v="-56601.082999999999"/>
    <n v="-99430"/>
    <n v="-19380"/>
    <n v="-99630"/>
    <n v="-275041.08299999998"/>
    <n v="-58199.521000000008"/>
    <n v="-0.26839652169633427"/>
    <n v="7"/>
    <x v="2"/>
  </r>
  <r>
    <x v="6"/>
    <x v="3"/>
    <x v="0"/>
    <n v="333301.32499999995"/>
    <n v="-33370.092000000004"/>
    <n v="-13170"/>
    <n v="-21850"/>
    <n v="-74580"/>
    <n v="-142970.092"/>
    <n v="190331.23299999995"/>
    <n v="0.57104853393547106"/>
    <n v="7"/>
    <x v="2"/>
  </r>
  <r>
    <x v="6"/>
    <x v="3"/>
    <x v="0"/>
    <n v="40406.856"/>
    <n v="-21802.332999999999"/>
    <n v="-80310"/>
    <n v="-83430"/>
    <n v="-57050"/>
    <n v="-242592.33299999998"/>
    <n v="-202185.47699999998"/>
    <n v="-5.0037418649943959"/>
    <n v="7"/>
    <x v="2"/>
  </r>
  <r>
    <x v="6"/>
    <x v="3"/>
    <x v="1"/>
    <n v="9547040.152999999"/>
    <n v="-696278.24699999997"/>
    <n v="-68860"/>
    <n v="-38450"/>
    <n v="-56640"/>
    <n v="-860228.24699999997"/>
    <n v="8686811.9059999995"/>
    <n v="0.90989581763415051"/>
    <n v="7"/>
    <x v="2"/>
  </r>
  <r>
    <x v="6"/>
    <x v="3"/>
    <x v="2"/>
    <n v="172693.283"/>
    <n v="-71315.909"/>
    <n v="-38320"/>
    <n v="-19610"/>
    <n v="-84830"/>
    <n v="-214075.90899999999"/>
    <n v="-41382.625999999989"/>
    <n v="-0.23963077938590113"/>
    <n v="7"/>
    <x v="2"/>
  </r>
  <r>
    <x v="6"/>
    <x v="3"/>
    <x v="0"/>
    <n v="174538.658"/>
    <n v="-98794.583999999988"/>
    <n v="-87420"/>
    <n v="-39770"/>
    <n v="-84870"/>
    <n v="-310854.58399999997"/>
    <n v="-136315.92599999998"/>
    <n v="-0.78100707065136243"/>
    <n v="7"/>
    <x v="2"/>
  </r>
  <r>
    <x v="6"/>
    <x v="3"/>
    <x v="0"/>
    <n v="251033.06899999996"/>
    <n v="-142188.99799999999"/>
    <n v="-98360"/>
    <n v="-86320"/>
    <n v="-70610"/>
    <n v="-397478.99800000002"/>
    <n v="-146445.92900000006"/>
    <n v="-0.58337305751538293"/>
    <n v="7"/>
    <x v="2"/>
  </r>
  <r>
    <x v="6"/>
    <x v="3"/>
    <x v="0"/>
    <n v="438874.38"/>
    <n v="-119346.24799999998"/>
    <n v="-104010"/>
    <n v="-94100"/>
    <n v="-25710"/>
    <n v="-343166.24799999996"/>
    <n v="95708.132000000041"/>
    <n v="0.21807637073733954"/>
    <n v="7"/>
    <x v="2"/>
  </r>
  <r>
    <x v="6"/>
    <x v="3"/>
    <x v="1"/>
    <n v="2096.6329999999998"/>
    <n v="-2626.5539999999996"/>
    <n v="-45410"/>
    <n v="-43860"/>
    <n v="-18840"/>
    <n v="-110736.554"/>
    <n v="-108639.921"/>
    <n v="-51.816374634950421"/>
    <n v="7"/>
    <x v="2"/>
  </r>
  <r>
    <x v="6"/>
    <x v="3"/>
    <x v="2"/>
    <n v="4489263.0789999999"/>
    <n v="-21875.062999999998"/>
    <n v="-69470"/>
    <n v="-52670"/>
    <n v="-97960"/>
    <n v="-241975.06299999999"/>
    <n v="4247288.0159999998"/>
    <n v="0.94609915731338678"/>
    <n v="7"/>
    <x v="2"/>
  </r>
  <r>
    <x v="6"/>
    <x v="3"/>
    <x v="3"/>
    <n v="226090.508"/>
    <n v="-212007.13799999998"/>
    <n v="-56270"/>
    <n v="-87970"/>
    <n v="-54750"/>
    <n v="-410997.13799999998"/>
    <n v="-184906.62999999998"/>
    <n v="-0.81784340101531361"/>
    <n v="7"/>
    <x v="2"/>
  </r>
  <r>
    <x v="6"/>
    <x v="3"/>
    <x v="0"/>
    <n v="50934.135000000002"/>
    <n v="-23679.921999999999"/>
    <n v="-86870"/>
    <n v="-27900"/>
    <n v="-42890"/>
    <n v="-181339.92199999999"/>
    <n v="-130405.78699999998"/>
    <n v="-2.5602827455497179"/>
    <n v="7"/>
    <x v="2"/>
  </r>
  <r>
    <x v="6"/>
    <x v="3"/>
    <x v="1"/>
    <n v="689794.35699999996"/>
    <n v="-16077.564999999999"/>
    <n v="-53590"/>
    <n v="-106190"/>
    <n v="-90710"/>
    <n v="-266567.565"/>
    <n v="423226.79199999996"/>
    <n v="0.61355502216728053"/>
    <n v="7"/>
    <x v="2"/>
  </r>
  <r>
    <x v="6"/>
    <x v="3"/>
    <x v="2"/>
    <n v="6102154.2470000004"/>
    <n v="-433357.93199999997"/>
    <n v="-45910"/>
    <n v="-91170"/>
    <n v="-43670"/>
    <n v="-614107.93200000003"/>
    <n v="5488046.3150000004"/>
    <n v="0.89936210932361904"/>
    <n v="7"/>
    <x v="2"/>
  </r>
  <r>
    <x v="6"/>
    <x v="3"/>
    <x v="3"/>
    <n v="147354.30499999999"/>
    <n v="-11673.199999999999"/>
    <n v="-35250"/>
    <n v="-88330"/>
    <n v="-17590"/>
    <n v="-152843.20000000001"/>
    <n v="-5488.8950000000186"/>
    <n v="-3.7249641264298444E-2"/>
    <n v="7"/>
    <x v="2"/>
  </r>
  <r>
    <x v="6"/>
    <x v="3"/>
    <x v="0"/>
    <n v="662241.30699999991"/>
    <n v="-394911.79699999996"/>
    <n v="-85160"/>
    <n v="-17820"/>
    <n v="-63900"/>
    <n v="-561791.79700000002"/>
    <n v="100449.50999999989"/>
    <n v="0.15168113033456534"/>
    <n v="7"/>
    <x v="2"/>
  </r>
  <r>
    <x v="6"/>
    <x v="3"/>
    <x v="1"/>
    <n v="408135.48999999993"/>
    <n v="-413563.00300000003"/>
    <n v="-88350"/>
    <n v="-82000"/>
    <n v="-106570"/>
    <n v="-690483.00300000003"/>
    <n v="-282347.51300000009"/>
    <n v="-0.69179848339089589"/>
    <n v="7"/>
    <x v="2"/>
  </r>
  <r>
    <x v="6"/>
    <x v="3"/>
    <x v="2"/>
    <n v="479532.01099999994"/>
    <n v="-136516.83499999999"/>
    <n v="-66260"/>
    <n v="-52690"/>
    <n v="-99550"/>
    <n v="-355016.83499999996"/>
    <n v="124515.17599999998"/>
    <n v="0.25965977900065568"/>
    <n v="7"/>
    <x v="2"/>
  </r>
  <r>
    <x v="6"/>
    <x v="3"/>
    <x v="3"/>
    <n v="442609.3"/>
    <n v="-228727.36599999998"/>
    <n v="-15410"/>
    <n v="-51520"/>
    <n v="-80240"/>
    <n v="-375897.36599999998"/>
    <n v="66711.934000000008"/>
    <n v="0.15072420303866188"/>
    <n v="7"/>
    <x v="2"/>
  </r>
  <r>
    <x v="6"/>
    <x v="3"/>
    <x v="0"/>
    <n v="298359.50199999998"/>
    <n v="-303239.04099999997"/>
    <n v="-75540"/>
    <n v="-42260"/>
    <n v="-15080"/>
    <n v="-436119.04099999997"/>
    <n v="-137759.53899999999"/>
    <n v="-0.46172331726173749"/>
    <n v="7"/>
    <x v="2"/>
  </r>
  <r>
    <x v="6"/>
    <x v="4"/>
    <x v="1"/>
    <n v="703285.16299999994"/>
    <n v="-91255.814999999988"/>
    <n v="-77600"/>
    <n v="-35950"/>
    <n v="-12790"/>
    <n v="-217595.815"/>
    <n v="485689.34799999994"/>
    <n v="0.69060087366012013"/>
    <n v="7"/>
    <x v="2"/>
  </r>
  <r>
    <x v="6"/>
    <x v="4"/>
    <x v="2"/>
    <n v="1617445.872"/>
    <n v="-1362654.6779999998"/>
    <n v="-62040"/>
    <n v="-52770"/>
    <n v="-101330"/>
    <n v="-1578794.6779999998"/>
    <n v="38651.194000000134"/>
    <n v="2.38964373826045E-2"/>
    <n v="7"/>
    <x v="2"/>
  </r>
  <r>
    <x v="6"/>
    <x v="4"/>
    <x v="3"/>
    <n v="2640367.5619999999"/>
    <n v="-348210.723"/>
    <n v="-30400"/>
    <n v="-15540"/>
    <n v="-51000"/>
    <n v="-445150.723"/>
    <n v="2195216.8389999997"/>
    <n v="0.83140577493581547"/>
    <n v="7"/>
    <x v="2"/>
  </r>
  <r>
    <x v="6"/>
    <x v="4"/>
    <x v="0"/>
    <n v="340961.02599999995"/>
    <n v="-328313.66399999999"/>
    <n v="-85350"/>
    <n v="-42230"/>
    <n v="-48840"/>
    <n v="-504733.66399999999"/>
    <n v="-163772.63800000004"/>
    <n v="-0.48032656377564997"/>
    <n v="7"/>
    <x v="2"/>
  </r>
  <r>
    <x v="6"/>
    <x v="4"/>
    <x v="0"/>
    <n v="2147842.102"/>
    <n v="-2041353.3769999999"/>
    <n v="-23590"/>
    <n v="-21850"/>
    <n v="-30000"/>
    <n v="-2116793.3769999999"/>
    <n v="31048.725000000093"/>
    <n v="1.4455776321308043E-2"/>
    <n v="7"/>
    <x v="2"/>
  </r>
  <r>
    <x v="6"/>
    <x v="4"/>
    <x v="1"/>
    <n v="15571.367"/>
    <n v="-1682.492"/>
    <n v="-58140"/>
    <n v="-19450"/>
    <n v="-84030"/>
    <n v="-163302.492"/>
    <n v="-147731.125"/>
    <n v="-9.4873574683584305"/>
    <n v="7"/>
    <x v="2"/>
  </r>
  <r>
    <x v="6"/>
    <x v="4"/>
    <x v="2"/>
    <n v="1186990.875"/>
    <n v="-683169.56400000001"/>
    <n v="-21320"/>
    <n v="-84160"/>
    <n v="-14230"/>
    <n v="-802879.56400000001"/>
    <n v="384111.31099999999"/>
    <n v="0.32360089625794303"/>
    <n v="7"/>
    <x v="2"/>
  </r>
  <r>
    <x v="6"/>
    <x v="4"/>
    <x v="0"/>
    <n v="1202753.9509999999"/>
    <n v="-648042.17799999996"/>
    <n v="-102590"/>
    <n v="-69230"/>
    <n v="-100390"/>
    <n v="-920252.17799999996"/>
    <n v="282501.77299999993"/>
    <n v="0.23487910620881425"/>
    <n v="7"/>
    <x v="2"/>
  </r>
  <r>
    <x v="6"/>
    <x v="4"/>
    <x v="1"/>
    <n v="261542.56099999996"/>
    <n v="-53254.606999999996"/>
    <n v="-70100"/>
    <n v="-86980"/>
    <n v="-34410"/>
    <n v="-244744.60699999999"/>
    <n v="16797.953999999969"/>
    <n v="6.4226464464420277E-2"/>
    <n v="7"/>
    <x v="2"/>
  </r>
  <r>
    <x v="6"/>
    <x v="4"/>
    <x v="2"/>
    <n v="210740.52299999999"/>
    <n v="-52612.42"/>
    <n v="-64460"/>
    <n v="-50700"/>
    <n v="-87070"/>
    <n v="-254842.41999999998"/>
    <n v="-44101.896999999997"/>
    <n v="-0.20927108072138551"/>
    <n v="7"/>
    <x v="2"/>
  </r>
  <r>
    <x v="6"/>
    <x v="4"/>
    <x v="0"/>
    <n v="90726.306999999986"/>
    <n v="-13684.236999999999"/>
    <n v="-44160"/>
    <n v="-60310"/>
    <n v="-79230"/>
    <n v="-197384.23699999999"/>
    <n v="-106657.93000000001"/>
    <n v="-1.1756009202490743"/>
    <n v="7"/>
    <x v="2"/>
  </r>
  <r>
    <x v="6"/>
    <x v="4"/>
    <x v="1"/>
    <n v="120111.474"/>
    <n v="-38310.320999999996"/>
    <n v="-46000"/>
    <n v="-102530"/>
    <n v="-20580"/>
    <n v="-207420.321"/>
    <n v="-87308.846999999994"/>
    <n v="-0.72689847266381891"/>
    <n v="7"/>
    <x v="2"/>
  </r>
  <r>
    <x v="6"/>
    <x v="4"/>
    <x v="2"/>
    <n v="95998.888999999981"/>
    <n v="-150393.35499999998"/>
    <n v="-98540"/>
    <n v="-35300"/>
    <n v="-85730"/>
    <n v="-369963.35499999998"/>
    <n v="-273964.46600000001"/>
    <n v="-2.8538295479648736"/>
    <n v="7"/>
    <x v="2"/>
  </r>
  <r>
    <x v="6"/>
    <x v="4"/>
    <x v="0"/>
    <n v="2348657.0729999999"/>
    <n v="-60183.767000000007"/>
    <n v="-29540"/>
    <n v="-80010"/>
    <n v="-35180"/>
    <n v="-204913.76699999999"/>
    <n v="2143743.3059999999"/>
    <n v="0.91275279420070532"/>
    <n v="7"/>
    <x v="2"/>
  </r>
  <r>
    <x v="6"/>
    <x v="4"/>
    <x v="0"/>
    <n v="3289401.8360000001"/>
    <n v="-160452.34099999999"/>
    <n v="-63370"/>
    <n v="-77900"/>
    <n v="-80450"/>
    <n v="-382172.34100000001"/>
    <n v="2907229.4950000001"/>
    <n v="0.88381707068518822"/>
    <n v="7"/>
    <x v="2"/>
  </r>
  <r>
    <x v="6"/>
    <x v="4"/>
    <x v="0"/>
    <n v="491292.88599999994"/>
    <n v="-63100.414999999994"/>
    <n v="-54880"/>
    <n v="-91470"/>
    <n v="-36240"/>
    <n v="-245690.41499999998"/>
    <n v="245602.47099999996"/>
    <n v="0.49991049738098586"/>
    <n v="7"/>
    <x v="2"/>
  </r>
  <r>
    <x v="6"/>
    <x v="4"/>
    <x v="0"/>
    <n v="733055.46299999999"/>
    <n v="-74354.168000000005"/>
    <n v="-23520"/>
    <n v="-36490"/>
    <n v="-27630"/>
    <n v="-161994.16800000001"/>
    <n v="571061.29499999993"/>
    <n v="0.77901512753612745"/>
    <n v="7"/>
    <x v="2"/>
  </r>
  <r>
    <x v="6"/>
    <x v="4"/>
    <x v="0"/>
    <n v="3133134.3050000002"/>
    <n v="-286358.22600000002"/>
    <n v="-106710"/>
    <n v="-67130"/>
    <n v="-45900"/>
    <n v="-506098.22600000002"/>
    <n v="2627036.0789999999"/>
    <n v="0.83846902917875388"/>
    <n v="7"/>
    <x v="2"/>
  </r>
  <r>
    <x v="6"/>
    <x v="4"/>
    <x v="0"/>
    <n v="3208194.4509999994"/>
    <n v="-264135.83699999994"/>
    <n v="-13970"/>
    <n v="-101730"/>
    <n v="-21530"/>
    <n v="-401365.83699999994"/>
    <n v="2806828.6139999996"/>
    <n v="0.87489354428784905"/>
    <n v="7"/>
    <x v="2"/>
  </r>
  <r>
    <x v="6"/>
    <x v="4"/>
    <x v="0"/>
    <n v="189553.07699999999"/>
    <n v="-15332.386999999999"/>
    <n v="-106620"/>
    <n v="-20020"/>
    <n v="-27970"/>
    <n v="-169942.38699999999"/>
    <n v="19610.690000000002"/>
    <n v="0.10345751338027609"/>
    <n v="7"/>
    <x v="2"/>
  </r>
  <r>
    <x v="6"/>
    <x v="4"/>
    <x v="0"/>
    <n v="623468.98599999992"/>
    <n v="-31056.34"/>
    <n v="-50070"/>
    <n v="-46110"/>
    <n v="-19510"/>
    <n v="-146746.34"/>
    <n v="476722.64599999995"/>
    <n v="0.76462928662822049"/>
    <n v="7"/>
    <x v="2"/>
  </r>
  <r>
    <x v="6"/>
    <x v="4"/>
    <x v="0"/>
    <n v="3280431.7069999995"/>
    <n v="-169349.06799999997"/>
    <n v="-100230"/>
    <n v="-72290"/>
    <n v="-13660"/>
    <n v="-355529.06799999997"/>
    <n v="2924902.6389999995"/>
    <n v="0.89162125605561338"/>
    <n v="7"/>
    <x v="2"/>
  </r>
  <r>
    <x v="6"/>
    <x v="4"/>
    <x v="0"/>
    <n v="1171292.409"/>
    <n v="-72823.001999999993"/>
    <n v="-33590"/>
    <n v="-46850"/>
    <n v="-80460"/>
    <n v="-233723.00199999998"/>
    <n v="937569.40700000001"/>
    <n v="0.80045717004215644"/>
    <n v="7"/>
    <x v="2"/>
  </r>
  <r>
    <x v="6"/>
    <x v="4"/>
    <x v="0"/>
    <n v="-3070.6059999999998"/>
    <n v="-99.399999999999991"/>
    <n v="-55940"/>
    <n v="-53530"/>
    <n v="-26560"/>
    <n v="-136129.4"/>
    <n v="-139200.00599999999"/>
    <n v="45.333073015554589"/>
    <n v="7"/>
    <x v="2"/>
  </r>
  <r>
    <x v="6"/>
    <x v="4"/>
    <x v="0"/>
    <n v="487341.65899999999"/>
    <n v="-796535.97099999979"/>
    <n v="-77730"/>
    <n v="-59470"/>
    <n v="-51520"/>
    <n v="-985255.97099999979"/>
    <n v="-497914.3119999998"/>
    <n v="-1.02169453976435"/>
    <n v="7"/>
    <x v="2"/>
  </r>
  <r>
    <x v="6"/>
    <x v="4"/>
    <x v="0"/>
    <n v="244339.571"/>
    <n v="-416946.61399999988"/>
    <n v="-24140"/>
    <n v="-56060"/>
    <n v="-80040"/>
    <n v="-577186.61399999983"/>
    <n v="-332847.04299999983"/>
    <n v="-1.362231429144974"/>
    <n v="7"/>
    <x v="2"/>
  </r>
  <r>
    <x v="6"/>
    <x v="4"/>
    <x v="0"/>
    <n v="116489.77199999998"/>
    <n v="-22818.663"/>
    <n v="-65330"/>
    <n v="-80900"/>
    <n v="-35660"/>
    <n v="-204708.663"/>
    <n v="-88218.891000000018"/>
    <n v="-0.75731018685485996"/>
    <n v="7"/>
    <x v="2"/>
  </r>
  <r>
    <x v="6"/>
    <x v="4"/>
    <x v="0"/>
    <n v="89462.345000000001"/>
    <n v="-7088.2629999999999"/>
    <n v="-97190"/>
    <n v="-100470"/>
    <n v="-68800"/>
    <n v="-273548.26299999998"/>
    <n v="-184085.91799999998"/>
    <n v="-2.0576916243364733"/>
    <n v="7"/>
    <x v="2"/>
  </r>
  <r>
    <x v="6"/>
    <x v="4"/>
    <x v="0"/>
    <n v="129123.16899999999"/>
    <n v="-78604.798999999985"/>
    <n v="-15440"/>
    <n v="-24340"/>
    <n v="-14220"/>
    <n v="-132604.799"/>
    <n v="-3481.6300000000047"/>
    <n v="-2.6963635008059667E-2"/>
    <n v="7"/>
    <x v="2"/>
  </r>
  <r>
    <x v="6"/>
    <x v="4"/>
    <x v="0"/>
    <n v="115900.099"/>
    <n v="-100165.303"/>
    <n v="-27600"/>
    <n v="-56080"/>
    <n v="-44770"/>
    <n v="-228615.30300000001"/>
    <n v="-112715.20400000001"/>
    <n v="-0.97252034271342602"/>
    <n v="7"/>
    <x v="2"/>
  </r>
  <r>
    <x v="6"/>
    <x v="4"/>
    <x v="0"/>
    <n v="108328.03099999999"/>
    <n v="-34373.429999999993"/>
    <n v="-68290"/>
    <n v="-67060"/>
    <n v="-17450"/>
    <n v="-187173.43"/>
    <n v="-78845.399000000005"/>
    <n v="-0.72783930689186083"/>
    <n v="7"/>
    <x v="2"/>
  </r>
  <r>
    <x v="6"/>
    <x v="4"/>
    <x v="0"/>
    <n v="83544.34199999999"/>
    <n v="-116001.54999999999"/>
    <n v="-28540"/>
    <n v="-31670"/>
    <n v="-34620"/>
    <n v="-210831.55"/>
    <n v="-127287.208"/>
    <n v="-1.5235886111832686"/>
    <n v="7"/>
    <x v="2"/>
  </r>
  <r>
    <x v="6"/>
    <x v="4"/>
    <x v="0"/>
    <n v="61705.370999999992"/>
    <n v="-60747.273999999998"/>
    <n v="-29670"/>
    <n v="-90220"/>
    <n v="-94580"/>
    <n v="-275217.27399999998"/>
    <n v="-213511.90299999999"/>
    <n v="-3.4601834417298947"/>
    <n v="7"/>
    <x v="2"/>
  </r>
  <r>
    <x v="6"/>
    <x v="4"/>
    <x v="0"/>
    <n v="60201.406999999992"/>
    <n v="-60649.644999999997"/>
    <n v="-23630"/>
    <n v="-26900"/>
    <n v="-102060"/>
    <n v="-213239.64499999999"/>
    <n v="-153038.23800000001"/>
    <n v="-2.5421040076355697"/>
    <n v="7"/>
    <x v="2"/>
  </r>
  <r>
    <x v="6"/>
    <x v="4"/>
    <x v="0"/>
    <n v="27055.895999999997"/>
    <n v="-50681.659000000007"/>
    <n v="-50120"/>
    <n v="-74610"/>
    <n v="-68560"/>
    <n v="-243971.65900000001"/>
    <n v="-216915.76300000001"/>
    <n v="-8.0173195151252816"/>
    <n v="7"/>
    <x v="2"/>
  </r>
  <r>
    <x v="6"/>
    <x v="4"/>
    <x v="0"/>
    <n v="46456.998"/>
    <n v="-87780.706999999995"/>
    <n v="-19690"/>
    <n v="-51880"/>
    <n v="-86580"/>
    <n v="-245930.70699999999"/>
    <n v="-199473.709"/>
    <n v="-4.2937279115624305"/>
    <n v="7"/>
    <x v="2"/>
  </r>
  <r>
    <x v="6"/>
    <x v="4"/>
    <x v="0"/>
    <n v="23536.449999999997"/>
    <n v="-24303.993000000002"/>
    <n v="-44910"/>
    <n v="-72760"/>
    <n v="-24230"/>
    <n v="-166203.99300000002"/>
    <n v="-142667.54300000001"/>
    <n v="-6.0615574141384965"/>
    <n v="7"/>
    <x v="2"/>
  </r>
  <r>
    <x v="6"/>
    <x v="4"/>
    <x v="0"/>
    <n v="15128.155000000001"/>
    <n v="-8468.9919999999984"/>
    <n v="-76500"/>
    <n v="-57970"/>
    <n v="-83950"/>
    <n v="-226888.992"/>
    <n v="-211760.837"/>
    <n v="-13.997796624902374"/>
    <n v="7"/>
    <x v="2"/>
  </r>
  <r>
    <x v="6"/>
    <x v="4"/>
    <x v="0"/>
    <n v="18275.718999999997"/>
    <n v="-6206.3890000000001"/>
    <n v="-44630"/>
    <n v="-21410"/>
    <n v="-74840"/>
    <n v="-147086.389"/>
    <n v="-128810.67"/>
    <n v="-7.0481861753291355"/>
    <n v="7"/>
    <x v="2"/>
  </r>
  <r>
    <x v="6"/>
    <x v="4"/>
    <x v="1"/>
    <n v="40417.110999999997"/>
    <n v="-40703.957000000002"/>
    <n v="-19020"/>
    <n v="-76580"/>
    <n v="-61730"/>
    <n v="-198033.95699999999"/>
    <n v="-157616.84599999999"/>
    <n v="-3.8997553783594281"/>
    <n v="7"/>
    <x v="2"/>
  </r>
  <r>
    <x v="6"/>
    <x v="4"/>
    <x v="2"/>
    <n v="58202.976999999999"/>
    <n v="-53444.530999999995"/>
    <n v="-43900"/>
    <n v="-59920"/>
    <n v="-100520"/>
    <n v="-257784.53099999999"/>
    <n v="-199581.554"/>
    <n v="-3.4290609224335724"/>
    <n v="7"/>
    <x v="2"/>
  </r>
  <r>
    <x v="6"/>
    <x v="4"/>
    <x v="0"/>
    <n v="747.07499999999993"/>
    <n v="-5719.98"/>
    <n v="-69880"/>
    <n v="-73860"/>
    <n v="-32390"/>
    <n v="-181849.98"/>
    <n v="-181102.905"/>
    <n v="-242.41596225278587"/>
    <n v="7"/>
    <x v="2"/>
  </r>
  <r>
    <x v="6"/>
    <x v="4"/>
    <x v="0"/>
    <n v="10297.055999999999"/>
    <n v="-10096.632"/>
    <n v="-40270"/>
    <n v="-50880"/>
    <n v="-22270"/>
    <n v="-123516.632"/>
    <n v="-113219.576"/>
    <n v="-10.995334588837821"/>
    <n v="7"/>
    <x v="2"/>
  </r>
  <r>
    <x v="6"/>
    <x v="4"/>
    <x v="0"/>
    <n v="434670.69099999999"/>
    <n v="-174507.76699999999"/>
    <n v="-53000"/>
    <n v="-99480"/>
    <n v="-48930"/>
    <n v="-375917.76699999999"/>
    <n v="58752.923999999999"/>
    <n v="0.13516651850814573"/>
    <n v="7"/>
    <x v="2"/>
  </r>
  <r>
    <x v="6"/>
    <x v="4"/>
    <x v="0"/>
    <n v="140326.69699999999"/>
    <n v="-51436.021000000008"/>
    <n v="-77760"/>
    <n v="-66720"/>
    <n v="-63120"/>
    <n v="-259036.02100000001"/>
    <n v="-118709.32400000002"/>
    <n v="-0.84594967698840684"/>
    <n v="7"/>
    <x v="2"/>
  </r>
  <r>
    <x v="6"/>
    <x v="4"/>
    <x v="0"/>
    <n v="39746.146999999997"/>
    <n v="-45778.998999999996"/>
    <n v="-81450"/>
    <n v="-98650"/>
    <n v="-41880"/>
    <n v="-267758.99900000001"/>
    <n v="-228012.85200000001"/>
    <n v="-5.7367284431368919"/>
    <n v="7"/>
    <x v="2"/>
  </r>
  <r>
    <x v="6"/>
    <x v="4"/>
    <x v="1"/>
    <n v="1345190.952"/>
    <n v="-246438.255"/>
    <n v="-72960"/>
    <n v="-77700"/>
    <n v="-79380"/>
    <n v="-476478.255"/>
    <n v="868712.69700000004"/>
    <n v="0.64579136196866127"/>
    <n v="7"/>
    <x v="2"/>
  </r>
  <r>
    <x v="6"/>
    <x v="4"/>
    <x v="2"/>
    <n v="92460.508000000002"/>
    <n v="-25703.544999999998"/>
    <n v="-90520"/>
    <n v="-17560"/>
    <n v="-27660"/>
    <n v="-161443.54499999998"/>
    <n v="-68983.036999999982"/>
    <n v="-0.74608109442790405"/>
    <n v="7"/>
    <x v="2"/>
  </r>
  <r>
    <x v="6"/>
    <x v="4"/>
    <x v="0"/>
    <n v="921184.152"/>
    <n v="-224365.51200000002"/>
    <n v="-34700"/>
    <n v="-95300"/>
    <n v="-67730"/>
    <n v="-422095.51199999999"/>
    <n v="499088.64000000001"/>
    <n v="0.54179030209803258"/>
    <n v="7"/>
    <x v="2"/>
  </r>
  <r>
    <x v="6"/>
    <x v="4"/>
    <x v="0"/>
    <n v="98475.173999999999"/>
    <n v="-63353.374000000003"/>
    <n v="-70790"/>
    <n v="-77340"/>
    <n v="-53030"/>
    <n v="-264513.37400000001"/>
    <n v="-166038.20000000001"/>
    <n v="-1.6860919687230003"/>
    <n v="7"/>
    <x v="2"/>
  </r>
  <r>
    <x v="6"/>
    <x v="4"/>
    <x v="0"/>
    <n v="700914.82299999997"/>
    <n v="-348118.98099999997"/>
    <n v="-47270"/>
    <n v="-74400"/>
    <n v="-75960"/>
    <n v="-545748.98099999991"/>
    <n v="155165.84200000006"/>
    <n v="0.22137617426304604"/>
    <n v="7"/>
    <x v="2"/>
  </r>
  <r>
    <x v="6"/>
    <x v="4"/>
    <x v="1"/>
    <n v="280188.64999999997"/>
    <n v="-155297.60399999999"/>
    <n v="-84650"/>
    <n v="-23120"/>
    <n v="-65890"/>
    <n v="-328957.60399999999"/>
    <n v="-48768.954000000027"/>
    <n v="-0.17405756443025094"/>
    <n v="7"/>
    <x v="2"/>
  </r>
  <r>
    <x v="6"/>
    <x v="4"/>
    <x v="2"/>
    <n v="660823.07899999991"/>
    <n v="-340944.75799999997"/>
    <n v="-20400"/>
    <n v="-77130"/>
    <n v="-49520"/>
    <n v="-487994.75799999997"/>
    <n v="172828.32099999994"/>
    <n v="0.26153493498068331"/>
    <n v="7"/>
    <x v="2"/>
  </r>
  <r>
    <x v="6"/>
    <x v="4"/>
    <x v="0"/>
    <n v="535215.21199999994"/>
    <n v="-304665.96999999997"/>
    <n v="-42880"/>
    <n v="-96930"/>
    <n v="-44020"/>
    <n v="-488495.97"/>
    <n v="46719.241999999969"/>
    <n v="8.7290572002650724E-2"/>
    <n v="7"/>
    <x v="2"/>
  </r>
  <r>
    <x v="6"/>
    <x v="4"/>
    <x v="0"/>
    <n v="393852.39600000001"/>
    <n v="-148760.99699999997"/>
    <n v="-42350"/>
    <n v="-71620"/>
    <n v="-52190"/>
    <n v="-314920.99699999997"/>
    <n v="78931.399000000034"/>
    <n v="0.20040857895403036"/>
    <n v="7"/>
    <x v="2"/>
  </r>
  <r>
    <x v="6"/>
    <x v="4"/>
    <x v="1"/>
    <n v="378352.70199999999"/>
    <n v="-206681.42599999998"/>
    <n v="-68860"/>
    <n v="-47540"/>
    <n v="-23560"/>
    <n v="-346641.42599999998"/>
    <n v="31711.276000000013"/>
    <n v="8.381405982399992E-2"/>
    <n v="7"/>
    <x v="2"/>
  </r>
  <r>
    <x v="6"/>
    <x v="4"/>
    <x v="2"/>
    <n v="369098.90499999997"/>
    <n v="-214686.65399999998"/>
    <n v="-20340"/>
    <n v="-54250"/>
    <n v="-88650"/>
    <n v="-377926.65399999998"/>
    <n v="-8827.7490000000107"/>
    <n v="-2.3917028418168867E-2"/>
    <n v="7"/>
    <x v="2"/>
  </r>
  <r>
    <x v="6"/>
    <x v="4"/>
    <x v="0"/>
    <n v="1182419.406"/>
    <n v="-500355.46399999998"/>
    <n v="-103280"/>
    <n v="-88350"/>
    <n v="-93140"/>
    <n v="-785125.46399999992"/>
    <n v="397293.94200000004"/>
    <n v="0.33600086397770101"/>
    <n v="7"/>
    <x v="2"/>
  </r>
  <r>
    <x v="6"/>
    <x v="4"/>
    <x v="0"/>
    <n v="720769.62300000002"/>
    <n v="-429043.58"/>
    <n v="-66580"/>
    <n v="-93930"/>
    <n v="-81820"/>
    <n v="-671373.58000000007"/>
    <n v="49396.042999999947"/>
    <n v="6.8532359610832191E-2"/>
    <n v="7"/>
    <x v="2"/>
  </r>
  <r>
    <x v="6"/>
    <x v="4"/>
    <x v="0"/>
    <n v="362906.64899999998"/>
    <n v="-231166.94999999998"/>
    <n v="-38100"/>
    <n v="-38920"/>
    <n v="-15730"/>
    <n v="-323916.94999999995"/>
    <n v="38989.699000000022"/>
    <n v="0.10743726825462496"/>
    <n v="7"/>
    <x v="2"/>
  </r>
  <r>
    <x v="6"/>
    <x v="4"/>
    <x v="1"/>
    <n v="8003.8280000000004"/>
    <n v="-9374.2949999999983"/>
    <n v="-73260"/>
    <n v="-59660"/>
    <n v="-18900"/>
    <n v="-161194.29499999998"/>
    <n v="-153190.46699999998"/>
    <n v="-19.139650052449898"/>
    <n v="7"/>
    <x v="2"/>
  </r>
  <r>
    <x v="6"/>
    <x v="4"/>
    <x v="2"/>
    <n v="181293.73499999999"/>
    <n v="-73599.96699999999"/>
    <n v="-35550"/>
    <n v="-46170"/>
    <n v="-41080"/>
    <n v="-196399.967"/>
    <n v="-15106.232000000018"/>
    <n v="-8.3324622331819795E-2"/>
    <n v="7"/>
    <x v="2"/>
  </r>
  <r>
    <x v="6"/>
    <x v="4"/>
    <x v="3"/>
    <n v="1486046.5619999999"/>
    <n v="-571742.36699999997"/>
    <n v="-51340"/>
    <n v="-36830"/>
    <n v="-33050"/>
    <n v="-692962.36699999997"/>
    <n v="793084.19499999995"/>
    <n v="0.53368731187845508"/>
    <n v="7"/>
    <x v="2"/>
  </r>
  <r>
    <x v="6"/>
    <x v="4"/>
    <x v="0"/>
    <n v="69398.462"/>
    <n v="-31184.916000000001"/>
    <n v="-18730"/>
    <n v="-53650"/>
    <n v="-66510"/>
    <n v="-170074.916"/>
    <n v="-100676.454"/>
    <n v="-1.4507015155465548"/>
    <n v="7"/>
    <x v="2"/>
  </r>
  <r>
    <x v="6"/>
    <x v="4"/>
    <x v="1"/>
    <n v="16701.817999999999"/>
    <n v="-32147.919999999998"/>
    <n v="-30400"/>
    <n v="-53580"/>
    <n v="-85630"/>
    <n v="-201757.91999999998"/>
    <n v="-185056.10199999998"/>
    <n v="-11.079997518832979"/>
    <n v="7"/>
    <x v="2"/>
  </r>
  <r>
    <x v="6"/>
    <x v="4"/>
    <x v="2"/>
    <n v="3019376.1569999997"/>
    <n v="-5184354.6999999993"/>
    <n v="-56270"/>
    <n v="-82480"/>
    <n v="-29610"/>
    <n v="-5352714.6999999993"/>
    <n v="-2333338.5429999996"/>
    <n v="-0.77278829190940046"/>
    <n v="7"/>
    <x v="2"/>
  </r>
  <r>
    <x v="6"/>
    <x v="4"/>
    <x v="3"/>
    <n v="1244823.118"/>
    <n v="-1625937.754"/>
    <n v="-58990"/>
    <n v="-87180"/>
    <n v="-99760"/>
    <n v="-1871867.754"/>
    <n v="-627044.63599999994"/>
    <n v="-0.50372187576934113"/>
    <n v="7"/>
    <x v="2"/>
  </r>
  <r>
    <x v="6"/>
    <x v="4"/>
    <x v="0"/>
    <n v="6165232.8079999993"/>
    <n v="-254966.50899999999"/>
    <n v="-82560"/>
    <n v="-24950"/>
    <n v="-83240"/>
    <n v="-445716.50899999996"/>
    <n v="5719516.2989999996"/>
    <n v="0.92770483728990116"/>
    <n v="7"/>
    <x v="2"/>
  </r>
  <r>
    <x v="6"/>
    <x v="4"/>
    <x v="1"/>
    <n v="9242007.095999999"/>
    <n v="-406568.26699999999"/>
    <n v="-68510"/>
    <n v="-15570"/>
    <n v="-34060"/>
    <n v="-524708.26699999999"/>
    <n v="8717298.8289999999"/>
    <n v="0.94322572342244837"/>
    <n v="7"/>
    <x v="2"/>
  </r>
  <r>
    <x v="6"/>
    <x v="4"/>
    <x v="2"/>
    <n v="29252.971999999998"/>
    <n v="-97294.568000000014"/>
    <n v="-39170"/>
    <n v="-45750"/>
    <n v="-32460"/>
    <n v="-214674.56800000003"/>
    <n v="-185421.59600000002"/>
    <n v="-6.3385558226357324"/>
    <n v="7"/>
    <x v="2"/>
  </r>
  <r>
    <x v="6"/>
    <x v="4"/>
    <x v="3"/>
    <n v="44889.830999999998"/>
    <n v="-41575.155999999995"/>
    <n v="-104220"/>
    <n v="-86520"/>
    <n v="-22980"/>
    <n v="-255295.15599999999"/>
    <n v="-210405.32499999998"/>
    <n v="-4.6871489669898736"/>
    <n v="7"/>
    <x v="2"/>
  </r>
  <r>
    <x v="6"/>
    <x v="4"/>
    <x v="0"/>
    <n v="17719.456999999999"/>
    <n v="-24777.627"/>
    <n v="-95860"/>
    <n v="-98900"/>
    <n v="-93720"/>
    <n v="-313257.62699999998"/>
    <n v="-295538.17"/>
    <n v="-16.678737390203324"/>
    <n v="7"/>
    <x v="2"/>
  </r>
  <r>
    <x v="6"/>
    <x v="4"/>
    <x v="1"/>
    <n v="1473.3109999999999"/>
    <n v="-318.79399999999998"/>
    <n v="-65260"/>
    <n v="-20890"/>
    <n v="-18370"/>
    <n v="-104838.79399999999"/>
    <n v="-103365.48299999999"/>
    <n v="-70.158631137621313"/>
    <n v="7"/>
    <x v="2"/>
  </r>
  <r>
    <x v="6"/>
    <x v="4"/>
    <x v="2"/>
    <n v="833610.66599999985"/>
    <n v="-187873.32199999996"/>
    <n v="-80160"/>
    <n v="-59480"/>
    <n v="-14260"/>
    <n v="-341773.32199999993"/>
    <n v="491837.34399999992"/>
    <n v="0.59000845845703231"/>
    <n v="7"/>
    <x v="2"/>
  </r>
  <r>
    <x v="6"/>
    <x v="4"/>
    <x v="3"/>
    <n v="623721.37800000003"/>
    <n v="-73060.652000000002"/>
    <n v="-56520"/>
    <n v="-24480"/>
    <n v="-65730"/>
    <n v="-219790.652"/>
    <n v="403930.72600000002"/>
    <n v="0.64761404730943828"/>
    <n v="7"/>
    <x v="2"/>
  </r>
  <r>
    <x v="6"/>
    <x v="4"/>
    <x v="0"/>
    <n v="361733.17599999998"/>
    <n v="-79290.287999999986"/>
    <n v="-44880"/>
    <n v="-74470"/>
    <n v="-15080"/>
    <n v="-213720.288"/>
    <n v="148012.88799999998"/>
    <n v="0.40917697855836144"/>
    <n v="7"/>
    <x v="2"/>
  </r>
  <r>
    <x v="6"/>
    <x v="4"/>
    <x v="0"/>
    <n v="1401858.4719999998"/>
    <n v="-165758.908"/>
    <n v="-13620"/>
    <n v="-93870"/>
    <n v="-30560"/>
    <n v="-303808.908"/>
    <n v="1098049.5639999998"/>
    <n v="0.78328132684709406"/>
    <n v="7"/>
    <x v="2"/>
  </r>
  <r>
    <x v="6"/>
    <x v="4"/>
    <x v="1"/>
    <n v="209585.31999999998"/>
    <n v="-59628.876999999993"/>
    <n v="-40220"/>
    <n v="-18600"/>
    <n v="-75870"/>
    <n v="-194318.87699999998"/>
    <n v="15266.442999999999"/>
    <n v="7.2841184678392554E-2"/>
    <n v="7"/>
    <x v="2"/>
  </r>
  <r>
    <x v="6"/>
    <x v="4"/>
    <x v="2"/>
    <n v="80383.345000000001"/>
    <n v="-26986.162"/>
    <n v="-61100"/>
    <n v="-45710"/>
    <n v="-32620"/>
    <n v="-166416.16200000001"/>
    <n v="-86032.81700000001"/>
    <n v="-1.0702816236373345"/>
    <n v="7"/>
    <x v="2"/>
  </r>
  <r>
    <x v="6"/>
    <x v="4"/>
    <x v="0"/>
    <n v="24416.076999999997"/>
    <n v="-39138.875999999997"/>
    <n v="-53740"/>
    <n v="-24660"/>
    <n v="-77780"/>
    <n v="-195318.87599999999"/>
    <n v="-170902.799"/>
    <n v="-6.9996010825162465"/>
    <n v="7"/>
    <x v="2"/>
  </r>
  <r>
    <x v="6"/>
    <x v="4"/>
    <x v="1"/>
    <n v="6899.360999999999"/>
    <n v="-5294.2889999999998"/>
    <n v="-108090"/>
    <n v="-70520"/>
    <n v="-13070"/>
    <n v="-196974.28899999999"/>
    <n v="-190074.92799999999"/>
    <n v="-27.549642350936558"/>
    <n v="7"/>
    <x v="2"/>
  </r>
  <r>
    <x v="6"/>
    <x v="4"/>
    <x v="2"/>
    <n v="307306.69199999998"/>
    <n v="-59746.231999999989"/>
    <n v="-108010"/>
    <n v="-14250"/>
    <n v="-65830"/>
    <n v="-247836.23199999999"/>
    <n v="59470.459999999992"/>
    <n v="0.1935215260460387"/>
    <n v="7"/>
    <x v="2"/>
  </r>
  <r>
    <x v="6"/>
    <x v="4"/>
    <x v="0"/>
    <n v="6839089.8029999994"/>
    <n v="-581627.65500000003"/>
    <n v="-64360"/>
    <n v="-18770"/>
    <n v="-103890"/>
    <n v="-768647.65500000003"/>
    <n v="6070442.1479999991"/>
    <n v="0.8876096560886173"/>
    <n v="7"/>
    <x v="2"/>
  </r>
  <r>
    <x v="6"/>
    <x v="4"/>
    <x v="1"/>
    <n v="16432.206000000002"/>
    <n v="-13486.256000000001"/>
    <n v="-70610"/>
    <n v="-63350"/>
    <n v="-37130"/>
    <n v="-184576.25599999999"/>
    <n v="-168144.05"/>
    <n v="-10.232591412254688"/>
    <n v="7"/>
    <x v="2"/>
  </r>
  <r>
    <x v="6"/>
    <x v="4"/>
    <x v="2"/>
    <n v="564433.98899999994"/>
    <n v="-209048.50400000002"/>
    <n v="-44580"/>
    <n v="-22170"/>
    <n v="-92520"/>
    <n v="-368318.50400000002"/>
    <n v="196115.48499999993"/>
    <n v="0.34745512995674671"/>
    <n v="7"/>
    <x v="2"/>
  </r>
  <r>
    <x v="6"/>
    <x v="4"/>
    <x v="0"/>
    <n v="12912.934999999999"/>
    <n v="-15049.635999999999"/>
    <n v="-14900"/>
    <n v="-51800"/>
    <n v="-24870"/>
    <n v="-106619.636"/>
    <n v="-93706.701000000001"/>
    <n v="-7.2568088509699775"/>
    <n v="7"/>
    <x v="2"/>
  </r>
  <r>
    <x v="6"/>
    <x v="4"/>
    <x v="0"/>
    <n v="256177.57899999997"/>
    <n v="-194605.47399999999"/>
    <n v="-17530"/>
    <n v="-40340"/>
    <n v="-90110"/>
    <n v="-342585.47399999999"/>
    <n v="-86407.895000000019"/>
    <n v="-0.33729686781059021"/>
    <n v="7"/>
    <x v="2"/>
  </r>
  <r>
    <x v="6"/>
    <x v="4"/>
    <x v="0"/>
    <n v="511843.17099999997"/>
    <n v="-215445.15999999997"/>
    <n v="-35790"/>
    <n v="-101780"/>
    <n v="-41690"/>
    <n v="-394705.16"/>
    <n v="117138.011"/>
    <n v="0.22885527762565383"/>
    <n v="7"/>
    <x v="2"/>
  </r>
  <r>
    <x v="6"/>
    <x v="4"/>
    <x v="0"/>
    <n v="2343498.4579999996"/>
    <n v="-601806.40799999994"/>
    <n v="-73560"/>
    <n v="-89110"/>
    <n v="-91590"/>
    <n v="-856066.40799999994"/>
    <n v="1487432.0499999998"/>
    <n v="0.63470579420368456"/>
    <n v="7"/>
    <x v="2"/>
  </r>
  <r>
    <x v="6"/>
    <x v="4"/>
    <x v="0"/>
    <n v="8645215.9220000003"/>
    <n v="-51533.033999999992"/>
    <n v="-46250"/>
    <n v="-36840"/>
    <n v="-104070"/>
    <n v="-238693.03399999999"/>
    <n v="8406522.8880000003"/>
    <n v="0.97239015934898931"/>
    <n v="7"/>
    <x v="2"/>
  </r>
  <r>
    <x v="6"/>
    <x v="4"/>
    <x v="0"/>
    <n v="496188.86099999998"/>
    <n v="-30720.115999999995"/>
    <n v="-35370"/>
    <n v="-20680"/>
    <n v="-89310"/>
    <n v="-176080.11599999998"/>
    <n v="320108.745"/>
    <n v="0.6451348874597167"/>
    <n v="7"/>
    <x v="2"/>
  </r>
  <r>
    <x v="6"/>
    <x v="4"/>
    <x v="0"/>
    <n v="895468.60900000005"/>
    <n v="-70612.870999999999"/>
    <n v="-31640"/>
    <n v="-36710"/>
    <n v="-27490"/>
    <n v="-166452.87099999998"/>
    <n v="729015.73800000013"/>
    <n v="0.81411646446670705"/>
    <n v="7"/>
    <x v="2"/>
  </r>
  <r>
    <x v="6"/>
    <x v="4"/>
    <x v="0"/>
    <n v="2911767.6069999998"/>
    <n v="-219453.47899999996"/>
    <n v="-106100"/>
    <n v="-60280"/>
    <n v="-18260"/>
    <n v="-404093.47899999993"/>
    <n v="2507674.128"/>
    <n v="0.86122055962551969"/>
    <n v="7"/>
    <x v="2"/>
  </r>
  <r>
    <x v="6"/>
    <x v="4"/>
    <x v="0"/>
    <n v="1999811.5129999998"/>
    <n v="-928217.11499999987"/>
    <n v="-78150"/>
    <n v="-12690"/>
    <n v="-82140"/>
    <n v="-1101197.1149999998"/>
    <n v="898614.39800000004"/>
    <n v="0.44934954727405857"/>
    <n v="7"/>
    <x v="2"/>
  </r>
  <r>
    <x v="6"/>
    <x v="4"/>
    <x v="0"/>
    <n v="571064.77399999998"/>
    <n v="-567500.67499999993"/>
    <n v="-18410"/>
    <n v="-26130"/>
    <n v="-97830"/>
    <n v="-709870.67499999993"/>
    <n v="-138805.90099999995"/>
    <n v="-0.24306507303495481"/>
    <n v="7"/>
    <x v="2"/>
  </r>
  <r>
    <x v="6"/>
    <x v="17"/>
    <x v="0"/>
    <n v="67474.987999999998"/>
    <n v="-5517.7219999999998"/>
    <n v="-96720"/>
    <n v="-54880"/>
    <n v="-69600"/>
    <n v="-226717.72200000001"/>
    <n v="-159242.734"/>
    <n v="-2.3600261181224664"/>
    <n v="7"/>
    <x v="2"/>
  </r>
  <r>
    <x v="6"/>
    <x v="17"/>
    <x v="0"/>
    <n v="255712.09999999998"/>
    <n v="-136910.54999999999"/>
    <n v="-53610"/>
    <n v="-60700"/>
    <n v="-40370"/>
    <n v="-291590.55"/>
    <n v="-35878.450000000012"/>
    <n v="-0.14030798699005645"/>
    <n v="7"/>
    <x v="2"/>
  </r>
  <r>
    <x v="6"/>
    <x v="17"/>
    <x v="0"/>
    <n v="996347.77199999988"/>
    <n v="-1468596.29"/>
    <n v="-104560"/>
    <n v="-72420"/>
    <n v="-63020"/>
    <n v="-1708596.29"/>
    <n v="-712248.51800000016"/>
    <n v="-0.71485934732435996"/>
    <n v="7"/>
    <x v="2"/>
  </r>
  <r>
    <x v="6"/>
    <x v="17"/>
    <x v="0"/>
    <n v="747541.00399999996"/>
    <n v="-971476.54799999984"/>
    <n v="-81840"/>
    <n v="-18020"/>
    <n v="-45540"/>
    <n v="-1116876.548"/>
    <n v="-369335.54399999999"/>
    <n v="-0.49406727125834027"/>
    <n v="7"/>
    <x v="2"/>
  </r>
  <r>
    <x v="6"/>
    <x v="17"/>
    <x v="0"/>
    <n v="128012.03099999999"/>
    <n v="-50643.089"/>
    <n v="-58890"/>
    <n v="-94570"/>
    <n v="-52040"/>
    <n v="-256143.08900000001"/>
    <n v="-128131.05800000002"/>
    <n v="-1.0009298110425264"/>
    <n v="7"/>
    <x v="2"/>
  </r>
  <r>
    <x v="6"/>
    <x v="17"/>
    <x v="0"/>
    <n v="227714.19299999997"/>
    <n v="-14477.624000000002"/>
    <n v="-82880"/>
    <n v="-26170"/>
    <n v="-25770"/>
    <n v="-149297.62400000001"/>
    <n v="78416.568999999959"/>
    <n v="0.34436399403527723"/>
    <n v="7"/>
    <x v="2"/>
  </r>
  <r>
    <x v="6"/>
    <x v="17"/>
    <x v="0"/>
    <n v="32686.548999999999"/>
    <n v="-3214.3440000000001"/>
    <n v="-93230"/>
    <n v="-70730"/>
    <n v="-102390"/>
    <n v="-269564.34399999998"/>
    <n v="-236877.79499999998"/>
    <n v="-7.2469502669125454"/>
    <n v="7"/>
    <x v="2"/>
  </r>
  <r>
    <x v="6"/>
    <x v="17"/>
    <x v="0"/>
    <n v="886240.51599999983"/>
    <n v="-598301.99800000002"/>
    <n v="-40140"/>
    <n v="-62680"/>
    <n v="-18910"/>
    <n v="-720031.99800000002"/>
    <n v="166208.51799999981"/>
    <n v="0.18754335307324163"/>
    <n v="7"/>
    <x v="2"/>
  </r>
  <r>
    <x v="6"/>
    <x v="17"/>
    <x v="0"/>
    <n v="1213273.7679999999"/>
    <n v="-559647.35399999993"/>
    <n v="-60190"/>
    <n v="-29620"/>
    <n v="-54150"/>
    <n v="-703607.35399999993"/>
    <n v="509666.41399999999"/>
    <n v="0.42007535928197864"/>
    <n v="7"/>
    <x v="2"/>
  </r>
  <r>
    <x v="6"/>
    <x v="17"/>
    <x v="0"/>
    <n v="32179.636999999999"/>
    <n v="-14188.643"/>
    <n v="-33700"/>
    <n v="-61540"/>
    <n v="-62570"/>
    <n v="-171998.64300000001"/>
    <n v="-139819.00600000002"/>
    <n v="-4.3449528656895673"/>
    <n v="7"/>
    <x v="2"/>
  </r>
  <r>
    <x v="6"/>
    <x v="17"/>
    <x v="0"/>
    <n v="28613.738999999998"/>
    <n v="-7173.753999999999"/>
    <n v="-87170"/>
    <n v="-14920"/>
    <n v="-66790"/>
    <n v="-176053.75399999999"/>
    <n v="-147440.01499999998"/>
    <n v="-5.1527699683008921"/>
    <n v="7"/>
    <x v="2"/>
  </r>
  <r>
    <x v="6"/>
    <x v="17"/>
    <x v="0"/>
    <n v="176111.019"/>
    <n v="-124080.92899999999"/>
    <n v="-45560"/>
    <n v="-85860"/>
    <n v="-42710"/>
    <n v="-298210.929"/>
    <n v="-122099.91"/>
    <n v="-0.69331215442004801"/>
    <n v="7"/>
    <x v="2"/>
  </r>
  <r>
    <x v="6"/>
    <x v="17"/>
    <x v="0"/>
    <n v="909676.93599999999"/>
    <n v="-1767190.831"/>
    <n v="-58090"/>
    <n v="-107170"/>
    <n v="-79420"/>
    <n v="-2011870.831"/>
    <n v="-1102193.895"/>
    <n v="-1.2116322304999059"/>
    <n v="7"/>
    <x v="2"/>
  </r>
  <r>
    <x v="6"/>
    <x v="17"/>
    <x v="0"/>
    <n v="146472.73899999997"/>
    <n v="-36420.866999999998"/>
    <n v="-98020"/>
    <n v="-46220"/>
    <n v="-62040"/>
    <n v="-242700.867"/>
    <n v="-96228.128000000026"/>
    <n v="-0.65696954025008059"/>
    <n v="7"/>
    <x v="2"/>
  </r>
  <r>
    <x v="6"/>
    <x v="17"/>
    <x v="0"/>
    <n v="460988.00299999997"/>
    <n v="-49769.299999999996"/>
    <n v="-36990"/>
    <n v="-53400"/>
    <n v="-25060"/>
    <n v="-165219.29999999999"/>
    <n v="295768.70299999998"/>
    <n v="0.64159739749235944"/>
    <n v="7"/>
    <x v="2"/>
  </r>
  <r>
    <x v="6"/>
    <x v="17"/>
    <x v="0"/>
    <n v="235119.52799999996"/>
    <n v="-64998.465000000004"/>
    <n v="-37380"/>
    <n v="-89950"/>
    <n v="-103790"/>
    <n v="-296118.46500000003"/>
    <n v="-60998.937000000064"/>
    <n v="-0.25943798679282853"/>
    <n v="7"/>
    <x v="2"/>
  </r>
  <r>
    <x v="6"/>
    <x v="17"/>
    <x v="1"/>
    <n v="2074327.7169999999"/>
    <n v="-226640.63799999998"/>
    <n v="-78010"/>
    <n v="-20750"/>
    <n v="-30920"/>
    <n v="-356320.63799999998"/>
    <n v="1718007.0789999999"/>
    <n v="0.82822355644202195"/>
    <n v="7"/>
    <x v="2"/>
  </r>
  <r>
    <x v="6"/>
    <x v="17"/>
    <x v="2"/>
    <n v="1448069.8609999998"/>
    <n v="-136024.21"/>
    <n v="-30460"/>
    <n v="-54240"/>
    <n v="-37590"/>
    <n v="-258314.21"/>
    <n v="1189755.6509999998"/>
    <n v="0.82161481503273959"/>
    <n v="7"/>
    <x v="2"/>
  </r>
  <r>
    <x v="6"/>
    <x v="17"/>
    <x v="0"/>
    <n v="3637159.0219999999"/>
    <n v="-308906.78699999995"/>
    <n v="-104460"/>
    <n v="-72810"/>
    <n v="-29180"/>
    <n v="-515356.78699999995"/>
    <n v="3121802.2349999999"/>
    <n v="0.85830787604205006"/>
    <n v="7"/>
    <x v="2"/>
  </r>
  <r>
    <x v="6"/>
    <x v="17"/>
    <x v="0"/>
    <n v="675404.16999999993"/>
    <n v="-40089.398999999998"/>
    <n v="-77160"/>
    <n v="-13500"/>
    <n v="-35060"/>
    <n v="-165809.399"/>
    <n v="509594.77099999995"/>
    <n v="0.7545034419908897"/>
    <n v="7"/>
    <x v="2"/>
  </r>
  <r>
    <x v="6"/>
    <x v="17"/>
    <x v="0"/>
    <n v="274005.40999999997"/>
    <n v="-415919.59499999997"/>
    <n v="-31710"/>
    <n v="-67490"/>
    <n v="-48450"/>
    <n v="-563569.59499999997"/>
    <n v="-289564.185"/>
    <n v="-1.0567827292169159"/>
    <n v="7"/>
    <x v="2"/>
  </r>
  <r>
    <x v="6"/>
    <x v="17"/>
    <x v="0"/>
    <n v="1229284.6439999999"/>
    <n v="-1872171.3079999997"/>
    <n v="-69310"/>
    <n v="-14260"/>
    <n v="-103820"/>
    <n v="-2059561.3079999997"/>
    <n v="-830276.66399999987"/>
    <n v="-0.67541449252822516"/>
    <n v="7"/>
    <x v="2"/>
  </r>
  <r>
    <x v="6"/>
    <x v="17"/>
    <x v="0"/>
    <n v="128.023"/>
    <n v="-2790.3330000000001"/>
    <n v="-43740"/>
    <n v="-56110"/>
    <n v="-14270"/>
    <n v="-116910.333"/>
    <n v="-116782.31"/>
    <n v="-912.19788631730239"/>
    <n v="7"/>
    <x v="2"/>
  </r>
  <r>
    <x v="6"/>
    <x v="17"/>
    <x v="1"/>
    <n v="23548.805"/>
    <n v="-21263.857999999997"/>
    <n v="-51970"/>
    <n v="-71830"/>
    <n v="-34230"/>
    <n v="-179293.85800000001"/>
    <n v="-155745.05300000001"/>
    <n v="-6.6137136470406892"/>
    <n v="7"/>
    <x v="2"/>
  </r>
  <r>
    <x v="6"/>
    <x v="17"/>
    <x v="2"/>
    <n v="12390.538999999999"/>
    <n v="-6585.1799999999994"/>
    <n v="-18700"/>
    <n v="-98810"/>
    <n v="-44480"/>
    <n v="-168575.18"/>
    <n v="-156184.641"/>
    <n v="-12.605153093017181"/>
    <n v="7"/>
    <x v="2"/>
  </r>
  <r>
    <x v="6"/>
    <x v="17"/>
    <x v="0"/>
    <n v="72200.289000000004"/>
    <n v="-53317.019000000008"/>
    <n v="-105570"/>
    <n v="-77410"/>
    <n v="-85600"/>
    <n v="-321897.01900000003"/>
    <n v="-249696.73000000004"/>
    <n v="-3.458389619465374"/>
    <n v="7"/>
    <x v="2"/>
  </r>
  <r>
    <x v="6"/>
    <x v="17"/>
    <x v="0"/>
    <n v="63654.331999999995"/>
    <n v="-86072.580999999991"/>
    <n v="-23020"/>
    <n v="-16150"/>
    <n v="-51600"/>
    <n v="-176842.58100000001"/>
    <n v="-113188.24900000001"/>
    <n v="-1.7781704000915448"/>
    <n v="7"/>
    <x v="2"/>
  </r>
  <r>
    <x v="6"/>
    <x v="17"/>
    <x v="0"/>
    <n v="108178.88899999998"/>
    <n v="-91208.74"/>
    <n v="-23240"/>
    <n v="-44410"/>
    <n v="-48820"/>
    <n v="-207678.74"/>
    <n v="-99499.85100000001"/>
    <n v="-0.91977142601270412"/>
    <n v="7"/>
    <x v="2"/>
  </r>
  <r>
    <x v="6"/>
    <x v="17"/>
    <x v="1"/>
    <n v="160268.05199999997"/>
    <n v="-112262.92700000001"/>
    <n v="-41000"/>
    <n v="-94760"/>
    <n v="-30420"/>
    <n v="-278442.92700000003"/>
    <n v="-118174.87500000006"/>
    <n v="-0.73735765503657635"/>
    <n v="7"/>
    <x v="2"/>
  </r>
  <r>
    <x v="6"/>
    <x v="17"/>
    <x v="2"/>
    <n v="641085.88599999994"/>
    <n v="-332327.38"/>
    <n v="-34940"/>
    <n v="-93530"/>
    <n v="-13220"/>
    <n v="-474017.38"/>
    <n v="167068.50599999994"/>
    <n v="0.2606023773856721"/>
    <n v="7"/>
    <x v="2"/>
  </r>
  <r>
    <x v="6"/>
    <x v="17"/>
    <x v="0"/>
    <n v="892677.30999999994"/>
    <n v="-379236.15099999995"/>
    <n v="-78810"/>
    <n v="-31160"/>
    <n v="-23130"/>
    <n v="-512336.15099999995"/>
    <n v="380341.15899999999"/>
    <n v="0.42606791361147067"/>
    <n v="7"/>
    <x v="2"/>
  </r>
  <r>
    <x v="6"/>
    <x v="17"/>
    <x v="0"/>
    <n v="5716.9209999999994"/>
    <n v="-7855.5749999999998"/>
    <n v="-102250"/>
    <n v="-66460"/>
    <n v="-29300"/>
    <n v="-205865.57500000001"/>
    <n v="-200148.65400000001"/>
    <n v="-35.009868773768261"/>
    <n v="7"/>
    <x v="2"/>
  </r>
  <r>
    <x v="6"/>
    <x v="17"/>
    <x v="1"/>
    <n v="18041.708999999999"/>
    <n v="-13325.83"/>
    <n v="-17040"/>
    <n v="-49800"/>
    <n v="-32060"/>
    <n v="-112225.83"/>
    <n v="-94184.120999999999"/>
    <n v="-5.2203547346872741"/>
    <n v="7"/>
    <x v="2"/>
  </r>
  <r>
    <x v="6"/>
    <x v="17"/>
    <x v="2"/>
    <n v="11049.465"/>
    <n v="-6792.8419999999996"/>
    <n v="-95980"/>
    <n v="-67620"/>
    <n v="-65070"/>
    <n v="-235462.842"/>
    <n v="-224413.37700000001"/>
    <n v="-20.30988622526068"/>
    <n v="7"/>
    <x v="2"/>
  </r>
  <r>
    <x v="6"/>
    <x v="17"/>
    <x v="0"/>
    <n v="51980.564999999995"/>
    <n v="-22194.514999999999"/>
    <n v="-31530"/>
    <n v="-75520"/>
    <n v="-71880"/>
    <n v="-201124.51500000001"/>
    <n v="-149143.95000000001"/>
    <n v="-2.8692252575553963"/>
    <n v="7"/>
    <x v="2"/>
  </r>
  <r>
    <x v="6"/>
    <x v="17"/>
    <x v="0"/>
    <n v="59846.472000000002"/>
    <n v="-43732.653999999995"/>
    <n v="-61440"/>
    <n v="-93710"/>
    <n v="-25460"/>
    <n v="-224342.65399999998"/>
    <n v="-164496.18199999997"/>
    <n v="-2.7486362437538503"/>
    <n v="7"/>
    <x v="2"/>
  </r>
  <r>
    <x v="6"/>
    <x v="17"/>
    <x v="0"/>
    <n v="15190.14"/>
    <n v="-6370.6159999999991"/>
    <n v="-59190"/>
    <n v="-93190"/>
    <n v="-80250"/>
    <n v="-239000.61600000001"/>
    <n v="-223810.47600000002"/>
    <n v="-14.733931089509381"/>
    <n v="7"/>
    <x v="2"/>
  </r>
  <r>
    <x v="6"/>
    <x v="17"/>
    <x v="1"/>
    <n v="20539.162"/>
    <n v="-12465.768"/>
    <n v="-61520"/>
    <n v="-29330"/>
    <n v="-87490"/>
    <n v="-190805.76800000001"/>
    <n v="-170266.606"/>
    <n v="-8.2898516502279893"/>
    <n v="7"/>
    <x v="2"/>
  </r>
  <r>
    <x v="6"/>
    <x v="17"/>
    <x v="2"/>
    <n v="15434.454"/>
    <n v="-11648.825999999999"/>
    <n v="-87700"/>
    <n v="-96220"/>
    <n v="-37050"/>
    <n v="-232618.826"/>
    <n v="-217184.372"/>
    <n v="-14.071399739828827"/>
    <n v="7"/>
    <x v="2"/>
  </r>
  <r>
    <x v="6"/>
    <x v="17"/>
    <x v="3"/>
    <n v="926769.89299999992"/>
    <n v="-2111972.2539999997"/>
    <n v="-27860"/>
    <n v="-69110"/>
    <n v="-53360"/>
    <n v="-2262302.2539999997"/>
    <n v="-1335532.3609999998"/>
    <n v="-1.4410614447959844"/>
    <n v="7"/>
    <x v="2"/>
  </r>
  <r>
    <x v="6"/>
    <x v="17"/>
    <x v="0"/>
    <n v="4658790.5559999999"/>
    <n v="-262090.682"/>
    <n v="-103570"/>
    <n v="-96930"/>
    <n v="-67110"/>
    <n v="-529700.68200000003"/>
    <n v="4129089.8739999998"/>
    <n v="0.88630081656755211"/>
    <n v="7"/>
    <x v="2"/>
  </r>
  <r>
    <x v="6"/>
    <x v="17"/>
    <x v="1"/>
    <n v="92172.842999999993"/>
    <n v="-36139.340999999993"/>
    <n v="-19460"/>
    <n v="-105840"/>
    <n v="-80830"/>
    <n v="-242269.34099999999"/>
    <n v="-150096.49799999999"/>
    <n v="-1.6284243071465203"/>
    <n v="7"/>
    <x v="2"/>
  </r>
  <r>
    <x v="6"/>
    <x v="17"/>
    <x v="2"/>
    <n v="44610.803999999996"/>
    <n v="-9692.9629999999997"/>
    <n v="-81460"/>
    <n v="-18080"/>
    <n v="-103830"/>
    <n v="-213062.96299999999"/>
    <n v="-168452.15899999999"/>
    <n v="-3.7760395217266201"/>
    <n v="7"/>
    <x v="2"/>
  </r>
  <r>
    <x v="6"/>
    <x v="17"/>
    <x v="3"/>
    <n v="26435.304"/>
    <n v="-12410.713"/>
    <n v="-55500"/>
    <n v="-78810"/>
    <n v="-81570"/>
    <n v="-228290.71299999999"/>
    <n v="-201855.40899999999"/>
    <n v="-7.6358270364509515"/>
    <n v="7"/>
    <x v="2"/>
  </r>
  <r>
    <x v="6"/>
    <x v="17"/>
    <x v="0"/>
    <n v="13442.757999999998"/>
    <n v="-1951.3899999999996"/>
    <n v="-20020"/>
    <n v="-34290"/>
    <n v="-93880"/>
    <n v="-150141.39000000001"/>
    <n v="-136698.63200000001"/>
    <n v="-10.168942414941936"/>
    <n v="7"/>
    <x v="2"/>
  </r>
  <r>
    <x v="6"/>
    <x v="17"/>
    <x v="1"/>
    <n v="327521.25"/>
    <n v="-55770.938999999998"/>
    <n v="-74700"/>
    <n v="-80510"/>
    <n v="-95270"/>
    <n v="-306250.93900000001"/>
    <n v="21270.310999999987"/>
    <n v="6.4943300625531886E-2"/>
    <n v="7"/>
    <x v="2"/>
  </r>
  <r>
    <x v="6"/>
    <x v="17"/>
    <x v="2"/>
    <n v="72602.074999999997"/>
    <n v="-13139.742"/>
    <n v="-37670"/>
    <n v="-64050"/>
    <n v="-27180"/>
    <n v="-142039.742"/>
    <n v="-69437.667000000001"/>
    <n v="-0.95641435868051983"/>
    <n v="7"/>
    <x v="2"/>
  </r>
  <r>
    <x v="6"/>
    <x v="17"/>
    <x v="3"/>
    <n v="452103.28099999996"/>
    <n v="-108516.79999999999"/>
    <n v="-35190"/>
    <n v="-49040"/>
    <n v="-105030"/>
    <n v="-297776.8"/>
    <n v="154326.48099999997"/>
    <n v="0.34135226946074737"/>
    <n v="7"/>
    <x v="2"/>
  </r>
  <r>
    <x v="6"/>
    <x v="17"/>
    <x v="0"/>
    <n v="204252.07599999997"/>
    <n v="-43768.493999999999"/>
    <n v="-32180"/>
    <n v="-31130"/>
    <n v="-30620"/>
    <n v="-137698.49400000001"/>
    <n v="66553.581999999966"/>
    <n v="0.32584041887535076"/>
    <n v="7"/>
    <x v="2"/>
  </r>
  <r>
    <x v="6"/>
    <x v="17"/>
    <x v="1"/>
    <n v="480629.26099999994"/>
    <n v="-156639.266"/>
    <n v="-36600"/>
    <n v="-53590"/>
    <n v="-80140"/>
    <n v="-326969.266"/>
    <n v="153659.99499999994"/>
    <n v="0.31970586784561156"/>
    <n v="7"/>
    <x v="2"/>
  </r>
  <r>
    <x v="6"/>
    <x v="17"/>
    <x v="2"/>
    <n v="93820.398000000001"/>
    <n v="-20445.159"/>
    <n v="-99500"/>
    <n v="-95490"/>
    <n v="-40540"/>
    <n v="-255975.15899999999"/>
    <n v="-162154.761"/>
    <n v="-1.7283529430348399"/>
    <n v="7"/>
    <x v="2"/>
  </r>
  <r>
    <x v="6"/>
    <x v="17"/>
    <x v="3"/>
    <n v="3364077.9479999994"/>
    <n v="-453423.103"/>
    <n v="-74550"/>
    <n v="-29540"/>
    <n v="-80210"/>
    <n v="-637723.103"/>
    <n v="2726354.8449999993"/>
    <n v="0.81043153195093554"/>
    <n v="7"/>
    <x v="2"/>
  </r>
  <r>
    <x v="6"/>
    <x v="17"/>
    <x v="0"/>
    <n v="37680.796999999999"/>
    <n v="-10789.967999999999"/>
    <n v="-76550"/>
    <n v="-18250"/>
    <n v="-54480"/>
    <n v="-160069.96799999999"/>
    <n v="-122389.171"/>
    <n v="-3.2480515473173246"/>
    <n v="7"/>
    <x v="2"/>
  </r>
  <r>
    <x v="6"/>
    <x v="17"/>
    <x v="0"/>
    <n v="15070.145999999999"/>
    <n v="-8268.007999999998"/>
    <n v="-71290"/>
    <n v="-38660"/>
    <n v="-31590"/>
    <n v="-149808.008"/>
    <n v="-134737.86199999999"/>
    <n v="-8.940713779415276"/>
    <n v="7"/>
    <x v="2"/>
  </r>
  <r>
    <x v="6"/>
    <x v="17"/>
    <x v="1"/>
    <n v="1145952.8429999999"/>
    <n v="-434855.77100000001"/>
    <n v="-100840"/>
    <n v="-66960"/>
    <n v="-38850"/>
    <n v="-641505.77099999995"/>
    <n v="504447.07199999993"/>
    <n v="0.44019880493459362"/>
    <n v="7"/>
    <x v="2"/>
  </r>
  <r>
    <x v="6"/>
    <x v="17"/>
    <x v="2"/>
    <n v="871160.24799999991"/>
    <n v="-201177.49400000001"/>
    <n v="-16320"/>
    <n v="-46140"/>
    <n v="-60730"/>
    <n v="-324367.49400000001"/>
    <n v="546792.75399999996"/>
    <n v="0.62766035899287276"/>
    <n v="7"/>
    <x v="2"/>
  </r>
  <r>
    <x v="6"/>
    <x v="17"/>
    <x v="0"/>
    <n v="117616.33799999999"/>
    <n v="-151373.80999999997"/>
    <n v="-51660"/>
    <n v="-76360"/>
    <n v="-48240"/>
    <n v="-327633.80999999994"/>
    <n v="-210017.47199999995"/>
    <n v="-1.7856147842317618"/>
    <n v="7"/>
    <x v="2"/>
  </r>
  <r>
    <x v="6"/>
    <x v="17"/>
    <x v="1"/>
    <n v="294400.86899999995"/>
    <n v="-31472.161"/>
    <n v="-72820"/>
    <n v="-12560"/>
    <n v="-105270"/>
    <n v="-222122.16099999999"/>
    <n v="72278.707999999955"/>
    <n v="0.24551119106920832"/>
    <n v="7"/>
    <x v="2"/>
  </r>
  <r>
    <x v="6"/>
    <x v="17"/>
    <x v="2"/>
    <n v="3843305.6199999996"/>
    <n v="-436831.01"/>
    <n v="-17790"/>
    <n v="-103200"/>
    <n v="-47470"/>
    <n v="-605291.01"/>
    <n v="3238014.6099999994"/>
    <n v="0.84250770824725607"/>
    <n v="7"/>
    <x v="2"/>
  </r>
  <r>
    <x v="6"/>
    <x v="17"/>
    <x v="0"/>
    <n v="597463.86699999997"/>
    <n v="-756485.87699999986"/>
    <n v="-105090"/>
    <n v="-14810"/>
    <n v="-68820"/>
    <n v="-945205.87699999986"/>
    <n v="-347742.00999999989"/>
    <n v="-0.58203019330037564"/>
    <n v="7"/>
    <x v="2"/>
  </r>
  <r>
    <x v="6"/>
    <x v="17"/>
    <x v="1"/>
    <n v="489537.78299999994"/>
    <n v="-289742.27799999999"/>
    <n v="-17560"/>
    <n v="-53010"/>
    <n v="-68300"/>
    <n v="-428612.27799999999"/>
    <n v="60925.504999999946"/>
    <n v="0.12445516386219356"/>
    <n v="7"/>
    <x v="2"/>
  </r>
  <r>
    <x v="6"/>
    <x v="17"/>
    <x v="2"/>
    <n v="439678.26699999999"/>
    <n v="-136990.51800000001"/>
    <n v="-69570"/>
    <n v="-12710"/>
    <n v="-35570"/>
    <n v="-254840.51800000001"/>
    <n v="184837.74899999998"/>
    <n v="0.420393189459146"/>
    <n v="7"/>
    <x v="2"/>
  </r>
  <r>
    <x v="6"/>
    <x v="17"/>
    <x v="0"/>
    <n v="446703.06799999997"/>
    <n v="-270838.77799999999"/>
    <n v="-77690"/>
    <n v="-18830"/>
    <n v="-60170"/>
    <n v="-427528.77799999999"/>
    <n v="19174.289999999979"/>
    <n v="4.2924016810200152E-2"/>
    <n v="7"/>
    <x v="2"/>
  </r>
  <r>
    <x v="6"/>
    <x v="5"/>
    <x v="0"/>
    <n v="223881.42699999997"/>
    <n v="-478916.99099999998"/>
    <n v="-78960"/>
    <n v="-57920"/>
    <n v="-92790"/>
    <n v="-708586.99099999992"/>
    <n v="-484705.56399999995"/>
    <n v="-2.1650101595966693"/>
    <n v="7"/>
    <x v="2"/>
  </r>
  <r>
    <x v="6"/>
    <x v="5"/>
    <x v="0"/>
    <n v="14570.359999999999"/>
    <n v="-10293.653999999999"/>
    <n v="-98680"/>
    <n v="-16860"/>
    <n v="-60930"/>
    <n v="-186763.65400000001"/>
    <n v="-172193.29400000002"/>
    <n v="-11.818053500393953"/>
    <n v="7"/>
    <x v="2"/>
  </r>
  <r>
    <x v="6"/>
    <x v="5"/>
    <x v="0"/>
    <n v="3908.982"/>
    <n v="-7716.0789999999988"/>
    <n v="-98420"/>
    <n v="-97440"/>
    <n v="-66070"/>
    <n v="-269646.07900000003"/>
    <n v="-265737.09700000001"/>
    <n v="-67.981151358589017"/>
    <n v="7"/>
    <x v="2"/>
  </r>
  <r>
    <x v="6"/>
    <x v="5"/>
    <x v="0"/>
    <n v="21342.012999999999"/>
    <n v="-24576.117999999999"/>
    <n v="-33540"/>
    <n v="-92870"/>
    <n v="-54290"/>
    <n v="-205276.11799999999"/>
    <n v="-183934.10499999998"/>
    <n v="-8.6184046931280562"/>
    <n v="7"/>
    <x v="2"/>
  </r>
  <r>
    <x v="6"/>
    <x v="5"/>
    <x v="0"/>
    <n v="473355.19699999993"/>
    <n v="-46028.667999999998"/>
    <n v="-33730"/>
    <n v="-33030"/>
    <n v="-73690"/>
    <n v="-186478.66800000001"/>
    <n v="286876.52899999992"/>
    <n v="0.60604918001988251"/>
    <n v="7"/>
    <x v="2"/>
  </r>
  <r>
    <x v="6"/>
    <x v="5"/>
    <x v="0"/>
    <n v="552610.44299999997"/>
    <n v="-713200.70499999996"/>
    <n v="-92480"/>
    <n v="-30490"/>
    <n v="-46040"/>
    <n v="-882210.70499999996"/>
    <n v="-329600.26199999999"/>
    <n v="-0.59644233324776308"/>
    <n v="7"/>
    <x v="2"/>
  </r>
  <r>
    <x v="6"/>
    <x v="5"/>
    <x v="0"/>
    <n v="294633.05199999997"/>
    <n v="-392416.10799999995"/>
    <n v="-54490"/>
    <n v="-16430"/>
    <n v="-41810"/>
    <n v="-505146.10799999995"/>
    <n v="-210513.05599999998"/>
    <n v="-0.71449233061605055"/>
    <n v="7"/>
    <x v="2"/>
  </r>
  <r>
    <x v="6"/>
    <x v="5"/>
    <x v="0"/>
    <n v="331259.05399999995"/>
    <n v="-86358.411999999997"/>
    <n v="-41340"/>
    <n v="-71550"/>
    <n v="-100940"/>
    <n v="-300188.41200000001"/>
    <n v="31070.641999999934"/>
    <n v="9.3795600829071804E-2"/>
    <n v="7"/>
    <x v="2"/>
  </r>
  <r>
    <x v="6"/>
    <x v="5"/>
    <x v="0"/>
    <n v="424745.00599999994"/>
    <n v="-153990.9"/>
    <n v="-57840"/>
    <n v="-31350"/>
    <n v="-12980"/>
    <n v="-256160.9"/>
    <n v="168584.10599999994"/>
    <n v="0.39690662307634045"/>
    <n v="7"/>
    <x v="2"/>
  </r>
  <r>
    <x v="6"/>
    <x v="5"/>
    <x v="0"/>
    <n v="259904.02899999995"/>
    <n v="-195450.58399999997"/>
    <n v="-91770"/>
    <n v="-63130"/>
    <n v="-95180"/>
    <n v="-445530.58399999997"/>
    <n v="-185626.55500000002"/>
    <n v="-0.71421191781524884"/>
    <n v="7"/>
    <x v="2"/>
  </r>
  <r>
    <x v="6"/>
    <x v="5"/>
    <x v="0"/>
    <n v="62236.453999999998"/>
    <n v="-28374.695999999996"/>
    <n v="-21870"/>
    <n v="-73910"/>
    <n v="-68350"/>
    <n v="-192504.696"/>
    <n v="-130268.242"/>
    <n v="-2.0931179980144754"/>
    <n v="7"/>
    <x v="2"/>
  </r>
  <r>
    <x v="6"/>
    <x v="5"/>
    <x v="0"/>
    <n v="7879.0809999999992"/>
    <n v="-4440.2749999999996"/>
    <n v="-39390"/>
    <n v="-43450"/>
    <n v="-19350"/>
    <n v="-106630.27499999999"/>
    <n v="-98751.193999999989"/>
    <n v="-12.533339103887878"/>
    <n v="7"/>
    <x v="2"/>
  </r>
  <r>
    <x v="6"/>
    <x v="5"/>
    <x v="0"/>
    <n v="119666.4"/>
    <n v="-36198.518999999993"/>
    <n v="-65090"/>
    <n v="-85000"/>
    <n v="-53820"/>
    <n v="-240108.519"/>
    <n v="-120442.11900000001"/>
    <n v="-1.0064823459216623"/>
    <n v="7"/>
    <x v="2"/>
  </r>
  <r>
    <x v="6"/>
    <x v="5"/>
    <x v="0"/>
    <n v="19779.570999999996"/>
    <n v="-9927.0569999999989"/>
    <n v="-26030"/>
    <n v="-75160"/>
    <n v="-88350"/>
    <n v="-199467.057"/>
    <n v="-179687.486"/>
    <n v="-9.084498647619812"/>
    <n v="7"/>
    <x v="2"/>
  </r>
  <r>
    <x v="6"/>
    <x v="5"/>
    <x v="0"/>
    <n v="124137.85999999999"/>
    <n v="-106194.361"/>
    <n v="-93830"/>
    <n v="-58350"/>
    <n v="-96380"/>
    <n v="-354754.36100000003"/>
    <n v="-230616.50100000005"/>
    <n v="-1.8577450988763626"/>
    <n v="7"/>
    <x v="2"/>
  </r>
  <r>
    <x v="6"/>
    <x v="5"/>
    <x v="0"/>
    <n v="418357.00199999998"/>
    <n v="-484228.98299999995"/>
    <n v="-28580"/>
    <n v="-103080"/>
    <n v="-77650"/>
    <n v="-693538.98300000001"/>
    <n v="-275181.98100000003"/>
    <n v="-0.65776831673538005"/>
    <n v="7"/>
    <x v="2"/>
  </r>
  <r>
    <x v="6"/>
    <x v="5"/>
    <x v="0"/>
    <n v="583845.34600000002"/>
    <n v="-21901.054"/>
    <n v="-97540"/>
    <n v="-102470"/>
    <n v="-94440"/>
    <n v="-316351.054"/>
    <n v="267494.29200000002"/>
    <n v="0.45815950034137981"/>
    <n v="7"/>
    <x v="2"/>
  </r>
  <r>
    <x v="6"/>
    <x v="5"/>
    <x v="0"/>
    <n v="18346.775999999998"/>
    <n v="-1232.182"/>
    <n v="-20270"/>
    <n v="-71050"/>
    <n v="-16570"/>
    <n v="-109122.182"/>
    <n v="-90775.406000000003"/>
    <n v="-4.9477579058031784"/>
    <n v="7"/>
    <x v="2"/>
  </r>
  <r>
    <x v="6"/>
    <x v="5"/>
    <x v="0"/>
    <n v="74688.914999999994"/>
    <n v="-3277.183"/>
    <n v="-18660"/>
    <n v="-47630"/>
    <n v="-43340"/>
    <n v="-112907.183"/>
    <n v="-38218.268000000011"/>
    <n v="-0.511699333160751"/>
    <n v="7"/>
    <x v="2"/>
  </r>
  <r>
    <x v="6"/>
    <x v="5"/>
    <x v="0"/>
    <n v="17691.743999999999"/>
    <n v="-2532.4459999999999"/>
    <n v="-68890"/>
    <n v="-49680"/>
    <n v="-83910"/>
    <n v="-205012.446"/>
    <n v="-187320.70199999999"/>
    <n v="-10.58802919599108"/>
    <n v="7"/>
    <x v="2"/>
  </r>
  <r>
    <x v="6"/>
    <x v="5"/>
    <x v="0"/>
    <n v="305251.42899999995"/>
    <n v="-17367.454999999998"/>
    <n v="-98410"/>
    <n v="-13950"/>
    <n v="-32720"/>
    <n v="-162447.45499999999"/>
    <n v="142803.97399999996"/>
    <n v="0.46782409657449953"/>
    <n v="7"/>
    <x v="2"/>
  </r>
  <r>
    <x v="6"/>
    <x v="5"/>
    <x v="0"/>
    <n v="239169.93099999998"/>
    <n v="-18673.773999999998"/>
    <n v="-23740"/>
    <n v="-32450"/>
    <n v="-27430"/>
    <n v="-102293.774"/>
    <n v="136876.15699999998"/>
    <n v="0.57229667804687367"/>
    <n v="7"/>
    <x v="2"/>
  </r>
  <r>
    <x v="6"/>
    <x v="5"/>
    <x v="0"/>
    <n v="437466.33"/>
    <n v="-41606.550999999999"/>
    <n v="-101900"/>
    <n v="-66640"/>
    <n v="-34380"/>
    <n v="-244526.55100000001"/>
    <n v="192939.77900000001"/>
    <n v="0.44103915151595779"/>
    <n v="7"/>
    <x v="2"/>
  </r>
  <r>
    <x v="6"/>
    <x v="5"/>
    <x v="0"/>
    <n v="448954.93999999994"/>
    <n v="-35077.846999999994"/>
    <n v="-85440"/>
    <n v="-46550"/>
    <n v="-50900"/>
    <n v="-217967.84700000001"/>
    <n v="230987.09299999994"/>
    <n v="0.51449950188765037"/>
    <n v="7"/>
    <x v="2"/>
  </r>
  <r>
    <x v="6"/>
    <x v="5"/>
    <x v="0"/>
    <n v="891894.14999999991"/>
    <n v="-55275.149999999994"/>
    <n v="-87450"/>
    <n v="-78010"/>
    <n v="-107990"/>
    <n v="-328725.15000000002"/>
    <n v="563168.99999999988"/>
    <n v="0.63143031042416853"/>
    <n v="7"/>
    <x v="2"/>
  </r>
  <r>
    <x v="6"/>
    <x v="5"/>
    <x v="1"/>
    <n v="27177.541999999998"/>
    <n v="-32910.836000000003"/>
    <n v="-41120"/>
    <n v="-12760"/>
    <n v="-92660"/>
    <n v="-179450.83600000001"/>
    <n v="-152273.29400000002"/>
    <n v="-5.6029089753591412"/>
    <n v="7"/>
    <x v="2"/>
  </r>
  <r>
    <x v="6"/>
    <x v="5"/>
    <x v="2"/>
    <n v="55467.272000000004"/>
    <n v="-79701.565999999992"/>
    <n v="-65460"/>
    <n v="-32440"/>
    <n v="-32900"/>
    <n v="-210501.56599999999"/>
    <n v="-155034.29399999999"/>
    <n v="-2.7950589313280085"/>
    <n v="7"/>
    <x v="2"/>
  </r>
  <r>
    <x v="6"/>
    <x v="5"/>
    <x v="0"/>
    <n v="20172.606999999996"/>
    <n v="-42453.964"/>
    <n v="-65530"/>
    <n v="-92110"/>
    <n v="-59540"/>
    <n v="-259633.96400000001"/>
    <n v="-239461.35700000002"/>
    <n v="-11.870620242589371"/>
    <n v="7"/>
    <x v="2"/>
  </r>
  <r>
    <x v="6"/>
    <x v="5"/>
    <x v="0"/>
    <n v="99342.942999999985"/>
    <n v="-199947.23699999996"/>
    <n v="-85870"/>
    <n v="-29270"/>
    <n v="-92400"/>
    <n v="-407487.23699999996"/>
    <n v="-308144.29399999999"/>
    <n v="-3.1018236896807059"/>
    <n v="7"/>
    <x v="2"/>
  </r>
  <r>
    <x v="6"/>
    <x v="5"/>
    <x v="0"/>
    <n v="96896.904999999984"/>
    <n v="-37448.712"/>
    <n v="-91350"/>
    <n v="-90510"/>
    <n v="-41450"/>
    <n v="-260758.712"/>
    <n v="-163861.80700000003"/>
    <n v="-1.6910943337147875"/>
    <n v="7"/>
    <x v="2"/>
  </r>
  <r>
    <x v="6"/>
    <x v="5"/>
    <x v="0"/>
    <n v="132175.97399999999"/>
    <n v="-52104.156999999992"/>
    <n v="-29590"/>
    <n v="-65660"/>
    <n v="-78480"/>
    <n v="-225834.15700000001"/>
    <n v="-93658.183000000019"/>
    <n v="-0.70858704623580093"/>
    <n v="7"/>
    <x v="2"/>
  </r>
  <r>
    <x v="6"/>
    <x v="5"/>
    <x v="0"/>
    <n v="217013.88099999999"/>
    <n v="-86735.669999999984"/>
    <n v="-47330"/>
    <n v="-74330"/>
    <n v="-108450"/>
    <n v="-316845.67"/>
    <n v="-99831.78899999999"/>
    <n v="-0.46002490043482513"/>
    <n v="7"/>
    <x v="2"/>
  </r>
  <r>
    <x v="6"/>
    <x v="5"/>
    <x v="1"/>
    <n v="30128.636999999999"/>
    <n v="-12445.523999999999"/>
    <n v="-68370"/>
    <n v="-77310"/>
    <n v="-41920"/>
    <n v="-200045.524"/>
    <n v="-169916.88700000002"/>
    <n v="-5.6397137049379307"/>
    <n v="7"/>
    <x v="2"/>
  </r>
  <r>
    <x v="6"/>
    <x v="5"/>
    <x v="2"/>
    <n v="172003.89499999999"/>
    <n v="-69684.37"/>
    <n v="-69300"/>
    <n v="-83290"/>
    <n v="-94670"/>
    <n v="-316944.37"/>
    <n v="-144940.47500000001"/>
    <n v="-0.84265809794597979"/>
    <n v="7"/>
    <x v="2"/>
  </r>
  <r>
    <x v="6"/>
    <x v="5"/>
    <x v="0"/>
    <n v="26406.834999999999"/>
    <n v="-11077.716999999999"/>
    <n v="-84760"/>
    <n v="-32260"/>
    <n v="-64570"/>
    <n v="-192667.717"/>
    <n v="-166260.88200000001"/>
    <n v="-6.2961306040651985"/>
    <n v="7"/>
    <x v="2"/>
  </r>
  <r>
    <x v="6"/>
    <x v="5"/>
    <x v="0"/>
    <n v="8671.0679999999993"/>
    <n v="-13004.467000000001"/>
    <n v="-57450"/>
    <n v="-50600"/>
    <n v="-60460"/>
    <n v="-181514.467"/>
    <n v="-172843.399"/>
    <n v="-19.933346042263768"/>
    <n v="7"/>
    <x v="2"/>
  </r>
  <r>
    <x v="6"/>
    <x v="5"/>
    <x v="0"/>
    <n v="19467.706999999999"/>
    <n v="-18295.556999999997"/>
    <n v="-28050"/>
    <n v="-61950"/>
    <n v="-85750"/>
    <n v="-194045.557"/>
    <n v="-174577.85"/>
    <n v="-8.9675609972967045"/>
    <n v="7"/>
    <x v="2"/>
  </r>
  <r>
    <x v="6"/>
    <x v="5"/>
    <x v="1"/>
    <n v="31629.338999999996"/>
    <n v="-12693.114"/>
    <n v="-66570"/>
    <n v="-56960"/>
    <n v="-88800"/>
    <n v="-225023.114"/>
    <n v="-193393.77499999999"/>
    <n v="-6.1143792793140577"/>
    <n v="7"/>
    <x v="2"/>
  </r>
  <r>
    <x v="6"/>
    <x v="5"/>
    <x v="2"/>
    <n v="47458.522999999994"/>
    <n v="-11312.762999999999"/>
    <n v="-57590"/>
    <n v="-22050"/>
    <n v="-27870"/>
    <n v="-118822.76300000001"/>
    <n v="-71364.24000000002"/>
    <n v="-1.5037180992758672"/>
    <n v="7"/>
    <x v="2"/>
  </r>
  <r>
    <x v="6"/>
    <x v="5"/>
    <x v="0"/>
    <n v="90353.843999999997"/>
    <n v="-40952.330999999998"/>
    <n v="-47760"/>
    <n v="-104720"/>
    <n v="-52580"/>
    <n v="-246012.33100000001"/>
    <n v="-155658.48700000002"/>
    <n v="-1.722765519527869"/>
    <n v="7"/>
    <x v="2"/>
  </r>
  <r>
    <x v="6"/>
    <x v="5"/>
    <x v="0"/>
    <n v="17253.39"/>
    <n v="-39453.721999999994"/>
    <n v="-101110"/>
    <n v="-101350"/>
    <n v="-90750"/>
    <n v="-332663.72200000001"/>
    <n v="-315410.33199999999"/>
    <n v="-18.281064300986646"/>
    <n v="7"/>
    <x v="2"/>
  </r>
  <r>
    <x v="6"/>
    <x v="5"/>
    <x v="1"/>
    <n v="52715.522999999994"/>
    <n v="-38700.858"/>
    <n v="-32850"/>
    <n v="-95360"/>
    <n v="-103710"/>
    <n v="-270620.85800000001"/>
    <n v="-217905.33500000002"/>
    <n v="-4.1336085198282113"/>
    <n v="7"/>
    <x v="2"/>
  </r>
  <r>
    <x v="6"/>
    <x v="5"/>
    <x v="2"/>
    <n v="39875.317999999999"/>
    <n v="-31091.241999999995"/>
    <n v="-19220"/>
    <n v="-76410"/>
    <n v="-107850"/>
    <n v="-234571.242"/>
    <n v="-194695.924"/>
    <n v="-4.8826174627623029"/>
    <n v="7"/>
    <x v="2"/>
  </r>
  <r>
    <x v="6"/>
    <x v="5"/>
    <x v="0"/>
    <n v="62348.376999999993"/>
    <n v="-37520.762999999992"/>
    <n v="-24630"/>
    <n v="-74860"/>
    <n v="-59730"/>
    <n v="-196740.76299999998"/>
    <n v="-134392.386"/>
    <n v="-2.1555073678982857"/>
    <n v="7"/>
    <x v="2"/>
  </r>
  <r>
    <x v="6"/>
    <x v="5"/>
    <x v="0"/>
    <n v="93470.012999999992"/>
    <n v="-83451.787999999986"/>
    <n v="-59340"/>
    <n v="-64280"/>
    <n v="-61140"/>
    <n v="-268211.788"/>
    <n v="-174741.77500000002"/>
    <n v="-1.8694955675249563"/>
    <n v="7"/>
    <x v="2"/>
  </r>
  <r>
    <x v="6"/>
    <x v="5"/>
    <x v="0"/>
    <n v="712095.8949999999"/>
    <n v="-656731.26399999985"/>
    <n v="-84240"/>
    <n v="-65890"/>
    <n v="-25780"/>
    <n v="-832641.26399999985"/>
    <n v="-120545.36899999995"/>
    <n v="-0.16928249389781971"/>
    <n v="7"/>
    <x v="2"/>
  </r>
  <r>
    <x v="6"/>
    <x v="5"/>
    <x v="1"/>
    <n v="472405.76599999995"/>
    <n v="-413665.29399999994"/>
    <n v="-72890"/>
    <n v="-35700"/>
    <n v="-56070"/>
    <n v="-578325.29399999999"/>
    <n v="-105919.52800000005"/>
    <n v="-0.22421302960980383"/>
    <n v="7"/>
    <x v="2"/>
  </r>
  <r>
    <x v="6"/>
    <x v="5"/>
    <x v="2"/>
    <n v="146031.571"/>
    <n v="-130680.96299999999"/>
    <n v="-25370"/>
    <n v="-70350"/>
    <n v="-70950"/>
    <n v="-297350.96299999999"/>
    <n v="-151319.39199999999"/>
    <n v="-1.0362101219879365"/>
    <n v="7"/>
    <x v="2"/>
  </r>
  <r>
    <x v="6"/>
    <x v="5"/>
    <x v="3"/>
    <n v="260975.13399999999"/>
    <n v="-101741.38099999998"/>
    <n v="-12640"/>
    <n v="-38210"/>
    <n v="-71280"/>
    <n v="-223871.38099999999"/>
    <n v="37103.752999999997"/>
    <n v="0.14217351833987371"/>
    <n v="7"/>
    <x v="2"/>
  </r>
  <r>
    <x v="6"/>
    <x v="5"/>
    <x v="0"/>
    <n v="339153.40899999999"/>
    <n v="-541939.72"/>
    <n v="-62640"/>
    <n v="-90530"/>
    <n v="-77290"/>
    <n v="-772399.72"/>
    <n v="-433246.31099999999"/>
    <n v="-1.277434634307332"/>
    <n v="7"/>
    <x v="2"/>
  </r>
  <r>
    <x v="6"/>
    <x v="5"/>
    <x v="1"/>
    <n v="219881.22100000002"/>
    <n v="-469419.755"/>
    <n v="-53780"/>
    <n v="-93840"/>
    <n v="-34390"/>
    <n v="-651429.755"/>
    <n v="-431548.53399999999"/>
    <n v="-1.9626438858096025"/>
    <n v="7"/>
    <x v="2"/>
  </r>
  <r>
    <x v="6"/>
    <x v="5"/>
    <x v="2"/>
    <n v="470251.37599999999"/>
    <n v="-735918.26699999999"/>
    <n v="-103100"/>
    <n v="-53040"/>
    <n v="-55390"/>
    <n v="-947448.26699999999"/>
    <n v="-477196.891"/>
    <n v="-1.0147697919761112"/>
    <n v="7"/>
    <x v="2"/>
  </r>
  <r>
    <x v="6"/>
    <x v="5"/>
    <x v="3"/>
    <n v="659401.21099999989"/>
    <n v="-1418127.6059999999"/>
    <n v="-91630"/>
    <n v="-76790"/>
    <n v="-62800"/>
    <n v="-1649347.6059999999"/>
    <n v="-989946.39500000002"/>
    <n v="-1.5012808264314823"/>
    <n v="7"/>
    <x v="2"/>
  </r>
  <r>
    <x v="6"/>
    <x v="5"/>
    <x v="0"/>
    <n v="223769.014"/>
    <n v="-176835.603"/>
    <n v="-45620"/>
    <n v="-25400"/>
    <n v="-39360"/>
    <n v="-287215.603"/>
    <n v="-63446.589000000007"/>
    <n v="-0.28353607975409861"/>
    <n v="7"/>
    <x v="2"/>
  </r>
  <r>
    <x v="6"/>
    <x v="5"/>
    <x v="1"/>
    <n v="51322.487999999998"/>
    <n v="-38922.925999999999"/>
    <n v="-43520"/>
    <n v="-14570"/>
    <n v="-36470"/>
    <n v="-133482.92600000001"/>
    <n v="-82160.438000000009"/>
    <n v="-1.6008662323619232"/>
    <n v="7"/>
    <x v="2"/>
  </r>
  <r>
    <x v="6"/>
    <x v="5"/>
    <x v="2"/>
    <n v="136750.677"/>
    <n v="-94761.968000000008"/>
    <n v="-107900"/>
    <n v="-69710"/>
    <n v="-78020"/>
    <n v="-350391.96799999999"/>
    <n v="-213641.291"/>
    <n v="-1.5622686167762081"/>
    <n v="7"/>
    <x v="2"/>
  </r>
  <r>
    <x v="6"/>
    <x v="5"/>
    <x v="3"/>
    <n v="47031.536999999997"/>
    <n v="-32916.254000000001"/>
    <n v="-54500"/>
    <n v="-24240"/>
    <n v="-86390"/>
    <n v="-198046.25400000002"/>
    <n v="-151014.717"/>
    <n v="-3.2109245547301595"/>
    <n v="7"/>
    <x v="2"/>
  </r>
  <r>
    <x v="6"/>
    <x v="5"/>
    <x v="0"/>
    <n v="888655.60699999996"/>
    <n v="-706980.14799999993"/>
    <n v="-76690"/>
    <n v="-74770"/>
    <n v="-98550"/>
    <n v="-956990.14799999993"/>
    <n v="-68334.540999999968"/>
    <n v="-7.6896539516235748E-2"/>
    <n v="7"/>
    <x v="2"/>
  </r>
  <r>
    <x v="6"/>
    <x v="5"/>
    <x v="1"/>
    <n v="210385.65099999998"/>
    <n v="-148296.84099999999"/>
    <n v="-96970"/>
    <n v="-104210"/>
    <n v="-74340"/>
    <n v="-423816.84100000001"/>
    <n v="-213431.19000000003"/>
    <n v="-1.0144759824898897"/>
    <n v="7"/>
    <x v="2"/>
  </r>
  <r>
    <x v="6"/>
    <x v="5"/>
    <x v="2"/>
    <n v="120656.50799999999"/>
    <n v="-87058.51"/>
    <n v="-23200"/>
    <n v="-75010"/>
    <n v="-26450"/>
    <n v="-211718.51"/>
    <n v="-91062.002000000022"/>
    <n v="-0.75472101347405174"/>
    <n v="7"/>
    <x v="2"/>
  </r>
  <r>
    <x v="6"/>
    <x v="5"/>
    <x v="3"/>
    <n v="48539.75"/>
    <n v="-76413.476999999999"/>
    <n v="-77750"/>
    <n v="-87760"/>
    <n v="-26470"/>
    <n v="-268393.47700000001"/>
    <n v="-219853.72700000001"/>
    <n v="-4.5293543333041475"/>
    <n v="7"/>
    <x v="2"/>
  </r>
  <r>
    <x v="6"/>
    <x v="5"/>
    <x v="0"/>
    <n v="626700.76"/>
    <n v="-61123.37"/>
    <n v="-65230"/>
    <n v="-37120"/>
    <n v="-65440"/>
    <n v="-228913.37"/>
    <n v="397787.39"/>
    <n v="0.63473257954881057"/>
    <n v="7"/>
    <x v="2"/>
  </r>
  <r>
    <x v="6"/>
    <x v="5"/>
    <x v="0"/>
    <n v="23119.578999999998"/>
    <n v="-23688.35"/>
    <n v="-53350"/>
    <n v="-106190"/>
    <n v="-22950"/>
    <n v="-206178.35"/>
    <n v="-183058.77100000001"/>
    <n v="-7.9179110917201401"/>
    <n v="7"/>
    <x v="2"/>
  </r>
  <r>
    <x v="6"/>
    <x v="5"/>
    <x v="1"/>
    <n v="144275.117"/>
    <n v="-15475.046999999999"/>
    <n v="-22490"/>
    <n v="-69850"/>
    <n v="-61320"/>
    <n v="-169135.04699999999"/>
    <n v="-24859.929999999993"/>
    <n v="-0.17230920006808931"/>
    <n v="7"/>
    <x v="2"/>
  </r>
  <r>
    <x v="6"/>
    <x v="5"/>
    <x v="2"/>
    <n v="6612.4589999999998"/>
    <n v="-6396.6629999999996"/>
    <n v="-65940"/>
    <n v="-57970"/>
    <n v="-84650"/>
    <n v="-214956.663"/>
    <n v="-208344.204"/>
    <n v="-31.507825454948001"/>
    <n v="7"/>
    <x v="2"/>
  </r>
  <r>
    <x v="6"/>
    <x v="5"/>
    <x v="0"/>
    <n v="-51295.097000000002"/>
    <n v="35167.090000000004"/>
    <n v="-102710"/>
    <n v="-17160"/>
    <n v="-97180"/>
    <n v="-181882.91"/>
    <n v="-233178.00700000001"/>
    <n v="4.5458147198746888"/>
    <n v="7"/>
    <x v="2"/>
  </r>
  <r>
    <x v="6"/>
    <x v="5"/>
    <x v="1"/>
    <n v="53234.50299999999"/>
    <n v="-22203.412"/>
    <n v="-69760"/>
    <n v="-53370"/>
    <n v="-59160"/>
    <n v="-204493.41200000001"/>
    <n v="-151258.90900000001"/>
    <n v="-2.8413697973286243"/>
    <n v="7"/>
    <x v="2"/>
  </r>
  <r>
    <x v="6"/>
    <x v="5"/>
    <x v="2"/>
    <n v="43692.473999999995"/>
    <n v="-12099.023999999999"/>
    <n v="-23580"/>
    <n v="-75780"/>
    <n v="-33480"/>
    <n v="-144939.024"/>
    <n v="-101246.55000000002"/>
    <n v="-2.3172537677770326"/>
    <n v="7"/>
    <x v="2"/>
  </r>
  <r>
    <x v="6"/>
    <x v="5"/>
    <x v="0"/>
    <n v="148777.258"/>
    <n v="-23463.307000000001"/>
    <n v="-83740"/>
    <n v="-38660"/>
    <n v="-14770"/>
    <n v="-160633.307"/>
    <n v="-11856.048999999999"/>
    <n v="-7.9689928147486086E-2"/>
    <n v="7"/>
    <x v="2"/>
  </r>
  <r>
    <x v="6"/>
    <x v="5"/>
    <x v="1"/>
    <n v="106522.52800000001"/>
    <n v="-28692.111000000001"/>
    <n v="-89130"/>
    <n v="-97490"/>
    <n v="-54620"/>
    <n v="-269932.11099999998"/>
    <n v="-163409.58299999998"/>
    <n v="-1.5340377858850662"/>
    <n v="7"/>
    <x v="2"/>
  </r>
  <r>
    <x v="6"/>
    <x v="5"/>
    <x v="2"/>
    <n v="1855.2029999999997"/>
    <n v="-1080.0650000000001"/>
    <n v="-54450"/>
    <n v="-22510"/>
    <n v="-76490"/>
    <n v="-154530.065"/>
    <n v="-152674.86199999999"/>
    <n v="-82.295501893862834"/>
    <n v="7"/>
    <x v="2"/>
  </r>
  <r>
    <x v="6"/>
    <x v="5"/>
    <x v="0"/>
    <n v="79649.884999999995"/>
    <n v="-36316.356999999996"/>
    <n v="-67640"/>
    <n v="-41850"/>
    <n v="-107090"/>
    <n v="-252896.35699999999"/>
    <n v="-173246.47200000001"/>
    <n v="-2.1751000895983719"/>
    <n v="7"/>
    <x v="2"/>
  </r>
  <r>
    <x v="6"/>
    <x v="5"/>
    <x v="0"/>
    <n v="218518.05499999999"/>
    <n v="-88663.574999999997"/>
    <n v="-104680"/>
    <n v="-26380"/>
    <n v="-103910"/>
    <n v="-323633.57500000001"/>
    <n v="-105115.52000000002"/>
    <n v="-0.48103814579532123"/>
    <n v="7"/>
    <x v="2"/>
  </r>
  <r>
    <x v="6"/>
    <x v="5"/>
    <x v="0"/>
    <n v="198404.31099999999"/>
    <n v="-80991.813000000009"/>
    <n v="-73400"/>
    <n v="-96070"/>
    <n v="-64660"/>
    <n v="-315121.81300000002"/>
    <n v="-116717.50200000004"/>
    <n v="-0.58828107822717646"/>
    <n v="7"/>
    <x v="2"/>
  </r>
  <r>
    <x v="6"/>
    <x v="5"/>
    <x v="0"/>
    <n v="-28261.267999999996"/>
    <n v="30779.938000000002"/>
    <n v="-105370"/>
    <n v="-101130"/>
    <n v="-93380"/>
    <n v="-269100.06199999998"/>
    <n v="-297361.32999999996"/>
    <n v="10.521867950157084"/>
    <n v="7"/>
    <x v="2"/>
  </r>
  <r>
    <x v="6"/>
    <x v="5"/>
    <x v="0"/>
    <n v="35963.367999999995"/>
    <n v="-11869.34"/>
    <n v="-42530"/>
    <n v="-48120"/>
    <n v="-40580"/>
    <n v="-143099.34"/>
    <n v="-107135.97200000001"/>
    <n v="-2.979030551309878"/>
    <n v="7"/>
    <x v="2"/>
  </r>
  <r>
    <x v="6"/>
    <x v="5"/>
    <x v="0"/>
    <n v="1534037.6169999999"/>
    <n v="-31852.778999999999"/>
    <n v="-107630"/>
    <n v="-67170"/>
    <n v="-35870"/>
    <n v="-242522.77900000001"/>
    <n v="1291514.8379999998"/>
    <n v="0.84190558542215976"/>
    <n v="7"/>
    <x v="2"/>
  </r>
  <r>
    <x v="6"/>
    <x v="5"/>
    <x v="0"/>
    <n v="160035.204"/>
    <n v="-20866.222999999998"/>
    <n v="-100280"/>
    <n v="-106450"/>
    <n v="-105670"/>
    <n v="-333266.223"/>
    <n v="-173231.019"/>
    <n v="-1.0824557014342919"/>
    <n v="7"/>
    <x v="2"/>
  </r>
  <r>
    <x v="6"/>
    <x v="5"/>
    <x v="0"/>
    <n v="697750.28399999999"/>
    <n v="-80526.445999999996"/>
    <n v="-80620"/>
    <n v="-35890"/>
    <n v="-86070"/>
    <n v="-283106.446"/>
    <n v="414643.83799999999"/>
    <n v="0.59425821459070882"/>
    <n v="7"/>
    <x v="2"/>
  </r>
  <r>
    <x v="6"/>
    <x v="5"/>
    <x v="0"/>
    <n v="105363.916"/>
    <n v="-81469.926999999996"/>
    <n v="-26310"/>
    <n v="-50530"/>
    <n v="-90100"/>
    <n v="-248409.927"/>
    <n v="-143046.011"/>
    <n v="-1.3576375711016664"/>
    <n v="7"/>
    <x v="2"/>
  </r>
  <r>
    <x v="6"/>
    <x v="5"/>
    <x v="0"/>
    <n v="71771.14"/>
    <n v="-102556.42599999999"/>
    <n v="-107420"/>
    <n v="-61290"/>
    <n v="-69210"/>
    <n v="-340476.42599999998"/>
    <n v="-268705.28599999996"/>
    <n v="-3.7439183214868814"/>
    <n v="7"/>
    <x v="2"/>
  </r>
  <r>
    <x v="6"/>
    <x v="6"/>
    <x v="0"/>
    <n v="81033.420999999988"/>
    <n v="-129613.19"/>
    <n v="-81280"/>
    <n v="-60800"/>
    <n v="-85880"/>
    <n v="-357573.19"/>
    <n v="-276539.76900000003"/>
    <n v="-3.4126631405577714"/>
    <n v="7"/>
    <x v="2"/>
  </r>
  <r>
    <x v="6"/>
    <x v="6"/>
    <x v="0"/>
    <n v="872941.56599999988"/>
    <n v="-87670.883999999991"/>
    <n v="-20510"/>
    <n v="-82560"/>
    <n v="-62710"/>
    <n v="-253450.88399999999"/>
    <n v="619490.68199999991"/>
    <n v="0.70965882039348327"/>
    <n v="7"/>
    <x v="2"/>
  </r>
  <r>
    <x v="6"/>
    <x v="6"/>
    <x v="0"/>
    <n v="3105525.9479999994"/>
    <n v="-1894602.4369999999"/>
    <n v="-78470"/>
    <n v="-33920"/>
    <n v="-82820"/>
    <n v="-2089812.4369999999"/>
    <n v="1015713.5109999995"/>
    <n v="0.32706650274622007"/>
    <n v="7"/>
    <x v="2"/>
  </r>
  <r>
    <x v="6"/>
    <x v="6"/>
    <x v="0"/>
    <n v="1116.1499999999999"/>
    <n v="-3420.4309999999996"/>
    <n v="-51600"/>
    <n v="-72200"/>
    <n v="-92950"/>
    <n v="-220170.43100000001"/>
    <n v="-219054.28100000002"/>
    <n v="-196.2588191551315"/>
    <n v="7"/>
    <x v="2"/>
  </r>
  <r>
    <x v="6"/>
    <x v="6"/>
    <x v="0"/>
    <n v="21394.988999999998"/>
    <n v="-16456.377"/>
    <n v="-69180"/>
    <n v="-38500"/>
    <n v="-71930"/>
    <n v="-196066.37700000001"/>
    <n v="-174671.38800000001"/>
    <n v="-8.1641260951337724"/>
    <n v="7"/>
    <x v="2"/>
  </r>
  <r>
    <x v="6"/>
    <x v="6"/>
    <x v="0"/>
    <n v="77536.381999999998"/>
    <n v="-83109.047000000006"/>
    <n v="-80300"/>
    <n v="-108470"/>
    <n v="-69920"/>
    <n v="-341799.04700000002"/>
    <n v="-264262.66500000004"/>
    <n v="-3.4082408565310676"/>
    <n v="7"/>
    <x v="2"/>
  </r>
  <r>
    <x v="6"/>
    <x v="6"/>
    <x v="0"/>
    <n v="-433038.57799999998"/>
    <n v="46028.667999999998"/>
    <n v="-50320"/>
    <n v="-40910"/>
    <n v="-27060"/>
    <n v="-72261.331999999995"/>
    <n v="-505299.91"/>
    <n v="1.1668704260339595"/>
    <n v="7"/>
    <x v="2"/>
  </r>
  <r>
    <x v="6"/>
    <x v="6"/>
    <x v="0"/>
    <n v="1763085.1980000001"/>
    <n v="-1395060.5689999999"/>
    <n v="-52400"/>
    <n v="-57710"/>
    <n v="-69990"/>
    <n v="-1575160.5689999999"/>
    <n v="187924.62900000019"/>
    <n v="0.10658851268967444"/>
    <n v="7"/>
    <x v="2"/>
  </r>
  <r>
    <x v="6"/>
    <x v="6"/>
    <x v="0"/>
    <n v="2020090.723"/>
    <n v="-1708167.3209999998"/>
    <n v="-14520"/>
    <n v="-37760"/>
    <n v="-91470"/>
    <n v="-1851917.3209999998"/>
    <n v="168173.40200000023"/>
    <n v="8.3250420431736347E-2"/>
    <n v="7"/>
    <x v="2"/>
  </r>
  <r>
    <x v="6"/>
    <x v="6"/>
    <x v="0"/>
    <n v="-3161.6339999999996"/>
    <n v="4100.3269999999993"/>
    <n v="-47130"/>
    <n v="-31740"/>
    <n v="-41480"/>
    <n v="-116249.673"/>
    <n v="-119411.307"/>
    <n v="37.768858444715619"/>
    <n v="7"/>
    <x v="2"/>
  </r>
  <r>
    <x v="6"/>
    <x v="6"/>
    <x v="0"/>
    <n v="776711.43199999991"/>
    <n v="-150890.31299999999"/>
    <n v="-27910"/>
    <n v="-53740"/>
    <n v="-102320"/>
    <n v="-334860.31299999997"/>
    <n v="441851.11899999995"/>
    <n v="0.56887423153055894"/>
    <n v="7"/>
    <x v="2"/>
  </r>
  <r>
    <x v="6"/>
    <x v="6"/>
    <x v="0"/>
    <n v="961271.42999999982"/>
    <n v="-264891.19299999997"/>
    <n v="-91380"/>
    <n v="-93690"/>
    <n v="-53660"/>
    <n v="-503621.19299999997"/>
    <n v="457650.23699999985"/>
    <n v="0.47608846233992402"/>
    <n v="7"/>
    <x v="2"/>
  </r>
  <r>
    <x v="6"/>
    <x v="6"/>
    <x v="0"/>
    <n v="55332.724999999999"/>
    <n v="-8741.509"/>
    <n v="-39270"/>
    <n v="-103670"/>
    <n v="-70350"/>
    <n v="-222031.50899999999"/>
    <n v="-166698.78399999999"/>
    <n v="-3.0126617476366833"/>
    <n v="7"/>
    <x v="2"/>
  </r>
  <r>
    <x v="6"/>
    <x v="6"/>
    <x v="0"/>
    <n v="92968.938999999984"/>
    <n v="-5901.2239999999993"/>
    <n v="-66960"/>
    <n v="-72910"/>
    <n v="-94850"/>
    <n v="-240621.22399999999"/>
    <n v="-147652.285"/>
    <n v="-1.5881894166824904"/>
    <n v="7"/>
    <x v="2"/>
  </r>
  <r>
    <x v="6"/>
    <x v="6"/>
    <x v="0"/>
    <n v="862550.31099999999"/>
    <n v="-466663.46299999993"/>
    <n v="-55780"/>
    <n v="-96410"/>
    <n v="-77940"/>
    <n v="-696793.46299999999"/>
    <n v="165756.848"/>
    <n v="0.1921706431336502"/>
    <n v="7"/>
    <x v="2"/>
  </r>
  <r>
    <x v="6"/>
    <x v="6"/>
    <x v="0"/>
    <n v="1102430.8189999999"/>
    <n v="-560705.50899999996"/>
    <n v="-70520"/>
    <n v="-12790"/>
    <n v="-13270"/>
    <n v="-657285.50899999996"/>
    <n v="445145.30999999994"/>
    <n v="0.40378525557166955"/>
    <n v="7"/>
    <x v="2"/>
  </r>
  <r>
    <x v="6"/>
    <x v="6"/>
    <x v="1"/>
    <n v="96888.441999999995"/>
    <n v="-81499.676999999996"/>
    <n v="-52540"/>
    <n v="-37430"/>
    <n v="-68610"/>
    <n v="-240079.677"/>
    <n v="-143191.23499999999"/>
    <n v="-1.4778980035616631"/>
    <n v="7"/>
    <x v="2"/>
  </r>
  <r>
    <x v="6"/>
    <x v="6"/>
    <x v="2"/>
    <n v="119559.28599999999"/>
    <n v="-107050.867"/>
    <n v="-92120"/>
    <n v="-80670"/>
    <n v="-85190"/>
    <n v="-365030.86699999997"/>
    <n v="-245471.58099999998"/>
    <n v="-2.0531368931059024"/>
    <n v="7"/>
    <x v="2"/>
  </r>
  <r>
    <x v="6"/>
    <x v="6"/>
    <x v="0"/>
    <n v="205314.93499999997"/>
    <n v="-38949.883000000002"/>
    <n v="-92600"/>
    <n v="-43690"/>
    <n v="-45760"/>
    <n v="-220999.883"/>
    <n v="-15684.948000000033"/>
    <n v="-7.6394578894126902E-2"/>
    <n v="7"/>
    <x v="2"/>
  </r>
  <r>
    <x v="6"/>
    <x v="6"/>
    <x v="0"/>
    <n v="162950.46599999999"/>
    <n v="-41449.17"/>
    <n v="-81470"/>
    <n v="-44650"/>
    <n v="-28390"/>
    <n v="-195959.16999999998"/>
    <n v="-33008.703999999998"/>
    <n v="-0.20256894509279894"/>
    <n v="7"/>
    <x v="2"/>
  </r>
  <r>
    <x v="6"/>
    <x v="6"/>
    <x v="0"/>
    <n v="1253206.1079999998"/>
    <n v="-2219073.6749999998"/>
    <n v="-64690"/>
    <n v="-76730"/>
    <n v="-72100"/>
    <n v="-2432593.6749999998"/>
    <n v="-1179387.567"/>
    <n v="-0.94109624863079611"/>
    <n v="7"/>
    <x v="2"/>
  </r>
  <r>
    <x v="6"/>
    <x v="6"/>
    <x v="0"/>
    <n v="4544584.1559999995"/>
    <n v="-131297.68399999998"/>
    <n v="-13570"/>
    <n v="-107710"/>
    <n v="-96700"/>
    <n v="-349277.68400000001"/>
    <n v="4195306.4719999991"/>
    <n v="0.92314419273348358"/>
    <n v="7"/>
    <x v="2"/>
  </r>
  <r>
    <x v="6"/>
    <x v="6"/>
    <x v="0"/>
    <n v="-198980.25699999998"/>
    <n v="16370.031999999997"/>
    <n v="-12730"/>
    <n v="-15910"/>
    <n v="-83070"/>
    <n v="-95339.968000000008"/>
    <n v="-294320.22499999998"/>
    <n v="1.479142852850974"/>
    <n v="7"/>
    <x v="2"/>
  </r>
  <r>
    <x v="6"/>
    <x v="6"/>
    <x v="1"/>
    <n v="-22611.399999999998"/>
    <n v="5092.8360000000002"/>
    <n v="-39340"/>
    <n v="-61960"/>
    <n v="-71710"/>
    <n v="-167917.16399999999"/>
    <n v="-190528.56399999998"/>
    <n v="8.4262170409616388"/>
    <n v="7"/>
    <x v="2"/>
  </r>
  <r>
    <x v="6"/>
    <x v="6"/>
    <x v="2"/>
    <n v="-113640.086"/>
    <n v="7581.3219999999992"/>
    <n v="-64760"/>
    <n v="-87730"/>
    <n v="-100380"/>
    <n v="-245288.67800000001"/>
    <n v="-358928.76400000002"/>
    <n v="3.1584696618409813"/>
    <n v="7"/>
    <x v="2"/>
  </r>
  <r>
    <x v="6"/>
    <x v="6"/>
    <x v="0"/>
    <n v="-698720.34400000004"/>
    <n v="55524.846999999994"/>
    <n v="-84540"/>
    <n v="-42390"/>
    <n v="-34700"/>
    <n v="-106105.15300000001"/>
    <n v="-804825.49700000009"/>
    <n v="1.1518563956397412"/>
    <n v="7"/>
    <x v="2"/>
  </r>
  <r>
    <x v="6"/>
    <x v="6"/>
    <x v="0"/>
    <n v="2109522.4499999997"/>
    <n v="-177113.25099999999"/>
    <n v="-107190"/>
    <n v="-70740"/>
    <n v="-106740"/>
    <n v="-461783.25099999999"/>
    <n v="1647739.1989999998"/>
    <n v="0.78109583474686417"/>
    <n v="7"/>
    <x v="2"/>
  </r>
  <r>
    <x v="6"/>
    <x v="6"/>
    <x v="0"/>
    <n v="-1712.8579999999999"/>
    <n v="121.86999999999999"/>
    <n v="-47020"/>
    <n v="-104150"/>
    <n v="-63410"/>
    <n v="-214458.13"/>
    <n v="-216170.98800000001"/>
    <n v="126.20485060641339"/>
    <n v="7"/>
    <x v="2"/>
  </r>
  <r>
    <x v="6"/>
    <x v="6"/>
    <x v="1"/>
    <n v="3373945.3369999998"/>
    <n v="-200480.53899999999"/>
    <n v="-86290"/>
    <n v="-20450"/>
    <n v="-22440"/>
    <n v="-329660.53899999999"/>
    <n v="3044284.798"/>
    <n v="0.90229227030301473"/>
    <n v="7"/>
    <x v="2"/>
  </r>
  <r>
    <x v="6"/>
    <x v="6"/>
    <x v="2"/>
    <n v="179578.79800000001"/>
    <n v="-50196.86"/>
    <n v="-46040"/>
    <n v="-82460"/>
    <n v="-41090"/>
    <n v="-219786.86"/>
    <n v="-40208.061999999976"/>
    <n v="-0.22390205551993936"/>
    <n v="7"/>
    <x v="2"/>
  </r>
  <r>
    <x v="6"/>
    <x v="6"/>
    <x v="0"/>
    <n v="4001.3539999999998"/>
    <n v="-1267.3499999999999"/>
    <n v="-41690"/>
    <n v="-38200"/>
    <n v="-39290"/>
    <n v="-120447.35"/>
    <n v="-116445.996"/>
    <n v="-29.101648092120818"/>
    <n v="7"/>
    <x v="2"/>
  </r>
  <r>
    <x v="6"/>
    <x v="6"/>
    <x v="0"/>
    <n v="16982.105"/>
    <n v="-7643.3699999999981"/>
    <n v="-18650"/>
    <n v="-92950"/>
    <n v="-67990"/>
    <n v="-187233.37"/>
    <n v="-170251.26499999998"/>
    <n v="-10.025333431868427"/>
    <n v="7"/>
    <x v="2"/>
  </r>
  <r>
    <x v="6"/>
    <x v="6"/>
    <x v="1"/>
    <n v="152129.78899999999"/>
    <n v="-446886.97899999993"/>
    <n v="-86940"/>
    <n v="-62710"/>
    <n v="-15190"/>
    <n v="-611726.97899999993"/>
    <n v="-459597.18999999994"/>
    <n v="-3.0210860937958706"/>
    <n v="7"/>
    <x v="2"/>
  </r>
  <r>
    <x v="6"/>
    <x v="6"/>
    <x v="2"/>
    <n v="318626.15399999998"/>
    <n v="-387956.93999999994"/>
    <n v="-90920"/>
    <n v="-75690"/>
    <n v="-47710"/>
    <n v="-602276.93999999994"/>
    <n v="-283650.78599999996"/>
    <n v="-0.89023070592001674"/>
    <n v="7"/>
    <x v="2"/>
  </r>
  <r>
    <x v="6"/>
    <x v="6"/>
    <x v="0"/>
    <n v="51526.125"/>
    <n v="-98262.828999999998"/>
    <n v="-76660"/>
    <n v="-76630"/>
    <n v="-82030"/>
    <n v="-333582.82900000003"/>
    <n v="-282056.70400000003"/>
    <n v="-5.4740523181201777"/>
    <n v="7"/>
    <x v="2"/>
  </r>
  <r>
    <x v="6"/>
    <x v="6"/>
    <x v="0"/>
    <n v="185114.18100000001"/>
    <n v="-102199.10399999999"/>
    <n v="-63260"/>
    <n v="-37880"/>
    <n v="-86960"/>
    <n v="-290299.10399999999"/>
    <n v="-105184.92299999998"/>
    <n v="-0.56821645122909292"/>
    <n v="7"/>
    <x v="2"/>
  </r>
  <r>
    <x v="6"/>
    <x v="6"/>
    <x v="0"/>
    <n v="192658.83699999997"/>
    <n v="-99954.540000000008"/>
    <n v="-37790"/>
    <n v="-34270"/>
    <n v="-84300"/>
    <n v="-256314.54"/>
    <n v="-63655.703000000038"/>
    <n v="-0.33040634933345958"/>
    <n v="7"/>
    <x v="2"/>
  </r>
  <r>
    <x v="6"/>
    <x v="6"/>
    <x v="1"/>
    <n v="137683.95899999997"/>
    <n v="-89880"/>
    <n v="-76690"/>
    <n v="-41580"/>
    <n v="-56270"/>
    <n v="-264420"/>
    <n v="-126736.04100000003"/>
    <n v="-0.92048515978538969"/>
    <n v="7"/>
    <x v="2"/>
  </r>
  <r>
    <x v="6"/>
    <x v="6"/>
    <x v="2"/>
    <n v="168997.353"/>
    <n v="-109253.03200000001"/>
    <n v="-58470"/>
    <n v="-74970"/>
    <n v="-47410"/>
    <n v="-290103.03200000001"/>
    <n v="-121105.679"/>
    <n v="-0.71661287499574033"/>
    <n v="7"/>
    <x v="2"/>
  </r>
  <r>
    <x v="6"/>
    <x v="6"/>
    <x v="3"/>
    <n v="41305.963999999993"/>
    <n v="-39038.692000000003"/>
    <n v="-102750"/>
    <n v="-106150"/>
    <n v="-51800"/>
    <n v="-299738.69199999998"/>
    <n v="-258432.728"/>
    <n v="-6.2565475532782635"/>
    <n v="7"/>
    <x v="2"/>
  </r>
  <r>
    <x v="6"/>
    <x v="6"/>
    <x v="0"/>
    <n v="60934.299999999996"/>
    <n v="-45374.203000000001"/>
    <n v="-85240"/>
    <n v="-31730"/>
    <n v="-68100"/>
    <n v="-230444.20300000001"/>
    <n v="-169509.90300000002"/>
    <n v="-2.7818470549427832"/>
    <n v="7"/>
    <x v="2"/>
  </r>
  <r>
    <x v="6"/>
    <x v="6"/>
    <x v="1"/>
    <n v="7649.1799999999994"/>
    <n v="-6606.4530000000004"/>
    <n v="-62130"/>
    <n v="-27640"/>
    <n v="-41220"/>
    <n v="-137596.45300000001"/>
    <n v="-129947.27300000002"/>
    <n v="-16.988392612018547"/>
    <n v="7"/>
    <x v="2"/>
  </r>
  <r>
    <x v="6"/>
    <x v="6"/>
    <x v="2"/>
    <n v="56034.993000000002"/>
    <n v="-41817.572999999997"/>
    <n v="-43470"/>
    <n v="-36900"/>
    <n v="-91300"/>
    <n v="-213487.573"/>
    <n v="-157452.58000000002"/>
    <n v="-2.8098973796605993"/>
    <n v="7"/>
    <x v="2"/>
  </r>
  <r>
    <x v="6"/>
    <x v="6"/>
    <x v="3"/>
    <n v="76094.997999999992"/>
    <n v="-54054.048999999999"/>
    <n v="-71590"/>
    <n v="-44480"/>
    <n v="-56300"/>
    <n v="-226424.049"/>
    <n v="-150329.05100000001"/>
    <n v="-1.9755444503724151"/>
    <n v="7"/>
    <x v="2"/>
  </r>
  <r>
    <x v="6"/>
    <x v="6"/>
    <x v="0"/>
    <n v="68287.008999999991"/>
    <n v="-49993.215999999993"/>
    <n v="-51190"/>
    <n v="-49250"/>
    <n v="-50220"/>
    <n v="-200653.21599999999"/>
    <n v="-132366.20699999999"/>
    <n v="-1.9383805051411758"/>
    <n v="7"/>
    <x v="2"/>
  </r>
  <r>
    <x v="6"/>
    <x v="6"/>
    <x v="1"/>
    <n v="268552.03899999999"/>
    <n v="-378364.24499999994"/>
    <n v="-55920"/>
    <n v="-59470"/>
    <n v="-64110"/>
    <n v="-557864.24499999988"/>
    <n v="-289312.20599999989"/>
    <n v="-1.0773040751330878"/>
    <n v="7"/>
    <x v="2"/>
  </r>
  <r>
    <x v="6"/>
    <x v="6"/>
    <x v="2"/>
    <n v="71171.947"/>
    <n v="-46038.51"/>
    <n v="-16000"/>
    <n v="-95920"/>
    <n v="-36970"/>
    <n v="-194928.51"/>
    <n v="-123756.56300000001"/>
    <n v="-1.7388390822018682"/>
    <n v="7"/>
    <x v="2"/>
  </r>
  <r>
    <x v="6"/>
    <x v="6"/>
    <x v="3"/>
    <n v="223265.76999999996"/>
    <n v="-46684.301999999996"/>
    <n v="-27460"/>
    <n v="-78220"/>
    <n v="-70670"/>
    <n v="-223034.302"/>
    <n v="231.46799999996438"/>
    <n v="1.0367375169062611E-3"/>
    <n v="7"/>
    <x v="2"/>
  </r>
  <r>
    <x v="6"/>
    <x v="6"/>
    <x v="0"/>
    <n v="17126.031999999999"/>
    <n v="-1736.2239999999999"/>
    <n v="-53500"/>
    <n v="-17330"/>
    <n v="-20680"/>
    <n v="-93246.224000000002"/>
    <n v="-76120.19200000001"/>
    <n v="-4.4447068649644015"/>
    <n v="7"/>
    <x v="2"/>
  </r>
  <r>
    <x v="6"/>
    <x v="6"/>
    <x v="1"/>
    <n v="21140.902999999998"/>
    <n v="-2969.9319999999998"/>
    <n v="-71510"/>
    <n v="-84290"/>
    <n v="-23710"/>
    <n v="-182479.932"/>
    <n v="-161339.02900000001"/>
    <n v="-7.6316053765536891"/>
    <n v="7"/>
    <x v="2"/>
  </r>
  <r>
    <x v="6"/>
    <x v="6"/>
    <x v="2"/>
    <n v="113604.295"/>
    <n v="-34146.601999999999"/>
    <n v="-100470"/>
    <n v="-91550"/>
    <n v="-108380"/>
    <n v="-334546.60200000001"/>
    <n v="-220942.30700000003"/>
    <n v="-1.9448411435500748"/>
    <n v="7"/>
    <x v="2"/>
  </r>
  <r>
    <x v="6"/>
    <x v="6"/>
    <x v="3"/>
    <n v="53308.534999999996"/>
    <n v="-35995.358"/>
    <n v="-22560"/>
    <n v="-24350"/>
    <n v="-16930"/>
    <n v="-99835.358000000007"/>
    <n v="-46526.823000000011"/>
    <n v="-0.8727837484185228"/>
    <n v="7"/>
    <x v="2"/>
  </r>
  <r>
    <x v="6"/>
    <x v="6"/>
    <x v="0"/>
    <n v="667851.33799999999"/>
    <n v="-447366.70299999998"/>
    <n v="-31240"/>
    <n v="-47850"/>
    <n v="-73210"/>
    <n v="-599666.70299999998"/>
    <n v="68184.635000000009"/>
    <n v="0.10209552803201842"/>
    <n v="7"/>
    <x v="2"/>
  </r>
  <r>
    <x v="6"/>
    <x v="6"/>
    <x v="0"/>
    <n v="256801.06199999998"/>
    <n v="-192996.03399999999"/>
    <n v="-51970"/>
    <n v="-45290"/>
    <n v="-34500"/>
    <n v="-324756.03399999999"/>
    <n v="-67954.972000000009"/>
    <n v="-0.26462107076488656"/>
    <n v="7"/>
    <x v="2"/>
  </r>
  <r>
    <x v="6"/>
    <x v="6"/>
    <x v="1"/>
    <n v="827001.875"/>
    <n v="-459933.51599999995"/>
    <n v="-33790"/>
    <n v="-71350"/>
    <n v="-35130"/>
    <n v="-600203.51599999995"/>
    <n v="226798.35900000005"/>
    <n v="0.27424165029855591"/>
    <n v="7"/>
    <x v="2"/>
  </r>
  <r>
    <x v="6"/>
    <x v="6"/>
    <x v="2"/>
    <n v="352163.91"/>
    <n v="-182923.08299999998"/>
    <n v="-88290"/>
    <n v="-85890"/>
    <n v="-78940"/>
    <n v="-436043.08299999998"/>
    <n v="-83879.17300000001"/>
    <n v="-0.23818219476266042"/>
    <n v="7"/>
    <x v="2"/>
  </r>
  <r>
    <x v="6"/>
    <x v="6"/>
    <x v="0"/>
    <n v="340332.06899999996"/>
    <n v="-622201.51"/>
    <n v="-32310"/>
    <n v="-60410"/>
    <n v="-53240"/>
    <n v="-768161.51"/>
    <n v="-427829.44100000005"/>
    <n v="-1.2570941147482639"/>
    <n v="7"/>
    <x v="2"/>
  </r>
  <r>
    <x v="6"/>
    <x v="6"/>
    <x v="1"/>
    <n v="310142.18900000001"/>
    <n v="-366644.67"/>
    <n v="-43860"/>
    <n v="-33340"/>
    <n v="-108180"/>
    <n v="-552024.66999999993"/>
    <n v="-241882.48099999991"/>
    <n v="-0.77990834391124997"/>
    <n v="7"/>
    <x v="2"/>
  </r>
  <r>
    <x v="6"/>
    <x v="6"/>
    <x v="2"/>
    <n v="71358.644"/>
    <n v="-47945.190999999999"/>
    <n v="-45340"/>
    <n v="-68930"/>
    <n v="-65820"/>
    <n v="-228035.19099999999"/>
    <n v="-156676.54699999999"/>
    <n v="-2.1956211359621687"/>
    <n v="7"/>
    <x v="2"/>
  </r>
  <r>
    <x v="6"/>
    <x v="6"/>
    <x v="0"/>
    <n v="52514.322"/>
    <n v="-64378.341999999997"/>
    <n v="-41010"/>
    <n v="-24100"/>
    <n v="-94220"/>
    <n v="-223708.342"/>
    <n v="-171194.02000000002"/>
    <n v="-3.2599491620590668"/>
    <n v="7"/>
    <x v="2"/>
  </r>
  <r>
    <x v="6"/>
    <x v="6"/>
    <x v="1"/>
    <n v="291164.26500000001"/>
    <n v="-337421.23099999997"/>
    <n v="-21750"/>
    <n v="-108470"/>
    <n v="-102240"/>
    <n v="-569881.23099999991"/>
    <n v="-278716.9659999999"/>
    <n v="-0.95724990839792745"/>
    <n v="7"/>
    <x v="2"/>
  </r>
  <r>
    <x v="6"/>
    <x v="6"/>
    <x v="2"/>
    <n v="1574462.3299999998"/>
    <n v="-84682.247999999992"/>
    <n v="-102400"/>
    <n v="-101360"/>
    <n v="-62440"/>
    <n v="-350882.24800000002"/>
    <n v="1223580.0819999999"/>
    <n v="0.77714154139210179"/>
    <n v="7"/>
    <x v="2"/>
  </r>
  <r>
    <x v="6"/>
    <x v="6"/>
    <x v="0"/>
    <n v="4831983.3870000001"/>
    <n v="-265260.96099999995"/>
    <n v="-13390"/>
    <n v="-54130"/>
    <n v="-67620"/>
    <n v="-400400.96099999995"/>
    <n v="4431582.426"/>
    <n v="0.91713527780802362"/>
    <n v="7"/>
    <x v="2"/>
  </r>
  <r>
    <x v="6"/>
    <x v="6"/>
    <x v="0"/>
    <n v="861000.88199999998"/>
    <n v="-138739.11099999998"/>
    <n v="-82500"/>
    <n v="-74440"/>
    <n v="-26090"/>
    <n v="-321769.11099999998"/>
    <n v="539231.77099999995"/>
    <n v="0.62628480675586573"/>
    <n v="7"/>
    <x v="2"/>
  </r>
  <r>
    <x v="6"/>
    <x v="6"/>
    <x v="0"/>
    <n v="117630.40099999998"/>
    <n v="-23978.870999999999"/>
    <n v="-76570"/>
    <n v="-63770"/>
    <n v="-103850"/>
    <n v="-268168.87099999998"/>
    <n v="-150538.47"/>
    <n v="-1.2797581978828758"/>
    <n v="7"/>
    <x v="2"/>
  </r>
  <r>
    <x v="6"/>
    <x v="6"/>
    <x v="0"/>
    <n v="459016.91499999992"/>
    <n v="-68006.189999999988"/>
    <n v="-103770"/>
    <n v="-44560"/>
    <n v="-77630"/>
    <n v="-293966.19"/>
    <n v="165050.72499999992"/>
    <n v="0.35957438518360474"/>
    <n v="7"/>
    <x v="2"/>
  </r>
  <r>
    <x v="6"/>
    <x v="6"/>
    <x v="0"/>
    <n v="144354.49"/>
    <n v="-29941.807000000001"/>
    <n v="-29830"/>
    <n v="-32910"/>
    <n v="-45010"/>
    <n v="-137691.807"/>
    <n v="6662.68299999999"/>
    <n v="4.6155010488416331E-2"/>
    <n v="7"/>
    <x v="2"/>
  </r>
  <r>
    <x v="6"/>
    <x v="6"/>
    <x v="0"/>
    <n v="68339.375999999989"/>
    <n v="-8125.866"/>
    <n v="-38940"/>
    <n v="-59380"/>
    <n v="-52530"/>
    <n v="-158975.86600000001"/>
    <n v="-90636.49000000002"/>
    <n v="-1.3262703774175526"/>
    <n v="7"/>
    <x v="2"/>
  </r>
  <r>
    <x v="6"/>
    <x v="6"/>
    <x v="0"/>
    <n v="248081.44199999998"/>
    <n v="-32466.797999999999"/>
    <n v="-52580"/>
    <n v="-52160"/>
    <n v="-77260"/>
    <n v="-214466.79800000001"/>
    <n v="33614.643999999971"/>
    <n v="0.13549842232858342"/>
    <n v="7"/>
    <x v="2"/>
  </r>
  <r>
    <x v="6"/>
    <x v="6"/>
    <x v="0"/>
    <n v="180894.448"/>
    <n v="-41101.941999999995"/>
    <n v="-39170"/>
    <n v="-93960"/>
    <n v="-30980"/>
    <n v="-205211.94199999998"/>
    <n v="-24317.493999999977"/>
    <n v="-0.13442918933587159"/>
    <n v="7"/>
    <x v="2"/>
  </r>
  <r>
    <x v="6"/>
    <x v="6"/>
    <x v="0"/>
    <n v="424672.75199999998"/>
    <n v="-77549.563000000009"/>
    <n v="-89880"/>
    <n v="-13430"/>
    <n v="-23490"/>
    <n v="-204349.56300000002"/>
    <n v="220323.18899999995"/>
    <n v="0.51880698246446466"/>
    <n v="7"/>
    <x v="2"/>
  </r>
  <r>
    <x v="6"/>
    <x v="6"/>
    <x v="0"/>
    <n v="40920.712"/>
    <n v="-5159.91"/>
    <n v="-24220"/>
    <n v="-52190"/>
    <n v="-84820"/>
    <n v="-166389.91"/>
    <n v="-125469.198"/>
    <n v="-3.0661538342734604"/>
    <n v="7"/>
    <x v="2"/>
  </r>
  <r>
    <x v="6"/>
    <x v="6"/>
    <x v="0"/>
    <n v="109970.553"/>
    <n v="-22253.594999999998"/>
    <n v="-54080"/>
    <n v="-101100"/>
    <n v="-106630"/>
    <n v="-284063.59499999997"/>
    <n v="-174093.04199999996"/>
    <n v="-1.583087810788766"/>
    <n v="7"/>
    <x v="2"/>
  </r>
  <r>
    <x v="6"/>
    <x v="6"/>
    <x v="0"/>
    <n v="3469229.2039999994"/>
    <n v="-466665.07299999992"/>
    <n v="-91130"/>
    <n v="-12490"/>
    <n v="-63280"/>
    <n v="-633565.07299999986"/>
    <n v="2835664.1309999996"/>
    <n v="0.8173758389127177"/>
    <n v="7"/>
    <x v="2"/>
  </r>
  <r>
    <x v="6"/>
    <x v="6"/>
    <x v="0"/>
    <n v="34905.268999999993"/>
    <n v="-19090.841"/>
    <n v="-90500"/>
    <n v="-81750"/>
    <n v="-33910"/>
    <n v="-225250.84100000001"/>
    <n v="-190345.57200000001"/>
    <n v="-5.4532045577416994"/>
    <n v="7"/>
    <x v="2"/>
  </r>
  <r>
    <x v="6"/>
    <x v="6"/>
    <x v="0"/>
    <n v="382413.13599999994"/>
    <n v="-237906.36099999998"/>
    <n v="-45480"/>
    <n v="-23800"/>
    <n v="-98520"/>
    <n v="-405706.36099999998"/>
    <n v="-23293.225000000035"/>
    <n v="-6.0911152905584388E-2"/>
    <n v="7"/>
    <x v="2"/>
  </r>
  <r>
    <x v="6"/>
    <x v="6"/>
    <x v="0"/>
    <n v="120714.25099999999"/>
    <n v="-89933.381999999998"/>
    <n v="-28690"/>
    <n v="-103160"/>
    <n v="-106130"/>
    <n v="-327913.38199999998"/>
    <n v="-207199.13099999999"/>
    <n v="-1.7164429989297618"/>
    <n v="7"/>
    <x v="2"/>
  </r>
  <r>
    <x v="6"/>
    <x v="6"/>
    <x v="0"/>
    <n v="414337.88899999997"/>
    <n v="-237378.30199999997"/>
    <n v="-43440"/>
    <n v="-28410"/>
    <n v="-99760"/>
    <n v="-408988.30199999997"/>
    <n v="5349.5869999999995"/>
    <n v="1.2911170187479523E-2"/>
    <n v="7"/>
    <x v="2"/>
  </r>
  <r>
    <x v="6"/>
    <x v="6"/>
    <x v="0"/>
    <n v="403847.00300000003"/>
    <n v="-175537.08899999998"/>
    <n v="-71230"/>
    <n v="-47910"/>
    <n v="-99910"/>
    <n v="-394587.08899999998"/>
    <n v="9259.914000000048"/>
    <n v="2.292926264454672E-2"/>
    <n v="7"/>
    <x v="2"/>
  </r>
  <r>
    <x v="6"/>
    <x v="6"/>
    <x v="0"/>
    <n v="19230913.505999997"/>
    <n v="-110866.7"/>
    <n v="-86220"/>
    <n v="-14470"/>
    <n v="-24880"/>
    <n v="-236436.7"/>
    <n v="18994476.805999998"/>
    <n v="0.9877053838380464"/>
    <n v="7"/>
    <x v="2"/>
  </r>
  <r>
    <x v="6"/>
    <x v="6"/>
    <x v="0"/>
    <n v="107823.19099999999"/>
    <n v="-161579.67699999997"/>
    <n v="-68430"/>
    <n v="-21850"/>
    <n v="-105580"/>
    <n v="-357439.67699999997"/>
    <n v="-249616.48599999998"/>
    <n v="-2.3150537809625762"/>
    <n v="7"/>
    <x v="2"/>
  </r>
  <r>
    <x v="6"/>
    <x v="6"/>
    <x v="0"/>
    <n v="1502138.554"/>
    <n v="-559915.52399999998"/>
    <n v="-28230"/>
    <n v="-90480"/>
    <n v="-18500"/>
    <n v="-697125.52399999998"/>
    <n v="805013.03"/>
    <n v="0.53591130315932234"/>
    <n v="7"/>
    <x v="2"/>
  </r>
  <r>
    <x v="6"/>
    <x v="6"/>
    <x v="0"/>
    <n v="5065054.75"/>
    <n v="-120743.62300000001"/>
    <n v="-84280"/>
    <n v="-34250"/>
    <n v="-24480"/>
    <n v="-263753.62300000002"/>
    <n v="4801301.1270000003"/>
    <n v="0.94792679723748308"/>
    <n v="7"/>
    <x v="2"/>
  </r>
  <r>
    <x v="6"/>
    <x v="6"/>
    <x v="0"/>
    <n v="295133.87400000001"/>
    <n v="-25613.867999999999"/>
    <n v="-65860"/>
    <n v="-32380"/>
    <n v="-76330"/>
    <n v="-200183.86799999999"/>
    <n v="94950.006000000023"/>
    <n v="0.3217184280242939"/>
    <n v="7"/>
    <x v="2"/>
  </r>
  <r>
    <x v="6"/>
    <x v="6"/>
    <x v="0"/>
    <n v="195797.59499999997"/>
    <n v="-18605.041000000001"/>
    <n v="-28180"/>
    <n v="-49070"/>
    <n v="-52300"/>
    <n v="-148155.041"/>
    <n v="47642.553999999975"/>
    <n v="0.24332553216498895"/>
    <n v="7"/>
    <x v="2"/>
  </r>
  <r>
    <x v="6"/>
    <x v="6"/>
    <x v="0"/>
    <n v="7750613.4579999987"/>
    <n v="-720538.11199999996"/>
    <n v="-57260"/>
    <n v="-24040"/>
    <n v="-19760"/>
    <n v="-821598.11199999996"/>
    <n v="6929015.345999999"/>
    <n v="0.89399573124731624"/>
    <n v="7"/>
    <x v="2"/>
  </r>
  <r>
    <x v="6"/>
    <x v="6"/>
    <x v="0"/>
    <n v="4402340.824"/>
    <n v="-326971.36499999999"/>
    <n v="-42760"/>
    <n v="-38520"/>
    <n v="-33100"/>
    <n v="-441351.36499999999"/>
    <n v="3960989.4589999998"/>
    <n v="0.89974620715554121"/>
    <n v="7"/>
    <x v="2"/>
  </r>
  <r>
    <x v="6"/>
    <x v="6"/>
    <x v="0"/>
    <n v="143431.83399999997"/>
    <n v="-75527.101999999999"/>
    <n v="-72100"/>
    <n v="-72860"/>
    <n v="-93300"/>
    <n v="-313787.10200000001"/>
    <n v="-170355.26800000004"/>
    <n v="-1.1877089154420215"/>
    <n v="7"/>
    <x v="2"/>
  </r>
  <r>
    <x v="6"/>
    <x v="6"/>
    <x v="1"/>
    <n v="298393.81599999999"/>
    <n v="-156314.25599999999"/>
    <n v="-84860"/>
    <n v="-83790"/>
    <n v="-31820"/>
    <n v="-356784.25599999999"/>
    <n v="-58390.44"/>
    <n v="-0.19568247352686427"/>
    <n v="7"/>
    <x v="2"/>
  </r>
  <r>
    <x v="6"/>
    <x v="6"/>
    <x v="2"/>
    <n v="786872.93299999996"/>
    <n v="-815419.40199999989"/>
    <n v="-13160"/>
    <n v="-78960"/>
    <n v="-37550"/>
    <n v="-945089.40199999989"/>
    <n v="-158216.46899999992"/>
    <n v="-0.20106990895822302"/>
    <n v="7"/>
    <x v="2"/>
  </r>
  <r>
    <x v="6"/>
    <x v="15"/>
    <x v="0"/>
    <n v="3081468.25"/>
    <n v="-1140981.0299999998"/>
    <n v="-88510"/>
    <n v="-47970"/>
    <n v="-66120"/>
    <n v="-1343581.0299999998"/>
    <n v="1737887.2200000002"/>
    <n v="0.56398024545604197"/>
    <n v="7"/>
    <x v="2"/>
  </r>
  <r>
    <x v="6"/>
    <x v="15"/>
    <x v="0"/>
    <n v="11617.781000000001"/>
    <n v="-15695.239"/>
    <n v="-90010"/>
    <n v="-101750"/>
    <n v="-63680"/>
    <n v="-271135.239"/>
    <n v="-259517.45800000001"/>
    <n v="-22.337954037866609"/>
    <n v="7"/>
    <x v="2"/>
  </r>
  <r>
    <x v="6"/>
    <x v="15"/>
    <x v="0"/>
    <n v="7633691.142"/>
    <n v="-5164444.1239999998"/>
    <n v="-25410"/>
    <n v="-21290"/>
    <n v="-36400"/>
    <n v="-5247544.1239999998"/>
    <n v="2386147.0180000002"/>
    <n v="0.31258102713529984"/>
    <n v="7"/>
    <x v="2"/>
  </r>
  <r>
    <x v="6"/>
    <x v="15"/>
    <x v="0"/>
    <n v="13971791.847999999"/>
    <n v="-9221661.686999999"/>
    <n v="-89920"/>
    <n v="-78230"/>
    <n v="-53060"/>
    <n v="-9442871.686999999"/>
    <n v="4528920.1610000003"/>
    <n v="0.32414741146092119"/>
    <n v="7"/>
    <x v="2"/>
  </r>
  <r>
    <x v="6"/>
    <x v="15"/>
    <x v="0"/>
    <n v="331950.72399999999"/>
    <n v="-117913.59999999999"/>
    <n v="-37330"/>
    <n v="-61680"/>
    <n v="-46500"/>
    <n v="-263423.59999999998"/>
    <n v="68527.124000000011"/>
    <n v="0.2064376398227106"/>
    <n v="7"/>
    <x v="2"/>
  </r>
  <r>
    <x v="6"/>
    <x v="15"/>
    <x v="1"/>
    <n v="111199.424"/>
    <n v="-60566.407999999996"/>
    <n v="-102350"/>
    <n v="-40530"/>
    <n v="-98380"/>
    <n v="-301826.408"/>
    <n v="-190626.984"/>
    <n v="-1.7142803185743121"/>
    <n v="7"/>
    <x v="2"/>
  </r>
  <r>
    <x v="6"/>
    <x v="15"/>
    <x v="2"/>
    <n v="229222.96599999999"/>
    <n v="-86326.323999999993"/>
    <n v="-78790"/>
    <n v="-47070"/>
    <n v="-88450"/>
    <n v="-300636.32400000002"/>
    <n v="-71413.358000000037"/>
    <n v="-0.31154538851922908"/>
    <n v="7"/>
    <x v="2"/>
  </r>
  <r>
    <x v="6"/>
    <x v="15"/>
    <x v="0"/>
    <n v="23004.393999999997"/>
    <n v="-23718.414999999997"/>
    <n v="-32300"/>
    <n v="-33620"/>
    <n v="-27820"/>
    <n v="-117458.41499999999"/>
    <n v="-94454.020999999993"/>
    <n v="-4.1059121574773938"/>
    <n v="7"/>
    <x v="2"/>
  </r>
  <r>
    <x v="6"/>
    <x v="15"/>
    <x v="0"/>
    <n v="799913.73699999985"/>
    <n v="-442054.19299999997"/>
    <n v="-43310"/>
    <n v="-94750"/>
    <n v="-66260"/>
    <n v="-646374.19299999997"/>
    <n v="153539.54399999988"/>
    <n v="0.19194512720313478"/>
    <n v="7"/>
    <x v="2"/>
  </r>
  <r>
    <x v="6"/>
    <x v="15"/>
    <x v="0"/>
    <n v="2185300.2919999999"/>
    <n v="-581841.92499999993"/>
    <n v="-95070"/>
    <n v="-102910"/>
    <n v="-35510"/>
    <n v="-815331.92499999993"/>
    <n v="1369968.3670000001"/>
    <n v="0.62690165375221585"/>
    <n v="7"/>
    <x v="2"/>
  </r>
  <r>
    <x v="6"/>
    <x v="15"/>
    <x v="1"/>
    <n v="321699.32899999997"/>
    <n v="-18904.990999999998"/>
    <n v="-107220"/>
    <n v="-19360"/>
    <n v="-66800"/>
    <n v="-212284.99100000001"/>
    <n v="109414.33799999996"/>
    <n v="0.34011366557746214"/>
    <n v="7"/>
    <x v="2"/>
  </r>
  <r>
    <x v="6"/>
    <x v="15"/>
    <x v="2"/>
    <n v="3033941.8969999999"/>
    <n v="-138773.74699999997"/>
    <n v="-14190"/>
    <n v="-14640"/>
    <n v="-41880"/>
    <n v="-209483.74699999997"/>
    <n v="2824458.15"/>
    <n v="0.93095327659137439"/>
    <n v="7"/>
    <x v="2"/>
  </r>
  <r>
    <x v="6"/>
    <x v="15"/>
    <x v="0"/>
    <n v="235269.77599999998"/>
    <n v="-121417.96099999998"/>
    <n v="-82180"/>
    <n v="-104260"/>
    <n v="-92530"/>
    <n v="-400387.96100000001"/>
    <n v="-165118.18500000003"/>
    <n v="-0.70182489143866933"/>
    <n v="7"/>
    <x v="2"/>
  </r>
  <r>
    <x v="6"/>
    <x v="15"/>
    <x v="0"/>
    <n v="18797.625"/>
    <n v="-12372.066000000001"/>
    <n v="-75650"/>
    <n v="-51670"/>
    <n v="-70560"/>
    <n v="-210252.06599999999"/>
    <n v="-191454.44099999999"/>
    <n v="-10.185033534821553"/>
    <n v="7"/>
    <x v="2"/>
  </r>
  <r>
    <x v="6"/>
    <x v="15"/>
    <x v="1"/>
    <n v="12445842.163999999"/>
    <n v="-629905.36699999997"/>
    <n v="-51100"/>
    <n v="-107020"/>
    <n v="-72550"/>
    <n v="-860575.36699999997"/>
    <n v="11585266.796999998"/>
    <n v="0.93085438850500268"/>
    <n v="7"/>
    <x v="2"/>
  </r>
  <r>
    <x v="6"/>
    <x v="15"/>
    <x v="2"/>
    <n v="4616372.3759999992"/>
    <n v="-240848.18099999998"/>
    <n v="-44750"/>
    <n v="-22910"/>
    <n v="-67420"/>
    <n v="-375928.18099999998"/>
    <n v="4240444.1949999994"/>
    <n v="0.91856632212894951"/>
    <n v="7"/>
    <x v="2"/>
  </r>
  <r>
    <x v="6"/>
    <x v="15"/>
    <x v="0"/>
    <n v="439663.68599999999"/>
    <n v="-35872.115999999995"/>
    <n v="-103320"/>
    <n v="-91190"/>
    <n v="-27340"/>
    <n v="-257722.11599999998"/>
    <n v="181941.57"/>
    <n v="0.41381987140052318"/>
    <n v="7"/>
    <x v="2"/>
  </r>
  <r>
    <x v="6"/>
    <x v="15"/>
    <x v="0"/>
    <n v="25793.067999999996"/>
    <n v="-22161.474999999999"/>
    <n v="-101820"/>
    <n v="-16230"/>
    <n v="-48380"/>
    <n v="-188591.47500000001"/>
    <n v="-162798.40700000001"/>
    <n v="-6.311711619571585"/>
    <n v="7"/>
    <x v="2"/>
  </r>
  <r>
    <x v="6"/>
    <x v="15"/>
    <x v="0"/>
    <n v="-3060.0989999999997"/>
    <n v="4092.5779999999995"/>
    <n v="-90970"/>
    <n v="-69260"/>
    <n v="-39430"/>
    <n v="-195567.42199999999"/>
    <n v="-198627.52099999998"/>
    <n v="64.908854582809255"/>
    <n v="7"/>
    <x v="2"/>
  </r>
  <r>
    <x v="6"/>
    <x v="15"/>
    <x v="1"/>
    <n v="1418018.203"/>
    <n v="-200265.12100000001"/>
    <n v="-43850"/>
    <n v="-74160"/>
    <n v="-41850"/>
    <n v="-360125.12100000004"/>
    <n v="1057893.0819999999"/>
    <n v="0.74603632009934073"/>
    <n v="7"/>
    <x v="2"/>
  </r>
  <r>
    <x v="6"/>
    <x v="15"/>
    <x v="2"/>
    <n v="642564.97199999995"/>
    <n v="-171005.478"/>
    <n v="-80710"/>
    <n v="-52180"/>
    <n v="-21520"/>
    <n v="-325415.478"/>
    <n v="317149.49399999995"/>
    <n v="0.49356797805654423"/>
    <n v="7"/>
    <x v="2"/>
  </r>
  <r>
    <x v="6"/>
    <x v="15"/>
    <x v="3"/>
    <n v="3268502.0270000002"/>
    <n v="-526060.5"/>
    <n v="-50890"/>
    <n v="-93860"/>
    <n v="-95320"/>
    <n v="-766130.5"/>
    <n v="2502371.5270000002"/>
    <n v="0.76560195047417667"/>
    <n v="7"/>
    <x v="2"/>
  </r>
  <r>
    <x v="6"/>
    <x v="15"/>
    <x v="0"/>
    <n v="1352270.7869999998"/>
    <n v="-247463.99999999997"/>
    <n v="-93740"/>
    <n v="-70950"/>
    <n v="-17260"/>
    <n v="-429414"/>
    <n v="922856.78699999978"/>
    <n v="0.68244969563185565"/>
    <n v="7"/>
    <x v="2"/>
  </r>
  <r>
    <x v="6"/>
    <x v="15"/>
    <x v="1"/>
    <n v="2187140.9909999999"/>
    <n v="-409138.31700000004"/>
    <n v="-96810"/>
    <n v="-94720"/>
    <n v="-95780"/>
    <n v="-696448.31700000004"/>
    <n v="1490692.6739999999"/>
    <n v="0.68157136651644423"/>
    <n v="7"/>
    <x v="2"/>
  </r>
  <r>
    <x v="6"/>
    <x v="15"/>
    <x v="2"/>
    <n v="1282156.9179999998"/>
    <n v="-628689.65599999996"/>
    <n v="-72370"/>
    <n v="-18400"/>
    <n v="-101240"/>
    <n v="-820699.65599999996"/>
    <n v="461457.26199999987"/>
    <n v="0.35990700944765319"/>
    <n v="7"/>
    <x v="2"/>
  </r>
  <r>
    <x v="6"/>
    <x v="15"/>
    <x v="3"/>
    <n v="6256034.8199999994"/>
    <n v="-2876833.554"/>
    <n v="-45010"/>
    <n v="-98980"/>
    <n v="-33510"/>
    <n v="-3054333.554"/>
    <n v="3201701.2659999994"/>
    <n v="0.51177804441951613"/>
    <n v="7"/>
    <x v="2"/>
  </r>
  <r>
    <x v="6"/>
    <x v="15"/>
    <x v="0"/>
    <n v="660246.09"/>
    <n v="-375752.31400000001"/>
    <n v="-84160"/>
    <n v="-106090"/>
    <n v="-55640"/>
    <n v="-621642.31400000001"/>
    <n v="38603.775999999954"/>
    <n v="5.8468768819213993E-2"/>
    <n v="7"/>
    <x v="2"/>
  </r>
  <r>
    <x v="6"/>
    <x v="15"/>
    <x v="1"/>
    <n v="1255969.9949999999"/>
    <n v="-624627.68199999991"/>
    <n v="-38390"/>
    <n v="-54610"/>
    <n v="-90330"/>
    <n v="-807957.68199999991"/>
    <n v="448012.31299999997"/>
    <n v="0.35670622290622478"/>
    <n v="7"/>
    <x v="2"/>
  </r>
  <r>
    <x v="6"/>
    <x v="15"/>
    <x v="2"/>
    <n v="448615.44699999993"/>
    <n v="-241660.77599999998"/>
    <n v="-38120"/>
    <n v="-92970"/>
    <n v="-72970"/>
    <n v="-445720.77599999995"/>
    <n v="2894.670999999973"/>
    <n v="6.4524550355038787E-3"/>
    <n v="7"/>
    <x v="2"/>
  </r>
  <r>
    <x v="6"/>
    <x v="15"/>
    <x v="3"/>
    <n v="1346273.327"/>
    <n v="-725883.5149999999"/>
    <n v="-50830"/>
    <n v="-44350"/>
    <n v="-53600"/>
    <n v="-874663.5149999999"/>
    <n v="471609.81200000015"/>
    <n v="0.35030762516176639"/>
    <n v="7"/>
    <x v="2"/>
  </r>
  <r>
    <x v="6"/>
    <x v="15"/>
    <x v="0"/>
    <n v="283331.92300000001"/>
    <n v="-160854.30899999998"/>
    <n v="-100330"/>
    <n v="-12540"/>
    <n v="-108510"/>
    <n v="-382234.30900000001"/>
    <n v="-98902.385999999999"/>
    <n v="-0.34906898224807514"/>
    <n v="7"/>
    <x v="2"/>
  </r>
  <r>
    <x v="6"/>
    <x v="15"/>
    <x v="1"/>
    <n v="556651.31200000003"/>
    <n v="-276693.82299999997"/>
    <n v="-18490"/>
    <n v="-33160"/>
    <n v="-17650"/>
    <n v="-345993.82299999997"/>
    <n v="210657.48900000006"/>
    <n v="0.37843706546406208"/>
    <n v="7"/>
    <x v="2"/>
  </r>
  <r>
    <x v="6"/>
    <x v="15"/>
    <x v="2"/>
    <n v="201576.75999999998"/>
    <n v="-108617.59299999999"/>
    <n v="-30000"/>
    <n v="-82850"/>
    <n v="-13870"/>
    <n v="-235337.59299999999"/>
    <n v="-33760.833000000013"/>
    <n v="-0.16748375656003212"/>
    <n v="7"/>
    <x v="2"/>
  </r>
  <r>
    <x v="6"/>
    <x v="15"/>
    <x v="3"/>
    <n v="994550.31199999992"/>
    <n v="-534191.21"/>
    <n v="-82000"/>
    <n v="-53570"/>
    <n v="-106680"/>
    <n v="-776441.21"/>
    <n v="218109.10199999996"/>
    <n v="0.21930424169431056"/>
    <n v="7"/>
    <x v="2"/>
  </r>
  <r>
    <x v="6"/>
    <x v="15"/>
    <x v="0"/>
    <n v="10298092.623"/>
    <n v="-292678.44899999996"/>
    <n v="-24910"/>
    <n v="-88000"/>
    <n v="-38050"/>
    <n v="-443638.44899999996"/>
    <n v="9854454.1740000006"/>
    <n v="0.95692032833253349"/>
    <n v="7"/>
    <x v="2"/>
  </r>
  <r>
    <x v="6"/>
    <x v="15"/>
    <x v="0"/>
    <n v="189.30799999999999"/>
    <n v="-105.20999999999998"/>
    <n v="-29430"/>
    <n v="-58220"/>
    <n v="-69090"/>
    <n v="-156845.21"/>
    <n v="-156655.902"/>
    <n v="-827.51865742599364"/>
    <n v="7"/>
    <x v="2"/>
  </r>
  <r>
    <x v="6"/>
    <x v="15"/>
    <x v="1"/>
    <n v="3507342.0199999996"/>
    <n v="-2044911.7709999997"/>
    <n v="-100070"/>
    <n v="-19140"/>
    <n v="-64310"/>
    <n v="-2228431.7709999997"/>
    <n v="1278910.2489999998"/>
    <n v="0.36463801981878002"/>
    <n v="7"/>
    <x v="2"/>
  </r>
  <r>
    <x v="6"/>
    <x v="15"/>
    <x v="2"/>
    <n v="2317094.395"/>
    <n v="-206307.40199999997"/>
    <n v="-69850"/>
    <n v="-46070"/>
    <n v="-98290"/>
    <n v="-420517.402"/>
    <n v="1896576.993"/>
    <n v="0.8185152046859101"/>
    <n v="7"/>
    <x v="2"/>
  </r>
  <r>
    <x v="6"/>
    <x v="15"/>
    <x v="0"/>
    <n v="178883.52299999999"/>
    <n v="-73747.883999999991"/>
    <n v="-48990"/>
    <n v="-14550"/>
    <n v="-41300"/>
    <n v="-178587.88399999999"/>
    <n v="295.63899999999558"/>
    <n v="1.6526899461835598E-3"/>
    <n v="7"/>
    <x v="2"/>
  </r>
  <r>
    <x v="6"/>
    <x v="15"/>
    <x v="1"/>
    <n v="179231.87099999998"/>
    <n v="-204178.59700000001"/>
    <n v="-73900"/>
    <n v="-50910"/>
    <n v="-48930"/>
    <n v="-377918.59700000001"/>
    <n v="-198686.72600000002"/>
    <n v="-1.1085457340340996"/>
    <n v="7"/>
    <x v="2"/>
  </r>
  <r>
    <x v="6"/>
    <x v="15"/>
    <x v="2"/>
    <n v="289956.87699999998"/>
    <n v="-116174.37999999999"/>
    <n v="-107840"/>
    <n v="-95490"/>
    <n v="-77400"/>
    <n v="-396904.38"/>
    <n v="-106947.50300000003"/>
    <n v="-0.368839339513234"/>
    <n v="7"/>
    <x v="2"/>
  </r>
  <r>
    <x v="6"/>
    <x v="15"/>
    <x v="0"/>
    <n v="1920397.7799999998"/>
    <n v="-332745.49"/>
    <n v="-31620"/>
    <n v="-103020"/>
    <n v="-89290"/>
    <n v="-556675.49"/>
    <n v="1363722.2899999998"/>
    <n v="0.71012490443516341"/>
    <n v="7"/>
    <x v="2"/>
  </r>
  <r>
    <x v="6"/>
    <x v="15"/>
    <x v="1"/>
    <n v="1456993.3629999999"/>
    <n v="-11965.436"/>
    <n v="-73050"/>
    <n v="-48790"/>
    <n v="-105780"/>
    <n v="-239585.43599999999"/>
    <n v="1217407.9269999999"/>
    <n v="0.8355617519720987"/>
    <n v="7"/>
    <x v="2"/>
  </r>
  <r>
    <x v="6"/>
    <x v="15"/>
    <x v="2"/>
    <n v="2120666.7089999998"/>
    <n v="-33133.939999999995"/>
    <n v="-14790"/>
    <n v="-66150"/>
    <n v="-13080"/>
    <n v="-127153.94"/>
    <n v="1993512.7689999999"/>
    <n v="0.94004058277504654"/>
    <n v="7"/>
    <x v="2"/>
  </r>
  <r>
    <x v="6"/>
    <x v="15"/>
    <x v="0"/>
    <n v="493672.76699999999"/>
    <n v="-93768.954999999987"/>
    <n v="-50400"/>
    <n v="-26090"/>
    <n v="-49250"/>
    <n v="-219508.95499999999"/>
    <n v="274163.81200000003"/>
    <n v="0.55535534938673259"/>
    <n v="7"/>
    <x v="2"/>
  </r>
  <r>
    <x v="6"/>
    <x v="11"/>
    <x v="0"/>
    <n v="796286.17599999986"/>
    <n v="-74855.570999999996"/>
    <n v="-19690"/>
    <n v="-39040"/>
    <n v="-41760"/>
    <n v="-175345.571"/>
    <n v="620940.60499999986"/>
    <n v="0.77979578663437699"/>
    <n v="7"/>
    <x v="2"/>
  </r>
  <r>
    <x v="6"/>
    <x v="11"/>
    <x v="0"/>
    <n v="120313.45899999999"/>
    <n v="-59714.332999999999"/>
    <n v="-70960"/>
    <n v="-14890"/>
    <n v="-107320"/>
    <n v="-252884.33299999998"/>
    <n v="-132570.87400000001"/>
    <n v="-1.1018790009187587"/>
    <n v="7"/>
    <x v="2"/>
  </r>
  <r>
    <x v="6"/>
    <x v="11"/>
    <x v="0"/>
    <n v="1467568.3119999999"/>
    <n v="-2141492.0799999996"/>
    <n v="-78810"/>
    <n v="-74300"/>
    <n v="-48530"/>
    <n v="-2343132.0799999996"/>
    <n v="-875563.76799999969"/>
    <n v="-0.59660852639069506"/>
    <n v="7"/>
    <x v="2"/>
  </r>
  <r>
    <x v="6"/>
    <x v="11"/>
    <x v="0"/>
    <n v="636024.16499999992"/>
    <n v="-1071074.7179999999"/>
    <n v="-104220"/>
    <n v="-101770"/>
    <n v="-54590"/>
    <n v="-1331654.7179999999"/>
    <n v="-695630.55299999996"/>
    <n v="-1.0937171750384673"/>
    <n v="7"/>
    <x v="2"/>
  </r>
  <r>
    <x v="6"/>
    <x v="11"/>
    <x v="0"/>
    <n v="285792.52100000001"/>
    <n v="-104222.69899999999"/>
    <n v="-102080"/>
    <n v="-18410"/>
    <n v="-89030"/>
    <n v="-313742.69900000002"/>
    <n v="-27950.178000000014"/>
    <n v="-9.7798843378410216E-2"/>
    <n v="7"/>
    <x v="2"/>
  </r>
  <r>
    <x v="6"/>
    <x v="11"/>
    <x v="0"/>
    <n v="5928.09"/>
    <n v="-1849.3369999999998"/>
    <n v="-18980"/>
    <n v="-53540"/>
    <n v="-29490"/>
    <n v="-103859.337"/>
    <n v="-97931.247000000003"/>
    <n v="-16.519865083019994"/>
    <n v="7"/>
    <x v="2"/>
  </r>
  <r>
    <x v="6"/>
    <x v="11"/>
    <x v="0"/>
    <n v="102950.56799999998"/>
    <n v="-133110.348"/>
    <n v="-87870"/>
    <n v="-70910"/>
    <n v="-98730"/>
    <n v="-390620.348"/>
    <n v="-287669.78000000003"/>
    <n v="-2.7942515091320339"/>
    <n v="7"/>
    <x v="2"/>
  </r>
  <r>
    <x v="6"/>
    <x v="11"/>
    <x v="0"/>
    <n v="1132210.5689999999"/>
    <n v="-39079.032999999996"/>
    <n v="-101930"/>
    <n v="-70760"/>
    <n v="-70630"/>
    <n v="-282399.033"/>
    <n v="849811.53599999985"/>
    <n v="0.75057728594653306"/>
    <n v="7"/>
    <x v="2"/>
  </r>
  <r>
    <x v="6"/>
    <x v="11"/>
    <x v="0"/>
    <n v="122078.70499999999"/>
    <n v="-5289.585"/>
    <n v="-26870"/>
    <n v="-74400"/>
    <n v="-88320"/>
    <n v="-194879.58499999999"/>
    <n v="-72800.88"/>
    <n v="-0.59634380951206856"/>
    <n v="7"/>
    <x v="2"/>
  </r>
  <r>
    <x v="6"/>
    <x v="11"/>
    <x v="0"/>
    <n v="26919.634000000002"/>
    <n v="-1763.3560000000002"/>
    <n v="-29240"/>
    <n v="-75690"/>
    <n v="-80340"/>
    <n v="-187033.356"/>
    <n v="-160113.72200000001"/>
    <n v="-5.9478417128553831"/>
    <n v="7"/>
    <x v="2"/>
  </r>
  <r>
    <x v="6"/>
    <x v="11"/>
    <x v="0"/>
    <n v="654615.09400000004"/>
    <n v="-44833.201000000001"/>
    <n v="-19990"/>
    <n v="-61160"/>
    <n v="-82100"/>
    <n v="-208083.201"/>
    <n v="446531.89300000004"/>
    <n v="0.68212892903444111"/>
    <n v="7"/>
    <x v="2"/>
  </r>
  <r>
    <x v="6"/>
    <x v="11"/>
    <x v="0"/>
    <n v="326280.67499999999"/>
    <n v="-96870.045999999988"/>
    <n v="-94350"/>
    <n v="-85050"/>
    <n v="-30710"/>
    <n v="-306980.04599999997"/>
    <n v="19300.629000000015"/>
    <n v="5.9153454307399655E-2"/>
    <n v="7"/>
    <x v="2"/>
  </r>
  <r>
    <x v="6"/>
    <x v="11"/>
    <x v="0"/>
    <n v="596164.02299999993"/>
    <n v="-46763.583999999995"/>
    <n v="-15010"/>
    <n v="-13570"/>
    <n v="-65290"/>
    <n v="-140633.584"/>
    <n v="455530.4389999999"/>
    <n v="0.76410253122570593"/>
    <n v="7"/>
    <x v="2"/>
  </r>
  <r>
    <x v="6"/>
    <x v="11"/>
    <x v="0"/>
    <n v="183909.27100000001"/>
    <n v="-85632.161999999982"/>
    <n v="-57090"/>
    <n v="-21710"/>
    <n v="-76850"/>
    <n v="-241282.16199999998"/>
    <n v="-57372.890999999974"/>
    <n v="-0.31196301680734723"/>
    <n v="7"/>
    <x v="2"/>
  </r>
  <r>
    <x v="6"/>
    <x v="11"/>
    <x v="0"/>
    <n v="147332.003"/>
    <n v="-76005.615000000005"/>
    <n v="-77200"/>
    <n v="-77980"/>
    <n v="-107270"/>
    <n v="-338455.61499999999"/>
    <n v="-191123.61199999999"/>
    <n v="-1.2972307992038905"/>
    <n v="7"/>
    <x v="2"/>
  </r>
  <r>
    <x v="6"/>
    <x v="11"/>
    <x v="0"/>
    <n v="120645.26599999999"/>
    <n v="-56674.897999999994"/>
    <n v="-29130"/>
    <n v="-97270"/>
    <n v="-23410"/>
    <n v="-206484.89799999999"/>
    <n v="-85839.631999999998"/>
    <n v="-0.71150435359809316"/>
    <n v="7"/>
    <x v="2"/>
  </r>
  <r>
    <x v="6"/>
    <x v="11"/>
    <x v="0"/>
    <n v="318561.77499999997"/>
    <n v="-232944.28499999997"/>
    <n v="-56840"/>
    <n v="-84480"/>
    <n v="-78380"/>
    <n v="-452644.28499999997"/>
    <n v="-134082.51"/>
    <n v="-0.42089955707962773"/>
    <n v="7"/>
    <x v="2"/>
  </r>
  <r>
    <x v="6"/>
    <x v="11"/>
    <x v="0"/>
    <n v="305451.74799999996"/>
    <n v="-221089.02899999998"/>
    <n v="-66780"/>
    <n v="-106160"/>
    <n v="-27840"/>
    <n v="-421869.02899999998"/>
    <n v="-116417.28100000002"/>
    <n v="-0.38113149380307371"/>
    <n v="7"/>
    <x v="2"/>
  </r>
  <r>
    <x v="6"/>
    <x v="11"/>
    <x v="0"/>
    <n v="264208.413"/>
    <n v="-154048.42599999998"/>
    <n v="-80510"/>
    <n v="-47920"/>
    <n v="-101900"/>
    <n v="-384378.42599999998"/>
    <n v="-120170.01299999998"/>
    <n v="-0.45483038043909668"/>
    <n v="7"/>
    <x v="2"/>
  </r>
  <r>
    <x v="6"/>
    <x v="11"/>
    <x v="0"/>
    <n v="210813.60299999997"/>
    <n v="-144531.46399999998"/>
    <n v="-95870"/>
    <n v="-39800"/>
    <n v="-107540"/>
    <n v="-387741.46399999998"/>
    <n v="-176927.861"/>
    <n v="-0.83926207076874459"/>
    <n v="7"/>
    <x v="2"/>
  </r>
  <r>
    <x v="6"/>
    <x v="11"/>
    <x v="0"/>
    <n v="344855.30799999996"/>
    <n v="-71865.870999999999"/>
    <n v="-106870"/>
    <n v="-68250"/>
    <n v="-57550"/>
    <n v="-304535.87099999998"/>
    <n v="40319.436999999976"/>
    <n v="0.11691696797081047"/>
    <n v="7"/>
    <x v="2"/>
  </r>
  <r>
    <x v="6"/>
    <x v="11"/>
    <x v="0"/>
    <n v="161111.307"/>
    <n v="-174406.00099999999"/>
    <n v="-80570"/>
    <n v="-30160"/>
    <n v="-73520"/>
    <n v="-358656.00099999999"/>
    <n v="-197544.69399999999"/>
    <n v="-1.2261379891853275"/>
    <n v="7"/>
    <x v="2"/>
  </r>
  <r>
    <x v="6"/>
    <x v="11"/>
    <x v="0"/>
    <n v="538976.179"/>
    <n v="-179623.87799999997"/>
    <n v="-91010"/>
    <n v="-98250"/>
    <n v="-63990"/>
    <n v="-432873.87799999997"/>
    <n v="106102.30100000004"/>
    <n v="0.19685898029270796"/>
    <n v="7"/>
    <x v="2"/>
  </r>
  <r>
    <x v="6"/>
    <x v="11"/>
    <x v="0"/>
    <n v="405006.54599999997"/>
    <n v="-156464.79099999997"/>
    <n v="-44270"/>
    <n v="-95710"/>
    <n v="-41910"/>
    <n v="-338354.79099999997"/>
    <n v="66651.755000000005"/>
    <n v="0.16456957463596159"/>
    <n v="7"/>
    <x v="2"/>
  </r>
  <r>
    <x v="6"/>
    <x v="11"/>
    <x v="0"/>
    <n v="106209.87300000001"/>
    <n v="-74662.672000000006"/>
    <n v="-104080"/>
    <n v="-98850"/>
    <n v="-49200"/>
    <n v="-326792.67200000002"/>
    <n v="-220582.799"/>
    <n v="-2.0768577606716465"/>
    <n v="7"/>
    <x v="2"/>
  </r>
  <r>
    <x v="6"/>
    <x v="11"/>
    <x v="1"/>
    <n v="147643.84599999999"/>
    <n v="-129271.12099999998"/>
    <n v="-40410"/>
    <n v="-50930"/>
    <n v="-64960"/>
    <n v="-285571.12099999998"/>
    <n v="-137927.27499999999"/>
    <n v="-0.93418912292490675"/>
    <n v="7"/>
    <x v="2"/>
  </r>
  <r>
    <x v="6"/>
    <x v="11"/>
    <x v="2"/>
    <n v="1191931.8599999999"/>
    <n v="-493445.14799999999"/>
    <n v="-28950"/>
    <n v="-35130"/>
    <n v="-87400"/>
    <n v="-644925.14800000004"/>
    <n v="547006.71199999982"/>
    <n v="0.45892448247838585"/>
    <n v="7"/>
    <x v="2"/>
  </r>
  <r>
    <x v="6"/>
    <x v="11"/>
    <x v="0"/>
    <n v="746692.15599999996"/>
    <n v="-441315.63"/>
    <n v="-100300"/>
    <n v="-44570"/>
    <n v="-88200"/>
    <n v="-674385.63"/>
    <n v="72306.525999999954"/>
    <n v="9.6835791589593129E-2"/>
    <n v="7"/>
    <x v="2"/>
  </r>
  <r>
    <x v="6"/>
    <x v="11"/>
    <x v="0"/>
    <n v="227516.34499999997"/>
    <n v="-146260.79999999999"/>
    <n v="-24150"/>
    <n v="-87740"/>
    <n v="-83710"/>
    <n v="-341860.8"/>
    <n v="-114344.45500000002"/>
    <n v="-0.502576880795092"/>
    <n v="7"/>
    <x v="2"/>
  </r>
  <r>
    <x v="6"/>
    <x v="11"/>
    <x v="0"/>
    <n v="158539.75199999998"/>
    <n v="-103205.99099999999"/>
    <n v="-40210"/>
    <n v="-24630"/>
    <n v="-67140"/>
    <n v="-235185.99099999998"/>
    <n v="-76646.239000000001"/>
    <n v="-0.48345123562448877"/>
    <n v="7"/>
    <x v="2"/>
  </r>
  <r>
    <x v="6"/>
    <x v="11"/>
    <x v="0"/>
    <n v="51034.262999999992"/>
    <n v="-31247.23"/>
    <n v="-87440"/>
    <n v="-47970"/>
    <n v="-24690"/>
    <n v="-191347.23"/>
    <n v="-140312.967"/>
    <n v="-2.7493875438154172"/>
    <n v="7"/>
    <x v="2"/>
  </r>
  <r>
    <x v="6"/>
    <x v="11"/>
    <x v="0"/>
    <n v="245048.97200000001"/>
    <n v="-166050.864"/>
    <n v="-108480"/>
    <n v="-72260"/>
    <n v="-38330"/>
    <n v="-385120.864"/>
    <n v="-140071.89199999999"/>
    <n v="-0.57160775193947755"/>
    <n v="7"/>
    <x v="2"/>
  </r>
  <r>
    <x v="6"/>
    <x v="11"/>
    <x v="1"/>
    <n v="488457.07399999991"/>
    <n v="-478015.14600000001"/>
    <n v="-105090"/>
    <n v="-23790"/>
    <n v="-80020"/>
    <n v="-686915.14599999995"/>
    <n v="-198458.07200000004"/>
    <n v="-0.40629582938540898"/>
    <n v="7"/>
    <x v="2"/>
  </r>
  <r>
    <x v="6"/>
    <x v="11"/>
    <x v="2"/>
    <n v="913360.35"/>
    <n v="-859725.27199999988"/>
    <n v="-63430"/>
    <n v="-47910"/>
    <n v="-30050"/>
    <n v="-1001115.2719999999"/>
    <n v="-87754.921999999904"/>
    <n v="-9.6079189336388329E-2"/>
    <n v="7"/>
    <x v="2"/>
  </r>
  <r>
    <x v="6"/>
    <x v="11"/>
    <x v="0"/>
    <n v="333162.592"/>
    <n v="-285379.15700000001"/>
    <n v="-15620"/>
    <n v="-29300"/>
    <n v="-60370"/>
    <n v="-390669.15700000001"/>
    <n v="-57506.565000000002"/>
    <n v="-0.17260810901603263"/>
    <n v="7"/>
    <x v="2"/>
  </r>
  <r>
    <x v="6"/>
    <x v="11"/>
    <x v="0"/>
    <n v="244794.30499999999"/>
    <n v="-259332.60500000001"/>
    <n v="-85790"/>
    <n v="-33600"/>
    <n v="-107670"/>
    <n v="-486392.60499999998"/>
    <n v="-241598.3"/>
    <n v="-0.98694412028907286"/>
    <n v="7"/>
    <x v="2"/>
  </r>
  <r>
    <x v="6"/>
    <x v="11"/>
    <x v="0"/>
    <n v="231155.51899999997"/>
    <n v="-89864.151999999987"/>
    <n v="-72400"/>
    <n v="-17460"/>
    <n v="-77510"/>
    <n v="-257234.152"/>
    <n v="-26078.633000000031"/>
    <n v="-0.11281856091006866"/>
    <n v="7"/>
    <x v="2"/>
  </r>
  <r>
    <x v="6"/>
    <x v="11"/>
    <x v="1"/>
    <n v="162628.90700000001"/>
    <n v="-47690.404999999992"/>
    <n v="-13570"/>
    <n v="-33860"/>
    <n v="-61640"/>
    <n v="-156760.405"/>
    <n v="5868.5020000000077"/>
    <n v="3.6085232989975194E-2"/>
    <n v="7"/>
    <x v="2"/>
  </r>
  <r>
    <x v="6"/>
    <x v="11"/>
    <x v="2"/>
    <n v="82518.904999999984"/>
    <n v="-9209.1299999999992"/>
    <n v="-14910"/>
    <n v="-100170"/>
    <n v="-17820"/>
    <n v="-142109.13"/>
    <n v="-59590.22500000002"/>
    <n v="-0.72214027803689385"/>
    <n v="7"/>
    <x v="2"/>
  </r>
  <r>
    <x v="6"/>
    <x v="11"/>
    <x v="0"/>
    <n v="711410.41999999993"/>
    <n v="-132364.155"/>
    <n v="-13520"/>
    <n v="-100000"/>
    <n v="-79350"/>
    <n v="-325234.15500000003"/>
    <n v="386176.2649999999"/>
    <n v="0.54283189301612977"/>
    <n v="7"/>
    <x v="2"/>
  </r>
  <r>
    <x v="6"/>
    <x v="11"/>
    <x v="0"/>
    <n v="32058.564999999995"/>
    <n v="-16852.394999999997"/>
    <n v="-104550"/>
    <n v="-97740"/>
    <n v="-56810"/>
    <n v="-275952.39500000002"/>
    <n v="-243893.83000000002"/>
    <n v="-7.6077588001833538"/>
    <n v="7"/>
    <x v="2"/>
  </r>
  <r>
    <x v="6"/>
    <x v="11"/>
    <x v="1"/>
    <n v="2090206.2999999998"/>
    <n v="-187632.33299999998"/>
    <n v="-29940"/>
    <n v="-88110"/>
    <n v="-105380"/>
    <n v="-411062.33299999998"/>
    <n v="1679143.9669999997"/>
    <n v="0.80333886994790893"/>
    <n v="7"/>
    <x v="2"/>
  </r>
  <r>
    <x v="6"/>
    <x v="11"/>
    <x v="2"/>
    <n v="1131590.929"/>
    <n v="-395422.46099999995"/>
    <n v="-101890"/>
    <n v="-105180"/>
    <n v="-60930"/>
    <n v="-663422.46099999989"/>
    <n v="468168.46800000011"/>
    <n v="0.41372589334356541"/>
    <n v="7"/>
    <x v="2"/>
  </r>
  <r>
    <x v="6"/>
    <x v="11"/>
    <x v="0"/>
    <n v="261383.19899999999"/>
    <n v="-173453.72099999999"/>
    <n v="-95450"/>
    <n v="-30660"/>
    <n v="-86170"/>
    <n v="-385733.72100000002"/>
    <n v="-124350.52200000003"/>
    <n v="-0.47574030188527927"/>
    <n v="7"/>
    <x v="2"/>
  </r>
  <r>
    <x v="6"/>
    <x v="11"/>
    <x v="0"/>
    <n v="340363.55499999999"/>
    <n v="-429759.36499999993"/>
    <n v="-82330"/>
    <n v="-53910"/>
    <n v="-25560"/>
    <n v="-591559.36499999999"/>
    <n v="-251195.81"/>
    <n v="-0.73802205409448141"/>
    <n v="7"/>
    <x v="2"/>
  </r>
  <r>
    <x v="6"/>
    <x v="12"/>
    <x v="0"/>
    <n v="12985.895999999999"/>
    <n v="-3376.8980000000001"/>
    <n v="-38070"/>
    <n v="-104060"/>
    <n v="-61060"/>
    <n v="-206566.89799999999"/>
    <n v="-193581.00199999998"/>
    <n v="-14.907019276913969"/>
    <n v="7"/>
    <x v="2"/>
  </r>
  <r>
    <x v="6"/>
    <x v="12"/>
    <x v="1"/>
    <n v="1410198.4119999998"/>
    <n v="-682479.18900000001"/>
    <n v="-71430"/>
    <n v="-30460"/>
    <n v="-22060"/>
    <n v="-806429.18900000001"/>
    <n v="603769.22299999977"/>
    <n v="0.4281448751198848"/>
    <n v="7"/>
    <x v="2"/>
  </r>
  <r>
    <x v="6"/>
    <x v="12"/>
    <x v="2"/>
    <n v="1852288.3189999999"/>
    <n v="-126493.42299999998"/>
    <n v="-32160"/>
    <n v="-66690"/>
    <n v="-77790"/>
    <n v="-303133.42299999995"/>
    <n v="1549154.8959999999"/>
    <n v="0.83634652343774785"/>
    <n v="7"/>
    <x v="2"/>
  </r>
  <r>
    <x v="6"/>
    <x v="12"/>
    <x v="3"/>
    <n v="422834.47499999998"/>
    <n v="-313877.80199999997"/>
    <n v="-106410"/>
    <n v="-102090"/>
    <n v="-47670"/>
    <n v="-570047.80199999991"/>
    <n v="-147213.32699999993"/>
    <n v="-0.34815828818120836"/>
    <n v="7"/>
    <x v="2"/>
  </r>
  <r>
    <x v="6"/>
    <x v="12"/>
    <x v="0"/>
    <n v="-7246.8129999999992"/>
    <n v="5434.204999999999"/>
    <n v="-48270"/>
    <n v="-25890"/>
    <n v="-85400"/>
    <n v="-154125.79500000001"/>
    <n v="-161372.60800000001"/>
    <n v="22.268079499222626"/>
    <n v="7"/>
    <x v="2"/>
  </r>
  <r>
    <x v="6"/>
    <x v="12"/>
    <x v="1"/>
    <n v="26442.268999999997"/>
    <n v="-2241.7919999999999"/>
    <n v="-106870"/>
    <n v="-18820"/>
    <n v="-15950"/>
    <n v="-143881.79199999999"/>
    <n v="-117439.52299999999"/>
    <n v="-4.441355732369261"/>
    <n v="7"/>
    <x v="2"/>
  </r>
  <r>
    <x v="6"/>
    <x v="12"/>
    <x v="2"/>
    <n v="27788.641999999996"/>
    <n v="-10269.468999999999"/>
    <n v="-12330"/>
    <n v="-74950"/>
    <n v="-74860"/>
    <n v="-172409.46900000001"/>
    <n v="-144620.82700000002"/>
    <n v="-5.2043143022246294"/>
    <n v="7"/>
    <x v="2"/>
  </r>
  <r>
    <x v="6"/>
    <x v="12"/>
    <x v="3"/>
    <n v="227698.46400000001"/>
    <n v="-70182.224000000002"/>
    <n v="-16430"/>
    <n v="-81710"/>
    <n v="-25360"/>
    <n v="-193682.22399999999"/>
    <n v="34016.24000000002"/>
    <n v="0.14939160942253882"/>
    <n v="7"/>
    <x v="2"/>
  </r>
  <r>
    <x v="6"/>
    <x v="12"/>
    <x v="0"/>
    <n v="296393.489"/>
    <n v="-443665.27799999999"/>
    <n v="-101170"/>
    <n v="-89520"/>
    <n v="-27050"/>
    <n v="-661405.27799999993"/>
    <n v="-365011.78899999993"/>
    <n v="-1.2315108210760997"/>
    <n v="7"/>
    <x v="2"/>
  </r>
  <r>
    <x v="6"/>
    <x v="12"/>
    <x v="1"/>
    <n v="25792.501"/>
    <n v="-33470.639999999999"/>
    <n v="-15600"/>
    <n v="-51820"/>
    <n v="-52530"/>
    <n v="-153420.64000000001"/>
    <n v="-127628.13900000001"/>
    <n v="-4.9482653504598106"/>
    <n v="7"/>
    <x v="2"/>
  </r>
  <r>
    <x v="6"/>
    <x v="12"/>
    <x v="2"/>
    <n v="309243.01099999994"/>
    <n v="-38528.07"/>
    <n v="-71880"/>
    <n v="-25910"/>
    <n v="-49690"/>
    <n v="-186008.07"/>
    <n v="123234.94099999993"/>
    <n v="0.39850517753495796"/>
    <n v="7"/>
    <x v="2"/>
  </r>
  <r>
    <x v="6"/>
    <x v="12"/>
    <x v="3"/>
    <n v="2148389.733"/>
    <n v="-89854.953999999998"/>
    <n v="-32950"/>
    <n v="-94640"/>
    <n v="-31270"/>
    <n v="-248714.954"/>
    <n v="1899674.7790000001"/>
    <n v="0.8842319202239457"/>
    <n v="7"/>
    <x v="2"/>
  </r>
  <r>
    <x v="6"/>
    <x v="12"/>
    <x v="0"/>
    <n v="144140.99"/>
    <n v="-9748.8019999999997"/>
    <n v="-52410"/>
    <n v="-13620"/>
    <n v="-30250"/>
    <n v="-106028.802"/>
    <n v="38112.187999999995"/>
    <n v="0.26440909001665658"/>
    <n v="7"/>
    <x v="2"/>
  </r>
  <r>
    <x v="6"/>
    <x v="12"/>
    <x v="1"/>
    <n v="45845.953999999998"/>
    <n v="-8132.7469999999985"/>
    <n v="-47740"/>
    <n v="-58170"/>
    <n v="-46230"/>
    <n v="-160272.747"/>
    <n v="-114426.79300000001"/>
    <n v="-2.4958973042637527"/>
    <n v="7"/>
    <x v="2"/>
  </r>
  <r>
    <x v="6"/>
    <x v="12"/>
    <x v="2"/>
    <n v="204527.03599999996"/>
    <n v="-24668.041999999998"/>
    <n v="-14770"/>
    <n v="-48370"/>
    <n v="-25220"/>
    <n v="-113028.042"/>
    <n v="91498.993999999962"/>
    <n v="0.44736869897239395"/>
    <n v="7"/>
    <x v="2"/>
  </r>
  <r>
    <x v="6"/>
    <x v="12"/>
    <x v="3"/>
    <n v="1505079.1489999997"/>
    <n v="-101665.76699999999"/>
    <n v="-34520"/>
    <n v="-84120"/>
    <n v="-21660"/>
    <n v="-241965.76699999999"/>
    <n v="1263113.3819999998"/>
    <n v="0.8392338587902396"/>
    <n v="7"/>
    <x v="2"/>
  </r>
  <r>
    <x v="6"/>
    <x v="12"/>
    <x v="0"/>
    <n v="540820.69299999997"/>
    <n v="-26698.553"/>
    <n v="-84560"/>
    <n v="-40100"/>
    <n v="-69770"/>
    <n v="-221128.55300000001"/>
    <n v="319692.13999999996"/>
    <n v="0.59112408999483301"/>
    <n v="7"/>
    <x v="2"/>
  </r>
  <r>
    <x v="6"/>
    <x v="12"/>
    <x v="0"/>
    <n v="535484.40399999998"/>
    <n v="-18326.679"/>
    <n v="-22950"/>
    <n v="-92870"/>
    <n v="-48170"/>
    <n v="-182316.679"/>
    <n v="353167.72499999998"/>
    <n v="0.65952943234552164"/>
    <n v="7"/>
    <x v="2"/>
  </r>
  <r>
    <x v="6"/>
    <x v="12"/>
    <x v="1"/>
    <n v="374433.36"/>
    <n v="-416010.46199999994"/>
    <n v="-36120"/>
    <n v="-67840"/>
    <n v="-31270"/>
    <n v="-551240.46199999994"/>
    <n v="-176807.10199999996"/>
    <n v="-0.47219911708721668"/>
    <n v="7"/>
    <x v="2"/>
  </r>
  <r>
    <x v="6"/>
    <x v="12"/>
    <x v="2"/>
    <n v="370718.88"/>
    <n v="-415995.22999999992"/>
    <n v="-23630"/>
    <n v="-96110"/>
    <n v="-34710"/>
    <n v="-570445.23"/>
    <n v="-199726.34999999998"/>
    <n v="-0.53875419023708737"/>
    <n v="7"/>
    <x v="2"/>
  </r>
  <r>
    <x v="6"/>
    <x v="12"/>
    <x v="0"/>
    <n v="44595.298999999999"/>
    <n v="-22843.177"/>
    <n v="-92870"/>
    <n v="-102290"/>
    <n v="-81940"/>
    <n v="-299943.17700000003"/>
    <n v="-255347.87800000003"/>
    <n v="-5.7258922739816152"/>
    <n v="7"/>
    <x v="2"/>
  </r>
  <r>
    <x v="6"/>
    <x v="12"/>
    <x v="1"/>
    <n v="5421.0309999999999"/>
    <n v="-1617.7209999999998"/>
    <n v="-52060"/>
    <n v="-68170"/>
    <n v="-87060"/>
    <n v="-208907.72099999999"/>
    <n v="-203486.69"/>
    <n v="-37.536529490423504"/>
    <n v="7"/>
    <x v="2"/>
  </r>
  <r>
    <x v="6"/>
    <x v="12"/>
    <x v="2"/>
    <n v="83327.614999999991"/>
    <n v="-76444.45199999999"/>
    <n v="-19240"/>
    <n v="-96950"/>
    <n v="-32090"/>
    <n v="-224724.45199999999"/>
    <n v="-141396.837"/>
    <n v="-1.6968784838015587"/>
    <n v="7"/>
    <x v="2"/>
  </r>
  <r>
    <x v="6"/>
    <x v="12"/>
    <x v="0"/>
    <n v="28481.578999999998"/>
    <n v="-60625.760999999991"/>
    <n v="-51310"/>
    <n v="-55580"/>
    <n v="-30310"/>
    <n v="-197825.761"/>
    <n v="-169344.182"/>
    <n v="-5.9457441597602445"/>
    <n v="7"/>
    <x v="2"/>
  </r>
  <r>
    <x v="6"/>
    <x v="12"/>
    <x v="1"/>
    <n v="9527.6369999999988"/>
    <n v="-6509.076"/>
    <n v="-58460"/>
    <n v="-96650"/>
    <n v="-101290"/>
    <n v="-262909.076"/>
    <n v="-253381.43900000001"/>
    <n v="-26.594363219337602"/>
    <n v="7"/>
    <x v="2"/>
  </r>
  <r>
    <x v="6"/>
    <x v="12"/>
    <x v="2"/>
    <n v="24804.989999999998"/>
    <n v="-6260.9960000000001"/>
    <n v="-103540"/>
    <n v="-88620"/>
    <n v="-58700"/>
    <n v="-257120.99600000001"/>
    <n v="-232316.00600000002"/>
    <n v="-9.3656964183416331"/>
    <n v="7"/>
    <x v="2"/>
  </r>
  <r>
    <x v="6"/>
    <x v="12"/>
    <x v="0"/>
    <n v="57998.282999999996"/>
    <n v="-17844.89"/>
    <n v="-31520"/>
    <n v="-50550"/>
    <n v="-93950"/>
    <n v="-193864.89"/>
    <n v="-135866.60700000002"/>
    <n v="-2.3425970558473264"/>
    <n v="7"/>
    <x v="2"/>
  </r>
  <r>
    <x v="6"/>
    <x v="12"/>
    <x v="0"/>
    <n v="84953.728999999992"/>
    <n v="-6307.5389999999998"/>
    <n v="-72540"/>
    <n v="-108310"/>
    <n v="-47010"/>
    <n v="-234167.53899999999"/>
    <n v="-149213.81"/>
    <n v="-1.7564127173275703"/>
    <n v="7"/>
    <x v="2"/>
  </r>
  <r>
    <x v="6"/>
    <x v="12"/>
    <x v="0"/>
    <n v="14823.55"/>
    <n v="-7110.5999999999995"/>
    <n v="-57480"/>
    <n v="-83830"/>
    <n v="-41820"/>
    <n v="-190240.6"/>
    <n v="-175417.05000000002"/>
    <n v="-11.833673445294821"/>
    <n v="7"/>
    <x v="2"/>
  </r>
  <r>
    <x v="6"/>
    <x v="12"/>
    <x v="0"/>
    <n v="17842.222999999998"/>
    <n v="-8450.5119999999988"/>
    <n v="-78050"/>
    <n v="-91370"/>
    <n v="-53110"/>
    <n v="-230980.51199999999"/>
    <n v="-213138.28899999999"/>
    <n v="-11.945724980569967"/>
    <n v="7"/>
    <x v="2"/>
  </r>
  <r>
    <x v="6"/>
    <x v="12"/>
    <x v="0"/>
    <n v="20670.664000000001"/>
    <n v="-13493.073999999999"/>
    <n v="-62720"/>
    <n v="-39970"/>
    <n v="-106880"/>
    <n v="-223063.07399999999"/>
    <n v="-202392.41"/>
    <n v="-9.7912873045587698"/>
    <n v="7"/>
    <x v="2"/>
  </r>
  <r>
    <x v="6"/>
    <x v="12"/>
    <x v="0"/>
    <n v="449659.45500000002"/>
    <n v="-107256.53399999999"/>
    <n v="-96680"/>
    <n v="-66530"/>
    <n v="-65330"/>
    <n v="-335796.53399999999"/>
    <n v="113862.92100000003"/>
    <n v="0.25322034204751687"/>
    <n v="7"/>
    <x v="2"/>
  </r>
  <r>
    <x v="6"/>
    <x v="12"/>
    <x v="0"/>
    <n v="3274.5230000000001"/>
    <n v="-847.49699999999996"/>
    <n v="-82390"/>
    <n v="-49770"/>
    <n v="-20350"/>
    <n v="-153357.497"/>
    <n v="-150082.97400000002"/>
    <n v="-45.833537892389216"/>
    <n v="7"/>
    <x v="2"/>
  </r>
  <r>
    <x v="6"/>
    <x v="12"/>
    <x v="0"/>
    <n v="347726.98800000001"/>
    <n v="-207973.31799999997"/>
    <n v="-27080"/>
    <n v="-20870"/>
    <n v="-55450"/>
    <n v="-311373.31799999997"/>
    <n v="36353.670000000042"/>
    <n v="0.10454658756599025"/>
    <n v="7"/>
    <x v="2"/>
  </r>
  <r>
    <x v="6"/>
    <x v="12"/>
    <x v="0"/>
    <n v="544923.52599999995"/>
    <n v="-171698.02299999999"/>
    <n v="-34910"/>
    <n v="-19020"/>
    <n v="-86200"/>
    <n v="-311828.02299999999"/>
    <n v="233095.50299999997"/>
    <n v="0.42775819335794285"/>
    <n v="7"/>
    <x v="2"/>
  </r>
  <r>
    <x v="6"/>
    <x v="12"/>
    <x v="0"/>
    <n v="99801.70199999999"/>
    <n v="-30714.662999999997"/>
    <n v="-44090"/>
    <n v="-83940"/>
    <n v="-34920"/>
    <n v="-193664.663"/>
    <n v="-93862.96100000001"/>
    <n v="-0.94049459196597684"/>
    <n v="7"/>
    <x v="2"/>
  </r>
  <r>
    <x v="6"/>
    <x v="12"/>
    <x v="0"/>
    <n v="133412.69899999999"/>
    <n v="-33856.346999999994"/>
    <n v="-31700"/>
    <n v="-31420"/>
    <n v="-84190"/>
    <n v="-181166.34700000001"/>
    <n v="-47753.648000000016"/>
    <n v="-0.35793929931662666"/>
    <n v="7"/>
    <x v="2"/>
  </r>
  <r>
    <x v="6"/>
    <x v="12"/>
    <x v="0"/>
    <n v="94336.375"/>
    <n v="-40353.991999999998"/>
    <n v="-53460"/>
    <n v="-79600"/>
    <n v="-24700"/>
    <n v="-198113.992"/>
    <n v="-103777.617"/>
    <n v="-1.1000806104750156"/>
    <n v="7"/>
    <x v="2"/>
  </r>
  <r>
    <x v="6"/>
    <x v="12"/>
    <x v="0"/>
    <n v="39713.540999999997"/>
    <n v="-17649.246999999999"/>
    <n v="-56750"/>
    <n v="-103980"/>
    <n v="-33600"/>
    <n v="-211979.247"/>
    <n v="-172265.70600000001"/>
    <n v="-4.3377070304559346"/>
    <n v="7"/>
    <x v="2"/>
  </r>
  <r>
    <x v="6"/>
    <x v="12"/>
    <x v="0"/>
    <n v="31639.775999999998"/>
    <n v="-15016.378999999997"/>
    <n v="-89940"/>
    <n v="-101310"/>
    <n v="-85570"/>
    <n v="-291836.37900000002"/>
    <n v="-260196.603"/>
    <n v="-8.2237182399774262"/>
    <n v="7"/>
    <x v="2"/>
  </r>
  <r>
    <x v="6"/>
    <x v="12"/>
    <x v="0"/>
    <n v="51655.772000000004"/>
    <n v="-41079.072999999997"/>
    <n v="-59240"/>
    <n v="-60930"/>
    <n v="-36420"/>
    <n v="-197669.073"/>
    <n v="-146013.30100000001"/>
    <n v="-2.82665993260153"/>
    <n v="7"/>
    <x v="2"/>
  </r>
  <r>
    <x v="6"/>
    <x v="12"/>
    <x v="0"/>
    <n v="5671149.6869999999"/>
    <n v="-322420.54599999997"/>
    <n v="-13300"/>
    <n v="-28510"/>
    <n v="-42160"/>
    <n v="-406390.54599999997"/>
    <n v="5264759.1409999998"/>
    <n v="0.92834071247818217"/>
    <n v="7"/>
    <x v="2"/>
  </r>
  <r>
    <x v="6"/>
    <x v="12"/>
    <x v="0"/>
    <n v="17107.383999999998"/>
    <n v="-6048.8959999999997"/>
    <n v="-53790"/>
    <n v="-52920"/>
    <n v="-81730"/>
    <n v="-194488.89600000001"/>
    <n v="-177381.51200000002"/>
    <n v="-10.368710493667532"/>
    <n v="7"/>
    <x v="2"/>
  </r>
  <r>
    <x v="6"/>
    <x v="12"/>
    <x v="0"/>
    <n v="19377.084999999999"/>
    <n v="-5994.7159999999994"/>
    <n v="-92870"/>
    <n v="-44520"/>
    <n v="-79540"/>
    <n v="-222924.71599999999"/>
    <n v="-203547.63099999999"/>
    <n v="-10.504553755118481"/>
    <n v="7"/>
    <x v="2"/>
  </r>
  <r>
    <x v="6"/>
    <x v="12"/>
    <x v="0"/>
    <n v="17034.940999999999"/>
    <n v="-1554.6859999999999"/>
    <n v="-63500"/>
    <n v="-30700"/>
    <n v="-97520"/>
    <n v="-193274.68599999999"/>
    <n v="-176239.745"/>
    <n v="-10.345779595010045"/>
    <n v="7"/>
    <x v="2"/>
  </r>
  <r>
    <x v="6"/>
    <x v="12"/>
    <x v="0"/>
    <n v="99061.381999999998"/>
    <n v="-12847.968000000001"/>
    <n v="-36380"/>
    <n v="-72780"/>
    <n v="-53360"/>
    <n v="-175367.96799999999"/>
    <n v="-76306.585999999996"/>
    <n v="-0.77029599687999506"/>
    <n v="7"/>
    <x v="2"/>
  </r>
  <r>
    <x v="6"/>
    <x v="12"/>
    <x v="0"/>
    <n v="45446.218999999997"/>
    <n v="-5514.2079999999996"/>
    <n v="-97580"/>
    <n v="-46020"/>
    <n v="-65290"/>
    <n v="-214404.20800000001"/>
    <n v="-168957.989"/>
    <n v="-3.7177567841232295"/>
    <n v="7"/>
    <x v="2"/>
  </r>
  <r>
    <x v="6"/>
    <x v="12"/>
    <x v="0"/>
    <n v="222132.31599999999"/>
    <n v="-18550.623"/>
    <n v="-82000"/>
    <n v="-73270"/>
    <n v="-38480"/>
    <n v="-212300.62299999999"/>
    <n v="9831.6929999999993"/>
    <n v="4.4260525334818911E-2"/>
    <n v="7"/>
    <x v="2"/>
  </r>
  <r>
    <x v="6"/>
    <x v="12"/>
    <x v="0"/>
    <n v="79184.846999999994"/>
    <n v="-14903.482999999998"/>
    <n v="-67850"/>
    <n v="-15560"/>
    <n v="-65520"/>
    <n v="-163833.48300000001"/>
    <n v="-84648.636000000013"/>
    <n v="-1.0690004364092542"/>
    <n v="7"/>
    <x v="2"/>
  </r>
  <r>
    <x v="6"/>
    <x v="12"/>
    <x v="0"/>
    <n v="89610.633000000002"/>
    <n v="-15068.444999999998"/>
    <n v="-84370"/>
    <n v="-98330"/>
    <n v="-101610"/>
    <n v="-299378.44500000001"/>
    <n v="-209767.81200000001"/>
    <n v="-2.3408808193554442"/>
    <n v="7"/>
    <x v="2"/>
  </r>
  <r>
    <x v="6"/>
    <x v="12"/>
    <x v="0"/>
    <n v="1928263.0499999998"/>
    <n v="-130910.97599999998"/>
    <n v="-45050"/>
    <n v="-84240"/>
    <n v="-85650"/>
    <n v="-345850.97599999997"/>
    <n v="1582412.0739999998"/>
    <n v="0.8206411848217493"/>
    <n v="7"/>
    <x v="2"/>
  </r>
  <r>
    <x v="6"/>
    <x v="12"/>
    <x v="0"/>
    <n v="134843.98899999997"/>
    <n v="-42278.432000000001"/>
    <n v="-23210"/>
    <n v="-101600"/>
    <n v="-76450"/>
    <n v="-243538.432"/>
    <n v="-108694.44300000003"/>
    <n v="-0.80607555298590317"/>
    <n v="7"/>
    <x v="2"/>
  </r>
  <r>
    <x v="6"/>
    <x v="12"/>
    <x v="1"/>
    <n v="223774.94999999998"/>
    <n v="-50196.391000000003"/>
    <n v="-34870"/>
    <n v="-51670"/>
    <n v="-32490"/>
    <n v="-169226.391"/>
    <n v="54548.558999999979"/>
    <n v="0.24376526058881917"/>
    <n v="7"/>
    <x v="2"/>
  </r>
  <r>
    <x v="6"/>
    <x v="12"/>
    <x v="2"/>
    <n v="-10922.743999999999"/>
    <n v="59.086999999999996"/>
    <n v="-60950"/>
    <n v="-58530"/>
    <n v="-41200"/>
    <n v="-160620.913"/>
    <n v="-171543.65700000001"/>
    <n v="15.705179669138086"/>
    <n v="7"/>
    <x v="2"/>
  </r>
  <r>
    <x v="6"/>
    <x v="12"/>
    <x v="0"/>
    <n v="15114.728999999999"/>
    <n v="-1247.498"/>
    <n v="-102770"/>
    <n v="-69990"/>
    <n v="-76310"/>
    <n v="-250317.49799999999"/>
    <n v="-235202.769"/>
    <n v="-15.561163484968867"/>
    <n v="7"/>
    <x v="2"/>
  </r>
  <r>
    <x v="6"/>
    <x v="12"/>
    <x v="0"/>
    <n v="-242999.45600000001"/>
    <n v="58759.12"/>
    <n v="-71210"/>
    <n v="-31610"/>
    <n v="-50540"/>
    <n v="-94600.88"/>
    <n v="-337600.33600000001"/>
    <n v="1.3893049044521317"/>
    <n v="7"/>
    <x v="2"/>
  </r>
  <r>
    <x v="6"/>
    <x v="12"/>
    <x v="0"/>
    <n v="1007170.2899999999"/>
    <n v="-248862.09599999999"/>
    <n v="-59750"/>
    <n v="-99170"/>
    <n v="-46450"/>
    <n v="-454232.09600000002"/>
    <n v="552938.1939999999"/>
    <n v="0.54900169265318577"/>
    <n v="7"/>
    <x v="2"/>
  </r>
  <r>
    <x v="6"/>
    <x v="12"/>
    <x v="0"/>
    <n v="1252478.5489999999"/>
    <n v="-21031.562999999998"/>
    <n v="-54580"/>
    <n v="-73490"/>
    <n v="-76580"/>
    <n v="-225681.56299999999"/>
    <n v="1026796.9859999999"/>
    <n v="0.81981203336361497"/>
    <n v="7"/>
    <x v="2"/>
  </r>
  <r>
    <x v="6"/>
    <x v="12"/>
    <x v="0"/>
    <n v="137123.44099999999"/>
    <n v="-10080.84"/>
    <n v="-30870"/>
    <n v="-26590"/>
    <n v="-57220"/>
    <n v="-124760.84"/>
    <n v="12362.600999999995"/>
    <n v="9.0156729657914547E-2"/>
    <n v="7"/>
    <x v="2"/>
  </r>
  <r>
    <x v="6"/>
    <x v="12"/>
    <x v="1"/>
    <n v="1066191.084"/>
    <n v="-67080.509999999995"/>
    <n v="-56020"/>
    <n v="-33890"/>
    <n v="-104550"/>
    <n v="-261540.51"/>
    <n v="804650.57400000002"/>
    <n v="0.75469640111903247"/>
    <n v="7"/>
    <x v="2"/>
  </r>
  <r>
    <x v="6"/>
    <x v="12"/>
    <x v="2"/>
    <n v="526735.04099999997"/>
    <n v="-108953.92899999999"/>
    <n v="-87350"/>
    <n v="-29090"/>
    <n v="-93850"/>
    <n v="-319243.929"/>
    <n v="207491.11199999996"/>
    <n v="0.39391932537102647"/>
    <n v="7"/>
    <x v="2"/>
  </r>
  <r>
    <x v="6"/>
    <x v="7"/>
    <x v="0"/>
    <n v="980235.71799999988"/>
    <n v="-580466.06799999997"/>
    <n v="-91570"/>
    <n v="-99220"/>
    <n v="-58480"/>
    <n v="-829736.06799999997"/>
    <n v="150499.64999999991"/>
    <n v="0.15353414208071117"/>
    <n v="7"/>
    <x v="2"/>
  </r>
  <r>
    <x v="6"/>
    <x v="7"/>
    <x v="0"/>
    <n v="1546010.851"/>
    <n v="-83962.095000000001"/>
    <n v="-37440"/>
    <n v="-53760"/>
    <n v="-55500"/>
    <n v="-230662.095"/>
    <n v="1315348.7560000001"/>
    <n v="0.85080176193407586"/>
    <n v="7"/>
    <x v="2"/>
  </r>
  <r>
    <x v="6"/>
    <x v="7"/>
    <x v="0"/>
    <n v="187559.74299999999"/>
    <n v="-26771.457999999999"/>
    <n v="-29220"/>
    <n v="-74610"/>
    <n v="-64410"/>
    <n v="-195011.45799999998"/>
    <n v="-7451.7149999999965"/>
    <n v="-3.9729820913648815E-2"/>
    <n v="7"/>
    <x v="2"/>
  </r>
  <r>
    <x v="6"/>
    <x v="7"/>
    <x v="1"/>
    <n v="597820.81099999999"/>
    <n v="-117784.77199999998"/>
    <n v="-29130"/>
    <n v="-79690"/>
    <n v="-67630"/>
    <n v="-294234.772"/>
    <n v="303586.03899999999"/>
    <n v="0.50782112869603668"/>
    <n v="7"/>
    <x v="2"/>
  </r>
  <r>
    <x v="6"/>
    <x v="7"/>
    <x v="2"/>
    <n v="766167.66099999996"/>
    <n v="-300986.54599999997"/>
    <n v="-70400"/>
    <n v="-79890"/>
    <n v="-34540"/>
    <n v="-485816.54599999997"/>
    <n v="280351.11499999999"/>
    <n v="0.36591353207741301"/>
    <n v="7"/>
    <x v="2"/>
  </r>
  <r>
    <x v="6"/>
    <x v="7"/>
    <x v="0"/>
    <n v="327310.12299999996"/>
    <n v="-38121.250999999997"/>
    <n v="-30580"/>
    <n v="-67880"/>
    <n v="-17590"/>
    <n v="-154171.25099999999"/>
    <n v="173138.87199999997"/>
    <n v="0.52897499904089429"/>
    <n v="7"/>
    <x v="2"/>
  </r>
  <r>
    <x v="6"/>
    <x v="7"/>
    <x v="0"/>
    <n v="91764.19"/>
    <n v="-13636.720999999998"/>
    <n v="-48470"/>
    <n v="-94900"/>
    <n v="-32600"/>
    <n v="-189606.72099999999"/>
    <n v="-97842.530999999988"/>
    <n v="-1.0662387037906615"/>
    <n v="7"/>
    <x v="2"/>
  </r>
  <r>
    <x v="6"/>
    <x v="7"/>
    <x v="1"/>
    <n v="270652.36799999996"/>
    <n v="-51181.689999999995"/>
    <n v="-44690"/>
    <n v="-101450"/>
    <n v="-94200"/>
    <n v="-291521.69"/>
    <n v="-20869.322000000044"/>
    <n v="-7.7107479805977708E-2"/>
    <n v="7"/>
    <x v="2"/>
  </r>
  <r>
    <x v="6"/>
    <x v="7"/>
    <x v="2"/>
    <n v="135811.00399999999"/>
    <n v="-36673.909999999996"/>
    <n v="-85240"/>
    <n v="-33370"/>
    <n v="-38120"/>
    <n v="-193403.91"/>
    <n v="-57592.906000000017"/>
    <n v="-0.42406656532779941"/>
    <n v="7"/>
    <x v="2"/>
  </r>
  <r>
    <x v="6"/>
    <x v="7"/>
    <x v="0"/>
    <n v="95228.273000000001"/>
    <n v="-24277.245999999999"/>
    <n v="-84510"/>
    <n v="-79580"/>
    <n v="-19950"/>
    <n v="-208317.24599999998"/>
    <n v="-113088.97299999998"/>
    <n v="-1.1875566933782364"/>
    <n v="7"/>
    <x v="2"/>
  </r>
  <r>
    <x v="6"/>
    <x v="7"/>
    <x v="0"/>
    <n v="258925.38"/>
    <n v="-157980.78099999999"/>
    <n v="-27010"/>
    <n v="-88430"/>
    <n v="-87800"/>
    <n v="-361220.78099999996"/>
    <n v="-102295.40099999995"/>
    <n v="-0.39507676304269573"/>
    <n v="7"/>
    <x v="2"/>
  </r>
  <r>
    <x v="6"/>
    <x v="7"/>
    <x v="1"/>
    <n v="308002.19799999997"/>
    <n v="-14746.963"/>
    <n v="-75330"/>
    <n v="-66840"/>
    <n v="-19840"/>
    <n v="-176756.96299999999"/>
    <n v="131245.23499999999"/>
    <n v="0.42611785192519958"/>
    <n v="7"/>
    <x v="2"/>
  </r>
  <r>
    <x v="6"/>
    <x v="7"/>
    <x v="2"/>
    <n v="494064.79499999993"/>
    <n v="-10840.304999999998"/>
    <n v="-23090"/>
    <n v="-75250"/>
    <n v="-59160"/>
    <n v="-168340.30499999999"/>
    <n v="325724.48999999993"/>
    <n v="0.65927484268536074"/>
    <n v="7"/>
    <x v="2"/>
  </r>
  <r>
    <x v="6"/>
    <x v="7"/>
    <x v="3"/>
    <n v="307159.20899999997"/>
    <n v="-52132.983"/>
    <n v="-90930"/>
    <n v="-47540"/>
    <n v="-49390"/>
    <n v="-239992.98300000001"/>
    <n v="67166.225999999966"/>
    <n v="0.2186690941764991"/>
    <n v="7"/>
    <x v="2"/>
  </r>
  <r>
    <x v="6"/>
    <x v="7"/>
    <x v="0"/>
    <n v="155652.80499999999"/>
    <n v="-4681.607"/>
    <n v="-35580"/>
    <n v="-95480"/>
    <n v="-18640"/>
    <n v="-154381.60699999999"/>
    <n v="1271.198000000004"/>
    <n v="8.1668814127699406E-3"/>
    <n v="7"/>
    <x v="2"/>
  </r>
  <r>
    <x v="6"/>
    <x v="7"/>
    <x v="1"/>
    <n v="154911.883"/>
    <n v="-5878.3339999999998"/>
    <n v="-44910"/>
    <n v="-43910"/>
    <n v="-33300"/>
    <n v="-127998.334"/>
    <n v="26913.548999999999"/>
    <n v="0.17373456754121308"/>
    <n v="7"/>
    <x v="2"/>
  </r>
  <r>
    <x v="6"/>
    <x v="7"/>
    <x v="2"/>
    <n v="81644.668000000005"/>
    <n v="-34425.670999999995"/>
    <n v="-54770"/>
    <n v="-20310"/>
    <n v="-16560"/>
    <n v="-126065.671"/>
    <n v="-44421.002999999997"/>
    <n v="-0.54407720783431923"/>
    <n v="7"/>
    <x v="2"/>
  </r>
  <r>
    <x v="6"/>
    <x v="7"/>
    <x v="3"/>
    <n v="113693.853"/>
    <n v="-129433.31099999997"/>
    <n v="-40350"/>
    <n v="-21080"/>
    <n v="-84290"/>
    <n v="-275153.31099999999"/>
    <n v="-161459.45799999998"/>
    <n v="-1.4201247801849057"/>
    <n v="7"/>
    <x v="2"/>
  </r>
  <r>
    <x v="6"/>
    <x v="7"/>
    <x v="0"/>
    <n v="12168.596999999998"/>
    <n v="-14843.710000000001"/>
    <n v="-67560"/>
    <n v="-59470"/>
    <n v="-37080"/>
    <n v="-178953.71"/>
    <n v="-166785.11299999998"/>
    <n v="-13.70619086160878"/>
    <n v="7"/>
    <x v="2"/>
  </r>
  <r>
    <x v="6"/>
    <x v="7"/>
    <x v="1"/>
    <n v="71655.583999999988"/>
    <n v="-43709.868999999999"/>
    <n v="-88560"/>
    <n v="-24860"/>
    <n v="-16040"/>
    <n v="-173169.86900000001"/>
    <n v="-101514.28500000002"/>
    <n v="-1.4166974760822553"/>
    <n v="7"/>
    <x v="2"/>
  </r>
  <r>
    <x v="6"/>
    <x v="7"/>
    <x v="2"/>
    <n v="110418.67199999999"/>
    <n v="-66482.982999999993"/>
    <n v="-76010"/>
    <n v="-18840"/>
    <n v="-96510"/>
    <n v="-257842.98300000001"/>
    <n v="-147424.31100000002"/>
    <n v="-1.3351393231753415"/>
    <n v="7"/>
    <x v="2"/>
  </r>
  <r>
    <x v="6"/>
    <x v="7"/>
    <x v="3"/>
    <n v="354380.59299999999"/>
    <n v="-53767.483"/>
    <n v="-54710"/>
    <n v="-57590"/>
    <n v="-69510"/>
    <n v="-235577.48300000001"/>
    <n v="118803.10999999999"/>
    <n v="0.33524158022953582"/>
    <n v="7"/>
    <x v="2"/>
  </r>
  <r>
    <x v="6"/>
    <x v="7"/>
    <x v="0"/>
    <n v="26579.987000000001"/>
    <n v="-22067.423000000003"/>
    <n v="-23590"/>
    <n v="-37110"/>
    <n v="-57240"/>
    <n v="-140007.42300000001"/>
    <n v="-113427.43600000002"/>
    <n v="-4.2673999802934448"/>
    <n v="7"/>
    <x v="2"/>
  </r>
  <r>
    <x v="6"/>
    <x v="7"/>
    <x v="1"/>
    <n v="15448.733999999999"/>
    <n v="-18548.789000000001"/>
    <n v="-63840"/>
    <n v="-32230"/>
    <n v="-59400"/>
    <n v="-174018.78899999999"/>
    <n v="-158570.05499999999"/>
    <n v="-10.264275053217954"/>
    <n v="7"/>
    <x v="2"/>
  </r>
  <r>
    <x v="6"/>
    <x v="7"/>
    <x v="2"/>
    <n v="40835.815999999999"/>
    <n v="-45552.521000000001"/>
    <n v="-77780"/>
    <n v="-47580"/>
    <n v="-42780"/>
    <n v="-213692.52100000001"/>
    <n v="-172856.70500000002"/>
    <n v="-4.2329680641131313"/>
    <n v="7"/>
    <x v="2"/>
  </r>
  <r>
    <x v="6"/>
    <x v="7"/>
    <x v="3"/>
    <n v="1993.152"/>
    <n v="-2496.8579999999997"/>
    <n v="-99340"/>
    <n v="-92300"/>
    <n v="-48750"/>
    <n v="-242886.85800000001"/>
    <n v="-240893.70600000001"/>
    <n v="-120.86067996821116"/>
    <n v="7"/>
    <x v="2"/>
  </r>
  <r>
    <x v="6"/>
    <x v="7"/>
    <x v="0"/>
    <n v="681646.11199999996"/>
    <n v="-211320.19299999997"/>
    <n v="-105040"/>
    <n v="-78560"/>
    <n v="-89060"/>
    <n v="-483980.19299999997"/>
    <n v="197665.91899999999"/>
    <n v="0.28998319732219058"/>
    <n v="7"/>
    <x v="2"/>
  </r>
  <r>
    <x v="6"/>
    <x v="7"/>
    <x v="1"/>
    <n v="148823.80799999999"/>
    <n v="-48620.025999999991"/>
    <n v="-100800"/>
    <n v="-83260"/>
    <n v="-81480"/>
    <n v="-314160.02600000001"/>
    <n v="-165336.21800000002"/>
    <n v="-1.1109527448726486"/>
    <n v="7"/>
    <x v="2"/>
  </r>
  <r>
    <x v="6"/>
    <x v="7"/>
    <x v="2"/>
    <n v="229470.83599999998"/>
    <n v="-39166.68"/>
    <n v="-44340"/>
    <n v="-38310"/>
    <n v="-34090"/>
    <n v="-155906.68"/>
    <n v="73564.155999999988"/>
    <n v="0.32058172307351507"/>
    <n v="7"/>
    <x v="2"/>
  </r>
  <r>
    <x v="6"/>
    <x v="7"/>
    <x v="3"/>
    <n v="38769.044999999998"/>
    <n v="-26460.42"/>
    <n v="-55360"/>
    <n v="-28690"/>
    <n v="-75230"/>
    <n v="-185740.41999999998"/>
    <n v="-146971.375"/>
    <n v="-3.790946488364622"/>
    <n v="7"/>
    <x v="2"/>
  </r>
  <r>
    <x v="6"/>
    <x v="7"/>
    <x v="0"/>
    <n v="341060.11099999998"/>
    <n v="-85670.395999999993"/>
    <n v="-72540"/>
    <n v="-68640"/>
    <n v="-61910"/>
    <n v="-288760.39600000001"/>
    <n v="52299.714999999967"/>
    <n v="0.15334456687607179"/>
    <n v="7"/>
    <x v="2"/>
  </r>
  <r>
    <x v="6"/>
    <x v="7"/>
    <x v="0"/>
    <n v="67838.014999999999"/>
    <n v="-17788.259999999998"/>
    <n v="-92050"/>
    <n v="-57690"/>
    <n v="-75800"/>
    <n v="-243328.26"/>
    <n v="-175490.245"/>
    <n v="-2.5869012381921848"/>
    <n v="7"/>
    <x v="2"/>
  </r>
  <r>
    <x v="6"/>
    <x v="7"/>
    <x v="1"/>
    <n v="65197.796999999999"/>
    <n v="-50119.558999999994"/>
    <n v="-63530"/>
    <n v="-57420"/>
    <n v="-101850"/>
    <n v="-272919.55900000001"/>
    <n v="-207721.76200000002"/>
    <n v="-3.1860242455738192"/>
    <n v="7"/>
    <x v="2"/>
  </r>
  <r>
    <x v="6"/>
    <x v="7"/>
    <x v="2"/>
    <n v="62656.124999999993"/>
    <n v="-49392.259000000005"/>
    <n v="-103160"/>
    <n v="-91960"/>
    <n v="-63980"/>
    <n v="-308492.25900000002"/>
    <n v="-245836.13400000002"/>
    <n v="-3.9235770485327661"/>
    <n v="7"/>
    <x v="2"/>
  </r>
  <r>
    <x v="6"/>
    <x v="7"/>
    <x v="0"/>
    <n v="1119197.3729999999"/>
    <n v="-29623.019999999997"/>
    <n v="-15560"/>
    <n v="-89220"/>
    <n v="-64900"/>
    <n v="-199303.02"/>
    <n v="919894.35299999989"/>
    <n v="0.82192325964296198"/>
    <n v="7"/>
    <x v="2"/>
  </r>
  <r>
    <x v="6"/>
    <x v="7"/>
    <x v="1"/>
    <n v="233425.27599999998"/>
    <n v="-80764.935999999987"/>
    <n v="-18050"/>
    <n v="-12730"/>
    <n v="-85330"/>
    <n v="-196874.93599999999"/>
    <n v="36550.339999999997"/>
    <n v="0.15658261447230762"/>
    <n v="7"/>
    <x v="2"/>
  </r>
  <r>
    <x v="6"/>
    <x v="7"/>
    <x v="2"/>
    <n v="114472.83399999999"/>
    <n v="-12441.519999999999"/>
    <n v="-62190"/>
    <n v="-106300"/>
    <n v="-82070"/>
    <n v="-263001.52"/>
    <n v="-148528.68600000005"/>
    <n v="-1.2975016063636553"/>
    <n v="7"/>
    <x v="2"/>
  </r>
  <r>
    <x v="6"/>
    <x v="7"/>
    <x v="0"/>
    <n v="148623.42599999998"/>
    <n v="-19477.023999999998"/>
    <n v="-68410"/>
    <n v="-62240"/>
    <n v="-79360"/>
    <n v="-229487.024"/>
    <n v="-80863.598000000027"/>
    <n v="-0.54408379739543911"/>
    <n v="7"/>
    <x v="2"/>
  </r>
  <r>
    <x v="6"/>
    <x v="7"/>
    <x v="1"/>
    <n v="13128.576999999999"/>
    <n v="-1896.748"/>
    <n v="-82980"/>
    <n v="-72640"/>
    <n v="-49110"/>
    <n v="-206626.74799999999"/>
    <n v="-193498.171"/>
    <n v="-14.738701003162797"/>
    <n v="7"/>
    <x v="2"/>
  </r>
  <r>
    <x v="6"/>
    <x v="7"/>
    <x v="2"/>
    <n v="65627.394"/>
    <n v="-7411.7189999999982"/>
    <n v="-73920"/>
    <n v="-86150"/>
    <n v="-25700"/>
    <n v="-193181.71900000001"/>
    <n v="-127554.32500000001"/>
    <n v="-1.9436140493404326"/>
    <n v="7"/>
    <x v="2"/>
  </r>
  <r>
    <x v="6"/>
    <x v="7"/>
    <x v="0"/>
    <n v="53440.772000000004"/>
    <n v="-10548.887999999999"/>
    <n v="-103790"/>
    <n v="-99450"/>
    <n v="-85660"/>
    <n v="-299448.88799999998"/>
    <n v="-246008.11599999998"/>
    <n v="-4.6033787835250575"/>
    <n v="7"/>
    <x v="2"/>
  </r>
  <r>
    <x v="6"/>
    <x v="7"/>
    <x v="0"/>
    <n v="653134.46799999999"/>
    <n v="-134933.36499999999"/>
    <n v="-55400"/>
    <n v="-16020"/>
    <n v="-19900"/>
    <n v="-226253.36499999999"/>
    <n v="426881.103"/>
    <n v="0.65358838633517047"/>
    <n v="7"/>
    <x v="2"/>
  </r>
  <r>
    <x v="6"/>
    <x v="7"/>
    <x v="0"/>
    <n v="237860.62299999999"/>
    <n v="-21853.789999999997"/>
    <n v="-34800"/>
    <n v="-62020"/>
    <n v="-99740"/>
    <n v="-218413.79"/>
    <n v="19446.832999999984"/>
    <n v="8.1757260847668697E-2"/>
    <n v="7"/>
    <x v="2"/>
  </r>
  <r>
    <x v="6"/>
    <x v="7"/>
    <x v="0"/>
    <n v="6421.45"/>
    <n v="-789.01199999999983"/>
    <n v="-40190"/>
    <n v="-82960"/>
    <n v="-96120"/>
    <n v="-220059.01199999999"/>
    <n v="-213637.56199999998"/>
    <n v="-33.269364707348025"/>
    <n v="7"/>
    <x v="2"/>
  </r>
  <r>
    <x v="6"/>
    <x v="7"/>
    <x v="0"/>
    <n v="29459.716999999997"/>
    <n v="-4936.96"/>
    <n v="-76480"/>
    <n v="-51460"/>
    <n v="-34060"/>
    <n v="-166936.95999999999"/>
    <n v="-137477.24299999999"/>
    <n v="-4.6666179108237866"/>
    <n v="7"/>
    <x v="2"/>
  </r>
  <r>
    <x v="6"/>
    <x v="7"/>
    <x v="0"/>
    <n v="9270.5549999999985"/>
    <n v="-6051.4439999999995"/>
    <n v="-13340"/>
    <n v="-68850"/>
    <n v="-74140"/>
    <n v="-162381.44399999999"/>
    <n v="-153110.889"/>
    <n v="-16.515827693164002"/>
    <n v="7"/>
    <x v="2"/>
  </r>
  <r>
    <x v="6"/>
    <x v="7"/>
    <x v="0"/>
    <n v="1078085.3299999998"/>
    <n v="-67685.085999999996"/>
    <n v="-85370"/>
    <n v="-89430"/>
    <n v="-67030"/>
    <n v="-309515.08600000001"/>
    <n v="768570.24399999983"/>
    <n v="0.71290297958140281"/>
    <n v="7"/>
    <x v="2"/>
  </r>
  <r>
    <x v="6"/>
    <x v="7"/>
    <x v="0"/>
    <n v="33098.387000000002"/>
    <n v="-8750.3709999999992"/>
    <n v="-26130"/>
    <n v="-108120"/>
    <n v="-95760"/>
    <n v="-238760.37099999998"/>
    <n v="-205661.984"/>
    <n v="-6.2136557893289481"/>
    <n v="7"/>
    <x v="2"/>
  </r>
  <r>
    <x v="6"/>
    <x v="7"/>
    <x v="0"/>
    <n v="186698.29499999998"/>
    <n v="-122680.30599999998"/>
    <n v="-82670"/>
    <n v="-65340"/>
    <n v="-41820"/>
    <n v="-312510.30599999998"/>
    <n v="-125812.011"/>
    <n v="-0.67387873574314117"/>
    <n v="7"/>
    <x v="2"/>
  </r>
  <r>
    <x v="6"/>
    <x v="7"/>
    <x v="0"/>
    <n v="842360.06400000001"/>
    <n v="-180246.72399999999"/>
    <n v="-69120"/>
    <n v="-83900"/>
    <n v="-81160"/>
    <n v="-414426.72399999999"/>
    <n v="427933.34"/>
    <n v="0.50801712745964178"/>
    <n v="7"/>
    <x v="2"/>
  </r>
  <r>
    <x v="6"/>
    <x v="7"/>
    <x v="0"/>
    <n v="1545181.834"/>
    <n v="-128009.02099999999"/>
    <n v="-60400"/>
    <n v="-67420"/>
    <n v="-90720"/>
    <n v="-346549.02100000001"/>
    <n v="1198632.8130000001"/>
    <n v="0.77572282214650989"/>
    <n v="7"/>
    <x v="2"/>
  </r>
  <r>
    <x v="6"/>
    <x v="7"/>
    <x v="0"/>
    <n v="142734.17199999999"/>
    <n v="-22175.341999999997"/>
    <n v="-23530"/>
    <n v="-34080"/>
    <n v="-42650"/>
    <n v="-122435.342"/>
    <n v="20298.829999999987"/>
    <n v="0.14221422743812173"/>
    <n v="7"/>
    <x v="2"/>
  </r>
  <r>
    <x v="6"/>
    <x v="7"/>
    <x v="0"/>
    <n v="274874.08199999999"/>
    <n v="-74822.873999999996"/>
    <n v="-84380"/>
    <n v="-23700"/>
    <n v="-91720"/>
    <n v="-274622.87400000001"/>
    <n v="251.20799999998417"/>
    <n v="9.1390209717911552E-4"/>
    <n v="7"/>
    <x v="2"/>
  </r>
  <r>
    <x v="6"/>
    <x v="7"/>
    <x v="0"/>
    <n v="275949.723"/>
    <n v="-147898.49899999998"/>
    <n v="-22730"/>
    <n v="-103960"/>
    <n v="-65980"/>
    <n v="-340568.49899999995"/>
    <n v="-64618.775999999954"/>
    <n v="-0.23416865687522345"/>
    <n v="7"/>
    <x v="2"/>
  </r>
  <r>
    <x v="6"/>
    <x v="18"/>
    <x v="0"/>
    <n v="-1075.662"/>
    <n v="84.034999999999997"/>
    <n v="-46880"/>
    <n v="-85230"/>
    <n v="-35320"/>
    <n v="-167345.965"/>
    <n v="-168421.62700000001"/>
    <n v="156.57485994671188"/>
    <n v="7"/>
    <x v="2"/>
  </r>
  <r>
    <x v="6"/>
    <x v="18"/>
    <x v="0"/>
    <n v="157099.25"/>
    <n v="-122276.182"/>
    <n v="-71970"/>
    <n v="-102890"/>
    <n v="-36510"/>
    <n v="-333646.18200000003"/>
    <n v="-176546.93200000003"/>
    <n v="-1.1237923287348606"/>
    <n v="7"/>
    <x v="2"/>
  </r>
  <r>
    <x v="6"/>
    <x v="18"/>
    <x v="0"/>
    <n v="248244.15"/>
    <n v="-18649.001"/>
    <n v="-53970"/>
    <n v="-21620"/>
    <n v="-53240"/>
    <n v="-147479.00099999999"/>
    <n v="100765.149"/>
    <n v="0.40591147465106431"/>
    <n v="7"/>
    <x v="2"/>
  </r>
  <r>
    <x v="6"/>
    <x v="18"/>
    <x v="0"/>
    <n v="401803.34600000002"/>
    <n v="-23139.101999999999"/>
    <n v="-63240"/>
    <n v="-31890"/>
    <n v="-15620"/>
    <n v="-133889.10200000001"/>
    <n v="267914.24400000001"/>
    <n v="0.66677952452889722"/>
    <n v="7"/>
    <x v="2"/>
  </r>
  <r>
    <x v="6"/>
    <x v="18"/>
    <x v="0"/>
    <n v="-28954.421999999999"/>
    <n v="38823.651999999995"/>
    <n v="-70570"/>
    <n v="-48580"/>
    <n v="-27090"/>
    <n v="-107416.348"/>
    <n v="-136370.76999999999"/>
    <n v="4.7098425933006016"/>
    <n v="7"/>
    <x v="2"/>
  </r>
  <r>
    <x v="6"/>
    <x v="18"/>
    <x v="0"/>
    <n v="-23817.927"/>
    <n v="7780.9129999999996"/>
    <n v="-20180"/>
    <n v="-57500"/>
    <n v="-66620"/>
    <n v="-136519.087"/>
    <n v="-160337.014"/>
    <n v="6.7317787144112078"/>
    <n v="7"/>
    <x v="2"/>
  </r>
  <r>
    <x v="6"/>
    <x v="18"/>
    <x v="0"/>
    <n v="-21158.76"/>
    <n v="11384.617999999999"/>
    <n v="-97300"/>
    <n v="-14410"/>
    <n v="-76350"/>
    <n v="-176675.38200000001"/>
    <n v="-197834.14200000002"/>
    <n v="9.3499875228983189"/>
    <n v="7"/>
    <x v="2"/>
  </r>
  <r>
    <x v="6"/>
    <x v="18"/>
    <x v="0"/>
    <n v="647160.05199999991"/>
    <n v="-420011.73199999996"/>
    <n v="-87580"/>
    <n v="-79480"/>
    <n v="-93490"/>
    <n v="-680561.73199999996"/>
    <n v="-33401.680000000051"/>
    <n v="-5.1612703684003128E-2"/>
    <n v="7"/>
    <x v="2"/>
  </r>
  <r>
    <x v="6"/>
    <x v="18"/>
    <x v="0"/>
    <n v="2789510.2969999998"/>
    <n v="-97110.187999999995"/>
    <n v="-63710"/>
    <n v="-35710"/>
    <n v="-62770"/>
    <n v="-259300.18799999999"/>
    <n v="2530210.1089999997"/>
    <n v="0.9070445489020541"/>
    <n v="7"/>
    <x v="2"/>
  </r>
  <r>
    <x v="6"/>
    <x v="18"/>
    <x v="0"/>
    <n v="5990131.7350000003"/>
    <n v="-561208.96299999999"/>
    <n v="-59970"/>
    <n v="-83840"/>
    <n v="-69090"/>
    <n v="-774108.96299999999"/>
    <n v="5216022.7719999999"/>
    <n v="0.87076929235513711"/>
    <n v="7"/>
    <x v="2"/>
  </r>
  <r>
    <x v="6"/>
    <x v="18"/>
    <x v="0"/>
    <n v="3723041.0559999999"/>
    <n v="-339512.54399999999"/>
    <n v="-71910"/>
    <n v="-76140"/>
    <n v="-101430"/>
    <n v="-588992.54399999999"/>
    <n v="3134048.5120000001"/>
    <n v="0.84179799923216325"/>
    <n v="7"/>
    <x v="2"/>
  </r>
  <r>
    <x v="6"/>
    <x v="18"/>
    <x v="0"/>
    <n v="1593480.4129999997"/>
    <n v="-2530626.0349999997"/>
    <n v="-52270"/>
    <n v="-13510"/>
    <n v="-44040"/>
    <n v="-2640446.0349999997"/>
    <n v="-1046965.622"/>
    <n v="-0.65703074443752207"/>
    <n v="7"/>
    <x v="2"/>
  </r>
  <r>
    <x v="6"/>
    <x v="18"/>
    <x v="1"/>
    <n v="2545.5009999999997"/>
    <n v="-2076.9209999999998"/>
    <n v="-16960"/>
    <n v="-93620"/>
    <n v="-22950"/>
    <n v="-135606.921"/>
    <n v="-133061.42000000001"/>
    <n v="-52.273175300265066"/>
    <n v="7"/>
    <x v="2"/>
  </r>
  <r>
    <x v="6"/>
    <x v="18"/>
    <x v="2"/>
    <n v="277485.83799999999"/>
    <n v="-157533.43899999998"/>
    <n v="-68000"/>
    <n v="-34510"/>
    <n v="-57570"/>
    <n v="-317613.43900000001"/>
    <n v="-40127.601000000024"/>
    <n v="-0.14461134769695896"/>
    <n v="7"/>
    <x v="2"/>
  </r>
  <r>
    <x v="6"/>
    <x v="18"/>
    <x v="0"/>
    <n v="18041.120999999999"/>
    <n v="-16474.29"/>
    <n v="-58690"/>
    <n v="-54120"/>
    <n v="-81050"/>
    <n v="-210334.29"/>
    <n v="-192293.16899999999"/>
    <n v="-10.658604251919822"/>
    <n v="7"/>
    <x v="2"/>
  </r>
  <r>
    <x v="6"/>
    <x v="18"/>
    <x v="0"/>
    <n v="79188.801999999996"/>
    <n v="-43915.074000000001"/>
    <n v="-92000"/>
    <n v="-65230"/>
    <n v="-19740"/>
    <n v="-220885.07399999999"/>
    <n v="-141696.272"/>
    <n v="-1.7893473372661959"/>
    <n v="7"/>
    <x v="2"/>
  </r>
  <r>
    <x v="6"/>
    <x v="18"/>
    <x v="0"/>
    <n v="83068.376999999993"/>
    <n v="-64667.995000000003"/>
    <n v="-30900"/>
    <n v="-93360"/>
    <n v="-16580"/>
    <n v="-205507.995"/>
    <n v="-122439.618"/>
    <n v="-1.4739618423025167"/>
    <n v="7"/>
    <x v="2"/>
  </r>
  <r>
    <x v="6"/>
    <x v="18"/>
    <x v="0"/>
    <n v="30961.776999999998"/>
    <n v="-9365.5659999999989"/>
    <n v="-107000"/>
    <n v="-75950"/>
    <n v="-24170"/>
    <n v="-216485.56599999999"/>
    <n v="-185523.78899999999"/>
    <n v="-5.9920265235422372"/>
    <n v="7"/>
    <x v="2"/>
  </r>
  <r>
    <x v="6"/>
    <x v="18"/>
    <x v="0"/>
    <n v="14717.64"/>
    <n v="-6804.5740000000005"/>
    <n v="-97230"/>
    <n v="-44270"/>
    <n v="-34290"/>
    <n v="-182594.57399999999"/>
    <n v="-167876.93400000001"/>
    <n v="-11.406511777703491"/>
    <n v="7"/>
    <x v="2"/>
  </r>
  <r>
    <x v="6"/>
    <x v="18"/>
    <x v="1"/>
    <n v="38388.405999999995"/>
    <n v="-20475.258999999998"/>
    <n v="-44080"/>
    <n v="-81800"/>
    <n v="-101110"/>
    <n v="-247465.25899999999"/>
    <n v="-209076.853"/>
    <n v="-5.4463541153545165"/>
    <n v="7"/>
    <x v="2"/>
  </r>
  <r>
    <x v="6"/>
    <x v="18"/>
    <x v="2"/>
    <n v="246512.658"/>
    <n v="-195624.772"/>
    <n v="-90670"/>
    <n v="-64290"/>
    <n v="-25610"/>
    <n v="-376194.772"/>
    <n v="-129682.114"/>
    <n v="-0.52606675475463827"/>
    <n v="7"/>
    <x v="2"/>
  </r>
  <r>
    <x v="6"/>
    <x v="18"/>
    <x v="0"/>
    <n v="30785.040999999997"/>
    <n v="-9811.4240000000009"/>
    <n v="-104100"/>
    <n v="-58550"/>
    <n v="-103170"/>
    <n v="-275631.424"/>
    <n v="-244846.383"/>
    <n v="-7.9534207214471477"/>
    <n v="7"/>
    <x v="2"/>
  </r>
  <r>
    <x v="6"/>
    <x v="18"/>
    <x v="0"/>
    <n v="87249.61"/>
    <n v="-25656.68"/>
    <n v="-63450"/>
    <n v="-16460"/>
    <n v="-18890"/>
    <n v="-124456.68"/>
    <n v="-37207.069999999992"/>
    <n v="-0.42644396920513444"/>
    <n v="7"/>
    <x v="2"/>
  </r>
  <r>
    <x v="6"/>
    <x v="18"/>
    <x v="0"/>
    <n v="411961.326"/>
    <n v="-261880.39499999996"/>
    <n v="-66660"/>
    <n v="-39220"/>
    <n v="-72000"/>
    <n v="-439760.39499999996"/>
    <n v="-27799.068999999959"/>
    <n v="-6.7479802703615824E-2"/>
    <n v="7"/>
    <x v="2"/>
  </r>
  <r>
    <x v="6"/>
    <x v="18"/>
    <x v="1"/>
    <n v="410837.00699999998"/>
    <n v="-122754.51999999999"/>
    <n v="-50220"/>
    <n v="-93220"/>
    <n v="-39660"/>
    <n v="-305854.52"/>
    <n v="104982.48699999996"/>
    <n v="0.25553318033981287"/>
    <n v="7"/>
    <x v="2"/>
  </r>
  <r>
    <x v="6"/>
    <x v="18"/>
    <x v="2"/>
    <n v="36487.926999999996"/>
    <n v="-2836.3719999999998"/>
    <n v="-97660"/>
    <n v="-21570"/>
    <n v="-53930"/>
    <n v="-175996.372"/>
    <n v="-139508.44500000001"/>
    <n v="-3.8234138376784195"/>
    <n v="7"/>
    <x v="2"/>
  </r>
  <r>
    <x v="6"/>
    <x v="18"/>
    <x v="0"/>
    <n v="2807220.031"/>
    <n v="-588712.13799999992"/>
    <n v="-55640"/>
    <n v="-48470"/>
    <n v="-33150"/>
    <n v="-725972.13799999992"/>
    <n v="2081247.8930000002"/>
    <n v="0.74139108086180516"/>
    <n v="7"/>
    <x v="2"/>
  </r>
  <r>
    <x v="6"/>
    <x v="18"/>
    <x v="0"/>
    <n v="291847.21999999997"/>
    <n v="-311508.36499999999"/>
    <n v="-21600"/>
    <n v="-12520"/>
    <n v="-49010"/>
    <n v="-394638.36499999999"/>
    <n v="-102791.14500000002"/>
    <n v="-0.35220875155158249"/>
    <n v="7"/>
    <x v="2"/>
  </r>
  <r>
    <x v="6"/>
    <x v="18"/>
    <x v="1"/>
    <n v="78791.125"/>
    <n v="-95058.963999999993"/>
    <n v="-58160"/>
    <n v="-62710"/>
    <n v="-61350"/>
    <n v="-277278.96399999998"/>
    <n v="-198487.83899999998"/>
    <n v="-2.5191649313295117"/>
    <n v="7"/>
    <x v="2"/>
  </r>
  <r>
    <x v="6"/>
    <x v="18"/>
    <x v="2"/>
    <n v="87472.244999999995"/>
    <n v="-113061.319"/>
    <n v="-97690"/>
    <n v="-37470"/>
    <n v="-75570"/>
    <n v="-323791.31900000002"/>
    <n v="-236319.07400000002"/>
    <n v="-2.7016463793743952"/>
    <n v="7"/>
    <x v="2"/>
  </r>
  <r>
    <x v="6"/>
    <x v="18"/>
    <x v="0"/>
    <n v="147051.492"/>
    <n v="-169404.73899999997"/>
    <n v="-26700"/>
    <n v="-71750"/>
    <n v="-107510"/>
    <n v="-375364.73899999994"/>
    <n v="-228313.24699999994"/>
    <n v="-1.5526074839145456"/>
    <n v="7"/>
    <x v="2"/>
  </r>
  <r>
    <x v="6"/>
    <x v="18"/>
    <x v="0"/>
    <n v="112677.85199999998"/>
    <n v="-63629.761999999995"/>
    <n v="-78430"/>
    <n v="-61850"/>
    <n v="-72240"/>
    <n v="-276149.76199999999"/>
    <n v="-163471.91"/>
    <n v="-1.4507900807338787"/>
    <n v="7"/>
    <x v="2"/>
  </r>
  <r>
    <x v="6"/>
    <x v="18"/>
    <x v="1"/>
    <n v="72951.962999999989"/>
    <n v="-54454.903999999995"/>
    <n v="-43140"/>
    <n v="-20450"/>
    <n v="-59360"/>
    <n v="-177404.90399999998"/>
    <n v="-104452.94099999999"/>
    <n v="-1.4318043916104082"/>
    <n v="7"/>
    <x v="2"/>
  </r>
  <r>
    <x v="6"/>
    <x v="18"/>
    <x v="0"/>
    <n v="60542.691999999995"/>
    <n v="-66019.715999999986"/>
    <n v="-63310"/>
    <n v="-18130"/>
    <n v="-29930"/>
    <n v="-177389.71599999999"/>
    <n v="-116847.02399999999"/>
    <n v="-1.9299938628430993"/>
    <n v="7"/>
    <x v="2"/>
  </r>
  <r>
    <x v="6"/>
    <x v="18"/>
    <x v="1"/>
    <n v="101010.76299999999"/>
    <n v="-111673.149"/>
    <n v="-85240"/>
    <n v="-14960"/>
    <n v="-99740"/>
    <n v="-311613.14899999998"/>
    <n v="-210602.386"/>
    <n v="-2.0849499572634653"/>
    <n v="7"/>
    <x v="2"/>
  </r>
  <r>
    <x v="6"/>
    <x v="18"/>
    <x v="2"/>
    <n v="92797.67"/>
    <n v="-93590.475999999995"/>
    <n v="-53470"/>
    <n v="-59160"/>
    <n v="-57290"/>
    <n v="-263510.47600000002"/>
    <n v="-170712.80600000004"/>
    <n v="-1.8396238396933893"/>
    <n v="7"/>
    <x v="2"/>
  </r>
  <r>
    <x v="6"/>
    <x v="18"/>
    <x v="3"/>
    <n v="118902.12599999999"/>
    <n v="-83455.18299999999"/>
    <n v="-85930"/>
    <n v="-90590"/>
    <n v="-83470"/>
    <n v="-343445.18299999996"/>
    <n v="-224543.05699999997"/>
    <n v="-1.8884696561270906"/>
    <n v="7"/>
    <x v="2"/>
  </r>
  <r>
    <x v="6"/>
    <x v="18"/>
    <x v="0"/>
    <n v="2003044.0499999998"/>
    <n v="-1036601.44"/>
    <n v="-85020"/>
    <n v="-69960"/>
    <n v="-93990"/>
    <n v="-1285571.44"/>
    <n v="717472.60999999987"/>
    <n v="0.35819112914666051"/>
    <n v="7"/>
    <x v="2"/>
  </r>
  <r>
    <x v="6"/>
    <x v="18"/>
    <x v="1"/>
    <n v="2433557.3499999996"/>
    <n v="-80957.289000000004"/>
    <n v="-15830"/>
    <n v="-61070"/>
    <n v="-55520"/>
    <n v="-213377.28899999999"/>
    <n v="2220180.0609999998"/>
    <n v="0.91231877522837102"/>
    <n v="7"/>
    <x v="2"/>
  </r>
  <r>
    <x v="6"/>
    <x v="18"/>
    <x v="2"/>
    <n v="250159.76300000001"/>
    <n v="-70563.527999999991"/>
    <n v="-89140"/>
    <n v="-33080"/>
    <n v="-57650"/>
    <n v="-250433.52799999999"/>
    <n v="-273.76499999998487"/>
    <n v="-1.0943606466399828E-3"/>
    <n v="7"/>
    <x v="2"/>
  </r>
  <r>
    <x v="6"/>
    <x v="18"/>
    <x v="3"/>
    <n v="398875.05"/>
    <n v="-104088.43899999998"/>
    <n v="-65060"/>
    <n v="-53350"/>
    <n v="-31700"/>
    <n v="-254198.43899999998"/>
    <n v="144676.611"/>
    <n v="0.3627116085601243"/>
    <n v="7"/>
    <x v="2"/>
  </r>
  <r>
    <x v="6"/>
    <x v="18"/>
    <x v="0"/>
    <n v="42515.430999999997"/>
    <n v="-17415.362999999998"/>
    <n v="-75990"/>
    <n v="-27800"/>
    <n v="-74550"/>
    <n v="-195755.36300000001"/>
    <n v="-153239.93200000003"/>
    <n v="-3.6043367877418446"/>
    <n v="7"/>
    <x v="2"/>
  </r>
  <r>
    <x v="6"/>
    <x v="18"/>
    <x v="1"/>
    <n v="55739.858999999997"/>
    <n v="-13992.411999999998"/>
    <n v="-77460"/>
    <n v="-103260"/>
    <n v="-18950"/>
    <n v="-213662.41200000001"/>
    <n v="-157922.55300000001"/>
    <n v="-2.8332068977784823"/>
    <n v="7"/>
    <x v="2"/>
  </r>
  <r>
    <x v="6"/>
    <x v="18"/>
    <x v="2"/>
    <n v="30798.963999999996"/>
    <n v="-9904.4959999999992"/>
    <n v="-59860"/>
    <n v="-81760"/>
    <n v="-105980"/>
    <n v="-257504.49599999998"/>
    <n v="-226705.53199999998"/>
    <n v="-7.3608168118901665"/>
    <n v="7"/>
    <x v="2"/>
  </r>
  <r>
    <x v="6"/>
    <x v="18"/>
    <x v="3"/>
    <n v="158618.18700000001"/>
    <n v="-19744.837"/>
    <n v="-31180"/>
    <n v="-97320"/>
    <n v="-78510"/>
    <n v="-226754.837"/>
    <n v="-68136.649999999994"/>
    <n v="-0.42956391879576833"/>
    <n v="7"/>
    <x v="2"/>
  </r>
  <r>
    <x v="6"/>
    <x v="18"/>
    <x v="0"/>
    <n v="313988.185"/>
    <n v="-333327.02899999998"/>
    <n v="-35060"/>
    <n v="-98250"/>
    <n v="-66770"/>
    <n v="-533407.02899999998"/>
    <n v="-219418.84399999998"/>
    <n v="-0.698812421875046"/>
    <n v="7"/>
    <x v="2"/>
  </r>
  <r>
    <x v="6"/>
    <x v="16"/>
    <x v="1"/>
    <n v="121194.787"/>
    <n v="-5571.44"/>
    <n v="-68800"/>
    <n v="-64480"/>
    <n v="-104880"/>
    <n v="-243731.44"/>
    <n v="-122536.65300000001"/>
    <n v="-1.0110719778731079"/>
    <n v="7"/>
    <x v="2"/>
  </r>
  <r>
    <x v="6"/>
    <x v="16"/>
    <x v="2"/>
    <n v="153150.74599999998"/>
    <n v="-13392.133999999998"/>
    <n v="-96310"/>
    <n v="-24800"/>
    <n v="-39440"/>
    <n v="-173942.13399999999"/>
    <n v="-20791.388000000006"/>
    <n v="-0.13575766715494816"/>
    <n v="7"/>
    <x v="2"/>
  </r>
  <r>
    <x v="6"/>
    <x v="16"/>
    <x v="3"/>
    <n v="97888.230999999985"/>
    <n v="-6837.1239999999998"/>
    <n v="-43680"/>
    <n v="-76470"/>
    <n v="-67110"/>
    <n v="-194097.12400000001"/>
    <n v="-96208.893000000025"/>
    <n v="-0.98284433191973852"/>
    <n v="7"/>
    <x v="2"/>
  </r>
  <r>
    <x v="6"/>
    <x v="16"/>
    <x v="0"/>
    <n v="399182.58099999995"/>
    <n v="-417217.962"/>
    <n v="-21960"/>
    <n v="-107140"/>
    <n v="-87490"/>
    <n v="-633807.96200000006"/>
    <n v="-234625.38100000011"/>
    <n v="-0.5877645773325969"/>
    <n v="7"/>
    <x v="2"/>
  </r>
  <r>
    <x v="6"/>
    <x v="16"/>
    <x v="0"/>
    <n v="112656.978"/>
    <n v="-20765.387999999999"/>
    <n v="-60410"/>
    <n v="-90300"/>
    <n v="-53300"/>
    <n v="-224775.38800000001"/>
    <n v="-112118.41"/>
    <n v="-0.99521939954753624"/>
    <n v="7"/>
    <x v="2"/>
  </r>
  <r>
    <x v="6"/>
    <x v="16"/>
    <x v="1"/>
    <n v="118873.769"/>
    <n v="-48637.791999999994"/>
    <n v="-104820"/>
    <n v="-107170"/>
    <n v="-47940"/>
    <n v="-308567.79200000002"/>
    <n v="-189694.02300000002"/>
    <n v="-1.5957601462102209"/>
    <n v="7"/>
    <x v="2"/>
  </r>
  <r>
    <x v="6"/>
    <x v="16"/>
    <x v="2"/>
    <n v="102910.84299999999"/>
    <n v="-153502.93"/>
    <n v="-79690"/>
    <n v="-26570"/>
    <n v="-67310"/>
    <n v="-327072.93"/>
    <n v="-224162.087"/>
    <n v="-2.1782164101017032"/>
    <n v="7"/>
    <x v="2"/>
  </r>
  <r>
    <x v="6"/>
    <x v="16"/>
    <x v="0"/>
    <n v="54957343.434"/>
    <n v="-61728932.832000002"/>
    <n v="-102890"/>
    <n v="-40750"/>
    <n v="-30600"/>
    <n v="-61903172.832000002"/>
    <n v="-6945829.3980000019"/>
    <n v="-0.12638582878994992"/>
    <n v="7"/>
    <x v="2"/>
  </r>
  <r>
    <x v="6"/>
    <x v="16"/>
    <x v="1"/>
    <n v="65340.043999999994"/>
    <n v="-4234.4679999999998"/>
    <n v="-96890"/>
    <n v="-29710"/>
    <n v="-23350"/>
    <n v="-154184.46799999999"/>
    <n v="-88844.423999999999"/>
    <n v="-1.3597239695767576"/>
    <n v="7"/>
    <x v="2"/>
  </r>
  <r>
    <x v="6"/>
    <x v="16"/>
    <x v="2"/>
    <n v="16409.54"/>
    <n v="-1338.5260000000001"/>
    <n v="-34930"/>
    <n v="-17010"/>
    <n v="-48270"/>
    <n v="-101548.526"/>
    <n v="-85138.986000000004"/>
    <n v="-5.1883834647406326"/>
    <n v="7"/>
    <x v="2"/>
  </r>
  <r>
    <x v="6"/>
    <x v="16"/>
    <x v="0"/>
    <n v="60477.872000000003"/>
    <n v="-4059.72"/>
    <n v="-84350"/>
    <n v="-89020"/>
    <n v="-42760"/>
    <n v="-220189.72"/>
    <n v="-159711.848"/>
    <n v="-2.6408311456461298"/>
    <n v="7"/>
    <x v="2"/>
  </r>
  <r>
    <x v="6"/>
    <x v="16"/>
    <x v="1"/>
    <n v="-21805.706999999999"/>
    <n v="1103.011"/>
    <n v="-42410"/>
    <n v="-59150"/>
    <n v="-29650"/>
    <n v="-130106.989"/>
    <n v="-151912.696"/>
    <n v="6.9666485016972857"/>
    <n v="7"/>
    <x v="2"/>
  </r>
  <r>
    <x v="6"/>
    <x v="16"/>
    <x v="2"/>
    <n v="169228.40899999999"/>
    <n v="-219625.98"/>
    <n v="-37820"/>
    <n v="-71750"/>
    <n v="-63720"/>
    <n v="-392915.98"/>
    <n v="-223687.571"/>
    <n v="-1.3218086272973235"/>
    <n v="7"/>
    <x v="2"/>
  </r>
  <r>
    <x v="6"/>
    <x v="16"/>
    <x v="0"/>
    <n v="236016.27699999997"/>
    <n v="-252618.00199999998"/>
    <n v="-52930"/>
    <n v="-24000"/>
    <n v="-18720"/>
    <n v="-348268.00199999998"/>
    <n v="-112251.72500000001"/>
    <n v="-0.47561009955258304"/>
    <n v="7"/>
    <x v="2"/>
  </r>
  <r>
    <x v="6"/>
    <x v="16"/>
    <x v="0"/>
    <n v="64423.050999999992"/>
    <n v="-13811.797999999999"/>
    <n v="-58270"/>
    <n v="-64530"/>
    <n v="-64110"/>
    <n v="-200721.79800000001"/>
    <n v="-136298.74700000003"/>
    <n v="-2.1156828943106101"/>
    <n v="7"/>
    <x v="2"/>
  </r>
  <r>
    <x v="6"/>
    <x v="16"/>
    <x v="0"/>
    <n v="41686.735999999997"/>
    <n v="-27431.795999999998"/>
    <n v="-100200"/>
    <n v="-76440"/>
    <n v="-72480"/>
    <n v="-276551.79599999997"/>
    <n v="-234865.05999999997"/>
    <n v="-5.6340477220380123"/>
    <n v="7"/>
    <x v="2"/>
  </r>
  <r>
    <x v="6"/>
    <x v="16"/>
    <x v="0"/>
    <n v="4971.1899999999996"/>
    <n v="-1925.4689999999998"/>
    <n v="-62260"/>
    <n v="-107710"/>
    <n v="-50750"/>
    <n v="-222645.46900000001"/>
    <n v="-217674.27900000001"/>
    <n v="-43.787157400944245"/>
    <n v="7"/>
    <x v="2"/>
  </r>
  <r>
    <x v="6"/>
    <x v="16"/>
    <x v="0"/>
    <n v="109011.98699999999"/>
    <n v="-23340.666999999998"/>
    <n v="-103320"/>
    <n v="-28790"/>
    <n v="-79240"/>
    <n v="-234690.66699999999"/>
    <n v="-125678.68"/>
    <n v="-1.1528886268259655"/>
    <n v="7"/>
    <x v="2"/>
  </r>
  <r>
    <x v="6"/>
    <x v="16"/>
    <x v="0"/>
    <n v="15593.325999999999"/>
    <n v="-1258.8309999999999"/>
    <n v="-94560"/>
    <n v="-78240"/>
    <n v="-90150"/>
    <n v="-264208.83100000001"/>
    <n v="-248615.505"/>
    <n v="-15.943712393366241"/>
    <n v="7"/>
    <x v="2"/>
  </r>
  <r>
    <x v="6"/>
    <x v="16"/>
    <x v="0"/>
    <n v="38355.078999999998"/>
    <n v="-9969.0149999999994"/>
    <n v="-99710"/>
    <n v="-36720"/>
    <n v="-96730"/>
    <n v="-243129.01500000001"/>
    <n v="-204773.93600000002"/>
    <n v="-5.3389001232405242"/>
    <n v="7"/>
    <x v="2"/>
  </r>
  <r>
    <x v="6"/>
    <x v="16"/>
    <x v="0"/>
    <n v="1286.4949999999999"/>
    <n v="-1406.5169999999998"/>
    <n v="-108230"/>
    <n v="-84460"/>
    <n v="-20230"/>
    <n v="-214326.51699999999"/>
    <n v="-213040.022"/>
    <n v="-165.59724056447948"/>
    <n v="7"/>
    <x v="2"/>
  </r>
  <r>
    <x v="6"/>
    <x v="16"/>
    <x v="0"/>
    <n v="13059.753000000001"/>
    <n v="-4777.8220000000001"/>
    <n v="-55870"/>
    <n v="-35880"/>
    <n v="-69180"/>
    <n v="-165707.82199999999"/>
    <n v="-152648.06899999999"/>
    <n v="-11.688434612813886"/>
    <n v="7"/>
    <x v="2"/>
  </r>
  <r>
    <x v="6"/>
    <x v="16"/>
    <x v="0"/>
    <n v="31849.062000000002"/>
    <n v="-15577.492"/>
    <n v="-93970"/>
    <n v="-82060"/>
    <n v="-108440"/>
    <n v="-300047.49200000003"/>
    <n v="-268198.43000000005"/>
    <n v="-8.420920842189954"/>
    <n v="7"/>
    <x v="2"/>
  </r>
  <r>
    <x v="6"/>
    <x v="16"/>
    <x v="0"/>
    <n v="298454.35199999996"/>
    <n v="-166941.25"/>
    <n v="-73990"/>
    <n v="-97550"/>
    <n v="-84250"/>
    <n v="-422731.25"/>
    <n v="-124276.89800000004"/>
    <n v="-0.41640169482266443"/>
    <n v="7"/>
    <x v="2"/>
  </r>
  <r>
    <x v="6"/>
    <x v="16"/>
    <x v="0"/>
    <n v="124268.54299999999"/>
    <n v="-53111.673999999999"/>
    <n v="-88580"/>
    <n v="-95490"/>
    <n v="-67730"/>
    <n v="-304911.674"/>
    <n v="-180643.13099999999"/>
    <n v="-1.4536513154419137"/>
    <n v="7"/>
    <x v="2"/>
  </r>
  <r>
    <x v="6"/>
    <x v="16"/>
    <x v="0"/>
    <n v="235673.40999999997"/>
    <n v="-130571.16799999999"/>
    <n v="-15050"/>
    <n v="-43590"/>
    <n v="-53820"/>
    <n v="-243031.16800000001"/>
    <n v="-7357.7580000000307"/>
    <n v="-3.1220144860635877E-2"/>
    <n v="7"/>
    <x v="2"/>
  </r>
  <r>
    <x v="6"/>
    <x v="16"/>
    <x v="0"/>
    <n v="52956.938999999998"/>
    <n v="-35854.699999999997"/>
    <n v="-85460"/>
    <n v="-80940"/>
    <n v="-21810"/>
    <n v="-224064.7"/>
    <n v="-171107.761"/>
    <n v="-3.2310734765089046"/>
    <n v="7"/>
    <x v="2"/>
  </r>
  <r>
    <x v="6"/>
    <x v="16"/>
    <x v="0"/>
    <n v="32333061.725999996"/>
    <n v="-9818791.3039999995"/>
    <n v="-70140"/>
    <n v="-97620"/>
    <n v="-102610"/>
    <n v="-10089161.304"/>
    <n v="22243900.421999998"/>
    <n v="0.68796146218695409"/>
    <n v="7"/>
    <x v="2"/>
  </r>
  <r>
    <x v="6"/>
    <x v="16"/>
    <x v="0"/>
    <n v="26326.600999999999"/>
    <n v="-13647.290999999999"/>
    <n v="-57330"/>
    <n v="-82910"/>
    <n v="-21380"/>
    <n v="-175267.291"/>
    <n v="-148940.69"/>
    <n v="-5.6574219360866227"/>
    <n v="7"/>
    <x v="2"/>
  </r>
  <r>
    <x v="6"/>
    <x v="16"/>
    <x v="0"/>
    <n v="10032.267"/>
    <n v="-4220.0129999999999"/>
    <n v="-39720"/>
    <n v="-76950"/>
    <n v="-25460"/>
    <n v="-146350.01300000001"/>
    <n v="-136317.74600000001"/>
    <n v="-13.587930424897984"/>
    <n v="7"/>
    <x v="2"/>
  </r>
  <r>
    <x v="6"/>
    <x v="16"/>
    <x v="0"/>
    <n v="5883.6329999999998"/>
    <n v="-3610.0050000000001"/>
    <n v="-17380"/>
    <n v="-35920"/>
    <n v="-68190"/>
    <n v="-125100.005"/>
    <n v="-119216.372"/>
    <n v="-20.262373944805873"/>
    <n v="7"/>
    <x v="2"/>
  </r>
  <r>
    <x v="6"/>
    <x v="16"/>
    <x v="0"/>
    <n v="58126.186999999998"/>
    <n v="-34198.612000000001"/>
    <n v="-67790"/>
    <n v="-18060"/>
    <n v="-27930"/>
    <n v="-147978.61199999999"/>
    <n v="-89852.424999999988"/>
    <n v="-1.5458166041409183"/>
    <n v="7"/>
    <x v="2"/>
  </r>
  <r>
    <x v="6"/>
    <x v="16"/>
    <x v="0"/>
    <n v="400787.95399999997"/>
    <n v="-239315.99999999997"/>
    <n v="-58530"/>
    <n v="-93420"/>
    <n v="-23600"/>
    <n v="-414866"/>
    <n v="-14078.046000000031"/>
    <n v="-3.512592097515993E-2"/>
    <n v="7"/>
    <x v="2"/>
  </r>
  <r>
    <x v="6"/>
    <x v="16"/>
    <x v="0"/>
    <n v="1289972.9849999999"/>
    <n v="-567504"/>
    <n v="-65650"/>
    <n v="-22300"/>
    <n v="-93310"/>
    <n v="-748764"/>
    <n v="541208.98499999987"/>
    <n v="0.41955063500806561"/>
    <n v="7"/>
    <x v="2"/>
  </r>
  <r>
    <x v="6"/>
    <x v="16"/>
    <x v="0"/>
    <n v="78499.616999999998"/>
    <n v="-41535.899999999994"/>
    <n v="-102970"/>
    <n v="-66170"/>
    <n v="-46090"/>
    <n v="-256765.9"/>
    <n v="-178266.283"/>
    <n v="-2.2709191434653753"/>
    <n v="7"/>
    <x v="2"/>
  </r>
  <r>
    <x v="6"/>
    <x v="16"/>
    <x v="0"/>
    <n v="32366.677"/>
    <n v="-27826.631000000001"/>
    <n v="-94450"/>
    <n v="-62280"/>
    <n v="-103460"/>
    <n v="-288016.63099999999"/>
    <n v="-255649.954"/>
    <n v="-7.8985542445398398"/>
    <n v="7"/>
    <x v="2"/>
  </r>
  <r>
    <x v="6"/>
    <x v="16"/>
    <x v="0"/>
    <n v="54211.087"/>
    <n v="-37311.127"/>
    <n v="-31390"/>
    <n v="-94190"/>
    <n v="-37210"/>
    <n v="-200101.12700000001"/>
    <n v="-145890.04"/>
    <n v="-2.6911476613630714"/>
    <n v="7"/>
    <x v="2"/>
  </r>
  <r>
    <x v="6"/>
    <x v="16"/>
    <x v="0"/>
    <n v="7480.1579999999994"/>
    <n v="-7559.9999999999991"/>
    <n v="-17140"/>
    <n v="-29810"/>
    <n v="-78610"/>
    <n v="-133120"/>
    <n v="-125639.842"/>
    <n v="-16.796415530260191"/>
    <n v="7"/>
    <x v="2"/>
  </r>
  <r>
    <x v="6"/>
    <x v="16"/>
    <x v="0"/>
    <n v="9853.4659999999985"/>
    <n v="-1800.8199999999997"/>
    <n v="-98310"/>
    <n v="-59090"/>
    <n v="-59570"/>
    <n v="-218770.82"/>
    <n v="-208917.35400000002"/>
    <n v="-21.202422984967935"/>
    <n v="7"/>
    <x v="2"/>
  </r>
  <r>
    <x v="6"/>
    <x v="16"/>
    <x v="1"/>
    <n v="7871.1149999999998"/>
    <n v="-2380.0699999999997"/>
    <n v="-56030"/>
    <n v="-29350"/>
    <n v="-63050"/>
    <n v="-150810.07"/>
    <n v="-142938.95500000002"/>
    <n v="-18.1599373151072"/>
    <n v="7"/>
    <x v="2"/>
  </r>
  <r>
    <x v="6"/>
    <x v="16"/>
    <x v="2"/>
    <n v="45981.291999999994"/>
    <n v="-7833.5879999999997"/>
    <n v="-34090"/>
    <n v="-82640"/>
    <n v="-20820"/>
    <n v="-145383.58799999999"/>
    <n v="-99402.296000000002"/>
    <n v="-2.1617986723818028"/>
    <n v="7"/>
    <x v="2"/>
  </r>
  <r>
    <x v="6"/>
    <x v="16"/>
    <x v="0"/>
    <n v="44680.237000000001"/>
    <n v="-5528.1239999999998"/>
    <n v="-38400"/>
    <n v="-61230"/>
    <n v="-50830"/>
    <n v="-155988.12400000001"/>
    <n v="-111307.88700000002"/>
    <n v="-2.4912107561112538"/>
    <n v="7"/>
    <x v="2"/>
  </r>
  <r>
    <x v="6"/>
    <x v="16"/>
    <x v="0"/>
    <n v="17778.508999999998"/>
    <n v="-2309.4119999999998"/>
    <n v="-29280"/>
    <n v="-95820"/>
    <n v="-95170"/>
    <n v="-222579.41200000001"/>
    <n v="-204800.90300000002"/>
    <n v="-11.519576979149379"/>
    <n v="7"/>
    <x v="2"/>
  </r>
  <r>
    <x v="6"/>
    <x v="16"/>
    <x v="0"/>
    <n v="4713.0369999999994"/>
    <n v="-1537.0179999999998"/>
    <n v="-29070"/>
    <n v="-98740"/>
    <n v="-72280"/>
    <n v="-201627.01800000001"/>
    <n v="-196913.981"/>
    <n v="-41.780699154282054"/>
    <n v="7"/>
    <x v="2"/>
  </r>
  <r>
    <x v="6"/>
    <x v="16"/>
    <x v="0"/>
    <n v="63867.782999999996"/>
    <n v="-9128.6929999999993"/>
    <n v="-27740"/>
    <n v="-35220"/>
    <n v="-13780"/>
    <n v="-85868.692999999999"/>
    <n v="-22000.910000000003"/>
    <n v="-0.34447586821668769"/>
    <n v="7"/>
    <x v="2"/>
  </r>
  <r>
    <x v="6"/>
    <x v="16"/>
    <x v="0"/>
    <n v="44896.977999999996"/>
    <n v="-6467.5519999999997"/>
    <n v="-57240"/>
    <n v="-103990"/>
    <n v="-38180"/>
    <n v="-205877.552"/>
    <n v="-160980.57399999999"/>
    <n v="-3.5855547783193784"/>
    <n v="7"/>
    <x v="2"/>
  </r>
  <r>
    <x v="6"/>
    <x v="16"/>
    <x v="1"/>
    <n v="11898.886999999999"/>
    <n v="-7935.6409999999987"/>
    <n v="-15910"/>
    <n v="-14030"/>
    <n v="-26890"/>
    <n v="-64765.640999999996"/>
    <n v="-52866.754000000001"/>
    <n v="-4.4429999209169733"/>
    <n v="7"/>
    <x v="2"/>
  </r>
  <r>
    <x v="6"/>
    <x v="16"/>
    <x v="2"/>
    <n v="742.32899999999995"/>
    <n v="-748.65"/>
    <n v="-51880"/>
    <n v="-84180"/>
    <n v="-37640"/>
    <n v="-174448.65"/>
    <n v="-173706.321"/>
    <n v="-234.00179839397356"/>
    <n v="7"/>
    <x v="2"/>
  </r>
  <r>
    <x v="6"/>
    <x v="16"/>
    <x v="0"/>
    <n v="46518.289999999994"/>
    <n v="-18802.917000000001"/>
    <n v="-60490"/>
    <n v="-88900"/>
    <n v="-84390"/>
    <n v="-252582.91700000002"/>
    <n v="-206064.62700000004"/>
    <n v="-4.4297549845447906"/>
    <n v="7"/>
    <x v="2"/>
  </r>
  <r>
    <x v="6"/>
    <x v="16"/>
    <x v="0"/>
    <n v="120236.648"/>
    <n v="-20229.810999999998"/>
    <n v="-72480"/>
    <n v="-34180"/>
    <n v="-66150"/>
    <n v="-193039.81099999999"/>
    <n v="-72803.162999999986"/>
    <n v="-0.60549894072229948"/>
    <n v="7"/>
    <x v="2"/>
  </r>
  <r>
    <x v="6"/>
    <x v="16"/>
    <x v="0"/>
    <n v="268479.484"/>
    <n v="-69602.27399999999"/>
    <n v="-70490"/>
    <n v="-24960"/>
    <n v="-97970"/>
    <n v="-263022.27399999998"/>
    <n v="5457.210000000021"/>
    <n v="2.0326357599823236E-2"/>
    <n v="7"/>
    <x v="2"/>
  </r>
  <r>
    <x v="6"/>
    <x v="16"/>
    <x v="1"/>
    <n v="43813935.003999993"/>
    <n v="-35984185.908999994"/>
    <n v="-85420"/>
    <n v="-95580"/>
    <n v="-43300"/>
    <n v="-36208485.908999994"/>
    <n v="7605449.0949999988"/>
    <n v="0.17358516404211718"/>
    <n v="7"/>
    <x v="2"/>
  </r>
  <r>
    <x v="6"/>
    <x v="16"/>
    <x v="2"/>
    <n v="10263418.682999998"/>
    <n v="-8398088.7129999995"/>
    <n v="-43750"/>
    <n v="-104250"/>
    <n v="-48130"/>
    <n v="-8594218.7129999995"/>
    <n v="1669199.9699999988"/>
    <n v="0.1626358644770878"/>
    <n v="7"/>
    <x v="2"/>
  </r>
  <r>
    <x v="6"/>
    <x v="13"/>
    <x v="0"/>
    <n v="67337.921000000002"/>
    <n v="-251175.666"/>
    <n v="-53610"/>
    <n v="-37450"/>
    <n v="-75470"/>
    <n v="-417705.66599999997"/>
    <n v="-350367.745"/>
    <n v="-5.2031268532926642"/>
    <n v="7"/>
    <x v="2"/>
  </r>
  <r>
    <x v="6"/>
    <x v="13"/>
    <x v="0"/>
    <n v="-82.215000000000003"/>
    <n v="42.063000000000002"/>
    <n v="-105270"/>
    <n v="-51750"/>
    <n v="-34350"/>
    <n v="-191327.93700000001"/>
    <n v="-191410.152"/>
    <n v="2328.1658091589125"/>
    <n v="7"/>
    <x v="2"/>
  </r>
  <r>
    <x v="6"/>
    <x v="13"/>
    <x v="1"/>
    <n v="580731.88599999994"/>
    <n v="-3416490"/>
    <n v="-69850"/>
    <n v="-39270"/>
    <n v="-25360"/>
    <n v="-3550970"/>
    <n v="-2970238.1140000001"/>
    <n v="-5.1146461656489794"/>
    <n v="7"/>
    <x v="2"/>
  </r>
  <r>
    <x v="6"/>
    <x v="13"/>
    <x v="2"/>
    <n v="40612.907999999996"/>
    <n v="-281886.64"/>
    <n v="-96270"/>
    <n v="-61320"/>
    <n v="-37650"/>
    <n v="-477126.64"/>
    <n v="-436513.73200000002"/>
    <n v="-10.748152582425273"/>
    <n v="7"/>
    <x v="2"/>
  </r>
  <r>
    <x v="6"/>
    <x v="13"/>
    <x v="0"/>
    <n v="63011.458999999995"/>
    <n v="-332939.63499999995"/>
    <n v="-90140"/>
    <n v="-41450"/>
    <n v="-61140"/>
    <n v="-525669.63500000001"/>
    <n v="-462658.17600000004"/>
    <n v="-7.3424450622544715"/>
    <n v="7"/>
    <x v="2"/>
  </r>
  <r>
    <x v="6"/>
    <x v="13"/>
    <x v="0"/>
    <n v="210399.67199999999"/>
    <n v="-772958.62"/>
    <n v="-64910"/>
    <n v="-32780"/>
    <n v="-70050"/>
    <n v="-940698.62"/>
    <n v="-730298.94799999997"/>
    <n v="-3.4710080156398724"/>
    <n v="7"/>
    <x v="2"/>
  </r>
  <r>
    <x v="6"/>
    <x v="13"/>
    <x v="0"/>
    <n v="346964.96099999995"/>
    <n v="-1317394.9179999998"/>
    <n v="-34020"/>
    <n v="-89440"/>
    <n v="-24270"/>
    <n v="-1465124.9179999998"/>
    <n v="-1118159.9569999999"/>
    <n v="-3.2226884057033072"/>
    <n v="7"/>
    <x v="2"/>
  </r>
  <r>
    <x v="6"/>
    <x v="13"/>
    <x v="1"/>
    <n v="367779.489"/>
    <n v="-57197"/>
    <n v="-59570"/>
    <n v="-90390"/>
    <n v="-71020"/>
    <n v="-278177"/>
    <n v="89602.489000000001"/>
    <n v="0.24363101173377291"/>
    <n v="7"/>
    <x v="2"/>
  </r>
  <r>
    <x v="6"/>
    <x v="13"/>
    <x v="2"/>
    <n v="-98112.224000000002"/>
    <n v="14678.201999999999"/>
    <n v="-55940"/>
    <n v="-88030"/>
    <n v="-85130"/>
    <n v="-214421.79800000001"/>
    <n v="-312534.022"/>
    <n v="3.1854748496986471"/>
    <n v="7"/>
    <x v="2"/>
  </r>
  <r>
    <x v="6"/>
    <x v="13"/>
    <x v="3"/>
    <n v="715797.05399999989"/>
    <n v="-2200652.699"/>
    <n v="-37390"/>
    <n v="-75690"/>
    <n v="-46360"/>
    <n v="-2360092.699"/>
    <n v="-1644295.645"/>
    <n v="-2.2971534121457844"/>
    <n v="7"/>
    <x v="2"/>
  </r>
  <r>
    <x v="6"/>
    <x v="13"/>
    <x v="0"/>
    <n v="21921.48"/>
    <n v="-25766.384000000002"/>
    <n v="-68040"/>
    <n v="-91300"/>
    <n v="-95840"/>
    <n v="-280946.38400000002"/>
    <n v="-259024.90400000001"/>
    <n v="-11.816031764278691"/>
    <n v="7"/>
    <x v="2"/>
  </r>
  <r>
    <x v="6"/>
    <x v="13"/>
    <x v="1"/>
    <n v="6816.9919999999993"/>
    <n v="-4686.2059999999992"/>
    <n v="-38960"/>
    <n v="-86380"/>
    <n v="-60290"/>
    <n v="-190316.20600000001"/>
    <n v="-183499.21400000001"/>
    <n v="-26.917915409024982"/>
    <n v="7"/>
    <x v="2"/>
  </r>
  <r>
    <x v="6"/>
    <x v="13"/>
    <x v="2"/>
    <n v="367282.321"/>
    <n v="-75220.760999999999"/>
    <n v="-107650"/>
    <n v="-50360"/>
    <n v="-89130"/>
    <n v="-322360.761"/>
    <n v="44921.56"/>
    <n v="0.12230798334559642"/>
    <n v="7"/>
    <x v="2"/>
  </r>
  <r>
    <x v="6"/>
    <x v="13"/>
    <x v="3"/>
    <n v="-2280.2009999999996"/>
    <n v="377.74799999999999"/>
    <n v="-73220"/>
    <n v="-78650"/>
    <n v="-96660"/>
    <n v="-248152.25200000001"/>
    <n v="-250432.45300000001"/>
    <n v="109.829112872067"/>
    <n v="7"/>
    <x v="2"/>
  </r>
  <r>
    <x v="6"/>
    <x v="13"/>
    <x v="0"/>
    <n v="603491.16799999995"/>
    <n v="-74776.113999999987"/>
    <n v="-96420"/>
    <n v="-43520"/>
    <n v="-44480"/>
    <n v="-259196.114"/>
    <n v="344295.05399999995"/>
    <n v="0.57050553886482058"/>
    <n v="7"/>
    <x v="2"/>
  </r>
  <r>
    <x v="6"/>
    <x v="13"/>
    <x v="1"/>
    <n v="74015.689999999988"/>
    <n v="-12164.25"/>
    <n v="-80550"/>
    <n v="-19210"/>
    <n v="-33360"/>
    <n v="-145284.25"/>
    <n v="-71268.560000000012"/>
    <n v="-0.96288449111262797"/>
    <n v="7"/>
    <x v="2"/>
  </r>
  <r>
    <x v="6"/>
    <x v="13"/>
    <x v="2"/>
    <n v="46685.743999999999"/>
    <n v="-75314.861999999994"/>
    <n v="-76860"/>
    <n v="-64400"/>
    <n v="-27960"/>
    <n v="-244534.86199999999"/>
    <n v="-197849.11799999999"/>
    <n v="-4.2378915070947567"/>
    <n v="7"/>
    <x v="2"/>
  </r>
  <r>
    <x v="6"/>
    <x v="13"/>
    <x v="3"/>
    <n v="346994.50099999999"/>
    <n v="-175542.5"/>
    <n v="-88530"/>
    <n v="-38240"/>
    <n v="-77660"/>
    <n v="-379972.5"/>
    <n v="-32977.999000000011"/>
    <n v="-9.5038967202537919E-2"/>
    <n v="7"/>
    <x v="2"/>
  </r>
  <r>
    <x v="6"/>
    <x v="13"/>
    <x v="0"/>
    <n v="1929121.2919999999"/>
    <n v="-1387722.2729999998"/>
    <n v="-57970"/>
    <n v="-70170"/>
    <n v="-68260"/>
    <n v="-1584122.2729999998"/>
    <n v="344999.01900000009"/>
    <n v="0.17883739111205668"/>
    <n v="7"/>
    <x v="2"/>
  </r>
  <r>
    <x v="6"/>
    <x v="13"/>
    <x v="1"/>
    <n v="502227.57199999993"/>
    <n v="-133703.98300000001"/>
    <n v="-61050"/>
    <n v="-79600"/>
    <n v="-23640"/>
    <n v="-297993.98300000001"/>
    <n v="204233.58899999992"/>
    <n v="0.40665546932576602"/>
    <n v="7"/>
    <x v="2"/>
  </r>
  <r>
    <x v="6"/>
    <x v="13"/>
    <x v="2"/>
    <n v="284571.06300000002"/>
    <n v="-185083.5"/>
    <n v="-26950"/>
    <n v="-15930"/>
    <n v="-64470"/>
    <n v="-292433.5"/>
    <n v="-7862.4369999999763"/>
    <n v="-2.7629081176113734E-2"/>
    <n v="7"/>
    <x v="2"/>
  </r>
  <r>
    <x v="6"/>
    <x v="13"/>
    <x v="3"/>
    <n v="32124.238999999994"/>
    <n v="-20981.491999999998"/>
    <n v="-29680"/>
    <n v="-37300"/>
    <n v="-44740"/>
    <n v="-132701.492"/>
    <n v="-100577.253"/>
    <n v="-3.1308835985188637"/>
    <n v="7"/>
    <x v="2"/>
  </r>
  <r>
    <x v="6"/>
    <x v="13"/>
    <x v="0"/>
    <n v="11388.096999999998"/>
    <n v="-6251.6719999999987"/>
    <n v="-101130"/>
    <n v="-73550"/>
    <n v="-15980"/>
    <n v="-196911.67199999999"/>
    <n v="-185523.57499999998"/>
    <n v="-16.291007619622491"/>
    <n v="7"/>
    <x v="2"/>
  </r>
  <r>
    <x v="6"/>
    <x v="13"/>
    <x v="0"/>
    <n v="11244.281999999999"/>
    <n v="-5920.1939999999995"/>
    <n v="-103110"/>
    <n v="-61300"/>
    <n v="-14270"/>
    <n v="-184600.19399999999"/>
    <n v="-173355.91199999998"/>
    <n v="-15.417250474507842"/>
    <n v="7"/>
    <x v="2"/>
  </r>
  <r>
    <x v="6"/>
    <x v="13"/>
    <x v="1"/>
    <n v="246083.55799999999"/>
    <n v="-216392.603"/>
    <n v="-18820"/>
    <n v="-22870"/>
    <n v="-80090"/>
    <n v="-338172.603"/>
    <n v="-92089.045000000013"/>
    <n v="-0.37421860179703681"/>
    <n v="7"/>
    <x v="2"/>
  </r>
  <r>
    <x v="6"/>
    <x v="13"/>
    <x v="2"/>
    <n v="42504.707000000002"/>
    <n v="-195511.52599999998"/>
    <n v="-15840"/>
    <n v="-25470"/>
    <n v="-37720"/>
    <n v="-274541.52599999995"/>
    <n v="-232036.81899999996"/>
    <n v="-5.4590852490760602"/>
    <n v="7"/>
    <x v="2"/>
  </r>
  <r>
    <x v="6"/>
    <x v="13"/>
    <x v="0"/>
    <n v="17760.210999999999"/>
    <n v="-69898.282999999996"/>
    <n v="-64820"/>
    <n v="-38870"/>
    <n v="-23110"/>
    <n v="-196698.283"/>
    <n v="-178938.07199999999"/>
    <n v="-10.075222191898508"/>
    <n v="7"/>
    <x v="2"/>
  </r>
  <r>
    <x v="6"/>
    <x v="13"/>
    <x v="1"/>
    <n v="248185.80499999999"/>
    <n v="-660910.90099999995"/>
    <n v="-42110"/>
    <n v="-74390"/>
    <n v="-51180"/>
    <n v="-828590.90099999995"/>
    <n v="-580405.0959999999"/>
    <n v="-2.3385910245753174"/>
    <n v="7"/>
    <x v="2"/>
  </r>
  <r>
    <x v="6"/>
    <x v="13"/>
    <x v="2"/>
    <n v="141670.48699999999"/>
    <n v="-485238.91499999992"/>
    <n v="-96320"/>
    <n v="-83200"/>
    <n v="-59190"/>
    <n v="-723948.91499999992"/>
    <n v="-582278.42799999996"/>
    <n v="-4.1100898312010461"/>
    <n v="7"/>
    <x v="2"/>
  </r>
  <r>
    <x v="6"/>
    <x v="13"/>
    <x v="0"/>
    <n v="103696.18699999999"/>
    <n v="-126728.287"/>
    <n v="-55270"/>
    <n v="-52090"/>
    <n v="-20890"/>
    <n v="-254978.28700000001"/>
    <n v="-151282.10000000003"/>
    <n v="-1.4588974231038991"/>
    <n v="7"/>
    <x v="2"/>
  </r>
  <r>
    <x v="6"/>
    <x v="13"/>
    <x v="1"/>
    <n v="11923.106999999998"/>
    <n v="-14418.249999999998"/>
    <n v="-102360"/>
    <n v="-52990"/>
    <n v="-82130"/>
    <n v="-251898.25"/>
    <n v="-239975.14300000001"/>
    <n v="-20.126896705699281"/>
    <n v="7"/>
    <x v="2"/>
  </r>
  <r>
    <x v="6"/>
    <x v="13"/>
    <x v="2"/>
    <n v="1659686.9450000001"/>
    <n v="-1725102.6099999999"/>
    <n v="-62190"/>
    <n v="-19530"/>
    <n v="-56650"/>
    <n v="-1863472.6099999999"/>
    <n v="-203785.6649999998"/>
    <n v="-0.12278560460689759"/>
    <n v="7"/>
    <x v="2"/>
  </r>
  <r>
    <x v="6"/>
    <x v="13"/>
    <x v="0"/>
    <n v="445390.19699999993"/>
    <n v="-593676.27199999988"/>
    <n v="-53590"/>
    <n v="-13840"/>
    <n v="-71020"/>
    <n v="-732126.27199999988"/>
    <n v="-286736.07499999995"/>
    <n v="-0.6437862281912774"/>
    <n v="7"/>
    <x v="2"/>
  </r>
  <r>
    <x v="6"/>
    <x v="13"/>
    <x v="0"/>
    <n v="170343.47399999999"/>
    <n v="-529898.1449999999"/>
    <n v="-21360"/>
    <n v="-58870"/>
    <n v="-51370"/>
    <n v="-661498.1449999999"/>
    <n v="-491154.67099999991"/>
    <n v="-2.8833195629202675"/>
    <n v="7"/>
    <x v="2"/>
  </r>
  <r>
    <x v="6"/>
    <x v="13"/>
    <x v="0"/>
    <n v="64677.997999999992"/>
    <n v="-50874.81"/>
    <n v="-107380"/>
    <n v="-41880"/>
    <n v="-85760"/>
    <n v="-285894.81"/>
    <n v="-221216.81200000001"/>
    <n v="-3.4202792114870353"/>
    <n v="7"/>
    <x v="2"/>
  </r>
  <r>
    <x v="6"/>
    <x v="13"/>
    <x v="0"/>
    <n v="55272.993999999999"/>
    <n v="-25659.458999999999"/>
    <n v="-91240"/>
    <n v="-23820"/>
    <n v="-74940"/>
    <n v="-215659.459"/>
    <n v="-160386.465"/>
    <n v="-2.901714804882833"/>
    <n v="7"/>
    <x v="2"/>
  </r>
  <r>
    <x v="6"/>
    <x v="13"/>
    <x v="0"/>
    <n v="94445.294999999998"/>
    <n v="-43669.324999999997"/>
    <n v="-59900"/>
    <n v="-67580"/>
    <n v="-97150"/>
    <n v="-268299.32500000001"/>
    <n v="-173854.03000000003"/>
    <n v="-1.8407907985252208"/>
    <n v="7"/>
    <x v="2"/>
  </r>
  <r>
    <x v="6"/>
    <x v="13"/>
    <x v="0"/>
    <n v="111361.45299999999"/>
    <n v="-66105.010999999999"/>
    <n v="-57930"/>
    <n v="-65300"/>
    <n v="-54580"/>
    <n v="-243915.011"/>
    <n v="-132553.55800000002"/>
    <n v="-1.1903001840322613"/>
    <n v="7"/>
    <x v="2"/>
  </r>
  <r>
    <x v="6"/>
    <x v="13"/>
    <x v="0"/>
    <n v="57222.703999999998"/>
    <n v="-58497.872999999992"/>
    <n v="-86700"/>
    <n v="-87700"/>
    <n v="-29830"/>
    <n v="-262727.87300000002"/>
    <n v="-205505.16900000002"/>
    <n v="-3.5913222311200119"/>
    <n v="7"/>
    <x v="2"/>
  </r>
  <r>
    <x v="6"/>
    <x v="13"/>
    <x v="0"/>
    <n v="566687.26099999994"/>
    <n v="-151388.783"/>
    <n v="-30810"/>
    <n v="-53890"/>
    <n v="-53910"/>
    <n v="-289998.783"/>
    <n v="276688.47799999994"/>
    <n v="0.4882560400453399"/>
    <n v="7"/>
    <x v="2"/>
  </r>
  <r>
    <x v="6"/>
    <x v="13"/>
    <x v="0"/>
    <n v="72063.732999999993"/>
    <n v="-200460.36499999999"/>
    <n v="-85890"/>
    <n v="-20190"/>
    <n v="-105220"/>
    <n v="-411760.36499999999"/>
    <n v="-339696.63199999998"/>
    <n v="-4.713836181647709"/>
    <n v="7"/>
    <x v="2"/>
  </r>
  <r>
    <x v="6"/>
    <x v="13"/>
    <x v="0"/>
    <n v="86159.044999999998"/>
    <n v="-387248.56099999999"/>
    <n v="-45410"/>
    <n v="-77680"/>
    <n v="-88490"/>
    <n v="-598828.56099999999"/>
    <n v="-512669.516"/>
    <n v="-5.9502692491542826"/>
    <n v="7"/>
    <x v="2"/>
  </r>
  <r>
    <x v="6"/>
    <x v="13"/>
    <x v="0"/>
    <n v="746753.08400000003"/>
    <n v="-327072.82299999997"/>
    <n v="-29620"/>
    <n v="-95170"/>
    <n v="-97140"/>
    <n v="-549002.82299999997"/>
    <n v="197750.26100000006"/>
    <n v="0.26481345070682033"/>
    <n v="7"/>
    <x v="2"/>
  </r>
  <r>
    <x v="6"/>
    <x v="14"/>
    <x v="0"/>
    <n v="2049560.898"/>
    <n v="-651005.77499999991"/>
    <n v="-87360"/>
    <n v="-79600"/>
    <n v="-85170"/>
    <n v="-903135.77499999991"/>
    <n v="1146425.1230000001"/>
    <n v="0.55935157824229731"/>
    <n v="7"/>
    <x v="2"/>
  </r>
  <r>
    <x v="6"/>
    <x v="14"/>
    <x v="0"/>
    <n v="5176044.9159999993"/>
    <n v="-2024738.5619999997"/>
    <n v="-25510"/>
    <n v="-93690"/>
    <n v="-58790"/>
    <n v="-2202728.5619999999"/>
    <n v="2973316.3539999994"/>
    <n v="0.57443789655089617"/>
    <n v="7"/>
    <x v="2"/>
  </r>
  <r>
    <x v="6"/>
    <x v="14"/>
    <x v="0"/>
    <n v="6158158.2089999989"/>
    <n v="-2284212.91"/>
    <n v="-84480"/>
    <n v="-33000"/>
    <n v="-37360"/>
    <n v="-2439052.91"/>
    <n v="3719105.2989999987"/>
    <n v="0.60393143092111801"/>
    <n v="7"/>
    <x v="2"/>
  </r>
  <r>
    <x v="6"/>
    <x v="14"/>
    <x v="0"/>
    <n v="5177469.2409999995"/>
    <n v="-71557.982999999993"/>
    <n v="-96060"/>
    <n v="-29160"/>
    <n v="-75240"/>
    <n v="-272017.98300000001"/>
    <n v="4905451.2579999994"/>
    <n v="0.94746120733158401"/>
    <n v="7"/>
    <x v="2"/>
  </r>
  <r>
    <x v="6"/>
    <x v="14"/>
    <x v="0"/>
    <n v="2786388.1359999999"/>
    <n v="-314290.87899999996"/>
    <n v="-41510"/>
    <n v="-63040"/>
    <n v="-55580"/>
    <n v="-474420.87899999996"/>
    <n v="2311967.2570000002"/>
    <n v="0.82973625502114912"/>
    <n v="7"/>
    <x v="2"/>
  </r>
  <r>
    <x v="6"/>
    <x v="14"/>
    <x v="0"/>
    <n v="40742881.052999996"/>
    <n v="-17111305.553999998"/>
    <n v="-78150"/>
    <n v="-99820"/>
    <n v="-25500"/>
    <n v="-17314775.553999998"/>
    <n v="23428105.498999998"/>
    <n v="0.57502328979935824"/>
    <n v="7"/>
    <x v="2"/>
  </r>
  <r>
    <x v="6"/>
    <x v="14"/>
    <x v="0"/>
    <n v="23428748.202999998"/>
    <n v="-2326403.6319999998"/>
    <n v="-72090"/>
    <n v="-77680"/>
    <n v="-97410"/>
    <n v="-2573583.6319999998"/>
    <n v="20855164.570999999"/>
    <n v="0.8901527469713274"/>
    <n v="7"/>
    <x v="2"/>
  </r>
  <r>
    <x v="6"/>
    <x v="14"/>
    <x v="0"/>
    <n v="330528.26799999998"/>
    <n v="-11384.190999999999"/>
    <n v="-87570"/>
    <n v="-98830"/>
    <n v="-29090"/>
    <n v="-226874.19099999999"/>
    <n v="103654.07699999999"/>
    <n v="0.31360124695900443"/>
    <n v="7"/>
    <x v="2"/>
  </r>
  <r>
    <x v="6"/>
    <x v="14"/>
    <x v="0"/>
    <n v="281771.76999999996"/>
    <n v="-17345.306999999997"/>
    <n v="-89960"/>
    <n v="-20270"/>
    <n v="-70850"/>
    <n v="-198425.307"/>
    <n v="83346.46299999996"/>
    <n v="0.29579422736351468"/>
    <n v="7"/>
    <x v="2"/>
  </r>
  <r>
    <x v="6"/>
    <x v="14"/>
    <x v="0"/>
    <n v="36678859.020999998"/>
    <n v="-17215210.327"/>
    <n v="-52220"/>
    <n v="-30860"/>
    <n v="-56630"/>
    <n v="-17354920.327"/>
    <n v="19323938.693999998"/>
    <n v="0.52684132521506"/>
    <n v="7"/>
    <x v="2"/>
  </r>
  <r>
    <x v="6"/>
    <x v="14"/>
    <x v="0"/>
    <n v="3999282.5460000001"/>
    <n v="-1713965.8129999998"/>
    <n v="-97860"/>
    <n v="-93450"/>
    <n v="-62920"/>
    <n v="-1968195.8129999998"/>
    <n v="2031086.7330000002"/>
    <n v="0.50786277529489665"/>
    <n v="7"/>
    <x v="2"/>
  </r>
  <r>
    <x v="6"/>
    <x v="14"/>
    <x v="0"/>
    <n v="781902.04399999988"/>
    <n v="-226342.26999999996"/>
    <n v="-55800"/>
    <n v="-68300"/>
    <n v="-72670"/>
    <n v="-423112.26999999996"/>
    <n v="358789.77399999992"/>
    <n v="0.45886793205518206"/>
    <n v="7"/>
    <x v="2"/>
  </r>
  <r>
    <x v="6"/>
    <x v="14"/>
    <x v="0"/>
    <n v="702458.34400000004"/>
    <n v="-98591.962"/>
    <n v="-46440"/>
    <n v="-106780"/>
    <n v="-106220"/>
    <n v="-358031.962"/>
    <n v="344426.38200000004"/>
    <n v="0.49031573892159508"/>
    <n v="7"/>
    <x v="2"/>
  </r>
  <r>
    <x v="6"/>
    <x v="14"/>
    <x v="0"/>
    <n v="16189164.067999998"/>
    <n v="-108581.08799999999"/>
    <n v="-31150"/>
    <n v="-85740"/>
    <n v="-13430"/>
    <n v="-238901.08799999999"/>
    <n v="15950262.979999999"/>
    <n v="0.98524314862728346"/>
    <n v="7"/>
    <x v="2"/>
  </r>
  <r>
    <x v="6"/>
    <x v="14"/>
    <x v="0"/>
    <n v="2426055.52"/>
    <n v="-148124.788"/>
    <n v="-15650"/>
    <n v="-72580"/>
    <n v="-23340"/>
    <n v="-259694.788"/>
    <n v="2166360.7319999998"/>
    <n v="0.89295595840279851"/>
    <n v="7"/>
    <x v="2"/>
  </r>
  <r>
    <x v="6"/>
    <x v="14"/>
    <x v="1"/>
    <n v="6165882.0159999998"/>
    <n v="-109687.319"/>
    <n v="-87590"/>
    <n v="-71040"/>
    <n v="-14240"/>
    <n v="-282557.31900000002"/>
    <n v="5883324.6969999997"/>
    <n v="0.95417406329430487"/>
    <n v="7"/>
    <x v="2"/>
  </r>
  <r>
    <x v="6"/>
    <x v="14"/>
    <x v="2"/>
    <n v="3033633.162"/>
    <n v="-92886.548999999999"/>
    <n v="-49680"/>
    <n v="-102160"/>
    <n v="-17910"/>
    <n v="-262636.549"/>
    <n v="2770996.6129999999"/>
    <n v="0.91342507977238407"/>
    <n v="7"/>
    <x v="2"/>
  </r>
  <r>
    <x v="6"/>
    <x v="14"/>
    <x v="0"/>
    <n v="7717017.0350000001"/>
    <n v="-546142.58299999998"/>
    <n v="-49930"/>
    <n v="-57580"/>
    <n v="-50280"/>
    <n v="-703932.58299999998"/>
    <n v="7013084.4520000005"/>
    <n v="0.90878177671406424"/>
    <n v="7"/>
    <x v="2"/>
  </r>
  <r>
    <x v="6"/>
    <x v="14"/>
    <x v="0"/>
    <n v="13566793.197999999"/>
    <n v="-282794.99499999994"/>
    <n v="-99510"/>
    <n v="-34110"/>
    <n v="-94690"/>
    <n v="-511104.99499999994"/>
    <n v="13055688.203"/>
    <n v="0.96232676450943866"/>
    <n v="7"/>
    <x v="2"/>
  </r>
  <r>
    <x v="6"/>
    <x v="14"/>
    <x v="0"/>
    <n v="13325238.612"/>
    <n v="-207076.27499999999"/>
    <n v="-96500"/>
    <n v="-96970"/>
    <n v="-28440"/>
    <n v="-428986.27500000002"/>
    <n v="12896252.336999999"/>
    <n v="0.9678064845597828"/>
    <n v="7"/>
    <x v="2"/>
  </r>
  <r>
    <x v="6"/>
    <x v="14"/>
    <x v="0"/>
    <n v="17757451.697999999"/>
    <n v="-309361.08"/>
    <n v="-71410"/>
    <n v="-22770"/>
    <n v="-25240"/>
    <n v="-428781.08"/>
    <n v="17328670.618000001"/>
    <n v="0.97585345649295552"/>
    <n v="7"/>
    <x v="2"/>
  </r>
  <r>
    <x v="6"/>
    <x v="14"/>
    <x v="0"/>
    <n v="1577732.2609999999"/>
    <n v="-69389.445999999996"/>
    <n v="-65470"/>
    <n v="-36580"/>
    <n v="-47500"/>
    <n v="-218939.446"/>
    <n v="1358792.8149999999"/>
    <n v="0.86123155911052263"/>
    <n v="7"/>
    <x v="2"/>
  </r>
  <r>
    <x v="6"/>
    <x v="14"/>
    <x v="1"/>
    <n v="714486.60499999998"/>
    <n v="-43624.377999999997"/>
    <n v="-23190"/>
    <n v="-84760"/>
    <n v="-63650"/>
    <n v="-215224.378"/>
    <n v="499262.22699999996"/>
    <n v="0.69877059066768643"/>
    <n v="7"/>
    <x v="2"/>
  </r>
  <r>
    <x v="6"/>
    <x v="14"/>
    <x v="2"/>
    <n v="1418123.777"/>
    <n v="-75422.808999999994"/>
    <n v="-38000"/>
    <n v="-84830"/>
    <n v="-86720"/>
    <n v="-284972.80900000001"/>
    <n v="1133150.9679999999"/>
    <n v="0.79904941048033773"/>
    <n v="7"/>
    <x v="2"/>
  </r>
  <r>
    <x v="6"/>
    <x v="14"/>
    <x v="0"/>
    <n v="357226.59700000001"/>
    <n v="-24343.423999999999"/>
    <n v="-26730"/>
    <n v="-21900"/>
    <n v="-56370"/>
    <n v="-129343.424"/>
    <n v="227883.17300000001"/>
    <n v="0.637923309500944"/>
    <n v="7"/>
    <x v="2"/>
  </r>
  <r>
    <x v="6"/>
    <x v="14"/>
    <x v="0"/>
    <n v="282897.63599999994"/>
    <n v="-28531.37"/>
    <n v="-72940"/>
    <n v="-106030"/>
    <n v="-87420"/>
    <n v="-294921.37"/>
    <n v="-12023.734000000055"/>
    <n v="-4.2502066012315695E-2"/>
    <n v="7"/>
    <x v="2"/>
  </r>
  <r>
    <x v="6"/>
    <x v="14"/>
    <x v="0"/>
    <n v="2055585.784"/>
    <n v="-1081200.5819999999"/>
    <n v="-46980"/>
    <n v="-17730"/>
    <n v="-31450"/>
    <n v="-1177360.5819999999"/>
    <n v="878225.20200000005"/>
    <n v="0.42723841001227708"/>
    <n v="7"/>
    <x v="2"/>
  </r>
  <r>
    <x v="6"/>
    <x v="14"/>
    <x v="1"/>
    <n v="834996.16199999989"/>
    <n v="-77787.5"/>
    <n v="-65650"/>
    <n v="-16200"/>
    <n v="-40020"/>
    <n v="-199657.5"/>
    <n v="635338.66199999989"/>
    <n v="0.76088812250133431"/>
    <n v="7"/>
    <x v="2"/>
  </r>
  <r>
    <x v="6"/>
    <x v="14"/>
    <x v="2"/>
    <n v="107256.55499999999"/>
    <n v="-36096.76"/>
    <n v="-43060"/>
    <n v="-61030"/>
    <n v="-44630"/>
    <n v="-184816.76"/>
    <n v="-77560.205000000016"/>
    <n v="-0.72312787782527621"/>
    <n v="7"/>
    <x v="2"/>
  </r>
  <r>
    <x v="6"/>
    <x v="14"/>
    <x v="0"/>
    <n v="136919.69199999998"/>
    <n v="-669723.01199999999"/>
    <n v="-53110"/>
    <n v="-21030"/>
    <n v="-105810"/>
    <n v="-849673.01199999999"/>
    <n v="-712753.32000000007"/>
    <n v="-5.2056304654848349"/>
    <n v="7"/>
    <x v="2"/>
  </r>
  <r>
    <x v="6"/>
    <x v="14"/>
    <x v="0"/>
    <n v="301211.36499999999"/>
    <n v="-218882.08299999998"/>
    <n v="-13900"/>
    <n v="-57790"/>
    <n v="-60570"/>
    <n v="-351142.08299999998"/>
    <n v="-49930.717999999993"/>
    <n v="-0.16576638135815358"/>
    <n v="7"/>
    <x v="2"/>
  </r>
  <r>
    <x v="6"/>
    <x v="14"/>
    <x v="1"/>
    <n v="534940.86800000002"/>
    <n v="-210992.74"/>
    <n v="-104080"/>
    <n v="-64420"/>
    <n v="-24870"/>
    <n v="-404362.74"/>
    <n v="130578.12800000003"/>
    <n v="0.24409824676173372"/>
    <n v="7"/>
    <x v="2"/>
  </r>
  <r>
    <x v="6"/>
    <x v="14"/>
    <x v="2"/>
    <n v="447151.99200000003"/>
    <n v="-142616.86599999998"/>
    <n v="-47780"/>
    <n v="-82000"/>
    <n v="-57660"/>
    <n v="-330056.86599999998"/>
    <n v="117095.12600000005"/>
    <n v="0.26186873388679893"/>
    <n v="7"/>
    <x v="2"/>
  </r>
  <r>
    <x v="6"/>
    <x v="14"/>
    <x v="0"/>
    <n v="21586.844999999998"/>
    <n v="-12919.444999999998"/>
    <n v="-69320"/>
    <n v="-50890"/>
    <n v="-44850"/>
    <n v="-177979.44500000001"/>
    <n v="-156392.6"/>
    <n v="-7.2448104389502044"/>
    <n v="7"/>
    <x v="2"/>
  </r>
  <r>
    <x v="6"/>
    <x v="14"/>
    <x v="0"/>
    <n v="546459.56400000001"/>
    <n v="-133447.26500000001"/>
    <n v="-87310"/>
    <n v="-41430"/>
    <n v="-95810"/>
    <n v="-357997.26500000001"/>
    <n v="188462.299"/>
    <n v="0.34487876398481332"/>
    <n v="7"/>
    <x v="2"/>
  </r>
  <r>
    <x v="6"/>
    <x v="14"/>
    <x v="0"/>
    <n v="489376.46099999995"/>
    <n v="-112531.72"/>
    <n v="-36790"/>
    <n v="-60050"/>
    <n v="-69700"/>
    <n v="-279071.71999999997"/>
    <n v="210304.74099999998"/>
    <n v="0.42974020566959797"/>
    <n v="7"/>
    <x v="2"/>
  </r>
  <r>
    <x v="6"/>
    <x v="14"/>
    <x v="1"/>
    <n v="3711111.3129999996"/>
    <n v="-1358913.206"/>
    <n v="-39140"/>
    <n v="-39240"/>
    <n v="-24920"/>
    <n v="-1462213.206"/>
    <n v="2248898.1069999998"/>
    <n v="0.60599047490764391"/>
    <n v="7"/>
    <x v="2"/>
  </r>
  <r>
    <x v="6"/>
    <x v="14"/>
    <x v="2"/>
    <n v="479819.15799999994"/>
    <n v="-87676.75"/>
    <n v="-59820"/>
    <n v="-74950"/>
    <n v="-78840"/>
    <n v="-301286.75"/>
    <n v="178532.40799999994"/>
    <n v="0.37208270037437724"/>
    <n v="7"/>
    <x v="2"/>
  </r>
  <r>
    <x v="6"/>
    <x v="14"/>
    <x v="3"/>
    <n v="1878499.3430000001"/>
    <n v="-329952"/>
    <n v="-43170"/>
    <n v="-83630"/>
    <n v="-22200"/>
    <n v="-478952"/>
    <n v="1399547.3430000001"/>
    <n v="0.74503477907258442"/>
    <n v="7"/>
    <x v="2"/>
  </r>
  <r>
    <x v="6"/>
    <x v="14"/>
    <x v="0"/>
    <n v="1598698.8569999998"/>
    <n v="-272758.87799999997"/>
    <n v="-81140"/>
    <n v="-32790"/>
    <n v="-23540"/>
    <n v="-410228.87799999997"/>
    <n v="1188469.9789999998"/>
    <n v="0.74339827904186706"/>
    <n v="7"/>
    <x v="2"/>
  </r>
  <r>
    <x v="6"/>
    <x v="14"/>
    <x v="1"/>
    <n v="153461.42699999997"/>
    <n v="-144518.84299999999"/>
    <n v="-81400"/>
    <n v="-14260"/>
    <n v="-101750"/>
    <n v="-341928.84299999999"/>
    <n v="-188467.41600000003"/>
    <n v="-1.2281093671831949"/>
    <n v="7"/>
    <x v="2"/>
  </r>
  <r>
    <x v="6"/>
    <x v="14"/>
    <x v="2"/>
    <n v="913348.74399999995"/>
    <n v="-76727.266000000003"/>
    <n v="-62370"/>
    <n v="-50820"/>
    <n v="-100000"/>
    <n v="-289917.266"/>
    <n v="623431.47799999989"/>
    <n v="0.68257769236063015"/>
    <n v="7"/>
    <x v="2"/>
  </r>
  <r>
    <x v="6"/>
    <x v="14"/>
    <x v="3"/>
    <n v="2403012.1359999999"/>
    <n v="-331874.65499999997"/>
    <n v="-108410"/>
    <n v="-16880"/>
    <n v="-47150"/>
    <n v="-504314.65499999997"/>
    <n v="1898697.4809999999"/>
    <n v="0.7901322896190317"/>
    <n v="7"/>
    <x v="2"/>
  </r>
  <r>
    <x v="6"/>
    <x v="14"/>
    <x v="0"/>
    <n v="1611322.9650000001"/>
    <n v="-317805.31999999995"/>
    <n v="-101200"/>
    <n v="-62530"/>
    <n v="-25370"/>
    <n v="-506905.31999999995"/>
    <n v="1104417.645"/>
    <n v="0.68541047883594208"/>
    <n v="7"/>
    <x v="2"/>
  </r>
  <r>
    <x v="6"/>
    <x v="14"/>
    <x v="1"/>
    <n v="192685.633"/>
    <n v="-2566.5149999999999"/>
    <n v="-88420"/>
    <n v="-16050"/>
    <n v="-84730"/>
    <n v="-191766.51500000001"/>
    <n v="919.11799999998766"/>
    <n v="4.7700390822598988E-3"/>
    <n v="7"/>
    <x v="2"/>
  </r>
  <r>
    <x v="6"/>
    <x v="14"/>
    <x v="2"/>
    <n v="36172.716999999997"/>
    <n v="-44658.508999999998"/>
    <n v="-50860"/>
    <n v="-44670"/>
    <n v="-55440"/>
    <n v="-195628.50899999999"/>
    <n v="-159455.79199999999"/>
    <n v="-4.4081784622371609"/>
    <n v="7"/>
    <x v="2"/>
  </r>
  <r>
    <x v="6"/>
    <x v="14"/>
    <x v="3"/>
    <n v="1458109.7159999998"/>
    <n v="-25555.81"/>
    <n v="-21670"/>
    <n v="-25770"/>
    <n v="-65230"/>
    <n v="-138225.81"/>
    <n v="1319883.9059999997"/>
    <n v="0.90520205133863874"/>
    <n v="7"/>
    <x v="2"/>
  </r>
  <r>
    <x v="6"/>
    <x v="14"/>
    <x v="0"/>
    <n v="70444730.552000001"/>
    <n v="-113671.61399999999"/>
    <n v="-70540"/>
    <n v="-26950"/>
    <n v="-102380"/>
    <n v="-313541.614"/>
    <n v="70131188.938000008"/>
    <n v="0.99554911188469175"/>
    <n v="7"/>
    <x v="2"/>
  </r>
  <r>
    <x v="6"/>
    <x v="14"/>
    <x v="1"/>
    <n v="1205723.6869999999"/>
    <n v="-3469.116"/>
    <n v="-63450"/>
    <n v="-77440"/>
    <n v="-28420"/>
    <n v="-172779.11600000001"/>
    <n v="1032944.5709999999"/>
    <n v="0.85670090265050913"/>
    <n v="7"/>
    <x v="2"/>
  </r>
  <r>
    <x v="6"/>
    <x v="14"/>
    <x v="2"/>
    <n v="5935163.8360000001"/>
    <n v="-21438.62"/>
    <n v="-74560"/>
    <n v="-20330"/>
    <n v="-89620"/>
    <n v="-205948.62"/>
    <n v="5729215.216"/>
    <n v="0.96530026370109456"/>
    <n v="7"/>
    <x v="2"/>
  </r>
  <r>
    <x v="6"/>
    <x v="14"/>
    <x v="3"/>
    <n v="17150045.149999999"/>
    <n v="-34883.281999999999"/>
    <n v="-79580"/>
    <n v="-79070"/>
    <n v="-35140"/>
    <n v="-228673.28200000001"/>
    <n v="16921371.867999997"/>
    <n v="0.98666631603590838"/>
    <n v="7"/>
    <x v="2"/>
  </r>
  <r>
    <x v="6"/>
    <x v="14"/>
    <x v="0"/>
    <n v="7196497.8889999995"/>
    <n v="-145557.62199999997"/>
    <n v="-64830"/>
    <n v="-41780"/>
    <n v="-58070"/>
    <n v="-310237.62199999997"/>
    <n v="6886260.2669999991"/>
    <n v="0.9568904727292139"/>
    <n v="7"/>
    <x v="2"/>
  </r>
  <r>
    <x v="6"/>
    <x v="14"/>
    <x v="0"/>
    <n v="4708107.6069999998"/>
    <n v="-113143.42199999999"/>
    <n v="-56300"/>
    <n v="-90290"/>
    <n v="-81640"/>
    <n v="-341373.42200000002"/>
    <n v="4366734.1849999996"/>
    <n v="0.92749243422294614"/>
    <n v="7"/>
    <x v="2"/>
  </r>
  <r>
    <x v="6"/>
    <x v="14"/>
    <x v="1"/>
    <n v="5327759.9619999994"/>
    <n v="-191708.25099999999"/>
    <n v="-86370"/>
    <n v="-86300"/>
    <n v="-40650"/>
    <n v="-405028.25099999999"/>
    <n v="4922731.7109999992"/>
    <n v="0.92397775915415759"/>
    <n v="7"/>
    <x v="2"/>
  </r>
  <r>
    <x v="6"/>
    <x v="14"/>
    <x v="2"/>
    <n v="42331585.253999993"/>
    <n v="-1953509.754"/>
    <n v="-51850"/>
    <n v="-55790"/>
    <n v="-101530"/>
    <n v="-2162679.7539999997"/>
    <n v="40168905.499999993"/>
    <n v="0.94891096704686617"/>
    <n v="7"/>
    <x v="2"/>
  </r>
  <r>
    <x v="6"/>
    <x v="14"/>
    <x v="0"/>
    <n v="9677283.4550000001"/>
    <n v="-445870.98499999999"/>
    <n v="-53880"/>
    <n v="-87830"/>
    <n v="-17420"/>
    <n v="-605000.98499999999"/>
    <n v="9072282.4700000007"/>
    <n v="0.93748235361573384"/>
    <n v="7"/>
    <x v="2"/>
  </r>
  <r>
    <x v="6"/>
    <x v="14"/>
    <x v="1"/>
    <n v="22464600.913999997"/>
    <n v="-9425202.2759999987"/>
    <n v="-13390"/>
    <n v="-61780"/>
    <n v="-75130"/>
    <n v="-9575502.2759999987"/>
    <n v="12889098.637999998"/>
    <n v="0.57375150742016867"/>
    <n v="7"/>
    <x v="2"/>
  </r>
  <r>
    <x v="6"/>
    <x v="14"/>
    <x v="2"/>
    <n v="5658376.8289999999"/>
    <n v="-4983513.919999999"/>
    <n v="-64450"/>
    <n v="-45020"/>
    <n v="-64160"/>
    <n v="-5157143.919999999"/>
    <n v="501232.90900000092"/>
    <n v="8.8582454676950778E-2"/>
    <n v="7"/>
    <x v="2"/>
  </r>
  <r>
    <x v="6"/>
    <x v="14"/>
    <x v="0"/>
    <n v="35889959.776999995"/>
    <n v="-8327880.1339999987"/>
    <n v="-101510"/>
    <n v="-66610"/>
    <n v="-91700"/>
    <n v="-8587700.1339999996"/>
    <n v="27302259.642999995"/>
    <n v="0.76072137758417302"/>
    <n v="7"/>
    <x v="2"/>
  </r>
  <r>
    <x v="7"/>
    <x v="8"/>
    <x v="1"/>
    <n v="151180.554"/>
    <n v="-35629.565999999999"/>
    <n v="-32460"/>
    <n v="-87970"/>
    <n v="-83290"/>
    <n v="-239349.56599999999"/>
    <n v="-88169.011999999988"/>
    <n v="-0.58320339267972243"/>
    <n v="8"/>
    <x v="2"/>
  </r>
  <r>
    <x v="7"/>
    <x v="8"/>
    <x v="2"/>
    <n v="246687.98"/>
    <n v="-288414.69999999995"/>
    <n v="-106410"/>
    <n v="-87180"/>
    <n v="-78700"/>
    <n v="-560704.69999999995"/>
    <n v="-314016.71999999997"/>
    <n v="-1.2729307686576377"/>
    <n v="8"/>
    <x v="2"/>
  </r>
  <r>
    <x v="7"/>
    <x v="8"/>
    <x v="0"/>
    <n v="1484954.4849999999"/>
    <n v="-1426670.196"/>
    <n v="-105410"/>
    <n v="-87150"/>
    <n v="-44980"/>
    <n v="-1664210.196"/>
    <n v="-179255.71100000013"/>
    <n v="-0.12071461638098635"/>
    <n v="8"/>
    <x v="2"/>
  </r>
  <r>
    <x v="7"/>
    <x v="8"/>
    <x v="0"/>
    <n v="398491.00899999996"/>
    <n v="-88727.540999999997"/>
    <n v="-59720"/>
    <n v="-49310"/>
    <n v="-95100"/>
    <n v="-292857.54099999997"/>
    <n v="105633.46799999999"/>
    <n v="0.26508369226468548"/>
    <n v="8"/>
    <x v="2"/>
  </r>
  <r>
    <x v="7"/>
    <x v="8"/>
    <x v="0"/>
    <n v="216391.59499999997"/>
    <n v="-94186.532999999996"/>
    <n v="-48690"/>
    <n v="-71730"/>
    <n v="-87430"/>
    <n v="-302036.533"/>
    <n v="-85644.938000000024"/>
    <n v="-0.39578680493574642"/>
    <n v="8"/>
    <x v="2"/>
  </r>
  <r>
    <x v="7"/>
    <x v="8"/>
    <x v="0"/>
    <n v="1409453.99"/>
    <n v="-631052.61099999992"/>
    <n v="-81680"/>
    <n v="-51740"/>
    <n v="-46970"/>
    <n v="-811442.61099999992"/>
    <n v="598011.37900000007"/>
    <n v="0.42428584632266009"/>
    <n v="8"/>
    <x v="2"/>
  </r>
  <r>
    <x v="7"/>
    <x v="8"/>
    <x v="0"/>
    <n v="5666018.5609999998"/>
    <n v="-2952607.2590000001"/>
    <n v="-43370"/>
    <n v="-51680"/>
    <n v="-62040"/>
    <n v="-3109697.2590000001"/>
    <n v="2556321.3019999997"/>
    <n v="0.451167124582951"/>
    <n v="8"/>
    <x v="2"/>
  </r>
  <r>
    <x v="7"/>
    <x v="8"/>
    <x v="0"/>
    <n v="-1293.6139999999998"/>
    <n v="132.77600000000001"/>
    <n v="-99500"/>
    <n v="-30630"/>
    <n v="-71870"/>
    <n v="-201867.22399999999"/>
    <n v="-203160.83799999999"/>
    <n v="157.04904090401001"/>
    <n v="8"/>
    <x v="2"/>
  </r>
  <r>
    <x v="7"/>
    <x v="8"/>
    <x v="0"/>
    <n v="-8618.3580000000002"/>
    <n v="668.08699999999999"/>
    <n v="-26940"/>
    <n v="-84710"/>
    <n v="-100360"/>
    <n v="-211341.913"/>
    <n v="-219960.27100000001"/>
    <n v="25.522294502038555"/>
    <n v="8"/>
    <x v="2"/>
  </r>
  <r>
    <x v="7"/>
    <x v="8"/>
    <x v="0"/>
    <n v="1655284.568"/>
    <n v="-206581.75299999997"/>
    <n v="-19220"/>
    <n v="-39080"/>
    <n v="-69720"/>
    <n v="-334601.75299999997"/>
    <n v="1320682.8149999999"/>
    <n v="0.79785847130546073"/>
    <n v="8"/>
    <x v="2"/>
  </r>
  <r>
    <x v="7"/>
    <x v="8"/>
    <x v="0"/>
    <n v="692110.74099999992"/>
    <n v="-103050.45099999999"/>
    <n v="-26380"/>
    <n v="-41620"/>
    <n v="-74190"/>
    <n v="-245240.451"/>
    <n v="446870.28999999992"/>
    <n v="0.64566298935678557"/>
    <n v="8"/>
    <x v="2"/>
  </r>
  <r>
    <x v="7"/>
    <x v="8"/>
    <x v="0"/>
    <n v="1189720.9309999999"/>
    <n v="-1033432.5119999999"/>
    <n v="-70410"/>
    <n v="-73850"/>
    <n v="-68600"/>
    <n v="-1246292.5119999999"/>
    <n v="-56571.581000000006"/>
    <n v="-4.7550294801025073E-2"/>
    <n v="8"/>
    <x v="2"/>
  </r>
  <r>
    <x v="7"/>
    <x v="8"/>
    <x v="0"/>
    <n v="-5325.915"/>
    <n v="4074.5459999999994"/>
    <n v="-90640"/>
    <n v="-97270"/>
    <n v="-19190"/>
    <n v="-203025.454"/>
    <n v="-208351.36900000001"/>
    <n v="39.120295573624439"/>
    <n v="8"/>
    <x v="2"/>
  </r>
  <r>
    <x v="7"/>
    <x v="8"/>
    <x v="0"/>
    <n v="-665.74900000000002"/>
    <n v="614.82399999999996"/>
    <n v="-69710"/>
    <n v="-83860"/>
    <n v="-18250"/>
    <n v="-171205.17600000001"/>
    <n v="-171870.92500000002"/>
    <n v="258.16174714494502"/>
    <n v="8"/>
    <x v="2"/>
  </r>
  <r>
    <x v="7"/>
    <x v="8"/>
    <x v="0"/>
    <n v="-15996.182999999997"/>
    <n v="11889.219999999998"/>
    <n v="-88410"/>
    <n v="-84050"/>
    <n v="-104220"/>
    <n v="-264790.78000000003"/>
    <n v="-280786.96300000005"/>
    <n v="17.553372763990016"/>
    <n v="8"/>
    <x v="2"/>
  </r>
  <r>
    <x v="7"/>
    <x v="8"/>
    <x v="0"/>
    <n v="716166.2969999999"/>
    <n v="-714131.92899999989"/>
    <n v="-97330"/>
    <n v="-24280"/>
    <n v="-77720"/>
    <n v="-913461.92899999989"/>
    <n v="-197295.63199999998"/>
    <n v="-0.27548857412931288"/>
    <n v="8"/>
    <x v="2"/>
  </r>
  <r>
    <x v="7"/>
    <x v="8"/>
    <x v="0"/>
    <n v="-36902.957000000002"/>
    <n v="48228.956999999995"/>
    <n v="-25330"/>
    <n v="-52990"/>
    <n v="-53860"/>
    <n v="-83951.043000000005"/>
    <n v="-120854"/>
    <n v="3.2749137149090788"/>
    <n v="8"/>
    <x v="2"/>
  </r>
  <r>
    <x v="7"/>
    <x v="8"/>
    <x v="0"/>
    <n v="1488672.1849999998"/>
    <n v="-3568187.1680000001"/>
    <n v="-91280"/>
    <n v="-51160"/>
    <n v="-63100"/>
    <n v="-3773727.1680000001"/>
    <n v="-2285054.983"/>
    <n v="-1.5349618311031989"/>
    <n v="8"/>
    <x v="2"/>
  </r>
  <r>
    <x v="7"/>
    <x v="8"/>
    <x v="0"/>
    <n v="67419.45"/>
    <n v="-4023.1379999999999"/>
    <n v="-89490"/>
    <n v="-23180"/>
    <n v="-52300"/>
    <n v="-168993.13800000001"/>
    <n v="-101573.68800000001"/>
    <n v="-1.5065932457176678"/>
    <n v="8"/>
    <x v="2"/>
  </r>
  <r>
    <x v="7"/>
    <x v="8"/>
    <x v="0"/>
    <n v="23206.876"/>
    <n v="-11570.432999999999"/>
    <n v="-51580"/>
    <n v="-52110"/>
    <n v="-49080"/>
    <n v="-164340.43299999999"/>
    <n v="-141133.557"/>
    <n v="-6.0815405313494155"/>
    <n v="8"/>
    <x v="2"/>
  </r>
  <r>
    <x v="7"/>
    <x v="8"/>
    <x v="0"/>
    <n v="492774.42899999995"/>
    <n v="-73547.690999999992"/>
    <n v="-57250"/>
    <n v="-78770"/>
    <n v="-86050"/>
    <n v="-295617.69099999999"/>
    <n v="197156.73799999995"/>
    <n v="0.40009531014037253"/>
    <n v="8"/>
    <x v="2"/>
  </r>
  <r>
    <x v="7"/>
    <x v="8"/>
    <x v="0"/>
    <n v="-4161.3950000000004"/>
    <n v="1149.386"/>
    <n v="-36550"/>
    <n v="-28600"/>
    <n v="-54040"/>
    <n v="-118040.614"/>
    <n v="-122202.00900000001"/>
    <n v="29.365635562113184"/>
    <n v="8"/>
    <x v="2"/>
  </r>
  <r>
    <x v="7"/>
    <x v="8"/>
    <x v="0"/>
    <n v="495120.24099999998"/>
    <n v="-141285.18599999999"/>
    <n v="-96930"/>
    <n v="-82420"/>
    <n v="-39400"/>
    <n v="-360035.18599999999"/>
    <n v="135085.05499999999"/>
    <n v="0.27283282688497479"/>
    <n v="8"/>
    <x v="2"/>
  </r>
  <r>
    <x v="7"/>
    <x v="8"/>
    <x v="0"/>
    <n v="66693.962999999989"/>
    <n v="-9656.402"/>
    <n v="-45840"/>
    <n v="-104820"/>
    <n v="-54430"/>
    <n v="-214746.402"/>
    <n v="-148052.43900000001"/>
    <n v="-2.2198776671885585"/>
    <n v="8"/>
    <x v="2"/>
  </r>
  <r>
    <x v="7"/>
    <x v="8"/>
    <x v="0"/>
    <n v="729509.87199999997"/>
    <n v="-47156.872000000003"/>
    <n v="-27500"/>
    <n v="-89360"/>
    <n v="-24680"/>
    <n v="-188696.872"/>
    <n v="540813"/>
    <n v="0.74133746609531836"/>
    <n v="8"/>
    <x v="2"/>
  </r>
  <r>
    <x v="7"/>
    <x v="8"/>
    <x v="0"/>
    <n v="116413.64"/>
    <n v="-9609.6489999999994"/>
    <n v="-34930"/>
    <n v="-53250"/>
    <n v="-76920"/>
    <n v="-174709.649"/>
    <n v="-58296.009000000005"/>
    <n v="-0.50076613874456644"/>
    <n v="8"/>
    <x v="2"/>
  </r>
  <r>
    <x v="7"/>
    <x v="8"/>
    <x v="0"/>
    <n v="378.42"/>
    <n v="0"/>
    <n v="-66480"/>
    <n v="-93050"/>
    <n v="-104680"/>
    <n v="-264210"/>
    <n v="-263831.58"/>
    <n v="-697.19248454098624"/>
    <n v="8"/>
    <x v="2"/>
  </r>
  <r>
    <x v="7"/>
    <x v="8"/>
    <x v="0"/>
    <n v="71257.262999999992"/>
    <n v="-22114.210999999999"/>
    <n v="-13920"/>
    <n v="-31700"/>
    <n v="-91660"/>
    <n v="-159394.21100000001"/>
    <n v="-88136.948000000019"/>
    <n v="-1.2368837124715277"/>
    <n v="8"/>
    <x v="2"/>
  </r>
  <r>
    <x v="7"/>
    <x v="8"/>
    <x v="1"/>
    <n v="-3006.5209999999997"/>
    <n v="1092.4199999999998"/>
    <n v="-88260"/>
    <n v="-101960"/>
    <n v="-61420"/>
    <n v="-250547.58"/>
    <n v="-253554.101"/>
    <n v="84.334718101087603"/>
    <n v="8"/>
    <x v="2"/>
  </r>
  <r>
    <x v="7"/>
    <x v="8"/>
    <x v="2"/>
    <n v="156485.11199999999"/>
    <n v="-101505.87999999999"/>
    <n v="-54840"/>
    <n v="-47050"/>
    <n v="-13220"/>
    <n v="-216615.88"/>
    <n v="-60130.768000000011"/>
    <n v="-0.38425871465651001"/>
    <n v="8"/>
    <x v="2"/>
  </r>
  <r>
    <x v="7"/>
    <x v="8"/>
    <x v="0"/>
    <n v="149560.992"/>
    <n v="-92670.03899999999"/>
    <n v="-16130"/>
    <n v="-49380"/>
    <n v="-89020"/>
    <n v="-247200.03899999999"/>
    <n v="-97639.046999999991"/>
    <n v="-0.65283765301583441"/>
    <n v="8"/>
    <x v="2"/>
  </r>
  <r>
    <x v="7"/>
    <x v="8"/>
    <x v="0"/>
    <n v="74590.55799999999"/>
    <n v="-76868.057000000001"/>
    <n v="-66140"/>
    <n v="-74220"/>
    <n v="-51460"/>
    <n v="-268688.05700000003"/>
    <n v="-194097.49900000004"/>
    <n v="-2.6021725028521714"/>
    <n v="8"/>
    <x v="2"/>
  </r>
  <r>
    <x v="7"/>
    <x v="8"/>
    <x v="0"/>
    <n v="21966.076999999997"/>
    <n v="-35740.502"/>
    <n v="-65750"/>
    <n v="-22810"/>
    <n v="-32030"/>
    <n v="-156330.50200000001"/>
    <n v="-134364.42500000002"/>
    <n v="-6.1169058544227095"/>
    <n v="8"/>
    <x v="2"/>
  </r>
  <r>
    <x v="7"/>
    <x v="8"/>
    <x v="0"/>
    <n v="53496.827999999994"/>
    <n v="-33824.945"/>
    <n v="-82320"/>
    <n v="-91340"/>
    <n v="-60180"/>
    <n v="-267664.94500000001"/>
    <n v="-214168.11700000003"/>
    <n v="-4.0033797330937091"/>
    <n v="8"/>
    <x v="2"/>
  </r>
  <r>
    <x v="7"/>
    <x v="8"/>
    <x v="0"/>
    <n v="66892.308000000005"/>
    <n v="-91949.087999999989"/>
    <n v="-97440"/>
    <n v="-37590"/>
    <n v="-90880"/>
    <n v="-317859.08799999999"/>
    <n v="-250966.77999999997"/>
    <n v="-3.7518032716108398"/>
    <n v="8"/>
    <x v="2"/>
  </r>
  <r>
    <x v="7"/>
    <x v="8"/>
    <x v="1"/>
    <n v="58154.733"/>
    <n v="-115885.80499999999"/>
    <n v="-17020"/>
    <n v="-29660"/>
    <n v="-54810"/>
    <n v="-217375.80499999999"/>
    <n v="-159221.07199999999"/>
    <n v="-2.737886733999793"/>
    <n v="8"/>
    <x v="2"/>
  </r>
  <r>
    <x v="7"/>
    <x v="8"/>
    <x v="2"/>
    <n v="60274.514999999992"/>
    <n v="-40109.58"/>
    <n v="-45100"/>
    <n v="-78200"/>
    <n v="-85890"/>
    <n v="-249299.58000000002"/>
    <n v="-189025.06500000003"/>
    <n v="-3.1360694482568636"/>
    <n v="8"/>
    <x v="2"/>
  </r>
  <r>
    <x v="7"/>
    <x v="8"/>
    <x v="0"/>
    <n v="13410.823999999999"/>
    <n v="-9641.6739999999991"/>
    <n v="-19900"/>
    <n v="-75290"/>
    <n v="-91340"/>
    <n v="-196171.674"/>
    <n v="-182760.85"/>
    <n v="-13.627861345432617"/>
    <n v="8"/>
    <x v="2"/>
  </r>
  <r>
    <x v="7"/>
    <x v="8"/>
    <x v="0"/>
    <n v="58144.1"/>
    <n v="-32996.39"/>
    <n v="-107220"/>
    <n v="-41430"/>
    <n v="-38910"/>
    <n v="-220556.39"/>
    <n v="-162412.29"/>
    <n v="-2.7932720602778272"/>
    <n v="8"/>
    <x v="2"/>
  </r>
  <r>
    <x v="7"/>
    <x v="8"/>
    <x v="0"/>
    <n v="81670.952999999994"/>
    <n v="-81077.016999999993"/>
    <n v="-20700"/>
    <n v="-51710"/>
    <n v="-44400"/>
    <n v="-197887.01699999999"/>
    <n v="-116216.064"/>
    <n v="-1.4229791588203948"/>
    <n v="8"/>
    <x v="2"/>
  </r>
  <r>
    <x v="7"/>
    <x v="8"/>
    <x v="1"/>
    <n v="115905.503"/>
    <n v="-92374.904999999984"/>
    <n v="-108000"/>
    <n v="-41810"/>
    <n v="-15790"/>
    <n v="-257974.90499999997"/>
    <n v="-142069.40199999997"/>
    <n v="-1.2257347435867647"/>
    <n v="8"/>
    <x v="2"/>
  </r>
  <r>
    <x v="7"/>
    <x v="8"/>
    <x v="2"/>
    <n v="104396.08199999999"/>
    <n v="-132040.18099999998"/>
    <n v="-105810"/>
    <n v="-88760"/>
    <n v="-69710"/>
    <n v="-396320.18099999998"/>
    <n v="-291924.09899999999"/>
    <n v="-2.796312786910911"/>
    <n v="8"/>
    <x v="2"/>
  </r>
  <r>
    <x v="7"/>
    <x v="8"/>
    <x v="0"/>
    <n v="11294.870999999999"/>
    <n v="-12861.659999999998"/>
    <n v="-65890"/>
    <n v="-56850"/>
    <n v="-69530"/>
    <n v="-205131.66"/>
    <n v="-193836.78899999999"/>
    <n v="-17.161487634520128"/>
    <n v="8"/>
    <x v="2"/>
  </r>
  <r>
    <x v="7"/>
    <x v="8"/>
    <x v="0"/>
    <n v="600.572"/>
    <n v="-617.89"/>
    <n v="-102510"/>
    <n v="-20400"/>
    <n v="-51510"/>
    <n v="-175037.89"/>
    <n v="-174437.31800000003"/>
    <n v="-290.45196579261108"/>
    <n v="8"/>
    <x v="2"/>
  </r>
  <r>
    <x v="7"/>
    <x v="8"/>
    <x v="1"/>
    <n v="23191.300999999999"/>
    <n v="-3302.7959999999998"/>
    <n v="-52130"/>
    <n v="-97180"/>
    <n v="-32120"/>
    <n v="-184732.796"/>
    <n v="-161541.495"/>
    <n v="-6.9656072766249721"/>
    <n v="8"/>
    <x v="2"/>
  </r>
  <r>
    <x v="7"/>
    <x v="8"/>
    <x v="2"/>
    <n v="23281.712999999996"/>
    <n v="-3233.6570000000002"/>
    <n v="-22100"/>
    <n v="-80880"/>
    <n v="-67310"/>
    <n v="-173523.65700000001"/>
    <n v="-150241.94400000002"/>
    <n v="-6.4532169089104414"/>
    <n v="8"/>
    <x v="2"/>
  </r>
  <r>
    <x v="7"/>
    <x v="8"/>
    <x v="0"/>
    <n v="21995.967000000001"/>
    <n v="-2148.3139999999999"/>
    <n v="-14280"/>
    <n v="-45070"/>
    <n v="-87240"/>
    <n v="-148738.31400000001"/>
    <n v="-126742.34700000001"/>
    <n v="-5.7620720653017896"/>
    <n v="8"/>
    <x v="2"/>
  </r>
  <r>
    <x v="7"/>
    <x v="8"/>
    <x v="0"/>
    <n v="50766.897999999994"/>
    <n v="-5658.9259999999995"/>
    <n v="-91810"/>
    <n v="-42340"/>
    <n v="-93860"/>
    <n v="-233668.92600000001"/>
    <n v="-182902.02800000002"/>
    <n v="-3.6027812453697692"/>
    <n v="8"/>
    <x v="2"/>
  </r>
  <r>
    <x v="7"/>
    <x v="8"/>
    <x v="0"/>
    <n v="28066.262000000002"/>
    <n v="-16479.847999999998"/>
    <n v="-58590"/>
    <n v="-20210"/>
    <n v="-70860"/>
    <n v="-166139.848"/>
    <n v="-138073.58600000001"/>
    <n v="-4.9195573674898352"/>
    <n v="8"/>
    <x v="2"/>
  </r>
  <r>
    <x v="7"/>
    <x v="8"/>
    <x v="1"/>
    <n v="515802.14699999994"/>
    <n v="-230993.39199999999"/>
    <n v="-66020"/>
    <n v="-36490"/>
    <n v="-86280"/>
    <n v="-419783.39199999999"/>
    <n v="96018.754999999946"/>
    <n v="0.18615423677172083"/>
    <n v="8"/>
    <x v="2"/>
  </r>
  <r>
    <x v="7"/>
    <x v="8"/>
    <x v="2"/>
    <n v="66305.372000000003"/>
    <n v="-44327.422999999995"/>
    <n v="-97740"/>
    <n v="-83140"/>
    <n v="-37070"/>
    <n v="-262277.42300000001"/>
    <n v="-195972.05100000001"/>
    <n v="-2.9555983940486752"/>
    <n v="8"/>
    <x v="2"/>
  </r>
  <r>
    <x v="7"/>
    <x v="8"/>
    <x v="3"/>
    <n v="143693.56399999998"/>
    <n v="-254947.12599999999"/>
    <n v="-75800"/>
    <n v="-103640"/>
    <n v="-95050"/>
    <n v="-529437.12599999993"/>
    <n v="-385743.56199999992"/>
    <n v="-2.6844873998671224"/>
    <n v="8"/>
    <x v="2"/>
  </r>
  <r>
    <x v="7"/>
    <x v="8"/>
    <x v="0"/>
    <n v="28525.916999999998"/>
    <n v="-38918.921999999999"/>
    <n v="-108200"/>
    <n v="-61570"/>
    <n v="-44590"/>
    <n v="-253278.92199999999"/>
    <n v="-224753.005"/>
    <n v="-7.8789055230021185"/>
    <n v="8"/>
    <x v="2"/>
  </r>
  <r>
    <x v="7"/>
    <x v="8"/>
    <x v="1"/>
    <n v="77569.827999999994"/>
    <n v="-133772.59"/>
    <n v="-28060"/>
    <n v="-25960"/>
    <n v="-75270"/>
    <n v="-263062.58999999997"/>
    <n v="-185492.76199999999"/>
    <n v="-2.391300416445425"/>
    <n v="8"/>
    <x v="2"/>
  </r>
  <r>
    <x v="7"/>
    <x v="8"/>
    <x v="2"/>
    <n v="70217.895999999993"/>
    <n v="-89274.031000000003"/>
    <n v="-23480"/>
    <n v="-74190"/>
    <n v="-22590"/>
    <n v="-209534.03100000002"/>
    <n v="-139316.13500000001"/>
    <n v="-1.9840545350433174"/>
    <n v="8"/>
    <x v="2"/>
  </r>
  <r>
    <x v="7"/>
    <x v="8"/>
    <x v="3"/>
    <n v="99415.938999999984"/>
    <n v="-54190.912999999993"/>
    <n v="-107910"/>
    <n v="-17630"/>
    <n v="-102520"/>
    <n v="-282250.913"/>
    <n v="-182834.97400000002"/>
    <n v="-1.8390911541860511"/>
    <n v="8"/>
    <x v="2"/>
  </r>
  <r>
    <x v="7"/>
    <x v="8"/>
    <x v="0"/>
    <n v="83223.7"/>
    <n v="-131560.43599999999"/>
    <n v="-81510"/>
    <n v="-44970"/>
    <n v="-49700"/>
    <n v="-307740.43599999999"/>
    <n v="-224516.73599999998"/>
    <n v="-2.6977499918893293"/>
    <n v="8"/>
    <x v="2"/>
  </r>
  <r>
    <x v="7"/>
    <x v="8"/>
    <x v="1"/>
    <n v="44339.175999999999"/>
    <n v="-72497.87999999999"/>
    <n v="-14750"/>
    <n v="-83500"/>
    <n v="-34460"/>
    <n v="-205207.88"/>
    <n v="-160868.704"/>
    <n v="-3.6281392328986897"/>
    <n v="8"/>
    <x v="2"/>
  </r>
  <r>
    <x v="7"/>
    <x v="8"/>
    <x v="2"/>
    <n v="323930.299"/>
    <n v="-563377.65399999998"/>
    <n v="-71060"/>
    <n v="-100200"/>
    <n v="-73990"/>
    <n v="-808627.65399999998"/>
    <n v="-484697.35499999998"/>
    <n v="-1.4963013848852713"/>
    <n v="8"/>
    <x v="2"/>
  </r>
  <r>
    <x v="7"/>
    <x v="8"/>
    <x v="3"/>
    <n v="50448.874000000003"/>
    <n v="-72470.16"/>
    <n v="-13690"/>
    <n v="-13420"/>
    <n v="-87960"/>
    <n v="-187540.16"/>
    <n v="-137091.28599999999"/>
    <n v="-2.717430046109651"/>
    <n v="8"/>
    <x v="2"/>
  </r>
  <r>
    <x v="7"/>
    <x v="8"/>
    <x v="0"/>
    <n v="52801.797999999995"/>
    <n v="-87813.599999999991"/>
    <n v="-83790"/>
    <n v="-53820"/>
    <n v="-55570"/>
    <n v="-280993.59999999998"/>
    <n v="-228191.80199999997"/>
    <n v="-4.3216672659518149"/>
    <n v="8"/>
    <x v="2"/>
  </r>
  <r>
    <x v="7"/>
    <x v="8"/>
    <x v="1"/>
    <n v="75024.291999999987"/>
    <n v="-118745.08100000001"/>
    <n v="-29650"/>
    <n v="-18510"/>
    <n v="-51370"/>
    <n v="-218275.08100000001"/>
    <n v="-143250.78900000002"/>
    <n v="-1.9093920806343636"/>
    <n v="8"/>
    <x v="2"/>
  </r>
  <r>
    <x v="7"/>
    <x v="8"/>
    <x v="2"/>
    <n v="80394.194999999992"/>
    <n v="-179163.01899999997"/>
    <n v="-86310"/>
    <n v="-81180"/>
    <n v="-86560"/>
    <n v="-433213.01899999997"/>
    <n v="-352818.82399999996"/>
    <n v="-4.3886106950881221"/>
    <n v="8"/>
    <x v="2"/>
  </r>
  <r>
    <x v="7"/>
    <x v="8"/>
    <x v="3"/>
    <n v="39834.248999999996"/>
    <n v="-60740.091999999997"/>
    <n v="-69940"/>
    <n v="-38540"/>
    <n v="-99760"/>
    <n v="-268980.092"/>
    <n v="-229145.84299999999"/>
    <n v="-5.7524830705356091"/>
    <n v="8"/>
    <x v="2"/>
  </r>
  <r>
    <x v="7"/>
    <x v="8"/>
    <x v="0"/>
    <n v="78324.379000000001"/>
    <n v="-181107.76599999997"/>
    <n v="-25700"/>
    <n v="-47470"/>
    <n v="-42420"/>
    <n v="-296697.76599999995"/>
    <n v="-218373.38699999993"/>
    <n v="-2.788064071341056"/>
    <n v="8"/>
    <x v="2"/>
  </r>
  <r>
    <x v="7"/>
    <x v="8"/>
    <x v="0"/>
    <n v="88866.841"/>
    <n v="-147028.98699999999"/>
    <n v="-21490"/>
    <n v="-86640"/>
    <n v="-17430"/>
    <n v="-272588.98699999996"/>
    <n v="-183722.14599999995"/>
    <n v="-2.067386934571017"/>
    <n v="8"/>
    <x v="2"/>
  </r>
  <r>
    <x v="7"/>
    <x v="8"/>
    <x v="1"/>
    <n v="101459.379"/>
    <n v="-58723.447999999997"/>
    <n v="-55880"/>
    <n v="-62940"/>
    <n v="-27850"/>
    <n v="-205393.448"/>
    <n v="-103934.069"/>
    <n v="-1.0243909436898879"/>
    <n v="8"/>
    <x v="2"/>
  </r>
  <r>
    <x v="7"/>
    <x v="8"/>
    <x v="2"/>
    <n v="4651176.5089999996"/>
    <n v="-527777.67699999991"/>
    <n v="-93620"/>
    <n v="-106290"/>
    <n v="-106780"/>
    <n v="-834467.67699999991"/>
    <n v="3816708.8319999995"/>
    <n v="0.82058997860319638"/>
    <n v="8"/>
    <x v="2"/>
  </r>
  <r>
    <x v="7"/>
    <x v="8"/>
    <x v="0"/>
    <n v="29486.414999999997"/>
    <n v="-5462.0789999999988"/>
    <n v="-25660"/>
    <n v="-36480"/>
    <n v="-51810"/>
    <n v="-119412.079"/>
    <n v="-89925.664000000004"/>
    <n v="-3.0497320206610405"/>
    <n v="8"/>
    <x v="2"/>
  </r>
  <r>
    <x v="7"/>
    <x v="8"/>
    <x v="1"/>
    <n v="498.87599999999992"/>
    <n v="-119.54599999999999"/>
    <n v="-17740"/>
    <n v="-66090"/>
    <n v="-106100"/>
    <n v="-190049.546"/>
    <n v="-189550.67"/>
    <n v="-379.95547991885769"/>
    <n v="8"/>
    <x v="2"/>
  </r>
  <r>
    <x v="7"/>
    <x v="8"/>
    <x v="2"/>
    <n v="-6702.5770000000002"/>
    <n v="733.77499999999998"/>
    <n v="-48750"/>
    <n v="-16360"/>
    <n v="-48900"/>
    <n v="-113276.22500000001"/>
    <n v="-119978.80200000001"/>
    <n v="17.900398906271423"/>
    <n v="8"/>
    <x v="2"/>
  </r>
  <r>
    <x v="7"/>
    <x v="8"/>
    <x v="0"/>
    <n v="9655.5059999999994"/>
    <n v="-3321.6119999999996"/>
    <n v="-39010"/>
    <n v="-63620"/>
    <n v="-52150"/>
    <n v="-158101.61199999999"/>
    <n v="-148446.106"/>
    <n v="-15.374244084152608"/>
    <n v="8"/>
    <x v="2"/>
  </r>
  <r>
    <x v="7"/>
    <x v="8"/>
    <x v="1"/>
    <n v="140215.54399999999"/>
    <n v="-20804.825999999997"/>
    <n v="-34860"/>
    <n v="-91560"/>
    <n v="-18880"/>
    <n v="-166104.826"/>
    <n v="-25889.282000000007"/>
    <n v="-0.18463917238733538"/>
    <n v="8"/>
    <x v="2"/>
  </r>
  <r>
    <x v="7"/>
    <x v="8"/>
    <x v="2"/>
    <n v="24098.858"/>
    <n v="-7317.7020000000002"/>
    <n v="-19970"/>
    <n v="-27700"/>
    <n v="-42160"/>
    <n v="-97147.702000000005"/>
    <n v="-73048.844000000012"/>
    <n v="-3.0312160020196814"/>
    <n v="8"/>
    <x v="2"/>
  </r>
  <r>
    <x v="7"/>
    <x v="8"/>
    <x v="0"/>
    <n v="-1631.896"/>
    <n v="312.80199999999996"/>
    <n v="-29100"/>
    <n v="-79640"/>
    <n v="-26700"/>
    <n v="-135127.198"/>
    <n v="-136759.09400000001"/>
    <n v="83.803804899331823"/>
    <n v="8"/>
    <x v="2"/>
  </r>
  <r>
    <x v="7"/>
    <x v="8"/>
    <x v="0"/>
    <n v="296780.20399999997"/>
    <n v="-42686.125999999997"/>
    <n v="-59660"/>
    <n v="-95020"/>
    <n v="-102680"/>
    <n v="-300046.12599999999"/>
    <n v="-3265.9220000000205"/>
    <n v="-1.1004514303791034E-2"/>
    <n v="8"/>
    <x v="2"/>
  </r>
  <r>
    <x v="7"/>
    <x v="8"/>
    <x v="0"/>
    <n v="149276.141"/>
    <n v="-25793.641999999996"/>
    <n v="-97860"/>
    <n v="-104540"/>
    <n v="-33680"/>
    <n v="-261873.64199999999"/>
    <n v="-112597.50099999999"/>
    <n v="-0.75429000405362823"/>
    <n v="8"/>
    <x v="2"/>
  </r>
  <r>
    <x v="7"/>
    <x v="8"/>
    <x v="0"/>
    <n v="364289.8"/>
    <n v="-21029.693999999996"/>
    <n v="-25870"/>
    <n v="-46650"/>
    <n v="-31570"/>
    <n v="-125119.69399999999"/>
    <n v="239170.106"/>
    <n v="0.65653802549508666"/>
    <n v="8"/>
    <x v="2"/>
  </r>
  <r>
    <x v="7"/>
    <x v="8"/>
    <x v="0"/>
    <n v="17183.746999999999"/>
    <n v="-3735.8089999999997"/>
    <n v="-39110"/>
    <n v="-94450"/>
    <n v="-88820"/>
    <n v="-226115.80900000001"/>
    <n v="-208932.06200000001"/>
    <n v="-12.158702173629536"/>
    <n v="8"/>
    <x v="2"/>
  </r>
  <r>
    <x v="7"/>
    <x v="8"/>
    <x v="0"/>
    <n v="105618.46399999999"/>
    <n v="-18150.041000000001"/>
    <n v="-85530"/>
    <n v="-29150"/>
    <n v="-106250"/>
    <n v="-239080.041"/>
    <n v="-133461.57699999999"/>
    <n v="-1.2636197492892909"/>
    <n v="8"/>
    <x v="2"/>
  </r>
  <r>
    <x v="7"/>
    <x v="8"/>
    <x v="0"/>
    <n v="240617.622"/>
    <n v="-15443.532999999998"/>
    <n v="-67860"/>
    <n v="-103950"/>
    <n v="-27980"/>
    <n v="-215233.533"/>
    <n v="25384.089000000007"/>
    <n v="0.10549555260753099"/>
    <n v="8"/>
    <x v="2"/>
  </r>
  <r>
    <x v="7"/>
    <x v="8"/>
    <x v="0"/>
    <n v="16234.806"/>
    <n v="-4340.4339999999993"/>
    <n v="-20860"/>
    <n v="-85090"/>
    <n v="-25840"/>
    <n v="-136130.43400000001"/>
    <n v="-119895.62800000001"/>
    <n v="-7.3850976722481319"/>
    <n v="8"/>
    <x v="2"/>
  </r>
  <r>
    <x v="7"/>
    <x v="8"/>
    <x v="0"/>
    <n v="12758.388999999999"/>
    <n v="-8493.6319999999996"/>
    <n v="-90920"/>
    <n v="-39200"/>
    <n v="-87790"/>
    <n v="-226403.63200000001"/>
    <n v="-213645.24300000002"/>
    <n v="-16.745471783310574"/>
    <n v="8"/>
    <x v="2"/>
  </r>
  <r>
    <x v="7"/>
    <x v="8"/>
    <x v="0"/>
    <n v="-1768.8019999999999"/>
    <n v="238.62999999999997"/>
    <n v="-16210"/>
    <n v="-65090"/>
    <n v="-103190"/>
    <n v="-184251.37"/>
    <n v="-186020.17199999999"/>
    <n v="105.16732342003232"/>
    <n v="8"/>
    <x v="2"/>
  </r>
  <r>
    <x v="7"/>
    <x v="8"/>
    <x v="0"/>
    <n v="11104.793"/>
    <n v="-1979.1589999999999"/>
    <n v="-69300"/>
    <n v="-53930"/>
    <n v="-89790"/>
    <n v="-214999.15900000001"/>
    <n v="-203894.36600000001"/>
    <n v="-18.36093351762613"/>
    <n v="8"/>
    <x v="2"/>
  </r>
  <r>
    <x v="7"/>
    <x v="8"/>
    <x v="0"/>
    <n v="-3507.2239999999997"/>
    <n v="446.82400000000001"/>
    <n v="-41600"/>
    <n v="-80980"/>
    <n v="-81050"/>
    <n v="-203183.17600000001"/>
    <n v="-206690.4"/>
    <n v="58.932762777626984"/>
    <n v="8"/>
    <x v="2"/>
  </r>
  <r>
    <x v="7"/>
    <x v="8"/>
    <x v="0"/>
    <n v="-8617.8819999999996"/>
    <n v="1198.162"/>
    <n v="-63040"/>
    <n v="-85880"/>
    <n v="-99830"/>
    <n v="-247551.83799999999"/>
    <n v="-256169.72"/>
    <n v="29.72536871588634"/>
    <n v="8"/>
    <x v="2"/>
  </r>
  <r>
    <x v="7"/>
    <x v="8"/>
    <x v="0"/>
    <n v="118805.43499999998"/>
    <n v="-12122.823999999999"/>
    <n v="-93220"/>
    <n v="-14280"/>
    <n v="-69560"/>
    <n v="-189182.82399999999"/>
    <n v="-70377.38900000001"/>
    <n v="-0.59237516364466003"/>
    <n v="8"/>
    <x v="2"/>
  </r>
  <r>
    <x v="7"/>
    <x v="8"/>
    <x v="0"/>
    <n v="33941.648999999998"/>
    <n v="-8968.6450000000004"/>
    <n v="-55790"/>
    <n v="-99390"/>
    <n v="-76720"/>
    <n v="-240868.64499999999"/>
    <n v="-206926.99599999998"/>
    <n v="-6.0965510544287342"/>
    <n v="8"/>
    <x v="2"/>
  </r>
  <r>
    <x v="7"/>
    <x v="8"/>
    <x v="0"/>
    <n v="83840.084999999992"/>
    <n v="-20200.690999999999"/>
    <n v="-19270"/>
    <n v="-103660"/>
    <n v="-82750"/>
    <n v="-225880.69099999999"/>
    <n v="-142040.606"/>
    <n v="-1.6941848997409772"/>
    <n v="8"/>
    <x v="2"/>
  </r>
  <r>
    <x v="7"/>
    <x v="8"/>
    <x v="0"/>
    <n v="1294225.6529999999"/>
    <n v="-167360.00399999999"/>
    <n v="-19620"/>
    <n v="-37030"/>
    <n v="-45710"/>
    <n v="-269720.00399999996"/>
    <n v="1024505.649"/>
    <n v="0.79159739001093654"/>
    <n v="8"/>
    <x v="2"/>
  </r>
  <r>
    <x v="7"/>
    <x v="8"/>
    <x v="0"/>
    <n v="404587.435"/>
    <n v="-99518.789999999979"/>
    <n v="-46190"/>
    <n v="-69210"/>
    <n v="-80950"/>
    <n v="-295868.78999999998"/>
    <n v="108718.64500000002"/>
    <n v="0.26871483292603987"/>
    <n v="8"/>
    <x v="2"/>
  </r>
  <r>
    <x v="7"/>
    <x v="8"/>
    <x v="0"/>
    <n v="126294.51799999998"/>
    <n v="-40733.35"/>
    <n v="-99740"/>
    <n v="-90420"/>
    <n v="-81470"/>
    <n v="-312363.34999999998"/>
    <n v="-186068.83199999999"/>
    <n v="-1.4732930213170459"/>
    <n v="8"/>
    <x v="2"/>
  </r>
  <r>
    <x v="7"/>
    <x v="8"/>
    <x v="0"/>
    <n v="102067.77699999999"/>
    <n v="-31443.293000000001"/>
    <n v="-98920"/>
    <n v="-33500"/>
    <n v="-13580"/>
    <n v="-177443.29300000001"/>
    <n v="-75375.516000000018"/>
    <n v="-0.73848493829742201"/>
    <n v="8"/>
    <x v="2"/>
  </r>
  <r>
    <x v="7"/>
    <x v="8"/>
    <x v="0"/>
    <n v="35516.53"/>
    <n v="-15400.013999999997"/>
    <n v="-56220"/>
    <n v="-14280"/>
    <n v="-59870"/>
    <n v="-145770.014"/>
    <n v="-110253.484"/>
    <n v="-3.1042864829418866"/>
    <n v="8"/>
    <x v="2"/>
  </r>
  <r>
    <x v="7"/>
    <x v="8"/>
    <x v="0"/>
    <n v="851079.0469999999"/>
    <n v="-161949.179"/>
    <n v="-77650"/>
    <n v="-69680"/>
    <n v="-54430"/>
    <n v="-363709.179"/>
    <n v="487369.8679999999"/>
    <n v="0.57264935580067211"/>
    <n v="8"/>
    <x v="2"/>
  </r>
  <r>
    <x v="7"/>
    <x v="8"/>
    <x v="0"/>
    <n v="2162.2019999999998"/>
    <n v="-2589.86"/>
    <n v="-66920"/>
    <n v="-52720"/>
    <n v="-80920"/>
    <n v="-203149.86"/>
    <n v="-200987.658"/>
    <n v="-92.955079127667076"/>
    <n v="8"/>
    <x v="2"/>
  </r>
  <r>
    <x v="7"/>
    <x v="8"/>
    <x v="0"/>
    <n v="5406046.9819999998"/>
    <n v="-45758.608"/>
    <n v="-13360"/>
    <n v="-75930"/>
    <n v="-51120"/>
    <n v="-186168.60800000001"/>
    <n v="5219878.3739999998"/>
    <n v="0.96556289491751224"/>
    <n v="8"/>
    <x v="2"/>
  </r>
  <r>
    <x v="7"/>
    <x v="8"/>
    <x v="0"/>
    <n v="882394.21899999992"/>
    <n v="-378056.08399999997"/>
    <n v="-60460"/>
    <n v="-72570"/>
    <n v="-104180"/>
    <n v="-615266.08400000003"/>
    <n v="267128.13499999989"/>
    <n v="0.30273105744361173"/>
    <n v="8"/>
    <x v="2"/>
  </r>
  <r>
    <x v="7"/>
    <x v="8"/>
    <x v="0"/>
    <n v="869196.08299999987"/>
    <n v="-456431.82199999993"/>
    <n v="-12440"/>
    <n v="-23790"/>
    <n v="-52420"/>
    <n v="-545081.82199999993"/>
    <n v="324114.26099999994"/>
    <n v="0.37288969352154799"/>
    <n v="8"/>
    <x v="2"/>
  </r>
  <r>
    <x v="7"/>
    <x v="8"/>
    <x v="1"/>
    <n v="1915873.162"/>
    <n v="-1781883.1099999999"/>
    <n v="-15860"/>
    <n v="-55620"/>
    <n v="-12480"/>
    <n v="-1865843.1099999999"/>
    <n v="50030.052000000142"/>
    <n v="2.6113446856666257E-2"/>
    <n v="8"/>
    <x v="2"/>
  </r>
  <r>
    <x v="7"/>
    <x v="8"/>
    <x v="2"/>
    <n v="865521.75499999989"/>
    <n v="-1590978.081"/>
    <n v="-52430"/>
    <n v="-40500"/>
    <n v="-46730"/>
    <n v="-1730638.081"/>
    <n v="-865116.32600000012"/>
    <n v="-0.99953157849856733"/>
    <n v="8"/>
    <x v="2"/>
  </r>
  <r>
    <x v="7"/>
    <x v="0"/>
    <x v="0"/>
    <n v="52729.397000000004"/>
    <n v="-16864.89"/>
    <n v="-32800"/>
    <n v="-33480"/>
    <n v="-94800"/>
    <n v="-177944.89"/>
    <n v="-125215.49300000002"/>
    <n v="-2.3746809203981605"/>
    <n v="8"/>
    <x v="2"/>
  </r>
  <r>
    <x v="7"/>
    <x v="0"/>
    <x v="0"/>
    <n v="143366.66399999999"/>
    <n v="-107508.625"/>
    <n v="-38460"/>
    <n v="-106060"/>
    <n v="-65980"/>
    <n v="-318008.625"/>
    <n v="-174641.96100000001"/>
    <n v="-1.2181490182403911"/>
    <n v="8"/>
    <x v="2"/>
  </r>
  <r>
    <x v="7"/>
    <x v="0"/>
    <x v="0"/>
    <n v="909033.66399999999"/>
    <n v="-855051.946"/>
    <n v="-101240"/>
    <n v="-93880"/>
    <n v="-107200"/>
    <n v="-1157371.946"/>
    <n v="-248338.28200000001"/>
    <n v="-0.27318931282175268"/>
    <n v="8"/>
    <x v="2"/>
  </r>
  <r>
    <x v="7"/>
    <x v="0"/>
    <x v="0"/>
    <n v="289129.37199999997"/>
    <n v="-66077.06"/>
    <n v="-76610"/>
    <n v="-42620"/>
    <n v="-105440"/>
    <n v="-290747.06"/>
    <n v="-1617.6880000000237"/>
    <n v="-5.5950316939782372E-3"/>
    <n v="8"/>
    <x v="2"/>
  </r>
  <r>
    <x v="7"/>
    <x v="0"/>
    <x v="0"/>
    <n v="144663.64499999999"/>
    <n v="-83203.89"/>
    <n v="-67830"/>
    <n v="-18200"/>
    <n v="-19730"/>
    <n v="-188963.89"/>
    <n v="-44300.245000000024"/>
    <n v="-0.30622928794584175"/>
    <n v="8"/>
    <x v="2"/>
  </r>
  <r>
    <x v="7"/>
    <x v="0"/>
    <x v="1"/>
    <n v="151612.51699999999"/>
    <n v="-172636.79999999999"/>
    <n v="-40730"/>
    <n v="-61920"/>
    <n v="-34350"/>
    <n v="-309636.8"/>
    <n v="-158024.283"/>
    <n v="-1.0422904792221082"/>
    <n v="8"/>
    <x v="2"/>
  </r>
  <r>
    <x v="7"/>
    <x v="0"/>
    <x v="2"/>
    <n v="419603.66000000003"/>
    <n v="-237314.78399999999"/>
    <n v="-56550"/>
    <n v="-14290"/>
    <n v="-20700"/>
    <n v="-328854.78399999999"/>
    <n v="90748.876000000047"/>
    <n v="0.21627284185271414"/>
    <n v="8"/>
    <x v="2"/>
  </r>
  <r>
    <x v="7"/>
    <x v="0"/>
    <x v="0"/>
    <n v="3178.3849999999998"/>
    <n v="-1567.16"/>
    <n v="-54330"/>
    <n v="-55520"/>
    <n v="-17950"/>
    <n v="-129367.16"/>
    <n v="-126188.77500000001"/>
    <n v="-39.702167924905261"/>
    <n v="8"/>
    <x v="2"/>
  </r>
  <r>
    <x v="7"/>
    <x v="0"/>
    <x v="0"/>
    <n v="15654.905000000001"/>
    <n v="-5612.8589999999995"/>
    <n v="-79210"/>
    <n v="-35290"/>
    <n v="-48080"/>
    <n v="-168192.859"/>
    <n v="-152537.954"/>
    <n v="-9.743780240122824"/>
    <n v="8"/>
    <x v="2"/>
  </r>
  <r>
    <x v="7"/>
    <x v="0"/>
    <x v="0"/>
    <n v="315570.84999999998"/>
    <n v="-319077.87099999998"/>
    <n v="-91660"/>
    <n v="-39950"/>
    <n v="-99550"/>
    <n v="-550237.87100000004"/>
    <n v="-234667.02100000007"/>
    <n v="-0.74362705237191606"/>
    <n v="8"/>
    <x v="2"/>
  </r>
  <r>
    <x v="7"/>
    <x v="0"/>
    <x v="1"/>
    <n v="61436.220999999998"/>
    <n v="-55359.926999999996"/>
    <n v="-89420"/>
    <n v="-92440"/>
    <n v="-91610"/>
    <n v="-328829.92700000003"/>
    <n v="-267393.70600000001"/>
    <n v="-4.3523788027261636"/>
    <n v="8"/>
    <x v="2"/>
  </r>
  <r>
    <x v="7"/>
    <x v="0"/>
    <x v="2"/>
    <n v="120903.77599999998"/>
    <n v="-207957.42799999999"/>
    <n v="-81430"/>
    <n v="-17160"/>
    <n v="-92030"/>
    <n v="-398577.42799999996"/>
    <n v="-277673.652"/>
    <n v="-2.2966499574008346"/>
    <n v="8"/>
    <x v="2"/>
  </r>
  <r>
    <x v="7"/>
    <x v="0"/>
    <x v="0"/>
    <n v="1442.0279999999998"/>
    <n v="-6404.65"/>
    <n v="-42800"/>
    <n v="-46360"/>
    <n v="-51270"/>
    <n v="-146834.65"/>
    <n v="-145392.622"/>
    <n v="-100.82510325735701"/>
    <n v="8"/>
    <x v="2"/>
  </r>
  <r>
    <x v="7"/>
    <x v="0"/>
    <x v="0"/>
    <n v="-5577.6419999999998"/>
    <n v="8381.527"/>
    <n v="-16980"/>
    <n v="-106990"/>
    <n v="-58860"/>
    <n v="-174448.473"/>
    <n v="-180026.11499999999"/>
    <n v="32.276383998829616"/>
    <n v="8"/>
    <x v="2"/>
  </r>
  <r>
    <x v="7"/>
    <x v="0"/>
    <x v="1"/>
    <n v="154726.81699999998"/>
    <n v="-165681.45299999998"/>
    <n v="-87820"/>
    <n v="-27140"/>
    <n v="-101430"/>
    <n v="-382071.45299999998"/>
    <n v="-227344.636"/>
    <n v="-1.469329237219428"/>
    <n v="8"/>
    <x v="2"/>
  </r>
  <r>
    <x v="7"/>
    <x v="0"/>
    <x v="2"/>
    <n v="96813.899000000005"/>
    <n v="-41546.700999999994"/>
    <n v="-31260"/>
    <n v="-52860"/>
    <n v="-35560"/>
    <n v="-161226.701"/>
    <n v="-64412.801999999996"/>
    <n v="-0.66532597762641488"/>
    <n v="8"/>
    <x v="2"/>
  </r>
  <r>
    <x v="7"/>
    <x v="0"/>
    <x v="0"/>
    <n v="3198.8179999999998"/>
    <n v="-4123.7629999999999"/>
    <n v="-55490"/>
    <n v="-28370"/>
    <n v="-22980"/>
    <n v="-110963.76300000001"/>
    <n v="-107764.94500000001"/>
    <n v="-33.688989182879432"/>
    <n v="8"/>
    <x v="2"/>
  </r>
  <r>
    <x v="7"/>
    <x v="0"/>
    <x v="0"/>
    <n v="4798.5420000000004"/>
    <n v="-6384.0770000000002"/>
    <n v="-96630"/>
    <n v="-97780"/>
    <n v="-67810"/>
    <n v="-268604.07699999999"/>
    <n v="-263805.53499999997"/>
    <n v="-54.976185474671254"/>
    <n v="8"/>
    <x v="2"/>
  </r>
  <r>
    <x v="7"/>
    <x v="0"/>
    <x v="0"/>
    <n v="24032.770999999997"/>
    <n v="-8433.382999999998"/>
    <n v="-30290"/>
    <n v="-77180"/>
    <n v="-95010"/>
    <n v="-210913.383"/>
    <n v="-186880.61199999999"/>
    <n v="-7.776074261266003"/>
    <n v="8"/>
    <x v="2"/>
  </r>
  <r>
    <x v="7"/>
    <x v="0"/>
    <x v="1"/>
    <n v="33334.896000000001"/>
    <n v="-60239.570999999996"/>
    <n v="-42750"/>
    <n v="-104120"/>
    <n v="-66190"/>
    <n v="-273299.571"/>
    <n v="-239964.67499999999"/>
    <n v="-7.1986027795016962"/>
    <n v="8"/>
    <x v="2"/>
  </r>
  <r>
    <x v="7"/>
    <x v="0"/>
    <x v="2"/>
    <n v="49408.953999999998"/>
    <n v="-25873.700999999997"/>
    <n v="-17570"/>
    <n v="-36380"/>
    <n v="-62810"/>
    <n v="-142633.701"/>
    <n v="-93224.747000000003"/>
    <n v="-1.8867986357290625"/>
    <n v="8"/>
    <x v="2"/>
  </r>
  <r>
    <x v="7"/>
    <x v="0"/>
    <x v="3"/>
    <n v="19236.825999999997"/>
    <n v="-26003.88"/>
    <n v="-105180"/>
    <n v="-58940"/>
    <n v="-12820"/>
    <n v="-202943.88"/>
    <n v="-183707.054"/>
    <n v="-9.5497590922743711"/>
    <n v="8"/>
    <x v="2"/>
  </r>
  <r>
    <x v="7"/>
    <x v="0"/>
    <x v="0"/>
    <n v="24491.228999999999"/>
    <n v="-15719.151"/>
    <n v="-101700"/>
    <n v="-30600"/>
    <n v="-65140"/>
    <n v="-213159.15100000001"/>
    <n v="-188667.92200000002"/>
    <n v="-7.7034893593947462"/>
    <n v="8"/>
    <x v="2"/>
  </r>
  <r>
    <x v="7"/>
    <x v="0"/>
    <x v="1"/>
    <n v="26328.728999999999"/>
    <n v="-7351.6309999999994"/>
    <n v="-37520"/>
    <n v="-34310"/>
    <n v="-65140"/>
    <n v="-144321.63099999999"/>
    <n v="-117992.902"/>
    <n v="-4.4815267003583807"/>
    <n v="8"/>
    <x v="2"/>
  </r>
  <r>
    <x v="7"/>
    <x v="0"/>
    <x v="2"/>
    <n v="12713.469999999998"/>
    <n v="-6226.5839999999998"/>
    <n v="-30390"/>
    <n v="-46890"/>
    <n v="-55240"/>
    <n v="-138746.584"/>
    <n v="-126033.114"/>
    <n v="-9.9133528454466031"/>
    <n v="8"/>
    <x v="2"/>
  </r>
  <r>
    <x v="7"/>
    <x v="0"/>
    <x v="3"/>
    <n v="82743.758999999991"/>
    <n v="-22597.89"/>
    <n v="-21340"/>
    <n v="-92040"/>
    <n v="-96500"/>
    <n v="-232477.89"/>
    <n v="-149734.13100000002"/>
    <n v="-1.8096123841799361"/>
    <n v="8"/>
    <x v="2"/>
  </r>
  <r>
    <x v="7"/>
    <x v="0"/>
    <x v="0"/>
    <n v="14995.357999999998"/>
    <n v="-1798.2789999999998"/>
    <n v="-70280"/>
    <n v="-55150"/>
    <n v="-15190"/>
    <n v="-142418.27900000001"/>
    <n v="-127422.92100000002"/>
    <n v="-8.497491090242729"/>
    <n v="8"/>
    <x v="2"/>
  </r>
  <r>
    <x v="7"/>
    <x v="0"/>
    <x v="1"/>
    <n v="13891.115"/>
    <n v="-5913.5790000000006"/>
    <n v="-79480"/>
    <n v="-14670"/>
    <n v="-105800"/>
    <n v="-205863.579"/>
    <n v="-191972.46400000001"/>
    <n v="-13.819802370076125"/>
    <n v="8"/>
    <x v="2"/>
  </r>
  <r>
    <x v="7"/>
    <x v="0"/>
    <x v="2"/>
    <n v="40059.46"/>
    <n v="-46608.002"/>
    <n v="-89130"/>
    <n v="-95110"/>
    <n v="-47500"/>
    <n v="-278348.00199999998"/>
    <n v="-238288.54199999999"/>
    <n v="-5.9483712960683945"/>
    <n v="8"/>
    <x v="2"/>
  </r>
  <r>
    <x v="7"/>
    <x v="0"/>
    <x v="3"/>
    <n v="35193.094999999994"/>
    <n v="-14164.506999999998"/>
    <n v="-17720"/>
    <n v="-60140"/>
    <n v="-47990"/>
    <n v="-140014.50699999998"/>
    <n v="-104821.41199999998"/>
    <n v="-2.9784652926944903"/>
    <n v="8"/>
    <x v="2"/>
  </r>
  <r>
    <x v="7"/>
    <x v="0"/>
    <x v="0"/>
    <n v="36290.967999999993"/>
    <n v="-12627.937"/>
    <n v="-35920"/>
    <n v="-46440"/>
    <n v="-75950"/>
    <n v="-170937.93700000001"/>
    <n v="-134646.96900000001"/>
    <n v="-3.7102060490643303"/>
    <n v="8"/>
    <x v="2"/>
  </r>
  <r>
    <x v="7"/>
    <x v="0"/>
    <x v="1"/>
    <n v="50134.399000000005"/>
    <n v="-25741.085999999996"/>
    <n v="-74090"/>
    <n v="-26960"/>
    <n v="-37470"/>
    <n v="-164261.08600000001"/>
    <n v="-114126.68700000001"/>
    <n v="-2.2764147825926866"/>
    <n v="8"/>
    <x v="2"/>
  </r>
  <r>
    <x v="7"/>
    <x v="0"/>
    <x v="2"/>
    <n v="156106.59400000001"/>
    <n v="-217099.505"/>
    <n v="-91300"/>
    <n v="-54490"/>
    <n v="-83810"/>
    <n v="-446699.505"/>
    <n v="-290592.91099999996"/>
    <n v="-1.8615031149805237"/>
    <n v="8"/>
    <x v="2"/>
  </r>
  <r>
    <x v="7"/>
    <x v="0"/>
    <x v="3"/>
    <n v="2794681.1129999999"/>
    <n v="-180660.74599999998"/>
    <n v="-72320"/>
    <n v="-92610"/>
    <n v="-38590"/>
    <n v="-384180.74599999998"/>
    <n v="2410500.3670000001"/>
    <n v="0.86253145512276563"/>
    <n v="8"/>
    <x v="2"/>
  </r>
  <r>
    <x v="7"/>
    <x v="0"/>
    <x v="0"/>
    <n v="802675.55200000003"/>
    <n v="-767391.55499999993"/>
    <n v="-80020"/>
    <n v="-71090"/>
    <n v="-88390"/>
    <n v="-1006891.5549999999"/>
    <n v="-204216.00299999991"/>
    <n v="-0.25441911428741248"/>
    <n v="8"/>
    <x v="2"/>
  </r>
  <r>
    <x v="7"/>
    <x v="0"/>
    <x v="0"/>
    <n v="21020.138999999999"/>
    <n v="-5772.1159999999991"/>
    <n v="-68250"/>
    <n v="-47070"/>
    <n v="-94690"/>
    <n v="-215782.11600000001"/>
    <n v="-194761.97700000001"/>
    <n v="-9.2654942481588733"/>
    <n v="8"/>
    <x v="2"/>
  </r>
  <r>
    <x v="7"/>
    <x v="0"/>
    <x v="1"/>
    <n v="16092.187999999998"/>
    <n v="-2835.3359999999998"/>
    <n v="-83130"/>
    <n v="-85600"/>
    <n v="-85550"/>
    <n v="-257115.33600000001"/>
    <n v="-241023.14800000002"/>
    <n v="-14.977649279265197"/>
    <n v="8"/>
    <x v="2"/>
  </r>
  <r>
    <x v="7"/>
    <x v="0"/>
    <x v="2"/>
    <n v="197302.84"/>
    <n v="-55413.931999999993"/>
    <n v="-56220"/>
    <n v="-17720"/>
    <n v="-78110"/>
    <n v="-207463.932"/>
    <n v="-10161.092000000004"/>
    <n v="-5.1499978408825767E-2"/>
    <n v="8"/>
    <x v="2"/>
  </r>
  <r>
    <x v="7"/>
    <x v="0"/>
    <x v="0"/>
    <n v="229656.27299999999"/>
    <n v="-40338.311999999998"/>
    <n v="-18700"/>
    <n v="-67180"/>
    <n v="-37500"/>
    <n v="-163718.31200000001"/>
    <n v="65937.960999999981"/>
    <n v="0.2871158716400487"/>
    <n v="8"/>
    <x v="2"/>
  </r>
  <r>
    <x v="7"/>
    <x v="0"/>
    <x v="1"/>
    <n v="118036.87699999998"/>
    <n v="-13063.931999999999"/>
    <n v="-81960"/>
    <n v="-56000"/>
    <n v="-31470"/>
    <n v="-182493.932"/>
    <n v="-64457.055000000022"/>
    <n v="-0.546075570942122"/>
    <n v="8"/>
    <x v="2"/>
  </r>
  <r>
    <x v="7"/>
    <x v="0"/>
    <x v="2"/>
    <n v="97646.115000000005"/>
    <n v="-21720.629000000001"/>
    <n v="-68240"/>
    <n v="-16170"/>
    <n v="-66180"/>
    <n v="-172310.62900000002"/>
    <n v="-74664.51400000001"/>
    <n v="-0.76464397994738453"/>
    <n v="8"/>
    <x v="2"/>
  </r>
  <r>
    <x v="7"/>
    <x v="0"/>
    <x v="0"/>
    <n v="47820.555999999997"/>
    <n v="-17273.55"/>
    <n v="-71940"/>
    <n v="-53130"/>
    <n v="-100390"/>
    <n v="-242733.55"/>
    <n v="-194912.99400000001"/>
    <n v="-4.0759248805053634"/>
    <n v="8"/>
    <x v="2"/>
  </r>
  <r>
    <x v="7"/>
    <x v="0"/>
    <x v="1"/>
    <n v="4111.2609999999995"/>
    <n v="-1811.6559999999997"/>
    <n v="-80380"/>
    <n v="-36470"/>
    <n v="-89110"/>
    <n v="-207771.65599999999"/>
    <n v="-203660.39499999999"/>
    <n v="-49.537208900140371"/>
    <n v="8"/>
    <x v="2"/>
  </r>
  <r>
    <x v="7"/>
    <x v="0"/>
    <x v="2"/>
    <n v="176277.283"/>
    <n v="-23287.795999999998"/>
    <n v="-13270"/>
    <n v="-36010"/>
    <n v="-74570"/>
    <n v="-147137.796"/>
    <n v="29139.486999999994"/>
    <n v="0.16530483397568588"/>
    <n v="8"/>
    <x v="2"/>
  </r>
  <r>
    <x v="7"/>
    <x v="0"/>
    <x v="0"/>
    <n v="202976.46599999999"/>
    <n v="-79903.683999999994"/>
    <n v="-106080"/>
    <n v="-71780"/>
    <n v="-58810"/>
    <n v="-316573.68400000001"/>
    <n v="-113597.21800000002"/>
    <n v="-0.55965708852177987"/>
    <n v="8"/>
    <x v="2"/>
  </r>
  <r>
    <x v="7"/>
    <x v="0"/>
    <x v="0"/>
    <n v="171721.87199999997"/>
    <n v="-69434.357999999993"/>
    <n v="-34930"/>
    <n v="-67990"/>
    <n v="-16520"/>
    <n v="-188874.35800000001"/>
    <n v="-17152.486000000034"/>
    <n v="-9.9885272622697918E-2"/>
    <n v="8"/>
    <x v="2"/>
  </r>
  <r>
    <x v="7"/>
    <x v="0"/>
    <x v="0"/>
    <n v="2578933.9029999999"/>
    <n v="-15522.031000000001"/>
    <n v="-98810"/>
    <n v="-81220"/>
    <n v="-24690"/>
    <n v="-220242.03099999999"/>
    <n v="2358691.872"/>
    <n v="0.91459958289594057"/>
    <n v="8"/>
    <x v="2"/>
  </r>
  <r>
    <x v="7"/>
    <x v="0"/>
    <x v="0"/>
    <n v="-986389.92899999989"/>
    <n v="368948.41200000001"/>
    <n v="-95190"/>
    <n v="-99230"/>
    <n v="-37760"/>
    <n v="136768.41200000001"/>
    <n v="-849621.51699999988"/>
    <n v="0.86134447648035539"/>
    <n v="8"/>
    <x v="2"/>
  </r>
  <r>
    <x v="7"/>
    <x v="0"/>
    <x v="0"/>
    <n v="283377.45799999998"/>
    <n v="-35922.396999999997"/>
    <n v="-73140"/>
    <n v="-68010"/>
    <n v="-64780"/>
    <n v="-241852.397"/>
    <n v="41525.060999999987"/>
    <n v="0.14653621813489479"/>
    <n v="8"/>
    <x v="2"/>
  </r>
  <r>
    <x v="7"/>
    <x v="0"/>
    <x v="0"/>
    <n v="147889.098"/>
    <n v="-162706.93599999999"/>
    <n v="-86630"/>
    <n v="-22300"/>
    <n v="-53160"/>
    <n v="-324796.93599999999"/>
    <n v="-176907.83799999999"/>
    <n v="-1.1962196023401264"/>
    <n v="8"/>
    <x v="2"/>
  </r>
  <r>
    <x v="7"/>
    <x v="10"/>
    <x v="0"/>
    <n v="690043.60599999991"/>
    <n v="-22408.112999999998"/>
    <n v="-88150"/>
    <n v="-35760"/>
    <n v="-93850"/>
    <n v="-240168.11300000001"/>
    <n v="449875.4929999999"/>
    <n v="0.65195226662240813"/>
    <n v="8"/>
    <x v="2"/>
  </r>
  <r>
    <x v="7"/>
    <x v="10"/>
    <x v="0"/>
    <n v="1394970.0799999998"/>
    <n v="-825659.85600000003"/>
    <n v="-44960"/>
    <n v="-94670"/>
    <n v="-40350"/>
    <n v="-1005639.856"/>
    <n v="389330.22399999981"/>
    <n v="0.27909575236194301"/>
    <n v="8"/>
    <x v="2"/>
  </r>
  <r>
    <x v="7"/>
    <x v="10"/>
    <x v="0"/>
    <n v="2092164.7249999999"/>
    <n v="-1228534.888"/>
    <n v="-55010"/>
    <n v="-73290"/>
    <n v="-54710"/>
    <n v="-1411544.888"/>
    <n v="680619.83699999982"/>
    <n v="0.32531847462441077"/>
    <n v="8"/>
    <x v="2"/>
  </r>
  <r>
    <x v="7"/>
    <x v="10"/>
    <x v="0"/>
    <n v="763474.01199999987"/>
    <n v="-1813882.4549999998"/>
    <n v="-102220"/>
    <n v="-38040"/>
    <n v="-24900"/>
    <n v="-1979042.4549999998"/>
    <n v="-1215568.443"/>
    <n v="-1.5921543155289484"/>
    <n v="8"/>
    <x v="2"/>
  </r>
  <r>
    <x v="7"/>
    <x v="10"/>
    <x v="0"/>
    <n v="512900.32499999995"/>
    <n v="-348197.549"/>
    <n v="-13380"/>
    <n v="-14210"/>
    <n v="-51370"/>
    <n v="-427157.549"/>
    <n v="85742.775999999954"/>
    <n v="0.16717239553318661"/>
    <n v="8"/>
    <x v="2"/>
  </r>
  <r>
    <x v="7"/>
    <x v="10"/>
    <x v="0"/>
    <n v="320526.26199999999"/>
    <n v="-300638.38699999999"/>
    <n v="-53480"/>
    <n v="-91110"/>
    <n v="-56540"/>
    <n v="-501768.38699999999"/>
    <n v="-181242.125"/>
    <n v="-0.56545171640257053"/>
    <n v="8"/>
    <x v="2"/>
  </r>
  <r>
    <x v="7"/>
    <x v="10"/>
    <x v="0"/>
    <n v="10367.041999999999"/>
    <n v="-4193.5110000000004"/>
    <n v="-90440"/>
    <n v="-100750"/>
    <n v="-66690"/>
    <n v="-262073.511"/>
    <n v="-251706.46900000001"/>
    <n v="-24.279487726585849"/>
    <n v="8"/>
    <x v="2"/>
  </r>
  <r>
    <x v="7"/>
    <x v="10"/>
    <x v="0"/>
    <n v="417274.70399999997"/>
    <n v="-57476.957999999984"/>
    <n v="-16540"/>
    <n v="-21150"/>
    <n v="-105230"/>
    <n v="-200396.95799999998"/>
    <n v="216877.74599999998"/>
    <n v="0.51974812736311948"/>
    <n v="8"/>
    <x v="2"/>
  </r>
  <r>
    <x v="7"/>
    <x v="10"/>
    <x v="0"/>
    <n v="61560.155999999995"/>
    <n v="-10459.882999999998"/>
    <n v="-45410"/>
    <n v="-29610"/>
    <n v="-53060"/>
    <n v="-138539.883"/>
    <n v="-76979.727000000014"/>
    <n v="-1.2504797258798372"/>
    <n v="8"/>
    <x v="2"/>
  </r>
  <r>
    <x v="7"/>
    <x v="10"/>
    <x v="0"/>
    <n v="651212.73699999996"/>
    <n v="-78051.12"/>
    <n v="-18520"/>
    <n v="-25780"/>
    <n v="-84890"/>
    <n v="-207241.12"/>
    <n v="443971.61699999997"/>
    <n v="0.68176126137409998"/>
    <n v="8"/>
    <x v="2"/>
  </r>
  <r>
    <x v="7"/>
    <x v="10"/>
    <x v="0"/>
    <n v="156823.99599999998"/>
    <n v="-26577.578999999998"/>
    <n v="-38990"/>
    <n v="-76120"/>
    <n v="-89470"/>
    <n v="-231157.579"/>
    <n v="-74333.583000000013"/>
    <n v="-0.47399368015083621"/>
    <n v="8"/>
    <x v="2"/>
  </r>
  <r>
    <x v="7"/>
    <x v="10"/>
    <x v="0"/>
    <n v="1182140.7779999999"/>
    <n v="-84896.083999999988"/>
    <n v="-87130"/>
    <n v="-73590"/>
    <n v="-42320"/>
    <n v="-287936.08399999997"/>
    <n v="894204.6939999999"/>
    <n v="0.75642826187999068"/>
    <n v="8"/>
    <x v="2"/>
  </r>
  <r>
    <x v="7"/>
    <x v="10"/>
    <x v="0"/>
    <n v="39751.270999999993"/>
    <n v="-51167.493999999999"/>
    <n v="-57020"/>
    <n v="-43420"/>
    <n v="-20190"/>
    <n v="-171797.49400000001"/>
    <n v="-132046.223"/>
    <n v="-3.3218113453529581"/>
    <n v="8"/>
    <x v="2"/>
  </r>
  <r>
    <x v="7"/>
    <x v="10"/>
    <x v="0"/>
    <n v="106050.76299999999"/>
    <n v="-76436.822"/>
    <n v="-18070"/>
    <n v="-94640"/>
    <n v="-97800"/>
    <n v="-286946.82199999999"/>
    <n v="-180896.05900000001"/>
    <n v="-1.7057497172368294"/>
    <n v="8"/>
    <x v="2"/>
  </r>
  <r>
    <x v="7"/>
    <x v="10"/>
    <x v="0"/>
    <n v="226422.51799999998"/>
    <n v="-206466.58199999999"/>
    <n v="-61340"/>
    <n v="-27580"/>
    <n v="-24970"/>
    <n v="-320356.58199999999"/>
    <n v="-93934.064000000013"/>
    <n v="-0.41486184691224048"/>
    <n v="8"/>
    <x v="2"/>
  </r>
  <r>
    <x v="7"/>
    <x v="10"/>
    <x v="0"/>
    <n v="78665.817999999999"/>
    <n v="-87935.301999999996"/>
    <n v="-95280"/>
    <n v="-80860"/>
    <n v="-69840"/>
    <n v="-333915.30200000003"/>
    <n v="-255249.48400000003"/>
    <n v="-3.2447318351154757"/>
    <n v="8"/>
    <x v="2"/>
  </r>
  <r>
    <x v="7"/>
    <x v="10"/>
    <x v="0"/>
    <n v="65293.654999999992"/>
    <n v="-147682.696"/>
    <n v="-37430"/>
    <n v="-41190"/>
    <n v="-77860"/>
    <n v="-304162.696"/>
    <n v="-238869.041"/>
    <n v="-3.6583806037508548"/>
    <n v="8"/>
    <x v="2"/>
  </r>
  <r>
    <x v="7"/>
    <x v="10"/>
    <x v="0"/>
    <n v="597749.71199999994"/>
    <n v="-177291.8"/>
    <n v="-78630"/>
    <n v="-31650"/>
    <n v="-47170"/>
    <n v="-334741.8"/>
    <n v="263007.91199999995"/>
    <n v="0.4399967188942786"/>
    <n v="8"/>
    <x v="2"/>
  </r>
  <r>
    <x v="7"/>
    <x v="10"/>
    <x v="0"/>
    <n v="239917.04799999998"/>
    <n v="-234958.122"/>
    <n v="-18530"/>
    <n v="-70370"/>
    <n v="-97390"/>
    <n v="-421248.12199999997"/>
    <n v="-181331.07399999999"/>
    <n v="-0.7558073738886617"/>
    <n v="8"/>
    <x v="2"/>
  </r>
  <r>
    <x v="7"/>
    <x v="10"/>
    <x v="0"/>
    <n v="2278.0449999999996"/>
    <n v="-2115.6030000000001"/>
    <n v="-93320"/>
    <n v="-63230"/>
    <n v="-59790"/>
    <n v="-218455.603"/>
    <n v="-216177.55799999999"/>
    <n v="-94.896087654106935"/>
    <n v="8"/>
    <x v="2"/>
  </r>
  <r>
    <x v="7"/>
    <x v="10"/>
    <x v="1"/>
    <n v="530260.61199999996"/>
    <n v="-413567.14699999994"/>
    <n v="-39160"/>
    <n v="-68580"/>
    <n v="-37420"/>
    <n v="-558727.14699999988"/>
    <n v="-28466.534999999916"/>
    <n v="-5.3684045836691181E-2"/>
    <n v="8"/>
    <x v="2"/>
  </r>
  <r>
    <x v="7"/>
    <x v="10"/>
    <x v="2"/>
    <n v="136390.33799999999"/>
    <n v="-105612.24099999999"/>
    <n v="-75660"/>
    <n v="-28680"/>
    <n v="-105140"/>
    <n v="-315092.24099999998"/>
    <n v="-178701.90299999999"/>
    <n v="-1.3102240644055008"/>
    <n v="8"/>
    <x v="2"/>
  </r>
  <r>
    <x v="7"/>
    <x v="10"/>
    <x v="0"/>
    <n v="163774.79999999999"/>
    <n v="-34471.5"/>
    <n v="-72130"/>
    <n v="-14810"/>
    <n v="-33740"/>
    <n v="-155151.5"/>
    <n v="8623.2999999999884"/>
    <n v="5.2653399668324975E-2"/>
    <n v="8"/>
    <x v="2"/>
  </r>
  <r>
    <x v="7"/>
    <x v="10"/>
    <x v="0"/>
    <n v="102610.144"/>
    <n v="-45047.414999999994"/>
    <n v="-104960"/>
    <n v="-90250"/>
    <n v="-60570"/>
    <n v="-300827.41499999998"/>
    <n v="-198217.27099999998"/>
    <n v="-1.9317512213997086"/>
    <n v="8"/>
    <x v="2"/>
  </r>
  <r>
    <x v="7"/>
    <x v="10"/>
    <x v="0"/>
    <n v="43962.477999999996"/>
    <n v="-20989.079999999998"/>
    <n v="-51500"/>
    <n v="-51020"/>
    <n v="-81260"/>
    <n v="-204769.08"/>
    <n v="-160806.60199999998"/>
    <n v="-3.6578147846897986"/>
    <n v="8"/>
    <x v="2"/>
  </r>
  <r>
    <x v="7"/>
    <x v="10"/>
    <x v="0"/>
    <n v="19906.361999999997"/>
    <n v="-11985.463"/>
    <n v="-45280"/>
    <n v="-46100"/>
    <n v="-97630"/>
    <n v="-200995.46299999999"/>
    <n v="-181089.101"/>
    <n v="-9.0970465120648374"/>
    <n v="8"/>
    <x v="2"/>
  </r>
  <r>
    <x v="7"/>
    <x v="10"/>
    <x v="0"/>
    <n v="67601.87"/>
    <n v="-87855.137999999992"/>
    <n v="-44300"/>
    <n v="-24110"/>
    <n v="-33730"/>
    <n v="-189995.13799999998"/>
    <n v="-122393.26799999998"/>
    <n v="-1.8105012183834559"/>
    <n v="8"/>
    <x v="2"/>
  </r>
  <r>
    <x v="7"/>
    <x v="10"/>
    <x v="1"/>
    <n v="323594.54399999999"/>
    <n v="-280718.27"/>
    <n v="-60080"/>
    <n v="-65390"/>
    <n v="-22030"/>
    <n v="-428218.27"/>
    <n v="-104623.72600000002"/>
    <n v="-0.32331733627746218"/>
    <n v="8"/>
    <x v="2"/>
  </r>
  <r>
    <x v="7"/>
    <x v="10"/>
    <x v="2"/>
    <n v="534725.723"/>
    <n v="-543996.71900000004"/>
    <n v="-25060"/>
    <n v="-107010"/>
    <n v="-12660"/>
    <n v="-688726.71900000004"/>
    <n v="-154000.99600000004"/>
    <n v="-0.28799997713968223"/>
    <n v="8"/>
    <x v="2"/>
  </r>
  <r>
    <x v="7"/>
    <x v="10"/>
    <x v="0"/>
    <n v="199235.12699999998"/>
    <n v="-183229.03200000001"/>
    <n v="-98290"/>
    <n v="-94550"/>
    <n v="-63530"/>
    <n v="-439599.03200000001"/>
    <n v="-240363.90500000003"/>
    <n v="-1.206433366541835"/>
    <n v="8"/>
    <x v="2"/>
  </r>
  <r>
    <x v="7"/>
    <x v="10"/>
    <x v="0"/>
    <n v="119764.39299999998"/>
    <n v="-176190.94499999998"/>
    <n v="-79470"/>
    <n v="-35290"/>
    <n v="-45400"/>
    <n v="-336350.94499999995"/>
    <n v="-216586.55199999997"/>
    <n v="-1.8084386066232556"/>
    <n v="8"/>
    <x v="2"/>
  </r>
  <r>
    <x v="7"/>
    <x v="10"/>
    <x v="0"/>
    <n v="1913760.9609999999"/>
    <n v="-177780.67300000001"/>
    <n v="-59370"/>
    <n v="-12460"/>
    <n v="-75460"/>
    <n v="-325070.67300000001"/>
    <n v="1588690.2879999999"/>
    <n v="0.8301403991279348"/>
    <n v="8"/>
    <x v="2"/>
  </r>
  <r>
    <x v="7"/>
    <x v="10"/>
    <x v="1"/>
    <n v="1366923.4249999998"/>
    <n v="-278713.26"/>
    <n v="-76500"/>
    <n v="-40040"/>
    <n v="-54840"/>
    <n v="-450093.26"/>
    <n v="916830.1649999998"/>
    <n v="0.67072532976746657"/>
    <n v="8"/>
    <x v="2"/>
  </r>
  <r>
    <x v="7"/>
    <x v="10"/>
    <x v="2"/>
    <n v="24683.994999999999"/>
    <n v="-7979.4189999999999"/>
    <n v="-97740"/>
    <n v="-37000"/>
    <n v="-90720"/>
    <n v="-233439.41899999999"/>
    <n v="-208755.424"/>
    <n v="-8.4571166053144964"/>
    <n v="8"/>
    <x v="2"/>
  </r>
  <r>
    <x v="7"/>
    <x v="10"/>
    <x v="0"/>
    <n v="45397.190999999999"/>
    <n v="-14636.607999999998"/>
    <n v="-91470"/>
    <n v="-65830"/>
    <n v="-85580"/>
    <n v="-257516.60800000001"/>
    <n v="-212119.41700000002"/>
    <n v="-4.6725229541184614"/>
    <n v="8"/>
    <x v="2"/>
  </r>
  <r>
    <x v="7"/>
    <x v="10"/>
    <x v="0"/>
    <n v="77641.787999999986"/>
    <n v="-24095.379000000001"/>
    <n v="-85300"/>
    <n v="-72030"/>
    <n v="-47100"/>
    <n v="-228525.37900000002"/>
    <n v="-150883.59100000001"/>
    <n v="-1.9433296796307684"/>
    <n v="8"/>
    <x v="2"/>
  </r>
  <r>
    <x v="7"/>
    <x v="10"/>
    <x v="1"/>
    <n v="58395.903999999995"/>
    <n v="-42792.119999999995"/>
    <n v="-79120"/>
    <n v="-23950"/>
    <n v="-79620"/>
    <n v="-225482.12"/>
    <n v="-167086.21600000001"/>
    <n v="-2.8612660230416167"/>
    <n v="8"/>
    <x v="2"/>
  </r>
  <r>
    <x v="7"/>
    <x v="10"/>
    <x v="2"/>
    <n v="132481.60800000001"/>
    <n v="-71652.53899999999"/>
    <n v="-61720"/>
    <n v="-16020"/>
    <n v="-62010"/>
    <n v="-211402.53899999999"/>
    <n v="-78920.930999999982"/>
    <n v="-0.59571235729566308"/>
    <n v="8"/>
    <x v="2"/>
  </r>
  <r>
    <x v="7"/>
    <x v="10"/>
    <x v="0"/>
    <n v="378650.755"/>
    <n v="-227366.405"/>
    <n v="-95180"/>
    <n v="-103260"/>
    <n v="-96220"/>
    <n v="-522026.40500000003"/>
    <n v="-143375.65000000002"/>
    <n v="-0.37864878943658786"/>
    <n v="8"/>
    <x v="2"/>
  </r>
  <r>
    <x v="7"/>
    <x v="10"/>
    <x v="0"/>
    <n v="181598.21399999998"/>
    <n v="-29551.458999999999"/>
    <n v="-79830"/>
    <n v="-107920"/>
    <n v="-47460"/>
    <n v="-264761.45899999997"/>
    <n v="-83163.244999999995"/>
    <n v="-0.45795188822727079"/>
    <n v="8"/>
    <x v="2"/>
  </r>
  <r>
    <x v="7"/>
    <x v="10"/>
    <x v="0"/>
    <n v="96117.38499999998"/>
    <n v="-81835.445999999996"/>
    <n v="-21380"/>
    <n v="-78820"/>
    <n v="-94760"/>
    <n v="-276795.446"/>
    <n v="-180678.06100000002"/>
    <n v="-1.8797646336300144"/>
    <n v="8"/>
    <x v="2"/>
  </r>
  <r>
    <x v="7"/>
    <x v="10"/>
    <x v="1"/>
    <n v="37273.508999999998"/>
    <n v="-40518.807000000001"/>
    <n v="-32430"/>
    <n v="-48840"/>
    <n v="-102490"/>
    <n v="-224278.807"/>
    <n v="-187005.29800000001"/>
    <n v="-5.0171100874886774"/>
    <n v="8"/>
    <x v="2"/>
  </r>
  <r>
    <x v="7"/>
    <x v="10"/>
    <x v="2"/>
    <n v="40764.381000000001"/>
    <n v="-30373.587999999996"/>
    <n v="-14600"/>
    <n v="-25250"/>
    <n v="-75540"/>
    <n v="-145763.58799999999"/>
    <n v="-104999.20699999999"/>
    <n v="-2.5757586506710353"/>
    <n v="8"/>
    <x v="2"/>
  </r>
  <r>
    <x v="7"/>
    <x v="10"/>
    <x v="3"/>
    <n v="39500.971999999994"/>
    <n v="-19229.126"/>
    <n v="-59080"/>
    <n v="-95560"/>
    <n v="-60720"/>
    <n v="-234589.12599999999"/>
    <n v="-195088.15399999998"/>
    <n v="-4.9388190751356706"/>
    <n v="8"/>
    <x v="2"/>
  </r>
  <r>
    <x v="7"/>
    <x v="10"/>
    <x v="0"/>
    <n v="178978.772"/>
    <n v="-123839.261"/>
    <n v="-33900"/>
    <n v="-71050"/>
    <n v="-68650"/>
    <n v="-297439.261"/>
    <n v="-118460.489"/>
    <n v="-0.66186893381970457"/>
    <n v="8"/>
    <x v="2"/>
  </r>
  <r>
    <x v="7"/>
    <x v="10"/>
    <x v="1"/>
    <n v="24358.502"/>
    <n v="-36102.226999999999"/>
    <n v="-83810"/>
    <n v="-53010"/>
    <n v="-58320"/>
    <n v="-231242.22700000001"/>
    <n v="-206883.72500000001"/>
    <n v="-8.4932860403320376"/>
    <n v="8"/>
    <x v="2"/>
  </r>
  <r>
    <x v="7"/>
    <x v="10"/>
    <x v="2"/>
    <n v="178510.696"/>
    <n v="-11535.692000000001"/>
    <n v="-101270"/>
    <n v="-58720"/>
    <n v="-81220"/>
    <n v="-252745.69200000001"/>
    <n v="-74234.996000000014"/>
    <n v="-0.41585741170377832"/>
    <n v="8"/>
    <x v="2"/>
  </r>
  <r>
    <x v="7"/>
    <x v="10"/>
    <x v="3"/>
    <n v="151394.35499999998"/>
    <n v="-13070.904"/>
    <n v="-20500"/>
    <n v="-73110"/>
    <n v="-18590"/>
    <n v="-125270.90399999999"/>
    <n v="26123.450999999986"/>
    <n v="0.17255234516504919"/>
    <n v="8"/>
    <x v="2"/>
  </r>
  <r>
    <x v="7"/>
    <x v="10"/>
    <x v="0"/>
    <n v="811965.37099999993"/>
    <n v="-136591.133"/>
    <n v="-106850"/>
    <n v="-16330"/>
    <n v="-107710"/>
    <n v="-367481.13300000003"/>
    <n v="444484.2379999999"/>
    <n v="0.54741772725181892"/>
    <n v="8"/>
    <x v="2"/>
  </r>
  <r>
    <x v="7"/>
    <x v="10"/>
    <x v="1"/>
    <n v="4358710.1039999994"/>
    <n v="-708577.46399999992"/>
    <n v="-99000"/>
    <n v="-62110"/>
    <n v="-77200"/>
    <n v="-946887.46399999992"/>
    <n v="3411822.6399999997"/>
    <n v="0.78275970610409751"/>
    <n v="8"/>
    <x v="2"/>
  </r>
  <r>
    <x v="7"/>
    <x v="10"/>
    <x v="2"/>
    <n v="233227.39299999998"/>
    <n v="-560807.31700000004"/>
    <n v="-77580"/>
    <n v="-87220"/>
    <n v="-46460"/>
    <n v="-772067.31700000004"/>
    <n v="-538839.92400000012"/>
    <n v="-2.3103629340829626"/>
    <n v="8"/>
    <x v="2"/>
  </r>
  <r>
    <x v="7"/>
    <x v="10"/>
    <x v="3"/>
    <n v="252815.88499999998"/>
    <n v="-960235.51399999973"/>
    <n v="-46560"/>
    <n v="-42400"/>
    <n v="-103180"/>
    <n v="-1152375.5139999997"/>
    <n v="-899559.62899999972"/>
    <n v="-3.5581610269465456"/>
    <n v="8"/>
    <x v="2"/>
  </r>
  <r>
    <x v="7"/>
    <x v="1"/>
    <x v="0"/>
    <n v="79305.547999999995"/>
    <n v="-5584.7959999999994"/>
    <n v="-86120"/>
    <n v="-107300"/>
    <n v="-56400"/>
    <n v="-255404.796"/>
    <n v="-176099.24800000002"/>
    <n v="-2.2205161232855994"/>
    <n v="8"/>
    <x v="2"/>
  </r>
  <r>
    <x v="7"/>
    <x v="1"/>
    <x v="1"/>
    <n v="112830.599"/>
    <n v="-67434.429999999993"/>
    <n v="-67440"/>
    <n v="-27040"/>
    <n v="-75370"/>
    <n v="-237284.43"/>
    <n v="-124453.83099999999"/>
    <n v="-1.1030148922634009"/>
    <n v="8"/>
    <x v="2"/>
  </r>
  <r>
    <x v="7"/>
    <x v="1"/>
    <x v="2"/>
    <n v="2831432.3099999996"/>
    <n v="-1554719.5090000001"/>
    <n v="-94440"/>
    <n v="-67400"/>
    <n v="-70900"/>
    <n v="-1787459.5090000001"/>
    <n v="1043972.8009999995"/>
    <n v="0.36870837325438294"/>
    <n v="8"/>
    <x v="2"/>
  </r>
  <r>
    <x v="7"/>
    <x v="1"/>
    <x v="3"/>
    <n v="230918.77899999995"/>
    <n v="-8999.2839999999997"/>
    <n v="-103310"/>
    <n v="-64310"/>
    <n v="-74820"/>
    <n v="-251439.28399999999"/>
    <n v="-20520.505000000034"/>
    <n v="-8.8864600310397612E-2"/>
    <n v="8"/>
    <x v="2"/>
  </r>
  <r>
    <x v="7"/>
    <x v="1"/>
    <x v="0"/>
    <n v="1299047.96"/>
    <n v="-1617941.0870000001"/>
    <n v="-58960"/>
    <n v="-89010"/>
    <n v="-91200"/>
    <n v="-1857111.0870000001"/>
    <n v="-558063.12700000009"/>
    <n v="-0.42959393662417217"/>
    <n v="8"/>
    <x v="2"/>
  </r>
  <r>
    <x v="7"/>
    <x v="1"/>
    <x v="0"/>
    <n v="645565.5149999999"/>
    <n v="-744712.80799999996"/>
    <n v="-47730"/>
    <n v="-102590"/>
    <n v="-27630"/>
    <n v="-922662.80799999996"/>
    <n v="-277097.29300000006"/>
    <n v="-0.4292318696732122"/>
    <n v="8"/>
    <x v="2"/>
  </r>
  <r>
    <x v="7"/>
    <x v="1"/>
    <x v="1"/>
    <n v="486027.80099999998"/>
    <n v="-90348.264999999999"/>
    <n v="-33080"/>
    <n v="-53840"/>
    <n v="-104130"/>
    <n v="-281398.26500000001"/>
    <n v="204629.53599999996"/>
    <n v="0.42102434383172244"/>
    <n v="8"/>
    <x v="2"/>
  </r>
  <r>
    <x v="7"/>
    <x v="1"/>
    <x v="2"/>
    <n v="99040.857999999993"/>
    <n v="-7862.8129999999992"/>
    <n v="-94730"/>
    <n v="-13900"/>
    <n v="-35200"/>
    <n v="-151692.81299999999"/>
    <n v="-52651.955000000002"/>
    <n v="-0.53161852656809583"/>
    <n v="8"/>
    <x v="2"/>
  </r>
  <r>
    <x v="7"/>
    <x v="1"/>
    <x v="0"/>
    <n v="251867.26599999997"/>
    <n v="-380102.05100000004"/>
    <n v="-107920"/>
    <n v="-38940"/>
    <n v="-32030"/>
    <n v="-558992.05099999998"/>
    <n v="-307124.78500000003"/>
    <n v="-1.2193914273877895"/>
    <n v="8"/>
    <x v="2"/>
  </r>
  <r>
    <x v="7"/>
    <x v="1"/>
    <x v="1"/>
    <n v="685257.51"/>
    <n v="-513415.93099999992"/>
    <n v="-20560"/>
    <n v="-63160"/>
    <n v="-66490"/>
    <n v="-663625.93099999987"/>
    <n v="21631.579000000143"/>
    <n v="3.1567080527143937E-2"/>
    <n v="8"/>
    <x v="2"/>
  </r>
  <r>
    <x v="7"/>
    <x v="1"/>
    <x v="2"/>
    <n v="56279.733999999997"/>
    <n v="-4053.721"/>
    <n v="-92680"/>
    <n v="-65680"/>
    <n v="-43570"/>
    <n v="-205983.72099999999"/>
    <n v="-149703.98699999999"/>
    <n v="-2.659998126501451"/>
    <n v="8"/>
    <x v="2"/>
  </r>
  <r>
    <x v="7"/>
    <x v="1"/>
    <x v="0"/>
    <n v="124490.961"/>
    <n v="-15925.125999999997"/>
    <n v="-47920"/>
    <n v="-89490"/>
    <n v="-48640"/>
    <n v="-201975.12599999999"/>
    <n v="-77484.164999999994"/>
    <n v="-0.62240795940196814"/>
    <n v="8"/>
    <x v="2"/>
  </r>
  <r>
    <x v="7"/>
    <x v="1"/>
    <x v="1"/>
    <n v="298059.20899999997"/>
    <n v="-1228697.673"/>
    <n v="-43830"/>
    <n v="-84620"/>
    <n v="-72080"/>
    <n v="-1429227.673"/>
    <n v="-1131168.4639999999"/>
    <n v="-3.7951132856961989"/>
    <n v="8"/>
    <x v="2"/>
  </r>
  <r>
    <x v="7"/>
    <x v="1"/>
    <x v="2"/>
    <n v="457748.86499999993"/>
    <n v="-20979.615999999998"/>
    <n v="-41880"/>
    <n v="-59550"/>
    <n v="-52680"/>
    <n v="-175089.61600000001"/>
    <n v="282659.24899999995"/>
    <n v="0.61749852509191916"/>
    <n v="8"/>
    <x v="2"/>
  </r>
  <r>
    <x v="7"/>
    <x v="1"/>
    <x v="0"/>
    <n v="206548.321"/>
    <n v="-411645.37399999995"/>
    <n v="-77880"/>
    <n v="-27050"/>
    <n v="-54850"/>
    <n v="-571425.37399999995"/>
    <n v="-364877.05299999996"/>
    <n v="-1.7665457227318733"/>
    <n v="8"/>
    <x v="2"/>
  </r>
  <r>
    <x v="7"/>
    <x v="1"/>
    <x v="0"/>
    <n v="204184.86199999996"/>
    <n v="-411713.79199999996"/>
    <n v="-32460"/>
    <n v="-27740"/>
    <n v="-45100"/>
    <n v="-517013.79199999996"/>
    <n v="-312828.93"/>
    <n v="-1.5320867910374278"/>
    <n v="8"/>
    <x v="2"/>
  </r>
  <r>
    <x v="7"/>
    <x v="1"/>
    <x v="0"/>
    <n v="69390.873999999996"/>
    <n v="-11769.24"/>
    <n v="-88030"/>
    <n v="-30500"/>
    <n v="-76540"/>
    <n v="-206839.24"/>
    <n v="-137448.36599999998"/>
    <n v="-1.9807844760681352"/>
    <n v="8"/>
    <x v="2"/>
  </r>
  <r>
    <x v="7"/>
    <x v="1"/>
    <x v="0"/>
    <n v="130606.7"/>
    <n v="-31554.333999999995"/>
    <n v="-64470"/>
    <n v="-20420"/>
    <n v="-56400"/>
    <n v="-172844.334"/>
    <n v="-42237.634000000005"/>
    <n v="-0.32339561446694548"/>
    <n v="8"/>
    <x v="2"/>
  </r>
  <r>
    <x v="7"/>
    <x v="1"/>
    <x v="0"/>
    <n v="14758.212"/>
    <n v="-3401.482"/>
    <n v="-20800"/>
    <n v="-29340"/>
    <n v="-35610"/>
    <n v="-89151.482000000004"/>
    <n v="-74393.27"/>
    <n v="-5.0408050785555867"/>
    <n v="8"/>
    <x v="2"/>
  </r>
  <r>
    <x v="7"/>
    <x v="1"/>
    <x v="0"/>
    <n v="157159.296"/>
    <n v="-77417.108999999997"/>
    <n v="-61020"/>
    <n v="-76610"/>
    <n v="-36230"/>
    <n v="-251277.109"/>
    <n v="-94117.812999999995"/>
    <n v="-0.59886888905381708"/>
    <n v="8"/>
    <x v="2"/>
  </r>
  <r>
    <x v="7"/>
    <x v="1"/>
    <x v="0"/>
    <n v="56128.345000000001"/>
    <n v="-7821.59"/>
    <n v="-19270"/>
    <n v="-59090"/>
    <n v="-81020"/>
    <n v="-167201.59"/>
    <n v="-111073.245"/>
    <n v="-1.978915376892014"/>
    <n v="8"/>
    <x v="2"/>
  </r>
  <r>
    <x v="7"/>
    <x v="1"/>
    <x v="0"/>
    <n v="200288.30499999999"/>
    <n v="-103455.394"/>
    <n v="-29810"/>
    <n v="-108400"/>
    <n v="-91850"/>
    <n v="-333515.39399999997"/>
    <n v="-133227.08899999998"/>
    <n v="-0.66517657633579741"/>
    <n v="8"/>
    <x v="2"/>
  </r>
  <r>
    <x v="7"/>
    <x v="1"/>
    <x v="0"/>
    <n v="598497.99099999992"/>
    <n v="-113350.19499999999"/>
    <n v="-47870"/>
    <n v="-70380"/>
    <n v="-52450"/>
    <n v="-284050.19500000001"/>
    <n v="314447.79599999991"/>
    <n v="0.52539490646343701"/>
    <n v="8"/>
    <x v="2"/>
  </r>
  <r>
    <x v="7"/>
    <x v="1"/>
    <x v="0"/>
    <n v="85244.516000000003"/>
    <n v="-16978.898999999998"/>
    <n v="-36570"/>
    <n v="-93730"/>
    <n v="-97680"/>
    <n v="-244958.899"/>
    <n v="-159714.383"/>
    <n v="-1.873603024504239"/>
    <n v="8"/>
    <x v="2"/>
  </r>
  <r>
    <x v="7"/>
    <x v="1"/>
    <x v="0"/>
    <n v="299247.30499999999"/>
    <n v="-140398.85999999999"/>
    <n v="-82220"/>
    <n v="-55940"/>
    <n v="-19070"/>
    <n v="-297628.86"/>
    <n v="1618.445000000007"/>
    <n v="5.4083862175467448E-3"/>
    <n v="8"/>
    <x v="2"/>
  </r>
  <r>
    <x v="7"/>
    <x v="1"/>
    <x v="0"/>
    <n v="589704.97600000002"/>
    <n v="-247276.88299999997"/>
    <n v="-64780"/>
    <n v="-29080"/>
    <n v="-86710"/>
    <n v="-427846.88299999997"/>
    <n v="161858.09300000005"/>
    <n v="0.27447299851171691"/>
    <n v="8"/>
    <x v="2"/>
  </r>
  <r>
    <x v="7"/>
    <x v="1"/>
    <x v="0"/>
    <n v="46629.729999999996"/>
    <n v="-13529.278"/>
    <n v="-58000"/>
    <n v="-22770"/>
    <n v="-37450"/>
    <n v="-131749.27799999999"/>
    <n v="-85119.547999999995"/>
    <n v="-1.8254351462039347"/>
    <n v="8"/>
    <x v="2"/>
  </r>
  <r>
    <x v="7"/>
    <x v="1"/>
    <x v="0"/>
    <n v="2934.8619999999996"/>
    <n v="-2673.3419999999996"/>
    <n v="-78570"/>
    <n v="-60640"/>
    <n v="-52830"/>
    <n v="-194713.342"/>
    <n v="-191778.48"/>
    <n v="-65.344973630787422"/>
    <n v="8"/>
    <x v="2"/>
  </r>
  <r>
    <x v="7"/>
    <x v="1"/>
    <x v="0"/>
    <n v="380454.82299999997"/>
    <n v="-125675.08799999999"/>
    <n v="-12560"/>
    <n v="-76250"/>
    <n v="-63370"/>
    <n v="-277855.08799999999"/>
    <n v="102599.73499999999"/>
    <n v="0.26967652608782933"/>
    <n v="8"/>
    <x v="2"/>
  </r>
  <r>
    <x v="7"/>
    <x v="1"/>
    <x v="0"/>
    <n v="7474809.4189999998"/>
    <n v="-354395.90899999999"/>
    <n v="-39540"/>
    <n v="-19220"/>
    <n v="-97270"/>
    <n v="-510425.90899999999"/>
    <n v="6964383.5099999998"/>
    <n v="0.9317138564492945"/>
    <n v="8"/>
    <x v="2"/>
  </r>
  <r>
    <x v="7"/>
    <x v="1"/>
    <x v="0"/>
    <n v="224225.666"/>
    <n v="-38453.737000000001"/>
    <n v="-19700"/>
    <n v="-79880"/>
    <n v="-12960"/>
    <n v="-150993.73699999999"/>
    <n v="73231.929000000004"/>
    <n v="0.32659922615638481"/>
    <n v="8"/>
    <x v="2"/>
  </r>
  <r>
    <x v="7"/>
    <x v="1"/>
    <x v="0"/>
    <n v="200258.94700000001"/>
    <n v="-29486.694999999996"/>
    <n v="-28240"/>
    <n v="-48270"/>
    <n v="-39180"/>
    <n v="-145176.69500000001"/>
    <n v="55082.252000000008"/>
    <n v="0.2750551364878594"/>
    <n v="8"/>
    <x v="2"/>
  </r>
  <r>
    <x v="7"/>
    <x v="1"/>
    <x v="0"/>
    <n v="172533.641"/>
    <n v="-27018.277999999998"/>
    <n v="-81730"/>
    <n v="-86270"/>
    <n v="-91100"/>
    <n v="-286118.27799999999"/>
    <n v="-113584.63699999999"/>
    <n v="-0.65833327542192188"/>
    <n v="8"/>
    <x v="2"/>
  </r>
  <r>
    <x v="7"/>
    <x v="1"/>
    <x v="0"/>
    <n v="15374.260999999999"/>
    <n v="-2709.8329999999996"/>
    <n v="-68740"/>
    <n v="-103180"/>
    <n v="-53220"/>
    <n v="-227849.83300000001"/>
    <n v="-212475.57200000001"/>
    <n v="-13.820213667505712"/>
    <n v="8"/>
    <x v="2"/>
  </r>
  <r>
    <x v="7"/>
    <x v="1"/>
    <x v="0"/>
    <n v="95285.512000000002"/>
    <n v="-10640.615999999998"/>
    <n v="-91180"/>
    <n v="-24520"/>
    <n v="-61050"/>
    <n v="-187390.61600000001"/>
    <n v="-92105.104000000007"/>
    <n v="-0.96662233393886787"/>
    <n v="8"/>
    <x v="2"/>
  </r>
  <r>
    <x v="7"/>
    <x v="1"/>
    <x v="0"/>
    <n v="509351.46499999991"/>
    <n v="-65488.044999999998"/>
    <n v="-21290"/>
    <n v="-102130"/>
    <n v="-84280"/>
    <n v="-273188.04499999998"/>
    <n v="236163.41999999993"/>
    <n v="0.46365513054919744"/>
    <n v="8"/>
    <x v="2"/>
  </r>
  <r>
    <x v="7"/>
    <x v="1"/>
    <x v="0"/>
    <n v="384015.54800000001"/>
    <n v="-37899.070999999996"/>
    <n v="-22120"/>
    <n v="-81300"/>
    <n v="-78430"/>
    <n v="-219749.071"/>
    <n v="164266.47700000001"/>
    <n v="0.42775996403145639"/>
    <n v="8"/>
    <x v="2"/>
  </r>
  <r>
    <x v="7"/>
    <x v="1"/>
    <x v="0"/>
    <n v="91023.435999999987"/>
    <n v="-20561.506000000001"/>
    <n v="-66150"/>
    <n v="-78240"/>
    <n v="-15560"/>
    <n v="-180511.50599999999"/>
    <n v="-89488.07"/>
    <n v="-0.98313219026361542"/>
    <n v="8"/>
    <x v="2"/>
  </r>
  <r>
    <x v="7"/>
    <x v="1"/>
    <x v="0"/>
    <n v="333411.92499999999"/>
    <n v="-22951.376"/>
    <n v="-68810"/>
    <n v="-65400"/>
    <n v="-21430"/>
    <n v="-178591.37599999999"/>
    <n v="154820.549"/>
    <n v="0.46435216436844606"/>
    <n v="8"/>
    <x v="2"/>
  </r>
  <r>
    <x v="7"/>
    <x v="1"/>
    <x v="0"/>
    <n v="22060.884999999998"/>
    <n v="-7673.0639999999994"/>
    <n v="-47070"/>
    <n v="-33520"/>
    <n v="-82400"/>
    <n v="-170663.06400000001"/>
    <n v="-148602.179"/>
    <n v="-6.7360026127691617"/>
    <n v="8"/>
    <x v="2"/>
  </r>
  <r>
    <x v="7"/>
    <x v="1"/>
    <x v="1"/>
    <n v="32653.844999999998"/>
    <n v="-6510.6439999999993"/>
    <n v="-89200"/>
    <n v="-16520"/>
    <n v="-84450"/>
    <n v="-196680.644"/>
    <n v="-164026.799"/>
    <n v="-5.0232001468739753"/>
    <n v="8"/>
    <x v="2"/>
  </r>
  <r>
    <x v="7"/>
    <x v="1"/>
    <x v="2"/>
    <n v="822018.81299999997"/>
    <n v="-45336.423999999999"/>
    <n v="-62740"/>
    <n v="-36780"/>
    <n v="-26390"/>
    <n v="-171246.424"/>
    <n v="650772.38899999997"/>
    <n v="0.791675784919049"/>
    <n v="8"/>
    <x v="2"/>
  </r>
  <r>
    <x v="7"/>
    <x v="1"/>
    <x v="0"/>
    <n v="5796330.8059999999"/>
    <n v="-616357.95199999993"/>
    <n v="-42560"/>
    <n v="-27400"/>
    <n v="-77990"/>
    <n v="-764307.95199999993"/>
    <n v="5032022.8540000003"/>
    <n v="0.86813934925714809"/>
    <n v="8"/>
    <x v="2"/>
  </r>
  <r>
    <x v="7"/>
    <x v="1"/>
    <x v="0"/>
    <n v="175943.59999999998"/>
    <n v="-23101.001"/>
    <n v="-18220"/>
    <n v="-34210"/>
    <n v="-58110"/>
    <n v="-133641.00099999999"/>
    <n v="42302.598999999987"/>
    <n v="0.24043272389561196"/>
    <n v="8"/>
    <x v="2"/>
  </r>
  <r>
    <x v="7"/>
    <x v="1"/>
    <x v="0"/>
    <n v="1343150.7179999999"/>
    <n v="-142001.23699999999"/>
    <n v="-101490"/>
    <n v="-102300"/>
    <n v="-27420"/>
    <n v="-373211.23699999996"/>
    <n v="969939.48099999991"/>
    <n v="0.72213748464824179"/>
    <n v="8"/>
    <x v="2"/>
  </r>
  <r>
    <x v="7"/>
    <x v="1"/>
    <x v="0"/>
    <n v="140700.98699999999"/>
    <n v="-51021.270999999993"/>
    <n v="-43060"/>
    <n v="-93140"/>
    <n v="-48220"/>
    <n v="-235441.27100000001"/>
    <n v="-94740.284000000014"/>
    <n v="-0.67334484298962327"/>
    <n v="8"/>
    <x v="2"/>
  </r>
  <r>
    <x v="7"/>
    <x v="1"/>
    <x v="0"/>
    <n v="592643.83499999996"/>
    <n v="-175698.59999999998"/>
    <n v="-55750"/>
    <n v="-86170"/>
    <n v="-63540"/>
    <n v="-381158.6"/>
    <n v="211485.23499999999"/>
    <n v="0.35685047664420572"/>
    <n v="8"/>
    <x v="2"/>
  </r>
  <r>
    <x v="7"/>
    <x v="1"/>
    <x v="1"/>
    <n v="44518.383000000002"/>
    <n v="-316.87599999999998"/>
    <n v="-56560"/>
    <n v="-87970"/>
    <n v="-44830"/>
    <n v="-189676.87599999999"/>
    <n v="-145158.49299999999"/>
    <n v="-3.2606416320197429"/>
    <n v="8"/>
    <x v="2"/>
  </r>
  <r>
    <x v="7"/>
    <x v="1"/>
    <x v="2"/>
    <n v="257845.25899999999"/>
    <n v="-85795.205999999991"/>
    <n v="-58010"/>
    <n v="-29900"/>
    <n v="-105120"/>
    <n v="-278825.20600000001"/>
    <n v="-20979.947000000015"/>
    <n v="-8.1366425279124549E-2"/>
    <n v="8"/>
    <x v="2"/>
  </r>
  <r>
    <x v="7"/>
    <x v="1"/>
    <x v="0"/>
    <n v="4009783.6099999994"/>
    <n v="-1334211.9139999999"/>
    <n v="-46530"/>
    <n v="-66840"/>
    <n v="-107670"/>
    <n v="-1555251.9139999999"/>
    <n v="2454531.6959999995"/>
    <n v="0.61213569976161375"/>
    <n v="8"/>
    <x v="2"/>
  </r>
  <r>
    <x v="7"/>
    <x v="1"/>
    <x v="0"/>
    <n v="1116538.3740000001"/>
    <n v="-32493.495999999996"/>
    <n v="-12470"/>
    <n v="-61490"/>
    <n v="-105340"/>
    <n v="-211793.49599999998"/>
    <n v="904744.87800000003"/>
    <n v="0.81031238967519803"/>
    <n v="8"/>
    <x v="2"/>
  </r>
  <r>
    <x v="7"/>
    <x v="1"/>
    <x v="0"/>
    <n v="1478902.4109999998"/>
    <n v="-198244.69700000001"/>
    <n v="-63950"/>
    <n v="-69640"/>
    <n v="-84920"/>
    <n v="-416754.69700000004"/>
    <n v="1062147.7139999997"/>
    <n v="0.71820000163621334"/>
    <n v="8"/>
    <x v="2"/>
  </r>
  <r>
    <x v="7"/>
    <x v="1"/>
    <x v="1"/>
    <n v="802607.87599999993"/>
    <n v="-509420.46399999998"/>
    <n v="-65940"/>
    <n v="-64640"/>
    <n v="-63060"/>
    <n v="-703060.46399999992"/>
    <n v="99547.412000000011"/>
    <n v="0.12402994659872989"/>
    <n v="8"/>
    <x v="2"/>
  </r>
  <r>
    <x v="7"/>
    <x v="1"/>
    <x v="2"/>
    <n v="429268.99400000001"/>
    <n v="-541267.40500000003"/>
    <n v="-53990"/>
    <n v="-67390"/>
    <n v="-21030"/>
    <n v="-683677.40500000003"/>
    <n v="-254408.41100000002"/>
    <n v="-0.59265498919309323"/>
    <n v="8"/>
    <x v="2"/>
  </r>
  <r>
    <x v="7"/>
    <x v="1"/>
    <x v="0"/>
    <n v="834293.56499999994"/>
    <n v="-284908.49099999998"/>
    <n v="-62920"/>
    <n v="-36650"/>
    <n v="-12660"/>
    <n v="-397138.49099999998"/>
    <n v="437155.07399999996"/>
    <n v="0.52398231550545404"/>
    <n v="8"/>
    <x v="2"/>
  </r>
  <r>
    <x v="7"/>
    <x v="9"/>
    <x v="0"/>
    <n v="1407381.4649999999"/>
    <n v="-117452.27199999998"/>
    <n v="-97810"/>
    <n v="-56060"/>
    <n v="-58450"/>
    <n v="-329772.272"/>
    <n v="1077609.193"/>
    <n v="0.76568380343136044"/>
    <n v="8"/>
    <x v="2"/>
  </r>
  <r>
    <x v="7"/>
    <x v="9"/>
    <x v="1"/>
    <n v="17210166.638"/>
    <n v="-8947225.4409999978"/>
    <n v="-102160"/>
    <n v="-42640"/>
    <n v="-33320"/>
    <n v="-9125345.4409999978"/>
    <n v="8084821.1970000025"/>
    <n v="0.46977007062492582"/>
    <n v="8"/>
    <x v="2"/>
  </r>
  <r>
    <x v="7"/>
    <x v="9"/>
    <x v="2"/>
    <n v="1087302.23"/>
    <n v="-92890.097999999998"/>
    <n v="-13340"/>
    <n v="-30570"/>
    <n v="-50860"/>
    <n v="-187660.098"/>
    <n v="899642.13199999998"/>
    <n v="0.82740760312797301"/>
    <n v="8"/>
    <x v="2"/>
  </r>
  <r>
    <x v="7"/>
    <x v="9"/>
    <x v="0"/>
    <n v="4794424.9289999995"/>
    <n v="-242088.364"/>
    <n v="-85410"/>
    <n v="-62060"/>
    <n v="-31510"/>
    <n v="-421068.364"/>
    <n v="4373356.5649999995"/>
    <n v="0.91217541827527904"/>
    <n v="8"/>
    <x v="2"/>
  </r>
  <r>
    <x v="7"/>
    <x v="9"/>
    <x v="0"/>
    <n v="1090895.7709999999"/>
    <n v="-4162941.3559999997"/>
    <n v="-49760"/>
    <n v="-86230"/>
    <n v="-81030"/>
    <n v="-4379961.3559999997"/>
    <n v="-3289065.585"/>
    <n v="-3.0150135993147966"/>
    <n v="8"/>
    <x v="2"/>
  </r>
  <r>
    <x v="7"/>
    <x v="9"/>
    <x v="0"/>
    <n v="1803395.9719999998"/>
    <n v="-6469582.1610000003"/>
    <n v="-29000"/>
    <n v="-88300"/>
    <n v="-68910"/>
    <n v="-6655792.1610000003"/>
    <n v="-4852396.1890000002"/>
    <n v="-2.6906992498262055"/>
    <n v="8"/>
    <x v="2"/>
  </r>
  <r>
    <x v="7"/>
    <x v="9"/>
    <x v="1"/>
    <n v="932881.41099999996"/>
    <n v="-646945.82399999991"/>
    <n v="-90790"/>
    <n v="-97670"/>
    <n v="-56260"/>
    <n v="-891665.82399999991"/>
    <n v="41215.587000000058"/>
    <n v="4.4180950026455251E-2"/>
    <n v="8"/>
    <x v="2"/>
  </r>
  <r>
    <x v="7"/>
    <x v="9"/>
    <x v="2"/>
    <n v="16949.38"/>
    <n v="-15007.489"/>
    <n v="-52660"/>
    <n v="-39460"/>
    <n v="-46800"/>
    <n v="-153927.489"/>
    <n v="-136978.109"/>
    <n v="-8.0815999759283219"/>
    <n v="8"/>
    <x v="2"/>
  </r>
  <r>
    <x v="7"/>
    <x v="9"/>
    <x v="3"/>
    <n v="1458872.702"/>
    <n v="-1633252.2150000001"/>
    <n v="-60200"/>
    <n v="-100600"/>
    <n v="-20190"/>
    <n v="-1814242.2150000001"/>
    <n v="-355369.51300000004"/>
    <n v="-0.24359185864045321"/>
    <n v="8"/>
    <x v="2"/>
  </r>
  <r>
    <x v="7"/>
    <x v="9"/>
    <x v="0"/>
    <n v="2313797.3810000001"/>
    <n v="-365215.80899999995"/>
    <n v="-61670"/>
    <n v="-12500"/>
    <n v="-68440"/>
    <n v="-507825.80899999995"/>
    <n v="1805971.5720000002"/>
    <n v="0.78052278338195602"/>
    <n v="8"/>
    <x v="2"/>
  </r>
  <r>
    <x v="7"/>
    <x v="9"/>
    <x v="1"/>
    <n v="109394.432"/>
    <n v="-21248.198999999997"/>
    <n v="-106240"/>
    <n v="-78140"/>
    <n v="-97350"/>
    <n v="-302978.19900000002"/>
    <n v="-193583.76700000002"/>
    <n v="-1.7695943336494495"/>
    <n v="8"/>
    <x v="2"/>
  </r>
  <r>
    <x v="7"/>
    <x v="9"/>
    <x v="2"/>
    <n v="1029342.2649999999"/>
    <n v="-552562.402"/>
    <n v="-44010"/>
    <n v="-67250"/>
    <n v="-90260"/>
    <n v="-754082.402"/>
    <n v="275259.8629999999"/>
    <n v="0.26741334963060115"/>
    <n v="8"/>
    <x v="2"/>
  </r>
  <r>
    <x v="7"/>
    <x v="9"/>
    <x v="3"/>
    <n v="487498.06"/>
    <n v="-203044.66699999999"/>
    <n v="-31230"/>
    <n v="-80770"/>
    <n v="-29580"/>
    <n v="-344624.66700000002"/>
    <n v="142873.39299999998"/>
    <n v="0.29307479295404781"/>
    <n v="8"/>
    <x v="2"/>
  </r>
  <r>
    <x v="7"/>
    <x v="9"/>
    <x v="0"/>
    <n v="2407439.79"/>
    <n v="-894862.15700000001"/>
    <n v="-107950"/>
    <n v="-81390"/>
    <n v="-14790"/>
    <n v="-1098992.1570000001"/>
    <n v="1308447.6329999999"/>
    <n v="0.54350170601774428"/>
    <n v="8"/>
    <x v="2"/>
  </r>
  <r>
    <x v="7"/>
    <x v="9"/>
    <x v="1"/>
    <n v="607758.20699999994"/>
    <n v="-370158.91500000004"/>
    <n v="-32790"/>
    <n v="-99020"/>
    <n v="-48740"/>
    <n v="-550708.91500000004"/>
    <n v="57049.291999999899"/>
    <n v="9.3868402504353021E-2"/>
    <n v="8"/>
    <x v="2"/>
  </r>
  <r>
    <x v="7"/>
    <x v="9"/>
    <x v="2"/>
    <n v="407866.15100000001"/>
    <n v="-221973.63999999998"/>
    <n v="-103630"/>
    <n v="-33170"/>
    <n v="-94250"/>
    <n v="-453023.64"/>
    <n v="-45157.489000000001"/>
    <n v="-0.11071644187506995"/>
    <n v="8"/>
    <x v="2"/>
  </r>
  <r>
    <x v="7"/>
    <x v="9"/>
    <x v="3"/>
    <n v="1688341.0739999998"/>
    <n v="-635061.95199999993"/>
    <n v="-69050"/>
    <n v="-13540"/>
    <n v="-23520"/>
    <n v="-741171.95199999993"/>
    <n v="947169.12199999986"/>
    <n v="0.56100579236396642"/>
    <n v="8"/>
    <x v="2"/>
  </r>
  <r>
    <x v="7"/>
    <x v="9"/>
    <x v="0"/>
    <n v="531172.33399999992"/>
    <n v="-35326.074000000001"/>
    <n v="-100350"/>
    <n v="-76420"/>
    <n v="-103010"/>
    <n v="-315106.07400000002"/>
    <n v="216066.25999999989"/>
    <n v="0.40677242802333136"/>
    <n v="8"/>
    <x v="2"/>
  </r>
  <r>
    <x v="7"/>
    <x v="9"/>
    <x v="1"/>
    <n v="1512686.1400000001"/>
    <n v="-661213.91700000002"/>
    <n v="-26520"/>
    <n v="-64630"/>
    <n v="-47750"/>
    <n v="-800113.91700000002"/>
    <n v="712572.22300000011"/>
    <n v="0.4710641580942892"/>
    <n v="8"/>
    <x v="2"/>
  </r>
  <r>
    <x v="7"/>
    <x v="9"/>
    <x v="2"/>
    <n v="1821351.476"/>
    <n v="-976624.85199999996"/>
    <n v="-50330"/>
    <n v="-34420"/>
    <n v="-45210"/>
    <n v="-1106584.852"/>
    <n v="714766.62400000007"/>
    <n v="0.39243750227152757"/>
    <n v="8"/>
    <x v="2"/>
  </r>
  <r>
    <x v="7"/>
    <x v="9"/>
    <x v="3"/>
    <n v="125125.966"/>
    <n v="-93468.59199999999"/>
    <n v="-74990"/>
    <n v="-22670"/>
    <n v="-60160"/>
    <n v="-251288.592"/>
    <n v="-126162.626"/>
    <n v="-1.00828493104301"/>
    <n v="8"/>
    <x v="2"/>
  </r>
  <r>
    <x v="7"/>
    <x v="9"/>
    <x v="0"/>
    <n v="3680314.4629999995"/>
    <n v="-192550.73599999998"/>
    <n v="-59830"/>
    <n v="-79290"/>
    <n v="-48840"/>
    <n v="-380510.73599999998"/>
    <n v="3299803.7269999995"/>
    <n v="0.89660917842063215"/>
    <n v="8"/>
    <x v="2"/>
  </r>
  <r>
    <x v="7"/>
    <x v="9"/>
    <x v="0"/>
    <n v="1390497.4439999999"/>
    <n v="-288371.66399999999"/>
    <n v="-83220"/>
    <n v="-99750"/>
    <n v="-32360"/>
    <n v="-503701.66399999999"/>
    <n v="886795.77999999991"/>
    <n v="0.63775434023739208"/>
    <n v="8"/>
    <x v="2"/>
  </r>
  <r>
    <x v="7"/>
    <x v="9"/>
    <x v="1"/>
    <n v="607587.87600000005"/>
    <n v="-250145.48299999998"/>
    <n v="-59570"/>
    <n v="-86440"/>
    <n v="-57130"/>
    <n v="-453285.48300000001"/>
    <n v="154302.39300000004"/>
    <n v="0.2539589730062356"/>
    <n v="8"/>
    <x v="2"/>
  </r>
  <r>
    <x v="7"/>
    <x v="9"/>
    <x v="2"/>
    <n v="1134498.3089999999"/>
    <n v="-469190.04299999995"/>
    <n v="-71970"/>
    <n v="-47870"/>
    <n v="-98620"/>
    <n v="-687650.04299999995"/>
    <n v="446848.26599999995"/>
    <n v="0.39387301193412355"/>
    <n v="8"/>
    <x v="2"/>
  </r>
  <r>
    <x v="7"/>
    <x v="9"/>
    <x v="0"/>
    <n v="122597.99999999999"/>
    <n v="-61571.663999999997"/>
    <n v="-86940"/>
    <n v="-31040"/>
    <n v="-87880"/>
    <n v="-267431.66399999999"/>
    <n v="-144833.66399999999"/>
    <n v="-1.1813705280673421"/>
    <n v="8"/>
    <x v="2"/>
  </r>
  <r>
    <x v="7"/>
    <x v="9"/>
    <x v="1"/>
    <n v="351059.65299999999"/>
    <n v="-73980.06"/>
    <n v="-66540"/>
    <n v="-74340"/>
    <n v="-97830"/>
    <n v="-312690.06"/>
    <n v="38369.592999999993"/>
    <n v="0.10929650465985048"/>
    <n v="8"/>
    <x v="2"/>
  </r>
  <r>
    <x v="7"/>
    <x v="9"/>
    <x v="2"/>
    <n v="776380.45099999988"/>
    <n v="-154971.859"/>
    <n v="-13100"/>
    <n v="-33190"/>
    <n v="-55270"/>
    <n v="-256531.859"/>
    <n v="519848.59199999989"/>
    <n v="0.66957970326329086"/>
    <n v="8"/>
    <x v="2"/>
  </r>
  <r>
    <x v="7"/>
    <x v="9"/>
    <x v="0"/>
    <n v="246500.09999999998"/>
    <n v="-49196.237999999998"/>
    <n v="-63540"/>
    <n v="-45350"/>
    <n v="-44570"/>
    <n v="-202656.23800000001"/>
    <n v="43843.861999999965"/>
    <n v="0.17786549376653385"/>
    <n v="8"/>
    <x v="2"/>
  </r>
  <r>
    <x v="7"/>
    <x v="9"/>
    <x v="1"/>
    <n v="2349496.926"/>
    <n v="-167942.13800000001"/>
    <n v="-96280"/>
    <n v="-93980"/>
    <n v="-45860"/>
    <n v="-404062.13800000004"/>
    <n v="1945434.7879999999"/>
    <n v="0.82802184862275485"/>
    <n v="8"/>
    <x v="2"/>
  </r>
  <r>
    <x v="7"/>
    <x v="9"/>
    <x v="2"/>
    <n v="2570270.6119999997"/>
    <n v="-185411.856"/>
    <n v="-48600"/>
    <n v="-28980"/>
    <n v="-31490"/>
    <n v="-294481.85600000003"/>
    <n v="2275788.7559999996"/>
    <n v="0.88542768429708052"/>
    <n v="8"/>
    <x v="2"/>
  </r>
  <r>
    <x v="7"/>
    <x v="9"/>
    <x v="0"/>
    <n v="367879.28799999994"/>
    <n v="-287672.40600000002"/>
    <n v="-91180"/>
    <n v="-25300"/>
    <n v="-58140"/>
    <n v="-462292.40600000002"/>
    <n v="-94413.118000000075"/>
    <n v="-0.25664156988365189"/>
    <n v="8"/>
    <x v="2"/>
  </r>
  <r>
    <x v="7"/>
    <x v="9"/>
    <x v="0"/>
    <n v="686067.14399999997"/>
    <n v="-610710.54799999995"/>
    <n v="-35640"/>
    <n v="-81120"/>
    <n v="-69570"/>
    <n v="-797040.54799999995"/>
    <n v="-110973.40399999998"/>
    <n v="-0.16175297851021997"/>
    <n v="8"/>
    <x v="2"/>
  </r>
  <r>
    <x v="7"/>
    <x v="2"/>
    <x v="0"/>
    <n v="1327306.26"/>
    <n v="-430426.93399999995"/>
    <n v="-72110"/>
    <n v="-44520"/>
    <n v="-38970"/>
    <n v="-586026.93399999989"/>
    <n v="741279.32600000012"/>
    <n v="0.55848401257446045"/>
    <n v="8"/>
    <x v="2"/>
  </r>
  <r>
    <x v="7"/>
    <x v="2"/>
    <x v="0"/>
    <n v="5837911.5269999998"/>
    <n v="-397536.11099999998"/>
    <n v="-101160"/>
    <n v="-103490"/>
    <n v="-30190"/>
    <n v="-632376.11100000003"/>
    <n v="5205535.4159999993"/>
    <n v="0.89167768163746608"/>
    <n v="8"/>
    <x v="2"/>
  </r>
  <r>
    <x v="7"/>
    <x v="2"/>
    <x v="0"/>
    <n v="25237.359"/>
    <n v="-6404.9789999999994"/>
    <n v="-47550"/>
    <n v="-89380"/>
    <n v="-55690"/>
    <n v="-199024.97899999999"/>
    <n v="-173787.62"/>
    <n v="-6.886125446010416"/>
    <n v="8"/>
    <x v="2"/>
  </r>
  <r>
    <x v="7"/>
    <x v="2"/>
    <x v="0"/>
    <n v="1612840.7609999999"/>
    <n v="-481827.76599999995"/>
    <n v="-43080"/>
    <n v="-84660"/>
    <n v="-90360"/>
    <n v="-699927.76599999995"/>
    <n v="912912.995"/>
    <n v="0.5660279781334222"/>
    <n v="8"/>
    <x v="2"/>
  </r>
  <r>
    <x v="7"/>
    <x v="2"/>
    <x v="0"/>
    <n v="3971567.8379999995"/>
    <n v="-1784428.6809999999"/>
    <n v="-88180"/>
    <n v="-104080"/>
    <n v="-107660"/>
    <n v="-2084348.6809999999"/>
    <n v="1887219.1569999997"/>
    <n v="0.47518240502983949"/>
    <n v="8"/>
    <x v="2"/>
  </r>
  <r>
    <x v="7"/>
    <x v="2"/>
    <x v="0"/>
    <n v="6233247.8109999998"/>
    <n v="-1880938.3739999998"/>
    <n v="-43860"/>
    <n v="-93830"/>
    <n v="-58160"/>
    <n v="-2076788.3739999998"/>
    <n v="4156459.4369999999"/>
    <n v="0.66682082327369863"/>
    <n v="8"/>
    <x v="2"/>
  </r>
  <r>
    <x v="7"/>
    <x v="2"/>
    <x v="0"/>
    <n v="130590.22899999999"/>
    <n v="-32017.208999999999"/>
    <n v="-81370"/>
    <n v="-102730"/>
    <n v="-60310"/>
    <n v="-276427.20899999997"/>
    <n v="-145836.97999999998"/>
    <n v="-1.1167526170736708"/>
    <n v="8"/>
    <x v="2"/>
  </r>
  <r>
    <x v="7"/>
    <x v="2"/>
    <x v="0"/>
    <n v="433610.58999999997"/>
    <n v="-73932.894"/>
    <n v="-81550"/>
    <n v="-26050"/>
    <n v="-40590"/>
    <n v="-222122.894"/>
    <n v="211487.69599999997"/>
    <n v="0.48773646418552641"/>
    <n v="8"/>
    <x v="2"/>
  </r>
  <r>
    <x v="7"/>
    <x v="2"/>
    <x v="0"/>
    <n v="52108.993999999999"/>
    <n v="-10940.537999999999"/>
    <n v="-91110"/>
    <n v="-97940"/>
    <n v="-41580"/>
    <n v="-241570.538"/>
    <n v="-189461.54399999999"/>
    <n v="-3.6358703067650855"/>
    <n v="8"/>
    <x v="2"/>
  </r>
  <r>
    <x v="7"/>
    <x v="2"/>
    <x v="0"/>
    <n v="68434.582999999999"/>
    <n v="-29693.565999999995"/>
    <n v="-107630"/>
    <n v="-52090"/>
    <n v="-50000"/>
    <n v="-239413.56599999999"/>
    <n v="-170978.98300000001"/>
    <n v="-2.4984295294091297"/>
    <n v="8"/>
    <x v="2"/>
  </r>
  <r>
    <x v="7"/>
    <x v="2"/>
    <x v="0"/>
    <n v="50974.104999999996"/>
    <n v="-13573.909999999998"/>
    <n v="-25400"/>
    <n v="-47140"/>
    <n v="-22390"/>
    <n v="-108503.91"/>
    <n v="-57529.805000000008"/>
    <n v="-1.1286084375586392"/>
    <n v="8"/>
    <x v="2"/>
  </r>
  <r>
    <x v="7"/>
    <x v="2"/>
    <x v="0"/>
    <n v="1283443.7419999999"/>
    <n v="-620708.39599999995"/>
    <n v="-83690"/>
    <n v="-80980"/>
    <n v="-84870"/>
    <n v="-870248.39599999995"/>
    <n v="413195.3459999999"/>
    <n v="0.32194270187185187"/>
    <n v="8"/>
    <x v="2"/>
  </r>
  <r>
    <x v="7"/>
    <x v="2"/>
    <x v="0"/>
    <n v="3352225.5969999996"/>
    <n v="-114714.95"/>
    <n v="-78600"/>
    <n v="-83370"/>
    <n v="-90010"/>
    <n v="-366694.95"/>
    <n v="2985530.6469999994"/>
    <n v="0.89061149394952244"/>
    <n v="8"/>
    <x v="2"/>
  </r>
  <r>
    <x v="7"/>
    <x v="2"/>
    <x v="0"/>
    <n v="112603.95299999999"/>
    <n v="-25829.621999999999"/>
    <n v="-57100"/>
    <n v="-33870"/>
    <n v="-26400"/>
    <n v="-143199.622"/>
    <n v="-30595.669000000009"/>
    <n v="-0.2717104345351003"/>
    <n v="8"/>
    <x v="2"/>
  </r>
  <r>
    <x v="7"/>
    <x v="2"/>
    <x v="0"/>
    <n v="451261.30699999997"/>
    <n v="-49288.141000000003"/>
    <n v="-37620"/>
    <n v="-23760"/>
    <n v="-51400"/>
    <n v="-162068.141"/>
    <n v="289193.16599999997"/>
    <n v="0.64085522404428086"/>
    <n v="8"/>
    <x v="2"/>
  </r>
  <r>
    <x v="7"/>
    <x v="2"/>
    <x v="0"/>
    <n v="38380.832000000002"/>
    <n v="-17766.244999999999"/>
    <n v="-17710"/>
    <n v="-85150"/>
    <n v="-60230"/>
    <n v="-180856.245"/>
    <n v="-142475.413"/>
    <n v="-3.7121501951807607"/>
    <n v="8"/>
    <x v="2"/>
  </r>
  <r>
    <x v="7"/>
    <x v="2"/>
    <x v="0"/>
    <n v="99659.875"/>
    <n v="-97973.014999999985"/>
    <n v="-25070"/>
    <n v="-25720"/>
    <n v="-15610"/>
    <n v="-164373.01499999998"/>
    <n v="-64713.139999999985"/>
    <n v="-0.64933996756467927"/>
    <n v="8"/>
    <x v="2"/>
  </r>
  <r>
    <x v="7"/>
    <x v="2"/>
    <x v="0"/>
    <n v="207195.905"/>
    <n v="-208007.26099999997"/>
    <n v="-102090"/>
    <n v="-65100"/>
    <n v="-35400"/>
    <n v="-410597.26099999994"/>
    <n v="-203401.35599999994"/>
    <n v="-0.98168617762981336"/>
    <n v="8"/>
    <x v="2"/>
  </r>
  <r>
    <x v="7"/>
    <x v="2"/>
    <x v="0"/>
    <n v="1225748.2649999999"/>
    <n v="-1248179.0090000001"/>
    <n v="-15860"/>
    <n v="-45530"/>
    <n v="-83550"/>
    <n v="-1393119.0090000001"/>
    <n v="-167370.74400000018"/>
    <n v="-0.1365457727162275"/>
    <n v="8"/>
    <x v="2"/>
  </r>
  <r>
    <x v="7"/>
    <x v="2"/>
    <x v="0"/>
    <n v="409978.05799999996"/>
    <n v="-416946.61399999988"/>
    <n v="-53400"/>
    <n v="-25820"/>
    <n v="-63290"/>
    <n v="-559456.61399999983"/>
    <n v="-149478.55599999987"/>
    <n v="-0.36460135629990198"/>
    <n v="8"/>
    <x v="2"/>
  </r>
  <r>
    <x v="7"/>
    <x v="2"/>
    <x v="0"/>
    <n v="31129.545999999998"/>
    <n v="-30902.794999999998"/>
    <n v="-97500"/>
    <n v="-20570"/>
    <n v="-86830"/>
    <n v="-235802.79499999998"/>
    <n v="-204673.24899999998"/>
    <n v="-6.5748870542474336"/>
    <n v="8"/>
    <x v="2"/>
  </r>
  <r>
    <x v="7"/>
    <x v="2"/>
    <x v="0"/>
    <n v="85993.754000000001"/>
    <n v="-5195.0359999999991"/>
    <n v="-43510"/>
    <n v="-24080"/>
    <n v="-102610"/>
    <n v="-175395.03599999999"/>
    <n v="-89401.281999999992"/>
    <n v="-1.0396252965069996"/>
    <n v="8"/>
    <x v="2"/>
  </r>
  <r>
    <x v="7"/>
    <x v="2"/>
    <x v="0"/>
    <n v="544.08199999999999"/>
    <n v="-1072.9179999999999"/>
    <n v="-42480"/>
    <n v="-45410"/>
    <n v="-38060"/>
    <n v="-127022.91800000001"/>
    <n v="-126478.83600000001"/>
    <n v="-232.4628199425822"/>
    <n v="8"/>
    <x v="2"/>
  </r>
  <r>
    <x v="7"/>
    <x v="2"/>
    <x v="0"/>
    <n v="27886.704999999998"/>
    <n v="-8277.4369999999999"/>
    <n v="-25980"/>
    <n v="-38750"/>
    <n v="-87740"/>
    <n v="-160747.43700000001"/>
    <n v="-132860.73200000002"/>
    <n v="-4.7643037067305025"/>
    <n v="8"/>
    <x v="2"/>
  </r>
  <r>
    <x v="7"/>
    <x v="2"/>
    <x v="1"/>
    <n v="56056.447999999997"/>
    <n v="-54606.50299999999"/>
    <n v="-75460"/>
    <n v="-60030"/>
    <n v="-98370"/>
    <n v="-288466.50299999997"/>
    <n v="-232410.05499999996"/>
    <n v="-4.1460003851831635"/>
    <n v="8"/>
    <x v="2"/>
  </r>
  <r>
    <x v="7"/>
    <x v="2"/>
    <x v="2"/>
    <n v="19202.001"/>
    <n v="-54447.014999999992"/>
    <n v="-52660"/>
    <n v="-94110"/>
    <n v="-103170"/>
    <n v="-304387.01500000001"/>
    <n v="-285185.01400000002"/>
    <n v="-14.851838305809901"/>
    <n v="8"/>
    <x v="2"/>
  </r>
  <r>
    <x v="7"/>
    <x v="2"/>
    <x v="0"/>
    <n v="51164.553999999996"/>
    <n v="-33382.922999999995"/>
    <n v="-69140"/>
    <n v="-29830"/>
    <n v="-106510"/>
    <n v="-238862.92300000001"/>
    <n v="-187698.36900000001"/>
    <n v="-3.6685235055503469"/>
    <n v="8"/>
    <x v="2"/>
  </r>
  <r>
    <x v="7"/>
    <x v="2"/>
    <x v="0"/>
    <n v="118650.728"/>
    <n v="-19355.594999999998"/>
    <n v="-46810"/>
    <n v="-43420"/>
    <n v="-70920"/>
    <n v="-180505.595"/>
    <n v="-61854.866999999998"/>
    <n v="-0.5213188999565177"/>
    <n v="8"/>
    <x v="2"/>
  </r>
  <r>
    <x v="7"/>
    <x v="2"/>
    <x v="0"/>
    <n v="111892.41699999999"/>
    <n v="-169679.84599999999"/>
    <n v="-60420"/>
    <n v="-103440"/>
    <n v="-80050"/>
    <n v="-413589.84600000002"/>
    <n v="-301697.429"/>
    <n v="-2.6963170256658238"/>
    <n v="8"/>
    <x v="2"/>
  </r>
  <r>
    <x v="7"/>
    <x v="2"/>
    <x v="0"/>
    <n v="44393.559000000001"/>
    <n v="-10105.395999999999"/>
    <n v="-40920"/>
    <n v="-37720"/>
    <n v="-29880"/>
    <n v="-118625.39599999999"/>
    <n v="-74231.837"/>
    <n v="-1.6721307926674678"/>
    <n v="8"/>
    <x v="2"/>
  </r>
  <r>
    <x v="7"/>
    <x v="2"/>
    <x v="0"/>
    <n v="1807.3019999999999"/>
    <n v="-1317.008"/>
    <n v="-76910"/>
    <n v="-78290"/>
    <n v="-61400"/>
    <n v="-217917.008"/>
    <n v="-216109.70600000001"/>
    <n v="-119.57586833855106"/>
    <n v="8"/>
    <x v="2"/>
  </r>
  <r>
    <x v="7"/>
    <x v="2"/>
    <x v="1"/>
    <n v="112206.66799999999"/>
    <n v="-8628.4169999999995"/>
    <n v="-102910"/>
    <n v="-92540"/>
    <n v="-100030"/>
    <n v="-304108.41700000002"/>
    <n v="-191901.74900000001"/>
    <n v="-1.7102526295496094"/>
    <n v="8"/>
    <x v="2"/>
  </r>
  <r>
    <x v="7"/>
    <x v="2"/>
    <x v="2"/>
    <n v="95448.835999999996"/>
    <n v="-7720.6429999999991"/>
    <n v="-53950"/>
    <n v="-91850"/>
    <n v="-67920"/>
    <n v="-221440.64300000001"/>
    <n v="-125991.80700000002"/>
    <n v="-1.3199931217600183"/>
    <n v="8"/>
    <x v="2"/>
  </r>
  <r>
    <x v="7"/>
    <x v="2"/>
    <x v="0"/>
    <n v="111761.19499999999"/>
    <n v="-12389.055"/>
    <n v="-102280"/>
    <n v="-39090"/>
    <n v="-77340"/>
    <n v="-231099.05499999999"/>
    <n v="-119337.86"/>
    <n v="-1.0677933427608752"/>
    <n v="8"/>
    <x v="2"/>
  </r>
  <r>
    <x v="7"/>
    <x v="2"/>
    <x v="0"/>
    <n v="70888.614999999991"/>
    <n v="-7783.7199999999993"/>
    <n v="-21080"/>
    <n v="-18290"/>
    <n v="-83580"/>
    <n v="-130733.72"/>
    <n v="-59845.10500000001"/>
    <n v="-0.84421320687391088"/>
    <n v="8"/>
    <x v="2"/>
  </r>
  <r>
    <x v="7"/>
    <x v="2"/>
    <x v="0"/>
    <n v="50992.528999999995"/>
    <n v="-8346.3449999999993"/>
    <n v="-88560"/>
    <n v="-77100"/>
    <n v="-68350"/>
    <n v="-242356.345"/>
    <n v="-191363.81599999999"/>
    <n v="-3.7527814319623176"/>
    <n v="8"/>
    <x v="2"/>
  </r>
  <r>
    <x v="7"/>
    <x v="2"/>
    <x v="1"/>
    <n v="137908.22499999998"/>
    <n v="-20817.23"/>
    <n v="-19590"/>
    <n v="-92780"/>
    <n v="-76400"/>
    <n v="-209587.23"/>
    <n v="-71679.005000000034"/>
    <n v="-0.51975873810282203"/>
    <n v="8"/>
    <x v="2"/>
  </r>
  <r>
    <x v="7"/>
    <x v="2"/>
    <x v="2"/>
    <n v="89915.322"/>
    <n v="-49943.977999999996"/>
    <n v="-93090"/>
    <n v="-32540"/>
    <n v="-51270"/>
    <n v="-226843.978"/>
    <n v="-136928.65600000002"/>
    <n v="-1.5228623215073402"/>
    <n v="8"/>
    <x v="2"/>
  </r>
  <r>
    <x v="7"/>
    <x v="2"/>
    <x v="0"/>
    <n v="69172.172999999995"/>
    <n v="-39746.811999999998"/>
    <n v="-60830"/>
    <n v="-72740"/>
    <n v="-49620"/>
    <n v="-222936.81200000001"/>
    <n v="-153764.63900000002"/>
    <n v="-2.2229262481026879"/>
    <n v="8"/>
    <x v="2"/>
  </r>
  <r>
    <x v="7"/>
    <x v="2"/>
    <x v="0"/>
    <n v="316916.78200000001"/>
    <n v="-81334.700999999986"/>
    <n v="-65280"/>
    <n v="-79110"/>
    <n v="-26230"/>
    <n v="-251954.701"/>
    <n v="64962.081000000006"/>
    <n v="0.20498151151869265"/>
    <n v="8"/>
    <x v="2"/>
  </r>
  <r>
    <x v="7"/>
    <x v="2"/>
    <x v="1"/>
    <n v="64221.387999999992"/>
    <n v="-15960.427"/>
    <n v="-25000"/>
    <n v="-27520"/>
    <n v="-82910"/>
    <n v="-151390.427"/>
    <n v="-87169.039000000004"/>
    <n v="-1.3573210065157735"/>
    <n v="8"/>
    <x v="2"/>
  </r>
  <r>
    <x v="7"/>
    <x v="2"/>
    <x v="2"/>
    <n v="650009.19200000004"/>
    <n v="-146923.93099999998"/>
    <n v="-45450"/>
    <n v="-80680"/>
    <n v="-77190"/>
    <n v="-350243.93099999998"/>
    <n v="299765.26100000006"/>
    <n v="0.46117080295073742"/>
    <n v="8"/>
    <x v="2"/>
  </r>
  <r>
    <x v="7"/>
    <x v="2"/>
    <x v="0"/>
    <n v="50386.202999999994"/>
    <n v="-20534.989999999998"/>
    <n v="-52840"/>
    <n v="-57520"/>
    <n v="-25620"/>
    <n v="-156514.99"/>
    <n v="-106128.787"/>
    <n v="-2.106306502198628"/>
    <n v="8"/>
    <x v="2"/>
  </r>
  <r>
    <x v="7"/>
    <x v="2"/>
    <x v="0"/>
    <n v="81709.956999999995"/>
    <n v="-43732.653999999995"/>
    <n v="-57900"/>
    <n v="-49410"/>
    <n v="-77230"/>
    <n v="-228272.65399999998"/>
    <n v="-146562.69699999999"/>
    <n v="-1.7936944575799985"/>
    <n v="8"/>
    <x v="2"/>
  </r>
  <r>
    <x v="7"/>
    <x v="2"/>
    <x v="0"/>
    <n v="89788.23"/>
    <n v="-50863.350999999995"/>
    <n v="-66920"/>
    <n v="-30440"/>
    <n v="-73480"/>
    <n v="-221703.351"/>
    <n v="-131915.12099999998"/>
    <n v="-1.4691805484972806"/>
    <n v="8"/>
    <x v="2"/>
  </r>
  <r>
    <x v="7"/>
    <x v="2"/>
    <x v="1"/>
    <n v="167664.76999999999"/>
    <n v="-105818.42599999999"/>
    <n v="-107610"/>
    <n v="-105880"/>
    <n v="-101020"/>
    <n v="-420328.42599999998"/>
    <n v="-252663.65599999999"/>
    <n v="-1.5069573411277755"/>
    <n v="8"/>
    <x v="2"/>
  </r>
  <r>
    <x v="7"/>
    <x v="2"/>
    <x v="2"/>
    <n v="1505318.395"/>
    <n v="-849401.76300000004"/>
    <n v="-23340"/>
    <n v="-50520"/>
    <n v="-58930"/>
    <n v="-982191.76300000004"/>
    <n v="523126.63199999998"/>
    <n v="0.34751892605417872"/>
    <n v="8"/>
    <x v="2"/>
  </r>
  <r>
    <x v="7"/>
    <x v="2"/>
    <x v="3"/>
    <n v="190901.08800000002"/>
    <n v="-110544.30799999999"/>
    <n v="-102840"/>
    <n v="-106410"/>
    <n v="-28180"/>
    <n v="-347974.30799999996"/>
    <n v="-157073.21999999994"/>
    <n v="-0.82279897744741992"/>
    <n v="8"/>
    <x v="2"/>
  </r>
  <r>
    <x v="7"/>
    <x v="2"/>
    <x v="0"/>
    <n v="1468.663"/>
    <n v="-2230.0039999999999"/>
    <n v="-90230"/>
    <n v="-19510"/>
    <n v="-92350"/>
    <n v="-204320.00399999999"/>
    <n v="-202851.34099999999"/>
    <n v="-138.11973270927365"/>
    <n v="8"/>
    <x v="2"/>
  </r>
  <r>
    <x v="7"/>
    <x v="2"/>
    <x v="1"/>
    <n v="266802.53599999996"/>
    <n v="-96288.695999999996"/>
    <n v="-102980"/>
    <n v="-35090"/>
    <n v="-76840"/>
    <n v="-311198.696"/>
    <n v="-44396.160000000033"/>
    <n v="-0.1664008171196695"/>
    <n v="8"/>
    <x v="2"/>
  </r>
  <r>
    <x v="7"/>
    <x v="2"/>
    <x v="2"/>
    <n v="125786.598"/>
    <n v="-47879.565999999999"/>
    <n v="-29360"/>
    <n v="-15990"/>
    <n v="-79350"/>
    <n v="-172579.56599999999"/>
    <n v="-46792.967999999993"/>
    <n v="-0.37200281066509161"/>
    <n v="8"/>
    <x v="2"/>
  </r>
  <r>
    <x v="7"/>
    <x v="2"/>
    <x v="3"/>
    <n v="573624.47100000002"/>
    <n v="-183432.51499999998"/>
    <n v="-89930"/>
    <n v="-58990"/>
    <n v="-84710"/>
    <n v="-417062.51500000001"/>
    <n v="156561.95600000001"/>
    <n v="0.2729345833643837"/>
    <n v="8"/>
    <x v="2"/>
  </r>
  <r>
    <x v="7"/>
    <x v="2"/>
    <x v="0"/>
    <n v="253238.02699999997"/>
    <n v="-77833.035000000003"/>
    <n v="-81360"/>
    <n v="-14780"/>
    <n v="-84670"/>
    <n v="-258643.035"/>
    <n v="-5405.0080000000307"/>
    <n v="-2.134358754895856E-2"/>
    <n v="8"/>
    <x v="2"/>
  </r>
  <r>
    <x v="7"/>
    <x v="2"/>
    <x v="1"/>
    <n v="482439.92299999995"/>
    <n v="-219624.76199999996"/>
    <n v="-70300"/>
    <n v="-91760"/>
    <n v="-75300"/>
    <n v="-456984.76199999999"/>
    <n v="25455.160999999964"/>
    <n v="5.2763380032294645E-2"/>
    <n v="8"/>
    <x v="2"/>
  </r>
  <r>
    <x v="7"/>
    <x v="2"/>
    <x v="2"/>
    <n v="107793.448"/>
    <n v="-161594.24399999998"/>
    <n v="-38290"/>
    <n v="-49210"/>
    <n v="-60460"/>
    <n v="-309554.24399999995"/>
    <n v="-201760.79599999994"/>
    <n v="-1.8717352468398629"/>
    <n v="8"/>
    <x v="2"/>
  </r>
  <r>
    <x v="7"/>
    <x v="2"/>
    <x v="3"/>
    <n v="298406.5"/>
    <n v="-47340.551999999996"/>
    <n v="-35320"/>
    <n v="-55600"/>
    <n v="-14660"/>
    <n v="-152920.552"/>
    <n v="145485.948"/>
    <n v="0.48754282497197615"/>
    <n v="8"/>
    <x v="2"/>
  </r>
  <r>
    <x v="7"/>
    <x v="2"/>
    <x v="0"/>
    <n v="1080885.19"/>
    <n v="-675119.94199999992"/>
    <n v="-37410"/>
    <n v="-23090"/>
    <n v="-61220"/>
    <n v="-796839.94199999992"/>
    <n v="284045.24800000002"/>
    <n v="0.26278947165517186"/>
    <n v="8"/>
    <x v="2"/>
  </r>
  <r>
    <x v="7"/>
    <x v="2"/>
    <x v="1"/>
    <n v="151399.07999999999"/>
    <n v="-55151.039999999994"/>
    <n v="-53550"/>
    <n v="-79990"/>
    <n v="-72050"/>
    <n v="-260741.03999999998"/>
    <n v="-109341.95999999999"/>
    <n v="-0.72221020101311051"/>
    <n v="8"/>
    <x v="2"/>
  </r>
  <r>
    <x v="7"/>
    <x v="2"/>
    <x v="2"/>
    <n v="276659.348"/>
    <n v="-172112.15"/>
    <n v="-44740"/>
    <n v="-38820"/>
    <n v="-105950"/>
    <n v="-361622.15"/>
    <n v="-84962.802000000025"/>
    <n v="-0.30710258884872388"/>
    <n v="8"/>
    <x v="2"/>
  </r>
  <r>
    <x v="7"/>
    <x v="2"/>
    <x v="3"/>
    <n v="52772.50299999999"/>
    <n v="-46073.09"/>
    <n v="-106110"/>
    <n v="-27520"/>
    <n v="-39490"/>
    <n v="-219193.09"/>
    <n v="-166420.587"/>
    <n v="-3.1535473502175941"/>
    <n v="8"/>
    <x v="2"/>
  </r>
  <r>
    <x v="7"/>
    <x v="2"/>
    <x v="0"/>
    <n v="651062.96499999997"/>
    <n v="-598285.78599999996"/>
    <n v="-78360"/>
    <n v="-21040"/>
    <n v="-44940"/>
    <n v="-742625.78599999996"/>
    <n v="-91562.820999999996"/>
    <n v="-0.14063589225966799"/>
    <n v="8"/>
    <x v="2"/>
  </r>
  <r>
    <x v="7"/>
    <x v="2"/>
    <x v="0"/>
    <n v="2235023.7069999995"/>
    <n v="-90993.125999999989"/>
    <n v="-78080"/>
    <n v="-20570"/>
    <n v="-65670"/>
    <n v="-255313.12599999999"/>
    <n v="1979710.5809999995"/>
    <n v="0.88576715083586355"/>
    <n v="8"/>
    <x v="2"/>
  </r>
  <r>
    <x v="7"/>
    <x v="2"/>
    <x v="1"/>
    <n v="5945200.443"/>
    <n v="-252014.37100000001"/>
    <n v="-26650"/>
    <n v="-56560"/>
    <n v="-98150"/>
    <n v="-433374.37100000004"/>
    <n v="5511826.0719999997"/>
    <n v="0.92710517077514787"/>
    <n v="8"/>
    <x v="2"/>
  </r>
  <r>
    <x v="7"/>
    <x v="2"/>
    <x v="2"/>
    <n v="10278467.142999999"/>
    <n v="-457268.92399999994"/>
    <n v="-66710"/>
    <n v="-68230"/>
    <n v="-86630"/>
    <n v="-678838.92399999988"/>
    <n v="9599628.2189999986"/>
    <n v="0.93395523723960006"/>
    <n v="8"/>
    <x v="2"/>
  </r>
  <r>
    <x v="7"/>
    <x v="2"/>
    <x v="0"/>
    <n v="68491.64"/>
    <n v="-10957.884"/>
    <n v="-25430"/>
    <n v="-25080"/>
    <n v="-31040"/>
    <n v="-92507.884000000005"/>
    <n v="-24016.244000000006"/>
    <n v="-0.35064489622383122"/>
    <n v="8"/>
    <x v="2"/>
  </r>
  <r>
    <x v="7"/>
    <x v="2"/>
    <x v="1"/>
    <n v="111547.48499999999"/>
    <n v="-14667.862999999999"/>
    <n v="-63670"/>
    <n v="-72330"/>
    <n v="-38230"/>
    <n v="-188897.86300000001"/>
    <n v="-77350.378000000026"/>
    <n v="-0.69343004909523542"/>
    <n v="8"/>
    <x v="2"/>
  </r>
  <r>
    <x v="7"/>
    <x v="2"/>
    <x v="2"/>
    <n v="121494.53399999999"/>
    <n v="-10833.010999999999"/>
    <n v="-90680"/>
    <n v="-35240"/>
    <n v="-18860"/>
    <n v="-155613.011"/>
    <n v="-34118.477000000014"/>
    <n v="-0.28082314386258739"/>
    <n v="8"/>
    <x v="2"/>
  </r>
  <r>
    <x v="7"/>
    <x v="2"/>
    <x v="0"/>
    <n v="216011.348"/>
    <n v="-43516.675999999999"/>
    <n v="-18740"/>
    <n v="-99440"/>
    <n v="-61500"/>
    <n v="-223196.67600000001"/>
    <n v="-7185.3280000000086"/>
    <n v="-3.3263659833278801E-2"/>
    <n v="8"/>
    <x v="2"/>
  </r>
  <r>
    <x v="7"/>
    <x v="2"/>
    <x v="1"/>
    <n v="51432.899000000005"/>
    <n v="-18151.307999999997"/>
    <n v="-52280"/>
    <n v="-94640"/>
    <n v="-82080"/>
    <n v="-247151.30799999999"/>
    <n v="-195718.40899999999"/>
    <n v="-3.8053155238245462"/>
    <n v="8"/>
    <x v="2"/>
  </r>
  <r>
    <x v="7"/>
    <x v="2"/>
    <x v="2"/>
    <n v="33068.860999999997"/>
    <n v="-9615.1299999999992"/>
    <n v="-67300"/>
    <n v="-51220"/>
    <n v="-98210"/>
    <n v="-226345.13"/>
    <n v="-193276.269"/>
    <n v="-5.8446606007990418"/>
    <n v="8"/>
    <x v="2"/>
  </r>
  <r>
    <x v="7"/>
    <x v="2"/>
    <x v="0"/>
    <n v="128163.69299999998"/>
    <n v="-75276.431999999986"/>
    <n v="-69600"/>
    <n v="-52450"/>
    <n v="-93560"/>
    <n v="-290886.43199999997"/>
    <n v="-162722.739"/>
    <n v="-1.2696477074829611"/>
    <n v="8"/>
    <x v="2"/>
  </r>
  <r>
    <x v="7"/>
    <x v="2"/>
    <x v="0"/>
    <n v="443593.71"/>
    <n v="-88013.183999999994"/>
    <n v="-79080"/>
    <n v="-60390"/>
    <n v="-91230"/>
    <n v="-318713.18400000001"/>
    <n v="124880.52600000001"/>
    <n v="0.28152005581864542"/>
    <n v="8"/>
    <x v="2"/>
  </r>
  <r>
    <x v="7"/>
    <x v="2"/>
    <x v="0"/>
    <n v="235166.21799999996"/>
    <n v="-39813.437999999995"/>
    <n v="-59510"/>
    <n v="-79040"/>
    <n v="-39950"/>
    <n v="-218313.43799999999"/>
    <n v="16852.77999999997"/>
    <n v="7.1663269254089765E-2"/>
    <n v="8"/>
    <x v="2"/>
  </r>
  <r>
    <x v="7"/>
    <x v="2"/>
    <x v="0"/>
    <n v="27755.440999999995"/>
    <n v="-3768.7369999999996"/>
    <n v="-24400"/>
    <n v="-83230"/>
    <n v="-72790"/>
    <n v="-184188.73699999999"/>
    <n v="-156433.296"/>
    <n v="-5.6361308040466742"/>
    <n v="8"/>
    <x v="2"/>
  </r>
  <r>
    <x v="7"/>
    <x v="2"/>
    <x v="0"/>
    <n v="28793.771999999997"/>
    <n v="-4407.0739999999996"/>
    <n v="-70270"/>
    <n v="-39780"/>
    <n v="-17700"/>
    <n v="-132157.07399999999"/>
    <n v="-103363.302"/>
    <n v="-3.5897798315552407"/>
    <n v="8"/>
    <x v="2"/>
  </r>
  <r>
    <x v="7"/>
    <x v="2"/>
    <x v="0"/>
    <n v="102708.95599999999"/>
    <n v="-27507.508000000002"/>
    <n v="-69820"/>
    <n v="-35840"/>
    <n v="-12790"/>
    <n v="-145957.508"/>
    <n v="-43248.552000000011"/>
    <n v="-0.42107868373231266"/>
    <n v="8"/>
    <x v="2"/>
  </r>
  <r>
    <x v="7"/>
    <x v="2"/>
    <x v="0"/>
    <n v="335402.30499999999"/>
    <n v="-25760.972999999998"/>
    <n v="-63000"/>
    <n v="-32100"/>
    <n v="-12840"/>
    <n v="-133700.973"/>
    <n v="201701.33199999999"/>
    <n v="0.60137133523873665"/>
    <n v="8"/>
    <x v="2"/>
  </r>
  <r>
    <x v="7"/>
    <x v="2"/>
    <x v="0"/>
    <n v="4541425.1330000004"/>
    <n v="-273818.90899999999"/>
    <n v="-23380"/>
    <n v="-14450"/>
    <n v="-94520"/>
    <n v="-406168.90899999999"/>
    <n v="4135256.2240000004"/>
    <n v="0.91056355723039506"/>
    <n v="8"/>
    <x v="2"/>
  </r>
  <r>
    <x v="7"/>
    <x v="2"/>
    <x v="0"/>
    <n v="5161835.7629999993"/>
    <n v="-306779.92799999996"/>
    <n v="-102190"/>
    <n v="-107580"/>
    <n v="-29900"/>
    <n v="-546449.92799999996"/>
    <n v="4615385.834999999"/>
    <n v="0.89413651400593774"/>
    <n v="8"/>
    <x v="2"/>
  </r>
  <r>
    <x v="7"/>
    <x v="2"/>
    <x v="0"/>
    <n v="44472.631000000001"/>
    <n v="-18236.463"/>
    <n v="-83370"/>
    <n v="-16110"/>
    <n v="-81470"/>
    <n v="-199186.46299999999"/>
    <n v="-154713.83199999999"/>
    <n v="-3.4788549388948899"/>
    <n v="8"/>
    <x v="2"/>
  </r>
  <r>
    <x v="7"/>
    <x v="2"/>
    <x v="0"/>
    <n v="25737.592999999997"/>
    <n v="-15190.455"/>
    <n v="-43210"/>
    <n v="-53430"/>
    <n v="-79580"/>
    <n v="-191410.45499999999"/>
    <n v="-165672.86199999999"/>
    <n v="-6.4369990620335011"/>
    <n v="8"/>
    <x v="2"/>
  </r>
  <r>
    <x v="7"/>
    <x v="2"/>
    <x v="0"/>
    <n v="50701.062999999995"/>
    <n v="-29924.026999999998"/>
    <n v="-69440"/>
    <n v="-105660"/>
    <n v="-34860"/>
    <n v="-239884.027"/>
    <n v="-189182.96400000001"/>
    <n v="-3.7313411752333483"/>
    <n v="8"/>
    <x v="2"/>
  </r>
  <r>
    <x v="7"/>
    <x v="2"/>
    <x v="0"/>
    <n v="19349.203999999998"/>
    <n v="-3840.683"/>
    <n v="-17330"/>
    <n v="-14620"/>
    <n v="-12410"/>
    <n v="-48200.682999999997"/>
    <n v="-28851.478999999999"/>
    <n v="-1.4910938455142653"/>
    <n v="8"/>
    <x v="2"/>
  </r>
  <r>
    <x v="7"/>
    <x v="2"/>
    <x v="0"/>
    <n v="886240.99899999995"/>
    <n v="-163269.04299999998"/>
    <n v="-53820"/>
    <n v="-65020"/>
    <n v="-23440"/>
    <n v="-305549.04299999995"/>
    <n v="580691.95600000001"/>
    <n v="0.65523030039823293"/>
    <n v="8"/>
    <x v="2"/>
  </r>
  <r>
    <x v="7"/>
    <x v="2"/>
    <x v="0"/>
    <n v="1489035.2120000001"/>
    <n v="-404218.82900000003"/>
    <n v="-29940"/>
    <n v="-47300"/>
    <n v="-91540"/>
    <n v="-572998.82900000003"/>
    <n v="916036.38300000003"/>
    <n v="0.61518785829760481"/>
    <n v="8"/>
    <x v="2"/>
  </r>
  <r>
    <x v="7"/>
    <x v="2"/>
    <x v="0"/>
    <n v="15033438.833000001"/>
    <n v="-76045.521999999997"/>
    <n v="-72000"/>
    <n v="-91380"/>
    <n v="-51750"/>
    <n v="-291175.522"/>
    <n v="14742263.311000001"/>
    <n v="0.98063147592280497"/>
    <n v="8"/>
    <x v="2"/>
  </r>
  <r>
    <x v="7"/>
    <x v="2"/>
    <x v="0"/>
    <n v="69714.09199999999"/>
    <n v="-72538.948999999993"/>
    <n v="-71440"/>
    <n v="-14650"/>
    <n v="-76460"/>
    <n v="-235088.94899999999"/>
    <n v="-165374.85700000002"/>
    <n v="-2.3721869173882384"/>
    <n v="8"/>
    <x v="2"/>
  </r>
  <r>
    <x v="7"/>
    <x v="2"/>
    <x v="0"/>
    <n v="198286.01099999997"/>
    <n v="-117812.00899999999"/>
    <n v="-33120"/>
    <n v="-24420"/>
    <n v="-96160"/>
    <n v="-271512.00899999996"/>
    <n v="-73225.997999999992"/>
    <n v="-0.36929482635060928"/>
    <n v="8"/>
    <x v="2"/>
  </r>
  <r>
    <x v="7"/>
    <x v="2"/>
    <x v="0"/>
    <n v="624637.29999999993"/>
    <n v="-370534.92"/>
    <n v="-59790"/>
    <n v="-57250"/>
    <n v="-100180"/>
    <n v="-587754.91999999993"/>
    <n v="36882.380000000005"/>
    <n v="5.9046073617441686E-2"/>
    <n v="8"/>
    <x v="2"/>
  </r>
  <r>
    <x v="7"/>
    <x v="2"/>
    <x v="0"/>
    <n v="1294964.5869999998"/>
    <n v="-818009.71"/>
    <n v="-63190"/>
    <n v="-74680"/>
    <n v="-17080"/>
    <n v="-972959.71"/>
    <n v="322004.87699999986"/>
    <n v="0.24865921449325309"/>
    <n v="8"/>
    <x v="2"/>
  </r>
  <r>
    <x v="7"/>
    <x v="2"/>
    <x v="0"/>
    <n v="984631.71099999989"/>
    <n v="-51645.37"/>
    <n v="-67700"/>
    <n v="-59300"/>
    <n v="-61170"/>
    <n v="-239815.37"/>
    <n v="744816.3409999999"/>
    <n v="0.75644155340432662"/>
    <n v="8"/>
    <x v="2"/>
  </r>
  <r>
    <x v="7"/>
    <x v="2"/>
    <x v="0"/>
    <n v="13573375.423999999"/>
    <n v="-684607.52499999991"/>
    <n v="-30230"/>
    <n v="-50860"/>
    <n v="-105770"/>
    <n v="-871467.52499999991"/>
    <n v="12701907.898999998"/>
    <n v="0.93579581365891495"/>
    <n v="8"/>
    <x v="2"/>
  </r>
  <r>
    <x v="7"/>
    <x v="2"/>
    <x v="0"/>
    <n v="2399135.6689999998"/>
    <n v="-1218942.06"/>
    <n v="-75110"/>
    <n v="-52260"/>
    <n v="-87610"/>
    <n v="-1433922.06"/>
    <n v="965213.60899999971"/>
    <n v="0.40231722677122173"/>
    <n v="8"/>
    <x v="2"/>
  </r>
  <r>
    <x v="7"/>
    <x v="2"/>
    <x v="0"/>
    <n v="1220374.26"/>
    <n v="-1151144.8199999998"/>
    <n v="-99160"/>
    <n v="-102320"/>
    <n v="-12420"/>
    <n v="-1365044.8199999998"/>
    <n v="-144670.55999999982"/>
    <n v="-0.11854605979644295"/>
    <n v="8"/>
    <x v="2"/>
  </r>
  <r>
    <x v="7"/>
    <x v="3"/>
    <x v="0"/>
    <n v="2678.8719999999998"/>
    <n v="-7519.4"/>
    <n v="-96180"/>
    <n v="-71220"/>
    <n v="-104420"/>
    <n v="-279339.40000000002"/>
    <n v="-276660.52800000005"/>
    <n v="-103.27500828707011"/>
    <n v="8"/>
    <x v="2"/>
  </r>
  <r>
    <x v="7"/>
    <x v="3"/>
    <x v="0"/>
    <n v="130225.89299999998"/>
    <n v="-204469.47499999998"/>
    <n v="-98520"/>
    <n v="-53730"/>
    <n v="-78450"/>
    <n v="-435169.47499999998"/>
    <n v="-304943.58199999999"/>
    <n v="-2.3416509188383912"/>
    <n v="8"/>
    <x v="2"/>
  </r>
  <r>
    <x v="7"/>
    <x v="3"/>
    <x v="1"/>
    <n v="870339.02899999998"/>
    <n v="-672743.02899999998"/>
    <n v="-92670"/>
    <n v="-64920"/>
    <n v="-66800"/>
    <n v="-897133.02899999998"/>
    <n v="-26794"/>
    <n v="-3.078570431431267E-2"/>
    <n v="8"/>
    <x v="2"/>
  </r>
  <r>
    <x v="7"/>
    <x v="3"/>
    <x v="2"/>
    <n v="125003.704"/>
    <n v="-130052.60099999998"/>
    <n v="-71410"/>
    <n v="-61690"/>
    <n v="-53350"/>
    <n v="-316502.60099999997"/>
    <n v="-191498.89699999997"/>
    <n v="-1.5319457813826058"/>
    <n v="8"/>
    <x v="2"/>
  </r>
  <r>
    <x v="7"/>
    <x v="3"/>
    <x v="0"/>
    <n v="111188.658"/>
    <n v="-159723.69699999999"/>
    <n v="-54210"/>
    <n v="-70610"/>
    <n v="-35300"/>
    <n v="-319843.69699999999"/>
    <n v="-208655.03899999999"/>
    <n v="-1.8765856405965435"/>
    <n v="8"/>
    <x v="2"/>
  </r>
  <r>
    <x v="7"/>
    <x v="3"/>
    <x v="0"/>
    <n v="332809.04299999995"/>
    <n v="-162029.60199999998"/>
    <n v="-103790"/>
    <n v="-45150"/>
    <n v="-16360"/>
    <n v="-327329.60199999996"/>
    <n v="5479.4409999999916"/>
    <n v="1.646421909274861E-2"/>
    <n v="8"/>
    <x v="2"/>
  </r>
  <r>
    <x v="7"/>
    <x v="3"/>
    <x v="0"/>
    <n v="694328.74699999997"/>
    <n v="-458776.57699999993"/>
    <n v="-29160"/>
    <n v="-45400"/>
    <n v="-54450"/>
    <n v="-587786.57699999993"/>
    <n v="106542.17000000004"/>
    <n v="0.15344628961473786"/>
    <n v="8"/>
    <x v="2"/>
  </r>
  <r>
    <x v="7"/>
    <x v="3"/>
    <x v="0"/>
    <n v="721441.95899999992"/>
    <n v="-646980.60699999996"/>
    <n v="-51560"/>
    <n v="-74180"/>
    <n v="-60900"/>
    <n v="-833620.60699999996"/>
    <n v="-112178.64800000004"/>
    <n v="-0.15549227016888834"/>
    <n v="8"/>
    <x v="2"/>
  </r>
  <r>
    <x v="7"/>
    <x v="3"/>
    <x v="0"/>
    <n v="1044315.8389999999"/>
    <n v="-720905.31099999999"/>
    <n v="-67750"/>
    <n v="-70480"/>
    <n v="-96520"/>
    <n v="-955655.31099999999"/>
    <n v="88660.527999999933"/>
    <n v="8.4898193332869618E-2"/>
    <n v="8"/>
    <x v="2"/>
  </r>
  <r>
    <x v="7"/>
    <x v="3"/>
    <x v="1"/>
    <n v="445889.07299999997"/>
    <n v="-122233.84599999999"/>
    <n v="-58340"/>
    <n v="-65170"/>
    <n v="-93390"/>
    <n v="-339133.84600000002"/>
    <n v="106755.22699999996"/>
    <n v="0.23942104317949942"/>
    <n v="8"/>
    <x v="2"/>
  </r>
  <r>
    <x v="7"/>
    <x v="3"/>
    <x v="2"/>
    <n v="49786.891000000003"/>
    <n v="-20245.098999999998"/>
    <n v="-80040"/>
    <n v="-45730"/>
    <n v="-23460"/>
    <n v="-169475.09899999999"/>
    <n v="-119688.20799999998"/>
    <n v="-2.4040104854107072"/>
    <n v="8"/>
    <x v="2"/>
  </r>
  <r>
    <x v="7"/>
    <x v="3"/>
    <x v="0"/>
    <n v="214845.75"/>
    <n v="-53141.270000000004"/>
    <n v="-43730"/>
    <n v="-71430"/>
    <n v="-38720"/>
    <n v="-207021.27000000002"/>
    <n v="7824.4799999999814"/>
    <n v="3.6419058789852632E-2"/>
    <n v="8"/>
    <x v="2"/>
  </r>
  <r>
    <x v="7"/>
    <x v="3"/>
    <x v="0"/>
    <n v="1427684.328"/>
    <n v="-1488205.6979999996"/>
    <n v="-91270"/>
    <n v="-46270"/>
    <n v="-104480"/>
    <n v="-1730225.6979999996"/>
    <n v="-302541.36999999965"/>
    <n v="-0.21191054917848734"/>
    <n v="8"/>
    <x v="2"/>
  </r>
  <r>
    <x v="7"/>
    <x v="3"/>
    <x v="0"/>
    <n v="387116.79299999995"/>
    <n v="-411218.80800000002"/>
    <n v="-101510"/>
    <n v="-33490"/>
    <n v="-92260"/>
    <n v="-638478.80799999996"/>
    <n v="-251362.01500000001"/>
    <n v="-0.64931829242551109"/>
    <n v="8"/>
    <x v="2"/>
  </r>
  <r>
    <x v="7"/>
    <x v="3"/>
    <x v="1"/>
    <n v="965880.174"/>
    <n v="-23379.775999999998"/>
    <n v="-26320"/>
    <n v="-37010"/>
    <n v="-95490"/>
    <n v="-182199.77600000001"/>
    <n v="783680.39800000004"/>
    <n v="0.81136399637912027"/>
    <n v="8"/>
    <x v="2"/>
  </r>
  <r>
    <x v="7"/>
    <x v="3"/>
    <x v="2"/>
    <n v="111309.33099999999"/>
    <n v="-4744.3899999999994"/>
    <n v="-48600"/>
    <n v="-104260"/>
    <n v="-83830"/>
    <n v="-241434.39"/>
    <n v="-130125.05900000002"/>
    <n v="-1.169039988210872"/>
    <n v="8"/>
    <x v="2"/>
  </r>
  <r>
    <x v="7"/>
    <x v="3"/>
    <x v="0"/>
    <n v="591336.34"/>
    <n v="-37549.413999999997"/>
    <n v="-45040"/>
    <n v="-56630"/>
    <n v="-43730"/>
    <n v="-182949.41399999999"/>
    <n v="408386.92599999998"/>
    <n v="0.69061699472080473"/>
    <n v="8"/>
    <x v="2"/>
  </r>
  <r>
    <x v="7"/>
    <x v="3"/>
    <x v="0"/>
    <n v="176275.603"/>
    <n v="-29952.782999999996"/>
    <n v="-38940"/>
    <n v="-58650"/>
    <n v="-80210"/>
    <n v="-207752.783"/>
    <n v="-31477.179999999993"/>
    <n v="-0.17856798935471513"/>
    <n v="8"/>
    <x v="2"/>
  </r>
  <r>
    <x v="7"/>
    <x v="3"/>
    <x v="1"/>
    <n v="343173.04"/>
    <n v="-23127.061999999994"/>
    <n v="-48830"/>
    <n v="-75430"/>
    <n v="-23650"/>
    <n v="-171037.06200000001"/>
    <n v="172135.97799999997"/>
    <n v="0.50160111062337531"/>
    <n v="8"/>
    <x v="2"/>
  </r>
  <r>
    <x v="7"/>
    <x v="3"/>
    <x v="2"/>
    <n v="2243687.6069999998"/>
    <n v="-132573.22399999999"/>
    <n v="-17470"/>
    <n v="-22340"/>
    <n v="-103380"/>
    <n v="-275763.22399999999"/>
    <n v="1967924.3829999999"/>
    <n v="0.87709375265092338"/>
    <n v="8"/>
    <x v="2"/>
  </r>
  <r>
    <x v="7"/>
    <x v="3"/>
    <x v="0"/>
    <n v="350733.93599999999"/>
    <n v="-64080.799999999996"/>
    <n v="-36300"/>
    <n v="-46350"/>
    <n v="-40170"/>
    <n v="-186900.8"/>
    <n v="163833.136"/>
    <n v="0.46711515249553726"/>
    <n v="8"/>
    <x v="2"/>
  </r>
  <r>
    <x v="7"/>
    <x v="3"/>
    <x v="0"/>
    <n v="-10170.748"/>
    <n v="-677.23599999999999"/>
    <n v="-29140"/>
    <n v="-80480"/>
    <n v="-65850"/>
    <n v="-176147.236"/>
    <n v="-186317.984"/>
    <n v="18.319005052529079"/>
    <n v="8"/>
    <x v="2"/>
  </r>
  <r>
    <x v="7"/>
    <x v="3"/>
    <x v="0"/>
    <n v="-64592.22"/>
    <n v="-4776.3029999999999"/>
    <n v="-87660"/>
    <n v="-42220"/>
    <n v="-98630"/>
    <n v="-233286.30300000001"/>
    <n v="-297878.52300000004"/>
    <n v="4.6116780472942409"/>
    <n v="8"/>
    <x v="2"/>
  </r>
  <r>
    <x v="7"/>
    <x v="3"/>
    <x v="1"/>
    <n v="866059.45299999998"/>
    <n v="-49058.617999999988"/>
    <n v="-14600"/>
    <n v="-49200"/>
    <n v="-38580"/>
    <n v="-151438.61799999999"/>
    <n v="714620.83499999996"/>
    <n v="0.82514062114855757"/>
    <n v="8"/>
    <x v="2"/>
  </r>
  <r>
    <x v="7"/>
    <x v="3"/>
    <x v="2"/>
    <n v="228703.65"/>
    <n v="-415927.09199999995"/>
    <n v="-24600"/>
    <n v="-24330"/>
    <n v="-70010"/>
    <n v="-534867.09199999995"/>
    <n v="-306163.44199999992"/>
    <n v="-1.3386906680326263"/>
    <n v="8"/>
    <x v="2"/>
  </r>
  <r>
    <x v="7"/>
    <x v="3"/>
    <x v="3"/>
    <n v="228275.25"/>
    <n v="-415919.58799999993"/>
    <n v="-57800"/>
    <n v="-31550"/>
    <n v="-19500"/>
    <n v="-524769.58799999999"/>
    <n v="-296494.33799999999"/>
    <n v="-1.2988457487178307"/>
    <n v="8"/>
    <x v="2"/>
  </r>
  <r>
    <x v="7"/>
    <x v="3"/>
    <x v="0"/>
    <n v="228400.19999999998"/>
    <n v="-415309.46099999995"/>
    <n v="-27480"/>
    <n v="-89340"/>
    <n v="-103860"/>
    <n v="-635989.46099999989"/>
    <n v="-407589.26099999994"/>
    <n v="-1.7845398602978455"/>
    <n v="8"/>
    <x v="2"/>
  </r>
  <r>
    <x v="7"/>
    <x v="3"/>
    <x v="1"/>
    <n v="343233.44999999995"/>
    <n v="-625419.92099999997"/>
    <n v="-28960"/>
    <n v="-64650"/>
    <n v="-65510"/>
    <n v="-784539.92099999997"/>
    <n v="-441306.47100000002"/>
    <n v="-1.2857327017515341"/>
    <n v="8"/>
    <x v="2"/>
  </r>
  <r>
    <x v="7"/>
    <x v="3"/>
    <x v="2"/>
    <n v="64660.441999999995"/>
    <n v="-21119.217000000001"/>
    <n v="-83670"/>
    <n v="-41520"/>
    <n v="-95510"/>
    <n v="-241819.217"/>
    <n v="-177158.77500000002"/>
    <n v="-2.7398324156212857"/>
    <n v="8"/>
    <x v="2"/>
  </r>
  <r>
    <x v="7"/>
    <x v="3"/>
    <x v="3"/>
    <n v="199905.86"/>
    <n v="-159267.68199999997"/>
    <n v="-22500"/>
    <n v="-96500"/>
    <n v="-68200"/>
    <n v="-346467.68199999997"/>
    <n v="-146561.82199999999"/>
    <n v="-0.73315420568461576"/>
    <n v="8"/>
    <x v="2"/>
  </r>
  <r>
    <x v="7"/>
    <x v="3"/>
    <x v="0"/>
    <n v="97602.014999999999"/>
    <n v="-78620.737999999998"/>
    <n v="-27740"/>
    <n v="-77770"/>
    <n v="-80070"/>
    <n v="-264200.73800000001"/>
    <n v="-166598.723"/>
    <n v="-1.7069188889184306"/>
    <n v="8"/>
    <x v="2"/>
  </r>
  <r>
    <x v="7"/>
    <x v="3"/>
    <x v="1"/>
    <n v="100743.79000000001"/>
    <n v="-220940.99299999999"/>
    <n v="-75460"/>
    <n v="-21890"/>
    <n v="-87890"/>
    <n v="-406180.99300000002"/>
    <n v="-305437.20299999998"/>
    <n v="-3.0318216437956123"/>
    <n v="8"/>
    <x v="2"/>
  </r>
  <r>
    <x v="7"/>
    <x v="3"/>
    <x v="2"/>
    <n v="41387.534999999996"/>
    <n v="-23320.787"/>
    <n v="-31360"/>
    <n v="-104280"/>
    <n v="-29190"/>
    <n v="-188150.78700000001"/>
    <n v="-146763.25200000001"/>
    <n v="-3.5460737635135802"/>
    <n v="8"/>
    <x v="2"/>
  </r>
  <r>
    <x v="7"/>
    <x v="3"/>
    <x v="3"/>
    <n v="162.93199999999999"/>
    <n v="-735.11199999999997"/>
    <n v="-34070"/>
    <n v="-24900"/>
    <n v="-84300"/>
    <n v="-144005.11199999999"/>
    <n v="-143842.18"/>
    <n v="-882.83566150295826"/>
    <n v="8"/>
    <x v="2"/>
  </r>
  <r>
    <x v="7"/>
    <x v="3"/>
    <x v="0"/>
    <n v="40432.133000000002"/>
    <n v="-30412.598999999998"/>
    <n v="-55460"/>
    <n v="-37240"/>
    <n v="-38200"/>
    <n v="-161312.59899999999"/>
    <n v="-120880.46599999999"/>
    <n v="-2.989712810847748"/>
    <n v="8"/>
    <x v="2"/>
  </r>
  <r>
    <x v="7"/>
    <x v="3"/>
    <x v="1"/>
    <n v="108555.216"/>
    <n v="-59340.875999999989"/>
    <n v="-69430"/>
    <n v="-12380"/>
    <n v="-79270"/>
    <n v="-220420.87599999999"/>
    <n v="-111865.65999999999"/>
    <n v="-1.030495485357424"/>
    <n v="8"/>
    <x v="2"/>
  </r>
  <r>
    <x v="7"/>
    <x v="3"/>
    <x v="2"/>
    <n v="82144.600999999995"/>
    <n v="-48007.945999999996"/>
    <n v="-58710"/>
    <n v="-29400"/>
    <n v="-36890"/>
    <n v="-173007.946"/>
    <n v="-90863.345000000001"/>
    <n v="-1.1061389780199919"/>
    <n v="8"/>
    <x v="2"/>
  </r>
  <r>
    <x v="7"/>
    <x v="3"/>
    <x v="3"/>
    <n v="71442.174999999988"/>
    <n v="-44683.288999999997"/>
    <n v="-18440"/>
    <n v="-88290"/>
    <n v="-108060"/>
    <n v="-259473.28899999999"/>
    <n v="-188031.114"/>
    <n v="-2.6319343441041658"/>
    <n v="8"/>
    <x v="2"/>
  </r>
  <r>
    <x v="7"/>
    <x v="3"/>
    <x v="0"/>
    <n v="144582.228"/>
    <n v="-91373.87"/>
    <n v="-54310"/>
    <n v="-93050"/>
    <n v="-79600"/>
    <n v="-318333.87"/>
    <n v="-173751.64199999999"/>
    <n v="-1.2017496507247072"/>
    <n v="8"/>
    <x v="2"/>
  </r>
  <r>
    <x v="7"/>
    <x v="3"/>
    <x v="0"/>
    <n v="39326.769999999997"/>
    <n v="-41980.106"/>
    <n v="-28770"/>
    <n v="-57800"/>
    <n v="-68980"/>
    <n v="-197530.106"/>
    <n v="-158203.33600000001"/>
    <n v="-4.0227899723267386"/>
    <n v="8"/>
    <x v="2"/>
  </r>
  <r>
    <x v="7"/>
    <x v="3"/>
    <x v="1"/>
    <n v="10347.953"/>
    <n v="-9784.0399999999991"/>
    <n v="-97140"/>
    <n v="-30990"/>
    <n v="-59750"/>
    <n v="-197664.04"/>
    <n v="-187316.087"/>
    <n v="-18.101752781443828"/>
    <n v="8"/>
    <x v="2"/>
  </r>
  <r>
    <x v="7"/>
    <x v="3"/>
    <x v="2"/>
    <n v="44372.012999999992"/>
    <n v="-59812.689999999995"/>
    <n v="-14520"/>
    <n v="-23800"/>
    <n v="-90980"/>
    <n v="-189112.69"/>
    <n v="-144740.67700000003"/>
    <n v="-3.2619813079023494"/>
    <n v="8"/>
    <x v="2"/>
  </r>
  <r>
    <x v="7"/>
    <x v="3"/>
    <x v="0"/>
    <n v="91.301000000000002"/>
    <n v="-135.79299999999998"/>
    <n v="-45680"/>
    <n v="-89190"/>
    <n v="-64180"/>
    <n v="-199185.79300000001"/>
    <n v="-199094.492"/>
    <n v="-2180.6386786563125"/>
    <n v="8"/>
    <x v="2"/>
  </r>
  <r>
    <x v="7"/>
    <x v="3"/>
    <x v="1"/>
    <n v="35439.592999999993"/>
    <n v="-57233.385999999991"/>
    <n v="-33800"/>
    <n v="-12420"/>
    <n v="-46540"/>
    <n v="-149993.386"/>
    <n v="-114553.79300000001"/>
    <n v="-3.2323676234092198"/>
    <n v="8"/>
    <x v="2"/>
  </r>
  <r>
    <x v="7"/>
    <x v="3"/>
    <x v="2"/>
    <n v="17594.527999999998"/>
    <n v="-22357.804"/>
    <n v="-44960"/>
    <n v="-92690"/>
    <n v="-27740"/>
    <n v="-187747.804"/>
    <n v="-170153.27600000001"/>
    <n v="-9.6708065143890209"/>
    <n v="8"/>
    <x v="2"/>
  </r>
  <r>
    <x v="7"/>
    <x v="3"/>
    <x v="0"/>
    <n v="9918.8109999999997"/>
    <n v="-13942.501999999997"/>
    <n v="-98080"/>
    <n v="-31460"/>
    <n v="-77320"/>
    <n v="-220802.50200000001"/>
    <n v="-210883.69100000002"/>
    <n v="-21.260984910388959"/>
    <n v="8"/>
    <x v="2"/>
  </r>
  <r>
    <x v="7"/>
    <x v="3"/>
    <x v="1"/>
    <n v="156358.84599999999"/>
    <n v="-70152.159"/>
    <n v="-89840"/>
    <n v="-12550"/>
    <n v="-66460"/>
    <n v="-239002.15899999999"/>
    <n v="-82643.312999999995"/>
    <n v="-0.52854900834967788"/>
    <n v="8"/>
    <x v="2"/>
  </r>
  <r>
    <x v="7"/>
    <x v="3"/>
    <x v="2"/>
    <n v="60010.677999999993"/>
    <n v="-138452.44699999999"/>
    <n v="-79540"/>
    <n v="-41180"/>
    <n v="-49900"/>
    <n v="-309072.44699999999"/>
    <n v="-249061.769"/>
    <n v="-4.1502908699015206"/>
    <n v="8"/>
    <x v="2"/>
  </r>
  <r>
    <x v="7"/>
    <x v="3"/>
    <x v="0"/>
    <n v="70990.773000000001"/>
    <n v="-41436.058999999994"/>
    <n v="-37850"/>
    <n v="-65230"/>
    <n v="-55020"/>
    <n v="-199536.05900000001"/>
    <n v="-128545.28600000001"/>
    <n v="-1.8107323046052761"/>
    <n v="8"/>
    <x v="2"/>
  </r>
  <r>
    <x v="7"/>
    <x v="3"/>
    <x v="0"/>
    <n v="55653.366999999998"/>
    <n v="-6558.5239999999994"/>
    <n v="-77980"/>
    <n v="-69530"/>
    <n v="-64150"/>
    <n v="-218218.524"/>
    <n v="-162565.15700000001"/>
    <n v="-2.9210300429801492"/>
    <n v="8"/>
    <x v="2"/>
  </r>
  <r>
    <x v="7"/>
    <x v="3"/>
    <x v="0"/>
    <n v="20419.266"/>
    <n v="-2460.864"/>
    <n v="-88090"/>
    <n v="-105550"/>
    <n v="-90340"/>
    <n v="-286440.864"/>
    <n v="-266021.598"/>
    <n v="-13.027970643019195"/>
    <n v="8"/>
    <x v="2"/>
  </r>
  <r>
    <x v="7"/>
    <x v="3"/>
    <x v="0"/>
    <n v="135209.15099999998"/>
    <n v="-22779.267"/>
    <n v="-96230"/>
    <n v="-85520"/>
    <n v="-90960"/>
    <n v="-295489.26699999999"/>
    <n v="-160280.11600000001"/>
    <n v="-1.1854235812781639"/>
    <n v="8"/>
    <x v="2"/>
  </r>
  <r>
    <x v="7"/>
    <x v="3"/>
    <x v="0"/>
    <n v="93282.825999999986"/>
    <n v="-40218.303999999996"/>
    <n v="-32940"/>
    <n v="-42840"/>
    <n v="-100160"/>
    <n v="-216158.304"/>
    <n v="-122875.47800000002"/>
    <n v="-1.3172358007249914"/>
    <n v="8"/>
    <x v="2"/>
  </r>
  <r>
    <x v="7"/>
    <x v="3"/>
    <x v="0"/>
    <n v="377262.74599999998"/>
    <n v="-153573.43399999998"/>
    <n v="-38860"/>
    <n v="-32000"/>
    <n v="-86940"/>
    <n v="-311373.43400000001"/>
    <n v="65889.311999999976"/>
    <n v="0.17465098979054766"/>
    <n v="8"/>
    <x v="2"/>
  </r>
  <r>
    <x v="7"/>
    <x v="3"/>
    <x v="0"/>
    <n v="130150.77599999998"/>
    <n v="-170146.03200000001"/>
    <n v="-16050"/>
    <n v="-70150"/>
    <n v="-104660"/>
    <n v="-361006.03200000001"/>
    <n v="-230855.25600000002"/>
    <n v="-1.7737524361744879"/>
    <n v="8"/>
    <x v="2"/>
  </r>
  <r>
    <x v="7"/>
    <x v="3"/>
    <x v="0"/>
    <n v="272577.80900000001"/>
    <n v="-126053.26999999999"/>
    <n v="-27160"/>
    <n v="-49650"/>
    <n v="-91610"/>
    <n v="-294473.27"/>
    <n v="-21895.46100000001"/>
    <n v="-8.0327379108106375E-2"/>
    <n v="8"/>
    <x v="2"/>
  </r>
  <r>
    <x v="7"/>
    <x v="3"/>
    <x v="0"/>
    <n v="126599.22099999999"/>
    <n v="-63785.427999999993"/>
    <n v="-99070"/>
    <n v="-75880"/>
    <n v="-66910"/>
    <n v="-305645.42800000001"/>
    <n v="-179046.20700000002"/>
    <n v="-1.4142757402906929"/>
    <n v="8"/>
    <x v="2"/>
  </r>
  <r>
    <x v="7"/>
    <x v="3"/>
    <x v="0"/>
    <n v="167640.08099999998"/>
    <n v="-217344.59600000002"/>
    <n v="-106810"/>
    <n v="-67550"/>
    <n v="-52320"/>
    <n v="-444024.59600000002"/>
    <n v="-276384.51500000001"/>
    <n v="-1.6486780091689412"/>
    <n v="8"/>
    <x v="2"/>
  </r>
  <r>
    <x v="7"/>
    <x v="3"/>
    <x v="0"/>
    <n v="80549.84"/>
    <n v="-103798.49899999998"/>
    <n v="-67640"/>
    <n v="-35330"/>
    <n v="-60250"/>
    <n v="-267018.49899999995"/>
    <n v="-186468.65899999996"/>
    <n v="-2.3149476026271434"/>
    <n v="8"/>
    <x v="2"/>
  </r>
  <r>
    <x v="7"/>
    <x v="3"/>
    <x v="0"/>
    <n v="55700.805999999997"/>
    <n v="-69125.875"/>
    <n v="-55750"/>
    <n v="-81130"/>
    <n v="-103170"/>
    <n v="-309175.875"/>
    <n v="-253475.06900000002"/>
    <n v="-4.5506535219616042"/>
    <n v="8"/>
    <x v="2"/>
  </r>
  <r>
    <x v="7"/>
    <x v="3"/>
    <x v="0"/>
    <n v="190016.04299999998"/>
    <n v="-69876.239999999991"/>
    <n v="-41540"/>
    <n v="-30670"/>
    <n v="-20750"/>
    <n v="-162836.24"/>
    <n v="27179.802999999985"/>
    <n v="0.14303951693173605"/>
    <n v="8"/>
    <x v="2"/>
  </r>
  <r>
    <x v="7"/>
    <x v="3"/>
    <x v="0"/>
    <n v="801260.152"/>
    <n v="-1064697.9979999999"/>
    <n v="-62070"/>
    <n v="-27920"/>
    <n v="-50390"/>
    <n v="-1205077.9979999999"/>
    <n v="-403817.8459999999"/>
    <n v="-0.50397844569213013"/>
    <n v="8"/>
    <x v="2"/>
  </r>
  <r>
    <x v="7"/>
    <x v="3"/>
    <x v="0"/>
    <n v="408802.69499999995"/>
    <n v="-543446.67299999995"/>
    <n v="-100680"/>
    <n v="-104610"/>
    <n v="-77120"/>
    <n v="-825856.67299999995"/>
    <n v="-417053.978"/>
    <n v="-1.020184023004056"/>
    <n v="8"/>
    <x v="2"/>
  </r>
  <r>
    <x v="7"/>
    <x v="3"/>
    <x v="0"/>
    <n v="457350.71899999998"/>
    <n v="-616779.6179999999"/>
    <n v="-42230"/>
    <n v="-35420"/>
    <n v="-47810"/>
    <n v="-742239.6179999999"/>
    <n v="-284888.89899999992"/>
    <n v="-0.62291123018875139"/>
    <n v="8"/>
    <x v="2"/>
  </r>
  <r>
    <x v="7"/>
    <x v="3"/>
    <x v="0"/>
    <n v="693161.84699999995"/>
    <n v="-921212.79599999997"/>
    <n v="-49670"/>
    <n v="-38950"/>
    <n v="-51000"/>
    <n v="-1060832.7960000001"/>
    <n v="-367670.94900000014"/>
    <n v="-0.53042583141480981"/>
    <n v="8"/>
    <x v="2"/>
  </r>
  <r>
    <x v="7"/>
    <x v="3"/>
    <x v="0"/>
    <n v="126380.38699999999"/>
    <n v="-179678.639"/>
    <n v="-62210"/>
    <n v="-23940"/>
    <n v="-34850"/>
    <n v="-300678.63899999997"/>
    <n v="-174298.25199999998"/>
    <n v="-1.3791558653796494"/>
    <n v="8"/>
    <x v="2"/>
  </r>
  <r>
    <x v="7"/>
    <x v="3"/>
    <x v="0"/>
    <n v="134452.90599999999"/>
    <n v="-173375.20199999999"/>
    <n v="-104490"/>
    <n v="-105290"/>
    <n v="-106880"/>
    <n v="-490035.20199999999"/>
    <n v="-355582.29599999997"/>
    <n v="-2.6446605475377378"/>
    <n v="8"/>
    <x v="2"/>
  </r>
  <r>
    <x v="7"/>
    <x v="3"/>
    <x v="0"/>
    <n v="121972.00399999999"/>
    <n v="-171131.33099999998"/>
    <n v="-46920"/>
    <n v="-107430"/>
    <n v="-104460"/>
    <n v="-429941.33100000001"/>
    <n v="-307969.32700000005"/>
    <n v="-2.5249181525294944"/>
    <n v="8"/>
    <x v="2"/>
  </r>
  <r>
    <x v="7"/>
    <x v="3"/>
    <x v="0"/>
    <n v="60636.036999999997"/>
    <n v="-84557.542999999991"/>
    <n v="-29770"/>
    <n v="-71570"/>
    <n v="-13110"/>
    <n v="-199007.54300000001"/>
    <n v="-138371.50599999999"/>
    <n v="-2.2820011472715476"/>
    <n v="8"/>
    <x v="2"/>
  </r>
  <r>
    <x v="7"/>
    <x v="3"/>
    <x v="0"/>
    <n v="42562.680999999997"/>
    <n v="-54980.464"/>
    <n v="-37840"/>
    <n v="-30450"/>
    <n v="-91430"/>
    <n v="-214700.46400000001"/>
    <n v="-172137.783"/>
    <n v="-4.0443359994169539"/>
    <n v="8"/>
    <x v="2"/>
  </r>
  <r>
    <x v="7"/>
    <x v="3"/>
    <x v="0"/>
    <n v="19863.794999999998"/>
    <n v="-25123.013999999996"/>
    <n v="-108470"/>
    <n v="-101410"/>
    <n v="-19230"/>
    <n v="-254233.014"/>
    <n v="-234369.21899999998"/>
    <n v="-11.79881382183012"/>
    <n v="8"/>
    <x v="2"/>
  </r>
  <r>
    <x v="7"/>
    <x v="3"/>
    <x v="0"/>
    <n v="897757.55299999996"/>
    <n v="-885916.6399999999"/>
    <n v="-63250"/>
    <n v="-85430"/>
    <n v="-101800"/>
    <n v="-1136396.6399999999"/>
    <n v="-238639.08699999994"/>
    <n v="-0.26581685244813524"/>
    <n v="8"/>
    <x v="2"/>
  </r>
  <r>
    <x v="7"/>
    <x v="3"/>
    <x v="0"/>
    <n v="101990.38499999998"/>
    <n v="-104720.89599999999"/>
    <n v="-32340"/>
    <n v="-107970"/>
    <n v="-50970"/>
    <n v="-296000.89600000001"/>
    <n v="-194010.51100000003"/>
    <n v="-1.902243147724171"/>
    <n v="8"/>
    <x v="2"/>
  </r>
  <r>
    <x v="7"/>
    <x v="3"/>
    <x v="0"/>
    <n v="227386.67699999997"/>
    <n v="-237295.79299999998"/>
    <n v="-20510"/>
    <n v="-52140"/>
    <n v="-48100"/>
    <n v="-358045.79299999995"/>
    <n v="-130659.11599999998"/>
    <n v="-0.57461201211889823"/>
    <n v="8"/>
    <x v="2"/>
  </r>
  <r>
    <x v="7"/>
    <x v="3"/>
    <x v="1"/>
    <n v="2236711.3229999999"/>
    <n v="-232978.84399999998"/>
    <n v="-66960"/>
    <n v="-62040"/>
    <n v="-31560"/>
    <n v="-393538.84399999998"/>
    <n v="1843172.4789999998"/>
    <n v="0.8240547003302312"/>
    <n v="8"/>
    <x v="2"/>
  </r>
  <r>
    <x v="7"/>
    <x v="3"/>
    <x v="2"/>
    <n v="213065.93699999998"/>
    <n v="-136083.61900000001"/>
    <n v="-56420"/>
    <n v="-51100"/>
    <n v="-93460"/>
    <n v="-337063.61900000001"/>
    <n v="-123997.68200000003"/>
    <n v="-0.58196858562145504"/>
    <n v="8"/>
    <x v="2"/>
  </r>
  <r>
    <x v="7"/>
    <x v="3"/>
    <x v="0"/>
    <n v="28199.296999999999"/>
    <n v="-29623.250999999997"/>
    <n v="-18020"/>
    <n v="-29840"/>
    <n v="-77150"/>
    <n v="-154633.25099999999"/>
    <n v="-126433.954"/>
    <n v="-4.4835853177474601"/>
    <n v="8"/>
    <x v="2"/>
  </r>
  <r>
    <x v="7"/>
    <x v="3"/>
    <x v="0"/>
    <n v="74303.032999999996"/>
    <n v="-63627.143999999993"/>
    <n v="-99780"/>
    <n v="-53210"/>
    <n v="-48700"/>
    <n v="-265317.14399999997"/>
    <n v="-191014.11099999998"/>
    <n v="-2.5707444674566649"/>
    <n v="8"/>
    <x v="2"/>
  </r>
  <r>
    <x v="7"/>
    <x v="3"/>
    <x v="0"/>
    <n v="10669.106"/>
    <n v="-12112.673999999999"/>
    <n v="-94680"/>
    <n v="-40540"/>
    <n v="-83020"/>
    <n v="-230352.674"/>
    <n v="-219683.568"/>
    <n v="-20.590625681289509"/>
    <n v="8"/>
    <x v="2"/>
  </r>
  <r>
    <x v="7"/>
    <x v="3"/>
    <x v="0"/>
    <n v="205065.049"/>
    <n v="-93120.587"/>
    <n v="-36440"/>
    <n v="-92910"/>
    <n v="-18250"/>
    <n v="-240720.587"/>
    <n v="-35655.538"/>
    <n v="-0.17387428122868467"/>
    <n v="8"/>
    <x v="2"/>
  </r>
  <r>
    <x v="7"/>
    <x v="3"/>
    <x v="0"/>
    <n v="936883.80099999986"/>
    <n v="-202146.42699999997"/>
    <n v="-76070"/>
    <n v="-104360"/>
    <n v="-95180"/>
    <n v="-477756.42699999997"/>
    <n v="459127.37399999989"/>
    <n v="0.49005797038004284"/>
    <n v="8"/>
    <x v="2"/>
  </r>
  <r>
    <x v="7"/>
    <x v="3"/>
    <x v="1"/>
    <n v="328479.788"/>
    <n v="-87700.22099999999"/>
    <n v="-102820"/>
    <n v="-50010"/>
    <n v="-94900"/>
    <n v="-335430.22100000002"/>
    <n v="-6950.4330000000191"/>
    <n v="-2.115939322269661E-2"/>
    <n v="8"/>
    <x v="2"/>
  </r>
  <r>
    <x v="7"/>
    <x v="3"/>
    <x v="2"/>
    <n v="333547.44499999995"/>
    <n v="-38484.998999999996"/>
    <n v="-74050"/>
    <n v="-90610"/>
    <n v="-73340"/>
    <n v="-276484.99900000001"/>
    <n v="57062.445999999938"/>
    <n v="0.17107744896681773"/>
    <n v="8"/>
    <x v="2"/>
  </r>
  <r>
    <x v="7"/>
    <x v="3"/>
    <x v="0"/>
    <n v="8684.360999999999"/>
    <n v="-6884.177999999999"/>
    <n v="-13900"/>
    <n v="-44280"/>
    <n v="-66330"/>
    <n v="-131394.17799999999"/>
    <n v="-122709.81699999998"/>
    <n v="-14.129976517558401"/>
    <n v="8"/>
    <x v="2"/>
  </r>
  <r>
    <x v="7"/>
    <x v="3"/>
    <x v="0"/>
    <n v="66765.062000000005"/>
    <n v="-51716.643999999993"/>
    <n v="-105050"/>
    <n v="-28680"/>
    <n v="-101210"/>
    <n v="-286656.64399999997"/>
    <n v="-219891.58199999997"/>
    <n v="-3.2935127357479268"/>
    <n v="8"/>
    <x v="2"/>
  </r>
  <r>
    <x v="7"/>
    <x v="3"/>
    <x v="0"/>
    <n v="56879.095000000001"/>
    <n v="-44337.173999999999"/>
    <n v="-93030"/>
    <n v="-26580"/>
    <n v="-86360"/>
    <n v="-250307.174"/>
    <n v="-193428.079"/>
    <n v="-3.4006884075775115"/>
    <n v="8"/>
    <x v="2"/>
  </r>
  <r>
    <x v="7"/>
    <x v="3"/>
    <x v="1"/>
    <n v="29681.406999999999"/>
    <n v="-14343.909999999998"/>
    <n v="-17850"/>
    <n v="-45330"/>
    <n v="-85490"/>
    <n v="-163013.91"/>
    <n v="-133332.503"/>
    <n v="-4.4921220547260443"/>
    <n v="8"/>
    <x v="2"/>
  </r>
  <r>
    <x v="7"/>
    <x v="3"/>
    <x v="2"/>
    <n v="59855.165999999997"/>
    <n v="-35859.298999999999"/>
    <n v="-34730"/>
    <n v="-54010"/>
    <n v="-46300"/>
    <n v="-170899.299"/>
    <n v="-111044.133"/>
    <n v="-1.8552138507142393"/>
    <n v="8"/>
    <x v="2"/>
  </r>
  <r>
    <x v="7"/>
    <x v="3"/>
    <x v="0"/>
    <n v="234410.38599999997"/>
    <n v="-135560.87999999998"/>
    <n v="-22660"/>
    <n v="-15020"/>
    <n v="-23470"/>
    <n v="-196710.87999999998"/>
    <n v="37699.505999999994"/>
    <n v="0.16082694390512201"/>
    <n v="8"/>
    <x v="2"/>
  </r>
  <r>
    <x v="7"/>
    <x v="3"/>
    <x v="0"/>
    <n v="836128.64299999992"/>
    <n v="-231511.87499999997"/>
    <n v="-102550"/>
    <n v="-29970"/>
    <n v="-39920"/>
    <n v="-403951.875"/>
    <n v="432176.76799999992"/>
    <n v="0.51687831964393061"/>
    <n v="8"/>
    <x v="2"/>
  </r>
  <r>
    <x v="7"/>
    <x v="3"/>
    <x v="1"/>
    <n v="112402.33199999999"/>
    <n v="-11717.033999999998"/>
    <n v="-14180"/>
    <n v="-20190"/>
    <n v="-38010"/>
    <n v="-84097.034"/>
    <n v="28305.297999999995"/>
    <n v="0.25182127004268912"/>
    <n v="8"/>
    <x v="2"/>
  </r>
  <r>
    <x v="7"/>
    <x v="3"/>
    <x v="2"/>
    <n v="6423924.0660000006"/>
    <n v="-468164.45899999997"/>
    <n v="-69660"/>
    <n v="-39280"/>
    <n v="-100700"/>
    <n v="-677804.45900000003"/>
    <n v="5746119.6070000008"/>
    <n v="0.89448747338290846"/>
    <n v="8"/>
    <x v="2"/>
  </r>
  <r>
    <x v="7"/>
    <x v="3"/>
    <x v="0"/>
    <n v="586970.39799999993"/>
    <n v="-156873.79399999999"/>
    <n v="-55190"/>
    <n v="-50380"/>
    <n v="-99120"/>
    <n v="-361563.79399999999"/>
    <n v="225406.60399999993"/>
    <n v="0.38401698751424934"/>
    <n v="8"/>
    <x v="2"/>
  </r>
  <r>
    <x v="7"/>
    <x v="3"/>
    <x v="0"/>
    <n v="188187.02699999997"/>
    <n v="-192551.02299999999"/>
    <n v="-90550"/>
    <n v="-71610"/>
    <n v="-94230"/>
    <n v="-448941.02299999999"/>
    <n v="-260753.99600000001"/>
    <n v="-1.3856109007981727"/>
    <n v="8"/>
    <x v="2"/>
  </r>
  <r>
    <x v="7"/>
    <x v="4"/>
    <x v="0"/>
    <n v="76781.116999999998"/>
    <n v="-179946.71799999999"/>
    <n v="-96970"/>
    <n v="-91540"/>
    <n v="-39130"/>
    <n v="-407586.71799999999"/>
    <n v="-330805.60100000002"/>
    <n v="-4.3084239188653646"/>
    <n v="8"/>
    <x v="2"/>
  </r>
  <r>
    <x v="7"/>
    <x v="4"/>
    <x v="1"/>
    <n v="3053493.6669999994"/>
    <n v="-2201624.852"/>
    <n v="-62990"/>
    <n v="-80320"/>
    <n v="-83720"/>
    <n v="-2428654.852"/>
    <n v="624838.81499999948"/>
    <n v="0.20463078792427691"/>
    <n v="8"/>
    <x v="2"/>
  </r>
  <r>
    <x v="7"/>
    <x v="4"/>
    <x v="2"/>
    <n v="1565299.351"/>
    <n v="-1169742.8329999999"/>
    <n v="-40200"/>
    <n v="-100290"/>
    <n v="-57700"/>
    <n v="-1367932.8329999999"/>
    <n v="197366.51800000016"/>
    <n v="0.12608867299019288"/>
    <n v="8"/>
    <x v="2"/>
  </r>
  <r>
    <x v="7"/>
    <x v="4"/>
    <x v="3"/>
    <n v="32846.225999999995"/>
    <n v="-17856.530999999999"/>
    <n v="-36430"/>
    <n v="-84390"/>
    <n v="-32620"/>
    <n v="-171296.53099999999"/>
    <n v="-138450.30499999999"/>
    <n v="-4.2151054127192573"/>
    <n v="8"/>
    <x v="2"/>
  </r>
  <r>
    <x v="7"/>
    <x v="4"/>
    <x v="0"/>
    <n v="234942.44199999998"/>
    <n v="-119258.18099999998"/>
    <n v="-94320"/>
    <n v="-89610"/>
    <n v="-21820"/>
    <n v="-325008.18099999998"/>
    <n v="-90065.739000000001"/>
    <n v="-0.38335235742548385"/>
    <n v="8"/>
    <x v="2"/>
  </r>
  <r>
    <x v="7"/>
    <x v="4"/>
    <x v="1"/>
    <n v="1319140.8159999999"/>
    <n v="-915690.321"/>
    <n v="-26950"/>
    <n v="-92870"/>
    <n v="-56990"/>
    <n v="-1092500.321"/>
    <n v="226640.49499999988"/>
    <n v="0.17180917476819238"/>
    <n v="8"/>
    <x v="2"/>
  </r>
  <r>
    <x v="7"/>
    <x v="4"/>
    <x v="2"/>
    <n v="3851195.327"/>
    <n v="-3308747.071"/>
    <n v="-82640"/>
    <n v="-12480"/>
    <n v="-66890"/>
    <n v="-3470757.071"/>
    <n v="380438.25600000005"/>
    <n v="9.8784461367830298E-2"/>
    <n v="8"/>
    <x v="2"/>
  </r>
  <r>
    <x v="7"/>
    <x v="4"/>
    <x v="3"/>
    <n v="-106941.345"/>
    <n v="105153.84599999999"/>
    <n v="-39110"/>
    <n v="-39820"/>
    <n v="-71290"/>
    <n v="-45066.15400000001"/>
    <n v="-152007.49900000001"/>
    <n v="1.4214100168648525"/>
    <n v="8"/>
    <x v="2"/>
  </r>
  <r>
    <x v="7"/>
    <x v="4"/>
    <x v="0"/>
    <n v="1421587.9789999998"/>
    <n v="-1383968.3969999999"/>
    <n v="-45560"/>
    <n v="-74630"/>
    <n v="-103260"/>
    <n v="-1607418.3969999999"/>
    <n v="-185830.41800000006"/>
    <n v="-0.13072030767362031"/>
    <n v="8"/>
    <x v="2"/>
  </r>
  <r>
    <x v="7"/>
    <x v="4"/>
    <x v="1"/>
    <n v="-1807.6589999999999"/>
    <n v="1521.597"/>
    <n v="-27720"/>
    <n v="-29140"/>
    <n v="-68370"/>
    <n v="-123708.40300000001"/>
    <n v="-125516.06200000001"/>
    <n v="69.435696666240716"/>
    <n v="8"/>
    <x v="2"/>
  </r>
  <r>
    <x v="7"/>
    <x v="4"/>
    <x v="2"/>
    <n v="-49739.108999999997"/>
    <n v="10145.946999999998"/>
    <n v="-91240"/>
    <n v="-33170"/>
    <n v="-54180"/>
    <n v="-168444.05300000001"/>
    <n v="-218183.16200000001"/>
    <n v="4.3865514760226212"/>
    <n v="8"/>
    <x v="2"/>
  </r>
  <r>
    <x v="7"/>
    <x v="4"/>
    <x v="3"/>
    <n v="1119906.375"/>
    <n v="-919662.00899999996"/>
    <n v="-46460"/>
    <n v="-27380"/>
    <n v="-54190"/>
    <n v="-1047692.009"/>
    <n v="72214.366000000038"/>
    <n v="6.4482502834221328E-2"/>
    <n v="8"/>
    <x v="2"/>
  </r>
  <r>
    <x v="7"/>
    <x v="4"/>
    <x v="0"/>
    <n v="3988368.3"/>
    <n v="-2195250.2879999997"/>
    <n v="-40630"/>
    <n v="-63890"/>
    <n v="-85990"/>
    <n v="-2385760.2879999997"/>
    <n v="1602608.0120000001"/>
    <n v="0.40182046678086381"/>
    <n v="8"/>
    <x v="2"/>
  </r>
  <r>
    <x v="7"/>
    <x v="4"/>
    <x v="1"/>
    <n v="-57807.077999999994"/>
    <n v="11894.428"/>
    <n v="-63080"/>
    <n v="-26200"/>
    <n v="-14530"/>
    <n v="-91915.572"/>
    <n v="-149722.65"/>
    <n v="2.5900400985498697"/>
    <n v="8"/>
    <x v="2"/>
  </r>
  <r>
    <x v="7"/>
    <x v="4"/>
    <x v="2"/>
    <n v="352191.37799999997"/>
    <n v="-59374.224000000002"/>
    <n v="-73840"/>
    <n v="-96120"/>
    <n v="-81950"/>
    <n v="-311284.22399999999"/>
    <n v="40907.15399999998"/>
    <n v="0.11615035618503979"/>
    <n v="8"/>
    <x v="2"/>
  </r>
  <r>
    <x v="7"/>
    <x v="4"/>
    <x v="3"/>
    <n v="195259.421"/>
    <n v="-49742.657999999996"/>
    <n v="-36030"/>
    <n v="-72920"/>
    <n v="-78290"/>
    <n v="-236982.658"/>
    <n v="-41723.236999999994"/>
    <n v="-0.21368104435790575"/>
    <n v="8"/>
    <x v="2"/>
  </r>
  <r>
    <x v="7"/>
    <x v="4"/>
    <x v="0"/>
    <n v="119400.841"/>
    <n v="-29304.078999999998"/>
    <n v="-85040"/>
    <n v="-54670"/>
    <n v="-87860"/>
    <n v="-256874.079"/>
    <n v="-137473.23800000001"/>
    <n v="-1.1513590427725715"/>
    <n v="8"/>
    <x v="2"/>
  </r>
  <r>
    <x v="7"/>
    <x v="4"/>
    <x v="0"/>
    <n v="198112.34099999999"/>
    <n v="-41569.646999999997"/>
    <n v="-99140"/>
    <n v="-68260"/>
    <n v="-61780"/>
    <n v="-270749.647"/>
    <n v="-72637.306000000011"/>
    <n v="-0.36664705304754347"/>
    <n v="8"/>
    <x v="2"/>
  </r>
  <r>
    <x v="7"/>
    <x v="4"/>
    <x v="1"/>
    <n v="56213.303999999996"/>
    <n v="-9707.6139999999996"/>
    <n v="-77160"/>
    <n v="-100510"/>
    <n v="-89150"/>
    <n v="-276527.614"/>
    <n v="-220314.31"/>
    <n v="-3.9192556623250612"/>
    <n v="8"/>
    <x v="2"/>
  </r>
  <r>
    <x v="7"/>
    <x v="4"/>
    <x v="2"/>
    <n v="474896.65299999999"/>
    <n v="-760972.77199999988"/>
    <n v="-93240"/>
    <n v="-88690"/>
    <n v="-87230"/>
    <n v="-1030132.7719999999"/>
    <n v="-555236.11899999995"/>
    <n v="-1.1691725252062368"/>
    <n v="8"/>
    <x v="2"/>
  </r>
  <r>
    <x v="7"/>
    <x v="4"/>
    <x v="0"/>
    <n v="47845.783999999992"/>
    <n v="-4934.5169999999998"/>
    <n v="-75830"/>
    <n v="-99030"/>
    <n v="-51640"/>
    <n v="-231434.51699999999"/>
    <n v="-183588.73300000001"/>
    <n v="-3.837093211807336"/>
    <n v="8"/>
    <x v="2"/>
  </r>
  <r>
    <x v="7"/>
    <x v="4"/>
    <x v="1"/>
    <n v="1213055.6549999998"/>
    <n v="-113024.14199999999"/>
    <n v="-53290"/>
    <n v="-69860"/>
    <n v="-34140"/>
    <n v="-270314.14199999999"/>
    <n v="942741.5129999998"/>
    <n v="0.77716262161112459"/>
    <n v="8"/>
    <x v="2"/>
  </r>
  <r>
    <x v="7"/>
    <x v="4"/>
    <x v="2"/>
    <n v="27762.972999999998"/>
    <n v="-3932.873"/>
    <n v="-15680"/>
    <n v="-34130"/>
    <n v="-65840"/>
    <n v="-119582.87300000001"/>
    <n v="-91819.900000000009"/>
    <n v="-3.3072790871496367"/>
    <n v="8"/>
    <x v="2"/>
  </r>
  <r>
    <x v="7"/>
    <x v="4"/>
    <x v="0"/>
    <n v="111012.27899999999"/>
    <n v="-14917.559999999998"/>
    <n v="-97580"/>
    <n v="-24850"/>
    <n v="-97830"/>
    <n v="-235177.56"/>
    <n v="-124165.281"/>
    <n v="-1.1184824067975401"/>
    <n v="8"/>
    <x v="2"/>
  </r>
  <r>
    <x v="7"/>
    <x v="4"/>
    <x v="1"/>
    <n v="13228.656000000001"/>
    <n v="-2532.5929999999998"/>
    <n v="-79200"/>
    <n v="-79500"/>
    <n v="-80970"/>
    <n v="-242202.59299999999"/>
    <n v="-228973.93700000001"/>
    <n v="-17.308934256057455"/>
    <n v="8"/>
    <x v="2"/>
  </r>
  <r>
    <x v="7"/>
    <x v="4"/>
    <x v="2"/>
    <n v="629800.89899999998"/>
    <n v="-51313.793999999994"/>
    <n v="-56050"/>
    <n v="-79360"/>
    <n v="-40230"/>
    <n v="-226953.79399999999"/>
    <n v="402847.10499999998"/>
    <n v="0.63964199739892713"/>
    <n v="8"/>
    <x v="2"/>
  </r>
  <r>
    <x v="7"/>
    <x v="4"/>
    <x v="0"/>
    <n v="385122.5"/>
    <n v="-23750.684999999994"/>
    <n v="-65260"/>
    <n v="-36100"/>
    <n v="-104560"/>
    <n v="-229670.685"/>
    <n v="155451.815"/>
    <n v="0.40364251634220283"/>
    <n v="8"/>
    <x v="2"/>
  </r>
  <r>
    <x v="7"/>
    <x v="4"/>
    <x v="0"/>
    <n v="661089.00899999996"/>
    <n v="-34784.560999999994"/>
    <n v="-39780"/>
    <n v="-24410"/>
    <n v="-94830"/>
    <n v="-193804.56099999999"/>
    <n v="467284.44799999997"/>
    <n v="0.70684044302421611"/>
    <n v="8"/>
    <x v="2"/>
  </r>
  <r>
    <x v="7"/>
    <x v="4"/>
    <x v="0"/>
    <n v="-122768.19099999999"/>
    <n v="197239.06299999997"/>
    <n v="-33000"/>
    <n v="-76340"/>
    <n v="-14610"/>
    <n v="73289.062999999966"/>
    <n v="-49479.128000000026"/>
    <n v="0.40302889206863063"/>
    <n v="8"/>
    <x v="2"/>
  </r>
  <r>
    <x v="7"/>
    <x v="4"/>
    <x v="0"/>
    <n v="119395.35999999999"/>
    <n v="-199102.883"/>
    <n v="-48040"/>
    <n v="-65700"/>
    <n v="-57310"/>
    <n v="-370152.88300000003"/>
    <n v="-250757.52300000004"/>
    <n v="-2.1002283757090736"/>
    <n v="8"/>
    <x v="2"/>
  </r>
  <r>
    <x v="7"/>
    <x v="4"/>
    <x v="0"/>
    <n v="237079.57699999996"/>
    <n v="-397442.4439999999"/>
    <n v="-89000"/>
    <n v="-58150"/>
    <n v="-51170"/>
    <n v="-595762.4439999999"/>
    <n v="-358682.86699999997"/>
    <n v="-1.5129218279312184"/>
    <n v="8"/>
    <x v="2"/>
  </r>
  <r>
    <x v="7"/>
    <x v="4"/>
    <x v="0"/>
    <n v="480361.91"/>
    <n v="-833893.22099999979"/>
    <n v="-100780"/>
    <n v="-48500"/>
    <n v="-41560"/>
    <n v="-1024733.2209999998"/>
    <n v="-544371.31099999975"/>
    <n v="-1.1332524491794109"/>
    <n v="8"/>
    <x v="2"/>
  </r>
  <r>
    <x v="7"/>
    <x v="4"/>
    <x v="0"/>
    <n v="84819.595000000001"/>
    <n v="-61540.017000000007"/>
    <n v="-24770"/>
    <n v="-32420"/>
    <n v="-37840"/>
    <n v="-156570.01699999999"/>
    <n v="-71750.421999999991"/>
    <n v="-0.84591799807579826"/>
    <n v="8"/>
    <x v="2"/>
  </r>
  <r>
    <x v="7"/>
    <x v="4"/>
    <x v="0"/>
    <n v="135007.08199999999"/>
    <n v="-94924.9"/>
    <n v="-52010"/>
    <n v="-32190"/>
    <n v="-51560"/>
    <n v="-230684.9"/>
    <n v="-95677.817999999999"/>
    <n v="-0.70868740056169799"/>
    <n v="8"/>
    <x v="2"/>
  </r>
  <r>
    <x v="7"/>
    <x v="4"/>
    <x v="0"/>
    <n v="169576.18299999999"/>
    <n v="-163811.24899999998"/>
    <n v="-39250"/>
    <n v="-28900"/>
    <n v="-54200"/>
    <n v="-286161.24899999995"/>
    <n v="-116585.06599999996"/>
    <n v="-0.68750849286423654"/>
    <n v="8"/>
    <x v="2"/>
  </r>
  <r>
    <x v="7"/>
    <x v="4"/>
    <x v="0"/>
    <n v="3082.5969999999998"/>
    <n v="-5040.9449999999997"/>
    <n v="-51670"/>
    <n v="-87960"/>
    <n v="-52570"/>
    <n v="-197240.94500000001"/>
    <n v="-194158.348"/>
    <n v="-62.985316601553826"/>
    <n v="8"/>
    <x v="2"/>
  </r>
  <r>
    <x v="7"/>
    <x v="4"/>
    <x v="0"/>
    <n v="64327.143999999993"/>
    <n v="-65863.055999999997"/>
    <n v="-89330"/>
    <n v="-90440"/>
    <n v="-67340"/>
    <n v="-312973.05599999998"/>
    <n v="-248645.91199999998"/>
    <n v="-3.8653342358864871"/>
    <n v="8"/>
    <x v="2"/>
  </r>
  <r>
    <x v="7"/>
    <x v="4"/>
    <x v="0"/>
    <n v="97765.037999999986"/>
    <n v="-55142.667999999998"/>
    <n v="-104440"/>
    <n v="-89600"/>
    <n v="-100200"/>
    <n v="-349382.66800000001"/>
    <n v="-251617.63"/>
    <n v="-2.5736974602311311"/>
    <n v="8"/>
    <x v="2"/>
  </r>
  <r>
    <x v="7"/>
    <x v="4"/>
    <x v="0"/>
    <n v="88694.458999999988"/>
    <n v="-47757.248"/>
    <n v="-41180"/>
    <n v="-71650"/>
    <n v="-41290"/>
    <n v="-201877.24799999999"/>
    <n v="-113182.789"/>
    <n v="-1.2760976308565117"/>
    <n v="8"/>
    <x v="2"/>
  </r>
  <r>
    <x v="7"/>
    <x v="4"/>
    <x v="0"/>
    <n v="40503.337"/>
    <n v="-41509.159999999996"/>
    <n v="-55110"/>
    <n v="-24800"/>
    <n v="-28190"/>
    <n v="-149609.16"/>
    <n v="-109105.823"/>
    <n v="-2.6937489866575688"/>
    <n v="8"/>
    <x v="2"/>
  </r>
  <r>
    <x v="7"/>
    <x v="4"/>
    <x v="0"/>
    <n v="60874.582999999999"/>
    <n v="-42520.17"/>
    <n v="-95360"/>
    <n v="-13610"/>
    <n v="-13290"/>
    <n v="-164780.16999999998"/>
    <n v="-103905.58699999998"/>
    <n v="-1.7068796512330933"/>
    <n v="8"/>
    <x v="2"/>
  </r>
  <r>
    <x v="7"/>
    <x v="4"/>
    <x v="0"/>
    <n v="210173.614"/>
    <n v="-166610.22700000001"/>
    <n v="-97660"/>
    <n v="-86550"/>
    <n v="-34280"/>
    <n v="-385100.22700000001"/>
    <n v="-174926.61300000001"/>
    <n v="-0.83229578476011745"/>
    <n v="8"/>
    <x v="2"/>
  </r>
  <r>
    <x v="7"/>
    <x v="4"/>
    <x v="0"/>
    <n v="56902.929999999993"/>
    <n v="-53552.967999999993"/>
    <n v="-27730"/>
    <n v="-14510"/>
    <n v="-16300"/>
    <n v="-112092.96799999999"/>
    <n v="-55190.038"/>
    <n v="-0.96989799997996606"/>
    <n v="8"/>
    <x v="2"/>
  </r>
  <r>
    <x v="7"/>
    <x v="4"/>
    <x v="0"/>
    <n v="-21896.027999999998"/>
    <n v="25613.483"/>
    <n v="-57600"/>
    <n v="-14780"/>
    <n v="-29740"/>
    <n v="-76506.516999999993"/>
    <n v="-98402.544999999984"/>
    <n v="4.4940819860113441"/>
    <n v="8"/>
    <x v="2"/>
  </r>
  <r>
    <x v="7"/>
    <x v="4"/>
    <x v="0"/>
    <n v="91380.512999999992"/>
    <n v="-25784.786999999997"/>
    <n v="-96530"/>
    <n v="-85320"/>
    <n v="-66260"/>
    <n v="-273894.78700000001"/>
    <n v="-182514.27400000003"/>
    <n v="-1.9972997306329419"/>
    <n v="8"/>
    <x v="2"/>
  </r>
  <r>
    <x v="7"/>
    <x v="4"/>
    <x v="0"/>
    <n v="80563.944999999992"/>
    <n v="-44367.637999999992"/>
    <n v="-89660"/>
    <n v="-91690"/>
    <n v="-42970"/>
    <n v="-268687.63799999998"/>
    <n v="-188123.69299999997"/>
    <n v="-2.3350854156906045"/>
    <n v="8"/>
    <x v="2"/>
  </r>
  <r>
    <x v="7"/>
    <x v="4"/>
    <x v="0"/>
    <n v="116246.65499999998"/>
    <n v="-76256.23599999999"/>
    <n v="-23780"/>
    <n v="-45630"/>
    <n v="-79570"/>
    <n v="-225236.23599999998"/>
    <n v="-108989.58099999999"/>
    <n v="-0.93757176066700587"/>
    <n v="8"/>
    <x v="2"/>
  </r>
  <r>
    <x v="7"/>
    <x v="4"/>
    <x v="0"/>
    <n v="605147.96299999999"/>
    <n v="-322164.61199999996"/>
    <n v="-33710"/>
    <n v="-34330"/>
    <n v="-73280"/>
    <n v="-463484.61199999996"/>
    <n v="141663.35100000002"/>
    <n v="0.23409704677465804"/>
    <n v="8"/>
    <x v="2"/>
  </r>
  <r>
    <x v="7"/>
    <x v="4"/>
    <x v="0"/>
    <n v="485921.576"/>
    <n v="-255849.14600000001"/>
    <n v="-57180"/>
    <n v="-78840"/>
    <n v="-43980"/>
    <n v="-435849.14600000001"/>
    <n v="50072.429999999993"/>
    <n v="0.10304631955671792"/>
    <n v="8"/>
    <x v="2"/>
  </r>
  <r>
    <x v="7"/>
    <x v="4"/>
    <x v="0"/>
    <n v="17050.795999999998"/>
    <n v="-11855.578"/>
    <n v="-108270"/>
    <n v="-58800"/>
    <n v="-82620"/>
    <n v="-261545.57800000001"/>
    <n v="-244494.78200000001"/>
    <n v="-14.339200468998634"/>
    <n v="8"/>
    <x v="2"/>
  </r>
  <r>
    <x v="7"/>
    <x v="4"/>
    <x v="0"/>
    <n v="42531.488999999994"/>
    <n v="-23947.427"/>
    <n v="-72720"/>
    <n v="-54140"/>
    <n v="-96210"/>
    <n v="-247017.427"/>
    <n v="-204485.93799999999"/>
    <n v="-4.8078715983820839"/>
    <n v="8"/>
    <x v="2"/>
  </r>
  <r>
    <x v="7"/>
    <x v="4"/>
    <x v="0"/>
    <n v="538210.72899999993"/>
    <n v="-311478.97200000001"/>
    <n v="-98900"/>
    <n v="-85470"/>
    <n v="-14730"/>
    <n v="-510578.97200000001"/>
    <n v="27631.756999999925"/>
    <n v="5.134003376584477E-2"/>
    <n v="8"/>
    <x v="2"/>
  </r>
  <r>
    <x v="7"/>
    <x v="4"/>
    <x v="1"/>
    <n v="360293.5"/>
    <n v="-228724.43299999999"/>
    <n v="-107270"/>
    <n v="-71550"/>
    <n v="-50810"/>
    <n v="-458354.43299999996"/>
    <n v="-98060.932999999961"/>
    <n v="-0.2721695867396996"/>
    <n v="8"/>
    <x v="2"/>
  </r>
  <r>
    <x v="7"/>
    <x v="4"/>
    <x v="2"/>
    <n v="177156.62999999998"/>
    <n v="-73599.96699999999"/>
    <n v="-91430"/>
    <n v="-106280"/>
    <n v="-52360"/>
    <n v="-323669.967"/>
    <n v="-146513.33700000003"/>
    <n v="-0.82702711719002586"/>
    <n v="8"/>
    <x v="2"/>
  </r>
  <r>
    <x v="7"/>
    <x v="4"/>
    <x v="0"/>
    <n v="28312863.011999995"/>
    <n v="-1265056.8489999999"/>
    <n v="-84560"/>
    <n v="-72920"/>
    <n v="-102780"/>
    <n v="-1525316.8489999999"/>
    <n v="26787546.162999995"/>
    <n v="0.94612636495456093"/>
    <n v="8"/>
    <x v="2"/>
  </r>
  <r>
    <x v="7"/>
    <x v="4"/>
    <x v="0"/>
    <n v="20390.293000000001"/>
    <n v="-69367.199999999997"/>
    <n v="-21220"/>
    <n v="-55020"/>
    <n v="-60180"/>
    <n v="-205787.2"/>
    <n v="-185396.90700000001"/>
    <n v="-9.0924101482994875"/>
    <n v="8"/>
    <x v="2"/>
  </r>
  <r>
    <x v="7"/>
    <x v="4"/>
    <x v="0"/>
    <n v="7058.6949999999997"/>
    <n v="-6611.1219999999994"/>
    <n v="-28630"/>
    <n v="-56340"/>
    <n v="-91190"/>
    <n v="-182771.122"/>
    <n v="-175712.427"/>
    <n v="-24.893047085899024"/>
    <n v="8"/>
    <x v="2"/>
  </r>
  <r>
    <x v="7"/>
    <x v="4"/>
    <x v="0"/>
    <n v="107660.15399999999"/>
    <n v="-35882.434000000001"/>
    <n v="-91100"/>
    <n v="-106660"/>
    <n v="-102780"/>
    <n v="-336422.43400000001"/>
    <n v="-228762.28000000003"/>
    <n v="-2.1248555895619474"/>
    <n v="8"/>
    <x v="2"/>
  </r>
  <r>
    <x v="7"/>
    <x v="4"/>
    <x v="0"/>
    <n v="28817.592999999997"/>
    <n v="-15796.325999999999"/>
    <n v="-63220"/>
    <n v="-65710"/>
    <n v="-23480"/>
    <n v="-168206.326"/>
    <n v="-139388.73300000001"/>
    <n v="-4.8369318353548829"/>
    <n v="8"/>
    <x v="2"/>
  </r>
  <r>
    <x v="7"/>
    <x v="4"/>
    <x v="1"/>
    <n v="12960.962"/>
    <n v="-11296.677"/>
    <n v="-74530"/>
    <n v="-85090"/>
    <n v="-51130"/>
    <n v="-222046.677"/>
    <n v="-209085.715"/>
    <n v="-16.131959572136697"/>
    <n v="8"/>
    <x v="2"/>
  </r>
  <r>
    <x v="7"/>
    <x v="4"/>
    <x v="2"/>
    <n v="426957.66399999999"/>
    <n v="-98240.70199999999"/>
    <n v="-104980"/>
    <n v="-24500"/>
    <n v="-41290"/>
    <n v="-269010.70199999999"/>
    <n v="157946.962"/>
    <n v="0.3699358866643977"/>
    <n v="8"/>
    <x v="2"/>
  </r>
  <r>
    <x v="7"/>
    <x v="4"/>
    <x v="0"/>
    <n v="526115.15599999996"/>
    <n v="-100097.02499999999"/>
    <n v="-84560"/>
    <n v="-50670"/>
    <n v="-79980"/>
    <n v="-315307.02500000002"/>
    <n v="210808.13099999994"/>
    <n v="0.40068819268152761"/>
    <n v="8"/>
    <x v="2"/>
  </r>
  <r>
    <x v="7"/>
    <x v="4"/>
    <x v="0"/>
    <n v="356452.37599999999"/>
    <n v="-42470.420999999995"/>
    <n v="-53480"/>
    <n v="-90390"/>
    <n v="-73860"/>
    <n v="-260200.421"/>
    <n v="96251.954999999987"/>
    <n v="0.27002753097092552"/>
    <n v="8"/>
    <x v="2"/>
  </r>
  <r>
    <x v="7"/>
    <x v="4"/>
    <x v="0"/>
    <n v="150219.174"/>
    <n v="-33580.61"/>
    <n v="-74340"/>
    <n v="-77020"/>
    <n v="-51050"/>
    <n v="-235990.61"/>
    <n v="-85771.435999999987"/>
    <n v="-0.57097528708285927"/>
    <n v="8"/>
    <x v="2"/>
  </r>
  <r>
    <x v="7"/>
    <x v="4"/>
    <x v="1"/>
    <n v="185617.95699999999"/>
    <n v="-63974.182999999997"/>
    <n v="-102540"/>
    <n v="-49540"/>
    <n v="-65110"/>
    <n v="-281164.18300000002"/>
    <n v="-95546.226000000024"/>
    <n v="-0.51474667399771035"/>
    <n v="8"/>
    <x v="2"/>
  </r>
  <r>
    <x v="7"/>
    <x v="4"/>
    <x v="2"/>
    <n v="370291.64199999999"/>
    <n v="-51379.971999999994"/>
    <n v="-63300"/>
    <n v="-47570"/>
    <n v="-53370"/>
    <n v="-215619.97200000001"/>
    <n v="154671.66999999998"/>
    <n v="0.41770229855741647"/>
    <n v="8"/>
    <x v="2"/>
  </r>
  <r>
    <x v="7"/>
    <x v="4"/>
    <x v="0"/>
    <n v="10455157.874"/>
    <n v="-904121.95299999998"/>
    <n v="-30710"/>
    <n v="-94460"/>
    <n v="-89930"/>
    <n v="-1119221.953"/>
    <n v="9335935.9210000001"/>
    <n v="0.89295025799817973"/>
    <n v="8"/>
    <x v="2"/>
  </r>
  <r>
    <x v="7"/>
    <x v="4"/>
    <x v="0"/>
    <n v="795390.56099999999"/>
    <n v="-208050.948"/>
    <n v="-90880"/>
    <n v="-25230"/>
    <n v="-64590"/>
    <n v="-388750.94799999997"/>
    <n v="406639.61300000001"/>
    <n v="0.51124520825184905"/>
    <n v="8"/>
    <x v="2"/>
  </r>
  <r>
    <x v="7"/>
    <x v="4"/>
    <x v="1"/>
    <n v="756649.16599999985"/>
    <n v="-50436.679999999993"/>
    <n v="-44030"/>
    <n v="-65780"/>
    <n v="-66410"/>
    <n v="-226656.68"/>
    <n v="529992.4859999998"/>
    <n v="0.70044679861577996"/>
    <n v="8"/>
    <x v="2"/>
  </r>
  <r>
    <x v="7"/>
    <x v="4"/>
    <x v="2"/>
    <n v="5923129.1769999992"/>
    <n v="-452022.59899999993"/>
    <n v="-60320"/>
    <n v="-59370"/>
    <n v="-65160"/>
    <n v="-636872.59899999993"/>
    <n v="5286256.5779999997"/>
    <n v="0.89247700329193758"/>
    <n v="8"/>
    <x v="2"/>
  </r>
  <r>
    <x v="7"/>
    <x v="4"/>
    <x v="0"/>
    <n v="-685.98599999999999"/>
    <n v="552.60099999999989"/>
    <n v="-56370"/>
    <n v="-108270"/>
    <n v="-108350"/>
    <n v="-272437.39899999998"/>
    <n v="-273123.38499999995"/>
    <n v="398.1471706419664"/>
    <n v="8"/>
    <x v="2"/>
  </r>
  <r>
    <x v="7"/>
    <x v="4"/>
    <x v="0"/>
    <n v="1118766.2079999999"/>
    <n v="-1133199.76"/>
    <n v="-63010"/>
    <n v="-70880"/>
    <n v="-103720"/>
    <n v="-1370809.76"/>
    <n v="-252043.55200000014"/>
    <n v="-0.22528706194172088"/>
    <n v="8"/>
    <x v="2"/>
  </r>
  <r>
    <x v="7"/>
    <x v="4"/>
    <x v="0"/>
    <n v="737997.72899999993"/>
    <n v="-181509.454"/>
    <n v="-13580"/>
    <n v="-84550"/>
    <n v="-79670"/>
    <n v="-359309.45400000003"/>
    <n v="378688.27499999991"/>
    <n v="0.51312932292234725"/>
    <n v="8"/>
    <x v="2"/>
  </r>
  <r>
    <x v="7"/>
    <x v="17"/>
    <x v="1"/>
    <n v="943376.60900000005"/>
    <n v="-1451291.5409999997"/>
    <n v="-29860"/>
    <n v="-77990"/>
    <n v="-86470"/>
    <n v="-1645611.5409999997"/>
    <n v="-702234.93199999968"/>
    <n v="-0.74438450699385494"/>
    <n v="8"/>
    <x v="2"/>
  </r>
  <r>
    <x v="7"/>
    <x v="17"/>
    <x v="2"/>
    <n v="1189452.5299999998"/>
    <n v="-1605444.8059999999"/>
    <n v="-46450"/>
    <n v="-52140"/>
    <n v="-44320"/>
    <n v="-1748354.8059999999"/>
    <n v="-558902.27600000007"/>
    <n v="-0.46988195148906042"/>
    <n v="8"/>
    <x v="2"/>
  </r>
  <r>
    <x v="7"/>
    <x v="17"/>
    <x v="3"/>
    <n v="847713.23699999985"/>
    <n v="-40729.163999999997"/>
    <n v="-17240"/>
    <n v="-61440"/>
    <n v="-24620"/>
    <n v="-144029.16399999999"/>
    <n v="703684.07299999986"/>
    <n v="0.83009683261557943"/>
    <n v="8"/>
    <x v="2"/>
  </r>
  <r>
    <x v="7"/>
    <x v="17"/>
    <x v="0"/>
    <n v="986608.728"/>
    <n v="-688980.76099999994"/>
    <n v="-51750"/>
    <n v="-41720"/>
    <n v="-65070"/>
    <n v="-847520.76099999994"/>
    <n v="139087.96700000006"/>
    <n v="0.14097581244993818"/>
    <n v="8"/>
    <x v="2"/>
  </r>
  <r>
    <x v="7"/>
    <x v="17"/>
    <x v="1"/>
    <n v="86457.595000000001"/>
    <n v="-41568.680999999997"/>
    <n v="-44940"/>
    <n v="-71910"/>
    <n v="-60790"/>
    <n v="-219208.68099999998"/>
    <n v="-132751.08599999998"/>
    <n v="-1.5354473600613108"/>
    <n v="8"/>
    <x v="2"/>
  </r>
  <r>
    <x v="7"/>
    <x v="17"/>
    <x v="2"/>
    <n v="265884.24800000002"/>
    <n v="-66570.273000000001"/>
    <n v="-40960"/>
    <n v="-74670"/>
    <n v="-68060"/>
    <n v="-250260.27299999999"/>
    <n v="15623.975000000035"/>
    <n v="5.8762319007329963E-2"/>
    <n v="8"/>
    <x v="2"/>
  </r>
  <r>
    <x v="7"/>
    <x v="17"/>
    <x v="3"/>
    <n v="32084.198999999997"/>
    <n v="-14864.296999999999"/>
    <n v="-67640"/>
    <n v="-33340"/>
    <n v="-92230"/>
    <n v="-208074.29699999999"/>
    <n v="-175990.098"/>
    <n v="-5.4852576497234669"/>
    <n v="8"/>
    <x v="2"/>
  </r>
  <r>
    <x v="7"/>
    <x v="17"/>
    <x v="0"/>
    <n v="96967.303999999989"/>
    <n v="-45733.729999999996"/>
    <n v="-107790"/>
    <n v="-37810"/>
    <n v="-83120"/>
    <n v="-274453.73"/>
    <n v="-177486.42599999998"/>
    <n v="-1.8303739371778347"/>
    <n v="8"/>
    <x v="2"/>
  </r>
  <r>
    <x v="7"/>
    <x v="17"/>
    <x v="1"/>
    <n v="207295.94899999999"/>
    <n v="-99240.581999999995"/>
    <n v="-49530"/>
    <n v="-74110"/>
    <n v="-75560"/>
    <n v="-298440.58199999999"/>
    <n v="-91144.633000000002"/>
    <n v="-0.43968361870882489"/>
    <n v="8"/>
    <x v="2"/>
  </r>
  <r>
    <x v="7"/>
    <x v="17"/>
    <x v="2"/>
    <n v="177803.647"/>
    <n v="-348427.94"/>
    <n v="-24170"/>
    <n v="-17040"/>
    <n v="-23700"/>
    <n v="-413337.94"/>
    <n v="-235534.29300000001"/>
    <n v="-1.3246876370314271"/>
    <n v="8"/>
    <x v="2"/>
  </r>
  <r>
    <x v="7"/>
    <x v="17"/>
    <x v="3"/>
    <n v="4378924.4380000001"/>
    <n v="-172473.81899999999"/>
    <n v="-96170"/>
    <n v="-101830"/>
    <n v="-23040"/>
    <n v="-393513.81900000002"/>
    <n v="3985410.6189999999"/>
    <n v="0.91013459479110559"/>
    <n v="8"/>
    <x v="2"/>
  </r>
  <r>
    <x v="7"/>
    <x v="17"/>
    <x v="0"/>
    <n v="771253.42700000003"/>
    <n v="-34609.714999999997"/>
    <n v="-46860"/>
    <n v="-72310"/>
    <n v="-15130"/>
    <n v="-168909.715"/>
    <n v="602343.71200000006"/>
    <n v="0.78099323894479111"/>
    <n v="8"/>
    <x v="2"/>
  </r>
  <r>
    <x v="7"/>
    <x v="17"/>
    <x v="1"/>
    <n v="652584.70899999992"/>
    <n v="-40382.810999999994"/>
    <n v="-63900"/>
    <n v="-100230"/>
    <n v="-93930"/>
    <n v="-298442.81099999999"/>
    <n v="354141.89799999993"/>
    <n v="0.54267575245928723"/>
    <n v="8"/>
    <x v="2"/>
  </r>
  <r>
    <x v="7"/>
    <x v="17"/>
    <x v="2"/>
    <n v="1744878.415"/>
    <n v="-85038.31"/>
    <n v="-68990"/>
    <n v="-98040"/>
    <n v="-100550"/>
    <n v="-352618.31"/>
    <n v="1392260.105"/>
    <n v="0.79791238921366336"/>
    <n v="8"/>
    <x v="2"/>
  </r>
  <r>
    <x v="7"/>
    <x v="17"/>
    <x v="3"/>
    <n v="132962.326"/>
    <n v="-208573.81299999997"/>
    <n v="-91950"/>
    <n v="-38000"/>
    <n v="-68330"/>
    <n v="-406853.81299999997"/>
    <n v="-273891.48699999996"/>
    <n v="-2.0599179875959748"/>
    <n v="8"/>
    <x v="2"/>
  </r>
  <r>
    <x v="7"/>
    <x v="17"/>
    <x v="0"/>
    <n v="390743.19200000004"/>
    <n v="-625882.75400000007"/>
    <n v="-56590"/>
    <n v="-45140"/>
    <n v="-46680"/>
    <n v="-774292.75400000007"/>
    <n v="-383549.56200000003"/>
    <n v="-0.9815898775787244"/>
    <n v="8"/>
    <x v="2"/>
  </r>
  <r>
    <x v="7"/>
    <x v="17"/>
    <x v="0"/>
    <n v="1445222.4079999998"/>
    <n v="-2296041.3489999999"/>
    <n v="-18270"/>
    <n v="-64930"/>
    <n v="-43040"/>
    <n v="-2422281.3489999999"/>
    <n v="-977058.94100000011"/>
    <n v="-0.67606130073233694"/>
    <n v="8"/>
    <x v="2"/>
  </r>
  <r>
    <x v="7"/>
    <x v="17"/>
    <x v="1"/>
    <n v="27665.938999999995"/>
    <n v="-14195.118"/>
    <n v="-33150"/>
    <n v="-107000"/>
    <n v="-60470"/>
    <n v="-214815.11799999999"/>
    <n v="-187149.179"/>
    <n v="-6.7646060739163794"/>
    <n v="8"/>
    <x v="2"/>
  </r>
  <r>
    <x v="7"/>
    <x v="17"/>
    <x v="2"/>
    <n v="108103.198"/>
    <n v="-39042.051999999996"/>
    <n v="-22330"/>
    <n v="-56450"/>
    <n v="-41480"/>
    <n v="-159302.052"/>
    <n v="-51198.853999999992"/>
    <n v="-0.4736109101971247"/>
    <n v="8"/>
    <x v="2"/>
  </r>
  <r>
    <x v="7"/>
    <x v="17"/>
    <x v="0"/>
    <n v="59995.893999999993"/>
    <n v="-23266.53"/>
    <n v="-65020"/>
    <n v="-99840"/>
    <n v="-80310"/>
    <n v="-268436.53000000003"/>
    <n v="-208440.63600000003"/>
    <n v="-3.4742483543957201"/>
    <n v="8"/>
    <x v="2"/>
  </r>
  <r>
    <x v="7"/>
    <x v="17"/>
    <x v="1"/>
    <n v="290.47899999999998"/>
    <n v="-4523.6170000000002"/>
    <n v="-103250"/>
    <n v="-80210"/>
    <n v="-67410"/>
    <n v="-255393.617"/>
    <n v="-255103.13800000001"/>
    <n v="-878.21542349016636"/>
    <n v="8"/>
    <x v="2"/>
  </r>
  <r>
    <x v="7"/>
    <x v="17"/>
    <x v="2"/>
    <n v="19060.495999999999"/>
    <n v="-14562.778999999997"/>
    <n v="-30800"/>
    <n v="-22500"/>
    <n v="-41180"/>
    <n v="-109042.77899999999"/>
    <n v="-89982.282999999996"/>
    <n v="-4.7208783548969553"/>
    <n v="8"/>
    <x v="2"/>
  </r>
  <r>
    <x v="7"/>
    <x v="17"/>
    <x v="0"/>
    <n v="514228.79200000002"/>
    <n v="-217092.37899999996"/>
    <n v="-106640"/>
    <n v="-46520"/>
    <n v="-15460"/>
    <n v="-385712.37899999996"/>
    <n v="128516.41300000006"/>
    <n v="0.24992068705480042"/>
    <n v="8"/>
    <x v="2"/>
  </r>
  <r>
    <x v="7"/>
    <x v="17"/>
    <x v="1"/>
    <n v="9864.7009999999991"/>
    <n v="-11725.616"/>
    <n v="-13730"/>
    <n v="-41960"/>
    <n v="-100270"/>
    <n v="-167685.61600000001"/>
    <n v="-157820.91500000001"/>
    <n v="-15.998550285507896"/>
    <n v="8"/>
    <x v="2"/>
  </r>
  <r>
    <x v="7"/>
    <x v="17"/>
    <x v="2"/>
    <n v="21200.920999999998"/>
    <n v="-12290.516"/>
    <n v="-24600"/>
    <n v="-20250"/>
    <n v="-43300"/>
    <n v="-100440.516"/>
    <n v="-79239.595000000001"/>
    <n v="-3.7375543732274652"/>
    <n v="8"/>
    <x v="2"/>
  </r>
  <r>
    <x v="7"/>
    <x v="17"/>
    <x v="0"/>
    <n v="19816.670999999998"/>
    <n v="-13039.102999999999"/>
    <n v="-48550"/>
    <n v="-97610"/>
    <n v="-81200"/>
    <n v="-240399.103"/>
    <n v="-220582.432"/>
    <n v="-11.131154773675156"/>
    <n v="8"/>
    <x v="2"/>
  </r>
  <r>
    <x v="7"/>
    <x v="17"/>
    <x v="0"/>
    <n v="7423.2409999999991"/>
    <n v="-2720.0389999999998"/>
    <n v="-68770"/>
    <n v="-77170"/>
    <n v="-54480"/>
    <n v="-203140.03899999999"/>
    <n v="-195716.79799999998"/>
    <n v="-26.365410741750132"/>
    <n v="8"/>
    <x v="2"/>
  </r>
  <r>
    <x v="7"/>
    <x v="17"/>
    <x v="0"/>
    <n v="13170655.659"/>
    <n v="-762763.14099999983"/>
    <n v="-67550"/>
    <n v="-61190"/>
    <n v="-30710"/>
    <n v="-922213.14099999983"/>
    <n v="12248442.517999999"/>
    <n v="0.92997970906863558"/>
    <n v="8"/>
    <x v="2"/>
  </r>
  <r>
    <x v="7"/>
    <x v="17"/>
    <x v="0"/>
    <n v="90864.941999999995"/>
    <n v="-5364.24"/>
    <n v="-85330"/>
    <n v="-58050"/>
    <n v="-95440"/>
    <n v="-244184.24"/>
    <n v="-153319.29800000001"/>
    <n v="-1.6873317103971741"/>
    <n v="8"/>
    <x v="2"/>
  </r>
  <r>
    <x v="7"/>
    <x v="17"/>
    <x v="0"/>
    <n v="34468.174999999996"/>
    <n v="-17983.413"/>
    <n v="-68690"/>
    <n v="-34750"/>
    <n v="-76580"/>
    <n v="-198003.413"/>
    <n v="-163535.23800000001"/>
    <n v="-4.7445284817081275"/>
    <n v="8"/>
    <x v="2"/>
  </r>
  <r>
    <x v="7"/>
    <x v="17"/>
    <x v="0"/>
    <n v="86653.013999999996"/>
    <n v="-16168.137999999999"/>
    <n v="-97640"/>
    <n v="-67540"/>
    <n v="-104610"/>
    <n v="-285958.13799999998"/>
    <n v="-199305.12399999998"/>
    <n v="-2.3000368342640685"/>
    <n v="8"/>
    <x v="2"/>
  </r>
  <r>
    <x v="7"/>
    <x v="17"/>
    <x v="0"/>
    <n v="112669.85799999999"/>
    <n v="-27924.224999999999"/>
    <n v="-103770"/>
    <n v="-69630"/>
    <n v="-46410"/>
    <n v="-247734.22500000001"/>
    <n v="-135064.36700000003"/>
    <n v="-1.1987622013333863"/>
    <n v="8"/>
    <x v="2"/>
  </r>
  <r>
    <x v="7"/>
    <x v="17"/>
    <x v="0"/>
    <n v="18729.444999999996"/>
    <n v="-17293.758999999998"/>
    <n v="-106740"/>
    <n v="-52820"/>
    <n v="-84200"/>
    <n v="-261053.75899999999"/>
    <n v="-242324.31399999998"/>
    <n v="-12.938147072697564"/>
    <n v="8"/>
    <x v="2"/>
  </r>
  <r>
    <x v="7"/>
    <x v="17"/>
    <x v="0"/>
    <n v="95484.934999999983"/>
    <n v="-21975.806999999997"/>
    <n v="-16910"/>
    <n v="-93150"/>
    <n v="-44660"/>
    <n v="-176695.807"/>
    <n v="-81210.872000000018"/>
    <n v="-0.85050978984276449"/>
    <n v="8"/>
    <x v="2"/>
  </r>
  <r>
    <x v="7"/>
    <x v="17"/>
    <x v="0"/>
    <n v="6476836.4779999992"/>
    <n v="-908333.27200000011"/>
    <n v="-61420"/>
    <n v="-22560"/>
    <n v="-58050"/>
    <n v="-1050363.2720000001"/>
    <n v="5426473.2059999993"/>
    <n v="0.83782773031744895"/>
    <n v="8"/>
    <x v="2"/>
  </r>
  <r>
    <x v="7"/>
    <x v="17"/>
    <x v="0"/>
    <n v="33811.420999999995"/>
    <n v="-10130.602999999999"/>
    <n v="-88730"/>
    <n v="-59680"/>
    <n v="-91890"/>
    <n v="-250430.603"/>
    <n v="-216619.182"/>
    <n v="-6.4066867228088409"/>
    <n v="8"/>
    <x v="2"/>
  </r>
  <r>
    <x v="7"/>
    <x v="17"/>
    <x v="0"/>
    <n v="13859.768999999998"/>
    <n v="-7926.2819999999992"/>
    <n v="-88630"/>
    <n v="-23840"/>
    <n v="-95260"/>
    <n v="-215656.28200000001"/>
    <n v="-201796.51300000001"/>
    <n v="-14.559875637176928"/>
    <n v="8"/>
    <x v="2"/>
  </r>
  <r>
    <x v="7"/>
    <x v="17"/>
    <x v="0"/>
    <n v="897192.57599999988"/>
    <n v="-212184.55999999997"/>
    <n v="-35110"/>
    <n v="-94920"/>
    <n v="-91360"/>
    <n v="-433574.55999999994"/>
    <n v="463618.01599999995"/>
    <n v="0.51674303644706043"/>
    <n v="8"/>
    <x v="2"/>
  </r>
  <r>
    <x v="7"/>
    <x v="17"/>
    <x v="0"/>
    <n v="4918010.3839999996"/>
    <n v="-39335.807000000001"/>
    <n v="-31790"/>
    <n v="-49030"/>
    <n v="-86950"/>
    <n v="-207105.807"/>
    <n v="4710904.5769999996"/>
    <n v="0.95788829408051124"/>
    <n v="8"/>
    <x v="2"/>
  </r>
  <r>
    <x v="7"/>
    <x v="17"/>
    <x v="0"/>
    <n v="631486.89799999993"/>
    <n v="-165171.84599999999"/>
    <n v="-86580"/>
    <n v="-85620"/>
    <n v="-27150"/>
    <n v="-364521.84600000002"/>
    <n v="266965.05199999991"/>
    <n v="0.42275628021026646"/>
    <n v="8"/>
    <x v="2"/>
  </r>
  <r>
    <x v="7"/>
    <x v="17"/>
    <x v="0"/>
    <n v="1920744.5669999998"/>
    <n v="-531942.73299999989"/>
    <n v="-40270"/>
    <n v="-33670"/>
    <n v="-32450"/>
    <n v="-638332.73299999989"/>
    <n v="1282411.8339999998"/>
    <n v="0.66766391327244079"/>
    <n v="8"/>
    <x v="2"/>
  </r>
  <r>
    <x v="7"/>
    <x v="17"/>
    <x v="0"/>
    <n v="6050463.9790000003"/>
    <n v="-711213.98599999992"/>
    <n v="-78540"/>
    <n v="-15880"/>
    <n v="-76700"/>
    <n v="-882333.98599999992"/>
    <n v="5168129.9930000007"/>
    <n v="0.85417085548109839"/>
    <n v="8"/>
    <x v="2"/>
  </r>
  <r>
    <x v="7"/>
    <x v="17"/>
    <x v="0"/>
    <n v="550101.223"/>
    <n v="-730912.93799999997"/>
    <n v="-14830"/>
    <n v="-48330"/>
    <n v="-15860"/>
    <n v="-809932.93799999997"/>
    <n v="-259831.71499999997"/>
    <n v="-0.47233437072362222"/>
    <n v="8"/>
    <x v="2"/>
  </r>
  <r>
    <x v="7"/>
    <x v="17"/>
    <x v="0"/>
    <n v="460205.28399999999"/>
    <n v="-150030.32800000001"/>
    <n v="-35070"/>
    <n v="-103730"/>
    <n v="-87020"/>
    <n v="-375850.32799999998"/>
    <n v="84354.956000000006"/>
    <n v="0.18329853857132158"/>
    <n v="8"/>
    <x v="2"/>
  </r>
  <r>
    <x v="7"/>
    <x v="5"/>
    <x v="0"/>
    <n v="482363.28700000001"/>
    <n v="-579684.41999999993"/>
    <n v="-51640"/>
    <n v="-77370"/>
    <n v="-101250"/>
    <n v="-809944.41999999993"/>
    <n v="-327581.13299999991"/>
    <n v="-0.67911705104538755"/>
    <n v="8"/>
    <x v="2"/>
  </r>
  <r>
    <x v="7"/>
    <x v="5"/>
    <x v="0"/>
    <n v="46999.498"/>
    <n v="-50143.135000000002"/>
    <n v="-59850"/>
    <n v="-98520"/>
    <n v="-35730"/>
    <n v="-244243.13500000001"/>
    <n v="-197243.63700000002"/>
    <n v="-4.1967179521789788"/>
    <n v="8"/>
    <x v="2"/>
  </r>
  <r>
    <x v="7"/>
    <x v="5"/>
    <x v="0"/>
    <n v="812816.57799999998"/>
    <n v="-76507.892999999996"/>
    <n v="-66820"/>
    <n v="-15960"/>
    <n v="-72240"/>
    <n v="-231527.89299999998"/>
    <n v="581288.68500000006"/>
    <n v="0.71515357921255396"/>
    <n v="8"/>
    <x v="2"/>
  </r>
  <r>
    <x v="7"/>
    <x v="5"/>
    <x v="0"/>
    <n v="-23879.73"/>
    <n v="30131.247999999996"/>
    <n v="-44340"/>
    <n v="-50120"/>
    <n v="-106160"/>
    <n v="-170488.75200000001"/>
    <n v="-194368.48200000002"/>
    <n v="8.1394756975895461"/>
    <n v="8"/>
    <x v="2"/>
  </r>
  <r>
    <x v="7"/>
    <x v="5"/>
    <x v="0"/>
    <n v="170571.359"/>
    <n v="-180281.49299999999"/>
    <n v="-69400"/>
    <n v="-65130"/>
    <n v="-100770"/>
    <n v="-415581.49300000002"/>
    <n v="-245010.13400000002"/>
    <n v="-1.43640840664229"/>
    <n v="8"/>
    <x v="2"/>
  </r>
  <r>
    <x v="7"/>
    <x v="5"/>
    <x v="0"/>
    <n v="466915.81299999997"/>
    <n v="-238708.17599999998"/>
    <n v="-35180"/>
    <n v="-73420"/>
    <n v="-71550"/>
    <n v="-418858.17599999998"/>
    <n v="48057.636999999988"/>
    <n v="0.1029257002268201"/>
    <n v="8"/>
    <x v="2"/>
  </r>
  <r>
    <x v="7"/>
    <x v="5"/>
    <x v="0"/>
    <n v="21380.617999999999"/>
    <n v="-7825.7549999999992"/>
    <n v="-34760"/>
    <n v="-29360"/>
    <n v="-13370"/>
    <n v="-85315.755000000005"/>
    <n v="-63935.137000000002"/>
    <n v="-2.990331570397077"/>
    <n v="8"/>
    <x v="2"/>
  </r>
  <r>
    <x v="7"/>
    <x v="5"/>
    <x v="1"/>
    <n v="26503.196999999996"/>
    <n v="-11847.605"/>
    <n v="-88800"/>
    <n v="-74620"/>
    <n v="-95820"/>
    <n v="-271087.60499999998"/>
    <n v="-244584.408"/>
    <n v="-9.2284869632897504"/>
    <n v="8"/>
    <x v="2"/>
  </r>
  <r>
    <x v="7"/>
    <x v="5"/>
    <x v="2"/>
    <n v="19417.264999999999"/>
    <n v="-5469.1629999999996"/>
    <n v="-32020"/>
    <n v="-31950"/>
    <n v="-59460"/>
    <n v="-128899.163"/>
    <n v="-109481.898"/>
    <n v="-5.6383789375074196"/>
    <n v="8"/>
    <x v="2"/>
  </r>
  <r>
    <x v="7"/>
    <x v="5"/>
    <x v="0"/>
    <n v="152797.008"/>
    <n v="-6827.9189999999999"/>
    <n v="-30560"/>
    <n v="-46690"/>
    <n v="-99260"/>
    <n v="-183337.91899999999"/>
    <n v="-30540.910999999993"/>
    <n v="-0.19987898585029881"/>
    <n v="8"/>
    <x v="2"/>
  </r>
  <r>
    <x v="7"/>
    <x v="5"/>
    <x v="0"/>
    <n v="430562.97199999995"/>
    <n v="-41714.063999999998"/>
    <n v="-80700"/>
    <n v="-89840"/>
    <n v="-43250"/>
    <n v="-255504.06400000001"/>
    <n v="175058.90799999994"/>
    <n v="0.40658142800073377"/>
    <n v="8"/>
    <x v="2"/>
  </r>
  <r>
    <x v="7"/>
    <x v="5"/>
    <x v="0"/>
    <n v="440884.81499999994"/>
    <n v="-27850.171999999999"/>
    <n v="-50470"/>
    <n v="-62940"/>
    <n v="-100780"/>
    <n v="-242040.17199999999"/>
    <n v="198844.64299999995"/>
    <n v="0.4510126823034265"/>
    <n v="8"/>
    <x v="2"/>
  </r>
  <r>
    <x v="7"/>
    <x v="5"/>
    <x v="0"/>
    <n v="55364.560999999994"/>
    <n v="-81304.866999999998"/>
    <n v="-76480"/>
    <n v="-80490"/>
    <n v="-63230"/>
    <n v="-301504.86699999997"/>
    <n v="-246140.30599999998"/>
    <n v="-4.4458097662871383"/>
    <n v="8"/>
    <x v="2"/>
  </r>
  <r>
    <x v="7"/>
    <x v="5"/>
    <x v="0"/>
    <n v="19865.125"/>
    <n v="-42855.049999999996"/>
    <n v="-21840"/>
    <n v="-52990"/>
    <n v="-103120"/>
    <n v="-220805.05"/>
    <n v="-200939.92499999999"/>
    <n v="-10.115210702172778"/>
    <n v="8"/>
    <x v="2"/>
  </r>
  <r>
    <x v="7"/>
    <x v="5"/>
    <x v="1"/>
    <n v="261896.95699999999"/>
    <n v="-448955.12199999997"/>
    <n v="-29330"/>
    <n v="-80980"/>
    <n v="-53390"/>
    <n v="-612655.12199999997"/>
    <n v="-350758.16499999998"/>
    <n v="-1.3392983600034727"/>
    <n v="8"/>
    <x v="2"/>
  </r>
  <r>
    <x v="7"/>
    <x v="5"/>
    <x v="2"/>
    <n v="94992.023000000001"/>
    <n v="-99444.925999999992"/>
    <n v="-60690"/>
    <n v="-88270"/>
    <n v="-14560"/>
    <n v="-262964.92599999998"/>
    <n v="-167972.90299999999"/>
    <n v="-1.7682843010933664"/>
    <n v="8"/>
    <x v="2"/>
  </r>
  <r>
    <x v="7"/>
    <x v="5"/>
    <x v="0"/>
    <n v="229.768"/>
    <n v="-556.88499999999988"/>
    <n v="-53540"/>
    <n v="-76990"/>
    <n v="-100640"/>
    <n v="-231726.88500000001"/>
    <n v="-231497.117"/>
    <n v="-1007.5254909299815"/>
    <n v="8"/>
    <x v="2"/>
  </r>
  <r>
    <x v="7"/>
    <x v="5"/>
    <x v="0"/>
    <n v="67359.887000000002"/>
    <n v="-30898.916999999998"/>
    <n v="-90750"/>
    <n v="-103130"/>
    <n v="-79300"/>
    <n v="-304078.91700000002"/>
    <n v="-236719.03000000003"/>
    <n v="-3.5142432765660669"/>
    <n v="8"/>
    <x v="2"/>
  </r>
  <r>
    <x v="7"/>
    <x v="5"/>
    <x v="0"/>
    <n v="220368.91099999996"/>
    <n v="-89853.41399999999"/>
    <n v="-65670"/>
    <n v="-53840"/>
    <n v="-84420"/>
    <n v="-293783.41399999999"/>
    <n v="-73414.503000000026"/>
    <n v="-0.33314364837969379"/>
    <n v="8"/>
    <x v="2"/>
  </r>
  <r>
    <x v="7"/>
    <x v="5"/>
    <x v="1"/>
    <n v="21465.717000000001"/>
    <n v="-20637.322999999997"/>
    <n v="-100390"/>
    <n v="-66250"/>
    <n v="-44760"/>
    <n v="-232037.323"/>
    <n v="-210571.606"/>
    <n v="-9.8096702756306708"/>
    <n v="8"/>
    <x v="2"/>
  </r>
  <r>
    <x v="7"/>
    <x v="5"/>
    <x v="2"/>
    <n v="30711.225999999999"/>
    <n v="-52672.69"/>
    <n v="-92540"/>
    <n v="-51330"/>
    <n v="-70360"/>
    <n v="-266902.69"/>
    <n v="-236191.46400000001"/>
    <n v="-7.6907207807334039"/>
    <n v="8"/>
    <x v="2"/>
  </r>
  <r>
    <x v="7"/>
    <x v="5"/>
    <x v="0"/>
    <n v="18708.031999999999"/>
    <n v="-33756.981999999996"/>
    <n v="-77790"/>
    <n v="-42110"/>
    <n v="-87490"/>
    <n v="-241146.98199999999"/>
    <n v="-222438.94999999998"/>
    <n v="-11.89002402818212"/>
    <n v="8"/>
    <x v="2"/>
  </r>
  <r>
    <x v="7"/>
    <x v="5"/>
    <x v="0"/>
    <n v="30354.092999999997"/>
    <n v="-43732.653999999995"/>
    <n v="-96940"/>
    <n v="-42400"/>
    <n v="-74870"/>
    <n v="-257942.65399999998"/>
    <n v="-227588.56099999999"/>
    <n v="-7.4977882224977046"/>
    <n v="8"/>
    <x v="2"/>
  </r>
  <r>
    <x v="7"/>
    <x v="5"/>
    <x v="1"/>
    <n v="51310.286999999997"/>
    <n v="-94758.607999999993"/>
    <n v="-83210"/>
    <n v="-21110"/>
    <n v="-47430"/>
    <n v="-246508.60800000001"/>
    <n v="-195198.321"/>
    <n v="-3.8042726402992058"/>
    <n v="8"/>
    <x v="2"/>
  </r>
  <r>
    <x v="7"/>
    <x v="5"/>
    <x v="2"/>
    <n v="15781.506999999998"/>
    <n v="-13134.918999999998"/>
    <n v="-79510"/>
    <n v="-63340"/>
    <n v="-73990"/>
    <n v="-229974.91899999999"/>
    <n v="-214193.41200000001"/>
    <n v="-13.572430820453334"/>
    <n v="8"/>
    <x v="2"/>
  </r>
  <r>
    <x v="7"/>
    <x v="5"/>
    <x v="0"/>
    <n v="167667.78"/>
    <n v="-152496.77099999998"/>
    <n v="-87760"/>
    <n v="-26890"/>
    <n v="-56220"/>
    <n v="-323366.77099999995"/>
    <n v="-155698.99099999995"/>
    <n v="-0.92861604656541619"/>
    <n v="8"/>
    <x v="2"/>
  </r>
  <r>
    <x v="7"/>
    <x v="5"/>
    <x v="0"/>
    <n v="242650.772"/>
    <n v="-226603.69199999998"/>
    <n v="-91460"/>
    <n v="-102430"/>
    <n v="-91990"/>
    <n v="-512483.69199999998"/>
    <n v="-269832.92"/>
    <n v="-1.1120216835741201"/>
    <n v="8"/>
    <x v="2"/>
  </r>
  <r>
    <x v="7"/>
    <x v="5"/>
    <x v="1"/>
    <n v="237558.58"/>
    <n v="-210356.34199999998"/>
    <n v="-12650"/>
    <n v="-34460"/>
    <n v="-44930"/>
    <n v="-302396.34199999995"/>
    <n v="-64837.761999999959"/>
    <n v="-0.27293378332199142"/>
    <n v="8"/>
    <x v="2"/>
  </r>
  <r>
    <x v="7"/>
    <x v="5"/>
    <x v="0"/>
    <n v="174154.03599999999"/>
    <n v="-70765.400999999998"/>
    <n v="-75530"/>
    <n v="-79770"/>
    <n v="-52590"/>
    <n v="-278655.40100000001"/>
    <n v="-104501.36500000002"/>
    <n v="-0.6000513533892492"/>
    <n v="8"/>
    <x v="2"/>
  </r>
  <r>
    <x v="7"/>
    <x v="5"/>
    <x v="1"/>
    <n v="72177.706999999995"/>
    <n v="-156009.889"/>
    <n v="-16730"/>
    <n v="-43950"/>
    <n v="-94970"/>
    <n v="-311659.88899999997"/>
    <n v="-239482.18199999997"/>
    <n v="-3.3179522037185247"/>
    <n v="8"/>
    <x v="2"/>
  </r>
  <r>
    <x v="7"/>
    <x v="5"/>
    <x v="2"/>
    <n v="251405.973"/>
    <n v="-401688.40599999996"/>
    <n v="-76020"/>
    <n v="-38070"/>
    <n v="-81310"/>
    <n v="-597088.40599999996"/>
    <n v="-345682.43299999996"/>
    <n v="-1.3749968979456186"/>
    <n v="8"/>
    <x v="2"/>
  </r>
  <r>
    <x v="7"/>
    <x v="5"/>
    <x v="3"/>
    <n v="220725.106"/>
    <n v="-176232.52499999999"/>
    <n v="-98510"/>
    <n v="-31060"/>
    <n v="-69960"/>
    <n v="-375762.52500000002"/>
    <n v="-155037.41900000002"/>
    <n v="-0.7024004736461652"/>
    <n v="8"/>
    <x v="2"/>
  </r>
  <r>
    <x v="7"/>
    <x v="5"/>
    <x v="0"/>
    <n v="187110.27299999999"/>
    <n v="-157953.36199999999"/>
    <n v="-56980"/>
    <n v="-23740"/>
    <n v="-20620"/>
    <n v="-259293.36199999999"/>
    <n v="-72183.089000000007"/>
    <n v="-0.38577833190377531"/>
    <n v="8"/>
    <x v="2"/>
  </r>
  <r>
    <x v="7"/>
    <x v="5"/>
    <x v="1"/>
    <n v="58712.149999999994"/>
    <n v="-45743.641999999993"/>
    <n v="-100220"/>
    <n v="-26510"/>
    <n v="-22170"/>
    <n v="-194643.64199999999"/>
    <n v="-135931.492"/>
    <n v="-2.3152191156344983"/>
    <n v="8"/>
    <x v="2"/>
  </r>
  <r>
    <x v="7"/>
    <x v="5"/>
    <x v="2"/>
    <n v="250052.20099999997"/>
    <n v="-213579.12800000003"/>
    <n v="-63700"/>
    <n v="-26630"/>
    <n v="-25070"/>
    <n v="-328979.12800000003"/>
    <n v="-78926.927000000054"/>
    <n v="-0.31564180072944076"/>
    <n v="8"/>
    <x v="2"/>
  </r>
  <r>
    <x v="7"/>
    <x v="5"/>
    <x v="3"/>
    <n v="47454.658999999992"/>
    <n v="-76099.183999999994"/>
    <n v="-99980"/>
    <n v="-107440"/>
    <n v="-76760"/>
    <n v="-360279.18400000001"/>
    <n v="-312824.52500000002"/>
    <n v="-6.5920719185865408"/>
    <n v="8"/>
    <x v="2"/>
  </r>
  <r>
    <x v="7"/>
    <x v="5"/>
    <x v="0"/>
    <n v="334582.89199999999"/>
    <n v="-603329.59400000004"/>
    <n v="-29290"/>
    <n v="-60240"/>
    <n v="-80530"/>
    <n v="-773389.59400000004"/>
    <n v="-438806.70200000005"/>
    <n v="-1.3115037035426189"/>
    <n v="8"/>
    <x v="2"/>
  </r>
  <r>
    <x v="7"/>
    <x v="5"/>
    <x v="1"/>
    <n v="194927.796"/>
    <n v="-325433.815"/>
    <n v="-53370"/>
    <n v="-60050"/>
    <n v="-61280"/>
    <n v="-500133.815"/>
    <n v="-305206.01899999997"/>
    <n v="-1.5657388287507235"/>
    <n v="8"/>
    <x v="2"/>
  </r>
  <r>
    <x v="7"/>
    <x v="5"/>
    <x v="2"/>
    <n v="531022.95399999991"/>
    <n v="-52798.409999999996"/>
    <n v="-48700"/>
    <n v="-107190"/>
    <n v="-106290"/>
    <n v="-314978.40999999997"/>
    <n v="216044.54399999994"/>
    <n v="0.4068459609375002"/>
    <n v="8"/>
    <x v="2"/>
  </r>
  <r>
    <x v="7"/>
    <x v="5"/>
    <x v="3"/>
    <n v="195914.19399999999"/>
    <n v="-85637.93"/>
    <n v="-57990"/>
    <n v="-79650"/>
    <n v="-54800"/>
    <n v="-278077.93"/>
    <n v="-82163.736000000004"/>
    <n v="-0.4193863360405628"/>
    <n v="8"/>
    <x v="2"/>
  </r>
  <r>
    <x v="7"/>
    <x v="5"/>
    <x v="0"/>
    <n v="20578.585999999999"/>
    <n v="-14435.889999999998"/>
    <n v="-12340"/>
    <n v="-55390"/>
    <n v="-63620"/>
    <n v="-145785.88999999998"/>
    <n v="-125207.30399999999"/>
    <n v="-6.0843492356569104"/>
    <n v="8"/>
    <x v="2"/>
  </r>
  <r>
    <x v="7"/>
    <x v="5"/>
    <x v="1"/>
    <n v="19769.728999999999"/>
    <n v="-5367.2149999999992"/>
    <n v="-17910"/>
    <n v="-68500"/>
    <n v="-107780"/>
    <n v="-199557.215"/>
    <n v="-179787.486"/>
    <n v="-9.0940794383170349"/>
    <n v="8"/>
    <x v="2"/>
  </r>
  <r>
    <x v="7"/>
    <x v="5"/>
    <x v="2"/>
    <n v="15445.184999999998"/>
    <n v="-15219.924999999999"/>
    <n v="-80120"/>
    <n v="-38160"/>
    <n v="-61320"/>
    <n v="-194819.92499999999"/>
    <n v="-179374.74"/>
    <n v="-11.613634928943876"/>
    <n v="8"/>
    <x v="2"/>
  </r>
  <r>
    <x v="7"/>
    <x v="5"/>
    <x v="3"/>
    <n v="74032.364000000001"/>
    <n v="-13320.089999999997"/>
    <n v="-40930"/>
    <n v="-106970"/>
    <n v="-96170"/>
    <n v="-257390.09"/>
    <n v="-183357.726"/>
    <n v="-2.4767239095593379"/>
    <n v="8"/>
    <x v="2"/>
  </r>
  <r>
    <x v="7"/>
    <x v="5"/>
    <x v="0"/>
    <n v="12244.442000000001"/>
    <n v="-7230.7550000000001"/>
    <n v="-24340"/>
    <n v="-21020"/>
    <n v="-79230"/>
    <n v="-131820.755"/>
    <n v="-119576.31300000001"/>
    <n v="-9.7657625394444274"/>
    <n v="8"/>
    <x v="2"/>
  </r>
  <r>
    <x v="7"/>
    <x v="5"/>
    <x v="0"/>
    <n v="10410.910999999998"/>
    <n v="-6174.1469999999999"/>
    <n v="-62020"/>
    <n v="-107590"/>
    <n v="-104920"/>
    <n v="-280704.147"/>
    <n v="-270293.23599999998"/>
    <n v="-25.962496077432611"/>
    <n v="8"/>
    <x v="2"/>
  </r>
  <r>
    <x v="7"/>
    <x v="5"/>
    <x v="1"/>
    <n v="32402.726999999999"/>
    <n v="-13201.208999999999"/>
    <n v="-39540"/>
    <n v="-31430"/>
    <n v="-30540"/>
    <n v="-114711.209"/>
    <n v="-82308.482000000004"/>
    <n v="-2.5401714491499439"/>
    <n v="8"/>
    <x v="2"/>
  </r>
  <r>
    <x v="7"/>
    <x v="5"/>
    <x v="2"/>
    <n v="39983.453999999998"/>
    <n v="-33606.922999999995"/>
    <n v="-28180"/>
    <n v="-74900"/>
    <n v="-68710"/>
    <n v="-205396.92300000001"/>
    <n v="-165413.46900000001"/>
    <n v="-4.1370480149113682"/>
    <n v="8"/>
    <x v="2"/>
  </r>
  <r>
    <x v="7"/>
    <x v="5"/>
    <x v="0"/>
    <n v="129815.97999999998"/>
    <n v="-90751.121999999988"/>
    <n v="-85670"/>
    <n v="-30200"/>
    <n v="-80040"/>
    <n v="-286661.12199999997"/>
    <n v="-156845.14199999999"/>
    <n v="-1.2082113619602148"/>
    <n v="8"/>
    <x v="2"/>
  </r>
  <r>
    <x v="7"/>
    <x v="5"/>
    <x v="1"/>
    <n v="217145.58599999998"/>
    <n v="-148037.87600000002"/>
    <n v="-57640"/>
    <n v="-68420"/>
    <n v="-65130"/>
    <n v="-339227.87600000005"/>
    <n v="-122082.29000000007"/>
    <n v="-0.56221400696581547"/>
    <n v="8"/>
    <x v="2"/>
  </r>
  <r>
    <x v="7"/>
    <x v="5"/>
    <x v="2"/>
    <n v="208919.12299999999"/>
    <n v="-85117.031999999992"/>
    <n v="-42420"/>
    <n v="-53220"/>
    <n v="-104990"/>
    <n v="-285747.03200000001"/>
    <n v="-76827.909000000014"/>
    <n v="-0.36773995552336308"/>
    <n v="8"/>
    <x v="2"/>
  </r>
  <r>
    <x v="7"/>
    <x v="5"/>
    <x v="0"/>
    <n v="198064.29299999998"/>
    <n v="-81267.788"/>
    <n v="-14060"/>
    <n v="-21600"/>
    <n v="-40620"/>
    <n v="-157547.788"/>
    <n v="40516.504999999976"/>
    <n v="0.2045623892439814"/>
    <n v="8"/>
    <x v="2"/>
  </r>
  <r>
    <x v="7"/>
    <x v="5"/>
    <x v="1"/>
    <n v="2897965.3849999998"/>
    <n v="-31877.964999999997"/>
    <n v="-53190"/>
    <n v="-19280"/>
    <n v="-89360"/>
    <n v="-193707.965"/>
    <n v="2704257.42"/>
    <n v="0.93315725370543035"/>
    <n v="8"/>
    <x v="2"/>
  </r>
  <r>
    <x v="7"/>
    <x v="5"/>
    <x v="2"/>
    <n v="746780.55900000001"/>
    <n v="-15795.485999999999"/>
    <n v="-92190"/>
    <n v="-66830"/>
    <n v="-24610"/>
    <n v="-199425.486"/>
    <n v="547355.07299999997"/>
    <n v="0.73295302937847362"/>
    <n v="8"/>
    <x v="2"/>
  </r>
  <r>
    <x v="7"/>
    <x v="5"/>
    <x v="0"/>
    <n v="1383509.659"/>
    <n v="-162382.962"/>
    <n v="-87710"/>
    <n v="-32560"/>
    <n v="-59200"/>
    <n v="-341852.962"/>
    <n v="1041656.6969999999"/>
    <n v="0.7529088721743431"/>
    <n v="8"/>
    <x v="2"/>
  </r>
  <r>
    <x v="7"/>
    <x v="5"/>
    <x v="0"/>
    <n v="213654.658"/>
    <n v="-87915.73"/>
    <n v="-84460"/>
    <n v="-24790"/>
    <n v="-84970"/>
    <n v="-282135.73"/>
    <n v="-68481.071999999986"/>
    <n v="-0.32052225138007517"/>
    <n v="8"/>
    <x v="2"/>
  </r>
  <r>
    <x v="7"/>
    <x v="5"/>
    <x v="0"/>
    <n v="96682.074999999997"/>
    <n v="-75593.930999999997"/>
    <n v="-106530"/>
    <n v="-21350"/>
    <n v="-38570"/>
    <n v="-242043.93099999998"/>
    <n v="-145361.85599999997"/>
    <n v="-1.5035036846281999"/>
    <n v="8"/>
    <x v="2"/>
  </r>
  <r>
    <x v="7"/>
    <x v="5"/>
    <x v="0"/>
    <n v="145987.48499999999"/>
    <n v="-210758.149"/>
    <n v="-73400"/>
    <n v="-52270"/>
    <n v="-67800"/>
    <n v="-404228.14899999998"/>
    <n v="-258240.66399999999"/>
    <n v="-1.7689233018844048"/>
    <n v="8"/>
    <x v="2"/>
  </r>
  <r>
    <x v="7"/>
    <x v="6"/>
    <x v="0"/>
    <n v="125360.59199999999"/>
    <n v="-203045.40199999997"/>
    <n v="-82700"/>
    <n v="-40750"/>
    <n v="-83000"/>
    <n v="-409495.402"/>
    <n v="-284134.81"/>
    <n v="-2.2665401101488101"/>
    <n v="8"/>
    <x v="2"/>
  </r>
  <r>
    <x v="7"/>
    <x v="6"/>
    <x v="0"/>
    <n v="706645.16299999994"/>
    <n v="-72113.20199999999"/>
    <n v="-81890"/>
    <n v="-83530"/>
    <n v="-104760"/>
    <n v="-342293.20199999999"/>
    <n v="364351.96099999995"/>
    <n v="0.51560808744968367"/>
    <n v="8"/>
    <x v="2"/>
  </r>
  <r>
    <x v="7"/>
    <x v="6"/>
    <x v="0"/>
    <n v="2299042.8930000002"/>
    <n v="-1436106.7279999999"/>
    <n v="-41740"/>
    <n v="-17570"/>
    <n v="-82700"/>
    <n v="-1578116.7279999999"/>
    <n v="720926.16500000027"/>
    <n v="0.31357664843706778"/>
    <n v="8"/>
    <x v="2"/>
  </r>
  <r>
    <x v="7"/>
    <x v="6"/>
    <x v="0"/>
    <n v="20082.293000000001"/>
    <n v="-21295.203999999998"/>
    <n v="-80620"/>
    <n v="-40420"/>
    <n v="-102150"/>
    <n v="-244485.204"/>
    <n v="-224402.91099999999"/>
    <n v="-11.174167760623748"/>
    <n v="8"/>
    <x v="2"/>
  </r>
  <r>
    <x v="7"/>
    <x v="6"/>
    <x v="0"/>
    <n v="218429.05"/>
    <n v="-238538.14600000001"/>
    <n v="-31780"/>
    <n v="-105840"/>
    <n v="-39240"/>
    <n v="-415398.14600000001"/>
    <n v="-196969.09600000002"/>
    <n v="-0.90175320544588744"/>
    <n v="8"/>
    <x v="2"/>
  </r>
  <r>
    <x v="7"/>
    <x v="6"/>
    <x v="0"/>
    <n v="783933.33899999992"/>
    <n v="-801039.40700000001"/>
    <n v="-66490"/>
    <n v="-37230"/>
    <n v="-96250"/>
    <n v="-1001009.407"/>
    <n v="-217076.06800000009"/>
    <n v="-0.27690628424721214"/>
    <n v="8"/>
    <x v="2"/>
  </r>
  <r>
    <x v="7"/>
    <x v="6"/>
    <x v="0"/>
    <n v="1731183.3629999999"/>
    <n v="-1966374.7109999999"/>
    <n v="-83690"/>
    <n v="-64870"/>
    <n v="-32180"/>
    <n v="-2147114.7110000001"/>
    <n v="-415931.34800000023"/>
    <n v="-0.2402584017901056"/>
    <n v="8"/>
    <x v="2"/>
  </r>
  <r>
    <x v="7"/>
    <x v="6"/>
    <x v="0"/>
    <n v="65097.241999999991"/>
    <n v="-74554.675999999992"/>
    <n v="-35580"/>
    <n v="-83750"/>
    <n v="-28140"/>
    <n v="-222024.67599999998"/>
    <n v="-156927.43399999998"/>
    <n v="-2.4106617911708148"/>
    <n v="8"/>
    <x v="2"/>
  </r>
  <r>
    <x v="7"/>
    <x v="6"/>
    <x v="0"/>
    <n v="2321084.892"/>
    <n v="-2009947.3939999999"/>
    <n v="-68780"/>
    <n v="-54760"/>
    <n v="-103460"/>
    <n v="-2236947.3939999999"/>
    <n v="84137.498000000138"/>
    <n v="3.624921186208821E-2"/>
    <n v="8"/>
    <x v="2"/>
  </r>
  <r>
    <x v="7"/>
    <x v="6"/>
    <x v="0"/>
    <n v="1075969.5799999998"/>
    <n v="-303376.15700000001"/>
    <n v="-92220"/>
    <n v="-97400"/>
    <n v="-73490"/>
    <n v="-566486.15700000001"/>
    <n v="509483.42299999984"/>
    <n v="0.47351099182562384"/>
    <n v="8"/>
    <x v="2"/>
  </r>
  <r>
    <x v="7"/>
    <x v="6"/>
    <x v="0"/>
    <n v="1177676.6259999999"/>
    <n v="-616765.13500000001"/>
    <n v="-18970"/>
    <n v="-40260"/>
    <n v="-102730"/>
    <n v="-778725.13500000001"/>
    <n v="398951.49099999992"/>
    <n v="0.33876149207023487"/>
    <n v="8"/>
    <x v="2"/>
  </r>
  <r>
    <x v="7"/>
    <x v="6"/>
    <x v="0"/>
    <n v="739397.38599999994"/>
    <n v="-610928.61199999996"/>
    <n v="-64570"/>
    <n v="-63450"/>
    <n v="-39590"/>
    <n v="-778538.61199999996"/>
    <n v="-39141.226000000024"/>
    <n v="-5.2936657257806462E-2"/>
    <n v="8"/>
    <x v="2"/>
  </r>
  <r>
    <x v="7"/>
    <x v="6"/>
    <x v="0"/>
    <n v="923305.90799999994"/>
    <n v="-751825.29799999984"/>
    <n v="-51190"/>
    <n v="-23820"/>
    <n v="-61320"/>
    <n v="-888155.29799999984"/>
    <n v="35150.610000000102"/>
    <n v="3.8070383494177865E-2"/>
    <n v="8"/>
    <x v="2"/>
  </r>
  <r>
    <x v="7"/>
    <x v="6"/>
    <x v="0"/>
    <n v="1161098.7989999999"/>
    <n v="-601181.06999999995"/>
    <n v="-107380"/>
    <n v="-42510"/>
    <n v="-49860"/>
    <n v="-800931.07"/>
    <n v="360167.72899999993"/>
    <n v="0.31019559171897826"/>
    <n v="8"/>
    <x v="2"/>
  </r>
  <r>
    <x v="7"/>
    <x v="6"/>
    <x v="0"/>
    <n v="59406.668999999994"/>
    <n v="-54113.625999999989"/>
    <n v="-25790"/>
    <n v="-105460"/>
    <n v="-31390"/>
    <n v="-216753.62599999999"/>
    <n v="-157346.95699999999"/>
    <n v="-2.6486412998513686"/>
    <n v="8"/>
    <x v="2"/>
  </r>
  <r>
    <x v="7"/>
    <x v="6"/>
    <x v="0"/>
    <n v="201681.36099999998"/>
    <n v="-39224.184999999998"/>
    <n v="-72500"/>
    <n v="-44970"/>
    <n v="-77620"/>
    <n v="-234314.185"/>
    <n v="-32632.824000000022"/>
    <n v="-0.16180386644653805"/>
    <n v="8"/>
    <x v="2"/>
  </r>
  <r>
    <x v="7"/>
    <x v="6"/>
    <x v="0"/>
    <n v="425696.78899999999"/>
    <n v="-33062.26"/>
    <n v="-103590"/>
    <n v="-102860"/>
    <n v="-41070"/>
    <n v="-280582.26"/>
    <n v="145114.52899999998"/>
    <n v="0.34088706504196814"/>
    <n v="8"/>
    <x v="2"/>
  </r>
  <r>
    <x v="7"/>
    <x v="6"/>
    <x v="0"/>
    <n v="1627676.351"/>
    <n v="-136770.05299999999"/>
    <n v="-93560"/>
    <n v="-101800"/>
    <n v="-79270"/>
    <n v="-411400.05299999996"/>
    <n v="1216276.298"/>
    <n v="0.7472470170453438"/>
    <n v="8"/>
    <x v="2"/>
  </r>
  <r>
    <x v="7"/>
    <x v="6"/>
    <x v="0"/>
    <n v="670302.03099999996"/>
    <n v="-48766.606"/>
    <n v="-17900"/>
    <n v="-86340"/>
    <n v="-95760"/>
    <n v="-248766.606"/>
    <n v="421535.42499999993"/>
    <n v="0.62887385910367311"/>
    <n v="8"/>
    <x v="2"/>
  </r>
  <r>
    <x v="7"/>
    <x v="6"/>
    <x v="0"/>
    <n v="185586.24"/>
    <n v="-199104.26199999996"/>
    <n v="-27040"/>
    <n v="-45050"/>
    <n v="-58020"/>
    <n v="-329214.26199999999"/>
    <n v="-143628.022"/>
    <n v="-0.77391525363087266"/>
    <n v="8"/>
    <x v="2"/>
  </r>
  <r>
    <x v="7"/>
    <x v="6"/>
    <x v="0"/>
    <n v="151254.17300000001"/>
    <n v="-126646.77899999999"/>
    <n v="-34470"/>
    <n v="-32310"/>
    <n v="-26780"/>
    <n v="-220206.77899999998"/>
    <n v="-68952.605999999971"/>
    <n v="-0.4558724207893422"/>
    <n v="8"/>
    <x v="2"/>
  </r>
  <r>
    <x v="7"/>
    <x v="6"/>
    <x v="0"/>
    <n v="88398.799999999988"/>
    <n v="-70275.953999999998"/>
    <n v="-95320"/>
    <n v="-57400"/>
    <n v="-70570"/>
    <n v="-293565.95400000003"/>
    <n v="-205167.15400000004"/>
    <n v="-2.3209269130350192"/>
    <n v="8"/>
    <x v="2"/>
  </r>
  <r>
    <x v="7"/>
    <x v="6"/>
    <x v="1"/>
    <n v="10983.266"/>
    <n v="-5032.9439999999995"/>
    <n v="-55550"/>
    <n v="-58020"/>
    <n v="-92320"/>
    <n v="-210922.94399999999"/>
    <n v="-199939.67799999999"/>
    <n v="-18.20402765443357"/>
    <n v="8"/>
    <x v="2"/>
  </r>
  <r>
    <x v="7"/>
    <x v="6"/>
    <x v="2"/>
    <n v="106759.541"/>
    <n v="-206173.478"/>
    <n v="-100150"/>
    <n v="-98030"/>
    <n v="-25040"/>
    <n v="-429393.478"/>
    <n v="-322633.93700000003"/>
    <n v="-3.0220618595578266"/>
    <n v="8"/>
    <x v="2"/>
  </r>
  <r>
    <x v="7"/>
    <x v="6"/>
    <x v="0"/>
    <n v="186473.45500000002"/>
    <n v="-142100.22399999999"/>
    <n v="-103770"/>
    <n v="-14660"/>
    <n v="-97390"/>
    <n v="-357920.22399999999"/>
    <n v="-171446.76899999997"/>
    <n v="-0.9194164874566193"/>
    <n v="8"/>
    <x v="2"/>
  </r>
  <r>
    <x v="7"/>
    <x v="6"/>
    <x v="0"/>
    <n v="116061.603"/>
    <n v="-79837.232999999993"/>
    <n v="-84250"/>
    <n v="-94630"/>
    <n v="-84460"/>
    <n v="-343177.23300000001"/>
    <n v="-227115.63"/>
    <n v="-1.9568541544269382"/>
    <n v="8"/>
    <x v="2"/>
  </r>
  <r>
    <x v="7"/>
    <x v="6"/>
    <x v="0"/>
    <n v="527791.71199999994"/>
    <n v="-187423.74"/>
    <n v="-95640"/>
    <n v="-26920"/>
    <n v="-62120"/>
    <n v="-372103.74"/>
    <n v="155687.97199999995"/>
    <n v="0.29497994845360503"/>
    <n v="8"/>
    <x v="2"/>
  </r>
  <r>
    <x v="7"/>
    <x v="6"/>
    <x v="0"/>
    <n v="188762.66500000001"/>
    <n v="-106900.43"/>
    <n v="-18060"/>
    <n v="-44000"/>
    <n v="-85270"/>
    <n v="-254230.43"/>
    <n v="-65467.764999999985"/>
    <n v="-0.34682581431026088"/>
    <n v="8"/>
    <x v="2"/>
  </r>
  <r>
    <x v="7"/>
    <x v="6"/>
    <x v="0"/>
    <n v="191868.22899999996"/>
    <n v="-101490.44499999999"/>
    <n v="-49320"/>
    <n v="-76390"/>
    <n v="-88690"/>
    <n v="-315890.44500000001"/>
    <n v="-124022.21600000004"/>
    <n v="-0.64639266566639375"/>
    <n v="8"/>
    <x v="2"/>
  </r>
  <r>
    <x v="7"/>
    <x v="6"/>
    <x v="1"/>
    <n v="142804.21399999998"/>
    <n v="-95485.403999999995"/>
    <n v="-99710"/>
    <n v="-72840"/>
    <n v="-80830"/>
    <n v="-348865.40399999998"/>
    <n v="-206061.19"/>
    <n v="-1.4429629506591453"/>
    <n v="8"/>
    <x v="2"/>
  </r>
  <r>
    <x v="7"/>
    <x v="6"/>
    <x v="2"/>
    <n v="196901.04699999999"/>
    <n v="-130081.82599999999"/>
    <n v="-83470"/>
    <n v="-105590"/>
    <n v="-28340"/>
    <n v="-347481.826"/>
    <n v="-150580.77900000001"/>
    <n v="-0.76475357187917858"/>
    <n v="8"/>
    <x v="2"/>
  </r>
  <r>
    <x v="7"/>
    <x v="6"/>
    <x v="0"/>
    <n v="126298.095"/>
    <n v="-86578.603999999992"/>
    <n v="-77640"/>
    <n v="-59120"/>
    <n v="-62310"/>
    <n v="-285648.60399999999"/>
    <n v="-159350.50899999999"/>
    <n v="-1.2617016036544335"/>
    <n v="8"/>
    <x v="2"/>
  </r>
  <r>
    <x v="7"/>
    <x v="6"/>
    <x v="0"/>
    <n v="66638.298999999999"/>
    <n v="-49816.906999999992"/>
    <n v="-56590"/>
    <n v="-70000"/>
    <n v="-31030"/>
    <n v="-207436.90700000001"/>
    <n v="-140798.60800000001"/>
    <n v="-2.1128781813593411"/>
    <n v="8"/>
    <x v="2"/>
  </r>
  <r>
    <x v="7"/>
    <x v="6"/>
    <x v="0"/>
    <n v="110078.178"/>
    <n v="-83864.928"/>
    <n v="-20130"/>
    <n v="-106170"/>
    <n v="-68790"/>
    <n v="-278954.92800000001"/>
    <n v="-168876.75"/>
    <n v="-1.5341528454440807"/>
    <n v="8"/>
    <x v="2"/>
  </r>
  <r>
    <x v="7"/>
    <x v="6"/>
    <x v="1"/>
    <n v="80493.993999999992"/>
    <n v="-57403.884999999987"/>
    <n v="-21160"/>
    <n v="-21970"/>
    <n v="-32960"/>
    <n v="-133493.88499999998"/>
    <n v="-52999.890999999989"/>
    <n v="-0.65843286394758838"/>
    <n v="8"/>
    <x v="2"/>
  </r>
  <r>
    <x v="7"/>
    <x v="6"/>
    <x v="2"/>
    <n v="101730.23"/>
    <n v="-30619.491000000002"/>
    <n v="-53720"/>
    <n v="-75250"/>
    <n v="-99310"/>
    <n v="-258899.49100000001"/>
    <n v="-157169.261"/>
    <n v="-1.5449612273559197"/>
    <n v="8"/>
    <x v="2"/>
  </r>
  <r>
    <x v="7"/>
    <x v="6"/>
    <x v="0"/>
    <n v="262581.06"/>
    <n v="-377320.08299999993"/>
    <n v="-60060"/>
    <n v="-85780"/>
    <n v="-70720"/>
    <n v="-593880.08299999987"/>
    <n v="-331299.02299999987"/>
    <n v="-1.2617019026429395"/>
    <n v="8"/>
    <x v="2"/>
  </r>
  <r>
    <x v="7"/>
    <x v="6"/>
    <x v="0"/>
    <n v="100936.52099999999"/>
    <n v="-21998.06"/>
    <n v="-52810"/>
    <n v="-73390"/>
    <n v="-68530"/>
    <n v="-216728.06"/>
    <n v="-115791.539"/>
    <n v="-1.1471718843965308"/>
    <n v="8"/>
    <x v="2"/>
  </r>
  <r>
    <x v="7"/>
    <x v="6"/>
    <x v="1"/>
    <n v="111418.44"/>
    <n v="-23585.050999999999"/>
    <n v="-32670"/>
    <n v="-29230"/>
    <n v="-29350"/>
    <n v="-114835.05100000001"/>
    <n v="-3416.6110000000044"/>
    <n v="-3.06646817169582E-2"/>
    <n v="8"/>
    <x v="2"/>
  </r>
  <r>
    <x v="7"/>
    <x v="6"/>
    <x v="2"/>
    <n v="305331.04700000002"/>
    <n v="-84150.311000000002"/>
    <n v="-58370"/>
    <n v="-84440"/>
    <n v="-66080"/>
    <n v="-293040.31099999999"/>
    <n v="12290.736000000034"/>
    <n v="4.0253803603536045E-2"/>
    <n v="8"/>
    <x v="2"/>
  </r>
  <r>
    <x v="7"/>
    <x v="6"/>
    <x v="0"/>
    <n v="105353.77999999998"/>
    <n v="-32413.072999999997"/>
    <n v="-33200"/>
    <n v="-105730"/>
    <n v="-63510"/>
    <n v="-234853.073"/>
    <n v="-129499.29300000002"/>
    <n v="-1.2291850657850154"/>
    <n v="8"/>
    <x v="2"/>
  </r>
  <r>
    <x v="7"/>
    <x v="6"/>
    <x v="0"/>
    <n v="43928.934000000001"/>
    <n v="-36004.394999999997"/>
    <n v="-96500"/>
    <n v="-106880"/>
    <n v="-29590"/>
    <n v="-268974.39500000002"/>
    <n v="-225045.46100000001"/>
    <n v="-5.1229438210360394"/>
    <n v="8"/>
    <x v="2"/>
  </r>
  <r>
    <x v="7"/>
    <x v="6"/>
    <x v="1"/>
    <n v="61781.600999999988"/>
    <n v="-42737.344999999994"/>
    <n v="-69720"/>
    <n v="-32690"/>
    <n v="-61440"/>
    <n v="-206587.345"/>
    <n v="-144805.74400000001"/>
    <n v="-2.3438328184470332"/>
    <n v="8"/>
    <x v="2"/>
  </r>
  <r>
    <x v="7"/>
    <x v="6"/>
    <x v="2"/>
    <n v="303785.62899999996"/>
    <n v="-218663.24899999998"/>
    <n v="-75650"/>
    <n v="-53270"/>
    <n v="-41970"/>
    <n v="-389553.24899999995"/>
    <n v="-85767.62"/>
    <n v="-0.2823294185519224"/>
    <n v="8"/>
    <x v="2"/>
  </r>
  <r>
    <x v="7"/>
    <x v="6"/>
    <x v="3"/>
    <n v="801474.66700000002"/>
    <n v="-452980.353"/>
    <n v="-36140"/>
    <n v="-53040"/>
    <n v="-79070"/>
    <n v="-621230.353"/>
    <n v="180244.31400000001"/>
    <n v="0.22489084361789319"/>
    <n v="8"/>
    <x v="2"/>
  </r>
  <r>
    <x v="7"/>
    <x v="6"/>
    <x v="0"/>
    <n v="364695.32399999996"/>
    <n v="-194067.36300000001"/>
    <n v="-102250"/>
    <n v="-78700"/>
    <n v="-42410"/>
    <n v="-417427.36300000001"/>
    <n v="-52732.039000000048"/>
    <n v="-0.1445920348570196"/>
    <n v="8"/>
    <x v="2"/>
  </r>
  <r>
    <x v="7"/>
    <x v="6"/>
    <x v="1"/>
    <n v="379448.93"/>
    <n v="-137974.46599999999"/>
    <n v="-61730"/>
    <n v="-84440"/>
    <n v="-39350"/>
    <n v="-323494.46600000001"/>
    <n v="55954.463999999978"/>
    <n v="0.14746243717171631"/>
    <n v="8"/>
    <x v="2"/>
  </r>
  <r>
    <x v="7"/>
    <x v="6"/>
    <x v="2"/>
    <n v="68863.745999999999"/>
    <n v="-47233.270000000004"/>
    <n v="-71040"/>
    <n v="-17670"/>
    <n v="-90920"/>
    <n v="-226863.27000000002"/>
    <n v="-157999.52400000003"/>
    <n v="-2.2943788738997735"/>
    <n v="8"/>
    <x v="2"/>
  </r>
  <r>
    <x v="7"/>
    <x v="6"/>
    <x v="3"/>
    <n v="51679.578999999998"/>
    <n v="-64422.539999999994"/>
    <n v="-58790"/>
    <n v="-66280"/>
    <n v="-16610"/>
    <n v="-206102.53999999998"/>
    <n v="-154422.96099999998"/>
    <n v="-2.9880847326562003"/>
    <n v="8"/>
    <x v="2"/>
  </r>
  <r>
    <x v="7"/>
    <x v="6"/>
    <x v="0"/>
    <n v="138327.63699999999"/>
    <n v="-164082.56899999999"/>
    <n v="-102390"/>
    <n v="-46130"/>
    <n v="-18420"/>
    <n v="-331022.56900000002"/>
    <n v="-192694.93200000003"/>
    <n v="-1.393032774788165"/>
    <n v="8"/>
    <x v="2"/>
  </r>
  <r>
    <x v="7"/>
    <x v="6"/>
    <x v="1"/>
    <n v="472701.201"/>
    <n v="-98722.028999999995"/>
    <n v="-15590"/>
    <n v="-71930"/>
    <n v="-45310"/>
    <n v="-231552.02899999998"/>
    <n v="241149.17200000002"/>
    <n v="0.51015138419333106"/>
    <n v="8"/>
    <x v="2"/>
  </r>
  <r>
    <x v="7"/>
    <x v="6"/>
    <x v="2"/>
    <n v="411101.21499999997"/>
    <n v="-62362.741000000002"/>
    <n v="-89900"/>
    <n v="-39490"/>
    <n v="-102750"/>
    <n v="-294502.74099999998"/>
    <n v="116598.47399999999"/>
    <n v="0.28362473703708219"/>
    <n v="8"/>
    <x v="2"/>
  </r>
  <r>
    <x v="7"/>
    <x v="6"/>
    <x v="3"/>
    <n v="235928.546"/>
    <n v="-20817.222999999998"/>
    <n v="-48260"/>
    <n v="-34230"/>
    <n v="-19400"/>
    <n v="-122707.223"/>
    <n v="113221.323"/>
    <n v="0.47989666752746402"/>
    <n v="8"/>
    <x v="2"/>
  </r>
  <r>
    <x v="7"/>
    <x v="6"/>
    <x v="0"/>
    <n v="45174.541999999994"/>
    <n v="-7777.6720000000005"/>
    <n v="-95880"/>
    <n v="-62190"/>
    <n v="-57590"/>
    <n v="-223437.67199999999"/>
    <n v="-178263.13"/>
    <n v="-3.9460971181511928"/>
    <n v="8"/>
    <x v="2"/>
  </r>
  <r>
    <x v="7"/>
    <x v="6"/>
    <x v="1"/>
    <n v="275246.24399999995"/>
    <n v="-94441.612999999998"/>
    <n v="-30250"/>
    <n v="-84420"/>
    <n v="-14220"/>
    <n v="-223331.61300000001"/>
    <n v="51914.630999999936"/>
    <n v="0.18861158737555722"/>
    <n v="8"/>
    <x v="2"/>
  </r>
  <r>
    <x v="7"/>
    <x v="6"/>
    <x v="2"/>
    <n v="1190335.4889999998"/>
    <n v="-256116.16799999998"/>
    <n v="-107850"/>
    <n v="-37910"/>
    <n v="-57110"/>
    <n v="-458986.16799999995"/>
    <n v="731349.32099999988"/>
    <n v="0.61440604582360725"/>
    <n v="8"/>
    <x v="2"/>
  </r>
  <r>
    <x v="7"/>
    <x v="6"/>
    <x v="3"/>
    <n v="477057.53899999999"/>
    <n v="-63677.851999999999"/>
    <n v="-92240"/>
    <n v="-57220"/>
    <n v="-82600"/>
    <n v="-295737.85200000001"/>
    <n v="181319.68699999998"/>
    <n v="0.38007928221840759"/>
    <n v="8"/>
    <x v="2"/>
  </r>
  <r>
    <x v="7"/>
    <x v="6"/>
    <x v="0"/>
    <n v="432957.75599999994"/>
    <n v="-80976.531999999992"/>
    <n v="-37790"/>
    <n v="-77990"/>
    <n v="-73600"/>
    <n v="-270356.53200000001"/>
    <n v="162601.22399999993"/>
    <n v="0.37555909727137432"/>
    <n v="8"/>
    <x v="2"/>
  </r>
  <r>
    <x v="7"/>
    <x v="6"/>
    <x v="1"/>
    <n v="237100.79399999997"/>
    <n v="-27894.881000000001"/>
    <n v="-70070"/>
    <n v="-17730"/>
    <n v="-95670"/>
    <n v="-211364.88099999999"/>
    <n v="25735.912999999971"/>
    <n v="0.1085441873298829"/>
    <n v="8"/>
    <x v="2"/>
  </r>
  <r>
    <x v="7"/>
    <x v="6"/>
    <x v="2"/>
    <n v="20875.455999999998"/>
    <n v="-2114.8330000000001"/>
    <n v="-87550"/>
    <n v="-57560"/>
    <n v="-74180"/>
    <n v="-221404.83300000001"/>
    <n v="-200529.37700000001"/>
    <n v="-9.6059878644088066"/>
    <n v="8"/>
    <x v="2"/>
  </r>
  <r>
    <x v="7"/>
    <x v="6"/>
    <x v="3"/>
    <n v="107349.52899999999"/>
    <n v="-22123.457999999999"/>
    <n v="-91610"/>
    <n v="-97600"/>
    <n v="-80940"/>
    <n v="-292273.45799999998"/>
    <n v="-184923.929"/>
    <n v="-1.7226338179834959"/>
    <n v="8"/>
    <x v="2"/>
  </r>
  <r>
    <x v="7"/>
    <x v="6"/>
    <x v="0"/>
    <n v="3416971.628"/>
    <n v="-470627.696"/>
    <n v="-99750"/>
    <n v="-33600"/>
    <n v="-73380"/>
    <n v="-677357.696"/>
    <n v="2739613.932"/>
    <n v="0.80176666073271829"/>
    <n v="8"/>
    <x v="2"/>
  </r>
  <r>
    <x v="7"/>
    <x v="6"/>
    <x v="0"/>
    <n v="16960.552"/>
    <n v="-22810.423999999999"/>
    <n v="-101300"/>
    <n v="-94090"/>
    <n v="-52260"/>
    <n v="-270460.424"/>
    <n v="-253499.872"/>
    <n v="-14.946439950775188"/>
    <n v="8"/>
    <x v="2"/>
  </r>
  <r>
    <x v="7"/>
    <x v="6"/>
    <x v="1"/>
    <n v="20081.935999999998"/>
    <n v="-13537.985999999999"/>
    <n v="-23910"/>
    <n v="-71620"/>
    <n v="-106860"/>
    <n v="-215927.986"/>
    <n v="-195846.05000000002"/>
    <n v="-9.7523490763041991"/>
    <n v="8"/>
    <x v="2"/>
  </r>
  <r>
    <x v="7"/>
    <x v="6"/>
    <x v="2"/>
    <n v="307808.77399999998"/>
    <n v="-136029.31299999999"/>
    <n v="-39580"/>
    <n v="-38230"/>
    <n v="-91220"/>
    <n v="-305059.31299999997"/>
    <n v="2749.4610000000102"/>
    <n v="8.9323672105591449E-3"/>
    <n v="8"/>
    <x v="2"/>
  </r>
  <r>
    <x v="7"/>
    <x v="6"/>
    <x v="0"/>
    <n v="7708760.6959999986"/>
    <n v="-45290.881999999998"/>
    <n v="-60730"/>
    <n v="-19850"/>
    <n v="-53190"/>
    <n v="-179060.88199999998"/>
    <n v="7529699.8139999984"/>
    <n v="0.97677176798432552"/>
    <n v="8"/>
    <x v="2"/>
  </r>
  <r>
    <x v="7"/>
    <x v="6"/>
    <x v="1"/>
    <n v="164842.69199999998"/>
    <n v="-88498.402999999991"/>
    <n v="-94920"/>
    <n v="-30100"/>
    <n v="-48350"/>
    <n v="-261868.40299999999"/>
    <n v="-97025.71100000001"/>
    <n v="-0.58859576862527829"/>
    <n v="8"/>
    <x v="2"/>
  </r>
  <r>
    <x v="7"/>
    <x v="6"/>
    <x v="2"/>
    <n v="557888.73699999996"/>
    <n v="-297018.071"/>
    <n v="-75020"/>
    <n v="-78040"/>
    <n v="-66120"/>
    <n v="-516198.071"/>
    <n v="41690.665999999968"/>
    <n v="7.4729355936074354E-2"/>
    <n v="8"/>
    <x v="2"/>
  </r>
  <r>
    <x v="7"/>
    <x v="15"/>
    <x v="0"/>
    <n v="5381314.8969999999"/>
    <n v="-193575.83000000002"/>
    <n v="-91880"/>
    <n v="-59890"/>
    <n v="-39650"/>
    <n v="-384995.83"/>
    <n v="4996319.0669999998"/>
    <n v="0.92845692226362198"/>
    <n v="8"/>
    <x v="2"/>
  </r>
  <r>
    <x v="7"/>
    <x v="15"/>
    <x v="1"/>
    <n v="26939355.050999999"/>
    <n v="-10267613.642999999"/>
    <n v="-19240"/>
    <n v="-21750"/>
    <n v="-12670"/>
    <n v="-10321273.642999999"/>
    <n v="16618081.408"/>
    <n v="0.61687005411004192"/>
    <n v="8"/>
    <x v="2"/>
  </r>
  <r>
    <x v="7"/>
    <x v="15"/>
    <x v="2"/>
    <n v="3698906.2179999999"/>
    <n v="-1325672.4249999998"/>
    <n v="-83920"/>
    <n v="-48850"/>
    <n v="-87570"/>
    <n v="-1546012.4249999998"/>
    <n v="2152893.7930000001"/>
    <n v="0.58203524666923578"/>
    <n v="8"/>
    <x v="2"/>
  </r>
  <r>
    <x v="7"/>
    <x v="15"/>
    <x v="0"/>
    <n v="24198.789999999997"/>
    <n v="-32661.775999999998"/>
    <n v="-29850"/>
    <n v="-103010"/>
    <n v="-60170"/>
    <n v="-225691.77600000001"/>
    <n v="-201492.986"/>
    <n v="-8.3265727749197396"/>
    <n v="8"/>
    <x v="2"/>
  </r>
  <r>
    <x v="7"/>
    <x v="15"/>
    <x v="0"/>
    <n v="4651971.2609999999"/>
    <n v="-3073887.2289999998"/>
    <n v="-97280"/>
    <n v="-98960"/>
    <n v="-58480"/>
    <n v="-3328607.2289999998"/>
    <n v="1323364.0320000001"/>
    <n v="0.28447381932353688"/>
    <n v="8"/>
    <x v="2"/>
  </r>
  <r>
    <x v="7"/>
    <x v="15"/>
    <x v="0"/>
    <n v="7331993.0319999997"/>
    <n v="-2615868.5"/>
    <n v="-70550"/>
    <n v="-14950"/>
    <n v="-31710"/>
    <n v="-2733078.5"/>
    <n v="4598914.5319999997"/>
    <n v="0.62723934841840967"/>
    <n v="8"/>
    <x v="2"/>
  </r>
  <r>
    <x v="7"/>
    <x v="15"/>
    <x v="0"/>
    <n v="47684.034999999996"/>
    <n v="-23976.379000000001"/>
    <n v="-85540"/>
    <n v="-57420"/>
    <n v="-75830"/>
    <n v="-242766.37900000002"/>
    <n v="-195082.34400000001"/>
    <n v="-4.0911458940083412"/>
    <n v="8"/>
    <x v="2"/>
  </r>
  <r>
    <x v="7"/>
    <x v="15"/>
    <x v="0"/>
    <n v="51725.093000000001"/>
    <n v="-52792.6"/>
    <n v="-28760"/>
    <n v="-52740"/>
    <n v="-56250"/>
    <n v="-190542.6"/>
    <n v="-138817.50700000001"/>
    <n v="-2.6837555806811215"/>
    <n v="8"/>
    <x v="2"/>
  </r>
  <r>
    <x v="7"/>
    <x v="15"/>
    <x v="0"/>
    <n v="1535183.5379999997"/>
    <n v="-570330.2429999999"/>
    <n v="-88850"/>
    <n v="-33130"/>
    <n v="-41420"/>
    <n v="-733730.2429999999"/>
    <n v="801453.29499999981"/>
    <n v="0.52205698873250939"/>
    <n v="8"/>
    <x v="2"/>
  </r>
  <r>
    <x v="7"/>
    <x v="15"/>
    <x v="0"/>
    <n v="898717.30900000001"/>
    <n v="-495333.3"/>
    <n v="-104420"/>
    <n v="-102170"/>
    <n v="-29640"/>
    <n v="-731563.3"/>
    <n v="167154.00899999996"/>
    <n v="0.18599175438825333"/>
    <n v="8"/>
    <x v="2"/>
  </r>
  <r>
    <x v="7"/>
    <x v="15"/>
    <x v="0"/>
    <n v="1563320.423"/>
    <n v="-410814.03299999994"/>
    <n v="-100840"/>
    <n v="-47810"/>
    <n v="-101990"/>
    <n v="-661454.03299999994"/>
    <n v="901866.39"/>
    <n v="0.57689158072234825"/>
    <n v="8"/>
    <x v="2"/>
  </r>
  <r>
    <x v="7"/>
    <x v="15"/>
    <x v="0"/>
    <n v="324795.41499999998"/>
    <n v="-19002.899999999998"/>
    <n v="-71670"/>
    <n v="-52410"/>
    <n v="-78970"/>
    <n v="-222052.9"/>
    <n v="102742.51499999998"/>
    <n v="0.31632994265020642"/>
    <n v="8"/>
    <x v="2"/>
  </r>
  <r>
    <x v="7"/>
    <x v="15"/>
    <x v="0"/>
    <n v="1239493.6469999999"/>
    <n v="-32332.943999999996"/>
    <n v="-64120"/>
    <n v="-92650"/>
    <n v="-18670"/>
    <n v="-207772.94399999999"/>
    <n v="1031720.7029999999"/>
    <n v="0.832372723730467"/>
    <n v="8"/>
    <x v="2"/>
  </r>
  <r>
    <x v="7"/>
    <x v="15"/>
    <x v="0"/>
    <n v="1004579.9679999999"/>
    <n v="-46154.724000000002"/>
    <n v="-22240"/>
    <n v="-87180"/>
    <n v="-38230"/>
    <n v="-193804.72399999999"/>
    <n v="810775.24399999995"/>
    <n v="0.80707884869947955"/>
    <n v="8"/>
    <x v="2"/>
  </r>
  <r>
    <x v="7"/>
    <x v="15"/>
    <x v="0"/>
    <n v="1821627.6609999998"/>
    <n v="-326606.51099999994"/>
    <n v="-54380"/>
    <n v="-67560"/>
    <n v="-17950"/>
    <n v="-466496.51099999994"/>
    <n v="1355131.15"/>
    <n v="0.74391225990501686"/>
    <n v="8"/>
    <x v="2"/>
  </r>
  <r>
    <x v="7"/>
    <x v="15"/>
    <x v="0"/>
    <n v="9201082.7300000004"/>
    <n v="-460670.48999999993"/>
    <n v="-48380"/>
    <n v="-68040"/>
    <n v="-63830"/>
    <n v="-640920.49"/>
    <n v="8560162.2400000002"/>
    <n v="0.93034292715244393"/>
    <n v="8"/>
    <x v="2"/>
  </r>
  <r>
    <x v="7"/>
    <x v="15"/>
    <x v="0"/>
    <n v="2330461.784"/>
    <n v="-120302.39199999999"/>
    <n v="-27150"/>
    <n v="-37770"/>
    <n v="-64530"/>
    <n v="-249752.39199999999"/>
    <n v="2080709.392"/>
    <n v="0.89283137199901841"/>
    <n v="8"/>
    <x v="2"/>
  </r>
  <r>
    <x v="7"/>
    <x v="15"/>
    <x v="0"/>
    <n v="221100.481"/>
    <n v="-17936.057999999997"/>
    <n v="-95850"/>
    <n v="-26330"/>
    <n v="-41300"/>
    <n v="-181416.05799999999"/>
    <n v="39684.42300000001"/>
    <n v="0.17948591889313895"/>
    <n v="8"/>
    <x v="2"/>
  </r>
  <r>
    <x v="7"/>
    <x v="15"/>
    <x v="0"/>
    <n v="1259467.6569999999"/>
    <n v="-732763.92699999991"/>
    <n v="-20180"/>
    <n v="-51960"/>
    <n v="-54180"/>
    <n v="-859083.92699999991"/>
    <n v="400383.73"/>
    <n v="0.31789917571499815"/>
    <n v="8"/>
    <x v="2"/>
  </r>
  <r>
    <x v="7"/>
    <x v="15"/>
    <x v="0"/>
    <n v="126537.936"/>
    <n v="-167443.68899999998"/>
    <n v="-90950"/>
    <n v="-68470"/>
    <n v="-14000"/>
    <n v="-340863.68900000001"/>
    <n v="-214325.75300000003"/>
    <n v="-1.693766784689771"/>
    <n v="8"/>
    <x v="2"/>
  </r>
  <r>
    <x v="7"/>
    <x v="15"/>
    <x v="0"/>
    <n v="1213.5550000000001"/>
    <n v="-2290.7779999999998"/>
    <n v="-32430"/>
    <n v="-78950"/>
    <n v="-34050"/>
    <n v="-147720.77799999999"/>
    <n v="-146507.223"/>
    <n v="-120.72565561511426"/>
    <n v="8"/>
    <x v="2"/>
  </r>
  <r>
    <x v="7"/>
    <x v="15"/>
    <x v="0"/>
    <n v="33794.957000000002"/>
    <n v="-8388.253999999999"/>
    <n v="-70140"/>
    <n v="-36920"/>
    <n v="-54930"/>
    <n v="-170378.25399999999"/>
    <n v="-136583.29699999999"/>
    <n v="-4.041528947647425"/>
    <n v="8"/>
    <x v="2"/>
  </r>
  <r>
    <x v="7"/>
    <x v="15"/>
    <x v="0"/>
    <n v="2294309.2480000001"/>
    <n v="-601202.76299999992"/>
    <n v="-14220"/>
    <n v="-96470"/>
    <n v="-52530"/>
    <n v="-764422.76299999992"/>
    <n v="1529886.4850000003"/>
    <n v="0.66681790448852352"/>
    <n v="8"/>
    <x v="2"/>
  </r>
  <r>
    <x v="7"/>
    <x v="15"/>
    <x v="0"/>
    <n v="4035699.6469999999"/>
    <n v="-1198448.909"/>
    <n v="-74980"/>
    <n v="-26250"/>
    <n v="-89580"/>
    <n v="-1389258.909"/>
    <n v="2646440.7379999999"/>
    <n v="0.65575760573938469"/>
    <n v="8"/>
    <x v="2"/>
  </r>
  <r>
    <x v="7"/>
    <x v="15"/>
    <x v="0"/>
    <n v="621110.41999999993"/>
    <n v="-165097.674"/>
    <n v="-63840"/>
    <n v="-64620"/>
    <n v="-18720"/>
    <n v="-312277.674"/>
    <n v="308832.74599999993"/>
    <n v="0.4972267990609463"/>
    <n v="8"/>
    <x v="2"/>
  </r>
  <r>
    <x v="7"/>
    <x v="15"/>
    <x v="0"/>
    <n v="1101266.173"/>
    <n v="-175353.50699999998"/>
    <n v="-74800"/>
    <n v="-25360"/>
    <n v="-45170"/>
    <n v="-320683.50699999998"/>
    <n v="780582.66599999997"/>
    <n v="0.70880472417815743"/>
    <n v="8"/>
    <x v="2"/>
  </r>
  <r>
    <x v="7"/>
    <x v="15"/>
    <x v="0"/>
    <n v="150926.783"/>
    <n v="-26073.963999999996"/>
    <n v="-47070"/>
    <n v="-37350"/>
    <n v="-94480"/>
    <n v="-204973.96400000001"/>
    <n v="-54047.181000000011"/>
    <n v="-0.35810198776979174"/>
    <n v="8"/>
    <x v="2"/>
  </r>
  <r>
    <x v="7"/>
    <x v="15"/>
    <x v="0"/>
    <n v="695926.41299999994"/>
    <n v="-342293.27299999999"/>
    <n v="-72020"/>
    <n v="-82430"/>
    <n v="-39270"/>
    <n v="-536013.27300000004"/>
    <n v="159913.1399999999"/>
    <n v="0.22978455338495668"/>
    <n v="8"/>
    <x v="2"/>
  </r>
  <r>
    <x v="7"/>
    <x v="15"/>
    <x v="0"/>
    <n v="319905.34099999996"/>
    <n v="-180274.31099999999"/>
    <n v="-91790"/>
    <n v="-54860"/>
    <n v="-46200"/>
    <n v="-373124.31099999999"/>
    <n v="-53218.97000000003"/>
    <n v="-0.16635849165144148"/>
    <n v="8"/>
    <x v="2"/>
  </r>
  <r>
    <x v="7"/>
    <x v="15"/>
    <x v="1"/>
    <n v="663994.83499999996"/>
    <n v="-327058.87199999997"/>
    <n v="-106980"/>
    <n v="-81180"/>
    <n v="-72250"/>
    <n v="-587468.87199999997"/>
    <n v="76525.962999999989"/>
    <n v="0.1152508407689647"/>
    <n v="8"/>
    <x v="2"/>
  </r>
  <r>
    <x v="7"/>
    <x v="15"/>
    <x v="2"/>
    <n v="184066.75699999998"/>
    <n v="-98283.380999999979"/>
    <n v="-76190"/>
    <n v="-49890"/>
    <n v="-45800"/>
    <n v="-270163.38099999999"/>
    <n v="-86096.624000000011"/>
    <n v="-0.46774673169256747"/>
    <n v="8"/>
    <x v="2"/>
  </r>
  <r>
    <x v="7"/>
    <x v="15"/>
    <x v="0"/>
    <n v="998203.71699999995"/>
    <n v="-531293.09100000001"/>
    <n v="-54940"/>
    <n v="-48690"/>
    <n v="-102140"/>
    <n v="-737063.09100000001"/>
    <n v="261140.62599999993"/>
    <n v="0.26161055258823479"/>
    <n v="8"/>
    <x v="2"/>
  </r>
  <r>
    <x v="7"/>
    <x v="15"/>
    <x v="0"/>
    <n v="2441196.443"/>
    <n v="-43705.871999999996"/>
    <n v="-82930"/>
    <n v="-104300"/>
    <n v="-18750"/>
    <n v="-249685.872"/>
    <n v="2191510.571"/>
    <n v="0.8977198771872863"/>
    <n v="8"/>
    <x v="2"/>
  </r>
  <r>
    <x v="7"/>
    <x v="15"/>
    <x v="0"/>
    <n v="11124.196999999998"/>
    <n v="-65279.171999999999"/>
    <n v="-25710"/>
    <n v="-30570"/>
    <n v="-53670"/>
    <n v="-175229.17199999999"/>
    <n v="-164104.97500000001"/>
    <n v="-14.752073790135148"/>
    <n v="8"/>
    <x v="2"/>
  </r>
  <r>
    <x v="7"/>
    <x v="15"/>
    <x v="0"/>
    <n v="1761270.7"/>
    <n v="-1020559.6869999999"/>
    <n v="-57660"/>
    <n v="-70920"/>
    <n v="-50680"/>
    <n v="-1199819.6869999999"/>
    <n v="561451.01300000004"/>
    <n v="0.318776104661254"/>
    <n v="8"/>
    <x v="2"/>
  </r>
  <r>
    <x v="7"/>
    <x v="15"/>
    <x v="0"/>
    <n v="295575.29399999999"/>
    <n v="-56451.702999999994"/>
    <n v="-50610"/>
    <n v="-108370"/>
    <n v="-40620"/>
    <n v="-256051.70299999998"/>
    <n v="39523.591000000015"/>
    <n v="0.13371750549624764"/>
    <n v="8"/>
    <x v="2"/>
  </r>
  <r>
    <x v="7"/>
    <x v="15"/>
    <x v="1"/>
    <n v="741809.01199999987"/>
    <n v="-95790.428999999989"/>
    <n v="-103130"/>
    <n v="-15780"/>
    <n v="-85050"/>
    <n v="-299750.429"/>
    <n v="442058.58299999987"/>
    <n v="0.59591967184135519"/>
    <n v="8"/>
    <x v="2"/>
  </r>
  <r>
    <x v="7"/>
    <x v="15"/>
    <x v="2"/>
    <n v="2967175.855"/>
    <n v="-412459.81700000004"/>
    <n v="-85920"/>
    <n v="-59590"/>
    <n v="-20620"/>
    <n v="-578589.81700000004"/>
    <n v="2388586.0379999997"/>
    <n v="0.80500319317946178"/>
    <n v="8"/>
    <x v="2"/>
  </r>
  <r>
    <x v="7"/>
    <x v="15"/>
    <x v="0"/>
    <n v="2339829.9819999998"/>
    <n v="-178165.13399999999"/>
    <n v="-53240"/>
    <n v="-99060"/>
    <n v="-45900"/>
    <n v="-376365.13399999996"/>
    <n v="1963464.8479999998"/>
    <n v="0.83914851211612518"/>
    <n v="8"/>
    <x v="2"/>
  </r>
  <r>
    <x v="7"/>
    <x v="15"/>
    <x v="0"/>
    <n v="167247.57"/>
    <n v="-18839.316999999999"/>
    <n v="-95270"/>
    <n v="-23570"/>
    <n v="-51670"/>
    <n v="-189349.31700000001"/>
    <n v="-22101.747000000003"/>
    <n v="-0.13214988415078319"/>
    <n v="8"/>
    <x v="2"/>
  </r>
  <r>
    <x v="7"/>
    <x v="15"/>
    <x v="0"/>
    <n v="1531255.145"/>
    <n v="-158989.74"/>
    <n v="-65320"/>
    <n v="-60820"/>
    <n v="-101530"/>
    <n v="-386659.74"/>
    <n v="1144595.405"/>
    <n v="0.74748836517378692"/>
    <n v="8"/>
    <x v="2"/>
  </r>
  <r>
    <x v="7"/>
    <x v="15"/>
    <x v="1"/>
    <n v="632897.86699999997"/>
    <n v="-175915.22199999998"/>
    <n v="-48810"/>
    <n v="-67990"/>
    <n v="-34670"/>
    <n v="-327385.22199999995"/>
    <n v="305512.64500000002"/>
    <n v="0.4827202949002829"/>
    <n v="8"/>
    <x v="2"/>
  </r>
  <r>
    <x v="7"/>
    <x v="15"/>
    <x v="2"/>
    <n v="1757.952"/>
    <n v="-2844.6460000000002"/>
    <n v="-40560"/>
    <n v="-21090"/>
    <n v="-57070"/>
    <n v="-121564.64599999999"/>
    <n v="-119806.69399999999"/>
    <n v="-68.151288544852179"/>
    <n v="8"/>
    <x v="2"/>
  </r>
  <r>
    <x v="7"/>
    <x v="15"/>
    <x v="0"/>
    <n v="757410.72400000005"/>
    <n v="-115725.77799999999"/>
    <n v="-53930"/>
    <n v="-85730"/>
    <n v="-55930"/>
    <n v="-311315.77799999999"/>
    <n v="446094.94600000005"/>
    <n v="0.58897363328064001"/>
    <n v="8"/>
    <x v="2"/>
  </r>
  <r>
    <x v="7"/>
    <x v="15"/>
    <x v="0"/>
    <n v="1407511.8119999999"/>
    <n v="-240749.432"/>
    <n v="-48430"/>
    <n v="-57900"/>
    <n v="-69260"/>
    <n v="-416339.43200000003"/>
    <n v="991172.37999999989"/>
    <n v="0.70420182022600319"/>
    <n v="8"/>
    <x v="2"/>
  </r>
  <r>
    <x v="7"/>
    <x v="15"/>
    <x v="1"/>
    <n v="1719183.648"/>
    <n v="-13959.672999999999"/>
    <n v="-26030"/>
    <n v="-97310"/>
    <n v="-93500"/>
    <n v="-230799.67300000001"/>
    <n v="1488383.9750000001"/>
    <n v="0.86575042563457427"/>
    <n v="8"/>
    <x v="2"/>
  </r>
  <r>
    <x v="7"/>
    <x v="15"/>
    <x v="2"/>
    <n v="4295108.1880000001"/>
    <n v="-66267.87999999999"/>
    <n v="-106850"/>
    <n v="-47000"/>
    <n v="-102330"/>
    <n v="-322447.88"/>
    <n v="3972660.3080000002"/>
    <n v="0.9249267152569336"/>
    <n v="8"/>
    <x v="2"/>
  </r>
  <r>
    <x v="7"/>
    <x v="15"/>
    <x v="0"/>
    <n v="4562218.7869999995"/>
    <n v="-852237.58899999992"/>
    <n v="-51490"/>
    <n v="-65560"/>
    <n v="-32620"/>
    <n v="-1001907.5889999999"/>
    <n v="3560311.1979999999"/>
    <n v="0.78039028030507307"/>
    <n v="8"/>
    <x v="2"/>
  </r>
  <r>
    <x v="7"/>
    <x v="11"/>
    <x v="0"/>
    <n v="-7310.058"/>
    <n v="704.50800000000004"/>
    <n v="-91430"/>
    <n v="-41470"/>
    <n v="-51880"/>
    <n v="-184075.492"/>
    <n v="-191385.55"/>
    <n v="26.181126059464916"/>
    <n v="8"/>
    <x v="2"/>
  </r>
  <r>
    <x v="7"/>
    <x v="11"/>
    <x v="1"/>
    <n v="-3770.8649999999998"/>
    <n v="4882.2689999999993"/>
    <n v="-57410"/>
    <n v="-60850"/>
    <n v="-37170"/>
    <n v="-150547.731"/>
    <n v="-154318.59599999999"/>
    <n v="40.923924881956793"/>
    <n v="8"/>
    <x v="2"/>
  </r>
  <r>
    <x v="7"/>
    <x v="11"/>
    <x v="0"/>
    <n v="386467.50799999991"/>
    <n v="-233764.3"/>
    <n v="-90580"/>
    <n v="-30700"/>
    <n v="-47080"/>
    <n v="-402124.3"/>
    <n v="-15656.792000000074"/>
    <n v="-4.0512570076137108E-2"/>
    <n v="8"/>
    <x v="2"/>
  </r>
  <r>
    <x v="7"/>
    <x v="11"/>
    <x v="1"/>
    <n v="878771.93599999999"/>
    <n v="-550507.64299999992"/>
    <n v="-96170"/>
    <n v="-84530"/>
    <n v="-40050"/>
    <n v="-771257.64299999992"/>
    <n v="107514.29300000006"/>
    <n v="0.12234607023226567"/>
    <n v="8"/>
    <x v="2"/>
  </r>
  <r>
    <x v="7"/>
    <x v="11"/>
    <x v="2"/>
    <n v="444401.53799999994"/>
    <n v="-785995.73499999999"/>
    <n v="-58200"/>
    <n v="-37700"/>
    <n v="-87320"/>
    <n v="-969215.73499999999"/>
    <n v="-524814.19700000004"/>
    <n v="-1.1809459511816545"/>
    <n v="8"/>
    <x v="2"/>
  </r>
  <r>
    <x v="7"/>
    <x v="11"/>
    <x v="3"/>
    <n v="590529.73699999996"/>
    <n v="-316295.78399999999"/>
    <n v="-60050"/>
    <n v="-74280"/>
    <n v="-74000"/>
    <n v="-524625.78399999999"/>
    <n v="65903.95299999998"/>
    <n v="0.11160141288532602"/>
    <n v="8"/>
    <x v="2"/>
  </r>
  <r>
    <x v="7"/>
    <x v="11"/>
    <x v="0"/>
    <n v="386168.43999999994"/>
    <n v="-492574.79599999997"/>
    <n v="-79280"/>
    <n v="-56920"/>
    <n v="-60680"/>
    <n v="-689454.79599999997"/>
    <n v="-303286.35600000003"/>
    <n v="-0.78537323246819468"/>
    <n v="8"/>
    <x v="2"/>
  </r>
  <r>
    <x v="7"/>
    <x v="11"/>
    <x v="1"/>
    <n v="302037.39299999998"/>
    <n v="-295205.51199999999"/>
    <n v="-74210"/>
    <n v="-96720"/>
    <n v="-106760"/>
    <n v="-572895.51199999999"/>
    <n v="-270858.11900000001"/>
    <n v="-0.89677015256187176"/>
    <n v="8"/>
    <x v="2"/>
  </r>
  <r>
    <x v="7"/>
    <x v="11"/>
    <x v="2"/>
    <n v="354897.45899999997"/>
    <n v="-230466.565"/>
    <n v="-62750"/>
    <n v="-14060"/>
    <n v="-92210"/>
    <n v="-399486.565"/>
    <n v="-44589.106000000029"/>
    <n v="-0.12563940616999467"/>
    <n v="8"/>
    <x v="2"/>
  </r>
  <r>
    <x v="7"/>
    <x v="11"/>
    <x v="3"/>
    <n v="-15726.143999999998"/>
    <n v="1204.3919999999998"/>
    <n v="-78310"/>
    <n v="-75750"/>
    <n v="-33670"/>
    <n v="-186525.60800000001"/>
    <n v="-202251.75200000001"/>
    <n v="12.8608609968216"/>
    <n v="8"/>
    <x v="2"/>
  </r>
  <r>
    <x v="7"/>
    <x v="11"/>
    <x v="0"/>
    <n v="144534.796"/>
    <n v="-77592.781000000003"/>
    <n v="-36380"/>
    <n v="-99560"/>
    <n v="-25470"/>
    <n v="-239002.78100000002"/>
    <n v="-94467.985000000015"/>
    <n v="-0.653600292901095"/>
    <n v="8"/>
    <x v="2"/>
  </r>
  <r>
    <x v="7"/>
    <x v="11"/>
    <x v="1"/>
    <n v="52790.163999999997"/>
    <n v="-25900.944999999996"/>
    <n v="-49890"/>
    <n v="-40100"/>
    <n v="-41430"/>
    <n v="-157320.94500000001"/>
    <n v="-104530.78100000002"/>
    <n v="-1.9801185122289073"/>
    <n v="8"/>
    <x v="2"/>
  </r>
  <r>
    <x v="7"/>
    <x v="11"/>
    <x v="2"/>
    <n v="618656.50699999998"/>
    <n v="-467590.17199999996"/>
    <n v="-87630"/>
    <n v="-92110"/>
    <n v="-52020"/>
    <n v="-699350.17200000002"/>
    <n v="-80693.665000000037"/>
    <n v="-0.13043371254801986"/>
    <n v="8"/>
    <x v="2"/>
  </r>
  <r>
    <x v="7"/>
    <x v="11"/>
    <x v="3"/>
    <n v="34863.541999999994"/>
    <n v="-25754.483999999997"/>
    <n v="-20040"/>
    <n v="-28900"/>
    <n v="-95440"/>
    <n v="-170134.484"/>
    <n v="-135270.94200000001"/>
    <n v="-3.8800114457676167"/>
    <n v="8"/>
    <x v="2"/>
  </r>
  <r>
    <x v="7"/>
    <x v="11"/>
    <x v="0"/>
    <n v="129922.59"/>
    <n v="-69009.968999999997"/>
    <n v="-75510"/>
    <n v="-35650"/>
    <n v="-17110"/>
    <n v="-197279.96899999998"/>
    <n v="-67357.378999999986"/>
    <n v="-0.51844239712277895"/>
    <n v="8"/>
    <x v="2"/>
  </r>
  <r>
    <x v="7"/>
    <x v="11"/>
    <x v="1"/>
    <n v="138767.76199999999"/>
    <n v="-158046.16800000001"/>
    <n v="-104360"/>
    <n v="-81820"/>
    <n v="-22080"/>
    <n v="-366306.16800000001"/>
    <n v="-227538.40600000002"/>
    <n v="-1.6397065335679337"/>
    <n v="8"/>
    <x v="2"/>
  </r>
  <r>
    <x v="7"/>
    <x v="11"/>
    <x v="2"/>
    <n v="770813.39299999992"/>
    <n v="-629209.32899999991"/>
    <n v="-60640"/>
    <n v="-76290"/>
    <n v="-106360"/>
    <n v="-872499.32899999991"/>
    <n v="-101685.93599999999"/>
    <n v="-0.13192030253164011"/>
    <n v="8"/>
    <x v="2"/>
  </r>
  <r>
    <x v="7"/>
    <x v="11"/>
    <x v="3"/>
    <n v="725889.00300000003"/>
    <n v="-532219.16299999994"/>
    <n v="-97440"/>
    <n v="-36810"/>
    <n v="-78800"/>
    <n v="-745269.16299999994"/>
    <n v="-19380.159999999916"/>
    <n v="-2.6698517156072573E-2"/>
    <n v="8"/>
    <x v="2"/>
  </r>
  <r>
    <x v="7"/>
    <x v="11"/>
    <x v="0"/>
    <n v="117908.11900000001"/>
    <n v="-86927.406999999992"/>
    <n v="-81670"/>
    <n v="-52210"/>
    <n v="-40800"/>
    <n v="-261607.40700000001"/>
    <n v="-143699.288"/>
    <n v="-1.2187395509210015"/>
    <n v="8"/>
    <x v="2"/>
  </r>
  <r>
    <x v="7"/>
    <x v="11"/>
    <x v="0"/>
    <n v="38136.447999999997"/>
    <n v="-21352.190999999999"/>
    <n v="-74410"/>
    <n v="-91270"/>
    <n v="-64010"/>
    <n v="-251042.19099999999"/>
    <n v="-212905.74299999999"/>
    <n v="-5.5827365726351861"/>
    <n v="8"/>
    <x v="2"/>
  </r>
  <r>
    <x v="7"/>
    <x v="11"/>
    <x v="1"/>
    <n v="361988.52899999998"/>
    <n v="-292059.83799999999"/>
    <n v="-79990"/>
    <n v="-49770"/>
    <n v="-28060"/>
    <n v="-449879.83799999999"/>
    <n v="-87891.309000000008"/>
    <n v="-0.24280136512281586"/>
    <n v="8"/>
    <x v="2"/>
  </r>
  <r>
    <x v="7"/>
    <x v="11"/>
    <x v="2"/>
    <n v="480084.83599999995"/>
    <n v="-206524.62599999999"/>
    <n v="-85550"/>
    <n v="-41180"/>
    <n v="-107180"/>
    <n v="-440434.62599999999"/>
    <n v="39650.209999999963"/>
    <n v="8.2590007071166829E-2"/>
    <n v="8"/>
    <x v="2"/>
  </r>
  <r>
    <x v="7"/>
    <x v="11"/>
    <x v="0"/>
    <n v="376938.25399999996"/>
    <n v="-232547.55999999997"/>
    <n v="-39750"/>
    <n v="-69190"/>
    <n v="-67570"/>
    <n v="-409057.55999999994"/>
    <n v="-32119.305999999982"/>
    <n v="-8.5211054222159119E-2"/>
    <n v="8"/>
    <x v="2"/>
  </r>
  <r>
    <x v="7"/>
    <x v="11"/>
    <x v="1"/>
    <n v="791281.67999999993"/>
    <n v="-467908.08399999997"/>
    <n v="-86260"/>
    <n v="-96980"/>
    <n v="-29730"/>
    <n v="-680878.08400000003"/>
    <n v="110403.5959999999"/>
    <n v="0.13952502476741269"/>
    <n v="8"/>
    <x v="2"/>
  </r>
  <r>
    <x v="7"/>
    <x v="11"/>
    <x v="2"/>
    <n v="94143.091"/>
    <n v="-70451.737999999998"/>
    <n v="-67680"/>
    <n v="-66880"/>
    <n v="-92880"/>
    <n v="-297891.73800000001"/>
    <n v="-203748.647"/>
    <n v="-2.1642442885160844"/>
    <n v="8"/>
    <x v="2"/>
  </r>
  <r>
    <x v="7"/>
    <x v="11"/>
    <x v="0"/>
    <n v="207291.24499999997"/>
    <n v="-133445.33299999998"/>
    <n v="-69620"/>
    <n v="-47950"/>
    <n v="-22050"/>
    <n v="-273065.33299999998"/>
    <n v="-65774.088000000018"/>
    <n v="-0.31730277851339078"/>
    <n v="8"/>
    <x v="2"/>
  </r>
  <r>
    <x v="7"/>
    <x v="11"/>
    <x v="1"/>
    <n v="114570.77099999999"/>
    <n v="-77459.080999999991"/>
    <n v="-53260"/>
    <n v="-90750"/>
    <n v="-62740"/>
    <n v="-284209.08100000001"/>
    <n v="-169638.31"/>
    <n v="-1.4806421264285636"/>
    <n v="8"/>
    <x v="2"/>
  </r>
  <r>
    <x v="7"/>
    <x v="11"/>
    <x v="2"/>
    <n v="770368.47299999988"/>
    <n v="-761221.18799999997"/>
    <n v="-28050"/>
    <n v="-79830"/>
    <n v="-89550"/>
    <n v="-958651.18799999997"/>
    <n v="-188282.71500000008"/>
    <n v="-0.24440604931141843"/>
    <n v="8"/>
    <x v="2"/>
  </r>
  <r>
    <x v="7"/>
    <x v="11"/>
    <x v="0"/>
    <n v="3216837.4979999997"/>
    <n v="-374967.92899999995"/>
    <n v="-68890"/>
    <n v="-103250"/>
    <n v="-32140"/>
    <n v="-579247.929"/>
    <n v="2637589.5689999997"/>
    <n v="0.81993248668602781"/>
    <n v="8"/>
    <x v="2"/>
  </r>
  <r>
    <x v="7"/>
    <x v="11"/>
    <x v="0"/>
    <n v="9955.5609999999997"/>
    <n v="-3746.7359999999994"/>
    <n v="-63710"/>
    <n v="-63960"/>
    <n v="-83230"/>
    <n v="-214646.736"/>
    <n v="-204691.17500000002"/>
    <n v="-20.560486244823373"/>
    <n v="8"/>
    <x v="2"/>
  </r>
  <r>
    <x v="7"/>
    <x v="11"/>
    <x v="0"/>
    <n v="16872.610999999997"/>
    <n v="-8306.375"/>
    <n v="-54410"/>
    <n v="-81640"/>
    <n v="-80600"/>
    <n v="-224956.375"/>
    <n v="-208083.764"/>
    <n v="-12.332635654315744"/>
    <n v="8"/>
    <x v="2"/>
  </r>
  <r>
    <x v="7"/>
    <x v="11"/>
    <x v="0"/>
    <n v="59214.875999999989"/>
    <n v="-5485.0950000000003"/>
    <n v="-89090"/>
    <n v="-83260"/>
    <n v="-71750"/>
    <n v="-249585.095"/>
    <n v="-190370.21900000001"/>
    <n v="-3.2149053052141836"/>
    <n v="8"/>
    <x v="2"/>
  </r>
  <r>
    <x v="7"/>
    <x v="11"/>
    <x v="0"/>
    <n v="101961.41900000001"/>
    <n v="-26588.120999999999"/>
    <n v="-87020"/>
    <n v="-77310"/>
    <n v="-70270"/>
    <n v="-261188.12099999998"/>
    <n v="-159226.70199999999"/>
    <n v="-1.5616367794959776"/>
    <n v="8"/>
    <x v="2"/>
  </r>
  <r>
    <x v="7"/>
    <x v="11"/>
    <x v="0"/>
    <n v="4634.6229999999996"/>
    <n v="-7618.4429999999993"/>
    <n v="-66580"/>
    <n v="-106360"/>
    <n v="-63250"/>
    <n v="-243808.443"/>
    <n v="-239173.82"/>
    <n v="-51.605884664189517"/>
    <n v="8"/>
    <x v="2"/>
  </r>
  <r>
    <x v="7"/>
    <x v="12"/>
    <x v="0"/>
    <n v="22139.789000000001"/>
    <n v="-16710.441999999999"/>
    <n v="-51540"/>
    <n v="-98720"/>
    <n v="-31190"/>
    <n v="-198160.44200000001"/>
    <n v="-176020.65300000002"/>
    <n v="-7.9504214335556682"/>
    <n v="8"/>
    <x v="2"/>
  </r>
  <r>
    <x v="7"/>
    <x v="12"/>
    <x v="0"/>
    <n v="2726563.5249999999"/>
    <n v="-190540.72100000002"/>
    <n v="-41830"/>
    <n v="-59140"/>
    <n v="-85040"/>
    <n v="-376550.72100000002"/>
    <n v="2350012.804"/>
    <n v="0.86189548948799943"/>
    <n v="8"/>
    <x v="2"/>
  </r>
  <r>
    <x v="7"/>
    <x v="12"/>
    <x v="0"/>
    <n v="349702.74499999994"/>
    <n v="-130058.103"/>
    <n v="-73060"/>
    <n v="-63730"/>
    <n v="-18450"/>
    <n v="-285298.103"/>
    <n v="64404.641999999934"/>
    <n v="0.18416967816480809"/>
    <n v="8"/>
    <x v="2"/>
  </r>
  <r>
    <x v="7"/>
    <x v="12"/>
    <x v="0"/>
    <n v="154520.79299999998"/>
    <n v="-45371.256000000001"/>
    <n v="-90140"/>
    <n v="-60370"/>
    <n v="-50490"/>
    <n v="-246371.25599999999"/>
    <n v="-91850.463000000018"/>
    <n v="-0.59442137991098731"/>
    <n v="8"/>
    <x v="2"/>
  </r>
  <r>
    <x v="7"/>
    <x v="12"/>
    <x v="0"/>
    <n v="132342.427"/>
    <n v="-3458.7139999999999"/>
    <n v="-60570"/>
    <n v="-103790"/>
    <n v="-103830"/>
    <n v="-271648.71399999998"/>
    <n v="-139306.28699999998"/>
    <n v="-1.0526200112681929"/>
    <n v="8"/>
    <x v="2"/>
  </r>
  <r>
    <x v="7"/>
    <x v="12"/>
    <x v="0"/>
    <n v="182725.19999999998"/>
    <n v="-208005.23099999997"/>
    <n v="-35030"/>
    <n v="-106490"/>
    <n v="-31390"/>
    <n v="-380915.23099999997"/>
    <n v="-198190.03099999999"/>
    <n v="-1.0846343635141733"/>
    <n v="8"/>
    <x v="2"/>
  </r>
  <r>
    <x v="7"/>
    <x v="12"/>
    <x v="0"/>
    <n v="367473.11999999994"/>
    <n v="-415995.22999999992"/>
    <n v="-78420"/>
    <n v="-80140"/>
    <n v="-16560"/>
    <n v="-591115.23"/>
    <n v="-223642.11000000004"/>
    <n v="-0.60859447352230844"/>
    <n v="8"/>
    <x v="2"/>
  </r>
  <r>
    <x v="7"/>
    <x v="12"/>
    <x v="0"/>
    <n v="64566.165999999997"/>
    <n v="-44407.866999999998"/>
    <n v="-71140"/>
    <n v="-35620"/>
    <n v="-52670"/>
    <n v="-203837.867"/>
    <n v="-139271.701"/>
    <n v="-2.1570384247378107"/>
    <n v="8"/>
    <x v="2"/>
  </r>
  <r>
    <x v="7"/>
    <x v="12"/>
    <x v="0"/>
    <n v="41116.851999999999"/>
    <n v="-10444.545999999998"/>
    <n v="-73340"/>
    <n v="-69550"/>
    <n v="-62820"/>
    <n v="-216154.546"/>
    <n v="-175037.69400000002"/>
    <n v="-4.2570791654964255"/>
    <n v="8"/>
    <x v="2"/>
  </r>
  <r>
    <x v="7"/>
    <x v="12"/>
    <x v="0"/>
    <n v="22899.120999999999"/>
    <n v="-5907.8530000000001"/>
    <n v="-13380"/>
    <n v="-87130"/>
    <n v="-87970"/>
    <n v="-194387.853"/>
    <n v="-171488.73200000002"/>
    <n v="-7.4888783722309702"/>
    <n v="8"/>
    <x v="2"/>
  </r>
  <r>
    <x v="7"/>
    <x v="12"/>
    <x v="0"/>
    <n v="55465.458999999995"/>
    <n v="-17296.201999999997"/>
    <n v="-35480"/>
    <n v="-52420"/>
    <n v="-36400"/>
    <n v="-141596.20199999999"/>
    <n v="-86130.742999999988"/>
    <n v="-1.5528717250856969"/>
    <n v="8"/>
    <x v="2"/>
  </r>
  <r>
    <x v="7"/>
    <x v="12"/>
    <x v="0"/>
    <n v="14120.056999999999"/>
    <n v="-5346.3409999999994"/>
    <n v="-94310"/>
    <n v="-93150"/>
    <n v="-68570"/>
    <n v="-261376.34099999999"/>
    <n v="-247256.28399999999"/>
    <n v="-17.510997583083412"/>
    <n v="8"/>
    <x v="2"/>
  </r>
  <r>
    <x v="7"/>
    <x v="12"/>
    <x v="0"/>
    <n v="180671.00099999999"/>
    <n v="-13310.815000000001"/>
    <n v="-89580"/>
    <n v="-36370"/>
    <n v="-49310"/>
    <n v="-188570.815"/>
    <n v="-7899.814000000013"/>
    <n v="-4.3724858755833283E-2"/>
    <n v="8"/>
    <x v="2"/>
  </r>
  <r>
    <x v="7"/>
    <x v="12"/>
    <x v="0"/>
    <n v="19903.968000000001"/>
    <n v="-12748.287999999999"/>
    <n v="-100110"/>
    <n v="-56980"/>
    <n v="-36700"/>
    <n v="-206538.288"/>
    <n v="-186634.32"/>
    <n v="-9.3767393516709827"/>
    <n v="8"/>
    <x v="2"/>
  </r>
  <r>
    <x v="7"/>
    <x v="12"/>
    <x v="0"/>
    <n v="16451.841"/>
    <n v="-13659.457"/>
    <n v="-92770"/>
    <n v="-65510"/>
    <n v="-53070"/>
    <n v="-225009.45699999999"/>
    <n v="-208557.61599999998"/>
    <n v="-12.676855799907134"/>
    <n v="8"/>
    <x v="2"/>
  </r>
  <r>
    <x v="7"/>
    <x v="12"/>
    <x v="0"/>
    <n v="80091.626999999993"/>
    <n v="-45554.844999999994"/>
    <n v="-52810"/>
    <n v="-37000"/>
    <n v="-74060"/>
    <n v="-209424.845"/>
    <n v="-129333.21800000001"/>
    <n v="-1.6148157160048706"/>
    <n v="8"/>
    <x v="2"/>
  </r>
  <r>
    <x v="7"/>
    <x v="12"/>
    <x v="0"/>
    <n v="408331.09099999996"/>
    <n v="-270191.50199999998"/>
    <n v="-83030"/>
    <n v="-24220"/>
    <n v="-41870"/>
    <n v="-419311.50199999998"/>
    <n v="-10980.411000000022"/>
    <n v="-2.6890950118711444E-2"/>
    <n v="8"/>
    <x v="2"/>
  </r>
  <r>
    <x v="7"/>
    <x v="12"/>
    <x v="0"/>
    <n v="152681.03200000001"/>
    <n v="-67538.625"/>
    <n v="-20330"/>
    <n v="-85090"/>
    <n v="-42520"/>
    <n v="-215478.625"/>
    <n v="-62797.592999999993"/>
    <n v="-0.41129924377246802"/>
    <n v="8"/>
    <x v="2"/>
  </r>
  <r>
    <x v="7"/>
    <x v="12"/>
    <x v="0"/>
    <n v="131022.815"/>
    <n v="-55745.647999999994"/>
    <n v="-99420"/>
    <n v="-38180"/>
    <n v="-101890"/>
    <n v="-295235.64799999999"/>
    <n v="-164212.83299999998"/>
    <n v="-1.2533147986478537"/>
    <n v="8"/>
    <x v="2"/>
  </r>
  <r>
    <x v="7"/>
    <x v="12"/>
    <x v="0"/>
    <n v="99443.686999999991"/>
    <n v="-35776.237000000001"/>
    <n v="-103370"/>
    <n v="-29880"/>
    <n v="-43330"/>
    <n v="-212356.23699999999"/>
    <n v="-112912.55"/>
    <n v="-1.1354421120769589"/>
    <n v="8"/>
    <x v="2"/>
  </r>
  <r>
    <x v="7"/>
    <x v="12"/>
    <x v="1"/>
    <n v="143965.16399999999"/>
    <n v="-17345.656999999999"/>
    <n v="-13310"/>
    <n v="-101440"/>
    <n v="-16560"/>
    <n v="-148655.65700000001"/>
    <n v="-4690.4930000000168"/>
    <n v="-3.2580749881964619E-2"/>
    <n v="8"/>
    <x v="2"/>
  </r>
  <r>
    <x v="7"/>
    <x v="12"/>
    <x v="2"/>
    <n v="72977.029999999984"/>
    <n v="-18319.126"/>
    <n v="-20600"/>
    <n v="-78990"/>
    <n v="-78790"/>
    <n v="-196699.12599999999"/>
    <n v="-123722.09600000001"/>
    <n v="-1.6953566896323409"/>
    <n v="8"/>
    <x v="2"/>
  </r>
  <r>
    <x v="7"/>
    <x v="12"/>
    <x v="0"/>
    <n v="138701.899"/>
    <n v="-18338.893999999997"/>
    <n v="-105450"/>
    <n v="-104100"/>
    <n v="-45370"/>
    <n v="-273258.89399999997"/>
    <n v="-134556.99499999997"/>
    <n v="-0.97011645817480818"/>
    <n v="8"/>
    <x v="2"/>
  </r>
  <r>
    <x v="7"/>
    <x v="12"/>
    <x v="0"/>
    <n v="35796.914999999994"/>
    <n v="-4438.9380000000001"/>
    <n v="-97950"/>
    <n v="-24930"/>
    <n v="-99360"/>
    <n v="-226678.93799999999"/>
    <n v="-190882.02299999999"/>
    <n v="-5.332359590204911"/>
    <n v="8"/>
    <x v="2"/>
  </r>
  <r>
    <x v="7"/>
    <x v="12"/>
    <x v="0"/>
    <n v="359265.43099999998"/>
    <n v="-30773.028999999999"/>
    <n v="-47820"/>
    <n v="-81610"/>
    <n v="-29830"/>
    <n v="-190033.02900000001"/>
    <n v="169232.40199999997"/>
    <n v="0.47105117107690769"/>
    <n v="8"/>
    <x v="2"/>
  </r>
  <r>
    <x v="7"/>
    <x v="12"/>
    <x v="0"/>
    <n v="117617.84299999998"/>
    <n v="-8670.4309999999987"/>
    <n v="-72390"/>
    <n v="-39440"/>
    <n v="-54100"/>
    <n v="-174600.43100000001"/>
    <n v="-56982.588000000032"/>
    <n v="-0.48447230918866657"/>
    <n v="8"/>
    <x v="2"/>
  </r>
  <r>
    <x v="7"/>
    <x v="12"/>
    <x v="0"/>
    <n v="71573.564999999988"/>
    <n v="-13612.535999999998"/>
    <n v="-84350"/>
    <n v="-101020"/>
    <n v="-68570"/>
    <n v="-267552.53600000002"/>
    <n v="-195978.97100000002"/>
    <n v="-2.7381474012088129"/>
    <n v="8"/>
    <x v="2"/>
  </r>
  <r>
    <x v="7"/>
    <x v="12"/>
    <x v="1"/>
    <n v="21092.399999999998"/>
    <n v="-3593.87"/>
    <n v="-24590"/>
    <n v="-103470"/>
    <n v="-63110"/>
    <n v="-194763.87"/>
    <n v="-173671.47"/>
    <n v="-8.2338410991636799"/>
    <n v="8"/>
    <x v="2"/>
  </r>
  <r>
    <x v="7"/>
    <x v="12"/>
    <x v="2"/>
    <n v="174839.658"/>
    <n v="-42164.338999999993"/>
    <n v="-99160"/>
    <n v="-59110"/>
    <n v="-99100"/>
    <n v="-299534.33899999998"/>
    <n v="-124694.68099999998"/>
    <n v="-0.7131944916067039"/>
    <n v="8"/>
    <x v="2"/>
  </r>
  <r>
    <x v="7"/>
    <x v="12"/>
    <x v="0"/>
    <n v="16312.582999999999"/>
    <n v="-4677.7779999999993"/>
    <n v="-86580"/>
    <n v="-71100"/>
    <n v="-83280"/>
    <n v="-245637.77799999999"/>
    <n v="-229325.19500000001"/>
    <n v="-14.05817797218258"/>
    <n v="8"/>
    <x v="2"/>
  </r>
  <r>
    <x v="7"/>
    <x v="12"/>
    <x v="0"/>
    <n v="1877862.3430000001"/>
    <n v="-129557.19"/>
    <n v="-93000"/>
    <n v="-39320"/>
    <n v="-26180"/>
    <n v="-288057.19"/>
    <n v="1589805.1530000002"/>
    <n v="0.8466036708847301"/>
    <n v="8"/>
    <x v="2"/>
  </r>
  <r>
    <x v="7"/>
    <x v="12"/>
    <x v="0"/>
    <n v="17580.065999999999"/>
    <n v="-9259.9079999999976"/>
    <n v="-49900"/>
    <n v="-62590"/>
    <n v="-89540"/>
    <n v="-211289.908"/>
    <n v="-193709.842"/>
    <n v="-11.018720976360385"/>
    <n v="8"/>
    <x v="2"/>
  </r>
  <r>
    <x v="7"/>
    <x v="12"/>
    <x v="1"/>
    <n v="1321645.3810000001"/>
    <n v="-7263.1929999999993"/>
    <n v="-64040"/>
    <n v="-105760"/>
    <n v="-14620"/>
    <n v="-191683.193"/>
    <n v="1129962.1880000001"/>
    <n v="0.85496624453454662"/>
    <n v="8"/>
    <x v="2"/>
  </r>
  <r>
    <x v="7"/>
    <x v="12"/>
    <x v="2"/>
    <n v="-321850.76699999999"/>
    <n v="79324.777000000002"/>
    <n v="-52180"/>
    <n v="-105910"/>
    <n v="-91980"/>
    <n v="-170745.223"/>
    <n v="-492595.99"/>
    <n v="1.5305105362697489"/>
    <n v="8"/>
    <x v="2"/>
  </r>
  <r>
    <x v="7"/>
    <x v="12"/>
    <x v="0"/>
    <n v="1247909.831"/>
    <n v="-79861.347999999998"/>
    <n v="-75640"/>
    <n v="-45830"/>
    <n v="-24660"/>
    <n v="-225991.348"/>
    <n v="1021918.483"/>
    <n v="0.81890410477902553"/>
    <n v="8"/>
    <x v="2"/>
  </r>
  <r>
    <x v="7"/>
    <x v="7"/>
    <x v="0"/>
    <n v="156881.571"/>
    <n v="-80246.95"/>
    <n v="-17270"/>
    <n v="-31180"/>
    <n v="-66070"/>
    <n v="-194766.95"/>
    <n v="-37885.379000000015"/>
    <n v="-0.24149030863542292"/>
    <n v="8"/>
    <x v="2"/>
  </r>
  <r>
    <x v="7"/>
    <x v="7"/>
    <x v="1"/>
    <n v="403175.28999999992"/>
    <n v="-260723.01499999998"/>
    <n v="-99460"/>
    <n v="-20200"/>
    <n v="-49430"/>
    <n v="-429813.01500000001"/>
    <n v="-26637.725000000093"/>
    <n v="-6.6069835281820213E-2"/>
    <n v="8"/>
    <x v="2"/>
  </r>
  <r>
    <x v="7"/>
    <x v="7"/>
    <x v="2"/>
    <n v="188080.29800000001"/>
    <n v="-28046.290999999997"/>
    <n v="-58660"/>
    <n v="-87020"/>
    <n v="-83260"/>
    <n v="-256986.291"/>
    <n v="-68905.992999999988"/>
    <n v="-0.3663647587372495"/>
    <n v="8"/>
    <x v="2"/>
  </r>
  <r>
    <x v="7"/>
    <x v="7"/>
    <x v="0"/>
    <n v="568809.37399999995"/>
    <n v="-116259.05899999999"/>
    <n v="-51820"/>
    <n v="-83540"/>
    <n v="-70480"/>
    <n v="-322099.05900000001"/>
    <n v="246710.31499999994"/>
    <n v="0.43373109916433966"/>
    <n v="8"/>
    <x v="2"/>
  </r>
  <r>
    <x v="7"/>
    <x v="7"/>
    <x v="0"/>
    <n v="1152300.338"/>
    <n v="-349360.31899999996"/>
    <n v="-28750"/>
    <n v="-24090"/>
    <n v="-21240"/>
    <n v="-423440.31899999996"/>
    <n v="728860.01900000009"/>
    <n v="0.63252608279630662"/>
    <n v="8"/>
    <x v="2"/>
  </r>
  <r>
    <x v="7"/>
    <x v="7"/>
    <x v="0"/>
    <n v="1212939.2239999999"/>
    <n v="-31709.012999999995"/>
    <n v="-13900"/>
    <n v="-50760"/>
    <n v="-103890"/>
    <n v="-200259.01300000001"/>
    <n v="1012680.2109999999"/>
    <n v="0.83489773515643184"/>
    <n v="8"/>
    <x v="2"/>
  </r>
  <r>
    <x v="7"/>
    <x v="7"/>
    <x v="1"/>
    <n v="185326.87599999999"/>
    <n v="-8883.5249999999996"/>
    <n v="-45950"/>
    <n v="-32800"/>
    <n v="-80070"/>
    <n v="-167703.52499999999"/>
    <n v="17623.350999999995"/>
    <n v="9.5093336597331934E-2"/>
    <n v="8"/>
    <x v="2"/>
  </r>
  <r>
    <x v="7"/>
    <x v="7"/>
    <x v="2"/>
    <n v="440720.13299999991"/>
    <n v="-9973.0820000000003"/>
    <n v="-52440"/>
    <n v="-103840"/>
    <n v="-39420"/>
    <n v="-205673.08199999999"/>
    <n v="235047.05099999992"/>
    <n v="0.53332496838759114"/>
    <n v="8"/>
    <x v="2"/>
  </r>
  <r>
    <x v="7"/>
    <x v="7"/>
    <x v="3"/>
    <n v="520588.103"/>
    <n v="-30924.900999999998"/>
    <n v="-25930"/>
    <n v="-65700"/>
    <n v="-52690"/>
    <n v="-175244.90100000001"/>
    <n v="345343.20199999999"/>
    <n v="0.66337129106463655"/>
    <n v="8"/>
    <x v="2"/>
  </r>
  <r>
    <x v="7"/>
    <x v="7"/>
    <x v="0"/>
    <n v="303456.71999999997"/>
    <n v="-9363.2139999999999"/>
    <n v="-46650"/>
    <n v="-67830"/>
    <n v="-68570"/>
    <n v="-192413.21400000001"/>
    <n v="111043.50599999996"/>
    <n v="0.36592864379473944"/>
    <n v="8"/>
    <x v="2"/>
  </r>
  <r>
    <x v="7"/>
    <x v="7"/>
    <x v="1"/>
    <n v="81535.607999999993"/>
    <n v="-37647.616999999998"/>
    <n v="-71560"/>
    <n v="-61680"/>
    <n v="-85520"/>
    <n v="-256407.617"/>
    <n v="-174872.00900000002"/>
    <n v="-2.1447317716696248"/>
    <n v="8"/>
    <x v="2"/>
  </r>
  <r>
    <x v="7"/>
    <x v="7"/>
    <x v="2"/>
    <n v="85766.485000000001"/>
    <n v="-37718.617999999995"/>
    <n v="-71000"/>
    <n v="-44250"/>
    <n v="-67480"/>
    <n v="-220448.61799999999"/>
    <n v="-134682.13299999997"/>
    <n v="-1.5703352305973595"/>
    <n v="8"/>
    <x v="2"/>
  </r>
  <r>
    <x v="7"/>
    <x v="7"/>
    <x v="3"/>
    <n v="44419.038999999997"/>
    <n v="-20828.653999999999"/>
    <n v="-92730"/>
    <n v="-19350"/>
    <n v="-95800"/>
    <n v="-228708.65400000001"/>
    <n v="-184289.61500000002"/>
    <n v="-4.148887935193736"/>
    <n v="8"/>
    <x v="2"/>
  </r>
  <r>
    <x v="7"/>
    <x v="7"/>
    <x v="0"/>
    <n v="54184.479999999996"/>
    <n v="-52582.137999999992"/>
    <n v="-16980"/>
    <n v="-58870"/>
    <n v="-69350"/>
    <n v="-197782.13799999998"/>
    <n v="-143597.658"/>
    <n v="-2.6501621497521062"/>
    <n v="8"/>
    <x v="2"/>
  </r>
  <r>
    <x v="7"/>
    <x v="7"/>
    <x v="1"/>
    <n v="69688.926999999996"/>
    <n v="-82317.375"/>
    <n v="-18160"/>
    <n v="-105440"/>
    <n v="-18780"/>
    <n v="-224697.375"/>
    <n v="-155008.448"/>
    <n v="-2.2242909264480426"/>
    <n v="8"/>
    <x v="2"/>
  </r>
  <r>
    <x v="7"/>
    <x v="7"/>
    <x v="2"/>
    <n v="18811.309999999998"/>
    <n v="-13127.366"/>
    <n v="-62460"/>
    <n v="-61490"/>
    <n v="-69110"/>
    <n v="-206187.36600000001"/>
    <n v="-187376.05600000001"/>
    <n v="-9.9608191029758189"/>
    <n v="8"/>
    <x v="2"/>
  </r>
  <r>
    <x v="7"/>
    <x v="7"/>
    <x v="3"/>
    <n v="69770.658999999985"/>
    <n v="-43660.883000000002"/>
    <n v="-96170"/>
    <n v="-44380"/>
    <n v="-20150"/>
    <n v="-204360.883"/>
    <n v="-134590.22400000002"/>
    <n v="-1.9290375915755653"/>
    <n v="8"/>
    <x v="2"/>
  </r>
  <r>
    <x v="7"/>
    <x v="7"/>
    <x v="0"/>
    <n v="4817.8619999999992"/>
    <n v="-4813.6620000000003"/>
    <n v="-34580"/>
    <n v="-91210"/>
    <n v="-37600"/>
    <n v="-168203.66200000001"/>
    <n v="-163385.80000000002"/>
    <n v="-33.912511400285034"/>
    <n v="8"/>
    <x v="2"/>
  </r>
  <r>
    <x v="7"/>
    <x v="7"/>
    <x v="1"/>
    <n v="47409.641999999993"/>
    <n v="-24743.221999999998"/>
    <n v="-38780"/>
    <n v="-60670"/>
    <n v="-39200"/>
    <n v="-163393.22200000001"/>
    <n v="-115983.58000000002"/>
    <n v="-2.4464133266393371"/>
    <n v="8"/>
    <x v="2"/>
  </r>
  <r>
    <x v="7"/>
    <x v="7"/>
    <x v="2"/>
    <n v="147586.01199999999"/>
    <n v="-49566.292999999998"/>
    <n v="-95480"/>
    <n v="-43840"/>
    <n v="-46620"/>
    <n v="-235506.29300000001"/>
    <n v="-87920.281000000017"/>
    <n v="-0.59572231682769516"/>
    <n v="8"/>
    <x v="2"/>
  </r>
  <r>
    <x v="7"/>
    <x v="7"/>
    <x v="3"/>
    <n v="3143.4829999999997"/>
    <n v="-2965.4659999999999"/>
    <n v="-58580"/>
    <n v="-86310"/>
    <n v="-42830"/>
    <n v="-190685.46599999999"/>
    <n v="-187541.98299999998"/>
    <n v="-59.660568547690566"/>
    <n v="8"/>
    <x v="2"/>
  </r>
  <r>
    <x v="7"/>
    <x v="7"/>
    <x v="0"/>
    <n v="7024.8499999999995"/>
    <n v="-4294.6260000000002"/>
    <n v="-35610"/>
    <n v="-71310"/>
    <n v="-107940"/>
    <n v="-219154.62599999999"/>
    <n v="-212129.77599999998"/>
    <n v="-30.197054171975203"/>
    <n v="8"/>
    <x v="2"/>
  </r>
  <r>
    <x v="7"/>
    <x v="7"/>
    <x v="0"/>
    <n v="10439.828"/>
    <n v="-5295.9690000000001"/>
    <n v="-52560"/>
    <n v="-63170"/>
    <n v="-57930"/>
    <n v="-178955.96900000001"/>
    <n v="-168516.141"/>
    <n v="-16.141658751466021"/>
    <n v="8"/>
    <x v="2"/>
  </r>
  <r>
    <x v="7"/>
    <x v="7"/>
    <x v="1"/>
    <n v="54476.149000000005"/>
    <n v="-12131.041999999999"/>
    <n v="-65350"/>
    <n v="-69000"/>
    <n v="-31780"/>
    <n v="-178261.04199999999"/>
    <n v="-123784.89299999998"/>
    <n v="-2.2722768637702342"/>
    <n v="8"/>
    <x v="2"/>
  </r>
  <r>
    <x v="7"/>
    <x v="7"/>
    <x v="2"/>
    <n v="65587.927999999985"/>
    <n v="-11951.449999999999"/>
    <n v="-88340"/>
    <n v="-100210"/>
    <n v="-55210"/>
    <n v="-255711.45"/>
    <n v="-190123.52200000003"/>
    <n v="-2.8987578628798896"/>
    <n v="8"/>
    <x v="2"/>
  </r>
  <r>
    <x v="7"/>
    <x v="7"/>
    <x v="0"/>
    <n v="331621.96899999998"/>
    <n v="-86429.462"/>
    <n v="-82810"/>
    <n v="-94660"/>
    <n v="-91250"/>
    <n v="-355149.462"/>
    <n v="-23527.493000000017"/>
    <n v="-7.0946726089790565E-2"/>
    <n v="8"/>
    <x v="2"/>
  </r>
  <r>
    <x v="7"/>
    <x v="7"/>
    <x v="1"/>
    <n v="64075.815999999999"/>
    <n v="-52262.434000000001"/>
    <n v="-78100"/>
    <n v="-89720"/>
    <n v="-40840"/>
    <n v="-260922.43400000001"/>
    <n v="-196846.61800000002"/>
    <n v="-3.0720891326612216"/>
    <n v="8"/>
    <x v="2"/>
  </r>
  <r>
    <x v="7"/>
    <x v="7"/>
    <x v="2"/>
    <n v="11708.893"/>
    <n v="-1755.201"/>
    <n v="-47170"/>
    <n v="-70260"/>
    <n v="-66880"/>
    <n v="-186065.201"/>
    <n v="-174356.30799999999"/>
    <n v="-14.890930167352284"/>
    <n v="8"/>
    <x v="2"/>
  </r>
  <r>
    <x v="7"/>
    <x v="7"/>
    <x v="0"/>
    <n v="135044.245"/>
    <n v="-8611.4979999999996"/>
    <n v="-48930"/>
    <n v="-94230"/>
    <n v="-64370"/>
    <n v="-216141.49799999999"/>
    <n v="-81097.252999999997"/>
    <n v="-0.60052357655078159"/>
    <n v="8"/>
    <x v="2"/>
  </r>
  <r>
    <x v="7"/>
    <x v="7"/>
    <x v="1"/>
    <n v="17433.422999999999"/>
    <n v="-2212.567"/>
    <n v="-95570"/>
    <n v="-23110"/>
    <n v="-67200"/>
    <n v="-188092.56700000001"/>
    <n v="-170659.144"/>
    <n v="-9.7891930919131607"/>
    <n v="8"/>
    <x v="2"/>
  </r>
  <r>
    <x v="7"/>
    <x v="7"/>
    <x v="2"/>
    <n v="31005.498999999996"/>
    <n v="-5183.3249999999998"/>
    <n v="-50380"/>
    <n v="-101810"/>
    <n v="-12520"/>
    <n v="-169893.32500000001"/>
    <n v="-138887.826"/>
    <n v="-4.4794578535891336"/>
    <n v="8"/>
    <x v="2"/>
  </r>
  <r>
    <x v="7"/>
    <x v="7"/>
    <x v="0"/>
    <n v="159191.69"/>
    <n v="-31141.907999999999"/>
    <n v="-12400"/>
    <n v="-47530"/>
    <n v="-40760"/>
    <n v="-131831.908"/>
    <n v="27359.782000000007"/>
    <n v="0.17186689832867535"/>
    <n v="8"/>
    <x v="2"/>
  </r>
  <r>
    <x v="7"/>
    <x v="7"/>
    <x v="0"/>
    <n v="94805.29800000001"/>
    <n v="-46196.184999999998"/>
    <n v="-87650"/>
    <n v="-65990"/>
    <n v="-44800"/>
    <n v="-244636.185"/>
    <n v="-149830.88699999999"/>
    <n v="-1.5804062659029876"/>
    <n v="8"/>
    <x v="2"/>
  </r>
  <r>
    <x v="7"/>
    <x v="7"/>
    <x v="0"/>
    <n v="683752.94400000002"/>
    <n v="-215908.049"/>
    <n v="-39620"/>
    <n v="-83260"/>
    <n v="-17870"/>
    <n v="-356658.049"/>
    <n v="327094.89500000002"/>
    <n v="0.47838169893130289"/>
    <n v="8"/>
    <x v="2"/>
  </r>
  <r>
    <x v="7"/>
    <x v="18"/>
    <x v="0"/>
    <n v="140637.81899999999"/>
    <n v="-11011.021000000001"/>
    <n v="-47320"/>
    <n v="-55840"/>
    <n v="-46260"/>
    <n v="-160431.02100000001"/>
    <n v="-19793.202000000019"/>
    <n v="-0.14073882929029224"/>
    <n v="8"/>
    <x v="2"/>
  </r>
  <r>
    <x v="7"/>
    <x v="18"/>
    <x v="0"/>
    <n v="116080.48899999999"/>
    <n v="-122296.986"/>
    <n v="-49870"/>
    <n v="-82910"/>
    <n v="-94930"/>
    <n v="-350006.98600000003"/>
    <n v="-233926.49700000003"/>
    <n v="-2.0152094379960794"/>
    <n v="8"/>
    <x v="2"/>
  </r>
  <r>
    <x v="7"/>
    <x v="18"/>
    <x v="0"/>
    <n v="682120.41799999995"/>
    <n v="-131215.315"/>
    <n v="-99460"/>
    <n v="-106020"/>
    <n v="-39980"/>
    <n v="-376675.315"/>
    <n v="305445.10299999994"/>
    <n v="0.44778765587398084"/>
    <n v="8"/>
    <x v="2"/>
  </r>
  <r>
    <x v="7"/>
    <x v="18"/>
    <x v="0"/>
    <n v="1937399.8769999999"/>
    <n v="-511305.02499999997"/>
    <n v="-60100"/>
    <n v="-47560"/>
    <n v="-12720"/>
    <n v="-631685.02499999991"/>
    <n v="1305714.852"/>
    <n v="0.67395217038098332"/>
    <n v="8"/>
    <x v="2"/>
  </r>
  <r>
    <x v="7"/>
    <x v="18"/>
    <x v="0"/>
    <n v="802252.66099999996"/>
    <n v="-82739.509999999995"/>
    <n v="-100960"/>
    <n v="-93490"/>
    <n v="-49780"/>
    <n v="-326969.51"/>
    <n v="475283.15099999995"/>
    <n v="0.59243574263445165"/>
    <n v="8"/>
    <x v="2"/>
  </r>
  <r>
    <x v="7"/>
    <x v="18"/>
    <x v="0"/>
    <n v="848007.32799999998"/>
    <n v="-83443.737999999998"/>
    <n v="-98500"/>
    <n v="-92050"/>
    <n v="-80640"/>
    <n v="-354633.73800000001"/>
    <n v="493373.58999999997"/>
    <n v="0.58180345111357334"/>
    <n v="8"/>
    <x v="2"/>
  </r>
  <r>
    <x v="7"/>
    <x v="18"/>
    <x v="0"/>
    <n v="945329.10499999986"/>
    <n v="-311638.663"/>
    <n v="-96250"/>
    <n v="-29000"/>
    <n v="-62590"/>
    <n v="-499478.663"/>
    <n v="445850.44199999986"/>
    <n v="0.47163515821296959"/>
    <n v="8"/>
    <x v="2"/>
  </r>
  <r>
    <x v="7"/>
    <x v="18"/>
    <x v="0"/>
    <n v="3315746.5180000002"/>
    <n v="-1802539.8299999998"/>
    <n v="-32870"/>
    <n v="-22190"/>
    <n v="-65500"/>
    <n v="-1923099.8299999998"/>
    <n v="1392646.6880000003"/>
    <n v="0.42000999788126753"/>
    <n v="8"/>
    <x v="2"/>
  </r>
  <r>
    <x v="7"/>
    <x v="18"/>
    <x v="0"/>
    <n v="37625.664999999994"/>
    <n v="-1423.7929999999999"/>
    <n v="-71970"/>
    <n v="-83510"/>
    <n v="-18840"/>
    <n v="-175743.79300000001"/>
    <n v="-138118.12800000003"/>
    <n v="-3.6708488208779846"/>
    <n v="8"/>
    <x v="2"/>
  </r>
  <r>
    <x v="7"/>
    <x v="18"/>
    <x v="0"/>
    <n v="1792021.3290000001"/>
    <n v="-64740.122999999992"/>
    <n v="-35590"/>
    <n v="-28600"/>
    <n v="-102200"/>
    <n v="-231130.12299999999"/>
    <n v="1560891.2060000002"/>
    <n v="0.8710226718512456"/>
    <n v="8"/>
    <x v="2"/>
  </r>
  <r>
    <x v="7"/>
    <x v="18"/>
    <x v="0"/>
    <n v="2413193.6709999996"/>
    <n v="-235955.18799999999"/>
    <n v="-73700"/>
    <n v="-89570"/>
    <n v="-103830"/>
    <n v="-503055.18799999997"/>
    <n v="1910138.4829999995"/>
    <n v="0.79153965384322433"/>
    <n v="8"/>
    <x v="2"/>
  </r>
  <r>
    <x v="7"/>
    <x v="18"/>
    <x v="0"/>
    <n v="4107581.7509999997"/>
    <n v="-392409.72399999993"/>
    <n v="-65720"/>
    <n v="-34270"/>
    <n v="-106500"/>
    <n v="-598899.72399999993"/>
    <n v="3508682.0269999998"/>
    <n v="0.85419651748764425"/>
    <n v="8"/>
    <x v="2"/>
  </r>
  <r>
    <x v="7"/>
    <x v="18"/>
    <x v="0"/>
    <n v="488009.01799999998"/>
    <n v="-20800.793999999998"/>
    <n v="-47420"/>
    <n v="-36560"/>
    <n v="-54990"/>
    <n v="-159770.79399999999"/>
    <n v="328238.22399999999"/>
    <n v="0.67260688203102015"/>
    <n v="8"/>
    <x v="2"/>
  </r>
  <r>
    <x v="7"/>
    <x v="18"/>
    <x v="0"/>
    <n v="2720184.1379999998"/>
    <n v="-115096.079"/>
    <n v="-59490"/>
    <n v="-54850"/>
    <n v="-80580"/>
    <n v="-310016.07900000003"/>
    <n v="2410168.0589999999"/>
    <n v="0.88603121580293553"/>
    <n v="8"/>
    <x v="2"/>
  </r>
  <r>
    <x v="7"/>
    <x v="18"/>
    <x v="0"/>
    <n v="1565341.2040000001"/>
    <n v="-2621118.9339999999"/>
    <n v="-41210"/>
    <n v="-45650"/>
    <n v="-16900"/>
    <n v="-2724878.9339999999"/>
    <n v="-1159537.7299999997"/>
    <n v="-0.74075717615876391"/>
    <n v="8"/>
    <x v="2"/>
  </r>
  <r>
    <x v="7"/>
    <x v="18"/>
    <x v="0"/>
    <n v="413783.84600000002"/>
    <n v="-242886.37099999996"/>
    <n v="-78900"/>
    <n v="-73970"/>
    <n v="-50940"/>
    <n v="-446696.37099999993"/>
    <n v="-32912.524999999907"/>
    <n v="-7.9540381574006405E-2"/>
    <n v="8"/>
    <x v="2"/>
  </r>
  <r>
    <x v="7"/>
    <x v="18"/>
    <x v="0"/>
    <n v="16318.05"/>
    <n v="-15849.210999999999"/>
    <n v="-62170"/>
    <n v="-92520"/>
    <n v="-45070"/>
    <n v="-215609.21100000001"/>
    <n v="-199291.16100000002"/>
    <n v="-12.212927463759458"/>
    <n v="8"/>
    <x v="2"/>
  </r>
  <r>
    <x v="7"/>
    <x v="18"/>
    <x v="0"/>
    <n v="62194.411999999997"/>
    <n v="-35661.451000000001"/>
    <n v="-98050"/>
    <n v="-68720"/>
    <n v="-21780"/>
    <n v="-224211.451"/>
    <n v="-162017.03899999999"/>
    <n v="-2.6050095786740455"/>
    <n v="8"/>
    <x v="2"/>
  </r>
  <r>
    <x v="7"/>
    <x v="18"/>
    <x v="0"/>
    <n v="42055.600999999995"/>
    <n v="-12828.34"/>
    <n v="-70940"/>
    <n v="-29860"/>
    <n v="-25610"/>
    <n v="-139238.34"/>
    <n v="-97182.739000000001"/>
    <n v="-2.3108156033723075"/>
    <n v="8"/>
    <x v="2"/>
  </r>
  <r>
    <x v="7"/>
    <x v="18"/>
    <x v="0"/>
    <n v="374910.74599999998"/>
    <n v="-251004.83799999999"/>
    <n v="-13010"/>
    <n v="-49790"/>
    <n v="-49110"/>
    <n v="-362914.83799999999"/>
    <n v="11995.907999999996"/>
    <n v="3.1996703556744666E-2"/>
    <n v="8"/>
    <x v="2"/>
  </r>
  <r>
    <x v="7"/>
    <x v="18"/>
    <x v="0"/>
    <n v="14856.268"/>
    <n v="-17613.014999999999"/>
    <n v="-77910"/>
    <n v="-70300"/>
    <n v="-97050"/>
    <n v="-262873.01500000001"/>
    <n v="-248016.747"/>
    <n v="-16.694417938610155"/>
    <n v="8"/>
    <x v="2"/>
  </r>
  <r>
    <x v="7"/>
    <x v="18"/>
    <x v="0"/>
    <n v="169657.929"/>
    <n v="-53722.185999999994"/>
    <n v="-72850"/>
    <n v="-58920"/>
    <n v="-70580"/>
    <n v="-256072.18599999999"/>
    <n v="-86414.256999999983"/>
    <n v="-0.5093440519364113"/>
    <n v="8"/>
    <x v="2"/>
  </r>
  <r>
    <x v="7"/>
    <x v="18"/>
    <x v="0"/>
    <n v="11797.148999999999"/>
    <n v="-4350.6819999999989"/>
    <n v="-100040"/>
    <n v="-20490"/>
    <n v="-87120"/>
    <n v="-212000.682"/>
    <n v="-200203.533"/>
    <n v="-16.970501347401818"/>
    <n v="8"/>
    <x v="2"/>
  </r>
  <r>
    <x v="7"/>
    <x v="18"/>
    <x v="1"/>
    <n v="63698.795999999995"/>
    <n v="-71065.553999999989"/>
    <n v="-99750"/>
    <n v="-43480"/>
    <n v="-97830"/>
    <n v="-312125.554"/>
    <n v="-248426.758"/>
    <n v="-3.9000228198975697"/>
    <n v="8"/>
    <x v="2"/>
  </r>
  <r>
    <x v="7"/>
    <x v="18"/>
    <x v="2"/>
    <n v="108498.992"/>
    <n v="-138071.962"/>
    <n v="-37840"/>
    <n v="-84910"/>
    <n v="-101020"/>
    <n v="-361841.962"/>
    <n v="-253342.97"/>
    <n v="-2.3349799415648027"/>
    <n v="8"/>
    <x v="2"/>
  </r>
  <r>
    <x v="7"/>
    <x v="18"/>
    <x v="0"/>
    <n v="138796.62299999999"/>
    <n v="-78261.785000000003"/>
    <n v="-84420"/>
    <n v="-59080"/>
    <n v="-44510"/>
    <n v="-266271.78500000003"/>
    <n v="-127475.16200000004"/>
    <n v="-0.91843129353370545"/>
    <n v="8"/>
    <x v="2"/>
  </r>
  <r>
    <x v="7"/>
    <x v="18"/>
    <x v="0"/>
    <n v="244545.87499999997"/>
    <n v="-142784.06799999997"/>
    <n v="-26660"/>
    <n v="-107680"/>
    <n v="-24520"/>
    <n v="-301644.06799999997"/>
    <n v="-57098.192999999999"/>
    <n v="-0.23348663313171816"/>
    <n v="8"/>
    <x v="2"/>
  </r>
  <r>
    <x v="7"/>
    <x v="18"/>
    <x v="0"/>
    <n v="12546858.596999999"/>
    <n v="-3917172.861"/>
    <n v="-37860"/>
    <n v="-60360"/>
    <n v="-39880"/>
    <n v="-4055272.861"/>
    <n v="8491585.7359999996"/>
    <n v="0.67678978529576872"/>
    <n v="8"/>
    <x v="2"/>
  </r>
  <r>
    <x v="7"/>
    <x v="18"/>
    <x v="0"/>
    <n v="200699.69499999998"/>
    <n v="-50918.756000000001"/>
    <n v="-49760"/>
    <n v="-88910"/>
    <n v="-50370"/>
    <n v="-239958.75599999999"/>
    <n v="-39259.061000000016"/>
    <n v="-0.19561096492946847"/>
    <n v="8"/>
    <x v="2"/>
  </r>
  <r>
    <x v="7"/>
    <x v="18"/>
    <x v="0"/>
    <n v="477686.11799999996"/>
    <n v="-130343.23399999998"/>
    <n v="-34580"/>
    <n v="-42860"/>
    <n v="-37230"/>
    <n v="-245013.234"/>
    <n v="232672.88399999996"/>
    <n v="0.48708320219596579"/>
    <n v="8"/>
    <x v="2"/>
  </r>
  <r>
    <x v="7"/>
    <x v="18"/>
    <x v="1"/>
    <n v="60949.027999999991"/>
    <n v="-14372.672999999999"/>
    <n v="-55010"/>
    <n v="-71870"/>
    <n v="-98630"/>
    <n v="-239882.67300000001"/>
    <n v="-178933.64500000002"/>
    <n v="-2.9357916093428109"/>
    <n v="8"/>
    <x v="2"/>
  </r>
  <r>
    <x v="7"/>
    <x v="18"/>
    <x v="2"/>
    <n v="214322.18499999997"/>
    <n v="-35170.477999999996"/>
    <n v="-32940"/>
    <n v="-72280"/>
    <n v="-68660"/>
    <n v="-209050.478"/>
    <n v="5271.7069999999658"/>
    <n v="2.4597112986693218E-2"/>
    <n v="8"/>
    <x v="2"/>
  </r>
  <r>
    <x v="7"/>
    <x v="18"/>
    <x v="0"/>
    <n v="234516.00199999998"/>
    <n v="-56917.804999999993"/>
    <n v="-38000"/>
    <n v="-28480"/>
    <n v="-26300"/>
    <n v="-149697.80499999999"/>
    <n v="84818.196999999986"/>
    <n v="0.36167338807012406"/>
    <n v="8"/>
    <x v="2"/>
  </r>
  <r>
    <x v="7"/>
    <x v="18"/>
    <x v="0"/>
    <n v="1017971.01"/>
    <n v="-266172.83"/>
    <n v="-28110"/>
    <n v="-22570"/>
    <n v="-84080"/>
    <n v="-400932.83"/>
    <n v="617038.17999999993"/>
    <n v="0.60614513963418259"/>
    <n v="8"/>
    <x v="2"/>
  </r>
  <r>
    <x v="7"/>
    <x v="18"/>
    <x v="0"/>
    <n v="581079.05099999998"/>
    <n v="-91727.243999999992"/>
    <n v="-13610"/>
    <n v="-49180"/>
    <n v="-21480"/>
    <n v="-175997.24400000001"/>
    <n v="405081.80699999997"/>
    <n v="0.6971199638033414"/>
    <n v="8"/>
    <x v="2"/>
  </r>
  <r>
    <x v="7"/>
    <x v="18"/>
    <x v="1"/>
    <n v="22010.932999999997"/>
    <n v="-5864.04"/>
    <n v="-92790"/>
    <n v="-20550"/>
    <n v="-32160"/>
    <n v="-151364.04"/>
    <n v="-129353.10700000002"/>
    <n v="-5.8767661961444357"/>
    <n v="8"/>
    <x v="2"/>
  </r>
  <r>
    <x v="7"/>
    <x v="18"/>
    <x v="2"/>
    <n v="27240.842999999997"/>
    <n v="-9778.3489999999983"/>
    <n v="-53360"/>
    <n v="-108390"/>
    <n v="-59330"/>
    <n v="-230858.34899999999"/>
    <n v="-203617.50599999999"/>
    <n v="-7.474713833195251"/>
    <n v="8"/>
    <x v="2"/>
  </r>
  <r>
    <x v="7"/>
    <x v="18"/>
    <x v="0"/>
    <n v="166958.81299999999"/>
    <n v="-56251.614999999998"/>
    <n v="-19070"/>
    <n v="-56680"/>
    <n v="-91390"/>
    <n v="-223391.61499999999"/>
    <n v="-56432.801999999996"/>
    <n v="-0.33800433164315802"/>
    <n v="8"/>
    <x v="2"/>
  </r>
  <r>
    <x v="7"/>
    <x v="18"/>
    <x v="0"/>
    <n v="2309387.6119999997"/>
    <n v="-238042.95199999996"/>
    <n v="-12700"/>
    <n v="-23480"/>
    <n v="-45800"/>
    <n v="-320022.95199999993"/>
    <n v="1989364.6599999997"/>
    <n v="0.8614251889387895"/>
    <n v="8"/>
    <x v="2"/>
  </r>
  <r>
    <x v="7"/>
    <x v="18"/>
    <x v="1"/>
    <n v="37370.235000000001"/>
    <n v="-19627.222999999998"/>
    <n v="-45970"/>
    <n v="-106810"/>
    <n v="-81320"/>
    <n v="-253727.223"/>
    <n v="-216356.98800000001"/>
    <n v="-5.7895538521499796"/>
    <n v="8"/>
    <x v="2"/>
  </r>
  <r>
    <x v="7"/>
    <x v="18"/>
    <x v="2"/>
    <n v="304219.89499999996"/>
    <n v="-340650.38"/>
    <n v="-105570"/>
    <n v="-79040"/>
    <n v="-22110"/>
    <n v="-547370.38"/>
    <n v="-243150.48500000004"/>
    <n v="-0.79925898666160566"/>
    <n v="8"/>
    <x v="2"/>
  </r>
  <r>
    <x v="7"/>
    <x v="18"/>
    <x v="0"/>
    <n v="12416955.879999999"/>
    <n v="-185443.258"/>
    <n v="-73170"/>
    <n v="-91050"/>
    <n v="-32750"/>
    <n v="-382413.25800000003"/>
    <n v="12034542.622"/>
    <n v="0.96920233415535018"/>
    <n v="8"/>
    <x v="2"/>
  </r>
  <r>
    <x v="7"/>
    <x v="16"/>
    <x v="0"/>
    <n v="81062.638999999996"/>
    <n v="-10170.503000000001"/>
    <n v="-106260"/>
    <n v="-26730"/>
    <n v="-88100"/>
    <n v="-231260.503"/>
    <n v="-150197.864"/>
    <n v="-1.8528617603974133"/>
    <n v="8"/>
    <x v="2"/>
  </r>
  <r>
    <x v="7"/>
    <x v="16"/>
    <x v="0"/>
    <n v="69349.181999999986"/>
    <n v="-39542.145999999993"/>
    <n v="-62170"/>
    <n v="-69350"/>
    <n v="-63020"/>
    <n v="-234082.14600000001"/>
    <n v="-164732.96400000004"/>
    <n v="-2.3754132240521608"/>
    <n v="8"/>
    <x v="2"/>
  </r>
  <r>
    <x v="7"/>
    <x v="16"/>
    <x v="1"/>
    <n v="-6463.6739999999991"/>
    <n v="6919.99"/>
    <n v="-100120"/>
    <n v="-58430"/>
    <n v="-65900"/>
    <n v="-217530.01"/>
    <n v="-223993.68400000001"/>
    <n v="34.654235965489605"/>
    <n v="8"/>
    <x v="2"/>
  </r>
  <r>
    <x v="7"/>
    <x v="16"/>
    <x v="2"/>
    <n v="-2587.06"/>
    <n v="3081.9390000000003"/>
    <n v="-40280"/>
    <n v="-49420"/>
    <n v="-96030"/>
    <n v="-182648.06099999999"/>
    <n v="-185235.12099999998"/>
    <n v="71.600628126135447"/>
    <n v="8"/>
    <x v="2"/>
  </r>
  <r>
    <x v="7"/>
    <x v="16"/>
    <x v="3"/>
    <n v="12006.568000000001"/>
    <n v="-1323.098"/>
    <n v="-14970"/>
    <n v="-73240"/>
    <n v="-90510"/>
    <n v="-180043.098"/>
    <n v="-168036.53"/>
    <n v="-13.995384026476174"/>
    <n v="8"/>
    <x v="2"/>
  </r>
  <r>
    <x v="7"/>
    <x v="16"/>
    <x v="0"/>
    <n v="-4797.9609999999993"/>
    <n v="1591.3029999999999"/>
    <n v="-71100"/>
    <n v="-61670"/>
    <n v="-50810"/>
    <n v="-181988.69699999999"/>
    <n v="-186786.658"/>
    <n v="38.930424403199616"/>
    <n v="8"/>
    <x v="2"/>
  </r>
  <r>
    <x v="7"/>
    <x v="16"/>
    <x v="1"/>
    <n v="44638.649999999994"/>
    <n v="-26761.741999999998"/>
    <n v="-71310"/>
    <n v="-46450"/>
    <n v="-50860"/>
    <n v="-195381.742"/>
    <n v="-150743.092"/>
    <n v="-3.376963505840791"/>
    <n v="8"/>
    <x v="2"/>
  </r>
  <r>
    <x v="7"/>
    <x v="16"/>
    <x v="2"/>
    <n v="75910.799999999988"/>
    <n v="-60339.054999999993"/>
    <n v="-78530"/>
    <n v="-61920"/>
    <n v="-28770"/>
    <n v="-229559.05499999999"/>
    <n v="-153648.255"/>
    <n v="-2.0240631767811696"/>
    <n v="8"/>
    <x v="2"/>
  </r>
  <r>
    <x v="7"/>
    <x v="16"/>
    <x v="3"/>
    <n v="100225.55199999998"/>
    <n v="-153502.93"/>
    <n v="-56380"/>
    <n v="-87630"/>
    <n v="-53700"/>
    <n v="-351212.93"/>
    <n v="-250987.37800000003"/>
    <n v="-2.5042254494143377"/>
    <n v="8"/>
    <x v="2"/>
  </r>
  <r>
    <x v="7"/>
    <x v="16"/>
    <x v="0"/>
    <n v="26301274.544999998"/>
    <n v="-30302423.465999998"/>
    <n v="-88820"/>
    <n v="-24370"/>
    <n v="-98150"/>
    <n v="-30513763.465999998"/>
    <n v="-4212488.9210000001"/>
    <n v="-0.16016291962553636"/>
    <n v="8"/>
    <x v="2"/>
  </r>
  <r>
    <x v="7"/>
    <x v="16"/>
    <x v="1"/>
    <n v="136020.52799999999"/>
    <n v="-17372.151999999998"/>
    <n v="-101810"/>
    <n v="-60890"/>
    <n v="-75170"/>
    <n v="-255242.152"/>
    <n v="-119221.62400000001"/>
    <n v="-0.87649728870336407"/>
    <n v="8"/>
    <x v="2"/>
  </r>
  <r>
    <x v="7"/>
    <x v="16"/>
    <x v="2"/>
    <n v="138764.94099999999"/>
    <n v="-10599.882999999998"/>
    <n v="-52310"/>
    <n v="-76530"/>
    <n v="-23340"/>
    <n v="-162779.883"/>
    <n v="-24014.94200000001"/>
    <n v="-0.17306202724505185"/>
    <n v="8"/>
    <x v="2"/>
  </r>
  <r>
    <x v="7"/>
    <x v="16"/>
    <x v="3"/>
    <n v="67495.000999999989"/>
    <n v="-11143.460999999999"/>
    <n v="-50440"/>
    <n v="-52390"/>
    <n v="-14050"/>
    <n v="-128023.461"/>
    <n v="-60528.460000000006"/>
    <n v="-0.89678434110994409"/>
    <n v="8"/>
    <x v="2"/>
  </r>
  <r>
    <x v="7"/>
    <x v="16"/>
    <x v="0"/>
    <n v="139675.87199999997"/>
    <n v="-10424.322999999999"/>
    <n v="-86200"/>
    <n v="-81120"/>
    <n v="-87550"/>
    <n v="-265294.32299999997"/>
    <n v="-125618.451"/>
    <n v="-0.89935684095818658"/>
    <n v="8"/>
    <x v="2"/>
  </r>
  <r>
    <x v="7"/>
    <x v="16"/>
    <x v="1"/>
    <n v="76017.899999999994"/>
    <n v="-5687.954999999999"/>
    <n v="-19540"/>
    <n v="-57630"/>
    <n v="-49820"/>
    <n v="-132677.95499999999"/>
    <n v="-56660.054999999993"/>
    <n v="-0.74535148958337438"/>
    <n v="8"/>
    <x v="2"/>
  </r>
  <r>
    <x v="7"/>
    <x v="16"/>
    <x v="2"/>
    <n v="58717.875999999989"/>
    <n v="-4059.72"/>
    <n v="-84690"/>
    <n v="-81500"/>
    <n v="-24520"/>
    <n v="-194769.72"/>
    <n v="-136051.84400000001"/>
    <n v="-2.3170430074820834"/>
    <n v="8"/>
    <x v="2"/>
  </r>
  <r>
    <x v="7"/>
    <x v="16"/>
    <x v="3"/>
    <n v="78772.337"/>
    <n v="-4674.1309999999994"/>
    <n v="-96480"/>
    <n v="-67540"/>
    <n v="-51460"/>
    <n v="-220154.13099999999"/>
    <n v="-141381.79399999999"/>
    <n v="-1.7948152788713123"/>
    <n v="8"/>
    <x v="2"/>
  </r>
  <r>
    <x v="7"/>
    <x v="16"/>
    <x v="0"/>
    <n v="10072.243999999999"/>
    <n v="-15352.393"/>
    <n v="-73650"/>
    <n v="-85140"/>
    <n v="-26350"/>
    <n v="-200492.39300000001"/>
    <n v="-190420.149"/>
    <n v="-18.905434479148841"/>
    <n v="8"/>
    <x v="2"/>
  </r>
  <r>
    <x v="7"/>
    <x v="16"/>
    <x v="0"/>
    <n v="6189769.2149999989"/>
    <n v="-350424.17899999995"/>
    <n v="-102130"/>
    <n v="-58810"/>
    <n v="-99140"/>
    <n v="-610504.179"/>
    <n v="5579265.0359999985"/>
    <n v="0.90136883011396729"/>
    <n v="8"/>
    <x v="2"/>
  </r>
  <r>
    <x v="7"/>
    <x v="16"/>
    <x v="1"/>
    <n v="11722.857999999998"/>
    <n v="-2224.0189999999998"/>
    <n v="-78470"/>
    <n v="-75390"/>
    <n v="-61670"/>
    <n v="-217754.019"/>
    <n v="-206031.16099999999"/>
    <n v="-17.575164776371089"/>
    <n v="8"/>
    <x v="2"/>
  </r>
  <r>
    <x v="7"/>
    <x v="16"/>
    <x v="2"/>
    <n v="5942.579999999999"/>
    <n v="-8651.6219999999994"/>
    <n v="-19740"/>
    <n v="-47680"/>
    <n v="-84810"/>
    <n v="-160881.622"/>
    <n v="-154939.04200000002"/>
    <n v="-26.072689303299246"/>
    <n v="8"/>
    <x v="2"/>
  </r>
  <r>
    <x v="7"/>
    <x v="16"/>
    <x v="0"/>
    <n v="7570.5140000000001"/>
    <n v="-4300.6949999999997"/>
    <n v="-23220"/>
    <n v="-37020"/>
    <n v="-35240"/>
    <n v="-99780.695000000007"/>
    <n v="-92210.181000000011"/>
    <n v="-12.180174424087983"/>
    <n v="8"/>
    <x v="2"/>
  </r>
  <r>
    <x v="7"/>
    <x v="16"/>
    <x v="1"/>
    <n v="951.60799999999995"/>
    <n v="-1434.538"/>
    <n v="-104090"/>
    <n v="-92760"/>
    <n v="-107770"/>
    <n v="-306054.538"/>
    <n v="-305102.93"/>
    <n v="-320.61829030441106"/>
    <n v="8"/>
    <x v="2"/>
  </r>
  <r>
    <x v="7"/>
    <x v="16"/>
    <x v="2"/>
    <n v="152964.76999999999"/>
    <n v="-71675.806999999986"/>
    <n v="-19910"/>
    <n v="-78560"/>
    <n v="-30510"/>
    <n v="-200655.80699999997"/>
    <n v="-47691.036999999982"/>
    <n v="-0.31177791461393356"/>
    <n v="8"/>
    <x v="2"/>
  </r>
  <r>
    <x v="7"/>
    <x v="16"/>
    <x v="0"/>
    <n v="-116900.196"/>
    <n v="11468.981999999998"/>
    <n v="-80160"/>
    <n v="-35560"/>
    <n v="-22960"/>
    <n v="-127211.018"/>
    <n v="-244111.21399999998"/>
    <n v="2.0882019222619608"/>
    <n v="8"/>
    <x v="2"/>
  </r>
  <r>
    <x v="7"/>
    <x v="16"/>
    <x v="1"/>
    <n v="12325.278"/>
    <n v="-1281.1889999999999"/>
    <n v="-102000"/>
    <n v="-105810"/>
    <n v="-41050"/>
    <n v="-250141.18900000001"/>
    <n v="-237815.91100000002"/>
    <n v="-19.294973387212849"/>
    <n v="8"/>
    <x v="2"/>
  </r>
  <r>
    <x v="7"/>
    <x v="16"/>
    <x v="2"/>
    <n v="277755.85599999997"/>
    <n v="-63407.19"/>
    <n v="-98120"/>
    <n v="-69830"/>
    <n v="-87720"/>
    <n v="-319077.19"/>
    <n v="-41321.334000000032"/>
    <n v="-0.14876854297538208"/>
    <n v="8"/>
    <x v="2"/>
  </r>
  <r>
    <x v="7"/>
    <x v="16"/>
    <x v="0"/>
    <n v="5591.11"/>
    <n v="-6297.8369999999995"/>
    <n v="-37890"/>
    <n v="-48700"/>
    <n v="-95120"/>
    <n v="-188007.837"/>
    <n v="-182416.72700000001"/>
    <n v="-32.626209643523381"/>
    <n v="8"/>
    <x v="2"/>
  </r>
  <r>
    <x v="7"/>
    <x v="16"/>
    <x v="0"/>
    <n v="13115.431"/>
    <n v="-8113.2239999999993"/>
    <n v="-75860"/>
    <n v="-49390"/>
    <n v="-86370"/>
    <n v="-219733.22399999999"/>
    <n v="-206617.79299999998"/>
    <n v="-15.753793603885375"/>
    <n v="8"/>
    <x v="2"/>
  </r>
  <r>
    <x v="7"/>
    <x v="16"/>
    <x v="0"/>
    <n v="106082.17199999999"/>
    <n v="-70684.060999999987"/>
    <n v="-64080"/>
    <n v="-97690"/>
    <n v="-12450"/>
    <n v="-244904.06099999999"/>
    <n v="-138821.889"/>
    <n v="-1.3086260055082584"/>
    <n v="8"/>
    <x v="2"/>
  </r>
  <r>
    <x v="7"/>
    <x v="16"/>
    <x v="0"/>
    <n v="20954440.380999997"/>
    <n v="-6499051.0689999992"/>
    <n v="-81320"/>
    <n v="-22280"/>
    <n v="-106740"/>
    <n v="-6709391.0689999992"/>
    <n v="14245049.311999999"/>
    <n v="0.67981053433029881"/>
    <n v="8"/>
    <x v="2"/>
  </r>
  <r>
    <x v="7"/>
    <x v="16"/>
    <x v="0"/>
    <n v="235449.24899999998"/>
    <n v="-143589.59999999998"/>
    <n v="-82540"/>
    <n v="-47270"/>
    <n v="-62330"/>
    <n v="-335729.6"/>
    <n v="-100280.351"/>
    <n v="-0.42591068532140447"/>
    <n v="8"/>
    <x v="2"/>
  </r>
  <r>
    <x v="7"/>
    <x v="16"/>
    <x v="0"/>
    <n v="712834.20599999989"/>
    <n v="-319334.39999999997"/>
    <n v="-75980"/>
    <n v="-26860"/>
    <n v="-15820"/>
    <n v="-437994.39999999997"/>
    <n v="274839.80599999992"/>
    <n v="0.38555922777925722"/>
    <n v="8"/>
    <x v="2"/>
  </r>
  <r>
    <x v="7"/>
    <x v="16"/>
    <x v="0"/>
    <n v="377142.185"/>
    <n v="-204764.69999999998"/>
    <n v="-60540"/>
    <n v="-38000"/>
    <n v="-26700"/>
    <n v="-330004.69999999995"/>
    <n v="47137.485000000044"/>
    <n v="0.12498597843145032"/>
    <n v="8"/>
    <x v="2"/>
  </r>
  <r>
    <x v="7"/>
    <x v="16"/>
    <x v="0"/>
    <n v="53849.095999999998"/>
    <n v="-23226.335999999999"/>
    <n v="-76500"/>
    <n v="-53810"/>
    <n v="-21400"/>
    <n v="-174936.33600000001"/>
    <n v="-121087.24000000002"/>
    <n v="-2.2486401628729298"/>
    <n v="8"/>
    <x v="2"/>
  </r>
  <r>
    <x v="7"/>
    <x v="16"/>
    <x v="0"/>
    <n v="586867.00100000005"/>
    <n v="-47664.12"/>
    <n v="-43220"/>
    <n v="-104040"/>
    <n v="-61740"/>
    <n v="-256664.12"/>
    <n v="330202.88100000005"/>
    <n v="0.5626536854812868"/>
    <n v="8"/>
    <x v="2"/>
  </r>
  <r>
    <x v="7"/>
    <x v="16"/>
    <x v="0"/>
    <n v="43185.036999999997"/>
    <n v="-6190.5059999999994"/>
    <n v="-25300"/>
    <n v="-104050"/>
    <n v="-104480"/>
    <n v="-240020.50599999999"/>
    <n v="-196835.46899999998"/>
    <n v="-4.5579553167917863"/>
    <n v="8"/>
    <x v="2"/>
  </r>
  <r>
    <x v="7"/>
    <x v="16"/>
    <x v="0"/>
    <n v="10467.099999999999"/>
    <n v="-3250.0790000000002"/>
    <n v="-81490"/>
    <n v="-91010"/>
    <n v="-16860"/>
    <n v="-192610.079"/>
    <n v="-182142.97899999999"/>
    <n v="-17.401475002627283"/>
    <n v="8"/>
    <x v="2"/>
  </r>
  <r>
    <x v="7"/>
    <x v="16"/>
    <x v="0"/>
    <n v="4159.701"/>
    <n v="-6856.0729999999994"/>
    <n v="-38240"/>
    <n v="-61540"/>
    <n v="-82090"/>
    <n v="-188726.073"/>
    <n v="-184566.372"/>
    <n v="-44.370105447482885"/>
    <n v="8"/>
    <x v="2"/>
  </r>
  <r>
    <x v="7"/>
    <x v="16"/>
    <x v="0"/>
    <n v="44983.049999999996"/>
    <n v="-5716.2489999999998"/>
    <n v="-99940"/>
    <n v="-94130"/>
    <n v="-30230"/>
    <n v="-230016.24900000001"/>
    <n v="-185033.19900000002"/>
    <n v="-4.1133982466729142"/>
    <n v="8"/>
    <x v="2"/>
  </r>
  <r>
    <x v="7"/>
    <x v="16"/>
    <x v="0"/>
    <n v="20382.732999999997"/>
    <n v="-5797.4139999999998"/>
    <n v="-14360"/>
    <n v="-50340"/>
    <n v="-31520"/>
    <n v="-102017.414"/>
    <n v="-81634.681000000011"/>
    <n v="-4.0050900436168213"/>
    <n v="8"/>
    <x v="2"/>
  </r>
  <r>
    <x v="7"/>
    <x v="16"/>
    <x v="0"/>
    <n v="17742.179"/>
    <n v="-2360.9389999999999"/>
    <n v="-49060"/>
    <n v="-84950"/>
    <n v="-28190"/>
    <n v="-164560.93900000001"/>
    <n v="-146818.76"/>
    <n v="-8.275125620139443"/>
    <n v="8"/>
    <x v="2"/>
  </r>
  <r>
    <x v="7"/>
    <x v="16"/>
    <x v="0"/>
    <n v="26007.281999999999"/>
    <n v="-3847.2979999999998"/>
    <n v="-63390"/>
    <n v="-93530"/>
    <n v="-70940"/>
    <n v="-231707.29800000001"/>
    <n v="-205700.016"/>
    <n v="-7.909323857833356"/>
    <n v="8"/>
    <x v="2"/>
  </r>
  <r>
    <x v="7"/>
    <x v="16"/>
    <x v="0"/>
    <n v="10154.221"/>
    <n v="-716.11399999999992"/>
    <n v="-19250"/>
    <n v="-56170"/>
    <n v="-20250"/>
    <n v="-96386.114000000001"/>
    <n v="-86231.892999999996"/>
    <n v="-8.4922214121595339"/>
    <n v="8"/>
    <x v="2"/>
  </r>
  <r>
    <x v="7"/>
    <x v="16"/>
    <x v="0"/>
    <n v="11397.001"/>
    <n v="-7853.9999999999991"/>
    <n v="-46700"/>
    <n v="-68770"/>
    <n v="-37400"/>
    <n v="-160724"/>
    <n v="-149326.99900000001"/>
    <n v="-13.102306387443505"/>
    <n v="8"/>
    <x v="2"/>
  </r>
  <r>
    <x v="7"/>
    <x v="16"/>
    <x v="0"/>
    <n v="7902.9650000000001"/>
    <n v="-3290.8679999999995"/>
    <n v="-70660"/>
    <n v="-84490"/>
    <n v="-13060"/>
    <n v="-171500.86799999999"/>
    <n v="-163597.90299999999"/>
    <n v="-20.70082595582797"/>
    <n v="8"/>
    <x v="2"/>
  </r>
  <r>
    <x v="7"/>
    <x v="16"/>
    <x v="0"/>
    <n v="15996.504999999999"/>
    <n v="-7275.4079999999985"/>
    <n v="-49430"/>
    <n v="-92950"/>
    <n v="-33920"/>
    <n v="-183575.408"/>
    <n v="-167578.90299999999"/>
    <n v="-10.475969782149289"/>
    <n v="8"/>
    <x v="2"/>
  </r>
  <r>
    <x v="7"/>
    <x v="16"/>
    <x v="0"/>
    <n v="49854.083999999995"/>
    <n v="-20859.481999999996"/>
    <n v="-12830"/>
    <n v="-105500"/>
    <n v="-106730"/>
    <n v="-245919.48199999999"/>
    <n v="-196065.39799999999"/>
    <n v="-3.9327850853703379"/>
    <n v="8"/>
    <x v="2"/>
  </r>
  <r>
    <x v="7"/>
    <x v="16"/>
    <x v="0"/>
    <n v="115588.21399999998"/>
    <n v="-98213.975999999995"/>
    <n v="-41230"/>
    <n v="-106450"/>
    <n v="-33520"/>
    <n v="-279413.97600000002"/>
    <n v="-163825.76200000005"/>
    <n v="-1.4173223750995934"/>
    <n v="8"/>
    <x v="2"/>
  </r>
  <r>
    <x v="7"/>
    <x v="16"/>
    <x v="0"/>
    <n v="2159224.2069999999"/>
    <n v="-1824550.9799999997"/>
    <n v="-41970"/>
    <n v="-76310"/>
    <n v="-86460"/>
    <n v="-2029290.9799999997"/>
    <n v="129933.22700000019"/>
    <n v="6.0175884736179318E-2"/>
    <n v="8"/>
    <x v="2"/>
  </r>
  <r>
    <x v="7"/>
    <x v="16"/>
    <x v="0"/>
    <n v="22888661.753999997"/>
    <n v="-19141213.721000001"/>
    <n v="-73160"/>
    <n v="-47620"/>
    <n v="-47920"/>
    <n v="-19309913.721000001"/>
    <n v="3578748.0329999961"/>
    <n v="0.15635462096750055"/>
    <n v="8"/>
    <x v="2"/>
  </r>
  <r>
    <x v="7"/>
    <x v="13"/>
    <x v="0"/>
    <n v="36223.837999999996"/>
    <n v="-124818.12"/>
    <n v="-15180"/>
    <n v="-45400"/>
    <n v="-23780"/>
    <n v="-209178.12"/>
    <n v="-172954.28200000001"/>
    <n v="-4.7745984840148639"/>
    <n v="8"/>
    <x v="2"/>
  </r>
  <r>
    <x v="7"/>
    <x v="13"/>
    <x v="0"/>
    <n v="166441.05099999998"/>
    <n v="-83763.392999999996"/>
    <n v="-81590"/>
    <n v="-39270"/>
    <n v="-12960"/>
    <n v="-217583.39299999998"/>
    <n v="-51142.342000000004"/>
    <n v="-0.3072700015574884"/>
    <n v="8"/>
    <x v="2"/>
  </r>
  <r>
    <x v="7"/>
    <x v="13"/>
    <x v="1"/>
    <n v="386313.641"/>
    <n v="-1489553.9959999998"/>
    <n v="-85760"/>
    <n v="-75700"/>
    <n v="-33050"/>
    <n v="-1684063.9959999998"/>
    <n v="-1297750.3549999997"/>
    <n v="-3.3593179667191708"/>
    <n v="8"/>
    <x v="2"/>
  </r>
  <r>
    <x v="7"/>
    <x v="13"/>
    <x v="2"/>
    <n v="747573.62399999995"/>
    <n v="-163882.55799999999"/>
    <n v="-97850"/>
    <n v="-49050"/>
    <n v="-25660"/>
    <n v="-336442.55799999996"/>
    <n v="411131.06599999999"/>
    <n v="0.54995394808097187"/>
    <n v="8"/>
    <x v="2"/>
  </r>
  <r>
    <x v="7"/>
    <x v="13"/>
    <x v="0"/>
    <n v="102952.724"/>
    <n v="-41268.527999999998"/>
    <n v="-67610"/>
    <n v="-74080"/>
    <n v="-25340"/>
    <n v="-208298.52799999999"/>
    <n v="-105345.80399999999"/>
    <n v="-1.0232444553871152"/>
    <n v="8"/>
    <x v="2"/>
  </r>
  <r>
    <x v="7"/>
    <x v="13"/>
    <x v="0"/>
    <n v="385500.90599999996"/>
    <n v="-74735.464999999997"/>
    <n v="-17270"/>
    <n v="-73460"/>
    <n v="-93140"/>
    <n v="-258605.465"/>
    <n v="126895.44099999996"/>
    <n v="0.32917027956349337"/>
    <n v="8"/>
    <x v="2"/>
  </r>
  <r>
    <x v="7"/>
    <x v="13"/>
    <x v="0"/>
    <n v="251432.29299999998"/>
    <n v="-33951.686999999998"/>
    <n v="-70060"/>
    <n v="-78250"/>
    <n v="-17470"/>
    <n v="-199731.68700000001"/>
    <n v="51700.605999999971"/>
    <n v="0.20562436663615033"/>
    <n v="8"/>
    <x v="2"/>
  </r>
  <r>
    <x v="7"/>
    <x v="13"/>
    <x v="0"/>
    <n v="301714.51099999994"/>
    <n v="-37327.576999999997"/>
    <n v="-92140"/>
    <n v="-69630"/>
    <n v="-17780"/>
    <n v="-216877.57699999999"/>
    <n v="84836.93399999995"/>
    <n v="0.2811828099312067"/>
    <n v="8"/>
    <x v="2"/>
  </r>
  <r>
    <x v="7"/>
    <x v="13"/>
    <x v="0"/>
    <n v="73906.412999999986"/>
    <n v="-129563.76999999997"/>
    <n v="-25270"/>
    <n v="-24530"/>
    <n v="-16490"/>
    <n v="-195853.76999999996"/>
    <n v="-121947.35699999997"/>
    <n v="-1.6500240243021942"/>
    <n v="8"/>
    <x v="2"/>
  </r>
  <r>
    <x v="7"/>
    <x v="13"/>
    <x v="1"/>
    <n v="670311.83099999989"/>
    <n v="-469077.10499999998"/>
    <n v="-17550"/>
    <n v="-81110"/>
    <n v="-20620"/>
    <n v="-588357.10499999998"/>
    <n v="81954.725999999908"/>
    <n v="0.12226358272348609"/>
    <n v="8"/>
    <x v="2"/>
  </r>
  <r>
    <x v="7"/>
    <x v="13"/>
    <x v="2"/>
    <n v="117182.45"/>
    <n v="-74033.399999999994"/>
    <n v="-20270"/>
    <n v="-13700"/>
    <n v="-83930"/>
    <n v="-191933.4"/>
    <n v="-74750.95"/>
    <n v="-0.63790226266817263"/>
    <n v="8"/>
    <x v="2"/>
  </r>
  <r>
    <x v="7"/>
    <x v="13"/>
    <x v="0"/>
    <n v="44335.053"/>
    <n v="-30176.16"/>
    <n v="-102430"/>
    <n v="-40960"/>
    <n v="-34190"/>
    <n v="-207756.16"/>
    <n v="-163421.10700000002"/>
    <n v="-3.6860474036198854"/>
    <n v="8"/>
    <x v="2"/>
  </r>
  <r>
    <x v="7"/>
    <x v="13"/>
    <x v="0"/>
    <n v="22495.136999999999"/>
    <n v="-9913.5119999999988"/>
    <n v="-18470"/>
    <n v="-44950"/>
    <n v="-104440"/>
    <n v="-177773.51199999999"/>
    <n v="-155278.375"/>
    <n v="-6.9027530261318262"/>
    <n v="8"/>
    <x v="2"/>
  </r>
  <r>
    <x v="7"/>
    <x v="13"/>
    <x v="0"/>
    <n v="11138.953"/>
    <n v="-6265.357"/>
    <n v="-103500"/>
    <n v="-54520"/>
    <n v="-29970"/>
    <n v="-194255.35699999999"/>
    <n v="-183116.40399999998"/>
    <n v="-16.439283297092643"/>
    <n v="8"/>
    <x v="2"/>
  </r>
  <r>
    <x v="7"/>
    <x v="13"/>
    <x v="1"/>
    <n v="30479.126999999997"/>
    <n v="-31485.943999999996"/>
    <n v="-57980"/>
    <n v="-58160"/>
    <n v="-24430"/>
    <n v="-172055.94399999999"/>
    <n v="-141576.81699999998"/>
    <n v="-4.6450417362675775"/>
    <n v="8"/>
    <x v="2"/>
  </r>
  <r>
    <x v="7"/>
    <x v="13"/>
    <x v="2"/>
    <n v="17101.468999999997"/>
    <n v="-6362.5519999999997"/>
    <n v="-77270"/>
    <n v="-54740"/>
    <n v="-38760"/>
    <n v="-177132.552"/>
    <n v="-160031.08299999998"/>
    <n v="-9.3577389755230982"/>
    <n v="8"/>
    <x v="2"/>
  </r>
  <r>
    <x v="7"/>
    <x v="13"/>
    <x v="0"/>
    <n v="5621.5109999999995"/>
    <n v="-5594.1269999999995"/>
    <n v="-38090"/>
    <n v="-59830"/>
    <n v="-75340"/>
    <n v="-178854.12700000001"/>
    <n v="-173232.61600000001"/>
    <n v="-30.816023663388727"/>
    <n v="8"/>
    <x v="2"/>
  </r>
  <r>
    <x v="7"/>
    <x v="13"/>
    <x v="0"/>
    <n v="61415.599000000002"/>
    <n v="-152671.13399999999"/>
    <n v="-39330"/>
    <n v="-106610"/>
    <n v="-64570"/>
    <n v="-363181.13399999996"/>
    <n v="-301765.53499999997"/>
    <n v="-4.9134998259969747"/>
    <n v="8"/>
    <x v="2"/>
  </r>
  <r>
    <x v="7"/>
    <x v="13"/>
    <x v="1"/>
    <n v="121713.16499999999"/>
    <n v="-318819.84399999998"/>
    <n v="-51370"/>
    <n v="-45480"/>
    <n v="-50310"/>
    <n v="-465979.84399999998"/>
    <n v="-344266.679"/>
    <n v="-2.8285081486460402"/>
    <n v="8"/>
    <x v="2"/>
  </r>
  <r>
    <x v="7"/>
    <x v="13"/>
    <x v="2"/>
    <n v="141119.81099999999"/>
    <n v="-170684.32499999998"/>
    <n v="-69250"/>
    <n v="-35660"/>
    <n v="-57880"/>
    <n v="-333474.32499999995"/>
    <n v="-192354.51399999997"/>
    <n v="-1.3630581889030449"/>
    <n v="8"/>
    <x v="2"/>
  </r>
  <r>
    <x v="7"/>
    <x v="13"/>
    <x v="0"/>
    <n v="442494.92699999997"/>
    <n v="-497846.00599999994"/>
    <n v="-74720"/>
    <n v="-83000"/>
    <n v="-27240"/>
    <n v="-682806.00599999994"/>
    <n v="-240311.07899999997"/>
    <n v="-0.54308211085999636"/>
    <n v="8"/>
    <x v="2"/>
  </r>
  <r>
    <x v="7"/>
    <x v="13"/>
    <x v="0"/>
    <n v="24309.452999999998"/>
    <n v="-28530.830999999998"/>
    <n v="-103190"/>
    <n v="-23680"/>
    <n v="-52860"/>
    <n v="-208260.83100000001"/>
    <n v="-183951.378"/>
    <n v="-7.5670718711770277"/>
    <n v="8"/>
    <x v="2"/>
  </r>
  <r>
    <x v="7"/>
    <x v="13"/>
    <x v="0"/>
    <n v="1632693.3559999999"/>
    <n v="-1651127.2819999997"/>
    <n v="-61060"/>
    <n v="-31700"/>
    <n v="-92470"/>
    <n v="-1836357.2819999997"/>
    <n v="-203663.92599999974"/>
    <n v="-0.12474107599663666"/>
    <n v="8"/>
    <x v="2"/>
  </r>
  <r>
    <x v="7"/>
    <x v="13"/>
    <x v="1"/>
    <n v="166136.42499999999"/>
    <n v="-168392.77"/>
    <n v="-56810"/>
    <n v="-97740"/>
    <n v="-102570"/>
    <n v="-425512.77"/>
    <n v="-259376.34500000003"/>
    <n v="-1.5612250293696885"/>
    <n v="8"/>
    <x v="2"/>
  </r>
  <r>
    <x v="7"/>
    <x v="13"/>
    <x v="2"/>
    <n v="124458.42499999999"/>
    <n v="-165489.13499999998"/>
    <n v="-51750"/>
    <n v="-39910"/>
    <n v="-60290"/>
    <n v="-317439.13500000001"/>
    <n v="-192980.71000000002"/>
    <n v="-1.5505636520789978"/>
    <n v="8"/>
    <x v="2"/>
  </r>
  <r>
    <x v="7"/>
    <x v="13"/>
    <x v="3"/>
    <n v="45974.683999999994"/>
    <n v="-31560.360999999994"/>
    <n v="-103710"/>
    <n v="-41240"/>
    <n v="-16600"/>
    <n v="-193110.361"/>
    <n v="-147135.67700000003"/>
    <n v="-3.2003629867254779"/>
    <n v="8"/>
    <x v="2"/>
  </r>
  <r>
    <x v="7"/>
    <x v="13"/>
    <x v="0"/>
    <n v="60578.048999999999"/>
    <n v="-160089.36299999998"/>
    <n v="-45830"/>
    <n v="-46370"/>
    <n v="-88140"/>
    <n v="-340429.36300000001"/>
    <n v="-279851.31400000001"/>
    <n v="-4.6196818586877901"/>
    <n v="8"/>
    <x v="2"/>
  </r>
  <r>
    <x v="7"/>
    <x v="13"/>
    <x v="1"/>
    <n v="171556.511"/>
    <n v="-531551.28599999996"/>
    <n v="-49140"/>
    <n v="-48530"/>
    <n v="-31130"/>
    <n v="-660351.28599999996"/>
    <n v="-488794.77499999997"/>
    <n v="-2.8491764734012337"/>
    <n v="8"/>
    <x v="2"/>
  </r>
  <r>
    <x v="7"/>
    <x v="13"/>
    <x v="2"/>
    <n v="256174.96799999996"/>
    <n v="-846833.33699999994"/>
    <n v="-42430"/>
    <n v="-20330"/>
    <n v="-41560"/>
    <n v="-951153.33699999994"/>
    <n v="-694978.36899999995"/>
    <n v="-2.7129050680705076"/>
    <n v="8"/>
    <x v="2"/>
  </r>
  <r>
    <x v="7"/>
    <x v="13"/>
    <x v="3"/>
    <n v="64299.962999999996"/>
    <n v="-49713.201999999997"/>
    <n v="-50560"/>
    <n v="-68510"/>
    <n v="-15170"/>
    <n v="-183953.20199999999"/>
    <n v="-119653.239"/>
    <n v="-1.8608601532165736"/>
    <n v="8"/>
    <x v="2"/>
  </r>
  <r>
    <x v="7"/>
    <x v="13"/>
    <x v="0"/>
    <n v="271455.73699999996"/>
    <n v="-225469.01999999996"/>
    <n v="-97830"/>
    <n v="-40390"/>
    <n v="-83720"/>
    <n v="-447409.01999999996"/>
    <n v="-175953.283"/>
    <n v="-0.64818406471917744"/>
    <n v="8"/>
    <x v="2"/>
  </r>
  <r>
    <x v="7"/>
    <x v="13"/>
    <x v="1"/>
    <n v="38966.178999999996"/>
    <n v="-29461.081999999999"/>
    <n v="-64950"/>
    <n v="-102610"/>
    <n v="-43200"/>
    <n v="-240221.08199999999"/>
    <n v="-201254.90299999999"/>
    <n v="-5.1648611222568173"/>
    <n v="8"/>
    <x v="2"/>
  </r>
  <r>
    <x v="7"/>
    <x v="13"/>
    <x v="2"/>
    <n v="57741.48799999999"/>
    <n v="-44122.259999999995"/>
    <n v="-82960"/>
    <n v="-19650"/>
    <n v="-12900"/>
    <n v="-159632.26"/>
    <n v="-101890.77200000003"/>
    <n v="-1.7646024640030067"/>
    <n v="8"/>
    <x v="2"/>
  </r>
  <r>
    <x v="7"/>
    <x v="13"/>
    <x v="3"/>
    <n v="86309.250999999989"/>
    <n v="-53065.341"/>
    <n v="-27880"/>
    <n v="-33520"/>
    <n v="-35560"/>
    <n v="-150025.34100000001"/>
    <n v="-63716.090000000026"/>
    <n v="-0.73823013479748578"/>
    <n v="8"/>
    <x v="2"/>
  </r>
  <r>
    <x v="7"/>
    <x v="13"/>
    <x v="0"/>
    <n v="67604.438999999998"/>
    <n v="-33807.781000000003"/>
    <n v="-41130"/>
    <n v="-28730"/>
    <n v="-102430"/>
    <n v="-206097.78100000002"/>
    <n v="-138493.342"/>
    <n v="-2.0485835552899125"/>
    <n v="8"/>
    <x v="2"/>
  </r>
  <r>
    <x v="7"/>
    <x v="13"/>
    <x v="1"/>
    <n v="221002.38999999998"/>
    <n v="-96533.828999999998"/>
    <n v="-29590"/>
    <n v="-83230"/>
    <n v="-77030"/>
    <n v="-286383.82900000003"/>
    <n v="-65381.439000000042"/>
    <n v="-0.29584041602446037"/>
    <n v="8"/>
    <x v="2"/>
  </r>
  <r>
    <x v="7"/>
    <x v="13"/>
    <x v="2"/>
    <n v="237323.01599999997"/>
    <n v="-141969.50599999999"/>
    <n v="-15910"/>
    <n v="-13120"/>
    <n v="-23870"/>
    <n v="-194869.50599999999"/>
    <n v="42453.50999999998"/>
    <n v="0.17888492534579953"/>
    <n v="8"/>
    <x v="2"/>
  </r>
  <r>
    <x v="7"/>
    <x v="13"/>
    <x v="3"/>
    <n v="52499.544999999998"/>
    <n v="-77332.093999999997"/>
    <n v="-65380"/>
    <n v="-80130"/>
    <n v="-80170"/>
    <n v="-303012.09399999998"/>
    <n v="-250512.549"/>
    <n v="-4.7717089548109417"/>
    <n v="8"/>
    <x v="2"/>
  </r>
  <r>
    <x v="7"/>
    <x v="13"/>
    <x v="0"/>
    <n v="47926.549999999996"/>
    <n v="-33442.716999999997"/>
    <n v="-108300"/>
    <n v="-74720"/>
    <n v="-47560"/>
    <n v="-264022.717"/>
    <n v="-216096.16700000002"/>
    <n v="-4.5089030401729318"/>
    <n v="8"/>
    <x v="2"/>
  </r>
  <r>
    <x v="7"/>
    <x v="13"/>
    <x v="0"/>
    <n v="261131.61899999998"/>
    <n v="-181190.492"/>
    <n v="-93230"/>
    <n v="-76990"/>
    <n v="-18010"/>
    <n v="-369420.49199999997"/>
    <n v="-108288.87299999999"/>
    <n v="-0.41469077323799691"/>
    <n v="8"/>
    <x v="2"/>
  </r>
  <r>
    <x v="7"/>
    <x v="13"/>
    <x v="1"/>
    <n v="56708.070999999996"/>
    <n v="-24671.443999999996"/>
    <n v="-76310"/>
    <n v="-81200"/>
    <n v="-60190"/>
    <n v="-242371.44399999999"/>
    <n v="-185663.37299999999"/>
    <n v="-3.274020253660189"/>
    <n v="8"/>
    <x v="2"/>
  </r>
  <r>
    <x v="7"/>
    <x v="13"/>
    <x v="2"/>
    <n v="179933.20799999998"/>
    <n v="-64361.415999999997"/>
    <n v="-16100"/>
    <n v="-19550"/>
    <n v="-103720"/>
    <n v="-203731.416"/>
    <n v="-23798.208000000013"/>
    <n v="-0.13226134444287801"/>
    <n v="8"/>
    <x v="2"/>
  </r>
  <r>
    <x v="7"/>
    <x v="13"/>
    <x v="0"/>
    <n v="90486.241999999998"/>
    <n v="-39122.488999999994"/>
    <n v="-31810"/>
    <n v="-29070"/>
    <n v="-48040"/>
    <n v="-148042.489"/>
    <n v="-57556.247000000003"/>
    <n v="-0.63607732764501379"/>
    <n v="8"/>
    <x v="2"/>
  </r>
  <r>
    <x v="7"/>
    <x v="13"/>
    <x v="1"/>
    <n v="513094.77100000001"/>
    <n v="-136049.53599999999"/>
    <n v="-73040"/>
    <n v="-23040"/>
    <n v="-39820"/>
    <n v="-271949.53599999996"/>
    <n v="241145.23500000004"/>
    <n v="0.46998186032965839"/>
    <n v="8"/>
    <x v="2"/>
  </r>
  <r>
    <x v="7"/>
    <x v="13"/>
    <x v="2"/>
    <n v="279611.82899999997"/>
    <n v="-443820.90899999999"/>
    <n v="-73120"/>
    <n v="-107540"/>
    <n v="-64090"/>
    <n v="-688570.90899999999"/>
    <n v="-408959.08"/>
    <n v="-1.4625957759462318"/>
    <n v="8"/>
    <x v="2"/>
  </r>
  <r>
    <x v="7"/>
    <x v="13"/>
    <x v="0"/>
    <n v="3129752.4929999998"/>
    <n v="-2732317.784"/>
    <n v="-19890"/>
    <n v="-89680"/>
    <n v="-24940"/>
    <n v="-2866827.784"/>
    <n v="262924.7089999998"/>
    <n v="8.4008147477494424E-2"/>
    <n v="8"/>
    <x v="2"/>
  </r>
  <r>
    <x v="7"/>
    <x v="13"/>
    <x v="1"/>
    <n v="87026.793000000005"/>
    <n v="-392327.908"/>
    <n v="-105960"/>
    <n v="-103620"/>
    <n v="-96650"/>
    <n v="-698557.90800000005"/>
    <n v="-611531.11499999999"/>
    <n v="-7.02692922396899"/>
    <n v="8"/>
    <x v="2"/>
  </r>
  <r>
    <x v="7"/>
    <x v="13"/>
    <x v="2"/>
    <n v="4188526.5379999997"/>
    <n v="-126198.821"/>
    <n v="-51720"/>
    <n v="-42420"/>
    <n v="-20760"/>
    <n v="-241098.821"/>
    <n v="3947427.7169999997"/>
    <n v="0.94243827302688565"/>
    <n v="8"/>
    <x v="2"/>
  </r>
  <r>
    <x v="7"/>
    <x v="14"/>
    <x v="0"/>
    <n v="22446794.237"/>
    <n v="-4712792.5599999996"/>
    <n v="-22450"/>
    <n v="-42650"/>
    <n v="-99170"/>
    <n v="-4877062.5599999996"/>
    <n v="17569731.677000001"/>
    <n v="0.78272788049346798"/>
    <n v="8"/>
    <x v="2"/>
  </r>
  <r>
    <x v="7"/>
    <x v="14"/>
    <x v="0"/>
    <n v="-62518.154999999992"/>
    <n v="10461.282999999999"/>
    <n v="-56460"/>
    <n v="-87290"/>
    <n v="-46700"/>
    <n v="-179988.717"/>
    <n v="-242506.872"/>
    <n v="3.8789831849644321"/>
    <n v="8"/>
    <x v="2"/>
  </r>
  <r>
    <x v="7"/>
    <x v="14"/>
    <x v="0"/>
    <n v="11873348.955999998"/>
    <n v="-4676312.5009999992"/>
    <n v="-44580"/>
    <n v="-13990"/>
    <n v="-79550"/>
    <n v="-4814432.5009999992"/>
    <n v="7058916.4549999991"/>
    <n v="0.59451772883613374"/>
    <n v="8"/>
    <x v="2"/>
  </r>
  <r>
    <x v="7"/>
    <x v="14"/>
    <x v="0"/>
    <n v="13894566.385"/>
    <n v="-5211679.1229999997"/>
    <n v="-75250"/>
    <n v="-95370"/>
    <n v="-14110"/>
    <n v="-5396409.1229999997"/>
    <n v="8498157.2620000001"/>
    <n v="0.61161730611286003"/>
    <n v="8"/>
    <x v="2"/>
  </r>
  <r>
    <x v="7"/>
    <x v="14"/>
    <x v="0"/>
    <n v="2166600.5549999997"/>
    <n v="-277898.09600000002"/>
    <n v="-75040"/>
    <n v="-88000"/>
    <n v="-107430"/>
    <n v="-548368.09600000002"/>
    <n v="1618232.4589999998"/>
    <n v="0.74689930973455332"/>
    <n v="8"/>
    <x v="2"/>
  </r>
  <r>
    <x v="7"/>
    <x v="14"/>
    <x v="0"/>
    <n v="2604963.7319999998"/>
    <n v="-297467.52699999994"/>
    <n v="-12320"/>
    <n v="-95020"/>
    <n v="-43130"/>
    <n v="-447937.52699999994"/>
    <n v="2157026.2050000001"/>
    <n v="0.82804462054598782"/>
    <n v="8"/>
    <x v="2"/>
  </r>
  <r>
    <x v="7"/>
    <x v="14"/>
    <x v="0"/>
    <n v="10124014.200999999"/>
    <n v="-4303442.1150000002"/>
    <n v="-104830"/>
    <n v="-90810"/>
    <n v="-39280"/>
    <n v="-4538362.1150000002"/>
    <n v="5585652.0859999992"/>
    <n v="0.55172305916444453"/>
    <n v="8"/>
    <x v="2"/>
  </r>
  <r>
    <x v="7"/>
    <x v="14"/>
    <x v="0"/>
    <n v="-103690.11799999999"/>
    <n v="4604.5789999999997"/>
    <n v="-52040"/>
    <n v="-86270"/>
    <n v="-87700"/>
    <n v="-221405.421"/>
    <n v="-325095.53899999999"/>
    <n v="3.1352605751687932"/>
    <n v="8"/>
    <x v="2"/>
  </r>
  <r>
    <x v="7"/>
    <x v="14"/>
    <x v="0"/>
    <n v="6248401.3899999987"/>
    <n v="-117913.59999999999"/>
    <n v="-13750"/>
    <n v="-98380"/>
    <n v="-97770"/>
    <n v="-327813.59999999998"/>
    <n v="5920587.7899999991"/>
    <n v="0.94753640498758041"/>
    <n v="8"/>
    <x v="2"/>
  </r>
  <r>
    <x v="7"/>
    <x v="14"/>
    <x v="0"/>
    <n v="5411615.7829999998"/>
    <n v="-264422.24199999997"/>
    <n v="-49750"/>
    <n v="-35590"/>
    <n v="-96450"/>
    <n v="-446212.24199999997"/>
    <n v="4965403.5410000002"/>
    <n v="0.91754546887794086"/>
    <n v="8"/>
    <x v="2"/>
  </r>
  <r>
    <x v="7"/>
    <x v="14"/>
    <x v="0"/>
    <n v="520491.97199999995"/>
    <n v="-42491.911"/>
    <n v="-37670"/>
    <n v="-90880"/>
    <n v="-82670"/>
    <n v="-253711.91099999999"/>
    <n v="266780.06099999999"/>
    <n v="0.51255365183615165"/>
    <n v="8"/>
    <x v="2"/>
  </r>
  <r>
    <x v="7"/>
    <x v="14"/>
    <x v="0"/>
    <n v="516860.65199999994"/>
    <n v="-57830.92"/>
    <n v="-12630"/>
    <n v="-48430"/>
    <n v="-71270"/>
    <n v="-190160.91999999998"/>
    <n v="326699.73199999996"/>
    <n v="0.63208474225273392"/>
    <n v="8"/>
    <x v="2"/>
  </r>
  <r>
    <x v="7"/>
    <x v="14"/>
    <x v="0"/>
    <n v="2297151.2620000001"/>
    <n v="-570330.2429999999"/>
    <n v="-44250"/>
    <n v="-102440"/>
    <n v="-37610"/>
    <n v="-754630.2429999999"/>
    <n v="1542521.0190000003"/>
    <n v="0.67149301159080588"/>
    <n v="8"/>
    <x v="2"/>
  </r>
  <r>
    <x v="7"/>
    <x v="14"/>
    <x v="0"/>
    <n v="16060694.321"/>
    <n v="-107817.80799999999"/>
    <n v="-65360"/>
    <n v="-44020"/>
    <n v="-19710"/>
    <n v="-236907.80799999999"/>
    <n v="15823786.513"/>
    <n v="0.98524921754533157"/>
    <n v="8"/>
    <x v="2"/>
  </r>
  <r>
    <x v="7"/>
    <x v="14"/>
    <x v="0"/>
    <n v="385456.39299999998"/>
    <n v="-7553.6019999999999"/>
    <n v="-89330"/>
    <n v="-76610"/>
    <n v="-70330"/>
    <n v="-243823.60200000001"/>
    <n v="141632.79099999997"/>
    <n v="0.36744180034912527"/>
    <n v="8"/>
    <x v="2"/>
  </r>
  <r>
    <x v="7"/>
    <x v="14"/>
    <x v="0"/>
    <n v="23106269.221000001"/>
    <n v="-831820.4929999999"/>
    <n v="-83300"/>
    <n v="-36930"/>
    <n v="-33400"/>
    <n v="-985450.4929999999"/>
    <n v="22120818.728"/>
    <n v="0.95735138011356768"/>
    <n v="8"/>
    <x v="2"/>
  </r>
  <r>
    <x v="7"/>
    <x v="14"/>
    <x v="0"/>
    <n v="4390026.5360000003"/>
    <n v="-42197.343999999997"/>
    <n v="-58190"/>
    <n v="-77800"/>
    <n v="-48380"/>
    <n v="-226567.34399999998"/>
    <n v="4163459.1920000003"/>
    <n v="0.94839043861305716"/>
    <n v="8"/>
    <x v="2"/>
  </r>
  <r>
    <x v="7"/>
    <x v="14"/>
    <x v="0"/>
    <n v="70302.18299999999"/>
    <n v="-2554.2159999999999"/>
    <n v="-34720"/>
    <n v="-79990"/>
    <n v="-13800"/>
    <n v="-131064.216"/>
    <n v="-60762.03300000001"/>
    <n v="-0.86429795501513829"/>
    <n v="8"/>
    <x v="2"/>
  </r>
  <r>
    <x v="7"/>
    <x v="14"/>
    <x v="0"/>
    <n v="2396482.1719999998"/>
    <n v="-106397.15099999998"/>
    <n v="-98890"/>
    <n v="-26340"/>
    <n v="-88210"/>
    <n v="-319837.15099999995"/>
    <n v="2076645.0209999997"/>
    <n v="0.86653889824972996"/>
    <n v="8"/>
    <x v="2"/>
  </r>
  <r>
    <x v="7"/>
    <x v="14"/>
    <x v="0"/>
    <n v="5879195.9239999996"/>
    <n v="-3126588.696"/>
    <n v="-93850"/>
    <n v="-103110"/>
    <n v="-70500"/>
    <n v="-3394048.696"/>
    <n v="2485147.2279999997"/>
    <n v="0.42270188987156465"/>
    <n v="8"/>
    <x v="2"/>
  </r>
  <r>
    <x v="7"/>
    <x v="14"/>
    <x v="0"/>
    <n v="963798.10799999989"/>
    <n v="-364989.24"/>
    <n v="-76770"/>
    <n v="-79670"/>
    <n v="-106200"/>
    <n v="-627629.24"/>
    <n v="336168.8679999999"/>
    <n v="0.34879594098559896"/>
    <n v="8"/>
    <x v="2"/>
  </r>
  <r>
    <x v="7"/>
    <x v="14"/>
    <x v="0"/>
    <n v="42822.548999999999"/>
    <n v="-25808.187999999995"/>
    <n v="-61300"/>
    <n v="-98210"/>
    <n v="-49940"/>
    <n v="-235258.18799999999"/>
    <n v="-192435.639"/>
    <n v="-4.4937922541696436"/>
    <n v="8"/>
    <x v="2"/>
  </r>
  <r>
    <x v="7"/>
    <x v="14"/>
    <x v="0"/>
    <n v="271667.90700000001"/>
    <n v="-68271.574000000008"/>
    <n v="-90000"/>
    <n v="-65220"/>
    <n v="-94670"/>
    <n v="-318161.57400000002"/>
    <n v="-46493.667000000016"/>
    <n v="-0.17114155114391194"/>
    <n v="8"/>
    <x v="2"/>
  </r>
  <r>
    <x v="7"/>
    <x v="14"/>
    <x v="0"/>
    <n v="275370.91399999999"/>
    <n v="-64124.710999999996"/>
    <n v="-66790"/>
    <n v="-104410"/>
    <n v="-27140"/>
    <n v="-262464.71100000001"/>
    <n v="12906.20299999998"/>
    <n v="4.6868432154021832E-2"/>
    <n v="8"/>
    <x v="2"/>
  </r>
  <r>
    <x v="7"/>
    <x v="14"/>
    <x v="0"/>
    <n v="5620386.5129999993"/>
    <n v="-638547.196"/>
    <n v="-19890"/>
    <n v="-88900"/>
    <n v="-18880"/>
    <n v="-766217.196"/>
    <n v="4854169.3169999998"/>
    <n v="0.86367179655211734"/>
    <n v="8"/>
    <x v="2"/>
  </r>
  <r>
    <x v="7"/>
    <x v="14"/>
    <x v="0"/>
    <n v="1693572.125"/>
    <n v="-192759.38499999998"/>
    <n v="-94790"/>
    <n v="-68100"/>
    <n v="-24470"/>
    <n v="-380119.38500000001"/>
    <n v="1313452.74"/>
    <n v="0.77555169963605775"/>
    <n v="8"/>
    <x v="2"/>
  </r>
  <r>
    <x v="7"/>
    <x v="14"/>
    <x v="1"/>
    <n v="1673652.1340000001"/>
    <n v="-187814.55"/>
    <n v="-78490"/>
    <n v="-97180"/>
    <n v="-79730"/>
    <n v="-443214.55"/>
    <n v="1230437.584"/>
    <n v="0.73518119984663433"/>
    <n v="8"/>
    <x v="2"/>
  </r>
  <r>
    <x v="7"/>
    <x v="14"/>
    <x v="2"/>
    <n v="256679.62599999999"/>
    <n v="-85615.368999999992"/>
    <n v="-75830"/>
    <n v="-107500"/>
    <n v="-68670"/>
    <n v="-337615.36900000001"/>
    <n v="-80935.743000000017"/>
    <n v="-0.31531814293667398"/>
    <n v="8"/>
    <x v="2"/>
  </r>
  <r>
    <x v="7"/>
    <x v="14"/>
    <x v="0"/>
    <n v="474648.83199999999"/>
    <n v="-87676.75"/>
    <n v="-27500"/>
    <n v="-35170"/>
    <n v="-97990"/>
    <n v="-248336.75"/>
    <n v="226312.08199999999"/>
    <n v="0.47679898641360186"/>
    <n v="8"/>
    <x v="2"/>
  </r>
  <r>
    <x v="7"/>
    <x v="14"/>
    <x v="0"/>
    <n v="2694788.2079999996"/>
    <n v="-468348.3"/>
    <n v="-92530"/>
    <n v="-15330"/>
    <n v="-45930"/>
    <n v="-622138.30000000005"/>
    <n v="2072649.9079999996"/>
    <n v="0.76913276592458646"/>
    <n v="8"/>
    <x v="2"/>
  </r>
  <r>
    <x v="7"/>
    <x v="14"/>
    <x v="0"/>
    <n v="295032.80099999998"/>
    <n v="-374056.48"/>
    <n v="-92890"/>
    <n v="-90750"/>
    <n v="-100760"/>
    <n v="-658456.48"/>
    <n v="-363423.679"/>
    <n v="-1.2318077100857678"/>
    <n v="8"/>
    <x v="2"/>
  </r>
  <r>
    <x v="7"/>
    <x v="14"/>
    <x v="0"/>
    <n v="143807.405"/>
    <n v="-144508.84699999998"/>
    <n v="-61530"/>
    <n v="-12470"/>
    <n v="-83730"/>
    <n v="-302238.84699999995"/>
    <n v="-158431.44199999995"/>
    <n v="-1.1016918217806653"/>
    <n v="8"/>
    <x v="2"/>
  </r>
  <r>
    <x v="7"/>
    <x v="14"/>
    <x v="0"/>
    <n v="152788.70599999998"/>
    <n v="-147062.986"/>
    <n v="-42830"/>
    <n v="-72290"/>
    <n v="-21080"/>
    <n v="-283262.98600000003"/>
    <n v="-130474.28000000006"/>
    <n v="-0.8539523857214949"/>
    <n v="8"/>
    <x v="2"/>
  </r>
  <r>
    <x v="7"/>
    <x v="14"/>
    <x v="1"/>
    <n v="1122005.7799999998"/>
    <n v="-96164.837999999989"/>
    <n v="-13370"/>
    <n v="-53530"/>
    <n v="-102090"/>
    <n v="-265154.83799999999"/>
    <n v="856850.94199999981"/>
    <n v="0.76367783239048903"/>
    <n v="8"/>
    <x v="2"/>
  </r>
  <r>
    <x v="7"/>
    <x v="14"/>
    <x v="2"/>
    <n v="2132737.2919999999"/>
    <n v="-181280.84799999997"/>
    <n v="-16690"/>
    <n v="-65430"/>
    <n v="-54020"/>
    <n v="-317420.848"/>
    <n v="1815316.4439999999"/>
    <n v="0.85116739450720869"/>
    <n v="8"/>
    <x v="2"/>
  </r>
  <r>
    <x v="7"/>
    <x v="14"/>
    <x v="0"/>
    <n v="3486789.0049999999"/>
    <n v="-478072.39199999993"/>
    <n v="-31290"/>
    <n v="-15000"/>
    <n v="-99830"/>
    <n v="-624192.39199999999"/>
    <n v="2862596.6129999999"/>
    <n v="0.8209836066636329"/>
    <n v="8"/>
    <x v="2"/>
  </r>
  <r>
    <x v="7"/>
    <x v="14"/>
    <x v="0"/>
    <n v="3822432.5509999995"/>
    <n v="-43195.522999999994"/>
    <n v="-37790"/>
    <n v="-38660"/>
    <n v="-94780"/>
    <n v="-214425.52299999999"/>
    <n v="3608007.0279999995"/>
    <n v="0.94390338609273738"/>
    <n v="8"/>
    <x v="2"/>
  </r>
  <r>
    <x v="7"/>
    <x v="14"/>
    <x v="0"/>
    <n v="197811.07499999998"/>
    <n v="-50190"/>
    <n v="-101880"/>
    <n v="-85900"/>
    <n v="-27160"/>
    <n v="-265130"/>
    <n v="-67318.925000000017"/>
    <n v="-0.34031929203155092"/>
    <n v="8"/>
    <x v="2"/>
  </r>
  <r>
    <x v="7"/>
    <x v="14"/>
    <x v="1"/>
    <n v="604139.86499999987"/>
    <n v="-299274.19899999996"/>
    <n v="-35730"/>
    <n v="-98870"/>
    <n v="-107070"/>
    <n v="-540944.19900000002"/>
    <n v="63195.665999999852"/>
    <n v="0.1046043634283261"/>
    <n v="8"/>
    <x v="2"/>
  </r>
  <r>
    <x v="7"/>
    <x v="14"/>
    <x v="2"/>
    <n v="70417351.17899999"/>
    <n v="-113671.61399999999"/>
    <n v="-23220"/>
    <n v="-64280"/>
    <n v="-19380"/>
    <n v="-220551.614"/>
    <n v="70196799.564999998"/>
    <n v="0.99686793651980243"/>
    <n v="8"/>
    <x v="2"/>
  </r>
  <r>
    <x v="7"/>
    <x v="14"/>
    <x v="0"/>
    <n v="11373703.613999998"/>
    <n v="-6380.597999999999"/>
    <n v="-78220"/>
    <n v="-93580"/>
    <n v="-45790"/>
    <n v="-223970.598"/>
    <n v="11149733.015999999"/>
    <n v="0.9803080328447884"/>
    <n v="8"/>
    <x v="2"/>
  </r>
  <r>
    <x v="7"/>
    <x v="14"/>
    <x v="0"/>
    <n v="3198677.5589999999"/>
    <n v="-64591.799999999996"/>
    <n v="-84730"/>
    <n v="-67880"/>
    <n v="-42120"/>
    <n v="-259321.8"/>
    <n v="2939355.7590000001"/>
    <n v="0.91892843363647092"/>
    <n v="8"/>
    <x v="2"/>
  </r>
  <r>
    <x v="7"/>
    <x v="14"/>
    <x v="1"/>
    <n v="4843025.0539999995"/>
    <n v="-117722.26199999999"/>
    <n v="-38270"/>
    <n v="-74070"/>
    <n v="-76260"/>
    <n v="-306322.26199999999"/>
    <n v="4536702.7919999994"/>
    <n v="0.93674980852163892"/>
    <n v="8"/>
    <x v="2"/>
  </r>
  <r>
    <x v="7"/>
    <x v="14"/>
    <x v="2"/>
    <n v="10637170.327"/>
    <n v="-387945.74699999997"/>
    <n v="-26630"/>
    <n v="-72100"/>
    <n v="-41730"/>
    <n v="-528405.74699999997"/>
    <n v="10108764.58"/>
    <n v="0.95032459472245512"/>
    <n v="8"/>
    <x v="2"/>
  </r>
  <r>
    <x v="7"/>
    <x v="14"/>
    <x v="0"/>
    <n v="41855574.109999992"/>
    <n v="-1956536.568"/>
    <n v="-49650"/>
    <n v="-41030"/>
    <n v="-53630"/>
    <n v="-2100846.568"/>
    <n v="39754727.541999996"/>
    <n v="0.94980724520756077"/>
    <n v="8"/>
    <x v="2"/>
  </r>
  <r>
    <x v="7"/>
    <x v="14"/>
    <x v="0"/>
    <n v="2903775.9379999996"/>
    <n v="-73194.554999999993"/>
    <n v="-63520"/>
    <n v="-52500"/>
    <n v="-91580"/>
    <n v="-280794.55499999999"/>
    <n v="2622981.3829999994"/>
    <n v="0.90330019912163062"/>
    <n v="8"/>
    <x v="2"/>
  </r>
  <r>
    <x v="7"/>
    <x v="14"/>
    <x v="0"/>
    <n v="10317985.334999999"/>
    <n v="-482688.72399999993"/>
    <n v="-92720"/>
    <n v="-88890"/>
    <n v="-106310"/>
    <n v="-770608.72399999993"/>
    <n v="9547376.6109999996"/>
    <n v="0.92531403185988348"/>
    <n v="8"/>
    <x v="2"/>
  </r>
  <r>
    <x v="7"/>
    <x v="14"/>
    <x v="1"/>
    <n v="19862406.346999999"/>
    <n v="-1318420.635"/>
    <n v="-45400"/>
    <n v="-92270"/>
    <n v="-47190"/>
    <n v="-1503280.635"/>
    <n v="18359125.711999997"/>
    <n v="0.92431528140460906"/>
    <n v="8"/>
    <x v="2"/>
  </r>
  <r>
    <x v="7"/>
    <x v="14"/>
    <x v="2"/>
    <n v="6686964.4730000002"/>
    <n v="-2820167.1329999999"/>
    <n v="-14870"/>
    <n v="-49420"/>
    <n v="-81220"/>
    <n v="-2965677.1329999999"/>
    <n v="3721287.3400000003"/>
    <n v="0.55649874543605937"/>
    <n v="8"/>
    <x v="2"/>
  </r>
  <r>
    <x v="7"/>
    <x v="14"/>
    <x v="3"/>
    <n v="3322101.7129999995"/>
    <n v="-2957294.2139999997"/>
    <n v="-94490"/>
    <n v="-93800"/>
    <n v="-65510"/>
    <n v="-3211094.2139999997"/>
    <n v="111007.49899999984"/>
    <n v="3.341484054073568E-2"/>
    <n v="8"/>
    <x v="2"/>
  </r>
  <r>
    <x v="7"/>
    <x v="14"/>
    <x v="0"/>
    <n v="15408792.699999999"/>
    <n v="-3602013.8349999995"/>
    <n v="-29380"/>
    <n v="-88530"/>
    <n v="-70150"/>
    <n v="-3790073.8349999995"/>
    <n v="11618718.865"/>
    <n v="0.75403174610818147"/>
    <n v="8"/>
    <x v="2"/>
  </r>
  <r>
    <x v="8"/>
    <x v="8"/>
    <x v="1"/>
    <n v="2278.241"/>
    <n v="-4411.2249999999995"/>
    <n v="-66160"/>
    <n v="-93030"/>
    <n v="-82530"/>
    <n v="-246131.22500000001"/>
    <n v="-243852.984"/>
    <n v="-107.0356402154118"/>
    <n v="9"/>
    <x v="2"/>
  </r>
  <r>
    <x v="8"/>
    <x v="8"/>
    <x v="2"/>
    <n v="83044.653999999995"/>
    <n v="-64785.322"/>
    <n v="-88190"/>
    <n v="-43630"/>
    <n v="-104950"/>
    <n v="-301555.32199999999"/>
    <n v="-218510.66800000001"/>
    <n v="-2.631243041845897"/>
    <n v="9"/>
    <x v="2"/>
  </r>
  <r>
    <x v="8"/>
    <x v="8"/>
    <x v="3"/>
    <n v="331139.22100000002"/>
    <n v="-299565.12599999999"/>
    <n v="-57450"/>
    <n v="-49460"/>
    <n v="-66510"/>
    <n v="-472985.12599999999"/>
    <n v="-141845.90499999997"/>
    <n v="-0.42835730715208742"/>
    <n v="9"/>
    <x v="2"/>
  </r>
  <r>
    <x v="8"/>
    <x v="8"/>
    <x v="0"/>
    <n v="13332.598999999998"/>
    <n v="-12296.466"/>
    <n v="-51800"/>
    <n v="-23900"/>
    <n v="-105440"/>
    <n v="-193436.46600000001"/>
    <n v="-180103.86700000003"/>
    <n v="-13.508534007510468"/>
    <n v="9"/>
    <x v="2"/>
  </r>
  <r>
    <x v="8"/>
    <x v="8"/>
    <x v="1"/>
    <n v="1798266.54"/>
    <n v="-4202967.8250000002"/>
    <n v="-98100"/>
    <n v="-108220"/>
    <n v="-54180"/>
    <n v="-4463467.8250000002"/>
    <n v="-2665201.2850000001"/>
    <n v="-1.4820946871424301"/>
    <n v="9"/>
    <x v="2"/>
  </r>
  <r>
    <x v="8"/>
    <x v="8"/>
    <x v="2"/>
    <n v="221616.53499999997"/>
    <n v="-660296.245"/>
    <n v="-17690"/>
    <n v="-29610"/>
    <n v="-105690"/>
    <n v="-813286.245"/>
    <n v="-591669.71"/>
    <n v="-2.6697904558430174"/>
    <n v="9"/>
    <x v="2"/>
  </r>
  <r>
    <x v="8"/>
    <x v="8"/>
    <x v="3"/>
    <n v="1463842.4149999998"/>
    <n v="-59079.495999999992"/>
    <n v="-44940"/>
    <n v="-60970"/>
    <n v="-100880"/>
    <n v="-265869.49599999998"/>
    <n v="1197972.9189999998"/>
    <n v="0.81837560295040357"/>
    <n v="9"/>
    <x v="2"/>
  </r>
  <r>
    <x v="8"/>
    <x v="8"/>
    <x v="0"/>
    <n v="46490.170999999995"/>
    <n v="-23259.53"/>
    <n v="-25270"/>
    <n v="-79370"/>
    <n v="-18630"/>
    <n v="-146529.53"/>
    <n v="-100039.359"/>
    <n v="-2.1518389123584858"/>
    <n v="9"/>
    <x v="2"/>
  </r>
  <r>
    <x v="8"/>
    <x v="8"/>
    <x v="1"/>
    <n v="74804.743999999992"/>
    <n v="-20918.834999999999"/>
    <n v="-83670"/>
    <n v="-85660"/>
    <n v="-33510"/>
    <n v="-223758.83499999999"/>
    <n v="-148954.09100000001"/>
    <n v="-1.9912385636932335"/>
    <n v="9"/>
    <x v="2"/>
  </r>
  <r>
    <x v="8"/>
    <x v="8"/>
    <x v="2"/>
    <n v="1381559.942"/>
    <n v="-393785.217"/>
    <n v="-59630"/>
    <n v="-49720"/>
    <n v="-19300"/>
    <n v="-522435.217"/>
    <n v="859124.72500000009"/>
    <n v="0.62185121244634356"/>
    <n v="9"/>
    <x v="2"/>
  </r>
  <r>
    <x v="8"/>
    <x v="8"/>
    <x v="3"/>
    <n v="18961.403999999999"/>
    <n v="-2603.7479999999996"/>
    <n v="-84390"/>
    <n v="-103880"/>
    <n v="-68140"/>
    <n v="-259013.74799999999"/>
    <n v="-240052.34399999998"/>
    <n v="-12.660051122796602"/>
    <n v="9"/>
    <x v="2"/>
  </r>
  <r>
    <x v="8"/>
    <x v="8"/>
    <x v="0"/>
    <n v="335708.07199999999"/>
    <n v="-21434.944999999996"/>
    <n v="-19040"/>
    <n v="-70430"/>
    <n v="-84850"/>
    <n v="-195754.94500000001"/>
    <n v="139953.12699999998"/>
    <n v="0.41688937107237617"/>
    <n v="9"/>
    <x v="2"/>
  </r>
  <r>
    <x v="8"/>
    <x v="8"/>
    <x v="0"/>
    <n v="44917.733"/>
    <n v="-3603.6209999999996"/>
    <n v="-73640"/>
    <n v="-25590"/>
    <n v="-78890"/>
    <n v="-181723.62100000001"/>
    <n v="-136805.88800000001"/>
    <n v="-3.0456988557280931"/>
    <n v="9"/>
    <x v="2"/>
  </r>
  <r>
    <x v="8"/>
    <x v="8"/>
    <x v="1"/>
    <n v="483549.36"/>
    <n v="-620100.43199999991"/>
    <n v="-94340"/>
    <n v="-105670"/>
    <n v="-50520"/>
    <n v="-870630.43199999991"/>
    <n v="-387081.07199999993"/>
    <n v="-0.80049960566590339"/>
    <n v="9"/>
    <x v="2"/>
  </r>
  <r>
    <x v="8"/>
    <x v="8"/>
    <x v="2"/>
    <n v="159833.65999999997"/>
    <n v="-206734.35299999997"/>
    <n v="-102680"/>
    <n v="-22780"/>
    <n v="-47190"/>
    <n v="-379384.353"/>
    <n v="-219550.69300000003"/>
    <n v="-1.3736198808185964"/>
    <n v="9"/>
    <x v="2"/>
  </r>
  <r>
    <x v="8"/>
    <x v="8"/>
    <x v="0"/>
    <n v="18651.605"/>
    <n v="-7663.9569999999994"/>
    <n v="-92490"/>
    <n v="-53180"/>
    <n v="-39750"/>
    <n v="-193083.95699999999"/>
    <n v="-174432.35199999998"/>
    <n v="-9.3521362906838306"/>
    <n v="9"/>
    <x v="2"/>
  </r>
  <r>
    <x v="8"/>
    <x v="8"/>
    <x v="1"/>
    <n v="13177.982999999998"/>
    <n v="-4345.8029999999999"/>
    <n v="-75820"/>
    <n v="-19140"/>
    <n v="-12580"/>
    <n v="-111885.803"/>
    <n v="-98707.82"/>
    <n v="-7.4903587294049494"/>
    <n v="9"/>
    <x v="2"/>
  </r>
  <r>
    <x v="8"/>
    <x v="8"/>
    <x v="2"/>
    <n v="44372.971999999994"/>
    <n v="-14114.625"/>
    <n v="-23760"/>
    <n v="-38320"/>
    <n v="-47950"/>
    <n v="-124144.625"/>
    <n v="-79771.653000000006"/>
    <n v="-1.7977532133750251"/>
    <n v="9"/>
    <x v="2"/>
  </r>
  <r>
    <x v="8"/>
    <x v="8"/>
    <x v="0"/>
    <n v="56370.957999999999"/>
    <n v="-21830.444999999996"/>
    <n v="-40250"/>
    <n v="-46250"/>
    <n v="-106890"/>
    <n v="-215220.44500000001"/>
    <n v="-158849.48700000002"/>
    <n v="-2.8179313007240365"/>
    <n v="9"/>
    <x v="2"/>
  </r>
  <r>
    <x v="8"/>
    <x v="8"/>
    <x v="1"/>
    <n v="120924.503"/>
    <n v="-93731.560999999987"/>
    <n v="-71120"/>
    <n v="-67950"/>
    <n v="-80880"/>
    <n v="-313681.56099999999"/>
    <n v="-192757.05799999999"/>
    <n v="-1.594028118519536"/>
    <n v="9"/>
    <x v="2"/>
  </r>
  <r>
    <x v="8"/>
    <x v="8"/>
    <x v="2"/>
    <n v="21022.896999999997"/>
    <n v="-21890.399999999998"/>
    <n v="-33200"/>
    <n v="-60670"/>
    <n v="-24060"/>
    <n v="-139820.4"/>
    <n v="-118797.503"/>
    <n v="-5.650862628495017"/>
    <n v="9"/>
    <x v="2"/>
  </r>
  <r>
    <x v="8"/>
    <x v="8"/>
    <x v="0"/>
    <n v="97834.240000000005"/>
    <n v="-56782.032999999996"/>
    <n v="-31370"/>
    <n v="-18180"/>
    <n v="-53040"/>
    <n v="-159372.033"/>
    <n v="-61537.792999999991"/>
    <n v="-0.62900057280559429"/>
    <n v="9"/>
    <x v="2"/>
  </r>
  <r>
    <x v="8"/>
    <x v="8"/>
    <x v="0"/>
    <n v="63576.464"/>
    <n v="-87357.466"/>
    <n v="-29780"/>
    <n v="-106960"/>
    <n v="-92330"/>
    <n v="-316427.46600000001"/>
    <n v="-252851.00200000001"/>
    <n v="-3.9771164687611442"/>
    <n v="9"/>
    <x v="2"/>
  </r>
  <r>
    <x v="8"/>
    <x v="8"/>
    <x v="0"/>
    <n v="17972.065999999999"/>
    <n v="-14833.048999999999"/>
    <n v="-24100"/>
    <n v="-52490"/>
    <n v="-93920"/>
    <n v="-185343.049"/>
    <n v="-167370.98300000001"/>
    <n v="-9.3128404380442422"/>
    <n v="9"/>
    <x v="2"/>
  </r>
  <r>
    <x v="8"/>
    <x v="8"/>
    <x v="0"/>
    <n v="19272.532999999999"/>
    <n v="-9576.762999999999"/>
    <n v="-17420"/>
    <n v="-59850"/>
    <n v="-87390"/>
    <n v="-174236.76300000001"/>
    <n v="-154964.23000000001"/>
    <n v="-8.0406778911728942"/>
    <n v="9"/>
    <x v="2"/>
  </r>
  <r>
    <x v="8"/>
    <x v="8"/>
    <x v="0"/>
    <n v="45836.440999999999"/>
    <n v="-26867.924999999999"/>
    <n v="-36100"/>
    <n v="-42200"/>
    <n v="-53280"/>
    <n v="-158447.92499999999"/>
    <n v="-112611.484"/>
    <n v="-2.4568112519905285"/>
    <n v="9"/>
    <x v="2"/>
  </r>
  <r>
    <x v="8"/>
    <x v="8"/>
    <x v="0"/>
    <n v="26250.252"/>
    <n v="-13825.629999999997"/>
    <n v="-48080"/>
    <n v="-22870"/>
    <n v="-45820"/>
    <n v="-130595.63"/>
    <n v="-104345.378"/>
    <n v="-3.9750238588185742"/>
    <n v="9"/>
    <x v="2"/>
  </r>
  <r>
    <x v="8"/>
    <x v="8"/>
    <x v="0"/>
    <n v="45569.411999999997"/>
    <n v="-26827.5"/>
    <n v="-57790"/>
    <n v="-76410"/>
    <n v="-33740"/>
    <n v="-194767.5"/>
    <n v="-149198.08799999999"/>
    <n v="-3.2740841158977432"/>
    <n v="9"/>
    <x v="2"/>
  </r>
  <r>
    <x v="8"/>
    <x v="8"/>
    <x v="0"/>
    <n v="57241.485000000001"/>
    <n v="-32707.212999999996"/>
    <n v="-38620"/>
    <n v="-23260"/>
    <n v="-53570"/>
    <n v="-148157.21299999999"/>
    <n v="-90915.727999999988"/>
    <n v="-1.5882838818734348"/>
    <n v="9"/>
    <x v="2"/>
  </r>
  <r>
    <x v="8"/>
    <x v="8"/>
    <x v="0"/>
    <n v="45687.137999999992"/>
    <n v="-96617.107999999993"/>
    <n v="-77250"/>
    <n v="-99070"/>
    <n v="-73670"/>
    <n v="-346607.10800000001"/>
    <n v="-300919.97000000003"/>
    <n v="-6.586535799200206"/>
    <n v="9"/>
    <x v="2"/>
  </r>
  <r>
    <x v="8"/>
    <x v="8"/>
    <x v="0"/>
    <n v="36939.867999999995"/>
    <n v="-25913.342000000001"/>
    <n v="-39770"/>
    <n v="-38690"/>
    <n v="-30720"/>
    <n v="-135093.342"/>
    <n v="-98153.474000000017"/>
    <n v="-2.6571149090191666"/>
    <n v="9"/>
    <x v="2"/>
  </r>
  <r>
    <x v="8"/>
    <x v="8"/>
    <x v="0"/>
    <n v="250632.9"/>
    <n v="-110409.523"/>
    <n v="-60810"/>
    <n v="-107060"/>
    <n v="-50260"/>
    <n v="-328539.52299999999"/>
    <n v="-77906.622999999992"/>
    <n v="-0.31083957054321276"/>
    <n v="9"/>
    <x v="2"/>
  </r>
  <r>
    <x v="8"/>
    <x v="8"/>
    <x v="0"/>
    <n v="47645.660999999993"/>
    <n v="-69244.426999999996"/>
    <n v="-95760"/>
    <n v="-48370"/>
    <n v="-38970"/>
    <n v="-252344.427"/>
    <n v="-204698.766"/>
    <n v="-4.2962729806602962"/>
    <n v="9"/>
    <x v="2"/>
  </r>
  <r>
    <x v="8"/>
    <x v="8"/>
    <x v="0"/>
    <n v="32716.123999999996"/>
    <n v="-22343.713"/>
    <n v="-107070"/>
    <n v="-67600"/>
    <n v="-94200"/>
    <n v="-291213.71299999999"/>
    <n v="-258497.58899999998"/>
    <n v="-7.9012290392345994"/>
    <n v="9"/>
    <x v="2"/>
  </r>
  <r>
    <x v="8"/>
    <x v="8"/>
    <x v="0"/>
    <n v="36763.565999999999"/>
    <n v="-23173.219999999998"/>
    <n v="-38560"/>
    <n v="-42330"/>
    <n v="-74190"/>
    <n v="-178253.22"/>
    <n v="-141489.65400000001"/>
    <n v="-3.8486379150488288"/>
    <n v="9"/>
    <x v="2"/>
  </r>
  <r>
    <x v="8"/>
    <x v="8"/>
    <x v="0"/>
    <n v="72820.118000000002"/>
    <n v="-47845.475999999995"/>
    <n v="-68490"/>
    <n v="-50900"/>
    <n v="-78380"/>
    <n v="-245615.476"/>
    <n v="-172795.35800000001"/>
    <n v="-2.3729068662041994"/>
    <n v="9"/>
    <x v="2"/>
  </r>
  <r>
    <x v="8"/>
    <x v="8"/>
    <x v="0"/>
    <n v="593442.48599999992"/>
    <n v="-313391.00799999997"/>
    <n v="-17780"/>
    <n v="-37480"/>
    <n v="-49250"/>
    <n v="-417901.00799999997"/>
    <n v="175541.47799999994"/>
    <n v="0.29580200632955689"/>
    <n v="9"/>
    <x v="2"/>
  </r>
  <r>
    <x v="8"/>
    <x v="8"/>
    <x v="0"/>
    <n v="524689.25599999994"/>
    <n v="-278116.19499999995"/>
    <n v="-100560"/>
    <n v="-77850"/>
    <n v="-68970"/>
    <n v="-525496.19499999995"/>
    <n v="-806.93900000001304"/>
    <n v="-1.5379369613011727E-3"/>
    <n v="9"/>
    <x v="2"/>
  </r>
  <r>
    <x v="8"/>
    <x v="8"/>
    <x v="0"/>
    <n v="422064.94400000002"/>
    <n v="-126944.79699999999"/>
    <n v="-35340"/>
    <n v="-78020"/>
    <n v="-63350"/>
    <n v="-303654.79700000002"/>
    <n v="118410.147"/>
    <n v="0.28054959001759688"/>
    <n v="9"/>
    <x v="2"/>
  </r>
  <r>
    <x v="8"/>
    <x v="8"/>
    <x v="0"/>
    <n v="9170.6789999999983"/>
    <n v="-13107.835999999999"/>
    <n v="-91260"/>
    <n v="-25180"/>
    <n v="-44470"/>
    <n v="-174017.83600000001"/>
    <n v="-164847.15700000001"/>
    <n v="-17.975458196715863"/>
    <n v="9"/>
    <x v="2"/>
  </r>
  <r>
    <x v="8"/>
    <x v="8"/>
    <x v="0"/>
    <n v="42232.791999999994"/>
    <n v="-49694.798999999992"/>
    <n v="-78730"/>
    <n v="-50820"/>
    <n v="-51730"/>
    <n v="-230974.799"/>
    <n v="-188742.00700000001"/>
    <n v="-4.469086651907836"/>
    <n v="9"/>
    <x v="2"/>
  </r>
  <r>
    <x v="8"/>
    <x v="8"/>
    <x v="0"/>
    <n v="78774.297000000006"/>
    <n v="-129378.87199999999"/>
    <n v="-59750"/>
    <n v="-76160"/>
    <n v="-57710"/>
    <n v="-322998.87199999997"/>
    <n v="-244224.57499999995"/>
    <n v="-3.1003078961148955"/>
    <n v="9"/>
    <x v="2"/>
  </r>
  <r>
    <x v="8"/>
    <x v="8"/>
    <x v="0"/>
    <n v="28304.304"/>
    <n v="-38105.311999999998"/>
    <n v="-86600"/>
    <n v="-33600"/>
    <n v="-83830"/>
    <n v="-242135.31200000001"/>
    <n v="-213831.008"/>
    <n v="-7.5547170493929121"/>
    <n v="9"/>
    <x v="2"/>
  </r>
  <r>
    <x v="8"/>
    <x v="8"/>
    <x v="0"/>
    <n v="74722.353999999992"/>
    <n v="-134494.68199999997"/>
    <n v="-28840"/>
    <n v="-56620"/>
    <n v="-65350"/>
    <n v="-285304.68199999997"/>
    <n v="-210582.32799999998"/>
    <n v="-2.8181971890232473"/>
    <n v="9"/>
    <x v="2"/>
  </r>
  <r>
    <x v="8"/>
    <x v="8"/>
    <x v="0"/>
    <n v="42065.078999999998"/>
    <n v="-17799.683999999997"/>
    <n v="-53890"/>
    <n v="-78500"/>
    <n v="-92930"/>
    <n v="-243119.68400000001"/>
    <n v="-201054.60500000001"/>
    <n v="-4.7796084015437135"/>
    <n v="9"/>
    <x v="2"/>
  </r>
  <r>
    <x v="8"/>
    <x v="8"/>
    <x v="0"/>
    <n v="58826.774999999994"/>
    <n v="-97598.367999999988"/>
    <n v="-97290"/>
    <n v="-65900"/>
    <n v="-35540"/>
    <n v="-296328.36800000002"/>
    <n v="-237501.59300000002"/>
    <n v="-4.037304322733994"/>
    <n v="9"/>
    <x v="2"/>
  </r>
  <r>
    <x v="8"/>
    <x v="8"/>
    <x v="0"/>
    <n v="5532.4219999999996"/>
    <n v="-7913.9759999999997"/>
    <n v="-33330"/>
    <n v="-23250"/>
    <n v="-89980"/>
    <n v="-154473.976"/>
    <n v="-148941.554"/>
    <n v="-26.921582265416486"/>
    <n v="9"/>
    <x v="2"/>
  </r>
  <r>
    <x v="8"/>
    <x v="8"/>
    <x v="1"/>
    <n v="54395.572"/>
    <n v="-87913.118999999992"/>
    <n v="-50550"/>
    <n v="-55250"/>
    <n v="-106210"/>
    <n v="-299923.11900000001"/>
    <n v="-245527.54700000002"/>
    <n v="-4.5137414310120691"/>
    <n v="9"/>
    <x v="2"/>
  </r>
  <r>
    <x v="8"/>
    <x v="8"/>
    <x v="2"/>
    <n v="78662.982999999993"/>
    <n v="-178210.26299999998"/>
    <n v="-61720"/>
    <n v="-81430"/>
    <n v="-70330"/>
    <n v="-391690.26299999998"/>
    <n v="-313027.27999999997"/>
    <n v="-3.9793466769496906"/>
    <n v="9"/>
    <x v="2"/>
  </r>
  <r>
    <x v="8"/>
    <x v="8"/>
    <x v="0"/>
    <n v="101161.004"/>
    <n v="-161650.867"/>
    <n v="-54090"/>
    <n v="-64760"/>
    <n v="-72670"/>
    <n v="-353170.86699999997"/>
    <n v="-252009.86299999995"/>
    <n v="-2.4911759772570066"/>
    <n v="9"/>
    <x v="2"/>
  </r>
  <r>
    <x v="8"/>
    <x v="8"/>
    <x v="0"/>
    <n v="42984.346999999994"/>
    <n v="-60180.672999999995"/>
    <n v="-60480"/>
    <n v="-27100"/>
    <n v="-34660"/>
    <n v="-182420.67300000001"/>
    <n v="-139436.326"/>
    <n v="-3.2438861057956752"/>
    <n v="9"/>
    <x v="2"/>
  </r>
  <r>
    <x v="8"/>
    <x v="8"/>
    <x v="0"/>
    <n v="97915.194999999992"/>
    <n v="-227940.37700000001"/>
    <n v="-72960"/>
    <n v="-30160"/>
    <n v="-99230"/>
    <n v="-430290.37699999998"/>
    <n v="-332375.18199999997"/>
    <n v="-3.3945209627576189"/>
    <n v="9"/>
    <x v="2"/>
  </r>
  <r>
    <x v="8"/>
    <x v="8"/>
    <x v="0"/>
    <n v="83618.037999999986"/>
    <n v="-33872.348999999995"/>
    <n v="-78190"/>
    <n v="-90700"/>
    <n v="-16330"/>
    <n v="-219092.34899999999"/>
    <n v="-135474.31099999999"/>
    <n v="-1.6201565384731942"/>
    <n v="9"/>
    <x v="2"/>
  </r>
  <r>
    <x v="8"/>
    <x v="8"/>
    <x v="0"/>
    <n v="100633.67300000001"/>
    <n v="-93083.739000000001"/>
    <n v="-48200"/>
    <n v="-72090"/>
    <n v="-50720"/>
    <n v="-264093.739"/>
    <n v="-163460.06599999999"/>
    <n v="-1.6243078596564788"/>
    <n v="9"/>
    <x v="2"/>
  </r>
  <r>
    <x v="8"/>
    <x v="8"/>
    <x v="1"/>
    <n v="214606.924"/>
    <n v="-24356.129000000001"/>
    <n v="-77910"/>
    <n v="-52860"/>
    <n v="-84840"/>
    <n v="-239966.12900000002"/>
    <n v="-25359.205000000016"/>
    <n v="-0.11816582861045069"/>
    <n v="9"/>
    <x v="2"/>
  </r>
  <r>
    <x v="8"/>
    <x v="8"/>
    <x v="2"/>
    <n v="2350564.2790000001"/>
    <n v="-263632.57899999997"/>
    <n v="-94730"/>
    <n v="-96240"/>
    <n v="-49260"/>
    <n v="-503862.57899999997"/>
    <n v="1846701.7000000002"/>
    <n v="0.78564186331702535"/>
    <n v="9"/>
    <x v="2"/>
  </r>
  <r>
    <x v="8"/>
    <x v="8"/>
    <x v="0"/>
    <n v="6120.576"/>
    <n v="-1434.5729999999999"/>
    <n v="-65660"/>
    <n v="-28680"/>
    <n v="-88520"/>
    <n v="-184294.573"/>
    <n v="-178173.997"/>
    <n v="-29.110658375943704"/>
    <n v="9"/>
    <x v="2"/>
  </r>
  <r>
    <x v="8"/>
    <x v="8"/>
    <x v="0"/>
    <n v="62931.273999999998"/>
    <n v="-18856.18"/>
    <n v="-95280"/>
    <n v="-42190"/>
    <n v="-90360"/>
    <n v="-246686.18"/>
    <n v="-183754.90599999999"/>
    <n v="-2.9199298587217539"/>
    <n v="9"/>
    <x v="2"/>
  </r>
  <r>
    <x v="8"/>
    <x v="8"/>
    <x v="0"/>
    <n v="67368.168000000005"/>
    <n v="-9612.3859999999986"/>
    <n v="-28400"/>
    <n v="-42680"/>
    <n v="-81390"/>
    <n v="-162082.386"/>
    <n v="-94714.217999999993"/>
    <n v="-1.4059194544224505"/>
    <n v="9"/>
    <x v="2"/>
  </r>
  <r>
    <x v="8"/>
    <x v="8"/>
    <x v="1"/>
    <n v="106978.15099999998"/>
    <n v="-15264.116"/>
    <n v="-17730"/>
    <n v="-35710"/>
    <n v="-101910"/>
    <n v="-170614.11600000001"/>
    <n v="-63635.965000000026"/>
    <n v="-0.59485011102874674"/>
    <n v="9"/>
    <x v="2"/>
  </r>
  <r>
    <x v="8"/>
    <x v="8"/>
    <x v="2"/>
    <n v="646134.06200000003"/>
    <n v="-36970.968999999997"/>
    <n v="-30940"/>
    <n v="-48490"/>
    <n v="-75700"/>
    <n v="-192100.96899999998"/>
    <n v="454033.09300000005"/>
    <n v="0.7026917782272869"/>
    <n v="9"/>
    <x v="2"/>
  </r>
  <r>
    <x v="8"/>
    <x v="8"/>
    <x v="0"/>
    <n v="106558.38899999998"/>
    <n v="-18150.041000000001"/>
    <n v="-96790"/>
    <n v="-92610"/>
    <n v="-29490"/>
    <n v="-237040.041"/>
    <n v="-130481.65200000002"/>
    <n v="-1.2245084898946814"/>
    <n v="9"/>
    <x v="2"/>
  </r>
  <r>
    <x v="8"/>
    <x v="8"/>
    <x v="0"/>
    <n v="24497.501"/>
    <n v="-9772.1959999999999"/>
    <n v="-90900"/>
    <n v="-27680"/>
    <n v="-71320"/>
    <n v="-199672.196"/>
    <n v="-175174.69500000001"/>
    <n v="-7.1507169241466713"/>
    <n v="9"/>
    <x v="2"/>
  </r>
  <r>
    <x v="8"/>
    <x v="8"/>
    <x v="1"/>
    <n v="127294.678"/>
    <n v="-17992.407999999999"/>
    <n v="-50790"/>
    <n v="-49090"/>
    <n v="-101570"/>
    <n v="-219442.408"/>
    <n v="-92147.73"/>
    <n v="-0.72389302874076167"/>
    <n v="9"/>
    <x v="2"/>
  </r>
  <r>
    <x v="8"/>
    <x v="8"/>
    <x v="2"/>
    <n v="107859.51399999998"/>
    <n v="-25349.884000000002"/>
    <n v="-74380"/>
    <n v="-25490"/>
    <n v="-94480"/>
    <n v="-219699.88399999999"/>
    <n v="-111840.37000000001"/>
    <n v="-1.0369077872907904"/>
    <n v="9"/>
    <x v="2"/>
  </r>
  <r>
    <x v="8"/>
    <x v="8"/>
    <x v="0"/>
    <n v="887631.24099999992"/>
    <n v="-164062.77299999999"/>
    <n v="-18870"/>
    <n v="-104430"/>
    <n v="-55150"/>
    <n v="-342512.77299999999"/>
    <n v="545118.46799999988"/>
    <n v="0.61412717671571893"/>
    <n v="9"/>
    <x v="2"/>
  </r>
  <r>
    <x v="8"/>
    <x v="8"/>
    <x v="0"/>
    <n v="14947.24"/>
    <n v="-7430.8220000000001"/>
    <n v="-55390"/>
    <n v="-36690"/>
    <n v="-17450"/>
    <n v="-116960.822"/>
    <n v="-102013.58199999999"/>
    <n v="-6.8249109534603045"/>
    <n v="9"/>
    <x v="2"/>
  </r>
  <r>
    <x v="8"/>
    <x v="8"/>
    <x v="0"/>
    <n v="683882.53500000003"/>
    <n v="-51597.335999999996"/>
    <n v="-104820"/>
    <n v="-37380"/>
    <n v="-65870"/>
    <n v="-259667.33600000001"/>
    <n v="424215.19900000002"/>
    <n v="0.62030418571809265"/>
    <n v="9"/>
    <x v="2"/>
  </r>
  <r>
    <x v="8"/>
    <x v="8"/>
    <x v="1"/>
    <n v="3550379.2029999997"/>
    <n v="-241167.96899999998"/>
    <n v="-56330"/>
    <n v="-54620"/>
    <n v="-18740"/>
    <n v="-370857.96899999998"/>
    <n v="3179521.2339999997"/>
    <n v="0.89554412422013052"/>
    <n v="9"/>
    <x v="2"/>
  </r>
  <r>
    <x v="8"/>
    <x v="8"/>
    <x v="2"/>
    <n v="1117295.865"/>
    <n v="-579419.45599999989"/>
    <n v="-26170"/>
    <n v="-14630"/>
    <n v="-57740"/>
    <n v="-677959.45599999989"/>
    <n v="439336.4090000001"/>
    <n v="0.39321402930279359"/>
    <n v="9"/>
    <x v="2"/>
  </r>
  <r>
    <x v="8"/>
    <x v="8"/>
    <x v="3"/>
    <n v="989419.08100000001"/>
    <n v="-929562.33999999985"/>
    <n v="-54560"/>
    <n v="-61470"/>
    <n v="-56790"/>
    <n v="-1102382.3399999999"/>
    <n v="-112963.25899999985"/>
    <n v="-0.11417129623761506"/>
    <n v="9"/>
    <x v="2"/>
  </r>
  <r>
    <x v="8"/>
    <x v="8"/>
    <x v="0"/>
    <n v="810098.91899999988"/>
    <n v="-1442534.247"/>
    <n v="-69330"/>
    <n v="-63180"/>
    <n v="-96210"/>
    <n v="-1671254.247"/>
    <n v="-861155.3280000001"/>
    <n v="-1.0630249069620104"/>
    <n v="9"/>
    <x v="2"/>
  </r>
  <r>
    <x v="8"/>
    <x v="0"/>
    <x v="1"/>
    <n v="447193.48099999997"/>
    <n v="-96933.48"/>
    <n v="-105850"/>
    <n v="-28730"/>
    <n v="-29380"/>
    <n v="-260893.47999999998"/>
    <n v="186300.00099999999"/>
    <n v="0.416598203943854"/>
    <n v="9"/>
    <x v="2"/>
  </r>
  <r>
    <x v="8"/>
    <x v="0"/>
    <x v="2"/>
    <n v="326682.76199999999"/>
    <n v="-381745.39899999992"/>
    <n v="-26430"/>
    <n v="-79610"/>
    <n v="-73380"/>
    <n v="-561165.39899999998"/>
    <n v="-234482.63699999999"/>
    <n v="-0.71776862533077268"/>
    <n v="9"/>
    <x v="2"/>
  </r>
  <r>
    <x v="8"/>
    <x v="0"/>
    <x v="3"/>
    <n v="16346.763999999999"/>
    <n v="-24230.527999999998"/>
    <n v="-74550"/>
    <n v="-53960"/>
    <n v="-38750"/>
    <n v="-191490.52799999999"/>
    <n v="-175143.764"/>
    <n v="-10.714277394596264"/>
    <n v="9"/>
    <x v="2"/>
  </r>
  <r>
    <x v="8"/>
    <x v="0"/>
    <x v="0"/>
    <n v="485097.45199999993"/>
    <n v="-437989.81799999997"/>
    <n v="-107560"/>
    <n v="-47210"/>
    <n v="-65370"/>
    <n v="-658129.81799999997"/>
    <n v="-173032.36600000004"/>
    <n v="-0.35669609330374313"/>
    <n v="9"/>
    <x v="2"/>
  </r>
  <r>
    <x v="8"/>
    <x v="0"/>
    <x v="1"/>
    <n v="615594.80499999993"/>
    <n v="-547548.35799999989"/>
    <n v="-21110"/>
    <n v="-34090"/>
    <n v="-30240"/>
    <n v="-632988.35799999989"/>
    <n v="-17393.552999999956"/>
    <n v="-2.8254872943575211E-2"/>
    <n v="9"/>
    <x v="2"/>
  </r>
  <r>
    <x v="8"/>
    <x v="0"/>
    <x v="2"/>
    <n v="653484.62199999997"/>
    <n v="-534980.88"/>
    <n v="-82640"/>
    <n v="-89130"/>
    <n v="-42720"/>
    <n v="-749470.88"/>
    <n v="-95986.258000000031"/>
    <n v="-0.14688372881098957"/>
    <n v="9"/>
    <x v="2"/>
  </r>
  <r>
    <x v="8"/>
    <x v="0"/>
    <x v="3"/>
    <n v="265836.2"/>
    <n v="-223424.18699999998"/>
    <n v="-56380"/>
    <n v="-22270"/>
    <n v="-47630"/>
    <n v="-349704.18699999998"/>
    <n v="-83867.986999999965"/>
    <n v="-0.31548745806628276"/>
    <n v="9"/>
    <x v="2"/>
  </r>
  <r>
    <x v="8"/>
    <x v="0"/>
    <x v="0"/>
    <n v="187900.28599999996"/>
    <n v="-213972.37399999998"/>
    <n v="-79200"/>
    <n v="-67750"/>
    <n v="-63790"/>
    <n v="-424712.37399999995"/>
    <n v="-236812.08799999999"/>
    <n v="-1.2603072248650011"/>
    <n v="9"/>
    <x v="2"/>
  </r>
  <r>
    <x v="8"/>
    <x v="0"/>
    <x v="1"/>
    <n v="28541.107"/>
    <n v="-10396.994999999999"/>
    <n v="-51110"/>
    <n v="-74570"/>
    <n v="-29770"/>
    <n v="-165846.995"/>
    <n v="-137305.88800000001"/>
    <n v="-4.8108115778410419"/>
    <n v="9"/>
    <x v="2"/>
  </r>
  <r>
    <x v="8"/>
    <x v="0"/>
    <x v="2"/>
    <n v="26565.756000000001"/>
    <n v="-9471.6999999999989"/>
    <n v="-65310"/>
    <n v="-100660"/>
    <n v="-13090"/>
    <n v="-188531.7"/>
    <n v="-161965.94400000002"/>
    <n v="-6.096794083330435"/>
    <n v="9"/>
    <x v="2"/>
  </r>
  <r>
    <x v="8"/>
    <x v="0"/>
    <x v="3"/>
    <n v="50659.279999999992"/>
    <n v="-55988.610999999997"/>
    <n v="-30340"/>
    <n v="-38360"/>
    <n v="-25280"/>
    <n v="-149968.611"/>
    <n v="-99309.331000000006"/>
    <n v="-1.9603383822273042"/>
    <n v="9"/>
    <x v="2"/>
  </r>
  <r>
    <x v="8"/>
    <x v="0"/>
    <x v="0"/>
    <n v="651337.03599999996"/>
    <n v="-659735.88799999992"/>
    <n v="-45120"/>
    <n v="-24910"/>
    <n v="-78910"/>
    <n v="-808675.88799999992"/>
    <n v="-157338.85199999996"/>
    <n v="-0.24156288266095152"/>
    <n v="9"/>
    <x v="2"/>
  </r>
  <r>
    <x v="8"/>
    <x v="0"/>
    <x v="0"/>
    <n v="26389.768999999997"/>
    <n v="-1038.7160000000001"/>
    <n v="-87460"/>
    <n v="-64050"/>
    <n v="-37050"/>
    <n v="-189598.71599999999"/>
    <n v="-163208.94699999999"/>
    <n v="-6.1845538322067162"/>
    <n v="9"/>
    <x v="2"/>
  </r>
  <r>
    <x v="8"/>
    <x v="0"/>
    <x v="1"/>
    <n v="984441.22"/>
    <n v="-26441.071999999996"/>
    <n v="-56860"/>
    <n v="-13350"/>
    <n v="-25850"/>
    <n v="-122501.072"/>
    <n v="861940.14799999993"/>
    <n v="0.87556283756586295"/>
    <n v="9"/>
    <x v="2"/>
  </r>
  <r>
    <x v="8"/>
    <x v="0"/>
    <x v="2"/>
    <n v="-17759.734999999997"/>
    <n v="2018.1979999999999"/>
    <n v="-32570"/>
    <n v="-26770"/>
    <n v="-103500"/>
    <n v="-160821.802"/>
    <n v="-178581.53699999998"/>
    <n v="10.05541676156767"/>
    <n v="9"/>
    <x v="2"/>
  </r>
  <r>
    <x v="8"/>
    <x v="0"/>
    <x v="0"/>
    <n v="867414.85600000003"/>
    <n v="-37757.397999999994"/>
    <n v="-32790"/>
    <n v="-84460"/>
    <n v="-26410"/>
    <n v="-181417.39799999999"/>
    <n v="685997.4580000001"/>
    <n v="0.79085278889897181"/>
    <n v="9"/>
    <x v="2"/>
  </r>
  <r>
    <x v="8"/>
    <x v="0"/>
    <x v="1"/>
    <n v="-18970.846999999998"/>
    <n v="1452.7169999999999"/>
    <n v="-59420"/>
    <n v="-108160"/>
    <n v="-68820"/>
    <n v="-234947.283"/>
    <n v="-253918.13"/>
    <n v="13.384649088150889"/>
    <n v="9"/>
    <x v="2"/>
  </r>
  <r>
    <x v="8"/>
    <x v="0"/>
    <x v="2"/>
    <n v="-12347.432999999999"/>
    <n v="1154.6779999999999"/>
    <n v="-27870"/>
    <n v="-102120"/>
    <n v="-46040"/>
    <n v="-174875.32199999999"/>
    <n v="-187222.75499999998"/>
    <n v="15.162888917882769"/>
    <n v="9"/>
    <x v="2"/>
  </r>
  <r>
    <x v="8"/>
    <x v="0"/>
    <x v="0"/>
    <n v="92535.478000000003"/>
    <n v="-7585.5079999999998"/>
    <n v="-83650"/>
    <n v="-20290"/>
    <n v="-19240"/>
    <n v="-130765.508"/>
    <n v="-38230.03"/>
    <n v="-0.41313916377024601"/>
    <n v="9"/>
    <x v="2"/>
  </r>
  <r>
    <x v="8"/>
    <x v="0"/>
    <x v="1"/>
    <n v="-275171.37899999996"/>
    <n v="19451.354999999996"/>
    <n v="-31510"/>
    <n v="-35700"/>
    <n v="-48900"/>
    <n v="-96658.645000000004"/>
    <n v="-371830.02399999998"/>
    <n v="1.3512670734553394"/>
    <n v="9"/>
    <x v="2"/>
  </r>
  <r>
    <x v="8"/>
    <x v="0"/>
    <x v="2"/>
    <n v="103852.06999999999"/>
    <n v="-16947.888999999999"/>
    <n v="-53370"/>
    <n v="-34230"/>
    <n v="-86930"/>
    <n v="-191477.889"/>
    <n v="-87625.819000000003"/>
    <n v="-0.84375611386465388"/>
    <n v="9"/>
    <x v="2"/>
  </r>
  <r>
    <x v="8"/>
    <x v="0"/>
    <x v="0"/>
    <n v="93631.957999999999"/>
    <n v="-5441.4780000000001"/>
    <n v="-57850"/>
    <n v="-28890"/>
    <n v="-14560"/>
    <n v="-106741.478"/>
    <n v="-13109.520000000004"/>
    <n v="-0.14001117011779252"/>
    <n v="9"/>
    <x v="2"/>
  </r>
  <r>
    <x v="8"/>
    <x v="0"/>
    <x v="0"/>
    <n v="120252.60799999999"/>
    <n v="-207933.64899999995"/>
    <n v="-81440"/>
    <n v="-14180"/>
    <n v="-95680"/>
    <n v="-399233.64899999998"/>
    <n v="-278981.04099999997"/>
    <n v="-2.3199583413608793"/>
    <n v="9"/>
    <x v="2"/>
  </r>
  <r>
    <x v="8"/>
    <x v="0"/>
    <x v="0"/>
    <n v="121126.74699999999"/>
    <n v="-207964.38599999997"/>
    <n v="-80360"/>
    <n v="-14970"/>
    <n v="-29690"/>
    <n v="-332984.38599999994"/>
    <n v="-211857.63899999997"/>
    <n v="-1.7490574480630607"/>
    <n v="9"/>
    <x v="2"/>
  </r>
  <r>
    <x v="8"/>
    <x v="0"/>
    <x v="0"/>
    <n v="241772.05499999999"/>
    <n v="-416069.80099999992"/>
    <n v="-99980"/>
    <n v="-37310"/>
    <n v="-87250"/>
    <n v="-640609.80099999998"/>
    <n v="-398837.74599999998"/>
    <n v="-1.6496436943467268"/>
    <n v="9"/>
    <x v="2"/>
  </r>
  <r>
    <x v="8"/>
    <x v="0"/>
    <x v="0"/>
    <n v="121925.454"/>
    <n v="-208473.30699999994"/>
    <n v="-36500"/>
    <n v="-48450"/>
    <n v="-90720"/>
    <n v="-384143.30699999991"/>
    <n v="-262217.85299999989"/>
    <n v="-2.1506407759613499"/>
    <n v="9"/>
    <x v="2"/>
  </r>
  <r>
    <x v="8"/>
    <x v="0"/>
    <x v="0"/>
    <n v="2945.8519999999994"/>
    <n v="-13156.492999999999"/>
    <n v="-76070"/>
    <n v="-41730"/>
    <n v="-60840"/>
    <n v="-191796.49299999999"/>
    <n v="-188850.64099999997"/>
    <n v="-64.107307834881055"/>
    <n v="9"/>
    <x v="2"/>
  </r>
  <r>
    <x v="8"/>
    <x v="0"/>
    <x v="0"/>
    <n v="5207.0269999999991"/>
    <n v="-7958.2160000000003"/>
    <n v="-29270"/>
    <n v="-62170"/>
    <n v="-73440"/>
    <n v="-172838.21600000001"/>
    <n v="-167631.18900000001"/>
    <n v="-32.193262873420871"/>
    <n v="9"/>
    <x v="2"/>
  </r>
  <r>
    <x v="8"/>
    <x v="0"/>
    <x v="0"/>
    <n v="24935.812999999995"/>
    <n v="-4466.3499999999995"/>
    <n v="-42750"/>
    <n v="-101830"/>
    <n v="-51120"/>
    <n v="-200166.35"/>
    <n v="-175230.53700000001"/>
    <n v="-7.0272638393622877"/>
    <n v="9"/>
    <x v="2"/>
  </r>
  <r>
    <x v="8"/>
    <x v="0"/>
    <x v="0"/>
    <n v="14826.181999999997"/>
    <n v="-10290.98"/>
    <n v="-24230"/>
    <n v="-43880"/>
    <n v="-85210"/>
    <n v="-163610.98000000001"/>
    <n v="-148784.79800000001"/>
    <n v="-10.03527394982741"/>
    <n v="9"/>
    <x v="2"/>
  </r>
  <r>
    <x v="8"/>
    <x v="0"/>
    <x v="0"/>
    <n v="18253.794999999998"/>
    <n v="-12592.489"/>
    <n v="-103330"/>
    <n v="-79430"/>
    <n v="-62490"/>
    <n v="-257842.489"/>
    <n v="-239588.69400000002"/>
    <n v="-13.125418248643641"/>
    <n v="9"/>
    <x v="2"/>
  </r>
  <r>
    <x v="8"/>
    <x v="0"/>
    <x v="0"/>
    <n v="185265.98299999998"/>
    <n v="-169728.04800000001"/>
    <n v="-64160"/>
    <n v="-51910"/>
    <n v="-95260"/>
    <n v="-381058.04800000001"/>
    <n v="-195792.06500000003"/>
    <n v="-1.0568160534899709"/>
    <n v="9"/>
    <x v="2"/>
  </r>
  <r>
    <x v="8"/>
    <x v="0"/>
    <x v="0"/>
    <n v="97193.09599999999"/>
    <n v="-41546.721999999994"/>
    <n v="-77520"/>
    <n v="-35230"/>
    <n v="-68960"/>
    <n v="-223256.72200000001"/>
    <n v="-126063.62600000002"/>
    <n v="-1.2970430121909073"/>
    <n v="9"/>
    <x v="2"/>
  </r>
  <r>
    <x v="8"/>
    <x v="0"/>
    <x v="0"/>
    <n v="32681.291999999998"/>
    <n v="-39521.103999999999"/>
    <n v="-31010"/>
    <n v="-49170"/>
    <n v="-34690"/>
    <n v="-154391.10399999999"/>
    <n v="-121709.81199999999"/>
    <n v="-3.7241432193072415"/>
    <n v="9"/>
    <x v="2"/>
  </r>
  <r>
    <x v="8"/>
    <x v="0"/>
    <x v="0"/>
    <n v="85941.05799999999"/>
    <n v="-159494.47499999998"/>
    <n v="-23220"/>
    <n v="-86200"/>
    <n v="-20940"/>
    <n v="-289854.47499999998"/>
    <n v="-203913.41699999999"/>
    <n v="-2.3727124350738156"/>
    <n v="9"/>
    <x v="2"/>
  </r>
  <r>
    <x v="8"/>
    <x v="0"/>
    <x v="0"/>
    <n v="32932.606"/>
    <n v="-59972.612000000001"/>
    <n v="-88210"/>
    <n v="-65120"/>
    <n v="-63570"/>
    <n v="-276872.61200000002"/>
    <n v="-243940.00600000002"/>
    <n v="-7.4072487916686587"/>
    <n v="9"/>
    <x v="2"/>
  </r>
  <r>
    <x v="8"/>
    <x v="0"/>
    <x v="0"/>
    <n v="32104.134999999998"/>
    <n v="-21184.142"/>
    <n v="-46960"/>
    <n v="-81280"/>
    <n v="-15400"/>
    <n v="-164824.14199999999"/>
    <n v="-132720.00699999998"/>
    <n v="-4.1340471250821738"/>
    <n v="9"/>
    <x v="2"/>
  </r>
  <r>
    <x v="8"/>
    <x v="0"/>
    <x v="0"/>
    <n v="47424.663999999997"/>
    <n v="-54599.936999999998"/>
    <n v="-77400"/>
    <n v="-26490"/>
    <n v="-56770"/>
    <n v="-215259.93700000001"/>
    <n v="-167835.27300000002"/>
    <n v="-3.5389870764292612"/>
    <n v="9"/>
    <x v="2"/>
  </r>
  <r>
    <x v="8"/>
    <x v="0"/>
    <x v="0"/>
    <n v="24861.606"/>
    <n v="-6990.4519999999984"/>
    <n v="-21340"/>
    <n v="-64270"/>
    <n v="-71250"/>
    <n v="-163850.45199999999"/>
    <n v="-138988.84599999999"/>
    <n v="-5.5905015146648207"/>
    <n v="9"/>
    <x v="2"/>
  </r>
  <r>
    <x v="8"/>
    <x v="0"/>
    <x v="0"/>
    <n v="218809.31099999999"/>
    <n v="-70211.462999999989"/>
    <n v="-73790"/>
    <n v="-106500"/>
    <n v="-16440"/>
    <n v="-266941.46299999999"/>
    <n v="-48132.152000000002"/>
    <n v="-0.21997305224364974"/>
    <n v="9"/>
    <x v="2"/>
  </r>
  <r>
    <x v="8"/>
    <x v="0"/>
    <x v="0"/>
    <n v="14788.171999999999"/>
    <n v="-2585.6039999999998"/>
    <n v="-75340"/>
    <n v="-42690"/>
    <n v="-74890"/>
    <n v="-195505.60399999999"/>
    <n v="-180717.432"/>
    <n v="-12.220403711831322"/>
    <n v="9"/>
    <x v="2"/>
  </r>
  <r>
    <x v="8"/>
    <x v="0"/>
    <x v="0"/>
    <n v="184748.69"/>
    <n v="-213174.06599999999"/>
    <n v="-48080"/>
    <n v="-78080"/>
    <n v="-36880"/>
    <n v="-376214.06599999999"/>
    <n v="-191465.37599999999"/>
    <n v="-1.0363557977055209"/>
    <n v="9"/>
    <x v="2"/>
  </r>
  <r>
    <x v="8"/>
    <x v="0"/>
    <x v="0"/>
    <n v="463782.66899999999"/>
    <n v="-168674.51299999998"/>
    <n v="-73540"/>
    <n v="-14710"/>
    <n v="-49300"/>
    <n v="-306224.51299999998"/>
    <n v="157558.15600000002"/>
    <n v="0.33972411332170765"/>
    <n v="9"/>
    <x v="2"/>
  </r>
  <r>
    <x v="8"/>
    <x v="0"/>
    <x v="0"/>
    <n v="146408.136"/>
    <n v="-72093.118999999992"/>
    <n v="-104490"/>
    <n v="-25730"/>
    <n v="-66540"/>
    <n v="-268853.11900000001"/>
    <n v="-122444.98300000001"/>
    <n v="-0.83632635689043955"/>
    <n v="9"/>
    <x v="2"/>
  </r>
  <r>
    <x v="8"/>
    <x v="0"/>
    <x v="0"/>
    <n v="115727.178"/>
    <n v="-52255.749000000003"/>
    <n v="-96350"/>
    <n v="-43700"/>
    <n v="-57250"/>
    <n v="-249555.74900000001"/>
    <n v="-133828.571"/>
    <n v="-1.1564143644805718"/>
    <n v="9"/>
    <x v="2"/>
  </r>
  <r>
    <x v="8"/>
    <x v="0"/>
    <x v="0"/>
    <n v="9224.235999999999"/>
    <n v="-2527.1120000000001"/>
    <n v="-84140"/>
    <n v="-81270"/>
    <n v="-74520"/>
    <n v="-242457.11199999999"/>
    <n v="-233232.87599999999"/>
    <n v="-25.284790631982965"/>
    <n v="9"/>
    <x v="2"/>
  </r>
  <r>
    <x v="8"/>
    <x v="0"/>
    <x v="0"/>
    <n v="140834.28099999999"/>
    <n v="-25569.739999999998"/>
    <n v="-25500"/>
    <n v="-67070"/>
    <n v="-57940"/>
    <n v="-176079.74"/>
    <n v="-35245.459000000003"/>
    <n v="-0.25026193019013604"/>
    <n v="9"/>
    <x v="2"/>
  </r>
  <r>
    <x v="8"/>
    <x v="0"/>
    <x v="1"/>
    <n v="79638.320999999996"/>
    <n v="-40401.438000000002"/>
    <n v="-20950"/>
    <n v="-69270"/>
    <n v="-26670"/>
    <n v="-157291.43799999999"/>
    <n v="-77653.116999999998"/>
    <n v="-0.97507225196272029"/>
    <n v="9"/>
    <x v="2"/>
  </r>
  <r>
    <x v="8"/>
    <x v="0"/>
    <x v="2"/>
    <n v="48278.831999999995"/>
    <n v="-43266.215999999993"/>
    <n v="-64230"/>
    <n v="-86560"/>
    <n v="-48250"/>
    <n v="-242306.21599999999"/>
    <n v="-194027.38399999999"/>
    <n v="-4.0188914263708782"/>
    <n v="9"/>
    <x v="2"/>
  </r>
  <r>
    <x v="8"/>
    <x v="0"/>
    <x v="0"/>
    <n v="32402.789999999997"/>
    <n v="-25737.200999999997"/>
    <n v="-99610"/>
    <n v="-62650"/>
    <n v="-71790"/>
    <n v="-259787.201"/>
    <n v="-227384.41099999999"/>
    <n v="-7.0174330975820292"/>
    <n v="9"/>
    <x v="2"/>
  </r>
  <r>
    <x v="8"/>
    <x v="0"/>
    <x v="0"/>
    <n v="78616.98599999999"/>
    <n v="-109246.22099999999"/>
    <n v="-86060"/>
    <n v="-52240"/>
    <n v="-53140"/>
    <n v="-300686.22100000002"/>
    <n v="-222069.23500000004"/>
    <n v="-2.8246978967115335"/>
    <n v="9"/>
    <x v="2"/>
  </r>
  <r>
    <x v="8"/>
    <x v="0"/>
    <x v="0"/>
    <n v="6616.2809999999999"/>
    <n v="-7866.1100000000006"/>
    <n v="-74790"/>
    <n v="-101710"/>
    <n v="-28960"/>
    <n v="-213326.11"/>
    <n v="-206709.829"/>
    <n v="-31.242601243810533"/>
    <n v="9"/>
    <x v="2"/>
  </r>
  <r>
    <x v="8"/>
    <x v="0"/>
    <x v="0"/>
    <n v="5816843.4169999994"/>
    <n v="-5549051.6409999998"/>
    <n v="-12360"/>
    <n v="-56640"/>
    <n v="-85120"/>
    <n v="-5703171.6409999998"/>
    <n v="113671.77599999961"/>
    <n v="1.9541831858115428E-2"/>
    <n v="9"/>
    <x v="2"/>
  </r>
  <r>
    <x v="8"/>
    <x v="0"/>
    <x v="0"/>
    <n v="53947.593000000001"/>
    <n v="-37846.675999999999"/>
    <n v="-91570"/>
    <n v="-48880"/>
    <n v="-49900"/>
    <n v="-228196.67600000001"/>
    <n v="-174249.08300000001"/>
    <n v="-3.2299695558242982"/>
    <n v="9"/>
    <x v="2"/>
  </r>
  <r>
    <x v="8"/>
    <x v="0"/>
    <x v="1"/>
    <n v="76361.200999999986"/>
    <n v="-52201.218999999997"/>
    <n v="-91520"/>
    <n v="-13850"/>
    <n v="-53580"/>
    <n v="-211151.21899999998"/>
    <n v="-134790.01799999998"/>
    <n v="-1.7651636725828868"/>
    <n v="9"/>
    <x v="2"/>
  </r>
  <r>
    <x v="8"/>
    <x v="0"/>
    <x v="2"/>
    <n v="4997.5450000000001"/>
    <n v="-419.58699999999993"/>
    <n v="-72550"/>
    <n v="-98560"/>
    <n v="-36690"/>
    <n v="-208219.587"/>
    <n v="-203222.04199999999"/>
    <n v="-40.664374607932494"/>
    <n v="9"/>
    <x v="2"/>
  </r>
  <r>
    <x v="8"/>
    <x v="0"/>
    <x v="0"/>
    <n v="31962.553"/>
    <n v="-7458.030999999999"/>
    <n v="-98410"/>
    <n v="-58120"/>
    <n v="-71340"/>
    <n v="-235328.03099999999"/>
    <n v="-203365.478"/>
    <n v="-6.3626168410264352"/>
    <n v="9"/>
    <x v="2"/>
  </r>
  <r>
    <x v="8"/>
    <x v="0"/>
    <x v="0"/>
    <n v="23822.406999999999"/>
    <n v="-12108.152"/>
    <n v="-64000"/>
    <n v="-66740"/>
    <n v="-61390"/>
    <n v="-204238.152"/>
    <n v="-180415.745"/>
    <n v="-7.573363388510657"/>
    <n v="9"/>
    <x v="2"/>
  </r>
  <r>
    <x v="8"/>
    <x v="0"/>
    <x v="0"/>
    <n v="45048.478999999999"/>
    <n v="-14405.867"/>
    <n v="-45790"/>
    <n v="-63880"/>
    <n v="-84600"/>
    <n v="-208675.867"/>
    <n v="-163627.38800000001"/>
    <n v="-3.6322511132950797"/>
    <n v="9"/>
    <x v="2"/>
  </r>
  <r>
    <x v="8"/>
    <x v="0"/>
    <x v="1"/>
    <n v="33142.514999999999"/>
    <n v="-9135.7839999999997"/>
    <n v="-97560"/>
    <n v="-55160"/>
    <n v="-51400"/>
    <n v="-213255.78399999999"/>
    <n v="-180113.26899999997"/>
    <n v="-5.4345081838237075"/>
    <n v="9"/>
    <x v="2"/>
  </r>
  <r>
    <x v="8"/>
    <x v="0"/>
    <x v="2"/>
    <n v="60744.354999999989"/>
    <n v="-4683.3289999999997"/>
    <n v="-12350"/>
    <n v="-88730"/>
    <n v="-37950"/>
    <n v="-143713.329"/>
    <n v="-82968.974000000017"/>
    <n v="-1.3658713472223063"/>
    <n v="9"/>
    <x v="2"/>
  </r>
  <r>
    <x v="8"/>
    <x v="0"/>
    <x v="0"/>
    <n v="8982.6869999999999"/>
    <n v="-3951.7589999999996"/>
    <n v="-25870"/>
    <n v="-76790"/>
    <n v="-31000"/>
    <n v="-137611.75899999999"/>
    <n v="-128629.07199999999"/>
    <n v="-14.319665374069027"/>
    <n v="9"/>
    <x v="2"/>
  </r>
  <r>
    <x v="8"/>
    <x v="0"/>
    <x v="0"/>
    <n v="60225.466"/>
    <n v="-6604.1989999999996"/>
    <n v="-86040"/>
    <n v="-40110"/>
    <n v="-83090"/>
    <n v="-215844.19899999999"/>
    <n v="-155618.73300000001"/>
    <n v="-2.5839357224732806"/>
    <n v="9"/>
    <x v="2"/>
  </r>
  <r>
    <x v="8"/>
    <x v="0"/>
    <x v="1"/>
    <n v="66639.243999999992"/>
    <n v="-14997.576999999999"/>
    <n v="-76820"/>
    <n v="-52780"/>
    <n v="-24530"/>
    <n v="-169127.57699999999"/>
    <n v="-102488.333"/>
    <n v="-1.5379576184867885"/>
    <n v="9"/>
    <x v="2"/>
  </r>
  <r>
    <x v="8"/>
    <x v="0"/>
    <x v="2"/>
    <n v="2696.5889999999999"/>
    <n v="-2875.5230000000001"/>
    <n v="-83130"/>
    <n v="-87730"/>
    <n v="-49880"/>
    <n v="-223615.52299999999"/>
    <n v="-220918.93399999998"/>
    <n v="-81.925326403096648"/>
    <n v="9"/>
    <x v="2"/>
  </r>
  <r>
    <x v="8"/>
    <x v="0"/>
    <x v="0"/>
    <n v="4181348.199"/>
    <n v="-4286119.6770000001"/>
    <n v="-77440"/>
    <n v="-105680"/>
    <n v="-56460"/>
    <n v="-4525699.6770000001"/>
    <n v="-344351.47800000012"/>
    <n v="-8.2354174206863306E-2"/>
    <n v="9"/>
    <x v="2"/>
  </r>
  <r>
    <x v="8"/>
    <x v="0"/>
    <x v="0"/>
    <n v="2084705.0629999998"/>
    <n v="-189259.08399999997"/>
    <n v="-83840"/>
    <n v="-98860"/>
    <n v="-89530"/>
    <n v="-461489.08399999997"/>
    <n v="1623215.9789999998"/>
    <n v="0.77863099572661221"/>
    <n v="9"/>
    <x v="2"/>
  </r>
  <r>
    <x v="8"/>
    <x v="0"/>
    <x v="0"/>
    <n v="266325.22699999996"/>
    <n v="-22018.814999999999"/>
    <n v="-93230"/>
    <n v="-31170"/>
    <n v="-57080"/>
    <n v="-203498.815"/>
    <n v="62826.411999999953"/>
    <n v="0.2359010924639143"/>
    <n v="9"/>
    <x v="2"/>
  </r>
  <r>
    <x v="8"/>
    <x v="0"/>
    <x v="1"/>
    <n v="1519165.3049999999"/>
    <n v="-127469.89499999999"/>
    <n v="-64170"/>
    <n v="-47510"/>
    <n v="-105090"/>
    <n v="-344239.89500000002"/>
    <n v="1174925.4099999999"/>
    <n v="0.7734019504875409"/>
    <n v="9"/>
    <x v="2"/>
  </r>
  <r>
    <x v="8"/>
    <x v="0"/>
    <x v="2"/>
    <n v="83231.106"/>
    <n v="-10669.217999999999"/>
    <n v="-25930"/>
    <n v="-74210"/>
    <n v="-41740"/>
    <n v="-152549.21799999999"/>
    <n v="-69318.111999999994"/>
    <n v="-0.8328390109342052"/>
    <n v="9"/>
    <x v="2"/>
  </r>
  <r>
    <x v="8"/>
    <x v="0"/>
    <x v="3"/>
    <n v="149212.41999999998"/>
    <n v="-44395.364999999998"/>
    <n v="-88130"/>
    <n v="-40720"/>
    <n v="-57900"/>
    <n v="-231145.36499999999"/>
    <n v="-81932.945000000007"/>
    <n v="-0.54910271544419709"/>
    <n v="9"/>
    <x v="2"/>
  </r>
  <r>
    <x v="8"/>
    <x v="0"/>
    <x v="0"/>
    <n v="543861.28299999994"/>
    <n v="-303709.875"/>
    <n v="-79160"/>
    <n v="-45810"/>
    <n v="-63170"/>
    <n v="-491849.875"/>
    <n v="52011.407999999938"/>
    <n v="9.5633591920901539E-2"/>
    <n v="9"/>
    <x v="2"/>
  </r>
  <r>
    <x v="8"/>
    <x v="0"/>
    <x v="1"/>
    <n v="209350.30899999998"/>
    <n v="-231461.538"/>
    <n v="-90140"/>
    <n v="-82560"/>
    <n v="-64070"/>
    <n v="-468231.538"/>
    <n v="-258881.22900000002"/>
    <n v="-1.2365934888589061"/>
    <n v="9"/>
    <x v="2"/>
  </r>
  <r>
    <x v="8"/>
    <x v="10"/>
    <x v="2"/>
    <n v="5816.8460000000005"/>
    <n v="-7170.4919999999993"/>
    <n v="-80280"/>
    <n v="-31110"/>
    <n v="-98510"/>
    <n v="-217070.492"/>
    <n v="-211253.64600000001"/>
    <n v="-36.317558690740654"/>
    <n v="9"/>
    <x v="2"/>
  </r>
  <r>
    <x v="8"/>
    <x v="10"/>
    <x v="3"/>
    <n v="-211.72900000000001"/>
    <n v="8.1760000000000002"/>
    <n v="-50010"/>
    <n v="-28120"/>
    <n v="-39260"/>
    <n v="-117381.82399999999"/>
    <n v="-117593.553"/>
    <n v="555.39653519357284"/>
    <n v="9"/>
    <x v="2"/>
  </r>
  <r>
    <x v="8"/>
    <x v="10"/>
    <x v="0"/>
    <n v="228707.21300000002"/>
    <n v="-70545.817999999999"/>
    <n v="-81860"/>
    <n v="-29750"/>
    <n v="-69310"/>
    <n v="-251465.818"/>
    <n v="-22758.604999999981"/>
    <n v="-9.950978240463268E-2"/>
    <n v="9"/>
    <x v="2"/>
  </r>
  <r>
    <x v="8"/>
    <x v="10"/>
    <x v="1"/>
    <n v="1720543.4959999998"/>
    <n v="-560804.81099999999"/>
    <n v="-15460"/>
    <n v="-12970"/>
    <n v="-26370"/>
    <n v="-615604.81099999999"/>
    <n v="1104938.6849999998"/>
    <n v="0.64220328493223977"/>
    <n v="9"/>
    <x v="2"/>
  </r>
  <r>
    <x v="8"/>
    <x v="10"/>
    <x v="2"/>
    <n v="191629.72499999998"/>
    <n v="-83848.463999999993"/>
    <n v="-104680"/>
    <n v="-47250"/>
    <n v="-22610"/>
    <n v="-258388.46399999998"/>
    <n v="-66758.739000000001"/>
    <n v="-0.34837360957440194"/>
    <n v="9"/>
    <x v="2"/>
  </r>
  <r>
    <x v="8"/>
    <x v="10"/>
    <x v="3"/>
    <n v="1616378.9109999998"/>
    <n v="-818933.46499999997"/>
    <n v="-84550"/>
    <n v="-86370"/>
    <n v="-37320"/>
    <n v="-1027173.465"/>
    <n v="589205.44599999988"/>
    <n v="0.36452185931792319"/>
    <n v="9"/>
    <x v="2"/>
  </r>
  <r>
    <x v="8"/>
    <x v="10"/>
    <x v="0"/>
    <n v="1924299.4539999999"/>
    <n v="-313867.93199999997"/>
    <n v="-61980"/>
    <n v="-28060"/>
    <n v="-96110"/>
    <n v="-500017.93199999997"/>
    <n v="1424281.5219999999"/>
    <n v="0.74015586245653009"/>
    <n v="9"/>
    <x v="2"/>
  </r>
  <r>
    <x v="8"/>
    <x v="10"/>
    <x v="1"/>
    <n v="3808071.8339999998"/>
    <n v="-8929360.7970000003"/>
    <n v="-68550"/>
    <n v="-84970"/>
    <n v="-82370"/>
    <n v="-9165250.7970000003"/>
    <n v="-5357178.9630000005"/>
    <n v="-1.4067956689180461"/>
    <n v="9"/>
    <x v="2"/>
  </r>
  <r>
    <x v="8"/>
    <x v="10"/>
    <x v="2"/>
    <n v="-18747.490999999998"/>
    <n v="45811.703000000001"/>
    <n v="-43420"/>
    <n v="-99380"/>
    <n v="-28620"/>
    <n v="-125608.29699999999"/>
    <n v="-144355.788"/>
    <n v="7.7000057234325388"/>
    <n v="9"/>
    <x v="2"/>
  </r>
  <r>
    <x v="8"/>
    <x v="10"/>
    <x v="3"/>
    <n v="-17840.297999999999"/>
    <n v="6177.2409999999991"/>
    <n v="-16840"/>
    <n v="-79780"/>
    <n v="-34210"/>
    <n v="-124652.75900000001"/>
    <n v="-142493.057"/>
    <n v="7.9871455622546224"/>
    <n v="9"/>
    <x v="2"/>
  </r>
  <r>
    <x v="8"/>
    <x v="10"/>
    <x v="0"/>
    <n v="36506.917999999998"/>
    <n v="-13073.794999999998"/>
    <n v="-89010"/>
    <n v="-77440"/>
    <n v="-34930"/>
    <n v="-214453.79499999998"/>
    <n v="-177946.87699999998"/>
    <n v="-4.8743330510671976"/>
    <n v="9"/>
    <x v="2"/>
  </r>
  <r>
    <x v="8"/>
    <x v="10"/>
    <x v="0"/>
    <n v="321311.56400000001"/>
    <n v="-296733.99699999997"/>
    <n v="-64270"/>
    <n v="-17990"/>
    <n v="-42570"/>
    <n v="-421563.99699999997"/>
    <n v="-100252.43299999996"/>
    <n v="-0.31201003708662023"/>
    <n v="9"/>
    <x v="2"/>
  </r>
  <r>
    <x v="8"/>
    <x v="10"/>
    <x v="1"/>
    <n v="65938.656000000003"/>
    <n v="-133972.43299999999"/>
    <n v="-42900"/>
    <n v="-72830"/>
    <n v="-53280"/>
    <n v="-302982.43299999996"/>
    <n v="-237043.77699999994"/>
    <n v="-3.594913687655386"/>
    <n v="9"/>
    <x v="2"/>
  </r>
  <r>
    <x v="8"/>
    <x v="10"/>
    <x v="2"/>
    <n v="29795.191999999995"/>
    <n v="-4351.0179999999991"/>
    <n v="-34900"/>
    <n v="-88180"/>
    <n v="-34290"/>
    <n v="-161721.01800000001"/>
    <n v="-131925.826"/>
    <n v="-4.4277555251196237"/>
    <n v="9"/>
    <x v="2"/>
  </r>
  <r>
    <x v="8"/>
    <x v="10"/>
    <x v="0"/>
    <n v="290432.09999999998"/>
    <n v="-30373.182000000001"/>
    <n v="-93690"/>
    <n v="-98960"/>
    <n v="-30790"/>
    <n v="-253813.182"/>
    <n v="36618.917999999976"/>
    <n v="0.1260842654789191"/>
    <n v="9"/>
    <x v="2"/>
  </r>
  <r>
    <x v="8"/>
    <x v="10"/>
    <x v="1"/>
    <n v="92125.782000000007"/>
    <n v="-15689.821"/>
    <n v="-75330"/>
    <n v="-93250"/>
    <n v="-23560"/>
    <n v="-207829.821"/>
    <n v="-115704.03899999999"/>
    <n v="-1.2559354882870897"/>
    <n v="9"/>
    <x v="2"/>
  </r>
  <r>
    <x v="8"/>
    <x v="10"/>
    <x v="2"/>
    <n v="519115.42199999996"/>
    <n v="-62363.419999999991"/>
    <n v="-76400"/>
    <n v="-20280"/>
    <n v="-76860"/>
    <n v="-235903.41999999998"/>
    <n v="283212.00199999998"/>
    <n v="0.5455665349121529"/>
    <n v="9"/>
    <x v="2"/>
  </r>
  <r>
    <x v="8"/>
    <x v="10"/>
    <x v="0"/>
    <n v="568583.14099999995"/>
    <n v="-44405.528999999995"/>
    <n v="-91130"/>
    <n v="-103350"/>
    <n v="-24450"/>
    <n v="-263335.52899999998"/>
    <n v="305247.61199999996"/>
    <n v="0.53685660018540715"/>
    <n v="9"/>
    <x v="2"/>
  </r>
  <r>
    <x v="8"/>
    <x v="10"/>
    <x v="1"/>
    <n v="-11976.082999999999"/>
    <n v="848.95999999999992"/>
    <n v="-49910"/>
    <n v="-48020"/>
    <n v="-44610"/>
    <n v="-141691.04"/>
    <n v="-153667.12300000002"/>
    <n v="12.831167168764615"/>
    <n v="9"/>
    <x v="2"/>
  </r>
  <r>
    <x v="8"/>
    <x v="10"/>
    <x v="2"/>
    <n v="133291.19999999998"/>
    <n v="-134199.98199999999"/>
    <n v="-63510"/>
    <n v="-46940"/>
    <n v="-36880"/>
    <n v="-281529.98199999996"/>
    <n v="-148238.78199999998"/>
    <n v="-1.1121423019674217"/>
    <n v="9"/>
    <x v="2"/>
  </r>
  <r>
    <x v="8"/>
    <x v="10"/>
    <x v="0"/>
    <n v="287468.71299999999"/>
    <n v="-140434"/>
    <n v="-73000"/>
    <n v="-89760"/>
    <n v="-65100"/>
    <n v="-368294"/>
    <n v="-80825.287000000011"/>
    <n v="-0.28116203031806114"/>
    <n v="9"/>
    <x v="2"/>
  </r>
  <r>
    <x v="8"/>
    <x v="10"/>
    <x v="0"/>
    <n v="147913.486"/>
    <n v="-50363.333999999995"/>
    <n v="-27250"/>
    <n v="-102930"/>
    <n v="-84310"/>
    <n v="-264853.33399999997"/>
    <n v="-116939.84799999997"/>
    <n v="-0.79059625435371028"/>
    <n v="9"/>
    <x v="2"/>
  </r>
  <r>
    <x v="8"/>
    <x v="10"/>
    <x v="0"/>
    <n v="247447.71099999998"/>
    <n v="-144466.22399999999"/>
    <n v="-98100"/>
    <n v="-64570"/>
    <n v="-56650"/>
    <n v="-363786.22399999999"/>
    <n v="-116338.51300000001"/>
    <n v="-0.47015392678253554"/>
    <n v="9"/>
    <x v="2"/>
  </r>
  <r>
    <x v="8"/>
    <x v="10"/>
    <x v="0"/>
    <n v="146266.43499999997"/>
    <n v="-141526.049"/>
    <n v="-89160"/>
    <n v="-87690"/>
    <n v="-71730"/>
    <n v="-390106.049"/>
    <n v="-243839.61400000003"/>
    <n v="-1.6670920707132848"/>
    <n v="9"/>
    <x v="2"/>
  </r>
  <r>
    <x v="8"/>
    <x v="10"/>
    <x v="0"/>
    <n v="131931.394"/>
    <n v="-102308.948"/>
    <n v="-94180"/>
    <n v="-102370"/>
    <n v="-35580"/>
    <n v="-334438.94799999997"/>
    <n v="-202507.55399999997"/>
    <n v="-1.5349459128734739"/>
    <n v="9"/>
    <x v="2"/>
  </r>
  <r>
    <x v="8"/>
    <x v="10"/>
    <x v="0"/>
    <n v="166681.19999999998"/>
    <n v="-34471.5"/>
    <n v="-16320"/>
    <n v="-105760"/>
    <n v="-51920"/>
    <n v="-208471.5"/>
    <n v="-41790.300000000017"/>
    <n v="-0.2507199372214744"/>
    <n v="9"/>
    <x v="2"/>
  </r>
  <r>
    <x v="8"/>
    <x v="10"/>
    <x v="0"/>
    <n v="-358.38599999999997"/>
    <n v="669.28399999999999"/>
    <n v="-21870"/>
    <n v="-108160"/>
    <n v="-84340"/>
    <n v="-213700.71599999999"/>
    <n v="-214059.10199999998"/>
    <n v="597.28645092163197"/>
    <n v="9"/>
    <x v="2"/>
  </r>
  <r>
    <x v="8"/>
    <x v="10"/>
    <x v="0"/>
    <n v="-208.124"/>
    <n v="352.51299999999998"/>
    <n v="-84320"/>
    <n v="-71770"/>
    <n v="-14490"/>
    <n v="-170227.48699999999"/>
    <n v="-170435.611"/>
    <n v="818.91377736349489"/>
    <n v="9"/>
    <x v="2"/>
  </r>
  <r>
    <x v="8"/>
    <x v="10"/>
    <x v="0"/>
    <n v="-453.28499999999991"/>
    <n v="1242.087"/>
    <n v="-105590"/>
    <n v="-33380"/>
    <n v="-87500"/>
    <n v="-225227.913"/>
    <n v="-225681.198"/>
    <n v="497.87925477348699"/>
    <n v="9"/>
    <x v="2"/>
  </r>
  <r>
    <x v="8"/>
    <x v="10"/>
    <x v="0"/>
    <n v="397451.38299999991"/>
    <n v="-453185.36899999995"/>
    <n v="-31690"/>
    <n v="-23860"/>
    <n v="-13280"/>
    <n v="-522015.36899999995"/>
    <n v="-124563.98600000003"/>
    <n v="-0.31340685006498031"/>
    <n v="9"/>
    <x v="2"/>
  </r>
  <r>
    <x v="8"/>
    <x v="10"/>
    <x v="0"/>
    <n v="139665.533"/>
    <n v="-181012.95799999998"/>
    <n v="-29240"/>
    <n v="-96960"/>
    <n v="-45450"/>
    <n v="-352662.95799999998"/>
    <n v="-212997.42499999999"/>
    <n v="-1.5250536078933661"/>
    <n v="9"/>
    <x v="2"/>
  </r>
  <r>
    <x v="8"/>
    <x v="10"/>
    <x v="0"/>
    <n v="84611.120999999999"/>
    <n v="-88356.505999999994"/>
    <n v="-35340"/>
    <n v="-38500"/>
    <n v="-15940"/>
    <n v="-178136.50599999999"/>
    <n v="-93525.384999999995"/>
    <n v="-1.1053557014095108"/>
    <n v="9"/>
    <x v="2"/>
  </r>
  <r>
    <x v="8"/>
    <x v="10"/>
    <x v="0"/>
    <n v="644690.08099999989"/>
    <n v="-404363.98799999995"/>
    <n v="-82140"/>
    <n v="-105980"/>
    <n v="-50650"/>
    <n v="-643133.9879999999"/>
    <n v="1556.0929999999935"/>
    <n v="2.4137070599663745E-3"/>
    <n v="9"/>
    <x v="2"/>
  </r>
  <r>
    <x v="8"/>
    <x v="10"/>
    <x v="0"/>
    <n v="34046.508999999998"/>
    <n v="-18756.752"/>
    <n v="-21320"/>
    <n v="-50580"/>
    <n v="-99470"/>
    <n v="-190126.75200000001"/>
    <n v="-156080.24300000002"/>
    <n v="-4.5843244310305069"/>
    <n v="9"/>
    <x v="2"/>
  </r>
  <r>
    <x v="8"/>
    <x v="10"/>
    <x v="0"/>
    <n v="207583.92899999997"/>
    <n v="-216588.11999999997"/>
    <n v="-58650"/>
    <n v="-13450"/>
    <n v="-52880"/>
    <n v="-341568.12"/>
    <n v="-133984.19100000002"/>
    <n v="-0.64544587649653762"/>
    <n v="9"/>
    <x v="2"/>
  </r>
  <r>
    <x v="8"/>
    <x v="10"/>
    <x v="0"/>
    <n v="434817.16599999997"/>
    <n v="-436300.46599999996"/>
    <n v="-55750"/>
    <n v="-61850"/>
    <n v="-67690"/>
    <n v="-621590.46600000001"/>
    <n v="-186773.30000000005"/>
    <n v="-0.4295444490340109"/>
    <n v="9"/>
    <x v="2"/>
  </r>
  <r>
    <x v="8"/>
    <x v="10"/>
    <x v="0"/>
    <n v="198983.239"/>
    <n v="-182515.823"/>
    <n v="-35050"/>
    <n v="-31370"/>
    <n v="-53070"/>
    <n v="-302005.82299999997"/>
    <n v="-103022.58399999997"/>
    <n v="-0.51774503479662415"/>
    <n v="9"/>
    <x v="2"/>
  </r>
  <r>
    <x v="8"/>
    <x v="10"/>
    <x v="0"/>
    <n v="117074.62199999999"/>
    <n v="-172112.24799999999"/>
    <n v="-52970"/>
    <n v="-25860"/>
    <n v="-86320"/>
    <n v="-337262.24800000002"/>
    <n v="-220187.62600000005"/>
    <n v="-1.8807459912191735"/>
    <n v="9"/>
    <x v="2"/>
  </r>
  <r>
    <x v="8"/>
    <x v="10"/>
    <x v="0"/>
    <n v="511783.06199999998"/>
    <n v="-202500.08100000001"/>
    <n v="-59830"/>
    <n v="-38740"/>
    <n v="-38860"/>
    <n v="-339930.08100000001"/>
    <n v="171852.98099999997"/>
    <n v="0.33579263121451247"/>
    <n v="9"/>
    <x v="2"/>
  </r>
  <r>
    <x v="8"/>
    <x v="10"/>
    <x v="0"/>
    <n v="25427.136000000002"/>
    <n v="-12489.280999999997"/>
    <n v="-50110"/>
    <n v="-102250"/>
    <n v="-71960"/>
    <n v="-236809.28099999999"/>
    <n v="-211382.14499999999"/>
    <n v="-8.3132502614529606"/>
    <n v="9"/>
    <x v="2"/>
  </r>
  <r>
    <x v="8"/>
    <x v="10"/>
    <x v="0"/>
    <n v="432999.06999999995"/>
    <n v="-222073.01899999997"/>
    <n v="-62290"/>
    <n v="-89850"/>
    <n v="-22020"/>
    <n v="-396233.01899999997"/>
    <n v="36766.050999999978"/>
    <n v="8.4910230869548936E-2"/>
    <n v="9"/>
    <x v="2"/>
  </r>
  <r>
    <x v="8"/>
    <x v="10"/>
    <x v="0"/>
    <n v="84229.270999999993"/>
    <n v="-30291.652999999998"/>
    <n v="-91890"/>
    <n v="-65600"/>
    <n v="-80730"/>
    <n v="-268511.65299999999"/>
    <n v="-184282.38199999998"/>
    <n v="-2.1878662822571502"/>
    <n v="9"/>
    <x v="2"/>
  </r>
  <r>
    <x v="8"/>
    <x v="10"/>
    <x v="0"/>
    <n v="208611.389"/>
    <n v="-72009.77"/>
    <n v="-35580"/>
    <n v="-35690"/>
    <n v="-22890"/>
    <n v="-166169.77000000002"/>
    <n v="42441.618999999977"/>
    <n v="0.2034482355131626"/>
    <n v="9"/>
    <x v="2"/>
  </r>
  <r>
    <x v="8"/>
    <x v="10"/>
    <x v="0"/>
    <n v="136110.36600000001"/>
    <n v="-72643.010999999999"/>
    <n v="-17430"/>
    <n v="-28610"/>
    <n v="-108270"/>
    <n v="-226953.011"/>
    <n v="-90842.64499999999"/>
    <n v="-0.66741900466273074"/>
    <n v="9"/>
    <x v="2"/>
  </r>
  <r>
    <x v="8"/>
    <x v="10"/>
    <x v="0"/>
    <n v="172949.77"/>
    <n v="-102623.73099999999"/>
    <n v="-30240"/>
    <n v="-84970"/>
    <n v="-105790"/>
    <n v="-323623.73099999997"/>
    <n v="-150673.96099999998"/>
    <n v="-0.87120070179914078"/>
    <n v="9"/>
    <x v="2"/>
  </r>
  <r>
    <x v="8"/>
    <x v="10"/>
    <x v="0"/>
    <n v="75571.978999999992"/>
    <n v="-71753.184999999983"/>
    <n v="-49850"/>
    <n v="-27910"/>
    <n v="-47040"/>
    <n v="-196553.185"/>
    <n v="-120981.20600000001"/>
    <n v="-1.600873863578457"/>
    <n v="9"/>
    <x v="2"/>
  </r>
  <r>
    <x v="8"/>
    <x v="10"/>
    <x v="1"/>
    <n v="41268.324999999997"/>
    <n v="-44920.406999999999"/>
    <n v="-20250"/>
    <n v="-33070"/>
    <n v="-42740"/>
    <n v="-140980.40700000001"/>
    <n v="-99712.082000000009"/>
    <n v="-2.4161892201827921"/>
    <n v="9"/>
    <x v="2"/>
  </r>
  <r>
    <x v="8"/>
    <x v="10"/>
    <x v="2"/>
    <n v="407234.54099999997"/>
    <n v="-279354.76099999994"/>
    <n v="-81740"/>
    <n v="-78960"/>
    <n v="-89470"/>
    <n v="-529524.76099999994"/>
    <n v="-122290.21999999997"/>
    <n v="-0.30029432105563947"/>
    <n v="9"/>
    <x v="2"/>
  </r>
  <r>
    <x v="8"/>
    <x v="10"/>
    <x v="0"/>
    <n v="34730.36"/>
    <n v="-50949.667999999998"/>
    <n v="-100290"/>
    <n v="-96240"/>
    <n v="-95820"/>
    <n v="-343299.66800000001"/>
    <n v="-308569.30800000002"/>
    <n v="-8.8847137778013252"/>
    <n v="9"/>
    <x v="2"/>
  </r>
  <r>
    <x v="8"/>
    <x v="10"/>
    <x v="0"/>
    <n v="656930.98099999991"/>
    <n v="-36317.211000000003"/>
    <n v="-38920"/>
    <n v="-89400"/>
    <n v="-93670"/>
    <n v="-258307.21100000001"/>
    <n v="398623.7699999999"/>
    <n v="0.60679703276165009"/>
    <n v="9"/>
    <x v="2"/>
  </r>
  <r>
    <x v="8"/>
    <x v="10"/>
    <x v="0"/>
    <n v="140453.57199999999"/>
    <n v="-184701.71300000002"/>
    <n v="-89380"/>
    <n v="-16400"/>
    <n v="-107100"/>
    <n v="-397581.71299999999"/>
    <n v="-257128.141"/>
    <n v="-1.8306984816306417"/>
    <n v="9"/>
    <x v="2"/>
  </r>
  <r>
    <x v="8"/>
    <x v="10"/>
    <x v="0"/>
    <n v="151697.133"/>
    <n v="-568472.75799999991"/>
    <n v="-26570"/>
    <n v="-57860"/>
    <n v="-61660"/>
    <n v="-714562.75799999991"/>
    <n v="-562865.62499999988"/>
    <n v="-3.7104565779763279"/>
    <n v="9"/>
    <x v="2"/>
  </r>
  <r>
    <x v="8"/>
    <x v="1"/>
    <x v="0"/>
    <n v="15700.033999999998"/>
    <n v="-12437.648999999999"/>
    <n v="-75600"/>
    <n v="-20410"/>
    <n v="-99150"/>
    <n v="-207597.649"/>
    <n v="-191897.61500000002"/>
    <n v="-12.22275155582466"/>
    <n v="9"/>
    <x v="2"/>
  </r>
  <r>
    <x v="8"/>
    <x v="1"/>
    <x v="1"/>
    <n v="373801.70799999993"/>
    <n v="-16381.589"/>
    <n v="-23430"/>
    <n v="-36030"/>
    <n v="-67830"/>
    <n v="-143671.58900000001"/>
    <n v="230130.11899999992"/>
    <n v="0.61564758553751708"/>
    <n v="9"/>
    <x v="2"/>
  </r>
  <r>
    <x v="8"/>
    <x v="1"/>
    <x v="2"/>
    <n v="1069137.013"/>
    <n v="-569891.6719999999"/>
    <n v="-31910"/>
    <n v="-106010"/>
    <n v="-93570"/>
    <n v="-801381.6719999999"/>
    <n v="267755.34100000013"/>
    <n v="0.25044062430191077"/>
    <n v="9"/>
    <x v="2"/>
  </r>
  <r>
    <x v="8"/>
    <x v="1"/>
    <x v="0"/>
    <n v="4865.21"/>
    <n v="-4371.1009999999997"/>
    <n v="-40560"/>
    <n v="-37770"/>
    <n v="-48600"/>
    <n v="-131301.101"/>
    <n v="-126435.89099999999"/>
    <n v="-25.98775612974568"/>
    <n v="9"/>
    <x v="2"/>
  </r>
  <r>
    <x v="8"/>
    <x v="1"/>
    <x v="0"/>
    <n v="1446733.246"/>
    <n v="-133453.53"/>
    <n v="-25390"/>
    <n v="-91830"/>
    <n v="-22130"/>
    <n v="-272803.53000000003"/>
    <n v="1173929.716"/>
    <n v="0.81143480959308789"/>
    <n v="9"/>
    <x v="2"/>
  </r>
  <r>
    <x v="8"/>
    <x v="1"/>
    <x v="0"/>
    <n v="539332.96900000004"/>
    <n v="-98235.815999999992"/>
    <n v="-60210"/>
    <n v="-17090"/>
    <n v="-46220"/>
    <n v="-221755.81599999999"/>
    <n v="317577.15300000005"/>
    <n v="0.58883319072600593"/>
    <n v="9"/>
    <x v="2"/>
  </r>
  <r>
    <x v="8"/>
    <x v="1"/>
    <x v="1"/>
    <n v="30167.878999999997"/>
    <n v="-9240.860999999999"/>
    <n v="-64730"/>
    <n v="-83060"/>
    <n v="-85320"/>
    <n v="-242350.861"/>
    <n v="-212182.98200000002"/>
    <n v="-7.0334073535630406"/>
    <n v="9"/>
    <x v="2"/>
  </r>
  <r>
    <x v="8"/>
    <x v="1"/>
    <x v="2"/>
    <n v="800207.64599999995"/>
    <n v="-30183.796999999999"/>
    <n v="-32560"/>
    <n v="-106990"/>
    <n v="-82990"/>
    <n v="-252723.79699999999"/>
    <n v="547483.84899999993"/>
    <n v="0.68417722791916435"/>
    <n v="9"/>
    <x v="2"/>
  </r>
  <r>
    <x v="8"/>
    <x v="1"/>
    <x v="0"/>
    <n v="113004.353"/>
    <n v="-19794.543999999998"/>
    <n v="-23240"/>
    <n v="-50890"/>
    <n v="-36770"/>
    <n v="-130694.54399999999"/>
    <n v="-17690.190999999992"/>
    <n v="-0.1565443324116903"/>
    <n v="9"/>
    <x v="2"/>
  </r>
  <r>
    <x v="8"/>
    <x v="1"/>
    <x v="0"/>
    <n v="733756.45699999994"/>
    <n v="-49023.295999999995"/>
    <n v="-65760"/>
    <n v="-86870"/>
    <n v="-73660"/>
    <n v="-275313.29599999997"/>
    <n v="458443.16099999996"/>
    <n v="0.62478926982716831"/>
    <n v="9"/>
    <x v="2"/>
  </r>
  <r>
    <x v="8"/>
    <x v="1"/>
    <x v="1"/>
    <n v="126477.344"/>
    <n v="-15925.125999999997"/>
    <n v="-15650"/>
    <n v="-83860"/>
    <n v="-76880"/>
    <n v="-192315.12599999999"/>
    <n v="-65837.781999999992"/>
    <n v="-0.52055000459212675"/>
    <n v="9"/>
    <x v="2"/>
  </r>
  <r>
    <x v="8"/>
    <x v="1"/>
    <x v="2"/>
    <n v="66431.616999999998"/>
    <n v="-3525.7040000000002"/>
    <n v="-22740"/>
    <n v="-39910"/>
    <n v="-33290"/>
    <n v="-99465.703999999998"/>
    <n v="-33034.087"/>
    <n v="-0.497264532940693"/>
    <n v="9"/>
    <x v="2"/>
  </r>
  <r>
    <x v="8"/>
    <x v="1"/>
    <x v="0"/>
    <n v="407918.04200000002"/>
    <n v="-20220.493999999999"/>
    <n v="-79210"/>
    <n v="-88310"/>
    <n v="-81070"/>
    <n v="-268810.49400000001"/>
    <n v="139107.54800000001"/>
    <n v="0.34101837545101771"/>
    <n v="9"/>
    <x v="2"/>
  </r>
  <r>
    <x v="8"/>
    <x v="1"/>
    <x v="0"/>
    <n v="148723.519"/>
    <n v="-6909.1260000000002"/>
    <n v="-35480"/>
    <n v="-79950"/>
    <n v="-16690"/>
    <n v="-139029.12599999999"/>
    <n v="9694.3930000000109"/>
    <n v="6.5183994200675222E-2"/>
    <n v="9"/>
    <x v="2"/>
  </r>
  <r>
    <x v="8"/>
    <x v="1"/>
    <x v="0"/>
    <n v="211931.01300000001"/>
    <n v="-9566.7039999999997"/>
    <n v="-44270"/>
    <n v="-56240"/>
    <n v="-28150"/>
    <n v="-138226.704"/>
    <n v="73704.309000000008"/>
    <n v="0.34777500450111098"/>
    <n v="9"/>
    <x v="2"/>
  </r>
  <r>
    <x v="8"/>
    <x v="1"/>
    <x v="1"/>
    <n v="310616.76099999994"/>
    <n v="-617570.68799999997"/>
    <n v="-100940"/>
    <n v="-85870"/>
    <n v="-51540"/>
    <n v="-855920.68799999997"/>
    <n v="-545303.92700000003"/>
    <n v="-1.7555521641666985"/>
    <n v="9"/>
    <x v="2"/>
  </r>
  <r>
    <x v="8"/>
    <x v="1"/>
    <x v="2"/>
    <n v="20365.694999999996"/>
    <n v="-3329.9839999999999"/>
    <n v="-61470"/>
    <n v="-62040"/>
    <n v="-102060"/>
    <n v="-228899.984"/>
    <n v="-208534.28899999999"/>
    <n v="-10.239487972298516"/>
    <n v="9"/>
    <x v="2"/>
  </r>
  <r>
    <x v="8"/>
    <x v="1"/>
    <x v="3"/>
    <n v="247190.88099999999"/>
    <n v="-9036.65"/>
    <n v="-64550"/>
    <n v="-24790"/>
    <n v="-35710"/>
    <n v="-134086.65"/>
    <n v="113104.231"/>
    <n v="0.45755826647990305"/>
    <n v="9"/>
    <x v="2"/>
  </r>
  <r>
    <x v="8"/>
    <x v="1"/>
    <x v="0"/>
    <n v="107927.30199999998"/>
    <n v="-8522.0660000000007"/>
    <n v="-17690"/>
    <n v="-60120"/>
    <n v="-96350"/>
    <n v="-182682.06599999999"/>
    <n v="-74754.76400000001"/>
    <n v="-0.69263997723208182"/>
    <n v="9"/>
    <x v="2"/>
  </r>
  <r>
    <x v="8"/>
    <x v="1"/>
    <x v="1"/>
    <n v="13654.753000000001"/>
    <n v="-3147.1439999999998"/>
    <n v="-21100"/>
    <n v="-80150"/>
    <n v="-54990"/>
    <n v="-159387.144"/>
    <n v="-145732.391"/>
    <n v="-10.672649369783548"/>
    <n v="9"/>
    <x v="2"/>
  </r>
  <r>
    <x v="8"/>
    <x v="1"/>
    <x v="2"/>
    <n v="67581.297000000006"/>
    <n v="-10582.445999999998"/>
    <n v="-41810"/>
    <n v="-43410"/>
    <n v="-33720"/>
    <n v="-129522.446"/>
    <n v="-61941.14899999999"/>
    <n v="-0.91654276774238275"/>
    <n v="9"/>
    <x v="2"/>
  </r>
  <r>
    <x v="8"/>
    <x v="1"/>
    <x v="3"/>
    <n v="525254.22600000002"/>
    <n v="-133902.601"/>
    <n v="-57460"/>
    <n v="-80230"/>
    <n v="-73720"/>
    <n v="-345312.60100000002"/>
    <n v="179941.625"/>
    <n v="0.34258006141201419"/>
    <n v="9"/>
    <x v="2"/>
  </r>
  <r>
    <x v="8"/>
    <x v="1"/>
    <x v="0"/>
    <n v="570458.18900000001"/>
    <n v="-152396.88799999998"/>
    <n v="-87540"/>
    <n v="-32710"/>
    <n v="-39250"/>
    <n v="-311896.88799999998"/>
    <n v="258561.30100000004"/>
    <n v="0.45325197531698513"/>
    <n v="9"/>
    <x v="2"/>
  </r>
  <r>
    <x v="8"/>
    <x v="1"/>
    <x v="1"/>
    <n v="473852.71499999991"/>
    <n v="-95488.210999999981"/>
    <n v="-43980"/>
    <n v="-71120"/>
    <n v="-19760"/>
    <n v="-230348.21099999998"/>
    <n v="243504.50399999993"/>
    <n v="0.51388225980724833"/>
    <n v="9"/>
    <x v="2"/>
  </r>
  <r>
    <x v="8"/>
    <x v="1"/>
    <x v="2"/>
    <n v="292066.11"/>
    <n v="-139533.45699999999"/>
    <n v="-107730"/>
    <n v="-19510"/>
    <n v="-66950"/>
    <n v="-333723.45699999999"/>
    <n v="-41657.347000000009"/>
    <n v="-0.14262985527488969"/>
    <n v="9"/>
    <x v="2"/>
  </r>
  <r>
    <x v="8"/>
    <x v="1"/>
    <x v="3"/>
    <n v="256133.08"/>
    <n v="-132109.88699999999"/>
    <n v="-103610"/>
    <n v="-59150"/>
    <n v="-90890"/>
    <n v="-385759.88699999999"/>
    <n v="-129626.807"/>
    <n v="-0.50609162627490367"/>
    <n v="9"/>
    <x v="2"/>
  </r>
  <r>
    <x v="8"/>
    <x v="1"/>
    <x v="0"/>
    <n v="61758.416999999994"/>
    <n v="-10020.437"/>
    <n v="-48350"/>
    <n v="-35330"/>
    <n v="-30160"/>
    <n v="-123860.43700000001"/>
    <n v="-62102.020000000011"/>
    <n v="-1.0055636626826108"/>
    <n v="9"/>
    <x v="2"/>
  </r>
  <r>
    <x v="8"/>
    <x v="1"/>
    <x v="1"/>
    <n v="337188.58599999995"/>
    <n v="-156504.42499999999"/>
    <n v="-14470"/>
    <n v="-14100"/>
    <n v="-30600"/>
    <n v="-215674.42499999999"/>
    <n v="121514.16099999996"/>
    <n v="0.36037447898666408"/>
    <n v="9"/>
    <x v="2"/>
  </r>
  <r>
    <x v="8"/>
    <x v="1"/>
    <x v="2"/>
    <n v="5528791.4009999996"/>
    <n v="-258431.12399999998"/>
    <n v="-70300"/>
    <n v="-21980"/>
    <n v="-70740"/>
    <n v="-421451.12399999995"/>
    <n v="5107340.2769999998"/>
    <n v="0.92377156354212031"/>
    <n v="9"/>
    <x v="2"/>
  </r>
  <r>
    <x v="8"/>
    <x v="1"/>
    <x v="3"/>
    <n v="570136.59499999997"/>
    <n v="-44201.191999999995"/>
    <n v="-62210"/>
    <n v="-29100"/>
    <n v="-47100"/>
    <n v="-182611.19199999998"/>
    <n v="387525.40299999999"/>
    <n v="0.67970624302760285"/>
    <n v="9"/>
    <x v="2"/>
  </r>
  <r>
    <x v="8"/>
    <x v="1"/>
    <x v="0"/>
    <n v="240715.18099999998"/>
    <n v="-35906.674999999996"/>
    <n v="-69360"/>
    <n v="-44730"/>
    <n v="-68320"/>
    <n v="-218316.67499999999"/>
    <n v="22398.505999999994"/>
    <n v="9.3049827214678235E-2"/>
    <n v="9"/>
    <x v="2"/>
  </r>
  <r>
    <x v="8"/>
    <x v="1"/>
    <x v="0"/>
    <n v="75832.364999999991"/>
    <n v="-8053.0450000000001"/>
    <n v="-77550"/>
    <n v="-17320"/>
    <n v="-41770"/>
    <n v="-144693.04500000001"/>
    <n v="-68860.680000000022"/>
    <n v="-0.90806451836231183"/>
    <n v="9"/>
    <x v="2"/>
  </r>
  <r>
    <x v="8"/>
    <x v="1"/>
    <x v="1"/>
    <n v="1056.4749999999999"/>
    <n v="-318.79399999999998"/>
    <n v="-77750"/>
    <n v="-47750"/>
    <n v="-85790"/>
    <n v="-211608.79399999999"/>
    <n v="-210552.31899999999"/>
    <n v="-199.29701980643176"/>
    <n v="9"/>
    <x v="2"/>
  </r>
  <r>
    <x v="8"/>
    <x v="1"/>
    <x v="2"/>
    <n v="33476.764999999999"/>
    <n v="-5846.0429999999997"/>
    <n v="-96860"/>
    <n v="-89360"/>
    <n v="-32280"/>
    <n v="-224346.04300000001"/>
    <n v="-190869.27799999999"/>
    <n v="-5.7015448774694928"/>
    <n v="9"/>
    <x v="2"/>
  </r>
  <r>
    <x v="8"/>
    <x v="1"/>
    <x v="0"/>
    <n v="71818.319999999992"/>
    <n v="-9444.1549999999988"/>
    <n v="-73590"/>
    <n v="-57600"/>
    <n v="-18550"/>
    <n v="-159184.155"/>
    <n v="-87365.835000000006"/>
    <n v="-1.2164839695498308"/>
    <n v="9"/>
    <x v="2"/>
  </r>
  <r>
    <x v="8"/>
    <x v="1"/>
    <x v="1"/>
    <n v="132206.97699999998"/>
    <n v="-11613.028"/>
    <n v="-82510"/>
    <n v="-22230"/>
    <n v="-60570"/>
    <n v="-176923.02799999999"/>
    <n v="-44716.051000000007"/>
    <n v="-0.33822761865283413"/>
    <n v="9"/>
    <x v="2"/>
  </r>
  <r>
    <x v="8"/>
    <x v="1"/>
    <x v="2"/>
    <n v="240458.87599999999"/>
    <n v="-12985.154"/>
    <n v="-93010"/>
    <n v="-47110"/>
    <n v="-91950"/>
    <n v="-245055.15400000001"/>
    <n v="-4596.2780000000203"/>
    <n v="-1.9114611514694183E-2"/>
    <n v="9"/>
    <x v="2"/>
  </r>
  <r>
    <x v="8"/>
    <x v="1"/>
    <x v="0"/>
    <n v="161637.55999999997"/>
    <n v="-17777.297999999999"/>
    <n v="-32710"/>
    <n v="-89800"/>
    <n v="-92400"/>
    <n v="-232687.29800000001"/>
    <n v="-71049.738000000041"/>
    <n v="-0.43956205476004495"/>
    <n v="9"/>
    <x v="2"/>
  </r>
  <r>
    <x v="8"/>
    <x v="1"/>
    <x v="1"/>
    <n v="35517.110999999997"/>
    <n v="-5432.567"/>
    <n v="-71990"/>
    <n v="-29860"/>
    <n v="-48890"/>
    <n v="-156172.56700000001"/>
    <n v="-120655.45600000001"/>
    <n v="-3.397107833460892"/>
    <n v="9"/>
    <x v="2"/>
  </r>
  <r>
    <x v="8"/>
    <x v="1"/>
    <x v="2"/>
    <n v="425679.13500000001"/>
    <n v="-53714.01"/>
    <n v="-82430"/>
    <n v="-101730"/>
    <n v="-22600"/>
    <n v="-260474.01"/>
    <n v="165205.125"/>
    <n v="0.38809777463018008"/>
    <n v="9"/>
    <x v="2"/>
  </r>
  <r>
    <x v="8"/>
    <x v="1"/>
    <x v="0"/>
    <n v="1320945.6469999999"/>
    <n v="-149198.13999999998"/>
    <n v="-70100"/>
    <n v="-26030"/>
    <n v="-86950"/>
    <n v="-332278.14"/>
    <n v="988667.50699999987"/>
    <n v="0.74845434348140139"/>
    <n v="9"/>
    <x v="2"/>
  </r>
  <r>
    <x v="8"/>
    <x v="1"/>
    <x v="0"/>
    <n v="31682.657999999999"/>
    <n v="-6246.45"/>
    <n v="-20850"/>
    <n v="-62780"/>
    <n v="-70770"/>
    <n v="-160646.45000000001"/>
    <n v="-128963.79200000002"/>
    <n v="-4.0704852477970759"/>
    <n v="9"/>
    <x v="2"/>
  </r>
  <r>
    <x v="8"/>
    <x v="1"/>
    <x v="0"/>
    <n v="17723.152999999998"/>
    <n v="-15748.550999999999"/>
    <n v="-82900"/>
    <n v="-35510"/>
    <n v="-15070"/>
    <n v="-149228.55100000001"/>
    <n v="-131505.39800000002"/>
    <n v="-7.4199775852524672"/>
    <n v="9"/>
    <x v="2"/>
  </r>
  <r>
    <x v="8"/>
    <x v="1"/>
    <x v="0"/>
    <n v="17831.085999999999"/>
    <n v="-19581.932999999997"/>
    <n v="-13420"/>
    <n v="-106550"/>
    <n v="-103960"/>
    <n v="-243511.93299999999"/>
    <n v="-225680.84699999998"/>
    <n v="-12.656595733989505"/>
    <n v="9"/>
    <x v="2"/>
  </r>
  <r>
    <x v="8"/>
    <x v="1"/>
    <x v="0"/>
    <n v="794695.66399999999"/>
    <n v="-43399.404999999992"/>
    <n v="-42350"/>
    <n v="-64900"/>
    <n v="-31480"/>
    <n v="-182129.405"/>
    <n v="612566.25899999996"/>
    <n v="0.77081867531115655"/>
    <n v="9"/>
    <x v="2"/>
  </r>
  <r>
    <x v="8"/>
    <x v="1"/>
    <x v="0"/>
    <n v="1962319.548"/>
    <n v="-206205.391"/>
    <n v="-31600"/>
    <n v="-23330"/>
    <n v="-102290"/>
    <n v="-363425.391"/>
    <n v="1598894.1569999999"/>
    <n v="0.81479805805817718"/>
    <n v="9"/>
    <x v="2"/>
  </r>
  <r>
    <x v="8"/>
    <x v="1"/>
    <x v="0"/>
    <n v="182662.89299999998"/>
    <n v="-23620.128000000001"/>
    <n v="-54030"/>
    <n v="-19500"/>
    <n v="-58260"/>
    <n v="-155410.128"/>
    <n v="27252.764999999985"/>
    <n v="0.14919705120404497"/>
    <n v="9"/>
    <x v="2"/>
  </r>
  <r>
    <x v="8"/>
    <x v="1"/>
    <x v="0"/>
    <n v="11414.956"/>
    <n v="-14517.607999999998"/>
    <n v="-56830"/>
    <n v="-45540"/>
    <n v="-90180"/>
    <n v="-207067.60800000001"/>
    <n v="-195652.652"/>
    <n v="-17.140026820953143"/>
    <n v="9"/>
    <x v="2"/>
  </r>
  <r>
    <x v="8"/>
    <x v="1"/>
    <x v="0"/>
    <n v="1197788.8439999998"/>
    <n v="-350124.83799999993"/>
    <n v="-48450"/>
    <n v="-49600"/>
    <n v="-66210"/>
    <n v="-514384.83799999993"/>
    <n v="683404.00599999982"/>
    <n v="0.57055465946550421"/>
    <n v="9"/>
    <x v="2"/>
  </r>
  <r>
    <x v="8"/>
    <x v="1"/>
    <x v="0"/>
    <n v="33645.633000000002"/>
    <n v="-18763.213"/>
    <n v="-63280"/>
    <n v="-65560"/>
    <n v="-63070"/>
    <n v="-210673.21299999999"/>
    <n v="-177027.58"/>
    <n v="-5.2615321578286247"/>
    <n v="9"/>
    <x v="2"/>
  </r>
  <r>
    <x v="8"/>
    <x v="1"/>
    <x v="0"/>
    <n v="2965376.6520000002"/>
    <n v="-19456.359999999997"/>
    <n v="-90120"/>
    <n v="-62610"/>
    <n v="-103440"/>
    <n v="-275626.36"/>
    <n v="2689750.2920000004"/>
    <n v="0.90705182095026493"/>
    <n v="9"/>
    <x v="2"/>
  </r>
  <r>
    <x v="8"/>
    <x v="1"/>
    <x v="0"/>
    <n v="189176.799"/>
    <n v="-58641.59"/>
    <n v="-74490"/>
    <n v="-77150"/>
    <n v="-34750"/>
    <n v="-245031.59"/>
    <n v="-55854.790999999997"/>
    <n v="-0.29525180305011928"/>
    <n v="9"/>
    <x v="2"/>
  </r>
  <r>
    <x v="8"/>
    <x v="1"/>
    <x v="0"/>
    <n v="1603832.5730000001"/>
    <n v="-497160.79699999996"/>
    <n v="-47150"/>
    <n v="-49490"/>
    <n v="-64510"/>
    <n v="-658310.79700000002"/>
    <n v="945521.77600000007"/>
    <n v="0.58953895307873883"/>
    <n v="9"/>
    <x v="2"/>
  </r>
  <r>
    <x v="8"/>
    <x v="1"/>
    <x v="0"/>
    <n v="1834901.2290000001"/>
    <n v="-602246.27399999998"/>
    <n v="-80960"/>
    <n v="-58440"/>
    <n v="-48270"/>
    <n v="-789916.27399999998"/>
    <n v="1044984.9550000001"/>
    <n v="0.56950474417061936"/>
    <n v="9"/>
    <x v="2"/>
  </r>
  <r>
    <x v="8"/>
    <x v="1"/>
    <x v="0"/>
    <n v="1315427.932"/>
    <n v="-173551.11900000001"/>
    <n v="-89290"/>
    <n v="-22890"/>
    <n v="-48450"/>
    <n v="-334181.11900000001"/>
    <n v="981246.81300000008"/>
    <n v="0.7459525445138564"/>
    <n v="9"/>
    <x v="2"/>
  </r>
  <r>
    <x v="8"/>
    <x v="1"/>
    <x v="0"/>
    <n v="136195.04499999998"/>
    <n v="-9789.0379999999986"/>
    <n v="-29230"/>
    <n v="-19830"/>
    <n v="-89200"/>
    <n v="-148049.038"/>
    <n v="-11853.993000000017"/>
    <n v="-8.703688889709621E-2"/>
    <n v="9"/>
    <x v="2"/>
  </r>
  <r>
    <x v="8"/>
    <x v="1"/>
    <x v="0"/>
    <n v="340794.61499999999"/>
    <n v="-213966.837"/>
    <n v="-77090"/>
    <n v="-21890"/>
    <n v="-42450"/>
    <n v="-355396.837"/>
    <n v="-14602.222000000009"/>
    <n v="-4.2847572576814368E-2"/>
    <n v="9"/>
    <x v="2"/>
  </r>
  <r>
    <x v="8"/>
    <x v="1"/>
    <x v="0"/>
    <n v="706254.745"/>
    <n v="-236936.71399999995"/>
    <n v="-50400"/>
    <n v="-104310"/>
    <n v="-107440"/>
    <n v="-499086.71399999992"/>
    <n v="207168.03100000008"/>
    <n v="0.29333329434834465"/>
    <n v="9"/>
    <x v="2"/>
  </r>
  <r>
    <x v="8"/>
    <x v="9"/>
    <x v="0"/>
    <n v="9350561.527999999"/>
    <n v="-4802494.4869999988"/>
    <n v="-40620"/>
    <n v="-84760"/>
    <n v="-104220"/>
    <n v="-5032094.4869999988"/>
    <n v="4318467.0410000002"/>
    <n v="0.46184039622310058"/>
    <n v="9"/>
    <x v="2"/>
  </r>
  <r>
    <x v="8"/>
    <x v="9"/>
    <x v="0"/>
    <n v="1073259.7189999998"/>
    <n v="-90641.04"/>
    <n v="-105180"/>
    <n v="-65270"/>
    <n v="-107130"/>
    <n v="-368221.04"/>
    <n v="705038.67899999977"/>
    <n v="0.65691338873400862"/>
    <n v="9"/>
    <x v="2"/>
  </r>
  <r>
    <x v="8"/>
    <x v="9"/>
    <x v="0"/>
    <n v="926356.43099999998"/>
    <n v="-634708.5149999999"/>
    <n v="-81080"/>
    <n v="-93860"/>
    <n v="-90080"/>
    <n v="-899728.5149999999"/>
    <n v="26627.916000000085"/>
    <n v="2.8744784522362846E-2"/>
    <n v="9"/>
    <x v="2"/>
  </r>
  <r>
    <x v="8"/>
    <x v="9"/>
    <x v="0"/>
    <n v="2037919.723"/>
    <n v="-2285655.8829999999"/>
    <n v="-37400"/>
    <n v="-32920"/>
    <n v="-40670"/>
    <n v="-2396645.8829999999"/>
    <n v="-358726.15999999992"/>
    <n v="-0.17602565790566221"/>
    <n v="9"/>
    <x v="2"/>
  </r>
  <r>
    <x v="8"/>
    <x v="9"/>
    <x v="0"/>
    <n v="3514426.2650000001"/>
    <n v="-4153784.9219999998"/>
    <n v="-34270"/>
    <n v="-103870"/>
    <n v="-46720"/>
    <n v="-4338644.9220000003"/>
    <n v="-824218.65700000012"/>
    <n v="-0.23452438459396732"/>
    <n v="9"/>
    <x v="2"/>
  </r>
  <r>
    <x v="8"/>
    <x v="9"/>
    <x v="0"/>
    <n v="1310042.1039999998"/>
    <n v="-226350.215"/>
    <n v="-105780"/>
    <n v="-86110"/>
    <n v="-26780"/>
    <n v="-445020.21499999997"/>
    <n v="865021.88899999985"/>
    <n v="0.66030083030064202"/>
    <n v="9"/>
    <x v="2"/>
  </r>
  <r>
    <x v="8"/>
    <x v="9"/>
    <x v="0"/>
    <n v="6635190.6739999996"/>
    <n v="-1043363.713"/>
    <n v="-13940"/>
    <n v="-40970"/>
    <n v="-20610"/>
    <n v="-1118883.713"/>
    <n v="5516306.9609999992"/>
    <n v="0.83137127959497126"/>
    <n v="9"/>
    <x v="2"/>
  </r>
  <r>
    <x v="8"/>
    <x v="9"/>
    <x v="0"/>
    <n v="2574654.1310000001"/>
    <n v="-207413.36"/>
    <n v="-102710"/>
    <n v="-21180"/>
    <n v="-47430"/>
    <n v="-378733.36"/>
    <n v="2195920.7710000002"/>
    <n v="0.85289932521814138"/>
    <n v="9"/>
    <x v="2"/>
  </r>
  <r>
    <x v="8"/>
    <x v="9"/>
    <x v="1"/>
    <n v="511626.451"/>
    <n v="-271255.446"/>
    <n v="-93220"/>
    <n v="-106880"/>
    <n v="-72450"/>
    <n v="-543805.446"/>
    <n v="-32178.994999999995"/>
    <n v="-6.2895487395353597E-2"/>
    <n v="9"/>
    <x v="2"/>
  </r>
  <r>
    <x v="8"/>
    <x v="9"/>
    <x v="2"/>
    <n v="1675618.0209999997"/>
    <n v="-688346.603"/>
    <n v="-69690"/>
    <n v="-50830"/>
    <n v="-20800"/>
    <n v="-829666.603"/>
    <n v="845951.41799999971"/>
    <n v="0.50485934586400572"/>
    <n v="9"/>
    <x v="2"/>
  </r>
  <r>
    <x v="8"/>
    <x v="9"/>
    <x v="0"/>
    <n v="614703.40399999998"/>
    <n v="-225614.54299999998"/>
    <n v="-99420"/>
    <n v="-43610"/>
    <n v="-94890"/>
    <n v="-463534.54299999995"/>
    <n v="151168.86100000003"/>
    <n v="0.24592162661913622"/>
    <n v="9"/>
    <x v="2"/>
  </r>
  <r>
    <x v="8"/>
    <x v="9"/>
    <x v="0"/>
    <n v="8938080.9699999988"/>
    <n v="-4065033.0699999994"/>
    <n v="-36650"/>
    <n v="-47940"/>
    <n v="-43490"/>
    <n v="-4193113.0699999994"/>
    <n v="4744967.8999999994"/>
    <n v="0.53087099075586019"/>
    <n v="9"/>
    <x v="2"/>
  </r>
  <r>
    <x v="8"/>
    <x v="9"/>
    <x v="0"/>
    <n v="1309108.8289999999"/>
    <n v="-788874.02300000004"/>
    <n v="-60170"/>
    <n v="-48850"/>
    <n v="-70700"/>
    <n v="-968594.02300000004"/>
    <n v="340514.80599999987"/>
    <n v="0.2601119161804995"/>
    <n v="9"/>
    <x v="2"/>
  </r>
  <r>
    <x v="8"/>
    <x v="9"/>
    <x v="0"/>
    <n v="3078506.3819999998"/>
    <n v="-1595863.29"/>
    <n v="-65950"/>
    <n v="-17510"/>
    <n v="-50550"/>
    <n v="-1729873.29"/>
    <n v="1348633.0919999997"/>
    <n v="0.43808033008651398"/>
    <n v="9"/>
    <x v="2"/>
  </r>
  <r>
    <x v="8"/>
    <x v="9"/>
    <x v="0"/>
    <n v="415024.15499999997"/>
    <n v="-223743.26799999998"/>
    <n v="-54740"/>
    <n v="-80910"/>
    <n v="-85220"/>
    <n v="-444613.26799999998"/>
    <n v="-29589.113000000012"/>
    <n v="-7.1294917762075832E-2"/>
    <n v="9"/>
    <x v="2"/>
  </r>
  <r>
    <x v="8"/>
    <x v="9"/>
    <x v="1"/>
    <n v="1232309.7779999999"/>
    <n v="-613906.0199999999"/>
    <n v="-52150"/>
    <n v="-25020"/>
    <n v="-22810"/>
    <n v="-713886.0199999999"/>
    <n v="518423.75800000003"/>
    <n v="0.42069272455290058"/>
    <n v="9"/>
    <x v="2"/>
  </r>
  <r>
    <x v="8"/>
    <x v="9"/>
    <x v="2"/>
    <n v="1678798.9469999999"/>
    <n v="-633391.40899999999"/>
    <n v="-59850"/>
    <n v="-101570"/>
    <n v="-29060"/>
    <n v="-823871.40899999999"/>
    <n v="854927.53799999994"/>
    <n v="0.5092495081246915"/>
    <n v="9"/>
    <x v="2"/>
  </r>
  <r>
    <x v="8"/>
    <x v="9"/>
    <x v="0"/>
    <n v="967929.30499999982"/>
    <n v="-547778.21700000006"/>
    <n v="-87740"/>
    <n v="-58570"/>
    <n v="-32730"/>
    <n v="-726818.21700000006"/>
    <n v="241111.08799999976"/>
    <n v="0.24909989474902797"/>
    <n v="9"/>
    <x v="2"/>
  </r>
  <r>
    <x v="8"/>
    <x v="9"/>
    <x v="0"/>
    <n v="2288092.5689999997"/>
    <n v="-988279.93599999987"/>
    <n v="-64880"/>
    <n v="-28350"/>
    <n v="-35310"/>
    <n v="-1116819.9359999998"/>
    <n v="1171272.6329999999"/>
    <n v="0.51189914641954337"/>
    <n v="9"/>
    <x v="2"/>
  </r>
  <r>
    <x v="8"/>
    <x v="9"/>
    <x v="0"/>
    <n v="5024619.6139999991"/>
    <n v="-481606.69199999998"/>
    <n v="-19100"/>
    <n v="-89320"/>
    <n v="-92260"/>
    <n v="-682286.69200000004"/>
    <n v="4342332.9219999993"/>
    <n v="0.86421127479999527"/>
    <n v="9"/>
    <x v="2"/>
  </r>
  <r>
    <x v="8"/>
    <x v="9"/>
    <x v="1"/>
    <n v="1743502.0189999999"/>
    <n v="-798178.85"/>
    <n v="-41570"/>
    <n v="-88090"/>
    <n v="-16070"/>
    <n v="-943908.85"/>
    <n v="799593.16899999988"/>
    <n v="0.45861327390868939"/>
    <n v="9"/>
    <x v="2"/>
  </r>
  <r>
    <x v="8"/>
    <x v="9"/>
    <x v="2"/>
    <n v="2823202.7390000001"/>
    <n v="-578159.8899999999"/>
    <n v="-33360"/>
    <n v="-54150"/>
    <n v="-76580"/>
    <n v="-742249.8899999999"/>
    <n v="2080952.8490000002"/>
    <n v="0.73708941276285722"/>
    <n v="9"/>
    <x v="2"/>
  </r>
  <r>
    <x v="8"/>
    <x v="9"/>
    <x v="0"/>
    <n v="760435.32599999988"/>
    <n v="-311144.07799999998"/>
    <n v="-66410"/>
    <n v="-93950"/>
    <n v="-13620"/>
    <n v="-485124.07799999998"/>
    <n v="275311.24799999991"/>
    <n v="0.36204426410353263"/>
    <n v="9"/>
    <x v="2"/>
  </r>
  <r>
    <x v="8"/>
    <x v="9"/>
    <x v="0"/>
    <n v="279374.69"/>
    <n v="-123272.912"/>
    <n v="-103560"/>
    <n v="-86450"/>
    <n v="-84540"/>
    <n v="-397822.91200000001"/>
    <n v="-118448.22200000001"/>
    <n v="-0.42397620915480927"/>
    <n v="9"/>
    <x v="2"/>
  </r>
  <r>
    <x v="8"/>
    <x v="9"/>
    <x v="1"/>
    <n v="2005651.5359999998"/>
    <n v="-821509.92"/>
    <n v="-102060"/>
    <n v="-38470"/>
    <n v="-83240"/>
    <n v="-1045279.92"/>
    <n v="960371.61599999981"/>
    <n v="0.47883273777225072"/>
    <n v="9"/>
    <x v="2"/>
  </r>
  <r>
    <x v="8"/>
    <x v="9"/>
    <x v="2"/>
    <n v="249860.57599999997"/>
    <n v="-123656.42099999999"/>
    <n v="-22080"/>
    <n v="-48880"/>
    <n v="-77290"/>
    <n v="-271906.42099999997"/>
    <n v="-22045.845000000001"/>
    <n v="-8.8232586960817719E-2"/>
    <n v="9"/>
    <x v="2"/>
  </r>
  <r>
    <x v="8"/>
    <x v="9"/>
    <x v="0"/>
    <n v="-179120.68299999999"/>
    <n v="30649.744999999995"/>
    <n v="-27150"/>
    <n v="-25990"/>
    <n v="-77650"/>
    <n v="-100140.255"/>
    <n v="-279260.93799999997"/>
    <n v="1.5590658394262598"/>
    <n v="9"/>
    <x v="2"/>
  </r>
  <r>
    <x v="8"/>
    <x v="9"/>
    <x v="0"/>
    <n v="2205994.4269999997"/>
    <n v="-162868.95799999998"/>
    <n v="-40270"/>
    <n v="-72900"/>
    <n v="-22610"/>
    <n v="-298648.95799999998"/>
    <n v="1907345.4689999996"/>
    <n v="0.86461935064534945"/>
    <n v="9"/>
    <x v="2"/>
  </r>
  <r>
    <x v="8"/>
    <x v="9"/>
    <x v="0"/>
    <n v="351046.34600000002"/>
    <n v="-74006.967999999993"/>
    <n v="-93710"/>
    <n v="-41090"/>
    <n v="-48790"/>
    <n v="-257596.96799999999"/>
    <n v="93449.378000000026"/>
    <n v="0.26620239482566788"/>
    <n v="9"/>
    <x v="2"/>
  </r>
  <r>
    <x v="8"/>
    <x v="9"/>
    <x v="1"/>
    <n v="1571067.8549999997"/>
    <n v="-312427.92699999997"/>
    <n v="-101610"/>
    <n v="-84650"/>
    <n v="-35850"/>
    <n v="-534537.92699999991"/>
    <n v="1036529.9279999998"/>
    <n v="0.65976140031201902"/>
    <n v="9"/>
    <x v="2"/>
  </r>
  <r>
    <x v="8"/>
    <x v="9"/>
    <x v="2"/>
    <n v="767345.34799999988"/>
    <n v="-153430.82999999999"/>
    <n v="-81260"/>
    <n v="-95200"/>
    <n v="-79980"/>
    <n v="-409870.82999999996"/>
    <n v="357474.51799999992"/>
    <n v="0.46585871528604089"/>
    <n v="9"/>
    <x v="2"/>
  </r>
  <r>
    <x v="8"/>
    <x v="9"/>
    <x v="3"/>
    <n v="91672.573999999993"/>
    <n v="-4617.4799999999996"/>
    <n v="-103490"/>
    <n v="-32520"/>
    <n v="-71040"/>
    <n v="-211667.48"/>
    <n v="-119994.90600000002"/>
    <n v="-1.3089509846205478"/>
    <n v="9"/>
    <x v="2"/>
  </r>
  <r>
    <x v="8"/>
    <x v="9"/>
    <x v="0"/>
    <n v="96704.404999999984"/>
    <n v="-15808.645999999999"/>
    <n v="-95030"/>
    <n v="-83020"/>
    <n v="-97220"/>
    <n v="-291078.64600000001"/>
    <n v="-194374.24100000004"/>
    <n v="-2.0099833197877603"/>
    <n v="9"/>
    <x v="2"/>
  </r>
  <r>
    <x v="8"/>
    <x v="9"/>
    <x v="1"/>
    <n v="484513.46299999993"/>
    <n v="-3988.4809999999998"/>
    <n v="-49040"/>
    <n v="-45110"/>
    <n v="-58400"/>
    <n v="-156538.481"/>
    <n v="327974.98199999996"/>
    <n v="0.67691613762237191"/>
    <n v="9"/>
    <x v="2"/>
  </r>
  <r>
    <x v="8"/>
    <x v="9"/>
    <x v="2"/>
    <n v="2870637.0909999995"/>
    <n v="-372332.58299999993"/>
    <n v="-33200"/>
    <n v="-60890"/>
    <n v="-32120"/>
    <n v="-498542.58299999993"/>
    <n v="2372094.5079999994"/>
    <n v="0.82633033462745009"/>
    <n v="9"/>
    <x v="2"/>
  </r>
  <r>
    <x v="8"/>
    <x v="9"/>
    <x v="3"/>
    <n v="1819154.1129999999"/>
    <n v="-1946594.398"/>
    <n v="-65100"/>
    <n v="-36080"/>
    <n v="-17660"/>
    <n v="-2065434.398"/>
    <n v="-246280.28500000015"/>
    <n v="-0.13538175970910726"/>
    <n v="9"/>
    <x v="2"/>
  </r>
  <r>
    <x v="8"/>
    <x v="9"/>
    <x v="0"/>
    <n v="1465222.4369999999"/>
    <n v="-1617779.1909999999"/>
    <n v="-65800"/>
    <n v="-13350"/>
    <n v="-91410"/>
    <n v="-1788339.1909999999"/>
    <n v="-323116.75399999996"/>
    <n v="-0.22052402818890221"/>
    <n v="9"/>
    <x v="2"/>
  </r>
  <r>
    <x v="8"/>
    <x v="2"/>
    <x v="1"/>
    <n v="1098871.27"/>
    <n v="-476568.32299999997"/>
    <n v="-106630"/>
    <n v="-73560"/>
    <n v="-60320"/>
    <n v="-717078.32299999997"/>
    <n v="381792.94700000004"/>
    <n v="0.34744101281308415"/>
    <n v="9"/>
    <x v="2"/>
  </r>
  <r>
    <x v="8"/>
    <x v="2"/>
    <x v="2"/>
    <n v="-56627.108999999997"/>
    <n v="25613.238000000001"/>
    <n v="-37520"/>
    <n v="-53030"/>
    <n v="-104010"/>
    <n v="-168946.76199999999"/>
    <n v="-225573.87099999998"/>
    <n v="3.9834961555250858"/>
    <n v="9"/>
    <x v="2"/>
  </r>
  <r>
    <x v="8"/>
    <x v="2"/>
    <x v="3"/>
    <n v="6905793.7410000004"/>
    <n v="-465042.23499999993"/>
    <n v="-93630"/>
    <n v="-25600"/>
    <n v="-58460"/>
    <n v="-642732.23499999987"/>
    <n v="6263061.506000001"/>
    <n v="0.90692855027162633"/>
    <n v="9"/>
    <x v="2"/>
  </r>
  <r>
    <x v="8"/>
    <x v="2"/>
    <x v="0"/>
    <n v="6466624.5489999996"/>
    <n v="-5191162.0949999997"/>
    <n v="-15210"/>
    <n v="-53160"/>
    <n v="-85170"/>
    <n v="-5344702.0949999997"/>
    <n v="1121922.4539999999"/>
    <n v="0.17349429296517521"/>
    <n v="9"/>
    <x v="2"/>
  </r>
  <r>
    <x v="8"/>
    <x v="2"/>
    <x v="1"/>
    <n v="3451054.6839999999"/>
    <n v="-2158518.6839999999"/>
    <n v="-30360"/>
    <n v="-87380"/>
    <n v="-89370"/>
    <n v="-2365628.6839999999"/>
    <n v="1085426"/>
    <n v="0.31452008136304571"/>
    <n v="9"/>
    <x v="2"/>
  </r>
  <r>
    <x v="8"/>
    <x v="2"/>
    <x v="2"/>
    <n v="14916.159999999998"/>
    <n v="-24472.112000000001"/>
    <n v="-65550"/>
    <n v="-105250"/>
    <n v="-101240"/>
    <n v="-296512.11200000002"/>
    <n v="-281595.95200000005"/>
    <n v="-18.878582155192763"/>
    <n v="9"/>
    <x v="2"/>
  </r>
  <r>
    <x v="8"/>
    <x v="2"/>
    <x v="3"/>
    <n v="10667.803999999998"/>
    <n v="-3935.3859999999995"/>
    <n v="-87250"/>
    <n v="-30060"/>
    <n v="-68980"/>
    <n v="-190225.386"/>
    <n v="-179557.58199999999"/>
    <n v="-16.831728629434888"/>
    <n v="9"/>
    <x v="2"/>
  </r>
  <r>
    <x v="8"/>
    <x v="2"/>
    <x v="0"/>
    <n v="3113300.1059999997"/>
    <n v="-936080.15899999999"/>
    <n v="-62860"/>
    <n v="-51630"/>
    <n v="-93950"/>
    <n v="-1144520.159"/>
    <n v="1968779.9469999997"/>
    <n v="0.63237718175826896"/>
    <n v="9"/>
    <x v="2"/>
  </r>
  <r>
    <x v="8"/>
    <x v="2"/>
    <x v="0"/>
    <n v="3079435.3449999997"/>
    <n v="-1860094.3969999999"/>
    <n v="-60030"/>
    <n v="-27240"/>
    <n v="-25230"/>
    <n v="-1972594.3969999999"/>
    <n v="1106840.9479999999"/>
    <n v="0.35942983826471603"/>
    <n v="9"/>
    <x v="2"/>
  </r>
  <r>
    <x v="8"/>
    <x v="2"/>
    <x v="1"/>
    <n v="202650.69299999997"/>
    <n v="-42692.866999999998"/>
    <n v="-104250"/>
    <n v="-16700"/>
    <n v="-31190"/>
    <n v="-194832.867"/>
    <n v="7817.8259999999718"/>
    <n v="3.8577839948467252E-2"/>
    <n v="9"/>
    <x v="2"/>
  </r>
  <r>
    <x v="8"/>
    <x v="2"/>
    <x v="2"/>
    <n v="413227.46499999997"/>
    <n v="-69663.216"/>
    <n v="-57930"/>
    <n v="-68510"/>
    <n v="-43180"/>
    <n v="-239283.21600000001"/>
    <n v="173944.24899999995"/>
    <n v="0.42094067730952966"/>
    <n v="9"/>
    <x v="2"/>
  </r>
  <r>
    <x v="8"/>
    <x v="2"/>
    <x v="0"/>
    <n v="296320.09399999998"/>
    <n v="-76430.850999999995"/>
    <n v="-73550"/>
    <n v="-38210"/>
    <n v="-97860"/>
    <n v="-286050.85100000002"/>
    <n v="10269.242999999959"/>
    <n v="3.4655911657479291E-2"/>
    <n v="9"/>
    <x v="2"/>
  </r>
  <r>
    <x v="8"/>
    <x v="2"/>
    <x v="1"/>
    <n v="4567008.2009999994"/>
    <n v="-3118396.6239999994"/>
    <n v="-28220"/>
    <n v="-102350"/>
    <n v="-103090"/>
    <n v="-3352056.6239999994"/>
    <n v="1214951.577"/>
    <n v="0.26602789474605548"/>
    <n v="9"/>
    <x v="2"/>
  </r>
  <r>
    <x v="8"/>
    <x v="2"/>
    <x v="2"/>
    <n v="1730421.784"/>
    <n v="-1172350.2139999999"/>
    <n v="-94350"/>
    <n v="-12550"/>
    <n v="-29740"/>
    <n v="-1308990.2139999999"/>
    <n v="421431.57000000007"/>
    <n v="0.24354268646909272"/>
    <n v="9"/>
    <x v="2"/>
  </r>
  <r>
    <x v="8"/>
    <x v="2"/>
    <x v="0"/>
    <n v="640730.54499999993"/>
    <n v="-312396.00699999998"/>
    <n v="-83200"/>
    <n v="-39550"/>
    <n v="-35890"/>
    <n v="-471036.00699999998"/>
    <n v="169694.53799999994"/>
    <n v="0.26484540080729252"/>
    <n v="9"/>
    <x v="2"/>
  </r>
  <r>
    <x v="8"/>
    <x v="2"/>
    <x v="1"/>
    <n v="850543.75"/>
    <n v="-278311.55099999998"/>
    <n v="-81920"/>
    <n v="-91000"/>
    <n v="-22030"/>
    <n v="-473261.55099999998"/>
    <n v="377282.19900000002"/>
    <n v="0.44357765135538296"/>
    <n v="9"/>
    <x v="2"/>
  </r>
  <r>
    <x v="8"/>
    <x v="2"/>
    <x v="2"/>
    <n v="2580752.4469999997"/>
    <n v="-50149.449000000001"/>
    <n v="-37160"/>
    <n v="-13670"/>
    <n v="-65250"/>
    <n v="-166229.44899999999"/>
    <n v="2414522.9979999997"/>
    <n v="0.93558876629440624"/>
    <n v="9"/>
    <x v="2"/>
  </r>
  <r>
    <x v="8"/>
    <x v="2"/>
    <x v="0"/>
    <n v="1168286.3149999999"/>
    <n v="-22095.905999999999"/>
    <n v="-98450"/>
    <n v="-95170"/>
    <n v="-54670"/>
    <n v="-270385.90600000002"/>
    <n v="897900.40899999999"/>
    <n v="0.76856195050097809"/>
    <n v="9"/>
    <x v="2"/>
  </r>
  <r>
    <x v="8"/>
    <x v="2"/>
    <x v="0"/>
    <n v="401028.13099999994"/>
    <n v="-34467.565999999999"/>
    <n v="-26340"/>
    <n v="-22710"/>
    <n v="-14160"/>
    <n v="-97677.565999999992"/>
    <n v="303350.56499999994"/>
    <n v="0.75643213418362409"/>
    <n v="9"/>
    <x v="2"/>
  </r>
  <r>
    <x v="8"/>
    <x v="2"/>
    <x v="0"/>
    <n v="3342262.0699999994"/>
    <n v="-114485.371"/>
    <n v="-68620"/>
    <n v="-71390"/>
    <n v="-13680"/>
    <n v="-268175.37099999998"/>
    <n v="3074086.6989999996"/>
    <n v="0.91976231504790407"/>
    <n v="9"/>
    <x v="2"/>
  </r>
  <r>
    <x v="8"/>
    <x v="2"/>
    <x v="0"/>
    <n v="814065.11199999985"/>
    <n v="-129974.82399999999"/>
    <n v="-60740"/>
    <n v="-24640"/>
    <n v="-22080"/>
    <n v="-237434.82399999999"/>
    <n v="576630.28799999983"/>
    <n v="0.70833435741194117"/>
    <n v="9"/>
    <x v="2"/>
  </r>
  <r>
    <x v="8"/>
    <x v="2"/>
    <x v="0"/>
    <n v="-1509.277"/>
    <n v="345.16300000000001"/>
    <n v="-75710"/>
    <n v="-96850"/>
    <n v="-85340"/>
    <n v="-257554.837"/>
    <n v="-259064.114"/>
    <n v="171.64782475317651"/>
    <n v="9"/>
    <x v="2"/>
  </r>
  <r>
    <x v="8"/>
    <x v="2"/>
    <x v="0"/>
    <n v="195760.215"/>
    <n v="-31689.762999999999"/>
    <n v="-106280"/>
    <n v="-77030"/>
    <n v="-91470"/>
    <n v="-306469.76299999998"/>
    <n v="-110709.54799999998"/>
    <n v="-0.56553650597492444"/>
    <n v="9"/>
    <x v="2"/>
  </r>
  <r>
    <x v="8"/>
    <x v="2"/>
    <x v="0"/>
    <n v="1496577.3759999999"/>
    <n v="-164731.90999999997"/>
    <n v="-31180"/>
    <n v="-81260"/>
    <n v="-32370"/>
    <n v="-309541.90999999997"/>
    <n v="1187035.466"/>
    <n v="0.79316678511649508"/>
    <n v="9"/>
    <x v="2"/>
  </r>
  <r>
    <x v="8"/>
    <x v="2"/>
    <x v="0"/>
    <n v="454136.67600000004"/>
    <n v="-16342.374999999998"/>
    <n v="-58950"/>
    <n v="-87570"/>
    <n v="-47710"/>
    <n v="-210572.375"/>
    <n v="243564.30100000004"/>
    <n v="0.53632378504483535"/>
    <n v="9"/>
    <x v="2"/>
  </r>
  <r>
    <x v="8"/>
    <x v="2"/>
    <x v="0"/>
    <n v="1183127.1689999998"/>
    <n v="-50096.311999999998"/>
    <n v="-24780"/>
    <n v="-104470"/>
    <n v="-28750"/>
    <n v="-208096.31200000001"/>
    <n v="975030.85699999973"/>
    <n v="0.82411331811787669"/>
    <n v="9"/>
    <x v="2"/>
  </r>
  <r>
    <x v="8"/>
    <x v="2"/>
    <x v="0"/>
    <n v="3178757.5330000003"/>
    <n v="-105134.708"/>
    <n v="-87510"/>
    <n v="-57030"/>
    <n v="-43350"/>
    <n v="-293024.70799999998"/>
    <n v="2885732.8250000002"/>
    <n v="0.90781784865376203"/>
    <n v="9"/>
    <x v="2"/>
  </r>
  <r>
    <x v="8"/>
    <x v="2"/>
    <x v="0"/>
    <n v="6931.1759999999995"/>
    <n v="-6994.1339999999991"/>
    <n v="-24510"/>
    <n v="-99480"/>
    <n v="-56550"/>
    <n v="-187534.13399999999"/>
    <n v="-180602.95799999998"/>
    <n v="-26.056611172476359"/>
    <n v="9"/>
    <x v="2"/>
  </r>
  <r>
    <x v="8"/>
    <x v="2"/>
    <x v="0"/>
    <n v="96448.407999999996"/>
    <n v="-83496.153999999995"/>
    <n v="-51130"/>
    <n v="-83910"/>
    <n v="-78910"/>
    <n v="-297446.15399999998"/>
    <n v="-200997.74599999998"/>
    <n v="-2.0839923661570441"/>
    <n v="9"/>
    <x v="2"/>
  </r>
  <r>
    <x v="8"/>
    <x v="2"/>
    <x v="0"/>
    <n v="15024.974999999999"/>
    <n v="-14922.137999999999"/>
    <n v="-73290"/>
    <n v="-52830"/>
    <n v="-42930"/>
    <n v="-183972.13800000001"/>
    <n v="-168947.163"/>
    <n v="-11.244422236975437"/>
    <n v="9"/>
    <x v="2"/>
  </r>
  <r>
    <x v="8"/>
    <x v="2"/>
    <x v="0"/>
    <n v="295658.16699999996"/>
    <n v="-28998.094999999998"/>
    <n v="-57620"/>
    <n v="-32150"/>
    <n v="-104020"/>
    <n v="-222788.095"/>
    <n v="72870.071999999956"/>
    <n v="0.24646730627941682"/>
    <n v="9"/>
    <x v="2"/>
  </r>
  <r>
    <x v="8"/>
    <x v="2"/>
    <x v="0"/>
    <n v="615756.06400000001"/>
    <n v="-624021.79"/>
    <n v="-16310"/>
    <n v="-50590"/>
    <n v="-72330"/>
    <n v="-763251.79"/>
    <n v="-147495.72600000002"/>
    <n v="-0.23953596988043632"/>
    <n v="9"/>
    <x v="2"/>
  </r>
  <r>
    <x v="8"/>
    <x v="2"/>
    <x v="0"/>
    <n v="820752.625"/>
    <n v="-831966.39399999985"/>
    <n v="-76900"/>
    <n v="-56290"/>
    <n v="-24110"/>
    <n v="-989266.39399999985"/>
    <n v="-168513.76899999985"/>
    <n v="-0.20531614991788769"/>
    <n v="9"/>
    <x v="2"/>
  </r>
  <r>
    <x v="8"/>
    <x v="2"/>
    <x v="0"/>
    <n v="613326.99399999995"/>
    <n v="-625419.92099999997"/>
    <n v="-63550"/>
    <n v="-27660"/>
    <n v="-99720"/>
    <n v="-816349.92099999997"/>
    <n v="-203022.92700000003"/>
    <n v="-0.33101906321768715"/>
    <n v="9"/>
    <x v="2"/>
  </r>
  <r>
    <x v="8"/>
    <x v="2"/>
    <x v="0"/>
    <n v="40896.758000000002"/>
    <n v="-15803.948999999999"/>
    <n v="-89220"/>
    <n v="-77620"/>
    <n v="-44140"/>
    <n v="-226783.94899999999"/>
    <n v="-185887.19099999999"/>
    <n v="-4.5452793837594649"/>
    <n v="9"/>
    <x v="2"/>
  </r>
  <r>
    <x v="8"/>
    <x v="2"/>
    <x v="0"/>
    <n v="85808.625"/>
    <n v="-26658.233"/>
    <n v="-82200"/>
    <n v="-98410"/>
    <n v="-88060"/>
    <n v="-295328.23300000001"/>
    <n v="-209519.60800000001"/>
    <n v="-2.4417080217752005"/>
    <n v="9"/>
    <x v="2"/>
  </r>
  <r>
    <x v="8"/>
    <x v="2"/>
    <x v="0"/>
    <n v="25701.794999999998"/>
    <n v="-5596.6749999999993"/>
    <n v="-42580"/>
    <n v="-83110"/>
    <n v="-12740"/>
    <n v="-144026.67499999999"/>
    <n v="-118324.87999999999"/>
    <n v="-4.6037593872334597"/>
    <n v="9"/>
    <x v="2"/>
  </r>
  <r>
    <x v="8"/>
    <x v="2"/>
    <x v="0"/>
    <n v="129763.97"/>
    <n v="-41092.631999999998"/>
    <n v="-84210"/>
    <n v="-30060"/>
    <n v="-96990"/>
    <n v="-252352.63199999998"/>
    <n v="-122588.66199999998"/>
    <n v="-0.94470492849440402"/>
    <n v="9"/>
    <x v="2"/>
  </r>
  <r>
    <x v="8"/>
    <x v="2"/>
    <x v="0"/>
    <n v="66147.514999999999"/>
    <n v="-45693.318999999996"/>
    <n v="-103140"/>
    <n v="-52920"/>
    <n v="-83510"/>
    <n v="-285263.31900000002"/>
    <n v="-219115.804"/>
    <n v="-3.3125326627916407"/>
    <n v="9"/>
    <x v="2"/>
  </r>
  <r>
    <x v="8"/>
    <x v="2"/>
    <x v="0"/>
    <n v="28094.674999999999"/>
    <n v="-27303.254999999994"/>
    <n v="-63190"/>
    <n v="-34700"/>
    <n v="-61210"/>
    <n v="-186403.255"/>
    <n v="-158308.58000000002"/>
    <n v="-5.6348251047573967"/>
    <n v="9"/>
    <x v="2"/>
  </r>
  <r>
    <x v="8"/>
    <x v="2"/>
    <x v="0"/>
    <n v="205143.42799999999"/>
    <n v="-174325.179"/>
    <n v="-36200"/>
    <n v="-80870"/>
    <n v="-40850"/>
    <n v="-332245.179"/>
    <n v="-127101.75100000002"/>
    <n v="-0.61957505653069245"/>
    <n v="9"/>
    <x v="2"/>
  </r>
  <r>
    <x v="8"/>
    <x v="2"/>
    <x v="0"/>
    <n v="6345.4650000000001"/>
    <n v="-153.041"/>
    <n v="-15960"/>
    <n v="-17930"/>
    <n v="-51910"/>
    <n v="-85953.040999999997"/>
    <n v="-79607.576000000001"/>
    <n v="-12.545585863289766"/>
    <n v="9"/>
    <x v="2"/>
  </r>
  <r>
    <x v="8"/>
    <x v="2"/>
    <x v="0"/>
    <n v="140292.41099999999"/>
    <n v="-11058.326999999999"/>
    <n v="-95100"/>
    <n v="-92610"/>
    <n v="-39680"/>
    <n v="-238448.32699999999"/>
    <n v="-98155.915999999997"/>
    <n v="-0.69965235681921523"/>
    <n v="9"/>
    <x v="2"/>
  </r>
  <r>
    <x v="8"/>
    <x v="2"/>
    <x v="1"/>
    <n v="214686.33900000001"/>
    <n v="-60449.283999999992"/>
    <n v="-46280"/>
    <n v="-76800"/>
    <n v="-31350"/>
    <n v="-214879.28399999999"/>
    <n v="-192.94499999997788"/>
    <n v="-8.9872975103449818E-4"/>
    <n v="9"/>
    <x v="2"/>
  </r>
  <r>
    <x v="8"/>
    <x v="2"/>
    <x v="2"/>
    <n v="69685.30799999999"/>
    <n v="-48705.292999999998"/>
    <n v="-24790"/>
    <n v="-91980"/>
    <n v="-104230"/>
    <n v="-269705.29300000001"/>
    <n v="-200019.98500000002"/>
    <n v="-2.8703322226831522"/>
    <n v="9"/>
    <x v="2"/>
  </r>
  <r>
    <x v="8"/>
    <x v="2"/>
    <x v="0"/>
    <n v="99720.837999999989"/>
    <n v="-7699.2020000000002"/>
    <n v="-20700"/>
    <n v="-72180"/>
    <n v="-106380"/>
    <n v="-206959.20199999999"/>
    <n v="-107238.364"/>
    <n v="-1.0753857082508673"/>
    <n v="9"/>
    <x v="2"/>
  </r>
  <r>
    <x v="8"/>
    <x v="2"/>
    <x v="0"/>
    <n v="335425.78999999998"/>
    <n v="-147026.50200000001"/>
    <n v="-27450"/>
    <n v="-51070"/>
    <n v="-52410"/>
    <n v="-277956.50199999998"/>
    <n v="57469.288"/>
    <n v="0.1713323474620124"/>
    <n v="9"/>
    <x v="2"/>
  </r>
  <r>
    <x v="8"/>
    <x v="2"/>
    <x v="0"/>
    <n v="66084.55"/>
    <n v="-10821.72"/>
    <n v="-77020"/>
    <n v="-79890"/>
    <n v="-39890"/>
    <n v="-207621.72"/>
    <n v="-141537.16999999998"/>
    <n v="-2.1417588528634903"/>
    <n v="9"/>
    <x v="2"/>
  </r>
  <r>
    <x v="8"/>
    <x v="2"/>
    <x v="0"/>
    <n v="27407.009000000002"/>
    <n v="-12183.157000000001"/>
    <n v="-78570"/>
    <n v="-14040"/>
    <n v="-44250"/>
    <n v="-149043.15700000001"/>
    <n v="-121636.148"/>
    <n v="-4.4381401852350981"/>
    <n v="9"/>
    <x v="2"/>
  </r>
  <r>
    <x v="8"/>
    <x v="2"/>
    <x v="0"/>
    <n v="64796.27"/>
    <n v="-52515.812999999995"/>
    <n v="-30020"/>
    <n v="-13900"/>
    <n v="-29770"/>
    <n v="-126205.81299999999"/>
    <n v="-61409.542999999998"/>
    <n v="-0.94773268584750325"/>
    <n v="9"/>
    <x v="2"/>
  </r>
  <r>
    <x v="8"/>
    <x v="2"/>
    <x v="1"/>
    <n v="88998.972999999998"/>
    <n v="-50068.843999999997"/>
    <n v="-88190"/>
    <n v="-96110"/>
    <n v="-13690"/>
    <n v="-248058.84399999998"/>
    <n v="-159059.87099999998"/>
    <n v="-1.7872101849984268"/>
    <n v="9"/>
    <x v="2"/>
  </r>
  <r>
    <x v="8"/>
    <x v="2"/>
    <x v="2"/>
    <n v="46581.87799999999"/>
    <n v="-28964.137999999995"/>
    <n v="-62510"/>
    <n v="-107870"/>
    <n v="-85870"/>
    <n v="-285214.13799999998"/>
    <n v="-238632.25999999998"/>
    <n v="-5.1228561459029205"/>
    <n v="9"/>
    <x v="2"/>
  </r>
  <r>
    <x v="8"/>
    <x v="2"/>
    <x v="0"/>
    <n v="10491.712"/>
    <n v="-4269.2299999999996"/>
    <n v="-71460"/>
    <n v="-44850"/>
    <n v="-92870"/>
    <n v="-213449.23"/>
    <n v="-202957.51800000001"/>
    <n v="-19.344556732018571"/>
    <n v="9"/>
    <x v="2"/>
  </r>
  <r>
    <x v="8"/>
    <x v="2"/>
    <x v="0"/>
    <n v="123814.10999999999"/>
    <n v="-149259.18"/>
    <n v="-40200"/>
    <n v="-87690"/>
    <n v="-98910"/>
    <n v="-376059.18"/>
    <n v="-252245.07"/>
    <n v="-2.0372885610533404"/>
    <n v="9"/>
    <x v="2"/>
  </r>
  <r>
    <x v="8"/>
    <x v="2"/>
    <x v="0"/>
    <n v="125643.26599999999"/>
    <n v="-146529.908"/>
    <n v="-85740"/>
    <n v="-49040"/>
    <n v="-20800"/>
    <n v="-302109.908"/>
    <n v="-176466.64199999999"/>
    <n v="-1.404505371581156"/>
    <n v="9"/>
    <x v="2"/>
  </r>
  <r>
    <x v="8"/>
    <x v="2"/>
    <x v="1"/>
    <n v="68684.237999999998"/>
    <n v="-39498.920999999995"/>
    <n v="-33580"/>
    <n v="-37780"/>
    <n v="-73070"/>
    <n v="-183928.921"/>
    <n v="-115244.683"/>
    <n v="-1.6778912652419615"/>
    <n v="9"/>
    <x v="2"/>
  </r>
  <r>
    <x v="8"/>
    <x v="2"/>
    <x v="2"/>
    <n v="31274.571999999996"/>
    <n v="-2601.0459999999998"/>
    <n v="-68970"/>
    <n v="-63410"/>
    <n v="-87860"/>
    <n v="-222841.046"/>
    <n v="-191566.47400000002"/>
    <n v="-6.1253108116075907"/>
    <n v="9"/>
    <x v="2"/>
  </r>
  <r>
    <x v="8"/>
    <x v="2"/>
    <x v="0"/>
    <n v="21072.757999999998"/>
    <n v="-14662.619999999997"/>
    <n v="-99320"/>
    <n v="-105500"/>
    <n v="-24590"/>
    <n v="-244072.62"/>
    <n v="-222999.86199999999"/>
    <n v="-10.582376640020259"/>
    <n v="9"/>
    <x v="2"/>
  </r>
  <r>
    <x v="8"/>
    <x v="2"/>
    <x v="0"/>
    <n v="81777.569999999992"/>
    <n v="-43732.653999999995"/>
    <n v="-86660"/>
    <n v="-53220"/>
    <n v="-61530"/>
    <n v="-245142.65399999998"/>
    <n v="-163365.08399999997"/>
    <n v="-1.9976759397472925"/>
    <n v="9"/>
    <x v="2"/>
  </r>
  <r>
    <x v="8"/>
    <x v="2"/>
    <x v="1"/>
    <n v="621497.84199999995"/>
    <n v="-328865.15899999999"/>
    <n v="-75240"/>
    <n v="-38720"/>
    <n v="-46260"/>
    <n v="-489085.15899999999"/>
    <n v="132412.68299999996"/>
    <n v="0.21305413157009798"/>
    <n v="9"/>
    <x v="2"/>
  </r>
  <r>
    <x v="8"/>
    <x v="2"/>
    <x v="2"/>
    <n v="19227.256999999998"/>
    <n v="-11982.187"/>
    <n v="-72130"/>
    <n v="-57920"/>
    <n v="-45480"/>
    <n v="-187512.18700000001"/>
    <n v="-168284.93"/>
    <n v="-8.7524148660414749"/>
    <n v="9"/>
    <x v="2"/>
  </r>
  <r>
    <x v="8"/>
    <x v="2"/>
    <x v="0"/>
    <n v="110446.25199999998"/>
    <n v="-48201.726999999999"/>
    <n v="-71970"/>
    <n v="-21030"/>
    <n v="-38070"/>
    <n v="-179271.72700000001"/>
    <n v="-68825.475000000035"/>
    <n v="-0.62315808598013855"/>
    <n v="9"/>
    <x v="2"/>
  </r>
  <r>
    <x v="8"/>
    <x v="2"/>
    <x v="0"/>
    <n v="2587017.9299999997"/>
    <n v="-825590.98999999987"/>
    <n v="-18200"/>
    <n v="-32070"/>
    <n v="-12630"/>
    <n v="-888490.98999999987"/>
    <n v="1698526.94"/>
    <n v="0.65655785385298826"/>
    <n v="9"/>
    <x v="2"/>
  </r>
  <r>
    <x v="8"/>
    <x v="2"/>
    <x v="0"/>
    <n v="476903.95899999997"/>
    <n v="-217349.52399999995"/>
    <n v="-18570"/>
    <n v="-15380"/>
    <n v="-80170"/>
    <n v="-331469.52399999998"/>
    <n v="145434.435"/>
    <n v="0.30495539459340071"/>
    <n v="9"/>
    <x v="2"/>
  </r>
  <r>
    <x v="8"/>
    <x v="2"/>
    <x v="1"/>
    <n v="479979.21299999993"/>
    <n v="-221430.23700000002"/>
    <n v="-71530"/>
    <n v="-52550"/>
    <n v="-77020"/>
    <n v="-422530.23700000002"/>
    <n v="57448.975999999908"/>
    <n v="0.1196905500155481"/>
    <n v="9"/>
    <x v="2"/>
  </r>
  <r>
    <x v="8"/>
    <x v="2"/>
    <x v="2"/>
    <n v="43162.048999999999"/>
    <n v="-39480.314999999995"/>
    <n v="-25570"/>
    <n v="-87680"/>
    <n v="-29860"/>
    <n v="-182590.315"/>
    <n v="-139428.266"/>
    <n v="-3.2303439996558088"/>
    <n v="9"/>
    <x v="2"/>
  </r>
  <r>
    <x v="8"/>
    <x v="2"/>
    <x v="3"/>
    <n v="0"/>
    <n v="251196.071"/>
    <n v="-80170"/>
    <n v="-90810"/>
    <n v="-61110"/>
    <n v="19106.070999999996"/>
    <n v="19106.070999999996"/>
    <e v="#DIV/0!"/>
    <n v="9"/>
    <x v="2"/>
  </r>
  <r>
    <x v="8"/>
    <x v="2"/>
    <x v="0"/>
    <n v="0"/>
    <n v="171034.10799999998"/>
    <n v="-80130"/>
    <n v="-32330"/>
    <n v="-51480"/>
    <n v="7094.1079999999783"/>
    <n v="7094.1079999999783"/>
    <e v="#DIV/0!"/>
    <n v="9"/>
    <x v="2"/>
  </r>
  <r>
    <x v="8"/>
    <x v="2"/>
    <x v="1"/>
    <n v="64095.926999999996"/>
    <n v="-20404.034"/>
    <n v="-77760"/>
    <n v="-75470"/>
    <n v="-56040"/>
    <n v="-229674.03399999999"/>
    <n v="-165578.10699999999"/>
    <n v="-2.5832859395262355"/>
    <n v="9"/>
    <x v="2"/>
  </r>
  <r>
    <x v="8"/>
    <x v="2"/>
    <x v="2"/>
    <n v="488216.62399999995"/>
    <n v="-172975.25"/>
    <n v="-94220"/>
    <n v="-33280"/>
    <n v="-18950"/>
    <n v="-319425.25"/>
    <n v="168791.37399999995"/>
    <n v="0.34573049278223672"/>
    <n v="9"/>
    <x v="2"/>
  </r>
  <r>
    <x v="8"/>
    <x v="2"/>
    <x v="3"/>
    <n v="807238.75399999996"/>
    <n v="-502264.06999999995"/>
    <n v="-78230"/>
    <n v="-23830"/>
    <n v="-39880"/>
    <n v="-644204.06999999995"/>
    <n v="163034.68400000001"/>
    <n v="0.20196587836267338"/>
    <n v="9"/>
    <x v="2"/>
  </r>
  <r>
    <x v="8"/>
    <x v="2"/>
    <x v="0"/>
    <n v="487684.16200000001"/>
    <n v="-172438.30100000001"/>
    <n v="-99750"/>
    <n v="-60540"/>
    <n v="-102210"/>
    <n v="-434938.30099999998"/>
    <n v="52745.861000000034"/>
    <n v="0.10815578013378263"/>
    <n v="9"/>
    <x v="2"/>
  </r>
  <r>
    <x v="8"/>
    <x v="2"/>
    <x v="1"/>
    <n v="256316.57799999998"/>
    <n v="-158919.94999999998"/>
    <n v="-34250"/>
    <n v="-84490"/>
    <n v="-106280"/>
    <n v="-383939.94999999995"/>
    <n v="-127623.37199999997"/>
    <n v="-0.49791306124569118"/>
    <n v="9"/>
    <x v="2"/>
  </r>
  <r>
    <x v="8"/>
    <x v="2"/>
    <x v="2"/>
    <n v="55089.489000000001"/>
    <n v="-30981.824999999997"/>
    <n v="-32850"/>
    <n v="-18520"/>
    <n v="-89040"/>
    <n v="-171391.82500000001"/>
    <n v="-116302.33600000001"/>
    <n v="-2.1111529279206058"/>
    <n v="9"/>
    <x v="2"/>
  </r>
  <r>
    <x v="8"/>
    <x v="2"/>
    <x v="3"/>
    <n v="115228.22499999999"/>
    <n v="-100121.511"/>
    <n v="-36020"/>
    <n v="-73770"/>
    <n v="-98300"/>
    <n v="-308211.511"/>
    <n v="-192983.28600000002"/>
    <n v="-1.6747917968883062"/>
    <n v="9"/>
    <x v="2"/>
  </r>
  <r>
    <x v="8"/>
    <x v="2"/>
    <x v="0"/>
    <n v="6185579.0429999996"/>
    <n v="-262825.47200000001"/>
    <n v="-100830"/>
    <n v="-63260"/>
    <n v="-74480"/>
    <n v="-501395.47200000001"/>
    <n v="5684183.5709999995"/>
    <n v="0.91894122304242287"/>
    <n v="9"/>
    <x v="2"/>
  </r>
  <r>
    <x v="8"/>
    <x v="2"/>
    <x v="1"/>
    <n v="4661588.33"/>
    <n v="-205721.383"/>
    <n v="-77500"/>
    <n v="-96560"/>
    <n v="-82410"/>
    <n v="-462191.38300000003"/>
    <n v="4199396.9469999997"/>
    <n v="0.90085109403043306"/>
    <n v="9"/>
    <x v="2"/>
  </r>
  <r>
    <x v="8"/>
    <x v="2"/>
    <x v="2"/>
    <n v="139538.53200000001"/>
    <n v="-31205.901999999998"/>
    <n v="-16380"/>
    <n v="-53260"/>
    <n v="-31970"/>
    <n v="-132815.902"/>
    <n v="6722.6300000000047"/>
    <n v="4.8177588682099683E-2"/>
    <n v="9"/>
    <x v="2"/>
  </r>
  <r>
    <x v="8"/>
    <x v="2"/>
    <x v="3"/>
    <n v="22405.628000000001"/>
    <n v="-2695.5389999999998"/>
    <n v="-64630"/>
    <n v="-65650"/>
    <n v="-63780"/>
    <n v="-196755.53899999999"/>
    <n v="-174349.91099999999"/>
    <n v="-7.7815230619735356"/>
    <n v="9"/>
    <x v="2"/>
  </r>
  <r>
    <x v="8"/>
    <x v="2"/>
    <x v="0"/>
    <n v="125367.63399999999"/>
    <n v="-11032.566999999999"/>
    <n v="-54010"/>
    <n v="-74860"/>
    <n v="-39970"/>
    <n v="-179872.56700000001"/>
    <n v="-54504.933000000019"/>
    <n v="-0.43476080118094934"/>
    <n v="9"/>
    <x v="2"/>
  </r>
  <r>
    <x v="8"/>
    <x v="2"/>
    <x v="0"/>
    <n v="338128.973"/>
    <n v="-56906.625999999989"/>
    <n v="-14900"/>
    <n v="-74940"/>
    <n v="-30220"/>
    <n v="-176966.62599999999"/>
    <n v="161162.34700000001"/>
    <n v="0.47662980657975146"/>
    <n v="9"/>
    <x v="2"/>
  </r>
  <r>
    <x v="8"/>
    <x v="2"/>
    <x v="1"/>
    <n v="18963.875"/>
    <n v="-2491.027"/>
    <n v="-39830"/>
    <n v="-45150"/>
    <n v="-97710"/>
    <n v="-185181.027"/>
    <n v="-166217.152"/>
    <n v="-8.7649360692369047"/>
    <n v="9"/>
    <x v="2"/>
  </r>
  <r>
    <x v="8"/>
    <x v="2"/>
    <x v="2"/>
    <n v="265573.30799999996"/>
    <n v="-30273.004999999997"/>
    <n v="-32830"/>
    <n v="-73330"/>
    <n v="-34240"/>
    <n v="-170673.005"/>
    <n v="94900.302999999956"/>
    <n v="0.35734126940196853"/>
    <n v="9"/>
    <x v="2"/>
  </r>
  <r>
    <x v="8"/>
    <x v="2"/>
    <x v="0"/>
    <n v="67293.939999999988"/>
    <n v="-7373.7159999999985"/>
    <n v="-47900"/>
    <n v="-84010"/>
    <n v="-95630"/>
    <n v="-234913.71599999999"/>
    <n v="-167619.77600000001"/>
    <n v="-2.4908598902070533"/>
    <n v="9"/>
    <x v="2"/>
  </r>
  <r>
    <x v="8"/>
    <x v="2"/>
    <x v="1"/>
    <n v="222940.85799999998"/>
    <n v="-29873.109"/>
    <n v="-64850"/>
    <n v="-37670"/>
    <n v="-37690"/>
    <n v="-170083.109"/>
    <n v="52857.748999999982"/>
    <n v="0.23709314422751521"/>
    <n v="9"/>
    <x v="2"/>
  </r>
  <r>
    <x v="8"/>
    <x v="2"/>
    <x v="2"/>
    <n v="35975.625"/>
    <n v="-9672.9709999999995"/>
    <n v="-31720"/>
    <n v="-16580"/>
    <n v="-38390"/>
    <n v="-96362.971000000005"/>
    <n v="-60387.346000000005"/>
    <n v="-1.6785628046767778"/>
    <n v="9"/>
    <x v="2"/>
  </r>
  <r>
    <x v="8"/>
    <x v="2"/>
    <x v="0"/>
    <n v="335139.196"/>
    <n v="-25588.079999999998"/>
    <n v="-21060"/>
    <n v="-101750"/>
    <n v="-88410"/>
    <n v="-236808.08"/>
    <n v="98331.116000000009"/>
    <n v="0.29340380705574054"/>
    <n v="9"/>
    <x v="2"/>
  </r>
  <r>
    <x v="8"/>
    <x v="2"/>
    <x v="1"/>
    <n v="5215196.3710000003"/>
    <n v="-307849.31099999999"/>
    <n v="-104140"/>
    <n v="-84370"/>
    <n v="-14890"/>
    <n v="-511249.31099999999"/>
    <n v="4703947.0600000005"/>
    <n v="0.90196930764814731"/>
    <n v="9"/>
    <x v="2"/>
  </r>
  <r>
    <x v="8"/>
    <x v="2"/>
    <x v="2"/>
    <n v="186582.73199999999"/>
    <n v="-79141.649999999994"/>
    <n v="-48710"/>
    <n v="-25690"/>
    <n v="-89850"/>
    <n v="-243391.65"/>
    <n v="-56808.918000000005"/>
    <n v="-0.30447039439855567"/>
    <n v="9"/>
    <x v="2"/>
  </r>
  <r>
    <x v="8"/>
    <x v="2"/>
    <x v="0"/>
    <n v="190674.47699999998"/>
    <n v="-105075.50899999999"/>
    <n v="-27280"/>
    <n v="-75000"/>
    <n v="-80820"/>
    <n v="-288175.50899999996"/>
    <n v="-97501.031999999977"/>
    <n v="-0.51134810245211781"/>
    <n v="9"/>
    <x v="2"/>
  </r>
  <r>
    <x v="8"/>
    <x v="2"/>
    <x v="0"/>
    <n v="47718.334999999999"/>
    <n v="-15520.043"/>
    <n v="-32080"/>
    <n v="-28230"/>
    <n v="-105220"/>
    <n v="-181050.04300000001"/>
    <n v="-133331.70800000001"/>
    <n v="-2.7941399883294338"/>
    <n v="9"/>
    <x v="2"/>
  </r>
  <r>
    <x v="8"/>
    <x v="2"/>
    <x v="0"/>
    <n v="1558436.5859999999"/>
    <n v="-422182.22900000005"/>
    <n v="-53460"/>
    <n v="-80360"/>
    <n v="-51950"/>
    <n v="-607952.22900000005"/>
    <n v="950484.35699999984"/>
    <n v="0.60989607503991172"/>
    <n v="9"/>
    <x v="2"/>
  </r>
  <r>
    <x v="8"/>
    <x v="2"/>
    <x v="0"/>
    <n v="416558.21899999998"/>
    <n v="-113744.40700000001"/>
    <n v="-83540"/>
    <n v="-79090"/>
    <n v="-101230"/>
    <n v="-377604.40700000001"/>
    <n v="38953.811999999976"/>
    <n v="9.3513487966972453E-2"/>
    <n v="9"/>
    <x v="2"/>
  </r>
  <r>
    <x v="8"/>
    <x v="2"/>
    <x v="0"/>
    <n v="14281.861999999999"/>
    <n v="-17577.685999999998"/>
    <n v="-96120"/>
    <n v="-39180"/>
    <n v="-34580"/>
    <n v="-187457.68599999999"/>
    <n v="-173175.82399999999"/>
    <n v="-12.125577463218733"/>
    <n v="9"/>
    <x v="2"/>
  </r>
  <r>
    <x v="8"/>
    <x v="2"/>
    <x v="0"/>
    <n v="15242505.082"/>
    <n v="-76992.565999999992"/>
    <n v="-24430"/>
    <n v="-35910"/>
    <n v="-60040"/>
    <n v="-197372.56599999999"/>
    <n v="15045132.516000001"/>
    <n v="0.98705117269515763"/>
    <n v="9"/>
    <x v="2"/>
  </r>
  <r>
    <x v="8"/>
    <x v="2"/>
    <x v="0"/>
    <n v="167878.473"/>
    <n v="-3126.1790000000001"/>
    <n v="-27480"/>
    <n v="-82190"/>
    <n v="-54960"/>
    <n v="-167756.179"/>
    <n v="122.29399999999441"/>
    <n v="7.2846743131857298E-4"/>
    <n v="9"/>
    <x v="2"/>
  </r>
  <r>
    <x v="8"/>
    <x v="2"/>
    <x v="0"/>
    <n v="58330.733999999989"/>
    <n v="-1051.5119999999999"/>
    <n v="-16530"/>
    <n v="-42410"/>
    <n v="-15110"/>
    <n v="-75101.512000000002"/>
    <n v="-16770.778000000013"/>
    <n v="-0.28751186295718506"/>
    <n v="9"/>
    <x v="2"/>
  </r>
  <r>
    <x v="8"/>
    <x v="2"/>
    <x v="0"/>
    <n v="1114282.1129999999"/>
    <n v="-791462.30099999986"/>
    <n v="-50430"/>
    <n v="-66270"/>
    <n v="-68810"/>
    <n v="-976972.30099999986"/>
    <n v="137309.81200000003"/>
    <n v="0.12322715261965266"/>
    <n v="9"/>
    <x v="2"/>
  </r>
  <r>
    <x v="8"/>
    <x v="2"/>
    <x v="0"/>
    <n v="222485.33299999998"/>
    <n v="-167707.715"/>
    <n v="-62060"/>
    <n v="-45970"/>
    <n v="-100920"/>
    <n v="-376657.71499999997"/>
    <n v="-154172.38199999998"/>
    <n v="-0.69295526101039651"/>
    <n v="9"/>
    <x v="2"/>
  </r>
  <r>
    <x v="8"/>
    <x v="2"/>
    <x v="0"/>
    <n v="30744.090999999997"/>
    <n v="-31704.189999999995"/>
    <n v="-62600"/>
    <n v="-45390"/>
    <n v="-52530"/>
    <n v="-192224.19"/>
    <n v="-161480.09900000002"/>
    <n v="-5.2523946471534977"/>
    <n v="9"/>
    <x v="2"/>
  </r>
  <r>
    <x v="8"/>
    <x v="2"/>
    <x v="0"/>
    <n v="199813.09600000002"/>
    <n v="-117812.00899999999"/>
    <n v="-92470"/>
    <n v="-81870"/>
    <n v="-98330"/>
    <n v="-390482.00899999996"/>
    <n v="-190668.91299999994"/>
    <n v="-0.95423631792382579"/>
    <n v="9"/>
    <x v="2"/>
  </r>
  <r>
    <x v="8"/>
    <x v="2"/>
    <x v="0"/>
    <n v="625654.30900000001"/>
    <n v="-373531.63399999996"/>
    <n v="-40420"/>
    <n v="-88820"/>
    <n v="-34220"/>
    <n v="-536991.63399999996"/>
    <n v="88662.675000000047"/>
    <n v="0.1417119225818359"/>
    <n v="9"/>
    <x v="2"/>
  </r>
  <r>
    <x v="8"/>
    <x v="2"/>
    <x v="0"/>
    <n v="3723102.8869999996"/>
    <n v="-52856.341999999997"/>
    <n v="-49710"/>
    <n v="-57590"/>
    <n v="-17780"/>
    <n v="-177936.342"/>
    <n v="3545166.5449999995"/>
    <n v="0.95220751416209781"/>
    <n v="9"/>
    <x v="2"/>
  </r>
  <r>
    <x v="8"/>
    <x v="2"/>
    <x v="0"/>
    <n v="-51760.554999999993"/>
    <n v="2191.9659999999999"/>
    <n v="-43130"/>
    <n v="-99730"/>
    <n v="-80000"/>
    <n v="-220668.03400000001"/>
    <n v="-272428.58900000004"/>
    <n v="5.2632470613964646"/>
    <n v="9"/>
    <x v="2"/>
  </r>
  <r>
    <x v="8"/>
    <x v="2"/>
    <x v="0"/>
    <n v="991242.22399999993"/>
    <n v="-51799.649999999994"/>
    <n v="-88670"/>
    <n v="-31870"/>
    <n v="-19070"/>
    <n v="-191409.65"/>
    <n v="799832.57399999991"/>
    <n v="0.80689921659350128"/>
    <n v="9"/>
    <x v="2"/>
  </r>
  <r>
    <x v="8"/>
    <x v="2"/>
    <x v="0"/>
    <n v="18847048.107999999"/>
    <n v="-945376.85199999996"/>
    <n v="-30320"/>
    <n v="-82520"/>
    <n v="-90670"/>
    <n v="-1148886.852"/>
    <n v="17698161.255999997"/>
    <n v="0.93904154934945305"/>
    <n v="9"/>
    <x v="2"/>
  </r>
  <r>
    <x v="8"/>
    <x v="2"/>
    <x v="0"/>
    <n v="2693594.2879999997"/>
    <n v="-1206577.743"/>
    <n v="-53190"/>
    <n v="-83420"/>
    <n v="-84100"/>
    <n v="-1427287.743"/>
    <n v="1266306.5449999997"/>
    <n v="0.4701177718713665"/>
    <n v="9"/>
    <x v="2"/>
  </r>
  <r>
    <x v="8"/>
    <x v="2"/>
    <x v="0"/>
    <n v="868873.03299999994"/>
    <n v="-775625.90700000001"/>
    <n v="-57860"/>
    <n v="-61060"/>
    <n v="-38160"/>
    <n v="-932705.90700000001"/>
    <n v="-63832.874000000069"/>
    <n v="-7.3466285148246824E-2"/>
    <n v="9"/>
    <x v="2"/>
  </r>
  <r>
    <x v="8"/>
    <x v="2"/>
    <x v="0"/>
    <n v="2410398.9419999998"/>
    <n v="-557618.16599999997"/>
    <n v="-43240"/>
    <n v="-27090"/>
    <n v="-98360"/>
    <n v="-726308.16599999997"/>
    <n v="1684090.7759999998"/>
    <n v="0.69867719681400353"/>
    <n v="9"/>
    <x v="2"/>
  </r>
  <r>
    <x v="8"/>
    <x v="2"/>
    <x v="0"/>
    <n v="474662.57299999997"/>
    <n v="-113190.098"/>
    <n v="-38120"/>
    <n v="-63980"/>
    <n v="-94240"/>
    <n v="-309530.098"/>
    <n v="165132.47499999998"/>
    <n v="0.34789445048577694"/>
    <n v="9"/>
    <x v="2"/>
  </r>
  <r>
    <x v="8"/>
    <x v="2"/>
    <x v="0"/>
    <n v="235534.88"/>
    <n v="-107063.50899999999"/>
    <n v="-12640"/>
    <n v="-92250"/>
    <n v="-81860"/>
    <n v="-293813.50899999996"/>
    <n v="-58278.628999999957"/>
    <n v="-0.24743099196178484"/>
    <n v="9"/>
    <x v="2"/>
  </r>
  <r>
    <x v="8"/>
    <x v="2"/>
    <x v="0"/>
    <n v="736988.91700000002"/>
    <n v="-376464.08099999995"/>
    <n v="-57940"/>
    <n v="-85870"/>
    <n v="-57410"/>
    <n v="-577684.08100000001"/>
    <n v="159304.83600000001"/>
    <n v="0.2161563523213742"/>
    <n v="9"/>
    <x v="2"/>
  </r>
  <r>
    <x v="8"/>
    <x v="2"/>
    <x v="0"/>
    <n v="57808.17"/>
    <n v="-52109.133999999991"/>
    <n v="-85610"/>
    <n v="-37020"/>
    <n v="-69670"/>
    <n v="-244409.13399999999"/>
    <n v="-186600.96399999998"/>
    <n v="-3.2279341138112483"/>
    <n v="9"/>
    <x v="2"/>
  </r>
  <r>
    <x v="8"/>
    <x v="2"/>
    <x v="0"/>
    <n v="1142928.3319999999"/>
    <n v="-1070274.4779999999"/>
    <n v="-72990"/>
    <n v="-76480"/>
    <n v="-104600"/>
    <n v="-1324344.4779999999"/>
    <n v="-181416.14599999995"/>
    <n v="-0.1587292404262492"/>
    <n v="9"/>
    <x v="2"/>
  </r>
  <r>
    <x v="8"/>
    <x v="3"/>
    <x v="0"/>
    <n v="14035.525"/>
    <n v="-21637.643999999997"/>
    <n v="-97590"/>
    <n v="-76510"/>
    <n v="-36060"/>
    <n v="-231797.644"/>
    <n v="-217762.11900000001"/>
    <n v="-15.515067587425481"/>
    <n v="9"/>
    <x v="2"/>
  </r>
  <r>
    <x v="8"/>
    <x v="3"/>
    <x v="1"/>
    <n v="836167.88500000001"/>
    <n v="-88220.705999999991"/>
    <n v="-51720"/>
    <n v="-80890"/>
    <n v="-56840"/>
    <n v="-277670.70600000001"/>
    <n v="558497.179"/>
    <n v="0.66792469433336343"/>
    <n v="9"/>
    <x v="2"/>
  </r>
  <r>
    <x v="8"/>
    <x v="3"/>
    <x v="2"/>
    <n v="6243.6779999999999"/>
    <n v="-2426.6759999999999"/>
    <n v="-37150"/>
    <n v="-40720"/>
    <n v="-89360"/>
    <n v="-169656.67600000001"/>
    <n v="-163412.99800000002"/>
    <n v="-26.172553741560666"/>
    <n v="9"/>
    <x v="2"/>
  </r>
  <r>
    <x v="8"/>
    <x v="3"/>
    <x v="0"/>
    <n v="34093.975999999995"/>
    <n v="-87848.942999999999"/>
    <n v="-23900"/>
    <n v="-101440"/>
    <n v="-100780"/>
    <n v="-313968.94299999997"/>
    <n v="-279874.96699999995"/>
    <n v="-8.20892720168513"/>
    <n v="9"/>
    <x v="2"/>
  </r>
  <r>
    <x v="8"/>
    <x v="3"/>
    <x v="0"/>
    <n v="937833.37199999986"/>
    <n v="-744604.21"/>
    <n v="-12810"/>
    <n v="-85010"/>
    <n v="-82180"/>
    <n v="-924604.21"/>
    <n v="13229.161999999895"/>
    <n v="1.4106090052849917E-2"/>
    <n v="9"/>
    <x v="2"/>
  </r>
  <r>
    <x v="8"/>
    <x v="3"/>
    <x v="0"/>
    <n v="101167.42300000001"/>
    <n v="-147027.71299999999"/>
    <n v="-107840"/>
    <n v="-69580"/>
    <n v="-30950"/>
    <n v="-355397.71299999999"/>
    <n v="-254230.28999999998"/>
    <n v="-2.5129659574307825"/>
    <n v="9"/>
    <x v="2"/>
  </r>
  <r>
    <x v="8"/>
    <x v="3"/>
    <x v="0"/>
    <n v="525580.87399999995"/>
    <n v="-256101.74099999998"/>
    <n v="-61470"/>
    <n v="-44360"/>
    <n v="-53050"/>
    <n v="-414981.74099999998"/>
    <n v="110599.13299999997"/>
    <n v="0.2104321874543707"/>
    <n v="9"/>
    <x v="2"/>
  </r>
  <r>
    <x v="8"/>
    <x v="3"/>
    <x v="0"/>
    <n v="692356.09100000001"/>
    <n v="-478796.75899999996"/>
    <n v="-37660"/>
    <n v="-96120"/>
    <n v="-85570"/>
    <n v="-698146.75899999996"/>
    <n v="-5790.6679999999469"/>
    <n v="-8.3637135215149667E-3"/>
    <n v="9"/>
    <x v="2"/>
  </r>
  <r>
    <x v="8"/>
    <x v="3"/>
    <x v="1"/>
    <n v="168353.12199999997"/>
    <n v="-51891.440999999999"/>
    <n v="-52220"/>
    <n v="-25610"/>
    <n v="-75990"/>
    <n v="-205711.44099999999"/>
    <n v="-37358.319000000018"/>
    <n v="-0.22190452161617782"/>
    <n v="9"/>
    <x v="2"/>
  </r>
  <r>
    <x v="8"/>
    <x v="3"/>
    <x v="2"/>
    <n v="118558.636"/>
    <n v="-55057.078999999998"/>
    <n v="-83150"/>
    <n v="-32160"/>
    <n v="-36620"/>
    <n v="-206987.079"/>
    <n v="-88428.442999999999"/>
    <n v="-0.74586251987581909"/>
    <n v="9"/>
    <x v="2"/>
  </r>
  <r>
    <x v="8"/>
    <x v="3"/>
    <x v="0"/>
    <n v="280771.288"/>
    <n v="-114347.29599999999"/>
    <n v="-27320"/>
    <n v="-73200"/>
    <n v="-14250"/>
    <n v="-229117.29599999997"/>
    <n v="51653.992000000027"/>
    <n v="0.18397177420790983"/>
    <n v="9"/>
    <x v="2"/>
  </r>
  <r>
    <x v="8"/>
    <x v="3"/>
    <x v="0"/>
    <n v="283497.01099999994"/>
    <n v="-97387.457999999999"/>
    <n v="-30280"/>
    <n v="-17910"/>
    <n v="-53730"/>
    <n v="-199307.45799999998"/>
    <n v="84189.552999999956"/>
    <n v="0.29696804457666742"/>
    <n v="9"/>
    <x v="2"/>
  </r>
  <r>
    <x v="8"/>
    <x v="3"/>
    <x v="0"/>
    <n v="1560431.915"/>
    <n v="-1633317.8399999996"/>
    <n v="-100510"/>
    <n v="-30890"/>
    <n v="-91660"/>
    <n v="-1856377.8399999996"/>
    <n v="-295945.92499999958"/>
    <n v="-0.18965641637751274"/>
    <n v="9"/>
    <x v="2"/>
  </r>
  <r>
    <x v="8"/>
    <x v="3"/>
    <x v="1"/>
    <n v="972761.53799999994"/>
    <n v="-23379.775999999998"/>
    <n v="-81670"/>
    <n v="-103030"/>
    <n v="-37710"/>
    <n v="-245789.77600000001"/>
    <n v="726971.76199999987"/>
    <n v="0.74732782249456076"/>
    <n v="9"/>
    <x v="2"/>
  </r>
  <r>
    <x v="8"/>
    <x v="3"/>
    <x v="2"/>
    <n v="583006.35399999993"/>
    <n v="-36964.018000000004"/>
    <n v="-62110"/>
    <n v="-38390"/>
    <n v="-92320"/>
    <n v="-229784.01800000001"/>
    <n v="353222.33599999989"/>
    <n v="0.60586361293757007"/>
    <n v="9"/>
    <x v="2"/>
  </r>
  <r>
    <x v="8"/>
    <x v="3"/>
    <x v="0"/>
    <n v="178448.86499999999"/>
    <n v="-29952.789999999997"/>
    <n v="-89400"/>
    <n v="-32810"/>
    <n v="-13730"/>
    <n v="-165892.79"/>
    <n v="12556.074999999983"/>
    <n v="7.0362313596110476E-2"/>
    <n v="9"/>
    <x v="2"/>
  </r>
  <r>
    <x v="8"/>
    <x v="3"/>
    <x v="0"/>
    <n v="344031.76500000001"/>
    <n v="-23377.409999999996"/>
    <n v="-87520"/>
    <n v="-28920"/>
    <n v="-25530"/>
    <n v="-165347.41"/>
    <n v="178684.35500000001"/>
    <n v="0.51938330462014171"/>
    <n v="9"/>
    <x v="2"/>
  </r>
  <r>
    <x v="8"/>
    <x v="3"/>
    <x v="1"/>
    <n v="203394.891"/>
    <n v="-13490.581999999999"/>
    <n v="-43390"/>
    <n v="-49700"/>
    <n v="-107390"/>
    <n v="-213970.58199999999"/>
    <n v="-10575.690999999992"/>
    <n v="-5.1995853720829162E-2"/>
    <n v="9"/>
    <x v="2"/>
  </r>
  <r>
    <x v="8"/>
    <x v="3"/>
    <x v="2"/>
    <n v="1427963.1869999999"/>
    <n v="-105821.57599999999"/>
    <n v="-67680"/>
    <n v="-87580"/>
    <n v="-17540"/>
    <n v="-278621.576"/>
    <n v="1149341.611"/>
    <n v="0.80488182150875021"/>
    <n v="9"/>
    <x v="2"/>
  </r>
  <r>
    <x v="8"/>
    <x v="3"/>
    <x v="0"/>
    <n v="944187.13899999997"/>
    <n v="-53835.95"/>
    <n v="-37580"/>
    <n v="-96040"/>
    <n v="-35320"/>
    <n v="-222775.95"/>
    <n v="721411.18900000001"/>
    <n v="0.76405530132941157"/>
    <n v="9"/>
    <x v="2"/>
  </r>
  <r>
    <x v="8"/>
    <x v="3"/>
    <x v="0"/>
    <n v="2602609.5549999997"/>
    <n v="-120931.545"/>
    <n v="-56310"/>
    <n v="-81440"/>
    <n v="-21690"/>
    <n v="-280371.54499999998"/>
    <n v="2322238.0099999998"/>
    <n v="0.89227291336829051"/>
    <n v="9"/>
    <x v="2"/>
  </r>
  <r>
    <x v="8"/>
    <x v="3"/>
    <x v="0"/>
    <n v="458623.19999999995"/>
    <n v="-834989.06400000001"/>
    <n v="-56500"/>
    <n v="-94290"/>
    <n v="-29200"/>
    <n v="-1014979.064"/>
    <n v="-556355.86400000006"/>
    <n v="-1.213100131000787"/>
    <n v="9"/>
    <x v="2"/>
  </r>
  <r>
    <x v="8"/>
    <x v="3"/>
    <x v="1"/>
    <n v="459241.64999999997"/>
    <n v="-833893.22799999977"/>
    <n v="-40240"/>
    <n v="-99330"/>
    <n v="-35860"/>
    <n v="-1009323.2279999998"/>
    <n v="-550081.57799999975"/>
    <n v="-1.1978042017748167"/>
    <n v="9"/>
    <x v="2"/>
  </r>
  <r>
    <x v="8"/>
    <x v="3"/>
    <x v="2"/>
    <n v="65407.628999999994"/>
    <n v="-22345.322999999997"/>
    <n v="-65610"/>
    <n v="-90280"/>
    <n v="-34020"/>
    <n v="-212255.323"/>
    <n v="-146847.69400000002"/>
    <n v="-2.2451156882632151"/>
    <n v="9"/>
    <x v="2"/>
  </r>
  <r>
    <x v="8"/>
    <x v="3"/>
    <x v="3"/>
    <n v="49867.881000000001"/>
    <n v="-16349.984"/>
    <n v="-74910"/>
    <n v="-18960"/>
    <n v="-92570"/>
    <n v="-202789.984"/>
    <n v="-152922.103"/>
    <n v="-3.0665450372755965"/>
    <n v="9"/>
    <x v="2"/>
  </r>
  <r>
    <x v="8"/>
    <x v="3"/>
    <x v="0"/>
    <n v="99964.144"/>
    <n v="-80561.81"/>
    <n v="-96670"/>
    <n v="-75290"/>
    <n v="-68490"/>
    <n v="-321011.81"/>
    <n v="-221047.666"/>
    <n v="-2.2112695328036822"/>
    <n v="9"/>
    <x v="2"/>
  </r>
  <r>
    <x v="8"/>
    <x v="3"/>
    <x v="1"/>
    <n v="55115.774000000005"/>
    <n v="-40997.201000000001"/>
    <n v="-19670"/>
    <n v="-107740"/>
    <n v="-88700"/>
    <n v="-257107.201"/>
    <n v="-201991.427"/>
    <n v="-3.6648569427692328"/>
    <n v="9"/>
    <x v="2"/>
  </r>
  <r>
    <x v="8"/>
    <x v="3"/>
    <x v="2"/>
    <n v="298440.51999999996"/>
    <n v="-658973.02099999995"/>
    <n v="-81430"/>
    <n v="-68350"/>
    <n v="-45150"/>
    <n v="-853903.02099999995"/>
    <n v="-555462.50099999993"/>
    <n v="-1.8612167711006535"/>
    <n v="9"/>
    <x v="2"/>
  </r>
  <r>
    <x v="8"/>
    <x v="3"/>
    <x v="3"/>
    <n v="85703.638999999996"/>
    <n v="-224561.72900000002"/>
    <n v="-51750"/>
    <n v="-45370"/>
    <n v="-73040"/>
    <n v="-394721.72900000005"/>
    <n v="-309018.09000000008"/>
    <n v="-3.6056589149032527"/>
    <n v="9"/>
    <x v="2"/>
  </r>
  <r>
    <x v="8"/>
    <x v="3"/>
    <x v="0"/>
    <n v="246428.37100000001"/>
    <n v="-154722.22499999998"/>
    <n v="-96950"/>
    <n v="-71350"/>
    <n v="-35630"/>
    <n v="-358652.22499999998"/>
    <n v="-112223.85399999996"/>
    <n v="-0.45540151705990034"/>
    <n v="9"/>
    <x v="2"/>
  </r>
  <r>
    <x v="8"/>
    <x v="3"/>
    <x v="1"/>
    <n v="239329.89499999996"/>
    <n v="-140694.40699999998"/>
    <n v="-29850"/>
    <n v="-93410"/>
    <n v="-80430"/>
    <n v="-344384.40700000001"/>
    <n v="-105054.51200000005"/>
    <n v="-0.43895273509395916"/>
    <n v="9"/>
    <x v="2"/>
  </r>
  <r>
    <x v="8"/>
    <x v="3"/>
    <x v="2"/>
    <n v="11514.894999999999"/>
    <n v="-7671.3419999999987"/>
    <n v="-80420"/>
    <n v="-106810"/>
    <n v="-62350"/>
    <n v="-257251.342"/>
    <n v="-245736.44700000001"/>
    <n v="-21.340745790560838"/>
    <n v="9"/>
    <x v="2"/>
  </r>
  <r>
    <x v="8"/>
    <x v="3"/>
    <x v="3"/>
    <n v="67343.646999999997"/>
    <n v="-41932.506000000001"/>
    <n v="-71040"/>
    <n v="-70110"/>
    <n v="-13790"/>
    <n v="-196872.50599999999"/>
    <n v="-129528.859"/>
    <n v="-1.9234013120792226"/>
    <n v="9"/>
    <x v="2"/>
  </r>
  <r>
    <x v="8"/>
    <x v="3"/>
    <x v="0"/>
    <n v="210627.07399999999"/>
    <n v="-131965.18299999999"/>
    <n v="-80520"/>
    <n v="-29230"/>
    <n v="-100360"/>
    <n v="-342075.18299999996"/>
    <n v="-131448.10899999997"/>
    <n v="-0.62407983220618624"/>
    <n v="9"/>
    <x v="2"/>
  </r>
  <r>
    <x v="8"/>
    <x v="3"/>
    <x v="1"/>
    <n v="2366.2939999999999"/>
    <n v="-461.49599999999992"/>
    <n v="-60410"/>
    <n v="-95790"/>
    <n v="-46210"/>
    <n v="-202871.49600000001"/>
    <n v="-200505.20200000002"/>
    <n v="-84.733850485189095"/>
    <n v="9"/>
    <x v="2"/>
  </r>
  <r>
    <x v="8"/>
    <x v="3"/>
    <x v="2"/>
    <n v="512.23899999999992"/>
    <n v="-204.435"/>
    <n v="-33480"/>
    <n v="-82060"/>
    <n v="-32130"/>
    <n v="-147874.435"/>
    <n v="-147362.196"/>
    <n v="-287.68249977061492"/>
    <n v="9"/>
    <x v="2"/>
  </r>
  <r>
    <x v="8"/>
    <x v="3"/>
    <x v="3"/>
    <n v="38815.21"/>
    <n v="-41870.912999999993"/>
    <n v="-60330"/>
    <n v="-23810"/>
    <n v="-42100"/>
    <n v="-168110.913"/>
    <n v="-129295.70300000001"/>
    <n v="-3.3310576704338328"/>
    <n v="9"/>
    <x v="2"/>
  </r>
  <r>
    <x v="8"/>
    <x v="3"/>
    <x v="0"/>
    <n v="9713.0249999999996"/>
    <n v="-9208.5"/>
    <n v="-62220"/>
    <n v="-101190"/>
    <n v="-68120"/>
    <n v="-240738.5"/>
    <n v="-231025.47500000001"/>
    <n v="-23.785121010189926"/>
    <n v="9"/>
    <x v="2"/>
  </r>
  <r>
    <x v="8"/>
    <x v="3"/>
    <x v="0"/>
    <n v="46762.435999999994"/>
    <n v="-63164.962"/>
    <n v="-51850"/>
    <n v="-21060"/>
    <n v="-79960"/>
    <n v="-216034.962"/>
    <n v="-169272.52600000001"/>
    <n v="-3.6198397790910644"/>
    <n v="9"/>
    <x v="2"/>
  </r>
  <r>
    <x v="8"/>
    <x v="3"/>
    <x v="1"/>
    <n v="38356.92"/>
    <n v="-69996.156999999992"/>
    <n v="-31260"/>
    <n v="-71360"/>
    <n v="-88490"/>
    <n v="-261106.15700000001"/>
    <n v="-222749.23700000002"/>
    <n v="-5.8072764184402716"/>
    <n v="9"/>
    <x v="2"/>
  </r>
  <r>
    <x v="8"/>
    <x v="3"/>
    <x v="2"/>
    <n v="678950.08299999987"/>
    <n v="-141946.11900000001"/>
    <n v="-32750"/>
    <n v="-15910"/>
    <n v="-42900"/>
    <n v="-233506.11900000001"/>
    <n v="445443.96399999986"/>
    <n v="0.65607763391347862"/>
    <n v="9"/>
    <x v="2"/>
  </r>
  <r>
    <x v="8"/>
    <x v="3"/>
    <x v="0"/>
    <n v="10016.377"/>
    <n v="-14014.923999999999"/>
    <n v="-32390"/>
    <n v="-50990"/>
    <n v="-82110"/>
    <n v="-179504.924"/>
    <n v="-169488.54699999999"/>
    <n v="-16.92114294420028"/>
    <n v="9"/>
    <x v="2"/>
  </r>
  <r>
    <x v="8"/>
    <x v="3"/>
    <x v="1"/>
    <n v="50830.814999999995"/>
    <n v="-78982.59599999999"/>
    <n v="-91670"/>
    <n v="-108270"/>
    <n v="-26620"/>
    <n v="-305542.59600000002"/>
    <n v="-254711.78100000002"/>
    <n v="-5.0109718091279873"/>
    <n v="9"/>
    <x v="2"/>
  </r>
  <r>
    <x v="8"/>
    <x v="3"/>
    <x v="2"/>
    <n v="61075.258999999991"/>
    <n v="-141369.01099999997"/>
    <n v="-32680"/>
    <n v="-84320"/>
    <n v="-87990"/>
    <n v="-346359.01099999994"/>
    <n v="-285283.75199999998"/>
    <n v="-4.6710199296903516"/>
    <n v="9"/>
    <x v="2"/>
  </r>
  <r>
    <x v="8"/>
    <x v="3"/>
    <x v="0"/>
    <n v="72123.345000000001"/>
    <n v="-42173.676999999996"/>
    <n v="-30180"/>
    <n v="-13130"/>
    <n v="-65120"/>
    <n v="-150603.677"/>
    <n v="-78480.331999999995"/>
    <n v="-1.0881404904334373"/>
    <n v="9"/>
    <x v="2"/>
  </r>
  <r>
    <x v="8"/>
    <x v="3"/>
    <x v="1"/>
    <n v="6661.0320000000002"/>
    <n v="-1893.8639999999998"/>
    <n v="-66940"/>
    <n v="-72670"/>
    <n v="-95050"/>
    <n v="-236553.864"/>
    <n v="-229892.83199999999"/>
    <n v="-34.513095268120615"/>
    <n v="9"/>
    <x v="2"/>
  </r>
  <r>
    <x v="8"/>
    <x v="3"/>
    <x v="2"/>
    <n v="31119.235000000001"/>
    <n v="-43732.653999999995"/>
    <n v="-22110"/>
    <n v="-34980"/>
    <n v="-65340"/>
    <n v="-166162.65399999998"/>
    <n v="-135043.41899999999"/>
    <n v="-4.3395481604865926"/>
    <n v="9"/>
    <x v="2"/>
  </r>
  <r>
    <x v="8"/>
    <x v="3"/>
    <x v="0"/>
    <n v="73501.623999999996"/>
    <n v="-112071.87599999999"/>
    <n v="-44770"/>
    <n v="-64260"/>
    <n v="-53550"/>
    <n v="-274651.87599999999"/>
    <n v="-201150.25199999998"/>
    <n v="-2.7366776549046046"/>
    <n v="9"/>
    <x v="2"/>
  </r>
  <r>
    <x v="8"/>
    <x v="3"/>
    <x v="0"/>
    <n v="109725.973"/>
    <n v="-155531.19399999999"/>
    <n v="-38970"/>
    <n v="-101690"/>
    <n v="-36200"/>
    <n v="-332391.19400000002"/>
    <n v="-222665.22100000002"/>
    <n v="-2.0292845432320754"/>
    <n v="9"/>
    <x v="2"/>
  </r>
  <r>
    <x v="8"/>
    <x v="3"/>
    <x v="0"/>
    <n v="347752.538"/>
    <n v="-159779.24899999998"/>
    <n v="-14530"/>
    <n v="-96600"/>
    <n v="-66880"/>
    <n v="-337789.24899999995"/>
    <n v="9963.289000000048"/>
    <n v="2.865051411932484E-2"/>
    <n v="9"/>
    <x v="2"/>
  </r>
  <r>
    <x v="8"/>
    <x v="3"/>
    <x v="0"/>
    <n v="2051016.6529999999"/>
    <n v="-920641.92499999993"/>
    <n v="-78550"/>
    <n v="-22040"/>
    <n v="-56550"/>
    <n v="-1077781.9249999998"/>
    <n v="973234.72800000012"/>
    <n v="0.47451332322263701"/>
    <n v="9"/>
    <x v="2"/>
  </r>
  <r>
    <x v="8"/>
    <x v="3"/>
    <x v="0"/>
    <n v="163319.394"/>
    <n v="-212228.46400000001"/>
    <n v="-19750"/>
    <n v="-84560"/>
    <n v="-54640"/>
    <n v="-371178.46400000004"/>
    <n v="-207859.07000000004"/>
    <n v="-1.2727151681691891"/>
    <n v="9"/>
    <x v="2"/>
  </r>
  <r>
    <x v="8"/>
    <x v="3"/>
    <x v="0"/>
    <n v="178230.598"/>
    <n v="-228848.851"/>
    <n v="-89530"/>
    <n v="-58600"/>
    <n v="-48210"/>
    <n v="-425188.85100000002"/>
    <n v="-246958.25300000003"/>
    <n v="-1.3856108646395275"/>
    <n v="9"/>
    <x v="2"/>
  </r>
  <r>
    <x v="8"/>
    <x v="3"/>
    <x v="0"/>
    <n v="85119.299999999988"/>
    <n v="-115156.825"/>
    <n v="-20670"/>
    <n v="-61190"/>
    <n v="-18640"/>
    <n v="-215656.82500000001"/>
    <n v="-130537.52500000002"/>
    <n v="-1.5335831591660181"/>
    <n v="9"/>
    <x v="2"/>
  </r>
  <r>
    <x v="8"/>
    <x v="3"/>
    <x v="0"/>
    <n v="56655.031999999992"/>
    <n v="-73001.445999999996"/>
    <n v="-49260"/>
    <n v="-24540"/>
    <n v="-81750"/>
    <n v="-228551.446"/>
    <n v="-171896.41399999999"/>
    <n v="-3.0340890814429335"/>
    <n v="9"/>
    <x v="2"/>
  </r>
  <r>
    <x v="8"/>
    <x v="3"/>
    <x v="0"/>
    <n v="163070.95699999999"/>
    <n v="-45929.59"/>
    <n v="-104090"/>
    <n v="-27860"/>
    <n v="-64010"/>
    <n v="-241889.59"/>
    <n v="-78818.633000000002"/>
    <n v="-0.4833394888336861"/>
    <n v="9"/>
    <x v="2"/>
  </r>
  <r>
    <x v="8"/>
    <x v="3"/>
    <x v="0"/>
    <n v="381855.21499999997"/>
    <n v="-133206.40899999999"/>
    <n v="-76360"/>
    <n v="-78310"/>
    <n v="-42100"/>
    <n v="-329976.40899999999"/>
    <n v="51878.805999999982"/>
    <n v="0.13585988605655153"/>
    <n v="9"/>
    <x v="2"/>
  </r>
  <r>
    <x v="8"/>
    <x v="3"/>
    <x v="0"/>
    <n v="166862.33199999999"/>
    <n v="-53887.553999999996"/>
    <n v="-91960"/>
    <n v="-27050"/>
    <n v="-52870"/>
    <n v="-225767.554"/>
    <n v="-58905.222000000009"/>
    <n v="-0.35301689299176287"/>
    <n v="9"/>
    <x v="2"/>
  </r>
  <r>
    <x v="8"/>
    <x v="3"/>
    <x v="0"/>
    <n v="63193.75299999999"/>
    <n v="-23083.375"/>
    <n v="-67140"/>
    <n v="-29100"/>
    <n v="-92500"/>
    <n v="-211823.375"/>
    <n v="-148629.622"/>
    <n v="-2.3519670053462409"/>
    <n v="9"/>
    <x v="2"/>
  </r>
  <r>
    <x v="8"/>
    <x v="3"/>
    <x v="0"/>
    <n v="73298.841"/>
    <n v="-57820.790999999997"/>
    <n v="-74110"/>
    <n v="-40820"/>
    <n v="-49830"/>
    <n v="-222580.791"/>
    <n v="-149281.95000000001"/>
    <n v="-2.0366208791759752"/>
    <n v="9"/>
    <x v="2"/>
  </r>
  <r>
    <x v="8"/>
    <x v="3"/>
    <x v="0"/>
    <n v="546638.8899999999"/>
    <n v="-722975.83399999992"/>
    <n v="-72550"/>
    <n v="-99490"/>
    <n v="-43370"/>
    <n v="-938385.83399999992"/>
    <n v="-391746.94400000002"/>
    <n v="-0.71664667693145667"/>
    <n v="9"/>
    <x v="2"/>
  </r>
  <r>
    <x v="8"/>
    <x v="3"/>
    <x v="0"/>
    <n v="978649.43400000001"/>
    <n v="-1297590.9380000001"/>
    <n v="-97890"/>
    <n v="-74000"/>
    <n v="-73470"/>
    <n v="-1542950.9380000001"/>
    <n v="-564301.50400000007"/>
    <n v="-0.57661250739557479"/>
    <n v="9"/>
    <x v="2"/>
  </r>
  <r>
    <x v="8"/>
    <x v="3"/>
    <x v="0"/>
    <n v="344358.73499999999"/>
    <n v="-456844.93399999995"/>
    <n v="-101330"/>
    <n v="-38730"/>
    <n v="-79100"/>
    <n v="-676004.93399999989"/>
    <n v="-331646.19899999991"/>
    <n v="-0.96308345133164663"/>
    <n v="9"/>
    <x v="2"/>
  </r>
  <r>
    <x v="8"/>
    <x v="3"/>
    <x v="0"/>
    <n v="134287.90199999997"/>
    <n v="-180750.11499999999"/>
    <n v="-78100"/>
    <n v="-82600"/>
    <n v="-42820"/>
    <n v="-384270.11499999999"/>
    <n v="-249982.21300000002"/>
    <n v="-1.8615393440281767"/>
    <n v="9"/>
    <x v="2"/>
  </r>
  <r>
    <x v="8"/>
    <x v="3"/>
    <x v="0"/>
    <n v="135087.44199999998"/>
    <n v="-180126.48499999999"/>
    <n v="-89230"/>
    <n v="-101090"/>
    <n v="-43880"/>
    <n v="-414326.48499999999"/>
    <n v="-279239.04300000001"/>
    <n v="-2.0670984576049642"/>
    <n v="9"/>
    <x v="2"/>
  </r>
  <r>
    <x v="8"/>
    <x v="3"/>
    <x v="0"/>
    <n v="51757.643000000004"/>
    <n v="-67600.014999999999"/>
    <n v="-91390"/>
    <n v="-71630"/>
    <n v="-105270"/>
    <n v="-335890.01500000001"/>
    <n v="-284132.37200000003"/>
    <n v="-5.4896698445097281"/>
    <n v="9"/>
    <x v="2"/>
  </r>
  <r>
    <x v="8"/>
    <x v="3"/>
    <x v="0"/>
    <n v="56312.311999999998"/>
    <n v="-74085.83"/>
    <n v="-75400"/>
    <n v="-89840"/>
    <n v="-16400"/>
    <n v="-255725.83000000002"/>
    <n v="-199413.51800000001"/>
    <n v="-3.5412063706423567"/>
    <n v="9"/>
    <x v="2"/>
  </r>
  <r>
    <x v="8"/>
    <x v="3"/>
    <x v="0"/>
    <n v="217806.505"/>
    <n v="-279042.39999999997"/>
    <n v="-69880"/>
    <n v="-77150"/>
    <n v="-65820"/>
    <n v="-491892.39999999997"/>
    <n v="-274085.89499999996"/>
    <n v="-1.2583916857763269"/>
    <n v="9"/>
    <x v="2"/>
  </r>
  <r>
    <x v="8"/>
    <x v="3"/>
    <x v="0"/>
    <n v="19929.923999999999"/>
    <n v="-25027.281999999999"/>
    <n v="-50480"/>
    <n v="-66360"/>
    <n v="-29690"/>
    <n v="-171557.28200000001"/>
    <n v="-151627.35800000001"/>
    <n v="-7.6080248976363389"/>
    <n v="9"/>
    <x v="2"/>
  </r>
  <r>
    <x v="8"/>
    <x v="3"/>
    <x v="0"/>
    <n v="86023.006999999998"/>
    <n v="-109381.531"/>
    <n v="-30340"/>
    <n v="-32840"/>
    <n v="-58140"/>
    <n v="-230701.53100000002"/>
    <n v="-144678.52400000003"/>
    <n v="-1.6818584823476357"/>
    <n v="9"/>
    <x v="2"/>
  </r>
  <r>
    <x v="8"/>
    <x v="3"/>
    <x v="0"/>
    <n v="35860.034"/>
    <n v="-45571.735999999997"/>
    <n v="-16130"/>
    <n v="-15880"/>
    <n v="-65300"/>
    <n v="-142881.736"/>
    <n v="-107021.702"/>
    <n v="-2.9844283471677691"/>
    <n v="9"/>
    <x v="2"/>
  </r>
  <r>
    <x v="8"/>
    <x v="3"/>
    <x v="0"/>
    <n v="60971.644999999997"/>
    <n v="-77793.338000000003"/>
    <n v="-30470"/>
    <n v="-58490"/>
    <n v="-91760"/>
    <n v="-258513.33799999999"/>
    <n v="-197541.693"/>
    <n v="-3.2398944296156027"/>
    <n v="9"/>
    <x v="2"/>
  </r>
  <r>
    <x v="8"/>
    <x v="3"/>
    <x v="0"/>
    <n v="299659.46499999997"/>
    <n v="-297898.53100000002"/>
    <n v="-78080"/>
    <n v="-103820"/>
    <n v="-41990"/>
    <n v="-521788.53100000002"/>
    <n v="-222129.06600000005"/>
    <n v="-0.74127164980422056"/>
    <n v="9"/>
    <x v="2"/>
  </r>
  <r>
    <x v="8"/>
    <x v="3"/>
    <x v="1"/>
    <n v="100155.31399999998"/>
    <n v="-104784.06400000001"/>
    <n v="-89950"/>
    <n v="-21480"/>
    <n v="-76620"/>
    <n v="-292834.06400000001"/>
    <n v="-192678.75000000003"/>
    <n v="-1.9237995699359502"/>
    <n v="9"/>
    <x v="2"/>
  </r>
  <r>
    <x v="8"/>
    <x v="3"/>
    <x v="2"/>
    <n v="231902.671"/>
    <n v="-240895.96999999997"/>
    <n v="-37440"/>
    <n v="-30510"/>
    <n v="-76190"/>
    <n v="-385035.97"/>
    <n v="-153133.29899999997"/>
    <n v="-0.66033434776609357"/>
    <n v="9"/>
    <x v="2"/>
  </r>
  <r>
    <x v="8"/>
    <x v="3"/>
    <x v="0"/>
    <n v="2214387.0909999995"/>
    <n v="-71889.747999999992"/>
    <n v="-82990"/>
    <n v="-40550"/>
    <n v="-81850"/>
    <n v="-277279.74800000002"/>
    <n v="1937107.3429999994"/>
    <n v="0.87478262083130964"/>
    <n v="9"/>
    <x v="2"/>
  </r>
  <r>
    <x v="8"/>
    <x v="3"/>
    <x v="0"/>
    <n v="2145098.977"/>
    <n v="-223699.80499999999"/>
    <n v="-74920"/>
    <n v="-57720"/>
    <n v="-57180"/>
    <n v="-413519.80499999999"/>
    <n v="1731579.172"/>
    <n v="0.80722576933101586"/>
    <n v="9"/>
    <x v="2"/>
  </r>
  <r>
    <x v="8"/>
    <x v="3"/>
    <x v="0"/>
    <n v="96253.842999999993"/>
    <n v="-61096.426999999996"/>
    <n v="-47950"/>
    <n v="-31680"/>
    <n v="-63970"/>
    <n v="-204696.427"/>
    <n v="-108442.584"/>
    <n v="-1.1266312140908494"/>
    <n v="9"/>
    <x v="2"/>
  </r>
  <r>
    <x v="8"/>
    <x v="3"/>
    <x v="0"/>
    <n v="61083.875999999989"/>
    <n v="-64701.118999999992"/>
    <n v="-49440"/>
    <n v="-52930"/>
    <n v="-37440"/>
    <n v="-204511.11900000001"/>
    <n v="-143427.24300000002"/>
    <n v="-2.348037688374589"/>
    <n v="9"/>
    <x v="2"/>
  </r>
  <r>
    <x v="8"/>
    <x v="3"/>
    <x v="0"/>
    <n v="6954.9269999999997"/>
    <n v="-5960.7939999999999"/>
    <n v="-84810"/>
    <n v="-70870"/>
    <n v="-83940"/>
    <n v="-245580.79399999999"/>
    <n v="-238625.867"/>
    <n v="-34.310333810836546"/>
    <n v="9"/>
    <x v="2"/>
  </r>
  <r>
    <x v="8"/>
    <x v="3"/>
    <x v="1"/>
    <n v="7559.0479999999989"/>
    <n v="-1514.2679999999998"/>
    <n v="-74990"/>
    <n v="-88220"/>
    <n v="-66830"/>
    <n v="-231554.26800000001"/>
    <n v="-223995.22"/>
    <n v="-29.632728883319704"/>
    <n v="9"/>
    <x v="2"/>
  </r>
  <r>
    <x v="8"/>
    <x v="3"/>
    <x v="2"/>
    <n v="28278.131000000001"/>
    <n v="-7726.5649999999996"/>
    <n v="-92370"/>
    <n v="-15820"/>
    <n v="-60150"/>
    <n v="-176066.565"/>
    <n v="-147788.43400000001"/>
    <n v="-5.226244761367008"/>
    <n v="9"/>
    <x v="2"/>
  </r>
  <r>
    <x v="8"/>
    <x v="3"/>
    <x v="0"/>
    <n v="139790.72099999999"/>
    <n v="-26001.010000000002"/>
    <n v="-57890"/>
    <n v="-103060"/>
    <n v="-45490"/>
    <n v="-232441.01"/>
    <n v="-92650.289000000019"/>
    <n v="-0.66277853306157586"/>
    <n v="9"/>
    <x v="2"/>
  </r>
  <r>
    <x v="8"/>
    <x v="3"/>
    <x v="0"/>
    <n v="158365.89299999998"/>
    <n v="-12044.598999999998"/>
    <n v="-60710"/>
    <n v="-90400"/>
    <n v="-23990"/>
    <n v="-187144.59899999999"/>
    <n v="-28778.706000000006"/>
    <n v="-0.18172287892822989"/>
    <n v="9"/>
    <x v="2"/>
  </r>
  <r>
    <x v="8"/>
    <x v="3"/>
    <x v="0"/>
    <n v="95616.891999999993"/>
    <n v="-64313.563999999998"/>
    <n v="-91530"/>
    <n v="-36560"/>
    <n v="-42870"/>
    <n v="-235273.56400000001"/>
    <n v="-139656.67200000002"/>
    <n v="-1.460585771811115"/>
    <n v="9"/>
    <x v="2"/>
  </r>
  <r>
    <x v="8"/>
    <x v="3"/>
    <x v="1"/>
    <n v="229107.557"/>
    <n v="-61075.727999999988"/>
    <n v="-26700"/>
    <n v="-62520"/>
    <n v="-23040"/>
    <n v="-173335.728"/>
    <n v="55771.828999999998"/>
    <n v="0.24343076994182256"/>
    <n v="9"/>
    <x v="2"/>
  </r>
  <r>
    <x v="8"/>
    <x v="3"/>
    <x v="2"/>
    <n v="329659.967"/>
    <n v="-33323.457999999999"/>
    <n v="-95340"/>
    <n v="-105670"/>
    <n v="-62190"/>
    <n v="-296523.45799999998"/>
    <n v="33136.50900000002"/>
    <n v="0.10051723690186506"/>
    <n v="9"/>
    <x v="2"/>
  </r>
  <r>
    <x v="8"/>
    <x v="3"/>
    <x v="0"/>
    <n v="9380771.1199999992"/>
    <n v="-694506.86899999995"/>
    <n v="-52960"/>
    <n v="-64040"/>
    <n v="-65470"/>
    <n v="-876976.86899999995"/>
    <n v="8503794.2509999983"/>
    <n v="0.90651334972556064"/>
    <n v="9"/>
    <x v="2"/>
  </r>
  <r>
    <x v="8"/>
    <x v="3"/>
    <x v="0"/>
    <n v="60217.429999999993"/>
    <n v="-36102.590999999993"/>
    <n v="-68300"/>
    <n v="-90370"/>
    <n v="-58060"/>
    <n v="-252832.59099999999"/>
    <n v="-192615.16099999999"/>
    <n v="-3.1986612680082831"/>
    <n v="9"/>
    <x v="2"/>
  </r>
  <r>
    <x v="8"/>
    <x v="3"/>
    <x v="1"/>
    <n v="142474.22699999998"/>
    <n v="-82328.819999999992"/>
    <n v="-36520"/>
    <n v="-32200"/>
    <n v="-77760"/>
    <n v="-228808.82"/>
    <n v="-86334.593000000023"/>
    <n v="-0.60596638997732577"/>
    <n v="9"/>
    <x v="2"/>
  </r>
  <r>
    <x v="8"/>
    <x v="3"/>
    <x v="2"/>
    <n v="1747276.6359999999"/>
    <n v="-473999.65199999994"/>
    <n v="-100790"/>
    <n v="-20490"/>
    <n v="-99440"/>
    <n v="-694719.652"/>
    <n v="1052556.9839999999"/>
    <n v="0.60239859122113271"/>
    <n v="9"/>
    <x v="2"/>
  </r>
  <r>
    <x v="8"/>
    <x v="3"/>
    <x v="0"/>
    <n v="423920.58799999993"/>
    <n v="-117645.857"/>
    <n v="-59260"/>
    <n v="-105760"/>
    <n v="-83080"/>
    <n v="-365745.85700000002"/>
    <n v="58174.730999999912"/>
    <n v="0.13723025643661335"/>
    <n v="9"/>
    <x v="2"/>
  </r>
  <r>
    <x v="8"/>
    <x v="3"/>
    <x v="0"/>
    <n v="4955.3069999999998"/>
    <n v="-5182.5689999999995"/>
    <n v="-82270"/>
    <n v="-61190"/>
    <n v="-18160"/>
    <n v="-166802.56899999999"/>
    <n v="-161847.26199999999"/>
    <n v="-32.661399586342483"/>
    <n v="9"/>
    <x v="2"/>
  </r>
  <r>
    <x v="8"/>
    <x v="3"/>
    <x v="1"/>
    <n v="18941.348999999998"/>
    <n v="-24225.788999999997"/>
    <n v="-64740"/>
    <n v="-61850"/>
    <n v="-51890"/>
    <n v="-202705.78899999999"/>
    <n v="-183764.44"/>
    <n v="-9.7017609463824357"/>
    <n v="9"/>
    <x v="2"/>
  </r>
  <r>
    <x v="8"/>
    <x v="3"/>
    <x v="0"/>
    <n v="1033621.988"/>
    <n v="-517757.58999999991"/>
    <n v="-55900"/>
    <n v="-79660"/>
    <n v="-89750"/>
    <n v="-743067.58999999985"/>
    <n v="290554.39800000016"/>
    <n v="0.2811031512228242"/>
    <n v="9"/>
    <x v="2"/>
  </r>
  <r>
    <x v="8"/>
    <x v="3"/>
    <x v="1"/>
    <n v="1700528.5569999998"/>
    <n v="-40149.017999999996"/>
    <n v="-30260"/>
    <n v="-33920"/>
    <n v="-17680"/>
    <n v="-122009.018"/>
    <n v="1578519.5389999999"/>
    <n v="0.92825229691217714"/>
    <n v="9"/>
    <x v="2"/>
  </r>
  <r>
    <x v="8"/>
    <x v="3"/>
    <x v="2"/>
    <n v="479170.3"/>
    <n v="-286389.43199999997"/>
    <n v="-78690"/>
    <n v="-105980"/>
    <n v="-18040"/>
    <n v="-489099.43199999997"/>
    <n v="-9929.1319999999832"/>
    <n v="-2.0721509659509332E-2"/>
    <n v="9"/>
    <x v="2"/>
  </r>
  <r>
    <x v="8"/>
    <x v="3"/>
    <x v="3"/>
    <n v="757871.12099999993"/>
    <n v="-773672.30500000005"/>
    <n v="-91410"/>
    <n v="-82330"/>
    <n v="-84550"/>
    <n v="-1031962.3050000001"/>
    <n v="-274091.18400000012"/>
    <n v="-0.36165935923028814"/>
    <n v="9"/>
    <x v="2"/>
  </r>
  <r>
    <x v="8"/>
    <x v="3"/>
    <x v="0"/>
    <n v="930901.15299999993"/>
    <n v="-250509.36399999994"/>
    <n v="-53180"/>
    <n v="-84540"/>
    <n v="-44010"/>
    <n v="-432239.36399999994"/>
    <n v="498661.78899999999"/>
    <n v="0.53567641139230604"/>
    <n v="9"/>
    <x v="2"/>
  </r>
  <r>
    <x v="8"/>
    <x v="3"/>
    <x v="1"/>
    <n v="471249.62499999994"/>
    <n v="-136077.87899999999"/>
    <n v="-14380"/>
    <n v="-19530"/>
    <n v="-40780"/>
    <n v="-210767.87899999999"/>
    <n v="260481.74599999996"/>
    <n v="0.5527468504616847"/>
    <n v="9"/>
    <x v="2"/>
  </r>
  <r>
    <x v="8"/>
    <x v="3"/>
    <x v="2"/>
    <n v="499777.96399999998"/>
    <n v="-262532.06"/>
    <n v="-102540"/>
    <n v="-57550"/>
    <n v="-96900"/>
    <n v="-519522.06"/>
    <n v="-19744.09600000002"/>
    <n v="-3.9505735390926562E-2"/>
    <n v="9"/>
    <x v="2"/>
  </r>
  <r>
    <x v="8"/>
    <x v="3"/>
    <x v="3"/>
    <n v="281323.39899999998"/>
    <n v="-292180.73499999999"/>
    <n v="-79300"/>
    <n v="-79000"/>
    <n v="-38330"/>
    <n v="-488810.73499999999"/>
    <n v="-207487.33600000001"/>
    <n v="-0.73754027122358223"/>
    <n v="9"/>
    <x v="2"/>
  </r>
  <r>
    <x v="8"/>
    <x v="4"/>
    <x v="0"/>
    <n v="1441444.2560000001"/>
    <n v="-189935.78099999999"/>
    <n v="-44360"/>
    <n v="-35150"/>
    <n v="-16290"/>
    <n v="-285735.78099999996"/>
    <n v="1155708.4750000001"/>
    <n v="0.8017711889928264"/>
    <n v="9"/>
    <x v="2"/>
  </r>
  <r>
    <x v="8"/>
    <x v="4"/>
    <x v="1"/>
    <n v="1586259.7590000001"/>
    <n v="-1186426.969"/>
    <n v="-85540"/>
    <n v="-100330"/>
    <n v="-87200"/>
    <n v="-1459496.969"/>
    <n v="126762.79000000004"/>
    <n v="7.9913008749533582E-2"/>
    <n v="9"/>
    <x v="2"/>
  </r>
  <r>
    <x v="8"/>
    <x v="4"/>
    <x v="2"/>
    <n v="106290.821"/>
    <n v="-54130.152999999991"/>
    <n v="-49480"/>
    <n v="-41640"/>
    <n v="-15850"/>
    <n v="-161100.15299999999"/>
    <n v="-54809.331999999995"/>
    <n v="-0.51565442325447841"/>
    <n v="9"/>
    <x v="2"/>
  </r>
  <r>
    <x v="8"/>
    <x v="4"/>
    <x v="3"/>
    <n v="369135.52899999998"/>
    <n v="-311415.321"/>
    <n v="-76530"/>
    <n v="-108040"/>
    <n v="-53000"/>
    <n v="-548985.321"/>
    <n v="-179849.79200000002"/>
    <n v="-0.48721886101622047"/>
    <n v="9"/>
    <x v="2"/>
  </r>
  <r>
    <x v="8"/>
    <x v="4"/>
    <x v="0"/>
    <n v="1531494.7479999999"/>
    <n v="-1276615.9839999999"/>
    <n v="-102340"/>
    <n v="-43730"/>
    <n v="-82730"/>
    <n v="-1505415.9839999999"/>
    <n v="26078.763999999966"/>
    <n v="1.702830782414147E-2"/>
    <n v="9"/>
    <x v="2"/>
  </r>
  <r>
    <x v="8"/>
    <x v="4"/>
    <x v="1"/>
    <n v="24555.495999999999"/>
    <n v="-2673.2789999999995"/>
    <n v="-26800"/>
    <n v="-13030"/>
    <n v="-100460"/>
    <n v="-142963.27900000001"/>
    <n v="-118407.78300000001"/>
    <n v="-4.8220481068678076"/>
    <n v="9"/>
    <x v="2"/>
  </r>
  <r>
    <x v="8"/>
    <x v="4"/>
    <x v="2"/>
    <n v="204604.26699999999"/>
    <n v="-11912.026"/>
    <n v="-19140"/>
    <n v="-91010"/>
    <n v="-91760"/>
    <n v="-213822.02600000001"/>
    <n v="-9217.75900000002"/>
    <n v="-4.505164596591732E-2"/>
    <n v="9"/>
    <x v="2"/>
  </r>
  <r>
    <x v="8"/>
    <x v="4"/>
    <x v="3"/>
    <n v="1190748.1599999999"/>
    <n v="-699329.88299999991"/>
    <n v="-99180"/>
    <n v="-95150"/>
    <n v="-75130"/>
    <n v="-968789.88299999991"/>
    <n v="221958.277"/>
    <n v="0.18640236823880543"/>
    <n v="9"/>
    <x v="2"/>
  </r>
  <r>
    <x v="8"/>
    <x v="4"/>
    <x v="0"/>
    <n v="815652.35499999986"/>
    <n v="-671104.70699999994"/>
    <n v="-53600"/>
    <n v="-60200"/>
    <n v="-27840"/>
    <n v="-812744.70699999994"/>
    <n v="2907.6479999999283"/>
    <n v="3.5648128546136898E-3"/>
    <n v="9"/>
    <x v="2"/>
  </r>
  <r>
    <x v="8"/>
    <x v="4"/>
    <x v="0"/>
    <n v="2239462.1269999999"/>
    <n v="-2484395.4519999996"/>
    <n v="-14570"/>
    <n v="-38040"/>
    <n v="-19970"/>
    <n v="-2556975.4519999996"/>
    <n v="-317513.32499999972"/>
    <n v="-0.14178106482441072"/>
    <n v="9"/>
    <x v="2"/>
  </r>
  <r>
    <x v="8"/>
    <x v="4"/>
    <x v="1"/>
    <n v="1163059.8419999999"/>
    <n v="-641496.28899999999"/>
    <n v="-73050"/>
    <n v="-90130"/>
    <n v="-22520"/>
    <n v="-827196.28899999999"/>
    <n v="335863.55299999996"/>
    <n v="0.2887758143402564"/>
    <n v="9"/>
    <x v="2"/>
  </r>
  <r>
    <x v="8"/>
    <x v="4"/>
    <x v="2"/>
    <n v="264610.08699999994"/>
    <n v="-54606.250999999989"/>
    <n v="-18070"/>
    <n v="-13480"/>
    <n v="-37460"/>
    <n v="-123616.25099999999"/>
    <n v="140993.83599999995"/>
    <n v="0.53283621043516749"/>
    <n v="9"/>
    <x v="2"/>
  </r>
  <r>
    <x v="8"/>
    <x v="4"/>
    <x v="0"/>
    <n v="1084639.3599999999"/>
    <n v="-183439.774"/>
    <n v="-32090"/>
    <n v="-55010"/>
    <n v="-87620"/>
    <n v="-358159.77399999998"/>
    <n v="726479.58599999989"/>
    <n v="0.66978906795342552"/>
    <n v="9"/>
    <x v="2"/>
  </r>
  <r>
    <x v="8"/>
    <x v="4"/>
    <x v="1"/>
    <n v="306925.94799999997"/>
    <n v="-78440.341"/>
    <n v="-49260"/>
    <n v="-59120"/>
    <n v="-70350"/>
    <n v="-257170.34100000001"/>
    <n v="49755.60699999996"/>
    <n v="0.16210948381594625"/>
    <n v="9"/>
    <x v="2"/>
  </r>
  <r>
    <x v="8"/>
    <x v="4"/>
    <x v="2"/>
    <n v="225989.421"/>
    <n v="-58490.634999999995"/>
    <n v="-99760"/>
    <n v="-28850"/>
    <n v="-72820"/>
    <n v="-259920.63500000001"/>
    <n v="-33931.214000000007"/>
    <n v="-0.15014514329854409"/>
    <n v="9"/>
    <x v="2"/>
  </r>
  <r>
    <x v="8"/>
    <x v="4"/>
    <x v="0"/>
    <n v="455049.41299999994"/>
    <n v="-110453.833"/>
    <n v="-22990"/>
    <n v="-92310"/>
    <n v="-84630"/>
    <n v="-310383.83299999998"/>
    <n v="144665.57999999996"/>
    <n v="0.31791180444836653"/>
    <n v="9"/>
    <x v="2"/>
  </r>
  <r>
    <x v="8"/>
    <x v="4"/>
    <x v="1"/>
    <n v="107972.69699999999"/>
    <n v="-16507.96"/>
    <n v="-46920"/>
    <n v="-105160"/>
    <n v="-25440"/>
    <n v="-194027.96"/>
    <n v="-86055.263000000006"/>
    <n v="-0.79700947916490428"/>
    <n v="9"/>
    <x v="2"/>
  </r>
  <r>
    <x v="8"/>
    <x v="4"/>
    <x v="2"/>
    <n v="117539.55499999999"/>
    <n v="-38310.320999999996"/>
    <n v="-37480"/>
    <n v="-43320"/>
    <n v="-80790"/>
    <n v="-199900.321"/>
    <n v="-82360.766000000003"/>
    <n v="-0.70070680461568879"/>
    <n v="9"/>
    <x v="2"/>
  </r>
  <r>
    <x v="8"/>
    <x v="4"/>
    <x v="0"/>
    <n v="475981.09299999994"/>
    <n v="-768916.12699999998"/>
    <n v="-59710"/>
    <n v="-14930"/>
    <n v="-39730"/>
    <n v="-883286.12699999998"/>
    <n v="-407305.03400000004"/>
    <n v="-0.85571683411382915"/>
    <n v="9"/>
    <x v="2"/>
  </r>
  <r>
    <x v="8"/>
    <x v="4"/>
    <x v="0"/>
    <n v="94409.468999999997"/>
    <n v="-150393.348"/>
    <n v="-41600"/>
    <n v="-50040"/>
    <n v="-15500"/>
    <n v="-257533.348"/>
    <n v="-163123.87900000002"/>
    <n v="-1.7278338786123246"/>
    <n v="9"/>
    <x v="2"/>
  </r>
  <r>
    <x v="8"/>
    <x v="4"/>
    <x v="0"/>
    <n v="1441216.9239999999"/>
    <n v="-37288.138999999996"/>
    <n v="-13430"/>
    <n v="-19010"/>
    <n v="-102460"/>
    <n v="-172188.139"/>
    <n v="1269028.7849999999"/>
    <n v="0.88052586940062882"/>
    <n v="9"/>
    <x v="2"/>
  </r>
  <r>
    <x v="8"/>
    <x v="4"/>
    <x v="0"/>
    <n v="173368.804"/>
    <n v="-7433.0969999999998"/>
    <n v="-75120"/>
    <n v="-60330"/>
    <n v="-24740"/>
    <n v="-167623.09700000001"/>
    <n v="5745.7069999999949"/>
    <n v="3.3141527584166726E-2"/>
    <n v="9"/>
    <x v="2"/>
  </r>
  <r>
    <x v="8"/>
    <x v="4"/>
    <x v="0"/>
    <n v="3918126.4849999994"/>
    <n v="-195195.049"/>
    <n v="-100190"/>
    <n v="-34410"/>
    <n v="-18990"/>
    <n v="-348785.049"/>
    <n v="3569341.4359999993"/>
    <n v="0.91098167699912824"/>
    <n v="9"/>
    <x v="2"/>
  </r>
  <r>
    <x v="8"/>
    <x v="4"/>
    <x v="0"/>
    <n v="423846.87800000003"/>
    <n v="-55053.712"/>
    <n v="-42060"/>
    <n v="-39970"/>
    <n v="-67870"/>
    <n v="-204953.712"/>
    <n v="218893.16600000003"/>
    <n v="0.51644397390134844"/>
    <n v="9"/>
    <x v="2"/>
  </r>
  <r>
    <x v="8"/>
    <x v="4"/>
    <x v="0"/>
    <n v="1215954.7749999999"/>
    <n v="-113479.88399999999"/>
    <n v="-32890"/>
    <n v="-78520"/>
    <n v="-16560"/>
    <n v="-241449.88399999999"/>
    <n v="974504.89099999995"/>
    <n v="0.80143185506220826"/>
    <n v="9"/>
    <x v="2"/>
  </r>
  <r>
    <x v="8"/>
    <x v="4"/>
    <x v="0"/>
    <n v="127168.216"/>
    <n v="-18276.271999999997"/>
    <n v="-13270"/>
    <n v="-106480"/>
    <n v="-102310"/>
    <n v="-240336.272"/>
    <n v="-113168.056"/>
    <n v="-0.88990833998960872"/>
    <n v="9"/>
    <x v="2"/>
  </r>
  <r>
    <x v="8"/>
    <x v="4"/>
    <x v="0"/>
    <n v="359395.18299999996"/>
    <n v="-36897.707000000002"/>
    <n v="-56120"/>
    <n v="-35400"/>
    <n v="-46480"/>
    <n v="-174897.70699999999"/>
    <n v="184497.47599999997"/>
    <n v="0.51335545028715646"/>
    <n v="9"/>
    <x v="2"/>
  </r>
  <r>
    <x v="8"/>
    <x v="4"/>
    <x v="0"/>
    <n v="1593948.9650000001"/>
    <n v="-81143.439999999988"/>
    <n v="-57180"/>
    <n v="-71070"/>
    <n v="-83730"/>
    <n v="-293123.44"/>
    <n v="1300825.5250000001"/>
    <n v="0.81610236812067571"/>
    <n v="9"/>
    <x v="2"/>
  </r>
  <r>
    <x v="8"/>
    <x v="4"/>
    <x v="0"/>
    <n v="1666929.7749999999"/>
    <n v="-87061.715999999986"/>
    <n v="-102470"/>
    <n v="-50390"/>
    <n v="-62010"/>
    <n v="-301931.71600000001"/>
    <n v="1364998.0589999999"/>
    <n v="0.81886956455619131"/>
    <n v="9"/>
    <x v="2"/>
  </r>
  <r>
    <x v="8"/>
    <x v="4"/>
    <x v="0"/>
    <n v="1165342.1429999999"/>
    <n v="-73721.150999999998"/>
    <n v="-15230"/>
    <n v="-28670"/>
    <n v="-49290"/>
    <n v="-166911.15100000001"/>
    <n v="998430.99199999985"/>
    <n v="0.85677069004789264"/>
    <n v="9"/>
    <x v="2"/>
  </r>
  <r>
    <x v="8"/>
    <x v="4"/>
    <x v="0"/>
    <n v="119523.94299999998"/>
    <n v="-199102.883"/>
    <n v="-92040"/>
    <n v="-33230"/>
    <n v="-25860"/>
    <n v="-350232.88300000003"/>
    <n v="-230708.94000000006"/>
    <n v="-1.9302320038086436"/>
    <n v="9"/>
    <x v="2"/>
  </r>
  <r>
    <x v="8"/>
    <x v="4"/>
    <x v="0"/>
    <n v="120245.986"/>
    <n v="-201008.549"/>
    <n v="-76340"/>
    <n v="-79570"/>
    <n v="-72650"/>
    <n v="-429568.549"/>
    <n v="-309322.56299999997"/>
    <n v="-2.5724148746220932"/>
    <n v="9"/>
    <x v="2"/>
  </r>
  <r>
    <x v="8"/>
    <x v="4"/>
    <x v="0"/>
    <n v="240588.68399999998"/>
    <n v="-398267.98199999996"/>
    <n v="-103890"/>
    <n v="-19030"/>
    <n v="-91120"/>
    <n v="-612307.98199999996"/>
    <n v="-371719.29799999995"/>
    <n v="-1.545040655361829"/>
    <n v="9"/>
    <x v="2"/>
  </r>
  <r>
    <x v="8"/>
    <x v="4"/>
    <x v="0"/>
    <n v="480430.04799999995"/>
    <n v="-833893.23499999987"/>
    <n v="-67090"/>
    <n v="-61160"/>
    <n v="-71100"/>
    <n v="-1033243.2349999999"/>
    <n v="-552813.18699999992"/>
    <n v="-1.1506632220472603"/>
    <n v="9"/>
    <x v="2"/>
  </r>
  <r>
    <x v="8"/>
    <x v="4"/>
    <x v="0"/>
    <n v="113890.23099999999"/>
    <n v="-22797.607"/>
    <n v="-52200"/>
    <n v="-55900"/>
    <n v="-84210"/>
    <n v="-215107.60699999999"/>
    <n v="-101217.376"/>
    <n v="-0.88872746249851764"/>
    <n v="9"/>
    <x v="2"/>
  </r>
  <r>
    <x v="8"/>
    <x v="4"/>
    <x v="0"/>
    <n v="135444.34400000001"/>
    <n v="-80954.678"/>
    <n v="-67190"/>
    <n v="-91550"/>
    <n v="-41580"/>
    <n v="-281274.67800000001"/>
    <n v="-145830.334"/>
    <n v="-1.0766808690069773"/>
    <n v="9"/>
    <x v="2"/>
  </r>
  <r>
    <x v="8"/>
    <x v="4"/>
    <x v="0"/>
    <n v="131210.56200000001"/>
    <n v="-81068.785000000003"/>
    <n v="-75780"/>
    <n v="-25680"/>
    <n v="-29540"/>
    <n v="-212068.785"/>
    <n v="-80858.222999999998"/>
    <n v="-0.61624782157399793"/>
    <n v="9"/>
    <x v="2"/>
  </r>
  <r>
    <x v="8"/>
    <x v="4"/>
    <x v="0"/>
    <n v="91012.767999999996"/>
    <n v="-41789.167000000001"/>
    <n v="-82520"/>
    <n v="-97340"/>
    <n v="-30530"/>
    <n v="-252179.16700000002"/>
    <n v="-161166.39900000003"/>
    <n v="-1.7708108712834669"/>
    <n v="9"/>
    <x v="2"/>
  </r>
  <r>
    <x v="8"/>
    <x v="4"/>
    <x v="0"/>
    <n v="106432.641"/>
    <n v="-34373.429999999993"/>
    <n v="-40880"/>
    <n v="-82850"/>
    <n v="-94720"/>
    <n v="-252823.43"/>
    <n v="-146390.78899999999"/>
    <n v="-1.3754313303190511"/>
    <n v="9"/>
    <x v="2"/>
  </r>
  <r>
    <x v="8"/>
    <x v="4"/>
    <x v="0"/>
    <n v="93784.998999999996"/>
    <n v="-50419.179999999993"/>
    <n v="-59600"/>
    <n v="-85310"/>
    <n v="-45370"/>
    <n v="-240699.18"/>
    <n v="-146914.18099999998"/>
    <n v="-1.5664997874553477"/>
    <n v="9"/>
    <x v="2"/>
  </r>
  <r>
    <x v="8"/>
    <x v="4"/>
    <x v="0"/>
    <n v="43540.784"/>
    <n v="-23926.195999999996"/>
    <n v="-93480"/>
    <n v="-106040"/>
    <n v="-79490"/>
    <n v="-302936.196"/>
    <n v="-259395.41200000001"/>
    <n v="-5.9575273610139865"/>
    <n v="9"/>
    <x v="2"/>
  </r>
  <r>
    <x v="8"/>
    <x v="4"/>
    <x v="0"/>
    <n v="19768.615999999998"/>
    <n v="-11295.438"/>
    <n v="-46260"/>
    <n v="-44220"/>
    <n v="-59960"/>
    <n v="-161735.43799999999"/>
    <n v="-141966.82199999999"/>
    <n v="-7.1814244355801131"/>
    <n v="9"/>
    <x v="2"/>
  </r>
  <r>
    <x v="8"/>
    <x v="4"/>
    <x v="0"/>
    <n v="21049.559999999998"/>
    <n v="-11549.131999999998"/>
    <n v="-99660"/>
    <n v="-73170"/>
    <n v="-71370"/>
    <n v="-255749.13199999998"/>
    <n v="-234699.57199999999"/>
    <n v="-11.14985643405373"/>
    <n v="9"/>
    <x v="2"/>
  </r>
  <r>
    <x v="8"/>
    <x v="4"/>
    <x v="0"/>
    <n v="96107.508000000002"/>
    <n v="-67119.156999999992"/>
    <n v="-63540"/>
    <n v="-102280"/>
    <n v="-18620"/>
    <n v="-251559.15700000001"/>
    <n v="-155451.649"/>
    <n v="-1.6174766387658288"/>
    <n v="9"/>
    <x v="2"/>
  </r>
  <r>
    <x v="8"/>
    <x v="4"/>
    <x v="1"/>
    <n v="103231.92599999999"/>
    <n v="-81512.885999999999"/>
    <n v="-107640"/>
    <n v="-41130"/>
    <n v="-14090"/>
    <n v="-244372.886"/>
    <n v="-141140.96000000002"/>
    <n v="-1.3672219968074608"/>
    <n v="9"/>
    <x v="2"/>
  </r>
  <r>
    <x v="8"/>
    <x v="4"/>
    <x v="2"/>
    <n v="63777.286999999997"/>
    <n v="-59696.762999999992"/>
    <n v="-17110"/>
    <n v="-37000"/>
    <n v="-46310"/>
    <n v="-160116.76299999998"/>
    <n v="-96339.475999999981"/>
    <n v="-1.5105608992116579"/>
    <n v="9"/>
    <x v="2"/>
  </r>
  <r>
    <x v="8"/>
    <x v="4"/>
    <x v="0"/>
    <n v="771.44199999999989"/>
    <n v="-6004.0819999999994"/>
    <n v="-32700"/>
    <n v="-102830"/>
    <n v="-20580"/>
    <n v="-162114.08199999999"/>
    <n v="-161342.63999999998"/>
    <n v="-209.14422600791764"/>
    <n v="9"/>
    <x v="2"/>
  </r>
  <r>
    <x v="8"/>
    <x v="4"/>
    <x v="0"/>
    <n v="1742.482"/>
    <n v="-9307.1369999999988"/>
    <n v="-13550"/>
    <n v="-28180"/>
    <n v="-26960"/>
    <n v="-77997.137000000002"/>
    <n v="-76254.654999999999"/>
    <n v="-43.762090512269282"/>
    <n v="9"/>
    <x v="2"/>
  </r>
  <r>
    <x v="8"/>
    <x v="4"/>
    <x v="0"/>
    <n v="75001.975999999995"/>
    <n v="-44120.936999999998"/>
    <n v="-95670"/>
    <n v="-83880"/>
    <n v="-58130"/>
    <n v="-281800.93699999998"/>
    <n v="-206798.96099999998"/>
    <n v="-2.757246835736701"/>
    <n v="9"/>
    <x v="2"/>
  </r>
  <r>
    <x v="8"/>
    <x v="4"/>
    <x v="0"/>
    <n v="142486.67300000001"/>
    <n v="-36414.272999999994"/>
    <n v="-106360"/>
    <n v="-20300"/>
    <n v="-51000"/>
    <n v="-214074.27299999999"/>
    <n v="-71587.599999999977"/>
    <n v="-0.50241611017193144"/>
    <n v="9"/>
    <x v="2"/>
  </r>
  <r>
    <x v="8"/>
    <x v="4"/>
    <x v="0"/>
    <n v="538162.69499999995"/>
    <n v="-124207.97199999998"/>
    <n v="-95010"/>
    <n v="-56240"/>
    <n v="-68650"/>
    <n v="-344107.97199999995"/>
    <n v="194054.723"/>
    <n v="0.3605874669555087"/>
    <n v="9"/>
    <x v="2"/>
  </r>
  <r>
    <x v="8"/>
    <x v="4"/>
    <x v="1"/>
    <n v="80130.043000000005"/>
    <n v="-44367.637999999992"/>
    <n v="-30610"/>
    <n v="-101580"/>
    <n v="-101710"/>
    <n v="-278267.63799999998"/>
    <n v="-198137.59499999997"/>
    <n v="-2.4727004701594875"/>
    <n v="9"/>
    <x v="2"/>
  </r>
  <r>
    <x v="8"/>
    <x v="4"/>
    <x v="2"/>
    <n v="146528.39599999998"/>
    <n v="-96118.89"/>
    <n v="-61650"/>
    <n v="-45550"/>
    <n v="-81760"/>
    <n v="-285078.89"/>
    <n v="-138550.49400000004"/>
    <n v="-0.94555388431331799"/>
    <n v="9"/>
    <x v="2"/>
  </r>
  <r>
    <x v="8"/>
    <x v="4"/>
    <x v="0"/>
    <n v="772367.07799999998"/>
    <n v="-385462.13300000003"/>
    <n v="-91310"/>
    <n v="-53250"/>
    <n v="-29750"/>
    <n v="-559772.13300000003"/>
    <n v="212594.94499999995"/>
    <n v="0.27525117402790172"/>
    <n v="9"/>
    <x v="2"/>
  </r>
  <r>
    <x v="8"/>
    <x v="4"/>
    <x v="0"/>
    <n v="274401.76400000002"/>
    <n v="-154176.36499999999"/>
    <n v="-104030"/>
    <n v="-93800"/>
    <n v="-38020"/>
    <n v="-390026.36499999999"/>
    <n v="-115624.60099999997"/>
    <n v="-0.42136974381841058"/>
    <n v="9"/>
    <x v="2"/>
  </r>
  <r>
    <x v="8"/>
    <x v="4"/>
    <x v="0"/>
    <n v="820295.83299999987"/>
    <n v="-426392.93199999997"/>
    <n v="-78880"/>
    <n v="-73250"/>
    <n v="-50370"/>
    <n v="-628892.93200000003"/>
    <n v="191402.90099999984"/>
    <n v="0.23333399159178694"/>
    <n v="9"/>
    <x v="2"/>
  </r>
  <r>
    <x v="8"/>
    <x v="4"/>
    <x v="1"/>
    <n v="556501.42799999996"/>
    <n v="-319155.592"/>
    <n v="-102390"/>
    <n v="-39890"/>
    <n v="-48700"/>
    <n v="-510135.592"/>
    <n v="46365.835999999952"/>
    <n v="8.3316652333909114E-2"/>
    <n v="9"/>
    <x v="2"/>
  </r>
  <r>
    <x v="8"/>
    <x v="4"/>
    <x v="2"/>
    <n v="246060.75899999999"/>
    <n v="-106901.102"/>
    <n v="-51610"/>
    <n v="-86030"/>
    <n v="-81520"/>
    <n v="-326061.10200000001"/>
    <n v="-80000.343000000023"/>
    <n v="-0.32512434459327999"/>
    <n v="9"/>
    <x v="2"/>
  </r>
  <r>
    <x v="8"/>
    <x v="4"/>
    <x v="0"/>
    <n v="352257.10099999997"/>
    <n v="-223099.989"/>
    <n v="-32670"/>
    <n v="-96740"/>
    <n v="-27480"/>
    <n v="-379989.989"/>
    <n v="-27732.888000000035"/>
    <n v="-7.8729109849797002E-2"/>
    <n v="9"/>
    <x v="2"/>
  </r>
  <r>
    <x v="8"/>
    <x v="4"/>
    <x v="0"/>
    <n v="359202.81599999999"/>
    <n v="-228863.99899999998"/>
    <n v="-74180"/>
    <n v="-19130"/>
    <n v="-97220"/>
    <n v="-419393.99899999995"/>
    <n v="-60191.182999999961"/>
    <n v="-0.16756879489497087"/>
    <n v="9"/>
    <x v="2"/>
  </r>
  <r>
    <x v="8"/>
    <x v="4"/>
    <x v="1"/>
    <n v="316760.83599999995"/>
    <n v="-131400.465"/>
    <n v="-97790"/>
    <n v="-73410"/>
    <n v="-84780"/>
    <n v="-387380.46499999997"/>
    <n v="-70619.629000000015"/>
    <n v="-0.22294305663469086"/>
    <n v="9"/>
    <x v="2"/>
  </r>
  <r>
    <x v="8"/>
    <x v="4"/>
    <x v="2"/>
    <n v="1011552.7799999999"/>
    <n v="-393203.13899999997"/>
    <n v="-94000"/>
    <n v="-57600"/>
    <n v="-22820"/>
    <n v="-567623.13899999997"/>
    <n v="443929.64099999995"/>
    <n v="0.43885959267493685"/>
    <n v="9"/>
    <x v="2"/>
  </r>
  <r>
    <x v="8"/>
    <x v="4"/>
    <x v="0"/>
    <n v="1087042.2219999998"/>
    <n v="-157801.80499999999"/>
    <n v="-71160"/>
    <n v="-83290"/>
    <n v="-83050"/>
    <n v="-395301.80499999999"/>
    <n v="691740.4169999999"/>
    <n v="0.63635101102816227"/>
    <n v="9"/>
    <x v="2"/>
  </r>
  <r>
    <x v="8"/>
    <x v="4"/>
    <x v="0"/>
    <n v="21754844.530999996"/>
    <n v="-966631.21799999988"/>
    <n v="-61570"/>
    <n v="-93140"/>
    <n v="-62000"/>
    <n v="-1183341.2179999999"/>
    <n v="20571503.312999997"/>
    <n v="0.94560562286189753"/>
    <n v="9"/>
    <x v="2"/>
  </r>
  <r>
    <x v="8"/>
    <x v="4"/>
    <x v="1"/>
    <n v="13649.348999999998"/>
    <n v="-46545.625"/>
    <n v="-56310"/>
    <n v="-32670"/>
    <n v="-92010"/>
    <n v="-227535.625"/>
    <n v="-213886.27600000001"/>
    <n v="-15.670071590960129"/>
    <n v="9"/>
    <x v="2"/>
  </r>
  <r>
    <x v="8"/>
    <x v="4"/>
    <x v="2"/>
    <n v="34452.957000000002"/>
    <n v="-32536.888999999996"/>
    <n v="-86040"/>
    <n v="-13510"/>
    <n v="-69470"/>
    <n v="-201556.889"/>
    <n v="-167103.932"/>
    <n v="-4.8502058038153297"/>
    <n v="9"/>
    <x v="2"/>
  </r>
  <r>
    <x v="8"/>
    <x v="4"/>
    <x v="3"/>
    <n v="33096.930999999997"/>
    <n v="-46954.935999999994"/>
    <n v="-43080"/>
    <n v="-18890"/>
    <n v="-82560"/>
    <n v="-191484.93599999999"/>
    <n v="-158388.005"/>
    <n v="-4.7855798170531285"/>
    <n v="9"/>
    <x v="2"/>
  </r>
  <r>
    <x v="8"/>
    <x v="4"/>
    <x v="0"/>
    <n v="3642.2890000000002"/>
    <n v="-796.9849999999999"/>
    <n v="-89810"/>
    <n v="-48980"/>
    <n v="-63870"/>
    <n v="-203456.98499999999"/>
    <n v="-199814.696"/>
    <n v="-54.859648973488923"/>
    <n v="9"/>
    <x v="2"/>
  </r>
  <r>
    <x v="8"/>
    <x v="4"/>
    <x v="1"/>
    <n v="8013.7119999999995"/>
    <n v="-9808.6309999999994"/>
    <n v="-46340"/>
    <n v="-71130"/>
    <n v="-14270"/>
    <n v="-141548.63099999999"/>
    <n v="-133534.91899999999"/>
    <n v="-16.663303971992008"/>
    <n v="9"/>
    <x v="2"/>
  </r>
  <r>
    <x v="8"/>
    <x v="4"/>
    <x v="2"/>
    <n v="54587.294999999998"/>
    <n v="-18042.304"/>
    <n v="-76850"/>
    <n v="-104720"/>
    <n v="-49420"/>
    <n v="-249032.304"/>
    <n v="-194445.00900000002"/>
    <n v="-3.562092772686392"/>
    <n v="9"/>
    <x v="2"/>
  </r>
  <r>
    <x v="8"/>
    <x v="4"/>
    <x v="3"/>
    <n v="37124.275999999998"/>
    <n v="-20382.970999999998"/>
    <n v="-75650"/>
    <n v="-36050"/>
    <n v="-17480"/>
    <n v="-149562.97099999999"/>
    <n v="-112438.69499999999"/>
    <n v="-3.0287107821308084"/>
    <n v="9"/>
    <x v="2"/>
  </r>
  <r>
    <x v="8"/>
    <x v="4"/>
    <x v="0"/>
    <n v="21747.341"/>
    <n v="-18734.183999999997"/>
    <n v="-77640"/>
    <n v="-66980"/>
    <n v="-77510"/>
    <n v="-240864.18400000001"/>
    <n v="-219116.84299999999"/>
    <n v="-10.075569376504465"/>
    <n v="9"/>
    <x v="2"/>
  </r>
  <r>
    <x v="8"/>
    <x v="4"/>
    <x v="1"/>
    <n v="24145.666999999998"/>
    <n v="-21029.554"/>
    <n v="-32730"/>
    <n v="-20890"/>
    <n v="-36480"/>
    <n v="-111129.554"/>
    <n v="-86983.887000000002"/>
    <n v="-3.602463622148024"/>
    <n v="9"/>
    <x v="2"/>
  </r>
  <r>
    <x v="8"/>
    <x v="4"/>
    <x v="2"/>
    <n v="411258.71499999997"/>
    <n v="-94783.5"/>
    <n v="-62420"/>
    <n v="-19360"/>
    <n v="-20840"/>
    <n v="-197403.5"/>
    <n v="213855.21499999997"/>
    <n v="0.52000166124139158"/>
    <n v="9"/>
    <x v="2"/>
  </r>
  <r>
    <x v="8"/>
    <x v="4"/>
    <x v="3"/>
    <n v="739106.571"/>
    <n v="-140474.152"/>
    <n v="-100130"/>
    <n v="-42440"/>
    <n v="-44290"/>
    <n v="-327334.152"/>
    <n v="411772.41899999999"/>
    <n v="0.55712184839985679"/>
    <n v="9"/>
    <x v="2"/>
  </r>
  <r>
    <x v="8"/>
    <x v="4"/>
    <x v="0"/>
    <n v="578064.19999999995"/>
    <n v="-128416.92499999999"/>
    <n v="-22970"/>
    <n v="-36310"/>
    <n v="-79450"/>
    <n v="-267146.92499999999"/>
    <n v="310917.27499999997"/>
    <n v="0.53785941942088789"/>
    <n v="9"/>
    <x v="2"/>
  </r>
  <r>
    <x v="8"/>
    <x v="4"/>
    <x v="1"/>
    <n v="111463.77899999999"/>
    <n v="-13320.096999999998"/>
    <n v="-103190"/>
    <n v="-53880"/>
    <n v="-97160"/>
    <n v="-267550.09700000001"/>
    <n v="-156086.31800000003"/>
    <n v="-1.4003321922182455"/>
    <n v="9"/>
    <x v="2"/>
  </r>
  <r>
    <x v="8"/>
    <x v="4"/>
    <x v="2"/>
    <n v="215318.348"/>
    <n v="-62420.847999999998"/>
    <n v="-70390"/>
    <n v="-84150"/>
    <n v="-90680"/>
    <n v="-307640.848"/>
    <n v="-92322.5"/>
    <n v="-0.42877209888309192"/>
    <n v="9"/>
    <x v="2"/>
  </r>
  <r>
    <x v="8"/>
    <x v="4"/>
    <x v="3"/>
    <n v="136385.011"/>
    <n v="-47046.51"/>
    <n v="-71880"/>
    <n v="-55300"/>
    <n v="-26260"/>
    <n v="-200486.51"/>
    <n v="-64101.499000000011"/>
    <n v="-0.47000398746164279"/>
    <n v="9"/>
    <x v="2"/>
  </r>
  <r>
    <x v="8"/>
    <x v="4"/>
    <x v="0"/>
    <n v="13916.126"/>
    <n v="-22763.132000000001"/>
    <n v="-93740"/>
    <n v="-67570"/>
    <n v="-72580"/>
    <n v="-256653.13200000001"/>
    <n v="-242737.00600000002"/>
    <n v="-17.442857732101594"/>
    <n v="9"/>
    <x v="2"/>
  </r>
  <r>
    <x v="8"/>
    <x v="4"/>
    <x v="1"/>
    <n v="6676.2849999999989"/>
    <n v="-5252.6949999999997"/>
    <n v="-90070"/>
    <n v="-104690"/>
    <n v="-37930"/>
    <n v="-237942.69500000001"/>
    <n v="-231266.41"/>
    <n v="-34.639984662128718"/>
    <n v="9"/>
    <x v="2"/>
  </r>
  <r>
    <x v="8"/>
    <x v="4"/>
    <x v="2"/>
    <n v="301285.908"/>
    <n v="-59746.218000000001"/>
    <n v="-107470"/>
    <n v="-102720"/>
    <n v="-17570"/>
    <n v="-287506.21799999999"/>
    <n v="13779.690000000002"/>
    <n v="4.5736257933444407E-2"/>
    <n v="9"/>
    <x v="2"/>
  </r>
  <r>
    <x v="8"/>
    <x v="4"/>
    <x v="3"/>
    <n v="371751.016"/>
    <n v="-51379.971999999994"/>
    <n v="-23830"/>
    <n v="-54920"/>
    <n v="-66210"/>
    <n v="-196339.97200000001"/>
    <n v="175411.04399999999"/>
    <n v="0.47185087989107199"/>
    <n v="9"/>
    <x v="2"/>
  </r>
  <r>
    <x v="8"/>
    <x v="4"/>
    <x v="0"/>
    <n v="10502757.677999999"/>
    <n v="-904251.27099999983"/>
    <n v="-38590"/>
    <n v="-40230"/>
    <n v="-83560"/>
    <n v="-1066631.2709999997"/>
    <n v="9436126.4069999997"/>
    <n v="0.89844274202057817"/>
    <n v="9"/>
    <x v="2"/>
  </r>
  <r>
    <x v="8"/>
    <x v="4"/>
    <x v="0"/>
    <n v="160378.23199999999"/>
    <n v="-80996.748000000007"/>
    <n v="-27750"/>
    <n v="-98270"/>
    <n v="-94470"/>
    <n v="-301486.74800000002"/>
    <n v="-141108.51600000003"/>
    <n v="-0.87984830759326516"/>
    <n v="9"/>
    <x v="2"/>
  </r>
  <r>
    <x v="8"/>
    <x v="4"/>
    <x v="1"/>
    <n v="576571.93999999994"/>
    <n v="-214852.77799999996"/>
    <n v="-59200"/>
    <n v="-93990"/>
    <n v="-76350"/>
    <n v="-444392.77799999993"/>
    <n v="132179.16200000001"/>
    <n v="0.22925007762257738"/>
    <n v="9"/>
    <x v="2"/>
  </r>
  <r>
    <x v="8"/>
    <x v="4"/>
    <x v="2"/>
    <n v="510603.40799999994"/>
    <n v="-218305.19899999999"/>
    <n v="-71520"/>
    <n v="-78180"/>
    <n v="-47970"/>
    <n v="-415975.19900000002"/>
    <n v="94628.208999999915"/>
    <n v="0.18532623855890898"/>
    <n v="9"/>
    <x v="2"/>
  </r>
  <r>
    <x v="8"/>
    <x v="4"/>
    <x v="0"/>
    <n v="17156.944"/>
    <n v="-50651.936999999998"/>
    <n v="-51890"/>
    <n v="-50130"/>
    <n v="-73870"/>
    <n v="-226541.93700000001"/>
    <n v="-209384.99300000002"/>
    <n v="-12.204096079115256"/>
    <n v="9"/>
    <x v="2"/>
  </r>
  <r>
    <x v="8"/>
    <x v="4"/>
    <x v="1"/>
    <n v="3394333.2569999998"/>
    <n v="-882766.01699999988"/>
    <n v="-83290"/>
    <n v="-107310"/>
    <n v="-13890"/>
    <n v="-1087256.017"/>
    <n v="2307077.2399999998"/>
    <n v="0.67968495292623532"/>
    <n v="9"/>
    <x v="2"/>
  </r>
  <r>
    <x v="8"/>
    <x v="4"/>
    <x v="2"/>
    <n v="8593306.3089999985"/>
    <n v="-51799.950999999994"/>
    <n v="-39450"/>
    <n v="-42620"/>
    <n v="-24410"/>
    <n v="-158279.951"/>
    <n v="8435026.3579999991"/>
    <n v="0.98158101837540357"/>
    <n v="9"/>
    <x v="2"/>
  </r>
  <r>
    <x v="8"/>
    <x v="4"/>
    <x v="0"/>
    <n v="275660.875"/>
    <n v="-5390.0140000000001"/>
    <n v="-93940"/>
    <n v="-38020"/>
    <n v="-31200"/>
    <n v="-168550.014"/>
    <n v="107110.861"/>
    <n v="0.3885602590501826"/>
    <n v="9"/>
    <x v="2"/>
  </r>
  <r>
    <x v="8"/>
    <x v="4"/>
    <x v="1"/>
    <n v="39653.557999999997"/>
    <n v="-354.291"/>
    <n v="-45850"/>
    <n v="-54290"/>
    <n v="-32390"/>
    <n v="-132884.291"/>
    <n v="-93230.733000000007"/>
    <n v="-2.3511315932860302"/>
    <n v="9"/>
    <x v="2"/>
  </r>
  <r>
    <x v="8"/>
    <x v="4"/>
    <x v="2"/>
    <n v="158732.67199999999"/>
    <n v="-165470.99799999999"/>
    <n v="-102470"/>
    <n v="-77300"/>
    <n v="-59490"/>
    <n v="-404730.99800000002"/>
    <n v="-245998.32600000003"/>
    <n v="-1.549764915442235"/>
    <n v="9"/>
    <x v="2"/>
  </r>
  <r>
    <x v="8"/>
    <x v="4"/>
    <x v="0"/>
    <n v="5464.4659999999994"/>
    <n v="-6951.7489999999998"/>
    <n v="-99700"/>
    <n v="-37530"/>
    <n v="-35700"/>
    <n v="-179881.74900000001"/>
    <n v="-174417.28300000002"/>
    <n v="-31.918449671020014"/>
    <n v="9"/>
    <x v="2"/>
  </r>
  <r>
    <x v="8"/>
    <x v="4"/>
    <x v="0"/>
    <n v="959208.56499999994"/>
    <n v="-77013.747999999992"/>
    <n v="-37750"/>
    <n v="-71620"/>
    <n v="-51480"/>
    <n v="-237863.74799999999"/>
    <n v="721344.81699999992"/>
    <n v="0.75202082562721906"/>
    <n v="9"/>
    <x v="2"/>
  </r>
  <r>
    <x v="8"/>
    <x v="4"/>
    <x v="0"/>
    <n v="1154286.987"/>
    <n v="-543146.59"/>
    <n v="-86970"/>
    <n v="-29220"/>
    <n v="-17710"/>
    <n v="-677046.59"/>
    <n v="477240.397"/>
    <n v="0.41345038311516547"/>
    <n v="9"/>
    <x v="2"/>
  </r>
  <r>
    <x v="8"/>
    <x v="4"/>
    <x v="0"/>
    <n v="1063363.7209999999"/>
    <n v="-1083599.7479999999"/>
    <n v="-21100"/>
    <n v="-39590"/>
    <n v="-52500"/>
    <n v="-1196789.7479999999"/>
    <n v="-133426.027"/>
    <n v="-0.12547543645228423"/>
    <n v="9"/>
    <x v="2"/>
  </r>
  <r>
    <x v="8"/>
    <x v="4"/>
    <x v="0"/>
    <n v="822198.24399999995"/>
    <n v="-201584.50899999999"/>
    <n v="-84630"/>
    <n v="-47510"/>
    <n v="-86080"/>
    <n v="-419804.50899999996"/>
    <n v="402393.73499999999"/>
    <n v="0.48941205838916874"/>
    <n v="9"/>
    <x v="2"/>
  </r>
  <r>
    <x v="8"/>
    <x v="17"/>
    <x v="0"/>
    <n v="10286.324999999999"/>
    <n v="-12271.777"/>
    <n v="-71170"/>
    <n v="-84510"/>
    <n v="-80630"/>
    <n v="-248581.777"/>
    <n v="-238295.45199999999"/>
    <n v="-23.166237893513962"/>
    <n v="9"/>
    <x v="2"/>
  </r>
  <r>
    <x v="8"/>
    <x v="17"/>
    <x v="0"/>
    <n v="2305832.5430000001"/>
    <n v="-1182306.8389999999"/>
    <n v="-23320"/>
    <n v="-58550"/>
    <n v="-39930"/>
    <n v="-1304106.8389999999"/>
    <n v="1001725.7040000001"/>
    <n v="0.43443124568651736"/>
    <n v="9"/>
    <x v="2"/>
  </r>
  <r>
    <x v="8"/>
    <x v="17"/>
    <x v="0"/>
    <n v="107731.883"/>
    <n v="-64704.947999999997"/>
    <n v="-98500"/>
    <n v="-38170"/>
    <n v="-88920"/>
    <n v="-290294.94799999997"/>
    <n v="-182563.06499999997"/>
    <n v="-1.6946057185318109"/>
    <n v="9"/>
    <x v="2"/>
  </r>
  <r>
    <x v="8"/>
    <x v="17"/>
    <x v="0"/>
    <n v="1369618.1240000001"/>
    <n v="-886277.54599999997"/>
    <n v="-65770"/>
    <n v="-29010"/>
    <n v="-18150"/>
    <n v="-999207.54599999997"/>
    <n v="370410.5780000001"/>
    <n v="0.27044806980080532"/>
    <n v="9"/>
    <x v="2"/>
  </r>
  <r>
    <x v="8"/>
    <x v="17"/>
    <x v="0"/>
    <n v="1874885.8169999998"/>
    <n v="-1311482.5989999999"/>
    <n v="-86340"/>
    <n v="-55480"/>
    <n v="-27190"/>
    <n v="-1480492.5989999999"/>
    <n v="394393.21799999988"/>
    <n v="0.21035585976700572"/>
    <n v="9"/>
    <x v="2"/>
  </r>
  <r>
    <x v="8"/>
    <x v="17"/>
    <x v="0"/>
    <n v="596383.48699999996"/>
    <n v="-153004.67699999997"/>
    <n v="-48970"/>
    <n v="-26340"/>
    <n v="-51040"/>
    <n v="-279354.67699999997"/>
    <n v="317028.81"/>
    <n v="0.53158549307720859"/>
    <n v="9"/>
    <x v="2"/>
  </r>
  <r>
    <x v="8"/>
    <x v="17"/>
    <x v="0"/>
    <n v="365386.18199999997"/>
    <n v="-195447.84"/>
    <n v="-35120"/>
    <n v="-72980"/>
    <n v="-81150"/>
    <n v="-384697.83999999997"/>
    <n v="-19311.657999999996"/>
    <n v="-5.2852732126580523E-2"/>
    <n v="9"/>
    <x v="2"/>
  </r>
  <r>
    <x v="8"/>
    <x v="17"/>
    <x v="0"/>
    <n v="23499.63"/>
    <n v="-2469.1239999999998"/>
    <n v="-90100"/>
    <n v="-17060"/>
    <n v="-32250"/>
    <n v="-141879.12400000001"/>
    <n v="-118379.49400000001"/>
    <n v="-5.0375045904978082"/>
    <n v="9"/>
    <x v="2"/>
  </r>
  <r>
    <x v="8"/>
    <x v="17"/>
    <x v="0"/>
    <n v="1097836.152"/>
    <n v="-1044827.889"/>
    <n v="-96510"/>
    <n v="-19800"/>
    <n v="-47650"/>
    <n v="-1208787.889"/>
    <n v="-110951.73699999996"/>
    <n v="-0.10106402198349172"/>
    <n v="9"/>
    <x v="2"/>
  </r>
  <r>
    <x v="8"/>
    <x v="17"/>
    <x v="0"/>
    <n v="2006454.0299999998"/>
    <n v="-936367.89399999985"/>
    <n v="-37860"/>
    <n v="-104350"/>
    <n v="-67860"/>
    <n v="-1146437.8939999999"/>
    <n v="860016.13599999994"/>
    <n v="0.42862488905365054"/>
    <n v="9"/>
    <x v="2"/>
  </r>
  <r>
    <x v="8"/>
    <x v="17"/>
    <x v="0"/>
    <n v="602963.72499999998"/>
    <n v="-145959.821"/>
    <n v="-30960"/>
    <n v="-95080"/>
    <n v="-96820"/>
    <n v="-368819.821"/>
    <n v="234143.90399999998"/>
    <n v="0.38832170873960947"/>
    <n v="9"/>
    <x v="2"/>
  </r>
  <r>
    <x v="8"/>
    <x v="17"/>
    <x v="0"/>
    <n v="156380.45499999999"/>
    <n v="-69321.664999999994"/>
    <n v="-71400"/>
    <n v="-19750"/>
    <n v="-65580"/>
    <n v="-226051.66499999998"/>
    <n v="-69671.209999999992"/>
    <n v="-0.44552377085742589"/>
    <n v="9"/>
    <x v="2"/>
  </r>
  <r>
    <x v="8"/>
    <x v="17"/>
    <x v="0"/>
    <n v="97958.53899999999"/>
    <n v="-45733.722999999998"/>
    <n v="-67320"/>
    <n v="-49550"/>
    <n v="-30220"/>
    <n v="-192823.723"/>
    <n v="-94865.184000000008"/>
    <n v="-0.96842179322417232"/>
    <n v="9"/>
    <x v="2"/>
  </r>
  <r>
    <x v="8"/>
    <x v="17"/>
    <x v="0"/>
    <n v="347250.19"/>
    <n v="-158257.40700000001"/>
    <n v="-41550"/>
    <n v="-105800"/>
    <n v="-73880"/>
    <n v="-379487.40700000001"/>
    <n v="-32237.217000000004"/>
    <n v="-9.283570730371668E-2"/>
    <n v="9"/>
    <x v="2"/>
  </r>
  <r>
    <x v="8"/>
    <x v="17"/>
    <x v="0"/>
    <n v="214775.46300000002"/>
    <n v="-423127.62099999998"/>
    <n v="-48070"/>
    <n v="-78050"/>
    <n v="-98940"/>
    <n v="-648187.62100000004"/>
    <n v="-433412.15800000005"/>
    <n v="-2.0179779940690898"/>
    <n v="9"/>
    <x v="2"/>
  </r>
  <r>
    <x v="8"/>
    <x v="17"/>
    <x v="0"/>
    <n v="150397.198"/>
    <n v="-37018.127999999997"/>
    <n v="-72990"/>
    <n v="-33010"/>
    <n v="-66340"/>
    <n v="-209358.128"/>
    <n v="-58960.929999999993"/>
    <n v="-0.3920347638391507"/>
    <n v="9"/>
    <x v="2"/>
  </r>
  <r>
    <x v="8"/>
    <x v="17"/>
    <x v="0"/>
    <n v="464125.71099999995"/>
    <n v="-127777.174"/>
    <n v="-102860"/>
    <n v="-69050"/>
    <n v="-97130"/>
    <n v="-396817.174"/>
    <n v="67308.536999999953"/>
    <n v="0.14502221144994909"/>
    <n v="9"/>
    <x v="2"/>
  </r>
  <r>
    <x v="8"/>
    <x v="17"/>
    <x v="0"/>
    <n v="594678.34299999999"/>
    <n v="-65129.742999999988"/>
    <n v="-81630"/>
    <n v="-106400"/>
    <n v="-57380"/>
    <n v="-310539.74300000002"/>
    <n v="284138.59999999998"/>
    <n v="0.47780216539683196"/>
    <n v="9"/>
    <x v="2"/>
  </r>
  <r>
    <x v="8"/>
    <x v="17"/>
    <x v="0"/>
    <n v="1960607.9639999999"/>
    <n v="-125652.037"/>
    <n v="-64960"/>
    <n v="-24370"/>
    <n v="-85370"/>
    <n v="-300352.03700000001"/>
    <n v="1660255.9269999999"/>
    <n v="0.84680668317432173"/>
    <n v="9"/>
    <x v="2"/>
  </r>
  <r>
    <x v="8"/>
    <x v="17"/>
    <x v="0"/>
    <n v="1808759.8269999998"/>
    <n v="-155291.90599999999"/>
    <n v="-45130"/>
    <n v="-16020"/>
    <n v="-20840"/>
    <n v="-237281.90599999999"/>
    <n v="1571477.9209999999"/>
    <n v="0.86881513926945486"/>
    <n v="9"/>
    <x v="2"/>
  </r>
  <r>
    <x v="8"/>
    <x v="17"/>
    <x v="0"/>
    <n v="533828.96700000006"/>
    <n v="-31527.397999999997"/>
    <n v="-34310"/>
    <n v="-46030"/>
    <n v="-23520"/>
    <n v="-135387.39799999999"/>
    <n v="398441.56900000008"/>
    <n v="0.74638431713279441"/>
    <n v="9"/>
    <x v="2"/>
  </r>
  <r>
    <x v="8"/>
    <x v="17"/>
    <x v="1"/>
    <n v="2729019.6359999999"/>
    <n v="-128918.083"/>
    <n v="-101440"/>
    <n v="-38570"/>
    <n v="-28850"/>
    <n v="-297778.08299999998"/>
    <n v="2431241.5529999998"/>
    <n v="0.89088459493957262"/>
    <n v="9"/>
    <x v="2"/>
  </r>
  <r>
    <x v="8"/>
    <x v="17"/>
    <x v="2"/>
    <n v="265584.16499999998"/>
    <n v="-415927.0849999999"/>
    <n v="-80560"/>
    <n v="-45280"/>
    <n v="-16990"/>
    <n v="-558757.08499999996"/>
    <n v="-293172.92"/>
    <n v="-1.103879517816885"/>
    <n v="9"/>
    <x v="2"/>
  </r>
  <r>
    <x v="8"/>
    <x v="17"/>
    <x v="0"/>
    <n v="268142.15399999998"/>
    <n v="-415919.57399999996"/>
    <n v="-73840"/>
    <n v="-61220"/>
    <n v="-71170"/>
    <n v="-622149.57400000002"/>
    <n v="-354007.42000000004"/>
    <n v="-1.3202229292153747"/>
    <n v="9"/>
    <x v="2"/>
  </r>
  <r>
    <x v="8"/>
    <x v="17"/>
    <x v="0"/>
    <n v="409709.223"/>
    <n v="-623975.00899999996"/>
    <n v="-36590"/>
    <n v="-73360"/>
    <n v="-61830"/>
    <n v="-795755.00899999996"/>
    <n v="-386045.78599999996"/>
    <n v="-0.94224333827115225"/>
    <n v="9"/>
    <x v="2"/>
  </r>
  <r>
    <x v="8"/>
    <x v="17"/>
    <x v="0"/>
    <n v="134071.07699999999"/>
    <n v="-208473.30699999994"/>
    <n v="-60420"/>
    <n v="-52060"/>
    <n v="-86960"/>
    <n v="-407913.30699999991"/>
    <n v="-273842.22999999992"/>
    <n v="-2.0425153293875602"/>
    <n v="9"/>
    <x v="2"/>
  </r>
  <r>
    <x v="8"/>
    <x v="17"/>
    <x v="0"/>
    <n v="244.54499999999999"/>
    <n v="-5292"/>
    <n v="-54860"/>
    <n v="-42110"/>
    <n v="-70530"/>
    <n v="-172792"/>
    <n v="-172547.45499999999"/>
    <n v="-705.58569997341999"/>
    <n v="9"/>
    <x v="2"/>
  </r>
  <r>
    <x v="8"/>
    <x v="17"/>
    <x v="0"/>
    <n v="8235.5909999999985"/>
    <n v="-2495.8710000000001"/>
    <n v="-88570"/>
    <n v="-103140"/>
    <n v="-22620"/>
    <n v="-216825.87100000001"/>
    <n v="-208590.28000000003"/>
    <n v="-25.327906643251232"/>
    <n v="9"/>
    <x v="2"/>
  </r>
  <r>
    <x v="8"/>
    <x v="17"/>
    <x v="1"/>
    <n v="143022.299"/>
    <n v="-106047.33299999997"/>
    <n v="-60500"/>
    <n v="-32720"/>
    <n v="-33340"/>
    <n v="-232607.33299999998"/>
    <n v="-89585.033999999985"/>
    <n v="-0.6263710947619433"/>
    <n v="9"/>
    <x v="2"/>
  </r>
  <r>
    <x v="8"/>
    <x v="17"/>
    <x v="2"/>
    <n v="61410.887999999992"/>
    <n v="-85818.564999999988"/>
    <n v="-25960"/>
    <n v="-18680"/>
    <n v="-56590"/>
    <n v="-187048.565"/>
    <n v="-125637.67700000001"/>
    <n v="-2.0458534486588116"/>
    <n v="9"/>
    <x v="2"/>
  </r>
  <r>
    <x v="8"/>
    <x v="17"/>
    <x v="0"/>
    <n v="109866.057"/>
    <n v="-92210.482000000004"/>
    <n v="-78660"/>
    <n v="-68100"/>
    <n v="-100920"/>
    <n v="-339890.48200000002"/>
    <n v="-230024.42500000002"/>
    <n v="-2.0936805350172896"/>
    <n v="9"/>
    <x v="2"/>
  </r>
  <r>
    <x v="8"/>
    <x v="17"/>
    <x v="0"/>
    <n v="90025.067999999999"/>
    <n v="-47163.395999999993"/>
    <n v="-30930"/>
    <n v="-55190"/>
    <n v="-108220"/>
    <n v="-241503.39600000001"/>
    <n v="-151478.32800000001"/>
    <n v="-1.6826238664990512"/>
    <n v="9"/>
    <x v="2"/>
  </r>
  <r>
    <x v="8"/>
    <x v="17"/>
    <x v="0"/>
    <n v="9445.8069999999989"/>
    <n v="-5311.6350000000002"/>
    <n v="-95570"/>
    <n v="-79440"/>
    <n v="-107210"/>
    <n v="-287531.63500000001"/>
    <n v="-278085.82800000004"/>
    <n v="-29.440134442721526"/>
    <n v="9"/>
    <x v="2"/>
  </r>
  <r>
    <x v="8"/>
    <x v="17"/>
    <x v="1"/>
    <n v="19115.949999999997"/>
    <n v="-16472.917999999998"/>
    <n v="-93260"/>
    <n v="-34000"/>
    <n v="-56280"/>
    <n v="-200012.91800000001"/>
    <n v="-180896.96799999999"/>
    <n v="-9.4631429774612315"/>
    <n v="9"/>
    <x v="2"/>
  </r>
  <r>
    <x v="8"/>
    <x v="17"/>
    <x v="2"/>
    <n v="36264.697"/>
    <n v="-88349.722999999998"/>
    <n v="-101160"/>
    <n v="-42010"/>
    <n v="-36750"/>
    <n v="-268269.723"/>
    <n v="-232005.02600000001"/>
    <n v="-6.3975448629834135"/>
    <n v="9"/>
    <x v="2"/>
  </r>
  <r>
    <x v="8"/>
    <x v="17"/>
    <x v="0"/>
    <n v="19665.456999999999"/>
    <n v="-11417.965999999999"/>
    <n v="-70420"/>
    <n v="-34680"/>
    <n v="-106990"/>
    <n v="-223507.96599999999"/>
    <n v="-203842.50899999999"/>
    <n v="-10.365510905747067"/>
    <n v="9"/>
    <x v="2"/>
  </r>
  <r>
    <x v="8"/>
    <x v="17"/>
    <x v="0"/>
    <n v="6700366.6029999992"/>
    <n v="-378723.49200000003"/>
    <n v="-107490"/>
    <n v="-15430"/>
    <n v="-50860"/>
    <n v="-552503.49200000009"/>
    <n v="6147863.1109999996"/>
    <n v="0.91754130412019197"/>
    <n v="9"/>
    <x v="2"/>
  </r>
  <r>
    <x v="8"/>
    <x v="17"/>
    <x v="1"/>
    <n v="143146.79399999999"/>
    <n v="-69382.256999999998"/>
    <n v="-60710"/>
    <n v="-95530"/>
    <n v="-44800"/>
    <n v="-270422.25699999998"/>
    <n v="-127275.46299999999"/>
    <n v="-0.88912548750480569"/>
    <n v="9"/>
    <x v="2"/>
  </r>
  <r>
    <x v="8"/>
    <x v="17"/>
    <x v="2"/>
    <n v="65064.341999999997"/>
    <n v="-7186.003999999999"/>
    <n v="-97850"/>
    <n v="-27900"/>
    <n v="-107830"/>
    <n v="-240766.00399999999"/>
    <n v="-175701.66199999998"/>
    <n v="-2.7004293995626667"/>
    <n v="9"/>
    <x v="2"/>
  </r>
  <r>
    <x v="8"/>
    <x v="17"/>
    <x v="0"/>
    <n v="27996.759000000002"/>
    <n v="-12037.164999999999"/>
    <n v="-22860"/>
    <n v="-93740"/>
    <n v="-60640"/>
    <n v="-189277.16500000001"/>
    <n v="-161280.40600000002"/>
    <n v="-5.7606812988603435"/>
    <n v="9"/>
    <x v="2"/>
  </r>
  <r>
    <x v="8"/>
    <x v="17"/>
    <x v="0"/>
    <n v="143597.66399999999"/>
    <n v="-31441.689999999995"/>
    <n v="-24970"/>
    <n v="-96960"/>
    <n v="-56090"/>
    <n v="-209461.69"/>
    <n v="-65864.026000000013"/>
    <n v="-0.45867059508711799"/>
    <n v="9"/>
    <x v="2"/>
  </r>
  <r>
    <x v="8"/>
    <x v="17"/>
    <x v="1"/>
    <n v="82794.474000000002"/>
    <n v="-4770.3249999999998"/>
    <n v="-83460"/>
    <n v="-93650"/>
    <n v="-63070"/>
    <n v="-244950.32500000001"/>
    <n v="-162155.85100000002"/>
    <n v="-1.9585347084879121"/>
    <n v="9"/>
    <x v="2"/>
  </r>
  <r>
    <x v="8"/>
    <x v="17"/>
    <x v="0"/>
    <n v="119429.89099999999"/>
    <n v="-35016.428999999996"/>
    <n v="-25340"/>
    <n v="-93370"/>
    <n v="-87870"/>
    <n v="-241596.429"/>
    <n v="-122166.53800000002"/>
    <n v="-1.0229142551926136"/>
    <n v="9"/>
    <x v="2"/>
  </r>
  <r>
    <x v="8"/>
    <x v="17"/>
    <x v="1"/>
    <n v="243382.36999999997"/>
    <n v="-66484.285000000003"/>
    <n v="-83270"/>
    <n v="-72820"/>
    <n v="-46410"/>
    <n v="-268984.28500000003"/>
    <n v="-25601.915000000066"/>
    <n v="-0.10519215093517278"/>
    <n v="9"/>
    <x v="2"/>
  </r>
  <r>
    <x v="8"/>
    <x v="17"/>
    <x v="2"/>
    <n v="152319.27899999998"/>
    <n v="-25793.641999999996"/>
    <n v="-77740"/>
    <n v="-66610"/>
    <n v="-16420"/>
    <n v="-186563.64199999999"/>
    <n v="-34244.363000000012"/>
    <n v="-0.22481962378511533"/>
    <n v="9"/>
    <x v="2"/>
  </r>
  <r>
    <x v="8"/>
    <x v="17"/>
    <x v="3"/>
    <n v="155170.92499999999"/>
    <n v="-28256.703999999998"/>
    <n v="-15210"/>
    <n v="-107170"/>
    <n v="-12330"/>
    <n v="-162966.704"/>
    <n v="-7795.7790000000095"/>
    <n v="-5.0239946691044153E-2"/>
    <n v="9"/>
    <x v="2"/>
  </r>
  <r>
    <x v="8"/>
    <x v="17"/>
    <x v="0"/>
    <n v="534359.973"/>
    <n v="-127702.162"/>
    <n v="-91900"/>
    <n v="-25990"/>
    <n v="-55070"/>
    <n v="-300662.16200000001"/>
    <n v="233697.81099999999"/>
    <n v="0.43734153530994357"/>
    <n v="9"/>
    <x v="2"/>
  </r>
  <r>
    <x v="8"/>
    <x v="17"/>
    <x v="1"/>
    <n v="38663.358999999997"/>
    <n v="-15304.736999999999"/>
    <n v="-38330"/>
    <n v="-70290"/>
    <n v="-40730"/>
    <n v="-164654.73699999999"/>
    <n v="-125991.378"/>
    <n v="-3.258676464194433"/>
    <n v="9"/>
    <x v="2"/>
  </r>
  <r>
    <x v="8"/>
    <x v="17"/>
    <x v="2"/>
    <n v="12698.329"/>
    <n v="-3945.27"/>
    <n v="-22220"/>
    <n v="-91850"/>
    <n v="-104190"/>
    <n v="-222205.27"/>
    <n v="-209506.94099999999"/>
    <n v="-16.498780351335991"/>
    <n v="9"/>
    <x v="2"/>
  </r>
  <r>
    <x v="8"/>
    <x v="17"/>
    <x v="3"/>
    <n v="590362.98299999989"/>
    <n v="-221577.05499999996"/>
    <n v="-13980"/>
    <n v="-59910"/>
    <n v="-86570"/>
    <n v="-382037.05499999993"/>
    <n v="208325.92799999996"/>
    <n v="0.35287769389159007"/>
    <n v="9"/>
    <x v="2"/>
  </r>
  <r>
    <x v="8"/>
    <x v="17"/>
    <x v="0"/>
    <n v="38056.375"/>
    <n v="-17344.886999999999"/>
    <n v="-37740"/>
    <n v="-32920"/>
    <n v="-77630"/>
    <n v="-165634.88699999999"/>
    <n v="-127578.51199999999"/>
    <n v="-3.3523558667897295"/>
    <n v="9"/>
    <x v="2"/>
  </r>
  <r>
    <x v="8"/>
    <x v="17"/>
    <x v="1"/>
    <n v="938.81200000000001"/>
    <n v="-1316.616"/>
    <n v="-17840"/>
    <n v="-90070"/>
    <n v="-101570"/>
    <n v="-210796.61600000001"/>
    <n v="-209857.804"/>
    <n v="-223.53549379428469"/>
    <n v="9"/>
    <x v="2"/>
  </r>
  <r>
    <x v="8"/>
    <x v="17"/>
    <x v="2"/>
    <n v="770344.071"/>
    <n v="-18233.221999999998"/>
    <n v="-21210"/>
    <n v="-80770"/>
    <n v="-38940"/>
    <n v="-159153.22200000001"/>
    <n v="611190.84899999993"/>
    <n v="0.79339982224644123"/>
    <n v="9"/>
    <x v="2"/>
  </r>
  <r>
    <x v="8"/>
    <x v="17"/>
    <x v="3"/>
    <n v="2041229.645"/>
    <n v="-229490.66699999999"/>
    <n v="-26810"/>
    <n v="-68670"/>
    <n v="-85050"/>
    <n v="-410020.66700000002"/>
    <n v="1631208.9780000001"/>
    <n v="0.79913055446536985"/>
    <n v="9"/>
    <x v="2"/>
  </r>
  <r>
    <x v="8"/>
    <x v="17"/>
    <x v="0"/>
    <n v="437911.98499999999"/>
    <n v="-135466.00900000002"/>
    <n v="-82990"/>
    <n v="-89170"/>
    <n v="-25330"/>
    <n v="-332956.00900000002"/>
    <n v="104955.97599999997"/>
    <n v="0.23967367780536988"/>
    <n v="9"/>
    <x v="2"/>
  </r>
  <r>
    <x v="8"/>
    <x v="5"/>
    <x v="1"/>
    <n v="176119.68499999997"/>
    <n v="-38004.049999999996"/>
    <n v="-59040"/>
    <n v="-76990"/>
    <n v="-44850"/>
    <n v="-218884.05"/>
    <n v="-42764.36500000002"/>
    <n v="-0.24281422601908484"/>
    <n v="9"/>
    <x v="2"/>
  </r>
  <r>
    <x v="8"/>
    <x v="5"/>
    <x v="2"/>
    <n v="3872.4349999999999"/>
    <n v="-7832.985999999999"/>
    <n v="-19890"/>
    <n v="-69060"/>
    <n v="-35200"/>
    <n v="-131982.986"/>
    <n v="-128110.55100000001"/>
    <n v="-33.082685958576455"/>
    <n v="9"/>
    <x v="2"/>
  </r>
  <r>
    <x v="8"/>
    <x v="5"/>
    <x v="3"/>
    <n v="266880.92899999995"/>
    <n v="-385753.61299999995"/>
    <n v="-18080"/>
    <n v="-34710"/>
    <n v="-22510"/>
    <n v="-461053.61299999995"/>
    <n v="-194172.68400000001"/>
    <n v="-0.72756297996849395"/>
    <n v="9"/>
    <x v="2"/>
  </r>
  <r>
    <x v="8"/>
    <x v="5"/>
    <x v="0"/>
    <n v="864694.99199999997"/>
    <n v="-81426.260999999999"/>
    <n v="-85470"/>
    <n v="-80090"/>
    <n v="-35390"/>
    <n v="-282376.261"/>
    <n v="582318.73099999991"/>
    <n v="0.67343830644042857"/>
    <n v="9"/>
    <x v="2"/>
  </r>
  <r>
    <x v="8"/>
    <x v="5"/>
    <x v="0"/>
    <n v="261585.35899999997"/>
    <n v="-200829.94399999999"/>
    <n v="-23810"/>
    <n v="-102030"/>
    <n v="-37180"/>
    <n v="-363849.94400000002"/>
    <n v="-102264.58500000005"/>
    <n v="-0.39094154730578812"/>
    <n v="9"/>
    <x v="2"/>
  </r>
  <r>
    <x v="8"/>
    <x v="5"/>
    <x v="1"/>
    <n v="458220.04200000002"/>
    <n v="-540393.47600000002"/>
    <n v="-61950"/>
    <n v="-69840"/>
    <n v="-98850"/>
    <n v="-771033.47600000002"/>
    <n v="-312813.43400000001"/>
    <n v="-0.68267078112659241"/>
    <n v="9"/>
    <x v="2"/>
  </r>
  <r>
    <x v="8"/>
    <x v="5"/>
    <x v="2"/>
    <n v="36117.549999999996"/>
    <n v="-2472.5959999999995"/>
    <n v="-29550"/>
    <n v="-53300"/>
    <n v="-96850"/>
    <n v="-182172.59599999999"/>
    <n v="-146055.046"/>
    <n v="-4.0438802188963541"/>
    <n v="9"/>
    <x v="2"/>
  </r>
  <r>
    <x v="8"/>
    <x v="5"/>
    <x v="0"/>
    <n v="17668.427"/>
    <n v="-2583.098"/>
    <n v="-21570"/>
    <n v="-56590"/>
    <n v="-95550"/>
    <n v="-176293.098"/>
    <n v="-158624.671"/>
    <n v="-8.977860394702935"/>
    <n v="9"/>
    <x v="2"/>
  </r>
  <r>
    <x v="8"/>
    <x v="5"/>
    <x v="1"/>
    <n v="702280.978"/>
    <n v="-40987.176999999996"/>
    <n v="-86610"/>
    <n v="-35310"/>
    <n v="-57650"/>
    <n v="-220557.177"/>
    <n v="481723.80099999998"/>
    <n v="0.68594169013645134"/>
    <n v="9"/>
    <x v="2"/>
  </r>
  <r>
    <x v="8"/>
    <x v="5"/>
    <x v="2"/>
    <n v="1005313.988"/>
    <n v="-79709.62999999999"/>
    <n v="-60170"/>
    <n v="-36770"/>
    <n v="-39690"/>
    <n v="-216339.63"/>
    <n v="788974.35800000001"/>
    <n v="0.78480391939000849"/>
    <n v="9"/>
    <x v="2"/>
  </r>
  <r>
    <x v="8"/>
    <x v="5"/>
    <x v="0"/>
    <n v="79843.427999999985"/>
    <n v="-11426.94"/>
    <n v="-107080"/>
    <n v="-44070"/>
    <n v="-30250"/>
    <n v="-192826.94"/>
    <n v="-112983.51200000002"/>
    <n v="-1.4150633913163151"/>
    <n v="9"/>
    <x v="2"/>
  </r>
  <r>
    <x v="8"/>
    <x v="5"/>
    <x v="1"/>
    <n v="198638.43299999999"/>
    <n v="-54546.561999999998"/>
    <n v="-54810"/>
    <n v="-84430"/>
    <n v="-28700"/>
    <n v="-222486.56200000001"/>
    <n v="-23848.129000000015"/>
    <n v="-0.12005797991771319"/>
    <n v="9"/>
    <x v="2"/>
  </r>
  <r>
    <x v="8"/>
    <x v="5"/>
    <x v="2"/>
    <n v="17483.584999999999"/>
    <n v="-21498.203999999998"/>
    <n v="-62440"/>
    <n v="-84460"/>
    <n v="-38010"/>
    <n v="-206408.204"/>
    <n v="-188924.61900000001"/>
    <n v="-10.805828381307382"/>
    <n v="9"/>
    <x v="2"/>
  </r>
  <r>
    <x v="8"/>
    <x v="5"/>
    <x v="0"/>
    <n v="108079.594"/>
    <n v="-80977.693999999989"/>
    <n v="-66250"/>
    <n v="-93650"/>
    <n v="-105380"/>
    <n v="-346257.69400000002"/>
    <n v="-238178.10000000003"/>
    <n v="-2.2037286705573678"/>
    <n v="9"/>
    <x v="2"/>
  </r>
  <r>
    <x v="8"/>
    <x v="5"/>
    <x v="0"/>
    <n v="62722.043999999994"/>
    <n v="-50573.942999999992"/>
    <n v="-57280"/>
    <n v="-43090"/>
    <n v="-94560"/>
    <n v="-245503.943"/>
    <n v="-182781.899"/>
    <n v="-2.9141572458958769"/>
    <n v="9"/>
    <x v="2"/>
  </r>
  <r>
    <x v="8"/>
    <x v="5"/>
    <x v="0"/>
    <n v="129479.62300000001"/>
    <n v="-221191.99899999998"/>
    <n v="-22160"/>
    <n v="-59150"/>
    <n v="-30250"/>
    <n v="-332751.99899999995"/>
    <n v="-203272.37599999993"/>
    <n v="-1.5699178858437046"/>
    <n v="9"/>
    <x v="2"/>
  </r>
  <r>
    <x v="8"/>
    <x v="5"/>
    <x v="0"/>
    <n v="77936.845000000001"/>
    <n v="-81268.376000000004"/>
    <n v="-88910"/>
    <n v="-72520"/>
    <n v="-89020"/>
    <n v="-331718.37599999999"/>
    <n v="-253781.53099999999"/>
    <n v="-3.2562458872950271"/>
    <n v="9"/>
    <x v="2"/>
  </r>
  <r>
    <x v="8"/>
    <x v="5"/>
    <x v="0"/>
    <n v="17829.252"/>
    <n v="-20264.082999999999"/>
    <n v="-38770"/>
    <n v="-25750"/>
    <n v="-75790"/>
    <n v="-160574.08299999998"/>
    <n v="-142744.83099999998"/>
    <n v="-8.0062153476769513"/>
    <n v="9"/>
    <x v="2"/>
  </r>
  <r>
    <x v="8"/>
    <x v="5"/>
    <x v="0"/>
    <n v="24953.697999999997"/>
    <n v="-23028.907999999999"/>
    <n v="-66850"/>
    <n v="-28960"/>
    <n v="-36520"/>
    <n v="-155358.908"/>
    <n v="-130405.20999999999"/>
    <n v="-5.2258871610933184"/>
    <n v="9"/>
    <x v="2"/>
  </r>
  <r>
    <x v="8"/>
    <x v="5"/>
    <x v="0"/>
    <n v="83498.974999999991"/>
    <n v="-32641.860999999994"/>
    <n v="-104380"/>
    <n v="-40730"/>
    <n v="-36920"/>
    <n v="-214671.861"/>
    <n v="-131172.886"/>
    <n v="-1.5709520506090047"/>
    <n v="9"/>
    <x v="2"/>
  </r>
  <r>
    <x v="8"/>
    <x v="5"/>
    <x v="0"/>
    <n v="341807.17899999995"/>
    <n v="-137318.71999999997"/>
    <n v="-67010"/>
    <n v="-29900"/>
    <n v="-106370"/>
    <n v="-340598.72"/>
    <n v="1208.4589999999735"/>
    <n v="3.5354991768618577E-3"/>
    <n v="9"/>
    <x v="2"/>
  </r>
  <r>
    <x v="8"/>
    <x v="5"/>
    <x v="0"/>
    <n v="78005.717999999993"/>
    <n v="-31749.472999999998"/>
    <n v="-62540"/>
    <n v="-33260"/>
    <n v="-37090"/>
    <n v="-164639.473"/>
    <n v="-86633.755000000005"/>
    <n v="-1.1106077505754131"/>
    <n v="9"/>
    <x v="2"/>
  </r>
  <r>
    <x v="8"/>
    <x v="5"/>
    <x v="0"/>
    <n v="33376.322"/>
    <n v="-14029.505000000001"/>
    <n v="-102210"/>
    <n v="-45400"/>
    <n v="-68360"/>
    <n v="-229999.505"/>
    <n v="-196623.18300000002"/>
    <n v="-5.8910979765835201"/>
    <n v="9"/>
    <x v="2"/>
  </r>
  <r>
    <x v="8"/>
    <x v="5"/>
    <x v="0"/>
    <n v="22462.817999999999"/>
    <n v="-9529.2189999999991"/>
    <n v="-91060"/>
    <n v="-69230"/>
    <n v="-25970"/>
    <n v="-195789.21900000001"/>
    <n v="-173326.40100000001"/>
    <n v="-7.7161467897749967"/>
    <n v="9"/>
    <x v="2"/>
  </r>
  <r>
    <x v="8"/>
    <x v="5"/>
    <x v="0"/>
    <n v="30083.073999999997"/>
    <n v="-26182.120999999999"/>
    <n v="-50160"/>
    <n v="-47440"/>
    <n v="-47820"/>
    <n v="-171602.12099999998"/>
    <n v="-141519.04699999999"/>
    <n v="-4.7042748025018986"/>
    <n v="9"/>
    <x v="2"/>
  </r>
  <r>
    <x v="8"/>
    <x v="5"/>
    <x v="0"/>
    <n v="24070.941999999995"/>
    <n v="-20724.732"/>
    <n v="-26480"/>
    <n v="-13760"/>
    <n v="-98690"/>
    <n v="-159654.73199999999"/>
    <n v="-135583.78999999998"/>
    <n v="-5.6326748658195429"/>
    <n v="9"/>
    <x v="2"/>
  </r>
  <r>
    <x v="8"/>
    <x v="5"/>
    <x v="0"/>
    <n v="24304.958999999999"/>
    <n v="-21743.007999999998"/>
    <n v="-43580"/>
    <n v="-74350"/>
    <n v="-94510"/>
    <n v="-234183.008"/>
    <n v="-209878.049"/>
    <n v="-8.6351945296431065"/>
    <n v="9"/>
    <x v="2"/>
  </r>
  <r>
    <x v="8"/>
    <x v="5"/>
    <x v="0"/>
    <n v="126232.43499999998"/>
    <n v="-112281.44899999999"/>
    <n v="-22980"/>
    <n v="-69040"/>
    <n v="-50200"/>
    <n v="-254501.44899999999"/>
    <n v="-128269.01400000001"/>
    <n v="-1.0161335634537987"/>
    <n v="9"/>
    <x v="2"/>
  </r>
  <r>
    <x v="8"/>
    <x v="5"/>
    <x v="0"/>
    <n v="79850.798999999999"/>
    <n v="-34831.733999999997"/>
    <n v="-40630"/>
    <n v="-48720"/>
    <n v="-54430"/>
    <n v="-178611.734"/>
    <n v="-98760.934999999998"/>
    <n v="-1.2368183692188226"/>
    <n v="9"/>
    <x v="2"/>
  </r>
  <r>
    <x v="8"/>
    <x v="5"/>
    <x v="0"/>
    <n v="107101.58899999999"/>
    <n v="-65526.677999999993"/>
    <n v="-67770"/>
    <n v="-43810"/>
    <n v="-65370"/>
    <n v="-242476.67799999999"/>
    <n v="-135375.08899999998"/>
    <n v="-1.2639876799586978"/>
    <n v="9"/>
    <x v="2"/>
  </r>
  <r>
    <x v="8"/>
    <x v="5"/>
    <x v="0"/>
    <n v="227705.74399999998"/>
    <n v="-204644.62899999996"/>
    <n v="-44300"/>
    <n v="-13190"/>
    <n v="-13030"/>
    <n v="-275164.62899999996"/>
    <n v="-47458.88499999998"/>
    <n v="-0.20842199307892728"/>
    <n v="9"/>
    <x v="2"/>
  </r>
  <r>
    <x v="8"/>
    <x v="5"/>
    <x v="0"/>
    <n v="155358.329"/>
    <n v="-139512.00899999999"/>
    <n v="-49930"/>
    <n v="-16360"/>
    <n v="-25140"/>
    <n v="-230942.00899999999"/>
    <n v="-75583.679999999993"/>
    <n v="-0.48651192688870898"/>
    <n v="9"/>
    <x v="2"/>
  </r>
  <r>
    <x v="8"/>
    <x v="5"/>
    <x v="0"/>
    <n v="125675.56399999998"/>
    <n v="-49271.543999999994"/>
    <n v="-62950"/>
    <n v="-66470"/>
    <n v="-41510"/>
    <n v="-220201.54399999999"/>
    <n v="-94525.98000000001"/>
    <n v="-0.75214287480738917"/>
    <n v="9"/>
    <x v="2"/>
  </r>
  <r>
    <x v="8"/>
    <x v="5"/>
    <x v="0"/>
    <n v="336557.20699999999"/>
    <n v="-543532.7379999999"/>
    <n v="-40650"/>
    <n v="-99440"/>
    <n v="-40860"/>
    <n v="-724482.7379999999"/>
    <n v="-387925.5309999999"/>
    <n v="-1.1526288040535109"/>
    <n v="9"/>
    <x v="2"/>
  </r>
  <r>
    <x v="8"/>
    <x v="5"/>
    <x v="0"/>
    <n v="507074.16200000001"/>
    <n v="-1097510.463"/>
    <n v="-42190"/>
    <n v="-56430"/>
    <n v="-50740"/>
    <n v="-1246870.463"/>
    <n v="-739796.30099999998"/>
    <n v="-1.4589508920787804"/>
    <n v="9"/>
    <x v="2"/>
  </r>
  <r>
    <x v="8"/>
    <x v="5"/>
    <x v="0"/>
    <n v="219074.52699999997"/>
    <n v="-175562.443"/>
    <n v="-61340"/>
    <n v="-55580"/>
    <n v="-63610"/>
    <n v="-356092.44299999997"/>
    <n v="-137017.916"/>
    <n v="-0.6254397436174769"/>
    <n v="9"/>
    <x v="2"/>
  </r>
  <r>
    <x v="8"/>
    <x v="5"/>
    <x v="0"/>
    <n v="50916.593000000001"/>
    <n v="-36207.870999999999"/>
    <n v="-78250"/>
    <n v="-53310"/>
    <n v="-92620"/>
    <n v="-260387.87099999998"/>
    <n v="-209471.27799999999"/>
    <n v="-4.1140081387613661"/>
    <n v="9"/>
    <x v="2"/>
  </r>
  <r>
    <x v="8"/>
    <x v="5"/>
    <x v="0"/>
    <n v="96695.137000000002"/>
    <n v="-81192.005999999994"/>
    <n v="-65710"/>
    <n v="-52070"/>
    <n v="-103150"/>
    <n v="-302122.00599999999"/>
    <n v="-205426.86900000001"/>
    <n v="-2.1244798381122312"/>
    <n v="9"/>
    <x v="2"/>
  </r>
  <r>
    <x v="8"/>
    <x v="5"/>
    <x v="0"/>
    <n v="220712.00899999999"/>
    <n v="-177189.76099999997"/>
    <n v="-97170"/>
    <n v="-61330"/>
    <n v="-21870"/>
    <n v="-357559.76099999994"/>
    <n v="-136847.75199999995"/>
    <n v="-0.62002857307143611"/>
    <n v="9"/>
    <x v="2"/>
  </r>
  <r>
    <x v="8"/>
    <x v="5"/>
    <x v="1"/>
    <n v="103590.095"/>
    <n v="-73403.763999999996"/>
    <n v="-57870"/>
    <n v="-86130"/>
    <n v="-96880"/>
    <n v="-314283.76399999997"/>
    <n v="-210693.66899999997"/>
    <n v="-2.0339171327142807"/>
    <n v="9"/>
    <x v="2"/>
  </r>
  <r>
    <x v="8"/>
    <x v="5"/>
    <x v="2"/>
    <n v="49376.137999999992"/>
    <n v="-79214.751000000004"/>
    <n v="-42290"/>
    <n v="-96200"/>
    <n v="-59170"/>
    <n v="-276874.75099999999"/>
    <n v="-227498.61300000001"/>
    <n v="-4.6074606523499275"/>
    <n v="9"/>
    <x v="2"/>
  </r>
  <r>
    <x v="8"/>
    <x v="5"/>
    <x v="0"/>
    <n v="203237.53099999999"/>
    <n v="-339942.39999999997"/>
    <n v="-100970"/>
    <n v="-103430"/>
    <n v="-54450"/>
    <n v="-598792.39999999991"/>
    <n v="-395554.86899999995"/>
    <n v="-1.9462688168554851"/>
    <n v="9"/>
    <x v="2"/>
  </r>
  <r>
    <x v="8"/>
    <x v="5"/>
    <x v="0"/>
    <n v="102276.93"/>
    <n v="-44813.264999999992"/>
    <n v="-45500"/>
    <n v="-42560"/>
    <n v="-48430"/>
    <n v="-181303.26499999998"/>
    <n v="-79026.334999999992"/>
    <n v="-0.77267019062852194"/>
    <n v="9"/>
    <x v="2"/>
  </r>
  <r>
    <x v="8"/>
    <x v="5"/>
    <x v="0"/>
    <n v="25569.228999999999"/>
    <n v="-17984.147999999997"/>
    <n v="-105500"/>
    <n v="-88590"/>
    <n v="-43380"/>
    <n v="-255454.14799999999"/>
    <n v="-229884.91899999999"/>
    <n v="-8.9906863832304058"/>
    <n v="9"/>
    <x v="2"/>
  </r>
  <r>
    <x v="8"/>
    <x v="5"/>
    <x v="0"/>
    <n v="13292.006000000001"/>
    <n v="-5297.53"/>
    <n v="-28910"/>
    <n v="-18770"/>
    <n v="-106770"/>
    <n v="-159747.53"/>
    <n v="-146455.524"/>
    <n v="-11.018316121735124"/>
    <n v="9"/>
    <x v="2"/>
  </r>
  <r>
    <x v="8"/>
    <x v="5"/>
    <x v="0"/>
    <n v="20742.672999999999"/>
    <n v="-21826.63"/>
    <n v="-73080"/>
    <n v="-69750"/>
    <n v="-26120"/>
    <n v="-190776.63"/>
    <n v="-170033.95699999999"/>
    <n v="-8.1973021027714221"/>
    <n v="9"/>
    <x v="2"/>
  </r>
  <r>
    <x v="8"/>
    <x v="5"/>
    <x v="1"/>
    <n v="79616.418000000005"/>
    <n v="-10450.761999999999"/>
    <n v="-14950"/>
    <n v="-101300"/>
    <n v="-13080"/>
    <n v="-139780.76199999999"/>
    <n v="-60164.343999999983"/>
    <n v="-0.75567760408412221"/>
    <n v="9"/>
    <x v="2"/>
  </r>
  <r>
    <x v="8"/>
    <x v="5"/>
    <x v="2"/>
    <n v="30104.465999999997"/>
    <n v="-22088.611999999997"/>
    <n v="-45120"/>
    <n v="-24510"/>
    <n v="-84110"/>
    <n v="-175828.61199999999"/>
    <n v="-145724.14600000001"/>
    <n v="-4.840615541893353"/>
    <n v="9"/>
    <x v="2"/>
  </r>
  <r>
    <x v="8"/>
    <x v="5"/>
    <x v="0"/>
    <n v="111443.12199999999"/>
    <n v="-46772.116999999998"/>
    <n v="-93170"/>
    <n v="-18590"/>
    <n v="-88070"/>
    <n v="-246602.117"/>
    <n v="-135158.995"/>
    <n v="-1.2128069689217789"/>
    <n v="9"/>
    <x v="2"/>
  </r>
  <r>
    <x v="8"/>
    <x v="5"/>
    <x v="0"/>
    <n v="97777.581999999995"/>
    <n v="-27245.203999999994"/>
    <n v="-52810"/>
    <n v="-58580"/>
    <n v="-103020"/>
    <n v="-241655.204"/>
    <n v="-143877.622"/>
    <n v="-1.4714786258469759"/>
    <n v="9"/>
    <x v="2"/>
  </r>
  <r>
    <x v="8"/>
    <x v="5"/>
    <x v="0"/>
    <n v="50241.883999999991"/>
    <n v="-8001.1259999999993"/>
    <n v="-93760"/>
    <n v="-70220"/>
    <n v="-72080"/>
    <n v="-244061.12599999999"/>
    <n v="-193819.242"/>
    <n v="-3.8577224134349746"/>
    <n v="9"/>
    <x v="2"/>
  </r>
  <r>
    <x v="8"/>
    <x v="5"/>
    <x v="1"/>
    <n v="111738.48"/>
    <n v="-30841.418999999998"/>
    <n v="-103980"/>
    <n v="-101140"/>
    <n v="-105590"/>
    <n v="-341551.41899999999"/>
    <n v="-229812.93900000001"/>
    <n v="-2.0567036440803563"/>
    <n v="9"/>
    <x v="2"/>
  </r>
  <r>
    <x v="8"/>
    <x v="5"/>
    <x v="2"/>
    <n v="28545.145999999997"/>
    <n v="-17040.912"/>
    <n v="-97080"/>
    <n v="-17950"/>
    <n v="-13480"/>
    <n v="-145550.91200000001"/>
    <n v="-117005.76600000002"/>
    <n v="-4.0989724137336703"/>
    <n v="9"/>
    <x v="2"/>
  </r>
  <r>
    <x v="8"/>
    <x v="5"/>
    <x v="0"/>
    <n v="198712.37399999998"/>
    <n v="-80603.25"/>
    <n v="-44280"/>
    <n v="-100000"/>
    <n v="-25370"/>
    <n v="-250253.25"/>
    <n v="-51540.876000000018"/>
    <n v="-0.25937426523825852"/>
    <n v="9"/>
    <x v="2"/>
  </r>
  <r>
    <x v="8"/>
    <x v="5"/>
    <x v="0"/>
    <n v="198693.614"/>
    <n v="-82258.161999999997"/>
    <n v="-60950"/>
    <n v="-81150"/>
    <n v="-75870"/>
    <n v="-300228.16200000001"/>
    <n v="-101534.54800000001"/>
    <n v="-0.51101062563591004"/>
    <n v="9"/>
    <x v="2"/>
  </r>
  <r>
    <x v="8"/>
    <x v="5"/>
    <x v="1"/>
    <n v="38441.416999999994"/>
    <n v="-12926.998"/>
    <n v="-63630"/>
    <n v="-47890"/>
    <n v="-76260"/>
    <n v="-200706.99799999999"/>
    <n v="-162265.58100000001"/>
    <n v="-4.2211134152520975"/>
    <n v="9"/>
    <x v="2"/>
  </r>
  <r>
    <x v="8"/>
    <x v="5"/>
    <x v="2"/>
    <n v="459768.08500000002"/>
    <n v="-60945.688999999998"/>
    <n v="-35570"/>
    <n v="-37060"/>
    <n v="-70760"/>
    <n v="-204335.68900000001"/>
    <n v="255432.39600000001"/>
    <n v="0.55556791420178719"/>
    <n v="9"/>
    <x v="2"/>
  </r>
  <r>
    <x v="8"/>
    <x v="5"/>
    <x v="0"/>
    <n v="2822955.2259999998"/>
    <n v="-327046.04800000001"/>
    <n v="-97640"/>
    <n v="-20950"/>
    <n v="-43650"/>
    <n v="-489286.04800000001"/>
    <n v="2333669.1779999998"/>
    <n v="0.82667594459395799"/>
    <n v="9"/>
    <x v="2"/>
  </r>
  <r>
    <x v="8"/>
    <x v="5"/>
    <x v="0"/>
    <n v="123727.303"/>
    <n v="-50973.377"/>
    <n v="-72360"/>
    <n v="-63230"/>
    <n v="-13560"/>
    <n v="-200123.37700000001"/>
    <n v="-76396.074000000008"/>
    <n v="-0.61745525965275427"/>
    <n v="9"/>
    <x v="2"/>
  </r>
  <r>
    <x v="8"/>
    <x v="5"/>
    <x v="0"/>
    <n v="144594.821"/>
    <n v="-113867.327"/>
    <n v="-76180"/>
    <n v="-17440"/>
    <n v="-89210"/>
    <n v="-296697.32699999999"/>
    <n v="-152102.50599999999"/>
    <n v="-1.0519222261771048"/>
    <n v="9"/>
    <x v="2"/>
  </r>
  <r>
    <x v="8"/>
    <x v="5"/>
    <x v="1"/>
    <n v="144602.815"/>
    <n v="-208824.10499999995"/>
    <n v="-65420"/>
    <n v="-72460"/>
    <n v="-52910"/>
    <n v="-399614.10499999998"/>
    <n v="-255011.28999999998"/>
    <n v="-1.763529223134418"/>
    <n v="9"/>
    <x v="2"/>
  </r>
  <r>
    <x v="8"/>
    <x v="6"/>
    <x v="2"/>
    <n v="173749.905"/>
    <n v="-281490.13899999997"/>
    <n v="-93400"/>
    <n v="-74050"/>
    <n v="-71330"/>
    <n v="-520270.13899999997"/>
    <n v="-346520.23399999994"/>
    <n v="-1.9943621494354196"/>
    <n v="9"/>
    <x v="2"/>
  </r>
  <r>
    <x v="8"/>
    <x v="6"/>
    <x v="3"/>
    <n v="1471318.1489999997"/>
    <n v="-150688.00599999999"/>
    <n v="-77680"/>
    <n v="-68650"/>
    <n v="-44000"/>
    <n v="-341018.00599999999"/>
    <n v="1130300.1429999997"/>
    <n v="0.76822279652311953"/>
    <n v="9"/>
    <x v="2"/>
  </r>
  <r>
    <x v="8"/>
    <x v="6"/>
    <x v="0"/>
    <n v="2512969.8019999997"/>
    <n v="-1568411.362"/>
    <n v="-57520"/>
    <n v="-75260"/>
    <n v="-75650"/>
    <n v="-1776841.362"/>
    <n v="736128.43999999971"/>
    <n v="0.29293166969779599"/>
    <n v="9"/>
    <x v="2"/>
  </r>
  <r>
    <x v="8"/>
    <x v="6"/>
    <x v="1"/>
    <n v="129789.04399999999"/>
    <n v="-141774.26199999999"/>
    <n v="-60440"/>
    <n v="-20830"/>
    <n v="-20460"/>
    <n v="-243504.26199999999"/>
    <n v="-113715.21799999999"/>
    <n v="-0.87615421529724802"/>
    <n v="9"/>
    <x v="2"/>
  </r>
  <r>
    <x v="8"/>
    <x v="6"/>
    <x v="2"/>
    <n v="326644.19899999996"/>
    <n v="-333857.86699999997"/>
    <n v="-90580"/>
    <n v="-96350"/>
    <n v="-46150"/>
    <n v="-566937.86699999997"/>
    <n v="-240293.66800000001"/>
    <n v="-0.73564345773059336"/>
    <n v="9"/>
    <x v="2"/>
  </r>
  <r>
    <x v="8"/>
    <x v="6"/>
    <x v="3"/>
    <n v="957858.92999999982"/>
    <n v="-1087508.9539999999"/>
    <n v="-82610"/>
    <n v="-15330"/>
    <n v="-59470"/>
    <n v="-1244918.9539999999"/>
    <n v="-287060.02400000009"/>
    <n v="-0.2996892496476492"/>
    <n v="9"/>
    <x v="2"/>
  </r>
  <r>
    <x v="8"/>
    <x v="6"/>
    <x v="0"/>
    <n v="136510.598"/>
    <n v="-139349.50399999999"/>
    <n v="-105790"/>
    <n v="-15910"/>
    <n v="-75270"/>
    <n v="-336319.50399999996"/>
    <n v="-199808.90599999996"/>
    <n v="-1.4636878669303022"/>
    <n v="9"/>
    <x v="2"/>
  </r>
  <r>
    <x v="8"/>
    <x v="6"/>
    <x v="1"/>
    <n v="298753.42699999997"/>
    <n v="-341285.83999999997"/>
    <n v="-27260"/>
    <n v="-92930"/>
    <n v="-75870"/>
    <n v="-537345.84"/>
    <n v="-238592.413"/>
    <n v="-0.79862653090168578"/>
    <n v="9"/>
    <x v="2"/>
  </r>
  <r>
    <x v="8"/>
    <x v="6"/>
    <x v="2"/>
    <n v="-50116.331999999995"/>
    <n v="36807.000999999997"/>
    <n v="-56630"/>
    <n v="-91780"/>
    <n v="-53740"/>
    <n v="-165342.99900000001"/>
    <n v="-215459.33100000001"/>
    <n v="4.2991839666159137"/>
    <n v="9"/>
    <x v="2"/>
  </r>
  <r>
    <x v="8"/>
    <x v="6"/>
    <x v="3"/>
    <n v="-174523.986"/>
    <n v="149738.19699999999"/>
    <n v="-45590"/>
    <n v="-70160"/>
    <n v="-28170"/>
    <n v="5818.1969999999856"/>
    <n v="-168705.78900000002"/>
    <n v="0.96666247927663085"/>
    <n v="9"/>
    <x v="2"/>
  </r>
  <r>
    <x v="8"/>
    <x v="6"/>
    <x v="0"/>
    <n v="353303.40499999997"/>
    <n v="-69845.320999999996"/>
    <n v="-16640"/>
    <n v="-64490"/>
    <n v="-89330"/>
    <n v="-240305.321"/>
    <n v="112998.08399999997"/>
    <n v="0.31983298887255268"/>
    <n v="9"/>
    <x v="2"/>
  </r>
  <r>
    <x v="8"/>
    <x v="6"/>
    <x v="1"/>
    <n v="1629800.13"/>
    <n v="-459363.08599999995"/>
    <n v="-83260"/>
    <n v="-56490"/>
    <n v="-92680"/>
    <n v="-691793.08599999989"/>
    <n v="938007.04399999999"/>
    <n v="0.57553501606359547"/>
    <n v="9"/>
    <x v="2"/>
  </r>
  <r>
    <x v="8"/>
    <x v="6"/>
    <x v="2"/>
    <n v="109022.375"/>
    <n v="-17483.018"/>
    <n v="-48470"/>
    <n v="-100360"/>
    <n v="-28700"/>
    <n v="-195013.01800000001"/>
    <n v="-85990.643000000011"/>
    <n v="-0.78874307223631857"/>
    <n v="9"/>
    <x v="2"/>
  </r>
  <r>
    <x v="8"/>
    <x v="6"/>
    <x v="3"/>
    <n v="-11427.779999999999"/>
    <n v="5933.2840000000006"/>
    <n v="-73420"/>
    <n v="-28340"/>
    <n v="-24010"/>
    <n v="-119836.716"/>
    <n v="-131264.49599999998"/>
    <n v="11.486438835889386"/>
    <n v="9"/>
    <x v="2"/>
  </r>
  <r>
    <x v="8"/>
    <x v="6"/>
    <x v="0"/>
    <n v="903243.06099999999"/>
    <n v="-746986.94699999993"/>
    <n v="-54540"/>
    <n v="-13140"/>
    <n v="-93470"/>
    <n v="-908136.94699999993"/>
    <n v="-4893.8859999999404"/>
    <n v="-5.418127424728636E-3"/>
    <n v="9"/>
    <x v="2"/>
  </r>
  <r>
    <x v="8"/>
    <x v="6"/>
    <x v="0"/>
    <n v="-149092.734"/>
    <n v="120678.215"/>
    <n v="-86600"/>
    <n v="-70190"/>
    <n v="-42880"/>
    <n v="-78991.785000000003"/>
    <n v="-228084.519"/>
    <n v="1.529816463088"/>
    <n v="9"/>
    <x v="2"/>
  </r>
  <r>
    <x v="8"/>
    <x v="6"/>
    <x v="1"/>
    <n v="2228876.7760000001"/>
    <n v="-1155934.2969999998"/>
    <n v="-67430"/>
    <n v="-102200"/>
    <n v="-94720"/>
    <n v="-1420284.2969999998"/>
    <n v="808592.47900000028"/>
    <n v="0.36278025223589133"/>
    <n v="9"/>
    <x v="2"/>
  </r>
  <r>
    <x v="8"/>
    <x v="6"/>
    <x v="2"/>
    <n v="58789.108"/>
    <n v="-53329.374000000003"/>
    <n v="-86650"/>
    <n v="-103730"/>
    <n v="-63640"/>
    <n v="-307349.37400000001"/>
    <n v="-248560.266"/>
    <n v="-4.227998594569593"/>
    <n v="9"/>
    <x v="2"/>
  </r>
  <r>
    <x v="8"/>
    <x v="6"/>
    <x v="0"/>
    <n v="409184.93699999998"/>
    <n v="-79545.535999999993"/>
    <n v="-91890"/>
    <n v="-32440"/>
    <n v="-96800"/>
    <n v="-300675.53599999996"/>
    <n v="108509.40100000001"/>
    <n v="0.26518425090511094"/>
    <n v="9"/>
    <x v="2"/>
  </r>
  <r>
    <x v="8"/>
    <x v="6"/>
    <x v="1"/>
    <n v="321929.18099999998"/>
    <n v="-83321.293999999994"/>
    <n v="-107730"/>
    <n v="-76660"/>
    <n v="-71100"/>
    <n v="-338811.29399999999"/>
    <n v="-16882.113000000012"/>
    <n v="-5.2440455840503671E-2"/>
    <n v="9"/>
    <x v="2"/>
  </r>
  <r>
    <x v="8"/>
    <x v="6"/>
    <x v="2"/>
    <n v="3249381.352"/>
    <n v="-5814281.2349999994"/>
    <n v="-74750"/>
    <n v="-53310"/>
    <n v="-43660"/>
    <n v="-5986001.2349999994"/>
    <n v="-2736619.8829999994"/>
    <n v="-0.84219720203527515"/>
    <n v="9"/>
    <x v="2"/>
  </r>
  <r>
    <x v="8"/>
    <x v="6"/>
    <x v="0"/>
    <n v="4993346.2389999991"/>
    <n v="-145993.95300000001"/>
    <n v="-36850"/>
    <n v="-99710"/>
    <n v="-43080"/>
    <n v="-325633.95299999998"/>
    <n v="4667712.2859999994"/>
    <n v="0.93478642629331998"/>
    <n v="9"/>
    <x v="2"/>
  </r>
  <r>
    <x v="8"/>
    <x v="6"/>
    <x v="1"/>
    <n v="347306.15499999997"/>
    <n v="-17663.855999999996"/>
    <n v="-58640"/>
    <n v="-15120"/>
    <n v="-23080"/>
    <n v="-114503.856"/>
    <n v="232802.29899999997"/>
    <n v="0.67030858983768948"/>
    <n v="9"/>
    <x v="2"/>
  </r>
  <r>
    <x v="8"/>
    <x v="6"/>
    <x v="2"/>
    <n v="967760.80099999986"/>
    <n v="-34109.494999999995"/>
    <n v="-57780"/>
    <n v="-87140"/>
    <n v="-104410"/>
    <n v="-283439.495"/>
    <n v="684321.30599999987"/>
    <n v="0.70711823137792085"/>
    <n v="9"/>
    <x v="2"/>
  </r>
  <r>
    <x v="8"/>
    <x v="6"/>
    <x v="0"/>
    <n v="5434814.8959999997"/>
    <n v="-455310.28200000001"/>
    <n v="-78900"/>
    <n v="-84010"/>
    <n v="-37820"/>
    <n v="-656040.28200000001"/>
    <n v="4778774.6140000001"/>
    <n v="0.87928930523782101"/>
    <n v="9"/>
    <x v="2"/>
  </r>
  <r>
    <x v="8"/>
    <x v="6"/>
    <x v="0"/>
    <n v="115492.41899999999"/>
    <n v="-26431.845999999998"/>
    <n v="-84680"/>
    <n v="-68330"/>
    <n v="-107180"/>
    <n v="-286621.84600000002"/>
    <n v="-171129.42700000003"/>
    <n v="-1.4817373164553773"/>
    <n v="9"/>
    <x v="2"/>
  </r>
  <r>
    <x v="8"/>
    <x v="6"/>
    <x v="0"/>
    <n v="-57831.472999999998"/>
    <n v="4452.8329999999996"/>
    <n v="-62560"/>
    <n v="-46050"/>
    <n v="-24470"/>
    <n v="-128627.167"/>
    <n v="-186458.64"/>
    <n v="3.2241724155979914"/>
    <n v="9"/>
    <x v="2"/>
  </r>
  <r>
    <x v="8"/>
    <x v="6"/>
    <x v="0"/>
    <n v="4564082.943"/>
    <n v="-381444.88199999998"/>
    <n v="-31880"/>
    <n v="-12390"/>
    <n v="-59130"/>
    <n v="-484844.88199999998"/>
    <n v="4079238.0609999998"/>
    <n v="0.89376948489868835"/>
    <n v="9"/>
    <x v="2"/>
  </r>
  <r>
    <x v="8"/>
    <x v="6"/>
    <x v="0"/>
    <n v="240891.37799999997"/>
    <n v="-19578.670999999998"/>
    <n v="-19010"/>
    <n v="-56430"/>
    <n v="-72370"/>
    <n v="-167388.671"/>
    <n v="73502.706999999966"/>
    <n v="0.3051280108497697"/>
    <n v="9"/>
    <x v="2"/>
  </r>
  <r>
    <x v="8"/>
    <x v="6"/>
    <x v="0"/>
    <n v="1610570.8709999998"/>
    <n v="-138076.65900000001"/>
    <n v="-72790"/>
    <n v="-68280"/>
    <n v="-93250"/>
    <n v="-372396.65899999999"/>
    <n v="1238174.2119999998"/>
    <n v="0.76877971301642889"/>
    <n v="9"/>
    <x v="2"/>
  </r>
  <r>
    <x v="8"/>
    <x v="6"/>
    <x v="0"/>
    <n v="674287.64899999998"/>
    <n v="-48693.714999999997"/>
    <n v="-83970"/>
    <n v="-61270"/>
    <n v="-60310"/>
    <n v="-254243.715"/>
    <n v="420043.93400000001"/>
    <n v="0.62294472488550656"/>
    <n v="9"/>
    <x v="2"/>
  </r>
  <r>
    <x v="8"/>
    <x v="6"/>
    <x v="0"/>
    <n v="1757372.7219999998"/>
    <n v="-105823.43100000001"/>
    <n v="-87750"/>
    <n v="-99520"/>
    <n v="-55640"/>
    <n v="-348733.43099999998"/>
    <n v="1408639.2909999997"/>
    <n v="0.80155977918951671"/>
    <n v="9"/>
    <x v="2"/>
  </r>
  <r>
    <x v="8"/>
    <x v="6"/>
    <x v="0"/>
    <n v="80682.258999999991"/>
    <n v="-22733.983999999997"/>
    <n v="-38520"/>
    <n v="-82680"/>
    <n v="-53760"/>
    <n v="-197693.984"/>
    <n v="-117011.72500000001"/>
    <n v="-1.450278245183988"/>
    <n v="9"/>
    <x v="2"/>
  </r>
  <r>
    <x v="8"/>
    <x v="6"/>
    <x v="0"/>
    <n v="27466.487999999998"/>
    <n v="-12582.359999999999"/>
    <n v="-34950"/>
    <n v="-53430"/>
    <n v="-68630"/>
    <n v="-169592.36"/>
    <n v="-142125.87199999997"/>
    <n v="-5.1745192905623751"/>
    <n v="9"/>
    <x v="2"/>
  </r>
  <r>
    <x v="8"/>
    <x v="6"/>
    <x v="0"/>
    <n v="100653.69299999998"/>
    <n v="-64036.608999999989"/>
    <n v="-25040"/>
    <n v="-69040"/>
    <n v="-54550"/>
    <n v="-212666.609"/>
    <n v="-112012.91600000001"/>
    <n v="-1.1128545079811432"/>
    <n v="9"/>
    <x v="2"/>
  </r>
  <r>
    <x v="8"/>
    <x v="6"/>
    <x v="0"/>
    <n v="217029.67300000001"/>
    <n v="-242126.05899999998"/>
    <n v="-101310"/>
    <n v="-70660"/>
    <n v="-71160"/>
    <n v="-485256.05900000001"/>
    <n v="-268226.386"/>
    <n v="-1.2358972959425691"/>
    <n v="9"/>
    <x v="2"/>
  </r>
  <r>
    <x v="8"/>
    <x v="6"/>
    <x v="0"/>
    <n v="74877.536999999997"/>
    <n v="-221785.389"/>
    <n v="-105640"/>
    <n v="-91030"/>
    <n v="-40090"/>
    <n v="-458545.38899999997"/>
    <n v="-383667.85199999996"/>
    <n v="-5.1239379308109454"/>
    <n v="9"/>
    <x v="2"/>
  </r>
  <r>
    <x v="8"/>
    <x v="6"/>
    <x v="0"/>
    <n v="368409.08299999993"/>
    <n v="-452532.39499999996"/>
    <n v="-23510"/>
    <n v="-44320"/>
    <n v="-32880"/>
    <n v="-553242.39500000002"/>
    <n v="-184833.31200000009"/>
    <n v="-0.50170671823528334"/>
    <n v="9"/>
    <x v="2"/>
  </r>
  <r>
    <x v="8"/>
    <x v="6"/>
    <x v="0"/>
    <n v="340071.45899999997"/>
    <n v="-656744.26299999992"/>
    <n v="-61530"/>
    <n v="-36700"/>
    <n v="-63170"/>
    <n v="-818144.26299999992"/>
    <n v="-478072.80399999995"/>
    <n v="-1.405801020190877"/>
    <n v="9"/>
    <x v="2"/>
  </r>
  <r>
    <x v="8"/>
    <x v="6"/>
    <x v="0"/>
    <n v="94815.279999999984"/>
    <n v="-53189.030999999995"/>
    <n v="-102330"/>
    <n v="-37660"/>
    <n v="-22430"/>
    <n v="-215609.03099999999"/>
    <n v="-120793.751"/>
    <n v="-1.2739903420630094"/>
    <n v="9"/>
    <x v="2"/>
  </r>
  <r>
    <x v="8"/>
    <x v="6"/>
    <x v="0"/>
    <n v="471309.57999999996"/>
    <n v="-249463.40999999997"/>
    <n v="-19050"/>
    <n v="-60910"/>
    <n v="-70940"/>
    <n v="-400363.41"/>
    <n v="70946.169999999984"/>
    <n v="0.15052987040916926"/>
    <n v="9"/>
    <x v="2"/>
  </r>
  <r>
    <x v="8"/>
    <x v="6"/>
    <x v="0"/>
    <n v="191458.82699999999"/>
    <n v="-126508.571"/>
    <n v="-15610"/>
    <n v="-88730"/>
    <n v="-82240"/>
    <n v="-313088.571"/>
    <n v="-121629.74400000001"/>
    <n v="-0.63527885293060948"/>
    <n v="9"/>
    <x v="2"/>
  </r>
  <r>
    <x v="8"/>
    <x v="6"/>
    <x v="0"/>
    <n v="229690.965"/>
    <n v="-150252.55699999997"/>
    <n v="-39380"/>
    <n v="-40920"/>
    <n v="-35530"/>
    <n v="-266082.55699999997"/>
    <n v="-36391.591999999975"/>
    <n v="-0.15843719407944484"/>
    <n v="9"/>
    <x v="2"/>
  </r>
  <r>
    <x v="8"/>
    <x v="6"/>
    <x v="0"/>
    <n v="40186.866999999998"/>
    <n v="-38925.768000000004"/>
    <n v="-47320"/>
    <n v="-24950"/>
    <n v="-16020"/>
    <n v="-127215.76800000001"/>
    <n v="-87028.901000000013"/>
    <n v="-2.1656055198331341"/>
    <n v="9"/>
    <x v="2"/>
  </r>
  <r>
    <x v="8"/>
    <x v="6"/>
    <x v="0"/>
    <n v="181911.18399999998"/>
    <n v="-124505.95499999999"/>
    <n v="-87090"/>
    <n v="-17820"/>
    <n v="-30250"/>
    <n v="-259665.95499999999"/>
    <n v="-77754.771000000008"/>
    <n v="-0.42743260359407048"/>
    <n v="9"/>
    <x v="2"/>
  </r>
  <r>
    <x v="8"/>
    <x v="6"/>
    <x v="0"/>
    <n v="130181.11399999999"/>
    <n v="-98177.799999999988"/>
    <n v="-107150"/>
    <n v="-23020"/>
    <n v="-107700"/>
    <n v="-336047.8"/>
    <n v="-205866.68599999999"/>
    <n v="-1.5813867286463688"/>
    <n v="9"/>
    <x v="2"/>
  </r>
  <r>
    <x v="8"/>
    <x v="6"/>
    <x v="0"/>
    <n v="20785.596999999998"/>
    <n v="-18205.32"/>
    <n v="-102510"/>
    <n v="-76260"/>
    <n v="-15790"/>
    <n v="-212765.32"/>
    <n v="-191979.723"/>
    <n v="-9.2361899925222275"/>
    <n v="9"/>
    <x v="2"/>
  </r>
  <r>
    <x v="8"/>
    <x v="6"/>
    <x v="0"/>
    <n v="334910.98199999996"/>
    <n v="-255257.32399999999"/>
    <n v="-21030"/>
    <n v="-40220"/>
    <n v="-94080"/>
    <n v="-410587.32400000002"/>
    <n v="-75676.342000000062"/>
    <n v="-0.22595957154967247"/>
    <n v="9"/>
    <x v="2"/>
  </r>
  <r>
    <x v="8"/>
    <x v="6"/>
    <x v="0"/>
    <n v="154721.29399999999"/>
    <n v="-111153.40599999999"/>
    <n v="-13980"/>
    <n v="-100290"/>
    <n v="-24020"/>
    <n v="-249443.40599999999"/>
    <n v="-94722.111999999994"/>
    <n v="-0.6122112189677007"/>
    <n v="9"/>
    <x v="2"/>
  </r>
  <r>
    <x v="8"/>
    <x v="6"/>
    <x v="0"/>
    <n v="21189.181999999997"/>
    <n v="-49889.637000000002"/>
    <n v="-54970"/>
    <n v="-95400"/>
    <n v="-69580"/>
    <n v="-269839.63699999999"/>
    <n v="-248650.45499999999"/>
    <n v="-11.73478310771978"/>
    <n v="9"/>
    <x v="2"/>
  </r>
  <r>
    <x v="8"/>
    <x v="6"/>
    <x v="1"/>
    <n v="70466.22099999999"/>
    <n v="-46321.772000000004"/>
    <n v="-52410"/>
    <n v="-103150"/>
    <n v="-104520"/>
    <n v="-306401.772"/>
    <n v="-235935.55100000001"/>
    <n v="-3.3482078029982625"/>
    <n v="9"/>
    <x v="2"/>
  </r>
  <r>
    <x v="8"/>
    <x v="6"/>
    <x v="2"/>
    <n v="218876.20299999998"/>
    <n v="-46509.224999999999"/>
    <n v="-88690"/>
    <n v="-32850"/>
    <n v="-77120"/>
    <n v="-245169.22500000001"/>
    <n v="-26293.022000000026"/>
    <n v="-0.12012736715832022"/>
    <n v="9"/>
    <x v="2"/>
  </r>
  <r>
    <x v="8"/>
    <x v="6"/>
    <x v="0"/>
    <n v="490901.85199999996"/>
    <n v="-155704.11499999999"/>
    <n v="-29420"/>
    <n v="-48220"/>
    <n v="-86180"/>
    <n v="-319524.11499999999"/>
    <n v="171377.73699999996"/>
    <n v="0.34910794551249724"/>
    <n v="9"/>
    <x v="2"/>
  </r>
  <r>
    <x v="8"/>
    <x v="6"/>
    <x v="0"/>
    <n v="14009.625"/>
    <n v="-2053.107"/>
    <n v="-63750"/>
    <n v="-77150"/>
    <n v="-51260"/>
    <n v="-194213.10699999999"/>
    <n v="-180203.48199999999"/>
    <n v="-12.86283408727928"/>
    <n v="9"/>
    <x v="2"/>
  </r>
  <r>
    <x v="8"/>
    <x v="6"/>
    <x v="0"/>
    <n v="28660.373"/>
    <n v="-25531.078999999998"/>
    <n v="-70320"/>
    <n v="-67190"/>
    <n v="-48170"/>
    <n v="-211211.079"/>
    <n v="-182550.70600000001"/>
    <n v="-6.3694462734312634"/>
    <n v="9"/>
    <x v="2"/>
  </r>
  <r>
    <x v="8"/>
    <x v="6"/>
    <x v="0"/>
    <n v="46959.758999999991"/>
    <n v="-38523.576000000001"/>
    <n v="-86800"/>
    <n v="-17190"/>
    <n v="-18760"/>
    <n v="-161273.576"/>
    <n v="-114313.81700000001"/>
    <n v="-2.4342930933695812"/>
    <n v="9"/>
    <x v="2"/>
  </r>
  <r>
    <x v="8"/>
    <x v="6"/>
    <x v="0"/>
    <n v="61510.168999999994"/>
    <n v="-42423.093999999997"/>
    <n v="-18750"/>
    <n v="-16040"/>
    <n v="-39190"/>
    <n v="-116403.094"/>
    <n v="-54892.925000000003"/>
    <n v="-0.89242032484092193"/>
    <n v="9"/>
    <x v="2"/>
  </r>
  <r>
    <x v="8"/>
    <x v="6"/>
    <x v="1"/>
    <n v="303338.098"/>
    <n v="-207644.18499999997"/>
    <n v="-77230"/>
    <n v="-20420"/>
    <n v="-60150"/>
    <n v="-365444.18499999994"/>
    <n v="-62106.086999999941"/>
    <n v="-0.20474212573192815"/>
    <n v="9"/>
    <x v="2"/>
  </r>
  <r>
    <x v="8"/>
    <x v="6"/>
    <x v="2"/>
    <n v="677345.52199999988"/>
    <n v="-465348.42899999995"/>
    <n v="-75400"/>
    <n v="-15870"/>
    <n v="-15120"/>
    <n v="-571738.429"/>
    <n v="105607.09299999988"/>
    <n v="0.155913178089926"/>
    <n v="9"/>
    <x v="2"/>
  </r>
  <r>
    <x v="8"/>
    <x v="6"/>
    <x v="0"/>
    <n v="250570.83100000001"/>
    <n v="-189688.91200000001"/>
    <n v="-40190"/>
    <n v="-52060"/>
    <n v="-89630"/>
    <n v="-371568.91200000001"/>
    <n v="-120998.08100000001"/>
    <n v="-0.48288973028947652"/>
    <n v="9"/>
    <x v="2"/>
  </r>
  <r>
    <x v="8"/>
    <x v="6"/>
    <x v="0"/>
    <n v="62725.760999999991"/>
    <n v="-51893.968000000001"/>
    <n v="-71160"/>
    <n v="-30020"/>
    <n v="-56450"/>
    <n v="-209523.96799999999"/>
    <n v="-146798.20699999999"/>
    <n v="-2.3403176726704045"/>
    <n v="9"/>
    <x v="2"/>
  </r>
  <r>
    <x v="8"/>
    <x v="6"/>
    <x v="0"/>
    <n v="959129.08699999982"/>
    <n v="-539053.19999999995"/>
    <n v="-67190"/>
    <n v="-54420"/>
    <n v="-85580"/>
    <n v="-746243.2"/>
    <n v="212885.88699999987"/>
    <n v="0.22195749235994122"/>
    <n v="9"/>
    <x v="2"/>
  </r>
  <r>
    <x v="8"/>
    <x v="6"/>
    <x v="1"/>
    <n v="362607.99399999995"/>
    <n v="-192383.03699999998"/>
    <n v="-80430"/>
    <n v="-29360"/>
    <n v="-17070"/>
    <n v="-319243.03700000001"/>
    <n v="43364.956999999937"/>
    <n v="0.11959183944521627"/>
    <n v="9"/>
    <x v="2"/>
  </r>
  <r>
    <x v="8"/>
    <x v="6"/>
    <x v="2"/>
    <n v="371194.90799999994"/>
    <n v="-134653.04999999999"/>
    <n v="-54420"/>
    <n v="-102040"/>
    <n v="-108100"/>
    <n v="-399213.05"/>
    <n v="-28018.142000000051"/>
    <n v="-7.5480943828033484E-2"/>
    <n v="9"/>
    <x v="2"/>
  </r>
  <r>
    <x v="8"/>
    <x v="6"/>
    <x v="0"/>
    <n v="60306.063999999998"/>
    <n v="-219797.43100000001"/>
    <n v="-80290"/>
    <n v="-66540"/>
    <n v="-26450"/>
    <n v="-393077.43099999998"/>
    <n v="-332771.36699999997"/>
    <n v="-5.5180415521729289"/>
    <n v="9"/>
    <x v="2"/>
  </r>
  <r>
    <x v="8"/>
    <x v="6"/>
    <x v="0"/>
    <n v="146432.88099999999"/>
    <n v="-17780.069999999996"/>
    <n v="-103850"/>
    <n v="-44850"/>
    <n v="-106270"/>
    <n v="-272750.07"/>
    <n v="-126317.18900000001"/>
    <n v="-0.86262858544728094"/>
    <n v="9"/>
    <x v="2"/>
  </r>
  <r>
    <x v="8"/>
    <x v="6"/>
    <x v="1"/>
    <n v="155293.85199999998"/>
    <n v="-285135.80199999997"/>
    <n v="-19530"/>
    <n v="-29230"/>
    <n v="-17780"/>
    <n v="-351675.80199999997"/>
    <n v="-196381.94999999998"/>
    <n v="-1.2645829018395396"/>
    <n v="9"/>
    <x v="2"/>
  </r>
  <r>
    <x v="8"/>
    <x v="6"/>
    <x v="2"/>
    <n v="314429.58399999997"/>
    <n v="-376353.86599999998"/>
    <n v="-14610"/>
    <n v="-63650"/>
    <n v="-17930"/>
    <n v="-472543.86599999998"/>
    <n v="-158114.28200000001"/>
    <n v="-0.50286070409964989"/>
    <n v="9"/>
    <x v="2"/>
  </r>
  <r>
    <x v="8"/>
    <x v="6"/>
    <x v="0"/>
    <n v="51645.201999999997"/>
    <n v="-64400.440999999999"/>
    <n v="-15650"/>
    <n v="-100900"/>
    <n v="-83850"/>
    <n v="-264800.44099999999"/>
    <n v="-213155.239"/>
    <n v="-4.1272999377560771"/>
    <n v="9"/>
    <x v="2"/>
  </r>
  <r>
    <x v="8"/>
    <x v="6"/>
    <x v="0"/>
    <n v="144594.15599999999"/>
    <n v="-171822.30099999998"/>
    <n v="-12350"/>
    <n v="-33270"/>
    <n v="-60280"/>
    <n v="-277722.30099999998"/>
    <n v="-133128.14499999999"/>
    <n v="-0.92070211329979335"/>
    <n v="9"/>
    <x v="2"/>
  </r>
  <r>
    <x v="8"/>
    <x v="6"/>
    <x v="0"/>
    <n v="1105359.57"/>
    <n v="-55209.889000000003"/>
    <n v="-24560"/>
    <n v="-89130"/>
    <n v="-108000"/>
    <n v="-276899.88900000002"/>
    <n v="828459.6810000001"/>
    <n v="0.74949338069240223"/>
    <n v="9"/>
    <x v="2"/>
  </r>
  <r>
    <x v="8"/>
    <x v="6"/>
    <x v="1"/>
    <n v="3693084.4019999998"/>
    <n v="-204856.28099999999"/>
    <n v="-92480"/>
    <n v="-46820"/>
    <n v="-38360"/>
    <n v="-382516.28099999996"/>
    <n v="3310568.1209999998"/>
    <n v="0.89642362877142823"/>
    <n v="9"/>
    <x v="2"/>
  </r>
  <r>
    <x v="8"/>
    <x v="6"/>
    <x v="2"/>
    <n v="783163.93400000001"/>
    <n v="-127637.81099999997"/>
    <n v="-92210"/>
    <n v="-84550"/>
    <n v="-27780"/>
    <n v="-332177.81099999999"/>
    <n v="450986.12300000002"/>
    <n v="0.57585149599087648"/>
    <n v="9"/>
    <x v="2"/>
  </r>
  <r>
    <x v="8"/>
    <x v="6"/>
    <x v="3"/>
    <n v="157156.68499999997"/>
    <n v="-32618.481"/>
    <n v="-107900"/>
    <n v="-21500"/>
    <n v="-88790"/>
    <n v="-250808.481"/>
    <n v="-93651.796000000031"/>
    <n v="-0.59591353686290882"/>
    <n v="9"/>
    <x v="2"/>
  </r>
  <r>
    <x v="8"/>
    <x v="6"/>
    <x v="0"/>
    <n v="101602.48"/>
    <n v="-9595.74"/>
    <n v="-89870"/>
    <n v="-13610"/>
    <n v="-97910"/>
    <n v="-210985.74"/>
    <n v="-109383.26"/>
    <n v="-1.0765806110244553"/>
    <n v="9"/>
    <x v="2"/>
  </r>
  <r>
    <x v="8"/>
    <x v="6"/>
    <x v="1"/>
    <n v="427840.30799999996"/>
    <n v="-64961.189999999995"/>
    <n v="-50740"/>
    <n v="-20030"/>
    <n v="-78360"/>
    <n v="-214091.19"/>
    <n v="213749.11799999996"/>
    <n v="0.49960023402002596"/>
    <n v="9"/>
    <x v="2"/>
  </r>
  <r>
    <x v="8"/>
    <x v="6"/>
    <x v="2"/>
    <n v="156408.29399999999"/>
    <n v="-33118.533000000003"/>
    <n v="-90360"/>
    <n v="-90160"/>
    <n v="-107430"/>
    <n v="-321068.533"/>
    <n v="-164660.239"/>
    <n v="-1.052758998829052"/>
    <n v="9"/>
    <x v="2"/>
  </r>
  <r>
    <x v="8"/>
    <x v="6"/>
    <x v="3"/>
    <n v="280242.89999999997"/>
    <n v="-95287.611999999994"/>
    <n v="-30950"/>
    <n v="-102510"/>
    <n v="-91790"/>
    <n v="-320537.61199999996"/>
    <n v="-40294.712"/>
    <n v="-0.14378495226819307"/>
    <n v="9"/>
    <x v="2"/>
  </r>
  <r>
    <x v="8"/>
    <x v="6"/>
    <x v="0"/>
    <n v="485914.61799999996"/>
    <n v="-104039.27799999998"/>
    <n v="-71660"/>
    <n v="-97120"/>
    <n v="-43340"/>
    <n v="-316159.27799999999"/>
    <n v="169755.33999999997"/>
    <n v="0.34935219833209458"/>
    <n v="9"/>
    <x v="2"/>
  </r>
  <r>
    <x v="8"/>
    <x v="6"/>
    <x v="1"/>
    <n v="19123.488999999998"/>
    <n v="-9845.9830000000002"/>
    <n v="-104000"/>
    <n v="-40360"/>
    <n v="-74420"/>
    <n v="-228625.98300000001"/>
    <n v="-209502.49400000001"/>
    <n v="-10.955244307145"/>
    <n v="9"/>
    <x v="2"/>
  </r>
  <r>
    <x v="8"/>
    <x v="6"/>
    <x v="2"/>
    <n v="181765.31799999997"/>
    <n v="-19804.686999999998"/>
    <n v="-79570"/>
    <n v="-60370"/>
    <n v="-27810"/>
    <n v="-187554.68700000001"/>
    <n v="-5789.3690000000352"/>
    <n v="-3.1850790149086837E-2"/>
    <n v="9"/>
    <x v="2"/>
  </r>
  <r>
    <x v="8"/>
    <x v="6"/>
    <x v="3"/>
    <n v="375082.57499999995"/>
    <n v="-216745.90700000001"/>
    <n v="-70210"/>
    <n v="-69540"/>
    <n v="-30080"/>
    <n v="-386575.90700000001"/>
    <n v="-11493.332000000053"/>
    <n v="-3.064213793456029E-2"/>
    <n v="9"/>
    <x v="2"/>
  </r>
  <r>
    <x v="8"/>
    <x v="6"/>
    <x v="0"/>
    <n v="282004.772"/>
    <n v="-163815.82699999999"/>
    <n v="-43520"/>
    <n v="-48970"/>
    <n v="-89130"/>
    <n v="-345435.82699999999"/>
    <n v="-63431.054999999993"/>
    <n v="-0.22492901290337028"/>
    <n v="9"/>
    <x v="2"/>
  </r>
  <r>
    <x v="8"/>
    <x v="6"/>
    <x v="1"/>
    <n v="361642.092"/>
    <n v="-159768"/>
    <n v="-96310"/>
    <n v="-96340"/>
    <n v="-54060"/>
    <n v="-406478"/>
    <n v="-44835.907999999996"/>
    <n v="-0.12397867668567739"/>
    <n v="9"/>
    <x v="2"/>
  </r>
  <r>
    <x v="8"/>
    <x v="6"/>
    <x v="2"/>
    <n v="7661967.6069999989"/>
    <n v="-44696.68"/>
    <n v="-30060"/>
    <n v="-94730"/>
    <n v="-38930"/>
    <n v="-208416.68"/>
    <n v="7453550.9269999992"/>
    <n v="0.97279854331287052"/>
    <n v="9"/>
    <x v="2"/>
  </r>
  <r>
    <x v="8"/>
    <x v="6"/>
    <x v="3"/>
    <n v="1238.5589999999997"/>
    <n v="-1579.9419999999998"/>
    <n v="-21980"/>
    <n v="-81390"/>
    <n v="-32170"/>
    <n v="-137119.94200000001"/>
    <n v="-135881.383"/>
    <n v="-109.70925325317569"/>
    <n v="9"/>
    <x v="2"/>
  </r>
  <r>
    <x v="8"/>
    <x v="6"/>
    <x v="0"/>
    <n v="1531263.4959999998"/>
    <n v="-583301.64199999999"/>
    <n v="-55520"/>
    <n v="-87160"/>
    <n v="-95030"/>
    <n v="-821011.64199999999"/>
    <n v="710251.85399999982"/>
    <n v="0.46383385737029281"/>
    <n v="9"/>
    <x v="2"/>
  </r>
  <r>
    <x v="8"/>
    <x v="6"/>
    <x v="0"/>
    <n v="2846019.0430000001"/>
    <n v="-68430.193999999989"/>
    <n v="-27980"/>
    <n v="-58690"/>
    <n v="-100670"/>
    <n v="-255770.19399999999"/>
    <n v="2590248.8489999999"/>
    <n v="0.91013054019118866"/>
    <n v="9"/>
    <x v="2"/>
  </r>
  <r>
    <x v="8"/>
    <x v="6"/>
    <x v="1"/>
    <n v="405323.47100000002"/>
    <n v="-38695.180999999997"/>
    <n v="-28550"/>
    <n v="-43910"/>
    <n v="-21340"/>
    <n v="-132495.18099999998"/>
    <n v="272828.29000000004"/>
    <n v="0.67311248797630086"/>
    <n v="9"/>
    <x v="2"/>
  </r>
  <r>
    <x v="8"/>
    <x v="6"/>
    <x v="2"/>
    <n v="4540793.8729999997"/>
    <n v="-429749.25"/>
    <n v="-48360"/>
    <n v="-80320"/>
    <n v="-107360"/>
    <n v="-665789.25"/>
    <n v="3875004.6229999997"/>
    <n v="0.85337602440867277"/>
    <n v="9"/>
    <x v="2"/>
  </r>
  <r>
    <x v="8"/>
    <x v="6"/>
    <x v="0"/>
    <n v="1947138.3819999998"/>
    <n v="-566864.46600000001"/>
    <n v="-50970"/>
    <n v="-91110"/>
    <n v="-105940"/>
    <n v="-814884.46600000001"/>
    <n v="1132253.9159999997"/>
    <n v="0.58149637769299534"/>
    <n v="9"/>
    <x v="2"/>
  </r>
  <r>
    <x v="8"/>
    <x v="6"/>
    <x v="1"/>
    <n v="490434.67199999996"/>
    <n v="-516619.16599999997"/>
    <n v="-81200"/>
    <n v="-81240"/>
    <n v="-48200"/>
    <n v="-727259.16599999997"/>
    <n v="-236824.49400000001"/>
    <n v="-0.48288693177875486"/>
    <n v="9"/>
    <x v="2"/>
  </r>
  <r>
    <x v="8"/>
    <x v="15"/>
    <x v="2"/>
    <n v="73370.25499999999"/>
    <n v="-30525.746999999996"/>
    <n v="-83350"/>
    <n v="-14880"/>
    <n v="-96490"/>
    <n v="-225245.747"/>
    <n v="-151875.49200000003"/>
    <n v="-2.0699872448310295"/>
    <n v="9"/>
    <x v="2"/>
  </r>
  <r>
    <x v="8"/>
    <x v="15"/>
    <x v="0"/>
    <n v="891839.43799999997"/>
    <n v="-20521.718000000001"/>
    <n v="-34120"/>
    <n v="-93980"/>
    <n v="-62660"/>
    <n v="-211281.71799999999"/>
    <n v="680557.72"/>
    <n v="0.76309444391267212"/>
    <n v="9"/>
    <x v="2"/>
  </r>
  <r>
    <x v="8"/>
    <x v="15"/>
    <x v="1"/>
    <n v="396908.68699999998"/>
    <n v="-158886.43399999998"/>
    <n v="-62250"/>
    <n v="-58530"/>
    <n v="-71690"/>
    <n v="-351356.43400000001"/>
    <n v="45552.252999999968"/>
    <n v="0.1147675888484647"/>
    <n v="9"/>
    <x v="2"/>
  </r>
  <r>
    <x v="8"/>
    <x v="15"/>
    <x v="2"/>
    <n v="22532.293000000001"/>
    <n v="-29720.187000000002"/>
    <n v="-74300"/>
    <n v="-102360"/>
    <n v="-70810"/>
    <n v="-277190.18699999998"/>
    <n v="-254657.89399999997"/>
    <n v="-11.301907622095982"/>
    <n v="9"/>
    <x v="2"/>
  </r>
  <r>
    <x v="8"/>
    <x v="15"/>
    <x v="0"/>
    <n v="502361.93699999998"/>
    <n v="-176870.39999999999"/>
    <n v="-61860"/>
    <n v="-88530"/>
    <n v="-92320"/>
    <n v="-419580.4"/>
    <n v="82781.536999999953"/>
    <n v="0.16478465206650392"/>
    <n v="9"/>
    <x v="2"/>
  </r>
  <r>
    <x v="8"/>
    <x v="15"/>
    <x v="0"/>
    <n v="111804.20299999999"/>
    <n v="-60566.407999999996"/>
    <n v="-98540"/>
    <n v="-78240"/>
    <n v="-48580"/>
    <n v="-285926.408"/>
    <n v="-174122.20500000002"/>
    <n v="-1.5573851458875838"/>
    <n v="9"/>
    <x v="2"/>
  </r>
  <r>
    <x v="8"/>
    <x v="15"/>
    <x v="0"/>
    <n v="14678725.473999999"/>
    <n v="-5231737"/>
    <n v="-99530"/>
    <n v="-51590"/>
    <n v="-24840"/>
    <n v="-5407697"/>
    <n v="9271028.4739999995"/>
    <n v="0.63159628473340568"/>
    <n v="9"/>
    <x v="2"/>
  </r>
  <r>
    <x v="8"/>
    <x v="15"/>
    <x v="0"/>
    <n v="1840613.0889999999"/>
    <n v="-658451.06599999999"/>
    <n v="-14030"/>
    <n v="-51100"/>
    <n v="-16540"/>
    <n v="-740121.06599999999"/>
    <n v="1100492.023"/>
    <n v="0.59789427206447521"/>
    <n v="9"/>
    <x v="2"/>
  </r>
  <r>
    <x v="8"/>
    <x v="15"/>
    <x v="0"/>
    <n v="1363521.145"/>
    <n v="-742743.39999999991"/>
    <n v="-14320"/>
    <n v="-47940"/>
    <n v="-85970"/>
    <n v="-890973.39999999991"/>
    <n v="472547.74500000011"/>
    <n v="0.34656429548806161"/>
    <n v="9"/>
    <x v="2"/>
  </r>
  <r>
    <x v="8"/>
    <x v="15"/>
    <x v="0"/>
    <n v="704609.56299999997"/>
    <n v="-185447.09400000001"/>
    <n v="-30390"/>
    <n v="-34640"/>
    <n v="-29100"/>
    <n v="-279577.09400000004"/>
    <n v="425032.46899999992"/>
    <n v="0.60321700317314586"/>
    <n v="9"/>
    <x v="2"/>
  </r>
  <r>
    <x v="8"/>
    <x v="15"/>
    <x v="0"/>
    <n v="325780.364"/>
    <n v="-18985.218000000001"/>
    <n v="-88810"/>
    <n v="-105920"/>
    <n v="-64250"/>
    <n v="-277965.21799999999"/>
    <n v="47815.146000000008"/>
    <n v="0.1467711111035532"/>
    <n v="9"/>
    <x v="2"/>
  </r>
  <r>
    <x v="8"/>
    <x v="15"/>
    <x v="0"/>
    <n v="4190505.8439999996"/>
    <n v="-234443.965"/>
    <n v="-75310"/>
    <n v="-57420"/>
    <n v="-31830"/>
    <n v="-399003.96499999997"/>
    <n v="3791501.8789999997"/>
    <n v="0.90478381850456147"/>
    <n v="9"/>
    <x v="2"/>
  </r>
  <r>
    <x v="8"/>
    <x v="15"/>
    <x v="0"/>
    <n v="10028126.766000001"/>
    <n v="-504088.03199999995"/>
    <n v="-52420"/>
    <n v="-66060"/>
    <n v="-48790"/>
    <n v="-671358.03199999989"/>
    <n v="9356768.7340000011"/>
    <n v="0.93305249847097915"/>
    <n v="9"/>
    <x v="2"/>
  </r>
  <r>
    <x v="8"/>
    <x v="15"/>
    <x v="0"/>
    <n v="2312375.1489999997"/>
    <n v="-119192.02399999999"/>
    <n v="-37510"/>
    <n v="-25520"/>
    <n v="-93790"/>
    <n v="-276012.02399999998"/>
    <n v="2036363.1249999998"/>
    <n v="0.88063700471813022"/>
    <n v="9"/>
    <x v="2"/>
  </r>
  <r>
    <x v="8"/>
    <x v="15"/>
    <x v="0"/>
    <n v="2793.8960000000002"/>
    <n v="-98.132999999999996"/>
    <n v="-40870"/>
    <n v="-31950"/>
    <n v="-108180"/>
    <n v="-181098.133"/>
    <n v="-178304.23699999999"/>
    <n v="-63.819210521794652"/>
    <n v="9"/>
    <x v="2"/>
  </r>
  <r>
    <x v="8"/>
    <x v="15"/>
    <x v="0"/>
    <n v="63671.565999999999"/>
    <n v="-84178.731"/>
    <n v="-93700"/>
    <n v="-34040"/>
    <n v="-32770"/>
    <n v="-244688.731"/>
    <n v="-181017.16500000001"/>
    <n v="-2.84298276879196"/>
    <n v="9"/>
    <x v="2"/>
  </r>
  <r>
    <x v="8"/>
    <x v="15"/>
    <x v="0"/>
    <n v="814995.32799999998"/>
    <n v="-124039.10399999999"/>
    <n v="-67680"/>
    <n v="-20660"/>
    <n v="-85890"/>
    <n v="-298269.10399999999"/>
    <n v="516726.22399999999"/>
    <n v="0.63402354129814109"/>
    <n v="9"/>
    <x v="2"/>
  </r>
  <r>
    <x v="8"/>
    <x v="15"/>
    <x v="0"/>
    <n v="1533310.1629999997"/>
    <n v="-169420.93700000001"/>
    <n v="-32920"/>
    <n v="-85010"/>
    <n v="-86230"/>
    <n v="-373580.93700000003"/>
    <n v="1159729.2259999998"/>
    <n v="0.75635657676130597"/>
    <n v="9"/>
    <x v="2"/>
  </r>
  <r>
    <x v="8"/>
    <x v="15"/>
    <x v="0"/>
    <n v="1152227.125"/>
    <n v="-298630.22699999996"/>
    <n v="-14930"/>
    <n v="-87320"/>
    <n v="-56300"/>
    <n v="-457180.22699999996"/>
    <n v="695046.89800000004"/>
    <n v="0.60322039198651922"/>
    <n v="9"/>
    <x v="2"/>
  </r>
  <r>
    <x v="8"/>
    <x v="15"/>
    <x v="0"/>
    <n v="2031271.5639999998"/>
    <n v="-593694.62600000005"/>
    <n v="-74910"/>
    <n v="-13480"/>
    <n v="-59250"/>
    <n v="-741334.62600000005"/>
    <n v="1289936.9379999996"/>
    <n v="0.63503913551560931"/>
    <n v="9"/>
    <x v="2"/>
  </r>
  <r>
    <x v="8"/>
    <x v="15"/>
    <x v="0"/>
    <n v="314636.56699999998"/>
    <n v="-82548.837"/>
    <n v="-79860"/>
    <n v="-25760"/>
    <n v="-68390"/>
    <n v="-256558.837"/>
    <n v="58077.729999999981"/>
    <n v="0.18458671397848039"/>
    <n v="9"/>
    <x v="2"/>
  </r>
  <r>
    <x v="8"/>
    <x v="15"/>
    <x v="0"/>
    <n v="303010.68"/>
    <n v="-80298.399999999994"/>
    <n v="-90510"/>
    <n v="-107020"/>
    <n v="-13920"/>
    <n v="-291748.40000000002"/>
    <n v="11262.27999999997"/>
    <n v="3.7167930846529799E-2"/>
    <n v="9"/>
    <x v="2"/>
  </r>
  <r>
    <x v="8"/>
    <x v="15"/>
    <x v="0"/>
    <n v="451854.80199999997"/>
    <n v="-82488"/>
    <n v="-12650"/>
    <n v="-28460"/>
    <n v="-41770"/>
    <n v="-165368"/>
    <n v="286486.80199999997"/>
    <n v="0.63402402880737774"/>
    <n v="9"/>
    <x v="2"/>
  </r>
  <r>
    <x v="8"/>
    <x v="15"/>
    <x v="0"/>
    <n v="378947.77899999998"/>
    <n v="-213594.96199999997"/>
    <n v="-53090"/>
    <n v="-86910"/>
    <n v="-54740"/>
    <n v="-408334.96199999994"/>
    <n v="-29387.182999999961"/>
    <n v="-7.7549426671794694E-2"/>
    <n v="9"/>
    <x v="2"/>
  </r>
  <r>
    <x v="8"/>
    <x v="15"/>
    <x v="0"/>
    <n v="540663.76699999999"/>
    <n v="-266340.08100000001"/>
    <n v="-62260"/>
    <n v="-51810"/>
    <n v="-85840"/>
    <n v="-466250.08100000001"/>
    <n v="74413.685999999987"/>
    <n v="0.13763394283456762"/>
    <n v="9"/>
    <x v="2"/>
  </r>
  <r>
    <x v="8"/>
    <x v="15"/>
    <x v="0"/>
    <n v="234707.24899999998"/>
    <n v="-125900.59299999998"/>
    <n v="-77470"/>
    <n v="-99870"/>
    <n v="-63610"/>
    <n v="-366850.59299999999"/>
    <n v="-132143.34400000001"/>
    <n v="-0.56301347556589543"/>
    <n v="9"/>
    <x v="2"/>
  </r>
  <r>
    <x v="8"/>
    <x v="15"/>
    <x v="0"/>
    <n v="1215544.8479999998"/>
    <n v="-649953.83599999989"/>
    <n v="-36400"/>
    <n v="-64770"/>
    <n v="-98140"/>
    <n v="-849263.83599999989"/>
    <n v="366281.01199999987"/>
    <n v="0.30133072638386105"/>
    <n v="9"/>
    <x v="2"/>
  </r>
  <r>
    <x v="8"/>
    <x v="15"/>
    <x v="0"/>
    <n v="338957.815"/>
    <n v="-190935.16399999999"/>
    <n v="-88210"/>
    <n v="-89620"/>
    <n v="-13970"/>
    <n v="-382735.16399999999"/>
    <n v="-43777.348999999987"/>
    <n v="-0.12915279442664565"/>
    <n v="9"/>
    <x v="2"/>
  </r>
  <r>
    <x v="8"/>
    <x v="15"/>
    <x v="0"/>
    <n v="259121.87699999998"/>
    <n v="-138374.74699999997"/>
    <n v="-39670"/>
    <n v="-102640"/>
    <n v="-103950"/>
    <n v="-384634.74699999997"/>
    <n v="-125512.87"/>
    <n v="-0.48437774321926513"/>
    <n v="9"/>
    <x v="2"/>
  </r>
  <r>
    <x v="8"/>
    <x v="15"/>
    <x v="0"/>
    <n v="1178604.8329999999"/>
    <n v="-626000.92799999996"/>
    <n v="-75200"/>
    <n v="-56990"/>
    <n v="-78740"/>
    <n v="-836930.92799999996"/>
    <n v="341673.90499999991"/>
    <n v="0.28989691492296804"/>
    <n v="9"/>
    <x v="2"/>
  </r>
  <r>
    <x v="8"/>
    <x v="15"/>
    <x v="1"/>
    <n v="17347821.232000001"/>
    <n v="-486352.17399999994"/>
    <n v="-40570"/>
    <n v="-36770"/>
    <n v="-33860"/>
    <n v="-597552.17399999988"/>
    <n v="16750269.058"/>
    <n v="0.96555462694659611"/>
    <n v="9"/>
    <x v="2"/>
  </r>
  <r>
    <x v="8"/>
    <x v="15"/>
    <x v="2"/>
    <n v="1187748.1979999999"/>
    <n v="-685245.55399999989"/>
    <n v="-93930"/>
    <n v="-80160"/>
    <n v="-64920"/>
    <n v="-924255.55399999989"/>
    <n v="263492.64399999997"/>
    <n v="0.22184217533959164"/>
    <n v="9"/>
    <x v="2"/>
  </r>
  <r>
    <x v="8"/>
    <x v="15"/>
    <x v="0"/>
    <n v="3057563.8589999997"/>
    <n v="-665582.61"/>
    <n v="-42460"/>
    <n v="-84160"/>
    <n v="-70030"/>
    <n v="-862232.61"/>
    <n v="2195331.2489999998"/>
    <n v="0.71800013024682996"/>
    <n v="9"/>
    <x v="2"/>
  </r>
  <r>
    <x v="8"/>
    <x v="15"/>
    <x v="0"/>
    <n v="296050.29299999995"/>
    <n v="-56382.774000000005"/>
    <n v="-53860"/>
    <n v="-26260"/>
    <n v="-51310"/>
    <n v="-187812.774"/>
    <n v="108237.51899999994"/>
    <n v="0.36560517438839341"/>
    <n v="9"/>
    <x v="2"/>
  </r>
  <r>
    <x v="8"/>
    <x v="15"/>
    <x v="0"/>
    <n v="2977353.7990000001"/>
    <n v="-383382.67099999997"/>
    <n v="-84880"/>
    <n v="-30360"/>
    <n v="-76510"/>
    <n v="-575132.67099999997"/>
    <n v="2402221.128"/>
    <n v="0.80683092778790044"/>
    <n v="9"/>
    <x v="2"/>
  </r>
  <r>
    <x v="8"/>
    <x v="15"/>
    <x v="0"/>
    <n v="738607.72999999986"/>
    <n v="-102348.519"/>
    <n v="-106850"/>
    <n v="-78090"/>
    <n v="-17270"/>
    <n v="-304558.51899999997"/>
    <n v="434049.21099999989"/>
    <n v="0.58765863579575583"/>
    <n v="9"/>
    <x v="2"/>
  </r>
  <r>
    <x v="8"/>
    <x v="15"/>
    <x v="0"/>
    <n v="1347615.0799999998"/>
    <n v="-119605.84999999999"/>
    <n v="-59490"/>
    <n v="-102990"/>
    <n v="-103630"/>
    <n v="-385715.85"/>
    <n v="961899.22999999986"/>
    <n v="0.71377891526711024"/>
    <n v="9"/>
    <x v="2"/>
  </r>
  <r>
    <x v="8"/>
    <x v="15"/>
    <x v="1"/>
    <n v="4094185.8369999998"/>
    <n v="-419414.98199999996"/>
    <n v="-106850"/>
    <n v="-87690"/>
    <n v="-31030"/>
    <n v="-644984.98199999996"/>
    <n v="3449200.855"/>
    <n v="0.84246318860977487"/>
    <n v="9"/>
    <x v="2"/>
  </r>
  <r>
    <x v="8"/>
    <x v="15"/>
    <x v="2"/>
    <n v="1550193.4349999998"/>
    <n v="-158989.74"/>
    <n v="-95880"/>
    <n v="-69380"/>
    <n v="-89070"/>
    <n v="-413319.74"/>
    <n v="1136873.6949999998"/>
    <n v="0.73337537711866263"/>
    <n v="9"/>
    <x v="2"/>
  </r>
  <r>
    <x v="8"/>
    <x v="15"/>
    <x v="0"/>
    <n v="-16258.346999999998"/>
    <n v="2785.125"/>
    <n v="-57700"/>
    <n v="-50920"/>
    <n v="-19990"/>
    <n v="-125824.875"/>
    <n v="-142083.22200000001"/>
    <n v="8.7390939558615663"/>
    <n v="9"/>
    <x v="2"/>
  </r>
  <r>
    <x v="8"/>
    <x v="15"/>
    <x v="0"/>
    <n v="1462547.149"/>
    <n v="-273065.94699999999"/>
    <n v="-40590"/>
    <n v="-15470"/>
    <n v="-97220"/>
    <n v="-426345.94699999999"/>
    <n v="1036201.202"/>
    <n v="0.70849080161859457"/>
    <n v="9"/>
    <x v="2"/>
  </r>
  <r>
    <x v="8"/>
    <x v="15"/>
    <x v="0"/>
    <n v="3548.9299999999994"/>
    <n v="-2072.2449999999999"/>
    <n v="-41010"/>
    <n v="-72630"/>
    <n v="-24440"/>
    <n v="-140152.245"/>
    <n v="-136603.315"/>
    <n v="-38.49140867810862"/>
    <n v="9"/>
    <x v="2"/>
  </r>
  <r>
    <x v="8"/>
    <x v="15"/>
    <x v="1"/>
    <n v="723.226"/>
    <n v="-552.60099999999989"/>
    <n v="-98450"/>
    <n v="-87820"/>
    <n v="-85590"/>
    <n v="-272412.60100000002"/>
    <n v="-271689.375"/>
    <n v="-375.66317444339666"/>
    <n v="9"/>
    <x v="2"/>
  </r>
  <r>
    <x v="8"/>
    <x v="11"/>
    <x v="2"/>
    <n v="1205281.7209999999"/>
    <n v="-115288.79599999999"/>
    <n v="-40620"/>
    <n v="-106390"/>
    <n v="-77430"/>
    <n v="-339728.79599999997"/>
    <n v="865552.92499999993"/>
    <n v="0.71813328777762153"/>
    <n v="9"/>
    <x v="2"/>
  </r>
  <r>
    <x v="8"/>
    <x v="11"/>
    <x v="0"/>
    <n v="3071905.0669999993"/>
    <n v="-3905080.284"/>
    <n v="-77960"/>
    <n v="-45560"/>
    <n v="-80790"/>
    <n v="-4109390.284"/>
    <n v="-1037485.2170000006"/>
    <n v="-0.33773348927517521"/>
    <n v="9"/>
    <x v="2"/>
  </r>
  <r>
    <x v="8"/>
    <x v="11"/>
    <x v="0"/>
    <n v="191750.69899999999"/>
    <n v="-101752.644"/>
    <n v="-53650"/>
    <n v="-62840"/>
    <n v="-106200"/>
    <n v="-324442.64399999997"/>
    <n v="-132691.94499999998"/>
    <n v="-0.69200240568614557"/>
    <n v="9"/>
    <x v="2"/>
  </r>
  <r>
    <x v="8"/>
    <x v="11"/>
    <x v="1"/>
    <n v="1490647.8370000001"/>
    <n v="-2249328.1230000001"/>
    <n v="-71490"/>
    <n v="-89610"/>
    <n v="-69180"/>
    <n v="-2479608.1230000001"/>
    <n v="-988960.28600000008"/>
    <n v="-0.66344327711254047"/>
    <n v="9"/>
    <x v="2"/>
  </r>
  <r>
    <x v="8"/>
    <x v="11"/>
    <x v="2"/>
    <n v="456781.22"/>
    <n v="-237221.83799999999"/>
    <n v="-101190"/>
    <n v="-92910"/>
    <n v="-73440"/>
    <n v="-504761.83799999999"/>
    <n v="-47980.618000000017"/>
    <n v="-0.1050406976013594"/>
    <n v="9"/>
    <x v="2"/>
  </r>
  <r>
    <x v="8"/>
    <x v="11"/>
    <x v="0"/>
    <n v="53343.381000000001"/>
    <n v="-23635.450999999997"/>
    <n v="-65410"/>
    <n v="-102080"/>
    <n v="-52120"/>
    <n v="-243245.451"/>
    <n v="-189902.07"/>
    <n v="-3.5599931320438802"/>
    <n v="9"/>
    <x v="2"/>
  </r>
  <r>
    <x v="8"/>
    <x v="11"/>
    <x v="0"/>
    <n v="875755.01300000004"/>
    <n v="-1092004.4380000001"/>
    <n v="-65860"/>
    <n v="-75390"/>
    <n v="-97570"/>
    <n v="-1330824.4380000001"/>
    <n v="-455069.42500000005"/>
    <n v="-0.51963096784465679"/>
    <n v="9"/>
    <x v="2"/>
  </r>
  <r>
    <x v="8"/>
    <x v="11"/>
    <x v="0"/>
    <n v="538462.10599999991"/>
    <n v="-340919.07499999995"/>
    <n v="-46520"/>
    <n v="-41460"/>
    <n v="-51850"/>
    <n v="-480749.07499999995"/>
    <n v="57713.030999999959"/>
    <n v="0.10718123031669748"/>
    <n v="9"/>
    <x v="2"/>
  </r>
  <r>
    <x v="8"/>
    <x v="11"/>
    <x v="1"/>
    <n v="95039.21699999999"/>
    <n v="-19541.360999999997"/>
    <n v="-71550"/>
    <n v="-61720"/>
    <n v="-47550"/>
    <n v="-200361.361"/>
    <n v="-105322.14400000001"/>
    <n v="-1.1081966721169434"/>
    <n v="9"/>
    <x v="2"/>
  </r>
  <r>
    <x v="8"/>
    <x v="11"/>
    <x v="2"/>
    <n v="623639.70899999992"/>
    <n v="-48175.582000000002"/>
    <n v="-102120"/>
    <n v="-74810"/>
    <n v="-46690"/>
    <n v="-271795.58199999999"/>
    <n v="351844.12699999992"/>
    <n v="0.56417851833742028"/>
    <n v="9"/>
    <x v="2"/>
  </r>
  <r>
    <x v="8"/>
    <x v="11"/>
    <x v="3"/>
    <n v="569409.82699999993"/>
    <n v="-46763.583999999995"/>
    <n v="-58250"/>
    <n v="-90900"/>
    <n v="-66610"/>
    <n v="-262523.58399999997"/>
    <n v="306886.24299999996"/>
    <n v="0.53895494676806832"/>
    <n v="9"/>
    <x v="2"/>
  </r>
  <r>
    <x v="8"/>
    <x v="11"/>
    <x v="0"/>
    <n v="117145.58799999999"/>
    <n v="-55914.585999999996"/>
    <n v="-13320"/>
    <n v="-31610"/>
    <n v="-54230"/>
    <n v="-155074.58600000001"/>
    <n v="-37928.998000000021"/>
    <n v="-0.32377658132545312"/>
    <n v="9"/>
    <x v="2"/>
  </r>
  <r>
    <x v="8"/>
    <x v="11"/>
    <x v="1"/>
    <n v="51560.32"/>
    <n v="-25179.538999999997"/>
    <n v="-90120"/>
    <n v="-21940"/>
    <n v="-40720"/>
    <n v="-177959.53899999999"/>
    <n v="-126399.21899999998"/>
    <n v="-2.4514824384332754"/>
    <n v="9"/>
    <x v="2"/>
  </r>
  <r>
    <x v="8"/>
    <x v="11"/>
    <x v="2"/>
    <n v="270833.22699999996"/>
    <n v="-198442.71300000002"/>
    <n v="-68360"/>
    <n v="-102250"/>
    <n v="-96020"/>
    <n v="-465072.71299999999"/>
    <n v="-194239.48600000003"/>
    <n v="-0.7171922298883957"/>
    <n v="9"/>
    <x v="2"/>
  </r>
  <r>
    <x v="8"/>
    <x v="11"/>
    <x v="3"/>
    <n v="304124.20500000002"/>
    <n v="-223105.715"/>
    <n v="-45710"/>
    <n v="-92400"/>
    <n v="-108420"/>
    <n v="-469635.71499999997"/>
    <n v="-165511.50999999995"/>
    <n v="-0.54422340372414602"/>
    <n v="9"/>
    <x v="2"/>
  </r>
  <r>
    <x v="8"/>
    <x v="11"/>
    <x v="0"/>
    <n v="164492.44"/>
    <n v="-115821.79699999999"/>
    <n v="-21710"/>
    <n v="-32050"/>
    <n v="-13390"/>
    <n v="-182971.79699999999"/>
    <n v="-18479.356999999989"/>
    <n v="-0.11234167965409224"/>
    <n v="9"/>
    <x v="2"/>
  </r>
  <r>
    <x v="8"/>
    <x v="11"/>
    <x v="1"/>
    <n v="35113.966999999997"/>
    <n v="-16020.885999999999"/>
    <n v="-85290"/>
    <n v="-58750"/>
    <n v="-36870"/>
    <n v="-196930.886"/>
    <n v="-161816.91899999999"/>
    <n v="-4.6083348828117314"/>
    <n v="9"/>
    <x v="2"/>
  </r>
  <r>
    <x v="8"/>
    <x v="11"/>
    <x v="2"/>
    <n v="237852.24399999998"/>
    <n v="-122171.03499999999"/>
    <n v="-27020"/>
    <n v="-78630"/>
    <n v="-106180"/>
    <n v="-334001.03499999997"/>
    <n v="-96148.790999999997"/>
    <n v="-0.40423747694387951"/>
    <n v="9"/>
    <x v="2"/>
  </r>
  <r>
    <x v="8"/>
    <x v="11"/>
    <x v="3"/>
    <n v="1334379.564"/>
    <n v="-448333.83699999994"/>
    <n v="-103040"/>
    <n v="-50960"/>
    <n v="-36760"/>
    <n v="-639093.83699999994"/>
    <n v="695285.72700000007"/>
    <n v="0.52105543711699109"/>
    <n v="9"/>
    <x v="2"/>
  </r>
  <r>
    <x v="8"/>
    <x v="11"/>
    <x v="0"/>
    <n v="160410.73299999998"/>
    <n v="-62873.810999999994"/>
    <n v="-37090"/>
    <n v="-33320"/>
    <n v="-87510"/>
    <n v="-220793.81099999999"/>
    <n v="-60383.078000000009"/>
    <n v="-0.37642791645369528"/>
    <n v="9"/>
    <x v="2"/>
  </r>
  <r>
    <x v="8"/>
    <x v="11"/>
    <x v="1"/>
    <n v="31851.742999999995"/>
    <n v="-32922.519"/>
    <n v="-27820"/>
    <n v="-65220"/>
    <n v="-14270"/>
    <n v="-140232.519"/>
    <n v="-108380.77600000001"/>
    <n v="-3.4026638981734854"/>
    <n v="9"/>
    <x v="2"/>
  </r>
  <r>
    <x v="8"/>
    <x v="11"/>
    <x v="2"/>
    <n v="373264.63999999996"/>
    <n v="-292382.92300000001"/>
    <n v="-95560"/>
    <n v="-103660"/>
    <n v="-65200"/>
    <n v="-556802.92299999995"/>
    <n v="-183538.283"/>
    <n v="-0.49171087569398486"/>
    <n v="9"/>
    <x v="2"/>
  </r>
  <r>
    <x v="8"/>
    <x v="11"/>
    <x v="3"/>
    <n v="1192741.9909999999"/>
    <n v="-496177.89899999992"/>
    <n v="-107560"/>
    <n v="-72780"/>
    <n v="-69990"/>
    <n v="-746507.89899999998"/>
    <n v="446234.09199999995"/>
    <n v="0.37412457628483037"/>
    <n v="9"/>
    <x v="2"/>
  </r>
  <r>
    <x v="8"/>
    <x v="11"/>
    <x v="0"/>
    <n v="999357.07199999993"/>
    <n v="-601498.55499999993"/>
    <n v="-79000"/>
    <n v="-86380"/>
    <n v="-25350"/>
    <n v="-792228.55499999993"/>
    <n v="207128.51699999999"/>
    <n v="0.2072617713961602"/>
    <n v="9"/>
    <x v="2"/>
  </r>
  <r>
    <x v="8"/>
    <x v="11"/>
    <x v="0"/>
    <n v="393726.45199999999"/>
    <n v="-225403.18499999997"/>
    <n v="-71130"/>
    <n v="-19420"/>
    <n v="-25730"/>
    <n v="-341683.18499999994"/>
    <n v="52043.267000000051"/>
    <n v="0.13218128153604486"/>
    <n v="9"/>
    <x v="2"/>
  </r>
  <r>
    <x v="8"/>
    <x v="11"/>
    <x v="1"/>
    <n v="248845.87699999998"/>
    <n v="-166522.67799999999"/>
    <n v="-55680"/>
    <n v="-78710"/>
    <n v="-27870"/>
    <n v="-328782.67799999996"/>
    <n v="-79936.800999999978"/>
    <n v="-0.32123016046594971"/>
    <n v="9"/>
    <x v="2"/>
  </r>
  <r>
    <x v="8"/>
    <x v="11"/>
    <x v="2"/>
    <n v="231235.59899999999"/>
    <n v="-159056.98899999997"/>
    <n v="-13500"/>
    <n v="-96780"/>
    <n v="-85500"/>
    <n v="-354836.98899999994"/>
    <n v="-123601.38999999996"/>
    <n v="-0.53452578467383804"/>
    <n v="9"/>
    <x v="2"/>
  </r>
  <r>
    <x v="8"/>
    <x v="11"/>
    <x v="0"/>
    <n v="111310.67499999999"/>
    <n v="-82572.917000000001"/>
    <n v="-31040"/>
    <n v="-74990"/>
    <n v="-80810"/>
    <n v="-269412.91700000002"/>
    <n v="-158102.24200000003"/>
    <n v="-1.4203690885892126"/>
    <n v="9"/>
    <x v="2"/>
  </r>
  <r>
    <x v="8"/>
    <x v="11"/>
    <x v="1"/>
    <n v="267050.42699999997"/>
    <n v="-262424.44199999998"/>
    <n v="-27910"/>
    <n v="-103820"/>
    <n v="-23350"/>
    <n v="-417504.44199999998"/>
    <n v="-150454.01500000001"/>
    <n v="-0.56339177843741117"/>
    <n v="9"/>
    <x v="2"/>
  </r>
  <r>
    <x v="8"/>
    <x v="11"/>
    <x v="2"/>
    <n v="330508.07299999997"/>
    <n v="-284208.98099999997"/>
    <n v="-38070"/>
    <n v="-13290"/>
    <n v="-81840"/>
    <n v="-417408.98099999997"/>
    <n v="-86900.907999999996"/>
    <n v="-0.26293127187849358"/>
    <n v="9"/>
    <x v="2"/>
  </r>
  <r>
    <x v="8"/>
    <x v="11"/>
    <x v="0"/>
    <n v="16488.436999999998"/>
    <n v="-7204.9389999999994"/>
    <n v="-74370"/>
    <n v="-49510"/>
    <n v="-13580"/>
    <n v="-144664.93900000001"/>
    <n v="-128176.50200000001"/>
    <n v="-7.773720577638743"/>
    <n v="9"/>
    <x v="2"/>
  </r>
  <r>
    <x v="8"/>
    <x v="11"/>
    <x v="1"/>
    <n v="297273.92099999997"/>
    <n v="-317729.32099999994"/>
    <n v="-93580"/>
    <n v="-82860"/>
    <n v="-32650"/>
    <n v="-526819.321"/>
    <n v="-229545.40000000002"/>
    <n v="-0.77216796962152645"/>
    <n v="9"/>
    <x v="2"/>
  </r>
  <r>
    <x v="8"/>
    <x v="11"/>
    <x v="2"/>
    <n v="10936.414999999999"/>
    <n v="-4649.7989999999991"/>
    <n v="-96810"/>
    <n v="-81420"/>
    <n v="-68190"/>
    <n v="-251069.799"/>
    <n v="-240133.38399999999"/>
    <n v="-21.957230408685113"/>
    <n v="9"/>
    <x v="2"/>
  </r>
  <r>
    <x v="8"/>
    <x v="11"/>
    <x v="0"/>
    <n v="10323.32"/>
    <n v="-8791.2789999999986"/>
    <n v="-32780"/>
    <n v="-19520"/>
    <n v="-91290"/>
    <n v="-152381.27900000001"/>
    <n v="-142057.959"/>
    <n v="-13.760879155155513"/>
    <n v="9"/>
    <x v="2"/>
  </r>
  <r>
    <x v="8"/>
    <x v="11"/>
    <x v="0"/>
    <n v="37664.528999999995"/>
    <n v="-9428.8950000000004"/>
    <n v="-66550"/>
    <n v="-104950"/>
    <n v="-44570"/>
    <n v="-225498.89499999999"/>
    <n v="-187834.36599999998"/>
    <n v="-4.987036104978241"/>
    <n v="9"/>
    <x v="2"/>
  </r>
  <r>
    <x v="8"/>
    <x v="11"/>
    <x v="0"/>
    <n v="24335.5"/>
    <n v="-2760.52"/>
    <n v="-87650"/>
    <n v="-62800"/>
    <n v="-34490"/>
    <n v="-187700.52"/>
    <n v="-163365.01999999999"/>
    <n v="-6.7130332230691785"/>
    <n v="9"/>
    <x v="2"/>
  </r>
  <r>
    <x v="8"/>
    <x v="11"/>
    <x v="0"/>
    <n v="659181.75399999996"/>
    <n v="-327948.60699999996"/>
    <n v="-12920"/>
    <n v="-62110"/>
    <n v="-82770"/>
    <n v="-485748.60699999996"/>
    <n v="173433.147"/>
    <n v="0.26310368263014755"/>
    <n v="9"/>
    <x v="2"/>
  </r>
  <r>
    <x v="8"/>
    <x v="11"/>
    <x v="0"/>
    <n v="100617.03399999999"/>
    <n v="-3331.5099999999998"/>
    <n v="-14580"/>
    <n v="-37800"/>
    <n v="-91850"/>
    <n v="-147561.51"/>
    <n v="-46944.476000000024"/>
    <n v="-0.46656588982736297"/>
    <n v="9"/>
    <x v="2"/>
  </r>
  <r>
    <x v="8"/>
    <x v="11"/>
    <x v="0"/>
    <n v="169384.348"/>
    <n v="-215819.26799999998"/>
    <n v="-22340"/>
    <n v="-96120"/>
    <n v="-75630"/>
    <n v="-409909.26799999998"/>
    <n v="-240524.91999999998"/>
    <n v="-1.4199949572672439"/>
    <n v="9"/>
    <x v="2"/>
  </r>
  <r>
    <x v="8"/>
    <x v="12"/>
    <x v="0"/>
    <n v="48795.964"/>
    <n v="-29261.637999999995"/>
    <n v="-81820"/>
    <n v="-36920"/>
    <n v="-61720"/>
    <n v="-209721.63800000001"/>
    <n v="-160925.674"/>
    <n v="-3.2979300091294435"/>
    <n v="9"/>
    <x v="2"/>
  </r>
  <r>
    <x v="8"/>
    <x v="12"/>
    <x v="0"/>
    <n v="-260.38600000000002"/>
    <n v="63.391999999999996"/>
    <n v="-45420"/>
    <n v="-49510"/>
    <n v="-103630"/>
    <n v="-198496.60800000001"/>
    <n v="-198756.99400000001"/>
    <n v="763.31674513990765"/>
    <n v="9"/>
    <x v="2"/>
  </r>
  <r>
    <x v="8"/>
    <x v="12"/>
    <x v="0"/>
    <n v="1158547.9849999999"/>
    <n v="-545777.16899999999"/>
    <n v="-86450"/>
    <n v="-18910"/>
    <n v="-79510"/>
    <n v="-730647.16899999999"/>
    <n v="427900.81599999988"/>
    <n v="0.36934233328281169"/>
    <n v="9"/>
    <x v="2"/>
  </r>
  <r>
    <x v="8"/>
    <x v="12"/>
    <x v="0"/>
    <n v="-1832983.88"/>
    <n v="127794.45"/>
    <n v="-72530"/>
    <n v="-65990"/>
    <n v="-76310"/>
    <n v="-87035.55"/>
    <n v="-1920019.43"/>
    <n v="1.0474829871389812"/>
    <n v="9"/>
    <x v="2"/>
  </r>
  <r>
    <x v="8"/>
    <x v="12"/>
    <x v="0"/>
    <n v="416215.56199999998"/>
    <n v="-317900.64600000001"/>
    <n v="-48730"/>
    <n v="-82060"/>
    <n v="-74010"/>
    <n v="-522700.64600000001"/>
    <n v="-106485.08400000003"/>
    <n v="-0.25584118836959785"/>
    <n v="9"/>
    <x v="2"/>
  </r>
  <r>
    <x v="8"/>
    <x v="12"/>
    <x v="0"/>
    <n v="649288.57699999993"/>
    <n v="-89444.137999999992"/>
    <n v="-12940"/>
    <n v="-89000"/>
    <n v="-69310"/>
    <n v="-260694.13799999998"/>
    <n v="388594.43899999995"/>
    <n v="0.59849264682196923"/>
    <n v="9"/>
    <x v="2"/>
  </r>
  <r>
    <x v="8"/>
    <x v="12"/>
    <x v="0"/>
    <n v="-13032.844999999998"/>
    <n v="7609.9519999999984"/>
    <n v="-43770"/>
    <n v="-67720"/>
    <n v="-103180"/>
    <n v="-207060.04800000001"/>
    <n v="-220092.89300000001"/>
    <n v="16.887555480019909"/>
    <n v="9"/>
    <x v="2"/>
  </r>
  <r>
    <x v="8"/>
    <x v="12"/>
    <x v="0"/>
    <n v="877491.36300000001"/>
    <n v="-336602.06300000002"/>
    <n v="-62110"/>
    <n v="-14230"/>
    <n v="-49340"/>
    <n v="-462282.06300000002"/>
    <n v="415209.3"/>
    <n v="0.47317764881521684"/>
    <n v="9"/>
    <x v="2"/>
  </r>
  <r>
    <x v="8"/>
    <x v="12"/>
    <x v="0"/>
    <n v="193364.59099999999"/>
    <n v="-295776.84499999997"/>
    <n v="-80960"/>
    <n v="-38170"/>
    <n v="-84420"/>
    <n v="-499326.84499999997"/>
    <n v="-305962.25399999996"/>
    <n v="-1.5823075590918296"/>
    <n v="9"/>
    <x v="2"/>
  </r>
  <r>
    <x v="8"/>
    <x v="12"/>
    <x v="0"/>
    <n v="25496.387000000002"/>
    <n v="-33470.639999999999"/>
    <n v="-38130"/>
    <n v="-18480"/>
    <n v="-60120"/>
    <n v="-150200.64000000001"/>
    <n v="-124704.25300000001"/>
    <n v="-4.8910558582280697"/>
    <n v="9"/>
    <x v="2"/>
  </r>
  <r>
    <x v="8"/>
    <x v="12"/>
    <x v="0"/>
    <n v="1105301.372"/>
    <n v="-23346.525999999998"/>
    <n v="-105260"/>
    <n v="-84890"/>
    <n v="-96190"/>
    <n v="-309686.52600000001"/>
    <n v="795614.8459999999"/>
    <n v="0.71981711608695975"/>
    <n v="9"/>
    <x v="2"/>
  </r>
  <r>
    <x v="8"/>
    <x v="12"/>
    <x v="0"/>
    <n v="53571.860999999997"/>
    <n v="-2062.9489999999996"/>
    <n v="-90400"/>
    <n v="-13780"/>
    <n v="-36220"/>
    <n v="-142462.94899999999"/>
    <n v="-88891.087999999989"/>
    <n v="-1.6592869155693508"/>
    <n v="9"/>
    <x v="2"/>
  </r>
  <r>
    <x v="8"/>
    <x v="12"/>
    <x v="0"/>
    <n v="769607.37"/>
    <n v="-33009.612999999998"/>
    <n v="-85140"/>
    <n v="-53600"/>
    <n v="-73070"/>
    <n v="-244819.61300000001"/>
    <n v="524787.75699999998"/>
    <n v="0.6818902435926516"/>
    <n v="9"/>
    <x v="2"/>
  </r>
  <r>
    <x v="8"/>
    <x v="12"/>
    <x v="0"/>
    <n v="201388.35500000001"/>
    <n v="-24668.041999999998"/>
    <n v="-46140"/>
    <n v="-91240"/>
    <n v="-106410"/>
    <n v="-268458.04200000002"/>
    <n v="-67069.687000000005"/>
    <n v="-0.33303657006384507"/>
    <n v="9"/>
    <x v="2"/>
  </r>
  <r>
    <x v="8"/>
    <x v="12"/>
    <x v="0"/>
    <n v="-99064.623000000007"/>
    <n v="29179.800999999999"/>
    <n v="-91010"/>
    <n v="-66970"/>
    <n v="-51730"/>
    <n v="-180530.19899999999"/>
    <n v="-279594.82199999999"/>
    <n v="2.8223478122962216"/>
    <n v="9"/>
    <x v="2"/>
  </r>
  <r>
    <x v="8"/>
    <x v="12"/>
    <x v="0"/>
    <n v="-10773.986999999999"/>
    <n v="3655.2529999999997"/>
    <n v="-39300"/>
    <n v="-95500"/>
    <n v="-20980"/>
    <n v="-152124.747"/>
    <n v="-162898.734"/>
    <n v="15.119633428182158"/>
    <n v="9"/>
    <x v="2"/>
  </r>
  <r>
    <x v="8"/>
    <x v="12"/>
    <x v="0"/>
    <n v="620642.18299999996"/>
    <n v="-27087.305"/>
    <n v="-44080"/>
    <n v="-65560"/>
    <n v="-66600"/>
    <n v="-203327.30499999999"/>
    <n v="417314.87799999997"/>
    <n v="0.67239206330260026"/>
    <n v="9"/>
    <x v="2"/>
  </r>
  <r>
    <x v="8"/>
    <x v="12"/>
    <x v="0"/>
    <n v="183440.87999999998"/>
    <n v="-208005.23099999997"/>
    <n v="-31820"/>
    <n v="-60730"/>
    <n v="-65550"/>
    <n v="-366105.23099999997"/>
    <n v="-182664.351"/>
    <n v="-0.99576687050345603"/>
    <n v="9"/>
    <x v="2"/>
  </r>
  <r>
    <x v="8"/>
    <x v="12"/>
    <x v="0"/>
    <n v="42962.772999999994"/>
    <n v="-29629.991999999995"/>
    <n v="-25900"/>
    <n v="-65720"/>
    <n v="-16910"/>
    <n v="-138159.992"/>
    <n v="-95197.219000000012"/>
    <n v="-2.2158071360989671"/>
    <n v="9"/>
    <x v="2"/>
  </r>
  <r>
    <x v="8"/>
    <x v="12"/>
    <x v="0"/>
    <n v="29246.706999999999"/>
    <n v="-15328.564999999999"/>
    <n v="-74140"/>
    <n v="-24760"/>
    <n v="-92380"/>
    <n v="-206608.565"/>
    <n v="-177361.85800000001"/>
    <n v="-6.0643359951600715"/>
    <n v="9"/>
    <x v="2"/>
  </r>
  <r>
    <x v="8"/>
    <x v="12"/>
    <x v="1"/>
    <n v="40439.412999999993"/>
    <n v="-23056.949999999997"/>
    <n v="-36670"/>
    <n v="-58810"/>
    <n v="-57780"/>
    <n v="-176316.95"/>
    <n v="-135877.53700000001"/>
    <n v="-3.3600274316543626"/>
    <n v="9"/>
    <x v="2"/>
  </r>
  <r>
    <x v="8"/>
    <x v="12"/>
    <x v="2"/>
    <n v="81280.513999999996"/>
    <n v="-16874.297999999999"/>
    <n v="-79890"/>
    <n v="-92100"/>
    <n v="-105880"/>
    <n v="-294744.29800000001"/>
    <n v="-213463.78400000001"/>
    <n v="-2.6262602620844651"/>
    <n v="9"/>
    <x v="2"/>
  </r>
  <r>
    <x v="8"/>
    <x v="12"/>
    <x v="0"/>
    <n v="13723.898999999999"/>
    <n v="-5174.7640000000001"/>
    <n v="-94030"/>
    <n v="-102170"/>
    <n v="-73200"/>
    <n v="-274574.76400000002"/>
    <n v="-260850.86500000002"/>
    <n v="-19.007052223278531"/>
    <n v="9"/>
    <x v="2"/>
  </r>
  <r>
    <x v="8"/>
    <x v="12"/>
    <x v="0"/>
    <n v="1948.9259999999997"/>
    <n v="-3089.7999999999997"/>
    <n v="-104910"/>
    <n v="-39470"/>
    <n v="-39820"/>
    <n v="-187289.8"/>
    <n v="-185340.87399999998"/>
    <n v="-95.098979643147047"/>
    <n v="9"/>
    <x v="2"/>
  </r>
  <r>
    <x v="8"/>
    <x v="12"/>
    <x v="0"/>
    <n v="2810.7869999999998"/>
    <n v="-745.04499999999985"/>
    <n v="-76960"/>
    <n v="-58150"/>
    <n v="-102320"/>
    <n v="-238175.04500000001"/>
    <n v="-235364.258"/>
    <n v="-83.736070360365275"/>
    <n v="9"/>
    <x v="2"/>
  </r>
  <r>
    <x v="8"/>
    <x v="12"/>
    <x v="0"/>
    <n v="466364.04499999993"/>
    <n v="-148641.99699999997"/>
    <n v="-103620"/>
    <n v="-103210"/>
    <n v="-53080"/>
    <n v="-408551.99699999997"/>
    <n v="57812.047999999952"/>
    <n v="0.12396334713153104"/>
    <n v="9"/>
    <x v="2"/>
  </r>
  <r>
    <x v="8"/>
    <x v="12"/>
    <x v="0"/>
    <n v="148479.73699999999"/>
    <n v="-37915.534999999996"/>
    <n v="-86400"/>
    <n v="-70390"/>
    <n v="-19510"/>
    <n v="-214215.535"/>
    <n v="-65735.79800000001"/>
    <n v="-0.44272571684310036"/>
    <n v="9"/>
    <x v="2"/>
  </r>
  <r>
    <x v="8"/>
    <x v="12"/>
    <x v="1"/>
    <n v="443364.13099999994"/>
    <n v="-63120.721999999987"/>
    <n v="-106940"/>
    <n v="-100200"/>
    <n v="-29740"/>
    <n v="-300000.72200000001"/>
    <n v="143363.40899999993"/>
    <n v="0.32335364765897118"/>
    <n v="9"/>
    <x v="2"/>
  </r>
  <r>
    <x v="8"/>
    <x v="12"/>
    <x v="2"/>
    <n v="56356.320999999996"/>
    <n v="-23630.215"/>
    <n v="-54130"/>
    <n v="-15470"/>
    <n v="-32430"/>
    <n v="-125660.215"/>
    <n v="-69303.894"/>
    <n v="-1.229744823122858"/>
    <n v="9"/>
    <x v="2"/>
  </r>
  <r>
    <x v="8"/>
    <x v="12"/>
    <x v="0"/>
    <n v="144609.073"/>
    <n v="-110526.19899999999"/>
    <n v="-34540"/>
    <n v="-70920"/>
    <n v="-20410"/>
    <n v="-236396.19899999999"/>
    <n v="-91787.125999999989"/>
    <n v="-0.63472591377444199"/>
    <n v="9"/>
    <x v="2"/>
  </r>
  <r>
    <x v="8"/>
    <x v="12"/>
    <x v="0"/>
    <n v="77338.162999999986"/>
    <n v="-27704.880000000001"/>
    <n v="-45470"/>
    <n v="-106990"/>
    <n v="-97900"/>
    <n v="-278064.88"/>
    <n v="-200726.717"/>
    <n v="-2.5954420070722399"/>
    <n v="9"/>
    <x v="2"/>
  </r>
  <r>
    <x v="8"/>
    <x v="12"/>
    <x v="0"/>
    <n v="24773.545999999998"/>
    <n v="-7777.1749999999993"/>
    <n v="-46020"/>
    <n v="-21630"/>
    <n v="-61190"/>
    <n v="-136617.17499999999"/>
    <n v="-111843.62899999999"/>
    <n v="-4.5146394868138779"/>
    <n v="9"/>
    <x v="2"/>
  </r>
  <r>
    <x v="8"/>
    <x v="12"/>
    <x v="1"/>
    <n v="17579.464"/>
    <n v="-5434.4219999999996"/>
    <n v="-41030"/>
    <n v="-59450"/>
    <n v="-88990"/>
    <n v="-194904.42199999999"/>
    <n v="-177324.95799999998"/>
    <n v="-10.087051459589437"/>
    <n v="9"/>
    <x v="2"/>
  </r>
  <r>
    <x v="8"/>
    <x v="12"/>
    <x v="2"/>
    <n v="252573.3"/>
    <n v="-33453.574000000001"/>
    <n v="-36550"/>
    <n v="-78420"/>
    <n v="-99550"/>
    <n v="-247973.57399999999"/>
    <n v="4599.7259999999951"/>
    <n v="1.8211449903849677E-2"/>
    <n v="9"/>
    <x v="2"/>
  </r>
  <r>
    <x v="8"/>
    <x v="12"/>
    <x v="0"/>
    <n v="-44786.643999999993"/>
    <n v="5569.3540000000003"/>
    <n v="-89340"/>
    <n v="-31690"/>
    <n v="-83890"/>
    <n v="-199350.64600000001"/>
    <n v="-244137.29"/>
    <n v="5.4511181949690188"/>
    <n v="9"/>
    <x v="2"/>
  </r>
  <r>
    <x v="8"/>
    <x v="12"/>
    <x v="0"/>
    <n v="57278.192999999999"/>
    <n v="-9244.9979999999996"/>
    <n v="-69310"/>
    <n v="-35620"/>
    <n v="-69260"/>
    <n v="-183434.99799999999"/>
    <n v="-126156.80499999999"/>
    <n v="-2.202527670522008"/>
    <n v="9"/>
    <x v="2"/>
  </r>
  <r>
    <x v="8"/>
    <x v="12"/>
    <x v="1"/>
    <n v="2143.8409999999999"/>
    <n v="-430.64"/>
    <n v="-50990"/>
    <n v="-82250"/>
    <n v="-70790"/>
    <n v="-204460.64"/>
    <n v="-202316.79900000003"/>
    <n v="-94.371177246820096"/>
    <n v="9"/>
    <x v="2"/>
  </r>
  <r>
    <x v="8"/>
    <x v="12"/>
    <x v="2"/>
    <n v="85165.408999999985"/>
    <n v="-14510.356"/>
    <n v="-21010"/>
    <n v="-95880"/>
    <n v="-16810"/>
    <n v="-148210.356"/>
    <n v="-63044.947000000015"/>
    <n v="-0.74026471240219172"/>
    <n v="9"/>
    <x v="2"/>
  </r>
  <r>
    <x v="8"/>
    <x v="12"/>
    <x v="0"/>
    <n v="292577.78899999999"/>
    <n v="-66584.692999999999"/>
    <n v="-42550"/>
    <n v="-53040"/>
    <n v="-76310"/>
    <n v="-238484.693"/>
    <n v="54093.09599999999"/>
    <n v="0.18488449237682902"/>
    <n v="9"/>
    <x v="2"/>
  </r>
  <r>
    <x v="8"/>
    <x v="12"/>
    <x v="0"/>
    <n v="467557.587"/>
    <n v="-114639.01399999998"/>
    <n v="-75120"/>
    <n v="-55430"/>
    <n v="-20930"/>
    <n v="-266119.01399999997"/>
    <n v="201438.57300000003"/>
    <n v="0.43083157797202004"/>
    <n v="9"/>
    <x v="2"/>
  </r>
  <r>
    <x v="8"/>
    <x v="12"/>
    <x v="0"/>
    <n v="1226383.6409999998"/>
    <n v="-21118.831999999999"/>
    <n v="-38740"/>
    <n v="-48770"/>
    <n v="-108400"/>
    <n v="-217028.83199999999"/>
    <n v="1009354.8089999999"/>
    <n v="0.82303349070847565"/>
    <n v="9"/>
    <x v="2"/>
  </r>
  <r>
    <x v="8"/>
    <x v="12"/>
    <x v="1"/>
    <n v="3663387.1889999993"/>
    <n v="-233533.94399999996"/>
    <n v="-89470"/>
    <n v="-59590"/>
    <n v="-101670"/>
    <n v="-484263.94399999996"/>
    <n v="3179123.2449999992"/>
    <n v="0.86780978394691866"/>
    <n v="9"/>
    <x v="2"/>
  </r>
  <r>
    <x v="8"/>
    <x v="12"/>
    <x v="2"/>
    <n v="506116.1"/>
    <n v="-201359.11599999998"/>
    <n v="-52190"/>
    <n v="-17300"/>
    <n v="-94650"/>
    <n v="-365499.11599999998"/>
    <n v="140616.984"/>
    <n v="0.27783542945976231"/>
    <n v="9"/>
    <x v="2"/>
  </r>
  <r>
    <x v="8"/>
    <x v="12"/>
    <x v="3"/>
    <n v="1144331.6429999999"/>
    <n v="-888681.75199999998"/>
    <n v="-36330"/>
    <n v="-69660"/>
    <n v="-39860"/>
    <n v="-1034531.752"/>
    <n v="109799.89099999995"/>
    <n v="9.595110969067204E-2"/>
    <n v="9"/>
    <x v="2"/>
  </r>
  <r>
    <x v="8"/>
    <x v="7"/>
    <x v="0"/>
    <n v="19873.468999999997"/>
    <n v="-28268.512999999995"/>
    <n v="-70210"/>
    <n v="-30230"/>
    <n v="-36960"/>
    <n v="-165668.51300000001"/>
    <n v="-145795.04399999999"/>
    <n v="-7.3361648135008544"/>
    <n v="9"/>
    <x v="2"/>
  </r>
  <r>
    <x v="8"/>
    <x v="7"/>
    <x v="1"/>
    <n v="1694.8539999999998"/>
    <n v="-3424.2249999999999"/>
    <n v="-36490"/>
    <n v="-62980"/>
    <n v="-74710"/>
    <n v="-177604.22500000001"/>
    <n v="-175909.37100000001"/>
    <n v="-103.79027987071454"/>
    <n v="9"/>
    <x v="2"/>
  </r>
  <r>
    <x v="8"/>
    <x v="7"/>
    <x v="2"/>
    <n v="1260366.996"/>
    <n v="-763631.28800000006"/>
    <n v="-15830"/>
    <n v="-26240"/>
    <n v="-80260"/>
    <n v="-885961.28800000006"/>
    <n v="374405.70799999998"/>
    <n v="0.29706086337411519"/>
    <n v="9"/>
    <x v="2"/>
  </r>
  <r>
    <x v="8"/>
    <x v="7"/>
    <x v="3"/>
    <n v="1518915.2299999997"/>
    <n v="-1303495.9979999999"/>
    <n v="-97190"/>
    <n v="-33480"/>
    <n v="-20180"/>
    <n v="-1454345.9979999999"/>
    <n v="64569.231999999844"/>
    <n v="4.2510095839910604E-2"/>
    <n v="9"/>
    <x v="2"/>
  </r>
  <r>
    <x v="8"/>
    <x v="7"/>
    <x v="0"/>
    <n v="1434180.7829999998"/>
    <n v="-588622.87399999995"/>
    <n v="-51020"/>
    <n v="-61400"/>
    <n v="-93350"/>
    <n v="-794392.87399999995"/>
    <n v="639787.90899999987"/>
    <n v="0.4460999035712222"/>
    <n v="9"/>
    <x v="2"/>
  </r>
  <r>
    <x v="8"/>
    <x v="7"/>
    <x v="1"/>
    <n v="140088.03200000001"/>
    <n v="-28416.597999999998"/>
    <n v="-32900"/>
    <n v="-21600"/>
    <n v="-84110"/>
    <n v="-167026.598"/>
    <n v="-26938.565999999992"/>
    <n v="-0.19229741195878883"/>
    <n v="9"/>
    <x v="2"/>
  </r>
  <r>
    <x v="8"/>
    <x v="7"/>
    <x v="2"/>
    <n v="763521.19200000004"/>
    <n v="-628794.78200000001"/>
    <n v="-88340"/>
    <n v="-34490"/>
    <n v="-105840"/>
    <n v="-857464.78200000001"/>
    <n v="-93943.589999999967"/>
    <n v="-0.12303992473859188"/>
    <n v="9"/>
    <x v="2"/>
  </r>
  <r>
    <x v="8"/>
    <x v="7"/>
    <x v="3"/>
    <n v="235651.68899999998"/>
    <n v="-11787.705999999998"/>
    <n v="-18800"/>
    <n v="-76290"/>
    <n v="-77210"/>
    <n v="-184087.70600000001"/>
    <n v="51563.982999999978"/>
    <n v="0.21881440026513022"/>
    <n v="9"/>
    <x v="2"/>
  </r>
  <r>
    <x v="8"/>
    <x v="7"/>
    <x v="0"/>
    <n v="1968036.7069999997"/>
    <n v="-38525.052999999993"/>
    <n v="-74310"/>
    <n v="-71790"/>
    <n v="-50040"/>
    <n v="-234665.05299999999"/>
    <n v="1733371.6539999996"/>
    <n v="0.88076185156235498"/>
    <n v="9"/>
    <x v="2"/>
  </r>
  <r>
    <x v="8"/>
    <x v="7"/>
    <x v="1"/>
    <n v="479166.63899999997"/>
    <n v="-10948.707"/>
    <n v="-18920"/>
    <n v="-98740"/>
    <n v="-21270"/>
    <n v="-149878.70699999999"/>
    <n v="329287.93199999997"/>
    <n v="0.68720963689627812"/>
    <n v="9"/>
    <x v="2"/>
  </r>
  <r>
    <x v="8"/>
    <x v="7"/>
    <x v="2"/>
    <n v="298710.95799999998"/>
    <n v="-52132.983"/>
    <n v="-90310"/>
    <n v="-93610"/>
    <n v="-92900"/>
    <n v="-328952.98300000001"/>
    <n v="-30242.025000000023"/>
    <n v="-0.10124176629636743"/>
    <n v="9"/>
    <x v="2"/>
  </r>
  <r>
    <x v="8"/>
    <x v="7"/>
    <x v="3"/>
    <n v="69896.210999999996"/>
    <n v="-3734.1429999999996"/>
    <n v="-40820"/>
    <n v="-24660"/>
    <n v="-72810"/>
    <n v="-142024.14300000001"/>
    <n v="-72127.932000000015"/>
    <n v="-1.0319290698032262"/>
    <n v="9"/>
    <x v="2"/>
  </r>
  <r>
    <x v="8"/>
    <x v="7"/>
    <x v="0"/>
    <n v="480644.21299999993"/>
    <n v="-26800.962999999996"/>
    <n v="-82850"/>
    <n v="-91370"/>
    <n v="-106400"/>
    <n v="-307420.96299999999"/>
    <n v="173223.24999999994"/>
    <n v="0.36039807682028613"/>
    <n v="9"/>
    <x v="2"/>
  </r>
  <r>
    <x v="8"/>
    <x v="7"/>
    <x v="0"/>
    <n v="276529.25999999995"/>
    <n v="-8597.1409999999996"/>
    <n v="-92750"/>
    <n v="-104610"/>
    <n v="-101880"/>
    <n v="-307837.141"/>
    <n v="-31307.881000000052"/>
    <n v="-0.11321724507562078"/>
    <n v="9"/>
    <x v="2"/>
  </r>
  <r>
    <x v="8"/>
    <x v="7"/>
    <x v="1"/>
    <n v="150585.43499999997"/>
    <n v="-5878.3339999999998"/>
    <n v="-69990"/>
    <n v="-103090"/>
    <n v="-104940"/>
    <n v="-283898.33399999997"/>
    <n v="-133312.899"/>
    <n v="-0.88529743265011007"/>
    <n v="9"/>
    <x v="2"/>
  </r>
  <r>
    <x v="8"/>
    <x v="7"/>
    <x v="2"/>
    <n v="89046.027000000002"/>
    <n v="-38713.667999999998"/>
    <n v="-61270"/>
    <n v="-53150"/>
    <n v="-41990"/>
    <n v="-195123.66800000001"/>
    <n v="-106077.641"/>
    <n v="-1.1912675340360779"/>
    <n v="9"/>
    <x v="2"/>
  </r>
  <r>
    <x v="8"/>
    <x v="7"/>
    <x v="0"/>
    <n v="41584.850999999995"/>
    <n v="-19883.646999999997"/>
    <n v="-84890"/>
    <n v="-26520"/>
    <n v="-48770"/>
    <n v="-180063.647"/>
    <n v="-138478.796"/>
    <n v="-3.3300298707334557"/>
    <n v="9"/>
    <x v="2"/>
  </r>
  <r>
    <x v="8"/>
    <x v="7"/>
    <x v="1"/>
    <n v="34003.375"/>
    <n v="-40956.096999999994"/>
    <n v="-21470"/>
    <n v="-101670"/>
    <n v="-60740"/>
    <n v="-224836.09700000001"/>
    <n v="-190832.72200000001"/>
    <n v="-5.6121700272399435"/>
    <n v="9"/>
    <x v="2"/>
  </r>
  <r>
    <x v="8"/>
    <x v="7"/>
    <x v="2"/>
    <n v="138102.89499999999"/>
    <n v="-86707.599999999991"/>
    <n v="-25830"/>
    <n v="-28150"/>
    <n v="-49330"/>
    <n v="-190017.59999999998"/>
    <n v="-51914.704999999987"/>
    <n v="-0.37591322759743734"/>
    <n v="9"/>
    <x v="2"/>
  </r>
  <r>
    <x v="8"/>
    <x v="7"/>
    <x v="0"/>
    <n v="108873.84199999999"/>
    <n v="-66979.135999999999"/>
    <n v="-105440"/>
    <n v="-44490"/>
    <n v="-31490"/>
    <n v="-248399.136"/>
    <n v="-139525.29399999999"/>
    <n v="-1.2815318302076637"/>
    <n v="9"/>
    <x v="2"/>
  </r>
  <r>
    <x v="8"/>
    <x v="7"/>
    <x v="1"/>
    <n v="36722.42"/>
    <n v="-40854.589999999997"/>
    <n v="-108320"/>
    <n v="-75670"/>
    <n v="-29860"/>
    <n v="-254704.59"/>
    <n v="-217982.16999999998"/>
    <n v="-5.9359424024887248"/>
    <n v="9"/>
    <x v="2"/>
  </r>
  <r>
    <x v="8"/>
    <x v="7"/>
    <x v="2"/>
    <n v="15963.654"/>
    <n v="-19106.394999999997"/>
    <n v="-48040"/>
    <n v="-81320"/>
    <n v="-95950"/>
    <n v="-244416.39499999999"/>
    <n v="-228452.74099999998"/>
    <n v="-14.310805095124209"/>
    <n v="9"/>
    <x v="2"/>
  </r>
  <r>
    <x v="8"/>
    <x v="7"/>
    <x v="0"/>
    <n v="13448.078"/>
    <n v="-16604.755999999998"/>
    <n v="-31130"/>
    <n v="-31980"/>
    <n v="-15670"/>
    <n v="-95384.755999999994"/>
    <n v="-81936.678"/>
    <n v="-6.092816980984197"/>
    <n v="9"/>
    <x v="2"/>
  </r>
  <r>
    <x v="8"/>
    <x v="7"/>
    <x v="0"/>
    <n v="40515.629000000001"/>
    <n v="-46100.243000000002"/>
    <n v="-91110"/>
    <n v="-68920"/>
    <n v="-60270"/>
    <n v="-266400.24300000002"/>
    <n v="-225884.614"/>
    <n v="-5.5752463820813443"/>
    <n v="9"/>
    <x v="2"/>
  </r>
  <r>
    <x v="8"/>
    <x v="7"/>
    <x v="0"/>
    <n v="218341.48699999996"/>
    <n v="-39312.902999999998"/>
    <n v="-58950"/>
    <n v="-48860"/>
    <n v="-22440"/>
    <n v="-169562.90299999999"/>
    <n v="48778.583999999973"/>
    <n v="0.22340501876310837"/>
    <n v="9"/>
    <x v="2"/>
  </r>
  <r>
    <x v="8"/>
    <x v="7"/>
    <x v="0"/>
    <n v="92511.173999999999"/>
    <n v="-64107.099000000002"/>
    <n v="-65600"/>
    <n v="-14230"/>
    <n v="-102000"/>
    <n v="-245937.09899999999"/>
    <n v="-153425.92499999999"/>
    <n v="-1.6584583068851768"/>
    <n v="9"/>
    <x v="2"/>
  </r>
  <r>
    <x v="8"/>
    <x v="7"/>
    <x v="0"/>
    <n v="25527.88"/>
    <n v="-22620.282999999999"/>
    <n v="-79840"/>
    <n v="-84440"/>
    <n v="-64290"/>
    <n v="-251190.283"/>
    <n v="-225662.40299999999"/>
    <n v="-8.8398411070562837"/>
    <n v="9"/>
    <x v="2"/>
  </r>
  <r>
    <x v="8"/>
    <x v="7"/>
    <x v="0"/>
    <n v="62707.50499999999"/>
    <n v="-50185.701999999997"/>
    <n v="-105510"/>
    <n v="-38400"/>
    <n v="-71020"/>
    <n v="-265115.70199999999"/>
    <n v="-202408.19699999999"/>
    <n v="-3.2278145494705939"/>
    <n v="9"/>
    <x v="2"/>
  </r>
  <r>
    <x v="8"/>
    <x v="7"/>
    <x v="0"/>
    <n v="2185795.9549999996"/>
    <n v="-60053.811999999998"/>
    <n v="-48750"/>
    <n v="-45390"/>
    <n v="-33170"/>
    <n v="-187363.81200000001"/>
    <n v="1998432.1429999997"/>
    <n v="0.91428119739566449"/>
    <n v="9"/>
    <x v="2"/>
  </r>
  <r>
    <x v="8"/>
    <x v="7"/>
    <x v="0"/>
    <n v="225018.682"/>
    <n v="-80745.72099999999"/>
    <n v="-22170"/>
    <n v="-15860"/>
    <n v="-58270"/>
    <n v="-177045.72099999999"/>
    <n v="47972.96100000001"/>
    <n v="0.2131954581442265"/>
    <n v="9"/>
    <x v="2"/>
  </r>
  <r>
    <x v="8"/>
    <x v="7"/>
    <x v="0"/>
    <n v="111039.537"/>
    <n v="-12388.879999999997"/>
    <n v="-54900"/>
    <n v="-106740"/>
    <n v="-16580"/>
    <n v="-190608.88"/>
    <n v="-79569.343000000008"/>
    <n v="-0.7165856878527872"/>
    <n v="9"/>
    <x v="2"/>
  </r>
  <r>
    <x v="8"/>
    <x v="7"/>
    <x v="0"/>
    <n v="141544.21399999998"/>
    <n v="-19124.28"/>
    <n v="-105220"/>
    <n v="-104890"/>
    <n v="-64710"/>
    <n v="-293944.28000000003"/>
    <n v="-152400.06600000005"/>
    <n v="-1.0766958372455979"/>
    <n v="9"/>
    <x v="2"/>
  </r>
  <r>
    <x v="8"/>
    <x v="7"/>
    <x v="0"/>
    <n v="10348.457"/>
    <n v="-1552.32"/>
    <n v="-28770"/>
    <n v="-76550"/>
    <n v="-28850"/>
    <n v="-135722.32"/>
    <n v="-125373.86300000001"/>
    <n v="-12.115222878154686"/>
    <n v="9"/>
    <x v="2"/>
  </r>
  <r>
    <x v="8"/>
    <x v="7"/>
    <x v="0"/>
    <n v="59967.081999999995"/>
    <n v="-13410.662999999999"/>
    <n v="-30360"/>
    <n v="-103840"/>
    <n v="-14400"/>
    <n v="-162010.663"/>
    <n v="-102043.58100000001"/>
    <n v="-1.7016599373636359"/>
    <n v="9"/>
    <x v="2"/>
  </r>
  <r>
    <x v="8"/>
    <x v="7"/>
    <x v="0"/>
    <n v="15793.112999999999"/>
    <n v="-3205.636"/>
    <n v="-17610"/>
    <n v="-81430"/>
    <n v="-96440"/>
    <n v="-198685.636"/>
    <n v="-182892.52299999999"/>
    <n v="-11.580523928373083"/>
    <n v="9"/>
    <x v="2"/>
  </r>
  <r>
    <x v="8"/>
    <x v="7"/>
    <x v="0"/>
    <n v="265909.74900000001"/>
    <n v="-17146.212999999996"/>
    <n v="-48480"/>
    <n v="-31160"/>
    <n v="-17470"/>
    <n v="-114256.21299999999"/>
    <n v="151653.53600000002"/>
    <n v="0.57031957861763094"/>
    <n v="9"/>
    <x v="2"/>
  </r>
  <r>
    <x v="8"/>
    <x v="7"/>
    <x v="0"/>
    <n v="10619.126"/>
    <n v="-1003.7369999999999"/>
    <n v="-87670"/>
    <n v="-33260"/>
    <n v="-54250"/>
    <n v="-176183.73699999999"/>
    <n v="-165564.611"/>
    <n v="-15.591171156646979"/>
    <n v="9"/>
    <x v="2"/>
  </r>
  <r>
    <x v="8"/>
    <x v="7"/>
    <x v="0"/>
    <n v="163754.63999999998"/>
    <n v="-32346.572999999997"/>
    <n v="-73400"/>
    <n v="-47830"/>
    <n v="-78580"/>
    <n v="-232156.573"/>
    <n v="-68401.933000000019"/>
    <n v="-0.41770989206779136"/>
    <n v="9"/>
    <x v="2"/>
  </r>
  <r>
    <x v="8"/>
    <x v="7"/>
    <x v="0"/>
    <n v="31929.786"/>
    <n v="-8750.3709999999992"/>
    <n v="-55650"/>
    <n v="-76100"/>
    <n v="-81750"/>
    <n v="-222250.37099999998"/>
    <n v="-190320.58499999999"/>
    <n v="-5.9605969485670833"/>
    <n v="9"/>
    <x v="2"/>
  </r>
  <r>
    <x v="8"/>
    <x v="7"/>
    <x v="0"/>
    <n v="168096.63499999998"/>
    <n v="-115106.67699999998"/>
    <n v="-64040"/>
    <n v="-74190"/>
    <n v="-93160"/>
    <n v="-346496.67699999997"/>
    <n v="-178400.04199999999"/>
    <n v="-1.0612945464375299"/>
    <n v="9"/>
    <x v="2"/>
  </r>
  <r>
    <x v="8"/>
    <x v="7"/>
    <x v="0"/>
    <n v="158079.215"/>
    <n v="-80649.862999999998"/>
    <n v="-88560"/>
    <n v="-74880"/>
    <n v="-12400"/>
    <n v="-256489.86300000001"/>
    <n v="-98410.648000000016"/>
    <n v="-0.62254008536163352"/>
    <n v="9"/>
    <x v="2"/>
  </r>
  <r>
    <x v="8"/>
    <x v="7"/>
    <x v="0"/>
    <n v="1720450.7040000001"/>
    <n v="-383391.82699999999"/>
    <n v="-13900"/>
    <n v="-38640"/>
    <n v="-77380"/>
    <n v="-513311.82699999999"/>
    <n v="1207138.8770000001"/>
    <n v="0.70164107241982332"/>
    <n v="9"/>
    <x v="2"/>
  </r>
  <r>
    <x v="8"/>
    <x v="7"/>
    <x v="0"/>
    <n v="2397811.6819999996"/>
    <n v="-12576.592000000001"/>
    <n v="-20010"/>
    <n v="-74950"/>
    <n v="-103740"/>
    <n v="-211276.592"/>
    <n v="2186535.0899999994"/>
    <n v="0.91188774598688427"/>
    <n v="9"/>
    <x v="2"/>
  </r>
  <r>
    <x v="8"/>
    <x v="7"/>
    <x v="0"/>
    <n v="129067.90399999999"/>
    <n v="-21066.583999999999"/>
    <n v="-32130"/>
    <n v="-86310"/>
    <n v="-28490"/>
    <n v="-167996.584"/>
    <n v="-38928.680000000008"/>
    <n v="-0.30161394733736446"/>
    <n v="9"/>
    <x v="2"/>
  </r>
  <r>
    <x v="8"/>
    <x v="18"/>
    <x v="0"/>
    <n v="143720.10799999998"/>
    <n v="-10955.412999999999"/>
    <n v="-76810"/>
    <n v="-17590"/>
    <n v="-38300"/>
    <n v="-143655.413"/>
    <n v="64.694999999977881"/>
    <n v="4.5014577918336865E-4"/>
    <n v="9"/>
    <x v="2"/>
  </r>
  <r>
    <x v="8"/>
    <x v="18"/>
    <x v="0"/>
    <n v="336669.49399999995"/>
    <n v="-320105.13499999995"/>
    <n v="-100040"/>
    <n v="-52560"/>
    <n v="-102430"/>
    <n v="-575135.13500000001"/>
    <n v="-238465.64100000006"/>
    <n v="-0.70830783676527609"/>
    <n v="9"/>
    <x v="2"/>
  </r>
  <r>
    <x v="8"/>
    <x v="18"/>
    <x v="0"/>
    <n v="232935.47200000001"/>
    <n v="-24688.103999999999"/>
    <n v="-56270"/>
    <n v="-55200"/>
    <n v="-81680"/>
    <n v="-217838.10399999999"/>
    <n v="15097.368000000017"/>
    <n v="6.4813520544436509E-2"/>
    <n v="9"/>
    <x v="2"/>
  </r>
  <r>
    <x v="8"/>
    <x v="18"/>
    <x v="0"/>
    <n v="94324.467999999993"/>
    <n v="-47820.864000000001"/>
    <n v="-64920"/>
    <n v="-85760"/>
    <n v="-100260"/>
    <n v="-298760.864"/>
    <n v="-204436.39600000001"/>
    <n v="-2.1673739628194886"/>
    <n v="9"/>
    <x v="2"/>
  </r>
  <r>
    <x v="8"/>
    <x v="18"/>
    <x v="1"/>
    <n v="171208.46399999998"/>
    <n v="-173446.40599999999"/>
    <n v="-76460"/>
    <n v="-94000"/>
    <n v="-60550"/>
    <n v="-404456.40599999996"/>
    <n v="-233247.94199999998"/>
    <n v="-1.3623622135877582"/>
    <n v="9"/>
    <x v="2"/>
  </r>
  <r>
    <x v="8"/>
    <x v="18"/>
    <x v="2"/>
    <n v="800884.77"/>
    <n v="-47461.189999999995"/>
    <n v="-38910"/>
    <n v="-12540"/>
    <n v="-29510"/>
    <n v="-128421.19"/>
    <n v="672463.58000000007"/>
    <n v="0.83965085264388295"/>
    <n v="9"/>
    <x v="2"/>
  </r>
  <r>
    <x v="8"/>
    <x v="18"/>
    <x v="0"/>
    <n v="10880959.25"/>
    <n v="-14688280.613999998"/>
    <n v="-60310"/>
    <n v="-107140"/>
    <n v="-71030"/>
    <n v="-14926760.613999998"/>
    <n v="-4045801.3639999982"/>
    <n v="-0.37182396064942513"/>
    <n v="9"/>
    <x v="2"/>
  </r>
  <r>
    <x v="8"/>
    <x v="18"/>
    <x v="0"/>
    <n v="464366.364"/>
    <n v="-85301.208999999988"/>
    <n v="-47010"/>
    <n v="-50680"/>
    <n v="-46420"/>
    <n v="-229411.20899999997"/>
    <n v="234955.15500000003"/>
    <n v="0.50596936646341595"/>
    <n v="9"/>
    <x v="2"/>
  </r>
  <r>
    <x v="8"/>
    <x v="18"/>
    <x v="0"/>
    <n v="1925434.0559999999"/>
    <n v="-493191.16"/>
    <n v="-59260"/>
    <n v="-38730"/>
    <n v="-13940"/>
    <n v="-605121.15999999992"/>
    <n v="1320312.8959999999"/>
    <n v="0.68572220995347355"/>
    <n v="9"/>
    <x v="2"/>
  </r>
  <r>
    <x v="8"/>
    <x v="18"/>
    <x v="0"/>
    <n v="297176.39"/>
    <n v="-10255.286999999998"/>
    <n v="-54250"/>
    <n v="-49630"/>
    <n v="-31070"/>
    <n v="-145205.28700000001"/>
    <n v="151971.103"/>
    <n v="0.51138350189932646"/>
    <n v="9"/>
    <x v="2"/>
  </r>
  <r>
    <x v="8"/>
    <x v="18"/>
    <x v="0"/>
    <n v="1680191.2749999999"/>
    <n v="-58913.511999999995"/>
    <n v="-94640"/>
    <n v="-79040"/>
    <n v="-14870"/>
    <n v="-247463.51199999999"/>
    <n v="1432727.7629999998"/>
    <n v="0.85271705925267338"/>
    <n v="9"/>
    <x v="2"/>
  </r>
  <r>
    <x v="8"/>
    <x v="18"/>
    <x v="1"/>
    <n v="5913728.7230000002"/>
    <n v="-561208.95599999989"/>
    <n v="-72620"/>
    <n v="-20990"/>
    <n v="-104510"/>
    <n v="-759328.95599999989"/>
    <n v="5154399.767"/>
    <n v="0.87159895362687567"/>
    <n v="9"/>
    <x v="2"/>
  </r>
  <r>
    <x v="8"/>
    <x v="18"/>
    <x v="2"/>
    <n v="3073452.5989999999"/>
    <n v="-347734.8"/>
    <n v="-67860"/>
    <n v="-104830"/>
    <n v="-30700"/>
    <n v="-551124.80000000005"/>
    <n v="2522327.7989999996"/>
    <n v="0.82068218648326707"/>
    <n v="9"/>
    <x v="2"/>
  </r>
  <r>
    <x v="8"/>
    <x v="18"/>
    <x v="0"/>
    <n v="2372052.3679999998"/>
    <n v="-3772125.1259999997"/>
    <n v="-29270"/>
    <n v="-101770"/>
    <n v="-19660"/>
    <n v="-3922825.1259999997"/>
    <n v="-1550772.7579999999"/>
    <n v="-0.65376834800132877"/>
    <n v="9"/>
    <x v="2"/>
  </r>
  <r>
    <x v="8"/>
    <x v="18"/>
    <x v="0"/>
    <n v="131032.944"/>
    <n v="-85453.731999999989"/>
    <n v="-94110"/>
    <n v="-89570"/>
    <n v="-103810"/>
    <n v="-372943.73199999996"/>
    <n v="-241910.78799999994"/>
    <n v="-1.8461829568600698"/>
    <n v="9"/>
    <x v="2"/>
  </r>
  <r>
    <x v="8"/>
    <x v="18"/>
    <x v="0"/>
    <n v="43547.545999999995"/>
    <n v="-12812.302999999998"/>
    <n v="-65150"/>
    <n v="-92450"/>
    <n v="-97070"/>
    <n v="-267482.30300000001"/>
    <n v="-223934.75700000001"/>
    <n v="-5.1423048499678954"/>
    <n v="9"/>
    <x v="2"/>
  </r>
  <r>
    <x v="8"/>
    <x v="18"/>
    <x v="1"/>
    <n v="94741.5"/>
    <n v="-61975.836999999985"/>
    <n v="-90710"/>
    <n v="-68100"/>
    <n v="-45660"/>
    <n v="-266445.837"/>
    <n v="-171704.337"/>
    <n v="-1.812345561343234"/>
    <n v="9"/>
    <x v="2"/>
  </r>
  <r>
    <x v="8"/>
    <x v="18"/>
    <x v="2"/>
    <n v="12005.258999999998"/>
    <n v="-15110.262999999999"/>
    <n v="-104070"/>
    <n v="-37650"/>
    <n v="-25570"/>
    <n v="-182400.26300000001"/>
    <n v="-170395.00400000002"/>
    <n v="-14.1933634251456"/>
    <n v="9"/>
    <x v="2"/>
  </r>
  <r>
    <x v="8"/>
    <x v="18"/>
    <x v="0"/>
    <n v="15201.612999999999"/>
    <n v="-17546.858"/>
    <n v="-106840"/>
    <n v="-24140"/>
    <n v="-92980"/>
    <n v="-241506.85800000001"/>
    <n v="-226305.245"/>
    <n v="-14.886923183743725"/>
    <n v="9"/>
    <x v="2"/>
  </r>
  <r>
    <x v="8"/>
    <x v="18"/>
    <x v="0"/>
    <n v="73521.804999999993"/>
    <n v="-4434.6400000000003"/>
    <n v="-35560"/>
    <n v="-51650"/>
    <n v="-99350"/>
    <n v="-190994.64"/>
    <n v="-117472.83500000002"/>
    <n v="-1.5977958511763963"/>
    <n v="9"/>
    <x v="2"/>
  </r>
  <r>
    <x v="8"/>
    <x v="18"/>
    <x v="1"/>
    <n v="8316.3780000000006"/>
    <n v="-26655.096999999998"/>
    <n v="-103900"/>
    <n v="-22200"/>
    <n v="-77750"/>
    <n v="-230505.09700000001"/>
    <n v="-222188.71900000001"/>
    <n v="-26.71700576861706"/>
    <n v="9"/>
    <x v="2"/>
  </r>
  <r>
    <x v="8"/>
    <x v="18"/>
    <x v="2"/>
    <n v="22687.559999999998"/>
    <n v="-30898.741999999995"/>
    <n v="-35930"/>
    <n v="-63870"/>
    <n v="-27850"/>
    <n v="-158548.742"/>
    <n v="-135861.182"/>
    <n v="-5.9883558214281312"/>
    <n v="9"/>
    <x v="2"/>
  </r>
  <r>
    <x v="8"/>
    <x v="18"/>
    <x v="0"/>
    <n v="64041.116999999991"/>
    <n v="-48649.839"/>
    <n v="-22900"/>
    <n v="-98400"/>
    <n v="-84250"/>
    <n v="-254199.83900000001"/>
    <n v="-190158.72200000001"/>
    <n v="-2.9693223808073186"/>
    <n v="9"/>
    <x v="2"/>
  </r>
  <r>
    <x v="8"/>
    <x v="18"/>
    <x v="0"/>
    <n v="61761.125999999989"/>
    <n v="-69744.331999999995"/>
    <n v="-32440"/>
    <n v="-64900"/>
    <n v="-98020"/>
    <n v="-265104.33199999999"/>
    <n v="-203343.20600000001"/>
    <n v="-3.292414163563016"/>
    <n v="9"/>
    <x v="2"/>
  </r>
  <r>
    <x v="8"/>
    <x v="18"/>
    <x v="0"/>
    <n v="84911.26"/>
    <n v="-85612.456999999995"/>
    <n v="-83150"/>
    <n v="-59800"/>
    <n v="-79320"/>
    <n v="-307882.45699999999"/>
    <n v="-222971.19699999999"/>
    <n v="-2.6259320259762959"/>
    <n v="9"/>
    <x v="2"/>
  </r>
  <r>
    <x v="8"/>
    <x v="18"/>
    <x v="1"/>
    <n v="49454.629000000001"/>
    <n v="-49464.155999999995"/>
    <n v="-97580"/>
    <n v="-17580"/>
    <n v="-24810"/>
    <n v="-189434.15599999999"/>
    <n v="-139979.527"/>
    <n v="-2.8304635952278603"/>
    <n v="9"/>
    <x v="2"/>
  </r>
  <r>
    <x v="8"/>
    <x v="18"/>
    <x v="2"/>
    <n v="158488.81299999999"/>
    <n v="-72617.285999999993"/>
    <n v="-71180"/>
    <n v="-60190"/>
    <n v="-72130"/>
    <n v="-276117.28599999996"/>
    <n v="-117628.47299999997"/>
    <n v="-0.74218786028765305"/>
    <n v="9"/>
    <x v="2"/>
  </r>
  <r>
    <x v="8"/>
    <x v="18"/>
    <x v="3"/>
    <n v="96849.346999999994"/>
    <n v="-68854.982000000004"/>
    <n v="-17470"/>
    <n v="-52730"/>
    <n v="-50090"/>
    <n v="-189144.98200000002"/>
    <n v="-92295.635000000024"/>
    <n v="-0.95298148990101117"/>
    <n v="9"/>
    <x v="2"/>
  </r>
  <r>
    <x v="8"/>
    <x v="18"/>
    <x v="0"/>
    <n v="467574.31"/>
    <n v="-136355.05099999998"/>
    <n v="-34900"/>
    <n v="-68580"/>
    <n v="-31920"/>
    <n v="-271755.05099999998"/>
    <n v="195819.25900000002"/>
    <n v="0.41879815638288603"/>
    <n v="9"/>
    <x v="2"/>
  </r>
  <r>
    <x v="8"/>
    <x v="18"/>
    <x v="1"/>
    <n v="220714.72499999998"/>
    <n v="-56395.156999999992"/>
    <n v="-51450"/>
    <n v="-13110"/>
    <n v="-54290"/>
    <n v="-175245.15700000001"/>
    <n v="45469.56799999997"/>
    <n v="0.20601057768121259"/>
    <n v="9"/>
    <x v="2"/>
  </r>
  <r>
    <x v="8"/>
    <x v="18"/>
    <x v="2"/>
    <n v="67495.59599999999"/>
    <n v="-18557.252"/>
    <n v="-59990"/>
    <n v="-32060"/>
    <n v="-72260"/>
    <n v="-182867.25200000001"/>
    <n v="-115371.65600000002"/>
    <n v="-1.7093212422333457"/>
    <n v="9"/>
    <x v="2"/>
  </r>
  <r>
    <x v="8"/>
    <x v="18"/>
    <x v="3"/>
    <n v="24422.587"/>
    <n v="-10017.475999999999"/>
    <n v="-35160"/>
    <n v="-35630"/>
    <n v="-12770"/>
    <n v="-93577.475999999995"/>
    <n v="-69154.888999999996"/>
    <n v="-2.8315955635658088"/>
    <n v="9"/>
    <x v="2"/>
  </r>
  <r>
    <x v="8"/>
    <x v="18"/>
    <x v="0"/>
    <n v="62048.300999999992"/>
    <n v="-14186.368"/>
    <n v="-44400"/>
    <n v="-53420"/>
    <n v="-13860"/>
    <n v="-125866.368"/>
    <n v="-63818.06700000001"/>
    <n v="-1.028522392579291"/>
    <n v="9"/>
    <x v="2"/>
  </r>
  <r>
    <x v="8"/>
    <x v="18"/>
    <x v="1"/>
    <n v="335877.46499999997"/>
    <n v="-53388.103999999999"/>
    <n v="-76910"/>
    <n v="-54430"/>
    <n v="-31170"/>
    <n v="-215898.10399999999"/>
    <n v="119979.36099999998"/>
    <n v="0.35721170219026149"/>
    <n v="9"/>
    <x v="2"/>
  </r>
  <r>
    <x v="8"/>
    <x v="18"/>
    <x v="2"/>
    <n v="43182.845999999998"/>
    <n v="-20193.242999999999"/>
    <n v="-104310"/>
    <n v="-73430"/>
    <n v="-21240"/>
    <n v="-219173.24299999999"/>
    <n v="-175990.397"/>
    <n v="-4.0754700836531246"/>
    <n v="9"/>
    <x v="2"/>
  </r>
  <r>
    <x v="8"/>
    <x v="18"/>
    <x v="3"/>
    <n v="202981.68100000001"/>
    <n v="-49521.604999999996"/>
    <n v="-72300"/>
    <n v="-14580"/>
    <n v="-97300"/>
    <n v="-233701.60499999998"/>
    <n v="-30719.92399999997"/>
    <n v="-0.15134333230790403"/>
    <n v="9"/>
    <x v="2"/>
  </r>
  <r>
    <x v="8"/>
    <x v="18"/>
    <x v="0"/>
    <n v="328465.99099999998"/>
    <n v="-85607.543000000005"/>
    <n v="-41350"/>
    <n v="-25740"/>
    <n v="-26450"/>
    <n v="-179147.54300000001"/>
    <n v="149318.44799999997"/>
    <n v="0.45459332805020897"/>
    <n v="9"/>
    <x v="2"/>
  </r>
  <r>
    <x v="8"/>
    <x v="18"/>
    <x v="1"/>
    <n v="91191.87"/>
    <n v="-10586.877"/>
    <n v="-106060"/>
    <n v="-34560"/>
    <n v="-79830"/>
    <n v="-231036.87700000001"/>
    <n v="-139845.00700000001"/>
    <n v="-1.5335249403263693"/>
    <n v="9"/>
    <x v="2"/>
  </r>
  <r>
    <x v="8"/>
    <x v="18"/>
    <x v="2"/>
    <n v="114535.89699999998"/>
    <n v="-17454.072999999997"/>
    <n v="-22930"/>
    <n v="-69280"/>
    <n v="-87580"/>
    <n v="-197244.073"/>
    <n v="-82708.176000000021"/>
    <n v="-0.72211575729834321"/>
    <n v="9"/>
    <x v="2"/>
  </r>
  <r>
    <x v="8"/>
    <x v="18"/>
    <x v="3"/>
    <n v="138798.33799999999"/>
    <n v="-46073.755000000005"/>
    <n v="-86940"/>
    <n v="-49970"/>
    <n v="-97110"/>
    <n v="-280093.755"/>
    <n v="-141295.41700000002"/>
    <n v="-1.0179906981306939"/>
    <n v="9"/>
    <x v="2"/>
  </r>
  <r>
    <x v="8"/>
    <x v="18"/>
    <x v="0"/>
    <n v="100862.57999999999"/>
    <n v="-52317.629000000001"/>
    <n v="-16330"/>
    <n v="-65220"/>
    <n v="-12970"/>
    <n v="-146837.62900000002"/>
    <n v="-45975.049000000028"/>
    <n v="-0.45581868915112062"/>
    <n v="9"/>
    <x v="2"/>
  </r>
  <r>
    <x v="8"/>
    <x v="18"/>
    <x v="0"/>
    <n v="349027.11899999995"/>
    <n v="-2290.2739999999999"/>
    <n v="-71670"/>
    <n v="-87010"/>
    <n v="-103870"/>
    <n v="-264840.27399999998"/>
    <n v="84186.844999999972"/>
    <n v="0.24120430882621469"/>
    <n v="9"/>
    <x v="2"/>
  </r>
  <r>
    <x v="8"/>
    <x v="18"/>
    <x v="1"/>
    <n v="3591299.2919999994"/>
    <n v="-177948.554"/>
    <n v="-65010"/>
    <n v="-29940"/>
    <n v="-14210"/>
    <n v="-287108.554"/>
    <n v="3304190.7379999994"/>
    <n v="0.92005440631484969"/>
    <n v="9"/>
    <x v="2"/>
  </r>
  <r>
    <x v="8"/>
    <x v="18"/>
    <x v="2"/>
    <n v="2121780.787"/>
    <n v="-1750161.5879999998"/>
    <n v="-33300"/>
    <n v="-46430"/>
    <n v="-28330"/>
    <n v="-1858221.5879999998"/>
    <n v="263559.19900000026"/>
    <n v="0.12421603617810507"/>
    <n v="9"/>
    <x v="2"/>
  </r>
  <r>
    <x v="8"/>
    <x v="16"/>
    <x v="0"/>
    <n v="504111.26499999996"/>
    <n v="-260387.72200000001"/>
    <n v="-82950"/>
    <n v="-49270"/>
    <n v="-86850"/>
    <n v="-479457.72200000001"/>
    <n v="24653.542999999947"/>
    <n v="4.8904963470713055E-2"/>
    <n v="9"/>
    <x v="2"/>
  </r>
  <r>
    <x v="8"/>
    <x v="16"/>
    <x v="1"/>
    <n v="78805.271999999997"/>
    <n v="-62752.62"/>
    <n v="-89860"/>
    <n v="-31860"/>
    <n v="-34630"/>
    <n v="-219102.62"/>
    <n v="-140297.348"/>
    <n v="-1.7803040893000155"/>
    <n v="9"/>
    <x v="2"/>
  </r>
  <r>
    <x v="8"/>
    <x v="16"/>
    <x v="2"/>
    <n v="197766.065"/>
    <n v="-296260.65700000001"/>
    <n v="-63300"/>
    <n v="-75010"/>
    <n v="-15330"/>
    <n v="-449900.65700000001"/>
    <n v="-252134.592"/>
    <n v="-1.2749133275215847"/>
    <n v="9"/>
    <x v="2"/>
  </r>
  <r>
    <x v="8"/>
    <x v="16"/>
    <x v="0"/>
    <n v="27359080.441"/>
    <n v="-30859579.085999995"/>
    <n v="-55550"/>
    <n v="-76550"/>
    <n v="-26390"/>
    <n v="-31018069.085999995"/>
    <n v="-3658988.6449999958"/>
    <n v="-0.13373946002646631"/>
    <n v="9"/>
    <x v="2"/>
  </r>
  <r>
    <x v="8"/>
    <x v="16"/>
    <x v="1"/>
    <n v="38510.317999999999"/>
    <n v="-2243.5839999999998"/>
    <n v="-82040"/>
    <n v="-79140"/>
    <n v="-33190"/>
    <n v="-196613.584"/>
    <n v="-158103.266"/>
    <n v="-4.1054780695397008"/>
    <n v="9"/>
    <x v="2"/>
  </r>
  <r>
    <x v="8"/>
    <x v="16"/>
    <x v="2"/>
    <n v="9669.771999999999"/>
    <n v="-3737.6149999999998"/>
    <n v="-32290"/>
    <n v="-58210"/>
    <n v="-104860"/>
    <n v="-199097.61499999999"/>
    <n v="-189427.84299999999"/>
    <n v="-19.589690739347319"/>
    <n v="9"/>
    <x v="2"/>
  </r>
  <r>
    <x v="8"/>
    <x v="16"/>
    <x v="0"/>
    <n v="16607633.958999999"/>
    <n v="-943481.85399999993"/>
    <n v="-63140"/>
    <n v="-71680"/>
    <n v="-54680"/>
    <n v="-1132981.8539999998"/>
    <n v="15474652.104999999"/>
    <n v="0.93177945414759"/>
    <n v="9"/>
    <x v="2"/>
  </r>
  <r>
    <x v="8"/>
    <x v="16"/>
    <x v="0"/>
    <n v="280691.59999999998"/>
    <n v="-14312.9"/>
    <n v="-78470"/>
    <n v="-44020"/>
    <n v="-59740"/>
    <n v="-196542.9"/>
    <n v="84148.699999999983"/>
    <n v="0.29979058867454528"/>
    <n v="9"/>
    <x v="2"/>
  </r>
  <r>
    <x v="8"/>
    <x v="16"/>
    <x v="0"/>
    <n v="38203.129999999997"/>
    <n v="-9969.0149999999994"/>
    <n v="-32240"/>
    <n v="-92560"/>
    <n v="-83630"/>
    <n v="-218399.01500000001"/>
    <n v="-180195.88500000001"/>
    <n v="-4.7167832845109814"/>
    <n v="9"/>
    <x v="2"/>
  </r>
  <r>
    <x v="8"/>
    <x v="16"/>
    <x v="0"/>
    <n v="10233.306999999999"/>
    <n v="-11336.108"/>
    <n v="-47810"/>
    <n v="-51830"/>
    <n v="-47650"/>
    <n v="-158626.10800000001"/>
    <n v="-148392.80100000001"/>
    <n v="-14.500962494333457"/>
    <n v="9"/>
    <x v="2"/>
  </r>
  <r>
    <x v="8"/>
    <x v="16"/>
    <x v="0"/>
    <n v="23471.398999999998"/>
    <n v="-11582.403"/>
    <n v="-104320"/>
    <n v="-60710"/>
    <n v="-52520"/>
    <n v="-229132.40299999999"/>
    <n v="-205661.00399999999"/>
    <n v="-8.7621962372161963"/>
    <n v="9"/>
    <x v="2"/>
  </r>
  <r>
    <x v="8"/>
    <x v="16"/>
    <x v="0"/>
    <n v="158785.73199999999"/>
    <n v="-68717.11"/>
    <n v="-105150"/>
    <n v="-46870"/>
    <n v="-30300"/>
    <n v="-251037.11"/>
    <n v="-92251.377999999997"/>
    <n v="-0.58098027346688808"/>
    <n v="9"/>
    <x v="2"/>
  </r>
  <r>
    <x v="8"/>
    <x v="16"/>
    <x v="0"/>
    <n v="81801.551999999996"/>
    <n v="-37650.731999999996"/>
    <n v="-61400"/>
    <n v="-15580"/>
    <n v="-96450"/>
    <n v="-211080.73199999999"/>
    <n v="-129279.18"/>
    <n v="-1.5804000882526044"/>
    <n v="9"/>
    <x v="2"/>
  </r>
  <r>
    <x v="8"/>
    <x v="16"/>
    <x v="0"/>
    <n v="51325.420999999995"/>
    <n v="-35447.461000000003"/>
    <n v="-26460"/>
    <n v="-22390"/>
    <n v="-102750"/>
    <n v="-187047.46100000001"/>
    <n v="-135722.04"/>
    <n v="-2.6443434336369109"/>
    <n v="9"/>
    <x v="2"/>
  </r>
  <r>
    <x v="8"/>
    <x v="16"/>
    <x v="0"/>
    <n v="84928.837"/>
    <n v="-26004.755000000001"/>
    <n v="-68170"/>
    <n v="-17210"/>
    <n v="-19360"/>
    <n v="-130744.755"/>
    <n v="-45815.918000000005"/>
    <n v="-0.53946244430498924"/>
    <n v="9"/>
    <x v="2"/>
  </r>
  <r>
    <x v="8"/>
    <x v="16"/>
    <x v="0"/>
    <n v="54504883.076000005"/>
    <n v="-16680327.929999998"/>
    <n v="-71150"/>
    <n v="-44140"/>
    <n v="-26770"/>
    <n v="-16822387.93"/>
    <n v="37682495.146000005"/>
    <n v="0.69135998500274998"/>
    <n v="9"/>
    <x v="2"/>
  </r>
  <r>
    <x v="8"/>
    <x v="16"/>
    <x v="0"/>
    <n v="3833.9629999999997"/>
    <n v="-2337.7269999999999"/>
    <n v="-52160"/>
    <n v="-50600"/>
    <n v="-27420"/>
    <n v="-132517.72700000001"/>
    <n v="-128683.76400000001"/>
    <n v="-33.564164286405479"/>
    <n v="9"/>
    <x v="2"/>
  </r>
  <r>
    <x v="8"/>
    <x v="16"/>
    <x v="0"/>
    <n v="33620.635999999999"/>
    <n v="-22859.654999999999"/>
    <n v="-43640"/>
    <n v="-76470"/>
    <n v="-91640"/>
    <n v="-234609.655"/>
    <n v="-200989.019"/>
    <n v="-5.9781444646079871"/>
    <n v="9"/>
    <x v="2"/>
  </r>
  <r>
    <x v="8"/>
    <x v="16"/>
    <x v="0"/>
    <n v="79728.263999999996"/>
    <n v="-47863.199999999997"/>
    <n v="-77880"/>
    <n v="-69230"/>
    <n v="-44310"/>
    <n v="-239283.20000000001"/>
    <n v="-159554.93600000002"/>
    <n v="-2.0012342925214077"/>
    <n v="9"/>
    <x v="2"/>
  </r>
  <r>
    <x v="8"/>
    <x v="16"/>
    <x v="0"/>
    <n v="78820.153999999995"/>
    <n v="-35481.599999999999"/>
    <n v="-55570"/>
    <n v="-105460"/>
    <n v="-59530"/>
    <n v="-256041.60000000001"/>
    <n v="-177221.446"/>
    <n v="-2.2484280606708786"/>
    <n v="9"/>
    <x v="2"/>
  </r>
  <r>
    <x v="8"/>
    <x v="16"/>
    <x v="0"/>
    <n v="76305.536999999997"/>
    <n v="-41293"/>
    <n v="-71840"/>
    <n v="-59710"/>
    <n v="-69570"/>
    <n v="-242413"/>
    <n v="-166107.46299999999"/>
    <n v="-2.1768729967787266"/>
    <n v="9"/>
    <x v="2"/>
  </r>
  <r>
    <x v="8"/>
    <x v="16"/>
    <x v="0"/>
    <n v="53662.889000000003"/>
    <n v="-37311.127"/>
    <n v="-80200"/>
    <n v="-84400"/>
    <n v="-14080"/>
    <n v="-215991.12700000001"/>
    <n v="-162328.23800000001"/>
    <n v="-3.0249627074680978"/>
    <n v="9"/>
    <x v="2"/>
  </r>
  <r>
    <x v="8"/>
    <x v="16"/>
    <x v="0"/>
    <n v="12380.179"/>
    <n v="-12237.728999999999"/>
    <n v="-17420"/>
    <n v="-26390"/>
    <n v="-50400"/>
    <n v="-106447.72899999999"/>
    <n v="-94067.549999999988"/>
    <n v="-7.5982382807227573"/>
    <n v="9"/>
    <x v="2"/>
  </r>
  <r>
    <x v="8"/>
    <x v="16"/>
    <x v="0"/>
    <n v="63131.620999999992"/>
    <n v="-9101.7919999999995"/>
    <n v="-39510"/>
    <n v="-105530"/>
    <n v="-106600"/>
    <n v="-260741.79199999999"/>
    <n v="-197610.171"/>
    <n v="-3.1301298441235974"/>
    <n v="9"/>
    <x v="2"/>
  </r>
  <r>
    <x v="8"/>
    <x v="16"/>
    <x v="0"/>
    <n v="13983.472999999998"/>
    <n v="-1446.0039999999997"/>
    <n v="-34300"/>
    <n v="-70680"/>
    <n v="-99660"/>
    <n v="-206086.00399999999"/>
    <n v="-192102.53099999999"/>
    <n v="-13.737826861753158"/>
    <n v="9"/>
    <x v="2"/>
  </r>
  <r>
    <x v="8"/>
    <x v="16"/>
    <x v="0"/>
    <n v="15098.047999999999"/>
    <n v="-1053.787"/>
    <n v="-51790"/>
    <n v="-65320"/>
    <n v="-66390"/>
    <n v="-184553.78700000001"/>
    <n v="-169455.739"/>
    <n v="-11.223685273751945"/>
    <n v="9"/>
    <x v="2"/>
  </r>
  <r>
    <x v="8"/>
    <x v="16"/>
    <x v="0"/>
    <n v="7795.3890000000001"/>
    <n v="-2494.5479999999998"/>
    <n v="-23160"/>
    <n v="-21680"/>
    <n v="-67090"/>
    <n v="-114424.548"/>
    <n v="-106629.159"/>
    <n v="-13.678491092618982"/>
    <n v="9"/>
    <x v="2"/>
  </r>
  <r>
    <x v="8"/>
    <x v="16"/>
    <x v="0"/>
    <n v="44858.758000000002"/>
    <n v="-7096.4739999999993"/>
    <n v="-13180"/>
    <n v="-72790"/>
    <n v="-105340"/>
    <n v="-198406.47399999999"/>
    <n v="-153547.71599999999"/>
    <n v="-3.4229150080347739"/>
    <n v="9"/>
    <x v="2"/>
  </r>
  <r>
    <x v="8"/>
    <x v="16"/>
    <x v="0"/>
    <n v="48503.216999999997"/>
    <n v="-426.49599999999998"/>
    <n v="-30430"/>
    <n v="-15540"/>
    <n v="-24120"/>
    <n v="-70516.495999999999"/>
    <n v="-22013.279000000002"/>
    <n v="-0.45385193728490225"/>
    <n v="9"/>
    <x v="2"/>
  </r>
  <r>
    <x v="8"/>
    <x v="16"/>
    <x v="0"/>
    <n v="25540543.496999998"/>
    <n v="-21330876.636999998"/>
    <n v="-50960"/>
    <n v="-98460"/>
    <n v="-51320"/>
    <n v="-21531616.636999998"/>
    <n v="4008926.8599999994"/>
    <n v="0.15696325571422901"/>
    <n v="9"/>
    <x v="2"/>
  </r>
  <r>
    <x v="8"/>
    <x v="13"/>
    <x v="0"/>
    <n v="124529.77599999998"/>
    <n v="-66067.000999999989"/>
    <n v="-37490"/>
    <n v="-54100"/>
    <n v="-68420"/>
    <n v="-226077.00099999999"/>
    <n v="-101547.22500000001"/>
    <n v="-0.81544533574042577"/>
    <n v="9"/>
    <x v="2"/>
  </r>
  <r>
    <x v="8"/>
    <x v="13"/>
    <x v="0"/>
    <n v="351179.61199999996"/>
    <n v="-54454.218000000001"/>
    <n v="-62530"/>
    <n v="-52890"/>
    <n v="-37100"/>
    <n v="-206974.21799999999"/>
    <n v="144205.39399999997"/>
    <n v="0.41063145203315499"/>
    <n v="9"/>
    <x v="2"/>
  </r>
  <r>
    <x v="8"/>
    <x v="13"/>
    <x v="1"/>
    <n v="-5496.2669999999998"/>
    <n v="17597.901999999998"/>
    <n v="-19140"/>
    <n v="-18850"/>
    <n v="-57220"/>
    <n v="-77612.097999999998"/>
    <n v="-83108.364999999991"/>
    <n v="15.120874768274538"/>
    <n v="9"/>
    <x v="2"/>
  </r>
  <r>
    <x v="8"/>
    <x v="13"/>
    <x v="2"/>
    <n v="787759.65099999995"/>
    <n v="-2424991.0789999999"/>
    <n v="-104150"/>
    <n v="-45930"/>
    <n v="-43500"/>
    <n v="-2618571.0789999999"/>
    <n v="-1830811.4279999998"/>
    <n v="-2.3240736253448957"/>
    <n v="9"/>
    <x v="2"/>
  </r>
  <r>
    <x v="8"/>
    <x v="13"/>
    <x v="0"/>
    <n v="-7798.0140000000001"/>
    <n v="13577.507999999998"/>
    <n v="-29950"/>
    <n v="-20350"/>
    <n v="-39860"/>
    <n v="-76582.491999999998"/>
    <n v="-84380.505999999994"/>
    <n v="10.820768723934068"/>
    <n v="9"/>
    <x v="2"/>
  </r>
  <r>
    <x v="8"/>
    <x v="13"/>
    <x v="0"/>
    <n v="338336.74"/>
    <n v="-1143692.83"/>
    <n v="-53030"/>
    <n v="-28950"/>
    <n v="-27710"/>
    <n v="-1253382.83"/>
    <n v="-915046.09000000008"/>
    <n v="-2.7045424921928376"/>
    <n v="9"/>
    <x v="2"/>
  </r>
  <r>
    <x v="8"/>
    <x v="13"/>
    <x v="0"/>
    <n v="595164.16399999999"/>
    <n v="-1388979.186"/>
    <n v="-66310"/>
    <n v="-51880"/>
    <n v="-105130"/>
    <n v="-1612299.186"/>
    <n v="-1017135.022"/>
    <n v="-1.7089991023048223"/>
    <n v="9"/>
    <x v="2"/>
  </r>
  <r>
    <x v="8"/>
    <x v="13"/>
    <x v="0"/>
    <n v="1099421.05"/>
    <n v="-232181.18700000001"/>
    <n v="-101090"/>
    <n v="-90480"/>
    <n v="-88070"/>
    <n v="-511821.18700000003"/>
    <n v="587599.86300000001"/>
    <n v="0.53446299122615493"/>
    <n v="9"/>
    <x v="2"/>
  </r>
  <r>
    <x v="8"/>
    <x v="13"/>
    <x v="0"/>
    <n v="11282.628000000001"/>
    <n v="-6945.6309999999994"/>
    <n v="-102260"/>
    <n v="-13570"/>
    <n v="-20230"/>
    <n v="-143005.63099999999"/>
    <n v="-131723.003"/>
    <n v="-11.674851196015679"/>
    <n v="9"/>
    <x v="2"/>
  </r>
  <r>
    <x v="8"/>
    <x v="13"/>
    <x v="1"/>
    <n v="764719.31199999992"/>
    <n v="-161470.155"/>
    <n v="-103680"/>
    <n v="-30970"/>
    <n v="-24850"/>
    <n v="-320970.15500000003"/>
    <n v="443749.15699999989"/>
    <n v="0.58027716841548782"/>
    <n v="9"/>
    <x v="2"/>
  </r>
  <r>
    <x v="8"/>
    <x v="13"/>
    <x v="2"/>
    <n v="408036.33500000002"/>
    <n v="-165995.921"/>
    <n v="-82830"/>
    <n v="-16740"/>
    <n v="-80260"/>
    <n v="-345825.92099999997"/>
    <n v="62210.414000000048"/>
    <n v="0.15246292710672457"/>
    <n v="9"/>
    <x v="2"/>
  </r>
  <r>
    <x v="8"/>
    <x v="13"/>
    <x v="0"/>
    <n v="74613.517999999996"/>
    <n v="-12164.25"/>
    <n v="-88170"/>
    <n v="-56780"/>
    <n v="-16990"/>
    <n v="-174104.25"/>
    <n v="-99490.732000000004"/>
    <n v="-1.3334143016819018"/>
    <n v="9"/>
    <x v="2"/>
  </r>
  <r>
    <x v="8"/>
    <x v="13"/>
    <x v="0"/>
    <n v="99074.296999999991"/>
    <n v="-159108.88"/>
    <n v="-21480"/>
    <n v="-103110"/>
    <n v="-40220"/>
    <n v="-323918.88"/>
    <n v="-224844.58300000001"/>
    <n v="-2.2694542359457777"/>
    <n v="9"/>
    <x v="2"/>
  </r>
  <r>
    <x v="8"/>
    <x v="13"/>
    <x v="0"/>
    <n v="48327.460999999996"/>
    <n v="-85764.832999999999"/>
    <n v="-103990"/>
    <n v="-92940"/>
    <n v="-107650"/>
    <n v="-390344.83299999998"/>
    <n v="-342017.37199999997"/>
    <n v="-7.0770813306331153"/>
    <n v="9"/>
    <x v="2"/>
  </r>
  <r>
    <x v="8"/>
    <x v="13"/>
    <x v="1"/>
    <n v="49400.875999999989"/>
    <n v="-33824.699999999997"/>
    <n v="-97400"/>
    <n v="-56920"/>
    <n v="-21460"/>
    <n v="-209604.7"/>
    <n v="-160203.82400000002"/>
    <n v="-3.2429348823692936"/>
    <n v="9"/>
    <x v="2"/>
  </r>
  <r>
    <x v="8"/>
    <x v="13"/>
    <x v="2"/>
    <n v="138740.94500000001"/>
    <n v="-70554.043000000005"/>
    <n v="-38030"/>
    <n v="-42900"/>
    <n v="-71130"/>
    <n v="-222614.04300000001"/>
    <n v="-83873.097999999998"/>
    <n v="-0.60453024880290385"/>
    <n v="9"/>
    <x v="2"/>
  </r>
  <r>
    <x v="8"/>
    <x v="13"/>
    <x v="0"/>
    <n v="1979742.2469999997"/>
    <n v="-1419229.686"/>
    <n v="-30060"/>
    <n v="-42220"/>
    <n v="-82140"/>
    <n v="-1573649.686"/>
    <n v="406092.56099999975"/>
    <n v="0.2051239557146248"/>
    <n v="9"/>
    <x v="2"/>
  </r>
  <r>
    <x v="8"/>
    <x v="13"/>
    <x v="0"/>
    <n v="168304.53499999997"/>
    <n v="-621495"/>
    <n v="-94110"/>
    <n v="-17500"/>
    <n v="-44350"/>
    <n v="-777455"/>
    <n v="-609150.46500000008"/>
    <n v="-3.6193348265987022"/>
    <n v="9"/>
    <x v="2"/>
  </r>
  <r>
    <x v="8"/>
    <x v="13"/>
    <x v="1"/>
    <n v="9739.0719999999983"/>
    <n v="-6264.1599999999989"/>
    <n v="-32250"/>
    <n v="-20580"/>
    <n v="-52720"/>
    <n v="-111814.16"/>
    <n v="-102075.088"/>
    <n v="-10.480987100208317"/>
    <n v="9"/>
    <x v="2"/>
  </r>
  <r>
    <x v="8"/>
    <x v="13"/>
    <x v="2"/>
    <n v="177529.758"/>
    <n v="-46931.233999999997"/>
    <n v="-58110"/>
    <n v="-42170"/>
    <n v="-52800"/>
    <n v="-200011.234"/>
    <n v="-22481.475999999995"/>
    <n v="-0.12663497237460322"/>
    <n v="9"/>
    <x v="2"/>
  </r>
  <r>
    <x v="8"/>
    <x v="13"/>
    <x v="0"/>
    <n v="-34569.443999999996"/>
    <n v="7839.6149999999998"/>
    <n v="-87270"/>
    <n v="-105800"/>
    <n v="-39890"/>
    <n v="-225120.38500000001"/>
    <n v="-259689.829"/>
    <n v="7.5121205015620163"/>
    <n v="9"/>
    <x v="2"/>
  </r>
  <r>
    <x v="8"/>
    <x v="13"/>
    <x v="0"/>
    <n v="569619.49099999992"/>
    <n v="-370174.40599999996"/>
    <n v="-71970"/>
    <n v="-30490"/>
    <n v="-65610"/>
    <n v="-538244.40599999996"/>
    <n v="31375.084999999963"/>
    <n v="5.5080778477083342E-2"/>
    <n v="9"/>
    <x v="2"/>
  </r>
  <r>
    <x v="8"/>
    <x v="13"/>
    <x v="0"/>
    <n v="119278.94299999998"/>
    <n v="-77024.164000000004"/>
    <n v="-107840"/>
    <n v="-23820"/>
    <n v="-40380"/>
    <n v="-249064.16399999999"/>
    <n v="-129785.22100000001"/>
    <n v="-1.0880815820106657"/>
    <n v="9"/>
    <x v="2"/>
  </r>
  <r>
    <x v="8"/>
    <x v="13"/>
    <x v="1"/>
    <n v="22259.187999999998"/>
    <n v="-8412.25"/>
    <n v="-41680"/>
    <n v="-19480"/>
    <n v="-81810"/>
    <n v="-151382.25"/>
    <n v="-129123.06200000001"/>
    <n v="-5.8008882444409027"/>
    <n v="9"/>
    <x v="2"/>
  </r>
  <r>
    <x v="8"/>
    <x v="13"/>
    <x v="2"/>
    <n v="65075.310999999994"/>
    <n v="-66497.654999999999"/>
    <n v="-42290"/>
    <n v="-20910"/>
    <n v="-36510"/>
    <n v="-166207.655"/>
    <n v="-101132.34400000001"/>
    <n v="-1.5540816086149787"/>
    <n v="9"/>
    <x v="2"/>
  </r>
  <r>
    <x v="8"/>
    <x v="13"/>
    <x v="3"/>
    <n v="251009.30399999997"/>
    <n v="-221294.87100000001"/>
    <n v="-81900"/>
    <n v="-31180"/>
    <n v="-79920"/>
    <n v="-414294.87100000004"/>
    <n v="-163285.56700000007"/>
    <n v="-0.6505159944190757"/>
    <n v="9"/>
    <x v="2"/>
  </r>
  <r>
    <x v="8"/>
    <x v="13"/>
    <x v="0"/>
    <n v="10282.965"/>
    <n v="-40619.088999999993"/>
    <n v="-43760"/>
    <n v="-106680"/>
    <n v="-50670"/>
    <n v="-241729.08899999998"/>
    <n v="-231446.12399999998"/>
    <n v="-22.507722626693759"/>
    <n v="9"/>
    <x v="2"/>
  </r>
  <r>
    <x v="8"/>
    <x v="13"/>
    <x v="1"/>
    <n v="71254.141000000003"/>
    <n v="-189637.43399999998"/>
    <n v="-48770"/>
    <n v="-57820"/>
    <n v="-15080"/>
    <n v="-311307.43400000001"/>
    <n v="-240053.29300000001"/>
    <n v="-3.3689732222019209"/>
    <n v="9"/>
    <x v="2"/>
  </r>
  <r>
    <x v="8"/>
    <x v="13"/>
    <x v="2"/>
    <n v="68474.672000000006"/>
    <n v="-234034.13599999997"/>
    <n v="-36880"/>
    <n v="-79070"/>
    <n v="-96380"/>
    <n v="-446364.13599999994"/>
    <n v="-377889.46399999992"/>
    <n v="-5.5186750511196294"/>
    <n v="9"/>
    <x v="2"/>
  </r>
  <r>
    <x v="8"/>
    <x v="13"/>
    <x v="3"/>
    <n v="48932.925999999992"/>
    <n v="-59489.702999999994"/>
    <n v="-67160"/>
    <n v="-74140"/>
    <n v="-20510"/>
    <n v="-221299.70299999998"/>
    <n v="-172366.777"/>
    <n v="-3.5225111410668561"/>
    <n v="9"/>
    <x v="2"/>
  </r>
  <r>
    <x v="8"/>
    <x v="13"/>
    <x v="0"/>
    <n v="3734464.412"/>
    <n v="-3900477.4969999995"/>
    <n v="-89890"/>
    <n v="-89680"/>
    <n v="-52820"/>
    <n v="-4132867.4969999995"/>
    <n v="-398403.0849999995"/>
    <n v="-0.10668279063519952"/>
    <n v="9"/>
    <x v="2"/>
  </r>
  <r>
    <x v="8"/>
    <x v="13"/>
    <x v="1"/>
    <n v="346945.02499999997"/>
    <n v="-466206.04099999997"/>
    <n v="-106620"/>
    <n v="-79220"/>
    <n v="-60750"/>
    <n v="-712796.04099999997"/>
    <n v="-365851.016"/>
    <n v="-1.0544927571738492"/>
    <n v="9"/>
    <x v="2"/>
  </r>
  <r>
    <x v="8"/>
    <x v="13"/>
    <x v="2"/>
    <n v="496987.72899999993"/>
    <n v="-347163.978"/>
    <n v="-31360"/>
    <n v="-20560"/>
    <n v="-32640"/>
    <n v="-431723.978"/>
    <n v="65263.750999999931"/>
    <n v="0.13131863664183133"/>
    <n v="9"/>
    <x v="2"/>
  </r>
  <r>
    <x v="8"/>
    <x v="13"/>
    <x v="3"/>
    <n v="59095.693999999996"/>
    <n v="-159744.22799999997"/>
    <n v="-85240"/>
    <n v="-66160"/>
    <n v="-52640"/>
    <n v="-363784.228"/>
    <n v="-304688.53399999999"/>
    <n v="-5.1558500015246462"/>
    <n v="9"/>
    <x v="2"/>
  </r>
  <r>
    <x v="8"/>
    <x v="13"/>
    <x v="0"/>
    <n v="174209.889"/>
    <n v="-535795.83399999992"/>
    <n v="-43440"/>
    <n v="-39700"/>
    <n v="-87720"/>
    <n v="-706655.83399999992"/>
    <n v="-532445.94499999995"/>
    <n v="-3.0563474212419708"/>
    <n v="9"/>
    <x v="2"/>
  </r>
  <r>
    <x v="8"/>
    <x v="13"/>
    <x v="1"/>
    <n v="132352.78"/>
    <n v="-422969.62399999995"/>
    <n v="-73290"/>
    <n v="-107920"/>
    <n v="-43640"/>
    <n v="-647819.62399999995"/>
    <n v="-515466.84399999992"/>
    <n v="-3.8946431196987321"/>
    <n v="9"/>
    <x v="2"/>
  </r>
  <r>
    <x v="8"/>
    <x v="13"/>
    <x v="2"/>
    <n v="59508.427999999993"/>
    <n v="-48538.245000000003"/>
    <n v="-64820"/>
    <n v="-50520"/>
    <n v="-56660"/>
    <n v="-220538.245"/>
    <n v="-161029.81700000001"/>
    <n v="-2.7060001820246375"/>
    <n v="9"/>
    <x v="2"/>
  </r>
  <r>
    <x v="8"/>
    <x v="13"/>
    <x v="3"/>
    <n v="56602.385000000002"/>
    <n v="-47719.853999999999"/>
    <n v="-94510"/>
    <n v="-49500"/>
    <n v="-78760"/>
    <n v="-270489.85399999999"/>
    <n v="-213887.46899999998"/>
    <n v="-3.778771318558396"/>
    <n v="9"/>
    <x v="2"/>
  </r>
  <r>
    <x v="8"/>
    <x v="13"/>
    <x v="0"/>
    <n v="62681.758999999991"/>
    <n v="-22408.581999999999"/>
    <n v="-33770"/>
    <n v="-78330"/>
    <n v="-97920"/>
    <n v="-232428.58199999999"/>
    <n v="-169746.823"/>
    <n v="-2.7080736997186059"/>
    <n v="9"/>
    <x v="2"/>
  </r>
  <r>
    <x v="8"/>
    <x v="13"/>
    <x v="0"/>
    <n v="42724.983"/>
    <n v="-33208.846999999994"/>
    <n v="-69600"/>
    <n v="-72600"/>
    <n v="-67160"/>
    <n v="-242568.84700000001"/>
    <n v="-199843.864"/>
    <n v="-4.6774474784460418"/>
    <n v="9"/>
    <x v="2"/>
  </r>
  <r>
    <x v="8"/>
    <x v="13"/>
    <x v="1"/>
    <n v="109754.68"/>
    <n v="-47347.908999999992"/>
    <n v="-105610"/>
    <n v="-107920"/>
    <n v="-30210"/>
    <n v="-291087.90899999999"/>
    <n v="-181333.22899999999"/>
    <n v="-1.6521685362300724"/>
    <n v="9"/>
    <x v="2"/>
  </r>
  <r>
    <x v="8"/>
    <x v="13"/>
    <x v="2"/>
    <n v="209737.71"/>
    <n v="-91638.778000000006"/>
    <n v="-32200"/>
    <n v="-100760"/>
    <n v="-20230"/>
    <n v="-244828.77799999999"/>
    <n v="-35091.067999999999"/>
    <n v="-0.16730929311662648"/>
    <n v="9"/>
    <x v="2"/>
  </r>
  <r>
    <x v="8"/>
    <x v="13"/>
    <x v="0"/>
    <n v="191049.48800000001"/>
    <n v="-115656.60399999999"/>
    <n v="-103760"/>
    <n v="-98610"/>
    <n v="-19560"/>
    <n v="-337586.60399999999"/>
    <n v="-146537.11599999998"/>
    <n v="-0.7670112991875695"/>
    <n v="9"/>
    <x v="2"/>
  </r>
  <r>
    <x v="8"/>
    <x v="13"/>
    <x v="1"/>
    <n v="41516.264999999992"/>
    <n v="-20280.106"/>
    <n v="-13360"/>
    <n v="-25360"/>
    <n v="-74480"/>
    <n v="-133480.106"/>
    <n v="-91963.841000000015"/>
    <n v="-2.2151279986289718"/>
    <n v="9"/>
    <x v="2"/>
  </r>
  <r>
    <x v="8"/>
    <x v="13"/>
    <x v="2"/>
    <n v="13464.766"/>
    <n v="-9637.8869999999988"/>
    <n v="-29600"/>
    <n v="-94250"/>
    <n v="-29710"/>
    <n v="-163197.88699999999"/>
    <n v="-149733.12099999998"/>
    <n v="-11.120365626851591"/>
    <n v="9"/>
    <x v="2"/>
  </r>
  <r>
    <x v="8"/>
    <x v="13"/>
    <x v="0"/>
    <n v="55295.597000000002"/>
    <n v="-58143.11299999999"/>
    <n v="-85910"/>
    <n v="-66960"/>
    <n v="-46060"/>
    <n v="-257073.11299999998"/>
    <n v="-201777.51599999997"/>
    <n v="-3.6490702143969975"/>
    <n v="9"/>
    <x v="2"/>
  </r>
  <r>
    <x v="8"/>
    <x v="13"/>
    <x v="1"/>
    <n v="21656.060999999998"/>
    <n v="-8403.2549999999992"/>
    <n v="-98700"/>
    <n v="-82700"/>
    <n v="-16830"/>
    <n v="-206633.255"/>
    <n v="-184977.19400000002"/>
    <n v="-8.5415899964448769"/>
    <n v="9"/>
    <x v="2"/>
  </r>
  <r>
    <x v="8"/>
    <x v="13"/>
    <x v="2"/>
    <n v="20864.850999999999"/>
    <n v="-7799.5609999999988"/>
    <n v="-45580"/>
    <n v="-100790"/>
    <n v="-19850"/>
    <n v="-174019.56099999999"/>
    <n v="-153154.71"/>
    <n v="-7.3403212896176449"/>
    <n v="9"/>
    <x v="2"/>
  </r>
  <r>
    <x v="8"/>
    <x v="13"/>
    <x v="0"/>
    <n v="70317.93299999999"/>
    <n v="-198601.66200000001"/>
    <n v="-24060"/>
    <n v="-93770"/>
    <n v="-106020"/>
    <n v="-422451.66200000001"/>
    <n v="-352133.72900000005"/>
    <n v="-5.0077372012627288"/>
    <n v="9"/>
    <x v="2"/>
  </r>
  <r>
    <x v="8"/>
    <x v="13"/>
    <x v="0"/>
    <n v="3243175.5719999997"/>
    <n v="-146946.33799999999"/>
    <n v="-59250"/>
    <n v="-67790"/>
    <n v="-34240"/>
    <n v="-308226.33799999999"/>
    <n v="2934949.2339999997"/>
    <n v="0.90496156277782913"/>
    <n v="9"/>
    <x v="2"/>
  </r>
  <r>
    <x v="8"/>
    <x v="13"/>
    <x v="0"/>
    <n v="588159.20799999987"/>
    <n v="-253971.35399999996"/>
    <n v="-52560"/>
    <n v="-51570"/>
    <n v="-23630"/>
    <n v="-381731.35399999993"/>
    <n v="206427.85399999993"/>
    <n v="0.35097274886156332"/>
    <n v="9"/>
    <x v="2"/>
  </r>
  <r>
    <x v="8"/>
    <x v="13"/>
    <x v="0"/>
    <n v="229934.07499999998"/>
    <n v="-471460.52100000001"/>
    <n v="-93230"/>
    <n v="-59520"/>
    <n v="-83940"/>
    <n v="-708150.52099999995"/>
    <n v="-478216.446"/>
    <n v="-2.0797980725562319"/>
    <n v="9"/>
    <x v="2"/>
  </r>
  <r>
    <x v="8"/>
    <x v="14"/>
    <x v="0"/>
    <n v="6134414.1459999988"/>
    <n v="-2399304.236"/>
    <n v="-86280"/>
    <n v="-82080"/>
    <n v="-44670"/>
    <n v="-2612334.236"/>
    <n v="3522079.9099999988"/>
    <n v="0.57415098266500375"/>
    <n v="9"/>
    <x v="2"/>
  </r>
  <r>
    <x v="8"/>
    <x v="14"/>
    <x v="0"/>
    <n v="12367670.426999999"/>
    <n v="-4565700.0269999998"/>
    <n v="-25570"/>
    <n v="-25200"/>
    <n v="-68090"/>
    <n v="-4684560.0269999998"/>
    <n v="7683110.3999999994"/>
    <n v="0.62122535083300046"/>
    <n v="9"/>
    <x v="2"/>
  </r>
  <r>
    <x v="8"/>
    <x v="14"/>
    <x v="0"/>
    <n v="215700.79299999998"/>
    <n v="-246108.03699999995"/>
    <n v="-90230"/>
    <n v="-101360"/>
    <n v="-36460"/>
    <n v="-474158.03699999995"/>
    <n v="-258457.24399999998"/>
    <n v="-1.1982211117786665"/>
    <n v="9"/>
    <x v="2"/>
  </r>
  <r>
    <x v="8"/>
    <x v="14"/>
    <x v="0"/>
    <n v="2411127.1519999998"/>
    <n v="-304364.58499999996"/>
    <n v="-83760"/>
    <n v="-23270"/>
    <n v="-73080"/>
    <n v="-484474.58499999996"/>
    <n v="1926652.5669999998"/>
    <n v="0.79906717710920627"/>
    <n v="9"/>
    <x v="2"/>
  </r>
  <r>
    <x v="8"/>
    <x v="14"/>
    <x v="0"/>
    <n v="2327998.9809999997"/>
    <n v="-259232.62399999998"/>
    <n v="-90790"/>
    <n v="-92940"/>
    <n v="-47650"/>
    <n v="-490612.62399999995"/>
    <n v="1837386.3569999998"/>
    <n v="0.78925565345855286"/>
    <n v="9"/>
    <x v="2"/>
  </r>
  <r>
    <x v="8"/>
    <x v="14"/>
    <x v="0"/>
    <n v="10215403.975"/>
    <n v="-4303442.1150000002"/>
    <n v="-78350"/>
    <n v="-26080"/>
    <n v="-58590"/>
    <n v="-4466462.1150000002"/>
    <n v="5748941.8599999994"/>
    <n v="0.56277185650898354"/>
    <n v="9"/>
    <x v="2"/>
  </r>
  <r>
    <x v="8"/>
    <x v="14"/>
    <x v="0"/>
    <n v="4768136.0159999998"/>
    <n v="-380419.53599999996"/>
    <n v="-31440"/>
    <n v="-93320"/>
    <n v="-43050"/>
    <n v="-548229.53599999996"/>
    <n v="4219906.4799999995"/>
    <n v="0.88502225310679972"/>
    <n v="9"/>
    <x v="2"/>
  </r>
  <r>
    <x v="8"/>
    <x v="14"/>
    <x v="0"/>
    <n v="4849660.466"/>
    <n v="-150446.16999999998"/>
    <n v="-105060"/>
    <n v="-71340"/>
    <n v="-34570"/>
    <n v="-361416.17"/>
    <n v="4488244.2960000001"/>
    <n v="0.92547598485835936"/>
    <n v="9"/>
    <x v="2"/>
  </r>
  <r>
    <x v="8"/>
    <x v="14"/>
    <x v="0"/>
    <n v="2643217.9409999996"/>
    <n v="-128743.10399999999"/>
    <n v="-74180"/>
    <n v="-49040"/>
    <n v="-55080"/>
    <n v="-307043.10399999999"/>
    <n v="2336174.8369999998"/>
    <n v="0.88383738652899835"/>
    <n v="9"/>
    <x v="2"/>
  </r>
  <r>
    <x v="8"/>
    <x v="14"/>
    <x v="0"/>
    <n v="9539484.3389999997"/>
    <n v="-256863.85199999998"/>
    <n v="-43920"/>
    <n v="-49460"/>
    <n v="-99250"/>
    <n v="-449493.85199999996"/>
    <n v="9089990.4869999997"/>
    <n v="0.95288069710829681"/>
    <n v="9"/>
    <x v="2"/>
  </r>
  <r>
    <x v="8"/>
    <x v="14"/>
    <x v="0"/>
    <n v="19381422.150999997"/>
    <n v="-9040286.9129999988"/>
    <n v="-91480"/>
    <n v="-64880"/>
    <n v="-82350"/>
    <n v="-9278996.9129999988"/>
    <n v="10102425.237999998"/>
    <n v="0.52124272198873478"/>
    <n v="9"/>
    <x v="2"/>
  </r>
  <r>
    <x v="8"/>
    <x v="14"/>
    <x v="0"/>
    <n v="16040544.652999999"/>
    <n v="-108648.49099999999"/>
    <n v="-42850"/>
    <n v="-95390"/>
    <n v="-63020"/>
    <n v="-309908.49099999998"/>
    <n v="15730636.161999999"/>
    <n v="0.98067967779747178"/>
    <n v="9"/>
    <x v="2"/>
  </r>
  <r>
    <x v="8"/>
    <x v="14"/>
    <x v="0"/>
    <n v="16190540.919"/>
    <n v="-108999.37300000001"/>
    <n v="-82310"/>
    <n v="-14440"/>
    <n v="-13680"/>
    <n v="-219429.37300000002"/>
    <n v="15971111.546"/>
    <n v="0.98644706349850897"/>
    <n v="9"/>
    <x v="2"/>
  </r>
  <r>
    <x v="8"/>
    <x v="14"/>
    <x v="0"/>
    <n v="7373298.0159999998"/>
    <n v="-262649.45"/>
    <n v="-70150"/>
    <n v="-74220"/>
    <n v="-91570"/>
    <n v="-498589.45"/>
    <n v="6874708.5659999996"/>
    <n v="0.93237904545319272"/>
    <n v="9"/>
    <x v="2"/>
  </r>
  <r>
    <x v="8"/>
    <x v="14"/>
    <x v="0"/>
    <n v="14565764.863999998"/>
    <n v="-256828.85199999998"/>
    <n v="-63540"/>
    <n v="-79550"/>
    <n v="-105370"/>
    <n v="-505288.85199999996"/>
    <n v="14060476.011999998"/>
    <n v="0.96530983050201191"/>
    <n v="9"/>
    <x v="2"/>
  </r>
  <r>
    <x v="8"/>
    <x v="14"/>
    <x v="0"/>
    <n v="11800018.502999999"/>
    <n v="-417143.24400000001"/>
    <n v="-29060"/>
    <n v="-91520"/>
    <n v="-69250"/>
    <n v="-606973.24399999995"/>
    <n v="11193045.259"/>
    <n v="0.94856167014944226"/>
    <n v="9"/>
    <x v="2"/>
  </r>
  <r>
    <x v="8"/>
    <x v="14"/>
    <x v="0"/>
    <n v="146208.55199999997"/>
    <n v="-38977.133999999998"/>
    <n v="-92830"/>
    <n v="-95250"/>
    <n v="-56570"/>
    <n v="-283627.13400000002"/>
    <n v="-137418.58200000005"/>
    <n v="-0.93988060288019326"/>
    <n v="9"/>
    <x v="2"/>
  </r>
  <r>
    <x v="8"/>
    <x v="14"/>
    <x v="0"/>
    <n v="19058476.647"/>
    <n v="-68889.072"/>
    <n v="-104110"/>
    <n v="-54450"/>
    <n v="-22000"/>
    <n v="-249449.07199999999"/>
    <n v="18809027.574999999"/>
    <n v="0.98691138454451099"/>
    <n v="9"/>
    <x v="2"/>
  </r>
  <r>
    <x v="8"/>
    <x v="14"/>
    <x v="0"/>
    <n v="12938352.314999999"/>
    <n v="-181818.53899999999"/>
    <n v="-55430"/>
    <n v="-95900"/>
    <n v="-73300"/>
    <n v="-406448.53899999999"/>
    <n v="12531903.775999999"/>
    <n v="0.96858575735885721"/>
    <n v="9"/>
    <x v="2"/>
  </r>
  <r>
    <x v="8"/>
    <x v="14"/>
    <x v="0"/>
    <n v="7318617.1449999996"/>
    <n v="-374477.103"/>
    <n v="-52560"/>
    <n v="-57070"/>
    <n v="-91630"/>
    <n v="-575737.103"/>
    <n v="6742880.0419999994"/>
    <n v="0.92133252886532835"/>
    <n v="9"/>
    <x v="2"/>
  </r>
  <r>
    <x v="8"/>
    <x v="14"/>
    <x v="0"/>
    <n v="1265113.801"/>
    <n v="-66549.539000000004"/>
    <n v="-59580"/>
    <n v="-77200"/>
    <n v="-39710"/>
    <n v="-243039.53899999999"/>
    <n v="1022074.262"/>
    <n v="0.80789116456725774"/>
    <n v="9"/>
    <x v="2"/>
  </r>
  <r>
    <x v="8"/>
    <x v="14"/>
    <x v="0"/>
    <n v="643510.44099999999"/>
    <n v="-64195.585999999996"/>
    <n v="-18020"/>
    <n v="-82260"/>
    <n v="-68870"/>
    <n v="-233345.58600000001"/>
    <n v="410164.85499999998"/>
    <n v="0.63738648026069866"/>
    <n v="9"/>
    <x v="2"/>
  </r>
  <r>
    <x v="8"/>
    <x v="14"/>
    <x v="1"/>
    <n v="-1668815.148"/>
    <n v="155575.196"/>
    <n v="-73450"/>
    <n v="-65160"/>
    <n v="-27210"/>
    <n v="-10244.804000000004"/>
    <n v="-1679059.952"/>
    <n v="1.0061389687241742"/>
    <n v="9"/>
    <x v="2"/>
  </r>
  <r>
    <x v="8"/>
    <x v="14"/>
    <x v="2"/>
    <n v="71907.149999999994"/>
    <n v="-102446.75"/>
    <n v="-88630"/>
    <n v="-37120"/>
    <n v="-61590"/>
    <n v="-289786.75"/>
    <n v="-217879.6"/>
    <n v="-3.0300130098328193"/>
    <n v="9"/>
    <x v="2"/>
  </r>
  <r>
    <x v="8"/>
    <x v="14"/>
    <x v="0"/>
    <n v="1564514.203"/>
    <n v="-819091.35"/>
    <n v="-57800"/>
    <n v="-98500"/>
    <n v="-99200"/>
    <n v="-1074591.3500000001"/>
    <n v="489922.85299999989"/>
    <n v="0.3131469513415468"/>
    <n v="9"/>
    <x v="2"/>
  </r>
  <r>
    <x v="8"/>
    <x v="14"/>
    <x v="0"/>
    <n v="145310.61299999998"/>
    <n v="-82542.663"/>
    <n v="-50130"/>
    <n v="-105130"/>
    <n v="-91390"/>
    <n v="-329192.663"/>
    <n v="-183882.05000000002"/>
    <n v="-1.2654412929907606"/>
    <n v="9"/>
    <x v="2"/>
  </r>
  <r>
    <x v="8"/>
    <x v="14"/>
    <x v="0"/>
    <n v="802236.31599999988"/>
    <n v="-337943.58499999996"/>
    <n v="-81580"/>
    <n v="-90530"/>
    <n v="-17400"/>
    <n v="-527453.58499999996"/>
    <n v="274782.73099999991"/>
    <n v="0.34252093244803938"/>
    <n v="9"/>
    <x v="2"/>
  </r>
  <r>
    <x v="8"/>
    <x v="14"/>
    <x v="0"/>
    <n v="564991.83299999987"/>
    <n v="-180374.59999999998"/>
    <n v="-40720"/>
    <n v="-36600"/>
    <n v="-69820"/>
    <n v="-327514.59999999998"/>
    <n v="237477.23299999989"/>
    <n v="0.42031976239203434"/>
    <n v="9"/>
    <x v="2"/>
  </r>
  <r>
    <x v="8"/>
    <x v="14"/>
    <x v="0"/>
    <n v="287600.299"/>
    <n v="-65740.437000000005"/>
    <n v="-15520"/>
    <n v="-71870"/>
    <n v="-79760"/>
    <n v="-232890.43700000001"/>
    <n v="54709.861999999994"/>
    <n v="0.1902288077941115"/>
    <n v="9"/>
    <x v="2"/>
  </r>
  <r>
    <x v="8"/>
    <x v="14"/>
    <x v="1"/>
    <n v="148984.40899999999"/>
    <n v="-27647.675999999999"/>
    <n v="-65640"/>
    <n v="-66580"/>
    <n v="-99980"/>
    <n v="-259847.67600000001"/>
    <n v="-110863.26700000002"/>
    <n v="-0.74412663542532176"/>
    <n v="9"/>
    <x v="2"/>
  </r>
  <r>
    <x v="8"/>
    <x v="14"/>
    <x v="2"/>
    <n v="853665.61699999997"/>
    <n v="-96171.900999999983"/>
    <n v="-19200"/>
    <n v="-55130"/>
    <n v="-46460"/>
    <n v="-216961.90099999998"/>
    <n v="636703.71600000001"/>
    <n v="0.74584673825512648"/>
    <n v="9"/>
    <x v="2"/>
  </r>
  <r>
    <x v="8"/>
    <x v="14"/>
    <x v="0"/>
    <n v="3363745.4479999994"/>
    <n v="-374210.17899999995"/>
    <n v="-97810"/>
    <n v="-92040"/>
    <n v="-32620"/>
    <n v="-596680.179"/>
    <n v="2767065.2689999994"/>
    <n v="0.82261434813541812"/>
    <n v="9"/>
    <x v="2"/>
  </r>
  <r>
    <x v="8"/>
    <x v="14"/>
    <x v="0"/>
    <n v="3766686.5949999993"/>
    <n v="-659904"/>
    <n v="-99890"/>
    <n v="-52120"/>
    <n v="-93930"/>
    <n v="-905844"/>
    <n v="2860842.5949999993"/>
    <n v="0.75951171483116175"/>
    <n v="9"/>
    <x v="2"/>
  </r>
  <r>
    <x v="8"/>
    <x v="14"/>
    <x v="0"/>
    <n v="150527.41199999998"/>
    <n v="-140642.08199999999"/>
    <n v="-49260"/>
    <n v="-105720"/>
    <n v="-48340"/>
    <n v="-343962.08199999999"/>
    <n v="-193434.67"/>
    <n v="-1.285046141629008"/>
    <n v="9"/>
    <x v="2"/>
  </r>
  <r>
    <x v="8"/>
    <x v="14"/>
    <x v="1"/>
    <n v="766556.33599999989"/>
    <n v="-64450.903999999995"/>
    <n v="-22400"/>
    <n v="-32060"/>
    <n v="-74890"/>
    <n v="-193800.90399999998"/>
    <n v="572755.43199999991"/>
    <n v="0.7471798289330166"/>
    <n v="9"/>
    <x v="2"/>
  </r>
  <r>
    <x v="8"/>
    <x v="14"/>
    <x v="2"/>
    <n v="2136746.5"/>
    <n v="-179243.98799999998"/>
    <n v="-101520"/>
    <n v="-40760"/>
    <n v="-43480"/>
    <n v="-365003.98800000001"/>
    <n v="1771742.5120000001"/>
    <n v="0.82917768298672778"/>
    <n v="9"/>
    <x v="2"/>
  </r>
  <r>
    <x v="8"/>
    <x v="14"/>
    <x v="0"/>
    <n v="1707311.753"/>
    <n v="-331231.22199999995"/>
    <n v="-92160"/>
    <n v="-86600"/>
    <n v="-70080"/>
    <n v="-580071.22199999995"/>
    <n v="1127240.531"/>
    <n v="0.66024293982588189"/>
    <n v="9"/>
    <x v="2"/>
  </r>
  <r>
    <x v="8"/>
    <x v="14"/>
    <x v="0"/>
    <n v="255088.86899999998"/>
    <n v="-3396.8619999999996"/>
    <n v="-28230"/>
    <n v="-80310"/>
    <n v="-19950"/>
    <n v="-131886.86199999999"/>
    <n v="123202.00699999998"/>
    <n v="0.4829768052325325"/>
    <n v="9"/>
    <x v="2"/>
  </r>
  <r>
    <x v="8"/>
    <x v="14"/>
    <x v="1"/>
    <n v="184869.66399999999"/>
    <n v="-46388.943999999996"/>
    <n v="-93990"/>
    <n v="-23390"/>
    <n v="-81340"/>
    <n v="-245108.94399999999"/>
    <n v="-60239.28"/>
    <n v="-0.32584729531395701"/>
    <n v="9"/>
    <x v="2"/>
  </r>
  <r>
    <x v="8"/>
    <x v="14"/>
    <x v="2"/>
    <n v="15048125.007999999"/>
    <n v="-1600387.5649999997"/>
    <n v="-103640"/>
    <n v="-41180"/>
    <n v="-14720"/>
    <n v="-1759927.5649999997"/>
    <n v="13288197.443"/>
    <n v="0.88304672083303581"/>
    <n v="9"/>
    <x v="2"/>
  </r>
  <r>
    <x v="8"/>
    <x v="14"/>
    <x v="0"/>
    <n v="70847088.199999988"/>
    <n v="-113671.61399999999"/>
    <n v="-102910"/>
    <n v="-106590"/>
    <n v="-45490"/>
    <n v="-368661.614"/>
    <n v="70478426.585999995"/>
    <n v="0.99479637592219361"/>
    <n v="9"/>
    <x v="2"/>
  </r>
  <r>
    <x v="8"/>
    <x v="14"/>
    <x v="0"/>
    <n v="-81595.044999999998"/>
    <n v="74907.482999999993"/>
    <n v="-22510"/>
    <n v="-15030"/>
    <n v="-14130"/>
    <n v="23237.482999999993"/>
    <n v="-58357.562000000005"/>
    <n v="0.7152096306828436"/>
    <n v="9"/>
    <x v="2"/>
  </r>
  <r>
    <x v="8"/>
    <x v="14"/>
    <x v="0"/>
    <n v="2870445.0040000002"/>
    <n v="-1595.146"/>
    <n v="-71310"/>
    <n v="-43920"/>
    <n v="-47920"/>
    <n v="-164745.14600000001"/>
    <n v="2705699.858"/>
    <n v="0.94260640919076111"/>
    <n v="9"/>
    <x v="2"/>
  </r>
  <r>
    <x v="8"/>
    <x v="14"/>
    <x v="1"/>
    <n v="13823168.044"/>
    <n v="-235339.47499999998"/>
    <n v="-41170"/>
    <n v="-35390"/>
    <n v="-106570"/>
    <n v="-418469.47499999998"/>
    <n v="13404698.569"/>
    <n v="0.96972694872347742"/>
    <n v="9"/>
    <x v="2"/>
  </r>
  <r>
    <x v="8"/>
    <x v="14"/>
    <x v="2"/>
    <n v="38006202.856999993"/>
    <n v="-1754884.67"/>
    <n v="-27980"/>
    <n v="-62310"/>
    <n v="-105280"/>
    <n v="-1950454.67"/>
    <n v="36055748.186999992"/>
    <n v="0.94868062254630714"/>
    <n v="9"/>
    <x v="2"/>
  </r>
  <r>
    <x v="8"/>
    <x v="14"/>
    <x v="3"/>
    <n v="2799416.8649999998"/>
    <n v="-70658.006999999998"/>
    <n v="-39590"/>
    <n v="-26830"/>
    <n v="-23930"/>
    <n v="-161008.00699999998"/>
    <n v="2638408.858"/>
    <n v="0.94248516217323008"/>
    <n v="9"/>
    <x v="2"/>
  </r>
  <r>
    <x v="8"/>
    <x v="14"/>
    <x v="0"/>
    <n v="19912427.136"/>
    <n v="-912106.09699999995"/>
    <n v="-79410"/>
    <n v="-61170"/>
    <n v="-64240"/>
    <n v="-1116926.0970000001"/>
    <n v="18795501.039000001"/>
    <n v="0.94390808868394094"/>
    <n v="9"/>
    <x v="2"/>
  </r>
  <r>
    <x v="8"/>
    <x v="14"/>
    <x v="1"/>
    <n v="11078692.162999999"/>
    <n v="-4597973.1839999994"/>
    <n v="-77790"/>
    <n v="-93060"/>
    <n v="-67840"/>
    <n v="-4836663.1839999994"/>
    <n v="6242028.9789999994"/>
    <n v="0.56342652067242927"/>
    <n v="9"/>
    <x v="2"/>
  </r>
  <r>
    <x v="8"/>
    <x v="14"/>
    <x v="2"/>
    <n v="3305663.7949999995"/>
    <n v="-2899538.2989999996"/>
    <n v="-101120"/>
    <n v="-57850"/>
    <n v="-102930"/>
    <n v="-3161438.2989999996"/>
    <n v="144225.49599999981"/>
    <n v="4.3629813841972953E-2"/>
    <n v="9"/>
    <x v="2"/>
  </r>
  <r>
    <x v="8"/>
    <x v="14"/>
    <x v="3"/>
    <n v="4548950.1399999997"/>
    <n v="-1047956.1539999999"/>
    <n v="-28740"/>
    <n v="-69660"/>
    <n v="-15530"/>
    <n v="-1161886.1539999999"/>
    <n v="3387063.9859999996"/>
    <n v="0.74458147083581794"/>
    <n v="9"/>
    <x v="2"/>
  </r>
  <r>
    <x v="9"/>
    <x v="8"/>
    <x v="0"/>
    <n v="175166.033"/>
    <n v="-40686.778999999995"/>
    <n v="-66960"/>
    <n v="-32920"/>
    <n v="-33520"/>
    <n v="-174086.77899999998"/>
    <n v="1079.2540000000154"/>
    <n v="6.16132010022751E-3"/>
    <n v="10"/>
    <x v="3"/>
  </r>
  <r>
    <x v="9"/>
    <x v="8"/>
    <x v="1"/>
    <n v="386680.11900000001"/>
    <n v="-445916.17000000004"/>
    <n v="-71170"/>
    <n v="-74070"/>
    <n v="-46990"/>
    <n v="-638146.17000000004"/>
    <n v="-251466.05100000004"/>
    <n v="-0.65032061035442068"/>
    <n v="10"/>
    <x v="3"/>
  </r>
  <r>
    <x v="9"/>
    <x v="8"/>
    <x v="2"/>
    <n v="1644072.1779999998"/>
    <n v="-1550389.6310000001"/>
    <n v="-104440"/>
    <n v="-88040"/>
    <n v="-18110"/>
    <n v="-1760979.6310000001"/>
    <n v="-116907.45300000021"/>
    <n v="-7.1108467477514981E-2"/>
    <n v="10"/>
    <x v="3"/>
  </r>
  <r>
    <x v="9"/>
    <x v="8"/>
    <x v="3"/>
    <n v="2775668.2029999997"/>
    <n v="-1906474.5489999996"/>
    <n v="-29870"/>
    <n v="-85950"/>
    <n v="-94180"/>
    <n v="-2116474.5489999996"/>
    <n v="659193.6540000001"/>
    <n v="0.23749007654716436"/>
    <n v="10"/>
    <x v="3"/>
  </r>
  <r>
    <x v="9"/>
    <x v="8"/>
    <x v="0"/>
    <n v="22876.363999999998"/>
    <n v="-21518.811999999998"/>
    <n v="-50560"/>
    <n v="-34660"/>
    <n v="-21690"/>
    <n v="-128428.81200000001"/>
    <n v="-105552.448"/>
    <n v="-4.6140395388008342"/>
    <n v="10"/>
    <x v="3"/>
  </r>
  <r>
    <x v="9"/>
    <x v="8"/>
    <x v="1"/>
    <n v="249610.81599999999"/>
    <n v="-188444.158"/>
    <n v="-21800"/>
    <n v="-15710"/>
    <n v="-74490"/>
    <n v="-300444.158"/>
    <n v="-50833.342000000004"/>
    <n v="-0.20365039790583436"/>
    <n v="10"/>
    <x v="3"/>
  </r>
  <r>
    <x v="9"/>
    <x v="8"/>
    <x v="2"/>
    <n v="407816.94799999997"/>
    <n v="-270450.96399999998"/>
    <n v="-53730"/>
    <n v="-82980"/>
    <n v="-37850"/>
    <n v="-445010.96399999998"/>
    <n v="-37194.016000000003"/>
    <n v="-9.1202722648986143E-2"/>
    <n v="10"/>
    <x v="3"/>
  </r>
  <r>
    <x v="9"/>
    <x v="8"/>
    <x v="3"/>
    <n v="13944.888999999999"/>
    <n v="-5401.5569999999998"/>
    <n v="-12660"/>
    <n v="-99940"/>
    <n v="-96240"/>
    <n v="-214241.557"/>
    <n v="-200296.66800000001"/>
    <n v="-14.363446564544187"/>
    <n v="10"/>
    <x v="3"/>
  </r>
  <r>
    <x v="9"/>
    <x v="8"/>
    <x v="0"/>
    <n v="16733.863999999998"/>
    <n v="-11835.124"/>
    <n v="-71970"/>
    <n v="-61600"/>
    <n v="-72230"/>
    <n v="-217635.12400000001"/>
    <n v="-200901.26"/>
    <n v="-12.005670656819014"/>
    <n v="10"/>
    <x v="3"/>
  </r>
  <r>
    <x v="9"/>
    <x v="8"/>
    <x v="0"/>
    <n v="1238847.4279999998"/>
    <n v="-2702871.605"/>
    <n v="-41810"/>
    <n v="-21900"/>
    <n v="-92530"/>
    <n v="-2859111.605"/>
    <n v="-1620264.1770000001"/>
    <n v="-1.3078803251952995"/>
    <n v="10"/>
    <x v="3"/>
  </r>
  <r>
    <x v="9"/>
    <x v="8"/>
    <x v="1"/>
    <n v="27996.562999999995"/>
    <n v="-1967.9659999999999"/>
    <n v="-61890"/>
    <n v="-93550"/>
    <n v="-27050"/>
    <n v="-184457.96599999999"/>
    <n v="-156461.40299999999"/>
    <n v="-5.5885932498214164"/>
    <n v="10"/>
    <x v="3"/>
  </r>
  <r>
    <x v="9"/>
    <x v="8"/>
    <x v="2"/>
    <n v="145982.19299999997"/>
    <n v="-8569.280999999999"/>
    <n v="-52270"/>
    <n v="-77870"/>
    <n v="-22600"/>
    <n v="-161309.28099999999"/>
    <n v="-15327.088000000018"/>
    <n v="-0.10499286032783478"/>
    <n v="10"/>
    <x v="3"/>
  </r>
  <r>
    <x v="9"/>
    <x v="8"/>
    <x v="0"/>
    <n v="32408.803"/>
    <n v="-16376.605"/>
    <n v="-14910"/>
    <n v="-60120"/>
    <n v="-105290"/>
    <n v="-196696.60500000001"/>
    <n v="-164287.80200000003"/>
    <n v="-5.0692338745124284"/>
    <n v="10"/>
    <x v="3"/>
  </r>
  <r>
    <x v="9"/>
    <x v="8"/>
    <x v="1"/>
    <n v="1044156.127"/>
    <n v="-153334.84599999999"/>
    <n v="-70860"/>
    <n v="-54470"/>
    <n v="-42290"/>
    <n v="-320954.84600000002"/>
    <n v="723201.28099999996"/>
    <n v="0.69261795463275577"/>
    <n v="10"/>
    <x v="3"/>
  </r>
  <r>
    <x v="9"/>
    <x v="8"/>
    <x v="2"/>
    <n v="61520.949000000001"/>
    <n v="-9088.3799999999992"/>
    <n v="-17420"/>
    <n v="-52780"/>
    <n v="-31510"/>
    <n v="-110798.38"/>
    <n v="-49277.431000000004"/>
    <n v="-0.80098619740082366"/>
    <n v="10"/>
    <x v="3"/>
  </r>
  <r>
    <x v="9"/>
    <x v="8"/>
    <x v="0"/>
    <n v="57196.936999999998"/>
    <n v="-7636.0829999999996"/>
    <n v="-28140"/>
    <n v="-18720"/>
    <n v="-45900"/>
    <n v="-100396.083"/>
    <n v="-43199.146000000001"/>
    <n v="-0.75527026910549422"/>
    <n v="10"/>
    <x v="3"/>
  </r>
  <r>
    <x v="9"/>
    <x v="8"/>
    <x v="1"/>
    <n v="215615.75"/>
    <n v="-24418.456999999999"/>
    <n v="-44580"/>
    <n v="-77230"/>
    <n v="-82720"/>
    <n v="-228948.45699999999"/>
    <n v="-13332.706999999995"/>
    <n v="-6.1835496711163236E-2"/>
    <n v="10"/>
    <x v="3"/>
  </r>
  <r>
    <x v="9"/>
    <x v="8"/>
    <x v="2"/>
    <n v="9096.4159999999993"/>
    <n v="-1591.5619999999999"/>
    <n v="-53650"/>
    <n v="-104980"/>
    <n v="-80840"/>
    <n v="-241061.56200000001"/>
    <n v="-231965.14600000001"/>
    <n v="-25.500718744613266"/>
    <n v="10"/>
    <x v="3"/>
  </r>
  <r>
    <x v="9"/>
    <x v="8"/>
    <x v="0"/>
    <n v="171966.851"/>
    <n v="-13933.99"/>
    <n v="-30500"/>
    <n v="-76660"/>
    <n v="-103280"/>
    <n v="-224373.99"/>
    <n v="-52407.138999999996"/>
    <n v="-0.30475140235021225"/>
    <n v="10"/>
    <x v="3"/>
  </r>
  <r>
    <x v="9"/>
    <x v="8"/>
    <x v="0"/>
    <n v="160678.55999999997"/>
    <n v="-206734.35299999997"/>
    <n v="-73390"/>
    <n v="-29920"/>
    <n v="-15250"/>
    <n v="-325294.353"/>
    <n v="-164615.79300000003"/>
    <n v="-1.0245037856948684"/>
    <n v="10"/>
    <x v="3"/>
  </r>
  <r>
    <x v="9"/>
    <x v="8"/>
    <x v="0"/>
    <n v="15214.548999999999"/>
    <n v="-8011.7659999999987"/>
    <n v="-16140"/>
    <n v="-42180"/>
    <n v="-83470"/>
    <n v="-149801.766"/>
    <n v="-134587.217"/>
    <n v="-8.8459550789182124"/>
    <n v="10"/>
    <x v="3"/>
  </r>
  <r>
    <x v="9"/>
    <x v="8"/>
    <x v="0"/>
    <n v="16256.736999999999"/>
    <n v="-5214.9649999999992"/>
    <n v="-83150"/>
    <n v="-101870"/>
    <n v="-83370"/>
    <n v="-273604.96500000003"/>
    <n v="-257348.22800000003"/>
    <n v="-15.830251052225305"/>
    <n v="10"/>
    <x v="3"/>
  </r>
  <r>
    <x v="9"/>
    <x v="8"/>
    <x v="0"/>
    <n v="118095.83099999998"/>
    <n v="-92522.129000000001"/>
    <n v="-26290"/>
    <n v="-42090"/>
    <n v="-13480"/>
    <n v="-174382.12900000002"/>
    <n v="-56286.298000000039"/>
    <n v="-0.47661545308911074"/>
    <n v="10"/>
    <x v="3"/>
  </r>
  <r>
    <x v="9"/>
    <x v="8"/>
    <x v="0"/>
    <n v="199682.02100000001"/>
    <n v="-126882.357"/>
    <n v="-68090"/>
    <n v="-63570"/>
    <n v="-103580"/>
    <n v="-362122.35700000002"/>
    <n v="-162440.33600000001"/>
    <n v="-0.81349505171524683"/>
    <n v="10"/>
    <x v="3"/>
  </r>
  <r>
    <x v="9"/>
    <x v="8"/>
    <x v="0"/>
    <n v="170507.10599999997"/>
    <n v="-101937.045"/>
    <n v="-71420"/>
    <n v="-72630"/>
    <n v="-51470"/>
    <n v="-297457.04499999998"/>
    <n v="-126949.93900000001"/>
    <n v="-0.74454339164022898"/>
    <n v="10"/>
    <x v="3"/>
  </r>
  <r>
    <x v="9"/>
    <x v="8"/>
    <x v="0"/>
    <n v="76079.583999999988"/>
    <n v="-76868.063999999998"/>
    <n v="-26210"/>
    <n v="-89610"/>
    <n v="-53160"/>
    <n v="-245848.06400000001"/>
    <n v="-169768.48000000004"/>
    <n v="-2.2314590994609023"/>
    <n v="10"/>
    <x v="3"/>
  </r>
  <r>
    <x v="9"/>
    <x v="8"/>
    <x v="0"/>
    <n v="22724.218999999997"/>
    <n v="-35740.502"/>
    <n v="-63120"/>
    <n v="-58610"/>
    <n v="-46710"/>
    <n v="-204180.50200000001"/>
    <n v="-181456.283"/>
    <n v="-7.9851493686097648"/>
    <n v="10"/>
    <x v="3"/>
  </r>
  <r>
    <x v="9"/>
    <x v="8"/>
    <x v="0"/>
    <n v="22060.219999999998"/>
    <n v="-63099.582000000002"/>
    <n v="-86970"/>
    <n v="-86500"/>
    <n v="-68280"/>
    <n v="-304849.58199999999"/>
    <n v="-282789.36200000002"/>
    <n v="-12.818972884223278"/>
    <n v="10"/>
    <x v="3"/>
  </r>
  <r>
    <x v="9"/>
    <x v="8"/>
    <x v="0"/>
    <n v="5441.0999999999995"/>
    <n v="-7517.1599999999989"/>
    <n v="-41360"/>
    <n v="-80790"/>
    <n v="-76060"/>
    <n v="-205727.16"/>
    <n v="-200286.06"/>
    <n v="-36.80984727352925"/>
    <n v="10"/>
    <x v="3"/>
  </r>
  <r>
    <x v="9"/>
    <x v="8"/>
    <x v="0"/>
    <n v="35909.447"/>
    <n v="-70365.637999999992"/>
    <n v="-44290"/>
    <n v="-81650"/>
    <n v="-106810"/>
    <n v="-303115.63799999998"/>
    <n v="-267206.19099999999"/>
    <n v="-7.4411112763724816"/>
    <n v="10"/>
    <x v="3"/>
  </r>
  <r>
    <x v="9"/>
    <x v="8"/>
    <x v="0"/>
    <n v="106826.769"/>
    <n v="-66902.71699999999"/>
    <n v="-50900"/>
    <n v="-85420"/>
    <n v="-69790"/>
    <n v="-273012.717"/>
    <n v="-166185.948"/>
    <n v="-1.5556582826164105"/>
    <n v="10"/>
    <x v="3"/>
  </r>
  <r>
    <x v="9"/>
    <x v="8"/>
    <x v="0"/>
    <n v="16072.237999999999"/>
    <n v="-11248.614999999998"/>
    <n v="-90020"/>
    <n v="-49500"/>
    <n v="-84750"/>
    <n v="-235518.61499999999"/>
    <n v="-219446.37699999998"/>
    <n v="-13.653753571842328"/>
    <n v="10"/>
    <x v="3"/>
  </r>
  <r>
    <x v="9"/>
    <x v="8"/>
    <x v="0"/>
    <n v="30169.467999999997"/>
    <n v="-17368.728999999996"/>
    <n v="-52060"/>
    <n v="-95640"/>
    <n v="-16590"/>
    <n v="-181658.72899999999"/>
    <n v="-151489.261"/>
    <n v="-5.0212771733329875"/>
    <n v="10"/>
    <x v="3"/>
  </r>
  <r>
    <x v="9"/>
    <x v="8"/>
    <x v="0"/>
    <n v="73673.39"/>
    <n v="-71385.558999999994"/>
    <n v="-61850"/>
    <n v="-13620"/>
    <n v="-20570"/>
    <n v="-167425.55900000001"/>
    <n v="-93752.169000000009"/>
    <n v="-1.272537737166703"/>
    <n v="10"/>
    <x v="3"/>
  </r>
  <r>
    <x v="9"/>
    <x v="8"/>
    <x v="0"/>
    <n v="116791.19899999999"/>
    <n v="-91641.403000000006"/>
    <n v="-103590"/>
    <n v="-34370"/>
    <n v="-30080"/>
    <n v="-259681.40299999999"/>
    <n v="-142890.204"/>
    <n v="-1.2234672237588724"/>
    <n v="10"/>
    <x v="3"/>
  </r>
  <r>
    <x v="9"/>
    <x v="8"/>
    <x v="0"/>
    <n v="59965.898999999998"/>
    <n v="-125853.34299999998"/>
    <n v="-42340"/>
    <n v="-61090"/>
    <n v="-76880"/>
    <n v="-306163.34299999999"/>
    <n v="-246197.44399999999"/>
    <n v="-4.1056241648274128"/>
    <n v="10"/>
    <x v="3"/>
  </r>
  <r>
    <x v="9"/>
    <x v="8"/>
    <x v="0"/>
    <n v="81460.679999999993"/>
    <n v="-101174.283"/>
    <n v="-33410"/>
    <n v="-103630"/>
    <n v="-82760"/>
    <n v="-320974.283"/>
    <n v="-239513.603"/>
    <n v="-2.9402357431830919"/>
    <n v="10"/>
    <x v="3"/>
  </r>
  <r>
    <x v="9"/>
    <x v="8"/>
    <x v="0"/>
    <n v="1389376.4219999998"/>
    <n v="-146691.50999999998"/>
    <n v="-13570"/>
    <n v="-85770"/>
    <n v="-93820"/>
    <n v="-339851.51"/>
    <n v="1049524.9119999998"/>
    <n v="0.75539277576714192"/>
    <n v="10"/>
    <x v="3"/>
  </r>
  <r>
    <x v="9"/>
    <x v="8"/>
    <x v="0"/>
    <n v="23046.890999999996"/>
    <n v="-2221.5549999999994"/>
    <n v="-29270"/>
    <n v="-49180"/>
    <n v="-80240"/>
    <n v="-160911.55499999999"/>
    <n v="-137864.66399999999"/>
    <n v="-5.9819202511957039"/>
    <n v="10"/>
    <x v="3"/>
  </r>
  <r>
    <x v="9"/>
    <x v="8"/>
    <x v="0"/>
    <n v="27543.970999999998"/>
    <n v="-3086.6849999999999"/>
    <n v="-58190"/>
    <n v="-40850"/>
    <n v="-49730"/>
    <n v="-151856.685"/>
    <n v="-124312.71400000001"/>
    <n v="-4.5132458932664434"/>
    <n v="10"/>
    <x v="3"/>
  </r>
  <r>
    <x v="9"/>
    <x v="8"/>
    <x v="0"/>
    <n v="41873.537999999993"/>
    <n v="-25049.366999999998"/>
    <n v="-36300"/>
    <n v="-41960"/>
    <n v="-105890"/>
    <n v="-209199.367"/>
    <n v="-167325.829"/>
    <n v="-3.9959802059238467"/>
    <n v="10"/>
    <x v="3"/>
  </r>
  <r>
    <x v="9"/>
    <x v="8"/>
    <x v="0"/>
    <n v="250460.06999999998"/>
    <n v="-110107.85799999999"/>
    <n v="-69480"/>
    <n v="-16480"/>
    <n v="-77900"/>
    <n v="-273967.85800000001"/>
    <n v="-23507.78800000003"/>
    <n v="-9.3858426215404439E-2"/>
    <n v="10"/>
    <x v="3"/>
  </r>
  <r>
    <x v="9"/>
    <x v="8"/>
    <x v="0"/>
    <n v="167840.47699999998"/>
    <n v="-88355.68"/>
    <n v="-80380"/>
    <n v="-39990"/>
    <n v="-96890"/>
    <n v="-305615.68"/>
    <n v="-137775.20300000001"/>
    <n v="-0.82086994426261084"/>
    <n v="10"/>
    <x v="3"/>
  </r>
  <r>
    <x v="9"/>
    <x v="8"/>
    <x v="0"/>
    <n v="246112.33499999996"/>
    <n v="-70670.179999999993"/>
    <n v="-87220"/>
    <n v="-49070"/>
    <n v="-74970"/>
    <n v="-281930.18"/>
    <n v="-35817.84500000003"/>
    <n v="-0.14553453812057016"/>
    <n v="10"/>
    <x v="3"/>
  </r>
  <r>
    <x v="9"/>
    <x v="8"/>
    <x v="1"/>
    <n v="318688.38399999996"/>
    <n v="-86071.565999999992"/>
    <n v="-41820"/>
    <n v="-15240"/>
    <n v="-93870"/>
    <n v="-237001.56599999999"/>
    <n v="81686.81799999997"/>
    <n v="0.25632191852966935"/>
    <n v="10"/>
    <x v="3"/>
  </r>
  <r>
    <x v="9"/>
    <x v="8"/>
    <x v="2"/>
    <n v="356438.41099999996"/>
    <n v="-107104.186"/>
    <n v="-38110"/>
    <n v="-87190"/>
    <n v="-60180"/>
    <n v="-292584.18599999999"/>
    <n v="63854.224999999977"/>
    <n v="0.17914518477639602"/>
    <n v="10"/>
    <x v="3"/>
  </r>
  <r>
    <x v="9"/>
    <x v="8"/>
    <x v="0"/>
    <n v="46768.966999999997"/>
    <n v="-80842.383999999991"/>
    <n v="-42600"/>
    <n v="-76070"/>
    <n v="-85990"/>
    <n v="-285502.38399999996"/>
    <n v="-238733.41699999996"/>
    <n v="-5.1045261914807734"/>
    <n v="10"/>
    <x v="3"/>
  </r>
  <r>
    <x v="9"/>
    <x v="8"/>
    <x v="0"/>
    <n v="65383.282999999996"/>
    <n v="-105833.44099999999"/>
    <n v="-80430"/>
    <n v="-103640"/>
    <n v="-30020"/>
    <n v="-319923.44099999999"/>
    <n v="-254540.158"/>
    <n v="-3.8930464534795539"/>
    <n v="10"/>
    <x v="3"/>
  </r>
  <r>
    <x v="9"/>
    <x v="8"/>
    <x v="0"/>
    <n v="110322.11399999999"/>
    <n v="-147494.704"/>
    <n v="-17790"/>
    <n v="-85650"/>
    <n v="-100830"/>
    <n v="-351764.70400000003"/>
    <n v="-241442.59000000003"/>
    <n v="-2.1885239617507697"/>
    <n v="10"/>
    <x v="3"/>
  </r>
  <r>
    <x v="9"/>
    <x v="8"/>
    <x v="0"/>
    <n v="71818.396999999997"/>
    <n v="-92037.833999999988"/>
    <n v="-46750"/>
    <n v="-51420"/>
    <n v="-36790"/>
    <n v="-226997.83399999997"/>
    <n v="-155179.43699999998"/>
    <n v="-2.1607198640203564"/>
    <n v="10"/>
    <x v="3"/>
  </r>
  <r>
    <x v="9"/>
    <x v="8"/>
    <x v="0"/>
    <n v="96755.252999999997"/>
    <n v="-127933.757"/>
    <n v="-53010"/>
    <n v="-97240"/>
    <n v="-38270"/>
    <n v="-316453.75699999998"/>
    <n v="-219698.50399999999"/>
    <n v="-2.2706622864187023"/>
    <n v="10"/>
    <x v="3"/>
  </r>
  <r>
    <x v="9"/>
    <x v="8"/>
    <x v="1"/>
    <n v="16321.837"/>
    <n v="-9905.8399999999983"/>
    <n v="-82190"/>
    <n v="-54760"/>
    <n v="-31800"/>
    <n v="-178655.84"/>
    <n v="-162334.003"/>
    <n v="-9.9458169445020186"/>
    <n v="10"/>
    <x v="3"/>
  </r>
  <r>
    <x v="9"/>
    <x v="8"/>
    <x v="2"/>
    <n v="84993.902000000002"/>
    <n v="-81177.656000000003"/>
    <n v="-27560"/>
    <n v="-87570"/>
    <n v="-38640"/>
    <n v="-234947.65600000002"/>
    <n v="-149953.75400000002"/>
    <n v="-1.7642883838889996"/>
    <n v="10"/>
    <x v="3"/>
  </r>
  <r>
    <x v="9"/>
    <x v="8"/>
    <x v="0"/>
    <n v="90675.325999999986"/>
    <n v="-144858.37099999998"/>
    <n v="-91390"/>
    <n v="-65480"/>
    <n v="-28340"/>
    <n v="-330068.37099999998"/>
    <n v="-239393.04499999998"/>
    <n v="-2.6401123167729224"/>
    <n v="10"/>
    <x v="3"/>
  </r>
  <r>
    <x v="9"/>
    <x v="8"/>
    <x v="0"/>
    <n v="3084.4309999999996"/>
    <n v="-5739.7689999999993"/>
    <n v="-81630"/>
    <n v="-31640"/>
    <n v="-76210"/>
    <n v="-195219.769"/>
    <n v="-192135.33799999999"/>
    <n v="-62.291987728044496"/>
    <n v="10"/>
    <x v="3"/>
  </r>
  <r>
    <x v="9"/>
    <x v="8"/>
    <x v="0"/>
    <n v="29855.545999999998"/>
    <n v="-52396.973999999995"/>
    <n v="-51230"/>
    <n v="-20320"/>
    <n v="-65770"/>
    <n v="-189716.97399999999"/>
    <n v="-159861.42799999999"/>
    <n v="-5.3544968830916702"/>
    <n v="10"/>
    <x v="3"/>
  </r>
  <r>
    <x v="9"/>
    <x v="8"/>
    <x v="1"/>
    <n v="30275.727999999999"/>
    <n v="-45207.337"/>
    <n v="-21830"/>
    <n v="-53690"/>
    <n v="-83600"/>
    <n v="-204327.337"/>
    <n v="-174051.609"/>
    <n v="-5.7488827023416249"/>
    <n v="10"/>
    <x v="3"/>
  </r>
  <r>
    <x v="9"/>
    <x v="8"/>
    <x v="2"/>
    <n v="41468.580999999998"/>
    <n v="-67136.418999999994"/>
    <n v="-100280"/>
    <n v="-58850"/>
    <n v="-75010"/>
    <n v="-301276.41899999999"/>
    <n v="-259807.83799999999"/>
    <n v="-6.2651730957468743"/>
    <n v="10"/>
    <x v="3"/>
  </r>
  <r>
    <x v="9"/>
    <x v="8"/>
    <x v="0"/>
    <n v="70438.039000000004"/>
    <n v="-109861.416"/>
    <n v="-99980"/>
    <n v="-94170"/>
    <n v="-33800"/>
    <n v="-337811.41599999997"/>
    <n v="-267373.37699999998"/>
    <n v="-3.7958662790143824"/>
    <n v="10"/>
    <x v="3"/>
  </r>
  <r>
    <x v="9"/>
    <x v="8"/>
    <x v="0"/>
    <n v="77585.213999999993"/>
    <n v="-176259.39099999997"/>
    <n v="-101970"/>
    <n v="-35710"/>
    <n v="-53150"/>
    <n v="-367089.39099999995"/>
    <n v="-289504.17699999997"/>
    <n v="-3.7314349226387389"/>
    <n v="10"/>
    <x v="3"/>
  </r>
  <r>
    <x v="9"/>
    <x v="8"/>
    <x v="1"/>
    <n v="105553.38499999998"/>
    <n v="-60080.649999999994"/>
    <n v="-38610"/>
    <n v="-13600"/>
    <n v="-50920"/>
    <n v="-163210.65"/>
    <n v="-57657.265000000014"/>
    <n v="-0.54623795342991632"/>
    <n v="10"/>
    <x v="3"/>
  </r>
  <r>
    <x v="9"/>
    <x v="8"/>
    <x v="2"/>
    <n v="128565.29"/>
    <n v="-116008.33999999998"/>
    <n v="-18060"/>
    <n v="-29830"/>
    <n v="-80620"/>
    <n v="-244518.33999999997"/>
    <n v="-115953.04999999997"/>
    <n v="-0.90190011627555133"/>
    <n v="10"/>
    <x v="3"/>
  </r>
  <r>
    <x v="9"/>
    <x v="8"/>
    <x v="0"/>
    <n v="4686646.5659999996"/>
    <n v="-531365.28899999999"/>
    <n v="-54670"/>
    <n v="-45240"/>
    <n v="-73600"/>
    <n v="-704875.28899999999"/>
    <n v="3981771.2769999998"/>
    <n v="0.84959922215734673"/>
    <n v="10"/>
    <x v="3"/>
  </r>
  <r>
    <x v="9"/>
    <x v="8"/>
    <x v="0"/>
    <n v="62316.911999999997"/>
    <n v="-6868.6169999999993"/>
    <n v="-99760"/>
    <n v="-30310"/>
    <n v="-82260"/>
    <n v="-219198.617"/>
    <n v="-156881.70500000002"/>
    <n v="-2.51748201194565"/>
    <n v="10"/>
    <x v="3"/>
  </r>
  <r>
    <x v="9"/>
    <x v="8"/>
    <x v="0"/>
    <n v="21250.893999999997"/>
    <n v="-2326.674"/>
    <n v="-58940"/>
    <n v="-101250"/>
    <n v="-47900"/>
    <n v="-210416.674"/>
    <n v="-189165.78"/>
    <n v="-8.9015445656074537"/>
    <n v="10"/>
    <x v="3"/>
  </r>
  <r>
    <x v="9"/>
    <x v="8"/>
    <x v="1"/>
    <n v="10744.944"/>
    <n v="-3278.6529999999998"/>
    <n v="-29120"/>
    <n v="-20290"/>
    <n v="-86110"/>
    <n v="-138798.65299999999"/>
    <n v="-128053.70899999999"/>
    <n v="-11.917578072068128"/>
    <n v="10"/>
    <x v="3"/>
  </r>
  <r>
    <x v="9"/>
    <x v="8"/>
    <x v="2"/>
    <n v="194467.79800000001"/>
    <n v="-18644.744999999999"/>
    <n v="-95000"/>
    <n v="-28120"/>
    <n v="-68080"/>
    <n v="-209844.745"/>
    <n v="-15376.946999999986"/>
    <n v="-7.9071944857420487E-2"/>
    <n v="10"/>
    <x v="3"/>
  </r>
  <r>
    <x v="9"/>
    <x v="8"/>
    <x v="3"/>
    <n v="233063.663"/>
    <n v="-78449.406000000003"/>
    <n v="-78090"/>
    <n v="-20300"/>
    <n v="-97250"/>
    <n v="-274089.40600000002"/>
    <n v="-41025.743000000017"/>
    <n v="-0.17602805375971464"/>
    <n v="10"/>
    <x v="3"/>
  </r>
  <r>
    <x v="9"/>
    <x v="8"/>
    <x v="0"/>
    <n v="49229.991999999998"/>
    <n v="-14707.679"/>
    <n v="-53980"/>
    <n v="-106860"/>
    <n v="-91070"/>
    <n v="-266617.679"/>
    <n v="-217387.68700000001"/>
    <n v="-4.4157571059528102"/>
    <n v="10"/>
    <x v="3"/>
  </r>
  <r>
    <x v="9"/>
    <x v="8"/>
    <x v="1"/>
    <n v="44195.864999999998"/>
    <n v="-8587.4110000000001"/>
    <n v="-67740"/>
    <n v="-85050"/>
    <n v="-74790"/>
    <n v="-236167.41099999999"/>
    <n v="-191971.546"/>
    <n v="-4.3436540047355114"/>
    <n v="10"/>
    <x v="3"/>
  </r>
  <r>
    <x v="9"/>
    <x v="8"/>
    <x v="2"/>
    <n v="79431.743999999992"/>
    <n v="-11250.056999999999"/>
    <n v="-98680"/>
    <n v="-21140"/>
    <n v="-86340"/>
    <n v="-217410.057"/>
    <n v="-137978.31300000002"/>
    <n v="-1.7370676514417214"/>
    <n v="10"/>
    <x v="3"/>
  </r>
  <r>
    <x v="9"/>
    <x v="8"/>
    <x v="3"/>
    <n v="153852.81099999999"/>
    <n v="-25881.575999999997"/>
    <n v="-47480"/>
    <n v="-46030"/>
    <n v="-66220"/>
    <n v="-185611.576"/>
    <n v="-31758.765000000014"/>
    <n v="-0.20642304026541328"/>
    <n v="10"/>
    <x v="3"/>
  </r>
  <r>
    <x v="9"/>
    <x v="8"/>
    <x v="0"/>
    <n v="340937.66699999996"/>
    <n v="-56929.781999999992"/>
    <n v="-97500"/>
    <n v="-39130"/>
    <n v="-26590"/>
    <n v="-220149.78200000001"/>
    <n v="120787.88499999995"/>
    <n v="0.35428143232997478"/>
    <n v="10"/>
    <x v="3"/>
  </r>
  <r>
    <x v="9"/>
    <x v="8"/>
    <x v="1"/>
    <n v="245542.80099999998"/>
    <n v="-15437.442999999999"/>
    <n v="-40110"/>
    <n v="-86160"/>
    <n v="-59670"/>
    <n v="-201377.443"/>
    <n v="44165.357999999978"/>
    <n v="0.17986826663266736"/>
    <n v="10"/>
    <x v="3"/>
  </r>
  <r>
    <x v="9"/>
    <x v="8"/>
    <x v="2"/>
    <n v="16292.170999999998"/>
    <n v="-4283.8179999999993"/>
    <n v="-52970"/>
    <n v="-30010"/>
    <n v="-66710"/>
    <n v="-153973.818"/>
    <n v="-137681.647"/>
    <n v="-8.4507857792555701"/>
    <n v="10"/>
    <x v="3"/>
  </r>
  <r>
    <x v="9"/>
    <x v="8"/>
    <x v="3"/>
    <n v="12428.835999999999"/>
    <n v="-2183.6009999999997"/>
    <n v="-101790"/>
    <n v="-92710"/>
    <n v="-99090"/>
    <n v="-295773.60100000002"/>
    <n v="-283344.76500000001"/>
    <n v="-22.797369359447661"/>
    <n v="10"/>
    <x v="3"/>
  </r>
  <r>
    <x v="9"/>
    <x v="8"/>
    <x v="0"/>
    <n v="156828.08399999997"/>
    <n v="-22002.505000000001"/>
    <n v="-22460"/>
    <n v="-64920"/>
    <n v="-41340"/>
    <n v="-150722.505"/>
    <n v="6105.5789999999688"/>
    <n v="3.8931668641695387E-2"/>
    <n v="10"/>
    <x v="3"/>
  </r>
  <r>
    <x v="9"/>
    <x v="8"/>
    <x v="1"/>
    <n v="71509.879000000001"/>
    <n v="-18555.816999999999"/>
    <n v="-45500"/>
    <n v="-55500"/>
    <n v="-20380"/>
    <n v="-139935.81700000001"/>
    <n v="-68425.938000000009"/>
    <n v="-0.95687391667940047"/>
    <n v="10"/>
    <x v="3"/>
  </r>
  <r>
    <x v="9"/>
    <x v="8"/>
    <x v="2"/>
    <n v="85721.460999999996"/>
    <n v="-20200.690999999999"/>
    <n v="-46160"/>
    <n v="-84380"/>
    <n v="-78170"/>
    <n v="-228910.69099999999"/>
    <n v="-143189.22999999998"/>
    <n v="-1.6704011845995017"/>
    <n v="10"/>
    <x v="3"/>
  </r>
  <r>
    <x v="9"/>
    <x v="8"/>
    <x v="3"/>
    <n v="1307000.7439999999"/>
    <n v="-165387.74699999997"/>
    <n v="-29240"/>
    <n v="-84040"/>
    <n v="-55300"/>
    <n v="-333967.74699999997"/>
    <n v="973032.99699999997"/>
    <n v="0.74447776825443035"/>
    <n v="10"/>
    <x v="3"/>
  </r>
  <r>
    <x v="9"/>
    <x v="8"/>
    <x v="0"/>
    <n v="4001038.3699999996"/>
    <n v="-33249.992999999995"/>
    <n v="-92780"/>
    <n v="-83390"/>
    <n v="-31410"/>
    <n v="-240829.99299999999"/>
    <n v="3760208.3769999999"/>
    <n v="0.9398081271087636"/>
    <n v="10"/>
    <x v="3"/>
  </r>
  <r>
    <x v="9"/>
    <x v="0"/>
    <x v="0"/>
    <n v="1053728.5079999999"/>
    <n v="-215630.00899999999"/>
    <n v="-106170"/>
    <n v="-50290"/>
    <n v="-38430"/>
    <n v="-410520.00899999996"/>
    <n v="643208.49899999995"/>
    <n v="0.61041197435269545"/>
    <n v="10"/>
    <x v="3"/>
  </r>
  <r>
    <x v="9"/>
    <x v="0"/>
    <x v="1"/>
    <n v="613909.21900000004"/>
    <n v="-706371.78500000003"/>
    <n v="-83580"/>
    <n v="-16220"/>
    <n v="-33750"/>
    <n v="-839921.78500000003"/>
    <n v="-226012.56599999999"/>
    <n v="-0.3681530737853278"/>
    <n v="10"/>
    <x v="3"/>
  </r>
  <r>
    <x v="9"/>
    <x v="0"/>
    <x v="2"/>
    <n v="16377.277"/>
    <n v="-24230.527999999998"/>
    <n v="-47380"/>
    <n v="-60330"/>
    <n v="-70130"/>
    <n v="-202070.52799999999"/>
    <n v="-185693.25099999999"/>
    <n v="-11.338469209502898"/>
    <n v="10"/>
    <x v="3"/>
  </r>
  <r>
    <x v="9"/>
    <x v="0"/>
    <x v="0"/>
    <n v="497376.78199999995"/>
    <n v="-442137.44400000002"/>
    <n v="-77460"/>
    <n v="-23870"/>
    <n v="-54430"/>
    <n v="-597897.44400000002"/>
    <n v="-100520.66200000007"/>
    <n v="-0.20210163730561931"/>
    <n v="10"/>
    <x v="3"/>
  </r>
  <r>
    <x v="9"/>
    <x v="0"/>
    <x v="1"/>
    <n v="2084545.659"/>
    <n v="-1936636.1209999998"/>
    <n v="-27950"/>
    <n v="-19580"/>
    <n v="-48400"/>
    <n v="-2032566.1209999998"/>
    <n v="51979.538000000175"/>
    <n v="2.4935667767975803E-2"/>
    <n v="10"/>
    <x v="3"/>
  </r>
  <r>
    <x v="9"/>
    <x v="0"/>
    <x v="2"/>
    <n v="-15682.303"/>
    <n v="11067.812"/>
    <n v="-92320"/>
    <n v="-104710"/>
    <n v="-84530"/>
    <n v="-270492.18800000002"/>
    <n v="-286174.49100000004"/>
    <n v="18.248243960086732"/>
    <n v="10"/>
    <x v="3"/>
  </r>
  <r>
    <x v="9"/>
    <x v="0"/>
    <x v="0"/>
    <n v="226763.65599999999"/>
    <n v="-51857.945999999996"/>
    <n v="-62150"/>
    <n v="-55160"/>
    <n v="-15890"/>
    <n v="-185057.946"/>
    <n v="41705.709999999992"/>
    <n v="0.183917082374082"/>
    <n v="10"/>
    <x v="3"/>
  </r>
  <r>
    <x v="9"/>
    <x v="0"/>
    <x v="1"/>
    <n v="298313.071"/>
    <n v="-106821.98099999999"/>
    <n v="-64160"/>
    <n v="-35310"/>
    <n v="-38270"/>
    <n v="-244561.98099999997"/>
    <n v="53751.090000000026"/>
    <n v="0.18018348917738181"/>
    <n v="10"/>
    <x v="3"/>
  </r>
  <r>
    <x v="9"/>
    <x v="0"/>
    <x v="2"/>
    <n v="9759.0569999999989"/>
    <n v="-822.81499999999994"/>
    <n v="-19480"/>
    <n v="-67980"/>
    <n v="-32470"/>
    <n v="-120752.815"/>
    <n v="-110993.758"/>
    <n v="-11.373410156329655"/>
    <n v="10"/>
    <x v="3"/>
  </r>
  <r>
    <x v="9"/>
    <x v="0"/>
    <x v="0"/>
    <n v="-52614.302999999993"/>
    <n v="29929.458999999999"/>
    <n v="-22340"/>
    <n v="-62540"/>
    <n v="-41740"/>
    <n v="-96690.540999999997"/>
    <n v="-149304.84399999998"/>
    <n v="2.8377234988744413"/>
    <n v="10"/>
    <x v="3"/>
  </r>
  <r>
    <x v="9"/>
    <x v="0"/>
    <x v="0"/>
    <n v="198197.573"/>
    <n v="-164203.31899999999"/>
    <n v="-83920"/>
    <n v="-18410"/>
    <n v="-105500"/>
    <n v="-372033.31900000002"/>
    <n v="-173835.74600000001"/>
    <n v="-0.87708312149715384"/>
    <n v="10"/>
    <x v="3"/>
  </r>
  <r>
    <x v="9"/>
    <x v="0"/>
    <x v="0"/>
    <n v="197114.52599999998"/>
    <n v="-221266.88499999998"/>
    <n v="-27300"/>
    <n v="-13500"/>
    <n v="-72750"/>
    <n v="-334816.88500000001"/>
    <n v="-137702.35900000003"/>
    <n v="-0.69859062035844099"/>
    <n v="10"/>
    <x v="3"/>
  </r>
  <r>
    <x v="9"/>
    <x v="0"/>
    <x v="0"/>
    <n v="669574.61899999995"/>
    <n v="-378012.859"/>
    <n v="-59240"/>
    <n v="-61500"/>
    <n v="-100200"/>
    <n v="-598952.85899999994"/>
    <n v="70621.760000000009"/>
    <n v="0.10547257616406158"/>
    <n v="10"/>
    <x v="3"/>
  </r>
  <r>
    <x v="9"/>
    <x v="0"/>
    <x v="0"/>
    <n v="103196.016"/>
    <n v="-40548.248999999996"/>
    <n v="-81180"/>
    <n v="-47770"/>
    <n v="-46270"/>
    <n v="-215768.24900000001"/>
    <n v="-112572.23300000001"/>
    <n v="-1.0908583234453548"/>
    <n v="10"/>
    <x v="3"/>
  </r>
  <r>
    <x v="9"/>
    <x v="0"/>
    <x v="0"/>
    <n v="48700.239000000001"/>
    <n v="-15201.031999999997"/>
    <n v="-65060"/>
    <n v="-100160"/>
    <n v="-24870"/>
    <n v="-205291.03200000001"/>
    <n v="-156590.79300000001"/>
    <n v="-3.2154009141515711"/>
    <n v="10"/>
    <x v="3"/>
  </r>
  <r>
    <x v="9"/>
    <x v="0"/>
    <x v="0"/>
    <n v="129361.057"/>
    <n v="-31579.876999999997"/>
    <n v="-58010"/>
    <n v="-106940"/>
    <n v="-71190"/>
    <n v="-267719.87699999998"/>
    <n v="-138358.81999999998"/>
    <n v="-1.0695554226957189"/>
    <n v="10"/>
    <x v="3"/>
  </r>
  <r>
    <x v="9"/>
    <x v="0"/>
    <x v="0"/>
    <n v="12622.715"/>
    <n v="-4560.0869999999995"/>
    <n v="-73500"/>
    <n v="-90930"/>
    <n v="-63590"/>
    <n v="-232580.087"/>
    <n v="-219957.372"/>
    <n v="-17.425519945590153"/>
    <n v="10"/>
    <x v="3"/>
  </r>
  <r>
    <x v="9"/>
    <x v="0"/>
    <x v="0"/>
    <n v="208550.97899999996"/>
    <n v="-210721.51099999997"/>
    <n v="-68900"/>
    <n v="-14250"/>
    <n v="-87230"/>
    <n v="-381101.51099999994"/>
    <n v="-172550.53199999998"/>
    <n v="-0.82737819226444398"/>
    <n v="10"/>
    <x v="3"/>
  </r>
  <r>
    <x v="9"/>
    <x v="0"/>
    <x v="0"/>
    <n v="328678.61599999998"/>
    <n v="-271683.55200000003"/>
    <n v="-23540"/>
    <n v="-96140"/>
    <n v="-78690"/>
    <n v="-470053.55200000003"/>
    <n v="-141374.93600000005"/>
    <n v="-0.43013122581725871"/>
    <n v="10"/>
    <x v="3"/>
  </r>
  <r>
    <x v="9"/>
    <x v="0"/>
    <x v="0"/>
    <n v="142332.24599999998"/>
    <n v="-16271.703"/>
    <n v="-89540"/>
    <n v="-47770"/>
    <n v="-76790"/>
    <n v="-230371.70300000001"/>
    <n v="-88039.457000000024"/>
    <n v="-0.6185489196875319"/>
    <n v="10"/>
    <x v="3"/>
  </r>
  <r>
    <x v="9"/>
    <x v="0"/>
    <x v="0"/>
    <n v="1092542.7169999999"/>
    <n v="-46784.226999999999"/>
    <n v="-85070"/>
    <n v="-30550"/>
    <n v="-34830"/>
    <n v="-197234.22700000001"/>
    <n v="895308.49"/>
    <n v="0.81947229711842928"/>
    <n v="10"/>
    <x v="3"/>
  </r>
  <r>
    <x v="9"/>
    <x v="0"/>
    <x v="0"/>
    <n v="90920.039000000004"/>
    <n v="-7461.1529999999984"/>
    <n v="-83560"/>
    <n v="-34350"/>
    <n v="-38460"/>
    <n v="-163831.15299999999"/>
    <n v="-72911.113999999987"/>
    <n v="-0.8019256788924165"/>
    <n v="10"/>
    <x v="3"/>
  </r>
  <r>
    <x v="9"/>
    <x v="0"/>
    <x v="0"/>
    <n v="540898.63799999992"/>
    <n v="-37738.532999999996"/>
    <n v="-62230"/>
    <n v="-55900"/>
    <n v="-24590"/>
    <n v="-180458.533"/>
    <n v="360440.10499999992"/>
    <n v="0.66637273544031361"/>
    <n v="10"/>
    <x v="3"/>
  </r>
  <r>
    <x v="9"/>
    <x v="0"/>
    <x v="0"/>
    <n v="121759.057"/>
    <n v="-207957.42799999999"/>
    <n v="-74540"/>
    <n v="-35570"/>
    <n v="-63100"/>
    <n v="-381167.42799999996"/>
    <n v="-259408.37099999996"/>
    <n v="-2.1305057495640751"/>
    <n v="10"/>
    <x v="3"/>
  </r>
  <r>
    <x v="9"/>
    <x v="0"/>
    <x v="0"/>
    <n v="122994.81599999999"/>
    <n v="-208473.3"/>
    <n v="-67580"/>
    <n v="-88650"/>
    <n v="-14050"/>
    <n v="-378753.3"/>
    <n v="-255758.484"/>
    <n v="-2.0794249084449219"/>
    <n v="10"/>
    <x v="3"/>
  </r>
  <r>
    <x v="9"/>
    <x v="0"/>
    <x v="0"/>
    <n v="28745.800999999999"/>
    <n v="-9173.5279999999984"/>
    <n v="-50920"/>
    <n v="-81510"/>
    <n v="-38520"/>
    <n v="-180123.52799999999"/>
    <n v="-151377.72699999998"/>
    <n v="-5.2660813661097841"/>
    <n v="10"/>
    <x v="3"/>
  </r>
  <r>
    <x v="9"/>
    <x v="0"/>
    <x v="0"/>
    <n v="42608.082999999999"/>
    <n v="-11430.895"/>
    <n v="-19150"/>
    <n v="-25580"/>
    <n v="-55790"/>
    <n v="-111950.895"/>
    <n v="-69342.812000000005"/>
    <n v="-1.6274567433601743"/>
    <n v="10"/>
    <x v="3"/>
  </r>
  <r>
    <x v="9"/>
    <x v="0"/>
    <x v="0"/>
    <n v="1243.0319999999999"/>
    <n v="-5335.6939999999995"/>
    <n v="-47920"/>
    <n v="-16550"/>
    <n v="-42640"/>
    <n v="-112445.694"/>
    <n v="-111202.662"/>
    <n v="-89.460819994980014"/>
    <n v="10"/>
    <x v="3"/>
  </r>
  <r>
    <x v="9"/>
    <x v="0"/>
    <x v="0"/>
    <n v="56899.25499999999"/>
    <n v="-105227.262"/>
    <n v="-76660"/>
    <n v="-83620"/>
    <n v="-50850"/>
    <n v="-316357.26199999999"/>
    <n v="-259458.00699999998"/>
    <n v="-4.5599543790160348"/>
    <n v="10"/>
    <x v="3"/>
  </r>
  <r>
    <x v="9"/>
    <x v="0"/>
    <x v="0"/>
    <n v="14137.081"/>
    <n v="-37408.223999999995"/>
    <n v="-24010"/>
    <n v="-64810"/>
    <n v="-29760"/>
    <n v="-155988.22399999999"/>
    <n v="-141851.14299999998"/>
    <n v="-10.033976816006074"/>
    <n v="10"/>
    <x v="3"/>
  </r>
  <r>
    <x v="9"/>
    <x v="0"/>
    <x v="0"/>
    <n v="31598.573999999997"/>
    <n v="-57665.229999999989"/>
    <n v="-66110"/>
    <n v="-62510"/>
    <n v="-84580"/>
    <n v="-270865.23"/>
    <n v="-239266.65599999999"/>
    <n v="-7.5720713219526932"/>
    <n v="10"/>
    <x v="3"/>
  </r>
  <r>
    <x v="9"/>
    <x v="0"/>
    <x v="0"/>
    <n v="19916.294999999998"/>
    <n v="-10457.005999999999"/>
    <n v="-56480"/>
    <n v="-72200"/>
    <n v="-66070"/>
    <n v="-205207.00599999999"/>
    <n v="-185290.71100000001"/>
    <n v="-9.3034729099965645"/>
    <n v="10"/>
    <x v="3"/>
  </r>
  <r>
    <x v="9"/>
    <x v="0"/>
    <x v="0"/>
    <n v="92306.430999999982"/>
    <n v="-59198.58"/>
    <n v="-74020"/>
    <n v="-99180"/>
    <n v="-38230"/>
    <n v="-270628.58"/>
    <n v="-178322.14900000003"/>
    <n v="-1.9318496779493086"/>
    <n v="10"/>
    <x v="3"/>
  </r>
  <r>
    <x v="9"/>
    <x v="0"/>
    <x v="0"/>
    <n v="27233.513999999996"/>
    <n v="-25015.192999999996"/>
    <n v="-73150"/>
    <n v="-50610"/>
    <n v="-56220"/>
    <n v="-204995.193"/>
    <n v="-177761.679"/>
    <n v="-6.5273133316545211"/>
    <n v="10"/>
    <x v="3"/>
  </r>
  <r>
    <x v="9"/>
    <x v="0"/>
    <x v="0"/>
    <n v="44247.195999999996"/>
    <n v="-55033.286000000007"/>
    <n v="-99530"/>
    <n v="-34320"/>
    <n v="-77630"/>
    <n v="-266513.28600000002"/>
    <n v="-222266.09000000003"/>
    <n v="-5.0232807972735731"/>
    <n v="10"/>
    <x v="3"/>
  </r>
  <r>
    <x v="9"/>
    <x v="0"/>
    <x v="1"/>
    <n v="84813.099000000002"/>
    <n v="-22863.630999999998"/>
    <n v="-43030"/>
    <n v="-13170"/>
    <n v="-99490"/>
    <n v="-178553.63099999999"/>
    <n v="-93740.531999999992"/>
    <n v="-1.1052600730931903"/>
    <n v="10"/>
    <x v="3"/>
  </r>
  <r>
    <x v="9"/>
    <x v="0"/>
    <x v="2"/>
    <n v="37453.758999999998"/>
    <n v="-42921.088000000003"/>
    <n v="-95670"/>
    <n v="-86310"/>
    <n v="-24900"/>
    <n v="-249801.08799999999"/>
    <n v="-212347.329"/>
    <n v="-5.6695865694014858"/>
    <n v="10"/>
    <x v="3"/>
  </r>
  <r>
    <x v="9"/>
    <x v="0"/>
    <x v="0"/>
    <n v="16363.164999999999"/>
    <n v="-24395.511000000002"/>
    <n v="-29330"/>
    <n v="-103760"/>
    <n v="-38770"/>
    <n v="-196255.511"/>
    <n v="-179892.34599999999"/>
    <n v="-10.993737825170131"/>
    <n v="10"/>
    <x v="3"/>
  </r>
  <r>
    <x v="9"/>
    <x v="0"/>
    <x v="0"/>
    <n v="183972.033"/>
    <n v="-75354.838999999993"/>
    <n v="-45890"/>
    <n v="-30570"/>
    <n v="-21870"/>
    <n v="-173684.83899999998"/>
    <n v="10287.194000000018"/>
    <n v="5.591716214822727E-2"/>
    <n v="10"/>
    <x v="3"/>
  </r>
  <r>
    <x v="9"/>
    <x v="0"/>
    <x v="0"/>
    <n v="249521.95799999998"/>
    <n v="-66386.718999999997"/>
    <n v="-36180"/>
    <n v="-94770"/>
    <n v="-33030"/>
    <n v="-230366.71899999998"/>
    <n v="19155.239000000001"/>
    <n v="7.6767748832750032E-2"/>
    <n v="10"/>
    <x v="3"/>
  </r>
  <r>
    <x v="9"/>
    <x v="0"/>
    <x v="0"/>
    <n v="23367.001"/>
    <n v="-24725.001"/>
    <n v="-55730"/>
    <n v="-71290"/>
    <n v="-92580"/>
    <n v="-244325.00099999999"/>
    <n v="-220958"/>
    <n v="-9.4559845313482889"/>
    <n v="10"/>
    <x v="3"/>
  </r>
  <r>
    <x v="9"/>
    <x v="0"/>
    <x v="0"/>
    <n v="351016.21799999999"/>
    <n v="-394408.93099999992"/>
    <n v="-78510"/>
    <n v="-61790"/>
    <n v="-62720"/>
    <n v="-597428.93099999987"/>
    <n v="-246412.71299999987"/>
    <n v="-0.70199808545598275"/>
    <n v="10"/>
    <x v="3"/>
  </r>
  <r>
    <x v="9"/>
    <x v="0"/>
    <x v="1"/>
    <n v="343473.81599999999"/>
    <n v="-367480.85499999998"/>
    <n v="-23990"/>
    <n v="-67150"/>
    <n v="-93900"/>
    <n v="-552520.85499999998"/>
    <n v="-209047.03899999999"/>
    <n v="-0.6086258377261573"/>
    <n v="10"/>
    <x v="3"/>
  </r>
  <r>
    <x v="9"/>
    <x v="0"/>
    <x v="2"/>
    <n v="123124.41399999999"/>
    <n v="-62401.457999999999"/>
    <n v="-53690"/>
    <n v="-84750"/>
    <n v="-102410"/>
    <n v="-303251.45799999998"/>
    <n v="-180127.04399999999"/>
    <n v="-1.462967726287006"/>
    <n v="10"/>
    <x v="3"/>
  </r>
  <r>
    <x v="9"/>
    <x v="0"/>
    <x v="0"/>
    <n v="77521.856999999989"/>
    <n v="-35910.237999999998"/>
    <n v="-107780"/>
    <n v="-43820"/>
    <n v="-52870"/>
    <n v="-240380.23800000001"/>
    <n v="-162858.38100000002"/>
    <n v="-2.1008059830145718"/>
    <n v="10"/>
    <x v="3"/>
  </r>
  <r>
    <x v="9"/>
    <x v="0"/>
    <x v="0"/>
    <n v="43792.945"/>
    <n v="-39057.598999999995"/>
    <n v="-82210"/>
    <n v="-19550"/>
    <n v="-57770"/>
    <n v="-198587.59899999999"/>
    <n v="-154794.65399999998"/>
    <n v="-3.534693864502604"/>
    <n v="10"/>
    <x v="3"/>
  </r>
  <r>
    <x v="9"/>
    <x v="0"/>
    <x v="0"/>
    <n v="128717.77099999999"/>
    <n v="-178826.84399999998"/>
    <n v="-36840"/>
    <n v="-91060"/>
    <n v="-62180"/>
    <n v="-368906.84399999998"/>
    <n v="-240189.07299999997"/>
    <n v="-1.8660133028562154"/>
    <n v="10"/>
    <x v="3"/>
  </r>
  <r>
    <x v="9"/>
    <x v="0"/>
    <x v="1"/>
    <n v="2602746.9789999998"/>
    <n v="-166078.514"/>
    <n v="-22960"/>
    <n v="-47500"/>
    <n v="-27070"/>
    <n v="-263608.51399999997"/>
    <n v="2339138.4649999999"/>
    <n v="0.89871911633097701"/>
    <n v="10"/>
    <x v="3"/>
  </r>
  <r>
    <x v="9"/>
    <x v="0"/>
    <x v="2"/>
    <n v="30849.846999999998"/>
    <n v="-21494.570999999996"/>
    <n v="-45120"/>
    <n v="-73910"/>
    <n v="-81490"/>
    <n v="-222014.571"/>
    <n v="-191164.72399999999"/>
    <n v="-6.1966182198569735"/>
    <n v="10"/>
    <x v="3"/>
  </r>
  <r>
    <x v="9"/>
    <x v="0"/>
    <x v="0"/>
    <n v="32202.246999999996"/>
    <n v="-7470.280999999999"/>
    <n v="-84630"/>
    <n v="-84820"/>
    <n v="-13740"/>
    <n v="-190660.28099999999"/>
    <n v="-158458.03399999999"/>
    <n v="-4.9207135762917416"/>
    <n v="10"/>
    <x v="3"/>
  </r>
  <r>
    <x v="9"/>
    <x v="0"/>
    <x v="0"/>
    <n v="14953.715"/>
    <n v="-9334.6470000000008"/>
    <n v="-103750"/>
    <n v="-45100"/>
    <n v="-99230"/>
    <n v="-257414.647"/>
    <n v="-242460.932"/>
    <n v="-16.214093420932524"/>
    <n v="10"/>
    <x v="3"/>
  </r>
  <r>
    <x v="9"/>
    <x v="0"/>
    <x v="1"/>
    <n v="2668.855"/>
    <n v="-693.29399999999998"/>
    <n v="-38150"/>
    <n v="-21510"/>
    <n v="-25960"/>
    <n v="-86313.293999999994"/>
    <n v="-83644.438999999998"/>
    <n v="-31.34094546163055"/>
    <n v="10"/>
    <x v="3"/>
  </r>
  <r>
    <x v="9"/>
    <x v="0"/>
    <x v="2"/>
    <n v="195440.78399999999"/>
    <n v="-34269.465999999993"/>
    <n v="-58090"/>
    <n v="-101120"/>
    <n v="-62500"/>
    <n v="-255979.46599999999"/>
    <n v="-60538.682000000001"/>
    <n v="-0.30975460065694377"/>
    <n v="10"/>
    <x v="3"/>
  </r>
  <r>
    <x v="9"/>
    <x v="0"/>
    <x v="0"/>
    <n v="65291.043999999994"/>
    <n v="-14591.241"/>
    <n v="-27900"/>
    <n v="-40790"/>
    <n v="-68520"/>
    <n v="-151801.24100000001"/>
    <n v="-86510.197000000015"/>
    <n v="-1.3249933176133624"/>
    <n v="10"/>
    <x v="3"/>
  </r>
  <r>
    <x v="9"/>
    <x v="0"/>
    <x v="0"/>
    <n v="47078.212999999996"/>
    <n v="-17084.192999999999"/>
    <n v="-51830"/>
    <n v="-104820"/>
    <n v="-55440"/>
    <n v="-229174.193"/>
    <n v="-182095.98"/>
    <n v="-3.8679458797639583"/>
    <n v="10"/>
    <x v="3"/>
  </r>
  <r>
    <x v="9"/>
    <x v="0"/>
    <x v="0"/>
    <n v="17888.129000000001"/>
    <n v="-4979.5199999999995"/>
    <n v="-68140"/>
    <n v="-83820"/>
    <n v="-57960"/>
    <n v="-214899.52"/>
    <n v="-197011.391"/>
    <n v="-11.013526959694889"/>
    <n v="10"/>
    <x v="3"/>
  </r>
  <r>
    <x v="9"/>
    <x v="0"/>
    <x v="1"/>
    <n v="7630.2449999999999"/>
    <n v="-5900.7409999999991"/>
    <n v="-36140"/>
    <n v="-108390"/>
    <n v="-72360"/>
    <n v="-222790.74100000001"/>
    <n v="-215160.49600000001"/>
    <n v="-28.198373184609409"/>
    <n v="10"/>
    <x v="3"/>
  </r>
  <r>
    <x v="9"/>
    <x v="0"/>
    <x v="2"/>
    <n v="4033.694"/>
    <n v="-1773.9119999999998"/>
    <n v="-52570"/>
    <n v="-40460"/>
    <n v="-82630"/>
    <n v="-177433.91200000001"/>
    <n v="-173400.21800000002"/>
    <n v="-42.987945540737606"/>
    <n v="10"/>
    <x v="3"/>
  </r>
  <r>
    <x v="9"/>
    <x v="0"/>
    <x v="3"/>
    <n v="6899.9"/>
    <n v="-7646.5479999999989"/>
    <n v="-32630"/>
    <n v="-73130"/>
    <n v="-58440"/>
    <n v="-171846.54800000001"/>
    <n v="-164946.64800000002"/>
    <n v="-23.90565776315599"/>
    <n v="10"/>
    <x v="3"/>
  </r>
  <r>
    <x v="9"/>
    <x v="0"/>
    <x v="0"/>
    <n v="4052263.0749999997"/>
    <n v="-4143331.5209999997"/>
    <n v="-106070"/>
    <n v="-20250"/>
    <n v="-56750"/>
    <n v="-4326401.5209999997"/>
    <n v="-274138.446"/>
    <n v="-6.7650703058068362E-2"/>
    <n v="10"/>
    <x v="3"/>
  </r>
  <r>
    <x v="9"/>
    <x v="0"/>
    <x v="1"/>
    <n v="158438.79800000001"/>
    <n v="-62594.979999999989"/>
    <n v="-27280"/>
    <n v="-52330"/>
    <n v="-50190"/>
    <n v="-192394.97999999998"/>
    <n v="-33956.181999999972"/>
    <n v="-0.21431734164001906"/>
    <n v="10"/>
    <x v="3"/>
  </r>
  <r>
    <x v="9"/>
    <x v="0"/>
    <x v="2"/>
    <n v="87717.972999999998"/>
    <n v="-68534.297999999995"/>
    <n v="-104400"/>
    <n v="-19580"/>
    <n v="-31170"/>
    <n v="-223684.29800000001"/>
    <n v="-135966.32500000001"/>
    <n v="-1.5500395226871011"/>
    <n v="10"/>
    <x v="3"/>
  </r>
  <r>
    <x v="9"/>
    <x v="0"/>
    <x v="3"/>
    <n v="1574.7270000000001"/>
    <n v="-606.13"/>
    <n v="-80000"/>
    <n v="-44040"/>
    <n v="-87420"/>
    <n v="-212066.13"/>
    <n v="-210491.40299999999"/>
    <n v="-133.66850444553245"/>
    <n v="10"/>
    <x v="3"/>
  </r>
  <r>
    <x v="9"/>
    <x v="0"/>
    <x v="0"/>
    <n v="362308.34499999997"/>
    <n v="-145439.89599999998"/>
    <n v="-28880"/>
    <n v="-36200"/>
    <n v="-77400"/>
    <n v="-287919.89599999995"/>
    <n v="74388.449000000022"/>
    <n v="0.20531806685269705"/>
    <n v="10"/>
    <x v="3"/>
  </r>
  <r>
    <x v="9"/>
    <x v="0"/>
    <x v="1"/>
    <n v="432.27799999999996"/>
    <n v="-404.08199999999999"/>
    <n v="-78260"/>
    <n v="-53110"/>
    <n v="-66350"/>
    <n v="-198124.08199999999"/>
    <n v="-197691.804"/>
    <n v="-457.32561916174319"/>
    <n v="10"/>
    <x v="3"/>
  </r>
  <r>
    <x v="9"/>
    <x v="0"/>
    <x v="2"/>
    <n v="453.89399999999995"/>
    <n v="-606.13"/>
    <n v="-31580"/>
    <n v="-22610"/>
    <n v="-78330"/>
    <n v="-133126.13"/>
    <n v="-132672.236"/>
    <n v="-292.29784046495439"/>
    <n v="10"/>
    <x v="3"/>
  </r>
  <r>
    <x v="9"/>
    <x v="0"/>
    <x v="3"/>
    <n v="-190681.46999999997"/>
    <n v="70510.915999999997"/>
    <n v="-60370"/>
    <n v="-51170"/>
    <n v="-24210"/>
    <n v="-65239.084000000003"/>
    <n v="-255920.55399999997"/>
    <n v="1.342136464544772"/>
    <n v="10"/>
    <x v="3"/>
  </r>
  <r>
    <x v="9"/>
    <x v="0"/>
    <x v="0"/>
    <n v="316211.35699999996"/>
    <n v="-125053.194"/>
    <n v="-72920"/>
    <n v="-93990"/>
    <n v="-15880"/>
    <n v="-307843.19400000002"/>
    <n v="8368.1629999999423"/>
    <n v="2.6463828116078524E-2"/>
    <n v="10"/>
    <x v="3"/>
  </r>
  <r>
    <x v="9"/>
    <x v="0"/>
    <x v="1"/>
    <n v="308245.09099999996"/>
    <n v="-20671.650999999998"/>
    <n v="-14220"/>
    <n v="-19660"/>
    <n v="-92130"/>
    <n v="-146681.65100000001"/>
    <n v="161563.43999999994"/>
    <n v="0.5241395393381949"/>
    <n v="10"/>
    <x v="3"/>
  </r>
  <r>
    <x v="9"/>
    <x v="0"/>
    <x v="2"/>
    <n v="1658894.4889999998"/>
    <n v="-137834.23499999999"/>
    <n v="-29870"/>
    <n v="-77190"/>
    <n v="-79170"/>
    <n v="-324064.23499999999"/>
    <n v="1334830.2539999997"/>
    <n v="0.8046504843141955"/>
    <n v="10"/>
    <x v="3"/>
  </r>
  <r>
    <x v="9"/>
    <x v="0"/>
    <x v="3"/>
    <n v="320823.93699999998"/>
    <n v="-40124.853999999999"/>
    <n v="-14730"/>
    <n v="-18080"/>
    <n v="-76220"/>
    <n v="-149154.85399999999"/>
    <n v="171669.08299999998"/>
    <n v="0.53508813776573039"/>
    <n v="10"/>
    <x v="3"/>
  </r>
  <r>
    <x v="9"/>
    <x v="0"/>
    <x v="0"/>
    <n v="240685.68299999999"/>
    <n v="-71209.088999999993"/>
    <n v="-45080"/>
    <n v="-64680"/>
    <n v="-84750"/>
    <n v="-265719.08899999998"/>
    <n v="-25033.405999999988"/>
    <n v="-0.10400870416542388"/>
    <n v="10"/>
    <x v="3"/>
  </r>
  <r>
    <x v="9"/>
    <x v="10"/>
    <x v="0"/>
    <n v="1845333.301"/>
    <n v="-597680.951"/>
    <n v="-97750"/>
    <n v="-100920"/>
    <n v="-53800"/>
    <n v="-850150.951"/>
    <n v="995182.35"/>
    <n v="0.53929680316325679"/>
    <n v="10"/>
    <x v="3"/>
  </r>
  <r>
    <x v="9"/>
    <x v="10"/>
    <x v="1"/>
    <n v="562970.93999999994"/>
    <n v="-50457.567999999999"/>
    <n v="-15600"/>
    <n v="-87750"/>
    <n v="-61350"/>
    <n v="-215157.568"/>
    <n v="347813.37199999997"/>
    <n v="0.61781763016044844"/>
    <n v="10"/>
    <x v="3"/>
  </r>
  <r>
    <x v="9"/>
    <x v="10"/>
    <x v="2"/>
    <n v="79070.243000000002"/>
    <n v="-34576.688999999998"/>
    <n v="-90160"/>
    <n v="-92300"/>
    <n v="-100700"/>
    <n v="-317736.68900000001"/>
    <n v="-238666.446"/>
    <n v="-3.018410427801518"/>
    <n v="10"/>
    <x v="3"/>
  </r>
  <r>
    <x v="9"/>
    <x v="10"/>
    <x v="0"/>
    <n v="421610.30799999996"/>
    <n v="-247809.07899999997"/>
    <n v="-17460"/>
    <n v="-106670"/>
    <n v="-20930"/>
    <n v="-392869.07899999997"/>
    <n v="28741.228999999992"/>
    <n v="6.8170128800551039E-2"/>
    <n v="10"/>
    <x v="3"/>
  </r>
  <r>
    <x v="9"/>
    <x v="10"/>
    <x v="1"/>
    <n v="675530.55499999993"/>
    <n v="-391040.37699999998"/>
    <n v="-58010"/>
    <n v="-33790"/>
    <n v="-104430"/>
    <n v="-587270.37699999998"/>
    <n v="88260.177999999956"/>
    <n v="0.13065312493525916"/>
    <n v="10"/>
    <x v="3"/>
  </r>
  <r>
    <x v="9"/>
    <x v="10"/>
    <x v="2"/>
    <n v="7222.2919999999995"/>
    <n v="-1159.69"/>
    <n v="-67370"/>
    <n v="-103930"/>
    <n v="-31390"/>
    <n v="-203849.69"/>
    <n v="-196627.39800000002"/>
    <n v="-27.225068994718026"/>
    <n v="10"/>
    <x v="3"/>
  </r>
  <r>
    <x v="9"/>
    <x v="10"/>
    <x v="0"/>
    <n v="22042.278999999999"/>
    <n v="-2351.2649999999999"/>
    <n v="-21390"/>
    <n v="-90780"/>
    <n v="-67940"/>
    <n v="-182461.26500000001"/>
    <n v="-160418.986"/>
    <n v="-7.2777858405657607"/>
    <n v="10"/>
    <x v="3"/>
  </r>
  <r>
    <x v="9"/>
    <x v="10"/>
    <x v="1"/>
    <n v="176911.90299999999"/>
    <n v="-13758.947999999999"/>
    <n v="-86490"/>
    <n v="-78110"/>
    <n v="-46870"/>
    <n v="-225228.948"/>
    <n v="-48317.045000000013"/>
    <n v="-0.27311359032749771"/>
    <n v="10"/>
    <x v="3"/>
  </r>
  <r>
    <x v="9"/>
    <x v="10"/>
    <x v="2"/>
    <n v="248759.35699999999"/>
    <n v="-422868.6"/>
    <n v="-59250"/>
    <n v="-90250"/>
    <n v="-47060"/>
    <n v="-619428.6"/>
    <n v="-370669.24300000002"/>
    <n v="-1.4900715593986682"/>
    <n v="10"/>
    <x v="3"/>
  </r>
  <r>
    <x v="9"/>
    <x v="10"/>
    <x v="0"/>
    <n v="2013131.9180000001"/>
    <n v="-3772266.4139999994"/>
    <n v="-22650"/>
    <n v="-82270"/>
    <n v="-84020"/>
    <n v="-3961206.4139999994"/>
    <n v="-1948074.4959999993"/>
    <n v="-0.9676834779587451"/>
    <n v="10"/>
    <x v="3"/>
  </r>
  <r>
    <x v="9"/>
    <x v="10"/>
    <x v="0"/>
    <n v="333912.48099999997"/>
    <n v="-621405.6449999999"/>
    <n v="-22910"/>
    <n v="-104680"/>
    <n v="-38460"/>
    <n v="-787455.6449999999"/>
    <n v="-453543.16399999993"/>
    <n v="-1.3582695760330084"/>
    <n v="10"/>
    <x v="3"/>
  </r>
  <r>
    <x v="9"/>
    <x v="10"/>
    <x v="0"/>
    <n v="530039.027"/>
    <n v="-156709.40599999999"/>
    <n v="-106830"/>
    <n v="-64510"/>
    <n v="-80710"/>
    <n v="-408759.40599999996"/>
    <n v="121279.62100000004"/>
    <n v="0.22881262477300571"/>
    <n v="10"/>
    <x v="3"/>
  </r>
  <r>
    <x v="9"/>
    <x v="10"/>
    <x v="0"/>
    <n v="1096129.8459999999"/>
    <n v="-329394.359"/>
    <n v="-72600"/>
    <n v="-31950"/>
    <n v="-73440"/>
    <n v="-507384.359"/>
    <n v="588745.48699999996"/>
    <n v="0.53711290605620465"/>
    <n v="10"/>
    <x v="3"/>
  </r>
  <r>
    <x v="9"/>
    <x v="10"/>
    <x v="0"/>
    <n v="311948.28699999995"/>
    <n v="-287623.74199999997"/>
    <n v="-33630"/>
    <n v="-62240"/>
    <n v="-59770"/>
    <n v="-443263.74199999997"/>
    <n v="-131315.45500000002"/>
    <n v="-0.42095264014063982"/>
    <n v="10"/>
    <x v="3"/>
  </r>
  <r>
    <x v="9"/>
    <x v="10"/>
    <x v="0"/>
    <n v="38946.165999999997"/>
    <n v="-73642.337999999989"/>
    <n v="-33240"/>
    <n v="-72990"/>
    <n v="-18510"/>
    <n v="-198382.33799999999"/>
    <n v="-159436.17199999999"/>
    <n v="-4.0937578297180783"/>
    <n v="10"/>
    <x v="3"/>
  </r>
  <r>
    <x v="9"/>
    <x v="10"/>
    <x v="0"/>
    <n v="31725.224999999999"/>
    <n v="-12580.532999999998"/>
    <n v="-59240"/>
    <n v="-47060"/>
    <n v="-84220"/>
    <n v="-203100.533"/>
    <n v="-171375.30799999999"/>
    <n v="-5.4018626503042926"/>
    <n v="10"/>
    <x v="3"/>
  </r>
  <r>
    <x v="9"/>
    <x v="10"/>
    <x v="0"/>
    <n v="422999.54200000002"/>
    <n v="-57476.957999999984"/>
    <n v="-59380"/>
    <n v="-28860"/>
    <n v="-31800"/>
    <n v="-177516.95799999998"/>
    <n v="245482.58400000003"/>
    <n v="0.58033770637037718"/>
    <n v="10"/>
    <x v="3"/>
  </r>
  <r>
    <x v="9"/>
    <x v="10"/>
    <x v="0"/>
    <n v="340002.92899999995"/>
    <n v="-35225.701000000001"/>
    <n v="-59610"/>
    <n v="-93350"/>
    <n v="-31640"/>
    <n v="-219825.701"/>
    <n v="120177.22799999994"/>
    <n v="0.35345939034542834"/>
    <n v="10"/>
    <x v="3"/>
  </r>
  <r>
    <x v="9"/>
    <x v="10"/>
    <x v="0"/>
    <n v="129498.236"/>
    <n v="-21965.755000000001"/>
    <n v="-60520"/>
    <n v="-60220"/>
    <n v="-102840"/>
    <n v="-245545.755"/>
    <n v="-116047.519"/>
    <n v="-0.89613204460947249"/>
    <n v="10"/>
    <x v="3"/>
  </r>
  <r>
    <x v="9"/>
    <x v="10"/>
    <x v="0"/>
    <n v="634022.81599999999"/>
    <n v="-75727.014999999999"/>
    <n v="-102500"/>
    <n v="-55760"/>
    <n v="-42420"/>
    <n v="-276407.01500000001"/>
    <n v="357615.80099999998"/>
    <n v="0.56404247919052808"/>
    <n v="10"/>
    <x v="3"/>
  </r>
  <r>
    <x v="9"/>
    <x v="10"/>
    <x v="0"/>
    <n v="983024.73499999999"/>
    <n v="-69572.34199999999"/>
    <n v="-75980"/>
    <n v="-70900"/>
    <n v="-88140"/>
    <n v="-304592.342"/>
    <n v="678432.39299999992"/>
    <n v="0.69014783539500657"/>
    <n v="10"/>
    <x v="3"/>
  </r>
  <r>
    <x v="9"/>
    <x v="10"/>
    <x v="0"/>
    <n v="40457.822999999997"/>
    <n v="-11196.660999999998"/>
    <n v="-65690"/>
    <n v="-77590"/>
    <n v="-103670"/>
    <n v="-258146.66099999999"/>
    <n v="-217688.83799999999"/>
    <n v="-5.3806364717152482"/>
    <n v="10"/>
    <x v="3"/>
  </r>
  <r>
    <x v="9"/>
    <x v="10"/>
    <x v="0"/>
    <n v="40457.822999999997"/>
    <n v="-12402.487999999999"/>
    <n v="-30780"/>
    <n v="-41670"/>
    <n v="-69230"/>
    <n v="-154082.48800000001"/>
    <n v="-113624.66500000001"/>
    <n v="-2.8084720475444271"/>
    <n v="10"/>
    <x v="3"/>
  </r>
  <r>
    <x v="9"/>
    <x v="10"/>
    <x v="0"/>
    <n v="40457.822999999997"/>
    <n v="-9728.3130000000001"/>
    <n v="-85430"/>
    <n v="-80570"/>
    <n v="-42380"/>
    <n v="-218108.31299999999"/>
    <n v="-177650.49"/>
    <n v="-4.3910046766480741"/>
    <n v="10"/>
    <x v="3"/>
  </r>
  <r>
    <x v="9"/>
    <x v="10"/>
    <x v="0"/>
    <n v="159045.20099999997"/>
    <n v="-153237.28699999998"/>
    <n v="-31930"/>
    <n v="-82440"/>
    <n v="-23150"/>
    <n v="-290757.28700000001"/>
    <n v="-131712.08600000004"/>
    <n v="-0.82814247252892625"/>
    <n v="10"/>
    <x v="3"/>
  </r>
  <r>
    <x v="9"/>
    <x v="10"/>
    <x v="0"/>
    <n v="305107.97799999994"/>
    <n v="-223592.41099999996"/>
    <n v="-14590"/>
    <n v="-73840"/>
    <n v="-37340"/>
    <n v="-349362.41099999996"/>
    <n v="-44254.433000000019"/>
    <n v="-0.14504515185112604"/>
    <n v="10"/>
    <x v="3"/>
  </r>
  <r>
    <x v="9"/>
    <x v="10"/>
    <x v="0"/>
    <n v="197960.96599999999"/>
    <n v="-176971.361"/>
    <n v="-94740"/>
    <n v="-70860"/>
    <n v="-79690"/>
    <n v="-422261.36100000003"/>
    <n v="-224300.39500000005"/>
    <n v="-1.1330536495765537"/>
    <n v="10"/>
    <x v="3"/>
  </r>
  <r>
    <x v="9"/>
    <x v="10"/>
    <x v="0"/>
    <n v="160280.06399999998"/>
    <n v="-161039.97"/>
    <n v="-66580"/>
    <n v="-104530"/>
    <n v="-22180"/>
    <n v="-354329.97"/>
    <n v="-194049.90599999999"/>
    <n v="-1.2106927159699663"/>
    <n v="10"/>
    <x v="3"/>
  </r>
  <r>
    <x v="9"/>
    <x v="10"/>
    <x v="0"/>
    <n v="128391.011"/>
    <n v="-140696.47199999998"/>
    <n v="-47770"/>
    <n v="-72510"/>
    <n v="-70270"/>
    <n v="-331246.47199999995"/>
    <n v="-202855.46099999995"/>
    <n v="-1.5799818026201222"/>
    <n v="10"/>
    <x v="3"/>
  </r>
  <r>
    <x v="9"/>
    <x v="10"/>
    <x v="0"/>
    <n v="80023.306999999986"/>
    <n v="-177219.23099999997"/>
    <n v="-62370"/>
    <n v="-69530"/>
    <n v="-66970"/>
    <n v="-376089.23099999997"/>
    <n v="-296065.924"/>
    <n v="-3.6997461751986838"/>
    <n v="10"/>
    <x v="3"/>
  </r>
  <r>
    <x v="9"/>
    <x v="10"/>
    <x v="0"/>
    <n v="919523.96199999982"/>
    <n v="-265937.70699999999"/>
    <n v="-22090"/>
    <n v="-55370"/>
    <n v="-36250"/>
    <n v="-379647.70699999999"/>
    <n v="539876.25499999989"/>
    <n v="0.58712581434609745"/>
    <n v="10"/>
    <x v="3"/>
  </r>
  <r>
    <x v="9"/>
    <x v="10"/>
    <x v="0"/>
    <n v="578357.84299999999"/>
    <n v="-337162.90299999999"/>
    <n v="-21830"/>
    <n v="-107130"/>
    <n v="-40220"/>
    <n v="-506342.90299999999"/>
    <n v="72014.94"/>
    <n v="0.12451623311002631"/>
    <n v="10"/>
    <x v="3"/>
  </r>
  <r>
    <x v="9"/>
    <x v="10"/>
    <x v="0"/>
    <n v="293006.67899999995"/>
    <n v="-283010.93099999998"/>
    <n v="-24080"/>
    <n v="-74740"/>
    <n v="-69110"/>
    <n v="-450940.93099999998"/>
    <n v="-157934.25200000004"/>
    <n v="-0.53901246394455082"/>
    <n v="10"/>
    <x v="3"/>
  </r>
  <r>
    <x v="9"/>
    <x v="10"/>
    <x v="0"/>
    <n v="864219.55900000001"/>
    <n v="-669197.82299999997"/>
    <n v="-20780"/>
    <n v="-88410"/>
    <n v="-102020"/>
    <n v="-880407.82299999997"/>
    <n v="-16188.263999999966"/>
    <n v="-1.8731656592835762E-2"/>
    <n v="10"/>
    <x v="3"/>
  </r>
  <r>
    <x v="9"/>
    <x v="10"/>
    <x v="0"/>
    <n v="407228.92"/>
    <n v="-314552.95199999999"/>
    <n v="-82850"/>
    <n v="-34180"/>
    <n v="-14920"/>
    <n v="-446502.95199999999"/>
    <n v="-39274.032000000007"/>
    <n v="-9.6442148558604349E-2"/>
    <n v="10"/>
    <x v="3"/>
  </r>
  <r>
    <x v="9"/>
    <x v="10"/>
    <x v="1"/>
    <n v="39502.834000000003"/>
    <n v="-18540.353999999999"/>
    <n v="-23490"/>
    <n v="-92650"/>
    <n v="-59240"/>
    <n v="-193920.35399999999"/>
    <n v="-154417.51999999999"/>
    <n v="-3.9090238437070104"/>
    <n v="10"/>
    <x v="3"/>
  </r>
  <r>
    <x v="9"/>
    <x v="10"/>
    <x v="2"/>
    <n v="39421.437999999995"/>
    <n v="-8227.2610000000004"/>
    <n v="-31420"/>
    <n v="-31820"/>
    <n v="-28720"/>
    <n v="-100187.261"/>
    <n v="-60765.823000000004"/>
    <n v="-1.5414410554987876"/>
    <n v="10"/>
    <x v="3"/>
  </r>
  <r>
    <x v="9"/>
    <x v="10"/>
    <x v="0"/>
    <n v="43524.690999999999"/>
    <n v="-26280.708999999999"/>
    <n v="-35530"/>
    <n v="-57650"/>
    <n v="-95970"/>
    <n v="-215430.709"/>
    <n v="-171906.01800000001"/>
    <n v="-3.949620641764005"/>
    <n v="10"/>
    <x v="3"/>
  </r>
  <r>
    <x v="9"/>
    <x v="10"/>
    <x v="0"/>
    <n v="35080.142999999996"/>
    <n v="-26989.444999999996"/>
    <n v="-78250"/>
    <n v="-75260"/>
    <n v="-27210"/>
    <n v="-207709.44500000001"/>
    <n v="-172629.30200000003"/>
    <n v="-4.9209976709616043"/>
    <n v="10"/>
    <x v="3"/>
  </r>
  <r>
    <x v="9"/>
    <x v="10"/>
    <x v="0"/>
    <n v="26448.960999999999"/>
    <n v="-43154.748"/>
    <n v="-34280"/>
    <n v="-101190"/>
    <n v="-20930"/>
    <n v="-199554.74799999999"/>
    <n v="-173105.78699999998"/>
    <n v="-6.5448993251568552"/>
    <n v="10"/>
    <x v="3"/>
  </r>
  <r>
    <x v="9"/>
    <x v="10"/>
    <x v="0"/>
    <n v="109620.84699999999"/>
    <n v="-205691.68900000001"/>
    <n v="-93780"/>
    <n v="-86810"/>
    <n v="-29900"/>
    <n v="-416181.68900000001"/>
    <n v="-306560.842"/>
    <n v="-2.7965560419360744"/>
    <n v="10"/>
    <x v="3"/>
  </r>
  <r>
    <x v="9"/>
    <x v="10"/>
    <x v="0"/>
    <n v="11465.839"/>
    <n v="-19294.274999999998"/>
    <n v="-51500"/>
    <n v="-17130"/>
    <n v="-61290"/>
    <n v="-149214.27499999999"/>
    <n v="-137748.43599999999"/>
    <n v="-12.0138121597556"/>
    <n v="10"/>
    <x v="3"/>
  </r>
  <r>
    <x v="9"/>
    <x v="10"/>
    <x v="1"/>
    <n v="95603.430999999982"/>
    <n v="-262908.23300000001"/>
    <n v="-100930"/>
    <n v="-64600"/>
    <n v="-17980"/>
    <n v="-446418.23300000001"/>
    <n v="-350814.80200000003"/>
    <n v="-3.669479205197145"/>
    <n v="10"/>
    <x v="3"/>
  </r>
  <r>
    <x v="9"/>
    <x v="10"/>
    <x v="2"/>
    <n v="427171.67499999999"/>
    <n v="-550481.45599999989"/>
    <n v="-14860"/>
    <n v="-86990"/>
    <n v="-20100"/>
    <n v="-672431.45599999989"/>
    <n v="-245259.7809999999"/>
    <n v="-0.57414804247027829"/>
    <n v="10"/>
    <x v="3"/>
  </r>
  <r>
    <x v="9"/>
    <x v="10"/>
    <x v="0"/>
    <n v="84504.174999999988"/>
    <n v="-87687.523000000001"/>
    <n v="-38060"/>
    <n v="-61840"/>
    <n v="-36190"/>
    <n v="-223777.52299999999"/>
    <n v="-139273.348"/>
    <n v="-1.6481238708028334"/>
    <n v="10"/>
    <x v="3"/>
  </r>
  <r>
    <x v="9"/>
    <x v="10"/>
    <x v="0"/>
    <n v="208893.28599999996"/>
    <n v="-216685.16799999998"/>
    <n v="-21780"/>
    <n v="-87950"/>
    <n v="-92390"/>
    <n v="-418805.16799999995"/>
    <n v="-209911.88199999998"/>
    <n v="-1.0048761548037499"/>
    <n v="10"/>
    <x v="3"/>
  </r>
  <r>
    <x v="9"/>
    <x v="10"/>
    <x v="0"/>
    <n v="152741.288"/>
    <n v="-153724.72499999998"/>
    <n v="-25710"/>
    <n v="-62920"/>
    <n v="-23260"/>
    <n v="-265614.72499999998"/>
    <n v="-112873.43699999998"/>
    <n v="-0.73898445193155615"/>
    <n v="10"/>
    <x v="3"/>
  </r>
  <r>
    <x v="9"/>
    <x v="10"/>
    <x v="1"/>
    <n v="121919.45499999999"/>
    <n v="-179053.99400000001"/>
    <n v="-31030"/>
    <n v="-93070"/>
    <n v="-38190"/>
    <n v="-341343.99400000001"/>
    <n v="-219424.53900000002"/>
    <n v="-1.7997499988824592"/>
    <n v="10"/>
    <x v="3"/>
  </r>
  <r>
    <x v="9"/>
    <x v="10"/>
    <x v="2"/>
    <n v="310236.10800000001"/>
    <n v="-116385.33199999999"/>
    <n v="-39290"/>
    <n v="-98840"/>
    <n v="-18560"/>
    <n v="-273075.33199999999"/>
    <n v="37160.776000000013"/>
    <n v="0.11978224017689137"/>
    <n v="10"/>
    <x v="3"/>
  </r>
  <r>
    <x v="9"/>
    <x v="10"/>
    <x v="0"/>
    <n v="56878.345999999998"/>
    <n v="-37528.805999999997"/>
    <n v="-24450"/>
    <n v="-100080"/>
    <n v="-49650"/>
    <n v="-211708.80599999998"/>
    <n v="-154830.46"/>
    <n v="-2.7221336569808132"/>
    <n v="10"/>
    <x v="3"/>
  </r>
  <r>
    <x v="9"/>
    <x v="10"/>
    <x v="0"/>
    <n v="40303.949000000001"/>
    <n v="-26968.220999999998"/>
    <n v="-57690"/>
    <n v="-29490"/>
    <n v="-34350"/>
    <n v="-148498.22099999999"/>
    <n v="-108194.272"/>
    <n v="-2.6844583393056594"/>
    <n v="10"/>
    <x v="3"/>
  </r>
  <r>
    <x v="9"/>
    <x v="10"/>
    <x v="1"/>
    <n v="612926.67099999997"/>
    <n v="-99215.248999999996"/>
    <n v="-17200"/>
    <n v="-96770"/>
    <n v="-79840"/>
    <n v="-293025.24900000001"/>
    <n v="319901.42199999996"/>
    <n v="0.52192446035685724"/>
    <n v="10"/>
    <x v="3"/>
  </r>
  <r>
    <x v="9"/>
    <x v="10"/>
    <x v="2"/>
    <n v="13624.407999999998"/>
    <n v="-17004.903999999999"/>
    <n v="-41760"/>
    <n v="-79590"/>
    <n v="-74760"/>
    <n v="-213114.90400000001"/>
    <n v="-199490.49600000001"/>
    <n v="-14.642140487865605"/>
    <n v="10"/>
    <x v="3"/>
  </r>
  <r>
    <x v="9"/>
    <x v="10"/>
    <x v="0"/>
    <n v="2933.7980000000002"/>
    <n v="-2990.0709999999995"/>
    <n v="-54040"/>
    <n v="-94680"/>
    <n v="-23060"/>
    <n v="-174770.071"/>
    <n v="-171836.27299999999"/>
    <n v="-58.571269392098557"/>
    <n v="10"/>
    <x v="3"/>
  </r>
  <r>
    <x v="9"/>
    <x v="10"/>
    <x v="0"/>
    <n v="91617.805999999997"/>
    <n v="-64557.646999999997"/>
    <n v="-57830"/>
    <n v="-27170"/>
    <n v="-107680"/>
    <n v="-257237.647"/>
    <n v="-165619.84100000001"/>
    <n v="-1.8077254655061268"/>
    <n v="10"/>
    <x v="3"/>
  </r>
  <r>
    <x v="9"/>
    <x v="10"/>
    <x v="0"/>
    <n v="276948.32199999999"/>
    <n v="-133517.818"/>
    <n v="-80570"/>
    <n v="-24310"/>
    <n v="-88090"/>
    <n v="-326487.81799999997"/>
    <n v="-49539.495999999985"/>
    <n v="-0.17887631758245492"/>
    <n v="10"/>
    <x v="3"/>
  </r>
  <r>
    <x v="9"/>
    <x v="10"/>
    <x v="1"/>
    <n v="518597.51999999996"/>
    <n v="-32888.184000000001"/>
    <n v="-32320"/>
    <n v="-107710"/>
    <n v="-42650"/>
    <n v="-215568.18400000001"/>
    <n v="303029.33599999995"/>
    <n v="0.58432469171854118"/>
    <n v="10"/>
    <x v="3"/>
  </r>
  <r>
    <x v="9"/>
    <x v="10"/>
    <x v="2"/>
    <n v="1913937.3189999999"/>
    <n v="-320782.20999999996"/>
    <n v="-102700"/>
    <n v="-85810"/>
    <n v="-58410"/>
    <n v="-567702.21"/>
    <n v="1346235.1089999999"/>
    <n v="0.70338516085959657"/>
    <n v="10"/>
    <x v="3"/>
  </r>
  <r>
    <x v="9"/>
    <x v="10"/>
    <x v="3"/>
    <n v="2761478.3279999997"/>
    <n v="-445005.61700000003"/>
    <n v="-40010"/>
    <n v="-82420"/>
    <n v="-61980"/>
    <n v="-629415.61700000009"/>
    <n v="2132062.7109999997"/>
    <n v="0.77207294708126339"/>
    <n v="10"/>
    <x v="3"/>
  </r>
  <r>
    <x v="9"/>
    <x v="10"/>
    <x v="0"/>
    <n v="146841.163"/>
    <n v="-191954.58800000002"/>
    <n v="-27590"/>
    <n v="-67960"/>
    <n v="-107680"/>
    <n v="-395184.58799999999"/>
    <n v="-248343.42499999999"/>
    <n v="-1.6912384778646843"/>
    <n v="10"/>
    <x v="3"/>
  </r>
  <r>
    <x v="9"/>
    <x v="10"/>
    <x v="1"/>
    <n v="420913.63999999996"/>
    <n v="-992965.93199999991"/>
    <n v="-95900"/>
    <n v="-107590"/>
    <n v="-84860"/>
    <n v="-1281315.932"/>
    <n v="-860402.29200000013"/>
    <n v="-2.0441302211066388"/>
    <n v="10"/>
    <x v="3"/>
  </r>
  <r>
    <x v="9"/>
    <x v="10"/>
    <x v="2"/>
    <n v="155221.71699999998"/>
    <n v="-576141.31400000001"/>
    <n v="-46890"/>
    <n v="-79800"/>
    <n v="-20220"/>
    <n v="-723051.31400000001"/>
    <n v="-567829.59700000007"/>
    <n v="-3.6581839704813994"/>
    <n v="10"/>
    <x v="3"/>
  </r>
  <r>
    <x v="9"/>
    <x v="10"/>
    <x v="3"/>
    <n v="23939.145999999997"/>
    <n v="-87082.70199999999"/>
    <n v="-45890"/>
    <n v="-85320"/>
    <n v="-95760"/>
    <n v="-314052.70199999999"/>
    <n v="-290113.55599999998"/>
    <n v="-12.118793042993264"/>
    <n v="10"/>
    <x v="3"/>
  </r>
  <r>
    <x v="9"/>
    <x v="1"/>
    <x v="0"/>
    <n v="4168.5630000000001"/>
    <n v="-5211.2339999999995"/>
    <n v="-23140"/>
    <n v="-36370"/>
    <n v="-93010"/>
    <n v="-157731.234"/>
    <n v="-153562.671"/>
    <n v="-36.838275204189067"/>
    <n v="10"/>
    <x v="3"/>
  </r>
  <r>
    <x v="9"/>
    <x v="1"/>
    <x v="1"/>
    <n v="614974.36"/>
    <n v="-192574.64799999999"/>
    <n v="-14160"/>
    <n v="-55720"/>
    <n v="-85780"/>
    <n v="-348234.64799999999"/>
    <n v="266739.712"/>
    <n v="0.43374119207181255"/>
    <n v="10"/>
    <x v="3"/>
  </r>
  <r>
    <x v="9"/>
    <x v="1"/>
    <x v="2"/>
    <n v="477044.35799999995"/>
    <n v="-42569.457000000002"/>
    <n v="-60980"/>
    <n v="-59340"/>
    <n v="-40730"/>
    <n v="-203619.45699999999"/>
    <n v="273424.90099999995"/>
    <n v="0.57316452110728033"/>
    <n v="10"/>
    <x v="3"/>
  </r>
  <r>
    <x v="9"/>
    <x v="1"/>
    <x v="3"/>
    <n v="140837.984"/>
    <n v="-10960.284999999998"/>
    <n v="-50060"/>
    <n v="-60380"/>
    <n v="-52160"/>
    <n v="-173560.285"/>
    <n v="-32722.301000000007"/>
    <n v="-0.23234002696318068"/>
    <n v="10"/>
    <x v="3"/>
  </r>
  <r>
    <x v="9"/>
    <x v="1"/>
    <x v="0"/>
    <n v="33284.51"/>
    <n v="-22185.057999999997"/>
    <n v="-16270"/>
    <n v="-85880"/>
    <n v="-93680"/>
    <n v="-218015.05799999999"/>
    <n v="-184730.54799999998"/>
    <n v="-5.5500455917782769"/>
    <n v="10"/>
    <x v="3"/>
  </r>
  <r>
    <x v="9"/>
    <x v="1"/>
    <x v="1"/>
    <n v="494741.77899999992"/>
    <n v="-728830.60599999991"/>
    <n v="-45700"/>
    <n v="-105310"/>
    <n v="-19580"/>
    <n v="-899420.60599999991"/>
    <n v="-404678.82699999999"/>
    <n v="-0.8179596795280959"/>
    <n v="10"/>
    <x v="3"/>
  </r>
  <r>
    <x v="9"/>
    <x v="1"/>
    <x v="2"/>
    <n v="1094314.977"/>
    <n v="-800377.69699999993"/>
    <n v="-98350"/>
    <n v="-48990"/>
    <n v="-57660"/>
    <n v="-1005377.6969999999"/>
    <n v="88937.280000000028"/>
    <n v="8.1272103433890977E-2"/>
    <n v="10"/>
    <x v="3"/>
  </r>
  <r>
    <x v="9"/>
    <x v="1"/>
    <x v="3"/>
    <n v="157604.16699999999"/>
    <n v="-7398.8529999999992"/>
    <n v="-88820"/>
    <n v="-34300"/>
    <n v="-53680"/>
    <n v="-184198.853"/>
    <n v="-26594.686000000016"/>
    <n v="-0.1687435459748981"/>
    <n v="10"/>
    <x v="3"/>
  </r>
  <r>
    <x v="9"/>
    <x v="1"/>
    <x v="0"/>
    <n v="308370.62899999996"/>
    <n v="-53107.32"/>
    <n v="-107970"/>
    <n v="-77090"/>
    <n v="-64350"/>
    <n v="-302517.32"/>
    <n v="5853.3089999999502"/>
    <n v="1.8981408894165309E-2"/>
    <n v="10"/>
    <x v="3"/>
  </r>
  <r>
    <x v="9"/>
    <x v="1"/>
    <x v="0"/>
    <n v="963547.41700000002"/>
    <n v="-74885.138999999996"/>
    <n v="-43360"/>
    <n v="-41930"/>
    <n v="-69810"/>
    <n v="-229985.139"/>
    <n v="733562.27800000005"/>
    <n v="0.76131414506194461"/>
    <n v="10"/>
    <x v="3"/>
  </r>
  <r>
    <x v="9"/>
    <x v="1"/>
    <x v="1"/>
    <n v="103447.12699999998"/>
    <n v="-205822.68699999998"/>
    <n v="-76840"/>
    <n v="-37870"/>
    <n v="-90850"/>
    <n v="-411382.68699999998"/>
    <n v="-307935.56"/>
    <n v="-2.9767434720540868"/>
    <n v="10"/>
    <x v="3"/>
  </r>
  <r>
    <x v="9"/>
    <x v="1"/>
    <x v="2"/>
    <n v="103285.23099999999"/>
    <n v="-205856.89599999998"/>
    <n v="-86290"/>
    <n v="-49970"/>
    <n v="-53030"/>
    <n v="-395146.89599999995"/>
    <n v="-291861.66499999998"/>
    <n v="-2.8257831460918164"/>
    <n v="10"/>
    <x v="3"/>
  </r>
  <r>
    <x v="9"/>
    <x v="1"/>
    <x v="0"/>
    <n v="1860.1309999999999"/>
    <n v="-2726.9479999999999"/>
    <n v="-92360"/>
    <n v="-98100"/>
    <n v="-27920"/>
    <n v="-221106.948"/>
    <n v="-219246.81700000001"/>
    <n v="-117.8663314573006"/>
    <n v="10"/>
    <x v="3"/>
  </r>
  <r>
    <x v="9"/>
    <x v="1"/>
    <x v="1"/>
    <n v="75047.923999999999"/>
    <n v="-12832.239"/>
    <n v="-13710"/>
    <n v="-46500"/>
    <n v="-35890"/>
    <n v="-108932.239"/>
    <n v="-33884.315000000002"/>
    <n v="-0.45150236267694766"/>
    <n v="10"/>
    <x v="3"/>
  </r>
  <r>
    <x v="9"/>
    <x v="1"/>
    <x v="2"/>
    <n v="45905.544999999998"/>
    <n v="-6194.1809999999996"/>
    <n v="-64360"/>
    <n v="-97320"/>
    <n v="-33170"/>
    <n v="-201044.18100000001"/>
    <n v="-155138.636"/>
    <n v="-3.3795184437958423"/>
    <n v="10"/>
    <x v="3"/>
  </r>
  <r>
    <x v="9"/>
    <x v="1"/>
    <x v="0"/>
    <n v="34436.43"/>
    <n v="-5325.8799999999992"/>
    <n v="-41920"/>
    <n v="-18850"/>
    <n v="-27520"/>
    <n v="-93615.88"/>
    <n v="-59179.450000000004"/>
    <n v="-1.7185129236683363"/>
    <n v="10"/>
    <x v="3"/>
  </r>
  <r>
    <x v="9"/>
    <x v="1"/>
    <x v="1"/>
    <n v="47567.387000000002"/>
    <n v="-8726.8509999999987"/>
    <n v="-90970"/>
    <n v="-84790"/>
    <n v="-20240"/>
    <n v="-204726.851"/>
    <n v="-157159.46399999998"/>
    <n v="-3.3039330918051051"/>
    <n v="10"/>
    <x v="3"/>
  </r>
  <r>
    <x v="9"/>
    <x v="1"/>
    <x v="2"/>
    <n v="79710.329999999987"/>
    <n v="-38588.458999999995"/>
    <n v="-104490"/>
    <n v="-81780"/>
    <n v="-22400"/>
    <n v="-247258.459"/>
    <n v="-167548.12900000002"/>
    <n v="-2.1019625561705748"/>
    <n v="10"/>
    <x v="3"/>
  </r>
  <r>
    <x v="9"/>
    <x v="1"/>
    <x v="0"/>
    <n v="45440.744999999995"/>
    <n v="-6383.7479999999996"/>
    <n v="-58590"/>
    <n v="-70820"/>
    <n v="-69220"/>
    <n v="-205013.74799999999"/>
    <n v="-159573.003"/>
    <n v="-3.5116722448102471"/>
    <n v="10"/>
    <x v="3"/>
  </r>
  <r>
    <x v="9"/>
    <x v="1"/>
    <x v="0"/>
    <n v="923733.25799999991"/>
    <n v="-170505.601"/>
    <n v="-45460"/>
    <n v="-27340"/>
    <n v="-42750"/>
    <n v="-286055.60100000002"/>
    <n v="637677.65699999989"/>
    <n v="0.69032661915914251"/>
    <n v="10"/>
    <x v="3"/>
  </r>
  <r>
    <x v="9"/>
    <x v="1"/>
    <x v="0"/>
    <n v="164228.83399999997"/>
    <n v="-43417.241000000002"/>
    <n v="-30290"/>
    <n v="-86270"/>
    <n v="-76280"/>
    <n v="-236257.24100000001"/>
    <n v="-72028.407000000036"/>
    <n v="-0.43858563228915115"/>
    <n v="10"/>
    <x v="3"/>
  </r>
  <r>
    <x v="9"/>
    <x v="1"/>
    <x v="0"/>
    <n v="129706.68899999998"/>
    <n v="-37274.069000000003"/>
    <n v="-53650"/>
    <n v="-75550"/>
    <n v="-58250"/>
    <n v="-224724.06900000002"/>
    <n v="-95017.380000000034"/>
    <n v="-0.73255574352067565"/>
    <n v="10"/>
    <x v="3"/>
  </r>
  <r>
    <x v="9"/>
    <x v="1"/>
    <x v="0"/>
    <n v="1151968.888"/>
    <n v="-51040.674999999996"/>
    <n v="-38370"/>
    <n v="-22020"/>
    <n v="-81860"/>
    <n v="-193290.67499999999"/>
    <n v="958678.21299999999"/>
    <n v="0.83220842419140051"/>
    <n v="10"/>
    <x v="3"/>
  </r>
  <r>
    <x v="9"/>
    <x v="1"/>
    <x v="0"/>
    <n v="11119465.294"/>
    <n v="-519219.86900000001"/>
    <n v="-64490"/>
    <n v="-61180"/>
    <n v="-68910"/>
    <n v="-713799.86899999995"/>
    <n v="10405665.425000001"/>
    <n v="0.93580627753879841"/>
    <n v="10"/>
    <x v="3"/>
  </r>
  <r>
    <x v="9"/>
    <x v="1"/>
    <x v="0"/>
    <n v="220457.38399999999"/>
    <n v="-36938.250999999989"/>
    <n v="-34790"/>
    <n v="-35110"/>
    <n v="-58690"/>
    <n v="-165528.25099999999"/>
    <n v="54929.133000000002"/>
    <n v="0.24915986937411905"/>
    <n v="10"/>
    <x v="3"/>
  </r>
  <r>
    <x v="9"/>
    <x v="1"/>
    <x v="0"/>
    <n v="38426.240999999995"/>
    <n v="-5944.5049999999992"/>
    <n v="-52260"/>
    <n v="-99810"/>
    <n v="-76040"/>
    <n v="-234054.505"/>
    <n v="-195628.26400000002"/>
    <n v="-5.0910070542679433"/>
    <n v="10"/>
    <x v="3"/>
  </r>
  <r>
    <x v="9"/>
    <x v="1"/>
    <x v="0"/>
    <n v="406825.86"/>
    <n v="-26962.677"/>
    <n v="-19560"/>
    <n v="-57810"/>
    <n v="-20510"/>
    <n v="-124842.677"/>
    <n v="281983.18299999996"/>
    <n v="0.69312993770848286"/>
    <n v="10"/>
    <x v="3"/>
  </r>
  <r>
    <x v="9"/>
    <x v="1"/>
    <x v="0"/>
    <n v="837103.02199999988"/>
    <n v="-45250.015999999996"/>
    <n v="-95690"/>
    <n v="-50390"/>
    <n v="-32710"/>
    <n v="-224040.016"/>
    <n v="613063.00599999982"/>
    <n v="0.7323626720821943"/>
    <n v="10"/>
    <x v="3"/>
  </r>
  <r>
    <x v="9"/>
    <x v="1"/>
    <x v="0"/>
    <n v="2002866.9989999998"/>
    <n v="-207840.073"/>
    <n v="-39970"/>
    <n v="-15230"/>
    <n v="-96410"/>
    <n v="-359450.07299999997"/>
    <n v="1643416.926"/>
    <n v="0.8205322304579048"/>
    <n v="10"/>
    <x v="3"/>
  </r>
  <r>
    <x v="9"/>
    <x v="1"/>
    <x v="0"/>
    <n v="228907.98699999996"/>
    <n v="-81533.633999999991"/>
    <n v="-67250"/>
    <n v="-86540"/>
    <n v="-50230"/>
    <n v="-285553.63399999996"/>
    <n v="-56645.646999999997"/>
    <n v="-0.24746033435696591"/>
    <n v="10"/>
    <x v="3"/>
  </r>
  <r>
    <x v="9"/>
    <x v="1"/>
    <x v="0"/>
    <n v="22433.355"/>
    <n v="-28240.477999999999"/>
    <n v="-69420"/>
    <n v="-55090"/>
    <n v="-72960"/>
    <n v="-225710.478"/>
    <n v="-203277.12299999999"/>
    <n v="-9.0613786034233392"/>
    <n v="10"/>
    <x v="3"/>
  </r>
  <r>
    <x v="9"/>
    <x v="1"/>
    <x v="0"/>
    <n v="686031.98999999987"/>
    <n v="-222803.364"/>
    <n v="-76340"/>
    <n v="-102510"/>
    <n v="-100520"/>
    <n v="-502173.364"/>
    <n v="183858.62599999987"/>
    <n v="0.26800299210536799"/>
    <n v="10"/>
    <x v="3"/>
  </r>
  <r>
    <x v="9"/>
    <x v="1"/>
    <x v="0"/>
    <n v="601858.93599999999"/>
    <n v="-173660.00399999999"/>
    <n v="-18620"/>
    <n v="-54860"/>
    <n v="-25970"/>
    <n v="-273110.00399999996"/>
    <n v="328748.93200000003"/>
    <n v="0.54622256534876812"/>
    <n v="10"/>
    <x v="3"/>
  </r>
  <r>
    <x v="9"/>
    <x v="1"/>
    <x v="0"/>
    <n v="4042234.7699999996"/>
    <n v="-26142.591999999997"/>
    <n v="-65530"/>
    <n v="-14950"/>
    <n v="-98730"/>
    <n v="-205352.592"/>
    <n v="3836882.1779999994"/>
    <n v="0.94919825203522257"/>
    <n v="10"/>
    <x v="3"/>
  </r>
  <r>
    <x v="9"/>
    <x v="1"/>
    <x v="0"/>
    <n v="20636.784"/>
    <n v="-144.03199999999998"/>
    <n v="-28530"/>
    <n v="-38940"/>
    <n v="-51170"/>
    <n v="-118784.03200000001"/>
    <n v="-98147.248000000007"/>
    <n v="-4.7559371654032923"/>
    <n v="10"/>
    <x v="3"/>
  </r>
  <r>
    <x v="9"/>
    <x v="1"/>
    <x v="0"/>
    <n v="3259965.6809999999"/>
    <n v="-1007189.834"/>
    <n v="-34690"/>
    <n v="-44720"/>
    <n v="-82120"/>
    <n v="-1168719.834"/>
    <n v="2091245.8469999998"/>
    <n v="0.64149320932682541"/>
    <n v="10"/>
    <x v="3"/>
  </r>
  <r>
    <x v="9"/>
    <x v="1"/>
    <x v="0"/>
    <n v="268653.56"/>
    <n v="-87039.519"/>
    <n v="-88430"/>
    <n v="-47950"/>
    <n v="-46140"/>
    <n v="-269559.51899999997"/>
    <n v="-905.95899999997346"/>
    <n v="-3.3722203420642311E-3"/>
    <n v="10"/>
    <x v="3"/>
  </r>
  <r>
    <x v="9"/>
    <x v="1"/>
    <x v="0"/>
    <n v="2074335.8019999997"/>
    <n v="-672052.08699999994"/>
    <n v="-48840"/>
    <n v="-19020"/>
    <n v="-44210"/>
    <n v="-784122.08699999994"/>
    <n v="1290213.7149999999"/>
    <n v="0.62198883794804216"/>
    <n v="10"/>
    <x v="3"/>
  </r>
  <r>
    <x v="9"/>
    <x v="1"/>
    <x v="0"/>
    <n v="466588.07299999997"/>
    <n v="-50988.643999999993"/>
    <n v="-28380"/>
    <n v="-60880"/>
    <n v="-34010"/>
    <n v="-174258.644"/>
    <n v="292329.429"/>
    <n v="0.62652572132935769"/>
    <n v="10"/>
    <x v="3"/>
  </r>
  <r>
    <x v="9"/>
    <x v="1"/>
    <x v="0"/>
    <n v="431512.06"/>
    <n v="-39627.112000000001"/>
    <n v="-26640"/>
    <n v="-17410"/>
    <n v="-93670"/>
    <n v="-177347.11199999999"/>
    <n v="254164.948"/>
    <n v="0.5890100684555607"/>
    <n v="10"/>
    <x v="3"/>
  </r>
  <r>
    <x v="9"/>
    <x v="1"/>
    <x v="0"/>
    <n v="1308698.328"/>
    <n v="-152491.087"/>
    <n v="-17110"/>
    <n v="-43730"/>
    <n v="-46320"/>
    <n v="-259651.087"/>
    <n v="1049047.2409999999"/>
    <n v="0.80159592058407514"/>
    <n v="10"/>
    <x v="3"/>
  </r>
  <r>
    <x v="9"/>
    <x v="1"/>
    <x v="0"/>
    <n v="530032.60799999989"/>
    <n v="-331812.31300000002"/>
    <n v="-46680"/>
    <n v="-44830"/>
    <n v="-49030"/>
    <n v="-472352.31300000002"/>
    <n v="57680.294999999867"/>
    <n v="0.10882404993467851"/>
    <n v="10"/>
    <x v="3"/>
  </r>
  <r>
    <x v="9"/>
    <x v="1"/>
    <x v="0"/>
    <n v="949497.40899999999"/>
    <n v="-1169580.398"/>
    <n v="-22150"/>
    <n v="-30070"/>
    <n v="-91080"/>
    <n v="-1312880.398"/>
    <n v="-363382.98900000006"/>
    <n v="-0.38271088004622461"/>
    <n v="10"/>
    <x v="3"/>
  </r>
  <r>
    <x v="9"/>
    <x v="9"/>
    <x v="0"/>
    <n v="102978.855"/>
    <n v="-95598.180999999982"/>
    <n v="-33210"/>
    <n v="-59110"/>
    <n v="-29930"/>
    <n v="-217848.18099999998"/>
    <n v="-114869.32599999999"/>
    <n v="-1.1154651700099014"/>
    <n v="10"/>
    <x v="3"/>
  </r>
  <r>
    <x v="9"/>
    <x v="9"/>
    <x v="1"/>
    <n v="1472762.13"/>
    <n v="-120545.79599999999"/>
    <n v="-98600"/>
    <n v="-73790"/>
    <n v="-100340"/>
    <n v="-393275.79599999997"/>
    <n v="1079486.3339999998"/>
    <n v="0.73296719953004219"/>
    <n v="10"/>
    <x v="3"/>
  </r>
  <r>
    <x v="9"/>
    <x v="9"/>
    <x v="2"/>
    <n v="5274829.4409999996"/>
    <n v="-279516.32799999998"/>
    <n v="-107010"/>
    <n v="-78710"/>
    <n v="-30680"/>
    <n v="-495916.32799999998"/>
    <n v="4778913.1129999999"/>
    <n v="0.90598438612150001"/>
    <n v="10"/>
    <x v="3"/>
  </r>
  <r>
    <x v="9"/>
    <x v="9"/>
    <x v="0"/>
    <n v="14232287.733999999"/>
    <n v="-7266352.3729999997"/>
    <n v="-65590"/>
    <n v="-25700"/>
    <n v="-20680"/>
    <n v="-7378322.3729999997"/>
    <n v="6853965.3609999996"/>
    <n v="0.48157861119026757"/>
    <n v="10"/>
    <x v="3"/>
  </r>
  <r>
    <x v="9"/>
    <x v="9"/>
    <x v="0"/>
    <n v="252550.68299999999"/>
    <n v="-327087.84499999997"/>
    <n v="-87070"/>
    <n v="-16720"/>
    <n v="-30570"/>
    <n v="-461447.84499999997"/>
    <n v="-208897.16199999998"/>
    <n v="-0.82714946369794606"/>
    <n v="10"/>
    <x v="3"/>
  </r>
  <r>
    <x v="9"/>
    <x v="9"/>
    <x v="0"/>
    <n v="2513843.031"/>
    <n v="-124476.63899999998"/>
    <n v="-96680"/>
    <n v="-64070"/>
    <n v="-86420"/>
    <n v="-371646.63899999997"/>
    <n v="2142196.392"/>
    <n v="0.85215996606909861"/>
    <n v="10"/>
    <x v="3"/>
  </r>
  <r>
    <x v="9"/>
    <x v="9"/>
    <x v="0"/>
    <n v="2307364.017"/>
    <n v="-6837244.2110000001"/>
    <n v="-42360"/>
    <n v="-66930"/>
    <n v="-13010"/>
    <n v="-6959544.2110000001"/>
    <n v="-4652180.1940000001"/>
    <n v="-2.0162315784263183"/>
    <n v="10"/>
    <x v="3"/>
  </r>
  <r>
    <x v="9"/>
    <x v="9"/>
    <x v="0"/>
    <n v="1873485.2219999998"/>
    <n v="-5238155.125"/>
    <n v="-39990"/>
    <n v="-18800"/>
    <n v="-59020"/>
    <n v="-5355965.125"/>
    <n v="-3482479.9029999999"/>
    <n v="-1.8588243249030552"/>
    <n v="10"/>
    <x v="3"/>
  </r>
  <r>
    <x v="9"/>
    <x v="9"/>
    <x v="1"/>
    <n v="905700.71899999992"/>
    <n v="-616760.45899999992"/>
    <n v="-83080"/>
    <n v="-74780"/>
    <n v="-62300"/>
    <n v="-836920.45899999992"/>
    <n v="68780.260000000009"/>
    <n v="7.5941487686949721E-2"/>
    <n v="10"/>
    <x v="3"/>
  </r>
  <r>
    <x v="9"/>
    <x v="9"/>
    <x v="2"/>
    <n v="7408011.6739999996"/>
    <n v="-8268159.0879999995"/>
    <n v="-41880"/>
    <n v="-72200"/>
    <n v="-104210"/>
    <n v="-8486449.0879999995"/>
    <n v="-1078437.4139999999"/>
    <n v="-0.14557717528780448"/>
    <n v="10"/>
    <x v="3"/>
  </r>
  <r>
    <x v="9"/>
    <x v="9"/>
    <x v="0"/>
    <n v="1890419.9369999999"/>
    <n v="-2227374.2540000002"/>
    <n v="-106010"/>
    <n v="-94880"/>
    <n v="-51200"/>
    <n v="-2479464.2540000002"/>
    <n v="-589044.31700000027"/>
    <n v="-0.31159442696884776"/>
    <n v="10"/>
    <x v="3"/>
  </r>
  <r>
    <x v="9"/>
    <x v="9"/>
    <x v="0"/>
    <n v="2104287.2199999997"/>
    <n v="-358746.70299999998"/>
    <n v="-79460"/>
    <n v="-77440"/>
    <n v="-102160"/>
    <n v="-617806.70299999998"/>
    <n v="1486480.5169999998"/>
    <n v="0.70640571442523892"/>
    <n v="10"/>
    <x v="3"/>
  </r>
  <r>
    <x v="9"/>
    <x v="9"/>
    <x v="0"/>
    <n v="632711.98199999996"/>
    <n v="-120667.77099999999"/>
    <n v="-87850"/>
    <n v="-18100"/>
    <n v="-76140"/>
    <n v="-302757.77100000001"/>
    <n v="329954.21099999995"/>
    <n v="0.5214919590380066"/>
    <n v="10"/>
    <x v="3"/>
  </r>
  <r>
    <x v="9"/>
    <x v="9"/>
    <x v="1"/>
    <n v="5850758.8930000002"/>
    <n v="-468661.08799999993"/>
    <n v="-34720"/>
    <n v="-76880"/>
    <n v="-27740"/>
    <n v="-608001.08799999999"/>
    <n v="5242757.8049999997"/>
    <n v="0.89608167092179636"/>
    <n v="10"/>
    <x v="3"/>
  </r>
  <r>
    <x v="9"/>
    <x v="9"/>
    <x v="2"/>
    <n v="1742614.9369999999"/>
    <n v="-918314.85899999982"/>
    <n v="-39510"/>
    <n v="-88460"/>
    <n v="-36150"/>
    <n v="-1082434.8589999997"/>
    <n v="660180.07800000021"/>
    <n v="0.37884449626980343"/>
    <n v="10"/>
    <x v="3"/>
  </r>
  <r>
    <x v="9"/>
    <x v="9"/>
    <x v="0"/>
    <n v="640277.78500000003"/>
    <n v="-313755.04299999995"/>
    <n v="-58530"/>
    <n v="-16250"/>
    <n v="-40190"/>
    <n v="-428725.04299999995"/>
    <n v="211552.74200000009"/>
    <n v="0.33040774950516216"/>
    <n v="10"/>
    <x v="3"/>
  </r>
  <r>
    <x v="9"/>
    <x v="9"/>
    <x v="0"/>
    <n v="98444.64"/>
    <n v="-40268.913999999997"/>
    <n v="-74970"/>
    <n v="-65380"/>
    <n v="-77470"/>
    <n v="-258088.91399999999"/>
    <n v="-159644.27399999998"/>
    <n v="-1.6216654761498439"/>
    <n v="10"/>
    <x v="3"/>
  </r>
  <r>
    <x v="9"/>
    <x v="9"/>
    <x v="1"/>
    <n v="9657531.5409999993"/>
    <n v="-4367317.8710000003"/>
    <n v="-62680"/>
    <n v="-100390"/>
    <n v="-72630"/>
    <n v="-4603017.8710000003"/>
    <n v="5054513.669999999"/>
    <n v="0.52337532096494965"/>
    <n v="10"/>
    <x v="3"/>
  </r>
  <r>
    <x v="9"/>
    <x v="9"/>
    <x v="2"/>
    <n v="637527.51299999992"/>
    <n v="-384045.61299999995"/>
    <n v="-63910"/>
    <n v="-89400"/>
    <n v="-89530"/>
    <n v="-626885.6129999999"/>
    <n v="10641.900000000023"/>
    <n v="1.6692456063460943E-2"/>
    <n v="10"/>
    <x v="3"/>
  </r>
  <r>
    <x v="9"/>
    <x v="9"/>
    <x v="0"/>
    <n v="1061487.1189999999"/>
    <n v="-550509.18299999996"/>
    <n v="-20750"/>
    <n v="-87880"/>
    <n v="-49270"/>
    <n v="-708409.18299999996"/>
    <n v="353077.93599999999"/>
    <n v="0.33262573768452863"/>
    <n v="10"/>
    <x v="3"/>
  </r>
  <r>
    <x v="9"/>
    <x v="9"/>
    <x v="0"/>
    <n v="413832.44699999993"/>
    <n v="-221575.86499999999"/>
    <n v="-91150"/>
    <n v="-85460"/>
    <n v="-20300"/>
    <n v="-418485.86499999999"/>
    <n v="-4653.4180000000633"/>
    <n v="-1.1244691018633598E-2"/>
    <n v="10"/>
    <x v="3"/>
  </r>
  <r>
    <x v="9"/>
    <x v="9"/>
    <x v="0"/>
    <n v="1375732.4979999999"/>
    <n v="-682117.79999999993"/>
    <n v="-48630"/>
    <n v="-56780"/>
    <n v="-82240"/>
    <n v="-869767.79999999993"/>
    <n v="505964.69799999997"/>
    <n v="0.3677784007687227"/>
    <n v="10"/>
    <x v="3"/>
  </r>
  <r>
    <x v="9"/>
    <x v="9"/>
    <x v="1"/>
    <n v="126762.986"/>
    <n v="-15310.420999999998"/>
    <n v="-31760"/>
    <n v="-31730"/>
    <n v="-16940"/>
    <n v="-95740.421000000002"/>
    <n v="31022.565000000002"/>
    <n v="0.24472889112915028"/>
    <n v="10"/>
    <x v="3"/>
  </r>
  <r>
    <x v="9"/>
    <x v="9"/>
    <x v="2"/>
    <n v="533024.71600000001"/>
    <n v="-35290.744999999995"/>
    <n v="-97150"/>
    <n v="-19590"/>
    <n v="-54400"/>
    <n v="-206430.745"/>
    <n v="326593.97100000002"/>
    <n v="0.61271824963553845"/>
    <n v="10"/>
    <x v="3"/>
  </r>
  <r>
    <x v="9"/>
    <x v="9"/>
    <x v="3"/>
    <n v="130243.11299999998"/>
    <n v="-93317.504000000001"/>
    <n v="-75640"/>
    <n v="-12940"/>
    <n v="-44500"/>
    <n v="-226397.50400000002"/>
    <n v="-96154.391000000032"/>
    <n v="-0.73826852556879563"/>
    <n v="10"/>
    <x v="3"/>
  </r>
  <r>
    <x v="9"/>
    <x v="9"/>
    <x v="0"/>
    <n v="2157467.6060000001"/>
    <n v="-1202046.139"/>
    <n v="-25840"/>
    <n v="-23000"/>
    <n v="-19250"/>
    <n v="-1270136.139"/>
    <n v="887331.46700000018"/>
    <n v="0.41128379611925453"/>
    <n v="10"/>
    <x v="3"/>
  </r>
  <r>
    <x v="9"/>
    <x v="9"/>
    <x v="1"/>
    <n v="7330405.8100000005"/>
    <n v="-3144651.3279999997"/>
    <n v="-59570"/>
    <n v="-55690"/>
    <n v="-104310"/>
    <n v="-3364221.3279999997"/>
    <n v="3966184.4820000008"/>
    <n v="0.54105933352140034"/>
    <n v="10"/>
    <x v="3"/>
  </r>
  <r>
    <x v="9"/>
    <x v="9"/>
    <x v="2"/>
    <n v="5039270.159"/>
    <n v="-482283.49400000001"/>
    <n v="-79130"/>
    <n v="-13210"/>
    <n v="-94930"/>
    <n v="-669553.49399999995"/>
    <n v="4369716.665"/>
    <n v="0.8671328440678665"/>
    <n v="10"/>
    <x v="3"/>
  </r>
  <r>
    <x v="9"/>
    <x v="9"/>
    <x v="3"/>
    <n v="2768067.8619999997"/>
    <n v="-1318014.0050000001"/>
    <n v="-104880"/>
    <n v="-42810"/>
    <n v="-24660"/>
    <n v="-1490364.0050000001"/>
    <n v="1277703.8569999996"/>
    <n v="0.46158689768423017"/>
    <n v="10"/>
    <x v="3"/>
  </r>
  <r>
    <x v="9"/>
    <x v="9"/>
    <x v="0"/>
    <n v="653000.19400000002"/>
    <n v="-449350.77600000001"/>
    <n v="-35580"/>
    <n v="-52000"/>
    <n v="-28420"/>
    <n v="-565350.77600000007"/>
    <n v="87649.417999999947"/>
    <n v="0.13422571509986403"/>
    <n v="10"/>
    <x v="3"/>
  </r>
  <r>
    <x v="9"/>
    <x v="9"/>
    <x v="1"/>
    <n v="35886595.794"/>
    <n v="-1754481.1969999999"/>
    <n v="-35900"/>
    <n v="-57330"/>
    <n v="-18720"/>
    <n v="-1866431.1969999999"/>
    <n v="34020164.597000003"/>
    <n v="0.94799085408619188"/>
    <n v="10"/>
    <x v="3"/>
  </r>
  <r>
    <x v="9"/>
    <x v="9"/>
    <x v="2"/>
    <n v="4676132.3699999992"/>
    <n v="-241692.58399999997"/>
    <n v="-100510"/>
    <n v="-58230"/>
    <n v="-17020"/>
    <n v="-417452.58399999997"/>
    <n v="4258679.7859999994"/>
    <n v="0.91072695318075436"/>
    <n v="10"/>
    <x v="3"/>
  </r>
  <r>
    <x v="9"/>
    <x v="9"/>
    <x v="3"/>
    <n v="4090577.6099999994"/>
    <n v="-837386.62"/>
    <n v="-64150"/>
    <n v="-68820"/>
    <n v="-83660"/>
    <n v="-1054016.6200000001"/>
    <n v="3036560.9899999993"/>
    <n v="0.74233061428212332"/>
    <n v="10"/>
    <x v="3"/>
  </r>
  <r>
    <x v="9"/>
    <x v="9"/>
    <x v="0"/>
    <n v="1317479.996"/>
    <n v="-538017.82299999986"/>
    <n v="-40780"/>
    <n v="-55510"/>
    <n v="-31530"/>
    <n v="-665837.82299999986"/>
    <n v="651642.17300000018"/>
    <n v="0.49461257474758663"/>
    <n v="10"/>
    <x v="3"/>
  </r>
  <r>
    <x v="9"/>
    <x v="9"/>
    <x v="1"/>
    <n v="704519.04599999997"/>
    <n v="-311305.533"/>
    <n v="-69590"/>
    <n v="-75370"/>
    <n v="-94760"/>
    <n v="-551025.53300000005"/>
    <n v="153493.51299999992"/>
    <n v="0.2178699268266481"/>
    <n v="10"/>
    <x v="3"/>
  </r>
  <r>
    <x v="9"/>
    <x v="9"/>
    <x v="2"/>
    <n v="4746041.1039999994"/>
    <n v="-1942327.443"/>
    <n v="-93470"/>
    <n v="-32510"/>
    <n v="-62620"/>
    <n v="-2130927.443"/>
    <n v="2615113.6609999994"/>
    <n v="0.55100948426172747"/>
    <n v="10"/>
    <x v="3"/>
  </r>
  <r>
    <x v="9"/>
    <x v="9"/>
    <x v="3"/>
    <n v="107695.77"/>
    <n v="-52849.012999999992"/>
    <n v="-92520"/>
    <n v="-96390"/>
    <n v="-107340"/>
    <n v="-349099.01299999998"/>
    <n v="-241403.24299999996"/>
    <n v="-2.2415294769701721"/>
    <n v="10"/>
    <x v="3"/>
  </r>
  <r>
    <x v="9"/>
    <x v="9"/>
    <x v="0"/>
    <n v="186703.36300000001"/>
    <n v="-32525.934000000001"/>
    <n v="-89990"/>
    <n v="-49330"/>
    <n v="-76020"/>
    <n v="-247865.93400000001"/>
    <n v="-61162.570999999996"/>
    <n v="-0.32759222981966313"/>
    <n v="10"/>
    <x v="3"/>
  </r>
  <r>
    <x v="9"/>
    <x v="9"/>
    <x v="0"/>
    <n v="799445.65399999998"/>
    <n v="-157502.24"/>
    <n v="-81160"/>
    <n v="-66560"/>
    <n v="-99730"/>
    <n v="-404952.24"/>
    <n v="394493.41399999999"/>
    <n v="0.49345870107138012"/>
    <n v="10"/>
    <x v="3"/>
  </r>
  <r>
    <x v="9"/>
    <x v="9"/>
    <x v="1"/>
    <n v="255254.63599999997"/>
    <n v="-51143.61"/>
    <n v="-49140"/>
    <n v="-45670"/>
    <n v="-36420"/>
    <n v="-182373.61"/>
    <n v="72881.025999999983"/>
    <n v="0.2855228298380445"/>
    <n v="10"/>
    <x v="3"/>
  </r>
  <r>
    <x v="9"/>
    <x v="9"/>
    <x v="2"/>
    <n v="173069.337"/>
    <n v="-8712.9840000000004"/>
    <n v="-17760"/>
    <n v="-63640"/>
    <n v="-72120"/>
    <n v="-162232.984"/>
    <n v="10836.353000000003"/>
    <n v="6.2612783915616449E-2"/>
    <n v="10"/>
    <x v="3"/>
  </r>
  <r>
    <x v="9"/>
    <x v="9"/>
    <x v="0"/>
    <n v="10705671.745999999"/>
    <n v="-765934.04999999993"/>
    <n v="-68460"/>
    <n v="-50250"/>
    <n v="-65880"/>
    <n v="-950524.04999999993"/>
    <n v="9755147.6959999986"/>
    <n v="0.91121303991455294"/>
    <n v="10"/>
    <x v="3"/>
  </r>
  <r>
    <x v="9"/>
    <x v="9"/>
    <x v="1"/>
    <n v="57654.295999999995"/>
    <n v="-13137.032999999998"/>
    <n v="-39810"/>
    <n v="-56420"/>
    <n v="-71460"/>
    <n v="-180827.033"/>
    <n v="-123172.73699999999"/>
    <n v="-2.1364017175753913"/>
    <n v="10"/>
    <x v="3"/>
  </r>
  <r>
    <x v="9"/>
    <x v="9"/>
    <x v="2"/>
    <n v="6476393.7279999992"/>
    <n v="-835633.29499999981"/>
    <n v="-31090"/>
    <n v="-45370"/>
    <n v="-23970"/>
    <n v="-936063.29499999981"/>
    <n v="5540330.4329999993"/>
    <n v="0.8554653508860911"/>
    <n v="10"/>
    <x v="3"/>
  </r>
  <r>
    <x v="9"/>
    <x v="9"/>
    <x v="0"/>
    <n v="3641612.0789999994"/>
    <n v="-3886148.4689999996"/>
    <n v="-22700"/>
    <n v="-37260"/>
    <n v="-44640"/>
    <n v="-3990748.4689999996"/>
    <n v="-349136.39000000013"/>
    <n v="-9.587413003525469E-2"/>
    <n v="10"/>
    <x v="3"/>
  </r>
  <r>
    <x v="9"/>
    <x v="9"/>
    <x v="1"/>
    <n v="975975.82599999988"/>
    <n v="-1073179.3659999999"/>
    <n v="-101720"/>
    <n v="-99340"/>
    <n v="-86950"/>
    <n v="-1361189.3659999999"/>
    <n v="-385213.54000000004"/>
    <n v="-0.3946957800981436"/>
    <n v="10"/>
    <x v="3"/>
  </r>
  <r>
    <x v="9"/>
    <x v="2"/>
    <x v="2"/>
    <n v="51920.112999999998"/>
    <n v="-22029.489999999998"/>
    <n v="-67240"/>
    <n v="-68380"/>
    <n v="-45510"/>
    <n v="-203159.49"/>
    <n v="-151239.37699999998"/>
    <n v="-2.912924650221774"/>
    <n v="10"/>
    <x v="3"/>
  </r>
  <r>
    <x v="9"/>
    <x v="2"/>
    <x v="0"/>
    <n v="-3022.7119999999995"/>
    <n v="372.57499999999999"/>
    <n v="-102240"/>
    <n v="-50270"/>
    <n v="-77250"/>
    <n v="-229387.42499999999"/>
    <n v="-232410.13699999999"/>
    <n v="76.887952606798137"/>
    <n v="10"/>
    <x v="3"/>
  </r>
  <r>
    <x v="9"/>
    <x v="2"/>
    <x v="0"/>
    <n v="212551.40899999999"/>
    <n v="-15210.481999999998"/>
    <n v="-43950"/>
    <n v="-95040"/>
    <n v="-65800"/>
    <n v="-220000.48199999999"/>
    <n v="-7449.073000000004"/>
    <n v="-3.5045982687416599E-2"/>
    <n v="10"/>
    <x v="3"/>
  </r>
  <r>
    <x v="9"/>
    <x v="2"/>
    <x v="0"/>
    <n v="692594.60199999996"/>
    <n v="-215731.15899999999"/>
    <n v="-57400"/>
    <n v="-67310"/>
    <n v="-22530"/>
    <n v="-362971.15899999999"/>
    <n v="329623.44299999997"/>
    <n v="0.47592551551535195"/>
    <n v="10"/>
    <x v="3"/>
  </r>
  <r>
    <x v="9"/>
    <x v="2"/>
    <x v="0"/>
    <n v="1099620.977"/>
    <n v="-354550.39199999999"/>
    <n v="-54400"/>
    <n v="-74260"/>
    <n v="-32520"/>
    <n v="-515730.39199999999"/>
    <n v="583890.58499999996"/>
    <n v="0.53099258491137347"/>
    <n v="10"/>
    <x v="3"/>
  </r>
  <r>
    <x v="9"/>
    <x v="2"/>
    <x v="0"/>
    <n v="5663107.2819999997"/>
    <n v="-2009680.4279999998"/>
    <n v="-62100"/>
    <n v="-20210"/>
    <n v="-54890"/>
    <n v="-2146880.4279999998"/>
    <n v="3516226.8539999998"/>
    <n v="0.62090062555873016"/>
    <n v="10"/>
    <x v="3"/>
  </r>
  <r>
    <x v="9"/>
    <x v="2"/>
    <x v="0"/>
    <n v="-304970.30899999995"/>
    <n v="20599.396999999997"/>
    <n v="-99540"/>
    <n v="-39860"/>
    <n v="-82220"/>
    <n v="-201020.603"/>
    <n v="-505990.91199999995"/>
    <n v="1.6591481107100168"/>
    <n v="10"/>
    <x v="3"/>
  </r>
  <r>
    <x v="9"/>
    <x v="2"/>
    <x v="0"/>
    <n v="3296614.3629999999"/>
    <n v="-2095405.767"/>
    <n v="-46400"/>
    <n v="-34580"/>
    <n v="-28160"/>
    <n v="-2204545.767"/>
    <n v="1092068.5959999999"/>
    <n v="0.33126974397035347"/>
    <n v="10"/>
    <x v="3"/>
  </r>
  <r>
    <x v="9"/>
    <x v="2"/>
    <x v="0"/>
    <n v="84709.59"/>
    <n v="-4404.9529999999995"/>
    <n v="-13570"/>
    <n v="-69990"/>
    <n v="-93920"/>
    <n v="-181884.95300000001"/>
    <n v="-97175.363000000012"/>
    <n v="-1.1471589344252524"/>
    <n v="10"/>
    <x v="3"/>
  </r>
  <r>
    <x v="9"/>
    <x v="2"/>
    <x v="0"/>
    <n v="259591.43"/>
    <n v="-17736.418000000001"/>
    <n v="-44280"/>
    <n v="-49430"/>
    <n v="-25280"/>
    <n v="-136726.41800000001"/>
    <n v="122865.01199999999"/>
    <n v="0.47330149535367938"/>
    <n v="10"/>
    <x v="3"/>
  </r>
  <r>
    <x v="9"/>
    <x v="2"/>
    <x v="0"/>
    <n v="37111.010999999999"/>
    <n v="-7510.1739999999991"/>
    <n v="-98760"/>
    <n v="-89150"/>
    <n v="-54130"/>
    <n v="-249550.174"/>
    <n v="-212439.163"/>
    <n v="-5.7244240260660106"/>
    <n v="10"/>
    <x v="3"/>
  </r>
  <r>
    <x v="9"/>
    <x v="2"/>
    <x v="0"/>
    <n v="1966661.6269999999"/>
    <n v="-583513.76299999992"/>
    <n v="-65720"/>
    <n v="-35890"/>
    <n v="-79530"/>
    <n v="-764653.76299999992"/>
    <n v="1202007.8640000001"/>
    <n v="0.61119200552744612"/>
    <n v="10"/>
    <x v="3"/>
  </r>
  <r>
    <x v="9"/>
    <x v="2"/>
    <x v="0"/>
    <n v="6869724.0360000003"/>
    <n v="-4149718.9999999995"/>
    <n v="-48530"/>
    <n v="-68490"/>
    <n v="-87240"/>
    <n v="-4353979"/>
    <n v="2515745.0360000003"/>
    <n v="0.36620758313092744"/>
    <n v="10"/>
    <x v="3"/>
  </r>
  <r>
    <x v="9"/>
    <x v="2"/>
    <x v="0"/>
    <n v="4176479.9649999999"/>
    <n v="-1866868.7519999999"/>
    <n v="-76920"/>
    <n v="-30670"/>
    <n v="-96480"/>
    <n v="-2070938.7519999999"/>
    <n v="2105541.213"/>
    <n v="0.5041425388473042"/>
    <n v="10"/>
    <x v="3"/>
  </r>
  <r>
    <x v="9"/>
    <x v="2"/>
    <x v="0"/>
    <n v="12181161.677999999"/>
    <n v="-3648079.0849999995"/>
    <n v="-67760"/>
    <n v="-12810"/>
    <n v="-53290"/>
    <n v="-3781939.0849999995"/>
    <n v="8399222.5930000003"/>
    <n v="0.68952558179812717"/>
    <n v="10"/>
    <x v="3"/>
  </r>
  <r>
    <x v="9"/>
    <x v="2"/>
    <x v="0"/>
    <n v="417215.946"/>
    <n v="-131317.25599999999"/>
    <n v="-103610"/>
    <n v="-108420"/>
    <n v="-35670"/>
    <n v="-379017.25599999999"/>
    <n v="38198.69"/>
    <n v="9.1556160224038993E-2"/>
    <n v="10"/>
    <x v="3"/>
  </r>
  <r>
    <x v="9"/>
    <x v="2"/>
    <x v="0"/>
    <n v="431280.03099999996"/>
    <n v="-73483.45199999999"/>
    <n v="-12880"/>
    <n v="-25810"/>
    <n v="-16310"/>
    <n v="-128483.45199999999"/>
    <n v="302796.57899999997"/>
    <n v="0.7020881034021258"/>
    <n v="10"/>
    <x v="3"/>
  </r>
  <r>
    <x v="9"/>
    <x v="2"/>
    <x v="0"/>
    <n v="292041.288"/>
    <n v="-75940.906999999992"/>
    <n v="-66610"/>
    <n v="-106950"/>
    <n v="-92460"/>
    <n v="-341960.90700000001"/>
    <n v="-49919.619000000006"/>
    <n v="-0.17093342979640608"/>
    <n v="10"/>
    <x v="3"/>
  </r>
  <r>
    <x v="9"/>
    <x v="2"/>
    <x v="0"/>
    <n v="149350.31299999999"/>
    <n v="-39962.432999999997"/>
    <n v="-78680"/>
    <n v="-102510"/>
    <n v="-69420"/>
    <n v="-290572.43300000002"/>
    <n v="-141222.12000000002"/>
    <n v="-0.94557632430271521"/>
    <n v="10"/>
    <x v="3"/>
  </r>
  <r>
    <x v="9"/>
    <x v="2"/>
    <x v="0"/>
    <n v="147741.26499999998"/>
    <n v="-205986.45899999997"/>
    <n v="-52820"/>
    <n v="-90540"/>
    <n v="-64120"/>
    <n v="-413466.45899999997"/>
    <n v="-265725.19400000002"/>
    <n v="-1.7985848029661857"/>
    <n v="10"/>
    <x v="3"/>
  </r>
  <r>
    <x v="9"/>
    <x v="2"/>
    <x v="0"/>
    <n v="3054988.1039999998"/>
    <n v="-1826271.2790000001"/>
    <n v="-92560"/>
    <n v="-102960"/>
    <n v="-55300"/>
    <n v="-2077091.2790000001"/>
    <n v="977896.82499999972"/>
    <n v="0.32009840683818247"/>
    <n v="10"/>
    <x v="3"/>
  </r>
  <r>
    <x v="9"/>
    <x v="2"/>
    <x v="0"/>
    <n v="711785.02499999991"/>
    <n v="-315625.27499999997"/>
    <n v="-105170"/>
    <n v="-41210"/>
    <n v="-87790"/>
    <n v="-549795.27499999991"/>
    <n v="161989.75"/>
    <n v="0.22758240804518193"/>
    <n v="10"/>
    <x v="3"/>
  </r>
  <r>
    <x v="9"/>
    <x v="2"/>
    <x v="0"/>
    <n v="3360918.2949999995"/>
    <n v="-2117178.0279999999"/>
    <n v="-35570"/>
    <n v="-105620"/>
    <n v="-56220"/>
    <n v="-2314588.0279999999"/>
    <n v="1046330.2669999995"/>
    <n v="0.31132273240816755"/>
    <n v="10"/>
    <x v="3"/>
  </r>
  <r>
    <x v="9"/>
    <x v="2"/>
    <x v="0"/>
    <n v="431693.06599999999"/>
    <n v="-9244.634"/>
    <n v="-54460"/>
    <n v="-71330"/>
    <n v="-101530"/>
    <n v="-236564.63399999999"/>
    <n v="195128.432"/>
    <n v="0.45200733430358137"/>
    <n v="10"/>
    <x v="3"/>
  </r>
  <r>
    <x v="9"/>
    <x v="2"/>
    <x v="0"/>
    <n v="1978431.3359999999"/>
    <n v="-38447.913"/>
    <n v="-19350"/>
    <n v="-19530"/>
    <n v="-40230"/>
    <n v="-117557.913"/>
    <n v="1860873.423"/>
    <n v="0.94058024109258243"/>
    <n v="10"/>
    <x v="3"/>
  </r>
  <r>
    <x v="9"/>
    <x v="2"/>
    <x v="0"/>
    <n v="592707.745"/>
    <n v="-23750.684999999994"/>
    <n v="-40180"/>
    <n v="-53360"/>
    <n v="-69190"/>
    <n v="-186480.685"/>
    <n v="406227.06"/>
    <n v="0.6853749818976973"/>
    <n v="10"/>
    <x v="3"/>
  </r>
  <r>
    <x v="9"/>
    <x v="2"/>
    <x v="0"/>
    <n v="1195204.395"/>
    <n v="-50917.153000000006"/>
    <n v="-28550"/>
    <n v="-93360"/>
    <n v="-107810"/>
    <n v="-280637.15299999999"/>
    <n v="914567.24200000009"/>
    <n v="0.76519735521889554"/>
    <n v="10"/>
    <x v="3"/>
  </r>
  <r>
    <x v="9"/>
    <x v="2"/>
    <x v="1"/>
    <n v="3515160.6909999996"/>
    <n v="-120321.69099999999"/>
    <n v="-22980"/>
    <n v="-79520"/>
    <n v="-57400"/>
    <n v="-280221.69099999999"/>
    <n v="3234938.9999999995"/>
    <n v="0.92028196841257859"/>
    <n v="10"/>
    <x v="3"/>
  </r>
  <r>
    <x v="9"/>
    <x v="2"/>
    <x v="2"/>
    <n v="206985.00899999999"/>
    <n v="-207937.34499999997"/>
    <n v="-31630"/>
    <n v="-41570"/>
    <n v="-63560"/>
    <n v="-344697.34499999997"/>
    <n v="-137712.33599999998"/>
    <n v="-0.66532516854880053"/>
    <n v="10"/>
    <x v="3"/>
  </r>
  <r>
    <x v="9"/>
    <x v="2"/>
    <x v="0"/>
    <n v="620009.76099999994"/>
    <n v="-624021.77599999995"/>
    <n v="-26050"/>
    <n v="-84940"/>
    <n v="-51170"/>
    <n v="-786181.77599999995"/>
    <n v="-166172.01500000001"/>
    <n v="-0.26801515952262567"/>
    <n v="10"/>
    <x v="3"/>
  </r>
  <r>
    <x v="9"/>
    <x v="2"/>
    <x v="0"/>
    <n v="1237270.3419999999"/>
    <n v="-1247949.57"/>
    <n v="-77100"/>
    <n v="-45160"/>
    <n v="-22160"/>
    <n v="-1392369.57"/>
    <n v="-155099.22800000012"/>
    <n v="-0.12535597333504994"/>
    <n v="10"/>
    <x v="3"/>
  </r>
  <r>
    <x v="9"/>
    <x v="2"/>
    <x v="0"/>
    <n v="1661154.3549999997"/>
    <n v="-1667786.4489999998"/>
    <n v="-13640"/>
    <n v="-54830"/>
    <n v="-40530"/>
    <n v="-1776786.4489999998"/>
    <n v="-115632.09400000004"/>
    <n v="-6.9609481895497941E-2"/>
    <n v="10"/>
    <x v="3"/>
  </r>
  <r>
    <x v="9"/>
    <x v="2"/>
    <x v="0"/>
    <n v="35006.237000000001"/>
    <n v="-34701.267999999996"/>
    <n v="-59410"/>
    <n v="-102290"/>
    <n v="-44910"/>
    <n v="-241311.26799999998"/>
    <n v="-206305.03099999999"/>
    <n v="-5.8933792569592667"/>
    <n v="10"/>
    <x v="3"/>
  </r>
  <r>
    <x v="9"/>
    <x v="2"/>
    <x v="0"/>
    <n v="622.54499999999996"/>
    <n v="-1211.9449999999999"/>
    <n v="-78170"/>
    <n v="-31590"/>
    <n v="-58620"/>
    <n v="-169591.94500000001"/>
    <n v="-168969.4"/>
    <n v="-271.41716663052472"/>
    <n v="10"/>
    <x v="3"/>
  </r>
  <r>
    <x v="9"/>
    <x v="2"/>
    <x v="1"/>
    <n v="224658.546"/>
    <n v="-80747.043999999994"/>
    <n v="-48060"/>
    <n v="-16180"/>
    <n v="-50350"/>
    <n v="-195337.04399999999"/>
    <n v="29321.502000000008"/>
    <n v="0.13051585404634466"/>
    <n v="10"/>
    <x v="3"/>
  </r>
  <r>
    <x v="9"/>
    <x v="2"/>
    <x v="2"/>
    <n v="59100.796999999999"/>
    <n v="-21476.062999999998"/>
    <n v="-80650"/>
    <n v="-95950"/>
    <n v="-22970"/>
    <n v="-221046.06299999999"/>
    <n v="-161945.266"/>
    <n v="-2.7401536733929324"/>
    <n v="10"/>
    <x v="3"/>
  </r>
  <r>
    <x v="9"/>
    <x v="2"/>
    <x v="0"/>
    <n v="92284.962"/>
    <n v="-29646.273999999998"/>
    <n v="-30790"/>
    <n v="-58480"/>
    <n v="-14330"/>
    <n v="-133246.274"/>
    <n v="-40961.312000000005"/>
    <n v="-0.44385684419526561"/>
    <n v="10"/>
    <x v="3"/>
  </r>
  <r>
    <x v="9"/>
    <x v="2"/>
    <x v="0"/>
    <n v="50890.678999999996"/>
    <n v="-10515.966999999999"/>
    <n v="-21510"/>
    <n v="-23750"/>
    <n v="-77320"/>
    <n v="-133095.967"/>
    <n v="-82205.288"/>
    <n v="-1.6153309331950554"/>
    <n v="10"/>
    <x v="3"/>
  </r>
  <r>
    <x v="9"/>
    <x v="2"/>
    <x v="0"/>
    <n v="21675.668000000001"/>
    <n v="-60466.139999999992"/>
    <n v="-73610"/>
    <n v="-30710"/>
    <n v="-19810"/>
    <n v="-184596.13999999998"/>
    <n v="-162920.47199999998"/>
    <n v="-7.5162837888087219"/>
    <n v="10"/>
    <x v="3"/>
  </r>
  <r>
    <x v="9"/>
    <x v="2"/>
    <x v="1"/>
    <n v="66738.98"/>
    <n v="-49928.549999999996"/>
    <n v="-43490"/>
    <n v="-73420"/>
    <n v="-17880"/>
    <n v="-184718.55"/>
    <n v="-117979.56999999999"/>
    <n v="-1.7677760433258045"/>
    <n v="10"/>
    <x v="3"/>
  </r>
  <r>
    <x v="9"/>
    <x v="2"/>
    <x v="2"/>
    <n v="170958.13699999999"/>
    <n v="-18732.63"/>
    <n v="-79050"/>
    <n v="-76880"/>
    <n v="-100300"/>
    <n v="-274962.63"/>
    <n v="-104004.49300000002"/>
    <n v="-0.6083623442854903"/>
    <n v="10"/>
    <x v="3"/>
  </r>
  <r>
    <x v="9"/>
    <x v="2"/>
    <x v="0"/>
    <n v="219433.046"/>
    <n v="-61092.464999999997"/>
    <n v="-46560"/>
    <n v="-89770"/>
    <n v="-78240"/>
    <n v="-275662.46499999997"/>
    <n v="-56229.418999999965"/>
    <n v="-0.25624863722668262"/>
    <n v="10"/>
    <x v="3"/>
  </r>
  <r>
    <x v="9"/>
    <x v="2"/>
    <x v="0"/>
    <n v="102584.53799999999"/>
    <n v="-71235.64"/>
    <n v="-93020"/>
    <n v="-95330"/>
    <n v="-89880"/>
    <n v="-349465.64"/>
    <n v="-246881.10200000001"/>
    <n v="-2.4066112380405715"/>
    <n v="10"/>
    <x v="3"/>
  </r>
  <r>
    <x v="9"/>
    <x v="2"/>
    <x v="1"/>
    <n v="267334.76699999999"/>
    <n v="-115357.382"/>
    <n v="-57240"/>
    <n v="-84240"/>
    <n v="-30540"/>
    <n v="-287377.38199999998"/>
    <n v="-20042.614999999991"/>
    <n v="-7.4971973248806778E-2"/>
    <n v="10"/>
    <x v="3"/>
  </r>
  <r>
    <x v="9"/>
    <x v="2"/>
    <x v="2"/>
    <n v="27257.796999999999"/>
    <n v="-3595.0249999999996"/>
    <n v="-94270"/>
    <n v="-39090"/>
    <n v="-39430"/>
    <n v="-176385.02499999999"/>
    <n v="-149127.228"/>
    <n v="-5.4709934188738734"/>
    <n v="10"/>
    <x v="3"/>
  </r>
  <r>
    <x v="9"/>
    <x v="2"/>
    <x v="0"/>
    <n v="96245.113999999987"/>
    <n v="-10552.450999999999"/>
    <n v="-26120"/>
    <n v="-105050"/>
    <n v="-16280"/>
    <n v="-158002.451"/>
    <n v="-61757.337000000014"/>
    <n v="-0.6416672434924855"/>
    <n v="10"/>
    <x v="3"/>
  </r>
  <r>
    <x v="9"/>
    <x v="2"/>
    <x v="0"/>
    <n v="-14069.188"/>
    <n v="2390.2479999999996"/>
    <n v="-29430"/>
    <n v="-83420"/>
    <n v="-104830"/>
    <n v="-215289.75200000001"/>
    <n v="-229358.94"/>
    <n v="16.302215877703816"/>
    <n v="10"/>
    <x v="3"/>
  </r>
  <r>
    <x v="9"/>
    <x v="2"/>
    <x v="1"/>
    <n v="-50650.557999999997"/>
    <n v="8006.5929999999989"/>
    <n v="-71150"/>
    <n v="-89950"/>
    <n v="-14540"/>
    <n v="-167633.40700000001"/>
    <n v="-218283.965"/>
    <n v="4.3096063225996444"/>
    <n v="10"/>
    <x v="3"/>
  </r>
  <r>
    <x v="9"/>
    <x v="2"/>
    <x v="2"/>
    <n v="38179.245999999999"/>
    <n v="-6132.1260000000002"/>
    <n v="-68750"/>
    <n v="-27640"/>
    <n v="-14760"/>
    <n v="-117282.126"/>
    <n v="-79102.880000000005"/>
    <n v="-2.0718816709999985"/>
    <n v="10"/>
    <x v="3"/>
  </r>
  <r>
    <x v="9"/>
    <x v="2"/>
    <x v="3"/>
    <n v="-38470.242999999995"/>
    <n v="5651.9610000000002"/>
    <n v="-31550"/>
    <n v="-40850"/>
    <n v="-74150"/>
    <n v="-140898.03899999999"/>
    <n v="-179368.28199999998"/>
    <n v="4.6625201197715338"/>
    <n v="10"/>
    <x v="3"/>
  </r>
  <r>
    <x v="9"/>
    <x v="2"/>
    <x v="0"/>
    <n v="27370.545999999998"/>
    <n v="-26190.961999999996"/>
    <n v="-67850"/>
    <n v="-97310"/>
    <n v="-84680"/>
    <n v="-276030.962"/>
    <n v="-248660.416"/>
    <n v="-9.0849636686093156"/>
    <n v="10"/>
    <x v="3"/>
  </r>
  <r>
    <x v="9"/>
    <x v="2"/>
    <x v="1"/>
    <n v="11191.215"/>
    <n v="-4714.7730000000001"/>
    <n v="-16670"/>
    <n v="-85700"/>
    <n v="-38160"/>
    <n v="-145244.77299999999"/>
    <n v="-134053.55799999999"/>
    <n v="-11.978463285711157"/>
    <n v="10"/>
    <x v="3"/>
  </r>
  <r>
    <x v="9"/>
    <x v="2"/>
    <x v="2"/>
    <n v="124365.07999999999"/>
    <n v="-151066.25099999999"/>
    <n v="-40740"/>
    <n v="-64300"/>
    <n v="-38280"/>
    <n v="-294386.25099999999"/>
    <n v="-170021.171"/>
    <n v="-1.3671134292680873"/>
    <n v="10"/>
    <x v="3"/>
  </r>
  <r>
    <x v="9"/>
    <x v="2"/>
    <x v="3"/>
    <n v="121110.33199999999"/>
    <n v="-149622.08100000001"/>
    <n v="-25830"/>
    <n v="-88080"/>
    <n v="-62090"/>
    <n v="-325622.08100000001"/>
    <n v="-204511.74900000001"/>
    <n v="-1.6886399832509751"/>
    <n v="10"/>
    <x v="3"/>
  </r>
  <r>
    <x v="9"/>
    <x v="2"/>
    <x v="0"/>
    <n v="135366.02799999999"/>
    <n v="-157057.70499999999"/>
    <n v="-15250"/>
    <n v="-79930"/>
    <n v="-20340"/>
    <n v="-272577.70499999996"/>
    <n v="-137211.67699999997"/>
    <n v="-1.0136345065838821"/>
    <n v="10"/>
    <x v="3"/>
  </r>
  <r>
    <x v="9"/>
    <x v="2"/>
    <x v="1"/>
    <n v="5688.585"/>
    <n v="-5853.4980000000005"/>
    <n v="-28450"/>
    <n v="-69990"/>
    <n v="-94810"/>
    <n v="-199103.49799999999"/>
    <n v="-193414.913"/>
    <n v="-34.000531415105868"/>
    <n v="10"/>
    <x v="3"/>
  </r>
  <r>
    <x v="9"/>
    <x v="2"/>
    <x v="2"/>
    <n v="36956.695999999996"/>
    <n v="-14726.424999999999"/>
    <n v="-16890"/>
    <n v="-84980"/>
    <n v="-58430"/>
    <n v="-175026.42499999999"/>
    <n v="-138069.72899999999"/>
    <n v="-3.7359868154880513"/>
    <n v="10"/>
    <x v="3"/>
  </r>
  <r>
    <x v="9"/>
    <x v="2"/>
    <x v="3"/>
    <n v="19957.706999999999"/>
    <n v="-1585.7939999999999"/>
    <n v="-59140"/>
    <n v="-50250"/>
    <n v="-91160"/>
    <n v="-202135.79399999999"/>
    <n v="-182178.087"/>
    <n v="-9.1282073135956949"/>
    <n v="10"/>
    <x v="3"/>
  </r>
  <r>
    <x v="9"/>
    <x v="2"/>
    <x v="0"/>
    <n v="65889.165999999997"/>
    <n v="-36487.786999999997"/>
    <n v="-54970"/>
    <n v="-97450"/>
    <n v="-27960"/>
    <n v="-216867.78700000001"/>
    <n v="-150978.62100000001"/>
    <n v="-2.291402823341246"/>
    <n v="10"/>
    <x v="3"/>
  </r>
  <r>
    <x v="9"/>
    <x v="2"/>
    <x v="1"/>
    <n v="244763.323"/>
    <n v="-152968.984"/>
    <n v="-30410"/>
    <n v="-95020"/>
    <n v="-108330"/>
    <n v="-386728.984"/>
    <n v="-141965.66099999999"/>
    <n v="-0.58001198570097856"/>
    <n v="10"/>
    <x v="3"/>
  </r>
  <r>
    <x v="9"/>
    <x v="2"/>
    <x v="2"/>
    <n v="332724.16099999996"/>
    <n v="-185993.43"/>
    <n v="-21590"/>
    <n v="-95080"/>
    <n v="-68430"/>
    <n v="-371093.43"/>
    <n v="-38369.269000000029"/>
    <n v="-0.11531855361715085"/>
    <n v="10"/>
    <x v="3"/>
  </r>
  <r>
    <x v="9"/>
    <x v="2"/>
    <x v="3"/>
    <n v="416207.98799999995"/>
    <n v="-147675.42300000001"/>
    <n v="-48670"/>
    <n v="-85730"/>
    <n v="-95210"/>
    <n v="-377285.42300000001"/>
    <n v="38922.564999999944"/>
    <n v="9.3517102319525758E-2"/>
    <n v="10"/>
    <x v="3"/>
  </r>
  <r>
    <x v="9"/>
    <x v="2"/>
    <x v="0"/>
    <n v="107250.00999999998"/>
    <n v="-37540.348999999995"/>
    <n v="-41970"/>
    <n v="-68220"/>
    <n v="-30380"/>
    <n v="-178110.34899999999"/>
    <n v="-70860.339000000007"/>
    <n v="-0.6607023999345083"/>
    <n v="10"/>
    <x v="3"/>
  </r>
  <r>
    <x v="9"/>
    <x v="2"/>
    <x v="1"/>
    <n v="817099.96899999992"/>
    <n v="-258512.54799999998"/>
    <n v="-34480"/>
    <n v="-72610"/>
    <n v="-90140"/>
    <n v="-455742.54799999995"/>
    <n v="361357.42099999997"/>
    <n v="0.44224383148887381"/>
    <n v="10"/>
    <x v="3"/>
  </r>
  <r>
    <x v="9"/>
    <x v="2"/>
    <x v="2"/>
    <n v="78790.088999999993"/>
    <n v="-33395.074999999997"/>
    <n v="-20780"/>
    <n v="-50220"/>
    <n v="-53140"/>
    <n v="-157535.07500000001"/>
    <n v="-78744.986000000019"/>
    <n v="-0.9994275549047803"/>
    <n v="10"/>
    <x v="3"/>
  </r>
  <r>
    <x v="9"/>
    <x v="2"/>
    <x v="3"/>
    <n v="28090.804"/>
    <n v="-12501.705999999998"/>
    <n v="-32780"/>
    <n v="-14280"/>
    <n v="-86480"/>
    <n v="-146041.70600000001"/>
    <n v="-117950.902"/>
    <n v="-4.1989151325109813"/>
    <n v="10"/>
    <x v="3"/>
  </r>
  <r>
    <x v="9"/>
    <x v="2"/>
    <x v="0"/>
    <n v="106724.93299999999"/>
    <n v="-51621.059000000001"/>
    <n v="-88270"/>
    <n v="-102930"/>
    <n v="-50070"/>
    <n v="-292891.05900000001"/>
    <n v="-186166.12600000002"/>
    <n v="-1.744354583010139"/>
    <n v="10"/>
    <x v="3"/>
  </r>
  <r>
    <x v="9"/>
    <x v="2"/>
    <x v="0"/>
    <n v="10360.021000000001"/>
    <n v="-8678.5999999999985"/>
    <n v="-55800"/>
    <n v="-68450"/>
    <n v="-102960"/>
    <n v="-235888.6"/>
    <n v="-225528.579"/>
    <n v="-21.769123730540699"/>
    <n v="10"/>
    <x v="3"/>
  </r>
  <r>
    <x v="9"/>
    <x v="2"/>
    <x v="1"/>
    <n v="51800.112000000001"/>
    <n v="-41743.295999999995"/>
    <n v="-75490"/>
    <n v="-91440"/>
    <n v="-13150"/>
    <n v="-221823.296"/>
    <n v="-170023.18400000001"/>
    <n v="-3.2822937525694926"/>
    <n v="10"/>
    <x v="3"/>
  </r>
  <r>
    <x v="9"/>
    <x v="2"/>
    <x v="2"/>
    <n v="2447.83"/>
    <n v="-9394.6719999999987"/>
    <n v="-104820"/>
    <n v="-78630"/>
    <n v="-38860"/>
    <n v="-231704.67199999999"/>
    <n v="-229256.842"/>
    <n v="-93.657174722100805"/>
    <n v="10"/>
    <x v="3"/>
  </r>
  <r>
    <x v="9"/>
    <x v="2"/>
    <x v="0"/>
    <n v="3169.9359999999997"/>
    <n v="-15725.121999999998"/>
    <n v="-42500"/>
    <n v="-71760"/>
    <n v="-75990"/>
    <n v="-205975.122"/>
    <n v="-202805.18600000002"/>
    <n v="-63.977691032247982"/>
    <n v="10"/>
    <x v="3"/>
  </r>
  <r>
    <x v="9"/>
    <x v="2"/>
    <x v="1"/>
    <n v="3158.9249999999997"/>
    <n v="-11996.131000000001"/>
    <n v="-84520"/>
    <n v="-28780"/>
    <n v="-47720"/>
    <n v="-173016.13099999999"/>
    <n v="-169857.20600000001"/>
    <n v="-53.770572584027803"/>
    <n v="10"/>
    <x v="3"/>
  </r>
  <r>
    <x v="9"/>
    <x v="2"/>
    <x v="2"/>
    <n v="39505.465999999993"/>
    <n v="-151934.59400000001"/>
    <n v="-47420"/>
    <n v="-76260"/>
    <n v="-49170"/>
    <n v="-324784.59400000004"/>
    <n v="-285279.12800000003"/>
    <n v="-7.2212571293299028"/>
    <n v="10"/>
    <x v="3"/>
  </r>
  <r>
    <x v="9"/>
    <x v="2"/>
    <x v="0"/>
    <n v="66109.693999999989"/>
    <n v="-241454.815"/>
    <n v="-88860"/>
    <n v="-80890"/>
    <n v="-28040"/>
    <n v="-439244.815"/>
    <n v="-373135.12100000004"/>
    <n v="-5.6441816384749881"/>
    <n v="10"/>
    <x v="3"/>
  </r>
  <r>
    <x v="9"/>
    <x v="2"/>
    <x v="1"/>
    <n v="26360.956999999999"/>
    <n v="-95216.792999999991"/>
    <n v="-84700"/>
    <n v="-48060"/>
    <n v="-71430"/>
    <n v="-299406.79300000001"/>
    <n v="-273045.83600000001"/>
    <n v="-10.357963711256765"/>
    <n v="10"/>
    <x v="3"/>
  </r>
  <r>
    <x v="9"/>
    <x v="2"/>
    <x v="2"/>
    <n v="248322.83"/>
    <n v="-906768.65299999993"/>
    <n v="-67450"/>
    <n v="-57870"/>
    <n v="-47680"/>
    <n v="-1079768.6529999999"/>
    <n v="-831445.82299999997"/>
    <n v="-3.348245600293779"/>
    <n v="10"/>
    <x v="3"/>
  </r>
  <r>
    <x v="9"/>
    <x v="2"/>
    <x v="0"/>
    <n v="45350.409999999996"/>
    <n v="-163742.74"/>
    <n v="-40680"/>
    <n v="-26920"/>
    <n v="-105800"/>
    <n v="-337142.74"/>
    <n v="-291792.33"/>
    <n v="-6.4341718189537875"/>
    <n v="10"/>
    <x v="3"/>
  </r>
  <r>
    <x v="9"/>
    <x v="2"/>
    <x v="0"/>
    <n v="-72876.614999999991"/>
    <n v="24398.731"/>
    <n v="-75910"/>
    <n v="-105670"/>
    <n v="-105890"/>
    <n v="-263071.26899999997"/>
    <n v="-335947.88399999996"/>
    <n v="4.609817346757942"/>
    <n v="10"/>
    <x v="3"/>
  </r>
  <r>
    <x v="9"/>
    <x v="2"/>
    <x v="0"/>
    <n v="485412.97699999996"/>
    <n v="-173358.78699999998"/>
    <n v="-49690"/>
    <n v="-53440"/>
    <n v="-36990"/>
    <n v="-313478.78700000001"/>
    <n v="171934.18999999994"/>
    <n v="0.35420188199871705"/>
    <n v="10"/>
    <x v="3"/>
  </r>
  <r>
    <x v="9"/>
    <x v="2"/>
    <x v="0"/>
    <n v="64654.372999999992"/>
    <n v="-13419.714"/>
    <n v="-28330"/>
    <n v="-97490"/>
    <n v="-46690"/>
    <n v="-185929.71400000001"/>
    <n v="-121275.34100000001"/>
    <n v="-1.8757484663875719"/>
    <n v="10"/>
    <x v="3"/>
  </r>
  <r>
    <x v="9"/>
    <x v="2"/>
    <x v="0"/>
    <n v="349033.55899999995"/>
    <n v="-120788.04499999997"/>
    <n v="-72290"/>
    <n v="-33610"/>
    <n v="-48850"/>
    <n v="-275538.04499999998"/>
    <n v="73495.513999999966"/>
    <n v="0.21056861755806117"/>
    <n v="10"/>
    <x v="3"/>
  </r>
  <r>
    <x v="9"/>
    <x v="2"/>
    <x v="0"/>
    <n v="53419.407999999996"/>
    <n v="-6235.53"/>
    <n v="-73910"/>
    <n v="-32840"/>
    <n v="-60450"/>
    <n v="-173435.53"/>
    <n v="-120016.122"/>
    <n v="-2.2466763764959734"/>
    <n v="10"/>
    <x v="3"/>
  </r>
  <r>
    <x v="9"/>
    <x v="2"/>
    <x v="0"/>
    <n v="1103358.872"/>
    <n v="-682255.1399999999"/>
    <n v="-82300"/>
    <n v="-57720"/>
    <n v="-16650"/>
    <n v="-838925.1399999999"/>
    <n v="264433.73200000008"/>
    <n v="0.23966248761898756"/>
    <n v="10"/>
    <x v="3"/>
  </r>
  <r>
    <x v="9"/>
    <x v="2"/>
    <x v="0"/>
    <n v="-10260.494999999999"/>
    <n v="3403.1689999999999"/>
    <n v="-74620"/>
    <n v="-21570"/>
    <n v="-97810"/>
    <n v="-190596.83100000001"/>
    <n v="-200857.326"/>
    <n v="19.575792980748005"/>
    <n v="10"/>
    <x v="3"/>
  </r>
  <r>
    <x v="9"/>
    <x v="2"/>
    <x v="0"/>
    <n v="-11666.83"/>
    <n v="3884.3909999999996"/>
    <n v="-19010"/>
    <n v="-93540"/>
    <n v="-71260"/>
    <n v="-179925.609"/>
    <n v="-191592.43899999998"/>
    <n v="16.421979149434765"/>
    <n v="10"/>
    <x v="3"/>
  </r>
  <r>
    <x v="9"/>
    <x v="2"/>
    <x v="0"/>
    <n v="-352115.68"/>
    <n v="131956.46799999999"/>
    <n v="-18240"/>
    <n v="-43820"/>
    <n v="-19000"/>
    <n v="50896.467999999993"/>
    <n v="-301219.212"/>
    <n v="0.85545526402005156"/>
    <n v="10"/>
    <x v="3"/>
  </r>
  <r>
    <x v="9"/>
    <x v="2"/>
    <x v="0"/>
    <n v="87616.508000000002"/>
    <n v="-30030.748999999996"/>
    <n v="-73230"/>
    <n v="-42080"/>
    <n v="-42510"/>
    <n v="-187850.74900000001"/>
    <n v="-100234.24100000001"/>
    <n v="-1.1440109094509907"/>
    <n v="10"/>
    <x v="3"/>
  </r>
  <r>
    <x v="9"/>
    <x v="2"/>
    <x v="0"/>
    <n v="68574.414999999994"/>
    <n v="-19403.446999999996"/>
    <n v="-81520"/>
    <n v="-17280"/>
    <n v="-92820"/>
    <n v="-211023.44699999999"/>
    <n v="-142449.03200000001"/>
    <n v="-2.0772912463052005"/>
    <n v="10"/>
    <x v="3"/>
  </r>
  <r>
    <x v="9"/>
    <x v="2"/>
    <x v="0"/>
    <n v="12446.923999999999"/>
    <n v="-1963.213"/>
    <n v="-57580"/>
    <n v="-58910"/>
    <n v="-107120"/>
    <n v="-225573.21299999999"/>
    <n v="-213126.28899999999"/>
    <n v="-17.122807932305204"/>
    <n v="10"/>
    <x v="3"/>
  </r>
  <r>
    <x v="9"/>
    <x v="2"/>
    <x v="0"/>
    <n v="541594.92799999996"/>
    <n v="-334982.08799999999"/>
    <n v="-45300"/>
    <n v="-102800"/>
    <n v="-53610"/>
    <n v="-536692.08799999999"/>
    <n v="4902.8399999999674"/>
    <n v="9.0525958544426539E-3"/>
    <n v="10"/>
    <x v="3"/>
  </r>
  <r>
    <x v="9"/>
    <x v="2"/>
    <x v="0"/>
    <n v="10432522.009"/>
    <n v="-462187.86599999998"/>
    <n v="-38010"/>
    <n v="-49640"/>
    <n v="-44030"/>
    <n v="-593867.86599999992"/>
    <n v="9838654.1429999992"/>
    <n v="0.94307533063551863"/>
    <n v="10"/>
    <x v="3"/>
  </r>
  <r>
    <x v="9"/>
    <x v="2"/>
    <x v="0"/>
    <n v="32165.657999999999"/>
    <n v="-4698.5189999999993"/>
    <n v="-96970"/>
    <n v="-90260"/>
    <n v="-60770"/>
    <n v="-252698.519"/>
    <n v="-220532.861"/>
    <n v="-6.8561588573751546"/>
    <n v="10"/>
    <x v="3"/>
  </r>
  <r>
    <x v="9"/>
    <x v="2"/>
    <x v="0"/>
    <n v="69547.064999999988"/>
    <n v="-11174.303"/>
    <n v="-77910"/>
    <n v="-68970"/>
    <n v="-36430"/>
    <n v="-194484.30300000001"/>
    <n v="-124937.23800000003"/>
    <n v="-1.7964415608336606"/>
    <n v="10"/>
    <x v="3"/>
  </r>
  <r>
    <x v="9"/>
    <x v="2"/>
    <x v="0"/>
    <n v="156855.64299999998"/>
    <n v="-34967.022999999994"/>
    <n v="-76510"/>
    <n v="-69800"/>
    <n v="-55680"/>
    <n v="-236957.02299999999"/>
    <n v="-80101.38"/>
    <n v="-0.51066941850475867"/>
    <n v="10"/>
    <x v="3"/>
  </r>
  <r>
    <x v="9"/>
    <x v="2"/>
    <x v="0"/>
    <n v="256599.55299999996"/>
    <n v="-33568.275999999998"/>
    <n v="-35770"/>
    <n v="-24420"/>
    <n v="-72790"/>
    <n v="-166548.27600000001"/>
    <n v="90051.276999999944"/>
    <n v="0.35094089583234761"/>
    <n v="10"/>
    <x v="3"/>
  </r>
  <r>
    <x v="9"/>
    <x v="2"/>
    <x v="0"/>
    <n v="101942.47"/>
    <n v="-20406.182999999997"/>
    <n v="-86010"/>
    <n v="-45470"/>
    <n v="-64630"/>
    <n v="-216516.18299999999"/>
    <n v="-114573.71299999999"/>
    <n v="-1.1239056008746893"/>
    <n v="10"/>
    <x v="3"/>
  </r>
  <r>
    <x v="9"/>
    <x v="2"/>
    <x v="0"/>
    <n v="139787.66199999998"/>
    <n v="-21566.845999999998"/>
    <n v="-23770"/>
    <n v="-37450"/>
    <n v="-66180"/>
    <n v="-148966.84599999999"/>
    <n v="-9179.1840000000084"/>
    <n v="-6.5665194400347071E-2"/>
    <n v="10"/>
    <x v="3"/>
  </r>
  <r>
    <x v="9"/>
    <x v="2"/>
    <x v="0"/>
    <n v="48008.17"/>
    <n v="-16745.147999999997"/>
    <n v="-41620"/>
    <n v="-79620"/>
    <n v="-70060"/>
    <n v="-208045.14799999999"/>
    <n v="-160036.978"/>
    <n v="-3.3335363126734472"/>
    <n v="10"/>
    <x v="3"/>
  </r>
  <r>
    <x v="9"/>
    <x v="2"/>
    <x v="0"/>
    <n v="126021.567"/>
    <n v="-74160.47099999999"/>
    <n v="-82900"/>
    <n v="-81250"/>
    <n v="-30350"/>
    <n v="-268660.47100000002"/>
    <n v="-142638.90400000004"/>
    <n v="-1.1318610567665774"/>
    <n v="10"/>
    <x v="3"/>
  </r>
  <r>
    <x v="9"/>
    <x v="2"/>
    <x v="0"/>
    <n v="15634.08"/>
    <n v="-11006.148999999999"/>
    <n v="-84520"/>
    <n v="-55860"/>
    <n v="-85550"/>
    <n v="-236936.149"/>
    <n v="-221302.06900000002"/>
    <n v="-14.155106600452346"/>
    <n v="10"/>
    <x v="3"/>
  </r>
  <r>
    <x v="9"/>
    <x v="2"/>
    <x v="0"/>
    <n v="369202.73599999998"/>
    <n v="-61979.700999999994"/>
    <n v="-59090"/>
    <n v="-61300"/>
    <n v="-37170"/>
    <n v="-219539.701"/>
    <n v="149663.03499999997"/>
    <n v="0.40536816336052284"/>
    <n v="10"/>
    <x v="3"/>
  </r>
  <r>
    <x v="9"/>
    <x v="2"/>
    <x v="0"/>
    <n v="191781.12100000001"/>
    <n v="-37662.31"/>
    <n v="-88740"/>
    <n v="-32820"/>
    <n v="-76740"/>
    <n v="-235962.31"/>
    <n v="-44181.188999999984"/>
    <n v="-0.23037298337618947"/>
    <n v="10"/>
    <x v="3"/>
  </r>
  <r>
    <x v="9"/>
    <x v="2"/>
    <x v="1"/>
    <n v="229513.59899999999"/>
    <n v="-38798.080999999998"/>
    <n v="-37050"/>
    <n v="-31290"/>
    <n v="-24490"/>
    <n v="-131628.08100000001"/>
    <n v="97885.517999999982"/>
    <n v="0.42649114660957405"/>
    <n v="10"/>
    <x v="3"/>
  </r>
  <r>
    <x v="9"/>
    <x v="2"/>
    <x v="2"/>
    <n v="38448.563999999998"/>
    <n v="-5823.6429999999991"/>
    <n v="-26120"/>
    <n v="-82240"/>
    <n v="-73340"/>
    <n v="-187523.64300000001"/>
    <n v="-149075.07900000003"/>
    <n v="-3.8772599933771268"/>
    <n v="10"/>
    <x v="3"/>
  </r>
  <r>
    <x v="9"/>
    <x v="2"/>
    <x v="0"/>
    <n v="6195.2239999999993"/>
    <n v="-430.63300000000004"/>
    <n v="-69930"/>
    <n v="-97200"/>
    <n v="-43080"/>
    <n v="-210640.633"/>
    <n v="-204445.40900000001"/>
    <n v="-33.000486988041118"/>
    <n v="10"/>
    <x v="3"/>
  </r>
  <r>
    <x v="9"/>
    <x v="2"/>
    <x v="0"/>
    <n v="35161.875"/>
    <n v="-4425.4209999999994"/>
    <n v="-41740"/>
    <n v="-51620"/>
    <n v="-85290"/>
    <n v="-183075.421"/>
    <n v="-147913.546"/>
    <n v="-4.2066455784852206"/>
    <n v="10"/>
    <x v="3"/>
  </r>
  <r>
    <x v="9"/>
    <x v="2"/>
    <x v="0"/>
    <n v="224059.49299999999"/>
    <n v="-29873.109"/>
    <n v="-95200"/>
    <n v="-26460"/>
    <n v="-39590"/>
    <n v="-191123.109"/>
    <n v="32936.383999999991"/>
    <n v="0.14699838671865598"/>
    <n v="10"/>
    <x v="3"/>
  </r>
  <r>
    <x v="9"/>
    <x v="2"/>
    <x v="0"/>
    <n v="670828.5149999999"/>
    <n v="-51003.274000000005"/>
    <n v="-83010"/>
    <n v="-105640"/>
    <n v="-70400"/>
    <n v="-310053.27399999998"/>
    <n v="360775.24099999992"/>
    <n v="0.53780546433688792"/>
    <n v="10"/>
    <x v="3"/>
  </r>
  <r>
    <x v="9"/>
    <x v="2"/>
    <x v="0"/>
    <n v="761530.62999999989"/>
    <n v="-140107.723"/>
    <n v="-92720"/>
    <n v="-69130"/>
    <n v="-68790"/>
    <n v="-370747.723"/>
    <n v="390782.90699999989"/>
    <n v="0.51315454901662971"/>
    <n v="10"/>
    <x v="3"/>
  </r>
  <r>
    <x v="9"/>
    <x v="2"/>
    <x v="1"/>
    <n v="1558006.7999999998"/>
    <n v="-419718.59299999999"/>
    <n v="-79640"/>
    <n v="-106270"/>
    <n v="-30870"/>
    <n v="-636498.59299999999"/>
    <n v="921508.20699999982"/>
    <n v="0.59146610078980399"/>
    <n v="10"/>
    <x v="3"/>
  </r>
  <r>
    <x v="9"/>
    <x v="2"/>
    <x v="2"/>
    <n v="140555.345"/>
    <n v="-110227.28499999999"/>
    <n v="-86880"/>
    <n v="-88500"/>
    <n v="-99570"/>
    <n v="-385177.28499999997"/>
    <n v="-244621.93999999997"/>
    <n v="-1.7403958561661244"/>
    <n v="10"/>
    <x v="3"/>
  </r>
  <r>
    <x v="9"/>
    <x v="2"/>
    <x v="0"/>
    <n v="70463.266999999993"/>
    <n v="-72538.948999999993"/>
    <n v="-53590"/>
    <n v="-80230"/>
    <n v="-88970"/>
    <n v="-295328.94900000002"/>
    <n v="-224865.68200000003"/>
    <n v="-3.1912468946408636"/>
    <n v="10"/>
    <x v="3"/>
  </r>
  <r>
    <x v="9"/>
    <x v="2"/>
    <x v="0"/>
    <n v="578407.97"/>
    <n v="-360787.826"/>
    <n v="-33170"/>
    <n v="-102350"/>
    <n v="-95980"/>
    <n v="-592287.826"/>
    <n v="-13879.856000000029"/>
    <n v="-2.3996654126325453E-2"/>
    <n v="10"/>
    <x v="3"/>
  </r>
  <r>
    <x v="9"/>
    <x v="2"/>
    <x v="0"/>
    <n v="558147.87"/>
    <n v="-348220.28499999997"/>
    <n v="-67970"/>
    <n v="-107090"/>
    <n v="-55690"/>
    <n v="-578970.28499999992"/>
    <n v="-20822.414999999921"/>
    <n v="-3.7306269752493945E-2"/>
    <n v="10"/>
    <x v="3"/>
  </r>
  <r>
    <x v="9"/>
    <x v="2"/>
    <x v="1"/>
    <n v="1973758.8359999999"/>
    <n v="-102287.92"/>
    <n v="-58170"/>
    <n v="-106830"/>
    <n v="-51400"/>
    <n v="-318687.92"/>
    <n v="1655070.916"/>
    <n v="0.83853755880031944"/>
    <n v="10"/>
    <x v="3"/>
  </r>
  <r>
    <x v="9"/>
    <x v="2"/>
    <x v="2"/>
    <n v="18783691.121999998"/>
    <n v="-949381.2649999999"/>
    <n v="-43280"/>
    <n v="-65520"/>
    <n v="-12940"/>
    <n v="-1071121.2649999999"/>
    <n v="17712569.856999997"/>
    <n v="0.94297599667482435"/>
    <n v="10"/>
    <x v="3"/>
  </r>
  <r>
    <x v="9"/>
    <x v="2"/>
    <x v="0"/>
    <n v="3891249.4949999996"/>
    <n v="-153810.36299999998"/>
    <n v="-23190"/>
    <n v="-56840"/>
    <n v="-39980"/>
    <n v="-273820.36300000001"/>
    <n v="3617429.1319999998"/>
    <n v="0.92963176394835612"/>
    <n v="10"/>
    <x v="3"/>
  </r>
  <r>
    <x v="9"/>
    <x v="2"/>
    <x v="0"/>
    <n v="2438250.773"/>
    <n v="-563882.48"/>
    <n v="-86280"/>
    <n v="-105490"/>
    <n v="-35810"/>
    <n v="-791462.48"/>
    <n v="1646788.2930000001"/>
    <n v="0.67539742475865505"/>
    <n v="10"/>
    <x v="3"/>
  </r>
  <r>
    <x v="9"/>
    <x v="2"/>
    <x v="1"/>
    <n v="64210.285999999993"/>
    <n v="-28970.948999999997"/>
    <n v="-78430"/>
    <n v="-71560"/>
    <n v="-17650"/>
    <n v="-196610.94899999999"/>
    <n v="-132400.663"/>
    <n v="-2.061985255757933"/>
    <n v="10"/>
    <x v="3"/>
  </r>
  <r>
    <x v="9"/>
    <x v="2"/>
    <x v="2"/>
    <n v="2308599.7760000001"/>
    <n v="-1162060.179"/>
    <n v="-67100"/>
    <n v="-47180"/>
    <n v="-14800"/>
    <n v="-1291140.179"/>
    <n v="1017459.5970000001"/>
    <n v="0.44072584931239289"/>
    <n v="10"/>
    <x v="3"/>
  </r>
  <r>
    <x v="9"/>
    <x v="2"/>
    <x v="0"/>
    <n v="19783.672999999999"/>
    <n v="-17618.432999999997"/>
    <n v="-38760"/>
    <n v="-22260"/>
    <n v="-28560"/>
    <n v="-107198.43299999999"/>
    <n v="-87414.76"/>
    <n v="-4.4185303709781296"/>
    <n v="10"/>
    <x v="3"/>
  </r>
  <r>
    <x v="9"/>
    <x v="2"/>
    <x v="0"/>
    <n v="1602321.07"/>
    <n v="-1495907.8609999998"/>
    <n v="-63710"/>
    <n v="-44570"/>
    <n v="-61440"/>
    <n v="-1665627.8609999998"/>
    <n v="-63306.790999999736"/>
    <n v="-3.9509429280612116E-2"/>
    <n v="10"/>
    <x v="3"/>
  </r>
  <r>
    <x v="9"/>
    <x v="2"/>
    <x v="1"/>
    <n v="2839801.3349999995"/>
    <n v="-641082.77099999995"/>
    <n v="-104170"/>
    <n v="-39410"/>
    <n v="-24160"/>
    <n v="-808822.77099999995"/>
    <n v="2030978.5639999995"/>
    <n v="0.71518332601952939"/>
    <n v="10"/>
    <x v="3"/>
  </r>
  <r>
    <x v="9"/>
    <x v="3"/>
    <x v="0"/>
    <n v="635717.71900000004"/>
    <n v="-45234.104999999996"/>
    <n v="-54770"/>
    <n v="-90780"/>
    <n v="-98200"/>
    <n v="-288984.10499999998"/>
    <n v="346733.61400000006"/>
    <n v="0.54542071683233995"/>
    <n v="10"/>
    <x v="3"/>
  </r>
  <r>
    <x v="9"/>
    <x v="3"/>
    <x v="1"/>
    <n v="1099298.9209999999"/>
    <n v="-78914.940999999992"/>
    <n v="-71100"/>
    <n v="-50890"/>
    <n v="-64320"/>
    <n v="-265224.94099999999"/>
    <n v="834073.97999999986"/>
    <n v="0.75873264684119524"/>
    <n v="10"/>
    <x v="3"/>
  </r>
  <r>
    <x v="9"/>
    <x v="3"/>
    <x v="2"/>
    <n v="91115.100999999995"/>
    <n v="-1126637.176"/>
    <n v="-38660"/>
    <n v="-50150"/>
    <n v="-32640"/>
    <n v="-1248087.176"/>
    <n v="-1156972.075"/>
    <n v="-12.697917933493812"/>
    <n v="10"/>
    <x v="3"/>
  </r>
  <r>
    <x v="9"/>
    <x v="3"/>
    <x v="3"/>
    <n v="28530.999"/>
    <n v="-395753.24599999998"/>
    <n v="-101080"/>
    <n v="-25500"/>
    <n v="-22080"/>
    <n v="-544413.24600000004"/>
    <n v="-515882.24700000003"/>
    <n v="-18.081464550189779"/>
    <n v="10"/>
    <x v="3"/>
  </r>
  <r>
    <x v="9"/>
    <x v="3"/>
    <x v="0"/>
    <n v="9525.2639999999992"/>
    <n v="-33193.264999999999"/>
    <n v="-52990"/>
    <n v="-92740"/>
    <n v="-91320"/>
    <n v="-270243.26500000001"/>
    <n v="-260718.00100000002"/>
    <n v="-27.371209973812803"/>
    <n v="10"/>
    <x v="3"/>
  </r>
  <r>
    <x v="9"/>
    <x v="3"/>
    <x v="1"/>
    <n v="143631.117"/>
    <n v="-222964.196"/>
    <n v="-35140"/>
    <n v="-72460"/>
    <n v="-25370"/>
    <n v="-355934.196"/>
    <n v="-212303.079"/>
    <n v="-1.4781134021258082"/>
    <n v="10"/>
    <x v="3"/>
  </r>
  <r>
    <x v="9"/>
    <x v="3"/>
    <x v="2"/>
    <n v="383572.86099999998"/>
    <n v="-478948.55399999995"/>
    <n v="-66710"/>
    <n v="-81460"/>
    <n v="-63510"/>
    <n v="-690628.554"/>
    <n v="-307055.69300000003"/>
    <n v="-0.80051464589930943"/>
    <n v="10"/>
    <x v="3"/>
  </r>
  <r>
    <x v="9"/>
    <x v="3"/>
    <x v="3"/>
    <n v="2068275.4889999998"/>
    <n v="-2436011.8790000002"/>
    <n v="-51760"/>
    <n v="-56350"/>
    <n v="-12410"/>
    <n v="-2556531.8790000002"/>
    <n v="-488256.39000000036"/>
    <n v="-0.23606932084084684"/>
    <n v="10"/>
    <x v="3"/>
  </r>
  <r>
    <x v="9"/>
    <x v="3"/>
    <x v="0"/>
    <n v="3565655.0439999998"/>
    <n v="-2183912.7799999998"/>
    <n v="-24260"/>
    <n v="-78090"/>
    <n v="-64400"/>
    <n v="-2350662.7799999998"/>
    <n v="1214992.264"/>
    <n v="0.34074868404460273"/>
    <n v="10"/>
    <x v="3"/>
  </r>
  <r>
    <x v="9"/>
    <x v="3"/>
    <x v="1"/>
    <n v="10139.744999999999"/>
    <n v="-551.27799999999991"/>
    <n v="-24540"/>
    <n v="-27280"/>
    <n v="-71750"/>
    <n v="-124121.27800000001"/>
    <n v="-113981.53300000001"/>
    <n v="-11.2410650366454"/>
    <n v="10"/>
    <x v="3"/>
  </r>
  <r>
    <x v="9"/>
    <x v="3"/>
    <x v="2"/>
    <n v="1098764.9119999998"/>
    <n v="-718779.55099999998"/>
    <n v="-44070"/>
    <n v="-104850"/>
    <n v="-45700"/>
    <n v="-913399.55099999998"/>
    <n v="185365.3609999998"/>
    <n v="0.16870338593411494"/>
    <n v="10"/>
    <x v="3"/>
  </r>
  <r>
    <x v="9"/>
    <x v="3"/>
    <x v="3"/>
    <n v="726742.55499999993"/>
    <n v="-653004.63199999998"/>
    <n v="-22470"/>
    <n v="-49580"/>
    <n v="-78760"/>
    <n v="-803814.63199999998"/>
    <n v="-77072.077000000048"/>
    <n v="-0.10605141596531395"/>
    <n v="10"/>
    <x v="3"/>
  </r>
  <r>
    <x v="9"/>
    <x v="3"/>
    <x v="0"/>
    <n v="769941.06700000004"/>
    <n v="-523966.26799999998"/>
    <n v="-53980"/>
    <n v="-94600"/>
    <n v="-37640"/>
    <n v="-710186.26799999992"/>
    <n v="59754.799000000115"/>
    <n v="7.7609575019590579E-2"/>
    <n v="10"/>
    <x v="3"/>
  </r>
  <r>
    <x v="9"/>
    <x v="3"/>
    <x v="1"/>
    <n v="325891.783"/>
    <n v="-76041.644"/>
    <n v="-16550"/>
    <n v="-102040"/>
    <n v="-90030"/>
    <n v="-284661.64399999997"/>
    <n v="41230.139000000025"/>
    <n v="0.12651481611612167"/>
    <n v="10"/>
    <x v="3"/>
  </r>
  <r>
    <x v="9"/>
    <x v="3"/>
    <x v="2"/>
    <n v="271450.66199999995"/>
    <n v="-74403.209999999992"/>
    <n v="-95880"/>
    <n v="-23870"/>
    <n v="-103340"/>
    <n v="-297493.20999999996"/>
    <n v="-26042.54800000001"/>
    <n v="-9.5938421399023935E-2"/>
    <n v="10"/>
    <x v="3"/>
  </r>
  <r>
    <x v="9"/>
    <x v="3"/>
    <x v="3"/>
    <n v="105178.12199999999"/>
    <n v="-43881.137999999992"/>
    <n v="-90640"/>
    <n v="-24100"/>
    <n v="-55220"/>
    <n v="-213841.13799999998"/>
    <n v="-108663.01599999999"/>
    <n v="-1.0331332594054112"/>
    <n v="10"/>
    <x v="3"/>
  </r>
  <r>
    <x v="9"/>
    <x v="3"/>
    <x v="0"/>
    <n v="104657.16100000001"/>
    <n v="-18908.350999999999"/>
    <n v="-80360"/>
    <n v="-20470"/>
    <n v="-51250"/>
    <n v="-170988.351"/>
    <n v="-66331.189999999988"/>
    <n v="-0.63379504437350431"/>
    <n v="10"/>
    <x v="3"/>
  </r>
  <r>
    <x v="9"/>
    <x v="3"/>
    <x v="0"/>
    <n v="3120779.2560000001"/>
    <n v="-2977146.1089999997"/>
    <n v="-26730"/>
    <n v="-12380"/>
    <n v="-18450"/>
    <n v="-3034706.1089999997"/>
    <n v="86073.147000000346"/>
    <n v="2.7580658527679072E-2"/>
    <n v="10"/>
    <x v="3"/>
  </r>
  <r>
    <x v="9"/>
    <x v="3"/>
    <x v="1"/>
    <n v="113150.912"/>
    <n v="-4808.7199999999993"/>
    <n v="-89650"/>
    <n v="-31570"/>
    <n v="-85190"/>
    <n v="-211218.72"/>
    <n v="-98067.808000000005"/>
    <n v="-0.86669922731157489"/>
    <n v="10"/>
    <x v="3"/>
  </r>
  <r>
    <x v="9"/>
    <x v="3"/>
    <x v="2"/>
    <n v="1200517.9339999999"/>
    <n v="-75098.834999999992"/>
    <n v="-35840"/>
    <n v="-95580"/>
    <n v="-26810"/>
    <n v="-233328.83499999999"/>
    <n v="967189.09899999993"/>
    <n v="0.80564319083299929"/>
    <n v="10"/>
    <x v="3"/>
  </r>
  <r>
    <x v="9"/>
    <x v="3"/>
    <x v="0"/>
    <n v="178576.82499999998"/>
    <n v="-29892.764999999999"/>
    <n v="-38360"/>
    <n v="-108390"/>
    <n v="-94560"/>
    <n v="-271202.76500000001"/>
    <n v="-92625.940000000031"/>
    <n v="-0.51868958920061459"/>
    <n v="10"/>
    <x v="3"/>
  </r>
  <r>
    <x v="9"/>
    <x v="3"/>
    <x v="1"/>
    <n v="350612.92699999997"/>
    <n v="-23408.721000000001"/>
    <n v="-106320"/>
    <n v="-52460"/>
    <n v="-98220"/>
    <n v="-280408.72100000002"/>
    <n v="70204.205999999947"/>
    <n v="0.20023279404070563"/>
    <n v="10"/>
    <x v="3"/>
  </r>
  <r>
    <x v="9"/>
    <x v="3"/>
    <x v="2"/>
    <n v="2508550.912"/>
    <n v="-147718.64099999997"/>
    <n v="-54210"/>
    <n v="-16800"/>
    <n v="-62960"/>
    <n v="-281688.64099999995"/>
    <n v="2226862.2710000002"/>
    <n v="0.8877086210798022"/>
    <n v="10"/>
    <x v="3"/>
  </r>
  <r>
    <x v="9"/>
    <x v="3"/>
    <x v="0"/>
    <n v="345294.82399999996"/>
    <n v="-63356.726999999999"/>
    <n v="-93540"/>
    <n v="-108500"/>
    <n v="-28670"/>
    <n v="-294066.72700000001"/>
    <n v="51228.096999999951"/>
    <n v="0.14836045442719975"/>
    <n v="10"/>
    <x v="3"/>
  </r>
  <r>
    <x v="9"/>
    <x v="3"/>
    <x v="1"/>
    <n v="828601.3189999999"/>
    <n v="-50002.854999999996"/>
    <n v="-103260"/>
    <n v="-24350"/>
    <n v="-46010"/>
    <n v="-223622.85499999998"/>
    <n v="604978.46399999992"/>
    <n v="0.73012008323872823"/>
    <n v="10"/>
    <x v="3"/>
  </r>
  <r>
    <x v="9"/>
    <x v="3"/>
    <x v="2"/>
    <n v="1708075.642"/>
    <n v="-82665.618000000002"/>
    <n v="-69930"/>
    <n v="-23100"/>
    <n v="-105680"/>
    <n v="-281375.61800000002"/>
    <n v="1426700.024"/>
    <n v="0.83526747230553855"/>
    <n v="10"/>
    <x v="3"/>
  </r>
  <r>
    <x v="9"/>
    <x v="3"/>
    <x v="0"/>
    <n v="115249.04999999999"/>
    <n v="-207959.79399999997"/>
    <n v="-36990"/>
    <n v="-50140"/>
    <n v="-22140"/>
    <n v="-317229.79399999999"/>
    <n v="-201980.74400000001"/>
    <n v="-1.7525588627411681"/>
    <n v="10"/>
    <x v="3"/>
  </r>
  <r>
    <x v="9"/>
    <x v="3"/>
    <x v="0"/>
    <n v="230352.15"/>
    <n v="-415914.91899999994"/>
    <n v="-56590"/>
    <n v="-58320"/>
    <n v="-39830"/>
    <n v="-570654.91899999999"/>
    <n v="-340302.76899999997"/>
    <n v="-1.4773153582460592"/>
    <n v="10"/>
    <x v="3"/>
  </r>
  <r>
    <x v="9"/>
    <x v="3"/>
    <x v="0"/>
    <n v="119769.29999999999"/>
    <n v="-208172.33500000002"/>
    <n v="-96080"/>
    <n v="-96330"/>
    <n v="-62160"/>
    <n v="-462742.33500000002"/>
    <n v="-342973.03500000003"/>
    <n v="-2.8636139227665192"/>
    <n v="10"/>
    <x v="3"/>
  </r>
  <r>
    <x v="9"/>
    <x v="3"/>
    <x v="0"/>
    <n v="146971.23699999999"/>
    <n v="-49858.332999999999"/>
    <n v="-28950"/>
    <n v="-39670"/>
    <n v="-28310"/>
    <n v="-146788.33299999998"/>
    <n v="182.90400000000955"/>
    <n v="1.244488402856741E-3"/>
    <n v="10"/>
    <x v="3"/>
  </r>
  <r>
    <x v="9"/>
    <x v="3"/>
    <x v="0"/>
    <n v="117359.98399999998"/>
    <n v="-44166.366999999998"/>
    <n v="-94270"/>
    <n v="-62030"/>
    <n v="-57160"/>
    <n v="-257626.367"/>
    <n v="-140266.38300000003"/>
    <n v="-1.1951806588521694"/>
    <n v="10"/>
    <x v="3"/>
  </r>
  <r>
    <x v="9"/>
    <x v="3"/>
    <x v="0"/>
    <n v="206249.421"/>
    <n v="-162858.864"/>
    <n v="-68230"/>
    <n v="-15620"/>
    <n v="-20440"/>
    <n v="-267148.864"/>
    <n v="-60899.442999999999"/>
    <n v="-0.29527085557248667"/>
    <n v="10"/>
    <x v="3"/>
  </r>
  <r>
    <x v="9"/>
    <x v="3"/>
    <x v="0"/>
    <n v="192122.875"/>
    <n v="-154731.22699999998"/>
    <n v="-84800"/>
    <n v="-96590"/>
    <n v="-96730"/>
    <n v="-432851.22699999996"/>
    <n v="-240728.35199999996"/>
    <n v="-1.2529916179944733"/>
    <n v="10"/>
    <x v="3"/>
  </r>
  <r>
    <x v="9"/>
    <x v="3"/>
    <x v="0"/>
    <n v="111163.58399999999"/>
    <n v="-82207.01999999999"/>
    <n v="-84000"/>
    <n v="-68890"/>
    <n v="-50020"/>
    <n v="-285117.02"/>
    <n v="-173953.43600000005"/>
    <n v="-1.5648419180151665"/>
    <n v="10"/>
    <x v="3"/>
  </r>
  <r>
    <x v="9"/>
    <x v="3"/>
    <x v="0"/>
    <n v="131404.476"/>
    <n v="-237534.23399999997"/>
    <n v="-72500"/>
    <n v="-89150"/>
    <n v="-59480"/>
    <n v="-458664.23399999994"/>
    <n v="-327259.75799999991"/>
    <n v="-2.4904764887917512"/>
    <n v="10"/>
    <x v="3"/>
  </r>
  <r>
    <x v="9"/>
    <x v="3"/>
    <x v="0"/>
    <n v="100800.90999999999"/>
    <n v="-219915.416"/>
    <n v="-17860"/>
    <n v="-22540"/>
    <n v="-98460"/>
    <n v="-358775.41599999997"/>
    <n v="-257974.50599999999"/>
    <n v="-2.5592477885368301"/>
    <n v="10"/>
    <x v="3"/>
  </r>
  <r>
    <x v="9"/>
    <x v="3"/>
    <x v="0"/>
    <n v="83699.944999999992"/>
    <n v="-206037.08299999998"/>
    <n v="-101040"/>
    <n v="-44320"/>
    <n v="-83260"/>
    <n v="-434657.08299999998"/>
    <n v="-350957.13799999998"/>
    <n v="-4.1930390515788272"/>
    <n v="10"/>
    <x v="3"/>
  </r>
  <r>
    <x v="9"/>
    <x v="3"/>
    <x v="0"/>
    <n v="52401.383999999991"/>
    <n v="-28593.543999999998"/>
    <n v="-68220"/>
    <n v="-68740"/>
    <n v="-24680"/>
    <n v="-190233.54399999999"/>
    <n v="-137832.16"/>
    <n v="-2.630315260375566"/>
    <n v="10"/>
    <x v="3"/>
  </r>
  <r>
    <x v="9"/>
    <x v="3"/>
    <x v="0"/>
    <n v="102371.35999999999"/>
    <n v="-178795.58899999998"/>
    <n v="-46660"/>
    <n v="-18300"/>
    <n v="-77850"/>
    <n v="-321605.58899999998"/>
    <n v="-219234.22899999999"/>
    <n v="-2.1415582346468782"/>
    <n v="10"/>
    <x v="3"/>
  </r>
  <r>
    <x v="9"/>
    <x v="3"/>
    <x v="0"/>
    <n v="165753.83299999998"/>
    <n v="-103302.65399999999"/>
    <n v="-35810"/>
    <n v="-43920"/>
    <n v="-51510"/>
    <n v="-234542.65399999998"/>
    <n v="-68788.820999999996"/>
    <n v="-0.4150059142222069"/>
    <n v="10"/>
    <x v="3"/>
  </r>
  <r>
    <x v="9"/>
    <x v="3"/>
    <x v="0"/>
    <n v="22930.648999999998"/>
    <n v="-18406.065999999999"/>
    <n v="-94480"/>
    <n v="-99020"/>
    <n v="-73330"/>
    <n v="-285236.06599999999"/>
    <n v="-262305.41700000002"/>
    <n v="-11.439075143490271"/>
    <n v="10"/>
    <x v="3"/>
  </r>
  <r>
    <x v="9"/>
    <x v="3"/>
    <x v="0"/>
    <n v="80518.774000000005"/>
    <n v="-86375.70199999999"/>
    <n v="-67440"/>
    <n v="-65560"/>
    <n v="-18500"/>
    <n v="-237875.70199999999"/>
    <n v="-157356.92799999999"/>
    <n v="-1.954288673098773"/>
    <n v="10"/>
    <x v="3"/>
  </r>
  <r>
    <x v="9"/>
    <x v="3"/>
    <x v="0"/>
    <n v="49333.220999999998"/>
    <n v="-66023.117999999988"/>
    <n v="-69210"/>
    <n v="-39730"/>
    <n v="-107980"/>
    <n v="-282943.11800000002"/>
    <n v="-233609.89700000003"/>
    <n v="-4.7353465325120379"/>
    <n v="10"/>
    <x v="3"/>
  </r>
  <r>
    <x v="9"/>
    <x v="3"/>
    <x v="0"/>
    <n v="48077.210999999996"/>
    <n v="-76510.741999999998"/>
    <n v="-76240"/>
    <n v="-25740"/>
    <n v="-62090"/>
    <n v="-240580.742"/>
    <n v="-192503.53100000002"/>
    <n v="-4.0040494653485625"/>
    <n v="10"/>
    <x v="3"/>
  </r>
  <r>
    <x v="9"/>
    <x v="3"/>
    <x v="0"/>
    <n v="343900.92099999997"/>
    <n v="-70736.322999999989"/>
    <n v="-22100"/>
    <n v="-91290"/>
    <n v="-15380"/>
    <n v="-199506.32299999997"/>
    <n v="144394.598"/>
    <n v="0.41987267024504427"/>
    <n v="10"/>
    <x v="3"/>
  </r>
  <r>
    <x v="9"/>
    <x v="3"/>
    <x v="0"/>
    <n v="157871.93099999998"/>
    <n v="-70283.80799999999"/>
    <n v="-77540"/>
    <n v="-32480"/>
    <n v="-62390"/>
    <n v="-242693.80799999999"/>
    <n v="-84821.877000000008"/>
    <n v="-0.53728282451932519"/>
    <n v="10"/>
    <x v="3"/>
  </r>
  <r>
    <x v="9"/>
    <x v="3"/>
    <x v="0"/>
    <n v="50634.226999999999"/>
    <n v="-79667.251999999993"/>
    <n v="-73570"/>
    <n v="-17770"/>
    <n v="-27390"/>
    <n v="-198397.25199999998"/>
    <n v="-147763.02499999997"/>
    <n v="-2.9182439182887094"/>
    <n v="10"/>
    <x v="3"/>
  </r>
  <r>
    <x v="9"/>
    <x v="3"/>
    <x v="0"/>
    <n v="147897.617"/>
    <n v="-85703.289000000004"/>
    <n v="-56660"/>
    <n v="-89760"/>
    <n v="-64040"/>
    <n v="-296163.28899999999"/>
    <n v="-148265.67199999999"/>
    <n v="-1.00248857965034"/>
    <n v="10"/>
    <x v="3"/>
  </r>
  <r>
    <x v="9"/>
    <x v="3"/>
    <x v="0"/>
    <n v="27143.703999999998"/>
    <n v="-3482.4719999999998"/>
    <n v="-47700"/>
    <n v="-66900"/>
    <n v="-70190"/>
    <n v="-188272.47200000001"/>
    <n v="-161128.76800000001"/>
    <n v="-5.9361378240788367"/>
    <n v="10"/>
    <x v="3"/>
  </r>
  <r>
    <x v="9"/>
    <x v="3"/>
    <x v="0"/>
    <n v="15152.045999999998"/>
    <n v="-2128.364"/>
    <n v="-70150"/>
    <n v="-101460"/>
    <n v="-101350"/>
    <n v="-275088.364"/>
    <n v="-259936.318"/>
    <n v="-17.155195938555099"/>
    <n v="10"/>
    <x v="3"/>
  </r>
  <r>
    <x v="9"/>
    <x v="3"/>
    <x v="0"/>
    <n v="57767.997000000003"/>
    <n v="-24523.085999999999"/>
    <n v="-39740"/>
    <n v="-50800"/>
    <n v="-69990"/>
    <n v="-185053.08600000001"/>
    <n v="-127285.08900000001"/>
    <n v="-2.2033841505704275"/>
    <n v="10"/>
    <x v="3"/>
  </r>
  <r>
    <x v="9"/>
    <x v="3"/>
    <x v="0"/>
    <n v="417596.03899999999"/>
    <n v="-168166.22899999999"/>
    <n v="-23150"/>
    <n v="-65010"/>
    <n v="-58510"/>
    <n v="-314836.22899999999"/>
    <n v="102759.81"/>
    <n v="0.24607467601003755"/>
    <n v="10"/>
    <x v="3"/>
  </r>
  <r>
    <x v="9"/>
    <x v="3"/>
    <x v="1"/>
    <n v="38278.925999999999"/>
    <n v="-52887.001999999986"/>
    <n v="-24790"/>
    <n v="-62900"/>
    <n v="-22130"/>
    <n v="-162707.00199999998"/>
    <n v="-124428.07599999997"/>
    <n v="-3.2505634039993696"/>
    <n v="10"/>
    <x v="3"/>
  </r>
  <r>
    <x v="9"/>
    <x v="3"/>
    <x v="2"/>
    <n v="68358.604999999996"/>
    <n v="-102989.37599999999"/>
    <n v="-46750"/>
    <n v="-20880"/>
    <n v="-13660"/>
    <n v="-184279.37599999999"/>
    <n v="-115920.77099999999"/>
    <n v="-1.695774379831186"/>
    <n v="10"/>
    <x v="3"/>
  </r>
  <r>
    <x v="9"/>
    <x v="3"/>
    <x v="0"/>
    <n v="102583.28499999999"/>
    <n v="-143458.76299999998"/>
    <n v="-82800"/>
    <n v="-21150"/>
    <n v="-64320"/>
    <n v="-311728.76299999998"/>
    <n v="-209145.478"/>
    <n v="-2.0387870986974148"/>
    <n v="10"/>
    <x v="3"/>
  </r>
  <r>
    <x v="9"/>
    <x v="3"/>
    <x v="0"/>
    <n v="246107.77799999996"/>
    <n v="-318956.967"/>
    <n v="-67780"/>
    <n v="-100270"/>
    <n v="-65580"/>
    <n v="-552586.96699999995"/>
    <n v="-306479.18900000001"/>
    <n v="-1.245304766434485"/>
    <n v="10"/>
    <x v="3"/>
  </r>
  <r>
    <x v="9"/>
    <x v="3"/>
    <x v="0"/>
    <n v="23.127999999999997"/>
    <n v="-13.705999999999998"/>
    <n v="-34500"/>
    <n v="-47690"/>
    <n v="-35490"/>
    <n v="-117693.70600000001"/>
    <n v="-117670.57800000001"/>
    <n v="-5087.7973884469056"/>
    <n v="10"/>
    <x v="3"/>
  </r>
  <r>
    <x v="9"/>
    <x v="3"/>
    <x v="0"/>
    <n v="286766.52899999998"/>
    <n v="-132127.59699999998"/>
    <n v="-47980"/>
    <n v="-50750"/>
    <n v="-86050"/>
    <n v="-316907.59699999995"/>
    <n v="-30141.06799999997"/>
    <n v="-0.10510664583173851"/>
    <n v="10"/>
    <x v="3"/>
  </r>
  <r>
    <x v="9"/>
    <x v="3"/>
    <x v="0"/>
    <n v="248393.34099999999"/>
    <n v="-113423.541"/>
    <n v="-24930"/>
    <n v="-66970"/>
    <n v="-46990"/>
    <n v="-252313.541"/>
    <n v="-3920.2000000000116"/>
    <n v="-1.5782226625793531E-2"/>
    <n v="10"/>
    <x v="3"/>
  </r>
  <r>
    <x v="9"/>
    <x v="3"/>
    <x v="1"/>
    <n v="17588.136999999999"/>
    <n v="-10936.31"/>
    <n v="-91890"/>
    <n v="-21910"/>
    <n v="-76430"/>
    <n v="-201166.31"/>
    <n v="-183578.17300000001"/>
    <n v="-10.437613318568079"/>
    <n v="10"/>
    <x v="3"/>
  </r>
  <r>
    <x v="9"/>
    <x v="3"/>
    <x v="2"/>
    <n v="597162.28599999996"/>
    <n v="-268119.50899999996"/>
    <n v="-47640"/>
    <n v="-81320"/>
    <n v="-91530"/>
    <n v="-488609.50899999996"/>
    <n v="108552.777"/>
    <n v="0.1817810326354066"/>
    <n v="10"/>
    <x v="3"/>
  </r>
  <r>
    <x v="9"/>
    <x v="3"/>
    <x v="0"/>
    <n v="165019.848"/>
    <n v="-211723.617"/>
    <n v="-72740"/>
    <n v="-15800"/>
    <n v="-57500"/>
    <n v="-357763.61699999997"/>
    <n v="-192743.76899999997"/>
    <n v="-1.1680035543360818"/>
    <n v="10"/>
    <x v="3"/>
  </r>
  <r>
    <x v="9"/>
    <x v="3"/>
    <x v="0"/>
    <n v="54442.639999999992"/>
    <n v="-73102.743000000002"/>
    <n v="-20290"/>
    <n v="-61230"/>
    <n v="-27980"/>
    <n v="-182602.74300000002"/>
    <n v="-128160.10300000003"/>
    <n v="-2.3540390950916423"/>
    <n v="10"/>
    <x v="3"/>
  </r>
  <r>
    <x v="9"/>
    <x v="3"/>
    <x v="0"/>
    <n v="41675.920999999995"/>
    <n v="-53921.370999999999"/>
    <n v="-52110"/>
    <n v="-101060"/>
    <n v="-63840"/>
    <n v="-270931.37099999998"/>
    <n v="-229255.44999999998"/>
    <n v="-5.5009090261016667"/>
    <n v="10"/>
    <x v="3"/>
  </r>
  <r>
    <x v="9"/>
    <x v="3"/>
    <x v="1"/>
    <n v="152359.45899999997"/>
    <n v="-37266.067999999999"/>
    <n v="-64190"/>
    <n v="-81620"/>
    <n v="-28260"/>
    <n v="-211336.068"/>
    <n v="-58976.609000000026"/>
    <n v="-0.38708859552986491"/>
    <n v="10"/>
    <x v="3"/>
  </r>
  <r>
    <x v="9"/>
    <x v="3"/>
    <x v="2"/>
    <n v="293112.55399999995"/>
    <n v="-89278.664999999994"/>
    <n v="-87460"/>
    <n v="-99640"/>
    <n v="-18160"/>
    <n v="-294538.66499999998"/>
    <n v="-1426.1110000000335"/>
    <n v="-4.8654040249672612E-3"/>
    <n v="10"/>
    <x v="3"/>
  </r>
  <r>
    <x v="9"/>
    <x v="3"/>
    <x v="0"/>
    <n v="325878.658"/>
    <n v="-93897.622000000003"/>
    <n v="-66560"/>
    <n v="-77330"/>
    <n v="-48890"/>
    <n v="-286677.62199999997"/>
    <n v="39201.036000000022"/>
    <n v="0.1202933516437889"/>
    <n v="10"/>
    <x v="3"/>
  </r>
  <r>
    <x v="9"/>
    <x v="3"/>
    <x v="0"/>
    <n v="140808.72399999999"/>
    <n v="-44870.440999999999"/>
    <n v="-60120"/>
    <n v="-48960"/>
    <n v="-105830"/>
    <n v="-259780.44099999999"/>
    <n v="-118971.717"/>
    <n v="-0.84491722970233019"/>
    <n v="10"/>
    <x v="3"/>
  </r>
  <r>
    <x v="9"/>
    <x v="3"/>
    <x v="1"/>
    <n v="916002.92"/>
    <n v="-1197119.0909999998"/>
    <n v="-36640"/>
    <n v="-13360"/>
    <n v="-100460"/>
    <n v="-1347579.0909999998"/>
    <n v="-431576.17099999974"/>
    <n v="-0.47115152318510045"/>
    <n v="10"/>
    <x v="3"/>
  </r>
  <r>
    <x v="9"/>
    <x v="3"/>
    <x v="2"/>
    <n v="940736.04799999984"/>
    <n v="-1243711.112"/>
    <n v="-13050"/>
    <n v="-18860"/>
    <n v="-31280"/>
    <n v="-1306901.112"/>
    <n v="-366165.06400000013"/>
    <n v="-0.38923252146918919"/>
    <n v="10"/>
    <x v="3"/>
  </r>
  <r>
    <x v="9"/>
    <x v="3"/>
    <x v="0"/>
    <n v="417347.728"/>
    <n v="-546504.77"/>
    <n v="-41930"/>
    <n v="-27230"/>
    <n v="-50350"/>
    <n v="-666014.77"/>
    <n v="-248667.04200000002"/>
    <n v="-0.59582699345616186"/>
    <n v="10"/>
    <x v="3"/>
  </r>
  <r>
    <x v="9"/>
    <x v="3"/>
    <x v="0"/>
    <n v="942951.14899999998"/>
    <n v="-1253835.9049999998"/>
    <n v="-51160"/>
    <n v="-75190"/>
    <n v="-44420"/>
    <n v="-1424605.9049999998"/>
    <n v="-481654.75599999982"/>
    <n v="-0.51079502528926857"/>
    <n v="10"/>
    <x v="3"/>
  </r>
  <r>
    <x v="9"/>
    <x v="3"/>
    <x v="0"/>
    <n v="626070.63399999996"/>
    <n v="-829487.09900000005"/>
    <n v="-24820"/>
    <n v="-53570"/>
    <n v="-88780"/>
    <n v="-996657.09900000005"/>
    <n v="-370586.46500000008"/>
    <n v="-0.59192436903213719"/>
    <n v="10"/>
    <x v="3"/>
  </r>
  <r>
    <x v="9"/>
    <x v="3"/>
    <x v="1"/>
    <n v="352903.47399999999"/>
    <n v="-463351.75599999999"/>
    <n v="-62090"/>
    <n v="-21230"/>
    <n v="-60660"/>
    <n v="-607331.75600000005"/>
    <n v="-254428.28200000006"/>
    <n v="-0.72095714761935181"/>
    <n v="10"/>
    <x v="3"/>
  </r>
  <r>
    <x v="9"/>
    <x v="3"/>
    <x v="2"/>
    <n v="124825.14099999999"/>
    <n v="-172834.03200000001"/>
    <n v="-67770"/>
    <n v="-85820"/>
    <n v="-34830"/>
    <n v="-361254.03200000001"/>
    <n v="-236428.891"/>
    <n v="-1.894080704463214"/>
    <n v="10"/>
    <x v="3"/>
  </r>
  <r>
    <x v="9"/>
    <x v="3"/>
    <x v="3"/>
    <n v="131723.20699999999"/>
    <n v="-169146.54399999999"/>
    <n v="-100710"/>
    <n v="-84390"/>
    <n v="-58670"/>
    <n v="-412916.54399999999"/>
    <n v="-281193.337"/>
    <n v="-2.1347289016429731"/>
    <n v="10"/>
    <x v="3"/>
  </r>
  <r>
    <x v="9"/>
    <x v="3"/>
    <x v="0"/>
    <n v="61765.577999999994"/>
    <n v="-77683.465999999986"/>
    <n v="-93380"/>
    <n v="-74100"/>
    <n v="-98240"/>
    <n v="-343403.46600000001"/>
    <n v="-281637.88800000004"/>
    <n v="-4.5597871358056432"/>
    <n v="10"/>
    <x v="3"/>
  </r>
  <r>
    <x v="9"/>
    <x v="3"/>
    <x v="1"/>
    <n v="307751.15700000001"/>
    <n v="-302229.99799999996"/>
    <n v="-50030"/>
    <n v="-46910"/>
    <n v="-40760"/>
    <n v="-439929.99799999996"/>
    <n v="-132178.84099999996"/>
    <n v="-0.4294990871472173"/>
    <n v="10"/>
    <x v="3"/>
  </r>
  <r>
    <x v="9"/>
    <x v="3"/>
    <x v="2"/>
    <n v="428822.56900000002"/>
    <n v="-427135.21899999992"/>
    <n v="-95410"/>
    <n v="-29980"/>
    <n v="-36590"/>
    <n v="-589115.21899999992"/>
    <n v="-160292.64999999991"/>
    <n v="-0.37379714032728512"/>
    <n v="10"/>
    <x v="3"/>
  </r>
  <r>
    <x v="9"/>
    <x v="3"/>
    <x v="3"/>
    <n v="108265.136"/>
    <n v="-111542.28399999999"/>
    <n v="-20210"/>
    <n v="-63730"/>
    <n v="-28100"/>
    <n v="-223582.28399999999"/>
    <n v="-115317.14799999999"/>
    <n v="-1.0651364997130746"/>
    <n v="10"/>
    <x v="3"/>
  </r>
  <r>
    <x v="9"/>
    <x v="3"/>
    <x v="0"/>
    <n v="263194.84100000001"/>
    <n v="-270581.63299999997"/>
    <n v="-26660"/>
    <n v="-73980"/>
    <n v="-27960"/>
    <n v="-399181.63299999997"/>
    <n v="-135986.79199999996"/>
    <n v="-0.51667727028129684"/>
    <n v="10"/>
    <x v="3"/>
  </r>
  <r>
    <x v="9"/>
    <x v="3"/>
    <x v="1"/>
    <n v="686070"/>
    <n v="-74080.439999999988"/>
    <n v="-77470"/>
    <n v="-83140"/>
    <n v="-93170"/>
    <n v="-327860.44"/>
    <n v="358209.56"/>
    <n v="0.52211809290597166"/>
    <n v="10"/>
    <x v="3"/>
  </r>
  <r>
    <x v="9"/>
    <x v="3"/>
    <x v="2"/>
    <n v="105994.98699999999"/>
    <n v="-67792.430999999997"/>
    <n v="-83350"/>
    <n v="-98250"/>
    <n v="-80770"/>
    <n v="-330162.43099999998"/>
    <n v="-224167.44399999999"/>
    <n v="-2.1148872257515348"/>
    <n v="10"/>
    <x v="3"/>
  </r>
  <r>
    <x v="9"/>
    <x v="3"/>
    <x v="3"/>
    <n v="146779.84999999998"/>
    <n v="-29697.317999999996"/>
    <n v="-85390"/>
    <n v="-107470"/>
    <n v="-60670"/>
    <n v="-283227.31799999997"/>
    <n v="-136447.46799999999"/>
    <n v="-0.92960626407507585"/>
    <n v="10"/>
    <x v="3"/>
  </r>
  <r>
    <x v="9"/>
    <x v="3"/>
    <x v="0"/>
    <n v="30062.066999999995"/>
    <n v="-31469.235000000001"/>
    <n v="-74840"/>
    <n v="-47430"/>
    <n v="-64110"/>
    <n v="-217849.23499999999"/>
    <n v="-187787.16800000001"/>
    <n v="-6.2466485754289627"/>
    <n v="10"/>
    <x v="3"/>
  </r>
  <r>
    <x v="9"/>
    <x v="3"/>
    <x v="1"/>
    <n v="67765.887000000002"/>
    <n v="-57436.602999999988"/>
    <n v="-72400"/>
    <n v="-70410"/>
    <n v="-18330"/>
    <n v="-218576.603"/>
    <n v="-150810.71600000001"/>
    <n v="-2.2254665684520591"/>
    <n v="10"/>
    <x v="3"/>
  </r>
  <r>
    <x v="9"/>
    <x v="3"/>
    <x v="2"/>
    <n v="12435.387999999999"/>
    <n v="-14011.312"/>
    <n v="-55890"/>
    <n v="-56000"/>
    <n v="-51480"/>
    <n v="-177381.31200000001"/>
    <n v="-164945.924"/>
    <n v="-13.264236226485254"/>
    <n v="10"/>
    <x v="3"/>
  </r>
  <r>
    <x v="9"/>
    <x v="3"/>
    <x v="3"/>
    <n v="66072.278999999995"/>
    <n v="-44308.592999999993"/>
    <n v="-40860"/>
    <n v="-41920"/>
    <n v="-46910"/>
    <n v="-173998.59299999999"/>
    <n v="-107926.314"/>
    <n v="-1.6334583222110441"/>
    <n v="10"/>
    <x v="3"/>
  </r>
  <r>
    <x v="9"/>
    <x v="3"/>
    <x v="0"/>
    <n v="211762.516"/>
    <n v="-94798.745999999999"/>
    <n v="-103150"/>
    <n v="-37080"/>
    <n v="-12740"/>
    <n v="-247768.74599999998"/>
    <n v="-36006.229999999981"/>
    <n v="-0.17003117775574589"/>
    <n v="10"/>
    <x v="3"/>
  </r>
  <r>
    <x v="9"/>
    <x v="3"/>
    <x v="0"/>
    <n v="469673.21099999995"/>
    <n v="-101604.88799999999"/>
    <n v="-39540"/>
    <n v="-48920"/>
    <n v="-43500"/>
    <n v="-233564.88799999998"/>
    <n v="236108.32299999997"/>
    <n v="0.50270766454252802"/>
    <n v="10"/>
    <x v="3"/>
  </r>
  <r>
    <x v="9"/>
    <x v="3"/>
    <x v="1"/>
    <n v="150243.65299999999"/>
    <n v="-39942.391999999993"/>
    <n v="-39440"/>
    <n v="-19660"/>
    <n v="-99650"/>
    <n v="-198692.39199999999"/>
    <n v="-48448.739000000001"/>
    <n v="-0.32246779170099121"/>
    <n v="10"/>
    <x v="3"/>
  </r>
  <r>
    <x v="9"/>
    <x v="3"/>
    <x v="2"/>
    <n v="19660.284"/>
    <n v="-8993.9499999999989"/>
    <n v="-14730"/>
    <n v="-90710"/>
    <n v="-103600"/>
    <n v="-218033.95"/>
    <n v="-198373.66600000003"/>
    <n v="-10.090071231931342"/>
    <n v="10"/>
    <x v="3"/>
  </r>
  <r>
    <x v="9"/>
    <x v="3"/>
    <x v="0"/>
    <n v="9417092.061999999"/>
    <n v="-690711.05599999998"/>
    <n v="-19160"/>
    <n v="-83220"/>
    <n v="-38230"/>
    <n v="-831321.05599999998"/>
    <n v="8585771.0059999991"/>
    <n v="0.91172210587655189"/>
    <n v="10"/>
    <x v="3"/>
  </r>
  <r>
    <x v="9"/>
    <x v="3"/>
    <x v="1"/>
    <n v="9347.4919999999984"/>
    <n v="-7326.6619999999994"/>
    <n v="-55830"/>
    <n v="-38050"/>
    <n v="-47640"/>
    <n v="-148846.66200000001"/>
    <n v="-139499.17000000001"/>
    <n v="-14.923700389366477"/>
    <n v="10"/>
    <x v="3"/>
  </r>
  <r>
    <x v="9"/>
    <x v="3"/>
    <x v="2"/>
    <n v="40997.159"/>
    <n v="-20503.804999999997"/>
    <n v="-104870"/>
    <n v="-17010"/>
    <n v="-42610"/>
    <n v="-184993.80499999999"/>
    <n v="-143996.64600000001"/>
    <n v="-3.5123566976921499"/>
    <n v="10"/>
    <x v="3"/>
  </r>
  <r>
    <x v="9"/>
    <x v="3"/>
    <x v="0"/>
    <n v="113136.60399999999"/>
    <n v="-47501.621999999988"/>
    <n v="-27660"/>
    <n v="-28690"/>
    <n v="-45380"/>
    <n v="-149231.62199999997"/>
    <n v="-36095.017999999982"/>
    <n v="-0.31903925629586677"/>
    <n v="10"/>
    <x v="3"/>
  </r>
  <r>
    <x v="9"/>
    <x v="3"/>
    <x v="1"/>
    <n v="39678.932999999997"/>
    <n v="-37273.082000000002"/>
    <n v="-76210"/>
    <n v="-93850"/>
    <n v="-58880"/>
    <n v="-266213.08199999999"/>
    <n v="-226534.149"/>
    <n v="-5.7091794529857953"/>
    <n v="10"/>
    <x v="3"/>
  </r>
  <r>
    <x v="9"/>
    <x v="3"/>
    <x v="2"/>
    <n v="59827.62799999999"/>
    <n v="-35406.671999999999"/>
    <n v="-55530"/>
    <n v="-49160"/>
    <n v="-77710"/>
    <n v="-217806.67199999999"/>
    <n v="-157979.04399999999"/>
    <n v="-2.6405700724086874"/>
    <n v="10"/>
    <x v="3"/>
  </r>
  <r>
    <x v="9"/>
    <x v="3"/>
    <x v="0"/>
    <n v="144030.13799999998"/>
    <n v="-82455.05799999999"/>
    <n v="-95880"/>
    <n v="-91420"/>
    <n v="-102400"/>
    <n v="-372155.05799999996"/>
    <n v="-228124.91999999998"/>
    <n v="-1.583869342678822"/>
    <n v="10"/>
    <x v="3"/>
  </r>
  <r>
    <x v="9"/>
    <x v="3"/>
    <x v="0"/>
    <n v="68116.306999999986"/>
    <n v="-39061.406999999999"/>
    <n v="-82890"/>
    <n v="-81610"/>
    <n v="-34560"/>
    <n v="-238121.40700000001"/>
    <n v="-170005.10000000003"/>
    <n v="-2.4958061804495664"/>
    <n v="10"/>
    <x v="3"/>
  </r>
  <r>
    <x v="9"/>
    <x v="3"/>
    <x v="0"/>
    <n v="1600680.5150000001"/>
    <n v="-429483.37599999993"/>
    <n v="-59830"/>
    <n v="-22970"/>
    <n v="-99020"/>
    <n v="-611303.37599999993"/>
    <n v="989377.1390000002"/>
    <n v="0.6180978213506898"/>
    <n v="10"/>
    <x v="3"/>
  </r>
  <r>
    <x v="9"/>
    <x v="3"/>
    <x v="0"/>
    <n v="863434.03999999992"/>
    <n v="-236953.598"/>
    <n v="-86850"/>
    <n v="-81100"/>
    <n v="-46060"/>
    <n v="-450963.598"/>
    <n v="412470.44199999992"/>
    <n v="0.47770926659319568"/>
    <n v="10"/>
    <x v="3"/>
  </r>
  <r>
    <x v="9"/>
    <x v="3"/>
    <x v="0"/>
    <n v="433235.20799999993"/>
    <n v="-119780.62599999999"/>
    <n v="-56620"/>
    <n v="-42500"/>
    <n v="-86850"/>
    <n v="-305750.62599999999"/>
    <n v="127484.58199999994"/>
    <n v="0.29426182278334118"/>
    <n v="10"/>
    <x v="3"/>
  </r>
  <r>
    <x v="9"/>
    <x v="3"/>
    <x v="0"/>
    <n v="486314.12899999996"/>
    <n v="-133444.185"/>
    <n v="-89900"/>
    <n v="-31850"/>
    <n v="-37090"/>
    <n v="-292284.185"/>
    <n v="194029.94399999996"/>
    <n v="0.3989806843551526"/>
    <n v="10"/>
    <x v="3"/>
  </r>
  <r>
    <x v="9"/>
    <x v="3"/>
    <x v="0"/>
    <n v="495627.72"/>
    <n v="-135396.81399999998"/>
    <n v="-27150"/>
    <n v="-42630"/>
    <n v="-54230"/>
    <n v="-259406.81399999998"/>
    <n v="236220.90599999999"/>
    <n v="0.47660955283130652"/>
    <n v="10"/>
    <x v="3"/>
  </r>
  <r>
    <x v="9"/>
    <x v="3"/>
    <x v="0"/>
    <n v="11870977.685000001"/>
    <n v="-58896.046999999999"/>
    <n v="-78280"/>
    <n v="-45940"/>
    <n v="-97240"/>
    <n v="-280356.04700000002"/>
    <n v="11590621.638"/>
    <n v="0.9763830701700118"/>
    <n v="10"/>
    <x v="3"/>
  </r>
  <r>
    <x v="9"/>
    <x v="3"/>
    <x v="0"/>
    <n v="223015.48499999999"/>
    <n v="-212007.13799999998"/>
    <n v="-52500"/>
    <n v="-81130"/>
    <n v="-81450"/>
    <n v="-427087.13799999998"/>
    <n v="-204071.65299999999"/>
    <n v="-0.91505597918458448"/>
    <n v="10"/>
    <x v="3"/>
  </r>
  <r>
    <x v="9"/>
    <x v="3"/>
    <x v="0"/>
    <n v="111960.261"/>
    <n v="-53118.233"/>
    <n v="-102510"/>
    <n v="-93480"/>
    <n v="-81490"/>
    <n v="-330598.23300000001"/>
    <n v="-218637.97200000001"/>
    <n v="-1.9528176341068015"/>
    <n v="10"/>
    <x v="3"/>
  </r>
  <r>
    <x v="9"/>
    <x v="3"/>
    <x v="0"/>
    <n v="3271151.2399999998"/>
    <n v="-238604.48499999999"/>
    <n v="-92900"/>
    <n v="-48420"/>
    <n v="-102190"/>
    <n v="-482114.48499999999"/>
    <n v="2789036.7549999999"/>
    <n v="0.8526162657645876"/>
    <n v="10"/>
    <x v="3"/>
  </r>
  <r>
    <x v="9"/>
    <x v="3"/>
    <x v="0"/>
    <n v="147935.49400000001"/>
    <n v="-11877.992"/>
    <n v="-97140"/>
    <n v="-97600"/>
    <n v="-38240"/>
    <n v="-244857.992"/>
    <n v="-96922.497999999992"/>
    <n v="-0.6551672987957845"/>
    <n v="10"/>
    <x v="3"/>
  </r>
  <r>
    <x v="9"/>
    <x v="3"/>
    <x v="0"/>
    <n v="478031.64499999996"/>
    <n v="-286389.43199999997"/>
    <n v="-70090"/>
    <n v="-17590"/>
    <n v="-24110"/>
    <n v="-398179.43199999997"/>
    <n v="79852.212999999989"/>
    <n v="0.16704378012464008"/>
    <n v="10"/>
    <x v="3"/>
  </r>
  <r>
    <x v="9"/>
    <x v="3"/>
    <x v="0"/>
    <n v="405325.46599999996"/>
    <n v="-411374.85199999996"/>
    <n v="-83490"/>
    <n v="-73350"/>
    <n v="-61690"/>
    <n v="-629904.85199999996"/>
    <n v="-224579.386"/>
    <n v="-0.55407173947466704"/>
    <n v="10"/>
    <x v="3"/>
  </r>
  <r>
    <x v="9"/>
    <x v="3"/>
    <x v="0"/>
    <n v="882022.63100000005"/>
    <n v="-234965.03099999999"/>
    <n v="-84640"/>
    <n v="-17460"/>
    <n v="-105810"/>
    <n v="-442875.03099999996"/>
    <n v="439147.60000000009"/>
    <n v="0.49788699809449682"/>
    <n v="10"/>
    <x v="3"/>
  </r>
  <r>
    <x v="9"/>
    <x v="3"/>
    <x v="0"/>
    <n v="257567.92599999998"/>
    <n v="-74425.819999999992"/>
    <n v="-28940"/>
    <n v="-77200"/>
    <n v="-33940"/>
    <n v="-214505.82"/>
    <n v="43062.105999999971"/>
    <n v="0.16718737720472221"/>
    <n v="10"/>
    <x v="3"/>
  </r>
  <r>
    <x v="9"/>
    <x v="3"/>
    <x v="0"/>
    <n v="244022.07199999999"/>
    <n v="-126567.97299999998"/>
    <n v="-50040"/>
    <n v="-44000"/>
    <n v="-29520"/>
    <n v="-250127.973"/>
    <n v="-6105.9010000000126"/>
    <n v="-2.5021920967870533E-2"/>
    <n v="10"/>
    <x v="3"/>
  </r>
  <r>
    <x v="9"/>
    <x v="3"/>
    <x v="0"/>
    <n v="450911.23"/>
    <n v="-461514.52199999994"/>
    <n v="-56270"/>
    <n v="-54040"/>
    <n v="-24900"/>
    <n v="-596724.52199999988"/>
    <n v="-145813.2919999999"/>
    <n v="-0.32337471834533799"/>
    <n v="10"/>
    <x v="3"/>
  </r>
  <r>
    <x v="9"/>
    <x v="4"/>
    <x v="0"/>
    <n v="63979.75499999999"/>
    <n v="-150152.541"/>
    <n v="-96900"/>
    <n v="-87470"/>
    <n v="-89630"/>
    <n v="-424152.54099999997"/>
    <n v="-360172.78599999996"/>
    <n v="-5.6294805442752951"/>
    <n v="10"/>
    <x v="3"/>
  </r>
  <r>
    <x v="9"/>
    <x v="4"/>
    <x v="0"/>
    <n v="1831946.6969999999"/>
    <n v="-169741.95699999999"/>
    <n v="-102590"/>
    <n v="-73870"/>
    <n v="-106520"/>
    <n v="-452721.95699999999"/>
    <n v="1379224.74"/>
    <n v="0.75287383757323378"/>
    <n v="10"/>
    <x v="3"/>
  </r>
  <r>
    <x v="9"/>
    <x v="4"/>
    <x v="0"/>
    <n v="2537309.2149999999"/>
    <n v="-2583506.5619999999"/>
    <n v="-54940"/>
    <n v="-69060"/>
    <n v="-81140"/>
    <n v="-2788646.5619999999"/>
    <n v="-251337.34700000007"/>
    <n v="-9.9056648481844603E-2"/>
    <n v="10"/>
    <x v="3"/>
  </r>
  <r>
    <x v="9"/>
    <x v="4"/>
    <x v="0"/>
    <n v="796441.54799999984"/>
    <n v="-547707.76199999999"/>
    <n v="-39210"/>
    <n v="-57620"/>
    <n v="-76990"/>
    <n v="-721527.76199999999"/>
    <n v="74913.785999999847"/>
    <n v="9.4060620252824703E-2"/>
    <n v="10"/>
    <x v="3"/>
  </r>
  <r>
    <x v="9"/>
    <x v="4"/>
    <x v="0"/>
    <n v="329311.54199999996"/>
    <n v="-257724.24299999999"/>
    <n v="-65640"/>
    <n v="-44320"/>
    <n v="-30880"/>
    <n v="-398564.24300000002"/>
    <n v="-69252.701000000059"/>
    <n v="-0.21029539559837251"/>
    <n v="10"/>
    <x v="3"/>
  </r>
  <r>
    <x v="9"/>
    <x v="4"/>
    <x v="0"/>
    <n v="4595703.7209999999"/>
    <n v="-3529820.6789999995"/>
    <n v="-57350"/>
    <n v="-84800"/>
    <n v="-19690"/>
    <n v="-3691660.6789999995"/>
    <n v="904043.04200000037"/>
    <n v="0.1967148225567695"/>
    <n v="10"/>
    <x v="3"/>
  </r>
  <r>
    <x v="9"/>
    <x v="4"/>
    <x v="0"/>
    <n v="-37254.174999999996"/>
    <n v="30431.848999999998"/>
    <n v="-36930"/>
    <n v="-100960"/>
    <n v="-88820"/>
    <n v="-196278.15100000001"/>
    <n v="-233532.326"/>
    <n v="6.2686215974451196"/>
    <n v="10"/>
    <x v="3"/>
  </r>
  <r>
    <x v="9"/>
    <x v="4"/>
    <x v="0"/>
    <n v="788107.62099999993"/>
    <n v="-136256.715"/>
    <n v="-23000"/>
    <n v="-17630"/>
    <n v="-71590"/>
    <n v="-248476.715"/>
    <n v="539630.90599999996"/>
    <n v="0.68471727924072445"/>
    <n v="10"/>
    <x v="3"/>
  </r>
  <r>
    <x v="9"/>
    <x v="4"/>
    <x v="1"/>
    <n v="838945.37299999991"/>
    <n v="-264929.50399999996"/>
    <n v="-84700"/>
    <n v="-50060"/>
    <n v="-51150"/>
    <n v="-450839.50399999996"/>
    <n v="388105.86899999995"/>
    <n v="0.46261160915896726"/>
    <n v="10"/>
    <x v="3"/>
  </r>
  <r>
    <x v="9"/>
    <x v="4"/>
    <x v="2"/>
    <n v="553070.40599999996"/>
    <n v="-111605.43099999998"/>
    <n v="-76440"/>
    <n v="-83850"/>
    <n v="-18660"/>
    <n v="-290555.43099999998"/>
    <n v="262514.97499999998"/>
    <n v="0.47465019308952139"/>
    <n v="10"/>
    <x v="3"/>
  </r>
  <r>
    <x v="9"/>
    <x v="4"/>
    <x v="0"/>
    <n v="56472.429999999993"/>
    <n v="-3394.125"/>
    <n v="-40460"/>
    <n v="-88040"/>
    <n v="-84820"/>
    <n v="-216714.125"/>
    <n v="-160241.69500000001"/>
    <n v="-2.8375208043995985"/>
    <n v="10"/>
    <x v="3"/>
  </r>
  <r>
    <x v="9"/>
    <x v="4"/>
    <x v="0"/>
    <n v="37648.288999999997"/>
    <n v="-2124.5210000000002"/>
    <n v="-15930"/>
    <n v="-69020"/>
    <n v="-20970"/>
    <n v="-108044.52099999999"/>
    <n v="-70396.231999999989"/>
    <n v="-1.8698388125951753"/>
    <n v="10"/>
    <x v="3"/>
  </r>
  <r>
    <x v="9"/>
    <x v="4"/>
    <x v="0"/>
    <n v="1174251.1340000001"/>
    <n v="-681902.08799999999"/>
    <n v="-99630"/>
    <n v="-69850"/>
    <n v="-52850"/>
    <n v="-904232.08799999999"/>
    <n v="270019.04600000009"/>
    <n v="0.22994999807255886"/>
    <n v="10"/>
    <x v="3"/>
  </r>
  <r>
    <x v="9"/>
    <x v="4"/>
    <x v="0"/>
    <n v="1523523.253"/>
    <n v="-1241898.8049999999"/>
    <n v="-106830"/>
    <n v="-28950"/>
    <n v="-73420"/>
    <n v="-1451098.8049999999"/>
    <n v="72424.448000000091"/>
    <n v="4.7537474638071765E-2"/>
    <n v="10"/>
    <x v="3"/>
  </r>
  <r>
    <x v="9"/>
    <x v="4"/>
    <x v="0"/>
    <n v="909821.32499999995"/>
    <n v="-1003637.9289999999"/>
    <n v="-13140"/>
    <n v="-99110"/>
    <n v="-84800"/>
    <n v="-1200687.929"/>
    <n v="-290866.60400000005"/>
    <n v="-0.31969640192814791"/>
    <n v="10"/>
    <x v="3"/>
  </r>
  <r>
    <x v="9"/>
    <x v="4"/>
    <x v="1"/>
    <n v="1191798.909"/>
    <n v="-649232.33199999994"/>
    <n v="-75170"/>
    <n v="-63050"/>
    <n v="-56680"/>
    <n v="-844132.33199999994"/>
    <n v="347666.57700000005"/>
    <n v="0.29171580404593245"/>
    <n v="10"/>
    <x v="3"/>
  </r>
  <r>
    <x v="9"/>
    <x v="4"/>
    <x v="2"/>
    <n v="118537.09"/>
    <n v="-38310.320999999996"/>
    <n v="-53630"/>
    <n v="-66480"/>
    <n v="-95080"/>
    <n v="-253500.321"/>
    <n v="-134963.231"/>
    <n v="-1.1385738505981546"/>
    <n v="10"/>
    <x v="3"/>
  </r>
  <r>
    <x v="9"/>
    <x v="4"/>
    <x v="0"/>
    <n v="54953.702999999994"/>
    <n v="-9476.4809999999998"/>
    <n v="-26330"/>
    <n v="-30780"/>
    <n v="-74090"/>
    <n v="-140676.481"/>
    <n v="-85722.778000000006"/>
    <n v="-1.5599090383408742"/>
    <n v="10"/>
    <x v="3"/>
  </r>
  <r>
    <x v="9"/>
    <x v="4"/>
    <x v="0"/>
    <n v="63375.689999999995"/>
    <n v="-92804.795999999988"/>
    <n v="-98290"/>
    <n v="-94250"/>
    <n v="-32830"/>
    <n v="-318174.79599999997"/>
    <n v="-254799.10599999997"/>
    <n v="-4.0204549410034032"/>
    <n v="10"/>
    <x v="3"/>
  </r>
  <r>
    <x v="9"/>
    <x v="4"/>
    <x v="0"/>
    <n v="62922.11099999999"/>
    <n v="-91521.493000000002"/>
    <n v="-86230"/>
    <n v="-64720"/>
    <n v="-27020"/>
    <n v="-269491.49300000002"/>
    <n v="-206569.38200000004"/>
    <n v="-3.2829378849034496"/>
    <n v="10"/>
    <x v="3"/>
  </r>
  <r>
    <x v="9"/>
    <x v="4"/>
    <x v="1"/>
    <n v="2878679.8319999995"/>
    <n v="-74705.238999999987"/>
    <n v="-77740"/>
    <n v="-57500"/>
    <n v="-58100"/>
    <n v="-268045.239"/>
    <n v="2610634.5929999994"/>
    <n v="0.90688605380134535"/>
    <n v="10"/>
    <x v="3"/>
  </r>
  <r>
    <x v="9"/>
    <x v="4"/>
    <x v="2"/>
    <n v="172714.45799999998"/>
    <n v="-7422.4429999999993"/>
    <n v="-106090"/>
    <n v="-66560"/>
    <n v="-18040"/>
    <n v="-198112.443"/>
    <n v="-25397.985000000015"/>
    <n v="-0.14705187564552366"/>
    <n v="10"/>
    <x v="3"/>
  </r>
  <r>
    <x v="9"/>
    <x v="4"/>
    <x v="0"/>
    <n v="217123.44499999998"/>
    <n v="-22205.315999999995"/>
    <n v="-14830"/>
    <n v="-48350"/>
    <n v="-12970"/>
    <n v="-98355.315999999992"/>
    <n v="118768.12899999999"/>
    <n v="0.54700739019685318"/>
    <n v="10"/>
    <x v="3"/>
  </r>
  <r>
    <x v="9"/>
    <x v="4"/>
    <x v="0"/>
    <n v="339343.80899999995"/>
    <n v="-46010.782999999996"/>
    <n v="-17890"/>
    <n v="-47420"/>
    <n v="-102850"/>
    <n v="-214170.783"/>
    <n v="125173.02599999995"/>
    <n v="0.36886786403697136"/>
    <n v="10"/>
    <x v="3"/>
  </r>
  <r>
    <x v="9"/>
    <x v="4"/>
    <x v="1"/>
    <n v="71478.903999999995"/>
    <n v="-13814.178"/>
    <n v="-14450"/>
    <n v="-101060"/>
    <n v="-40270"/>
    <n v="-169594.17800000001"/>
    <n v="-98115.274000000019"/>
    <n v="-1.3726465923428264"/>
    <n v="10"/>
    <x v="3"/>
  </r>
  <r>
    <x v="9"/>
    <x v="4"/>
    <x v="2"/>
    <n v="362522.16"/>
    <n v="-37075.962"/>
    <n v="-87420"/>
    <n v="-28640"/>
    <n v="-64910"/>
    <n v="-218045.962"/>
    <n v="144476.19799999997"/>
    <n v="0.39853066637360868"/>
    <n v="10"/>
    <x v="3"/>
  </r>
  <r>
    <x v="9"/>
    <x v="4"/>
    <x v="0"/>
    <n v="628408.277"/>
    <n v="-51313.800999999999"/>
    <n v="-86970"/>
    <n v="-76340"/>
    <n v="-97190"/>
    <n v="-311813.80099999998"/>
    <n v="316594.47600000002"/>
    <n v="0.50380379697003896"/>
    <n v="10"/>
    <x v="3"/>
  </r>
  <r>
    <x v="9"/>
    <x v="4"/>
    <x v="0"/>
    <n v="-63706.02"/>
    <n v="2956.3239999999996"/>
    <n v="-52060"/>
    <n v="-106950"/>
    <n v="-102800"/>
    <n v="-258853.67600000001"/>
    <n v="-322559.696"/>
    <n v="5.063252986138516"/>
    <n v="10"/>
    <x v="3"/>
  </r>
  <r>
    <x v="9"/>
    <x v="4"/>
    <x v="0"/>
    <n v="-13351.499"/>
    <n v="809.33299999999997"/>
    <n v="-95130"/>
    <n v="-66600"/>
    <n v="-51730"/>
    <n v="-212650.66699999999"/>
    <n v="-226002.166"/>
    <n v="16.927100545039924"/>
    <n v="10"/>
    <x v="3"/>
  </r>
  <r>
    <x v="9"/>
    <x v="4"/>
    <x v="1"/>
    <n v="1151370.899"/>
    <n v="-58143.077999999994"/>
    <n v="-80750"/>
    <n v="-55570"/>
    <n v="-80570"/>
    <n v="-275033.07799999998"/>
    <n v="876337.821"/>
    <n v="0.76112556063482717"/>
    <n v="10"/>
    <x v="3"/>
  </r>
  <r>
    <x v="9"/>
    <x v="4"/>
    <x v="2"/>
    <n v="242008.59199999998"/>
    <n v="-396791.7099999999"/>
    <n v="-16350"/>
    <n v="-42550"/>
    <n v="-98660"/>
    <n v="-554351.71"/>
    <n v="-312343.11800000002"/>
    <n v="-1.2906282186873763"/>
    <n v="10"/>
    <x v="3"/>
  </r>
  <r>
    <x v="9"/>
    <x v="4"/>
    <x v="3"/>
    <n v="240765.62299999999"/>
    <n v="-398205.75899999996"/>
    <n v="-12320"/>
    <n v="-62340"/>
    <n v="-24300"/>
    <n v="-497165.75899999996"/>
    <n v="-256400.13599999997"/>
    <n v="-1.0649366500299753"/>
    <n v="10"/>
    <x v="3"/>
  </r>
  <r>
    <x v="9"/>
    <x v="4"/>
    <x v="0"/>
    <n v="602949.86499999987"/>
    <n v="-995669.94799999986"/>
    <n v="-74550"/>
    <n v="-21990"/>
    <n v="-25870"/>
    <n v="-1118079.9479999999"/>
    <n v="-515130.08299999998"/>
    <n v="-0.85434977748937735"/>
    <n v="10"/>
    <x v="3"/>
  </r>
  <r>
    <x v="9"/>
    <x v="4"/>
    <x v="1"/>
    <n v="485440.38899999997"/>
    <n v="-833893.2139999998"/>
    <n v="-68500"/>
    <n v="-29440"/>
    <n v="-21030"/>
    <n v="-952863.2139999998"/>
    <n v="-467422.82499999984"/>
    <n v="-0.9628840854443198"/>
    <n v="10"/>
    <x v="3"/>
  </r>
  <r>
    <x v="9"/>
    <x v="4"/>
    <x v="2"/>
    <n v="230476.57499999998"/>
    <n v="-45372.411"/>
    <n v="-37360"/>
    <n v="-65830"/>
    <n v="-15610"/>
    <n v="-164172.41099999999"/>
    <n v="66304.16399999999"/>
    <n v="0.28768287623156497"/>
    <n v="10"/>
    <x v="3"/>
  </r>
  <r>
    <x v="9"/>
    <x v="4"/>
    <x v="3"/>
    <n v="58839.850999999988"/>
    <n v="-42731.009999999995"/>
    <n v="-74330"/>
    <n v="-56980"/>
    <n v="-33800"/>
    <n v="-207841.01"/>
    <n v="-149001.15900000001"/>
    <n v="-2.5323170685799332"/>
    <n v="10"/>
    <x v="3"/>
  </r>
  <r>
    <x v="9"/>
    <x v="4"/>
    <x v="0"/>
    <n v="140935.144"/>
    <n v="-83708.072"/>
    <n v="-56850"/>
    <n v="-52590"/>
    <n v="-76490"/>
    <n v="-269638.07199999999"/>
    <n v="-128702.92799999999"/>
    <n v="-0.91320677261308214"/>
    <n v="10"/>
    <x v="3"/>
  </r>
  <r>
    <x v="9"/>
    <x v="4"/>
    <x v="1"/>
    <n v="126880.46699999999"/>
    <n v="-77990.583999999988"/>
    <n v="-39410"/>
    <n v="-62840"/>
    <n v="-28660"/>
    <n v="-208900.58399999997"/>
    <n v="-82020.116999999984"/>
    <n v="-0.646436121645107"/>
    <n v="10"/>
    <x v="3"/>
  </r>
  <r>
    <x v="9"/>
    <x v="4"/>
    <x v="2"/>
    <n v="92508.115000000005"/>
    <n v="-42574.846999999994"/>
    <n v="-63410"/>
    <n v="-25560"/>
    <n v="-35690"/>
    <n v="-167234.84700000001"/>
    <n v="-74726.732000000004"/>
    <n v="-0.8077856953414303"/>
    <n v="10"/>
    <x v="3"/>
  </r>
  <r>
    <x v="9"/>
    <x v="4"/>
    <x v="3"/>
    <n v="25177.312999999995"/>
    <n v="-47792.08"/>
    <n v="-69810"/>
    <n v="-20910"/>
    <n v="-46510"/>
    <n v="-185022.08000000002"/>
    <n v="-159844.76700000002"/>
    <n v="-6.3487619588317488"/>
    <n v="10"/>
    <x v="3"/>
  </r>
  <r>
    <x v="9"/>
    <x v="4"/>
    <x v="0"/>
    <n v="1699.32"/>
    <n v="-2744.5740000000001"/>
    <n v="-78510"/>
    <n v="-102080"/>
    <n v="-24540"/>
    <n v="-207874.57399999999"/>
    <n v="-206175.25399999999"/>
    <n v="-121.32809241343595"/>
    <n v="10"/>
    <x v="3"/>
  </r>
  <r>
    <x v="9"/>
    <x v="4"/>
    <x v="1"/>
    <n v="43893.436999999998"/>
    <n v="-14260.721999999998"/>
    <n v="-52160"/>
    <n v="-54050"/>
    <n v="-51890"/>
    <n v="-172360.72200000001"/>
    <n v="-128467.285"/>
    <n v="-2.9267993982790643"/>
    <n v="10"/>
    <x v="3"/>
  </r>
  <r>
    <x v="9"/>
    <x v="4"/>
    <x v="2"/>
    <n v="96255.956999999995"/>
    <n v="-28926.058000000001"/>
    <n v="-19740"/>
    <n v="-91150"/>
    <n v="-96240"/>
    <n v="-236056.05799999999"/>
    <n v="-139800.101"/>
    <n v="-1.4523786927805413"/>
    <n v="10"/>
    <x v="3"/>
  </r>
  <r>
    <x v="9"/>
    <x v="4"/>
    <x v="3"/>
    <n v="22642.375"/>
    <n v="-7865.0180000000009"/>
    <n v="-94390"/>
    <n v="-93680"/>
    <n v="-27190"/>
    <n v="-223125.01800000001"/>
    <n v="-200482.64300000001"/>
    <n v="-8.854311572880496"/>
    <n v="10"/>
    <x v="3"/>
  </r>
  <r>
    <x v="9"/>
    <x v="4"/>
    <x v="0"/>
    <n v="152500.42499999999"/>
    <n v="-81519.577999999994"/>
    <n v="-75230"/>
    <n v="-49350"/>
    <n v="-108280"/>
    <n v="-314379.57799999998"/>
    <n v="-161879.15299999999"/>
    <n v="-1.0614996843451421"/>
    <n v="10"/>
    <x v="3"/>
  </r>
  <r>
    <x v="9"/>
    <x v="4"/>
    <x v="0"/>
    <n v="142881.228"/>
    <n v="-72763.011999999988"/>
    <n v="-28860"/>
    <n v="-31690"/>
    <n v="-50100"/>
    <n v="-183413.01199999999"/>
    <n v="-40531.783999999985"/>
    <n v="-0.28367466158675503"/>
    <n v="10"/>
    <x v="3"/>
  </r>
  <r>
    <x v="9"/>
    <x v="4"/>
    <x v="1"/>
    <n v="40384.413999999997"/>
    <n v="-40961.675999999999"/>
    <n v="-37830"/>
    <n v="-17050"/>
    <n v="-33450"/>
    <n v="-129291.67600000001"/>
    <n v="-88907.262000000017"/>
    <n v="-2.2015241325527226"/>
    <n v="10"/>
    <x v="3"/>
  </r>
  <r>
    <x v="9"/>
    <x v="4"/>
    <x v="2"/>
    <n v="254615.655"/>
    <n v="-199867.94799999995"/>
    <n v="-54070"/>
    <n v="-54360"/>
    <n v="-14290"/>
    <n v="-322587.94799999997"/>
    <n v="-67972.292999999976"/>
    <n v="-0.26696038387741705"/>
    <n v="10"/>
    <x v="3"/>
  </r>
  <r>
    <x v="9"/>
    <x v="4"/>
    <x v="0"/>
    <n v="170710.00099999999"/>
    <n v="-159772.64099999997"/>
    <n v="-36440"/>
    <n v="-73780"/>
    <n v="-93740"/>
    <n v="-363732.64099999995"/>
    <n v="-193022.63999999996"/>
    <n v="-1.1307049315757427"/>
    <n v="10"/>
    <x v="3"/>
  </r>
  <r>
    <x v="9"/>
    <x v="4"/>
    <x v="1"/>
    <n v="58077.585999999996"/>
    <n v="-49839.573000000004"/>
    <n v="-66750"/>
    <n v="-70260"/>
    <n v="-107580"/>
    <n v="-294429.57299999997"/>
    <n v="-236351.98699999996"/>
    <n v="-4.0695904096289395"/>
    <n v="10"/>
    <x v="3"/>
  </r>
  <r>
    <x v="9"/>
    <x v="4"/>
    <x v="2"/>
    <n v="-3111.7869999999998"/>
    <n v="2555.2379999999998"/>
    <n v="-49460"/>
    <n v="-30140"/>
    <n v="-34280"/>
    <n v="-111324.762"/>
    <n v="-114436.549"/>
    <n v="36.775187054898041"/>
    <n v="10"/>
    <x v="3"/>
  </r>
  <r>
    <x v="9"/>
    <x v="4"/>
    <x v="0"/>
    <n v="292613.72699999996"/>
    <n v="-117571.181"/>
    <n v="-52000"/>
    <n v="-65930"/>
    <n v="-58560"/>
    <n v="-294061.18099999998"/>
    <n v="-1447.454000000027"/>
    <n v="-4.9466373804125299E-3"/>
    <n v="10"/>
    <x v="3"/>
  </r>
  <r>
    <x v="9"/>
    <x v="4"/>
    <x v="1"/>
    <n v="163025.23299999998"/>
    <n v="-41523.762000000002"/>
    <n v="-70530"/>
    <n v="-15490"/>
    <n v="-104670"/>
    <n v="-232213.76199999999"/>
    <n v="-69188.52900000001"/>
    <n v="-0.4244038037964345"/>
    <n v="10"/>
    <x v="3"/>
  </r>
  <r>
    <x v="9"/>
    <x v="4"/>
    <x v="2"/>
    <n v="1102698.352"/>
    <n v="-254191.81199999998"/>
    <n v="-51180"/>
    <n v="-102910"/>
    <n v="-14060"/>
    <n v="-422341.81199999998"/>
    <n v="680356.54"/>
    <n v="0.61699243384740277"/>
    <n v="10"/>
    <x v="3"/>
  </r>
  <r>
    <x v="9"/>
    <x v="4"/>
    <x v="0"/>
    <n v="541287.1449999999"/>
    <n v="-269101.65099999995"/>
    <n v="-22460"/>
    <n v="-104770"/>
    <n v="-51390"/>
    <n v="-447721.65099999995"/>
    <n v="93565.493999999948"/>
    <n v="0.17285741009053515"/>
    <n v="10"/>
    <x v="3"/>
  </r>
  <r>
    <x v="9"/>
    <x v="4"/>
    <x v="0"/>
    <n v="1458325.2109999999"/>
    <n v="-766486.60200000007"/>
    <n v="-60200"/>
    <n v="-15400"/>
    <n v="-13220"/>
    <n v="-855306.60200000007"/>
    <n v="603018.60899999982"/>
    <n v="0.41350077777678895"/>
    <n v="10"/>
    <x v="3"/>
  </r>
  <r>
    <x v="9"/>
    <x v="4"/>
    <x v="0"/>
    <n v="421015.86099999998"/>
    <n v="-220940.61499999999"/>
    <n v="-94530"/>
    <n v="-24980"/>
    <n v="-64880"/>
    <n v="-405330.61499999999"/>
    <n v="15685.245999999985"/>
    <n v="3.7255712796055412E-2"/>
    <n v="10"/>
    <x v="3"/>
  </r>
  <r>
    <x v="9"/>
    <x v="4"/>
    <x v="0"/>
    <n v="489105.62399999995"/>
    <n v="-253017.92599999998"/>
    <n v="-46240"/>
    <n v="-40010"/>
    <n v="-55670"/>
    <n v="-394937.92599999998"/>
    <n v="94167.697999999975"/>
    <n v="0.1925303929852174"/>
    <n v="10"/>
    <x v="3"/>
  </r>
  <r>
    <x v="9"/>
    <x v="4"/>
    <x v="0"/>
    <n v="39543.048999999999"/>
    <n v="-36209.900999999998"/>
    <n v="-65770"/>
    <n v="-13940"/>
    <n v="-42820"/>
    <n v="-158739.90100000001"/>
    <n v="-119196.85200000001"/>
    <n v="-3.0143566319329604"/>
    <n v="10"/>
    <x v="3"/>
  </r>
  <r>
    <x v="9"/>
    <x v="4"/>
    <x v="0"/>
    <n v="189012.04"/>
    <n v="-106056.23699999999"/>
    <n v="-41950"/>
    <n v="-19600"/>
    <n v="-18990"/>
    <n v="-186596.23699999999"/>
    <n v="2415.8030000000144"/>
    <n v="1.2781212244468735E-2"/>
    <n v="10"/>
    <x v="3"/>
  </r>
  <r>
    <x v="9"/>
    <x v="4"/>
    <x v="0"/>
    <n v="538391.96600000001"/>
    <n v="-307736.61799999996"/>
    <n v="-12380"/>
    <n v="-63060"/>
    <n v="-70910"/>
    <n v="-454086.61799999996"/>
    <n v="84305.348000000056"/>
    <n v="0.15658730687671527"/>
    <n v="10"/>
    <x v="3"/>
  </r>
  <r>
    <x v="9"/>
    <x v="4"/>
    <x v="0"/>
    <n v="379689.47100000002"/>
    <n v="-210217.80499999999"/>
    <n v="-29330"/>
    <n v="-84750"/>
    <n v="-47990"/>
    <n v="-372287.80499999999"/>
    <n v="7401.6660000000265"/>
    <n v="1.9493998557573975E-2"/>
    <n v="10"/>
    <x v="3"/>
  </r>
  <r>
    <x v="9"/>
    <x v="4"/>
    <x v="0"/>
    <n v="376212.19999999995"/>
    <n v="-229197.63999999998"/>
    <n v="-26590"/>
    <n v="-23700"/>
    <n v="-92300"/>
    <n v="-371787.64"/>
    <n v="4424.5599999999395"/>
    <n v="1.1760809458066325E-2"/>
    <n v="10"/>
    <x v="3"/>
  </r>
  <r>
    <x v="9"/>
    <x v="4"/>
    <x v="0"/>
    <n v="353858.71499999997"/>
    <n v="-222548.27699999997"/>
    <n v="-52120"/>
    <n v="-93880"/>
    <n v="-66570"/>
    <n v="-435118.277"/>
    <n v="-81259.562000000034"/>
    <n v="-0.22963843634598641"/>
    <n v="10"/>
    <x v="3"/>
  </r>
  <r>
    <x v="9"/>
    <x v="4"/>
    <x v="0"/>
    <n v="708444.13500000001"/>
    <n v="-453017.41800000006"/>
    <n v="-75370"/>
    <n v="-103110"/>
    <n v="-92540"/>
    <n v="-724037.41800000006"/>
    <n v="-15593.283000000054"/>
    <n v="-2.2010603560152352E-2"/>
    <n v="10"/>
    <x v="3"/>
  </r>
  <r>
    <x v="9"/>
    <x v="4"/>
    <x v="0"/>
    <n v="179323.375"/>
    <n v="-65171.896999999997"/>
    <n v="-105470"/>
    <n v="-101890"/>
    <n v="-77380"/>
    <n v="-349911.897"/>
    <n v="-170588.522"/>
    <n v="-0.95128993640678461"/>
    <n v="10"/>
    <x v="3"/>
  </r>
  <r>
    <x v="9"/>
    <x v="4"/>
    <x v="0"/>
    <n v="646609.62800000003"/>
    <n v="-221429.48800000001"/>
    <n v="-55740"/>
    <n v="-19070"/>
    <n v="-52280"/>
    <n v="-348519.48800000001"/>
    <n v="298090.14"/>
    <n v="0.46100479654472454"/>
    <n v="10"/>
    <x v="3"/>
  </r>
  <r>
    <x v="9"/>
    <x v="4"/>
    <x v="0"/>
    <n v="68519.409"/>
    <n v="-27429.527999999998"/>
    <n v="-53260"/>
    <n v="-59890"/>
    <n v="-106370"/>
    <n v="-246949.52799999999"/>
    <n v="-178430.11900000001"/>
    <n v="-2.6040814070652596"/>
    <n v="10"/>
    <x v="3"/>
  </r>
  <r>
    <x v="9"/>
    <x v="4"/>
    <x v="0"/>
    <n v="2607713.395"/>
    <n v="-4525183.642"/>
    <n v="-43670"/>
    <n v="-90870"/>
    <n v="-64650"/>
    <n v="-4724373.642"/>
    <n v="-2116660.247"/>
    <n v="-0.81169205598224881"/>
    <n v="10"/>
    <x v="3"/>
  </r>
  <r>
    <x v="9"/>
    <x v="4"/>
    <x v="0"/>
    <n v="11881.603999999999"/>
    <n v="-6698.2020000000002"/>
    <n v="-40330"/>
    <n v="-29220"/>
    <n v="-29030"/>
    <n v="-105278.202"/>
    <n v="-93396.597999999998"/>
    <n v="-7.8606051842831999"/>
    <n v="10"/>
    <x v="3"/>
  </r>
  <r>
    <x v="9"/>
    <x v="4"/>
    <x v="0"/>
    <n v="-8008.2309999999998"/>
    <n v="4427.2689999999993"/>
    <n v="-39480"/>
    <n v="-102550"/>
    <n v="-84920"/>
    <n v="-222522.731"/>
    <n v="-230530.962"/>
    <n v="28.786752280247661"/>
    <n v="10"/>
    <x v="3"/>
  </r>
  <r>
    <x v="9"/>
    <x v="4"/>
    <x v="0"/>
    <n v="1166.6479999999999"/>
    <n v="-857.40899999999999"/>
    <n v="-30430"/>
    <n v="-54270"/>
    <n v="-67160"/>
    <n v="-152717.40900000001"/>
    <n v="-151550.76100000003"/>
    <n v="-129.90273072940599"/>
    <n v="10"/>
    <x v="3"/>
  </r>
  <r>
    <x v="9"/>
    <x v="4"/>
    <x v="0"/>
    <n v="-2991.4779999999996"/>
    <n v="598.94799999999998"/>
    <n v="-53500"/>
    <n v="-15090"/>
    <n v="-48160"/>
    <n v="-116151.052"/>
    <n v="-119142.53"/>
    <n v="39.827312786522249"/>
    <n v="10"/>
    <x v="3"/>
  </r>
  <r>
    <x v="9"/>
    <x v="4"/>
    <x v="0"/>
    <n v="75429.857999999993"/>
    <n v="-45267.915000000001"/>
    <n v="-84050"/>
    <n v="-33510"/>
    <n v="-34200"/>
    <n v="-197027.91500000001"/>
    <n v="-121598.05700000002"/>
    <n v="-1.612067955901495"/>
    <n v="10"/>
    <x v="3"/>
  </r>
  <r>
    <x v="9"/>
    <x v="4"/>
    <x v="0"/>
    <n v="18235.699999999997"/>
    <n v="-61765.535999999993"/>
    <n v="-69730"/>
    <n v="-41900"/>
    <n v="-46670"/>
    <n v="-220065.53599999999"/>
    <n v="-201829.83600000001"/>
    <n v="-11.067841431916518"/>
    <n v="10"/>
    <x v="3"/>
  </r>
  <r>
    <x v="9"/>
    <x v="4"/>
    <x v="0"/>
    <n v="57013.165999999997"/>
    <n v="-66267.641999999993"/>
    <n v="-45910"/>
    <n v="-65230"/>
    <n v="-64280"/>
    <n v="-241687.64199999999"/>
    <n v="-184674.476"/>
    <n v="-3.2391548997647317"/>
    <n v="10"/>
    <x v="3"/>
  </r>
  <r>
    <x v="9"/>
    <x v="4"/>
    <x v="0"/>
    <n v="43752.127999999997"/>
    <n v="-24011.343999999997"/>
    <n v="-103130"/>
    <n v="-32460"/>
    <n v="-21860"/>
    <n v="-181461.34399999998"/>
    <n v="-137709.21599999999"/>
    <n v="-3.1474861291318219"/>
    <n v="10"/>
    <x v="3"/>
  </r>
  <r>
    <x v="9"/>
    <x v="4"/>
    <x v="0"/>
    <n v="9854.3689999999988"/>
    <n v="-8549.0720000000001"/>
    <n v="-43510"/>
    <n v="-65010"/>
    <n v="-16580"/>
    <n v="-133649.07199999999"/>
    <n v="-123794.70299999998"/>
    <n v="-12.562418050308446"/>
    <n v="10"/>
    <x v="3"/>
  </r>
  <r>
    <x v="9"/>
    <x v="4"/>
    <x v="0"/>
    <n v="36757.895999999993"/>
    <n v="-32108.908999999996"/>
    <n v="-88010"/>
    <n v="-87860"/>
    <n v="-17670"/>
    <n v="-225648.90899999999"/>
    <n v="-188891.01299999998"/>
    <n v="-5.1387874050244884"/>
    <n v="10"/>
    <x v="3"/>
  </r>
  <r>
    <x v="9"/>
    <x v="4"/>
    <x v="0"/>
    <n v="8878.5479999999989"/>
    <n v="-11124.476999999999"/>
    <n v="-37290"/>
    <n v="-85520"/>
    <n v="-32500"/>
    <n v="-166434.47700000001"/>
    <n v="-157555.929"/>
    <n v="-17.745686456839568"/>
    <n v="10"/>
    <x v="3"/>
  </r>
  <r>
    <x v="9"/>
    <x v="4"/>
    <x v="1"/>
    <n v="312337.26999999996"/>
    <n v="-95355.59599999999"/>
    <n v="-33920"/>
    <n v="-83460"/>
    <n v="-83910"/>
    <n v="-296645.59600000002"/>
    <n v="15691.673999999941"/>
    <n v="5.0239518325814726E-2"/>
    <n v="10"/>
    <x v="3"/>
  </r>
  <r>
    <x v="9"/>
    <x v="4"/>
    <x v="2"/>
    <n v="266339.05900000001"/>
    <n v="-67281.781000000003"/>
    <n v="-103910"/>
    <n v="-35670"/>
    <n v="-104410"/>
    <n v="-311271.78100000002"/>
    <n v="-44932.722000000009"/>
    <n v="-0.16870496640149205"/>
    <n v="10"/>
    <x v="3"/>
  </r>
  <r>
    <x v="9"/>
    <x v="4"/>
    <x v="0"/>
    <n v="499656.22699999996"/>
    <n v="-110978.469"/>
    <n v="-12510"/>
    <n v="-95420"/>
    <n v="-106040"/>
    <n v="-324948.46899999998"/>
    <n v="174707.75799999997"/>
    <n v="0.34965592052953637"/>
    <n v="10"/>
    <x v="3"/>
  </r>
  <r>
    <x v="9"/>
    <x v="4"/>
    <x v="0"/>
    <n v="221480.76999999996"/>
    <n v="-63347.143999999993"/>
    <n v="-35100"/>
    <n v="-50620"/>
    <n v="-76200"/>
    <n v="-225267.144"/>
    <n v="-3786.3740000000398"/>
    <n v="-1.7095723479740657E-2"/>
    <n v="10"/>
    <x v="3"/>
  </r>
  <r>
    <x v="9"/>
    <x v="4"/>
    <x v="0"/>
    <n v="10159.73"/>
    <n v="-3181.7799999999997"/>
    <n v="-32700"/>
    <n v="-46080"/>
    <n v="-67490"/>
    <n v="-149451.78"/>
    <n v="-139292.04999999999"/>
    <n v="-13.710211787124264"/>
    <n v="10"/>
    <x v="3"/>
  </r>
  <r>
    <x v="9"/>
    <x v="4"/>
    <x v="0"/>
    <n v="10451781.682999998"/>
    <n v="-905673.65700000001"/>
    <n v="-69000"/>
    <n v="-47840"/>
    <n v="-102570"/>
    <n v="-1125083.6570000001"/>
    <n v="9326698.0259999987"/>
    <n v="0.89235484521935937"/>
    <n v="10"/>
    <x v="3"/>
  </r>
  <r>
    <x v="9"/>
    <x v="4"/>
    <x v="0"/>
    <n v="70051.435999999987"/>
    <n v="-55862.344999999994"/>
    <n v="-85050"/>
    <n v="-65730"/>
    <n v="-98690"/>
    <n v="-305332.34499999997"/>
    <n v="-235280.90899999999"/>
    <n v="-3.3586878790036514"/>
    <n v="10"/>
    <x v="3"/>
  </r>
  <r>
    <x v="9"/>
    <x v="4"/>
    <x v="1"/>
    <n v="167007.28099999999"/>
    <n v="-83132.986999999994"/>
    <n v="-107580"/>
    <n v="-94210"/>
    <n v="-23620"/>
    <n v="-308542.98699999996"/>
    <n v="-141535.70599999998"/>
    <n v="-0.84748224839370923"/>
    <n v="10"/>
    <x v="3"/>
  </r>
  <r>
    <x v="9"/>
    <x v="4"/>
    <x v="2"/>
    <n v="16613.981999999996"/>
    <n v="-13822.158000000001"/>
    <n v="-62740"/>
    <n v="-58290"/>
    <n v="-102690"/>
    <n v="-237542.158"/>
    <n v="-220928.17600000001"/>
    <n v="-13.297725734865974"/>
    <n v="10"/>
    <x v="3"/>
  </r>
  <r>
    <x v="9"/>
    <x v="4"/>
    <x v="0"/>
    <n v="372746.90599999996"/>
    <n v="-137309.91399999999"/>
    <n v="-21940"/>
    <n v="-44990"/>
    <n v="-27890"/>
    <n v="-232129.91399999999"/>
    <n v="140616.99199999997"/>
    <n v="0.3772452292333715"/>
    <n v="10"/>
    <x v="3"/>
  </r>
  <r>
    <x v="9"/>
    <x v="4"/>
    <x v="0"/>
    <n v="168457.07199999999"/>
    <n v="-128015.223"/>
    <n v="-72490"/>
    <n v="-60200"/>
    <n v="-33670"/>
    <n v="-294375.223"/>
    <n v="-125918.15100000001"/>
    <n v="-0.74747916193153363"/>
    <n v="10"/>
    <x v="3"/>
  </r>
  <r>
    <x v="9"/>
    <x v="4"/>
    <x v="0"/>
    <n v="6484.2960000000003"/>
    <n v="-17492.614999999998"/>
    <n v="-28340"/>
    <n v="-50480"/>
    <n v="-72070"/>
    <n v="-168382.61499999999"/>
    <n v="-161898.31899999999"/>
    <n v="-24.967755790297048"/>
    <n v="10"/>
    <x v="3"/>
  </r>
  <r>
    <x v="9"/>
    <x v="4"/>
    <x v="1"/>
    <n v="499644.27100000001"/>
    <n v="-210866.95699999997"/>
    <n v="-17050"/>
    <n v="-45240"/>
    <n v="-106300"/>
    <n v="-379456.95699999994"/>
    <n v="120187.31400000007"/>
    <n v="0.24054576620973619"/>
    <n v="10"/>
    <x v="3"/>
  </r>
  <r>
    <x v="9"/>
    <x v="4"/>
    <x v="2"/>
    <n v="2471760.2909999997"/>
    <n v="-637728.81200000003"/>
    <n v="-96200"/>
    <n v="-84630"/>
    <n v="-53480"/>
    <n v="-872038.81200000003"/>
    <n v="1599721.4789999998"/>
    <n v="0.647199279325262"/>
    <n v="10"/>
    <x v="3"/>
  </r>
  <r>
    <x v="9"/>
    <x v="4"/>
    <x v="0"/>
    <n v="8206254.1540000001"/>
    <n v="-49415.176999999996"/>
    <n v="-67750"/>
    <n v="-53810"/>
    <n v="-32130"/>
    <n v="-203105.177"/>
    <n v="8003148.977"/>
    <n v="0.97524995287880523"/>
    <n v="10"/>
    <x v="3"/>
  </r>
  <r>
    <x v="9"/>
    <x v="4"/>
    <x v="0"/>
    <n v="390841.48599999998"/>
    <n v="-24652.333999999999"/>
    <n v="-55500"/>
    <n v="-13560"/>
    <n v="-78710"/>
    <n v="-172422.334"/>
    <n v="218419.15199999997"/>
    <n v="0.55884331582957902"/>
    <n v="10"/>
    <x v="3"/>
  </r>
  <r>
    <x v="9"/>
    <x v="4"/>
    <x v="1"/>
    <n v="6086553.193"/>
    <n v="-460467.41999999993"/>
    <n v="-73560"/>
    <n v="-22290"/>
    <n v="-41650"/>
    <n v="-597967.41999999993"/>
    <n v="5488585.773"/>
    <n v="0.90175598552433456"/>
    <n v="10"/>
    <x v="3"/>
  </r>
  <r>
    <x v="9"/>
    <x v="4"/>
    <x v="2"/>
    <n v="2217192.2849999997"/>
    <n v="-128379.769"/>
    <n v="-68310"/>
    <n v="-38010"/>
    <n v="-105390"/>
    <n v="-340089.76899999997"/>
    <n v="1877102.5159999998"/>
    <n v="0.84661241548565103"/>
    <n v="10"/>
    <x v="3"/>
  </r>
  <r>
    <x v="9"/>
    <x v="4"/>
    <x v="0"/>
    <n v="2215341.6669999999"/>
    <n v="-1036325.9900000001"/>
    <n v="-65770"/>
    <n v="-90710"/>
    <n v="-66100"/>
    <n v="-1258905.9900000002"/>
    <n v="956435.67699999968"/>
    <n v="0.431732807289811"/>
    <n v="10"/>
    <x v="3"/>
  </r>
  <r>
    <x v="9"/>
    <x v="4"/>
    <x v="0"/>
    <n v="1956399.1859999998"/>
    <n v="-1962944.2769999998"/>
    <n v="-29990"/>
    <n v="-68160"/>
    <n v="-98270"/>
    <n v="-2159364.2769999998"/>
    <n v="-202965.09100000001"/>
    <n v="-0.10374421153536507"/>
    <n v="10"/>
    <x v="3"/>
  </r>
  <r>
    <x v="9"/>
    <x v="4"/>
    <x v="0"/>
    <n v="1711147.0459999999"/>
    <n v="-415814.196"/>
    <n v="-68830"/>
    <n v="-41770"/>
    <n v="-48490"/>
    <n v="-574904.196"/>
    <n v="1136242.8499999999"/>
    <n v="0.66402408411135461"/>
    <n v="10"/>
    <x v="3"/>
  </r>
  <r>
    <x v="9"/>
    <x v="17"/>
    <x v="1"/>
    <n v="10522.112999999999"/>
    <n v="-12295.611999999999"/>
    <n v="-68040"/>
    <n v="-96440"/>
    <n v="-69330"/>
    <n v="-246105.61199999999"/>
    <n v="-235583.49899999998"/>
    <n v="-22.389371697490798"/>
    <n v="10"/>
    <x v="3"/>
  </r>
  <r>
    <x v="9"/>
    <x v="17"/>
    <x v="2"/>
    <n v="1228760.8689999999"/>
    <n v="-1409138.7309999999"/>
    <n v="-36620"/>
    <n v="-40170"/>
    <n v="-30940"/>
    <n v="-1516868.7309999999"/>
    <n v="-288107.86199999996"/>
    <n v="-0.23447024499931401"/>
    <n v="10"/>
    <x v="3"/>
  </r>
  <r>
    <x v="9"/>
    <x v="17"/>
    <x v="3"/>
    <n v="1494603.4669999999"/>
    <n v="-1503459.818"/>
    <n v="-73980"/>
    <n v="-54710"/>
    <n v="-39660"/>
    <n v="-1671809.818"/>
    <n v="-177206.35100000002"/>
    <n v="-0.11856412413902156"/>
    <n v="10"/>
    <x v="3"/>
  </r>
  <r>
    <x v="9"/>
    <x v="17"/>
    <x v="0"/>
    <n v="1122307.6059999999"/>
    <n v="-515027.34499999997"/>
    <n v="-68920"/>
    <n v="-76000"/>
    <n v="-63770"/>
    <n v="-723717.34499999997"/>
    <n v="398590.26099999994"/>
    <n v="0.35515241888149512"/>
    <n v="10"/>
    <x v="3"/>
  </r>
  <r>
    <x v="9"/>
    <x v="17"/>
    <x v="1"/>
    <n v="1507293.69"/>
    <n v="-995688.31599999988"/>
    <n v="-85910"/>
    <n v="-102350"/>
    <n v="-46600"/>
    <n v="-1230548.3159999999"/>
    <n v="276745.37400000007"/>
    <n v="0.18360414817367149"/>
    <n v="10"/>
    <x v="3"/>
  </r>
  <r>
    <x v="9"/>
    <x v="17"/>
    <x v="2"/>
    <n v="1269167.382"/>
    <n v="-1136521.7919999999"/>
    <n v="-63360"/>
    <n v="-53210"/>
    <n v="-64650"/>
    <n v="-1317741.7919999999"/>
    <n v="-48574.409999999916"/>
    <n v="-3.827265866497026E-2"/>
    <n v="10"/>
    <x v="3"/>
  </r>
  <r>
    <x v="9"/>
    <x v="17"/>
    <x v="3"/>
    <n v="788514.13199999998"/>
    <n v="-1440056.044"/>
    <n v="-46880"/>
    <n v="-56940"/>
    <n v="-28970"/>
    <n v="-1572846.044"/>
    <n v="-784331.91200000001"/>
    <n v="-0.99469607476863842"/>
    <n v="10"/>
    <x v="3"/>
  </r>
  <r>
    <x v="9"/>
    <x v="17"/>
    <x v="0"/>
    <n v="231966.98699999996"/>
    <n v="-8176.6859999999988"/>
    <n v="-46840"/>
    <n v="-33880"/>
    <n v="-39140"/>
    <n v="-128036.686"/>
    <n v="103930.30099999996"/>
    <n v="0.44803919016286564"/>
    <n v="10"/>
    <x v="3"/>
  </r>
  <r>
    <x v="9"/>
    <x v="17"/>
    <x v="1"/>
    <n v="76806.232999999993"/>
    <n v="-18311.964999999997"/>
    <n v="-33260"/>
    <n v="-100550"/>
    <n v="-92380"/>
    <n v="-244501.965"/>
    <n v="-167695.73200000002"/>
    <n v="-2.1833609780081265"/>
    <n v="10"/>
    <x v="3"/>
  </r>
  <r>
    <x v="9"/>
    <x v="17"/>
    <x v="2"/>
    <n v="1659136.6189999999"/>
    <n v="-172169.823"/>
    <n v="-42680"/>
    <n v="-85100"/>
    <n v="-93160"/>
    <n v="-393109.82299999997"/>
    <n v="1266026.7960000001"/>
    <n v="0.76306362086267721"/>
    <n v="10"/>
    <x v="3"/>
  </r>
  <r>
    <x v="9"/>
    <x v="17"/>
    <x v="3"/>
    <n v="159538.799"/>
    <n v="-42288.834000000003"/>
    <n v="-68860"/>
    <n v="-92510"/>
    <n v="-46160"/>
    <n v="-249818.834"/>
    <n v="-90280.035000000003"/>
    <n v="-0.56588137535120853"/>
    <n v="10"/>
    <x v="3"/>
  </r>
  <r>
    <x v="9"/>
    <x v="17"/>
    <x v="0"/>
    <n v="616682.96199999994"/>
    <n v="-65039.162999999993"/>
    <n v="-64860"/>
    <n v="-64570"/>
    <n v="-31490"/>
    <n v="-225959.163"/>
    <n v="390723.79899999994"/>
    <n v="0.63358941802578939"/>
    <n v="10"/>
    <x v="3"/>
  </r>
  <r>
    <x v="9"/>
    <x v="17"/>
    <x v="1"/>
    <n v="4584419.5460000001"/>
    <n v="-171395.85399999999"/>
    <n v="-53640"/>
    <n v="-22130"/>
    <n v="-79630"/>
    <n v="-326795.85399999999"/>
    <n v="4257623.6919999998"/>
    <n v="0.92871598013206791"/>
    <n v="10"/>
    <x v="3"/>
  </r>
  <r>
    <x v="9"/>
    <x v="17"/>
    <x v="2"/>
    <n v="2004806.7339999999"/>
    <n v="-86141.481999999989"/>
    <n v="-19190"/>
    <n v="-79740"/>
    <n v="-93750"/>
    <n v="-278821.48199999996"/>
    <n v="1725985.2519999999"/>
    <n v="0.86092351084451213"/>
    <n v="10"/>
    <x v="3"/>
  </r>
  <r>
    <x v="9"/>
    <x v="17"/>
    <x v="3"/>
    <n v="661371.97"/>
    <n v="-40009.389000000003"/>
    <n v="-30290"/>
    <n v="-64660"/>
    <n v="-73320"/>
    <n v="-208279.389"/>
    <n v="453092.58100000001"/>
    <n v="0.68507980614902686"/>
    <n v="10"/>
    <x v="3"/>
  </r>
  <r>
    <x v="9"/>
    <x v="17"/>
    <x v="0"/>
    <n v="135428.55899999998"/>
    <n v="-207963.54599999997"/>
    <n v="-88710"/>
    <n v="-71190"/>
    <n v="-42570"/>
    <n v="-410433.54599999997"/>
    <n v="-275004.98699999996"/>
    <n v="-2.0306277274943167"/>
    <n v="10"/>
    <x v="3"/>
  </r>
  <r>
    <x v="9"/>
    <x v="17"/>
    <x v="0"/>
    <n v="410590.25699999998"/>
    <n v="-623879.38199999998"/>
    <n v="-69270"/>
    <n v="-89940"/>
    <n v="-28740"/>
    <n v="-811829.38199999998"/>
    <n v="-401239.125"/>
    <n v="-0.97722514881788836"/>
    <n v="10"/>
    <x v="3"/>
  </r>
  <r>
    <x v="9"/>
    <x v="17"/>
    <x v="1"/>
    <n v="141311.70899999997"/>
    <n v="-209952.73599999998"/>
    <n v="-39720"/>
    <n v="-18100"/>
    <n v="-95570"/>
    <n v="-363342.73599999998"/>
    <n v="-222031.027"/>
    <n v="-1.5712146471882245"/>
    <n v="10"/>
    <x v="3"/>
  </r>
  <r>
    <x v="9"/>
    <x v="17"/>
    <x v="2"/>
    <n v="141332.71599999999"/>
    <n v="-211945.69199999998"/>
    <n v="-102140"/>
    <n v="-13390"/>
    <n v="-67680"/>
    <n v="-395155.69199999998"/>
    <n v="-253822.976"/>
    <n v="-1.7959251274842833"/>
    <n v="10"/>
    <x v="3"/>
  </r>
  <r>
    <x v="9"/>
    <x v="17"/>
    <x v="0"/>
    <n v="683946.78099999996"/>
    <n v="-1039958.36"/>
    <n v="-106490"/>
    <n v="-63320"/>
    <n v="-91430"/>
    <n v="-1301198.3599999999"/>
    <n v="-617251.57899999991"/>
    <n v="-0.90248480751311544"/>
    <n v="10"/>
    <x v="3"/>
  </r>
  <r>
    <x v="9"/>
    <x v="17"/>
    <x v="1"/>
    <n v="7450.6669999999995"/>
    <n v="0"/>
    <n v="-39460"/>
    <n v="-62560"/>
    <n v="-34410"/>
    <n v="-136430"/>
    <n v="-128979.333"/>
    <n v="-17.311112280283094"/>
    <n v="10"/>
    <x v="3"/>
  </r>
  <r>
    <x v="9"/>
    <x v="17"/>
    <x v="2"/>
    <n v="11502.19"/>
    <n v="-2356.9769999999999"/>
    <n v="-96630"/>
    <n v="-32280"/>
    <n v="-79780"/>
    <n v="-211046.97700000001"/>
    <n v="-199544.78700000001"/>
    <n v="-17.348416866701037"/>
    <n v="10"/>
    <x v="3"/>
  </r>
  <r>
    <x v="9"/>
    <x v="17"/>
    <x v="0"/>
    <n v="16872.289000000001"/>
    <n v="-10115.664999999999"/>
    <n v="-95460"/>
    <n v="-20490"/>
    <n v="-52150"/>
    <n v="-178215.66500000001"/>
    <n v="-161343.37600000002"/>
    <n v="-9.5626252015953508"/>
    <n v="10"/>
    <x v="3"/>
  </r>
  <r>
    <x v="9"/>
    <x v="17"/>
    <x v="1"/>
    <n v="250.803"/>
    <n v="-3694.2919999999999"/>
    <n v="-98390"/>
    <n v="-92240"/>
    <n v="-70280"/>
    <n v="-264604.29200000002"/>
    <n v="-264353.489"/>
    <n v="-1054.0284167254779"/>
    <n v="10"/>
    <x v="3"/>
  </r>
  <r>
    <x v="9"/>
    <x v="17"/>
    <x v="2"/>
    <n v="6916.1959999999999"/>
    <n v="-2270.5059999999999"/>
    <n v="-91910"/>
    <n v="-70440"/>
    <n v="-52190"/>
    <n v="-216810.50599999999"/>
    <n v="-209894.31"/>
    <n v="-30.348230443440297"/>
    <n v="10"/>
    <x v="3"/>
  </r>
  <r>
    <x v="9"/>
    <x v="17"/>
    <x v="0"/>
    <n v="71020.312999999995"/>
    <n v="-53118.709000000003"/>
    <n v="-47890"/>
    <n v="-66280"/>
    <n v="-95300"/>
    <n v="-262588.70900000003"/>
    <n v="-191568.39600000004"/>
    <n v="-2.6973747074305354"/>
    <n v="10"/>
    <x v="3"/>
  </r>
  <r>
    <x v="9"/>
    <x v="17"/>
    <x v="0"/>
    <n v="167876.78599999999"/>
    <n v="-139989.86399999997"/>
    <n v="-32860"/>
    <n v="-65530"/>
    <n v="-107720"/>
    <n v="-346099.86399999994"/>
    <n v="-178223.07799999995"/>
    <n v="-1.0616302720972985"/>
    <n v="10"/>
    <x v="3"/>
  </r>
  <r>
    <x v="9"/>
    <x v="17"/>
    <x v="0"/>
    <n v="289215.22699999996"/>
    <n v="-146220.571"/>
    <n v="-92270"/>
    <n v="-42040"/>
    <n v="-78890"/>
    <n v="-359420.571"/>
    <n v="-70205.344000000041"/>
    <n v="-0.24274428676606316"/>
    <n v="10"/>
    <x v="3"/>
  </r>
  <r>
    <x v="9"/>
    <x v="17"/>
    <x v="0"/>
    <n v="311057.63499999995"/>
    <n v="-185469.35399999996"/>
    <n v="-56740"/>
    <n v="-43190"/>
    <n v="-80830"/>
    <n v="-366229.35399999993"/>
    <n v="-55171.718999999983"/>
    <n v="-0.17736815558312849"/>
    <n v="10"/>
    <x v="3"/>
  </r>
  <r>
    <x v="9"/>
    <x v="17"/>
    <x v="0"/>
    <n v="51801.063999999998"/>
    <n v="-34129.83"/>
    <n v="-102560"/>
    <n v="-23080"/>
    <n v="-101810"/>
    <n v="-261579.83000000002"/>
    <n v="-209778.766"/>
    <n v="-4.0496999443872426"/>
    <n v="10"/>
    <x v="3"/>
  </r>
  <r>
    <x v="9"/>
    <x v="17"/>
    <x v="0"/>
    <n v="10608.737999999999"/>
    <n v="-4539.1779999999999"/>
    <n v="-39780"/>
    <n v="-93760"/>
    <n v="-47920"/>
    <n v="-185999.17800000001"/>
    <n v="-175390.44"/>
    <n v="-16.532639414791845"/>
    <n v="10"/>
    <x v="3"/>
  </r>
  <r>
    <x v="9"/>
    <x v="17"/>
    <x v="0"/>
    <n v="37112.572"/>
    <n v="-21873.095999999998"/>
    <n v="-60720"/>
    <n v="-22690"/>
    <n v="-25450"/>
    <n v="-130733.09599999999"/>
    <n v="-93620.52399999999"/>
    <n v="-2.5226094273390696"/>
    <n v="10"/>
    <x v="3"/>
  </r>
  <r>
    <x v="9"/>
    <x v="17"/>
    <x v="0"/>
    <n v="130941.72"/>
    <n v="-104619.501"/>
    <n v="-105520"/>
    <n v="-59800"/>
    <n v="-57330"/>
    <n v="-327269.50099999999"/>
    <n v="-196327.78099999999"/>
    <n v="-1.499352391277585"/>
    <n v="10"/>
    <x v="3"/>
  </r>
  <r>
    <x v="9"/>
    <x v="17"/>
    <x v="0"/>
    <n v="67167.197999999989"/>
    <n v="-22662.465"/>
    <n v="-91790"/>
    <n v="-56970"/>
    <n v="-66020"/>
    <n v="-237442.465"/>
    <n v="-170275.26699999999"/>
    <n v="-2.5350955834126059"/>
    <n v="10"/>
    <x v="3"/>
  </r>
  <r>
    <x v="9"/>
    <x v="17"/>
    <x v="0"/>
    <n v="20022.883999999998"/>
    <n v="-11417.965999999999"/>
    <n v="-88630"/>
    <n v="-82380"/>
    <n v="-67340"/>
    <n v="-249767.96599999999"/>
    <n v="-229745.08199999999"/>
    <n v="-11.474125405710787"/>
    <n v="10"/>
    <x v="3"/>
  </r>
  <r>
    <x v="9"/>
    <x v="17"/>
    <x v="0"/>
    <n v="15371472.836999999"/>
    <n v="-869142.35799999989"/>
    <n v="-69150"/>
    <n v="-86200"/>
    <n v="-73760"/>
    <n v="-1098252.358"/>
    <n v="14273220.478999998"/>
    <n v="0.92855256164155942"/>
    <n v="10"/>
    <x v="3"/>
  </r>
  <r>
    <x v="9"/>
    <x v="17"/>
    <x v="0"/>
    <n v="36783.368999999999"/>
    <n v="-35867.264999999999"/>
    <n v="-51600"/>
    <n v="-67900"/>
    <n v="-18890"/>
    <n v="-174257.26500000001"/>
    <n v="-137473.89600000001"/>
    <n v="-3.7373927331126198"/>
    <n v="10"/>
    <x v="3"/>
  </r>
  <r>
    <x v="9"/>
    <x v="17"/>
    <x v="0"/>
    <n v="14543.451999999999"/>
    <n v="-5919.2069999999994"/>
    <n v="-81420"/>
    <n v="-89070"/>
    <n v="-79260"/>
    <n v="-255669.20699999999"/>
    <n v="-241125.755"/>
    <n v="-16.579678263454923"/>
    <n v="10"/>
    <x v="3"/>
  </r>
  <r>
    <x v="9"/>
    <x v="17"/>
    <x v="0"/>
    <n v="82077.029999999984"/>
    <n v="-22692.502"/>
    <n v="-100700"/>
    <n v="-53720"/>
    <n v="-54480"/>
    <n v="-231592.50200000001"/>
    <n v="-149515.47200000001"/>
    <n v="-1.8216481761096868"/>
    <n v="10"/>
    <x v="3"/>
  </r>
  <r>
    <x v="9"/>
    <x v="17"/>
    <x v="0"/>
    <n v="123023.712"/>
    <n v="-61911.366999999991"/>
    <n v="-104610"/>
    <n v="-81760"/>
    <n v="-77580"/>
    <n v="-325861.36699999997"/>
    <n v="-202837.65499999997"/>
    <n v="-1.6487687755674285"/>
    <n v="10"/>
    <x v="3"/>
  </r>
  <r>
    <x v="9"/>
    <x v="17"/>
    <x v="0"/>
    <n v="246228.06599999999"/>
    <n v="-77651.531999999992"/>
    <n v="-45700"/>
    <n v="-67720"/>
    <n v="-101340"/>
    <n v="-292411.53200000001"/>
    <n v="-46183.466000000015"/>
    <n v="-0.18756377674671748"/>
    <n v="10"/>
    <x v="3"/>
  </r>
  <r>
    <x v="9"/>
    <x v="17"/>
    <x v="0"/>
    <n v="98413.062999999995"/>
    <n v="-21866.467000000001"/>
    <n v="-14480"/>
    <n v="-33140"/>
    <n v="-96530"/>
    <n v="-166016.467"/>
    <n v="-67603.40400000001"/>
    <n v="-0.68693526996512666"/>
    <n v="10"/>
    <x v="3"/>
  </r>
  <r>
    <x v="9"/>
    <x v="17"/>
    <x v="0"/>
    <n v="5194712.6279999996"/>
    <n v="-38698.561999999998"/>
    <n v="-91940"/>
    <n v="-69920"/>
    <n v="-52670"/>
    <n v="-253228.56200000001"/>
    <n v="4941484.0659999996"/>
    <n v="0.95125263318030839"/>
    <n v="10"/>
    <x v="3"/>
  </r>
  <r>
    <x v="9"/>
    <x v="17"/>
    <x v="0"/>
    <n v="116350.16399999999"/>
    <n v="-145525.261"/>
    <n v="-106090"/>
    <n v="-44720"/>
    <n v="-64790"/>
    <n v="-361125.261"/>
    <n v="-244775.09700000001"/>
    <n v="-2.1037795614967938"/>
    <n v="10"/>
    <x v="3"/>
  </r>
  <r>
    <x v="9"/>
    <x v="17"/>
    <x v="0"/>
    <n v="36352.616999999998"/>
    <n v="-38925.207999999991"/>
    <n v="-67570"/>
    <n v="-36210"/>
    <n v="-26530"/>
    <n v="-169235.20799999998"/>
    <n v="-132882.59099999999"/>
    <n v="-3.6553789511220058"/>
    <n v="10"/>
    <x v="3"/>
  </r>
  <r>
    <x v="9"/>
    <x v="17"/>
    <x v="0"/>
    <n v="671931.63799999992"/>
    <n v="-164349.22"/>
    <n v="-71870"/>
    <n v="-38600"/>
    <n v="-53330"/>
    <n v="-328149.21999999997"/>
    <n v="343782.41799999995"/>
    <n v="0.51163302716815962"/>
    <n v="10"/>
    <x v="3"/>
  </r>
  <r>
    <x v="9"/>
    <x v="17"/>
    <x v="0"/>
    <n v="306519.74499999994"/>
    <n v="-31819.913999999997"/>
    <n v="-95250"/>
    <n v="-64950"/>
    <n v="-99820"/>
    <n v="-291839.91399999999"/>
    <n v="14679.830999999947"/>
    <n v="4.7891958803502041E-2"/>
    <n v="10"/>
    <x v="3"/>
  </r>
  <r>
    <x v="9"/>
    <x v="17"/>
    <x v="0"/>
    <n v="6054643.9100000001"/>
    <n v="-689063.65500000003"/>
    <n v="-82540"/>
    <n v="-35190"/>
    <n v="-54410"/>
    <n v="-861203.65500000003"/>
    <n v="5193440.2549999999"/>
    <n v="0.85776146908035089"/>
    <n v="10"/>
    <x v="3"/>
  </r>
  <r>
    <x v="9"/>
    <x v="17"/>
    <x v="0"/>
    <n v="899749.29799999984"/>
    <n v="-1168694.618"/>
    <n v="-33800"/>
    <n v="-81400"/>
    <n v="-53550"/>
    <n v="-1337444.618"/>
    <n v="-437695.32000000018"/>
    <n v="-0.48646364156429744"/>
    <n v="10"/>
    <x v="3"/>
  </r>
  <r>
    <x v="9"/>
    <x v="17"/>
    <x v="0"/>
    <n v="849691.19900000002"/>
    <n v="-512499.43499999994"/>
    <n v="-70080"/>
    <n v="-33340"/>
    <n v="-54590"/>
    <n v="-670509.43499999994"/>
    <n v="179181.76400000008"/>
    <n v="0.21087868652856329"/>
    <n v="10"/>
    <x v="3"/>
  </r>
  <r>
    <x v="9"/>
    <x v="17"/>
    <x v="0"/>
    <n v="590789.31799999997"/>
    <n v="-186643.758"/>
    <n v="-87610"/>
    <n v="-38460"/>
    <n v="-19750"/>
    <n v="-332463.75800000003"/>
    <n v="258325.55999999994"/>
    <n v="0.43725496065925817"/>
    <n v="10"/>
    <x v="3"/>
  </r>
  <r>
    <x v="9"/>
    <x v="17"/>
    <x v="1"/>
    <n v="303707.43199999997"/>
    <n v="-177738.77799999999"/>
    <n v="-18730"/>
    <n v="-18540"/>
    <n v="-82110"/>
    <n v="-297118.77799999999"/>
    <n v="6588.6539999999804"/>
    <n v="2.1694082217915502E-2"/>
    <n v="10"/>
    <x v="3"/>
  </r>
  <r>
    <x v="9"/>
    <x v="5"/>
    <x v="2"/>
    <n v="164183.579"/>
    <n v="-321460.05499999999"/>
    <n v="-23760"/>
    <n v="-13150"/>
    <n v="-51820"/>
    <n v="-410190.05499999999"/>
    <n v="-246006.476"/>
    <n v="-1.4983622448625022"/>
    <n v="10"/>
    <x v="3"/>
  </r>
  <r>
    <x v="9"/>
    <x v="5"/>
    <x v="0"/>
    <n v="180889.36599999998"/>
    <n v="-35049.021000000001"/>
    <n v="-70590"/>
    <n v="-64000"/>
    <n v="-38850"/>
    <n v="-208489.02100000001"/>
    <n v="-27599.655000000028"/>
    <n v="-0.15257754289436798"/>
    <n v="10"/>
    <x v="3"/>
  </r>
  <r>
    <x v="9"/>
    <x v="5"/>
    <x v="0"/>
    <n v="335315.022"/>
    <n v="-422801.86900000001"/>
    <n v="-93590"/>
    <n v="-48970"/>
    <n v="-13840"/>
    <n v="-579201.86899999995"/>
    <n v="-243886.84699999995"/>
    <n v="-0.72733647763624487"/>
    <n v="10"/>
    <x v="3"/>
  </r>
  <r>
    <x v="9"/>
    <x v="5"/>
    <x v="0"/>
    <n v="499156.73499999999"/>
    <n v="-517032.55099999998"/>
    <n v="-62600"/>
    <n v="-55950"/>
    <n v="-19450"/>
    <n v="-655032.55099999998"/>
    <n v="-155875.81599999999"/>
    <n v="-0.31227829871913876"/>
    <n v="10"/>
    <x v="3"/>
  </r>
  <r>
    <x v="9"/>
    <x v="5"/>
    <x v="0"/>
    <n v="30986.675999999999"/>
    <n v="-3572.9540000000002"/>
    <n v="-55310"/>
    <n v="-36070"/>
    <n v="-36630"/>
    <n v="-131582.954"/>
    <n v="-100596.27799999999"/>
    <n v="-3.2464365651869209"/>
    <n v="10"/>
    <x v="3"/>
  </r>
  <r>
    <x v="9"/>
    <x v="5"/>
    <x v="0"/>
    <n v="187269.28499999997"/>
    <n v="-96446.861000000004"/>
    <n v="-78570"/>
    <n v="-22880"/>
    <n v="-67520"/>
    <n v="-265416.86100000003"/>
    <n v="-78147.576000000059"/>
    <n v="-0.41730055198320465"/>
    <n v="10"/>
    <x v="3"/>
  </r>
  <r>
    <x v="9"/>
    <x v="5"/>
    <x v="1"/>
    <n v="444896.33299999993"/>
    <n v="-225379.29399999997"/>
    <n v="-18830"/>
    <n v="-71070"/>
    <n v="-39280"/>
    <n v="-354559.29399999999"/>
    <n v="90337.038999999932"/>
    <n v="0.20305188489831844"/>
    <n v="10"/>
    <x v="3"/>
  </r>
  <r>
    <x v="9"/>
    <x v="5"/>
    <x v="2"/>
    <n v="116217.283"/>
    <n v="-33353.824000000001"/>
    <n v="-49780"/>
    <n v="-35140"/>
    <n v="-58070"/>
    <n v="-176343.82399999999"/>
    <n v="-60126.540999999997"/>
    <n v="-0.51736316189735743"/>
    <n v="10"/>
    <x v="3"/>
  </r>
  <r>
    <x v="9"/>
    <x v="5"/>
    <x v="0"/>
    <n v="19608.777999999998"/>
    <n v="-9927.0569999999989"/>
    <n v="-51880"/>
    <n v="-26270"/>
    <n v="-21630"/>
    <n v="-109707.057"/>
    <n v="-90098.27900000001"/>
    <n v="-4.5947931584517923"/>
    <n v="10"/>
    <x v="3"/>
  </r>
  <r>
    <x v="9"/>
    <x v="5"/>
    <x v="0"/>
    <n v="498980.02699999994"/>
    <n v="-540912.5959999999"/>
    <n v="-42670"/>
    <n v="-108140"/>
    <n v="-18730"/>
    <n v="-710452.5959999999"/>
    <n v="-211472.56899999996"/>
    <n v="-0.42380968687550291"/>
    <n v="10"/>
    <x v="3"/>
  </r>
  <r>
    <x v="9"/>
    <x v="5"/>
    <x v="0"/>
    <n v="1198129.5409999997"/>
    <n v="-45451.77"/>
    <n v="-103420"/>
    <n v="-19340"/>
    <n v="-39150"/>
    <n v="-207361.77"/>
    <n v="990767.77099999972"/>
    <n v="0.82692875611185679"/>
    <n v="10"/>
    <x v="3"/>
  </r>
  <r>
    <x v="9"/>
    <x v="5"/>
    <x v="1"/>
    <n v="36486.506000000001"/>
    <n v="-2493.2040000000002"/>
    <n v="-25980"/>
    <n v="-96870"/>
    <n v="-106740"/>
    <n v="-232083.204"/>
    <n v="-195596.698"/>
    <n v="-5.3607955225967645"/>
    <n v="10"/>
    <x v="3"/>
  </r>
  <r>
    <x v="9"/>
    <x v="5"/>
    <x v="2"/>
    <n v="34443.590999999993"/>
    <n v="-4963.5949999999993"/>
    <n v="-63360"/>
    <n v="-81240"/>
    <n v="-78260"/>
    <n v="-227823.595"/>
    <n v="-193380.00400000002"/>
    <n v="-5.6143972909212643"/>
    <n v="10"/>
    <x v="3"/>
  </r>
  <r>
    <x v="9"/>
    <x v="5"/>
    <x v="0"/>
    <n v="305259.68900000001"/>
    <n v="-24057.481"/>
    <n v="-23540"/>
    <n v="-100300"/>
    <n v="-21070"/>
    <n v="-168967.481"/>
    <n v="136292.20800000001"/>
    <n v="0.44647954810698903"/>
    <n v="10"/>
    <x v="3"/>
  </r>
  <r>
    <x v="9"/>
    <x v="5"/>
    <x v="0"/>
    <n v="172144.28"/>
    <n v="-13684.362999999999"/>
    <n v="-80360"/>
    <n v="-88530"/>
    <n v="-103270"/>
    <n v="-285844.36300000001"/>
    <n v="-113700.08300000001"/>
    <n v="-0.66049294812467785"/>
    <n v="10"/>
    <x v="3"/>
  </r>
  <r>
    <x v="9"/>
    <x v="5"/>
    <x v="1"/>
    <n v="19978.776999999998"/>
    <n v="-24417.714999999997"/>
    <n v="-17850"/>
    <n v="-25820"/>
    <n v="-21420"/>
    <n v="-89507.714999999997"/>
    <n v="-69528.937999999995"/>
    <n v="-3.4801398504022543"/>
    <n v="10"/>
    <x v="3"/>
  </r>
  <r>
    <x v="9"/>
    <x v="5"/>
    <x v="2"/>
    <n v="54718.404999999992"/>
    <n v="-79559.052999999985"/>
    <n v="-49290"/>
    <n v="-31380"/>
    <n v="-35750"/>
    <n v="-195979.05299999999"/>
    <n v="-141260.64799999999"/>
    <n v="-2.5815929393409771"/>
    <n v="10"/>
    <x v="3"/>
  </r>
  <r>
    <x v="9"/>
    <x v="5"/>
    <x v="0"/>
    <n v="20196.259999999998"/>
    <n v="-42909.992999999995"/>
    <n v="-77870"/>
    <n v="-98110"/>
    <n v="-26950"/>
    <n v="-245839.99299999999"/>
    <n v="-225643.73299999998"/>
    <n v="-11.172550412799202"/>
    <n v="10"/>
    <x v="3"/>
  </r>
  <r>
    <x v="9"/>
    <x v="5"/>
    <x v="0"/>
    <n v="27691.055"/>
    <n v="-22236.990999999998"/>
    <n v="-29730"/>
    <n v="-101390"/>
    <n v="-27730"/>
    <n v="-181086.99100000001"/>
    <n v="-153395.93600000002"/>
    <n v="-5.5395482765102306"/>
    <n v="10"/>
    <x v="3"/>
  </r>
  <r>
    <x v="9"/>
    <x v="5"/>
    <x v="0"/>
    <n v="63715.567999999999"/>
    <n v="-35352.582999999991"/>
    <n v="-29830"/>
    <n v="-88490"/>
    <n v="-49070"/>
    <n v="-202742.58299999998"/>
    <n v="-139027.01499999998"/>
    <n v="-2.181994438156778"/>
    <n v="10"/>
    <x v="3"/>
  </r>
  <r>
    <x v="9"/>
    <x v="5"/>
    <x v="1"/>
    <n v="50576.525999999991"/>
    <n v="-102914.02800000001"/>
    <n v="-17070"/>
    <n v="-34420"/>
    <n v="-67600"/>
    <n v="-222004.02799999999"/>
    <n v="-171427.50200000001"/>
    <n v="-3.3894677147259982"/>
    <n v="10"/>
    <x v="3"/>
  </r>
  <r>
    <x v="9"/>
    <x v="5"/>
    <x v="2"/>
    <n v="267827.658"/>
    <n v="-455388.79399999999"/>
    <n v="-89390"/>
    <n v="-61970"/>
    <n v="-67520"/>
    <n v="-674268.79399999999"/>
    <n v="-406441.136"/>
    <n v="-1.5175472878159582"/>
    <n v="10"/>
    <x v="3"/>
  </r>
  <r>
    <x v="9"/>
    <x v="5"/>
    <x v="3"/>
    <n v="94045.644"/>
    <n v="-97398.034999999989"/>
    <n v="-20040"/>
    <n v="-82620"/>
    <n v="-100570"/>
    <n v="-300628.03499999997"/>
    <n v="-206582.39099999997"/>
    <n v="-2.1966183888325541"/>
    <n v="10"/>
    <x v="3"/>
  </r>
  <r>
    <x v="9"/>
    <x v="5"/>
    <x v="0"/>
    <n v="32429.634999999998"/>
    <n v="-56341.417999999998"/>
    <n v="-12720"/>
    <n v="-105560"/>
    <n v="-69410"/>
    <n v="-244031.41800000001"/>
    <n v="-211601.783"/>
    <n v="-6.5249511133874929"/>
    <n v="10"/>
    <x v="3"/>
  </r>
  <r>
    <x v="9"/>
    <x v="5"/>
    <x v="1"/>
    <n v="25951.534"/>
    <n v="-10209.177999999998"/>
    <n v="-62300"/>
    <n v="-87050"/>
    <n v="-103250"/>
    <n v="-262809.17800000001"/>
    <n v="-236857.64400000003"/>
    <n v="-9.1269226705442552"/>
    <n v="10"/>
    <x v="3"/>
  </r>
  <r>
    <x v="9"/>
    <x v="5"/>
    <x v="2"/>
    <n v="31248.202999999998"/>
    <n v="-26860.413999999997"/>
    <n v="-97900"/>
    <n v="-106440"/>
    <n v="-95280"/>
    <n v="-326480.41399999999"/>
    <n v="-295232.21100000001"/>
    <n v="-9.4479740482996739"/>
    <n v="10"/>
    <x v="3"/>
  </r>
  <r>
    <x v="9"/>
    <x v="5"/>
    <x v="3"/>
    <n v="25160.771999999997"/>
    <n v="-22131.808999999997"/>
    <n v="-107240"/>
    <n v="-77610"/>
    <n v="-76500"/>
    <n v="-283481.80900000001"/>
    <n v="-258321.03700000001"/>
    <n v="-10.266816813093017"/>
    <n v="10"/>
    <x v="3"/>
  </r>
  <r>
    <x v="9"/>
    <x v="5"/>
    <x v="0"/>
    <n v="37449.817999999999"/>
    <n v="-63155.665999999997"/>
    <n v="-37840"/>
    <n v="-77680"/>
    <n v="-99380"/>
    <n v="-278055.66599999997"/>
    <n v="-240605.84799999997"/>
    <n v="-6.4247534660916106"/>
    <n v="10"/>
    <x v="3"/>
  </r>
  <r>
    <x v="9"/>
    <x v="5"/>
    <x v="1"/>
    <n v="49429.827999999994"/>
    <n v="-23626.008000000002"/>
    <n v="-71800"/>
    <n v="-36450"/>
    <n v="-18150"/>
    <n v="-150026.008"/>
    <n v="-100596.18000000001"/>
    <n v="-2.0351310953378197"/>
    <n v="10"/>
    <x v="3"/>
  </r>
  <r>
    <x v="9"/>
    <x v="5"/>
    <x v="2"/>
    <n v="30656.499999999996"/>
    <n v="-43732.646999999997"/>
    <n v="-103550"/>
    <n v="-56500"/>
    <n v="-62530"/>
    <n v="-266312.647"/>
    <n v="-235656.147"/>
    <n v="-7.6869879797106657"/>
    <n v="10"/>
    <x v="3"/>
  </r>
  <r>
    <x v="9"/>
    <x v="5"/>
    <x v="3"/>
    <n v="17421.089"/>
    <n v="-40479.593000000001"/>
    <n v="-94090"/>
    <n v="-69290"/>
    <n v="-67250"/>
    <n v="-271109.59299999999"/>
    <n v="-253688.50399999999"/>
    <n v="-14.562149587778352"/>
    <n v="10"/>
    <x v="3"/>
  </r>
  <r>
    <x v="9"/>
    <x v="5"/>
    <x v="0"/>
    <n v="74229.056999999986"/>
    <n v="-55679.743000000002"/>
    <n v="-39230"/>
    <n v="-33370"/>
    <n v="-104730"/>
    <n v="-233009.74300000002"/>
    <n v="-158780.68600000005"/>
    <n v="-2.1390637631298492"/>
    <n v="10"/>
    <x v="3"/>
  </r>
  <r>
    <x v="9"/>
    <x v="5"/>
    <x v="1"/>
    <n v="62145.845999999998"/>
    <n v="-49119.343000000001"/>
    <n v="-64810"/>
    <n v="-79710"/>
    <n v="-82040"/>
    <n v="-275679.34299999999"/>
    <n v="-213533.497"/>
    <n v="-3.4360059560537644"/>
    <n v="10"/>
    <x v="3"/>
  </r>
  <r>
    <x v="9"/>
    <x v="5"/>
    <x v="2"/>
    <n v="83092.183999999994"/>
    <n v="-74895.323999999993"/>
    <n v="-104210"/>
    <n v="-26740"/>
    <n v="-56670"/>
    <n v="-262515.32400000002"/>
    <n v="-179423.14"/>
    <n v="-2.1593263212337761"/>
    <n v="10"/>
    <x v="3"/>
  </r>
  <r>
    <x v="9"/>
    <x v="5"/>
    <x v="3"/>
    <n v="166208.875"/>
    <n v="-59329.409999999996"/>
    <n v="-105370"/>
    <n v="-81840"/>
    <n v="-69720"/>
    <n v="-316259.40999999997"/>
    <n v="-150050.53499999997"/>
    <n v="-0.90278292901025881"/>
    <n v="10"/>
    <x v="3"/>
  </r>
  <r>
    <x v="9"/>
    <x v="5"/>
    <x v="0"/>
    <n v="557733.78500000003"/>
    <n v="-896061.02600000007"/>
    <n v="-92340"/>
    <n v="-98500"/>
    <n v="-106710"/>
    <n v="-1193611.0260000001"/>
    <n v="-635877.24100000004"/>
    <n v="-1.1401088800815609"/>
    <n v="10"/>
    <x v="3"/>
  </r>
  <r>
    <x v="9"/>
    <x v="5"/>
    <x v="0"/>
    <n v="572219.99099999992"/>
    <n v="-1227743.7619999999"/>
    <n v="-93030"/>
    <n v="-26290"/>
    <n v="-32310"/>
    <n v="-1379373.7619999999"/>
    <n v="-807153.77099999995"/>
    <n v="-1.4105654882651593"/>
    <n v="10"/>
    <x v="3"/>
  </r>
  <r>
    <x v="9"/>
    <x v="5"/>
    <x v="1"/>
    <n v="336074.61999999994"/>
    <n v="-533388.56200000003"/>
    <n v="-93630"/>
    <n v="-41140"/>
    <n v="-50230"/>
    <n v="-718388.56200000003"/>
    <n v="-382313.9420000001"/>
    <n v="-1.1375864740991157"/>
    <n v="10"/>
    <x v="3"/>
  </r>
  <r>
    <x v="9"/>
    <x v="5"/>
    <x v="2"/>
    <n v="431676.50399999996"/>
    <n v="-933311.00799999991"/>
    <n v="-26600"/>
    <n v="-91360"/>
    <n v="-76480"/>
    <n v="-1127751.0079999999"/>
    <n v="-696074.50399999996"/>
    <n v="-1.6124910611303507"/>
    <n v="10"/>
    <x v="3"/>
  </r>
  <r>
    <x v="9"/>
    <x v="5"/>
    <x v="0"/>
    <n v="36990.729999999996"/>
    <n v="-28367.85"/>
    <n v="-49730"/>
    <n v="-46070"/>
    <n v="-34020"/>
    <n v="-158187.85"/>
    <n v="-121197.12000000001"/>
    <n v="-3.2764187135533693"/>
    <n v="10"/>
    <x v="3"/>
  </r>
  <r>
    <x v="9"/>
    <x v="5"/>
    <x v="1"/>
    <n v="82181.50499999999"/>
    <n v="-57031.162999999993"/>
    <n v="-51870"/>
    <n v="-39830"/>
    <n v="-13370"/>
    <n v="-162101.163"/>
    <n v="-79919.65800000001"/>
    <n v="-0.97247742055831199"/>
    <n v="10"/>
    <x v="3"/>
  </r>
  <r>
    <x v="9"/>
    <x v="5"/>
    <x v="2"/>
    <n v="72252.221999999994"/>
    <n v="-60467.98799999999"/>
    <n v="-101740"/>
    <n v="-67300"/>
    <n v="-83780"/>
    <n v="-313287.98800000001"/>
    <n v="-241035.766"/>
    <n v="-3.336032572119374"/>
    <n v="10"/>
    <x v="3"/>
  </r>
  <r>
    <x v="9"/>
    <x v="5"/>
    <x v="0"/>
    <n v="179063.78699999998"/>
    <n v="-318127.64899999998"/>
    <n v="-38800"/>
    <n v="-55980"/>
    <n v="-70900"/>
    <n v="-483807.64899999998"/>
    <n v="-304743.86199999996"/>
    <n v="-1.7018732101315381"/>
    <n v="10"/>
    <x v="3"/>
  </r>
  <r>
    <x v="9"/>
    <x v="5"/>
    <x v="1"/>
    <n v="860007.79200000002"/>
    <n v="-55688.807999999997"/>
    <n v="-35360"/>
    <n v="-25220"/>
    <n v="-32440"/>
    <n v="-148708.80799999999"/>
    <n v="711298.98400000005"/>
    <n v="0.82708434809158105"/>
    <n v="10"/>
    <x v="3"/>
  </r>
  <r>
    <x v="9"/>
    <x v="5"/>
    <x v="2"/>
    <n v="51572.443999999996"/>
    <n v="-28824.956999999999"/>
    <n v="-87190"/>
    <n v="-41730"/>
    <n v="-41190"/>
    <n v="-198934.95699999999"/>
    <n v="-147362.51300000001"/>
    <n v="-2.8573885891465607"/>
    <n v="10"/>
    <x v="3"/>
  </r>
  <r>
    <x v="9"/>
    <x v="5"/>
    <x v="0"/>
    <n v="27775.656999999999"/>
    <n v="-28730.974999999999"/>
    <n v="-98400"/>
    <n v="-52290"/>
    <n v="-22980"/>
    <n v="-202400.97500000001"/>
    <n v="-174625.318"/>
    <n v="-6.2869914472230128"/>
    <n v="10"/>
    <x v="3"/>
  </r>
  <r>
    <x v="9"/>
    <x v="5"/>
    <x v="0"/>
    <n v="22223.663"/>
    <n v="-5695.6270000000004"/>
    <n v="-44850"/>
    <n v="-60120"/>
    <n v="-104630"/>
    <n v="-215295.62700000001"/>
    <n v="-193071.96400000001"/>
    <n v="-8.6876751145839464"/>
    <n v="10"/>
    <x v="3"/>
  </r>
  <r>
    <x v="9"/>
    <x v="5"/>
    <x v="0"/>
    <n v="15666.293999999998"/>
    <n v="-15215.773999999999"/>
    <n v="-98880"/>
    <n v="-77570"/>
    <n v="-86100"/>
    <n v="-277765.77399999998"/>
    <n v="-262099.47999999998"/>
    <n v="-16.73015200659454"/>
    <n v="10"/>
    <x v="3"/>
  </r>
  <r>
    <x v="9"/>
    <x v="5"/>
    <x v="0"/>
    <n v="26510.994999999999"/>
    <n v="-11101.706"/>
    <n v="-24320"/>
    <n v="-16640"/>
    <n v="-45450"/>
    <n v="-97511.706000000006"/>
    <n v="-71000.71100000001"/>
    <n v="-2.6781609290786714"/>
    <n v="10"/>
    <x v="3"/>
  </r>
  <r>
    <x v="9"/>
    <x v="5"/>
    <x v="0"/>
    <n v="49744.533999999992"/>
    <n v="-7999.6489999999994"/>
    <n v="-64790"/>
    <n v="-49200"/>
    <n v="-97300"/>
    <n v="-219289.649"/>
    <n v="-169545.11500000002"/>
    <n v="-3.4083164795553227"/>
    <n v="10"/>
    <x v="3"/>
  </r>
  <r>
    <x v="9"/>
    <x v="5"/>
    <x v="0"/>
    <n v="13976.143999999998"/>
    <n v="-8246.8189999999995"/>
    <n v="-46630"/>
    <n v="-68680"/>
    <n v="-21400"/>
    <n v="-144956.81899999999"/>
    <n v="-130980.67499999999"/>
    <n v="-9.3717319312107836"/>
    <n v="10"/>
    <x v="3"/>
  </r>
  <r>
    <x v="9"/>
    <x v="5"/>
    <x v="0"/>
    <n v="2130004.5129999998"/>
    <n v="-271095.83199999994"/>
    <n v="-26220"/>
    <n v="-32930"/>
    <n v="-21840"/>
    <n v="-352085.83199999994"/>
    <n v="1777918.6809999999"/>
    <n v="0.83470183755427563"/>
    <n v="10"/>
    <x v="3"/>
  </r>
  <r>
    <x v="9"/>
    <x v="5"/>
    <x v="0"/>
    <n v="28681.519999999997"/>
    <n v="-31084.773999999998"/>
    <n v="-64380"/>
    <n v="-22140"/>
    <n v="-29920"/>
    <n v="-147524.774"/>
    <n v="-118843.25400000002"/>
    <n v="-4.1435479709583047"/>
    <n v="10"/>
    <x v="3"/>
  </r>
  <r>
    <x v="9"/>
    <x v="5"/>
    <x v="0"/>
    <n v="22739.800999999999"/>
    <n v="-18753.405999999999"/>
    <n v="-80120"/>
    <n v="-18700"/>
    <n v="-63740"/>
    <n v="-181313.40599999999"/>
    <n v="-158573.60499999998"/>
    <n v="-6.9733945780792004"/>
    <n v="10"/>
    <x v="3"/>
  </r>
  <r>
    <x v="9"/>
    <x v="5"/>
    <x v="0"/>
    <n v="82635.98"/>
    <n v="-56639.638999999988"/>
    <n v="-81680"/>
    <n v="-54570"/>
    <n v="-89720"/>
    <n v="-282609.63899999997"/>
    <n v="-199973.65899999999"/>
    <n v="-2.4199345006860207"/>
    <n v="10"/>
    <x v="3"/>
  </r>
  <r>
    <x v="9"/>
    <x v="5"/>
    <x v="0"/>
    <n v="202909.42699999997"/>
    <n v="-83497.44200000001"/>
    <n v="-18220"/>
    <n v="-105150"/>
    <n v="-42670"/>
    <n v="-249537.44200000001"/>
    <n v="-46628.015000000043"/>
    <n v="-0.22979718433683247"/>
    <n v="10"/>
    <x v="3"/>
  </r>
  <r>
    <x v="9"/>
    <x v="5"/>
    <x v="0"/>
    <n v="1484348.25"/>
    <n v="-16166.940999999999"/>
    <n v="-79540"/>
    <n v="-66170"/>
    <n v="-53700"/>
    <n v="-215576.94099999999"/>
    <n v="1268771.3089999999"/>
    <n v="0.85476660143601735"/>
    <n v="10"/>
    <x v="3"/>
  </r>
  <r>
    <x v="9"/>
    <x v="5"/>
    <x v="0"/>
    <n v="117370.83399999999"/>
    <n v="-50394.574999999997"/>
    <n v="-75450"/>
    <n v="-16790"/>
    <n v="-42550"/>
    <n v="-185184.57500000001"/>
    <n v="-67813.741000000024"/>
    <n v="-0.57777335892492709"/>
    <n v="10"/>
    <x v="3"/>
  </r>
  <r>
    <x v="9"/>
    <x v="5"/>
    <x v="0"/>
    <n v="1523727.429"/>
    <n v="-31765.51"/>
    <n v="-13690"/>
    <n v="-59810"/>
    <n v="-68910"/>
    <n v="-174175.51"/>
    <n v="1349551.919"/>
    <n v="0.88569116320606711"/>
    <n v="10"/>
    <x v="3"/>
  </r>
  <r>
    <x v="9"/>
    <x v="5"/>
    <x v="0"/>
    <n v="330830.00299999997"/>
    <n v="-43406.894999999997"/>
    <n v="-90230"/>
    <n v="-19540"/>
    <n v="-70570"/>
    <n v="-223746.89499999999"/>
    <n v="107083.10799999998"/>
    <n v="0.32368015908158121"/>
    <n v="10"/>
    <x v="3"/>
  </r>
  <r>
    <x v="9"/>
    <x v="5"/>
    <x v="0"/>
    <n v="129588.03199999999"/>
    <n v="-52914.441999999995"/>
    <n v="-25140"/>
    <n v="-77520"/>
    <n v="-16410"/>
    <n v="-171984.44199999998"/>
    <n v="-42396.409999999989"/>
    <n v="-0.32716300529974862"/>
    <n v="10"/>
    <x v="3"/>
  </r>
  <r>
    <x v="9"/>
    <x v="5"/>
    <x v="0"/>
    <n v="148792.55299999999"/>
    <n v="-116223.023"/>
    <n v="-89330"/>
    <n v="-88880"/>
    <n v="-78480"/>
    <n v="-372913.02299999999"/>
    <n v="-224120.47"/>
    <n v="-1.5062613382270551"/>
    <n v="10"/>
    <x v="3"/>
  </r>
  <r>
    <x v="9"/>
    <x v="5"/>
    <x v="0"/>
    <n v="114363.333"/>
    <n v="-165595.68900000001"/>
    <n v="-16280"/>
    <n v="-60740"/>
    <n v="-52280"/>
    <n v="-294895.68900000001"/>
    <n v="-180532.35600000003"/>
    <n v="-1.5785859966148419"/>
    <n v="10"/>
    <x v="3"/>
  </r>
  <r>
    <x v="9"/>
    <x v="6"/>
    <x v="0"/>
    <n v="88909.281999999992"/>
    <n v="-118493.08099999998"/>
    <n v="-30620"/>
    <n v="-23810"/>
    <n v="-58740"/>
    <n v="-231663.08099999998"/>
    <n v="-142753.799"/>
    <n v="-1.6056118752595483"/>
    <n v="10"/>
    <x v="3"/>
  </r>
  <r>
    <x v="9"/>
    <x v="6"/>
    <x v="0"/>
    <n v="737143.32299999986"/>
    <n v="-68399.856"/>
    <n v="-22120"/>
    <n v="-66010"/>
    <n v="-31720"/>
    <n v="-188249.856"/>
    <n v="548893.46699999983"/>
    <n v="0.74462244976476566"/>
    <n v="10"/>
    <x v="3"/>
  </r>
  <r>
    <x v="9"/>
    <x v="6"/>
    <x v="0"/>
    <n v="238038.26899999997"/>
    <n v="-257914.44"/>
    <n v="-98660"/>
    <n v="-39470"/>
    <n v="-74510"/>
    <n v="-470554.44"/>
    <n v="-232516.17100000003"/>
    <n v="-0.9768016377232186"/>
    <n v="10"/>
    <x v="3"/>
  </r>
  <r>
    <x v="9"/>
    <x v="6"/>
    <x v="0"/>
    <n v="330676.05899999995"/>
    <n v="-335961.86399999994"/>
    <n v="-83390"/>
    <n v="-65620"/>
    <n v="-50780"/>
    <n v="-535751.86399999994"/>
    <n v="-205075.80499999999"/>
    <n v="-0.62017131092033495"/>
    <n v="10"/>
    <x v="3"/>
  </r>
  <r>
    <x v="9"/>
    <x v="6"/>
    <x v="0"/>
    <n v="963099.72499999998"/>
    <n v="-1087674.8049999999"/>
    <n v="-28130"/>
    <n v="-36400"/>
    <n v="-93050"/>
    <n v="-1245254.8049999999"/>
    <n v="-282155.07999999996"/>
    <n v="-0.29296559086858837"/>
    <n v="10"/>
    <x v="3"/>
  </r>
  <r>
    <x v="9"/>
    <x v="6"/>
    <x v="0"/>
    <n v="2566509.5959999999"/>
    <n v="-1637327.895"/>
    <n v="-99130"/>
    <n v="-80110"/>
    <n v="-31090"/>
    <n v="-1847657.895"/>
    <n v="718851.70099999988"/>
    <n v="0.2800892317411775"/>
    <n v="10"/>
    <x v="3"/>
  </r>
  <r>
    <x v="9"/>
    <x v="6"/>
    <x v="0"/>
    <n v="4573769.1229999997"/>
    <n v="-3121610.8909999998"/>
    <n v="-44180"/>
    <n v="-15510"/>
    <n v="-97360"/>
    <n v="-3278660.8909999998"/>
    <n v="1295108.2319999998"/>
    <n v="0.28315994908604397"/>
    <n v="10"/>
    <x v="3"/>
  </r>
  <r>
    <x v="9"/>
    <x v="6"/>
    <x v="0"/>
    <n v="447975.17099999997"/>
    <n v="-87764.816999999995"/>
    <n v="-76010"/>
    <n v="-77500"/>
    <n v="-55820"/>
    <n v="-297094.81699999998"/>
    <n v="150880.35399999999"/>
    <n v="0.33680517083836325"/>
    <n v="10"/>
    <x v="3"/>
  </r>
  <r>
    <x v="9"/>
    <x v="6"/>
    <x v="1"/>
    <n v="1131588.1850000001"/>
    <n v="-315249.18599999999"/>
    <n v="-26350"/>
    <n v="-14250"/>
    <n v="-44940"/>
    <n v="-400789.18599999999"/>
    <n v="730798.99900000007"/>
    <n v="0.64581709908892349"/>
    <n v="10"/>
    <x v="3"/>
  </r>
  <r>
    <x v="9"/>
    <x v="6"/>
    <x v="2"/>
    <n v="147682.11499999999"/>
    <n v="-9422.9239999999991"/>
    <n v="-12680"/>
    <n v="-13140"/>
    <n v="-77220"/>
    <n v="-112462.924"/>
    <n v="35219.190999999992"/>
    <n v="0.23847973060244967"/>
    <n v="10"/>
    <x v="3"/>
  </r>
  <r>
    <x v="9"/>
    <x v="6"/>
    <x v="0"/>
    <n v="164969.93099999998"/>
    <n v="-10775.736999999999"/>
    <n v="-27850"/>
    <n v="-28760"/>
    <n v="-105630"/>
    <n v="-173015.73699999999"/>
    <n v="-8045.8060000000114"/>
    <n v="-4.8771348519264471E-2"/>
    <n v="10"/>
    <x v="3"/>
  </r>
  <r>
    <x v="9"/>
    <x v="6"/>
    <x v="0"/>
    <n v="2468814.8309999998"/>
    <n v="-1280106.5619999999"/>
    <n v="-95450"/>
    <n v="-19300"/>
    <n v="-95910"/>
    <n v="-1490766.5619999999"/>
    <n v="978048.26899999985"/>
    <n v="0.39616104728431129"/>
    <n v="10"/>
    <x v="3"/>
  </r>
  <r>
    <x v="9"/>
    <x v="6"/>
    <x v="0"/>
    <n v="671635.86699999997"/>
    <n v="-548679.69799999997"/>
    <n v="-102020"/>
    <n v="-64350"/>
    <n v="-51500"/>
    <n v="-766549.69799999997"/>
    <n v="-94913.831000000006"/>
    <n v="-0.14131739483174446"/>
    <n v="10"/>
    <x v="3"/>
  </r>
  <r>
    <x v="9"/>
    <x v="6"/>
    <x v="0"/>
    <n v="2418675.2659999998"/>
    <n v="-1958607.4829999998"/>
    <n v="-46660"/>
    <n v="-85860"/>
    <n v="-31890"/>
    <n v="-2123017.483"/>
    <n v="295657.78299999982"/>
    <n v="0.12223955284785215"/>
    <n v="10"/>
    <x v="3"/>
  </r>
  <r>
    <x v="9"/>
    <x v="6"/>
    <x v="0"/>
    <n v="261585.86999999997"/>
    <n v="-220910.291"/>
    <n v="-51390"/>
    <n v="-14530"/>
    <n v="-47600"/>
    <n v="-334430.29099999997"/>
    <n v="-72844.421000000002"/>
    <n v="-0.27847230815640006"/>
    <n v="10"/>
    <x v="3"/>
  </r>
  <r>
    <x v="9"/>
    <x v="6"/>
    <x v="1"/>
    <n v="54662.272000000004"/>
    <n v="-49212.022999999994"/>
    <n v="-83680"/>
    <n v="-33310"/>
    <n v="-31130"/>
    <n v="-197332.02299999999"/>
    <n v="-142669.75099999999"/>
    <n v="-2.6100223386250754"/>
    <n v="10"/>
    <x v="3"/>
  </r>
  <r>
    <x v="9"/>
    <x v="6"/>
    <x v="2"/>
    <n v="142188.72499999998"/>
    <n v="-25999.763999999996"/>
    <n v="-28150"/>
    <n v="-74070"/>
    <n v="-53820"/>
    <n v="-182039.764"/>
    <n v="-39851.039000000019"/>
    <n v="-0.28026862889445014"/>
    <n v="10"/>
    <x v="3"/>
  </r>
  <r>
    <x v="9"/>
    <x v="6"/>
    <x v="0"/>
    <n v="1092183.2179999999"/>
    <n v="-1779980.5449999999"/>
    <n v="-74880"/>
    <n v="-64770"/>
    <n v="-97220"/>
    <n v="-2016850.5449999999"/>
    <n v="-924667.32700000005"/>
    <n v="-0.8466229033378172"/>
    <n v="10"/>
    <x v="3"/>
  </r>
  <r>
    <x v="9"/>
    <x v="6"/>
    <x v="0"/>
    <n v="2750893.8099999996"/>
    <n v="-79648.792999999991"/>
    <n v="-99530"/>
    <n v="-99110"/>
    <n v="-55030"/>
    <n v="-333318.79300000001"/>
    <n v="2417575.0169999995"/>
    <n v="0.87883254824729129"/>
    <n v="10"/>
    <x v="3"/>
  </r>
  <r>
    <x v="9"/>
    <x v="6"/>
    <x v="0"/>
    <n v="126186.98399999998"/>
    <n v="-28621.768000000004"/>
    <n v="-96410"/>
    <n v="-82590"/>
    <n v="-24220"/>
    <n v="-231841.76800000001"/>
    <n v="-105654.78400000003"/>
    <n v="-0.83728749710033523"/>
    <n v="10"/>
    <x v="3"/>
  </r>
  <r>
    <x v="9"/>
    <x v="6"/>
    <x v="1"/>
    <n v="432003.96399999998"/>
    <n v="-23691.562999999995"/>
    <n v="-59130"/>
    <n v="-59240"/>
    <n v="-26370"/>
    <n v="-168431.56299999999"/>
    <n v="263572.40099999995"/>
    <n v="0.61011570023463946"/>
    <n v="10"/>
    <x v="3"/>
  </r>
  <r>
    <x v="9"/>
    <x v="6"/>
    <x v="2"/>
    <n v="3246962.0469999998"/>
    <n v="-187195.49799999999"/>
    <n v="-92200"/>
    <n v="-20560"/>
    <n v="-71430"/>
    <n v="-371385.49800000002"/>
    <n v="2875576.5489999996"/>
    <n v="0.88562062240821748"/>
    <n v="10"/>
    <x v="3"/>
  </r>
  <r>
    <x v="9"/>
    <x v="6"/>
    <x v="0"/>
    <n v="408699.82299999997"/>
    <n v="-149975.71399999998"/>
    <n v="-32600"/>
    <n v="-31670"/>
    <n v="-20740"/>
    <n v="-234985.71399999998"/>
    <n v="173714.109"/>
    <n v="0.42504082268711924"/>
    <n v="10"/>
    <x v="3"/>
  </r>
  <r>
    <x v="9"/>
    <x v="6"/>
    <x v="0"/>
    <n v="1607598.9859999998"/>
    <n v="-136407.152"/>
    <n v="-35420"/>
    <n v="-61180"/>
    <n v="-59870"/>
    <n v="-292877.152"/>
    <n v="1314721.8339999998"/>
    <n v="0.81781703363179403"/>
    <n v="10"/>
    <x v="3"/>
  </r>
  <r>
    <x v="9"/>
    <x v="6"/>
    <x v="1"/>
    <n v="673899.45699999994"/>
    <n v="-48646.275999999991"/>
    <n v="-45610"/>
    <n v="-16180"/>
    <n v="-44240"/>
    <n v="-154676.27599999998"/>
    <n v="519223.18099999998"/>
    <n v="0.77047573730275321"/>
    <n v="10"/>
    <x v="3"/>
  </r>
  <r>
    <x v="9"/>
    <x v="6"/>
    <x v="2"/>
    <n v="1856447.0609999998"/>
    <n v="-110833.065"/>
    <n v="-65570"/>
    <n v="-102820"/>
    <n v="-101950"/>
    <n v="-381173.065"/>
    <n v="1475273.9959999998"/>
    <n v="0.79467603843511914"/>
    <n v="10"/>
    <x v="3"/>
  </r>
  <r>
    <x v="9"/>
    <x v="6"/>
    <x v="0"/>
    <n v="184800"/>
    <n v="-199104.26199999996"/>
    <n v="-46020"/>
    <n v="-51050"/>
    <n v="-93530"/>
    <n v="-389704.26199999999"/>
    <n v="-204904.26199999999"/>
    <n v="-1.1087892965367965"/>
    <n v="10"/>
    <x v="3"/>
  </r>
  <r>
    <x v="9"/>
    <x v="6"/>
    <x v="0"/>
    <n v="167469.54699999999"/>
    <n v="-47103.518000000004"/>
    <n v="-19970"/>
    <n v="-86100"/>
    <n v="-50360"/>
    <n v="-203533.51800000001"/>
    <n v="-36063.97100000002"/>
    <n v="-0.21534644146377263"/>
    <n v="10"/>
    <x v="3"/>
  </r>
  <r>
    <x v="9"/>
    <x v="6"/>
    <x v="0"/>
    <n v="174992.16699999999"/>
    <n v="-21870.877"/>
    <n v="-47140"/>
    <n v="-92190"/>
    <n v="-72560"/>
    <n v="-233760.87700000001"/>
    <n v="-58768.710000000021"/>
    <n v="-0.33583623202974577"/>
    <n v="10"/>
    <x v="3"/>
  </r>
  <r>
    <x v="9"/>
    <x v="6"/>
    <x v="1"/>
    <n v="151894.00099999999"/>
    <n v="-126516.74699999999"/>
    <n v="-75920"/>
    <n v="-27310"/>
    <n v="-57860"/>
    <n v="-287606.74699999997"/>
    <n v="-135712.74599999998"/>
    <n v="-0.89347008510230763"/>
    <n v="10"/>
    <x v="3"/>
  </r>
  <r>
    <x v="9"/>
    <x v="6"/>
    <x v="2"/>
    <n v="194934.42499999999"/>
    <n v="-154691.55799999996"/>
    <n v="-30160"/>
    <n v="-14660"/>
    <n v="-29420"/>
    <n v="-228931.55799999996"/>
    <n v="-33997.132999999973"/>
    <n v="-0.17440292036668215"/>
    <n v="10"/>
    <x v="3"/>
  </r>
  <r>
    <x v="9"/>
    <x v="6"/>
    <x v="3"/>
    <n v="250614.08399999997"/>
    <n v="-277702.35499999998"/>
    <n v="-20000"/>
    <n v="-76660"/>
    <n v="-19830"/>
    <n v="-394192.35499999998"/>
    <n v="-143578.27100000001"/>
    <n v="-0.57290583477343604"/>
    <n v="10"/>
    <x v="3"/>
  </r>
  <r>
    <x v="9"/>
    <x v="6"/>
    <x v="0"/>
    <n v="164805.45899999997"/>
    <n v="-485641.17699999997"/>
    <n v="-32260"/>
    <n v="-42750"/>
    <n v="-37890"/>
    <n v="-598541.17699999991"/>
    <n v="-433735.71799999994"/>
    <n v="-2.6318043142005387"/>
    <n v="10"/>
    <x v="3"/>
  </r>
  <r>
    <x v="9"/>
    <x v="6"/>
    <x v="1"/>
    <n v="133365.70799999998"/>
    <n v="-162814.86899999998"/>
    <n v="-71050"/>
    <n v="-58730"/>
    <n v="-87080"/>
    <n v="-379674.86899999995"/>
    <n v="-246309.16099999996"/>
    <n v="-1.8468702689300009"/>
    <n v="10"/>
    <x v="3"/>
  </r>
  <r>
    <x v="9"/>
    <x v="6"/>
    <x v="2"/>
    <n v="570151.05699999991"/>
    <n v="-1093289.5119999999"/>
    <n v="-33320"/>
    <n v="-53140"/>
    <n v="-40120"/>
    <n v="-1219869.5119999999"/>
    <n v="-649718.45499999996"/>
    <n v="-1.1395549425421834"/>
    <n v="10"/>
    <x v="3"/>
  </r>
  <r>
    <x v="9"/>
    <x v="6"/>
    <x v="3"/>
    <n v="246407.51099999997"/>
    <n v="-186440.00199999998"/>
    <n v="-15070"/>
    <n v="-65450"/>
    <n v="-60140"/>
    <n v="-327100.00199999998"/>
    <n v="-80692.491000000009"/>
    <n v="-0.32747577649936171"/>
    <n v="10"/>
    <x v="3"/>
  </r>
  <r>
    <x v="9"/>
    <x v="6"/>
    <x v="0"/>
    <n v="297129.79099999997"/>
    <n v="-104606.341"/>
    <n v="-91960"/>
    <n v="-20410"/>
    <n v="-85490"/>
    <n v="-302466.34100000001"/>
    <n v="-5336.5500000000466"/>
    <n v="-1.7960333031702119E-2"/>
    <n v="10"/>
    <x v="3"/>
  </r>
  <r>
    <x v="9"/>
    <x v="6"/>
    <x v="1"/>
    <n v="190600.02499999999"/>
    <n v="-106682.51299999999"/>
    <n v="-44010"/>
    <n v="-54380"/>
    <n v="-81330"/>
    <n v="-286402.51299999998"/>
    <n v="-95802.487999999983"/>
    <n v="-0.50263628244539837"/>
    <n v="10"/>
    <x v="3"/>
  </r>
  <r>
    <x v="9"/>
    <x v="6"/>
    <x v="2"/>
    <n v="66642.45"/>
    <n v="-45016.740999999995"/>
    <n v="-64390"/>
    <n v="-53150"/>
    <n v="-61690"/>
    <n v="-224246.74099999998"/>
    <n v="-157604.29099999997"/>
    <n v="-2.3649234234335617"/>
    <n v="10"/>
    <x v="3"/>
  </r>
  <r>
    <x v="9"/>
    <x v="6"/>
    <x v="3"/>
    <n v="164353.25899999999"/>
    <n v="-123691.17599999999"/>
    <n v="-92850"/>
    <n v="-46700"/>
    <n v="-35670"/>
    <n v="-298911.17599999998"/>
    <n v="-134557.91699999999"/>
    <n v="-0.81871158393031918"/>
    <n v="10"/>
    <x v="3"/>
  </r>
  <r>
    <x v="9"/>
    <x v="6"/>
    <x v="0"/>
    <n v="14465.415999999999"/>
    <n v="-33770.974999999999"/>
    <n v="-73220"/>
    <n v="-29610"/>
    <n v="-43530"/>
    <n v="-180130.97500000001"/>
    <n v="-165665.55900000001"/>
    <n v="-11.452526425786857"/>
    <n v="10"/>
    <x v="3"/>
  </r>
  <r>
    <x v="9"/>
    <x v="6"/>
    <x v="1"/>
    <n v="272922.44"/>
    <n v="-828818.88599999994"/>
    <n v="-91590"/>
    <n v="-34700"/>
    <n v="-100870"/>
    <n v="-1055978.8859999999"/>
    <n v="-783056.446"/>
    <n v="-2.8691537639777804"/>
    <n v="10"/>
    <x v="3"/>
  </r>
  <r>
    <x v="9"/>
    <x v="6"/>
    <x v="2"/>
    <n v="193741.68799999999"/>
    <n v="-41861.008000000002"/>
    <n v="-37930"/>
    <n v="-13660"/>
    <n v="-47930"/>
    <n v="-141381.008"/>
    <n v="52360.679999999993"/>
    <n v="0.27026026530748504"/>
    <n v="10"/>
    <x v="3"/>
  </r>
  <r>
    <x v="9"/>
    <x v="6"/>
    <x v="3"/>
    <n v="67912.459999999992"/>
    <n v="-44387.923999999999"/>
    <n v="-42540"/>
    <n v="-70410"/>
    <n v="-91530"/>
    <n v="-248867.924"/>
    <n v="-180955.46400000001"/>
    <n v="-2.664539968070661"/>
    <n v="10"/>
    <x v="3"/>
  </r>
  <r>
    <x v="9"/>
    <x v="6"/>
    <x v="0"/>
    <n v="507698.00899999996"/>
    <n v="-158911.753"/>
    <n v="-43270"/>
    <n v="-38540"/>
    <n v="-15940"/>
    <n v="-256661.753"/>
    <n v="251036.25599999996"/>
    <n v="0.49445980001863665"/>
    <n v="10"/>
    <x v="3"/>
  </r>
  <r>
    <x v="9"/>
    <x v="6"/>
    <x v="0"/>
    <n v="397458.17300000001"/>
    <n v="-102181.32399999999"/>
    <n v="-98620"/>
    <n v="-99350"/>
    <n v="-19110"/>
    <n v="-319261.32400000002"/>
    <n v="78196.848999999987"/>
    <n v="0.19674233494753166"/>
    <n v="10"/>
    <x v="3"/>
  </r>
  <r>
    <x v="9"/>
    <x v="6"/>
    <x v="1"/>
    <n v="42978.977999999996"/>
    <n v="-12699.511999999999"/>
    <n v="-54950"/>
    <n v="-97510"/>
    <n v="-34820"/>
    <n v="-199979.51199999999"/>
    <n v="-157000.53399999999"/>
    <n v="-3.6529610825087557"/>
    <n v="10"/>
    <x v="3"/>
  </r>
  <r>
    <x v="9"/>
    <x v="6"/>
    <x v="2"/>
    <n v="90899.283999999985"/>
    <n v="-104332.844"/>
    <n v="-53190"/>
    <n v="-59530"/>
    <n v="-37840"/>
    <n v="-254892.84399999998"/>
    <n v="-163993.56"/>
    <n v="-1.8041237816570703"/>
    <n v="10"/>
    <x v="3"/>
  </r>
  <r>
    <x v="9"/>
    <x v="6"/>
    <x v="0"/>
    <n v="80373.453999999998"/>
    <n v="-66084.066999999995"/>
    <n v="-67840"/>
    <n v="-81210"/>
    <n v="-59700"/>
    <n v="-274834.06699999998"/>
    <n v="-194460.61299999998"/>
    <n v="-2.4194631849466117"/>
    <n v="10"/>
    <x v="3"/>
  </r>
  <r>
    <x v="9"/>
    <x v="6"/>
    <x v="1"/>
    <n v="1234860.2279999999"/>
    <n v="-688582.82499999995"/>
    <n v="-87040"/>
    <n v="-53070"/>
    <n v="-82090"/>
    <n v="-910782.82499999995"/>
    <n v="324077.40299999993"/>
    <n v="0.26244055452727721"/>
    <n v="10"/>
    <x v="3"/>
  </r>
  <r>
    <x v="9"/>
    <x v="6"/>
    <x v="2"/>
    <n v="340928.54599999997"/>
    <n v="-180615.77799999999"/>
    <n v="-62490"/>
    <n v="-22090"/>
    <n v="-68480"/>
    <n v="-333675.77799999999"/>
    <n v="7252.7679999999818"/>
    <n v="2.1273572087448442E-2"/>
    <n v="10"/>
    <x v="3"/>
  </r>
  <r>
    <x v="9"/>
    <x v="6"/>
    <x v="0"/>
    <n v="24426.535"/>
    <n v="-16994.333999999999"/>
    <n v="-78710"/>
    <n v="-29790"/>
    <n v="-23060"/>
    <n v="-148554.334"/>
    <n v="-124127.799"/>
    <n v="-5.0816785516242886"/>
    <n v="10"/>
    <x v="3"/>
  </r>
  <r>
    <x v="9"/>
    <x v="6"/>
    <x v="1"/>
    <n v="255949.666"/>
    <n v="-466651.13599999994"/>
    <n v="-81850"/>
    <n v="-83450"/>
    <n v="-71140"/>
    <n v="-703091.13599999994"/>
    <n v="-447141.47"/>
    <n v="-1.7469898554194636"/>
    <n v="10"/>
    <x v="3"/>
  </r>
  <r>
    <x v="9"/>
    <x v="6"/>
    <x v="2"/>
    <n v="534456.59400000004"/>
    <n v="-636294.93199999991"/>
    <n v="-97330"/>
    <n v="-86050"/>
    <n v="-22950"/>
    <n v="-842624.93199999991"/>
    <n v="-308168.33799999987"/>
    <n v="-0.57660124593766326"/>
    <n v="10"/>
    <x v="3"/>
  </r>
  <r>
    <x v="9"/>
    <x v="6"/>
    <x v="0"/>
    <n v="4551563.8629999999"/>
    <n v="-255011.68699999998"/>
    <n v="-34380"/>
    <n v="-25040"/>
    <n v="-69840"/>
    <n v="-384271.68699999998"/>
    <n v="4167292.176"/>
    <n v="0.91557370201398847"/>
    <n v="10"/>
    <x v="3"/>
  </r>
  <r>
    <x v="9"/>
    <x v="6"/>
    <x v="0"/>
    <n v="971600.34299999988"/>
    <n v="-206917.95600000001"/>
    <n v="-16710"/>
    <n v="-105530"/>
    <n v="-45320"/>
    <n v="-374477.95600000001"/>
    <n v="597122.38699999987"/>
    <n v="0.614576138534772"/>
    <n v="10"/>
    <x v="3"/>
  </r>
  <r>
    <x v="9"/>
    <x v="6"/>
    <x v="0"/>
    <n v="485963.73699999996"/>
    <n v="-63995.679999999993"/>
    <n v="-99280"/>
    <n v="-101560"/>
    <n v="-54240"/>
    <n v="-319075.68"/>
    <n v="166888.05699999997"/>
    <n v="0.34341668789990393"/>
    <n v="10"/>
    <x v="3"/>
  </r>
  <r>
    <x v="9"/>
    <x v="6"/>
    <x v="0"/>
    <n v="89571.285999999993"/>
    <n v="-20409.864999999998"/>
    <n v="-90260"/>
    <n v="-62320"/>
    <n v="-66490"/>
    <n v="-239479.86499999999"/>
    <n v="-149908.579"/>
    <n v="-1.6736231631194847"/>
    <n v="10"/>
    <x v="3"/>
  </r>
  <r>
    <x v="9"/>
    <x v="6"/>
    <x v="0"/>
    <n v="41543.088999999993"/>
    <n v="-7679.0280000000002"/>
    <n v="-39640"/>
    <n v="-104970"/>
    <n v="-98010"/>
    <n v="-250299.02799999999"/>
    <n v="-208755.93900000001"/>
    <n v="-5.0250461394433152"/>
    <n v="10"/>
    <x v="3"/>
  </r>
  <r>
    <x v="9"/>
    <x v="6"/>
    <x v="0"/>
    <n v="33527.360999999997"/>
    <n v="-3930.4370000000004"/>
    <n v="-31280"/>
    <n v="-85310"/>
    <n v="-93380"/>
    <n v="-213900.43700000001"/>
    <n v="-180373.076"/>
    <n v="-5.3798769309639374"/>
    <n v="10"/>
    <x v="3"/>
  </r>
  <r>
    <x v="9"/>
    <x v="6"/>
    <x v="0"/>
    <n v="19130.839"/>
    <n v="-9845.9830000000002"/>
    <n v="-97930"/>
    <n v="-97450"/>
    <n v="-101420"/>
    <n v="-306645.98300000001"/>
    <n v="-287515.14400000003"/>
    <n v="-15.028883155621143"/>
    <n v="10"/>
    <x v="3"/>
  </r>
  <r>
    <x v="9"/>
    <x v="6"/>
    <x v="0"/>
    <n v="47930.266999999993"/>
    <n v="-15950.031999999997"/>
    <n v="-60580"/>
    <n v="-77340"/>
    <n v="-58250"/>
    <n v="-212120.03200000001"/>
    <n v="-164189.76500000001"/>
    <n v="-3.4255967111553964"/>
    <n v="10"/>
    <x v="3"/>
  </r>
  <r>
    <x v="9"/>
    <x v="6"/>
    <x v="0"/>
    <n v="213222.24"/>
    <n v="-23150.840999999997"/>
    <n v="-63890"/>
    <n v="-106720"/>
    <n v="-82430"/>
    <n v="-276190.84100000001"/>
    <n v="-62968.601000000024"/>
    <n v="-0.2953191046112264"/>
    <n v="10"/>
    <x v="3"/>
  </r>
  <r>
    <x v="9"/>
    <x v="6"/>
    <x v="0"/>
    <n v="40327.300999999999"/>
    <n v="-5125.3509999999997"/>
    <n v="-62100"/>
    <n v="-103410"/>
    <n v="-16110"/>
    <n v="-186745.351"/>
    <n v="-146418.04999999999"/>
    <n v="-3.6307426078427611"/>
    <n v="10"/>
    <x v="3"/>
  </r>
  <r>
    <x v="9"/>
    <x v="6"/>
    <x v="0"/>
    <n v="108367.196"/>
    <n v="-22253.594999999998"/>
    <n v="-34480"/>
    <n v="-76050"/>
    <n v="-83120"/>
    <n v="-215903.595"/>
    <n v="-107536.399"/>
    <n v="-0.99233350099784823"/>
    <n v="10"/>
    <x v="3"/>
  </r>
  <r>
    <x v="9"/>
    <x v="6"/>
    <x v="0"/>
    <n v="366965.49399999995"/>
    <n v="-231422.16999999995"/>
    <n v="-88180"/>
    <n v="-45370"/>
    <n v="-62650"/>
    <n v="-427622.16999999993"/>
    <n v="-60656.675999999978"/>
    <n v="-0.16529258742785224"/>
    <n v="10"/>
    <x v="3"/>
  </r>
  <r>
    <x v="9"/>
    <x v="6"/>
    <x v="0"/>
    <n v="79591.679999999993"/>
    <n v="-33716.745999999999"/>
    <n v="-81830"/>
    <n v="-74860"/>
    <n v="-27360"/>
    <n v="-217766.74599999998"/>
    <n v="-138175.06599999999"/>
    <n v="-1.7360491197069845"/>
    <n v="10"/>
    <x v="3"/>
  </r>
  <r>
    <x v="9"/>
    <x v="6"/>
    <x v="0"/>
    <n v="21047.306"/>
    <n v="-18759.194999999996"/>
    <n v="-69880"/>
    <n v="-20860"/>
    <n v="-82510"/>
    <n v="-192009.19500000001"/>
    <n v="-170961.889"/>
    <n v="-8.1227444975618255"/>
    <n v="10"/>
    <x v="3"/>
  </r>
  <r>
    <x v="9"/>
    <x v="6"/>
    <x v="0"/>
    <n v="375911.94899999996"/>
    <n v="-216567.05"/>
    <n v="-56190"/>
    <n v="-72860"/>
    <n v="-44000"/>
    <n v="-389617.05"/>
    <n v="-13705.101000000024"/>
    <n v="-3.6458274434899712E-2"/>
    <n v="10"/>
    <x v="3"/>
  </r>
  <r>
    <x v="9"/>
    <x v="6"/>
    <x v="0"/>
    <n v="531095.4879999999"/>
    <n v="-307377.364"/>
    <n v="-48420"/>
    <n v="-38910"/>
    <n v="-36870"/>
    <n v="-431577.364"/>
    <n v="99518.123999999894"/>
    <n v="0.18738273295215777"/>
    <n v="10"/>
    <x v="3"/>
  </r>
  <r>
    <x v="9"/>
    <x v="6"/>
    <x v="0"/>
    <n v="39912.907999999996"/>
    <n v="-26986.455999999998"/>
    <n v="-41050"/>
    <n v="-48940"/>
    <n v="-83360"/>
    <n v="-200336.45600000001"/>
    <n v="-160423.54800000001"/>
    <n v="-4.0193400090016"/>
    <n v="10"/>
    <x v="3"/>
  </r>
  <r>
    <x v="9"/>
    <x v="6"/>
    <x v="0"/>
    <n v="403142.16599999997"/>
    <n v="-176596.90299999999"/>
    <n v="-74680"/>
    <n v="-68820"/>
    <n v="-74850"/>
    <n v="-394946.90299999999"/>
    <n v="8195.2629999999772"/>
    <n v="2.0328468940160375E-2"/>
    <n v="10"/>
    <x v="3"/>
  </r>
  <r>
    <x v="9"/>
    <x v="6"/>
    <x v="0"/>
    <n v="1871571.051"/>
    <n v="-45443.985999999997"/>
    <n v="-88270"/>
    <n v="-33530"/>
    <n v="-103050"/>
    <n v="-270293.98599999998"/>
    <n v="1601277.0649999999"/>
    <n v="0.85557909444283231"/>
    <n v="10"/>
    <x v="3"/>
  </r>
  <r>
    <x v="9"/>
    <x v="6"/>
    <x v="0"/>
    <n v="193363.12100000001"/>
    <n v="-16886.169999999998"/>
    <n v="-18380"/>
    <n v="-42360"/>
    <n v="-71400"/>
    <n v="-149026.16999999998"/>
    <n v="44336.95100000003"/>
    <n v="0.22929372866297512"/>
    <n v="10"/>
    <x v="3"/>
  </r>
  <r>
    <x v="9"/>
    <x v="6"/>
    <x v="0"/>
    <n v="2043149.7239999997"/>
    <n v="-190802.45799999998"/>
    <n v="-74990"/>
    <n v="-15350"/>
    <n v="-26020"/>
    <n v="-307162.45799999998"/>
    <n v="1735987.2659999998"/>
    <n v="0.84966228642380204"/>
    <n v="10"/>
    <x v="3"/>
  </r>
  <r>
    <x v="9"/>
    <x v="6"/>
    <x v="0"/>
    <n v="2172600.3319999999"/>
    <n v="-161547.12"/>
    <n v="-41490"/>
    <n v="-104110"/>
    <n v="-51860"/>
    <n v="-359007.12"/>
    <n v="1813593.2119999998"/>
    <n v="0.83475694322963023"/>
    <n v="10"/>
    <x v="3"/>
  </r>
  <r>
    <x v="9"/>
    <x v="6"/>
    <x v="0"/>
    <n v="252255.19899999999"/>
    <n v="-134076.467"/>
    <n v="-80720"/>
    <n v="-99700"/>
    <n v="-36650"/>
    <n v="-351146.467"/>
    <n v="-98891.268000000011"/>
    <n v="-0.39202866141918452"/>
    <n v="10"/>
    <x v="3"/>
  </r>
  <r>
    <x v="9"/>
    <x v="6"/>
    <x v="0"/>
    <n v="449581.45399999997"/>
    <n v="-237068.74799999996"/>
    <n v="-52840"/>
    <n v="-38310"/>
    <n v="-100330"/>
    <n v="-428548.74799999996"/>
    <n v="21032.706000000006"/>
    <n v="4.6782859508257224E-2"/>
    <n v="10"/>
    <x v="3"/>
  </r>
  <r>
    <x v="9"/>
    <x v="6"/>
    <x v="0"/>
    <n v="635141.97600000002"/>
    <n v="-658440.26500000001"/>
    <n v="-62490"/>
    <n v="-102450"/>
    <n v="-17370"/>
    <n v="-840750.26500000001"/>
    <n v="-205608.28899999999"/>
    <n v="-0.32372020236306975"/>
    <n v="10"/>
    <x v="3"/>
  </r>
  <r>
    <x v="9"/>
    <x v="15"/>
    <x v="0"/>
    <n v="2615997.7199999997"/>
    <n v="-93801.014999999999"/>
    <n v="-36990"/>
    <n v="-16840"/>
    <n v="-18400"/>
    <n v="-166031.01500000001"/>
    <n v="2449966.7049999996"/>
    <n v="0.93653243130502417"/>
    <n v="10"/>
    <x v="3"/>
  </r>
  <r>
    <x v="9"/>
    <x v="15"/>
    <x v="1"/>
    <n v="40737.080999999998"/>
    <n v="-7439.8799999999992"/>
    <n v="-32520"/>
    <n v="-47370"/>
    <n v="-60110"/>
    <n v="-147439.88"/>
    <n v="-106702.799"/>
    <n v="-2.6193039948051262"/>
    <n v="10"/>
    <x v="3"/>
  </r>
  <r>
    <x v="9"/>
    <x v="15"/>
    <x v="2"/>
    <n v="500835.3"/>
    <n v="-77310.491999999998"/>
    <n v="-40030"/>
    <n v="-74350"/>
    <n v="-77830"/>
    <n v="-269520.49199999997"/>
    <n v="231314.80800000002"/>
    <n v="0.46185803596511671"/>
    <n v="10"/>
    <x v="3"/>
  </r>
  <r>
    <x v="9"/>
    <x v="15"/>
    <x v="0"/>
    <n v="3829528.5629999996"/>
    <n v="-2055966.8989999997"/>
    <n v="-88750"/>
    <n v="-51360"/>
    <n v="-79640"/>
    <n v="-2275716.8989999997"/>
    <n v="1553811.6639999999"/>
    <n v="0.40574489481879339"/>
    <n v="10"/>
    <x v="3"/>
  </r>
  <r>
    <x v="9"/>
    <x v="15"/>
    <x v="0"/>
    <n v="4704473.1090000002"/>
    <n v="-2448276.7680000002"/>
    <n v="-58900"/>
    <n v="-53840"/>
    <n v="-46130"/>
    <n v="-2607146.7680000002"/>
    <n v="2097326.341"/>
    <n v="0.44581535326191191"/>
    <n v="10"/>
    <x v="3"/>
  </r>
  <r>
    <x v="9"/>
    <x v="15"/>
    <x v="0"/>
    <n v="6557876.5629999992"/>
    <n v="-992858.72"/>
    <n v="-86170"/>
    <n v="-97910"/>
    <n v="-37300"/>
    <n v="-1214238.72"/>
    <n v="5343637.8429999994"/>
    <n v="0.81484269971612155"/>
    <n v="10"/>
    <x v="3"/>
  </r>
  <r>
    <x v="9"/>
    <x v="15"/>
    <x v="0"/>
    <n v="498015.14699999994"/>
    <n v="-176870.39999999999"/>
    <n v="-97110"/>
    <n v="-54800"/>
    <n v="-87480"/>
    <n v="-416260.4"/>
    <n v="81754.746999999916"/>
    <n v="0.16416116556390589"/>
    <n v="10"/>
    <x v="3"/>
  </r>
  <r>
    <x v="9"/>
    <x v="15"/>
    <x v="0"/>
    <n v="227456.15199999997"/>
    <n v="-121132.81599999999"/>
    <n v="-38400"/>
    <n v="-57130"/>
    <n v="-15390"/>
    <n v="-232052.81599999999"/>
    <n v="-4596.6640000000189"/>
    <n v="-2.0209011537309484E-2"/>
    <n v="10"/>
    <x v="3"/>
  </r>
  <r>
    <x v="9"/>
    <x v="15"/>
    <x v="1"/>
    <n v="54502.468999999997"/>
    <n v="-23655.218999999997"/>
    <n v="-73740"/>
    <n v="-103500"/>
    <n v="-52470"/>
    <n v="-253365.21899999998"/>
    <n v="-198862.75"/>
    <n v="-3.6486925023525081"/>
    <n v="10"/>
    <x v="3"/>
  </r>
  <r>
    <x v="9"/>
    <x v="15"/>
    <x v="2"/>
    <n v="58519.845999999998"/>
    <n v="-22851.43"/>
    <n v="-49590"/>
    <n v="-51550"/>
    <n v="-96020"/>
    <n v="-220011.43"/>
    <n v="-161491.584"/>
    <n v="-2.759603707774624"/>
    <n v="10"/>
    <x v="3"/>
  </r>
  <r>
    <x v="9"/>
    <x v="15"/>
    <x v="0"/>
    <n v="338196.58599999995"/>
    <n v="-184723.742"/>
    <n v="-77690"/>
    <n v="-36050"/>
    <n v="-80690"/>
    <n v="-379153.74199999997"/>
    <n v="-40957.156000000017"/>
    <n v="-0.12110458146375264"/>
    <n v="10"/>
    <x v="3"/>
  </r>
  <r>
    <x v="9"/>
    <x v="15"/>
    <x v="0"/>
    <n v="3065521.0809999998"/>
    <n v="-810546.64599999995"/>
    <n v="-81810"/>
    <n v="-17850"/>
    <n v="-106470"/>
    <n v="-1016676.6459999999"/>
    <n v="2048844.4349999998"/>
    <n v="0.66835111580170536"/>
    <n v="10"/>
    <x v="3"/>
  </r>
  <r>
    <x v="9"/>
    <x v="15"/>
    <x v="0"/>
    <n v="-20148.148999999998"/>
    <n v="1189.8039999999999"/>
    <n v="-40940"/>
    <n v="-50750"/>
    <n v="-81390"/>
    <n v="-171890.196"/>
    <n v="-192038.345"/>
    <n v="9.5313145143010427"/>
    <n v="10"/>
    <x v="3"/>
  </r>
  <r>
    <x v="9"/>
    <x v="15"/>
    <x v="1"/>
    <n v="1263519.173"/>
    <n v="-32351.780999999999"/>
    <n v="-72790"/>
    <n v="-99530"/>
    <n v="-20500"/>
    <n v="-225171.78099999999"/>
    <n v="1038347.392"/>
    <n v="0.82178997690603306"/>
    <n v="10"/>
    <x v="3"/>
  </r>
  <r>
    <x v="9"/>
    <x v="15"/>
    <x v="2"/>
    <n v="3031908.5580000002"/>
    <n v="-136806.28499999997"/>
    <n v="-85440"/>
    <n v="-14610"/>
    <n v="-73940"/>
    <n v="-310796.28499999997"/>
    <n v="2721112.273"/>
    <n v="0.89749153740803544"/>
    <n v="10"/>
    <x v="3"/>
  </r>
  <r>
    <x v="9"/>
    <x v="15"/>
    <x v="0"/>
    <n v="6966175.0060000001"/>
    <n v="-361338.06799999997"/>
    <n v="-77250"/>
    <n v="-21800"/>
    <n v="-31900"/>
    <n v="-492288.06799999997"/>
    <n v="6473886.9380000001"/>
    <n v="0.92933165365842951"/>
    <n v="10"/>
    <x v="3"/>
  </r>
  <r>
    <x v="9"/>
    <x v="15"/>
    <x v="0"/>
    <n v="216258.22399999999"/>
    <n v="-17439.365999999998"/>
    <n v="-75610"/>
    <n v="-44830"/>
    <n v="-85360"/>
    <n v="-223239.36600000001"/>
    <n v="-6981.1420000000217"/>
    <n v="-3.2281509904566782E-2"/>
    <n v="10"/>
    <x v="3"/>
  </r>
  <r>
    <x v="9"/>
    <x v="15"/>
    <x v="1"/>
    <n v="127767.444"/>
    <n v="-200580.296"/>
    <n v="-48570"/>
    <n v="-65440"/>
    <n v="-80500"/>
    <n v="-395090.29599999997"/>
    <n v="-267322.85199999996"/>
    <n v="-2.0922610927397121"/>
    <n v="10"/>
    <x v="3"/>
  </r>
  <r>
    <x v="9"/>
    <x v="15"/>
    <x v="2"/>
    <n v="385583.02999999997"/>
    <n v="-601750.94699999993"/>
    <n v="-93460"/>
    <n v="-22350"/>
    <n v="-42960"/>
    <n v="-760520.94699999993"/>
    <n v="-374937.91699999996"/>
    <n v="-0.97239216414685048"/>
    <n v="10"/>
    <x v="3"/>
  </r>
  <r>
    <x v="9"/>
    <x v="15"/>
    <x v="0"/>
    <n v="2493031.9539999999"/>
    <n v="-1422948.737"/>
    <n v="-103080"/>
    <n v="-27810"/>
    <n v="-36780"/>
    <n v="-1590618.737"/>
    <n v="902413.21699999995"/>
    <n v="0.36197418791688701"/>
    <n v="10"/>
    <x v="3"/>
  </r>
  <r>
    <x v="9"/>
    <x v="15"/>
    <x v="0"/>
    <n v="-21240.820999999996"/>
    <n v="28551.907999999999"/>
    <n v="-35940"/>
    <n v="-105920"/>
    <n v="-12990"/>
    <n v="-126298.092"/>
    <n v="-147538.913"/>
    <n v="6.9460080191815576"/>
    <n v="10"/>
    <x v="3"/>
  </r>
  <r>
    <x v="9"/>
    <x v="15"/>
    <x v="0"/>
    <n v="4385747.4709999999"/>
    <n v="-607810.13299999991"/>
    <n v="-103080"/>
    <n v="-49060"/>
    <n v="-43310"/>
    <n v="-803260.13299999991"/>
    <n v="3582487.338"/>
    <n v="0.81684760960100433"/>
    <n v="10"/>
    <x v="3"/>
  </r>
  <r>
    <x v="9"/>
    <x v="15"/>
    <x v="1"/>
    <n v="33368.572999999997"/>
    <n v="-8388.253999999999"/>
    <n v="-58650"/>
    <n v="-97270"/>
    <n v="-106400"/>
    <n v="-270708.25400000002"/>
    <n v="-237339.68100000001"/>
    <n v="-7.1126709853609871"/>
    <n v="10"/>
    <x v="3"/>
  </r>
  <r>
    <x v="9"/>
    <x v="15"/>
    <x v="2"/>
    <n v="217204.37899999996"/>
    <n v="-71275.47"/>
    <n v="-49850"/>
    <n v="-46910"/>
    <n v="-19960"/>
    <n v="-187995.47"/>
    <n v="29208.908999999956"/>
    <n v="0.13447661200237571"/>
    <n v="10"/>
    <x v="3"/>
  </r>
  <r>
    <x v="9"/>
    <x v="15"/>
    <x v="3"/>
    <n v="1163362.97"/>
    <n v="-299615.80599999998"/>
    <n v="-62760"/>
    <n v="-71430"/>
    <n v="-66290"/>
    <n v="-500095.80599999998"/>
    <n v="663267.16399999999"/>
    <n v="0.57012916957465132"/>
    <n v="10"/>
    <x v="3"/>
  </r>
  <r>
    <x v="9"/>
    <x v="15"/>
    <x v="0"/>
    <n v="2065754.4109999998"/>
    <n v="-604797.82299999997"/>
    <n v="-18000"/>
    <n v="-104680"/>
    <n v="-12950"/>
    <n v="-740427.82299999997"/>
    <n v="1325326.588"/>
    <n v="0.64157025682371882"/>
    <n v="10"/>
    <x v="3"/>
  </r>
  <r>
    <x v="9"/>
    <x v="15"/>
    <x v="1"/>
    <n v="595054.80999999994"/>
    <n v="-156842.84699999998"/>
    <n v="-89670"/>
    <n v="-72950"/>
    <n v="-28120"/>
    <n v="-347582.84699999995"/>
    <n v="247471.96299999999"/>
    <n v="0.41588095557113475"/>
    <n v="10"/>
    <x v="3"/>
  </r>
  <r>
    <x v="9"/>
    <x v="15"/>
    <x v="2"/>
    <n v="1966675.2"/>
    <n v="-581265.62199999997"/>
    <n v="-39230"/>
    <n v="-22280"/>
    <n v="-84440"/>
    <n v="-727215.62199999997"/>
    <n v="1239459.578"/>
    <n v="0.63023094916740696"/>
    <n v="10"/>
    <x v="3"/>
  </r>
  <r>
    <x v="9"/>
    <x v="15"/>
    <x v="3"/>
    <n v="1473073.6719999998"/>
    <n v="-272758.87799999997"/>
    <n v="-93920"/>
    <n v="-80160"/>
    <n v="-49480"/>
    <n v="-496318.87799999997"/>
    <n v="976754.79399999976"/>
    <n v="0.66307260292952941"/>
    <n v="10"/>
    <x v="3"/>
  </r>
  <r>
    <x v="9"/>
    <x v="15"/>
    <x v="0"/>
    <n v="1761809.42"/>
    <n v="-800647.04999999993"/>
    <n v="-97510"/>
    <n v="-36630"/>
    <n v="-52430"/>
    <n v="-987217.04999999993"/>
    <n v="774592.37"/>
    <n v="0.43965729846080631"/>
    <n v="10"/>
    <x v="3"/>
  </r>
  <r>
    <x v="9"/>
    <x v="15"/>
    <x v="1"/>
    <n v="203788.75299999997"/>
    <n v="-111384.79800000001"/>
    <n v="-26610"/>
    <n v="-64670"/>
    <n v="-32660"/>
    <n v="-235324.79800000001"/>
    <n v="-31536.045000000042"/>
    <n v="-0.15474870195608903"/>
    <n v="10"/>
    <x v="3"/>
  </r>
  <r>
    <x v="9"/>
    <x v="15"/>
    <x v="2"/>
    <n v="428629.86599999998"/>
    <n v="-209081.59299999999"/>
    <n v="-84430"/>
    <n v="-35000"/>
    <n v="-13390"/>
    <n v="-341901.59299999999"/>
    <n v="86728.272999999986"/>
    <n v="0.20233838068577328"/>
    <n v="10"/>
    <x v="3"/>
  </r>
  <r>
    <x v="9"/>
    <x v="15"/>
    <x v="3"/>
    <n v="218078.46899999998"/>
    <n v="-115017.462"/>
    <n v="-51990"/>
    <n v="-62240"/>
    <n v="-49220"/>
    <n v="-278467.462"/>
    <n v="-60388.993000000017"/>
    <n v="-0.2769140542709882"/>
    <n v="10"/>
    <x v="3"/>
  </r>
  <r>
    <x v="9"/>
    <x v="15"/>
    <x v="0"/>
    <n v="1075193.5109999999"/>
    <n v="-570684.44299999997"/>
    <n v="-27420"/>
    <n v="-84690"/>
    <n v="-62480"/>
    <n v="-745274.44299999997"/>
    <n v="329919.06799999997"/>
    <n v="0.30684622314466331"/>
    <n v="10"/>
    <x v="3"/>
  </r>
  <r>
    <x v="9"/>
    <x v="15"/>
    <x v="1"/>
    <n v="254792.321"/>
    <n v="-143330.27799999999"/>
    <n v="-74360"/>
    <n v="-36220"/>
    <n v="-50740"/>
    <n v="-304650.27799999999"/>
    <n v="-49857.956999999995"/>
    <n v="-0.19568076778891619"/>
    <n v="10"/>
    <x v="3"/>
  </r>
  <r>
    <x v="9"/>
    <x v="15"/>
    <x v="2"/>
    <n v="1049651.372"/>
    <n v="-518951.06900000002"/>
    <n v="-39550"/>
    <n v="-55350"/>
    <n v="-87890"/>
    <n v="-701741.06900000002"/>
    <n v="347910.30299999996"/>
    <n v="0.33145319701444642"/>
    <n v="10"/>
    <x v="3"/>
  </r>
  <r>
    <x v="9"/>
    <x v="15"/>
    <x v="3"/>
    <n v="363497.484"/>
    <n v="-193849.85199999998"/>
    <n v="-97510"/>
    <n v="-53910"/>
    <n v="-53900"/>
    <n v="-399169.85199999996"/>
    <n v="-35672.367999999959"/>
    <n v="-9.8136492190960961E-2"/>
    <n v="10"/>
    <x v="3"/>
  </r>
  <r>
    <x v="9"/>
    <x v="15"/>
    <x v="0"/>
    <n v="1010268.434"/>
    <n v="-541320.63299999991"/>
    <n v="-90090"/>
    <n v="-34740"/>
    <n v="-27080"/>
    <n v="-693230.63299999991"/>
    <n v="317037.80100000009"/>
    <n v="0.31381540819278936"/>
    <n v="10"/>
    <x v="3"/>
  </r>
  <r>
    <x v="9"/>
    <x v="15"/>
    <x v="0"/>
    <n v="3917370.821"/>
    <n v="-111670.503"/>
    <n v="-39240"/>
    <n v="-26150"/>
    <n v="-43380"/>
    <n v="-220440.503"/>
    <n v="3696930.318"/>
    <n v="0.94372743529454084"/>
    <n v="10"/>
    <x v="3"/>
  </r>
  <r>
    <x v="9"/>
    <x v="15"/>
    <x v="1"/>
    <n v="2976476.7339999997"/>
    <n v="-1711929.534"/>
    <n v="-96900"/>
    <n v="-42020"/>
    <n v="-61780"/>
    <n v="-1912629.534"/>
    <n v="1063847.1999999997"/>
    <n v="0.35741828177179358"/>
    <n v="10"/>
    <x v="3"/>
  </r>
  <r>
    <x v="9"/>
    <x v="15"/>
    <x v="2"/>
    <n v="2437879.395"/>
    <n v="-532677.22199999995"/>
    <n v="-84510"/>
    <n v="-107110"/>
    <n v="-87100"/>
    <n v="-811397.22199999995"/>
    <n v="1626482.173"/>
    <n v="0.66717089300473775"/>
    <n v="10"/>
    <x v="3"/>
  </r>
  <r>
    <x v="9"/>
    <x v="15"/>
    <x v="0"/>
    <n v="599606.86099999992"/>
    <n v="-115246.94299999998"/>
    <n v="-107550"/>
    <n v="-52000"/>
    <n v="-27540"/>
    <n v="-302336.94299999997"/>
    <n v="297269.91799999995"/>
    <n v="0.49577471062326617"/>
    <n v="10"/>
    <x v="3"/>
  </r>
  <r>
    <x v="9"/>
    <x v="15"/>
    <x v="1"/>
    <n v="751419.03899999999"/>
    <n v="-96342.847999999998"/>
    <n v="-86640"/>
    <n v="-23730"/>
    <n v="-96990"/>
    <n v="-303702.848"/>
    <n v="447716.19099999999"/>
    <n v="0.59582758456031082"/>
    <n v="10"/>
    <x v="3"/>
  </r>
  <r>
    <x v="9"/>
    <x v="15"/>
    <x v="2"/>
    <n v="202068.524"/>
    <n v="-82382.118000000002"/>
    <n v="-50510"/>
    <n v="-51990"/>
    <n v="-59110"/>
    <n v="-243992.11800000002"/>
    <n v="-41923.594000000012"/>
    <n v="-0.20747216424464016"/>
    <n v="10"/>
    <x v="3"/>
  </r>
  <r>
    <x v="9"/>
    <x v="15"/>
    <x v="0"/>
    <n v="339829.67200000002"/>
    <n v="-66723.040999999983"/>
    <n v="-49600"/>
    <n v="-30840"/>
    <n v="-31420"/>
    <n v="-178583.04099999997"/>
    <n v="161246.63100000005"/>
    <n v="0.47449250105505808"/>
    <n v="10"/>
    <x v="3"/>
  </r>
  <r>
    <x v="9"/>
    <x v="15"/>
    <x v="1"/>
    <n v="2109.933"/>
    <n v="-6131.2369999999992"/>
    <n v="-16330"/>
    <n v="-93080"/>
    <n v="-35420"/>
    <n v="-150961.23699999999"/>
    <n v="-148851.304"/>
    <n v="-70.547881852172566"/>
    <n v="10"/>
    <x v="3"/>
  </r>
  <r>
    <x v="9"/>
    <x v="15"/>
    <x v="2"/>
    <n v="176556.74400000001"/>
    <n v="-27229.593999999997"/>
    <n v="-53360"/>
    <n v="-54950"/>
    <n v="-37860"/>
    <n v="-173399.59399999998"/>
    <n v="3157.1500000000233"/>
    <n v="1.7881786492392627E-2"/>
    <n v="10"/>
    <x v="3"/>
  </r>
  <r>
    <x v="9"/>
    <x v="15"/>
    <x v="0"/>
    <n v="2606037.9239999996"/>
    <n v="-446192.81"/>
    <n v="-94400"/>
    <n v="-97340"/>
    <n v="-75080"/>
    <n v="-713012.81"/>
    <n v="1893025.1139999996"/>
    <n v="0.72639967997641464"/>
    <n v="10"/>
    <x v="3"/>
  </r>
  <r>
    <x v="9"/>
    <x v="15"/>
    <x v="0"/>
    <n v="165494.18899999998"/>
    <n v="-116174.37999999999"/>
    <n v="-67680"/>
    <n v="-49040"/>
    <n v="-52080"/>
    <n v="-284974.38"/>
    <n v="-119480.19100000002"/>
    <n v="-0.72196003812556842"/>
    <n v="10"/>
    <x v="3"/>
  </r>
  <r>
    <x v="9"/>
    <x v="15"/>
    <x v="0"/>
    <n v="2158267.65"/>
    <n v="-17467.842000000001"/>
    <n v="-51310"/>
    <n v="-81490"/>
    <n v="-85570"/>
    <n v="-235837.842"/>
    <n v="1922429.808"/>
    <n v="0.89072817636867241"/>
    <n v="10"/>
    <x v="3"/>
  </r>
  <r>
    <x v="9"/>
    <x v="15"/>
    <x v="0"/>
    <n v="1062151.6429999999"/>
    <n v="-200774.09099999999"/>
    <n v="-58650"/>
    <n v="-96210"/>
    <n v="-85300"/>
    <n v="-440934.09100000001"/>
    <n v="621217.55199999991"/>
    <n v="0.58486710075163906"/>
    <n v="10"/>
    <x v="3"/>
  </r>
  <r>
    <x v="9"/>
    <x v="11"/>
    <x v="0"/>
    <n v="3046191.1129999999"/>
    <n v="-3749580.1209999998"/>
    <n v="-75060"/>
    <n v="-24580"/>
    <n v="-72720"/>
    <n v="-3921940.1209999998"/>
    <n v="-875749.00799999991"/>
    <n v="-0.28748984404249356"/>
    <n v="10"/>
    <x v="3"/>
  </r>
  <r>
    <x v="9"/>
    <x v="11"/>
    <x v="0"/>
    <n v="925547.88199999998"/>
    <n v="-1561172.5359999998"/>
    <n v="-98420"/>
    <n v="-26060"/>
    <n v="-16630"/>
    <n v="-1702282.5359999998"/>
    <n v="-776734.65399999986"/>
    <n v="-0.83921606769988788"/>
    <n v="10"/>
    <x v="3"/>
  </r>
  <r>
    <x v="9"/>
    <x v="11"/>
    <x v="0"/>
    <n v="243104.88299999997"/>
    <n v="-86953.831999999995"/>
    <n v="-104270"/>
    <n v="-68860"/>
    <n v="-105650"/>
    <n v="-365733.83199999999"/>
    <n v="-122628.94900000002"/>
    <n v="-0.50442816074574703"/>
    <n v="10"/>
    <x v="3"/>
  </r>
  <r>
    <x v="9"/>
    <x v="11"/>
    <x v="0"/>
    <n v="5334.5879999999997"/>
    <n v="-1707.0829999999999"/>
    <n v="-18780"/>
    <n v="-23630"/>
    <n v="-72880"/>
    <n v="-116997.083"/>
    <n v="-111662.495"/>
    <n v="-20.931793608053706"/>
    <n v="10"/>
    <x v="3"/>
  </r>
  <r>
    <x v="9"/>
    <x v="11"/>
    <x v="0"/>
    <n v="482479.30499999999"/>
    <n v="-452187.70799999993"/>
    <n v="-13830"/>
    <n v="-85230"/>
    <n v="-57140"/>
    <n v="-608387.70799999987"/>
    <n v="-125908.40299999987"/>
    <n v="-0.26096125097013201"/>
    <n v="10"/>
    <x v="3"/>
  </r>
  <r>
    <x v="9"/>
    <x v="11"/>
    <x v="0"/>
    <n v="50997.183999999994"/>
    <n v="-10064.222"/>
    <n v="-90070"/>
    <n v="-55280"/>
    <n v="-31760"/>
    <n v="-187174.22200000001"/>
    <n v="-136177.038"/>
    <n v="-2.6702854416432094"/>
    <n v="10"/>
    <x v="3"/>
  </r>
  <r>
    <x v="9"/>
    <x v="11"/>
    <x v="0"/>
    <n v="319128.663"/>
    <n v="-96870.045999999988"/>
    <n v="-98710"/>
    <n v="-18690"/>
    <n v="-21090"/>
    <n v="-235360.04599999997"/>
    <n v="83768.617000000027"/>
    <n v="0.26249167408694979"/>
    <n v="10"/>
    <x v="3"/>
  </r>
  <r>
    <x v="9"/>
    <x v="11"/>
    <x v="0"/>
    <n v="166278.51799999998"/>
    <n v="-16642.409"/>
    <n v="-87210"/>
    <n v="-57130"/>
    <n v="-97930"/>
    <n v="-258912.40899999999"/>
    <n v="-92633.891000000003"/>
    <n v="-0.55710077353467879"/>
    <n v="10"/>
    <x v="3"/>
  </r>
  <r>
    <x v="9"/>
    <x v="11"/>
    <x v="0"/>
    <n v="1306595.3669999999"/>
    <n v="-147962.02399999998"/>
    <n v="-48450"/>
    <n v="-20180"/>
    <n v="-19180"/>
    <n v="-235772.02399999998"/>
    <n v="1070823.3429999999"/>
    <n v="0.81955238021290178"/>
    <n v="10"/>
    <x v="3"/>
  </r>
  <r>
    <x v="9"/>
    <x v="11"/>
    <x v="0"/>
    <n v="177658.60699999999"/>
    <n v="-82141.744999999995"/>
    <n v="-14330"/>
    <n v="-15320"/>
    <n v="-42810"/>
    <n v="-154601.745"/>
    <n v="23056.861999999994"/>
    <n v="0.1297818461449492"/>
    <n v="10"/>
    <x v="3"/>
  </r>
  <r>
    <x v="9"/>
    <x v="11"/>
    <x v="0"/>
    <n v="157174.073"/>
    <n v="-81612.593999999997"/>
    <n v="-84550"/>
    <n v="-104700"/>
    <n v="-58290"/>
    <n v="-329152.59399999998"/>
    <n v="-171978.52099999998"/>
    <n v="-1.0941914128547141"/>
    <n v="10"/>
    <x v="3"/>
  </r>
  <r>
    <x v="9"/>
    <x v="11"/>
    <x v="0"/>
    <n v="57851.843000000001"/>
    <n v="-27367.039000000001"/>
    <n v="-45330"/>
    <n v="-100790"/>
    <n v="-58750"/>
    <n v="-232237.03899999999"/>
    <n v="-174385.196"/>
    <n v="-3.0143412371495235"/>
    <n v="10"/>
    <x v="3"/>
  </r>
  <r>
    <x v="9"/>
    <x v="11"/>
    <x v="0"/>
    <n v="61006.672999999995"/>
    <n v="-28243.445999999996"/>
    <n v="-22380"/>
    <n v="-39240"/>
    <n v="-24310"/>
    <n v="-114173.446"/>
    <n v="-53166.773000000001"/>
    <n v="-0.87149110721051781"/>
    <n v="10"/>
    <x v="3"/>
  </r>
  <r>
    <x v="9"/>
    <x v="11"/>
    <x v="0"/>
    <n v="320333.31400000001"/>
    <n v="-232866.05299999996"/>
    <n v="-68080"/>
    <n v="-80970"/>
    <n v="-62090"/>
    <n v="-444006.05299999996"/>
    <n v="-123672.73899999994"/>
    <n v="-0.38607517106384986"/>
    <n v="10"/>
    <x v="3"/>
  </r>
  <r>
    <x v="9"/>
    <x v="11"/>
    <x v="0"/>
    <n v="306327.71399999998"/>
    <n v="-221499.83800000002"/>
    <n v="-51780"/>
    <n v="-64170"/>
    <n v="-106980"/>
    <n v="-444429.83799999999"/>
    <n v="-138102.12400000001"/>
    <n v="-0.45083130806767296"/>
    <n v="10"/>
    <x v="3"/>
  </r>
  <r>
    <x v="9"/>
    <x v="11"/>
    <x v="0"/>
    <n v="186133.27599999998"/>
    <n v="-109063.724"/>
    <n v="-96700"/>
    <n v="-63500"/>
    <n v="-105720"/>
    <n v="-374983.72399999999"/>
    <n v="-188850.448"/>
    <n v="-1.0145979916025334"/>
    <n v="10"/>
    <x v="3"/>
  </r>
  <r>
    <x v="9"/>
    <x v="11"/>
    <x v="0"/>
    <n v="747791.94699999993"/>
    <n v="-509137.272"/>
    <n v="-84980"/>
    <n v="-21260"/>
    <n v="-73660"/>
    <n v="-689037.272"/>
    <n v="58754.67499999993"/>
    <n v="7.8570884904166985E-2"/>
    <n v="10"/>
    <x v="3"/>
  </r>
  <r>
    <x v="9"/>
    <x v="11"/>
    <x v="0"/>
    <n v="37258.297999999995"/>
    <n v="-16656.143"/>
    <n v="-104650"/>
    <n v="-40100"/>
    <n v="-31890"/>
    <n v="-193296.14300000001"/>
    <n v="-156037.84500000003"/>
    <n v="-4.1880024954441035"/>
    <n v="10"/>
    <x v="3"/>
  </r>
  <r>
    <x v="9"/>
    <x v="11"/>
    <x v="0"/>
    <n v="99298.184999999983"/>
    <n v="-49852.403999999995"/>
    <n v="-42100"/>
    <n v="-13460"/>
    <n v="-107370"/>
    <n v="-212782.40399999998"/>
    <n v="-113484.219"/>
    <n v="-1.1428629737794302"/>
    <n v="10"/>
    <x v="3"/>
  </r>
  <r>
    <x v="9"/>
    <x v="11"/>
    <x v="0"/>
    <n v="128769.62"/>
    <n v="-138456.26199999999"/>
    <n v="-12320"/>
    <n v="-16480"/>
    <n v="-97040"/>
    <n v="-264296.26199999999"/>
    <n v="-135526.64199999999"/>
    <n v="-1.0524737278870591"/>
    <n v="10"/>
    <x v="3"/>
  </r>
  <r>
    <x v="9"/>
    <x v="11"/>
    <x v="0"/>
    <n v="139938.16199999998"/>
    <n v="-46662.286999999997"/>
    <n v="-92440"/>
    <n v="-41980"/>
    <n v="-92070"/>
    <n v="-273152.28700000001"/>
    <n v="-133214.12500000003"/>
    <n v="-0.95194994057446636"/>
    <n v="10"/>
    <x v="3"/>
  </r>
  <r>
    <x v="9"/>
    <x v="11"/>
    <x v="0"/>
    <n v="229138.742"/>
    <n v="-89168.534"/>
    <n v="-20530"/>
    <n v="-62030"/>
    <n v="-46070"/>
    <n v="-217798.53399999999"/>
    <n v="11340.208000000013"/>
    <n v="4.9490574579483436E-2"/>
    <n v="10"/>
    <x v="3"/>
  </r>
  <r>
    <x v="9"/>
    <x v="11"/>
    <x v="1"/>
    <n v="55495.964999999997"/>
    <n v="-48385.280999999995"/>
    <n v="-66320"/>
    <n v="-58430"/>
    <n v="-66620"/>
    <n v="-239755.28099999999"/>
    <n v="-184259.31599999999"/>
    <n v="-3.3202290653023154"/>
    <n v="10"/>
    <x v="3"/>
  </r>
  <r>
    <x v="9"/>
    <x v="11"/>
    <x v="2"/>
    <n v="505343.223"/>
    <n v="-206593.99600000001"/>
    <n v="-75530"/>
    <n v="-47900"/>
    <n v="-72340"/>
    <n v="-402363.99600000004"/>
    <n v="102979.22699999996"/>
    <n v="0.20378076189220007"/>
    <n v="10"/>
    <x v="3"/>
  </r>
  <r>
    <x v="9"/>
    <x v="11"/>
    <x v="0"/>
    <n v="384127.69499999995"/>
    <n v="-226911.93"/>
    <n v="-82310"/>
    <n v="-54120"/>
    <n v="-40930"/>
    <n v="-404271.93"/>
    <n v="-20144.235000000044"/>
    <n v="-5.2441506463104796E-2"/>
    <n v="10"/>
    <x v="3"/>
  </r>
  <r>
    <x v="9"/>
    <x v="11"/>
    <x v="0"/>
    <n v="386527.24599999998"/>
    <n v="-218462.79"/>
    <n v="-73940"/>
    <n v="-47380"/>
    <n v="-59390"/>
    <n v="-399172.79000000004"/>
    <n v="-12645.544000000053"/>
    <n v="-3.2715789458215974E-2"/>
    <n v="10"/>
    <x v="3"/>
  </r>
  <r>
    <x v="9"/>
    <x v="11"/>
    <x v="0"/>
    <n v="459230.09299999994"/>
    <n v="-261938.698"/>
    <n v="-20440"/>
    <n v="-12520"/>
    <n v="-47010"/>
    <n v="-341908.69799999997"/>
    <n v="117321.39499999996"/>
    <n v="0.25547410064871334"/>
    <n v="10"/>
    <x v="3"/>
  </r>
  <r>
    <x v="9"/>
    <x v="11"/>
    <x v="0"/>
    <n v="163855.59400000001"/>
    <n v="-107871.07799999998"/>
    <n v="-90080"/>
    <n v="-63920"/>
    <n v="-50170"/>
    <n v="-312041.07799999998"/>
    <n v="-148185.48399999997"/>
    <n v="-0.9043663410112196"/>
    <n v="10"/>
    <x v="3"/>
  </r>
  <r>
    <x v="9"/>
    <x v="11"/>
    <x v="0"/>
    <n v="82418.384999999995"/>
    <n v="-51725.120999999999"/>
    <n v="-73340"/>
    <n v="-16320"/>
    <n v="-16620"/>
    <n v="-158005.12099999998"/>
    <n v="-75586.73599999999"/>
    <n v="-0.91711013264819485"/>
    <n v="10"/>
    <x v="3"/>
  </r>
  <r>
    <x v="9"/>
    <x v="11"/>
    <x v="1"/>
    <n v="44156.322"/>
    <n v="-27341.327999999998"/>
    <n v="-20390"/>
    <n v="-100950"/>
    <n v="-47350"/>
    <n v="-196031.32800000001"/>
    <n v="-151875.00599999999"/>
    <n v="-3.4394849734087907"/>
    <n v="10"/>
    <x v="3"/>
  </r>
  <r>
    <x v="9"/>
    <x v="11"/>
    <x v="2"/>
    <n v="58080.749999999993"/>
    <n v="-36120.839999999997"/>
    <n v="-16170"/>
    <n v="-82440"/>
    <n v="-59540"/>
    <n v="-194270.84"/>
    <n v="-136190.09"/>
    <n v="-2.344840416144764"/>
    <n v="10"/>
    <x v="3"/>
  </r>
  <r>
    <x v="9"/>
    <x v="11"/>
    <x v="0"/>
    <n v="670627.25799999991"/>
    <n v="-663871.84499999997"/>
    <n v="-33630"/>
    <n v="-33750"/>
    <n v="-37770"/>
    <n v="-769021.84499999997"/>
    <n v="-98394.587000000058"/>
    <n v="-0.14672023218000493"/>
    <n v="10"/>
    <x v="3"/>
  </r>
  <r>
    <x v="9"/>
    <x v="11"/>
    <x v="0"/>
    <n v="358300.13799999998"/>
    <n v="-282427.17300000001"/>
    <n v="-89020"/>
    <n v="-15070"/>
    <n v="-51490"/>
    <n v="-438007.17300000001"/>
    <n v="-79707.035000000033"/>
    <n v="-0.22245884538286179"/>
    <n v="10"/>
    <x v="3"/>
  </r>
  <r>
    <x v="9"/>
    <x v="11"/>
    <x v="0"/>
    <n v="114737.266"/>
    <n v="-164962.06299999999"/>
    <n v="-64520"/>
    <n v="-31240"/>
    <n v="-32630"/>
    <n v="-293352.06299999997"/>
    <n v="-178614.79699999996"/>
    <n v="-1.5567287179389473"/>
    <n v="10"/>
    <x v="3"/>
  </r>
  <r>
    <x v="9"/>
    <x v="11"/>
    <x v="1"/>
    <n v="32957.014999999999"/>
    <n v="-53042.71"/>
    <n v="-42130"/>
    <n v="-87770"/>
    <n v="-75360"/>
    <n v="-258302.71"/>
    <n v="-225345.69500000001"/>
    <n v="-6.8375638691792933"/>
    <n v="10"/>
    <x v="3"/>
  </r>
  <r>
    <x v="9"/>
    <x v="11"/>
    <x v="2"/>
    <n v="1863670.5499999998"/>
    <n v="-135912.049"/>
    <n v="-73450"/>
    <n v="-97510"/>
    <n v="-14390"/>
    <n v="-321262.049"/>
    <n v="1542408.5009999997"/>
    <n v="0.82761864804914143"/>
    <n v="10"/>
    <x v="3"/>
  </r>
  <r>
    <x v="9"/>
    <x v="11"/>
    <x v="0"/>
    <n v="195963.57899999997"/>
    <n v="-207512.35399999996"/>
    <n v="-106590"/>
    <n v="-59590"/>
    <n v="-86380"/>
    <n v="-460072.35399999993"/>
    <n v="-264108.77499999997"/>
    <n v="-1.3477441897506883"/>
    <n v="10"/>
    <x v="3"/>
  </r>
  <r>
    <x v="9"/>
    <x v="11"/>
    <x v="0"/>
    <n v="34116.201000000001"/>
    <n v="-14948.723999999998"/>
    <n v="-43510"/>
    <n v="-103180"/>
    <n v="-95030"/>
    <n v="-256668.72399999999"/>
    <n v="-222552.52299999999"/>
    <n v="-6.5233676809443111"/>
    <n v="10"/>
    <x v="3"/>
  </r>
  <r>
    <x v="9"/>
    <x v="11"/>
    <x v="1"/>
    <n v="8270.4580000000005"/>
    <n v="-3001.1029999999996"/>
    <n v="-76990"/>
    <n v="-88010"/>
    <n v="-64040"/>
    <n v="-232041.103"/>
    <n v="-223770.64499999999"/>
    <n v="-27.056620685335684"/>
    <n v="10"/>
    <x v="3"/>
  </r>
  <r>
    <x v="9"/>
    <x v="11"/>
    <x v="2"/>
    <n v="259875.90999999997"/>
    <n v="-76280.553999999989"/>
    <n v="-104770"/>
    <n v="-60340"/>
    <n v="-45860"/>
    <n v="-287250.554"/>
    <n v="-27374.644000000029"/>
    <n v="-0.10533736659161687"/>
    <n v="10"/>
    <x v="3"/>
  </r>
  <r>
    <x v="9"/>
    <x v="11"/>
    <x v="0"/>
    <n v="44537.352999999996"/>
    <n v="-11155.83"/>
    <n v="-23170"/>
    <n v="-31970"/>
    <n v="-52810"/>
    <n v="-119105.83"/>
    <n v="-74568.477000000014"/>
    <n v="-1.6742907240131675"/>
    <n v="10"/>
    <x v="3"/>
  </r>
  <r>
    <x v="9"/>
    <x v="11"/>
    <x v="0"/>
    <n v="105521.003"/>
    <n v="-26263.559000000001"/>
    <n v="-71130"/>
    <n v="-97880"/>
    <n v="-43000"/>
    <n v="-238273.55900000001"/>
    <n v="-132752.55600000001"/>
    <n v="-1.2580676095355161"/>
    <n v="10"/>
    <x v="3"/>
  </r>
  <r>
    <x v="9"/>
    <x v="11"/>
    <x v="0"/>
    <n v="156169.01299999998"/>
    <n v="-16399.613999999998"/>
    <n v="-72820"/>
    <n v="-23010"/>
    <n v="-92120"/>
    <n v="-204349.614"/>
    <n v="-48180.601000000024"/>
    <n v="-0.30851575529903635"/>
    <n v="10"/>
    <x v="3"/>
  </r>
  <r>
    <x v="9"/>
    <x v="11"/>
    <x v="1"/>
    <n v="13355.481999999998"/>
    <n v="-6656.1949999999997"/>
    <n v="-50750"/>
    <n v="-106320"/>
    <n v="-99910"/>
    <n v="-263636.19500000001"/>
    <n v="-250280.71300000002"/>
    <n v="-18.739923650827432"/>
    <n v="10"/>
    <x v="3"/>
  </r>
  <r>
    <x v="9"/>
    <x v="11"/>
    <x v="2"/>
    <n v="1834826.5319999997"/>
    <n v="-345028.02599999995"/>
    <n v="-88770"/>
    <n v="-100570"/>
    <n v="-63310"/>
    <n v="-597678.02599999995"/>
    <n v="1237148.5059999996"/>
    <n v="0.67425911083348111"/>
    <n v="10"/>
    <x v="3"/>
  </r>
  <r>
    <x v="9"/>
    <x v="11"/>
    <x v="3"/>
    <n v="2115244.67"/>
    <n v="-191480.41500000001"/>
    <n v="-70130"/>
    <n v="-108380"/>
    <n v="-83950"/>
    <n v="-453940.41500000004"/>
    <n v="1661304.2549999999"/>
    <n v="0.78539578828013312"/>
    <n v="10"/>
    <x v="3"/>
  </r>
  <r>
    <x v="9"/>
    <x v="11"/>
    <x v="0"/>
    <n v="141608.34099999999"/>
    <n v="-49570.387999999992"/>
    <n v="-30010"/>
    <n v="-47450"/>
    <n v="-58700"/>
    <n v="-185730.38799999998"/>
    <n v="-44122.046999999991"/>
    <n v="-0.31157802350074842"/>
    <n v="10"/>
    <x v="3"/>
  </r>
  <r>
    <x v="9"/>
    <x v="11"/>
    <x v="1"/>
    <n v="87976.7"/>
    <n v="-58266.774999999994"/>
    <n v="-107110"/>
    <n v="-29190"/>
    <n v="-15800"/>
    <n v="-210366.77499999999"/>
    <n v="-122390.075"/>
    <n v="-1.3911646492764562"/>
    <n v="10"/>
    <x v="3"/>
  </r>
  <r>
    <x v="9"/>
    <x v="11"/>
    <x v="2"/>
    <n v="45438.358"/>
    <n v="-29353.547999999999"/>
    <n v="-15560"/>
    <n v="-28100"/>
    <n v="-76030"/>
    <n v="-149043.54800000001"/>
    <n v="-103605.19"/>
    <n v="-2.2801261876584538"/>
    <n v="10"/>
    <x v="3"/>
  </r>
  <r>
    <x v="9"/>
    <x v="11"/>
    <x v="3"/>
    <n v="89981.43"/>
    <n v="-112806.855"/>
    <n v="-17740"/>
    <n v="-94520"/>
    <n v="-104720"/>
    <n v="-329786.85499999998"/>
    <n v="-239805.42499999999"/>
    <n v="-2.6650546118237952"/>
    <n v="10"/>
    <x v="3"/>
  </r>
  <r>
    <x v="9"/>
    <x v="12"/>
    <x v="0"/>
    <n v="1107844.9479999999"/>
    <n v="-540104.26399999997"/>
    <n v="-67650"/>
    <n v="-50190"/>
    <n v="-103620"/>
    <n v="-761564.26399999997"/>
    <n v="346280.68399999989"/>
    <n v="0.31257143395846393"/>
    <n v="10"/>
    <x v="3"/>
  </r>
  <r>
    <x v="9"/>
    <x v="12"/>
    <x v="1"/>
    <n v="586916.71499999997"/>
    <n v="-210479.84999999998"/>
    <n v="-24410"/>
    <n v="-107600"/>
    <n v="-40400"/>
    <n v="-382889.85"/>
    <n v="204026.86499999999"/>
    <n v="0.34762490109009758"/>
    <n v="10"/>
    <x v="3"/>
  </r>
  <r>
    <x v="9"/>
    <x v="12"/>
    <x v="2"/>
    <n v="67470.004000000001"/>
    <n v="-9726.8849999999984"/>
    <n v="-14560"/>
    <n v="-38910"/>
    <n v="-37700"/>
    <n v="-100896.88499999999"/>
    <n v="-33426.880999999994"/>
    <n v="-0.49543321503286103"/>
    <n v="10"/>
    <x v="3"/>
  </r>
  <r>
    <x v="9"/>
    <x v="12"/>
    <x v="3"/>
    <n v="22507.303"/>
    <n v="-16837.519999999997"/>
    <n v="-94590"/>
    <n v="-20990"/>
    <n v="-79160"/>
    <n v="-211577.52"/>
    <n v="-189070.217"/>
    <n v="-8.4003941742820096"/>
    <n v="10"/>
    <x v="3"/>
  </r>
  <r>
    <x v="9"/>
    <x v="12"/>
    <x v="0"/>
    <n v="116050.00399999999"/>
    <n v="-61432.091"/>
    <n v="-15110"/>
    <n v="-80800"/>
    <n v="-91590"/>
    <n v="-248932.09100000001"/>
    <n v="-132882.08700000003"/>
    <n v="-1.1450416408430286"/>
    <n v="10"/>
    <x v="3"/>
  </r>
  <r>
    <x v="9"/>
    <x v="12"/>
    <x v="1"/>
    <n v="1585092.4739999997"/>
    <n v="-786752.28800000006"/>
    <n v="-93500"/>
    <n v="-35070"/>
    <n v="-38360"/>
    <n v="-953682.28800000006"/>
    <n v="631410.18599999964"/>
    <n v="0.39834280734841199"/>
    <n v="10"/>
    <x v="3"/>
  </r>
  <r>
    <x v="9"/>
    <x v="12"/>
    <x v="2"/>
    <n v="1019487.1189999998"/>
    <n v="-606326.65099999995"/>
    <n v="-18770"/>
    <n v="-39580"/>
    <n v="-53020"/>
    <n v="-717696.65099999995"/>
    <n v="301790.46799999988"/>
    <n v="0.29602185488721211"/>
    <n v="10"/>
    <x v="3"/>
  </r>
  <r>
    <x v="9"/>
    <x v="12"/>
    <x v="3"/>
    <n v="948457.20200000005"/>
    <n v="-522458.82499999995"/>
    <n v="-104620"/>
    <n v="-108280"/>
    <n v="-70380"/>
    <n v="-805738.82499999995"/>
    <n v="142718.37700000009"/>
    <n v="0.15047424037589846"/>
    <n v="10"/>
    <x v="3"/>
  </r>
  <r>
    <x v="9"/>
    <x v="12"/>
    <x v="0"/>
    <n v="135903.24299999999"/>
    <n v="-40411.889000000003"/>
    <n v="-20540"/>
    <n v="-48920"/>
    <n v="-38370"/>
    <n v="-148241.889"/>
    <n v="-12338.646000000008"/>
    <n v="-9.0789930597903454E-2"/>
    <n v="10"/>
    <x v="3"/>
  </r>
  <r>
    <x v="9"/>
    <x v="12"/>
    <x v="0"/>
    <n v="249750.48699999996"/>
    <n v="-349308.12699999998"/>
    <n v="-65170"/>
    <n v="-92840"/>
    <n v="-87650"/>
    <n v="-594968.12699999998"/>
    <n v="-345217.64"/>
    <n v="-1.3822501174942656"/>
    <n v="10"/>
    <x v="3"/>
  </r>
  <r>
    <x v="9"/>
    <x v="12"/>
    <x v="1"/>
    <n v="25673.017999999996"/>
    <n v="-30984.827999999998"/>
    <n v="-87870"/>
    <n v="-18240"/>
    <n v="-73200"/>
    <n v="-210294.82800000001"/>
    <n v="-184621.81"/>
    <n v="-7.1912780180343434"/>
    <n v="10"/>
    <x v="3"/>
  </r>
  <r>
    <x v="9"/>
    <x v="12"/>
    <x v="2"/>
    <n v="36635.402999999998"/>
    <n v="-46359.14499999999"/>
    <n v="-56960"/>
    <n v="-46600"/>
    <n v="-85660"/>
    <n v="-235579.14499999999"/>
    <n v="-198943.742"/>
    <n v="-5.430368597282798"/>
    <n v="10"/>
    <x v="3"/>
  </r>
  <r>
    <x v="9"/>
    <x v="12"/>
    <x v="0"/>
    <n v="202513.72399999999"/>
    <n v="-25213.691999999995"/>
    <n v="-57570"/>
    <n v="-13600"/>
    <n v="-103500"/>
    <n v="-199883.69199999998"/>
    <n v="2630.0320000000065"/>
    <n v="1.2986932184408434E-2"/>
    <n v="10"/>
    <x v="3"/>
  </r>
  <r>
    <x v="9"/>
    <x v="12"/>
    <x v="1"/>
    <n v="1541011.0659999999"/>
    <n v="-66101.133000000002"/>
    <n v="-20320"/>
    <n v="-73150"/>
    <n v="-38450"/>
    <n v="-198021.133"/>
    <n v="1342989.933"/>
    <n v="0.87149921413997167"/>
    <n v="10"/>
    <x v="3"/>
  </r>
  <r>
    <x v="9"/>
    <x v="12"/>
    <x v="2"/>
    <n v="83093.310999999987"/>
    <n v="-5697.692"/>
    <n v="-102840"/>
    <n v="-68920"/>
    <n v="-63330"/>
    <n v="-240787.69200000001"/>
    <n v="-157694.38100000002"/>
    <n v="-1.8977987409840973"/>
    <n v="10"/>
    <x v="3"/>
  </r>
  <r>
    <x v="9"/>
    <x v="12"/>
    <x v="0"/>
    <n v="41039.088999999993"/>
    <n v="-7393.4069999999992"/>
    <n v="-38530"/>
    <n v="-49590"/>
    <n v="-15490"/>
    <n v="-111003.40700000001"/>
    <n v="-69964.318000000014"/>
    <n v="-1.7048214203780212"/>
    <n v="10"/>
    <x v="3"/>
  </r>
  <r>
    <x v="9"/>
    <x v="12"/>
    <x v="1"/>
    <n v="1274221.3609999998"/>
    <n v="-87849.37"/>
    <n v="-29950"/>
    <n v="-65400"/>
    <n v="-65200"/>
    <n v="-248399.37"/>
    <n v="1025821.9909999998"/>
    <n v="0.80505791410916394"/>
    <n v="10"/>
    <x v="3"/>
  </r>
  <r>
    <x v="9"/>
    <x v="12"/>
    <x v="2"/>
    <n v="565804.652"/>
    <n v="-28273.763000000003"/>
    <n v="-94360"/>
    <n v="-32220"/>
    <n v="-46440"/>
    <n v="-201293.76300000001"/>
    <n v="364510.88899999997"/>
    <n v="0.64423452106929646"/>
    <n v="10"/>
    <x v="3"/>
  </r>
  <r>
    <x v="9"/>
    <x v="12"/>
    <x v="0"/>
    <n v="38829.188999999998"/>
    <n v="-20035.042999999998"/>
    <n v="-30250"/>
    <n v="-40050"/>
    <n v="-29350"/>
    <n v="-119685.04300000001"/>
    <n v="-80855.854000000007"/>
    <n v="-2.082347225949015"/>
    <n v="10"/>
    <x v="3"/>
  </r>
  <r>
    <x v="9"/>
    <x v="12"/>
    <x v="0"/>
    <n v="155400.02099999998"/>
    <n v="-32330.319000000003"/>
    <n v="-102980"/>
    <n v="-90030"/>
    <n v="-55290"/>
    <n v="-280630.31900000002"/>
    <n v="-125230.29800000004"/>
    <n v="-0.8058576645880895"/>
    <n v="10"/>
    <x v="3"/>
  </r>
  <r>
    <x v="9"/>
    <x v="12"/>
    <x v="0"/>
    <n v="37069.766999999993"/>
    <n v="-11029.934999999999"/>
    <n v="-96610"/>
    <n v="-98610"/>
    <n v="-66850"/>
    <n v="-273099.935"/>
    <n v="-236030.16800000001"/>
    <n v="-6.3671877948410103"/>
    <n v="10"/>
    <x v="3"/>
  </r>
  <r>
    <x v="9"/>
    <x v="12"/>
    <x v="0"/>
    <n v="49441.426999999996"/>
    <n v="-12690.517"/>
    <n v="-52550"/>
    <n v="-81720"/>
    <n v="-51840"/>
    <n v="-198800.51699999999"/>
    <n v="-149359.09"/>
    <n v="-3.0209299986426363"/>
    <n v="10"/>
    <x v="3"/>
  </r>
  <r>
    <x v="9"/>
    <x v="12"/>
    <x v="0"/>
    <n v="12051.857999999998"/>
    <n v="-4495.75"/>
    <n v="-85170"/>
    <n v="-37120"/>
    <n v="-88150"/>
    <n v="-214935.75"/>
    <n v="-202883.89199999999"/>
    <n v="-16.834241823957768"/>
    <n v="10"/>
    <x v="3"/>
  </r>
  <r>
    <x v="9"/>
    <x v="12"/>
    <x v="0"/>
    <n v="90024.472999999998"/>
    <n v="-6565.4329999999991"/>
    <n v="-94720"/>
    <n v="-96330"/>
    <n v="-19670"/>
    <n v="-217285.43299999999"/>
    <n v="-127260.95999999999"/>
    <n v="-1.4136262702698632"/>
    <n v="10"/>
    <x v="3"/>
  </r>
  <r>
    <x v="9"/>
    <x v="12"/>
    <x v="0"/>
    <n v="65704.365999999995"/>
    <n v="-31574.024999999998"/>
    <n v="-28790"/>
    <n v="-67870"/>
    <n v="-47710"/>
    <n v="-175944.02499999999"/>
    <n v="-110239.659"/>
    <n v="-1.6778132978255966"/>
    <n v="10"/>
    <x v="3"/>
  </r>
  <r>
    <x v="9"/>
    <x v="12"/>
    <x v="0"/>
    <n v="19798.834999999999"/>
    <n v="-13096.208999999999"/>
    <n v="-72980"/>
    <n v="-76140"/>
    <n v="-102550"/>
    <n v="-264766.20899999997"/>
    <n v="-244967.37399999998"/>
    <n v="-12.372817592550268"/>
    <n v="10"/>
    <x v="3"/>
  </r>
  <r>
    <x v="9"/>
    <x v="12"/>
    <x v="0"/>
    <n v="191788.59"/>
    <n v="-37543.218999999997"/>
    <n v="-64430"/>
    <n v="-83540"/>
    <n v="-26980"/>
    <n v="-212493.21899999998"/>
    <n v="-20704.628999999986"/>
    <n v="-0.1079554784776299"/>
    <n v="10"/>
    <x v="3"/>
  </r>
  <r>
    <x v="9"/>
    <x v="12"/>
    <x v="0"/>
    <n v="173564.53099999999"/>
    <n v="-104146.357"/>
    <n v="-20910"/>
    <n v="-107030"/>
    <n v="-76670"/>
    <n v="-308756.35700000002"/>
    <n v="-135191.82600000003"/>
    <n v="-0.77891390148140371"/>
    <n v="10"/>
    <x v="3"/>
  </r>
  <r>
    <x v="9"/>
    <x v="12"/>
    <x v="0"/>
    <n v="314777.98800000001"/>
    <n v="-99292.850999999995"/>
    <n v="-60160"/>
    <n v="-56470"/>
    <n v="-42340"/>
    <n v="-258262.851"/>
    <n v="56515.137000000017"/>
    <n v="0.17953967289478961"/>
    <n v="10"/>
    <x v="3"/>
  </r>
  <r>
    <x v="9"/>
    <x v="12"/>
    <x v="0"/>
    <n v="328188.61599999998"/>
    <n v="-109282.43899999998"/>
    <n v="-102710"/>
    <n v="-42340"/>
    <n v="-90990"/>
    <n v="-345322.43900000001"/>
    <n v="-17133.823000000033"/>
    <n v="-5.2207243532176734E-2"/>
    <n v="10"/>
    <x v="3"/>
  </r>
  <r>
    <x v="9"/>
    <x v="12"/>
    <x v="0"/>
    <n v="41037.199000000001"/>
    <n v="-39740.147999999994"/>
    <n v="-16040"/>
    <n v="-93370"/>
    <n v="-38360"/>
    <n v="-187510.14799999999"/>
    <n v="-146472.94899999999"/>
    <n v="-3.5692725763276387"/>
    <n v="10"/>
    <x v="3"/>
  </r>
  <r>
    <x v="9"/>
    <x v="12"/>
    <x v="0"/>
    <n v="161780.66099999999"/>
    <n v="-69079.583999999988"/>
    <n v="-30440"/>
    <n v="-19670"/>
    <n v="-87010"/>
    <n v="-206199.58399999997"/>
    <n v="-44418.922999999981"/>
    <n v="-0.27456262525716829"/>
    <n v="10"/>
    <x v="3"/>
  </r>
  <r>
    <x v="9"/>
    <x v="12"/>
    <x v="0"/>
    <n v="42494.858"/>
    <n v="-19049.8"/>
    <n v="-18560"/>
    <n v="-64290"/>
    <n v="-38170"/>
    <n v="-140069.79999999999"/>
    <n v="-97574.941999999981"/>
    <n v="-2.2961587964360297"/>
    <n v="10"/>
    <x v="3"/>
  </r>
  <r>
    <x v="9"/>
    <x v="12"/>
    <x v="0"/>
    <n v="69289.317999999999"/>
    <n v="-52707.675999999999"/>
    <n v="-38370"/>
    <n v="-88780"/>
    <n v="-34340"/>
    <n v="-214197.67600000001"/>
    <n v="-144908.35800000001"/>
    <n v="-2.0913520609338372"/>
    <n v="10"/>
    <x v="3"/>
  </r>
  <r>
    <x v="9"/>
    <x v="12"/>
    <x v="0"/>
    <n v="267996.04300000001"/>
    <n v="-32176.206999999999"/>
    <n v="-104060"/>
    <n v="-25580"/>
    <n v="-32290"/>
    <n v="-194106.20699999999"/>
    <n v="73889.83600000001"/>
    <n v="0.27571241415680159"/>
    <n v="10"/>
    <x v="3"/>
  </r>
  <r>
    <x v="9"/>
    <x v="12"/>
    <x v="0"/>
    <n v="99999.234999999986"/>
    <n v="-13023.835999999999"/>
    <n v="-47810"/>
    <n v="-40150"/>
    <n v="-107930"/>
    <n v="-208913.83600000001"/>
    <n v="-108914.60100000002"/>
    <n v="-1.089154342030717"/>
    <n v="10"/>
    <x v="3"/>
  </r>
  <r>
    <x v="9"/>
    <x v="12"/>
    <x v="0"/>
    <n v="44361.645999999993"/>
    <n v="-5459.0689999999995"/>
    <n v="-53120"/>
    <n v="-74880"/>
    <n v="-60270"/>
    <n v="-193729.06899999999"/>
    <n v="-149367.42300000001"/>
    <n v="-3.3670396946046597"/>
    <n v="10"/>
    <x v="3"/>
  </r>
  <r>
    <x v="9"/>
    <x v="12"/>
    <x v="0"/>
    <n v="238501.788"/>
    <n v="-20123.242999999999"/>
    <n v="-73070"/>
    <n v="-71440"/>
    <n v="-22810"/>
    <n v="-187443.24299999999"/>
    <n v="51058.545000000013"/>
    <n v="0.21408034475615761"/>
    <n v="10"/>
    <x v="3"/>
  </r>
  <r>
    <x v="9"/>
    <x v="12"/>
    <x v="0"/>
    <n v="49346.766000000003"/>
    <n v="-3624.9219999999996"/>
    <n v="-78160"/>
    <n v="-73700"/>
    <n v="-49350"/>
    <n v="-204834.92199999999"/>
    <n v="-155488.15599999999"/>
    <n v="-3.1509289990756431"/>
    <n v="10"/>
    <x v="3"/>
  </r>
  <r>
    <x v="9"/>
    <x v="12"/>
    <x v="0"/>
    <n v="86073.861999999994"/>
    <n v="-16245.564999999999"/>
    <n v="-99670"/>
    <n v="-81600"/>
    <n v="-76810"/>
    <n v="-274325.565"/>
    <n v="-188251.70300000001"/>
    <n v="-2.1870948813706073"/>
    <n v="10"/>
    <x v="3"/>
  </r>
  <r>
    <x v="9"/>
    <x v="12"/>
    <x v="0"/>
    <n v="73507.468999999997"/>
    <n v="-12431.859999999999"/>
    <n v="-75710"/>
    <n v="-57910"/>
    <n v="-71390"/>
    <n v="-217441.86"/>
    <n v="-143934.391"/>
    <n v="-1.9580920545638703"/>
    <n v="10"/>
    <x v="3"/>
  </r>
  <r>
    <x v="9"/>
    <x v="12"/>
    <x v="0"/>
    <n v="3755921.8829999999"/>
    <n v="-257625.20699999994"/>
    <n v="-73710"/>
    <n v="-70430"/>
    <n v="-87750"/>
    <n v="-489515.20699999994"/>
    <n v="3266406.676"/>
    <n v="0.86966842702037106"/>
    <n v="10"/>
    <x v="3"/>
  </r>
  <r>
    <x v="9"/>
    <x v="12"/>
    <x v="0"/>
    <n v="109594.954"/>
    <n v="-31399.458999999999"/>
    <n v="-16330"/>
    <n v="-107660"/>
    <n v="-61810"/>
    <n v="-217199.459"/>
    <n v="-107604.505"/>
    <n v="-0.98183813280308518"/>
    <n v="10"/>
    <x v="3"/>
  </r>
  <r>
    <x v="9"/>
    <x v="12"/>
    <x v="0"/>
    <n v="47295.576999999997"/>
    <n v="-21610.315999999999"/>
    <n v="-98530"/>
    <n v="-36700"/>
    <n v="-81380"/>
    <n v="-238220.31599999999"/>
    <n v="-190924.739"/>
    <n v="-4.0368413097064026"/>
    <n v="10"/>
    <x v="3"/>
  </r>
  <r>
    <x v="9"/>
    <x v="12"/>
    <x v="1"/>
    <n v="2799.3490000000002"/>
    <n v="-2474.346"/>
    <n v="-25320"/>
    <n v="-79630"/>
    <n v="-69860"/>
    <n v="-177284.34599999999"/>
    <n v="-174484.997"/>
    <n v="-62.330562212857345"/>
    <n v="10"/>
    <x v="3"/>
  </r>
  <r>
    <x v="9"/>
    <x v="12"/>
    <x v="2"/>
    <n v="133850.98300000001"/>
    <n v="-42103.935999999994"/>
    <n v="-104850"/>
    <n v="-37640"/>
    <n v="-33520"/>
    <n v="-218113.93599999999"/>
    <n v="-84262.95299999998"/>
    <n v="-0.62952808497491552"/>
    <n v="10"/>
    <x v="3"/>
  </r>
  <r>
    <x v="9"/>
    <x v="12"/>
    <x v="0"/>
    <n v="490243.46"/>
    <n v="-111557.90099999998"/>
    <n v="-92520"/>
    <n v="-97690"/>
    <n v="-15600"/>
    <n v="-317367.90099999995"/>
    <n v="172875.55900000007"/>
    <n v="0.35263205550972582"/>
    <n v="10"/>
    <x v="3"/>
  </r>
  <r>
    <x v="9"/>
    <x v="12"/>
    <x v="0"/>
    <n v="791354.66199999989"/>
    <n v="-195978.90199999997"/>
    <n v="-99070"/>
    <n v="-41740"/>
    <n v="-13970"/>
    <n v="-350758.902"/>
    <n v="440595.75999999989"/>
    <n v="0.55676143852678783"/>
    <n v="10"/>
    <x v="3"/>
  </r>
  <r>
    <x v="9"/>
    <x v="12"/>
    <x v="0"/>
    <n v="1236137.693"/>
    <n v="-21118.831999999999"/>
    <n v="-16660"/>
    <n v="-78790"/>
    <n v="-105350"/>
    <n v="-221918.83199999999"/>
    <n v="1014218.861"/>
    <n v="0.82047401898940397"/>
    <n v="10"/>
    <x v="3"/>
  </r>
  <r>
    <x v="9"/>
    <x v="12"/>
    <x v="0"/>
    <n v="314115.99099999998"/>
    <n v="-23331.202999999998"/>
    <n v="-94030"/>
    <n v="-66020"/>
    <n v="-96780"/>
    <n v="-280161.20299999998"/>
    <n v="33954.788"/>
    <n v="0.10809633693561307"/>
    <n v="10"/>
    <x v="3"/>
  </r>
  <r>
    <x v="9"/>
    <x v="12"/>
    <x v="0"/>
    <n v="474331.89999999997"/>
    <n v="-188452.83800000002"/>
    <n v="-18490"/>
    <n v="-35650"/>
    <n v="-92120"/>
    <n v="-334712.83799999999"/>
    <n v="139619.06199999998"/>
    <n v="0.29434887680967692"/>
    <n v="10"/>
    <x v="3"/>
  </r>
  <r>
    <x v="9"/>
    <x v="7"/>
    <x v="1"/>
    <n v="2133342.6939999997"/>
    <n v="-692148.96099999989"/>
    <n v="-48990"/>
    <n v="-15340"/>
    <n v="-19100"/>
    <n v="-775578.96099999989"/>
    <n v="1357763.7329999998"/>
    <n v="0.6364489572250599"/>
    <n v="10"/>
    <x v="3"/>
  </r>
  <r>
    <x v="9"/>
    <x v="7"/>
    <x v="2"/>
    <n v="433694.86999999994"/>
    <n v="-26753.888000000003"/>
    <n v="-94530"/>
    <n v="-67360"/>
    <n v="-45980"/>
    <n v="-234623.88800000001"/>
    <n v="199070.98199999993"/>
    <n v="0.45901161339538088"/>
    <n v="10"/>
    <x v="3"/>
  </r>
  <r>
    <x v="9"/>
    <x v="7"/>
    <x v="0"/>
    <n v="325056.56400000001"/>
    <n v="-171702.94399999999"/>
    <n v="-62410"/>
    <n v="-13090"/>
    <n v="-33240"/>
    <n v="-280442.94400000002"/>
    <n v="44613.619999999995"/>
    <n v="0.13724878972140983"/>
    <n v="10"/>
    <x v="3"/>
  </r>
  <r>
    <x v="9"/>
    <x v="7"/>
    <x v="0"/>
    <n v="1642508.2379999999"/>
    <n v="-1116587.99"/>
    <n v="-70780"/>
    <n v="-41870"/>
    <n v="-16430"/>
    <n v="-1245667.99"/>
    <n v="396840.24799999991"/>
    <n v="0.24160624514322829"/>
    <n v="10"/>
    <x v="3"/>
  </r>
  <r>
    <x v="9"/>
    <x v="7"/>
    <x v="0"/>
    <n v="960882.82499999995"/>
    <n v="-166429.71100000001"/>
    <n v="-24950"/>
    <n v="-72180"/>
    <n v="-80460"/>
    <n v="-344019.71100000001"/>
    <n v="616863.11399999994"/>
    <n v="0.64197537717463105"/>
    <n v="10"/>
    <x v="3"/>
  </r>
  <r>
    <x v="9"/>
    <x v="7"/>
    <x v="1"/>
    <n v="584483.46600000001"/>
    <n v="-119310.48499999999"/>
    <n v="-65620"/>
    <n v="-56540"/>
    <n v="-72370"/>
    <n v="-313840.48499999999"/>
    <n v="270642.98100000003"/>
    <n v="0.46304642773248272"/>
    <n v="10"/>
    <x v="3"/>
  </r>
  <r>
    <x v="9"/>
    <x v="7"/>
    <x v="2"/>
    <n v="744432.06599999988"/>
    <n v="-302200.19899999996"/>
    <n v="-26680"/>
    <n v="-44820"/>
    <n v="-67560"/>
    <n v="-441260.19899999996"/>
    <n v="303171.86699999991"/>
    <n v="0.40725256319090364"/>
    <n v="10"/>
    <x v="3"/>
  </r>
  <r>
    <x v="9"/>
    <x v="7"/>
    <x v="0"/>
    <n v="101130.46299999999"/>
    <n v="-14062.201999999999"/>
    <n v="-86270"/>
    <n v="-59320"/>
    <n v="-79250"/>
    <n v="-238902.20199999999"/>
    <n v="-137771.739"/>
    <n v="-1.3623169014859551"/>
    <n v="10"/>
    <x v="3"/>
  </r>
  <r>
    <x v="9"/>
    <x v="7"/>
    <x v="0"/>
    <n v="258354.53699999995"/>
    <n v="-50485.337"/>
    <n v="-67420"/>
    <n v="-92320"/>
    <n v="-82770"/>
    <n v="-292995.337"/>
    <n v="-34640.800000000047"/>
    <n v="-0.13408241404330382"/>
    <n v="10"/>
    <x v="3"/>
  </r>
  <r>
    <x v="9"/>
    <x v="7"/>
    <x v="1"/>
    <n v="204901.872"/>
    <n v="-56993.237000000001"/>
    <n v="-91730"/>
    <n v="-51000"/>
    <n v="-26630"/>
    <n v="-226353.23699999999"/>
    <n v="-21451.364999999991"/>
    <n v="-0.10469091761152866"/>
    <n v="10"/>
    <x v="3"/>
  </r>
  <r>
    <x v="9"/>
    <x v="7"/>
    <x v="2"/>
    <n v="1885950.8289999999"/>
    <n v="-1424481.4149999998"/>
    <n v="-14580"/>
    <n v="-98220"/>
    <n v="-65740"/>
    <n v="-1603021.4149999998"/>
    <n v="282929.41400000011"/>
    <n v="0.15001950721590107"/>
    <n v="10"/>
    <x v="3"/>
  </r>
  <r>
    <x v="9"/>
    <x v="7"/>
    <x v="0"/>
    <n v="1989741.9569999997"/>
    <n v="-38525.052999999993"/>
    <n v="-99230"/>
    <n v="-57420"/>
    <n v="-106750"/>
    <n v="-301925.05300000001"/>
    <n v="1687816.9039999996"/>
    <n v="0.84825919163145025"/>
    <n v="10"/>
    <x v="3"/>
  </r>
  <r>
    <x v="9"/>
    <x v="7"/>
    <x v="0"/>
    <n v="1096276.4749999999"/>
    <n v="-28075.991999999998"/>
    <n v="-100410"/>
    <n v="-107840"/>
    <n v="-32070"/>
    <n v="-268395.99199999997"/>
    <n v="827880.48299999989"/>
    <n v="0.75517490512600849"/>
    <n v="10"/>
    <x v="3"/>
  </r>
  <r>
    <x v="9"/>
    <x v="7"/>
    <x v="0"/>
    <n v="113960.245"/>
    <n v="-4600.8269999999993"/>
    <n v="-75030"/>
    <n v="-36020"/>
    <n v="-24430"/>
    <n v="-140080.82699999999"/>
    <n v="-26120.581999999995"/>
    <n v="-0.22920784348963094"/>
    <n v="10"/>
    <x v="3"/>
  </r>
  <r>
    <x v="9"/>
    <x v="7"/>
    <x v="1"/>
    <n v="2898070.602"/>
    <n v="-65041.815999999999"/>
    <n v="-37840"/>
    <n v="-62680"/>
    <n v="-20660"/>
    <n v="-186221.81599999999"/>
    <n v="2711848.7859999998"/>
    <n v="0.93574282977388967"/>
    <n v="10"/>
    <x v="3"/>
  </r>
  <r>
    <x v="9"/>
    <x v="7"/>
    <x v="2"/>
    <n v="187507.37599999999"/>
    <n v="-11063.626"/>
    <n v="-32070"/>
    <n v="-66090"/>
    <n v="-54020"/>
    <n v="-163243.62599999999"/>
    <n v="24263.75"/>
    <n v="0.12940157618119513"/>
    <n v="10"/>
    <x v="3"/>
  </r>
  <r>
    <x v="9"/>
    <x v="7"/>
    <x v="3"/>
    <n v="307568.35199999996"/>
    <n v="-54083.812999999995"/>
    <n v="-40000"/>
    <n v="-52250"/>
    <n v="-98310"/>
    <n v="-244643.81299999999"/>
    <n v="62924.538999999961"/>
    <n v="0.20458717091932777"/>
    <n v="10"/>
    <x v="3"/>
  </r>
  <r>
    <x v="9"/>
    <x v="7"/>
    <x v="0"/>
    <n v="139763.883"/>
    <n v="-23984.792999999998"/>
    <n v="-82330"/>
    <n v="-52600"/>
    <n v="-12620"/>
    <n v="-171534.79300000001"/>
    <n v="-31770.910000000003"/>
    <n v="-0.22731845536947484"/>
    <n v="10"/>
    <x v="3"/>
  </r>
  <r>
    <x v="9"/>
    <x v="7"/>
    <x v="1"/>
    <n v="454106.88399999996"/>
    <n v="-25092.536"/>
    <n v="-108300"/>
    <n v="-54120"/>
    <n v="-25750"/>
    <n v="-213262.53599999999"/>
    <n v="240844.34799999997"/>
    <n v="0.53036929517236742"/>
    <n v="10"/>
    <x v="3"/>
  </r>
  <r>
    <x v="9"/>
    <x v="7"/>
    <x v="2"/>
    <n v="153634.22899999999"/>
    <n v="-5878.3339999999998"/>
    <n v="-48910"/>
    <n v="-33670"/>
    <n v="-23320"/>
    <n v="-111778.334"/>
    <n v="41855.89499999999"/>
    <n v="0.27243860481117127"/>
    <n v="10"/>
    <x v="3"/>
  </r>
  <r>
    <x v="9"/>
    <x v="7"/>
    <x v="3"/>
    <n v="70483.482999999993"/>
    <n v="-31882.241999999995"/>
    <n v="-21680"/>
    <n v="-99560"/>
    <n v="-72000"/>
    <n v="-225122.242"/>
    <n v="-154638.75900000002"/>
    <n v="-2.1939715862225486"/>
    <n v="10"/>
    <x v="3"/>
  </r>
  <r>
    <x v="9"/>
    <x v="7"/>
    <x v="0"/>
    <n v="27837.326999999997"/>
    <n v="-26607.265999999996"/>
    <n v="-105410"/>
    <n v="-94530"/>
    <n v="-24120"/>
    <n v="-250667.266"/>
    <n v="-222829.93900000001"/>
    <n v="-8.0047175147240264"/>
    <n v="10"/>
    <x v="3"/>
  </r>
  <r>
    <x v="9"/>
    <x v="7"/>
    <x v="1"/>
    <n v="154514.01699999999"/>
    <n v="-93806.41899999998"/>
    <n v="-31830"/>
    <n v="-39710"/>
    <n v="-34240"/>
    <n v="-199586.41899999999"/>
    <n v="-45072.402000000002"/>
    <n v="-0.2917042924332231"/>
    <n v="10"/>
    <x v="3"/>
  </r>
  <r>
    <x v="9"/>
    <x v="7"/>
    <x v="2"/>
    <n v="16267.531000000001"/>
    <n v="-12085.255000000001"/>
    <n v="-58300"/>
    <n v="-54580"/>
    <n v="-26080"/>
    <n v="-151045.255"/>
    <n v="-134777.72400000002"/>
    <n v="-8.2850755901433359"/>
    <n v="10"/>
    <x v="3"/>
  </r>
  <r>
    <x v="9"/>
    <x v="7"/>
    <x v="3"/>
    <n v="339643.97599999997"/>
    <n v="-53767.483"/>
    <n v="-26890"/>
    <n v="-104860"/>
    <n v="-56480"/>
    <n v="-241997.48300000001"/>
    <n v="97646.492999999959"/>
    <n v="0.28749661380715896"/>
    <n v="10"/>
    <x v="3"/>
  </r>
  <r>
    <x v="9"/>
    <x v="7"/>
    <x v="0"/>
    <n v="20145.887999999999"/>
    <n v="-6513.29"/>
    <n v="-34040"/>
    <n v="-14590"/>
    <n v="-98450"/>
    <n v="-153593.29"/>
    <n v="-133447.402"/>
    <n v="-6.6240516178785471"/>
    <n v="10"/>
    <x v="3"/>
  </r>
  <r>
    <x v="9"/>
    <x v="7"/>
    <x v="1"/>
    <n v="32019.561000000002"/>
    <n v="-37088.883999999998"/>
    <n v="-67340"/>
    <n v="-34700"/>
    <n v="-90730"/>
    <n v="-229858.88399999999"/>
    <n v="-197839.32299999997"/>
    <n v="-6.1787019191175032"/>
    <n v="10"/>
    <x v="3"/>
  </r>
  <r>
    <x v="9"/>
    <x v="7"/>
    <x v="2"/>
    <n v="61257.853999999999"/>
    <n v="-61848.296999999999"/>
    <n v="-77830"/>
    <n v="-53590"/>
    <n v="-13070"/>
    <n v="-206338.29699999999"/>
    <n v="-145080.443"/>
    <n v="-2.3683566028937286"/>
    <n v="10"/>
    <x v="3"/>
  </r>
  <r>
    <x v="9"/>
    <x v="7"/>
    <x v="3"/>
    <n v="3954.3839999999996"/>
    <n v="-5051.3469999999998"/>
    <n v="-94030"/>
    <n v="-31790"/>
    <n v="-59070"/>
    <n v="-189941.34700000001"/>
    <n v="-185986.96300000002"/>
    <n v="-47.033106294178822"/>
    <n v="10"/>
    <x v="3"/>
  </r>
  <r>
    <x v="9"/>
    <x v="7"/>
    <x v="0"/>
    <n v="583060.33099999989"/>
    <n v="-183924.41899999997"/>
    <n v="-14230"/>
    <n v="-26960"/>
    <n v="-26840"/>
    <n v="-251954.41899999997"/>
    <n v="331105.91199999989"/>
    <n v="0.56787590305127444"/>
    <n v="10"/>
    <x v="3"/>
  </r>
  <r>
    <x v="9"/>
    <x v="7"/>
    <x v="0"/>
    <n v="146301.03599999999"/>
    <n v="-48394.724000000002"/>
    <n v="-27600"/>
    <n v="-18870"/>
    <n v="-15490"/>
    <n v="-110354.724"/>
    <n v="35946.311999999991"/>
    <n v="0.24570100788623256"/>
    <n v="10"/>
    <x v="3"/>
  </r>
  <r>
    <x v="9"/>
    <x v="7"/>
    <x v="1"/>
    <n v="24768.611000000001"/>
    <n v="-13144.306"/>
    <n v="-23070"/>
    <n v="-94140"/>
    <n v="-62850"/>
    <n v="-193204.30600000001"/>
    <n v="-168435.69500000001"/>
    <n v="-6.8003690235193242"/>
    <n v="10"/>
    <x v="3"/>
  </r>
  <r>
    <x v="9"/>
    <x v="7"/>
    <x v="2"/>
    <n v="162249.71"/>
    <n v="-25882.345999999998"/>
    <n v="-69340"/>
    <n v="-85470"/>
    <n v="-39950"/>
    <n v="-220642.34599999999"/>
    <n v="-58392.635999999999"/>
    <n v="-0.35989362323051305"/>
    <n v="10"/>
    <x v="3"/>
  </r>
  <r>
    <x v="9"/>
    <x v="7"/>
    <x v="0"/>
    <n v="65094.875999999989"/>
    <n v="-52293.976000000002"/>
    <n v="-52570"/>
    <n v="-103870"/>
    <n v="-97610"/>
    <n v="-306343.97600000002"/>
    <n v="-241249.10000000003"/>
    <n v="-3.7061150558148399"/>
    <n v="10"/>
    <x v="3"/>
  </r>
  <r>
    <x v="9"/>
    <x v="7"/>
    <x v="1"/>
    <n v="1119378.7149999999"/>
    <n v="-29999.053"/>
    <n v="-50640"/>
    <n v="-21130"/>
    <n v="-15750"/>
    <n v="-117519.053"/>
    <n v="1001859.6619999999"/>
    <n v="0.89501403642466082"/>
    <n v="10"/>
    <x v="3"/>
  </r>
  <r>
    <x v="9"/>
    <x v="7"/>
    <x v="2"/>
    <n v="77997.373999999996"/>
    <n v="-27292.978999999999"/>
    <n v="-83220"/>
    <n v="-60990"/>
    <n v="-91670"/>
    <n v="-263172.97899999999"/>
    <n v="-185175.60499999998"/>
    <n v="-2.3741261468623289"/>
    <n v="10"/>
    <x v="3"/>
  </r>
  <r>
    <x v="9"/>
    <x v="7"/>
    <x v="0"/>
    <n v="240955.81999999998"/>
    <n v="-32507.034"/>
    <n v="-94800"/>
    <n v="-68370"/>
    <n v="-32660"/>
    <n v="-228337.03399999999"/>
    <n v="12618.785999999993"/>
    <n v="5.2369708272661741E-2"/>
    <n v="10"/>
    <x v="3"/>
  </r>
  <r>
    <x v="9"/>
    <x v="7"/>
    <x v="1"/>
    <n v="47162.731"/>
    <n v="-10234.623"/>
    <n v="-108290"/>
    <n v="-98320"/>
    <n v="-82790"/>
    <n v="-299634.62300000002"/>
    <n v="-252471.89200000002"/>
    <n v="-5.3532076418560246"/>
    <n v="10"/>
    <x v="3"/>
  </r>
  <r>
    <x v="9"/>
    <x v="7"/>
    <x v="2"/>
    <n v="63850.702999999994"/>
    <n v="-7471.2189999999991"/>
    <n v="-33190"/>
    <n v="-19150"/>
    <n v="-95210"/>
    <n v="-155021.21900000001"/>
    <n v="-91170.516000000018"/>
    <n v="-1.4278701990172298"/>
    <n v="10"/>
    <x v="3"/>
  </r>
  <r>
    <x v="9"/>
    <x v="7"/>
    <x v="0"/>
    <n v="80053.077999999994"/>
    <n v="-6882.6449999999986"/>
    <n v="-38370"/>
    <n v="-90390"/>
    <n v="-20300"/>
    <n v="-155942.64499999999"/>
    <n v="-75889.566999999995"/>
    <n v="-0.94799061942377782"/>
    <n v="10"/>
    <x v="3"/>
  </r>
  <r>
    <x v="9"/>
    <x v="7"/>
    <x v="0"/>
    <n v="438865.10499999998"/>
    <n v="-92084.790000000008"/>
    <n v="-88110"/>
    <n v="-106320"/>
    <n v="-86130"/>
    <n v="-372644.79000000004"/>
    <n v="66220.314999999944"/>
    <n v="0.15088990727572188"/>
    <n v="10"/>
    <x v="3"/>
  </r>
  <r>
    <x v="9"/>
    <x v="7"/>
    <x v="0"/>
    <n v="64048.564999999995"/>
    <n v="-18358.829999999998"/>
    <n v="-85120"/>
    <n v="-68470"/>
    <n v="-41440"/>
    <n v="-213388.83"/>
    <n v="-149340.26499999998"/>
    <n v="-2.3316723021038799"/>
    <n v="10"/>
    <x v="3"/>
  </r>
  <r>
    <x v="9"/>
    <x v="7"/>
    <x v="0"/>
    <n v="1055514.9639999999"/>
    <n v="-67532.646999999997"/>
    <n v="-94370"/>
    <n v="-55660"/>
    <n v="-43230"/>
    <n v="-260792.647"/>
    <n v="794722.31699999992"/>
    <n v="0.75292378043443819"/>
    <n v="10"/>
    <x v="3"/>
  </r>
  <r>
    <x v="9"/>
    <x v="7"/>
    <x v="0"/>
    <n v="154205.05799999999"/>
    <n v="-77969.471999999994"/>
    <n v="-72230"/>
    <n v="-82300"/>
    <n v="-38650"/>
    <n v="-271149.47200000001"/>
    <n v="-116944.41400000002"/>
    <n v="-0.75836950821677995"/>
    <n v="10"/>
    <x v="3"/>
  </r>
  <r>
    <x v="9"/>
    <x v="7"/>
    <x v="0"/>
    <n v="690110.32299999997"/>
    <n v="-214417.90999999997"/>
    <n v="-45250"/>
    <n v="-33740"/>
    <n v="-68560"/>
    <n v="-361967.91"/>
    <n v="328142.413"/>
    <n v="0.47549268872478528"/>
    <n v="10"/>
    <x v="3"/>
  </r>
  <r>
    <x v="9"/>
    <x v="7"/>
    <x v="0"/>
    <n v="888458.74599999993"/>
    <n v="-191032.772"/>
    <n v="-105690"/>
    <n v="-60150"/>
    <n v="-104270"/>
    <n v="-461142.772"/>
    <n v="427315.97399999993"/>
    <n v="0.48096321401961861"/>
    <n v="10"/>
    <x v="3"/>
  </r>
  <r>
    <x v="9"/>
    <x v="7"/>
    <x v="0"/>
    <n v="28681.218999999997"/>
    <n v="-9559.3539999999994"/>
    <n v="-42730"/>
    <n v="-41220"/>
    <n v="-96450"/>
    <n v="-189959.35399999999"/>
    <n v="-161278.13500000001"/>
    <n v="-5.6231269319480468"/>
    <n v="10"/>
    <x v="3"/>
  </r>
  <r>
    <x v="9"/>
    <x v="7"/>
    <x v="0"/>
    <n v="1965220.5579999997"/>
    <n v="-10134.473999999998"/>
    <n v="-97910"/>
    <n v="-45980"/>
    <n v="-14440"/>
    <n v="-168464.47399999999"/>
    <n v="1796756.0839999998"/>
    <n v="0.91427706507841244"/>
    <n v="10"/>
    <x v="3"/>
  </r>
  <r>
    <x v="9"/>
    <x v="7"/>
    <x v="0"/>
    <n v="97177.899000000005"/>
    <n v="-18097.806999999997"/>
    <n v="-42800"/>
    <n v="-64210"/>
    <n v="-62900"/>
    <n v="-188007.807"/>
    <n v="-90829.907999999996"/>
    <n v="-0.93467659760785726"/>
    <n v="10"/>
    <x v="3"/>
  </r>
  <r>
    <x v="9"/>
    <x v="7"/>
    <x v="0"/>
    <n v="33444.340999999993"/>
    <n v="-6594.8469999999988"/>
    <n v="-88020"/>
    <n v="-101960"/>
    <n v="-51350"/>
    <n v="-247924.84700000001"/>
    <n v="-214480.50600000002"/>
    <n v="-6.4130582211202807"/>
    <n v="10"/>
    <x v="3"/>
  </r>
  <r>
    <x v="9"/>
    <x v="7"/>
    <x v="0"/>
    <n v="99023.232000000004"/>
    <n v="-11852.245999999999"/>
    <n v="-97680"/>
    <n v="-14940"/>
    <n v="-93490"/>
    <n v="-217962.24599999998"/>
    <n v="-118939.01399999998"/>
    <n v="-1.2011223184474527"/>
    <n v="10"/>
    <x v="3"/>
  </r>
  <r>
    <x v="9"/>
    <x v="7"/>
    <x v="0"/>
    <n v="2744141.477"/>
    <n v="-235101.538"/>
    <n v="-18790"/>
    <n v="-41360"/>
    <n v="-41120"/>
    <n v="-336371.538"/>
    <n v="2407769.9389999998"/>
    <n v="0.87742194022454911"/>
    <n v="10"/>
    <x v="3"/>
  </r>
  <r>
    <x v="9"/>
    <x v="7"/>
    <x v="0"/>
    <n v="44824.870999999999"/>
    <n v="-7059.9059999999999"/>
    <n v="-43610"/>
    <n v="-49140"/>
    <n v="-89120"/>
    <n v="-188929.90599999999"/>
    <n v="-144105.03499999997"/>
    <n v="-3.214845503961405"/>
    <n v="10"/>
    <x v="3"/>
  </r>
  <r>
    <x v="9"/>
    <x v="7"/>
    <x v="0"/>
    <n v="87604.37"/>
    <n v="-16633.75"/>
    <n v="-15830"/>
    <n v="-59810"/>
    <n v="-18360"/>
    <n v="-110633.75"/>
    <n v="-23029.380000000005"/>
    <n v="-0.26287935179489341"/>
    <n v="10"/>
    <x v="3"/>
  </r>
  <r>
    <x v="9"/>
    <x v="7"/>
    <x v="0"/>
    <n v="45305.203999999998"/>
    <n v="-15016.812999999998"/>
    <n v="-60330"/>
    <n v="-52770"/>
    <n v="-44740"/>
    <n v="-172856.81299999999"/>
    <n v="-127551.609"/>
    <n v="-2.8153853804521001"/>
    <n v="10"/>
    <x v="3"/>
  </r>
  <r>
    <x v="9"/>
    <x v="18"/>
    <x v="0"/>
    <n v="-1114.162"/>
    <n v="83.418999999999997"/>
    <n v="-108020"/>
    <n v="-73400"/>
    <n v="-14270"/>
    <n v="-195606.58100000001"/>
    <n v="-196720.74300000002"/>
    <n v="176.5638596541616"/>
    <n v="10"/>
    <x v="3"/>
  </r>
  <r>
    <x v="9"/>
    <x v="18"/>
    <x v="0"/>
    <n v="10723.915999999999"/>
    <n v="-8585.2829999999994"/>
    <n v="-82030"/>
    <n v="-15740"/>
    <n v="-79250"/>
    <n v="-185605.283"/>
    <n v="-174881.367"/>
    <n v="-16.307603211364206"/>
    <n v="10"/>
    <x v="3"/>
  </r>
  <r>
    <x v="9"/>
    <x v="18"/>
    <x v="0"/>
    <n v="251778.12799999997"/>
    <n v="-254066.34399999998"/>
    <n v="-19120"/>
    <n v="-13680"/>
    <n v="-92450"/>
    <n v="-379316.34399999998"/>
    <n v="-127538.21600000001"/>
    <n v="-0.50655002089776457"/>
    <n v="10"/>
    <x v="3"/>
  </r>
  <r>
    <x v="9"/>
    <x v="18"/>
    <x v="0"/>
    <n v="1017276.3859999999"/>
    <n v="-58675.841"/>
    <n v="-68780"/>
    <n v="-68340"/>
    <n v="-41860"/>
    <n v="-237655.84100000001"/>
    <n v="779620.54499999993"/>
    <n v="0.76638026374083157"/>
    <n v="10"/>
    <x v="3"/>
  </r>
  <r>
    <x v="9"/>
    <x v="18"/>
    <x v="0"/>
    <n v="891615.52199999988"/>
    <n v="-88501.314999999988"/>
    <n v="-100430"/>
    <n v="-98260"/>
    <n v="-107030"/>
    <n v="-394221.315"/>
    <n v="497394.20699999988"/>
    <n v="0.55785727673771923"/>
    <n v="10"/>
    <x v="3"/>
  </r>
  <r>
    <x v="9"/>
    <x v="18"/>
    <x v="0"/>
    <n v="1299349.317"/>
    <n v="-121906.08499999998"/>
    <n v="-76170"/>
    <n v="-39750"/>
    <n v="-35690"/>
    <n v="-273516.08499999996"/>
    <n v="1025833.2320000001"/>
    <n v="0.78949764976864956"/>
    <n v="10"/>
    <x v="3"/>
  </r>
  <r>
    <x v="9"/>
    <x v="18"/>
    <x v="0"/>
    <n v="2736647.5639999998"/>
    <n v="-97110.187999999995"/>
    <n v="-65580"/>
    <n v="-59160"/>
    <n v="-15470"/>
    <n v="-237320.18799999999"/>
    <n v="2499327.3759999997"/>
    <n v="0.91328069016928037"/>
    <n v="10"/>
    <x v="3"/>
  </r>
  <r>
    <x v="9"/>
    <x v="18"/>
    <x v="0"/>
    <n v="2819194.84"/>
    <n v="-264971.609"/>
    <n v="-84960"/>
    <n v="-17950"/>
    <n v="-28240"/>
    <n v="-396121.609"/>
    <n v="2423073.2309999997"/>
    <n v="0.85949122658013943"/>
    <n v="10"/>
    <x v="3"/>
  </r>
  <r>
    <x v="9"/>
    <x v="18"/>
    <x v="0"/>
    <n v="2843010.625"/>
    <n v="-263030.01899999997"/>
    <n v="-99150"/>
    <n v="-91110"/>
    <n v="-107210"/>
    <n v="-560500.01899999997"/>
    <n v="2282510.6060000001"/>
    <n v="0.80284983317640612"/>
    <n v="10"/>
    <x v="3"/>
  </r>
  <r>
    <x v="9"/>
    <x v="18"/>
    <x v="0"/>
    <n v="297685.68900000001"/>
    <n v="-12249.362999999999"/>
    <n v="-15370"/>
    <n v="-69080"/>
    <n v="-102180"/>
    <n v="-198879.36300000001"/>
    <n v="98806.326000000001"/>
    <n v="0.33191493461413929"/>
    <n v="10"/>
    <x v="3"/>
  </r>
  <r>
    <x v="9"/>
    <x v="18"/>
    <x v="1"/>
    <n v="2595953.227"/>
    <n v="-106052.821"/>
    <n v="-36880"/>
    <n v="-72550"/>
    <n v="-32400"/>
    <n v="-247882.821"/>
    <n v="2348070.406"/>
    <n v="0.90451183079039355"/>
    <n v="10"/>
    <x v="3"/>
  </r>
  <r>
    <x v="9"/>
    <x v="18"/>
    <x v="2"/>
    <n v="993513.42999999982"/>
    <n v="-1459021.6969999999"/>
    <n v="-32690"/>
    <n v="-49920"/>
    <n v="-27160"/>
    <n v="-1568791.6969999999"/>
    <n v="-575278.26700000011"/>
    <n v="-0.5790342129547259"/>
    <n v="10"/>
    <x v="3"/>
  </r>
  <r>
    <x v="9"/>
    <x v="18"/>
    <x v="0"/>
    <n v="2701.0479999999998"/>
    <n v="-2215.3809999999999"/>
    <n v="-46170"/>
    <n v="-57310"/>
    <n v="-47410"/>
    <n v="-153105.38099999999"/>
    <n v="-150404.33299999998"/>
    <n v="-55.683694995423998"/>
    <n v="10"/>
    <x v="3"/>
  </r>
  <r>
    <x v="9"/>
    <x v="18"/>
    <x v="0"/>
    <n v="136.04499999999999"/>
    <n v="-4678.2259999999997"/>
    <n v="-14510"/>
    <n v="-75300"/>
    <n v="-45090"/>
    <n v="-139578.226"/>
    <n v="-139442.18099999998"/>
    <n v="-1024.9710095924142"/>
    <n v="10"/>
    <x v="3"/>
  </r>
  <r>
    <x v="9"/>
    <x v="18"/>
    <x v="0"/>
    <n v="140547.95300000001"/>
    <n v="-79884.055999999997"/>
    <n v="-30570"/>
    <n v="-60200"/>
    <n v="-88430"/>
    <n v="-259084.05599999998"/>
    <n v="-118536.10299999997"/>
    <n v="-0.84338548139509339"/>
    <n v="10"/>
    <x v="3"/>
  </r>
  <r>
    <x v="9"/>
    <x v="18"/>
    <x v="0"/>
    <n v="152728.163"/>
    <n v="-95407.403000000006"/>
    <n v="-36670"/>
    <n v="-25500"/>
    <n v="-95560"/>
    <n v="-253137.40299999999"/>
    <n v="-100409.23999999999"/>
    <n v="-0.65743762006749196"/>
    <n v="10"/>
    <x v="3"/>
  </r>
  <r>
    <x v="9"/>
    <x v="18"/>
    <x v="0"/>
    <n v="52974.529999999992"/>
    <n v="-49110.326999999997"/>
    <n v="-99740"/>
    <n v="-65440"/>
    <n v="-63260"/>
    <n v="-277550.32699999999"/>
    <n v="-224575.79699999999"/>
    <n v="-4.2393164601932289"/>
    <n v="10"/>
    <x v="3"/>
  </r>
  <r>
    <x v="9"/>
    <x v="18"/>
    <x v="1"/>
    <n v="63101.968999999997"/>
    <n v="-35096.963999999993"/>
    <n v="-21630"/>
    <n v="-78490"/>
    <n v="-41370"/>
    <n v="-176586.96399999998"/>
    <n v="-113484.99499999998"/>
    <n v="-1.7984382547555684"/>
    <n v="10"/>
    <x v="3"/>
  </r>
  <r>
    <x v="9"/>
    <x v="18"/>
    <x v="2"/>
    <n v="82442.373999999996"/>
    <n v="-64516.934999999998"/>
    <n v="-74760"/>
    <n v="-80040"/>
    <n v="-60150"/>
    <n v="-279466.935"/>
    <n v="-197024.56099999999"/>
    <n v="-2.3898457970169562"/>
    <n v="10"/>
    <x v="3"/>
  </r>
  <r>
    <x v="9"/>
    <x v="18"/>
    <x v="0"/>
    <n v="39012.582000000002"/>
    <n v="-9342.3259999999991"/>
    <n v="-68840"/>
    <n v="-39250"/>
    <n v="-39850"/>
    <n v="-157282.326"/>
    <n v="-118269.74400000001"/>
    <n v="-3.031579504273775"/>
    <n v="10"/>
    <x v="3"/>
  </r>
  <r>
    <x v="9"/>
    <x v="18"/>
    <x v="0"/>
    <n v="30861.347999999998"/>
    <n v="-9787.5820000000003"/>
    <n v="-31520"/>
    <n v="-103200"/>
    <n v="-94960"/>
    <n v="-239467.58199999999"/>
    <n v="-208606.234"/>
    <n v="-6.7594660479509843"/>
    <n v="10"/>
    <x v="3"/>
  </r>
  <r>
    <x v="9"/>
    <x v="18"/>
    <x v="0"/>
    <n v="1075144.6089999999"/>
    <n v="-693354.66199999989"/>
    <n v="-17140"/>
    <n v="-81910"/>
    <n v="-30120"/>
    <n v="-822524.66199999989"/>
    <n v="252619.94700000004"/>
    <n v="0.23496369221900648"/>
    <n v="10"/>
    <x v="3"/>
  </r>
  <r>
    <x v="9"/>
    <x v="18"/>
    <x v="1"/>
    <n v="55627.116999999998"/>
    <n v="-69633.381999999998"/>
    <n v="-68140"/>
    <n v="-36410"/>
    <n v="-79540"/>
    <n v="-253723.38199999998"/>
    <n v="-198096.26499999998"/>
    <n v="-3.561145636938186"/>
    <n v="10"/>
    <x v="3"/>
  </r>
  <r>
    <x v="9"/>
    <x v="18"/>
    <x v="2"/>
    <n v="86058.384999999995"/>
    <n v="-97242.193999999989"/>
    <n v="-12380"/>
    <n v="-97780"/>
    <n v="-98860"/>
    <n v="-306262.19400000002"/>
    <n v="-220203.80900000001"/>
    <n v="-2.5587722683850043"/>
    <n v="10"/>
    <x v="3"/>
  </r>
  <r>
    <x v="9"/>
    <x v="18"/>
    <x v="0"/>
    <n v="1063864.8859999999"/>
    <n v="-327390.94499999995"/>
    <n v="-78300"/>
    <n v="-105340"/>
    <n v="-64030"/>
    <n v="-575060.94499999995"/>
    <n v="488803.94099999999"/>
    <n v="0.45946054563173166"/>
    <n v="10"/>
    <x v="3"/>
  </r>
  <r>
    <x v="9"/>
    <x v="18"/>
    <x v="0"/>
    <n v="36117.689999999995"/>
    <n v="-2822.3020000000001"/>
    <n v="-100910"/>
    <n v="-60670"/>
    <n v="-41360"/>
    <n v="-205762.302"/>
    <n v="-169644.61199999999"/>
    <n v="-4.6969950736052057"/>
    <n v="10"/>
    <x v="3"/>
  </r>
  <r>
    <x v="9"/>
    <x v="18"/>
    <x v="1"/>
    <n v="176610.97999999998"/>
    <n v="-97814.695999999996"/>
    <n v="-96450"/>
    <n v="-82060"/>
    <n v="-26460"/>
    <n v="-302784.696"/>
    <n v="-126173.71600000001"/>
    <n v="-0.71441603460894687"/>
    <n v="10"/>
    <x v="3"/>
  </r>
  <r>
    <x v="9"/>
    <x v="18"/>
    <x v="2"/>
    <n v="9614.92"/>
    <n v="-8191.4909999999991"/>
    <n v="-77130"/>
    <n v="-39710"/>
    <n v="-45480"/>
    <n v="-170511.49100000001"/>
    <n v="-160896.571"/>
    <n v="-16.734051973391352"/>
    <n v="10"/>
    <x v="3"/>
  </r>
  <r>
    <x v="9"/>
    <x v="18"/>
    <x v="0"/>
    <n v="89995.940999999992"/>
    <n v="-99857.260999999984"/>
    <n v="-107150"/>
    <n v="-37830"/>
    <n v="-92460"/>
    <n v="-337297.261"/>
    <n v="-247301.32"/>
    <n v="-2.7479163754729785"/>
    <n v="10"/>
    <x v="3"/>
  </r>
  <r>
    <x v="9"/>
    <x v="18"/>
    <x v="0"/>
    <n v="977569.58599999989"/>
    <n v="-253522.731"/>
    <n v="-18750"/>
    <n v="-25550"/>
    <n v="-94040"/>
    <n v="-391862.73100000003"/>
    <n v="585706.85499999986"/>
    <n v="0.59914594662931742"/>
    <n v="10"/>
    <x v="3"/>
  </r>
  <r>
    <x v="9"/>
    <x v="18"/>
    <x v="0"/>
    <n v="44540.055"/>
    <n v="-43612.610999999997"/>
    <n v="-85560"/>
    <n v="-51100"/>
    <n v="-63280"/>
    <n v="-243552.611"/>
    <n v="-199012.55600000001"/>
    <n v="-4.4681704142484779"/>
    <n v="10"/>
    <x v="3"/>
  </r>
  <r>
    <x v="9"/>
    <x v="18"/>
    <x v="1"/>
    <n v="220099.88"/>
    <n v="-155921.20599999998"/>
    <n v="-75500"/>
    <n v="-69740"/>
    <n v="-21550"/>
    <n v="-322711.20600000001"/>
    <n v="-102611.326"/>
    <n v="-0.46620346181015637"/>
    <n v="10"/>
    <x v="3"/>
  </r>
  <r>
    <x v="9"/>
    <x v="18"/>
    <x v="2"/>
    <n v="494288.94199999998"/>
    <n v="-259150.36"/>
    <n v="-65450"/>
    <n v="-72000"/>
    <n v="-42010"/>
    <n v="-438610.36"/>
    <n v="55678.581999999995"/>
    <n v="0.11264379448731426"/>
    <n v="10"/>
    <x v="3"/>
  </r>
  <r>
    <x v="9"/>
    <x v="18"/>
    <x v="3"/>
    <n v="3068431.8"/>
    <n v="-102290.99299999999"/>
    <n v="-70210"/>
    <n v="-74170"/>
    <n v="-74650"/>
    <n v="-321320.99300000002"/>
    <n v="2747110.807"/>
    <n v="0.89528168981953593"/>
    <n v="10"/>
    <x v="3"/>
  </r>
  <r>
    <x v="9"/>
    <x v="18"/>
    <x v="0"/>
    <n v="211233.33000000002"/>
    <n v="-52258.493000000002"/>
    <n v="-52980"/>
    <n v="-60620"/>
    <n v="-57790"/>
    <n v="-223648.49300000002"/>
    <n v="-12415.163"/>
    <n v="-5.8774640346767243E-2"/>
    <n v="10"/>
    <x v="3"/>
  </r>
  <r>
    <x v="9"/>
    <x v="18"/>
    <x v="1"/>
    <n v="839294.27399999998"/>
    <n v="-222687.00999999998"/>
    <n v="-98380"/>
    <n v="-95220"/>
    <n v="-74830"/>
    <n v="-491117.01"/>
    <n v="348177.26399999997"/>
    <n v="0.41484527511503072"/>
    <n v="10"/>
    <x v="3"/>
  </r>
  <r>
    <x v="9"/>
    <x v="18"/>
    <x v="2"/>
    <n v="63877.351999999999"/>
    <n v="-14543.458999999999"/>
    <n v="-26480"/>
    <n v="-40700"/>
    <n v="-84500"/>
    <n v="-166223.459"/>
    <n v="-102346.107"/>
    <n v="-1.6022283923103138"/>
    <n v="10"/>
    <x v="3"/>
  </r>
  <r>
    <x v="9"/>
    <x v="18"/>
    <x v="3"/>
    <n v="225717.00899999999"/>
    <n v="-35268.848999999995"/>
    <n v="-42290"/>
    <n v="-24270"/>
    <n v="-29820"/>
    <n v="-131648.84899999999"/>
    <n v="94068.160000000003"/>
    <n v="0.41675264268631174"/>
    <n v="10"/>
    <x v="3"/>
  </r>
  <r>
    <x v="9"/>
    <x v="18"/>
    <x v="0"/>
    <n v="838194.64399999985"/>
    <n v="-197151.87100000001"/>
    <n v="-97270"/>
    <n v="-96900"/>
    <n v="-86390"/>
    <n v="-477711.87100000004"/>
    <n v="360482.77299999981"/>
    <n v="0.43007048014494337"/>
    <n v="10"/>
    <x v="3"/>
  </r>
  <r>
    <x v="9"/>
    <x v="18"/>
    <x v="1"/>
    <n v="699402.23499999999"/>
    <n v="-176491.05599999998"/>
    <n v="-50300"/>
    <n v="-87680"/>
    <n v="-15810"/>
    <n v="-330281.05599999998"/>
    <n v="369121.179"/>
    <n v="0.52776665633617825"/>
    <n v="10"/>
    <x v="3"/>
  </r>
  <r>
    <x v="9"/>
    <x v="18"/>
    <x v="2"/>
    <n v="424361.217"/>
    <n v="-49153.810999999994"/>
    <n v="-58140"/>
    <n v="-106590"/>
    <n v="-79340"/>
    <n v="-293223.81099999999"/>
    <n v="131137.40600000002"/>
    <n v="0.30902306984382133"/>
    <n v="10"/>
    <x v="3"/>
  </r>
  <r>
    <x v="9"/>
    <x v="18"/>
    <x v="3"/>
    <n v="187659.35299999997"/>
    <n v="-28523.985000000001"/>
    <n v="-68530"/>
    <n v="-55890"/>
    <n v="-47850"/>
    <n v="-200793.98499999999"/>
    <n v="-13134.632000000012"/>
    <n v="-6.9991885776138282E-2"/>
    <n v="10"/>
    <x v="3"/>
  </r>
  <r>
    <x v="9"/>
    <x v="18"/>
    <x v="0"/>
    <n v="170105.30599999998"/>
    <n v="-43448.076000000001"/>
    <n v="-44970"/>
    <n v="-16920"/>
    <n v="-67430"/>
    <n v="-172768.076"/>
    <n v="-2662.7700000000186"/>
    <n v="-1.5653656329803249E-2"/>
    <n v="10"/>
    <x v="3"/>
  </r>
  <r>
    <x v="9"/>
    <x v="18"/>
    <x v="1"/>
    <n v="31343.48"/>
    <n v="-10926.698999999999"/>
    <n v="-57220"/>
    <n v="-44590"/>
    <n v="-103950"/>
    <n v="-216686.69899999999"/>
    <n v="-185343.21899999998"/>
    <n v="-5.9132942162133872"/>
    <n v="10"/>
    <x v="3"/>
  </r>
  <r>
    <x v="9"/>
    <x v="18"/>
    <x v="2"/>
    <n v="190551.29800000001"/>
    <n v="-62993.804999999993"/>
    <n v="-37370"/>
    <n v="-15510"/>
    <n v="-35820"/>
    <n v="-151693.80499999999"/>
    <n v="38857.493000000017"/>
    <n v="0.20392142907365562"/>
    <n v="10"/>
    <x v="3"/>
  </r>
  <r>
    <x v="9"/>
    <x v="18"/>
    <x v="3"/>
    <n v="594341.223"/>
    <n v="-164641.39300000001"/>
    <n v="-25550"/>
    <n v="-76660"/>
    <n v="-78880"/>
    <n v="-345731.39300000004"/>
    <n v="248609.82999999996"/>
    <n v="0.41829477811603849"/>
    <n v="10"/>
    <x v="3"/>
  </r>
  <r>
    <x v="9"/>
    <x v="18"/>
    <x v="0"/>
    <n v="318354.25999999995"/>
    <n v="-341422.76699999999"/>
    <n v="-71160"/>
    <n v="-46170"/>
    <n v="-29070"/>
    <n v="-487822.76699999999"/>
    <n v="-169468.50700000004"/>
    <n v="-0.53232680787748865"/>
    <n v="10"/>
    <x v="3"/>
  </r>
  <r>
    <x v="9"/>
    <x v="16"/>
    <x v="0"/>
    <n v="243094.97099999999"/>
    <n v="-11142.88"/>
    <n v="-39930"/>
    <n v="-75290"/>
    <n v="-94640"/>
    <n v="-221002.88"/>
    <n v="22092.090999999986"/>
    <n v="9.0878436971038729E-2"/>
    <n v="10"/>
    <x v="3"/>
  </r>
  <r>
    <x v="9"/>
    <x v="16"/>
    <x v="1"/>
    <n v="76829.899999999994"/>
    <n v="-43100.938999999998"/>
    <n v="-64270"/>
    <n v="-74430"/>
    <n v="-77890"/>
    <n v="-259690.93900000001"/>
    <n v="-182861.03900000002"/>
    <n v="-2.3800764936567669"/>
    <n v="10"/>
    <x v="3"/>
  </r>
  <r>
    <x v="9"/>
    <x v="16"/>
    <x v="2"/>
    <n v="5580.5540000000001"/>
    <n v="-6041.7"/>
    <n v="-71930"/>
    <n v="-48460"/>
    <n v="-60060"/>
    <n v="-186491.7"/>
    <n v="-180911.14600000001"/>
    <n v="-32.418133755179149"/>
    <n v="10"/>
    <x v="3"/>
  </r>
  <r>
    <x v="9"/>
    <x v="16"/>
    <x v="0"/>
    <n v="280559.56599999999"/>
    <n v="-328611.80099999998"/>
    <n v="-99100"/>
    <n v="-62440"/>
    <n v="-95800"/>
    <n v="-585951.80099999998"/>
    <n v="-305392.23499999999"/>
    <n v="-1.0885112183271626"/>
    <n v="10"/>
    <x v="3"/>
  </r>
  <r>
    <x v="9"/>
    <x v="16"/>
    <x v="1"/>
    <n v="225270.38099999999"/>
    <n v="-92715.790999999997"/>
    <n v="-72350"/>
    <n v="-103190"/>
    <n v="-87020"/>
    <n v="-355275.79099999997"/>
    <n v="-130005.40999999997"/>
    <n v="-0.5771083150074664"/>
    <n v="10"/>
    <x v="3"/>
  </r>
  <r>
    <x v="9"/>
    <x v="16"/>
    <x v="2"/>
    <n v="46008.899999999994"/>
    <n v="-26761.741999999998"/>
    <n v="-35030"/>
    <n v="-63390"/>
    <n v="-93740"/>
    <n v="-218921.742"/>
    <n v="-172912.842"/>
    <n v="-3.7582476868605861"/>
    <n v="10"/>
    <x v="3"/>
  </r>
  <r>
    <x v="9"/>
    <x v="16"/>
    <x v="0"/>
    <n v="76351.799999999988"/>
    <n v="-60339.054999999993"/>
    <n v="-93260"/>
    <n v="-83850"/>
    <n v="-12470"/>
    <n v="-249919.05499999999"/>
    <n v="-173567.255"/>
    <n v="-2.2732568845790149"/>
    <n v="10"/>
    <x v="3"/>
  </r>
  <r>
    <x v="9"/>
    <x v="16"/>
    <x v="1"/>
    <n v="28215073.418000001"/>
    <n v="-25936578.254999999"/>
    <n v="-14700"/>
    <n v="-58410"/>
    <n v="-72840"/>
    <n v="-26082528.254999999"/>
    <n v="2132545.1630000025"/>
    <n v="7.5581769056802472E-2"/>
    <n v="10"/>
    <x v="3"/>
  </r>
  <r>
    <x v="9"/>
    <x v="16"/>
    <x v="2"/>
    <n v="11221.252"/>
    <n v="-1020.943"/>
    <n v="-83270"/>
    <n v="-88990"/>
    <n v="-51970"/>
    <n v="-225250.943"/>
    <n v="-214029.69099999999"/>
    <n v="-19.073601680097727"/>
    <n v="10"/>
    <x v="3"/>
  </r>
  <r>
    <x v="9"/>
    <x v="16"/>
    <x v="0"/>
    <n v="139969.53599999999"/>
    <n v="-17372.151999999998"/>
    <n v="-100700"/>
    <n v="-41070"/>
    <n v="-33850"/>
    <n v="-192992.152"/>
    <n v="-53022.616000000009"/>
    <n v="-0.37881540165997274"/>
    <n v="10"/>
    <x v="3"/>
  </r>
  <r>
    <x v="9"/>
    <x v="16"/>
    <x v="0"/>
    <n v="13064.968000000001"/>
    <n v="-1070.818"/>
    <n v="-68400"/>
    <n v="-26150"/>
    <n v="-20770"/>
    <n v="-116390.818"/>
    <n v="-103325.85"/>
    <n v="-7.9086186816531043"/>
    <n v="10"/>
    <x v="3"/>
  </r>
  <r>
    <x v="9"/>
    <x v="16"/>
    <x v="0"/>
    <n v="137807.15899999999"/>
    <n v="-10599.882999999998"/>
    <n v="-65140"/>
    <n v="-66260"/>
    <n v="-22610"/>
    <n v="-164609.883"/>
    <n v="-26802.724000000017"/>
    <n v="-0.19449442390725158"/>
    <n v="10"/>
    <x v="3"/>
  </r>
  <r>
    <x v="9"/>
    <x v="16"/>
    <x v="0"/>
    <n v="69327.516999999993"/>
    <n v="-11143.460999999999"/>
    <n v="-62420"/>
    <n v="-77190"/>
    <n v="-42190"/>
    <n v="-192943.46100000001"/>
    <n v="-123615.94400000002"/>
    <n v="-1.7830718500995792"/>
    <n v="10"/>
    <x v="3"/>
  </r>
  <r>
    <x v="9"/>
    <x v="16"/>
    <x v="0"/>
    <n v="15867.956999999999"/>
    <n v="-5980.1840000000002"/>
    <n v="-104600"/>
    <n v="-86620"/>
    <n v="-19070"/>
    <n v="-216270.18400000001"/>
    <n v="-200402.22700000001"/>
    <n v="-12.629365393415172"/>
    <n v="10"/>
    <x v="3"/>
  </r>
  <r>
    <x v="9"/>
    <x v="16"/>
    <x v="0"/>
    <n v="28952.216999999997"/>
    <n v="-8403.0450000000001"/>
    <n v="-77740"/>
    <n v="-92060"/>
    <n v="-80050"/>
    <n v="-258253.04500000001"/>
    <n v="-229300.82800000001"/>
    <n v="-7.9199747639360414"/>
    <n v="10"/>
    <x v="3"/>
  </r>
  <r>
    <x v="9"/>
    <x v="16"/>
    <x v="0"/>
    <n v="10585843.911999999"/>
    <n v="-593926.01099999994"/>
    <n v="-13890"/>
    <n v="-106680"/>
    <n v="-89500"/>
    <n v="-803996.01099999994"/>
    <n v="9781847.9009999987"/>
    <n v="0.92404988986389658"/>
    <n v="10"/>
    <x v="3"/>
  </r>
  <r>
    <x v="9"/>
    <x v="16"/>
    <x v="0"/>
    <n v="1035.9019999999998"/>
    <n v="-822.68899999999996"/>
    <n v="-81100"/>
    <n v="-45920"/>
    <n v="-66660"/>
    <n v="-194502.68900000001"/>
    <n v="-193466.78700000001"/>
    <n v="-186.7616695401689"/>
    <n v="10"/>
    <x v="3"/>
  </r>
  <r>
    <x v="9"/>
    <x v="16"/>
    <x v="0"/>
    <n v="122690.4"/>
    <n v="-55525.049999999996"/>
    <n v="-100630"/>
    <n v="-92860"/>
    <n v="-98910"/>
    <n v="-347925.05"/>
    <n v="-225234.65"/>
    <n v="-1.8357968512613865"/>
    <n v="10"/>
    <x v="3"/>
  </r>
  <r>
    <x v="9"/>
    <x v="16"/>
    <x v="0"/>
    <n v="15517.522999999999"/>
    <n v="-1251.3689999999999"/>
    <n v="-91120"/>
    <n v="-58300"/>
    <n v="-39670"/>
    <n v="-190341.36900000001"/>
    <n v="-174823.84600000002"/>
    <n v="-11.266221161715052"/>
    <n v="10"/>
    <x v="3"/>
  </r>
  <r>
    <x v="9"/>
    <x v="16"/>
    <x v="0"/>
    <n v="281045.96799999999"/>
    <n v="-62838.005999999994"/>
    <n v="-93460"/>
    <n v="-89870"/>
    <n v="-105990"/>
    <n v="-352158.00599999999"/>
    <n v="-71112.038"/>
    <n v="-0.25302635901896303"/>
    <n v="10"/>
    <x v="3"/>
  </r>
  <r>
    <x v="9"/>
    <x v="16"/>
    <x v="0"/>
    <n v="13160.203"/>
    <n v="-4777.8220000000001"/>
    <n v="-32160"/>
    <n v="-34220"/>
    <n v="-68870"/>
    <n v="-140027.82199999999"/>
    <n v="-126867.61899999999"/>
    <n v="-9.6402478745958557"/>
    <n v="10"/>
    <x v="3"/>
  </r>
  <r>
    <x v="9"/>
    <x v="16"/>
    <x v="0"/>
    <n v="374028.15799999994"/>
    <n v="-210386.55399999997"/>
    <n v="-55720"/>
    <n v="-96570"/>
    <n v="-62660"/>
    <n v="-425336.554"/>
    <n v="-51308.396000000066"/>
    <n v="-0.13717789664381386"/>
    <n v="10"/>
    <x v="3"/>
  </r>
  <r>
    <x v="9"/>
    <x v="16"/>
    <x v="0"/>
    <n v="52637.493999999999"/>
    <n v="-35598.716999999997"/>
    <n v="-21730"/>
    <n v="-105930"/>
    <n v="-92610"/>
    <n v="-255868.717"/>
    <n v="-203231.223"/>
    <n v="-3.8609593192259495"/>
    <n v="10"/>
    <x v="3"/>
  </r>
  <r>
    <x v="9"/>
    <x v="16"/>
    <x v="0"/>
    <n v="36829742.914999999"/>
    <n v="-9614119.9209999982"/>
    <n v="-45050"/>
    <n v="-66640"/>
    <n v="-62390"/>
    <n v="-9788199.9209999982"/>
    <n v="27041542.994000003"/>
    <n v="0.73423110925345436"/>
    <n v="10"/>
    <x v="3"/>
  </r>
  <r>
    <x v="9"/>
    <x v="16"/>
    <x v="0"/>
    <n v="6517.3919999999989"/>
    <n v="-2909.3610000000003"/>
    <n v="-45850"/>
    <n v="-25190"/>
    <n v="-105520"/>
    <n v="-179469.361"/>
    <n v="-172951.96900000001"/>
    <n v="-26.536990409660802"/>
    <n v="10"/>
    <x v="3"/>
  </r>
  <r>
    <x v="9"/>
    <x v="16"/>
    <x v="0"/>
    <n v="3904.95"/>
    <n v="-2137.94"/>
    <n v="-97940"/>
    <n v="-28820"/>
    <n v="-41300"/>
    <n v="-170197.94"/>
    <n v="-166292.99"/>
    <n v="-42.585177787167567"/>
    <n v="10"/>
    <x v="3"/>
  </r>
  <r>
    <x v="9"/>
    <x v="16"/>
    <x v="0"/>
    <n v="29884.378999999997"/>
    <n v="-19410.734"/>
    <n v="-23280"/>
    <n v="-48160"/>
    <n v="-36250"/>
    <n v="-127100.734"/>
    <n v="-97216.354999999996"/>
    <n v="-3.2530826556576602"/>
    <n v="10"/>
    <x v="3"/>
  </r>
  <r>
    <x v="9"/>
    <x v="16"/>
    <x v="0"/>
    <n v="79728.263999999996"/>
    <n v="-47863.199999999997"/>
    <n v="-57710"/>
    <n v="-98030"/>
    <n v="-64430"/>
    <n v="-268033.2"/>
    <n v="-188304.93600000002"/>
    <n v="-2.3618341420302342"/>
    <n v="10"/>
    <x v="3"/>
  </r>
  <r>
    <x v="9"/>
    <x v="16"/>
    <x v="0"/>
    <n v="380773.92499999999"/>
    <n v="-203914.55"/>
    <n v="-66610"/>
    <n v="-44800"/>
    <n v="-60460"/>
    <n v="-375784.55"/>
    <n v="4989.375"/>
    <n v="1.3103247550367321E-2"/>
    <n v="10"/>
    <x v="3"/>
  </r>
  <r>
    <x v="9"/>
    <x v="16"/>
    <x v="0"/>
    <n v="53799.774000000005"/>
    <n v="-23156.378000000001"/>
    <n v="-65400"/>
    <n v="-60280"/>
    <n v="-97590"/>
    <n v="-246426.378"/>
    <n v="-192626.60399999999"/>
    <n v="-3.5804351891887123"/>
    <n v="10"/>
    <x v="3"/>
  </r>
  <r>
    <x v="9"/>
    <x v="16"/>
    <x v="0"/>
    <n v="7022.6729999999989"/>
    <n v="-2123.2820000000002"/>
    <n v="-96560"/>
    <n v="-27400"/>
    <n v="-43860"/>
    <n v="-169943.28200000001"/>
    <n v="-162920.609"/>
    <n v="-23.199230406997454"/>
    <n v="10"/>
    <x v="3"/>
  </r>
  <r>
    <x v="9"/>
    <x v="16"/>
    <x v="0"/>
    <n v="3815.567"/>
    <n v="-1168.2859999999998"/>
    <n v="-104840"/>
    <n v="-90560"/>
    <n v="-102420"/>
    <n v="-298988.28600000002"/>
    <n v="-295172.71900000004"/>
    <n v="-77.360119478966041"/>
    <n v="10"/>
    <x v="3"/>
  </r>
  <r>
    <x v="9"/>
    <x v="16"/>
    <x v="0"/>
    <n v="3843.9589999999998"/>
    <n v="-765.42899999999997"/>
    <n v="-99300"/>
    <n v="-91460"/>
    <n v="-48670"/>
    <n v="-240195.429"/>
    <n v="-236351.47"/>
    <n v="-61.486470069009584"/>
    <n v="10"/>
    <x v="3"/>
  </r>
  <r>
    <x v="9"/>
    <x v="16"/>
    <x v="0"/>
    <n v="68878.697999999989"/>
    <n v="-11813.655000000001"/>
    <n v="-59990"/>
    <n v="-30290"/>
    <n v="-58900"/>
    <n v="-160993.655"/>
    <n v="-92114.957000000009"/>
    <n v="-1.3373504388831512"/>
    <n v="10"/>
    <x v="3"/>
  </r>
  <r>
    <x v="9"/>
    <x v="16"/>
    <x v="0"/>
    <n v="45345.055"/>
    <n v="-5600.4759999999997"/>
    <n v="-65250"/>
    <n v="-38930"/>
    <n v="-71790"/>
    <n v="-181570.476"/>
    <n v="-136225.421"/>
    <n v="-3.0041957386533107"/>
    <n v="10"/>
    <x v="3"/>
  </r>
  <r>
    <x v="9"/>
    <x v="16"/>
    <x v="1"/>
    <n v="13506.752"/>
    <n v="-2731.0079999999998"/>
    <n v="-66560"/>
    <n v="-62600"/>
    <n v="-73390"/>
    <n v="-205281.008"/>
    <n v="-191774.25599999999"/>
    <n v="-14.198399141407201"/>
    <n v="10"/>
    <x v="3"/>
  </r>
  <r>
    <x v="9"/>
    <x v="16"/>
    <x v="2"/>
    <n v="51643.249000000003"/>
    <n v="-7438.9629999999997"/>
    <n v="-57520"/>
    <n v="-42470"/>
    <n v="-35540"/>
    <n v="-142968.96299999999"/>
    <n v="-91325.713999999978"/>
    <n v="-1.7683959814379604"/>
    <n v="10"/>
    <x v="3"/>
  </r>
  <r>
    <x v="9"/>
    <x v="16"/>
    <x v="0"/>
    <n v="11621.631000000001"/>
    <n v="-7796.8519999999999"/>
    <n v="-98020"/>
    <n v="-20690"/>
    <n v="-99750"/>
    <n v="-226256.85200000001"/>
    <n v="-214635.22100000002"/>
    <n v="-18.468597135806498"/>
    <n v="10"/>
    <x v="3"/>
  </r>
  <r>
    <x v="9"/>
    <x v="16"/>
    <x v="0"/>
    <n v="10711.561"/>
    <n v="-4299.4629999999997"/>
    <n v="-73300"/>
    <n v="-74890"/>
    <n v="-63350"/>
    <n v="-215839.46299999999"/>
    <n v="-205127.902"/>
    <n v="-19.150140861822102"/>
    <n v="10"/>
    <x v="3"/>
  </r>
  <r>
    <x v="9"/>
    <x v="16"/>
    <x v="0"/>
    <n v="8993.2080000000005"/>
    <n v="-3968.4049999999993"/>
    <n v="-31340"/>
    <n v="-56800"/>
    <n v="-87170"/>
    <n v="-179278.405"/>
    <n v="-170285.19699999999"/>
    <n v="-18.93486695737494"/>
    <n v="10"/>
    <x v="3"/>
  </r>
  <r>
    <x v="9"/>
    <x v="16"/>
    <x v="0"/>
    <n v="7000.9520000000002"/>
    <n v="-57.616999999999997"/>
    <n v="-49970"/>
    <n v="-70210"/>
    <n v="-102570"/>
    <n v="-222807.617"/>
    <n v="-215806.66500000001"/>
    <n v="-30.825331326368186"/>
    <n v="10"/>
    <x v="3"/>
  </r>
  <r>
    <x v="9"/>
    <x v="16"/>
    <x v="0"/>
    <n v="125870.58399999999"/>
    <n v="-105153.587"/>
    <n v="-86770"/>
    <n v="-106790"/>
    <n v="-56620"/>
    <n v="-355333.587"/>
    <n v="-229463.00300000003"/>
    <n v="-1.823007375575536"/>
    <n v="10"/>
    <x v="3"/>
  </r>
  <r>
    <x v="9"/>
    <x v="16"/>
    <x v="1"/>
    <n v="7665301.9169999994"/>
    <n v="-6237665.9170000004"/>
    <n v="-26250"/>
    <n v="-92430"/>
    <n v="-55580"/>
    <n v="-6411925.9170000004"/>
    <n v="1253375.9999999991"/>
    <n v="0.16351293315926399"/>
    <n v="10"/>
    <x v="3"/>
  </r>
  <r>
    <x v="9"/>
    <x v="16"/>
    <x v="2"/>
    <n v="15698124.071"/>
    <n v="-12890898.866999999"/>
    <n v="-25590"/>
    <n v="-99610"/>
    <n v="-85880"/>
    <n v="-13101978.866999999"/>
    <n v="2596145.2040000018"/>
    <n v="0.16537932763545946"/>
    <n v="10"/>
    <x v="3"/>
  </r>
  <r>
    <x v="9"/>
    <x v="13"/>
    <x v="0"/>
    <n v="145874.65199999997"/>
    <n v="-74172"/>
    <n v="-98810"/>
    <n v="-105710"/>
    <n v="-101110"/>
    <n v="-379802"/>
    <n v="-233927.34800000003"/>
    <n v="-1.6036188932947726"/>
    <n v="10"/>
    <x v="3"/>
  </r>
  <r>
    <x v="9"/>
    <x v="13"/>
    <x v="0"/>
    <n v="348705.413"/>
    <n v="-54882.358999999997"/>
    <n v="-76400"/>
    <n v="-57690"/>
    <n v="-43790"/>
    <n v="-232762.359"/>
    <n v="115943.054"/>
    <n v="0.33249571035480313"/>
    <n v="10"/>
    <x v="3"/>
  </r>
  <r>
    <x v="9"/>
    <x v="13"/>
    <x v="0"/>
    <n v="-186160.49899999998"/>
    <n v="27379.254000000001"/>
    <n v="-64390"/>
    <n v="-107870"/>
    <n v="-82990"/>
    <n v="-227870.74599999998"/>
    <n v="-414031.245"/>
    <n v="2.2240553029458736"/>
    <n v="10"/>
    <x v="3"/>
  </r>
  <r>
    <x v="9"/>
    <x v="13"/>
    <x v="1"/>
    <n v="768045.50900000008"/>
    <n v="-2330372.17"/>
    <n v="-53020"/>
    <n v="-32890"/>
    <n v="-106640"/>
    <n v="-2522922.17"/>
    <n v="-1754876.6609999998"/>
    <n v="-2.2848602594979819"/>
    <n v="10"/>
    <x v="3"/>
  </r>
  <r>
    <x v="9"/>
    <x v="13"/>
    <x v="2"/>
    <n v="7473.5709999999999"/>
    <n v="-4602.5279999999993"/>
    <n v="-70390"/>
    <n v="-69390"/>
    <n v="-45790"/>
    <n v="-190172.52799999999"/>
    <n v="-182698.95699999999"/>
    <n v="-24.446005396884569"/>
    <n v="10"/>
    <x v="3"/>
  </r>
  <r>
    <x v="9"/>
    <x v="13"/>
    <x v="0"/>
    <n v="32017.208999999999"/>
    <n v="-9733.6049999999996"/>
    <n v="-26610"/>
    <n v="-97530"/>
    <n v="-93670"/>
    <n v="-227543.60500000001"/>
    <n v="-195526.39600000001"/>
    <n v="-6.1069156902464554"/>
    <n v="10"/>
    <x v="3"/>
  </r>
  <r>
    <x v="9"/>
    <x v="13"/>
    <x v="0"/>
    <n v="374849.04099999997"/>
    <n v="-72891.342999999993"/>
    <n v="-45290"/>
    <n v="-32440"/>
    <n v="-27280"/>
    <n v="-177901.34299999999"/>
    <n v="196947.69799999997"/>
    <n v="0.52540536711683894"/>
    <n v="10"/>
    <x v="3"/>
  </r>
  <r>
    <x v="9"/>
    <x v="13"/>
    <x v="1"/>
    <n v="257180.33599999998"/>
    <n v="-33951.686999999998"/>
    <n v="-60870"/>
    <n v="-88870"/>
    <n v="-60330"/>
    <n v="-244021.68700000001"/>
    <n v="13158.648999999976"/>
    <n v="5.1165066523592914E-2"/>
    <n v="10"/>
    <x v="3"/>
  </r>
  <r>
    <x v="9"/>
    <x v="13"/>
    <x v="2"/>
    <n v="105907.186"/>
    <n v="-52662.75"/>
    <n v="-74090"/>
    <n v="-107760"/>
    <n v="-103810"/>
    <n v="-338322.75"/>
    <n v="-232415.56400000001"/>
    <n v="-2.1945211914137723"/>
    <n v="10"/>
    <x v="3"/>
  </r>
  <r>
    <x v="9"/>
    <x v="13"/>
    <x v="0"/>
    <n v="2532835.1510000001"/>
    <n v="-1822723.49"/>
    <n v="-19510"/>
    <n v="-74120"/>
    <n v="-67590"/>
    <n v="-1983943.49"/>
    <n v="548891.66100000008"/>
    <n v="0.2167103772163339"/>
    <n v="10"/>
    <x v="3"/>
  </r>
  <r>
    <x v="9"/>
    <x v="13"/>
    <x v="0"/>
    <n v="442492.01499999996"/>
    <n v="-290547.78200000001"/>
    <n v="-82300"/>
    <n v="-14990"/>
    <n v="-60840"/>
    <n v="-448677.78200000001"/>
    <n v="-6185.7670000000508"/>
    <n v="-1.3979386724074673E-2"/>
    <n v="10"/>
    <x v="3"/>
  </r>
  <r>
    <x v="9"/>
    <x v="13"/>
    <x v="0"/>
    <n v="21727.468000000001"/>
    <n v="-9894.9339999999993"/>
    <n v="-48120"/>
    <n v="-93570"/>
    <n v="-33750"/>
    <n v="-185334.93400000001"/>
    <n v="-163607.46600000001"/>
    <n v="-7.5299830610727403"/>
    <n v="10"/>
    <x v="3"/>
  </r>
  <r>
    <x v="9"/>
    <x v="13"/>
    <x v="1"/>
    <n v="11363.659999999998"/>
    <n v="-6276.5640000000003"/>
    <n v="-57940"/>
    <n v="-19420"/>
    <n v="-106570"/>
    <n v="-190206.56400000001"/>
    <n v="-178842.90400000001"/>
    <n v="-15.738142816662945"/>
    <n v="10"/>
    <x v="3"/>
  </r>
  <r>
    <x v="9"/>
    <x v="13"/>
    <x v="2"/>
    <n v="15501.002999999999"/>
    <n v="-8371.9929999999986"/>
    <n v="-56650"/>
    <n v="-39310"/>
    <n v="-98350"/>
    <n v="-202681.99299999999"/>
    <n v="-187180.99"/>
    <n v="-12.075411507242467"/>
    <n v="10"/>
    <x v="3"/>
  </r>
  <r>
    <x v="9"/>
    <x v="13"/>
    <x v="3"/>
    <n v="508058.31299999997"/>
    <n v="-443586.82199999993"/>
    <n v="-44740"/>
    <n v="-26190"/>
    <n v="-88390"/>
    <n v="-602906.82199999993"/>
    <n v="-94848.508999999962"/>
    <n v="-0.18668823356109512"/>
    <n v="10"/>
    <x v="3"/>
  </r>
  <r>
    <x v="9"/>
    <x v="13"/>
    <x v="0"/>
    <n v="28837.458999999999"/>
    <n v="-113585.51399999998"/>
    <n v="-37330"/>
    <n v="-64870"/>
    <n v="-19350"/>
    <n v="-235135.51399999997"/>
    <n v="-206298.05499999996"/>
    <n v="-7.1538222212990394"/>
    <n v="10"/>
    <x v="3"/>
  </r>
  <r>
    <x v="9"/>
    <x v="13"/>
    <x v="1"/>
    <n v="28230.559000000001"/>
    <n v="-76080.584999999992"/>
    <n v="-43620"/>
    <n v="-98830"/>
    <n v="-46240"/>
    <n v="-264770.58499999996"/>
    <n v="-236540.02599999995"/>
    <n v="-8.3788644071837162"/>
    <n v="10"/>
    <x v="3"/>
  </r>
  <r>
    <x v="9"/>
    <x v="13"/>
    <x v="2"/>
    <n v="139540.99599999998"/>
    <n v="-471080.67299999995"/>
    <n v="-62080"/>
    <n v="-70920"/>
    <n v="-22390"/>
    <n v="-626470.67299999995"/>
    <n v="-486929.67699999997"/>
    <n v="-3.4895098283518058"/>
    <n v="10"/>
    <x v="3"/>
  </r>
  <r>
    <x v="9"/>
    <x v="13"/>
    <x v="3"/>
    <n v="146640.158"/>
    <n v="-180382.56599999999"/>
    <n v="-22860"/>
    <n v="-60370"/>
    <n v="-36440"/>
    <n v="-300052.56599999999"/>
    <n v="-153412.408"/>
    <n v="-1.0461827789356311"/>
    <n v="10"/>
    <x v="3"/>
  </r>
  <r>
    <x v="9"/>
    <x v="13"/>
    <x v="0"/>
    <n v="787913.11899999995"/>
    <n v="-907798.41599999985"/>
    <n v="-97070"/>
    <n v="-74380"/>
    <n v="-78620"/>
    <n v="-1157868.4159999997"/>
    <n v="-369955.29699999979"/>
    <n v="-0.46953818648119222"/>
    <n v="10"/>
    <x v="3"/>
  </r>
  <r>
    <x v="9"/>
    <x v="13"/>
    <x v="1"/>
    <n v="5942.7129999999997"/>
    <n v="-7209.1249999999991"/>
    <n v="-19560"/>
    <n v="-97520"/>
    <n v="-36990"/>
    <n v="-161279.125"/>
    <n v="-155336.41200000001"/>
    <n v="-26.138972553444869"/>
    <n v="10"/>
    <x v="3"/>
  </r>
  <r>
    <x v="9"/>
    <x v="13"/>
    <x v="2"/>
    <n v="2508698.9479999999"/>
    <n v="-2244132.8489999999"/>
    <n v="-16310"/>
    <n v="-63850"/>
    <n v="-55300"/>
    <n v="-2379592.8489999999"/>
    <n v="129106.09899999993"/>
    <n v="5.1463368732596104E-2"/>
    <n v="10"/>
    <x v="3"/>
  </r>
  <r>
    <x v="9"/>
    <x v="13"/>
    <x v="3"/>
    <n v="63433.950999999994"/>
    <n v="-80963.462999999989"/>
    <n v="-51560"/>
    <n v="-39920"/>
    <n v="-76070"/>
    <n v="-248513.46299999999"/>
    <n v="-185079.51199999999"/>
    <n v="-2.9176727774689617"/>
    <n v="10"/>
    <x v="3"/>
  </r>
  <r>
    <x v="9"/>
    <x v="13"/>
    <x v="0"/>
    <n v="621493.86599999992"/>
    <n v="-843503.10799999989"/>
    <n v="-101420"/>
    <n v="-55070"/>
    <n v="-23930"/>
    <n v="-1023923.1079999999"/>
    <n v="-402429.24199999997"/>
    <n v="-0.64751925001300015"/>
    <n v="10"/>
    <x v="3"/>
  </r>
  <r>
    <x v="9"/>
    <x v="13"/>
    <x v="1"/>
    <n v="53032.231"/>
    <n v="-145441.66"/>
    <n v="-102650"/>
    <n v="-13530"/>
    <n v="-19880"/>
    <n v="-281501.66000000003"/>
    <n v="-228469.42900000003"/>
    <n v="-4.3081240349854415"/>
    <n v="10"/>
    <x v="3"/>
  </r>
  <r>
    <x v="9"/>
    <x v="13"/>
    <x v="2"/>
    <n v="172397.98799999998"/>
    <n v="-549959.21400000004"/>
    <n v="-61340"/>
    <n v="-28690"/>
    <n v="-76350"/>
    <n v="-716339.21400000004"/>
    <n v="-543941.22600000002"/>
    <n v="-3.1551483419864512"/>
    <n v="10"/>
    <x v="3"/>
  </r>
  <r>
    <x v="9"/>
    <x v="13"/>
    <x v="3"/>
    <n v="131761.95199999999"/>
    <n v="-430058.49599999998"/>
    <n v="-96530"/>
    <n v="-104020"/>
    <n v="-70660"/>
    <n v="-701268.49600000004"/>
    <n v="-569506.54399999999"/>
    <n v="-4.3222382133500883"/>
    <n v="10"/>
    <x v="3"/>
  </r>
  <r>
    <x v="9"/>
    <x v="13"/>
    <x v="0"/>
    <n v="307562.283"/>
    <n v="-244751.84999999998"/>
    <n v="-65250"/>
    <n v="-66560"/>
    <n v="-53220"/>
    <n v="-429781.85"/>
    <n v="-122219.56699999998"/>
    <n v="-0.39738151833136182"/>
    <n v="10"/>
    <x v="3"/>
  </r>
  <r>
    <x v="9"/>
    <x v="13"/>
    <x v="0"/>
    <n v="59840.739000000001"/>
    <n v="-30831.317999999996"/>
    <n v="-37630"/>
    <n v="-65320"/>
    <n v="-20370"/>
    <n v="-154151.318"/>
    <n v="-94310.578999999998"/>
    <n v="-1.5760263087660062"/>
    <n v="10"/>
    <x v="3"/>
  </r>
  <r>
    <x v="9"/>
    <x v="13"/>
    <x v="1"/>
    <n v="110933.19299999998"/>
    <n v="-48310.429999999993"/>
    <n v="-82870"/>
    <n v="-58270"/>
    <n v="-16780"/>
    <n v="-206230.43"/>
    <n v="-95297.237000000008"/>
    <n v="-0.85905069909959253"/>
    <n v="10"/>
    <x v="3"/>
  </r>
  <r>
    <x v="9"/>
    <x v="13"/>
    <x v="2"/>
    <n v="200125.226"/>
    <n v="-87755.709999999992"/>
    <n v="-53430"/>
    <n v="-101240"/>
    <n v="-82000"/>
    <n v="-324425.70999999996"/>
    <n v="-124300.48399999997"/>
    <n v="-0.62111352219035076"/>
    <n v="10"/>
    <x v="3"/>
  </r>
  <r>
    <x v="9"/>
    <x v="13"/>
    <x v="0"/>
    <n v="76236.691999999995"/>
    <n v="-46669.126000000004"/>
    <n v="-30790"/>
    <n v="-34700"/>
    <n v="-63990"/>
    <n v="-176149.12599999999"/>
    <n v="-99912.433999999994"/>
    <n v="-1.3105557360752222"/>
    <n v="10"/>
    <x v="3"/>
  </r>
  <r>
    <x v="9"/>
    <x v="13"/>
    <x v="1"/>
    <n v="261976.65199999997"/>
    <n v="-180024.53"/>
    <n v="-61780"/>
    <n v="-63030"/>
    <n v="-45260"/>
    <n v="-350094.53"/>
    <n v="-88117.878000000055"/>
    <n v="-0.3363577529802162"/>
    <n v="10"/>
    <x v="3"/>
  </r>
  <r>
    <x v="9"/>
    <x v="13"/>
    <x v="2"/>
    <n v="62330.421999999999"/>
    <n v="-27755.378000000001"/>
    <n v="-27700"/>
    <n v="-48210"/>
    <n v="-13240"/>
    <n v="-116905.378"/>
    <n v="-54574.955999999998"/>
    <n v="-0.87557494797644719"/>
    <n v="10"/>
    <x v="3"/>
  </r>
  <r>
    <x v="9"/>
    <x v="13"/>
    <x v="0"/>
    <n v="93985.948000000004"/>
    <n v="-40779.473000000005"/>
    <n v="-61380"/>
    <n v="-35450"/>
    <n v="-31300"/>
    <n v="-168909.473"/>
    <n v="-74923.524999999994"/>
    <n v="-0.79717794621808769"/>
    <n v="10"/>
    <x v="3"/>
  </r>
  <r>
    <x v="9"/>
    <x v="13"/>
    <x v="1"/>
    <n v="67418.637999999992"/>
    <n v="-190697.56299999997"/>
    <n v="-47180"/>
    <n v="-29960"/>
    <n v="-87530"/>
    <n v="-355367.56299999997"/>
    <n v="-287948.92499999999"/>
    <n v="-4.2710581753372123"/>
    <n v="10"/>
    <x v="3"/>
  </r>
  <r>
    <x v="9"/>
    <x v="13"/>
    <x v="2"/>
    <n v="180665.47099999999"/>
    <n v="-790422.88499999978"/>
    <n v="-67780"/>
    <n v="-79130"/>
    <n v="-52720"/>
    <n v="-990052.88499999978"/>
    <n v="-809387.41399999976"/>
    <n v="-4.4800337857586507"/>
    <n v="10"/>
    <x v="3"/>
  </r>
  <r>
    <x v="9"/>
    <x v="13"/>
    <x v="0"/>
    <n v="3025614.7110000001"/>
    <n v="-14997.800999999999"/>
    <n v="-70490"/>
    <n v="-59130"/>
    <n v="-94290"/>
    <n v="-238907.80100000001"/>
    <n v="2786706.91"/>
    <n v="0.92103826038014003"/>
    <n v="10"/>
    <x v="3"/>
  </r>
  <r>
    <x v="9"/>
    <x v="13"/>
    <x v="0"/>
    <n v="986695.63299999991"/>
    <n v="-421317.484"/>
    <n v="-53360"/>
    <n v="-33280"/>
    <n v="-86940"/>
    <n v="-594897.48399999994"/>
    <n v="391798.14899999998"/>
    <n v="0.39708106116650871"/>
    <n v="10"/>
    <x v="3"/>
  </r>
  <r>
    <x v="9"/>
    <x v="13"/>
    <x v="0"/>
    <n v="276343.49399999995"/>
    <n v="-580839.35699999996"/>
    <n v="-64840"/>
    <n v="-69600"/>
    <n v="-32730"/>
    <n v="-748009.35699999996"/>
    <n v="-471665.86300000001"/>
    <n v="-1.706810086869641"/>
    <n v="10"/>
    <x v="3"/>
  </r>
  <r>
    <x v="9"/>
    <x v="14"/>
    <x v="0"/>
    <n v="69250875.721999988"/>
    <n v="-14558304.298999999"/>
    <n v="-74710"/>
    <n v="-40810"/>
    <n v="-67930"/>
    <n v="-14741754.298999999"/>
    <n v="54509121.422999993"/>
    <n v="0.78712537357391488"/>
    <n v="10"/>
    <x v="3"/>
  </r>
  <r>
    <x v="9"/>
    <x v="14"/>
    <x v="0"/>
    <n v="253274.99399999998"/>
    <n v="-39133.443999999996"/>
    <n v="-60340"/>
    <n v="-50150"/>
    <n v="-15470"/>
    <n v="-165093.44399999999"/>
    <n v="88181.549999999988"/>
    <n v="0.34816524366396784"/>
    <n v="10"/>
    <x v="3"/>
  </r>
  <r>
    <x v="9"/>
    <x v="14"/>
    <x v="0"/>
    <n v="123702.446"/>
    <n v="-40417.334999999999"/>
    <n v="-67150"/>
    <n v="-83840"/>
    <n v="-61190"/>
    <n v="-252597.33499999999"/>
    <n v="-128894.889"/>
    <n v="-1.0419752653880425"/>
    <n v="10"/>
    <x v="3"/>
  </r>
  <r>
    <x v="9"/>
    <x v="14"/>
    <x v="0"/>
    <n v="6225721.523"/>
    <n v="-2430837.9409999996"/>
    <n v="-88960"/>
    <n v="-97620"/>
    <n v="-22850"/>
    <n v="-2640267.9409999996"/>
    <n v="3585453.5820000004"/>
    <n v="0.5759097268893375"/>
    <n v="10"/>
    <x v="3"/>
  </r>
  <r>
    <x v="9"/>
    <x v="14"/>
    <x v="0"/>
    <n v="18383673.349999998"/>
    <n v="-6765802.8059999999"/>
    <n v="-24720"/>
    <n v="-44150"/>
    <n v="-17260"/>
    <n v="-6851932.8059999999"/>
    <n v="11531740.543999998"/>
    <n v="0.6272816278037272"/>
    <n v="10"/>
    <x v="3"/>
  </r>
  <r>
    <x v="9"/>
    <x v="14"/>
    <x v="0"/>
    <n v="10303162.050999999"/>
    <n v="-3421958.3789999997"/>
    <n v="-25250"/>
    <n v="-40690"/>
    <n v="-59420"/>
    <n v="-3547318.3789999997"/>
    <n v="6755843.6719999993"/>
    <n v="0.6557058540435452"/>
    <n v="10"/>
    <x v="3"/>
  </r>
  <r>
    <x v="9"/>
    <x v="14"/>
    <x v="0"/>
    <n v="63582.140999999996"/>
    <n v="-36797.411"/>
    <n v="-106980"/>
    <n v="-25180"/>
    <n v="-86480"/>
    <n v="-255437.41099999999"/>
    <n v="-191855.27"/>
    <n v="-3.0174395983299775"/>
    <n v="10"/>
    <x v="3"/>
  </r>
  <r>
    <x v="9"/>
    <x v="14"/>
    <x v="0"/>
    <n v="23074687.691999998"/>
    <n v="-1116966.06"/>
    <n v="-83820"/>
    <n v="-60370"/>
    <n v="-91460"/>
    <n v="-1352616.06"/>
    <n v="21722071.631999999"/>
    <n v="0.94138095916812992"/>
    <n v="10"/>
    <x v="3"/>
  </r>
  <r>
    <x v="9"/>
    <x v="14"/>
    <x v="0"/>
    <n v="24500140.588"/>
    <n v="-2402264.62"/>
    <n v="-61300"/>
    <n v="-67670"/>
    <n v="-45210"/>
    <n v="-2576444.62"/>
    <n v="21923695.967999998"/>
    <n v="0.89483959854247019"/>
    <n v="10"/>
    <x v="3"/>
  </r>
  <r>
    <x v="9"/>
    <x v="14"/>
    <x v="0"/>
    <n v="4725555.9610000001"/>
    <n v="-377708.95399999997"/>
    <n v="-34760"/>
    <n v="-63330"/>
    <n v="-72000"/>
    <n v="-547798.95399999991"/>
    <n v="4177757.0070000002"/>
    <n v="0.88407735332710413"/>
    <n v="10"/>
    <x v="3"/>
  </r>
  <r>
    <x v="9"/>
    <x v="14"/>
    <x v="0"/>
    <n v="263281.109"/>
    <n v="-28915.46"/>
    <n v="-103720"/>
    <n v="-60310"/>
    <n v="-46720"/>
    <n v="-239665.46"/>
    <n v="23615.649000000005"/>
    <n v="8.9697468571510786E-2"/>
    <n v="10"/>
    <x v="3"/>
  </r>
  <r>
    <x v="9"/>
    <x v="14"/>
    <x v="0"/>
    <n v="2322098.5549999997"/>
    <n v="-570330.2429999999"/>
    <n v="-98260"/>
    <n v="-41690"/>
    <n v="-84830"/>
    <n v="-795110.2429999999"/>
    <n v="1526988.3119999999"/>
    <n v="0.65758979467604906"/>
    <n v="10"/>
    <x v="3"/>
  </r>
  <r>
    <x v="9"/>
    <x v="14"/>
    <x v="0"/>
    <n v="9437861.2999999989"/>
    <n v="-4026917.5939999996"/>
    <n v="-60150"/>
    <n v="-96640"/>
    <n v="-44250"/>
    <n v="-4227957.5939999996"/>
    <n v="5209903.7059999993"/>
    <n v="0.5520216435051869"/>
    <n v="10"/>
    <x v="3"/>
  </r>
  <r>
    <x v="9"/>
    <x v="14"/>
    <x v="0"/>
    <n v="4024764.4499999997"/>
    <n v="-1583142.1199999999"/>
    <n v="-44840"/>
    <n v="-18820"/>
    <n v="-53990"/>
    <n v="-1700792.1199999999"/>
    <n v="2323972.33"/>
    <n v="0.57741822133218257"/>
    <n v="10"/>
    <x v="3"/>
  </r>
  <r>
    <x v="9"/>
    <x v="14"/>
    <x v="0"/>
    <n v="2431410.59"/>
    <n v="-87022.410999999993"/>
    <n v="-69140"/>
    <n v="-19480"/>
    <n v="-73090"/>
    <n v="-248732.41099999999"/>
    <n v="2182678.179"/>
    <n v="0.89770036701205624"/>
    <n v="10"/>
    <x v="3"/>
  </r>
  <r>
    <x v="9"/>
    <x v="14"/>
    <x v="0"/>
    <n v="13272708.924999999"/>
    <n v="-676743.571"/>
    <n v="-41430"/>
    <n v="-29160"/>
    <n v="-56620"/>
    <n v="-803953.571"/>
    <n v="12468755.353999998"/>
    <n v="0.9394280718771959"/>
    <n v="10"/>
    <x v="3"/>
  </r>
  <r>
    <x v="9"/>
    <x v="14"/>
    <x v="0"/>
    <n v="32492433.931999996"/>
    <n v="-671638.10699999996"/>
    <n v="-13170"/>
    <n v="-90840"/>
    <n v="-27000"/>
    <n v="-802648.10699999996"/>
    <n v="31689785.824999996"/>
    <n v="0.97529738434862168"/>
    <n v="10"/>
    <x v="3"/>
  </r>
  <r>
    <x v="9"/>
    <x v="14"/>
    <x v="0"/>
    <n v="1721577.9"/>
    <n v="-392494.29099999997"/>
    <n v="-35880"/>
    <n v="-16580"/>
    <n v="-61870"/>
    <n v="-506824.29099999997"/>
    <n v="1214753.6089999999"/>
    <n v="0.70560478790997494"/>
    <n v="10"/>
    <x v="3"/>
  </r>
  <r>
    <x v="9"/>
    <x v="14"/>
    <x v="0"/>
    <n v="-37626.091999999997"/>
    <n v="564.82999999999993"/>
    <n v="-26020"/>
    <n v="-75310"/>
    <n v="-99990"/>
    <n v="-200755.17"/>
    <n v="-238381.26200000002"/>
    <n v="6.3355307269221592"/>
    <n v="10"/>
    <x v="3"/>
  </r>
  <r>
    <x v="9"/>
    <x v="14"/>
    <x v="0"/>
    <n v="-73746.448999999993"/>
    <n v="1006.0819999999999"/>
    <n v="-14950"/>
    <n v="-92160"/>
    <n v="-75670"/>
    <n v="-181773.91800000001"/>
    <n v="-255520.367"/>
    <n v="3.4648497719530877"/>
    <n v="10"/>
    <x v="3"/>
  </r>
  <r>
    <x v="9"/>
    <x v="14"/>
    <x v="0"/>
    <n v="-321275.43699999998"/>
    <n v="5414.2479999999996"/>
    <n v="-76350"/>
    <n v="-24590"/>
    <n v="-67930"/>
    <n v="-163455.75200000001"/>
    <n v="-484731.18900000001"/>
    <n v="1.5087713941853578"/>
    <n v="10"/>
    <x v="3"/>
  </r>
  <r>
    <x v="9"/>
    <x v="14"/>
    <x v="0"/>
    <n v="10083541.824999999"/>
    <n v="-516520.14399999997"/>
    <n v="-42110"/>
    <n v="-86910"/>
    <n v="-46000"/>
    <n v="-691540.14399999997"/>
    <n v="9392001.6809999999"/>
    <n v="0.93141892442142971"/>
    <n v="10"/>
    <x v="3"/>
  </r>
  <r>
    <x v="9"/>
    <x v="14"/>
    <x v="0"/>
    <n v="355439.40600000002"/>
    <n v="-21590.743999999999"/>
    <n v="-100820"/>
    <n v="-82140"/>
    <n v="-96130"/>
    <n v="-300680.74400000001"/>
    <n v="54758.662000000011"/>
    <n v="0.15405906344554268"/>
    <n v="10"/>
    <x v="3"/>
  </r>
  <r>
    <x v="9"/>
    <x v="14"/>
    <x v="1"/>
    <n v="838541.99099999992"/>
    <n v="-44366.356999999996"/>
    <n v="-46760"/>
    <n v="-86180"/>
    <n v="-27320"/>
    <n v="-204626.35699999999"/>
    <n v="633915.63399999996"/>
    <n v="0.75597363137894424"/>
    <n v="10"/>
    <x v="3"/>
  </r>
  <r>
    <x v="9"/>
    <x v="14"/>
    <x v="2"/>
    <n v="355439.40600000002"/>
    <n v="-24096.281999999999"/>
    <n v="-58790"/>
    <n v="-98230"/>
    <n v="-24850"/>
    <n v="-205966.28200000001"/>
    <n v="149473.12400000001"/>
    <n v="0.4205305362230996"/>
    <n v="10"/>
    <x v="3"/>
  </r>
  <r>
    <x v="9"/>
    <x v="14"/>
    <x v="0"/>
    <n v="637177.70199999993"/>
    <n v="-64195.585999999996"/>
    <n v="-27450"/>
    <n v="-66480"/>
    <n v="-12760"/>
    <n v="-170885.58600000001"/>
    <n v="466292.11599999992"/>
    <n v="0.73180859050212022"/>
    <n v="10"/>
    <x v="3"/>
  </r>
  <r>
    <x v="9"/>
    <x v="14"/>
    <x v="0"/>
    <n v="16688151.479999999"/>
    <n v="-1555750"/>
    <n v="-15840"/>
    <n v="-75380"/>
    <n v="-96800"/>
    <n v="-1743770"/>
    <n v="14944381.479999999"/>
    <n v="0.8955084988238613"/>
    <n v="10"/>
    <x v="3"/>
  </r>
  <r>
    <x v="9"/>
    <x v="14"/>
    <x v="0"/>
    <n v="808838.73699999985"/>
    <n v="-317797.31199999998"/>
    <n v="-82720"/>
    <n v="-14450"/>
    <n v="-16850"/>
    <n v="-431817.31199999998"/>
    <n v="377021.42499999987"/>
    <n v="0.46612681583275845"/>
    <n v="10"/>
    <x v="3"/>
  </r>
  <r>
    <x v="9"/>
    <x v="14"/>
    <x v="0"/>
    <n v="190709.16199999998"/>
    <n v="-60443.445999999996"/>
    <n v="-63080"/>
    <n v="-49240"/>
    <n v="-95110"/>
    <n v="-267873.446"/>
    <n v="-77164.284000000014"/>
    <n v="-0.40461760300745292"/>
    <n v="10"/>
    <x v="3"/>
  </r>
  <r>
    <x v="9"/>
    <x v="14"/>
    <x v="0"/>
    <n v="43447.159"/>
    <n v="-25869.591999999997"/>
    <n v="-47190"/>
    <n v="-107160"/>
    <n v="-100500"/>
    <n v="-280719.592"/>
    <n v="-237272.43300000002"/>
    <n v="-5.4611725705701497"/>
    <n v="10"/>
    <x v="3"/>
  </r>
  <r>
    <x v="9"/>
    <x v="14"/>
    <x v="1"/>
    <n v="955856.47499999998"/>
    <n v="-233417.674"/>
    <n v="-17640"/>
    <n v="-79150"/>
    <n v="-89870"/>
    <n v="-420077.674"/>
    <n v="535778.80099999998"/>
    <n v="0.56052222798407048"/>
    <n v="10"/>
    <x v="3"/>
  </r>
  <r>
    <x v="9"/>
    <x v="14"/>
    <x v="2"/>
    <n v="488369.45499999996"/>
    <n v="-111319.57199999999"/>
    <n v="-43930"/>
    <n v="-28640"/>
    <n v="-28790"/>
    <n v="-212679.57199999999"/>
    <n v="275689.88299999997"/>
    <n v="0.56451090496640499"/>
    <n v="10"/>
    <x v="3"/>
  </r>
  <r>
    <x v="9"/>
    <x v="14"/>
    <x v="0"/>
    <n v="450691.353"/>
    <n v="-96680.962"/>
    <n v="-100490"/>
    <n v="-73290"/>
    <n v="-22680"/>
    <n v="-293140.962"/>
    <n v="157550.391"/>
    <n v="0.3495749140765077"/>
    <n v="10"/>
    <x v="3"/>
  </r>
  <r>
    <x v="9"/>
    <x v="14"/>
    <x v="0"/>
    <n v="117478.22099999999"/>
    <n v="-92796.144"/>
    <n v="-40520"/>
    <n v="-47360"/>
    <n v="-82900"/>
    <n v="-263576.14399999997"/>
    <n v="-146097.92299999998"/>
    <n v="-1.2436170871194925"/>
    <n v="10"/>
    <x v="3"/>
  </r>
  <r>
    <x v="9"/>
    <x v="14"/>
    <x v="0"/>
    <n v="-15206.008999999998"/>
    <n v="5620.6849999999995"/>
    <n v="-70440"/>
    <n v="-72840"/>
    <n v="-28210"/>
    <n v="-165869.315"/>
    <n v="-181075.32399999999"/>
    <n v="11.908142629666996"/>
    <n v="10"/>
    <x v="3"/>
  </r>
  <r>
    <x v="9"/>
    <x v="14"/>
    <x v="1"/>
    <n v="3775296.693"/>
    <n v="-659904"/>
    <n v="-33510"/>
    <n v="-51210"/>
    <n v="-103010"/>
    <n v="-847634"/>
    <n v="2927662.693"/>
    <n v="0.77547883810783713"/>
    <n v="10"/>
    <x v="3"/>
  </r>
  <r>
    <x v="9"/>
    <x v="14"/>
    <x v="2"/>
    <n v="3063603.8159999996"/>
    <n v="-518241.864"/>
    <n v="-20260"/>
    <n v="-43060"/>
    <n v="-19610"/>
    <n v="-601171.86400000006"/>
    <n v="2462431.9519999996"/>
    <n v="0.80376971041088419"/>
    <n v="10"/>
    <x v="3"/>
  </r>
  <r>
    <x v="9"/>
    <x v="14"/>
    <x v="0"/>
    <n v="392151.54299999995"/>
    <n v="-179387.41799999998"/>
    <n v="-93280"/>
    <n v="-88760"/>
    <n v="-52140"/>
    <n v="-413567.41799999995"/>
    <n v="-21415.875"/>
    <n v="-5.4611222070341317E-2"/>
    <n v="10"/>
    <x v="3"/>
  </r>
  <r>
    <x v="9"/>
    <x v="14"/>
    <x v="0"/>
    <n v="340517.53399999999"/>
    <n v="-155756.25099999999"/>
    <n v="-106700"/>
    <n v="-71940"/>
    <n v="-96950"/>
    <n v="-431346.25099999999"/>
    <n v="-90828.717000000004"/>
    <n v="-0.26673726880683918"/>
    <n v="10"/>
    <x v="3"/>
  </r>
  <r>
    <x v="9"/>
    <x v="14"/>
    <x v="1"/>
    <n v="917480.50799999991"/>
    <n v="-76727.266000000003"/>
    <n v="-83300"/>
    <n v="-20250"/>
    <n v="-75780"/>
    <n v="-256057.266"/>
    <n v="661423.24199999985"/>
    <n v="0.7209125820469201"/>
    <n v="10"/>
    <x v="3"/>
  </r>
  <r>
    <x v="9"/>
    <x v="14"/>
    <x v="2"/>
    <n v="709524.42399999988"/>
    <n v="-96727.287999999986"/>
    <n v="-58020"/>
    <n v="-82620"/>
    <n v="-26150"/>
    <n v="-263517.288"/>
    <n v="446007.13599999988"/>
    <n v="0.62860011708349584"/>
    <n v="10"/>
    <x v="3"/>
  </r>
  <r>
    <x v="9"/>
    <x v="14"/>
    <x v="0"/>
    <n v="4263157.8499999996"/>
    <n v="-358487.97599999997"/>
    <n v="-40530"/>
    <n v="-83160"/>
    <n v="-28290"/>
    <n v="-510467.97599999997"/>
    <n v="3752689.8739999998"/>
    <n v="0.88026059696569769"/>
    <n v="10"/>
    <x v="3"/>
  </r>
  <r>
    <x v="9"/>
    <x v="14"/>
    <x v="0"/>
    <n v="1696519.3069999998"/>
    <n v="-325316.38299999997"/>
    <n v="-56770"/>
    <n v="-84410"/>
    <n v="-41630"/>
    <n v="-508126.38299999997"/>
    <n v="1188392.9239999999"/>
    <n v="0.7004888886890811"/>
    <n v="10"/>
    <x v="3"/>
  </r>
  <r>
    <x v="9"/>
    <x v="14"/>
    <x v="0"/>
    <n v="3908849.8050000002"/>
    <n v="-43755.641999999993"/>
    <n v="-71290"/>
    <n v="-26670"/>
    <n v="-70820"/>
    <n v="-212535.64199999999"/>
    <n v="3696314.1630000002"/>
    <n v="0.94562706356019732"/>
    <n v="10"/>
    <x v="3"/>
  </r>
  <r>
    <x v="9"/>
    <x v="14"/>
    <x v="1"/>
    <n v="6160322.1399999987"/>
    <n v="-646291.84199999995"/>
    <n v="-89140"/>
    <n v="-95210"/>
    <n v="-89030"/>
    <n v="-919671.84199999995"/>
    <n v="5240650.2979999986"/>
    <n v="0.85071043021785864"/>
    <n v="10"/>
    <x v="3"/>
  </r>
  <r>
    <x v="9"/>
    <x v="14"/>
    <x v="2"/>
    <n v="1366010.2889999999"/>
    <n v="-23693.662999999997"/>
    <n v="-83380"/>
    <n v="-36250"/>
    <n v="-94300"/>
    <n v="-237623.663"/>
    <n v="1128386.6259999999"/>
    <n v="0.82604548083312423"/>
    <n v="10"/>
    <x v="3"/>
  </r>
  <r>
    <x v="9"/>
    <x v="14"/>
    <x v="3"/>
    <n v="47732950.397999994"/>
    <n v="-75781.075999999986"/>
    <n v="-21960"/>
    <n v="-19210"/>
    <n v="-58340"/>
    <n v="-175291.076"/>
    <n v="47557659.321999997"/>
    <n v="0.99632767146094237"/>
    <n v="10"/>
    <x v="3"/>
  </r>
  <r>
    <x v="9"/>
    <x v="14"/>
    <x v="0"/>
    <n v="27679014.594000001"/>
    <n v="-467492.06"/>
    <n v="-62820"/>
    <n v="-99130"/>
    <n v="-13480"/>
    <n v="-642922.06000000006"/>
    <n v="27036092.534000002"/>
    <n v="0.97677222005803033"/>
    <n v="10"/>
    <x v="3"/>
  </r>
  <r>
    <x v="9"/>
    <x v="14"/>
    <x v="1"/>
    <n v="4347767.1229999997"/>
    <n v="-86827.524000000005"/>
    <n v="-77200"/>
    <n v="-103380"/>
    <n v="-47880"/>
    <n v="-315287.52399999998"/>
    <n v="4032479.5989999995"/>
    <n v="0.92748288602393014"/>
    <n v="10"/>
    <x v="3"/>
  </r>
  <r>
    <x v="9"/>
    <x v="14"/>
    <x v="2"/>
    <n v="32048869.544999998"/>
    <n v="-764492.45600000001"/>
    <n v="-91930"/>
    <n v="-43680"/>
    <n v="-25610"/>
    <n v="-925712.45600000001"/>
    <n v="31123157.088999998"/>
    <n v="0.97111559723814278"/>
    <n v="10"/>
    <x v="3"/>
  </r>
  <r>
    <x v="9"/>
    <x v="14"/>
    <x v="3"/>
    <n v="13220205.585999999"/>
    <n v="-476128.35899999994"/>
    <n v="-93080"/>
    <n v="-18020"/>
    <n v="-47320"/>
    <n v="-634548.35899999994"/>
    <n v="12585657.227"/>
    <n v="0.95200162698891944"/>
    <n v="10"/>
    <x v="3"/>
  </r>
  <r>
    <x v="9"/>
    <x v="14"/>
    <x v="0"/>
    <n v="72917565.797999993"/>
    <n v="-3342814.986"/>
    <n v="-19520"/>
    <n v="-30080"/>
    <n v="-89780"/>
    <n v="-3482194.986"/>
    <n v="69435370.811999992"/>
    <n v="0.95224477191618606"/>
    <n v="10"/>
    <x v="3"/>
  </r>
  <r>
    <x v="9"/>
    <x v="14"/>
    <x v="1"/>
    <n v="5377721.6359999999"/>
    <n v="-245918.91099999996"/>
    <n v="-78870"/>
    <n v="-27190"/>
    <n v="-99090"/>
    <n v="-451068.91099999996"/>
    <n v="4926652.7249999996"/>
    <n v="0.91612267396281422"/>
    <n v="10"/>
    <x v="3"/>
  </r>
  <r>
    <x v="9"/>
    <x v="14"/>
    <x v="2"/>
    <n v="24790402.945"/>
    <n v="-1621164.3699999999"/>
    <n v="-46770"/>
    <n v="-50760"/>
    <n v="-107890"/>
    <n v="-1826584.3699999999"/>
    <n v="22963818.574999999"/>
    <n v="0.9263188914656828"/>
    <n v="10"/>
    <x v="3"/>
  </r>
  <r>
    <x v="9"/>
    <x v="14"/>
    <x v="3"/>
    <n v="2290692.3829999999"/>
    <n v="-943239.43699999992"/>
    <n v="-19710"/>
    <n v="-81100"/>
    <n v="-19490"/>
    <n v="-1063539.4369999999"/>
    <n v="1227152.946"/>
    <n v="0.53571267582985627"/>
    <n v="10"/>
    <x v="3"/>
  </r>
  <r>
    <x v="9"/>
    <x v="14"/>
    <x v="0"/>
    <n v="6860008.0569999991"/>
    <n v="-1569250.9139999999"/>
    <n v="-42920"/>
    <n v="-31320"/>
    <n v="-26430"/>
    <n v="-1669920.9139999999"/>
    <n v="5190087.1429999992"/>
    <n v="0.75657158123947088"/>
    <n v="10"/>
    <x v="3"/>
  </r>
  <r>
    <x v="10"/>
    <x v="8"/>
    <x v="1"/>
    <n v="306666.55599999998"/>
    <n v="-70468.125"/>
    <n v="-17900"/>
    <n v="-97620"/>
    <n v="-22560"/>
    <n v="-208548.125"/>
    <n v="98118.430999999982"/>
    <n v="0.31995152089554879"/>
    <n v="11"/>
    <x v="3"/>
  </r>
  <r>
    <x v="10"/>
    <x v="8"/>
    <x v="2"/>
    <n v="-114401.58099999999"/>
    <n v="77542.562999999995"/>
    <n v="-34140"/>
    <n v="-71400"/>
    <n v="-28690"/>
    <n v="-56687.437000000005"/>
    <n v="-171089.01799999998"/>
    <n v="1.495512706244855"/>
    <n v="11"/>
    <x v="3"/>
  </r>
  <r>
    <x v="10"/>
    <x v="8"/>
    <x v="3"/>
    <n v="111058.40199999999"/>
    <n v="-84750.61"/>
    <n v="-62290"/>
    <n v="-75330"/>
    <n v="-100410"/>
    <n v="-322780.61"/>
    <n v="-211722.20799999998"/>
    <n v="-1.906404235854213"/>
    <n v="11"/>
    <x v="3"/>
  </r>
  <r>
    <x v="10"/>
    <x v="8"/>
    <x v="0"/>
    <n v="1261563.7859999998"/>
    <n v="-1644607.5939999998"/>
    <n v="-16270"/>
    <n v="-34570"/>
    <n v="-41580"/>
    <n v="-1737027.5939999998"/>
    <n v="-475463.80799999996"/>
    <n v="-0.3768844772467177"/>
    <n v="11"/>
    <x v="3"/>
  </r>
  <r>
    <x v="10"/>
    <x v="8"/>
    <x v="0"/>
    <n v="423875.326"/>
    <n v="-280690.75299999997"/>
    <n v="-53820"/>
    <n v="-74180"/>
    <n v="-71070"/>
    <n v="-479760.75299999997"/>
    <n v="-55885.426999999967"/>
    <n v="-0.13184402009755097"/>
    <n v="11"/>
    <x v="3"/>
  </r>
  <r>
    <x v="10"/>
    <x v="8"/>
    <x v="1"/>
    <n v="209926.42300000001"/>
    <n v="-587991.31999999995"/>
    <n v="-18170"/>
    <n v="-15450"/>
    <n v="-14210"/>
    <n v="-635821.31999999995"/>
    <n v="-425894.89699999994"/>
    <n v="-2.0287817555963401"/>
    <n v="11"/>
    <x v="3"/>
  </r>
  <r>
    <x v="10"/>
    <x v="8"/>
    <x v="2"/>
    <n v="46784.591"/>
    <n v="-128320.47899999999"/>
    <n v="-100340"/>
    <n v="-57770"/>
    <n v="-23280"/>
    <n v="-309710.47899999999"/>
    <n v="-262925.88799999998"/>
    <n v="-5.6199249021969644"/>
    <n v="11"/>
    <x v="3"/>
  </r>
  <r>
    <x v="10"/>
    <x v="8"/>
    <x v="0"/>
    <n v="821449.82499999995"/>
    <n v="-33444.046999999999"/>
    <n v="-41620"/>
    <n v="-42120"/>
    <n v="-14190"/>
    <n v="-131374.04699999999"/>
    <n v="690075.77799999993"/>
    <n v="0.84007051556679069"/>
    <n v="11"/>
    <x v="3"/>
  </r>
  <r>
    <x v="10"/>
    <x v="8"/>
    <x v="1"/>
    <n v="42824.684000000001"/>
    <n v="-21360.787"/>
    <n v="-104700"/>
    <n v="-24940"/>
    <n v="-71960"/>
    <n v="-222960.78700000001"/>
    <n v="-180136.103"/>
    <n v="-4.2063615227143298"/>
    <n v="11"/>
    <x v="3"/>
  </r>
  <r>
    <x v="10"/>
    <x v="8"/>
    <x v="2"/>
    <n v="76610.70199999999"/>
    <n v="-21380.695"/>
    <n v="-20400"/>
    <n v="-67930"/>
    <n v="-90960"/>
    <n v="-200670.69500000001"/>
    <n v="-124059.99300000002"/>
    <n v="-1.6193559093088592"/>
    <n v="11"/>
    <x v="3"/>
  </r>
  <r>
    <x v="10"/>
    <x v="8"/>
    <x v="0"/>
    <n v="62347.158999999992"/>
    <n v="-9088.3799999999992"/>
    <n v="-56420"/>
    <n v="-78920"/>
    <n v="-33410"/>
    <n v="-177838.38"/>
    <n v="-115491.22100000002"/>
    <n v="-1.8523894729509653"/>
    <n v="11"/>
    <x v="3"/>
  </r>
  <r>
    <x v="10"/>
    <x v="8"/>
    <x v="1"/>
    <n v="26843.509000000002"/>
    <n v="-4615.5339999999997"/>
    <n v="-25380"/>
    <n v="-105240"/>
    <n v="-25770"/>
    <n v="-161005.53399999999"/>
    <n v="-134162.02499999999"/>
    <n v="-4.9979317160062786"/>
    <n v="11"/>
    <x v="3"/>
  </r>
  <r>
    <x v="10"/>
    <x v="8"/>
    <x v="2"/>
    <n v="38355.086000000003"/>
    <n v="-5207.4959999999992"/>
    <n v="-50960"/>
    <n v="-19750"/>
    <n v="-70410"/>
    <n v="-146327.49599999998"/>
    <n v="-107972.40999999997"/>
    <n v="-2.8150741208089056"/>
    <n v="11"/>
    <x v="3"/>
  </r>
  <r>
    <x v="10"/>
    <x v="8"/>
    <x v="0"/>
    <n v="302844.21999999997"/>
    <n v="-19291.439999999999"/>
    <n v="-63730"/>
    <n v="-17170"/>
    <n v="-53650"/>
    <n v="-153841.44"/>
    <n v="149002.77999999997"/>
    <n v="0.49201130535032161"/>
    <n v="11"/>
    <x v="3"/>
  </r>
  <r>
    <x v="10"/>
    <x v="8"/>
    <x v="0"/>
    <n v="160857.05999999997"/>
    <n v="-206700.14399999997"/>
    <n v="-57230"/>
    <n v="-93300"/>
    <n v="-94970"/>
    <n v="-452200.14399999997"/>
    <n v="-291343.08400000003"/>
    <n v="-1.8111923965289436"/>
    <n v="11"/>
    <x v="3"/>
  </r>
  <r>
    <x v="10"/>
    <x v="8"/>
    <x v="0"/>
    <n v="160066.9"/>
    <n v="-206734.35299999997"/>
    <n v="-53490"/>
    <n v="-25040"/>
    <n v="-91510"/>
    <n v="-376774.353"/>
    <n v="-216707.45300000001"/>
    <n v="-1.3538555004188875"/>
    <n v="11"/>
    <x v="3"/>
  </r>
  <r>
    <x v="10"/>
    <x v="8"/>
    <x v="0"/>
    <n v="70592.381999999998"/>
    <n v="-22239.321999999996"/>
    <n v="-63900"/>
    <n v="-89910"/>
    <n v="-71040"/>
    <n v="-247089.32199999999"/>
    <n v="-176496.94"/>
    <n v="-2.5002264408643984"/>
    <n v="11"/>
    <x v="3"/>
  </r>
  <r>
    <x v="10"/>
    <x v="8"/>
    <x v="0"/>
    <n v="124381.88699999999"/>
    <n v="-45517.591"/>
    <n v="-48960"/>
    <n v="-25180"/>
    <n v="-20550"/>
    <n v="-140207.59100000001"/>
    <n v="-15825.704000000027"/>
    <n v="-0.12723479585094274"/>
    <n v="11"/>
    <x v="3"/>
  </r>
  <r>
    <x v="10"/>
    <x v="8"/>
    <x v="0"/>
    <n v="160220.21399999998"/>
    <n v="-101505.87999999999"/>
    <n v="-39960"/>
    <n v="-82570"/>
    <n v="-25050"/>
    <n v="-249085.88"/>
    <n v="-88865.666000000027"/>
    <n v="-0.55464703099198231"/>
    <n v="11"/>
    <x v="3"/>
  </r>
  <r>
    <x v="10"/>
    <x v="8"/>
    <x v="0"/>
    <n v="76667.5"/>
    <n v="-46396.804999999993"/>
    <n v="-32030"/>
    <n v="-63810"/>
    <n v="-78430"/>
    <n v="-220666.80499999999"/>
    <n v="-143999.30499999999"/>
    <n v="-1.8782313887892521"/>
    <n v="11"/>
    <x v="3"/>
  </r>
  <r>
    <x v="10"/>
    <x v="8"/>
    <x v="0"/>
    <n v="85668.120999999999"/>
    <n v="-85408.959999999992"/>
    <n v="-25730"/>
    <n v="-17900"/>
    <n v="-76080"/>
    <n v="-205118.96"/>
    <n v="-119450.83899999999"/>
    <n v="-1.3943440991311107"/>
    <n v="11"/>
    <x v="3"/>
  </r>
  <r>
    <x v="10"/>
    <x v="8"/>
    <x v="0"/>
    <n v="21417.031999999999"/>
    <n v="-21890.399999999998"/>
    <n v="-27040"/>
    <n v="-58860"/>
    <n v="-105290"/>
    <n v="-213080.4"/>
    <n v="-191663.36799999999"/>
    <n v="-8.9491096618803194"/>
    <n v="11"/>
    <x v="3"/>
  </r>
  <r>
    <x v="10"/>
    <x v="8"/>
    <x v="0"/>
    <n v="34927.375"/>
    <n v="-68238.274999999994"/>
    <n v="-27710"/>
    <n v="-45180"/>
    <n v="-60400"/>
    <n v="-201528.27499999999"/>
    <n v="-166600.9"/>
    <n v="-4.7699233051438874"/>
    <n v="11"/>
    <x v="3"/>
  </r>
  <r>
    <x v="10"/>
    <x v="8"/>
    <x v="0"/>
    <n v="137560.29"/>
    <n v="-85842.868999999992"/>
    <n v="-106030"/>
    <n v="-102720"/>
    <n v="-36300"/>
    <n v="-330892.86900000001"/>
    <n v="-193332.579"/>
    <n v="-1.4054388733841721"/>
    <n v="11"/>
    <x v="3"/>
  </r>
  <r>
    <x v="10"/>
    <x v="8"/>
    <x v="0"/>
    <n v="21531.481999999996"/>
    <n v="-17644.955999999998"/>
    <n v="-90160"/>
    <n v="-21040"/>
    <n v="-93360"/>
    <n v="-222204.95600000001"/>
    <n v="-200673.47400000002"/>
    <n v="-9.3200028683580651"/>
    <n v="11"/>
    <x v="3"/>
  </r>
  <r>
    <x v="10"/>
    <x v="8"/>
    <x v="0"/>
    <n v="31052.812000000002"/>
    <n v="-20896.595999999998"/>
    <n v="-14810"/>
    <n v="-69980"/>
    <n v="-49410"/>
    <n v="-155096.59599999999"/>
    <n v="-124043.78399999999"/>
    <n v="-3.9946071228589535"/>
    <n v="11"/>
    <x v="3"/>
  </r>
  <r>
    <x v="10"/>
    <x v="8"/>
    <x v="0"/>
    <n v="46062.002"/>
    <n v="-27206.613000000001"/>
    <n v="-82200"/>
    <n v="-30610"/>
    <n v="-105450"/>
    <n v="-245466.61300000001"/>
    <n v="-199404.611"/>
    <n v="-4.3290478559746495"/>
    <n v="11"/>
    <x v="3"/>
  </r>
  <r>
    <x v="10"/>
    <x v="8"/>
    <x v="0"/>
    <n v="11466.951999999999"/>
    <n v="-12812.785999999998"/>
    <n v="-42680"/>
    <n v="-32860"/>
    <n v="-63110"/>
    <n v="-151462.78599999999"/>
    <n v="-139995.834"/>
    <n v="-12.208635215356271"/>
    <n v="11"/>
    <x v="3"/>
  </r>
  <r>
    <x v="10"/>
    <x v="8"/>
    <x v="0"/>
    <n v="40697.796999999999"/>
    <n v="-24258.339"/>
    <n v="-71300"/>
    <n v="-26400"/>
    <n v="-71900"/>
    <n v="-193858.33900000001"/>
    <n v="-153160.54200000002"/>
    <n v="-3.7633619824679951"/>
    <n v="11"/>
    <x v="3"/>
  </r>
  <r>
    <x v="10"/>
    <x v="8"/>
    <x v="0"/>
    <n v="248393.432"/>
    <n v="-108818.92"/>
    <n v="-61180"/>
    <n v="-83280"/>
    <n v="-32260"/>
    <n v="-285538.92"/>
    <n v="-37145.487999999983"/>
    <n v="-0.14954295570907036"/>
    <n v="11"/>
    <x v="3"/>
  </r>
  <r>
    <x v="10"/>
    <x v="8"/>
    <x v="0"/>
    <n v="182034.58"/>
    <n v="-86533.537999999986"/>
    <n v="-91900"/>
    <n v="-73420"/>
    <n v="-82960"/>
    <n v="-334813.538"/>
    <n v="-152778.95800000001"/>
    <n v="-0.83928535995743236"/>
    <n v="11"/>
    <x v="3"/>
  </r>
  <r>
    <x v="10"/>
    <x v="8"/>
    <x v="0"/>
    <n v="201154.19099999999"/>
    <n v="-56591.716999999997"/>
    <n v="-49880"/>
    <n v="-56420"/>
    <n v="-14960"/>
    <n v="-177851.717"/>
    <n v="23302.473999999987"/>
    <n v="0.11584384040996684"/>
    <n v="11"/>
    <x v="3"/>
  </r>
  <r>
    <x v="10"/>
    <x v="8"/>
    <x v="0"/>
    <n v="295479.44999999995"/>
    <n v="-88843.803999999989"/>
    <n v="-29110"/>
    <n v="-82760"/>
    <n v="-27180"/>
    <n v="-227893.804"/>
    <n v="67585.64599999995"/>
    <n v="0.22873213687110883"/>
    <n v="11"/>
    <x v="3"/>
  </r>
  <r>
    <x v="10"/>
    <x v="8"/>
    <x v="0"/>
    <n v="40150.417999999998"/>
    <n v="-47187.847000000002"/>
    <n v="-76130"/>
    <n v="-15940"/>
    <n v="-23700"/>
    <n v="-162957.84700000001"/>
    <n v="-122807.429"/>
    <n v="-3.0586836978882763"/>
    <n v="11"/>
    <x v="3"/>
  </r>
  <r>
    <x v="10"/>
    <x v="8"/>
    <x v="0"/>
    <n v="39885.523999999998"/>
    <n v="-57166.066999999995"/>
    <n v="-69030"/>
    <n v="-103640"/>
    <n v="-80220"/>
    <n v="-310056.06699999998"/>
    <n v="-270170.54300000001"/>
    <n v="-6.7736490813057895"/>
    <n v="11"/>
    <x v="3"/>
  </r>
  <r>
    <x v="10"/>
    <x v="8"/>
    <x v="0"/>
    <n v="70449.616999999998"/>
    <n v="-27661.017999999996"/>
    <n v="-104410"/>
    <n v="-100210"/>
    <n v="-35480"/>
    <n v="-267761.01799999998"/>
    <n v="-197311.40099999998"/>
    <n v="-2.8007448358448848"/>
    <n v="11"/>
    <x v="3"/>
  </r>
  <r>
    <x v="10"/>
    <x v="8"/>
    <x v="0"/>
    <n v="211019.788"/>
    <n v="-73289.993000000002"/>
    <n v="-54660"/>
    <n v="-44900"/>
    <n v="-66680"/>
    <n v="-239529.99300000002"/>
    <n v="-28510.205000000016"/>
    <n v="-0.13510678439313006"/>
    <n v="11"/>
    <x v="3"/>
  </r>
  <r>
    <x v="10"/>
    <x v="8"/>
    <x v="0"/>
    <n v="363300.73499999999"/>
    <n v="-114714.75399999997"/>
    <n v="-104780"/>
    <n v="-94990"/>
    <n v="-15590"/>
    <n v="-330074.75399999996"/>
    <n v="33225.981000000029"/>
    <n v="9.1455859564941511E-2"/>
    <n v="11"/>
    <x v="3"/>
  </r>
  <r>
    <x v="10"/>
    <x v="8"/>
    <x v="0"/>
    <n v="754165.22299999988"/>
    <n v="-215612.02599999998"/>
    <n v="-91100"/>
    <n v="-31090"/>
    <n v="-97640"/>
    <n v="-435442.02599999995"/>
    <n v="318723.19699999993"/>
    <n v="0.42261720280888632"/>
    <n v="11"/>
    <x v="3"/>
  </r>
  <r>
    <x v="10"/>
    <x v="8"/>
    <x v="1"/>
    <n v="183079.91799999998"/>
    <n v="-78384.25"/>
    <n v="-87720"/>
    <n v="-38490"/>
    <n v="-60210"/>
    <n v="-264804.25"/>
    <n v="-81724.332000000024"/>
    <n v="-0.44638610773247145"/>
    <n v="11"/>
    <x v="3"/>
  </r>
  <r>
    <x v="10"/>
    <x v="8"/>
    <x v="2"/>
    <n v="81471.823999999993"/>
    <n v="-38861.598999999995"/>
    <n v="-73430"/>
    <n v="-32660"/>
    <n v="-74610"/>
    <n v="-219561.59899999999"/>
    <n v="-138089.77499999999"/>
    <n v="-1.694939038065479"/>
    <n v="11"/>
    <x v="3"/>
  </r>
  <r>
    <x v="10"/>
    <x v="8"/>
    <x v="0"/>
    <n v="85995.881999999998"/>
    <n v="-136617.65599999999"/>
    <n v="-25190"/>
    <n v="-31060"/>
    <n v="-34260"/>
    <n v="-227127.65599999999"/>
    <n v="-141131.77399999998"/>
    <n v="-1.641145723698723"/>
    <n v="11"/>
    <x v="3"/>
  </r>
  <r>
    <x v="10"/>
    <x v="8"/>
    <x v="0"/>
    <n v="4395.9790000000003"/>
    <n v="-8103.2069999999994"/>
    <n v="-79110"/>
    <n v="-78580"/>
    <n v="-67970"/>
    <n v="-233763.20699999999"/>
    <n v="-229367.228"/>
    <n v="-52.176597749898256"/>
    <n v="11"/>
    <x v="3"/>
  </r>
  <r>
    <x v="10"/>
    <x v="8"/>
    <x v="0"/>
    <n v="161261.492"/>
    <n v="-264477.10099999997"/>
    <n v="-57960"/>
    <n v="-48040"/>
    <n v="-15030"/>
    <n v="-385507.10099999997"/>
    <n v="-224245.60899999997"/>
    <n v="-1.3905713398707731"/>
    <n v="11"/>
    <x v="3"/>
  </r>
  <r>
    <x v="10"/>
    <x v="8"/>
    <x v="0"/>
    <n v="848928.6399999999"/>
    <n v="-1491692.9159999997"/>
    <n v="-77790"/>
    <n v="-84400"/>
    <n v="-36240"/>
    <n v="-1690122.9159999997"/>
    <n v="-841194.27599999984"/>
    <n v="-0.99088926485034112"/>
    <n v="11"/>
    <x v="3"/>
  </r>
  <r>
    <x v="10"/>
    <x v="8"/>
    <x v="0"/>
    <n v="4420.6959999999999"/>
    <n v="-8571.4369999999999"/>
    <n v="-28210"/>
    <n v="-45850"/>
    <n v="-33440"/>
    <n v="-116071.43700000001"/>
    <n v="-111650.74100000001"/>
    <n v="-25.256371621120298"/>
    <n v="11"/>
    <x v="3"/>
  </r>
  <r>
    <x v="10"/>
    <x v="8"/>
    <x v="1"/>
    <n v="31093.530999999999"/>
    <n v="-45472.545999999995"/>
    <n v="-89180"/>
    <n v="-49520"/>
    <n v="-91130"/>
    <n v="-275302.54599999997"/>
    <n v="-244209.01499999998"/>
    <n v="-7.8540135888715881"/>
    <n v="11"/>
    <x v="3"/>
  </r>
  <r>
    <x v="10"/>
    <x v="8"/>
    <x v="2"/>
    <n v="43726.724999999999"/>
    <n v="-60591.09"/>
    <n v="-84970"/>
    <n v="-71630"/>
    <n v="-99630"/>
    <n v="-316821.08999999997"/>
    <n v="-273094.36499999999"/>
    <n v="-6.2454795093847073"/>
    <n v="11"/>
    <x v="3"/>
  </r>
  <r>
    <x v="10"/>
    <x v="8"/>
    <x v="0"/>
    <n v="46815.327999999994"/>
    <n v="-76397.831999999995"/>
    <n v="-98580"/>
    <n v="-107880"/>
    <n v="-14490"/>
    <n v="-297347.83199999999"/>
    <n v="-250532.50400000002"/>
    <n v="-5.3515058999479841"/>
    <n v="11"/>
    <x v="3"/>
  </r>
  <r>
    <x v="10"/>
    <x v="8"/>
    <x v="0"/>
    <n v="44239.957999999999"/>
    <n v="-68078.535000000003"/>
    <n v="-54950"/>
    <n v="-48450"/>
    <n v="-103340"/>
    <n v="-274818.53500000003"/>
    <n v="-230578.57700000005"/>
    <n v="-5.2119980990940373"/>
    <n v="11"/>
    <x v="3"/>
  </r>
  <r>
    <x v="10"/>
    <x v="8"/>
    <x v="0"/>
    <n v="163402.12"/>
    <n v="-366322.36199999996"/>
    <n v="-31930"/>
    <n v="-18060"/>
    <n v="-32370"/>
    <n v="-448682.36199999996"/>
    <n v="-285280.24199999997"/>
    <n v="-1.7458784622867805"/>
    <n v="11"/>
    <x v="3"/>
  </r>
  <r>
    <x v="10"/>
    <x v="8"/>
    <x v="1"/>
    <n v="270047.07799999998"/>
    <n v="-30484.082999999999"/>
    <n v="-51720"/>
    <n v="-74340"/>
    <n v="-56670"/>
    <n v="-213214.08299999998"/>
    <n v="56832.994999999995"/>
    <n v="0.21045587836354962"/>
    <n v="11"/>
    <x v="3"/>
  </r>
  <r>
    <x v="10"/>
    <x v="8"/>
    <x v="2"/>
    <n v="62178.445"/>
    <n v="-6844.4319999999998"/>
    <n v="-31120"/>
    <n v="-94200"/>
    <n v="-89000"/>
    <n v="-221164.432"/>
    <n v="-158985.98699999999"/>
    <n v="-2.556930894621118"/>
    <n v="11"/>
    <x v="3"/>
  </r>
  <r>
    <x v="10"/>
    <x v="8"/>
    <x v="0"/>
    <n v="42736.504999999997"/>
    <n v="-4596.5989999999993"/>
    <n v="-87040"/>
    <n v="-71780"/>
    <n v="-20170"/>
    <n v="-183586.59899999999"/>
    <n v="-140850.09399999998"/>
    <n v="-3.2957794279153148"/>
    <n v="11"/>
    <x v="3"/>
  </r>
  <r>
    <x v="10"/>
    <x v="8"/>
    <x v="0"/>
    <n v="52315.528999999995"/>
    <n v="-30318.777999999998"/>
    <n v="-26060"/>
    <n v="-68040"/>
    <n v="-23480"/>
    <n v="-147898.77799999999"/>
    <n v="-95583.248999999996"/>
    <n v="-1.8270530916355641"/>
    <n v="11"/>
    <x v="3"/>
  </r>
  <r>
    <x v="10"/>
    <x v="8"/>
    <x v="1"/>
    <n v="233446.17799999996"/>
    <n v="-33020.337"/>
    <n v="-24060"/>
    <n v="-61600"/>
    <n v="-57480"/>
    <n v="-176160.337"/>
    <n v="57285.840999999957"/>
    <n v="0.24539207062965909"/>
    <n v="11"/>
    <x v="3"/>
  </r>
  <r>
    <x v="10"/>
    <x v="8"/>
    <x v="2"/>
    <n v="165992.18299999999"/>
    <n v="-23479.147999999997"/>
    <n v="-89550"/>
    <n v="-93720"/>
    <n v="-41800"/>
    <n v="-248549.14799999999"/>
    <n v="-82556.964999999997"/>
    <n v="-0.49735453506265415"/>
    <n v="11"/>
    <x v="3"/>
  </r>
  <r>
    <x v="10"/>
    <x v="8"/>
    <x v="0"/>
    <n v="151744.41099999999"/>
    <n v="-25813.186000000002"/>
    <n v="-16370"/>
    <n v="-28120"/>
    <n v="-24610"/>
    <n v="-94913.186000000002"/>
    <n v="56831.224999999991"/>
    <n v="0.37451939498450454"/>
    <n v="11"/>
    <x v="3"/>
  </r>
  <r>
    <x v="10"/>
    <x v="8"/>
    <x v="0"/>
    <n v="225351.28"/>
    <n v="-12782.518"/>
    <n v="-21720"/>
    <n v="-75830"/>
    <n v="-68790"/>
    <n v="-179122.51800000001"/>
    <n v="46228.761999999988"/>
    <n v="0.20514088937058617"/>
    <n v="11"/>
    <x v="3"/>
  </r>
  <r>
    <x v="10"/>
    <x v="8"/>
    <x v="1"/>
    <n v="106657.69099999999"/>
    <n v="-18009.445999999996"/>
    <n v="-27000"/>
    <n v="-73750"/>
    <n v="-87570"/>
    <n v="-206329.446"/>
    <n v="-99671.755000000005"/>
    <n v="-0.93450133849231753"/>
    <n v="11"/>
    <x v="3"/>
  </r>
  <r>
    <x v="10"/>
    <x v="8"/>
    <x v="2"/>
    <n v="12350.512999999999"/>
    <n v="-8042.110999999999"/>
    <n v="-55570"/>
    <n v="-59680"/>
    <n v="-15190"/>
    <n v="-138482.111"/>
    <n v="-126131.598"/>
    <n v="-10.212660640088393"/>
    <n v="11"/>
    <x v="3"/>
  </r>
  <r>
    <x v="10"/>
    <x v="8"/>
    <x v="3"/>
    <n v="8091.3349999999991"/>
    <n v="-4131.9109999999991"/>
    <n v="-73900"/>
    <n v="-89000"/>
    <n v="-87370"/>
    <n v="-254401.91099999999"/>
    <n v="-246310.576"/>
    <n v="-30.441277737233722"/>
    <n v="11"/>
    <x v="3"/>
  </r>
  <r>
    <x v="10"/>
    <x v="8"/>
    <x v="0"/>
    <n v="2102.9679999999998"/>
    <n v="-633.26199999999994"/>
    <n v="-68680"/>
    <n v="-43950"/>
    <n v="-16870"/>
    <n v="-130133.262"/>
    <n v="-128030.29400000001"/>
    <n v="-60.880761856576051"/>
    <n v="11"/>
    <x v="3"/>
  </r>
  <r>
    <x v="10"/>
    <x v="8"/>
    <x v="1"/>
    <n v="-1359.547"/>
    <n v="173.726"/>
    <n v="-100870"/>
    <n v="-31960"/>
    <n v="-18060"/>
    <n v="-150716.274"/>
    <n v="-152075.821"/>
    <n v="111.85771510657594"/>
    <n v="11"/>
    <x v="3"/>
  </r>
  <r>
    <x v="10"/>
    <x v="8"/>
    <x v="2"/>
    <n v="107124.416"/>
    <n v="-10693.48"/>
    <n v="-19160"/>
    <n v="-55400"/>
    <n v="-55670"/>
    <n v="-140923.48000000001"/>
    <n v="-33799.064000000013"/>
    <n v="-0.31551223579132526"/>
    <n v="11"/>
    <x v="3"/>
  </r>
  <r>
    <x v="10"/>
    <x v="8"/>
    <x v="3"/>
    <n v="436974.41899999999"/>
    <n v="-138993.77099999998"/>
    <n v="-71110"/>
    <n v="-89840"/>
    <n v="-60010"/>
    <n v="-359953.77099999995"/>
    <n v="77020.648000000045"/>
    <n v="0.17625894022871863"/>
    <n v="11"/>
    <x v="3"/>
  </r>
  <r>
    <x v="10"/>
    <x v="8"/>
    <x v="0"/>
    <n v="26171.725999999999"/>
    <n v="-2624.125"/>
    <n v="-72200"/>
    <n v="-31280"/>
    <n v="-52810"/>
    <n v="-158914.125"/>
    <n v="-132742.399"/>
    <n v="-5.0719772551493172"/>
    <n v="11"/>
    <x v="3"/>
  </r>
  <r>
    <x v="10"/>
    <x v="8"/>
    <x v="1"/>
    <n v="764332.63199999998"/>
    <n v="-329403.55"/>
    <n v="-78540"/>
    <n v="-22820"/>
    <n v="-107890"/>
    <n v="-538653.55000000005"/>
    <n v="225679.08199999994"/>
    <n v="0.29526291636858953"/>
    <n v="11"/>
    <x v="3"/>
  </r>
  <r>
    <x v="10"/>
    <x v="8"/>
    <x v="2"/>
    <n v="1029336.21"/>
    <n v="-76400.981999999989"/>
    <n v="-101360"/>
    <n v="-82300"/>
    <n v="-17910"/>
    <n v="-277970.98199999996"/>
    <n v="751365.228"/>
    <n v="0.72995122555729386"/>
    <n v="11"/>
    <x v="3"/>
  </r>
  <r>
    <x v="10"/>
    <x v="8"/>
    <x v="3"/>
    <n v="3812978.7499999995"/>
    <n v="-252877.30299999996"/>
    <n v="-41190"/>
    <n v="-61790"/>
    <n v="-41680"/>
    <n v="-397537.30299999996"/>
    <n v="3415441.4469999997"/>
    <n v="0.89574101271873074"/>
    <n v="11"/>
    <x v="3"/>
  </r>
  <r>
    <x v="10"/>
    <x v="8"/>
    <x v="0"/>
    <n v="-14402.268999999998"/>
    <n v="7315.5179999999991"/>
    <n v="-51900"/>
    <n v="-36740"/>
    <n v="-43070"/>
    <n v="-124394.482"/>
    <n v="-138796.75099999999"/>
    <n v="9.6371447443454912"/>
    <n v="11"/>
    <x v="3"/>
  </r>
  <r>
    <x v="10"/>
    <x v="0"/>
    <x v="1"/>
    <n v="16327.450999999999"/>
    <n v="-37071.559000000001"/>
    <n v="-107180"/>
    <n v="-98050"/>
    <n v="-86510"/>
    <n v="-328811.55900000001"/>
    <n v="-312484.10800000001"/>
    <n v="-19.138572701887149"/>
    <n v="11"/>
    <x v="3"/>
  </r>
  <r>
    <x v="10"/>
    <x v="0"/>
    <x v="2"/>
    <n v="45820.774999999994"/>
    <n v="-7864.9479999999994"/>
    <n v="-62090"/>
    <n v="-57410"/>
    <n v="-14080"/>
    <n v="-141444.948"/>
    <n v="-95624.17300000001"/>
    <n v="-2.0869174080970918"/>
    <n v="11"/>
    <x v="3"/>
  </r>
  <r>
    <x v="10"/>
    <x v="0"/>
    <x v="3"/>
    <n v="266946.46299999999"/>
    <n v="-94543.588999999993"/>
    <n v="-43490"/>
    <n v="-88130"/>
    <n v="-63330"/>
    <n v="-289493.58899999998"/>
    <n v="-22547.125999999989"/>
    <n v="-8.4463100752902615E-2"/>
    <n v="11"/>
    <x v="3"/>
  </r>
  <r>
    <x v="10"/>
    <x v="0"/>
    <x v="0"/>
    <n v="141805.20899999997"/>
    <n v="-80809.532999999996"/>
    <n v="-28520"/>
    <n v="-103360"/>
    <n v="-103130"/>
    <n v="-315819.533"/>
    <n v="-174014.32400000002"/>
    <n v="-1.2271363317831296"/>
    <n v="11"/>
    <x v="3"/>
  </r>
  <r>
    <x v="10"/>
    <x v="0"/>
    <x v="1"/>
    <n v="199132.38099999999"/>
    <n v="-224914.14399999997"/>
    <n v="-25420"/>
    <n v="-45120"/>
    <n v="-56050"/>
    <n v="-351504.14399999997"/>
    <n v="-152371.76299999998"/>
    <n v="-0.76517823085739123"/>
    <n v="11"/>
    <x v="3"/>
  </r>
  <r>
    <x v="10"/>
    <x v="0"/>
    <x v="2"/>
    <n v="423366.67800000001"/>
    <n v="-395190.92899999995"/>
    <n v="-36280"/>
    <n v="-43060"/>
    <n v="-91720"/>
    <n v="-566250.929"/>
    <n v="-142884.25099999999"/>
    <n v="-0.33749526928994628"/>
    <n v="11"/>
    <x v="3"/>
  </r>
  <r>
    <x v="10"/>
    <x v="0"/>
    <x v="3"/>
    <n v="-27783.252"/>
    <n v="3153.4299999999994"/>
    <n v="-23220"/>
    <n v="-63670"/>
    <n v="-40960"/>
    <n v="-124696.57"/>
    <n v="-152479.82200000001"/>
    <n v="5.4881920230216394"/>
    <n v="11"/>
    <x v="3"/>
  </r>
  <r>
    <x v="10"/>
    <x v="0"/>
    <x v="0"/>
    <n v="-112737.478"/>
    <n v="4853.1350000000002"/>
    <n v="-58650"/>
    <n v="-34660"/>
    <n v="-51730"/>
    <n v="-140186.86499999999"/>
    <n v="-252924.34299999999"/>
    <n v="2.2434805841585348"/>
    <n v="11"/>
    <x v="3"/>
  </r>
  <r>
    <x v="10"/>
    <x v="0"/>
    <x v="0"/>
    <n v="93874.829999999987"/>
    <n v="-7709.8559999999998"/>
    <n v="-59060"/>
    <n v="-91800"/>
    <n v="-20050"/>
    <n v="-178619.856"/>
    <n v="-84745.026000000013"/>
    <n v="-0.90274492108268023"/>
    <n v="11"/>
    <x v="3"/>
  </r>
  <r>
    <x v="10"/>
    <x v="0"/>
    <x v="1"/>
    <n v="1493730"/>
    <n v="-105206.43"/>
    <n v="-85220"/>
    <n v="-46680"/>
    <n v="-48230"/>
    <n v="-285336.43"/>
    <n v="1208393.57"/>
    <n v="0.80897723818896328"/>
    <n v="11"/>
    <x v="3"/>
  </r>
  <r>
    <x v="10"/>
    <x v="0"/>
    <x v="2"/>
    <n v="242950.13399999999"/>
    <n v="-415914.85599999997"/>
    <n v="-56010"/>
    <n v="-45150"/>
    <n v="-73560"/>
    <n v="-590634.85599999991"/>
    <n v="-347684.72199999995"/>
    <n v="-1.431094999931138"/>
    <n v="11"/>
    <x v="3"/>
  </r>
  <r>
    <x v="10"/>
    <x v="0"/>
    <x v="0"/>
    <n v="243644.57599999997"/>
    <n v="-416946.61399999988"/>
    <n v="-97960"/>
    <n v="-48300"/>
    <n v="-63150"/>
    <n v="-626356.61399999983"/>
    <n v="-382712.03799999983"/>
    <n v="-1.5707800447812961"/>
    <n v="11"/>
    <x v="3"/>
  </r>
  <r>
    <x v="10"/>
    <x v="0"/>
    <x v="1"/>
    <n v="2907.7089999999998"/>
    <n v="-12827.583999999999"/>
    <n v="-71160"/>
    <n v="-62500"/>
    <n v="-108080"/>
    <n v="-254567.584"/>
    <n v="-251659.875"/>
    <n v="-86.549195603824188"/>
    <n v="11"/>
    <x v="3"/>
  </r>
  <r>
    <x v="10"/>
    <x v="0"/>
    <x v="2"/>
    <n v="22848.608999999997"/>
    <n v="-34542.06"/>
    <n v="-77700"/>
    <n v="-28750"/>
    <n v="-46890"/>
    <n v="-187882.06"/>
    <n v="-165033.451"/>
    <n v="-7.2229101999163285"/>
    <n v="11"/>
    <x v="3"/>
  </r>
  <r>
    <x v="10"/>
    <x v="0"/>
    <x v="0"/>
    <n v="28445.508000000002"/>
    <n v="-19544.161"/>
    <n v="-57950"/>
    <n v="-58790"/>
    <n v="-48370"/>
    <n v="-184654.16099999999"/>
    <n v="-156208.65299999999"/>
    <n v="-5.4915051262223891"/>
    <n v="11"/>
    <x v="3"/>
  </r>
  <r>
    <x v="10"/>
    <x v="0"/>
    <x v="1"/>
    <n v="17633.524999999998"/>
    <n v="-12007.842000000001"/>
    <n v="-88190"/>
    <n v="-104420"/>
    <n v="-51410"/>
    <n v="-256027.842"/>
    <n v="-238394.31700000001"/>
    <n v="-13.519379534154405"/>
    <n v="11"/>
    <x v="3"/>
  </r>
  <r>
    <x v="10"/>
    <x v="0"/>
    <x v="2"/>
    <n v="31026.771999999997"/>
    <n v="-37031.449000000001"/>
    <n v="-24000"/>
    <n v="-26580"/>
    <n v="-96300"/>
    <n v="-183911.44899999999"/>
    <n v="-152884.677"/>
    <n v="-4.9275083144324521"/>
    <n v="11"/>
    <x v="3"/>
  </r>
  <r>
    <x v="10"/>
    <x v="0"/>
    <x v="0"/>
    <n v="6517.7629999999999"/>
    <n v="-12101.858999999999"/>
    <n v="-60200"/>
    <n v="-42180"/>
    <n v="-59760"/>
    <n v="-174241.859"/>
    <n v="-167724.09599999999"/>
    <n v="-25.733383677804792"/>
    <n v="11"/>
    <x v="3"/>
  </r>
  <r>
    <x v="10"/>
    <x v="0"/>
    <x v="0"/>
    <n v="46849.649000000005"/>
    <n v="-86624.586999999985"/>
    <n v="-36920"/>
    <n v="-37250"/>
    <n v="-14380"/>
    <n v="-175174.587"/>
    <n v="-128324.93799999999"/>
    <n v="-2.7390800302473979"/>
    <n v="11"/>
    <x v="3"/>
  </r>
  <r>
    <x v="10"/>
    <x v="0"/>
    <x v="0"/>
    <n v="31802.057000000001"/>
    <n v="-16541.384999999998"/>
    <n v="-62180"/>
    <n v="-78060"/>
    <n v="-106550"/>
    <n v="-263331.38500000001"/>
    <n v="-231529.32800000001"/>
    <n v="-7.2803255462374654"/>
    <n v="11"/>
    <x v="3"/>
  </r>
  <r>
    <x v="10"/>
    <x v="0"/>
    <x v="0"/>
    <n v="23834.649999999998"/>
    <n v="-15197.357"/>
    <n v="-61290"/>
    <n v="-29910"/>
    <n v="-21920"/>
    <n v="-128317.357"/>
    <n v="-104482.70700000001"/>
    <n v="-4.3836476306553704"/>
    <n v="11"/>
    <x v="3"/>
  </r>
  <r>
    <x v="10"/>
    <x v="0"/>
    <x v="0"/>
    <n v="76129.157999999996"/>
    <n v="-49916.972000000002"/>
    <n v="-14930"/>
    <n v="-104170"/>
    <n v="-58950"/>
    <n v="-227966.97200000001"/>
    <n v="-151837.81400000001"/>
    <n v="-1.9944764659028544"/>
    <n v="11"/>
    <x v="3"/>
  </r>
  <r>
    <x v="10"/>
    <x v="0"/>
    <x v="0"/>
    <n v="6856.4579999999996"/>
    <n v="-1237.7819999999999"/>
    <n v="-82510"/>
    <n v="-59850"/>
    <n v="-75600"/>
    <n v="-219197.78200000001"/>
    <n v="-212341.32399999999"/>
    <n v="-30.969536165757891"/>
    <n v="11"/>
    <x v="3"/>
  </r>
  <r>
    <x v="10"/>
    <x v="0"/>
    <x v="0"/>
    <n v="15390.094999999998"/>
    <n v="-2440.2489999999998"/>
    <n v="-29930"/>
    <n v="-44460"/>
    <n v="-71050"/>
    <n v="-147880.24900000001"/>
    <n v="-132490.15400000001"/>
    <n v="-8.6087937728779469"/>
    <n v="11"/>
    <x v="3"/>
  </r>
  <r>
    <x v="10"/>
    <x v="0"/>
    <x v="0"/>
    <n v="69494.165999999997"/>
    <n v="-27918.092999999997"/>
    <n v="-33060"/>
    <n v="-25980"/>
    <n v="-15980"/>
    <n v="-102938.09299999999"/>
    <n v="-33443.926999999996"/>
    <n v="-0.48124797986639622"/>
    <n v="11"/>
    <x v="3"/>
  </r>
  <r>
    <x v="10"/>
    <x v="0"/>
    <x v="0"/>
    <n v="135690.16999999998"/>
    <n v="-66401.572999999989"/>
    <n v="-13830"/>
    <n v="-78110"/>
    <n v="-52490"/>
    <n v="-210831.57299999997"/>
    <n v="-75141.402999999991"/>
    <n v="-0.55377189814118444"/>
    <n v="11"/>
    <x v="3"/>
  </r>
  <r>
    <x v="10"/>
    <x v="0"/>
    <x v="0"/>
    <n v="77811.068999999989"/>
    <n v="-27112.644999999997"/>
    <n v="-87520"/>
    <n v="-20810"/>
    <n v="-74850"/>
    <n v="-210292.64499999999"/>
    <n v="-132481.576"/>
    <n v="-1.7026057822184659"/>
    <n v="11"/>
    <x v="3"/>
  </r>
  <r>
    <x v="10"/>
    <x v="0"/>
    <x v="0"/>
    <n v="132632.86399999997"/>
    <n v="-59503.878000000004"/>
    <n v="-16170"/>
    <n v="-67690"/>
    <n v="-82590"/>
    <n v="-225953.878"/>
    <n v="-93321.014000000025"/>
    <n v="-0.70360400270026624"/>
    <n v="11"/>
    <x v="3"/>
  </r>
  <r>
    <x v="10"/>
    <x v="0"/>
    <x v="0"/>
    <n v="19626.452999999998"/>
    <n v="-4732.5739999999996"/>
    <n v="-105690"/>
    <n v="-17680"/>
    <n v="-60130"/>
    <n v="-188232.57399999999"/>
    <n v="-168606.12099999998"/>
    <n v="-8.5907586561871376"/>
    <n v="11"/>
    <x v="3"/>
  </r>
  <r>
    <x v="10"/>
    <x v="0"/>
    <x v="0"/>
    <n v="76975.100999999995"/>
    <n v="-39091.863999999994"/>
    <n v="-78780"/>
    <n v="-68580"/>
    <n v="-46450"/>
    <n v="-232901.864"/>
    <n v="-155926.76300000001"/>
    <n v="-2.0256779266843705"/>
    <n v="11"/>
    <x v="3"/>
  </r>
  <r>
    <x v="10"/>
    <x v="0"/>
    <x v="0"/>
    <n v="89390.013999999996"/>
    <n v="-41200.550999999999"/>
    <n v="-105420"/>
    <n v="-19700"/>
    <n v="-48570"/>
    <n v="-214890.55100000001"/>
    <n v="-125500.53700000001"/>
    <n v="-1.4039659620145044"/>
    <n v="11"/>
    <x v="3"/>
  </r>
  <r>
    <x v="10"/>
    <x v="0"/>
    <x v="0"/>
    <n v="45173.506000000001"/>
    <n v="-40434.246999999996"/>
    <n v="-55420"/>
    <n v="-39060"/>
    <n v="-65880"/>
    <n v="-200794.247"/>
    <n v="-155620.74100000001"/>
    <n v="-3.4449560102773518"/>
    <n v="11"/>
    <x v="3"/>
  </r>
  <r>
    <x v="10"/>
    <x v="0"/>
    <x v="0"/>
    <n v="32735.394999999997"/>
    <n v="-25723.480999999996"/>
    <n v="-71370"/>
    <n v="-94590"/>
    <n v="-93530"/>
    <n v="-285213.48099999997"/>
    <n v="-252478.08599999998"/>
    <n v="-7.7126940426410009"/>
    <n v="11"/>
    <x v="3"/>
  </r>
  <r>
    <x v="10"/>
    <x v="0"/>
    <x v="0"/>
    <n v="29556.184000000001"/>
    <n v="-37393.803999999996"/>
    <n v="-32170"/>
    <n v="-35390"/>
    <n v="-80840"/>
    <n v="-185793.804"/>
    <n v="-156237.62"/>
    <n v="-5.286122863492797"/>
    <n v="11"/>
    <x v="3"/>
  </r>
  <r>
    <x v="10"/>
    <x v="0"/>
    <x v="0"/>
    <n v="3203244.0719999997"/>
    <n v="-204694.93799999999"/>
    <n v="-84080"/>
    <n v="-48010"/>
    <n v="-76090"/>
    <n v="-412874.93799999997"/>
    <n v="2790369.1339999996"/>
    <n v="0.8711072498006015"/>
    <n v="11"/>
    <x v="3"/>
  </r>
  <r>
    <x v="10"/>
    <x v="0"/>
    <x v="0"/>
    <n v="929185.46"/>
    <n v="-880437.20099999988"/>
    <n v="-14210"/>
    <n v="-87600"/>
    <n v="-70370"/>
    <n v="-1052617.2009999999"/>
    <n v="-123431.74099999992"/>
    <n v="-0.13283864880967888"/>
    <n v="11"/>
    <x v="3"/>
  </r>
  <r>
    <x v="10"/>
    <x v="0"/>
    <x v="0"/>
    <n v="64161.600999999988"/>
    <n v="-45027.254999999997"/>
    <n v="-27350"/>
    <n v="-12630"/>
    <n v="-55870"/>
    <n v="-140877.255"/>
    <n v="-76715.65400000001"/>
    <n v="-1.1956630259272991"/>
    <n v="11"/>
    <x v="3"/>
  </r>
  <r>
    <x v="10"/>
    <x v="0"/>
    <x v="0"/>
    <n v="23710.413999999997"/>
    <n v="-11985.196999999998"/>
    <n v="-16540"/>
    <n v="-22210"/>
    <n v="-49500"/>
    <n v="-100235.197"/>
    <n v="-76524.782999999996"/>
    <n v="-3.2274756147235557"/>
    <n v="11"/>
    <x v="3"/>
  </r>
  <r>
    <x v="10"/>
    <x v="0"/>
    <x v="0"/>
    <n v="44599.106999999996"/>
    <n v="-14324.897999999999"/>
    <n v="-54700"/>
    <n v="-42280"/>
    <n v="-48690"/>
    <n v="-159994.89799999999"/>
    <n v="-115395.791"/>
    <n v="-2.5874013800321158"/>
    <n v="11"/>
    <x v="3"/>
  </r>
  <r>
    <x v="10"/>
    <x v="0"/>
    <x v="0"/>
    <n v="3026.6950000000002"/>
    <n v="-791.66499999999996"/>
    <n v="-66800"/>
    <n v="-23860"/>
    <n v="-47350"/>
    <n v="-138801.66500000001"/>
    <n v="-135774.97"/>
    <n v="-44.859151648910775"/>
    <n v="11"/>
    <x v="3"/>
  </r>
  <r>
    <x v="10"/>
    <x v="0"/>
    <x v="0"/>
    <n v="9019.8219999999983"/>
    <n v="-3955.5739999999996"/>
    <n v="-37860"/>
    <n v="-63900"/>
    <n v="-47900"/>
    <n v="-153615.57399999999"/>
    <n v="-144595.75200000001"/>
    <n v="-16.030887527492233"/>
    <n v="11"/>
    <x v="3"/>
  </r>
  <r>
    <x v="10"/>
    <x v="0"/>
    <x v="0"/>
    <n v="117906.894"/>
    <n v="-12888.511999999999"/>
    <n v="-33980"/>
    <n v="-72990"/>
    <n v="-18980"/>
    <n v="-138838.51199999999"/>
    <n v="-20931.617999999988"/>
    <n v="-0.1775266677790697"/>
    <n v="11"/>
    <x v="3"/>
  </r>
  <r>
    <x v="10"/>
    <x v="0"/>
    <x v="0"/>
    <n v="10259.501"/>
    <n v="-3606.9879999999998"/>
    <n v="-88140"/>
    <n v="-12980"/>
    <n v="-67210"/>
    <n v="-171936.98800000001"/>
    <n v="-161677.48700000002"/>
    <n v="-15.758806105677071"/>
    <n v="11"/>
    <x v="3"/>
  </r>
  <r>
    <x v="10"/>
    <x v="0"/>
    <x v="1"/>
    <n v="743723.31599999988"/>
    <n v="-764052.08599999989"/>
    <n v="-72260"/>
    <n v="-95680"/>
    <n v="-26310"/>
    <n v="-958302.08599999989"/>
    <n v="-214578.77000000002"/>
    <n v="-0.28851962199340281"/>
    <n v="11"/>
    <x v="3"/>
  </r>
  <r>
    <x v="10"/>
    <x v="0"/>
    <x v="2"/>
    <n v="165841.69699999999"/>
    <n v="-27442.429"/>
    <n v="-66580"/>
    <n v="-19860"/>
    <n v="-36560"/>
    <n v="-150442.429"/>
    <n v="15399.267999999982"/>
    <n v="9.2855224461433142E-2"/>
    <n v="11"/>
    <x v="3"/>
  </r>
  <r>
    <x v="10"/>
    <x v="0"/>
    <x v="0"/>
    <n v="1976481.612"/>
    <n v="-187093.03200000001"/>
    <n v="-75540"/>
    <n v="-71720"/>
    <n v="-73630"/>
    <n v="-407983.03200000001"/>
    <n v="1568498.58"/>
    <n v="0.79358116487248154"/>
    <n v="11"/>
    <x v="3"/>
  </r>
  <r>
    <x v="10"/>
    <x v="0"/>
    <x v="0"/>
    <n v="64347.199000000001"/>
    <n v="-21793.1"/>
    <n v="-55290"/>
    <n v="-106590"/>
    <n v="-12400"/>
    <n v="-196073.1"/>
    <n v="-131725.90100000001"/>
    <n v="-2.0471116543860752"/>
    <n v="11"/>
    <x v="3"/>
  </r>
  <r>
    <x v="10"/>
    <x v="0"/>
    <x v="0"/>
    <n v="189775.42499999999"/>
    <n v="-74406.065999999992"/>
    <n v="-45100"/>
    <n v="-75580"/>
    <n v="-90510"/>
    <n v="-285596.06599999999"/>
    <n v="-95820.641000000003"/>
    <n v="-0.5049159605359862"/>
    <n v="11"/>
    <x v="3"/>
  </r>
  <r>
    <x v="10"/>
    <x v="0"/>
    <x v="0"/>
    <n v="25600.196999999996"/>
    <n v="-11275.305999999999"/>
    <n v="-100940"/>
    <n v="-104450"/>
    <n v="-31940"/>
    <n v="-248605.30600000001"/>
    <n v="-223005.10900000003"/>
    <n v="-8.7110700359063671"/>
    <n v="11"/>
    <x v="3"/>
  </r>
  <r>
    <x v="10"/>
    <x v="0"/>
    <x v="0"/>
    <n v="134250.592"/>
    <n v="-33413.072"/>
    <n v="-86750"/>
    <n v="-50960"/>
    <n v="-89010"/>
    <n v="-260133.07199999999"/>
    <n v="-125882.47999999998"/>
    <n v="-0.93766796946414943"/>
    <n v="11"/>
    <x v="3"/>
  </r>
  <r>
    <x v="10"/>
    <x v="0"/>
    <x v="1"/>
    <n v="2303195.9649999999"/>
    <n v="-13730.311"/>
    <n v="-73330"/>
    <n v="-40440"/>
    <n v="-15770"/>
    <n v="-143270.31099999999"/>
    <n v="2159925.6540000001"/>
    <n v="0.93779499739615091"/>
    <n v="11"/>
    <x v="3"/>
  </r>
  <r>
    <x v="10"/>
    <x v="0"/>
    <x v="2"/>
    <n v="166542.726"/>
    <n v="-61814.577999999994"/>
    <n v="-62110"/>
    <n v="-102930"/>
    <n v="-57040"/>
    <n v="-283894.57799999998"/>
    <n v="-117351.85199999998"/>
    <n v="-0.70463510967149645"/>
    <n v="11"/>
    <x v="3"/>
  </r>
  <r>
    <x v="10"/>
    <x v="0"/>
    <x v="0"/>
    <n v="633357.64099999995"/>
    <n v="-248488.8"/>
    <n v="-52240"/>
    <n v="-78470"/>
    <n v="-83290"/>
    <n v="-462488.8"/>
    <n v="170868.84099999996"/>
    <n v="0.26978255244575156"/>
    <n v="11"/>
    <x v="3"/>
  </r>
  <r>
    <x v="10"/>
    <x v="0"/>
    <x v="0"/>
    <n v="372296.77799999999"/>
    <n v="-406267.603"/>
    <n v="-28010"/>
    <n v="-66060"/>
    <n v="-28200"/>
    <n v="-528537.603"/>
    <n v="-156240.82500000001"/>
    <n v="-0.41966741114262346"/>
    <n v="11"/>
    <x v="3"/>
  </r>
  <r>
    <x v="10"/>
    <x v="0"/>
    <x v="0"/>
    <n v="23177.363999999998"/>
    <n v="-7451.8360000000002"/>
    <n v="-69470"/>
    <n v="-39530"/>
    <n v="-59290"/>
    <n v="-175741.83600000001"/>
    <n v="-152564.47200000001"/>
    <n v="-6.5824772825762246"/>
    <n v="11"/>
    <x v="3"/>
  </r>
  <r>
    <x v="10"/>
    <x v="10"/>
    <x v="1"/>
    <n v="8525.1179999999986"/>
    <n v="-10417.511999999999"/>
    <n v="-31340"/>
    <n v="-33860"/>
    <n v="-26860"/>
    <n v="-102477.512"/>
    <n v="-93952.394"/>
    <n v="-11.020656136372542"/>
    <n v="11"/>
    <x v="3"/>
  </r>
  <r>
    <x v="10"/>
    <x v="10"/>
    <x v="2"/>
    <n v="704433.47100000002"/>
    <n v="-22408.112999999998"/>
    <n v="-52860"/>
    <n v="-103760"/>
    <n v="-89090"/>
    <n v="-268118.11300000001"/>
    <n v="436315.35800000001"/>
    <n v="0.61938476231206796"/>
    <n v="11"/>
    <x v="3"/>
  </r>
  <r>
    <x v="10"/>
    <x v="10"/>
    <x v="0"/>
    <n v="344688.141"/>
    <n v="-106524.18699999999"/>
    <n v="-72360"/>
    <n v="-84590"/>
    <n v="-95800"/>
    <n v="-359274.18699999998"/>
    <n v="-14586.045999999973"/>
    <n v="-4.2316645874973614E-2"/>
    <n v="11"/>
    <x v="3"/>
  </r>
  <r>
    <x v="10"/>
    <x v="10"/>
    <x v="0"/>
    <n v="2276432.7599999998"/>
    <n v="-1138185.6850000001"/>
    <n v="-13560"/>
    <n v="-39390"/>
    <n v="-27030"/>
    <n v="-1218165.6850000001"/>
    <n v="1058267.0749999997"/>
    <n v="0.46487956666025126"/>
    <n v="11"/>
    <x v="3"/>
  </r>
  <r>
    <x v="10"/>
    <x v="10"/>
    <x v="1"/>
    <n v="1050185.2479999999"/>
    <n v="-1968152.4449999998"/>
    <n v="-28960"/>
    <n v="-37230"/>
    <n v="-94800"/>
    <n v="-2129142.4449999998"/>
    <n v="-1078957.1969999999"/>
    <n v="-1.0273970226250979"/>
    <n v="11"/>
    <x v="3"/>
  </r>
  <r>
    <x v="10"/>
    <x v="10"/>
    <x v="2"/>
    <n v="25703.901999999998"/>
    <n v="-2925.9859999999994"/>
    <n v="-80650"/>
    <n v="-79370"/>
    <n v="-72290"/>
    <n v="-235235.986"/>
    <n v="-209532.084"/>
    <n v="-8.1517617052850575"/>
    <n v="11"/>
    <x v="3"/>
  </r>
  <r>
    <x v="10"/>
    <x v="10"/>
    <x v="0"/>
    <n v="447043.41499999992"/>
    <n v="-187507.99899999998"/>
    <n v="-45870"/>
    <n v="-55640"/>
    <n v="-29850"/>
    <n v="-318867.99899999995"/>
    <n v="128175.41599999997"/>
    <n v="0.2867180495209844"/>
    <n v="11"/>
    <x v="3"/>
  </r>
  <r>
    <x v="10"/>
    <x v="10"/>
    <x v="0"/>
    <n v="538541.31099999999"/>
    <n v="-361663.75"/>
    <n v="-71560"/>
    <n v="-13600"/>
    <n v="-79980"/>
    <n v="-526803.75"/>
    <n v="11737.560999999987"/>
    <n v="2.1795098649358743E-2"/>
    <n v="11"/>
    <x v="3"/>
  </r>
  <r>
    <x v="10"/>
    <x v="10"/>
    <x v="1"/>
    <n v="618652.71299999999"/>
    <n v="-570041.62600000005"/>
    <n v="-61550"/>
    <n v="-102400"/>
    <n v="-67450"/>
    <n v="-801441.62600000005"/>
    <n v="-182788.91300000006"/>
    <n v="-0.29546288112697577"/>
    <n v="11"/>
    <x v="3"/>
  </r>
  <r>
    <x v="10"/>
    <x v="10"/>
    <x v="0"/>
    <n v="388283.11200000002"/>
    <n v="-724188.70299999986"/>
    <n v="-66270"/>
    <n v="-92700"/>
    <n v="-83650"/>
    <n v="-966808.70299999986"/>
    <n v="-578525.59099999978"/>
    <n v="-1.4899581597048694"/>
    <n v="11"/>
    <x v="3"/>
  </r>
  <r>
    <x v="10"/>
    <x v="10"/>
    <x v="1"/>
    <n v="31468.247999999996"/>
    <n v="-12580.532999999998"/>
    <n v="-103350"/>
    <n v="-71370"/>
    <n v="-78780"/>
    <n v="-266080.533"/>
    <n v="-234612.285"/>
    <n v="-7.455524216028806"/>
    <n v="11"/>
    <x v="3"/>
  </r>
  <r>
    <x v="10"/>
    <x v="10"/>
    <x v="2"/>
    <n v="56686.762999999992"/>
    <n v="-8190.1540000000005"/>
    <n v="-104210"/>
    <n v="-23080"/>
    <n v="-92580"/>
    <n v="-228060.15400000001"/>
    <n v="-171373.391"/>
    <n v="-3.0231641732656356"/>
    <n v="11"/>
    <x v="3"/>
  </r>
  <r>
    <x v="10"/>
    <x v="10"/>
    <x v="3"/>
    <n v="303208.78699999995"/>
    <n v="-31451.517999999996"/>
    <n v="-95350"/>
    <n v="-17610"/>
    <n v="-65180"/>
    <n v="-209591.51799999998"/>
    <n v="93617.268999999971"/>
    <n v="0.30875513182274622"/>
    <n v="11"/>
    <x v="3"/>
  </r>
  <r>
    <x v="10"/>
    <x v="10"/>
    <x v="0"/>
    <n v="121289.62300000001"/>
    <n v="-29657.830999999995"/>
    <n v="-86310"/>
    <n v="-75990"/>
    <n v="-23690"/>
    <n v="-215647.83100000001"/>
    <n v="-94358.207999999999"/>
    <n v="-0.77795779775818075"/>
    <n v="11"/>
    <x v="3"/>
  </r>
  <r>
    <x v="10"/>
    <x v="10"/>
    <x v="1"/>
    <n v="129119.68299999999"/>
    <n v="-21965.755000000001"/>
    <n v="-90960"/>
    <n v="-18310"/>
    <n v="-13280"/>
    <n v="-144515.755"/>
    <n v="-15396.072000000015"/>
    <n v="-0.11923876857721231"/>
    <n v="11"/>
    <x v="3"/>
  </r>
  <r>
    <x v="10"/>
    <x v="10"/>
    <x v="2"/>
    <n v="585865.48999999987"/>
    <n v="-70304.107999999993"/>
    <n v="-31590"/>
    <n v="-40260"/>
    <n v="-85840"/>
    <n v="-227994.10800000001"/>
    <n v="357871.38199999987"/>
    <n v="0.61084222933151422"/>
    <n v="11"/>
    <x v="3"/>
  </r>
  <r>
    <x v="10"/>
    <x v="10"/>
    <x v="3"/>
    <n v="909417.42499999993"/>
    <n v="-70869.420999999988"/>
    <n v="-78930"/>
    <n v="-86610"/>
    <n v="-42160"/>
    <n v="-278569.42099999997"/>
    <n v="630848.00399999996"/>
    <n v="0.69368365577556423"/>
    <n v="11"/>
    <x v="3"/>
  </r>
  <r>
    <x v="10"/>
    <x v="10"/>
    <x v="0"/>
    <n v="2273295.6119999997"/>
    <n v="-159922.99400000001"/>
    <n v="-100530"/>
    <n v="-35760"/>
    <n v="-94730"/>
    <n v="-390942.99400000001"/>
    <n v="1882352.6179999998"/>
    <n v="0.82802808753233104"/>
    <n v="11"/>
    <x v="3"/>
  </r>
  <r>
    <x v="10"/>
    <x v="10"/>
    <x v="1"/>
    <n v="134848.96599999999"/>
    <n v="-130042.02399999999"/>
    <n v="-33500"/>
    <n v="-66350"/>
    <n v="-75260"/>
    <n v="-305152.02399999998"/>
    <n v="-170303.05799999999"/>
    <n v="-1.2629170475063192"/>
    <n v="11"/>
    <x v="3"/>
  </r>
  <r>
    <x v="10"/>
    <x v="10"/>
    <x v="2"/>
    <n v="13218.212"/>
    <n v="-16727.423999999999"/>
    <n v="-87770"/>
    <n v="-27010"/>
    <n v="-44710"/>
    <n v="-176217.424"/>
    <n v="-162999.212"/>
    <n v="-12.331411540380802"/>
    <n v="11"/>
    <x v="3"/>
  </r>
  <r>
    <x v="10"/>
    <x v="10"/>
    <x v="3"/>
    <n v="317413.22899999993"/>
    <n v="-223371.883"/>
    <n v="-94180"/>
    <n v="-63430"/>
    <n v="-58340"/>
    <n v="-439321.88300000003"/>
    <n v="-121908.6540000001"/>
    <n v="-0.38406922857018072"/>
    <n v="11"/>
    <x v="3"/>
  </r>
  <r>
    <x v="10"/>
    <x v="10"/>
    <x v="0"/>
    <n v="364571.87899999996"/>
    <n v="-324447.48699999996"/>
    <n v="-41590"/>
    <n v="-40210"/>
    <n v="-69700"/>
    <n v="-475947.48699999996"/>
    <n v="-111375.60800000001"/>
    <n v="-0.3054969799247737"/>
    <n v="11"/>
    <x v="3"/>
  </r>
  <r>
    <x v="10"/>
    <x v="10"/>
    <x v="1"/>
    <n v="223542.53599999996"/>
    <n v="-246218.84"/>
    <n v="-73170"/>
    <n v="-75910"/>
    <n v="-80700"/>
    <n v="-475998.83999999997"/>
    <n v="-252456.304"/>
    <n v="-1.1293434731365848"/>
    <n v="11"/>
    <x v="3"/>
  </r>
  <r>
    <x v="10"/>
    <x v="10"/>
    <x v="2"/>
    <n v="333335.163"/>
    <n v="-738413.44500000007"/>
    <n v="-96030"/>
    <n v="-23370"/>
    <n v="-73540"/>
    <n v="-931353.44500000007"/>
    <n v="-598018.28200000012"/>
    <n v="-1.7940449984870037"/>
    <n v="11"/>
    <x v="3"/>
  </r>
  <r>
    <x v="10"/>
    <x v="10"/>
    <x v="3"/>
    <n v="176413.99299999999"/>
    <n v="-85819.216"/>
    <n v="-90980"/>
    <n v="-33660"/>
    <n v="-55450"/>
    <n v="-265909.21600000001"/>
    <n v="-89495.223000000027"/>
    <n v="-0.50730229205797772"/>
    <n v="11"/>
    <x v="3"/>
  </r>
  <r>
    <x v="10"/>
    <x v="10"/>
    <x v="0"/>
    <n v="581509.01899999997"/>
    <n v="-337626.00199999998"/>
    <n v="-43870"/>
    <n v="-88890"/>
    <n v="-102760"/>
    <n v="-573146.00199999998"/>
    <n v="8363.0169999999925"/>
    <n v="1.4381577459248302E-2"/>
    <n v="11"/>
    <x v="3"/>
  </r>
  <r>
    <x v="10"/>
    <x v="10"/>
    <x v="0"/>
    <n v="293434.14799999999"/>
    <n v="-283458.46199999994"/>
    <n v="-82500"/>
    <n v="-40030"/>
    <n v="-35530"/>
    <n v="-441518.46199999994"/>
    <n v="-148084.31399999995"/>
    <n v="-0.50465944406715735"/>
    <n v="11"/>
    <x v="3"/>
  </r>
  <r>
    <x v="10"/>
    <x v="10"/>
    <x v="1"/>
    <n v="202626.375"/>
    <n v="-155205.288"/>
    <n v="-78040"/>
    <n v="-64400"/>
    <n v="-57130"/>
    <n v="-354775.288"/>
    <n v="-152148.913"/>
    <n v="-0.75088404952218091"/>
    <n v="11"/>
    <x v="3"/>
  </r>
  <r>
    <x v="10"/>
    <x v="10"/>
    <x v="2"/>
    <n v="167353.19999999998"/>
    <n v="-34471.5"/>
    <n v="-60750"/>
    <n v="-73410"/>
    <n v="-35270"/>
    <n v="-203901.5"/>
    <n v="-36548.300000000017"/>
    <n v="-0.21839020705908235"/>
    <n v="11"/>
    <x v="3"/>
  </r>
  <r>
    <x v="10"/>
    <x v="10"/>
    <x v="0"/>
    <n v="104192.78799999999"/>
    <n v="-44992.541999999994"/>
    <n v="-105650"/>
    <n v="-103150"/>
    <n v="-100780"/>
    <n v="-354572.54200000002"/>
    <n v="-250379.75400000002"/>
    <n v="-2.4030430397927356"/>
    <n v="11"/>
    <x v="3"/>
  </r>
  <r>
    <x v="10"/>
    <x v="10"/>
    <x v="1"/>
    <n v="146619.753"/>
    <n v="-85909.09599999999"/>
    <n v="-85310"/>
    <n v="-33900"/>
    <n v="-95170"/>
    <n v="-300289.09600000002"/>
    <n v="-153669.34300000002"/>
    <n v="-1.0480807657614866"/>
    <n v="11"/>
    <x v="3"/>
  </r>
  <r>
    <x v="10"/>
    <x v="10"/>
    <x v="2"/>
    <n v="66128.391000000003"/>
    <n v="-44957.85"/>
    <n v="-29560"/>
    <n v="-19350"/>
    <n v="-20380"/>
    <n v="-114247.85"/>
    <n v="-48119.459000000003"/>
    <n v="-0.72766716794908859"/>
    <n v="11"/>
    <x v="3"/>
  </r>
  <r>
    <x v="10"/>
    <x v="10"/>
    <x v="0"/>
    <n v="47004.712999999996"/>
    <n v="-7888.6989999999996"/>
    <n v="-55520"/>
    <n v="-105120"/>
    <n v="-61410"/>
    <n v="-229938.69899999999"/>
    <n v="-182933.986"/>
    <n v="-3.8918222094027044"/>
    <n v="11"/>
    <x v="3"/>
  </r>
  <r>
    <x v="10"/>
    <x v="10"/>
    <x v="1"/>
    <n v="11758.341"/>
    <n v="-32087.222999999998"/>
    <n v="-45160"/>
    <n v="-71030"/>
    <n v="-94320"/>
    <n v="-242597.223"/>
    <n v="-230838.88199999998"/>
    <n v="-19.631926136518747"/>
    <n v="11"/>
    <x v="3"/>
  </r>
  <r>
    <x v="10"/>
    <x v="10"/>
    <x v="2"/>
    <n v="23062.353999999999"/>
    <n v="-35279.356"/>
    <n v="-52880"/>
    <n v="-92610"/>
    <n v="-50140"/>
    <n v="-230909.356"/>
    <n v="-207847.00200000001"/>
    <n v="-9.012393184147637"/>
    <n v="11"/>
    <x v="3"/>
  </r>
  <r>
    <x v="10"/>
    <x v="10"/>
    <x v="0"/>
    <n v="35987.650999999998"/>
    <n v="-53612.50299999999"/>
    <n v="-50500"/>
    <n v="-106740"/>
    <n v="-90810"/>
    <n v="-301662.50299999997"/>
    <n v="-265674.85199999996"/>
    <n v="-7.3823893646184349"/>
    <n v="11"/>
    <x v="3"/>
  </r>
  <r>
    <x v="10"/>
    <x v="10"/>
    <x v="0"/>
    <n v="613431.41299999994"/>
    <n v="-697236.07799999998"/>
    <n v="-83590"/>
    <n v="-43380"/>
    <n v="-66570"/>
    <n v="-890776.07799999998"/>
    <n v="-277344.66500000004"/>
    <n v="-0.45212008893323508"/>
    <n v="11"/>
    <x v="3"/>
  </r>
  <r>
    <x v="10"/>
    <x v="10"/>
    <x v="0"/>
    <n v="184664.56400000001"/>
    <n v="-183378.68499999997"/>
    <n v="-76680"/>
    <n v="-98060"/>
    <n v="-94140"/>
    <n v="-452258.68499999994"/>
    <n v="-267594.12099999993"/>
    <n v="-1.44908213684137"/>
    <n v="11"/>
    <x v="3"/>
  </r>
  <r>
    <x v="10"/>
    <x v="10"/>
    <x v="0"/>
    <n v="271393.85700000002"/>
    <n v="-349299.48199999996"/>
    <n v="-45060"/>
    <n v="-71480"/>
    <n v="-37980"/>
    <n v="-503819.48199999996"/>
    <n v="-232425.62499999994"/>
    <n v="-0.85641446556397161"/>
    <n v="11"/>
    <x v="3"/>
  </r>
  <r>
    <x v="10"/>
    <x v="10"/>
    <x v="0"/>
    <n v="322609.13299999997"/>
    <n v="-177385.50899999999"/>
    <n v="-34030"/>
    <n v="-80960"/>
    <n v="-70710"/>
    <n v="-363085.50899999996"/>
    <n v="-40476.375999999989"/>
    <n v="-0.12546568543674799"/>
    <n v="11"/>
    <x v="3"/>
  </r>
  <r>
    <x v="10"/>
    <x v="10"/>
    <x v="0"/>
    <n v="33993.301999999996"/>
    <n v="-16719.975999999999"/>
    <n v="-76190"/>
    <n v="-88160"/>
    <n v="-104100"/>
    <n v="-285169.97600000002"/>
    <n v="-251176.67400000003"/>
    <n v="-7.3890048692533625"/>
    <n v="11"/>
    <x v="3"/>
  </r>
  <r>
    <x v="10"/>
    <x v="10"/>
    <x v="0"/>
    <n v="433487.02600000001"/>
    <n v="-449026.04599999997"/>
    <n v="-29160"/>
    <n v="-102780"/>
    <n v="-68250"/>
    <n v="-649216.04599999997"/>
    <n v="-215729.01999999996"/>
    <n v="-0.49765969235720553"/>
    <n v="11"/>
    <x v="3"/>
  </r>
  <r>
    <x v="10"/>
    <x v="10"/>
    <x v="0"/>
    <n v="562498.65700000001"/>
    <n v="-563450.74099999992"/>
    <n v="-93020"/>
    <n v="-104780"/>
    <n v="-80780"/>
    <n v="-842030.74099999992"/>
    <n v="-279532.08399999992"/>
    <n v="-0.49694711359995286"/>
    <n v="11"/>
    <x v="3"/>
  </r>
  <r>
    <x v="10"/>
    <x v="10"/>
    <x v="0"/>
    <n v="801813.26399999997"/>
    <n v="-732660.98499999987"/>
    <n v="-73130"/>
    <n v="-67210"/>
    <n v="-66950"/>
    <n v="-939950.98499999987"/>
    <n v="-138137.7209999999"/>
    <n v="-0.17228166108262324"/>
    <n v="11"/>
    <x v="3"/>
  </r>
  <r>
    <x v="10"/>
    <x v="10"/>
    <x v="0"/>
    <n v="122617.72599999998"/>
    <n v="-110911.11500000001"/>
    <n v="-71660"/>
    <n v="-17950"/>
    <n v="-19330"/>
    <n v="-219851.11499999999"/>
    <n v="-97233.38900000001"/>
    <n v="-0.79297987470424969"/>
    <n v="11"/>
    <x v="3"/>
  </r>
  <r>
    <x v="10"/>
    <x v="10"/>
    <x v="0"/>
    <n v="88956.406000000003"/>
    <n v="-71974.30799999999"/>
    <n v="-59570"/>
    <n v="-22250"/>
    <n v="-64180"/>
    <n v="-217974.30799999999"/>
    <n v="-129017.90199999999"/>
    <n v="-1.4503497589594614"/>
    <n v="11"/>
    <x v="3"/>
  </r>
  <r>
    <x v="10"/>
    <x v="10"/>
    <x v="0"/>
    <n v="1061957.2879999999"/>
    <n v="-1557837.9249999998"/>
    <n v="-70930"/>
    <n v="-46290"/>
    <n v="-34010"/>
    <n v="-1709067.9249999998"/>
    <n v="-647110.63699999987"/>
    <n v="-0.60935655728556937"/>
    <n v="11"/>
    <x v="3"/>
  </r>
  <r>
    <x v="10"/>
    <x v="10"/>
    <x v="0"/>
    <n v="26969.509000000002"/>
    <n v="-17732.253000000001"/>
    <n v="-96300"/>
    <n v="-83500"/>
    <n v="-56470"/>
    <n v="-254002.253"/>
    <n v="-227032.74400000001"/>
    <n v="-8.4181267074606367"/>
    <n v="11"/>
    <x v="3"/>
  </r>
  <r>
    <x v="10"/>
    <x v="10"/>
    <x v="0"/>
    <n v="26111.253000000001"/>
    <n v="-16193.148999999999"/>
    <n v="-57720"/>
    <n v="-70920"/>
    <n v="-80780"/>
    <n v="-225613.149"/>
    <n v="-199501.89600000001"/>
    <n v="-7.6404566261144193"/>
    <n v="11"/>
    <x v="3"/>
  </r>
  <r>
    <x v="10"/>
    <x v="10"/>
    <x v="0"/>
    <n v="762931.5469999999"/>
    <n v="-70431.353999999992"/>
    <n v="-54770"/>
    <n v="-103100"/>
    <n v="-89900"/>
    <n v="-318201.35399999999"/>
    <n v="444730.19299999991"/>
    <n v="0.58292279923247159"/>
    <n v="11"/>
    <x v="3"/>
  </r>
  <r>
    <x v="10"/>
    <x v="10"/>
    <x v="0"/>
    <n v="489626.97699999996"/>
    <n v="-180233.62700000001"/>
    <n v="-38440"/>
    <n v="-25550"/>
    <n v="-13980"/>
    <n v="-258203.62700000001"/>
    <n v="231423.34999999995"/>
    <n v="0.47265236776363317"/>
    <n v="11"/>
    <x v="3"/>
  </r>
  <r>
    <x v="10"/>
    <x v="10"/>
    <x v="0"/>
    <n v="125747.53799999999"/>
    <n v="-19226.598999999998"/>
    <n v="-67060"/>
    <n v="-46230"/>
    <n v="-21680"/>
    <n v="-154196.59899999999"/>
    <n v="-28449.061000000002"/>
    <n v="-0.22623950697150036"/>
    <n v="11"/>
    <x v="3"/>
  </r>
  <r>
    <x v="10"/>
    <x v="10"/>
    <x v="0"/>
    <n v="48019.152999999991"/>
    <n v="-46957.322999999997"/>
    <n v="-12710"/>
    <n v="-69330"/>
    <n v="-82180"/>
    <n v="-211177.323"/>
    <n v="-163158.17000000001"/>
    <n v="-3.3977727595486753"/>
    <n v="11"/>
    <x v="3"/>
  </r>
  <r>
    <x v="10"/>
    <x v="10"/>
    <x v="0"/>
    <n v="63694.070999999996"/>
    <n v="-46990.50299999999"/>
    <n v="-45180"/>
    <n v="-94380"/>
    <n v="-74380"/>
    <n v="-260930.503"/>
    <n v="-197236.432"/>
    <n v="-3.0966215364064267"/>
    <n v="11"/>
    <x v="3"/>
  </r>
  <r>
    <x v="10"/>
    <x v="10"/>
    <x v="0"/>
    <n v="269138.09299999999"/>
    <n v="-144243.421"/>
    <n v="-44020"/>
    <n v="-53080"/>
    <n v="-91370"/>
    <n v="-332713.42099999997"/>
    <n v="-63575.32799999998"/>
    <n v="-0.23621824503304326"/>
    <n v="11"/>
    <x v="3"/>
  </r>
  <r>
    <x v="10"/>
    <x v="10"/>
    <x v="0"/>
    <n v="401057.50300000003"/>
    <n v="-239301.14599999995"/>
    <n v="-85740"/>
    <n v="-81020"/>
    <n v="-105590"/>
    <n v="-511651.14599999995"/>
    <n v="-110593.64299999992"/>
    <n v="-0.27575507794452087"/>
    <n v="11"/>
    <x v="3"/>
  </r>
  <r>
    <x v="10"/>
    <x v="10"/>
    <x v="0"/>
    <n v="39204.150999999998"/>
    <n v="-28738.087"/>
    <n v="-47680"/>
    <n v="-42970"/>
    <n v="-75780"/>
    <n v="-195168.087"/>
    <n v="-155963.93599999999"/>
    <n v="-3.9782505684155742"/>
    <n v="11"/>
    <x v="3"/>
  </r>
  <r>
    <x v="10"/>
    <x v="10"/>
    <x v="0"/>
    <n v="319365.56400000001"/>
    <n v="-153873.55900000001"/>
    <n v="-84600"/>
    <n v="-59250"/>
    <n v="-30530"/>
    <n v="-328253.55900000001"/>
    <n v="-8887.9949999999953"/>
    <n v="-2.7830160799678438E-2"/>
    <n v="11"/>
    <x v="3"/>
  </r>
  <r>
    <x v="10"/>
    <x v="10"/>
    <x v="0"/>
    <n v="249653.48800000001"/>
    <n v="-170399.60699999999"/>
    <n v="-67530"/>
    <n v="-40490"/>
    <n v="-100920"/>
    <n v="-379339.60699999996"/>
    <n v="-129686.11899999995"/>
    <n v="-0.51946447870177537"/>
    <n v="11"/>
    <x v="3"/>
  </r>
  <r>
    <x v="10"/>
    <x v="10"/>
    <x v="0"/>
    <n v="565290.66299999994"/>
    <n v="-13566.797999999999"/>
    <n v="-43410"/>
    <n v="-83010"/>
    <n v="-100900"/>
    <n v="-240886.79800000001"/>
    <n v="324403.86499999993"/>
    <n v="0.57387090612533254"/>
    <n v="11"/>
    <x v="3"/>
  </r>
  <r>
    <x v="10"/>
    <x v="10"/>
    <x v="0"/>
    <n v="669164.09"/>
    <n v="-107498.18799999999"/>
    <n v="-107250"/>
    <n v="-79880"/>
    <n v="-54700"/>
    <n v="-349328.18799999997"/>
    <n v="319835.902"/>
    <n v="0.47796333781150752"/>
    <n v="11"/>
    <x v="3"/>
  </r>
  <r>
    <x v="10"/>
    <x v="10"/>
    <x v="1"/>
    <n v="575490.09699999995"/>
    <n v="-751978.07999999984"/>
    <n v="-103880"/>
    <n v="-33440"/>
    <n v="-69190"/>
    <n v="-958488.07999999984"/>
    <n v="-382997.98299999989"/>
    <n v="-0.66551620088086405"/>
    <n v="11"/>
    <x v="3"/>
  </r>
  <r>
    <x v="10"/>
    <x v="10"/>
    <x v="2"/>
    <n v="680047.09499999997"/>
    <n v="-1609778.2329999998"/>
    <n v="-70330"/>
    <n v="-106120"/>
    <n v="-97730"/>
    <n v="-1883958.2329999998"/>
    <n v="-1203911.1379999998"/>
    <n v="-1.7703349471700924"/>
    <n v="11"/>
    <x v="3"/>
  </r>
  <r>
    <x v="10"/>
    <x v="10"/>
    <x v="0"/>
    <n v="112227.64"/>
    <n v="-274438.44399999996"/>
    <n v="-89220"/>
    <n v="-39630"/>
    <n v="-96580"/>
    <n v="-499868.44399999996"/>
    <n v="-387640.80399999995"/>
    <n v="-3.4540582337826935"/>
    <n v="11"/>
    <x v="3"/>
  </r>
  <r>
    <x v="10"/>
    <x v="10"/>
    <x v="0"/>
    <n v="939906.87"/>
    <n v="-3501469.9229999995"/>
    <n v="-44440"/>
    <n v="-63970"/>
    <n v="-81810"/>
    <n v="-3691689.9229999995"/>
    <n v="-2751783.0529999994"/>
    <n v="-2.9277188419742046"/>
    <n v="11"/>
    <x v="3"/>
  </r>
  <r>
    <x v="10"/>
    <x v="1"/>
    <x v="0"/>
    <n v="11126.618999999999"/>
    <n v="-8828.393"/>
    <n v="-73860"/>
    <n v="-39080"/>
    <n v="-40330"/>
    <n v="-162098.39300000001"/>
    <n v="-150971.774"/>
    <n v="-13.568521938245572"/>
    <n v="11"/>
    <x v="3"/>
  </r>
  <r>
    <x v="10"/>
    <x v="1"/>
    <x v="0"/>
    <n v="1813533.7779999999"/>
    <n v="-980214.2"/>
    <n v="-41440"/>
    <n v="-14970"/>
    <n v="-84980"/>
    <n v="-1121604.2"/>
    <n v="691929.57799999998"/>
    <n v="0.38153663658973769"/>
    <n v="11"/>
    <x v="3"/>
  </r>
  <r>
    <x v="10"/>
    <x v="1"/>
    <x v="0"/>
    <n v="284312.33599999995"/>
    <n v="-117248.236"/>
    <n v="-98880"/>
    <n v="-24910"/>
    <n v="-24350"/>
    <n v="-265388.23600000003"/>
    <n v="18924.099999999919"/>
    <n v="6.6560952881059371E-2"/>
    <n v="11"/>
    <x v="3"/>
  </r>
  <r>
    <x v="10"/>
    <x v="1"/>
    <x v="1"/>
    <n v="1481836.2019999998"/>
    <n v="-704311.73399999994"/>
    <n v="-68260"/>
    <n v="-79840"/>
    <n v="-80920"/>
    <n v="-933331.73399999994"/>
    <n v="548504.46799999988"/>
    <n v="0.37015188808297178"/>
    <n v="11"/>
    <x v="3"/>
  </r>
  <r>
    <x v="10"/>
    <x v="1"/>
    <x v="2"/>
    <n v="2874294.4439999997"/>
    <n v="-1539867.9939999999"/>
    <n v="-68320"/>
    <n v="-91870"/>
    <n v="-56420"/>
    <n v="-1756477.9939999999"/>
    <n v="1117816.4499999997"/>
    <n v="0.38890116227772237"/>
    <n v="11"/>
    <x v="3"/>
  </r>
  <r>
    <x v="10"/>
    <x v="1"/>
    <x v="0"/>
    <n v="20302.687999999998"/>
    <n v="-1088.241"/>
    <n v="-66580"/>
    <n v="-97020"/>
    <n v="-93870"/>
    <n v="-258558.24100000001"/>
    <n v="-238255.55300000001"/>
    <n v="-11.73517285001868"/>
    <n v="11"/>
    <x v="3"/>
  </r>
  <r>
    <x v="10"/>
    <x v="1"/>
    <x v="0"/>
    <n v="217425.88699999996"/>
    <n v="-8259.6149999999998"/>
    <n v="-78590"/>
    <n v="-82520"/>
    <n v="-51170"/>
    <n v="-220539.61499999999"/>
    <n v="-3113.7280000000319"/>
    <n v="-1.4320870633035672E-2"/>
    <n v="11"/>
    <x v="3"/>
  </r>
  <r>
    <x v="10"/>
    <x v="1"/>
    <x v="0"/>
    <n v="1338553.9159999997"/>
    <n v="-1289298.4859999998"/>
    <n v="-20830"/>
    <n v="-68510"/>
    <n v="-30110"/>
    <n v="-1408748.4859999998"/>
    <n v="-70194.570000000065"/>
    <n v="-5.2440599635883538E-2"/>
    <n v="11"/>
    <x v="3"/>
  </r>
  <r>
    <x v="10"/>
    <x v="1"/>
    <x v="1"/>
    <n v="473559.56900000002"/>
    <n v="-435794.91899999999"/>
    <n v="-17660"/>
    <n v="-56750"/>
    <n v="-57360"/>
    <n v="-567564.91899999999"/>
    <n v="-94005.349999999977"/>
    <n v="-0.19850797271082063"/>
    <n v="11"/>
    <x v="3"/>
  </r>
  <r>
    <x v="10"/>
    <x v="1"/>
    <x v="2"/>
    <n v="540570.79299999995"/>
    <n v="-98235.815999999992"/>
    <n v="-103720"/>
    <n v="-69060"/>
    <n v="-67970"/>
    <n v="-338985.81599999999"/>
    <n v="201584.97699999996"/>
    <n v="0.37291133670257315"/>
    <n v="11"/>
    <x v="3"/>
  </r>
  <r>
    <x v="10"/>
    <x v="1"/>
    <x v="0"/>
    <n v="620801.49599999993"/>
    <n v="-195054.15299999996"/>
    <n v="-82110"/>
    <n v="-14860"/>
    <n v="-69680"/>
    <n v="-361704.15299999993"/>
    <n v="259097.34299999999"/>
    <n v="0.41735940501019675"/>
    <n v="11"/>
    <x v="3"/>
  </r>
  <r>
    <x v="10"/>
    <x v="1"/>
    <x v="0"/>
    <n v="1096277.483"/>
    <n v="-1192726.7379999999"/>
    <n v="-52960"/>
    <n v="-84810"/>
    <n v="-73090"/>
    <n v="-1403586.7379999999"/>
    <n v="-307309.25499999989"/>
    <n v="-0.28032068501401475"/>
    <n v="11"/>
    <x v="3"/>
  </r>
  <r>
    <x v="10"/>
    <x v="1"/>
    <x v="1"/>
    <n v="337316.147"/>
    <n v="-497149.35199999996"/>
    <n v="-17830"/>
    <n v="-96340"/>
    <n v="-75600"/>
    <n v="-686919.35199999996"/>
    <n v="-349603.20499999996"/>
    <n v="-1.036425940795535"/>
    <n v="11"/>
    <x v="3"/>
  </r>
  <r>
    <x v="10"/>
    <x v="1"/>
    <x v="2"/>
    <n v="314469.81999999995"/>
    <n v="-255251.962"/>
    <n v="-22290"/>
    <n v="-54710"/>
    <n v="-78210"/>
    <n v="-410461.962"/>
    <n v="-95992.142000000051"/>
    <n v="-0.30525072962486532"/>
    <n v="11"/>
    <x v="3"/>
  </r>
  <r>
    <x v="10"/>
    <x v="1"/>
    <x v="0"/>
    <n v="125876.53399999999"/>
    <n v="-15925.125999999997"/>
    <n v="-70170"/>
    <n v="-95010"/>
    <n v="-81660"/>
    <n v="-262765.12599999999"/>
    <n v="-136888.592"/>
    <n v="-1.0874830093431078"/>
    <n v="11"/>
    <x v="3"/>
  </r>
  <r>
    <x v="10"/>
    <x v="1"/>
    <x v="0"/>
    <n v="307680.76500000001"/>
    <n v="-23959.362000000001"/>
    <n v="-70560"/>
    <n v="-56900"/>
    <n v="-55690"/>
    <n v="-207109.36199999999"/>
    <n v="100571.40300000002"/>
    <n v="0.3268693218440224"/>
    <n v="11"/>
    <x v="3"/>
  </r>
  <r>
    <x v="10"/>
    <x v="1"/>
    <x v="0"/>
    <n v="373675.38599999994"/>
    <n v="-18487.308000000001"/>
    <n v="-77240"/>
    <n v="-47160"/>
    <n v="-65160"/>
    <n v="-208047.30799999999"/>
    <n v="165628.07799999995"/>
    <n v="0.44324053498134336"/>
    <n v="11"/>
    <x v="3"/>
  </r>
  <r>
    <x v="10"/>
    <x v="1"/>
    <x v="1"/>
    <n v="718774.39899999998"/>
    <n v="-32392.521000000001"/>
    <n v="-78110"/>
    <n v="-73610"/>
    <n v="-100810"/>
    <n v="-284922.52100000001"/>
    <n v="433851.87799999997"/>
    <n v="0.60359951412237201"/>
    <n v="11"/>
    <x v="3"/>
  </r>
  <r>
    <x v="10"/>
    <x v="1"/>
    <x v="2"/>
    <n v="103621.48299999999"/>
    <n v="-205856.89599999998"/>
    <n v="-104300"/>
    <n v="-41160"/>
    <n v="-59480"/>
    <n v="-410796.89599999995"/>
    <n v="-307175.41299999994"/>
    <n v="-2.9643989268132747"/>
    <n v="11"/>
    <x v="3"/>
  </r>
  <r>
    <x v="10"/>
    <x v="1"/>
    <x v="3"/>
    <n v="59561.683999999994"/>
    <n v="-7368.8019999999988"/>
    <n v="-44520"/>
    <n v="-61610"/>
    <n v="-72110"/>
    <n v="-185608.802"/>
    <n v="-126047.118"/>
    <n v="-2.1162450343076267"/>
    <n v="11"/>
    <x v="3"/>
  </r>
  <r>
    <x v="10"/>
    <x v="1"/>
    <x v="0"/>
    <n v="26404.756000000001"/>
    <n v="-13565.251"/>
    <n v="-47370"/>
    <n v="-108020"/>
    <n v="-102880"/>
    <n v="-271835.25099999999"/>
    <n v="-245430.495"/>
    <n v="-9.2949351624381595"/>
    <n v="11"/>
    <x v="3"/>
  </r>
  <r>
    <x v="10"/>
    <x v="1"/>
    <x v="1"/>
    <n v="41735.616999999998"/>
    <n v="-8305.9760000000006"/>
    <n v="-101450"/>
    <n v="-46200"/>
    <n v="-18330"/>
    <n v="-174285.976"/>
    <n v="-132550.359"/>
    <n v="-3.1759530235290399"/>
    <n v="11"/>
    <x v="3"/>
  </r>
  <r>
    <x v="10"/>
    <x v="1"/>
    <x v="2"/>
    <n v="642988.99699999997"/>
    <n v="-171081.386"/>
    <n v="-69010"/>
    <n v="-39180"/>
    <n v="-67220"/>
    <n v="-346491.386"/>
    <n v="296497.61099999998"/>
    <n v="0.46112392651098505"/>
    <n v="11"/>
    <x v="3"/>
  </r>
  <r>
    <x v="10"/>
    <x v="1"/>
    <x v="3"/>
    <n v="33442.485999999997"/>
    <n v="-27278.943999999996"/>
    <n v="-107440"/>
    <n v="-43050"/>
    <n v="-50330"/>
    <n v="-228098.94399999999"/>
    <n v="-194656.45799999998"/>
    <n v="-5.8206336095946938"/>
    <n v="11"/>
    <x v="3"/>
  </r>
  <r>
    <x v="10"/>
    <x v="1"/>
    <x v="0"/>
    <n v="1129761.1359999999"/>
    <n v="-225151.89199999999"/>
    <n v="-65130"/>
    <n v="-62700"/>
    <n v="-86330"/>
    <n v="-439311.89199999999"/>
    <n v="690449.24399999995"/>
    <n v="0.61114621666362579"/>
    <n v="11"/>
    <x v="3"/>
  </r>
  <r>
    <x v="10"/>
    <x v="1"/>
    <x v="1"/>
    <n v="185450.783"/>
    <n v="-87798.235000000001"/>
    <n v="-103170"/>
    <n v="-107220"/>
    <n v="-35330"/>
    <n v="-333518.23499999999"/>
    <n v="-148067.45199999999"/>
    <n v="-0.79841912557468142"/>
    <n v="11"/>
    <x v="3"/>
  </r>
  <r>
    <x v="10"/>
    <x v="1"/>
    <x v="2"/>
    <n v="149859.77299999999"/>
    <n v="-76554.673999999999"/>
    <n v="-63350"/>
    <n v="-100520"/>
    <n v="-65500"/>
    <n v="-305924.674"/>
    <n v="-156064.90100000001"/>
    <n v="-1.041406228474669"/>
    <n v="11"/>
    <x v="3"/>
  </r>
  <r>
    <x v="10"/>
    <x v="1"/>
    <x v="3"/>
    <n v="419882.96"/>
    <n v="-169564.304"/>
    <n v="-75130"/>
    <n v="-82270"/>
    <n v="-75590"/>
    <n v="-402554.304"/>
    <n v="17328.656000000017"/>
    <n v="4.1270205392474169E-2"/>
    <n v="11"/>
    <x v="3"/>
  </r>
  <r>
    <x v="10"/>
    <x v="1"/>
    <x v="0"/>
    <n v="1154070.379"/>
    <n v="-51001.237000000001"/>
    <n v="-94270"/>
    <n v="-33850"/>
    <n v="-40660"/>
    <n v="-219781.23699999999"/>
    <n v="934289.14199999999"/>
    <n v="0.80955993585898978"/>
    <n v="11"/>
    <x v="3"/>
  </r>
  <r>
    <x v="10"/>
    <x v="1"/>
    <x v="1"/>
    <n v="565060.51699999999"/>
    <n v="-43788.898999999998"/>
    <n v="-36540"/>
    <n v="-104780"/>
    <n v="-63640"/>
    <n v="-248748.899"/>
    <n v="316311.61800000002"/>
    <n v="0.55978361340719907"/>
    <n v="11"/>
    <x v="3"/>
  </r>
  <r>
    <x v="10"/>
    <x v="1"/>
    <x v="2"/>
    <n v="230468.91699999999"/>
    <n v="-38638.844999999994"/>
    <n v="-53230"/>
    <n v="-104900"/>
    <n v="-40820"/>
    <n v="-237588.845"/>
    <n v="-7119.9280000000144"/>
    <n v="-3.0893224529709638E-2"/>
    <n v="11"/>
    <x v="3"/>
  </r>
  <r>
    <x v="10"/>
    <x v="1"/>
    <x v="3"/>
    <n v="75105.827999999994"/>
    <n v="-7908.655999999999"/>
    <n v="-40470"/>
    <n v="-30120"/>
    <n v="-96840"/>
    <n v="-175338.65599999999"/>
    <n v="-100232.82799999999"/>
    <n v="-1.3345545967484707"/>
    <n v="11"/>
    <x v="3"/>
  </r>
  <r>
    <x v="10"/>
    <x v="1"/>
    <x v="0"/>
    <n v="205050.46799999999"/>
    <n v="-31637.766999999996"/>
    <n v="-89330"/>
    <n v="-84430"/>
    <n v="-25180"/>
    <n v="-230577.76699999999"/>
    <n v="-25527.298999999999"/>
    <n v="-0.12449276146007138"/>
    <n v="11"/>
    <x v="3"/>
  </r>
  <r>
    <x v="10"/>
    <x v="1"/>
    <x v="0"/>
    <n v="97986.119000000006"/>
    <n v="-11231.317999999999"/>
    <n v="-23930"/>
    <n v="-49500"/>
    <n v="-68800"/>
    <n v="-153461.318"/>
    <n v="-55475.198999999993"/>
    <n v="-0.5661536508043552"/>
    <n v="11"/>
    <x v="3"/>
  </r>
  <r>
    <x v="10"/>
    <x v="1"/>
    <x v="1"/>
    <n v="240140.97799999997"/>
    <n v="-12858.678"/>
    <n v="-87070"/>
    <n v="-16800"/>
    <n v="-98460"/>
    <n v="-215188.67800000001"/>
    <n v="24952.299999999959"/>
    <n v="0.10390688089893579"/>
    <n v="11"/>
    <x v="3"/>
  </r>
  <r>
    <x v="10"/>
    <x v="1"/>
    <x v="2"/>
    <n v="176139.58600000001"/>
    <n v="-14170.673999999999"/>
    <n v="-86660"/>
    <n v="-97890"/>
    <n v="-106670"/>
    <n v="-305390.674"/>
    <n v="-129251.08799999999"/>
    <n v="-0.73379920400176246"/>
    <n v="11"/>
    <x v="3"/>
  </r>
  <r>
    <x v="10"/>
    <x v="1"/>
    <x v="0"/>
    <n v="120551.48699999999"/>
    <n v="-9995.44"/>
    <n v="-84300"/>
    <n v="-91000"/>
    <n v="-42830"/>
    <n v="-228125.44"/>
    <n v="-107573.95300000001"/>
    <n v="-0.89234861947410082"/>
    <n v="11"/>
    <x v="3"/>
  </r>
  <r>
    <x v="10"/>
    <x v="1"/>
    <x v="1"/>
    <n v="37941.651999999995"/>
    <n v="-7491.9599999999991"/>
    <n v="-93570"/>
    <n v="-19070"/>
    <n v="-72950"/>
    <n v="-193081.96"/>
    <n v="-155140.30799999999"/>
    <n v="-4.0889181103658849"/>
    <n v="11"/>
    <x v="3"/>
  </r>
  <r>
    <x v="10"/>
    <x v="1"/>
    <x v="2"/>
    <n v="827934.92599999986"/>
    <n v="-44781.24"/>
    <n v="-51200"/>
    <n v="-67730"/>
    <n v="-73850"/>
    <n v="-237561.24"/>
    <n v="590373.68599999987"/>
    <n v="0.71306773933583278"/>
    <n v="11"/>
    <x v="3"/>
  </r>
  <r>
    <x v="10"/>
    <x v="1"/>
    <x v="0"/>
    <n v="3974406.6319999998"/>
    <n v="-413051.17"/>
    <n v="-53760"/>
    <n v="-41060"/>
    <n v="-13700"/>
    <n v="-521571.17"/>
    <n v="3452835.4619999998"/>
    <n v="0.86876753732228573"/>
    <n v="11"/>
    <x v="3"/>
  </r>
  <r>
    <x v="10"/>
    <x v="1"/>
    <x v="1"/>
    <n v="179986.24699999997"/>
    <n v="-23230.780999999999"/>
    <n v="-90250"/>
    <n v="-83550"/>
    <n v="-87240"/>
    <n v="-284270.78100000002"/>
    <n v="-104284.53400000004"/>
    <n v="-0.57940279181442156"/>
    <n v="11"/>
    <x v="3"/>
  </r>
  <r>
    <x v="10"/>
    <x v="1"/>
    <x v="2"/>
    <n v="713469.41399999999"/>
    <n v="-232042.10399999999"/>
    <n v="-42580"/>
    <n v="-102980"/>
    <n v="-87590"/>
    <n v="-465192.10399999999"/>
    <n v="248277.31"/>
    <n v="0.34798591940761175"/>
    <n v="11"/>
    <x v="3"/>
  </r>
  <r>
    <x v="10"/>
    <x v="1"/>
    <x v="0"/>
    <n v="602762.98599999992"/>
    <n v="-174601.973"/>
    <n v="-19480"/>
    <n v="-22660"/>
    <n v="-16100"/>
    <n v="-232841.973"/>
    <n v="369921.01299999992"/>
    <n v="0.61370890647223642"/>
    <n v="11"/>
    <x v="3"/>
  </r>
  <r>
    <x v="10"/>
    <x v="1"/>
    <x v="0"/>
    <n v="15353.127999999999"/>
    <n v="-17779.733999999997"/>
    <n v="-92780"/>
    <n v="-69850"/>
    <n v="-51580"/>
    <n v="-231989.734"/>
    <n v="-216636.606"/>
    <n v="-14.110258574018273"/>
    <n v="11"/>
    <x v="3"/>
  </r>
  <r>
    <x v="10"/>
    <x v="1"/>
    <x v="0"/>
    <n v="1113275.8979999998"/>
    <n v="-32493.495999999996"/>
    <n v="-34290"/>
    <n v="-34230"/>
    <n v="-16910"/>
    <n v="-117923.496"/>
    <n v="995352.40199999977"/>
    <n v="0.8940752277024504"/>
    <n v="11"/>
    <x v="3"/>
  </r>
  <r>
    <x v="10"/>
    <x v="1"/>
    <x v="0"/>
    <n v="943824.88899999997"/>
    <n v="-86324.944999999992"/>
    <n v="-76650"/>
    <n v="-72710"/>
    <n v="-66700"/>
    <n v="-302384.94500000001"/>
    <n v="641439.9439999999"/>
    <n v="0.67961753443439854"/>
    <n v="11"/>
    <x v="3"/>
  </r>
  <r>
    <x v="10"/>
    <x v="1"/>
    <x v="0"/>
    <n v="3975612.9419999993"/>
    <n v="-524536.929"/>
    <n v="-60500"/>
    <n v="-50710"/>
    <n v="-38730"/>
    <n v="-674476.929"/>
    <n v="3301136.0129999993"/>
    <n v="0.83034642988643337"/>
    <n v="11"/>
    <x v="3"/>
  </r>
  <r>
    <x v="10"/>
    <x v="1"/>
    <x v="0"/>
    <n v="1033364.8009999999"/>
    <n v="-646000.47400000005"/>
    <n v="-87650"/>
    <n v="-68410"/>
    <n v="-54160"/>
    <n v="-856220.47400000005"/>
    <n v="177144.32699999982"/>
    <n v="0.17142477354422667"/>
    <n v="11"/>
    <x v="3"/>
  </r>
  <r>
    <x v="10"/>
    <x v="1"/>
    <x v="0"/>
    <n v="939758.05699999991"/>
    <n v="-1158566.2339999999"/>
    <n v="-67110"/>
    <n v="-38680"/>
    <n v="-38420"/>
    <n v="-1302776.2339999999"/>
    <n v="-363018.17700000003"/>
    <n v="-0.38628897543998397"/>
    <n v="11"/>
    <x v="3"/>
  </r>
  <r>
    <x v="10"/>
    <x v="1"/>
    <x v="0"/>
    <n v="689009.39099999995"/>
    <n v="-230118.39200000002"/>
    <n v="-94950"/>
    <n v="-49980"/>
    <n v="-32880"/>
    <n v="-407928.39199999999"/>
    <n v="281080.99899999995"/>
    <n v="0.40794944549601936"/>
    <n v="11"/>
    <x v="3"/>
  </r>
  <r>
    <x v="10"/>
    <x v="1"/>
    <x v="0"/>
    <n v="74333.510999999999"/>
    <n v="-28956.445000000003"/>
    <n v="-42110"/>
    <n v="-20320"/>
    <n v="-78350"/>
    <n v="-169736.44500000001"/>
    <n v="-95402.934000000008"/>
    <n v="-1.2834444749959411"/>
    <n v="11"/>
    <x v="3"/>
  </r>
  <r>
    <x v="10"/>
    <x v="9"/>
    <x v="0"/>
    <n v="-64890.462"/>
    <n v="60797.624999999993"/>
    <n v="-107430"/>
    <n v="-50490"/>
    <n v="-63270"/>
    <n v="-160392.375"/>
    <n v="-225282.837"/>
    <n v="3.4717403768831234"/>
    <n v="11"/>
    <x v="3"/>
  </r>
  <r>
    <x v="10"/>
    <x v="9"/>
    <x v="0"/>
    <n v="1673109.4939999999"/>
    <n v="-88846.603999999992"/>
    <n v="-66640"/>
    <n v="-35700"/>
    <n v="-105430"/>
    <n v="-296616.60399999999"/>
    <n v="1376492.89"/>
    <n v="0.8227153661707689"/>
    <n v="11"/>
    <x v="3"/>
  </r>
  <r>
    <x v="10"/>
    <x v="9"/>
    <x v="0"/>
    <n v="1145006.821"/>
    <n v="-96378.246999999988"/>
    <n v="-73590"/>
    <n v="-108040"/>
    <n v="-50720"/>
    <n v="-328728.24699999997"/>
    <n v="816278.57400000002"/>
    <n v="0.71290280462006084"/>
    <n v="11"/>
    <x v="3"/>
  </r>
  <r>
    <x v="10"/>
    <x v="9"/>
    <x v="0"/>
    <n v="1285058.5929999999"/>
    <n v="-1594803.679"/>
    <n v="-14820"/>
    <n v="-57010"/>
    <n v="-25030"/>
    <n v="-1691663.679"/>
    <n v="-406605.08600000013"/>
    <n v="-0.31640976389315517"/>
    <n v="11"/>
    <x v="3"/>
  </r>
  <r>
    <x v="10"/>
    <x v="9"/>
    <x v="0"/>
    <n v="1487566.1849999998"/>
    <n v="-73885.328999999998"/>
    <n v="-42260"/>
    <n v="-28810"/>
    <n v="-47650"/>
    <n v="-192605.329"/>
    <n v="1294960.8559999999"/>
    <n v="0.87052318683891039"/>
    <n v="11"/>
    <x v="3"/>
  </r>
  <r>
    <x v="10"/>
    <x v="9"/>
    <x v="0"/>
    <n v="1104417.7479999999"/>
    <n v="-673913.46399999992"/>
    <n v="-21350"/>
    <n v="-14790"/>
    <n v="-80470"/>
    <n v="-790523.46399999992"/>
    <n v="313894.28399999999"/>
    <n v="0.28421698634274395"/>
    <n v="11"/>
    <x v="3"/>
  </r>
  <r>
    <x v="10"/>
    <x v="9"/>
    <x v="0"/>
    <n v="977308.13599999994"/>
    <n v="-2752866.676"/>
    <n v="-76910"/>
    <n v="-37890"/>
    <n v="-85810"/>
    <n v="-2953476.676"/>
    <n v="-1976168.54"/>
    <n v="-2.0220526845179156"/>
    <n v="11"/>
    <x v="3"/>
  </r>
  <r>
    <x v="10"/>
    <x v="9"/>
    <x v="0"/>
    <n v="1900703.5109999999"/>
    <n v="-2121273.2310000001"/>
    <n v="-78530"/>
    <n v="-30910"/>
    <n v="-46620"/>
    <n v="-2277333.2310000001"/>
    <n v="-376629.7200000002"/>
    <n v="-0.19815279859289964"/>
    <n v="11"/>
    <x v="3"/>
  </r>
  <r>
    <x v="10"/>
    <x v="9"/>
    <x v="0"/>
    <n v="6207423.7470000004"/>
    <n v="-974065.15499999991"/>
    <n v="-42680"/>
    <n v="-18820"/>
    <n v="-101150"/>
    <n v="-1136715.1549999998"/>
    <n v="5070708.5920000002"/>
    <n v="0.81687811218794826"/>
    <n v="11"/>
    <x v="3"/>
  </r>
  <r>
    <x v="10"/>
    <x v="9"/>
    <x v="0"/>
    <n v="306531.00099999999"/>
    <n v="-58465.427999999993"/>
    <n v="-103970"/>
    <n v="-94830"/>
    <n v="-101670"/>
    <n v="-358935.42800000001"/>
    <n v="-52404.427000000025"/>
    <n v="-0.17095963158388677"/>
    <n v="11"/>
    <x v="3"/>
  </r>
  <r>
    <x v="10"/>
    <x v="9"/>
    <x v="0"/>
    <n v="68128.927999999985"/>
    <n v="-36894.445"/>
    <n v="-91230"/>
    <n v="-51290"/>
    <n v="-75530"/>
    <n v="-254944.44500000001"/>
    <n v="-186815.51700000002"/>
    <n v="-2.7420880158278735"/>
    <n v="11"/>
    <x v="3"/>
  </r>
  <r>
    <x v="10"/>
    <x v="9"/>
    <x v="0"/>
    <n v="869086.26"/>
    <n v="-460204.97600000002"/>
    <n v="-101420"/>
    <n v="-63100"/>
    <n v="-107710"/>
    <n v="-732434.97600000002"/>
    <n v="136651.28399999999"/>
    <n v="0.15723558211586497"/>
    <n v="11"/>
    <x v="3"/>
  </r>
  <r>
    <x v="10"/>
    <x v="9"/>
    <x v="0"/>
    <n v="230275.48599999998"/>
    <n v="-112752.864"/>
    <n v="-106280"/>
    <n v="-25160"/>
    <n v="-47220"/>
    <n v="-291412.864"/>
    <n v="-61137.378000000026"/>
    <n v="-0.26549668426277923"/>
    <n v="11"/>
    <x v="3"/>
  </r>
  <r>
    <x v="10"/>
    <x v="9"/>
    <x v="0"/>
    <n v="17370121.628999997"/>
    <n v="-7874434.8899999987"/>
    <n v="-48660"/>
    <n v="-47810"/>
    <n v="-68180"/>
    <n v="-8039084.8899999987"/>
    <n v="9331036.7389999982"/>
    <n v="0.53718891198905139"/>
    <n v="11"/>
    <x v="3"/>
  </r>
  <r>
    <x v="10"/>
    <x v="9"/>
    <x v="0"/>
    <n v="890110.12299999991"/>
    <n v="-534476.79599999986"/>
    <n v="-77660"/>
    <n v="-98720"/>
    <n v="-36200"/>
    <n v="-747056.79599999986"/>
    <n v="143053.32700000005"/>
    <n v="0.16071418951832331"/>
    <n v="11"/>
    <x v="3"/>
  </r>
  <r>
    <x v="10"/>
    <x v="9"/>
    <x v="0"/>
    <n v="421200.43699999998"/>
    <n v="-227602.774"/>
    <n v="-91360"/>
    <n v="-46790"/>
    <n v="-82920"/>
    <n v="-448672.77399999998"/>
    <n v="-27472.337"/>
    <n v="-6.5223904314230335E-2"/>
    <n v="11"/>
    <x v="3"/>
  </r>
  <r>
    <x v="10"/>
    <x v="9"/>
    <x v="0"/>
    <n v="1913745.7569999998"/>
    <n v="-954964.92"/>
    <n v="-31860"/>
    <n v="-101740"/>
    <n v="-19340"/>
    <n v="-1107904.92"/>
    <n v="805840.83699999982"/>
    <n v="0.42108040425560034"/>
    <n v="11"/>
    <x v="3"/>
  </r>
  <r>
    <x v="10"/>
    <x v="9"/>
    <x v="1"/>
    <n v="1693595.939"/>
    <n v="-639816.56200000003"/>
    <n v="-40140"/>
    <n v="-63240"/>
    <n v="-60860"/>
    <n v="-804056.56200000003"/>
    <n v="889539.37699999998"/>
    <n v="0.52523707486287252"/>
    <n v="11"/>
    <x v="3"/>
  </r>
  <r>
    <x v="10"/>
    <x v="9"/>
    <x v="2"/>
    <n v="2883992.517"/>
    <n v="-617027.19400000002"/>
    <n v="-64570"/>
    <n v="-21170"/>
    <n v="-83380"/>
    <n v="-786147.19400000002"/>
    <n v="2097845.3229999999"/>
    <n v="0.72741011311022064"/>
    <n v="11"/>
    <x v="3"/>
  </r>
  <r>
    <x v="10"/>
    <x v="9"/>
    <x v="0"/>
    <n v="127869.93099999998"/>
    <n v="-92708.440999999992"/>
    <n v="-49500"/>
    <n v="-32880"/>
    <n v="-29240"/>
    <n v="-204328.44099999999"/>
    <n v="-76458.510000000009"/>
    <n v="-0.59793971422413628"/>
    <n v="11"/>
    <x v="3"/>
  </r>
  <r>
    <x v="10"/>
    <x v="9"/>
    <x v="0"/>
    <n v="2593301.0109999999"/>
    <n v="-1117688.9569999999"/>
    <n v="-34530"/>
    <n v="-64770"/>
    <n v="-100730"/>
    <n v="-1317718.9569999999"/>
    <n v="1275582.054"/>
    <n v="0.49187581718796469"/>
    <n v="11"/>
    <x v="3"/>
  </r>
  <r>
    <x v="10"/>
    <x v="9"/>
    <x v="0"/>
    <n v="5030698.75"/>
    <n v="-482470.60399999993"/>
    <n v="-24840"/>
    <n v="-107120"/>
    <n v="-106370"/>
    <n v="-720800.60399999993"/>
    <n v="4309898.1459999997"/>
    <n v="0.85671958512721513"/>
    <n v="11"/>
    <x v="3"/>
  </r>
  <r>
    <x v="10"/>
    <x v="9"/>
    <x v="0"/>
    <n v="1824181.3659999999"/>
    <n v="-868848.30899999989"/>
    <n v="-53280"/>
    <n v="-69680"/>
    <n v="-60860"/>
    <n v="-1052668.3089999999"/>
    <n v="771513.05700000003"/>
    <n v="0.42293659576829601"/>
    <n v="11"/>
    <x v="3"/>
  </r>
  <r>
    <x v="10"/>
    <x v="9"/>
    <x v="0"/>
    <n v="517381.52899999992"/>
    <n v="-355749.28200000001"/>
    <n v="-57240"/>
    <n v="-23770"/>
    <n v="-88750"/>
    <n v="-525509.28200000001"/>
    <n v="-8127.7530000000843"/>
    <n v="-1.5709399242971593E-2"/>
    <n v="11"/>
    <x v="3"/>
  </r>
  <r>
    <x v="10"/>
    <x v="9"/>
    <x v="1"/>
    <n v="338388.946"/>
    <n v="-69474.803999999989"/>
    <n v="-20790"/>
    <n v="-12820"/>
    <n v="-64640"/>
    <n v="-167724.804"/>
    <n v="170664.14199999999"/>
    <n v="0.50434313536943964"/>
    <n v="11"/>
    <x v="3"/>
  </r>
  <r>
    <x v="10"/>
    <x v="9"/>
    <x v="2"/>
    <n v="885455.10900000005"/>
    <n v="-362095.83199999999"/>
    <n v="-46100"/>
    <n v="-100420"/>
    <n v="-33890"/>
    <n v="-542505.83199999994"/>
    <n v="342949.27700000012"/>
    <n v="0.38731413203692983"/>
    <n v="11"/>
    <x v="3"/>
  </r>
  <r>
    <x v="10"/>
    <x v="9"/>
    <x v="0"/>
    <n v="577221.61699999997"/>
    <n v="-255469.40300000002"/>
    <n v="-48780"/>
    <n v="-39200"/>
    <n v="-46200"/>
    <n v="-389649.40300000005"/>
    <n v="187572.21399999992"/>
    <n v="0.32495701559978118"/>
    <n v="11"/>
    <x v="3"/>
  </r>
  <r>
    <x v="10"/>
    <x v="9"/>
    <x v="0"/>
    <n v="2696160.6769999997"/>
    <n v="-1102200.7709999999"/>
    <n v="-22460"/>
    <n v="-12460"/>
    <n v="-75150"/>
    <n v="-1212270.7709999999"/>
    <n v="1483889.9059999997"/>
    <n v="0.55037146660380576"/>
    <n v="11"/>
    <x v="3"/>
  </r>
  <r>
    <x v="10"/>
    <x v="9"/>
    <x v="0"/>
    <n v="225871.226"/>
    <n v="-110726.378"/>
    <n v="-107160"/>
    <n v="-17430"/>
    <n v="-82730"/>
    <n v="-318046.37800000003"/>
    <n v="-92175.152000000031"/>
    <n v="-0.40808718149871837"/>
    <n v="11"/>
    <x v="3"/>
  </r>
  <r>
    <x v="10"/>
    <x v="9"/>
    <x v="1"/>
    <n v="60626.404999999992"/>
    <n v="-20932.393999999997"/>
    <n v="-26820"/>
    <n v="-86580"/>
    <n v="-99680"/>
    <n v="-234012.394"/>
    <n v="-173385.989"/>
    <n v="-2.859908797165196"/>
    <n v="11"/>
    <x v="3"/>
  </r>
  <r>
    <x v="10"/>
    <x v="9"/>
    <x v="2"/>
    <n v="278958.37899999996"/>
    <n v="-94090.457999999999"/>
    <n v="-12680"/>
    <n v="-97860"/>
    <n v="-80800"/>
    <n v="-285430.45799999998"/>
    <n v="-6472.079000000027"/>
    <n v="-2.3200876859124666E-2"/>
    <n v="11"/>
    <x v="3"/>
  </r>
  <r>
    <x v="10"/>
    <x v="9"/>
    <x v="0"/>
    <n v="912351.60099999991"/>
    <n v="-298946.71799999999"/>
    <n v="-79080"/>
    <n v="-87630"/>
    <n v="-85870"/>
    <n v="-551526.71799999999"/>
    <n v="360824.88299999991"/>
    <n v="0.39548884728706685"/>
    <n v="11"/>
    <x v="3"/>
  </r>
  <r>
    <x v="10"/>
    <x v="9"/>
    <x v="0"/>
    <n v="2666968.227"/>
    <n v="-2863615.1879999996"/>
    <n v="-16180"/>
    <n v="-42910"/>
    <n v="-38870"/>
    <n v="-2961575.1879999996"/>
    <n v="-294606.96099999966"/>
    <n v="-0.11046511841327597"/>
    <n v="11"/>
    <x v="3"/>
  </r>
  <r>
    <x v="10"/>
    <x v="2"/>
    <x v="1"/>
    <n v="1324890.5529999998"/>
    <n v="-469467.84499999997"/>
    <n v="-22290"/>
    <n v="-86140"/>
    <n v="-32640"/>
    <n v="-610537.84499999997"/>
    <n v="714352.70799999987"/>
    <n v="0.53917865621614103"/>
    <n v="11"/>
    <x v="3"/>
  </r>
  <r>
    <x v="10"/>
    <x v="2"/>
    <x v="2"/>
    <n v="12462.31"/>
    <n v="-12270.251"/>
    <n v="-16720"/>
    <n v="-61950"/>
    <n v="-104200"/>
    <n v="-195140.25099999999"/>
    <n v="-182677.94099999999"/>
    <n v="-14.658433388352561"/>
    <n v="11"/>
    <x v="3"/>
  </r>
  <r>
    <x v="10"/>
    <x v="2"/>
    <x v="0"/>
    <n v="-212292.94099999999"/>
    <n v="9753.4989999999998"/>
    <n v="-105860"/>
    <n v="-61290"/>
    <n v="-25960"/>
    <n v="-183356.50099999999"/>
    <n v="-395649.44199999998"/>
    <n v="1.8636957033818662"/>
    <n v="11"/>
    <x v="3"/>
  </r>
  <r>
    <x v="10"/>
    <x v="2"/>
    <x v="0"/>
    <n v="-254305.08599999998"/>
    <n v="16103.220000000001"/>
    <n v="-34920"/>
    <n v="-54400"/>
    <n v="-99190"/>
    <n v="-172406.78"/>
    <n v="-426711.86599999998"/>
    <n v="1.6779525439770402"/>
    <n v="11"/>
    <x v="3"/>
  </r>
  <r>
    <x v="10"/>
    <x v="2"/>
    <x v="0"/>
    <n v="25234.593999999997"/>
    <n v="-10259.109"/>
    <n v="-61290"/>
    <n v="-14410"/>
    <n v="-86780"/>
    <n v="-172739.109"/>
    <n v="-147504.51500000001"/>
    <n v="-5.8453294314939255"/>
    <n v="11"/>
    <x v="3"/>
  </r>
  <r>
    <x v="10"/>
    <x v="2"/>
    <x v="1"/>
    <n v="146732.25699999998"/>
    <n v="-91005.845000000001"/>
    <n v="-81810"/>
    <n v="-43090"/>
    <n v="-73930"/>
    <n v="-289835.84499999997"/>
    <n v="-143103.58799999999"/>
    <n v="-0.97527013436452492"/>
    <n v="11"/>
    <x v="3"/>
  </r>
  <r>
    <x v="10"/>
    <x v="2"/>
    <x v="2"/>
    <n v="5057084.5009999992"/>
    <n v="-2244497.4789999998"/>
    <n v="-58280"/>
    <n v="-89160"/>
    <n v="-13120"/>
    <n v="-2405057.4789999998"/>
    <n v="2652027.0219999994"/>
    <n v="0.52441817443935956"/>
    <n v="11"/>
    <x v="3"/>
  </r>
  <r>
    <x v="10"/>
    <x v="2"/>
    <x v="3"/>
    <n v="294181.25799999997"/>
    <n v="-67538.429000000004"/>
    <n v="-55890"/>
    <n v="-23460"/>
    <n v="-59890"/>
    <n v="-206778.429"/>
    <n v="87402.828999999969"/>
    <n v="0.2971053614843131"/>
    <n v="11"/>
    <x v="3"/>
  </r>
  <r>
    <x v="10"/>
    <x v="2"/>
    <x v="0"/>
    <n v="693994.31499999994"/>
    <n v="-167847.799"/>
    <n v="-35680"/>
    <n v="-69230"/>
    <n v="-96760"/>
    <n v="-369517.799"/>
    <n v="324476.51599999995"/>
    <n v="0.46754924210005955"/>
    <n v="11"/>
    <x v="3"/>
  </r>
  <r>
    <x v="10"/>
    <x v="2"/>
    <x v="1"/>
    <n v="428322.50300000003"/>
    <n v="-72135.133000000002"/>
    <n v="-53530"/>
    <n v="-30450"/>
    <n v="-23960"/>
    <n v="-180075.133"/>
    <n v="248247.37000000002"/>
    <n v="0.57958049894940966"/>
    <n v="11"/>
    <x v="3"/>
  </r>
  <r>
    <x v="10"/>
    <x v="2"/>
    <x v="2"/>
    <n v="54867.455999999998"/>
    <n v="-11396.392"/>
    <n v="-16910"/>
    <n v="-68270"/>
    <n v="-45160"/>
    <n v="-141736.39199999999"/>
    <n v="-86868.935999999987"/>
    <n v="-1.5832506613756612"/>
    <n v="11"/>
    <x v="3"/>
  </r>
  <r>
    <x v="10"/>
    <x v="2"/>
    <x v="3"/>
    <n v="69204.722999999998"/>
    <n v="-29693.559000000001"/>
    <n v="-46800"/>
    <n v="-77330"/>
    <n v="-94640"/>
    <n v="-248463.55900000001"/>
    <n v="-179258.83600000001"/>
    <n v="-2.5902688173464696"/>
    <n v="11"/>
    <x v="3"/>
  </r>
  <r>
    <x v="10"/>
    <x v="2"/>
    <x v="0"/>
    <n v="102053.469"/>
    <n v="-26859.020999999997"/>
    <n v="-105380"/>
    <n v="-35990"/>
    <n v="-57990"/>
    <n v="-226219.02100000001"/>
    <n v="-124165.55200000001"/>
    <n v="-1.2166715469515301"/>
    <n v="11"/>
    <x v="3"/>
  </r>
  <r>
    <x v="10"/>
    <x v="2"/>
    <x v="1"/>
    <n v="9098349.3859999999"/>
    <n v="-5719464.1979999999"/>
    <n v="-18640"/>
    <n v="-27500"/>
    <n v="-101810"/>
    <n v="-5867414.1979999999"/>
    <n v="3230935.1880000001"/>
    <n v="0.35511223529968761"/>
    <n v="11"/>
    <x v="3"/>
  </r>
  <r>
    <x v="10"/>
    <x v="2"/>
    <x v="2"/>
    <n v="3335281.8029999998"/>
    <n v="-2096594.3669999996"/>
    <n v="-71800"/>
    <n v="-12950"/>
    <n v="-82540"/>
    <n v="-2263884.3669999996"/>
    <n v="1071397.4360000002"/>
    <n v="0.3212314578745058"/>
    <n v="11"/>
    <x v="3"/>
  </r>
  <r>
    <x v="10"/>
    <x v="2"/>
    <x v="3"/>
    <n v="656765.1719999999"/>
    <n v="-294835.58299999998"/>
    <n v="-13940"/>
    <n v="-45480"/>
    <n v="-51880"/>
    <n v="-406135.58299999998"/>
    <n v="250629.58899999992"/>
    <n v="0.38161217994671609"/>
    <n v="11"/>
    <x v="3"/>
  </r>
  <r>
    <x v="10"/>
    <x v="2"/>
    <x v="0"/>
    <n v="851434.71"/>
    <n v="-256351.67599999998"/>
    <n v="-28050"/>
    <n v="-15100"/>
    <n v="-58510"/>
    <n v="-358011.67599999998"/>
    <n v="493423.03399999999"/>
    <n v="0.57951951947084701"/>
    <n v="11"/>
    <x v="3"/>
  </r>
  <r>
    <x v="10"/>
    <x v="2"/>
    <x v="1"/>
    <n v="217339.89199999999"/>
    <n v="-6539.1689999999981"/>
    <n v="-53890"/>
    <n v="-66780"/>
    <n v="-102080"/>
    <n v="-229289.16899999999"/>
    <n v="-11949.277000000002"/>
    <n v="-5.4979676717608762E-2"/>
    <n v="11"/>
    <x v="3"/>
  </r>
  <r>
    <x v="10"/>
    <x v="2"/>
    <x v="2"/>
    <n v="2584833.7059999998"/>
    <n v="-49914.375"/>
    <n v="-84870"/>
    <n v="-32630"/>
    <n v="-51260"/>
    <n v="-218674.375"/>
    <n v="2366159.3309999998"/>
    <n v="0.91540098904915779"/>
    <n v="11"/>
    <x v="3"/>
  </r>
  <r>
    <x v="10"/>
    <x v="2"/>
    <x v="3"/>
    <n v="1156429.6240000001"/>
    <n v="-21755.971999999998"/>
    <n v="-66690"/>
    <n v="-64010"/>
    <n v="-50880"/>
    <n v="-203335.97200000001"/>
    <n v="953093.652"/>
    <n v="0.82416917745787521"/>
    <n v="11"/>
    <x v="3"/>
  </r>
  <r>
    <x v="10"/>
    <x v="2"/>
    <x v="0"/>
    <n v="806418.18599999999"/>
    <n v="-68935.131999999998"/>
    <n v="-99750"/>
    <n v="-74830"/>
    <n v="-88520"/>
    <n v="-332035.13199999998"/>
    <n v="474383.054"/>
    <n v="0.58825936993439776"/>
    <n v="11"/>
    <x v="3"/>
  </r>
  <r>
    <x v="10"/>
    <x v="2"/>
    <x v="0"/>
    <n v="10018877.442"/>
    <n v="-341925.549"/>
    <n v="-42180"/>
    <n v="-75560"/>
    <n v="-104220"/>
    <n v="-563885.549"/>
    <n v="9454991.8929999992"/>
    <n v="0.94371769170105391"/>
    <n v="11"/>
    <x v="3"/>
  </r>
  <r>
    <x v="10"/>
    <x v="2"/>
    <x v="1"/>
    <n v="-1002311.975"/>
    <n v="41629.524999999994"/>
    <n v="-64740"/>
    <n v="-55830"/>
    <n v="-99220"/>
    <n v="-178160.47500000001"/>
    <n v="-1180472.45"/>
    <n v="1.177749522547608"/>
    <n v="11"/>
    <x v="3"/>
  </r>
  <r>
    <x v="10"/>
    <x v="2"/>
    <x v="2"/>
    <n v="7080741.4790000003"/>
    <n v="-260141.53899999999"/>
    <n v="-95590"/>
    <n v="-56710"/>
    <n v="-30040"/>
    <n v="-442481.53899999999"/>
    <n v="6638259.9400000004"/>
    <n v="0.93750915206941143"/>
    <n v="11"/>
    <x v="3"/>
  </r>
  <r>
    <x v="10"/>
    <x v="2"/>
    <x v="0"/>
    <n v="820523.45200000005"/>
    <n v="-129789.807"/>
    <n v="-70080"/>
    <n v="-71440"/>
    <n v="-72880"/>
    <n v="-344189.80700000003"/>
    <n v="476333.64500000002"/>
    <n v="0.58052410792031817"/>
    <n v="11"/>
    <x v="3"/>
  </r>
  <r>
    <x v="10"/>
    <x v="2"/>
    <x v="1"/>
    <n v="134645.329"/>
    <n v="-12731.047"/>
    <n v="-40170"/>
    <n v="-39950"/>
    <n v="-68110"/>
    <n v="-160961.04699999999"/>
    <n v="-26315.717999999993"/>
    <n v="-0.19544471535288085"/>
    <n v="11"/>
    <x v="3"/>
  </r>
  <r>
    <x v="10"/>
    <x v="2"/>
    <x v="2"/>
    <n v="499245.46"/>
    <n v="-54216.952999999994"/>
    <n v="-74460"/>
    <n v="-39310"/>
    <n v="-100890"/>
    <n v="-268876.95299999998"/>
    <n v="230368.50700000004"/>
    <n v="0.4614333538456214"/>
    <n v="11"/>
    <x v="3"/>
  </r>
  <r>
    <x v="10"/>
    <x v="2"/>
    <x v="0"/>
    <n v="2918668.7390000001"/>
    <n v="-96144.824999999997"/>
    <n v="-57790"/>
    <n v="-69310"/>
    <n v="-43600"/>
    <n v="-266844.82500000001"/>
    <n v="2651823.9139999999"/>
    <n v="0.90857310340349651"/>
    <n v="11"/>
    <x v="3"/>
  </r>
  <r>
    <x v="10"/>
    <x v="2"/>
    <x v="1"/>
    <n v="71381.708999999988"/>
    <n v="-9707.5650000000005"/>
    <n v="-68720"/>
    <n v="-85230"/>
    <n v="-55930"/>
    <n v="-219587.565"/>
    <n v="-148205.85600000003"/>
    <n v="-2.0762441538069654"/>
    <n v="11"/>
    <x v="3"/>
  </r>
  <r>
    <x v="10"/>
    <x v="2"/>
    <x v="2"/>
    <n v="413019.103"/>
    <n v="-415753.97499999998"/>
    <n v="-26920"/>
    <n v="-59800"/>
    <n v="-17990"/>
    <n v="-520463.97499999998"/>
    <n v="-107444.87199999997"/>
    <n v="-0.26014504225001905"/>
    <n v="11"/>
    <x v="3"/>
  </r>
  <r>
    <x v="10"/>
    <x v="2"/>
    <x v="0"/>
    <n v="207101.755"/>
    <n v="-208473.30699999994"/>
    <n v="-77440"/>
    <n v="-102980"/>
    <n v="-45200"/>
    <n v="-434093.30699999991"/>
    <n v="-226991.55199999991"/>
    <n v="-1.0960387660645363"/>
    <n v="11"/>
    <x v="3"/>
  </r>
  <r>
    <x v="10"/>
    <x v="2"/>
    <x v="0"/>
    <n v="822976.44799999986"/>
    <n v="-831966.37299999991"/>
    <n v="-62440"/>
    <n v="-75460"/>
    <n v="-99190"/>
    <n v="-1069056.3729999999"/>
    <n v="-246079.92500000005"/>
    <n v="-0.29901211097598762"/>
    <n v="11"/>
    <x v="3"/>
  </r>
  <r>
    <x v="10"/>
    <x v="2"/>
    <x v="0"/>
    <n v="1029726.0819999999"/>
    <n v="-1042366.5349999999"/>
    <n v="-65770"/>
    <n v="-12340"/>
    <n v="-53780"/>
    <n v="-1174256.5349999999"/>
    <n v="-144530.45299999998"/>
    <n v="-0.14035815497582005"/>
    <n v="11"/>
    <x v="3"/>
  </r>
  <r>
    <x v="10"/>
    <x v="2"/>
    <x v="0"/>
    <n v="32984.748999999996"/>
    <n v="-12688.745999999999"/>
    <n v="-16060"/>
    <n v="-85210"/>
    <n v="-71210"/>
    <n v="-185168.74599999998"/>
    <n v="-152183.99699999997"/>
    <n v="-4.6137685328452855"/>
    <n v="11"/>
    <x v="3"/>
  </r>
  <r>
    <x v="10"/>
    <x v="2"/>
    <x v="0"/>
    <n v="205312.16999999998"/>
    <n v="-63495.634999999987"/>
    <n v="-64060"/>
    <n v="-61600"/>
    <n v="-21100"/>
    <n v="-210255.63499999998"/>
    <n v="-4943.4649999999965"/>
    <n v="-2.4077798213325577E-2"/>
    <n v="11"/>
    <x v="3"/>
  </r>
  <r>
    <x v="10"/>
    <x v="2"/>
    <x v="0"/>
    <n v="41972.048999999999"/>
    <n v="-37860.591999999997"/>
    <n v="-14310"/>
    <n v="-56780"/>
    <n v="-55840"/>
    <n v="-164790.592"/>
    <n v="-122818.54300000001"/>
    <n v="-2.9261984088506141"/>
    <n v="11"/>
    <x v="3"/>
  </r>
  <r>
    <x v="10"/>
    <x v="2"/>
    <x v="0"/>
    <n v="4446.2950000000001"/>
    <n v="-7001.5749999999998"/>
    <n v="-81450"/>
    <n v="-101990"/>
    <n v="-82890"/>
    <n v="-273331.57500000001"/>
    <n v="-268885.28000000003"/>
    <n v="-60.474008134862849"/>
    <n v="11"/>
    <x v="3"/>
  </r>
  <r>
    <x v="10"/>
    <x v="2"/>
    <x v="0"/>
    <n v="74921.314999999988"/>
    <n v="-27248.206999999999"/>
    <n v="-106520"/>
    <n v="-79870"/>
    <n v="-105000"/>
    <n v="-318638.20699999999"/>
    <n v="-243716.89199999999"/>
    <n v="-3.2529713606868755"/>
    <n v="11"/>
    <x v="3"/>
  </r>
  <r>
    <x v="10"/>
    <x v="2"/>
    <x v="0"/>
    <n v="51600.87799999999"/>
    <n v="-31641.637999999995"/>
    <n v="-87260"/>
    <n v="-50840"/>
    <n v="-107730"/>
    <n v="-277471.63799999998"/>
    <n v="-225870.75999999998"/>
    <n v="-4.3772658286938455"/>
    <n v="11"/>
    <x v="3"/>
  </r>
  <r>
    <x v="10"/>
    <x v="2"/>
    <x v="0"/>
    <n v="32323.528999999999"/>
    <n v="-123939.44499999999"/>
    <n v="-101950"/>
    <n v="-14770"/>
    <n v="-91350"/>
    <n v="-332009.44500000001"/>
    <n v="-299685.91600000003"/>
    <n v="-9.2714479288446512"/>
    <n v="11"/>
    <x v="3"/>
  </r>
  <r>
    <x v="10"/>
    <x v="2"/>
    <x v="0"/>
    <n v="166663.511"/>
    <n v="-173711.49599999998"/>
    <n v="-34900"/>
    <n v="-14310"/>
    <n v="-44600"/>
    <n v="-267521.49599999998"/>
    <n v="-100857.98499999999"/>
    <n v="-0.60515936808747528"/>
    <n v="11"/>
    <x v="3"/>
  </r>
  <r>
    <x v="10"/>
    <x v="2"/>
    <x v="0"/>
    <n v="99690.415999999997"/>
    <n v="-103906.194"/>
    <n v="-47570"/>
    <n v="-26670"/>
    <n v="-66490"/>
    <n v="-244636.19400000002"/>
    <n v="-144945.77800000002"/>
    <n v="-1.4539590044443191"/>
    <n v="11"/>
    <x v="3"/>
  </r>
  <r>
    <x v="10"/>
    <x v="2"/>
    <x v="0"/>
    <n v="216160.448"/>
    <n v="-60332.341999999997"/>
    <n v="-84550"/>
    <n v="-96980"/>
    <n v="-81550"/>
    <n v="-323412.342"/>
    <n v="-107251.894"/>
    <n v="-0.49616798536612949"/>
    <n v="11"/>
    <x v="3"/>
  </r>
  <r>
    <x v="10"/>
    <x v="2"/>
    <x v="0"/>
    <n v="270439.05"/>
    <n v="-117534.27699999999"/>
    <n v="-22800"/>
    <n v="-91170"/>
    <n v="-52310"/>
    <n v="-283814.277"/>
    <n v="-13375.227000000014"/>
    <n v="-4.9457454461550629E-2"/>
    <n v="11"/>
    <x v="3"/>
  </r>
  <r>
    <x v="10"/>
    <x v="2"/>
    <x v="0"/>
    <n v="1455.1529999999998"/>
    <n v="-1053.6120000000001"/>
    <n v="-15610"/>
    <n v="-84040"/>
    <n v="-16990"/>
    <n v="-117693.61199999999"/>
    <n v="-116238.45899999999"/>
    <n v="-79.880575444643966"/>
    <n v="11"/>
    <x v="3"/>
  </r>
  <r>
    <x v="10"/>
    <x v="2"/>
    <x v="0"/>
    <n v="-83164.577999999994"/>
    <n v="6151.0119999999997"/>
    <n v="-60460"/>
    <n v="-57440"/>
    <n v="-75930"/>
    <n v="-187678.98800000001"/>
    <n v="-270843.56599999999"/>
    <n v="3.2567178540844637"/>
    <n v="11"/>
    <x v="3"/>
  </r>
  <r>
    <x v="10"/>
    <x v="2"/>
    <x v="0"/>
    <n v="-214031.06899999999"/>
    <n v="90372.337999999989"/>
    <n v="-23710"/>
    <n v="-46630"/>
    <n v="-63950"/>
    <n v="-43917.662000000011"/>
    <n v="-257948.731"/>
    <n v="1.2051929292564529"/>
    <n v="11"/>
    <x v="3"/>
  </r>
  <r>
    <x v="10"/>
    <x v="2"/>
    <x v="0"/>
    <n v="-57673.216999999997"/>
    <n v="5326.4049999999997"/>
    <n v="-48590"/>
    <n v="-58360"/>
    <n v="-58580"/>
    <n v="-160203.595"/>
    <n v="-217876.81200000001"/>
    <n v="3.7777814960452099"/>
    <n v="11"/>
    <x v="3"/>
  </r>
  <r>
    <x v="10"/>
    <x v="2"/>
    <x v="0"/>
    <n v="65058.909999999996"/>
    <n v="-7134.6309999999994"/>
    <n v="-73200"/>
    <n v="-64310"/>
    <n v="-43180"/>
    <n v="-187824.63099999999"/>
    <n v="-122765.72099999999"/>
    <n v="-1.8869932035442953"/>
    <n v="11"/>
    <x v="3"/>
  </r>
  <r>
    <x v="10"/>
    <x v="2"/>
    <x v="0"/>
    <n v="89119.989000000001"/>
    <n v="-49548.59"/>
    <n v="-97180"/>
    <n v="-73180"/>
    <n v="-71630"/>
    <n v="-291538.58999999997"/>
    <n v="-202418.60099999997"/>
    <n v="-2.2713041515299106"/>
    <n v="11"/>
    <x v="3"/>
  </r>
  <r>
    <x v="10"/>
    <x v="2"/>
    <x v="0"/>
    <n v="124924.26799999998"/>
    <n v="-150784.62"/>
    <n v="-21460"/>
    <n v="-12380"/>
    <n v="-91590"/>
    <n v="-276214.62"/>
    <n v="-151290.35200000001"/>
    <n v="-1.2110565418722328"/>
    <n v="11"/>
    <x v="3"/>
  </r>
  <r>
    <x v="10"/>
    <x v="2"/>
    <x v="0"/>
    <n v="244520.40199999997"/>
    <n v="-303205.93099999992"/>
    <n v="-86100"/>
    <n v="-74880"/>
    <n v="-18150"/>
    <n v="-482335.93099999992"/>
    <n v="-237815.52899999995"/>
    <n v="-0.97257949461411397"/>
    <n v="11"/>
    <x v="3"/>
  </r>
  <r>
    <x v="10"/>
    <x v="2"/>
    <x v="0"/>
    <n v="319003.14600000001"/>
    <n v="-80813.32699999999"/>
    <n v="-62260"/>
    <n v="-70390"/>
    <n v="-106560"/>
    <n v="-320023.32699999999"/>
    <n v="-1020.1809999999823"/>
    <n v="-3.1980280219555649E-3"/>
    <n v="11"/>
    <x v="3"/>
  </r>
  <r>
    <x v="10"/>
    <x v="2"/>
    <x v="0"/>
    <n v="25912.411"/>
    <n v="-6187.3979999999992"/>
    <n v="-49520"/>
    <n v="-35210"/>
    <n v="-62260"/>
    <n v="-153177.39799999999"/>
    <n v="-127264.98699999999"/>
    <n v="-4.9113525947083811"/>
    <n v="11"/>
    <x v="3"/>
  </r>
  <r>
    <x v="10"/>
    <x v="2"/>
    <x v="0"/>
    <n v="92611.343999999997"/>
    <n v="-22554.266"/>
    <n v="-99760"/>
    <n v="-38360"/>
    <n v="-87290"/>
    <n v="-247964.266"/>
    <n v="-155352.92200000002"/>
    <n v="-1.6774718440540073"/>
    <n v="11"/>
    <x v="3"/>
  </r>
  <r>
    <x v="10"/>
    <x v="2"/>
    <x v="0"/>
    <n v="546181.38399999996"/>
    <n v="-94425.59"/>
    <n v="-14300"/>
    <n v="-75570"/>
    <n v="-33240"/>
    <n v="-217535.59"/>
    <n v="328645.79399999999"/>
    <n v="0.60171548065797864"/>
    <n v="11"/>
    <x v="3"/>
  </r>
  <r>
    <x v="10"/>
    <x v="2"/>
    <x v="1"/>
    <n v="69152.705999999991"/>
    <n v="-116249.37099999998"/>
    <n v="-28410"/>
    <n v="-106780"/>
    <n v="-74960"/>
    <n v="-326399.37099999998"/>
    <n v="-257246.66499999998"/>
    <n v="-3.7199797358616742"/>
    <n v="11"/>
    <x v="3"/>
  </r>
  <r>
    <x v="10"/>
    <x v="2"/>
    <x v="2"/>
    <n v="84296.974999999991"/>
    <n v="-69365.911999999997"/>
    <n v="-44790"/>
    <n v="-59160"/>
    <n v="-59670"/>
    <n v="-232985.91200000001"/>
    <n v="-148688.93700000003"/>
    <n v="-1.7638703761315284"/>
    <n v="11"/>
    <x v="3"/>
  </r>
  <r>
    <x v="10"/>
    <x v="2"/>
    <x v="0"/>
    <n v="144952.633"/>
    <n v="-76532.133999999991"/>
    <n v="-45360"/>
    <n v="-32940"/>
    <n v="-100280"/>
    <n v="-255112.13399999999"/>
    <n v="-110159.50099999999"/>
    <n v="-0.7599689548240216"/>
    <n v="11"/>
    <x v="3"/>
  </r>
  <r>
    <x v="10"/>
    <x v="2"/>
    <x v="0"/>
    <n v="188341.405"/>
    <n v="-99129.351999999999"/>
    <n v="-35150"/>
    <n v="-41620"/>
    <n v="-68470"/>
    <n v="-244369.35200000001"/>
    <n v="-56027.947000000015"/>
    <n v="-0.2974807743416803"/>
    <n v="11"/>
    <x v="3"/>
  </r>
  <r>
    <x v="10"/>
    <x v="2"/>
    <x v="0"/>
    <n v="169690.766"/>
    <n v="-98052.737999999998"/>
    <n v="-51070"/>
    <n v="-27690"/>
    <n v="-63920"/>
    <n v="-240732.73800000001"/>
    <n v="-71041.972000000009"/>
    <n v="-0.41865549714119393"/>
    <n v="11"/>
    <x v="3"/>
  </r>
  <r>
    <x v="10"/>
    <x v="2"/>
    <x v="0"/>
    <n v="83781.900999999983"/>
    <n v="-58293.858"/>
    <n v="-18750"/>
    <n v="-21500"/>
    <n v="-73910"/>
    <n v="-172453.85800000001"/>
    <n v="-88671.957000000024"/>
    <n v="-1.0583664961242649"/>
    <n v="11"/>
    <x v="3"/>
  </r>
  <r>
    <x v="10"/>
    <x v="2"/>
    <x v="0"/>
    <n v="348167.31599999999"/>
    <n v="-124879.53799999999"/>
    <n v="-107450"/>
    <n v="-67900"/>
    <n v="-85260"/>
    <n v="-385489.538"/>
    <n v="-37322.222000000009"/>
    <n v="-0.10719622516204252"/>
    <n v="11"/>
    <x v="3"/>
  </r>
  <r>
    <x v="10"/>
    <x v="2"/>
    <x v="1"/>
    <n v="30707.837999999996"/>
    <n v="-19117.035"/>
    <n v="-30490"/>
    <n v="-69450"/>
    <n v="-99720"/>
    <n v="-218777.035"/>
    <n v="-188069.19700000001"/>
    <n v="-6.1244688408216836"/>
    <n v="11"/>
    <x v="3"/>
  </r>
  <r>
    <x v="10"/>
    <x v="2"/>
    <x v="2"/>
    <n v="138670.875"/>
    <n v="-55161.679999999993"/>
    <n v="-28140"/>
    <n v="-62390"/>
    <n v="-24230"/>
    <n v="-169921.68"/>
    <n v="-31250.804999999993"/>
    <n v="-0.22535954287444998"/>
    <n v="11"/>
    <x v="3"/>
  </r>
  <r>
    <x v="10"/>
    <x v="2"/>
    <x v="0"/>
    <n v="21685.055"/>
    <n v="-7093.4080000000004"/>
    <n v="-82650"/>
    <n v="-63680"/>
    <n v="-25880"/>
    <n v="-179303.408"/>
    <n v="-157618.353"/>
    <n v="-7.2685244745747708"/>
    <n v="11"/>
    <x v="3"/>
  </r>
  <r>
    <x v="10"/>
    <x v="2"/>
    <x v="0"/>
    <n v="11078.732"/>
    <n v="-4463.8440000000001"/>
    <n v="-76620"/>
    <n v="-75610"/>
    <n v="-42110"/>
    <n v="-198803.84400000001"/>
    <n v="-187725.11200000002"/>
    <n v="-16.944638790793029"/>
    <n v="11"/>
    <x v="3"/>
  </r>
  <r>
    <x v="10"/>
    <x v="2"/>
    <x v="0"/>
    <n v="10465.959000000001"/>
    <n v="-8799.14"/>
    <n v="-16160"/>
    <n v="-97120"/>
    <n v="-75770"/>
    <n v="-197849.14"/>
    <n v="-187383.18100000001"/>
    <n v="-17.904062207772839"/>
    <n v="11"/>
    <x v="3"/>
  </r>
  <r>
    <x v="10"/>
    <x v="2"/>
    <x v="1"/>
    <n v="73240.803999999989"/>
    <n v="-59275.481999999989"/>
    <n v="-49460"/>
    <n v="-53050"/>
    <n v="-18830"/>
    <n v="-180615.48199999999"/>
    <n v="-107374.678"/>
    <n v="-1.4660499630779589"/>
    <n v="11"/>
    <x v="3"/>
  </r>
  <r>
    <x v="10"/>
    <x v="2"/>
    <x v="2"/>
    <n v="2368.5759999999996"/>
    <n v="-9022.6569999999992"/>
    <n v="-29750"/>
    <n v="-98950"/>
    <n v="-66810"/>
    <n v="-204532.65700000001"/>
    <n v="-202164.08100000001"/>
    <n v="-85.352583577643287"/>
    <n v="11"/>
    <x v="3"/>
  </r>
  <r>
    <x v="10"/>
    <x v="2"/>
    <x v="0"/>
    <n v="76005.915999999997"/>
    <n v="-276882.64799999999"/>
    <n v="-73030"/>
    <n v="-74780"/>
    <n v="-32130"/>
    <n v="-456822.64799999999"/>
    <n v="-380816.73199999996"/>
    <n v="-5.010356456989479"/>
    <n v="11"/>
    <x v="3"/>
  </r>
  <r>
    <x v="10"/>
    <x v="2"/>
    <x v="0"/>
    <n v="17496.143"/>
    <n v="-63179.276999999995"/>
    <n v="-84530"/>
    <n v="-80610"/>
    <n v="-35830"/>
    <n v="-264149.277"/>
    <n v="-246653.13399999999"/>
    <n v="-14.097571904847827"/>
    <n v="11"/>
    <x v="3"/>
  </r>
  <r>
    <x v="10"/>
    <x v="2"/>
    <x v="1"/>
    <n v="974244.24999999988"/>
    <n v="-343860.22299999994"/>
    <n v="-73250"/>
    <n v="-29250"/>
    <n v="-107220"/>
    <n v="-553580.223"/>
    <n v="420664.02699999989"/>
    <n v="0.43178497281354233"/>
    <n v="11"/>
    <x v="3"/>
  </r>
  <r>
    <x v="10"/>
    <x v="2"/>
    <x v="2"/>
    <n v="226425.45099999997"/>
    <n v="-83250.306999999986"/>
    <n v="-54780"/>
    <n v="-92420"/>
    <n v="-84930"/>
    <n v="-315380.30699999997"/>
    <n v="-88954.856"/>
    <n v="-0.3928659768905573"/>
    <n v="11"/>
    <x v="3"/>
  </r>
  <r>
    <x v="10"/>
    <x v="2"/>
    <x v="0"/>
    <n v="464332.30199999997"/>
    <n v="-166114.9"/>
    <n v="-42120"/>
    <n v="-27960"/>
    <n v="-55770"/>
    <n v="-291964.90000000002"/>
    <n v="172367.40199999994"/>
    <n v="0.37121561704315792"/>
    <n v="11"/>
    <x v="3"/>
  </r>
  <r>
    <x v="10"/>
    <x v="2"/>
    <x v="0"/>
    <n v="818441.70099999988"/>
    <n v="-506790.70399999997"/>
    <n v="-85190"/>
    <n v="-91540"/>
    <n v="-55710"/>
    <n v="-739230.70399999991"/>
    <n v="79210.996999999974"/>
    <n v="9.678269924811661E-2"/>
    <n v="11"/>
    <x v="3"/>
  </r>
  <r>
    <x v="10"/>
    <x v="2"/>
    <x v="0"/>
    <n v="469653.99599999998"/>
    <n v="-165534.628"/>
    <n v="-79640"/>
    <n v="-91910"/>
    <n v="-91320"/>
    <n v="-428404.62800000003"/>
    <n v="41249.367999999959"/>
    <n v="8.7829270806417156E-2"/>
    <n v="11"/>
    <x v="3"/>
  </r>
  <r>
    <x v="10"/>
    <x v="2"/>
    <x v="1"/>
    <n v="-223151.663"/>
    <n v="159556.99899999998"/>
    <n v="-59270"/>
    <n v="-79760"/>
    <n v="-104350"/>
    <n v="-83823.001000000018"/>
    <n v="-306974.66399999999"/>
    <n v="1.3756324280675425"/>
    <n v="11"/>
    <x v="3"/>
  </r>
  <r>
    <x v="10"/>
    <x v="2"/>
    <x v="2"/>
    <n v="1150800.2869999998"/>
    <n v="-46805.766000000003"/>
    <n v="-94570"/>
    <n v="-82990"/>
    <n v="-105910"/>
    <n v="-330275.766"/>
    <n v="820524.52099999972"/>
    <n v="0.71300340316998889"/>
    <n v="11"/>
    <x v="3"/>
  </r>
  <r>
    <x v="10"/>
    <x v="2"/>
    <x v="3"/>
    <n v="19069915.276999999"/>
    <n v="-837864.59399999992"/>
    <n v="-70180"/>
    <n v="-96210"/>
    <n v="-96340"/>
    <n v="-1100594.594"/>
    <n v="17969320.682999998"/>
    <n v="0.94228634065682426"/>
    <n v="11"/>
    <x v="3"/>
  </r>
  <r>
    <x v="10"/>
    <x v="2"/>
    <x v="0"/>
    <n v="146458.19999999998"/>
    <n v="-32351.976999999999"/>
    <n v="-91200"/>
    <n v="-26950"/>
    <n v="-62770"/>
    <n v="-213271.97700000001"/>
    <n v="-66813.777000000031"/>
    <n v="-0.45619690123188761"/>
    <n v="11"/>
    <x v="3"/>
  </r>
  <r>
    <x v="10"/>
    <x v="2"/>
    <x v="1"/>
    <n v="64473.591"/>
    <n v="-8394.0499999999993"/>
    <n v="-89670"/>
    <n v="-69110"/>
    <n v="-91140"/>
    <n v="-258314.05"/>
    <n v="-193840.45899999997"/>
    <n v="-3.0065094249209721"/>
    <n v="11"/>
    <x v="3"/>
  </r>
  <r>
    <x v="10"/>
    <x v="2"/>
    <x v="2"/>
    <n v="230885.59199999998"/>
    <n v="-46220.972000000002"/>
    <n v="-103970"/>
    <n v="-99240"/>
    <n v="-61550"/>
    <n v="-310980.97200000001"/>
    <n v="-80095.380000000034"/>
    <n v="-0.3469050593681049"/>
    <n v="11"/>
    <x v="3"/>
  </r>
  <r>
    <x v="10"/>
    <x v="2"/>
    <x v="3"/>
    <n v="105221.56399999998"/>
    <n v="-37039.176999999996"/>
    <n v="-65840"/>
    <n v="-37950"/>
    <n v="-106440"/>
    <n v="-247269.177"/>
    <n v="-142047.61300000001"/>
    <n v="-1.3499857595730096"/>
    <n v="11"/>
    <x v="3"/>
  </r>
  <r>
    <x v="10"/>
    <x v="2"/>
    <x v="0"/>
    <n v="32492.249999999996"/>
    <n v="-9426.0389999999989"/>
    <n v="-55070"/>
    <n v="-62540"/>
    <n v="-93930"/>
    <n v="-220966.03899999999"/>
    <n v="-188473.78899999999"/>
    <n v="-5.8005767221414342"/>
    <n v="11"/>
    <x v="3"/>
  </r>
  <r>
    <x v="10"/>
    <x v="2"/>
    <x v="1"/>
    <n v="12137.356"/>
    <n v="-8524.67"/>
    <n v="-102930"/>
    <n v="-36480"/>
    <n v="-77820"/>
    <n v="-225754.67"/>
    <n v="-213617.31400000001"/>
    <n v="-17.599987509635543"/>
    <n v="11"/>
    <x v="3"/>
  </r>
  <r>
    <x v="10"/>
    <x v="2"/>
    <x v="2"/>
    <n v="32727.807000000001"/>
    <n v="-5862.1919999999991"/>
    <n v="-17750"/>
    <n v="-106890"/>
    <n v="-93860"/>
    <n v="-224362.19200000001"/>
    <n v="-191634.38500000001"/>
    <n v="-5.8553995078252568"/>
    <n v="11"/>
    <x v="3"/>
  </r>
  <r>
    <x v="10"/>
    <x v="2"/>
    <x v="3"/>
    <n v="296026.96199999994"/>
    <n v="-33613.811000000002"/>
    <n v="-21040"/>
    <n v="-90340"/>
    <n v="-80500"/>
    <n v="-225493.81099999999"/>
    <n v="70533.150999999954"/>
    <n v="0.23826596916533557"/>
    <n v="11"/>
    <x v="3"/>
  </r>
  <r>
    <x v="10"/>
    <x v="2"/>
    <x v="0"/>
    <n v="362828.39600000001"/>
    <n v="-71437.365999999995"/>
    <n v="-106820"/>
    <n v="-47460"/>
    <n v="-27910"/>
    <n v="-253627.36599999998"/>
    <n v="109201.03000000003"/>
    <n v="0.3009715645299163"/>
    <n v="11"/>
    <x v="3"/>
  </r>
  <r>
    <x v="10"/>
    <x v="2"/>
    <x v="1"/>
    <n v="224112.476"/>
    <n v="-29873.109"/>
    <n v="-54530"/>
    <n v="-20070"/>
    <n v="-87420"/>
    <n v="-191893.109"/>
    <n v="32219.366999999998"/>
    <n v="0.14376427218625704"/>
    <n v="11"/>
    <x v="3"/>
  </r>
  <r>
    <x v="10"/>
    <x v="2"/>
    <x v="2"/>
    <n v="105909.503"/>
    <n v="-28112.069999999996"/>
    <n v="-91860"/>
    <n v="-38790"/>
    <n v="-26210"/>
    <n v="-184972.07"/>
    <n v="-79062.56700000001"/>
    <n v="-0.74651060349136011"/>
    <n v="11"/>
    <x v="3"/>
  </r>
  <r>
    <x v="10"/>
    <x v="2"/>
    <x v="3"/>
    <n v="1022389.7529999999"/>
    <n v="-77628.704999999987"/>
    <n v="-31280"/>
    <n v="-46410"/>
    <n v="-39760"/>
    <n v="-195078.70499999999"/>
    <n v="827311.04799999995"/>
    <n v="0.80919340747735369"/>
    <n v="11"/>
    <x v="3"/>
  </r>
  <r>
    <x v="10"/>
    <x v="2"/>
    <x v="0"/>
    <n v="924227.99699999986"/>
    <n v="-54271.307999999997"/>
    <n v="-99740"/>
    <n v="-59050"/>
    <n v="-88380"/>
    <n v="-301441.30800000002"/>
    <n v="622786.68899999978"/>
    <n v="0.67384529685481909"/>
    <n v="11"/>
    <x v="3"/>
  </r>
  <r>
    <x v="10"/>
    <x v="2"/>
    <x v="0"/>
    <n v="2722095.6839999999"/>
    <n v="-34930.146999999997"/>
    <n v="-32740"/>
    <n v="-102170"/>
    <n v="-51160"/>
    <n v="-221000.147"/>
    <n v="2501095.537"/>
    <n v="0.91881249865719272"/>
    <n v="11"/>
    <x v="3"/>
  </r>
  <r>
    <x v="10"/>
    <x v="2"/>
    <x v="1"/>
    <n v="27421.274999999998"/>
    <n v="-15986.929"/>
    <n v="-59630"/>
    <n v="-51240"/>
    <n v="-70060"/>
    <n v="-196916.929"/>
    <n v="-169495.65400000001"/>
    <n v="-6.1811733407728129"/>
    <n v="11"/>
    <x v="3"/>
  </r>
  <r>
    <x v="10"/>
    <x v="2"/>
    <x v="2"/>
    <n v="23817.842999999997"/>
    <n v="-5939.6749999999993"/>
    <n v="-57010"/>
    <n v="-25390"/>
    <n v="-86760"/>
    <n v="-175099.67499999999"/>
    <n v="-151281.83199999999"/>
    <n v="-6.3516176506831457"/>
    <n v="11"/>
    <x v="3"/>
  </r>
  <r>
    <x v="10"/>
    <x v="2"/>
    <x v="0"/>
    <n v="49878.00299999999"/>
    <n v="-10267.991999999998"/>
    <n v="-85540"/>
    <n v="-76480"/>
    <n v="-91420"/>
    <n v="-263707.99199999997"/>
    <n v="-213829.98899999997"/>
    <n v="-4.2870599490520904"/>
    <n v="11"/>
    <x v="3"/>
  </r>
  <r>
    <x v="10"/>
    <x v="2"/>
    <x v="1"/>
    <n v="82461.357999999993"/>
    <n v="-21602.308000000001"/>
    <n v="-106530"/>
    <n v="-78240"/>
    <n v="-29580"/>
    <n v="-235952.30799999999"/>
    <n v="-153490.95000000001"/>
    <n v="-1.8613682059419883"/>
    <n v="11"/>
    <x v="3"/>
  </r>
  <r>
    <x v="10"/>
    <x v="2"/>
    <x v="2"/>
    <n v="64129.218999999997"/>
    <n v="-13346.494000000001"/>
    <n v="-72110"/>
    <n v="-54670"/>
    <n v="-79920"/>
    <n v="-220046.49400000001"/>
    <n v="-155917.27500000002"/>
    <n v="-2.4312985162036673"/>
    <n v="11"/>
    <x v="3"/>
  </r>
  <r>
    <x v="10"/>
    <x v="2"/>
    <x v="0"/>
    <n v="191971.18499999997"/>
    <n v="-104504.95299999998"/>
    <n v="-85810"/>
    <n v="-99860"/>
    <n v="-72590"/>
    <n v="-362764.95299999998"/>
    <n v="-170793.76800000001"/>
    <n v="-0.88968439716616865"/>
    <n v="11"/>
    <x v="3"/>
  </r>
  <r>
    <x v="10"/>
    <x v="2"/>
    <x v="1"/>
    <n v="15404.641"/>
    <n v="-16254.412999999999"/>
    <n v="-47320"/>
    <n v="-60550"/>
    <n v="-47290"/>
    <n v="-171414.413"/>
    <n v="-156009.772"/>
    <n v="-10.127452629373186"/>
    <n v="11"/>
    <x v="3"/>
  </r>
  <r>
    <x v="10"/>
    <x v="2"/>
    <x v="2"/>
    <n v="1639287.615"/>
    <n v="-440863.60499999998"/>
    <n v="-49510"/>
    <n v="-92160"/>
    <n v="-19900"/>
    <n v="-602433.60499999998"/>
    <n v="1036854.01"/>
    <n v="0.63250280213945254"/>
    <n v="11"/>
    <x v="3"/>
  </r>
  <r>
    <x v="10"/>
    <x v="2"/>
    <x v="0"/>
    <n v="2127985.9509999999"/>
    <n v="-13395.346999999998"/>
    <n v="-89590"/>
    <n v="-39080"/>
    <n v="-56540"/>
    <n v="-198605.34700000001"/>
    <n v="1929380.6039999998"/>
    <n v="0.90666980347935577"/>
    <n v="11"/>
    <x v="3"/>
  </r>
  <r>
    <x v="10"/>
    <x v="2"/>
    <x v="0"/>
    <n v="21848608.963999998"/>
    <n v="-109768.162"/>
    <n v="-83670"/>
    <n v="-17360"/>
    <n v="-101640"/>
    <n v="-312438.16200000001"/>
    <n v="21536170.801999997"/>
    <n v="0.98569986022841061"/>
    <n v="11"/>
    <x v="3"/>
  </r>
  <r>
    <x v="10"/>
    <x v="2"/>
    <x v="0"/>
    <n v="191412.51499999998"/>
    <n v="-3526.194"/>
    <n v="-14740"/>
    <n v="-91970"/>
    <n v="-56610"/>
    <n v="-166846.19399999999"/>
    <n v="24566.320999999996"/>
    <n v="0.12834229256117344"/>
    <n v="11"/>
    <x v="3"/>
  </r>
  <r>
    <x v="10"/>
    <x v="2"/>
    <x v="0"/>
    <n v="286699.80499999999"/>
    <n v="-224426.71300000002"/>
    <n v="-38890"/>
    <n v="-48940"/>
    <n v="-26590"/>
    <n v="-338846.71299999999"/>
    <n v="-52146.907999999996"/>
    <n v="-0.18188679270291097"/>
    <n v="11"/>
    <x v="3"/>
  </r>
  <r>
    <x v="10"/>
    <x v="2"/>
    <x v="0"/>
    <n v="566018.55099999998"/>
    <n v="-397069.58199999999"/>
    <n v="-63510"/>
    <n v="-62930"/>
    <n v="-18940"/>
    <n v="-542449.58199999994"/>
    <n v="23568.969000000041"/>
    <n v="4.163992321163347E-2"/>
    <n v="11"/>
    <x v="3"/>
  </r>
  <r>
    <x v="10"/>
    <x v="2"/>
    <x v="0"/>
    <n v="38933.145999999993"/>
    <n v="-46002.341"/>
    <n v="-66600"/>
    <n v="-58070"/>
    <n v="-24130"/>
    <n v="-194802.34100000001"/>
    <n v="-155869.19500000001"/>
    <n v="-4.0035088610614729"/>
    <n v="11"/>
    <x v="3"/>
  </r>
  <r>
    <x v="10"/>
    <x v="2"/>
    <x v="0"/>
    <n v="209321.72100000002"/>
    <n v="-123335.36599999999"/>
    <n v="-99190"/>
    <n v="-96550"/>
    <n v="-44920"/>
    <n v="-363995.36599999998"/>
    <n v="-154673.64499999996"/>
    <n v="-0.73892782966369719"/>
    <n v="11"/>
    <x v="3"/>
  </r>
  <r>
    <x v="10"/>
    <x v="2"/>
    <x v="0"/>
    <n v="299011.23"/>
    <n v="-186584.356"/>
    <n v="-64520"/>
    <n v="-51850"/>
    <n v="-62000"/>
    <n v="-364954.35600000003"/>
    <n v="-65943.126000000047"/>
    <n v="-0.22053728885032195"/>
    <n v="11"/>
    <x v="3"/>
  </r>
  <r>
    <x v="10"/>
    <x v="2"/>
    <x v="0"/>
    <n v="596128.09199999995"/>
    <n v="-371986.61499999993"/>
    <n v="-90180"/>
    <n v="-105560"/>
    <n v="-30020"/>
    <n v="-597746.61499999999"/>
    <n v="-1618.5230000000447"/>
    <n v="-2.7150590984060599E-3"/>
    <n v="11"/>
    <x v="3"/>
  </r>
  <r>
    <x v="10"/>
    <x v="2"/>
    <x v="0"/>
    <n v="17254056.938999999"/>
    <n v="-241189.13699999996"/>
    <n v="-105800"/>
    <n v="-102350"/>
    <n v="-55210"/>
    <n v="-504549.13699999999"/>
    <n v="16749507.801999999"/>
    <n v="0.97075765202446107"/>
    <n v="11"/>
    <x v="3"/>
  </r>
  <r>
    <x v="10"/>
    <x v="2"/>
    <x v="0"/>
    <n v="1994905.787"/>
    <n v="-887489.76399999997"/>
    <n v="-63910"/>
    <n v="-31320"/>
    <n v="-31420"/>
    <n v="-1014139.764"/>
    <n v="980766.02300000004"/>
    <n v="0.49163525886348036"/>
    <n v="11"/>
    <x v="3"/>
  </r>
  <r>
    <x v="10"/>
    <x v="2"/>
    <x v="0"/>
    <n v="343219.68099999998"/>
    <n v="-302261.00099999999"/>
    <n v="-75470"/>
    <n v="-99150"/>
    <n v="-69040"/>
    <n v="-545921.00099999993"/>
    <n v="-202701.31999999995"/>
    <n v="-0.59058769418295676"/>
    <n v="11"/>
    <x v="3"/>
  </r>
  <r>
    <x v="10"/>
    <x v="2"/>
    <x v="0"/>
    <n v="2656493.9169999999"/>
    <n v="-608503.826"/>
    <n v="-72640"/>
    <n v="-82030"/>
    <n v="-69780"/>
    <n v="-832953.826"/>
    <n v="1823540.091"/>
    <n v="0.68644617604068847"/>
    <n v="11"/>
    <x v="3"/>
  </r>
  <r>
    <x v="10"/>
    <x v="2"/>
    <x v="0"/>
    <n v="339214.46299999999"/>
    <n v="-80283.727999999988"/>
    <n v="-64330"/>
    <n v="-55470"/>
    <n v="-50310"/>
    <n v="-250393.728"/>
    <n v="88820.734999999986"/>
    <n v="0.26184241737357755"/>
    <n v="11"/>
    <x v="3"/>
  </r>
  <r>
    <x v="10"/>
    <x v="2"/>
    <x v="0"/>
    <n v="160556.984"/>
    <n v="-72494.898000000001"/>
    <n v="-15450"/>
    <n v="-108350"/>
    <n v="-93310"/>
    <n v="-289604.89799999999"/>
    <n v="-129047.91399999999"/>
    <n v="-0.80375148302486799"/>
    <n v="11"/>
    <x v="3"/>
  </r>
  <r>
    <x v="10"/>
    <x v="2"/>
    <x v="0"/>
    <n v="2742709.5779999997"/>
    <n v="-1388230.865"/>
    <n v="-64340"/>
    <n v="-94850"/>
    <n v="-54950"/>
    <n v="-1602370.865"/>
    <n v="1140338.7129999998"/>
    <n v="0.41577085745678605"/>
    <n v="11"/>
    <x v="3"/>
  </r>
  <r>
    <x v="10"/>
    <x v="2"/>
    <x v="0"/>
    <n v="2716741.6709999996"/>
    <n v="-612084.89999999991"/>
    <n v="-59440"/>
    <n v="-51030"/>
    <n v="-35300"/>
    <n v="-757854.89999999991"/>
    <n v="1958886.7709999997"/>
    <n v="0.72104270785486835"/>
    <n v="11"/>
    <x v="3"/>
  </r>
  <r>
    <x v="10"/>
    <x v="3"/>
    <x v="0"/>
    <n v="7724.436999999999"/>
    <n v="-11872.84"/>
    <n v="-78810"/>
    <n v="-89390"/>
    <n v="-39610"/>
    <n v="-219682.84"/>
    <n v="-211958.40299999999"/>
    <n v="-27.439980803778969"/>
    <n v="11"/>
    <x v="3"/>
  </r>
  <r>
    <x v="10"/>
    <x v="3"/>
    <x v="0"/>
    <n v="334555.28399999999"/>
    <n v="-23838.317999999996"/>
    <n v="-17750"/>
    <n v="-74230"/>
    <n v="-18820"/>
    <n v="-134638.318"/>
    <n v="199916.96599999999"/>
    <n v="0.5975603302681658"/>
    <n v="11"/>
    <x v="3"/>
  </r>
  <r>
    <x v="10"/>
    <x v="3"/>
    <x v="0"/>
    <n v="367003.32899999997"/>
    <n v="-26230.883000000002"/>
    <n v="-87090"/>
    <n v="-21350"/>
    <n v="-71760"/>
    <n v="-206430.883"/>
    <n v="160572.44599999997"/>
    <n v="0.43752313211306043"/>
    <n v="11"/>
    <x v="3"/>
  </r>
  <r>
    <x v="10"/>
    <x v="3"/>
    <x v="0"/>
    <n v="59557.449000000001"/>
    <n v="-152003.01199999999"/>
    <n v="-80010"/>
    <n v="-52310"/>
    <n v="-98110"/>
    <n v="-382433.01199999999"/>
    <n v="-322875.56299999997"/>
    <n v="-5.4212456782693961"/>
    <n v="11"/>
    <x v="3"/>
  </r>
  <r>
    <x v="10"/>
    <x v="3"/>
    <x v="0"/>
    <n v="382801.04800000001"/>
    <n v="-478948.55399999995"/>
    <n v="-30430"/>
    <n v="-64620"/>
    <n v="-33980"/>
    <n v="-607978.554"/>
    <n v="-225177.50599999999"/>
    <n v="-0.58823638852733751"/>
    <n v="11"/>
    <x v="3"/>
  </r>
  <r>
    <x v="10"/>
    <x v="3"/>
    <x v="0"/>
    <n v="1092426.699"/>
    <n v="-162481.89299999998"/>
    <n v="-18900"/>
    <n v="-107650"/>
    <n v="-69960"/>
    <n v="-358991.89299999998"/>
    <n v="733434.8060000001"/>
    <n v="0.67138125301348028"/>
    <n v="11"/>
    <x v="3"/>
  </r>
  <r>
    <x v="10"/>
    <x v="3"/>
    <x v="0"/>
    <n v="2228709.406"/>
    <n v="-1378414.0789999999"/>
    <n v="-94300"/>
    <n v="-76680"/>
    <n v="-100480"/>
    <n v="-1649874.0789999999"/>
    <n v="578835.32700000005"/>
    <n v="0.25971772068700105"/>
    <n v="11"/>
    <x v="3"/>
  </r>
  <r>
    <x v="10"/>
    <x v="3"/>
    <x v="0"/>
    <n v="-21023.631999999998"/>
    <n v="-12908.510999999999"/>
    <n v="-90540"/>
    <n v="-77110"/>
    <n v="-62530"/>
    <n v="-243088.511"/>
    <n v="-264112.14299999998"/>
    <n v="12.56263156622985"/>
    <n v="11"/>
    <x v="3"/>
  </r>
  <r>
    <x v="10"/>
    <x v="3"/>
    <x v="0"/>
    <n v="128017.519"/>
    <n v="-184706.12299999999"/>
    <n v="-64090"/>
    <n v="-25420"/>
    <n v="-45330"/>
    <n v="-319546.12300000002"/>
    <n v="-191528.60400000002"/>
    <n v="-1.4961124500467786"/>
    <n v="11"/>
    <x v="3"/>
  </r>
  <r>
    <x v="10"/>
    <x v="3"/>
    <x v="1"/>
    <n v="15806.566999999999"/>
    <n v="-1300.04"/>
    <n v="-65340"/>
    <n v="-34380"/>
    <n v="-80050"/>
    <n v="-181070.04"/>
    <n v="-165263.473"/>
    <n v="-10.455367886018514"/>
    <n v="11"/>
    <x v="3"/>
  </r>
  <r>
    <x v="10"/>
    <x v="3"/>
    <x v="2"/>
    <n v="235824.03599999996"/>
    <n v="-113954.89"/>
    <n v="-70650"/>
    <n v="-53490"/>
    <n v="-60270"/>
    <n v="-298364.89"/>
    <n v="-62540.85400000005"/>
    <n v="-0.26520135547167067"/>
    <n v="11"/>
    <x v="3"/>
  </r>
  <r>
    <x v="10"/>
    <x v="3"/>
    <x v="0"/>
    <n v="570539.79499999993"/>
    <n v="-510837.57199999993"/>
    <n v="-84860"/>
    <n v="-22610"/>
    <n v="-82510"/>
    <n v="-700817.57199999993"/>
    <n v="-130277.777"/>
    <n v="-0.2283412623303516"/>
    <n v="11"/>
    <x v="3"/>
  </r>
  <r>
    <x v="10"/>
    <x v="3"/>
    <x v="0"/>
    <n v="269052.30799999996"/>
    <n v="-72953.797000000006"/>
    <n v="-68930"/>
    <n v="-30740"/>
    <n v="-67940"/>
    <n v="-240563.79700000002"/>
    <n v="28488.51099999994"/>
    <n v="0.10588465570791515"/>
    <n v="11"/>
    <x v="3"/>
  </r>
  <r>
    <x v="10"/>
    <x v="3"/>
    <x v="0"/>
    <n v="180155.43"/>
    <n v="-44039.722999999998"/>
    <n v="-45950"/>
    <n v="-79160"/>
    <n v="-32430"/>
    <n v="-201579.723"/>
    <n v="-21424.293000000005"/>
    <n v="-0.11892116157697831"/>
    <n v="11"/>
    <x v="3"/>
  </r>
  <r>
    <x v="10"/>
    <x v="3"/>
    <x v="0"/>
    <n v="73286.597999999998"/>
    <n v="-24902.731"/>
    <n v="-54180"/>
    <n v="-78670"/>
    <n v="-14620"/>
    <n v="-172372.731"/>
    <n v="-99086.133000000002"/>
    <n v="-1.3520361935752565"/>
    <n v="11"/>
    <x v="3"/>
  </r>
  <r>
    <x v="10"/>
    <x v="3"/>
    <x v="0"/>
    <n v="978922.75599999994"/>
    <n v="-23379.775999999998"/>
    <n v="-66790"/>
    <n v="-35720"/>
    <n v="-34620"/>
    <n v="-160509.77600000001"/>
    <n v="818412.98"/>
    <n v="0.83603427847988454"/>
    <n v="11"/>
    <x v="3"/>
  </r>
  <r>
    <x v="10"/>
    <x v="3"/>
    <x v="1"/>
    <n v="596625.82699999993"/>
    <n v="-37465.784999999996"/>
    <n v="-105640"/>
    <n v="-94430"/>
    <n v="-89370"/>
    <n v="-326905.78499999997"/>
    <n v="269720.04199999996"/>
    <n v="0.45207570606895631"/>
    <n v="11"/>
    <x v="3"/>
  </r>
  <r>
    <x v="10"/>
    <x v="3"/>
    <x v="2"/>
    <n v="349268.68199999997"/>
    <n v="-23408.721000000001"/>
    <n v="-36710"/>
    <n v="-81510"/>
    <n v="-37220"/>
    <n v="-178848.72099999999"/>
    <n v="170419.96099999998"/>
    <n v="0.48793370199736374"/>
    <n v="11"/>
    <x v="3"/>
  </r>
  <r>
    <x v="10"/>
    <x v="3"/>
    <x v="0"/>
    <n v="2766607.1439999999"/>
    <n v="-161848.95299999998"/>
    <n v="-60990"/>
    <n v="-86730"/>
    <n v="-47350"/>
    <n v="-356918.95299999998"/>
    <n v="2409688.1909999996"/>
    <n v="0.87099037397699997"/>
    <n v="11"/>
    <x v="3"/>
  </r>
  <r>
    <x v="10"/>
    <x v="3"/>
    <x v="0"/>
    <n v="696098.95599999989"/>
    <n v="-126351.41399999999"/>
    <n v="-45330"/>
    <n v="-29740"/>
    <n v="-35070"/>
    <n v="-236491.41399999999"/>
    <n v="459607.5419999999"/>
    <n v="0.6602617889862199"/>
    <n v="11"/>
    <x v="3"/>
  </r>
  <r>
    <x v="10"/>
    <x v="3"/>
    <x v="0"/>
    <n v="719269.87300000002"/>
    <n v="-52857.714"/>
    <n v="-91340"/>
    <n v="-33410"/>
    <n v="-93360"/>
    <n v="-270967.71399999998"/>
    <n v="448302.15900000004"/>
    <n v="0.62327392794887715"/>
    <n v="11"/>
    <x v="3"/>
  </r>
  <r>
    <x v="10"/>
    <x v="3"/>
    <x v="1"/>
    <n v="874940.82899999991"/>
    <n v="-49228.375"/>
    <n v="-67660"/>
    <n v="-28720"/>
    <n v="-27750"/>
    <n v="-173358.375"/>
    <n v="701582.45399999991"/>
    <n v="0.80186274402334468"/>
    <n v="11"/>
    <x v="3"/>
  </r>
  <r>
    <x v="10"/>
    <x v="3"/>
    <x v="2"/>
    <n v="1733544.0359999998"/>
    <n v="-80982.01999999999"/>
    <n v="-44840"/>
    <n v="-77840"/>
    <n v="-85870"/>
    <n v="-289532.02"/>
    <n v="1444012.0159999998"/>
    <n v="0.83298259866067803"/>
    <n v="11"/>
    <x v="3"/>
  </r>
  <r>
    <x v="10"/>
    <x v="3"/>
    <x v="0"/>
    <n v="114914.09999999999"/>
    <n v="-207963.54599999997"/>
    <n v="-84700"/>
    <n v="-108310"/>
    <n v="-60270"/>
    <n v="-461243.54599999997"/>
    <n v="-346329.446"/>
    <n v="-3.01381158621962"/>
    <n v="11"/>
    <x v="3"/>
  </r>
  <r>
    <x v="10"/>
    <x v="3"/>
    <x v="0"/>
    <n v="230052.9"/>
    <n v="-415914.92599999992"/>
    <n v="-63900"/>
    <n v="-16660"/>
    <n v="-107520"/>
    <n v="-603994.92599999998"/>
    <n v="-373942.02599999995"/>
    <n v="-1.6254610396130627"/>
    <n v="11"/>
    <x v="3"/>
  </r>
  <r>
    <x v="10"/>
    <x v="3"/>
    <x v="1"/>
    <n v="344933.39999999997"/>
    <n v="-625419.92099999997"/>
    <n v="-29210"/>
    <n v="-50510"/>
    <n v="-40310"/>
    <n v="-745449.92099999997"/>
    <n v="-400516.52100000001"/>
    <n v="-1.1611416029877073"/>
    <n v="11"/>
    <x v="3"/>
  </r>
  <r>
    <x v="10"/>
    <x v="3"/>
    <x v="2"/>
    <n v="66668.566999999995"/>
    <n v="-22682.855999999996"/>
    <n v="-58340"/>
    <n v="-69000"/>
    <n v="-64680"/>
    <n v="-214702.856"/>
    <n v="-148034.28899999999"/>
    <n v="-2.2204510410430749"/>
    <n v="11"/>
    <x v="3"/>
  </r>
  <r>
    <x v="10"/>
    <x v="3"/>
    <x v="0"/>
    <n v="74303.291999999987"/>
    <n v="-24162.088999999996"/>
    <n v="-92060"/>
    <n v="-49930"/>
    <n v="-16670"/>
    <n v="-182822.08900000001"/>
    <n v="-108518.79700000002"/>
    <n v="-1.4604843753087016"/>
    <n v="11"/>
    <x v="3"/>
  </r>
  <r>
    <x v="10"/>
    <x v="3"/>
    <x v="0"/>
    <n v="197320.80899999998"/>
    <n v="-158744.71900000001"/>
    <n v="-43610"/>
    <n v="-64210"/>
    <n v="-98970"/>
    <n v="-365534.71900000004"/>
    <n v="-168213.91000000006"/>
    <n v="-0.85248946045016505"/>
    <n v="11"/>
    <x v="3"/>
  </r>
  <r>
    <x v="10"/>
    <x v="3"/>
    <x v="0"/>
    <n v="263538.45"/>
    <n v="-472419.962"/>
    <n v="-22650"/>
    <n v="-80590"/>
    <n v="-65450"/>
    <n v="-641109.96200000006"/>
    <n v="-377571.51200000005"/>
    <n v="-1.4326999039419106"/>
    <n v="11"/>
    <x v="3"/>
  </r>
  <r>
    <x v="10"/>
    <x v="3"/>
    <x v="1"/>
    <n v="203543.95600000001"/>
    <n v="-448159.01199999999"/>
    <n v="-105640"/>
    <n v="-101140"/>
    <n v="-43970"/>
    <n v="-698909.01199999999"/>
    <n v="-495365.05599999998"/>
    <n v="-2.4337006400720638"/>
    <n v="11"/>
    <x v="3"/>
  </r>
  <r>
    <x v="10"/>
    <x v="3"/>
    <x v="2"/>
    <n v="130309.011"/>
    <n v="-63393.707999999999"/>
    <n v="-97300"/>
    <n v="-15830"/>
    <n v="-40160"/>
    <n v="-216683.70799999998"/>
    <n v="-86374.696999999986"/>
    <n v="-0.66284515811419964"/>
    <n v="11"/>
    <x v="3"/>
  </r>
  <r>
    <x v="10"/>
    <x v="3"/>
    <x v="3"/>
    <n v="205261.476"/>
    <n v="-112815.07999999999"/>
    <n v="-53470"/>
    <n v="-67360"/>
    <n v="-59720"/>
    <n v="-293365.07999999996"/>
    <n v="-88103.603999999963"/>
    <n v="-0.42922620316731991"/>
    <n v="11"/>
    <x v="3"/>
  </r>
  <r>
    <x v="10"/>
    <x v="3"/>
    <x v="0"/>
    <n v="85616.005999999994"/>
    <n v="-223456.69499999998"/>
    <n v="-21550"/>
    <n v="-42720"/>
    <n v="-95000"/>
    <n v="-382726.69499999995"/>
    <n v="-297110.68899999995"/>
    <n v="-3.4702703721077572"/>
    <n v="11"/>
    <x v="3"/>
  </r>
  <r>
    <x v="10"/>
    <x v="3"/>
    <x v="1"/>
    <n v="100477.20899999999"/>
    <n v="-174714.49799999999"/>
    <n v="-52680"/>
    <n v="-36480"/>
    <n v="-14170"/>
    <n v="-278044.49800000002"/>
    <n v="-177567.28900000005"/>
    <n v="-1.7672394642251663"/>
    <n v="11"/>
    <x v="3"/>
  </r>
  <r>
    <x v="10"/>
    <x v="3"/>
    <x v="2"/>
    <n v="166837.965"/>
    <n v="-102575.17899999999"/>
    <n v="-53900"/>
    <n v="-95070"/>
    <n v="-55060"/>
    <n v="-306605.179"/>
    <n v="-139767.21400000001"/>
    <n v="-0.83774226088168846"/>
    <n v="11"/>
    <x v="3"/>
  </r>
  <r>
    <x v="10"/>
    <x v="3"/>
    <x v="3"/>
    <n v="251423.88599999997"/>
    <n v="-146099.02299999999"/>
    <n v="-80500"/>
    <n v="-40920"/>
    <n v="-31680"/>
    <n v="-299199.02299999999"/>
    <n v="-47775.137000000017"/>
    <n v="-0.19001829046584709"/>
    <n v="11"/>
    <x v="3"/>
  </r>
  <r>
    <x v="10"/>
    <x v="3"/>
    <x v="0"/>
    <n v="254078.356"/>
    <n v="-548630.13799999992"/>
    <n v="-35280"/>
    <n v="-69230"/>
    <n v="-106720"/>
    <n v="-759860.13799999992"/>
    <n v="-505781.78199999989"/>
    <n v="-1.9906527654012367"/>
    <n v="11"/>
    <x v="3"/>
  </r>
  <r>
    <x v="10"/>
    <x v="3"/>
    <x v="1"/>
    <n v="205170.60199999998"/>
    <n v="-127315.916"/>
    <n v="-78870"/>
    <n v="-95710"/>
    <n v="-20930"/>
    <n v="-322825.91599999997"/>
    <n v="-117655.31399999998"/>
    <n v="-0.57345113214611509"/>
    <n v="11"/>
    <x v="3"/>
  </r>
  <r>
    <x v="10"/>
    <x v="3"/>
    <x v="2"/>
    <n v="68844.09"/>
    <n v="-43270.863999999994"/>
    <n v="-70810"/>
    <n v="-70110"/>
    <n v="-19390"/>
    <n v="-203580.864"/>
    <n v="-134736.774"/>
    <n v="-1.9571291304743808"/>
    <n v="11"/>
    <x v="3"/>
  </r>
  <r>
    <x v="10"/>
    <x v="3"/>
    <x v="3"/>
    <n v="52156.118000000002"/>
    <n v="-41641.712"/>
    <n v="-82180"/>
    <n v="-45010"/>
    <n v="-94910"/>
    <n v="-263741.712"/>
    <n v="-211585.59399999998"/>
    <n v="-4.0567742024051707"/>
    <n v="11"/>
    <x v="3"/>
  </r>
  <r>
    <x v="10"/>
    <x v="3"/>
    <x v="0"/>
    <n v="125049.015"/>
    <n v="-80355.05799999999"/>
    <n v="-96690"/>
    <n v="-97990"/>
    <n v="-43340"/>
    <n v="-318375.05799999996"/>
    <n v="-193326.04299999995"/>
    <n v="-1.5460021256464911"/>
    <n v="11"/>
    <x v="3"/>
  </r>
  <r>
    <x v="10"/>
    <x v="3"/>
    <x v="1"/>
    <n v="94072.320999999996"/>
    <n v="-126645.12700000001"/>
    <n v="-80050"/>
    <n v="-27120"/>
    <n v="-55630"/>
    <n v="-289445.12699999998"/>
    <n v="-195372.80599999998"/>
    <n v="-2.0768362460196981"/>
    <n v="11"/>
    <x v="3"/>
  </r>
  <r>
    <x v="10"/>
    <x v="3"/>
    <x v="2"/>
    <n v="45928.743000000002"/>
    <n v="-73876.55799999999"/>
    <n v="-41630"/>
    <n v="-77420"/>
    <n v="-82880"/>
    <n v="-275806.55799999996"/>
    <n v="-229877.81499999994"/>
    <n v="-5.0050970260605636"/>
    <n v="11"/>
    <x v="3"/>
  </r>
  <r>
    <x v="10"/>
    <x v="3"/>
    <x v="3"/>
    <n v="338949.28899999999"/>
    <n v="-69915.635999999999"/>
    <n v="-65220"/>
    <n v="-53280"/>
    <n v="-98670"/>
    <n v="-287085.636"/>
    <n v="51863.652999999991"/>
    <n v="0.15301301605621598"/>
    <n v="11"/>
    <x v="3"/>
  </r>
  <r>
    <x v="10"/>
    <x v="3"/>
    <x v="0"/>
    <n v="5185.3549999999996"/>
    <n v="-32427.205999999998"/>
    <n v="-105000"/>
    <n v="-51520"/>
    <n v="-39270"/>
    <n v="-228217.20600000001"/>
    <n v="-223031.851"/>
    <n v="-43.011876911031166"/>
    <n v="11"/>
    <x v="3"/>
  </r>
  <r>
    <x v="10"/>
    <x v="3"/>
    <x v="0"/>
    <n v="52483.066999999995"/>
    <n v="-33445.902000000002"/>
    <n v="-60730"/>
    <n v="-74650"/>
    <n v="-58100"/>
    <n v="-226925.902"/>
    <n v="-174442.83500000002"/>
    <n v="-3.3237927006057029"/>
    <n v="11"/>
    <x v="3"/>
  </r>
  <r>
    <x v="10"/>
    <x v="3"/>
    <x v="1"/>
    <n v="20004.683999999997"/>
    <n v="-27873.152999999998"/>
    <n v="-28290"/>
    <n v="-89420"/>
    <n v="-53920"/>
    <n v="-199503.15299999999"/>
    <n v="-179498.46899999998"/>
    <n v="-8.9728220150840681"/>
    <n v="11"/>
    <x v="3"/>
  </r>
  <r>
    <x v="10"/>
    <x v="3"/>
    <x v="2"/>
    <n v="185765.10399999996"/>
    <n v="-107437.76399999998"/>
    <n v="-104480"/>
    <n v="-14590"/>
    <n v="-55810"/>
    <n v="-282317.76399999997"/>
    <n v="-96552.66"/>
    <n v="-0.51975671383361655"/>
    <n v="11"/>
    <x v="3"/>
  </r>
  <r>
    <x v="10"/>
    <x v="3"/>
    <x v="0"/>
    <n v="568762.73999999987"/>
    <n v="-111327.01299999999"/>
    <n v="-13370"/>
    <n v="-45530"/>
    <n v="-32750"/>
    <n v="-202977.01299999998"/>
    <n v="365785.7269999999"/>
    <n v="0.64312533377274328"/>
    <n v="11"/>
    <x v="3"/>
  </r>
  <r>
    <x v="10"/>
    <x v="3"/>
    <x v="1"/>
    <n v="6859.5169999999989"/>
    <n v="-2516.3879999999999"/>
    <n v="-18010"/>
    <n v="-36870"/>
    <n v="-78460"/>
    <n v="-135856.38800000001"/>
    <n v="-128996.87100000001"/>
    <n v="-18.805532663597166"/>
    <n v="11"/>
    <x v="3"/>
  </r>
  <r>
    <x v="10"/>
    <x v="3"/>
    <x v="2"/>
    <n v="20211.155999999999"/>
    <n v="-2410.4919999999997"/>
    <n v="-106750"/>
    <n v="-89160"/>
    <n v="-85070"/>
    <n v="-283390.49200000003"/>
    <n v="-263179.33600000001"/>
    <n v="-13.021488528414704"/>
    <n v="11"/>
    <x v="3"/>
  </r>
  <r>
    <x v="10"/>
    <x v="3"/>
    <x v="0"/>
    <n v="182519.253"/>
    <n v="-77542.009999999995"/>
    <n v="-62740"/>
    <n v="-12770"/>
    <n v="-58310"/>
    <n v="-211362.01"/>
    <n v="-28842.757000000012"/>
    <n v="-0.1580258330336253"/>
    <n v="11"/>
    <x v="3"/>
  </r>
  <r>
    <x v="10"/>
    <x v="3"/>
    <x v="1"/>
    <n v="377251.83299999993"/>
    <n v="-152083.90399999998"/>
    <n v="-98780"/>
    <n v="-104740"/>
    <n v="-62180"/>
    <n v="-417783.90399999998"/>
    <n v="-40532.071000000054"/>
    <n v="-0.10744035536601372"/>
    <n v="11"/>
    <x v="3"/>
  </r>
  <r>
    <x v="10"/>
    <x v="3"/>
    <x v="2"/>
    <n v="32245.506999999998"/>
    <n v="-18744.985000000001"/>
    <n v="-42950"/>
    <n v="-56530"/>
    <n v="-39950"/>
    <n v="-158174.98499999999"/>
    <n v="-125929.47799999999"/>
    <n v="-3.9053340981737392"/>
    <n v="11"/>
    <x v="3"/>
  </r>
  <r>
    <x v="10"/>
    <x v="3"/>
    <x v="0"/>
    <n v="37958.606"/>
    <n v="-52843.616000000002"/>
    <n v="-50020"/>
    <n v="-101670"/>
    <n v="-30180"/>
    <n v="-234713.61600000001"/>
    <n v="-196755.01"/>
    <n v="-5.1834097911814787"/>
    <n v="11"/>
    <x v="3"/>
  </r>
  <r>
    <x v="10"/>
    <x v="3"/>
    <x v="0"/>
    <n v="205242.96099999998"/>
    <n v="-286943.39799999993"/>
    <n v="-13990"/>
    <n v="-53560"/>
    <n v="-92700"/>
    <n v="-447193.39799999993"/>
    <n v="-241950.43699999995"/>
    <n v="-1.1788488911929114"/>
    <n v="11"/>
    <x v="3"/>
  </r>
  <r>
    <x v="10"/>
    <x v="3"/>
    <x v="0"/>
    <n v="124428.07999999999"/>
    <n v="-161641.15099999998"/>
    <n v="-72920"/>
    <n v="-60990"/>
    <n v="-71940"/>
    <n v="-367491.15099999995"/>
    <n v="-243063.07099999997"/>
    <n v="-1.9534422696227411"/>
    <n v="11"/>
    <x v="3"/>
  </r>
  <r>
    <x v="10"/>
    <x v="3"/>
    <x v="0"/>
    <n v="220339.22399999999"/>
    <n v="-101268.265"/>
    <n v="-51920"/>
    <n v="-80740"/>
    <n v="-82670"/>
    <n v="-316598.26500000001"/>
    <n v="-96259.041000000027"/>
    <n v="-0.43686747757630312"/>
    <n v="11"/>
    <x v="3"/>
  </r>
  <r>
    <x v="10"/>
    <x v="3"/>
    <x v="0"/>
    <n v="94767.490999999995"/>
    <n v="-47593.188999999998"/>
    <n v="-105770"/>
    <n v="-105440"/>
    <n v="-80620"/>
    <n v="-339423.18900000001"/>
    <n v="-244655.69800000003"/>
    <n v="-2.5816416095684125"/>
    <n v="11"/>
    <x v="3"/>
  </r>
  <r>
    <x v="10"/>
    <x v="3"/>
    <x v="0"/>
    <n v="587407.73699999996"/>
    <n v="-265084.51899999997"/>
    <n v="-50260"/>
    <n v="-15350"/>
    <n v="-36630"/>
    <n v="-367324.51899999997"/>
    <n v="220083.21799999999"/>
    <n v="0.37466857199397086"/>
    <n v="11"/>
    <x v="3"/>
  </r>
  <r>
    <x v="10"/>
    <x v="3"/>
    <x v="0"/>
    <n v="167487.299"/>
    <n v="-214768.30899999998"/>
    <n v="-37730"/>
    <n v="-25240"/>
    <n v="-52400"/>
    <n v="-330138.30900000001"/>
    <n v="-162651.01"/>
    <n v="-0.97112444329286129"/>
    <n v="11"/>
    <x v="3"/>
  </r>
  <r>
    <x v="10"/>
    <x v="3"/>
    <x v="0"/>
    <n v="170678.389"/>
    <n v="-218769.31299999997"/>
    <n v="-26800"/>
    <n v="-90580"/>
    <n v="-28400"/>
    <n v="-364549.31299999997"/>
    <n v="-193870.92399999997"/>
    <n v="-1.135884426469481"/>
    <n v="11"/>
    <x v="3"/>
  </r>
  <r>
    <x v="10"/>
    <x v="3"/>
    <x v="0"/>
    <n v="159753.43299999999"/>
    <n v="-213020.62599999999"/>
    <n v="-21450"/>
    <n v="-49820"/>
    <n v="-79530"/>
    <n v="-363820.62599999999"/>
    <n v="-204067.193"/>
    <n v="-1.2773884677645708"/>
    <n v="11"/>
    <x v="3"/>
  </r>
  <r>
    <x v="10"/>
    <x v="3"/>
    <x v="0"/>
    <n v="111996.42300000001"/>
    <n v="-143607.954"/>
    <n v="-59460"/>
    <n v="-52620"/>
    <n v="-56960"/>
    <n v="-312647.95400000003"/>
    <n v="-200651.53100000002"/>
    <n v="-1.7915887456512785"/>
    <n v="11"/>
    <x v="3"/>
  </r>
  <r>
    <x v="10"/>
    <x v="3"/>
    <x v="0"/>
    <n v="563076.10799999989"/>
    <n v="-171554.77499999999"/>
    <n v="-76970"/>
    <n v="-27280"/>
    <n v="-84370"/>
    <n v="-360174.77500000002"/>
    <n v="202901.33299999987"/>
    <n v="0.36034441901768616"/>
    <n v="11"/>
    <x v="3"/>
  </r>
  <r>
    <x v="10"/>
    <x v="3"/>
    <x v="0"/>
    <n v="192497.84399999998"/>
    <n v="-61402.641999999993"/>
    <n v="-57400"/>
    <n v="-68640"/>
    <n v="-97120"/>
    <n v="-284562.64199999999"/>
    <n v="-92064.79800000001"/>
    <n v="-0.47826404746642265"/>
    <n v="11"/>
    <x v="3"/>
  </r>
  <r>
    <x v="10"/>
    <x v="3"/>
    <x v="0"/>
    <n v="77438.641000000003"/>
    <n v="-143248.34999999998"/>
    <n v="-97150"/>
    <n v="-98840"/>
    <n v="-18410"/>
    <n v="-357648.35"/>
    <n v="-280209.70899999997"/>
    <n v="-3.6184739993048169"/>
    <n v="11"/>
    <x v="3"/>
  </r>
  <r>
    <x v="10"/>
    <x v="3"/>
    <x v="0"/>
    <n v="75991.398000000001"/>
    <n v="-140537.978"/>
    <n v="-16820"/>
    <n v="-40340"/>
    <n v="-78110"/>
    <n v="-275807.978"/>
    <n v="-199816.58000000002"/>
    <n v="-2.6294631400254014"/>
    <n v="11"/>
    <x v="3"/>
  </r>
  <r>
    <x v="10"/>
    <x v="3"/>
    <x v="0"/>
    <n v="1222779.838"/>
    <n v="-1602906.9769999997"/>
    <n v="-28680"/>
    <n v="-106040"/>
    <n v="-31340"/>
    <n v="-1768966.9769999997"/>
    <n v="-546187.13899999973"/>
    <n v="-0.4466765987026356"/>
    <n v="11"/>
    <x v="3"/>
  </r>
  <r>
    <x v="10"/>
    <x v="3"/>
    <x v="0"/>
    <n v="693987.51099999994"/>
    <n v="-923363.63699999987"/>
    <n v="-39980"/>
    <n v="-82530"/>
    <n v="-28570"/>
    <n v="-1074443.6369999999"/>
    <n v="-380456.12599999993"/>
    <n v="-0.54821753989748667"/>
    <n v="11"/>
    <x v="3"/>
  </r>
  <r>
    <x v="10"/>
    <x v="3"/>
    <x v="0"/>
    <n v="403255.26499999996"/>
    <n v="-534330.79"/>
    <n v="-90570"/>
    <n v="-21650"/>
    <n v="-53910"/>
    <n v="-700460.79"/>
    <n v="-297205.52500000008"/>
    <n v="-0.73701585768508227"/>
    <n v="11"/>
    <x v="3"/>
  </r>
  <r>
    <x v="10"/>
    <x v="3"/>
    <x v="0"/>
    <n v="632333.23299999989"/>
    <n v="-841969.478"/>
    <n v="-53770"/>
    <n v="-19450"/>
    <n v="-13950"/>
    <n v="-929139.478"/>
    <n v="-296806.24500000011"/>
    <n v="-0.46938264432481624"/>
    <n v="11"/>
    <x v="3"/>
  </r>
  <r>
    <x v="10"/>
    <x v="3"/>
    <x v="0"/>
    <n v="3192.2730000000001"/>
    <n v="-218.90399999999997"/>
    <n v="-50650"/>
    <n v="-64680"/>
    <n v="-47060"/>
    <n v="-162608.90400000001"/>
    <n v="-159416.63100000002"/>
    <n v="-49.938282534106584"/>
    <n v="11"/>
    <x v="3"/>
  </r>
  <r>
    <x v="10"/>
    <x v="3"/>
    <x v="0"/>
    <n v="128650.08799999999"/>
    <n v="-177330.37"/>
    <n v="-72180"/>
    <n v="-44710"/>
    <n v="-51510"/>
    <n v="-345730.37"/>
    <n v="-217080.28200000001"/>
    <n v="-1.6873698679475448"/>
    <n v="11"/>
    <x v="3"/>
  </r>
  <r>
    <x v="10"/>
    <x v="3"/>
    <x v="0"/>
    <n v="60799.332999999999"/>
    <n v="-85610.174999999988"/>
    <n v="-47330"/>
    <n v="-52200"/>
    <n v="-46720"/>
    <n v="-231860.17499999999"/>
    <n v="-171060.842"/>
    <n v="-2.8135315563412515"/>
    <n v="11"/>
    <x v="3"/>
  </r>
  <r>
    <x v="10"/>
    <x v="3"/>
    <x v="0"/>
    <n v="136733.198"/>
    <n v="-181815.36800000002"/>
    <n v="-35360"/>
    <n v="-20330"/>
    <n v="-58400"/>
    <n v="-295905.36800000002"/>
    <n v="-159172.17000000001"/>
    <n v="-1.1641077099652128"/>
    <n v="11"/>
    <x v="3"/>
  </r>
  <r>
    <x v="10"/>
    <x v="3"/>
    <x v="0"/>
    <n v="72292.92"/>
    <n v="-96912.885999999999"/>
    <n v="-53020"/>
    <n v="-81310"/>
    <n v="-81960"/>
    <n v="-313202.886"/>
    <n v="-240909.96600000001"/>
    <n v="-3.3324143775075075"/>
    <n v="11"/>
    <x v="3"/>
  </r>
  <r>
    <x v="10"/>
    <x v="3"/>
    <x v="0"/>
    <n v="69935.87999999999"/>
    <n v="-89665.37999999999"/>
    <n v="-107140"/>
    <n v="-32940"/>
    <n v="-99830"/>
    <n v="-329575.38"/>
    <n v="-259639.5"/>
    <n v="-3.7125363976259402"/>
    <n v="11"/>
    <x v="3"/>
  </r>
  <r>
    <x v="10"/>
    <x v="3"/>
    <x v="0"/>
    <n v="61010.158999999992"/>
    <n v="-84398.16"/>
    <n v="-15920"/>
    <n v="-70000"/>
    <n v="-59260"/>
    <n v="-229578.16"/>
    <n v="-168568.00100000002"/>
    <n v="-2.7629497080969752"/>
    <n v="11"/>
    <x v="3"/>
  </r>
  <r>
    <x v="10"/>
    <x v="3"/>
    <x v="0"/>
    <n v="60713.239999999991"/>
    <n v="-83933.402000000002"/>
    <n v="-83400"/>
    <n v="-18480"/>
    <n v="-17290"/>
    <n v="-203103.402"/>
    <n v="-142390.16200000001"/>
    <n v="-2.3452901212322064"/>
    <n v="11"/>
    <x v="3"/>
  </r>
  <r>
    <x v="10"/>
    <x v="3"/>
    <x v="1"/>
    <n v="57936.878999999994"/>
    <n v="-76066.213999999993"/>
    <n v="-56880"/>
    <n v="-19290"/>
    <n v="-72120"/>
    <n v="-224356.21399999998"/>
    <n v="-166419.33499999999"/>
    <n v="-2.8724249195404536"/>
    <n v="11"/>
    <x v="3"/>
  </r>
  <r>
    <x v="10"/>
    <x v="3"/>
    <x v="2"/>
    <n v="130841.158"/>
    <n v="-167193.59299999999"/>
    <n v="-12690"/>
    <n v="-27260"/>
    <n v="-71270"/>
    <n v="-278413.59299999999"/>
    <n v="-147572.435"/>
    <n v="-1.1278747242515235"/>
    <n v="11"/>
    <x v="3"/>
  </r>
  <r>
    <x v="10"/>
    <x v="3"/>
    <x v="0"/>
    <n v="21774.983999999997"/>
    <n v="-27324.870999999999"/>
    <n v="-74150"/>
    <n v="-54310"/>
    <n v="-107180"/>
    <n v="-262964.87099999998"/>
    <n v="-241189.88699999999"/>
    <n v="-11.076466784085813"/>
    <n v="11"/>
    <x v="3"/>
  </r>
  <r>
    <x v="10"/>
    <x v="3"/>
    <x v="0"/>
    <n v="60731.614999999991"/>
    <n v="-76107.548999999985"/>
    <n v="-42340"/>
    <n v="-79920"/>
    <n v="-16420"/>
    <n v="-214787.549"/>
    <n v="-154055.93400000001"/>
    <n v="-2.5366678294328255"/>
    <n v="11"/>
    <x v="3"/>
  </r>
  <r>
    <x v="10"/>
    <x v="3"/>
    <x v="0"/>
    <n v="307789.53100000002"/>
    <n v="-302627.77999999997"/>
    <n v="-45570"/>
    <n v="-87450"/>
    <n v="-31040"/>
    <n v="-466687.77999999997"/>
    <n v="-158898.24899999995"/>
    <n v="-0.51625618481481084"/>
    <n v="11"/>
    <x v="3"/>
  </r>
  <r>
    <x v="10"/>
    <x v="3"/>
    <x v="0"/>
    <n v="926374.55399999989"/>
    <n v="-914778.3189999999"/>
    <n v="-14910"/>
    <n v="-101650"/>
    <n v="-91320"/>
    <n v="-1122658.3189999999"/>
    <n v="-196283.76500000001"/>
    <n v="-0.21188380461495279"/>
    <n v="11"/>
    <x v="3"/>
  </r>
  <r>
    <x v="10"/>
    <x v="3"/>
    <x v="0"/>
    <n v="103419.89699999998"/>
    <n v="-107184.182"/>
    <n v="-55800"/>
    <n v="-66350"/>
    <n v="-68150"/>
    <n v="-297484.18200000003"/>
    <n v="-194064.28500000003"/>
    <n v="-1.8764695250083265"/>
    <n v="11"/>
    <x v="3"/>
  </r>
  <r>
    <x v="10"/>
    <x v="3"/>
    <x v="1"/>
    <n v="259658.47599999997"/>
    <n v="-270518.47199999995"/>
    <n v="-29690"/>
    <n v="-40560"/>
    <n v="-21240"/>
    <n v="-362008.47199999995"/>
    <n v="-102349.99599999998"/>
    <n v="-0.39417159638570781"/>
    <n v="11"/>
    <x v="3"/>
  </r>
  <r>
    <x v="10"/>
    <x v="3"/>
    <x v="2"/>
    <n v="1582487.1019999997"/>
    <n v="-51732.421999999999"/>
    <n v="-67540"/>
    <n v="-74980"/>
    <n v="-19900"/>
    <n v="-214152.42199999999"/>
    <n v="1368334.6799999997"/>
    <n v="0.86467351188559638"/>
    <n v="11"/>
    <x v="3"/>
  </r>
  <r>
    <x v="10"/>
    <x v="3"/>
    <x v="0"/>
    <n v="3917247.943"/>
    <n v="-402769.80100000004"/>
    <n v="-57550"/>
    <n v="-54460"/>
    <n v="-83150"/>
    <n v="-597929.80099999998"/>
    <n v="3319318.142"/>
    <n v="0.84735972557762607"/>
    <n v="11"/>
    <x v="3"/>
  </r>
  <r>
    <x v="10"/>
    <x v="3"/>
    <x v="0"/>
    <n v="328746.10299999994"/>
    <n v="-208446.889"/>
    <n v="-44410"/>
    <n v="-47800"/>
    <n v="-24850"/>
    <n v="-325506.88899999997"/>
    <n v="3239.2139999999781"/>
    <n v="9.8532392336829581E-3"/>
    <n v="11"/>
    <x v="3"/>
  </r>
  <r>
    <x v="10"/>
    <x v="3"/>
    <x v="0"/>
    <n v="59421.46"/>
    <n v="-11987.422999999999"/>
    <n v="-13490"/>
    <n v="-42590"/>
    <n v="-38840"/>
    <n v="-106907.423"/>
    <n v="-47485.962999999996"/>
    <n v="-0.79913827428676432"/>
    <n v="11"/>
    <x v="3"/>
  </r>
  <r>
    <x v="10"/>
    <x v="3"/>
    <x v="1"/>
    <n v="70367.555999999997"/>
    <n v="-59579.813999999998"/>
    <n v="-55310"/>
    <n v="-83180"/>
    <n v="-68590"/>
    <n v="-266659.81400000001"/>
    <n v="-196292.25800000003"/>
    <n v="-2.7895278613911225"/>
    <n v="11"/>
    <x v="3"/>
  </r>
  <r>
    <x v="10"/>
    <x v="3"/>
    <x v="2"/>
    <n v="84202.02"/>
    <n v="-38775.03"/>
    <n v="-15550"/>
    <n v="-47460"/>
    <n v="-18780"/>
    <n v="-120565.03"/>
    <n v="-36363.009999999995"/>
    <n v="-0.43185436643918984"/>
    <n v="11"/>
    <x v="3"/>
  </r>
  <r>
    <x v="10"/>
    <x v="3"/>
    <x v="0"/>
    <n v="19476.981999999996"/>
    <n v="-5303.2"/>
    <n v="-68930"/>
    <n v="-36210"/>
    <n v="-65510"/>
    <n v="-175953.2"/>
    <n v="-156476.21800000002"/>
    <n v="-8.0339047394509091"/>
    <n v="11"/>
    <x v="3"/>
  </r>
  <r>
    <x v="10"/>
    <x v="3"/>
    <x v="0"/>
    <n v="139593.636"/>
    <n v="-25825.085999999996"/>
    <n v="-19980"/>
    <n v="-38960"/>
    <n v="-97690"/>
    <n v="-182455.08600000001"/>
    <n v="-42861.450000000012"/>
    <n v="-0.30704444148155874"/>
    <n v="11"/>
    <x v="3"/>
  </r>
  <r>
    <x v="10"/>
    <x v="3"/>
    <x v="1"/>
    <n v="33006.309000000001"/>
    <n v="-4241.2579999999998"/>
    <n v="-87320"/>
    <n v="-24140"/>
    <n v="-69710"/>
    <n v="-185411.258"/>
    <n v="-152404.94899999999"/>
    <n v="-4.6174490155806271"/>
    <n v="11"/>
    <x v="3"/>
  </r>
  <r>
    <x v="10"/>
    <x v="3"/>
    <x v="2"/>
    <n v="37463.292999999998"/>
    <n v="-25077.262000000002"/>
    <n v="-83920"/>
    <n v="-49780"/>
    <n v="-96000"/>
    <n v="-254777.26199999999"/>
    <n v="-217313.96899999998"/>
    <n v="-5.8007172247244787"/>
    <n v="11"/>
    <x v="3"/>
  </r>
  <r>
    <x v="10"/>
    <x v="3"/>
    <x v="0"/>
    <n v="100095.583"/>
    <n v="-21511.825999999997"/>
    <n v="-43890"/>
    <n v="-38630"/>
    <n v="-36790"/>
    <n v="-140821.826"/>
    <n v="-40726.243000000002"/>
    <n v="-0.40687352807565946"/>
    <n v="11"/>
    <x v="3"/>
  </r>
  <r>
    <x v="10"/>
    <x v="3"/>
    <x v="0"/>
    <n v="361188.96099999995"/>
    <n v="-54473.348999999995"/>
    <n v="-81960"/>
    <n v="-92490"/>
    <n v="-63930"/>
    <n v="-292853.34899999999"/>
    <n v="68335.611999999965"/>
    <n v="0.18919629163306564"/>
    <n v="11"/>
    <x v="3"/>
  </r>
  <r>
    <x v="10"/>
    <x v="3"/>
    <x v="0"/>
    <n v="28925.554"/>
    <n v="-10560.906999999999"/>
    <n v="-71650"/>
    <n v="-94050"/>
    <n v="-57780"/>
    <n v="-234040.90700000001"/>
    <n v="-205115.353"/>
    <n v="-7.0911469145932351"/>
    <n v="11"/>
    <x v="3"/>
  </r>
  <r>
    <x v="10"/>
    <x v="3"/>
    <x v="1"/>
    <n v="20466.166000000001"/>
    <n v="-13266.624"/>
    <n v="-20440"/>
    <n v="-75970"/>
    <n v="-88030"/>
    <n v="-197706.62400000001"/>
    <n v="-177240.45800000001"/>
    <n v="-8.6601690810091156"/>
    <n v="11"/>
    <x v="3"/>
  </r>
  <r>
    <x v="10"/>
    <x v="3"/>
    <x v="2"/>
    <n v="687.51199999999994"/>
    <n v="-70.119"/>
    <n v="-35400"/>
    <n v="-61520"/>
    <n v="-89180"/>
    <n v="-186170.11900000001"/>
    <n v="-185482.60700000002"/>
    <n v="-269.78817387914688"/>
    <n v="11"/>
    <x v="3"/>
  </r>
  <r>
    <x v="10"/>
    <x v="3"/>
    <x v="3"/>
    <n v="334333.96499999997"/>
    <n v="-38266.332999999999"/>
    <n v="-15640"/>
    <n v="-37350"/>
    <n v="-100140"/>
    <n v="-191396.33299999998"/>
    <n v="142937.63199999998"/>
    <n v="0.42752949733958379"/>
    <n v="11"/>
    <x v="3"/>
  </r>
  <r>
    <x v="10"/>
    <x v="3"/>
    <x v="0"/>
    <n v="124941.94299999998"/>
    <n v="-52227.174999999996"/>
    <n v="-34850"/>
    <n v="-91870"/>
    <n v="-74660"/>
    <n v="-253607.17499999999"/>
    <n v="-128665.232"/>
    <n v="-1.0298001528597969"/>
    <n v="11"/>
    <x v="3"/>
  </r>
  <r>
    <x v="10"/>
    <x v="3"/>
    <x v="1"/>
    <n v="67970.755999999994"/>
    <n v="-52340.715000000004"/>
    <n v="-57730"/>
    <n v="-44030"/>
    <n v="-48820"/>
    <n v="-202920.715"/>
    <n v="-134949.959"/>
    <n v="-1.9854120645649433"/>
    <n v="11"/>
    <x v="3"/>
  </r>
  <r>
    <x v="10"/>
    <x v="3"/>
    <x v="2"/>
    <n v="1623195.4689999998"/>
    <n v="-434765.065"/>
    <n v="-85480"/>
    <n v="-42440"/>
    <n v="-81840"/>
    <n v="-644525.06499999994"/>
    <n v="978670.40399999986"/>
    <n v="0.60292825028825903"/>
    <n v="11"/>
    <x v="3"/>
  </r>
  <r>
    <x v="10"/>
    <x v="3"/>
    <x v="3"/>
    <n v="97325.654999999984"/>
    <n v="-44914.807000000001"/>
    <n v="-32460"/>
    <n v="-63990"/>
    <n v="-66370"/>
    <n v="-207734.807"/>
    <n v="-110409.15200000002"/>
    <n v="-1.1344300945110519"/>
    <n v="11"/>
    <x v="3"/>
  </r>
  <r>
    <x v="10"/>
    <x v="3"/>
    <x v="0"/>
    <n v="41446.951000000001"/>
    <n v="-19905.557000000001"/>
    <n v="-91740"/>
    <n v="-18590"/>
    <n v="-93660"/>
    <n v="-223895.557"/>
    <n v="-182448.606"/>
    <n v="-4.4019789537715335"/>
    <n v="11"/>
    <x v="3"/>
  </r>
  <r>
    <x v="10"/>
    <x v="3"/>
    <x v="1"/>
    <n v="58535.589"/>
    <n v="-34806.947"/>
    <n v="-41240"/>
    <n v="-37230"/>
    <n v="-101710"/>
    <n v="-214986.94699999999"/>
    <n v="-156451.35799999998"/>
    <n v="-2.6727561928180132"/>
    <n v="11"/>
    <x v="3"/>
  </r>
  <r>
    <x v="10"/>
    <x v="3"/>
    <x v="2"/>
    <n v="111536.77499999999"/>
    <n v="-64142.938999999991"/>
    <n v="-102440"/>
    <n v="-82590"/>
    <n v="-40780"/>
    <n v="-289952.93900000001"/>
    <n v="-178416.16400000002"/>
    <n v="-1.5996173818007562"/>
    <n v="11"/>
    <x v="3"/>
  </r>
  <r>
    <x v="10"/>
    <x v="3"/>
    <x v="3"/>
    <n v="475200.31299999997"/>
    <n v="-130718.02799999999"/>
    <n v="-104880"/>
    <n v="-66660"/>
    <n v="-44410"/>
    <n v="-346668.02799999999"/>
    <n v="128532.28499999997"/>
    <n v="0.27048021957005736"/>
    <n v="11"/>
    <x v="3"/>
  </r>
  <r>
    <x v="10"/>
    <x v="3"/>
    <x v="0"/>
    <n v="488816.14600000001"/>
    <n v="-133839.43299999999"/>
    <n v="-73440"/>
    <n v="-30230"/>
    <n v="-99580"/>
    <n v="-337089.43299999996"/>
    <n v="151726.71300000005"/>
    <n v="0.31039627934057656"/>
    <n v="11"/>
    <x v="3"/>
  </r>
  <r>
    <x v="10"/>
    <x v="3"/>
    <x v="1"/>
    <n v="9432.5979999999981"/>
    <n v="-9441.6139999999996"/>
    <n v="-64000"/>
    <n v="-85840"/>
    <n v="-44570"/>
    <n v="-203851.614"/>
    <n v="-194419.016"/>
    <n v="-20.611396351249152"/>
    <n v="11"/>
    <x v="3"/>
  </r>
  <r>
    <x v="10"/>
    <x v="3"/>
    <x v="2"/>
    <n v="691170.48"/>
    <n v="-16347.03"/>
    <n v="-91030"/>
    <n v="-97010"/>
    <n v="-18390"/>
    <n v="-222777.03"/>
    <n v="468393.44999999995"/>
    <n v="0.67768150341143041"/>
    <n v="11"/>
    <x v="3"/>
  </r>
  <r>
    <x v="10"/>
    <x v="3"/>
    <x v="3"/>
    <n v="77000.168000000005"/>
    <n v="-7957.704999999999"/>
    <n v="-65440"/>
    <n v="-96820"/>
    <n v="-63080"/>
    <n v="-233297.70499999999"/>
    <n v="-156297.53699999998"/>
    <n v="-2.029833714129039"/>
    <n v="11"/>
    <x v="3"/>
  </r>
  <r>
    <x v="10"/>
    <x v="3"/>
    <x v="0"/>
    <n v="6850288.8999999994"/>
    <n v="-493036.85199999996"/>
    <n v="-53770"/>
    <n v="-43130"/>
    <n v="-95150"/>
    <n v="-685086.85199999996"/>
    <n v="6165202.0479999995"/>
    <n v="0.89999153875101534"/>
    <n v="11"/>
    <x v="3"/>
  </r>
  <r>
    <x v="10"/>
    <x v="3"/>
    <x v="0"/>
    <n v="456219.05"/>
    <n v="-270955.81799999997"/>
    <n v="-66030"/>
    <n v="-76730"/>
    <n v="-106230"/>
    <n v="-519945.81799999997"/>
    <n v="-63726.767999999982"/>
    <n v="-0.13968458353503649"/>
    <n v="11"/>
    <x v="3"/>
  </r>
  <r>
    <x v="10"/>
    <x v="3"/>
    <x v="1"/>
    <n v="762171.88599999994"/>
    <n v="-778986.41799999995"/>
    <n v="-47290"/>
    <n v="-32160"/>
    <n v="-74860"/>
    <n v="-933296.41799999995"/>
    <n v="-171124.53200000001"/>
    <n v="-0.22452223067173069"/>
    <n v="11"/>
    <x v="3"/>
  </r>
  <r>
    <x v="10"/>
    <x v="3"/>
    <x v="2"/>
    <n v="241102.61699999997"/>
    <n v="-68829.067999999999"/>
    <n v="-93420"/>
    <n v="-38500"/>
    <n v="-14780"/>
    <n v="-215529.068"/>
    <n v="25573.54899999997"/>
    <n v="0.10606914731249048"/>
    <n v="11"/>
    <x v="3"/>
  </r>
  <r>
    <x v="10"/>
    <x v="3"/>
    <x v="0"/>
    <n v="750100.75"/>
    <n v="-390191.375"/>
    <n v="-73210"/>
    <n v="-44050"/>
    <n v="-87760"/>
    <n v="-595211.375"/>
    <n v="154889.375"/>
    <n v="0.20649142798484071"/>
    <n v="11"/>
    <x v="3"/>
  </r>
  <r>
    <x v="10"/>
    <x v="3"/>
    <x v="1"/>
    <n v="219288.43299999999"/>
    <n v="-224520.57600000003"/>
    <n v="-41190"/>
    <n v="-27100"/>
    <n v="-63320"/>
    <n v="-356130.576"/>
    <n v="-136842.14300000001"/>
    <n v="-0.62402809454158492"/>
    <n v="11"/>
    <x v="3"/>
  </r>
  <r>
    <x v="10"/>
    <x v="4"/>
    <x v="2"/>
    <n v="119701.02899999999"/>
    <n v="-277906.32799999998"/>
    <n v="-82540"/>
    <n v="-16190"/>
    <n v="-47060"/>
    <n v="-423696.32799999998"/>
    <n v="-303995.299"/>
    <n v="-2.5396214346661967"/>
    <n v="11"/>
    <x v="3"/>
  </r>
  <r>
    <x v="10"/>
    <x v="4"/>
    <x v="0"/>
    <n v="635545.88299999991"/>
    <n v="-59203.402999999991"/>
    <n v="-103980"/>
    <n v="-32530"/>
    <n v="-30570"/>
    <n v="-226283.40299999999"/>
    <n v="409262.47999999992"/>
    <n v="0.64395426191439897"/>
    <n v="11"/>
    <x v="3"/>
  </r>
  <r>
    <x v="10"/>
    <x v="4"/>
    <x v="1"/>
    <n v="15488.234999999999"/>
    <n v="-8360.1"/>
    <n v="-37280"/>
    <n v="-83030"/>
    <n v="-77230"/>
    <n v="-205900.1"/>
    <n v="-190411.86500000002"/>
    <n v="-12.293967969881658"/>
    <n v="11"/>
    <x v="3"/>
  </r>
  <r>
    <x v="10"/>
    <x v="4"/>
    <x v="2"/>
    <n v="227759.56699999998"/>
    <n v="-114446.61199999999"/>
    <n v="-47860"/>
    <n v="-85860"/>
    <n v="-54320"/>
    <n v="-302486.61199999996"/>
    <n v="-74727.044999999984"/>
    <n v="-0.32809618486849329"/>
    <n v="11"/>
    <x v="3"/>
  </r>
  <r>
    <x v="10"/>
    <x v="4"/>
    <x v="0"/>
    <n v="920258.89199999999"/>
    <n v="-779996.95200000005"/>
    <n v="-43660"/>
    <n v="-40760"/>
    <n v="-85060"/>
    <n v="-949476.95200000005"/>
    <n v="-29218.060000000056"/>
    <n v="-3.174982633039318E-2"/>
    <n v="11"/>
    <x v="3"/>
  </r>
  <r>
    <x v="10"/>
    <x v="4"/>
    <x v="0"/>
    <n v="319487.14"/>
    <n v="-250546.989"/>
    <n v="-72020"/>
    <n v="-57120"/>
    <n v="-45300"/>
    <n v="-424986.989"/>
    <n v="-105499.84899999999"/>
    <n v="-0.33021626159976264"/>
    <n v="11"/>
    <x v="3"/>
  </r>
  <r>
    <x v="10"/>
    <x v="4"/>
    <x v="0"/>
    <n v="242842.22200000001"/>
    <n v="-163339.95300000001"/>
    <n v="-93310"/>
    <n v="-92470"/>
    <n v="-38180"/>
    <n v="-387299.95299999998"/>
    <n v="-144457.73099999997"/>
    <n v="-0.59486249882856024"/>
    <n v="11"/>
    <x v="3"/>
  </r>
  <r>
    <x v="10"/>
    <x v="4"/>
    <x v="0"/>
    <n v="1335001.017"/>
    <n v="-889075.90099999995"/>
    <n v="-107080"/>
    <n v="-18730"/>
    <n v="-103980"/>
    <n v="-1118865.9010000001"/>
    <n v="216135.11599999992"/>
    <n v="0.16189883996170762"/>
    <n v="11"/>
    <x v="3"/>
  </r>
  <r>
    <x v="10"/>
    <x v="4"/>
    <x v="0"/>
    <n v="-19355.042000000001"/>
    <n v="1146.2569999999998"/>
    <n v="-101060"/>
    <n v="-47130"/>
    <n v="-75770"/>
    <n v="-222813.74299999999"/>
    <n v="-242168.78499999997"/>
    <n v="12.511922474774272"/>
    <n v="11"/>
    <x v="3"/>
  </r>
  <r>
    <x v="10"/>
    <x v="4"/>
    <x v="0"/>
    <n v="-18240.851999999999"/>
    <n v="1099.385"/>
    <n v="-61430"/>
    <n v="-105450"/>
    <n v="-93270"/>
    <n v="-259050.61499999999"/>
    <n v="-277291.467"/>
    <n v="15.201672981064702"/>
    <n v="11"/>
    <x v="3"/>
  </r>
  <r>
    <x v="10"/>
    <x v="4"/>
    <x v="0"/>
    <n v="-11615.275"/>
    <n v="633.26899999999989"/>
    <n v="-13760"/>
    <n v="-69370"/>
    <n v="-91140"/>
    <n v="-173636.731"/>
    <n v="-185252.00599999999"/>
    <n v="15.948998710749423"/>
    <n v="11"/>
    <x v="3"/>
  </r>
  <r>
    <x v="10"/>
    <x v="4"/>
    <x v="0"/>
    <n v="-26976.620999999999"/>
    <n v="15823.206"/>
    <n v="-27020"/>
    <n v="-96530"/>
    <n v="-48260"/>
    <n v="-155986.79399999999"/>
    <n v="-182963.41499999998"/>
    <n v="6.7822954920855354"/>
    <n v="11"/>
    <x v="3"/>
  </r>
  <r>
    <x v="10"/>
    <x v="4"/>
    <x v="0"/>
    <n v="2075260.4389999998"/>
    <n v="-1130652.0889999999"/>
    <n v="-24520"/>
    <n v="-103330"/>
    <n v="-72810"/>
    <n v="-1331312.0889999999"/>
    <n v="743948.34999999986"/>
    <n v="0.35848433093943827"/>
    <n v="11"/>
    <x v="3"/>
  </r>
  <r>
    <x v="10"/>
    <x v="4"/>
    <x v="0"/>
    <n v="301641.31899999996"/>
    <n v="-76048.875"/>
    <n v="-93540"/>
    <n v="-40080"/>
    <n v="-98370"/>
    <n v="-308038.875"/>
    <n v="-6397.5560000000405"/>
    <n v="-2.1209150063423644E-2"/>
    <n v="11"/>
    <x v="3"/>
  </r>
  <r>
    <x v="10"/>
    <x v="4"/>
    <x v="0"/>
    <n v="102286.20499999999"/>
    <n v="-15639.119999999997"/>
    <n v="-15390"/>
    <n v="-48470"/>
    <n v="-26040"/>
    <n v="-105539.12"/>
    <n v="-3252.9150000000081"/>
    <n v="-3.1802089050033761E-2"/>
    <n v="11"/>
    <x v="3"/>
  </r>
  <r>
    <x v="10"/>
    <x v="4"/>
    <x v="0"/>
    <n v="200827.63399999999"/>
    <n v="-41569.646999999997"/>
    <n v="-68320"/>
    <n v="-38960"/>
    <n v="-22240"/>
    <n v="-171089.647"/>
    <n v="29737.986999999994"/>
    <n v="0.14807716651185562"/>
    <n v="11"/>
    <x v="3"/>
  </r>
  <r>
    <x v="10"/>
    <x v="4"/>
    <x v="0"/>
    <n v="252529.557"/>
    <n v="-81409.425999999992"/>
    <n v="-101310"/>
    <n v="-105890"/>
    <n v="-21940"/>
    <n v="-310549.42599999998"/>
    <n v="-58019.868999999977"/>
    <n v="-0.22975476490460867"/>
    <n v="11"/>
    <x v="3"/>
  </r>
  <r>
    <x v="10"/>
    <x v="4"/>
    <x v="0"/>
    <n v="630457.59"/>
    <n v="-956179.1889999999"/>
    <n v="-94510"/>
    <n v="-63440"/>
    <n v="-41840"/>
    <n v="-1155969.1889999998"/>
    <n v="-525511.59899999981"/>
    <n v="-0.83353996737512481"/>
    <n v="11"/>
    <x v="3"/>
  </r>
  <r>
    <x v="10"/>
    <x v="4"/>
    <x v="0"/>
    <n v="284541.45299999998"/>
    <n v="-418569.08799999993"/>
    <n v="-81450"/>
    <n v="-35720"/>
    <n v="-92240"/>
    <n v="-627979.08799999999"/>
    <n v="-343437.63500000001"/>
    <n v="-1.2069862980561923"/>
    <n v="11"/>
    <x v="3"/>
  </r>
  <r>
    <x v="10"/>
    <x v="4"/>
    <x v="0"/>
    <n v="10957.583000000001"/>
    <n v="-18369.609999999997"/>
    <n v="-78240"/>
    <n v="-76510"/>
    <n v="-78230"/>
    <n v="-251349.61"/>
    <n v="-240392.02699999997"/>
    <n v="-21.938417167362545"/>
    <n v="11"/>
    <x v="3"/>
  </r>
  <r>
    <x v="10"/>
    <x v="4"/>
    <x v="0"/>
    <n v="-58128.405999999995"/>
    <n v="40.788999999999994"/>
    <n v="-28330"/>
    <n v="-46320"/>
    <n v="-56700"/>
    <n v="-131309.21100000001"/>
    <n v="-189437.617"/>
    <n v="3.2589508303393013"/>
    <n v="11"/>
    <x v="3"/>
  </r>
  <r>
    <x v="10"/>
    <x v="4"/>
    <x v="0"/>
    <n v="125171.298"/>
    <n v="-5441.3519999999999"/>
    <n v="-91420"/>
    <n v="-100860"/>
    <n v="-48510"/>
    <n v="-246231.35200000001"/>
    <n v="-121060.05400000002"/>
    <n v="-0.9671550581827475"/>
    <n v="11"/>
    <x v="3"/>
  </r>
  <r>
    <x v="10"/>
    <x v="4"/>
    <x v="0"/>
    <n v="359088.85599999997"/>
    <n v="-10561.137999999999"/>
    <n v="-71240"/>
    <n v="-12560"/>
    <n v="-97130"/>
    <n v="-191491.13800000001"/>
    <n v="167597.71799999996"/>
    <n v="0.46673049079529211"/>
    <n v="11"/>
    <x v="3"/>
  </r>
  <r>
    <x v="10"/>
    <x v="4"/>
    <x v="0"/>
    <n v="1599896.13"/>
    <n v="-78558.83"/>
    <n v="-70220"/>
    <n v="-34960"/>
    <n v="-84220"/>
    <n v="-267958.83"/>
    <n v="1331937.2999999998"/>
    <n v="0.83251485832395877"/>
    <n v="11"/>
    <x v="3"/>
  </r>
  <r>
    <x v="10"/>
    <x v="4"/>
    <x v="0"/>
    <n v="440708.38"/>
    <n v="-56938.063000000002"/>
    <n v="-14080"/>
    <n v="-77980"/>
    <n v="-18260"/>
    <n v="-167258.06299999999"/>
    <n v="273450.31700000004"/>
    <n v="0.6204790501147267"/>
    <n v="11"/>
    <x v="3"/>
  </r>
  <r>
    <x v="10"/>
    <x v="4"/>
    <x v="0"/>
    <n v="435946.58799999993"/>
    <n v="-44634.932999999997"/>
    <n v="-37990"/>
    <n v="-74250"/>
    <n v="-66940"/>
    <n v="-223814.93299999999"/>
    <n v="212131.65499999994"/>
    <n v="0.48660010386409991"/>
    <n v="11"/>
    <x v="3"/>
  </r>
  <r>
    <x v="10"/>
    <x v="4"/>
    <x v="0"/>
    <n v="5348699.7969999993"/>
    <n v="-492657.66200000001"/>
    <n v="-94020"/>
    <n v="-15900"/>
    <n v="-28930"/>
    <n v="-631507.66200000001"/>
    <n v="4717192.1349999998"/>
    <n v="0.88193249089167391"/>
    <n v="11"/>
    <x v="3"/>
  </r>
  <r>
    <x v="10"/>
    <x v="4"/>
    <x v="0"/>
    <n v="638484.64399999997"/>
    <n v="-85551.297999999995"/>
    <n v="-100090"/>
    <n v="-68930"/>
    <n v="-70270"/>
    <n v="-324841.29800000001"/>
    <n v="313643.34599999996"/>
    <n v="0.49123083686880337"/>
    <n v="11"/>
    <x v="3"/>
  </r>
  <r>
    <x v="10"/>
    <x v="4"/>
    <x v="0"/>
    <n v="701474.62"/>
    <n v="-58429.216999999997"/>
    <n v="-69560"/>
    <n v="-47070"/>
    <n v="-61980"/>
    <n v="-237039.217"/>
    <n v="464435.40299999999"/>
    <n v="0.66208440014551062"/>
    <n v="11"/>
    <x v="3"/>
  </r>
  <r>
    <x v="10"/>
    <x v="4"/>
    <x v="0"/>
    <n v="632412.78799999994"/>
    <n v="-51313.800999999999"/>
    <n v="-83990"/>
    <n v="-48100"/>
    <n v="-27140"/>
    <n v="-210543.80100000001"/>
    <n v="421868.98699999996"/>
    <n v="0.66707852055641859"/>
    <n v="11"/>
    <x v="3"/>
  </r>
  <r>
    <x v="10"/>
    <x v="4"/>
    <x v="1"/>
    <n v="380157.701"/>
    <n v="-23655.470999999998"/>
    <n v="-32370"/>
    <n v="-94910"/>
    <n v="-75610"/>
    <n v="-226545.47099999999"/>
    <n v="153612.23000000001"/>
    <n v="0.40407501833035342"/>
    <n v="11"/>
    <x v="3"/>
  </r>
  <r>
    <x v="10"/>
    <x v="4"/>
    <x v="2"/>
    <n v="1213794.6169999999"/>
    <n v="-61295.408999999992"/>
    <n v="-78740"/>
    <n v="-56430"/>
    <n v="-63200"/>
    <n v="-259665.40899999999"/>
    <n v="954129.20799999987"/>
    <n v="0.78607137866389132"/>
    <n v="11"/>
    <x v="3"/>
  </r>
  <r>
    <x v="10"/>
    <x v="4"/>
    <x v="0"/>
    <n v="2330490.645"/>
    <n v="-121324.70699999998"/>
    <n v="-41880"/>
    <n v="-21270"/>
    <n v="-45840"/>
    <n v="-230314.70699999999"/>
    <n v="2100175.9380000001"/>
    <n v="0.90117329692177339"/>
    <n v="11"/>
    <x v="3"/>
  </r>
  <r>
    <x v="10"/>
    <x v="4"/>
    <x v="0"/>
    <n v="1438531.4789999998"/>
    <n v="-90980.203999999998"/>
    <n v="-73880"/>
    <n v="-86800"/>
    <n v="-45630"/>
    <n v="-297290.20400000003"/>
    <n v="1141241.2749999999"/>
    <n v="0.79333771395349495"/>
    <n v="11"/>
    <x v="3"/>
  </r>
  <r>
    <x v="10"/>
    <x v="4"/>
    <x v="0"/>
    <n v="119767.92099999999"/>
    <n v="-199102.883"/>
    <n v="-65740"/>
    <n v="-23770"/>
    <n v="-64330"/>
    <n v="-352942.88300000003"/>
    <n v="-233174.96200000006"/>
    <n v="-1.9468899522769547"/>
    <n v="11"/>
    <x v="3"/>
  </r>
  <r>
    <x v="10"/>
    <x v="4"/>
    <x v="0"/>
    <n v="241601.96199999997"/>
    <n v="-398205.766"/>
    <n v="-85950"/>
    <n v="-74190"/>
    <n v="-46790"/>
    <n v="-605135.76600000006"/>
    <n v="-363533.80400000012"/>
    <n v="-1.5046806780484678"/>
    <n v="11"/>
    <x v="3"/>
  </r>
  <r>
    <x v="10"/>
    <x v="4"/>
    <x v="0"/>
    <n v="362096.32199999999"/>
    <n v="-596322.59400000004"/>
    <n v="-71820"/>
    <n v="-42400"/>
    <n v="-95920"/>
    <n v="-806462.59400000004"/>
    <n v="-444366.27200000006"/>
    <n v="-1.2272045999959096"/>
    <n v="11"/>
    <x v="3"/>
  </r>
  <r>
    <x v="10"/>
    <x v="4"/>
    <x v="1"/>
    <n v="361351.19999999995"/>
    <n v="-625419.92099999997"/>
    <n v="-16850"/>
    <n v="-50460"/>
    <n v="-24970"/>
    <n v="-717699.92099999997"/>
    <n v="-356348.72100000002"/>
    <n v="-0.9861561854506089"/>
    <n v="11"/>
    <x v="3"/>
  </r>
  <r>
    <x v="10"/>
    <x v="4"/>
    <x v="2"/>
    <n v="-173.27099999999999"/>
    <n v="188.86699999999999"/>
    <n v="-88360"/>
    <n v="-24970"/>
    <n v="-61810"/>
    <n v="-174951.133"/>
    <n v="-175124.40400000001"/>
    <n v="1010.696562032885"/>
    <n v="11"/>
    <x v="3"/>
  </r>
  <r>
    <x v="10"/>
    <x v="4"/>
    <x v="0"/>
    <n v="138164.70499999999"/>
    <n v="-82275.150999999998"/>
    <n v="-108040"/>
    <n v="-92820"/>
    <n v="-62360"/>
    <n v="-345495.15100000001"/>
    <n v="-207330.44600000003"/>
    <n v="-1.5006035441540591"/>
    <n v="11"/>
    <x v="3"/>
  </r>
  <r>
    <x v="10"/>
    <x v="4"/>
    <x v="0"/>
    <n v="205859.39499999996"/>
    <n v="-127106.091"/>
    <n v="-92870"/>
    <n v="-98970"/>
    <n v="-62450"/>
    <n v="-381396.09100000001"/>
    <n v="-175536.69600000005"/>
    <n v="-0.85270189393104978"/>
    <n v="11"/>
    <x v="3"/>
  </r>
  <r>
    <x v="10"/>
    <x v="4"/>
    <x v="0"/>
    <n v="127878.41499999999"/>
    <n v="-112339.24099999999"/>
    <n v="-71710"/>
    <n v="-96700"/>
    <n v="-71450"/>
    <n v="-352199.24099999998"/>
    <n v="-224320.826"/>
    <n v="-1.7541727116339376"/>
    <n v="11"/>
    <x v="3"/>
  </r>
  <r>
    <x v="10"/>
    <x v="4"/>
    <x v="1"/>
    <n v="55340.928999999996"/>
    <n v="-78107.714999999997"/>
    <n v="-76720"/>
    <n v="-35180"/>
    <n v="-42650"/>
    <n v="-232657.715"/>
    <n v="-177316.78599999999"/>
    <n v="-3.2040804013246689"/>
    <n v="11"/>
    <x v="3"/>
  </r>
  <r>
    <x v="10"/>
    <x v="4"/>
    <x v="2"/>
    <n v="27631.429"/>
    <n v="-15892.793"/>
    <n v="-83220"/>
    <n v="-21170"/>
    <n v="-83860"/>
    <n v="-204142.79300000001"/>
    <n v="-176511.364"/>
    <n v="-6.3880649820897792"/>
    <n v="11"/>
    <x v="3"/>
  </r>
  <r>
    <x v="10"/>
    <x v="4"/>
    <x v="0"/>
    <n v="80644.914000000004"/>
    <n v="-45181.667999999998"/>
    <n v="-29640"/>
    <n v="-49610"/>
    <n v="-30020"/>
    <n v="-154451.66800000001"/>
    <n v="-73806.754000000001"/>
    <n v="-0.91520655598938327"/>
    <n v="11"/>
    <x v="3"/>
  </r>
  <r>
    <x v="10"/>
    <x v="4"/>
    <x v="0"/>
    <n v="22716.056999999997"/>
    <n v="-7865.0180000000009"/>
    <n v="-30790"/>
    <n v="-103960"/>
    <n v="-82400"/>
    <n v="-225015.01800000001"/>
    <n v="-202298.96100000001"/>
    <n v="-8.9055491012370691"/>
    <n v="11"/>
    <x v="3"/>
  </r>
  <r>
    <x v="10"/>
    <x v="4"/>
    <x v="1"/>
    <n v="24687.039999999997"/>
    <n v="-14078.644999999999"/>
    <n v="-74850"/>
    <n v="-30880"/>
    <n v="-27260"/>
    <n v="-147068.64499999999"/>
    <n v="-122381.605"/>
    <n v="-4.9573219389606855"/>
    <n v="11"/>
    <x v="3"/>
  </r>
  <r>
    <x v="10"/>
    <x v="4"/>
    <x v="2"/>
    <n v="95849.032999999996"/>
    <n v="-51188.2"/>
    <n v="-57330"/>
    <n v="-52950"/>
    <n v="-20720"/>
    <n v="-182188.2"/>
    <n v="-86339.167000000016"/>
    <n v="-0.90078286966129351"/>
    <n v="11"/>
    <x v="3"/>
  </r>
  <r>
    <x v="10"/>
    <x v="4"/>
    <x v="0"/>
    <n v="20581.106"/>
    <n v="-11218.55"/>
    <n v="-70110"/>
    <n v="-94580"/>
    <n v="-35870"/>
    <n v="-211778.55"/>
    <n v="-191197.44399999999"/>
    <n v="-9.2899499181433693"/>
    <n v="11"/>
    <x v="3"/>
  </r>
  <r>
    <x v="10"/>
    <x v="4"/>
    <x v="0"/>
    <n v="-1842.0359999999998"/>
    <n v="1017.7859999999998"/>
    <n v="-29190"/>
    <n v="-57070"/>
    <n v="-76340"/>
    <n v="-161582.21400000001"/>
    <n v="-163424.25"/>
    <n v="88.719357276405034"/>
    <n v="11"/>
    <x v="3"/>
  </r>
  <r>
    <x v="10"/>
    <x v="4"/>
    <x v="0"/>
    <n v="98435.379000000001"/>
    <n v="-50354.114999999998"/>
    <n v="-83540"/>
    <n v="-99380"/>
    <n v="-32840"/>
    <n v="-266114.11499999999"/>
    <n v="-167678.73599999998"/>
    <n v="-1.7034397358291269"/>
    <n v="11"/>
    <x v="3"/>
  </r>
  <r>
    <x v="10"/>
    <x v="4"/>
    <x v="1"/>
    <n v="97715.071999999986"/>
    <n v="-82851.258000000002"/>
    <n v="-21570"/>
    <n v="-38410"/>
    <n v="-14080"/>
    <n v="-156911.258"/>
    <n v="-59196.186000000016"/>
    <n v="-0.60580404627855189"/>
    <n v="11"/>
    <x v="3"/>
  </r>
  <r>
    <x v="10"/>
    <x v="4"/>
    <x v="2"/>
    <n v="51929.016999999993"/>
    <n v="-55676.158999999992"/>
    <n v="-53700"/>
    <n v="-47210"/>
    <n v="-68400"/>
    <n v="-224986.15899999999"/>
    <n v="-173057.14199999999"/>
    <n v="-3.3325711133719325"/>
    <n v="11"/>
    <x v="3"/>
  </r>
  <r>
    <x v="10"/>
    <x v="4"/>
    <x v="3"/>
    <n v="143042.81599999999"/>
    <n v="-57424.961999999985"/>
    <n v="-105630"/>
    <n v="-84420"/>
    <n v="-97000"/>
    <n v="-344474.962"/>
    <n v="-201432.14600000001"/>
    <n v="-1.4081947743534358"/>
    <n v="11"/>
    <x v="3"/>
  </r>
  <r>
    <x v="10"/>
    <x v="4"/>
    <x v="0"/>
    <n v="-16072.825999999999"/>
    <n v="8386.518"/>
    <n v="-74100"/>
    <n v="-64130"/>
    <n v="-61050"/>
    <n v="-190893.48199999999"/>
    <n v="-206966.30799999999"/>
    <n v="12.876783958216185"/>
    <n v="11"/>
    <x v="3"/>
  </r>
  <r>
    <x v="10"/>
    <x v="4"/>
    <x v="1"/>
    <n v="-1706.0609999999999"/>
    <n v="611.75099999999998"/>
    <n v="-43250"/>
    <n v="-16530"/>
    <n v="-46600"/>
    <n v="-105768.249"/>
    <n v="-107474.31"/>
    <n v="62.995584565850812"/>
    <n v="11"/>
    <x v="3"/>
  </r>
  <r>
    <x v="10"/>
    <x v="4"/>
    <x v="2"/>
    <n v="13054.698999999999"/>
    <n v="-15136.148999999999"/>
    <n v="-27150"/>
    <n v="-95220"/>
    <n v="-16530"/>
    <n v="-154036.149"/>
    <n v="-140981.45000000001"/>
    <n v="-10.799287674116426"/>
    <n v="11"/>
    <x v="3"/>
  </r>
  <r>
    <x v="10"/>
    <x v="4"/>
    <x v="3"/>
    <n v="834097.76099999994"/>
    <n v="-153860.91699999999"/>
    <n v="-38110"/>
    <n v="-95010"/>
    <n v="-104030"/>
    <n v="-391010.91700000002"/>
    <n v="443086.84399999992"/>
    <n v="0.53121692050675573"/>
    <n v="11"/>
    <x v="3"/>
  </r>
  <r>
    <x v="10"/>
    <x v="4"/>
    <x v="0"/>
    <n v="42568.875999999997"/>
    <n v="-14480.535999999998"/>
    <n v="-33860"/>
    <n v="-70220"/>
    <n v="-102920"/>
    <n v="-221480.53599999999"/>
    <n v="-178911.66"/>
    <n v="-4.2028748891561056"/>
    <n v="11"/>
    <x v="3"/>
  </r>
  <r>
    <x v="10"/>
    <x v="4"/>
    <x v="1"/>
    <n v="81801.971999999994"/>
    <n v="-20938.574999999997"/>
    <n v="-23390"/>
    <n v="-46170"/>
    <n v="-45850"/>
    <n v="-136348.57500000001"/>
    <n v="-54546.603000000017"/>
    <n v="-0.66681281228770406"/>
    <n v="11"/>
    <x v="3"/>
  </r>
  <r>
    <x v="10"/>
    <x v="4"/>
    <x v="2"/>
    <n v="95883.403000000006"/>
    <n v="-142100.84"/>
    <n v="-60670"/>
    <n v="-57840"/>
    <n v="-44360"/>
    <n v="-304970.83999999997"/>
    <n v="-209087.43699999998"/>
    <n v="-2.180642639477449"/>
    <n v="11"/>
    <x v="3"/>
  </r>
  <r>
    <x v="10"/>
    <x v="4"/>
    <x v="3"/>
    <n v="19791.232999999997"/>
    <n v="-1865.5350000000001"/>
    <n v="-95380"/>
    <n v="-37590"/>
    <n v="-52390"/>
    <n v="-187225.535"/>
    <n v="-167434.302"/>
    <n v="-8.4600237893212622"/>
    <n v="11"/>
    <x v="3"/>
  </r>
  <r>
    <x v="10"/>
    <x v="4"/>
    <x v="0"/>
    <n v="129215.674"/>
    <n v="-70424.815999999992"/>
    <n v="-20980"/>
    <n v="-52360"/>
    <n v="-16240"/>
    <n v="-160004.81599999999"/>
    <n v="-30789.141999999993"/>
    <n v="-0.23827714585151638"/>
    <n v="11"/>
    <x v="3"/>
  </r>
  <r>
    <x v="10"/>
    <x v="4"/>
    <x v="1"/>
    <n v="96388.291999999987"/>
    <n v="-62675.584999999999"/>
    <n v="-72740"/>
    <n v="-80950"/>
    <n v="-28430"/>
    <n v="-244795.58499999999"/>
    <n v="-148407.29300000001"/>
    <n v="-1.5396817385248409"/>
    <n v="11"/>
    <x v="3"/>
  </r>
  <r>
    <x v="10"/>
    <x v="4"/>
    <x v="2"/>
    <n v="181812.74299999999"/>
    <n v="-101856.636"/>
    <n v="-63570"/>
    <n v="-60720"/>
    <n v="-77850"/>
    <n v="-303996.636"/>
    <n v="-122183.89300000001"/>
    <n v="-0.67203151431470354"/>
    <n v="11"/>
    <x v="3"/>
  </r>
  <r>
    <x v="10"/>
    <x v="4"/>
    <x v="3"/>
    <n v="391730.22"/>
    <n v="-205357.23599999998"/>
    <n v="-74460"/>
    <n v="-56180"/>
    <n v="-75070"/>
    <n v="-411067.23599999998"/>
    <n v="-19337.016000000003"/>
    <n v="-4.9363094836032829E-2"/>
    <n v="11"/>
    <x v="3"/>
  </r>
  <r>
    <x v="10"/>
    <x v="4"/>
    <x v="0"/>
    <n v="528969.098"/>
    <n v="-302362.984"/>
    <n v="-63330"/>
    <n v="-41770"/>
    <n v="-34650"/>
    <n v="-442112.984"/>
    <n v="86856.114000000001"/>
    <n v="0.16419884323753067"/>
    <n v="11"/>
    <x v="3"/>
  </r>
  <r>
    <x v="10"/>
    <x v="4"/>
    <x v="0"/>
    <n v="413359.48499999999"/>
    <n v="-159360.70499999999"/>
    <n v="-101370"/>
    <n v="-71260"/>
    <n v="-19580"/>
    <n v="-351570.70499999996"/>
    <n v="61788.780000000028"/>
    <n v="0.14947952627723066"/>
    <n v="11"/>
    <x v="3"/>
  </r>
  <r>
    <x v="10"/>
    <x v="4"/>
    <x v="1"/>
    <n v="382458.38399999996"/>
    <n v="-211421.45500000002"/>
    <n v="-56990"/>
    <n v="-12800"/>
    <n v="-57430"/>
    <n v="-338641.45500000002"/>
    <n v="43816.928999999946"/>
    <n v="0.11456652758329897"/>
    <n v="11"/>
    <x v="3"/>
  </r>
  <r>
    <x v="10"/>
    <x v="4"/>
    <x v="2"/>
    <n v="376936.43399999995"/>
    <n v="-228060.399"/>
    <n v="-100180"/>
    <n v="-78310"/>
    <n v="-14570"/>
    <n v="-421120.39899999998"/>
    <n v="-44183.965000000026"/>
    <n v="-0.11721861039307235"/>
    <n v="11"/>
    <x v="3"/>
  </r>
  <r>
    <x v="10"/>
    <x v="4"/>
    <x v="0"/>
    <n v="282156.28699999995"/>
    <n v="-120681.63799999999"/>
    <n v="-97240"/>
    <n v="-77960"/>
    <n v="-41620"/>
    <n v="-337501.63799999998"/>
    <n v="-55345.351000000024"/>
    <n v="-0.19615140101414799"/>
    <n v="11"/>
    <x v="3"/>
  </r>
  <r>
    <x v="10"/>
    <x v="4"/>
    <x v="1"/>
    <n v="716522.28899999999"/>
    <n v="-449941.30300000001"/>
    <n v="-14980"/>
    <n v="-19200"/>
    <n v="-105230"/>
    <n v="-589351.30300000007"/>
    <n v="127170.98599999992"/>
    <n v="0.17748364280123591"/>
    <n v="11"/>
    <x v="3"/>
  </r>
  <r>
    <x v="10"/>
    <x v="4"/>
    <x v="2"/>
    <n v="712797.67999999993"/>
    <n v="-454796.97900000005"/>
    <n v="-89150"/>
    <n v="-47020"/>
    <n v="-95860"/>
    <n v="-686826.97900000005"/>
    <n v="25970.700999999885"/>
    <n v="3.6434884299847731E-2"/>
    <n v="11"/>
    <x v="3"/>
  </r>
  <r>
    <x v="10"/>
    <x v="4"/>
    <x v="0"/>
    <n v="179060.80499999999"/>
    <n v="-65063.466999999997"/>
    <n v="-59310"/>
    <n v="-104240"/>
    <n v="-15140"/>
    <n v="-243753.467"/>
    <n v="-64692.662000000011"/>
    <n v="-0.36128879237418826"/>
    <n v="11"/>
    <x v="3"/>
  </r>
  <r>
    <x v="10"/>
    <x v="4"/>
    <x v="1"/>
    <n v="28733.319999999996"/>
    <n v="-129753.799"/>
    <n v="-37070"/>
    <n v="-77300"/>
    <n v="-50150"/>
    <n v="-294273.799"/>
    <n v="-265540.47899999999"/>
    <n v="-9.2415522814627771"/>
    <n v="11"/>
    <x v="3"/>
  </r>
  <r>
    <x v="10"/>
    <x v="4"/>
    <x v="2"/>
    <n v="2172640.7430000002"/>
    <n v="-3772248.165"/>
    <n v="-93860"/>
    <n v="-50230"/>
    <n v="-53070"/>
    <n v="-3969408.165"/>
    <n v="-1796767.4219999998"/>
    <n v="-0.8269970209244113"/>
    <n v="11"/>
    <x v="3"/>
  </r>
  <r>
    <x v="10"/>
    <x v="4"/>
    <x v="0"/>
    <n v="12152.98"/>
    <n v="-6960.2749999999996"/>
    <n v="-39940"/>
    <n v="-97660"/>
    <n v="-67050"/>
    <n v="-211610.27499999999"/>
    <n v="-199457.29499999998"/>
    <n v="-16.41221288934895"/>
    <n v="11"/>
    <x v="3"/>
  </r>
  <r>
    <x v="10"/>
    <x v="4"/>
    <x v="0"/>
    <n v="18552.400999999998"/>
    <n v="-10202.548999999999"/>
    <n v="-102050"/>
    <n v="-22500"/>
    <n v="-108170"/>
    <n v="-242922.549"/>
    <n v="-224370.14799999999"/>
    <n v="-12.093860411921886"/>
    <n v="11"/>
    <x v="3"/>
  </r>
  <r>
    <x v="10"/>
    <x v="4"/>
    <x v="0"/>
    <n v="25704958.320999999"/>
    <n v="-1305104.7449999999"/>
    <n v="-79560"/>
    <n v="-51740"/>
    <n v="-74220"/>
    <n v="-1510624.7449999999"/>
    <n v="24194333.575999998"/>
    <n v="0.94123216516690955"/>
    <n v="11"/>
    <x v="3"/>
  </r>
  <r>
    <x v="10"/>
    <x v="4"/>
    <x v="0"/>
    <n v="15724.505999999999"/>
    <n v="-53044.067999999992"/>
    <n v="-26930"/>
    <n v="-43400"/>
    <n v="-45610"/>
    <n v="-168984.068"/>
    <n v="-153259.56200000001"/>
    <n v="-9.7465422443159753"/>
    <n v="11"/>
    <x v="3"/>
  </r>
  <r>
    <x v="10"/>
    <x v="4"/>
    <x v="0"/>
    <n v="14294.931"/>
    <n v="-20110.649999999998"/>
    <n v="-103400"/>
    <n v="-46530"/>
    <n v="-20830"/>
    <n v="-190870.65"/>
    <n v="-176575.71899999998"/>
    <n v="-12.35233097662381"/>
    <n v="11"/>
    <x v="3"/>
  </r>
  <r>
    <x v="10"/>
    <x v="4"/>
    <x v="0"/>
    <n v="39659.682999999997"/>
    <n v="-21615.859999999997"/>
    <n v="-56430"/>
    <n v="-54600"/>
    <n v="-103530"/>
    <n v="-236175.86"/>
    <n v="-196516.177"/>
    <n v="-4.9550617184711241"/>
    <n v="11"/>
    <x v="3"/>
  </r>
  <r>
    <x v="10"/>
    <x v="4"/>
    <x v="0"/>
    <n v="11645.045999999998"/>
    <n v="-9985.3950000000004"/>
    <n v="-24390"/>
    <n v="-91890"/>
    <n v="-82090"/>
    <n v="-208355.39499999999"/>
    <n v="-196710.34899999999"/>
    <n v="-16.892191666739659"/>
    <n v="11"/>
    <x v="3"/>
  </r>
  <r>
    <x v="10"/>
    <x v="4"/>
    <x v="0"/>
    <n v="84741.23"/>
    <n v="-14070.314999999997"/>
    <n v="-33140"/>
    <n v="-20650"/>
    <n v="-51620"/>
    <n v="-119480.315"/>
    <n v="-34739.085000000006"/>
    <n v="-0.40994312921820947"/>
    <n v="11"/>
    <x v="3"/>
  </r>
  <r>
    <x v="10"/>
    <x v="4"/>
    <x v="0"/>
    <n v="24645.865999999998"/>
    <n v="-21286.817999999999"/>
    <n v="-72160"/>
    <n v="-20670"/>
    <n v="-78890"/>
    <n v="-193006.818"/>
    <n v="-168360.95199999999"/>
    <n v="-6.8312045517085913"/>
    <n v="11"/>
    <x v="3"/>
  </r>
  <r>
    <x v="10"/>
    <x v="4"/>
    <x v="0"/>
    <n v="146332.94899999999"/>
    <n v="-83637.455999999991"/>
    <n v="-47700"/>
    <n v="-80530"/>
    <n v="-77330"/>
    <n v="-289197.45600000001"/>
    <n v="-142864.50700000001"/>
    <n v="-0.97629760061761628"/>
    <n v="11"/>
    <x v="3"/>
  </r>
  <r>
    <x v="10"/>
    <x v="4"/>
    <x v="0"/>
    <n v="125285.16699999999"/>
    <n v="-31506.747999999996"/>
    <n v="-37480"/>
    <n v="-63830"/>
    <n v="-19070"/>
    <n v="-151886.74799999999"/>
    <n v="-26601.581000000006"/>
    <n v="-0.21232825590598453"/>
    <n v="11"/>
    <x v="3"/>
  </r>
  <r>
    <x v="10"/>
    <x v="4"/>
    <x v="0"/>
    <n v="296242.21199999994"/>
    <n v="-35019.74"/>
    <n v="-77730"/>
    <n v="-66050"/>
    <n v="-94050"/>
    <n v="-272849.74"/>
    <n v="23392.471999999951"/>
    <n v="7.8964006655472707E-2"/>
    <n v="11"/>
    <x v="3"/>
  </r>
  <r>
    <x v="10"/>
    <x v="4"/>
    <x v="0"/>
    <n v="78385.978999999992"/>
    <n v="-17354.329999999998"/>
    <n v="-35820"/>
    <n v="-25370"/>
    <n v="-64900"/>
    <n v="-143444.32999999999"/>
    <n v="-65058.350999999995"/>
    <n v="-0.82997433762994788"/>
    <n v="11"/>
    <x v="3"/>
  </r>
  <r>
    <x v="10"/>
    <x v="4"/>
    <x v="0"/>
    <n v="184546.04699999999"/>
    <n v="-53833.149999999994"/>
    <n v="-93290"/>
    <n v="-102450"/>
    <n v="-105120"/>
    <n v="-354693.15"/>
    <n v="-170147.10300000003"/>
    <n v="-0.92197641599985092"/>
    <n v="11"/>
    <x v="3"/>
  </r>
  <r>
    <x v="10"/>
    <x v="4"/>
    <x v="0"/>
    <n v="208290.90099999998"/>
    <n v="-59437.224000000002"/>
    <n v="-81630"/>
    <n v="-77730"/>
    <n v="-15280"/>
    <n v="-234077.22399999999"/>
    <n v="-25786.323000000004"/>
    <n v="-0.12379956530122267"/>
    <n v="11"/>
    <x v="3"/>
  </r>
  <r>
    <x v="10"/>
    <x v="4"/>
    <x v="0"/>
    <n v="25460.763999999996"/>
    <n v="-41110.670999999995"/>
    <n v="-16530"/>
    <n v="-24410"/>
    <n v="-53710"/>
    <n v="-135760.671"/>
    <n v="-110299.90700000001"/>
    <n v="-4.3321522873390617"/>
    <n v="11"/>
    <x v="3"/>
  </r>
  <r>
    <x v="10"/>
    <x v="4"/>
    <x v="0"/>
    <n v="2380.4829999999997"/>
    <n v="-2052.0919999999996"/>
    <n v="-83860"/>
    <n v="-31330"/>
    <n v="-98880"/>
    <n v="-216122.092"/>
    <n v="-213741.609"/>
    <n v="-89.789176818317969"/>
    <n v="11"/>
    <x v="3"/>
  </r>
  <r>
    <x v="10"/>
    <x v="4"/>
    <x v="0"/>
    <n v="610815.74399999995"/>
    <n v="-119492.44299999998"/>
    <n v="-30810"/>
    <n v="-77490"/>
    <n v="-35880"/>
    <n v="-263672.44299999997"/>
    <n v="347143.30099999998"/>
    <n v="0.56832736289128793"/>
    <n v="11"/>
    <x v="3"/>
  </r>
  <r>
    <x v="10"/>
    <x v="4"/>
    <x v="0"/>
    <n v="367891.88099999994"/>
    <n v="-50662.087"/>
    <n v="-26340"/>
    <n v="-69530"/>
    <n v="-52740"/>
    <n v="-199272.087"/>
    <n v="168619.79399999994"/>
    <n v="0.45834062317890611"/>
    <n v="11"/>
    <x v="3"/>
  </r>
  <r>
    <x v="10"/>
    <x v="4"/>
    <x v="0"/>
    <n v="153052.641"/>
    <n v="-76157.542999999991"/>
    <n v="-38760"/>
    <n v="-64690"/>
    <n v="-73650"/>
    <n v="-253257.54300000001"/>
    <n v="-100204.902"/>
    <n v="-0.65470874168058291"/>
    <n v="11"/>
    <x v="3"/>
  </r>
  <r>
    <x v="10"/>
    <x v="4"/>
    <x v="0"/>
    <n v="15550.849999999999"/>
    <n v="-12844.769"/>
    <n v="-83250"/>
    <n v="-31860"/>
    <n v="-92750"/>
    <n v="-220704.769"/>
    <n v="-205153.91899999999"/>
    <n v="-13.192456939652818"/>
    <n v="11"/>
    <x v="3"/>
  </r>
  <r>
    <x v="10"/>
    <x v="4"/>
    <x v="0"/>
    <n v="495005.54599999997"/>
    <n v="-182734.524"/>
    <n v="-77750"/>
    <n v="-86410"/>
    <n v="-78060"/>
    <n v="-424954.52399999998"/>
    <n v="70051.021999999997"/>
    <n v="0.14151563061477296"/>
    <n v="11"/>
    <x v="3"/>
  </r>
  <r>
    <x v="10"/>
    <x v="4"/>
    <x v="0"/>
    <n v="434304.29699999996"/>
    <n v="-328964.83199999999"/>
    <n v="-40250"/>
    <n v="-18270"/>
    <n v="-104140"/>
    <n v="-491624.83199999999"/>
    <n v="-57320.535000000033"/>
    <n v="-0.13198242659800355"/>
    <n v="11"/>
    <x v="3"/>
  </r>
  <r>
    <x v="10"/>
    <x v="4"/>
    <x v="0"/>
    <n v="463502.78799999994"/>
    <n v="-196545.22999999995"/>
    <n v="-89510"/>
    <n v="-33710"/>
    <n v="-38420"/>
    <n v="-358185.23"/>
    <n v="105317.55799999996"/>
    <n v="0.22722098059958157"/>
    <n v="11"/>
    <x v="3"/>
  </r>
  <r>
    <x v="10"/>
    <x v="4"/>
    <x v="0"/>
    <n v="12280.254000000001"/>
    <n v="-35814.274999999994"/>
    <n v="-19890"/>
    <n v="-63790"/>
    <n v="-95750"/>
    <n v="-215244.27499999999"/>
    <n v="-202964.02100000001"/>
    <n v="-16.52767288038179"/>
    <n v="11"/>
    <x v="3"/>
  </r>
  <r>
    <x v="10"/>
    <x v="4"/>
    <x v="0"/>
    <n v="2280341.6719999998"/>
    <n v="-592485.91499999992"/>
    <n v="-20650"/>
    <n v="-50140"/>
    <n v="-55980"/>
    <n v="-719255.91499999992"/>
    <n v="1561085.7569999998"/>
    <n v="0.6845841463883926"/>
    <n v="11"/>
    <x v="3"/>
  </r>
  <r>
    <x v="10"/>
    <x v="4"/>
    <x v="1"/>
    <n v="6854115.835"/>
    <n v="-41545.286999999997"/>
    <n v="-99870"/>
    <n v="-85670"/>
    <n v="-62790"/>
    <n v="-289875.28700000001"/>
    <n v="6564240.5480000004"/>
    <n v="0.95770785116881529"/>
    <n v="11"/>
    <x v="3"/>
  </r>
  <r>
    <x v="10"/>
    <x v="4"/>
    <x v="2"/>
    <n v="185106.08900000001"/>
    <n v="-3633.56"/>
    <n v="-77370"/>
    <n v="-59300"/>
    <n v="-67330"/>
    <n v="-207633.56"/>
    <n v="-22527.47099999999"/>
    <n v="-0.12170032396935354"/>
    <n v="11"/>
    <x v="3"/>
  </r>
  <r>
    <x v="10"/>
    <x v="4"/>
    <x v="0"/>
    <n v="37210.053999999996"/>
    <n v="-41192.76"/>
    <n v="-84380"/>
    <n v="-66800"/>
    <n v="-57320"/>
    <n v="-249692.76"/>
    <n v="-212482.70600000001"/>
    <n v="-5.7103573673932324"/>
    <n v="11"/>
    <x v="3"/>
  </r>
  <r>
    <x v="10"/>
    <x v="4"/>
    <x v="0"/>
    <n v="5031.8589999999995"/>
    <n v="-5278.7209999999995"/>
    <n v="-29570"/>
    <n v="-65850"/>
    <n v="-44570"/>
    <n v="-145268.72099999999"/>
    <n v="-140236.86199999999"/>
    <n v="-27.869791661491313"/>
    <n v="11"/>
    <x v="3"/>
  </r>
  <r>
    <x v="10"/>
    <x v="4"/>
    <x v="0"/>
    <n v="760171.05499999993"/>
    <n v="-50184.491000000002"/>
    <n v="-16980"/>
    <n v="-31100"/>
    <n v="-79250"/>
    <n v="-177514.49100000001"/>
    <n v="582656.5639999999"/>
    <n v="0.76648086002169602"/>
    <n v="11"/>
    <x v="3"/>
  </r>
  <r>
    <x v="10"/>
    <x v="4"/>
    <x v="0"/>
    <n v="1853250.5739999998"/>
    <n v="-147789.18700000001"/>
    <n v="-67210"/>
    <n v="-27320"/>
    <n v="-47390"/>
    <n v="-289709.18700000003"/>
    <n v="1563541.3869999996"/>
    <n v="0.84367511276432483"/>
    <n v="11"/>
    <x v="3"/>
  </r>
  <r>
    <x v="10"/>
    <x v="4"/>
    <x v="0"/>
    <n v="6239752.7920000004"/>
    <n v="-470631.11900000001"/>
    <n v="-26310"/>
    <n v="-104730"/>
    <n v="-52130"/>
    <n v="-653801.11899999995"/>
    <n v="5585951.6730000004"/>
    <n v="0.89522002861423622"/>
    <n v="11"/>
    <x v="3"/>
  </r>
  <r>
    <x v="10"/>
    <x v="4"/>
    <x v="1"/>
    <n v="2293364.227"/>
    <n v="-1079669.4370000002"/>
    <n v="-42750"/>
    <n v="-39060"/>
    <n v="-19990"/>
    <n v="-1181469.4370000002"/>
    <n v="1111894.7899999998"/>
    <n v="0.48483131327747875"/>
    <n v="11"/>
    <x v="3"/>
  </r>
  <r>
    <x v="10"/>
    <x v="4"/>
    <x v="2"/>
    <n v="1937750.3389999999"/>
    <n v="-1963957.6879999998"/>
    <n v="-22430"/>
    <n v="-94760"/>
    <n v="-105340"/>
    <n v="-2186487.6880000001"/>
    <n v="-248737.34900000016"/>
    <n v="-0.12836398167184127"/>
    <n v="11"/>
    <x v="3"/>
  </r>
  <r>
    <x v="10"/>
    <x v="4"/>
    <x v="0"/>
    <n v="2554345.4929999998"/>
    <n v="-625765.02799999993"/>
    <n v="-40970"/>
    <n v="-44810"/>
    <n v="-21140"/>
    <n v="-732685.02799999993"/>
    <n v="1821660.4649999999"/>
    <n v="0.71316134406724907"/>
    <n v="11"/>
    <x v="3"/>
  </r>
  <r>
    <x v="10"/>
    <x v="17"/>
    <x v="0"/>
    <n v="112745.33199999999"/>
    <n v="-65748.577999999994"/>
    <n v="-103940"/>
    <n v="-33890"/>
    <n v="-87270"/>
    <n v="-290848.57799999998"/>
    <n v="-178103.24599999998"/>
    <n v="-1.5796950777527534"/>
    <n v="11"/>
    <x v="3"/>
  </r>
  <r>
    <x v="10"/>
    <x v="17"/>
    <x v="0"/>
    <n v="676630.71"/>
    <n v="-418550.65700000001"/>
    <n v="-13630"/>
    <n v="-95050"/>
    <n v="-64990"/>
    <n v="-592220.65700000001"/>
    <n v="84410.052999999956"/>
    <n v="0.1247505496757603"/>
    <n v="11"/>
    <x v="3"/>
  </r>
  <r>
    <x v="10"/>
    <x v="17"/>
    <x v="1"/>
    <n v="3373598.977"/>
    <n v="-2296847.8679999998"/>
    <n v="-102250"/>
    <n v="-82700"/>
    <n v="-44290"/>
    <n v="-2526087.8679999998"/>
    <n v="847511.10900000017"/>
    <n v="0.25121868804740277"/>
    <n v="11"/>
    <x v="3"/>
  </r>
  <r>
    <x v="10"/>
    <x v="17"/>
    <x v="2"/>
    <n v="1282239.203"/>
    <n v="-563005.74399999995"/>
    <n v="-48650"/>
    <n v="-28750"/>
    <n v="-107130"/>
    <n v="-747535.74399999995"/>
    <n v="534703.45900000003"/>
    <n v="0.41700757374207348"/>
    <n v="11"/>
    <x v="3"/>
  </r>
  <r>
    <x v="10"/>
    <x v="17"/>
    <x v="0"/>
    <n v="856807.65099999995"/>
    <n v="-382154.02399999992"/>
    <n v="-103690"/>
    <n v="-104980"/>
    <n v="-70920"/>
    <n v="-661744.02399999998"/>
    <n v="195063.62699999998"/>
    <n v="0.22766326464561412"/>
    <n v="11"/>
    <x v="3"/>
  </r>
  <r>
    <x v="10"/>
    <x v="17"/>
    <x v="0"/>
    <n v="170100.679"/>
    <n v="-74039.818999999989"/>
    <n v="-59560"/>
    <n v="-63880"/>
    <n v="-36160"/>
    <n v="-233639.81899999999"/>
    <n v="-63539.139999999985"/>
    <n v="-0.37353842661615705"/>
    <n v="11"/>
    <x v="3"/>
  </r>
  <r>
    <x v="10"/>
    <x v="17"/>
    <x v="1"/>
    <n v="28382.563999999995"/>
    <n v="-9624.7479999999996"/>
    <n v="-22170"/>
    <n v="-51250"/>
    <n v="-59200"/>
    <n v="-142244.74799999999"/>
    <n v="-113862.18399999999"/>
    <n v="-4.0116947855732841"/>
    <n v="11"/>
    <x v="3"/>
  </r>
  <r>
    <x v="10"/>
    <x v="17"/>
    <x v="2"/>
    <n v="844657.00900000008"/>
    <n v="-1454543.531"/>
    <n v="-64170"/>
    <n v="-89400"/>
    <n v="-104800"/>
    <n v="-1712913.531"/>
    <n v="-868256.52199999988"/>
    <n v="-1.0279397586813843"/>
    <n v="11"/>
    <x v="3"/>
  </r>
  <r>
    <x v="10"/>
    <x v="17"/>
    <x v="0"/>
    <n v="2960890.8909999998"/>
    <n v="-78454.599999999991"/>
    <n v="-88800"/>
    <n v="-34110"/>
    <n v="-66030"/>
    <n v="-267394.59999999998"/>
    <n v="2693496.2909999997"/>
    <n v="0.90969116733994504"/>
    <n v="11"/>
    <x v="3"/>
  </r>
  <r>
    <x v="10"/>
    <x v="17"/>
    <x v="0"/>
    <n v="159051.011"/>
    <n v="-41662.767999999996"/>
    <n v="-80820"/>
    <n v="-19690"/>
    <n v="-31750"/>
    <n v="-173922.76799999998"/>
    <n v="-14871.756999999983"/>
    <n v="-9.3503064875205252E-2"/>
    <n v="11"/>
    <x v="3"/>
  </r>
  <r>
    <x v="10"/>
    <x v="17"/>
    <x v="0"/>
    <n v="624036.20299999998"/>
    <n v="-65039.155999999988"/>
    <n v="-100810"/>
    <n v="-14930"/>
    <n v="-44130"/>
    <n v="-224909.15599999999"/>
    <n v="399127.04700000002"/>
    <n v="0.6395895704147152"/>
    <n v="11"/>
    <x v="3"/>
  </r>
  <r>
    <x v="10"/>
    <x v="17"/>
    <x v="1"/>
    <n v="2390965.409"/>
    <n v="-86136.630999999994"/>
    <n v="-45870"/>
    <n v="-81110"/>
    <n v="-46170"/>
    <n v="-259286.63099999999"/>
    <n v="2131678.7779999999"/>
    <n v="0.89155567453046325"/>
    <n v="11"/>
    <x v="3"/>
  </r>
  <r>
    <x v="10"/>
    <x v="17"/>
    <x v="2"/>
    <n v="838364.02299999993"/>
    <n v="-34629.35"/>
    <n v="-26550"/>
    <n v="-19820"/>
    <n v="-72130"/>
    <n v="-153129.35"/>
    <n v="685234.67299999995"/>
    <n v="0.817347422123337"/>
    <n v="11"/>
    <x v="3"/>
  </r>
  <r>
    <x v="10"/>
    <x v="17"/>
    <x v="3"/>
    <n v="3579101.1059999997"/>
    <n v="-163273.55099999998"/>
    <n v="-82090"/>
    <n v="-79850"/>
    <n v="-42510"/>
    <n v="-367723.55099999998"/>
    <n v="3211377.5549999997"/>
    <n v="0.89725812708013508"/>
    <n v="11"/>
    <x v="3"/>
  </r>
  <r>
    <x v="10"/>
    <x v="17"/>
    <x v="0"/>
    <n v="141798.10399999999"/>
    <n v="-207959.79399999997"/>
    <n v="-72560"/>
    <n v="-76340"/>
    <n v="-103460"/>
    <n v="-460319.79399999999"/>
    <n v="-318521.69"/>
    <n v="-2.2463042947316136"/>
    <n v="11"/>
    <x v="3"/>
  </r>
  <r>
    <x v="10"/>
    <x v="17"/>
    <x v="1"/>
    <n v="-141311.70899999997"/>
    <n v="210409.98999999996"/>
    <n v="-108350"/>
    <n v="-92740"/>
    <n v="-56210"/>
    <n v="-46890.010000000038"/>
    <n v="-188201.71900000001"/>
    <n v="1.3318197078771445"/>
    <n v="11"/>
    <x v="3"/>
  </r>
  <r>
    <x v="10"/>
    <x v="17"/>
    <x v="2"/>
    <n v="-141332.71599999999"/>
    <n v="211945.69199999998"/>
    <n v="-26760"/>
    <n v="-44770"/>
    <n v="-100360"/>
    <n v="40055.691999999981"/>
    <n v="-101277.024"/>
    <n v="0.71658584697402983"/>
    <n v="11"/>
    <x v="3"/>
  </r>
  <r>
    <x v="10"/>
    <x v="17"/>
    <x v="3"/>
    <n v="141372.511"/>
    <n v="-208473.30699999994"/>
    <n v="-103880"/>
    <n v="-21460"/>
    <n v="-48460"/>
    <n v="-382273.30699999991"/>
    <n v="-240900.79599999991"/>
    <n v="-1.7040144105525572"/>
    <n v="11"/>
    <x v="3"/>
  </r>
  <r>
    <x v="10"/>
    <x v="17"/>
    <x v="0"/>
    <n v="74828.25"/>
    <n v="-53580.743999999999"/>
    <n v="-104160"/>
    <n v="-49090"/>
    <n v="-68960"/>
    <n v="-275790.74400000001"/>
    <n v="-200962.49400000001"/>
    <n v="-2.6856500586342724"/>
    <n v="11"/>
    <x v="3"/>
  </r>
  <r>
    <x v="10"/>
    <x v="17"/>
    <x v="1"/>
    <n v="64520.952999999994"/>
    <n v="-84979.824999999997"/>
    <n v="-93060"/>
    <n v="-32850"/>
    <n v="-26700"/>
    <n v="-237589.82500000001"/>
    <n v="-173068.87200000003"/>
    <n v="-2.6823669513994943"/>
    <n v="11"/>
    <x v="3"/>
  </r>
  <r>
    <x v="10"/>
    <x v="17"/>
    <x v="2"/>
    <n v="110051.39599999999"/>
    <n v="-89859.013999999996"/>
    <n v="-61400"/>
    <n v="-101430"/>
    <n v="-67750"/>
    <n v="-320439.01399999997"/>
    <n v="-210387.61799999996"/>
    <n v="-1.9117214832967677"/>
    <n v="11"/>
    <x v="3"/>
  </r>
  <r>
    <x v="10"/>
    <x v="17"/>
    <x v="3"/>
    <n v="112451.24099999999"/>
    <n v="-75601.112999999998"/>
    <n v="-54620"/>
    <n v="-53130"/>
    <n v="-99750"/>
    <n v="-283101.11300000001"/>
    <n v="-170649.87200000003"/>
    <n v="-1.5175454755541564"/>
    <n v="11"/>
    <x v="3"/>
  </r>
  <r>
    <x v="10"/>
    <x v="17"/>
    <x v="0"/>
    <n v="96128.444999999992"/>
    <n v="-48141.505999999987"/>
    <n v="-86110"/>
    <n v="-13010"/>
    <n v="-49390"/>
    <n v="-196651.50599999999"/>
    <n v="-100523.061"/>
    <n v="-1.0457160833091601"/>
    <n v="11"/>
    <x v="3"/>
  </r>
  <r>
    <x v="10"/>
    <x v="17"/>
    <x v="1"/>
    <n v="27792.967999999997"/>
    <n v="-22575.223999999998"/>
    <n v="-14340"/>
    <n v="-48200"/>
    <n v="-47300"/>
    <n v="-132415.22399999999"/>
    <n v="-104622.25599999999"/>
    <n v="-3.7643426927271677"/>
    <n v="11"/>
    <x v="3"/>
  </r>
  <r>
    <x v="10"/>
    <x v="17"/>
    <x v="2"/>
    <n v="123030.18"/>
    <n v="-87465.293999999994"/>
    <n v="-67080"/>
    <n v="-78620"/>
    <n v="-29570"/>
    <n v="-262735.29399999999"/>
    <n v="-139705.114"/>
    <n v="-1.1355353133678256"/>
    <n v="11"/>
    <x v="3"/>
  </r>
  <r>
    <x v="10"/>
    <x v="17"/>
    <x v="3"/>
    <n v="26942.019999999997"/>
    <n v="-14748.615"/>
    <n v="-41600"/>
    <n v="-79680"/>
    <n v="-102720"/>
    <n v="-238748.61499999999"/>
    <n v="-211806.595"/>
    <n v="-7.8615706988562861"/>
    <n v="11"/>
    <x v="3"/>
  </r>
  <r>
    <x v="10"/>
    <x v="17"/>
    <x v="0"/>
    <n v="36332.400999999998"/>
    <n v="-49330.022000000004"/>
    <n v="-41300"/>
    <n v="-86930"/>
    <n v="-40740"/>
    <n v="-218300.022"/>
    <n v="-181967.62099999998"/>
    <n v="-5.0084116653892483"/>
    <n v="11"/>
    <x v="3"/>
  </r>
  <r>
    <x v="10"/>
    <x v="17"/>
    <x v="0"/>
    <n v="603368.38799999992"/>
    <n v="-121601.14399999999"/>
    <n v="-81520"/>
    <n v="-36610"/>
    <n v="-65900"/>
    <n v="-305631.14399999997"/>
    <n v="297737.24399999995"/>
    <n v="0.49345847399615506"/>
    <n v="11"/>
    <x v="3"/>
  </r>
  <r>
    <x v="10"/>
    <x v="17"/>
    <x v="1"/>
    <n v="72313.450999999986"/>
    <n v="-55637.26"/>
    <n v="-33640"/>
    <n v="-55170"/>
    <n v="-60730"/>
    <n v="-205177.26"/>
    <n v="-132863.80900000001"/>
    <n v="-1.8373318817269562"/>
    <n v="11"/>
    <x v="3"/>
  </r>
  <r>
    <x v="10"/>
    <x v="17"/>
    <x v="2"/>
    <n v="7014080.6049999995"/>
    <n v="-400175.71299999993"/>
    <n v="-74220"/>
    <n v="-46880"/>
    <n v="-78110"/>
    <n v="-599385.71299999999"/>
    <n v="6414694.8919999991"/>
    <n v="0.91454536285586352"/>
    <n v="11"/>
    <x v="3"/>
  </r>
  <r>
    <x v="10"/>
    <x v="17"/>
    <x v="0"/>
    <n v="14631.259999999998"/>
    <n v="-2005.5909999999999"/>
    <n v="-13350"/>
    <n v="-77210"/>
    <n v="-66050"/>
    <n v="-158615.59099999999"/>
    <n v="-143984.33099999998"/>
    <n v="-9.8408702326388831"/>
    <n v="11"/>
    <x v="3"/>
  </r>
  <r>
    <x v="10"/>
    <x v="17"/>
    <x v="1"/>
    <n v="80935.000999999989"/>
    <n v="-22243.472999999998"/>
    <n v="-45880"/>
    <n v="-45530"/>
    <n v="-102720"/>
    <n v="-216373.473"/>
    <n v="-135438.47200000001"/>
    <n v="-1.6734227506836015"/>
    <n v="11"/>
    <x v="3"/>
  </r>
  <r>
    <x v="10"/>
    <x v="17"/>
    <x v="2"/>
    <n v="214488.59600000002"/>
    <n v="-66576.152999999991"/>
    <n v="-95470"/>
    <n v="-22360"/>
    <n v="-69750"/>
    <n v="-254156.15299999999"/>
    <n v="-39667.556999999972"/>
    <n v="-0.18494016810105823"/>
    <n v="11"/>
    <x v="3"/>
  </r>
  <r>
    <x v="10"/>
    <x v="17"/>
    <x v="0"/>
    <n v="39633.215999999993"/>
    <n v="-17024.84"/>
    <n v="-63220"/>
    <n v="-86570"/>
    <n v="-19490"/>
    <n v="-186304.84"/>
    <n v="-146671.62400000001"/>
    <n v="-3.7007247658125961"/>
    <n v="11"/>
    <x v="3"/>
  </r>
  <r>
    <x v="10"/>
    <x v="17"/>
    <x v="1"/>
    <n v="32108.222999999998"/>
    <n v="-1927.7089999999998"/>
    <n v="-32160"/>
    <n v="-59960"/>
    <n v="-31760"/>
    <n v="-125807.709"/>
    <n v="-93699.486000000004"/>
    <n v="-2.9182395425620413"/>
    <n v="11"/>
    <x v="3"/>
  </r>
  <r>
    <x v="10"/>
    <x v="17"/>
    <x v="2"/>
    <n v="556818.97600000002"/>
    <n v="-687878.29599999997"/>
    <n v="-25120"/>
    <n v="-64530"/>
    <n v="-64850"/>
    <n v="-842378.29599999997"/>
    <n v="-285559.31999999995"/>
    <n v="-0.5128404962980283"/>
    <n v="11"/>
    <x v="3"/>
  </r>
  <r>
    <x v="10"/>
    <x v="5"/>
    <x v="0"/>
    <n v="55531.762999999992"/>
    <n v="-107765.98699999999"/>
    <n v="-85580"/>
    <n v="-18940"/>
    <n v="-81780"/>
    <n v="-294065.98699999996"/>
    <n v="-238534.22399999999"/>
    <n v="-4.2954556296006672"/>
    <n v="11"/>
    <x v="3"/>
  </r>
  <r>
    <x v="10"/>
    <x v="5"/>
    <x v="0"/>
    <n v="143585.60999999999"/>
    <n v="-181337.14199999999"/>
    <n v="-79300"/>
    <n v="-87330"/>
    <n v="-97730"/>
    <n v="-445697.14199999999"/>
    <n v="-302111.53200000001"/>
    <n v="-2.1040515968139148"/>
    <n v="11"/>
    <x v="3"/>
  </r>
  <r>
    <x v="10"/>
    <x v="5"/>
    <x v="0"/>
    <n v="63333.689999999995"/>
    <n v="-103403.32799999999"/>
    <n v="-37900"/>
    <n v="-38600"/>
    <n v="-16220"/>
    <n v="-196123.32799999998"/>
    <n v="-132789.63799999998"/>
    <n v="-2.0966666871928665"/>
    <n v="11"/>
    <x v="3"/>
  </r>
  <r>
    <x v="10"/>
    <x v="5"/>
    <x v="0"/>
    <n v="601735.61"/>
    <n v="-871984.42099999997"/>
    <n v="-58630"/>
    <n v="-66940"/>
    <n v="-64800"/>
    <n v="-1062354.4210000001"/>
    <n v="-460618.8110000001"/>
    <n v="-0.76548371634512391"/>
    <n v="11"/>
    <x v="3"/>
  </r>
  <r>
    <x v="10"/>
    <x v="5"/>
    <x v="0"/>
    <n v="334906.01899999997"/>
    <n v="-122286.88499999998"/>
    <n v="-73910"/>
    <n v="-83710"/>
    <n v="-22260"/>
    <n v="-302166.88500000001"/>
    <n v="32739.133999999962"/>
    <n v="9.7756182757646901E-2"/>
    <n v="11"/>
    <x v="3"/>
  </r>
  <r>
    <x v="10"/>
    <x v="5"/>
    <x v="0"/>
    <n v="239904.12599999999"/>
    <n v="-183795.27599999998"/>
    <n v="-59180"/>
    <n v="-27590"/>
    <n v="-101120"/>
    <n v="-371685.27599999995"/>
    <n v="-131781.14999999997"/>
    <n v="-0.54930755963738598"/>
    <n v="11"/>
    <x v="3"/>
  </r>
  <r>
    <x v="10"/>
    <x v="5"/>
    <x v="0"/>
    <n v="226878.33000000002"/>
    <n v="-237082.50999999998"/>
    <n v="-51630"/>
    <n v="-106460"/>
    <n v="-26810"/>
    <n v="-421982.51"/>
    <n v="-195104.18"/>
    <n v="-0.8599507057372997"/>
    <n v="11"/>
    <x v="3"/>
  </r>
  <r>
    <x v="10"/>
    <x v="5"/>
    <x v="0"/>
    <n v="19629.147999999997"/>
    <n v="-5469.1629999999996"/>
    <n v="-65730"/>
    <n v="-63070"/>
    <n v="-47060"/>
    <n v="-181329.163"/>
    <n v="-161700.01500000001"/>
    <n v="-8.2377500541541604"/>
    <n v="11"/>
    <x v="3"/>
  </r>
  <r>
    <x v="10"/>
    <x v="5"/>
    <x v="0"/>
    <n v="19634.684999999998"/>
    <n v="-9927.0569999999989"/>
    <n v="-69020"/>
    <n v="-91600"/>
    <n v="-70930"/>
    <n v="-241477.057"/>
    <n v="-221842.372"/>
    <n v="-11.298494068022993"/>
    <n v="11"/>
    <x v="3"/>
  </r>
  <r>
    <x v="10"/>
    <x v="5"/>
    <x v="0"/>
    <n v="151556.95799999998"/>
    <n v="-130606.85399999999"/>
    <n v="-26440"/>
    <n v="-104330"/>
    <n v="-78300"/>
    <n v="-339676.85399999999"/>
    <n v="-188119.89600000001"/>
    <n v="-1.2412488247487787"/>
    <n v="11"/>
    <x v="3"/>
  </r>
  <r>
    <x v="10"/>
    <x v="5"/>
    <x v="0"/>
    <n v="1208420.2339999999"/>
    <n v="-45804.044999999998"/>
    <n v="-104710"/>
    <n v="-26790"/>
    <n v="-64480"/>
    <n v="-241784.04499999998"/>
    <n v="966636.18900000001"/>
    <n v="0.79991724882024784"/>
    <n v="11"/>
    <x v="3"/>
  </r>
  <r>
    <x v="10"/>
    <x v="5"/>
    <x v="0"/>
    <n v="35839.209000000003"/>
    <n v="-2431.3870000000002"/>
    <n v="-80720"/>
    <n v="-102550"/>
    <n v="-23750"/>
    <n v="-209451.38699999999"/>
    <n v="-173612.17799999999"/>
    <n v="-4.8441967008814277"/>
    <n v="11"/>
    <x v="3"/>
  </r>
  <r>
    <x v="10"/>
    <x v="5"/>
    <x v="0"/>
    <n v="145035.99599999998"/>
    <n v="-6423.06"/>
    <n v="-84310"/>
    <n v="-85110"/>
    <n v="-79150"/>
    <n v="-254993.06"/>
    <n v="-109957.06400000001"/>
    <n v="-0.75813637326281413"/>
    <n v="11"/>
    <x v="3"/>
  </r>
  <r>
    <x v="10"/>
    <x v="5"/>
    <x v="0"/>
    <n v="613559.21199999994"/>
    <n v="-35352.407999999996"/>
    <n v="-73350"/>
    <n v="-64280"/>
    <n v="-76870"/>
    <n v="-249852.408"/>
    <n v="363706.80399999995"/>
    <n v="0.59278191393204926"/>
    <n v="11"/>
    <x v="3"/>
  </r>
  <r>
    <x v="10"/>
    <x v="5"/>
    <x v="0"/>
    <n v="103054.65099999998"/>
    <n v="-28324.009000000002"/>
    <n v="-19400"/>
    <n v="-80530"/>
    <n v="-21350"/>
    <n v="-149604.00899999999"/>
    <n v="-46549.358000000007"/>
    <n v="-0.45169584825434045"/>
    <n v="11"/>
    <x v="3"/>
  </r>
  <r>
    <x v="10"/>
    <x v="5"/>
    <x v="0"/>
    <n v="128089.75199999998"/>
    <n v="-11280.772999999999"/>
    <n v="-25990"/>
    <n v="-95510"/>
    <n v="-43620"/>
    <n v="-176400.77299999999"/>
    <n v="-48311.021000000008"/>
    <n v="-0.37716538790706705"/>
    <n v="11"/>
    <x v="3"/>
  </r>
  <r>
    <x v="10"/>
    <x v="5"/>
    <x v="0"/>
    <n v="164976.791"/>
    <n v="-13070.833999999999"/>
    <n v="-74830"/>
    <n v="-41310"/>
    <n v="-79840"/>
    <n v="-209050.834"/>
    <n v="-44074.043000000005"/>
    <n v="-0.26715299002269965"/>
    <n v="11"/>
    <x v="3"/>
  </r>
  <r>
    <x v="10"/>
    <x v="5"/>
    <x v="0"/>
    <n v="159391.70099999997"/>
    <n v="-10077.081"/>
    <n v="-66460"/>
    <n v="-59970"/>
    <n v="-38780"/>
    <n v="-175287.08100000001"/>
    <n v="-15895.380000000034"/>
    <n v="-9.9725267377628629E-2"/>
    <n v="11"/>
    <x v="3"/>
  </r>
  <r>
    <x v="10"/>
    <x v="5"/>
    <x v="0"/>
    <n v="19258.819999999996"/>
    <n v="-23594.948999999997"/>
    <n v="-71690"/>
    <n v="-76230"/>
    <n v="-70320"/>
    <n v="-241834.94899999999"/>
    <n v="-222576.12899999999"/>
    <n v="-11.557101058112597"/>
    <n v="11"/>
    <x v="3"/>
  </r>
  <r>
    <x v="10"/>
    <x v="5"/>
    <x v="0"/>
    <n v="55959.315999999999"/>
    <n v="-81304.866999999998"/>
    <n v="-99070"/>
    <n v="-71470"/>
    <n v="-105760"/>
    <n v="-357604.86699999997"/>
    <n v="-301645.55099999998"/>
    <n v="-5.3904438538884207"/>
    <n v="11"/>
    <x v="3"/>
  </r>
  <r>
    <x v="10"/>
    <x v="5"/>
    <x v="0"/>
    <n v="64533.749000000003"/>
    <n v="-51655.358999999997"/>
    <n v="-19300"/>
    <n v="-85710"/>
    <n v="-26040"/>
    <n v="-182705.359"/>
    <n v="-118171.60999999999"/>
    <n v="-1.8311598478495335"/>
    <n v="11"/>
    <x v="3"/>
  </r>
  <r>
    <x v="10"/>
    <x v="5"/>
    <x v="0"/>
    <n v="50042.537999999993"/>
    <n v="-102454.57599999999"/>
    <n v="-102250"/>
    <n v="-51610"/>
    <n v="-38650"/>
    <n v="-294964.576"/>
    <n v="-244922.038"/>
    <n v="-4.8942769049803196"/>
    <n v="11"/>
    <x v="3"/>
  </r>
  <r>
    <x v="10"/>
    <x v="5"/>
    <x v="0"/>
    <n v="28723.967999999997"/>
    <n v="-63578.024999999994"/>
    <n v="-78350"/>
    <n v="-22370"/>
    <n v="-13290"/>
    <n v="-177588.02499999999"/>
    <n v="-148864.057"/>
    <n v="-5.1825728604070305"/>
    <n v="11"/>
    <x v="3"/>
  </r>
  <r>
    <x v="10"/>
    <x v="5"/>
    <x v="0"/>
    <n v="196280.24499999997"/>
    <n v="-335046.60699999996"/>
    <n v="-92110"/>
    <n v="-52880"/>
    <n v="-88520"/>
    <n v="-568556.60699999996"/>
    <n v="-372276.36199999996"/>
    <n v="-1.8966573126093256"/>
    <n v="11"/>
    <x v="3"/>
  </r>
  <r>
    <x v="10"/>
    <x v="5"/>
    <x v="0"/>
    <n v="195676.95699999999"/>
    <n v="-202966.40700000001"/>
    <n v="-23750"/>
    <n v="-69380"/>
    <n v="-52830"/>
    <n v="-348926.40700000001"/>
    <n v="-153249.45000000001"/>
    <n v="-0.78317576248898846"/>
    <n v="11"/>
    <x v="3"/>
  </r>
  <r>
    <x v="10"/>
    <x v="5"/>
    <x v="0"/>
    <n v="4875.2269999999999"/>
    <n v="-3718.4629999999993"/>
    <n v="-89190"/>
    <n v="-27130"/>
    <n v="-17440"/>
    <n v="-137478.46299999999"/>
    <n v="-132603.23599999998"/>
    <n v="-27.199397279347192"/>
    <n v="11"/>
    <x v="3"/>
  </r>
  <r>
    <x v="10"/>
    <x v="5"/>
    <x v="1"/>
    <n v="35727.229999999996"/>
    <n v="-14009.260999999999"/>
    <n v="-49590"/>
    <n v="-54060"/>
    <n v="-108130"/>
    <n v="-225789.261"/>
    <n v="-190062.03100000002"/>
    <n v="-5.3198087565142904"/>
    <n v="11"/>
    <x v="3"/>
  </r>
  <r>
    <x v="10"/>
    <x v="5"/>
    <x v="2"/>
    <n v="25670.742999999999"/>
    <n v="-10748.415999999999"/>
    <n v="-26500"/>
    <n v="-19250"/>
    <n v="-58880"/>
    <n v="-115378.416"/>
    <n v="-89707.672999999995"/>
    <n v="-3.4945491449156729"/>
    <n v="11"/>
    <x v="3"/>
  </r>
  <r>
    <x v="10"/>
    <x v="5"/>
    <x v="0"/>
    <n v="17283.895999999997"/>
    <n v="-26106.696000000004"/>
    <n v="-49750"/>
    <n v="-107040"/>
    <n v="-75790"/>
    <n v="-258686.696"/>
    <n v="-241402.8"/>
    <n v="-13.966920421182818"/>
    <n v="11"/>
    <x v="3"/>
  </r>
  <r>
    <x v="10"/>
    <x v="5"/>
    <x v="0"/>
    <n v="63524.712999999996"/>
    <n v="-55866.950999999994"/>
    <n v="-40470"/>
    <n v="-43950"/>
    <n v="-38070"/>
    <n v="-178356.951"/>
    <n v="-114832.23800000001"/>
    <n v="-1.8076781865980256"/>
    <n v="11"/>
    <x v="3"/>
  </r>
  <r>
    <x v="10"/>
    <x v="5"/>
    <x v="0"/>
    <n v="57616.656999999992"/>
    <n v="-97273.603000000003"/>
    <n v="-45300"/>
    <n v="-20520"/>
    <n v="-66400"/>
    <n v="-229493.603"/>
    <n v="-171876.946"/>
    <n v="-2.9831120885753579"/>
    <n v="11"/>
    <x v="3"/>
  </r>
  <r>
    <x v="10"/>
    <x v="5"/>
    <x v="0"/>
    <n v="17678.331999999999"/>
    <n v="-29831.662"/>
    <n v="-12420"/>
    <n v="-59450"/>
    <n v="-33590"/>
    <n v="-135291.66200000001"/>
    <n v="-117613.33000000002"/>
    <n v="-6.6529653363224552"/>
    <n v="11"/>
    <x v="3"/>
  </r>
  <r>
    <x v="10"/>
    <x v="5"/>
    <x v="0"/>
    <n v="-24166.799999999999"/>
    <n v="11853.120999999999"/>
    <n v="-37370"/>
    <n v="-32370"/>
    <n v="-107910"/>
    <n v="-165796.87900000002"/>
    <n v="-189963.679"/>
    <n v="7.860522659185329"/>
    <n v="11"/>
    <x v="3"/>
  </r>
  <r>
    <x v="10"/>
    <x v="5"/>
    <x v="1"/>
    <n v="84439.578999999998"/>
    <n v="-36865.912999999993"/>
    <n v="-95740"/>
    <n v="-81170"/>
    <n v="-49030"/>
    <n v="-262805.913"/>
    <n v="-178366.334"/>
    <n v="-2.1123546103895188"/>
    <n v="11"/>
    <x v="3"/>
  </r>
  <r>
    <x v="10"/>
    <x v="5"/>
    <x v="2"/>
    <n v="39307.176999999996"/>
    <n v="-71891.099000000002"/>
    <n v="-14880"/>
    <n v="-62390"/>
    <n v="-22800"/>
    <n v="-171961.09899999999"/>
    <n v="-132653.92199999999"/>
    <n v="-3.3748015534160594"/>
    <n v="11"/>
    <x v="3"/>
  </r>
  <r>
    <x v="10"/>
    <x v="5"/>
    <x v="0"/>
    <n v="49636.775999999991"/>
    <n v="-89137.257999999987"/>
    <n v="-73040"/>
    <n v="-60880"/>
    <n v="-37740"/>
    <n v="-260797.25799999997"/>
    <n v="-211160.48199999999"/>
    <n v="-4.254113562895383"/>
    <n v="11"/>
    <x v="3"/>
  </r>
  <r>
    <x v="10"/>
    <x v="5"/>
    <x v="0"/>
    <n v="75586.125999999989"/>
    <n v="-45778.914999999994"/>
    <n v="-88800"/>
    <n v="-29150"/>
    <n v="-89560"/>
    <n v="-253288.91499999998"/>
    <n v="-177702.78899999999"/>
    <n v="-2.3509974436313885"/>
    <n v="11"/>
    <x v="3"/>
  </r>
  <r>
    <x v="10"/>
    <x v="5"/>
    <x v="0"/>
    <n v="32802.727999999996"/>
    <n v="-27017.557000000001"/>
    <n v="-73990"/>
    <n v="-92510"/>
    <n v="-17540"/>
    <n v="-211057.557"/>
    <n v="-178254.829"/>
    <n v="-5.4341464831827411"/>
    <n v="11"/>
    <x v="3"/>
  </r>
  <r>
    <x v="10"/>
    <x v="5"/>
    <x v="1"/>
    <n v="90634.04"/>
    <n v="-82314.981"/>
    <n v="-51940"/>
    <n v="-69610"/>
    <n v="-46320"/>
    <n v="-250184.981"/>
    <n v="-159550.94099999999"/>
    <n v="-1.7603865059970845"/>
    <n v="11"/>
    <x v="3"/>
  </r>
  <r>
    <x v="10"/>
    <x v="5"/>
    <x v="2"/>
    <n v="728343.28"/>
    <n v="-675535.2379999999"/>
    <n v="-54390"/>
    <n v="-49940"/>
    <n v="-98400"/>
    <n v="-878265.2379999999"/>
    <n v="-149921.95799999987"/>
    <n v="-0.2058396941617967"/>
    <n v="11"/>
    <x v="3"/>
  </r>
  <r>
    <x v="10"/>
    <x v="5"/>
    <x v="0"/>
    <n v="149742.80299999999"/>
    <n v="-134841.90299999999"/>
    <n v="-84050"/>
    <n v="-16590"/>
    <n v="-70040"/>
    <n v="-305521.90299999999"/>
    <n v="-155779.1"/>
    <n v="-1.0403110992920308"/>
    <n v="11"/>
    <x v="3"/>
  </r>
  <r>
    <x v="10"/>
    <x v="5"/>
    <x v="0"/>
    <n v="165366.25"/>
    <n v="-59125.71"/>
    <n v="-69870"/>
    <n v="-22190"/>
    <n v="-19320"/>
    <n v="-170505.71"/>
    <n v="-5139.4599999999919"/>
    <n v="-3.1079255894113773E-2"/>
    <n v="11"/>
    <x v="3"/>
  </r>
  <r>
    <x v="10"/>
    <x v="5"/>
    <x v="1"/>
    <n v="333209.163"/>
    <n v="-536669.00699999998"/>
    <n v="-85650"/>
    <n v="-75920"/>
    <n v="-34780"/>
    <n v="-733019.00699999998"/>
    <n v="-399809.84399999998"/>
    <n v="-1.1998764991945914"/>
    <n v="11"/>
    <x v="3"/>
  </r>
  <r>
    <x v="10"/>
    <x v="5"/>
    <x v="2"/>
    <n v="150934.21699999998"/>
    <n v="-325285.38"/>
    <n v="-66060"/>
    <n v="-87920"/>
    <n v="-69930"/>
    <n v="-549195.38"/>
    <n v="-398261.16300000006"/>
    <n v="-2.6386406668807254"/>
    <n v="11"/>
    <x v="3"/>
  </r>
  <r>
    <x v="10"/>
    <x v="5"/>
    <x v="0"/>
    <n v="340607.72899999993"/>
    <n v="-536855.87199999997"/>
    <n v="-17480"/>
    <n v="-60800"/>
    <n v="-100530"/>
    <n v="-715665.87199999997"/>
    <n v="-375058.14300000004"/>
    <n v="-1.1011439584801674"/>
    <n v="11"/>
    <x v="3"/>
  </r>
  <r>
    <x v="10"/>
    <x v="5"/>
    <x v="0"/>
    <n v="414147.88799999998"/>
    <n v="-897189.321"/>
    <n v="-92660"/>
    <n v="-29700"/>
    <n v="-82630"/>
    <n v="-1102179.321"/>
    <n v="-688031.43299999996"/>
    <n v="-1.6613182221516001"/>
    <n v="11"/>
    <x v="3"/>
  </r>
  <r>
    <x v="10"/>
    <x v="5"/>
    <x v="0"/>
    <n v="36836.743999999999"/>
    <n v="-28075.739999999998"/>
    <n v="-92750"/>
    <n v="-89970"/>
    <n v="-25820"/>
    <n v="-236615.74"/>
    <n v="-199778.99599999998"/>
    <n v="-5.4233619562032951"/>
    <n v="11"/>
    <x v="3"/>
  </r>
  <r>
    <x v="10"/>
    <x v="5"/>
    <x v="1"/>
    <n v="442065.81999999995"/>
    <n v="-353551.61099999998"/>
    <n v="-35240"/>
    <n v="-60870"/>
    <n v="-79140"/>
    <n v="-528801.61100000003"/>
    <n v="-86735.791000000085"/>
    <n v="-0.19620560350040203"/>
    <n v="11"/>
    <x v="3"/>
  </r>
  <r>
    <x v="10"/>
    <x v="5"/>
    <x v="2"/>
    <n v="53163.179999999993"/>
    <n v="-41000.141000000003"/>
    <n v="-42230"/>
    <n v="-97720"/>
    <n v="-29480"/>
    <n v="-210430.141"/>
    <n v="-157266.96100000001"/>
    <n v="-2.9581932645865057"/>
    <n v="11"/>
    <x v="3"/>
  </r>
  <r>
    <x v="10"/>
    <x v="5"/>
    <x v="3"/>
    <n v="103374.82399999999"/>
    <n v="-72777.599999999991"/>
    <n v="-82580"/>
    <n v="-57030"/>
    <n v="-44010"/>
    <n v="-256397.59999999998"/>
    <n v="-153022.77599999998"/>
    <n v="-1.4802712118765009"/>
    <n v="11"/>
    <x v="3"/>
  </r>
  <r>
    <x v="10"/>
    <x v="5"/>
    <x v="0"/>
    <n v="143154.158"/>
    <n v="-120907.21299999999"/>
    <n v="-98380"/>
    <n v="-61110"/>
    <n v="-84020"/>
    <n v="-364417.21299999999"/>
    <n v="-221263.05499999999"/>
    <n v="-1.5456278608407588"/>
    <n v="11"/>
    <x v="3"/>
  </r>
  <r>
    <x v="10"/>
    <x v="5"/>
    <x v="1"/>
    <n v="46516.679999999993"/>
    <n v="-73789.834999999992"/>
    <n v="-89010"/>
    <n v="-53850"/>
    <n v="-47560"/>
    <n v="-264209.83499999996"/>
    <n v="-217693.15499999997"/>
    <n v="-4.6798945023591534"/>
    <n v="11"/>
    <x v="3"/>
  </r>
  <r>
    <x v="10"/>
    <x v="5"/>
    <x v="2"/>
    <n v="169204.476"/>
    <n v="-301620.71799999999"/>
    <n v="-22450"/>
    <n v="-82320"/>
    <n v="-73910"/>
    <n v="-480300.71799999999"/>
    <n v="-311096.24199999997"/>
    <n v="-1.838581634211615"/>
    <n v="11"/>
    <x v="3"/>
  </r>
  <r>
    <x v="10"/>
    <x v="5"/>
    <x v="3"/>
    <n v="207851.22399999999"/>
    <n v="-343001.81299999997"/>
    <n v="-90240"/>
    <n v="-61910"/>
    <n v="-69310"/>
    <n v="-564461.81299999997"/>
    <n v="-356610.58899999998"/>
    <n v="-1.7157011738357624"/>
    <n v="11"/>
    <x v="3"/>
  </r>
  <r>
    <x v="10"/>
    <x v="5"/>
    <x v="0"/>
    <n v="-242668.51699999999"/>
    <n v="13536.838"/>
    <n v="-25620"/>
    <n v="-43240"/>
    <n v="-53920"/>
    <n v="-109243.162"/>
    <n v="-351911.679"/>
    <n v="1.4501744328045654"/>
    <n v="11"/>
    <x v="3"/>
  </r>
  <r>
    <x v="10"/>
    <x v="5"/>
    <x v="1"/>
    <n v="999776.35799999989"/>
    <n v="-53754.624000000003"/>
    <n v="-36020"/>
    <n v="-46360"/>
    <n v="-61890"/>
    <n v="-198024.62400000001"/>
    <n v="801751.73399999994"/>
    <n v="0.80193107947047493"/>
    <n v="11"/>
    <x v="3"/>
  </r>
  <r>
    <x v="10"/>
    <x v="5"/>
    <x v="2"/>
    <n v="58855.712999999996"/>
    <n v="-25438.790999999997"/>
    <n v="-51060"/>
    <n v="-82720"/>
    <n v="-58170"/>
    <n v="-217388.791"/>
    <n v="-158533.07800000001"/>
    <n v="-2.6935886071076909"/>
    <n v="11"/>
    <x v="3"/>
  </r>
  <r>
    <x v="10"/>
    <x v="5"/>
    <x v="3"/>
    <n v="64312.724000000002"/>
    <n v="-44680.068999999996"/>
    <n v="-67370"/>
    <n v="-107950"/>
    <n v="-46160"/>
    <n v="-266160.06900000002"/>
    <n v="-201847.34500000003"/>
    <n v="-3.1385289324706576"/>
    <n v="11"/>
    <x v="3"/>
  </r>
  <r>
    <x v="10"/>
    <x v="5"/>
    <x v="0"/>
    <n v="16408.252"/>
    <n v="-4404.2459999999992"/>
    <n v="-26510"/>
    <n v="-74370"/>
    <n v="-95230"/>
    <n v="-200514.24599999998"/>
    <n v="-184105.99399999998"/>
    <n v="-11.22032950249667"/>
    <n v="11"/>
    <x v="3"/>
  </r>
  <r>
    <x v="10"/>
    <x v="5"/>
    <x v="1"/>
    <n v="96168.925999999992"/>
    <n v="-53720.506000000001"/>
    <n v="-77630"/>
    <n v="-24590"/>
    <n v="-95190"/>
    <n v="-251130.50599999999"/>
    <n v="-154961.58000000002"/>
    <n v="-1.6113477236919547"/>
    <n v="11"/>
    <x v="3"/>
  </r>
  <r>
    <x v="10"/>
    <x v="5"/>
    <x v="2"/>
    <n v="75165.929999999993"/>
    <n v="-9746.0929999999989"/>
    <n v="-17440"/>
    <n v="-98970"/>
    <n v="-100920"/>
    <n v="-227076.09299999999"/>
    <n v="-151910.163"/>
    <n v="-2.0209975849430721"/>
    <n v="11"/>
    <x v="3"/>
  </r>
  <r>
    <x v="10"/>
    <x v="5"/>
    <x v="3"/>
    <n v="15612.666999999999"/>
    <n v="-15236.500999999998"/>
    <n v="-29850"/>
    <n v="-15230"/>
    <n v="-65090"/>
    <n v="-125406.501"/>
    <n v="-109793.834"/>
    <n v="-7.0323560990572593"/>
    <n v="11"/>
    <x v="3"/>
  </r>
  <r>
    <x v="10"/>
    <x v="5"/>
    <x v="0"/>
    <n v="52420.745999999999"/>
    <n v="-14619.654"/>
    <n v="-101150"/>
    <n v="-64540"/>
    <n v="-23880"/>
    <n v="-204189.65400000001"/>
    <n v="-151768.908"/>
    <n v="-2.8952069472647337"/>
    <n v="11"/>
    <x v="3"/>
  </r>
  <r>
    <x v="10"/>
    <x v="5"/>
    <x v="0"/>
    <n v="55203.287999999993"/>
    <n v="-8803.4660000000003"/>
    <n v="-16250"/>
    <n v="-60180"/>
    <n v="-95420"/>
    <n v="-180653.46600000001"/>
    <n v="-125450.17800000001"/>
    <n v="-2.2725127894555852"/>
    <n v="11"/>
    <x v="3"/>
  </r>
  <r>
    <x v="10"/>
    <x v="5"/>
    <x v="1"/>
    <n v="105211.96699999999"/>
    <n v="-28699.237000000001"/>
    <n v="-74990"/>
    <n v="-24510"/>
    <n v="-71700"/>
    <n v="-199899.23699999999"/>
    <n v="-94687.27"/>
    <n v="-0.89996673097082214"/>
    <n v="11"/>
    <x v="3"/>
  </r>
  <r>
    <x v="10"/>
    <x v="5"/>
    <x v="2"/>
    <n v="45590.377"/>
    <n v="-8103.7950000000001"/>
    <n v="-41070"/>
    <n v="-34250"/>
    <n v="-38940"/>
    <n v="-122363.795"/>
    <n v="-76773.418000000005"/>
    <n v="-1.6839829598250526"/>
    <n v="11"/>
    <x v="3"/>
  </r>
  <r>
    <x v="10"/>
    <x v="5"/>
    <x v="0"/>
    <n v="29116.828999999998"/>
    <n v="-17191.881000000001"/>
    <n v="-93930"/>
    <n v="-88350"/>
    <n v="-36790"/>
    <n v="-236261.88099999999"/>
    <n v="-207145.052"/>
    <n v="-7.1142723680521671"/>
    <n v="11"/>
    <x v="3"/>
  </r>
  <r>
    <x v="10"/>
    <x v="5"/>
    <x v="1"/>
    <n v="9454.3679999999986"/>
    <n v="-5517.0849999999991"/>
    <n v="-93050"/>
    <n v="-44730"/>
    <n v="-20470"/>
    <n v="-163767.08499999999"/>
    <n v="-154312.717"/>
    <n v="-16.321843723451426"/>
    <n v="11"/>
    <x v="3"/>
  </r>
  <r>
    <x v="10"/>
    <x v="5"/>
    <x v="2"/>
    <n v="11254.291999999999"/>
    <n v="-6598.8440000000001"/>
    <n v="-77550"/>
    <n v="-62610"/>
    <n v="-61430"/>
    <n v="-208188.84400000001"/>
    <n v="-196934.55200000003"/>
    <n v="-17.498617594069891"/>
    <n v="11"/>
    <x v="3"/>
  </r>
  <r>
    <x v="10"/>
    <x v="5"/>
    <x v="0"/>
    <n v="86065.804999999993"/>
    <n v="-39531.820999999996"/>
    <n v="-78610"/>
    <n v="-65920"/>
    <n v="-81000"/>
    <n v="-265061.821"/>
    <n v="-178996.016"/>
    <n v="-2.0797576459082676"/>
    <n v="11"/>
    <x v="3"/>
  </r>
  <r>
    <x v="10"/>
    <x v="5"/>
    <x v="1"/>
    <n v="77659.847999999998"/>
    <n v="-25795.244999999999"/>
    <n v="-49110"/>
    <n v="-54040"/>
    <n v="-66090"/>
    <n v="-195035.245"/>
    <n v="-117375.397"/>
    <n v="-1.511403898189448"/>
    <n v="11"/>
    <x v="3"/>
  </r>
  <r>
    <x v="10"/>
    <x v="5"/>
    <x v="2"/>
    <n v="3089260.2789999996"/>
    <n v="-358511.783"/>
    <n v="-64810"/>
    <n v="-45050"/>
    <n v="-16270"/>
    <n v="-484641.783"/>
    <n v="2604618.4959999998"/>
    <n v="0.84312044333251213"/>
    <n v="11"/>
    <x v="3"/>
  </r>
  <r>
    <x v="10"/>
    <x v="5"/>
    <x v="0"/>
    <n v="148362.704"/>
    <n v="-116408.299"/>
    <n v="-56290"/>
    <n v="-64740"/>
    <n v="-62090"/>
    <n v="-299528.299"/>
    <n v="-151165.595"/>
    <n v="-1.0188921536506912"/>
    <n v="11"/>
    <x v="3"/>
  </r>
  <r>
    <x v="10"/>
    <x v="5"/>
    <x v="0"/>
    <n v="114956.30999999998"/>
    <n v="-166588.84199999998"/>
    <n v="-96820"/>
    <n v="-80880"/>
    <n v="-63690"/>
    <n v="-407978.84199999995"/>
    <n v="-293022.53199999995"/>
    <n v="-2.5489904120965607"/>
    <n v="11"/>
    <x v="3"/>
  </r>
  <r>
    <x v="10"/>
    <x v="6"/>
    <x v="0"/>
    <n v="89263.145999999993"/>
    <n v="-119769.70599999998"/>
    <n v="-69820"/>
    <n v="-58690"/>
    <n v="-71910"/>
    <n v="-320189.70600000001"/>
    <n v="-230926.56"/>
    <n v="-2.5870313824699838"/>
    <n v="11"/>
    <x v="3"/>
  </r>
  <r>
    <x v="10"/>
    <x v="6"/>
    <x v="0"/>
    <n v="675755.11499999987"/>
    <n v="-62811.62999999999"/>
    <n v="-15940"/>
    <n v="-21920"/>
    <n v="-12520"/>
    <n v="-113191.62999999999"/>
    <n v="562563.48499999987"/>
    <n v="0.83249608106924944"/>
    <n v="11"/>
    <x v="3"/>
  </r>
  <r>
    <x v="10"/>
    <x v="6"/>
    <x v="0"/>
    <n v="5978.097999999999"/>
    <n v="-10018.946"/>
    <n v="-92680"/>
    <n v="-83850"/>
    <n v="-28940"/>
    <n v="-215488.946"/>
    <n v="-209510.848"/>
    <n v="-35.046405729715374"/>
    <n v="11"/>
    <x v="3"/>
  </r>
  <r>
    <x v="10"/>
    <x v="6"/>
    <x v="0"/>
    <n v="596988.44799999997"/>
    <n v="-606498.11599999992"/>
    <n v="-41600"/>
    <n v="-96680"/>
    <n v="-46210"/>
    <n v="-790988.11599999992"/>
    <n v="-193999.66799999995"/>
    <n v="-0.32496385591702431"/>
    <n v="11"/>
    <x v="3"/>
  </r>
  <r>
    <x v="10"/>
    <x v="6"/>
    <x v="0"/>
    <n v="1434334.6709999999"/>
    <n v="-1619774.709"/>
    <n v="-34360"/>
    <n v="-106780"/>
    <n v="-106030"/>
    <n v="-1866944.709"/>
    <n v="-432610.03800000018"/>
    <n v="-0.30161024950919574"/>
    <n v="11"/>
    <x v="3"/>
  </r>
  <r>
    <x v="10"/>
    <x v="6"/>
    <x v="0"/>
    <n v="1248764.4539999999"/>
    <n v="-799214.75199999998"/>
    <n v="-45720"/>
    <n v="-65110"/>
    <n v="-12510"/>
    <n v="-922554.75199999998"/>
    <n v="326209.70199999993"/>
    <n v="0.26122596695885769"/>
    <n v="11"/>
    <x v="3"/>
  </r>
  <r>
    <x v="10"/>
    <x v="6"/>
    <x v="0"/>
    <n v="426171.31900000002"/>
    <n v="-83488.572999999989"/>
    <n v="-57700"/>
    <n v="-42040"/>
    <n v="-56970"/>
    <n v="-240198.57299999997"/>
    <n v="185972.74600000004"/>
    <n v="0.43638024829165012"/>
    <n v="11"/>
    <x v="3"/>
  </r>
  <r>
    <x v="10"/>
    <x v="6"/>
    <x v="0"/>
    <n v="1277069.493"/>
    <n v="-359056.53699999995"/>
    <n v="-76500"/>
    <n v="-74260"/>
    <n v="-17730"/>
    <n v="-527546.53700000001"/>
    <n v="749522.95600000001"/>
    <n v="0.5869085121117994"/>
    <n v="11"/>
    <x v="3"/>
  </r>
  <r>
    <x v="10"/>
    <x v="6"/>
    <x v="0"/>
    <n v="-22412.095999999998"/>
    <n v="1700.2859999999998"/>
    <n v="-100660"/>
    <n v="-85510"/>
    <n v="-61560"/>
    <n v="-246029.71400000001"/>
    <n v="-268441.81"/>
    <n v="11.977541502588604"/>
    <n v="11"/>
    <x v="3"/>
  </r>
  <r>
    <x v="10"/>
    <x v="6"/>
    <x v="0"/>
    <n v="-56030.233"/>
    <n v="5791.4639999999999"/>
    <n v="-84370"/>
    <n v="-66630"/>
    <n v="-41270"/>
    <n v="-186478.53599999999"/>
    <n v="-242508.769"/>
    <n v="4.3281770575539102"/>
    <n v="11"/>
    <x v="3"/>
  </r>
  <r>
    <x v="10"/>
    <x v="6"/>
    <x v="0"/>
    <n v="-56030.233"/>
    <n v="5382.51"/>
    <n v="-80700"/>
    <n v="-68960"/>
    <n v="-37560"/>
    <n v="-181837.49"/>
    <n v="-237867.723"/>
    <n v="4.245345954567064"/>
    <n v="11"/>
    <x v="3"/>
  </r>
  <r>
    <x v="10"/>
    <x v="6"/>
    <x v="0"/>
    <n v="373054.78700000001"/>
    <n v="-25782.945999999996"/>
    <n v="-70320"/>
    <n v="-76050"/>
    <n v="-90290"/>
    <n v="-262442.946"/>
    <n v="110611.84100000001"/>
    <n v="0.29650293966070995"/>
    <n v="11"/>
    <x v="3"/>
  </r>
  <r>
    <x v="10"/>
    <x v="6"/>
    <x v="0"/>
    <n v="626011.51199999999"/>
    <n v="-515776.70199999993"/>
    <n v="-107180"/>
    <n v="-69340"/>
    <n v="-33130"/>
    <n v="-725426.70199999993"/>
    <n v="-99415.189999999944"/>
    <n v="-0.15880728723723525"/>
    <n v="11"/>
    <x v="3"/>
  </r>
  <r>
    <x v="10"/>
    <x v="6"/>
    <x v="0"/>
    <n v="55326.222000000002"/>
    <n v="-50388.407999999996"/>
    <n v="-38130"/>
    <n v="-31200"/>
    <n v="-75100"/>
    <n v="-194818.408"/>
    <n v="-139492.18599999999"/>
    <n v="-2.5212671488756269"/>
    <n v="11"/>
    <x v="3"/>
  </r>
  <r>
    <x v="10"/>
    <x v="6"/>
    <x v="0"/>
    <n v="382831.73599999998"/>
    <n v="-73511.045999999988"/>
    <n v="-21760"/>
    <n v="-83380"/>
    <n v="-64600"/>
    <n v="-243251.04599999997"/>
    <n v="139580.69"/>
    <n v="0.36460062443725932"/>
    <n v="11"/>
    <x v="3"/>
  </r>
  <r>
    <x v="10"/>
    <x v="6"/>
    <x v="0"/>
    <n v="159307.26699999999"/>
    <n v="-41026.222999999998"/>
    <n v="-73950"/>
    <n v="-41880"/>
    <n v="-47970"/>
    <n v="-204826.223"/>
    <n v="-45518.956000000006"/>
    <n v="-0.28573056871285102"/>
    <n v="11"/>
    <x v="3"/>
  </r>
  <r>
    <x v="10"/>
    <x v="6"/>
    <x v="0"/>
    <n v="121314.53599999999"/>
    <n v="-132396.85199999998"/>
    <n v="-19260"/>
    <n v="-15650"/>
    <n v="-65410"/>
    <n v="-232716.85199999998"/>
    <n v="-111402.31599999999"/>
    <n v="-0.91829322085524856"/>
    <n v="11"/>
    <x v="3"/>
  </r>
  <r>
    <x v="10"/>
    <x v="6"/>
    <x v="0"/>
    <n v="2727569.4389999998"/>
    <n v="-79181.697"/>
    <n v="-64850"/>
    <n v="-35950"/>
    <n v="-35660"/>
    <n v="-215641.69699999999"/>
    <n v="2511927.7419999996"/>
    <n v="0.9209399790463042"/>
    <n v="11"/>
    <x v="3"/>
  </r>
  <r>
    <x v="10"/>
    <x v="6"/>
    <x v="0"/>
    <n v="946333.40899999999"/>
    <n v="-33135.088000000003"/>
    <n v="-13510"/>
    <n v="-64050"/>
    <n v="-29250"/>
    <n v="-139945.08799999999"/>
    <n v="806388.321"/>
    <n v="0.85211862260270266"/>
    <n v="11"/>
    <x v="3"/>
  </r>
  <r>
    <x v="10"/>
    <x v="6"/>
    <x v="0"/>
    <n v="912680.54500000004"/>
    <n v="-75599.817999999999"/>
    <n v="-67280"/>
    <n v="-20720"/>
    <n v="-49080"/>
    <n v="-212679.818"/>
    <n v="700000.72700000007"/>
    <n v="0.76697233312889346"/>
    <n v="11"/>
    <x v="3"/>
  </r>
  <r>
    <x v="10"/>
    <x v="6"/>
    <x v="0"/>
    <n v="425200.90899999999"/>
    <n v="-23373.56"/>
    <n v="-70520"/>
    <n v="-34020"/>
    <n v="-60450"/>
    <n v="-188363.56"/>
    <n v="236837.34899999999"/>
    <n v="0.55700104112430293"/>
    <n v="11"/>
    <x v="3"/>
  </r>
  <r>
    <x v="10"/>
    <x v="6"/>
    <x v="0"/>
    <n v="222530.476"/>
    <n v="-80936.400999999983"/>
    <n v="-60520"/>
    <n v="-68460"/>
    <n v="-23520"/>
    <n v="-233436.40099999998"/>
    <n v="-10905.924999999988"/>
    <n v="-4.9008680500912553E-2"/>
    <n v="11"/>
    <x v="3"/>
  </r>
  <r>
    <x v="10"/>
    <x v="6"/>
    <x v="0"/>
    <n v="54960.339"/>
    <n v="-21182.188999999998"/>
    <n v="-38550"/>
    <n v="-79980"/>
    <n v="-106360"/>
    <n v="-246072.18900000001"/>
    <n v="-191111.85"/>
    <n v="-3.4772683989449193"/>
    <n v="11"/>
    <x v="3"/>
  </r>
  <r>
    <x v="10"/>
    <x v="6"/>
    <x v="0"/>
    <n v="245487.158"/>
    <n v="-19779.738999999998"/>
    <n v="-19470"/>
    <n v="-23820"/>
    <n v="-95150"/>
    <n v="-158219.739"/>
    <n v="87267.418999999994"/>
    <n v="0.35548669719008275"/>
    <n v="11"/>
    <x v="3"/>
  </r>
  <r>
    <x v="10"/>
    <x v="6"/>
    <x v="1"/>
    <n v="1002640.184"/>
    <n v="-72652.055000000008"/>
    <n v="-107130"/>
    <n v="-65940"/>
    <n v="-88050"/>
    <n v="-333772.05499999999"/>
    <n v="668868.12899999996"/>
    <n v="0.6671068441836957"/>
    <n v="11"/>
    <x v="3"/>
  </r>
  <r>
    <x v="10"/>
    <x v="6"/>
    <x v="2"/>
    <n v="871081.67299999984"/>
    <n v="-52509.036999999997"/>
    <n v="-27310"/>
    <n v="-106170"/>
    <n v="-18020"/>
    <n v="-204009.03700000001"/>
    <n v="667072.63599999982"/>
    <n v="0.76579803786091127"/>
    <n v="11"/>
    <x v="3"/>
  </r>
  <r>
    <x v="10"/>
    <x v="6"/>
    <x v="0"/>
    <n v="184128"/>
    <n v="-199104.25499999998"/>
    <n v="-12630"/>
    <n v="-67470"/>
    <n v="-103750"/>
    <n v="-382954.255"/>
    <n v="-198826.255"/>
    <n v="-1.0798262893204726"/>
    <n v="11"/>
    <x v="3"/>
  </r>
  <r>
    <x v="10"/>
    <x v="6"/>
    <x v="0"/>
    <n v="553334.88"/>
    <n v="-597410.78600000008"/>
    <n v="-96010"/>
    <n v="-63750"/>
    <n v="-45660"/>
    <n v="-802830.78600000008"/>
    <n v="-249495.90600000008"/>
    <n v="-0.45089495532976354"/>
    <n v="11"/>
    <x v="3"/>
  </r>
  <r>
    <x v="10"/>
    <x v="6"/>
    <x v="0"/>
    <n v="98942.641000000003"/>
    <n v="-62956.697999999997"/>
    <n v="-29510"/>
    <n v="-44740"/>
    <n v="-82950"/>
    <n v="-220156.698"/>
    <n v="-121214.057"/>
    <n v="-1.2250942139294625"/>
    <n v="11"/>
    <x v="3"/>
  </r>
  <r>
    <x v="10"/>
    <x v="6"/>
    <x v="0"/>
    <n v="214874.79299999998"/>
    <n v="-238030.58999999994"/>
    <n v="-80310"/>
    <n v="-28160"/>
    <n v="-47900"/>
    <n v="-394400.58999999997"/>
    <n v="-179525.79699999999"/>
    <n v="-0.83549026153104899"/>
    <n v="11"/>
    <x v="3"/>
  </r>
  <r>
    <x v="10"/>
    <x v="6"/>
    <x v="0"/>
    <n v="150855.32699999999"/>
    <n v="-447526.38699999999"/>
    <n v="-26240"/>
    <n v="-107400"/>
    <n v="-43000"/>
    <n v="-624166.38699999999"/>
    <n v="-473311.06"/>
    <n v="-3.1375163834950293"/>
    <n v="11"/>
    <x v="3"/>
  </r>
  <r>
    <x v="10"/>
    <x v="6"/>
    <x v="1"/>
    <n v="741834.79999999993"/>
    <n v="-905241.91800000006"/>
    <n v="-62880"/>
    <n v="-59010"/>
    <n v="-44930"/>
    <n v="-1072061.9180000001"/>
    <n v="-330227.11800000013"/>
    <n v="-0.44514913293363989"/>
    <n v="11"/>
    <x v="3"/>
  </r>
  <r>
    <x v="10"/>
    <x v="6"/>
    <x v="2"/>
    <n v="222056.12100000001"/>
    <n v="-428062.71899999998"/>
    <n v="-102150"/>
    <n v="-87640"/>
    <n v="-96940"/>
    <n v="-714792.71900000004"/>
    <n v="-492736.598"/>
    <n v="-2.2189732747785862"/>
    <n v="11"/>
    <x v="3"/>
  </r>
  <r>
    <x v="10"/>
    <x v="6"/>
    <x v="0"/>
    <n v="255911.32699999996"/>
    <n v="-193789.26699999999"/>
    <n v="-20670"/>
    <n v="-34120"/>
    <n v="-60390"/>
    <n v="-308969.26699999999"/>
    <n v="-53057.940000000031"/>
    <n v="-0.20732939265326086"/>
    <n v="11"/>
    <x v="3"/>
  </r>
  <r>
    <x v="10"/>
    <x v="6"/>
    <x v="0"/>
    <n v="150728.96299999999"/>
    <n v="-53330.591999999997"/>
    <n v="-13730"/>
    <n v="-68780"/>
    <n v="-64140"/>
    <n v="-199980.592"/>
    <n v="-49251.629000000015"/>
    <n v="-0.3267562386135438"/>
    <n v="11"/>
    <x v="3"/>
  </r>
  <r>
    <x v="10"/>
    <x v="6"/>
    <x v="0"/>
    <n v="124313.315"/>
    <n v="-69487.599999999991"/>
    <n v="-106410"/>
    <n v="-74720"/>
    <n v="-50090"/>
    <n v="-300707.59999999998"/>
    <n v="-176394.28499999997"/>
    <n v="-1.418949249322166"/>
    <n v="11"/>
    <x v="3"/>
  </r>
  <r>
    <x v="10"/>
    <x v="6"/>
    <x v="1"/>
    <n v="451509.66000000003"/>
    <n v="-235917.49999999997"/>
    <n v="-95790"/>
    <n v="-45150"/>
    <n v="-64230"/>
    <n v="-441087.5"/>
    <n v="10422.160000000033"/>
    <n v="2.3082916985652159E-2"/>
    <n v="11"/>
    <x v="3"/>
  </r>
  <r>
    <x v="10"/>
    <x v="6"/>
    <x v="2"/>
    <n v="320277.77599999995"/>
    <n v="-213312.54"/>
    <n v="-77050"/>
    <n v="-50210"/>
    <n v="-94940"/>
    <n v="-435512.54000000004"/>
    <n v="-115234.76400000008"/>
    <n v="-0.35979631630762948"/>
    <n v="11"/>
    <x v="3"/>
  </r>
  <r>
    <x v="10"/>
    <x v="6"/>
    <x v="0"/>
    <n v="64419.081999999995"/>
    <n v="-42422.813999999998"/>
    <n v="-70000"/>
    <n v="-76410"/>
    <n v="-107750"/>
    <n v="-296582.81400000001"/>
    <n v="-232163.73200000002"/>
    <n v="-3.6039590256812422"/>
    <n v="11"/>
    <x v="3"/>
  </r>
  <r>
    <x v="10"/>
    <x v="6"/>
    <x v="0"/>
    <n v="40960.065999999999"/>
    <n v="-39104.436000000002"/>
    <n v="-60270"/>
    <n v="-46940"/>
    <n v="-73340"/>
    <n v="-219654.43599999999"/>
    <n v="-178694.37"/>
    <n v="-4.362648487919917"/>
    <n v="11"/>
    <x v="3"/>
  </r>
  <r>
    <x v="10"/>
    <x v="6"/>
    <x v="1"/>
    <n v="51283.525999999991"/>
    <n v="-34725.935999999994"/>
    <n v="-64550"/>
    <n v="-89180"/>
    <n v="-51600"/>
    <n v="-240055.93599999999"/>
    <n v="-188772.41"/>
    <n v="-3.6809561417442325"/>
    <n v="11"/>
    <x v="3"/>
  </r>
  <r>
    <x v="10"/>
    <x v="6"/>
    <x v="2"/>
    <n v="75551.622999999992"/>
    <n v="-53901.798999999992"/>
    <n v="-79440"/>
    <n v="-80240"/>
    <n v="-47680"/>
    <n v="-261261.799"/>
    <n v="-185710.17600000001"/>
    <n v="-2.4580567382384362"/>
    <n v="11"/>
    <x v="3"/>
  </r>
  <r>
    <x v="10"/>
    <x v="6"/>
    <x v="0"/>
    <n v="89120.926999999996"/>
    <n v="-65717.434999999998"/>
    <n v="-86340"/>
    <n v="-102600"/>
    <n v="-104140"/>
    <n v="-358797.435"/>
    <n v="-269676.50800000003"/>
    <n v="-3.0259616576923625"/>
    <n v="11"/>
    <x v="3"/>
  </r>
  <r>
    <x v="10"/>
    <x v="6"/>
    <x v="0"/>
    <n v="51099.075999999994"/>
    <n v="-15181.803"/>
    <n v="-27930"/>
    <n v="-34170"/>
    <n v="-49690"/>
    <n v="-126971.803"/>
    <n v="-75872.727000000014"/>
    <n v="-1.4848160268103483"/>
    <n v="11"/>
    <x v="3"/>
  </r>
  <r>
    <x v="10"/>
    <x v="6"/>
    <x v="0"/>
    <n v="266105.71399999998"/>
    <n v="-809870.81700000004"/>
    <n v="-38070"/>
    <n v="-27570"/>
    <n v="-79320"/>
    <n v="-954830.81700000004"/>
    <n v="-688725.10300000012"/>
    <n v="-2.5881635258685205"/>
    <n v="11"/>
    <x v="3"/>
  </r>
  <r>
    <x v="10"/>
    <x v="6"/>
    <x v="1"/>
    <n v="325754.97499999998"/>
    <n v="-68970.705999999991"/>
    <n v="-94520"/>
    <n v="-91990"/>
    <n v="-35740"/>
    <n v="-291220.70600000001"/>
    <n v="34534.268999999971"/>
    <n v="0.10601302098302558"/>
    <n v="11"/>
    <x v="3"/>
  </r>
  <r>
    <x v="10"/>
    <x v="6"/>
    <x v="2"/>
    <n v="42651.055999999997"/>
    <n v="-13365.162999999999"/>
    <n v="-28070"/>
    <n v="-45220"/>
    <n v="-38250"/>
    <n v="-124905.163"/>
    <n v="-82254.107000000004"/>
    <n v="-1.9285362360078495"/>
    <n v="11"/>
    <x v="3"/>
  </r>
  <r>
    <x v="10"/>
    <x v="6"/>
    <x v="3"/>
    <n v="313706.44899999996"/>
    <n v="-80763.500999999989"/>
    <n v="-75340"/>
    <n v="-76880"/>
    <n v="-94350"/>
    <n v="-327333.50099999999"/>
    <n v="-13627.052000000025"/>
    <n v="-4.3438864720310631E-2"/>
    <n v="11"/>
    <x v="3"/>
  </r>
  <r>
    <x v="10"/>
    <x v="6"/>
    <x v="0"/>
    <n v="105055.67099999999"/>
    <n v="-31065.726999999999"/>
    <n v="-55440"/>
    <n v="-87580"/>
    <n v="-39910"/>
    <n v="-213995.72700000001"/>
    <n v="-108940.05600000003"/>
    <n v="-1.0369745389565885"/>
    <n v="11"/>
    <x v="3"/>
  </r>
  <r>
    <x v="10"/>
    <x v="6"/>
    <x v="1"/>
    <n v="49984.941999999995"/>
    <n v="-40476.638999999996"/>
    <n v="-13130"/>
    <n v="-23190"/>
    <n v="-28350"/>
    <n v="-105146.639"/>
    <n v="-55161.697"/>
    <n v="-1.1035662900239036"/>
    <n v="11"/>
    <x v="3"/>
  </r>
  <r>
    <x v="10"/>
    <x v="6"/>
    <x v="2"/>
    <n v="637257.3899999999"/>
    <n v="-431645.739"/>
    <n v="-75660"/>
    <n v="-63330"/>
    <n v="-22450"/>
    <n v="-593085.73900000006"/>
    <n v="44171.650999999838"/>
    <n v="6.9315243248885425E-2"/>
    <n v="11"/>
    <x v="3"/>
  </r>
  <r>
    <x v="10"/>
    <x v="6"/>
    <x v="3"/>
    <n v="805414.97400000005"/>
    <n v="-449613.55599999992"/>
    <n v="-38250"/>
    <n v="-100160"/>
    <n v="-94450"/>
    <n v="-682473.55599999987"/>
    <n v="122941.41800000018"/>
    <n v="0.15264357128776224"/>
    <n v="11"/>
    <x v="3"/>
  </r>
  <r>
    <x v="10"/>
    <x v="6"/>
    <x v="0"/>
    <n v="286710.739"/>
    <n v="-150690.04299999998"/>
    <n v="-74760"/>
    <n v="-69710"/>
    <n v="-93000"/>
    <n v="-388160.04299999995"/>
    <n v="-101449.30399999995"/>
    <n v="-0.35383852154906531"/>
    <n v="11"/>
    <x v="3"/>
  </r>
  <r>
    <x v="10"/>
    <x v="6"/>
    <x v="1"/>
    <n v="378407.49799999996"/>
    <n v="-121094.806"/>
    <n v="-22700"/>
    <n v="-63470"/>
    <n v="-56360"/>
    <n v="-263624.80599999998"/>
    <n v="114782.69199999998"/>
    <n v="0.30333091338480822"/>
    <n v="11"/>
    <x v="3"/>
  </r>
  <r>
    <x v="10"/>
    <x v="6"/>
    <x v="2"/>
    <n v="73882.885999999999"/>
    <n v="-265722.261"/>
    <n v="-47690"/>
    <n v="-92400"/>
    <n v="-95260"/>
    <n v="-501072.261"/>
    <n v="-427189.375"/>
    <n v="-5.7819800785800384"/>
    <n v="11"/>
    <x v="3"/>
  </r>
  <r>
    <x v="10"/>
    <x v="6"/>
    <x v="3"/>
    <n v="71583.567999999999"/>
    <n v="-257600.182"/>
    <n v="-105460"/>
    <n v="-82180"/>
    <n v="-103160"/>
    <n v="-548400.18200000003"/>
    <n v="-476816.61400000006"/>
    <n v="-6.6609785921819382"/>
    <n v="11"/>
    <x v="3"/>
  </r>
  <r>
    <x v="10"/>
    <x v="6"/>
    <x v="0"/>
    <n v="521348.46399999998"/>
    <n v="-952147.79099999985"/>
    <n v="-93300"/>
    <n v="-104900"/>
    <n v="-63540"/>
    <n v="-1213887.7909999997"/>
    <n v="-692539.32699999982"/>
    <n v="-1.3283616905410118"/>
    <n v="11"/>
    <x v="3"/>
  </r>
  <r>
    <x v="10"/>
    <x v="6"/>
    <x v="1"/>
    <n v="301159.65600000002"/>
    <n v="-358674.12699999998"/>
    <n v="-67240"/>
    <n v="-21930"/>
    <n v="-75660"/>
    <n v="-523504.12699999998"/>
    <n v="-222344.47099999996"/>
    <n v="-0.73829434510975778"/>
    <n v="11"/>
    <x v="3"/>
  </r>
  <r>
    <x v="10"/>
    <x v="6"/>
    <x v="2"/>
    <n v="292049.59700000001"/>
    <n v="-342570.522"/>
    <n v="-59050"/>
    <n v="-51970"/>
    <n v="-71260"/>
    <n v="-524850.522"/>
    <n v="-232800.92499999999"/>
    <n v="-0.79712804739805887"/>
    <n v="11"/>
    <x v="3"/>
  </r>
  <r>
    <x v="10"/>
    <x v="6"/>
    <x v="3"/>
    <n v="3208441.3689999999"/>
    <n v="-236079.66199999995"/>
    <n v="-56480"/>
    <n v="-63040"/>
    <n v="-104050"/>
    <n v="-459649.66199999995"/>
    <n v="2748791.7069999999"/>
    <n v="0.85673739702986607"/>
    <n v="11"/>
    <x v="3"/>
  </r>
  <r>
    <x v="10"/>
    <x v="6"/>
    <x v="0"/>
    <n v="641597.83099999989"/>
    <n v="-104169.156"/>
    <n v="-12710"/>
    <n v="-93190"/>
    <n v="-58930"/>
    <n v="-268999.15600000002"/>
    <n v="372598.67499999987"/>
    <n v="0.58073555893925699"/>
    <n v="11"/>
    <x v="3"/>
  </r>
  <r>
    <x v="10"/>
    <x v="6"/>
    <x v="0"/>
    <n v="263033.25299999997"/>
    <n v="-54434.673999999992"/>
    <n v="-54090"/>
    <n v="-84860"/>
    <n v="-87760"/>
    <n v="-281144.674"/>
    <n v="-18111.421000000031"/>
    <n v="-6.8856012665440572E-2"/>
    <n v="11"/>
    <x v="3"/>
  </r>
  <r>
    <x v="10"/>
    <x v="6"/>
    <x v="1"/>
    <n v="66316.922000000006"/>
    <n v="-6201.5450000000001"/>
    <n v="-19280"/>
    <n v="-24010"/>
    <n v="-19620"/>
    <n v="-69111.544999999998"/>
    <n v="-2794.6229999999923"/>
    <n v="-4.2140420811448275E-2"/>
    <n v="11"/>
    <x v="3"/>
  </r>
  <r>
    <x v="10"/>
    <x v="6"/>
    <x v="2"/>
    <n v="858155.62"/>
    <n v="-129025.442"/>
    <n v="-45360"/>
    <n v="-15500"/>
    <n v="-22400"/>
    <n v="-212285.44199999998"/>
    <n v="645870.17800000007"/>
    <n v="0.75262593747273954"/>
    <n v="11"/>
    <x v="3"/>
  </r>
  <r>
    <x v="10"/>
    <x v="6"/>
    <x v="0"/>
    <n v="146510.34299999999"/>
    <n v="-30742.060999999994"/>
    <n v="-19490"/>
    <n v="-21630"/>
    <n v="-32960"/>
    <n v="-104822.06099999999"/>
    <n v="41688.282000000007"/>
    <n v="0.2845415630485556"/>
    <n v="11"/>
    <x v="3"/>
  </r>
  <r>
    <x v="10"/>
    <x v="6"/>
    <x v="1"/>
    <n v="241609.40299999996"/>
    <n v="-21027.334999999999"/>
    <n v="-21920"/>
    <n v="-24890"/>
    <n v="-99390"/>
    <n v="-167227.33499999999"/>
    <n v="74382.06799999997"/>
    <n v="0.30786081616202654"/>
    <n v="11"/>
    <x v="3"/>
  </r>
  <r>
    <x v="10"/>
    <x v="6"/>
    <x v="2"/>
    <n v="328458.66199999995"/>
    <n v="-112156.02999999998"/>
    <n v="-78250"/>
    <n v="-76140"/>
    <n v="-84070"/>
    <n v="-350616.02999999997"/>
    <n v="-22157.368000000017"/>
    <n v="-6.7458619800381522E-2"/>
    <n v="11"/>
    <x v="3"/>
  </r>
  <r>
    <x v="10"/>
    <x v="6"/>
    <x v="0"/>
    <n v="207507.74799999999"/>
    <n v="-44299.233999999997"/>
    <n v="-96150"/>
    <n v="-95100"/>
    <n v="-90400"/>
    <n v="-325949.234"/>
    <n v="-118441.486"/>
    <n v="-0.57078102934257668"/>
    <n v="11"/>
    <x v="3"/>
  </r>
  <r>
    <x v="10"/>
    <x v="6"/>
    <x v="1"/>
    <n v="180417.13199999998"/>
    <n v="-41047.775999999998"/>
    <n v="-38120"/>
    <n v="-65900"/>
    <n v="-42330"/>
    <n v="-187397.77600000001"/>
    <n v="-6980.6440000000293"/>
    <n v="-3.8691691429836222E-2"/>
    <n v="11"/>
    <x v="3"/>
  </r>
  <r>
    <x v="10"/>
    <x v="6"/>
    <x v="2"/>
    <n v="229988.49999999997"/>
    <n v="-26722.996999999999"/>
    <n v="-91320"/>
    <n v="-61010"/>
    <n v="-94210"/>
    <n v="-273262.99699999997"/>
    <n v="-43274.497000000003"/>
    <n v="-0.1881593949262681"/>
    <n v="11"/>
    <x v="3"/>
  </r>
  <r>
    <x v="10"/>
    <x v="6"/>
    <x v="0"/>
    <n v="35526.981"/>
    <n v="-4553.8220000000001"/>
    <n v="-53740"/>
    <n v="-76420"/>
    <n v="-68790"/>
    <n v="-203503.82199999999"/>
    <n v="-167976.84099999999"/>
    <n v="-4.7281484739724995"/>
    <n v="11"/>
    <x v="3"/>
  </r>
  <r>
    <x v="10"/>
    <x v="6"/>
    <x v="0"/>
    <n v="774824.652"/>
    <n v="-119492.436"/>
    <n v="-52710"/>
    <n v="-74980"/>
    <n v="-33340"/>
    <n v="-280522.43599999999"/>
    <n v="494302.21600000001"/>
    <n v="0.63795365147984473"/>
    <n v="11"/>
    <x v="3"/>
  </r>
  <r>
    <x v="10"/>
    <x v="6"/>
    <x v="0"/>
    <n v="6874912.7999999998"/>
    <n v="-937028.58199999994"/>
    <n v="-57950"/>
    <n v="-44370"/>
    <n v="-45360"/>
    <n v="-1084708.5819999999"/>
    <n v="5790204.2180000003"/>
    <n v="0.8422222050583682"/>
    <n v="11"/>
    <x v="3"/>
  </r>
  <r>
    <x v="10"/>
    <x v="6"/>
    <x v="0"/>
    <n v="220627.09199999998"/>
    <n v="-137938.11499999999"/>
    <n v="-90170"/>
    <n v="-58180"/>
    <n v="-21990"/>
    <n v="-308278.11499999999"/>
    <n v="-87651.023000000016"/>
    <n v="-0.39728132300270735"/>
    <n v="11"/>
    <x v="3"/>
  </r>
  <r>
    <x v="10"/>
    <x v="6"/>
    <x v="0"/>
    <n v="114264.24800000001"/>
    <n v="-85550.962"/>
    <n v="-48960"/>
    <n v="-68190"/>
    <n v="-70330"/>
    <n v="-273030.962"/>
    <n v="-158766.71399999998"/>
    <n v="-1.389469731599686"/>
    <n v="11"/>
    <x v="3"/>
  </r>
  <r>
    <x v="10"/>
    <x v="6"/>
    <x v="0"/>
    <n v="61749.799999999996"/>
    <n v="-53012.420999999995"/>
    <n v="-39620"/>
    <n v="-29210"/>
    <n v="-87620"/>
    <n v="-209462.421"/>
    <n v="-147712.62100000001"/>
    <n v="-2.3921149704128601"/>
    <n v="11"/>
    <x v="3"/>
  </r>
  <r>
    <x v="10"/>
    <x v="6"/>
    <x v="0"/>
    <n v="370793.65399999998"/>
    <n v="-214166.16900000002"/>
    <n v="-105230"/>
    <n v="-78550"/>
    <n v="-42380"/>
    <n v="-440326.16899999999"/>
    <n v="-69532.515000000014"/>
    <n v="-0.18752347633220287"/>
    <n v="11"/>
    <x v="3"/>
  </r>
  <r>
    <x v="10"/>
    <x v="6"/>
    <x v="0"/>
    <n v="280216.60800000001"/>
    <n v="-162979.36899999998"/>
    <n v="-25300"/>
    <n v="-26170"/>
    <n v="-60280"/>
    <n v="-274729.36899999995"/>
    <n v="5487.2390000000596"/>
    <n v="1.9582133404455668E-2"/>
    <n v="11"/>
    <x v="3"/>
  </r>
  <r>
    <x v="10"/>
    <x v="6"/>
    <x v="0"/>
    <n v="491147.59399999998"/>
    <n v="-215681.46599999999"/>
    <n v="-28720"/>
    <n v="-41650"/>
    <n v="-70060"/>
    <n v="-356111.46600000001"/>
    <n v="135036.12799999997"/>
    <n v="0.27494001731788992"/>
    <n v="11"/>
    <x v="3"/>
  </r>
  <r>
    <x v="10"/>
    <x v="6"/>
    <x v="0"/>
    <n v="284474.20399999997"/>
    <n v="-124025.01999999997"/>
    <n v="-51690"/>
    <n v="-46200"/>
    <n v="-92510"/>
    <n v="-314425.01999999996"/>
    <n v="-29950.815999999992"/>
    <n v="-0.10528482223998066"/>
    <n v="11"/>
    <x v="3"/>
  </r>
  <r>
    <x v="10"/>
    <x v="6"/>
    <x v="0"/>
    <n v="6754191.6329999994"/>
    <n v="-39147.471999999994"/>
    <n v="-31260"/>
    <n v="-53090"/>
    <n v="-74570"/>
    <n v="-198067.47200000001"/>
    <n v="6556124.1609999994"/>
    <n v="0.97067488120528422"/>
    <n v="11"/>
    <x v="3"/>
  </r>
  <r>
    <x v="10"/>
    <x v="6"/>
    <x v="0"/>
    <n v="878849.84600000002"/>
    <n v="-331577.63799999998"/>
    <n v="-23970"/>
    <n v="-26120"/>
    <n v="-35340"/>
    <n v="-417007.63799999998"/>
    <n v="461842.20800000004"/>
    <n v="0.52550752566212544"/>
    <n v="11"/>
    <x v="3"/>
  </r>
  <r>
    <x v="10"/>
    <x v="6"/>
    <x v="0"/>
    <n v="937556.20699999994"/>
    <n v="-22545.851999999999"/>
    <n v="-85960"/>
    <n v="-82560"/>
    <n v="-104510"/>
    <n v="-295575.85200000001"/>
    <n v="641980.35499999998"/>
    <n v="0.68473799246043499"/>
    <n v="11"/>
    <x v="3"/>
  </r>
  <r>
    <x v="10"/>
    <x v="6"/>
    <x v="0"/>
    <n v="613251.63899999997"/>
    <n v="-58290.294999999998"/>
    <n v="-102230"/>
    <n v="-77740"/>
    <n v="-75240"/>
    <n v="-313500.29499999998"/>
    <n v="299751.34399999998"/>
    <n v="0.48879012290744162"/>
    <n v="11"/>
    <x v="3"/>
  </r>
  <r>
    <x v="10"/>
    <x v="6"/>
    <x v="0"/>
    <n v="4386165.6229999997"/>
    <n v="-414366.72899999993"/>
    <n v="-74530"/>
    <n v="-31810"/>
    <n v="-79800"/>
    <n v="-600506.72899999993"/>
    <n v="3785658.8939999999"/>
    <n v="0.86309073103599032"/>
    <n v="11"/>
    <x v="3"/>
  </r>
  <r>
    <x v="10"/>
    <x v="6"/>
    <x v="0"/>
    <n v="296306.038"/>
    <n v="-158670.37199999997"/>
    <n v="-106040"/>
    <n v="-57640"/>
    <n v="-90330"/>
    <n v="-412680.37199999997"/>
    <n v="-116374.33399999997"/>
    <n v="-0.39275046430204696"/>
    <n v="11"/>
    <x v="3"/>
  </r>
  <r>
    <x v="10"/>
    <x v="6"/>
    <x v="0"/>
    <n v="1667296.9319999998"/>
    <n v="-483823.94899999991"/>
    <n v="-63160"/>
    <n v="-101060"/>
    <n v="-50320"/>
    <n v="-698363.94899999991"/>
    <n v="968932.98299999989"/>
    <n v="0.58114002635254658"/>
    <n v="11"/>
    <x v="3"/>
  </r>
  <r>
    <x v="10"/>
    <x v="6"/>
    <x v="0"/>
    <n v="466563.76199999999"/>
    <n v="-245359.33099999995"/>
    <n v="-65980"/>
    <n v="-75150"/>
    <n v="-14510"/>
    <n v="-400999.33099999995"/>
    <n v="65564.431000000041"/>
    <n v="0.14052619671735253"/>
    <n v="11"/>
    <x v="3"/>
  </r>
  <r>
    <x v="10"/>
    <x v="15"/>
    <x v="0"/>
    <n v="4654368.159"/>
    <n v="-2447981.8790000002"/>
    <n v="-59900"/>
    <n v="-34130"/>
    <n v="-103160"/>
    <n v="-2645171.8790000002"/>
    <n v="2009196.2799999998"/>
    <n v="0.43167970632380731"/>
    <n v="11"/>
    <x v="3"/>
  </r>
  <r>
    <x v="10"/>
    <x v="15"/>
    <x v="0"/>
    <n v="330001.78399999999"/>
    <n v="-117913.59999999999"/>
    <n v="-99290"/>
    <n v="-99900"/>
    <n v="-67840"/>
    <n v="-384943.6"/>
    <n v="-54941.815999999992"/>
    <n v="-0.16648945146308661"/>
    <n v="11"/>
    <x v="3"/>
  </r>
  <r>
    <x v="10"/>
    <x v="15"/>
    <x v="0"/>
    <n v="111162.849"/>
    <n v="-60566.407999999996"/>
    <n v="-61610"/>
    <n v="-28220"/>
    <n v="-73270"/>
    <n v="-223666.408"/>
    <n v="-112503.55899999999"/>
    <n v="-1.0120607740091296"/>
    <n v="11"/>
    <x v="3"/>
  </r>
  <r>
    <x v="10"/>
    <x v="15"/>
    <x v="0"/>
    <n v="14393017.870000001"/>
    <n v="-5231737"/>
    <n v="-83960"/>
    <n v="-17600"/>
    <n v="-48310"/>
    <n v="-5381607"/>
    <n v="9011410.870000001"/>
    <n v="0.62609599678069461"/>
    <n v="11"/>
    <x v="3"/>
  </r>
  <r>
    <x v="10"/>
    <x v="15"/>
    <x v="0"/>
    <n v="1837713.3599999996"/>
    <n v="-658451.06599999999"/>
    <n v="-73730"/>
    <n v="-83320"/>
    <n v="-87160"/>
    <n v="-902661.06599999999"/>
    <n v="935052.29399999965"/>
    <n v="0.50881291628635694"/>
    <n v="11"/>
    <x v="3"/>
  </r>
  <r>
    <x v="10"/>
    <x v="15"/>
    <x v="0"/>
    <n v="884230.28399999999"/>
    <n v="-50621.949000000001"/>
    <n v="-30100"/>
    <n v="-104010"/>
    <n v="-29430"/>
    <n v="-214161.94899999999"/>
    <n v="670068.33499999996"/>
    <n v="0.75779844586277478"/>
    <n v="11"/>
    <x v="3"/>
  </r>
  <r>
    <x v="10"/>
    <x v="15"/>
    <x v="0"/>
    <n v="868832.25799999991"/>
    <n v="-50654.022999999994"/>
    <n v="-22130"/>
    <n v="-14250"/>
    <n v="-107820"/>
    <n v="-194854.02299999999"/>
    <n v="673978.23499999987"/>
    <n v="0.77572883464462705"/>
    <n v="11"/>
    <x v="3"/>
  </r>
  <r>
    <x v="10"/>
    <x v="15"/>
    <x v="0"/>
    <n v="831959.23999999987"/>
    <n v="-460868.64600000001"/>
    <n v="-56730"/>
    <n v="-23380"/>
    <n v="-91250"/>
    <n v="-632228.64599999995"/>
    <n v="199730.59399999992"/>
    <n v="0.24007257134375953"/>
    <n v="11"/>
    <x v="3"/>
  </r>
  <r>
    <x v="10"/>
    <x v="15"/>
    <x v="1"/>
    <n v="2380960.253"/>
    <n v="-634845.86899999995"/>
    <n v="-14720"/>
    <n v="-31880"/>
    <n v="-34180"/>
    <n v="-715625.86899999995"/>
    <n v="1665334.3840000001"/>
    <n v="0.69943812875569245"/>
    <n v="11"/>
    <x v="3"/>
  </r>
  <r>
    <x v="10"/>
    <x v="15"/>
    <x v="2"/>
    <n v="323658.84600000002"/>
    <n v="-19046.412"/>
    <n v="-73710"/>
    <n v="-22530"/>
    <n v="-72300"/>
    <n v="-187586.41200000001"/>
    <n v="136072.43400000001"/>
    <n v="0.42041932634215717"/>
    <n v="11"/>
    <x v="3"/>
  </r>
  <r>
    <x v="10"/>
    <x v="15"/>
    <x v="0"/>
    <n v="2472355.13"/>
    <n v="-65075.695999999996"/>
    <n v="-20130"/>
    <n v="-18590"/>
    <n v="-37660"/>
    <n v="-141455.696"/>
    <n v="2330899.4339999999"/>
    <n v="0.94278504156480136"/>
    <n v="11"/>
    <x v="3"/>
  </r>
  <r>
    <x v="10"/>
    <x v="15"/>
    <x v="0"/>
    <n v="1778527.0790000001"/>
    <n v="-322012.348"/>
    <n v="-67200"/>
    <n v="-73490"/>
    <n v="-56350"/>
    <n v="-519052.348"/>
    <n v="1259474.7310000001"/>
    <n v="0.70815606119877361"/>
    <n v="11"/>
    <x v="3"/>
  </r>
  <r>
    <x v="10"/>
    <x v="15"/>
    <x v="0"/>
    <n v="255884.72699999998"/>
    <n v="-401160.592"/>
    <n v="-29640"/>
    <n v="-58120"/>
    <n v="-93390"/>
    <n v="-582310.59199999995"/>
    <n v="-326425.86499999999"/>
    <n v="-1.275675452876873"/>
    <n v="11"/>
    <x v="3"/>
  </r>
  <r>
    <x v="10"/>
    <x v="15"/>
    <x v="0"/>
    <n v="383716.984"/>
    <n v="-601750.94699999993"/>
    <n v="-66910"/>
    <n v="-46760"/>
    <n v="-47210"/>
    <n v="-762630.94699999993"/>
    <n v="-378913.96299999993"/>
    <n v="-0.98748290745452105"/>
    <n v="11"/>
    <x v="3"/>
  </r>
  <r>
    <x v="10"/>
    <x v="15"/>
    <x v="0"/>
    <n v="961100.37799999991"/>
    <n v="-524106.73699999996"/>
    <n v="-96110"/>
    <n v="-102250"/>
    <n v="-64200"/>
    <n v="-786666.73699999996"/>
    <n v="174433.64099999995"/>
    <n v="0.18149367640764777"/>
    <n v="11"/>
    <x v="3"/>
  </r>
  <r>
    <x v="10"/>
    <x v="15"/>
    <x v="1"/>
    <n v="53962.649999999994"/>
    <n v="-16378.74"/>
    <n v="-75780"/>
    <n v="-13650"/>
    <n v="-87800"/>
    <n v="-193608.74"/>
    <n v="-139646.09"/>
    <n v="-2.5878286184981651"/>
    <n v="11"/>
    <x v="3"/>
  </r>
  <r>
    <x v="10"/>
    <x v="15"/>
    <x v="2"/>
    <n v="271980.625"/>
    <n v="-75710.375999999989"/>
    <n v="-95310"/>
    <n v="-22230"/>
    <n v="-15170"/>
    <n v="-208420.37599999999"/>
    <n v="63560.249000000011"/>
    <n v="0.2336940324333765"/>
    <n v="11"/>
    <x v="3"/>
  </r>
  <r>
    <x v="10"/>
    <x v="15"/>
    <x v="0"/>
    <n v="1975586.6549999998"/>
    <n v="-588719.74699999997"/>
    <n v="-79770"/>
    <n v="-13870"/>
    <n v="-45330"/>
    <n v="-727689.74699999997"/>
    <n v="1247896.9079999998"/>
    <n v="0.6316589074145168"/>
    <n v="11"/>
    <x v="3"/>
  </r>
  <r>
    <x v="10"/>
    <x v="15"/>
    <x v="0"/>
    <n v="235357.00299999997"/>
    <n v="-127552.523"/>
    <n v="-106870"/>
    <n v="-77580"/>
    <n v="-95320"/>
    <n v="-407322.52299999999"/>
    <n v="-171965.52000000002"/>
    <n v="-0.73065818228489277"/>
    <n v="11"/>
    <x v="3"/>
  </r>
  <r>
    <x v="10"/>
    <x v="15"/>
    <x v="0"/>
    <n v="1006515.44"/>
    <n v="-543741.66"/>
    <n v="-80670"/>
    <n v="-73440"/>
    <n v="-48620"/>
    <n v="-746471.66"/>
    <n v="260043.77999999991"/>
    <n v="0.25836044800266544"/>
    <n v="11"/>
    <x v="3"/>
  </r>
  <r>
    <x v="10"/>
    <x v="15"/>
    <x v="1"/>
    <n v="4455.8779999999997"/>
    <n v="-4535.0969999999998"/>
    <n v="-88880"/>
    <n v="-55340"/>
    <n v="-71800"/>
    <n v="-220555.09700000001"/>
    <n v="-216099.21900000001"/>
    <n v="-48.497561872205665"/>
    <n v="11"/>
    <x v="3"/>
  </r>
  <r>
    <x v="10"/>
    <x v="15"/>
    <x v="2"/>
    <n v="13783392.294"/>
    <n v="-392178.19200000004"/>
    <n v="-98580"/>
    <n v="-69040"/>
    <n v="-30850"/>
    <n v="-590648.19200000004"/>
    <n v="13192744.102"/>
    <n v="0.9571478356415124"/>
    <n v="11"/>
    <x v="3"/>
  </r>
  <r>
    <x v="10"/>
    <x v="15"/>
    <x v="0"/>
    <n v="2915761.3589999997"/>
    <n v="-1701902.3769999999"/>
    <n v="-94750"/>
    <n v="-19130"/>
    <n v="-60150"/>
    <n v="-1875932.3769999999"/>
    <n v="1039828.9819999998"/>
    <n v="0.35662348662053173"/>
    <n v="11"/>
    <x v="3"/>
  </r>
  <r>
    <x v="10"/>
    <x v="15"/>
    <x v="0"/>
    <n v="4829237.1259999992"/>
    <n v="-1061536.9380000001"/>
    <n v="-47190"/>
    <n v="-51810"/>
    <n v="-39130"/>
    <n v="-1199666.9380000001"/>
    <n v="3629570.1879999992"/>
    <n v="0.75158251568531487"/>
    <n v="11"/>
    <x v="3"/>
  </r>
  <r>
    <x v="10"/>
    <x v="15"/>
    <x v="1"/>
    <n v="298904.18599999999"/>
    <n v="-57623.474999999999"/>
    <n v="-23610"/>
    <n v="-34580"/>
    <n v="-104550"/>
    <n v="-220363.47500000001"/>
    <n v="78540.710999999981"/>
    <n v="0.2627621648630909"/>
    <n v="11"/>
    <x v="3"/>
  </r>
  <r>
    <x v="10"/>
    <x v="15"/>
    <x v="2"/>
    <n v="1446967.9069999999"/>
    <n v="-188155.821"/>
    <n v="-59030"/>
    <n v="-49760"/>
    <n v="-37320"/>
    <n v="-334265.821"/>
    <n v="1112702.0859999999"/>
    <n v="0.76898878034341922"/>
    <n v="11"/>
    <x v="3"/>
  </r>
  <r>
    <x v="10"/>
    <x v="15"/>
    <x v="0"/>
    <n v="2639886.1089999997"/>
    <n v="-235659.046"/>
    <n v="-107140"/>
    <n v="-18610"/>
    <n v="-56130"/>
    <n v="-417539.04599999997"/>
    <n v="2222347.0629999996"/>
    <n v="0.84183444710871802"/>
    <n v="11"/>
    <x v="3"/>
  </r>
  <r>
    <x v="10"/>
    <x v="15"/>
    <x v="0"/>
    <n v="109383.58199999999"/>
    <n v="-125271.14599999999"/>
    <n v="-29670"/>
    <n v="-66970"/>
    <n v="-91190"/>
    <n v="-313101.14600000001"/>
    <n v="-203717.56400000001"/>
    <n v="-1.8624144526552442"/>
    <n v="11"/>
    <x v="3"/>
  </r>
  <r>
    <x v="10"/>
    <x v="15"/>
    <x v="0"/>
    <n v="9528274.629999999"/>
    <n v="-983577.40599999996"/>
    <n v="-93800"/>
    <n v="-29720"/>
    <n v="-78170"/>
    <n v="-1185267.406"/>
    <n v="8343007.2239999995"/>
    <n v="0.87560524312889165"/>
    <n v="11"/>
    <x v="3"/>
  </r>
  <r>
    <x v="10"/>
    <x v="15"/>
    <x v="1"/>
    <n v="292470.39499999996"/>
    <n v="-45382.659"/>
    <n v="-67650"/>
    <n v="-87150"/>
    <n v="-50800"/>
    <n v="-250982.65899999999"/>
    <n v="41487.735999999975"/>
    <n v="0.14185277111551745"/>
    <n v="11"/>
    <x v="3"/>
  </r>
  <r>
    <x v="10"/>
    <x v="15"/>
    <x v="2"/>
    <n v="4274077.43"/>
    <n v="-66267.87999999999"/>
    <n v="-45990"/>
    <n v="-17520"/>
    <n v="-71400"/>
    <n v="-201177.88"/>
    <n v="4072899.55"/>
    <n v="0.95293068895104227"/>
    <n v="11"/>
    <x v="3"/>
  </r>
  <r>
    <x v="10"/>
    <x v="15"/>
    <x v="3"/>
    <n v="1069222.7069999999"/>
    <n v="-202143.34700000001"/>
    <n v="-64550"/>
    <n v="-14320"/>
    <n v="-93630"/>
    <n v="-374643.34700000001"/>
    <n v="694579.35999999987"/>
    <n v="0.64961149389432105"/>
    <n v="11"/>
    <x v="3"/>
  </r>
  <r>
    <x v="10"/>
    <x v="11"/>
    <x v="0"/>
    <n v="2204601.0489999996"/>
    <n v="-2526988.7930000001"/>
    <n v="-45630"/>
    <n v="-53010"/>
    <n v="-14330"/>
    <n v="-2639958.7930000001"/>
    <n v="-435357.74400000041"/>
    <n v="-0.19747688326533155"/>
    <n v="11"/>
    <x v="3"/>
  </r>
  <r>
    <x v="10"/>
    <x v="11"/>
    <x v="1"/>
    <n v="161607.18"/>
    <n v="-93513.335999999996"/>
    <n v="-52710"/>
    <n v="-37780"/>
    <n v="-57610"/>
    <n v="-241613.33600000001"/>
    <n v="-80006.156000000017"/>
    <n v="-0.49506560290204943"/>
    <n v="11"/>
    <x v="3"/>
  </r>
  <r>
    <x v="10"/>
    <x v="11"/>
    <x v="2"/>
    <n v="979418.62199999986"/>
    <n v="-33400.080000000002"/>
    <n v="-33130"/>
    <n v="-13700"/>
    <n v="-13840"/>
    <n v="-94070.080000000002"/>
    <n v="885348.5419999999"/>
    <n v="0.90395314333731347"/>
    <n v="11"/>
    <x v="3"/>
  </r>
  <r>
    <x v="10"/>
    <x v="11"/>
    <x v="3"/>
    <n v="79268.133000000002"/>
    <n v="-5082.3569999999991"/>
    <n v="-51160"/>
    <n v="-89150"/>
    <n v="-42940"/>
    <n v="-188332.35699999999"/>
    <n v="-109064.22399999999"/>
    <n v="-1.3758899052157565"/>
    <n v="11"/>
    <x v="3"/>
  </r>
  <r>
    <x v="10"/>
    <x v="11"/>
    <x v="0"/>
    <n v="222533.12899999996"/>
    <n v="-24561.795999999998"/>
    <n v="-22390"/>
    <n v="-101840"/>
    <n v="-33070"/>
    <n v="-181861.796"/>
    <n v="40671.332999999955"/>
    <n v="0.18276529513949341"/>
    <n v="11"/>
    <x v="3"/>
  </r>
  <r>
    <x v="10"/>
    <x v="11"/>
    <x v="1"/>
    <n v="522231.94799999997"/>
    <n v="-54926.535999999993"/>
    <n v="-14090"/>
    <n v="-46910"/>
    <n v="-68630"/>
    <n v="-184556.53599999999"/>
    <n v="337675.41200000001"/>
    <n v="0.64660044888712942"/>
    <n v="11"/>
    <x v="3"/>
  </r>
  <r>
    <x v="10"/>
    <x v="11"/>
    <x v="2"/>
    <n v="697387.15899999999"/>
    <n v="-76838.439999999988"/>
    <n v="-67370"/>
    <n v="-72950"/>
    <n v="-37720"/>
    <n v="-254878.44"/>
    <n v="442508.71899999998"/>
    <n v="0.63452375526174554"/>
    <n v="11"/>
    <x v="3"/>
  </r>
  <r>
    <x v="10"/>
    <x v="11"/>
    <x v="3"/>
    <n v="157579.86299999998"/>
    <n v="-81167.596999999994"/>
    <n v="-90480"/>
    <n v="-38210"/>
    <n v="-96540"/>
    <n v="-306397.59700000001"/>
    <n v="-148817.73400000003"/>
    <n v="-0.94439563004316129"/>
    <n v="11"/>
    <x v="3"/>
  </r>
  <r>
    <x v="10"/>
    <x v="11"/>
    <x v="0"/>
    <n v="61999.517999999996"/>
    <n v="-28556.800999999999"/>
    <n v="-15220"/>
    <n v="-62510"/>
    <n v="-66640"/>
    <n v="-172926.80100000001"/>
    <n v="-110927.28300000001"/>
    <n v="-1.7891636351108409"/>
    <n v="11"/>
    <x v="3"/>
  </r>
  <r>
    <x v="10"/>
    <x v="11"/>
    <x v="1"/>
    <n v="319357.43"/>
    <n v="-230959.07799999998"/>
    <n v="-22240"/>
    <n v="-79660"/>
    <n v="-57160"/>
    <n v="-390019.07799999998"/>
    <n v="-70661.647999999986"/>
    <n v="-0.22126195091186696"/>
    <n v="11"/>
    <x v="3"/>
  </r>
  <r>
    <x v="10"/>
    <x v="11"/>
    <x v="2"/>
    <n v="311644.48699999996"/>
    <n v="-223031.02499999999"/>
    <n v="-31370"/>
    <n v="-95500"/>
    <n v="-82990"/>
    <n v="-432891.02500000002"/>
    <n v="-121246.53800000006"/>
    <n v="-0.38905401204802981"/>
    <n v="11"/>
    <x v="3"/>
  </r>
  <r>
    <x v="10"/>
    <x v="11"/>
    <x v="3"/>
    <n v="287728.42699999997"/>
    <n v="-164166.15599999999"/>
    <n v="-98510"/>
    <n v="-75990"/>
    <n v="-56560"/>
    <n v="-395226.15599999996"/>
    <n v="-107497.72899999999"/>
    <n v="-0.3736083018310874"/>
    <n v="11"/>
    <x v="3"/>
  </r>
  <r>
    <x v="10"/>
    <x v="11"/>
    <x v="0"/>
    <n v="240685.18599999996"/>
    <n v="-166722.84299999999"/>
    <n v="-71300"/>
    <n v="-79200"/>
    <n v="-16230"/>
    <n v="-333452.84299999999"/>
    <n v="-92767.657000000036"/>
    <n v="-0.38543151966153849"/>
    <n v="11"/>
    <x v="3"/>
  </r>
  <r>
    <x v="10"/>
    <x v="11"/>
    <x v="0"/>
    <n v="64090.747000000003"/>
    <n v="-31629.093999999997"/>
    <n v="-61290"/>
    <n v="-53380"/>
    <n v="-22080"/>
    <n v="-168379.09399999998"/>
    <n v="-104288.34699999998"/>
    <n v="-1.627198181977813"/>
    <n v="11"/>
    <x v="3"/>
  </r>
  <r>
    <x v="10"/>
    <x v="11"/>
    <x v="1"/>
    <n v="279307.58799999999"/>
    <n v="-57479.834999999999"/>
    <n v="-53750"/>
    <n v="-46770"/>
    <n v="-20620"/>
    <n v="-178619.83499999999"/>
    <n v="100687.753"/>
    <n v="0.36049057500006049"/>
    <n v="11"/>
    <x v="3"/>
  </r>
  <r>
    <x v="10"/>
    <x v="11"/>
    <x v="2"/>
    <n v="44692.822999999997"/>
    <n v="-12438.698999999999"/>
    <n v="-95220"/>
    <n v="-93220"/>
    <n v="-40890"/>
    <n v="-241768.69899999999"/>
    <n v="-197075.87599999999"/>
    <n v="-4.4095642828379846"/>
    <n v="11"/>
    <x v="3"/>
  </r>
  <r>
    <x v="10"/>
    <x v="11"/>
    <x v="0"/>
    <n v="68168.232999999993"/>
    <n v="-14160.328"/>
    <n v="-95810"/>
    <n v="-33680"/>
    <n v="-95680"/>
    <n v="-239330.32800000001"/>
    <n v="-171162.09500000003"/>
    <n v="-2.5108776840379603"/>
    <n v="11"/>
    <x v="3"/>
  </r>
  <r>
    <x v="10"/>
    <x v="11"/>
    <x v="1"/>
    <n v="150700.71100000001"/>
    <n v="-163284.09999999998"/>
    <n v="-34110"/>
    <n v="-90140"/>
    <n v="-106880"/>
    <n v="-394414.1"/>
    <n v="-243713.38899999997"/>
    <n v="-1.6172013216314549"/>
    <n v="11"/>
    <x v="3"/>
  </r>
  <r>
    <x v="10"/>
    <x v="11"/>
    <x v="2"/>
    <n v="1067205.7899999998"/>
    <n v="-383645.45799999993"/>
    <n v="-105590"/>
    <n v="-29960"/>
    <n v="-30580"/>
    <n v="-549775.45799999987"/>
    <n v="517430.33199999994"/>
    <n v="0.48484588150519686"/>
    <n v="11"/>
    <x v="3"/>
  </r>
  <r>
    <x v="10"/>
    <x v="11"/>
    <x v="0"/>
    <n v="556857.64399999997"/>
    <n v="-227171.049"/>
    <n v="-76200"/>
    <n v="-85590"/>
    <n v="-81320"/>
    <n v="-470281.049"/>
    <n v="86576.594999999972"/>
    <n v="0.15547347860416544"/>
    <n v="11"/>
    <x v="3"/>
  </r>
  <r>
    <x v="10"/>
    <x v="11"/>
    <x v="1"/>
    <n v="1282545.1939999999"/>
    <n v="-747292.86099999992"/>
    <n v="-30670"/>
    <n v="-39260"/>
    <n v="-13140"/>
    <n v="-830362.86099999992"/>
    <n v="452182.33299999998"/>
    <n v="0.35256639307168153"/>
    <n v="11"/>
    <x v="3"/>
  </r>
  <r>
    <x v="10"/>
    <x v="11"/>
    <x v="2"/>
    <n v="400037.96"/>
    <n v="-224932.65199999997"/>
    <n v="-79310"/>
    <n v="-68960"/>
    <n v="-90360"/>
    <n v="-463562.652"/>
    <n v="-63524.691999999981"/>
    <n v="-0.15879666019694724"/>
    <n v="11"/>
    <x v="3"/>
  </r>
  <r>
    <x v="10"/>
    <x v="11"/>
    <x v="0"/>
    <n v="61203.008999999991"/>
    <n v="-34424.312999999995"/>
    <n v="-34420"/>
    <n v="-44400"/>
    <n v="-68760"/>
    <n v="-182004.31299999999"/>
    <n v="-120801.304"/>
    <n v="-1.973780472133323"/>
    <n v="11"/>
    <x v="3"/>
  </r>
  <r>
    <x v="10"/>
    <x v="11"/>
    <x v="0"/>
    <n v="97118.034999999989"/>
    <n v="-68332.179999999993"/>
    <n v="-75350"/>
    <n v="-40190"/>
    <n v="-79540"/>
    <n v="-263412.18"/>
    <n v="-166294.14500000002"/>
    <n v="-1.7122890202628176"/>
    <n v="11"/>
    <x v="3"/>
  </r>
  <r>
    <x v="10"/>
    <x v="11"/>
    <x v="0"/>
    <n v="168944.916"/>
    <n v="-107871.07799999998"/>
    <n v="-28220"/>
    <n v="-92280"/>
    <n v="-93150"/>
    <n v="-321521.07799999998"/>
    <n v="-152576.16199999998"/>
    <n v="-0.90311188766402406"/>
    <n v="11"/>
    <x v="3"/>
  </r>
  <r>
    <x v="10"/>
    <x v="11"/>
    <x v="0"/>
    <n v="145677.05599999998"/>
    <n v="-88671.631999999998"/>
    <n v="-108070"/>
    <n v="-66100"/>
    <n v="-49020"/>
    <n v="-311861.63199999998"/>
    <n v="-166184.576"/>
    <n v="-1.1407738497955369"/>
    <n v="11"/>
    <x v="3"/>
  </r>
  <r>
    <x v="10"/>
    <x v="11"/>
    <x v="0"/>
    <n v="122409.18899999998"/>
    <n v="-78104.572"/>
    <n v="-51190"/>
    <n v="-92960"/>
    <n v="-64600"/>
    <n v="-286854.57199999999"/>
    <n v="-164445.383"/>
    <n v="-1.3434071767275577"/>
    <n v="11"/>
    <x v="3"/>
  </r>
  <r>
    <x v="10"/>
    <x v="11"/>
    <x v="0"/>
    <n v="91055.614999999991"/>
    <n v="-54682.662999999993"/>
    <n v="-66910"/>
    <n v="-89690"/>
    <n v="-37000"/>
    <n v="-248282.663"/>
    <n v="-157227.04800000001"/>
    <n v="-1.7267144700521766"/>
    <n v="11"/>
    <x v="3"/>
  </r>
  <r>
    <x v="10"/>
    <x v="11"/>
    <x v="0"/>
    <n v="78047.668999999994"/>
    <n v="-47076.239000000001"/>
    <n v="-53650"/>
    <n v="-82310"/>
    <n v="-48910"/>
    <n v="-231946.239"/>
    <n v="-153898.57"/>
    <n v="-1.9718535091675835"/>
    <n v="11"/>
    <x v="3"/>
  </r>
  <r>
    <x v="10"/>
    <x v="11"/>
    <x v="0"/>
    <n v="400807.98099999997"/>
    <n v="-383908.81199999998"/>
    <n v="-61230"/>
    <n v="-37090"/>
    <n v="-79880"/>
    <n v="-562108.81199999992"/>
    <n v="-161300.83099999995"/>
    <n v="-0.40243916949348363"/>
    <n v="11"/>
    <x v="3"/>
  </r>
  <r>
    <x v="10"/>
    <x v="11"/>
    <x v="0"/>
    <n v="792483.74099999992"/>
    <n v="-736475.51599999983"/>
    <n v="-102790"/>
    <n v="-72900"/>
    <n v="-59880"/>
    <n v="-972045.51599999983"/>
    <n v="-179561.77499999991"/>
    <n v="-0.22658102079598366"/>
    <n v="11"/>
    <x v="3"/>
  </r>
  <r>
    <x v="10"/>
    <x v="11"/>
    <x v="0"/>
    <n v="508337.80199999997"/>
    <n v="-388286.12899999996"/>
    <n v="-62900"/>
    <n v="-75550"/>
    <n v="-47170"/>
    <n v="-573906.12899999996"/>
    <n v="-65568.32699999999"/>
    <n v="-0.12898573889651432"/>
    <n v="11"/>
    <x v="3"/>
  </r>
  <r>
    <x v="10"/>
    <x v="11"/>
    <x v="0"/>
    <n v="26801.403999999999"/>
    <n v="-24760.736000000001"/>
    <n v="-58530"/>
    <n v="-70160"/>
    <n v="-65960"/>
    <n v="-219410.736"/>
    <n v="-192609.33199999999"/>
    <n v="-7.1865388843062101"/>
    <n v="11"/>
    <x v="3"/>
  </r>
  <r>
    <x v="10"/>
    <x v="11"/>
    <x v="0"/>
    <n v="562995.14599999995"/>
    <n v="-161870.226"/>
    <n v="-87380"/>
    <n v="-103180"/>
    <n v="-40660"/>
    <n v="-393090.22600000002"/>
    <n v="169904.91999999993"/>
    <n v="0.30178753974550243"/>
    <n v="11"/>
    <x v="3"/>
  </r>
  <r>
    <x v="10"/>
    <x v="11"/>
    <x v="0"/>
    <n v="19816.446999999996"/>
    <n v="-9122.4"/>
    <n v="-40130"/>
    <n v="-99630"/>
    <n v="-72100"/>
    <n v="-220982.39999999999"/>
    <n v="-201165.95300000001"/>
    <n v="-10.15146423574317"/>
    <n v="11"/>
    <x v="3"/>
  </r>
  <r>
    <x v="10"/>
    <x v="11"/>
    <x v="0"/>
    <n v="415893.96099999995"/>
    <n v="-83991.963999999993"/>
    <n v="-72750"/>
    <n v="-32550"/>
    <n v="-54740"/>
    <n v="-244031.96399999998"/>
    <n v="171861.99699999997"/>
    <n v="0.41323513471261969"/>
    <n v="11"/>
    <x v="3"/>
  </r>
  <r>
    <x v="10"/>
    <x v="11"/>
    <x v="0"/>
    <n v="96159.994000000006"/>
    <n v="-23472.322999999997"/>
    <n v="-23310"/>
    <n v="-92630"/>
    <n v="-80270"/>
    <n v="-219682.323"/>
    <n v="-123522.329"/>
    <n v="-1.2845500905501304"/>
    <n v="11"/>
    <x v="3"/>
  </r>
  <r>
    <x v="10"/>
    <x v="11"/>
    <x v="0"/>
    <n v="5008.2689999999993"/>
    <n v="-7661.0029999999997"/>
    <n v="-77490"/>
    <n v="-90750"/>
    <n v="-92850"/>
    <n v="-268751.00300000003"/>
    <n v="-263742.73400000005"/>
    <n v="-52.661455285249275"/>
    <n v="11"/>
    <x v="3"/>
  </r>
  <r>
    <x v="10"/>
    <x v="11"/>
    <x v="0"/>
    <n v="33650.014999999999"/>
    <n v="-6028.82"/>
    <n v="-61940"/>
    <n v="-51190"/>
    <n v="-72090"/>
    <n v="-191248.82"/>
    <n v="-157598.80499999999"/>
    <n v="-4.6834690861207635"/>
    <n v="11"/>
    <x v="3"/>
  </r>
  <r>
    <x v="10"/>
    <x v="11"/>
    <x v="0"/>
    <n v="58775.653999999995"/>
    <n v="-24736.418000000001"/>
    <n v="-55990"/>
    <n v="-44190"/>
    <n v="-41050"/>
    <n v="-165966.41800000001"/>
    <n v="-107190.76400000001"/>
    <n v="-1.8237272868116452"/>
    <n v="11"/>
    <x v="3"/>
  </r>
  <r>
    <x v="10"/>
    <x v="11"/>
    <x v="0"/>
    <n v="116219.936"/>
    <n v="-46467.294999999998"/>
    <n v="-15490"/>
    <n v="-49500"/>
    <n v="-19690"/>
    <n v="-131147.29499999998"/>
    <n v="-14927.358999999982"/>
    <n v="-0.12844060592151749"/>
    <n v="11"/>
    <x v="3"/>
  </r>
  <r>
    <x v="10"/>
    <x v="11"/>
    <x v="0"/>
    <n v="255030.48199999999"/>
    <n v="-124919.94899999999"/>
    <n v="-81490"/>
    <n v="-107460"/>
    <n v="-40370"/>
    <n v="-354239.94900000002"/>
    <n v="-99209.467000000033"/>
    <n v="-0.3890102321180573"/>
    <n v="11"/>
    <x v="3"/>
  </r>
  <r>
    <x v="10"/>
    <x v="11"/>
    <x v="0"/>
    <n v="97392.483999999997"/>
    <n v="-3168.732"/>
    <n v="-73290"/>
    <n v="-45100"/>
    <n v="-80080"/>
    <n v="-201638.73199999999"/>
    <n v="-104246.24799999999"/>
    <n v="-1.0703726172545307"/>
    <n v="11"/>
    <x v="3"/>
  </r>
  <r>
    <x v="10"/>
    <x v="11"/>
    <x v="0"/>
    <n v="211498.46199999997"/>
    <n v="-141316.973"/>
    <n v="-37420"/>
    <n v="-101430"/>
    <n v="-85730"/>
    <n v="-365896.973"/>
    <n v="-154398.51100000003"/>
    <n v="-0.73002190909549047"/>
    <n v="11"/>
    <x v="3"/>
  </r>
  <r>
    <x v="10"/>
    <x v="11"/>
    <x v="0"/>
    <n v="101131.09299999999"/>
    <n v="-65285.339"/>
    <n v="-24880"/>
    <n v="-20830"/>
    <n v="-54720"/>
    <n v="-165715.33900000001"/>
    <n v="-64584.246000000014"/>
    <n v="-0.63861908424148073"/>
    <n v="11"/>
    <x v="3"/>
  </r>
  <r>
    <x v="10"/>
    <x v="12"/>
    <x v="0"/>
    <n v="26892.851999999999"/>
    <n v="-3730.1039999999998"/>
    <n v="-105320"/>
    <n v="-38830"/>
    <n v="-88050"/>
    <n v="-235930.10399999999"/>
    <n v="-209037.25199999998"/>
    <n v="-7.7729670322805475"/>
    <n v="11"/>
    <x v="3"/>
  </r>
  <r>
    <x v="10"/>
    <x v="12"/>
    <x v="0"/>
    <n v="354568.75999999995"/>
    <n v="-30431.596999999998"/>
    <n v="-97130"/>
    <n v="-67610"/>
    <n v="-43260"/>
    <n v="-238431.59700000001"/>
    <n v="116137.16299999994"/>
    <n v="0.32754482656622075"/>
    <n v="11"/>
    <x v="3"/>
  </r>
  <r>
    <x v="10"/>
    <x v="12"/>
    <x v="0"/>
    <n v="-5513.2979999999998"/>
    <n v="3288.5160000000001"/>
    <n v="-17160"/>
    <n v="-38330"/>
    <n v="-94590"/>
    <n v="-146791.484"/>
    <n v="-152304.78200000001"/>
    <n v="27.62498635118218"/>
    <n v="11"/>
    <x v="3"/>
  </r>
  <r>
    <x v="10"/>
    <x v="12"/>
    <x v="1"/>
    <n v="-7197.7499999999991"/>
    <n v="4389.6019999999999"/>
    <n v="-63450"/>
    <n v="-85540"/>
    <n v="-35170"/>
    <n v="-179770.39799999999"/>
    <n v="-186968.14799999999"/>
    <n v="25.975915807023028"/>
    <n v="11"/>
    <x v="3"/>
  </r>
  <r>
    <x v="10"/>
    <x v="12"/>
    <x v="2"/>
    <n v="44991.904999999999"/>
    <n v="-6411.9579999999996"/>
    <n v="-101060"/>
    <n v="-102860"/>
    <n v="-83760"/>
    <n v="-294091.95799999998"/>
    <n v="-249100.05299999999"/>
    <n v="-5.5365526976463872"/>
    <n v="11"/>
    <x v="3"/>
  </r>
  <r>
    <x v="10"/>
    <x v="12"/>
    <x v="0"/>
    <n v="262456.67"/>
    <n v="-8976.8069999999989"/>
    <n v="-102800"/>
    <n v="-71930"/>
    <n v="-31200"/>
    <n v="-214906.807"/>
    <n v="47549.862999999983"/>
    <n v="0.18117224073596599"/>
    <n v="11"/>
    <x v="3"/>
  </r>
  <r>
    <x v="10"/>
    <x v="12"/>
    <x v="0"/>
    <n v="689819.73899999994"/>
    <n v="-31959.584999999999"/>
    <n v="-78600"/>
    <n v="-83320"/>
    <n v="-88100"/>
    <n v="-281979.58500000002"/>
    <n v="407840.15399999992"/>
    <n v="0.59122714376255325"/>
    <n v="11"/>
    <x v="3"/>
  </r>
  <r>
    <x v="10"/>
    <x v="12"/>
    <x v="0"/>
    <n v="26320.916999999998"/>
    <n v="-2241.7919999999999"/>
    <n v="-99950"/>
    <n v="-89720"/>
    <n v="-82890"/>
    <n v="-274801.79200000002"/>
    <n v="-248480.87500000003"/>
    <n v="-9.4404338192320605"/>
    <n v="11"/>
    <x v="3"/>
  </r>
  <r>
    <x v="10"/>
    <x v="12"/>
    <x v="0"/>
    <n v="2059065.47"/>
    <n v="-756186.45900000003"/>
    <n v="-48860"/>
    <n v="-80560"/>
    <n v="-19940"/>
    <n v="-905546.45900000003"/>
    <n v="1153519.0109999999"/>
    <n v="0.56021482940025213"/>
    <n v="11"/>
    <x v="3"/>
  </r>
  <r>
    <x v="10"/>
    <x v="12"/>
    <x v="0"/>
    <n v="1120549.71"/>
    <n v="-846359.80099999986"/>
    <n v="-32720"/>
    <n v="-79620"/>
    <n v="-16850"/>
    <n v="-975549.80099999986"/>
    <n v="144999.9090000001"/>
    <n v="0.12940069298665929"/>
    <n v="11"/>
    <x v="3"/>
  </r>
  <r>
    <x v="10"/>
    <x v="12"/>
    <x v="1"/>
    <n v="467219.74599999998"/>
    <n v="-121521.60999999999"/>
    <n v="-21670"/>
    <n v="-14250"/>
    <n v="-83810"/>
    <n v="-241251.61"/>
    <n v="225968.136"/>
    <n v="0.48364423364932013"/>
    <n v="11"/>
    <x v="3"/>
  </r>
  <r>
    <x v="10"/>
    <x v="12"/>
    <x v="2"/>
    <n v="86649.653999999995"/>
    <n v="-18685.38"/>
    <n v="-45520"/>
    <n v="-32070"/>
    <n v="-51890"/>
    <n v="-148165.38"/>
    <n v="-61515.72600000001"/>
    <n v="-0.70993619893739002"/>
    <n v="11"/>
    <x v="3"/>
  </r>
  <r>
    <x v="10"/>
    <x v="12"/>
    <x v="0"/>
    <n v="13830.550999999999"/>
    <n v="-5134.7379999999994"/>
    <n v="-104570"/>
    <n v="-69490"/>
    <n v="-105670"/>
    <n v="-284864.73800000001"/>
    <n v="-271034.18700000003"/>
    <n v="-19.596774343986731"/>
    <n v="11"/>
    <x v="3"/>
  </r>
  <r>
    <x v="10"/>
    <x v="12"/>
    <x v="0"/>
    <n v="208947.11599999998"/>
    <n v="-65308.46"/>
    <n v="-67910"/>
    <n v="-88060"/>
    <n v="-32240"/>
    <n v="-253518.46"/>
    <n v="-44571.344000000012"/>
    <n v="-0.21331399472390908"/>
    <n v="11"/>
    <x v="3"/>
  </r>
  <r>
    <x v="10"/>
    <x v="12"/>
    <x v="0"/>
    <n v="291588.04499999998"/>
    <n v="-410615.27499999997"/>
    <n v="-31290"/>
    <n v="-87480"/>
    <n v="-40980"/>
    <n v="-570365.27499999991"/>
    <n v="-278777.22999999992"/>
    <n v="-0.9560653626934531"/>
    <n v="11"/>
    <x v="3"/>
  </r>
  <r>
    <x v="10"/>
    <x v="12"/>
    <x v="1"/>
    <n v="51409.777999999991"/>
    <n v="-61969.655999999995"/>
    <n v="-104520"/>
    <n v="-22700"/>
    <n v="-93390"/>
    <n v="-282579.65600000002"/>
    <n v="-231169.87800000003"/>
    <n v="-4.4966130373097517"/>
    <n v="11"/>
    <x v="3"/>
  </r>
  <r>
    <x v="10"/>
    <x v="12"/>
    <x v="2"/>
    <n v="1158545.6399999999"/>
    <n v="-70424.423999999999"/>
    <n v="-89870"/>
    <n v="-16410"/>
    <n v="-108260"/>
    <n v="-284964.424"/>
    <n v="873581.2159999999"/>
    <n v="0.75403263008266119"/>
    <n v="11"/>
    <x v="3"/>
  </r>
  <r>
    <x v="10"/>
    <x v="12"/>
    <x v="0"/>
    <n v="30188.948999999997"/>
    <n v="-5421.8289999999997"/>
    <n v="-76080"/>
    <n v="-107650"/>
    <n v="-42010"/>
    <n v="-231161.829"/>
    <n v="-200972.88"/>
    <n v="-6.6571671640506604"/>
    <n v="11"/>
    <x v="3"/>
  </r>
  <r>
    <x v="10"/>
    <x v="12"/>
    <x v="0"/>
    <n v="617562.63799999992"/>
    <n v="-26861.946999999996"/>
    <n v="-53900"/>
    <n v="-101150"/>
    <n v="-21400"/>
    <n v="-203311.94699999999"/>
    <n v="414250.69099999993"/>
    <n v="0.67078327850526476"/>
    <n v="11"/>
    <x v="3"/>
  </r>
  <r>
    <x v="10"/>
    <x v="12"/>
    <x v="1"/>
    <n v="482380.598"/>
    <n v="-16692.452000000001"/>
    <n v="-44950"/>
    <n v="-77490"/>
    <n v="-105350"/>
    <n v="-244482.45199999999"/>
    <n v="237898.14600000001"/>
    <n v="0.49317519607204435"/>
    <n v="11"/>
    <x v="3"/>
  </r>
  <r>
    <x v="10"/>
    <x v="12"/>
    <x v="2"/>
    <n v="184685.75999999998"/>
    <n v="-208005.23099999997"/>
    <n v="-72740"/>
    <n v="-107180"/>
    <n v="-59340"/>
    <n v="-447265.23099999997"/>
    <n v="-262579.47100000002"/>
    <n v="-1.421763491673641"/>
    <n v="11"/>
    <x v="3"/>
  </r>
  <r>
    <x v="10"/>
    <x v="12"/>
    <x v="0"/>
    <n v="0"/>
    <n v="1506.5049999999999"/>
    <n v="-40330"/>
    <n v="-72790"/>
    <n v="-47690"/>
    <n v="-159303.495"/>
    <n v="-159303.495"/>
    <e v="#DIV/0!"/>
    <n v="11"/>
    <x v="3"/>
  </r>
  <r>
    <x v="10"/>
    <x v="12"/>
    <x v="0"/>
    <n v="88311.23"/>
    <n v="-68444.599999999991"/>
    <n v="-39610"/>
    <n v="-79580"/>
    <n v="-76080"/>
    <n v="-263714.59999999998"/>
    <n v="-175403.37"/>
    <n v="-1.9861955268882565"/>
    <n v="11"/>
    <x v="3"/>
  </r>
  <r>
    <x v="10"/>
    <x v="12"/>
    <x v="0"/>
    <n v="13791.568000000001"/>
    <n v="-7136.5279999999993"/>
    <n v="-43520"/>
    <n v="-99100"/>
    <n v="-17500"/>
    <n v="-167256.52799999999"/>
    <n v="-153464.95999999999"/>
    <n v="-11.127448307545594"/>
    <n v="11"/>
    <x v="3"/>
  </r>
  <r>
    <x v="10"/>
    <x v="12"/>
    <x v="1"/>
    <n v="41673.233"/>
    <n v="-10526.964"/>
    <n v="-96350"/>
    <n v="-41490"/>
    <n v="-20260"/>
    <n v="-168626.96400000001"/>
    <n v="-126953.731"/>
    <n v="-3.0464094542412874"/>
    <n v="11"/>
    <x v="3"/>
  </r>
  <r>
    <x v="10"/>
    <x v="12"/>
    <x v="2"/>
    <n v="56367.772999999994"/>
    <n v="-17521.791000000001"/>
    <n v="-35420"/>
    <n v="-78680"/>
    <n v="-81620"/>
    <n v="-213241.791"/>
    <n v="-156874.01800000001"/>
    <n v="-2.7830444534326384"/>
    <n v="11"/>
    <x v="3"/>
  </r>
  <r>
    <x v="10"/>
    <x v="12"/>
    <x v="3"/>
    <n v="14354.857999999998"/>
    <n v="-5371.8980000000001"/>
    <n v="-29110"/>
    <n v="-14250"/>
    <n v="-48940"/>
    <n v="-97671.898000000001"/>
    <n v="-83317.040000000008"/>
    <n v="-5.8041006048266039"/>
    <n v="11"/>
    <x v="3"/>
  </r>
  <r>
    <x v="10"/>
    <x v="12"/>
    <x v="0"/>
    <n v="66122.574000000008"/>
    <n v="-4871.3209999999999"/>
    <n v="-30030"/>
    <n v="-68100"/>
    <n v="-84580"/>
    <n v="-187581.321"/>
    <n v="-121458.74699999999"/>
    <n v="-1.8368726389871026"/>
    <n v="11"/>
    <x v="3"/>
  </r>
  <r>
    <x v="10"/>
    <x v="12"/>
    <x v="1"/>
    <n v="20622.657999999999"/>
    <n v="-13068.509999999998"/>
    <n v="-24880"/>
    <n v="-56280"/>
    <n v="-77700"/>
    <n v="-171928.51"/>
    <n v="-151305.85200000001"/>
    <n v="-7.3368744222980382"/>
    <n v="11"/>
    <x v="3"/>
  </r>
  <r>
    <x v="10"/>
    <x v="12"/>
    <x v="2"/>
    <n v="17868.969999999998"/>
    <n v="-14690.311999999998"/>
    <n v="-48120"/>
    <n v="-31680"/>
    <n v="-84400"/>
    <n v="-178890.31200000001"/>
    <n v="-161021.342"/>
    <n v="-9.0112268362418213"/>
    <n v="11"/>
    <x v="3"/>
  </r>
  <r>
    <x v="10"/>
    <x v="12"/>
    <x v="3"/>
    <n v="470952.41899999999"/>
    <n v="-114434.579"/>
    <n v="-27380"/>
    <n v="-71440"/>
    <n v="-62170"/>
    <n v="-275424.57900000003"/>
    <n v="195527.83999999997"/>
    <n v="0.41517535978512504"/>
    <n v="11"/>
    <x v="3"/>
  </r>
  <r>
    <x v="10"/>
    <x v="12"/>
    <x v="0"/>
    <n v="2843.491"/>
    <n v="-745.05199999999991"/>
    <n v="-69130"/>
    <n v="-97890"/>
    <n v="-88010"/>
    <n v="-255775.052"/>
    <n v="-252931.56099999999"/>
    <n v="-88.951067895062792"/>
    <n v="11"/>
    <x v="3"/>
  </r>
  <r>
    <x v="10"/>
    <x v="12"/>
    <x v="1"/>
    <n v="2584.848"/>
    <n v="-596.49799999999993"/>
    <n v="-103820"/>
    <n v="-83380"/>
    <n v="-99600"/>
    <n v="-287396.49800000002"/>
    <n v="-284811.65000000002"/>
    <n v="-110.18506697492465"/>
    <n v="11"/>
    <x v="3"/>
  </r>
  <r>
    <x v="10"/>
    <x v="12"/>
    <x v="2"/>
    <n v="162665.51699999999"/>
    <n v="-38304.174999999996"/>
    <n v="-98520"/>
    <n v="-67530"/>
    <n v="-26290"/>
    <n v="-230644.17499999999"/>
    <n v="-67978.657999999996"/>
    <n v="-0.41790453965728952"/>
    <n v="11"/>
    <x v="3"/>
  </r>
  <r>
    <x v="10"/>
    <x v="12"/>
    <x v="3"/>
    <n v="340384.70899999997"/>
    <n v="-66364.570999999996"/>
    <n v="-97650"/>
    <n v="-87060"/>
    <n v="-15970"/>
    <n v="-267044.571"/>
    <n v="73340.137999999977"/>
    <n v="0.21546249305811202"/>
    <n v="11"/>
    <x v="3"/>
  </r>
  <r>
    <x v="10"/>
    <x v="12"/>
    <x v="0"/>
    <n v="80851.553999999989"/>
    <n v="-45511.459000000003"/>
    <n v="-103820"/>
    <n v="-68340"/>
    <n v="-105740"/>
    <n v="-323411.45900000003"/>
    <n v="-242559.90500000003"/>
    <n v="-3.0000648472384346"/>
    <n v="11"/>
    <x v="3"/>
  </r>
  <r>
    <x v="10"/>
    <x v="12"/>
    <x v="1"/>
    <n v="147534.43599999999"/>
    <n v="-33346.466999999997"/>
    <n v="-30660"/>
    <n v="-80590"/>
    <n v="-89520"/>
    <n v="-234116.467"/>
    <n v="-86582.031000000017"/>
    <n v="-0.58685980946170446"/>
    <n v="11"/>
    <x v="3"/>
  </r>
  <r>
    <x v="10"/>
    <x v="12"/>
    <x v="2"/>
    <n v="42706.873999999996"/>
    <n v="-41553.924999999996"/>
    <n v="-100410"/>
    <n v="-47290"/>
    <n v="-93230"/>
    <n v="-282483.92499999999"/>
    <n v="-239777.05099999998"/>
    <n v="-5.6144837713947409"/>
    <n v="11"/>
    <x v="3"/>
  </r>
  <r>
    <x v="10"/>
    <x v="12"/>
    <x v="3"/>
    <n v="63238.601999999999"/>
    <n v="-67234.474999999991"/>
    <n v="-35680"/>
    <n v="-15730"/>
    <n v="-74980"/>
    <n v="-193624.47499999998"/>
    <n v="-130385.87299999998"/>
    <n v="-2.0618082765333741"/>
    <n v="11"/>
    <x v="3"/>
  </r>
  <r>
    <x v="10"/>
    <x v="12"/>
    <x v="0"/>
    <n v="14254.492"/>
    <n v="-6549.9070000000002"/>
    <n v="-28410"/>
    <n v="-107280"/>
    <n v="-47790"/>
    <n v="-190029.90700000001"/>
    <n v="-175775.41500000001"/>
    <n v="-12.331229692366449"/>
    <n v="11"/>
    <x v="3"/>
  </r>
  <r>
    <x v="10"/>
    <x v="12"/>
    <x v="0"/>
    <n v="100838.42300000001"/>
    <n v="-42019.648999999998"/>
    <n v="-98780"/>
    <n v="-91600"/>
    <n v="-84230"/>
    <n v="-316629.64899999998"/>
    <n v="-215791.22599999997"/>
    <n v="-2.1399702571707211"/>
    <n v="11"/>
    <x v="3"/>
  </r>
  <r>
    <x v="10"/>
    <x v="12"/>
    <x v="1"/>
    <n v="3409621.4599999995"/>
    <n v="-168486.08"/>
    <n v="-106610"/>
    <n v="-100190"/>
    <n v="-34030"/>
    <n v="-409316.07999999996"/>
    <n v="3000305.3799999994"/>
    <n v="0.87995263263036827"/>
    <n v="11"/>
    <x v="3"/>
  </r>
  <r>
    <x v="10"/>
    <x v="12"/>
    <x v="2"/>
    <n v="105581.644"/>
    <n v="-37567.816999999995"/>
    <n v="-92220"/>
    <n v="-18920"/>
    <n v="-88750"/>
    <n v="-237457.81699999998"/>
    <n v="-131876.17299999998"/>
    <n v="-1.2490445119418674"/>
    <n v="11"/>
    <x v="3"/>
  </r>
  <r>
    <x v="10"/>
    <x v="12"/>
    <x v="0"/>
    <n v="42820.420999999995"/>
    <n v="-13335.475999999999"/>
    <n v="-52210"/>
    <n v="-86890"/>
    <n v="-77060"/>
    <n v="-229495.476"/>
    <n v="-186675.05499999999"/>
    <n v="-4.3594866804322177"/>
    <n v="11"/>
    <x v="3"/>
  </r>
  <r>
    <x v="10"/>
    <x v="12"/>
    <x v="1"/>
    <n v="59797.758999999991"/>
    <n v="-4379.2979999999998"/>
    <n v="-68490"/>
    <n v="-39870"/>
    <n v="-76770"/>
    <n v="-189509.29800000001"/>
    <n v="-129711.53900000002"/>
    <n v="-2.1691705704222133"/>
    <n v="11"/>
    <x v="3"/>
  </r>
  <r>
    <x v="10"/>
    <x v="12"/>
    <x v="2"/>
    <n v="84230.20199999999"/>
    <n v="-15849.33"/>
    <n v="-86940"/>
    <n v="-65110"/>
    <n v="-67650"/>
    <n v="-235549.33"/>
    <n v="-151319.128"/>
    <n v="-1.7964948962131186"/>
    <n v="11"/>
    <x v="3"/>
  </r>
  <r>
    <x v="10"/>
    <x v="12"/>
    <x v="0"/>
    <n v="116956.87499999999"/>
    <n v="-27857.256000000001"/>
    <n v="-91050"/>
    <n v="-12600"/>
    <n v="-55870"/>
    <n v="-187377.25599999999"/>
    <n v="-70420.381000000008"/>
    <n v="-0.60210552821285634"/>
    <n v="11"/>
    <x v="3"/>
  </r>
  <r>
    <x v="10"/>
    <x v="12"/>
    <x v="1"/>
    <n v="18289.473999999998"/>
    <n v="-5189.1139999999996"/>
    <n v="-105780"/>
    <n v="-25270"/>
    <n v="-38120"/>
    <n v="-174359.114"/>
    <n v="-156069.64000000001"/>
    <n v="-8.5333039102163362"/>
    <n v="11"/>
    <x v="3"/>
  </r>
  <r>
    <x v="10"/>
    <x v="12"/>
    <x v="2"/>
    <n v="6582.6039999999994"/>
    <n v="-1304.94"/>
    <n v="-98030"/>
    <n v="-47600"/>
    <n v="-106390"/>
    <n v="-253324.94"/>
    <n v="-246742.33600000001"/>
    <n v="-37.48400116428089"/>
    <n v="11"/>
    <x v="3"/>
  </r>
  <r>
    <x v="10"/>
    <x v="12"/>
    <x v="0"/>
    <n v="10128.726999999999"/>
    <n v="-11477.227999999999"/>
    <n v="-88690"/>
    <n v="-96460"/>
    <n v="-73750"/>
    <n v="-270377.228"/>
    <n v="-260248.50099999999"/>
    <n v="-25.694097688682895"/>
    <n v="11"/>
    <x v="3"/>
  </r>
  <r>
    <x v="10"/>
    <x v="12"/>
    <x v="0"/>
    <n v="88902.547999999995"/>
    <n v="-15068.444999999998"/>
    <n v="-94250"/>
    <n v="-108460"/>
    <n v="-46280"/>
    <n v="-264058.44500000001"/>
    <n v="-175155.897"/>
    <n v="-1.9702010902994591"/>
    <n v="11"/>
    <x v="3"/>
  </r>
  <r>
    <x v="10"/>
    <x v="12"/>
    <x v="0"/>
    <n v="5086.2349999999997"/>
    <n v="-4180.5959999999995"/>
    <n v="-33000"/>
    <n v="-19330"/>
    <n v="-80660"/>
    <n v="-137170.59599999999"/>
    <n v="-132084.361"/>
    <n v="-25.968985113743273"/>
    <n v="11"/>
    <x v="3"/>
  </r>
  <r>
    <x v="10"/>
    <x v="12"/>
    <x v="0"/>
    <n v="133608.66399999999"/>
    <n v="-42396.633999999998"/>
    <n v="-58590"/>
    <n v="-72180"/>
    <n v="-44630"/>
    <n v="-217796.63399999999"/>
    <n v="-84187.97"/>
    <n v="-0.63010861331567547"/>
    <n v="11"/>
    <x v="3"/>
  </r>
  <r>
    <x v="10"/>
    <x v="12"/>
    <x v="0"/>
    <n v="3726.4709999999995"/>
    <n v="-5412.8409999999994"/>
    <n v="-82510"/>
    <n v="-91660"/>
    <n v="-50710"/>
    <n v="-230292.84099999999"/>
    <n v="-226566.37"/>
    <n v="-60.799177022979656"/>
    <n v="11"/>
    <x v="3"/>
  </r>
  <r>
    <x v="10"/>
    <x v="12"/>
    <x v="0"/>
    <n v="24161.766999999996"/>
    <n v="-9907.6460000000006"/>
    <n v="-90150"/>
    <n v="-66530"/>
    <n v="-19460"/>
    <n v="-186047.64600000001"/>
    <n v="-161885.87900000002"/>
    <n v="-6.7000844350498054"/>
    <n v="11"/>
    <x v="3"/>
  </r>
  <r>
    <x v="10"/>
    <x v="12"/>
    <x v="0"/>
    <n v="866418.72100000002"/>
    <n v="-4766.6219999999994"/>
    <n v="-36810"/>
    <n v="-87250"/>
    <n v="-45450"/>
    <n v="-174276.622"/>
    <n v="692142.09900000005"/>
    <n v="0.79885404392133397"/>
    <n v="11"/>
    <x v="3"/>
  </r>
  <r>
    <x v="10"/>
    <x v="12"/>
    <x v="0"/>
    <n v="11271.946"/>
    <n v="-945.06999999999982"/>
    <n v="-52090"/>
    <n v="-107510"/>
    <n v="-32150"/>
    <n v="-192695.07"/>
    <n v="-181423.12400000001"/>
    <n v="-16.095102300880434"/>
    <n v="11"/>
    <x v="3"/>
  </r>
  <r>
    <x v="10"/>
    <x v="12"/>
    <x v="0"/>
    <n v="883060.64699999988"/>
    <n v="-217291.17199999999"/>
    <n v="-19020"/>
    <n v="-37530"/>
    <n v="-102550"/>
    <n v="-376391.17200000002"/>
    <n v="506669.47499999986"/>
    <n v="0.57376520709114998"/>
    <n v="11"/>
    <x v="3"/>
  </r>
  <r>
    <x v="10"/>
    <x v="12"/>
    <x v="0"/>
    <n v="1004231.0599999999"/>
    <n v="-251786.21999999997"/>
    <n v="-81960"/>
    <n v="-37890"/>
    <n v="-54170"/>
    <n v="-425806.22"/>
    <n v="578424.84"/>
    <n v="0.57598780105447045"/>
    <n v="11"/>
    <x v="3"/>
  </r>
  <r>
    <x v="10"/>
    <x v="12"/>
    <x v="0"/>
    <n v="1234107.952"/>
    <n v="-21118.831999999999"/>
    <n v="-75020"/>
    <n v="-23270"/>
    <n v="-104850"/>
    <n v="-224258.83199999999"/>
    <n v="1009849.1200000001"/>
    <n v="0.81828264566599285"/>
    <n v="11"/>
    <x v="3"/>
  </r>
  <r>
    <x v="10"/>
    <x v="12"/>
    <x v="0"/>
    <n v="1817634.8609999998"/>
    <n v="-115292.261"/>
    <n v="-92810"/>
    <n v="-91460"/>
    <n v="-21840"/>
    <n v="-321402.261"/>
    <n v="1496232.5999999999"/>
    <n v="0.82317556298233874"/>
    <n v="11"/>
    <x v="3"/>
  </r>
  <r>
    <x v="10"/>
    <x v="12"/>
    <x v="0"/>
    <n v="382485.07499999995"/>
    <n v="-79665.23599999999"/>
    <n v="-105730"/>
    <n v="-102850"/>
    <n v="-33560"/>
    <n v="-321805.23599999998"/>
    <n v="60679.838999999978"/>
    <n v="0.1586462922768947"/>
    <n v="11"/>
    <x v="3"/>
  </r>
  <r>
    <x v="10"/>
    <x v="12"/>
    <x v="0"/>
    <n v="333130.29399999999"/>
    <n v="-258408.04499999995"/>
    <n v="-60880"/>
    <n v="-36290"/>
    <n v="-89980"/>
    <n v="-445558.04499999993"/>
    <n v="-112427.75099999993"/>
    <n v="-0.33748882351720294"/>
    <n v="11"/>
    <x v="3"/>
  </r>
  <r>
    <x v="10"/>
    <x v="7"/>
    <x v="0"/>
    <n v="454298.36900000001"/>
    <n v="-288924.23699999996"/>
    <n v="-71580"/>
    <n v="-85820"/>
    <n v="-85350"/>
    <n v="-531674.23699999996"/>
    <n v="-77375.867999999959"/>
    <n v="-0.17031949326676971"/>
    <n v="11"/>
    <x v="3"/>
  </r>
  <r>
    <x v="10"/>
    <x v="7"/>
    <x v="0"/>
    <n v="1545483.9189999998"/>
    <n v="-928105.71699999995"/>
    <n v="-88500"/>
    <n v="-98560"/>
    <n v="-29470"/>
    <n v="-1144635.7169999999"/>
    <n v="400848.20199999982"/>
    <n v="0.25936743635570619"/>
    <n v="11"/>
    <x v="3"/>
  </r>
  <r>
    <x v="10"/>
    <x v="7"/>
    <x v="0"/>
    <n v="191243.18499999997"/>
    <n v="-28046.290999999997"/>
    <n v="-94730"/>
    <n v="-34960"/>
    <n v="-69180"/>
    <n v="-226916.291"/>
    <n v="-35673.106000000029"/>
    <n v="-0.18653269134792977"/>
    <n v="11"/>
    <x v="3"/>
  </r>
  <r>
    <x v="10"/>
    <x v="7"/>
    <x v="0"/>
    <n v="599627.49699999997"/>
    <n v="-120531.05399999999"/>
    <n v="-38330"/>
    <n v="-12760"/>
    <n v="-28380"/>
    <n v="-200001.054"/>
    <n v="399626.44299999997"/>
    <n v="0.66645783423771177"/>
    <n v="11"/>
    <x v="3"/>
  </r>
  <r>
    <x v="10"/>
    <x v="7"/>
    <x v="0"/>
    <n v="1060303.034"/>
    <n v="-316045.02999999997"/>
    <n v="-26880"/>
    <n v="-20500"/>
    <n v="-98600"/>
    <n v="-462025.02999999997"/>
    <n v="598278.00399999996"/>
    <n v="0.56425190234813571"/>
    <n v="11"/>
    <x v="3"/>
  </r>
  <r>
    <x v="10"/>
    <x v="7"/>
    <x v="0"/>
    <n v="1543632.0619999999"/>
    <n v="-620177.91499999992"/>
    <n v="-56380"/>
    <n v="-83790"/>
    <n v="-54710"/>
    <n v="-815057.91499999992"/>
    <n v="728574.147"/>
    <n v="0.4719869228785169"/>
    <n v="11"/>
    <x v="3"/>
  </r>
  <r>
    <x v="10"/>
    <x v="7"/>
    <x v="0"/>
    <n v="154746.48699999999"/>
    <n v="-30483.263999999996"/>
    <n v="-95560"/>
    <n v="-67740"/>
    <n v="-96390"/>
    <n v="-290173.26399999997"/>
    <n v="-135426.77699999997"/>
    <n v="-0.87515251315527431"/>
    <n v="11"/>
    <x v="3"/>
  </r>
  <r>
    <x v="10"/>
    <x v="7"/>
    <x v="0"/>
    <n v="266457.21199999994"/>
    <n v="-51181.689999999995"/>
    <n v="-71600"/>
    <n v="-32890"/>
    <n v="-70820"/>
    <n v="-226491.69"/>
    <n v="39965.521999999939"/>
    <n v="0.14998851673040828"/>
    <n v="11"/>
    <x v="3"/>
  </r>
  <r>
    <x v="10"/>
    <x v="7"/>
    <x v="0"/>
    <n v="72505.362999999998"/>
    <n v="-19823.733999999997"/>
    <n v="-42700"/>
    <n v="-30660"/>
    <n v="-88770"/>
    <n v="-181953.734"/>
    <n v="-109448.371"/>
    <n v="-1.5095210405332362"/>
    <n v="11"/>
    <x v="3"/>
  </r>
  <r>
    <x v="10"/>
    <x v="7"/>
    <x v="0"/>
    <n v="36006.032999999996"/>
    <n v="-4805.3179999999993"/>
    <n v="-54050"/>
    <n v="-64070"/>
    <n v="-74640"/>
    <n v="-197565.318"/>
    <n v="-161559.285"/>
    <n v="-4.4870059692496538"/>
    <n v="11"/>
    <x v="3"/>
  </r>
  <r>
    <x v="10"/>
    <x v="7"/>
    <x v="0"/>
    <n v="197708.13999999998"/>
    <n v="-149107.30100000001"/>
    <n v="-36800"/>
    <n v="-36960"/>
    <n v="-87340"/>
    <n v="-310207.30099999998"/>
    <n v="-112499.16099999999"/>
    <n v="-0.56901633387477113"/>
    <n v="11"/>
    <x v="3"/>
  </r>
  <r>
    <x v="10"/>
    <x v="7"/>
    <x v="0"/>
    <n v="113678.061"/>
    <n v="-4539.485999999999"/>
    <n v="-39830"/>
    <n v="-62120"/>
    <n v="-65550"/>
    <n v="-172039.486"/>
    <n v="-58361.425000000003"/>
    <n v="-0.5133921575245729"/>
    <n v="11"/>
    <x v="3"/>
  </r>
  <r>
    <x v="10"/>
    <x v="7"/>
    <x v="1"/>
    <n v="1453942.3429999999"/>
    <n v="-32520.907999999999"/>
    <n v="-100400"/>
    <n v="-103270"/>
    <n v="-86140"/>
    <n v="-322330.908"/>
    <n v="1131611.4349999998"/>
    <n v="0.77830557755480401"/>
    <n v="11"/>
    <x v="3"/>
  </r>
  <r>
    <x v="10"/>
    <x v="7"/>
    <x v="2"/>
    <n v="151454.24699999997"/>
    <n v="-26157.005000000001"/>
    <n v="-58000"/>
    <n v="-47650"/>
    <n v="-58140"/>
    <n v="-189947.005"/>
    <n v="-38492.758000000031"/>
    <n v="-0.25415436517934054"/>
    <n v="11"/>
    <x v="3"/>
  </r>
  <r>
    <x v="10"/>
    <x v="7"/>
    <x v="0"/>
    <n v="240941.51199999996"/>
    <n v="-12846.637999999999"/>
    <n v="-69700"/>
    <n v="-20980"/>
    <n v="-64700"/>
    <n v="-168226.63800000001"/>
    <n v="72714.873999999953"/>
    <n v="0.30179471107494321"/>
    <n v="11"/>
    <x v="3"/>
  </r>
  <r>
    <x v="10"/>
    <x v="7"/>
    <x v="0"/>
    <n v="527595.43900000001"/>
    <n v="-30812.445999999996"/>
    <n v="-46660"/>
    <n v="-99110"/>
    <n v="-64380"/>
    <n v="-240962.446"/>
    <n v="286632.99300000002"/>
    <n v="0.5432817871649569"/>
    <n v="11"/>
    <x v="3"/>
  </r>
  <r>
    <x v="10"/>
    <x v="7"/>
    <x v="0"/>
    <n v="249468.89799999999"/>
    <n v="-7660.8139999999985"/>
    <n v="-99680"/>
    <n v="-51800"/>
    <n v="-59650"/>
    <n v="-218790.81400000001"/>
    <n v="30678.083999999973"/>
    <n v="0.12297358206152005"/>
    <n v="11"/>
    <x v="3"/>
  </r>
  <r>
    <x v="10"/>
    <x v="7"/>
    <x v="0"/>
    <n v="-19481.818999999996"/>
    <n v="1089.5639999999999"/>
    <n v="-28530"/>
    <n v="-37970"/>
    <n v="-57860"/>
    <n v="-123270.436"/>
    <n v="-142752.255"/>
    <n v="7.327460284894344"/>
    <n v="11"/>
    <x v="3"/>
  </r>
  <r>
    <x v="10"/>
    <x v="7"/>
    <x v="0"/>
    <n v="28130.647999999997"/>
    <n v="-26484.296999999999"/>
    <n v="-99170"/>
    <n v="-60520"/>
    <n v="-12730"/>
    <n v="-198904.29699999999"/>
    <n v="-170773.649"/>
    <n v="-6.0707328533633502"/>
    <n v="11"/>
    <x v="3"/>
  </r>
  <r>
    <x v="10"/>
    <x v="7"/>
    <x v="1"/>
    <n v="68180.314999999988"/>
    <n v="-78670.759999999995"/>
    <n v="-103290"/>
    <n v="-66360"/>
    <n v="-20110"/>
    <n v="-268430.76"/>
    <n v="-200250.44500000001"/>
    <n v="-2.9370712792981384"/>
    <n v="11"/>
    <x v="3"/>
  </r>
  <r>
    <x v="10"/>
    <x v="7"/>
    <x v="2"/>
    <n v="5083.6170000000002"/>
    <n v="-7210.5809999999992"/>
    <n v="-38410"/>
    <n v="-77800"/>
    <n v="-90100"/>
    <n v="-213520.58100000001"/>
    <n v="-208436.96400000001"/>
    <n v="-41.00170488846819"/>
    <n v="11"/>
    <x v="3"/>
  </r>
  <r>
    <x v="10"/>
    <x v="7"/>
    <x v="0"/>
    <n v="71928.002999999997"/>
    <n v="-44571.38"/>
    <n v="-99960"/>
    <n v="-96360"/>
    <n v="-13050"/>
    <n v="-253941.38"/>
    <n v="-182013.37700000001"/>
    <n v="-2.5304939579651617"/>
    <n v="11"/>
    <x v="3"/>
  </r>
  <r>
    <x v="10"/>
    <x v="7"/>
    <x v="0"/>
    <n v="106425.95599999999"/>
    <n v="-64669.303999999996"/>
    <n v="-32750"/>
    <n v="-95470"/>
    <n v="-72050"/>
    <n v="-264939.304"/>
    <n v="-158513.348"/>
    <n v="-1.489423764255404"/>
    <n v="11"/>
    <x v="3"/>
  </r>
  <r>
    <x v="10"/>
    <x v="7"/>
    <x v="0"/>
    <n v="4927.125"/>
    <n v="-4808.8530000000001"/>
    <n v="-39950"/>
    <n v="-92530"/>
    <n v="-58440"/>
    <n v="-195728.853"/>
    <n v="-190801.728"/>
    <n v="-38.724758961869242"/>
    <n v="11"/>
    <x v="3"/>
  </r>
  <r>
    <x v="10"/>
    <x v="7"/>
    <x v="1"/>
    <n v="14712.886999999999"/>
    <n v="-16086.49"/>
    <n v="-63740"/>
    <n v="-22720"/>
    <n v="-81230"/>
    <n v="-183776.49"/>
    <n v="-169063.603"/>
    <n v="-11.490851727468581"/>
    <n v="11"/>
    <x v="3"/>
  </r>
  <r>
    <x v="10"/>
    <x v="7"/>
    <x v="2"/>
    <n v="43845.213999999993"/>
    <n v="-22200.219999999998"/>
    <n v="-78260"/>
    <n v="-70160"/>
    <n v="-61660"/>
    <n v="-232280.22"/>
    <n v="-188435.00599999999"/>
    <n v="-4.2977326099947879"/>
    <n v="11"/>
    <x v="3"/>
  </r>
  <r>
    <x v="10"/>
    <x v="7"/>
    <x v="0"/>
    <n v="20470.365999999998"/>
    <n v="-1722.6229999999998"/>
    <n v="-104540"/>
    <n v="-54540"/>
    <n v="-97630"/>
    <n v="-258432.62299999999"/>
    <n v="-237962.25699999998"/>
    <n v="-11.624719216060916"/>
    <n v="11"/>
    <x v="3"/>
  </r>
  <r>
    <x v="10"/>
    <x v="7"/>
    <x v="0"/>
    <n v="8979.39"/>
    <n v="-10822.189"/>
    <n v="-58910"/>
    <n v="-78320"/>
    <n v="-19780"/>
    <n v="-167832.18900000001"/>
    <n v="-158852.799"/>
    <n v="-17.690822984634814"/>
    <n v="11"/>
    <x v="3"/>
  </r>
  <r>
    <x v="10"/>
    <x v="7"/>
    <x v="1"/>
    <n v="36603.867999999995"/>
    <n v="-41490.224999999999"/>
    <n v="-26970"/>
    <n v="-19620"/>
    <n v="-73550"/>
    <n v="-161630.22500000001"/>
    <n v="-125026.35700000002"/>
    <n v="-3.4156597056901208"/>
    <n v="11"/>
    <x v="3"/>
  </r>
  <r>
    <x v="10"/>
    <x v="7"/>
    <x v="2"/>
    <n v="127195.537"/>
    <n v="-45313.995999999999"/>
    <n v="-72720"/>
    <n v="-81710"/>
    <n v="-25640"/>
    <n v="-225383.99599999998"/>
    <n v="-98188.458999999988"/>
    <n v="-0.7719489324535026"/>
    <n v="11"/>
    <x v="3"/>
  </r>
  <r>
    <x v="10"/>
    <x v="7"/>
    <x v="0"/>
    <n v="163127.71299999999"/>
    <n v="-26565.167999999998"/>
    <n v="-64410"/>
    <n v="-88800"/>
    <n v="-64420"/>
    <n v="-244195.16800000001"/>
    <n v="-81067.455000000016"/>
    <n v="-0.49695697628029656"/>
    <n v="11"/>
    <x v="3"/>
  </r>
  <r>
    <x v="10"/>
    <x v="7"/>
    <x v="0"/>
    <n v="333195.09999999998"/>
    <n v="-86426.563999999998"/>
    <n v="-73730"/>
    <n v="-31360"/>
    <n v="-32030"/>
    <n v="-223546.56400000001"/>
    <n v="109648.53599999996"/>
    <n v="0.32908207833788666"/>
    <n v="11"/>
    <x v="3"/>
  </r>
  <r>
    <x v="10"/>
    <x v="7"/>
    <x v="1"/>
    <n v="26633.494999999999"/>
    <n v="-22674.987999999998"/>
    <n v="-18410"/>
    <n v="-46400"/>
    <n v="-64940"/>
    <n v="-152424.98800000001"/>
    <n v="-125791.49300000002"/>
    <n v="-4.7230561741896819"/>
    <n v="11"/>
    <x v="3"/>
  </r>
  <r>
    <x v="10"/>
    <x v="7"/>
    <x v="2"/>
    <n v="65083.976999999999"/>
    <n v="-49899.058999999994"/>
    <n v="-71690"/>
    <n v="-66380"/>
    <n v="-21810"/>
    <n v="-209779.05900000001"/>
    <n v="-144695.08199999999"/>
    <n v="-2.2232059051953756"/>
    <n v="11"/>
    <x v="3"/>
  </r>
  <r>
    <x v="10"/>
    <x v="7"/>
    <x v="3"/>
    <n v="64864.499000000003"/>
    <n v="-52293.976000000002"/>
    <n v="-39200"/>
    <n v="-33790"/>
    <n v="-97650"/>
    <n v="-222933.976"/>
    <n v="-158069.47699999998"/>
    <n v="-2.4369181823172639"/>
    <n v="11"/>
    <x v="3"/>
  </r>
  <r>
    <x v="10"/>
    <x v="7"/>
    <x v="0"/>
    <n v="2232905.5209999997"/>
    <n v="-60053.811999999998"/>
    <n v="-18220"/>
    <n v="-64010"/>
    <n v="-53570"/>
    <n v="-195853.81200000001"/>
    <n v="2037051.7089999998"/>
    <n v="0.91228746126603355"/>
    <n v="11"/>
    <x v="3"/>
  </r>
  <r>
    <x v="10"/>
    <x v="7"/>
    <x v="1"/>
    <n v="156414.49599999998"/>
    <n v="-55527.087"/>
    <n v="-53900"/>
    <n v="-72800"/>
    <n v="-55030"/>
    <n v="-237257.087"/>
    <n v="-80842.591000000015"/>
    <n v="-0.51684845757518549"/>
    <n v="11"/>
    <x v="3"/>
  </r>
  <r>
    <x v="10"/>
    <x v="7"/>
    <x v="2"/>
    <n v="110437.94299999998"/>
    <n v="-12254.9"/>
    <n v="-49320"/>
    <n v="-12390"/>
    <n v="-62050"/>
    <n v="-136014.9"/>
    <n v="-25576.957000000009"/>
    <n v="-0.23159573879422957"/>
    <n v="11"/>
    <x v="3"/>
  </r>
  <r>
    <x v="10"/>
    <x v="7"/>
    <x v="3"/>
    <n v="11891.333999999999"/>
    <n v="-1774.0729999999999"/>
    <n v="-44960"/>
    <n v="-29090"/>
    <n v="-42430"/>
    <n v="-118254.073"/>
    <n v="-106362.739"/>
    <n v="-8.9445590376992197"/>
    <n v="11"/>
    <x v="3"/>
  </r>
  <r>
    <x v="10"/>
    <x v="7"/>
    <x v="0"/>
    <n v="88164.684999999998"/>
    <n v="-17609.892999999996"/>
    <n v="-25910"/>
    <n v="-72510"/>
    <n v="-74620"/>
    <n v="-190649.89299999998"/>
    <n v="-102485.20799999998"/>
    <n v="-1.1624292425022558"/>
    <n v="11"/>
    <x v="3"/>
  </r>
  <r>
    <x v="10"/>
    <x v="7"/>
    <x v="1"/>
    <n v="121358.97199999998"/>
    <n v="-25197.507999999994"/>
    <n v="-16590"/>
    <n v="-87510"/>
    <n v="-99790"/>
    <n v="-229087.508"/>
    <n v="-107728.53600000002"/>
    <n v="-0.88768497478703134"/>
    <n v="11"/>
    <x v="3"/>
  </r>
  <r>
    <x v="10"/>
    <x v="7"/>
    <x v="2"/>
    <n v="140604.10699999999"/>
    <n v="-8698.5359999999982"/>
    <n v="-44760"/>
    <n v="-75940"/>
    <n v="-75890"/>
    <n v="-205288.53599999999"/>
    <n v="-64684.429000000004"/>
    <n v="-0.4600465120126257"/>
    <n v="11"/>
    <x v="3"/>
  </r>
  <r>
    <x v="10"/>
    <x v="7"/>
    <x v="3"/>
    <n v="38114.082999999999"/>
    <n v="-6148.4149999999991"/>
    <n v="-53580"/>
    <n v="-104430"/>
    <n v="-27370"/>
    <n v="-191528.41500000001"/>
    <n v="-153414.33199999999"/>
    <n v="-4.0251350662168628"/>
    <n v="11"/>
    <x v="3"/>
  </r>
  <r>
    <x v="10"/>
    <x v="7"/>
    <x v="0"/>
    <n v="239450.56799999997"/>
    <n v="-22083.396999999997"/>
    <n v="-22550"/>
    <n v="-93180"/>
    <n v="-67870"/>
    <n v="-205683.397"/>
    <n v="33767.170999999973"/>
    <n v="0.14101938150340898"/>
    <n v="11"/>
    <x v="3"/>
  </r>
  <r>
    <x v="10"/>
    <x v="7"/>
    <x v="1"/>
    <n v="164087.28699999998"/>
    <n v="-31141.907999999999"/>
    <n v="-105500"/>
    <n v="-31810"/>
    <n v="-100540"/>
    <n v="-268991.908"/>
    <n v="-104904.62100000001"/>
    <n v="-0.63932205180526891"/>
    <n v="11"/>
    <x v="3"/>
  </r>
  <r>
    <x v="10"/>
    <x v="7"/>
    <x v="2"/>
    <n v="29625.106"/>
    <n v="-8426.2849999999999"/>
    <n v="-84950"/>
    <n v="-103700"/>
    <n v="-84890"/>
    <n v="-281966.28499999997"/>
    <n v="-252341.17899999997"/>
    <n v="-8.5178152273953032"/>
    <n v="11"/>
    <x v="3"/>
  </r>
  <r>
    <x v="10"/>
    <x v="7"/>
    <x v="3"/>
    <n v="262947.88099999999"/>
    <n v="-133035.23799999998"/>
    <n v="-104300"/>
    <n v="-43370"/>
    <n v="-45670"/>
    <n v="-326375.23800000001"/>
    <n v="-63427.357000000018"/>
    <n v="-0.24121645992652066"/>
    <n v="11"/>
    <x v="3"/>
  </r>
  <r>
    <x v="10"/>
    <x v="18"/>
    <x v="0"/>
    <n v="422786.06999999995"/>
    <n v="-31342.486000000001"/>
    <n v="-90610"/>
    <n v="-44970"/>
    <n v="-85630"/>
    <n v="-252552.486"/>
    <n v="170233.58399999994"/>
    <n v="0.40264709762078954"/>
    <n v="11"/>
    <x v="3"/>
  </r>
  <r>
    <x v="10"/>
    <x v="18"/>
    <x v="1"/>
    <n v="109621.708"/>
    <n v="-55044.275999999991"/>
    <n v="-90950"/>
    <n v="-51780"/>
    <n v="-75000"/>
    <n v="-272774.27600000001"/>
    <n v="-163152.56800000003"/>
    <n v="-1.4883235353348083"/>
    <n v="11"/>
    <x v="3"/>
  </r>
  <r>
    <x v="10"/>
    <x v="18"/>
    <x v="2"/>
    <n v="1463.413"/>
    <n v="-1486.4289999999999"/>
    <n v="-19990"/>
    <n v="-95820"/>
    <n v="-48600"/>
    <n v="-165896.429"/>
    <n v="-164433.016"/>
    <n v="-112.36268640499982"/>
    <n v="11"/>
    <x v="3"/>
  </r>
  <r>
    <x v="10"/>
    <x v="18"/>
    <x v="3"/>
    <n v="11268.410999999998"/>
    <n v="-8966.8459999999995"/>
    <n v="-75320"/>
    <n v="-22550"/>
    <n v="-96310"/>
    <n v="-203146.84599999999"/>
    <n v="-191878.435"/>
    <n v="-17.027994009093209"/>
    <n v="11"/>
    <x v="3"/>
  </r>
  <r>
    <x v="10"/>
    <x v="18"/>
    <x v="0"/>
    <n v="74256.482999999993"/>
    <n v="-75794.09599999999"/>
    <n v="-62840"/>
    <n v="-86030"/>
    <n v="-86730"/>
    <n v="-311394.09600000002"/>
    <n v="-237137.61300000001"/>
    <n v="-3.1934937317190211"/>
    <n v="11"/>
    <x v="3"/>
  </r>
  <r>
    <x v="10"/>
    <x v="18"/>
    <x v="0"/>
    <n v="271405.65899999999"/>
    <n v="-20372.344999999998"/>
    <n v="-36290"/>
    <n v="-79540"/>
    <n v="-48330"/>
    <n v="-184532.345"/>
    <n v="86873.313999999984"/>
    <n v="0.32008659775218612"/>
    <n v="11"/>
    <x v="3"/>
  </r>
  <r>
    <x v="10"/>
    <x v="18"/>
    <x v="1"/>
    <n v="-21654.913"/>
    <n v="23472.505000000001"/>
    <n v="-74700"/>
    <n v="-17430"/>
    <n v="-94930"/>
    <n v="-163587.495"/>
    <n v="-185242.408"/>
    <n v="8.5542901049752533"/>
    <n v="11"/>
    <x v="3"/>
  </r>
  <r>
    <x v="10"/>
    <x v="18"/>
    <x v="2"/>
    <n v="1083340.1950000001"/>
    <n v="-197835.78499999997"/>
    <n v="-78630"/>
    <n v="-43090"/>
    <n v="-29250"/>
    <n v="-348805.78499999997"/>
    <n v="734534.41000000015"/>
    <n v="0.67802746855524931"/>
    <n v="11"/>
    <x v="3"/>
  </r>
  <r>
    <x v="10"/>
    <x v="18"/>
    <x v="0"/>
    <n v="5197098.7179999994"/>
    <n v="-1317372.0419999999"/>
    <n v="-24720"/>
    <n v="-89600"/>
    <n v="-59850"/>
    <n v="-1491542.0419999999"/>
    <n v="3705556.6759999995"/>
    <n v="0.71300486618926673"/>
    <n v="11"/>
    <x v="3"/>
  </r>
  <r>
    <x v="10"/>
    <x v="18"/>
    <x v="1"/>
    <n v="2933630.4409999996"/>
    <n v="-294543.43099999998"/>
    <n v="-44060"/>
    <n v="-17750"/>
    <n v="-97690"/>
    <n v="-454043.43099999998"/>
    <n v="2479587.0099999998"/>
    <n v="0.84522814303589378"/>
    <n v="11"/>
    <x v="3"/>
  </r>
  <r>
    <x v="10"/>
    <x v="18"/>
    <x v="2"/>
    <n v="357565.45299999998"/>
    <n v="-33464.416999999994"/>
    <n v="-99380"/>
    <n v="-57150"/>
    <n v="-62010"/>
    <n v="-252004.41699999999"/>
    <n v="105561.03599999999"/>
    <n v="0.29522157443996694"/>
    <n v="11"/>
    <x v="3"/>
  </r>
  <r>
    <x v="10"/>
    <x v="18"/>
    <x v="0"/>
    <n v="272520.11499999999"/>
    <n v="-86723.692999999999"/>
    <n v="-53190"/>
    <n v="-40430"/>
    <n v="-43750"/>
    <n v="-224093.693"/>
    <n v="48426.421999999991"/>
    <n v="0.17769852328148325"/>
    <n v="11"/>
    <x v="3"/>
  </r>
  <r>
    <x v="10"/>
    <x v="18"/>
    <x v="1"/>
    <n v="3560755.702"/>
    <n v="-1868377.9099999997"/>
    <n v="-63100"/>
    <n v="-30120"/>
    <n v="-70320"/>
    <n v="-2031917.9099999997"/>
    <n v="1528837.7920000004"/>
    <n v="0.42935767571509748"/>
    <n v="11"/>
    <x v="3"/>
  </r>
  <r>
    <x v="10"/>
    <x v="18"/>
    <x v="2"/>
    <n v="385449.05"/>
    <n v="-14095.543"/>
    <n v="-95120"/>
    <n v="-39050"/>
    <n v="-19700"/>
    <n v="-167965.54300000001"/>
    <n v="217483.50699999998"/>
    <n v="0.5642341238096189"/>
    <n v="11"/>
    <x v="3"/>
  </r>
  <r>
    <x v="10"/>
    <x v="18"/>
    <x v="0"/>
    <n v="779080.81299999997"/>
    <n v="-25702.473999999998"/>
    <n v="-104680"/>
    <n v="-74040"/>
    <n v="-35580"/>
    <n v="-240002.47399999999"/>
    <n v="539078.33899999992"/>
    <n v="0.69194149054213705"/>
    <n v="11"/>
    <x v="3"/>
  </r>
  <r>
    <x v="10"/>
    <x v="18"/>
    <x v="0"/>
    <n v="6595573.1939999992"/>
    <n v="-229050.55599999995"/>
    <n v="-51480"/>
    <n v="-36220"/>
    <n v="-107430"/>
    <n v="-424180.55599999998"/>
    <n v="6171392.6379999993"/>
    <n v="0.93568708230152353"/>
    <n v="11"/>
    <x v="3"/>
  </r>
  <r>
    <x v="10"/>
    <x v="18"/>
    <x v="0"/>
    <n v="5767469.0709999995"/>
    <n v="-542089.61099999992"/>
    <n v="-95520"/>
    <n v="-25830"/>
    <n v="-108390"/>
    <n v="-771829.61099999992"/>
    <n v="4995639.46"/>
    <n v="0.8661753359231843"/>
    <n v="11"/>
    <x v="3"/>
  </r>
  <r>
    <x v="10"/>
    <x v="18"/>
    <x v="0"/>
    <n v="5433560.608"/>
    <n v="-501407.03899999999"/>
    <n v="-89500"/>
    <n v="-92570"/>
    <n v="-29870"/>
    <n v="-713347.03899999999"/>
    <n v="4720213.5690000001"/>
    <n v="0.86871462555332191"/>
    <n v="11"/>
    <x v="3"/>
  </r>
  <r>
    <x v="10"/>
    <x v="18"/>
    <x v="0"/>
    <n v="7819.0909999999985"/>
    <n v="-6369.222999999999"/>
    <n v="-59740"/>
    <n v="-65400"/>
    <n v="-33880"/>
    <n v="-165389.223"/>
    <n v="-157570.13200000001"/>
    <n v="-20.151975721986105"/>
    <n v="11"/>
    <x v="3"/>
  </r>
  <r>
    <x v="10"/>
    <x v="18"/>
    <x v="0"/>
    <n v="52523.002"/>
    <n v="-20252.532999999999"/>
    <n v="-54710"/>
    <n v="-99260"/>
    <n v="-91130"/>
    <n v="-265352.533"/>
    <n v="-212829.53099999999"/>
    <n v="-4.0521204595274272"/>
    <n v="11"/>
    <x v="3"/>
  </r>
  <r>
    <x v="10"/>
    <x v="18"/>
    <x v="0"/>
    <n v="723833.99199999997"/>
    <n v="-410493.67099999991"/>
    <n v="-59080"/>
    <n v="-28430"/>
    <n v="-104520"/>
    <n v="-602523.67099999986"/>
    <n v="121310.32100000011"/>
    <n v="0.16759412011697858"/>
    <n v="11"/>
    <x v="3"/>
  </r>
  <r>
    <x v="10"/>
    <x v="18"/>
    <x v="0"/>
    <n v="159463.61900000001"/>
    <n v="-99314.278000000006"/>
    <n v="-63540"/>
    <n v="-69620"/>
    <n v="-45380"/>
    <n v="-277854.27799999999"/>
    <n v="-118390.65899999999"/>
    <n v="-0.74243052893462791"/>
    <n v="11"/>
    <x v="3"/>
  </r>
  <r>
    <x v="10"/>
    <x v="18"/>
    <x v="0"/>
    <n v="126677.52999999998"/>
    <n v="-70193.927999999985"/>
    <n v="-64830"/>
    <n v="-44700"/>
    <n v="-88840"/>
    <n v="-268563.92799999996"/>
    <n v="-141886.39799999999"/>
    <n v="-1.1200597138261221"/>
    <n v="11"/>
    <x v="3"/>
  </r>
  <r>
    <x v="10"/>
    <x v="18"/>
    <x v="0"/>
    <n v="82846.322999999989"/>
    <n v="-64705.75299999999"/>
    <n v="-47340"/>
    <n v="-13810"/>
    <n v="-25190"/>
    <n v="-151045.753"/>
    <n v="-68199.430000000008"/>
    <n v="-0.8232040666427648"/>
    <n v="11"/>
    <x v="3"/>
  </r>
  <r>
    <x v="10"/>
    <x v="18"/>
    <x v="0"/>
    <n v="44957.492999999995"/>
    <n v="-10579.275"/>
    <n v="-89020"/>
    <n v="-99660"/>
    <n v="-26300"/>
    <n v="-225559.27499999999"/>
    <n v="-180601.78200000001"/>
    <n v="-4.0171675498008756"/>
    <n v="11"/>
    <x v="3"/>
  </r>
  <r>
    <x v="10"/>
    <x v="18"/>
    <x v="0"/>
    <n v="27746.333999999999"/>
    <n v="-8447.9919999999984"/>
    <n v="-43690"/>
    <n v="-43250"/>
    <n v="-24760"/>
    <n v="-120147.992"/>
    <n v="-92401.657999999996"/>
    <n v="-3.3302294277867484"/>
    <n v="11"/>
    <x v="3"/>
  </r>
  <r>
    <x v="10"/>
    <x v="18"/>
    <x v="0"/>
    <n v="28319.837"/>
    <n v="-13187.160000000002"/>
    <n v="-101340"/>
    <n v="-46280"/>
    <n v="-44120"/>
    <n v="-204927.16"/>
    <n v="-176607.323"/>
    <n v="-6.236170179934299"/>
    <n v="11"/>
    <x v="3"/>
  </r>
  <r>
    <x v="10"/>
    <x v="18"/>
    <x v="0"/>
    <n v="67388.243999999992"/>
    <n v="-39654.922999999995"/>
    <n v="-106810"/>
    <n v="-54220"/>
    <n v="-56150"/>
    <n v="-256834.92300000001"/>
    <n v="-189446.679"/>
    <n v="-2.8112719334250649"/>
    <n v="11"/>
    <x v="3"/>
  </r>
  <r>
    <x v="10"/>
    <x v="18"/>
    <x v="0"/>
    <n v="33567.400999999998"/>
    <n v="-10646.083000000001"/>
    <n v="-12560"/>
    <n v="-39070"/>
    <n v="-89910"/>
    <n v="-152186.08300000001"/>
    <n v="-118618.68200000002"/>
    <n v="-3.5337463868590846"/>
    <n v="11"/>
    <x v="3"/>
  </r>
  <r>
    <x v="10"/>
    <x v="18"/>
    <x v="0"/>
    <n v="214919.94299999997"/>
    <n v="-63532.356999999989"/>
    <n v="-99570"/>
    <n v="-97490"/>
    <n v="-17950"/>
    <n v="-278542.35699999996"/>
    <n v="-63622.41399999999"/>
    <n v="-0.29602843324781636"/>
    <n v="11"/>
    <x v="3"/>
  </r>
  <r>
    <x v="10"/>
    <x v="18"/>
    <x v="0"/>
    <n v="1246103.621"/>
    <n v="-794749.35399999993"/>
    <n v="-108270"/>
    <n v="-89810"/>
    <n v="-96410"/>
    <n v="-1089239.3539999998"/>
    <n v="156864.26700000023"/>
    <n v="0.12588380641580707"/>
    <n v="11"/>
    <x v="3"/>
  </r>
  <r>
    <x v="10"/>
    <x v="18"/>
    <x v="0"/>
    <n v="39186.013999999996"/>
    <n v="-47967.149999999994"/>
    <n v="-101480"/>
    <n v="-32020"/>
    <n v="-37130"/>
    <n v="-218597.15"/>
    <n v="-179411.136"/>
    <n v="-4.5784482187956144"/>
    <n v="11"/>
    <x v="3"/>
  </r>
  <r>
    <x v="10"/>
    <x v="18"/>
    <x v="0"/>
    <n v="32395.852999999999"/>
    <n v="-11484.647999999999"/>
    <n v="-92420"/>
    <n v="-42350"/>
    <n v="-13080"/>
    <n v="-159334.64799999999"/>
    <n v="-126938.79499999998"/>
    <n v="-3.9183655698153705"/>
    <n v="11"/>
    <x v="3"/>
  </r>
  <r>
    <x v="10"/>
    <x v="18"/>
    <x v="0"/>
    <n v="53724.72"/>
    <n v="-4220.79"/>
    <n v="-42540"/>
    <n v="-20460"/>
    <n v="-46400"/>
    <n v="-113620.79"/>
    <n v="-59896.069999999992"/>
    <n v="-1.1148698401778547"/>
    <n v="11"/>
    <x v="3"/>
  </r>
  <r>
    <x v="10"/>
    <x v="18"/>
    <x v="0"/>
    <n v="65679.935999999987"/>
    <n v="-49377.635999999991"/>
    <n v="-49180"/>
    <n v="-45690"/>
    <n v="-85990"/>
    <n v="-230237.636"/>
    <n v="-164557.70000000001"/>
    <n v="-2.5054485436770224"/>
    <n v="11"/>
    <x v="3"/>
  </r>
  <r>
    <x v="10"/>
    <x v="18"/>
    <x v="0"/>
    <n v="56756.125999999989"/>
    <n v="-62333.614000000001"/>
    <n v="-55940"/>
    <n v="-76030"/>
    <n v="-95360"/>
    <n v="-289663.614"/>
    <n v="-232907.48800000001"/>
    <n v="-4.1036537271765177"/>
    <n v="11"/>
    <x v="3"/>
  </r>
  <r>
    <x v="10"/>
    <x v="18"/>
    <x v="0"/>
    <n v="91768.263999999981"/>
    <n v="-101372.257"/>
    <n v="-103280"/>
    <n v="-101760"/>
    <n v="-62640"/>
    <n v="-369052.25699999998"/>
    <n v="-277283.99300000002"/>
    <n v="-3.0215673797643166"/>
    <n v="11"/>
    <x v="3"/>
  </r>
  <r>
    <x v="10"/>
    <x v="18"/>
    <x v="0"/>
    <n v="56931.811999999998"/>
    <n v="-55742.27399999999"/>
    <n v="-61660"/>
    <n v="-98200"/>
    <n v="-99910"/>
    <n v="-315512.27399999998"/>
    <n v="-258580.46199999997"/>
    <n v="-4.5419327598425987"/>
    <n v="11"/>
    <x v="3"/>
  </r>
  <r>
    <x v="10"/>
    <x v="18"/>
    <x v="0"/>
    <n v="92193.611999999994"/>
    <n v="-93133.928999999989"/>
    <n v="-94050"/>
    <n v="-65720"/>
    <n v="-93380"/>
    <n v="-346283.929"/>
    <n v="-254090.31700000001"/>
    <n v="-2.75605122185689"/>
    <n v="11"/>
    <x v="3"/>
  </r>
  <r>
    <x v="10"/>
    <x v="18"/>
    <x v="0"/>
    <n v="49154.797999999995"/>
    <n v="-49017.667999999991"/>
    <n v="-25400"/>
    <n v="-24960"/>
    <n v="-68110"/>
    <n v="-167487.66800000001"/>
    <n v="-118332.87000000001"/>
    <n v="-2.4073513637468316"/>
    <n v="11"/>
    <x v="3"/>
  </r>
  <r>
    <x v="10"/>
    <x v="18"/>
    <x v="1"/>
    <n v="329295.91099999996"/>
    <n v="-145303.606"/>
    <n v="-42250"/>
    <n v="-86800"/>
    <n v="-53130"/>
    <n v="-327483.60600000003"/>
    <n v="1812.3049999999348"/>
    <n v="5.5035757792933392E-3"/>
    <n v="11"/>
    <x v="3"/>
  </r>
  <r>
    <x v="10"/>
    <x v="18"/>
    <x v="2"/>
    <n v="528280.65500000003"/>
    <n v="-375303.12399999995"/>
    <n v="-88230"/>
    <n v="-64540"/>
    <n v="-95510"/>
    <n v="-623583.12399999995"/>
    <n v="-95302.468999999925"/>
    <n v="-0.18040120927767064"/>
    <n v="11"/>
    <x v="3"/>
  </r>
  <r>
    <x v="10"/>
    <x v="18"/>
    <x v="0"/>
    <n v="2089661.098"/>
    <n v="-69972.930999999997"/>
    <n v="-105850"/>
    <n v="-80360"/>
    <n v="-66610"/>
    <n v="-322792.93099999998"/>
    <n v="1766868.1669999999"/>
    <n v="0.84552857336103782"/>
    <n v="11"/>
    <x v="3"/>
  </r>
  <r>
    <x v="10"/>
    <x v="18"/>
    <x v="0"/>
    <n v="245571.37499999997"/>
    <n v="-69514.423999999999"/>
    <n v="-103380"/>
    <n v="-53800"/>
    <n v="-53030"/>
    <n v="-279724.424"/>
    <n v="-34153.049000000028"/>
    <n v="-0.13907585523760671"/>
    <n v="11"/>
    <x v="3"/>
  </r>
  <r>
    <x v="10"/>
    <x v="18"/>
    <x v="0"/>
    <n v="149083.48699999999"/>
    <n v="-39124.707999999999"/>
    <n v="-65090"/>
    <n v="-51330"/>
    <n v="-33630"/>
    <n v="-189174.70799999998"/>
    <n v="-40091.22099999999"/>
    <n v="-0.26891791845464408"/>
    <n v="11"/>
    <x v="3"/>
  </r>
  <r>
    <x v="10"/>
    <x v="18"/>
    <x v="0"/>
    <n v="43171.981999999996"/>
    <n v="-17742.053"/>
    <n v="-21550"/>
    <n v="-45540"/>
    <n v="-81900"/>
    <n v="-166732.05300000001"/>
    <n v="-123560.07100000003"/>
    <n v="-2.8620430491238515"/>
    <n v="11"/>
    <x v="3"/>
  </r>
  <r>
    <x v="10"/>
    <x v="18"/>
    <x v="0"/>
    <n v="1394920.618"/>
    <n v="-347110.16199999995"/>
    <n v="-89140"/>
    <n v="-103840"/>
    <n v="-20070"/>
    <n v="-560160.16200000001"/>
    <n v="834760.45600000001"/>
    <n v="0.59842864549300112"/>
    <n v="11"/>
    <x v="3"/>
  </r>
  <r>
    <x v="10"/>
    <x v="18"/>
    <x v="1"/>
    <n v="612875.91399999999"/>
    <n v="-92468.046999999991"/>
    <n v="-66940"/>
    <n v="-106070"/>
    <n v="-15410"/>
    <n v="-280888.04700000002"/>
    <n v="331987.86699999997"/>
    <n v="0.54168855296212537"/>
    <n v="11"/>
    <x v="3"/>
  </r>
  <r>
    <x v="10"/>
    <x v="18"/>
    <x v="2"/>
    <n v="178850.182"/>
    <n v="-45151.161999999997"/>
    <n v="-98460"/>
    <n v="-26600"/>
    <n v="-98870"/>
    <n v="-269081.16200000001"/>
    <n v="-90230.98000000001"/>
    <n v="-0.50450594453406827"/>
    <n v="11"/>
    <x v="3"/>
  </r>
  <r>
    <x v="10"/>
    <x v="18"/>
    <x v="0"/>
    <n v="19064.814999999999"/>
    <n v="-6555.15"/>
    <n v="-106010"/>
    <n v="-80920"/>
    <n v="-17450"/>
    <n v="-210935.15"/>
    <n v="-191870.33499999999"/>
    <n v="-10.064106837648307"/>
    <n v="11"/>
    <x v="3"/>
  </r>
  <r>
    <x v="10"/>
    <x v="18"/>
    <x v="0"/>
    <n v="2494663.6889999998"/>
    <n v="-247487.00199999998"/>
    <n v="-32410"/>
    <n v="-91750"/>
    <n v="-26170"/>
    <n v="-397817.00199999998"/>
    <n v="2096846.6869999999"/>
    <n v="0.84053281259749002"/>
    <n v="11"/>
    <x v="3"/>
  </r>
  <r>
    <x v="10"/>
    <x v="18"/>
    <x v="0"/>
    <n v="415772.09099999996"/>
    <n v="-134334.66199999998"/>
    <n v="-15290"/>
    <n v="-29220"/>
    <n v="-80580"/>
    <n v="-259424.66199999998"/>
    <n v="156347.42899999997"/>
    <n v="0.37604118310095996"/>
    <n v="11"/>
    <x v="3"/>
  </r>
  <r>
    <x v="10"/>
    <x v="18"/>
    <x v="1"/>
    <n v="26208.287"/>
    <n v="-13231.833999999999"/>
    <n v="-82520"/>
    <n v="-97850"/>
    <n v="-89300"/>
    <n v="-282901.83399999997"/>
    <n v="-256693.54699999996"/>
    <n v="-9.7943656905161323"/>
    <n v="11"/>
    <x v="3"/>
  </r>
  <r>
    <x v="10"/>
    <x v="18"/>
    <x v="2"/>
    <n v="370162.1"/>
    <n v="-102493.25099999999"/>
    <n v="-34230"/>
    <n v="-52420"/>
    <n v="-37900"/>
    <n v="-227043.25099999999"/>
    <n v="143118.84899999999"/>
    <n v="0.38663831062121162"/>
    <n v="11"/>
    <x v="3"/>
  </r>
  <r>
    <x v="10"/>
    <x v="18"/>
    <x v="0"/>
    <n v="607655.51"/>
    <n v="-649804.61699999997"/>
    <n v="-24990"/>
    <n v="-85220"/>
    <n v="-88680"/>
    <n v="-848694.61699999997"/>
    <n v="-241039.10699999996"/>
    <n v="-0.3966706514353831"/>
    <n v="11"/>
    <x v="3"/>
  </r>
  <r>
    <x v="10"/>
    <x v="18"/>
    <x v="0"/>
    <n v="266474.54399999999"/>
    <n v="-1737.4490000000001"/>
    <n v="-92850"/>
    <n v="-95910"/>
    <n v="-61430"/>
    <n v="-251927.44899999999"/>
    <n v="14547.095000000001"/>
    <n v="5.4590936836353125E-2"/>
    <n v="11"/>
    <x v="3"/>
  </r>
  <r>
    <x v="10"/>
    <x v="16"/>
    <x v="1"/>
    <n v="171290.81200000001"/>
    <n v="-143318.04199999999"/>
    <n v="-41590"/>
    <n v="-25770"/>
    <n v="-102980"/>
    <n v="-313658.04200000002"/>
    <n v="-142367.23000000001"/>
    <n v="-0.83114341240906731"/>
    <n v="11"/>
    <x v="3"/>
  </r>
  <r>
    <x v="10"/>
    <x v="16"/>
    <x v="2"/>
    <n v="123339.62199999999"/>
    <n v="-22841.923999999999"/>
    <n v="-85730"/>
    <n v="-35160"/>
    <n v="-13050"/>
    <n v="-156781.924"/>
    <n v="-33442.302000000011"/>
    <n v="-0.27113997479252866"/>
    <n v="11"/>
    <x v="3"/>
  </r>
  <r>
    <x v="10"/>
    <x v="16"/>
    <x v="0"/>
    <n v="10099.725999999999"/>
    <n v="-1102.5839999999998"/>
    <n v="-97820"/>
    <n v="-71990"/>
    <n v="-81110"/>
    <n v="-252022.584"/>
    <n v="-241922.85800000001"/>
    <n v="-23.953408042950873"/>
    <n v="11"/>
    <x v="3"/>
  </r>
  <r>
    <x v="10"/>
    <x v="16"/>
    <x v="0"/>
    <n v="10099.725999999999"/>
    <n v="-1075.739"/>
    <n v="-79390"/>
    <n v="-104270"/>
    <n v="-69480"/>
    <n v="-254215.739"/>
    <n v="-244116.01300000001"/>
    <n v="-24.170557993355466"/>
    <n v="11"/>
    <x v="3"/>
  </r>
  <r>
    <x v="10"/>
    <x v="16"/>
    <x v="1"/>
    <n v="-4462.079999999999"/>
    <n v="1823.9199999999998"/>
    <n v="-91620"/>
    <n v="-32640"/>
    <n v="-61200"/>
    <n v="-183636.08"/>
    <n v="-188098.15999999997"/>
    <n v="42.154815691336779"/>
    <n v="11"/>
    <x v="3"/>
  </r>
  <r>
    <x v="10"/>
    <x v="16"/>
    <x v="0"/>
    <n v="68804.50499999999"/>
    <n v="-54305.152999999991"/>
    <n v="-91130"/>
    <n v="-72560"/>
    <n v="-57550"/>
    <n v="-275545.15299999999"/>
    <n v="-206740.64799999999"/>
    <n v="-3.0047545287913926"/>
    <n v="11"/>
    <x v="3"/>
  </r>
  <r>
    <x v="10"/>
    <x v="16"/>
    <x v="1"/>
    <n v="43859.557000000001"/>
    <n v="-25539.507000000001"/>
    <n v="-25180"/>
    <n v="-73790"/>
    <n v="-84930"/>
    <n v="-209439.50700000001"/>
    <n v="-165579.95000000001"/>
    <n v="-3.7752307894947505"/>
    <n v="11"/>
    <x v="3"/>
  </r>
  <r>
    <x v="10"/>
    <x v="16"/>
    <x v="2"/>
    <n v="40697986.923999995"/>
    <n v="-38969390.243000001"/>
    <n v="-31940"/>
    <n v="-92150"/>
    <n v="-63440"/>
    <n v="-39156920.243000001"/>
    <n v="1541066.6809999943"/>
    <n v="3.7865919114815294E-2"/>
    <n v="11"/>
    <x v="3"/>
  </r>
  <r>
    <x v="10"/>
    <x v="16"/>
    <x v="3"/>
    <n v="5766.32"/>
    <n v="-2795.3869999999997"/>
    <n v="-91050"/>
    <n v="-71000"/>
    <n v="-94300"/>
    <n v="-259145.38699999999"/>
    <n v="-253379.06699999998"/>
    <n v="-43.941208084185405"/>
    <n v="11"/>
    <x v="3"/>
  </r>
  <r>
    <x v="10"/>
    <x v="16"/>
    <x v="0"/>
    <n v="13140.819999999998"/>
    <n v="-1070.818"/>
    <n v="-70430"/>
    <n v="-23540"/>
    <n v="-22970"/>
    <n v="-118010.818"/>
    <n v="-104869.99800000001"/>
    <n v="-7.9804759520334363"/>
    <n v="11"/>
    <x v="3"/>
  </r>
  <r>
    <x v="10"/>
    <x v="16"/>
    <x v="1"/>
    <n v="141190.55999999997"/>
    <n v="-10424.322999999999"/>
    <n v="-22260"/>
    <n v="-105840"/>
    <n v="-75610"/>
    <n v="-214134.323"/>
    <n v="-72943.763000000035"/>
    <n v="-0.51663342790056255"/>
    <n v="11"/>
    <x v="3"/>
  </r>
  <r>
    <x v="10"/>
    <x v="16"/>
    <x v="2"/>
    <n v="121462.88699999999"/>
    <n v="-8119.44"/>
    <n v="-103000"/>
    <n v="-70410"/>
    <n v="-91850"/>
    <n v="-273379.44"/>
    <n v="-151916.55300000001"/>
    <n v="-1.250724042151246"/>
    <n v="11"/>
    <x v="3"/>
  </r>
  <r>
    <x v="10"/>
    <x v="16"/>
    <x v="3"/>
    <n v="74469.100999999995"/>
    <n v="-4300.1979999999994"/>
    <n v="-35970"/>
    <n v="-72810"/>
    <n v="-13910"/>
    <n v="-126990.198"/>
    <n v="-52521.097000000009"/>
    <n v="-0.70527368122786938"/>
    <n v="11"/>
    <x v="3"/>
  </r>
  <r>
    <x v="10"/>
    <x v="16"/>
    <x v="0"/>
    <n v="368.10199999999998"/>
    <n v="-443.87"/>
    <n v="-20200"/>
    <n v="-72620"/>
    <n v="-59800"/>
    <n v="-153063.87"/>
    <n v="-152695.76799999998"/>
    <n v="-414.81917511993959"/>
    <n v="11"/>
    <x v="3"/>
  </r>
  <r>
    <x v="10"/>
    <x v="16"/>
    <x v="1"/>
    <n v="9984697.5409999993"/>
    <n v="-2838730.2019999996"/>
    <n v="-53260"/>
    <n v="-23440"/>
    <n v="-74740"/>
    <n v="-2990170.2019999996"/>
    <n v="6994527.3389999997"/>
    <n v="0.70052470896374053"/>
    <n v="11"/>
    <x v="3"/>
  </r>
  <r>
    <x v="10"/>
    <x v="16"/>
    <x v="2"/>
    <n v="45879.224999999999"/>
    <n v="-29983.575999999997"/>
    <n v="-106800"/>
    <n v="-61070"/>
    <n v="-54200"/>
    <n v="-252053.576"/>
    <n v="-206174.351"/>
    <n v="-4.4938499070112892"/>
    <n v="11"/>
    <x v="3"/>
  </r>
  <r>
    <x v="10"/>
    <x v="16"/>
    <x v="3"/>
    <n v="74462.962"/>
    <n v="-29011.352999999999"/>
    <n v="-37590"/>
    <n v="-107610"/>
    <n v="-53770"/>
    <n v="-227981.353"/>
    <n v="-153518.391"/>
    <n v="-2.0616745141027293"/>
    <n v="11"/>
    <x v="3"/>
  </r>
  <r>
    <x v="10"/>
    <x v="16"/>
    <x v="0"/>
    <n v="4045.7129999999997"/>
    <n v="-1555.932"/>
    <n v="-13070"/>
    <n v="-82600"/>
    <n v="-37680"/>
    <n v="-134905.932"/>
    <n v="-130860.219"/>
    <n v="-32.345403393666331"/>
    <n v="11"/>
    <x v="3"/>
  </r>
  <r>
    <x v="10"/>
    <x v="16"/>
    <x v="1"/>
    <n v="2528.4769999999999"/>
    <n v="-544.84500000000003"/>
    <n v="-33390"/>
    <n v="-15420"/>
    <n v="-49090"/>
    <n v="-98444.845000000001"/>
    <n v="-95916.368000000002"/>
    <n v="-37.934443540518664"/>
    <n v="11"/>
    <x v="3"/>
  </r>
  <r>
    <x v="10"/>
    <x v="16"/>
    <x v="2"/>
    <n v="47352.563999999998"/>
    <n v="-24139.898999999998"/>
    <n v="-26660"/>
    <n v="-77040"/>
    <n v="-83920"/>
    <n v="-211759.899"/>
    <n v="-164407.33500000002"/>
    <n v="-3.4719837979628734"/>
    <n v="11"/>
    <x v="3"/>
  </r>
  <r>
    <x v="10"/>
    <x v="16"/>
    <x v="3"/>
    <n v="26458.733"/>
    <n v="-15936.682999999997"/>
    <n v="-47550"/>
    <n v="-101420"/>
    <n v="-32260"/>
    <n v="-197166.68299999999"/>
    <n v="-170707.94999999998"/>
    <n v="-6.4518565571526034"/>
    <n v="11"/>
    <x v="3"/>
  </r>
  <r>
    <x v="10"/>
    <x v="16"/>
    <x v="0"/>
    <n v="-38165.364999999998"/>
    <n v="11555.964"/>
    <n v="-83770"/>
    <n v="-86120"/>
    <n v="-91500"/>
    <n v="-249834.03599999999"/>
    <n v="-287999.40100000001"/>
    <n v="7.5460931920865955"/>
    <n v="11"/>
    <x v="3"/>
  </r>
  <r>
    <x v="10"/>
    <x v="16"/>
    <x v="0"/>
    <n v="43721635.579999998"/>
    <n v="-11350288.355"/>
    <n v="-53670"/>
    <n v="-76710"/>
    <n v="-60260"/>
    <n v="-11540928.355"/>
    <n v="32180707.224999998"/>
    <n v="0.73603621635144689"/>
    <n v="11"/>
    <x v="3"/>
  </r>
  <r>
    <x v="10"/>
    <x v="16"/>
    <x v="1"/>
    <n v="161605.38799999998"/>
    <n v="-70963.199999999997"/>
    <n v="-32840"/>
    <n v="-39150"/>
    <n v="-34790"/>
    <n v="-177743.2"/>
    <n v="-16137.812000000034"/>
    <n v="-9.9859368550261687E-2"/>
    <n v="11"/>
    <x v="3"/>
  </r>
  <r>
    <x v="10"/>
    <x v="16"/>
    <x v="2"/>
    <n v="6268.857"/>
    <n v="-5961.0809999999992"/>
    <n v="-34790"/>
    <n v="-60050"/>
    <n v="-32530"/>
    <n v="-133331.08100000001"/>
    <n v="-127062.224"/>
    <n v="-20.268802430809956"/>
    <n v="11"/>
    <x v="3"/>
  </r>
  <r>
    <x v="10"/>
    <x v="16"/>
    <x v="0"/>
    <n v="8911.3780000000006"/>
    <n v="-2243.6959999999999"/>
    <n v="-94330"/>
    <n v="-49060"/>
    <n v="-35850"/>
    <n v="-181483.696"/>
    <n v="-172572.318"/>
    <n v="-19.365390852009643"/>
    <n v="11"/>
    <x v="3"/>
  </r>
  <r>
    <x v="10"/>
    <x v="16"/>
    <x v="1"/>
    <n v="7665.1259999999993"/>
    <n v="-2311.085"/>
    <n v="-83890"/>
    <n v="-28310"/>
    <n v="-96120"/>
    <n v="-210631.08499999999"/>
    <n v="-202965.959"/>
    <n v="-26.47914189538437"/>
    <n v="11"/>
    <x v="3"/>
  </r>
  <r>
    <x v="10"/>
    <x v="16"/>
    <x v="2"/>
    <n v="2588.9919999999997"/>
    <n v="-398.49599999999998"/>
    <n v="-24470"/>
    <n v="-58180"/>
    <n v="-90330"/>
    <n v="-173378.49600000001"/>
    <n v="-170789.50400000002"/>
    <n v="-65.96756730032385"/>
    <n v="11"/>
    <x v="3"/>
  </r>
  <r>
    <x v="10"/>
    <x v="16"/>
    <x v="0"/>
    <n v="18129.145999999997"/>
    <n v="-2351.5659999999998"/>
    <n v="-14000"/>
    <n v="-66930"/>
    <n v="-41890"/>
    <n v="-125171.56600000001"/>
    <n v="-107042.42000000001"/>
    <n v="-5.9044380799845744"/>
    <n v="11"/>
    <x v="3"/>
  </r>
  <r>
    <x v="10"/>
    <x v="16"/>
    <x v="1"/>
    <n v="63982.86299999999"/>
    <n v="-9110.759"/>
    <n v="-82230"/>
    <n v="-83640"/>
    <n v="-38290"/>
    <n v="-213270.75899999999"/>
    <n v="-149287.89600000001"/>
    <n v="-2.333248138646125"/>
    <n v="11"/>
    <x v="3"/>
  </r>
  <r>
    <x v="10"/>
    <x v="16"/>
    <x v="2"/>
    <n v="38332.314999999995"/>
    <n v="-3898.3559999999998"/>
    <n v="-42300"/>
    <n v="-56600"/>
    <n v="-31920"/>
    <n v="-134718.356"/>
    <n v="-96386.040999999997"/>
    <n v="-2.5144852587170905"/>
    <n v="11"/>
    <x v="3"/>
  </r>
  <r>
    <x v="10"/>
    <x v="16"/>
    <x v="0"/>
    <n v="54386.562999999995"/>
    <n v="-7758.5059999999994"/>
    <n v="-56570"/>
    <n v="-82360"/>
    <n v="-45480"/>
    <n v="-192168.50599999999"/>
    <n v="-137781.943"/>
    <n v="-2.5333820598297416"/>
    <n v="11"/>
    <x v="3"/>
  </r>
  <r>
    <x v="10"/>
    <x v="16"/>
    <x v="0"/>
    <n v="11735.052"/>
    <n v="-3671.0729999999999"/>
    <n v="-101210"/>
    <n v="-21520"/>
    <n v="-74950"/>
    <n v="-201351.073"/>
    <n v="-189616.02100000001"/>
    <n v="-16.158089542338629"/>
    <n v="11"/>
    <x v="3"/>
  </r>
  <r>
    <x v="10"/>
    <x v="16"/>
    <x v="0"/>
    <n v="795.76699999999994"/>
    <n v="-801.05900000000008"/>
    <n v="-27860"/>
    <n v="-55320"/>
    <n v="-36610"/>
    <n v="-120591.05899999999"/>
    <n v="-119795.29199999999"/>
    <n v="-150.54066328460465"/>
    <n v="11"/>
    <x v="3"/>
  </r>
  <r>
    <x v="10"/>
    <x v="16"/>
    <x v="0"/>
    <n v="44983.756999999998"/>
    <n v="-8786.7919999999995"/>
    <n v="-107480"/>
    <n v="-95660"/>
    <n v="-26530"/>
    <n v="-238456.79199999999"/>
    <n v="-193473.03499999997"/>
    <n v="-4.300953230740598"/>
    <n v="11"/>
    <x v="3"/>
  </r>
  <r>
    <x v="10"/>
    <x v="16"/>
    <x v="0"/>
    <n v="136579.76500000001"/>
    <n v="-56095.983999999997"/>
    <n v="-58770"/>
    <n v="-96870"/>
    <n v="-45280"/>
    <n v="-257015.984"/>
    <n v="-120436.21899999998"/>
    <n v="-0.88180133418738837"/>
    <n v="11"/>
    <x v="3"/>
  </r>
  <r>
    <x v="10"/>
    <x v="16"/>
    <x v="0"/>
    <n v="23246252.630999997"/>
    <n v="-18891270.642999999"/>
    <n v="-42460"/>
    <n v="-105500"/>
    <n v="-107930"/>
    <n v="-19147160.642999999"/>
    <n v="4099091.987999998"/>
    <n v="0.17633345266727685"/>
    <n v="11"/>
    <x v="3"/>
  </r>
  <r>
    <x v="10"/>
    <x v="13"/>
    <x v="0"/>
    <n v="24810.456999999999"/>
    <n v="-83836.172000000006"/>
    <n v="-52340"/>
    <n v="-93000"/>
    <n v="-42230"/>
    <n v="-271406.17200000002"/>
    <n v="-246595.71500000003"/>
    <n v="-9.9391847155415167"/>
    <n v="11"/>
    <x v="3"/>
  </r>
  <r>
    <x v="10"/>
    <x v="13"/>
    <x v="0"/>
    <n v="602526.73599999992"/>
    <n v="-3540726"/>
    <n v="-60800"/>
    <n v="-43690"/>
    <n v="-15740"/>
    <n v="-3660956"/>
    <n v="-3058429.264"/>
    <n v="-5.0760058952803053"/>
    <n v="11"/>
    <x v="3"/>
  </r>
  <r>
    <x v="10"/>
    <x v="13"/>
    <x v="0"/>
    <n v="82883.569999999992"/>
    <n v="-338146.73199999996"/>
    <n v="-71000"/>
    <n v="-84560"/>
    <n v="-18240"/>
    <n v="-511946.73199999996"/>
    <n v="-429063.16199999995"/>
    <n v="-5.1766974081835517"/>
    <n v="11"/>
    <x v="3"/>
  </r>
  <r>
    <x v="10"/>
    <x v="13"/>
    <x v="0"/>
    <n v="279426.95899999997"/>
    <n v="-1099792.3999999999"/>
    <n v="-87520"/>
    <n v="-92520"/>
    <n v="-58030"/>
    <n v="-1337862.3999999999"/>
    <n v="-1058435.4409999999"/>
    <n v="-3.7878787529588367"/>
    <n v="11"/>
    <x v="3"/>
  </r>
  <r>
    <x v="10"/>
    <x v="13"/>
    <x v="0"/>
    <n v="457090.79499999998"/>
    <n v="-1696089.3529999999"/>
    <n v="-14940"/>
    <n v="-60940"/>
    <n v="-38720"/>
    <n v="-1810689.3529999999"/>
    <n v="-1353598.558"/>
    <n v="-2.9613340999352218"/>
    <n v="11"/>
    <x v="3"/>
  </r>
  <r>
    <x v="10"/>
    <x v="13"/>
    <x v="0"/>
    <n v="87900.266999999993"/>
    <n v="-21703.142999999996"/>
    <n v="-97450"/>
    <n v="-85050"/>
    <n v="-85220"/>
    <n v="-289423.14299999998"/>
    <n v="-201522.87599999999"/>
    <n v="-2.2926309882539946"/>
    <n v="11"/>
    <x v="3"/>
  </r>
  <r>
    <x v="10"/>
    <x v="13"/>
    <x v="0"/>
    <n v="823291.74899999995"/>
    <n v="-174681.04499999998"/>
    <n v="-84040"/>
    <n v="-107070"/>
    <n v="-79430"/>
    <n v="-445221.04499999998"/>
    <n v="378070.70399999997"/>
    <n v="0.45921838091930156"/>
    <n v="11"/>
    <x v="3"/>
  </r>
  <r>
    <x v="10"/>
    <x v="13"/>
    <x v="0"/>
    <n v="11912.228999999999"/>
    <n v="-7364.0419999999995"/>
    <n v="-103300"/>
    <n v="-90750"/>
    <n v="-18860"/>
    <n v="-220274.04199999999"/>
    <n v="-208361.81299999999"/>
    <n v="-17.491421043030655"/>
    <n v="11"/>
    <x v="3"/>
  </r>
  <r>
    <x v="10"/>
    <x v="13"/>
    <x v="0"/>
    <n v="1129861.3130000001"/>
    <n v="-241079.44"/>
    <n v="-39660"/>
    <n v="-67020"/>
    <n v="-20390"/>
    <n v="-368149.44"/>
    <n v="761711.87300000014"/>
    <n v="0.67416404494593052"/>
    <n v="11"/>
    <x v="3"/>
  </r>
  <r>
    <x v="10"/>
    <x v="13"/>
    <x v="0"/>
    <n v="59081.385999999991"/>
    <n v="-12370.596000000001"/>
    <n v="-29830"/>
    <n v="-80390"/>
    <n v="-36810"/>
    <n v="-159400.59599999999"/>
    <n v="-100319.20999999999"/>
    <n v="-1.6979833546897496"/>
    <n v="11"/>
    <x v="3"/>
  </r>
  <r>
    <x v="10"/>
    <x v="13"/>
    <x v="0"/>
    <n v="371772.86299999995"/>
    <n v="-73570.762999999992"/>
    <n v="-73770"/>
    <n v="-86730"/>
    <n v="-81370"/>
    <n v="-315440.76299999998"/>
    <n v="56332.099999999977"/>
    <n v="0.15152289369759617"/>
    <n v="11"/>
    <x v="3"/>
  </r>
  <r>
    <x v="10"/>
    <x v="13"/>
    <x v="0"/>
    <n v="470242.22699999996"/>
    <n v="-56841.603000000003"/>
    <n v="-83700"/>
    <n v="-74910"/>
    <n v="-97150"/>
    <n v="-312601.603"/>
    <n v="157640.62399999995"/>
    <n v="0.33523281183337872"/>
    <n v="11"/>
    <x v="3"/>
  </r>
  <r>
    <x v="10"/>
    <x v="13"/>
    <x v="0"/>
    <n v="81424.041999999987"/>
    <n v="-131276.50199999998"/>
    <n v="-50850"/>
    <n v="-48330"/>
    <n v="-20010"/>
    <n v="-250466.50199999998"/>
    <n v="-169042.46"/>
    <n v="-2.0760755158777306"/>
    <n v="11"/>
    <x v="3"/>
  </r>
  <r>
    <x v="10"/>
    <x v="13"/>
    <x v="0"/>
    <n v="73666.963999999993"/>
    <n v="-118708.19099999999"/>
    <n v="-82040"/>
    <n v="-55500"/>
    <n v="-31490"/>
    <n v="-287738.19099999999"/>
    <n v="-214071.22700000001"/>
    <n v="-2.9059325289963089"/>
    <n v="11"/>
    <x v="3"/>
  </r>
  <r>
    <x v="10"/>
    <x v="13"/>
    <x v="0"/>
    <n v="23963.463999999996"/>
    <n v="-42621.341"/>
    <n v="-82790"/>
    <n v="-17940"/>
    <n v="-23360"/>
    <n v="-166711.34100000001"/>
    <n v="-142747.87700000001"/>
    <n v="-5.9568965905763891"/>
    <n v="11"/>
    <x v="3"/>
  </r>
  <r>
    <x v="10"/>
    <x v="13"/>
    <x v="0"/>
    <n v="147503.29299999998"/>
    <n v="-101474.09999999999"/>
    <n v="-87050"/>
    <n v="-52900"/>
    <n v="-18820"/>
    <n v="-260244.09999999998"/>
    <n v="-112740.807"/>
    <n v="-0.7643273903044322"/>
    <n v="11"/>
    <x v="3"/>
  </r>
  <r>
    <x v="10"/>
    <x v="13"/>
    <x v="0"/>
    <n v="34811.336000000003"/>
    <n v="-17561.270999999997"/>
    <n v="-83150"/>
    <n v="-49890"/>
    <n v="-100190"/>
    <n v="-250791.27100000001"/>
    <n v="-215979.935"/>
    <n v="-6.2042989387135261"/>
    <n v="11"/>
    <x v="3"/>
  </r>
  <r>
    <x v="10"/>
    <x v="13"/>
    <x v="0"/>
    <n v="-102368.315"/>
    <n v="51555"/>
    <n v="-80730"/>
    <n v="-90230"/>
    <n v="-70300"/>
    <n v="-189705"/>
    <n v="-292073.315"/>
    <n v="2.8531613028894731"/>
    <n v="11"/>
    <x v="3"/>
  </r>
  <r>
    <x v="10"/>
    <x v="13"/>
    <x v="0"/>
    <n v="649397.75599999994"/>
    <n v="-469969.77999999997"/>
    <n v="-90510"/>
    <n v="-77890"/>
    <n v="-99930"/>
    <n v="-738299.78"/>
    <n v="-88902.024000000092"/>
    <n v="-0.13689918571261603"/>
    <n v="11"/>
    <x v="3"/>
  </r>
  <r>
    <x v="10"/>
    <x v="13"/>
    <x v="0"/>
    <n v="-85739.34599999999"/>
    <n v="256617.95600000001"/>
    <n v="-100210"/>
    <n v="-28280"/>
    <n v="-97400"/>
    <n v="30727.956000000006"/>
    <n v="-55011.389999999985"/>
    <n v="0.64161196191069603"/>
    <n v="11"/>
    <x v="3"/>
  </r>
  <r>
    <x v="10"/>
    <x v="13"/>
    <x v="1"/>
    <n v="21973.566999999999"/>
    <n v="-8392.902"/>
    <n v="-35250"/>
    <n v="-31380"/>
    <n v="-27680"/>
    <n v="-102702.902"/>
    <n v="-80729.335000000006"/>
    <n v="-3.6739294535111213"/>
    <n v="11"/>
    <x v="3"/>
  </r>
  <r>
    <x v="10"/>
    <x v="13"/>
    <x v="2"/>
    <n v="522392.98999999993"/>
    <n v="-453419.071"/>
    <n v="-41610"/>
    <n v="-79180"/>
    <n v="-62890"/>
    <n v="-637099.071"/>
    <n v="-114706.08100000006"/>
    <n v="-0.21957813982151653"/>
    <n v="11"/>
    <x v="3"/>
  </r>
  <r>
    <x v="10"/>
    <x v="13"/>
    <x v="0"/>
    <n v="34484.828000000001"/>
    <n v="-157725.37199999997"/>
    <n v="-35520"/>
    <n v="-39060"/>
    <n v="-100660"/>
    <n v="-332965.37199999997"/>
    <n v="-298480.54399999999"/>
    <n v="-8.6554163471541745"/>
    <n v="11"/>
    <x v="3"/>
  </r>
  <r>
    <x v="10"/>
    <x v="13"/>
    <x v="0"/>
    <n v="33720.623999999996"/>
    <n v="-85895.432000000001"/>
    <n v="-88520"/>
    <n v="-21270"/>
    <n v="-96370"/>
    <n v="-292055.43200000003"/>
    <n v="-258334.80800000002"/>
    <n v="-7.6610328444693092"/>
    <n v="11"/>
    <x v="3"/>
  </r>
  <r>
    <x v="10"/>
    <x v="13"/>
    <x v="0"/>
    <n v="150311.73499999999"/>
    <n v="-405303.54200000002"/>
    <n v="-13710"/>
    <n v="-94440"/>
    <n v="-94480"/>
    <n v="-607933.54200000002"/>
    <n v="-457621.80700000003"/>
    <n v="-3.0444848966715745"/>
    <n v="11"/>
    <x v="3"/>
  </r>
  <r>
    <x v="10"/>
    <x v="13"/>
    <x v="0"/>
    <n v="65460.625999999989"/>
    <n v="-223232.56899999999"/>
    <n v="-76350"/>
    <n v="-93640"/>
    <n v="-66720"/>
    <n v="-459942.56900000002"/>
    <n v="-394481.94300000003"/>
    <n v="-6.0262476408337449"/>
    <n v="11"/>
    <x v="3"/>
  </r>
  <r>
    <x v="10"/>
    <x v="13"/>
    <x v="0"/>
    <n v="90359.912999999986"/>
    <n v="-111262.27"/>
    <n v="-84890"/>
    <n v="-37620"/>
    <n v="-28460"/>
    <n v="-262232.27"/>
    <n v="-171872.35700000002"/>
    <n v="-1.9020863488436519"/>
    <n v="11"/>
    <x v="3"/>
  </r>
  <r>
    <x v="10"/>
    <x v="13"/>
    <x v="1"/>
    <n v="1510489.9669999999"/>
    <n v="-1348527.054"/>
    <n v="-13860"/>
    <n v="-33720"/>
    <n v="-103960"/>
    <n v="-1500067.054"/>
    <n v="10422.912999999942"/>
    <n v="6.9003523543430083E-3"/>
    <n v="11"/>
    <x v="3"/>
  </r>
  <r>
    <x v="10"/>
    <x v="13"/>
    <x v="2"/>
    <n v="351863.55399999995"/>
    <n v="-473800.14499999996"/>
    <n v="-56770"/>
    <n v="-59760"/>
    <n v="-73920"/>
    <n v="-664250.14500000002"/>
    <n v="-312386.59100000007"/>
    <n v="-0.88780604711336519"/>
    <n v="11"/>
    <x v="3"/>
  </r>
  <r>
    <x v="10"/>
    <x v="13"/>
    <x v="0"/>
    <n v="71600.59199999999"/>
    <n v="-191828.364"/>
    <n v="-63690"/>
    <n v="-87600"/>
    <n v="-96850"/>
    <n v="-439968.364"/>
    <n v="-368367.772"/>
    <n v="-5.1447587472461125"/>
    <n v="11"/>
    <x v="3"/>
  </r>
  <r>
    <x v="10"/>
    <x v="13"/>
    <x v="0"/>
    <n v="211416.79299999998"/>
    <n v="-662015.24899999995"/>
    <n v="-28270"/>
    <n v="-53920"/>
    <n v="-48490"/>
    <n v="-792695.24899999995"/>
    <n v="-581278.45600000001"/>
    <n v="-2.749443162729273"/>
    <n v="11"/>
    <x v="3"/>
  </r>
  <r>
    <x v="10"/>
    <x v="13"/>
    <x v="0"/>
    <n v="144259.65399999998"/>
    <n v="-464800.37799999997"/>
    <n v="-45230"/>
    <n v="-69060"/>
    <n v="-46800"/>
    <n v="-625890.37800000003"/>
    <n v="-481630.72400000005"/>
    <n v="-3.3386377316557274"/>
    <n v="11"/>
    <x v="3"/>
  </r>
  <r>
    <x v="10"/>
    <x v="13"/>
    <x v="1"/>
    <n v="161508.03200000001"/>
    <n v="-103819.33799999999"/>
    <n v="-86630"/>
    <n v="-53990"/>
    <n v="-97310"/>
    <n v="-341749.33799999999"/>
    <n v="-180241.30599999998"/>
    <n v="-1.1159897360398767"/>
    <n v="11"/>
    <x v="3"/>
  </r>
  <r>
    <x v="10"/>
    <x v="13"/>
    <x v="2"/>
    <n v="121031.624"/>
    <n v="-61553.015999999996"/>
    <n v="-25300"/>
    <n v="-40580"/>
    <n v="-40100"/>
    <n v="-167533.016"/>
    <n v="-46501.392000000007"/>
    <n v="-0.38420860980928428"/>
    <n v="11"/>
    <x v="3"/>
  </r>
  <r>
    <x v="10"/>
    <x v="13"/>
    <x v="0"/>
    <n v="108999.88399999999"/>
    <n v="-47404.231"/>
    <n v="-16550"/>
    <n v="-81180"/>
    <n v="-13990"/>
    <n v="-159124.231"/>
    <n v="-50124.347000000009"/>
    <n v="-0.45985688388439033"/>
    <n v="11"/>
    <x v="3"/>
  </r>
  <r>
    <x v="10"/>
    <x v="13"/>
    <x v="0"/>
    <n v="58090.472999999998"/>
    <n v="-87025.350999999995"/>
    <n v="-23610"/>
    <n v="-22880"/>
    <n v="-31300"/>
    <n v="-164815.351"/>
    <n v="-106724.878"/>
    <n v="-1.8372182646886004"/>
    <n v="11"/>
    <x v="3"/>
  </r>
  <r>
    <x v="10"/>
    <x v="13"/>
    <x v="1"/>
    <n v="42328.271999999997"/>
    <n v="-29926.644999999997"/>
    <n v="-14890"/>
    <n v="-88590"/>
    <n v="-107060"/>
    <n v="-240466.64499999999"/>
    <n v="-198138.37299999999"/>
    <n v="-4.6809936630533846"/>
    <n v="11"/>
    <x v="3"/>
  </r>
  <r>
    <x v="10"/>
    <x v="13"/>
    <x v="2"/>
    <n v="54380.654999999992"/>
    <n v="-55977.214999999997"/>
    <n v="-26390"/>
    <n v="-85110"/>
    <n v="-16670"/>
    <n v="-184147.215"/>
    <n v="-129766.56"/>
    <n v="-2.3862632768950651"/>
    <n v="11"/>
    <x v="3"/>
  </r>
  <r>
    <x v="10"/>
    <x v="13"/>
    <x v="0"/>
    <n v="131768.77699999997"/>
    <n v="-90701.70199999999"/>
    <n v="-57650"/>
    <n v="-25980"/>
    <n v="-94430"/>
    <n v="-268761.70199999999"/>
    <n v="-136992.92500000002"/>
    <n v="-1.0396463268381102"/>
    <n v="11"/>
    <x v="3"/>
  </r>
  <r>
    <x v="10"/>
    <x v="13"/>
    <x v="0"/>
    <n v="3154378.36"/>
    <n v="-2785827.0719999997"/>
    <n v="-35970"/>
    <n v="-65940"/>
    <n v="-28630"/>
    <n v="-2916367.0719999997"/>
    <n v="238011.28800000018"/>
    <n v="7.5454260978381871E-2"/>
    <n v="11"/>
    <x v="3"/>
  </r>
  <r>
    <x v="10"/>
    <x v="13"/>
    <x v="0"/>
    <n v="66060.602999999988"/>
    <n v="-185126.11599999998"/>
    <n v="-101730"/>
    <n v="-34590"/>
    <n v="-103050"/>
    <n v="-424496.11599999998"/>
    <n v="-358435.51299999998"/>
    <n v="-5.4258589344090611"/>
    <n v="11"/>
    <x v="3"/>
  </r>
  <r>
    <x v="10"/>
    <x v="13"/>
    <x v="1"/>
    <n v="180207.68499999997"/>
    <n v="-787632.68499999994"/>
    <n v="-44950"/>
    <n v="-46110"/>
    <n v="-101570"/>
    <n v="-980262.68499999994"/>
    <n v="-800055"/>
    <n v="-4.4396275330877266"/>
    <n v="11"/>
    <x v="3"/>
  </r>
  <r>
    <x v="10"/>
    <x v="13"/>
    <x v="2"/>
    <n v="1439813.6969999999"/>
    <n v="-7271.6629999999996"/>
    <n v="-27350"/>
    <n v="-94790"/>
    <n v="-70220"/>
    <n v="-199631.663"/>
    <n v="1240182.034"/>
    <n v="0.86134896242760217"/>
    <n v="11"/>
    <x v="3"/>
  </r>
  <r>
    <x v="10"/>
    <x v="13"/>
    <x v="3"/>
    <n v="1618861.4189999998"/>
    <n v="-73473.168999999994"/>
    <n v="-95790"/>
    <n v="-39730"/>
    <n v="-70740"/>
    <n v="-279733.16899999999"/>
    <n v="1339128.2499999998"/>
    <n v="0.82720375832244109"/>
    <n v="11"/>
    <x v="3"/>
  </r>
  <r>
    <x v="10"/>
    <x v="13"/>
    <x v="0"/>
    <n v="648651.75899999996"/>
    <n v="-282565.27599999995"/>
    <n v="-39800"/>
    <n v="-96380"/>
    <n v="-90790"/>
    <n v="-509535.27599999995"/>
    <n v="139116.48300000001"/>
    <n v="0.21447021621350451"/>
    <n v="11"/>
    <x v="3"/>
  </r>
  <r>
    <x v="10"/>
    <x v="13"/>
    <x v="1"/>
    <n v="28310.233"/>
    <n v="-58411.037999999993"/>
    <n v="-26680"/>
    <n v="-98450"/>
    <n v="-17190"/>
    <n v="-200731.038"/>
    <n v="-172420.80499999999"/>
    <n v="-6.090405720080085"/>
    <n v="11"/>
    <x v="3"/>
  </r>
  <r>
    <x v="10"/>
    <x v="14"/>
    <x v="2"/>
    <n v="-485679.40399999992"/>
    <n v="101823.351"/>
    <n v="-66210"/>
    <n v="-22330"/>
    <n v="-82570"/>
    <n v="-69286.649000000005"/>
    <n v="-554966.05299999996"/>
    <n v="1.1426592283497368"/>
    <n v="11"/>
    <x v="3"/>
  </r>
  <r>
    <x v="10"/>
    <x v="14"/>
    <x v="3"/>
    <n v="-268246.38399999996"/>
    <n v="51730.462"/>
    <n v="-24840"/>
    <n v="-96520"/>
    <n v="-105140"/>
    <n v="-174769.538"/>
    <n v="-443015.92199999996"/>
    <n v="1.6515261655866349"/>
    <n v="11"/>
    <x v="3"/>
  </r>
  <r>
    <x v="10"/>
    <x v="14"/>
    <x v="0"/>
    <n v="5608254.8830000004"/>
    <n v="-2173906.7419999996"/>
    <n v="-30160"/>
    <n v="-107880"/>
    <n v="-28770"/>
    <n v="-2340716.7419999996"/>
    <n v="3267538.1410000008"/>
    <n v="0.58263010672084692"/>
    <n v="11"/>
    <x v="3"/>
  </r>
  <r>
    <x v="10"/>
    <x v="14"/>
    <x v="1"/>
    <n v="11867107.608999999"/>
    <n v="-4384629.62"/>
    <n v="-58610"/>
    <n v="-29680"/>
    <n v="-87060"/>
    <n v="-4559979.62"/>
    <n v="7307127.9889999991"/>
    <n v="0.61574633261590062"/>
    <n v="11"/>
    <x v="3"/>
  </r>
  <r>
    <x v="10"/>
    <x v="14"/>
    <x v="2"/>
    <n v="2185204.9099999997"/>
    <n v="-275596.66399999999"/>
    <n v="-47540"/>
    <n v="-86750"/>
    <n v="-62560"/>
    <n v="-472446.66399999999"/>
    <n v="1712758.2459999998"/>
    <n v="0.78379754601594775"/>
    <n v="11"/>
    <x v="3"/>
  </r>
  <r>
    <x v="10"/>
    <x v="14"/>
    <x v="3"/>
    <n v="1208953.8369999998"/>
    <n v="-135096.65399999998"/>
    <n v="-64130"/>
    <n v="-39560"/>
    <n v="-62160"/>
    <n v="-300946.65399999998"/>
    <n v="908007.18299999984"/>
    <n v="0.75106853149430886"/>
    <n v="11"/>
    <x v="3"/>
  </r>
  <r>
    <x v="10"/>
    <x v="14"/>
    <x v="0"/>
    <n v="-35793.197999999997"/>
    <n v="14297.723999999998"/>
    <n v="-35470"/>
    <n v="-31720"/>
    <n v="-79250"/>
    <n v="-132142.27600000001"/>
    <n v="-167935.47400000002"/>
    <n v="4.6918264749632046"/>
    <n v="11"/>
    <x v="3"/>
  </r>
  <r>
    <x v="10"/>
    <x v="14"/>
    <x v="1"/>
    <n v="24729826.050999999"/>
    <n v="-2448792.6959999995"/>
    <n v="-71440"/>
    <n v="-79990"/>
    <n v="-46680"/>
    <n v="-2646902.6959999995"/>
    <n v="22082923.355"/>
    <n v="0.8929671931156602"/>
    <n v="11"/>
    <x v="3"/>
  </r>
  <r>
    <x v="10"/>
    <x v="14"/>
    <x v="2"/>
    <n v="6254077.6689999998"/>
    <n v="-117913.59999999999"/>
    <n v="-53530"/>
    <n v="-40510"/>
    <n v="-70210"/>
    <n v="-282163.59999999998"/>
    <n v="5971914.0690000001"/>
    <n v="0.95488325938153618"/>
    <n v="11"/>
    <x v="3"/>
  </r>
  <r>
    <x v="10"/>
    <x v="14"/>
    <x v="3"/>
    <n v="13352853.954999998"/>
    <n v="-5776269.6669999994"/>
    <n v="-70670"/>
    <n v="-26210"/>
    <n v="-88690"/>
    <n v="-5961839.6669999994"/>
    <n v="7391014.2879999988"/>
    <n v="0.55351569880927376"/>
    <n v="11"/>
    <x v="3"/>
  </r>
  <r>
    <x v="10"/>
    <x v="14"/>
    <x v="0"/>
    <n v="2766267.4269999997"/>
    <n v="-1090540.1709999999"/>
    <n v="-39740"/>
    <n v="-73710"/>
    <n v="-45090"/>
    <n v="-1249080.1709999999"/>
    <n v="1517187.2559999998"/>
    <n v="0.54846008060955276"/>
    <n v="11"/>
    <x v="3"/>
  </r>
  <r>
    <x v="10"/>
    <x v="14"/>
    <x v="0"/>
    <n v="16194279.555999998"/>
    <n v="-108648.63099999998"/>
    <n v="-97760"/>
    <n v="-77440"/>
    <n v="-54090"/>
    <n v="-337938.63099999999"/>
    <n v="15856340.924999999"/>
    <n v="0.97913222197805072"/>
    <n v="11"/>
    <x v="3"/>
  </r>
  <r>
    <x v="10"/>
    <x v="14"/>
    <x v="1"/>
    <n v="73089.512999999992"/>
    <n v="-19488.566999999999"/>
    <n v="-35400"/>
    <n v="-55030"/>
    <n v="-97000"/>
    <n v="-206918.56700000001"/>
    <n v="-133829.054"/>
    <n v="-1.8310294939302718"/>
    <n v="11"/>
    <x v="3"/>
  </r>
  <r>
    <x v="10"/>
    <x v="14"/>
    <x v="2"/>
    <n v="23465238.355999999"/>
    <n v="-318349.05199999997"/>
    <n v="-39320"/>
    <n v="-20800"/>
    <n v="-68550"/>
    <n v="-447019.05199999997"/>
    <n v="23018219.303999998"/>
    <n v="0.98094973316622203"/>
    <n v="11"/>
    <x v="3"/>
  </r>
  <r>
    <x v="10"/>
    <x v="14"/>
    <x v="0"/>
    <n v="14586784.995999999"/>
    <n v="-52906.804999999993"/>
    <n v="-100690"/>
    <n v="-24570"/>
    <n v="-104270"/>
    <n v="-282436.80499999999"/>
    <n v="14304348.191"/>
    <n v="0.98063748762476111"/>
    <n v="11"/>
    <x v="3"/>
  </r>
  <r>
    <x v="10"/>
    <x v="14"/>
    <x v="1"/>
    <n v="38963445.359999992"/>
    <n v="-674281.54499999993"/>
    <n v="-97430"/>
    <n v="-60790"/>
    <n v="-90090"/>
    <n v="-922591.54499999993"/>
    <n v="38040853.81499999"/>
    <n v="0.97632161282258834"/>
    <n v="11"/>
    <x v="3"/>
  </r>
  <r>
    <x v="10"/>
    <x v="14"/>
    <x v="2"/>
    <n v="1519377.118"/>
    <n v="-79859.443999999989"/>
    <n v="-38610"/>
    <n v="-88740"/>
    <n v="-92940"/>
    <n v="-300149.44400000002"/>
    <n v="1219227.6740000001"/>
    <n v="0.80245230730136619"/>
    <n v="11"/>
    <x v="3"/>
  </r>
  <r>
    <x v="10"/>
    <x v="14"/>
    <x v="0"/>
    <n v="858661.22299999988"/>
    <n v="-85594.11"/>
    <n v="-99570"/>
    <n v="-78440"/>
    <n v="-87740"/>
    <n v="-351344.11"/>
    <n v="507317.1129999999"/>
    <n v="0.59082336480449171"/>
    <n v="11"/>
    <x v="3"/>
  </r>
  <r>
    <x v="10"/>
    <x v="14"/>
    <x v="1"/>
    <n v="2349904.179"/>
    <n v="-231601.15999999997"/>
    <n v="-28630"/>
    <n v="-34960"/>
    <n v="-30530"/>
    <n v="-325721.15999999997"/>
    <n v="2024183.0190000001"/>
    <n v="0.86138959923948455"/>
    <n v="11"/>
    <x v="3"/>
  </r>
  <r>
    <x v="10"/>
    <x v="14"/>
    <x v="2"/>
    <n v="19942570.144000001"/>
    <n v="-1847452.9079999998"/>
    <n v="-86830"/>
    <n v="-56420"/>
    <n v="-69340"/>
    <n v="-2060042.9079999998"/>
    <n v="17882527.236000001"/>
    <n v="0.89670123293412152"/>
    <n v="11"/>
    <x v="3"/>
  </r>
  <r>
    <x v="10"/>
    <x v="14"/>
    <x v="0"/>
    <n v="124731.033"/>
    <n v="-605978.34499999997"/>
    <n v="-48360"/>
    <n v="-91090"/>
    <n v="-50740"/>
    <n v="-796168.34499999997"/>
    <n v="-671437.31199999992"/>
    <n v="-5.3830814661817152"/>
    <n v="11"/>
    <x v="3"/>
  </r>
  <r>
    <x v="10"/>
    <x v="14"/>
    <x v="0"/>
    <n v="391492.24099999998"/>
    <n v="-165832.08600000001"/>
    <n v="-106590"/>
    <n v="-63790"/>
    <n v="-86200"/>
    <n v="-422412.08600000001"/>
    <n v="-30919.84500000003"/>
    <n v="-7.8979457986244048E-2"/>
    <n v="11"/>
    <x v="3"/>
  </r>
  <r>
    <x v="10"/>
    <x v="14"/>
    <x v="0"/>
    <n v="94488.820999999996"/>
    <n v="-30077.039999999997"/>
    <n v="-99880"/>
    <n v="-87970"/>
    <n v="-99400"/>
    <n v="-317327.03999999998"/>
    <n v="-222838.21899999998"/>
    <n v="-2.358355376240751"/>
    <n v="11"/>
    <x v="3"/>
  </r>
  <r>
    <x v="10"/>
    <x v="14"/>
    <x v="0"/>
    <n v="42912.197999999997"/>
    <n v="-25716.081999999995"/>
    <n v="-54650"/>
    <n v="-66330"/>
    <n v="-101610"/>
    <n v="-248306.08199999999"/>
    <n v="-205393.88399999999"/>
    <n v="-4.7863752865793545"/>
    <n v="11"/>
    <x v="3"/>
  </r>
  <r>
    <x v="10"/>
    <x v="14"/>
    <x v="0"/>
    <n v="139158.02599999998"/>
    <n v="-33709.360999999997"/>
    <n v="-49290"/>
    <n v="-59340"/>
    <n v="-14570"/>
    <n v="-156909.361"/>
    <n v="-17751.335000000021"/>
    <n v="-0.12756242316918195"/>
    <n v="11"/>
    <x v="3"/>
  </r>
  <r>
    <x v="10"/>
    <x v="14"/>
    <x v="0"/>
    <n v="848137.25499999989"/>
    <n v="-193465.965"/>
    <n v="-75420"/>
    <n v="-102160"/>
    <n v="-19670"/>
    <n v="-390715.96499999997"/>
    <n v="457421.28999999992"/>
    <n v="0.53932460495441858"/>
    <n v="11"/>
    <x v="3"/>
  </r>
  <r>
    <x v="10"/>
    <x v="14"/>
    <x v="0"/>
    <n v="149420.46699999998"/>
    <n v="-27326.193999999996"/>
    <n v="-83850"/>
    <n v="-64500"/>
    <n v="-63580"/>
    <n v="-239256.19399999999"/>
    <n v="-89835.727000000014"/>
    <n v="-0.60122772203623231"/>
    <n v="11"/>
    <x v="3"/>
  </r>
  <r>
    <x v="10"/>
    <x v="14"/>
    <x v="0"/>
    <n v="484287.35599999991"/>
    <n v="-87676.75"/>
    <n v="-91990"/>
    <n v="-25510"/>
    <n v="-19640"/>
    <n v="-224816.75"/>
    <n v="259470.60599999991"/>
    <n v="0.53577819611710031"/>
    <n v="11"/>
    <x v="3"/>
  </r>
  <r>
    <x v="10"/>
    <x v="14"/>
    <x v="0"/>
    <n v="3793594.693"/>
    <n v="-659904"/>
    <n v="-92350"/>
    <n v="-45920"/>
    <n v="-35820"/>
    <n v="-833994"/>
    <n v="2959600.693"/>
    <n v="0.78015732636412138"/>
    <n v="11"/>
    <x v="3"/>
  </r>
  <r>
    <x v="10"/>
    <x v="14"/>
    <x v="0"/>
    <n v="1718958.3389999999"/>
    <n v="-292069.95999999996"/>
    <n v="-104470"/>
    <n v="-18730"/>
    <n v="-38550"/>
    <n v="-453819.95999999996"/>
    <n v="1265138.379"/>
    <n v="0.73599129792522566"/>
    <n v="11"/>
    <x v="3"/>
  </r>
  <r>
    <x v="10"/>
    <x v="14"/>
    <x v="0"/>
    <n v="6622173.46"/>
    <n v="-895358.94699999993"/>
    <n v="-100520"/>
    <n v="-83950"/>
    <n v="-98020"/>
    <n v="-1177848.9469999999"/>
    <n v="5444324.5130000003"/>
    <n v="0.82213559428568639"/>
    <n v="11"/>
    <x v="3"/>
  </r>
  <r>
    <x v="10"/>
    <x v="14"/>
    <x v="0"/>
    <n v="3634335.6699999995"/>
    <n v="-40617.765999999996"/>
    <n v="-73480"/>
    <n v="-63700"/>
    <n v="-100090"/>
    <n v="-277887.766"/>
    <n v="3356447.9039999996"/>
    <n v="0.92353822232386151"/>
    <n v="11"/>
    <x v="3"/>
  </r>
  <r>
    <x v="10"/>
    <x v="14"/>
    <x v="0"/>
    <n v="368621.56799999997"/>
    <n v="-4856.25"/>
    <n v="-83940"/>
    <n v="-80210"/>
    <n v="-21920"/>
    <n v="-190926.25"/>
    <n v="177695.31799999997"/>
    <n v="0.48205350263172875"/>
    <n v="11"/>
    <x v="3"/>
  </r>
  <r>
    <x v="10"/>
    <x v="14"/>
    <x v="0"/>
    <n v="194138.448"/>
    <n v="-48831.524000000005"/>
    <n v="-82460"/>
    <n v="-50130"/>
    <n v="-88300"/>
    <n v="-269721.52399999998"/>
    <n v="-75583.075999999972"/>
    <n v="-0.38932564249200124"/>
    <n v="11"/>
    <x v="3"/>
  </r>
  <r>
    <x v="10"/>
    <x v="14"/>
    <x v="0"/>
    <n v="27878243.224999998"/>
    <n v="-2955106.4759999998"/>
    <n v="-82920"/>
    <n v="-85940"/>
    <n v="-19750"/>
    <n v="-3143716.4759999998"/>
    <n v="24734526.748999998"/>
    <n v="0.88723405378783515"/>
    <n v="11"/>
    <x v="3"/>
  </r>
  <r>
    <x v="10"/>
    <x v="14"/>
    <x v="0"/>
    <n v="3054519.111"/>
    <n v="-325947.80399999995"/>
    <n v="-25880"/>
    <n v="-13820"/>
    <n v="-68930"/>
    <n v="-434577.80399999995"/>
    <n v="2619941.307"/>
    <n v="0.85772627762092268"/>
    <n v="11"/>
    <x v="3"/>
  </r>
  <r>
    <x v="10"/>
    <x v="14"/>
    <x v="0"/>
    <n v="32846153.969999999"/>
    <n v="-1506280.3069999998"/>
    <n v="-22860"/>
    <n v="-82180"/>
    <n v="-70060"/>
    <n v="-1681380.3069999998"/>
    <n v="31164773.662999999"/>
    <n v="0.94881043581127678"/>
    <n v="11"/>
    <x v="3"/>
  </r>
  <r>
    <x v="10"/>
    <x v="14"/>
    <x v="0"/>
    <n v="5420339.4069999997"/>
    <n v="-249017.80399999997"/>
    <n v="-24070"/>
    <n v="-97590"/>
    <n v="-64260"/>
    <n v="-434937.804"/>
    <n v="4985401.6030000001"/>
    <n v="0.91975819753310895"/>
    <n v="11"/>
    <x v="3"/>
  </r>
  <r>
    <x v="10"/>
    <x v="14"/>
    <x v="0"/>
    <n v="27101410.895999998"/>
    <n v="-11255559.714"/>
    <n v="-28310"/>
    <n v="-63480"/>
    <n v="-40160"/>
    <n v="-11387509.714"/>
    <n v="15713901.181999998"/>
    <n v="0.57981856525112774"/>
    <n v="11"/>
    <x v="3"/>
  </r>
  <r>
    <x v="10"/>
    <x v="14"/>
    <x v="0"/>
    <n v="15784356.119000001"/>
    <n v="-13839433.530999998"/>
    <n v="-90810"/>
    <n v="-31810"/>
    <n v="-79460"/>
    <n v="-14041513.530999998"/>
    <n v="1742842.5880000032"/>
    <n v="0.11041581771600444"/>
    <n v="11"/>
    <x v="3"/>
  </r>
  <r>
    <x v="10"/>
    <x v="14"/>
    <x v="0"/>
    <n v="27186370.063999999"/>
    <n v="-6251817.3059999999"/>
    <n v="-53450"/>
    <n v="-82230"/>
    <n v="-17410"/>
    <n v="-6404907.3059999999"/>
    <n v="20781462.758000001"/>
    <n v="0.76440741110629806"/>
    <n v="11"/>
    <x v="3"/>
  </r>
  <r>
    <x v="10"/>
    <x v="14"/>
    <x v="0"/>
    <n v="602909.09"/>
    <n v="-586864.4879999999"/>
    <n v="-108310"/>
    <n v="-57760"/>
    <n v="-100330"/>
    <n v="-853264.4879999999"/>
    <n v="-250355.39799999993"/>
    <n v="-0.41524568488426661"/>
    <n v="11"/>
    <x v="3"/>
  </r>
  <r>
    <x v="11"/>
    <x v="8"/>
    <x v="0"/>
    <n v="1901422.5789999999"/>
    <n v="-230191.10099999997"/>
    <n v="-36790"/>
    <n v="-77010"/>
    <n v="-93090"/>
    <n v="-437081.10099999997"/>
    <n v="1464341.4779999999"/>
    <n v="0.77012942529068384"/>
    <n v="12"/>
    <x v="3"/>
  </r>
  <r>
    <x v="11"/>
    <x v="8"/>
    <x v="0"/>
    <n v="242395.90899999999"/>
    <n v="-182202.31399999998"/>
    <n v="-98080"/>
    <n v="-24470"/>
    <n v="-36420"/>
    <n v="-341172.31400000001"/>
    <n v="-98776.405000000028"/>
    <n v="-0.40750029737506849"/>
    <n v="12"/>
    <x v="3"/>
  </r>
  <r>
    <x v="11"/>
    <x v="8"/>
    <x v="0"/>
    <n v="571062.87699999998"/>
    <n v="-560208.76099999994"/>
    <n v="-21470"/>
    <n v="-63930"/>
    <n v="-67320"/>
    <n v="-712928.76099999994"/>
    <n v="-141865.88399999996"/>
    <n v="-0.24842427990639632"/>
    <n v="12"/>
    <x v="3"/>
  </r>
  <r>
    <x v="11"/>
    <x v="8"/>
    <x v="0"/>
    <n v="13983.193000000001"/>
    <n v="-9862.6009999999987"/>
    <n v="-86780"/>
    <n v="-70940"/>
    <n v="-31180"/>
    <n v="-198762.601"/>
    <n v="-184779.408"/>
    <n v="-13.214393021679667"/>
    <n v="12"/>
    <x v="3"/>
  </r>
  <r>
    <x v="11"/>
    <x v="8"/>
    <x v="1"/>
    <n v="-690.55"/>
    <n v="1888.8590000000002"/>
    <n v="-82830"/>
    <n v="-50980"/>
    <n v="-79320"/>
    <n v="-211241.141"/>
    <n v="-211931.69099999999"/>
    <n v="306.9027456375353"/>
    <n v="12"/>
    <x v="3"/>
  </r>
  <r>
    <x v="11"/>
    <x v="8"/>
    <x v="2"/>
    <n v="17640.875"/>
    <n v="-8900.3319999999985"/>
    <n v="-92690"/>
    <n v="-62550"/>
    <n v="-72720"/>
    <n v="-236860.33199999999"/>
    <n v="-219219.45699999999"/>
    <n v="-12.426790451153925"/>
    <n v="12"/>
    <x v="3"/>
  </r>
  <r>
    <x v="11"/>
    <x v="8"/>
    <x v="0"/>
    <n v="-5821.7039999999988"/>
    <n v="1003.0859999999999"/>
    <n v="-70640"/>
    <n v="-46020"/>
    <n v="-89430"/>
    <n v="-205086.91399999999"/>
    <n v="-210908.61799999999"/>
    <n v="36.2279872009982"/>
    <n v="12"/>
    <x v="3"/>
  </r>
  <r>
    <x v="11"/>
    <x v="8"/>
    <x v="0"/>
    <n v="29570.757999999998"/>
    <n v="-2402.4139999999998"/>
    <n v="-41660"/>
    <n v="-91050"/>
    <n v="-13850"/>
    <n v="-148962.41399999999"/>
    <n v="-119391.65599999999"/>
    <n v="-4.0374905506311336"/>
    <n v="12"/>
    <x v="3"/>
  </r>
  <r>
    <x v="11"/>
    <x v="8"/>
    <x v="0"/>
    <n v="160623.82"/>
    <n v="-206700.14399999997"/>
    <n v="-62690"/>
    <n v="-68490"/>
    <n v="-62530"/>
    <n v="-400410.14399999997"/>
    <n v="-239786.32399999996"/>
    <n v="-1.4928441124112224"/>
    <n v="12"/>
    <x v="3"/>
  </r>
  <r>
    <x v="11"/>
    <x v="8"/>
    <x v="0"/>
    <n v="161114.09999999998"/>
    <n v="-206734.35299999997"/>
    <n v="-55460"/>
    <n v="-60160"/>
    <n v="-79980"/>
    <n v="-402334.353"/>
    <n v="-241220.25300000003"/>
    <n v="-1.4972013808847273"/>
    <n v="12"/>
    <x v="3"/>
  </r>
  <r>
    <x v="11"/>
    <x v="8"/>
    <x v="0"/>
    <n v="161421.12"/>
    <n v="-206700.14399999997"/>
    <n v="-84560"/>
    <n v="-65440"/>
    <n v="-95080"/>
    <n v="-451780.14399999997"/>
    <n v="-290359.02399999998"/>
    <n v="-1.7987672492917903"/>
    <n v="12"/>
    <x v="3"/>
  </r>
  <r>
    <x v="11"/>
    <x v="8"/>
    <x v="1"/>
    <n v="158995.73199999999"/>
    <n v="-124975.41699999999"/>
    <n v="-78690"/>
    <n v="-12990"/>
    <n v="-76020"/>
    <n v="-292675.41700000002"/>
    <n v="-133679.68500000003"/>
    <n v="-0.84077530458490568"/>
    <n v="12"/>
    <x v="3"/>
  </r>
  <r>
    <x v="11"/>
    <x v="8"/>
    <x v="2"/>
    <n v="22520.693999999996"/>
    <n v="-35740.502"/>
    <n v="-68430"/>
    <n v="-70100"/>
    <n v="-52580"/>
    <n v="-226850.50200000001"/>
    <n v="-204329.80800000002"/>
    <n v="-9.07298007778979"/>
    <n v="12"/>
    <x v="3"/>
  </r>
  <r>
    <x v="11"/>
    <x v="8"/>
    <x v="0"/>
    <n v="42138.635000000002"/>
    <n v="-120204.70699999999"/>
    <n v="-93080"/>
    <n v="-91290"/>
    <n v="-37330"/>
    <n v="-341904.70699999999"/>
    <n v="-299766.07199999999"/>
    <n v="-7.1138059407951868"/>
    <n v="12"/>
    <x v="3"/>
  </r>
  <r>
    <x v="11"/>
    <x v="8"/>
    <x v="0"/>
    <n v="5151.5029999999997"/>
    <n v="-7069.125"/>
    <n v="-88590"/>
    <n v="-27160"/>
    <n v="-106930"/>
    <n v="-229749.125"/>
    <n v="-224597.622"/>
    <n v="-43.598464758731581"/>
    <n v="12"/>
    <x v="3"/>
  </r>
  <r>
    <x v="11"/>
    <x v="8"/>
    <x v="0"/>
    <n v="65343.921999999999"/>
    <n v="-89503.077999999994"/>
    <n v="-29340"/>
    <n v="-47340"/>
    <n v="-70730"/>
    <n v="-236913.07799999998"/>
    <n v="-171569.15599999999"/>
    <n v="-2.6256329701177101"/>
    <n v="12"/>
    <x v="3"/>
  </r>
  <r>
    <x v="11"/>
    <x v="8"/>
    <x v="1"/>
    <n v="34246.695"/>
    <n v="-67135.383000000002"/>
    <n v="-46970"/>
    <n v="-77750"/>
    <n v="-44680"/>
    <n v="-236535.383"/>
    <n v="-202288.68799999999"/>
    <n v="-5.9068090512091747"/>
    <n v="12"/>
    <x v="3"/>
  </r>
  <r>
    <x v="11"/>
    <x v="8"/>
    <x v="2"/>
    <n v="21121.456999999999"/>
    <n v="-14864.094000000001"/>
    <n v="-63060"/>
    <n v="-67600"/>
    <n v="-51270"/>
    <n v="-196794.09400000001"/>
    <n v="-175672.63700000002"/>
    <n v="-8.3172594106552413"/>
    <n v="12"/>
    <x v="3"/>
  </r>
  <r>
    <x v="11"/>
    <x v="8"/>
    <x v="0"/>
    <n v="117330.52099999999"/>
    <n v="-92149.210999999996"/>
    <n v="-30480"/>
    <n v="-15360"/>
    <n v="-58000"/>
    <n v="-195989.21100000001"/>
    <n v="-78658.690000000017"/>
    <n v="-0.67040263121306709"/>
    <n v="12"/>
    <x v="3"/>
  </r>
  <r>
    <x v="11"/>
    <x v="8"/>
    <x v="0"/>
    <n v="6092.17"/>
    <n v="-12302.737999999999"/>
    <n v="-80700"/>
    <n v="-20970"/>
    <n v="-19840"/>
    <n v="-133812.73800000001"/>
    <n v="-127720.56800000001"/>
    <n v="-20.964708470052546"/>
    <n v="12"/>
    <x v="3"/>
  </r>
  <r>
    <x v="11"/>
    <x v="8"/>
    <x v="1"/>
    <n v="20117.418999999998"/>
    <n v="-34686.798999999999"/>
    <n v="-55070"/>
    <n v="-69540"/>
    <n v="-94360"/>
    <n v="-253656.799"/>
    <n v="-233539.38"/>
    <n v="-11.608814232084146"/>
    <n v="12"/>
    <x v="3"/>
  </r>
  <r>
    <x v="11"/>
    <x v="8"/>
    <x v="2"/>
    <n v="24359.909"/>
    <n v="-2330.2999999999997"/>
    <n v="-64000"/>
    <n v="-36440"/>
    <n v="-86840"/>
    <n v="-189610.3"/>
    <n v="-165250.391"/>
    <n v="-6.7837031328811612"/>
    <n v="12"/>
    <x v="3"/>
  </r>
  <r>
    <x v="11"/>
    <x v="8"/>
    <x v="0"/>
    <n v="39551.106"/>
    <n v="-23615.620000000003"/>
    <n v="-22190"/>
    <n v="-89120"/>
    <n v="-58060"/>
    <n v="-192985.62"/>
    <n v="-153434.514"/>
    <n v="-3.8793988213629222"/>
    <n v="12"/>
    <x v="3"/>
  </r>
  <r>
    <x v="11"/>
    <x v="8"/>
    <x v="0"/>
    <n v="74269.887999999992"/>
    <n v="-50516.220999999998"/>
    <n v="-16020"/>
    <n v="-87120"/>
    <n v="-52120"/>
    <n v="-205776.22099999999"/>
    <n v="-131506.33299999998"/>
    <n v="-1.7706547908083556"/>
    <n v="12"/>
    <x v="3"/>
  </r>
  <r>
    <x v="11"/>
    <x v="8"/>
    <x v="0"/>
    <n v="49484.294999999998"/>
    <n v="-85577.625"/>
    <n v="-64040"/>
    <n v="-29960"/>
    <n v="-88480"/>
    <n v="-268057.625"/>
    <n v="-218573.33000000002"/>
    <n v="-4.4170242296065858"/>
    <n v="12"/>
    <x v="3"/>
  </r>
  <r>
    <x v="11"/>
    <x v="8"/>
    <x v="1"/>
    <n v="52559.212999999996"/>
    <n v="-84954.960999999996"/>
    <n v="-82520"/>
    <n v="-53470"/>
    <n v="-31950"/>
    <n v="-252894.96100000001"/>
    <n v="-200335.74800000002"/>
    <n v="-3.8116200103681162"/>
    <n v="12"/>
    <x v="3"/>
  </r>
  <r>
    <x v="11"/>
    <x v="8"/>
    <x v="2"/>
    <n v="104286.95899999999"/>
    <n v="-132109.93599999999"/>
    <n v="-81350"/>
    <n v="-24570"/>
    <n v="-66270"/>
    <n v="-304299.93599999999"/>
    <n v="-200012.97700000001"/>
    <n v="-1.9179097647290688"/>
    <n v="12"/>
    <x v="3"/>
  </r>
  <r>
    <x v="11"/>
    <x v="8"/>
    <x v="3"/>
    <n v="64714.061999999998"/>
    <n v="-30590.573999999997"/>
    <n v="-26160"/>
    <n v="-34500"/>
    <n v="-45310"/>
    <n v="-136560.57399999999"/>
    <n v="-71846.511999999988"/>
    <n v="-1.1102148401687408"/>
    <n v="12"/>
    <x v="3"/>
  </r>
  <r>
    <x v="11"/>
    <x v="8"/>
    <x v="0"/>
    <n v="149622.97699999998"/>
    <n v="-52874.541999999994"/>
    <n v="-44290"/>
    <n v="-32120"/>
    <n v="-51060"/>
    <n v="-180344.54199999999"/>
    <n v="-30721.565000000002"/>
    <n v="-0.20532651880065189"/>
    <n v="12"/>
    <x v="3"/>
  </r>
  <r>
    <x v="11"/>
    <x v="8"/>
    <x v="1"/>
    <n v="100145.92699999998"/>
    <n v="-160011.83800000002"/>
    <n v="-20830"/>
    <n v="-99520"/>
    <n v="-35350"/>
    <n v="-315711.83799999999"/>
    <n v="-215565.91100000002"/>
    <n v="-2.1525180050507702"/>
    <n v="12"/>
    <x v="3"/>
  </r>
  <r>
    <x v="11"/>
    <x v="8"/>
    <x v="2"/>
    <n v="3759.5809999999997"/>
    <n v="-7233.6809999999996"/>
    <n v="-21060"/>
    <n v="-49420"/>
    <n v="-18800"/>
    <n v="-96513.680999999997"/>
    <n v="-92754.099999999991"/>
    <n v="-24.671392902560154"/>
    <n v="12"/>
    <x v="3"/>
  </r>
  <r>
    <x v="11"/>
    <x v="8"/>
    <x v="3"/>
    <n v="5095.8179999999993"/>
    <n v="-9949.6460000000006"/>
    <n v="-45530"/>
    <n v="-49160"/>
    <n v="-16470"/>
    <n v="-121109.64600000001"/>
    <n v="-116013.82800000001"/>
    <n v="-22.766477923662112"/>
    <n v="12"/>
    <x v="3"/>
  </r>
  <r>
    <x v="11"/>
    <x v="8"/>
    <x v="0"/>
    <n v="40482.616999999998"/>
    <n v="-62464.058999999994"/>
    <n v="-52200"/>
    <n v="-85160"/>
    <n v="-18400"/>
    <n v="-218224.05900000001"/>
    <n v="-177741.44200000001"/>
    <n v="-4.3905620528435705"/>
    <n v="12"/>
    <x v="3"/>
  </r>
  <r>
    <x v="11"/>
    <x v="8"/>
    <x v="1"/>
    <n v="115495.97499999999"/>
    <n v="-104166.19499999999"/>
    <n v="-15550"/>
    <n v="-48860"/>
    <n v="-47770"/>
    <n v="-216346.19500000001"/>
    <n v="-100850.22000000002"/>
    <n v="-0.87319250735794063"/>
    <n v="12"/>
    <x v="3"/>
  </r>
  <r>
    <x v="11"/>
    <x v="8"/>
    <x v="2"/>
    <n v="2368105.04"/>
    <n v="-266010.08699999994"/>
    <n v="-37570"/>
    <n v="-49880"/>
    <n v="-22360"/>
    <n v="-375820.08699999994"/>
    <n v="1992284.9530000002"/>
    <n v="0.84129923265565965"/>
    <n v="12"/>
    <x v="3"/>
  </r>
  <r>
    <x v="11"/>
    <x v="8"/>
    <x v="3"/>
    <n v="195300.12599999999"/>
    <n v="-10595.34"/>
    <n v="-98650"/>
    <n v="-77480"/>
    <n v="-95960"/>
    <n v="-282685.34000000003"/>
    <n v="-87385.214000000036"/>
    <n v="-0.44744064322825905"/>
    <n v="12"/>
    <x v="3"/>
  </r>
  <r>
    <x v="11"/>
    <x v="8"/>
    <x v="0"/>
    <n v="404331.49400000001"/>
    <n v="-38829.084000000003"/>
    <n v="-82770"/>
    <n v="-88430"/>
    <n v="-49270"/>
    <n v="-259299.084"/>
    <n v="145032.41"/>
    <n v="0.35869679248878894"/>
    <n v="12"/>
    <x v="3"/>
  </r>
  <r>
    <x v="11"/>
    <x v="8"/>
    <x v="1"/>
    <n v="254505.66399999999"/>
    <n v="-85578.618999999992"/>
    <n v="-53620"/>
    <n v="-101390"/>
    <n v="-54190"/>
    <n v="-294778.61900000001"/>
    <n v="-40272.955000000016"/>
    <n v="-0.15823991642087784"/>
    <n v="12"/>
    <x v="3"/>
  </r>
  <r>
    <x v="11"/>
    <x v="8"/>
    <x v="2"/>
    <n v="232781.26899999997"/>
    <n v="-33992.35"/>
    <n v="-72590"/>
    <n v="-94950"/>
    <n v="-70300"/>
    <n v="-271832.34999999998"/>
    <n v="-39051.081000000006"/>
    <n v="-0.16775869109984107"/>
    <n v="12"/>
    <x v="3"/>
  </r>
  <r>
    <x v="11"/>
    <x v="8"/>
    <x v="3"/>
    <n v="100229.55599999998"/>
    <n v="-23369.422999999999"/>
    <n v="-28450"/>
    <n v="-90890"/>
    <n v="-47780"/>
    <n v="-190489.42300000001"/>
    <n v="-90259.867000000027"/>
    <n v="-0.90053144603374324"/>
    <n v="12"/>
    <x v="3"/>
  </r>
  <r>
    <x v="11"/>
    <x v="8"/>
    <x v="0"/>
    <n v="1349345.9069999999"/>
    <n v="-169332.25399999996"/>
    <n v="-40780"/>
    <n v="-29370"/>
    <n v="-86210"/>
    <n v="-325692.25399999996"/>
    <n v="1023653.6529999999"/>
    <n v="0.75862953130816446"/>
    <n v="12"/>
    <x v="3"/>
  </r>
  <r>
    <x v="11"/>
    <x v="8"/>
    <x v="0"/>
    <n v="7970.7669999999989"/>
    <n v="-6147.0919999999996"/>
    <n v="-43880"/>
    <n v="-98470"/>
    <n v="-81350"/>
    <n v="-229847.092"/>
    <n v="-221876.32500000001"/>
    <n v="-27.83625779049871"/>
    <n v="12"/>
    <x v="3"/>
  </r>
  <r>
    <x v="11"/>
    <x v="8"/>
    <x v="1"/>
    <n v="454423.641"/>
    <n v="-197195.55799999999"/>
    <n v="-75100"/>
    <n v="-88340"/>
    <n v="-103720"/>
    <n v="-464355.55799999996"/>
    <n v="-9931.9169999999576"/>
    <n v="-2.1856074605062101E-2"/>
    <n v="12"/>
    <x v="3"/>
  </r>
  <r>
    <x v="11"/>
    <x v="0"/>
    <x v="2"/>
    <n v="14210.825999999999"/>
    <n v="-30069.192999999996"/>
    <n v="-27800"/>
    <n v="-38350"/>
    <n v="-50710"/>
    <n v="-146929.193"/>
    <n v="-132718.367"/>
    <n v="-9.3392436864683308"/>
    <n v="12"/>
    <x v="3"/>
  </r>
  <r>
    <x v="11"/>
    <x v="0"/>
    <x v="0"/>
    <n v="503101.50099999999"/>
    <n v="-102936.274"/>
    <n v="-84240"/>
    <n v="-60350"/>
    <n v="-101940"/>
    <n v="-349466.27399999998"/>
    <n v="153635.22700000001"/>
    <n v="0.30537620479092947"/>
    <n v="12"/>
    <x v="3"/>
  </r>
  <r>
    <x v="11"/>
    <x v="0"/>
    <x v="1"/>
    <n v="860711.53699999989"/>
    <n v="-994346.80099999986"/>
    <n v="-52580"/>
    <n v="-13700"/>
    <n v="-87060"/>
    <n v="-1147686.801"/>
    <n v="-286975.26400000008"/>
    <n v="-0.33341630925530408"/>
    <n v="12"/>
    <x v="3"/>
  </r>
  <r>
    <x v="11"/>
    <x v="0"/>
    <x v="2"/>
    <n v="1050294.1679999998"/>
    <n v="-983107.08999999985"/>
    <n v="-64390"/>
    <n v="-58780"/>
    <n v="-15630"/>
    <n v="-1121907.0899999999"/>
    <n v="-71612.92200000002"/>
    <n v="-6.8183680517209189E-2"/>
    <n v="12"/>
    <x v="3"/>
  </r>
  <r>
    <x v="11"/>
    <x v="0"/>
    <x v="0"/>
    <n v="584638.03999999992"/>
    <n v="-50800.645000000004"/>
    <n v="-39790"/>
    <n v="-43040"/>
    <n v="-31300"/>
    <n v="-164930.64500000002"/>
    <n v="419707.3949999999"/>
    <n v="0.71789272384670688"/>
    <n v="12"/>
    <x v="3"/>
  </r>
  <r>
    <x v="11"/>
    <x v="0"/>
    <x v="1"/>
    <n v="275697.14899999998"/>
    <n v="-157129.65099999998"/>
    <n v="-64890"/>
    <n v="-48950"/>
    <n v="-56330"/>
    <n v="-327299.65099999995"/>
    <n v="-51602.501999999979"/>
    <n v="-0.18717096708170886"/>
    <n v="12"/>
    <x v="3"/>
  </r>
  <r>
    <x v="11"/>
    <x v="0"/>
    <x v="2"/>
    <n v="-53766.551999999996"/>
    <n v="30192.721999999998"/>
    <n v="-30160"/>
    <n v="-75220"/>
    <n v="-32900"/>
    <n v="-108087.27800000001"/>
    <n v="-161853.83000000002"/>
    <n v="3.0103070399604577"/>
    <n v="12"/>
    <x v="3"/>
  </r>
  <r>
    <x v="11"/>
    <x v="0"/>
    <x v="0"/>
    <n v="93827.320999999996"/>
    <n v="-10595.535999999998"/>
    <n v="-26700"/>
    <n v="-93690"/>
    <n v="-38470"/>
    <n v="-169455.53599999999"/>
    <n v="-75628.214999999997"/>
    <n v="-0.8060361757531157"/>
    <n v="12"/>
    <x v="3"/>
  </r>
  <r>
    <x v="11"/>
    <x v="0"/>
    <x v="0"/>
    <n v="1103064.8929999999"/>
    <n v="-47366.606"/>
    <n v="-91280"/>
    <n v="-49570"/>
    <n v="-60130"/>
    <n v="-248346.606"/>
    <n v="854718.28699999989"/>
    <n v="0.77485766469770145"/>
    <n v="12"/>
    <x v="3"/>
  </r>
  <r>
    <x v="11"/>
    <x v="0"/>
    <x v="0"/>
    <n v="-91406.510999999999"/>
    <n v="7461.1529999999984"/>
    <n v="-36390"/>
    <n v="-35780"/>
    <n v="-49280"/>
    <n v="-113988.84700000001"/>
    <n v="-205395.35800000001"/>
    <n v="2.2470539106344405"/>
    <n v="12"/>
    <x v="3"/>
  </r>
  <r>
    <x v="11"/>
    <x v="0"/>
    <x v="0"/>
    <n v="186371.766"/>
    <n v="-10802.938999999998"/>
    <n v="-28580"/>
    <n v="-81110"/>
    <n v="-83130"/>
    <n v="-203622.93900000001"/>
    <n v="-17251.17300000001"/>
    <n v="-9.2563231922157194E-2"/>
    <n v="12"/>
    <x v="3"/>
  </r>
  <r>
    <x v="11"/>
    <x v="0"/>
    <x v="0"/>
    <n v="120645.30799999999"/>
    <n v="-207957.42799999999"/>
    <n v="-23210"/>
    <n v="-18050"/>
    <n v="-87540"/>
    <n v="-336757.42799999996"/>
    <n v="-216112.11999999997"/>
    <n v="-1.7913014901499524"/>
    <n v="12"/>
    <x v="3"/>
  </r>
  <r>
    <x v="11"/>
    <x v="0"/>
    <x v="0"/>
    <n v="1331.393"/>
    <n v="-825.07600000000002"/>
    <n v="-54490"/>
    <n v="-69400"/>
    <n v="-29580"/>
    <n v="-154295.076"/>
    <n v="-152963.68299999999"/>
    <n v="-114.88995585826272"/>
    <n v="12"/>
    <x v="3"/>
  </r>
  <r>
    <x v="11"/>
    <x v="0"/>
    <x v="0"/>
    <n v="154067.32599999997"/>
    <n v="-165681.45299999998"/>
    <n v="-61920"/>
    <n v="-102870"/>
    <n v="-83970"/>
    <n v="-414441.45299999998"/>
    <n v="-260374.12700000001"/>
    <n v="-1.6900022461608768"/>
    <n v="12"/>
    <x v="3"/>
  </r>
  <r>
    <x v="11"/>
    <x v="0"/>
    <x v="0"/>
    <n v="12511.618"/>
    <n v="-15991.472000000002"/>
    <n v="-19520"/>
    <n v="-96790"/>
    <n v="-61060"/>
    <n v="-193361.47200000001"/>
    <n v="-180849.85400000002"/>
    <n v="-14.454553679628008"/>
    <n v="12"/>
    <x v="3"/>
  </r>
  <r>
    <x v="11"/>
    <x v="0"/>
    <x v="0"/>
    <n v="158687.71100000001"/>
    <n v="-65219.307999999997"/>
    <n v="-82180"/>
    <n v="-71750"/>
    <n v="-91510"/>
    <n v="-310659.30800000002"/>
    <n v="-151971.59700000001"/>
    <n v="-0.95767716379751677"/>
    <n v="12"/>
    <x v="3"/>
  </r>
  <r>
    <x v="11"/>
    <x v="0"/>
    <x v="0"/>
    <n v="46955.054999999993"/>
    <n v="-86981.615000000005"/>
    <n v="-65060"/>
    <n v="-82970"/>
    <n v="-33620"/>
    <n v="-268631.61499999999"/>
    <n v="-221676.56"/>
    <n v="-4.7210371705453236"/>
    <n v="12"/>
    <x v="3"/>
  </r>
  <r>
    <x v="11"/>
    <x v="0"/>
    <x v="0"/>
    <n v="43602.957999999999"/>
    <n v="-79060.862999999998"/>
    <n v="-100660"/>
    <n v="-92490"/>
    <n v="-40320"/>
    <n v="-312530.86300000001"/>
    <n v="-268927.90500000003"/>
    <n v="-6.1676527771349834"/>
    <n v="12"/>
    <x v="3"/>
  </r>
  <r>
    <x v="11"/>
    <x v="0"/>
    <x v="0"/>
    <n v="68612.081999999995"/>
    <n v="-35793.03"/>
    <n v="-49270"/>
    <n v="-22960"/>
    <n v="-29880"/>
    <n v="-137903.03"/>
    <n v="-69290.948000000004"/>
    <n v="-1.0098942632290331"/>
    <n v="12"/>
    <x v="3"/>
  </r>
  <r>
    <x v="11"/>
    <x v="0"/>
    <x v="0"/>
    <n v="171772.02699999997"/>
    <n v="-109997.68500000001"/>
    <n v="-30950"/>
    <n v="-41100"/>
    <n v="-89620"/>
    <n v="-271667.685"/>
    <n v="-99895.658000000025"/>
    <n v="-0.58155952249431186"/>
    <n v="12"/>
    <x v="3"/>
  </r>
  <r>
    <x v="11"/>
    <x v="0"/>
    <x v="0"/>
    <n v="57196.313999999998"/>
    <n v="-65555.265999999989"/>
    <n v="-52940"/>
    <n v="-40320"/>
    <n v="-78500"/>
    <n v="-237315.266"/>
    <n v="-180118.95199999999"/>
    <n v="-3.1491356593363689"/>
    <n v="12"/>
    <x v="3"/>
  </r>
  <r>
    <x v="11"/>
    <x v="0"/>
    <x v="0"/>
    <n v="18291.623"/>
    <n v="-8881.382999999998"/>
    <n v="-61200"/>
    <n v="-65340"/>
    <n v="-34280"/>
    <n v="-169701.383"/>
    <n v="-151409.76"/>
    <n v="-8.2775465031178488"/>
    <n v="12"/>
    <x v="3"/>
  </r>
  <r>
    <x v="11"/>
    <x v="0"/>
    <x v="0"/>
    <n v="7735.2309999999998"/>
    <n v="-922.327"/>
    <n v="-61730"/>
    <n v="-61250"/>
    <n v="-86440"/>
    <n v="-210342.32699999999"/>
    <n v="-202607.09599999999"/>
    <n v="-26.192766059604423"/>
    <n v="12"/>
    <x v="3"/>
  </r>
  <r>
    <x v="11"/>
    <x v="0"/>
    <x v="0"/>
    <n v="25684.763999999996"/>
    <n v="-10659.760999999999"/>
    <n v="-27520"/>
    <n v="-42460"/>
    <n v="-36020"/>
    <n v="-116659.761"/>
    <n v="-90974.997000000003"/>
    <n v="-3.5419829825962199"/>
    <n v="12"/>
    <x v="3"/>
  </r>
  <r>
    <x v="11"/>
    <x v="0"/>
    <x v="0"/>
    <n v="126801.12899999999"/>
    <n v="-154013.35599999997"/>
    <n v="-60760"/>
    <n v="-91790"/>
    <n v="-61640"/>
    <n v="-368203.35599999997"/>
    <n v="-241402.22699999998"/>
    <n v="-1.9037861011474118"/>
    <n v="12"/>
    <x v="3"/>
  </r>
  <r>
    <x v="11"/>
    <x v="0"/>
    <x v="0"/>
    <n v="220061.94"/>
    <n v="-79430.483999999997"/>
    <n v="-69950"/>
    <n v="-30390"/>
    <n v="-12750"/>
    <n v="-192520.484"/>
    <n v="27541.456000000006"/>
    <n v="0.12515320004904076"/>
    <n v="12"/>
    <x v="3"/>
  </r>
  <r>
    <x v="11"/>
    <x v="0"/>
    <x v="0"/>
    <n v="144511.899"/>
    <n v="-70954.799999999988"/>
    <n v="-48100"/>
    <n v="-83520"/>
    <n v="-98820"/>
    <n v="-301394.8"/>
    <n v="-156882.90099999998"/>
    <n v="-1.0856054213224338"/>
    <n v="12"/>
    <x v="3"/>
  </r>
  <r>
    <x v="11"/>
    <x v="0"/>
    <x v="0"/>
    <n v="192121.67799999999"/>
    <n v="-51309.587"/>
    <n v="-70510"/>
    <n v="-34080"/>
    <n v="-81510"/>
    <n v="-237409.587"/>
    <n v="-45287.909000000014"/>
    <n v="-0.23572513769112519"/>
    <n v="12"/>
    <x v="3"/>
  </r>
  <r>
    <x v="11"/>
    <x v="0"/>
    <x v="0"/>
    <n v="128868.32699999998"/>
    <n v="-344169.64399999997"/>
    <n v="-15690"/>
    <n v="-79300"/>
    <n v="-106480"/>
    <n v="-545639.64399999997"/>
    <n v="-416771.31699999998"/>
    <n v="-3.2340865028844523"/>
    <n v="12"/>
    <x v="3"/>
  </r>
  <r>
    <x v="11"/>
    <x v="0"/>
    <x v="0"/>
    <n v="77763.370999999999"/>
    <n v="-39482.778999999995"/>
    <n v="-87120"/>
    <n v="-18840"/>
    <n v="-17130"/>
    <n v="-162572.77899999998"/>
    <n v="-84809.407999999981"/>
    <n v="-1.0906086877329428"/>
    <n v="12"/>
    <x v="3"/>
  </r>
  <r>
    <x v="11"/>
    <x v="0"/>
    <x v="0"/>
    <n v="153474.33499999999"/>
    <n v="-70932.588999999993"/>
    <n v="-100060"/>
    <n v="-104470"/>
    <n v="-54630"/>
    <n v="-330092.58899999998"/>
    <n v="-176618.25399999999"/>
    <n v="-1.1507999301642193"/>
    <n v="12"/>
    <x v="3"/>
  </r>
  <r>
    <x v="11"/>
    <x v="0"/>
    <x v="0"/>
    <n v="5925777.9139999989"/>
    <n v="-5638596.068"/>
    <n v="-94450"/>
    <n v="-44130"/>
    <n v="-38210"/>
    <n v="-5815386.068"/>
    <n v="110391.84599999897"/>
    <n v="1.8629089311496427E-2"/>
    <n v="12"/>
    <x v="3"/>
  </r>
  <r>
    <x v="11"/>
    <x v="0"/>
    <x v="0"/>
    <n v="32979.092999999993"/>
    <n v="-7707.0419999999995"/>
    <n v="-63130"/>
    <n v="-87990"/>
    <n v="-79840"/>
    <n v="-238667.04199999999"/>
    <n v="-205687.94899999999"/>
    <n v="-6.2369195235296502"/>
    <n v="12"/>
    <x v="3"/>
  </r>
  <r>
    <x v="11"/>
    <x v="0"/>
    <x v="1"/>
    <n v="33883.541999999994"/>
    <n v="-9343.9709999999995"/>
    <n v="-76660"/>
    <n v="-86470"/>
    <n v="-50600"/>
    <n v="-223073.97099999999"/>
    <n v="-189190.429"/>
    <n v="-5.5835493526621285"/>
    <n v="12"/>
    <x v="3"/>
  </r>
  <r>
    <x v="11"/>
    <x v="0"/>
    <x v="2"/>
    <n v="198836.74299999999"/>
    <n v="-55180.559000000001"/>
    <n v="-42650"/>
    <n v="-79300"/>
    <n v="-107730"/>
    <n v="-284860.55900000001"/>
    <n v="-86023.816000000021"/>
    <n v="-0.43263541085059931"/>
    <n v="12"/>
    <x v="3"/>
  </r>
  <r>
    <x v="11"/>
    <x v="0"/>
    <x v="0"/>
    <n v="66566.5"/>
    <n v="-14886.752999999999"/>
    <n v="-55720"/>
    <n v="-93700"/>
    <n v="-56990"/>
    <n v="-221296.753"/>
    <n v="-154730.253"/>
    <n v="-2.3244462755289823"/>
    <n v="12"/>
    <x v="3"/>
  </r>
  <r>
    <x v="11"/>
    <x v="0"/>
    <x v="0"/>
    <n v="47478.508000000002"/>
    <n v="-17105.234999999997"/>
    <n v="-38850"/>
    <n v="-107320"/>
    <n v="-25730"/>
    <n v="-189005.23499999999"/>
    <n v="-141526.72699999998"/>
    <n v="-2.9808587708779726"/>
    <n v="12"/>
    <x v="3"/>
  </r>
  <r>
    <x v="11"/>
    <x v="0"/>
    <x v="0"/>
    <n v="4179.1399999999994"/>
    <n v="-1849.3999999999999"/>
    <n v="-14100"/>
    <n v="-104560"/>
    <n v="-20980"/>
    <n v="-141489.4"/>
    <n v="-137310.26"/>
    <n v="-32.85610436597004"/>
    <n v="12"/>
    <x v="3"/>
  </r>
  <r>
    <x v="11"/>
    <x v="0"/>
    <x v="0"/>
    <n v="2296.0909999999999"/>
    <n v="-2547.636"/>
    <n v="-103080"/>
    <n v="-42200"/>
    <n v="-55740"/>
    <n v="-203567.636"/>
    <n v="-201271.54500000001"/>
    <n v="-87.658348471380279"/>
    <n v="12"/>
    <x v="3"/>
  </r>
  <r>
    <x v="11"/>
    <x v="0"/>
    <x v="0"/>
    <n v="368147.21299999993"/>
    <n v="-378228.72499999998"/>
    <n v="-28360"/>
    <n v="-57180"/>
    <n v="-41160"/>
    <n v="-504928.72499999998"/>
    <n v="-136781.51200000005"/>
    <n v="-0.37154026207445462"/>
    <n v="12"/>
    <x v="3"/>
  </r>
  <r>
    <x v="11"/>
    <x v="0"/>
    <x v="1"/>
    <n v="559570.79499999993"/>
    <n v="-45731.385000000002"/>
    <n v="-15530"/>
    <n v="-93480"/>
    <n v="-101810"/>
    <n v="-256551.38500000001"/>
    <n v="303019.40999999992"/>
    <n v="0.54152113138785229"/>
    <n v="12"/>
    <x v="3"/>
  </r>
  <r>
    <x v="11"/>
    <x v="0"/>
    <x v="2"/>
    <n v="2593755.8989999997"/>
    <n v="-216197.821"/>
    <n v="-42810"/>
    <n v="-87250"/>
    <n v="-91470"/>
    <n v="-437727.821"/>
    <n v="2156028.0779999997"/>
    <n v="0.83123785042040299"/>
    <n v="12"/>
    <x v="3"/>
  </r>
  <r>
    <x v="11"/>
    <x v="0"/>
    <x v="0"/>
    <n v="61712.580999999998"/>
    <n v="-7913.9759999999997"/>
    <n v="-76680"/>
    <n v="-101360"/>
    <n v="-55440"/>
    <n v="-241393.976"/>
    <n v="-179681.39499999999"/>
    <n v="-2.9115845114304975"/>
    <n v="12"/>
    <x v="3"/>
  </r>
  <r>
    <x v="11"/>
    <x v="0"/>
    <x v="0"/>
    <n v="89259.512999999992"/>
    <n v="-69552.013999999996"/>
    <n v="-34870"/>
    <n v="-18180"/>
    <n v="-21580"/>
    <n v="-144182.014"/>
    <n v="-54922.501000000004"/>
    <n v="-0.61531257738320855"/>
    <n v="12"/>
    <x v="3"/>
  </r>
  <r>
    <x v="11"/>
    <x v="0"/>
    <x v="0"/>
    <n v="118066.81599999999"/>
    <n v="-47780.907999999996"/>
    <n v="-49590"/>
    <n v="-100720"/>
    <n v="-27650"/>
    <n v="-225740.908"/>
    <n v="-107674.092"/>
    <n v="-0.91197591031844216"/>
    <n v="12"/>
    <x v="3"/>
  </r>
  <r>
    <x v="11"/>
    <x v="0"/>
    <x v="1"/>
    <n v="-602126.52499999991"/>
    <n v="223284.60699999999"/>
    <n v="-39220"/>
    <n v="-67790"/>
    <n v="-59030"/>
    <n v="57244.606999999989"/>
    <n v="-544881.91799999995"/>
    <n v="0.9049292721326303"/>
    <n v="12"/>
    <x v="3"/>
  </r>
  <r>
    <x v="11"/>
    <x v="0"/>
    <x v="2"/>
    <n v="-633817.40099999995"/>
    <n v="248862.07499999998"/>
    <n v="-92930"/>
    <n v="-75350"/>
    <n v="-27740"/>
    <n v="52842.074999999983"/>
    <n v="-580975.326"/>
    <n v="0.91662886674201616"/>
    <n v="12"/>
    <x v="3"/>
  </r>
  <r>
    <x v="11"/>
    <x v="0"/>
    <x v="0"/>
    <n v="215141.24099999998"/>
    <n v="-119773.27599999998"/>
    <n v="-106110"/>
    <n v="-97780"/>
    <n v="-18030"/>
    <n v="-341693.27599999995"/>
    <n v="-126552.03499999997"/>
    <n v="-0.58822768899060118"/>
    <n v="12"/>
    <x v="3"/>
  </r>
  <r>
    <x v="11"/>
    <x v="10"/>
    <x v="0"/>
    <n v="346858.55399999995"/>
    <n v="-11127.221"/>
    <n v="-81320"/>
    <n v="-56840"/>
    <n v="-50430"/>
    <n v="-199717.22099999999"/>
    <n v="147141.33299999996"/>
    <n v="0.42421134293260065"/>
    <n v="12"/>
    <x v="3"/>
  </r>
  <r>
    <x v="11"/>
    <x v="10"/>
    <x v="1"/>
    <n v="1760963.2040000001"/>
    <n v="-576129.96"/>
    <n v="-64890"/>
    <n v="-18160"/>
    <n v="-87970"/>
    <n v="-747149.96"/>
    <n v="1013813.2440000002"/>
    <n v="0.57571517774882486"/>
    <n v="12"/>
    <x v="3"/>
  </r>
  <r>
    <x v="11"/>
    <x v="10"/>
    <x v="2"/>
    <n v="590438.81400000001"/>
    <n v="-107111.571"/>
    <n v="-51320"/>
    <n v="-33360"/>
    <n v="-75110"/>
    <n v="-266901.571"/>
    <n v="323537.24300000002"/>
    <n v="0.54796066133958465"/>
    <n v="12"/>
    <x v="3"/>
  </r>
  <r>
    <x v="11"/>
    <x v="10"/>
    <x v="0"/>
    <n v="94412.324999999997"/>
    <n v="-41492.023999999998"/>
    <n v="-22050"/>
    <n v="-96900"/>
    <n v="-100760"/>
    <n v="-261202.024"/>
    <n v="-166789.69900000002"/>
    <n v="-1.7666093807138001"/>
    <n v="12"/>
    <x v="3"/>
  </r>
  <r>
    <x v="11"/>
    <x v="10"/>
    <x v="0"/>
    <n v="778109.84299999999"/>
    <n v="-79573.514999999999"/>
    <n v="-32240"/>
    <n v="-25070"/>
    <n v="-38570"/>
    <n v="-175453.51500000001"/>
    <n v="602656.32799999998"/>
    <n v="0.7745131788546209"/>
    <n v="12"/>
    <x v="3"/>
  </r>
  <r>
    <x v="11"/>
    <x v="10"/>
    <x v="0"/>
    <n v="-1294.3489999999999"/>
    <n v="1964.1789999999996"/>
    <n v="-91450"/>
    <n v="-26030"/>
    <n v="-81940"/>
    <n v="-197455.821"/>
    <n v="-198750.16999999998"/>
    <n v="153.55222586798459"/>
    <n v="12"/>
    <x v="3"/>
  </r>
  <r>
    <x v="11"/>
    <x v="10"/>
    <x v="1"/>
    <n v="-85551.031999999992"/>
    <n v="142706.24899999998"/>
    <n v="-93160"/>
    <n v="-83420"/>
    <n v="-42550"/>
    <n v="-76423.751000000018"/>
    <n v="-161974.783"/>
    <n v="1.8933118539119436"/>
    <n v="12"/>
    <x v="3"/>
  </r>
  <r>
    <x v="11"/>
    <x v="10"/>
    <x v="2"/>
    <n v="1022038.7239999999"/>
    <n v="-309369.13699999999"/>
    <n v="-53660"/>
    <n v="-59660"/>
    <n v="-86080"/>
    <n v="-508769.13699999999"/>
    <n v="513269.58699999994"/>
    <n v="0.50220170229088112"/>
    <n v="12"/>
    <x v="3"/>
  </r>
  <r>
    <x v="11"/>
    <x v="10"/>
    <x v="3"/>
    <n v="36586.353999999999"/>
    <n v="-13073.794999999998"/>
    <n v="-24760"/>
    <n v="-76070"/>
    <n v="-51200"/>
    <n v="-165103.79499999998"/>
    <n v="-128517.44099999999"/>
    <n v="-3.5127151779048549"/>
    <n v="12"/>
    <x v="3"/>
  </r>
  <r>
    <x v="11"/>
    <x v="10"/>
    <x v="0"/>
    <n v="14232.056999999999"/>
    <n v="-2308.1379999999999"/>
    <n v="-84560"/>
    <n v="-46700"/>
    <n v="-90470"/>
    <n v="-224038.13800000001"/>
    <n v="-209806.08100000001"/>
    <n v="-14.741796003206003"/>
    <n v="12"/>
    <x v="3"/>
  </r>
  <r>
    <x v="11"/>
    <x v="10"/>
    <x v="1"/>
    <n v="437813.79599999997"/>
    <n v="-183914.63999999998"/>
    <n v="-43680"/>
    <n v="-108280"/>
    <n v="-86160"/>
    <n v="-422034.64"/>
    <n v="15779.155999999959"/>
    <n v="3.6040792099662294E-2"/>
    <n v="12"/>
    <x v="3"/>
  </r>
  <r>
    <x v="11"/>
    <x v="10"/>
    <x v="2"/>
    <n v="-3222.9749999999999"/>
    <n v="1147.2019999999998"/>
    <n v="-14740"/>
    <n v="-95820"/>
    <n v="-93590"/>
    <n v="-203002.79800000001"/>
    <n v="-206225.77300000002"/>
    <n v="63.986153476213751"/>
    <n v="12"/>
    <x v="3"/>
  </r>
  <r>
    <x v="11"/>
    <x v="10"/>
    <x v="3"/>
    <n v="-66433.591"/>
    <n v="28698.291999999998"/>
    <n v="-79810"/>
    <n v="-62580"/>
    <n v="-36930"/>
    <n v="-150621.70800000001"/>
    <n v="-217055.299"/>
    <n v="3.267252239909777"/>
    <n v="12"/>
    <x v="3"/>
  </r>
  <r>
    <x v="11"/>
    <x v="10"/>
    <x v="0"/>
    <n v="-123986.317"/>
    <n v="70352.625"/>
    <n v="-64710"/>
    <n v="-88270"/>
    <n v="-101170"/>
    <n v="-183797.375"/>
    <n v="-307783.69199999998"/>
    <n v="2.482400473271579"/>
    <n v="12"/>
    <x v="3"/>
  </r>
  <r>
    <x v="11"/>
    <x v="10"/>
    <x v="1"/>
    <n v="383889.576"/>
    <n v="-724188.70299999986"/>
    <n v="-82670"/>
    <n v="-57520"/>
    <n v="-95510"/>
    <n v="-959888.70299999986"/>
    <n v="-575999.12699999986"/>
    <n v="-1.5004291937325223"/>
    <n v="12"/>
    <x v="3"/>
  </r>
  <r>
    <x v="11"/>
    <x v="10"/>
    <x v="2"/>
    <n v="46664.1"/>
    <n v="-87208.029999999984"/>
    <n v="-25960"/>
    <n v="-103700"/>
    <n v="-26370"/>
    <n v="-243238.02999999997"/>
    <n v="-196573.92999999996"/>
    <n v="-4.212530189160403"/>
    <n v="12"/>
    <x v="3"/>
  </r>
  <r>
    <x v="11"/>
    <x v="10"/>
    <x v="3"/>
    <n v="31519.319999999996"/>
    <n v="-12580.532999999998"/>
    <n v="-94160"/>
    <n v="-32740"/>
    <n v="-23730"/>
    <n v="-163210.533"/>
    <n v="-131691.21299999999"/>
    <n v="-4.1781108539143617"/>
    <n v="12"/>
    <x v="3"/>
  </r>
  <r>
    <x v="11"/>
    <x v="10"/>
    <x v="0"/>
    <n v="380765.77699999994"/>
    <n v="-52304.028000000006"/>
    <n v="-19160"/>
    <n v="-36420"/>
    <n v="-50810"/>
    <n v="-158694.02799999999"/>
    <n v="222071.74899999995"/>
    <n v="0.58322402488393799"/>
    <n v="12"/>
    <x v="3"/>
  </r>
  <r>
    <x v="11"/>
    <x v="10"/>
    <x v="1"/>
    <n v="1165429.888"/>
    <n v="-91831.809999999983"/>
    <n v="-29640"/>
    <n v="-68430"/>
    <n v="-43310"/>
    <n v="-233211.81"/>
    <n v="932218.07799999998"/>
    <n v="0.79989202919772717"/>
    <n v="12"/>
    <x v="3"/>
  </r>
  <r>
    <x v="11"/>
    <x v="10"/>
    <x v="2"/>
    <n v="-10098.528999999999"/>
    <n v="721.61599999999999"/>
    <n v="-39290"/>
    <n v="-82040"/>
    <n v="-23570"/>
    <n v="-144178.38399999999"/>
    <n v="-154276.913"/>
    <n v="15.27716690222903"/>
    <n v="12"/>
    <x v="3"/>
  </r>
  <r>
    <x v="11"/>
    <x v="10"/>
    <x v="3"/>
    <n v="134876.266"/>
    <n v="-129837.28099999999"/>
    <n v="-52060"/>
    <n v="-48610"/>
    <n v="-56830"/>
    <n v="-287337.28099999996"/>
    <n v="-152461.01499999996"/>
    <n v="-1.1303768967032344"/>
    <n v="12"/>
    <x v="3"/>
  </r>
  <r>
    <x v="11"/>
    <x v="10"/>
    <x v="0"/>
    <n v="361138.897"/>
    <n v="-324447.48699999996"/>
    <n v="-76010"/>
    <n v="-36670"/>
    <n v="-96640"/>
    <n v="-533767.48699999996"/>
    <n v="-172628.58999999997"/>
    <n v="-0.47801162221526078"/>
    <n v="12"/>
    <x v="3"/>
  </r>
  <r>
    <x v="11"/>
    <x v="10"/>
    <x v="0"/>
    <n v="345301.82399999996"/>
    <n v="-348919.94199999998"/>
    <n v="-26810"/>
    <n v="-71800"/>
    <n v="-67860"/>
    <n v="-515389.94199999998"/>
    <n v="-170088.11800000002"/>
    <n v="-0.49257810465547969"/>
    <n v="12"/>
    <x v="3"/>
  </r>
  <r>
    <x v="11"/>
    <x v="10"/>
    <x v="1"/>
    <n v="147300.35599999997"/>
    <n v="-50748.572"/>
    <n v="-25710"/>
    <n v="-50660"/>
    <n v="-39930"/>
    <n v="-167048.57199999999"/>
    <n v="-19748.216000000015"/>
    <n v="-0.13406767326482238"/>
    <n v="12"/>
    <x v="3"/>
  </r>
  <r>
    <x v="11"/>
    <x v="10"/>
    <x v="2"/>
    <n v="81997.649999999994"/>
    <n v="-48051.695999999996"/>
    <n v="-104130"/>
    <n v="-65430"/>
    <n v="-82520"/>
    <n v="-300131.696"/>
    <n v="-218134.046"/>
    <n v="-2.6602475314841341"/>
    <n v="12"/>
    <x v="3"/>
  </r>
  <r>
    <x v="11"/>
    <x v="10"/>
    <x v="0"/>
    <n v="339143.11899999995"/>
    <n v="-329067.15099999995"/>
    <n v="-88640"/>
    <n v="-99430"/>
    <n v="-97760"/>
    <n v="-614897.15099999995"/>
    <n v="-275754.03200000001"/>
    <n v="-0.81309045223470999"/>
    <n v="12"/>
    <x v="3"/>
  </r>
  <r>
    <x v="11"/>
    <x v="10"/>
    <x v="1"/>
    <n v="2386.3629999999998"/>
    <n v="-2221.3869999999997"/>
    <n v="-16510"/>
    <n v="-97570"/>
    <n v="-38550"/>
    <n v="-154851.38699999999"/>
    <n v="-152465.02399999998"/>
    <n v="-63.890122332604044"/>
    <n v="12"/>
    <x v="3"/>
  </r>
  <r>
    <x v="11"/>
    <x v="10"/>
    <x v="2"/>
    <n v="111596.149"/>
    <n v="-86151.596999999994"/>
    <n v="-61140"/>
    <n v="-59460"/>
    <n v="-19370"/>
    <n v="-226121.59700000001"/>
    <n v="-114525.448"/>
    <n v="-1.0262491047070093"/>
    <n v="12"/>
    <x v="3"/>
  </r>
  <r>
    <x v="11"/>
    <x v="10"/>
    <x v="0"/>
    <n v="1031439.8009999999"/>
    <n v="-423160.82899999997"/>
    <n v="-24950"/>
    <n v="-47730"/>
    <n v="-39630"/>
    <n v="-535470.82899999991"/>
    <n v="495968.97199999995"/>
    <n v="0.48085110882782389"/>
    <n v="12"/>
    <x v="3"/>
  </r>
  <r>
    <x v="11"/>
    <x v="10"/>
    <x v="1"/>
    <n v="204571.45799999998"/>
    <n v="-88641.097999999998"/>
    <n v="-37540"/>
    <n v="-93130"/>
    <n v="-106320"/>
    <n v="-325631.098"/>
    <n v="-121059.64000000001"/>
    <n v="-0.59177189811102593"/>
    <n v="12"/>
    <x v="3"/>
  </r>
  <r>
    <x v="11"/>
    <x v="10"/>
    <x v="2"/>
    <n v="38954.258000000002"/>
    <n v="-8223.74"/>
    <n v="-86420"/>
    <n v="-27640"/>
    <n v="-89400"/>
    <n v="-211683.74"/>
    <n v="-172729.48199999999"/>
    <n v="-4.4341617802089823"/>
    <n v="12"/>
    <x v="3"/>
  </r>
  <r>
    <x v="11"/>
    <x v="10"/>
    <x v="0"/>
    <n v="15883.146999999999"/>
    <n v="-9833.9849999999988"/>
    <n v="-51900"/>
    <n v="-63300"/>
    <n v="-44790"/>
    <n v="-169823.98499999999"/>
    <n v="-153940.83799999999"/>
    <n v="-9.6920867130424462"/>
    <n v="12"/>
    <x v="3"/>
  </r>
  <r>
    <x v="11"/>
    <x v="10"/>
    <x v="0"/>
    <n v="166609.212"/>
    <n v="-100491.81099999999"/>
    <n v="-46790"/>
    <n v="-17580"/>
    <n v="-102830"/>
    <n v="-267691.81099999999"/>
    <n v="-101082.59899999999"/>
    <n v="-0.60670474211233882"/>
    <n v="12"/>
    <x v="3"/>
  </r>
  <r>
    <x v="11"/>
    <x v="10"/>
    <x v="0"/>
    <n v="26178.165999999997"/>
    <n v="-42943.201000000001"/>
    <n v="-53720"/>
    <n v="-100420"/>
    <n v="-100680"/>
    <n v="-297763.201"/>
    <n v="-271585.03500000003"/>
    <n v="-10.37448670009962"/>
    <n v="12"/>
    <x v="3"/>
  </r>
  <r>
    <x v="11"/>
    <x v="10"/>
    <x v="0"/>
    <n v="49662.913999999997"/>
    <n v="-102997.88799999999"/>
    <n v="-86960"/>
    <n v="-52980"/>
    <n v="-14810"/>
    <n v="-257747.88799999998"/>
    <n v="-208084.97399999999"/>
    <n v="-4.1899469290102473"/>
    <n v="12"/>
    <x v="3"/>
  </r>
  <r>
    <x v="11"/>
    <x v="10"/>
    <x v="0"/>
    <n v="-711.06"/>
    <n v="1338.5539999999999"/>
    <n v="-106980"/>
    <n v="-96770"/>
    <n v="-30810"/>
    <n v="-233221.446"/>
    <n v="-233932.50599999999"/>
    <n v="328.99123280735807"/>
    <n v="12"/>
    <x v="3"/>
  </r>
  <r>
    <x v="11"/>
    <x v="10"/>
    <x v="0"/>
    <n v="-412.916"/>
    <n v="705.02599999999995"/>
    <n v="-36900"/>
    <n v="-96750"/>
    <n v="-50680"/>
    <n v="-183624.97399999999"/>
    <n v="-184037.88999999998"/>
    <n v="445.7029759079328"/>
    <n v="12"/>
    <x v="3"/>
  </r>
  <r>
    <x v="11"/>
    <x v="10"/>
    <x v="0"/>
    <n v="46441.493000000002"/>
    <n v="-127727.85899999998"/>
    <n v="-102110"/>
    <n v="-28780"/>
    <n v="-59640"/>
    <n v="-318257.859"/>
    <n v="-271816.36599999998"/>
    <n v="-5.8528774257967973"/>
    <n v="12"/>
    <x v="3"/>
  </r>
  <r>
    <x v="11"/>
    <x v="10"/>
    <x v="0"/>
    <n v="35863.799999999996"/>
    <n v="-52907.077999999994"/>
    <n v="-33310"/>
    <n v="-64580"/>
    <n v="-76770"/>
    <n v="-227567.07799999998"/>
    <n v="-191703.27799999999"/>
    <n v="-5.3453141607972388"/>
    <n v="12"/>
    <x v="3"/>
  </r>
  <r>
    <x v="11"/>
    <x v="10"/>
    <x v="0"/>
    <n v="202641.76799999998"/>
    <n v="-233009.07"/>
    <n v="-83020"/>
    <n v="-82840"/>
    <n v="-44440"/>
    <n v="-443309.07"/>
    <n v="-240667.30200000003"/>
    <n v="-1.1876490438042371"/>
    <n v="12"/>
    <x v="3"/>
  </r>
  <r>
    <x v="11"/>
    <x v="10"/>
    <x v="0"/>
    <n v="339182.38199999998"/>
    <n v="-440932.39400000003"/>
    <n v="-79570"/>
    <n v="-17230"/>
    <n v="-60090"/>
    <n v="-597822.39400000009"/>
    <n v="-258640.0120000001"/>
    <n v="-0.7625396415784359"/>
    <n v="12"/>
    <x v="3"/>
  </r>
  <r>
    <x v="11"/>
    <x v="10"/>
    <x v="0"/>
    <n v="256580.36599999998"/>
    <n v="-270118.46399999998"/>
    <n v="-16290"/>
    <n v="-41490"/>
    <n v="-59760"/>
    <n v="-387658.46399999998"/>
    <n v="-131078.098"/>
    <n v="-0.51086565992348776"/>
    <n v="12"/>
    <x v="3"/>
  </r>
  <r>
    <x v="11"/>
    <x v="10"/>
    <x v="0"/>
    <n v="210454.56599999999"/>
    <n v="-117768.78399999999"/>
    <n v="-72280"/>
    <n v="-22210"/>
    <n v="-108440"/>
    <n v="-320698.78399999999"/>
    <n v="-110244.21799999999"/>
    <n v="-0.52383856570733656"/>
    <n v="12"/>
    <x v="3"/>
  </r>
  <r>
    <x v="11"/>
    <x v="10"/>
    <x v="0"/>
    <n v="175184.345"/>
    <n v="-151755.33799999999"/>
    <n v="-69090"/>
    <n v="-74080"/>
    <n v="-35590"/>
    <n v="-330515.33799999999"/>
    <n v="-155330.99299999999"/>
    <n v="-0.88667165436500606"/>
    <n v="12"/>
    <x v="3"/>
  </r>
  <r>
    <x v="11"/>
    <x v="10"/>
    <x v="0"/>
    <n v="420793.67399999994"/>
    <n v="-442627.77999999997"/>
    <n v="-14990"/>
    <n v="-75200"/>
    <n v="-86740"/>
    <n v="-619557.78"/>
    <n v="-198764.10600000009"/>
    <n v="-0.47235526169055508"/>
    <n v="12"/>
    <x v="3"/>
  </r>
  <r>
    <x v="11"/>
    <x v="10"/>
    <x v="0"/>
    <n v="258732.31999999998"/>
    <n v="-263108.027"/>
    <n v="-67910"/>
    <n v="-23330"/>
    <n v="-27380"/>
    <n v="-381728.027"/>
    <n v="-122995.70700000002"/>
    <n v="-0.47537820941736247"/>
    <n v="12"/>
    <x v="3"/>
  </r>
  <r>
    <x v="11"/>
    <x v="10"/>
    <x v="0"/>
    <n v="370854.05699999997"/>
    <n v="-341327.85399999993"/>
    <n v="-23090"/>
    <n v="-73720"/>
    <n v="-100000"/>
    <n v="-538137.85399999993"/>
    <n v="-167283.79699999996"/>
    <n v="-0.45107716591597102"/>
    <n v="12"/>
    <x v="3"/>
  </r>
  <r>
    <x v="11"/>
    <x v="10"/>
    <x v="0"/>
    <n v="120407.098"/>
    <n v="-178451.84699999998"/>
    <n v="-36020"/>
    <n v="-64660"/>
    <n v="-64020"/>
    <n v="-343151.84699999995"/>
    <n v="-222744.74899999995"/>
    <n v="-1.8499303836722314"/>
    <n v="12"/>
    <x v="3"/>
  </r>
  <r>
    <x v="11"/>
    <x v="10"/>
    <x v="0"/>
    <n v="525900.29099999997"/>
    <n v="-208264.53899999999"/>
    <n v="-16180"/>
    <n v="-88300"/>
    <n v="-78380"/>
    <n v="-391124.53899999999"/>
    <n v="134775.75199999998"/>
    <n v="0.25627624533868149"/>
    <n v="12"/>
    <x v="3"/>
  </r>
  <r>
    <x v="11"/>
    <x v="10"/>
    <x v="0"/>
    <n v="16789.206000000002"/>
    <n v="-8253.5879999999997"/>
    <n v="-83090"/>
    <n v="-86210"/>
    <n v="-75590"/>
    <n v="-253143.58799999999"/>
    <n v="-236354.38199999998"/>
    <n v="-14.07775817391245"/>
    <n v="12"/>
    <x v="3"/>
  </r>
  <r>
    <x v="11"/>
    <x v="10"/>
    <x v="0"/>
    <n v="301441.10499999998"/>
    <n v="-156155.81099999999"/>
    <n v="-102710"/>
    <n v="-30790"/>
    <n v="-23470"/>
    <n v="-313125.81099999999"/>
    <n v="-11684.706000000006"/>
    <n v="-3.8762815708229328E-2"/>
    <n v="12"/>
    <x v="3"/>
  </r>
  <r>
    <x v="11"/>
    <x v="10"/>
    <x v="0"/>
    <n v="-1771.9449999999999"/>
    <n v="171.03100000000001"/>
    <n v="-24600"/>
    <n v="-76350"/>
    <n v="-77980"/>
    <n v="-178758.96900000001"/>
    <n v="-180530.91400000002"/>
    <n v="101.8829105869539"/>
    <n v="12"/>
    <x v="3"/>
  </r>
  <r>
    <x v="11"/>
    <x v="10"/>
    <x v="0"/>
    <n v="43642.864999999998"/>
    <n v="-32125.904999999999"/>
    <n v="-86700"/>
    <n v="-103130"/>
    <n v="-54650"/>
    <n v="-276605.90500000003"/>
    <n v="-232963.04000000004"/>
    <n v="-5.3379410357225643"/>
    <n v="12"/>
    <x v="3"/>
  </r>
  <r>
    <x v="11"/>
    <x v="10"/>
    <x v="0"/>
    <n v="216126.59600000002"/>
    <n v="-148402.42199999999"/>
    <n v="-60850"/>
    <n v="-76330"/>
    <n v="-39900"/>
    <n v="-325482.42200000002"/>
    <n v="-109355.826"/>
    <n v="-0.50598042084556771"/>
    <n v="12"/>
    <x v="3"/>
  </r>
  <r>
    <x v="11"/>
    <x v="10"/>
    <x v="0"/>
    <n v="27031.928"/>
    <n v="-39780.523999999998"/>
    <n v="-58290"/>
    <n v="-50460"/>
    <n v="-58770"/>
    <n v="-207300.524"/>
    <n v="-180268.59600000002"/>
    <n v="-6.6687287713995103"/>
    <n v="12"/>
    <x v="3"/>
  </r>
  <r>
    <x v="11"/>
    <x v="10"/>
    <x v="0"/>
    <n v="-87.86399999999999"/>
    <n v="116.04599999999998"/>
    <n v="-73100"/>
    <n v="-74330"/>
    <n v="-43380"/>
    <n v="-190693.954"/>
    <n v="-190781.818"/>
    <n v="2171.3308977510701"/>
    <n v="12"/>
    <x v="3"/>
  </r>
  <r>
    <x v="11"/>
    <x v="10"/>
    <x v="0"/>
    <n v="64748.396999999997"/>
    <n v="-84869.301999999996"/>
    <n v="-53990"/>
    <n v="-13720"/>
    <n v="-63820"/>
    <n v="-216399.302"/>
    <n v="-151650.905"/>
    <n v="-2.3421569031276559"/>
    <n v="12"/>
    <x v="3"/>
  </r>
  <r>
    <x v="11"/>
    <x v="10"/>
    <x v="1"/>
    <n v="8168.2159999999985"/>
    <n v="-20934.745999999999"/>
    <n v="-83390"/>
    <n v="-24750"/>
    <n v="-84680"/>
    <n v="-213754.74599999998"/>
    <n v="-205586.53"/>
    <n v="-25.169085881176507"/>
    <n v="12"/>
    <x v="3"/>
  </r>
  <r>
    <x v="11"/>
    <x v="10"/>
    <x v="2"/>
    <n v="-611.89099999999996"/>
    <n v="1459.0519999999999"/>
    <n v="-57120"/>
    <n v="-65380"/>
    <n v="-78810"/>
    <n v="-199850.948"/>
    <n v="-200462.83900000001"/>
    <n v="327.61200769418087"/>
    <n v="12"/>
    <x v="3"/>
  </r>
  <r>
    <x v="11"/>
    <x v="10"/>
    <x v="0"/>
    <n v="12785.471999999998"/>
    <n v="-38442.151999999995"/>
    <n v="-46620"/>
    <n v="-12590"/>
    <n v="-21270"/>
    <n v="-118922.152"/>
    <n v="-106136.68000000001"/>
    <n v="-8.3013501574286828"/>
    <n v="12"/>
    <x v="3"/>
  </r>
  <r>
    <x v="11"/>
    <x v="10"/>
    <x v="0"/>
    <n v="-545.88099999999997"/>
    <n v="2056.0609999999997"/>
    <n v="-58500"/>
    <n v="-33560"/>
    <n v="-33140"/>
    <n v="-123143.939"/>
    <n v="-123689.81999999999"/>
    <n v="226.58751632681847"/>
    <n v="12"/>
    <x v="3"/>
  </r>
  <r>
    <x v="11"/>
    <x v="10"/>
    <x v="0"/>
    <n v="204246.84"/>
    <n v="-747921.67099999997"/>
    <n v="-107680"/>
    <n v="-56390"/>
    <n v="-78070"/>
    <n v="-990061.67099999997"/>
    <n v="-785814.83100000001"/>
    <n v="-3.8473781577232726"/>
    <n v="12"/>
    <x v="3"/>
  </r>
  <r>
    <x v="11"/>
    <x v="1"/>
    <x v="0"/>
    <n v="1480579.3379999998"/>
    <n v="-704864.13899999997"/>
    <n v="-98890"/>
    <n v="-80580"/>
    <n v="-67350"/>
    <n v="-951684.13899999997"/>
    <n v="528895.19899999979"/>
    <n v="0.35722178840780222"/>
    <n v="12"/>
    <x v="3"/>
  </r>
  <r>
    <x v="11"/>
    <x v="1"/>
    <x v="0"/>
    <n v="2860865.9449999998"/>
    <n v="-1535178.0359999998"/>
    <n v="-94960"/>
    <n v="-22690"/>
    <n v="-27860"/>
    <n v="-1680688.0359999998"/>
    <n v="1180177.909"/>
    <n v="0.41252471513480859"/>
    <n v="12"/>
    <x v="3"/>
  </r>
  <r>
    <x v="11"/>
    <x v="1"/>
    <x v="1"/>
    <n v="139732.19399999999"/>
    <n v="-24744.734"/>
    <n v="-14220"/>
    <n v="-99410"/>
    <n v="-58870"/>
    <n v="-197244.734"/>
    <n v="-57512.540000000008"/>
    <n v="-0.41159118993007449"/>
    <n v="12"/>
    <x v="3"/>
  </r>
  <r>
    <x v="11"/>
    <x v="1"/>
    <x v="2"/>
    <n v="5793.7460000000001"/>
    <n v="-1536.9199999999998"/>
    <n v="-13470"/>
    <n v="-44090"/>
    <n v="-88560"/>
    <n v="-147656.92000000001"/>
    <n v="-141863.174"/>
    <n v="-24.485570130274954"/>
    <n v="12"/>
    <x v="3"/>
  </r>
  <r>
    <x v="11"/>
    <x v="1"/>
    <x v="0"/>
    <n v="835260.60799999989"/>
    <n v="-618854.90799999994"/>
    <n v="-66350"/>
    <n v="-33900"/>
    <n v="-100390"/>
    <n v="-819494.90799999994"/>
    <n v="15765.699999999953"/>
    <n v="1.8875186796789484E-2"/>
    <n v="12"/>
    <x v="3"/>
  </r>
  <r>
    <x v="11"/>
    <x v="1"/>
    <x v="0"/>
    <n v="122915.33799999999"/>
    <n v="-21350.217000000001"/>
    <n v="-82560"/>
    <n v="-72160"/>
    <n v="-26400"/>
    <n v="-202470.217"/>
    <n v="-79554.879000000015"/>
    <n v="-0.64723313049832742"/>
    <n v="12"/>
    <x v="3"/>
  </r>
  <r>
    <x v="11"/>
    <x v="1"/>
    <x v="0"/>
    <n v="1085184.6599999999"/>
    <n v="-2491057.352"/>
    <n v="-96510"/>
    <n v="-57000"/>
    <n v="-94430"/>
    <n v="-2738997.352"/>
    <n v="-1653812.692"/>
    <n v="-1.5239919554336496"/>
    <n v="12"/>
    <x v="3"/>
  </r>
  <r>
    <x v="11"/>
    <x v="1"/>
    <x v="1"/>
    <n v="3271315.0189999999"/>
    <n v="-7537777.0439999998"/>
    <n v="-17770"/>
    <n v="-56260"/>
    <n v="-61330"/>
    <n v="-7673137.0439999998"/>
    <n v="-4401822.0250000004"/>
    <n v="-1.3455818224273559"/>
    <n v="12"/>
    <x v="3"/>
  </r>
  <r>
    <x v="11"/>
    <x v="1"/>
    <x v="2"/>
    <n v="81284.349999999991"/>
    <n v="-4329.8079999999991"/>
    <n v="-23530"/>
    <n v="-39910"/>
    <n v="-82660"/>
    <n v="-150429.80799999999"/>
    <n v="-69145.457999999999"/>
    <n v="-0.85066138807777891"/>
    <n v="12"/>
    <x v="3"/>
  </r>
  <r>
    <x v="11"/>
    <x v="1"/>
    <x v="0"/>
    <n v="163816.163"/>
    <n v="-7556.857"/>
    <n v="-22230"/>
    <n v="-66130"/>
    <n v="-14580"/>
    <n v="-110496.857"/>
    <n v="53319.305999999997"/>
    <n v="0.32548257158239019"/>
    <n v="12"/>
    <x v="3"/>
  </r>
  <r>
    <x v="11"/>
    <x v="1"/>
    <x v="0"/>
    <n v="557384.68099999998"/>
    <n v="-25175.534999999996"/>
    <n v="-93970"/>
    <n v="-57700"/>
    <n v="-77440"/>
    <n v="-254285.535"/>
    <n v="303099.14599999995"/>
    <n v="0.54378808089273623"/>
    <n v="12"/>
    <x v="3"/>
  </r>
  <r>
    <x v="11"/>
    <x v="1"/>
    <x v="1"/>
    <n v="103220.194"/>
    <n v="-205822.68699999998"/>
    <n v="-19380"/>
    <n v="-95240"/>
    <n v="-89720"/>
    <n v="-410162.68699999998"/>
    <n v="-306942.49299999996"/>
    <n v="-2.9736670810752397"/>
    <n v="12"/>
    <x v="3"/>
  </r>
  <r>
    <x v="11"/>
    <x v="1"/>
    <x v="2"/>
    <n v="309635.66899999999"/>
    <n v="-617570.68799999997"/>
    <n v="-33430"/>
    <n v="-58990"/>
    <n v="-65900"/>
    <n v="-775890.68799999997"/>
    <n v="-466255.01899999997"/>
    <n v="-1.5058181782022018"/>
    <n v="12"/>
    <x v="3"/>
  </r>
  <r>
    <x v="11"/>
    <x v="1"/>
    <x v="0"/>
    <n v="17238.920999999998"/>
    <n v="-3908.4709999999995"/>
    <n v="-50010"/>
    <n v="-14900"/>
    <n v="-88240"/>
    <n v="-157058.47099999999"/>
    <n v="-139819.54999999999"/>
    <n v="-8.110690338449837"/>
    <n v="12"/>
    <x v="3"/>
  </r>
  <r>
    <x v="11"/>
    <x v="1"/>
    <x v="0"/>
    <n v="22953.923999999999"/>
    <n v="-3571.9109999999996"/>
    <n v="-31730"/>
    <n v="-22490"/>
    <n v="-72960"/>
    <n v="-130751.91099999999"/>
    <n v="-107797.98699999999"/>
    <n v="-4.6962770722774891"/>
    <n v="12"/>
    <x v="3"/>
  </r>
  <r>
    <x v="11"/>
    <x v="1"/>
    <x v="0"/>
    <n v="94022.236000000004"/>
    <n v="-17431.855"/>
    <n v="-105360"/>
    <n v="-22000"/>
    <n v="-28080"/>
    <n v="-172871.85500000001"/>
    <n v="-78849.619000000006"/>
    <n v="-0.83862735406547873"/>
    <n v="12"/>
    <x v="3"/>
  </r>
  <r>
    <x v="11"/>
    <x v="1"/>
    <x v="1"/>
    <n v="138044.32599999997"/>
    <n v="-19487.026999999998"/>
    <n v="-106350"/>
    <n v="-49660"/>
    <n v="-62130"/>
    <n v="-237627.027"/>
    <n v="-99582.70100000003"/>
    <n v="-0.7213820653519657"/>
    <n v="12"/>
    <x v="3"/>
  </r>
  <r>
    <x v="11"/>
    <x v="1"/>
    <x v="2"/>
    <n v="950122.03299999994"/>
    <n v="-241182.83699999997"/>
    <n v="-64440"/>
    <n v="-29030"/>
    <n v="-77270"/>
    <n v="-411922.83699999994"/>
    <n v="538199.196"/>
    <n v="0.56645270534421976"/>
    <n v="12"/>
    <x v="3"/>
  </r>
  <r>
    <x v="11"/>
    <x v="1"/>
    <x v="3"/>
    <n v="8795.64"/>
    <n v="-472.93399999999997"/>
    <n v="-44850"/>
    <n v="-53050"/>
    <n v="-70860"/>
    <n v="-169232.93400000001"/>
    <n v="-160437.29399999999"/>
    <n v="-18.240548044258293"/>
    <n v="12"/>
    <x v="3"/>
  </r>
  <r>
    <x v="11"/>
    <x v="1"/>
    <x v="0"/>
    <n v="419574.435"/>
    <n v="-77836.436999999991"/>
    <n v="-59860"/>
    <n v="-95590"/>
    <n v="-12510"/>
    <n v="-245796.43699999998"/>
    <n v="173777.99800000002"/>
    <n v="0.41417680274061508"/>
    <n v="12"/>
    <x v="3"/>
  </r>
  <r>
    <x v="11"/>
    <x v="1"/>
    <x v="1"/>
    <n v="219320.68900000001"/>
    <n v="-58736.306999999993"/>
    <n v="-75890"/>
    <n v="-78670"/>
    <n v="-28710"/>
    <n v="-242006.307"/>
    <n v="-22685.617999999988"/>
    <n v="-0.10343583226660384"/>
    <n v="12"/>
    <x v="3"/>
  </r>
  <r>
    <x v="11"/>
    <x v="1"/>
    <x v="2"/>
    <n v="130369.08499999998"/>
    <n v="-30274.482"/>
    <n v="-80910"/>
    <n v="-56710"/>
    <n v="-48120"/>
    <n v="-216014.48199999999"/>
    <n v="-85645.397000000012"/>
    <n v="-0.65694560178895189"/>
    <n v="12"/>
    <x v="3"/>
  </r>
  <r>
    <x v="11"/>
    <x v="1"/>
    <x v="3"/>
    <n v="183180.43099999998"/>
    <n v="-87438.519"/>
    <n v="-45100"/>
    <n v="-14740"/>
    <n v="-67150"/>
    <n v="-214428.519"/>
    <n v="-31248.088000000018"/>
    <n v="-0.17058638758197933"/>
    <n v="12"/>
    <x v="3"/>
  </r>
  <r>
    <x v="11"/>
    <x v="1"/>
    <x v="0"/>
    <n v="41218.890999999996"/>
    <n v="-6701.9960000000001"/>
    <n v="-103880"/>
    <n v="-44240"/>
    <n v="-90080"/>
    <n v="-244901.99600000001"/>
    <n v="-203683.10500000001"/>
    <n v="-4.9414989112637704"/>
    <n v="12"/>
    <x v="3"/>
  </r>
  <r>
    <x v="11"/>
    <x v="1"/>
    <x v="1"/>
    <n v="172660.42499999999"/>
    <n v="-68656.146999999997"/>
    <n v="-73500"/>
    <n v="-31910"/>
    <n v="-42180"/>
    <n v="-216246.147"/>
    <n v="-43585.722000000009"/>
    <n v="-0.2524360866133627"/>
    <n v="12"/>
    <x v="3"/>
  </r>
  <r>
    <x v="11"/>
    <x v="1"/>
    <x v="2"/>
    <n v="179556.15299999999"/>
    <n v="-70091.006999999998"/>
    <n v="-46610"/>
    <n v="-52570"/>
    <n v="-42640"/>
    <n v="-211911.00699999998"/>
    <n v="-32354.853999999992"/>
    <n v="-0.18019351305660905"/>
    <n v="12"/>
    <x v="3"/>
  </r>
  <r>
    <x v="11"/>
    <x v="1"/>
    <x v="3"/>
    <n v="11049072.944"/>
    <n v="-515578.81199999998"/>
    <n v="-97390"/>
    <n v="-105950"/>
    <n v="-104720"/>
    <n v="-823638.81199999992"/>
    <n v="10225434.131999999"/>
    <n v="0.92545629699663956"/>
    <n v="12"/>
    <x v="3"/>
  </r>
  <r>
    <x v="11"/>
    <x v="1"/>
    <x v="0"/>
    <n v="41424.004999999997"/>
    <n v="-5981.8009999999995"/>
    <n v="-12420"/>
    <n v="-42150"/>
    <n v="-40560"/>
    <n v="-101111.80100000001"/>
    <n v="-59687.796000000009"/>
    <n v="-1.4408987252681147"/>
    <n v="12"/>
    <x v="3"/>
  </r>
  <r>
    <x v="11"/>
    <x v="1"/>
    <x v="1"/>
    <n v="244978.72699999998"/>
    <n v="-30829.511999999999"/>
    <n v="-98540"/>
    <n v="-75660"/>
    <n v="-37970"/>
    <n v="-242999.51199999999"/>
    <n v="1979.2149999999965"/>
    <n v="8.079130070750987E-3"/>
    <n v="12"/>
    <x v="3"/>
  </r>
  <r>
    <x v="11"/>
    <x v="1"/>
    <x v="2"/>
    <n v="1485164.051"/>
    <n v="-63145.089"/>
    <n v="-66340"/>
    <n v="-84430"/>
    <n v="-62720"/>
    <n v="-276635.08899999998"/>
    <n v="1208528.9620000001"/>
    <n v="0.81373432193316675"/>
    <n v="12"/>
    <x v="3"/>
  </r>
  <r>
    <x v="11"/>
    <x v="1"/>
    <x v="3"/>
    <n v="56344.218000000001"/>
    <n v="-13833.700999999999"/>
    <n v="-41800"/>
    <n v="-80150"/>
    <n v="-47480"/>
    <n v="-183263.701"/>
    <n v="-126919.48300000001"/>
    <n v="-2.2525733341440644"/>
    <n v="12"/>
    <x v="3"/>
  </r>
  <r>
    <x v="11"/>
    <x v="1"/>
    <x v="0"/>
    <n v="10465.244999999999"/>
    <n v="-9314.8649999999998"/>
    <n v="-38600"/>
    <n v="-61570"/>
    <n v="-91420"/>
    <n v="-200904.86499999999"/>
    <n v="-190439.62"/>
    <n v="-18.197339861608594"/>
    <n v="12"/>
    <x v="3"/>
  </r>
  <r>
    <x v="11"/>
    <x v="1"/>
    <x v="0"/>
    <n v="37634.393999999993"/>
    <n v="-8943.3539999999994"/>
    <n v="-80650"/>
    <n v="-21010"/>
    <n v="-33380"/>
    <n v="-143983.35399999999"/>
    <n v="-106348.95999999999"/>
    <n v="-2.8258448907135323"/>
    <n v="12"/>
    <x v="3"/>
  </r>
  <r>
    <x v="11"/>
    <x v="1"/>
    <x v="1"/>
    <n v="734122.08100000001"/>
    <n v="-21568.959999999999"/>
    <n v="-27280"/>
    <n v="-85700"/>
    <n v="-76450"/>
    <n v="-210998.96"/>
    <n v="523123.12100000004"/>
    <n v="0.7125832808181124"/>
    <n v="12"/>
    <x v="3"/>
  </r>
  <r>
    <x v="11"/>
    <x v="1"/>
    <x v="2"/>
    <n v="166721.47099999999"/>
    <n v="-18456.584999999999"/>
    <n v="-78820"/>
    <n v="-29650"/>
    <n v="-73500"/>
    <n v="-200426.58499999999"/>
    <n v="-33705.114000000001"/>
    <n v="-0.20216420715241892"/>
    <n v="12"/>
    <x v="3"/>
  </r>
  <r>
    <x v="11"/>
    <x v="1"/>
    <x v="0"/>
    <n v="435169.88899999997"/>
    <n v="-39685.387000000002"/>
    <n v="-54970"/>
    <n v="-86290"/>
    <n v="-57510"/>
    <n v="-238455.38699999999"/>
    <n v="196714.50199999998"/>
    <n v="0.45204070174074013"/>
    <n v="12"/>
    <x v="3"/>
  </r>
  <r>
    <x v="11"/>
    <x v="1"/>
    <x v="1"/>
    <n v="136530.56200000001"/>
    <n v="-9789.0379999999986"/>
    <n v="-94140"/>
    <n v="-58360"/>
    <n v="-71970"/>
    <n v="-234259.038"/>
    <n v="-97728.475999999995"/>
    <n v="-0.71579926551536488"/>
    <n v="12"/>
    <x v="3"/>
  </r>
  <r>
    <x v="11"/>
    <x v="1"/>
    <x v="2"/>
    <n v="84255.751999999993"/>
    <n v="-9273.1659999999993"/>
    <n v="-35510"/>
    <n v="-31900"/>
    <n v="-33350"/>
    <n v="-110033.166"/>
    <n v="-25777.414000000004"/>
    <n v="-0.3059424833096262"/>
    <n v="12"/>
    <x v="3"/>
  </r>
  <r>
    <x v="11"/>
    <x v="1"/>
    <x v="0"/>
    <n v="3590133.5889999997"/>
    <n v="-373111.10199999996"/>
    <n v="-78490"/>
    <n v="-18100"/>
    <n v="-19840"/>
    <n v="-489541.10199999996"/>
    <n v="3100592.4869999997"/>
    <n v="0.86364265009526919"/>
    <n v="12"/>
    <x v="3"/>
  </r>
  <r>
    <x v="11"/>
    <x v="1"/>
    <x v="1"/>
    <n v="182540.63799999998"/>
    <n v="-23620.128000000001"/>
    <n v="-43290"/>
    <n v="-44590"/>
    <n v="-59230"/>
    <n v="-170730.128"/>
    <n v="11810.50999999998"/>
    <n v="6.4700716122181964E-2"/>
    <n v="12"/>
    <x v="3"/>
  </r>
  <r>
    <x v="11"/>
    <x v="1"/>
    <x v="2"/>
    <n v="1359584.9749999999"/>
    <n v="-140483.245"/>
    <n v="-99250"/>
    <n v="-41850"/>
    <n v="-20710"/>
    <n v="-302293.245"/>
    <n v="1057291.73"/>
    <n v="0.77765770396219636"/>
    <n v="12"/>
    <x v="3"/>
  </r>
  <r>
    <x v="11"/>
    <x v="9"/>
    <x v="0"/>
    <n v="257841.71699999998"/>
    <n v="-244060.62100000001"/>
    <n v="-59510"/>
    <n v="-78730"/>
    <n v="-87230"/>
    <n v="-469530.62100000004"/>
    <n v="-211688.90400000007"/>
    <n v="-0.8210033134397724"/>
    <n v="12"/>
    <x v="3"/>
  </r>
  <r>
    <x v="11"/>
    <x v="9"/>
    <x v="0"/>
    <n v="902887.67099999997"/>
    <n v="-76136.781000000003"/>
    <n v="-103640"/>
    <n v="-41200"/>
    <n v="-65310"/>
    <n v="-286286.78100000002"/>
    <n v="616600.8899999999"/>
    <n v="0.68292093225404105"/>
    <n v="12"/>
    <x v="3"/>
  </r>
  <r>
    <x v="11"/>
    <x v="9"/>
    <x v="0"/>
    <n v="1851305.659"/>
    <n v="-2371778.122"/>
    <n v="-33940"/>
    <n v="-98340"/>
    <n v="-40760"/>
    <n v="-2544818.122"/>
    <n v="-693512.46299999999"/>
    <n v="-0.37460721822381682"/>
    <n v="12"/>
    <x v="3"/>
  </r>
  <r>
    <x v="11"/>
    <x v="9"/>
    <x v="0"/>
    <n v="512972.005"/>
    <n v="-315888.65700000001"/>
    <n v="-59930"/>
    <n v="-34680"/>
    <n v="-93100"/>
    <n v="-503598.65700000001"/>
    <n v="9373.3479999999981"/>
    <n v="1.8272630686736985E-2"/>
    <n v="12"/>
    <x v="3"/>
  </r>
  <r>
    <x v="11"/>
    <x v="9"/>
    <x v="0"/>
    <n v="1538027.3930000002"/>
    <n v="-264038.58599999995"/>
    <n v="-19100"/>
    <n v="-51160"/>
    <n v="-63390"/>
    <n v="-397688.58599999995"/>
    <n v="1140338.8070000003"/>
    <n v="0.74142945190053589"/>
    <n v="12"/>
    <x v="3"/>
  </r>
  <r>
    <x v="11"/>
    <x v="9"/>
    <x v="0"/>
    <n v="1195609.828"/>
    <n v="-188335.33599999998"/>
    <n v="-106880"/>
    <n v="-78230"/>
    <n v="-63410"/>
    <n v="-436855.33600000001"/>
    <n v="758754.49199999997"/>
    <n v="0.63461714200629671"/>
    <n v="12"/>
    <x v="3"/>
  </r>
  <r>
    <x v="11"/>
    <x v="9"/>
    <x v="0"/>
    <n v="7764514.7999999998"/>
    <n v="-835167.63400000008"/>
    <n v="-17340"/>
    <n v="-106180"/>
    <n v="-37380"/>
    <n v="-996067.63400000008"/>
    <n v="6768447.1659999993"/>
    <n v="0.87171540532062597"/>
    <n v="12"/>
    <x v="3"/>
  </r>
  <r>
    <x v="11"/>
    <x v="9"/>
    <x v="0"/>
    <n v="3157468.6569999997"/>
    <n v="-257143.53"/>
    <n v="-57640"/>
    <n v="-61130"/>
    <n v="-30280"/>
    <n v="-406193.53"/>
    <n v="2751275.1269999994"/>
    <n v="0.87135469132861121"/>
    <n v="12"/>
    <x v="3"/>
  </r>
  <r>
    <x v="11"/>
    <x v="9"/>
    <x v="0"/>
    <n v="227965.84299999999"/>
    <n v="-112723.35199999998"/>
    <n v="-31530"/>
    <n v="-20680"/>
    <n v="-86200"/>
    <n v="-251133.35199999998"/>
    <n v="-23167.508999999991"/>
    <n v="-0.1016271064784034"/>
    <n v="12"/>
    <x v="3"/>
  </r>
  <r>
    <x v="11"/>
    <x v="9"/>
    <x v="0"/>
    <n v="1045397.563"/>
    <n v="-563426.82199999993"/>
    <n v="-100720"/>
    <n v="-69000"/>
    <n v="-73490"/>
    <n v="-806636.82199999993"/>
    <n v="238760.74100000004"/>
    <n v="0.22839228772910392"/>
    <n v="12"/>
    <x v="3"/>
  </r>
  <r>
    <x v="11"/>
    <x v="9"/>
    <x v="0"/>
    <n v="1708173.7889999999"/>
    <n v="-637117.99899999995"/>
    <n v="-107920"/>
    <n v="-77070"/>
    <n v="-87360"/>
    <n v="-909467.99899999995"/>
    <n v="798705.78999999992"/>
    <n v="0.46757876461011544"/>
    <n v="12"/>
    <x v="3"/>
  </r>
  <r>
    <x v="11"/>
    <x v="9"/>
    <x v="0"/>
    <n v="182927.63999999998"/>
    <n v="-106045.016"/>
    <n v="-99810"/>
    <n v="-92860"/>
    <n v="-106780"/>
    <n v="-405495.016"/>
    <n v="-222567.37600000002"/>
    <n v="-1.2166962630688289"/>
    <n v="12"/>
    <x v="3"/>
  </r>
  <r>
    <x v="11"/>
    <x v="9"/>
    <x v="0"/>
    <n v="2268821.7859999998"/>
    <n v="-487847.80099999998"/>
    <n v="-57790"/>
    <n v="-97490"/>
    <n v="-59460"/>
    <n v="-702587.80099999998"/>
    <n v="1566233.9849999999"/>
    <n v="0.69032922491515603"/>
    <n v="12"/>
    <x v="3"/>
  </r>
  <r>
    <x v="11"/>
    <x v="9"/>
    <x v="0"/>
    <n v="2049436.5989999997"/>
    <n v="-1160061.2659999998"/>
    <n v="-69380"/>
    <n v="-85370"/>
    <n v="-23030"/>
    <n v="-1337841.2659999998"/>
    <n v="711595.33299999987"/>
    <n v="0.34721509967530351"/>
    <n v="12"/>
    <x v="3"/>
  </r>
  <r>
    <x v="11"/>
    <x v="9"/>
    <x v="0"/>
    <n v="2288239.6949999998"/>
    <n v="-986618.63299999991"/>
    <n v="-90200"/>
    <n v="-30520"/>
    <n v="-66150"/>
    <n v="-1173488.6329999999"/>
    <n v="1114751.0619999999"/>
    <n v="0.48716533693381281"/>
    <n v="12"/>
    <x v="3"/>
  </r>
  <r>
    <x v="11"/>
    <x v="9"/>
    <x v="0"/>
    <n v="3347075.102"/>
    <n v="-322589.30899999995"/>
    <n v="-47720"/>
    <n v="-78160"/>
    <n v="-14740"/>
    <n v="-463209.30899999995"/>
    <n v="2883865.7930000001"/>
    <n v="0.86160773365281962"/>
    <n v="12"/>
    <x v="3"/>
  </r>
  <r>
    <x v="11"/>
    <x v="9"/>
    <x v="0"/>
    <n v="128116.24"/>
    <n v="-88893.615999999995"/>
    <n v="-23500"/>
    <n v="-30910"/>
    <n v="-36290"/>
    <n v="-179593.61599999998"/>
    <n v="-51477.375999999975"/>
    <n v="-0.40180211345571781"/>
    <n v="12"/>
    <x v="3"/>
  </r>
  <r>
    <x v="11"/>
    <x v="9"/>
    <x v="0"/>
    <n v="4635340.1849999996"/>
    <n v="-240432.18499999997"/>
    <n v="-32370"/>
    <n v="-19600"/>
    <n v="-75060"/>
    <n v="-367462.18499999994"/>
    <n v="4267878"/>
    <n v="0.92072595099080101"/>
    <n v="12"/>
    <x v="3"/>
  </r>
  <r>
    <x v="11"/>
    <x v="9"/>
    <x v="0"/>
    <n v="3665055.1349999998"/>
    <n v="-757941.07199999993"/>
    <n v="-69820"/>
    <n v="-73760"/>
    <n v="-30390"/>
    <n v="-931911.07199999993"/>
    <n v="2733144.0630000001"/>
    <n v="0.74573068134758091"/>
    <n v="12"/>
    <x v="3"/>
  </r>
  <r>
    <x v="11"/>
    <x v="9"/>
    <x v="0"/>
    <n v="2018199.8059999999"/>
    <n v="-828555.62300000002"/>
    <n v="-50900"/>
    <n v="-51350"/>
    <n v="-58860"/>
    <n v="-989665.62300000002"/>
    <n v="1028534.1829999998"/>
    <n v="0.50962951237148213"/>
    <n v="12"/>
    <x v="3"/>
  </r>
  <r>
    <x v="11"/>
    <x v="9"/>
    <x v="0"/>
    <n v="334514.13099999999"/>
    <n v="-147834.008"/>
    <n v="-96680"/>
    <n v="-88080"/>
    <n v="-96400"/>
    <n v="-428994.00800000003"/>
    <n v="-94479.877000000037"/>
    <n v="-0.28243912063613252"/>
    <n v="12"/>
    <x v="3"/>
  </r>
  <r>
    <x v="11"/>
    <x v="9"/>
    <x v="0"/>
    <n v="3102310.1269999999"/>
    <n v="-1450247.1409999998"/>
    <n v="-57330"/>
    <n v="-79350"/>
    <n v="-87550"/>
    <n v="-1674477.1409999998"/>
    <n v="1427832.986"/>
    <n v="0.4602483077282622"/>
    <n v="12"/>
    <x v="3"/>
  </r>
  <r>
    <x v="11"/>
    <x v="9"/>
    <x v="0"/>
    <n v="324548.15399999998"/>
    <n v="-56987.923999999999"/>
    <n v="-90240"/>
    <n v="-106460"/>
    <n v="-40190"/>
    <n v="-293877.924"/>
    <n v="30670.229999999981"/>
    <n v="9.4501323215044328E-2"/>
    <n v="12"/>
    <x v="3"/>
  </r>
  <r>
    <x v="11"/>
    <x v="9"/>
    <x v="0"/>
    <n v="792600.40299999993"/>
    <n v="-159469.28899999999"/>
    <n v="-78640"/>
    <n v="-47180"/>
    <n v="-49690"/>
    <n v="-334979.28899999999"/>
    <n v="457621.11399999994"/>
    <n v="0.57736674403381549"/>
    <n v="12"/>
    <x v="3"/>
  </r>
  <r>
    <x v="11"/>
    <x v="9"/>
    <x v="0"/>
    <n v="1463645.5119999999"/>
    <n v="-103736.90599999999"/>
    <n v="-42000"/>
    <n v="-46520"/>
    <n v="-88020"/>
    <n v="-280276.90599999996"/>
    <n v="1183368.6059999999"/>
    <n v="0.80850765864952145"/>
    <n v="12"/>
    <x v="3"/>
  </r>
  <r>
    <x v="11"/>
    <x v="9"/>
    <x v="0"/>
    <n v="-6370169.5749999993"/>
    <n v="473477.55"/>
    <n v="-74690"/>
    <n v="-29000"/>
    <n v="-91200"/>
    <n v="278587.55"/>
    <n v="-6091582.0249999994"/>
    <n v="0.95626685495260155"/>
    <n v="12"/>
    <x v="3"/>
  </r>
  <r>
    <x v="11"/>
    <x v="9"/>
    <x v="1"/>
    <n v="125630.76399999998"/>
    <n v="-23450.560000000001"/>
    <n v="-33260"/>
    <n v="-67080"/>
    <n v="-75810"/>
    <n v="-199600.56"/>
    <n v="-73969.796000000017"/>
    <n v="-0.58878728143371017"/>
    <n v="12"/>
    <x v="3"/>
  </r>
  <r>
    <x v="11"/>
    <x v="9"/>
    <x v="2"/>
    <n v="927653.0689999999"/>
    <n v="-305602.77299999999"/>
    <n v="-18020"/>
    <n v="-106150"/>
    <n v="-75260"/>
    <n v="-505032.77299999999"/>
    <n v="422620.29599999991"/>
    <n v="0.4555801194681327"/>
    <n v="12"/>
    <x v="3"/>
  </r>
  <r>
    <x v="11"/>
    <x v="9"/>
    <x v="0"/>
    <n v="3599485.2179999999"/>
    <n v="-3880195.5919999992"/>
    <n v="-80900"/>
    <n v="-38800"/>
    <n v="-50400"/>
    <n v="-4050295.5919999992"/>
    <n v="-450810.37399999937"/>
    <n v="-0.12524301301353458"/>
    <n v="12"/>
    <x v="3"/>
  </r>
  <r>
    <x v="11"/>
    <x v="9"/>
    <x v="0"/>
    <n v="964614.40599999996"/>
    <n v="-1071456.4280000001"/>
    <n v="-63080"/>
    <n v="-27800"/>
    <n v="-75840"/>
    <n v="-1238176.4280000001"/>
    <n v="-273562.02200000011"/>
    <n v="-0.28359728021727276"/>
    <n v="12"/>
    <x v="3"/>
  </r>
  <r>
    <x v="11"/>
    <x v="2"/>
    <x v="0"/>
    <n v="135212.644"/>
    <n v="-54856.584999999999"/>
    <n v="-43920"/>
    <n v="-22250"/>
    <n v="-23710"/>
    <n v="-144736.58499999999"/>
    <n v="-9523.9409999999916"/>
    <n v="-7.043676329559824E-2"/>
    <n v="12"/>
    <x v="3"/>
  </r>
  <r>
    <x v="11"/>
    <x v="2"/>
    <x v="0"/>
    <n v="-28169.162"/>
    <n v="-11977.510999999999"/>
    <n v="-71070"/>
    <n v="-16750"/>
    <n v="-48450"/>
    <n v="-148247.511"/>
    <n v="-176416.67300000001"/>
    <n v="6.2627590057524607"/>
    <n v="12"/>
    <x v="3"/>
  </r>
  <r>
    <x v="11"/>
    <x v="2"/>
    <x v="0"/>
    <n v="49078.945999999996"/>
    <n v="-20430.311999999998"/>
    <n v="-47880"/>
    <n v="-92010"/>
    <n v="-36590"/>
    <n v="-196910.31200000001"/>
    <n v="-147831.36600000001"/>
    <n v="-3.0121137075763613"/>
    <n v="12"/>
    <x v="3"/>
  </r>
  <r>
    <x v="11"/>
    <x v="2"/>
    <x v="1"/>
    <n v="-107074.36599999999"/>
    <n v="-5353.0959999999995"/>
    <n v="-61580"/>
    <n v="-48580"/>
    <n v="-63470"/>
    <n v="-178983.09599999999"/>
    <n v="-286057.462"/>
    <n v="2.6715774530012162"/>
    <n v="12"/>
    <x v="3"/>
  </r>
  <r>
    <x v="11"/>
    <x v="2"/>
    <x v="2"/>
    <n v="-195453.20199999999"/>
    <n v="-13006.468999999997"/>
    <n v="-45740"/>
    <n v="-42930"/>
    <n v="-80380"/>
    <n v="-182056.46899999998"/>
    <n v="-377509.67099999997"/>
    <n v="1.9314581042269137"/>
    <n v="12"/>
    <x v="3"/>
  </r>
  <r>
    <x v="11"/>
    <x v="2"/>
    <x v="0"/>
    <n v="10786.593999999999"/>
    <n v="-3935.3859999999995"/>
    <n v="-37050"/>
    <n v="-21730"/>
    <n v="-24000"/>
    <n v="-86715.385999999999"/>
    <n v="-75928.792000000001"/>
    <n v="-7.0391814135212663"/>
    <n v="12"/>
    <x v="3"/>
  </r>
  <r>
    <x v="11"/>
    <x v="2"/>
    <x v="0"/>
    <n v="3019445.2050000001"/>
    <n v="-898719.97599999991"/>
    <n v="-72190"/>
    <n v="-77740"/>
    <n v="-16520"/>
    <n v="-1065169.9759999998"/>
    <n v="1954275.2290000003"/>
    <n v="0.64722990361403177"/>
    <n v="12"/>
    <x v="3"/>
  </r>
  <r>
    <x v="11"/>
    <x v="2"/>
    <x v="0"/>
    <n v="3372702.0319999997"/>
    <n v="-2036959.7779999999"/>
    <n v="-80430"/>
    <n v="-92460"/>
    <n v="-23100"/>
    <n v="-2232949.7779999999"/>
    <n v="1139752.2539999997"/>
    <n v="0.33793446417326434"/>
    <n v="12"/>
    <x v="3"/>
  </r>
  <r>
    <x v="11"/>
    <x v="2"/>
    <x v="1"/>
    <n v="4848881.716"/>
    <n v="-2157625.1409999998"/>
    <n v="-78170"/>
    <n v="-12350"/>
    <n v="-27040"/>
    <n v="-2275185.1409999998"/>
    <n v="2573696.5750000002"/>
    <n v="0.5307814720469457"/>
    <n v="12"/>
    <x v="3"/>
  </r>
  <r>
    <x v="11"/>
    <x v="2"/>
    <x v="2"/>
    <n v="364787.66099999996"/>
    <n v="-114053.50599999998"/>
    <n v="-27890"/>
    <n v="-21080"/>
    <n v="-106660"/>
    <n v="-269683.50599999999"/>
    <n v="95104.15499999997"/>
    <n v="0.26071099756852789"/>
    <n v="12"/>
    <x v="3"/>
  </r>
  <r>
    <x v="11"/>
    <x v="2"/>
    <x v="0"/>
    <n v="5430656.9729999993"/>
    <n v="-1625340.4790000001"/>
    <n v="-106620"/>
    <n v="-56520"/>
    <n v="-27360"/>
    <n v="-1815840.4790000001"/>
    <n v="3614816.493999999"/>
    <n v="0.66563152708264406"/>
    <n v="12"/>
    <x v="3"/>
  </r>
  <r>
    <x v="11"/>
    <x v="2"/>
    <x v="0"/>
    <n v="824024.33400000003"/>
    <n v="-172857.43299999999"/>
    <n v="-88640"/>
    <n v="-108400"/>
    <n v="-33200"/>
    <n v="-403097.43299999996"/>
    <n v="420926.90100000007"/>
    <n v="0.51081853245367881"/>
    <n v="12"/>
    <x v="3"/>
  </r>
  <r>
    <x v="11"/>
    <x v="2"/>
    <x v="1"/>
    <n v="313829.99900000001"/>
    <n v="-80840.318999999989"/>
    <n v="-37780"/>
    <n v="-53530"/>
    <n v="-92830"/>
    <n v="-264980.31900000002"/>
    <n v="48849.679999999993"/>
    <n v="0.15565650242378515"/>
    <n v="12"/>
    <x v="3"/>
  </r>
  <r>
    <x v="11"/>
    <x v="2"/>
    <x v="2"/>
    <n v="127049.20199999998"/>
    <n v="-33836.803"/>
    <n v="-47590"/>
    <n v="-27400"/>
    <n v="-60080"/>
    <n v="-168906.80300000001"/>
    <n v="-41857.601000000039"/>
    <n v="-0.32945977102634655"/>
    <n v="12"/>
    <x v="3"/>
  </r>
  <r>
    <x v="11"/>
    <x v="2"/>
    <x v="0"/>
    <n v="-8781.8219999999983"/>
    <n v="12139.518999999998"/>
    <n v="-74220"/>
    <n v="-29540"/>
    <n v="-37400"/>
    <n v="-129020.481"/>
    <n v="-137802.30299999999"/>
    <n v="15.691766811033064"/>
    <n v="12"/>
    <x v="3"/>
  </r>
  <r>
    <x v="11"/>
    <x v="2"/>
    <x v="0"/>
    <n v="-1076657.5399999998"/>
    <n v="-676326"/>
    <n v="-106250"/>
    <n v="-25100"/>
    <n v="-69910"/>
    <n v="-877586"/>
    <n v="-1954243.5399999998"/>
    <n v="1.8151022654798852"/>
    <n v="12"/>
    <x v="3"/>
  </r>
  <r>
    <x v="11"/>
    <x v="2"/>
    <x v="0"/>
    <n v="708654.98199999996"/>
    <n v="-317515.24699999997"/>
    <n v="-65220"/>
    <n v="-44560"/>
    <n v="-106780"/>
    <n v="-534075.24699999997"/>
    <n v="174579.73499999999"/>
    <n v="0.24635364095979784"/>
    <n v="12"/>
    <x v="3"/>
  </r>
  <r>
    <x v="11"/>
    <x v="2"/>
    <x v="1"/>
    <n v="965557.06099999987"/>
    <n v="-20670.418999999998"/>
    <n v="-68850"/>
    <n v="-42160"/>
    <n v="-40490"/>
    <n v="-172170.41899999999"/>
    <n v="793386.64199999988"/>
    <n v="0.82168799136356785"/>
    <n v="12"/>
    <x v="3"/>
  </r>
  <r>
    <x v="11"/>
    <x v="2"/>
    <x v="2"/>
    <n v="5157763.7929999996"/>
    <n v="-99828.75"/>
    <n v="-98030"/>
    <n v="-70390"/>
    <n v="-26660"/>
    <n v="-294908.75"/>
    <n v="4862855.0429999996"/>
    <n v="0.9428223622027353"/>
    <n v="12"/>
    <x v="3"/>
  </r>
  <r>
    <x v="11"/>
    <x v="2"/>
    <x v="3"/>
    <n v="1165062.6399999999"/>
    <n v="-22010.919000000002"/>
    <n v="-70060"/>
    <n v="-89150"/>
    <n v="-72500"/>
    <n v="-253720.91899999999"/>
    <n v="911341.7209999999"/>
    <n v="0.78222551278444563"/>
    <n v="12"/>
    <x v="3"/>
  </r>
  <r>
    <x v="11"/>
    <x v="2"/>
    <x v="0"/>
    <n v="389190.52199999994"/>
    <n v="-16587.388999999999"/>
    <n v="-20130"/>
    <n v="-51630"/>
    <n v="-20450"/>
    <n v="-108797.389"/>
    <n v="280393.13299999991"/>
    <n v="0.72045211059893166"/>
    <n v="12"/>
    <x v="3"/>
  </r>
  <r>
    <x v="11"/>
    <x v="2"/>
    <x v="1"/>
    <n v="200324.68399999998"/>
    <n v="-32092.935000000001"/>
    <n v="-74180"/>
    <n v="-28360"/>
    <n v="-103540"/>
    <n v="-238172.935"/>
    <n v="-37848.251000000018"/>
    <n v="-0.18893453489735704"/>
    <n v="12"/>
    <x v="3"/>
  </r>
  <r>
    <x v="11"/>
    <x v="2"/>
    <x v="2"/>
    <n v="1478066.2609999999"/>
    <n v="-161007.93099999998"/>
    <n v="-82860"/>
    <n v="-22880"/>
    <n v="-76310"/>
    <n v="-343057.93099999998"/>
    <n v="1135008.33"/>
    <n v="0.76790084446694518"/>
    <n v="12"/>
    <x v="3"/>
  </r>
  <r>
    <x v="11"/>
    <x v="2"/>
    <x v="3"/>
    <n v="294145.64899999998"/>
    <n v="-15812.306999999997"/>
    <n v="-24660"/>
    <n v="-71540"/>
    <n v="-45690"/>
    <n v="-157702.307"/>
    <n v="136443.34199999998"/>
    <n v="0.46386319996186648"/>
    <n v="12"/>
    <x v="3"/>
  </r>
  <r>
    <x v="11"/>
    <x v="2"/>
    <x v="0"/>
    <n v="1100682.7509999999"/>
    <n v="-36543.213000000003"/>
    <n v="-43000"/>
    <n v="-83500"/>
    <n v="-102590"/>
    <n v="-265633.21299999999"/>
    <n v="835049.53799999994"/>
    <n v="0.75866505334196888"/>
    <n v="12"/>
    <x v="3"/>
  </r>
  <r>
    <x v="11"/>
    <x v="2"/>
    <x v="1"/>
    <n v="6269.472999999999"/>
    <n v="-3910.5149999999994"/>
    <n v="-70890"/>
    <n v="-68260"/>
    <n v="-53360"/>
    <n v="-196420.51500000001"/>
    <n v="-190151.04200000002"/>
    <n v="-30.329669176340666"/>
    <n v="12"/>
    <x v="3"/>
  </r>
  <r>
    <x v="11"/>
    <x v="2"/>
    <x v="2"/>
    <n v="13990.025"/>
    <n v="-13803.488999999998"/>
    <n v="-64250"/>
    <n v="-55930"/>
    <n v="-95710"/>
    <n v="-229693.489"/>
    <n v="-215703.46400000001"/>
    <n v="-15.418375878527737"/>
    <n v="12"/>
    <x v="3"/>
  </r>
  <r>
    <x v="11"/>
    <x v="2"/>
    <x v="3"/>
    <n v="205228.16999999998"/>
    <n v="-209930.88899999997"/>
    <n v="-105680"/>
    <n v="-51760"/>
    <n v="-50920"/>
    <n v="-418290.88899999997"/>
    <n v="-213062.71899999998"/>
    <n v="-1.0381748226863787"/>
    <n v="12"/>
    <x v="3"/>
  </r>
  <r>
    <x v="11"/>
    <x v="2"/>
    <x v="0"/>
    <n v="206318.42699999997"/>
    <n v="-208007.26099999997"/>
    <n v="-14590"/>
    <n v="-53400"/>
    <n v="-93710"/>
    <n v="-369707.26099999994"/>
    <n v="-163388.83399999997"/>
    <n v="-0.79192555108032114"/>
    <n v="12"/>
    <x v="3"/>
  </r>
  <r>
    <x v="11"/>
    <x v="2"/>
    <x v="1"/>
    <n v="-630.80499999999995"/>
    <n v="0"/>
    <n v="-43230"/>
    <n v="-42120"/>
    <n v="-38330"/>
    <n v="-123680"/>
    <n v="-124310.80499999999"/>
    <n v="197.06693035090083"/>
    <n v="12"/>
    <x v="3"/>
  </r>
  <r>
    <x v="11"/>
    <x v="2"/>
    <x v="2"/>
    <n v="1855688.9680000001"/>
    <n v="-1871924.3619999997"/>
    <n v="-67070"/>
    <n v="-36860"/>
    <n v="-74900"/>
    <n v="-2050754.3619999997"/>
    <n v="-195065.39399999962"/>
    <n v="-0.10511750479943556"/>
    <n v="12"/>
    <x v="3"/>
  </r>
  <r>
    <x v="11"/>
    <x v="2"/>
    <x v="3"/>
    <n v="620115.20899999992"/>
    <n v="-625419.92799999996"/>
    <n v="-55110"/>
    <n v="-22700"/>
    <n v="-52700"/>
    <n v="-755929.92799999996"/>
    <n v="-135814.71900000004"/>
    <n v="-0.21901530075196085"/>
    <n v="12"/>
    <x v="3"/>
  </r>
  <r>
    <x v="11"/>
    <x v="2"/>
    <x v="0"/>
    <n v="27479.913999999997"/>
    <n v="-7741.8389999999999"/>
    <n v="-90230"/>
    <n v="-53250"/>
    <n v="-75240"/>
    <n v="-226461.83900000001"/>
    <n v="-198981.92500000002"/>
    <n v="-7.2409951865205997"/>
    <n v="12"/>
    <x v="3"/>
  </r>
  <r>
    <x v="11"/>
    <x v="2"/>
    <x v="0"/>
    <n v="97711.627999999997"/>
    <n v="-31479.076999999997"/>
    <n v="-46350"/>
    <n v="-56840"/>
    <n v="-17490"/>
    <n v="-152159.07699999999"/>
    <n v="-54447.448999999993"/>
    <n v="-0.55722589127263333"/>
    <n v="12"/>
    <x v="3"/>
  </r>
  <r>
    <x v="11"/>
    <x v="2"/>
    <x v="1"/>
    <n v="110455.82799999999"/>
    <n v="-165957.14799999999"/>
    <n v="-41000"/>
    <n v="-30640"/>
    <n v="-83350"/>
    <n v="-320947.14799999999"/>
    <n v="-210491.32"/>
    <n v="-1.9056606048890423"/>
    <n v="12"/>
    <x v="3"/>
  </r>
  <r>
    <x v="11"/>
    <x v="2"/>
    <x v="2"/>
    <n v="84663.418000000005"/>
    <n v="-127259.88799999999"/>
    <n v="-42510"/>
    <n v="-64530"/>
    <n v="-64360"/>
    <n v="-298659.88799999998"/>
    <n v="-213996.46999999997"/>
    <n v="-2.5276143469662418"/>
    <n v="12"/>
    <x v="3"/>
  </r>
  <r>
    <x v="11"/>
    <x v="2"/>
    <x v="0"/>
    <n v="103033.42699999998"/>
    <n v="-87162.585999999996"/>
    <n v="-81850"/>
    <n v="-40290"/>
    <n v="-84900"/>
    <n v="-294202.58600000001"/>
    <n v="-191169.15900000004"/>
    <n v="-1.8554091091233924"/>
    <n v="12"/>
    <x v="3"/>
  </r>
  <r>
    <x v="11"/>
    <x v="2"/>
    <x v="1"/>
    <n v="8896.2369999999992"/>
    <n v="-214.24199999999999"/>
    <n v="-93240"/>
    <n v="-34600"/>
    <n v="-64360"/>
    <n v="-192414.242"/>
    <n v="-183518.005"/>
    <n v="-20.628722571127547"/>
    <n v="12"/>
    <x v="3"/>
  </r>
  <r>
    <x v="11"/>
    <x v="2"/>
    <x v="2"/>
    <n v="8830.128999999999"/>
    <n v="-2835.3009999999999"/>
    <n v="-38570"/>
    <n v="-74370"/>
    <n v="-67480"/>
    <n v="-183255.30100000001"/>
    <n v="-174425.17200000002"/>
    <n v="-19.753411530001436"/>
    <n v="12"/>
    <x v="3"/>
  </r>
  <r>
    <x v="11"/>
    <x v="2"/>
    <x v="0"/>
    <n v="146840.75699999998"/>
    <n v="-11283.306999999999"/>
    <n v="-38700"/>
    <n v="-88120"/>
    <n v="-52010"/>
    <n v="-190113.307"/>
    <n v="-43272.550000000017"/>
    <n v="-0.29469032225160774"/>
    <n v="12"/>
    <x v="3"/>
  </r>
  <r>
    <x v="11"/>
    <x v="2"/>
    <x v="1"/>
    <n v="182725.50099999999"/>
    <n v="-79586.240999999995"/>
    <n v="-76910"/>
    <n v="-90810"/>
    <n v="-26710"/>
    <n v="-274016.24099999998"/>
    <n v="-91290.739999999991"/>
    <n v="-0.49960590886545164"/>
    <n v="12"/>
    <x v="3"/>
  </r>
  <r>
    <x v="11"/>
    <x v="2"/>
    <x v="2"/>
    <n v="-1255.4359999999999"/>
    <n v="132.67099999999999"/>
    <n v="-30530"/>
    <n v="-98160"/>
    <n v="-47440"/>
    <n v="-175997.329"/>
    <n v="-177252.76499999998"/>
    <n v="141.18821270060761"/>
    <n v="12"/>
    <x v="3"/>
  </r>
  <r>
    <x v="11"/>
    <x v="2"/>
    <x v="0"/>
    <n v="43553.951000000001"/>
    <n v="-6627.0960000000005"/>
    <n v="-23500"/>
    <n v="-20010"/>
    <n v="-81470"/>
    <n v="-131607.09599999999"/>
    <n v="-88053.14499999999"/>
    <n v="-2.0217028071689751"/>
    <n v="12"/>
    <x v="3"/>
  </r>
  <r>
    <x v="11"/>
    <x v="2"/>
    <x v="0"/>
    <n v="90021.294999999998"/>
    <n v="-50328.964"/>
    <n v="-73990"/>
    <n v="-96270"/>
    <n v="-69550"/>
    <n v="-290138.96399999998"/>
    <n v="-200117.66899999999"/>
    <n v="-2.2230036681876215"/>
    <n v="12"/>
    <x v="3"/>
  </r>
  <r>
    <x v="11"/>
    <x v="2"/>
    <x v="0"/>
    <n v="32046.538999999997"/>
    <n v="-38722.900999999998"/>
    <n v="-77430"/>
    <n v="-100350"/>
    <n v="-107320"/>
    <n v="-323822.90100000001"/>
    <n v="-291776.36200000002"/>
    <n v="-9.1047698473772805"/>
    <n v="12"/>
    <x v="3"/>
  </r>
  <r>
    <x v="11"/>
    <x v="2"/>
    <x v="0"/>
    <n v="56536.843999999997"/>
    <n v="-70339.317999999999"/>
    <n v="-21480"/>
    <n v="-43080"/>
    <n v="-32780"/>
    <n v="-167679.318"/>
    <n v="-111142.474"/>
    <n v="-1.9658414962108604"/>
    <n v="12"/>
    <x v="3"/>
  </r>
  <r>
    <x v="11"/>
    <x v="2"/>
    <x v="0"/>
    <n v="34951.553"/>
    <n v="-40857.271000000001"/>
    <n v="-106580"/>
    <n v="-89950"/>
    <n v="-94600"/>
    <n v="-331987.27100000001"/>
    <n v="-297035.71799999999"/>
    <n v="-8.4984984215150607"/>
    <n v="12"/>
    <x v="3"/>
  </r>
  <r>
    <x v="11"/>
    <x v="2"/>
    <x v="0"/>
    <n v="201775.61599999998"/>
    <n v="-114961.37099999998"/>
    <n v="-92210"/>
    <n v="-35830"/>
    <n v="-67580"/>
    <n v="-310581.37099999998"/>
    <n v="-108805.755"/>
    <n v="-0.53924134718042449"/>
    <n v="12"/>
    <x v="3"/>
  </r>
  <r>
    <x v="11"/>
    <x v="2"/>
    <x v="0"/>
    <n v="45759.818999999996"/>
    <n v="-13613.823999999999"/>
    <n v="-30540"/>
    <n v="-77380"/>
    <n v="-42230"/>
    <n v="-163763.82399999999"/>
    <n v="-118004.005"/>
    <n v="-2.5787690506380723"/>
    <n v="12"/>
    <x v="3"/>
  </r>
  <r>
    <x v="11"/>
    <x v="2"/>
    <x v="0"/>
    <n v="58125.430999999997"/>
    <n v="-23029.621999999999"/>
    <n v="-58530"/>
    <n v="-75140"/>
    <n v="-65250"/>
    <n v="-221949.622"/>
    <n v="-163824.19099999999"/>
    <n v="-2.8184598063453499"/>
    <n v="12"/>
    <x v="3"/>
  </r>
  <r>
    <x v="11"/>
    <x v="2"/>
    <x v="0"/>
    <n v="28812.447999999997"/>
    <n v="-1909.1659999999999"/>
    <n v="-13470"/>
    <n v="-13000"/>
    <n v="-24690"/>
    <n v="-53069.165999999997"/>
    <n v="-24256.718000000001"/>
    <n v="-0.8418832721190509"/>
    <n v="12"/>
    <x v="3"/>
  </r>
  <r>
    <x v="11"/>
    <x v="2"/>
    <x v="0"/>
    <n v="18302.41"/>
    <n v="-1200.759"/>
    <n v="-66640"/>
    <n v="-58220"/>
    <n v="-56170"/>
    <n v="-182230.75899999999"/>
    <n v="-163928.34899999999"/>
    <n v="-8.9566537412286138"/>
    <n v="12"/>
    <x v="3"/>
  </r>
  <r>
    <x v="11"/>
    <x v="2"/>
    <x v="0"/>
    <n v="124199.22899999999"/>
    <n v="-24823.168999999998"/>
    <n v="-106030"/>
    <n v="-60130"/>
    <n v="-15790"/>
    <n v="-206773.16899999999"/>
    <n v="-82573.94"/>
    <n v="-0.66485066505525581"/>
    <n v="12"/>
    <x v="3"/>
  </r>
  <r>
    <x v="11"/>
    <x v="2"/>
    <x v="0"/>
    <n v="72955.126999999993"/>
    <n v="-29567.460999999999"/>
    <n v="-92030"/>
    <n v="-49000"/>
    <n v="-50720"/>
    <n v="-221317.46100000001"/>
    <n v="-148362.33400000003"/>
    <n v="-2.0336107974974813"/>
    <n v="12"/>
    <x v="3"/>
  </r>
  <r>
    <x v="11"/>
    <x v="2"/>
    <x v="0"/>
    <n v="62555.345999999998"/>
    <n v="-35068.445999999996"/>
    <n v="-16930"/>
    <n v="-24720"/>
    <n v="-30870"/>
    <n v="-107588.446"/>
    <n v="-45033.1"/>
    <n v="-0.71989210962081485"/>
    <n v="12"/>
    <x v="3"/>
  </r>
  <r>
    <x v="11"/>
    <x v="2"/>
    <x v="0"/>
    <n v="195227.64799999999"/>
    <n v="-121989.70699999999"/>
    <n v="-12810"/>
    <n v="-84410"/>
    <n v="-64830"/>
    <n v="-284039.70699999999"/>
    <n v="-88812.059000000008"/>
    <n v="-0.45491537653519248"/>
    <n v="12"/>
    <x v="3"/>
  </r>
  <r>
    <x v="11"/>
    <x v="2"/>
    <x v="0"/>
    <n v="15268.161999999998"/>
    <n v="-11804.562"/>
    <n v="-22380"/>
    <n v="-92680"/>
    <n v="-21400"/>
    <n v="-148264.56200000001"/>
    <n v="-132996.4"/>
    <n v="-8.7107013928723056"/>
    <n v="12"/>
    <x v="3"/>
  </r>
  <r>
    <x v="11"/>
    <x v="2"/>
    <x v="0"/>
    <n v="1491857.7099999997"/>
    <n v="-472468.92699999997"/>
    <n v="-18000"/>
    <n v="-83430"/>
    <n v="-62470"/>
    <n v="-636368.92699999991"/>
    <n v="855488.78299999982"/>
    <n v="0.57343859086936644"/>
    <n v="12"/>
    <x v="3"/>
  </r>
  <r>
    <x v="11"/>
    <x v="2"/>
    <x v="0"/>
    <n v="78458.904999999984"/>
    <n v="-269369.49199999997"/>
    <n v="-32530"/>
    <n v="-81100"/>
    <n v="-64900"/>
    <n v="-447899.49199999997"/>
    <n v="-369440.587"/>
    <n v="-4.7087145429827251"/>
    <n v="12"/>
    <x v="3"/>
  </r>
  <r>
    <x v="11"/>
    <x v="2"/>
    <x v="0"/>
    <n v="480234.83899999998"/>
    <n v="-170290.49099999998"/>
    <n v="-54310"/>
    <n v="-41620"/>
    <n v="-77720"/>
    <n v="-343940.49099999998"/>
    <n v="136294.348"/>
    <n v="0.28380770600443672"/>
    <n v="12"/>
    <x v="3"/>
  </r>
  <r>
    <x v="11"/>
    <x v="2"/>
    <x v="0"/>
    <n v="219276.46300000002"/>
    <n v="-80277.070999999996"/>
    <n v="-17710"/>
    <n v="-27450"/>
    <n v="-22260"/>
    <n v="-147697.071"/>
    <n v="71579.392000000022"/>
    <n v="0.32643445183626485"/>
    <n v="12"/>
    <x v="3"/>
  </r>
  <r>
    <x v="11"/>
    <x v="2"/>
    <x v="0"/>
    <n v="484419.04699999996"/>
    <n v="-173141.5"/>
    <n v="-72590"/>
    <n v="-37300"/>
    <n v="-17140"/>
    <n v="-300171.5"/>
    <n v="184247.54699999996"/>
    <n v="0.38034744533899384"/>
    <n v="12"/>
    <x v="3"/>
  </r>
  <r>
    <x v="11"/>
    <x v="2"/>
    <x v="0"/>
    <n v="113390.76699999999"/>
    <n v="-61443.459000000003"/>
    <n v="-19740"/>
    <n v="-38870"/>
    <n v="-69340"/>
    <n v="-189393.459"/>
    <n v="-76002.69200000001"/>
    <n v="-0.67027231591087144"/>
    <n v="12"/>
    <x v="3"/>
  </r>
  <r>
    <x v="11"/>
    <x v="2"/>
    <x v="0"/>
    <n v="55857.991000000002"/>
    <n v="-31700.465999999997"/>
    <n v="-100890"/>
    <n v="-74640"/>
    <n v="-60290"/>
    <n v="-267520.46600000001"/>
    <n v="-211662.47500000001"/>
    <n v="-3.7892962351617694"/>
    <n v="12"/>
    <x v="3"/>
  </r>
  <r>
    <x v="11"/>
    <x v="2"/>
    <x v="0"/>
    <n v="1157181.746"/>
    <n v="-46765.067999999999"/>
    <n v="-88060"/>
    <n v="-35780"/>
    <n v="-102840"/>
    <n v="-273445.06799999997"/>
    <n v="883736.67800000007"/>
    <n v="0.76369738898387363"/>
    <n v="12"/>
    <x v="3"/>
  </r>
  <r>
    <x v="11"/>
    <x v="2"/>
    <x v="0"/>
    <n v="19085.849999999999"/>
    <n v="-19126.470999999998"/>
    <n v="-55550"/>
    <n v="-59010"/>
    <n v="-26090"/>
    <n v="-159776.47099999999"/>
    <n v="-140690.62099999998"/>
    <n v="-7.3714621565190965"/>
    <n v="12"/>
    <x v="3"/>
  </r>
  <r>
    <x v="11"/>
    <x v="2"/>
    <x v="0"/>
    <n v="70092.812999999995"/>
    <n v="-11214.048999999999"/>
    <n v="-86860"/>
    <n v="-65570"/>
    <n v="-72280"/>
    <n v="-235924.049"/>
    <n v="-165831.236"/>
    <n v="-2.3658807358751606"/>
    <n v="12"/>
    <x v="3"/>
  </r>
  <r>
    <x v="11"/>
    <x v="2"/>
    <x v="0"/>
    <n v="19631.520999999997"/>
    <n v="-3501.1550000000002"/>
    <n v="-14730"/>
    <n v="-17780"/>
    <n v="-67030"/>
    <n v="-103041.155"/>
    <n v="-83409.634000000005"/>
    <n v="-4.2487606538484721"/>
    <n v="12"/>
    <x v="3"/>
  </r>
  <r>
    <x v="11"/>
    <x v="2"/>
    <x v="1"/>
    <n v="154803.15199999997"/>
    <n v="-34252.140999999996"/>
    <n v="-69700"/>
    <n v="-78630"/>
    <n v="-106530"/>
    <n v="-289112.141"/>
    <n v="-134308.98900000003"/>
    <n v="-0.86761146181312931"/>
    <n v="12"/>
    <x v="3"/>
  </r>
  <r>
    <x v="11"/>
    <x v="2"/>
    <x v="2"/>
    <n v="241231.557"/>
    <n v="-21380.94"/>
    <n v="-31230"/>
    <n v="-47390"/>
    <n v="-103910"/>
    <n v="-203910.94"/>
    <n v="37320.616999999998"/>
    <n v="0.15470868514934802"/>
    <n v="12"/>
    <x v="3"/>
  </r>
  <r>
    <x v="11"/>
    <x v="2"/>
    <x v="0"/>
    <n v="365000.89499999996"/>
    <n v="-61869.415999999997"/>
    <n v="-76790"/>
    <n v="-104240"/>
    <n v="-107150"/>
    <n v="-350049.41599999997"/>
    <n v="14951.478999999992"/>
    <n v="4.0962855721216773E-2"/>
    <n v="12"/>
    <x v="3"/>
  </r>
  <r>
    <x v="11"/>
    <x v="2"/>
    <x v="0"/>
    <n v="293598.39600000001"/>
    <n v="-33496.245999999999"/>
    <n v="-79720"/>
    <n v="-16580"/>
    <n v="-19720"/>
    <n v="-149516.24599999998"/>
    <n v="144082.15000000002"/>
    <n v="0.4907456987605614"/>
    <n v="12"/>
    <x v="3"/>
  </r>
  <r>
    <x v="11"/>
    <x v="2"/>
    <x v="0"/>
    <n v="223452.29199999999"/>
    <n v="-29873.109"/>
    <n v="-88540"/>
    <n v="-90590"/>
    <n v="-62590"/>
    <n v="-271593.109"/>
    <n v="-48140.81700000001"/>
    <n v="-0.21544114212979301"/>
    <n v="12"/>
    <x v="3"/>
  </r>
  <r>
    <x v="11"/>
    <x v="2"/>
    <x v="0"/>
    <n v="2039556.281"/>
    <n v="-106337.77699999999"/>
    <n v="-33130"/>
    <n v="-62040"/>
    <n v="-108120"/>
    <n v="-309627.777"/>
    <n v="1729928.504"/>
    <n v="0.84818865756026662"/>
    <n v="12"/>
    <x v="3"/>
  </r>
  <r>
    <x v="11"/>
    <x v="2"/>
    <x v="0"/>
    <n v="9522376.1359999999"/>
    <n v="-561293.62099999993"/>
    <n v="-105590"/>
    <n v="-17570"/>
    <n v="-75260"/>
    <n v="-759713.62099999993"/>
    <n v="8762662.5150000006"/>
    <n v="0.92021806215700197"/>
    <n v="12"/>
    <x v="3"/>
  </r>
  <r>
    <x v="11"/>
    <x v="2"/>
    <x v="1"/>
    <n v="88864.51"/>
    <n v="-37308.502"/>
    <n v="-20780"/>
    <n v="-20260"/>
    <n v="-70800"/>
    <n v="-149148.50200000001"/>
    <n v="-60283.992000000013"/>
    <n v="-0.67838096445926521"/>
    <n v="12"/>
    <x v="3"/>
  </r>
  <r>
    <x v="11"/>
    <x v="2"/>
    <x v="2"/>
    <n v="64309.923999999999"/>
    <n v="-13896.631000000001"/>
    <n v="-48990"/>
    <n v="-77790"/>
    <n v="-13740"/>
    <n v="-154416.63099999999"/>
    <n v="-90106.706999999995"/>
    <n v="-1.401132226497422"/>
    <n v="12"/>
    <x v="3"/>
  </r>
  <r>
    <x v="11"/>
    <x v="2"/>
    <x v="0"/>
    <n v="1606778.523"/>
    <n v="-433810.59399999998"/>
    <n v="-87140"/>
    <n v="-49550"/>
    <n v="-84060"/>
    <n v="-654560.59400000004"/>
    <n v="952217.929"/>
    <n v="0.59262550212715281"/>
    <n v="12"/>
    <x v="3"/>
  </r>
  <r>
    <x v="11"/>
    <x v="2"/>
    <x v="0"/>
    <n v="3008.0889999999999"/>
    <n v="-153.797"/>
    <n v="-60160"/>
    <n v="-33370"/>
    <n v="-20240"/>
    <n v="-113923.79700000001"/>
    <n v="-110915.70800000001"/>
    <n v="-36.872482163925341"/>
    <n v="12"/>
    <x v="3"/>
  </r>
  <r>
    <x v="11"/>
    <x v="2"/>
    <x v="0"/>
    <n v="38649.393999999993"/>
    <n v="-696.62599999999998"/>
    <n v="-78100"/>
    <n v="-18940"/>
    <n v="-97420"/>
    <n v="-195156.62599999999"/>
    <n v="-156507.23199999999"/>
    <n v="-4.0494097268381495"/>
    <n v="12"/>
    <x v="3"/>
  </r>
  <r>
    <x v="11"/>
    <x v="2"/>
    <x v="1"/>
    <n v="837421.43099999998"/>
    <n v="-592481.35100000002"/>
    <n v="-19190"/>
    <n v="-81230"/>
    <n v="-101080"/>
    <n v="-793981.35100000002"/>
    <n v="43440.079999999958"/>
    <n v="5.1873618696534118E-2"/>
    <n v="12"/>
    <x v="3"/>
  </r>
  <r>
    <x v="11"/>
    <x v="2"/>
    <x v="2"/>
    <n v="229532.69499999998"/>
    <n v="-173952.14899999998"/>
    <n v="-42640"/>
    <n v="-54900"/>
    <n v="-69260"/>
    <n v="-340752.14899999998"/>
    <n v="-111219.454"/>
    <n v="-0.48454732777829324"/>
    <n v="12"/>
    <x v="3"/>
  </r>
  <r>
    <x v="11"/>
    <x v="2"/>
    <x v="0"/>
    <n v="70475.467999999993"/>
    <n v="-72538.948999999993"/>
    <n v="-27730"/>
    <n v="-68350"/>
    <n v="-28470"/>
    <n v="-197088.94899999999"/>
    <n v="-126613.481"/>
    <n v="-1.7965610529893894"/>
    <n v="12"/>
    <x v="3"/>
  </r>
  <r>
    <x v="11"/>
    <x v="2"/>
    <x v="0"/>
    <n v="74685.533999999985"/>
    <n v="-17581.360999999997"/>
    <n v="-57480"/>
    <n v="-70840"/>
    <n v="-32710"/>
    <n v="-178611.361"/>
    <n v="-103925.82700000002"/>
    <n v="-1.3915121367412335"/>
    <n v="12"/>
    <x v="3"/>
  </r>
  <r>
    <x v="11"/>
    <x v="2"/>
    <x v="1"/>
    <n v="1338521.9469999999"/>
    <n v="-677363.98099999991"/>
    <n v="-107480"/>
    <n v="-53720"/>
    <n v="-61690"/>
    <n v="-900253.98099999991"/>
    <n v="438267.96600000001"/>
    <n v="0.32742680609928021"/>
    <n v="12"/>
    <x v="3"/>
  </r>
  <r>
    <x v="11"/>
    <x v="2"/>
    <x v="2"/>
    <n v="68731.942999999999"/>
    <n v="-61621.112000000001"/>
    <n v="-97580"/>
    <n v="-37160"/>
    <n v="-70930"/>
    <n v="-267291.11200000002"/>
    <n v="-198559.16900000002"/>
    <n v="-2.8888921269110641"/>
    <n v="12"/>
    <x v="3"/>
  </r>
  <r>
    <x v="11"/>
    <x v="2"/>
    <x v="0"/>
    <n v="1996711.2479999999"/>
    <n v="-1878010.54"/>
    <n v="-65600"/>
    <n v="-21930"/>
    <n v="-49730"/>
    <n v="-2015270.54"/>
    <n v="-18559.292000000132"/>
    <n v="-9.2949303604063904E-3"/>
    <n v="12"/>
    <x v="3"/>
  </r>
  <r>
    <x v="11"/>
    <x v="2"/>
    <x v="0"/>
    <n v="1822178.0499999998"/>
    <n v="-412228.95699999999"/>
    <n v="-17420"/>
    <n v="-72170"/>
    <n v="-74920"/>
    <n v="-576738.95699999994"/>
    <n v="1245439.0929999999"/>
    <n v="0.68348924135048161"/>
    <n v="12"/>
    <x v="3"/>
  </r>
  <r>
    <x v="11"/>
    <x v="3"/>
    <x v="0"/>
    <n v="319686.19199999998"/>
    <n v="-22806.791000000001"/>
    <n v="-48770"/>
    <n v="-14810"/>
    <n v="-29760"/>
    <n v="-116146.791"/>
    <n v="203539.40099999998"/>
    <n v="0.63668499326364403"/>
    <n v="12"/>
    <x v="3"/>
  </r>
  <r>
    <x v="11"/>
    <x v="3"/>
    <x v="1"/>
    <n v="108693.31199999999"/>
    <n v="-112428.65199999999"/>
    <n v="-26050"/>
    <n v="-26000"/>
    <n v="-27940"/>
    <n v="-192418.652"/>
    <n v="-83725.340000000011"/>
    <n v="-0.77028971202938423"/>
    <n v="12"/>
    <x v="3"/>
  </r>
  <r>
    <x v="11"/>
    <x v="3"/>
    <x v="2"/>
    <n v="149596.49599999998"/>
    <n v="-217469.96599999999"/>
    <n v="-20090"/>
    <n v="-107340"/>
    <n v="-102100"/>
    <n v="-446999.96600000001"/>
    <n v="-297403.47000000003"/>
    <n v="-1.9880376743583623"/>
    <n v="12"/>
    <x v="3"/>
  </r>
  <r>
    <x v="11"/>
    <x v="3"/>
    <x v="3"/>
    <n v="791829.26199999987"/>
    <n v="-384597.75199999998"/>
    <n v="-49440"/>
    <n v="-76460"/>
    <n v="-30430"/>
    <n v="-540927.75199999998"/>
    <n v="250901.50999999989"/>
    <n v="0.31686314467120558"/>
    <n v="12"/>
    <x v="3"/>
  </r>
  <r>
    <x v="11"/>
    <x v="3"/>
    <x v="0"/>
    <n v="676353.25100000005"/>
    <n v="-606017.20899999992"/>
    <n v="-15360"/>
    <n v="-94650"/>
    <n v="-14250"/>
    <n v="-730277.20899999992"/>
    <n v="-53923.957999999868"/>
    <n v="-7.9727506181529184E-2"/>
    <n v="12"/>
    <x v="3"/>
  </r>
  <r>
    <x v="11"/>
    <x v="3"/>
    <x v="1"/>
    <n v="922619.17999999982"/>
    <n v="-632373.07699999993"/>
    <n v="-33780"/>
    <n v="-47690"/>
    <n v="-47230"/>
    <n v="-761073.07699999993"/>
    <n v="161546.10299999989"/>
    <n v="0.17509510587022473"/>
    <n v="12"/>
    <x v="3"/>
  </r>
  <r>
    <x v="11"/>
    <x v="3"/>
    <x v="2"/>
    <n v="305420.13599999994"/>
    <n v="-71696.400999999983"/>
    <n v="-102880"/>
    <n v="-43670"/>
    <n v="-74290"/>
    <n v="-292536.40099999995"/>
    <n v="12883.734999999986"/>
    <n v="4.2183646332997468E-2"/>
    <n v="12"/>
    <x v="3"/>
  </r>
  <r>
    <x v="11"/>
    <x v="3"/>
    <x v="3"/>
    <n v="88428.661999999997"/>
    <n v="-65551.457999999999"/>
    <n v="-69510"/>
    <n v="-20320"/>
    <n v="-53200"/>
    <n v="-208581.45799999998"/>
    <n v="-120152.79599999999"/>
    <n v="-1.358753975040355"/>
    <n v="12"/>
    <x v="3"/>
  </r>
  <r>
    <x v="11"/>
    <x v="3"/>
    <x v="0"/>
    <n v="3127174.4699999997"/>
    <n v="-3008484.486"/>
    <n v="-74240"/>
    <n v="-91000"/>
    <n v="-84690"/>
    <n v="-3258414.486"/>
    <n v="-131240.01600000029"/>
    <n v="-4.1967602786166361E-2"/>
    <n v="12"/>
    <x v="3"/>
  </r>
  <r>
    <x v="11"/>
    <x v="3"/>
    <x v="1"/>
    <n v="261566.01099999997"/>
    <n v="-255138.51999999996"/>
    <n v="-13810"/>
    <n v="-19640"/>
    <n v="-24320"/>
    <n v="-312908.51999999996"/>
    <n v="-51342.508999999991"/>
    <n v="-0.19628891691130312"/>
    <n v="12"/>
    <x v="3"/>
  </r>
  <r>
    <x v="11"/>
    <x v="3"/>
    <x v="2"/>
    <n v="3371937.1139999996"/>
    <n v="-81308.646999999983"/>
    <n v="-103100"/>
    <n v="-66400"/>
    <n v="-78720"/>
    <n v="-329528.647"/>
    <n v="3042408.4669999997"/>
    <n v="0.90227319316489485"/>
    <n v="12"/>
    <x v="3"/>
  </r>
  <r>
    <x v="11"/>
    <x v="3"/>
    <x v="3"/>
    <n v="-8506.8130000000001"/>
    <n v="-1439.76"/>
    <n v="-18970"/>
    <n v="-91900"/>
    <n v="-102670"/>
    <n v="-214979.76"/>
    <n v="-223486.573"/>
    <n v="26.271480635579977"/>
    <n v="12"/>
    <x v="3"/>
  </r>
  <r>
    <x v="11"/>
    <x v="3"/>
    <x v="0"/>
    <n v="-12973.114"/>
    <n v="-875.2589999999999"/>
    <n v="-28870"/>
    <n v="-57660"/>
    <n v="-102180"/>
    <n v="-189585.25899999999"/>
    <n v="-202558.37299999999"/>
    <n v="15.613704851433511"/>
    <n v="12"/>
    <x v="3"/>
  </r>
  <r>
    <x v="11"/>
    <x v="3"/>
    <x v="1"/>
    <n v="-90877.387999999992"/>
    <n v="-5355.0630000000001"/>
    <n v="-34780"/>
    <n v="-91240"/>
    <n v="-25060"/>
    <n v="-156435.06299999999"/>
    <n v="-247312.451"/>
    <n v="2.7213859953809414"/>
    <n v="12"/>
    <x v="3"/>
  </r>
  <r>
    <x v="11"/>
    <x v="3"/>
    <x v="2"/>
    <n v="1427709.15"/>
    <n v="-105290.871"/>
    <n v="-96560"/>
    <n v="-57330"/>
    <n v="-18630"/>
    <n v="-277810.87099999998"/>
    <n v="1149898.2789999999"/>
    <n v="0.80541493973054656"/>
    <n v="12"/>
    <x v="3"/>
  </r>
  <r>
    <x v="11"/>
    <x v="3"/>
    <x v="3"/>
    <n v="1724333.5269999998"/>
    <n v="-80460.59"/>
    <n v="-107910"/>
    <n v="-100030"/>
    <n v="-64570"/>
    <n v="-352970.58999999997"/>
    <n v="1371362.9369999999"/>
    <n v="0.79530028009482656"/>
    <n v="12"/>
    <x v="3"/>
  </r>
  <r>
    <x v="11"/>
    <x v="3"/>
    <x v="0"/>
    <n v="114431.09999999999"/>
    <n v="-207963.54599999997"/>
    <n v="-40960"/>
    <n v="-29050"/>
    <n v="-66190"/>
    <n v="-344163.54599999997"/>
    <n v="-229732.446"/>
    <n v="-2.0076049780173397"/>
    <n v="12"/>
    <x v="3"/>
  </r>
  <r>
    <x v="11"/>
    <x v="3"/>
    <x v="0"/>
    <n v="114788.09999999999"/>
    <n v="-207959.79399999997"/>
    <n v="-108020"/>
    <n v="-18680"/>
    <n v="-34650"/>
    <n v="-369309.79399999999"/>
    <n v="-254521.69400000002"/>
    <n v="-2.2173177707445286"/>
    <n v="12"/>
    <x v="3"/>
  </r>
  <r>
    <x v="11"/>
    <x v="3"/>
    <x v="1"/>
    <n v="114439.5"/>
    <n v="-207957.46299999996"/>
    <n v="-43770"/>
    <n v="-104980"/>
    <n v="-26620"/>
    <n v="-383327.46299999999"/>
    <n v="-268887.96299999999"/>
    <n v="-2.3496079850051772"/>
    <n v="12"/>
    <x v="3"/>
  </r>
  <r>
    <x v="11"/>
    <x v="3"/>
    <x v="2"/>
    <n v="229666.49999999997"/>
    <n v="-416946.60699999996"/>
    <n v="-104530"/>
    <n v="-31060"/>
    <n v="-57250"/>
    <n v="-609786.60699999996"/>
    <n v="-380120.10699999996"/>
    <n v="-1.6550960066008757"/>
    <n v="12"/>
    <x v="3"/>
  </r>
  <r>
    <x v="11"/>
    <x v="3"/>
    <x v="0"/>
    <n v="78764.035000000003"/>
    <n v="-25583.648999999998"/>
    <n v="-18150"/>
    <n v="-99330"/>
    <n v="-33230"/>
    <n v="-176293.649"/>
    <n v="-97529.614000000001"/>
    <n v="-1.2382506051143773"/>
    <n v="12"/>
    <x v="3"/>
  </r>
  <r>
    <x v="11"/>
    <x v="3"/>
    <x v="1"/>
    <n v="2864.183"/>
    <n v="-1696.9540000000002"/>
    <n v="-106470"/>
    <n v="-16310"/>
    <n v="-74480"/>
    <n v="-198956.954"/>
    <n v="-196092.77100000001"/>
    <n v="-68.463771693358979"/>
    <n v="12"/>
    <x v="3"/>
  </r>
  <r>
    <x v="11"/>
    <x v="3"/>
    <x v="2"/>
    <n v="214242.68599999999"/>
    <n v="-169725.42300000001"/>
    <n v="-64030"/>
    <n v="-25820"/>
    <n v="-13660"/>
    <n v="-273235.42300000001"/>
    <n v="-58992.737000000023"/>
    <n v="-0.27535473019601719"/>
    <n v="12"/>
    <x v="3"/>
  </r>
  <r>
    <x v="11"/>
    <x v="3"/>
    <x v="0"/>
    <n v="200456.872"/>
    <n v="-161444.71"/>
    <n v="-35780"/>
    <n v="-13930"/>
    <n v="-53210"/>
    <n v="-264364.70999999996"/>
    <n v="-63907.83799999996"/>
    <n v="-0.31881091110710319"/>
    <n v="12"/>
    <x v="3"/>
  </r>
  <r>
    <x v="11"/>
    <x v="3"/>
    <x v="1"/>
    <n v="132449.20499999999"/>
    <n v="-238918.421"/>
    <n v="-105620"/>
    <n v="-32500"/>
    <n v="-87190"/>
    <n v="-464228.42099999997"/>
    <n v="-331779.21600000001"/>
    <n v="-2.5049543785483652"/>
    <n v="12"/>
    <x v="3"/>
  </r>
  <r>
    <x v="11"/>
    <x v="3"/>
    <x v="2"/>
    <n v="205044.68599999999"/>
    <n v="-448583.19099999999"/>
    <n v="-66160"/>
    <n v="-102630"/>
    <n v="-85360"/>
    <n v="-702733.19099999999"/>
    <n v="-497688.505"/>
    <n v="-2.4272197183398356"/>
    <n v="12"/>
    <x v="3"/>
  </r>
  <r>
    <x v="11"/>
    <x v="3"/>
    <x v="0"/>
    <n v="103035.51299999999"/>
    <n v="-56776.748"/>
    <n v="-99680"/>
    <n v="-52490"/>
    <n v="-73140"/>
    <n v="-282086.74800000002"/>
    <n v="-179051.23500000004"/>
    <n v="-1.737762348016844"/>
    <n v="12"/>
    <x v="3"/>
  </r>
  <r>
    <x v="11"/>
    <x v="3"/>
    <x v="0"/>
    <n v="9066.4279999999999"/>
    <n v="-7080.9340000000002"/>
    <n v="-97270"/>
    <n v="-75580"/>
    <n v="-64010"/>
    <n v="-243940.93400000001"/>
    <n v="-234874.50599999999"/>
    <n v="-25.905958333314949"/>
    <n v="12"/>
    <x v="3"/>
  </r>
  <r>
    <x v="11"/>
    <x v="3"/>
    <x v="0"/>
    <n v="70636.993000000002"/>
    <n v="-38372.564999999995"/>
    <n v="-31490"/>
    <n v="-17400"/>
    <n v="-67510"/>
    <n v="-154772.565"/>
    <n v="-84135.572"/>
    <n v="-1.1910978713377565"/>
    <n v="12"/>
    <x v="3"/>
  </r>
  <r>
    <x v="11"/>
    <x v="3"/>
    <x v="0"/>
    <n v="166998.41199999998"/>
    <n v="-97769.286999999997"/>
    <n v="-26660"/>
    <n v="-82090"/>
    <n v="-45910"/>
    <n v="-252429.28700000001"/>
    <n v="-85430.875000000029"/>
    <n v="-0.51156699022982344"/>
    <n v="12"/>
    <x v="3"/>
  </r>
  <r>
    <x v="11"/>
    <x v="3"/>
    <x v="0"/>
    <n v="248907.323"/>
    <n v="-541781.55499999993"/>
    <n v="-14560"/>
    <n v="-42570"/>
    <n v="-32850"/>
    <n v="-631761.55499999993"/>
    <n v="-382854.23199999996"/>
    <n v="-1.5381396874369981"/>
    <n v="12"/>
    <x v="3"/>
  </r>
  <r>
    <x v="11"/>
    <x v="3"/>
    <x v="0"/>
    <n v="142305.30299999999"/>
    <n v="-89911.591"/>
    <n v="-22420"/>
    <n v="-24670"/>
    <n v="-25040"/>
    <n v="-162041.59100000001"/>
    <n v="-19736.28800000003"/>
    <n v="-0.13868975775273837"/>
    <n v="12"/>
    <x v="3"/>
  </r>
  <r>
    <x v="11"/>
    <x v="3"/>
    <x v="0"/>
    <n v="19432.231"/>
    <n v="-15608.942999999999"/>
    <n v="-16400"/>
    <n v="-57760"/>
    <n v="-61370"/>
    <n v="-151138.943"/>
    <n v="-131706.712"/>
    <n v="-6.7777452830814946"/>
    <n v="12"/>
    <x v="3"/>
  </r>
  <r>
    <x v="11"/>
    <x v="3"/>
    <x v="0"/>
    <n v="35252.727999999996"/>
    <n v="-37708.299999999996"/>
    <n v="-42190"/>
    <n v="-16690"/>
    <n v="-87330"/>
    <n v="-183918.3"/>
    <n v="-148665.57199999999"/>
    <n v="-4.2171366709549405"/>
    <n v="12"/>
    <x v="3"/>
  </r>
  <r>
    <x v="11"/>
    <x v="3"/>
    <x v="0"/>
    <n v="16775.093999999997"/>
    <n v="-15858.030999999997"/>
    <n v="-66070"/>
    <n v="-47120"/>
    <n v="-107930"/>
    <n v="-236978.03099999999"/>
    <n v="-220202.93699999998"/>
    <n v="-13.126778127144922"/>
    <n v="12"/>
    <x v="3"/>
  </r>
  <r>
    <x v="11"/>
    <x v="3"/>
    <x v="0"/>
    <n v="347115.41899999999"/>
    <n v="-71462.306999999986"/>
    <n v="-49750"/>
    <n v="-35310"/>
    <n v="-54570"/>
    <n v="-211092.30699999997"/>
    <n v="136023.11200000002"/>
    <n v="0.39186709824607369"/>
    <n v="12"/>
    <x v="3"/>
  </r>
  <r>
    <x v="11"/>
    <x v="3"/>
    <x v="0"/>
    <n v="18104.786"/>
    <n v="-22930.900999999998"/>
    <n v="-99290"/>
    <n v="-98570"/>
    <n v="-46920"/>
    <n v="-267710.90100000001"/>
    <n v="-249606.11500000002"/>
    <n v="-13.786747603644695"/>
    <n v="12"/>
    <x v="3"/>
  </r>
  <r>
    <x v="11"/>
    <x v="3"/>
    <x v="0"/>
    <n v="51442.845999999998"/>
    <n v="-23123.31"/>
    <n v="-19930"/>
    <n v="-96160"/>
    <n v="-59660"/>
    <n v="-198873.31"/>
    <n v="-147430.46400000001"/>
    <n v="-2.8659080020572736"/>
    <n v="12"/>
    <x v="3"/>
  </r>
  <r>
    <x v="11"/>
    <x v="3"/>
    <x v="0"/>
    <n v="60143.229999999989"/>
    <n v="-94185.188999999984"/>
    <n v="-85140"/>
    <n v="-81850"/>
    <n v="-12980"/>
    <n v="-274155.18900000001"/>
    <n v="-214011.95900000003"/>
    <n v="-3.5583715573639805"/>
    <n v="12"/>
    <x v="3"/>
  </r>
  <r>
    <x v="11"/>
    <x v="3"/>
    <x v="0"/>
    <n v="412098.58199999999"/>
    <n v="-166862.88499999998"/>
    <n v="-91130"/>
    <n v="-33770"/>
    <n v="-23160"/>
    <n v="-314922.88500000001"/>
    <n v="97175.696999999986"/>
    <n v="0.23580691913179158"/>
    <n v="12"/>
    <x v="3"/>
  </r>
  <r>
    <x v="11"/>
    <x v="3"/>
    <x v="0"/>
    <n v="32320.042999999998"/>
    <n v="-88400.857999999993"/>
    <n v="-106930"/>
    <n v="-65820"/>
    <n v="-15520"/>
    <n v="-276670.85800000001"/>
    <n v="-244350.815"/>
    <n v="-7.5603493163669375"/>
    <n v="12"/>
    <x v="3"/>
  </r>
  <r>
    <x v="11"/>
    <x v="3"/>
    <x v="0"/>
    <n v="295844.26199999999"/>
    <n v="-134990.44999999998"/>
    <n v="-28840"/>
    <n v="-42460"/>
    <n v="-85700"/>
    <n v="-291990.44999999995"/>
    <n v="3853.8120000000345"/>
    <n v="1.3026488916658571E-2"/>
    <n v="12"/>
    <x v="3"/>
  </r>
  <r>
    <x v="11"/>
    <x v="3"/>
    <x v="0"/>
    <n v="164181.56299999999"/>
    <n v="-211411.34"/>
    <n v="-91900"/>
    <n v="-96810"/>
    <n v="-67010"/>
    <n v="-467131.33999999997"/>
    <n v="-302949.777"/>
    <n v="-1.8452119194406744"/>
    <n v="12"/>
    <x v="3"/>
  </r>
  <r>
    <x v="11"/>
    <x v="3"/>
    <x v="0"/>
    <n v="81100.516000000003"/>
    <n v="-108704.442"/>
    <n v="-83510"/>
    <n v="-99250"/>
    <n v="-79950"/>
    <n v="-371414.44199999998"/>
    <n v="-290313.92599999998"/>
    <n v="-3.5796803808251969"/>
    <n v="12"/>
    <x v="3"/>
  </r>
  <r>
    <x v="11"/>
    <x v="3"/>
    <x v="0"/>
    <n v="57114.96"/>
    <n v="-77117.585999999996"/>
    <n v="-21260"/>
    <n v="-43240"/>
    <n v="-73150"/>
    <n v="-214767.58600000001"/>
    <n v="-157652.62600000002"/>
    <n v="-2.7602685180905322"/>
    <n v="12"/>
    <x v="3"/>
  </r>
  <r>
    <x v="11"/>
    <x v="3"/>
    <x v="0"/>
    <n v="321237.86799999996"/>
    <n v="-78847.153000000006"/>
    <n v="-59570"/>
    <n v="-86280"/>
    <n v="-28800"/>
    <n v="-253497.15299999999"/>
    <n v="67740.714999999967"/>
    <n v="0.21087400256310995"/>
    <n v="12"/>
    <x v="3"/>
  </r>
  <r>
    <x v="11"/>
    <x v="3"/>
    <x v="0"/>
    <n v="192382.07799999998"/>
    <n v="-61410.824999999997"/>
    <n v="-53870"/>
    <n v="-57400"/>
    <n v="-40260"/>
    <n v="-212940.82500000001"/>
    <n v="-20558.747000000032"/>
    <n v="-0.1068641487488249"/>
    <n v="12"/>
    <x v="3"/>
  </r>
  <r>
    <x v="11"/>
    <x v="3"/>
    <x v="0"/>
    <n v="540171.90500000003"/>
    <n v="-712058.38199999998"/>
    <n v="-95530"/>
    <n v="-34550"/>
    <n v="-13920"/>
    <n v="-856058.38199999998"/>
    <n v="-315886.47699999996"/>
    <n v="-0.58478879422653407"/>
    <n v="12"/>
    <x v="3"/>
  </r>
  <r>
    <x v="11"/>
    <x v="3"/>
    <x v="0"/>
    <n v="460573.04299999995"/>
    <n v="-611869.11099999992"/>
    <n v="-18240"/>
    <n v="-23440"/>
    <n v="-53820"/>
    <n v="-707369.11099999992"/>
    <n v="-246796.06799999997"/>
    <n v="-0.53584566389831023"/>
    <n v="12"/>
    <x v="3"/>
  </r>
  <r>
    <x v="11"/>
    <x v="3"/>
    <x v="0"/>
    <n v="403938.80799999996"/>
    <n v="-532947.82099999988"/>
    <n v="-66380"/>
    <n v="-103480"/>
    <n v="-52440"/>
    <n v="-755247.82099999988"/>
    <n v="-351309.01299999992"/>
    <n v="-0.86970849555014762"/>
    <n v="12"/>
    <x v="3"/>
  </r>
  <r>
    <x v="11"/>
    <x v="3"/>
    <x v="0"/>
    <n v="458933.46799999999"/>
    <n v="-611384.3189999999"/>
    <n v="-33530"/>
    <n v="-31800"/>
    <n v="-62040"/>
    <n v="-738754.3189999999"/>
    <n v="-279820.85099999991"/>
    <n v="-0.60971986248777987"/>
    <n v="12"/>
    <x v="3"/>
  </r>
  <r>
    <x v="11"/>
    <x v="3"/>
    <x v="0"/>
    <n v="319881.21199999994"/>
    <n v="-428121.72200000001"/>
    <n v="-42360"/>
    <n v="-70070"/>
    <n v="-83430"/>
    <n v="-623981.72200000007"/>
    <n v="-304100.51000000013"/>
    <n v="-0.95066699322122172"/>
    <n v="12"/>
    <x v="3"/>
  </r>
  <r>
    <x v="11"/>
    <x v="3"/>
    <x v="1"/>
    <n v="85351.468999999997"/>
    <n v="-117734.35799999999"/>
    <n v="-29350"/>
    <n v="-88120"/>
    <n v="-37700"/>
    <n v="-272904.35800000001"/>
    <n v="-187552.88900000002"/>
    <n v="-2.1974184064717157"/>
    <n v="12"/>
    <x v="3"/>
  </r>
  <r>
    <x v="11"/>
    <x v="3"/>
    <x v="2"/>
    <n v="60875.92"/>
    <n v="-85484.608999999997"/>
    <n v="-12940"/>
    <n v="-82660"/>
    <n v="-38260"/>
    <n v="-219344.609"/>
    <n v="-158468.68900000001"/>
    <n v="-2.6031424083611387"/>
    <n v="12"/>
    <x v="3"/>
  </r>
  <r>
    <x v="11"/>
    <x v="3"/>
    <x v="0"/>
    <n v="68541.325999999986"/>
    <n v="-88170.956999999995"/>
    <n v="-83650"/>
    <n v="-105560"/>
    <n v="-101090"/>
    <n v="-378470.95699999999"/>
    <n v="-309929.63099999999"/>
    <n v="-4.5217921666703687"/>
    <n v="12"/>
    <x v="3"/>
  </r>
  <r>
    <x v="11"/>
    <x v="3"/>
    <x v="0"/>
    <n v="124015.073"/>
    <n v="-172363.54799999998"/>
    <n v="-17600"/>
    <n v="-96860"/>
    <n v="-35990"/>
    <n v="-322813.54799999995"/>
    <n v="-198798.47499999995"/>
    <n v="-1.6030186508054545"/>
    <n v="12"/>
    <x v="3"/>
  </r>
  <r>
    <x v="11"/>
    <x v="3"/>
    <x v="0"/>
    <n v="60741.52"/>
    <n v="-84501.318999999989"/>
    <n v="-35450"/>
    <n v="-73320"/>
    <n v="-27210"/>
    <n v="-220481.31899999999"/>
    <n v="-159739.799"/>
    <n v="-2.6298288057328825"/>
    <n v="12"/>
    <x v="3"/>
  </r>
  <r>
    <x v="11"/>
    <x v="3"/>
    <x v="0"/>
    <n v="104379.51299999999"/>
    <n v="-136805.51499999998"/>
    <n v="-105730"/>
    <n v="-62080"/>
    <n v="-25130"/>
    <n v="-329745.51500000001"/>
    <n v="-225366.00200000004"/>
    <n v="-2.1591018727975868"/>
    <n v="12"/>
    <x v="3"/>
  </r>
  <r>
    <x v="11"/>
    <x v="3"/>
    <x v="0"/>
    <n v="56522.031999999992"/>
    <n v="-74675.971999999994"/>
    <n v="-26150"/>
    <n v="-93040"/>
    <n v="-28410"/>
    <n v="-222275.97200000001"/>
    <n v="-165753.94"/>
    <n v="-2.932554512548311"/>
    <n v="12"/>
    <x v="3"/>
  </r>
  <r>
    <x v="11"/>
    <x v="3"/>
    <x v="1"/>
    <n v="60578.489999999991"/>
    <n v="-76107.555999999997"/>
    <n v="-37610"/>
    <n v="-73950"/>
    <n v="-63280"/>
    <n v="-250947.55599999998"/>
    <n v="-190369.06599999999"/>
    <n v="-3.1425191681073601"/>
    <n v="12"/>
    <x v="3"/>
  </r>
  <r>
    <x v="11"/>
    <x v="3"/>
    <x v="2"/>
    <n v="36096.724999999999"/>
    <n v="-45544.260999999999"/>
    <n v="-98000"/>
    <n v="-95770"/>
    <n v="-28610"/>
    <n v="-267924.261"/>
    <n v="-231827.53599999999"/>
    <n v="-6.4223980430357601"/>
    <n v="12"/>
    <x v="3"/>
  </r>
  <r>
    <x v="11"/>
    <x v="3"/>
    <x v="0"/>
    <n v="61286.056999999993"/>
    <n v="-77326.36099999999"/>
    <n v="-90850"/>
    <n v="-93790"/>
    <n v="-92470"/>
    <n v="-354436.36099999998"/>
    <n v="-293150.304"/>
    <n v="-4.7833115450713368"/>
    <n v="12"/>
    <x v="3"/>
  </r>
  <r>
    <x v="11"/>
    <x v="3"/>
    <x v="0"/>
    <n v="478363.82999999996"/>
    <n v="-470273.05499999999"/>
    <n v="-45110"/>
    <n v="-85090"/>
    <n v="-55980"/>
    <n v="-656453.05499999993"/>
    <n v="-178089.22499999998"/>
    <n v="-0.37228823299621128"/>
    <n v="12"/>
    <x v="3"/>
  </r>
  <r>
    <x v="11"/>
    <x v="3"/>
    <x v="0"/>
    <n v="2195305.2450000001"/>
    <n v="-228233.40399999998"/>
    <n v="-84760"/>
    <n v="-92410"/>
    <n v="-23150"/>
    <n v="-428553.40399999998"/>
    <n v="1766751.841"/>
    <n v="0.80478641638739401"/>
    <n v="12"/>
    <x v="3"/>
  </r>
  <r>
    <x v="11"/>
    <x v="3"/>
    <x v="1"/>
    <n v="209826.071"/>
    <n v="-133590.345"/>
    <n v="-87250"/>
    <n v="-35710"/>
    <n v="-53710"/>
    <n v="-310260.34499999997"/>
    <n v="-100434.27399999998"/>
    <n v="-0.47865488555042324"/>
    <n v="12"/>
    <x v="3"/>
  </r>
  <r>
    <x v="11"/>
    <x v="3"/>
    <x v="2"/>
    <n v="114240.29400000001"/>
    <n v="-23153.808999999994"/>
    <n v="-60640"/>
    <n v="-60840"/>
    <n v="-84930"/>
    <n v="-229563.80900000001"/>
    <n v="-115323.515"/>
    <n v="-1.0094819521385334"/>
    <n v="12"/>
    <x v="3"/>
  </r>
  <r>
    <x v="11"/>
    <x v="3"/>
    <x v="0"/>
    <n v="61561.387999999992"/>
    <n v="-64668.323999999993"/>
    <n v="-34910"/>
    <n v="-25790"/>
    <n v="-75880"/>
    <n v="-201248.32399999999"/>
    <n v="-139686.93599999999"/>
    <n v="-2.2690673576105853"/>
    <n v="12"/>
    <x v="3"/>
  </r>
  <r>
    <x v="11"/>
    <x v="3"/>
    <x v="0"/>
    <n v="19986.770999999997"/>
    <n v="-5477.6679999999997"/>
    <n v="-84100"/>
    <n v="-105730"/>
    <n v="-87480"/>
    <n v="-282787.66800000001"/>
    <n v="-262800.897"/>
    <n v="-13.148742085452424"/>
    <n v="12"/>
    <x v="3"/>
  </r>
  <r>
    <x v="11"/>
    <x v="3"/>
    <x v="1"/>
    <n v="128303.02099999999"/>
    <n v="-23853.346999999998"/>
    <n v="-45790"/>
    <n v="-31300"/>
    <n v="-94040"/>
    <n v="-194983.34700000001"/>
    <n v="-66680.326000000015"/>
    <n v="-0.51970971127795984"/>
    <n v="12"/>
    <x v="3"/>
  </r>
  <r>
    <x v="11"/>
    <x v="3"/>
    <x v="2"/>
    <n v="39840.282999999996"/>
    <n v="-26889.925999999999"/>
    <n v="-33510"/>
    <n v="-39200"/>
    <n v="-100200"/>
    <n v="-199799.92600000001"/>
    <n v="-159959.64300000001"/>
    <n v="-4.0150227597529877"/>
    <n v="12"/>
    <x v="3"/>
  </r>
  <r>
    <x v="11"/>
    <x v="3"/>
    <x v="0"/>
    <n v="208187.99399999998"/>
    <n v="-94286.457999999999"/>
    <n v="-65980"/>
    <n v="-22370"/>
    <n v="-45870"/>
    <n v="-228506.45799999998"/>
    <n v="-20318.464000000007"/>
    <n v="-9.7596713478107722E-2"/>
    <n v="12"/>
    <x v="3"/>
  </r>
  <r>
    <x v="11"/>
    <x v="3"/>
    <x v="0"/>
    <n v="245058.065"/>
    <n v="-52719.009000000005"/>
    <n v="-30560"/>
    <n v="-89480"/>
    <n v="-44510"/>
    <n v="-217269.00900000002"/>
    <n v="27789.055999999982"/>
    <n v="0.11339784307853726"/>
    <n v="12"/>
    <x v="3"/>
  </r>
  <r>
    <x v="11"/>
    <x v="3"/>
    <x v="0"/>
    <n v="303403.891"/>
    <n v="-46012.714999999997"/>
    <n v="-80610"/>
    <n v="-31970"/>
    <n v="-63750"/>
    <n v="-222342.715"/>
    <n v="81061.176000000007"/>
    <n v="0.26717249977522539"/>
    <n v="12"/>
    <x v="3"/>
  </r>
  <r>
    <x v="11"/>
    <x v="3"/>
    <x v="1"/>
    <n v="36988.133000000002"/>
    <n v="-9830.0720000000001"/>
    <n v="-44080"/>
    <n v="-31270"/>
    <n v="-66350"/>
    <n v="-151530.07199999999"/>
    <n v="-114541.93899999998"/>
    <n v="-3.0967212916640041"/>
    <n v="12"/>
    <x v="3"/>
  </r>
  <r>
    <x v="11"/>
    <x v="3"/>
    <x v="2"/>
    <n v="610076.69799999997"/>
    <n v="-61538.511999999995"/>
    <n v="-37260"/>
    <n v="-67840"/>
    <n v="-83040"/>
    <n v="-249678.51199999999"/>
    <n v="360398.18599999999"/>
    <n v="0.59074242170121372"/>
    <n v="12"/>
    <x v="3"/>
  </r>
  <r>
    <x v="11"/>
    <x v="3"/>
    <x v="3"/>
    <n v="25678.632000000001"/>
    <n v="-47231.554999999993"/>
    <n v="-25570"/>
    <n v="-48150"/>
    <n v="-20550"/>
    <n v="-141501.55499999999"/>
    <n v="-115822.923"/>
    <n v="-4.51047871241739"/>
    <n v="12"/>
    <x v="3"/>
  </r>
  <r>
    <x v="11"/>
    <x v="3"/>
    <x v="0"/>
    <n v="38475.912999999993"/>
    <n v="-21062.768999999997"/>
    <n v="-32330"/>
    <n v="-26420"/>
    <n v="-78770"/>
    <n v="-158582.769"/>
    <n v="-120106.856"/>
    <n v="-3.1216115911271558"/>
    <n v="12"/>
    <x v="3"/>
  </r>
  <r>
    <x v="11"/>
    <x v="3"/>
    <x v="1"/>
    <n v="76298.858999999997"/>
    <n v="-7902.8249999999998"/>
    <n v="-86860"/>
    <n v="-69630"/>
    <n v="-72220"/>
    <n v="-236612.82500000001"/>
    <n v="-160313.96600000001"/>
    <n v="-2.1011318924179458"/>
    <n v="12"/>
    <x v="3"/>
  </r>
  <r>
    <x v="11"/>
    <x v="3"/>
    <x v="2"/>
    <n v="138769.58199999999"/>
    <n v="-11058.816999999999"/>
    <n v="-33410"/>
    <n v="-99800"/>
    <n v="-100260"/>
    <n v="-244528.81700000001"/>
    <n v="-105759.23500000002"/>
    <n v="-0.76212116139400077"/>
    <n v="12"/>
    <x v="3"/>
  </r>
  <r>
    <x v="11"/>
    <x v="3"/>
    <x v="3"/>
    <n v="38889.858"/>
    <n v="-19395.131000000001"/>
    <n v="-39060"/>
    <n v="-73580"/>
    <n v="-55820"/>
    <n v="-187855.13099999999"/>
    <n v="-148965.27299999999"/>
    <n v="-3.8304401368603607"/>
    <n v="12"/>
    <x v="3"/>
  </r>
  <r>
    <x v="11"/>
    <x v="3"/>
    <x v="0"/>
    <n v="132107.16399999999"/>
    <n v="-76401.142999999982"/>
    <n v="-28900"/>
    <n v="-16320"/>
    <n v="-45590"/>
    <n v="-167211.14299999998"/>
    <n v="-35103.978999999992"/>
    <n v="-0.26572350762143371"/>
    <n v="12"/>
    <x v="3"/>
  </r>
  <r>
    <x v="11"/>
    <x v="3"/>
    <x v="1"/>
    <n v="119223.25799999999"/>
    <n v="-68616.491999999998"/>
    <n v="-91240"/>
    <n v="-96190"/>
    <n v="-46360"/>
    <n v="-302406.49199999997"/>
    <n v="-183183.234"/>
    <n v="-1.5364723047578519"/>
    <n v="12"/>
    <x v="3"/>
  </r>
  <r>
    <x v="11"/>
    <x v="3"/>
    <x v="2"/>
    <n v="1505292.3759999999"/>
    <n v="-405161.77799999993"/>
    <n v="-25860"/>
    <n v="-106850"/>
    <n v="-46430"/>
    <n v="-584301.77799999993"/>
    <n v="920990.598"/>
    <n v="0.611835024666331"/>
    <n v="12"/>
    <x v="3"/>
  </r>
  <r>
    <x v="11"/>
    <x v="3"/>
    <x v="3"/>
    <n v="242222.84099999999"/>
    <n v="-139886.41799999998"/>
    <n v="-16940"/>
    <n v="-64170"/>
    <n v="-106910"/>
    <n v="-327906.41799999995"/>
    <n v="-85683.576999999961"/>
    <n v="-0.35373863441722231"/>
    <n v="12"/>
    <x v="3"/>
  </r>
  <r>
    <x v="11"/>
    <x v="3"/>
    <x v="0"/>
    <n v="479818.77299999999"/>
    <n v="-132892.592"/>
    <n v="-79050"/>
    <n v="-62770"/>
    <n v="-81850"/>
    <n v="-356562.592"/>
    <n v="123256.18099999998"/>
    <n v="0.25688069732944774"/>
    <n v="12"/>
    <x v="3"/>
  </r>
  <r>
    <x v="11"/>
    <x v="3"/>
    <x v="1"/>
    <n v="13262624.522"/>
    <n v="-65668.021999999997"/>
    <n v="-52140"/>
    <n v="-72030"/>
    <n v="-98190"/>
    <n v="-288028.022"/>
    <n v="12974596.5"/>
    <n v="0.97828272816423179"/>
    <n v="12"/>
    <x v="3"/>
  </r>
  <r>
    <x v="11"/>
    <x v="3"/>
    <x v="2"/>
    <n v="4200.9939999999997"/>
    <n v="-32.934999999999995"/>
    <n v="-76250"/>
    <n v="-56770"/>
    <n v="-99730"/>
    <n v="-232782.935"/>
    <n v="-228581.94099999999"/>
    <n v="-54.41139430334821"/>
    <n v="12"/>
    <x v="3"/>
  </r>
  <r>
    <x v="11"/>
    <x v="3"/>
    <x v="3"/>
    <n v="1021642.9859999999"/>
    <n v="-608577.54999999993"/>
    <n v="-23380"/>
    <n v="-67080"/>
    <n v="-80430"/>
    <n v="-779467.54999999993"/>
    <n v="242175.43599999999"/>
    <n v="0.23704507280785073"/>
    <n v="12"/>
    <x v="3"/>
  </r>
  <r>
    <x v="11"/>
    <x v="3"/>
    <x v="0"/>
    <n v="905608.27"/>
    <n v="-243781.00599999999"/>
    <n v="-22380"/>
    <n v="-82730"/>
    <n v="-14040"/>
    <n v="-362931.00599999999"/>
    <n v="542677.26399999997"/>
    <n v="0.59924062310075854"/>
    <n v="12"/>
    <x v="3"/>
  </r>
  <r>
    <x v="11"/>
    <x v="3"/>
    <x v="0"/>
    <n v="799136.46399999992"/>
    <n v="-229181.49099999998"/>
    <n v="-35240"/>
    <n v="-85490"/>
    <n v="-59950"/>
    <n v="-409861.49099999998"/>
    <n v="389274.97299999994"/>
    <n v="0.48711952280530646"/>
    <n v="12"/>
    <x v="3"/>
  </r>
  <r>
    <x v="11"/>
    <x v="4"/>
    <x v="1"/>
    <n v="606357.56999999995"/>
    <n v="-56389.101999999999"/>
    <n v="-87800"/>
    <n v="-31440"/>
    <n v="-19070"/>
    <n v="-194699.10200000001"/>
    <n v="411658.46799999994"/>
    <n v="0.67890381577985404"/>
    <n v="12"/>
    <x v="3"/>
  </r>
  <r>
    <x v="11"/>
    <x v="4"/>
    <x v="2"/>
    <n v="2578934.7429999998"/>
    <n v="-2638161.3159999996"/>
    <n v="-32250"/>
    <n v="-98080"/>
    <n v="-25230"/>
    <n v="-2793721.3159999996"/>
    <n v="-214786.57299999986"/>
    <n v="-8.32849972582652E-2"/>
    <n v="12"/>
    <x v="3"/>
  </r>
  <r>
    <x v="11"/>
    <x v="4"/>
    <x v="0"/>
    <n v="28230.320999999996"/>
    <n v="-9830.0369999999984"/>
    <n v="-31820"/>
    <n v="-97290"/>
    <n v="-12650"/>
    <n v="-151590.03700000001"/>
    <n v="-123359.71600000001"/>
    <n v="-4.3697595928859618"/>
    <n v="12"/>
    <x v="3"/>
  </r>
  <r>
    <x v="11"/>
    <x v="4"/>
    <x v="1"/>
    <n v="81626.453999999998"/>
    <n v="-18721.374"/>
    <n v="-17170"/>
    <n v="-58760"/>
    <n v="-69010"/>
    <n v="-163661.37400000001"/>
    <n v="-82034.920000000013"/>
    <n v="-1.005004088502975"/>
    <n v="12"/>
    <x v="3"/>
  </r>
  <r>
    <x v="11"/>
    <x v="4"/>
    <x v="2"/>
    <n v="2362323.0329999998"/>
    <n v="-2014342.1269999999"/>
    <n v="-17060"/>
    <n v="-26590"/>
    <n v="-93420"/>
    <n v="-2151412.1269999999"/>
    <n v="210910.90599999996"/>
    <n v="8.928114531912959E-2"/>
    <n v="12"/>
    <x v="3"/>
  </r>
  <r>
    <x v="11"/>
    <x v="4"/>
    <x v="0"/>
    <n v="2076503.8769999999"/>
    <n v="-276716.93"/>
    <n v="-24830"/>
    <n v="-107090"/>
    <n v="-50480"/>
    <n v="-459116.93"/>
    <n v="1617386.9469999999"/>
    <n v="0.77889907402277392"/>
    <n v="12"/>
    <x v="3"/>
  </r>
  <r>
    <x v="11"/>
    <x v="4"/>
    <x v="1"/>
    <n v="1581066.27"/>
    <n v="-1227095.24"/>
    <n v="-71040"/>
    <n v="-70560"/>
    <n v="-68710"/>
    <n v="-1437405.24"/>
    <n v="143661.03000000003"/>
    <n v="9.086338297508556E-2"/>
    <n v="12"/>
    <x v="3"/>
  </r>
  <r>
    <x v="11"/>
    <x v="4"/>
    <x v="2"/>
    <n v="930391.48299999989"/>
    <n v="-627408.56499999994"/>
    <n v="-71860"/>
    <n v="-61490"/>
    <n v="-17210"/>
    <n v="-777968.56499999994"/>
    <n v="152422.91799999995"/>
    <n v="0.16382664801328578"/>
    <n v="12"/>
    <x v="3"/>
  </r>
  <r>
    <x v="11"/>
    <x v="4"/>
    <x v="0"/>
    <n v="1248453.1569999999"/>
    <n v="-839277.93599999999"/>
    <n v="-34930"/>
    <n v="-65190"/>
    <n v="-31630"/>
    <n v="-971027.93599999999"/>
    <n v="277425.2209999999"/>
    <n v="0.22221516237473052"/>
    <n v="12"/>
    <x v="3"/>
  </r>
  <r>
    <x v="11"/>
    <x v="4"/>
    <x v="0"/>
    <n v="51067.547999999995"/>
    <n v="-3900.1129999999998"/>
    <n v="-67580"/>
    <n v="-31020"/>
    <n v="-101760"/>
    <n v="-204260.11300000001"/>
    <n v="-153192.565"/>
    <n v="-2.9998026339545421"/>
    <n v="12"/>
    <x v="3"/>
  </r>
  <r>
    <x v="11"/>
    <x v="4"/>
    <x v="0"/>
    <n v="88832.505999999994"/>
    <n v="-6963.39"/>
    <n v="-62050"/>
    <n v="-59690"/>
    <n v="-35970"/>
    <n v="-164673.39000000001"/>
    <n v="-75840.88400000002"/>
    <n v="-0.85375148597068762"/>
    <n v="12"/>
    <x v="3"/>
  </r>
  <r>
    <x v="11"/>
    <x v="4"/>
    <x v="0"/>
    <n v="2366569.142"/>
    <n v="-1381865.709"/>
    <n v="-77980"/>
    <n v="-65810"/>
    <n v="-51620"/>
    <n v="-1577275.709"/>
    <n v="789293.43299999996"/>
    <n v="0.33351801094345546"/>
    <n v="12"/>
    <x v="3"/>
  </r>
  <r>
    <x v="11"/>
    <x v="4"/>
    <x v="0"/>
    <n v="1845969.237"/>
    <n v="-1515311.8260000001"/>
    <n v="-72570"/>
    <n v="-42130"/>
    <n v="-92660"/>
    <n v="-1722671.8260000001"/>
    <n v="123297.41099999985"/>
    <n v="6.6792776677242024E-2"/>
    <n v="12"/>
    <x v="3"/>
  </r>
  <r>
    <x v="11"/>
    <x v="4"/>
    <x v="0"/>
    <n v="1452737.6009999998"/>
    <n v="-1616905.2829999998"/>
    <n v="-15560"/>
    <n v="-92380"/>
    <n v="-92330"/>
    <n v="-1817175.2829999998"/>
    <n v="-364437.68200000003"/>
    <n v="-0.25086270345665823"/>
    <n v="12"/>
    <x v="3"/>
  </r>
  <r>
    <x v="11"/>
    <x v="4"/>
    <x v="0"/>
    <n v="2319443.6439999999"/>
    <n v="-1269900.814"/>
    <n v="-92920"/>
    <n v="-92990"/>
    <n v="-101660"/>
    <n v="-1557470.814"/>
    <n v="761972.82999999984"/>
    <n v="0.3285153454670442"/>
    <n v="12"/>
    <x v="3"/>
  </r>
  <r>
    <x v="11"/>
    <x v="4"/>
    <x v="0"/>
    <n v="-38814.726999999999"/>
    <n v="10023.040999999999"/>
    <n v="-98510"/>
    <n v="-102400"/>
    <n v="-86690"/>
    <n v="-277576.95899999997"/>
    <n v="-316391.68599999999"/>
    <n v="8.1513309626008699"/>
    <n v="12"/>
    <x v="3"/>
  </r>
  <r>
    <x v="11"/>
    <x v="4"/>
    <x v="0"/>
    <n v="9315.1169999999984"/>
    <n v="-2805.3339999999998"/>
    <n v="-108320"/>
    <n v="-55470"/>
    <n v="-68460"/>
    <n v="-235055.334"/>
    <n v="-225740.217"/>
    <n v="-24.233750043075148"/>
    <n v="12"/>
    <x v="3"/>
  </r>
  <r>
    <x v="11"/>
    <x v="4"/>
    <x v="0"/>
    <n v="199806.432"/>
    <n v="-41569.646999999997"/>
    <n v="-90900"/>
    <n v="-103480"/>
    <n v="-51650"/>
    <n v="-287599.647"/>
    <n v="-87793.214999999997"/>
    <n v="-0.43939133551016013"/>
    <n v="12"/>
    <x v="3"/>
  </r>
  <r>
    <x v="11"/>
    <x v="4"/>
    <x v="0"/>
    <n v="53842.543999999994"/>
    <n v="-9245.3479999999981"/>
    <n v="-20250"/>
    <n v="-96550"/>
    <n v="-17990"/>
    <n v="-144035.348"/>
    <n v="-90192.804000000004"/>
    <n v="-1.6751215172893765"/>
    <n v="12"/>
    <x v="3"/>
  </r>
  <r>
    <x v="11"/>
    <x v="4"/>
    <x v="0"/>
    <n v="484637.97899999993"/>
    <n v="-719016.69"/>
    <n v="-55390"/>
    <n v="-20650"/>
    <n v="-70130"/>
    <n v="-865186.69"/>
    <n v="-380548.71100000001"/>
    <n v="-0.78522263522397218"/>
    <n v="12"/>
    <x v="3"/>
  </r>
  <r>
    <x v="11"/>
    <x v="4"/>
    <x v="0"/>
    <n v="254459.59"/>
    <n v="-371219.18399999995"/>
    <n v="-37540"/>
    <n v="-90940"/>
    <n v="-19650"/>
    <n v="-519349.18399999995"/>
    <n v="-264889.59399999992"/>
    <n v="-1.040988842275506"/>
    <n v="12"/>
    <x v="3"/>
  </r>
  <r>
    <x v="11"/>
    <x v="4"/>
    <x v="0"/>
    <n v="3188488.5969999996"/>
    <n v="-156497.264"/>
    <n v="-23490"/>
    <n v="-14440"/>
    <n v="-18320"/>
    <n v="-212747.264"/>
    <n v="2975741.3329999996"/>
    <n v="0.93327645449315055"/>
    <n v="12"/>
    <x v="3"/>
  </r>
  <r>
    <x v="11"/>
    <x v="4"/>
    <x v="0"/>
    <n v="435610.70699999999"/>
    <n v="-56734.348999999995"/>
    <n v="-24830"/>
    <n v="-83490"/>
    <n v="-37400"/>
    <n v="-202454.34899999999"/>
    <n v="233156.35800000001"/>
    <n v="0.53524019096252384"/>
    <n v="12"/>
    <x v="3"/>
  </r>
  <r>
    <x v="11"/>
    <x v="4"/>
    <x v="0"/>
    <n v="215961.872"/>
    <n v="-22205.315999999995"/>
    <n v="-43740"/>
    <n v="-89670"/>
    <n v="-35450"/>
    <n v="-191065.31599999999"/>
    <n v="24896.556000000011"/>
    <n v="0.11528218277344814"/>
    <n v="12"/>
    <x v="3"/>
  </r>
  <r>
    <x v="11"/>
    <x v="4"/>
    <x v="0"/>
    <n v="67085.22099999999"/>
    <n v="-11472.153"/>
    <n v="-88750"/>
    <n v="-73290"/>
    <n v="-33450"/>
    <n v="-206962.15299999999"/>
    <n v="-139876.932"/>
    <n v="-2.0850632958338173"/>
    <n v="12"/>
    <x v="3"/>
  </r>
  <r>
    <x v="11"/>
    <x v="4"/>
    <x v="0"/>
    <n v="-358137.46499999997"/>
    <n v="48167.531999999992"/>
    <n v="-22700"/>
    <n v="-39480"/>
    <n v="-86570"/>
    <n v="-100582.46800000001"/>
    <n v="-458719.93299999996"/>
    <n v="1.2808487740873467"/>
    <n v="12"/>
    <x v="3"/>
  </r>
  <r>
    <x v="11"/>
    <x v="4"/>
    <x v="0"/>
    <n v="-6004.9780000000001"/>
    <n v="1151.1849999999999"/>
    <n v="-44770"/>
    <n v="-72790"/>
    <n v="-92800"/>
    <n v="-209208.815"/>
    <n v="-215213.79300000001"/>
    <n v="35.83923088477593"/>
    <n v="12"/>
    <x v="3"/>
  </r>
  <r>
    <x v="11"/>
    <x v="4"/>
    <x v="0"/>
    <n v="-13421.547999999999"/>
    <n v="1119.3349999999998"/>
    <n v="-85520"/>
    <n v="-97450"/>
    <n v="-29240"/>
    <n v="-211090.66500000001"/>
    <n v="-224512.21300000002"/>
    <n v="16.727743550892939"/>
    <n v="12"/>
    <x v="3"/>
  </r>
  <r>
    <x v="11"/>
    <x v="4"/>
    <x v="0"/>
    <n v="-6719.7059999999992"/>
    <n v="544.73299999999995"/>
    <n v="-16800"/>
    <n v="-41160"/>
    <n v="-22970"/>
    <n v="-80385.267000000007"/>
    <n v="-87104.973000000013"/>
    <n v="12.962616668050659"/>
    <n v="12"/>
    <x v="3"/>
  </r>
  <r>
    <x v="11"/>
    <x v="4"/>
    <x v="0"/>
    <n v="-332515.61"/>
    <n v="160694.429"/>
    <n v="-27640"/>
    <n v="-36990"/>
    <n v="-28820"/>
    <n v="67244.429000000004"/>
    <n v="-265271.18099999998"/>
    <n v="0.79777060992715498"/>
    <n v="12"/>
    <x v="3"/>
  </r>
  <r>
    <x v="11"/>
    <x v="4"/>
    <x v="0"/>
    <n v="-44221.625"/>
    <n v="25306.091999999997"/>
    <n v="-27300"/>
    <n v="-33230"/>
    <n v="-24280"/>
    <n v="-59503.908000000003"/>
    <n v="-103725.533"/>
    <n v="2.3455839309387656"/>
    <n v="12"/>
    <x v="3"/>
  </r>
  <r>
    <x v="11"/>
    <x v="4"/>
    <x v="0"/>
    <n v="1540687.4209999999"/>
    <n v="-80441.801999999996"/>
    <n v="-39430"/>
    <n v="-36120"/>
    <n v="-25170"/>
    <n v="-181161.802"/>
    <n v="1359525.6189999999"/>
    <n v="0.88241495352612476"/>
    <n v="12"/>
    <x v="3"/>
  </r>
  <r>
    <x v="11"/>
    <x v="4"/>
    <x v="0"/>
    <n v="119771.21799999998"/>
    <n v="-199102.883"/>
    <n v="-25150"/>
    <n v="-56960"/>
    <n v="-67820"/>
    <n v="-349032.88300000003"/>
    <n v="-229261.66500000004"/>
    <n v="-1.9141632591563031"/>
    <n v="12"/>
    <x v="3"/>
  </r>
  <r>
    <x v="11"/>
    <x v="4"/>
    <x v="0"/>
    <n v="842695.61599999992"/>
    <n v="-1393937.9369999999"/>
    <n v="-13660"/>
    <n v="-86330"/>
    <n v="-22380"/>
    <n v="-1516307.9369999999"/>
    <n v="-673612.321"/>
    <n v="-0.79935424868758309"/>
    <n v="12"/>
    <x v="3"/>
  </r>
  <r>
    <x v="11"/>
    <x v="4"/>
    <x v="1"/>
    <n v="479589.31299999997"/>
    <n v="-833893.22799999977"/>
    <n v="-92930"/>
    <n v="-44840"/>
    <n v="-80850"/>
    <n v="-1052513.2279999997"/>
    <n v="-572923.91499999969"/>
    <n v="-1.1946135984894219"/>
    <n v="12"/>
    <x v="3"/>
  </r>
  <r>
    <x v="11"/>
    <x v="4"/>
    <x v="2"/>
    <n v="140535.22"/>
    <n v="-84052.695999999996"/>
    <n v="-97800"/>
    <n v="-87640"/>
    <n v="-90350"/>
    <n v="-359842.696"/>
    <n v="-219307.476"/>
    <n v="-1.5605161183082787"/>
    <n v="12"/>
    <x v="3"/>
  </r>
  <r>
    <x v="11"/>
    <x v="4"/>
    <x v="0"/>
    <n v="106345.736"/>
    <n v="-34373.429999999993"/>
    <n v="-68600"/>
    <n v="-99520"/>
    <n v="-41030"/>
    <n v="-243523.43"/>
    <n v="-137177.69399999999"/>
    <n v="-1.2899219015231602"/>
    <n v="12"/>
    <x v="3"/>
  </r>
  <r>
    <x v="11"/>
    <x v="4"/>
    <x v="0"/>
    <n v="-76627.116999999998"/>
    <n v="22875.082999999999"/>
    <n v="-104270"/>
    <n v="-20530"/>
    <n v="-88910"/>
    <n v="-190834.91700000002"/>
    <n v="-267462.03399999999"/>
    <n v="3.4904358205202994"/>
    <n v="12"/>
    <x v="3"/>
  </r>
  <r>
    <x v="11"/>
    <x v="4"/>
    <x v="0"/>
    <n v="370004.14499999996"/>
    <n v="-111921.607"/>
    <n v="-14020"/>
    <n v="-24590"/>
    <n v="-21960"/>
    <n v="-172491.60700000002"/>
    <n v="197512.53799999994"/>
    <n v="0.53381169013660634"/>
    <n v="12"/>
    <x v="3"/>
  </r>
  <r>
    <x v="11"/>
    <x v="4"/>
    <x v="0"/>
    <n v="99216.565000000002"/>
    <n v="-52924.843999999997"/>
    <n v="-79990"/>
    <n v="-78320"/>
    <n v="-41110"/>
    <n v="-252344.84399999998"/>
    <n v="-153128.27899999998"/>
    <n v="-1.5433741230610027"/>
    <n v="12"/>
    <x v="3"/>
  </r>
  <r>
    <x v="11"/>
    <x v="4"/>
    <x v="0"/>
    <n v="196961.86300000001"/>
    <n v="-100854.17300000001"/>
    <n v="-85680"/>
    <n v="-107120"/>
    <n v="-59420"/>
    <n v="-353074.17300000001"/>
    <n v="-156112.31"/>
    <n v="-0.79260171295191284"/>
    <n v="12"/>
    <x v="3"/>
  </r>
  <r>
    <x v="11"/>
    <x v="4"/>
    <x v="1"/>
    <n v="17489.927"/>
    <n v="-9519.2859999999982"/>
    <n v="-38410"/>
    <n v="-47400"/>
    <n v="-75160"/>
    <n v="-170489.28599999999"/>
    <n v="-152999.359"/>
    <n v="-8.7478557800727241"/>
    <n v="12"/>
    <x v="3"/>
  </r>
  <r>
    <x v="11"/>
    <x v="4"/>
    <x v="2"/>
    <n v="39820.311999999998"/>
    <n v="-40844.817999999999"/>
    <n v="-85960"/>
    <n v="-92090"/>
    <n v="-41770"/>
    <n v="-260664.818"/>
    <n v="-220844.50599999999"/>
    <n v="-5.546026510289523"/>
    <n v="12"/>
    <x v="3"/>
  </r>
  <r>
    <x v="11"/>
    <x v="4"/>
    <x v="0"/>
    <n v="91878.303999999989"/>
    <n v="-64029.888999999996"/>
    <n v="-13030"/>
    <n v="-71620"/>
    <n v="-62720"/>
    <n v="-211399.889"/>
    <n v="-119521.58500000001"/>
    <n v="-1.3008684291777961"/>
    <n v="12"/>
    <x v="3"/>
  </r>
  <r>
    <x v="11"/>
    <x v="4"/>
    <x v="0"/>
    <n v="52475.443999999996"/>
    <n v="-41292.145999999993"/>
    <n v="-51440"/>
    <n v="-86080"/>
    <n v="-29030"/>
    <n v="-207842.14600000001"/>
    <n v="-155366.70200000002"/>
    <n v="-2.9607505941255119"/>
    <n v="12"/>
    <x v="3"/>
  </r>
  <r>
    <x v="11"/>
    <x v="4"/>
    <x v="0"/>
    <n v="193493.59399999998"/>
    <n v="-79466.582999999999"/>
    <n v="-99620"/>
    <n v="-29570"/>
    <n v="-31220"/>
    <n v="-239876.58299999998"/>
    <n v="-46382.989000000001"/>
    <n v="-0.23971330544410688"/>
    <n v="12"/>
    <x v="3"/>
  </r>
  <r>
    <x v="11"/>
    <x v="4"/>
    <x v="1"/>
    <n v="-207657.114"/>
    <n v="74549.600999999995"/>
    <n v="-42170"/>
    <n v="-64940"/>
    <n v="-46990"/>
    <n v="-79550.399000000005"/>
    <n v="-287207.51300000004"/>
    <n v="1.3830853538684933"/>
    <n v="12"/>
    <x v="3"/>
  </r>
  <r>
    <x v="11"/>
    <x v="4"/>
    <x v="2"/>
    <n v="26066.159"/>
    <n v="-30155.502999999997"/>
    <n v="-64620"/>
    <n v="-25560"/>
    <n v="-42080"/>
    <n v="-162415.503"/>
    <n v="-136349.34399999998"/>
    <n v="-5.2308951234433883"/>
    <n v="12"/>
    <x v="3"/>
  </r>
  <r>
    <x v="11"/>
    <x v="4"/>
    <x v="0"/>
    <n v="21961.743999999999"/>
    <n v="-3320.8559999999998"/>
    <n v="-86250"/>
    <n v="-72340"/>
    <n v="-75950"/>
    <n v="-237860.856"/>
    <n v="-215899.11199999999"/>
    <n v="-9.8306906773888265"/>
    <n v="12"/>
    <x v="3"/>
  </r>
  <r>
    <x v="11"/>
    <x v="4"/>
    <x v="0"/>
    <n v="747943.74199999997"/>
    <n v="-172004.71399999998"/>
    <n v="-67110"/>
    <n v="-18210"/>
    <n v="-57200"/>
    <n v="-314524.71399999998"/>
    <n v="433419.02799999999"/>
    <n v="0.57948078667125213"/>
    <n v="12"/>
    <x v="3"/>
  </r>
  <r>
    <x v="11"/>
    <x v="4"/>
    <x v="1"/>
    <n v="123533.31199999999"/>
    <n v="-67299.715000000011"/>
    <n v="-88830"/>
    <n v="-16190"/>
    <n v="-18950"/>
    <n v="-191269.71500000003"/>
    <n v="-67736.403000000035"/>
    <n v="-0.54832499755207764"/>
    <n v="12"/>
    <x v="3"/>
  </r>
  <r>
    <x v="11"/>
    <x v="4"/>
    <x v="2"/>
    <n v="97183.28899999999"/>
    <n v="-63397.291999999994"/>
    <n v="-42470"/>
    <n v="-77120"/>
    <n v="-101520"/>
    <n v="-284507.29200000002"/>
    <n v="-187324.00300000003"/>
    <n v="-1.9275330658957226"/>
    <n v="12"/>
    <x v="3"/>
  </r>
  <r>
    <x v="11"/>
    <x v="4"/>
    <x v="0"/>
    <n v="512223.39699999994"/>
    <n v="-256541.64899999998"/>
    <n v="-80110"/>
    <n v="-52220"/>
    <n v="-106470"/>
    <n v="-495341.64899999998"/>
    <n v="16881.747999999963"/>
    <n v="3.2957783847581579E-2"/>
    <n v="12"/>
    <x v="3"/>
  </r>
  <r>
    <x v="11"/>
    <x v="4"/>
    <x v="0"/>
    <n v="503760.03999999992"/>
    <n v="-266837.50799999997"/>
    <n v="-39310"/>
    <n v="-17370"/>
    <n v="-41480"/>
    <n v="-364997.50799999997"/>
    <n v="138762.53199999995"/>
    <n v="0.27545363066113771"/>
    <n v="12"/>
    <x v="3"/>
  </r>
  <r>
    <x v="11"/>
    <x v="4"/>
    <x v="0"/>
    <n v="177064.44699999999"/>
    <n v="-99965.403999999995"/>
    <n v="-89510"/>
    <n v="-63020"/>
    <n v="-43050"/>
    <n v="-295545.40399999998"/>
    <n v="-118480.95699999999"/>
    <n v="-0.66914029895566784"/>
    <n v="12"/>
    <x v="3"/>
  </r>
  <r>
    <x v="11"/>
    <x v="4"/>
    <x v="1"/>
    <n v="2521.4209999999998"/>
    <n v="-9195.1929999999993"/>
    <n v="-93570"/>
    <n v="-72930"/>
    <n v="-18210"/>
    <n v="-193905.193"/>
    <n v="-191383.772"/>
    <n v="-75.903140332376068"/>
    <n v="12"/>
    <x v="3"/>
  </r>
  <r>
    <x v="11"/>
    <x v="4"/>
    <x v="2"/>
    <n v="786615.73899999994"/>
    <n v="-410477.39600000001"/>
    <n v="-77480"/>
    <n v="-16690"/>
    <n v="-30030"/>
    <n v="-534677.39599999995"/>
    <n v="251938.34299999999"/>
    <n v="0.32028134006100789"/>
    <n v="12"/>
    <x v="3"/>
  </r>
  <r>
    <x v="11"/>
    <x v="4"/>
    <x v="3"/>
    <n v="49246.406999999992"/>
    <n v="-34178.794999999998"/>
    <n v="-102140"/>
    <n v="-64130"/>
    <n v="-33910"/>
    <n v="-234358.79499999998"/>
    <n v="-185112.38799999998"/>
    <n v="-3.7589013955881088"/>
    <n v="12"/>
    <x v="3"/>
  </r>
  <r>
    <x v="11"/>
    <x v="4"/>
    <x v="0"/>
    <n v="378535.56299999997"/>
    <n v="-229897.47899999996"/>
    <n v="-25470"/>
    <n v="-63000"/>
    <n v="-46430"/>
    <n v="-364797.47899999993"/>
    <n v="13738.084000000032"/>
    <n v="3.6292716835168361E-2"/>
    <n v="12"/>
    <x v="3"/>
  </r>
  <r>
    <x v="11"/>
    <x v="4"/>
    <x v="1"/>
    <n v="873118.91799999995"/>
    <n v="-377807.92699999997"/>
    <n v="-56190"/>
    <n v="-53780"/>
    <n v="-55480"/>
    <n v="-543257.92699999991"/>
    <n v="329860.99100000004"/>
    <n v="0.37779617896218814"/>
    <n v="12"/>
    <x v="3"/>
  </r>
  <r>
    <x v="11"/>
    <x v="4"/>
    <x v="2"/>
    <n v="709277.19799999997"/>
    <n v="-447768.92300000001"/>
    <n v="-23600"/>
    <n v="-34570"/>
    <n v="-80650"/>
    <n v="-586588.92299999995"/>
    <n v="122688.27500000002"/>
    <n v="0.17297648274321098"/>
    <n v="12"/>
    <x v="3"/>
  </r>
  <r>
    <x v="11"/>
    <x v="4"/>
    <x v="3"/>
    <n v="1059327.297"/>
    <n v="-678967.87699999998"/>
    <n v="-92700"/>
    <n v="-21090"/>
    <n v="-25240"/>
    <n v="-817997.87699999998"/>
    <n v="241329.42000000004"/>
    <n v="0.22781384061700435"/>
    <n v="12"/>
    <x v="3"/>
  </r>
  <r>
    <x v="11"/>
    <x v="4"/>
    <x v="0"/>
    <n v="177002.02099999998"/>
    <n v="-65063.46"/>
    <n v="-35880"/>
    <n v="-90470"/>
    <n v="-62140"/>
    <n v="-253553.46"/>
    <n v="-76551.439000000013"/>
    <n v="-0.43248906745533727"/>
    <n v="12"/>
    <x v="3"/>
  </r>
  <r>
    <x v="11"/>
    <x v="4"/>
    <x v="1"/>
    <n v="1002085.231"/>
    <n v="-345994.30599999992"/>
    <n v="-72670"/>
    <n v="-59780"/>
    <n v="-55730"/>
    <n v="-534174.30599999987"/>
    <n v="467910.92500000016"/>
    <n v="0.46693725296506255"/>
    <n v="12"/>
    <x v="3"/>
  </r>
  <r>
    <x v="11"/>
    <x v="4"/>
    <x v="2"/>
    <n v="67941.887999999992"/>
    <n v="-27429.527999999998"/>
    <n v="-101090"/>
    <n v="-37330"/>
    <n v="-57900"/>
    <n v="-223749.52799999999"/>
    <n v="-155807.64000000001"/>
    <n v="-2.2932486068093962"/>
    <n v="12"/>
    <x v="3"/>
  </r>
  <r>
    <x v="11"/>
    <x v="4"/>
    <x v="3"/>
    <n v="19188.406999999999"/>
    <n v="-87831.87"/>
    <n v="-50810"/>
    <n v="-96830"/>
    <n v="-29480"/>
    <n v="-264951.87"/>
    <n v="-245763.46299999999"/>
    <n v="-12.807913809624738"/>
    <n v="12"/>
    <x v="3"/>
  </r>
  <r>
    <x v="11"/>
    <x v="4"/>
    <x v="0"/>
    <n v="742216.16700000002"/>
    <n v="-1286437.7259999998"/>
    <n v="-48540"/>
    <n v="-37980"/>
    <n v="-68450"/>
    <n v="-1441407.7259999998"/>
    <n v="-699191.55899999978"/>
    <n v="-0.94203224085793835"/>
    <n v="12"/>
    <x v="3"/>
  </r>
  <r>
    <x v="11"/>
    <x v="4"/>
    <x v="1"/>
    <n v="8461709.9350000005"/>
    <n v="-431355.58899999998"/>
    <n v="-50920"/>
    <n v="-16760"/>
    <n v="-108250"/>
    <n v="-607285.58899999992"/>
    <n v="7854424.3460000008"/>
    <n v="0.92823133933153434"/>
    <n v="12"/>
    <x v="3"/>
  </r>
  <r>
    <x v="11"/>
    <x v="4"/>
    <x v="2"/>
    <n v="52593.149000000005"/>
    <n v="-178130.63799999998"/>
    <n v="-68470"/>
    <n v="-106740"/>
    <n v="-94200"/>
    <n v="-447540.63799999998"/>
    <n v="-394947.48899999994"/>
    <n v="-7.5094854845067349"/>
    <n v="12"/>
    <x v="3"/>
  </r>
  <r>
    <x v="11"/>
    <x v="4"/>
    <x v="3"/>
    <n v="66407.830999999991"/>
    <n v="-62374.304999999993"/>
    <n v="-66600"/>
    <n v="-52950"/>
    <n v="-77250"/>
    <n v="-259174.30499999999"/>
    <n v="-192766.47399999999"/>
    <n v="-2.9027672052713185"/>
    <n v="12"/>
    <x v="3"/>
  </r>
  <r>
    <x v="11"/>
    <x v="4"/>
    <x v="0"/>
    <n v="17953.403999999999"/>
    <n v="-25256.385000000002"/>
    <n v="-92930"/>
    <n v="-63860"/>
    <n v="-108020"/>
    <n v="-290066.38500000001"/>
    <n v="-272112.98100000003"/>
    <n v="-15.156623278794376"/>
    <n v="12"/>
    <x v="3"/>
  </r>
  <r>
    <x v="11"/>
    <x v="4"/>
    <x v="0"/>
    <n v="28914.073999999997"/>
    <n v="-33699.973999999995"/>
    <n v="-60710"/>
    <n v="-19550"/>
    <n v="-51660"/>
    <n v="-165619.97399999999"/>
    <n v="-136705.9"/>
    <n v="-4.7280054688937989"/>
    <n v="12"/>
    <x v="3"/>
  </r>
  <r>
    <x v="11"/>
    <x v="4"/>
    <x v="1"/>
    <n v="7996.0369999999994"/>
    <n v="-9821.777"/>
    <n v="-39780"/>
    <n v="-34130"/>
    <n v="-16720"/>
    <n v="-100451.777"/>
    <n v="-92455.74"/>
    <n v="-11.562695370219023"/>
    <n v="12"/>
    <x v="3"/>
  </r>
  <r>
    <x v="11"/>
    <x v="4"/>
    <x v="2"/>
    <n v="37315.383000000002"/>
    <n v="-20382.970999999998"/>
    <n v="-28210"/>
    <n v="-91900"/>
    <n v="-101530"/>
    <n v="-242022.97099999999"/>
    <n v="-204707.58799999999"/>
    <n v="-5.4858766423488134"/>
    <n v="12"/>
    <x v="3"/>
  </r>
  <r>
    <x v="11"/>
    <x v="4"/>
    <x v="0"/>
    <n v="21609.749"/>
    <n v="-18607.042999999998"/>
    <n v="-37820"/>
    <n v="-70110"/>
    <n v="-15240"/>
    <n v="-141777.04300000001"/>
    <n v="-120167.29400000001"/>
    <n v="-5.5607908263996961"/>
    <n v="12"/>
    <x v="3"/>
  </r>
  <r>
    <x v="11"/>
    <x v="4"/>
    <x v="1"/>
    <n v="49701.96"/>
    <n v="-8273.4259999999995"/>
    <n v="-107590"/>
    <n v="-99380"/>
    <n v="-70930"/>
    <n v="-286173.42599999998"/>
    <n v="-236471.46599999999"/>
    <n v="-4.7577895519613307"/>
    <n v="12"/>
    <x v="3"/>
  </r>
  <r>
    <x v="11"/>
    <x v="4"/>
    <x v="2"/>
    <n v="38766.391999999993"/>
    <n v="-33609.939999999995"/>
    <n v="-99640"/>
    <n v="-49120"/>
    <n v="-63090"/>
    <n v="-245459.94"/>
    <n v="-206693.54800000001"/>
    <n v="-5.3317716025778221"/>
    <n v="12"/>
    <x v="3"/>
  </r>
  <r>
    <x v="11"/>
    <x v="4"/>
    <x v="0"/>
    <n v="186028.48599999998"/>
    <n v="-106304.436"/>
    <n v="-36680"/>
    <n v="-50820"/>
    <n v="-70700"/>
    <n v="-264504.43599999999"/>
    <n v="-78475.950000000012"/>
    <n v="-0.42184910326045455"/>
    <n v="12"/>
    <x v="3"/>
  </r>
  <r>
    <x v="11"/>
    <x v="4"/>
    <x v="1"/>
    <n v="288262.88399999996"/>
    <n v="-72594.144"/>
    <n v="-82800"/>
    <n v="-19320"/>
    <n v="-86950"/>
    <n v="-261664.144"/>
    <n v="26598.739999999962"/>
    <n v="9.2272510532434571E-2"/>
    <n v="12"/>
    <x v="3"/>
  </r>
  <r>
    <x v="11"/>
    <x v="4"/>
    <x v="2"/>
    <n v="317177.35699999996"/>
    <n v="-37702.342999999993"/>
    <n v="-92080"/>
    <n v="-58030"/>
    <n v="-54300"/>
    <n v="-242112.34299999999"/>
    <n v="75065.013999999966"/>
    <n v="0.23666574029747015"/>
    <n v="12"/>
    <x v="3"/>
  </r>
  <r>
    <x v="11"/>
    <x v="4"/>
    <x v="0"/>
    <n v="864571.34399999992"/>
    <n v="-191436.72799999997"/>
    <n v="-103390"/>
    <n v="-33680"/>
    <n v="-90810"/>
    <n v="-419316.728"/>
    <n v="445254.61599999992"/>
    <n v="0.51500043239924909"/>
    <n v="12"/>
    <x v="3"/>
  </r>
  <r>
    <x v="11"/>
    <x v="4"/>
    <x v="0"/>
    <n v="118141.583"/>
    <n v="-34632.241000000002"/>
    <n v="-21930"/>
    <n v="-65150"/>
    <n v="-102950"/>
    <n v="-224662.24100000001"/>
    <n v="-106520.65800000001"/>
    <n v="-0.90163560784520735"/>
    <n v="12"/>
    <x v="3"/>
  </r>
  <r>
    <x v="11"/>
    <x v="4"/>
    <x v="0"/>
    <n v="106792.25199999998"/>
    <n v="-30663.800999999999"/>
    <n v="-70690"/>
    <n v="-44400"/>
    <n v="-19140"/>
    <n v="-164893.80100000001"/>
    <n v="-58101.549000000028"/>
    <n v="-0.54406146430922764"/>
    <n v="12"/>
    <x v="3"/>
  </r>
  <r>
    <x v="11"/>
    <x v="4"/>
    <x v="0"/>
    <n v="5898.683"/>
    <n v="-9588.6839999999993"/>
    <n v="-61950"/>
    <n v="-32530"/>
    <n v="-65000"/>
    <n v="-169068.68400000001"/>
    <n v="-163170.00100000002"/>
    <n v="-27.662107117809182"/>
    <n v="12"/>
    <x v="3"/>
  </r>
  <r>
    <x v="11"/>
    <x v="4"/>
    <x v="0"/>
    <n v="403237.09299999999"/>
    <n v="-26647.376"/>
    <n v="-29800"/>
    <n v="-107310"/>
    <n v="-74620"/>
    <n v="-238377.37599999999"/>
    <n v="164859.717"/>
    <n v="0.40884065444842399"/>
    <n v="12"/>
    <x v="3"/>
  </r>
  <r>
    <x v="11"/>
    <x v="4"/>
    <x v="0"/>
    <n v="350405.755"/>
    <n v="-130681.31299999999"/>
    <n v="-65820"/>
    <n v="-80450"/>
    <n v="-53300"/>
    <n v="-330251.31299999997"/>
    <n v="20154.442000000039"/>
    <n v="5.7517440031771276E-2"/>
    <n v="12"/>
    <x v="3"/>
  </r>
  <r>
    <x v="11"/>
    <x v="4"/>
    <x v="0"/>
    <n v="6301.4769999999999"/>
    <n v="-17119.780999999999"/>
    <n v="-49320"/>
    <n v="-53810"/>
    <n v="-43850"/>
    <n v="-164099.78099999999"/>
    <n v="-157798.30399999997"/>
    <n v="-25.041479005636294"/>
    <n v="12"/>
    <x v="3"/>
  </r>
  <r>
    <x v="11"/>
    <x v="4"/>
    <x v="0"/>
    <n v="488690.19499999995"/>
    <n v="-207597.57899999997"/>
    <n v="-37460"/>
    <n v="-43280"/>
    <n v="-62900"/>
    <n v="-351237.57899999997"/>
    <n v="137452.61599999998"/>
    <n v="0.2812673906829663"/>
    <n v="12"/>
    <x v="3"/>
  </r>
  <r>
    <x v="11"/>
    <x v="4"/>
    <x v="0"/>
    <n v="2489400.3539999998"/>
    <n v="-644973.48999999987"/>
    <n v="-68460"/>
    <n v="-40810"/>
    <n v="-29310"/>
    <n v="-783553.48999999987"/>
    <n v="1705846.8640000001"/>
    <n v="0.68524408348340748"/>
    <n v="12"/>
    <x v="3"/>
  </r>
  <r>
    <x v="11"/>
    <x v="4"/>
    <x v="0"/>
    <n v="38900.161999999997"/>
    <n v="-347.851"/>
    <n v="-102710"/>
    <n v="-49940"/>
    <n v="-59930"/>
    <n v="-212927.851"/>
    <n v="-174027.68900000001"/>
    <n v="-4.4737008807315517"/>
    <n v="12"/>
    <x v="3"/>
  </r>
  <r>
    <x v="11"/>
    <x v="17"/>
    <x v="0"/>
    <n v="59271.008999999991"/>
    <n v="-42551.362000000001"/>
    <n v="-68090"/>
    <n v="-106960"/>
    <n v="-79570"/>
    <n v="-297171.36200000002"/>
    <n v="-237900.35300000003"/>
    <n v="-4.0137726185832276"/>
    <n v="12"/>
    <x v="3"/>
  </r>
  <r>
    <x v="11"/>
    <x v="17"/>
    <x v="0"/>
    <n v="435786.98799999995"/>
    <n v="-215156.86499999999"/>
    <n v="-15710"/>
    <n v="-59990"/>
    <n v="-60970"/>
    <n v="-351826.86499999999"/>
    <n v="83960.122999999963"/>
    <n v="0.19266321692009761"/>
    <n v="12"/>
    <x v="3"/>
  </r>
  <r>
    <x v="11"/>
    <x v="17"/>
    <x v="0"/>
    <n v="84905.176999999996"/>
    <n v="-35674.303"/>
    <n v="-99170"/>
    <n v="-80050"/>
    <n v="-16440"/>
    <n v="-231334.30300000001"/>
    <n v="-146429.12600000002"/>
    <n v="-1.7246195246728009"/>
    <n v="12"/>
    <x v="3"/>
  </r>
  <r>
    <x v="11"/>
    <x v="17"/>
    <x v="0"/>
    <n v="234920.72099999999"/>
    <n v="-395052.10499999998"/>
    <n v="-42360"/>
    <n v="-14760"/>
    <n v="-101580"/>
    <n v="-553752.10499999998"/>
    <n v="-318831.38399999996"/>
    <n v="-1.3571871508090594"/>
    <n v="12"/>
    <x v="3"/>
  </r>
  <r>
    <x v="11"/>
    <x v="17"/>
    <x v="0"/>
    <n v="-1043345.5899999999"/>
    <n v="400994.25799999991"/>
    <n v="-95210"/>
    <n v="-73120"/>
    <n v="-72080"/>
    <n v="160584.25799999991"/>
    <n v="-882761.33199999994"/>
    <n v="0.8460871838256393"/>
    <n v="12"/>
    <x v="3"/>
  </r>
  <r>
    <x v="11"/>
    <x v="17"/>
    <x v="0"/>
    <n v="-161592.33299999998"/>
    <n v="89595.387000000002"/>
    <n v="-58770"/>
    <n v="-100060"/>
    <n v="-98120"/>
    <n v="-167354.61300000001"/>
    <n v="-328946.946"/>
    <n v="2.0356593651011896"/>
    <n v="12"/>
    <x v="3"/>
  </r>
  <r>
    <x v="11"/>
    <x v="17"/>
    <x v="0"/>
    <n v="1419541.1089999999"/>
    <n v="-80258.822"/>
    <n v="-39400"/>
    <n v="-52510"/>
    <n v="-44930"/>
    <n v="-217098.82199999999"/>
    <n v="1202442.287"/>
    <n v="0.84706408245342335"/>
    <n v="12"/>
    <x v="3"/>
  </r>
  <r>
    <x v="11"/>
    <x v="17"/>
    <x v="0"/>
    <n v="142606.18399999998"/>
    <n v="-207963.54599999997"/>
    <n v="-19010"/>
    <n v="-99740"/>
    <n v="-71950"/>
    <n v="-398663.54599999997"/>
    <n v="-256057.36199999999"/>
    <n v="-1.7955558084353482"/>
    <n v="12"/>
    <x v="3"/>
  </r>
  <r>
    <x v="11"/>
    <x v="17"/>
    <x v="0"/>
    <n v="141151.42300000001"/>
    <n v="-209952.75"/>
    <n v="-58180"/>
    <n v="-22960"/>
    <n v="-87320"/>
    <n v="-378412.75"/>
    <n v="-237261.32699999999"/>
    <n v="-1.6808992921027794"/>
    <n v="12"/>
    <x v="3"/>
  </r>
  <r>
    <x v="11"/>
    <x v="17"/>
    <x v="0"/>
    <n v="717984.38599999994"/>
    <n v="-1039958.367"/>
    <n v="-107870"/>
    <n v="-41770"/>
    <n v="-94340"/>
    <n v="-1283938.3670000001"/>
    <n v="-565953.98100000015"/>
    <n v="-0.7882538841171961"/>
    <n v="12"/>
    <x v="3"/>
  </r>
  <r>
    <x v="11"/>
    <x v="17"/>
    <x v="0"/>
    <n v="142786.37099999998"/>
    <n v="-208473.32099999997"/>
    <n v="-35280"/>
    <n v="-25930"/>
    <n v="-68800"/>
    <n v="-338483.321"/>
    <n v="-195696.95"/>
    <n v="-1.370557628360763"/>
    <n v="12"/>
    <x v="3"/>
  </r>
  <r>
    <x v="11"/>
    <x v="17"/>
    <x v="0"/>
    <n v="57952.320999999996"/>
    <n v="-74923.534"/>
    <n v="-24500"/>
    <n v="-96830"/>
    <n v="-82910"/>
    <n v="-279163.53399999999"/>
    <n v="-221211.21299999999"/>
    <n v="-3.8171243046503696"/>
    <n v="12"/>
    <x v="3"/>
  </r>
  <r>
    <x v="11"/>
    <x v="17"/>
    <x v="0"/>
    <n v="113446.473"/>
    <n v="-90553.210999999996"/>
    <n v="-90500"/>
    <n v="-103270"/>
    <n v="-20270"/>
    <n v="-304593.21100000001"/>
    <n v="-191146.73800000001"/>
    <n v="-1.6849068370772533"/>
    <n v="12"/>
    <x v="3"/>
  </r>
  <r>
    <x v="11"/>
    <x v="17"/>
    <x v="0"/>
    <n v="53986.645999999993"/>
    <n v="-35989.078999999998"/>
    <n v="-90310"/>
    <n v="-57300"/>
    <n v="-66320"/>
    <n v="-249919.079"/>
    <n v="-195932.43300000002"/>
    <n v="-3.6292758953760536"/>
    <n v="12"/>
    <x v="3"/>
  </r>
  <r>
    <x v="11"/>
    <x v="17"/>
    <x v="0"/>
    <n v="400205.64499999996"/>
    <n v="-197353.56200000001"/>
    <n v="-36360"/>
    <n v="-46220"/>
    <n v="-97180"/>
    <n v="-377113.56200000003"/>
    <n v="23092.082999999926"/>
    <n v="5.7700542929622914E-2"/>
    <n v="12"/>
    <x v="3"/>
  </r>
  <r>
    <x v="11"/>
    <x v="17"/>
    <x v="0"/>
    <n v="372505.81900000002"/>
    <n v="-149690.86299999998"/>
    <n v="-92040"/>
    <n v="-91410"/>
    <n v="-96590"/>
    <n v="-429730.86300000001"/>
    <n v="-57225.043999999994"/>
    <n v="-0.15362187939405048"/>
    <n v="12"/>
    <x v="3"/>
  </r>
  <r>
    <x v="11"/>
    <x v="17"/>
    <x v="1"/>
    <n v="40038.725999999995"/>
    <n v="-28354.123"/>
    <n v="-98730"/>
    <n v="-26660"/>
    <n v="-63750"/>
    <n v="-217494.12299999999"/>
    <n v="-177455.397"/>
    <n v="-4.4320939932004837"/>
    <n v="12"/>
    <x v="3"/>
  </r>
  <r>
    <x v="11"/>
    <x v="17"/>
    <x v="2"/>
    <n v="39613.993999999999"/>
    <n v="-86312.960999999996"/>
    <n v="-81880"/>
    <n v="-26500"/>
    <n v="-81500"/>
    <n v="-276192.96100000001"/>
    <n v="-236578.967"/>
    <n v="-5.9721058926802488"/>
    <n v="12"/>
    <x v="3"/>
  </r>
  <r>
    <x v="11"/>
    <x v="17"/>
    <x v="0"/>
    <n v="16240.468999999997"/>
    <n v="-11949.846999999998"/>
    <n v="-37080"/>
    <n v="-95430"/>
    <n v="-12560"/>
    <n v="-157019.84700000001"/>
    <n v="-140779.37800000003"/>
    <n v="-8.6684305730333318"/>
    <n v="12"/>
    <x v="3"/>
  </r>
  <r>
    <x v="11"/>
    <x v="17"/>
    <x v="0"/>
    <n v="114167.732"/>
    <n v="-70968.981999999989"/>
    <n v="-17380"/>
    <n v="-28810"/>
    <n v="-14330"/>
    <n v="-131488.98199999999"/>
    <n v="-17321.249999999985"/>
    <n v="-0.15171756236692155"/>
    <n v="12"/>
    <x v="3"/>
  </r>
  <r>
    <x v="11"/>
    <x v="17"/>
    <x v="0"/>
    <n v="912513.61599999992"/>
    <n v="-532584.06599999999"/>
    <n v="-69740"/>
    <n v="-50840"/>
    <n v="-39250"/>
    <n v="-692414.06599999999"/>
    <n v="220099.54999999993"/>
    <n v="0.24120138718017764"/>
    <n v="12"/>
    <x v="3"/>
  </r>
  <r>
    <x v="11"/>
    <x v="17"/>
    <x v="0"/>
    <n v="795123.35699999996"/>
    <n v="-460667.04599999997"/>
    <n v="-80140"/>
    <n v="-40060"/>
    <n v="-89990"/>
    <n v="-670857.04599999997"/>
    <n v="124266.31099999999"/>
    <n v="0.1562855749438134"/>
    <n v="12"/>
    <x v="3"/>
  </r>
  <r>
    <x v="11"/>
    <x v="17"/>
    <x v="0"/>
    <n v="15818.396999999999"/>
    <n v="-9499.91"/>
    <n v="-25940"/>
    <n v="-38940"/>
    <n v="-90110"/>
    <n v="-164489.91"/>
    <n v="-148671.51300000001"/>
    <n v="-9.3986459563506983"/>
    <n v="12"/>
    <x v="3"/>
  </r>
  <r>
    <x v="11"/>
    <x v="17"/>
    <x v="1"/>
    <n v="69988.631999999998"/>
    <n v="-103156.85799999999"/>
    <n v="-43500"/>
    <n v="-101700"/>
    <n v="-104770"/>
    <n v="-353126.85800000001"/>
    <n v="-283138.22600000002"/>
    <n v="-4.045488787379071"/>
    <n v="12"/>
    <x v="3"/>
  </r>
  <r>
    <x v="11"/>
    <x v="17"/>
    <x v="2"/>
    <n v="92826.579999999987"/>
    <n v="-34792.506000000001"/>
    <n v="-47150"/>
    <n v="-87370"/>
    <n v="-14070"/>
    <n v="-183382.50599999999"/>
    <n v="-90555.926000000007"/>
    <n v="-0.97553875193936934"/>
    <n v="12"/>
    <x v="3"/>
  </r>
  <r>
    <x v="11"/>
    <x v="17"/>
    <x v="0"/>
    <n v="29694.357"/>
    <n v="-13279.006999999998"/>
    <n v="-103430"/>
    <n v="-24530"/>
    <n v="-18680"/>
    <n v="-159919.00699999998"/>
    <n v="-130224.64999999998"/>
    <n v="-4.3855015954714887"/>
    <n v="12"/>
    <x v="3"/>
  </r>
  <r>
    <x v="11"/>
    <x v="17"/>
    <x v="0"/>
    <n v="97557.291999999987"/>
    <n v="-5307.2249999999995"/>
    <n v="-47320"/>
    <n v="-23270"/>
    <n v="-79740"/>
    <n v="-155637.22500000001"/>
    <n v="-58079.933000000019"/>
    <n v="-0.59534179157002454"/>
    <n v="12"/>
    <x v="3"/>
  </r>
  <r>
    <x v="11"/>
    <x v="17"/>
    <x v="0"/>
    <n v="73124.267999999996"/>
    <n v="-12514.039999999999"/>
    <n v="-64970"/>
    <n v="-26840"/>
    <n v="-81700"/>
    <n v="-186024.04"/>
    <n v="-112899.77200000001"/>
    <n v="-1.5439439612578414"/>
    <n v="12"/>
    <x v="3"/>
  </r>
  <r>
    <x v="11"/>
    <x v="17"/>
    <x v="1"/>
    <n v="37118.752999999997"/>
    <n v="-7347.8159999999989"/>
    <n v="-47360"/>
    <n v="-48660"/>
    <n v="-54580"/>
    <n v="-157947.81599999999"/>
    <n v="-120829.06299999999"/>
    <n v="-3.2552026464897676"/>
    <n v="12"/>
    <x v="3"/>
  </r>
  <r>
    <x v="11"/>
    <x v="17"/>
    <x v="2"/>
    <n v="872434.94799999986"/>
    <n v="-19490.673999999999"/>
    <n v="-95470"/>
    <n v="-85120"/>
    <n v="-76380"/>
    <n v="-276460.674"/>
    <n v="595974.27399999986"/>
    <n v="0.68311600236353665"/>
    <n v="12"/>
    <x v="3"/>
  </r>
  <r>
    <x v="11"/>
    <x v="17"/>
    <x v="0"/>
    <n v="25840.752"/>
    <n v="-7073.9550000000008"/>
    <n v="-32540"/>
    <n v="-31910"/>
    <n v="-66560"/>
    <n v="-138083.95499999999"/>
    <n v="-112243.20299999998"/>
    <n v="-4.3436507962306967"/>
    <n v="12"/>
    <x v="3"/>
  </r>
  <r>
    <x v="11"/>
    <x v="17"/>
    <x v="0"/>
    <n v="4454.5829999999996"/>
    <n v="-5175.9679999999998"/>
    <n v="-37830"/>
    <n v="-84640"/>
    <n v="-95420"/>
    <n v="-223065.96799999999"/>
    <n v="-218611.38499999998"/>
    <n v="-49.07561156678414"/>
    <n v="12"/>
    <x v="3"/>
  </r>
  <r>
    <x v="11"/>
    <x v="17"/>
    <x v="1"/>
    <n v="1046837.4979999999"/>
    <n v="-229238.89799999999"/>
    <n v="-56280"/>
    <n v="-105870"/>
    <n v="-74020"/>
    <n v="-465408.89799999999"/>
    <n v="581428.59999999986"/>
    <n v="0.55541438008366029"/>
    <n v="12"/>
    <x v="3"/>
  </r>
  <r>
    <x v="11"/>
    <x v="17"/>
    <x v="2"/>
    <n v="564289.48099999991"/>
    <n v="-684329.64599999995"/>
    <n v="-29700"/>
    <n v="-61910"/>
    <n v="-45650"/>
    <n v="-821589.64599999995"/>
    <n v="-257300.16500000004"/>
    <n v="-0.45597193225014249"/>
    <n v="12"/>
    <x v="3"/>
  </r>
  <r>
    <x v="11"/>
    <x v="17"/>
    <x v="0"/>
    <n v="933064.34899999993"/>
    <n v="-521978.47099999996"/>
    <n v="-72470"/>
    <n v="-67190"/>
    <n v="-76780"/>
    <n v="-738418.4709999999"/>
    <n v="194645.87800000003"/>
    <n v="0.20860927567172544"/>
    <n v="12"/>
    <x v="3"/>
  </r>
  <r>
    <x v="11"/>
    <x v="5"/>
    <x v="0"/>
    <n v="109699.387"/>
    <n v="-213828.07599999997"/>
    <n v="-67200"/>
    <n v="-47750"/>
    <n v="-19280"/>
    <n v="-348058.076"/>
    <n v="-238358.68900000001"/>
    <n v="-2.172835195514812"/>
    <n v="12"/>
    <x v="3"/>
  </r>
  <r>
    <x v="11"/>
    <x v="5"/>
    <x v="0"/>
    <n v="179211.58499999999"/>
    <n v="-33110.538999999997"/>
    <n v="-20590"/>
    <n v="-14850"/>
    <n v="-85740"/>
    <n v="-154290.53899999999"/>
    <n v="24921.046000000002"/>
    <n v="0.1390593470840627"/>
    <n v="12"/>
    <x v="3"/>
  </r>
  <r>
    <x v="11"/>
    <x v="5"/>
    <x v="1"/>
    <n v="3901.1279999999997"/>
    <n v="-7832.985999999999"/>
    <n v="-95810"/>
    <n v="-35450"/>
    <n v="-85570"/>
    <n v="-224662.986"/>
    <n v="-220761.85800000001"/>
    <n v="-56.589237266759774"/>
    <n v="12"/>
    <x v="3"/>
  </r>
  <r>
    <x v="11"/>
    <x v="5"/>
    <x v="2"/>
    <n v="7807.6249999999991"/>
    <n v="-9162.58"/>
    <n v="-99430"/>
    <n v="-17630"/>
    <n v="-48630"/>
    <n v="-174852.58"/>
    <n v="-167044.95499999999"/>
    <n v="-21.395104785386081"/>
    <n v="12"/>
    <x v="3"/>
  </r>
  <r>
    <x v="11"/>
    <x v="5"/>
    <x v="3"/>
    <n v="50879.079999999994"/>
    <n v="-83344.212"/>
    <n v="-89650"/>
    <n v="-54680"/>
    <n v="-100180"/>
    <n v="-327854.212"/>
    <n v="-276975.13199999998"/>
    <n v="-5.4437920654225671"/>
    <n v="12"/>
    <x v="3"/>
  </r>
  <r>
    <x v="11"/>
    <x v="5"/>
    <x v="0"/>
    <n v="481954.90699999995"/>
    <n v="-504331.73699999996"/>
    <n v="-30990"/>
    <n v="-25120"/>
    <n v="-52130"/>
    <n v="-612571.73699999996"/>
    <n v="-130616.83000000002"/>
    <n v="-0.27101462834571788"/>
    <n v="12"/>
    <x v="3"/>
  </r>
  <r>
    <x v="11"/>
    <x v="5"/>
    <x v="1"/>
    <n v="245649.68399999998"/>
    <n v="-263499.348"/>
    <n v="-39310"/>
    <n v="-63200"/>
    <n v="-87860"/>
    <n v="-453869.348"/>
    <n v="-208219.66400000002"/>
    <n v="-0.847628462652531"/>
    <n v="12"/>
    <x v="3"/>
  </r>
  <r>
    <x v="11"/>
    <x v="5"/>
    <x v="2"/>
    <n v="40127.682000000001"/>
    <n v="-20350.469999999998"/>
    <n v="-90830"/>
    <n v="-34950"/>
    <n v="-62060"/>
    <n v="-208190.47"/>
    <n v="-168062.788"/>
    <n v="-4.1882007537838843"/>
    <n v="12"/>
    <x v="3"/>
  </r>
  <r>
    <x v="11"/>
    <x v="5"/>
    <x v="3"/>
    <n v="336398.65700000001"/>
    <n v="-26755.197000000004"/>
    <n v="-103290"/>
    <n v="-101300"/>
    <n v="-23500"/>
    <n v="-254845.19700000001"/>
    <n v="81553.459999999992"/>
    <n v="0.24243099163145587"/>
    <n v="12"/>
    <x v="3"/>
  </r>
  <r>
    <x v="11"/>
    <x v="5"/>
    <x v="0"/>
    <n v="52592.847999999998"/>
    <n v="-76559.111999999994"/>
    <n v="-48770"/>
    <n v="-82690"/>
    <n v="-69310"/>
    <n v="-277329.11199999996"/>
    <n v="-224736.26399999997"/>
    <n v="-4.2731335637119328"/>
    <n v="12"/>
    <x v="3"/>
  </r>
  <r>
    <x v="11"/>
    <x v="5"/>
    <x v="1"/>
    <n v="54677.623"/>
    <n v="-112306.96400000001"/>
    <n v="-96560"/>
    <n v="-14710"/>
    <n v="-55910"/>
    <n v="-279486.96400000004"/>
    <n v="-224809.34100000004"/>
    <n v="-4.1115419556552419"/>
    <n v="12"/>
    <x v="3"/>
  </r>
  <r>
    <x v="11"/>
    <x v="5"/>
    <x v="2"/>
    <n v="191989.28699999998"/>
    <n v="-325712.8"/>
    <n v="-29330"/>
    <n v="-51550"/>
    <n v="-87540"/>
    <n v="-494132.8"/>
    <n v="-302143.51300000004"/>
    <n v="-1.5737519406486471"/>
    <n v="12"/>
    <x v="3"/>
  </r>
  <r>
    <x v="11"/>
    <x v="5"/>
    <x v="3"/>
    <n v="102977.30799999999"/>
    <n v="-40019.818999999996"/>
    <n v="-91680"/>
    <n v="-79530"/>
    <n v="-61960"/>
    <n v="-273189.81900000002"/>
    <n v="-170212.51100000003"/>
    <n v="-1.652912804828808"/>
    <n v="12"/>
    <x v="3"/>
  </r>
  <r>
    <x v="11"/>
    <x v="5"/>
    <x v="0"/>
    <n v="221471.35500000001"/>
    <n v="-88567.16399999999"/>
    <n v="-71160"/>
    <n v="-56610"/>
    <n v="-71200"/>
    <n v="-287537.16399999999"/>
    <n v="-66065.808999999979"/>
    <n v="-0.2983040809047291"/>
    <n v="12"/>
    <x v="3"/>
  </r>
  <r>
    <x v="11"/>
    <x v="5"/>
    <x v="1"/>
    <n v="42901.438999999998"/>
    <n v="-36951.235999999997"/>
    <n v="-94360"/>
    <n v="-73980"/>
    <n v="-72270"/>
    <n v="-277561.23599999998"/>
    <n v="-234659.79699999996"/>
    <n v="-5.4697418657681851"/>
    <n v="12"/>
    <x v="3"/>
  </r>
  <r>
    <x v="11"/>
    <x v="5"/>
    <x v="2"/>
    <n v="24315.984"/>
    <n v="-20724.732"/>
    <n v="-69890"/>
    <n v="-31680"/>
    <n v="-59170"/>
    <n v="-181464.73199999999"/>
    <n v="-157148.74799999999"/>
    <n v="-6.4627755964965266"/>
    <n v="12"/>
    <x v="3"/>
  </r>
  <r>
    <x v="11"/>
    <x v="5"/>
    <x v="3"/>
    <n v="48361.788999999997"/>
    <n v="-42828.043999999994"/>
    <n v="-19640"/>
    <n v="-76520"/>
    <n v="-45340"/>
    <n v="-184328.04399999999"/>
    <n v="-135966.255"/>
    <n v="-2.811439729824718"/>
    <n v="12"/>
    <x v="3"/>
  </r>
  <r>
    <x v="11"/>
    <x v="5"/>
    <x v="0"/>
    <n v="38652.11"/>
    <n v="-65587.157999999996"/>
    <n v="-85570"/>
    <n v="-17970"/>
    <n v="-45560"/>
    <n v="-214687.158"/>
    <n v="-176035.04800000001"/>
    <n v="-4.5543451056100173"/>
    <n v="12"/>
    <x v="3"/>
  </r>
  <r>
    <x v="11"/>
    <x v="5"/>
    <x v="0"/>
    <n v="20203.616999999998"/>
    <n v="-34415.219999999994"/>
    <n v="-107350"/>
    <n v="-100070"/>
    <n v="-70350"/>
    <n v="-312185.21999999997"/>
    <n v="-291981.603"/>
    <n v="-14.45194704492765"/>
    <n v="12"/>
    <x v="3"/>
  </r>
  <r>
    <x v="11"/>
    <x v="5"/>
    <x v="1"/>
    <n v="61246.478999999999"/>
    <n v="-87465.300999999992"/>
    <n v="-43220"/>
    <n v="-81030"/>
    <n v="-15780"/>
    <n v="-227495.30099999998"/>
    <n v="-166248.82199999999"/>
    <n v="-2.7144225221502118"/>
    <n v="12"/>
    <x v="3"/>
  </r>
  <r>
    <x v="11"/>
    <x v="5"/>
    <x v="2"/>
    <n v="238786.247"/>
    <n v="-212970.541"/>
    <n v="-45920"/>
    <n v="-84360"/>
    <n v="-97330"/>
    <n v="-440580.54099999997"/>
    <n v="-201794.29399999997"/>
    <n v="-0.84508340214417776"/>
    <n v="12"/>
    <x v="3"/>
  </r>
  <r>
    <x v="11"/>
    <x v="5"/>
    <x v="0"/>
    <n v="132881.73499999999"/>
    <n v="-106342.59299999999"/>
    <n v="-22090"/>
    <n v="-53060"/>
    <n v="-24330"/>
    <n v="-205822.59299999999"/>
    <n v="-72940.858000000007"/>
    <n v="-0.54891560529368477"/>
    <n v="12"/>
    <x v="3"/>
  </r>
  <r>
    <x v="11"/>
    <x v="5"/>
    <x v="1"/>
    <n v="156460.24799999999"/>
    <n v="-131930.14799999999"/>
    <n v="-75550"/>
    <n v="-81500"/>
    <n v="-87050"/>
    <n v="-376030.14799999999"/>
    <n v="-219569.9"/>
    <n v="-1.4033590180682827"/>
    <n v="12"/>
    <x v="3"/>
  </r>
  <r>
    <x v="11"/>
    <x v="5"/>
    <x v="2"/>
    <n v="40136.844999999994"/>
    <n v="-29236.199999999997"/>
    <n v="-38230"/>
    <n v="-85860"/>
    <n v="-15830"/>
    <n v="-169156.2"/>
    <n v="-129019.35500000001"/>
    <n v="-3.2144867141400884"/>
    <n v="12"/>
    <x v="3"/>
  </r>
  <r>
    <x v="11"/>
    <x v="5"/>
    <x v="0"/>
    <n v="122560.52899999999"/>
    <n v="-104001.44299999998"/>
    <n v="-12580"/>
    <n v="-79190"/>
    <n v="-82430"/>
    <n v="-278201.44299999997"/>
    <n v="-155640.91399999999"/>
    <n v="-1.2699105925040515"/>
    <n v="12"/>
    <x v="3"/>
  </r>
  <r>
    <x v="11"/>
    <x v="5"/>
    <x v="1"/>
    <n v="155136.70899999997"/>
    <n v="-67325.684999999998"/>
    <n v="-35900"/>
    <n v="-37390"/>
    <n v="-36660"/>
    <n v="-177275.685"/>
    <n v="-22138.976000000024"/>
    <n v="-0.14270623724524173"/>
    <n v="12"/>
    <x v="3"/>
  </r>
  <r>
    <x v="11"/>
    <x v="5"/>
    <x v="2"/>
    <n v="15541.693999999998"/>
    <n v="-6227.0739999999996"/>
    <n v="-87500"/>
    <n v="-88420"/>
    <n v="-72920"/>
    <n v="-255067.07399999999"/>
    <n v="-239525.38"/>
    <n v="-15.41179359212709"/>
    <n v="12"/>
    <x v="3"/>
  </r>
  <r>
    <x v="11"/>
    <x v="5"/>
    <x v="0"/>
    <n v="31834.620999999996"/>
    <n v="-33148.408999999992"/>
    <n v="-62310"/>
    <n v="-103050"/>
    <n v="-57020"/>
    <n v="-255528.40899999999"/>
    <n v="-223693.788"/>
    <n v="-7.0267457558235114"/>
    <n v="12"/>
    <x v="3"/>
  </r>
  <r>
    <x v="11"/>
    <x v="5"/>
    <x v="0"/>
    <n v="59958.079999999994"/>
    <n v="-25269.748"/>
    <n v="-13910"/>
    <n v="-30350"/>
    <n v="-74330"/>
    <n v="-143859.74799999999"/>
    <n v="-83901.668000000005"/>
    <n v="-1.3993388047115587"/>
    <n v="12"/>
    <x v="3"/>
  </r>
  <r>
    <x v="11"/>
    <x v="5"/>
    <x v="0"/>
    <n v="134389.948"/>
    <n v="-23976.161999999997"/>
    <n v="-42730"/>
    <n v="-21070"/>
    <n v="-55530"/>
    <n v="-143306.16200000001"/>
    <n v="-8916.2140000000072"/>
    <n v="-6.6345840092147418E-2"/>
    <n v="12"/>
    <x v="3"/>
  </r>
  <r>
    <x v="11"/>
    <x v="5"/>
    <x v="0"/>
    <n v="18213.852999999999"/>
    <n v="-19888.490999999998"/>
    <n v="-57730"/>
    <n v="-60160"/>
    <n v="-18740"/>
    <n v="-156518.49100000001"/>
    <n v="-138304.63800000001"/>
    <n v="-7.5933762065610173"/>
    <n v="12"/>
    <x v="3"/>
  </r>
  <r>
    <x v="11"/>
    <x v="5"/>
    <x v="0"/>
    <n v="16659.635999999999"/>
    <n v="-18495.414000000001"/>
    <n v="-24690"/>
    <n v="-91910"/>
    <n v="-59140"/>
    <n v="-194235.41399999999"/>
    <n v="-177575.77799999999"/>
    <n v="-10.659043090737397"/>
    <n v="12"/>
    <x v="3"/>
  </r>
  <r>
    <x v="11"/>
    <x v="5"/>
    <x v="0"/>
    <n v="1374972.067"/>
    <n v="-160140.83399999997"/>
    <n v="-98340"/>
    <n v="-44130"/>
    <n v="-104660"/>
    <n v="-407270.83399999997"/>
    <n v="967701.23300000001"/>
    <n v="0.70379701248141791"/>
    <n v="12"/>
    <x v="3"/>
  </r>
  <r>
    <x v="11"/>
    <x v="5"/>
    <x v="0"/>
    <n v="76922.720000000001"/>
    <n v="-53416.657000000007"/>
    <n v="-83760"/>
    <n v="-29060"/>
    <n v="-100790"/>
    <n v="-267026.65700000001"/>
    <n v="-190103.93700000001"/>
    <n v="-2.4713626481226871"/>
    <n v="12"/>
    <x v="3"/>
  </r>
  <r>
    <x v="11"/>
    <x v="5"/>
    <x v="0"/>
    <n v="316550.40199999994"/>
    <n v="-128938.334"/>
    <n v="-105590"/>
    <n v="-80040"/>
    <n v="-100280"/>
    <n v="-414848.33400000003"/>
    <n v="-98297.932000000088"/>
    <n v="-0.31052853314651646"/>
    <n v="12"/>
    <x v="3"/>
  </r>
  <r>
    <x v="11"/>
    <x v="5"/>
    <x v="0"/>
    <n v="166505.47199999998"/>
    <n v="-113517.34799999998"/>
    <n v="-33300"/>
    <n v="-77010"/>
    <n v="-17470"/>
    <n v="-241297.348"/>
    <n v="-74791.876000000018"/>
    <n v="-0.44918569402932312"/>
    <n v="12"/>
    <x v="3"/>
  </r>
  <r>
    <x v="11"/>
    <x v="5"/>
    <x v="0"/>
    <n v="1483992.3209999998"/>
    <n v="-16180.618999999997"/>
    <n v="-16170"/>
    <n v="-78770"/>
    <n v="-15180"/>
    <n v="-126300.61899999999"/>
    <n v="1357691.7019999998"/>
    <n v="0.91489132577526322"/>
    <n v="12"/>
    <x v="3"/>
  </r>
  <r>
    <x v="11"/>
    <x v="6"/>
    <x v="0"/>
    <n v="100799.125"/>
    <n v="-162461.76799999998"/>
    <n v="-51490"/>
    <n v="-47670"/>
    <n v="-53710"/>
    <n v="-315331.76799999998"/>
    <n v="-214532.64299999998"/>
    <n v="-2.128318504748925"/>
    <n v="12"/>
    <x v="3"/>
  </r>
  <r>
    <x v="11"/>
    <x v="6"/>
    <x v="0"/>
    <n v="741701.99599999993"/>
    <n v="-68670.21699999999"/>
    <n v="-99570"/>
    <n v="-36020"/>
    <n v="-39880"/>
    <n v="-244140.217"/>
    <n v="497561.77899999992"/>
    <n v="0.67083785898292225"/>
    <n v="12"/>
    <x v="3"/>
  </r>
  <r>
    <x v="11"/>
    <x v="6"/>
    <x v="0"/>
    <n v="3067004.0729999994"/>
    <n v="-365352.56799999997"/>
    <n v="-15120"/>
    <n v="-101140"/>
    <n v="-65060"/>
    <n v="-546672.56799999997"/>
    <n v="2520331.5049999994"/>
    <n v="0.82175681708004045"/>
    <n v="12"/>
    <x v="3"/>
  </r>
  <r>
    <x v="11"/>
    <x v="6"/>
    <x v="0"/>
    <n v="343041.88099999999"/>
    <n v="-67401.747000000003"/>
    <n v="-81630"/>
    <n v="-101240"/>
    <n v="-83000"/>
    <n v="-333271.74699999997"/>
    <n v="9770.13400000002"/>
    <n v="2.8480878111789565E-2"/>
    <n v="12"/>
    <x v="3"/>
  </r>
  <r>
    <x v="11"/>
    <x v="6"/>
    <x v="0"/>
    <n v="1167423.32"/>
    <n v="-324665.71899999998"/>
    <n v="-20230"/>
    <n v="-19990"/>
    <n v="-96370"/>
    <n v="-461255.71899999998"/>
    <n v="706167.60100000002"/>
    <n v="0.60489420495729007"/>
    <n v="12"/>
    <x v="3"/>
  </r>
  <r>
    <x v="11"/>
    <x v="6"/>
    <x v="0"/>
    <n v="1573751.4799999997"/>
    <n v="-816716.88699999987"/>
    <n v="-24470"/>
    <n v="-30660"/>
    <n v="-89860"/>
    <n v="-961706.88699999987"/>
    <n v="612044.59299999988"/>
    <n v="0.38890803330650403"/>
    <n v="12"/>
    <x v="3"/>
  </r>
  <r>
    <x v="11"/>
    <x v="6"/>
    <x v="0"/>
    <n v="57467.745999999992"/>
    <n v="-51956.918999999994"/>
    <n v="-41730"/>
    <n v="-96150"/>
    <n v="-39180"/>
    <n v="-229016.91899999999"/>
    <n v="-171549.17300000001"/>
    <n v="-2.9851383591762941"/>
    <n v="12"/>
    <x v="3"/>
  </r>
  <r>
    <x v="11"/>
    <x v="6"/>
    <x v="0"/>
    <n v="163790.71100000001"/>
    <n v="-42295.070999999996"/>
    <n v="-90490"/>
    <n v="-47980"/>
    <n v="-34270"/>
    <n v="-215035.071"/>
    <n v="-51244.359999999986"/>
    <n v="-0.31286487302689581"/>
    <n v="12"/>
    <x v="3"/>
  </r>
  <r>
    <x v="11"/>
    <x v="6"/>
    <x v="0"/>
    <n v="344811.15899999999"/>
    <n v="-17590.257999999998"/>
    <n v="-75910"/>
    <n v="-79100"/>
    <n v="-85880"/>
    <n v="-258480.258"/>
    <n v="86330.900999999983"/>
    <n v="0.25037154032477232"/>
    <n v="12"/>
    <x v="3"/>
  </r>
  <r>
    <x v="11"/>
    <x v="6"/>
    <x v="0"/>
    <n v="807204.34199999995"/>
    <n v="-68645.506999999998"/>
    <n v="-59120"/>
    <n v="-22490"/>
    <n v="-107530"/>
    <n v="-257785.50699999998"/>
    <n v="549418.83499999996"/>
    <n v="0.6806440530767115"/>
    <n v="12"/>
    <x v="3"/>
  </r>
  <r>
    <x v="11"/>
    <x v="6"/>
    <x v="0"/>
    <n v="1289058.96"/>
    <n v="-1393958.517"/>
    <n v="-65730"/>
    <n v="-103730"/>
    <n v="-102400"/>
    <n v="-1665818.517"/>
    <n v="-376759.55700000003"/>
    <n v="-0.29227488322178841"/>
    <n v="12"/>
    <x v="3"/>
  </r>
  <r>
    <x v="11"/>
    <x v="6"/>
    <x v="0"/>
    <n v="86810.107999999993"/>
    <n v="-24536.539999999997"/>
    <n v="-105440"/>
    <n v="-107240"/>
    <n v="-32850"/>
    <n v="-270066.53999999998"/>
    <n v="-183256.43199999997"/>
    <n v="-2.1110033868406197"/>
    <n v="12"/>
    <x v="3"/>
  </r>
  <r>
    <x v="11"/>
    <x v="6"/>
    <x v="0"/>
    <n v="261021.41799999998"/>
    <n v="-217357.924"/>
    <n v="-64760"/>
    <n v="-49310"/>
    <n v="-32400"/>
    <n v="-363827.924"/>
    <n v="-102806.50600000002"/>
    <n v="-0.39386233814728577"/>
    <n v="12"/>
    <x v="3"/>
  </r>
  <r>
    <x v="11"/>
    <x v="6"/>
    <x v="0"/>
    <n v="348420.70899999997"/>
    <n v="-276684.24699999997"/>
    <n v="-86920"/>
    <n v="-103410"/>
    <n v="-66040"/>
    <n v="-533054.24699999997"/>
    <n v="-184633.538"/>
    <n v="-0.52991551084869648"/>
    <n v="12"/>
    <x v="3"/>
  </r>
  <r>
    <x v="11"/>
    <x v="6"/>
    <x v="0"/>
    <n v="96394.703999999998"/>
    <n v="-61019.665000000001"/>
    <n v="-32520"/>
    <n v="-18780"/>
    <n v="-47970"/>
    <n v="-160289.66500000001"/>
    <n v="-63894.96100000001"/>
    <n v="-0.66284721409591141"/>
    <n v="12"/>
    <x v="3"/>
  </r>
  <r>
    <x v="11"/>
    <x v="6"/>
    <x v="0"/>
    <n v="74190.815999999992"/>
    <n v="-219346.98799999995"/>
    <n v="-20610"/>
    <n v="-70410"/>
    <n v="-51160"/>
    <n v="-361526.98799999995"/>
    <n v="-287336.17199999996"/>
    <n v="-3.8729345152370342"/>
    <n v="12"/>
    <x v="3"/>
  </r>
  <r>
    <x v="11"/>
    <x v="6"/>
    <x v="1"/>
    <n v="181350.09199999998"/>
    <n v="-222438.70599999995"/>
    <n v="-53910"/>
    <n v="-82480"/>
    <n v="-53590"/>
    <n v="-412418.70599999995"/>
    <n v="-231068.61399999997"/>
    <n v="-1.2741576883236432"/>
    <n v="12"/>
    <x v="3"/>
  </r>
  <r>
    <x v="11"/>
    <x v="6"/>
    <x v="2"/>
    <n v="336610.24599999998"/>
    <n v="-648146.28199999989"/>
    <n v="-100020"/>
    <n v="-105450"/>
    <n v="-27030"/>
    <n v="-880646.28199999989"/>
    <n v="-544036.03599999985"/>
    <n v="-1.6162194777636087"/>
    <n v="12"/>
    <x v="3"/>
  </r>
  <r>
    <x v="11"/>
    <x v="6"/>
    <x v="0"/>
    <n v="143198.986"/>
    <n v="-50673.888999999988"/>
    <n v="-83460"/>
    <n v="-74700"/>
    <n v="-64030"/>
    <n v="-272863.88899999997"/>
    <n v="-129664.90299999996"/>
    <n v="-0.90548757796371515"/>
    <n v="12"/>
    <x v="3"/>
  </r>
  <r>
    <x v="11"/>
    <x v="6"/>
    <x v="0"/>
    <n v="159501.54499999998"/>
    <n v="-83437.871999999988"/>
    <n v="-18700"/>
    <n v="-13940"/>
    <n v="-43220"/>
    <n v="-159297.87199999997"/>
    <n v="203.67300000000978"/>
    <n v="1.2769343394135135E-3"/>
    <n v="12"/>
    <x v="3"/>
  </r>
  <r>
    <x v="11"/>
    <x v="6"/>
    <x v="0"/>
    <n v="222625.88599999997"/>
    <n v="-146122.99799999999"/>
    <n v="-56170"/>
    <n v="-55180"/>
    <n v="-93460"/>
    <n v="-350932.99800000002"/>
    <n v="-128307.11200000005"/>
    <n v="-0.57633509878541289"/>
    <n v="12"/>
    <x v="3"/>
  </r>
  <r>
    <x v="11"/>
    <x v="6"/>
    <x v="0"/>
    <n v="59624.124000000003"/>
    <n v="-40719.063000000002"/>
    <n v="-33360"/>
    <n v="-27000"/>
    <n v="-76170"/>
    <n v="-177249.06299999999"/>
    <n v="-117624.93899999998"/>
    <n v="-1.9727742918285891"/>
    <n v="12"/>
    <x v="3"/>
  </r>
  <r>
    <x v="11"/>
    <x v="6"/>
    <x v="0"/>
    <n v="227348.58299999998"/>
    <n v="-171865.62399999998"/>
    <n v="-33460"/>
    <n v="-97440"/>
    <n v="-58090"/>
    <n v="-360855.62399999995"/>
    <n v="-133507.04099999997"/>
    <n v="-0.58723498179885281"/>
    <n v="12"/>
    <x v="3"/>
  </r>
  <r>
    <x v="11"/>
    <x v="6"/>
    <x v="1"/>
    <n v="79426.739000000001"/>
    <n v="-56947.093000000001"/>
    <n v="-16760"/>
    <n v="-60040"/>
    <n v="-75110"/>
    <n v="-208857.09299999999"/>
    <n v="-129430.35399999999"/>
    <n v="-1.6295564394252671"/>
    <n v="12"/>
    <x v="3"/>
  </r>
  <r>
    <x v="11"/>
    <x v="6"/>
    <x v="2"/>
    <n v="90091.896999999997"/>
    <n v="-66882.808999999994"/>
    <n v="-21160"/>
    <n v="-21740"/>
    <n v="-50460"/>
    <n v="-160242.80900000001"/>
    <n v="-70150.912000000011"/>
    <n v="-0.77865950585988897"/>
    <n v="12"/>
    <x v="3"/>
  </r>
  <r>
    <x v="11"/>
    <x v="6"/>
    <x v="0"/>
    <n v="97029.036999999997"/>
    <n v="-28954.680999999993"/>
    <n v="-29280"/>
    <n v="-16240"/>
    <n v="-95980"/>
    <n v="-170454.68099999998"/>
    <n v="-73425.643999999986"/>
    <n v="-0.7567388718904835"/>
    <n v="12"/>
    <x v="3"/>
  </r>
  <r>
    <x v="11"/>
    <x v="6"/>
    <x v="0"/>
    <n v="91237.614999999991"/>
    <n v="-277261.05399999995"/>
    <n v="-36260"/>
    <n v="-45470"/>
    <n v="-34030"/>
    <n v="-393021.05399999995"/>
    <n v="-301783.43899999995"/>
    <n v="-3.3076647060535285"/>
    <n v="12"/>
    <x v="3"/>
  </r>
  <r>
    <x v="11"/>
    <x v="6"/>
    <x v="0"/>
    <n v="66610.46699999999"/>
    <n v="-43815.925999999999"/>
    <n v="-26000"/>
    <n v="-46690"/>
    <n v="-83200"/>
    <n v="-199705.92600000001"/>
    <n v="-133095.45900000003"/>
    <n v="-1.9981162870393936"/>
    <n v="12"/>
    <x v="3"/>
  </r>
  <r>
    <x v="11"/>
    <x v="6"/>
    <x v="1"/>
    <n v="24437.252"/>
    <n v="-2507.6029999999996"/>
    <n v="-37030"/>
    <n v="-18010"/>
    <n v="-68260"/>
    <n v="-125807.603"/>
    <n v="-101370.351"/>
    <n v="-4.1481894527256991"/>
    <n v="12"/>
    <x v="3"/>
  </r>
  <r>
    <x v="11"/>
    <x v="6"/>
    <x v="2"/>
    <n v="85821.918000000005"/>
    <n v="-22057.489999999998"/>
    <n v="-105680"/>
    <n v="-41610"/>
    <n v="-77250"/>
    <n v="-246597.49"/>
    <n v="-160775.57199999999"/>
    <n v="-1.8733626065080482"/>
    <n v="12"/>
    <x v="3"/>
  </r>
  <r>
    <x v="11"/>
    <x v="6"/>
    <x v="0"/>
    <n v="264737.33999999997"/>
    <n v="-200358.606"/>
    <n v="-92150"/>
    <n v="-72090"/>
    <n v="-81420"/>
    <n v="-446018.60600000003"/>
    <n v="-181281.26600000006"/>
    <n v="-0.6847589614672418"/>
    <n v="12"/>
    <x v="3"/>
  </r>
  <r>
    <x v="11"/>
    <x v="6"/>
    <x v="0"/>
    <n v="91419.362999999998"/>
    <n v="-75380.466"/>
    <n v="-51960"/>
    <n v="-58240"/>
    <n v="-20890"/>
    <n v="-206470.46600000001"/>
    <n v="-115051.10300000002"/>
    <n v="-1.258498191460818"/>
    <n v="12"/>
    <x v="3"/>
  </r>
  <r>
    <x v="11"/>
    <x v="6"/>
    <x v="1"/>
    <n v="470757.48999999993"/>
    <n v="-335283.65499999997"/>
    <n v="-22020"/>
    <n v="-59740"/>
    <n v="-63600"/>
    <n v="-480643.65499999997"/>
    <n v="-9886.1650000000373"/>
    <n v="-2.1000547436855522E-2"/>
    <n v="12"/>
    <x v="3"/>
  </r>
  <r>
    <x v="11"/>
    <x v="6"/>
    <x v="2"/>
    <n v="148521.79299999998"/>
    <n v="-30686.151999999998"/>
    <n v="-43050"/>
    <n v="-35880"/>
    <n v="-98140"/>
    <n v="-207756.152"/>
    <n v="-59234.359000000026"/>
    <n v="-0.39882604299020302"/>
    <n v="12"/>
    <x v="3"/>
  </r>
  <r>
    <x v="11"/>
    <x v="6"/>
    <x v="0"/>
    <n v="145186.18799999999"/>
    <n v="-30412.780999999999"/>
    <n v="-83280"/>
    <n v="-13540"/>
    <n v="-16320"/>
    <n v="-143552.78099999999"/>
    <n v="1633.4070000000065"/>
    <n v="1.1250429689634158E-2"/>
    <n v="12"/>
    <x v="3"/>
  </r>
  <r>
    <x v="11"/>
    <x v="6"/>
    <x v="0"/>
    <n v="769109.11"/>
    <n v="-164460.47099999999"/>
    <n v="-54170"/>
    <n v="-60010"/>
    <n v="-22000"/>
    <n v="-300640.47100000002"/>
    <n v="468468.63899999997"/>
    <n v="0.60910556500884505"/>
    <n v="12"/>
    <x v="3"/>
  </r>
  <r>
    <x v="11"/>
    <x v="6"/>
    <x v="0"/>
    <n v="360021.375"/>
    <n v="-47560.758000000002"/>
    <n v="-27530"/>
    <n v="-79110"/>
    <n v="-73940"/>
    <n v="-228140.758"/>
    <n v="131880.617"/>
    <n v="0.36631329737019086"/>
    <n v="12"/>
    <x v="3"/>
  </r>
  <r>
    <x v="11"/>
    <x v="6"/>
    <x v="1"/>
    <n v="297941.54599999997"/>
    <n v="-34728.701000000001"/>
    <n v="-106330"/>
    <n v="-87650"/>
    <n v="-79510"/>
    <n v="-308218.701"/>
    <n v="-10277.155000000028"/>
    <n v="-3.4493863437226137E-2"/>
    <n v="12"/>
    <x v="3"/>
  </r>
  <r>
    <x v="11"/>
    <x v="6"/>
    <x v="2"/>
    <n v="37345.832999999999"/>
    <n v="-3762.5210000000002"/>
    <n v="-23230"/>
    <n v="-104460"/>
    <n v="-66360"/>
    <n v="-197812.52100000001"/>
    <n v="-160466.68800000002"/>
    <n v="-4.2967762427470833"/>
    <n v="12"/>
    <x v="3"/>
  </r>
  <r>
    <x v="11"/>
    <x v="6"/>
    <x v="3"/>
    <n v="373287.103"/>
    <n v="-216870.55600000001"/>
    <n v="-108390"/>
    <n v="-14980"/>
    <n v="-69750"/>
    <n v="-409990.55599999998"/>
    <n v="-36703.45299999998"/>
    <n v="-9.8324996242905235E-2"/>
    <n v="12"/>
    <x v="3"/>
  </r>
  <r>
    <x v="11"/>
    <x v="6"/>
    <x v="0"/>
    <n v="104549.886"/>
    <n v="-44329.781999999999"/>
    <n v="-91560"/>
    <n v="-17020"/>
    <n v="-16120"/>
    <n v="-169029.78200000001"/>
    <n v="-64479.896000000008"/>
    <n v="-0.61673808042220157"/>
    <n v="12"/>
    <x v="3"/>
  </r>
  <r>
    <x v="11"/>
    <x v="6"/>
    <x v="1"/>
    <n v="254233.049"/>
    <n v="-148390.19299999997"/>
    <n v="-76350"/>
    <n v="-25100"/>
    <n v="-81550"/>
    <n v="-331390.19299999997"/>
    <n v="-77157.143999999971"/>
    <n v="-0.30348982676913877"/>
    <n v="12"/>
    <x v="3"/>
  </r>
  <r>
    <x v="11"/>
    <x v="6"/>
    <x v="2"/>
    <n v="565803.04899999988"/>
    <n v="-224846.90199999997"/>
    <n v="-93690"/>
    <n v="-65570"/>
    <n v="-74800"/>
    <n v="-458906.902"/>
    <n v="106896.14699999988"/>
    <n v="0.18892819186628296"/>
    <n v="12"/>
    <x v="3"/>
  </r>
  <r>
    <x v="11"/>
    <x v="6"/>
    <x v="3"/>
    <n v="812755.97899999993"/>
    <n v="-431057.94200000004"/>
    <n v="-13970"/>
    <n v="-49460"/>
    <n v="-37470"/>
    <n v="-531957.94200000004"/>
    <n v="280798.03699999989"/>
    <n v="0.34548873740121683"/>
    <n v="12"/>
    <x v="3"/>
  </r>
  <r>
    <x v="11"/>
    <x v="6"/>
    <x v="0"/>
    <n v="610864.46399999992"/>
    <n v="-638402.59"/>
    <n v="-21050"/>
    <n v="-29940"/>
    <n v="-87390"/>
    <n v="-776782.59"/>
    <n v="-165918.12600000005"/>
    <n v="-0.2716120117931759"/>
    <n v="12"/>
    <x v="3"/>
  </r>
  <r>
    <x v="11"/>
    <x v="15"/>
    <x v="1"/>
    <n v="2621576.0759999999"/>
    <n v="-95106.45199999999"/>
    <n v="-79520"/>
    <n v="-48950"/>
    <n v="-14660"/>
    <n v="-238236.45199999999"/>
    <n v="2383339.6239999998"/>
    <n v="0.90912472303168823"/>
    <n v="12"/>
    <x v="3"/>
  </r>
  <r>
    <x v="11"/>
    <x v="15"/>
    <x v="2"/>
    <n v="2861894.784"/>
    <n v="-1078227.0729999999"/>
    <n v="-64960"/>
    <n v="-85400"/>
    <n v="-44840"/>
    <n v="-1273427.0729999999"/>
    <n v="1588467.7110000001"/>
    <n v="0.55504056958370696"/>
    <n v="12"/>
    <x v="3"/>
  </r>
  <r>
    <x v="11"/>
    <x v="15"/>
    <x v="3"/>
    <n v="149209.53599999999"/>
    <n v="-93372.075999999986"/>
    <n v="-14680"/>
    <n v="-31270"/>
    <n v="-96660"/>
    <n v="-235982.076"/>
    <n v="-86772.540000000008"/>
    <n v="-0.58154821954543179"/>
    <n v="12"/>
    <x v="3"/>
  </r>
  <r>
    <x v="11"/>
    <x v="15"/>
    <x v="0"/>
    <n v="6470871.5889999997"/>
    <n v="-998071.228"/>
    <n v="-75600"/>
    <n v="-95480"/>
    <n v="-63600"/>
    <n v="-1232751.2280000001"/>
    <n v="5238120.3609999996"/>
    <n v="0.8094922436576264"/>
    <n v="12"/>
    <x v="3"/>
  </r>
  <r>
    <x v="11"/>
    <x v="15"/>
    <x v="1"/>
    <n v="32601.512999999995"/>
    <n v="-13057.960999999999"/>
    <n v="-108500"/>
    <n v="-76550"/>
    <n v="-107210"/>
    <n v="-305317.96100000001"/>
    <n v="-272716.44800000003"/>
    <n v="-8.3651469795282214"/>
    <n v="12"/>
    <x v="3"/>
  </r>
  <r>
    <x v="11"/>
    <x v="15"/>
    <x v="2"/>
    <n v="318279.84299999999"/>
    <n v="-18887.315999999999"/>
    <n v="-58030"/>
    <n v="-55890"/>
    <n v="-108270"/>
    <n v="-241077.31599999999"/>
    <n v="77202.527000000002"/>
    <n v="0.2425617854788247"/>
    <n v="12"/>
    <x v="3"/>
  </r>
  <r>
    <x v="11"/>
    <x v="15"/>
    <x v="3"/>
    <n v="3005877.6370000001"/>
    <n v="-138244.21799999999"/>
    <n v="-99160"/>
    <n v="-12510"/>
    <n v="-102090"/>
    <n v="-352004.21799999999"/>
    <n v="2653873.4190000002"/>
    <n v="0.8828946948248646"/>
    <n v="12"/>
    <x v="3"/>
  </r>
  <r>
    <x v="11"/>
    <x v="15"/>
    <x v="0"/>
    <n v="2121228.1719999998"/>
    <n v="-121052.28799999999"/>
    <n v="-89190"/>
    <n v="-94730"/>
    <n v="-18590"/>
    <n v="-323562.288"/>
    <n v="1797665.8839999998"/>
    <n v="0.84746464700450908"/>
    <n v="12"/>
    <x v="3"/>
  </r>
  <r>
    <x v="11"/>
    <x v="15"/>
    <x v="0"/>
    <n v="255143.63"/>
    <n v="-401160.592"/>
    <n v="-38440"/>
    <n v="-74710"/>
    <n v="-37220"/>
    <n v="-551530.59199999995"/>
    <n v="-296386.96199999994"/>
    <n v="-1.1616475081114113"/>
    <n v="12"/>
    <x v="3"/>
  </r>
  <r>
    <x v="11"/>
    <x v="15"/>
    <x v="1"/>
    <n v="506923.29799999995"/>
    <n v="-802334.59600000002"/>
    <n v="-76520"/>
    <n v="-54520"/>
    <n v="-56000"/>
    <n v="-989374.59600000002"/>
    <n v="-482451.29800000007"/>
    <n v="-0.95172445200970057"/>
    <n v="12"/>
    <x v="3"/>
  </r>
  <r>
    <x v="11"/>
    <x v="15"/>
    <x v="2"/>
    <n v="21.167999999999999"/>
    <n v="-388474.478"/>
    <n v="-56050"/>
    <n v="-25020"/>
    <n v="-66860"/>
    <n v="-536404.478"/>
    <n v="-536383.31000000006"/>
    <n v="-25339.347600151174"/>
    <n v="12"/>
    <x v="3"/>
  </r>
  <r>
    <x v="11"/>
    <x v="15"/>
    <x v="0"/>
    <n v="1195.2639999999999"/>
    <n v="-2290.7849999999999"/>
    <n v="-25550"/>
    <n v="-77470"/>
    <n v="-73330"/>
    <n v="-178640.785"/>
    <n v="-177445.52100000001"/>
    <n v="-148.45717849780468"/>
    <n v="12"/>
    <x v="3"/>
  </r>
  <r>
    <x v="11"/>
    <x v="15"/>
    <x v="1"/>
    <n v="311209.56300000002"/>
    <n v="-86982.811999999991"/>
    <n v="-94040"/>
    <n v="-76550"/>
    <n v="-47710"/>
    <n v="-305282.81199999998"/>
    <n v="5926.7510000000475"/>
    <n v="1.904424447265474E-2"/>
    <n v="12"/>
    <x v="3"/>
  </r>
  <r>
    <x v="11"/>
    <x v="15"/>
    <x v="2"/>
    <n v="1955849.8329999999"/>
    <n v="-583369.402"/>
    <n v="-35930"/>
    <n v="-102620"/>
    <n v="-86280"/>
    <n v="-808199.402"/>
    <n v="1147650.4309999999"/>
    <n v="0.58677839762353567"/>
    <n v="12"/>
    <x v="3"/>
  </r>
  <r>
    <x v="11"/>
    <x v="15"/>
    <x v="0"/>
    <n v="2513183.7569999998"/>
    <n v="-1239301.3569999998"/>
    <n v="-57860"/>
    <n v="-39660"/>
    <n v="-28550"/>
    <n v="-1365371.3569999998"/>
    <n v="1147812.3999999999"/>
    <n v="0.45671646444593827"/>
    <n v="12"/>
    <x v="3"/>
  </r>
  <r>
    <x v="11"/>
    <x v="15"/>
    <x v="1"/>
    <n v="7915053.9649999989"/>
    <n v="-3661108.1639999994"/>
    <n v="-35380"/>
    <n v="-54640"/>
    <n v="-64480"/>
    <n v="-3815608.1639999994"/>
    <n v="4099445.8009999995"/>
    <n v="0.51793024016356159"/>
    <n v="12"/>
    <x v="3"/>
  </r>
  <r>
    <x v="11"/>
    <x v="15"/>
    <x v="2"/>
    <n v="414470.02799999999"/>
    <n v="-236255.95699999999"/>
    <n v="-99080"/>
    <n v="-93950"/>
    <n v="-58570"/>
    <n v="-487855.95699999999"/>
    <n v="-73385.929000000004"/>
    <n v="-0.17705967631512309"/>
    <n v="12"/>
    <x v="3"/>
  </r>
  <r>
    <x v="11"/>
    <x v="15"/>
    <x v="0"/>
    <n v="505716.87599999999"/>
    <n v="-257593.78399999999"/>
    <n v="-17910"/>
    <n v="-48380"/>
    <n v="-89900"/>
    <n v="-413783.78399999999"/>
    <n v="91933.092000000004"/>
    <n v="0.18178766887739772"/>
    <n v="12"/>
    <x v="3"/>
  </r>
  <r>
    <x v="11"/>
    <x v="15"/>
    <x v="0"/>
    <n v="378808.68900000001"/>
    <n v="-204701.98"/>
    <n v="-75110"/>
    <n v="-105640"/>
    <n v="-80650"/>
    <n v="-466101.98"/>
    <n v="-87293.290999999968"/>
    <n v="-0.23044162801661597"/>
    <n v="12"/>
    <x v="3"/>
  </r>
  <r>
    <x v="11"/>
    <x v="15"/>
    <x v="0"/>
    <n v="391585.005"/>
    <n v="-210930.02699999997"/>
    <n v="-98930"/>
    <n v="-103820"/>
    <n v="-33430"/>
    <n v="-447110.027"/>
    <n v="-55525.021999999997"/>
    <n v="-0.14179557769327761"/>
    <n v="12"/>
    <x v="3"/>
  </r>
  <r>
    <x v="11"/>
    <x v="15"/>
    <x v="0"/>
    <n v="103922.88899999998"/>
    <n v="-60399.429999999993"/>
    <n v="-26660"/>
    <n v="-107360"/>
    <n v="-78930"/>
    <n v="-273349.43"/>
    <n v="-169426.54100000003"/>
    <n v="-1.6303101523669157"/>
    <n v="12"/>
    <x v="3"/>
  </r>
  <r>
    <x v="11"/>
    <x v="15"/>
    <x v="0"/>
    <n v="295276.20500000002"/>
    <n v="-150078.698"/>
    <n v="-94660"/>
    <n v="-69900"/>
    <n v="-23890"/>
    <n v="-338528.69799999997"/>
    <n v="-43252.492999999959"/>
    <n v="-0.14648147147515647"/>
    <n v="12"/>
    <x v="3"/>
  </r>
  <r>
    <x v="11"/>
    <x v="15"/>
    <x v="0"/>
    <n v="6801109.9379999992"/>
    <n v="-196626.79399999997"/>
    <n v="-39280"/>
    <n v="-56550"/>
    <n v="-18660"/>
    <n v="-311116.79399999999"/>
    <n v="6489993.1439999994"/>
    <n v="0.95425499707603756"/>
    <n v="12"/>
    <x v="3"/>
  </r>
  <r>
    <x v="11"/>
    <x v="15"/>
    <x v="0"/>
    <n v="606288.16499999992"/>
    <n v="-369640.08899999998"/>
    <n v="-60760"/>
    <n v="-59620"/>
    <n v="-77030"/>
    <n v="-567050.08899999992"/>
    <n v="39238.076000000001"/>
    <n v="6.4718525389655279E-2"/>
    <n v="12"/>
    <x v="3"/>
  </r>
  <r>
    <x v="11"/>
    <x v="15"/>
    <x v="0"/>
    <n v="1721108.2489999998"/>
    <n v="-1023517.509"/>
    <n v="-70070"/>
    <n v="-86200"/>
    <n v="-75150"/>
    <n v="-1254937.5090000001"/>
    <n v="466170.73999999976"/>
    <n v="0.27085497979040818"/>
    <n v="12"/>
    <x v="3"/>
  </r>
  <r>
    <x v="11"/>
    <x v="15"/>
    <x v="0"/>
    <n v="3578761.662"/>
    <n v="-797675.34"/>
    <n v="-72160"/>
    <n v="-47850"/>
    <n v="-82720"/>
    <n v="-1000405.34"/>
    <n v="2578356.3220000002"/>
    <n v="0.72046047362625409"/>
    <n v="12"/>
    <x v="3"/>
  </r>
  <r>
    <x v="11"/>
    <x v="15"/>
    <x v="0"/>
    <n v="488433.946"/>
    <n v="-94361.883000000002"/>
    <n v="-16780"/>
    <n v="-43260"/>
    <n v="-19070"/>
    <n v="-173471.883"/>
    <n v="314962.06299999997"/>
    <n v="0.64484064954813758"/>
    <n v="12"/>
    <x v="3"/>
  </r>
  <r>
    <x v="11"/>
    <x v="15"/>
    <x v="0"/>
    <n v="720515.103"/>
    <n v="-94129.930999999982"/>
    <n v="-59950"/>
    <n v="-81230"/>
    <n v="-36700"/>
    <n v="-272009.93099999998"/>
    <n v="448505.17200000002"/>
    <n v="0.62247851590142178"/>
    <n v="12"/>
    <x v="3"/>
  </r>
  <r>
    <x v="11"/>
    <x v="15"/>
    <x v="0"/>
    <n v="3566027.43"/>
    <n v="-507615.63299999991"/>
    <n v="-19150"/>
    <n v="-95170"/>
    <n v="-89530"/>
    <n v="-711465.63299999991"/>
    <n v="2854561.7970000003"/>
    <n v="0.80048789669573572"/>
    <n v="12"/>
    <x v="3"/>
  </r>
  <r>
    <x v="11"/>
    <x v="15"/>
    <x v="0"/>
    <n v="1058670.8929999999"/>
    <n v="-203335.11099999998"/>
    <n v="-102860"/>
    <n v="-38750"/>
    <n v="-67940"/>
    <n v="-412885.11099999998"/>
    <n v="645785.78199999989"/>
    <n v="0.60999672917237735"/>
    <n v="12"/>
    <x v="3"/>
  </r>
  <r>
    <x v="11"/>
    <x v="15"/>
    <x v="0"/>
    <n v="639385.11"/>
    <n v="-180539.68099999998"/>
    <n v="-73300"/>
    <n v="-89340"/>
    <n v="-102500"/>
    <n v="-445679.68099999998"/>
    <n v="193705.429"/>
    <n v="0.30295580233327613"/>
    <n v="12"/>
    <x v="3"/>
  </r>
  <r>
    <x v="11"/>
    <x v="15"/>
    <x v="0"/>
    <n v="132948.28399999999"/>
    <n v="-8599.7729999999992"/>
    <n v="-88200"/>
    <n v="-39690"/>
    <n v="-94140"/>
    <n v="-230629.77299999999"/>
    <n v="-97681.489000000001"/>
    <n v="-0.73473298083335936"/>
    <n v="12"/>
    <x v="3"/>
  </r>
  <r>
    <x v="11"/>
    <x v="15"/>
    <x v="0"/>
    <n v="2718263.6879999996"/>
    <n v="-472701.32699999993"/>
    <n v="-25400"/>
    <n v="-12370"/>
    <n v="-88910"/>
    <n v="-599381.32699999993"/>
    <n v="2118882.3609999996"/>
    <n v="0.77949846085719399"/>
    <n v="12"/>
    <x v="3"/>
  </r>
  <r>
    <x v="11"/>
    <x v="15"/>
    <x v="0"/>
    <n v="316459.815"/>
    <n v="-43119.768999999993"/>
    <n v="-93280"/>
    <n v="-43690"/>
    <n v="-85830"/>
    <n v="-265919.76899999997"/>
    <n v="50540.046000000031"/>
    <n v="0.15970446674248365"/>
    <n v="12"/>
    <x v="3"/>
  </r>
  <r>
    <x v="11"/>
    <x v="15"/>
    <x v="0"/>
    <n v="575645.826"/>
    <n v="-4736.8089999999993"/>
    <n v="-67440"/>
    <n v="-44760"/>
    <n v="-82920"/>
    <n v="-199856.80900000001"/>
    <n v="375789.01699999999"/>
    <n v="0.65281289297492451"/>
    <n v="12"/>
    <x v="3"/>
  </r>
  <r>
    <x v="11"/>
    <x v="11"/>
    <x v="0"/>
    <n v="1225776.3909999998"/>
    <n v="-115077.43799999999"/>
    <n v="-36430"/>
    <n v="-75510"/>
    <n v="-85710"/>
    <n v="-312727.43799999997"/>
    <n v="913048.95299999986"/>
    <n v="0.74487399145869171"/>
    <n v="12"/>
    <x v="3"/>
  </r>
  <r>
    <x v="11"/>
    <x v="11"/>
    <x v="0"/>
    <n v="1463796.6909999999"/>
    <n v="-1869907.7949999999"/>
    <n v="-60420"/>
    <n v="-63130"/>
    <n v="-66130"/>
    <n v="-2059587.7949999999"/>
    <n v="-595791.10400000005"/>
    <n v="-0.40701766007749507"/>
    <n v="12"/>
    <x v="3"/>
  </r>
  <r>
    <x v="11"/>
    <x v="11"/>
    <x v="0"/>
    <n v="110636.16900000001"/>
    <n v="-54466.705999999998"/>
    <n v="-31130"/>
    <n v="-62840"/>
    <n v="-17850"/>
    <n v="-166286.70600000001"/>
    <n v="-55650.536999999997"/>
    <n v="-0.50300491695441829"/>
    <n v="12"/>
    <x v="3"/>
  </r>
  <r>
    <x v="11"/>
    <x v="11"/>
    <x v="0"/>
    <n v="612053.09199999995"/>
    <n v="-48554.820999999996"/>
    <n v="-24710"/>
    <n v="-81580"/>
    <n v="-86800"/>
    <n v="-241644.821"/>
    <n v="370408.27099999995"/>
    <n v="0.60518977167425203"/>
    <n v="12"/>
    <x v="3"/>
  </r>
  <r>
    <x v="11"/>
    <x v="11"/>
    <x v="0"/>
    <n v="367328.85699999996"/>
    <n v="-503816.95699999999"/>
    <n v="-67110"/>
    <n v="-88380"/>
    <n v="-55210"/>
    <n v="-714516.95699999994"/>
    <n v="-347188.1"/>
    <n v="-0.94516968483094155"/>
    <n v="12"/>
    <x v="3"/>
  </r>
  <r>
    <x v="11"/>
    <x v="11"/>
    <x v="0"/>
    <n v="458632.65700000001"/>
    <n v="-167203.274"/>
    <n v="-48250"/>
    <n v="-58570"/>
    <n v="-34340"/>
    <n v="-308363.27399999998"/>
    <n v="150269.38300000003"/>
    <n v="0.32764649596245393"/>
    <n v="12"/>
    <x v="3"/>
  </r>
  <r>
    <x v="11"/>
    <x v="11"/>
    <x v="0"/>
    <n v="656976.02599999995"/>
    <n v="-333913.3"/>
    <n v="-34320"/>
    <n v="-45480"/>
    <n v="-103910"/>
    <n v="-517623.3"/>
    <n v="139352.72599999997"/>
    <n v="0.21211234578596325"/>
    <n v="12"/>
    <x v="3"/>
  </r>
  <r>
    <x v="11"/>
    <x v="11"/>
    <x v="0"/>
    <n v="494703.67099999997"/>
    <n v="-34487.074999999997"/>
    <n v="-84590"/>
    <n v="-25310"/>
    <n v="-55990"/>
    <n v="-200377.07500000001"/>
    <n v="294326.59599999996"/>
    <n v="0.5949553505536852"/>
    <n v="12"/>
    <x v="3"/>
  </r>
  <r>
    <x v="11"/>
    <x v="11"/>
    <x v="1"/>
    <n v="326704.70699999999"/>
    <n v="-96870.045999999988"/>
    <n v="-31740"/>
    <n v="-30470"/>
    <n v="-19000"/>
    <n v="-178080.04599999997"/>
    <n v="148624.66100000002"/>
    <n v="0.45492047655132201"/>
    <n v="12"/>
    <x v="3"/>
  </r>
  <r>
    <x v="11"/>
    <x v="11"/>
    <x v="2"/>
    <n v="167575.77899999998"/>
    <n v="-16587.115999999998"/>
    <n v="-66470"/>
    <n v="-94620"/>
    <n v="-93310"/>
    <n v="-270987.11599999998"/>
    <n v="-103411.337"/>
    <n v="-0.61710193213543119"/>
    <n v="12"/>
    <x v="3"/>
  </r>
  <r>
    <x v="11"/>
    <x v="11"/>
    <x v="0"/>
    <n v="372683.52799999999"/>
    <n v="-173842.56400000001"/>
    <n v="-74750"/>
    <n v="-95450"/>
    <n v="-73890"/>
    <n v="-417932.56400000001"/>
    <n v="-45249.036000000022"/>
    <n v="-0.1214141023157858"/>
    <n v="12"/>
    <x v="3"/>
  </r>
  <r>
    <x v="11"/>
    <x v="11"/>
    <x v="0"/>
    <n v="151384.00899999999"/>
    <n v="-78942.604999999996"/>
    <n v="-73550"/>
    <n v="-74460"/>
    <n v="-78070"/>
    <n v="-305022.60499999998"/>
    <n v="-153638.59599999999"/>
    <n v="-1.0148931648388304"/>
    <n v="12"/>
    <x v="3"/>
  </r>
  <r>
    <x v="11"/>
    <x v="11"/>
    <x v="0"/>
    <n v="49021.174999999996"/>
    <n v="-23220.092000000001"/>
    <n v="-59410"/>
    <n v="-21230"/>
    <n v="-75080"/>
    <n v="-178940.092"/>
    <n v="-129918.91700000002"/>
    <n v="-2.6502611779501417"/>
    <n v="12"/>
    <x v="3"/>
  </r>
  <r>
    <x v="11"/>
    <x v="11"/>
    <x v="0"/>
    <n v="321225.891"/>
    <n v="-235164.20199999996"/>
    <n v="-108220"/>
    <n v="-73900"/>
    <n v="-66700"/>
    <n v="-483984.20199999993"/>
    <n v="-162758.31099999993"/>
    <n v="-0.50667868176292152"/>
    <n v="12"/>
    <x v="3"/>
  </r>
  <r>
    <x v="11"/>
    <x v="11"/>
    <x v="0"/>
    <n v="306790.17599999998"/>
    <n v="-221089.02899999998"/>
    <n v="-60490"/>
    <n v="-94830"/>
    <n v="-85360"/>
    <n v="-461769.02899999998"/>
    <n v="-154978.853"/>
    <n v="-0.50516237195287506"/>
    <n v="12"/>
    <x v="3"/>
  </r>
  <r>
    <x v="11"/>
    <x v="11"/>
    <x v="1"/>
    <n v="155649.753"/>
    <n v="-91621.158999999985"/>
    <n v="-39180"/>
    <n v="-41390"/>
    <n v="-25850"/>
    <n v="-198041.15899999999"/>
    <n v="-42391.405999999988"/>
    <n v="-0.27235125776267688"/>
    <n v="12"/>
    <x v="3"/>
  </r>
  <r>
    <x v="11"/>
    <x v="11"/>
    <x v="2"/>
    <n v="244623.84099999999"/>
    <n v="-124045.572"/>
    <n v="-39790"/>
    <n v="-35700"/>
    <n v="-14210"/>
    <n v="-213745.57199999999"/>
    <n v="30878.269"/>
    <n v="0.1262275535931921"/>
    <n v="12"/>
    <x v="3"/>
  </r>
  <r>
    <x v="11"/>
    <x v="11"/>
    <x v="0"/>
    <n v="53930.485000000001"/>
    <n v="-27718.53"/>
    <n v="-21930"/>
    <n v="-85030"/>
    <n v="-97430"/>
    <n v="-232108.53"/>
    <n v="-178178.04499999998"/>
    <n v="-3.3038465164924808"/>
    <n v="12"/>
    <x v="3"/>
  </r>
  <r>
    <x v="11"/>
    <x v="11"/>
    <x v="0"/>
    <n v="345524.11599999998"/>
    <n v="-133712.81"/>
    <n v="-40940"/>
    <n v="-95430"/>
    <n v="-88340"/>
    <n v="-358422.81"/>
    <n v="-12898.694000000018"/>
    <n v="-3.7330806744615239E-2"/>
    <n v="12"/>
    <x v="3"/>
  </r>
  <r>
    <x v="11"/>
    <x v="11"/>
    <x v="0"/>
    <n v="154388.56299999999"/>
    <n v="-108681.636"/>
    <n v="-70230"/>
    <n v="-81280"/>
    <n v="-19500"/>
    <n v="-279691.636"/>
    <n v="-125303.073"/>
    <n v="-0.8116085192139525"/>
    <n v="12"/>
    <x v="3"/>
  </r>
  <r>
    <x v="11"/>
    <x v="11"/>
    <x v="1"/>
    <n v="80771.445999999996"/>
    <n v="-43180.549999999996"/>
    <n v="-19720"/>
    <n v="-15200"/>
    <n v="-64770"/>
    <n v="-142870.54999999999"/>
    <n v="-62099.103999999992"/>
    <n v="-0.76882496321781824"/>
    <n v="12"/>
    <x v="3"/>
  </r>
  <r>
    <x v="11"/>
    <x v="11"/>
    <x v="2"/>
    <n v="261035.11"/>
    <n v="-201357.47799999997"/>
    <n v="-41610"/>
    <n v="-68720"/>
    <n v="-53920"/>
    <n v="-365607.478"/>
    <n v="-104572.36800000002"/>
    <n v="-0.40060652377375605"/>
    <n v="12"/>
    <x v="3"/>
  </r>
  <r>
    <x v="11"/>
    <x v="11"/>
    <x v="0"/>
    <n v="2194759.6510000001"/>
    <n v="-908684.21"/>
    <n v="-18570"/>
    <n v="-47640"/>
    <n v="-21700"/>
    <n v="-996594.21"/>
    <n v="1198165.4410000001"/>
    <n v="0.5459210262290356"/>
    <n v="12"/>
    <x v="3"/>
  </r>
  <r>
    <x v="11"/>
    <x v="11"/>
    <x v="0"/>
    <n v="777527.33799999999"/>
    <n v="-460757.47200000001"/>
    <n v="-30850"/>
    <n v="-46280"/>
    <n v="-58600"/>
    <n v="-596487.47200000007"/>
    <n v="181039.86599999992"/>
    <n v="0.23284051524886695"/>
    <n v="12"/>
    <x v="3"/>
  </r>
  <r>
    <x v="11"/>
    <x v="11"/>
    <x v="1"/>
    <n v="761864.12399999995"/>
    <n v="-434662.52899999998"/>
    <n v="-27060"/>
    <n v="-22680"/>
    <n v="-38760"/>
    <n v="-523162.52899999998"/>
    <n v="238701.59499999997"/>
    <n v="0.31331255466755642"/>
    <n v="12"/>
    <x v="3"/>
  </r>
  <r>
    <x v="11"/>
    <x v="11"/>
    <x v="2"/>
    <n v="625401.80499999993"/>
    <n v="-355826.12799999997"/>
    <n v="-50000"/>
    <n v="-52580"/>
    <n v="-95460"/>
    <n v="-553866.12800000003"/>
    <n v="71535.676999999909"/>
    <n v="0.11438354738998541"/>
    <n v="12"/>
    <x v="3"/>
  </r>
  <r>
    <x v="11"/>
    <x v="11"/>
    <x v="0"/>
    <n v="93304.519"/>
    <n v="-68205.640999999989"/>
    <n v="-14170"/>
    <n v="-25910"/>
    <n v="-48080"/>
    <n v="-156365.641"/>
    <n v="-63061.122000000003"/>
    <n v="-0.6758635345411298"/>
    <n v="12"/>
    <x v="3"/>
  </r>
  <r>
    <x v="11"/>
    <x v="11"/>
    <x v="0"/>
    <n v="140216.44"/>
    <n v="-88671.631999999998"/>
    <n v="-15900"/>
    <n v="-60420"/>
    <n v="-77640"/>
    <n v="-242631.63199999998"/>
    <n v="-102415.19199999998"/>
    <n v="-0.73040787513932015"/>
    <n v="12"/>
    <x v="3"/>
  </r>
  <r>
    <x v="11"/>
    <x v="11"/>
    <x v="0"/>
    <n v="296258.38199999998"/>
    <n v="-202989.66799999998"/>
    <n v="-17340"/>
    <n v="-74260"/>
    <n v="-29680"/>
    <n v="-324269.66799999995"/>
    <n v="-28011.285999999964"/>
    <n v="-9.4550188963092238E-2"/>
    <n v="12"/>
    <x v="3"/>
  </r>
  <r>
    <x v="11"/>
    <x v="11"/>
    <x v="1"/>
    <n v="45502.680999999997"/>
    <n v="-44269.932000000001"/>
    <n v="-74240"/>
    <n v="-81780"/>
    <n v="-62970"/>
    <n v="-263259.93200000003"/>
    <n v="-217757.25100000005"/>
    <n v="-4.7855916665657583"/>
    <n v="12"/>
    <x v="3"/>
  </r>
  <r>
    <x v="11"/>
    <x v="11"/>
    <x v="2"/>
    <n v="3366749.9949999996"/>
    <n v="-375524.359"/>
    <n v="-13730"/>
    <n v="-99700"/>
    <n v="-69650"/>
    <n v="-558604.35899999994"/>
    <n v="2808145.6359999999"/>
    <n v="0.83408201980260199"/>
    <n v="12"/>
    <x v="3"/>
  </r>
  <r>
    <x v="11"/>
    <x v="11"/>
    <x v="3"/>
    <n v="9881.0249999999996"/>
    <n v="-3687.2640000000001"/>
    <n v="-16980"/>
    <n v="-94580"/>
    <n v="-28750"/>
    <n v="-143997.264"/>
    <n v="-134116.239"/>
    <n v="-13.573109975938731"/>
    <n v="12"/>
    <x v="3"/>
  </r>
  <r>
    <x v="11"/>
    <x v="11"/>
    <x v="0"/>
    <n v="20383.894999999997"/>
    <n v="-14566.607999999998"/>
    <n v="-84680"/>
    <n v="-17020"/>
    <n v="-96490"/>
    <n v="-212756.60800000001"/>
    <n v="-192372.71300000002"/>
    <n v="-9.4374854756659623"/>
    <n v="12"/>
    <x v="3"/>
  </r>
  <r>
    <x v="11"/>
    <x v="11"/>
    <x v="1"/>
    <n v="226712.40199999997"/>
    <n v="-88073.384000000005"/>
    <n v="-35760"/>
    <n v="-85340"/>
    <n v="-67290"/>
    <n v="-276463.38400000002"/>
    <n v="-49750.982000000047"/>
    <n v="-0.21944534820816752"/>
    <n v="12"/>
    <x v="3"/>
  </r>
  <r>
    <x v="11"/>
    <x v="11"/>
    <x v="2"/>
    <n v="13220.668999999998"/>
    <n v="-11236.539999999999"/>
    <n v="-20700"/>
    <n v="-35800"/>
    <n v="-74270"/>
    <n v="-142006.54"/>
    <n v="-128785.87100000001"/>
    <n v="-9.7412522013825491"/>
    <n v="12"/>
    <x v="3"/>
  </r>
  <r>
    <x v="11"/>
    <x v="11"/>
    <x v="3"/>
    <n v="38551.792999999998"/>
    <n v="-9632.0630000000001"/>
    <n v="-21170"/>
    <n v="-25750"/>
    <n v="-80480"/>
    <n v="-137032.06299999999"/>
    <n v="-98480.26999999999"/>
    <n v="-2.5544926016800309"/>
    <n v="12"/>
    <x v="3"/>
  </r>
  <r>
    <x v="11"/>
    <x v="11"/>
    <x v="0"/>
    <n v="418033.70699999999"/>
    <n v="-84947.575999999986"/>
    <n v="-35430"/>
    <n v="-25340"/>
    <n v="-90500"/>
    <n v="-236217.576"/>
    <n v="181816.13099999999"/>
    <n v="0.43493174821904973"/>
    <n v="12"/>
    <x v="3"/>
  </r>
  <r>
    <x v="11"/>
    <x v="11"/>
    <x v="1"/>
    <n v="157854.291"/>
    <n v="-16588.396999999997"/>
    <n v="-107680"/>
    <n v="-75270"/>
    <n v="-86680"/>
    <n v="-286218.397"/>
    <n v="-128364.106"/>
    <n v="-0.81318097333191908"/>
    <n v="12"/>
    <x v="3"/>
  </r>
  <r>
    <x v="11"/>
    <x v="11"/>
    <x v="2"/>
    <n v="102801.34199999999"/>
    <n v="-11580.842000000001"/>
    <n v="-27650"/>
    <n v="-89290"/>
    <n v="-76110"/>
    <n v="-204630.842"/>
    <n v="-101829.50000000001"/>
    <n v="-0.99054640745837763"/>
    <n v="12"/>
    <x v="3"/>
  </r>
  <r>
    <x v="11"/>
    <x v="11"/>
    <x v="3"/>
    <n v="131946.948"/>
    <n v="-34871.612999999998"/>
    <n v="-87470"/>
    <n v="-81880"/>
    <n v="-71290"/>
    <n v="-275511.61300000001"/>
    <n v="-143564.66500000001"/>
    <n v="-1.0880483950261586"/>
    <n v="12"/>
    <x v="3"/>
  </r>
  <r>
    <x v="11"/>
    <x v="11"/>
    <x v="0"/>
    <n v="64874.606999999989"/>
    <n v="-22498.020999999997"/>
    <n v="-31940"/>
    <n v="-72290"/>
    <n v="-44760"/>
    <n v="-171488.02100000001"/>
    <n v="-106613.41400000002"/>
    <n v="-1.6433766450407945"/>
    <n v="12"/>
    <x v="3"/>
  </r>
  <r>
    <x v="11"/>
    <x v="11"/>
    <x v="1"/>
    <n v="24704.924999999999"/>
    <n v="-13352.08"/>
    <n v="-21740"/>
    <n v="-47630"/>
    <n v="-92550"/>
    <n v="-175272.08"/>
    <n v="-150567.155"/>
    <n v="-6.0946210118023023"/>
    <n v="12"/>
    <x v="3"/>
  </r>
  <r>
    <x v="11"/>
    <x v="11"/>
    <x v="2"/>
    <n v="465651.82999999996"/>
    <n v="-163396.91899999997"/>
    <n v="-55090"/>
    <n v="-46780"/>
    <n v="-28030"/>
    <n v="-293296.91899999999"/>
    <n v="172354.91099999996"/>
    <n v="0.37013687028782855"/>
    <n v="12"/>
    <x v="3"/>
  </r>
  <r>
    <x v="11"/>
    <x v="11"/>
    <x v="3"/>
    <n v="188138.67799999999"/>
    <n v="-125430.16499999999"/>
    <n v="-39550"/>
    <n v="-32560"/>
    <n v="-53020"/>
    <n v="-250560.16499999998"/>
    <n v="-62421.486999999994"/>
    <n v="-0.33178444572678456"/>
    <n v="12"/>
    <x v="3"/>
  </r>
  <r>
    <x v="11"/>
    <x v="11"/>
    <x v="0"/>
    <n v="228699.20500000002"/>
    <n v="-147966.462"/>
    <n v="-30980"/>
    <n v="-43370"/>
    <n v="-103780"/>
    <n v="-326096.462"/>
    <n v="-97397.256999999983"/>
    <n v="-0.42587492597536564"/>
    <n v="12"/>
    <x v="3"/>
  </r>
  <r>
    <x v="11"/>
    <x v="12"/>
    <x v="0"/>
    <n v="66798.689999999988"/>
    <n v="-26794.914999999997"/>
    <n v="-92340"/>
    <n v="-49750"/>
    <n v="-99310"/>
    <n v="-268194.91499999998"/>
    <n v="-201396.22499999998"/>
    <n v="-3.0149726738653109"/>
    <n v="12"/>
    <x v="3"/>
  </r>
  <r>
    <x v="11"/>
    <x v="12"/>
    <x v="1"/>
    <n v="592842.26399999997"/>
    <n v="-276066.52499999997"/>
    <n v="-70830"/>
    <n v="-28340"/>
    <n v="-29260"/>
    <n v="-404496.52499999997"/>
    <n v="188345.739"/>
    <n v="0.31769958121609226"/>
    <n v="12"/>
    <x v="3"/>
  </r>
  <r>
    <x v="11"/>
    <x v="12"/>
    <x v="2"/>
    <n v="1115008.139"/>
    <n v="-548805.78200000001"/>
    <n v="-57640"/>
    <n v="-41560"/>
    <n v="-33940"/>
    <n v="-681945.78200000001"/>
    <n v="433062.35699999996"/>
    <n v="0.38839389763414095"/>
    <n v="12"/>
    <x v="3"/>
  </r>
  <r>
    <x v="11"/>
    <x v="12"/>
    <x v="0"/>
    <n v="-262456.67"/>
    <n v="8980.5589999999993"/>
    <n v="-75770"/>
    <n v="-57200"/>
    <n v="-41230"/>
    <n v="-165219.44099999999"/>
    <n v="-427676.11099999998"/>
    <n v="1.6295113056185617"/>
    <n v="12"/>
    <x v="3"/>
  </r>
  <r>
    <x v="11"/>
    <x v="12"/>
    <x v="1"/>
    <n v="-689819.73899999994"/>
    <n v="31972.947999999997"/>
    <n v="-82870"/>
    <n v="-78660"/>
    <n v="-56350"/>
    <n v="-185907.052"/>
    <n v="-875726.79099999997"/>
    <n v="1.2695009166735369"/>
    <n v="12"/>
    <x v="3"/>
  </r>
  <r>
    <x v="11"/>
    <x v="12"/>
    <x v="2"/>
    <n v="33890.254999999997"/>
    <n v="-5027.0569999999998"/>
    <n v="-81160"/>
    <n v="-45150"/>
    <n v="-89030"/>
    <n v="-220367.057"/>
    <n v="-186476.802"/>
    <n v="-5.5023723486294216"/>
    <n v="12"/>
    <x v="3"/>
  </r>
  <r>
    <x v="11"/>
    <x v="12"/>
    <x v="0"/>
    <n v="768899.46699999995"/>
    <n v="-32600.063999999995"/>
    <n v="-88080"/>
    <n v="-60830"/>
    <n v="-23960"/>
    <n v="-205470.06399999998"/>
    <n v="563429.40299999993"/>
    <n v="0.73277382438346772"/>
    <n v="12"/>
    <x v="3"/>
  </r>
  <r>
    <x v="11"/>
    <x v="12"/>
    <x v="1"/>
    <n v="183660.96"/>
    <n v="-208005.23099999997"/>
    <n v="-39640"/>
    <n v="-45510"/>
    <n v="-32530"/>
    <n v="-325685.23099999997"/>
    <n v="-142024.27099999998"/>
    <n v="-0.77329591982966872"/>
    <n v="12"/>
    <x v="3"/>
  </r>
  <r>
    <x v="11"/>
    <x v="12"/>
    <x v="2"/>
    <n v="184079.28"/>
    <n v="-207997.61499999996"/>
    <n v="-104160"/>
    <n v="-73790"/>
    <n v="-28880"/>
    <n v="-414827.61499999999"/>
    <n v="-230748.33499999999"/>
    <n v="-1.2535269314395405"/>
    <n v="12"/>
    <x v="3"/>
  </r>
  <r>
    <x v="11"/>
    <x v="12"/>
    <x v="0"/>
    <n v="182711.75999999998"/>
    <n v="-209990.56399999995"/>
    <n v="-58640"/>
    <n v="-83660"/>
    <n v="-45020"/>
    <n v="-397310.56399999995"/>
    <n v="-214598.80399999997"/>
    <n v="-1.1745210269990285"/>
    <n v="12"/>
    <x v="3"/>
  </r>
  <r>
    <x v="11"/>
    <x v="12"/>
    <x v="0"/>
    <n v="40405.413999999997"/>
    <n v="-23056.949999999997"/>
    <n v="-52730"/>
    <n v="-94040"/>
    <n v="-74060"/>
    <n v="-243886.95"/>
    <n v="-203481.53600000002"/>
    <n v="-5.035996809734459"/>
    <n v="12"/>
    <x v="3"/>
  </r>
  <r>
    <x v="11"/>
    <x v="12"/>
    <x v="0"/>
    <n v="27082.866999999998"/>
    <n v="-17858.469999999998"/>
    <n v="-84440"/>
    <n v="-43420"/>
    <n v="-42210"/>
    <n v="-187928.47"/>
    <n v="-160845.603"/>
    <n v="-5.9390168330406086"/>
    <n v="12"/>
    <x v="3"/>
  </r>
  <r>
    <x v="11"/>
    <x v="12"/>
    <x v="0"/>
    <n v="9509.226999999999"/>
    <n v="-3439.8980000000001"/>
    <n v="-105900"/>
    <n v="-106450"/>
    <n v="-68170"/>
    <n v="-283959.89799999999"/>
    <n v="-274450.67099999997"/>
    <n v="-28.861512192315949"/>
    <n v="12"/>
    <x v="3"/>
  </r>
  <r>
    <x v="11"/>
    <x v="12"/>
    <x v="0"/>
    <n v="78076.333999999988"/>
    <n v="-35061.123999999996"/>
    <n v="-76700"/>
    <n v="-40900"/>
    <n v="-99750"/>
    <n v="-252411.12400000001"/>
    <n v="-174334.79000000004"/>
    <n v="-2.2328762259764918"/>
    <n v="12"/>
    <x v="3"/>
  </r>
  <r>
    <x v="11"/>
    <x v="12"/>
    <x v="0"/>
    <n v="18466.510999999999"/>
    <n v="-2816.261"/>
    <n v="-23450"/>
    <n v="-94520"/>
    <n v="-46850"/>
    <n v="-167636.261"/>
    <n v="-149169.75"/>
    <n v="-8.0778523891167104"/>
    <n v="12"/>
    <x v="3"/>
  </r>
  <r>
    <x v="11"/>
    <x v="12"/>
    <x v="0"/>
    <n v="295000.321"/>
    <n v="-35623.657999999996"/>
    <n v="-65230"/>
    <n v="-68460"/>
    <n v="-106470"/>
    <n v="-275783.658"/>
    <n v="19216.663"/>
    <n v="6.5141159626060208E-2"/>
    <n v="12"/>
    <x v="3"/>
  </r>
  <r>
    <x v="11"/>
    <x v="12"/>
    <x v="0"/>
    <n v="45106.824000000001"/>
    <n v="-5569.3469999999998"/>
    <n v="-73220"/>
    <n v="-24830"/>
    <n v="-56320"/>
    <n v="-159939.34700000001"/>
    <n v="-114832.52300000002"/>
    <n v="-2.5457904772900886"/>
    <n v="12"/>
    <x v="3"/>
  </r>
  <r>
    <x v="11"/>
    <x v="12"/>
    <x v="0"/>
    <n v="370356.91700000002"/>
    <n v="-31515.302"/>
    <n v="-88950"/>
    <n v="-38110"/>
    <n v="-98670"/>
    <n v="-257245.302"/>
    <n v="113111.61500000002"/>
    <n v="0.30541245433253245"/>
    <n v="12"/>
    <x v="3"/>
  </r>
  <r>
    <x v="11"/>
    <x v="12"/>
    <x v="0"/>
    <n v="39015.094999999994"/>
    <n v="-5421.485999999999"/>
    <n v="-29630"/>
    <n v="-18400"/>
    <n v="-94210"/>
    <n v="-147661.486"/>
    <n v="-108646.391"/>
    <n v="-2.7847270652551281"/>
    <n v="12"/>
    <x v="3"/>
  </r>
  <r>
    <x v="11"/>
    <x v="12"/>
    <x v="0"/>
    <n v="166324.52899999998"/>
    <n v="-12325.929"/>
    <n v="-59420"/>
    <n v="-17720"/>
    <n v="-91480"/>
    <n v="-180945.929"/>
    <n v="-14621.400000000023"/>
    <n v="-8.7908861596716292E-2"/>
    <n v="12"/>
    <x v="3"/>
  </r>
  <r>
    <x v="11"/>
    <x v="12"/>
    <x v="0"/>
    <n v="2066571.5699999998"/>
    <n v="-131438.46799999999"/>
    <n v="-30900"/>
    <n v="-18990"/>
    <n v="-21950"/>
    <n v="-203278.46799999999"/>
    <n v="1863293.102"/>
    <n v="0.90163492474640017"/>
    <n v="12"/>
    <x v="3"/>
  </r>
  <r>
    <x v="11"/>
    <x v="12"/>
    <x v="0"/>
    <n v="3686809.196"/>
    <n v="-252886.96999999997"/>
    <n v="-89470"/>
    <n v="-92990"/>
    <n v="-67430"/>
    <n v="-502776.97"/>
    <n v="3184032.2259999998"/>
    <n v="0.86362815560254991"/>
    <n v="12"/>
    <x v="3"/>
  </r>
  <r>
    <x v="11"/>
    <x v="12"/>
    <x v="0"/>
    <n v="19078.821999999996"/>
    <n v="-10082.113999999998"/>
    <n v="-56430"/>
    <n v="-64480"/>
    <n v="-19450"/>
    <n v="-150442.114"/>
    <n v="-131363.29200000002"/>
    <n v="-6.8852936517778742"/>
    <n v="12"/>
    <x v="3"/>
  </r>
  <r>
    <x v="11"/>
    <x v="12"/>
    <x v="0"/>
    <n v="364272.734"/>
    <n v="-82451.781999999992"/>
    <n v="-76350"/>
    <n v="-33370"/>
    <n v="-89980"/>
    <n v="-282151.78200000001"/>
    <n v="82120.95199999999"/>
    <n v="0.22543809715936627"/>
    <n v="12"/>
    <x v="3"/>
  </r>
  <r>
    <x v="11"/>
    <x v="12"/>
    <x v="0"/>
    <n v="481140.40799999994"/>
    <n v="-117459.454"/>
    <n v="-13300"/>
    <n v="-33980"/>
    <n v="-18790"/>
    <n v="-183529.454"/>
    <n v="297610.95399999991"/>
    <n v="0.6185532311391313"/>
    <n v="12"/>
    <x v="3"/>
  </r>
  <r>
    <x v="11"/>
    <x v="12"/>
    <x v="0"/>
    <n v="488949.59399999998"/>
    <n v="-193488.141"/>
    <n v="-92900"/>
    <n v="-44490"/>
    <n v="-95790"/>
    <n v="-426668.141"/>
    <n v="62281.45299999998"/>
    <n v="0.12737806465997389"/>
    <n v="12"/>
    <x v="3"/>
  </r>
  <r>
    <x v="11"/>
    <x v="7"/>
    <x v="0"/>
    <n v="17177.222999999998"/>
    <n v="-15345.68"/>
    <n v="-50470"/>
    <n v="-12960"/>
    <n v="-17150"/>
    <n v="-95925.68"/>
    <n v="-78748.456999999995"/>
    <n v="-4.5844696200311308"/>
    <n v="12"/>
    <x v="3"/>
  </r>
  <r>
    <x v="11"/>
    <x v="7"/>
    <x v="0"/>
    <n v="2205321.6779999998"/>
    <n v="-122230.52799999999"/>
    <n v="-56860"/>
    <n v="-99740"/>
    <n v="-106850"/>
    <n v="-385680.52799999999"/>
    <n v="1819641.15"/>
    <n v="0.82511370932980055"/>
    <n v="12"/>
    <x v="3"/>
  </r>
  <r>
    <x v="11"/>
    <x v="7"/>
    <x v="0"/>
    <n v="66639.278999999995"/>
    <n v="-18336.954999999998"/>
    <n v="-40740"/>
    <n v="-29120"/>
    <n v="-20600"/>
    <n v="-108796.955"/>
    <n v="-42157.676000000007"/>
    <n v="-0.63262503185246066"/>
    <n v="12"/>
    <x v="3"/>
  </r>
  <r>
    <x v="11"/>
    <x v="7"/>
    <x v="0"/>
    <n v="1932274.575"/>
    <n v="-36749.356"/>
    <n v="-32780"/>
    <n v="-78640"/>
    <n v="-78700"/>
    <n v="-226869.356"/>
    <n v="1705405.219"/>
    <n v="0.8825894834330158"/>
    <n v="12"/>
    <x v="3"/>
  </r>
  <r>
    <x v="11"/>
    <x v="7"/>
    <x v="0"/>
    <n v="574711.99800000002"/>
    <n v="-14764.602999999999"/>
    <n v="-70350"/>
    <n v="-45630"/>
    <n v="-54990"/>
    <n v="-185734.603"/>
    <n v="388977.39500000002"/>
    <n v="0.6768214276953376"/>
    <n v="12"/>
    <x v="3"/>
  </r>
  <r>
    <x v="11"/>
    <x v="7"/>
    <x v="0"/>
    <n v="1439013.9469999999"/>
    <n v="-31978.897999999997"/>
    <n v="-36670"/>
    <n v="-29470"/>
    <n v="-12580"/>
    <n v="-110698.898"/>
    <n v="1328315.0489999999"/>
    <n v="0.92307308888090989"/>
    <n v="12"/>
    <x v="3"/>
  </r>
  <r>
    <x v="11"/>
    <x v="7"/>
    <x v="0"/>
    <n v="149190.503"/>
    <n v="-25885.474999999999"/>
    <n v="-41380"/>
    <n v="-75520"/>
    <n v="-88220"/>
    <n v="-231005.47500000001"/>
    <n v="-81814.972000000009"/>
    <n v="-0.54839262791412402"/>
    <n v="12"/>
    <x v="3"/>
  </r>
  <r>
    <x v="11"/>
    <x v="7"/>
    <x v="0"/>
    <n v="500849.39099999995"/>
    <n v="-27761.950999999997"/>
    <n v="-21910"/>
    <n v="-105740"/>
    <n v="-46680"/>
    <n v="-202091.951"/>
    <n v="298757.43999999994"/>
    <n v="0.59650155389726722"/>
    <n v="12"/>
    <x v="3"/>
  </r>
  <r>
    <x v="11"/>
    <x v="7"/>
    <x v="0"/>
    <n v="251353.48699999996"/>
    <n v="-7660.8139999999985"/>
    <n v="-104410"/>
    <n v="-84820"/>
    <n v="-55960"/>
    <n v="-252850.81400000001"/>
    <n v="-1497.3270000000484"/>
    <n v="-5.9570568042290519E-3"/>
    <n v="12"/>
    <x v="3"/>
  </r>
  <r>
    <x v="11"/>
    <x v="7"/>
    <x v="1"/>
    <n v="163719.71"/>
    <n v="-70297.366999999998"/>
    <n v="-13000"/>
    <n v="-107440"/>
    <n v="-45850"/>
    <n v="-236587.367"/>
    <n v="-72867.657000000007"/>
    <n v="-0.44507565399425647"/>
    <n v="12"/>
    <x v="3"/>
  </r>
  <r>
    <x v="11"/>
    <x v="7"/>
    <x v="2"/>
    <n v="18309.802"/>
    <n v="-3964.4569999999999"/>
    <n v="-77440"/>
    <n v="-94700"/>
    <n v="-61510"/>
    <n v="-237614.45699999999"/>
    <n v="-219304.655"/>
    <n v="-11.977445468825932"/>
    <n v="12"/>
    <x v="3"/>
  </r>
  <r>
    <x v="11"/>
    <x v="7"/>
    <x v="0"/>
    <n v="26718.425999999999"/>
    <n v="-25617.689999999995"/>
    <n v="-57160"/>
    <n v="-31630"/>
    <n v="-47320"/>
    <n v="-161727.69"/>
    <n v="-135009.264"/>
    <n v="-5.0530395765079872"/>
    <n v="12"/>
    <x v="3"/>
  </r>
  <r>
    <x v="11"/>
    <x v="7"/>
    <x v="0"/>
    <n v="103615.95299999999"/>
    <n v="-120897.14"/>
    <n v="-74950"/>
    <n v="-38500"/>
    <n v="-65980"/>
    <n v="-300327.14"/>
    <n v="-196711.18700000003"/>
    <n v="-1.8984642934278666"/>
    <n v="12"/>
    <x v="3"/>
  </r>
  <r>
    <x v="11"/>
    <x v="7"/>
    <x v="0"/>
    <n v="19084.099999999999"/>
    <n v="-13065.044999999998"/>
    <n v="-105090"/>
    <n v="-21120"/>
    <n v="-85600"/>
    <n v="-224875.04499999998"/>
    <n v="-205790.94499999998"/>
    <n v="-10.783371759737163"/>
    <n v="12"/>
    <x v="3"/>
  </r>
  <r>
    <x v="11"/>
    <x v="7"/>
    <x v="0"/>
    <n v="103309.62599999999"/>
    <n v="-62797.048999999992"/>
    <n v="-40750"/>
    <n v="-75450"/>
    <n v="-13750"/>
    <n v="-192747.049"/>
    <n v="-89437.42300000001"/>
    <n v="-0.86572206737056645"/>
    <n v="12"/>
    <x v="3"/>
  </r>
  <r>
    <x v="11"/>
    <x v="7"/>
    <x v="0"/>
    <n v="17274.277999999998"/>
    <n v="-20230.300999999999"/>
    <n v="-19820"/>
    <n v="-67390"/>
    <n v="-50410"/>
    <n v="-157850.30100000001"/>
    <n v="-140576.02300000002"/>
    <n v="-8.1378812474825306"/>
    <n v="12"/>
    <x v="3"/>
  </r>
  <r>
    <x v="11"/>
    <x v="7"/>
    <x v="1"/>
    <n v="1962.3449999999998"/>
    <n v="-2496.8579999999997"/>
    <n v="-32710"/>
    <n v="-36880"/>
    <n v="-79550"/>
    <n v="-151636.85800000001"/>
    <n v="-149674.51300000001"/>
    <n v="-76.27329190330957"/>
    <n v="12"/>
    <x v="3"/>
  </r>
  <r>
    <x v="11"/>
    <x v="7"/>
    <x v="2"/>
    <n v="142993.10199999998"/>
    <n v="-47448.464"/>
    <n v="-21760"/>
    <n v="-85460"/>
    <n v="-20410"/>
    <n v="-175078.46400000001"/>
    <n v="-32085.362000000023"/>
    <n v="-0.22438398462046111"/>
    <n v="12"/>
    <x v="3"/>
  </r>
  <r>
    <x v="11"/>
    <x v="7"/>
    <x v="0"/>
    <n v="64190.188999999998"/>
    <n v="-50119.558999999994"/>
    <n v="-34100"/>
    <n v="-65520"/>
    <n v="-82990"/>
    <n v="-232729.55900000001"/>
    <n v="-168539.37"/>
    <n v="-2.6256250780006272"/>
    <n v="12"/>
    <x v="3"/>
  </r>
  <r>
    <x v="11"/>
    <x v="7"/>
    <x v="0"/>
    <n v="65325.98799999999"/>
    <n v="-52325.524999999994"/>
    <n v="-38410"/>
    <n v="-30810"/>
    <n v="-66460"/>
    <n v="-188005.52499999999"/>
    <n v="-122679.53700000001"/>
    <n v="-1.8779591515707352"/>
    <n v="12"/>
    <x v="3"/>
  </r>
  <r>
    <x v="11"/>
    <x v="7"/>
    <x v="0"/>
    <n v="113677.02499999999"/>
    <n v="-12609.002"/>
    <n v="-58660"/>
    <n v="-92330"/>
    <n v="-27070"/>
    <n v="-190669.00200000001"/>
    <n v="-76991.977000000014"/>
    <n v="-0.67728705074750173"/>
    <n v="12"/>
    <x v="3"/>
  </r>
  <r>
    <x v="11"/>
    <x v="7"/>
    <x v="1"/>
    <n v="64358.993999999992"/>
    <n v="-7449.9670000000006"/>
    <n v="-72720"/>
    <n v="-97120"/>
    <n v="-80670"/>
    <n v="-257959.967"/>
    <n v="-193600.973"/>
    <n v="-3.0081416903440106"/>
    <n v="12"/>
    <x v="3"/>
  </r>
  <r>
    <x v="11"/>
    <x v="7"/>
    <x v="2"/>
    <n v="134487.61199999999"/>
    <n v="-8473.2690000000002"/>
    <n v="-60610"/>
    <n v="-76100"/>
    <n v="-18500"/>
    <n v="-163683.269"/>
    <n v="-29195.657000000007"/>
    <n v="-0.21708807648395162"/>
    <n v="12"/>
    <x v="3"/>
  </r>
  <r>
    <x v="11"/>
    <x v="7"/>
    <x v="0"/>
    <n v="161635.019"/>
    <n v="-31052.202999999998"/>
    <n v="-101250"/>
    <n v="-102930"/>
    <n v="-14420"/>
    <n v="-249652.20300000001"/>
    <n v="-88017.184000000008"/>
    <n v="-0.54454278871337902"/>
    <n v="12"/>
    <x v="3"/>
  </r>
  <r>
    <x v="11"/>
    <x v="7"/>
    <x v="0"/>
    <n v="27403.376"/>
    <n v="-4488.5119999999997"/>
    <n v="-52130"/>
    <n v="-31300"/>
    <n v="-17710"/>
    <n v="-105628.512"/>
    <n v="-78225.135999999999"/>
    <n v="-2.8545802531775646"/>
    <n v="12"/>
    <x v="3"/>
  </r>
  <r>
    <x v="11"/>
    <x v="7"/>
    <x v="1"/>
    <n v="8963.646999999999"/>
    <n v="-5997.2079999999996"/>
    <n v="-12630"/>
    <n v="-76260"/>
    <n v="-56050"/>
    <n v="-150937.20800000001"/>
    <n v="-141973.56100000002"/>
    <n v="-15.838816611140535"/>
    <n v="12"/>
    <x v="3"/>
  </r>
  <r>
    <x v="11"/>
    <x v="7"/>
    <x v="2"/>
    <n v="1563484.8319999997"/>
    <n v="-132514.11600000001"/>
    <n v="-61330"/>
    <n v="-38960"/>
    <n v="-38870"/>
    <n v="-271674.11600000004"/>
    <n v="1291810.7159999995"/>
    <n v="0.82623808658733433"/>
    <n v="12"/>
    <x v="3"/>
  </r>
  <r>
    <x v="11"/>
    <x v="7"/>
    <x v="0"/>
    <n v="181228.32"/>
    <n v="-121696.54700000001"/>
    <n v="-23100"/>
    <n v="-32170"/>
    <n v="-25420"/>
    <n v="-202386.54700000002"/>
    <n v="-21158.227000000014"/>
    <n v="-0.11674901030920561"/>
    <n v="12"/>
    <x v="3"/>
  </r>
  <r>
    <x v="11"/>
    <x v="7"/>
    <x v="0"/>
    <n v="297881.92699999997"/>
    <n v="-54881.000999999989"/>
    <n v="-77830"/>
    <n v="-89580"/>
    <n v="-32210"/>
    <n v="-254501.00099999999"/>
    <n v="43380.925999999978"/>
    <n v="0.14563127893287725"/>
    <n v="12"/>
    <x v="3"/>
  </r>
  <r>
    <x v="11"/>
    <x v="18"/>
    <x v="1"/>
    <n v="584341.77199999988"/>
    <n v="-59272.541999999994"/>
    <n v="-92610"/>
    <n v="-74640"/>
    <n v="-58680"/>
    <n v="-285202.54200000002"/>
    <n v="299139.22999999986"/>
    <n v="0.51192511700156174"/>
    <n v="12"/>
    <x v="3"/>
  </r>
  <r>
    <x v="11"/>
    <x v="18"/>
    <x v="2"/>
    <n v="10342.276"/>
    <n v="-3324.0409999999997"/>
    <n v="-23190"/>
    <n v="-105110"/>
    <n v="-31720"/>
    <n v="-163344.041"/>
    <n v="-153001.76499999998"/>
    <n v="-14.79381956157426"/>
    <n v="12"/>
    <x v="3"/>
  </r>
  <r>
    <x v="11"/>
    <x v="18"/>
    <x v="3"/>
    <n v="-21820.343999999997"/>
    <n v="23472.505000000001"/>
    <n v="-47740"/>
    <n v="-57510"/>
    <n v="-80800"/>
    <n v="-162577.495"/>
    <n v="-184397.83899999998"/>
    <n v="8.4507301534751242"/>
    <n v="12"/>
    <x v="3"/>
  </r>
  <r>
    <x v="11"/>
    <x v="18"/>
    <x v="0"/>
    <n v="2682358.1189999999"/>
    <n v="-492676.38699999999"/>
    <n v="-102720"/>
    <n v="-86600"/>
    <n v="-59780"/>
    <n v="-741776.38699999999"/>
    <n v="1940581.7319999998"/>
    <n v="0.72346109128913072"/>
    <n v="12"/>
    <x v="3"/>
  </r>
  <r>
    <x v="11"/>
    <x v="18"/>
    <x v="1"/>
    <n v="10432521.841"/>
    <n v="-2659856.4929999998"/>
    <n v="-18650"/>
    <n v="-27180"/>
    <n v="-29920"/>
    <n v="-2735606.4929999998"/>
    <n v="7696915.3480000002"/>
    <n v="0.7377808995089743"/>
    <n v="12"/>
    <x v="3"/>
  </r>
  <r>
    <x v="11"/>
    <x v="18"/>
    <x v="2"/>
    <n v="100341.33899999999"/>
    <n v="-8388.107"/>
    <n v="-13690"/>
    <n v="-21030"/>
    <n v="-65610"/>
    <n v="-108718.107"/>
    <n v="-8376.7680000000109"/>
    <n v="-8.3482720915255187E-2"/>
    <n v="12"/>
    <x v="3"/>
  </r>
  <r>
    <x v="11"/>
    <x v="18"/>
    <x v="3"/>
    <n v="-44873.590999999993"/>
    <n v="14659.434999999998"/>
    <n v="-70030"/>
    <n v="-31710"/>
    <n v="-37440"/>
    <n v="-124520.565"/>
    <n v="-169394.15599999999"/>
    <n v="3.7749186598415982"/>
    <n v="12"/>
    <x v="3"/>
  </r>
  <r>
    <x v="11"/>
    <x v="18"/>
    <x v="0"/>
    <n v="-26575.759000000002"/>
    <n v="14299.270999999999"/>
    <n v="-91840"/>
    <n v="-14320"/>
    <n v="-84090"/>
    <n v="-175950.72899999999"/>
    <n v="-202526.48799999998"/>
    <n v="7.6207226292201087"/>
    <n v="12"/>
    <x v="3"/>
  </r>
  <r>
    <x v="11"/>
    <x v="18"/>
    <x v="1"/>
    <n v="662635.45599999989"/>
    <n v="-440623.83399999997"/>
    <n v="-38360"/>
    <n v="-105670"/>
    <n v="-49970"/>
    <n v="-634623.83400000003"/>
    <n v="28011.621999999858"/>
    <n v="4.2273050357268936E-2"/>
    <n v="12"/>
    <x v="3"/>
  </r>
  <r>
    <x v="11"/>
    <x v="18"/>
    <x v="2"/>
    <n v="1150658.257"/>
    <n v="-38013.962"/>
    <n v="-59490"/>
    <n v="-41210"/>
    <n v="-46060"/>
    <n v="-184773.962"/>
    <n v="965884.29499999993"/>
    <n v="0.8394189057646505"/>
    <n v="12"/>
    <x v="3"/>
  </r>
  <r>
    <x v="11"/>
    <x v="18"/>
    <x v="3"/>
    <n v="3049472.65"/>
    <n v="-342530.03399999999"/>
    <n v="-108030"/>
    <n v="-100060"/>
    <n v="-67130"/>
    <n v="-617750.03399999999"/>
    <n v="2431722.6159999999"/>
    <n v="0.79742397951986876"/>
    <n v="12"/>
    <x v="3"/>
  </r>
  <r>
    <x v="11"/>
    <x v="18"/>
    <x v="0"/>
    <n v="3474059.5049999999"/>
    <n v="-5099964.0649999995"/>
    <n v="-13610"/>
    <n v="-100520"/>
    <n v="-72010"/>
    <n v="-5286104.0649999995"/>
    <n v="-1812044.5599999996"/>
    <n v="-0.52159283898045949"/>
    <n v="12"/>
    <x v="3"/>
  </r>
  <r>
    <x v="11"/>
    <x v="18"/>
    <x v="1"/>
    <n v="581802.45199999993"/>
    <n v="-330245.50999999995"/>
    <n v="-73700"/>
    <n v="-72510"/>
    <n v="-26430"/>
    <n v="-502885.50999999995"/>
    <n v="78916.941999999981"/>
    <n v="0.13564216123310527"/>
    <n v="12"/>
    <x v="3"/>
  </r>
  <r>
    <x v="11"/>
    <x v="18"/>
    <x v="2"/>
    <n v="136760.93899999998"/>
    <n v="-85307.571999999986"/>
    <n v="-71940"/>
    <n v="-73010"/>
    <n v="-52690"/>
    <n v="-282947.57199999999"/>
    <n v="-146186.633"/>
    <n v="-1.0689209511789037"/>
    <n v="12"/>
    <x v="3"/>
  </r>
  <r>
    <x v="11"/>
    <x v="18"/>
    <x v="3"/>
    <n v="127086.44899999999"/>
    <n v="-70518.573999999993"/>
    <n v="-89890"/>
    <n v="-75840"/>
    <n v="-42300"/>
    <n v="-278548.57400000002"/>
    <n v="-151462.12500000003"/>
    <n v="-1.1918038956301316"/>
    <n v="12"/>
    <x v="3"/>
  </r>
  <r>
    <x v="11"/>
    <x v="18"/>
    <x v="0"/>
    <n v="61548.773999999998"/>
    <n v="-18628.68"/>
    <n v="-53060"/>
    <n v="-12850"/>
    <n v="-64130"/>
    <n v="-148668.68"/>
    <n v="-87119.905999999988"/>
    <n v="-1.4154612730385172"/>
    <n v="12"/>
    <x v="3"/>
  </r>
  <r>
    <x v="11"/>
    <x v="18"/>
    <x v="1"/>
    <n v="14526.029"/>
    <n v="-6804.5740000000005"/>
    <n v="-60650"/>
    <n v="-73930"/>
    <n v="-96580"/>
    <n v="-237964.57399999999"/>
    <n v="-223438.54499999998"/>
    <n v="-15.381942649295274"/>
    <n v="12"/>
    <x v="3"/>
  </r>
  <r>
    <x v="11"/>
    <x v="18"/>
    <x v="2"/>
    <n v="25517.617999999999"/>
    <n v="-14922.410999999998"/>
    <n v="-13250"/>
    <n v="-80160"/>
    <n v="-87800"/>
    <n v="-196132.41099999999"/>
    <n v="-170614.79300000001"/>
    <n v="-6.6861567172923433"/>
    <n v="12"/>
    <x v="3"/>
  </r>
  <r>
    <x v="11"/>
    <x v="18"/>
    <x v="3"/>
    <n v="144778.64799999999"/>
    <n v="-77557.788"/>
    <n v="-22370"/>
    <n v="-82130"/>
    <n v="-86640"/>
    <n v="-268697.788"/>
    <n v="-123919.14000000001"/>
    <n v="-0.85592137868285678"/>
    <n v="12"/>
    <x v="3"/>
  </r>
  <r>
    <x v="11"/>
    <x v="18"/>
    <x v="0"/>
    <n v="300672.35099999997"/>
    <n v="-191367.99500000002"/>
    <n v="-92600"/>
    <n v="-24070"/>
    <n v="-73380"/>
    <n v="-381417.995"/>
    <n v="-80745.644000000029"/>
    <n v="-0.26855027983600671"/>
    <n v="12"/>
    <x v="3"/>
  </r>
  <r>
    <x v="11"/>
    <x v="18"/>
    <x v="0"/>
    <n v="46258.45"/>
    <n v="-52178.063000000002"/>
    <n v="-79510"/>
    <n v="-19030"/>
    <n v="-28530"/>
    <n v="-179248.06299999999"/>
    <n v="-132989.61300000001"/>
    <n v="-2.8749258351717368"/>
    <n v="12"/>
    <x v="3"/>
  </r>
  <r>
    <x v="11"/>
    <x v="18"/>
    <x v="1"/>
    <n v="218062.397"/>
    <n v="-144942.18899999998"/>
    <n v="-103050"/>
    <n v="-44710"/>
    <n v="-25790"/>
    <n v="-318492.18900000001"/>
    <n v="-100429.79200000002"/>
    <n v="-0.46055529693182279"/>
    <n v="12"/>
    <x v="3"/>
  </r>
  <r>
    <x v="11"/>
    <x v="18"/>
    <x v="2"/>
    <n v="130829.93699999999"/>
    <n v="-98397.152000000002"/>
    <n v="-104750"/>
    <n v="-41760"/>
    <n v="-68120"/>
    <n v="-313027.152"/>
    <n v="-182197.21500000003"/>
    <n v="-1.3926263298590447"/>
    <n v="12"/>
    <x v="3"/>
  </r>
  <r>
    <x v="11"/>
    <x v="18"/>
    <x v="0"/>
    <n v="69603.281999999992"/>
    <n v="-76923.972999999998"/>
    <n v="-88140"/>
    <n v="-13990"/>
    <n v="-12730"/>
    <n v="-191783.973"/>
    <n v="-122180.69100000001"/>
    <n v="-1.7553869227028693"/>
    <n v="12"/>
    <x v="3"/>
  </r>
  <r>
    <x v="11"/>
    <x v="18"/>
    <x v="1"/>
    <n v="179389.36399999997"/>
    <n v="-198951.49400000001"/>
    <n v="-76570"/>
    <n v="-27680"/>
    <n v="-79000"/>
    <n v="-382201.49400000001"/>
    <n v="-202812.13000000003"/>
    <n v="-1.1305694243946374"/>
    <n v="12"/>
    <x v="3"/>
  </r>
  <r>
    <x v="11"/>
    <x v="18"/>
    <x v="2"/>
    <n v="56818.803999999996"/>
    <n v="-55709.087"/>
    <n v="-51670"/>
    <n v="-96640"/>
    <n v="-58710"/>
    <n v="-262729.087"/>
    <n v="-205910.283"/>
    <n v="-3.6239812967552081"/>
    <n v="12"/>
    <x v="3"/>
  </r>
  <r>
    <x v="11"/>
    <x v="18"/>
    <x v="0"/>
    <n v="85295.895999999993"/>
    <n v="-86285.849999999991"/>
    <n v="-53940"/>
    <n v="-69680"/>
    <n v="-24260"/>
    <n v="-234165.84999999998"/>
    <n v="-148869.95399999997"/>
    <n v="-1.7453354848397393"/>
    <n v="12"/>
    <x v="3"/>
  </r>
  <r>
    <x v="11"/>
    <x v="18"/>
    <x v="1"/>
    <n v="244751.13599999997"/>
    <n v="-69836.906999999992"/>
    <n v="-14230"/>
    <n v="-13070"/>
    <n v="-33120"/>
    <n v="-130256.90699999999"/>
    <n v="114494.22899999998"/>
    <n v="0.46779856008513071"/>
    <n v="12"/>
    <x v="3"/>
  </r>
  <r>
    <x v="11"/>
    <x v="18"/>
    <x v="2"/>
    <n v="307401.33199999999"/>
    <n v="-75438.579999999987"/>
    <n v="-50780"/>
    <n v="-76510"/>
    <n v="-79800"/>
    <n v="-282528.57999999996"/>
    <n v="24872.752000000037"/>
    <n v="8.0912961040780523E-2"/>
    <n v="12"/>
    <x v="3"/>
  </r>
  <r>
    <x v="11"/>
    <x v="18"/>
    <x v="0"/>
    <n v="799182.36300000001"/>
    <n v="-212414.71999999997"/>
    <n v="-13770"/>
    <n v="-48880"/>
    <n v="-40140"/>
    <n v="-315204.71999999997"/>
    <n v="483977.64300000004"/>
    <n v="0.60559099575624653"/>
    <n v="12"/>
    <x v="3"/>
  </r>
  <r>
    <x v="11"/>
    <x v="18"/>
    <x v="0"/>
    <n v="503719.18099999992"/>
    <n v="-78416.856"/>
    <n v="-61710"/>
    <n v="-30570"/>
    <n v="-99700"/>
    <n v="-270396.85600000003"/>
    <n v="233322.3249999999"/>
    <n v="0.46319920662302499"/>
    <n v="12"/>
    <x v="3"/>
  </r>
  <r>
    <x v="11"/>
    <x v="18"/>
    <x v="0"/>
    <n v="227322.61999999997"/>
    <n v="-73942.252999999997"/>
    <n v="-37350"/>
    <n v="-18690"/>
    <n v="-29040"/>
    <n v="-159022.253"/>
    <n v="68300.366999999969"/>
    <n v="0.30045565637066818"/>
    <n v="12"/>
    <x v="3"/>
  </r>
  <r>
    <x v="11"/>
    <x v="18"/>
    <x v="0"/>
    <n v="443814.59499999997"/>
    <n v="-29523.962999999996"/>
    <n v="-33650"/>
    <n v="-43360"/>
    <n v="-49740"/>
    <n v="-156273.96299999999"/>
    <n v="287540.63199999998"/>
    <n v="0.64788457891971762"/>
    <n v="12"/>
    <x v="3"/>
  </r>
  <r>
    <x v="11"/>
    <x v="18"/>
    <x v="0"/>
    <n v="3535965.4889999996"/>
    <n v="-175368.54299999998"/>
    <n v="-56290"/>
    <n v="-66630"/>
    <n v="-49560"/>
    <n v="-347848.54299999995"/>
    <n v="3188116.9459999995"/>
    <n v="0.90162558314493768"/>
    <n v="12"/>
    <x v="3"/>
  </r>
  <r>
    <x v="11"/>
    <x v="18"/>
    <x v="0"/>
    <n v="886598.2159999999"/>
    <n v="-111147.91100000001"/>
    <n v="-32900"/>
    <n v="-34390"/>
    <n v="-49570"/>
    <n v="-228007.91100000002"/>
    <n v="658590.30499999993"/>
    <n v="0.74282836702662625"/>
    <n v="12"/>
    <x v="3"/>
  </r>
  <r>
    <x v="11"/>
    <x v="18"/>
    <x v="0"/>
    <n v="129550.386"/>
    <n v="-65380.826000000001"/>
    <n v="-13120"/>
    <n v="-84660"/>
    <n v="-88740"/>
    <n v="-251900.826"/>
    <n v="-122350.44"/>
    <n v="-0.9444235851215449"/>
    <n v="12"/>
    <x v="3"/>
  </r>
  <r>
    <x v="11"/>
    <x v="16"/>
    <x v="0"/>
    <n v="92417.43"/>
    <n v="-11187.553999999998"/>
    <n v="-68880"/>
    <n v="-79810"/>
    <n v="-19790"/>
    <n v="-179667.554"/>
    <n v="-87250.124000000011"/>
    <n v="-0.94408732205602364"/>
    <n v="12"/>
    <x v="3"/>
  </r>
  <r>
    <x v="11"/>
    <x v="16"/>
    <x v="0"/>
    <n v="22784.894999999997"/>
    <n v="-13380.870999999999"/>
    <n v="-18110"/>
    <n v="-51160"/>
    <n v="-95670"/>
    <n v="-178320.87099999998"/>
    <n v="-155535.976"/>
    <n v="-6.8262757410117541"/>
    <n v="12"/>
    <x v="3"/>
  </r>
  <r>
    <x v="11"/>
    <x v="16"/>
    <x v="0"/>
    <n v="30503.339999999997"/>
    <n v="-24135.621999999999"/>
    <n v="-77200"/>
    <n v="-60890"/>
    <n v="-51480"/>
    <n v="-213705.622"/>
    <n v="-183202.28200000001"/>
    <n v="-6.0059744932849988"/>
    <n v="12"/>
    <x v="3"/>
  </r>
  <r>
    <x v="11"/>
    <x v="16"/>
    <x v="0"/>
    <n v="12744037.957"/>
    <n v="-12446460.466999998"/>
    <n v="-47090"/>
    <n v="-70030"/>
    <n v="-99420"/>
    <n v="-12663000.466999998"/>
    <n v="81037.490000002086"/>
    <n v="6.3588550405635049E-3"/>
    <n v="12"/>
    <x v="3"/>
  </r>
  <r>
    <x v="11"/>
    <x v="16"/>
    <x v="0"/>
    <n v="76607.103999999992"/>
    <n v="-4940.2149999999992"/>
    <n v="-22660"/>
    <n v="-90260"/>
    <n v="-78070"/>
    <n v="-195930.215"/>
    <n v="-119323.111"/>
    <n v="-1.5575985094019482"/>
    <n v="12"/>
    <x v="3"/>
  </r>
  <r>
    <x v="11"/>
    <x v="16"/>
    <x v="0"/>
    <n v="139442.492"/>
    <n v="-10599.882999999998"/>
    <n v="-15290"/>
    <n v="-93120"/>
    <n v="-37010"/>
    <n v="-156019.883"/>
    <n v="-16577.391000000003"/>
    <n v="-0.11888335300261274"/>
    <n v="12"/>
    <x v="3"/>
  </r>
  <r>
    <x v="11"/>
    <x v="16"/>
    <x v="0"/>
    <n v="16539.424999999999"/>
    <n v="-4891.4249999999993"/>
    <n v="-72600"/>
    <n v="-84170"/>
    <n v="-53230"/>
    <n v="-214891.42499999999"/>
    <n v="-198352"/>
    <n v="-11.992678100961793"/>
    <n v="12"/>
    <x v="3"/>
  </r>
  <r>
    <x v="11"/>
    <x v="16"/>
    <x v="0"/>
    <n v="30660.076999999997"/>
    <n v="-14854.651"/>
    <n v="-83590"/>
    <n v="-65210"/>
    <n v="-34810"/>
    <n v="-198464.65100000001"/>
    <n v="-167804.57400000002"/>
    <n v="-5.4730643370530361"/>
    <n v="12"/>
    <x v="3"/>
  </r>
  <r>
    <x v="11"/>
    <x v="16"/>
    <x v="0"/>
    <n v="7256.5150000000003"/>
    <n v="-4909.4849999999997"/>
    <n v="-58350"/>
    <n v="-21840"/>
    <n v="-87080"/>
    <n v="-172179.48499999999"/>
    <n v="-164922.96999999997"/>
    <n v="-22.727572395288917"/>
    <n v="12"/>
    <x v="3"/>
  </r>
  <r>
    <x v="11"/>
    <x v="16"/>
    <x v="0"/>
    <n v="4088.6859999999992"/>
    <n v="-5767.7479999999996"/>
    <n v="-17330"/>
    <n v="-64730"/>
    <n v="-104430"/>
    <n v="-192257.74799999999"/>
    <n v="-188169.06200000001"/>
    <n v="-46.021891140576713"/>
    <n v="12"/>
    <x v="3"/>
  </r>
  <r>
    <x v="11"/>
    <x v="16"/>
    <x v="0"/>
    <n v="1323.5319999999999"/>
    <n v="-1757.2380000000001"/>
    <n v="-26560"/>
    <n v="-104390"/>
    <n v="-102880"/>
    <n v="-235587.23800000001"/>
    <n v="-234263.70600000001"/>
    <n v="-176.99889840215425"/>
    <n v="12"/>
    <x v="3"/>
  </r>
  <r>
    <x v="11"/>
    <x v="16"/>
    <x v="0"/>
    <n v="2249.9399999999996"/>
    <n v="-1769.229"/>
    <n v="-16370"/>
    <n v="-103980"/>
    <n v="-67030"/>
    <n v="-189149.22899999999"/>
    <n v="-186899.28899999999"/>
    <n v="-83.068565828422095"/>
    <n v="12"/>
    <x v="3"/>
  </r>
  <r>
    <x v="11"/>
    <x v="16"/>
    <x v="0"/>
    <n v="1010.1279999999999"/>
    <n v="-1481.963"/>
    <n v="-81670"/>
    <n v="-48950"/>
    <n v="-96130"/>
    <n v="-228231.96299999999"/>
    <n v="-227221.83499999999"/>
    <n v="-224.94360615684349"/>
    <n v="12"/>
    <x v="3"/>
  </r>
  <r>
    <x v="11"/>
    <x v="16"/>
    <x v="0"/>
    <n v="19104.343999999997"/>
    <n v="-2303.364"/>
    <n v="-56650"/>
    <n v="-100380"/>
    <n v="-68240"/>
    <n v="-227573.364"/>
    <n v="-208469.02000000002"/>
    <n v="-10.912126582310288"/>
    <n v="12"/>
    <x v="3"/>
  </r>
  <r>
    <x v="11"/>
    <x v="16"/>
    <x v="0"/>
    <n v="38586.722999999998"/>
    <n v="-9969.0149999999994"/>
    <n v="-86960"/>
    <n v="-84340"/>
    <n v="-57630"/>
    <n v="-238899.01500000001"/>
    <n v="-200312.29200000002"/>
    <n v="-5.1912232090815289"/>
    <n v="12"/>
    <x v="3"/>
  </r>
  <r>
    <x v="11"/>
    <x v="16"/>
    <x v="0"/>
    <n v="83557.418000000005"/>
    <n v="-37650.731999999996"/>
    <n v="-95190"/>
    <n v="-53290"/>
    <n v="-29040"/>
    <n v="-215170.73199999999"/>
    <n v="-131613.31399999998"/>
    <n v="-1.5751242337335025"/>
    <n v="12"/>
    <x v="3"/>
  </r>
  <r>
    <x v="11"/>
    <x v="16"/>
    <x v="0"/>
    <n v="53387.151999999995"/>
    <n v="-35895.425999999999"/>
    <n v="-80140"/>
    <n v="-61450"/>
    <n v="-17190"/>
    <n v="-194675.42600000001"/>
    <n v="-141288.274"/>
    <n v="-2.6464845699204935"/>
    <n v="12"/>
    <x v="3"/>
  </r>
  <r>
    <x v="11"/>
    <x v="16"/>
    <x v="0"/>
    <n v="10932607.426999999"/>
    <n v="-2851528.6029999997"/>
    <n v="-102940"/>
    <n v="-105480"/>
    <n v="-106570"/>
    <n v="-3166518.6029999997"/>
    <n v="7766088.8239999991"/>
    <n v="0.71036016575700645"/>
    <n v="12"/>
    <x v="3"/>
  </r>
  <r>
    <x v="11"/>
    <x v="16"/>
    <x v="0"/>
    <n v="31855.368999999995"/>
    <n v="-16504.221999999998"/>
    <n v="-69660"/>
    <n v="-87790"/>
    <n v="-100380"/>
    <n v="-274334.22200000001"/>
    <n v="-242478.853"/>
    <n v="-7.6118676572228701"/>
    <n v="12"/>
    <x v="3"/>
  </r>
  <r>
    <x v="11"/>
    <x v="16"/>
    <x v="1"/>
    <n v="2327.598"/>
    <n v="-1276.6529999999998"/>
    <n v="-12740"/>
    <n v="-88690"/>
    <n v="-79890"/>
    <n v="-182596.65299999999"/>
    <n v="-180269.05499999999"/>
    <n v="-77.448534927423026"/>
    <n v="12"/>
    <x v="3"/>
  </r>
  <r>
    <x v="11"/>
    <x v="16"/>
    <x v="2"/>
    <n v="24019.316999999995"/>
    <n v="-15456.692999999997"/>
    <n v="-22170"/>
    <n v="-97740"/>
    <n v="-75870"/>
    <n v="-211236.693"/>
    <n v="-187217.37599999999"/>
    <n v="-7.7944504417007368"/>
    <n v="12"/>
    <x v="3"/>
  </r>
  <r>
    <x v="11"/>
    <x v="16"/>
    <x v="0"/>
    <n v="321346.44499999995"/>
    <n v="-141019.19999999998"/>
    <n v="-52250"/>
    <n v="-13320"/>
    <n v="-94640"/>
    <n v="-301229.19999999995"/>
    <n v="20117.244999999995"/>
    <n v="6.2602979784014717E-2"/>
    <n v="12"/>
    <x v="3"/>
  </r>
  <r>
    <x v="11"/>
    <x v="16"/>
    <x v="0"/>
    <n v="921240.69799999986"/>
    <n v="-489079.14999999997"/>
    <n v="-29620"/>
    <n v="-94350"/>
    <n v="-30080"/>
    <n v="-643129.14999999991"/>
    <n v="278111.54799999995"/>
    <n v="0.301888039253776"/>
    <n v="12"/>
    <x v="3"/>
  </r>
  <r>
    <x v="11"/>
    <x v="16"/>
    <x v="0"/>
    <n v="6948.7389999999996"/>
    <n v="-6791.6169999999993"/>
    <n v="-91730"/>
    <n v="-40190"/>
    <n v="-66090"/>
    <n v="-204801.617"/>
    <n v="-197852.878"/>
    <n v="-28.473206145748172"/>
    <n v="12"/>
    <x v="3"/>
  </r>
  <r>
    <x v="11"/>
    <x v="16"/>
    <x v="0"/>
    <n v="44525.131000000001"/>
    <n v="-6276.5429999999997"/>
    <n v="-79980"/>
    <n v="-28840"/>
    <n v="-102240"/>
    <n v="-217336.54300000001"/>
    <n v="-172811.41200000001"/>
    <n v="-3.8812106358541651"/>
    <n v="12"/>
    <x v="3"/>
  </r>
  <r>
    <x v="11"/>
    <x v="16"/>
    <x v="0"/>
    <n v="10306.009"/>
    <n v="-1879.1149999999998"/>
    <n v="-95910"/>
    <n v="-76260"/>
    <n v="-66970"/>
    <n v="-241019.11499999999"/>
    <n v="-230713.106"/>
    <n v="-22.38627057282795"/>
    <n v="12"/>
    <x v="3"/>
  </r>
  <r>
    <x v="11"/>
    <x v="16"/>
    <x v="1"/>
    <n v="14102.164999999999"/>
    <n v="-4254.2290000000003"/>
    <n v="-23190"/>
    <n v="-101990"/>
    <n v="-42280"/>
    <n v="-171714.22899999999"/>
    <n v="-157612.06399999998"/>
    <n v="-11.176444467923897"/>
    <n v="12"/>
    <x v="3"/>
  </r>
  <r>
    <x v="11"/>
    <x v="16"/>
    <x v="2"/>
    <n v="44765.483"/>
    <n v="-2488.9059999999999"/>
    <n v="-69660"/>
    <n v="-75110"/>
    <n v="-66950"/>
    <n v="-214208.90599999999"/>
    <n v="-169443.42299999998"/>
    <n v="-3.7851355920810681"/>
    <n v="12"/>
    <x v="3"/>
  </r>
  <r>
    <x v="11"/>
    <x v="16"/>
    <x v="0"/>
    <n v="16430.162"/>
    <n v="-1135.2949999999998"/>
    <n v="-44050"/>
    <n v="-107430"/>
    <n v="-21670"/>
    <n v="-174285.29500000001"/>
    <n v="-157855.133"/>
    <n v="-9.6076431260994255"/>
    <n v="12"/>
    <x v="3"/>
  </r>
  <r>
    <x v="11"/>
    <x v="16"/>
    <x v="0"/>
    <n v="5242.5519999999997"/>
    <n v="-4671.415"/>
    <n v="-86430"/>
    <n v="-107400"/>
    <n v="-91930"/>
    <n v="-290431.41499999998"/>
    <n v="-285188.86299999995"/>
    <n v="-54.398862042760847"/>
    <n v="12"/>
    <x v="3"/>
  </r>
  <r>
    <x v="11"/>
    <x v="16"/>
    <x v="0"/>
    <n v="258033.69899999999"/>
    <n v="-43670.703999999998"/>
    <n v="-52590"/>
    <n v="-25810"/>
    <n v="-72960"/>
    <n v="-195030.704"/>
    <n v="63002.994999999995"/>
    <n v="0.24416576301531839"/>
    <n v="12"/>
    <x v="3"/>
  </r>
  <r>
    <x v="11"/>
    <x v="16"/>
    <x v="1"/>
    <n v="656.20799999999997"/>
    <n v="-605.69599999999991"/>
    <n v="-12520"/>
    <n v="-83000"/>
    <n v="-75560"/>
    <n v="-171685.696"/>
    <n v="-171029.48799999998"/>
    <n v="-260.63304318143025"/>
    <n v="12"/>
    <x v="3"/>
  </r>
  <r>
    <x v="11"/>
    <x v="16"/>
    <x v="2"/>
    <n v="1117.9769999999999"/>
    <n v="-690.74599999999998"/>
    <n v="-92540"/>
    <n v="-82110"/>
    <n v="-83120"/>
    <n v="-258460.74600000001"/>
    <n v="-257342.769"/>
    <n v="-230.18610311303365"/>
    <n v="12"/>
    <x v="3"/>
  </r>
  <r>
    <x v="11"/>
    <x v="16"/>
    <x v="0"/>
    <n v="111.797"/>
    <n v="-92.09899999999999"/>
    <n v="-102050"/>
    <n v="-46290"/>
    <n v="-30140"/>
    <n v="-178572.09899999999"/>
    <n v="-178460.302"/>
    <n v="-1596.2888270704939"/>
    <n v="12"/>
    <x v="3"/>
  </r>
  <r>
    <x v="11"/>
    <x v="16"/>
    <x v="0"/>
    <n v="15428516.312999999"/>
    <n v="-12687213.972999999"/>
    <n v="-25570"/>
    <n v="-104860"/>
    <n v="-74260"/>
    <n v="-12891903.972999999"/>
    <n v="2536612.34"/>
    <n v="0.1644106463991396"/>
    <n v="12"/>
    <x v="3"/>
  </r>
  <r>
    <x v="11"/>
    <x v="16"/>
    <x v="1"/>
    <n v="12500360.145"/>
    <n v="-10240377.013999999"/>
    <n v="-49980"/>
    <n v="-40990"/>
    <n v="-13350"/>
    <n v="-10344697.013999999"/>
    <n v="2155663.131000001"/>
    <n v="0.17244808197484146"/>
    <n v="12"/>
    <x v="3"/>
  </r>
  <r>
    <x v="11"/>
    <x v="13"/>
    <x v="2"/>
    <n v="98017.401999999987"/>
    <n v="-51149.399000000005"/>
    <n v="-27050"/>
    <n v="-44100"/>
    <n v="-21090"/>
    <n v="-143389.399"/>
    <n v="-45371.997000000018"/>
    <n v="-0.46289736387830421"/>
    <n v="12"/>
    <x v="3"/>
  </r>
  <r>
    <x v="11"/>
    <x v="13"/>
    <x v="0"/>
    <n v="51863.847000000002"/>
    <n v="-9651.6419999999998"/>
    <n v="-80180"/>
    <n v="-99910"/>
    <n v="-48370"/>
    <n v="-238111.64199999999"/>
    <n v="-186247.79499999998"/>
    <n v="-3.5910910156741744"/>
    <n v="12"/>
    <x v="3"/>
  </r>
  <r>
    <x v="11"/>
    <x v="13"/>
    <x v="0"/>
    <n v="682854.74599999993"/>
    <n v="-106740.97"/>
    <n v="-73050"/>
    <n v="-49510"/>
    <n v="-37020"/>
    <n v="-266320.96999999997"/>
    <n v="416533.77599999995"/>
    <n v="0.60998884234158934"/>
    <n v="12"/>
    <x v="3"/>
  </r>
  <r>
    <x v="11"/>
    <x v="13"/>
    <x v="1"/>
    <n v="216908.81099999999"/>
    <n v="-53224.36"/>
    <n v="-106160"/>
    <n v="-104620"/>
    <n v="-107600"/>
    <n v="-371604.36"/>
    <n v="-154695.549"/>
    <n v="-0.71318241193991894"/>
    <n v="12"/>
    <x v="3"/>
  </r>
  <r>
    <x v="11"/>
    <x v="13"/>
    <x v="0"/>
    <n v="763610.58199999994"/>
    <n v="-1820000.0559999999"/>
    <n v="-28910"/>
    <n v="-80220"/>
    <n v="-28440"/>
    <n v="-1957570.0559999999"/>
    <n v="-1193959.4739999999"/>
    <n v="-1.5635711475774179"/>
    <n v="12"/>
    <x v="3"/>
  </r>
  <r>
    <x v="11"/>
    <x v="13"/>
    <x v="1"/>
    <n v="163755.95599999998"/>
    <n v="-143290"/>
    <n v="-70700"/>
    <n v="-81060"/>
    <n v="-53030"/>
    <n v="-348080"/>
    <n v="-184324.04400000002"/>
    <n v="-1.12560207581091"/>
    <n v="12"/>
    <x v="3"/>
  </r>
  <r>
    <x v="11"/>
    <x v="13"/>
    <x v="2"/>
    <n v="25100.774999999998"/>
    <n v="-14465.450999999999"/>
    <n v="-20500"/>
    <n v="-48670"/>
    <n v="-26090"/>
    <n v="-109725.451"/>
    <n v="-84624.676000000007"/>
    <n v="-3.3713969389391369"/>
    <n v="12"/>
    <x v="3"/>
  </r>
  <r>
    <x v="11"/>
    <x v="13"/>
    <x v="3"/>
    <n v="39852.106"/>
    <n v="-102187.008"/>
    <n v="-27900"/>
    <n v="-91990"/>
    <n v="-87310"/>
    <n v="-309387.00800000003"/>
    <n v="-269534.902"/>
    <n v="-6.7633791298256609"/>
    <n v="12"/>
    <x v="3"/>
  </r>
  <r>
    <x v="11"/>
    <x v="13"/>
    <x v="0"/>
    <n v="-4300.3589999999995"/>
    <n v="7758.576"/>
    <n v="-38220"/>
    <n v="-84540"/>
    <n v="-64760"/>
    <n v="-179761.424"/>
    <n v="-184061.783"/>
    <n v="42.801492387030947"/>
    <n v="12"/>
    <x v="3"/>
  </r>
  <r>
    <x v="11"/>
    <x v="13"/>
    <x v="1"/>
    <n v="5745.0679999999993"/>
    <n v="-8881.0399999999991"/>
    <n v="-102790"/>
    <n v="-96660"/>
    <n v="-105530"/>
    <n v="-313861.03999999998"/>
    <n v="-308115.97199999995"/>
    <n v="-53.631388175039874"/>
    <n v="12"/>
    <x v="3"/>
  </r>
  <r>
    <x v="11"/>
    <x v="13"/>
    <x v="2"/>
    <n v="525640.07999999996"/>
    <n v="-112475.30699999999"/>
    <n v="-103020"/>
    <n v="-41060"/>
    <n v="-55610"/>
    <n v="-312165.30699999997"/>
    <n v="213474.77299999999"/>
    <n v="0.40612346950407585"/>
    <n v="12"/>
    <x v="3"/>
  </r>
  <r>
    <x v="11"/>
    <x v="13"/>
    <x v="3"/>
    <n v="12266.862999999999"/>
    <n v="-7531.4049999999988"/>
    <n v="-51130"/>
    <n v="-90650"/>
    <n v="-38050"/>
    <n v="-187361.405"/>
    <n v="-175094.54199999999"/>
    <n v="-14.273783117982161"/>
    <n v="12"/>
    <x v="3"/>
  </r>
  <r>
    <x v="11"/>
    <x v="13"/>
    <x v="0"/>
    <n v="496158.83799999993"/>
    <n v="-97059.045999999988"/>
    <n v="-101970"/>
    <n v="-60340"/>
    <n v="-16430"/>
    <n v="-275799.04599999997"/>
    <n v="220359.79199999996"/>
    <n v="0.4441315464383605"/>
    <n v="12"/>
    <x v="3"/>
  </r>
  <r>
    <x v="11"/>
    <x v="13"/>
    <x v="1"/>
    <n v="-3252.8579999999997"/>
    <n v="408.31699999999995"/>
    <n v="-99500"/>
    <n v="-14460"/>
    <n v="-82890"/>
    <n v="-196441.68299999999"/>
    <n v="-199694.541"/>
    <n v="61.390488302901637"/>
    <n v="12"/>
    <x v="3"/>
  </r>
  <r>
    <x v="11"/>
    <x v="13"/>
    <x v="2"/>
    <n v="54770.050999999992"/>
    <n v="-169899.429"/>
    <n v="-64350"/>
    <n v="-98760"/>
    <n v="-95210"/>
    <n v="-428219.429"/>
    <n v="-373449.37800000003"/>
    <n v="-6.8184960791802087"/>
    <n v="12"/>
    <x v="3"/>
  </r>
  <r>
    <x v="11"/>
    <x v="13"/>
    <x v="3"/>
    <n v="39440.457000000002"/>
    <n v="-25674.718999999997"/>
    <n v="-37270"/>
    <n v="-44810"/>
    <n v="-85140"/>
    <n v="-192894.71899999998"/>
    <n v="-153454.26199999999"/>
    <n v="-3.890783060652669"/>
    <n v="12"/>
    <x v="3"/>
  </r>
  <r>
    <x v="11"/>
    <x v="13"/>
    <x v="0"/>
    <n v="20734.776999999998"/>
    <n v="-9287.5299999999988"/>
    <n v="-52380"/>
    <n v="-45680"/>
    <n v="-70640"/>
    <n v="-177987.53"/>
    <n v="-157252.753"/>
    <n v="-7.5840098497321682"/>
    <n v="12"/>
    <x v="3"/>
  </r>
  <r>
    <x v="11"/>
    <x v="13"/>
    <x v="1"/>
    <n v="22852.501"/>
    <n v="-11995.871999999999"/>
    <n v="-81110"/>
    <n v="-44850"/>
    <n v="-65160"/>
    <n v="-203115.872"/>
    <n v="-180263.37100000001"/>
    <n v="-7.8881244114156264"/>
    <n v="12"/>
    <x v="3"/>
  </r>
  <r>
    <x v="11"/>
    <x v="13"/>
    <x v="2"/>
    <n v="33439.510999999999"/>
    <n v="-85991.038"/>
    <n v="-86510"/>
    <n v="-87720"/>
    <n v="-36040"/>
    <n v="-296261.038"/>
    <n v="-262821.527"/>
    <n v="-7.8596103573404532"/>
    <n v="12"/>
    <x v="3"/>
  </r>
  <r>
    <x v="11"/>
    <x v="13"/>
    <x v="3"/>
    <n v="101537.891"/>
    <n v="-271776.05699999997"/>
    <n v="-66230"/>
    <n v="-49510"/>
    <n v="-102330"/>
    <n v="-489846.05699999997"/>
    <n v="-388308.16599999997"/>
    <n v="-3.8242685777273033"/>
    <n v="12"/>
    <x v="3"/>
  </r>
  <r>
    <x v="11"/>
    <x v="13"/>
    <x v="0"/>
    <n v="145366.59899999999"/>
    <n v="-182243.13799999998"/>
    <n v="-31750"/>
    <n v="-90180"/>
    <n v="-99170"/>
    <n v="-403343.13799999998"/>
    <n v="-257976.53899999999"/>
    <n v="-1.7746617226698687"/>
    <n v="12"/>
    <x v="3"/>
  </r>
  <r>
    <x v="11"/>
    <x v="13"/>
    <x v="0"/>
    <n v="371263.63399999996"/>
    <n v="-435615.25"/>
    <n v="-67540"/>
    <n v="-36250"/>
    <n v="-78040"/>
    <n v="-617445.25"/>
    <n v="-246181.61600000004"/>
    <n v="-0.66309111223104622"/>
    <n v="12"/>
    <x v="3"/>
  </r>
  <r>
    <x v="11"/>
    <x v="13"/>
    <x v="1"/>
    <n v="1184121.5189999999"/>
    <n v="-1083197.024"/>
    <n v="-74120"/>
    <n v="-89190"/>
    <n v="-21650"/>
    <n v="-1268157.024"/>
    <n v="-84035.505000000121"/>
    <n v="-7.0968649460039182E-2"/>
    <n v="12"/>
    <x v="3"/>
  </r>
  <r>
    <x v="11"/>
    <x v="13"/>
    <x v="2"/>
    <n v="199588.96300000002"/>
    <n v="-272749.35800000001"/>
    <n v="-51820"/>
    <n v="-14930"/>
    <n v="-93530"/>
    <n v="-433029.35800000001"/>
    <n v="-233440.39499999999"/>
    <n v="-1.1696057311545829"/>
    <n v="12"/>
    <x v="3"/>
  </r>
  <r>
    <x v="11"/>
    <x v="13"/>
    <x v="0"/>
    <n v="126368.648"/>
    <n v="-100677.01699999999"/>
    <n v="-107890"/>
    <n v="-91730"/>
    <n v="-98460"/>
    <n v="-398757.01699999999"/>
    <n v="-272388.36900000001"/>
    <n v="-2.1555059210572547"/>
    <n v="12"/>
    <x v="3"/>
  </r>
  <r>
    <x v="11"/>
    <x v="13"/>
    <x v="1"/>
    <n v="70786.498999999996"/>
    <n v="-25824.757000000001"/>
    <n v="-64180"/>
    <n v="-39300"/>
    <n v="-93180"/>
    <n v="-222484.75700000001"/>
    <n v="-151698.25800000003"/>
    <n v="-2.1430394233793089"/>
    <n v="12"/>
    <x v="3"/>
  </r>
  <r>
    <x v="11"/>
    <x v="13"/>
    <x v="2"/>
    <n v="20445.508999999998"/>
    <n v="-16263.583000000001"/>
    <n v="-53110"/>
    <n v="-56400"/>
    <n v="-63560"/>
    <n v="-189333.58300000001"/>
    <n v="-168888.07400000002"/>
    <n v="-8.260399582128283"/>
    <n v="12"/>
    <x v="3"/>
  </r>
  <r>
    <x v="11"/>
    <x v="13"/>
    <x v="0"/>
    <n v="108199.30799999999"/>
    <n v="-47281.352999999996"/>
    <n v="-77880"/>
    <n v="-61040"/>
    <n v="-17800"/>
    <n v="-204001.353"/>
    <n v="-95802.045000000013"/>
    <n v="-0.88542197515717957"/>
    <n v="12"/>
    <x v="3"/>
  </r>
  <r>
    <x v="11"/>
    <x v="13"/>
    <x v="1"/>
    <n v="152720.932"/>
    <n v="-92405.130999999979"/>
    <n v="-32390"/>
    <n v="-69460"/>
    <n v="-87930"/>
    <n v="-282185.13099999999"/>
    <n v="-129464.19899999999"/>
    <n v="-0.84771744975993202"/>
    <n v="12"/>
    <x v="3"/>
  </r>
  <r>
    <x v="11"/>
    <x v="13"/>
    <x v="2"/>
    <n v="41994.512000000002"/>
    <n v="-29568.671999999999"/>
    <n v="-42760"/>
    <n v="-41120"/>
    <n v="-57080"/>
    <n v="-170528.67199999999"/>
    <n v="-128534.15999999999"/>
    <n v="-3.0607370791688204"/>
    <n v="12"/>
    <x v="3"/>
  </r>
  <r>
    <x v="11"/>
    <x v="13"/>
    <x v="0"/>
    <n v="131075.53899999999"/>
    <n v="-92019.752999999982"/>
    <n v="-81720"/>
    <n v="-91150"/>
    <n v="-74250"/>
    <n v="-339139.75299999997"/>
    <n v="-208064.21399999998"/>
    <n v="-1.5873611170120765"/>
    <n v="12"/>
    <x v="3"/>
  </r>
  <r>
    <x v="11"/>
    <x v="13"/>
    <x v="0"/>
    <n v="86435.040999999997"/>
    <n v="-38154.864999999998"/>
    <n v="-12390"/>
    <n v="-42710"/>
    <n v="-75960"/>
    <n v="-169214.86499999999"/>
    <n v="-82779.823999999993"/>
    <n v="-0.95771139855189047"/>
    <n v="12"/>
    <x v="3"/>
  </r>
  <r>
    <x v="11"/>
    <x v="13"/>
    <x v="0"/>
    <n v="22743.413"/>
    <n v="-8554.2379999999994"/>
    <n v="-31360"/>
    <n v="-90150"/>
    <n v="-49350"/>
    <n v="-179414.23800000001"/>
    <n v="-156670.82500000001"/>
    <n v="-6.888624191980333"/>
    <n v="12"/>
    <x v="3"/>
  </r>
  <r>
    <x v="11"/>
    <x v="13"/>
    <x v="0"/>
    <n v="811947.46499999997"/>
    <n v="-36736.587999999996"/>
    <n v="-101610"/>
    <n v="-102640"/>
    <n v="-22990"/>
    <n v="-263976.58799999999"/>
    <n v="547970.87699999998"/>
    <n v="0.67488464540005677"/>
    <n v="12"/>
    <x v="3"/>
  </r>
  <r>
    <x v="11"/>
    <x v="13"/>
    <x v="0"/>
    <n v="782183.19900000002"/>
    <n v="-344701.52499999997"/>
    <n v="-23950"/>
    <n v="-34810"/>
    <n v="-43200"/>
    <n v="-446661.52499999997"/>
    <n v="335521.67400000006"/>
    <n v="0.42895535780998034"/>
    <n v="12"/>
    <x v="3"/>
  </r>
  <r>
    <x v="11"/>
    <x v="13"/>
    <x v="0"/>
    <n v="3156870.15"/>
    <n v="-2777466.2439999999"/>
    <n v="-84510"/>
    <n v="-32530"/>
    <n v="-51860"/>
    <n v="-2946366.2439999999"/>
    <n v="210503.90599999996"/>
    <n v="6.6681205117036554E-2"/>
    <n v="12"/>
    <x v="3"/>
  </r>
  <r>
    <x v="11"/>
    <x v="13"/>
    <x v="0"/>
    <n v="-3025614.7110000001"/>
    <n v="15093.308999999997"/>
    <n v="-86610"/>
    <n v="-70840"/>
    <n v="-95990"/>
    <n v="-238346.69099999999"/>
    <n v="-3263961.4020000002"/>
    <n v="1.0787762863967645"/>
    <n v="12"/>
    <x v="3"/>
  </r>
  <r>
    <x v="11"/>
    <x v="14"/>
    <x v="0"/>
    <n v="75120.864000000001"/>
    <n v="-29487.437000000002"/>
    <n v="-12940"/>
    <n v="-107650"/>
    <n v="-38290"/>
    <n v="-188367.43700000001"/>
    <n v="-113246.573"/>
    <n v="-1.5075249001395938"/>
    <n v="12"/>
    <x v="3"/>
  </r>
  <r>
    <x v="11"/>
    <x v="14"/>
    <x v="0"/>
    <n v="24292142.104999997"/>
    <n v="-5141820.3339999998"/>
    <n v="-51770"/>
    <n v="-46760"/>
    <n v="-45980"/>
    <n v="-5286330.3339999998"/>
    <n v="19005811.770999998"/>
    <n v="0.7823851716678405"/>
    <n v="12"/>
    <x v="3"/>
  </r>
  <r>
    <x v="11"/>
    <x v="14"/>
    <x v="0"/>
    <n v="25904970.077"/>
    <n v="-5048212.1129999999"/>
    <n v="-15510"/>
    <n v="-79120"/>
    <n v="-23070"/>
    <n v="-5165912.1129999999"/>
    <n v="20739057.964000002"/>
    <n v="0.80058220111257306"/>
    <n v="12"/>
    <x v="3"/>
  </r>
  <r>
    <x v="11"/>
    <x v="14"/>
    <x v="0"/>
    <n v="5929593.095999999"/>
    <n v="-2310735.63"/>
    <n v="-101570"/>
    <n v="-29920"/>
    <n v="-44010"/>
    <n v="-2486235.63"/>
    <n v="3443357.4659999991"/>
    <n v="0.58070721046994411"/>
    <n v="12"/>
    <x v="3"/>
  </r>
  <r>
    <x v="11"/>
    <x v="14"/>
    <x v="0"/>
    <n v="12258059.947000001"/>
    <n v="-4542725.5089999996"/>
    <n v="-76430"/>
    <n v="-35510"/>
    <n v="-73270"/>
    <n v="-4727935.5089999996"/>
    <n v="7530124.438000001"/>
    <n v="0.61429985418230071"/>
    <n v="12"/>
    <x v="3"/>
  </r>
  <r>
    <x v="11"/>
    <x v="14"/>
    <x v="0"/>
    <n v="2553064.9759999998"/>
    <n v="-319899.25799999997"/>
    <n v="-39530"/>
    <n v="-98670"/>
    <n v="-65220"/>
    <n v="-523319.25799999997"/>
    <n v="2029745.7179999999"/>
    <n v="0.79502313379430423"/>
    <n v="12"/>
    <x v="3"/>
  </r>
  <r>
    <x v="11"/>
    <x v="14"/>
    <x v="0"/>
    <n v="2658107.5989999999"/>
    <n v="-296957.73099999997"/>
    <n v="-45770"/>
    <n v="-13310"/>
    <n v="-60240"/>
    <n v="-416277.73099999997"/>
    <n v="2241829.8679999998"/>
    <n v="0.84339319779357047"/>
    <n v="12"/>
    <x v="3"/>
  </r>
  <r>
    <x v="11"/>
    <x v="14"/>
    <x v="0"/>
    <n v="15424720.619000001"/>
    <n v="-6835207.8689999999"/>
    <n v="-17470"/>
    <n v="-16860"/>
    <n v="-67800"/>
    <n v="-6937337.8689999999"/>
    <n v="8487382.75"/>
    <n v="0.55024547670220592"/>
    <n v="12"/>
    <x v="3"/>
  </r>
  <r>
    <x v="11"/>
    <x v="14"/>
    <x v="0"/>
    <n v="10279792.229"/>
    <n v="-3427174.6319999998"/>
    <n v="-79990"/>
    <n v="-37170"/>
    <n v="-66000"/>
    <n v="-3610334.6319999998"/>
    <n v="6669457.597000001"/>
    <n v="0.64879303476436057"/>
    <n v="12"/>
    <x v="3"/>
  </r>
  <r>
    <x v="11"/>
    <x v="14"/>
    <x v="0"/>
    <n v="7385392.601999999"/>
    <n v="-365501.67499999999"/>
    <n v="-101570"/>
    <n v="-55300"/>
    <n v="-51240"/>
    <n v="-573611.67500000005"/>
    <n v="6811780.9269999992"/>
    <n v="0.92233159346943006"/>
    <n v="12"/>
    <x v="3"/>
  </r>
  <r>
    <x v="11"/>
    <x v="14"/>
    <x v="0"/>
    <n v="388861.94200000004"/>
    <n v="-24035.640999999996"/>
    <n v="-99290"/>
    <n v="-40300"/>
    <n v="-34450"/>
    <n v="-198075.641"/>
    <n v="190786.30100000004"/>
    <n v="0.49062734197835184"/>
    <n v="12"/>
    <x v="3"/>
  </r>
  <r>
    <x v="11"/>
    <x v="14"/>
    <x v="0"/>
    <n v="514282.77600000001"/>
    <n v="-56496.362999999998"/>
    <n v="-56050"/>
    <n v="-18720"/>
    <n v="-41170"/>
    <n v="-172436.36300000001"/>
    <n v="341846.413"/>
    <n v="0.66470515629323734"/>
    <n v="12"/>
    <x v="3"/>
  </r>
  <r>
    <x v="11"/>
    <x v="14"/>
    <x v="0"/>
    <n v="761083.071"/>
    <n v="-105278.57199999999"/>
    <n v="-100060"/>
    <n v="-57390"/>
    <n v="-28100"/>
    <n v="-290828.57199999999"/>
    <n v="470254.49900000001"/>
    <n v="0.61787538958411548"/>
    <n v="12"/>
    <x v="3"/>
  </r>
  <r>
    <x v="11"/>
    <x v="14"/>
    <x v="0"/>
    <n v="16164517.446"/>
    <n v="-107945.39699999998"/>
    <n v="-23060"/>
    <n v="-26770"/>
    <n v="-105330"/>
    <n v="-263105.397"/>
    <n v="15901412.049000001"/>
    <n v="0.98372327550890748"/>
    <n v="12"/>
    <x v="3"/>
  </r>
  <r>
    <x v="11"/>
    <x v="14"/>
    <x v="0"/>
    <n v="2462995.2339999997"/>
    <n v="-87022.410999999993"/>
    <n v="-24070"/>
    <n v="-24760"/>
    <n v="-75860"/>
    <n v="-211712.41099999999"/>
    <n v="2251282.8229999999"/>
    <n v="0.91404270374645802"/>
    <n v="12"/>
    <x v="3"/>
  </r>
  <r>
    <x v="11"/>
    <x v="14"/>
    <x v="0"/>
    <n v="12654387.577999998"/>
    <n v="-222049.94700000001"/>
    <n v="-70790"/>
    <n v="-104900"/>
    <n v="-43200"/>
    <n v="-440939.94700000004"/>
    <n v="12213447.630999997"/>
    <n v="0.96515517291673703"/>
    <n v="12"/>
    <x v="3"/>
  </r>
  <r>
    <x v="11"/>
    <x v="14"/>
    <x v="0"/>
    <n v="1099110.5789999999"/>
    <n v="-249349.31699999998"/>
    <n v="-53590"/>
    <n v="-13450"/>
    <n v="-51730"/>
    <n v="-368119.31699999998"/>
    <n v="730991.26199999987"/>
    <n v="0.6650752671901996"/>
    <n v="12"/>
    <x v="3"/>
  </r>
  <r>
    <x v="11"/>
    <x v="14"/>
    <x v="0"/>
    <n v="9897438.8519999981"/>
    <n v="-503607.13899999997"/>
    <n v="-30080"/>
    <n v="-34430"/>
    <n v="-43010"/>
    <n v="-611127.13899999997"/>
    <n v="9286311.7129999977"/>
    <n v="0.93825401216027637"/>
    <n v="12"/>
    <x v="3"/>
  </r>
  <r>
    <x v="11"/>
    <x v="14"/>
    <x v="0"/>
    <n v="118598.473"/>
    <n v="-166841.84999999998"/>
    <n v="-62820"/>
    <n v="-79070"/>
    <n v="-27480"/>
    <n v="-336211.85"/>
    <n v="-217613.37699999998"/>
    <n v="-1.8348750324972565"/>
    <n v="12"/>
    <x v="3"/>
  </r>
  <r>
    <x v="11"/>
    <x v="14"/>
    <x v="1"/>
    <n v="16031.043"/>
    <n v="-5926.1719999999987"/>
    <n v="-16540"/>
    <n v="-18240"/>
    <n v="-15040"/>
    <n v="-55746.171999999999"/>
    <n v="-39715.129000000001"/>
    <n v="-2.4773889634005726"/>
    <n v="12"/>
    <x v="3"/>
  </r>
  <r>
    <x v="11"/>
    <x v="14"/>
    <x v="2"/>
    <n v="109.62700000000001"/>
    <n v="-91.777000000000001"/>
    <n v="-86550"/>
    <n v="-26990"/>
    <n v="-25600"/>
    <n v="-139231.777"/>
    <n v="-139122.15"/>
    <n v="-1269.0500515383983"/>
    <n v="12"/>
    <x v="3"/>
  </r>
  <r>
    <x v="11"/>
    <x v="14"/>
    <x v="0"/>
    <n v="437868.52899999998"/>
    <n v="-79873.520999999993"/>
    <n v="-23720"/>
    <n v="-30840"/>
    <n v="-19030"/>
    <n v="-153463.52100000001"/>
    <n v="284405.00799999997"/>
    <n v="0.64952146401003386"/>
    <n v="12"/>
    <x v="3"/>
  </r>
  <r>
    <x v="11"/>
    <x v="14"/>
    <x v="0"/>
    <n v="1698570.517"/>
    <n v="-329259.609"/>
    <n v="-98100"/>
    <n v="-25480"/>
    <n v="-56460"/>
    <n v="-509299.609"/>
    <n v="1189270.9080000001"/>
    <n v="0.70015986742810044"/>
    <n v="12"/>
    <x v="3"/>
  </r>
  <r>
    <x v="11"/>
    <x v="14"/>
    <x v="0"/>
    <n v="191304.288"/>
    <n v="-48456.772000000004"/>
    <n v="-73210"/>
    <n v="-93280"/>
    <n v="-35090"/>
    <n v="-250036.772"/>
    <n v="-58732.483999999997"/>
    <n v="-0.30701080782883444"/>
    <n v="12"/>
    <x v="3"/>
  </r>
  <r>
    <x v="11"/>
    <x v="14"/>
    <x v="0"/>
    <n v="34102.025999999998"/>
    <n v="-42082.676999999996"/>
    <n v="-83940"/>
    <n v="-56730"/>
    <n v="-104380"/>
    <n v="-287132.67700000003"/>
    <n v="-253030.65100000001"/>
    <n v="-7.4198128580395792"/>
    <n v="12"/>
    <x v="3"/>
  </r>
  <r>
    <x v="11"/>
    <x v="14"/>
    <x v="0"/>
    <n v="603078.09100000001"/>
    <n v="-299201.69999999995"/>
    <n v="-50100"/>
    <n v="-72860"/>
    <n v="-103430"/>
    <n v="-525591.69999999995"/>
    <n v="77486.391000000061"/>
    <n v="0.12848483829269144"/>
    <n v="12"/>
    <x v="3"/>
  </r>
  <r>
    <x v="11"/>
    <x v="14"/>
    <x v="1"/>
    <n v="7190020.8799999999"/>
    <n v="-120938.34199999999"/>
    <n v="-73320"/>
    <n v="-68310"/>
    <n v="-90290"/>
    <n v="-352858.342"/>
    <n v="6837162.5379999997"/>
    <n v="0.9509238779846213"/>
    <n v="12"/>
    <x v="3"/>
  </r>
  <r>
    <x v="11"/>
    <x v="14"/>
    <x v="2"/>
    <n v="3986824.9889999996"/>
    <n v="-80206.868000000002"/>
    <n v="-21770"/>
    <n v="-50420"/>
    <n v="-82530"/>
    <n v="-234926.86800000002"/>
    <n v="3751898.1209999993"/>
    <n v="0.94107419597093322"/>
    <n v="12"/>
    <x v="3"/>
  </r>
  <r>
    <x v="11"/>
    <x v="14"/>
    <x v="0"/>
    <n v="59600236.940999992"/>
    <n v="-2734684.8059999999"/>
    <n v="-13620"/>
    <n v="-96240"/>
    <n v="-59880"/>
    <n v="-2904424.8059999999"/>
    <n v="56695812.13499999"/>
    <n v="0.95126823390190252"/>
    <n v="12"/>
    <x v="3"/>
  </r>
  <r>
    <x v="11"/>
    <x v="14"/>
    <x v="0"/>
    <n v="2219643.8389999997"/>
    <n v="-933016.91700000002"/>
    <n v="-78280"/>
    <n v="-24530"/>
    <n v="-32330"/>
    <n v="-1068156.9169999999"/>
    <n v="1151486.9219999998"/>
    <n v="0.51877103063470353"/>
    <n v="12"/>
    <x v="3"/>
  </r>
  <r>
    <x v="11"/>
    <x v="14"/>
    <x v="0"/>
    <n v="1131948.9859999998"/>
    <n v="-1002517.7259999999"/>
    <n v="-30860"/>
    <n v="-69380"/>
    <n v="-45120"/>
    <n v="-1147877.7259999998"/>
    <n v="-15928.739999999991"/>
    <n v="-1.4071959246403701E-2"/>
    <n v="12"/>
    <x v="3"/>
  </r>
  <r>
    <x v="11"/>
    <x v="14"/>
    <x v="1"/>
    <n v="15576225.027999999"/>
    <n v="-3611357.8759999997"/>
    <n v="-106330"/>
    <n v="-43430"/>
    <n v="-18780"/>
    <n v="-3779897.8759999997"/>
    <n v="11796327.151999999"/>
    <n v="0.75732901462291324"/>
    <n v="12"/>
    <x v="3"/>
  </r>
  <r>
    <x v="11"/>
    <x v="14"/>
    <x v="2"/>
    <n v="644231.10499999998"/>
    <n v="-627976.24399999995"/>
    <n v="-96220"/>
    <n v="-27640"/>
    <n v="-107480"/>
    <n v="-859316.24399999995"/>
    <n v="-215085.13899999997"/>
    <n v="-0.33386332533571161"/>
    <n v="12"/>
    <x v="3"/>
  </r>
  <r>
    <x v="11"/>
    <x v="14"/>
    <x v="0"/>
    <n v="72251.703999999998"/>
    <n v="-69730.289999999994"/>
    <n v="-71900"/>
    <n v="-25030"/>
    <n v="-103750"/>
    <n v="-270410.28999999998"/>
    <n v="-198158.58599999998"/>
    <n v="-2.7426147070524451"/>
    <n v="1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EC98D7-2A6C-411E-9D93-3F659843C433}" name="products" cacheId="2"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E3:E7" firstHeaderRow="1" firstDataRow="1" firstDataCol="1"/>
  <pivotFields count="13">
    <pivotField showAll="0">
      <items count="13">
        <item x="0"/>
        <item x="1"/>
        <item x="2"/>
        <item x="3"/>
        <item x="4"/>
        <item x="5"/>
        <item x="6"/>
        <item x="7"/>
        <item x="8"/>
        <item x="9"/>
        <item x="10"/>
        <item x="11"/>
        <item t="default"/>
      </items>
    </pivotField>
    <pivotField showAll="0">
      <items count="20">
        <item x="8"/>
        <item x="0"/>
        <item x="10"/>
        <item x="1"/>
        <item x="9"/>
        <item x="4"/>
        <item x="2"/>
        <item x="5"/>
        <item x="7"/>
        <item x="6"/>
        <item x="15"/>
        <item x="12"/>
        <item x="18"/>
        <item x="16"/>
        <item x="11"/>
        <item x="3"/>
        <item x="13"/>
        <item x="17"/>
        <item x="14"/>
        <item t="default"/>
      </items>
    </pivotField>
    <pivotField axis="axisRow" showAll="0">
      <items count="5">
        <item x="3"/>
        <item x="0"/>
        <item x="2"/>
        <item x="1"/>
        <item t="default"/>
      </items>
    </pivotField>
    <pivotField numFmtId="170" showAll="0"/>
    <pivotField numFmtId="170" showAll="0"/>
    <pivotField numFmtId="170" showAll="0"/>
    <pivotField numFmtId="170" showAll="0"/>
    <pivotField numFmtId="170" showAll="0"/>
    <pivotField numFmtId="170" showAll="0"/>
    <pivotField numFmtId="170" showAll="0"/>
    <pivotField showAll="0"/>
    <pivotField showAll="0"/>
    <pivotField showAll="0">
      <items count="13">
        <item x="0"/>
        <item m="1" x="11"/>
        <item m="1" x="8"/>
        <item m="1" x="4"/>
        <item x="1"/>
        <item x="2"/>
        <item x="3"/>
        <item m="1" x="5"/>
        <item m="1" x="6"/>
        <item m="1" x="7"/>
        <item m="1" x="9"/>
        <item m="1" x="10"/>
        <item t="default"/>
      </items>
    </pivotField>
  </pivotFields>
  <rowFields count="1">
    <field x="2"/>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736B76-676F-4B9C-A2D1-23C0C4621838}" name="countries" cacheId="2"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B3:B22" firstHeaderRow="1" firstDataRow="1" firstDataCol="1"/>
  <pivotFields count="13">
    <pivotField showAll="0">
      <items count="13">
        <item x="0"/>
        <item x="1"/>
        <item x="2"/>
        <item x="3"/>
        <item x="4"/>
        <item x="5"/>
        <item x="6"/>
        <item x="7"/>
        <item x="8"/>
        <item x="9"/>
        <item x="10"/>
        <item x="11"/>
        <item t="default"/>
      </items>
    </pivotField>
    <pivotField axis="axisRow" showAll="0">
      <items count="20">
        <item x="8"/>
        <item x="0"/>
        <item x="10"/>
        <item x="1"/>
        <item x="9"/>
        <item x="4"/>
        <item x="2"/>
        <item x="5"/>
        <item x="7"/>
        <item x="6"/>
        <item x="15"/>
        <item x="12"/>
        <item x="18"/>
        <item x="16"/>
        <item x="11"/>
        <item x="3"/>
        <item x="13"/>
        <item x="17"/>
        <item x="14"/>
        <item t="default"/>
      </items>
    </pivotField>
    <pivotField showAll="0">
      <items count="5">
        <item x="3"/>
        <item x="0"/>
        <item x="2"/>
        <item x="1"/>
        <item t="default"/>
      </items>
    </pivotField>
    <pivotField numFmtId="170" showAll="0"/>
    <pivotField numFmtId="170" showAll="0"/>
    <pivotField numFmtId="170" showAll="0"/>
    <pivotField numFmtId="170" showAll="0"/>
    <pivotField numFmtId="170" showAll="0"/>
    <pivotField numFmtId="170" showAll="0"/>
    <pivotField numFmtId="170" showAll="0"/>
    <pivotField showAll="0"/>
    <pivotField showAll="0"/>
    <pivotField showAll="0">
      <items count="13">
        <item x="0"/>
        <item m="1" x="11"/>
        <item m="1" x="8"/>
        <item m="1" x="4"/>
        <item x="1"/>
        <item x="2"/>
        <item x="3"/>
        <item m="1" x="5"/>
        <item m="1" x="6"/>
        <item m="1" x="7"/>
        <item m="1" x="9"/>
        <item m="1" x="10"/>
        <item t="default"/>
      </items>
    </pivotField>
  </pivotFields>
  <rowFields count="1">
    <field x="1"/>
  </rowFields>
  <rowItems count="19">
    <i>
      <x/>
    </i>
    <i>
      <x v="1"/>
    </i>
    <i>
      <x v="2"/>
    </i>
    <i>
      <x v="3"/>
    </i>
    <i>
      <x v="4"/>
    </i>
    <i>
      <x v="5"/>
    </i>
    <i>
      <x v="6"/>
    </i>
    <i>
      <x v="7"/>
    </i>
    <i>
      <x v="8"/>
    </i>
    <i>
      <x v="9"/>
    </i>
    <i>
      <x v="10"/>
    </i>
    <i>
      <x v="11"/>
    </i>
    <i>
      <x v="12"/>
    </i>
    <i>
      <x v="13"/>
    </i>
    <i>
      <x v="14"/>
    </i>
    <i>
      <x v="15"/>
    </i>
    <i>
      <x v="16"/>
    </i>
    <i>
      <x v="17"/>
    </i>
    <i>
      <x v="1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CD96EB-92F7-406C-BA78-BAEA7F65801C}" name="country revenue"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N3:O23" firstHeaderRow="1" firstDataRow="1" firstDataCol="1"/>
  <pivotFields count="13">
    <pivotField showAll="0">
      <items count="13">
        <item x="0"/>
        <item x="1"/>
        <item x="2"/>
        <item x="3"/>
        <item x="4"/>
        <item x="5"/>
        <item x="6"/>
        <item x="7"/>
        <item x="8"/>
        <item x="9"/>
        <item x="10"/>
        <item x="11"/>
        <item t="default"/>
      </items>
    </pivotField>
    <pivotField axis="axisRow" showAll="0" sortType="descending">
      <items count="20">
        <item x="8"/>
        <item x="0"/>
        <item x="10"/>
        <item x="1"/>
        <item x="9"/>
        <item x="4"/>
        <item x="2"/>
        <item x="5"/>
        <item x="7"/>
        <item x="6"/>
        <item x="15"/>
        <item x="12"/>
        <item x="18"/>
        <item x="16"/>
        <item x="11"/>
        <item x="3"/>
        <item x="13"/>
        <item x="17"/>
        <item x="14"/>
        <item t="default"/>
      </items>
      <autoSortScope>
        <pivotArea dataOnly="0" outline="0" fieldPosition="0">
          <references count="1">
            <reference field="4294967294" count="1" selected="0">
              <x v="0"/>
            </reference>
          </references>
        </pivotArea>
      </autoSortScope>
    </pivotField>
    <pivotField showAll="0">
      <items count="5">
        <item x="3"/>
        <item x="0"/>
        <item x="2"/>
        <item x="1"/>
        <item t="default"/>
      </items>
    </pivotField>
    <pivotField dataField="1" numFmtId="170" showAll="0"/>
    <pivotField numFmtId="170" showAll="0"/>
    <pivotField numFmtId="170" showAll="0"/>
    <pivotField numFmtId="170" showAll="0"/>
    <pivotField numFmtId="170" showAll="0"/>
    <pivotField numFmtId="170" showAll="0"/>
    <pivotField numFmtId="170" showAll="0"/>
    <pivotField showAll="0"/>
    <pivotField showAll="0"/>
    <pivotField showAll="0">
      <items count="13">
        <item x="0"/>
        <item m="1" x="11"/>
        <item m="1" x="8"/>
        <item m="1" x="4"/>
        <item x="1"/>
        <item x="2"/>
        <item x="3"/>
        <item m="1" x="5"/>
        <item m="1" x="6"/>
        <item m="1" x="7"/>
        <item m="1" x="9"/>
        <item m="1" x="10"/>
        <item t="default"/>
      </items>
    </pivotField>
  </pivotFields>
  <rowFields count="1">
    <field x="1"/>
  </rowFields>
  <rowItems count="20">
    <i>
      <x v="18"/>
    </i>
    <i>
      <x v="6"/>
    </i>
    <i>
      <x v="13"/>
    </i>
    <i>
      <x v="5"/>
    </i>
    <i>
      <x v="10"/>
    </i>
    <i>
      <x v="4"/>
    </i>
    <i>
      <x v="9"/>
    </i>
    <i>
      <x v="15"/>
    </i>
    <i>
      <x v="3"/>
    </i>
    <i>
      <x v="17"/>
    </i>
    <i>
      <x v="12"/>
    </i>
    <i>
      <x v="2"/>
    </i>
    <i>
      <x/>
    </i>
    <i>
      <x v="14"/>
    </i>
    <i>
      <x v="1"/>
    </i>
    <i>
      <x v="8"/>
    </i>
    <i>
      <x v="16"/>
    </i>
    <i>
      <x v="11"/>
    </i>
    <i>
      <x v="7"/>
    </i>
    <i t="grand">
      <x/>
    </i>
  </rowItems>
  <colItems count="1">
    <i/>
  </colItems>
  <dataFields count="1">
    <dataField name="Sum of Revenue" fld="3" baseField="0" baseItem="0" numFmtId="170"/>
  </dataFields>
  <formats count="1">
    <format dxfId="16">
      <pivotArea outline="0" collapsedLevelsAreSubtotals="1" fieldPosition="0"/>
    </format>
  </format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AE0BB5-3020-4954-8CF5-1A32E90C2800}" name="product revenue"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Q3:R8" firstHeaderRow="1" firstDataRow="1" firstDataCol="1"/>
  <pivotFields count="13">
    <pivotField showAll="0">
      <items count="13">
        <item x="0"/>
        <item x="1"/>
        <item x="2"/>
        <item x="3"/>
        <item x="4"/>
        <item x="5"/>
        <item x="6"/>
        <item x="7"/>
        <item x="8"/>
        <item x="9"/>
        <item x="10"/>
        <item x="11"/>
        <item t="default"/>
      </items>
    </pivotField>
    <pivotField showAll="0">
      <items count="20">
        <item x="8"/>
        <item x="0"/>
        <item x="10"/>
        <item x="1"/>
        <item x="9"/>
        <item x="4"/>
        <item x="2"/>
        <item x="5"/>
        <item x="7"/>
        <item x="6"/>
        <item x="15"/>
        <item x="12"/>
        <item x="18"/>
        <item x="16"/>
        <item x="11"/>
        <item x="3"/>
        <item x="13"/>
        <item x="17"/>
        <item x="14"/>
        <item t="default"/>
      </items>
    </pivotField>
    <pivotField axis="axisRow" showAll="0">
      <items count="5">
        <item x="3"/>
        <item x="0"/>
        <item x="2"/>
        <item x="1"/>
        <item t="default"/>
      </items>
    </pivotField>
    <pivotField dataField="1" numFmtId="170" showAll="0"/>
    <pivotField numFmtId="170" showAll="0"/>
    <pivotField numFmtId="170" showAll="0"/>
    <pivotField numFmtId="170" showAll="0"/>
    <pivotField numFmtId="170" showAll="0"/>
    <pivotField numFmtId="170" showAll="0"/>
    <pivotField numFmtId="170" showAll="0"/>
    <pivotField showAll="0"/>
    <pivotField showAll="0"/>
    <pivotField showAll="0">
      <items count="13">
        <item x="0"/>
        <item m="1" x="11"/>
        <item m="1" x="8"/>
        <item m="1" x="4"/>
        <item x="1"/>
        <item x="2"/>
        <item x="3"/>
        <item m="1" x="5"/>
        <item m="1" x="6"/>
        <item m="1" x="7"/>
        <item m="1" x="9"/>
        <item m="1" x="10"/>
        <item t="default"/>
      </items>
    </pivotField>
  </pivotFields>
  <rowFields count="1">
    <field x="2"/>
  </rowFields>
  <rowItems count="5">
    <i>
      <x/>
    </i>
    <i>
      <x v="1"/>
    </i>
    <i>
      <x v="2"/>
    </i>
    <i>
      <x v="3"/>
    </i>
    <i t="grand">
      <x/>
    </i>
  </rowItems>
  <colItems count="1">
    <i/>
  </colItems>
  <dataFields count="1">
    <dataField name="Sum of Revenue" fld="3" baseField="0" baseItem="0" numFmtId="170"/>
  </dataFields>
  <formats count="1">
    <format dxfId="17">
      <pivotArea outline="0" collapsedLevelsAreSubtotals="1" fieldPosition="0"/>
    </format>
  </format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2" count="1" selected="0">
            <x v="0"/>
          </reference>
        </references>
      </pivotArea>
    </chartFormat>
    <chartFormat chart="2" format="8">
      <pivotArea type="data" outline="0" fieldPosition="0">
        <references count="2">
          <reference field="4294967294" count="1" selected="0">
            <x v="0"/>
          </reference>
          <reference field="2" count="1" selected="0">
            <x v="1"/>
          </reference>
        </references>
      </pivotArea>
    </chartFormat>
    <chartFormat chart="2" format="9">
      <pivotArea type="data" outline="0" fieldPosition="0">
        <references count="2">
          <reference field="4294967294" count="1" selected="0">
            <x v="0"/>
          </reference>
          <reference field="2" count="1" selected="0">
            <x v="2"/>
          </reference>
        </references>
      </pivotArea>
    </chartFormat>
    <chartFormat chart="2" format="10">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F4E6927-E4DA-43E5-9FDE-B97B9C917106}" name="statistics"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3:L8" firstHeaderRow="0" firstDataRow="1" firstDataCol="1"/>
  <pivotFields count="13">
    <pivotField showAll="0">
      <items count="13">
        <item x="0"/>
        <item x="1"/>
        <item x="2"/>
        <item x="3"/>
        <item x="4"/>
        <item x="5"/>
        <item x="6"/>
        <item x="7"/>
        <item x="8"/>
        <item x="9"/>
        <item x="10"/>
        <item x="11"/>
        <item t="default"/>
      </items>
    </pivotField>
    <pivotField showAll="0">
      <items count="20">
        <item x="8"/>
        <item x="0"/>
        <item x="10"/>
        <item x="1"/>
        <item x="9"/>
        <item x="4"/>
        <item x="2"/>
        <item x="5"/>
        <item x="7"/>
        <item x="6"/>
        <item x="15"/>
        <item x="12"/>
        <item x="18"/>
        <item x="16"/>
        <item x="11"/>
        <item x="3"/>
        <item x="13"/>
        <item x="17"/>
        <item x="14"/>
        <item t="default"/>
      </items>
    </pivotField>
    <pivotField axis="axisRow" showAll="0">
      <items count="5">
        <item x="3"/>
        <item x="0"/>
        <item x="2"/>
        <item x="1"/>
        <item t="default"/>
      </items>
    </pivotField>
    <pivotField dataField="1" numFmtId="170" showAll="0"/>
    <pivotField dataField="1" numFmtId="170" showAll="0"/>
    <pivotField numFmtId="170" showAll="0"/>
    <pivotField numFmtId="170" showAll="0"/>
    <pivotField numFmtId="170" showAll="0"/>
    <pivotField dataField="1" numFmtId="170" showAll="0"/>
    <pivotField dataField="1" numFmtId="170" showAll="0"/>
    <pivotField showAll="0"/>
    <pivotField showAll="0"/>
    <pivotField showAll="0">
      <items count="13">
        <item x="0"/>
        <item m="1" x="11"/>
        <item m="1" x="8"/>
        <item m="1" x="4"/>
        <item x="1"/>
        <item x="2"/>
        <item x="3"/>
        <item m="1" x="5"/>
        <item m="1" x="6"/>
        <item m="1" x="7"/>
        <item m="1" x="9"/>
        <item m="1" x="10"/>
        <item t="default"/>
      </items>
    </pivotField>
  </pivotFields>
  <rowFields count="1">
    <field x="2"/>
  </rowFields>
  <rowItems count="5">
    <i>
      <x/>
    </i>
    <i>
      <x v="1"/>
    </i>
    <i>
      <x v="2"/>
    </i>
    <i>
      <x v="3"/>
    </i>
    <i t="grand">
      <x/>
    </i>
  </rowItems>
  <colFields count="1">
    <field x="-2"/>
  </colFields>
  <colItems count="4">
    <i>
      <x/>
    </i>
    <i i="1">
      <x v="1"/>
    </i>
    <i i="2">
      <x v="2"/>
    </i>
    <i i="3">
      <x v="3"/>
    </i>
  </colItems>
  <dataFields count="4">
    <dataField name="Sum of Revenue" fld="3" baseField="0" baseItem="0" numFmtId="170"/>
    <dataField name="Sum of COGS" fld="4" baseField="0" baseItem="0" numFmtId="170"/>
    <dataField name="Sum of AdminExp" fld="8" baseField="0" baseItem="0" numFmtId="170"/>
    <dataField name="Sum of Profit" fld="9" baseField="0" baseItem="0" numFmtId="170"/>
  </dataFields>
  <formats count="2">
    <format dxfId="19">
      <pivotArea outline="0" collapsedLevelsAreSubtotals="1" fieldPosition="0">
        <references count="1">
          <reference field="4294967294" count="3" selected="0">
            <x v="1"/>
            <x v="2"/>
            <x v="3"/>
          </reference>
        </references>
      </pivotArea>
    </format>
    <format dxfId="18">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82F632-4FF1-4675-A1C2-7CD04C84DCCE}" name="expenses"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X3:AA4" firstHeaderRow="0" firstDataRow="1" firstDataCol="0"/>
  <pivotFields count="13">
    <pivotField showAll="0">
      <items count="13">
        <item x="0"/>
        <item x="1"/>
        <item x="2"/>
        <item x="3"/>
        <item x="4"/>
        <item x="5"/>
        <item x="6"/>
        <item x="7"/>
        <item x="8"/>
        <item x="9"/>
        <item x="10"/>
        <item x="11"/>
        <item t="default"/>
      </items>
    </pivotField>
    <pivotField showAll="0">
      <items count="20">
        <item x="8"/>
        <item x="0"/>
        <item x="10"/>
        <item x="1"/>
        <item x="9"/>
        <item x="4"/>
        <item x="2"/>
        <item x="5"/>
        <item x="7"/>
        <item x="6"/>
        <item x="15"/>
        <item x="12"/>
        <item x="18"/>
        <item x="16"/>
        <item x="11"/>
        <item x="3"/>
        <item x="13"/>
        <item x="17"/>
        <item x="14"/>
        <item t="default"/>
      </items>
    </pivotField>
    <pivotField showAll="0">
      <items count="5">
        <item x="3"/>
        <item x="0"/>
        <item x="2"/>
        <item x="1"/>
        <item t="default"/>
      </items>
    </pivotField>
    <pivotField numFmtId="170" showAll="0"/>
    <pivotField dataField="1" numFmtId="170" showAll="0"/>
    <pivotField dataField="1" numFmtId="170" showAll="0"/>
    <pivotField dataField="1" numFmtId="170" showAll="0"/>
    <pivotField dataField="1" numFmtId="170" showAll="0"/>
    <pivotField numFmtId="170" showAll="0"/>
    <pivotField numFmtId="170" showAll="0"/>
    <pivotField showAll="0"/>
    <pivotField showAll="0"/>
    <pivotField showAll="0">
      <items count="13">
        <item x="0"/>
        <item m="1" x="11"/>
        <item m="1" x="8"/>
        <item m="1" x="4"/>
        <item x="1"/>
        <item x="2"/>
        <item x="3"/>
        <item m="1" x="5"/>
        <item m="1" x="6"/>
        <item m="1" x="7"/>
        <item m="1" x="9"/>
        <item m="1" x="10"/>
        <item t="default"/>
      </items>
    </pivotField>
  </pivotFields>
  <rowItems count="1">
    <i/>
  </rowItems>
  <colFields count="1">
    <field x="-2"/>
  </colFields>
  <colItems count="4">
    <i>
      <x/>
    </i>
    <i i="1">
      <x v="1"/>
    </i>
    <i i="2">
      <x v="2"/>
    </i>
    <i i="3">
      <x v="3"/>
    </i>
  </colItems>
  <dataFields count="4">
    <dataField name="Sum of COGS" fld="4" baseField="0" baseItem="0"/>
    <dataField name="Sum of Admin expenses 1" fld="5" baseField="0" baseItem="0"/>
    <dataField name="Sum of Admin expenses 2" fld="6" baseField="0" baseItem="0"/>
    <dataField name="Sum of Admin expenses 3" fld="7" baseField="0" baseItem="0"/>
  </dataFields>
  <formats count="1">
    <format dxfId="20">
      <pivotArea outline="0" collapsedLevelsAreSubtotals="1" fieldPosition="0"/>
    </format>
  </formats>
  <chartFormats count="4">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5" format="10" series="1">
      <pivotArea type="data" outline="0" fieldPosition="0">
        <references count="1">
          <reference field="4294967294" count="1" selected="0">
            <x v="2"/>
          </reference>
        </references>
      </pivotArea>
    </chartFormat>
    <chartFormat chart="5"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D740393-4B8F-46BF-959C-0DD143CCA2F1}" name="MOM"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T3:V16" firstHeaderRow="0" firstDataRow="1" firstDataCol="1"/>
  <pivotFields count="13">
    <pivotField axis="axisRow" showAll="0">
      <items count="13">
        <item x="0"/>
        <item x="1"/>
        <item x="2"/>
        <item x="3"/>
        <item x="4"/>
        <item x="5"/>
        <item x="6"/>
        <item x="7"/>
        <item x="8"/>
        <item x="9"/>
        <item x="10"/>
        <item x="11"/>
        <item t="default"/>
      </items>
    </pivotField>
    <pivotField showAll="0">
      <items count="20">
        <item x="8"/>
        <item x="0"/>
        <item x="10"/>
        <item x="1"/>
        <item x="9"/>
        <item x="4"/>
        <item x="2"/>
        <item x="5"/>
        <item x="7"/>
        <item x="6"/>
        <item x="15"/>
        <item x="12"/>
        <item x="18"/>
        <item x="16"/>
        <item x="11"/>
        <item x="3"/>
        <item x="13"/>
        <item x="17"/>
        <item x="14"/>
        <item t="default"/>
      </items>
    </pivotField>
    <pivotField showAll="0">
      <items count="5">
        <item x="3"/>
        <item x="0"/>
        <item x="2"/>
        <item x="1"/>
        <item t="default"/>
      </items>
    </pivotField>
    <pivotField numFmtId="170" showAll="0"/>
    <pivotField numFmtId="170" showAll="0"/>
    <pivotField numFmtId="170" showAll="0"/>
    <pivotField numFmtId="170" showAll="0"/>
    <pivotField numFmtId="170" showAll="0"/>
    <pivotField numFmtId="170" showAll="0"/>
    <pivotField dataField="1" numFmtId="170" showAll="0"/>
    <pivotField showAll="0"/>
    <pivotField showAll="0"/>
    <pivotField showAll="0">
      <items count="13">
        <item x="0"/>
        <item m="1" x="11"/>
        <item m="1" x="8"/>
        <item m="1" x="4"/>
        <item x="1"/>
        <item x="2"/>
        <item x="3"/>
        <item m="1" x="5"/>
        <item m="1" x="6"/>
        <item m="1" x="7"/>
        <item m="1" x="9"/>
        <item m="1" x="10"/>
        <item t="default"/>
      </items>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Profit" fld="9" baseField="0" baseItem="0" numFmtId="170"/>
    <dataField name="Month Over Month Growth" fld="9" showDataAs="percentDiff" baseField="0" baseItem="1048828" numFmtId="10"/>
  </dataFields>
  <formats count="2">
    <format dxfId="22">
      <pivotArea outline="0" collapsedLevelsAreSubtotals="1" fieldPosition="0"/>
    </format>
    <format dxfId="21">
      <pivotArea outline="0" fieldPosition="0">
        <references count="1">
          <reference field="4294967294" count="1">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F7AC1B1-5DE2-456C-B7F6-C938BC8A98B8}" name="profit monthly"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3:D16" firstHeaderRow="0" firstDataRow="1" firstDataCol="1"/>
  <pivotFields count="13">
    <pivotField axis="axisRow" showAll="0">
      <items count="13">
        <item x="0"/>
        <item x="1"/>
        <item x="2"/>
        <item x="3"/>
        <item x="4"/>
        <item x="5"/>
        <item x="6"/>
        <item x="7"/>
        <item x="8"/>
        <item x="9"/>
        <item x="10"/>
        <item x="11"/>
        <item t="default"/>
      </items>
    </pivotField>
    <pivotField showAll="0">
      <items count="20">
        <item x="8"/>
        <item x="0"/>
        <item x="10"/>
        <item x="1"/>
        <item x="9"/>
        <item x="4"/>
        <item x="2"/>
        <item x="5"/>
        <item x="7"/>
        <item x="6"/>
        <item x="15"/>
        <item x="12"/>
        <item x="18"/>
        <item x="16"/>
        <item x="11"/>
        <item x="3"/>
        <item x="13"/>
        <item x="17"/>
        <item x="14"/>
        <item t="default"/>
      </items>
    </pivotField>
    <pivotField showAll="0">
      <items count="5">
        <item x="3"/>
        <item x="0"/>
        <item x="2"/>
        <item x="1"/>
        <item t="default"/>
      </items>
    </pivotField>
    <pivotField numFmtId="170" showAll="0"/>
    <pivotField numFmtId="170" showAll="0"/>
    <pivotField numFmtId="170" showAll="0"/>
    <pivotField numFmtId="170" showAll="0"/>
    <pivotField numFmtId="170" showAll="0"/>
    <pivotField numFmtId="170" showAll="0"/>
    <pivotField dataField="1" numFmtId="170" showAll="0"/>
    <pivotField showAll="0"/>
    <pivotField showAll="0"/>
    <pivotField showAll="0">
      <items count="13">
        <item x="0"/>
        <item m="1" x="11"/>
        <item m="1" x="8"/>
        <item m="1" x="4"/>
        <item x="1"/>
        <item x="2"/>
        <item x="3"/>
        <item m="1" x="5"/>
        <item m="1" x="6"/>
        <item m="1" x="7"/>
        <item m="1" x="9"/>
        <item m="1" x="10"/>
        <item t="default"/>
      </items>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Profit" fld="9" baseField="0" baseItem="0"/>
    <dataField name="Accumulated Profit" fld="9" showDataAs="runTotal" baseField="0" baseItem="7"/>
  </dataFields>
  <formats count="1">
    <format dxfId="15">
      <pivotArea outline="0" collapsedLevelsAreSubtotals="1" fieldPosition="0"/>
    </format>
  </formats>
  <chartFormats count="2">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DAAE19C-D23D-44FA-88C5-FFDB3A548922}" sourceName="Country">
  <pivotTables>
    <pivotTable tabId="10" name="profit monthly"/>
    <pivotTable tabId="12" name="countries"/>
    <pivotTable tabId="12" name="products"/>
    <pivotTable tabId="12" name="statistics"/>
    <pivotTable tabId="12" name="product revenue"/>
    <pivotTable tabId="12" name="MOM"/>
    <pivotTable tabId="12" name="expenses"/>
  </pivotTables>
  <data>
    <tabular pivotCacheId="1476325199">
      <items count="19">
        <i x="8" s="1"/>
        <i x="0" s="1"/>
        <i x="10" s="1"/>
        <i x="1" s="1"/>
        <i x="9" s="1"/>
        <i x="4" s="1"/>
        <i x="2" s="1"/>
        <i x="5" s="1"/>
        <i x="7" s="1"/>
        <i x="6" s="1"/>
        <i x="15" s="1"/>
        <i x="12" s="1"/>
        <i x="18" s="1"/>
        <i x="16" s="1"/>
        <i x="11" s="1"/>
        <i x="3" s="1"/>
        <i x="13" s="1"/>
        <i x="17" s="1"/>
        <i x="1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3613641A-4F52-4042-BFC3-205D63AF947C}" sourceName="Product">
  <pivotTables>
    <pivotTable tabId="10" name="profit monthly"/>
    <pivotTable tabId="12" name="countries"/>
    <pivotTable tabId="12" name="products"/>
    <pivotTable tabId="12" name="statistics"/>
    <pivotTable tabId="12" name="country revenue"/>
    <pivotTable tabId="12" name="MOM"/>
    <pivotTable tabId="12" name="expenses"/>
  </pivotTables>
  <data>
    <tabular pivotCacheId="1476325199">
      <items count="4">
        <i x="3" s="1"/>
        <i x="0" s="1"/>
        <i x="2"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 xr10:uid="{54D46FE9-E95D-450D-92D6-78419E7CF500}" sourceName="Period">
  <pivotTables>
    <pivotTable tabId="12" name="countries"/>
    <pivotTable tabId="12" name="products"/>
    <pivotTable tabId="12" name="statistics"/>
    <pivotTable tabId="12" name="country revenue"/>
    <pivotTable tabId="12" name="product revenue"/>
    <pivotTable tabId="12" name="expenses"/>
  </pivotTables>
  <data>
    <tabular pivotCacheId="1476325199">
      <items count="12">
        <i x="0" s="1"/>
        <i x="1" s="1"/>
        <i x="2" s="1"/>
        <i x="3" s="1"/>
        <i x="4" s="1"/>
        <i x="5" s="1"/>
        <i x="6" s="1"/>
        <i x="7" s="1"/>
        <i x="8" s="1"/>
        <i x="9" s="1"/>
        <i x="10" s="1"/>
        <i x="1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5C15B243-A121-410B-A6FE-8A969A047619}" sourceName="Quarter">
  <pivotTables>
    <pivotTable tabId="10" name="profit monthly"/>
    <pivotTable tabId="12" name="countries"/>
    <pivotTable tabId="12" name="products"/>
    <pivotTable tabId="12" name="statistics"/>
    <pivotTable tabId="12" name="country revenue"/>
    <pivotTable tabId="12" name="product revenue"/>
    <pivotTable tabId="12" name="MOM"/>
    <pivotTable tabId="12" name="expenses"/>
  </pivotTables>
  <data>
    <tabular pivotCacheId="1476325199">
      <items count="12">
        <i x="0" s="1"/>
        <i x="1" s="1"/>
        <i x="2" s="1"/>
        <i x="3" s="1"/>
        <i x="11" s="1" nd="1"/>
        <i x="8" s="1" nd="1"/>
        <i x="4" s="1" nd="1"/>
        <i x="5" s="1" nd="1"/>
        <i x="6" s="1" nd="1"/>
        <i x="7" s="1" nd="1"/>
        <i x="9" s="1" nd="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A6676D98-21F8-4FF1-AE28-AA2269478BB1}" cache="Slicer_Country" caption="Country" style="Slicer Style 1 2" rowHeight="225425"/>
  <slicer name="Product" xr10:uid="{70362075-B094-49F1-9B8B-09DBB1DD6414}" cache="Slicer_Product" caption="Product" style="Slicer Style 1 2" rowHeight="225425"/>
  <slicer name="Period" xr10:uid="{EAFADE52-FD7B-4765-BE56-35CF59F85058}" cache="Slicer_Period" caption="Period" columnCount="2" style="Slicer Style 1 2" rowHeight="225425"/>
  <slicer name="Quarter" xr10:uid="{7908107E-AE9C-4FA1-A81E-18AE201A04CF}" cache="Slicer_Quarter" caption="Quarter" columnCount="2" style="Slicer Style 1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6A42AF-BF1D-44FC-B78D-8E960DD8D831}" name="pro" displayName="pro" ref="A1:M13379" totalsRowShown="0" headerRowDxfId="14" dataDxfId="13" headerRowCellStyle="Komma 2" dataCellStyle="Comma">
  <autoFilter ref="A1:M13379" xr:uid="{0D9CD2BF-F2E0-4D0E-833E-6E6A85E2A89E}"/>
  <tableColumns count="13">
    <tableColumn id="1" xr3:uid="{C4C0F9F2-244E-42B2-A43C-ECBC755AE615}" name="Period" dataDxfId="12" dataCellStyle="Standard 2"/>
    <tableColumn id="2" xr3:uid="{1985FEE9-2ACC-4722-A2BE-926384B140DD}" name="Country" dataDxfId="11" dataCellStyle="Standard 2"/>
    <tableColumn id="3" xr3:uid="{3DFE8EA4-6F0D-4BBA-BA94-0F7B9DD5626A}" name="Product" dataDxfId="10" dataCellStyle="Standard 2"/>
    <tableColumn id="4" xr3:uid="{D29A5014-8962-498F-A1E2-298DC9DA8178}" name="Revenue" dataDxfId="9" dataCellStyle="Comma 2"/>
    <tableColumn id="5" xr3:uid="{F2569FB5-0E8D-4A81-A37F-208439DBC7FC}" name="COGS" dataDxfId="8" dataCellStyle="Comma 2"/>
    <tableColumn id="6" xr3:uid="{CE12F930-66EC-4BAD-AD1B-CD6AE9FEE70A}" name="Admin expenses 1" dataDxfId="7" dataCellStyle="Comma"/>
    <tableColumn id="7" xr3:uid="{74A02845-65C6-4929-BFF2-E43BD35CD3E8}" name="Admin expenses 2" dataDxfId="6" dataCellStyle="Comma"/>
    <tableColumn id="8" xr3:uid="{6BE2175C-52EB-4A66-AB75-55FC60F5A682}" name="Admin expenses 3" dataDxfId="5" dataCellStyle="Comma"/>
    <tableColumn id="9" xr3:uid="{E63B8A70-E1DF-466C-B4C3-123A57BCD7F4}" name="AdminExp" dataDxfId="4" dataCellStyle="Comma 2">
      <calculatedColumnFormula>pro[[#This Row],[Admin expenses 3]]+pro[[#This Row],[Admin expenses 2]]+pro[[#This Row],[Admin expenses 1]]+pro[[#This Row],[COGS]]</calculatedColumnFormula>
    </tableColumn>
    <tableColumn id="11" xr3:uid="{D8EBB5E0-37E5-436F-BDC3-F62076F395D1}" name="Profit" dataDxfId="3" dataCellStyle="Comma 2">
      <calculatedColumnFormula>pro[[#This Row],[Revenue]]+pro[[#This Row],[AdminExp]]</calculatedColumnFormula>
    </tableColumn>
    <tableColumn id="13" xr3:uid="{25BE1C61-E613-4F2B-9A1E-27C457569D65}" name="Profit %" dataDxfId="2" dataCellStyle="Percent">
      <calculatedColumnFormula>pro[[#This Row],[Profit]]/pro[[#This Row],[Revenue]]</calculatedColumnFormula>
    </tableColumn>
    <tableColumn id="10" xr3:uid="{9ACF1CD3-2617-47EA-9878-362967C0C4EF}" name="Month" dataDxfId="1" dataCellStyle="Standard 2">
      <calculatedColumnFormula>MONTH(DATEVALUE(A2&amp;"1"))</calculatedColumnFormula>
    </tableColumn>
    <tableColumn id="14" xr3:uid="{3FBD30B2-A7E1-4732-8EB7-393FC04A36E7}" name="Quarter" dataDxfId="0" dataCellStyle="Comma">
      <calculatedColumnFormula>"Q"&amp;" "&amp;VLOOKUP(pro[[#This Row],[Period]],Mapping!A:B,2,0)</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0-05-31T16:06:04.69" personId="{5E461B6A-2421-47E6-BD0B-0E36DDBA5E18}" id="{844CDE68-55C4-4FA8-BA9E-1FEF93B76F42}">
    <text>Do not delete</text>
  </threadedComment>
  <threadedComment ref="A2" dT="2020-05-31T16:06:10.80" personId="{5E461B6A-2421-47E6-BD0B-0E36DDBA5E18}" id="{6588D84C-401A-471F-87D5-83CA9164FE55}">
    <text>Do not delete</text>
  </threadedComment>
  <threadedComment ref="A5" dT="2020-05-30T14:18:56.32" personId="{5E461B6A-2421-47E6-BD0B-0E36DDBA5E18}" id="{B1671838-B7CC-4D8D-A7AA-60F3FE0A49FE}">
    <text>Adjust this for your regional settings</text>
  </threadedComment>
  <threadedComment ref="D6" dT="2020-05-31T16:05:53.76" personId="{5E461B6A-2421-47E6-BD0B-0E36DDBA5E18}" id="{2E04A7AB-6054-492A-9626-17490236E389}">
    <text>Do not delete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 dT="2020-05-29T14:22:08.13" personId="{5E461B6A-2421-47E6-BD0B-0E36DDBA5E18}" id="{64A86A42-D39B-4F36-A831-0373BEE8C9DC}">
    <text>do not delete</text>
  </threadedComment>
  <threadedComment ref="K1" dT="2020-05-29T14:22:14.76" personId="{5E461B6A-2421-47E6-BD0B-0E36DDBA5E18}" id="{EFCD1C59-0CA4-48E6-9254-F2B79183D227}">
    <text>do not delete</text>
  </threadedComment>
  <threadedComment ref="L1" dT="2020-05-29T14:22:20.72" personId="{5E461B6A-2421-47E6-BD0B-0E36DDBA5E18}" id="{F35C7277-FBC0-4F84-88CF-FF6F442000B5}">
    <text>do not delete</text>
  </threadedComment>
  <threadedComment ref="M1" dT="2020-05-29T14:22:28.60" personId="{5E461B6A-2421-47E6-BD0B-0E36DDBA5E18}" id="{EB34699B-0012-4B70-AD45-FC6973F5C772}">
    <text>do not delete</text>
  </threadedComment>
  <threadedComment ref="P1" dT="2020-05-29T14:22:14.76" personId="{5E461B6A-2421-47E6-BD0B-0E36DDBA5E18}" id="{EB6F1EAE-44D5-4916-93A1-B7D71EE9E0E3}">
    <text>do not delete</text>
  </threadedComment>
  <threadedComment ref="Q1" dT="2020-05-29T14:22:20.72" personId="{5E461B6A-2421-47E6-BD0B-0E36DDBA5E18}" id="{FBF5A197-0856-48FB-A9A7-75476FCCECE8}">
    <text>do not delete</text>
  </threadedComment>
  <threadedComment ref="R1" dT="2020-05-29T14:22:28.60" personId="{5E461B6A-2421-47E6-BD0B-0E36DDBA5E18}" id="{6420526F-AB36-4C49-9A4B-43264C63E50D}">
    <text>do not delete</text>
  </threadedComment>
</ThreadedComments>
</file>

<file path=xl/threadedComments/threadedComment3.xml><?xml version="1.0" encoding="utf-8"?>
<ThreadedComments xmlns="http://schemas.microsoft.com/office/spreadsheetml/2018/threadedcomments" xmlns:x="http://schemas.openxmlformats.org/spreadsheetml/2006/main">
  <threadedComment ref="B1" dT="2020-05-29T14:22:08.13" personId="{5E461B6A-2421-47E6-BD0B-0E36DDBA5E18}" id="{5F7E3F82-F0B1-4F83-A847-E543C18492E0}">
    <text>do not delete</text>
  </threadedComment>
  <threadedComment ref="K1" dT="2020-05-29T14:22:14.76" personId="{5E461B6A-2421-47E6-BD0B-0E36DDBA5E18}" id="{55406A14-D255-485D-A74B-B212B3D77B34}">
    <text>do not delete</text>
  </threadedComment>
  <threadedComment ref="L1" dT="2020-05-29T14:22:20.72" personId="{5E461B6A-2421-47E6-BD0B-0E36DDBA5E18}" id="{45B71CE3-A9F8-4951-AA16-1C0D96286DBE}">
    <text>do not delete</text>
  </threadedComment>
  <threadedComment ref="M1" dT="2020-05-29T14:22:28.60" personId="{5E461B6A-2421-47E6-BD0B-0E36DDBA5E18}" id="{FE3BD17F-308B-43C9-8786-E19D9DE9E990}">
    <text>do not delete</text>
  </threadedComment>
  <threadedComment ref="P1" dT="2020-05-29T14:22:14.76" personId="{5E461B6A-2421-47E6-BD0B-0E36DDBA5E18}" id="{75F495D4-25B4-4FCE-B39D-566173861BA9}">
    <text>do not delete</text>
  </threadedComment>
  <threadedComment ref="Q1" dT="2020-05-29T14:22:20.72" personId="{5E461B6A-2421-47E6-BD0B-0E36DDBA5E18}" id="{930E35F8-048E-434B-8DD2-80C6DD43AE14}">
    <text>do not delete</text>
  </threadedComment>
  <threadedComment ref="R1" dT="2020-05-29T14:22:28.60" personId="{5E461B6A-2421-47E6-BD0B-0E36DDBA5E18}" id="{4BA974EF-F96C-4760-87EC-4D9B8A5C054E}">
    <text>do not delete</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4.bin"/><Relationship Id="rId1" Type="http://schemas.openxmlformats.org/officeDocument/2006/relationships/customProperty" Target="../customProperty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15D18-2C5B-42E7-92E1-AF78C792CE4C}">
  <sheetPr codeName="Sheet1">
    <tabColor rgb="FFC00000"/>
  </sheetPr>
  <dimension ref="A1:X60"/>
  <sheetViews>
    <sheetView showGridLines="0" showRowColHeaders="0" tabSelected="1" topLeftCell="A28" zoomScaleNormal="100" workbookViewId="0">
      <selection activeCell="C54" sqref="C54:I63"/>
    </sheetView>
  </sheetViews>
  <sheetFormatPr defaultRowHeight="12.75" x14ac:dyDescent="0.2"/>
  <cols>
    <col min="1" max="1" width="18.42578125" style="54" customWidth="1"/>
    <col min="2" max="2" width="20" customWidth="1"/>
    <col min="3" max="3" width="22" customWidth="1"/>
  </cols>
  <sheetData>
    <row r="1" spans="1:4" x14ac:dyDescent="0.2">
      <c r="A1"/>
    </row>
    <row r="2" spans="1:4" x14ac:dyDescent="0.2">
      <c r="A2"/>
    </row>
    <row r="3" spans="1:4" x14ac:dyDescent="0.2">
      <c r="A3"/>
    </row>
    <row r="4" spans="1:4" x14ac:dyDescent="0.2">
      <c r="A4"/>
    </row>
    <row r="5" spans="1:4" x14ac:dyDescent="0.2">
      <c r="B5" s="1" t="s">
        <v>1</v>
      </c>
      <c r="D5" s="1" t="s">
        <v>136</v>
      </c>
    </row>
    <row r="7" spans="1:4" x14ac:dyDescent="0.2">
      <c r="A7" s="57" t="s">
        <v>95</v>
      </c>
      <c r="B7" s="1" t="s">
        <v>2</v>
      </c>
      <c r="D7" t="s">
        <v>81</v>
      </c>
    </row>
    <row r="8" spans="1:4" x14ac:dyDescent="0.2">
      <c r="D8" t="s">
        <v>69</v>
      </c>
    </row>
    <row r="9" spans="1:4" x14ac:dyDescent="0.2">
      <c r="A9" s="58" t="s">
        <v>96</v>
      </c>
      <c r="D9" t="s">
        <v>66</v>
      </c>
    </row>
    <row r="10" spans="1:4" x14ac:dyDescent="0.2">
      <c r="A10" s="58" t="s">
        <v>97</v>
      </c>
    </row>
    <row r="11" spans="1:4" x14ac:dyDescent="0.2">
      <c r="D11" t="s">
        <v>67</v>
      </c>
    </row>
    <row r="12" spans="1:4" x14ac:dyDescent="0.2">
      <c r="A12" s="58" t="s">
        <v>98</v>
      </c>
      <c r="D12" t="s">
        <v>68</v>
      </c>
    </row>
    <row r="13" spans="1:4" x14ac:dyDescent="0.2">
      <c r="A13" s="58" t="s">
        <v>99</v>
      </c>
    </row>
    <row r="14" spans="1:4" x14ac:dyDescent="0.2">
      <c r="A14" s="59" t="s">
        <v>100</v>
      </c>
    </row>
    <row r="15" spans="1:4" x14ac:dyDescent="0.2">
      <c r="A15" s="85" t="s">
        <v>120</v>
      </c>
      <c r="B15" s="1" t="s">
        <v>0</v>
      </c>
      <c r="D15" s="1">
        <v>2</v>
      </c>
    </row>
    <row r="17" spans="2:24" x14ac:dyDescent="0.2">
      <c r="B17" s="1" t="s">
        <v>70</v>
      </c>
      <c r="C17" s="48" t="s">
        <v>71</v>
      </c>
      <c r="D17" t="s">
        <v>93</v>
      </c>
    </row>
    <row r="18" spans="2:24" x14ac:dyDescent="0.2">
      <c r="C18" s="49" t="s">
        <v>72</v>
      </c>
      <c r="D18" t="s">
        <v>74</v>
      </c>
    </row>
    <row r="19" spans="2:24" x14ac:dyDescent="0.2">
      <c r="C19" s="49" t="s">
        <v>75</v>
      </c>
      <c r="D19" t="s">
        <v>76</v>
      </c>
    </row>
    <row r="20" spans="2:24" x14ac:dyDescent="0.2">
      <c r="C20" s="49" t="s">
        <v>77</v>
      </c>
      <c r="D20" t="s">
        <v>78</v>
      </c>
    </row>
    <row r="21" spans="2:24" x14ac:dyDescent="0.2">
      <c r="C21" s="49" t="s">
        <v>79</v>
      </c>
      <c r="D21" t="s">
        <v>83</v>
      </c>
    </row>
    <row r="22" spans="2:24" x14ac:dyDescent="0.2">
      <c r="C22" s="49" t="s">
        <v>121</v>
      </c>
      <c r="D22" t="s">
        <v>122</v>
      </c>
    </row>
    <row r="24" spans="2:24" x14ac:dyDescent="0.2">
      <c r="B24" s="1" t="s">
        <v>92</v>
      </c>
      <c r="C24" s="2" t="s">
        <v>3</v>
      </c>
      <c r="D24" t="s">
        <v>84</v>
      </c>
    </row>
    <row r="25" spans="2:24" x14ac:dyDescent="0.2">
      <c r="C25" s="2" t="s">
        <v>46</v>
      </c>
      <c r="D25" t="s">
        <v>87</v>
      </c>
    </row>
    <row r="26" spans="2:24" x14ac:dyDescent="0.2">
      <c r="C26" s="2" t="s">
        <v>47</v>
      </c>
      <c r="D26" t="s">
        <v>86</v>
      </c>
    </row>
    <row r="27" spans="2:24" x14ac:dyDescent="0.2">
      <c r="C27" s="2" t="s">
        <v>85</v>
      </c>
      <c r="D27" t="s">
        <v>94</v>
      </c>
    </row>
    <row r="28" spans="2:24" x14ac:dyDescent="0.2">
      <c r="C28" s="41" t="s">
        <v>88</v>
      </c>
      <c r="D28" t="s">
        <v>89</v>
      </c>
    </row>
    <row r="29" spans="2:24" x14ac:dyDescent="0.2">
      <c r="C29" s="41" t="s">
        <v>90</v>
      </c>
      <c r="D29" t="s">
        <v>91</v>
      </c>
    </row>
    <row r="31" spans="2:24" x14ac:dyDescent="0.2">
      <c r="B31" s="1" t="s">
        <v>125</v>
      </c>
      <c r="C31" s="86"/>
      <c r="D31" s="87" t="s">
        <v>126</v>
      </c>
      <c r="E31" s="88"/>
      <c r="F31" s="88"/>
      <c r="G31" s="88"/>
      <c r="H31" s="90"/>
      <c r="I31" s="90"/>
      <c r="J31" s="90"/>
      <c r="K31" s="90"/>
      <c r="L31" s="90"/>
      <c r="M31" s="90"/>
      <c r="N31" s="90"/>
      <c r="O31" s="88"/>
      <c r="P31" s="88"/>
      <c r="Q31" s="88"/>
      <c r="R31" s="89"/>
      <c r="S31" s="89"/>
      <c r="T31" s="89"/>
      <c r="U31" s="89"/>
      <c r="V31" s="89"/>
      <c r="W31" s="89"/>
      <c r="X31" s="89"/>
    </row>
    <row r="32" spans="2:24" x14ac:dyDescent="0.2">
      <c r="B32" s="88"/>
      <c r="C32" s="88"/>
      <c r="D32" s="87" t="s">
        <v>127</v>
      </c>
      <c r="E32" s="88"/>
      <c r="F32" s="88"/>
      <c r="G32" s="88"/>
      <c r="H32" s="90"/>
      <c r="I32" s="90"/>
      <c r="J32" s="90"/>
      <c r="K32" s="90"/>
      <c r="L32" s="90"/>
      <c r="M32" s="90"/>
      <c r="N32" s="90"/>
      <c r="O32" s="88"/>
      <c r="P32" s="88"/>
      <c r="Q32" s="88"/>
      <c r="R32" s="89"/>
      <c r="S32" s="89"/>
      <c r="T32" s="89"/>
      <c r="U32" s="89"/>
      <c r="V32" s="89"/>
      <c r="W32" s="89"/>
      <c r="X32" s="89"/>
    </row>
    <row r="33" spans="2:24" x14ac:dyDescent="0.2">
      <c r="B33" s="88"/>
      <c r="C33" s="88"/>
      <c r="D33" s="88"/>
      <c r="E33" s="88"/>
      <c r="F33" s="88"/>
      <c r="G33" s="88"/>
      <c r="H33" s="90"/>
      <c r="I33" s="90"/>
      <c r="J33" s="90"/>
      <c r="K33" s="90"/>
      <c r="L33" s="90"/>
      <c r="M33" s="90"/>
      <c r="N33" s="90"/>
      <c r="O33" s="88"/>
      <c r="P33" s="88"/>
      <c r="Q33" s="88"/>
      <c r="R33" s="89"/>
      <c r="S33" s="89"/>
      <c r="T33" s="89"/>
      <c r="U33" s="89"/>
      <c r="V33" s="89"/>
      <c r="W33" s="89"/>
      <c r="X33" s="89"/>
    </row>
    <row r="34" spans="2:24" x14ac:dyDescent="0.2">
      <c r="B34" s="88"/>
      <c r="C34" s="49" t="s">
        <v>128</v>
      </c>
      <c r="D34" s="88" t="s">
        <v>130</v>
      </c>
      <c r="E34" s="88"/>
      <c r="F34" s="88"/>
      <c r="G34" s="88"/>
      <c r="H34" s="90"/>
      <c r="I34" s="90"/>
      <c r="J34" s="90"/>
      <c r="K34" s="90"/>
      <c r="L34" s="90"/>
      <c r="M34" s="90"/>
      <c r="N34" s="90"/>
      <c r="O34" s="88"/>
      <c r="P34" s="88"/>
      <c r="Q34" s="88"/>
      <c r="R34" s="89"/>
      <c r="S34" s="89"/>
      <c r="T34" s="89"/>
      <c r="U34" s="89"/>
      <c r="V34" s="89"/>
      <c r="W34" s="89"/>
      <c r="X34" s="89"/>
    </row>
    <row r="35" spans="2:24" x14ac:dyDescent="0.2">
      <c r="B35" s="88"/>
      <c r="C35" s="88"/>
      <c r="D35" s="86"/>
      <c r="E35" s="88"/>
      <c r="F35" s="88"/>
      <c r="G35" s="88"/>
      <c r="H35" s="90"/>
      <c r="I35" s="90"/>
      <c r="J35" s="90"/>
      <c r="K35" s="90"/>
      <c r="L35" s="90"/>
      <c r="M35" s="90"/>
      <c r="N35" s="90"/>
      <c r="O35" s="88"/>
      <c r="P35" s="88"/>
      <c r="Q35" s="88"/>
      <c r="R35" s="89"/>
      <c r="S35" s="89"/>
      <c r="T35" s="89"/>
      <c r="U35" s="89"/>
      <c r="V35" s="89"/>
      <c r="W35" s="89"/>
      <c r="X35" s="89"/>
    </row>
    <row r="36" spans="2:24" x14ac:dyDescent="0.2">
      <c r="B36" s="88"/>
      <c r="C36" s="88"/>
      <c r="D36" s="86"/>
      <c r="E36" s="88"/>
      <c r="F36" s="88"/>
      <c r="G36" s="88"/>
      <c r="H36" s="90"/>
      <c r="I36" s="90"/>
      <c r="J36" s="90"/>
      <c r="K36" s="90"/>
      <c r="L36" s="90"/>
      <c r="M36" s="90"/>
      <c r="N36" s="90"/>
      <c r="O36" s="88"/>
      <c r="P36" s="88"/>
      <c r="Q36" s="88"/>
      <c r="R36" s="89"/>
      <c r="S36" s="89"/>
      <c r="T36" s="89"/>
      <c r="U36" s="89"/>
      <c r="V36" s="89"/>
      <c r="W36" s="89"/>
      <c r="X36" s="89"/>
    </row>
    <row r="37" spans="2:24" x14ac:dyDescent="0.2">
      <c r="B37" s="88"/>
      <c r="C37" s="88"/>
      <c r="D37" s="86"/>
      <c r="E37" s="88"/>
      <c r="F37" s="88"/>
      <c r="G37" s="88"/>
      <c r="H37" s="90"/>
      <c r="I37" s="90"/>
      <c r="J37" s="90"/>
      <c r="K37" s="90"/>
      <c r="L37" s="90"/>
      <c r="M37" s="90"/>
      <c r="N37" s="90"/>
      <c r="O37" s="88"/>
      <c r="P37" s="88"/>
      <c r="Q37" s="88"/>
      <c r="R37" s="89"/>
      <c r="S37" s="89"/>
      <c r="T37" s="89"/>
      <c r="U37" s="89"/>
      <c r="V37" s="89"/>
      <c r="W37" s="89"/>
      <c r="X37" s="89"/>
    </row>
    <row r="38" spans="2:24" x14ac:dyDescent="0.2">
      <c r="B38" s="88"/>
      <c r="C38" s="88"/>
      <c r="D38" s="86"/>
      <c r="E38" s="88"/>
      <c r="F38" s="88"/>
      <c r="G38" s="88"/>
      <c r="H38" s="90"/>
      <c r="I38" s="90"/>
      <c r="J38" s="90"/>
      <c r="K38" s="90"/>
      <c r="L38" s="90"/>
      <c r="M38" s="90"/>
      <c r="N38" s="90"/>
      <c r="O38" s="88"/>
      <c r="P38" s="88"/>
      <c r="Q38" s="88"/>
      <c r="R38" s="89"/>
      <c r="S38" s="89"/>
      <c r="T38" s="89"/>
      <c r="U38" s="89"/>
      <c r="V38" s="89"/>
      <c r="W38" s="89"/>
      <c r="X38" s="89"/>
    </row>
    <row r="39" spans="2:24" x14ac:dyDescent="0.2">
      <c r="B39" s="88"/>
      <c r="C39" s="88"/>
      <c r="D39" s="86"/>
      <c r="E39" s="88"/>
      <c r="F39" s="88"/>
      <c r="G39" s="88"/>
      <c r="H39" s="90"/>
      <c r="I39" s="90"/>
      <c r="J39" s="90"/>
      <c r="K39" s="90"/>
      <c r="L39" s="90"/>
      <c r="M39" s="90"/>
      <c r="N39" s="90"/>
      <c r="O39" s="88"/>
      <c r="P39" s="88"/>
      <c r="Q39" s="88"/>
      <c r="R39" s="89"/>
      <c r="S39" s="89"/>
      <c r="T39" s="89"/>
      <c r="U39" s="89"/>
      <c r="V39" s="89"/>
      <c r="W39" s="89"/>
      <c r="X39" s="89"/>
    </row>
    <row r="40" spans="2:24" x14ac:dyDescent="0.2">
      <c r="B40" s="88"/>
      <c r="C40" s="49" t="s">
        <v>129</v>
      </c>
      <c r="D40" s="88" t="s">
        <v>131</v>
      </c>
      <c r="E40" s="88"/>
      <c r="F40" s="88"/>
      <c r="G40" s="88"/>
      <c r="H40" s="90"/>
      <c r="I40" s="90"/>
      <c r="J40" s="90"/>
      <c r="K40" s="90"/>
      <c r="L40" s="90"/>
      <c r="M40" s="90"/>
      <c r="N40" s="90"/>
      <c r="O40" s="88"/>
      <c r="P40" s="88"/>
      <c r="Q40" s="88"/>
      <c r="R40" s="89"/>
      <c r="S40" s="89"/>
      <c r="T40" s="89"/>
      <c r="U40" s="89"/>
      <c r="V40" s="89"/>
      <c r="W40" s="89"/>
      <c r="X40" s="89"/>
    </row>
    <row r="41" spans="2:24" x14ac:dyDescent="0.2">
      <c r="B41" s="88"/>
      <c r="C41" s="88"/>
      <c r="D41" s="88"/>
      <c r="E41" s="88"/>
      <c r="F41" s="88"/>
      <c r="G41" s="88"/>
      <c r="H41" s="90"/>
      <c r="I41" s="90"/>
      <c r="J41" s="90"/>
      <c r="K41" s="90"/>
      <c r="L41" s="90"/>
      <c r="M41" s="90"/>
      <c r="N41" s="90"/>
      <c r="O41" s="88"/>
      <c r="P41" s="88"/>
      <c r="Q41" s="88"/>
      <c r="R41" s="89"/>
      <c r="S41" s="89"/>
      <c r="T41" s="89"/>
      <c r="U41" s="89"/>
      <c r="V41" s="89"/>
      <c r="W41" s="89"/>
      <c r="X41" s="89"/>
    </row>
    <row r="42" spans="2:24" x14ac:dyDescent="0.2">
      <c r="B42" s="88"/>
      <c r="C42" s="49" t="s">
        <v>132</v>
      </c>
      <c r="D42" s="88" t="s">
        <v>133</v>
      </c>
      <c r="E42" s="88"/>
      <c r="F42" s="88"/>
      <c r="G42" s="88"/>
      <c r="H42" s="90"/>
      <c r="I42" s="90"/>
      <c r="J42" s="90"/>
      <c r="K42" s="90"/>
      <c r="L42" s="90"/>
      <c r="M42" s="90"/>
      <c r="N42" s="90"/>
      <c r="O42" s="88"/>
      <c r="P42" s="88"/>
      <c r="Q42" s="88"/>
      <c r="R42" s="89"/>
      <c r="S42" s="89"/>
      <c r="T42" s="89"/>
      <c r="U42" s="89"/>
      <c r="V42" s="89"/>
      <c r="W42" s="89"/>
      <c r="X42" s="89"/>
    </row>
    <row r="43" spans="2:24" x14ac:dyDescent="0.2">
      <c r="B43" s="88"/>
      <c r="C43" s="88"/>
      <c r="D43" s="88"/>
      <c r="E43" s="88"/>
      <c r="F43" s="88"/>
      <c r="G43" s="88"/>
      <c r="H43" s="90"/>
      <c r="I43" s="90"/>
      <c r="J43" s="90"/>
      <c r="K43" s="90"/>
      <c r="L43" s="90"/>
      <c r="M43" s="90"/>
      <c r="N43" s="90"/>
      <c r="O43" s="88"/>
      <c r="P43" s="88"/>
      <c r="Q43" s="88"/>
      <c r="R43" s="89"/>
      <c r="S43" s="89"/>
      <c r="T43" s="89"/>
      <c r="U43" s="89"/>
      <c r="V43" s="89"/>
      <c r="W43" s="89"/>
      <c r="X43" s="89"/>
    </row>
    <row r="44" spans="2:24" x14ac:dyDescent="0.2">
      <c r="B44" s="88"/>
      <c r="C44" s="88"/>
      <c r="D44" s="88"/>
      <c r="E44" s="88"/>
      <c r="F44" s="88"/>
      <c r="G44" s="88"/>
      <c r="H44" s="90"/>
      <c r="I44" s="90"/>
      <c r="J44" s="90"/>
      <c r="K44" s="90"/>
      <c r="L44" s="90"/>
      <c r="M44" s="90"/>
      <c r="N44" s="90"/>
      <c r="O44" s="88"/>
      <c r="P44" s="88"/>
      <c r="Q44" s="88"/>
      <c r="R44" s="89"/>
      <c r="S44" s="89"/>
      <c r="T44" s="89"/>
      <c r="U44" s="89"/>
      <c r="V44" s="89"/>
      <c r="W44" s="89"/>
      <c r="X44" s="89"/>
    </row>
    <row r="45" spans="2:24" x14ac:dyDescent="0.2">
      <c r="B45" s="88"/>
      <c r="C45" s="88"/>
      <c r="D45" s="88"/>
      <c r="E45" s="88"/>
      <c r="F45" s="88"/>
      <c r="G45" s="88"/>
      <c r="H45" s="90"/>
      <c r="I45" s="90"/>
      <c r="J45" s="90"/>
      <c r="K45" s="90"/>
      <c r="L45" s="90"/>
      <c r="M45" s="90"/>
      <c r="N45" s="90"/>
      <c r="O45" s="88"/>
      <c r="P45" s="88"/>
      <c r="Q45" s="88"/>
      <c r="R45" s="89"/>
      <c r="S45" s="89"/>
      <c r="T45" s="89"/>
      <c r="U45" s="89"/>
      <c r="V45" s="89"/>
      <c r="W45" s="89"/>
      <c r="X45" s="89"/>
    </row>
    <row r="46" spans="2:24" x14ac:dyDescent="0.2">
      <c r="B46" s="88"/>
      <c r="C46" s="88"/>
      <c r="D46" s="88"/>
      <c r="E46" s="88"/>
      <c r="F46" s="88"/>
      <c r="G46" s="88"/>
      <c r="H46" s="90"/>
      <c r="I46" s="90"/>
      <c r="J46" s="90"/>
      <c r="K46" s="90"/>
      <c r="L46" s="90"/>
      <c r="M46" s="90"/>
      <c r="N46" s="90"/>
      <c r="O46" s="88"/>
      <c r="P46" s="88"/>
      <c r="Q46" s="88"/>
      <c r="R46" s="89"/>
      <c r="S46" s="89"/>
      <c r="T46" s="89"/>
      <c r="U46" s="89"/>
      <c r="V46" s="89"/>
      <c r="W46" s="89"/>
      <c r="X46" s="89"/>
    </row>
    <row r="47" spans="2:24" x14ac:dyDescent="0.2">
      <c r="B47" s="88"/>
      <c r="C47" s="88"/>
      <c r="D47" s="88"/>
      <c r="E47" s="88"/>
      <c r="F47" s="88"/>
      <c r="G47" s="88"/>
      <c r="H47" s="90"/>
      <c r="I47" s="90"/>
      <c r="J47" s="90"/>
      <c r="K47" s="90"/>
      <c r="L47" s="90"/>
      <c r="M47" s="90"/>
      <c r="N47" s="90"/>
      <c r="O47" s="88"/>
      <c r="P47" s="88"/>
      <c r="Q47" s="88"/>
      <c r="R47" s="89"/>
      <c r="S47" s="89"/>
      <c r="T47" s="89"/>
      <c r="U47" s="89"/>
      <c r="V47" s="89"/>
      <c r="W47" s="89"/>
      <c r="X47" s="89"/>
    </row>
    <row r="48" spans="2:24" x14ac:dyDescent="0.2">
      <c r="B48" s="88"/>
      <c r="C48" s="49" t="s">
        <v>134</v>
      </c>
      <c r="D48" s="88" t="s">
        <v>135</v>
      </c>
      <c r="E48" s="88"/>
      <c r="F48" s="88"/>
      <c r="G48" s="88"/>
      <c r="H48" s="90"/>
      <c r="I48" s="90"/>
      <c r="J48" s="90"/>
      <c r="K48" s="90"/>
      <c r="L48" s="90"/>
      <c r="M48" s="90"/>
      <c r="N48" s="90"/>
      <c r="O48" s="88"/>
      <c r="P48" s="88"/>
      <c r="Q48" s="88"/>
      <c r="R48" s="89"/>
      <c r="S48" s="89"/>
      <c r="T48" s="89"/>
      <c r="U48" s="89"/>
      <c r="V48" s="89"/>
      <c r="W48" s="89"/>
      <c r="X48" s="89"/>
    </row>
    <row r="49" spans="2:24" x14ac:dyDescent="0.2">
      <c r="B49" s="88"/>
      <c r="C49" s="88"/>
      <c r="D49" s="88"/>
      <c r="E49" s="88"/>
      <c r="F49" s="88"/>
      <c r="G49" s="88"/>
      <c r="H49" s="90"/>
      <c r="I49" s="90"/>
      <c r="J49" s="90"/>
      <c r="K49" s="90"/>
      <c r="L49" s="90"/>
      <c r="M49" s="90"/>
      <c r="N49" s="90"/>
      <c r="O49" s="88"/>
      <c r="P49" s="88"/>
      <c r="Q49" s="88"/>
      <c r="R49" s="89"/>
      <c r="S49" s="89"/>
      <c r="T49" s="89"/>
      <c r="U49" s="89"/>
      <c r="V49" s="89"/>
      <c r="W49" s="89"/>
      <c r="X49" s="89"/>
    </row>
    <row r="50" spans="2:24" x14ac:dyDescent="0.2">
      <c r="B50" s="88"/>
      <c r="C50" s="88"/>
      <c r="D50" s="88"/>
      <c r="E50" s="88"/>
      <c r="F50" s="88"/>
      <c r="G50" s="88"/>
      <c r="H50" s="90"/>
      <c r="I50" s="90"/>
      <c r="J50" s="90"/>
      <c r="K50" s="90"/>
      <c r="L50" s="90"/>
      <c r="M50" s="90"/>
      <c r="N50" s="90"/>
      <c r="O50" s="88"/>
      <c r="P50" s="88"/>
      <c r="Q50" s="88"/>
      <c r="R50" s="89"/>
      <c r="S50" s="89"/>
      <c r="T50" s="89"/>
      <c r="U50" s="89"/>
      <c r="V50" s="89"/>
      <c r="W50" s="89"/>
      <c r="X50" s="89"/>
    </row>
    <row r="51" spans="2:24" x14ac:dyDescent="0.2">
      <c r="B51" s="88"/>
      <c r="C51" s="88"/>
      <c r="D51" s="88"/>
      <c r="E51" s="88"/>
      <c r="F51" s="88"/>
      <c r="G51" s="88"/>
      <c r="H51" s="90"/>
      <c r="I51" s="90"/>
      <c r="J51" s="90"/>
      <c r="K51" s="90"/>
      <c r="L51" s="90"/>
      <c r="M51" s="90"/>
      <c r="N51" s="90"/>
      <c r="O51" s="88"/>
      <c r="P51" s="88"/>
      <c r="Q51" s="88"/>
      <c r="R51" s="89"/>
      <c r="S51" s="89"/>
      <c r="T51" s="89"/>
      <c r="U51" s="89"/>
      <c r="V51" s="89"/>
      <c r="W51" s="89"/>
      <c r="X51" s="89"/>
    </row>
    <row r="52" spans="2:24" x14ac:dyDescent="0.2">
      <c r="B52" s="88"/>
      <c r="C52" s="88"/>
      <c r="D52" s="88"/>
      <c r="E52" s="88"/>
      <c r="F52" s="88"/>
      <c r="G52" s="88"/>
      <c r="H52" s="90"/>
      <c r="I52" s="90"/>
      <c r="J52" s="90"/>
      <c r="K52" s="90"/>
      <c r="L52" s="90"/>
      <c r="M52" s="90"/>
      <c r="N52" s="90"/>
      <c r="O52" s="88"/>
      <c r="P52" s="88"/>
      <c r="Q52" s="88"/>
      <c r="R52" s="89"/>
      <c r="S52" s="89"/>
      <c r="T52" s="89"/>
      <c r="U52" s="89"/>
      <c r="V52" s="89"/>
      <c r="W52" s="89"/>
      <c r="X52" s="89"/>
    </row>
    <row r="53" spans="2:24" x14ac:dyDescent="0.2">
      <c r="B53" s="88"/>
      <c r="C53" s="88"/>
      <c r="D53" s="88"/>
      <c r="E53" s="88"/>
      <c r="F53" s="88"/>
      <c r="G53" s="88"/>
      <c r="H53" s="90"/>
      <c r="I53" s="90"/>
      <c r="J53" s="90"/>
      <c r="K53" s="90"/>
      <c r="L53" s="90"/>
      <c r="M53" s="90"/>
      <c r="N53" s="90"/>
      <c r="O53" s="88"/>
      <c r="P53" s="88"/>
      <c r="Q53" s="88"/>
      <c r="R53" s="89"/>
      <c r="S53" s="89"/>
      <c r="T53" s="89"/>
      <c r="U53" s="89"/>
      <c r="V53" s="89"/>
      <c r="W53" s="89"/>
      <c r="X53" s="89"/>
    </row>
    <row r="54" spans="2:24" x14ac:dyDescent="0.2">
      <c r="B54" s="88"/>
      <c r="C54" s="88"/>
      <c r="D54" s="87"/>
      <c r="E54" s="88"/>
      <c r="F54" s="88"/>
      <c r="G54" s="88"/>
      <c r="H54" s="90"/>
      <c r="I54" s="90"/>
      <c r="J54" s="90"/>
      <c r="K54" s="90"/>
      <c r="L54" s="90"/>
      <c r="M54" s="90"/>
      <c r="N54" s="90"/>
    </row>
    <row r="55" spans="2:24" x14ac:dyDescent="0.2">
      <c r="B55" s="88"/>
      <c r="C55" s="88"/>
      <c r="D55" s="90"/>
      <c r="E55" s="88"/>
      <c r="F55" s="88"/>
      <c r="G55" s="88"/>
      <c r="H55" s="90"/>
      <c r="I55" s="90"/>
      <c r="J55" s="90"/>
      <c r="K55" s="90"/>
      <c r="L55" s="90"/>
      <c r="M55" s="90"/>
      <c r="N55" s="90"/>
    </row>
    <row r="56" spans="2:24" x14ac:dyDescent="0.2">
      <c r="B56" s="88"/>
      <c r="C56" s="88"/>
      <c r="D56" s="91"/>
      <c r="E56" s="88"/>
      <c r="F56" s="88"/>
      <c r="G56" s="88"/>
      <c r="H56" s="90"/>
      <c r="I56" s="90"/>
      <c r="J56" s="90"/>
      <c r="K56" s="90"/>
      <c r="L56" s="90"/>
      <c r="M56" s="90"/>
      <c r="N56" s="90"/>
    </row>
    <row r="57" spans="2:24" x14ac:dyDescent="0.2">
      <c r="B57" s="88"/>
      <c r="C57" s="88"/>
      <c r="D57" s="90"/>
      <c r="E57" s="88"/>
      <c r="F57" s="88"/>
      <c r="G57" s="88"/>
      <c r="H57" s="90"/>
      <c r="I57" s="90"/>
      <c r="J57" s="90"/>
      <c r="K57" s="90"/>
      <c r="L57" s="90"/>
      <c r="M57" s="90"/>
      <c r="N57" s="90"/>
    </row>
    <row r="58" spans="2:24" x14ac:dyDescent="0.2">
      <c r="B58" s="88"/>
      <c r="C58" s="88"/>
      <c r="D58" s="90"/>
      <c r="E58" s="88"/>
      <c r="F58" s="88"/>
      <c r="G58" s="88"/>
      <c r="H58" s="90"/>
      <c r="I58" s="90"/>
      <c r="J58" s="90"/>
      <c r="K58" s="90"/>
      <c r="L58" s="90"/>
      <c r="M58" s="90"/>
      <c r="N58" s="90"/>
    </row>
    <row r="59" spans="2:24" x14ac:dyDescent="0.2">
      <c r="B59" s="88"/>
      <c r="C59" s="88"/>
      <c r="D59" s="90"/>
      <c r="E59" s="88"/>
      <c r="F59" s="88"/>
      <c r="G59" s="88"/>
      <c r="H59" s="90"/>
      <c r="I59" s="90"/>
      <c r="J59" s="90"/>
      <c r="K59" s="90"/>
      <c r="L59" s="90"/>
      <c r="M59" s="90"/>
      <c r="N59" s="90"/>
    </row>
    <row r="60" spans="2:24" x14ac:dyDescent="0.2">
      <c r="B60" s="90"/>
      <c r="C60" s="90"/>
      <c r="D60" s="90"/>
      <c r="E60" s="90"/>
      <c r="F60" s="90"/>
      <c r="G60" s="90"/>
      <c r="H60" s="90"/>
      <c r="I60" s="90"/>
      <c r="J60" s="90"/>
      <c r="K60" s="90"/>
      <c r="L60" s="90"/>
      <c r="M60" s="90"/>
      <c r="N60" s="90"/>
    </row>
  </sheetData>
  <conditionalFormatting sqref="D15">
    <cfRule type="iconSet" priority="1">
      <iconSet reverse="1">
        <cfvo type="percent" val="0"/>
        <cfvo type="num" val="1" gte="0"/>
        <cfvo type="num" val="2" gte="0"/>
      </iconSet>
    </cfRule>
  </conditionalFormatting>
  <hyperlinks>
    <hyperlink ref="A9" location="Mapping!A1" display="Mapping" xr:uid="{68A5BD0C-9787-499E-B202-A5B947C747EE}"/>
    <hyperlink ref="A10" location="Data!A1" display="Data" xr:uid="{FA1BC228-D4AD-42E6-A3AC-1996728D1978}"/>
    <hyperlink ref="A12" location="'By Country'!A1" display="By Country" xr:uid="{94161D33-4A37-4BF1-8776-8640B8095266}"/>
    <hyperlink ref="A13" location="'By Product &amp; Country'!A1" display="By Product" xr:uid="{CDD4FBD9-8768-4256-A717-28FB74252AF0}"/>
    <hyperlink ref="A14" location="'Monthly Phasing'!A1" display="Monthly Phasing" xr:uid="{A0F59EB6-3E8A-4818-858B-2D20A253F921}"/>
    <hyperlink ref="A15" location="Dashboard!A1" display="Dashboard" xr:uid="{6CA96B7D-8CC6-475F-B065-3833517D985C}"/>
  </hyperlinks>
  <pageMargins left="0.7" right="0.7" top="0.75" bottom="0.75" header="0.3" footer="0.3"/>
  <pageSetup paperSize="9" orientation="portrait" horizontalDpi="200" verticalDpi="200" r:id="rId1"/>
  <customProperties>
    <customPr name="_pios_id" r:id="rId2"/>
    <customPr name="EpmWorksheetKeyString_GUID" r:id="rId3"/>
  </customPropertie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78868-ADEB-4544-A38B-E64943E76952}">
  <sheetPr codeName="Sheet6">
    <tabColor rgb="FF50B47F"/>
  </sheetPr>
  <dimension ref="A1:V51"/>
  <sheetViews>
    <sheetView showGridLines="0" showRowColHeaders="0" zoomScale="80" zoomScaleNormal="80" workbookViewId="0">
      <selection activeCell="D3" sqref="D3:E6"/>
    </sheetView>
  </sheetViews>
  <sheetFormatPr defaultColWidth="0" defaultRowHeight="0" customHeight="1" zeroHeight="1" x14ac:dyDescent="0.2"/>
  <cols>
    <col min="1" max="1" width="8.7109375" style="64" customWidth="1"/>
    <col min="2" max="3" width="9.7109375" style="64" customWidth="1"/>
    <col min="4" max="5" width="14.7109375" style="64" customWidth="1"/>
    <col min="6" max="6" width="28.7109375" style="64" customWidth="1"/>
    <col min="7" max="7" width="30.7109375" style="64" customWidth="1"/>
    <col min="8" max="13" width="15.7109375" style="64" customWidth="1"/>
    <col min="14" max="15" width="14.7109375" style="64" customWidth="1"/>
    <col min="16" max="22" width="15.7109375" style="64" hidden="1" customWidth="1"/>
    <col min="23" max="16384" width="9.140625" style="64" hidden="1"/>
  </cols>
  <sheetData>
    <row r="1" spans="1:22" ht="13.5" customHeight="1" thickTop="1" x14ac:dyDescent="0.2">
      <c r="A1" s="120" t="s">
        <v>106</v>
      </c>
      <c r="B1" s="120"/>
      <c r="C1" s="121"/>
      <c r="D1" s="124" t="s">
        <v>108</v>
      </c>
      <c r="E1" s="125"/>
      <c r="F1" s="128" t="s">
        <v>109</v>
      </c>
      <c r="G1" s="130" t="s">
        <v>105</v>
      </c>
      <c r="H1" s="92" t="s">
        <v>110</v>
      </c>
      <c r="I1" s="93"/>
      <c r="J1" s="92" t="s">
        <v>111</v>
      </c>
      <c r="K1" s="93"/>
      <c r="L1" s="92" t="s">
        <v>123</v>
      </c>
      <c r="M1" s="93"/>
      <c r="N1" s="92" t="s">
        <v>124</v>
      </c>
      <c r="O1" s="93"/>
      <c r="P1" s="63"/>
      <c r="Q1" s="63"/>
      <c r="R1" s="63"/>
      <c r="S1" s="63"/>
      <c r="T1" s="63"/>
      <c r="U1" s="63"/>
      <c r="V1" s="63"/>
    </row>
    <row r="2" spans="1:22" ht="12.75" customHeight="1" thickBot="1" x14ac:dyDescent="0.25">
      <c r="A2" s="120"/>
      <c r="B2" s="120"/>
      <c r="C2" s="121"/>
      <c r="D2" s="126"/>
      <c r="E2" s="127"/>
      <c r="F2" s="129"/>
      <c r="G2" s="131"/>
      <c r="H2" s="94"/>
      <c r="I2" s="95"/>
      <c r="J2" s="94"/>
      <c r="K2" s="95"/>
      <c r="L2" s="94"/>
      <c r="M2" s="95"/>
      <c r="N2" s="94"/>
      <c r="O2" s="95"/>
      <c r="P2" s="65"/>
      <c r="Q2" s="65"/>
      <c r="R2" s="66"/>
      <c r="S2" s="66"/>
      <c r="T2" s="66"/>
      <c r="U2" s="67"/>
      <c r="V2" s="67"/>
    </row>
    <row r="3" spans="1:22" ht="18" customHeight="1" thickTop="1" x14ac:dyDescent="0.2">
      <c r="A3" s="120"/>
      <c r="B3" s="120"/>
      <c r="C3" s="121"/>
      <c r="D3" s="96">
        <f>IFERROR(COUNT(Sheet2!C:C),"")</f>
        <v>19</v>
      </c>
      <c r="E3" s="97"/>
      <c r="F3" s="102">
        <f>IFERROR(COUNT(Sheet2!F:F),"")</f>
        <v>4</v>
      </c>
      <c r="G3" s="105">
        <f>IFERROR(GETPIVOTDATA("Sum of Revenue",Sheet2!$H$3),"")</f>
        <v>14724079598.024963</v>
      </c>
      <c r="H3" s="108">
        <f>IFERROR(GETPIVOTDATA("Sum of COGS",Sheet2!$H$3),"")</f>
        <v>-4710242184.1650085</v>
      </c>
      <c r="I3" s="109"/>
      <c r="J3" s="108">
        <f>IFERROR(GETPIVOTDATA("Sum of AdminExp",Sheet2!$H$3),"")</f>
        <v>-7132384734.1649952</v>
      </c>
      <c r="K3" s="109"/>
      <c r="L3" s="108">
        <f>IFERROR(GETPIVOTDATA("Sum of Profit",Sheet2!$H$3),"")</f>
        <v>7591694863.8599873</v>
      </c>
      <c r="M3" s="109"/>
      <c r="N3" s="114">
        <f>IFERROR(L3/G3,"")</f>
        <v>0.51559724418212949</v>
      </c>
      <c r="O3" s="115"/>
      <c r="P3" s="65"/>
      <c r="Q3" s="65"/>
      <c r="R3" s="68"/>
      <c r="S3" s="68"/>
      <c r="T3" s="69"/>
      <c r="U3" s="67"/>
      <c r="V3" s="67"/>
    </row>
    <row r="4" spans="1:22" ht="18" customHeight="1" x14ac:dyDescent="0.2">
      <c r="A4" s="120"/>
      <c r="B4" s="120"/>
      <c r="C4" s="121"/>
      <c r="D4" s="98"/>
      <c r="E4" s="99"/>
      <c r="F4" s="103"/>
      <c r="G4" s="106"/>
      <c r="H4" s="110"/>
      <c r="I4" s="111"/>
      <c r="J4" s="110"/>
      <c r="K4" s="111"/>
      <c r="L4" s="110"/>
      <c r="M4" s="111"/>
      <c r="N4" s="116"/>
      <c r="O4" s="117"/>
      <c r="P4" s="65"/>
      <c r="Q4" s="65"/>
      <c r="R4" s="68"/>
      <c r="S4" s="68"/>
      <c r="T4" s="69"/>
      <c r="U4" s="67"/>
      <c r="V4" s="67"/>
    </row>
    <row r="5" spans="1:22" ht="18" customHeight="1" x14ac:dyDescent="0.2">
      <c r="A5" s="120"/>
      <c r="B5" s="120"/>
      <c r="C5" s="121"/>
      <c r="D5" s="98"/>
      <c r="E5" s="99"/>
      <c r="F5" s="103"/>
      <c r="G5" s="106"/>
      <c r="H5" s="110"/>
      <c r="I5" s="111"/>
      <c r="J5" s="110"/>
      <c r="K5" s="111"/>
      <c r="L5" s="110"/>
      <c r="M5" s="111"/>
      <c r="N5" s="116"/>
      <c r="O5" s="117"/>
      <c r="P5" s="65"/>
      <c r="Q5" s="65"/>
      <c r="R5" s="68"/>
      <c r="S5" s="68"/>
      <c r="T5" s="69"/>
      <c r="U5" s="67"/>
      <c r="V5" s="67"/>
    </row>
    <row r="6" spans="1:22" s="73" customFormat="1" ht="18" customHeight="1" thickBot="1" x14ac:dyDescent="0.25">
      <c r="A6" s="122"/>
      <c r="B6" s="122"/>
      <c r="C6" s="123"/>
      <c r="D6" s="100"/>
      <c r="E6" s="101"/>
      <c r="F6" s="104"/>
      <c r="G6" s="107"/>
      <c r="H6" s="112"/>
      <c r="I6" s="113"/>
      <c r="J6" s="112"/>
      <c r="K6" s="113"/>
      <c r="L6" s="112"/>
      <c r="M6" s="113"/>
      <c r="N6" s="118"/>
      <c r="O6" s="119"/>
      <c r="P6" s="70"/>
      <c r="Q6" s="70"/>
      <c r="R6" s="71"/>
      <c r="S6" s="71"/>
      <c r="T6" s="71"/>
      <c r="U6" s="72"/>
      <c r="V6" s="72"/>
    </row>
    <row r="7" spans="1:22" ht="12.75" customHeight="1" x14ac:dyDescent="0.2"/>
    <row r="8" spans="1:22" ht="12.75" customHeight="1" x14ac:dyDescent="0.2"/>
    <row r="9" spans="1:22" ht="12.75" customHeight="1" x14ac:dyDescent="0.2"/>
    <row r="10" spans="1:22" ht="12.75" customHeight="1" x14ac:dyDescent="0.2"/>
    <row r="11" spans="1:22" ht="12.75" x14ac:dyDescent="0.2">
      <c r="Q11" s="74"/>
    </row>
    <row r="12" spans="1:22" ht="12.75" customHeight="1" x14ac:dyDescent="0.2"/>
    <row r="13" spans="1:22" ht="12.75" customHeight="1" x14ac:dyDescent="0.2"/>
    <row r="14" spans="1:22" ht="12.75" customHeight="1" x14ac:dyDescent="0.2"/>
    <row r="15" spans="1:22" ht="12.75" customHeight="1" x14ac:dyDescent="0.2">
      <c r="P15" s="75"/>
      <c r="Q15" s="75"/>
      <c r="R15" s="75"/>
      <c r="S15" s="75"/>
      <c r="T15" s="75"/>
      <c r="U15" s="75"/>
      <c r="V15" s="75"/>
    </row>
    <row r="16" spans="1:22" ht="12.75" customHeight="1" x14ac:dyDescent="0.2">
      <c r="P16" s="75"/>
      <c r="Q16" s="75"/>
      <c r="R16" s="75"/>
      <c r="S16" s="75"/>
      <c r="T16" s="75"/>
      <c r="U16" s="75"/>
      <c r="V16" s="75"/>
    </row>
    <row r="17" spans="14:22" ht="12.75" customHeight="1" x14ac:dyDescent="0.2">
      <c r="P17" s="76"/>
      <c r="Q17" s="77"/>
      <c r="R17" s="77"/>
      <c r="S17" s="77"/>
      <c r="T17" s="77"/>
      <c r="U17" s="77"/>
      <c r="V17" s="77"/>
    </row>
    <row r="18" spans="14:22" ht="12.75" customHeight="1" x14ac:dyDescent="0.2">
      <c r="P18" s="78"/>
      <c r="Q18" s="79"/>
      <c r="R18" s="79"/>
      <c r="S18" s="79"/>
      <c r="T18" s="79"/>
      <c r="U18" s="79"/>
      <c r="V18" s="79"/>
    </row>
    <row r="19" spans="14:22" ht="12.75" customHeight="1" x14ac:dyDescent="0.2">
      <c r="P19" s="80"/>
      <c r="Q19" s="81"/>
      <c r="R19" s="81"/>
      <c r="S19" s="81"/>
      <c r="T19" s="81"/>
      <c r="U19" s="81"/>
      <c r="V19" s="81"/>
    </row>
    <row r="20" spans="14:22" ht="12.75" customHeight="1" x14ac:dyDescent="0.2"/>
    <row r="21" spans="14:22" ht="12.75" customHeight="1" x14ac:dyDescent="0.2">
      <c r="P21" s="75"/>
      <c r="Q21" s="75"/>
      <c r="R21" s="75"/>
      <c r="S21" s="75"/>
    </row>
    <row r="22" spans="14:22" ht="12.75" x14ac:dyDescent="0.2">
      <c r="N22" s="75"/>
      <c r="O22" s="75"/>
    </row>
    <row r="23" spans="14:22" ht="12.75" customHeight="1" x14ac:dyDescent="0.2"/>
    <row r="24" spans="14:22" ht="12.75" customHeight="1" x14ac:dyDescent="0.2"/>
    <row r="25" spans="14:22" ht="12.75" customHeight="1" x14ac:dyDescent="0.2"/>
    <row r="26" spans="14:22" ht="12.75" customHeight="1" x14ac:dyDescent="0.2"/>
    <row r="27" spans="14:22" ht="12.75" customHeight="1" x14ac:dyDescent="0.2"/>
    <row r="28" spans="14:22" ht="12.75" customHeight="1" x14ac:dyDescent="0.2"/>
    <row r="29" spans="14:22" ht="12.75" customHeight="1" x14ac:dyDescent="0.2"/>
    <row r="30" spans="14:22" ht="12.75" customHeight="1" x14ac:dyDescent="0.2"/>
    <row r="31" spans="14:22" ht="12.75" customHeight="1" x14ac:dyDescent="0.2"/>
    <row r="32" spans="14:2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hidden="1" customHeight="1" x14ac:dyDescent="0.2"/>
    <row r="49" ht="12.75" hidden="1" customHeight="1" x14ac:dyDescent="0.2"/>
    <row r="50" ht="12.75" hidden="1" customHeight="1" x14ac:dyDescent="0.2"/>
    <row r="51" ht="12.75" hidden="1" customHeight="1" x14ac:dyDescent="0.2"/>
  </sheetData>
  <sheetProtection selectLockedCells="1" selectUnlockedCells="1"/>
  <mergeCells count="15">
    <mergeCell ref="A1:C6"/>
    <mergeCell ref="D1:E2"/>
    <mergeCell ref="F1:F2"/>
    <mergeCell ref="G1:G2"/>
    <mergeCell ref="H1:I2"/>
    <mergeCell ref="L1:M2"/>
    <mergeCell ref="N1:O2"/>
    <mergeCell ref="D3:E6"/>
    <mergeCell ref="F3:F6"/>
    <mergeCell ref="G3:G6"/>
    <mergeCell ref="H3:I6"/>
    <mergeCell ref="J3:K6"/>
    <mergeCell ref="L3:M6"/>
    <mergeCell ref="N3:O6"/>
    <mergeCell ref="J1:K2"/>
  </mergeCells>
  <conditionalFormatting sqref="G3:H3 J3 L3">
    <cfRule type="cellIs" dxfId="26" priority="5" operator="lessThan">
      <formula>0</formula>
    </cfRule>
  </conditionalFormatting>
  <conditionalFormatting sqref="G3:H3 J3 L3">
    <cfRule type="cellIs" dxfId="25" priority="4" operator="greaterThan">
      <formula>0</formula>
    </cfRule>
  </conditionalFormatting>
  <conditionalFormatting sqref="N3">
    <cfRule type="cellIs" dxfId="24" priority="1" operator="lessThan">
      <formula>0</formula>
    </cfRule>
    <cfRule type="cellIs" dxfId="23" priority="2" operator="greaterThan">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3" id="{2E3BB41C-E534-4FDA-BA5E-B25682EA877D}">
            <x14:iconSet iconSet="3Triangles">
              <x14:cfvo type="percent">
                <xm:f>0</xm:f>
              </x14:cfvo>
              <x14:cfvo type="num">
                <xm:f>0</xm:f>
              </x14:cfvo>
              <x14:cfvo type="num" gte="0">
                <xm:f>0</xm:f>
              </x14:cfvo>
            </x14:iconSet>
          </x14:cfRule>
          <xm:sqref>N3</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7CC2A-FD23-4E4D-BE37-BE55C72C7127}">
  <dimension ref="B3:AA1000"/>
  <sheetViews>
    <sheetView topLeftCell="V1" workbookViewId="0">
      <selection activeCell="X3" sqref="X3:AA4"/>
    </sheetView>
  </sheetViews>
  <sheetFormatPr defaultRowHeight="12.75" x14ac:dyDescent="0.2"/>
  <cols>
    <col min="2" max="2" width="13.85546875" bestFit="1" customWidth="1"/>
    <col min="5" max="5" width="13.85546875" bestFit="1" customWidth="1"/>
    <col min="8" max="8" width="13.85546875" bestFit="1" customWidth="1"/>
    <col min="9" max="9" width="16.140625" bestFit="1" customWidth="1"/>
    <col min="10" max="10" width="14.5703125" bestFit="1" customWidth="1"/>
    <col min="11" max="11" width="17.5703125" bestFit="1" customWidth="1"/>
    <col min="12" max="12" width="14" bestFit="1" customWidth="1"/>
    <col min="14" max="14" width="13.85546875" bestFit="1" customWidth="1"/>
    <col min="15" max="15" width="16.140625" bestFit="1" customWidth="1"/>
    <col min="16" max="16" width="14" bestFit="1" customWidth="1"/>
    <col min="17" max="17" width="13.85546875" bestFit="1" customWidth="1"/>
    <col min="18" max="18" width="16.140625" bestFit="1" customWidth="1"/>
    <col min="20" max="20" width="13.85546875" bestFit="1" customWidth="1"/>
    <col min="21" max="21" width="14" bestFit="1" customWidth="1"/>
    <col min="22" max="22" width="25.140625" bestFit="1" customWidth="1"/>
    <col min="24" max="24" width="14.5703125" bestFit="1" customWidth="1"/>
    <col min="25" max="27" width="25" bestFit="1" customWidth="1"/>
    <col min="28" max="12936" width="17" bestFit="1" customWidth="1"/>
    <col min="12937" max="12937" width="12.85546875" bestFit="1" customWidth="1"/>
  </cols>
  <sheetData>
    <row r="3" spans="2:27" x14ac:dyDescent="0.2">
      <c r="B3" s="60" t="s">
        <v>102</v>
      </c>
      <c r="E3" s="60" t="s">
        <v>102</v>
      </c>
      <c r="H3" s="60" t="s">
        <v>102</v>
      </c>
      <c r="I3" t="s">
        <v>115</v>
      </c>
      <c r="J3" t="s">
        <v>113</v>
      </c>
      <c r="K3" t="s">
        <v>114</v>
      </c>
      <c r="L3" t="s">
        <v>104</v>
      </c>
      <c r="N3" s="60" t="s">
        <v>102</v>
      </c>
      <c r="O3" t="s">
        <v>115</v>
      </c>
      <c r="Q3" s="60" t="s">
        <v>102</v>
      </c>
      <c r="R3" t="s">
        <v>115</v>
      </c>
      <c r="T3" s="60" t="s">
        <v>102</v>
      </c>
      <c r="U3" t="s">
        <v>104</v>
      </c>
      <c r="V3" t="s">
        <v>116</v>
      </c>
      <c r="X3" t="s">
        <v>113</v>
      </c>
      <c r="Y3" t="s">
        <v>117</v>
      </c>
      <c r="Z3" t="s">
        <v>118</v>
      </c>
      <c r="AA3" t="s">
        <v>119</v>
      </c>
    </row>
    <row r="4" spans="2:27" x14ac:dyDescent="0.2">
      <c r="B4" s="61" t="s">
        <v>25</v>
      </c>
      <c r="C4">
        <f>IF(OR(B4="",B4="(blank)"),"",1)</f>
        <v>1</v>
      </c>
      <c r="E4" s="61" t="s">
        <v>60</v>
      </c>
      <c r="F4">
        <f>IF(OR(E4="",E4="(blank)"),"",1)</f>
        <v>1</v>
      </c>
      <c r="H4" s="61" t="s">
        <v>60</v>
      </c>
      <c r="I4" s="62">
        <v>709538619.61499965</v>
      </c>
      <c r="J4" s="62">
        <v>-187663029.92500013</v>
      </c>
      <c r="K4" s="62">
        <v>-323390689.92500007</v>
      </c>
      <c r="L4" s="62">
        <v>386147929.69000006</v>
      </c>
      <c r="N4" s="61" t="s">
        <v>35</v>
      </c>
      <c r="O4" s="62">
        <v>4713510688.8730011</v>
      </c>
      <c r="Q4" s="61" t="s">
        <v>60</v>
      </c>
      <c r="R4" s="62">
        <v>709538619.61499965</v>
      </c>
      <c r="T4" s="61" t="s">
        <v>18</v>
      </c>
      <c r="U4" s="62">
        <v>718032656.11999917</v>
      </c>
      <c r="V4" s="84"/>
      <c r="X4" s="62">
        <v>-4710242184.1649971</v>
      </c>
      <c r="Y4" s="62">
        <v>-806820350</v>
      </c>
      <c r="Z4" s="62">
        <v>-810223540</v>
      </c>
      <c r="AA4" s="62">
        <v>-805098660</v>
      </c>
    </row>
    <row r="5" spans="2:27" x14ac:dyDescent="0.2">
      <c r="B5" s="61" t="s">
        <v>13</v>
      </c>
      <c r="C5">
        <f t="shared" ref="C5:C68" si="0">IF(OR(B5="",B5="(blank)"),"",1)</f>
        <v>1</v>
      </c>
      <c r="E5" s="61" t="s">
        <v>57</v>
      </c>
      <c r="F5">
        <f t="shared" ref="F5:F68" si="1">IF(OR(E5="",E5="(blank)"),"",1)</f>
        <v>1</v>
      </c>
      <c r="H5" s="61" t="s">
        <v>57</v>
      </c>
      <c r="I5" s="62">
        <v>9833065003.7689533</v>
      </c>
      <c r="J5" s="62">
        <v>-3039737173.1230083</v>
      </c>
      <c r="K5" s="62">
        <v>-4582604143.1229935</v>
      </c>
      <c r="L5" s="62">
        <v>5250460860.6459894</v>
      </c>
      <c r="N5" s="61" t="s">
        <v>15</v>
      </c>
      <c r="O5" s="62">
        <v>1476394109.5470018</v>
      </c>
      <c r="Q5" s="61" t="s">
        <v>57</v>
      </c>
      <c r="R5" s="62">
        <v>9833065003.7689533</v>
      </c>
      <c r="T5" s="61" t="s">
        <v>20</v>
      </c>
      <c r="U5" s="62">
        <v>576303410.32799983</v>
      </c>
      <c r="V5" s="84">
        <v>-0.19738551524641693</v>
      </c>
    </row>
    <row r="6" spans="2:27" x14ac:dyDescent="0.2">
      <c r="B6" s="61" t="s">
        <v>28</v>
      </c>
      <c r="C6">
        <f t="shared" si="0"/>
        <v>1</v>
      </c>
      <c r="E6" s="61" t="s">
        <v>59</v>
      </c>
      <c r="F6">
        <f t="shared" si="1"/>
        <v>1</v>
      </c>
      <c r="H6" s="61" t="s">
        <v>59</v>
      </c>
      <c r="I6" s="62">
        <v>2177684550.4750018</v>
      </c>
      <c r="J6" s="62">
        <v>-716644426.42800045</v>
      </c>
      <c r="K6" s="62">
        <v>-1088254856.4279997</v>
      </c>
      <c r="L6" s="62">
        <v>1089429694.0469992</v>
      </c>
      <c r="N6" s="61" t="s">
        <v>37</v>
      </c>
      <c r="O6" s="62">
        <v>1389441832.1000001</v>
      </c>
      <c r="Q6" s="61" t="s">
        <v>59</v>
      </c>
      <c r="R6" s="62">
        <v>2177684550.4750018</v>
      </c>
      <c r="T6" s="61" t="s">
        <v>42</v>
      </c>
      <c r="U6" s="62">
        <v>558204585.72599936</v>
      </c>
      <c r="V6" s="84">
        <v>-3.1405027764280675E-2</v>
      </c>
    </row>
    <row r="7" spans="2:27" x14ac:dyDescent="0.2">
      <c r="B7" s="61" t="s">
        <v>14</v>
      </c>
      <c r="C7">
        <f t="shared" si="0"/>
        <v>1</v>
      </c>
      <c r="E7" s="61" t="s">
        <v>58</v>
      </c>
      <c r="F7">
        <f t="shared" si="1"/>
        <v>1</v>
      </c>
      <c r="H7" s="61" t="s">
        <v>58</v>
      </c>
      <c r="I7" s="62">
        <v>2003791424.166007</v>
      </c>
      <c r="J7" s="62">
        <v>-766197554.68900001</v>
      </c>
      <c r="K7" s="62">
        <v>-1138135044.6890025</v>
      </c>
      <c r="L7" s="62">
        <v>865656379.4769994</v>
      </c>
      <c r="N7" s="61" t="s">
        <v>19</v>
      </c>
      <c r="O7" s="62">
        <v>1007925460.5490006</v>
      </c>
      <c r="Q7" s="61" t="s">
        <v>58</v>
      </c>
      <c r="R7" s="62">
        <v>2003791424.166007</v>
      </c>
      <c r="T7" s="61" t="s">
        <v>23</v>
      </c>
      <c r="U7" s="62">
        <v>727549058.98599958</v>
      </c>
      <c r="V7" s="84">
        <v>0.30337348991812968</v>
      </c>
    </row>
    <row r="8" spans="2:27" x14ac:dyDescent="0.2">
      <c r="B8" s="61" t="s">
        <v>26</v>
      </c>
      <c r="C8">
        <f t="shared" si="0"/>
        <v>1</v>
      </c>
      <c r="F8" t="str">
        <f t="shared" si="1"/>
        <v/>
      </c>
      <c r="H8" s="61" t="s">
        <v>103</v>
      </c>
      <c r="I8" s="62">
        <v>14724079598.024963</v>
      </c>
      <c r="J8" s="62">
        <v>-4710242184.1650085</v>
      </c>
      <c r="K8" s="62">
        <v>-7132384734.1649952</v>
      </c>
      <c r="L8" s="62">
        <v>7591694863.8599873</v>
      </c>
      <c r="N8" s="61" t="s">
        <v>36</v>
      </c>
      <c r="O8" s="62">
        <v>985513339.69199944</v>
      </c>
      <c r="Q8" s="61" t="s">
        <v>103</v>
      </c>
      <c r="R8" s="62">
        <v>14724079598.024963</v>
      </c>
      <c r="T8" s="61" t="s">
        <v>43</v>
      </c>
      <c r="U8" s="62">
        <v>815577829.01999986</v>
      </c>
      <c r="V8" s="84">
        <v>0.12099358654478617</v>
      </c>
    </row>
    <row r="9" spans="2:27" x14ac:dyDescent="0.2">
      <c r="B9" s="61" t="s">
        <v>19</v>
      </c>
      <c r="C9">
        <f t="shared" si="0"/>
        <v>1</v>
      </c>
      <c r="F9" t="str">
        <f t="shared" si="1"/>
        <v/>
      </c>
      <c r="N9" s="61" t="s">
        <v>26</v>
      </c>
      <c r="O9" s="62">
        <v>889055544.38399971</v>
      </c>
      <c r="T9" s="61" t="s">
        <v>5</v>
      </c>
      <c r="U9" s="62">
        <v>533579994.37499994</v>
      </c>
      <c r="V9" s="84">
        <v>-0.34576446859013954</v>
      </c>
    </row>
    <row r="10" spans="2:27" x14ac:dyDescent="0.2">
      <c r="B10" s="61" t="s">
        <v>15</v>
      </c>
      <c r="C10">
        <f t="shared" si="0"/>
        <v>1</v>
      </c>
      <c r="F10" t="str">
        <f t="shared" si="1"/>
        <v/>
      </c>
      <c r="N10" s="61" t="s">
        <v>22</v>
      </c>
      <c r="O10" s="62">
        <v>700874103.95099926</v>
      </c>
      <c r="T10" s="61" t="s">
        <v>27</v>
      </c>
      <c r="U10" s="62">
        <v>717959814.98900008</v>
      </c>
      <c r="V10" s="84">
        <v>0.34555234933418066</v>
      </c>
    </row>
    <row r="11" spans="2:27" x14ac:dyDescent="0.2">
      <c r="B11" s="61" t="s">
        <v>21</v>
      </c>
      <c r="C11">
        <f t="shared" si="0"/>
        <v>1</v>
      </c>
      <c r="F11" t="str">
        <f t="shared" si="1"/>
        <v/>
      </c>
      <c r="N11" s="61" t="s">
        <v>17</v>
      </c>
      <c r="O11" s="62">
        <v>609949223.48499846</v>
      </c>
      <c r="T11" s="61" t="s">
        <v>29</v>
      </c>
      <c r="U11" s="62">
        <v>595976845.61999977</v>
      </c>
      <c r="V11" s="84">
        <v>-0.16990222408320893</v>
      </c>
    </row>
    <row r="12" spans="2:27" x14ac:dyDescent="0.2">
      <c r="B12" s="61" t="s">
        <v>24</v>
      </c>
      <c r="C12">
        <f t="shared" si="0"/>
        <v>1</v>
      </c>
      <c r="F12" t="str">
        <f t="shared" si="1"/>
        <v/>
      </c>
      <c r="N12" s="61" t="s">
        <v>14</v>
      </c>
      <c r="O12" s="62">
        <v>457375634.12799978</v>
      </c>
      <c r="T12" s="61" t="s">
        <v>31</v>
      </c>
      <c r="U12" s="62">
        <v>648077058.24200046</v>
      </c>
      <c r="V12" s="84">
        <v>8.7419860360179596E-2</v>
      </c>
    </row>
    <row r="13" spans="2:27" x14ac:dyDescent="0.2">
      <c r="B13" s="61" t="s">
        <v>22</v>
      </c>
      <c r="C13">
        <f t="shared" si="0"/>
        <v>1</v>
      </c>
      <c r="F13" t="str">
        <f t="shared" si="1"/>
        <v/>
      </c>
      <c r="N13" s="61" t="s">
        <v>38</v>
      </c>
      <c r="O13" s="62">
        <v>423922946.17399985</v>
      </c>
      <c r="T13" s="61" t="s">
        <v>44</v>
      </c>
      <c r="U13" s="62">
        <v>800825405.15699983</v>
      </c>
      <c r="V13" s="84">
        <v>0.2356947294652747</v>
      </c>
    </row>
    <row r="14" spans="2:27" x14ac:dyDescent="0.2">
      <c r="B14" s="61" t="s">
        <v>36</v>
      </c>
      <c r="C14">
        <f t="shared" si="0"/>
        <v>1</v>
      </c>
      <c r="F14" t="str">
        <f t="shared" si="1"/>
        <v/>
      </c>
      <c r="N14" s="61" t="s">
        <v>39</v>
      </c>
      <c r="O14" s="62">
        <v>326289989.08099985</v>
      </c>
      <c r="T14" s="61" t="s">
        <v>34</v>
      </c>
      <c r="U14" s="62">
        <v>579874222.16300058</v>
      </c>
      <c r="V14" s="84">
        <v>-0.27590431268933374</v>
      </c>
    </row>
    <row r="15" spans="2:27" x14ac:dyDescent="0.2">
      <c r="B15" s="61" t="s">
        <v>32</v>
      </c>
      <c r="C15">
        <f t="shared" si="0"/>
        <v>1</v>
      </c>
      <c r="F15" t="str">
        <f t="shared" si="1"/>
        <v/>
      </c>
      <c r="N15" s="61" t="s">
        <v>28</v>
      </c>
      <c r="O15" s="62">
        <v>304560778.02500021</v>
      </c>
      <c r="T15" s="61" t="s">
        <v>45</v>
      </c>
      <c r="U15" s="62">
        <v>319733983.13399971</v>
      </c>
      <c r="V15" s="84">
        <v>-0.44861493938917735</v>
      </c>
    </row>
    <row r="16" spans="2:27" x14ac:dyDescent="0.2">
      <c r="B16" s="61" t="s">
        <v>39</v>
      </c>
      <c r="C16">
        <f t="shared" si="0"/>
        <v>1</v>
      </c>
      <c r="F16" t="str">
        <f t="shared" si="1"/>
        <v/>
      </c>
      <c r="N16" s="61" t="s">
        <v>25</v>
      </c>
      <c r="O16" s="62">
        <v>258412662.669</v>
      </c>
      <c r="T16" s="61" t="s">
        <v>103</v>
      </c>
      <c r="U16" s="62">
        <v>7591694863.8599977</v>
      </c>
      <c r="V16" s="84"/>
    </row>
    <row r="17" spans="2:15" x14ac:dyDescent="0.2">
      <c r="B17" s="61" t="s">
        <v>37</v>
      </c>
      <c r="C17">
        <f t="shared" si="0"/>
        <v>1</v>
      </c>
      <c r="F17" t="str">
        <f t="shared" si="1"/>
        <v/>
      </c>
      <c r="N17" s="61" t="s">
        <v>30</v>
      </c>
      <c r="O17" s="62">
        <v>207576260.72400028</v>
      </c>
    </row>
    <row r="18" spans="2:15" x14ac:dyDescent="0.2">
      <c r="B18" s="61" t="s">
        <v>30</v>
      </c>
      <c r="C18">
        <f t="shared" si="0"/>
        <v>1</v>
      </c>
      <c r="F18" t="str">
        <f t="shared" si="1"/>
        <v/>
      </c>
      <c r="N18" s="61" t="s">
        <v>13</v>
      </c>
      <c r="O18" s="62">
        <v>206342369.03000003</v>
      </c>
    </row>
    <row r="19" spans="2:15" x14ac:dyDescent="0.2">
      <c r="B19" s="61" t="s">
        <v>17</v>
      </c>
      <c r="C19">
        <f t="shared" si="0"/>
        <v>1</v>
      </c>
      <c r="F19" t="str">
        <f t="shared" si="1"/>
        <v/>
      </c>
      <c r="N19" s="61" t="s">
        <v>24</v>
      </c>
      <c r="O19" s="62">
        <v>198986872.93799981</v>
      </c>
    </row>
    <row r="20" spans="2:15" x14ac:dyDescent="0.2">
      <c r="B20" s="61" t="s">
        <v>33</v>
      </c>
      <c r="C20">
        <f t="shared" si="0"/>
        <v>1</v>
      </c>
      <c r="F20" t="str">
        <f t="shared" si="1"/>
        <v/>
      </c>
      <c r="N20" s="61" t="s">
        <v>33</v>
      </c>
      <c r="O20" s="62">
        <v>197655050.3199999</v>
      </c>
    </row>
    <row r="21" spans="2:15" x14ac:dyDescent="0.2">
      <c r="B21" s="61" t="s">
        <v>38</v>
      </c>
      <c r="C21">
        <f t="shared" si="0"/>
        <v>1</v>
      </c>
      <c r="F21" t="str">
        <f t="shared" si="1"/>
        <v/>
      </c>
      <c r="N21" s="61" t="s">
        <v>32</v>
      </c>
      <c r="O21" s="62">
        <v>194954057.06</v>
      </c>
    </row>
    <row r="22" spans="2:15" x14ac:dyDescent="0.2">
      <c r="B22" s="61" t="s">
        <v>35</v>
      </c>
      <c r="C22">
        <f t="shared" si="0"/>
        <v>1</v>
      </c>
      <c r="F22" t="str">
        <f t="shared" si="1"/>
        <v/>
      </c>
      <c r="N22" s="61" t="s">
        <v>21</v>
      </c>
      <c r="O22" s="62">
        <v>175338675.29500002</v>
      </c>
    </row>
    <row r="23" spans="2:15" x14ac:dyDescent="0.2">
      <c r="C23" t="str">
        <f t="shared" si="0"/>
        <v/>
      </c>
      <c r="F23" t="str">
        <f t="shared" si="1"/>
        <v/>
      </c>
      <c r="N23" s="61" t="s">
        <v>103</v>
      </c>
      <c r="O23" s="62">
        <v>14724079598.025002</v>
      </c>
    </row>
    <row r="24" spans="2:15" x14ac:dyDescent="0.2">
      <c r="C24" t="str">
        <f t="shared" si="0"/>
        <v/>
      </c>
      <c r="F24" t="str">
        <f t="shared" si="1"/>
        <v/>
      </c>
    </row>
    <row r="25" spans="2:15" x14ac:dyDescent="0.2">
      <c r="C25" t="str">
        <f t="shared" si="0"/>
        <v/>
      </c>
      <c r="F25" t="str">
        <f t="shared" si="1"/>
        <v/>
      </c>
    </row>
    <row r="26" spans="2:15" x14ac:dyDescent="0.2">
      <c r="C26" t="str">
        <f t="shared" si="0"/>
        <v/>
      </c>
      <c r="F26" t="str">
        <f t="shared" si="1"/>
        <v/>
      </c>
    </row>
    <row r="27" spans="2:15" x14ac:dyDescent="0.2">
      <c r="C27" t="str">
        <f t="shared" si="0"/>
        <v/>
      </c>
      <c r="F27" t="str">
        <f t="shared" si="1"/>
        <v/>
      </c>
    </row>
    <row r="28" spans="2:15" x14ac:dyDescent="0.2">
      <c r="C28" t="str">
        <f t="shared" si="0"/>
        <v/>
      </c>
      <c r="F28" t="str">
        <f t="shared" si="1"/>
        <v/>
      </c>
    </row>
    <row r="29" spans="2:15" x14ac:dyDescent="0.2">
      <c r="C29" t="str">
        <f t="shared" si="0"/>
        <v/>
      </c>
      <c r="F29" t="str">
        <f t="shared" si="1"/>
        <v/>
      </c>
    </row>
    <row r="30" spans="2:15" x14ac:dyDescent="0.2">
      <c r="C30" t="str">
        <f t="shared" si="0"/>
        <v/>
      </c>
      <c r="F30" t="str">
        <f t="shared" si="1"/>
        <v/>
      </c>
    </row>
    <row r="31" spans="2:15" x14ac:dyDescent="0.2">
      <c r="C31" t="str">
        <f t="shared" si="0"/>
        <v/>
      </c>
      <c r="F31" t="str">
        <f t="shared" si="1"/>
        <v/>
      </c>
    </row>
    <row r="32" spans="2:15" x14ac:dyDescent="0.2">
      <c r="C32" t="str">
        <f t="shared" si="0"/>
        <v/>
      </c>
      <c r="F32" t="str">
        <f t="shared" si="1"/>
        <v/>
      </c>
    </row>
    <row r="33" spans="3:6" x14ac:dyDescent="0.2">
      <c r="C33" t="str">
        <f t="shared" si="0"/>
        <v/>
      </c>
      <c r="F33" t="str">
        <f t="shared" si="1"/>
        <v/>
      </c>
    </row>
    <row r="34" spans="3:6" x14ac:dyDescent="0.2">
      <c r="C34" t="str">
        <f t="shared" si="0"/>
        <v/>
      </c>
      <c r="F34" t="str">
        <f t="shared" si="1"/>
        <v/>
      </c>
    </row>
    <row r="35" spans="3:6" x14ac:dyDescent="0.2">
      <c r="C35" t="str">
        <f t="shared" si="0"/>
        <v/>
      </c>
      <c r="F35" t="str">
        <f t="shared" si="1"/>
        <v/>
      </c>
    </row>
    <row r="36" spans="3:6" x14ac:dyDescent="0.2">
      <c r="C36" t="str">
        <f t="shared" si="0"/>
        <v/>
      </c>
      <c r="F36" t="str">
        <f t="shared" si="1"/>
        <v/>
      </c>
    </row>
    <row r="37" spans="3:6" x14ac:dyDescent="0.2">
      <c r="C37" t="str">
        <f t="shared" si="0"/>
        <v/>
      </c>
      <c r="F37" t="str">
        <f t="shared" si="1"/>
        <v/>
      </c>
    </row>
    <row r="38" spans="3:6" x14ac:dyDescent="0.2">
      <c r="C38" t="str">
        <f t="shared" si="0"/>
        <v/>
      </c>
      <c r="F38" t="str">
        <f t="shared" si="1"/>
        <v/>
      </c>
    </row>
    <row r="39" spans="3:6" x14ac:dyDescent="0.2">
      <c r="C39" t="str">
        <f t="shared" si="0"/>
        <v/>
      </c>
      <c r="F39" t="str">
        <f t="shared" si="1"/>
        <v/>
      </c>
    </row>
    <row r="40" spans="3:6" x14ac:dyDescent="0.2">
      <c r="C40" t="str">
        <f t="shared" si="0"/>
        <v/>
      </c>
      <c r="F40" t="str">
        <f t="shared" si="1"/>
        <v/>
      </c>
    </row>
    <row r="41" spans="3:6" x14ac:dyDescent="0.2">
      <c r="C41" t="str">
        <f t="shared" si="0"/>
        <v/>
      </c>
      <c r="F41" t="str">
        <f t="shared" si="1"/>
        <v/>
      </c>
    </row>
    <row r="42" spans="3:6" x14ac:dyDescent="0.2">
      <c r="C42" t="str">
        <f t="shared" si="0"/>
        <v/>
      </c>
      <c r="F42" t="str">
        <f t="shared" si="1"/>
        <v/>
      </c>
    </row>
    <row r="43" spans="3:6" x14ac:dyDescent="0.2">
      <c r="C43" t="str">
        <f t="shared" si="0"/>
        <v/>
      </c>
      <c r="F43" t="str">
        <f t="shared" si="1"/>
        <v/>
      </c>
    </row>
    <row r="44" spans="3:6" x14ac:dyDescent="0.2">
      <c r="C44" t="str">
        <f t="shared" si="0"/>
        <v/>
      </c>
      <c r="F44" t="str">
        <f t="shared" si="1"/>
        <v/>
      </c>
    </row>
    <row r="45" spans="3:6" x14ac:dyDescent="0.2">
      <c r="C45" t="str">
        <f t="shared" si="0"/>
        <v/>
      </c>
      <c r="F45" t="str">
        <f t="shared" si="1"/>
        <v/>
      </c>
    </row>
    <row r="46" spans="3:6" x14ac:dyDescent="0.2">
      <c r="C46" t="str">
        <f t="shared" si="0"/>
        <v/>
      </c>
      <c r="F46" t="str">
        <f t="shared" si="1"/>
        <v/>
      </c>
    </row>
    <row r="47" spans="3:6" x14ac:dyDescent="0.2">
      <c r="C47" t="str">
        <f t="shared" si="0"/>
        <v/>
      </c>
      <c r="F47" t="str">
        <f t="shared" si="1"/>
        <v/>
      </c>
    </row>
    <row r="48" spans="3:6" x14ac:dyDescent="0.2">
      <c r="C48" t="str">
        <f t="shared" si="0"/>
        <v/>
      </c>
      <c r="F48" t="str">
        <f t="shared" si="1"/>
        <v/>
      </c>
    </row>
    <row r="49" spans="3:6" x14ac:dyDescent="0.2">
      <c r="C49" t="str">
        <f t="shared" si="0"/>
        <v/>
      </c>
      <c r="F49" t="str">
        <f t="shared" si="1"/>
        <v/>
      </c>
    </row>
    <row r="50" spans="3:6" x14ac:dyDescent="0.2">
      <c r="C50" t="str">
        <f t="shared" si="0"/>
        <v/>
      </c>
      <c r="F50" t="str">
        <f t="shared" si="1"/>
        <v/>
      </c>
    </row>
    <row r="51" spans="3:6" x14ac:dyDescent="0.2">
      <c r="C51" t="str">
        <f t="shared" si="0"/>
        <v/>
      </c>
      <c r="F51" t="str">
        <f t="shared" si="1"/>
        <v/>
      </c>
    </row>
    <row r="52" spans="3:6" x14ac:dyDescent="0.2">
      <c r="C52" t="str">
        <f t="shared" si="0"/>
        <v/>
      </c>
      <c r="F52" t="str">
        <f t="shared" si="1"/>
        <v/>
      </c>
    </row>
    <row r="53" spans="3:6" x14ac:dyDescent="0.2">
      <c r="C53" t="str">
        <f t="shared" si="0"/>
        <v/>
      </c>
      <c r="F53" t="str">
        <f t="shared" si="1"/>
        <v/>
      </c>
    </row>
    <row r="54" spans="3:6" x14ac:dyDescent="0.2">
      <c r="C54" t="str">
        <f t="shared" si="0"/>
        <v/>
      </c>
      <c r="F54" t="str">
        <f t="shared" si="1"/>
        <v/>
      </c>
    </row>
    <row r="55" spans="3:6" x14ac:dyDescent="0.2">
      <c r="C55" t="str">
        <f t="shared" si="0"/>
        <v/>
      </c>
      <c r="F55" t="str">
        <f t="shared" si="1"/>
        <v/>
      </c>
    </row>
    <row r="56" spans="3:6" x14ac:dyDescent="0.2">
      <c r="C56" t="str">
        <f t="shared" si="0"/>
        <v/>
      </c>
      <c r="F56" t="str">
        <f t="shared" si="1"/>
        <v/>
      </c>
    </row>
    <row r="57" spans="3:6" x14ac:dyDescent="0.2">
      <c r="C57" t="str">
        <f t="shared" si="0"/>
        <v/>
      </c>
      <c r="F57" t="str">
        <f t="shared" si="1"/>
        <v/>
      </c>
    </row>
    <row r="58" spans="3:6" x14ac:dyDescent="0.2">
      <c r="C58" t="str">
        <f t="shared" si="0"/>
        <v/>
      </c>
      <c r="F58" t="str">
        <f t="shared" si="1"/>
        <v/>
      </c>
    </row>
    <row r="59" spans="3:6" x14ac:dyDescent="0.2">
      <c r="C59" t="str">
        <f t="shared" si="0"/>
        <v/>
      </c>
      <c r="F59" t="str">
        <f t="shared" si="1"/>
        <v/>
      </c>
    </row>
    <row r="60" spans="3:6" x14ac:dyDescent="0.2">
      <c r="C60" t="str">
        <f t="shared" si="0"/>
        <v/>
      </c>
      <c r="F60" t="str">
        <f t="shared" si="1"/>
        <v/>
      </c>
    </row>
    <row r="61" spans="3:6" x14ac:dyDescent="0.2">
      <c r="C61" t="str">
        <f t="shared" si="0"/>
        <v/>
      </c>
      <c r="F61" t="str">
        <f t="shared" si="1"/>
        <v/>
      </c>
    </row>
    <row r="62" spans="3:6" x14ac:dyDescent="0.2">
      <c r="C62" t="str">
        <f t="shared" si="0"/>
        <v/>
      </c>
      <c r="F62" t="str">
        <f t="shared" si="1"/>
        <v/>
      </c>
    </row>
    <row r="63" spans="3:6" x14ac:dyDescent="0.2">
      <c r="C63" t="str">
        <f t="shared" si="0"/>
        <v/>
      </c>
      <c r="F63" t="str">
        <f t="shared" si="1"/>
        <v/>
      </c>
    </row>
    <row r="64" spans="3:6" x14ac:dyDescent="0.2">
      <c r="C64" t="str">
        <f t="shared" si="0"/>
        <v/>
      </c>
      <c r="F64" t="str">
        <f t="shared" si="1"/>
        <v/>
      </c>
    </row>
    <row r="65" spans="3:6" x14ac:dyDescent="0.2">
      <c r="C65" t="str">
        <f t="shared" si="0"/>
        <v/>
      </c>
      <c r="F65" t="str">
        <f t="shared" si="1"/>
        <v/>
      </c>
    </row>
    <row r="66" spans="3:6" x14ac:dyDescent="0.2">
      <c r="C66" t="str">
        <f t="shared" si="0"/>
        <v/>
      </c>
      <c r="F66" t="str">
        <f t="shared" si="1"/>
        <v/>
      </c>
    </row>
    <row r="67" spans="3:6" x14ac:dyDescent="0.2">
      <c r="C67" t="str">
        <f t="shared" si="0"/>
        <v/>
      </c>
      <c r="F67" t="str">
        <f t="shared" si="1"/>
        <v/>
      </c>
    </row>
    <row r="68" spans="3:6" x14ac:dyDescent="0.2">
      <c r="C68" t="str">
        <f t="shared" si="0"/>
        <v/>
      </c>
      <c r="F68" t="str">
        <f t="shared" si="1"/>
        <v/>
      </c>
    </row>
    <row r="69" spans="3:6" x14ac:dyDescent="0.2">
      <c r="C69" t="str">
        <f t="shared" ref="C69:C132" si="2">IF(OR(B69="",B69="(blank)"),"",1)</f>
        <v/>
      </c>
      <c r="F69" t="str">
        <f t="shared" ref="F69:F132" si="3">IF(OR(E69="",E69="(blank)"),"",1)</f>
        <v/>
      </c>
    </row>
    <row r="70" spans="3:6" x14ac:dyDescent="0.2">
      <c r="C70" t="str">
        <f t="shared" si="2"/>
        <v/>
      </c>
      <c r="F70" t="str">
        <f t="shared" si="3"/>
        <v/>
      </c>
    </row>
    <row r="71" spans="3:6" x14ac:dyDescent="0.2">
      <c r="C71" t="str">
        <f t="shared" si="2"/>
        <v/>
      </c>
      <c r="F71" t="str">
        <f t="shared" si="3"/>
        <v/>
      </c>
    </row>
    <row r="72" spans="3:6" x14ac:dyDescent="0.2">
      <c r="C72" t="str">
        <f t="shared" si="2"/>
        <v/>
      </c>
      <c r="F72" t="str">
        <f t="shared" si="3"/>
        <v/>
      </c>
    </row>
    <row r="73" spans="3:6" x14ac:dyDescent="0.2">
      <c r="C73" t="str">
        <f t="shared" si="2"/>
        <v/>
      </c>
      <c r="F73" t="str">
        <f t="shared" si="3"/>
        <v/>
      </c>
    </row>
    <row r="74" spans="3:6" x14ac:dyDescent="0.2">
      <c r="C74" t="str">
        <f t="shared" si="2"/>
        <v/>
      </c>
      <c r="F74" t="str">
        <f t="shared" si="3"/>
        <v/>
      </c>
    </row>
    <row r="75" spans="3:6" x14ac:dyDescent="0.2">
      <c r="C75" t="str">
        <f t="shared" si="2"/>
        <v/>
      </c>
      <c r="F75" t="str">
        <f t="shared" si="3"/>
        <v/>
      </c>
    </row>
    <row r="76" spans="3:6" x14ac:dyDescent="0.2">
      <c r="C76" t="str">
        <f t="shared" si="2"/>
        <v/>
      </c>
      <c r="F76" t="str">
        <f t="shared" si="3"/>
        <v/>
      </c>
    </row>
    <row r="77" spans="3:6" x14ac:dyDescent="0.2">
      <c r="C77" t="str">
        <f t="shared" si="2"/>
        <v/>
      </c>
      <c r="F77" t="str">
        <f t="shared" si="3"/>
        <v/>
      </c>
    </row>
    <row r="78" spans="3:6" x14ac:dyDescent="0.2">
      <c r="C78" t="str">
        <f t="shared" si="2"/>
        <v/>
      </c>
      <c r="F78" t="str">
        <f t="shared" si="3"/>
        <v/>
      </c>
    </row>
    <row r="79" spans="3:6" x14ac:dyDescent="0.2">
      <c r="C79" t="str">
        <f t="shared" si="2"/>
        <v/>
      </c>
      <c r="F79" t="str">
        <f t="shared" si="3"/>
        <v/>
      </c>
    </row>
    <row r="80" spans="3:6" x14ac:dyDescent="0.2">
      <c r="C80" t="str">
        <f t="shared" si="2"/>
        <v/>
      </c>
      <c r="F80" t="str">
        <f t="shared" si="3"/>
        <v/>
      </c>
    </row>
    <row r="81" spans="3:6" x14ac:dyDescent="0.2">
      <c r="C81" t="str">
        <f t="shared" si="2"/>
        <v/>
      </c>
      <c r="F81" t="str">
        <f t="shared" si="3"/>
        <v/>
      </c>
    </row>
    <row r="82" spans="3:6" x14ac:dyDescent="0.2">
      <c r="C82" t="str">
        <f t="shared" si="2"/>
        <v/>
      </c>
      <c r="F82" t="str">
        <f t="shared" si="3"/>
        <v/>
      </c>
    </row>
    <row r="83" spans="3:6" x14ac:dyDescent="0.2">
      <c r="C83" t="str">
        <f t="shared" si="2"/>
        <v/>
      </c>
      <c r="F83" t="str">
        <f t="shared" si="3"/>
        <v/>
      </c>
    </row>
    <row r="84" spans="3:6" x14ac:dyDescent="0.2">
      <c r="C84" t="str">
        <f t="shared" si="2"/>
        <v/>
      </c>
      <c r="F84" t="str">
        <f t="shared" si="3"/>
        <v/>
      </c>
    </row>
    <row r="85" spans="3:6" x14ac:dyDescent="0.2">
      <c r="C85" t="str">
        <f t="shared" si="2"/>
        <v/>
      </c>
      <c r="F85" t="str">
        <f t="shared" si="3"/>
        <v/>
      </c>
    </row>
    <row r="86" spans="3:6" x14ac:dyDescent="0.2">
      <c r="C86" t="str">
        <f t="shared" si="2"/>
        <v/>
      </c>
      <c r="F86" t="str">
        <f t="shared" si="3"/>
        <v/>
      </c>
    </row>
    <row r="87" spans="3:6" x14ac:dyDescent="0.2">
      <c r="C87" t="str">
        <f t="shared" si="2"/>
        <v/>
      </c>
      <c r="F87" t="str">
        <f t="shared" si="3"/>
        <v/>
      </c>
    </row>
    <row r="88" spans="3:6" x14ac:dyDescent="0.2">
      <c r="C88" t="str">
        <f t="shared" si="2"/>
        <v/>
      </c>
      <c r="F88" t="str">
        <f t="shared" si="3"/>
        <v/>
      </c>
    </row>
    <row r="89" spans="3:6" x14ac:dyDescent="0.2">
      <c r="C89" t="str">
        <f t="shared" si="2"/>
        <v/>
      </c>
      <c r="F89" t="str">
        <f t="shared" si="3"/>
        <v/>
      </c>
    </row>
    <row r="90" spans="3:6" x14ac:dyDescent="0.2">
      <c r="C90" t="str">
        <f t="shared" si="2"/>
        <v/>
      </c>
      <c r="F90" t="str">
        <f t="shared" si="3"/>
        <v/>
      </c>
    </row>
    <row r="91" spans="3:6" x14ac:dyDescent="0.2">
      <c r="C91" t="str">
        <f t="shared" si="2"/>
        <v/>
      </c>
      <c r="F91" t="str">
        <f t="shared" si="3"/>
        <v/>
      </c>
    </row>
    <row r="92" spans="3:6" x14ac:dyDescent="0.2">
      <c r="C92" t="str">
        <f t="shared" si="2"/>
        <v/>
      </c>
      <c r="F92" t="str">
        <f t="shared" si="3"/>
        <v/>
      </c>
    </row>
    <row r="93" spans="3:6" x14ac:dyDescent="0.2">
      <c r="C93" t="str">
        <f t="shared" si="2"/>
        <v/>
      </c>
      <c r="F93" t="str">
        <f t="shared" si="3"/>
        <v/>
      </c>
    </row>
    <row r="94" spans="3:6" x14ac:dyDescent="0.2">
      <c r="C94" t="str">
        <f t="shared" si="2"/>
        <v/>
      </c>
      <c r="F94" t="str">
        <f t="shared" si="3"/>
        <v/>
      </c>
    </row>
    <row r="95" spans="3:6" x14ac:dyDescent="0.2">
      <c r="C95" t="str">
        <f t="shared" si="2"/>
        <v/>
      </c>
      <c r="F95" t="str">
        <f t="shared" si="3"/>
        <v/>
      </c>
    </row>
    <row r="96" spans="3:6" x14ac:dyDescent="0.2">
      <c r="C96" t="str">
        <f t="shared" si="2"/>
        <v/>
      </c>
      <c r="F96" t="str">
        <f t="shared" si="3"/>
        <v/>
      </c>
    </row>
    <row r="97" spans="3:6" x14ac:dyDescent="0.2">
      <c r="C97" t="str">
        <f t="shared" si="2"/>
        <v/>
      </c>
      <c r="F97" t="str">
        <f t="shared" si="3"/>
        <v/>
      </c>
    </row>
    <row r="98" spans="3:6" x14ac:dyDescent="0.2">
      <c r="C98" t="str">
        <f t="shared" si="2"/>
        <v/>
      </c>
      <c r="F98" t="str">
        <f t="shared" si="3"/>
        <v/>
      </c>
    </row>
    <row r="99" spans="3:6" x14ac:dyDescent="0.2">
      <c r="C99" t="str">
        <f t="shared" si="2"/>
        <v/>
      </c>
      <c r="F99" t="str">
        <f t="shared" si="3"/>
        <v/>
      </c>
    </row>
    <row r="100" spans="3:6" x14ac:dyDescent="0.2">
      <c r="C100" t="str">
        <f t="shared" si="2"/>
        <v/>
      </c>
      <c r="F100" t="str">
        <f t="shared" si="3"/>
        <v/>
      </c>
    </row>
    <row r="101" spans="3:6" x14ac:dyDescent="0.2">
      <c r="C101" t="str">
        <f t="shared" si="2"/>
        <v/>
      </c>
      <c r="F101" t="str">
        <f t="shared" si="3"/>
        <v/>
      </c>
    </row>
    <row r="102" spans="3:6" x14ac:dyDescent="0.2">
      <c r="C102" t="str">
        <f t="shared" si="2"/>
        <v/>
      </c>
      <c r="F102" t="str">
        <f t="shared" si="3"/>
        <v/>
      </c>
    </row>
    <row r="103" spans="3:6" x14ac:dyDescent="0.2">
      <c r="C103" t="str">
        <f t="shared" si="2"/>
        <v/>
      </c>
      <c r="F103" t="str">
        <f t="shared" si="3"/>
        <v/>
      </c>
    </row>
    <row r="104" spans="3:6" x14ac:dyDescent="0.2">
      <c r="C104" t="str">
        <f t="shared" si="2"/>
        <v/>
      </c>
      <c r="F104" t="str">
        <f t="shared" si="3"/>
        <v/>
      </c>
    </row>
    <row r="105" spans="3:6" x14ac:dyDescent="0.2">
      <c r="C105" t="str">
        <f t="shared" si="2"/>
        <v/>
      </c>
      <c r="F105" t="str">
        <f t="shared" si="3"/>
        <v/>
      </c>
    </row>
    <row r="106" spans="3:6" x14ac:dyDescent="0.2">
      <c r="C106" t="str">
        <f t="shared" si="2"/>
        <v/>
      </c>
      <c r="F106" t="str">
        <f t="shared" si="3"/>
        <v/>
      </c>
    </row>
    <row r="107" spans="3:6" x14ac:dyDescent="0.2">
      <c r="C107" t="str">
        <f t="shared" si="2"/>
        <v/>
      </c>
      <c r="F107" t="str">
        <f t="shared" si="3"/>
        <v/>
      </c>
    </row>
    <row r="108" spans="3:6" x14ac:dyDescent="0.2">
      <c r="C108" t="str">
        <f t="shared" si="2"/>
        <v/>
      </c>
      <c r="F108" t="str">
        <f t="shared" si="3"/>
        <v/>
      </c>
    </row>
    <row r="109" spans="3:6" x14ac:dyDescent="0.2">
      <c r="C109" t="str">
        <f t="shared" si="2"/>
        <v/>
      </c>
      <c r="F109" t="str">
        <f t="shared" si="3"/>
        <v/>
      </c>
    </row>
    <row r="110" spans="3:6" x14ac:dyDescent="0.2">
      <c r="C110" t="str">
        <f t="shared" si="2"/>
        <v/>
      </c>
      <c r="F110" t="str">
        <f t="shared" si="3"/>
        <v/>
      </c>
    </row>
    <row r="111" spans="3:6" x14ac:dyDescent="0.2">
      <c r="C111" t="str">
        <f t="shared" si="2"/>
        <v/>
      </c>
      <c r="F111" t="str">
        <f t="shared" si="3"/>
        <v/>
      </c>
    </row>
    <row r="112" spans="3:6" x14ac:dyDescent="0.2">
      <c r="C112" t="str">
        <f t="shared" si="2"/>
        <v/>
      </c>
      <c r="F112" t="str">
        <f t="shared" si="3"/>
        <v/>
      </c>
    </row>
    <row r="113" spans="3:6" x14ac:dyDescent="0.2">
      <c r="C113" t="str">
        <f t="shared" si="2"/>
        <v/>
      </c>
      <c r="F113" t="str">
        <f t="shared" si="3"/>
        <v/>
      </c>
    </row>
    <row r="114" spans="3:6" x14ac:dyDescent="0.2">
      <c r="C114" t="str">
        <f t="shared" si="2"/>
        <v/>
      </c>
      <c r="F114" t="str">
        <f t="shared" si="3"/>
        <v/>
      </c>
    </row>
    <row r="115" spans="3:6" x14ac:dyDescent="0.2">
      <c r="C115" t="str">
        <f t="shared" si="2"/>
        <v/>
      </c>
      <c r="F115" t="str">
        <f t="shared" si="3"/>
        <v/>
      </c>
    </row>
    <row r="116" spans="3:6" x14ac:dyDescent="0.2">
      <c r="C116" t="str">
        <f t="shared" si="2"/>
        <v/>
      </c>
      <c r="F116" t="str">
        <f t="shared" si="3"/>
        <v/>
      </c>
    </row>
    <row r="117" spans="3:6" x14ac:dyDescent="0.2">
      <c r="C117" t="str">
        <f t="shared" si="2"/>
        <v/>
      </c>
      <c r="F117" t="str">
        <f t="shared" si="3"/>
        <v/>
      </c>
    </row>
    <row r="118" spans="3:6" x14ac:dyDescent="0.2">
      <c r="C118" t="str">
        <f t="shared" si="2"/>
        <v/>
      </c>
      <c r="F118" t="str">
        <f t="shared" si="3"/>
        <v/>
      </c>
    </row>
    <row r="119" spans="3:6" x14ac:dyDescent="0.2">
      <c r="C119" t="str">
        <f t="shared" si="2"/>
        <v/>
      </c>
      <c r="F119" t="str">
        <f t="shared" si="3"/>
        <v/>
      </c>
    </row>
    <row r="120" spans="3:6" x14ac:dyDescent="0.2">
      <c r="C120" t="str">
        <f t="shared" si="2"/>
        <v/>
      </c>
      <c r="F120" t="str">
        <f t="shared" si="3"/>
        <v/>
      </c>
    </row>
    <row r="121" spans="3:6" x14ac:dyDescent="0.2">
      <c r="C121" t="str">
        <f t="shared" si="2"/>
        <v/>
      </c>
      <c r="F121" t="str">
        <f t="shared" si="3"/>
        <v/>
      </c>
    </row>
    <row r="122" spans="3:6" x14ac:dyDescent="0.2">
      <c r="C122" t="str">
        <f t="shared" si="2"/>
        <v/>
      </c>
      <c r="F122" t="str">
        <f t="shared" si="3"/>
        <v/>
      </c>
    </row>
    <row r="123" spans="3:6" x14ac:dyDescent="0.2">
      <c r="C123" t="str">
        <f t="shared" si="2"/>
        <v/>
      </c>
      <c r="F123" t="str">
        <f t="shared" si="3"/>
        <v/>
      </c>
    </row>
    <row r="124" spans="3:6" x14ac:dyDescent="0.2">
      <c r="C124" t="str">
        <f t="shared" si="2"/>
        <v/>
      </c>
      <c r="F124" t="str">
        <f t="shared" si="3"/>
        <v/>
      </c>
    </row>
    <row r="125" spans="3:6" x14ac:dyDescent="0.2">
      <c r="C125" t="str">
        <f t="shared" si="2"/>
        <v/>
      </c>
      <c r="F125" t="str">
        <f t="shared" si="3"/>
        <v/>
      </c>
    </row>
    <row r="126" spans="3:6" x14ac:dyDescent="0.2">
      <c r="C126" t="str">
        <f t="shared" si="2"/>
        <v/>
      </c>
      <c r="F126" t="str">
        <f t="shared" si="3"/>
        <v/>
      </c>
    </row>
    <row r="127" spans="3:6" x14ac:dyDescent="0.2">
      <c r="C127" t="str">
        <f t="shared" si="2"/>
        <v/>
      </c>
      <c r="F127" t="str">
        <f t="shared" si="3"/>
        <v/>
      </c>
    </row>
    <row r="128" spans="3:6" x14ac:dyDescent="0.2">
      <c r="C128" t="str">
        <f t="shared" si="2"/>
        <v/>
      </c>
      <c r="F128" t="str">
        <f t="shared" si="3"/>
        <v/>
      </c>
    </row>
    <row r="129" spans="3:6" x14ac:dyDescent="0.2">
      <c r="C129" t="str">
        <f t="shared" si="2"/>
        <v/>
      </c>
      <c r="F129" t="str">
        <f t="shared" si="3"/>
        <v/>
      </c>
    </row>
    <row r="130" spans="3:6" x14ac:dyDescent="0.2">
      <c r="C130" t="str">
        <f t="shared" si="2"/>
        <v/>
      </c>
      <c r="F130" t="str">
        <f t="shared" si="3"/>
        <v/>
      </c>
    </row>
    <row r="131" spans="3:6" x14ac:dyDescent="0.2">
      <c r="C131" t="str">
        <f t="shared" si="2"/>
        <v/>
      </c>
      <c r="F131" t="str">
        <f t="shared" si="3"/>
        <v/>
      </c>
    </row>
    <row r="132" spans="3:6" x14ac:dyDescent="0.2">
      <c r="C132" t="str">
        <f t="shared" si="2"/>
        <v/>
      </c>
      <c r="F132" t="str">
        <f t="shared" si="3"/>
        <v/>
      </c>
    </row>
    <row r="133" spans="3:6" x14ac:dyDescent="0.2">
      <c r="C133" t="str">
        <f t="shared" ref="C133:C196" si="4">IF(OR(B133="",B133="(blank)"),"",1)</f>
        <v/>
      </c>
      <c r="F133" t="str">
        <f t="shared" ref="F133:F196" si="5">IF(OR(E133="",E133="(blank)"),"",1)</f>
        <v/>
      </c>
    </row>
    <row r="134" spans="3:6" x14ac:dyDescent="0.2">
      <c r="C134" t="str">
        <f t="shared" si="4"/>
        <v/>
      </c>
      <c r="F134" t="str">
        <f t="shared" si="5"/>
        <v/>
      </c>
    </row>
    <row r="135" spans="3:6" x14ac:dyDescent="0.2">
      <c r="C135" t="str">
        <f t="shared" si="4"/>
        <v/>
      </c>
      <c r="F135" t="str">
        <f t="shared" si="5"/>
        <v/>
      </c>
    </row>
    <row r="136" spans="3:6" x14ac:dyDescent="0.2">
      <c r="C136" t="str">
        <f t="shared" si="4"/>
        <v/>
      </c>
      <c r="F136" t="str">
        <f t="shared" si="5"/>
        <v/>
      </c>
    </row>
    <row r="137" spans="3:6" x14ac:dyDescent="0.2">
      <c r="C137" t="str">
        <f t="shared" si="4"/>
        <v/>
      </c>
      <c r="F137" t="str">
        <f t="shared" si="5"/>
        <v/>
      </c>
    </row>
    <row r="138" spans="3:6" x14ac:dyDescent="0.2">
      <c r="C138" t="str">
        <f t="shared" si="4"/>
        <v/>
      </c>
      <c r="F138" t="str">
        <f t="shared" si="5"/>
        <v/>
      </c>
    </row>
    <row r="139" spans="3:6" x14ac:dyDescent="0.2">
      <c r="C139" t="str">
        <f t="shared" si="4"/>
        <v/>
      </c>
      <c r="F139" t="str">
        <f t="shared" si="5"/>
        <v/>
      </c>
    </row>
    <row r="140" spans="3:6" x14ac:dyDescent="0.2">
      <c r="C140" t="str">
        <f t="shared" si="4"/>
        <v/>
      </c>
      <c r="F140" t="str">
        <f t="shared" si="5"/>
        <v/>
      </c>
    </row>
    <row r="141" spans="3:6" x14ac:dyDescent="0.2">
      <c r="C141" t="str">
        <f t="shared" si="4"/>
        <v/>
      </c>
      <c r="F141" t="str">
        <f t="shared" si="5"/>
        <v/>
      </c>
    </row>
    <row r="142" spans="3:6" x14ac:dyDescent="0.2">
      <c r="C142" t="str">
        <f t="shared" si="4"/>
        <v/>
      </c>
      <c r="F142" t="str">
        <f t="shared" si="5"/>
        <v/>
      </c>
    </row>
    <row r="143" spans="3:6" x14ac:dyDescent="0.2">
      <c r="C143" t="str">
        <f t="shared" si="4"/>
        <v/>
      </c>
      <c r="F143" t="str">
        <f t="shared" si="5"/>
        <v/>
      </c>
    </row>
    <row r="144" spans="3:6" x14ac:dyDescent="0.2">
      <c r="C144" t="str">
        <f t="shared" si="4"/>
        <v/>
      </c>
      <c r="F144" t="str">
        <f t="shared" si="5"/>
        <v/>
      </c>
    </row>
    <row r="145" spans="3:6" x14ac:dyDescent="0.2">
      <c r="C145" t="str">
        <f t="shared" si="4"/>
        <v/>
      </c>
      <c r="F145" t="str">
        <f t="shared" si="5"/>
        <v/>
      </c>
    </row>
    <row r="146" spans="3:6" x14ac:dyDescent="0.2">
      <c r="C146" t="str">
        <f t="shared" si="4"/>
        <v/>
      </c>
      <c r="F146" t="str">
        <f t="shared" si="5"/>
        <v/>
      </c>
    </row>
    <row r="147" spans="3:6" x14ac:dyDescent="0.2">
      <c r="C147" t="str">
        <f t="shared" si="4"/>
        <v/>
      </c>
      <c r="F147" t="str">
        <f t="shared" si="5"/>
        <v/>
      </c>
    </row>
    <row r="148" spans="3:6" x14ac:dyDescent="0.2">
      <c r="C148" t="str">
        <f t="shared" si="4"/>
        <v/>
      </c>
      <c r="F148" t="str">
        <f t="shared" si="5"/>
        <v/>
      </c>
    </row>
    <row r="149" spans="3:6" x14ac:dyDescent="0.2">
      <c r="C149" t="str">
        <f t="shared" si="4"/>
        <v/>
      </c>
      <c r="F149" t="str">
        <f t="shared" si="5"/>
        <v/>
      </c>
    </row>
    <row r="150" spans="3:6" x14ac:dyDescent="0.2">
      <c r="C150" t="str">
        <f t="shared" si="4"/>
        <v/>
      </c>
      <c r="F150" t="str">
        <f t="shared" si="5"/>
        <v/>
      </c>
    </row>
    <row r="151" spans="3:6" x14ac:dyDescent="0.2">
      <c r="C151" t="str">
        <f t="shared" si="4"/>
        <v/>
      </c>
      <c r="F151" t="str">
        <f t="shared" si="5"/>
        <v/>
      </c>
    </row>
    <row r="152" spans="3:6" x14ac:dyDescent="0.2">
      <c r="C152" t="str">
        <f t="shared" si="4"/>
        <v/>
      </c>
      <c r="F152" t="str">
        <f t="shared" si="5"/>
        <v/>
      </c>
    </row>
    <row r="153" spans="3:6" x14ac:dyDescent="0.2">
      <c r="C153" t="str">
        <f t="shared" si="4"/>
        <v/>
      </c>
      <c r="F153" t="str">
        <f t="shared" si="5"/>
        <v/>
      </c>
    </row>
    <row r="154" spans="3:6" x14ac:dyDescent="0.2">
      <c r="C154" t="str">
        <f t="shared" si="4"/>
        <v/>
      </c>
      <c r="F154" t="str">
        <f t="shared" si="5"/>
        <v/>
      </c>
    </row>
    <row r="155" spans="3:6" x14ac:dyDescent="0.2">
      <c r="C155" t="str">
        <f t="shared" si="4"/>
        <v/>
      </c>
      <c r="F155" t="str">
        <f t="shared" si="5"/>
        <v/>
      </c>
    </row>
    <row r="156" spans="3:6" x14ac:dyDescent="0.2">
      <c r="C156" t="str">
        <f t="shared" si="4"/>
        <v/>
      </c>
      <c r="F156" t="str">
        <f t="shared" si="5"/>
        <v/>
      </c>
    </row>
    <row r="157" spans="3:6" x14ac:dyDescent="0.2">
      <c r="C157" t="str">
        <f t="shared" si="4"/>
        <v/>
      </c>
      <c r="F157" t="str">
        <f t="shared" si="5"/>
        <v/>
      </c>
    </row>
    <row r="158" spans="3:6" x14ac:dyDescent="0.2">
      <c r="C158" t="str">
        <f t="shared" si="4"/>
        <v/>
      </c>
      <c r="F158" t="str">
        <f t="shared" si="5"/>
        <v/>
      </c>
    </row>
    <row r="159" spans="3:6" x14ac:dyDescent="0.2">
      <c r="C159" t="str">
        <f t="shared" si="4"/>
        <v/>
      </c>
      <c r="F159" t="str">
        <f t="shared" si="5"/>
        <v/>
      </c>
    </row>
    <row r="160" spans="3:6" x14ac:dyDescent="0.2">
      <c r="C160" t="str">
        <f t="shared" si="4"/>
        <v/>
      </c>
      <c r="F160" t="str">
        <f t="shared" si="5"/>
        <v/>
      </c>
    </row>
    <row r="161" spans="3:6" x14ac:dyDescent="0.2">
      <c r="C161" t="str">
        <f t="shared" si="4"/>
        <v/>
      </c>
      <c r="F161" t="str">
        <f t="shared" si="5"/>
        <v/>
      </c>
    </row>
    <row r="162" spans="3:6" x14ac:dyDescent="0.2">
      <c r="C162" t="str">
        <f t="shared" si="4"/>
        <v/>
      </c>
      <c r="F162" t="str">
        <f t="shared" si="5"/>
        <v/>
      </c>
    </row>
    <row r="163" spans="3:6" x14ac:dyDescent="0.2">
      <c r="C163" t="str">
        <f t="shared" si="4"/>
        <v/>
      </c>
      <c r="F163" t="str">
        <f t="shared" si="5"/>
        <v/>
      </c>
    </row>
    <row r="164" spans="3:6" x14ac:dyDescent="0.2">
      <c r="C164" t="str">
        <f t="shared" si="4"/>
        <v/>
      </c>
      <c r="F164" t="str">
        <f t="shared" si="5"/>
        <v/>
      </c>
    </row>
    <row r="165" spans="3:6" x14ac:dyDescent="0.2">
      <c r="C165" t="str">
        <f t="shared" si="4"/>
        <v/>
      </c>
      <c r="F165" t="str">
        <f t="shared" si="5"/>
        <v/>
      </c>
    </row>
    <row r="166" spans="3:6" x14ac:dyDescent="0.2">
      <c r="C166" t="str">
        <f t="shared" si="4"/>
        <v/>
      </c>
      <c r="F166" t="str">
        <f t="shared" si="5"/>
        <v/>
      </c>
    </row>
    <row r="167" spans="3:6" x14ac:dyDescent="0.2">
      <c r="C167" t="str">
        <f t="shared" si="4"/>
        <v/>
      </c>
      <c r="F167" t="str">
        <f t="shared" si="5"/>
        <v/>
      </c>
    </row>
    <row r="168" spans="3:6" x14ac:dyDescent="0.2">
      <c r="C168" t="str">
        <f t="shared" si="4"/>
        <v/>
      </c>
      <c r="F168" t="str">
        <f t="shared" si="5"/>
        <v/>
      </c>
    </row>
    <row r="169" spans="3:6" x14ac:dyDescent="0.2">
      <c r="C169" t="str">
        <f t="shared" si="4"/>
        <v/>
      </c>
      <c r="F169" t="str">
        <f t="shared" si="5"/>
        <v/>
      </c>
    </row>
    <row r="170" spans="3:6" x14ac:dyDescent="0.2">
      <c r="C170" t="str">
        <f t="shared" si="4"/>
        <v/>
      </c>
      <c r="F170" t="str">
        <f t="shared" si="5"/>
        <v/>
      </c>
    </row>
    <row r="171" spans="3:6" x14ac:dyDescent="0.2">
      <c r="C171" t="str">
        <f t="shared" si="4"/>
        <v/>
      </c>
      <c r="F171" t="str">
        <f t="shared" si="5"/>
        <v/>
      </c>
    </row>
    <row r="172" spans="3:6" x14ac:dyDescent="0.2">
      <c r="C172" t="str">
        <f t="shared" si="4"/>
        <v/>
      </c>
      <c r="F172" t="str">
        <f t="shared" si="5"/>
        <v/>
      </c>
    </row>
    <row r="173" spans="3:6" x14ac:dyDescent="0.2">
      <c r="C173" t="str">
        <f t="shared" si="4"/>
        <v/>
      </c>
      <c r="F173" t="str">
        <f t="shared" si="5"/>
        <v/>
      </c>
    </row>
    <row r="174" spans="3:6" x14ac:dyDescent="0.2">
      <c r="C174" t="str">
        <f t="shared" si="4"/>
        <v/>
      </c>
      <c r="F174" t="str">
        <f t="shared" si="5"/>
        <v/>
      </c>
    </row>
    <row r="175" spans="3:6" x14ac:dyDescent="0.2">
      <c r="C175" t="str">
        <f t="shared" si="4"/>
        <v/>
      </c>
      <c r="F175" t="str">
        <f t="shared" si="5"/>
        <v/>
      </c>
    </row>
    <row r="176" spans="3:6" x14ac:dyDescent="0.2">
      <c r="C176" t="str">
        <f t="shared" si="4"/>
        <v/>
      </c>
      <c r="F176" t="str">
        <f t="shared" si="5"/>
        <v/>
      </c>
    </row>
    <row r="177" spans="3:6" x14ac:dyDescent="0.2">
      <c r="C177" t="str">
        <f t="shared" si="4"/>
        <v/>
      </c>
      <c r="F177" t="str">
        <f t="shared" si="5"/>
        <v/>
      </c>
    </row>
    <row r="178" spans="3:6" x14ac:dyDescent="0.2">
      <c r="C178" t="str">
        <f t="shared" si="4"/>
        <v/>
      </c>
      <c r="F178" t="str">
        <f t="shared" si="5"/>
        <v/>
      </c>
    </row>
    <row r="179" spans="3:6" x14ac:dyDescent="0.2">
      <c r="C179" t="str">
        <f t="shared" si="4"/>
        <v/>
      </c>
      <c r="F179" t="str">
        <f t="shared" si="5"/>
        <v/>
      </c>
    </row>
    <row r="180" spans="3:6" x14ac:dyDescent="0.2">
      <c r="C180" t="str">
        <f t="shared" si="4"/>
        <v/>
      </c>
      <c r="F180" t="str">
        <f t="shared" si="5"/>
        <v/>
      </c>
    </row>
    <row r="181" spans="3:6" x14ac:dyDescent="0.2">
      <c r="C181" t="str">
        <f t="shared" si="4"/>
        <v/>
      </c>
      <c r="F181" t="str">
        <f t="shared" si="5"/>
        <v/>
      </c>
    </row>
    <row r="182" spans="3:6" x14ac:dyDescent="0.2">
      <c r="C182" t="str">
        <f t="shared" si="4"/>
        <v/>
      </c>
      <c r="F182" t="str">
        <f t="shared" si="5"/>
        <v/>
      </c>
    </row>
    <row r="183" spans="3:6" x14ac:dyDescent="0.2">
      <c r="C183" t="str">
        <f t="shared" si="4"/>
        <v/>
      </c>
      <c r="F183" t="str">
        <f t="shared" si="5"/>
        <v/>
      </c>
    </row>
    <row r="184" spans="3:6" x14ac:dyDescent="0.2">
      <c r="C184" t="str">
        <f t="shared" si="4"/>
        <v/>
      </c>
      <c r="F184" t="str">
        <f t="shared" si="5"/>
        <v/>
      </c>
    </row>
    <row r="185" spans="3:6" x14ac:dyDescent="0.2">
      <c r="C185" t="str">
        <f t="shared" si="4"/>
        <v/>
      </c>
      <c r="F185" t="str">
        <f t="shared" si="5"/>
        <v/>
      </c>
    </row>
    <row r="186" spans="3:6" x14ac:dyDescent="0.2">
      <c r="C186" t="str">
        <f t="shared" si="4"/>
        <v/>
      </c>
      <c r="F186" t="str">
        <f t="shared" si="5"/>
        <v/>
      </c>
    </row>
    <row r="187" spans="3:6" x14ac:dyDescent="0.2">
      <c r="C187" t="str">
        <f t="shared" si="4"/>
        <v/>
      </c>
      <c r="F187" t="str">
        <f t="shared" si="5"/>
        <v/>
      </c>
    </row>
    <row r="188" spans="3:6" x14ac:dyDescent="0.2">
      <c r="C188" t="str">
        <f t="shared" si="4"/>
        <v/>
      </c>
      <c r="F188" t="str">
        <f t="shared" si="5"/>
        <v/>
      </c>
    </row>
    <row r="189" spans="3:6" x14ac:dyDescent="0.2">
      <c r="C189" t="str">
        <f t="shared" si="4"/>
        <v/>
      </c>
      <c r="F189" t="str">
        <f t="shared" si="5"/>
        <v/>
      </c>
    </row>
    <row r="190" spans="3:6" x14ac:dyDescent="0.2">
      <c r="C190" t="str">
        <f t="shared" si="4"/>
        <v/>
      </c>
      <c r="F190" t="str">
        <f t="shared" si="5"/>
        <v/>
      </c>
    </row>
    <row r="191" spans="3:6" x14ac:dyDescent="0.2">
      <c r="C191" t="str">
        <f t="shared" si="4"/>
        <v/>
      </c>
      <c r="F191" t="str">
        <f t="shared" si="5"/>
        <v/>
      </c>
    </row>
    <row r="192" spans="3:6" x14ac:dyDescent="0.2">
      <c r="C192" t="str">
        <f t="shared" si="4"/>
        <v/>
      </c>
      <c r="F192" t="str">
        <f t="shared" si="5"/>
        <v/>
      </c>
    </row>
    <row r="193" spans="3:6" x14ac:dyDescent="0.2">
      <c r="C193" t="str">
        <f t="shared" si="4"/>
        <v/>
      </c>
      <c r="F193" t="str">
        <f t="shared" si="5"/>
        <v/>
      </c>
    </row>
    <row r="194" spans="3:6" x14ac:dyDescent="0.2">
      <c r="C194" t="str">
        <f t="shared" si="4"/>
        <v/>
      </c>
      <c r="F194" t="str">
        <f t="shared" si="5"/>
        <v/>
      </c>
    </row>
    <row r="195" spans="3:6" x14ac:dyDescent="0.2">
      <c r="C195" t="str">
        <f t="shared" si="4"/>
        <v/>
      </c>
      <c r="F195" t="str">
        <f t="shared" si="5"/>
        <v/>
      </c>
    </row>
    <row r="196" spans="3:6" x14ac:dyDescent="0.2">
      <c r="C196" t="str">
        <f t="shared" si="4"/>
        <v/>
      </c>
      <c r="F196" t="str">
        <f t="shared" si="5"/>
        <v/>
      </c>
    </row>
    <row r="197" spans="3:6" x14ac:dyDescent="0.2">
      <c r="C197" t="str">
        <f t="shared" ref="C197:C260" si="6">IF(OR(B197="",B197="(blank)"),"",1)</f>
        <v/>
      </c>
      <c r="F197" t="str">
        <f t="shared" ref="F197:F260" si="7">IF(OR(E197="",E197="(blank)"),"",1)</f>
        <v/>
      </c>
    </row>
    <row r="198" spans="3:6" x14ac:dyDescent="0.2">
      <c r="C198" t="str">
        <f t="shared" si="6"/>
        <v/>
      </c>
      <c r="F198" t="str">
        <f t="shared" si="7"/>
        <v/>
      </c>
    </row>
    <row r="199" spans="3:6" x14ac:dyDescent="0.2">
      <c r="C199" t="str">
        <f t="shared" si="6"/>
        <v/>
      </c>
      <c r="F199" t="str">
        <f t="shared" si="7"/>
        <v/>
      </c>
    </row>
    <row r="200" spans="3:6" x14ac:dyDescent="0.2">
      <c r="C200" t="str">
        <f t="shared" si="6"/>
        <v/>
      </c>
      <c r="F200" t="str">
        <f t="shared" si="7"/>
        <v/>
      </c>
    </row>
    <row r="201" spans="3:6" x14ac:dyDescent="0.2">
      <c r="C201" t="str">
        <f t="shared" si="6"/>
        <v/>
      </c>
      <c r="F201" t="str">
        <f t="shared" si="7"/>
        <v/>
      </c>
    </row>
    <row r="202" spans="3:6" x14ac:dyDescent="0.2">
      <c r="C202" t="str">
        <f t="shared" si="6"/>
        <v/>
      </c>
      <c r="F202" t="str">
        <f t="shared" si="7"/>
        <v/>
      </c>
    </row>
    <row r="203" spans="3:6" x14ac:dyDescent="0.2">
      <c r="C203" t="str">
        <f t="shared" si="6"/>
        <v/>
      </c>
      <c r="F203" t="str">
        <f t="shared" si="7"/>
        <v/>
      </c>
    </row>
    <row r="204" spans="3:6" x14ac:dyDescent="0.2">
      <c r="C204" t="str">
        <f t="shared" si="6"/>
        <v/>
      </c>
      <c r="F204" t="str">
        <f t="shared" si="7"/>
        <v/>
      </c>
    </row>
    <row r="205" spans="3:6" x14ac:dyDescent="0.2">
      <c r="C205" t="str">
        <f t="shared" si="6"/>
        <v/>
      </c>
      <c r="F205" t="str">
        <f t="shared" si="7"/>
        <v/>
      </c>
    </row>
    <row r="206" spans="3:6" x14ac:dyDescent="0.2">
      <c r="C206" t="str">
        <f t="shared" si="6"/>
        <v/>
      </c>
      <c r="F206" t="str">
        <f t="shared" si="7"/>
        <v/>
      </c>
    </row>
    <row r="207" spans="3:6" x14ac:dyDescent="0.2">
      <c r="C207" t="str">
        <f t="shared" si="6"/>
        <v/>
      </c>
      <c r="F207" t="str">
        <f t="shared" si="7"/>
        <v/>
      </c>
    </row>
    <row r="208" spans="3:6" x14ac:dyDescent="0.2">
      <c r="C208" t="str">
        <f t="shared" si="6"/>
        <v/>
      </c>
      <c r="F208" t="str">
        <f t="shared" si="7"/>
        <v/>
      </c>
    </row>
    <row r="209" spans="3:6" x14ac:dyDescent="0.2">
      <c r="C209" t="str">
        <f t="shared" si="6"/>
        <v/>
      </c>
      <c r="F209" t="str">
        <f t="shared" si="7"/>
        <v/>
      </c>
    </row>
    <row r="210" spans="3:6" x14ac:dyDescent="0.2">
      <c r="C210" t="str">
        <f t="shared" si="6"/>
        <v/>
      </c>
      <c r="F210" t="str">
        <f t="shared" si="7"/>
        <v/>
      </c>
    </row>
    <row r="211" spans="3:6" x14ac:dyDescent="0.2">
      <c r="C211" t="str">
        <f t="shared" si="6"/>
        <v/>
      </c>
      <c r="F211" t="str">
        <f t="shared" si="7"/>
        <v/>
      </c>
    </row>
    <row r="212" spans="3:6" x14ac:dyDescent="0.2">
      <c r="C212" t="str">
        <f t="shared" si="6"/>
        <v/>
      </c>
      <c r="F212" t="str">
        <f t="shared" si="7"/>
        <v/>
      </c>
    </row>
    <row r="213" spans="3:6" x14ac:dyDescent="0.2">
      <c r="C213" t="str">
        <f t="shared" si="6"/>
        <v/>
      </c>
      <c r="F213" t="str">
        <f t="shared" si="7"/>
        <v/>
      </c>
    </row>
    <row r="214" spans="3:6" x14ac:dyDescent="0.2">
      <c r="C214" t="str">
        <f t="shared" si="6"/>
        <v/>
      </c>
      <c r="F214" t="str">
        <f t="shared" si="7"/>
        <v/>
      </c>
    </row>
    <row r="215" spans="3:6" x14ac:dyDescent="0.2">
      <c r="C215" t="str">
        <f t="shared" si="6"/>
        <v/>
      </c>
      <c r="F215" t="str">
        <f t="shared" si="7"/>
        <v/>
      </c>
    </row>
    <row r="216" spans="3:6" x14ac:dyDescent="0.2">
      <c r="C216" t="str">
        <f t="shared" si="6"/>
        <v/>
      </c>
      <c r="F216" t="str">
        <f t="shared" si="7"/>
        <v/>
      </c>
    </row>
    <row r="217" spans="3:6" x14ac:dyDescent="0.2">
      <c r="C217" t="str">
        <f t="shared" si="6"/>
        <v/>
      </c>
      <c r="F217" t="str">
        <f t="shared" si="7"/>
        <v/>
      </c>
    </row>
    <row r="218" spans="3:6" x14ac:dyDescent="0.2">
      <c r="C218" t="str">
        <f t="shared" si="6"/>
        <v/>
      </c>
      <c r="F218" t="str">
        <f t="shared" si="7"/>
        <v/>
      </c>
    </row>
    <row r="219" spans="3:6" x14ac:dyDescent="0.2">
      <c r="C219" t="str">
        <f t="shared" si="6"/>
        <v/>
      </c>
      <c r="F219" t="str">
        <f t="shared" si="7"/>
        <v/>
      </c>
    </row>
    <row r="220" spans="3:6" x14ac:dyDescent="0.2">
      <c r="C220" t="str">
        <f t="shared" si="6"/>
        <v/>
      </c>
      <c r="F220" t="str">
        <f t="shared" si="7"/>
        <v/>
      </c>
    </row>
    <row r="221" spans="3:6" x14ac:dyDescent="0.2">
      <c r="C221" t="str">
        <f t="shared" si="6"/>
        <v/>
      </c>
      <c r="F221" t="str">
        <f t="shared" si="7"/>
        <v/>
      </c>
    </row>
    <row r="222" spans="3:6" x14ac:dyDescent="0.2">
      <c r="C222" t="str">
        <f t="shared" si="6"/>
        <v/>
      </c>
      <c r="F222" t="str">
        <f t="shared" si="7"/>
        <v/>
      </c>
    </row>
    <row r="223" spans="3:6" x14ac:dyDescent="0.2">
      <c r="C223" t="str">
        <f t="shared" si="6"/>
        <v/>
      </c>
      <c r="F223" t="str">
        <f t="shared" si="7"/>
        <v/>
      </c>
    </row>
    <row r="224" spans="3:6" x14ac:dyDescent="0.2">
      <c r="C224" t="str">
        <f t="shared" si="6"/>
        <v/>
      </c>
      <c r="F224" t="str">
        <f t="shared" si="7"/>
        <v/>
      </c>
    </row>
    <row r="225" spans="3:6" x14ac:dyDescent="0.2">
      <c r="C225" t="str">
        <f t="shared" si="6"/>
        <v/>
      </c>
      <c r="F225" t="str">
        <f t="shared" si="7"/>
        <v/>
      </c>
    </row>
    <row r="226" spans="3:6" x14ac:dyDescent="0.2">
      <c r="C226" t="str">
        <f t="shared" si="6"/>
        <v/>
      </c>
      <c r="F226" t="str">
        <f t="shared" si="7"/>
        <v/>
      </c>
    </row>
    <row r="227" spans="3:6" x14ac:dyDescent="0.2">
      <c r="C227" t="str">
        <f t="shared" si="6"/>
        <v/>
      </c>
      <c r="F227" t="str">
        <f t="shared" si="7"/>
        <v/>
      </c>
    </row>
    <row r="228" spans="3:6" x14ac:dyDescent="0.2">
      <c r="C228" t="str">
        <f t="shared" si="6"/>
        <v/>
      </c>
      <c r="F228" t="str">
        <f t="shared" si="7"/>
        <v/>
      </c>
    </row>
    <row r="229" spans="3:6" x14ac:dyDescent="0.2">
      <c r="C229" t="str">
        <f t="shared" si="6"/>
        <v/>
      </c>
      <c r="F229" t="str">
        <f t="shared" si="7"/>
        <v/>
      </c>
    </row>
    <row r="230" spans="3:6" x14ac:dyDescent="0.2">
      <c r="C230" t="str">
        <f t="shared" si="6"/>
        <v/>
      </c>
      <c r="F230" t="str">
        <f t="shared" si="7"/>
        <v/>
      </c>
    </row>
    <row r="231" spans="3:6" x14ac:dyDescent="0.2">
      <c r="C231" t="str">
        <f t="shared" si="6"/>
        <v/>
      </c>
      <c r="F231" t="str">
        <f t="shared" si="7"/>
        <v/>
      </c>
    </row>
    <row r="232" spans="3:6" x14ac:dyDescent="0.2">
      <c r="C232" t="str">
        <f t="shared" si="6"/>
        <v/>
      </c>
      <c r="F232" t="str">
        <f t="shared" si="7"/>
        <v/>
      </c>
    </row>
    <row r="233" spans="3:6" x14ac:dyDescent="0.2">
      <c r="C233" t="str">
        <f t="shared" si="6"/>
        <v/>
      </c>
      <c r="F233" t="str">
        <f t="shared" si="7"/>
        <v/>
      </c>
    </row>
    <row r="234" spans="3:6" x14ac:dyDescent="0.2">
      <c r="C234" t="str">
        <f t="shared" si="6"/>
        <v/>
      </c>
      <c r="F234" t="str">
        <f t="shared" si="7"/>
        <v/>
      </c>
    </row>
    <row r="235" spans="3:6" x14ac:dyDescent="0.2">
      <c r="C235" t="str">
        <f t="shared" si="6"/>
        <v/>
      </c>
      <c r="F235" t="str">
        <f t="shared" si="7"/>
        <v/>
      </c>
    </row>
    <row r="236" spans="3:6" x14ac:dyDescent="0.2">
      <c r="C236" t="str">
        <f t="shared" si="6"/>
        <v/>
      </c>
      <c r="F236" t="str">
        <f t="shared" si="7"/>
        <v/>
      </c>
    </row>
    <row r="237" spans="3:6" x14ac:dyDescent="0.2">
      <c r="C237" t="str">
        <f t="shared" si="6"/>
        <v/>
      </c>
      <c r="F237" t="str">
        <f t="shared" si="7"/>
        <v/>
      </c>
    </row>
    <row r="238" spans="3:6" x14ac:dyDescent="0.2">
      <c r="C238" t="str">
        <f t="shared" si="6"/>
        <v/>
      </c>
      <c r="F238" t="str">
        <f t="shared" si="7"/>
        <v/>
      </c>
    </row>
    <row r="239" spans="3:6" x14ac:dyDescent="0.2">
      <c r="C239" t="str">
        <f t="shared" si="6"/>
        <v/>
      </c>
      <c r="F239" t="str">
        <f t="shared" si="7"/>
        <v/>
      </c>
    </row>
    <row r="240" spans="3:6" x14ac:dyDescent="0.2">
      <c r="C240" t="str">
        <f t="shared" si="6"/>
        <v/>
      </c>
      <c r="F240" t="str">
        <f t="shared" si="7"/>
        <v/>
      </c>
    </row>
    <row r="241" spans="3:6" x14ac:dyDescent="0.2">
      <c r="C241" t="str">
        <f t="shared" si="6"/>
        <v/>
      </c>
      <c r="F241" t="str">
        <f t="shared" si="7"/>
        <v/>
      </c>
    </row>
    <row r="242" spans="3:6" x14ac:dyDescent="0.2">
      <c r="C242" t="str">
        <f t="shared" si="6"/>
        <v/>
      </c>
      <c r="F242" t="str">
        <f t="shared" si="7"/>
        <v/>
      </c>
    </row>
    <row r="243" spans="3:6" x14ac:dyDescent="0.2">
      <c r="C243" t="str">
        <f t="shared" si="6"/>
        <v/>
      </c>
      <c r="F243" t="str">
        <f t="shared" si="7"/>
        <v/>
      </c>
    </row>
    <row r="244" spans="3:6" x14ac:dyDescent="0.2">
      <c r="C244" t="str">
        <f t="shared" si="6"/>
        <v/>
      </c>
      <c r="F244" t="str">
        <f t="shared" si="7"/>
        <v/>
      </c>
    </row>
    <row r="245" spans="3:6" x14ac:dyDescent="0.2">
      <c r="C245" t="str">
        <f t="shared" si="6"/>
        <v/>
      </c>
      <c r="F245" t="str">
        <f t="shared" si="7"/>
        <v/>
      </c>
    </row>
    <row r="246" spans="3:6" x14ac:dyDescent="0.2">
      <c r="C246" t="str">
        <f t="shared" si="6"/>
        <v/>
      </c>
      <c r="F246" t="str">
        <f t="shared" si="7"/>
        <v/>
      </c>
    </row>
    <row r="247" spans="3:6" x14ac:dyDescent="0.2">
      <c r="C247" t="str">
        <f t="shared" si="6"/>
        <v/>
      </c>
      <c r="F247" t="str">
        <f t="shared" si="7"/>
        <v/>
      </c>
    </row>
    <row r="248" spans="3:6" x14ac:dyDescent="0.2">
      <c r="C248" t="str">
        <f t="shared" si="6"/>
        <v/>
      </c>
      <c r="F248" t="str">
        <f t="shared" si="7"/>
        <v/>
      </c>
    </row>
    <row r="249" spans="3:6" x14ac:dyDescent="0.2">
      <c r="C249" t="str">
        <f t="shared" si="6"/>
        <v/>
      </c>
      <c r="F249" t="str">
        <f t="shared" si="7"/>
        <v/>
      </c>
    </row>
    <row r="250" spans="3:6" x14ac:dyDescent="0.2">
      <c r="C250" t="str">
        <f t="shared" si="6"/>
        <v/>
      </c>
      <c r="F250" t="str">
        <f t="shared" si="7"/>
        <v/>
      </c>
    </row>
    <row r="251" spans="3:6" x14ac:dyDescent="0.2">
      <c r="C251" t="str">
        <f t="shared" si="6"/>
        <v/>
      </c>
      <c r="F251" t="str">
        <f t="shared" si="7"/>
        <v/>
      </c>
    </row>
    <row r="252" spans="3:6" x14ac:dyDescent="0.2">
      <c r="C252" t="str">
        <f t="shared" si="6"/>
        <v/>
      </c>
      <c r="F252" t="str">
        <f t="shared" si="7"/>
        <v/>
      </c>
    </row>
    <row r="253" spans="3:6" x14ac:dyDescent="0.2">
      <c r="C253" t="str">
        <f t="shared" si="6"/>
        <v/>
      </c>
      <c r="F253" t="str">
        <f t="shared" si="7"/>
        <v/>
      </c>
    </row>
    <row r="254" spans="3:6" x14ac:dyDescent="0.2">
      <c r="C254" t="str">
        <f t="shared" si="6"/>
        <v/>
      </c>
      <c r="F254" t="str">
        <f t="shared" si="7"/>
        <v/>
      </c>
    </row>
    <row r="255" spans="3:6" x14ac:dyDescent="0.2">
      <c r="C255" t="str">
        <f t="shared" si="6"/>
        <v/>
      </c>
      <c r="F255" t="str">
        <f t="shared" si="7"/>
        <v/>
      </c>
    </row>
    <row r="256" spans="3:6" x14ac:dyDescent="0.2">
      <c r="C256" t="str">
        <f t="shared" si="6"/>
        <v/>
      </c>
      <c r="F256" t="str">
        <f t="shared" si="7"/>
        <v/>
      </c>
    </row>
    <row r="257" spans="3:6" x14ac:dyDescent="0.2">
      <c r="C257" t="str">
        <f t="shared" si="6"/>
        <v/>
      </c>
      <c r="F257" t="str">
        <f t="shared" si="7"/>
        <v/>
      </c>
    </row>
    <row r="258" spans="3:6" x14ac:dyDescent="0.2">
      <c r="C258" t="str">
        <f t="shared" si="6"/>
        <v/>
      </c>
      <c r="F258" t="str">
        <f t="shared" si="7"/>
        <v/>
      </c>
    </row>
    <row r="259" spans="3:6" x14ac:dyDescent="0.2">
      <c r="C259" t="str">
        <f t="shared" si="6"/>
        <v/>
      </c>
      <c r="F259" t="str">
        <f t="shared" si="7"/>
        <v/>
      </c>
    </row>
    <row r="260" spans="3:6" x14ac:dyDescent="0.2">
      <c r="C260" t="str">
        <f t="shared" si="6"/>
        <v/>
      </c>
      <c r="F260" t="str">
        <f t="shared" si="7"/>
        <v/>
      </c>
    </row>
    <row r="261" spans="3:6" x14ac:dyDescent="0.2">
      <c r="C261" t="str">
        <f t="shared" ref="C261:C324" si="8">IF(OR(B261="",B261="(blank)"),"",1)</f>
        <v/>
      </c>
      <c r="F261" t="str">
        <f t="shared" ref="F261:F324" si="9">IF(OR(E261="",E261="(blank)"),"",1)</f>
        <v/>
      </c>
    </row>
    <row r="262" spans="3:6" x14ac:dyDescent="0.2">
      <c r="C262" t="str">
        <f t="shared" si="8"/>
        <v/>
      </c>
      <c r="F262" t="str">
        <f t="shared" si="9"/>
        <v/>
      </c>
    </row>
    <row r="263" spans="3:6" x14ac:dyDescent="0.2">
      <c r="C263" t="str">
        <f t="shared" si="8"/>
        <v/>
      </c>
      <c r="F263" t="str">
        <f t="shared" si="9"/>
        <v/>
      </c>
    </row>
    <row r="264" spans="3:6" x14ac:dyDescent="0.2">
      <c r="C264" t="str">
        <f t="shared" si="8"/>
        <v/>
      </c>
      <c r="F264" t="str">
        <f t="shared" si="9"/>
        <v/>
      </c>
    </row>
    <row r="265" spans="3:6" x14ac:dyDescent="0.2">
      <c r="C265" t="str">
        <f t="shared" si="8"/>
        <v/>
      </c>
      <c r="F265" t="str">
        <f t="shared" si="9"/>
        <v/>
      </c>
    </row>
    <row r="266" spans="3:6" x14ac:dyDescent="0.2">
      <c r="C266" t="str">
        <f t="shared" si="8"/>
        <v/>
      </c>
      <c r="F266" t="str">
        <f t="shared" si="9"/>
        <v/>
      </c>
    </row>
    <row r="267" spans="3:6" x14ac:dyDescent="0.2">
      <c r="C267" t="str">
        <f t="shared" si="8"/>
        <v/>
      </c>
      <c r="F267" t="str">
        <f t="shared" si="9"/>
        <v/>
      </c>
    </row>
    <row r="268" spans="3:6" x14ac:dyDescent="0.2">
      <c r="C268" t="str">
        <f t="shared" si="8"/>
        <v/>
      </c>
      <c r="F268" t="str">
        <f t="shared" si="9"/>
        <v/>
      </c>
    </row>
    <row r="269" spans="3:6" x14ac:dyDescent="0.2">
      <c r="C269" t="str">
        <f t="shared" si="8"/>
        <v/>
      </c>
      <c r="F269" t="str">
        <f t="shared" si="9"/>
        <v/>
      </c>
    </row>
    <row r="270" spans="3:6" x14ac:dyDescent="0.2">
      <c r="C270" t="str">
        <f t="shared" si="8"/>
        <v/>
      </c>
      <c r="F270" t="str">
        <f t="shared" si="9"/>
        <v/>
      </c>
    </row>
    <row r="271" spans="3:6" x14ac:dyDescent="0.2">
      <c r="C271" t="str">
        <f t="shared" si="8"/>
        <v/>
      </c>
      <c r="F271" t="str">
        <f t="shared" si="9"/>
        <v/>
      </c>
    </row>
    <row r="272" spans="3:6" x14ac:dyDescent="0.2">
      <c r="C272" t="str">
        <f t="shared" si="8"/>
        <v/>
      </c>
      <c r="F272" t="str">
        <f t="shared" si="9"/>
        <v/>
      </c>
    </row>
    <row r="273" spans="3:6" x14ac:dyDescent="0.2">
      <c r="C273" t="str">
        <f t="shared" si="8"/>
        <v/>
      </c>
      <c r="F273" t="str">
        <f t="shared" si="9"/>
        <v/>
      </c>
    </row>
    <row r="274" spans="3:6" x14ac:dyDescent="0.2">
      <c r="C274" t="str">
        <f t="shared" si="8"/>
        <v/>
      </c>
      <c r="F274" t="str">
        <f t="shared" si="9"/>
        <v/>
      </c>
    </row>
    <row r="275" spans="3:6" x14ac:dyDescent="0.2">
      <c r="C275" t="str">
        <f t="shared" si="8"/>
        <v/>
      </c>
      <c r="F275" t="str">
        <f t="shared" si="9"/>
        <v/>
      </c>
    </row>
    <row r="276" spans="3:6" x14ac:dyDescent="0.2">
      <c r="C276" t="str">
        <f t="shared" si="8"/>
        <v/>
      </c>
      <c r="F276" t="str">
        <f t="shared" si="9"/>
        <v/>
      </c>
    </row>
    <row r="277" spans="3:6" x14ac:dyDescent="0.2">
      <c r="C277" t="str">
        <f t="shared" si="8"/>
        <v/>
      </c>
      <c r="F277" t="str">
        <f t="shared" si="9"/>
        <v/>
      </c>
    </row>
    <row r="278" spans="3:6" x14ac:dyDescent="0.2">
      <c r="C278" t="str">
        <f t="shared" si="8"/>
        <v/>
      </c>
      <c r="F278" t="str">
        <f t="shared" si="9"/>
        <v/>
      </c>
    </row>
    <row r="279" spans="3:6" x14ac:dyDescent="0.2">
      <c r="C279" t="str">
        <f t="shared" si="8"/>
        <v/>
      </c>
      <c r="F279" t="str">
        <f t="shared" si="9"/>
        <v/>
      </c>
    </row>
    <row r="280" spans="3:6" x14ac:dyDescent="0.2">
      <c r="C280" t="str">
        <f t="shared" si="8"/>
        <v/>
      </c>
      <c r="F280" t="str">
        <f t="shared" si="9"/>
        <v/>
      </c>
    </row>
    <row r="281" spans="3:6" x14ac:dyDescent="0.2">
      <c r="C281" t="str">
        <f t="shared" si="8"/>
        <v/>
      </c>
      <c r="F281" t="str">
        <f t="shared" si="9"/>
        <v/>
      </c>
    </row>
    <row r="282" spans="3:6" x14ac:dyDescent="0.2">
      <c r="C282" t="str">
        <f t="shared" si="8"/>
        <v/>
      </c>
      <c r="F282" t="str">
        <f t="shared" si="9"/>
        <v/>
      </c>
    </row>
    <row r="283" spans="3:6" x14ac:dyDescent="0.2">
      <c r="C283" t="str">
        <f t="shared" si="8"/>
        <v/>
      </c>
      <c r="F283" t="str">
        <f t="shared" si="9"/>
        <v/>
      </c>
    </row>
    <row r="284" spans="3:6" x14ac:dyDescent="0.2">
      <c r="C284" t="str">
        <f t="shared" si="8"/>
        <v/>
      </c>
      <c r="F284" t="str">
        <f t="shared" si="9"/>
        <v/>
      </c>
    </row>
    <row r="285" spans="3:6" x14ac:dyDescent="0.2">
      <c r="C285" t="str">
        <f t="shared" si="8"/>
        <v/>
      </c>
      <c r="F285" t="str">
        <f t="shared" si="9"/>
        <v/>
      </c>
    </row>
    <row r="286" spans="3:6" x14ac:dyDescent="0.2">
      <c r="C286" t="str">
        <f t="shared" si="8"/>
        <v/>
      </c>
      <c r="F286" t="str">
        <f t="shared" si="9"/>
        <v/>
      </c>
    </row>
    <row r="287" spans="3:6" x14ac:dyDescent="0.2">
      <c r="C287" t="str">
        <f t="shared" si="8"/>
        <v/>
      </c>
      <c r="F287" t="str">
        <f t="shared" si="9"/>
        <v/>
      </c>
    </row>
    <row r="288" spans="3:6" x14ac:dyDescent="0.2">
      <c r="C288" t="str">
        <f t="shared" si="8"/>
        <v/>
      </c>
      <c r="F288" t="str">
        <f t="shared" si="9"/>
        <v/>
      </c>
    </row>
    <row r="289" spans="3:6" x14ac:dyDescent="0.2">
      <c r="C289" t="str">
        <f t="shared" si="8"/>
        <v/>
      </c>
      <c r="F289" t="str">
        <f t="shared" si="9"/>
        <v/>
      </c>
    </row>
    <row r="290" spans="3:6" x14ac:dyDescent="0.2">
      <c r="C290" t="str">
        <f t="shared" si="8"/>
        <v/>
      </c>
      <c r="F290" t="str">
        <f t="shared" si="9"/>
        <v/>
      </c>
    </row>
    <row r="291" spans="3:6" x14ac:dyDescent="0.2">
      <c r="C291" t="str">
        <f t="shared" si="8"/>
        <v/>
      </c>
      <c r="F291" t="str">
        <f t="shared" si="9"/>
        <v/>
      </c>
    </row>
    <row r="292" spans="3:6" x14ac:dyDescent="0.2">
      <c r="C292" t="str">
        <f t="shared" si="8"/>
        <v/>
      </c>
      <c r="F292" t="str">
        <f t="shared" si="9"/>
        <v/>
      </c>
    </row>
    <row r="293" spans="3:6" x14ac:dyDescent="0.2">
      <c r="C293" t="str">
        <f t="shared" si="8"/>
        <v/>
      </c>
      <c r="F293" t="str">
        <f t="shared" si="9"/>
        <v/>
      </c>
    </row>
    <row r="294" spans="3:6" x14ac:dyDescent="0.2">
      <c r="C294" t="str">
        <f t="shared" si="8"/>
        <v/>
      </c>
      <c r="F294" t="str">
        <f t="shared" si="9"/>
        <v/>
      </c>
    </row>
    <row r="295" spans="3:6" x14ac:dyDescent="0.2">
      <c r="C295" t="str">
        <f t="shared" si="8"/>
        <v/>
      </c>
      <c r="F295" t="str">
        <f t="shared" si="9"/>
        <v/>
      </c>
    </row>
    <row r="296" spans="3:6" x14ac:dyDescent="0.2">
      <c r="C296" t="str">
        <f t="shared" si="8"/>
        <v/>
      </c>
      <c r="F296" t="str">
        <f t="shared" si="9"/>
        <v/>
      </c>
    </row>
    <row r="297" spans="3:6" x14ac:dyDescent="0.2">
      <c r="C297" t="str">
        <f t="shared" si="8"/>
        <v/>
      </c>
      <c r="F297" t="str">
        <f t="shared" si="9"/>
        <v/>
      </c>
    </row>
    <row r="298" spans="3:6" x14ac:dyDescent="0.2">
      <c r="C298" t="str">
        <f t="shared" si="8"/>
        <v/>
      </c>
      <c r="F298" t="str">
        <f t="shared" si="9"/>
        <v/>
      </c>
    </row>
    <row r="299" spans="3:6" x14ac:dyDescent="0.2">
      <c r="C299" t="str">
        <f t="shared" si="8"/>
        <v/>
      </c>
      <c r="F299" t="str">
        <f t="shared" si="9"/>
        <v/>
      </c>
    </row>
    <row r="300" spans="3:6" x14ac:dyDescent="0.2">
      <c r="C300" t="str">
        <f t="shared" si="8"/>
        <v/>
      </c>
      <c r="F300" t="str">
        <f t="shared" si="9"/>
        <v/>
      </c>
    </row>
    <row r="301" spans="3:6" x14ac:dyDescent="0.2">
      <c r="C301" t="str">
        <f t="shared" si="8"/>
        <v/>
      </c>
      <c r="F301" t="str">
        <f t="shared" si="9"/>
        <v/>
      </c>
    </row>
    <row r="302" spans="3:6" x14ac:dyDescent="0.2">
      <c r="C302" t="str">
        <f t="shared" si="8"/>
        <v/>
      </c>
      <c r="F302" t="str">
        <f t="shared" si="9"/>
        <v/>
      </c>
    </row>
    <row r="303" spans="3:6" x14ac:dyDescent="0.2">
      <c r="C303" t="str">
        <f t="shared" si="8"/>
        <v/>
      </c>
      <c r="F303" t="str">
        <f t="shared" si="9"/>
        <v/>
      </c>
    </row>
    <row r="304" spans="3:6" x14ac:dyDescent="0.2">
      <c r="C304" t="str">
        <f t="shared" si="8"/>
        <v/>
      </c>
      <c r="F304" t="str">
        <f t="shared" si="9"/>
        <v/>
      </c>
    </row>
    <row r="305" spans="3:6" x14ac:dyDescent="0.2">
      <c r="C305" t="str">
        <f t="shared" si="8"/>
        <v/>
      </c>
      <c r="F305" t="str">
        <f t="shared" si="9"/>
        <v/>
      </c>
    </row>
    <row r="306" spans="3:6" x14ac:dyDescent="0.2">
      <c r="C306" t="str">
        <f t="shared" si="8"/>
        <v/>
      </c>
      <c r="F306" t="str">
        <f t="shared" si="9"/>
        <v/>
      </c>
    </row>
    <row r="307" spans="3:6" x14ac:dyDescent="0.2">
      <c r="C307" t="str">
        <f t="shared" si="8"/>
        <v/>
      </c>
      <c r="F307" t="str">
        <f t="shared" si="9"/>
        <v/>
      </c>
    </row>
    <row r="308" spans="3:6" x14ac:dyDescent="0.2">
      <c r="C308" t="str">
        <f t="shared" si="8"/>
        <v/>
      </c>
      <c r="F308" t="str">
        <f t="shared" si="9"/>
        <v/>
      </c>
    </row>
    <row r="309" spans="3:6" x14ac:dyDescent="0.2">
      <c r="C309" t="str">
        <f t="shared" si="8"/>
        <v/>
      </c>
      <c r="F309" t="str">
        <f t="shared" si="9"/>
        <v/>
      </c>
    </row>
    <row r="310" spans="3:6" x14ac:dyDescent="0.2">
      <c r="C310" t="str">
        <f t="shared" si="8"/>
        <v/>
      </c>
      <c r="F310" t="str">
        <f t="shared" si="9"/>
        <v/>
      </c>
    </row>
    <row r="311" spans="3:6" x14ac:dyDescent="0.2">
      <c r="C311" t="str">
        <f t="shared" si="8"/>
        <v/>
      </c>
      <c r="F311" t="str">
        <f t="shared" si="9"/>
        <v/>
      </c>
    </row>
    <row r="312" spans="3:6" x14ac:dyDescent="0.2">
      <c r="C312" t="str">
        <f t="shared" si="8"/>
        <v/>
      </c>
      <c r="F312" t="str">
        <f t="shared" si="9"/>
        <v/>
      </c>
    </row>
    <row r="313" spans="3:6" x14ac:dyDescent="0.2">
      <c r="C313" t="str">
        <f t="shared" si="8"/>
        <v/>
      </c>
      <c r="F313" t="str">
        <f t="shared" si="9"/>
        <v/>
      </c>
    </row>
    <row r="314" spans="3:6" x14ac:dyDescent="0.2">
      <c r="C314" t="str">
        <f t="shared" si="8"/>
        <v/>
      </c>
      <c r="F314" t="str">
        <f t="shared" si="9"/>
        <v/>
      </c>
    </row>
    <row r="315" spans="3:6" x14ac:dyDescent="0.2">
      <c r="C315" t="str">
        <f t="shared" si="8"/>
        <v/>
      </c>
      <c r="F315" t="str">
        <f t="shared" si="9"/>
        <v/>
      </c>
    </row>
    <row r="316" spans="3:6" x14ac:dyDescent="0.2">
      <c r="C316" t="str">
        <f t="shared" si="8"/>
        <v/>
      </c>
      <c r="F316" t="str">
        <f t="shared" si="9"/>
        <v/>
      </c>
    </row>
    <row r="317" spans="3:6" x14ac:dyDescent="0.2">
      <c r="C317" t="str">
        <f t="shared" si="8"/>
        <v/>
      </c>
      <c r="F317" t="str">
        <f t="shared" si="9"/>
        <v/>
      </c>
    </row>
    <row r="318" spans="3:6" x14ac:dyDescent="0.2">
      <c r="C318" t="str">
        <f t="shared" si="8"/>
        <v/>
      </c>
      <c r="F318" t="str">
        <f t="shared" si="9"/>
        <v/>
      </c>
    </row>
    <row r="319" spans="3:6" x14ac:dyDescent="0.2">
      <c r="C319" t="str">
        <f t="shared" si="8"/>
        <v/>
      </c>
      <c r="F319" t="str">
        <f t="shared" si="9"/>
        <v/>
      </c>
    </row>
    <row r="320" spans="3:6" x14ac:dyDescent="0.2">
      <c r="C320" t="str">
        <f t="shared" si="8"/>
        <v/>
      </c>
      <c r="F320" t="str">
        <f t="shared" si="9"/>
        <v/>
      </c>
    </row>
    <row r="321" spans="3:6" x14ac:dyDescent="0.2">
      <c r="C321" t="str">
        <f t="shared" si="8"/>
        <v/>
      </c>
      <c r="F321" t="str">
        <f t="shared" si="9"/>
        <v/>
      </c>
    </row>
    <row r="322" spans="3:6" x14ac:dyDescent="0.2">
      <c r="C322" t="str">
        <f t="shared" si="8"/>
        <v/>
      </c>
      <c r="F322" t="str">
        <f t="shared" si="9"/>
        <v/>
      </c>
    </row>
    <row r="323" spans="3:6" x14ac:dyDescent="0.2">
      <c r="C323" t="str">
        <f t="shared" si="8"/>
        <v/>
      </c>
      <c r="F323" t="str">
        <f t="shared" si="9"/>
        <v/>
      </c>
    </row>
    <row r="324" spans="3:6" x14ac:dyDescent="0.2">
      <c r="C324" t="str">
        <f t="shared" si="8"/>
        <v/>
      </c>
      <c r="F324" t="str">
        <f t="shared" si="9"/>
        <v/>
      </c>
    </row>
    <row r="325" spans="3:6" x14ac:dyDescent="0.2">
      <c r="C325" t="str">
        <f t="shared" ref="C325:C388" si="10">IF(OR(B325="",B325="(blank)"),"",1)</f>
        <v/>
      </c>
      <c r="F325" t="str">
        <f t="shared" ref="F325:F388" si="11">IF(OR(E325="",E325="(blank)"),"",1)</f>
        <v/>
      </c>
    </row>
    <row r="326" spans="3:6" x14ac:dyDescent="0.2">
      <c r="C326" t="str">
        <f t="shared" si="10"/>
        <v/>
      </c>
      <c r="F326" t="str">
        <f t="shared" si="11"/>
        <v/>
      </c>
    </row>
    <row r="327" spans="3:6" x14ac:dyDescent="0.2">
      <c r="C327" t="str">
        <f t="shared" si="10"/>
        <v/>
      </c>
      <c r="F327" t="str">
        <f t="shared" si="11"/>
        <v/>
      </c>
    </row>
    <row r="328" spans="3:6" x14ac:dyDescent="0.2">
      <c r="C328" t="str">
        <f t="shared" si="10"/>
        <v/>
      </c>
      <c r="F328" t="str">
        <f t="shared" si="11"/>
        <v/>
      </c>
    </row>
    <row r="329" spans="3:6" x14ac:dyDescent="0.2">
      <c r="C329" t="str">
        <f t="shared" si="10"/>
        <v/>
      </c>
      <c r="F329" t="str">
        <f t="shared" si="11"/>
        <v/>
      </c>
    </row>
    <row r="330" spans="3:6" x14ac:dyDescent="0.2">
      <c r="C330" t="str">
        <f t="shared" si="10"/>
        <v/>
      </c>
      <c r="F330" t="str">
        <f t="shared" si="11"/>
        <v/>
      </c>
    </row>
    <row r="331" spans="3:6" x14ac:dyDescent="0.2">
      <c r="C331" t="str">
        <f t="shared" si="10"/>
        <v/>
      </c>
      <c r="F331" t="str">
        <f t="shared" si="11"/>
        <v/>
      </c>
    </row>
    <row r="332" spans="3:6" x14ac:dyDescent="0.2">
      <c r="C332" t="str">
        <f t="shared" si="10"/>
        <v/>
      </c>
      <c r="F332" t="str">
        <f t="shared" si="11"/>
        <v/>
      </c>
    </row>
    <row r="333" spans="3:6" x14ac:dyDescent="0.2">
      <c r="C333" t="str">
        <f t="shared" si="10"/>
        <v/>
      </c>
      <c r="F333" t="str">
        <f t="shared" si="11"/>
        <v/>
      </c>
    </row>
    <row r="334" spans="3:6" x14ac:dyDescent="0.2">
      <c r="C334" t="str">
        <f t="shared" si="10"/>
        <v/>
      </c>
      <c r="F334" t="str">
        <f t="shared" si="11"/>
        <v/>
      </c>
    </row>
    <row r="335" spans="3:6" x14ac:dyDescent="0.2">
      <c r="C335" t="str">
        <f t="shared" si="10"/>
        <v/>
      </c>
      <c r="F335" t="str">
        <f t="shared" si="11"/>
        <v/>
      </c>
    </row>
    <row r="336" spans="3:6" x14ac:dyDescent="0.2">
      <c r="C336" t="str">
        <f t="shared" si="10"/>
        <v/>
      </c>
      <c r="F336" t="str">
        <f t="shared" si="11"/>
        <v/>
      </c>
    </row>
    <row r="337" spans="3:6" x14ac:dyDescent="0.2">
      <c r="C337" t="str">
        <f t="shared" si="10"/>
        <v/>
      </c>
      <c r="F337" t="str">
        <f t="shared" si="11"/>
        <v/>
      </c>
    </row>
    <row r="338" spans="3:6" x14ac:dyDescent="0.2">
      <c r="C338" t="str">
        <f t="shared" si="10"/>
        <v/>
      </c>
      <c r="F338" t="str">
        <f t="shared" si="11"/>
        <v/>
      </c>
    </row>
    <row r="339" spans="3:6" x14ac:dyDescent="0.2">
      <c r="C339" t="str">
        <f t="shared" si="10"/>
        <v/>
      </c>
      <c r="F339" t="str">
        <f t="shared" si="11"/>
        <v/>
      </c>
    </row>
    <row r="340" spans="3:6" x14ac:dyDescent="0.2">
      <c r="C340" t="str">
        <f t="shared" si="10"/>
        <v/>
      </c>
      <c r="F340" t="str">
        <f t="shared" si="11"/>
        <v/>
      </c>
    </row>
    <row r="341" spans="3:6" x14ac:dyDescent="0.2">
      <c r="C341" t="str">
        <f t="shared" si="10"/>
        <v/>
      </c>
      <c r="F341" t="str">
        <f t="shared" si="11"/>
        <v/>
      </c>
    </row>
    <row r="342" spans="3:6" x14ac:dyDescent="0.2">
      <c r="C342" t="str">
        <f t="shared" si="10"/>
        <v/>
      </c>
      <c r="F342" t="str">
        <f t="shared" si="11"/>
        <v/>
      </c>
    </row>
    <row r="343" spans="3:6" x14ac:dyDescent="0.2">
      <c r="C343" t="str">
        <f t="shared" si="10"/>
        <v/>
      </c>
      <c r="F343" t="str">
        <f t="shared" si="11"/>
        <v/>
      </c>
    </row>
    <row r="344" spans="3:6" x14ac:dyDescent="0.2">
      <c r="C344" t="str">
        <f t="shared" si="10"/>
        <v/>
      </c>
      <c r="F344" t="str">
        <f t="shared" si="11"/>
        <v/>
      </c>
    </row>
    <row r="345" spans="3:6" x14ac:dyDescent="0.2">
      <c r="C345" t="str">
        <f t="shared" si="10"/>
        <v/>
      </c>
      <c r="F345" t="str">
        <f t="shared" si="11"/>
        <v/>
      </c>
    </row>
    <row r="346" spans="3:6" x14ac:dyDescent="0.2">
      <c r="C346" t="str">
        <f t="shared" si="10"/>
        <v/>
      </c>
      <c r="F346" t="str">
        <f t="shared" si="11"/>
        <v/>
      </c>
    </row>
    <row r="347" spans="3:6" x14ac:dyDescent="0.2">
      <c r="C347" t="str">
        <f t="shared" si="10"/>
        <v/>
      </c>
      <c r="F347" t="str">
        <f t="shared" si="11"/>
        <v/>
      </c>
    </row>
    <row r="348" spans="3:6" x14ac:dyDescent="0.2">
      <c r="C348" t="str">
        <f t="shared" si="10"/>
        <v/>
      </c>
      <c r="F348" t="str">
        <f t="shared" si="11"/>
        <v/>
      </c>
    </row>
    <row r="349" spans="3:6" x14ac:dyDescent="0.2">
      <c r="C349" t="str">
        <f t="shared" si="10"/>
        <v/>
      </c>
      <c r="F349" t="str">
        <f t="shared" si="11"/>
        <v/>
      </c>
    </row>
    <row r="350" spans="3:6" x14ac:dyDescent="0.2">
      <c r="C350" t="str">
        <f t="shared" si="10"/>
        <v/>
      </c>
      <c r="F350" t="str">
        <f t="shared" si="11"/>
        <v/>
      </c>
    </row>
    <row r="351" spans="3:6" x14ac:dyDescent="0.2">
      <c r="C351" t="str">
        <f t="shared" si="10"/>
        <v/>
      </c>
      <c r="F351" t="str">
        <f t="shared" si="11"/>
        <v/>
      </c>
    </row>
    <row r="352" spans="3:6" x14ac:dyDescent="0.2">
      <c r="C352" t="str">
        <f t="shared" si="10"/>
        <v/>
      </c>
      <c r="F352" t="str">
        <f t="shared" si="11"/>
        <v/>
      </c>
    </row>
    <row r="353" spans="3:6" x14ac:dyDescent="0.2">
      <c r="C353" t="str">
        <f t="shared" si="10"/>
        <v/>
      </c>
      <c r="F353" t="str">
        <f t="shared" si="11"/>
        <v/>
      </c>
    </row>
    <row r="354" spans="3:6" x14ac:dyDescent="0.2">
      <c r="C354" t="str">
        <f t="shared" si="10"/>
        <v/>
      </c>
      <c r="F354" t="str">
        <f t="shared" si="11"/>
        <v/>
      </c>
    </row>
    <row r="355" spans="3:6" x14ac:dyDescent="0.2">
      <c r="C355" t="str">
        <f t="shared" si="10"/>
        <v/>
      </c>
      <c r="F355" t="str">
        <f t="shared" si="11"/>
        <v/>
      </c>
    </row>
    <row r="356" spans="3:6" x14ac:dyDescent="0.2">
      <c r="C356" t="str">
        <f t="shared" si="10"/>
        <v/>
      </c>
      <c r="F356" t="str">
        <f t="shared" si="11"/>
        <v/>
      </c>
    </row>
    <row r="357" spans="3:6" x14ac:dyDescent="0.2">
      <c r="C357" t="str">
        <f t="shared" si="10"/>
        <v/>
      </c>
      <c r="F357" t="str">
        <f t="shared" si="11"/>
        <v/>
      </c>
    </row>
    <row r="358" spans="3:6" x14ac:dyDescent="0.2">
      <c r="C358" t="str">
        <f t="shared" si="10"/>
        <v/>
      </c>
      <c r="F358" t="str">
        <f t="shared" si="11"/>
        <v/>
      </c>
    </row>
    <row r="359" spans="3:6" x14ac:dyDescent="0.2">
      <c r="C359" t="str">
        <f t="shared" si="10"/>
        <v/>
      </c>
      <c r="F359" t="str">
        <f t="shared" si="11"/>
        <v/>
      </c>
    </row>
    <row r="360" spans="3:6" x14ac:dyDescent="0.2">
      <c r="C360" t="str">
        <f t="shared" si="10"/>
        <v/>
      </c>
      <c r="F360" t="str">
        <f t="shared" si="11"/>
        <v/>
      </c>
    </row>
    <row r="361" spans="3:6" x14ac:dyDescent="0.2">
      <c r="C361" t="str">
        <f t="shared" si="10"/>
        <v/>
      </c>
      <c r="F361" t="str">
        <f t="shared" si="11"/>
        <v/>
      </c>
    </row>
    <row r="362" spans="3:6" x14ac:dyDescent="0.2">
      <c r="C362" t="str">
        <f t="shared" si="10"/>
        <v/>
      </c>
      <c r="F362" t="str">
        <f t="shared" si="11"/>
        <v/>
      </c>
    </row>
    <row r="363" spans="3:6" x14ac:dyDescent="0.2">
      <c r="C363" t="str">
        <f t="shared" si="10"/>
        <v/>
      </c>
      <c r="F363" t="str">
        <f t="shared" si="11"/>
        <v/>
      </c>
    </row>
    <row r="364" spans="3:6" x14ac:dyDescent="0.2">
      <c r="C364" t="str">
        <f t="shared" si="10"/>
        <v/>
      </c>
      <c r="F364" t="str">
        <f t="shared" si="11"/>
        <v/>
      </c>
    </row>
    <row r="365" spans="3:6" x14ac:dyDescent="0.2">
      <c r="C365" t="str">
        <f t="shared" si="10"/>
        <v/>
      </c>
      <c r="F365" t="str">
        <f t="shared" si="11"/>
        <v/>
      </c>
    </row>
    <row r="366" spans="3:6" x14ac:dyDescent="0.2">
      <c r="C366" t="str">
        <f t="shared" si="10"/>
        <v/>
      </c>
      <c r="F366" t="str">
        <f t="shared" si="11"/>
        <v/>
      </c>
    </row>
    <row r="367" spans="3:6" x14ac:dyDescent="0.2">
      <c r="C367" t="str">
        <f t="shared" si="10"/>
        <v/>
      </c>
      <c r="F367" t="str">
        <f t="shared" si="11"/>
        <v/>
      </c>
    </row>
    <row r="368" spans="3:6" x14ac:dyDescent="0.2">
      <c r="C368" t="str">
        <f t="shared" si="10"/>
        <v/>
      </c>
      <c r="F368" t="str">
        <f t="shared" si="11"/>
        <v/>
      </c>
    </row>
    <row r="369" spans="3:6" x14ac:dyDescent="0.2">
      <c r="C369" t="str">
        <f t="shared" si="10"/>
        <v/>
      </c>
      <c r="F369" t="str">
        <f t="shared" si="11"/>
        <v/>
      </c>
    </row>
    <row r="370" spans="3:6" x14ac:dyDescent="0.2">
      <c r="C370" t="str">
        <f t="shared" si="10"/>
        <v/>
      </c>
      <c r="F370" t="str">
        <f t="shared" si="11"/>
        <v/>
      </c>
    </row>
    <row r="371" spans="3:6" x14ac:dyDescent="0.2">
      <c r="C371" t="str">
        <f t="shared" si="10"/>
        <v/>
      </c>
      <c r="F371" t="str">
        <f t="shared" si="11"/>
        <v/>
      </c>
    </row>
    <row r="372" spans="3:6" x14ac:dyDescent="0.2">
      <c r="C372" t="str">
        <f t="shared" si="10"/>
        <v/>
      </c>
      <c r="F372" t="str">
        <f t="shared" si="11"/>
        <v/>
      </c>
    </row>
    <row r="373" spans="3:6" x14ac:dyDescent="0.2">
      <c r="C373" t="str">
        <f t="shared" si="10"/>
        <v/>
      </c>
      <c r="F373" t="str">
        <f t="shared" si="11"/>
        <v/>
      </c>
    </row>
    <row r="374" spans="3:6" x14ac:dyDescent="0.2">
      <c r="C374" t="str">
        <f t="shared" si="10"/>
        <v/>
      </c>
      <c r="F374" t="str">
        <f t="shared" si="11"/>
        <v/>
      </c>
    </row>
    <row r="375" spans="3:6" x14ac:dyDescent="0.2">
      <c r="C375" t="str">
        <f t="shared" si="10"/>
        <v/>
      </c>
      <c r="F375" t="str">
        <f t="shared" si="11"/>
        <v/>
      </c>
    </row>
    <row r="376" spans="3:6" x14ac:dyDescent="0.2">
      <c r="C376" t="str">
        <f t="shared" si="10"/>
        <v/>
      </c>
      <c r="F376" t="str">
        <f t="shared" si="11"/>
        <v/>
      </c>
    </row>
    <row r="377" spans="3:6" x14ac:dyDescent="0.2">
      <c r="C377" t="str">
        <f t="shared" si="10"/>
        <v/>
      </c>
      <c r="F377" t="str">
        <f t="shared" si="11"/>
        <v/>
      </c>
    </row>
    <row r="378" spans="3:6" x14ac:dyDescent="0.2">
      <c r="C378" t="str">
        <f t="shared" si="10"/>
        <v/>
      </c>
      <c r="F378" t="str">
        <f t="shared" si="11"/>
        <v/>
      </c>
    </row>
    <row r="379" spans="3:6" x14ac:dyDescent="0.2">
      <c r="C379" t="str">
        <f t="shared" si="10"/>
        <v/>
      </c>
      <c r="F379" t="str">
        <f t="shared" si="11"/>
        <v/>
      </c>
    </row>
    <row r="380" spans="3:6" x14ac:dyDescent="0.2">
      <c r="C380" t="str">
        <f t="shared" si="10"/>
        <v/>
      </c>
      <c r="F380" t="str">
        <f t="shared" si="11"/>
        <v/>
      </c>
    </row>
    <row r="381" spans="3:6" x14ac:dyDescent="0.2">
      <c r="C381" t="str">
        <f t="shared" si="10"/>
        <v/>
      </c>
      <c r="F381" t="str">
        <f t="shared" si="11"/>
        <v/>
      </c>
    </row>
    <row r="382" spans="3:6" x14ac:dyDescent="0.2">
      <c r="C382" t="str">
        <f t="shared" si="10"/>
        <v/>
      </c>
      <c r="F382" t="str">
        <f t="shared" si="11"/>
        <v/>
      </c>
    </row>
    <row r="383" spans="3:6" x14ac:dyDescent="0.2">
      <c r="C383" t="str">
        <f t="shared" si="10"/>
        <v/>
      </c>
      <c r="F383" t="str">
        <f t="shared" si="11"/>
        <v/>
      </c>
    </row>
    <row r="384" spans="3:6" x14ac:dyDescent="0.2">
      <c r="C384" t="str">
        <f t="shared" si="10"/>
        <v/>
      </c>
      <c r="F384" t="str">
        <f t="shared" si="11"/>
        <v/>
      </c>
    </row>
    <row r="385" spans="3:6" x14ac:dyDescent="0.2">
      <c r="C385" t="str">
        <f t="shared" si="10"/>
        <v/>
      </c>
      <c r="F385" t="str">
        <f t="shared" si="11"/>
        <v/>
      </c>
    </row>
    <row r="386" spans="3:6" x14ac:dyDescent="0.2">
      <c r="C386" t="str">
        <f t="shared" si="10"/>
        <v/>
      </c>
      <c r="F386" t="str">
        <f t="shared" si="11"/>
        <v/>
      </c>
    </row>
    <row r="387" spans="3:6" x14ac:dyDescent="0.2">
      <c r="C387" t="str">
        <f t="shared" si="10"/>
        <v/>
      </c>
      <c r="F387" t="str">
        <f t="shared" si="11"/>
        <v/>
      </c>
    </row>
    <row r="388" spans="3:6" x14ac:dyDescent="0.2">
      <c r="C388" t="str">
        <f t="shared" si="10"/>
        <v/>
      </c>
      <c r="F388" t="str">
        <f t="shared" si="11"/>
        <v/>
      </c>
    </row>
    <row r="389" spans="3:6" x14ac:dyDescent="0.2">
      <c r="C389" t="str">
        <f t="shared" ref="C389:C452" si="12">IF(OR(B389="",B389="(blank)"),"",1)</f>
        <v/>
      </c>
      <c r="F389" t="str">
        <f t="shared" ref="F389:F452" si="13">IF(OR(E389="",E389="(blank)"),"",1)</f>
        <v/>
      </c>
    </row>
    <row r="390" spans="3:6" x14ac:dyDescent="0.2">
      <c r="C390" t="str">
        <f t="shared" si="12"/>
        <v/>
      </c>
      <c r="F390" t="str">
        <f t="shared" si="13"/>
        <v/>
      </c>
    </row>
    <row r="391" spans="3:6" x14ac:dyDescent="0.2">
      <c r="C391" t="str">
        <f t="shared" si="12"/>
        <v/>
      </c>
      <c r="F391" t="str">
        <f t="shared" si="13"/>
        <v/>
      </c>
    </row>
    <row r="392" spans="3:6" x14ac:dyDescent="0.2">
      <c r="C392" t="str">
        <f t="shared" si="12"/>
        <v/>
      </c>
      <c r="F392" t="str">
        <f t="shared" si="13"/>
        <v/>
      </c>
    </row>
    <row r="393" spans="3:6" x14ac:dyDescent="0.2">
      <c r="C393" t="str">
        <f t="shared" si="12"/>
        <v/>
      </c>
      <c r="F393" t="str">
        <f t="shared" si="13"/>
        <v/>
      </c>
    </row>
    <row r="394" spans="3:6" x14ac:dyDescent="0.2">
      <c r="C394" t="str">
        <f t="shared" si="12"/>
        <v/>
      </c>
      <c r="F394" t="str">
        <f t="shared" si="13"/>
        <v/>
      </c>
    </row>
    <row r="395" spans="3:6" x14ac:dyDescent="0.2">
      <c r="C395" t="str">
        <f t="shared" si="12"/>
        <v/>
      </c>
      <c r="F395" t="str">
        <f t="shared" si="13"/>
        <v/>
      </c>
    </row>
    <row r="396" spans="3:6" x14ac:dyDescent="0.2">
      <c r="C396" t="str">
        <f t="shared" si="12"/>
        <v/>
      </c>
      <c r="F396" t="str">
        <f t="shared" si="13"/>
        <v/>
      </c>
    </row>
    <row r="397" spans="3:6" x14ac:dyDescent="0.2">
      <c r="C397" t="str">
        <f t="shared" si="12"/>
        <v/>
      </c>
      <c r="F397" t="str">
        <f t="shared" si="13"/>
        <v/>
      </c>
    </row>
    <row r="398" spans="3:6" x14ac:dyDescent="0.2">
      <c r="C398" t="str">
        <f t="shared" si="12"/>
        <v/>
      </c>
      <c r="F398" t="str">
        <f t="shared" si="13"/>
        <v/>
      </c>
    </row>
    <row r="399" spans="3:6" x14ac:dyDescent="0.2">
      <c r="C399" t="str">
        <f t="shared" si="12"/>
        <v/>
      </c>
      <c r="F399" t="str">
        <f t="shared" si="13"/>
        <v/>
      </c>
    </row>
    <row r="400" spans="3:6" x14ac:dyDescent="0.2">
      <c r="C400" t="str">
        <f t="shared" si="12"/>
        <v/>
      </c>
      <c r="F400" t="str">
        <f t="shared" si="13"/>
        <v/>
      </c>
    </row>
    <row r="401" spans="3:6" x14ac:dyDescent="0.2">
      <c r="C401" t="str">
        <f t="shared" si="12"/>
        <v/>
      </c>
      <c r="F401" t="str">
        <f t="shared" si="13"/>
        <v/>
      </c>
    </row>
    <row r="402" spans="3:6" x14ac:dyDescent="0.2">
      <c r="C402" t="str">
        <f t="shared" si="12"/>
        <v/>
      </c>
      <c r="F402" t="str">
        <f t="shared" si="13"/>
        <v/>
      </c>
    </row>
    <row r="403" spans="3:6" x14ac:dyDescent="0.2">
      <c r="C403" t="str">
        <f t="shared" si="12"/>
        <v/>
      </c>
      <c r="F403" t="str">
        <f t="shared" si="13"/>
        <v/>
      </c>
    </row>
    <row r="404" spans="3:6" x14ac:dyDescent="0.2">
      <c r="C404" t="str">
        <f t="shared" si="12"/>
        <v/>
      </c>
      <c r="F404" t="str">
        <f t="shared" si="13"/>
        <v/>
      </c>
    </row>
    <row r="405" spans="3:6" x14ac:dyDescent="0.2">
      <c r="C405" t="str">
        <f t="shared" si="12"/>
        <v/>
      </c>
      <c r="F405" t="str">
        <f t="shared" si="13"/>
        <v/>
      </c>
    </row>
    <row r="406" spans="3:6" x14ac:dyDescent="0.2">
      <c r="C406" t="str">
        <f t="shared" si="12"/>
        <v/>
      </c>
      <c r="F406" t="str">
        <f t="shared" si="13"/>
        <v/>
      </c>
    </row>
    <row r="407" spans="3:6" x14ac:dyDescent="0.2">
      <c r="C407" t="str">
        <f t="shared" si="12"/>
        <v/>
      </c>
      <c r="F407" t="str">
        <f t="shared" si="13"/>
        <v/>
      </c>
    </row>
    <row r="408" spans="3:6" x14ac:dyDescent="0.2">
      <c r="C408" t="str">
        <f t="shared" si="12"/>
        <v/>
      </c>
      <c r="F408" t="str">
        <f t="shared" si="13"/>
        <v/>
      </c>
    </row>
    <row r="409" spans="3:6" x14ac:dyDescent="0.2">
      <c r="C409" t="str">
        <f t="shared" si="12"/>
        <v/>
      </c>
      <c r="F409" t="str">
        <f t="shared" si="13"/>
        <v/>
      </c>
    </row>
    <row r="410" spans="3:6" x14ac:dyDescent="0.2">
      <c r="C410" t="str">
        <f t="shared" si="12"/>
        <v/>
      </c>
      <c r="F410" t="str">
        <f t="shared" si="13"/>
        <v/>
      </c>
    </row>
    <row r="411" spans="3:6" x14ac:dyDescent="0.2">
      <c r="C411" t="str">
        <f t="shared" si="12"/>
        <v/>
      </c>
      <c r="F411" t="str">
        <f t="shared" si="13"/>
        <v/>
      </c>
    </row>
    <row r="412" spans="3:6" x14ac:dyDescent="0.2">
      <c r="C412" t="str">
        <f t="shared" si="12"/>
        <v/>
      </c>
      <c r="F412" t="str">
        <f t="shared" si="13"/>
        <v/>
      </c>
    </row>
    <row r="413" spans="3:6" x14ac:dyDescent="0.2">
      <c r="C413" t="str">
        <f t="shared" si="12"/>
        <v/>
      </c>
      <c r="F413" t="str">
        <f t="shared" si="13"/>
        <v/>
      </c>
    </row>
    <row r="414" spans="3:6" x14ac:dyDescent="0.2">
      <c r="C414" t="str">
        <f t="shared" si="12"/>
        <v/>
      </c>
      <c r="F414" t="str">
        <f t="shared" si="13"/>
        <v/>
      </c>
    </row>
    <row r="415" spans="3:6" x14ac:dyDescent="0.2">
      <c r="C415" t="str">
        <f t="shared" si="12"/>
        <v/>
      </c>
      <c r="F415" t="str">
        <f t="shared" si="13"/>
        <v/>
      </c>
    </row>
    <row r="416" spans="3:6" x14ac:dyDescent="0.2">
      <c r="C416" t="str">
        <f t="shared" si="12"/>
        <v/>
      </c>
      <c r="F416" t="str">
        <f t="shared" si="13"/>
        <v/>
      </c>
    </row>
    <row r="417" spans="3:6" x14ac:dyDescent="0.2">
      <c r="C417" t="str">
        <f t="shared" si="12"/>
        <v/>
      </c>
      <c r="F417" t="str">
        <f t="shared" si="13"/>
        <v/>
      </c>
    </row>
    <row r="418" spans="3:6" x14ac:dyDescent="0.2">
      <c r="C418" t="str">
        <f t="shared" si="12"/>
        <v/>
      </c>
      <c r="F418" t="str">
        <f t="shared" si="13"/>
        <v/>
      </c>
    </row>
    <row r="419" spans="3:6" x14ac:dyDescent="0.2">
      <c r="C419" t="str">
        <f t="shared" si="12"/>
        <v/>
      </c>
      <c r="F419" t="str">
        <f t="shared" si="13"/>
        <v/>
      </c>
    </row>
    <row r="420" spans="3:6" x14ac:dyDescent="0.2">
      <c r="C420" t="str">
        <f t="shared" si="12"/>
        <v/>
      </c>
      <c r="F420" t="str">
        <f t="shared" si="13"/>
        <v/>
      </c>
    </row>
    <row r="421" spans="3:6" x14ac:dyDescent="0.2">
      <c r="C421" t="str">
        <f t="shared" si="12"/>
        <v/>
      </c>
      <c r="F421" t="str">
        <f t="shared" si="13"/>
        <v/>
      </c>
    </row>
    <row r="422" spans="3:6" x14ac:dyDescent="0.2">
      <c r="C422" t="str">
        <f t="shared" si="12"/>
        <v/>
      </c>
      <c r="F422" t="str">
        <f t="shared" si="13"/>
        <v/>
      </c>
    </row>
    <row r="423" spans="3:6" x14ac:dyDescent="0.2">
      <c r="C423" t="str">
        <f t="shared" si="12"/>
        <v/>
      </c>
      <c r="F423" t="str">
        <f t="shared" si="13"/>
        <v/>
      </c>
    </row>
    <row r="424" spans="3:6" x14ac:dyDescent="0.2">
      <c r="C424" t="str">
        <f t="shared" si="12"/>
        <v/>
      </c>
      <c r="F424" t="str">
        <f t="shared" si="13"/>
        <v/>
      </c>
    </row>
    <row r="425" spans="3:6" x14ac:dyDescent="0.2">
      <c r="C425" t="str">
        <f t="shared" si="12"/>
        <v/>
      </c>
      <c r="F425" t="str">
        <f t="shared" si="13"/>
        <v/>
      </c>
    </row>
    <row r="426" spans="3:6" x14ac:dyDescent="0.2">
      <c r="C426" t="str">
        <f t="shared" si="12"/>
        <v/>
      </c>
      <c r="F426" t="str">
        <f t="shared" si="13"/>
        <v/>
      </c>
    </row>
    <row r="427" spans="3:6" x14ac:dyDescent="0.2">
      <c r="C427" t="str">
        <f t="shared" si="12"/>
        <v/>
      </c>
      <c r="F427" t="str">
        <f t="shared" si="13"/>
        <v/>
      </c>
    </row>
    <row r="428" spans="3:6" x14ac:dyDescent="0.2">
      <c r="C428" t="str">
        <f t="shared" si="12"/>
        <v/>
      </c>
      <c r="F428" t="str">
        <f t="shared" si="13"/>
        <v/>
      </c>
    </row>
    <row r="429" spans="3:6" x14ac:dyDescent="0.2">
      <c r="C429" t="str">
        <f t="shared" si="12"/>
        <v/>
      </c>
      <c r="F429" t="str">
        <f t="shared" si="13"/>
        <v/>
      </c>
    </row>
    <row r="430" spans="3:6" x14ac:dyDescent="0.2">
      <c r="C430" t="str">
        <f t="shared" si="12"/>
        <v/>
      </c>
      <c r="F430" t="str">
        <f t="shared" si="13"/>
        <v/>
      </c>
    </row>
    <row r="431" spans="3:6" x14ac:dyDescent="0.2">
      <c r="C431" t="str">
        <f t="shared" si="12"/>
        <v/>
      </c>
      <c r="F431" t="str">
        <f t="shared" si="13"/>
        <v/>
      </c>
    </row>
    <row r="432" spans="3:6" x14ac:dyDescent="0.2">
      <c r="C432" t="str">
        <f t="shared" si="12"/>
        <v/>
      </c>
      <c r="F432" t="str">
        <f t="shared" si="13"/>
        <v/>
      </c>
    </row>
    <row r="433" spans="3:6" x14ac:dyDescent="0.2">
      <c r="C433" t="str">
        <f t="shared" si="12"/>
        <v/>
      </c>
      <c r="F433" t="str">
        <f t="shared" si="13"/>
        <v/>
      </c>
    </row>
    <row r="434" spans="3:6" x14ac:dyDescent="0.2">
      <c r="C434" t="str">
        <f t="shared" si="12"/>
        <v/>
      </c>
      <c r="F434" t="str">
        <f t="shared" si="13"/>
        <v/>
      </c>
    </row>
    <row r="435" spans="3:6" x14ac:dyDescent="0.2">
      <c r="C435" t="str">
        <f t="shared" si="12"/>
        <v/>
      </c>
      <c r="F435" t="str">
        <f t="shared" si="13"/>
        <v/>
      </c>
    </row>
    <row r="436" spans="3:6" x14ac:dyDescent="0.2">
      <c r="C436" t="str">
        <f t="shared" si="12"/>
        <v/>
      </c>
      <c r="F436" t="str">
        <f t="shared" si="13"/>
        <v/>
      </c>
    </row>
    <row r="437" spans="3:6" x14ac:dyDescent="0.2">
      <c r="C437" t="str">
        <f t="shared" si="12"/>
        <v/>
      </c>
      <c r="F437" t="str">
        <f t="shared" si="13"/>
        <v/>
      </c>
    </row>
    <row r="438" spans="3:6" x14ac:dyDescent="0.2">
      <c r="C438" t="str">
        <f t="shared" si="12"/>
        <v/>
      </c>
      <c r="F438" t="str">
        <f t="shared" si="13"/>
        <v/>
      </c>
    </row>
    <row r="439" spans="3:6" x14ac:dyDescent="0.2">
      <c r="C439" t="str">
        <f t="shared" si="12"/>
        <v/>
      </c>
      <c r="F439" t="str">
        <f t="shared" si="13"/>
        <v/>
      </c>
    </row>
    <row r="440" spans="3:6" x14ac:dyDescent="0.2">
      <c r="C440" t="str">
        <f t="shared" si="12"/>
        <v/>
      </c>
      <c r="F440" t="str">
        <f t="shared" si="13"/>
        <v/>
      </c>
    </row>
    <row r="441" spans="3:6" x14ac:dyDescent="0.2">
      <c r="C441" t="str">
        <f t="shared" si="12"/>
        <v/>
      </c>
      <c r="F441" t="str">
        <f t="shared" si="13"/>
        <v/>
      </c>
    </row>
    <row r="442" spans="3:6" x14ac:dyDescent="0.2">
      <c r="C442" t="str">
        <f t="shared" si="12"/>
        <v/>
      </c>
      <c r="F442" t="str">
        <f t="shared" si="13"/>
        <v/>
      </c>
    </row>
    <row r="443" spans="3:6" x14ac:dyDescent="0.2">
      <c r="C443" t="str">
        <f t="shared" si="12"/>
        <v/>
      </c>
      <c r="F443" t="str">
        <f t="shared" si="13"/>
        <v/>
      </c>
    </row>
    <row r="444" spans="3:6" x14ac:dyDescent="0.2">
      <c r="C444" t="str">
        <f t="shared" si="12"/>
        <v/>
      </c>
      <c r="F444" t="str">
        <f t="shared" si="13"/>
        <v/>
      </c>
    </row>
    <row r="445" spans="3:6" x14ac:dyDescent="0.2">
      <c r="C445" t="str">
        <f t="shared" si="12"/>
        <v/>
      </c>
      <c r="F445" t="str">
        <f t="shared" si="13"/>
        <v/>
      </c>
    </row>
    <row r="446" spans="3:6" x14ac:dyDescent="0.2">
      <c r="C446" t="str">
        <f t="shared" si="12"/>
        <v/>
      </c>
      <c r="F446" t="str">
        <f t="shared" si="13"/>
        <v/>
      </c>
    </row>
    <row r="447" spans="3:6" x14ac:dyDescent="0.2">
      <c r="C447" t="str">
        <f t="shared" si="12"/>
        <v/>
      </c>
      <c r="F447" t="str">
        <f t="shared" si="13"/>
        <v/>
      </c>
    </row>
    <row r="448" spans="3:6" x14ac:dyDescent="0.2">
      <c r="C448" t="str">
        <f t="shared" si="12"/>
        <v/>
      </c>
      <c r="F448" t="str">
        <f t="shared" si="13"/>
        <v/>
      </c>
    </row>
    <row r="449" spans="3:6" x14ac:dyDescent="0.2">
      <c r="C449" t="str">
        <f t="shared" si="12"/>
        <v/>
      </c>
      <c r="F449" t="str">
        <f t="shared" si="13"/>
        <v/>
      </c>
    </row>
    <row r="450" spans="3:6" x14ac:dyDescent="0.2">
      <c r="C450" t="str">
        <f t="shared" si="12"/>
        <v/>
      </c>
      <c r="F450" t="str">
        <f t="shared" si="13"/>
        <v/>
      </c>
    </row>
    <row r="451" spans="3:6" x14ac:dyDescent="0.2">
      <c r="C451" t="str">
        <f t="shared" si="12"/>
        <v/>
      </c>
      <c r="F451" t="str">
        <f t="shared" si="13"/>
        <v/>
      </c>
    </row>
    <row r="452" spans="3:6" x14ac:dyDescent="0.2">
      <c r="C452" t="str">
        <f t="shared" si="12"/>
        <v/>
      </c>
      <c r="F452" t="str">
        <f t="shared" si="13"/>
        <v/>
      </c>
    </row>
    <row r="453" spans="3:6" x14ac:dyDescent="0.2">
      <c r="C453" t="str">
        <f t="shared" ref="C453:C516" si="14">IF(OR(B453="",B453="(blank)"),"",1)</f>
        <v/>
      </c>
      <c r="F453" t="str">
        <f t="shared" ref="F453:F516" si="15">IF(OR(E453="",E453="(blank)"),"",1)</f>
        <v/>
      </c>
    </row>
    <row r="454" spans="3:6" x14ac:dyDescent="0.2">
      <c r="C454" t="str">
        <f t="shared" si="14"/>
        <v/>
      </c>
      <c r="F454" t="str">
        <f t="shared" si="15"/>
        <v/>
      </c>
    </row>
    <row r="455" spans="3:6" x14ac:dyDescent="0.2">
      <c r="C455" t="str">
        <f t="shared" si="14"/>
        <v/>
      </c>
      <c r="F455" t="str">
        <f t="shared" si="15"/>
        <v/>
      </c>
    </row>
    <row r="456" spans="3:6" x14ac:dyDescent="0.2">
      <c r="C456" t="str">
        <f t="shared" si="14"/>
        <v/>
      </c>
      <c r="F456" t="str">
        <f t="shared" si="15"/>
        <v/>
      </c>
    </row>
    <row r="457" spans="3:6" x14ac:dyDescent="0.2">
      <c r="C457" t="str">
        <f t="shared" si="14"/>
        <v/>
      </c>
      <c r="F457" t="str">
        <f t="shared" si="15"/>
        <v/>
      </c>
    </row>
    <row r="458" spans="3:6" x14ac:dyDescent="0.2">
      <c r="C458" t="str">
        <f t="shared" si="14"/>
        <v/>
      </c>
      <c r="F458" t="str">
        <f t="shared" si="15"/>
        <v/>
      </c>
    </row>
    <row r="459" spans="3:6" x14ac:dyDescent="0.2">
      <c r="C459" t="str">
        <f t="shared" si="14"/>
        <v/>
      </c>
      <c r="F459" t="str">
        <f t="shared" si="15"/>
        <v/>
      </c>
    </row>
    <row r="460" spans="3:6" x14ac:dyDescent="0.2">
      <c r="C460" t="str">
        <f t="shared" si="14"/>
        <v/>
      </c>
      <c r="F460" t="str">
        <f t="shared" si="15"/>
        <v/>
      </c>
    </row>
    <row r="461" spans="3:6" x14ac:dyDescent="0.2">
      <c r="C461" t="str">
        <f t="shared" si="14"/>
        <v/>
      </c>
      <c r="F461" t="str">
        <f t="shared" si="15"/>
        <v/>
      </c>
    </row>
    <row r="462" spans="3:6" x14ac:dyDescent="0.2">
      <c r="C462" t="str">
        <f t="shared" si="14"/>
        <v/>
      </c>
      <c r="F462" t="str">
        <f t="shared" si="15"/>
        <v/>
      </c>
    </row>
    <row r="463" spans="3:6" x14ac:dyDescent="0.2">
      <c r="C463" t="str">
        <f t="shared" si="14"/>
        <v/>
      </c>
      <c r="F463" t="str">
        <f t="shared" si="15"/>
        <v/>
      </c>
    </row>
    <row r="464" spans="3:6" x14ac:dyDescent="0.2">
      <c r="C464" t="str">
        <f t="shared" si="14"/>
        <v/>
      </c>
      <c r="F464" t="str">
        <f t="shared" si="15"/>
        <v/>
      </c>
    </row>
    <row r="465" spans="3:6" x14ac:dyDescent="0.2">
      <c r="C465" t="str">
        <f t="shared" si="14"/>
        <v/>
      </c>
      <c r="F465" t="str">
        <f t="shared" si="15"/>
        <v/>
      </c>
    </row>
    <row r="466" spans="3:6" x14ac:dyDescent="0.2">
      <c r="C466" t="str">
        <f t="shared" si="14"/>
        <v/>
      </c>
      <c r="F466" t="str">
        <f t="shared" si="15"/>
        <v/>
      </c>
    </row>
    <row r="467" spans="3:6" x14ac:dyDescent="0.2">
      <c r="C467" t="str">
        <f t="shared" si="14"/>
        <v/>
      </c>
      <c r="F467" t="str">
        <f t="shared" si="15"/>
        <v/>
      </c>
    </row>
    <row r="468" spans="3:6" x14ac:dyDescent="0.2">
      <c r="C468" t="str">
        <f t="shared" si="14"/>
        <v/>
      </c>
      <c r="F468" t="str">
        <f t="shared" si="15"/>
        <v/>
      </c>
    </row>
    <row r="469" spans="3:6" x14ac:dyDescent="0.2">
      <c r="C469" t="str">
        <f t="shared" si="14"/>
        <v/>
      </c>
      <c r="F469" t="str">
        <f t="shared" si="15"/>
        <v/>
      </c>
    </row>
    <row r="470" spans="3:6" x14ac:dyDescent="0.2">
      <c r="C470" t="str">
        <f t="shared" si="14"/>
        <v/>
      </c>
      <c r="F470" t="str">
        <f t="shared" si="15"/>
        <v/>
      </c>
    </row>
    <row r="471" spans="3:6" x14ac:dyDescent="0.2">
      <c r="C471" t="str">
        <f t="shared" si="14"/>
        <v/>
      </c>
      <c r="F471" t="str">
        <f t="shared" si="15"/>
        <v/>
      </c>
    </row>
    <row r="472" spans="3:6" x14ac:dyDescent="0.2">
      <c r="C472" t="str">
        <f t="shared" si="14"/>
        <v/>
      </c>
      <c r="F472" t="str">
        <f t="shared" si="15"/>
        <v/>
      </c>
    </row>
    <row r="473" spans="3:6" x14ac:dyDescent="0.2">
      <c r="C473" t="str">
        <f t="shared" si="14"/>
        <v/>
      </c>
      <c r="F473" t="str">
        <f t="shared" si="15"/>
        <v/>
      </c>
    </row>
    <row r="474" spans="3:6" x14ac:dyDescent="0.2">
      <c r="C474" t="str">
        <f t="shared" si="14"/>
        <v/>
      </c>
      <c r="F474" t="str">
        <f t="shared" si="15"/>
        <v/>
      </c>
    </row>
    <row r="475" spans="3:6" x14ac:dyDescent="0.2">
      <c r="C475" t="str">
        <f t="shared" si="14"/>
        <v/>
      </c>
      <c r="F475" t="str">
        <f t="shared" si="15"/>
        <v/>
      </c>
    </row>
    <row r="476" spans="3:6" x14ac:dyDescent="0.2">
      <c r="C476" t="str">
        <f t="shared" si="14"/>
        <v/>
      </c>
      <c r="F476" t="str">
        <f t="shared" si="15"/>
        <v/>
      </c>
    </row>
    <row r="477" spans="3:6" x14ac:dyDescent="0.2">
      <c r="C477" t="str">
        <f t="shared" si="14"/>
        <v/>
      </c>
      <c r="F477" t="str">
        <f t="shared" si="15"/>
        <v/>
      </c>
    </row>
    <row r="478" spans="3:6" x14ac:dyDescent="0.2">
      <c r="C478" t="str">
        <f t="shared" si="14"/>
        <v/>
      </c>
      <c r="F478" t="str">
        <f t="shared" si="15"/>
        <v/>
      </c>
    </row>
    <row r="479" spans="3:6" x14ac:dyDescent="0.2">
      <c r="C479" t="str">
        <f t="shared" si="14"/>
        <v/>
      </c>
      <c r="F479" t="str">
        <f t="shared" si="15"/>
        <v/>
      </c>
    </row>
    <row r="480" spans="3:6" x14ac:dyDescent="0.2">
      <c r="C480" t="str">
        <f t="shared" si="14"/>
        <v/>
      </c>
      <c r="F480" t="str">
        <f t="shared" si="15"/>
        <v/>
      </c>
    </row>
    <row r="481" spans="3:6" x14ac:dyDescent="0.2">
      <c r="C481" t="str">
        <f t="shared" si="14"/>
        <v/>
      </c>
      <c r="F481" t="str">
        <f t="shared" si="15"/>
        <v/>
      </c>
    </row>
    <row r="482" spans="3:6" x14ac:dyDescent="0.2">
      <c r="C482" t="str">
        <f t="shared" si="14"/>
        <v/>
      </c>
      <c r="F482" t="str">
        <f t="shared" si="15"/>
        <v/>
      </c>
    </row>
    <row r="483" spans="3:6" x14ac:dyDescent="0.2">
      <c r="C483" t="str">
        <f t="shared" si="14"/>
        <v/>
      </c>
      <c r="F483" t="str">
        <f t="shared" si="15"/>
        <v/>
      </c>
    </row>
    <row r="484" spans="3:6" x14ac:dyDescent="0.2">
      <c r="C484" t="str">
        <f t="shared" si="14"/>
        <v/>
      </c>
      <c r="F484" t="str">
        <f t="shared" si="15"/>
        <v/>
      </c>
    </row>
    <row r="485" spans="3:6" x14ac:dyDescent="0.2">
      <c r="C485" t="str">
        <f t="shared" si="14"/>
        <v/>
      </c>
      <c r="F485" t="str">
        <f t="shared" si="15"/>
        <v/>
      </c>
    </row>
    <row r="486" spans="3:6" x14ac:dyDescent="0.2">
      <c r="C486" t="str">
        <f t="shared" si="14"/>
        <v/>
      </c>
      <c r="F486" t="str">
        <f t="shared" si="15"/>
        <v/>
      </c>
    </row>
    <row r="487" spans="3:6" x14ac:dyDescent="0.2">
      <c r="C487" t="str">
        <f t="shared" si="14"/>
        <v/>
      </c>
      <c r="F487" t="str">
        <f t="shared" si="15"/>
        <v/>
      </c>
    </row>
    <row r="488" spans="3:6" x14ac:dyDescent="0.2">
      <c r="C488" t="str">
        <f t="shared" si="14"/>
        <v/>
      </c>
      <c r="F488" t="str">
        <f t="shared" si="15"/>
        <v/>
      </c>
    </row>
    <row r="489" spans="3:6" x14ac:dyDescent="0.2">
      <c r="C489" t="str">
        <f t="shared" si="14"/>
        <v/>
      </c>
      <c r="F489" t="str">
        <f t="shared" si="15"/>
        <v/>
      </c>
    </row>
    <row r="490" spans="3:6" x14ac:dyDescent="0.2">
      <c r="C490" t="str">
        <f t="shared" si="14"/>
        <v/>
      </c>
      <c r="F490" t="str">
        <f t="shared" si="15"/>
        <v/>
      </c>
    </row>
    <row r="491" spans="3:6" x14ac:dyDescent="0.2">
      <c r="C491" t="str">
        <f t="shared" si="14"/>
        <v/>
      </c>
      <c r="F491" t="str">
        <f t="shared" si="15"/>
        <v/>
      </c>
    </row>
    <row r="492" spans="3:6" x14ac:dyDescent="0.2">
      <c r="C492" t="str">
        <f t="shared" si="14"/>
        <v/>
      </c>
      <c r="F492" t="str">
        <f t="shared" si="15"/>
        <v/>
      </c>
    </row>
    <row r="493" spans="3:6" x14ac:dyDescent="0.2">
      <c r="C493" t="str">
        <f t="shared" si="14"/>
        <v/>
      </c>
      <c r="F493" t="str">
        <f t="shared" si="15"/>
        <v/>
      </c>
    </row>
    <row r="494" spans="3:6" x14ac:dyDescent="0.2">
      <c r="C494" t="str">
        <f t="shared" si="14"/>
        <v/>
      </c>
      <c r="F494" t="str">
        <f t="shared" si="15"/>
        <v/>
      </c>
    </row>
    <row r="495" spans="3:6" x14ac:dyDescent="0.2">
      <c r="C495" t="str">
        <f t="shared" si="14"/>
        <v/>
      </c>
      <c r="F495" t="str">
        <f t="shared" si="15"/>
        <v/>
      </c>
    </row>
    <row r="496" spans="3:6" x14ac:dyDescent="0.2">
      <c r="C496" t="str">
        <f t="shared" si="14"/>
        <v/>
      </c>
      <c r="F496" t="str">
        <f t="shared" si="15"/>
        <v/>
      </c>
    </row>
    <row r="497" spans="3:6" x14ac:dyDescent="0.2">
      <c r="C497" t="str">
        <f t="shared" si="14"/>
        <v/>
      </c>
      <c r="F497" t="str">
        <f t="shared" si="15"/>
        <v/>
      </c>
    </row>
    <row r="498" spans="3:6" x14ac:dyDescent="0.2">
      <c r="C498" t="str">
        <f t="shared" si="14"/>
        <v/>
      </c>
      <c r="F498" t="str">
        <f t="shared" si="15"/>
        <v/>
      </c>
    </row>
    <row r="499" spans="3:6" x14ac:dyDescent="0.2">
      <c r="C499" t="str">
        <f t="shared" si="14"/>
        <v/>
      </c>
      <c r="F499" t="str">
        <f t="shared" si="15"/>
        <v/>
      </c>
    </row>
    <row r="500" spans="3:6" x14ac:dyDescent="0.2">
      <c r="C500" t="str">
        <f t="shared" si="14"/>
        <v/>
      </c>
      <c r="F500" t="str">
        <f t="shared" si="15"/>
        <v/>
      </c>
    </row>
    <row r="501" spans="3:6" x14ac:dyDescent="0.2">
      <c r="C501" t="str">
        <f t="shared" si="14"/>
        <v/>
      </c>
      <c r="F501" t="str">
        <f t="shared" si="15"/>
        <v/>
      </c>
    </row>
    <row r="502" spans="3:6" x14ac:dyDescent="0.2">
      <c r="C502" t="str">
        <f t="shared" si="14"/>
        <v/>
      </c>
      <c r="F502" t="str">
        <f t="shared" si="15"/>
        <v/>
      </c>
    </row>
    <row r="503" spans="3:6" x14ac:dyDescent="0.2">
      <c r="C503" t="str">
        <f t="shared" si="14"/>
        <v/>
      </c>
      <c r="F503" t="str">
        <f t="shared" si="15"/>
        <v/>
      </c>
    </row>
    <row r="504" spans="3:6" x14ac:dyDescent="0.2">
      <c r="C504" t="str">
        <f t="shared" si="14"/>
        <v/>
      </c>
      <c r="F504" t="str">
        <f t="shared" si="15"/>
        <v/>
      </c>
    </row>
    <row r="505" spans="3:6" x14ac:dyDescent="0.2">
      <c r="C505" t="str">
        <f t="shared" si="14"/>
        <v/>
      </c>
      <c r="F505" t="str">
        <f t="shared" si="15"/>
        <v/>
      </c>
    </row>
    <row r="506" spans="3:6" x14ac:dyDescent="0.2">
      <c r="C506" t="str">
        <f t="shared" si="14"/>
        <v/>
      </c>
      <c r="F506" t="str">
        <f t="shared" si="15"/>
        <v/>
      </c>
    </row>
    <row r="507" spans="3:6" x14ac:dyDescent="0.2">
      <c r="C507" t="str">
        <f t="shared" si="14"/>
        <v/>
      </c>
      <c r="F507" t="str">
        <f t="shared" si="15"/>
        <v/>
      </c>
    </row>
    <row r="508" spans="3:6" x14ac:dyDescent="0.2">
      <c r="C508" t="str">
        <f t="shared" si="14"/>
        <v/>
      </c>
      <c r="F508" t="str">
        <f t="shared" si="15"/>
        <v/>
      </c>
    </row>
    <row r="509" spans="3:6" x14ac:dyDescent="0.2">
      <c r="C509" t="str">
        <f t="shared" si="14"/>
        <v/>
      </c>
      <c r="F509" t="str">
        <f t="shared" si="15"/>
        <v/>
      </c>
    </row>
    <row r="510" spans="3:6" x14ac:dyDescent="0.2">
      <c r="C510" t="str">
        <f t="shared" si="14"/>
        <v/>
      </c>
      <c r="F510" t="str">
        <f t="shared" si="15"/>
        <v/>
      </c>
    </row>
    <row r="511" spans="3:6" x14ac:dyDescent="0.2">
      <c r="C511" t="str">
        <f t="shared" si="14"/>
        <v/>
      </c>
      <c r="F511" t="str">
        <f t="shared" si="15"/>
        <v/>
      </c>
    </row>
    <row r="512" spans="3:6" x14ac:dyDescent="0.2">
      <c r="C512" t="str">
        <f t="shared" si="14"/>
        <v/>
      </c>
      <c r="F512" t="str">
        <f t="shared" si="15"/>
        <v/>
      </c>
    </row>
    <row r="513" spans="3:6" x14ac:dyDescent="0.2">
      <c r="C513" t="str">
        <f t="shared" si="14"/>
        <v/>
      </c>
      <c r="F513" t="str">
        <f t="shared" si="15"/>
        <v/>
      </c>
    </row>
    <row r="514" spans="3:6" x14ac:dyDescent="0.2">
      <c r="C514" t="str">
        <f t="shared" si="14"/>
        <v/>
      </c>
      <c r="F514" t="str">
        <f t="shared" si="15"/>
        <v/>
      </c>
    </row>
    <row r="515" spans="3:6" x14ac:dyDescent="0.2">
      <c r="C515" t="str">
        <f t="shared" si="14"/>
        <v/>
      </c>
      <c r="F515" t="str">
        <f t="shared" si="15"/>
        <v/>
      </c>
    </row>
    <row r="516" spans="3:6" x14ac:dyDescent="0.2">
      <c r="C516" t="str">
        <f t="shared" si="14"/>
        <v/>
      </c>
      <c r="F516" t="str">
        <f t="shared" si="15"/>
        <v/>
      </c>
    </row>
    <row r="517" spans="3:6" x14ac:dyDescent="0.2">
      <c r="C517" t="str">
        <f t="shared" ref="C517:C580" si="16">IF(OR(B517="",B517="(blank)"),"",1)</f>
        <v/>
      </c>
      <c r="F517" t="str">
        <f t="shared" ref="F517:F580" si="17">IF(OR(E517="",E517="(blank)"),"",1)</f>
        <v/>
      </c>
    </row>
    <row r="518" spans="3:6" x14ac:dyDescent="0.2">
      <c r="C518" t="str">
        <f t="shared" si="16"/>
        <v/>
      </c>
      <c r="F518" t="str">
        <f t="shared" si="17"/>
        <v/>
      </c>
    </row>
    <row r="519" spans="3:6" x14ac:dyDescent="0.2">
      <c r="C519" t="str">
        <f t="shared" si="16"/>
        <v/>
      </c>
      <c r="F519" t="str">
        <f t="shared" si="17"/>
        <v/>
      </c>
    </row>
    <row r="520" spans="3:6" x14ac:dyDescent="0.2">
      <c r="C520" t="str">
        <f t="shared" si="16"/>
        <v/>
      </c>
      <c r="F520" t="str">
        <f t="shared" si="17"/>
        <v/>
      </c>
    </row>
    <row r="521" spans="3:6" x14ac:dyDescent="0.2">
      <c r="C521" t="str">
        <f t="shared" si="16"/>
        <v/>
      </c>
      <c r="F521" t="str">
        <f t="shared" si="17"/>
        <v/>
      </c>
    </row>
    <row r="522" spans="3:6" x14ac:dyDescent="0.2">
      <c r="C522" t="str">
        <f t="shared" si="16"/>
        <v/>
      </c>
      <c r="F522" t="str">
        <f t="shared" si="17"/>
        <v/>
      </c>
    </row>
    <row r="523" spans="3:6" x14ac:dyDescent="0.2">
      <c r="C523" t="str">
        <f t="shared" si="16"/>
        <v/>
      </c>
      <c r="F523" t="str">
        <f t="shared" si="17"/>
        <v/>
      </c>
    </row>
    <row r="524" spans="3:6" x14ac:dyDescent="0.2">
      <c r="C524" t="str">
        <f t="shared" si="16"/>
        <v/>
      </c>
      <c r="F524" t="str">
        <f t="shared" si="17"/>
        <v/>
      </c>
    </row>
    <row r="525" spans="3:6" x14ac:dyDescent="0.2">
      <c r="C525" t="str">
        <f t="shared" si="16"/>
        <v/>
      </c>
      <c r="F525" t="str">
        <f t="shared" si="17"/>
        <v/>
      </c>
    </row>
    <row r="526" spans="3:6" x14ac:dyDescent="0.2">
      <c r="C526" t="str">
        <f t="shared" si="16"/>
        <v/>
      </c>
      <c r="F526" t="str">
        <f t="shared" si="17"/>
        <v/>
      </c>
    </row>
    <row r="527" spans="3:6" x14ac:dyDescent="0.2">
      <c r="C527" t="str">
        <f t="shared" si="16"/>
        <v/>
      </c>
      <c r="F527" t="str">
        <f t="shared" si="17"/>
        <v/>
      </c>
    </row>
    <row r="528" spans="3:6" x14ac:dyDescent="0.2">
      <c r="C528" t="str">
        <f t="shared" si="16"/>
        <v/>
      </c>
      <c r="F528" t="str">
        <f t="shared" si="17"/>
        <v/>
      </c>
    </row>
    <row r="529" spans="3:6" x14ac:dyDescent="0.2">
      <c r="C529" t="str">
        <f t="shared" si="16"/>
        <v/>
      </c>
      <c r="F529" t="str">
        <f t="shared" si="17"/>
        <v/>
      </c>
    </row>
    <row r="530" spans="3:6" x14ac:dyDescent="0.2">
      <c r="C530" t="str">
        <f t="shared" si="16"/>
        <v/>
      </c>
      <c r="F530" t="str">
        <f t="shared" si="17"/>
        <v/>
      </c>
    </row>
    <row r="531" spans="3:6" x14ac:dyDescent="0.2">
      <c r="C531" t="str">
        <f t="shared" si="16"/>
        <v/>
      </c>
      <c r="F531" t="str">
        <f t="shared" si="17"/>
        <v/>
      </c>
    </row>
    <row r="532" spans="3:6" x14ac:dyDescent="0.2">
      <c r="C532" t="str">
        <f t="shared" si="16"/>
        <v/>
      </c>
      <c r="F532" t="str">
        <f t="shared" si="17"/>
        <v/>
      </c>
    </row>
    <row r="533" spans="3:6" x14ac:dyDescent="0.2">
      <c r="C533" t="str">
        <f t="shared" si="16"/>
        <v/>
      </c>
      <c r="F533" t="str">
        <f t="shared" si="17"/>
        <v/>
      </c>
    </row>
    <row r="534" spans="3:6" x14ac:dyDescent="0.2">
      <c r="C534" t="str">
        <f t="shared" si="16"/>
        <v/>
      </c>
      <c r="F534" t="str">
        <f t="shared" si="17"/>
        <v/>
      </c>
    </row>
    <row r="535" spans="3:6" x14ac:dyDescent="0.2">
      <c r="C535" t="str">
        <f t="shared" si="16"/>
        <v/>
      </c>
      <c r="F535" t="str">
        <f t="shared" si="17"/>
        <v/>
      </c>
    </row>
    <row r="536" spans="3:6" x14ac:dyDescent="0.2">
      <c r="C536" t="str">
        <f t="shared" si="16"/>
        <v/>
      </c>
      <c r="F536" t="str">
        <f t="shared" si="17"/>
        <v/>
      </c>
    </row>
    <row r="537" spans="3:6" x14ac:dyDescent="0.2">
      <c r="C537" t="str">
        <f t="shared" si="16"/>
        <v/>
      </c>
      <c r="F537" t="str">
        <f t="shared" si="17"/>
        <v/>
      </c>
    </row>
    <row r="538" spans="3:6" x14ac:dyDescent="0.2">
      <c r="C538" t="str">
        <f t="shared" si="16"/>
        <v/>
      </c>
      <c r="F538" t="str">
        <f t="shared" si="17"/>
        <v/>
      </c>
    </row>
    <row r="539" spans="3:6" x14ac:dyDescent="0.2">
      <c r="C539" t="str">
        <f t="shared" si="16"/>
        <v/>
      </c>
      <c r="F539" t="str">
        <f t="shared" si="17"/>
        <v/>
      </c>
    </row>
    <row r="540" spans="3:6" x14ac:dyDescent="0.2">
      <c r="C540" t="str">
        <f t="shared" si="16"/>
        <v/>
      </c>
      <c r="F540" t="str">
        <f t="shared" si="17"/>
        <v/>
      </c>
    </row>
    <row r="541" spans="3:6" x14ac:dyDescent="0.2">
      <c r="C541" t="str">
        <f t="shared" si="16"/>
        <v/>
      </c>
      <c r="F541" t="str">
        <f t="shared" si="17"/>
        <v/>
      </c>
    </row>
    <row r="542" spans="3:6" x14ac:dyDescent="0.2">
      <c r="C542" t="str">
        <f t="shared" si="16"/>
        <v/>
      </c>
      <c r="F542" t="str">
        <f t="shared" si="17"/>
        <v/>
      </c>
    </row>
    <row r="543" spans="3:6" x14ac:dyDescent="0.2">
      <c r="C543" t="str">
        <f t="shared" si="16"/>
        <v/>
      </c>
      <c r="F543" t="str">
        <f t="shared" si="17"/>
        <v/>
      </c>
    </row>
    <row r="544" spans="3:6" x14ac:dyDescent="0.2">
      <c r="C544" t="str">
        <f t="shared" si="16"/>
        <v/>
      </c>
      <c r="F544" t="str">
        <f t="shared" si="17"/>
        <v/>
      </c>
    </row>
    <row r="545" spans="3:6" x14ac:dyDescent="0.2">
      <c r="C545" t="str">
        <f t="shared" si="16"/>
        <v/>
      </c>
      <c r="F545" t="str">
        <f t="shared" si="17"/>
        <v/>
      </c>
    </row>
    <row r="546" spans="3:6" x14ac:dyDescent="0.2">
      <c r="C546" t="str">
        <f t="shared" si="16"/>
        <v/>
      </c>
      <c r="F546" t="str">
        <f t="shared" si="17"/>
        <v/>
      </c>
    </row>
    <row r="547" spans="3:6" x14ac:dyDescent="0.2">
      <c r="C547" t="str">
        <f t="shared" si="16"/>
        <v/>
      </c>
      <c r="F547" t="str">
        <f t="shared" si="17"/>
        <v/>
      </c>
    </row>
    <row r="548" spans="3:6" x14ac:dyDescent="0.2">
      <c r="C548" t="str">
        <f t="shared" si="16"/>
        <v/>
      </c>
      <c r="F548" t="str">
        <f t="shared" si="17"/>
        <v/>
      </c>
    </row>
    <row r="549" spans="3:6" x14ac:dyDescent="0.2">
      <c r="C549" t="str">
        <f t="shared" si="16"/>
        <v/>
      </c>
      <c r="F549" t="str">
        <f t="shared" si="17"/>
        <v/>
      </c>
    </row>
    <row r="550" spans="3:6" x14ac:dyDescent="0.2">
      <c r="C550" t="str">
        <f t="shared" si="16"/>
        <v/>
      </c>
      <c r="F550" t="str">
        <f t="shared" si="17"/>
        <v/>
      </c>
    </row>
    <row r="551" spans="3:6" x14ac:dyDescent="0.2">
      <c r="C551" t="str">
        <f t="shared" si="16"/>
        <v/>
      </c>
      <c r="F551" t="str">
        <f t="shared" si="17"/>
        <v/>
      </c>
    </row>
    <row r="552" spans="3:6" x14ac:dyDescent="0.2">
      <c r="C552" t="str">
        <f t="shared" si="16"/>
        <v/>
      </c>
      <c r="F552" t="str">
        <f t="shared" si="17"/>
        <v/>
      </c>
    </row>
    <row r="553" spans="3:6" x14ac:dyDescent="0.2">
      <c r="C553" t="str">
        <f t="shared" si="16"/>
        <v/>
      </c>
      <c r="F553" t="str">
        <f t="shared" si="17"/>
        <v/>
      </c>
    </row>
    <row r="554" spans="3:6" x14ac:dyDescent="0.2">
      <c r="C554" t="str">
        <f t="shared" si="16"/>
        <v/>
      </c>
      <c r="F554" t="str">
        <f t="shared" si="17"/>
        <v/>
      </c>
    </row>
    <row r="555" spans="3:6" x14ac:dyDescent="0.2">
      <c r="C555" t="str">
        <f t="shared" si="16"/>
        <v/>
      </c>
      <c r="F555" t="str">
        <f t="shared" si="17"/>
        <v/>
      </c>
    </row>
    <row r="556" spans="3:6" x14ac:dyDescent="0.2">
      <c r="C556" t="str">
        <f t="shared" si="16"/>
        <v/>
      </c>
      <c r="F556" t="str">
        <f t="shared" si="17"/>
        <v/>
      </c>
    </row>
    <row r="557" spans="3:6" x14ac:dyDescent="0.2">
      <c r="C557" t="str">
        <f t="shared" si="16"/>
        <v/>
      </c>
      <c r="F557" t="str">
        <f t="shared" si="17"/>
        <v/>
      </c>
    </row>
    <row r="558" spans="3:6" x14ac:dyDescent="0.2">
      <c r="C558" t="str">
        <f t="shared" si="16"/>
        <v/>
      </c>
      <c r="F558" t="str">
        <f t="shared" si="17"/>
        <v/>
      </c>
    </row>
    <row r="559" spans="3:6" x14ac:dyDescent="0.2">
      <c r="C559" t="str">
        <f t="shared" si="16"/>
        <v/>
      </c>
      <c r="F559" t="str">
        <f t="shared" si="17"/>
        <v/>
      </c>
    </row>
    <row r="560" spans="3:6" x14ac:dyDescent="0.2">
      <c r="C560" t="str">
        <f t="shared" si="16"/>
        <v/>
      </c>
      <c r="F560" t="str">
        <f t="shared" si="17"/>
        <v/>
      </c>
    </row>
    <row r="561" spans="3:6" x14ac:dyDescent="0.2">
      <c r="C561" t="str">
        <f t="shared" si="16"/>
        <v/>
      </c>
      <c r="F561" t="str">
        <f t="shared" si="17"/>
        <v/>
      </c>
    </row>
    <row r="562" spans="3:6" x14ac:dyDescent="0.2">
      <c r="C562" t="str">
        <f t="shared" si="16"/>
        <v/>
      </c>
      <c r="F562" t="str">
        <f t="shared" si="17"/>
        <v/>
      </c>
    </row>
    <row r="563" spans="3:6" x14ac:dyDescent="0.2">
      <c r="C563" t="str">
        <f t="shared" si="16"/>
        <v/>
      </c>
      <c r="F563" t="str">
        <f t="shared" si="17"/>
        <v/>
      </c>
    </row>
    <row r="564" spans="3:6" x14ac:dyDescent="0.2">
      <c r="C564" t="str">
        <f t="shared" si="16"/>
        <v/>
      </c>
      <c r="F564" t="str">
        <f t="shared" si="17"/>
        <v/>
      </c>
    </row>
    <row r="565" spans="3:6" x14ac:dyDescent="0.2">
      <c r="C565" t="str">
        <f t="shared" si="16"/>
        <v/>
      </c>
      <c r="F565" t="str">
        <f t="shared" si="17"/>
        <v/>
      </c>
    </row>
    <row r="566" spans="3:6" x14ac:dyDescent="0.2">
      <c r="C566" t="str">
        <f t="shared" si="16"/>
        <v/>
      </c>
      <c r="F566" t="str">
        <f t="shared" si="17"/>
        <v/>
      </c>
    </row>
    <row r="567" spans="3:6" x14ac:dyDescent="0.2">
      <c r="C567" t="str">
        <f t="shared" si="16"/>
        <v/>
      </c>
      <c r="F567" t="str">
        <f t="shared" si="17"/>
        <v/>
      </c>
    </row>
    <row r="568" spans="3:6" x14ac:dyDescent="0.2">
      <c r="C568" t="str">
        <f t="shared" si="16"/>
        <v/>
      </c>
      <c r="F568" t="str">
        <f t="shared" si="17"/>
        <v/>
      </c>
    </row>
    <row r="569" spans="3:6" x14ac:dyDescent="0.2">
      <c r="C569" t="str">
        <f t="shared" si="16"/>
        <v/>
      </c>
      <c r="F569" t="str">
        <f t="shared" si="17"/>
        <v/>
      </c>
    </row>
    <row r="570" spans="3:6" x14ac:dyDescent="0.2">
      <c r="C570" t="str">
        <f t="shared" si="16"/>
        <v/>
      </c>
      <c r="F570" t="str">
        <f t="shared" si="17"/>
        <v/>
      </c>
    </row>
    <row r="571" spans="3:6" x14ac:dyDescent="0.2">
      <c r="C571" t="str">
        <f t="shared" si="16"/>
        <v/>
      </c>
      <c r="F571" t="str">
        <f t="shared" si="17"/>
        <v/>
      </c>
    </row>
    <row r="572" spans="3:6" x14ac:dyDescent="0.2">
      <c r="C572" t="str">
        <f t="shared" si="16"/>
        <v/>
      </c>
      <c r="F572" t="str">
        <f t="shared" si="17"/>
        <v/>
      </c>
    </row>
    <row r="573" spans="3:6" x14ac:dyDescent="0.2">
      <c r="C573" t="str">
        <f t="shared" si="16"/>
        <v/>
      </c>
      <c r="F573" t="str">
        <f t="shared" si="17"/>
        <v/>
      </c>
    </row>
    <row r="574" spans="3:6" x14ac:dyDescent="0.2">
      <c r="C574" t="str">
        <f t="shared" si="16"/>
        <v/>
      </c>
      <c r="F574" t="str">
        <f t="shared" si="17"/>
        <v/>
      </c>
    </row>
    <row r="575" spans="3:6" x14ac:dyDescent="0.2">
      <c r="C575" t="str">
        <f t="shared" si="16"/>
        <v/>
      </c>
      <c r="F575" t="str">
        <f t="shared" si="17"/>
        <v/>
      </c>
    </row>
    <row r="576" spans="3:6" x14ac:dyDescent="0.2">
      <c r="C576" t="str">
        <f t="shared" si="16"/>
        <v/>
      </c>
      <c r="F576" t="str">
        <f t="shared" si="17"/>
        <v/>
      </c>
    </row>
    <row r="577" spans="3:6" x14ac:dyDescent="0.2">
      <c r="C577" t="str">
        <f t="shared" si="16"/>
        <v/>
      </c>
      <c r="F577" t="str">
        <f t="shared" si="17"/>
        <v/>
      </c>
    </row>
    <row r="578" spans="3:6" x14ac:dyDescent="0.2">
      <c r="C578" t="str">
        <f t="shared" si="16"/>
        <v/>
      </c>
      <c r="F578" t="str">
        <f t="shared" si="17"/>
        <v/>
      </c>
    </row>
    <row r="579" spans="3:6" x14ac:dyDescent="0.2">
      <c r="C579" t="str">
        <f t="shared" si="16"/>
        <v/>
      </c>
      <c r="F579" t="str">
        <f t="shared" si="17"/>
        <v/>
      </c>
    </row>
    <row r="580" spans="3:6" x14ac:dyDescent="0.2">
      <c r="C580" t="str">
        <f t="shared" si="16"/>
        <v/>
      </c>
      <c r="F580" t="str">
        <f t="shared" si="17"/>
        <v/>
      </c>
    </row>
    <row r="581" spans="3:6" x14ac:dyDescent="0.2">
      <c r="C581" t="str">
        <f t="shared" ref="C581:C644" si="18">IF(OR(B581="",B581="(blank)"),"",1)</f>
        <v/>
      </c>
      <c r="F581" t="str">
        <f t="shared" ref="F581:F644" si="19">IF(OR(E581="",E581="(blank)"),"",1)</f>
        <v/>
      </c>
    </row>
    <row r="582" spans="3:6" x14ac:dyDescent="0.2">
      <c r="C582" t="str">
        <f t="shared" si="18"/>
        <v/>
      </c>
      <c r="F582" t="str">
        <f t="shared" si="19"/>
        <v/>
      </c>
    </row>
    <row r="583" spans="3:6" x14ac:dyDescent="0.2">
      <c r="C583" t="str">
        <f t="shared" si="18"/>
        <v/>
      </c>
      <c r="F583" t="str">
        <f t="shared" si="19"/>
        <v/>
      </c>
    </row>
    <row r="584" spans="3:6" x14ac:dyDescent="0.2">
      <c r="C584" t="str">
        <f t="shared" si="18"/>
        <v/>
      </c>
      <c r="F584" t="str">
        <f t="shared" si="19"/>
        <v/>
      </c>
    </row>
    <row r="585" spans="3:6" x14ac:dyDescent="0.2">
      <c r="C585" t="str">
        <f t="shared" si="18"/>
        <v/>
      </c>
      <c r="F585" t="str">
        <f t="shared" si="19"/>
        <v/>
      </c>
    </row>
    <row r="586" spans="3:6" x14ac:dyDescent="0.2">
      <c r="C586" t="str">
        <f t="shared" si="18"/>
        <v/>
      </c>
      <c r="F586" t="str">
        <f t="shared" si="19"/>
        <v/>
      </c>
    </row>
    <row r="587" spans="3:6" x14ac:dyDescent="0.2">
      <c r="C587" t="str">
        <f t="shared" si="18"/>
        <v/>
      </c>
      <c r="F587" t="str">
        <f t="shared" si="19"/>
        <v/>
      </c>
    </row>
    <row r="588" spans="3:6" x14ac:dyDescent="0.2">
      <c r="C588" t="str">
        <f t="shared" si="18"/>
        <v/>
      </c>
      <c r="F588" t="str">
        <f t="shared" si="19"/>
        <v/>
      </c>
    </row>
    <row r="589" spans="3:6" x14ac:dyDescent="0.2">
      <c r="C589" t="str">
        <f t="shared" si="18"/>
        <v/>
      </c>
      <c r="F589" t="str">
        <f t="shared" si="19"/>
        <v/>
      </c>
    </row>
    <row r="590" spans="3:6" x14ac:dyDescent="0.2">
      <c r="C590" t="str">
        <f t="shared" si="18"/>
        <v/>
      </c>
      <c r="F590" t="str">
        <f t="shared" si="19"/>
        <v/>
      </c>
    </row>
    <row r="591" spans="3:6" x14ac:dyDescent="0.2">
      <c r="C591" t="str">
        <f t="shared" si="18"/>
        <v/>
      </c>
      <c r="F591" t="str">
        <f t="shared" si="19"/>
        <v/>
      </c>
    </row>
    <row r="592" spans="3:6" x14ac:dyDescent="0.2">
      <c r="C592" t="str">
        <f t="shared" si="18"/>
        <v/>
      </c>
      <c r="F592" t="str">
        <f t="shared" si="19"/>
        <v/>
      </c>
    </row>
    <row r="593" spans="3:6" x14ac:dyDescent="0.2">
      <c r="C593" t="str">
        <f t="shared" si="18"/>
        <v/>
      </c>
      <c r="F593" t="str">
        <f t="shared" si="19"/>
        <v/>
      </c>
    </row>
    <row r="594" spans="3:6" x14ac:dyDescent="0.2">
      <c r="C594" t="str">
        <f t="shared" si="18"/>
        <v/>
      </c>
      <c r="F594" t="str">
        <f t="shared" si="19"/>
        <v/>
      </c>
    </row>
    <row r="595" spans="3:6" x14ac:dyDescent="0.2">
      <c r="C595" t="str">
        <f t="shared" si="18"/>
        <v/>
      </c>
      <c r="F595" t="str">
        <f t="shared" si="19"/>
        <v/>
      </c>
    </row>
    <row r="596" spans="3:6" x14ac:dyDescent="0.2">
      <c r="C596" t="str">
        <f t="shared" si="18"/>
        <v/>
      </c>
      <c r="F596" t="str">
        <f t="shared" si="19"/>
        <v/>
      </c>
    </row>
    <row r="597" spans="3:6" x14ac:dyDescent="0.2">
      <c r="C597" t="str">
        <f t="shared" si="18"/>
        <v/>
      </c>
      <c r="F597" t="str">
        <f t="shared" si="19"/>
        <v/>
      </c>
    </row>
    <row r="598" spans="3:6" x14ac:dyDescent="0.2">
      <c r="C598" t="str">
        <f t="shared" si="18"/>
        <v/>
      </c>
      <c r="F598" t="str">
        <f t="shared" si="19"/>
        <v/>
      </c>
    </row>
    <row r="599" spans="3:6" x14ac:dyDescent="0.2">
      <c r="C599" t="str">
        <f t="shared" si="18"/>
        <v/>
      </c>
      <c r="F599" t="str">
        <f t="shared" si="19"/>
        <v/>
      </c>
    </row>
    <row r="600" spans="3:6" x14ac:dyDescent="0.2">
      <c r="C600" t="str">
        <f t="shared" si="18"/>
        <v/>
      </c>
      <c r="F600" t="str">
        <f t="shared" si="19"/>
        <v/>
      </c>
    </row>
    <row r="601" spans="3:6" x14ac:dyDescent="0.2">
      <c r="C601" t="str">
        <f t="shared" si="18"/>
        <v/>
      </c>
      <c r="F601" t="str">
        <f t="shared" si="19"/>
        <v/>
      </c>
    </row>
    <row r="602" spans="3:6" x14ac:dyDescent="0.2">
      <c r="C602" t="str">
        <f t="shared" si="18"/>
        <v/>
      </c>
      <c r="F602" t="str">
        <f t="shared" si="19"/>
        <v/>
      </c>
    </row>
    <row r="603" spans="3:6" x14ac:dyDescent="0.2">
      <c r="C603" t="str">
        <f t="shared" si="18"/>
        <v/>
      </c>
      <c r="F603" t="str">
        <f t="shared" si="19"/>
        <v/>
      </c>
    </row>
    <row r="604" spans="3:6" x14ac:dyDescent="0.2">
      <c r="C604" t="str">
        <f t="shared" si="18"/>
        <v/>
      </c>
      <c r="F604" t="str">
        <f t="shared" si="19"/>
        <v/>
      </c>
    </row>
    <row r="605" spans="3:6" x14ac:dyDescent="0.2">
      <c r="C605" t="str">
        <f t="shared" si="18"/>
        <v/>
      </c>
      <c r="F605" t="str">
        <f t="shared" si="19"/>
        <v/>
      </c>
    </row>
    <row r="606" spans="3:6" x14ac:dyDescent="0.2">
      <c r="C606" t="str">
        <f t="shared" si="18"/>
        <v/>
      </c>
      <c r="F606" t="str">
        <f t="shared" si="19"/>
        <v/>
      </c>
    </row>
    <row r="607" spans="3:6" x14ac:dyDescent="0.2">
      <c r="C607" t="str">
        <f t="shared" si="18"/>
        <v/>
      </c>
      <c r="F607" t="str">
        <f t="shared" si="19"/>
        <v/>
      </c>
    </row>
    <row r="608" spans="3:6" x14ac:dyDescent="0.2">
      <c r="C608" t="str">
        <f t="shared" si="18"/>
        <v/>
      </c>
      <c r="F608" t="str">
        <f t="shared" si="19"/>
        <v/>
      </c>
    </row>
    <row r="609" spans="3:6" x14ac:dyDescent="0.2">
      <c r="C609" t="str">
        <f t="shared" si="18"/>
        <v/>
      </c>
      <c r="F609" t="str">
        <f t="shared" si="19"/>
        <v/>
      </c>
    </row>
    <row r="610" spans="3:6" x14ac:dyDescent="0.2">
      <c r="C610" t="str">
        <f t="shared" si="18"/>
        <v/>
      </c>
      <c r="F610" t="str">
        <f t="shared" si="19"/>
        <v/>
      </c>
    </row>
    <row r="611" spans="3:6" x14ac:dyDescent="0.2">
      <c r="C611" t="str">
        <f t="shared" si="18"/>
        <v/>
      </c>
      <c r="F611" t="str">
        <f t="shared" si="19"/>
        <v/>
      </c>
    </row>
    <row r="612" spans="3:6" x14ac:dyDescent="0.2">
      <c r="C612" t="str">
        <f t="shared" si="18"/>
        <v/>
      </c>
      <c r="F612" t="str">
        <f t="shared" si="19"/>
        <v/>
      </c>
    </row>
    <row r="613" spans="3:6" x14ac:dyDescent="0.2">
      <c r="C613" t="str">
        <f t="shared" si="18"/>
        <v/>
      </c>
      <c r="F613" t="str">
        <f t="shared" si="19"/>
        <v/>
      </c>
    </row>
    <row r="614" spans="3:6" x14ac:dyDescent="0.2">
      <c r="C614" t="str">
        <f t="shared" si="18"/>
        <v/>
      </c>
      <c r="F614" t="str">
        <f t="shared" si="19"/>
        <v/>
      </c>
    </row>
    <row r="615" spans="3:6" x14ac:dyDescent="0.2">
      <c r="C615" t="str">
        <f t="shared" si="18"/>
        <v/>
      </c>
      <c r="F615" t="str">
        <f t="shared" si="19"/>
        <v/>
      </c>
    </row>
    <row r="616" spans="3:6" x14ac:dyDescent="0.2">
      <c r="C616" t="str">
        <f t="shared" si="18"/>
        <v/>
      </c>
      <c r="F616" t="str">
        <f t="shared" si="19"/>
        <v/>
      </c>
    </row>
    <row r="617" spans="3:6" x14ac:dyDescent="0.2">
      <c r="C617" t="str">
        <f t="shared" si="18"/>
        <v/>
      </c>
      <c r="F617" t="str">
        <f t="shared" si="19"/>
        <v/>
      </c>
    </row>
    <row r="618" spans="3:6" x14ac:dyDescent="0.2">
      <c r="C618" t="str">
        <f t="shared" si="18"/>
        <v/>
      </c>
      <c r="F618" t="str">
        <f t="shared" si="19"/>
        <v/>
      </c>
    </row>
    <row r="619" spans="3:6" x14ac:dyDescent="0.2">
      <c r="C619" t="str">
        <f t="shared" si="18"/>
        <v/>
      </c>
      <c r="F619" t="str">
        <f t="shared" si="19"/>
        <v/>
      </c>
    </row>
    <row r="620" spans="3:6" x14ac:dyDescent="0.2">
      <c r="C620" t="str">
        <f t="shared" si="18"/>
        <v/>
      </c>
      <c r="F620" t="str">
        <f t="shared" si="19"/>
        <v/>
      </c>
    </row>
    <row r="621" spans="3:6" x14ac:dyDescent="0.2">
      <c r="C621" t="str">
        <f t="shared" si="18"/>
        <v/>
      </c>
      <c r="F621" t="str">
        <f t="shared" si="19"/>
        <v/>
      </c>
    </row>
    <row r="622" spans="3:6" x14ac:dyDescent="0.2">
      <c r="C622" t="str">
        <f t="shared" si="18"/>
        <v/>
      </c>
      <c r="F622" t="str">
        <f t="shared" si="19"/>
        <v/>
      </c>
    </row>
    <row r="623" spans="3:6" x14ac:dyDescent="0.2">
      <c r="C623" t="str">
        <f t="shared" si="18"/>
        <v/>
      </c>
      <c r="F623" t="str">
        <f t="shared" si="19"/>
        <v/>
      </c>
    </row>
    <row r="624" spans="3:6" x14ac:dyDescent="0.2">
      <c r="C624" t="str">
        <f t="shared" si="18"/>
        <v/>
      </c>
      <c r="F624" t="str">
        <f t="shared" si="19"/>
        <v/>
      </c>
    </row>
    <row r="625" spans="3:6" x14ac:dyDescent="0.2">
      <c r="C625" t="str">
        <f t="shared" si="18"/>
        <v/>
      </c>
      <c r="F625" t="str">
        <f t="shared" si="19"/>
        <v/>
      </c>
    </row>
    <row r="626" spans="3:6" x14ac:dyDescent="0.2">
      <c r="C626" t="str">
        <f t="shared" si="18"/>
        <v/>
      </c>
      <c r="F626" t="str">
        <f t="shared" si="19"/>
        <v/>
      </c>
    </row>
    <row r="627" spans="3:6" x14ac:dyDescent="0.2">
      <c r="C627" t="str">
        <f t="shared" si="18"/>
        <v/>
      </c>
      <c r="F627" t="str">
        <f t="shared" si="19"/>
        <v/>
      </c>
    </row>
    <row r="628" spans="3:6" x14ac:dyDescent="0.2">
      <c r="C628" t="str">
        <f t="shared" si="18"/>
        <v/>
      </c>
      <c r="F628" t="str">
        <f t="shared" si="19"/>
        <v/>
      </c>
    </row>
    <row r="629" spans="3:6" x14ac:dyDescent="0.2">
      <c r="C629" t="str">
        <f t="shared" si="18"/>
        <v/>
      </c>
      <c r="F629" t="str">
        <f t="shared" si="19"/>
        <v/>
      </c>
    </row>
    <row r="630" spans="3:6" x14ac:dyDescent="0.2">
      <c r="C630" t="str">
        <f t="shared" si="18"/>
        <v/>
      </c>
      <c r="F630" t="str">
        <f t="shared" si="19"/>
        <v/>
      </c>
    </row>
    <row r="631" spans="3:6" x14ac:dyDescent="0.2">
      <c r="C631" t="str">
        <f t="shared" si="18"/>
        <v/>
      </c>
      <c r="F631" t="str">
        <f t="shared" si="19"/>
        <v/>
      </c>
    </row>
    <row r="632" spans="3:6" x14ac:dyDescent="0.2">
      <c r="C632" t="str">
        <f t="shared" si="18"/>
        <v/>
      </c>
      <c r="F632" t="str">
        <f t="shared" si="19"/>
        <v/>
      </c>
    </row>
    <row r="633" spans="3:6" x14ac:dyDescent="0.2">
      <c r="C633" t="str">
        <f t="shared" si="18"/>
        <v/>
      </c>
      <c r="F633" t="str">
        <f t="shared" si="19"/>
        <v/>
      </c>
    </row>
    <row r="634" spans="3:6" x14ac:dyDescent="0.2">
      <c r="C634" t="str">
        <f t="shared" si="18"/>
        <v/>
      </c>
      <c r="F634" t="str">
        <f t="shared" si="19"/>
        <v/>
      </c>
    </row>
    <row r="635" spans="3:6" x14ac:dyDescent="0.2">
      <c r="C635" t="str">
        <f t="shared" si="18"/>
        <v/>
      </c>
      <c r="F635" t="str">
        <f t="shared" si="19"/>
        <v/>
      </c>
    </row>
    <row r="636" spans="3:6" x14ac:dyDescent="0.2">
      <c r="C636" t="str">
        <f t="shared" si="18"/>
        <v/>
      </c>
      <c r="F636" t="str">
        <f t="shared" si="19"/>
        <v/>
      </c>
    </row>
    <row r="637" spans="3:6" x14ac:dyDescent="0.2">
      <c r="C637" t="str">
        <f t="shared" si="18"/>
        <v/>
      </c>
      <c r="F637" t="str">
        <f t="shared" si="19"/>
        <v/>
      </c>
    </row>
    <row r="638" spans="3:6" x14ac:dyDescent="0.2">
      <c r="C638" t="str">
        <f t="shared" si="18"/>
        <v/>
      </c>
      <c r="F638" t="str">
        <f t="shared" si="19"/>
        <v/>
      </c>
    </row>
    <row r="639" spans="3:6" x14ac:dyDescent="0.2">
      <c r="C639" t="str">
        <f t="shared" si="18"/>
        <v/>
      </c>
      <c r="F639" t="str">
        <f t="shared" si="19"/>
        <v/>
      </c>
    </row>
    <row r="640" spans="3:6" x14ac:dyDescent="0.2">
      <c r="C640" t="str">
        <f t="shared" si="18"/>
        <v/>
      </c>
      <c r="F640" t="str">
        <f t="shared" si="19"/>
        <v/>
      </c>
    </row>
    <row r="641" spans="3:6" x14ac:dyDescent="0.2">
      <c r="C641" t="str">
        <f t="shared" si="18"/>
        <v/>
      </c>
      <c r="F641" t="str">
        <f t="shared" si="19"/>
        <v/>
      </c>
    </row>
    <row r="642" spans="3:6" x14ac:dyDescent="0.2">
      <c r="C642" t="str">
        <f t="shared" si="18"/>
        <v/>
      </c>
      <c r="F642" t="str">
        <f t="shared" si="19"/>
        <v/>
      </c>
    </row>
    <row r="643" spans="3:6" x14ac:dyDescent="0.2">
      <c r="C643" t="str">
        <f t="shared" si="18"/>
        <v/>
      </c>
      <c r="F643" t="str">
        <f t="shared" si="19"/>
        <v/>
      </c>
    </row>
    <row r="644" spans="3:6" x14ac:dyDescent="0.2">
      <c r="C644" t="str">
        <f t="shared" si="18"/>
        <v/>
      </c>
      <c r="F644" t="str">
        <f t="shared" si="19"/>
        <v/>
      </c>
    </row>
    <row r="645" spans="3:6" x14ac:dyDescent="0.2">
      <c r="C645" t="str">
        <f t="shared" ref="C645:C708" si="20">IF(OR(B645="",B645="(blank)"),"",1)</f>
        <v/>
      </c>
      <c r="F645" t="str">
        <f t="shared" ref="F645:F708" si="21">IF(OR(E645="",E645="(blank)"),"",1)</f>
        <v/>
      </c>
    </row>
    <row r="646" spans="3:6" x14ac:dyDescent="0.2">
      <c r="C646" t="str">
        <f t="shared" si="20"/>
        <v/>
      </c>
      <c r="F646" t="str">
        <f t="shared" si="21"/>
        <v/>
      </c>
    </row>
    <row r="647" spans="3:6" x14ac:dyDescent="0.2">
      <c r="C647" t="str">
        <f t="shared" si="20"/>
        <v/>
      </c>
      <c r="F647" t="str">
        <f t="shared" si="21"/>
        <v/>
      </c>
    </row>
    <row r="648" spans="3:6" x14ac:dyDescent="0.2">
      <c r="C648" t="str">
        <f t="shared" si="20"/>
        <v/>
      </c>
      <c r="F648" t="str">
        <f t="shared" si="21"/>
        <v/>
      </c>
    </row>
    <row r="649" spans="3:6" x14ac:dyDescent="0.2">
      <c r="C649" t="str">
        <f t="shared" si="20"/>
        <v/>
      </c>
      <c r="F649" t="str">
        <f t="shared" si="21"/>
        <v/>
      </c>
    </row>
    <row r="650" spans="3:6" x14ac:dyDescent="0.2">
      <c r="C650" t="str">
        <f t="shared" si="20"/>
        <v/>
      </c>
      <c r="F650" t="str">
        <f t="shared" si="21"/>
        <v/>
      </c>
    </row>
    <row r="651" spans="3:6" x14ac:dyDescent="0.2">
      <c r="C651" t="str">
        <f t="shared" si="20"/>
        <v/>
      </c>
      <c r="F651" t="str">
        <f t="shared" si="21"/>
        <v/>
      </c>
    </row>
    <row r="652" spans="3:6" x14ac:dyDescent="0.2">
      <c r="C652" t="str">
        <f t="shared" si="20"/>
        <v/>
      </c>
      <c r="F652" t="str">
        <f t="shared" si="21"/>
        <v/>
      </c>
    </row>
    <row r="653" spans="3:6" x14ac:dyDescent="0.2">
      <c r="C653" t="str">
        <f t="shared" si="20"/>
        <v/>
      </c>
      <c r="F653" t="str">
        <f t="shared" si="21"/>
        <v/>
      </c>
    </row>
    <row r="654" spans="3:6" x14ac:dyDescent="0.2">
      <c r="C654" t="str">
        <f t="shared" si="20"/>
        <v/>
      </c>
      <c r="F654" t="str">
        <f t="shared" si="21"/>
        <v/>
      </c>
    </row>
    <row r="655" spans="3:6" x14ac:dyDescent="0.2">
      <c r="C655" t="str">
        <f t="shared" si="20"/>
        <v/>
      </c>
      <c r="F655" t="str">
        <f t="shared" si="21"/>
        <v/>
      </c>
    </row>
    <row r="656" spans="3:6" x14ac:dyDescent="0.2">
      <c r="C656" t="str">
        <f t="shared" si="20"/>
        <v/>
      </c>
      <c r="F656" t="str">
        <f t="shared" si="21"/>
        <v/>
      </c>
    </row>
    <row r="657" spans="3:6" x14ac:dyDescent="0.2">
      <c r="C657" t="str">
        <f t="shared" si="20"/>
        <v/>
      </c>
      <c r="F657" t="str">
        <f t="shared" si="21"/>
        <v/>
      </c>
    </row>
    <row r="658" spans="3:6" x14ac:dyDescent="0.2">
      <c r="C658" t="str">
        <f t="shared" si="20"/>
        <v/>
      </c>
      <c r="F658" t="str">
        <f t="shared" si="21"/>
        <v/>
      </c>
    </row>
    <row r="659" spans="3:6" x14ac:dyDescent="0.2">
      <c r="C659" t="str">
        <f t="shared" si="20"/>
        <v/>
      </c>
      <c r="F659" t="str">
        <f t="shared" si="21"/>
        <v/>
      </c>
    </row>
    <row r="660" spans="3:6" x14ac:dyDescent="0.2">
      <c r="C660" t="str">
        <f t="shared" si="20"/>
        <v/>
      </c>
      <c r="F660" t="str">
        <f t="shared" si="21"/>
        <v/>
      </c>
    </row>
    <row r="661" spans="3:6" x14ac:dyDescent="0.2">
      <c r="C661" t="str">
        <f t="shared" si="20"/>
        <v/>
      </c>
      <c r="F661" t="str">
        <f t="shared" si="21"/>
        <v/>
      </c>
    </row>
    <row r="662" spans="3:6" x14ac:dyDescent="0.2">
      <c r="C662" t="str">
        <f t="shared" si="20"/>
        <v/>
      </c>
      <c r="F662" t="str">
        <f t="shared" si="21"/>
        <v/>
      </c>
    </row>
    <row r="663" spans="3:6" x14ac:dyDescent="0.2">
      <c r="C663" t="str">
        <f t="shared" si="20"/>
        <v/>
      </c>
      <c r="F663" t="str">
        <f t="shared" si="21"/>
        <v/>
      </c>
    </row>
    <row r="664" spans="3:6" x14ac:dyDescent="0.2">
      <c r="C664" t="str">
        <f t="shared" si="20"/>
        <v/>
      </c>
      <c r="F664" t="str">
        <f t="shared" si="21"/>
        <v/>
      </c>
    </row>
    <row r="665" spans="3:6" x14ac:dyDescent="0.2">
      <c r="C665" t="str">
        <f t="shared" si="20"/>
        <v/>
      </c>
      <c r="F665" t="str">
        <f t="shared" si="21"/>
        <v/>
      </c>
    </row>
    <row r="666" spans="3:6" x14ac:dyDescent="0.2">
      <c r="C666" t="str">
        <f t="shared" si="20"/>
        <v/>
      </c>
      <c r="F666" t="str">
        <f t="shared" si="21"/>
        <v/>
      </c>
    </row>
    <row r="667" spans="3:6" x14ac:dyDescent="0.2">
      <c r="C667" t="str">
        <f t="shared" si="20"/>
        <v/>
      </c>
      <c r="F667" t="str">
        <f t="shared" si="21"/>
        <v/>
      </c>
    </row>
    <row r="668" spans="3:6" x14ac:dyDescent="0.2">
      <c r="C668" t="str">
        <f t="shared" si="20"/>
        <v/>
      </c>
      <c r="F668" t="str">
        <f t="shared" si="21"/>
        <v/>
      </c>
    </row>
    <row r="669" spans="3:6" x14ac:dyDescent="0.2">
      <c r="C669" t="str">
        <f t="shared" si="20"/>
        <v/>
      </c>
      <c r="F669" t="str">
        <f t="shared" si="21"/>
        <v/>
      </c>
    </row>
    <row r="670" spans="3:6" x14ac:dyDescent="0.2">
      <c r="C670" t="str">
        <f t="shared" si="20"/>
        <v/>
      </c>
      <c r="F670" t="str">
        <f t="shared" si="21"/>
        <v/>
      </c>
    </row>
    <row r="671" spans="3:6" x14ac:dyDescent="0.2">
      <c r="C671" t="str">
        <f t="shared" si="20"/>
        <v/>
      </c>
      <c r="F671" t="str">
        <f t="shared" si="21"/>
        <v/>
      </c>
    </row>
    <row r="672" spans="3:6" x14ac:dyDescent="0.2">
      <c r="C672" t="str">
        <f t="shared" si="20"/>
        <v/>
      </c>
      <c r="F672" t="str">
        <f t="shared" si="21"/>
        <v/>
      </c>
    </row>
    <row r="673" spans="3:6" x14ac:dyDescent="0.2">
      <c r="C673" t="str">
        <f t="shared" si="20"/>
        <v/>
      </c>
      <c r="F673" t="str">
        <f t="shared" si="21"/>
        <v/>
      </c>
    </row>
    <row r="674" spans="3:6" x14ac:dyDescent="0.2">
      <c r="C674" t="str">
        <f t="shared" si="20"/>
        <v/>
      </c>
      <c r="F674" t="str">
        <f t="shared" si="21"/>
        <v/>
      </c>
    </row>
    <row r="675" spans="3:6" x14ac:dyDescent="0.2">
      <c r="C675" t="str">
        <f t="shared" si="20"/>
        <v/>
      </c>
      <c r="F675" t="str">
        <f t="shared" si="21"/>
        <v/>
      </c>
    </row>
    <row r="676" spans="3:6" x14ac:dyDescent="0.2">
      <c r="C676" t="str">
        <f t="shared" si="20"/>
        <v/>
      </c>
      <c r="F676" t="str">
        <f t="shared" si="21"/>
        <v/>
      </c>
    </row>
    <row r="677" spans="3:6" x14ac:dyDescent="0.2">
      <c r="C677" t="str">
        <f t="shared" si="20"/>
        <v/>
      </c>
      <c r="F677" t="str">
        <f t="shared" si="21"/>
        <v/>
      </c>
    </row>
    <row r="678" spans="3:6" x14ac:dyDescent="0.2">
      <c r="C678" t="str">
        <f t="shared" si="20"/>
        <v/>
      </c>
      <c r="F678" t="str">
        <f t="shared" si="21"/>
        <v/>
      </c>
    </row>
    <row r="679" spans="3:6" x14ac:dyDescent="0.2">
      <c r="C679" t="str">
        <f t="shared" si="20"/>
        <v/>
      </c>
      <c r="F679" t="str">
        <f t="shared" si="21"/>
        <v/>
      </c>
    </row>
    <row r="680" spans="3:6" x14ac:dyDescent="0.2">
      <c r="C680" t="str">
        <f t="shared" si="20"/>
        <v/>
      </c>
      <c r="F680" t="str">
        <f t="shared" si="21"/>
        <v/>
      </c>
    </row>
    <row r="681" spans="3:6" x14ac:dyDescent="0.2">
      <c r="C681" t="str">
        <f t="shared" si="20"/>
        <v/>
      </c>
      <c r="F681" t="str">
        <f t="shared" si="21"/>
        <v/>
      </c>
    </row>
    <row r="682" spans="3:6" x14ac:dyDescent="0.2">
      <c r="C682" t="str">
        <f t="shared" si="20"/>
        <v/>
      </c>
      <c r="F682" t="str">
        <f t="shared" si="21"/>
        <v/>
      </c>
    </row>
    <row r="683" spans="3:6" x14ac:dyDescent="0.2">
      <c r="C683" t="str">
        <f t="shared" si="20"/>
        <v/>
      </c>
      <c r="F683" t="str">
        <f t="shared" si="21"/>
        <v/>
      </c>
    </row>
    <row r="684" spans="3:6" x14ac:dyDescent="0.2">
      <c r="C684" t="str">
        <f t="shared" si="20"/>
        <v/>
      </c>
      <c r="F684" t="str">
        <f t="shared" si="21"/>
        <v/>
      </c>
    </row>
    <row r="685" spans="3:6" x14ac:dyDescent="0.2">
      <c r="C685" t="str">
        <f t="shared" si="20"/>
        <v/>
      </c>
      <c r="F685" t="str">
        <f t="shared" si="21"/>
        <v/>
      </c>
    </row>
    <row r="686" spans="3:6" x14ac:dyDescent="0.2">
      <c r="C686" t="str">
        <f t="shared" si="20"/>
        <v/>
      </c>
      <c r="F686" t="str">
        <f t="shared" si="21"/>
        <v/>
      </c>
    </row>
    <row r="687" spans="3:6" x14ac:dyDescent="0.2">
      <c r="C687" t="str">
        <f t="shared" si="20"/>
        <v/>
      </c>
      <c r="F687" t="str">
        <f t="shared" si="21"/>
        <v/>
      </c>
    </row>
    <row r="688" spans="3:6" x14ac:dyDescent="0.2">
      <c r="C688" t="str">
        <f t="shared" si="20"/>
        <v/>
      </c>
      <c r="F688" t="str">
        <f t="shared" si="21"/>
        <v/>
      </c>
    </row>
    <row r="689" spans="3:6" x14ac:dyDescent="0.2">
      <c r="C689" t="str">
        <f t="shared" si="20"/>
        <v/>
      </c>
      <c r="F689" t="str">
        <f t="shared" si="21"/>
        <v/>
      </c>
    </row>
    <row r="690" spans="3:6" x14ac:dyDescent="0.2">
      <c r="C690" t="str">
        <f t="shared" si="20"/>
        <v/>
      </c>
      <c r="F690" t="str">
        <f t="shared" si="21"/>
        <v/>
      </c>
    </row>
    <row r="691" spans="3:6" x14ac:dyDescent="0.2">
      <c r="C691" t="str">
        <f t="shared" si="20"/>
        <v/>
      </c>
      <c r="F691" t="str">
        <f t="shared" si="21"/>
        <v/>
      </c>
    </row>
    <row r="692" spans="3:6" x14ac:dyDescent="0.2">
      <c r="C692" t="str">
        <f t="shared" si="20"/>
        <v/>
      </c>
      <c r="F692" t="str">
        <f t="shared" si="21"/>
        <v/>
      </c>
    </row>
    <row r="693" spans="3:6" x14ac:dyDescent="0.2">
      <c r="C693" t="str">
        <f t="shared" si="20"/>
        <v/>
      </c>
      <c r="F693" t="str">
        <f t="shared" si="21"/>
        <v/>
      </c>
    </row>
    <row r="694" spans="3:6" x14ac:dyDescent="0.2">
      <c r="C694" t="str">
        <f t="shared" si="20"/>
        <v/>
      </c>
      <c r="F694" t="str">
        <f t="shared" si="21"/>
        <v/>
      </c>
    </row>
    <row r="695" spans="3:6" x14ac:dyDescent="0.2">
      <c r="C695" t="str">
        <f t="shared" si="20"/>
        <v/>
      </c>
      <c r="F695" t="str">
        <f t="shared" si="21"/>
        <v/>
      </c>
    </row>
    <row r="696" spans="3:6" x14ac:dyDescent="0.2">
      <c r="C696" t="str">
        <f t="shared" si="20"/>
        <v/>
      </c>
      <c r="F696" t="str">
        <f t="shared" si="21"/>
        <v/>
      </c>
    </row>
    <row r="697" spans="3:6" x14ac:dyDescent="0.2">
      <c r="C697" t="str">
        <f t="shared" si="20"/>
        <v/>
      </c>
      <c r="F697" t="str">
        <f t="shared" si="21"/>
        <v/>
      </c>
    </row>
    <row r="698" spans="3:6" x14ac:dyDescent="0.2">
      <c r="C698" t="str">
        <f t="shared" si="20"/>
        <v/>
      </c>
      <c r="F698" t="str">
        <f t="shared" si="21"/>
        <v/>
      </c>
    </row>
    <row r="699" spans="3:6" x14ac:dyDescent="0.2">
      <c r="C699" t="str">
        <f t="shared" si="20"/>
        <v/>
      </c>
      <c r="F699" t="str">
        <f t="shared" si="21"/>
        <v/>
      </c>
    </row>
    <row r="700" spans="3:6" x14ac:dyDescent="0.2">
      <c r="C700" t="str">
        <f t="shared" si="20"/>
        <v/>
      </c>
      <c r="F700" t="str">
        <f t="shared" si="21"/>
        <v/>
      </c>
    </row>
    <row r="701" spans="3:6" x14ac:dyDescent="0.2">
      <c r="C701" t="str">
        <f t="shared" si="20"/>
        <v/>
      </c>
      <c r="F701" t="str">
        <f t="shared" si="21"/>
        <v/>
      </c>
    </row>
    <row r="702" spans="3:6" x14ac:dyDescent="0.2">
      <c r="C702" t="str">
        <f t="shared" si="20"/>
        <v/>
      </c>
      <c r="F702" t="str">
        <f t="shared" si="21"/>
        <v/>
      </c>
    </row>
    <row r="703" spans="3:6" x14ac:dyDescent="0.2">
      <c r="C703" t="str">
        <f t="shared" si="20"/>
        <v/>
      </c>
      <c r="F703" t="str">
        <f t="shared" si="21"/>
        <v/>
      </c>
    </row>
    <row r="704" spans="3:6" x14ac:dyDescent="0.2">
      <c r="C704" t="str">
        <f t="shared" si="20"/>
        <v/>
      </c>
      <c r="F704" t="str">
        <f t="shared" si="21"/>
        <v/>
      </c>
    </row>
    <row r="705" spans="3:6" x14ac:dyDescent="0.2">
      <c r="C705" t="str">
        <f t="shared" si="20"/>
        <v/>
      </c>
      <c r="F705" t="str">
        <f t="shared" si="21"/>
        <v/>
      </c>
    </row>
    <row r="706" spans="3:6" x14ac:dyDescent="0.2">
      <c r="C706" t="str">
        <f t="shared" si="20"/>
        <v/>
      </c>
      <c r="F706" t="str">
        <f t="shared" si="21"/>
        <v/>
      </c>
    </row>
    <row r="707" spans="3:6" x14ac:dyDescent="0.2">
      <c r="C707" t="str">
        <f t="shared" si="20"/>
        <v/>
      </c>
      <c r="F707" t="str">
        <f t="shared" si="21"/>
        <v/>
      </c>
    </row>
    <row r="708" spans="3:6" x14ac:dyDescent="0.2">
      <c r="C708" t="str">
        <f t="shared" si="20"/>
        <v/>
      </c>
      <c r="F708" t="str">
        <f t="shared" si="21"/>
        <v/>
      </c>
    </row>
    <row r="709" spans="3:6" x14ac:dyDescent="0.2">
      <c r="C709" t="str">
        <f t="shared" ref="C709:C772" si="22">IF(OR(B709="",B709="(blank)"),"",1)</f>
        <v/>
      </c>
      <c r="F709" t="str">
        <f t="shared" ref="F709:F772" si="23">IF(OR(E709="",E709="(blank)"),"",1)</f>
        <v/>
      </c>
    </row>
    <row r="710" spans="3:6" x14ac:dyDescent="0.2">
      <c r="C710" t="str">
        <f t="shared" si="22"/>
        <v/>
      </c>
      <c r="F710" t="str">
        <f t="shared" si="23"/>
        <v/>
      </c>
    </row>
    <row r="711" spans="3:6" x14ac:dyDescent="0.2">
      <c r="C711" t="str">
        <f t="shared" si="22"/>
        <v/>
      </c>
      <c r="F711" t="str">
        <f t="shared" si="23"/>
        <v/>
      </c>
    </row>
    <row r="712" spans="3:6" x14ac:dyDescent="0.2">
      <c r="C712" t="str">
        <f t="shared" si="22"/>
        <v/>
      </c>
      <c r="F712" t="str">
        <f t="shared" si="23"/>
        <v/>
      </c>
    </row>
    <row r="713" spans="3:6" x14ac:dyDescent="0.2">
      <c r="C713" t="str">
        <f t="shared" si="22"/>
        <v/>
      </c>
      <c r="F713" t="str">
        <f t="shared" si="23"/>
        <v/>
      </c>
    </row>
    <row r="714" spans="3:6" x14ac:dyDescent="0.2">
      <c r="C714" t="str">
        <f t="shared" si="22"/>
        <v/>
      </c>
      <c r="F714" t="str">
        <f t="shared" si="23"/>
        <v/>
      </c>
    </row>
    <row r="715" spans="3:6" x14ac:dyDescent="0.2">
      <c r="C715" t="str">
        <f t="shared" si="22"/>
        <v/>
      </c>
      <c r="F715" t="str">
        <f t="shared" si="23"/>
        <v/>
      </c>
    </row>
    <row r="716" spans="3:6" x14ac:dyDescent="0.2">
      <c r="C716" t="str">
        <f t="shared" si="22"/>
        <v/>
      </c>
      <c r="F716" t="str">
        <f t="shared" si="23"/>
        <v/>
      </c>
    </row>
    <row r="717" spans="3:6" x14ac:dyDescent="0.2">
      <c r="C717" t="str">
        <f t="shared" si="22"/>
        <v/>
      </c>
      <c r="F717" t="str">
        <f t="shared" si="23"/>
        <v/>
      </c>
    </row>
    <row r="718" spans="3:6" x14ac:dyDescent="0.2">
      <c r="C718" t="str">
        <f t="shared" si="22"/>
        <v/>
      </c>
      <c r="F718" t="str">
        <f t="shared" si="23"/>
        <v/>
      </c>
    </row>
    <row r="719" spans="3:6" x14ac:dyDescent="0.2">
      <c r="C719" t="str">
        <f t="shared" si="22"/>
        <v/>
      </c>
      <c r="F719" t="str">
        <f t="shared" si="23"/>
        <v/>
      </c>
    </row>
    <row r="720" spans="3:6" x14ac:dyDescent="0.2">
      <c r="C720" t="str">
        <f t="shared" si="22"/>
        <v/>
      </c>
      <c r="F720" t="str">
        <f t="shared" si="23"/>
        <v/>
      </c>
    </row>
    <row r="721" spans="3:6" x14ac:dyDescent="0.2">
      <c r="C721" t="str">
        <f t="shared" si="22"/>
        <v/>
      </c>
      <c r="F721" t="str">
        <f t="shared" si="23"/>
        <v/>
      </c>
    </row>
    <row r="722" spans="3:6" x14ac:dyDescent="0.2">
      <c r="C722" t="str">
        <f t="shared" si="22"/>
        <v/>
      </c>
      <c r="F722" t="str">
        <f t="shared" si="23"/>
        <v/>
      </c>
    </row>
    <row r="723" spans="3:6" x14ac:dyDescent="0.2">
      <c r="C723" t="str">
        <f t="shared" si="22"/>
        <v/>
      </c>
      <c r="F723" t="str">
        <f t="shared" si="23"/>
        <v/>
      </c>
    </row>
    <row r="724" spans="3:6" x14ac:dyDescent="0.2">
      <c r="C724" t="str">
        <f t="shared" si="22"/>
        <v/>
      </c>
      <c r="F724" t="str">
        <f t="shared" si="23"/>
        <v/>
      </c>
    </row>
    <row r="725" spans="3:6" x14ac:dyDescent="0.2">
      <c r="C725" t="str">
        <f t="shared" si="22"/>
        <v/>
      </c>
      <c r="F725" t="str">
        <f t="shared" si="23"/>
        <v/>
      </c>
    </row>
    <row r="726" spans="3:6" x14ac:dyDescent="0.2">
      <c r="C726" t="str">
        <f t="shared" si="22"/>
        <v/>
      </c>
      <c r="F726" t="str">
        <f t="shared" si="23"/>
        <v/>
      </c>
    </row>
    <row r="727" spans="3:6" x14ac:dyDescent="0.2">
      <c r="C727" t="str">
        <f t="shared" si="22"/>
        <v/>
      </c>
      <c r="F727" t="str">
        <f t="shared" si="23"/>
        <v/>
      </c>
    </row>
    <row r="728" spans="3:6" x14ac:dyDescent="0.2">
      <c r="C728" t="str">
        <f t="shared" si="22"/>
        <v/>
      </c>
      <c r="F728" t="str">
        <f t="shared" si="23"/>
        <v/>
      </c>
    </row>
    <row r="729" spans="3:6" x14ac:dyDescent="0.2">
      <c r="C729" t="str">
        <f t="shared" si="22"/>
        <v/>
      </c>
      <c r="F729" t="str">
        <f t="shared" si="23"/>
        <v/>
      </c>
    </row>
    <row r="730" spans="3:6" x14ac:dyDescent="0.2">
      <c r="C730" t="str">
        <f t="shared" si="22"/>
        <v/>
      </c>
      <c r="F730" t="str">
        <f t="shared" si="23"/>
        <v/>
      </c>
    </row>
    <row r="731" spans="3:6" x14ac:dyDescent="0.2">
      <c r="C731" t="str">
        <f t="shared" si="22"/>
        <v/>
      </c>
      <c r="F731" t="str">
        <f t="shared" si="23"/>
        <v/>
      </c>
    </row>
    <row r="732" spans="3:6" x14ac:dyDescent="0.2">
      <c r="C732" t="str">
        <f t="shared" si="22"/>
        <v/>
      </c>
      <c r="F732" t="str">
        <f t="shared" si="23"/>
        <v/>
      </c>
    </row>
    <row r="733" spans="3:6" x14ac:dyDescent="0.2">
      <c r="C733" t="str">
        <f t="shared" si="22"/>
        <v/>
      </c>
      <c r="F733" t="str">
        <f t="shared" si="23"/>
        <v/>
      </c>
    </row>
    <row r="734" spans="3:6" x14ac:dyDescent="0.2">
      <c r="C734" t="str">
        <f t="shared" si="22"/>
        <v/>
      </c>
      <c r="F734" t="str">
        <f t="shared" si="23"/>
        <v/>
      </c>
    </row>
    <row r="735" spans="3:6" x14ac:dyDescent="0.2">
      <c r="C735" t="str">
        <f t="shared" si="22"/>
        <v/>
      </c>
      <c r="F735" t="str">
        <f t="shared" si="23"/>
        <v/>
      </c>
    </row>
    <row r="736" spans="3:6" x14ac:dyDescent="0.2">
      <c r="C736" t="str">
        <f t="shared" si="22"/>
        <v/>
      </c>
      <c r="F736" t="str">
        <f t="shared" si="23"/>
        <v/>
      </c>
    </row>
    <row r="737" spans="3:6" x14ac:dyDescent="0.2">
      <c r="C737" t="str">
        <f t="shared" si="22"/>
        <v/>
      </c>
      <c r="F737" t="str">
        <f t="shared" si="23"/>
        <v/>
      </c>
    </row>
    <row r="738" spans="3:6" x14ac:dyDescent="0.2">
      <c r="C738" t="str">
        <f t="shared" si="22"/>
        <v/>
      </c>
      <c r="F738" t="str">
        <f t="shared" si="23"/>
        <v/>
      </c>
    </row>
    <row r="739" spans="3:6" x14ac:dyDescent="0.2">
      <c r="C739" t="str">
        <f t="shared" si="22"/>
        <v/>
      </c>
      <c r="F739" t="str">
        <f t="shared" si="23"/>
        <v/>
      </c>
    </row>
    <row r="740" spans="3:6" x14ac:dyDescent="0.2">
      <c r="C740" t="str">
        <f t="shared" si="22"/>
        <v/>
      </c>
      <c r="F740" t="str">
        <f t="shared" si="23"/>
        <v/>
      </c>
    </row>
    <row r="741" spans="3:6" x14ac:dyDescent="0.2">
      <c r="C741" t="str">
        <f t="shared" si="22"/>
        <v/>
      </c>
      <c r="F741" t="str">
        <f t="shared" si="23"/>
        <v/>
      </c>
    </row>
    <row r="742" spans="3:6" x14ac:dyDescent="0.2">
      <c r="C742" t="str">
        <f t="shared" si="22"/>
        <v/>
      </c>
      <c r="F742" t="str">
        <f t="shared" si="23"/>
        <v/>
      </c>
    </row>
    <row r="743" spans="3:6" x14ac:dyDescent="0.2">
      <c r="C743" t="str">
        <f t="shared" si="22"/>
        <v/>
      </c>
      <c r="F743" t="str">
        <f t="shared" si="23"/>
        <v/>
      </c>
    </row>
    <row r="744" spans="3:6" x14ac:dyDescent="0.2">
      <c r="C744" t="str">
        <f t="shared" si="22"/>
        <v/>
      </c>
      <c r="F744" t="str">
        <f t="shared" si="23"/>
        <v/>
      </c>
    </row>
    <row r="745" spans="3:6" x14ac:dyDescent="0.2">
      <c r="C745" t="str">
        <f t="shared" si="22"/>
        <v/>
      </c>
      <c r="F745" t="str">
        <f t="shared" si="23"/>
        <v/>
      </c>
    </row>
    <row r="746" spans="3:6" x14ac:dyDescent="0.2">
      <c r="C746" t="str">
        <f t="shared" si="22"/>
        <v/>
      </c>
      <c r="F746" t="str">
        <f t="shared" si="23"/>
        <v/>
      </c>
    </row>
    <row r="747" spans="3:6" x14ac:dyDescent="0.2">
      <c r="C747" t="str">
        <f t="shared" si="22"/>
        <v/>
      </c>
      <c r="F747" t="str">
        <f t="shared" si="23"/>
        <v/>
      </c>
    </row>
    <row r="748" spans="3:6" x14ac:dyDescent="0.2">
      <c r="C748" t="str">
        <f t="shared" si="22"/>
        <v/>
      </c>
      <c r="F748" t="str">
        <f t="shared" si="23"/>
        <v/>
      </c>
    </row>
    <row r="749" spans="3:6" x14ac:dyDescent="0.2">
      <c r="C749" t="str">
        <f t="shared" si="22"/>
        <v/>
      </c>
      <c r="F749" t="str">
        <f t="shared" si="23"/>
        <v/>
      </c>
    </row>
    <row r="750" spans="3:6" x14ac:dyDescent="0.2">
      <c r="C750" t="str">
        <f t="shared" si="22"/>
        <v/>
      </c>
      <c r="F750" t="str">
        <f t="shared" si="23"/>
        <v/>
      </c>
    </row>
    <row r="751" spans="3:6" x14ac:dyDescent="0.2">
      <c r="C751" t="str">
        <f t="shared" si="22"/>
        <v/>
      </c>
      <c r="F751" t="str">
        <f t="shared" si="23"/>
        <v/>
      </c>
    </row>
    <row r="752" spans="3:6" x14ac:dyDescent="0.2">
      <c r="C752" t="str">
        <f t="shared" si="22"/>
        <v/>
      </c>
      <c r="F752" t="str">
        <f t="shared" si="23"/>
        <v/>
      </c>
    </row>
    <row r="753" spans="3:6" x14ac:dyDescent="0.2">
      <c r="C753" t="str">
        <f t="shared" si="22"/>
        <v/>
      </c>
      <c r="F753" t="str">
        <f t="shared" si="23"/>
        <v/>
      </c>
    </row>
    <row r="754" spans="3:6" x14ac:dyDescent="0.2">
      <c r="C754" t="str">
        <f t="shared" si="22"/>
        <v/>
      </c>
      <c r="F754" t="str">
        <f t="shared" si="23"/>
        <v/>
      </c>
    </row>
    <row r="755" spans="3:6" x14ac:dyDescent="0.2">
      <c r="C755" t="str">
        <f t="shared" si="22"/>
        <v/>
      </c>
      <c r="F755" t="str">
        <f t="shared" si="23"/>
        <v/>
      </c>
    </row>
    <row r="756" spans="3:6" x14ac:dyDescent="0.2">
      <c r="C756" t="str">
        <f t="shared" si="22"/>
        <v/>
      </c>
      <c r="F756" t="str">
        <f t="shared" si="23"/>
        <v/>
      </c>
    </row>
    <row r="757" spans="3:6" x14ac:dyDescent="0.2">
      <c r="C757" t="str">
        <f t="shared" si="22"/>
        <v/>
      </c>
      <c r="F757" t="str">
        <f t="shared" si="23"/>
        <v/>
      </c>
    </row>
    <row r="758" spans="3:6" x14ac:dyDescent="0.2">
      <c r="C758" t="str">
        <f t="shared" si="22"/>
        <v/>
      </c>
      <c r="F758" t="str">
        <f t="shared" si="23"/>
        <v/>
      </c>
    </row>
    <row r="759" spans="3:6" x14ac:dyDescent="0.2">
      <c r="C759" t="str">
        <f t="shared" si="22"/>
        <v/>
      </c>
      <c r="F759" t="str">
        <f t="shared" si="23"/>
        <v/>
      </c>
    </row>
    <row r="760" spans="3:6" x14ac:dyDescent="0.2">
      <c r="C760" t="str">
        <f t="shared" si="22"/>
        <v/>
      </c>
      <c r="F760" t="str">
        <f t="shared" si="23"/>
        <v/>
      </c>
    </row>
    <row r="761" spans="3:6" x14ac:dyDescent="0.2">
      <c r="C761" t="str">
        <f t="shared" si="22"/>
        <v/>
      </c>
      <c r="F761" t="str">
        <f t="shared" si="23"/>
        <v/>
      </c>
    </row>
    <row r="762" spans="3:6" x14ac:dyDescent="0.2">
      <c r="C762" t="str">
        <f t="shared" si="22"/>
        <v/>
      </c>
      <c r="F762" t="str">
        <f t="shared" si="23"/>
        <v/>
      </c>
    </row>
    <row r="763" spans="3:6" x14ac:dyDescent="0.2">
      <c r="C763" t="str">
        <f t="shared" si="22"/>
        <v/>
      </c>
      <c r="F763" t="str">
        <f t="shared" si="23"/>
        <v/>
      </c>
    </row>
    <row r="764" spans="3:6" x14ac:dyDescent="0.2">
      <c r="C764" t="str">
        <f t="shared" si="22"/>
        <v/>
      </c>
      <c r="F764" t="str">
        <f t="shared" si="23"/>
        <v/>
      </c>
    </row>
    <row r="765" spans="3:6" x14ac:dyDescent="0.2">
      <c r="C765" t="str">
        <f t="shared" si="22"/>
        <v/>
      </c>
      <c r="F765" t="str">
        <f t="shared" si="23"/>
        <v/>
      </c>
    </row>
    <row r="766" spans="3:6" x14ac:dyDescent="0.2">
      <c r="C766" t="str">
        <f t="shared" si="22"/>
        <v/>
      </c>
      <c r="F766" t="str">
        <f t="shared" si="23"/>
        <v/>
      </c>
    </row>
    <row r="767" spans="3:6" x14ac:dyDescent="0.2">
      <c r="C767" t="str">
        <f t="shared" si="22"/>
        <v/>
      </c>
      <c r="F767" t="str">
        <f t="shared" si="23"/>
        <v/>
      </c>
    </row>
    <row r="768" spans="3:6" x14ac:dyDescent="0.2">
      <c r="C768" t="str">
        <f t="shared" si="22"/>
        <v/>
      </c>
      <c r="F768" t="str">
        <f t="shared" si="23"/>
        <v/>
      </c>
    </row>
    <row r="769" spans="3:6" x14ac:dyDescent="0.2">
      <c r="C769" t="str">
        <f t="shared" si="22"/>
        <v/>
      </c>
      <c r="F769" t="str">
        <f t="shared" si="23"/>
        <v/>
      </c>
    </row>
    <row r="770" spans="3:6" x14ac:dyDescent="0.2">
      <c r="C770" t="str">
        <f t="shared" si="22"/>
        <v/>
      </c>
      <c r="F770" t="str">
        <f t="shared" si="23"/>
        <v/>
      </c>
    </row>
    <row r="771" spans="3:6" x14ac:dyDescent="0.2">
      <c r="C771" t="str">
        <f t="shared" si="22"/>
        <v/>
      </c>
      <c r="F771" t="str">
        <f t="shared" si="23"/>
        <v/>
      </c>
    </row>
    <row r="772" spans="3:6" x14ac:dyDescent="0.2">
      <c r="C772" t="str">
        <f t="shared" si="22"/>
        <v/>
      </c>
      <c r="F772" t="str">
        <f t="shared" si="23"/>
        <v/>
      </c>
    </row>
    <row r="773" spans="3:6" x14ac:dyDescent="0.2">
      <c r="C773" t="str">
        <f t="shared" ref="C773:C836" si="24">IF(OR(B773="",B773="(blank)"),"",1)</f>
        <v/>
      </c>
      <c r="F773" t="str">
        <f t="shared" ref="F773:F836" si="25">IF(OR(E773="",E773="(blank)"),"",1)</f>
        <v/>
      </c>
    </row>
    <row r="774" spans="3:6" x14ac:dyDescent="0.2">
      <c r="C774" t="str">
        <f t="shared" si="24"/>
        <v/>
      </c>
      <c r="F774" t="str">
        <f t="shared" si="25"/>
        <v/>
      </c>
    </row>
    <row r="775" spans="3:6" x14ac:dyDescent="0.2">
      <c r="C775" t="str">
        <f t="shared" si="24"/>
        <v/>
      </c>
      <c r="F775" t="str">
        <f t="shared" si="25"/>
        <v/>
      </c>
    </row>
    <row r="776" spans="3:6" x14ac:dyDescent="0.2">
      <c r="C776" t="str">
        <f t="shared" si="24"/>
        <v/>
      </c>
      <c r="F776" t="str">
        <f t="shared" si="25"/>
        <v/>
      </c>
    </row>
    <row r="777" spans="3:6" x14ac:dyDescent="0.2">
      <c r="C777" t="str">
        <f t="shared" si="24"/>
        <v/>
      </c>
      <c r="F777" t="str">
        <f t="shared" si="25"/>
        <v/>
      </c>
    </row>
    <row r="778" spans="3:6" x14ac:dyDescent="0.2">
      <c r="C778" t="str">
        <f t="shared" si="24"/>
        <v/>
      </c>
      <c r="F778" t="str">
        <f t="shared" si="25"/>
        <v/>
      </c>
    </row>
    <row r="779" spans="3:6" x14ac:dyDescent="0.2">
      <c r="C779" t="str">
        <f t="shared" si="24"/>
        <v/>
      </c>
      <c r="F779" t="str">
        <f t="shared" si="25"/>
        <v/>
      </c>
    </row>
    <row r="780" spans="3:6" x14ac:dyDescent="0.2">
      <c r="C780" t="str">
        <f t="shared" si="24"/>
        <v/>
      </c>
      <c r="F780" t="str">
        <f t="shared" si="25"/>
        <v/>
      </c>
    </row>
    <row r="781" spans="3:6" x14ac:dyDescent="0.2">
      <c r="C781" t="str">
        <f t="shared" si="24"/>
        <v/>
      </c>
      <c r="F781" t="str">
        <f t="shared" si="25"/>
        <v/>
      </c>
    </row>
    <row r="782" spans="3:6" x14ac:dyDescent="0.2">
      <c r="C782" t="str">
        <f t="shared" si="24"/>
        <v/>
      </c>
      <c r="F782" t="str">
        <f t="shared" si="25"/>
        <v/>
      </c>
    </row>
    <row r="783" spans="3:6" x14ac:dyDescent="0.2">
      <c r="C783" t="str">
        <f t="shared" si="24"/>
        <v/>
      </c>
      <c r="F783" t="str">
        <f t="shared" si="25"/>
        <v/>
      </c>
    </row>
    <row r="784" spans="3:6" x14ac:dyDescent="0.2">
      <c r="C784" t="str">
        <f t="shared" si="24"/>
        <v/>
      </c>
      <c r="F784" t="str">
        <f t="shared" si="25"/>
        <v/>
      </c>
    </row>
    <row r="785" spans="3:6" x14ac:dyDescent="0.2">
      <c r="C785" t="str">
        <f t="shared" si="24"/>
        <v/>
      </c>
      <c r="F785" t="str">
        <f t="shared" si="25"/>
        <v/>
      </c>
    </row>
    <row r="786" spans="3:6" x14ac:dyDescent="0.2">
      <c r="C786" t="str">
        <f t="shared" si="24"/>
        <v/>
      </c>
      <c r="F786" t="str">
        <f t="shared" si="25"/>
        <v/>
      </c>
    </row>
    <row r="787" spans="3:6" x14ac:dyDescent="0.2">
      <c r="C787" t="str">
        <f t="shared" si="24"/>
        <v/>
      </c>
      <c r="F787" t="str">
        <f t="shared" si="25"/>
        <v/>
      </c>
    </row>
    <row r="788" spans="3:6" x14ac:dyDescent="0.2">
      <c r="C788" t="str">
        <f t="shared" si="24"/>
        <v/>
      </c>
      <c r="F788" t="str">
        <f t="shared" si="25"/>
        <v/>
      </c>
    </row>
    <row r="789" spans="3:6" x14ac:dyDescent="0.2">
      <c r="C789" t="str">
        <f t="shared" si="24"/>
        <v/>
      </c>
      <c r="F789" t="str">
        <f t="shared" si="25"/>
        <v/>
      </c>
    </row>
    <row r="790" spans="3:6" x14ac:dyDescent="0.2">
      <c r="C790" t="str">
        <f t="shared" si="24"/>
        <v/>
      </c>
      <c r="F790" t="str">
        <f t="shared" si="25"/>
        <v/>
      </c>
    </row>
    <row r="791" spans="3:6" x14ac:dyDescent="0.2">
      <c r="C791" t="str">
        <f t="shared" si="24"/>
        <v/>
      </c>
      <c r="F791" t="str">
        <f t="shared" si="25"/>
        <v/>
      </c>
    </row>
    <row r="792" spans="3:6" x14ac:dyDescent="0.2">
      <c r="C792" t="str">
        <f t="shared" si="24"/>
        <v/>
      </c>
      <c r="F792" t="str">
        <f t="shared" si="25"/>
        <v/>
      </c>
    </row>
    <row r="793" spans="3:6" x14ac:dyDescent="0.2">
      <c r="C793" t="str">
        <f t="shared" si="24"/>
        <v/>
      </c>
      <c r="F793" t="str">
        <f t="shared" si="25"/>
        <v/>
      </c>
    </row>
    <row r="794" spans="3:6" x14ac:dyDescent="0.2">
      <c r="C794" t="str">
        <f t="shared" si="24"/>
        <v/>
      </c>
      <c r="F794" t="str">
        <f t="shared" si="25"/>
        <v/>
      </c>
    </row>
    <row r="795" spans="3:6" x14ac:dyDescent="0.2">
      <c r="C795" t="str">
        <f t="shared" si="24"/>
        <v/>
      </c>
      <c r="F795" t="str">
        <f t="shared" si="25"/>
        <v/>
      </c>
    </row>
    <row r="796" spans="3:6" x14ac:dyDescent="0.2">
      <c r="C796" t="str">
        <f t="shared" si="24"/>
        <v/>
      </c>
      <c r="F796" t="str">
        <f t="shared" si="25"/>
        <v/>
      </c>
    </row>
    <row r="797" spans="3:6" x14ac:dyDescent="0.2">
      <c r="C797" t="str">
        <f t="shared" si="24"/>
        <v/>
      </c>
      <c r="F797" t="str">
        <f t="shared" si="25"/>
        <v/>
      </c>
    </row>
    <row r="798" spans="3:6" x14ac:dyDescent="0.2">
      <c r="C798" t="str">
        <f t="shared" si="24"/>
        <v/>
      </c>
      <c r="F798" t="str">
        <f t="shared" si="25"/>
        <v/>
      </c>
    </row>
    <row r="799" spans="3:6" x14ac:dyDescent="0.2">
      <c r="C799" t="str">
        <f t="shared" si="24"/>
        <v/>
      </c>
      <c r="F799" t="str">
        <f t="shared" si="25"/>
        <v/>
      </c>
    </row>
    <row r="800" spans="3:6" x14ac:dyDescent="0.2">
      <c r="C800" t="str">
        <f t="shared" si="24"/>
        <v/>
      </c>
      <c r="F800" t="str">
        <f t="shared" si="25"/>
        <v/>
      </c>
    </row>
    <row r="801" spans="3:6" x14ac:dyDescent="0.2">
      <c r="C801" t="str">
        <f t="shared" si="24"/>
        <v/>
      </c>
      <c r="F801" t="str">
        <f t="shared" si="25"/>
        <v/>
      </c>
    </row>
    <row r="802" spans="3:6" x14ac:dyDescent="0.2">
      <c r="C802" t="str">
        <f t="shared" si="24"/>
        <v/>
      </c>
      <c r="F802" t="str">
        <f t="shared" si="25"/>
        <v/>
      </c>
    </row>
    <row r="803" spans="3:6" x14ac:dyDescent="0.2">
      <c r="C803" t="str">
        <f t="shared" si="24"/>
        <v/>
      </c>
      <c r="F803" t="str">
        <f t="shared" si="25"/>
        <v/>
      </c>
    </row>
    <row r="804" spans="3:6" x14ac:dyDescent="0.2">
      <c r="C804" t="str">
        <f t="shared" si="24"/>
        <v/>
      </c>
      <c r="F804" t="str">
        <f t="shared" si="25"/>
        <v/>
      </c>
    </row>
    <row r="805" spans="3:6" x14ac:dyDescent="0.2">
      <c r="C805" t="str">
        <f t="shared" si="24"/>
        <v/>
      </c>
      <c r="F805" t="str">
        <f t="shared" si="25"/>
        <v/>
      </c>
    </row>
    <row r="806" spans="3:6" x14ac:dyDescent="0.2">
      <c r="C806" t="str">
        <f t="shared" si="24"/>
        <v/>
      </c>
      <c r="F806" t="str">
        <f t="shared" si="25"/>
        <v/>
      </c>
    </row>
    <row r="807" spans="3:6" x14ac:dyDescent="0.2">
      <c r="C807" t="str">
        <f t="shared" si="24"/>
        <v/>
      </c>
      <c r="F807" t="str">
        <f t="shared" si="25"/>
        <v/>
      </c>
    </row>
    <row r="808" spans="3:6" x14ac:dyDescent="0.2">
      <c r="C808" t="str">
        <f t="shared" si="24"/>
        <v/>
      </c>
      <c r="F808" t="str">
        <f t="shared" si="25"/>
        <v/>
      </c>
    </row>
    <row r="809" spans="3:6" x14ac:dyDescent="0.2">
      <c r="C809" t="str">
        <f t="shared" si="24"/>
        <v/>
      </c>
      <c r="F809" t="str">
        <f t="shared" si="25"/>
        <v/>
      </c>
    </row>
    <row r="810" spans="3:6" x14ac:dyDescent="0.2">
      <c r="C810" t="str">
        <f t="shared" si="24"/>
        <v/>
      </c>
      <c r="F810" t="str">
        <f t="shared" si="25"/>
        <v/>
      </c>
    </row>
    <row r="811" spans="3:6" x14ac:dyDescent="0.2">
      <c r="C811" t="str">
        <f t="shared" si="24"/>
        <v/>
      </c>
      <c r="F811" t="str">
        <f t="shared" si="25"/>
        <v/>
      </c>
    </row>
    <row r="812" spans="3:6" x14ac:dyDescent="0.2">
      <c r="C812" t="str">
        <f t="shared" si="24"/>
        <v/>
      </c>
      <c r="F812" t="str">
        <f t="shared" si="25"/>
        <v/>
      </c>
    </row>
    <row r="813" spans="3:6" x14ac:dyDescent="0.2">
      <c r="C813" t="str">
        <f t="shared" si="24"/>
        <v/>
      </c>
      <c r="F813" t="str">
        <f t="shared" si="25"/>
        <v/>
      </c>
    </row>
    <row r="814" spans="3:6" x14ac:dyDescent="0.2">
      <c r="C814" t="str">
        <f t="shared" si="24"/>
        <v/>
      </c>
      <c r="F814" t="str">
        <f t="shared" si="25"/>
        <v/>
      </c>
    </row>
    <row r="815" spans="3:6" x14ac:dyDescent="0.2">
      <c r="C815" t="str">
        <f t="shared" si="24"/>
        <v/>
      </c>
      <c r="F815" t="str">
        <f t="shared" si="25"/>
        <v/>
      </c>
    </row>
    <row r="816" spans="3:6" x14ac:dyDescent="0.2">
      <c r="C816" t="str">
        <f t="shared" si="24"/>
        <v/>
      </c>
      <c r="F816" t="str">
        <f t="shared" si="25"/>
        <v/>
      </c>
    </row>
    <row r="817" spans="3:6" x14ac:dyDescent="0.2">
      <c r="C817" t="str">
        <f t="shared" si="24"/>
        <v/>
      </c>
      <c r="F817" t="str">
        <f t="shared" si="25"/>
        <v/>
      </c>
    </row>
    <row r="818" spans="3:6" x14ac:dyDescent="0.2">
      <c r="C818" t="str">
        <f t="shared" si="24"/>
        <v/>
      </c>
      <c r="F818" t="str">
        <f t="shared" si="25"/>
        <v/>
      </c>
    </row>
    <row r="819" spans="3:6" x14ac:dyDescent="0.2">
      <c r="C819" t="str">
        <f t="shared" si="24"/>
        <v/>
      </c>
      <c r="F819" t="str">
        <f t="shared" si="25"/>
        <v/>
      </c>
    </row>
    <row r="820" spans="3:6" x14ac:dyDescent="0.2">
      <c r="C820" t="str">
        <f t="shared" si="24"/>
        <v/>
      </c>
      <c r="F820" t="str">
        <f t="shared" si="25"/>
        <v/>
      </c>
    </row>
    <row r="821" spans="3:6" x14ac:dyDescent="0.2">
      <c r="C821" t="str">
        <f t="shared" si="24"/>
        <v/>
      </c>
      <c r="F821" t="str">
        <f t="shared" si="25"/>
        <v/>
      </c>
    </row>
    <row r="822" spans="3:6" x14ac:dyDescent="0.2">
      <c r="C822" t="str">
        <f t="shared" si="24"/>
        <v/>
      </c>
      <c r="F822" t="str">
        <f t="shared" si="25"/>
        <v/>
      </c>
    </row>
    <row r="823" spans="3:6" x14ac:dyDescent="0.2">
      <c r="C823" t="str">
        <f t="shared" si="24"/>
        <v/>
      </c>
      <c r="F823" t="str">
        <f t="shared" si="25"/>
        <v/>
      </c>
    </row>
    <row r="824" spans="3:6" x14ac:dyDescent="0.2">
      <c r="C824" t="str">
        <f t="shared" si="24"/>
        <v/>
      </c>
      <c r="F824" t="str">
        <f t="shared" si="25"/>
        <v/>
      </c>
    </row>
    <row r="825" spans="3:6" x14ac:dyDescent="0.2">
      <c r="C825" t="str">
        <f t="shared" si="24"/>
        <v/>
      </c>
      <c r="F825" t="str">
        <f t="shared" si="25"/>
        <v/>
      </c>
    </row>
    <row r="826" spans="3:6" x14ac:dyDescent="0.2">
      <c r="C826" t="str">
        <f t="shared" si="24"/>
        <v/>
      </c>
      <c r="F826" t="str">
        <f t="shared" si="25"/>
        <v/>
      </c>
    </row>
    <row r="827" spans="3:6" x14ac:dyDescent="0.2">
      <c r="C827" t="str">
        <f t="shared" si="24"/>
        <v/>
      </c>
      <c r="F827" t="str">
        <f t="shared" si="25"/>
        <v/>
      </c>
    </row>
    <row r="828" spans="3:6" x14ac:dyDescent="0.2">
      <c r="C828" t="str">
        <f t="shared" si="24"/>
        <v/>
      </c>
      <c r="F828" t="str">
        <f t="shared" si="25"/>
        <v/>
      </c>
    </row>
    <row r="829" spans="3:6" x14ac:dyDescent="0.2">
      <c r="C829" t="str">
        <f t="shared" si="24"/>
        <v/>
      </c>
      <c r="F829" t="str">
        <f t="shared" si="25"/>
        <v/>
      </c>
    </row>
    <row r="830" spans="3:6" x14ac:dyDescent="0.2">
      <c r="C830" t="str">
        <f t="shared" si="24"/>
        <v/>
      </c>
      <c r="F830" t="str">
        <f t="shared" si="25"/>
        <v/>
      </c>
    </row>
    <row r="831" spans="3:6" x14ac:dyDescent="0.2">
      <c r="C831" t="str">
        <f t="shared" si="24"/>
        <v/>
      </c>
      <c r="F831" t="str">
        <f t="shared" si="25"/>
        <v/>
      </c>
    </row>
    <row r="832" spans="3:6" x14ac:dyDescent="0.2">
      <c r="C832" t="str">
        <f t="shared" si="24"/>
        <v/>
      </c>
      <c r="F832" t="str">
        <f t="shared" si="25"/>
        <v/>
      </c>
    </row>
    <row r="833" spans="3:6" x14ac:dyDescent="0.2">
      <c r="C833" t="str">
        <f t="shared" si="24"/>
        <v/>
      </c>
      <c r="F833" t="str">
        <f t="shared" si="25"/>
        <v/>
      </c>
    </row>
    <row r="834" spans="3:6" x14ac:dyDescent="0.2">
      <c r="C834" t="str">
        <f t="shared" si="24"/>
        <v/>
      </c>
      <c r="F834" t="str">
        <f t="shared" si="25"/>
        <v/>
      </c>
    </row>
    <row r="835" spans="3:6" x14ac:dyDescent="0.2">
      <c r="C835" t="str">
        <f t="shared" si="24"/>
        <v/>
      </c>
      <c r="F835" t="str">
        <f t="shared" si="25"/>
        <v/>
      </c>
    </row>
    <row r="836" spans="3:6" x14ac:dyDescent="0.2">
      <c r="C836" t="str">
        <f t="shared" si="24"/>
        <v/>
      </c>
      <c r="F836" t="str">
        <f t="shared" si="25"/>
        <v/>
      </c>
    </row>
    <row r="837" spans="3:6" x14ac:dyDescent="0.2">
      <c r="C837" t="str">
        <f t="shared" ref="C837:C900" si="26">IF(OR(B837="",B837="(blank)"),"",1)</f>
        <v/>
      </c>
      <c r="F837" t="str">
        <f t="shared" ref="F837:F900" si="27">IF(OR(E837="",E837="(blank)"),"",1)</f>
        <v/>
      </c>
    </row>
    <row r="838" spans="3:6" x14ac:dyDescent="0.2">
      <c r="C838" t="str">
        <f t="shared" si="26"/>
        <v/>
      </c>
      <c r="F838" t="str">
        <f t="shared" si="27"/>
        <v/>
      </c>
    </row>
    <row r="839" spans="3:6" x14ac:dyDescent="0.2">
      <c r="C839" t="str">
        <f t="shared" si="26"/>
        <v/>
      </c>
      <c r="F839" t="str">
        <f t="shared" si="27"/>
        <v/>
      </c>
    </row>
    <row r="840" spans="3:6" x14ac:dyDescent="0.2">
      <c r="C840" t="str">
        <f t="shared" si="26"/>
        <v/>
      </c>
      <c r="F840" t="str">
        <f t="shared" si="27"/>
        <v/>
      </c>
    </row>
    <row r="841" spans="3:6" x14ac:dyDescent="0.2">
      <c r="C841" t="str">
        <f t="shared" si="26"/>
        <v/>
      </c>
      <c r="F841" t="str">
        <f t="shared" si="27"/>
        <v/>
      </c>
    </row>
    <row r="842" spans="3:6" x14ac:dyDescent="0.2">
      <c r="C842" t="str">
        <f t="shared" si="26"/>
        <v/>
      </c>
      <c r="F842" t="str">
        <f t="shared" si="27"/>
        <v/>
      </c>
    </row>
    <row r="843" spans="3:6" x14ac:dyDescent="0.2">
      <c r="C843" t="str">
        <f t="shared" si="26"/>
        <v/>
      </c>
      <c r="F843" t="str">
        <f t="shared" si="27"/>
        <v/>
      </c>
    </row>
    <row r="844" spans="3:6" x14ac:dyDescent="0.2">
      <c r="C844" t="str">
        <f t="shared" si="26"/>
        <v/>
      </c>
      <c r="F844" t="str">
        <f t="shared" si="27"/>
        <v/>
      </c>
    </row>
    <row r="845" spans="3:6" x14ac:dyDescent="0.2">
      <c r="C845" t="str">
        <f t="shared" si="26"/>
        <v/>
      </c>
      <c r="F845" t="str">
        <f t="shared" si="27"/>
        <v/>
      </c>
    </row>
    <row r="846" spans="3:6" x14ac:dyDescent="0.2">
      <c r="C846" t="str">
        <f t="shared" si="26"/>
        <v/>
      </c>
      <c r="F846" t="str">
        <f t="shared" si="27"/>
        <v/>
      </c>
    </row>
    <row r="847" spans="3:6" x14ac:dyDescent="0.2">
      <c r="C847" t="str">
        <f t="shared" si="26"/>
        <v/>
      </c>
      <c r="F847" t="str">
        <f t="shared" si="27"/>
        <v/>
      </c>
    </row>
    <row r="848" spans="3:6" x14ac:dyDescent="0.2">
      <c r="C848" t="str">
        <f t="shared" si="26"/>
        <v/>
      </c>
      <c r="F848" t="str">
        <f t="shared" si="27"/>
        <v/>
      </c>
    </row>
    <row r="849" spans="3:6" x14ac:dyDescent="0.2">
      <c r="C849" t="str">
        <f t="shared" si="26"/>
        <v/>
      </c>
      <c r="F849" t="str">
        <f t="shared" si="27"/>
        <v/>
      </c>
    </row>
    <row r="850" spans="3:6" x14ac:dyDescent="0.2">
      <c r="C850" t="str">
        <f t="shared" si="26"/>
        <v/>
      </c>
      <c r="F850" t="str">
        <f t="shared" si="27"/>
        <v/>
      </c>
    </row>
    <row r="851" spans="3:6" x14ac:dyDescent="0.2">
      <c r="C851" t="str">
        <f t="shared" si="26"/>
        <v/>
      </c>
      <c r="F851" t="str">
        <f t="shared" si="27"/>
        <v/>
      </c>
    </row>
    <row r="852" spans="3:6" x14ac:dyDescent="0.2">
      <c r="C852" t="str">
        <f t="shared" si="26"/>
        <v/>
      </c>
      <c r="F852" t="str">
        <f t="shared" si="27"/>
        <v/>
      </c>
    </row>
    <row r="853" spans="3:6" x14ac:dyDescent="0.2">
      <c r="C853" t="str">
        <f t="shared" si="26"/>
        <v/>
      </c>
      <c r="F853" t="str">
        <f t="shared" si="27"/>
        <v/>
      </c>
    </row>
    <row r="854" spans="3:6" x14ac:dyDescent="0.2">
      <c r="C854" t="str">
        <f t="shared" si="26"/>
        <v/>
      </c>
      <c r="F854" t="str">
        <f t="shared" si="27"/>
        <v/>
      </c>
    </row>
    <row r="855" spans="3:6" x14ac:dyDescent="0.2">
      <c r="C855" t="str">
        <f t="shared" si="26"/>
        <v/>
      </c>
      <c r="F855" t="str">
        <f t="shared" si="27"/>
        <v/>
      </c>
    </row>
    <row r="856" spans="3:6" x14ac:dyDescent="0.2">
      <c r="C856" t="str">
        <f t="shared" si="26"/>
        <v/>
      </c>
      <c r="F856" t="str">
        <f t="shared" si="27"/>
        <v/>
      </c>
    </row>
    <row r="857" spans="3:6" x14ac:dyDescent="0.2">
      <c r="C857" t="str">
        <f t="shared" si="26"/>
        <v/>
      </c>
      <c r="F857" t="str">
        <f t="shared" si="27"/>
        <v/>
      </c>
    </row>
    <row r="858" spans="3:6" x14ac:dyDescent="0.2">
      <c r="C858" t="str">
        <f t="shared" si="26"/>
        <v/>
      </c>
      <c r="F858" t="str">
        <f t="shared" si="27"/>
        <v/>
      </c>
    </row>
    <row r="859" spans="3:6" x14ac:dyDescent="0.2">
      <c r="C859" t="str">
        <f t="shared" si="26"/>
        <v/>
      </c>
      <c r="F859" t="str">
        <f t="shared" si="27"/>
        <v/>
      </c>
    </row>
    <row r="860" spans="3:6" x14ac:dyDescent="0.2">
      <c r="C860" t="str">
        <f t="shared" si="26"/>
        <v/>
      </c>
      <c r="F860" t="str">
        <f t="shared" si="27"/>
        <v/>
      </c>
    </row>
    <row r="861" spans="3:6" x14ac:dyDescent="0.2">
      <c r="C861" t="str">
        <f t="shared" si="26"/>
        <v/>
      </c>
      <c r="F861" t="str">
        <f t="shared" si="27"/>
        <v/>
      </c>
    </row>
    <row r="862" spans="3:6" x14ac:dyDescent="0.2">
      <c r="C862" t="str">
        <f t="shared" si="26"/>
        <v/>
      </c>
      <c r="F862" t="str">
        <f t="shared" si="27"/>
        <v/>
      </c>
    </row>
    <row r="863" spans="3:6" x14ac:dyDescent="0.2">
      <c r="C863" t="str">
        <f t="shared" si="26"/>
        <v/>
      </c>
      <c r="F863" t="str">
        <f t="shared" si="27"/>
        <v/>
      </c>
    </row>
    <row r="864" spans="3:6" x14ac:dyDescent="0.2">
      <c r="C864" t="str">
        <f t="shared" si="26"/>
        <v/>
      </c>
      <c r="F864" t="str">
        <f t="shared" si="27"/>
        <v/>
      </c>
    </row>
    <row r="865" spans="3:6" x14ac:dyDescent="0.2">
      <c r="C865" t="str">
        <f t="shared" si="26"/>
        <v/>
      </c>
      <c r="F865" t="str">
        <f t="shared" si="27"/>
        <v/>
      </c>
    </row>
    <row r="866" spans="3:6" x14ac:dyDescent="0.2">
      <c r="C866" t="str">
        <f t="shared" si="26"/>
        <v/>
      </c>
      <c r="F866" t="str">
        <f t="shared" si="27"/>
        <v/>
      </c>
    </row>
    <row r="867" spans="3:6" x14ac:dyDescent="0.2">
      <c r="C867" t="str">
        <f t="shared" si="26"/>
        <v/>
      </c>
      <c r="F867" t="str">
        <f t="shared" si="27"/>
        <v/>
      </c>
    </row>
    <row r="868" spans="3:6" x14ac:dyDescent="0.2">
      <c r="C868" t="str">
        <f t="shared" si="26"/>
        <v/>
      </c>
      <c r="F868" t="str">
        <f t="shared" si="27"/>
        <v/>
      </c>
    </row>
    <row r="869" spans="3:6" x14ac:dyDescent="0.2">
      <c r="C869" t="str">
        <f t="shared" si="26"/>
        <v/>
      </c>
      <c r="F869" t="str">
        <f t="shared" si="27"/>
        <v/>
      </c>
    </row>
    <row r="870" spans="3:6" x14ac:dyDescent="0.2">
      <c r="C870" t="str">
        <f t="shared" si="26"/>
        <v/>
      </c>
      <c r="F870" t="str">
        <f t="shared" si="27"/>
        <v/>
      </c>
    </row>
    <row r="871" spans="3:6" x14ac:dyDescent="0.2">
      <c r="C871" t="str">
        <f t="shared" si="26"/>
        <v/>
      </c>
      <c r="F871" t="str">
        <f t="shared" si="27"/>
        <v/>
      </c>
    </row>
    <row r="872" spans="3:6" x14ac:dyDescent="0.2">
      <c r="C872" t="str">
        <f t="shared" si="26"/>
        <v/>
      </c>
      <c r="F872" t="str">
        <f t="shared" si="27"/>
        <v/>
      </c>
    </row>
    <row r="873" spans="3:6" x14ac:dyDescent="0.2">
      <c r="C873" t="str">
        <f t="shared" si="26"/>
        <v/>
      </c>
      <c r="F873" t="str">
        <f t="shared" si="27"/>
        <v/>
      </c>
    </row>
    <row r="874" spans="3:6" x14ac:dyDescent="0.2">
      <c r="C874" t="str">
        <f t="shared" si="26"/>
        <v/>
      </c>
      <c r="F874" t="str">
        <f t="shared" si="27"/>
        <v/>
      </c>
    </row>
    <row r="875" spans="3:6" x14ac:dyDescent="0.2">
      <c r="C875" t="str">
        <f t="shared" si="26"/>
        <v/>
      </c>
      <c r="F875" t="str">
        <f t="shared" si="27"/>
        <v/>
      </c>
    </row>
    <row r="876" spans="3:6" x14ac:dyDescent="0.2">
      <c r="C876" t="str">
        <f t="shared" si="26"/>
        <v/>
      </c>
      <c r="F876" t="str">
        <f t="shared" si="27"/>
        <v/>
      </c>
    </row>
    <row r="877" spans="3:6" x14ac:dyDescent="0.2">
      <c r="C877" t="str">
        <f t="shared" si="26"/>
        <v/>
      </c>
      <c r="F877" t="str">
        <f t="shared" si="27"/>
        <v/>
      </c>
    </row>
    <row r="878" spans="3:6" x14ac:dyDescent="0.2">
      <c r="C878" t="str">
        <f t="shared" si="26"/>
        <v/>
      </c>
      <c r="F878" t="str">
        <f t="shared" si="27"/>
        <v/>
      </c>
    </row>
    <row r="879" spans="3:6" x14ac:dyDescent="0.2">
      <c r="C879" t="str">
        <f t="shared" si="26"/>
        <v/>
      </c>
      <c r="F879" t="str">
        <f t="shared" si="27"/>
        <v/>
      </c>
    </row>
    <row r="880" spans="3:6" x14ac:dyDescent="0.2">
      <c r="C880" t="str">
        <f t="shared" si="26"/>
        <v/>
      </c>
      <c r="F880" t="str">
        <f t="shared" si="27"/>
        <v/>
      </c>
    </row>
    <row r="881" spans="3:6" x14ac:dyDescent="0.2">
      <c r="C881" t="str">
        <f t="shared" si="26"/>
        <v/>
      </c>
      <c r="F881" t="str">
        <f t="shared" si="27"/>
        <v/>
      </c>
    </row>
    <row r="882" spans="3:6" x14ac:dyDescent="0.2">
      <c r="C882" t="str">
        <f t="shared" si="26"/>
        <v/>
      </c>
      <c r="F882" t="str">
        <f t="shared" si="27"/>
        <v/>
      </c>
    </row>
    <row r="883" spans="3:6" x14ac:dyDescent="0.2">
      <c r="C883" t="str">
        <f t="shared" si="26"/>
        <v/>
      </c>
      <c r="F883" t="str">
        <f t="shared" si="27"/>
        <v/>
      </c>
    </row>
    <row r="884" spans="3:6" x14ac:dyDescent="0.2">
      <c r="C884" t="str">
        <f t="shared" si="26"/>
        <v/>
      </c>
      <c r="F884" t="str">
        <f t="shared" si="27"/>
        <v/>
      </c>
    </row>
    <row r="885" spans="3:6" x14ac:dyDescent="0.2">
      <c r="C885" t="str">
        <f t="shared" si="26"/>
        <v/>
      </c>
      <c r="F885" t="str">
        <f t="shared" si="27"/>
        <v/>
      </c>
    </row>
    <row r="886" spans="3:6" x14ac:dyDescent="0.2">
      <c r="C886" t="str">
        <f t="shared" si="26"/>
        <v/>
      </c>
      <c r="F886" t="str">
        <f t="shared" si="27"/>
        <v/>
      </c>
    </row>
    <row r="887" spans="3:6" x14ac:dyDescent="0.2">
      <c r="C887" t="str">
        <f t="shared" si="26"/>
        <v/>
      </c>
      <c r="F887" t="str">
        <f t="shared" si="27"/>
        <v/>
      </c>
    </row>
    <row r="888" spans="3:6" x14ac:dyDescent="0.2">
      <c r="C888" t="str">
        <f t="shared" si="26"/>
        <v/>
      </c>
      <c r="F888" t="str">
        <f t="shared" si="27"/>
        <v/>
      </c>
    </row>
    <row r="889" spans="3:6" x14ac:dyDescent="0.2">
      <c r="C889" t="str">
        <f t="shared" si="26"/>
        <v/>
      </c>
      <c r="F889" t="str">
        <f t="shared" si="27"/>
        <v/>
      </c>
    </row>
    <row r="890" spans="3:6" x14ac:dyDescent="0.2">
      <c r="C890" t="str">
        <f t="shared" si="26"/>
        <v/>
      </c>
      <c r="F890" t="str">
        <f t="shared" si="27"/>
        <v/>
      </c>
    </row>
    <row r="891" spans="3:6" x14ac:dyDescent="0.2">
      <c r="C891" t="str">
        <f t="shared" si="26"/>
        <v/>
      </c>
      <c r="F891" t="str">
        <f t="shared" si="27"/>
        <v/>
      </c>
    </row>
    <row r="892" spans="3:6" x14ac:dyDescent="0.2">
      <c r="C892" t="str">
        <f t="shared" si="26"/>
        <v/>
      </c>
      <c r="F892" t="str">
        <f t="shared" si="27"/>
        <v/>
      </c>
    </row>
    <row r="893" spans="3:6" x14ac:dyDescent="0.2">
      <c r="C893" t="str">
        <f t="shared" si="26"/>
        <v/>
      </c>
      <c r="F893" t="str">
        <f t="shared" si="27"/>
        <v/>
      </c>
    </row>
    <row r="894" spans="3:6" x14ac:dyDescent="0.2">
      <c r="C894" t="str">
        <f t="shared" si="26"/>
        <v/>
      </c>
      <c r="F894" t="str">
        <f t="shared" si="27"/>
        <v/>
      </c>
    </row>
    <row r="895" spans="3:6" x14ac:dyDescent="0.2">
      <c r="C895" t="str">
        <f t="shared" si="26"/>
        <v/>
      </c>
      <c r="F895" t="str">
        <f t="shared" si="27"/>
        <v/>
      </c>
    </row>
    <row r="896" spans="3:6" x14ac:dyDescent="0.2">
      <c r="C896" t="str">
        <f t="shared" si="26"/>
        <v/>
      </c>
      <c r="F896" t="str">
        <f t="shared" si="27"/>
        <v/>
      </c>
    </row>
    <row r="897" spans="3:6" x14ac:dyDescent="0.2">
      <c r="C897" t="str">
        <f t="shared" si="26"/>
        <v/>
      </c>
      <c r="F897" t="str">
        <f t="shared" si="27"/>
        <v/>
      </c>
    </row>
    <row r="898" spans="3:6" x14ac:dyDescent="0.2">
      <c r="C898" t="str">
        <f t="shared" si="26"/>
        <v/>
      </c>
      <c r="F898" t="str">
        <f t="shared" si="27"/>
        <v/>
      </c>
    </row>
    <row r="899" spans="3:6" x14ac:dyDescent="0.2">
      <c r="C899" t="str">
        <f t="shared" si="26"/>
        <v/>
      </c>
      <c r="F899" t="str">
        <f t="shared" si="27"/>
        <v/>
      </c>
    </row>
    <row r="900" spans="3:6" x14ac:dyDescent="0.2">
      <c r="C900" t="str">
        <f t="shared" si="26"/>
        <v/>
      </c>
      <c r="F900" t="str">
        <f t="shared" si="27"/>
        <v/>
      </c>
    </row>
    <row r="901" spans="3:6" x14ac:dyDescent="0.2">
      <c r="C901" t="str">
        <f t="shared" ref="C901:C964" si="28">IF(OR(B901="",B901="(blank)"),"",1)</f>
        <v/>
      </c>
      <c r="F901" t="str">
        <f t="shared" ref="F901:F964" si="29">IF(OR(E901="",E901="(blank)"),"",1)</f>
        <v/>
      </c>
    </row>
    <row r="902" spans="3:6" x14ac:dyDescent="0.2">
      <c r="C902" t="str">
        <f t="shared" si="28"/>
        <v/>
      </c>
      <c r="F902" t="str">
        <f t="shared" si="29"/>
        <v/>
      </c>
    </row>
    <row r="903" spans="3:6" x14ac:dyDescent="0.2">
      <c r="C903" t="str">
        <f t="shared" si="28"/>
        <v/>
      </c>
      <c r="F903" t="str">
        <f t="shared" si="29"/>
        <v/>
      </c>
    </row>
    <row r="904" spans="3:6" x14ac:dyDescent="0.2">
      <c r="C904" t="str">
        <f t="shared" si="28"/>
        <v/>
      </c>
      <c r="F904" t="str">
        <f t="shared" si="29"/>
        <v/>
      </c>
    </row>
    <row r="905" spans="3:6" x14ac:dyDescent="0.2">
      <c r="C905" t="str">
        <f t="shared" si="28"/>
        <v/>
      </c>
      <c r="F905" t="str">
        <f t="shared" si="29"/>
        <v/>
      </c>
    </row>
    <row r="906" spans="3:6" x14ac:dyDescent="0.2">
      <c r="C906" t="str">
        <f t="shared" si="28"/>
        <v/>
      </c>
      <c r="F906" t="str">
        <f t="shared" si="29"/>
        <v/>
      </c>
    </row>
    <row r="907" spans="3:6" x14ac:dyDescent="0.2">
      <c r="C907" t="str">
        <f t="shared" si="28"/>
        <v/>
      </c>
      <c r="F907" t="str">
        <f t="shared" si="29"/>
        <v/>
      </c>
    </row>
    <row r="908" spans="3:6" x14ac:dyDescent="0.2">
      <c r="C908" t="str">
        <f t="shared" si="28"/>
        <v/>
      </c>
      <c r="F908" t="str">
        <f t="shared" si="29"/>
        <v/>
      </c>
    </row>
    <row r="909" spans="3:6" x14ac:dyDescent="0.2">
      <c r="C909" t="str">
        <f t="shared" si="28"/>
        <v/>
      </c>
      <c r="F909" t="str">
        <f t="shared" si="29"/>
        <v/>
      </c>
    </row>
    <row r="910" spans="3:6" x14ac:dyDescent="0.2">
      <c r="C910" t="str">
        <f t="shared" si="28"/>
        <v/>
      </c>
      <c r="F910" t="str">
        <f t="shared" si="29"/>
        <v/>
      </c>
    </row>
    <row r="911" spans="3:6" x14ac:dyDescent="0.2">
      <c r="C911" t="str">
        <f t="shared" si="28"/>
        <v/>
      </c>
      <c r="F911" t="str">
        <f t="shared" si="29"/>
        <v/>
      </c>
    </row>
    <row r="912" spans="3:6" x14ac:dyDescent="0.2">
      <c r="C912" t="str">
        <f t="shared" si="28"/>
        <v/>
      </c>
      <c r="F912" t="str">
        <f t="shared" si="29"/>
        <v/>
      </c>
    </row>
    <row r="913" spans="3:6" x14ac:dyDescent="0.2">
      <c r="C913" t="str">
        <f t="shared" si="28"/>
        <v/>
      </c>
      <c r="F913" t="str">
        <f t="shared" si="29"/>
        <v/>
      </c>
    </row>
    <row r="914" spans="3:6" x14ac:dyDescent="0.2">
      <c r="C914" t="str">
        <f t="shared" si="28"/>
        <v/>
      </c>
      <c r="F914" t="str">
        <f t="shared" si="29"/>
        <v/>
      </c>
    </row>
    <row r="915" spans="3:6" x14ac:dyDescent="0.2">
      <c r="C915" t="str">
        <f t="shared" si="28"/>
        <v/>
      </c>
      <c r="F915" t="str">
        <f t="shared" si="29"/>
        <v/>
      </c>
    </row>
    <row r="916" spans="3:6" x14ac:dyDescent="0.2">
      <c r="C916" t="str">
        <f t="shared" si="28"/>
        <v/>
      </c>
      <c r="F916" t="str">
        <f t="shared" si="29"/>
        <v/>
      </c>
    </row>
    <row r="917" spans="3:6" x14ac:dyDescent="0.2">
      <c r="C917" t="str">
        <f t="shared" si="28"/>
        <v/>
      </c>
      <c r="F917" t="str">
        <f t="shared" si="29"/>
        <v/>
      </c>
    </row>
    <row r="918" spans="3:6" x14ac:dyDescent="0.2">
      <c r="C918" t="str">
        <f t="shared" si="28"/>
        <v/>
      </c>
      <c r="F918" t="str">
        <f t="shared" si="29"/>
        <v/>
      </c>
    </row>
    <row r="919" spans="3:6" x14ac:dyDescent="0.2">
      <c r="C919" t="str">
        <f t="shared" si="28"/>
        <v/>
      </c>
      <c r="F919" t="str">
        <f t="shared" si="29"/>
        <v/>
      </c>
    </row>
    <row r="920" spans="3:6" x14ac:dyDescent="0.2">
      <c r="C920" t="str">
        <f t="shared" si="28"/>
        <v/>
      </c>
      <c r="F920" t="str">
        <f t="shared" si="29"/>
        <v/>
      </c>
    </row>
    <row r="921" spans="3:6" x14ac:dyDescent="0.2">
      <c r="C921" t="str">
        <f t="shared" si="28"/>
        <v/>
      </c>
      <c r="F921" t="str">
        <f t="shared" si="29"/>
        <v/>
      </c>
    </row>
    <row r="922" spans="3:6" x14ac:dyDescent="0.2">
      <c r="C922" t="str">
        <f t="shared" si="28"/>
        <v/>
      </c>
      <c r="F922" t="str">
        <f t="shared" si="29"/>
        <v/>
      </c>
    </row>
    <row r="923" spans="3:6" x14ac:dyDescent="0.2">
      <c r="C923" t="str">
        <f t="shared" si="28"/>
        <v/>
      </c>
      <c r="F923" t="str">
        <f t="shared" si="29"/>
        <v/>
      </c>
    </row>
    <row r="924" spans="3:6" x14ac:dyDescent="0.2">
      <c r="C924" t="str">
        <f t="shared" si="28"/>
        <v/>
      </c>
      <c r="F924" t="str">
        <f t="shared" si="29"/>
        <v/>
      </c>
    </row>
    <row r="925" spans="3:6" x14ac:dyDescent="0.2">
      <c r="C925" t="str">
        <f t="shared" si="28"/>
        <v/>
      </c>
      <c r="F925" t="str">
        <f t="shared" si="29"/>
        <v/>
      </c>
    </row>
    <row r="926" spans="3:6" x14ac:dyDescent="0.2">
      <c r="C926" t="str">
        <f t="shared" si="28"/>
        <v/>
      </c>
      <c r="F926" t="str">
        <f t="shared" si="29"/>
        <v/>
      </c>
    </row>
    <row r="927" spans="3:6" x14ac:dyDescent="0.2">
      <c r="C927" t="str">
        <f t="shared" si="28"/>
        <v/>
      </c>
      <c r="F927" t="str">
        <f t="shared" si="29"/>
        <v/>
      </c>
    </row>
    <row r="928" spans="3:6" x14ac:dyDescent="0.2">
      <c r="C928" t="str">
        <f t="shared" si="28"/>
        <v/>
      </c>
      <c r="F928" t="str">
        <f t="shared" si="29"/>
        <v/>
      </c>
    </row>
    <row r="929" spans="3:6" x14ac:dyDescent="0.2">
      <c r="C929" t="str">
        <f t="shared" si="28"/>
        <v/>
      </c>
      <c r="F929" t="str">
        <f t="shared" si="29"/>
        <v/>
      </c>
    </row>
    <row r="930" spans="3:6" x14ac:dyDescent="0.2">
      <c r="C930" t="str">
        <f t="shared" si="28"/>
        <v/>
      </c>
      <c r="F930" t="str">
        <f t="shared" si="29"/>
        <v/>
      </c>
    </row>
    <row r="931" spans="3:6" x14ac:dyDescent="0.2">
      <c r="C931" t="str">
        <f t="shared" si="28"/>
        <v/>
      </c>
      <c r="F931" t="str">
        <f t="shared" si="29"/>
        <v/>
      </c>
    </row>
    <row r="932" spans="3:6" x14ac:dyDescent="0.2">
      <c r="C932" t="str">
        <f t="shared" si="28"/>
        <v/>
      </c>
      <c r="F932" t="str">
        <f t="shared" si="29"/>
        <v/>
      </c>
    </row>
    <row r="933" spans="3:6" x14ac:dyDescent="0.2">
      <c r="C933" t="str">
        <f t="shared" si="28"/>
        <v/>
      </c>
      <c r="F933" t="str">
        <f t="shared" si="29"/>
        <v/>
      </c>
    </row>
    <row r="934" spans="3:6" x14ac:dyDescent="0.2">
      <c r="C934" t="str">
        <f t="shared" si="28"/>
        <v/>
      </c>
      <c r="F934" t="str">
        <f t="shared" si="29"/>
        <v/>
      </c>
    </row>
    <row r="935" spans="3:6" x14ac:dyDescent="0.2">
      <c r="C935" t="str">
        <f t="shared" si="28"/>
        <v/>
      </c>
      <c r="F935" t="str">
        <f t="shared" si="29"/>
        <v/>
      </c>
    </row>
    <row r="936" spans="3:6" x14ac:dyDescent="0.2">
      <c r="C936" t="str">
        <f t="shared" si="28"/>
        <v/>
      </c>
      <c r="F936" t="str">
        <f t="shared" si="29"/>
        <v/>
      </c>
    </row>
    <row r="937" spans="3:6" x14ac:dyDescent="0.2">
      <c r="C937" t="str">
        <f t="shared" si="28"/>
        <v/>
      </c>
      <c r="F937" t="str">
        <f t="shared" si="29"/>
        <v/>
      </c>
    </row>
    <row r="938" spans="3:6" x14ac:dyDescent="0.2">
      <c r="C938" t="str">
        <f t="shared" si="28"/>
        <v/>
      </c>
      <c r="F938" t="str">
        <f t="shared" si="29"/>
        <v/>
      </c>
    </row>
    <row r="939" spans="3:6" x14ac:dyDescent="0.2">
      <c r="C939" t="str">
        <f t="shared" si="28"/>
        <v/>
      </c>
      <c r="F939" t="str">
        <f t="shared" si="29"/>
        <v/>
      </c>
    </row>
    <row r="940" spans="3:6" x14ac:dyDescent="0.2">
      <c r="C940" t="str">
        <f t="shared" si="28"/>
        <v/>
      </c>
      <c r="F940" t="str">
        <f t="shared" si="29"/>
        <v/>
      </c>
    </row>
    <row r="941" spans="3:6" x14ac:dyDescent="0.2">
      <c r="C941" t="str">
        <f t="shared" si="28"/>
        <v/>
      </c>
      <c r="F941" t="str">
        <f t="shared" si="29"/>
        <v/>
      </c>
    </row>
    <row r="942" spans="3:6" x14ac:dyDescent="0.2">
      <c r="C942" t="str">
        <f t="shared" si="28"/>
        <v/>
      </c>
      <c r="F942" t="str">
        <f t="shared" si="29"/>
        <v/>
      </c>
    </row>
    <row r="943" spans="3:6" x14ac:dyDescent="0.2">
      <c r="C943" t="str">
        <f t="shared" si="28"/>
        <v/>
      </c>
      <c r="F943" t="str">
        <f t="shared" si="29"/>
        <v/>
      </c>
    </row>
    <row r="944" spans="3:6" x14ac:dyDescent="0.2">
      <c r="C944" t="str">
        <f t="shared" si="28"/>
        <v/>
      </c>
      <c r="F944" t="str">
        <f t="shared" si="29"/>
        <v/>
      </c>
    </row>
    <row r="945" spans="3:6" x14ac:dyDescent="0.2">
      <c r="C945" t="str">
        <f t="shared" si="28"/>
        <v/>
      </c>
      <c r="F945" t="str">
        <f t="shared" si="29"/>
        <v/>
      </c>
    </row>
    <row r="946" spans="3:6" x14ac:dyDescent="0.2">
      <c r="C946" t="str">
        <f t="shared" si="28"/>
        <v/>
      </c>
      <c r="F946" t="str">
        <f t="shared" si="29"/>
        <v/>
      </c>
    </row>
    <row r="947" spans="3:6" x14ac:dyDescent="0.2">
      <c r="C947" t="str">
        <f t="shared" si="28"/>
        <v/>
      </c>
      <c r="F947" t="str">
        <f t="shared" si="29"/>
        <v/>
      </c>
    </row>
    <row r="948" spans="3:6" x14ac:dyDescent="0.2">
      <c r="C948" t="str">
        <f t="shared" si="28"/>
        <v/>
      </c>
      <c r="F948" t="str">
        <f t="shared" si="29"/>
        <v/>
      </c>
    </row>
    <row r="949" spans="3:6" x14ac:dyDescent="0.2">
      <c r="C949" t="str">
        <f t="shared" si="28"/>
        <v/>
      </c>
      <c r="F949" t="str">
        <f t="shared" si="29"/>
        <v/>
      </c>
    </row>
    <row r="950" spans="3:6" x14ac:dyDescent="0.2">
      <c r="C950" t="str">
        <f t="shared" si="28"/>
        <v/>
      </c>
      <c r="F950" t="str">
        <f t="shared" si="29"/>
        <v/>
      </c>
    </row>
    <row r="951" spans="3:6" x14ac:dyDescent="0.2">
      <c r="C951" t="str">
        <f t="shared" si="28"/>
        <v/>
      </c>
      <c r="F951" t="str">
        <f t="shared" si="29"/>
        <v/>
      </c>
    </row>
    <row r="952" spans="3:6" x14ac:dyDescent="0.2">
      <c r="C952" t="str">
        <f t="shared" si="28"/>
        <v/>
      </c>
      <c r="F952" t="str">
        <f t="shared" si="29"/>
        <v/>
      </c>
    </row>
    <row r="953" spans="3:6" x14ac:dyDescent="0.2">
      <c r="C953" t="str">
        <f t="shared" si="28"/>
        <v/>
      </c>
      <c r="F953" t="str">
        <f t="shared" si="29"/>
        <v/>
      </c>
    </row>
    <row r="954" spans="3:6" x14ac:dyDescent="0.2">
      <c r="C954" t="str">
        <f t="shared" si="28"/>
        <v/>
      </c>
      <c r="F954" t="str">
        <f t="shared" si="29"/>
        <v/>
      </c>
    </row>
    <row r="955" spans="3:6" x14ac:dyDescent="0.2">
      <c r="C955" t="str">
        <f t="shared" si="28"/>
        <v/>
      </c>
      <c r="F955" t="str">
        <f t="shared" si="29"/>
        <v/>
      </c>
    </row>
    <row r="956" spans="3:6" x14ac:dyDescent="0.2">
      <c r="C956" t="str">
        <f t="shared" si="28"/>
        <v/>
      </c>
      <c r="F956" t="str">
        <f t="shared" si="29"/>
        <v/>
      </c>
    </row>
    <row r="957" spans="3:6" x14ac:dyDescent="0.2">
      <c r="C957" t="str">
        <f t="shared" si="28"/>
        <v/>
      </c>
      <c r="F957" t="str">
        <f t="shared" si="29"/>
        <v/>
      </c>
    </row>
    <row r="958" spans="3:6" x14ac:dyDescent="0.2">
      <c r="C958" t="str">
        <f t="shared" si="28"/>
        <v/>
      </c>
      <c r="F958" t="str">
        <f t="shared" si="29"/>
        <v/>
      </c>
    </row>
    <row r="959" spans="3:6" x14ac:dyDescent="0.2">
      <c r="C959" t="str">
        <f t="shared" si="28"/>
        <v/>
      </c>
      <c r="F959" t="str">
        <f t="shared" si="29"/>
        <v/>
      </c>
    </row>
    <row r="960" spans="3:6" x14ac:dyDescent="0.2">
      <c r="C960" t="str">
        <f t="shared" si="28"/>
        <v/>
      </c>
      <c r="F960" t="str">
        <f t="shared" si="29"/>
        <v/>
      </c>
    </row>
    <row r="961" spans="3:6" x14ac:dyDescent="0.2">
      <c r="C961" t="str">
        <f t="shared" si="28"/>
        <v/>
      </c>
      <c r="F961" t="str">
        <f t="shared" si="29"/>
        <v/>
      </c>
    </row>
    <row r="962" spans="3:6" x14ac:dyDescent="0.2">
      <c r="C962" t="str">
        <f t="shared" si="28"/>
        <v/>
      </c>
      <c r="F962" t="str">
        <f t="shared" si="29"/>
        <v/>
      </c>
    </row>
    <row r="963" spans="3:6" x14ac:dyDescent="0.2">
      <c r="C963" t="str">
        <f t="shared" si="28"/>
        <v/>
      </c>
      <c r="F963" t="str">
        <f t="shared" si="29"/>
        <v/>
      </c>
    </row>
    <row r="964" spans="3:6" x14ac:dyDescent="0.2">
      <c r="C964" t="str">
        <f t="shared" si="28"/>
        <v/>
      </c>
      <c r="F964" t="str">
        <f t="shared" si="29"/>
        <v/>
      </c>
    </row>
    <row r="965" spans="3:6" x14ac:dyDescent="0.2">
      <c r="C965" t="str">
        <f t="shared" ref="C965:C1000" si="30">IF(OR(B965="",B965="(blank)"),"",1)</f>
        <v/>
      </c>
      <c r="F965" t="str">
        <f t="shared" ref="F965:F1000" si="31">IF(OR(E965="",E965="(blank)"),"",1)</f>
        <v/>
      </c>
    </row>
    <row r="966" spans="3:6" x14ac:dyDescent="0.2">
      <c r="C966" t="str">
        <f t="shared" si="30"/>
        <v/>
      </c>
      <c r="F966" t="str">
        <f t="shared" si="31"/>
        <v/>
      </c>
    </row>
    <row r="967" spans="3:6" x14ac:dyDescent="0.2">
      <c r="C967" t="str">
        <f t="shared" si="30"/>
        <v/>
      </c>
      <c r="F967" t="str">
        <f t="shared" si="31"/>
        <v/>
      </c>
    </row>
    <row r="968" spans="3:6" x14ac:dyDescent="0.2">
      <c r="C968" t="str">
        <f t="shared" si="30"/>
        <v/>
      </c>
      <c r="F968" t="str">
        <f t="shared" si="31"/>
        <v/>
      </c>
    </row>
    <row r="969" spans="3:6" x14ac:dyDescent="0.2">
      <c r="C969" t="str">
        <f t="shared" si="30"/>
        <v/>
      </c>
      <c r="F969" t="str">
        <f t="shared" si="31"/>
        <v/>
      </c>
    </row>
    <row r="970" spans="3:6" x14ac:dyDescent="0.2">
      <c r="C970" t="str">
        <f t="shared" si="30"/>
        <v/>
      </c>
      <c r="F970" t="str">
        <f t="shared" si="31"/>
        <v/>
      </c>
    </row>
    <row r="971" spans="3:6" x14ac:dyDescent="0.2">
      <c r="C971" t="str">
        <f t="shared" si="30"/>
        <v/>
      </c>
      <c r="F971" t="str">
        <f t="shared" si="31"/>
        <v/>
      </c>
    </row>
    <row r="972" spans="3:6" x14ac:dyDescent="0.2">
      <c r="C972" t="str">
        <f t="shared" si="30"/>
        <v/>
      </c>
      <c r="F972" t="str">
        <f t="shared" si="31"/>
        <v/>
      </c>
    </row>
    <row r="973" spans="3:6" x14ac:dyDescent="0.2">
      <c r="C973" t="str">
        <f t="shared" si="30"/>
        <v/>
      </c>
      <c r="F973" t="str">
        <f t="shared" si="31"/>
        <v/>
      </c>
    </row>
    <row r="974" spans="3:6" x14ac:dyDescent="0.2">
      <c r="C974" t="str">
        <f t="shared" si="30"/>
        <v/>
      </c>
      <c r="F974" t="str">
        <f t="shared" si="31"/>
        <v/>
      </c>
    </row>
    <row r="975" spans="3:6" x14ac:dyDescent="0.2">
      <c r="C975" t="str">
        <f t="shared" si="30"/>
        <v/>
      </c>
      <c r="F975" t="str">
        <f t="shared" si="31"/>
        <v/>
      </c>
    </row>
    <row r="976" spans="3:6" x14ac:dyDescent="0.2">
      <c r="C976" t="str">
        <f t="shared" si="30"/>
        <v/>
      </c>
      <c r="F976" t="str">
        <f t="shared" si="31"/>
        <v/>
      </c>
    </row>
    <row r="977" spans="3:6" x14ac:dyDescent="0.2">
      <c r="C977" t="str">
        <f t="shared" si="30"/>
        <v/>
      </c>
      <c r="F977" t="str">
        <f t="shared" si="31"/>
        <v/>
      </c>
    </row>
    <row r="978" spans="3:6" x14ac:dyDescent="0.2">
      <c r="C978" t="str">
        <f t="shared" si="30"/>
        <v/>
      </c>
      <c r="F978" t="str">
        <f t="shared" si="31"/>
        <v/>
      </c>
    </row>
    <row r="979" spans="3:6" x14ac:dyDescent="0.2">
      <c r="C979" t="str">
        <f t="shared" si="30"/>
        <v/>
      </c>
      <c r="F979" t="str">
        <f t="shared" si="31"/>
        <v/>
      </c>
    </row>
    <row r="980" spans="3:6" x14ac:dyDescent="0.2">
      <c r="C980" t="str">
        <f t="shared" si="30"/>
        <v/>
      </c>
      <c r="F980" t="str">
        <f t="shared" si="31"/>
        <v/>
      </c>
    </row>
    <row r="981" spans="3:6" x14ac:dyDescent="0.2">
      <c r="C981" t="str">
        <f t="shared" si="30"/>
        <v/>
      </c>
      <c r="F981" t="str">
        <f t="shared" si="31"/>
        <v/>
      </c>
    </row>
    <row r="982" spans="3:6" x14ac:dyDescent="0.2">
      <c r="C982" t="str">
        <f t="shared" si="30"/>
        <v/>
      </c>
      <c r="F982" t="str">
        <f t="shared" si="31"/>
        <v/>
      </c>
    </row>
    <row r="983" spans="3:6" x14ac:dyDescent="0.2">
      <c r="C983" t="str">
        <f t="shared" si="30"/>
        <v/>
      </c>
      <c r="F983" t="str">
        <f t="shared" si="31"/>
        <v/>
      </c>
    </row>
    <row r="984" spans="3:6" x14ac:dyDescent="0.2">
      <c r="C984" t="str">
        <f t="shared" si="30"/>
        <v/>
      </c>
      <c r="F984" t="str">
        <f t="shared" si="31"/>
        <v/>
      </c>
    </row>
    <row r="985" spans="3:6" x14ac:dyDescent="0.2">
      <c r="C985" t="str">
        <f t="shared" si="30"/>
        <v/>
      </c>
      <c r="F985" t="str">
        <f t="shared" si="31"/>
        <v/>
      </c>
    </row>
    <row r="986" spans="3:6" x14ac:dyDescent="0.2">
      <c r="C986" t="str">
        <f t="shared" si="30"/>
        <v/>
      </c>
      <c r="F986" t="str">
        <f t="shared" si="31"/>
        <v/>
      </c>
    </row>
    <row r="987" spans="3:6" x14ac:dyDescent="0.2">
      <c r="C987" t="str">
        <f t="shared" si="30"/>
        <v/>
      </c>
      <c r="F987" t="str">
        <f t="shared" si="31"/>
        <v/>
      </c>
    </row>
    <row r="988" spans="3:6" x14ac:dyDescent="0.2">
      <c r="C988" t="str">
        <f t="shared" si="30"/>
        <v/>
      </c>
      <c r="F988" t="str">
        <f t="shared" si="31"/>
        <v/>
      </c>
    </row>
    <row r="989" spans="3:6" x14ac:dyDescent="0.2">
      <c r="C989" t="str">
        <f t="shared" si="30"/>
        <v/>
      </c>
      <c r="F989" t="str">
        <f t="shared" si="31"/>
        <v/>
      </c>
    </row>
    <row r="990" spans="3:6" x14ac:dyDescent="0.2">
      <c r="C990" t="str">
        <f t="shared" si="30"/>
        <v/>
      </c>
      <c r="F990" t="str">
        <f t="shared" si="31"/>
        <v/>
      </c>
    </row>
    <row r="991" spans="3:6" x14ac:dyDescent="0.2">
      <c r="C991" t="str">
        <f t="shared" si="30"/>
        <v/>
      </c>
      <c r="F991" t="str">
        <f t="shared" si="31"/>
        <v/>
      </c>
    </row>
    <row r="992" spans="3:6" x14ac:dyDescent="0.2">
      <c r="C992" t="str">
        <f t="shared" si="30"/>
        <v/>
      </c>
      <c r="F992" t="str">
        <f t="shared" si="31"/>
        <v/>
      </c>
    </row>
    <row r="993" spans="3:6" x14ac:dyDescent="0.2">
      <c r="C993" t="str">
        <f t="shared" si="30"/>
        <v/>
      </c>
      <c r="F993" t="str">
        <f t="shared" si="31"/>
        <v/>
      </c>
    </row>
    <row r="994" spans="3:6" x14ac:dyDescent="0.2">
      <c r="C994" t="str">
        <f t="shared" si="30"/>
        <v/>
      </c>
      <c r="F994" t="str">
        <f t="shared" si="31"/>
        <v/>
      </c>
    </row>
    <row r="995" spans="3:6" x14ac:dyDescent="0.2">
      <c r="C995" t="str">
        <f t="shared" si="30"/>
        <v/>
      </c>
      <c r="F995" t="str">
        <f t="shared" si="31"/>
        <v/>
      </c>
    </row>
    <row r="996" spans="3:6" x14ac:dyDescent="0.2">
      <c r="C996" t="str">
        <f t="shared" si="30"/>
        <v/>
      </c>
      <c r="F996" t="str">
        <f t="shared" si="31"/>
        <v/>
      </c>
    </row>
    <row r="997" spans="3:6" x14ac:dyDescent="0.2">
      <c r="C997" t="str">
        <f t="shared" si="30"/>
        <v/>
      </c>
      <c r="F997" t="str">
        <f t="shared" si="31"/>
        <v/>
      </c>
    </row>
    <row r="998" spans="3:6" x14ac:dyDescent="0.2">
      <c r="C998" t="str">
        <f t="shared" si="30"/>
        <v/>
      </c>
      <c r="F998" t="str">
        <f t="shared" si="31"/>
        <v/>
      </c>
    </row>
    <row r="999" spans="3:6" x14ac:dyDescent="0.2">
      <c r="C999" t="str">
        <f t="shared" si="30"/>
        <v/>
      </c>
      <c r="F999" t="str">
        <f t="shared" si="31"/>
        <v/>
      </c>
    </row>
    <row r="1000" spans="3:6" x14ac:dyDescent="0.2">
      <c r="C1000" t="str">
        <f t="shared" si="30"/>
        <v/>
      </c>
      <c r="F1000" t="str">
        <f t="shared" si="31"/>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F8B0E-CC37-4858-9583-72F9AE74F4D3}">
  <sheetPr codeName="Sheet2">
    <tabColor rgb="FF8FCFAD"/>
  </sheetPr>
  <dimension ref="A1:D45"/>
  <sheetViews>
    <sheetView zoomScale="145" zoomScaleNormal="145" workbookViewId="0">
      <selection activeCell="G14" sqref="G14"/>
    </sheetView>
  </sheetViews>
  <sheetFormatPr defaultRowHeight="12.75" x14ac:dyDescent="0.2"/>
  <sheetData>
    <row r="1" spans="1:4" ht="14.25" x14ac:dyDescent="0.2">
      <c r="A1" s="53" t="s">
        <v>12</v>
      </c>
      <c r="B1" s="3"/>
    </row>
    <row r="2" spans="1:4" ht="14.25" x14ac:dyDescent="0.2">
      <c r="A2" s="53" t="s">
        <v>7</v>
      </c>
      <c r="B2" s="3"/>
    </row>
    <row r="3" spans="1:4" ht="14.25" x14ac:dyDescent="0.2">
      <c r="A3" s="3"/>
      <c r="B3" s="3"/>
    </row>
    <row r="4" spans="1:4" ht="14.25" x14ac:dyDescent="0.2">
      <c r="A4" s="3"/>
      <c r="B4" s="3"/>
    </row>
    <row r="5" spans="1:4" ht="15" x14ac:dyDescent="0.25">
      <c r="A5" s="9" t="s">
        <v>4</v>
      </c>
      <c r="B5" s="9" t="s">
        <v>16</v>
      </c>
      <c r="D5" s="1" t="s">
        <v>61</v>
      </c>
    </row>
    <row r="6" spans="1:4" ht="14.25" x14ac:dyDescent="0.2">
      <c r="A6" s="35" t="s">
        <v>18</v>
      </c>
      <c r="B6" s="53">
        <v>1</v>
      </c>
      <c r="D6" s="54" t="s">
        <v>64</v>
      </c>
    </row>
    <row r="7" spans="1:4" ht="14.25" x14ac:dyDescent="0.2">
      <c r="A7" s="35" t="s">
        <v>20</v>
      </c>
      <c r="B7" s="53">
        <v>1</v>
      </c>
      <c r="D7" s="35" t="s">
        <v>57</v>
      </c>
    </row>
    <row r="8" spans="1:4" ht="14.25" x14ac:dyDescent="0.2">
      <c r="A8" s="35" t="s">
        <v>42</v>
      </c>
      <c r="B8" s="53">
        <v>1</v>
      </c>
      <c r="D8" s="35" t="s">
        <v>58</v>
      </c>
    </row>
    <row r="9" spans="1:4" ht="14.25" x14ac:dyDescent="0.2">
      <c r="A9" s="35" t="s">
        <v>23</v>
      </c>
      <c r="B9" s="53">
        <v>2</v>
      </c>
      <c r="D9" s="35" t="s">
        <v>59</v>
      </c>
    </row>
    <row r="10" spans="1:4" ht="14.25" x14ac:dyDescent="0.2">
      <c r="A10" s="35" t="s">
        <v>43</v>
      </c>
      <c r="B10" s="53">
        <v>2</v>
      </c>
      <c r="D10" s="35" t="s">
        <v>60</v>
      </c>
    </row>
    <row r="11" spans="1:4" ht="14.25" x14ac:dyDescent="0.2">
      <c r="A11" s="35" t="s">
        <v>5</v>
      </c>
      <c r="B11" s="53">
        <v>2</v>
      </c>
      <c r="D11" s="34"/>
    </row>
    <row r="12" spans="1:4" ht="14.25" x14ac:dyDescent="0.2">
      <c r="A12" s="35" t="s">
        <v>27</v>
      </c>
      <c r="B12" s="53">
        <v>3</v>
      </c>
      <c r="D12" s="34"/>
    </row>
    <row r="13" spans="1:4" ht="14.25" x14ac:dyDescent="0.2">
      <c r="A13" s="35" t="s">
        <v>29</v>
      </c>
      <c r="B13" s="53">
        <v>3</v>
      </c>
      <c r="D13" s="34"/>
    </row>
    <row r="14" spans="1:4" ht="14.25" x14ac:dyDescent="0.2">
      <c r="A14" s="35" t="s">
        <v>31</v>
      </c>
      <c r="B14" s="53">
        <v>3</v>
      </c>
      <c r="D14" s="34"/>
    </row>
    <row r="15" spans="1:4" ht="14.25" x14ac:dyDescent="0.2">
      <c r="A15" s="35" t="s">
        <v>44</v>
      </c>
      <c r="B15" s="53">
        <v>4</v>
      </c>
      <c r="D15" s="34"/>
    </row>
    <row r="16" spans="1:4" ht="14.25" x14ac:dyDescent="0.2">
      <c r="A16" s="35" t="s">
        <v>34</v>
      </c>
      <c r="B16" s="53">
        <v>4</v>
      </c>
      <c r="D16" s="34"/>
    </row>
    <row r="17" spans="1:4" ht="14.25" x14ac:dyDescent="0.2">
      <c r="A17" s="35" t="s">
        <v>45</v>
      </c>
      <c r="B17" s="53">
        <v>4</v>
      </c>
      <c r="D17" s="34"/>
    </row>
    <row r="18" spans="1:4" x14ac:dyDescent="0.2">
      <c r="D18" s="34"/>
    </row>
    <row r="19" spans="1:4" x14ac:dyDescent="0.2">
      <c r="D19" s="34"/>
    </row>
    <row r="20" spans="1:4" x14ac:dyDescent="0.2">
      <c r="D20" s="34"/>
    </row>
    <row r="21" spans="1:4" x14ac:dyDescent="0.2">
      <c r="D21" s="34"/>
    </row>
    <row r="22" spans="1:4" x14ac:dyDescent="0.2">
      <c r="D22" s="34"/>
    </row>
    <row r="23" spans="1:4" x14ac:dyDescent="0.2">
      <c r="D23" s="34"/>
    </row>
    <row r="24" spans="1:4" x14ac:dyDescent="0.2">
      <c r="D24" s="34"/>
    </row>
    <row r="25" spans="1:4" x14ac:dyDescent="0.2">
      <c r="D25" s="34"/>
    </row>
    <row r="26" spans="1:4" x14ac:dyDescent="0.2">
      <c r="D26" s="34"/>
    </row>
    <row r="27" spans="1:4" x14ac:dyDescent="0.2">
      <c r="D27" s="34"/>
    </row>
    <row r="28" spans="1:4" x14ac:dyDescent="0.2">
      <c r="D28" s="34"/>
    </row>
    <row r="29" spans="1:4" x14ac:dyDescent="0.2">
      <c r="D29" s="34"/>
    </row>
    <row r="30" spans="1:4" x14ac:dyDescent="0.2">
      <c r="D30" s="34"/>
    </row>
    <row r="31" spans="1:4" x14ac:dyDescent="0.2">
      <c r="D31" s="34"/>
    </row>
    <row r="32" spans="1:4" x14ac:dyDescent="0.2">
      <c r="D32" s="34"/>
    </row>
    <row r="33" spans="4:4" x14ac:dyDescent="0.2">
      <c r="D33" s="34"/>
    </row>
    <row r="34" spans="4:4" x14ac:dyDescent="0.2">
      <c r="D34" s="34"/>
    </row>
    <row r="35" spans="4:4" x14ac:dyDescent="0.2">
      <c r="D35" s="34"/>
    </row>
    <row r="36" spans="4:4" x14ac:dyDescent="0.2">
      <c r="D36" s="34"/>
    </row>
    <row r="37" spans="4:4" x14ac:dyDescent="0.2">
      <c r="D37" s="34"/>
    </row>
    <row r="38" spans="4:4" x14ac:dyDescent="0.2">
      <c r="D38" s="34"/>
    </row>
    <row r="39" spans="4:4" x14ac:dyDescent="0.2">
      <c r="D39" s="34"/>
    </row>
    <row r="40" spans="4:4" x14ac:dyDescent="0.2">
      <c r="D40" s="34"/>
    </row>
    <row r="41" spans="4:4" x14ac:dyDescent="0.2">
      <c r="D41" s="34"/>
    </row>
    <row r="42" spans="4:4" x14ac:dyDescent="0.2">
      <c r="D42" s="34"/>
    </row>
    <row r="43" spans="4:4" x14ac:dyDescent="0.2">
      <c r="D43" s="34"/>
    </row>
    <row r="44" spans="4:4" x14ac:dyDescent="0.2">
      <c r="D44" s="34"/>
    </row>
    <row r="45" spans="4:4" x14ac:dyDescent="0.2">
      <c r="D45" s="34"/>
    </row>
  </sheetData>
  <pageMargins left="0.7" right="0.7" top="0.75" bottom="0.75" header="0.3" footer="0.3"/>
  <customProperties>
    <customPr name="_pios_id" r:id="rId1"/>
    <customPr name="EpmWorksheetKeyString_GUID" r:id="rId2"/>
  </customProperties>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02D0A-E824-47BB-B24E-DD20F5D0CC6B}">
  <sheetPr codeName="Sheet3"/>
  <dimension ref="B3:D16"/>
  <sheetViews>
    <sheetView workbookViewId="0">
      <selection activeCell="D8" sqref="D8"/>
    </sheetView>
  </sheetViews>
  <sheetFormatPr defaultRowHeight="12.75" x14ac:dyDescent="0.2"/>
  <cols>
    <col min="2" max="2" width="13.85546875" bestFit="1" customWidth="1"/>
    <col min="3" max="3" width="14" bestFit="1" customWidth="1"/>
    <col min="4" max="4" width="18.5703125" bestFit="1" customWidth="1"/>
  </cols>
  <sheetData>
    <row r="3" spans="2:4" x14ac:dyDescent="0.2">
      <c r="B3" s="60" t="s">
        <v>102</v>
      </c>
      <c r="C3" t="s">
        <v>104</v>
      </c>
      <c r="D3" t="s">
        <v>112</v>
      </c>
    </row>
    <row r="4" spans="2:4" x14ac:dyDescent="0.2">
      <c r="B4" s="61" t="s">
        <v>18</v>
      </c>
      <c r="C4" s="62">
        <v>718032656.11999917</v>
      </c>
      <c r="D4" s="62">
        <v>718032656.11999917</v>
      </c>
    </row>
    <row r="5" spans="2:4" x14ac:dyDescent="0.2">
      <c r="B5" s="61" t="s">
        <v>20</v>
      </c>
      <c r="C5" s="62">
        <v>576303410.32799983</v>
      </c>
      <c r="D5" s="62">
        <v>1294336066.447999</v>
      </c>
    </row>
    <row r="6" spans="2:4" x14ac:dyDescent="0.2">
      <c r="B6" s="61" t="s">
        <v>42</v>
      </c>
      <c r="C6" s="62">
        <v>558204585.72599936</v>
      </c>
      <c r="D6" s="62">
        <v>1852540652.1739984</v>
      </c>
    </row>
    <row r="7" spans="2:4" x14ac:dyDescent="0.2">
      <c r="B7" s="61" t="s">
        <v>23</v>
      </c>
      <c r="C7" s="62">
        <v>727549058.98599958</v>
      </c>
      <c r="D7" s="62">
        <v>2580089711.1599979</v>
      </c>
    </row>
    <row r="8" spans="2:4" x14ac:dyDescent="0.2">
      <c r="B8" s="61" t="s">
        <v>43</v>
      </c>
      <c r="C8" s="62">
        <v>815577829.01999986</v>
      </c>
      <c r="D8" s="62">
        <v>3395667540.1799979</v>
      </c>
    </row>
    <row r="9" spans="2:4" x14ac:dyDescent="0.2">
      <c r="B9" s="61" t="s">
        <v>5</v>
      </c>
      <c r="C9" s="62">
        <v>533579994.37499994</v>
      </c>
      <c r="D9" s="62">
        <v>3929247534.5549979</v>
      </c>
    </row>
    <row r="10" spans="2:4" x14ac:dyDescent="0.2">
      <c r="B10" s="61" t="s">
        <v>27</v>
      </c>
      <c r="C10" s="62">
        <v>717959814.98900008</v>
      </c>
      <c r="D10" s="62">
        <v>4647207349.5439978</v>
      </c>
    </row>
    <row r="11" spans="2:4" x14ac:dyDescent="0.2">
      <c r="B11" s="61" t="s">
        <v>29</v>
      </c>
      <c r="C11" s="62">
        <v>595976845.61999977</v>
      </c>
      <c r="D11" s="62">
        <v>5243184195.1639977</v>
      </c>
    </row>
    <row r="12" spans="2:4" x14ac:dyDescent="0.2">
      <c r="B12" s="61" t="s">
        <v>31</v>
      </c>
      <c r="C12" s="62">
        <v>648077058.24200046</v>
      </c>
      <c r="D12" s="62">
        <v>5891261253.4059982</v>
      </c>
    </row>
    <row r="13" spans="2:4" x14ac:dyDescent="0.2">
      <c r="B13" s="61" t="s">
        <v>44</v>
      </c>
      <c r="C13" s="62">
        <v>800825405.15699983</v>
      </c>
      <c r="D13" s="62">
        <v>6692086658.5629978</v>
      </c>
    </row>
    <row r="14" spans="2:4" x14ac:dyDescent="0.2">
      <c r="B14" s="61" t="s">
        <v>34</v>
      </c>
      <c r="C14" s="62">
        <v>579874222.16300058</v>
      </c>
      <c r="D14" s="62">
        <v>7271960880.7259979</v>
      </c>
    </row>
    <row r="15" spans="2:4" x14ac:dyDescent="0.2">
      <c r="B15" s="61" t="s">
        <v>45</v>
      </c>
      <c r="C15" s="62">
        <v>319733983.13399971</v>
      </c>
      <c r="D15" s="62">
        <v>7591694863.8599977</v>
      </c>
    </row>
    <row r="16" spans="2:4" x14ac:dyDescent="0.2">
      <c r="B16" s="61" t="s">
        <v>103</v>
      </c>
      <c r="C16" s="62">
        <v>7591694863.8599977</v>
      </c>
      <c r="D16" s="6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DF9C-338C-485E-9301-B753B0164F08}">
  <sheetPr codeName="Sheet4">
    <tabColor rgb="FF50B47F"/>
    <pageSetUpPr fitToPage="1"/>
  </sheetPr>
  <dimension ref="A1:S34"/>
  <sheetViews>
    <sheetView showGridLines="0" topLeftCell="A2" zoomScaleNormal="100" workbookViewId="0">
      <selection activeCell="B5" sqref="B5"/>
    </sheetView>
  </sheetViews>
  <sheetFormatPr defaultColWidth="10.28515625" defaultRowHeight="14.25" outlineLevelRow="1" x14ac:dyDescent="0.2"/>
  <cols>
    <col min="1" max="1" width="14.85546875" style="3" customWidth="1"/>
    <col min="2" max="5" width="15.42578125" style="3" customWidth="1"/>
    <col min="6" max="6" width="2" style="3" customWidth="1"/>
    <col min="7" max="9" width="15.42578125" style="3" customWidth="1"/>
    <col min="10" max="10" width="2" style="3" customWidth="1"/>
    <col min="11" max="14" width="15.42578125" style="3" customWidth="1"/>
    <col min="15" max="15" width="2" style="3" customWidth="1"/>
    <col min="16" max="19" width="15.42578125" style="3" customWidth="1"/>
    <col min="20" max="16384" width="10.28515625" style="3"/>
  </cols>
  <sheetData>
    <row r="1" spans="1:19" ht="15" hidden="1" outlineLevel="1" x14ac:dyDescent="0.25">
      <c r="B1" s="46">
        <f>MONTH(DATEVALUE(B4&amp;"1"))</f>
        <v>1</v>
      </c>
      <c r="F1" s="47"/>
      <c r="G1" s="47"/>
      <c r="H1" s="47"/>
      <c r="I1" s="47"/>
      <c r="J1" s="47"/>
      <c r="K1" s="46">
        <v>1</v>
      </c>
      <c r="L1" s="46">
        <v>2</v>
      </c>
      <c r="M1" s="46">
        <v>3</v>
      </c>
      <c r="N1" s="47"/>
      <c r="O1" s="47"/>
      <c r="P1" s="46">
        <v>1</v>
      </c>
      <c r="Q1" s="46">
        <v>2</v>
      </c>
      <c r="R1" s="46">
        <v>3</v>
      </c>
      <c r="S1" s="47"/>
    </row>
    <row r="2" spans="1:19" ht="22.5" customHeight="1" collapsed="1" x14ac:dyDescent="0.25">
      <c r="A2" s="22" t="s">
        <v>52</v>
      </c>
      <c r="B2" s="23"/>
      <c r="C2" s="23"/>
      <c r="D2" s="23"/>
      <c r="E2" s="23"/>
      <c r="F2" s="23"/>
      <c r="G2" s="23"/>
      <c r="H2" s="23"/>
      <c r="I2" s="23"/>
      <c r="J2" s="23"/>
      <c r="K2" s="23"/>
      <c r="L2" s="23"/>
      <c r="M2" s="23"/>
      <c r="N2" s="23"/>
      <c r="O2" s="23"/>
      <c r="P2" s="23"/>
      <c r="Q2" s="23"/>
      <c r="R2" s="23"/>
      <c r="S2" s="23"/>
    </row>
    <row r="3" spans="1:19" x14ac:dyDescent="0.2">
      <c r="G3" s="4"/>
      <c r="H3" s="4"/>
      <c r="I3" s="4"/>
      <c r="K3" s="4"/>
      <c r="L3" s="4"/>
      <c r="M3" s="4"/>
      <c r="N3" s="4"/>
    </row>
    <row r="4" spans="1:19" ht="15" customHeight="1" x14ac:dyDescent="0.2">
      <c r="A4" s="5" t="s">
        <v>4</v>
      </c>
      <c r="B4" s="21" t="s">
        <v>18</v>
      </c>
      <c r="C4" s="5"/>
      <c r="G4" s="4"/>
      <c r="H4" s="4"/>
      <c r="I4" s="4"/>
      <c r="K4" s="4"/>
      <c r="L4" s="4"/>
      <c r="M4" s="4"/>
      <c r="N4" s="4"/>
    </row>
    <row r="5" spans="1:19" ht="15" x14ac:dyDescent="0.2">
      <c r="A5" s="5" t="s">
        <v>6</v>
      </c>
      <c r="B5" s="21" t="s">
        <v>12</v>
      </c>
      <c r="D5" s="6"/>
      <c r="E5" s="6"/>
      <c r="F5" s="6"/>
      <c r="G5" s="4"/>
      <c r="H5" s="4"/>
      <c r="I5" s="4"/>
      <c r="J5" s="6"/>
      <c r="K5" s="4"/>
      <c r="L5" s="4"/>
      <c r="M5" s="4"/>
      <c r="N5" s="4"/>
      <c r="O5" s="6"/>
    </row>
    <row r="6" spans="1:19" x14ac:dyDescent="0.2">
      <c r="A6" s="5"/>
      <c r="D6" s="6"/>
      <c r="E6" s="6"/>
      <c r="F6" s="6"/>
      <c r="G6" s="4"/>
      <c r="H6" s="4"/>
      <c r="I6" s="4"/>
      <c r="J6" s="6"/>
      <c r="K6" s="4"/>
      <c r="L6" s="4"/>
      <c r="M6" s="4"/>
      <c r="N6" s="4"/>
      <c r="O6" s="6"/>
    </row>
    <row r="7" spans="1:19" ht="15" customHeight="1" thickBot="1" x14ac:dyDescent="0.3">
      <c r="A7" s="7"/>
      <c r="B7" s="8"/>
      <c r="C7" s="8"/>
      <c r="D7" s="8"/>
      <c r="E7" s="8"/>
      <c r="F7" s="8"/>
      <c r="J7" s="8"/>
      <c r="K7" s="132" t="s">
        <v>8</v>
      </c>
      <c r="L7" s="132"/>
      <c r="M7" s="132"/>
      <c r="N7" s="9"/>
      <c r="O7" s="8"/>
      <c r="P7" s="132" t="s">
        <v>53</v>
      </c>
      <c r="Q7" s="132"/>
      <c r="R7" s="132"/>
      <c r="S7" s="9"/>
    </row>
    <row r="8" spans="1:19" ht="33.75" customHeight="1" x14ac:dyDescent="0.25">
      <c r="A8" s="20" t="s">
        <v>9</v>
      </c>
      <c r="B8" s="21" t="s">
        <v>10</v>
      </c>
      <c r="C8" s="21" t="s">
        <v>11</v>
      </c>
      <c r="D8" s="26" t="str">
        <f>"Gross Profit "&amp;$B$4&amp;" "&amp;$B$5</f>
        <v>Gross Profit Jan MTD</v>
      </c>
      <c r="E8" s="21" t="s">
        <v>54</v>
      </c>
      <c r="F8" s="31"/>
      <c r="G8" s="21" t="s">
        <v>51</v>
      </c>
      <c r="H8" s="26" t="str">
        <f>"EBIT "&amp;$B$4&amp;" "&amp;$B$5</f>
        <v>EBIT Jan MTD</v>
      </c>
      <c r="I8" s="21" t="s">
        <v>55</v>
      </c>
      <c r="J8" s="31"/>
      <c r="K8" s="24" t="str">
        <f>INDEX((Mapping!$A$6:$B$8,Mapping!$A$9:$B$11,Mapping!$A$12:$B$14,Mapping!$A$15:$B$17),K$1,1,VLOOKUP($B$4,Mapping!$A$6:$B$17,2,FALSE))</f>
        <v>Jan</v>
      </c>
      <c r="L8" s="24" t="str">
        <f>INDEX((Mapping!$A$6:$B$8,Mapping!$A$9:$B$11,Mapping!$A$12:$B$14,Mapping!$A$15:$B$17),L$1,1,VLOOKUP($B$4,Mapping!$A$6:$B$17,2,FALSE))</f>
        <v>Feb</v>
      </c>
      <c r="M8" s="24" t="str">
        <f>INDEX((Mapping!$A$6:$B$8,Mapping!$A$9:$B$11,Mapping!$A$12:$B$14,Mapping!$A$15:$B$17),M$1,1,VLOOKUP($B$4,Mapping!$A$6:$B$17,2,FALSE))</f>
        <v>Mar</v>
      </c>
      <c r="N8" s="26" t="str">
        <f>"Q"&amp;VLOOKUP($B$4,Mapping!$A$5:$B$17,2,FALSE)</f>
        <v>Q1</v>
      </c>
      <c r="O8" s="31"/>
      <c r="P8" s="24" t="str">
        <f>INDEX((Mapping!$A$6:$B$8,Mapping!$A$9:$B$11,Mapping!$A$12:$B$14,Mapping!$A$15:$B$17),P$1,1,VLOOKUP($B$4,Mapping!$A$6:$B$17,2,FALSE))</f>
        <v>Jan</v>
      </c>
      <c r="Q8" s="24" t="str">
        <f>INDEX((Mapping!$A$6:$B$8,Mapping!$A$9:$B$11,Mapping!$A$12:$B$14,Mapping!$A$15:$B$17),Q$1,1,VLOOKUP($B$4,Mapping!$A$6:$B$17,2,FALSE))</f>
        <v>Feb</v>
      </c>
      <c r="R8" s="24" t="str">
        <f>INDEX((Mapping!$A$6:$B$8,Mapping!$A$9:$B$11,Mapping!$A$12:$B$14,Mapping!$A$15:$B$17),R$1,1,VLOOKUP($B$4,Mapping!$A$6:$B$17,2,FALSE))</f>
        <v>Mar</v>
      </c>
      <c r="S8" s="26" t="str">
        <f>"Q"&amp;VLOOKUP($B$4,Mapping!$A$5:$B$17,2,FALSE)</f>
        <v>Q1</v>
      </c>
    </row>
    <row r="9" spans="1:19" ht="18.75" customHeight="1" x14ac:dyDescent="0.2">
      <c r="A9" s="10" t="s">
        <v>13</v>
      </c>
      <c r="B9" s="6">
        <f t="shared" ref="B9:B27" si="0">IF($B$5="MTD",SUMIFS(Revenue,Country,$A9,Month,$B$1),SUMIFS(Revenue,Country,$A9,Month,"&lt;="&amp;$B$1))</f>
        <v>26758893.776999995</v>
      </c>
      <c r="C9" s="6">
        <f t="shared" ref="C9:C27" si="1">IF($B$5="MTD",SUMIFS(COGS,Country,$A9,Month,$B$1),SUMIFS(COGS,Country,$A9,Month,"&lt;="&amp;$B$1))</f>
        <v>-8767409.7909999974</v>
      </c>
      <c r="D9" s="27">
        <f>B9+C9</f>
        <v>17991483.985999998</v>
      </c>
      <c r="E9" s="29">
        <f>IFERROR(D9/$B9,"")</f>
        <v>0.6723552974923116</v>
      </c>
      <c r="F9" s="32"/>
      <c r="G9" s="6">
        <f t="shared" ref="G9:G27" si="2">IF($B$5="MTD",SUMIFS(AdminExp,Country,$A9,Month,$B$1),SUMIFS(AdminExp,Country,$A9,Month,"&lt;="&amp;$B$1))</f>
        <v>-18036679.790999997</v>
      </c>
      <c r="H9" s="27">
        <f>D9+G9</f>
        <v>-45195.804999999702</v>
      </c>
      <c r="I9" s="29">
        <f>IFERROR(H9/$B9,"")</f>
        <v>-1.6890012485810135E-3</v>
      </c>
      <c r="J9" s="32"/>
      <c r="K9" s="6">
        <f t="shared" ref="K9:M27" si="3">SUMIFS(Revenue,Country,$A9,Month,MONTH(DATEVALUE(K$8&amp;"1")))+SUMIFS(COGS,Country,$A9,Month,MONTH(DATEVALUE(K$8&amp;"1")))</f>
        <v>17991483.985999998</v>
      </c>
      <c r="L9" s="6">
        <f t="shared" si="3"/>
        <v>9576550.1789999977</v>
      </c>
      <c r="M9" s="6">
        <f t="shared" si="3"/>
        <v>11709450.570999997</v>
      </c>
      <c r="N9" s="27">
        <f>SUM(K9:M9)</f>
        <v>39277484.735999994</v>
      </c>
      <c r="O9" s="32"/>
      <c r="P9" s="6">
        <f t="shared" ref="P9:R27" si="4">SUMIFS(Revenue,Country,$A9,Month,MONTH(DATEVALUE(P$8&amp;"1")))+SUMIFS(COGS,Country,$A9,Month,MONTH(DATEVALUE(P$8&amp;"1")))+SUMIFS(AdminExp,Country,$A9,Month,MONTH(DATEVALUE(P$8&amp;"1")))</f>
        <v>-45195.804999999702</v>
      </c>
      <c r="Q9" s="6">
        <f t="shared" si="4"/>
        <v>-2545384.4390000012</v>
      </c>
      <c r="R9" s="6">
        <f t="shared" si="4"/>
        <v>-4765982.8529999983</v>
      </c>
      <c r="S9" s="27">
        <f>SUM(P9:R9)</f>
        <v>-7356563.0969999991</v>
      </c>
    </row>
    <row r="10" spans="1:19" ht="18.75" customHeight="1" x14ac:dyDescent="0.2">
      <c r="A10" s="10" t="s">
        <v>14</v>
      </c>
      <c r="B10" s="6">
        <f t="shared" si="0"/>
        <v>38519877.136999987</v>
      </c>
      <c r="C10" s="6">
        <f t="shared" si="1"/>
        <v>-10147754.792000001</v>
      </c>
      <c r="D10" s="27">
        <f t="shared" ref="D10:D27" si="5">B10+C10</f>
        <v>28372122.344999984</v>
      </c>
      <c r="E10" s="29">
        <f t="shared" ref="E10:E28" si="6">IFERROR(D10/$B10,"")</f>
        <v>0.73655796575081356</v>
      </c>
      <c r="F10" s="32"/>
      <c r="G10" s="6">
        <f t="shared" si="2"/>
        <v>-17393684.792000003</v>
      </c>
      <c r="H10" s="27">
        <f t="shared" ref="H10:H27" si="7">D10+G10</f>
        <v>10978437.552999981</v>
      </c>
      <c r="I10" s="29">
        <f t="shared" ref="I10:I28" si="8">IFERROR(H10/$B10,"")</f>
        <v>0.28500707605982267</v>
      </c>
      <c r="J10" s="32"/>
      <c r="K10" s="6">
        <f t="shared" si="3"/>
        <v>28372122.344999984</v>
      </c>
      <c r="L10" s="6">
        <f t="shared" si="3"/>
        <v>18546082.303000003</v>
      </c>
      <c r="M10" s="6">
        <f t="shared" si="3"/>
        <v>33290475.204000015</v>
      </c>
      <c r="N10" s="27">
        <f t="shared" ref="N10:N28" si="9">SUM(K10:M10)</f>
        <v>80208679.851999998</v>
      </c>
      <c r="O10" s="32"/>
      <c r="P10" s="6">
        <f t="shared" si="4"/>
        <v>10978437.552999981</v>
      </c>
      <c r="Q10" s="6">
        <f t="shared" si="4"/>
        <v>3326197.2890000027</v>
      </c>
      <c r="R10" s="6">
        <f t="shared" si="4"/>
        <v>-12959844.767999988</v>
      </c>
      <c r="S10" s="27">
        <f t="shared" ref="S10:S28" si="10">SUM(P10:R10)</f>
        <v>1344790.0739999954</v>
      </c>
    </row>
    <row r="11" spans="1:19" ht="18.75" customHeight="1" x14ac:dyDescent="0.2">
      <c r="A11" s="10" t="s">
        <v>15</v>
      </c>
      <c r="B11" s="6">
        <f t="shared" si="0"/>
        <v>140599490.521</v>
      </c>
      <c r="C11" s="6">
        <f t="shared" si="1"/>
        <v>-30838816.434999991</v>
      </c>
      <c r="D11" s="27">
        <f t="shared" si="5"/>
        <v>109760674.08600001</v>
      </c>
      <c r="E11" s="29">
        <f t="shared" si="6"/>
        <v>0.78066196171319779</v>
      </c>
      <c r="F11" s="32"/>
      <c r="G11" s="6">
        <f t="shared" si="2"/>
        <v>-42251266.435000002</v>
      </c>
      <c r="H11" s="27">
        <f t="shared" si="7"/>
        <v>67509407.651000008</v>
      </c>
      <c r="I11" s="29">
        <f t="shared" si="8"/>
        <v>0.48015399914210055</v>
      </c>
      <c r="J11" s="32"/>
      <c r="K11" s="6">
        <f t="shared" si="3"/>
        <v>109760674.08600001</v>
      </c>
      <c r="L11" s="6">
        <f t="shared" si="3"/>
        <v>88946474.547000021</v>
      </c>
      <c r="M11" s="6">
        <f t="shared" si="3"/>
        <v>98523387.732000008</v>
      </c>
      <c r="N11" s="27">
        <f t="shared" si="9"/>
        <v>297230536.36500001</v>
      </c>
      <c r="O11" s="32"/>
      <c r="P11" s="6">
        <f t="shared" si="4"/>
        <v>67509407.651000008</v>
      </c>
      <c r="Q11" s="6">
        <f t="shared" si="4"/>
        <v>50943163.388000026</v>
      </c>
      <c r="R11" s="6">
        <f t="shared" si="4"/>
        <v>54938427.203000017</v>
      </c>
      <c r="S11" s="27">
        <f t="shared" si="10"/>
        <v>173390998.24200004</v>
      </c>
    </row>
    <row r="12" spans="1:19" ht="18.75" customHeight="1" x14ac:dyDescent="0.2">
      <c r="A12" s="10" t="s">
        <v>17</v>
      </c>
      <c r="B12" s="6">
        <f t="shared" si="0"/>
        <v>63036547.791000001</v>
      </c>
      <c r="C12" s="6">
        <f t="shared" si="1"/>
        <v>-21194486.026000001</v>
      </c>
      <c r="D12" s="27">
        <f t="shared" si="5"/>
        <v>41842061.765000001</v>
      </c>
      <c r="E12" s="29">
        <f t="shared" si="6"/>
        <v>0.66377463917803525</v>
      </c>
      <c r="F12" s="32"/>
      <c r="G12" s="6">
        <f t="shared" si="2"/>
        <v>-32142906.026000008</v>
      </c>
      <c r="H12" s="27">
        <f t="shared" si="7"/>
        <v>9699155.7389999926</v>
      </c>
      <c r="I12" s="29">
        <f t="shared" si="8"/>
        <v>0.15386559192863641</v>
      </c>
      <c r="J12" s="32"/>
      <c r="K12" s="6">
        <f t="shared" si="3"/>
        <v>41842061.765000001</v>
      </c>
      <c r="L12" s="6">
        <f t="shared" si="3"/>
        <v>23894820.51599998</v>
      </c>
      <c r="M12" s="6">
        <f t="shared" si="3"/>
        <v>35747600.896000013</v>
      </c>
      <c r="N12" s="27">
        <f t="shared" si="9"/>
        <v>101484483.17699999</v>
      </c>
      <c r="O12" s="32"/>
      <c r="P12" s="6">
        <f t="shared" si="4"/>
        <v>9699155.7389999926</v>
      </c>
      <c r="Q12" s="6">
        <f t="shared" si="4"/>
        <v>-8665153.6830000058</v>
      </c>
      <c r="R12" s="6">
        <f t="shared" si="4"/>
        <v>-4491051.2059999928</v>
      </c>
      <c r="S12" s="27">
        <f t="shared" si="10"/>
        <v>-3457049.150000006</v>
      </c>
    </row>
    <row r="13" spans="1:19" ht="18.75" customHeight="1" x14ac:dyDescent="0.2">
      <c r="A13" s="10" t="s">
        <v>19</v>
      </c>
      <c r="B13" s="6">
        <f t="shared" si="0"/>
        <v>95017914.817000017</v>
      </c>
      <c r="C13" s="6">
        <f t="shared" si="1"/>
        <v>-33981674.796999998</v>
      </c>
      <c r="D13" s="27">
        <f t="shared" si="5"/>
        <v>61036240.020000018</v>
      </c>
      <c r="E13" s="29">
        <f t="shared" si="6"/>
        <v>0.64236560166104373</v>
      </c>
      <c r="F13" s="32"/>
      <c r="G13" s="6">
        <f t="shared" si="2"/>
        <v>-43396364.797000006</v>
      </c>
      <c r="H13" s="27">
        <f t="shared" si="7"/>
        <v>17639875.223000012</v>
      </c>
      <c r="I13" s="29">
        <f t="shared" si="8"/>
        <v>0.18564788815849698</v>
      </c>
      <c r="J13" s="32"/>
      <c r="K13" s="6">
        <f t="shared" si="3"/>
        <v>61036240.020000018</v>
      </c>
      <c r="L13" s="6">
        <f t="shared" si="3"/>
        <v>57012677.225000024</v>
      </c>
      <c r="M13" s="6">
        <f t="shared" si="3"/>
        <v>80937411.253999993</v>
      </c>
      <c r="N13" s="27">
        <f t="shared" si="9"/>
        <v>198986328.49900001</v>
      </c>
      <c r="O13" s="32"/>
      <c r="P13" s="6">
        <f t="shared" si="4"/>
        <v>17639875.223000012</v>
      </c>
      <c r="Q13" s="6">
        <f t="shared" si="4"/>
        <v>29561664.655000035</v>
      </c>
      <c r="R13" s="6">
        <f t="shared" si="4"/>
        <v>29725001.123000003</v>
      </c>
      <c r="S13" s="27">
        <f t="shared" si="10"/>
        <v>76926541.001000047</v>
      </c>
    </row>
    <row r="14" spans="1:19" ht="18.75" customHeight="1" x14ac:dyDescent="0.2">
      <c r="A14" s="10" t="s">
        <v>21</v>
      </c>
      <c r="B14" s="6">
        <f t="shared" si="0"/>
        <v>20206760.888999995</v>
      </c>
      <c r="C14" s="6">
        <f t="shared" si="1"/>
        <v>-11645752.797000002</v>
      </c>
      <c r="D14" s="27">
        <f t="shared" si="5"/>
        <v>8561008.0919999927</v>
      </c>
      <c r="E14" s="29">
        <f t="shared" si="6"/>
        <v>0.42367048034207055</v>
      </c>
      <c r="F14" s="32"/>
      <c r="G14" s="6">
        <f t="shared" si="2"/>
        <v>-21014622.796999998</v>
      </c>
      <c r="H14" s="27">
        <f t="shared" si="7"/>
        <v>-12453614.705000006</v>
      </c>
      <c r="I14" s="29">
        <f t="shared" si="8"/>
        <v>-0.61630930228799863</v>
      </c>
      <c r="J14" s="32"/>
      <c r="K14" s="6">
        <f t="shared" si="3"/>
        <v>8561008.0919999927</v>
      </c>
      <c r="L14" s="6">
        <f t="shared" si="3"/>
        <v>9129470.8960000053</v>
      </c>
      <c r="M14" s="6">
        <f t="shared" si="3"/>
        <v>8072604.4420000017</v>
      </c>
      <c r="N14" s="27">
        <f t="shared" si="9"/>
        <v>25763083.43</v>
      </c>
      <c r="O14" s="32"/>
      <c r="P14" s="6">
        <f t="shared" si="4"/>
        <v>-12453614.705000006</v>
      </c>
      <c r="Q14" s="6">
        <f t="shared" si="4"/>
        <v>-6960071.1889999956</v>
      </c>
      <c r="R14" s="6">
        <f t="shared" si="4"/>
        <v>-16585668.962000001</v>
      </c>
      <c r="S14" s="27">
        <f t="shared" si="10"/>
        <v>-35999354.856000006</v>
      </c>
    </row>
    <row r="15" spans="1:19" ht="18.75" customHeight="1" x14ac:dyDescent="0.2">
      <c r="A15" s="10" t="s">
        <v>22</v>
      </c>
      <c r="B15" s="6">
        <f t="shared" si="0"/>
        <v>78745597.601999983</v>
      </c>
      <c r="C15" s="6">
        <f t="shared" si="1"/>
        <v>-26490087.455999997</v>
      </c>
      <c r="D15" s="27">
        <f t="shared" si="5"/>
        <v>52255510.145999983</v>
      </c>
      <c r="E15" s="29">
        <f t="shared" si="6"/>
        <v>0.66359913109190494</v>
      </c>
      <c r="F15" s="32"/>
      <c r="G15" s="6">
        <f t="shared" si="2"/>
        <v>-36506717.456000015</v>
      </c>
      <c r="H15" s="27">
        <f t="shared" si="7"/>
        <v>15748792.689999968</v>
      </c>
      <c r="I15" s="29">
        <f t="shared" si="8"/>
        <v>0.19999584954067298</v>
      </c>
      <c r="J15" s="32"/>
      <c r="K15" s="6">
        <f t="shared" si="3"/>
        <v>52255510.145999983</v>
      </c>
      <c r="L15" s="6">
        <f t="shared" si="3"/>
        <v>44334556.370999999</v>
      </c>
      <c r="M15" s="6">
        <f t="shared" si="3"/>
        <v>46534218.814999968</v>
      </c>
      <c r="N15" s="27">
        <f t="shared" si="9"/>
        <v>143124285.33199996</v>
      </c>
      <c r="O15" s="32"/>
      <c r="P15" s="6">
        <f t="shared" si="4"/>
        <v>15748792.689999968</v>
      </c>
      <c r="Q15" s="6">
        <f t="shared" si="4"/>
        <v>19121031.059</v>
      </c>
      <c r="R15" s="6">
        <f t="shared" si="4"/>
        <v>2797703.066999957</v>
      </c>
      <c r="S15" s="27">
        <f t="shared" si="10"/>
        <v>37667526.815999925</v>
      </c>
    </row>
    <row r="16" spans="1:19" ht="18.75" customHeight="1" x14ac:dyDescent="0.2">
      <c r="A16" s="10" t="s">
        <v>24</v>
      </c>
      <c r="B16" s="6">
        <f t="shared" si="0"/>
        <v>22829137.253999993</v>
      </c>
      <c r="C16" s="6">
        <f t="shared" si="1"/>
        <v>-6155952.186999999</v>
      </c>
      <c r="D16" s="27">
        <f t="shared" si="5"/>
        <v>16673185.066999994</v>
      </c>
      <c r="E16" s="29">
        <f t="shared" si="6"/>
        <v>0.73034670042463445</v>
      </c>
      <c r="F16" s="32"/>
      <c r="G16" s="6">
        <f t="shared" si="2"/>
        <v>-12418812.187000006</v>
      </c>
      <c r="H16" s="27">
        <f t="shared" si="7"/>
        <v>4254372.8799999878</v>
      </c>
      <c r="I16" s="29">
        <f t="shared" si="8"/>
        <v>0.18635714668781714</v>
      </c>
      <c r="J16" s="32"/>
      <c r="K16" s="6">
        <f t="shared" si="3"/>
        <v>16673185.066999994</v>
      </c>
      <c r="L16" s="6">
        <f t="shared" si="3"/>
        <v>15633005.605000002</v>
      </c>
      <c r="M16" s="6">
        <f t="shared" si="3"/>
        <v>10341895.634</v>
      </c>
      <c r="N16" s="27">
        <f t="shared" si="9"/>
        <v>42648086.305999994</v>
      </c>
      <c r="O16" s="32"/>
      <c r="P16" s="6">
        <f t="shared" si="4"/>
        <v>4254372.8799999878</v>
      </c>
      <c r="Q16" s="6">
        <f t="shared" si="4"/>
        <v>5350636.4200000018</v>
      </c>
      <c r="R16" s="6">
        <f t="shared" si="4"/>
        <v>681998.20400000177</v>
      </c>
      <c r="S16" s="27">
        <f t="shared" si="10"/>
        <v>10287007.503999991</v>
      </c>
    </row>
    <row r="17" spans="1:19" ht="18.75" customHeight="1" x14ac:dyDescent="0.2">
      <c r="A17" s="10" t="s">
        <v>25</v>
      </c>
      <c r="B17" s="6">
        <f t="shared" si="0"/>
        <v>19829009.003999993</v>
      </c>
      <c r="C17" s="6">
        <f t="shared" si="1"/>
        <v>-11184584.158999998</v>
      </c>
      <c r="D17" s="27">
        <f t="shared" si="5"/>
        <v>8644424.8449999951</v>
      </c>
      <c r="E17" s="29">
        <f t="shared" si="6"/>
        <v>0.43594840484747394</v>
      </c>
      <c r="F17" s="32"/>
      <c r="G17" s="6">
        <f t="shared" si="2"/>
        <v>-21021264.158999994</v>
      </c>
      <c r="H17" s="27">
        <f t="shared" si="7"/>
        <v>-12376839.313999999</v>
      </c>
      <c r="I17" s="29">
        <f t="shared" si="8"/>
        <v>-0.62417841010124564</v>
      </c>
      <c r="J17" s="32"/>
      <c r="K17" s="6">
        <f t="shared" si="3"/>
        <v>8644424.8449999951</v>
      </c>
      <c r="L17" s="6">
        <f t="shared" si="3"/>
        <v>10175164.425999999</v>
      </c>
      <c r="M17" s="6">
        <f t="shared" si="3"/>
        <v>15244996.437999988</v>
      </c>
      <c r="N17" s="27">
        <f t="shared" si="9"/>
        <v>34064585.708999984</v>
      </c>
      <c r="O17" s="32"/>
      <c r="P17" s="6">
        <f t="shared" si="4"/>
        <v>-12376839.313999999</v>
      </c>
      <c r="Q17" s="6">
        <f t="shared" si="4"/>
        <v>-7326853.0400000028</v>
      </c>
      <c r="R17" s="6">
        <f t="shared" si="4"/>
        <v>-12231967.617000008</v>
      </c>
      <c r="S17" s="27">
        <f t="shared" si="10"/>
        <v>-31935659.971000008</v>
      </c>
    </row>
    <row r="18" spans="1:19" ht="18.75" customHeight="1" x14ac:dyDescent="0.2">
      <c r="A18" s="10" t="s">
        <v>26</v>
      </c>
      <c r="B18" s="6">
        <f t="shared" si="0"/>
        <v>51236978.982000016</v>
      </c>
      <c r="C18" s="6">
        <f t="shared" si="1"/>
        <v>-26909592.618999992</v>
      </c>
      <c r="D18" s="27">
        <f t="shared" si="5"/>
        <v>24327386.363000024</v>
      </c>
      <c r="E18" s="29">
        <f t="shared" si="6"/>
        <v>0.47480134165494886</v>
      </c>
      <c r="F18" s="32"/>
      <c r="G18" s="6">
        <f t="shared" si="2"/>
        <v>-31869042.618999992</v>
      </c>
      <c r="H18" s="27">
        <f t="shared" si="7"/>
        <v>-7541656.2559999675</v>
      </c>
      <c r="I18" s="29">
        <f t="shared" si="8"/>
        <v>-0.14719166519652563</v>
      </c>
      <c r="J18" s="32"/>
      <c r="K18" s="6">
        <f t="shared" si="3"/>
        <v>24327386.363000024</v>
      </c>
      <c r="L18" s="6">
        <f t="shared" si="3"/>
        <v>50610562.296000004</v>
      </c>
      <c r="M18" s="6">
        <f t="shared" si="3"/>
        <v>34523071.170000017</v>
      </c>
      <c r="N18" s="27">
        <f t="shared" si="9"/>
        <v>109461019.82900004</v>
      </c>
      <c r="O18" s="32"/>
      <c r="P18" s="6">
        <f t="shared" si="4"/>
        <v>-7541656.2559999675</v>
      </c>
      <c r="Q18" s="6">
        <f t="shared" si="4"/>
        <v>20499945.380000006</v>
      </c>
      <c r="R18" s="6">
        <f t="shared" si="4"/>
        <v>-1479830.7129999697</v>
      </c>
      <c r="S18" s="27">
        <f t="shared" si="10"/>
        <v>11478458.411000069</v>
      </c>
    </row>
    <row r="19" spans="1:19" ht="18.75" customHeight="1" x14ac:dyDescent="0.2">
      <c r="A19" s="10" t="s">
        <v>28</v>
      </c>
      <c r="B19" s="6">
        <f t="shared" si="0"/>
        <v>25014757.404000003</v>
      </c>
      <c r="C19" s="6">
        <f t="shared" si="1"/>
        <v>-17472060.318999995</v>
      </c>
      <c r="D19" s="27">
        <f t="shared" si="5"/>
        <v>7542697.0850000083</v>
      </c>
      <c r="E19" s="29">
        <f t="shared" si="6"/>
        <v>0.30152989146294451</v>
      </c>
      <c r="F19" s="32"/>
      <c r="G19" s="6">
        <f t="shared" si="2"/>
        <v>-23509520.318999998</v>
      </c>
      <c r="H19" s="27">
        <f t="shared" si="7"/>
        <v>-15966823.23399999</v>
      </c>
      <c r="I19" s="29">
        <f t="shared" si="8"/>
        <v>-0.6382961455963112</v>
      </c>
      <c r="J19" s="32"/>
      <c r="K19" s="6">
        <f t="shared" si="3"/>
        <v>7542697.0850000083</v>
      </c>
      <c r="L19" s="6">
        <f t="shared" si="3"/>
        <v>8973357.393000003</v>
      </c>
      <c r="M19" s="6">
        <f t="shared" si="3"/>
        <v>19832653.196999997</v>
      </c>
      <c r="N19" s="27">
        <f t="shared" si="9"/>
        <v>36348707.675000012</v>
      </c>
      <c r="O19" s="32"/>
      <c r="P19" s="6">
        <f t="shared" si="4"/>
        <v>-15966823.23399999</v>
      </c>
      <c r="Q19" s="6">
        <f t="shared" si="4"/>
        <v>-8836553.9589999989</v>
      </c>
      <c r="R19" s="6">
        <f t="shared" si="4"/>
        <v>-18006392.143000007</v>
      </c>
      <c r="S19" s="27">
        <f t="shared" si="10"/>
        <v>-42809769.335999995</v>
      </c>
    </row>
    <row r="20" spans="1:19" ht="18.75" customHeight="1" x14ac:dyDescent="0.2">
      <c r="A20" s="10" t="s">
        <v>30</v>
      </c>
      <c r="B20" s="6">
        <f t="shared" si="0"/>
        <v>16377176.151000001</v>
      </c>
      <c r="C20" s="6">
        <f t="shared" si="1"/>
        <v>-10575730.214000002</v>
      </c>
      <c r="D20" s="27">
        <f t="shared" si="5"/>
        <v>5801445.936999999</v>
      </c>
      <c r="E20" s="29">
        <f t="shared" si="6"/>
        <v>0.35423969819398682</v>
      </c>
      <c r="F20" s="32"/>
      <c r="G20" s="6">
        <f t="shared" si="2"/>
        <v>-16994820.214000002</v>
      </c>
      <c r="H20" s="27">
        <f t="shared" si="7"/>
        <v>-11193374.277000003</v>
      </c>
      <c r="I20" s="29">
        <f t="shared" si="8"/>
        <v>-0.68347401125782781</v>
      </c>
      <c r="J20" s="32"/>
      <c r="K20" s="6">
        <f t="shared" si="3"/>
        <v>5801445.936999999</v>
      </c>
      <c r="L20" s="6">
        <f t="shared" si="3"/>
        <v>10130559.754000003</v>
      </c>
      <c r="M20" s="6">
        <f t="shared" si="3"/>
        <v>6382133.6530000065</v>
      </c>
      <c r="N20" s="27">
        <f t="shared" si="9"/>
        <v>22314139.344000008</v>
      </c>
      <c r="O20" s="32"/>
      <c r="P20" s="6">
        <f t="shared" si="4"/>
        <v>-11193374.277000003</v>
      </c>
      <c r="Q20" s="6">
        <f t="shared" si="4"/>
        <v>-5104570.3529999964</v>
      </c>
      <c r="R20" s="6">
        <f t="shared" si="4"/>
        <v>-11852450.107999993</v>
      </c>
      <c r="S20" s="27">
        <f t="shared" si="10"/>
        <v>-28150394.737999991</v>
      </c>
    </row>
    <row r="21" spans="1:19" ht="18.75" customHeight="1" x14ac:dyDescent="0.2">
      <c r="A21" s="10" t="s">
        <v>32</v>
      </c>
      <c r="B21" s="6">
        <f t="shared" si="0"/>
        <v>23175741.070999991</v>
      </c>
      <c r="C21" s="6">
        <f t="shared" si="1"/>
        <v>-4634257.1589999991</v>
      </c>
      <c r="D21" s="27">
        <f t="shared" si="5"/>
        <v>18541483.911999993</v>
      </c>
      <c r="E21" s="29">
        <f t="shared" si="6"/>
        <v>0.80003844775436828</v>
      </c>
      <c r="F21" s="32"/>
      <c r="G21" s="6">
        <f t="shared" si="2"/>
        <v>-12614647.159000004</v>
      </c>
      <c r="H21" s="27">
        <f t="shared" si="7"/>
        <v>5926836.7529999893</v>
      </c>
      <c r="I21" s="29">
        <f t="shared" si="8"/>
        <v>0.25573450854679647</v>
      </c>
      <c r="J21" s="32"/>
      <c r="K21" s="6">
        <f t="shared" si="3"/>
        <v>18541483.911999993</v>
      </c>
      <c r="L21" s="6">
        <f t="shared" si="3"/>
        <v>8914624.7609999981</v>
      </c>
      <c r="M21" s="6">
        <f t="shared" si="3"/>
        <v>10877987.413999995</v>
      </c>
      <c r="N21" s="27">
        <f t="shared" si="9"/>
        <v>38334096.08699999</v>
      </c>
      <c r="O21" s="32"/>
      <c r="P21" s="6">
        <f t="shared" si="4"/>
        <v>5926836.7529999893</v>
      </c>
      <c r="Q21" s="6">
        <f t="shared" si="4"/>
        <v>-304638.06400000118</v>
      </c>
      <c r="R21" s="6">
        <f t="shared" si="4"/>
        <v>-2234624.0640000068</v>
      </c>
      <c r="S21" s="27">
        <f t="shared" si="10"/>
        <v>3387574.6249999814</v>
      </c>
    </row>
    <row r="22" spans="1:19" ht="18.75" customHeight="1" x14ac:dyDescent="0.2">
      <c r="A22" s="10" t="s">
        <v>33</v>
      </c>
      <c r="B22" s="6">
        <f t="shared" si="0"/>
        <v>21449074.444000006</v>
      </c>
      <c r="C22" s="6">
        <f t="shared" si="1"/>
        <v>-24047390.941</v>
      </c>
      <c r="D22" s="27">
        <f t="shared" si="5"/>
        <v>-2598316.4969999939</v>
      </c>
      <c r="E22" s="29">
        <f t="shared" si="6"/>
        <v>-0.12113886330078109</v>
      </c>
      <c r="F22" s="32"/>
      <c r="G22" s="6">
        <f t="shared" si="2"/>
        <v>-31530640.941</v>
      </c>
      <c r="H22" s="27">
        <f t="shared" si="7"/>
        <v>-34128957.437999994</v>
      </c>
      <c r="I22" s="29">
        <f t="shared" si="8"/>
        <v>-1.5911622446509321</v>
      </c>
      <c r="J22" s="32"/>
      <c r="K22" s="6">
        <f t="shared" si="3"/>
        <v>-2598316.4969999939</v>
      </c>
      <c r="L22" s="6">
        <f t="shared" si="3"/>
        <v>-8038251.8859999999</v>
      </c>
      <c r="M22" s="6">
        <f t="shared" si="3"/>
        <v>1504525.021999998</v>
      </c>
      <c r="N22" s="27">
        <f t="shared" si="9"/>
        <v>-9132043.3609999958</v>
      </c>
      <c r="O22" s="32"/>
      <c r="P22" s="6">
        <f t="shared" si="4"/>
        <v>-34128957.437999994</v>
      </c>
      <c r="Q22" s="6">
        <f t="shared" si="4"/>
        <v>-45794000.149999991</v>
      </c>
      <c r="R22" s="6">
        <f t="shared" si="4"/>
        <v>-21286703.102000006</v>
      </c>
      <c r="S22" s="27">
        <f t="shared" si="10"/>
        <v>-101209660.69</v>
      </c>
    </row>
    <row r="23" spans="1:19" ht="18.75" customHeight="1" x14ac:dyDescent="0.2">
      <c r="A23" s="10" t="s">
        <v>35</v>
      </c>
      <c r="B23" s="6">
        <f t="shared" si="0"/>
        <v>420392101.99699998</v>
      </c>
      <c r="C23" s="6">
        <f t="shared" si="1"/>
        <v>-49378158.745999999</v>
      </c>
      <c r="D23" s="27">
        <f t="shared" si="5"/>
        <v>371013943.25099999</v>
      </c>
      <c r="E23" s="29">
        <f t="shared" si="6"/>
        <v>0.88254261078779173</v>
      </c>
      <c r="F23" s="32"/>
      <c r="G23" s="6">
        <f t="shared" si="2"/>
        <v>-52993778.745999999</v>
      </c>
      <c r="H23" s="27">
        <f t="shared" si="7"/>
        <v>318020164.505</v>
      </c>
      <c r="I23" s="29">
        <f t="shared" si="8"/>
        <v>0.75648463183371006</v>
      </c>
      <c r="J23" s="32"/>
      <c r="K23" s="6">
        <f t="shared" si="3"/>
        <v>371013943.25099999</v>
      </c>
      <c r="L23" s="6">
        <f t="shared" si="3"/>
        <v>262903313.51899996</v>
      </c>
      <c r="M23" s="6">
        <f t="shared" si="3"/>
        <v>234248114.23999998</v>
      </c>
      <c r="N23" s="27">
        <f t="shared" si="9"/>
        <v>868165371.00999999</v>
      </c>
      <c r="O23" s="32"/>
      <c r="P23" s="6">
        <f t="shared" si="4"/>
        <v>318020164.505</v>
      </c>
      <c r="Q23" s="6">
        <f t="shared" si="4"/>
        <v>225534210.44699997</v>
      </c>
      <c r="R23" s="6">
        <f t="shared" si="4"/>
        <v>181025059.90499997</v>
      </c>
      <c r="S23" s="27">
        <f t="shared" si="10"/>
        <v>724579434.85699987</v>
      </c>
    </row>
    <row r="24" spans="1:19" ht="18.75" customHeight="1" x14ac:dyDescent="0.2">
      <c r="A24" s="10" t="s">
        <v>36</v>
      </c>
      <c r="B24" s="6">
        <f t="shared" si="0"/>
        <v>82267706.003000021</v>
      </c>
      <c r="C24" s="6">
        <f t="shared" si="1"/>
        <v>-29345717.141999997</v>
      </c>
      <c r="D24" s="27">
        <f t="shared" si="5"/>
        <v>52921988.861000024</v>
      </c>
      <c r="E24" s="29">
        <f t="shared" si="6"/>
        <v>0.64328995461560745</v>
      </c>
      <c r="F24" s="32"/>
      <c r="G24" s="6">
        <f t="shared" si="2"/>
        <v>-34598617.142000005</v>
      </c>
      <c r="H24" s="27">
        <f t="shared" si="7"/>
        <v>18323371.719000019</v>
      </c>
      <c r="I24" s="29">
        <f t="shared" si="8"/>
        <v>0.22272860894324473</v>
      </c>
      <c r="J24" s="32"/>
      <c r="K24" s="6">
        <f t="shared" si="3"/>
        <v>52921988.861000024</v>
      </c>
      <c r="L24" s="6">
        <f t="shared" si="3"/>
        <v>61336898.672000021</v>
      </c>
      <c r="M24" s="6">
        <f t="shared" si="3"/>
        <v>63724476.753000028</v>
      </c>
      <c r="N24" s="27">
        <f t="shared" si="9"/>
        <v>177983364.28600007</v>
      </c>
      <c r="O24" s="32"/>
      <c r="P24" s="6">
        <f t="shared" si="4"/>
        <v>18323371.719000019</v>
      </c>
      <c r="Q24" s="6">
        <f t="shared" si="4"/>
        <v>23947481.390000008</v>
      </c>
      <c r="R24" s="6">
        <f t="shared" si="4"/>
        <v>20678863.768000029</v>
      </c>
      <c r="S24" s="27">
        <f t="shared" si="10"/>
        <v>62949716.877000056</v>
      </c>
    </row>
    <row r="25" spans="1:19" ht="18.75" customHeight="1" x14ac:dyDescent="0.2">
      <c r="A25" s="10" t="s">
        <v>37</v>
      </c>
      <c r="B25" s="6">
        <f t="shared" si="0"/>
        <v>89013602.411999986</v>
      </c>
      <c r="C25" s="6">
        <f t="shared" si="1"/>
        <v>-62785005.555999994</v>
      </c>
      <c r="D25" s="27">
        <f t="shared" si="5"/>
        <v>26228596.855999991</v>
      </c>
      <c r="E25" s="29">
        <f t="shared" si="6"/>
        <v>0.29465830103809049</v>
      </c>
      <c r="F25" s="32"/>
      <c r="G25" s="6">
        <f t="shared" si="2"/>
        <v>-68144325.556000009</v>
      </c>
      <c r="H25" s="27">
        <f t="shared" si="7"/>
        <v>-41915728.700000018</v>
      </c>
      <c r="I25" s="29">
        <f t="shared" si="8"/>
        <v>-0.47089127463904695</v>
      </c>
      <c r="J25" s="32"/>
      <c r="K25" s="6">
        <f t="shared" si="3"/>
        <v>26228596.855999991</v>
      </c>
      <c r="L25" s="6">
        <f t="shared" si="3"/>
        <v>30783503.751000017</v>
      </c>
      <c r="M25" s="6">
        <f t="shared" si="3"/>
        <v>29719176.920999959</v>
      </c>
      <c r="N25" s="27">
        <f t="shared" si="9"/>
        <v>86731277.527999967</v>
      </c>
      <c r="O25" s="32"/>
      <c r="P25" s="6">
        <f t="shared" si="4"/>
        <v>-41915728.700000018</v>
      </c>
      <c r="Q25" s="6">
        <f t="shared" si="4"/>
        <v>-48046316.452999979</v>
      </c>
      <c r="R25" s="6">
        <f t="shared" si="4"/>
        <v>-54771384.332000032</v>
      </c>
      <c r="S25" s="27">
        <f t="shared" si="10"/>
        <v>-144733429.48500001</v>
      </c>
    </row>
    <row r="26" spans="1:19" ht="18.75" customHeight="1" x14ac:dyDescent="0.2">
      <c r="A26" s="10" t="s">
        <v>38</v>
      </c>
      <c r="B26" s="6">
        <f t="shared" si="0"/>
        <v>0</v>
      </c>
      <c r="C26" s="6">
        <f t="shared" si="1"/>
        <v>0</v>
      </c>
      <c r="D26" s="27">
        <f t="shared" si="5"/>
        <v>0</v>
      </c>
      <c r="E26" s="29" t="str">
        <f t="shared" si="6"/>
        <v/>
      </c>
      <c r="F26" s="32"/>
      <c r="G26" s="6">
        <f t="shared" si="2"/>
        <v>0</v>
      </c>
      <c r="H26" s="27">
        <f t="shared" si="7"/>
        <v>0</v>
      </c>
      <c r="I26" s="29" t="str">
        <f t="shared" si="8"/>
        <v/>
      </c>
      <c r="J26" s="32"/>
      <c r="K26" s="6">
        <f t="shared" si="3"/>
        <v>0</v>
      </c>
      <c r="L26" s="6">
        <f t="shared" si="3"/>
        <v>0</v>
      </c>
      <c r="M26" s="6">
        <f t="shared" si="3"/>
        <v>57878442.719999999</v>
      </c>
      <c r="N26" s="27">
        <f t="shared" si="9"/>
        <v>57878442.719999999</v>
      </c>
      <c r="O26" s="32"/>
      <c r="P26" s="6">
        <f t="shared" si="4"/>
        <v>0</v>
      </c>
      <c r="Q26" s="6">
        <f t="shared" si="4"/>
        <v>0</v>
      </c>
      <c r="R26" s="6">
        <f t="shared" si="4"/>
        <v>20342780.175000004</v>
      </c>
      <c r="S26" s="27">
        <f t="shared" si="10"/>
        <v>20342780.175000004</v>
      </c>
    </row>
    <row r="27" spans="1:19" ht="18.75" customHeight="1" x14ac:dyDescent="0.2">
      <c r="A27" s="10" t="s">
        <v>39</v>
      </c>
      <c r="B27" s="6">
        <f t="shared" si="0"/>
        <v>0</v>
      </c>
      <c r="C27" s="6">
        <f t="shared" si="1"/>
        <v>0</v>
      </c>
      <c r="D27" s="27">
        <f t="shared" si="5"/>
        <v>0</v>
      </c>
      <c r="E27" s="29" t="str">
        <f t="shared" si="6"/>
        <v/>
      </c>
      <c r="F27" s="32"/>
      <c r="G27" s="6">
        <f t="shared" si="2"/>
        <v>0</v>
      </c>
      <c r="H27" s="27">
        <f t="shared" si="7"/>
        <v>0</v>
      </c>
      <c r="I27" s="29" t="str">
        <f t="shared" si="8"/>
        <v/>
      </c>
      <c r="J27" s="32"/>
      <c r="K27" s="6">
        <f t="shared" si="3"/>
        <v>0</v>
      </c>
      <c r="L27" s="6">
        <f t="shared" si="3"/>
        <v>0</v>
      </c>
      <c r="M27" s="6">
        <f t="shared" si="3"/>
        <v>12347383.649999999</v>
      </c>
      <c r="N27" s="27">
        <f t="shared" si="9"/>
        <v>12347383.649999999</v>
      </c>
      <c r="O27" s="32"/>
      <c r="P27" s="6">
        <f t="shared" si="4"/>
        <v>0</v>
      </c>
      <c r="Q27" s="6">
        <f t="shared" si="4"/>
        <v>0</v>
      </c>
      <c r="R27" s="6">
        <f t="shared" si="4"/>
        <v>-925301.13900000043</v>
      </c>
      <c r="S27" s="27">
        <f t="shared" si="10"/>
        <v>-925301.13900000043</v>
      </c>
    </row>
    <row r="28" spans="1:19" ht="21" customHeight="1" thickBot="1" x14ac:dyDescent="0.25">
      <c r="A28" s="20" t="s">
        <v>40</v>
      </c>
      <c r="B28" s="25">
        <f>SUM(B9:B27)</f>
        <v>1234470367.256</v>
      </c>
      <c r="C28" s="25">
        <f t="shared" ref="C28:H28" si="11">SUM(C9:C27)</f>
        <v>-385554431.13600004</v>
      </c>
      <c r="D28" s="28">
        <f t="shared" si="11"/>
        <v>848915936.11999989</v>
      </c>
      <c r="E28" s="30">
        <f t="shared" si="6"/>
        <v>0.68767623641463627</v>
      </c>
      <c r="F28" s="33"/>
      <c r="G28" s="25">
        <f t="shared" si="11"/>
        <v>-516437711.13600004</v>
      </c>
      <c r="H28" s="28">
        <f t="shared" si="11"/>
        <v>332478224.98399997</v>
      </c>
      <c r="I28" s="30">
        <f t="shared" si="8"/>
        <v>0.26932863987900962</v>
      </c>
      <c r="J28" s="33"/>
      <c r="K28" s="25">
        <f>SUM(K9:K27)</f>
        <v>848915936.11999989</v>
      </c>
      <c r="L28" s="25">
        <f t="shared" ref="L28:M28" si="12">SUM(L9:L27)</f>
        <v>702863370.32800007</v>
      </c>
      <c r="M28" s="25">
        <f t="shared" si="12"/>
        <v>811440005.72600007</v>
      </c>
      <c r="N28" s="28">
        <f t="shared" si="9"/>
        <v>2363219312.1739998</v>
      </c>
      <c r="O28" s="33"/>
      <c r="P28" s="25">
        <f>SUM(P9:P27)</f>
        <v>332478224.98399997</v>
      </c>
      <c r="Q28" s="25">
        <f t="shared" ref="Q28:R28" si="13">SUM(Q9:Q27)</f>
        <v>244700788.69800004</v>
      </c>
      <c r="R28" s="25">
        <f t="shared" si="13"/>
        <v>148598632.43799999</v>
      </c>
      <c r="S28" s="28">
        <f t="shared" si="10"/>
        <v>725777646.12</v>
      </c>
    </row>
    <row r="29" spans="1:19" x14ac:dyDescent="0.2">
      <c r="A29" s="11"/>
      <c r="D29" s="6"/>
      <c r="E29" s="6"/>
      <c r="F29" s="6"/>
      <c r="J29" s="6"/>
      <c r="O29" s="6"/>
    </row>
    <row r="30" spans="1:19" x14ac:dyDescent="0.2">
      <c r="D30" s="6"/>
      <c r="E30" s="6"/>
      <c r="F30" s="6"/>
      <c r="J30" s="6"/>
      <c r="O30" s="6"/>
    </row>
    <row r="31" spans="1:19" ht="15.75" customHeight="1" x14ac:dyDescent="0.2">
      <c r="D31" s="6"/>
      <c r="E31" s="6"/>
      <c r="F31" s="6"/>
      <c r="J31" s="6"/>
      <c r="O31" s="6"/>
    </row>
    <row r="32" spans="1:19" x14ac:dyDescent="0.2">
      <c r="D32" s="6"/>
      <c r="E32" s="6"/>
      <c r="F32" s="6"/>
      <c r="J32" s="6"/>
      <c r="O32" s="6"/>
    </row>
    <row r="33" spans="2:15" x14ac:dyDescent="0.2">
      <c r="B33" s="12"/>
      <c r="D33" s="13"/>
      <c r="E33" s="13"/>
      <c r="F33" s="13"/>
      <c r="J33" s="13"/>
      <c r="O33" s="13"/>
    </row>
    <row r="34" spans="2:15" x14ac:dyDescent="0.2">
      <c r="B34" s="12"/>
    </row>
  </sheetData>
  <mergeCells count="2">
    <mergeCell ref="K7:M7"/>
    <mergeCell ref="P7:R7"/>
  </mergeCells>
  <phoneticPr fontId="17" type="noConversion"/>
  <pageMargins left="0.19685039370078741" right="0.19685039370078741" top="0.51181102362204722" bottom="0.51181102362204722" header="0.31496062992125984" footer="0.31496062992125984"/>
  <pageSetup paperSize="9" scale="94" orientation="landscape" r:id="rId1"/>
  <customProperties>
    <customPr name="_pios_id" r:id="rId2"/>
    <customPr name="EpmWorksheetKeyString_GUID" r:id="rId3"/>
  </customProperties>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1DD48FE4-4393-4DE1-BF8C-800B57301417}">
          <x14:formula1>
            <xm:f>Mapping!$A$1:$A$2</xm:f>
          </x14:formula1>
          <xm:sqref>B5</xm:sqref>
        </x14:dataValidation>
        <x14:dataValidation type="list" allowBlank="1" showInputMessage="1" showErrorMessage="1" xr:uid="{EE1DBDBC-1A17-4A58-87FA-46CA91B0F9F4}">
          <x14:formula1>
            <xm:f>Mapping!$A$6:$A$17</xm:f>
          </x14:formula1>
          <xm:sqref>B4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6A907-53DC-49C8-83EF-7901D3E958C9}">
  <sheetPr codeName="Sheet5">
    <tabColor rgb="FF8FCFAD"/>
  </sheetPr>
  <dimension ref="A1:O26727"/>
  <sheetViews>
    <sheetView zoomScale="160" zoomScaleNormal="160" workbookViewId="0">
      <pane ySplit="1" topLeftCell="A116" activePane="bottomLeft" state="frozen"/>
      <selection activeCell="C4" sqref="C4"/>
      <selection pane="bottomLeft" activeCell="C130" sqref="C130"/>
    </sheetView>
  </sheetViews>
  <sheetFormatPr defaultColWidth="10.28515625" defaultRowHeight="12.75" x14ac:dyDescent="0.2"/>
  <cols>
    <col min="1" max="1" width="10.42578125" style="18" bestFit="1" customWidth="1"/>
    <col min="2" max="3" width="12.85546875" customWidth="1"/>
    <col min="4" max="4" width="16.5703125" style="18" bestFit="1" customWidth="1"/>
    <col min="5" max="5" width="17.28515625" style="19" bestFit="1" customWidth="1"/>
    <col min="6" max="6" width="21.28515625" style="19" customWidth="1"/>
    <col min="7" max="7" width="19.7109375" style="19" customWidth="1"/>
    <col min="8" max="8" width="18.85546875" style="19" bestFit="1" customWidth="1"/>
    <col min="9" max="11" width="18.85546875" style="19" customWidth="1"/>
    <col min="12" max="16384" width="10.28515625" style="18"/>
  </cols>
  <sheetData>
    <row r="1" spans="1:15" s="16" customFormat="1" ht="14.25" x14ac:dyDescent="0.2">
      <c r="A1" s="14" t="s">
        <v>41</v>
      </c>
      <c r="B1" s="14" t="s">
        <v>9</v>
      </c>
      <c r="C1" s="14" t="s">
        <v>56</v>
      </c>
      <c r="D1" s="14" t="s">
        <v>10</v>
      </c>
      <c r="E1" s="15" t="s">
        <v>11</v>
      </c>
      <c r="F1" s="15" t="s">
        <v>48</v>
      </c>
      <c r="G1" s="15" t="s">
        <v>49</v>
      </c>
      <c r="H1" s="15" t="s">
        <v>50</v>
      </c>
      <c r="I1" s="15" t="s">
        <v>73</v>
      </c>
      <c r="J1" s="15" t="s">
        <v>101</v>
      </c>
      <c r="K1" s="15" t="s">
        <v>107</v>
      </c>
      <c r="L1" s="15" t="s">
        <v>4</v>
      </c>
      <c r="M1" s="15" t="s">
        <v>16</v>
      </c>
    </row>
    <row r="2" spans="1:15" ht="11.25" customHeight="1" x14ac:dyDescent="0.2">
      <c r="A2" s="42" t="s">
        <v>18</v>
      </c>
      <c r="B2" s="44" t="s">
        <v>13</v>
      </c>
      <c r="C2" s="44" t="s">
        <v>57</v>
      </c>
      <c r="D2" s="43">
        <v>7254.6039999999994</v>
      </c>
      <c r="E2" s="43">
        <v>-12372.878000000001</v>
      </c>
      <c r="F2" s="43">
        <v>-41170</v>
      </c>
      <c r="G2" s="43">
        <v>-33800</v>
      </c>
      <c r="H2" s="43">
        <v>-26290</v>
      </c>
      <c r="I2" s="55">
        <f>pro[[#This Row],[Admin expenses 3]]+pro[[#This Row],[Admin expenses 2]]+pro[[#This Row],[Admin expenses 1]]+pro[[#This Row],[COGS]]</f>
        <v>-113632.878</v>
      </c>
      <c r="J2" s="55">
        <f>pro[[#This Row],[Revenue]]+pro[[#This Row],[AdminExp]]</f>
        <v>-106378.274</v>
      </c>
      <c r="K2" s="83">
        <f>pro[[#This Row],[Profit]]/pro[[#This Row],[Revenue]]</f>
        <v>-14.663553517187157</v>
      </c>
      <c r="L2" s="56">
        <f t="shared" ref="L2:L65" si="0">MONTH(DATEVALUE(A2&amp;"1"))</f>
        <v>1</v>
      </c>
      <c r="M2" s="82" t="str">
        <f>"Q"&amp;" "&amp;VLOOKUP(pro[[#This Row],[Period]],Mapping!A:B,2,0)</f>
        <v>Q 1</v>
      </c>
    </row>
    <row r="3" spans="1:15" ht="11.25" customHeight="1" x14ac:dyDescent="0.2">
      <c r="A3" s="42" t="s">
        <v>18</v>
      </c>
      <c r="B3" s="44" t="s">
        <v>14</v>
      </c>
      <c r="C3" s="44" t="s">
        <v>58</v>
      </c>
      <c r="D3" s="43">
        <v>43245.762000000002</v>
      </c>
      <c r="E3" s="43">
        <v>-34041.244999999995</v>
      </c>
      <c r="F3" s="43">
        <v>-14600</v>
      </c>
      <c r="G3" s="43">
        <v>-45660</v>
      </c>
      <c r="H3" s="43">
        <v>-20140</v>
      </c>
      <c r="I3" s="55">
        <f>pro[[#This Row],[Admin expenses 3]]+pro[[#This Row],[Admin expenses 2]]+pro[[#This Row],[Admin expenses 1]]+pro[[#This Row],[COGS]]</f>
        <v>-114441.245</v>
      </c>
      <c r="J3" s="55">
        <f>pro[[#This Row],[Revenue]]+pro[[#This Row],[AdminExp]]</f>
        <v>-71195.482999999993</v>
      </c>
      <c r="K3" s="83">
        <f>pro[[#This Row],[Profit]]/pro[[#This Row],[Revenue]]</f>
        <v>-1.6462996535938017</v>
      </c>
      <c r="L3" s="56">
        <f t="shared" si="0"/>
        <v>1</v>
      </c>
      <c r="M3" s="82" t="str">
        <f>"Q"&amp;" "&amp;VLOOKUP(pro[[#This Row],[Period]],Mapping!A:B,2,0)</f>
        <v>Q 1</v>
      </c>
    </row>
    <row r="4" spans="1:15" ht="11.25" customHeight="1" x14ac:dyDescent="0.2">
      <c r="A4" s="42" t="s">
        <v>18</v>
      </c>
      <c r="B4" s="44" t="s">
        <v>15</v>
      </c>
      <c r="C4" s="44" t="s">
        <v>59</v>
      </c>
      <c r="D4" s="43">
        <v>111638.982</v>
      </c>
      <c r="E4" s="43">
        <v>-59366.124999999993</v>
      </c>
      <c r="F4" s="43">
        <v>-13390</v>
      </c>
      <c r="G4" s="43">
        <v>-104200</v>
      </c>
      <c r="H4" s="43">
        <v>-30620</v>
      </c>
      <c r="I4" s="55">
        <f>pro[[#This Row],[Admin expenses 3]]+pro[[#This Row],[Admin expenses 2]]+pro[[#This Row],[Admin expenses 1]]+pro[[#This Row],[COGS]]</f>
        <v>-207576.125</v>
      </c>
      <c r="J4" s="55">
        <f>pro[[#This Row],[Revenue]]+pro[[#This Row],[AdminExp]]</f>
        <v>-95937.142999999996</v>
      </c>
      <c r="K4" s="83">
        <f>pro[[#This Row],[Profit]]/pro[[#This Row],[Revenue]]</f>
        <v>-0.8593516465422445</v>
      </c>
      <c r="L4" s="56">
        <f t="shared" si="0"/>
        <v>1</v>
      </c>
      <c r="M4" s="82" t="str">
        <f>"Q"&amp;" "&amp;VLOOKUP(pro[[#This Row],[Period]],Mapping!A:B,2,0)</f>
        <v>Q 1</v>
      </c>
    </row>
    <row r="5" spans="1:15" ht="11.25" customHeight="1" x14ac:dyDescent="0.2">
      <c r="A5" s="42" t="s">
        <v>18</v>
      </c>
      <c r="B5" s="44" t="s">
        <v>17</v>
      </c>
      <c r="C5" s="44" t="s">
        <v>60</v>
      </c>
      <c r="D5" s="43">
        <v>20014.861999999997</v>
      </c>
      <c r="E5" s="43">
        <v>-29875.93</v>
      </c>
      <c r="F5" s="43">
        <v>-79490</v>
      </c>
      <c r="G5" s="43">
        <v>-46550</v>
      </c>
      <c r="H5" s="43">
        <v>-21090</v>
      </c>
      <c r="I5" s="55">
        <f>pro[[#This Row],[Admin expenses 3]]+pro[[#This Row],[Admin expenses 2]]+pro[[#This Row],[Admin expenses 1]]+pro[[#This Row],[COGS]]</f>
        <v>-177005.93</v>
      </c>
      <c r="J5" s="55">
        <f>pro[[#This Row],[Revenue]]+pro[[#This Row],[AdminExp]]</f>
        <v>-156991.068</v>
      </c>
      <c r="K5" s="83">
        <f>pro[[#This Row],[Profit]]/pro[[#This Row],[Revenue]]</f>
        <v>-7.8437247281545091</v>
      </c>
      <c r="L5" s="56">
        <f t="shared" si="0"/>
        <v>1</v>
      </c>
      <c r="M5" s="82" t="str">
        <f>"Q"&amp;" "&amp;VLOOKUP(pro[[#This Row],[Period]],Mapping!A:B,2,0)</f>
        <v>Q 1</v>
      </c>
    </row>
    <row r="6" spans="1:15" ht="11.25" customHeight="1" x14ac:dyDescent="0.2">
      <c r="A6" s="42" t="s">
        <v>18</v>
      </c>
      <c r="B6" s="44" t="s">
        <v>19</v>
      </c>
      <c r="C6" s="44" t="s">
        <v>57</v>
      </c>
      <c r="D6" s="43">
        <v>125672.204</v>
      </c>
      <c r="E6" s="43">
        <v>-282764.74099999998</v>
      </c>
      <c r="F6" s="43">
        <v>-16540</v>
      </c>
      <c r="G6" s="43">
        <v>-40470</v>
      </c>
      <c r="H6" s="43">
        <v>-41260</v>
      </c>
      <c r="I6" s="55">
        <f>pro[[#This Row],[Admin expenses 3]]+pro[[#This Row],[Admin expenses 2]]+pro[[#This Row],[Admin expenses 1]]+pro[[#This Row],[COGS]]</f>
        <v>-381034.74099999998</v>
      </c>
      <c r="J6" s="55">
        <f>pro[[#This Row],[Revenue]]+pro[[#This Row],[AdminExp]]</f>
        <v>-255362.53699999998</v>
      </c>
      <c r="K6" s="83">
        <f>pro[[#This Row],[Profit]]/pro[[#This Row],[Revenue]]</f>
        <v>-2.0319730924747685</v>
      </c>
      <c r="L6" s="56">
        <f t="shared" si="0"/>
        <v>1</v>
      </c>
      <c r="M6" s="82" t="str">
        <f>"Q"&amp;" "&amp;VLOOKUP(pro[[#This Row],[Period]],Mapping!A:B,2,0)</f>
        <v>Q 1</v>
      </c>
    </row>
    <row r="7" spans="1:15" ht="11.25" customHeight="1" x14ac:dyDescent="0.2">
      <c r="A7" s="42" t="s">
        <v>18</v>
      </c>
      <c r="B7" s="44" t="s">
        <v>21</v>
      </c>
      <c r="C7" s="44" t="s">
        <v>58</v>
      </c>
      <c r="D7" s="43">
        <v>224101.073</v>
      </c>
      <c r="E7" s="43">
        <v>-469816.48</v>
      </c>
      <c r="F7" s="43">
        <v>-96240</v>
      </c>
      <c r="G7" s="43">
        <v>-85710</v>
      </c>
      <c r="H7" s="43">
        <v>-30000</v>
      </c>
      <c r="I7" s="55">
        <f>pro[[#This Row],[Admin expenses 3]]+pro[[#This Row],[Admin expenses 2]]+pro[[#This Row],[Admin expenses 1]]+pro[[#This Row],[COGS]]</f>
        <v>-681766.48</v>
      </c>
      <c r="J7" s="55">
        <f>pro[[#This Row],[Revenue]]+pro[[#This Row],[AdminExp]]</f>
        <v>-457665.40700000001</v>
      </c>
      <c r="K7" s="83">
        <f>pro[[#This Row],[Profit]]/pro[[#This Row],[Revenue]]</f>
        <v>-2.0422276469867682</v>
      </c>
      <c r="L7" s="56">
        <f t="shared" si="0"/>
        <v>1</v>
      </c>
      <c r="M7" s="82" t="str">
        <f>"Q"&amp;" "&amp;VLOOKUP(pro[[#This Row],[Period]],Mapping!A:B,2,0)</f>
        <v>Q 1</v>
      </c>
    </row>
    <row r="8" spans="1:15" ht="11.25" customHeight="1" x14ac:dyDescent="0.2">
      <c r="A8" s="42" t="s">
        <v>18</v>
      </c>
      <c r="B8" s="44" t="s">
        <v>22</v>
      </c>
      <c r="C8" s="44" t="s">
        <v>59</v>
      </c>
      <c r="D8" s="43">
        <v>91142.995999999999</v>
      </c>
      <c r="E8" s="43">
        <v>-142488.00999999998</v>
      </c>
      <c r="F8" s="43">
        <v>-101820</v>
      </c>
      <c r="G8" s="43">
        <v>-88630</v>
      </c>
      <c r="H8" s="43">
        <v>-36250</v>
      </c>
      <c r="I8" s="55">
        <f>pro[[#This Row],[Admin expenses 3]]+pro[[#This Row],[Admin expenses 2]]+pro[[#This Row],[Admin expenses 1]]+pro[[#This Row],[COGS]]</f>
        <v>-369188.01</v>
      </c>
      <c r="J8" s="55">
        <f>pro[[#This Row],[Revenue]]+pro[[#This Row],[AdminExp]]</f>
        <v>-278045.01400000002</v>
      </c>
      <c r="K8" s="83">
        <f>pro[[#This Row],[Profit]]/pro[[#This Row],[Revenue]]</f>
        <v>-3.0506459761318361</v>
      </c>
      <c r="L8" s="56">
        <f t="shared" si="0"/>
        <v>1</v>
      </c>
      <c r="M8" s="82" t="str">
        <f>"Q"&amp;" "&amp;VLOOKUP(pro[[#This Row],[Period]],Mapping!A:B,2,0)</f>
        <v>Q 1</v>
      </c>
    </row>
    <row r="9" spans="1:15" ht="11.25" customHeight="1" x14ac:dyDescent="0.2">
      <c r="A9" s="42" t="s">
        <v>18</v>
      </c>
      <c r="B9" s="44" t="s">
        <v>24</v>
      </c>
      <c r="C9" s="44" t="s">
        <v>60</v>
      </c>
      <c r="D9" s="43">
        <v>36306.983999999997</v>
      </c>
      <c r="E9" s="43">
        <v>-31560.780999999999</v>
      </c>
      <c r="F9" s="43">
        <v>-21560</v>
      </c>
      <c r="G9" s="43">
        <v>-91350</v>
      </c>
      <c r="H9" s="43">
        <v>-40090</v>
      </c>
      <c r="I9" s="55">
        <f>pro[[#This Row],[Admin expenses 3]]+pro[[#This Row],[Admin expenses 2]]+pro[[#This Row],[Admin expenses 1]]+pro[[#This Row],[COGS]]</f>
        <v>-184560.78099999999</v>
      </c>
      <c r="J9" s="55">
        <f>pro[[#This Row],[Revenue]]+pro[[#This Row],[AdminExp]]</f>
        <v>-148253.79699999999</v>
      </c>
      <c r="K9" s="83">
        <f>pro[[#This Row],[Profit]]/pro[[#This Row],[Revenue]]</f>
        <v>-4.0833410178052798</v>
      </c>
      <c r="L9" s="56">
        <f t="shared" si="0"/>
        <v>1</v>
      </c>
      <c r="M9" s="82" t="str">
        <f>"Q"&amp;" "&amp;VLOOKUP(pro[[#This Row],[Period]],Mapping!A:B,2,0)</f>
        <v>Q 1</v>
      </c>
    </row>
    <row r="10" spans="1:15" ht="11.25" customHeight="1" x14ac:dyDescent="0.2">
      <c r="A10" s="42" t="s">
        <v>18</v>
      </c>
      <c r="B10" s="44" t="s">
        <v>25</v>
      </c>
      <c r="C10" s="44" t="s">
        <v>57</v>
      </c>
      <c r="D10" s="43">
        <v>5474.6089999999995</v>
      </c>
      <c r="E10" s="43">
        <v>-2041.9139999999998</v>
      </c>
      <c r="F10" s="43">
        <v>-85120</v>
      </c>
      <c r="G10" s="43">
        <v>-100690</v>
      </c>
      <c r="H10" s="43">
        <v>-77540</v>
      </c>
      <c r="I10" s="55">
        <f>pro[[#This Row],[Admin expenses 3]]+pro[[#This Row],[Admin expenses 2]]+pro[[#This Row],[Admin expenses 1]]+pro[[#This Row],[COGS]]</f>
        <v>-265391.91399999999</v>
      </c>
      <c r="J10" s="55">
        <f>pro[[#This Row],[Revenue]]+pro[[#This Row],[AdminExp]]</f>
        <v>-259917.30499999999</v>
      </c>
      <c r="K10" s="83">
        <f>pro[[#This Row],[Profit]]/pro[[#This Row],[Revenue]]</f>
        <v>-47.47687095096655</v>
      </c>
      <c r="L10" s="56">
        <f t="shared" si="0"/>
        <v>1</v>
      </c>
      <c r="M10" s="82" t="str">
        <f>"Q"&amp;" "&amp;VLOOKUP(pro[[#This Row],[Period]],Mapping!A:B,2,0)</f>
        <v>Q 1</v>
      </c>
    </row>
    <row r="11" spans="1:15" ht="11.25" customHeight="1" x14ac:dyDescent="0.2">
      <c r="A11" s="42" t="s">
        <v>18</v>
      </c>
      <c r="B11" s="44" t="s">
        <v>13</v>
      </c>
      <c r="C11" s="44" t="s">
        <v>58</v>
      </c>
      <c r="D11" s="43">
        <v>38166.534</v>
      </c>
      <c r="E11" s="43">
        <v>-29241.778999999999</v>
      </c>
      <c r="F11" s="43">
        <v>-33650</v>
      </c>
      <c r="G11" s="43">
        <v>-74420</v>
      </c>
      <c r="H11" s="43">
        <v>-34590</v>
      </c>
      <c r="I11" s="55">
        <f>pro[[#This Row],[Admin expenses 3]]+pro[[#This Row],[Admin expenses 2]]+pro[[#This Row],[Admin expenses 1]]+pro[[#This Row],[COGS]]</f>
        <v>-171901.77900000001</v>
      </c>
      <c r="J11" s="55">
        <f>pro[[#This Row],[Revenue]]+pro[[#This Row],[AdminExp]]</f>
        <v>-133735.245</v>
      </c>
      <c r="K11" s="83">
        <f>pro[[#This Row],[Profit]]/pro[[#This Row],[Revenue]]</f>
        <v>-3.5039923981569823</v>
      </c>
      <c r="L11" s="56">
        <f t="shared" si="0"/>
        <v>1</v>
      </c>
      <c r="M11" s="82" t="str">
        <f>"Q"&amp;" "&amp;VLOOKUP(pro[[#This Row],[Period]],Mapping!A:B,2,0)</f>
        <v>Q 1</v>
      </c>
    </row>
    <row r="12" spans="1:15" ht="11.25" customHeight="1" x14ac:dyDescent="0.2">
      <c r="A12" s="42" t="s">
        <v>18</v>
      </c>
      <c r="B12" s="44" t="s">
        <v>14</v>
      </c>
      <c r="C12" s="44" t="s">
        <v>59</v>
      </c>
      <c r="D12" s="43">
        <v>1826.4889999999998</v>
      </c>
      <c r="E12" s="43">
        <v>-2726.9479999999999</v>
      </c>
      <c r="F12" s="43">
        <v>-19660</v>
      </c>
      <c r="G12" s="43">
        <v>-31190</v>
      </c>
      <c r="H12" s="43">
        <v>-21920</v>
      </c>
      <c r="I12" s="55">
        <f>pro[[#This Row],[Admin expenses 3]]+pro[[#This Row],[Admin expenses 2]]+pro[[#This Row],[Admin expenses 1]]+pro[[#This Row],[COGS]]</f>
        <v>-75496.948000000004</v>
      </c>
      <c r="J12" s="55">
        <f>pro[[#This Row],[Revenue]]+pro[[#This Row],[AdminExp]]</f>
        <v>-73670.459000000003</v>
      </c>
      <c r="K12" s="83">
        <f>pro[[#This Row],[Profit]]/pro[[#This Row],[Revenue]]</f>
        <v>-40.334466290243199</v>
      </c>
      <c r="L12" s="56">
        <f t="shared" si="0"/>
        <v>1</v>
      </c>
      <c r="M12" s="82" t="str">
        <f>"Q"&amp;" "&amp;VLOOKUP(pro[[#This Row],[Period]],Mapping!A:B,2,0)</f>
        <v>Q 1</v>
      </c>
    </row>
    <row r="13" spans="1:15" ht="12" customHeight="1" x14ac:dyDescent="0.2">
      <c r="A13" s="42" t="s">
        <v>18</v>
      </c>
      <c r="B13" s="44" t="s">
        <v>26</v>
      </c>
      <c r="C13" s="44" t="s">
        <v>60</v>
      </c>
      <c r="D13" s="43">
        <v>106294.75499999999</v>
      </c>
      <c r="E13" s="43">
        <v>-15478.393</v>
      </c>
      <c r="F13" s="43">
        <v>-42700</v>
      </c>
      <c r="G13" s="43">
        <v>-80320</v>
      </c>
      <c r="H13" s="43">
        <v>-69200</v>
      </c>
      <c r="I13" s="55">
        <f>pro[[#This Row],[Admin expenses 3]]+pro[[#This Row],[Admin expenses 2]]+pro[[#This Row],[Admin expenses 1]]+pro[[#This Row],[COGS]]</f>
        <v>-207698.39300000001</v>
      </c>
      <c r="J13" s="55">
        <f>pro[[#This Row],[Revenue]]+pro[[#This Row],[AdminExp]]</f>
        <v>-101403.63800000002</v>
      </c>
      <c r="K13" s="83">
        <f>pro[[#This Row],[Profit]]/pro[[#This Row],[Revenue]]</f>
        <v>-0.95398534010450498</v>
      </c>
      <c r="L13" s="56">
        <f t="shared" si="0"/>
        <v>1</v>
      </c>
      <c r="M13" s="82" t="str">
        <f>"Q"&amp;" "&amp;VLOOKUP(pro[[#This Row],[Period]],Mapping!A:B,2,0)</f>
        <v>Q 1</v>
      </c>
    </row>
    <row r="14" spans="1:15" ht="11.25" customHeight="1" x14ac:dyDescent="0.2">
      <c r="A14" s="42" t="s">
        <v>18</v>
      </c>
      <c r="B14" s="44" t="s">
        <v>15</v>
      </c>
      <c r="C14" s="44" t="s">
        <v>57</v>
      </c>
      <c r="D14" s="43">
        <v>84842.561999999991</v>
      </c>
      <c r="E14" s="43">
        <v>-6389.04</v>
      </c>
      <c r="F14" s="43">
        <v>-101160</v>
      </c>
      <c r="G14" s="43">
        <v>-107320</v>
      </c>
      <c r="H14" s="43">
        <v>-39770</v>
      </c>
      <c r="I14" s="55">
        <f>pro[[#This Row],[Admin expenses 3]]+pro[[#This Row],[Admin expenses 2]]+pro[[#This Row],[Admin expenses 1]]+pro[[#This Row],[COGS]]</f>
        <v>-254639.04</v>
      </c>
      <c r="J14" s="55">
        <f>pro[[#This Row],[Revenue]]+pro[[#This Row],[AdminExp]]</f>
        <v>-169796.478</v>
      </c>
      <c r="K14" s="83">
        <f>pro[[#This Row],[Profit]]/pro[[#This Row],[Revenue]]</f>
        <v>-2.0013124780461018</v>
      </c>
      <c r="L14" s="56">
        <f t="shared" si="0"/>
        <v>1</v>
      </c>
      <c r="M14" s="82" t="str">
        <f>"Q"&amp;" "&amp;VLOOKUP(pro[[#This Row],[Period]],Mapping!A:B,2,0)</f>
        <v>Q 1</v>
      </c>
      <c r="O14" s="17"/>
    </row>
    <row r="15" spans="1:15" ht="11.25" customHeight="1" x14ac:dyDescent="0.2">
      <c r="A15" s="42" t="s">
        <v>18</v>
      </c>
      <c r="B15" s="44" t="s">
        <v>17</v>
      </c>
      <c r="C15" s="44" t="s">
        <v>58</v>
      </c>
      <c r="D15" s="43">
        <v>134574.79699999999</v>
      </c>
      <c r="E15" s="43">
        <v>-38924.578000000001</v>
      </c>
      <c r="F15" s="43">
        <v>-106330</v>
      </c>
      <c r="G15" s="43">
        <v>-92310</v>
      </c>
      <c r="H15" s="43">
        <v>-33510</v>
      </c>
      <c r="I15" s="55">
        <f>pro[[#This Row],[Admin expenses 3]]+pro[[#This Row],[Admin expenses 2]]+pro[[#This Row],[Admin expenses 1]]+pro[[#This Row],[COGS]]</f>
        <v>-271074.57799999998</v>
      </c>
      <c r="J15" s="55">
        <f>pro[[#This Row],[Revenue]]+pro[[#This Row],[AdminExp]]</f>
        <v>-136499.78099999999</v>
      </c>
      <c r="K15" s="83">
        <f>pro[[#This Row],[Profit]]/pro[[#This Row],[Revenue]]</f>
        <v>-1.0143041939717732</v>
      </c>
      <c r="L15" s="56">
        <f t="shared" si="0"/>
        <v>1</v>
      </c>
      <c r="M15" s="82" t="str">
        <f>"Q"&amp;" "&amp;VLOOKUP(pro[[#This Row],[Period]],Mapping!A:B,2,0)</f>
        <v>Q 1</v>
      </c>
      <c r="N15"/>
      <c r="O15" s="17"/>
    </row>
    <row r="16" spans="1:15" ht="11.25" customHeight="1" x14ac:dyDescent="0.2">
      <c r="A16" s="42" t="s">
        <v>18</v>
      </c>
      <c r="B16" s="44" t="s">
        <v>19</v>
      </c>
      <c r="C16" s="44" t="s">
        <v>59</v>
      </c>
      <c r="D16" s="43">
        <v>117651.28199999999</v>
      </c>
      <c r="E16" s="43">
        <v>-20408.723999999998</v>
      </c>
      <c r="F16" s="43">
        <v>-43180</v>
      </c>
      <c r="G16" s="43">
        <v>-91540</v>
      </c>
      <c r="H16" s="43">
        <v>-30700</v>
      </c>
      <c r="I16" s="55">
        <f>pro[[#This Row],[Admin expenses 3]]+pro[[#This Row],[Admin expenses 2]]+pro[[#This Row],[Admin expenses 1]]+pro[[#This Row],[COGS]]</f>
        <v>-185828.72399999999</v>
      </c>
      <c r="J16" s="55">
        <f>pro[[#This Row],[Revenue]]+pro[[#This Row],[AdminExp]]</f>
        <v>-68177.441999999995</v>
      </c>
      <c r="K16" s="83">
        <f>pro[[#This Row],[Profit]]/pro[[#This Row],[Revenue]]</f>
        <v>-0.57948745513882294</v>
      </c>
      <c r="L16" s="56">
        <f t="shared" si="0"/>
        <v>1</v>
      </c>
      <c r="M16" s="82" t="str">
        <f>"Q"&amp;" "&amp;VLOOKUP(pro[[#This Row],[Period]],Mapping!A:B,2,0)</f>
        <v>Q 1</v>
      </c>
      <c r="N16"/>
      <c r="O16" s="17"/>
    </row>
    <row r="17" spans="1:15" ht="11.25" customHeight="1" x14ac:dyDescent="0.2">
      <c r="A17" s="42" t="s">
        <v>18</v>
      </c>
      <c r="B17" s="44" t="s">
        <v>22</v>
      </c>
      <c r="C17" s="44" t="s">
        <v>60</v>
      </c>
      <c r="D17" s="43">
        <v>159976.31299999999</v>
      </c>
      <c r="E17" s="43">
        <v>-29395.681</v>
      </c>
      <c r="F17" s="43">
        <v>-52900</v>
      </c>
      <c r="G17" s="43">
        <v>-72460</v>
      </c>
      <c r="H17" s="43">
        <v>-103350</v>
      </c>
      <c r="I17" s="55">
        <f>pro[[#This Row],[Admin expenses 3]]+pro[[#This Row],[Admin expenses 2]]+pro[[#This Row],[Admin expenses 1]]+pro[[#This Row],[COGS]]</f>
        <v>-258105.68100000001</v>
      </c>
      <c r="J17" s="55">
        <f>pro[[#This Row],[Revenue]]+pro[[#This Row],[AdminExp]]</f>
        <v>-98129.368000000017</v>
      </c>
      <c r="K17" s="83">
        <f>pro[[#This Row],[Profit]]/pro[[#This Row],[Revenue]]</f>
        <v>-0.61339935994149342</v>
      </c>
      <c r="L17" s="56">
        <f t="shared" si="0"/>
        <v>1</v>
      </c>
      <c r="M17" s="82" t="str">
        <f>"Q"&amp;" "&amp;VLOOKUP(pro[[#This Row],[Period]],Mapping!A:B,2,0)</f>
        <v>Q 1</v>
      </c>
      <c r="N17"/>
      <c r="O17" s="17"/>
    </row>
    <row r="18" spans="1:15" ht="11.25" customHeight="1" x14ac:dyDescent="0.2">
      <c r="A18" s="42" t="s">
        <v>18</v>
      </c>
      <c r="B18" s="44" t="s">
        <v>24</v>
      </c>
      <c r="C18" s="44" t="s">
        <v>57</v>
      </c>
      <c r="D18" s="43">
        <v>399.94499999999999</v>
      </c>
      <c r="E18" s="43">
        <v>-2379.6149999999998</v>
      </c>
      <c r="F18" s="43">
        <v>-75920</v>
      </c>
      <c r="G18" s="43">
        <v>-77820</v>
      </c>
      <c r="H18" s="43">
        <v>-54270</v>
      </c>
      <c r="I18" s="55">
        <f>pro[[#This Row],[Admin expenses 3]]+pro[[#This Row],[Admin expenses 2]]+pro[[#This Row],[Admin expenses 1]]+pro[[#This Row],[COGS]]</f>
        <v>-210389.61499999999</v>
      </c>
      <c r="J18" s="55">
        <f>pro[[#This Row],[Revenue]]+pro[[#This Row],[AdminExp]]</f>
        <v>-209989.66999999998</v>
      </c>
      <c r="K18" s="83">
        <f>pro[[#This Row],[Profit]]/pro[[#This Row],[Revenue]]</f>
        <v>-525.04636887572042</v>
      </c>
      <c r="L18" s="56">
        <f t="shared" si="0"/>
        <v>1</v>
      </c>
      <c r="M18" s="82" t="str">
        <f>"Q"&amp;" "&amp;VLOOKUP(pro[[#This Row],[Period]],Mapping!A:B,2,0)</f>
        <v>Q 1</v>
      </c>
      <c r="N18"/>
      <c r="O18" s="17"/>
    </row>
    <row r="19" spans="1:15" ht="11.25" customHeight="1" x14ac:dyDescent="0.2">
      <c r="A19" s="42" t="s">
        <v>18</v>
      </c>
      <c r="B19" s="44" t="s">
        <v>26</v>
      </c>
      <c r="C19" s="44" t="s">
        <v>57</v>
      </c>
      <c r="D19" s="43">
        <v>4340782.4459999995</v>
      </c>
      <c r="E19" s="43">
        <v>-351895.57899999997</v>
      </c>
      <c r="F19" s="43">
        <v>-39280</v>
      </c>
      <c r="G19" s="43">
        <v>-71130</v>
      </c>
      <c r="H19" s="43">
        <v>-78390</v>
      </c>
      <c r="I19" s="55">
        <f>pro[[#This Row],[Admin expenses 3]]+pro[[#This Row],[Admin expenses 2]]+pro[[#This Row],[Admin expenses 1]]+pro[[#This Row],[COGS]]</f>
        <v>-540695.57899999991</v>
      </c>
      <c r="J19" s="55">
        <f>pro[[#This Row],[Revenue]]+pro[[#This Row],[AdminExp]]</f>
        <v>3800086.8669999996</v>
      </c>
      <c r="K19" s="83">
        <f>pro[[#This Row],[Profit]]/pro[[#This Row],[Revenue]]</f>
        <v>0.87543822208868194</v>
      </c>
      <c r="L19" s="56">
        <f t="shared" si="0"/>
        <v>1</v>
      </c>
      <c r="M19" s="82" t="str">
        <f>"Q"&amp;" "&amp;VLOOKUP(pro[[#This Row],[Period]],Mapping!A:B,2,0)</f>
        <v>Q 1</v>
      </c>
      <c r="N19"/>
      <c r="O19" s="17"/>
    </row>
    <row r="20" spans="1:15" ht="11.25" customHeight="1" x14ac:dyDescent="0.2">
      <c r="A20" s="42" t="s">
        <v>18</v>
      </c>
      <c r="B20" s="44" t="s">
        <v>15</v>
      </c>
      <c r="C20" s="44" t="s">
        <v>58</v>
      </c>
      <c r="D20" s="43">
        <v>236550.20199999996</v>
      </c>
      <c r="E20" s="43">
        <v>-82773.922000000006</v>
      </c>
      <c r="F20" s="43">
        <v>-16380</v>
      </c>
      <c r="G20" s="43">
        <v>-78800</v>
      </c>
      <c r="H20" s="43">
        <v>-45150</v>
      </c>
      <c r="I20" s="55">
        <f>pro[[#This Row],[Admin expenses 3]]+pro[[#This Row],[Admin expenses 2]]+pro[[#This Row],[Admin expenses 1]]+pro[[#This Row],[COGS]]</f>
        <v>-223103.92200000002</v>
      </c>
      <c r="J20" s="55">
        <f>pro[[#This Row],[Revenue]]+pro[[#This Row],[AdminExp]]</f>
        <v>13446.279999999941</v>
      </c>
      <c r="K20" s="83">
        <f>pro[[#This Row],[Profit]]/pro[[#This Row],[Revenue]]</f>
        <v>5.6843240404419279E-2</v>
      </c>
      <c r="L20" s="56">
        <f t="shared" si="0"/>
        <v>1</v>
      </c>
      <c r="M20" s="82" t="str">
        <f>"Q"&amp;" "&amp;VLOOKUP(pro[[#This Row],[Period]],Mapping!A:B,2,0)</f>
        <v>Q 1</v>
      </c>
      <c r="N20"/>
      <c r="O20" s="17"/>
    </row>
    <row r="21" spans="1:15" ht="11.25" customHeight="1" x14ac:dyDescent="0.2">
      <c r="A21" s="42" t="s">
        <v>18</v>
      </c>
      <c r="B21" s="44" t="s">
        <v>25</v>
      </c>
      <c r="C21" s="44" t="s">
        <v>59</v>
      </c>
      <c r="D21" s="43">
        <v>40552.406999999999</v>
      </c>
      <c r="E21" s="43">
        <v>-11257.918</v>
      </c>
      <c r="F21" s="43">
        <v>-90920</v>
      </c>
      <c r="G21" s="43">
        <v>-43010</v>
      </c>
      <c r="H21" s="43">
        <v>-25190</v>
      </c>
      <c r="I21" s="55">
        <f>pro[[#This Row],[Admin expenses 3]]+pro[[#This Row],[Admin expenses 2]]+pro[[#This Row],[Admin expenses 1]]+pro[[#This Row],[COGS]]</f>
        <v>-170377.91800000001</v>
      </c>
      <c r="J21" s="55">
        <f>pro[[#This Row],[Revenue]]+pro[[#This Row],[AdminExp]]</f>
        <v>-129825.511</v>
      </c>
      <c r="K21" s="83">
        <f>pro[[#This Row],[Profit]]/pro[[#This Row],[Revenue]]</f>
        <v>-3.2014255282060078</v>
      </c>
      <c r="L21" s="56">
        <f t="shared" si="0"/>
        <v>1</v>
      </c>
      <c r="M21" s="82" t="str">
        <f>"Q"&amp;" "&amp;VLOOKUP(pro[[#This Row],[Period]],Mapping!A:B,2,0)</f>
        <v>Q 1</v>
      </c>
      <c r="N21"/>
      <c r="O21" s="17"/>
    </row>
    <row r="22" spans="1:15" ht="11.25" customHeight="1" x14ac:dyDescent="0.2">
      <c r="A22" s="42" t="s">
        <v>18</v>
      </c>
      <c r="B22" s="44" t="s">
        <v>13</v>
      </c>
      <c r="C22" s="44" t="s">
        <v>57</v>
      </c>
      <c r="D22" s="43">
        <v>27227.886000000002</v>
      </c>
      <c r="E22" s="43">
        <v>-18027.373</v>
      </c>
      <c r="F22" s="43">
        <v>-78050</v>
      </c>
      <c r="G22" s="43">
        <v>-39170</v>
      </c>
      <c r="H22" s="43">
        <v>-56980</v>
      </c>
      <c r="I22" s="55">
        <f>pro[[#This Row],[Admin expenses 3]]+pro[[#This Row],[Admin expenses 2]]+pro[[#This Row],[Admin expenses 1]]+pro[[#This Row],[COGS]]</f>
        <v>-192227.37299999999</v>
      </c>
      <c r="J22" s="55">
        <f>pro[[#This Row],[Revenue]]+pro[[#This Row],[AdminExp]]</f>
        <v>-164999.48699999999</v>
      </c>
      <c r="K22" s="83">
        <f>pro[[#This Row],[Profit]]/pro[[#This Row],[Revenue]]</f>
        <v>-6.0599448300907381</v>
      </c>
      <c r="L22" s="56">
        <f t="shared" si="0"/>
        <v>1</v>
      </c>
      <c r="M22" s="82" t="str">
        <f>"Q"&amp;" "&amp;VLOOKUP(pro[[#This Row],[Period]],Mapping!A:B,2,0)</f>
        <v>Q 1</v>
      </c>
      <c r="N22"/>
    </row>
    <row r="23" spans="1:15" ht="11.25" customHeight="1" x14ac:dyDescent="0.2">
      <c r="A23" s="42" t="s">
        <v>18</v>
      </c>
      <c r="B23" s="44" t="s">
        <v>28</v>
      </c>
      <c r="C23" s="44" t="s">
        <v>58</v>
      </c>
      <c r="D23" s="43">
        <v>204386.06999999998</v>
      </c>
      <c r="E23" s="43">
        <v>-151524.91899999999</v>
      </c>
      <c r="F23" s="43">
        <v>-44390</v>
      </c>
      <c r="G23" s="43">
        <v>-22910</v>
      </c>
      <c r="H23" s="43">
        <v>-101840</v>
      </c>
      <c r="I23" s="55">
        <f>pro[[#This Row],[Admin expenses 3]]+pro[[#This Row],[Admin expenses 2]]+pro[[#This Row],[Admin expenses 1]]+pro[[#This Row],[COGS]]</f>
        <v>-320664.91899999999</v>
      </c>
      <c r="J23" s="55">
        <f>pro[[#This Row],[Revenue]]+pro[[#This Row],[AdminExp]]</f>
        <v>-116278.84900000002</v>
      </c>
      <c r="K23" s="83">
        <f>pro[[#This Row],[Profit]]/pro[[#This Row],[Revenue]]</f>
        <v>-0.5689176811315958</v>
      </c>
      <c r="L23" s="56">
        <f t="shared" si="0"/>
        <v>1</v>
      </c>
      <c r="M23" s="82" t="str">
        <f>"Q"&amp;" "&amp;VLOOKUP(pro[[#This Row],[Period]],Mapping!A:B,2,0)</f>
        <v>Q 1</v>
      </c>
      <c r="N23"/>
    </row>
    <row r="24" spans="1:15" ht="11.25" customHeight="1" x14ac:dyDescent="0.2">
      <c r="A24" s="42" t="s">
        <v>18</v>
      </c>
      <c r="B24" s="44" t="s">
        <v>26</v>
      </c>
      <c r="C24" s="44" t="s">
        <v>59</v>
      </c>
      <c r="D24" s="43">
        <v>1730673.406</v>
      </c>
      <c r="E24" s="43">
        <v>-888796.75499999989</v>
      </c>
      <c r="F24" s="43">
        <v>-106570</v>
      </c>
      <c r="G24" s="43">
        <v>-38620</v>
      </c>
      <c r="H24" s="43">
        <v>-23700</v>
      </c>
      <c r="I24" s="55">
        <f>pro[[#This Row],[Admin expenses 3]]+pro[[#This Row],[Admin expenses 2]]+pro[[#This Row],[Admin expenses 1]]+pro[[#This Row],[COGS]]</f>
        <v>-1057686.7549999999</v>
      </c>
      <c r="J24" s="55">
        <f>pro[[#This Row],[Revenue]]+pro[[#This Row],[AdminExp]]</f>
        <v>672986.65100000007</v>
      </c>
      <c r="K24" s="83">
        <f>pro[[#This Row],[Profit]]/pro[[#This Row],[Revenue]]</f>
        <v>0.38885826099069326</v>
      </c>
      <c r="L24" s="56">
        <f t="shared" si="0"/>
        <v>1</v>
      </c>
      <c r="M24" s="82" t="str">
        <f>"Q"&amp;" "&amp;VLOOKUP(pro[[#This Row],[Period]],Mapping!A:B,2,0)</f>
        <v>Q 1</v>
      </c>
      <c r="N24"/>
    </row>
    <row r="25" spans="1:15" ht="11.25" customHeight="1" x14ac:dyDescent="0.2">
      <c r="A25" s="42" t="s">
        <v>18</v>
      </c>
      <c r="B25" s="44" t="s">
        <v>15</v>
      </c>
      <c r="C25" s="44" t="s">
        <v>57</v>
      </c>
      <c r="D25" s="43">
        <v>66744.391000000003</v>
      </c>
      <c r="E25" s="43">
        <v>-28112.98</v>
      </c>
      <c r="F25" s="43">
        <v>-51730</v>
      </c>
      <c r="G25" s="43">
        <v>-91340</v>
      </c>
      <c r="H25" s="43">
        <v>-106530</v>
      </c>
      <c r="I25" s="55">
        <f>pro[[#This Row],[Admin expenses 3]]+pro[[#This Row],[Admin expenses 2]]+pro[[#This Row],[Admin expenses 1]]+pro[[#This Row],[COGS]]</f>
        <v>-277712.98</v>
      </c>
      <c r="J25" s="55">
        <f>pro[[#This Row],[Revenue]]+pro[[#This Row],[AdminExp]]</f>
        <v>-210968.58899999998</v>
      </c>
      <c r="K25" s="83">
        <f>pro[[#This Row],[Profit]]/pro[[#This Row],[Revenue]]</f>
        <v>-3.1608437179387847</v>
      </c>
      <c r="L25" s="56">
        <f t="shared" si="0"/>
        <v>1</v>
      </c>
      <c r="M25" s="82" t="str">
        <f>"Q"&amp;" "&amp;VLOOKUP(pro[[#This Row],[Period]],Mapping!A:B,2,0)</f>
        <v>Q 1</v>
      </c>
      <c r="N25"/>
    </row>
    <row r="26" spans="1:15" ht="11.25" customHeight="1" x14ac:dyDescent="0.2">
      <c r="A26" s="42" t="s">
        <v>18</v>
      </c>
      <c r="B26" s="44" t="s">
        <v>17</v>
      </c>
      <c r="C26" s="44" t="s">
        <v>58</v>
      </c>
      <c r="D26" s="43">
        <v>202920.75999999998</v>
      </c>
      <c r="E26" s="43">
        <v>-157353.99400000001</v>
      </c>
      <c r="F26" s="43">
        <v>-94340</v>
      </c>
      <c r="G26" s="43">
        <v>-99850</v>
      </c>
      <c r="H26" s="43">
        <v>-97980</v>
      </c>
      <c r="I26" s="55">
        <f>pro[[#This Row],[Admin expenses 3]]+pro[[#This Row],[Admin expenses 2]]+pro[[#This Row],[Admin expenses 1]]+pro[[#This Row],[COGS]]</f>
        <v>-449523.99400000001</v>
      </c>
      <c r="J26" s="55">
        <f>pro[[#This Row],[Revenue]]+pro[[#This Row],[AdminExp]]</f>
        <v>-246603.23400000003</v>
      </c>
      <c r="K26" s="83">
        <f>pro[[#This Row],[Profit]]/pro[[#This Row],[Revenue]]</f>
        <v>-1.2152686299814768</v>
      </c>
      <c r="L26" s="56">
        <f t="shared" si="0"/>
        <v>1</v>
      </c>
      <c r="M26" s="82" t="str">
        <f>"Q"&amp;" "&amp;VLOOKUP(pro[[#This Row],[Period]],Mapping!A:B,2,0)</f>
        <v>Q 1</v>
      </c>
      <c r="N26"/>
    </row>
    <row r="27" spans="1:15" ht="11.25" customHeight="1" x14ac:dyDescent="0.2">
      <c r="A27" s="42" t="s">
        <v>18</v>
      </c>
      <c r="B27" s="44" t="s">
        <v>19</v>
      </c>
      <c r="C27" s="44" t="s">
        <v>59</v>
      </c>
      <c r="D27" s="43">
        <v>269641.03599999996</v>
      </c>
      <c r="E27" s="43">
        <v>-162579.44500000001</v>
      </c>
      <c r="F27" s="43">
        <v>-17090</v>
      </c>
      <c r="G27" s="43">
        <v>-97480</v>
      </c>
      <c r="H27" s="43">
        <v>-78020</v>
      </c>
      <c r="I27" s="55">
        <f>pro[[#This Row],[Admin expenses 3]]+pro[[#This Row],[Admin expenses 2]]+pro[[#This Row],[Admin expenses 1]]+pro[[#This Row],[COGS]]</f>
        <v>-355169.44500000001</v>
      </c>
      <c r="J27" s="55">
        <f>pro[[#This Row],[Revenue]]+pro[[#This Row],[AdminExp]]</f>
        <v>-85528.409000000043</v>
      </c>
      <c r="K27" s="83">
        <f>pro[[#This Row],[Profit]]/pro[[#This Row],[Revenue]]</f>
        <v>-0.31719359289214438</v>
      </c>
      <c r="L27" s="56">
        <f t="shared" si="0"/>
        <v>1</v>
      </c>
      <c r="M27" s="82" t="str">
        <f>"Q"&amp;" "&amp;VLOOKUP(pro[[#This Row],[Period]],Mapping!A:B,2,0)</f>
        <v>Q 1</v>
      </c>
      <c r="N27"/>
    </row>
    <row r="28" spans="1:15" ht="11.25" customHeight="1" x14ac:dyDescent="0.2">
      <c r="A28" s="42" t="s">
        <v>18</v>
      </c>
      <c r="B28" s="44" t="s">
        <v>21</v>
      </c>
      <c r="C28" s="44" t="s">
        <v>57</v>
      </c>
      <c r="D28" s="43">
        <v>155969.98899999997</v>
      </c>
      <c r="E28" s="43">
        <v>-227943.26099999997</v>
      </c>
      <c r="F28" s="43">
        <v>-81940</v>
      </c>
      <c r="G28" s="43">
        <v>-84810</v>
      </c>
      <c r="H28" s="43">
        <v>-38600</v>
      </c>
      <c r="I28" s="55">
        <f>pro[[#This Row],[Admin expenses 3]]+pro[[#This Row],[Admin expenses 2]]+pro[[#This Row],[Admin expenses 1]]+pro[[#This Row],[COGS]]</f>
        <v>-433293.26099999994</v>
      </c>
      <c r="J28" s="55">
        <f>pro[[#This Row],[Revenue]]+pro[[#This Row],[AdminExp]]</f>
        <v>-277323.272</v>
      </c>
      <c r="K28" s="83">
        <f>pro[[#This Row],[Profit]]/pro[[#This Row],[Revenue]]</f>
        <v>-1.7780553411464308</v>
      </c>
      <c r="L28" s="56">
        <f t="shared" si="0"/>
        <v>1</v>
      </c>
      <c r="M28" s="82" t="str">
        <f>"Q"&amp;" "&amp;VLOOKUP(pro[[#This Row],[Period]],Mapping!A:B,2,0)</f>
        <v>Q 1</v>
      </c>
      <c r="N28"/>
    </row>
    <row r="29" spans="1:15" ht="11.25" customHeight="1" x14ac:dyDescent="0.2">
      <c r="A29" s="42" t="s">
        <v>18</v>
      </c>
      <c r="B29" s="44" t="s">
        <v>22</v>
      </c>
      <c r="C29" s="44" t="s">
        <v>57</v>
      </c>
      <c r="D29" s="43">
        <v>369402.68399999995</v>
      </c>
      <c r="E29" s="43">
        <v>-289255.092</v>
      </c>
      <c r="F29" s="43">
        <v>-38510</v>
      </c>
      <c r="G29" s="43">
        <v>-48160</v>
      </c>
      <c r="H29" s="43">
        <v>-59400</v>
      </c>
      <c r="I29" s="55">
        <f>pro[[#This Row],[Admin expenses 3]]+pro[[#This Row],[Admin expenses 2]]+pro[[#This Row],[Admin expenses 1]]+pro[[#This Row],[COGS]]</f>
        <v>-435325.092</v>
      </c>
      <c r="J29" s="55">
        <f>pro[[#This Row],[Revenue]]+pro[[#This Row],[AdminExp]]</f>
        <v>-65922.408000000054</v>
      </c>
      <c r="K29" s="83">
        <f>pro[[#This Row],[Profit]]/pro[[#This Row],[Revenue]]</f>
        <v>-0.17845676508403513</v>
      </c>
      <c r="L29" s="56">
        <f t="shared" si="0"/>
        <v>1</v>
      </c>
      <c r="M29" s="82" t="str">
        <f>"Q"&amp;" "&amp;VLOOKUP(pro[[#This Row],[Period]],Mapping!A:B,2,0)</f>
        <v>Q 1</v>
      </c>
      <c r="N29"/>
    </row>
    <row r="30" spans="1:15" ht="11.25" customHeight="1" x14ac:dyDescent="0.2">
      <c r="A30" s="42" t="s">
        <v>18</v>
      </c>
      <c r="B30" s="44" t="s">
        <v>30</v>
      </c>
      <c r="C30" s="44" t="s">
        <v>57</v>
      </c>
      <c r="D30" s="43">
        <v>307254.02399999998</v>
      </c>
      <c r="E30" s="43">
        <v>-133571.94199999998</v>
      </c>
      <c r="F30" s="43">
        <v>-36230</v>
      </c>
      <c r="G30" s="43">
        <v>-85990</v>
      </c>
      <c r="H30" s="43">
        <v>-107240</v>
      </c>
      <c r="I30" s="55">
        <f>pro[[#This Row],[Admin expenses 3]]+pro[[#This Row],[Admin expenses 2]]+pro[[#This Row],[Admin expenses 1]]+pro[[#This Row],[COGS]]</f>
        <v>-363031.94199999998</v>
      </c>
      <c r="J30" s="55">
        <f>pro[[#This Row],[Revenue]]+pro[[#This Row],[AdminExp]]</f>
        <v>-55777.918000000005</v>
      </c>
      <c r="K30" s="83">
        <f>pro[[#This Row],[Profit]]/pro[[#This Row],[Revenue]]</f>
        <v>-0.18153681853813575</v>
      </c>
      <c r="L30" s="56">
        <f t="shared" si="0"/>
        <v>1</v>
      </c>
      <c r="M30" s="82" t="str">
        <f>"Q"&amp;" "&amp;VLOOKUP(pro[[#This Row],[Period]],Mapping!A:B,2,0)</f>
        <v>Q 1</v>
      </c>
      <c r="N30"/>
    </row>
    <row r="31" spans="1:15" ht="11.25" customHeight="1" x14ac:dyDescent="0.2">
      <c r="A31" s="42" t="s">
        <v>18</v>
      </c>
      <c r="B31" s="44" t="s">
        <v>32</v>
      </c>
      <c r="C31" s="44" t="s">
        <v>57</v>
      </c>
      <c r="D31" s="43">
        <v>161681.84199999998</v>
      </c>
      <c r="E31" s="43">
        <v>-66014.304999999993</v>
      </c>
      <c r="F31" s="43">
        <v>-17130</v>
      </c>
      <c r="G31" s="43">
        <v>-35790</v>
      </c>
      <c r="H31" s="43">
        <v>-27580</v>
      </c>
      <c r="I31" s="55">
        <f>pro[[#This Row],[Admin expenses 3]]+pro[[#This Row],[Admin expenses 2]]+pro[[#This Row],[Admin expenses 1]]+pro[[#This Row],[COGS]]</f>
        <v>-146514.30499999999</v>
      </c>
      <c r="J31" s="55">
        <f>pro[[#This Row],[Revenue]]+pro[[#This Row],[AdminExp]]</f>
        <v>15167.536999999982</v>
      </c>
      <c r="K31" s="83">
        <f>pro[[#This Row],[Profit]]/pro[[#This Row],[Revenue]]</f>
        <v>9.3811010639030107E-2</v>
      </c>
      <c r="L31" s="56">
        <f t="shared" si="0"/>
        <v>1</v>
      </c>
      <c r="M31" s="82" t="str">
        <f>"Q"&amp;" "&amp;VLOOKUP(pro[[#This Row],[Period]],Mapping!A:B,2,0)</f>
        <v>Q 1</v>
      </c>
      <c r="N31"/>
    </row>
    <row r="32" spans="1:15" ht="11.25" customHeight="1" x14ac:dyDescent="0.2">
      <c r="A32" s="42" t="s">
        <v>18</v>
      </c>
      <c r="B32" s="44" t="s">
        <v>24</v>
      </c>
      <c r="C32" s="44" t="s">
        <v>57</v>
      </c>
      <c r="D32" s="43">
        <v>94960.536999999997</v>
      </c>
      <c r="E32" s="43">
        <v>-40870.682999999997</v>
      </c>
      <c r="F32" s="43">
        <v>-17820</v>
      </c>
      <c r="G32" s="43">
        <v>-97500</v>
      </c>
      <c r="H32" s="43">
        <v>-47980</v>
      </c>
      <c r="I32" s="55">
        <f>pro[[#This Row],[Admin expenses 3]]+pro[[#This Row],[Admin expenses 2]]+pro[[#This Row],[Admin expenses 1]]+pro[[#This Row],[COGS]]</f>
        <v>-204170.68299999999</v>
      </c>
      <c r="J32" s="55">
        <f>pro[[#This Row],[Revenue]]+pro[[#This Row],[AdminExp]]</f>
        <v>-109210.14599999999</v>
      </c>
      <c r="K32" s="83">
        <f>pro[[#This Row],[Profit]]/pro[[#This Row],[Revenue]]</f>
        <v>-1.1500582183944474</v>
      </c>
      <c r="L32" s="56">
        <f t="shared" si="0"/>
        <v>1</v>
      </c>
      <c r="M32" s="82" t="str">
        <f>"Q"&amp;" "&amp;VLOOKUP(pro[[#This Row],[Period]],Mapping!A:B,2,0)</f>
        <v>Q 1</v>
      </c>
      <c r="N32"/>
    </row>
    <row r="33" spans="1:14" ht="11.25" customHeight="1" x14ac:dyDescent="0.2">
      <c r="A33" s="42" t="s">
        <v>18</v>
      </c>
      <c r="B33" s="44" t="s">
        <v>33</v>
      </c>
      <c r="C33" s="44" t="s">
        <v>57</v>
      </c>
      <c r="D33" s="43">
        <v>158964.16899999999</v>
      </c>
      <c r="E33" s="43">
        <v>-280794.40199999994</v>
      </c>
      <c r="F33" s="43">
        <v>-84720</v>
      </c>
      <c r="G33" s="43">
        <v>-55980</v>
      </c>
      <c r="H33" s="43">
        <v>-18210</v>
      </c>
      <c r="I33" s="55">
        <f>pro[[#This Row],[Admin expenses 3]]+pro[[#This Row],[Admin expenses 2]]+pro[[#This Row],[Admin expenses 1]]+pro[[#This Row],[COGS]]</f>
        <v>-439704.40199999994</v>
      </c>
      <c r="J33" s="55">
        <f>pro[[#This Row],[Revenue]]+pro[[#This Row],[AdminExp]]</f>
        <v>-280740.23299999995</v>
      </c>
      <c r="K33" s="83">
        <f>pro[[#This Row],[Profit]]/pro[[#This Row],[Revenue]]</f>
        <v>-1.7660598282371416</v>
      </c>
      <c r="L33" s="56">
        <f t="shared" si="0"/>
        <v>1</v>
      </c>
      <c r="M33" s="82" t="str">
        <f>"Q"&amp;" "&amp;VLOOKUP(pro[[#This Row],[Period]],Mapping!A:B,2,0)</f>
        <v>Q 1</v>
      </c>
      <c r="N33"/>
    </row>
    <row r="34" spans="1:14" ht="11.25" customHeight="1" x14ac:dyDescent="0.2">
      <c r="A34" s="42" t="s">
        <v>18</v>
      </c>
      <c r="B34" s="44" t="s">
        <v>35</v>
      </c>
      <c r="C34" s="44" t="s">
        <v>57</v>
      </c>
      <c r="D34" s="43">
        <v>564006.35899999994</v>
      </c>
      <c r="E34" s="43">
        <v>-284121.34099999996</v>
      </c>
      <c r="F34" s="43">
        <v>-64220</v>
      </c>
      <c r="G34" s="43">
        <v>-87130</v>
      </c>
      <c r="H34" s="43">
        <v>-69310</v>
      </c>
      <c r="I34" s="55">
        <f>pro[[#This Row],[Admin expenses 3]]+pro[[#This Row],[Admin expenses 2]]+pro[[#This Row],[Admin expenses 1]]+pro[[#This Row],[COGS]]</f>
        <v>-504781.34099999996</v>
      </c>
      <c r="J34" s="55">
        <f>pro[[#This Row],[Revenue]]+pro[[#This Row],[AdminExp]]</f>
        <v>59225.017999999982</v>
      </c>
      <c r="K34" s="83">
        <f>pro[[#This Row],[Profit]]/pro[[#This Row],[Revenue]]</f>
        <v>0.10500771321977238</v>
      </c>
      <c r="L34" s="56">
        <f t="shared" si="0"/>
        <v>1</v>
      </c>
      <c r="M34" s="82" t="str">
        <f>"Q"&amp;" "&amp;VLOOKUP(pro[[#This Row],[Period]],Mapping!A:B,2,0)</f>
        <v>Q 1</v>
      </c>
      <c r="N34"/>
    </row>
    <row r="35" spans="1:14" ht="11.25" customHeight="1" x14ac:dyDescent="0.2">
      <c r="A35" s="42" t="s">
        <v>18</v>
      </c>
      <c r="B35" s="44" t="s">
        <v>25</v>
      </c>
      <c r="C35" s="44" t="s">
        <v>57</v>
      </c>
      <c r="D35" s="43">
        <v>406845.49499999994</v>
      </c>
      <c r="E35" s="43">
        <v>-348072.76699999999</v>
      </c>
      <c r="F35" s="43">
        <v>-80130</v>
      </c>
      <c r="G35" s="43">
        <v>-104000</v>
      </c>
      <c r="H35" s="43">
        <v>-81240</v>
      </c>
      <c r="I35" s="55">
        <f>pro[[#This Row],[Admin expenses 3]]+pro[[#This Row],[Admin expenses 2]]+pro[[#This Row],[Admin expenses 1]]+pro[[#This Row],[COGS]]</f>
        <v>-613442.76699999999</v>
      </c>
      <c r="J35" s="55">
        <f>pro[[#This Row],[Revenue]]+pro[[#This Row],[AdminExp]]</f>
        <v>-206597.27200000006</v>
      </c>
      <c r="K35" s="83">
        <f>pro[[#This Row],[Profit]]/pro[[#This Row],[Revenue]]</f>
        <v>-0.50780277657984163</v>
      </c>
      <c r="L35" s="56">
        <f t="shared" si="0"/>
        <v>1</v>
      </c>
      <c r="M35" s="82" t="str">
        <f>"Q"&amp;" "&amp;VLOOKUP(pro[[#This Row],[Period]],Mapping!A:B,2,0)</f>
        <v>Q 1</v>
      </c>
      <c r="N35"/>
    </row>
    <row r="36" spans="1:14" ht="11.25" customHeight="1" x14ac:dyDescent="0.2">
      <c r="A36" s="42" t="s">
        <v>18</v>
      </c>
      <c r="B36" s="44" t="s">
        <v>13</v>
      </c>
      <c r="C36" s="44" t="s">
        <v>57</v>
      </c>
      <c r="D36" s="43">
        <v>277688.26399999997</v>
      </c>
      <c r="E36" s="43">
        <v>-228143.272</v>
      </c>
      <c r="F36" s="43">
        <v>-33160</v>
      </c>
      <c r="G36" s="43">
        <v>-78770</v>
      </c>
      <c r="H36" s="43">
        <v>-31790</v>
      </c>
      <c r="I36" s="55">
        <f>pro[[#This Row],[Admin expenses 3]]+pro[[#This Row],[Admin expenses 2]]+pro[[#This Row],[Admin expenses 1]]+pro[[#This Row],[COGS]]</f>
        <v>-371863.272</v>
      </c>
      <c r="J36" s="55">
        <f>pro[[#This Row],[Revenue]]+pro[[#This Row],[AdminExp]]</f>
        <v>-94175.008000000031</v>
      </c>
      <c r="K36" s="83">
        <f>pro[[#This Row],[Profit]]/pro[[#This Row],[Revenue]]</f>
        <v>-0.339139316309025</v>
      </c>
      <c r="L36" s="56">
        <f t="shared" si="0"/>
        <v>1</v>
      </c>
      <c r="M36" s="82" t="str">
        <f>"Q"&amp;" "&amp;VLOOKUP(pro[[#This Row],[Period]],Mapping!A:B,2,0)</f>
        <v>Q 1</v>
      </c>
      <c r="N36"/>
    </row>
    <row r="37" spans="1:14" ht="11.25" customHeight="1" x14ac:dyDescent="0.2">
      <c r="A37" s="42" t="s">
        <v>18</v>
      </c>
      <c r="B37" s="44" t="s">
        <v>28</v>
      </c>
      <c r="C37" s="44" t="s">
        <v>57</v>
      </c>
      <c r="D37" s="43">
        <v>128539.579</v>
      </c>
      <c r="E37" s="43">
        <v>-137027.26799999998</v>
      </c>
      <c r="F37" s="43">
        <v>-56830</v>
      </c>
      <c r="G37" s="43">
        <v>-85690</v>
      </c>
      <c r="H37" s="43">
        <v>-34020</v>
      </c>
      <c r="I37" s="55">
        <f>pro[[#This Row],[Admin expenses 3]]+pro[[#This Row],[Admin expenses 2]]+pro[[#This Row],[Admin expenses 1]]+pro[[#This Row],[COGS]]</f>
        <v>-313567.26799999998</v>
      </c>
      <c r="J37" s="55">
        <f>pro[[#This Row],[Revenue]]+pro[[#This Row],[AdminExp]]</f>
        <v>-185027.68899999998</v>
      </c>
      <c r="K37" s="83">
        <f>pro[[#This Row],[Profit]]/pro[[#This Row],[Revenue]]</f>
        <v>-1.4394608294150395</v>
      </c>
      <c r="L37" s="56">
        <f t="shared" si="0"/>
        <v>1</v>
      </c>
      <c r="M37" s="82" t="str">
        <f>"Q"&amp;" "&amp;VLOOKUP(pro[[#This Row],[Period]],Mapping!A:B,2,0)</f>
        <v>Q 1</v>
      </c>
      <c r="N37"/>
    </row>
    <row r="38" spans="1:14" ht="11.25" customHeight="1" x14ac:dyDescent="0.2">
      <c r="A38" s="42" t="s">
        <v>18</v>
      </c>
      <c r="B38" s="44" t="s">
        <v>14</v>
      </c>
      <c r="C38" s="44" t="s">
        <v>57</v>
      </c>
      <c r="D38" s="43">
        <v>166182.18399999998</v>
      </c>
      <c r="E38" s="43">
        <v>-26620.055</v>
      </c>
      <c r="F38" s="43">
        <v>-44090</v>
      </c>
      <c r="G38" s="43">
        <v>-70130</v>
      </c>
      <c r="H38" s="43">
        <v>-86190</v>
      </c>
      <c r="I38" s="55">
        <f>pro[[#This Row],[Admin expenses 3]]+pro[[#This Row],[Admin expenses 2]]+pro[[#This Row],[Admin expenses 1]]+pro[[#This Row],[COGS]]</f>
        <v>-227030.05499999999</v>
      </c>
      <c r="J38" s="55">
        <f>pro[[#This Row],[Revenue]]+pro[[#This Row],[AdminExp]]</f>
        <v>-60847.871000000014</v>
      </c>
      <c r="K38" s="83">
        <f>pro[[#This Row],[Profit]]/pro[[#This Row],[Revenue]]</f>
        <v>-0.36615159059409175</v>
      </c>
      <c r="L38" s="56">
        <f t="shared" si="0"/>
        <v>1</v>
      </c>
      <c r="M38" s="82" t="str">
        <f>"Q"&amp;" "&amp;VLOOKUP(pro[[#This Row],[Period]],Mapping!A:B,2,0)</f>
        <v>Q 1</v>
      </c>
      <c r="N38"/>
    </row>
    <row r="39" spans="1:14" ht="11.25" customHeight="1" x14ac:dyDescent="0.2">
      <c r="A39" s="42" t="s">
        <v>18</v>
      </c>
      <c r="B39" s="44" t="s">
        <v>15</v>
      </c>
      <c r="C39" s="44" t="s">
        <v>57</v>
      </c>
      <c r="D39" s="43">
        <v>53548.347999999998</v>
      </c>
      <c r="E39" s="43">
        <v>-32901.231999999996</v>
      </c>
      <c r="F39" s="43">
        <v>-34140</v>
      </c>
      <c r="G39" s="43">
        <v>-71000</v>
      </c>
      <c r="H39" s="43">
        <v>-105930</v>
      </c>
      <c r="I39" s="55">
        <f>pro[[#This Row],[Admin expenses 3]]+pro[[#This Row],[Admin expenses 2]]+pro[[#This Row],[Admin expenses 1]]+pro[[#This Row],[COGS]]</f>
        <v>-243971.23199999999</v>
      </c>
      <c r="J39" s="55">
        <f>pro[[#This Row],[Revenue]]+pro[[#This Row],[AdminExp]]</f>
        <v>-190422.88399999999</v>
      </c>
      <c r="K39" s="83">
        <f>pro[[#This Row],[Profit]]/pro[[#This Row],[Revenue]]</f>
        <v>-3.5560925987856806</v>
      </c>
      <c r="L39" s="56">
        <f t="shared" si="0"/>
        <v>1</v>
      </c>
      <c r="M39" s="82" t="str">
        <f>"Q"&amp;" "&amp;VLOOKUP(pro[[#This Row],[Period]],Mapping!A:B,2,0)</f>
        <v>Q 1</v>
      </c>
      <c r="N39"/>
    </row>
    <row r="40" spans="1:14" ht="11.25" customHeight="1" x14ac:dyDescent="0.2">
      <c r="A40" s="42" t="s">
        <v>18</v>
      </c>
      <c r="B40" s="44" t="s">
        <v>19</v>
      </c>
      <c r="C40" s="44" t="s">
        <v>57</v>
      </c>
      <c r="D40" s="43">
        <v>400482.50899999996</v>
      </c>
      <c r="E40" s="43">
        <v>-368333.47600000002</v>
      </c>
      <c r="F40" s="43">
        <v>-70230</v>
      </c>
      <c r="G40" s="43">
        <v>-19180</v>
      </c>
      <c r="H40" s="43">
        <v>-24300</v>
      </c>
      <c r="I40" s="55">
        <f>pro[[#This Row],[Admin expenses 3]]+pro[[#This Row],[Admin expenses 2]]+pro[[#This Row],[Admin expenses 1]]+pro[[#This Row],[COGS]]</f>
        <v>-482043.47600000002</v>
      </c>
      <c r="J40" s="55">
        <f>pro[[#This Row],[Revenue]]+pro[[#This Row],[AdminExp]]</f>
        <v>-81560.967000000062</v>
      </c>
      <c r="K40" s="83">
        <f>pro[[#This Row],[Profit]]/pro[[#This Row],[Revenue]]</f>
        <v>-0.20365675196067071</v>
      </c>
      <c r="L40" s="56">
        <f t="shared" si="0"/>
        <v>1</v>
      </c>
      <c r="M40" s="82" t="str">
        <f>"Q"&amp;" "&amp;VLOOKUP(pro[[#This Row],[Period]],Mapping!A:B,2,0)</f>
        <v>Q 1</v>
      </c>
      <c r="N40"/>
    </row>
    <row r="41" spans="1:14" ht="11.25" customHeight="1" x14ac:dyDescent="0.2">
      <c r="A41" s="42" t="s">
        <v>18</v>
      </c>
      <c r="B41" s="44" t="s">
        <v>36</v>
      </c>
      <c r="C41" s="44" t="s">
        <v>57</v>
      </c>
      <c r="D41" s="43">
        <v>25644.352999999999</v>
      </c>
      <c r="E41" s="43">
        <v>-22161.474999999999</v>
      </c>
      <c r="F41" s="43">
        <v>-99470</v>
      </c>
      <c r="G41" s="43">
        <v>-47540</v>
      </c>
      <c r="H41" s="43">
        <v>-26530</v>
      </c>
      <c r="I41" s="55">
        <f>pro[[#This Row],[Admin expenses 3]]+pro[[#This Row],[Admin expenses 2]]+pro[[#This Row],[Admin expenses 1]]+pro[[#This Row],[COGS]]</f>
        <v>-195701.47500000001</v>
      </c>
      <c r="J41" s="55">
        <f>pro[[#This Row],[Revenue]]+pro[[#This Row],[AdminExp]]</f>
        <v>-170057.122</v>
      </c>
      <c r="K41" s="83">
        <f>pro[[#This Row],[Profit]]/pro[[#This Row],[Revenue]]</f>
        <v>-6.6313672253692655</v>
      </c>
      <c r="L41" s="56">
        <f t="shared" si="0"/>
        <v>1</v>
      </c>
      <c r="M41" s="82" t="str">
        <f>"Q"&amp;" "&amp;VLOOKUP(pro[[#This Row],[Period]],Mapping!A:B,2,0)</f>
        <v>Q 1</v>
      </c>
      <c r="N41"/>
    </row>
    <row r="42" spans="1:14" ht="11.25" customHeight="1" x14ac:dyDescent="0.2">
      <c r="A42" s="42" t="s">
        <v>18</v>
      </c>
      <c r="B42" s="44" t="s">
        <v>37</v>
      </c>
      <c r="C42" s="44" t="s">
        <v>57</v>
      </c>
      <c r="D42" s="43">
        <v>9915.1639999999989</v>
      </c>
      <c r="E42" s="43">
        <v>-3737.6149999999998</v>
      </c>
      <c r="F42" s="43">
        <v>-56420</v>
      </c>
      <c r="G42" s="43">
        <v>-83710</v>
      </c>
      <c r="H42" s="43">
        <v>-57570</v>
      </c>
      <c r="I42" s="55">
        <f>pro[[#This Row],[Admin expenses 3]]+pro[[#This Row],[Admin expenses 2]]+pro[[#This Row],[Admin expenses 1]]+pro[[#This Row],[COGS]]</f>
        <v>-201437.61499999999</v>
      </c>
      <c r="J42" s="55">
        <f>pro[[#This Row],[Revenue]]+pro[[#This Row],[AdminExp]]</f>
        <v>-191522.451</v>
      </c>
      <c r="K42" s="83">
        <f>pro[[#This Row],[Profit]]/pro[[#This Row],[Revenue]]</f>
        <v>-19.316115295722796</v>
      </c>
      <c r="L42" s="56">
        <f t="shared" si="0"/>
        <v>1</v>
      </c>
      <c r="M42" s="82" t="str">
        <f>"Q"&amp;" "&amp;VLOOKUP(pro[[#This Row],[Period]],Mapping!A:B,2,0)</f>
        <v>Q 1</v>
      </c>
      <c r="N42"/>
    </row>
    <row r="43" spans="1:14" ht="11.25" customHeight="1" x14ac:dyDescent="0.2">
      <c r="A43" s="42" t="s">
        <v>18</v>
      </c>
      <c r="B43" s="44" t="s">
        <v>33</v>
      </c>
      <c r="C43" s="44" t="s">
        <v>57</v>
      </c>
      <c r="D43" s="43">
        <v>80318.160999999993</v>
      </c>
      <c r="E43" s="43">
        <v>-53068.679999999993</v>
      </c>
      <c r="F43" s="43">
        <v>-32600</v>
      </c>
      <c r="G43" s="43">
        <v>-101900</v>
      </c>
      <c r="H43" s="43">
        <v>-96290</v>
      </c>
      <c r="I43" s="55">
        <f>pro[[#This Row],[Admin expenses 3]]+pro[[#This Row],[Admin expenses 2]]+pro[[#This Row],[Admin expenses 1]]+pro[[#This Row],[COGS]]</f>
        <v>-283858.68</v>
      </c>
      <c r="J43" s="55">
        <f>pro[[#This Row],[Revenue]]+pro[[#This Row],[AdminExp]]</f>
        <v>-203540.519</v>
      </c>
      <c r="K43" s="83">
        <f>pro[[#This Row],[Profit]]/pro[[#This Row],[Revenue]]</f>
        <v>-2.5341780297982672</v>
      </c>
      <c r="L43" s="56">
        <f t="shared" si="0"/>
        <v>1</v>
      </c>
      <c r="M43" s="82" t="str">
        <f>"Q"&amp;" "&amp;VLOOKUP(pro[[#This Row],[Period]],Mapping!A:B,2,0)</f>
        <v>Q 1</v>
      </c>
      <c r="N43"/>
    </row>
    <row r="44" spans="1:14" ht="11.25" customHeight="1" x14ac:dyDescent="0.2">
      <c r="A44" s="42" t="s">
        <v>18</v>
      </c>
      <c r="B44" s="44" t="s">
        <v>25</v>
      </c>
      <c r="C44" s="44" t="s">
        <v>57</v>
      </c>
      <c r="D44" s="43">
        <v>39598.719999999994</v>
      </c>
      <c r="E44" s="43">
        <v>-17730.425999999999</v>
      </c>
      <c r="F44" s="43">
        <v>-26850</v>
      </c>
      <c r="G44" s="43">
        <v>-16740</v>
      </c>
      <c r="H44" s="43">
        <v>-60450</v>
      </c>
      <c r="I44" s="55">
        <f>pro[[#This Row],[Admin expenses 3]]+pro[[#This Row],[Admin expenses 2]]+pro[[#This Row],[Admin expenses 1]]+pro[[#This Row],[COGS]]</f>
        <v>-121770.42600000001</v>
      </c>
      <c r="J44" s="55">
        <f>pro[[#This Row],[Revenue]]+pro[[#This Row],[AdminExp]]</f>
        <v>-82171.706000000006</v>
      </c>
      <c r="K44" s="83">
        <f>pro[[#This Row],[Profit]]/pro[[#This Row],[Revenue]]</f>
        <v>-2.0751101550757203</v>
      </c>
      <c r="L44" s="56">
        <f t="shared" si="0"/>
        <v>1</v>
      </c>
      <c r="M44" s="82" t="str">
        <f>"Q"&amp;" "&amp;VLOOKUP(pro[[#This Row],[Period]],Mapping!A:B,2,0)</f>
        <v>Q 1</v>
      </c>
      <c r="N44"/>
    </row>
    <row r="45" spans="1:14" ht="11.25" customHeight="1" x14ac:dyDescent="0.2">
      <c r="A45" s="42" t="s">
        <v>18</v>
      </c>
      <c r="B45" s="44" t="s">
        <v>32</v>
      </c>
      <c r="C45" s="44" t="s">
        <v>57</v>
      </c>
      <c r="D45" s="43">
        <v>77095.395999999993</v>
      </c>
      <c r="E45" s="43">
        <v>-15108.905000000001</v>
      </c>
      <c r="F45" s="43">
        <v>-82210</v>
      </c>
      <c r="G45" s="43">
        <v>-33690</v>
      </c>
      <c r="H45" s="43">
        <v>-45950</v>
      </c>
      <c r="I45" s="55">
        <f>pro[[#This Row],[Admin expenses 3]]+pro[[#This Row],[Admin expenses 2]]+pro[[#This Row],[Admin expenses 1]]+pro[[#This Row],[COGS]]</f>
        <v>-176958.905</v>
      </c>
      <c r="J45" s="55">
        <f>pro[[#This Row],[Revenue]]+pro[[#This Row],[AdminExp]]</f>
        <v>-99863.509000000005</v>
      </c>
      <c r="K45" s="83">
        <f>pro[[#This Row],[Profit]]/pro[[#This Row],[Revenue]]</f>
        <v>-1.2953238997566081</v>
      </c>
      <c r="L45" s="56">
        <f t="shared" si="0"/>
        <v>1</v>
      </c>
      <c r="M45" s="82" t="str">
        <f>"Q"&amp;" "&amp;VLOOKUP(pro[[#This Row],[Period]],Mapping!A:B,2,0)</f>
        <v>Q 1</v>
      </c>
      <c r="N45"/>
    </row>
    <row r="46" spans="1:14" ht="11.25" customHeight="1" x14ac:dyDescent="0.2">
      <c r="A46" s="42" t="s">
        <v>18</v>
      </c>
      <c r="B46" s="44" t="s">
        <v>13</v>
      </c>
      <c r="C46" s="44" t="s">
        <v>57</v>
      </c>
      <c r="D46" s="43">
        <v>61030.445</v>
      </c>
      <c r="E46" s="43">
        <v>-29313.003999999997</v>
      </c>
      <c r="F46" s="43">
        <v>-66240</v>
      </c>
      <c r="G46" s="43">
        <v>-83100</v>
      </c>
      <c r="H46" s="43">
        <v>-20390</v>
      </c>
      <c r="I46" s="55">
        <f>pro[[#This Row],[Admin expenses 3]]+pro[[#This Row],[Admin expenses 2]]+pro[[#This Row],[Admin expenses 1]]+pro[[#This Row],[COGS]]</f>
        <v>-199043.00399999999</v>
      </c>
      <c r="J46" s="55">
        <f>pro[[#This Row],[Revenue]]+pro[[#This Row],[AdminExp]]</f>
        <v>-138012.55899999998</v>
      </c>
      <c r="K46" s="83">
        <f>pro[[#This Row],[Profit]]/pro[[#This Row],[Revenue]]</f>
        <v>-2.2613723199953726</v>
      </c>
      <c r="L46" s="56">
        <f t="shared" si="0"/>
        <v>1</v>
      </c>
      <c r="M46" s="82" t="str">
        <f>"Q"&amp;" "&amp;VLOOKUP(pro[[#This Row],[Period]],Mapping!A:B,2,0)</f>
        <v>Q 1</v>
      </c>
      <c r="N46"/>
    </row>
    <row r="47" spans="1:14" ht="11.25" customHeight="1" x14ac:dyDescent="0.2">
      <c r="A47" s="42" t="s">
        <v>18</v>
      </c>
      <c r="B47" s="44" t="s">
        <v>21</v>
      </c>
      <c r="C47" s="44" t="s">
        <v>57</v>
      </c>
      <c r="D47" s="43">
        <v>60970.286999999997</v>
      </c>
      <c r="E47" s="43">
        <v>-46059.195</v>
      </c>
      <c r="F47" s="43">
        <v>-40130</v>
      </c>
      <c r="G47" s="43">
        <v>-96670</v>
      </c>
      <c r="H47" s="43">
        <v>-69480</v>
      </c>
      <c r="I47" s="55">
        <f>pro[[#This Row],[Admin expenses 3]]+pro[[#This Row],[Admin expenses 2]]+pro[[#This Row],[Admin expenses 1]]+pro[[#This Row],[COGS]]</f>
        <v>-252339.19500000001</v>
      </c>
      <c r="J47" s="55">
        <f>pro[[#This Row],[Revenue]]+pro[[#This Row],[AdminExp]]</f>
        <v>-191368.908</v>
      </c>
      <c r="K47" s="83">
        <f>pro[[#This Row],[Profit]]/pro[[#This Row],[Revenue]]</f>
        <v>-3.1387240804689012</v>
      </c>
      <c r="L47" s="56">
        <f t="shared" si="0"/>
        <v>1</v>
      </c>
      <c r="M47" s="82" t="str">
        <f>"Q"&amp;" "&amp;VLOOKUP(pro[[#This Row],[Period]],Mapping!A:B,2,0)</f>
        <v>Q 1</v>
      </c>
      <c r="N47"/>
    </row>
    <row r="48" spans="1:14" ht="11.25" customHeight="1" x14ac:dyDescent="0.2">
      <c r="A48" s="42" t="s">
        <v>18</v>
      </c>
      <c r="B48" s="44" t="s">
        <v>22</v>
      </c>
      <c r="C48" s="44" t="s">
        <v>57</v>
      </c>
      <c r="D48" s="43">
        <v>154416.24099999998</v>
      </c>
      <c r="E48" s="43">
        <v>-154812.476</v>
      </c>
      <c r="F48" s="43">
        <v>-67930</v>
      </c>
      <c r="G48" s="43">
        <v>-103080</v>
      </c>
      <c r="H48" s="43">
        <v>-69710</v>
      </c>
      <c r="I48" s="55">
        <f>pro[[#This Row],[Admin expenses 3]]+pro[[#This Row],[Admin expenses 2]]+pro[[#This Row],[Admin expenses 1]]+pro[[#This Row],[COGS]]</f>
        <v>-395532.47600000002</v>
      </c>
      <c r="J48" s="55">
        <f>pro[[#This Row],[Revenue]]+pro[[#This Row],[AdminExp]]</f>
        <v>-241116.23500000004</v>
      </c>
      <c r="K48" s="83">
        <f>pro[[#This Row],[Profit]]/pro[[#This Row],[Revenue]]</f>
        <v>-1.5614693988050135</v>
      </c>
      <c r="L48" s="56">
        <f t="shared" si="0"/>
        <v>1</v>
      </c>
      <c r="M48" s="82" t="str">
        <f>"Q"&amp;" "&amp;VLOOKUP(pro[[#This Row],[Period]],Mapping!A:B,2,0)</f>
        <v>Q 1</v>
      </c>
      <c r="N48"/>
    </row>
    <row r="49" spans="1:14" ht="11.25" customHeight="1" x14ac:dyDescent="0.2">
      <c r="A49" s="42" t="s">
        <v>18</v>
      </c>
      <c r="B49" s="44" t="s">
        <v>32</v>
      </c>
      <c r="C49" s="44" t="s">
        <v>57</v>
      </c>
      <c r="D49" s="43">
        <v>5464.5919999999996</v>
      </c>
      <c r="E49" s="43">
        <v>-1504.1880000000001</v>
      </c>
      <c r="F49" s="43">
        <v>-52060</v>
      </c>
      <c r="G49" s="43">
        <v>-105430</v>
      </c>
      <c r="H49" s="43">
        <v>-51040</v>
      </c>
      <c r="I49" s="55">
        <f>pro[[#This Row],[Admin expenses 3]]+pro[[#This Row],[Admin expenses 2]]+pro[[#This Row],[Admin expenses 1]]+pro[[#This Row],[COGS]]</f>
        <v>-210034.18799999999</v>
      </c>
      <c r="J49" s="55">
        <f>pro[[#This Row],[Revenue]]+pro[[#This Row],[AdminExp]]</f>
        <v>-204569.59599999999</v>
      </c>
      <c r="K49" s="83">
        <f>pro[[#This Row],[Profit]]/pro[[#This Row],[Revenue]]</f>
        <v>-37.435474780184869</v>
      </c>
      <c r="L49" s="56">
        <f t="shared" si="0"/>
        <v>1</v>
      </c>
      <c r="M49" s="82" t="str">
        <f>"Q"&amp;" "&amp;VLOOKUP(pro[[#This Row],[Period]],Mapping!A:B,2,0)</f>
        <v>Q 1</v>
      </c>
      <c r="N49"/>
    </row>
    <row r="50" spans="1:14" ht="11.25" customHeight="1" x14ac:dyDescent="0.2">
      <c r="A50" s="42" t="s">
        <v>18</v>
      </c>
      <c r="B50" s="44" t="s">
        <v>33</v>
      </c>
      <c r="C50" s="44" t="s">
        <v>57</v>
      </c>
      <c r="D50" s="43">
        <v>117305.923</v>
      </c>
      <c r="E50" s="43">
        <v>-88887.707999999999</v>
      </c>
      <c r="F50" s="43">
        <v>-86960</v>
      </c>
      <c r="G50" s="43">
        <v>-50330</v>
      </c>
      <c r="H50" s="43">
        <v>-44810</v>
      </c>
      <c r="I50" s="55">
        <f>pro[[#This Row],[Admin expenses 3]]+pro[[#This Row],[Admin expenses 2]]+pro[[#This Row],[Admin expenses 1]]+pro[[#This Row],[COGS]]</f>
        <v>-270987.70799999998</v>
      </c>
      <c r="J50" s="55">
        <f>pro[[#This Row],[Revenue]]+pro[[#This Row],[AdminExp]]</f>
        <v>-153681.78499999997</v>
      </c>
      <c r="K50" s="83">
        <f>pro[[#This Row],[Profit]]/pro[[#This Row],[Revenue]]</f>
        <v>-1.3100939924406032</v>
      </c>
      <c r="L50" s="56">
        <f t="shared" si="0"/>
        <v>1</v>
      </c>
      <c r="M50" s="82" t="str">
        <f>"Q"&amp;" "&amp;VLOOKUP(pro[[#This Row],[Period]],Mapping!A:B,2,0)</f>
        <v>Q 1</v>
      </c>
      <c r="N50"/>
    </row>
    <row r="51" spans="1:14" ht="11.25" customHeight="1" x14ac:dyDescent="0.2">
      <c r="A51" s="42" t="s">
        <v>18</v>
      </c>
      <c r="B51" s="44" t="s">
        <v>13</v>
      </c>
      <c r="C51" s="44" t="s">
        <v>57</v>
      </c>
      <c r="D51" s="43">
        <v>5548.3890000000001</v>
      </c>
      <c r="E51" s="43">
        <v>-2727.732</v>
      </c>
      <c r="F51" s="43">
        <v>-49090</v>
      </c>
      <c r="G51" s="43">
        <v>-82050</v>
      </c>
      <c r="H51" s="43">
        <v>-74490</v>
      </c>
      <c r="I51" s="55">
        <f>pro[[#This Row],[Admin expenses 3]]+pro[[#This Row],[Admin expenses 2]]+pro[[#This Row],[Admin expenses 1]]+pro[[#This Row],[COGS]]</f>
        <v>-208357.73199999999</v>
      </c>
      <c r="J51" s="55">
        <f>pro[[#This Row],[Revenue]]+pro[[#This Row],[AdminExp]]</f>
        <v>-202809.34299999999</v>
      </c>
      <c r="K51" s="83">
        <f>pro[[#This Row],[Profit]]/pro[[#This Row],[Revenue]]</f>
        <v>-36.552834165016186</v>
      </c>
      <c r="L51" s="56">
        <f t="shared" si="0"/>
        <v>1</v>
      </c>
      <c r="M51" s="82" t="str">
        <f>"Q"&amp;" "&amp;VLOOKUP(pro[[#This Row],[Period]],Mapping!A:B,2,0)</f>
        <v>Q 1</v>
      </c>
      <c r="N51"/>
    </row>
    <row r="52" spans="1:14" ht="11.25" customHeight="1" x14ac:dyDescent="0.2">
      <c r="A52" s="42" t="s">
        <v>18</v>
      </c>
      <c r="B52" s="44" t="s">
        <v>28</v>
      </c>
      <c r="C52" s="44" t="s">
        <v>57</v>
      </c>
      <c r="D52" s="43">
        <v>194025.47499999998</v>
      </c>
      <c r="E52" s="43">
        <v>-189095.72499999998</v>
      </c>
      <c r="F52" s="43">
        <v>-89150</v>
      </c>
      <c r="G52" s="43">
        <v>-29380</v>
      </c>
      <c r="H52" s="43">
        <v>-94310</v>
      </c>
      <c r="I52" s="55">
        <f>pro[[#This Row],[Admin expenses 3]]+pro[[#This Row],[Admin expenses 2]]+pro[[#This Row],[Admin expenses 1]]+pro[[#This Row],[COGS]]</f>
        <v>-401935.72499999998</v>
      </c>
      <c r="J52" s="55">
        <f>pro[[#This Row],[Revenue]]+pro[[#This Row],[AdminExp]]</f>
        <v>-207910.25</v>
      </c>
      <c r="K52" s="83">
        <f>pro[[#This Row],[Profit]]/pro[[#This Row],[Revenue]]</f>
        <v>-1.07156160808265</v>
      </c>
      <c r="L52" s="56">
        <f t="shared" si="0"/>
        <v>1</v>
      </c>
      <c r="M52" s="82" t="str">
        <f>"Q"&amp;" "&amp;VLOOKUP(pro[[#This Row],[Period]],Mapping!A:B,2,0)</f>
        <v>Q 1</v>
      </c>
      <c r="N52"/>
    </row>
    <row r="53" spans="1:14" ht="11.25" customHeight="1" x14ac:dyDescent="0.2">
      <c r="A53" s="42" t="s">
        <v>18</v>
      </c>
      <c r="B53" s="44" t="s">
        <v>14</v>
      </c>
      <c r="C53" s="44" t="s">
        <v>57</v>
      </c>
      <c r="D53" s="43">
        <v>2594299.0150000001</v>
      </c>
      <c r="E53" s="43">
        <v>-239863.74299999999</v>
      </c>
      <c r="F53" s="43">
        <v>-99130</v>
      </c>
      <c r="G53" s="43">
        <v>-83460</v>
      </c>
      <c r="H53" s="43">
        <v>-98730</v>
      </c>
      <c r="I53" s="55">
        <f>pro[[#This Row],[Admin expenses 3]]+pro[[#This Row],[Admin expenses 2]]+pro[[#This Row],[Admin expenses 1]]+pro[[#This Row],[COGS]]</f>
        <v>-521183.74300000002</v>
      </c>
      <c r="J53" s="55">
        <f>pro[[#This Row],[Revenue]]+pro[[#This Row],[AdminExp]]</f>
        <v>2073115.2720000001</v>
      </c>
      <c r="K53" s="83">
        <f>pro[[#This Row],[Profit]]/pro[[#This Row],[Revenue]]</f>
        <v>0.79910421274241594</v>
      </c>
      <c r="L53" s="56">
        <f t="shared" si="0"/>
        <v>1</v>
      </c>
      <c r="M53" s="82" t="str">
        <f>"Q"&amp;" "&amp;VLOOKUP(pro[[#This Row],[Period]],Mapping!A:B,2,0)</f>
        <v>Q 1</v>
      </c>
      <c r="N53"/>
    </row>
    <row r="54" spans="1:14" ht="11.25" customHeight="1" x14ac:dyDescent="0.2">
      <c r="A54" s="42" t="s">
        <v>18</v>
      </c>
      <c r="B54" s="44" t="s">
        <v>15</v>
      </c>
      <c r="C54" s="44" t="s">
        <v>58</v>
      </c>
      <c r="D54" s="43">
        <v>422670.02399999992</v>
      </c>
      <c r="E54" s="43">
        <v>-41308.672999999995</v>
      </c>
      <c r="F54" s="43">
        <v>-73290</v>
      </c>
      <c r="G54" s="43">
        <v>-106050</v>
      </c>
      <c r="H54" s="43">
        <v>-99380</v>
      </c>
      <c r="I54" s="55">
        <f>pro[[#This Row],[Admin expenses 3]]+pro[[#This Row],[Admin expenses 2]]+pro[[#This Row],[Admin expenses 1]]+pro[[#This Row],[COGS]]</f>
        <v>-320028.67300000001</v>
      </c>
      <c r="J54" s="55">
        <f>pro[[#This Row],[Revenue]]+pro[[#This Row],[AdminExp]]</f>
        <v>102641.35099999991</v>
      </c>
      <c r="K54" s="83">
        <f>pro[[#This Row],[Profit]]/pro[[#This Row],[Revenue]]</f>
        <v>0.24284038415745313</v>
      </c>
      <c r="L54" s="56">
        <f t="shared" si="0"/>
        <v>1</v>
      </c>
      <c r="M54" s="82" t="str">
        <f>"Q"&amp;" "&amp;VLOOKUP(pro[[#This Row],[Period]],Mapping!A:B,2,0)</f>
        <v>Q 1</v>
      </c>
      <c r="N54"/>
    </row>
    <row r="55" spans="1:14" ht="11.25" customHeight="1" x14ac:dyDescent="0.2">
      <c r="A55" s="42" t="s">
        <v>18</v>
      </c>
      <c r="B55" s="44" t="s">
        <v>17</v>
      </c>
      <c r="C55" s="44" t="s">
        <v>59</v>
      </c>
      <c r="D55" s="43">
        <v>228658.73800000001</v>
      </c>
      <c r="E55" s="43">
        <v>-124838.87499999999</v>
      </c>
      <c r="F55" s="43">
        <v>-48750</v>
      </c>
      <c r="G55" s="43">
        <v>-28940</v>
      </c>
      <c r="H55" s="43">
        <v>-79960</v>
      </c>
      <c r="I55" s="55">
        <f>pro[[#This Row],[Admin expenses 3]]+pro[[#This Row],[Admin expenses 2]]+pro[[#This Row],[Admin expenses 1]]+pro[[#This Row],[COGS]]</f>
        <v>-282488.875</v>
      </c>
      <c r="J55" s="55">
        <f>pro[[#This Row],[Revenue]]+pro[[#This Row],[AdminExp]]</f>
        <v>-53830.136999999988</v>
      </c>
      <c r="K55" s="83">
        <f>pro[[#This Row],[Profit]]/pro[[#This Row],[Revenue]]</f>
        <v>-0.23541692511221674</v>
      </c>
      <c r="L55" s="56">
        <f t="shared" si="0"/>
        <v>1</v>
      </c>
      <c r="M55" s="82" t="str">
        <f>"Q"&amp;" "&amp;VLOOKUP(pro[[#This Row],[Period]],Mapping!A:B,2,0)</f>
        <v>Q 1</v>
      </c>
      <c r="N55"/>
    </row>
    <row r="56" spans="1:14" ht="11.25" customHeight="1" x14ac:dyDescent="0.2">
      <c r="A56" s="42" t="s">
        <v>18</v>
      </c>
      <c r="B56" s="44" t="s">
        <v>19</v>
      </c>
      <c r="C56" s="44" t="s">
        <v>57</v>
      </c>
      <c r="D56" s="43">
        <v>847129.20600000001</v>
      </c>
      <c r="E56" s="43">
        <v>-231598.98299999998</v>
      </c>
      <c r="F56" s="43">
        <v>-59690</v>
      </c>
      <c r="G56" s="43">
        <v>-37410</v>
      </c>
      <c r="H56" s="43">
        <v>-27870</v>
      </c>
      <c r="I56" s="55">
        <f>pro[[#This Row],[Admin expenses 3]]+pro[[#This Row],[Admin expenses 2]]+pro[[#This Row],[Admin expenses 1]]+pro[[#This Row],[COGS]]</f>
        <v>-356568.98300000001</v>
      </c>
      <c r="J56" s="55">
        <f>pro[[#This Row],[Revenue]]+pro[[#This Row],[AdminExp]]</f>
        <v>490560.223</v>
      </c>
      <c r="K56" s="83">
        <f>pro[[#This Row],[Profit]]/pro[[#This Row],[Revenue]]</f>
        <v>0.57908548014339145</v>
      </c>
      <c r="L56" s="56">
        <f t="shared" si="0"/>
        <v>1</v>
      </c>
      <c r="M56" s="82" t="str">
        <f>"Q"&amp;" "&amp;VLOOKUP(pro[[#This Row],[Period]],Mapping!A:B,2,0)</f>
        <v>Q 1</v>
      </c>
      <c r="N56"/>
    </row>
    <row r="57" spans="1:14" ht="11.25" customHeight="1" x14ac:dyDescent="0.2">
      <c r="A57" s="42" t="s">
        <v>18</v>
      </c>
      <c r="B57" s="44" t="s">
        <v>21</v>
      </c>
      <c r="C57" s="44" t="s">
        <v>57</v>
      </c>
      <c r="D57" s="43">
        <v>113989.96699999999</v>
      </c>
      <c r="E57" s="43">
        <v>-50016.945999999996</v>
      </c>
      <c r="F57" s="43">
        <v>-28440</v>
      </c>
      <c r="G57" s="43">
        <v>-55460</v>
      </c>
      <c r="H57" s="43">
        <v>-35500</v>
      </c>
      <c r="I57" s="55">
        <f>pro[[#This Row],[Admin expenses 3]]+pro[[#This Row],[Admin expenses 2]]+pro[[#This Row],[Admin expenses 1]]+pro[[#This Row],[COGS]]</f>
        <v>-169416.946</v>
      </c>
      <c r="J57" s="55">
        <f>pro[[#This Row],[Revenue]]+pro[[#This Row],[AdminExp]]</f>
        <v>-55426.979000000007</v>
      </c>
      <c r="K57" s="83">
        <f>pro[[#This Row],[Profit]]/pro[[#This Row],[Revenue]]</f>
        <v>-0.48624436394476728</v>
      </c>
      <c r="L57" s="56">
        <f t="shared" si="0"/>
        <v>1</v>
      </c>
      <c r="M57" s="82" t="str">
        <f>"Q"&amp;" "&amp;VLOOKUP(pro[[#This Row],[Period]],Mapping!A:B,2,0)</f>
        <v>Q 1</v>
      </c>
      <c r="N57"/>
    </row>
    <row r="58" spans="1:14" ht="11.25" customHeight="1" x14ac:dyDescent="0.2">
      <c r="A58" s="42" t="s">
        <v>18</v>
      </c>
      <c r="B58" s="44" t="s">
        <v>22</v>
      </c>
      <c r="C58" s="44" t="s">
        <v>57</v>
      </c>
      <c r="D58" s="43">
        <v>1072273.1669999999</v>
      </c>
      <c r="E58" s="43">
        <v>-439864.24299999996</v>
      </c>
      <c r="F58" s="43">
        <v>-33300</v>
      </c>
      <c r="G58" s="43">
        <v>-35590</v>
      </c>
      <c r="H58" s="43">
        <v>-93580</v>
      </c>
      <c r="I58" s="55">
        <f>pro[[#This Row],[Admin expenses 3]]+pro[[#This Row],[Admin expenses 2]]+pro[[#This Row],[Admin expenses 1]]+pro[[#This Row],[COGS]]</f>
        <v>-602334.24300000002</v>
      </c>
      <c r="J58" s="55">
        <f>pro[[#This Row],[Revenue]]+pro[[#This Row],[AdminExp]]</f>
        <v>469938.92399999988</v>
      </c>
      <c r="K58" s="83">
        <f>pro[[#This Row],[Profit]]/pro[[#This Row],[Revenue]]</f>
        <v>0.43826418347741786</v>
      </c>
      <c r="L58" s="56">
        <f t="shared" si="0"/>
        <v>1</v>
      </c>
      <c r="M58" s="82" t="str">
        <f>"Q"&amp;" "&amp;VLOOKUP(pro[[#This Row],[Period]],Mapping!A:B,2,0)</f>
        <v>Q 1</v>
      </c>
      <c r="N58"/>
    </row>
    <row r="59" spans="1:14" ht="11.25" customHeight="1" x14ac:dyDescent="0.2">
      <c r="A59" s="42" t="s">
        <v>18</v>
      </c>
      <c r="B59" s="44" t="s">
        <v>30</v>
      </c>
      <c r="C59" s="44" t="s">
        <v>57</v>
      </c>
      <c r="D59" s="43">
        <v>650165.3899999999</v>
      </c>
      <c r="E59" s="43">
        <v>-110582.67499999999</v>
      </c>
      <c r="F59" s="43">
        <v>-81560</v>
      </c>
      <c r="G59" s="43">
        <v>-95400</v>
      </c>
      <c r="H59" s="43">
        <v>-49260</v>
      </c>
      <c r="I59" s="55">
        <f>pro[[#This Row],[Admin expenses 3]]+pro[[#This Row],[Admin expenses 2]]+pro[[#This Row],[Admin expenses 1]]+pro[[#This Row],[COGS]]</f>
        <v>-336802.67499999999</v>
      </c>
      <c r="J59" s="55">
        <f>pro[[#This Row],[Revenue]]+pro[[#This Row],[AdminExp]]</f>
        <v>313362.71499999991</v>
      </c>
      <c r="K59" s="83">
        <f>pro[[#This Row],[Profit]]/pro[[#This Row],[Revenue]]</f>
        <v>0.48197384822344969</v>
      </c>
      <c r="L59" s="56">
        <f t="shared" si="0"/>
        <v>1</v>
      </c>
      <c r="M59" s="82" t="str">
        <f>"Q"&amp;" "&amp;VLOOKUP(pro[[#This Row],[Period]],Mapping!A:B,2,0)</f>
        <v>Q 1</v>
      </c>
      <c r="N59"/>
    </row>
    <row r="60" spans="1:14" ht="11.25" customHeight="1" x14ac:dyDescent="0.2">
      <c r="A60" s="42" t="s">
        <v>18</v>
      </c>
      <c r="B60" s="44" t="s">
        <v>24</v>
      </c>
      <c r="C60" s="44" t="s">
        <v>57</v>
      </c>
      <c r="D60" s="43">
        <v>110016.08099999999</v>
      </c>
      <c r="E60" s="43">
        <v>-32970.336000000003</v>
      </c>
      <c r="F60" s="43">
        <v>-15630</v>
      </c>
      <c r="G60" s="43">
        <v>-89870</v>
      </c>
      <c r="H60" s="43">
        <v>-43340</v>
      </c>
      <c r="I60" s="55">
        <f>pro[[#This Row],[Admin expenses 3]]+pro[[#This Row],[Admin expenses 2]]+pro[[#This Row],[Admin expenses 1]]+pro[[#This Row],[COGS]]</f>
        <v>-181810.33600000001</v>
      </c>
      <c r="J60" s="55">
        <f>pro[[#This Row],[Revenue]]+pro[[#This Row],[AdminExp]]</f>
        <v>-71794.255000000019</v>
      </c>
      <c r="K60" s="83">
        <f>pro[[#This Row],[Profit]]/pro[[#This Row],[Revenue]]</f>
        <v>-0.65257964424309955</v>
      </c>
      <c r="L60" s="56">
        <f t="shared" si="0"/>
        <v>1</v>
      </c>
      <c r="M60" s="82" t="str">
        <f>"Q"&amp;" "&amp;VLOOKUP(pro[[#This Row],[Period]],Mapping!A:B,2,0)</f>
        <v>Q 1</v>
      </c>
      <c r="N60"/>
    </row>
    <row r="61" spans="1:14" ht="11.25" customHeight="1" x14ac:dyDescent="0.2">
      <c r="A61" s="42" t="s">
        <v>18</v>
      </c>
      <c r="B61" s="44" t="s">
        <v>33</v>
      </c>
      <c r="C61" s="44" t="s">
        <v>58</v>
      </c>
      <c r="D61" s="43">
        <v>1513305.101</v>
      </c>
      <c r="E61" s="43">
        <v>-5322805.6419999991</v>
      </c>
      <c r="F61" s="43">
        <v>-82110</v>
      </c>
      <c r="G61" s="43">
        <v>-57210</v>
      </c>
      <c r="H61" s="43">
        <v>-48700</v>
      </c>
      <c r="I61" s="55">
        <f>pro[[#This Row],[Admin expenses 3]]+pro[[#This Row],[Admin expenses 2]]+pro[[#This Row],[Admin expenses 1]]+pro[[#This Row],[COGS]]</f>
        <v>-5510825.6419999991</v>
      </c>
      <c r="J61" s="55">
        <f>pro[[#This Row],[Revenue]]+pro[[#This Row],[AdminExp]]</f>
        <v>-3997520.5409999993</v>
      </c>
      <c r="K61" s="83">
        <f>pro[[#This Row],[Profit]]/pro[[#This Row],[Revenue]]</f>
        <v>-2.6415826777815106</v>
      </c>
      <c r="L61" s="56">
        <f t="shared" si="0"/>
        <v>1</v>
      </c>
      <c r="M61" s="82" t="str">
        <f>"Q"&amp;" "&amp;VLOOKUP(pro[[#This Row],[Period]],Mapping!A:B,2,0)</f>
        <v>Q 1</v>
      </c>
      <c r="N61"/>
    </row>
    <row r="62" spans="1:14" ht="11.25" customHeight="1" x14ac:dyDescent="0.2">
      <c r="A62" s="42" t="s">
        <v>18</v>
      </c>
      <c r="B62" s="44" t="s">
        <v>13</v>
      </c>
      <c r="C62" s="44" t="s">
        <v>59</v>
      </c>
      <c r="D62" s="43">
        <v>76953.716</v>
      </c>
      <c r="E62" s="43">
        <v>-39628.021999999997</v>
      </c>
      <c r="F62" s="43">
        <v>-47860</v>
      </c>
      <c r="G62" s="43">
        <v>-68840</v>
      </c>
      <c r="H62" s="43">
        <v>-77860</v>
      </c>
      <c r="I62" s="55">
        <f>pro[[#This Row],[Admin expenses 3]]+pro[[#This Row],[Admin expenses 2]]+pro[[#This Row],[Admin expenses 1]]+pro[[#This Row],[COGS]]</f>
        <v>-234188.022</v>
      </c>
      <c r="J62" s="55">
        <f>pro[[#This Row],[Revenue]]+pro[[#This Row],[AdminExp]]</f>
        <v>-157234.30599999998</v>
      </c>
      <c r="K62" s="83">
        <f>pro[[#This Row],[Profit]]/pro[[#This Row],[Revenue]]</f>
        <v>-2.0432321422918678</v>
      </c>
      <c r="L62" s="56">
        <f t="shared" si="0"/>
        <v>1</v>
      </c>
      <c r="M62" s="82" t="str">
        <f>"Q"&amp;" "&amp;VLOOKUP(pro[[#This Row],[Period]],Mapping!A:B,2,0)</f>
        <v>Q 1</v>
      </c>
      <c r="N62"/>
    </row>
    <row r="63" spans="1:14" ht="11.25" customHeight="1" x14ac:dyDescent="0.2">
      <c r="A63" s="42" t="s">
        <v>18</v>
      </c>
      <c r="B63" s="44" t="s">
        <v>22</v>
      </c>
      <c r="C63" s="44" t="s">
        <v>57</v>
      </c>
      <c r="D63" s="43">
        <v>78443.560999999987</v>
      </c>
      <c r="E63" s="43">
        <v>-51857.498</v>
      </c>
      <c r="F63" s="43">
        <v>-103810</v>
      </c>
      <c r="G63" s="43">
        <v>-66900</v>
      </c>
      <c r="H63" s="43">
        <v>-92600</v>
      </c>
      <c r="I63" s="55">
        <f>pro[[#This Row],[Admin expenses 3]]+pro[[#This Row],[Admin expenses 2]]+pro[[#This Row],[Admin expenses 1]]+pro[[#This Row],[COGS]]</f>
        <v>-315167.49800000002</v>
      </c>
      <c r="J63" s="55">
        <f>pro[[#This Row],[Revenue]]+pro[[#This Row],[AdminExp]]</f>
        <v>-236723.93700000003</v>
      </c>
      <c r="K63" s="83">
        <f>pro[[#This Row],[Profit]]/pro[[#This Row],[Revenue]]</f>
        <v>-3.0177612283562709</v>
      </c>
      <c r="L63" s="56">
        <f t="shared" si="0"/>
        <v>1</v>
      </c>
      <c r="M63" s="82" t="str">
        <f>"Q"&amp;" "&amp;VLOOKUP(pro[[#This Row],[Period]],Mapping!A:B,2,0)</f>
        <v>Q 1</v>
      </c>
      <c r="N63"/>
    </row>
    <row r="64" spans="1:14" ht="11.25" customHeight="1" x14ac:dyDescent="0.2">
      <c r="A64" s="42" t="s">
        <v>18</v>
      </c>
      <c r="B64" s="44" t="s">
        <v>13</v>
      </c>
      <c r="C64" s="44" t="s">
        <v>57</v>
      </c>
      <c r="D64" s="43">
        <v>155580.67699999997</v>
      </c>
      <c r="E64" s="43">
        <v>-22626.03</v>
      </c>
      <c r="F64" s="43">
        <v>-107350</v>
      </c>
      <c r="G64" s="43">
        <v>-59330</v>
      </c>
      <c r="H64" s="43">
        <v>-16800</v>
      </c>
      <c r="I64" s="55">
        <f>pro[[#This Row],[Admin expenses 3]]+pro[[#This Row],[Admin expenses 2]]+pro[[#This Row],[Admin expenses 1]]+pro[[#This Row],[COGS]]</f>
        <v>-206106.03</v>
      </c>
      <c r="J64" s="55">
        <f>pro[[#This Row],[Revenue]]+pro[[#This Row],[AdminExp]]</f>
        <v>-50525.353000000032</v>
      </c>
      <c r="K64" s="83">
        <f>pro[[#This Row],[Profit]]/pro[[#This Row],[Revenue]]</f>
        <v>-0.32475339466481462</v>
      </c>
      <c r="L64" s="56">
        <f t="shared" si="0"/>
        <v>1</v>
      </c>
      <c r="M64" s="82" t="str">
        <f>"Q"&amp;" "&amp;VLOOKUP(pro[[#This Row],[Period]],Mapping!A:B,2,0)</f>
        <v>Q 1</v>
      </c>
      <c r="N64"/>
    </row>
    <row r="65" spans="1:14" ht="11.25" customHeight="1" x14ac:dyDescent="0.2">
      <c r="A65" s="42" t="s">
        <v>18</v>
      </c>
      <c r="B65" s="44" t="s">
        <v>15</v>
      </c>
      <c r="C65" s="44" t="s">
        <v>57</v>
      </c>
      <c r="D65" s="43">
        <v>12557.159999999998</v>
      </c>
      <c r="E65" s="43">
        <v>-1521.5059999999999</v>
      </c>
      <c r="F65" s="43">
        <v>-14420</v>
      </c>
      <c r="G65" s="43">
        <v>-18390</v>
      </c>
      <c r="H65" s="43">
        <v>-28100</v>
      </c>
      <c r="I65" s="55">
        <f>pro[[#This Row],[Admin expenses 3]]+pro[[#This Row],[Admin expenses 2]]+pro[[#This Row],[Admin expenses 1]]+pro[[#This Row],[COGS]]</f>
        <v>-62431.506000000001</v>
      </c>
      <c r="J65" s="55">
        <f>pro[[#This Row],[Revenue]]+pro[[#This Row],[AdminExp]]</f>
        <v>-49874.346000000005</v>
      </c>
      <c r="K65" s="83">
        <f>pro[[#This Row],[Profit]]/pro[[#This Row],[Revenue]]</f>
        <v>-3.9717854992689441</v>
      </c>
      <c r="L65" s="56">
        <f t="shared" si="0"/>
        <v>1</v>
      </c>
      <c r="M65" s="82" t="str">
        <f>"Q"&amp;" "&amp;VLOOKUP(pro[[#This Row],[Period]],Mapping!A:B,2,0)</f>
        <v>Q 1</v>
      </c>
      <c r="N65"/>
    </row>
    <row r="66" spans="1:14" ht="11.25" customHeight="1" x14ac:dyDescent="0.2">
      <c r="A66" s="42" t="s">
        <v>18</v>
      </c>
      <c r="B66" s="44" t="s">
        <v>17</v>
      </c>
      <c r="C66" s="44" t="s">
        <v>58</v>
      </c>
      <c r="D66" s="43">
        <v>771266.37</v>
      </c>
      <c r="E66" s="43">
        <v>-77997.653999999995</v>
      </c>
      <c r="F66" s="43">
        <v>-16620</v>
      </c>
      <c r="G66" s="43">
        <v>-88470</v>
      </c>
      <c r="H66" s="43">
        <v>-45820</v>
      </c>
      <c r="I66" s="55">
        <f>pro[[#This Row],[Admin expenses 3]]+pro[[#This Row],[Admin expenses 2]]+pro[[#This Row],[Admin expenses 1]]+pro[[#This Row],[COGS]]</f>
        <v>-228907.65399999998</v>
      </c>
      <c r="J66" s="55">
        <f>pro[[#This Row],[Revenue]]+pro[[#This Row],[AdminExp]]</f>
        <v>542358.71600000001</v>
      </c>
      <c r="K66" s="83">
        <f>pro[[#This Row],[Profit]]/pro[[#This Row],[Revenue]]</f>
        <v>0.70320545157440228</v>
      </c>
      <c r="L66" s="56">
        <f t="shared" ref="L66:L129" si="1">MONTH(DATEVALUE(A66&amp;"1"))</f>
        <v>1</v>
      </c>
      <c r="M66" s="82" t="str">
        <f>"Q"&amp;" "&amp;VLOOKUP(pro[[#This Row],[Period]],Mapping!A:B,2,0)</f>
        <v>Q 1</v>
      </c>
      <c r="N66"/>
    </row>
    <row r="67" spans="1:14" ht="11.25" customHeight="1" x14ac:dyDescent="0.2">
      <c r="A67" s="42" t="s">
        <v>18</v>
      </c>
      <c r="B67" s="44" t="s">
        <v>19</v>
      </c>
      <c r="C67" s="44" t="s">
        <v>59</v>
      </c>
      <c r="D67" s="43">
        <v>945768.56499999994</v>
      </c>
      <c r="E67" s="43">
        <v>-120853.83099999998</v>
      </c>
      <c r="F67" s="43">
        <v>-83310</v>
      </c>
      <c r="G67" s="43">
        <v>-39170</v>
      </c>
      <c r="H67" s="43">
        <v>-78250</v>
      </c>
      <c r="I67" s="55">
        <f>pro[[#This Row],[Admin expenses 3]]+pro[[#This Row],[Admin expenses 2]]+pro[[#This Row],[Admin expenses 1]]+pro[[#This Row],[COGS]]</f>
        <v>-321583.83100000001</v>
      </c>
      <c r="J67" s="55">
        <f>pro[[#This Row],[Revenue]]+pro[[#This Row],[AdminExp]]</f>
        <v>624184.73399999994</v>
      </c>
      <c r="K67" s="83">
        <f>pro[[#This Row],[Profit]]/pro[[#This Row],[Revenue]]</f>
        <v>0.65997618984090467</v>
      </c>
      <c r="L67" s="56">
        <f t="shared" si="1"/>
        <v>1</v>
      </c>
      <c r="M67" s="82" t="str">
        <f>"Q"&amp;" "&amp;VLOOKUP(pro[[#This Row],[Period]],Mapping!A:B,2,0)</f>
        <v>Q 1</v>
      </c>
      <c r="N67"/>
    </row>
    <row r="68" spans="1:14" ht="11.25" customHeight="1" x14ac:dyDescent="0.2">
      <c r="A68" s="42" t="s">
        <v>18</v>
      </c>
      <c r="B68" s="44" t="s">
        <v>21</v>
      </c>
      <c r="C68" s="44" t="s">
        <v>57</v>
      </c>
      <c r="D68" s="43">
        <v>117092.10799999999</v>
      </c>
      <c r="E68" s="43">
        <v>-24489.296999999999</v>
      </c>
      <c r="F68" s="43">
        <v>-42280</v>
      </c>
      <c r="G68" s="43">
        <v>-47260</v>
      </c>
      <c r="H68" s="43">
        <v>-14860</v>
      </c>
      <c r="I68" s="55">
        <f>pro[[#This Row],[Admin expenses 3]]+pro[[#This Row],[Admin expenses 2]]+pro[[#This Row],[Admin expenses 1]]+pro[[#This Row],[COGS]]</f>
        <v>-128889.29699999999</v>
      </c>
      <c r="J68" s="55">
        <f>pro[[#This Row],[Revenue]]+pro[[#This Row],[AdminExp]]</f>
        <v>-11797.188999999998</v>
      </c>
      <c r="K68" s="83">
        <f>pro[[#This Row],[Profit]]/pro[[#This Row],[Revenue]]</f>
        <v>-0.10075135892164483</v>
      </c>
      <c r="L68" s="56">
        <f t="shared" si="1"/>
        <v>1</v>
      </c>
      <c r="M68" s="82" t="str">
        <f>"Q"&amp;" "&amp;VLOOKUP(pro[[#This Row],[Period]],Mapping!A:B,2,0)</f>
        <v>Q 1</v>
      </c>
      <c r="N68"/>
    </row>
    <row r="69" spans="1:14" ht="11.25" customHeight="1" x14ac:dyDescent="0.2">
      <c r="A69" s="42" t="s">
        <v>18</v>
      </c>
      <c r="B69" s="44" t="s">
        <v>22</v>
      </c>
      <c r="C69" s="44" t="s">
        <v>57</v>
      </c>
      <c r="D69" s="43">
        <v>-26017.432000000001</v>
      </c>
      <c r="E69" s="43">
        <v>2426.886</v>
      </c>
      <c r="F69" s="43">
        <v>-97660</v>
      </c>
      <c r="G69" s="43">
        <v>-23470</v>
      </c>
      <c r="H69" s="43">
        <v>-37300</v>
      </c>
      <c r="I69" s="55">
        <f>pro[[#This Row],[Admin expenses 3]]+pro[[#This Row],[Admin expenses 2]]+pro[[#This Row],[Admin expenses 1]]+pro[[#This Row],[COGS]]</f>
        <v>-156003.114</v>
      </c>
      <c r="J69" s="55">
        <f>pro[[#This Row],[Revenue]]+pro[[#This Row],[AdminExp]]</f>
        <v>-182020.546</v>
      </c>
      <c r="K69" s="83">
        <f>pro[[#This Row],[Profit]]/pro[[#This Row],[Revenue]]</f>
        <v>6.996099615058089</v>
      </c>
      <c r="L69" s="56">
        <f t="shared" si="1"/>
        <v>1</v>
      </c>
      <c r="M69" s="82" t="str">
        <f>"Q"&amp;" "&amp;VLOOKUP(pro[[#This Row],[Period]],Mapping!A:B,2,0)</f>
        <v>Q 1</v>
      </c>
      <c r="N69"/>
    </row>
    <row r="70" spans="1:14" ht="11.25" customHeight="1" x14ac:dyDescent="0.2">
      <c r="A70" s="42" t="s">
        <v>18</v>
      </c>
      <c r="B70" s="44" t="s">
        <v>36</v>
      </c>
      <c r="C70" s="44" t="s">
        <v>58</v>
      </c>
      <c r="D70" s="43">
        <v>5000177.9239999996</v>
      </c>
      <c r="E70" s="43">
        <v>-182025.20699999999</v>
      </c>
      <c r="F70" s="43">
        <v>-28000</v>
      </c>
      <c r="G70" s="43">
        <v>-63070</v>
      </c>
      <c r="H70" s="43">
        <v>-53710</v>
      </c>
      <c r="I70" s="55">
        <f>pro[[#This Row],[Admin expenses 3]]+pro[[#This Row],[Admin expenses 2]]+pro[[#This Row],[Admin expenses 1]]+pro[[#This Row],[COGS]]</f>
        <v>-326805.20699999999</v>
      </c>
      <c r="J70" s="55">
        <f>pro[[#This Row],[Revenue]]+pro[[#This Row],[AdminExp]]</f>
        <v>4673372.7169999992</v>
      </c>
      <c r="K70" s="83">
        <f>pro[[#This Row],[Profit]]/pro[[#This Row],[Revenue]]</f>
        <v>0.93464128437682359</v>
      </c>
      <c r="L70" s="56">
        <f t="shared" si="1"/>
        <v>1</v>
      </c>
      <c r="M70" s="82" t="str">
        <f>"Q"&amp;" "&amp;VLOOKUP(pro[[#This Row],[Period]],Mapping!A:B,2,0)</f>
        <v>Q 1</v>
      </c>
      <c r="N70"/>
    </row>
    <row r="71" spans="1:14" ht="11.25" customHeight="1" x14ac:dyDescent="0.2">
      <c r="A71" s="42" t="s">
        <v>18</v>
      </c>
      <c r="B71" s="44" t="s">
        <v>30</v>
      </c>
      <c r="C71" s="44" t="s">
        <v>59</v>
      </c>
      <c r="D71" s="43">
        <v>606785.05999999994</v>
      </c>
      <c r="E71" s="43">
        <v>-54500.873</v>
      </c>
      <c r="F71" s="43">
        <v>-18630</v>
      </c>
      <c r="G71" s="43">
        <v>-26050</v>
      </c>
      <c r="H71" s="43">
        <v>-64440</v>
      </c>
      <c r="I71" s="55">
        <f>pro[[#This Row],[Admin expenses 3]]+pro[[#This Row],[Admin expenses 2]]+pro[[#This Row],[Admin expenses 1]]+pro[[#This Row],[COGS]]</f>
        <v>-163620.87299999999</v>
      </c>
      <c r="J71" s="55">
        <f>pro[[#This Row],[Revenue]]+pro[[#This Row],[AdminExp]]</f>
        <v>443164.18699999992</v>
      </c>
      <c r="K71" s="83">
        <f>pro[[#This Row],[Profit]]/pro[[#This Row],[Revenue]]</f>
        <v>0.73034788793250771</v>
      </c>
      <c r="L71" s="56">
        <f t="shared" si="1"/>
        <v>1</v>
      </c>
      <c r="M71" s="82" t="str">
        <f>"Q"&amp;" "&amp;VLOOKUP(pro[[#This Row],[Period]],Mapping!A:B,2,0)</f>
        <v>Q 1</v>
      </c>
      <c r="N71"/>
    </row>
    <row r="72" spans="1:14" ht="11.25" customHeight="1" x14ac:dyDescent="0.2">
      <c r="A72" s="42" t="s">
        <v>18</v>
      </c>
      <c r="B72" s="44" t="s">
        <v>33</v>
      </c>
      <c r="C72" s="44" t="s">
        <v>57</v>
      </c>
      <c r="D72" s="43">
        <v>207816.95899999997</v>
      </c>
      <c r="E72" s="43">
        <v>-103025.629</v>
      </c>
      <c r="F72" s="43">
        <v>-51770</v>
      </c>
      <c r="G72" s="43">
        <v>-52710</v>
      </c>
      <c r="H72" s="43">
        <v>-14110</v>
      </c>
      <c r="I72" s="55">
        <f>pro[[#This Row],[Admin expenses 3]]+pro[[#This Row],[Admin expenses 2]]+pro[[#This Row],[Admin expenses 1]]+pro[[#This Row],[COGS]]</f>
        <v>-221615.62900000002</v>
      </c>
      <c r="J72" s="55">
        <f>pro[[#This Row],[Revenue]]+pro[[#This Row],[AdminExp]]</f>
        <v>-13798.670000000042</v>
      </c>
      <c r="K72" s="83">
        <f>pro[[#This Row],[Profit]]/pro[[#This Row],[Revenue]]</f>
        <v>-6.6398190342107949E-2</v>
      </c>
      <c r="L72" s="56">
        <f t="shared" si="1"/>
        <v>1</v>
      </c>
      <c r="M72" s="82" t="str">
        <f>"Q"&amp;" "&amp;VLOOKUP(pro[[#This Row],[Period]],Mapping!A:B,2,0)</f>
        <v>Q 1</v>
      </c>
      <c r="N72"/>
    </row>
    <row r="73" spans="1:14" ht="11.25" customHeight="1" x14ac:dyDescent="0.2">
      <c r="A73" s="42" t="s">
        <v>18</v>
      </c>
      <c r="B73" s="44" t="s">
        <v>25</v>
      </c>
      <c r="C73" s="44" t="s">
        <v>57</v>
      </c>
      <c r="D73" s="43">
        <v>82513.808999999994</v>
      </c>
      <c r="E73" s="43">
        <v>-39236.147999999994</v>
      </c>
      <c r="F73" s="43">
        <v>-31380</v>
      </c>
      <c r="G73" s="43">
        <v>-69730</v>
      </c>
      <c r="H73" s="43">
        <v>-64620</v>
      </c>
      <c r="I73" s="55">
        <f>pro[[#This Row],[Admin expenses 3]]+pro[[#This Row],[Admin expenses 2]]+pro[[#This Row],[Admin expenses 1]]+pro[[#This Row],[COGS]]</f>
        <v>-204966.14799999999</v>
      </c>
      <c r="J73" s="55">
        <f>pro[[#This Row],[Revenue]]+pro[[#This Row],[AdminExp]]</f>
        <v>-122452.33899999999</v>
      </c>
      <c r="K73" s="83">
        <f>pro[[#This Row],[Profit]]/pro[[#This Row],[Revenue]]</f>
        <v>-1.484022377393825</v>
      </c>
      <c r="L73" s="56">
        <f t="shared" si="1"/>
        <v>1</v>
      </c>
      <c r="M73" s="82" t="str">
        <f>"Q"&amp;" "&amp;VLOOKUP(pro[[#This Row],[Period]],Mapping!A:B,2,0)</f>
        <v>Q 1</v>
      </c>
      <c r="N73"/>
    </row>
    <row r="74" spans="1:14" ht="11.25" customHeight="1" x14ac:dyDescent="0.2">
      <c r="A74" s="42" t="s">
        <v>18</v>
      </c>
      <c r="B74" s="44" t="s">
        <v>13</v>
      </c>
      <c r="C74" s="44" t="s">
        <v>58</v>
      </c>
      <c r="D74" s="43">
        <v>59150.370999999992</v>
      </c>
      <c r="E74" s="43">
        <v>-75126.254000000001</v>
      </c>
      <c r="F74" s="43">
        <v>-33500</v>
      </c>
      <c r="G74" s="43">
        <v>-92170</v>
      </c>
      <c r="H74" s="43">
        <v>-39550</v>
      </c>
      <c r="I74" s="55">
        <f>pro[[#This Row],[Admin expenses 3]]+pro[[#This Row],[Admin expenses 2]]+pro[[#This Row],[Admin expenses 1]]+pro[[#This Row],[COGS]]</f>
        <v>-240346.25400000002</v>
      </c>
      <c r="J74" s="55">
        <f>pro[[#This Row],[Revenue]]+pro[[#This Row],[AdminExp]]</f>
        <v>-181195.88300000003</v>
      </c>
      <c r="K74" s="83">
        <f>pro[[#This Row],[Profit]]/pro[[#This Row],[Revenue]]</f>
        <v>-3.0633093239601159</v>
      </c>
      <c r="L74" s="56">
        <f t="shared" si="1"/>
        <v>1</v>
      </c>
      <c r="M74" s="82" t="str">
        <f>"Q"&amp;" "&amp;VLOOKUP(pro[[#This Row],[Period]],Mapping!A:B,2,0)</f>
        <v>Q 1</v>
      </c>
      <c r="N74"/>
    </row>
    <row r="75" spans="1:14" ht="11.25" customHeight="1" x14ac:dyDescent="0.2">
      <c r="A75" s="42" t="s">
        <v>18</v>
      </c>
      <c r="B75" s="44" t="s">
        <v>28</v>
      </c>
      <c r="C75" s="44" t="s">
        <v>59</v>
      </c>
      <c r="D75" s="43">
        <v>238177.58299999998</v>
      </c>
      <c r="E75" s="43">
        <v>-138505.37399999998</v>
      </c>
      <c r="F75" s="43">
        <v>-91350</v>
      </c>
      <c r="G75" s="43">
        <v>-83670</v>
      </c>
      <c r="H75" s="43">
        <v>-65990</v>
      </c>
      <c r="I75" s="55">
        <f>pro[[#This Row],[Admin expenses 3]]+pro[[#This Row],[Admin expenses 2]]+pro[[#This Row],[Admin expenses 1]]+pro[[#This Row],[COGS]]</f>
        <v>-379515.37399999995</v>
      </c>
      <c r="J75" s="55">
        <f>pro[[#This Row],[Revenue]]+pro[[#This Row],[AdminExp]]</f>
        <v>-141337.79099999997</v>
      </c>
      <c r="K75" s="83">
        <f>pro[[#This Row],[Profit]]/pro[[#This Row],[Revenue]]</f>
        <v>-0.59341349097492513</v>
      </c>
      <c r="L75" s="56">
        <f t="shared" si="1"/>
        <v>1</v>
      </c>
      <c r="M75" s="82" t="str">
        <f>"Q"&amp;" "&amp;VLOOKUP(pro[[#This Row],[Period]],Mapping!A:B,2,0)</f>
        <v>Q 1</v>
      </c>
      <c r="N75"/>
    </row>
    <row r="76" spans="1:14" ht="11.25" customHeight="1" x14ac:dyDescent="0.2">
      <c r="A76" s="42" t="s">
        <v>18</v>
      </c>
      <c r="B76" s="44" t="s">
        <v>14</v>
      </c>
      <c r="C76" s="44" t="s">
        <v>60</v>
      </c>
      <c r="D76" s="43">
        <v>213865.51199999996</v>
      </c>
      <c r="E76" s="43">
        <v>-19905.612999999998</v>
      </c>
      <c r="F76" s="43">
        <v>-46020</v>
      </c>
      <c r="G76" s="43">
        <v>-28430</v>
      </c>
      <c r="H76" s="43">
        <v>-13530</v>
      </c>
      <c r="I76" s="55">
        <f>pro[[#This Row],[Admin expenses 3]]+pro[[#This Row],[Admin expenses 2]]+pro[[#This Row],[Admin expenses 1]]+pro[[#This Row],[COGS]]</f>
        <v>-107885.613</v>
      </c>
      <c r="J76" s="55">
        <f>pro[[#This Row],[Revenue]]+pro[[#This Row],[AdminExp]]</f>
        <v>105979.89899999996</v>
      </c>
      <c r="K76" s="83">
        <f>pro[[#This Row],[Profit]]/pro[[#This Row],[Revenue]]</f>
        <v>0.49554459720462074</v>
      </c>
      <c r="L76" s="56">
        <f t="shared" si="1"/>
        <v>1</v>
      </c>
      <c r="M76" s="82" t="str">
        <f>"Q"&amp;" "&amp;VLOOKUP(pro[[#This Row],[Period]],Mapping!A:B,2,0)</f>
        <v>Q 1</v>
      </c>
      <c r="N76"/>
    </row>
    <row r="77" spans="1:14" ht="11.25" customHeight="1" x14ac:dyDescent="0.2">
      <c r="A77" s="42" t="s">
        <v>18</v>
      </c>
      <c r="B77" s="44" t="s">
        <v>26</v>
      </c>
      <c r="C77" s="44" t="s">
        <v>57</v>
      </c>
      <c r="D77" s="43">
        <v>3934786.5269999998</v>
      </c>
      <c r="E77" s="43">
        <v>-2022725.0329999998</v>
      </c>
      <c r="F77" s="43">
        <v>-42770</v>
      </c>
      <c r="G77" s="43">
        <v>-86600</v>
      </c>
      <c r="H77" s="43">
        <v>-15240</v>
      </c>
      <c r="I77" s="55">
        <f>pro[[#This Row],[Admin expenses 3]]+pro[[#This Row],[Admin expenses 2]]+pro[[#This Row],[Admin expenses 1]]+pro[[#This Row],[COGS]]</f>
        <v>-2167335.0329999998</v>
      </c>
      <c r="J77" s="55">
        <f>pro[[#This Row],[Revenue]]+pro[[#This Row],[AdminExp]]</f>
        <v>1767451.4939999999</v>
      </c>
      <c r="K77" s="83">
        <f>pro[[#This Row],[Profit]]/pro[[#This Row],[Revenue]]</f>
        <v>0.44918612023091337</v>
      </c>
      <c r="L77" s="56">
        <f t="shared" si="1"/>
        <v>1</v>
      </c>
      <c r="M77" s="82" t="str">
        <f>"Q"&amp;" "&amp;VLOOKUP(pro[[#This Row],[Period]],Mapping!A:B,2,0)</f>
        <v>Q 1</v>
      </c>
      <c r="N77"/>
    </row>
    <row r="78" spans="1:14" ht="11.25" customHeight="1" x14ac:dyDescent="0.2">
      <c r="A78" s="42" t="s">
        <v>18</v>
      </c>
      <c r="B78" s="44" t="s">
        <v>15</v>
      </c>
      <c r="C78" s="44" t="s">
        <v>58</v>
      </c>
      <c r="D78" s="43">
        <v>298932.16499999998</v>
      </c>
      <c r="E78" s="43">
        <v>-24082.617999999999</v>
      </c>
      <c r="F78" s="43">
        <v>-77570</v>
      </c>
      <c r="G78" s="43">
        <v>-82280</v>
      </c>
      <c r="H78" s="43">
        <v>-84430</v>
      </c>
      <c r="I78" s="55">
        <f>pro[[#This Row],[Admin expenses 3]]+pro[[#This Row],[Admin expenses 2]]+pro[[#This Row],[Admin expenses 1]]+pro[[#This Row],[COGS]]</f>
        <v>-268362.61800000002</v>
      </c>
      <c r="J78" s="55">
        <f>pro[[#This Row],[Revenue]]+pro[[#This Row],[AdminExp]]</f>
        <v>30569.546999999962</v>
      </c>
      <c r="K78" s="83">
        <f>pro[[#This Row],[Profit]]/pro[[#This Row],[Revenue]]</f>
        <v>0.10226248821367204</v>
      </c>
      <c r="L78" s="56">
        <f t="shared" si="1"/>
        <v>1</v>
      </c>
      <c r="M78" s="82" t="str">
        <f>"Q"&amp;" "&amp;VLOOKUP(pro[[#This Row],[Period]],Mapping!A:B,2,0)</f>
        <v>Q 1</v>
      </c>
      <c r="N78"/>
    </row>
    <row r="79" spans="1:14" ht="11.25" customHeight="1" x14ac:dyDescent="0.2">
      <c r="A79" s="42" t="s">
        <v>18</v>
      </c>
      <c r="B79" s="44" t="s">
        <v>17</v>
      </c>
      <c r="C79" s="44" t="s">
        <v>59</v>
      </c>
      <c r="D79" s="43">
        <v>177146.361</v>
      </c>
      <c r="E79" s="43">
        <v>-164119.16500000001</v>
      </c>
      <c r="F79" s="43">
        <v>-19780</v>
      </c>
      <c r="G79" s="43">
        <v>-98750</v>
      </c>
      <c r="H79" s="43">
        <v>-86490</v>
      </c>
      <c r="I79" s="55">
        <f>pro[[#This Row],[Admin expenses 3]]+pro[[#This Row],[Admin expenses 2]]+pro[[#This Row],[Admin expenses 1]]+pro[[#This Row],[COGS]]</f>
        <v>-369139.16500000004</v>
      </c>
      <c r="J79" s="55">
        <f>pro[[#This Row],[Revenue]]+pro[[#This Row],[AdminExp]]</f>
        <v>-191992.80400000003</v>
      </c>
      <c r="K79" s="83">
        <f>pro[[#This Row],[Profit]]/pro[[#This Row],[Revenue]]</f>
        <v>-1.0838089075959061</v>
      </c>
      <c r="L79" s="56">
        <f t="shared" si="1"/>
        <v>1</v>
      </c>
      <c r="M79" s="82" t="str">
        <f>"Q"&amp;" "&amp;VLOOKUP(pro[[#This Row],[Period]],Mapping!A:B,2,0)</f>
        <v>Q 1</v>
      </c>
      <c r="N79"/>
    </row>
    <row r="80" spans="1:14" ht="11.25" customHeight="1" x14ac:dyDescent="0.2">
      <c r="A80" s="42" t="s">
        <v>18</v>
      </c>
      <c r="B80" s="44" t="s">
        <v>19</v>
      </c>
      <c r="C80" s="44" t="s">
        <v>60</v>
      </c>
      <c r="D80" s="43">
        <v>759144.71499999997</v>
      </c>
      <c r="E80" s="43">
        <v>-261749.30599999998</v>
      </c>
      <c r="F80" s="43">
        <v>-52130</v>
      </c>
      <c r="G80" s="43">
        <v>-69630</v>
      </c>
      <c r="H80" s="43">
        <v>-40740</v>
      </c>
      <c r="I80" s="55">
        <f>pro[[#This Row],[Admin expenses 3]]+pro[[#This Row],[Admin expenses 2]]+pro[[#This Row],[Admin expenses 1]]+pro[[#This Row],[COGS]]</f>
        <v>-424249.30599999998</v>
      </c>
      <c r="J80" s="55">
        <f>pro[[#This Row],[Revenue]]+pro[[#This Row],[AdminExp]]</f>
        <v>334895.40899999999</v>
      </c>
      <c r="K80" s="83">
        <f>pro[[#This Row],[Profit]]/pro[[#This Row],[Revenue]]</f>
        <v>0.44114831122811676</v>
      </c>
      <c r="L80" s="56">
        <f t="shared" si="1"/>
        <v>1</v>
      </c>
      <c r="M80" s="82" t="str">
        <f>"Q"&amp;" "&amp;VLOOKUP(pro[[#This Row],[Period]],Mapping!A:B,2,0)</f>
        <v>Q 1</v>
      </c>
      <c r="N80"/>
    </row>
    <row r="81" spans="1:14" ht="11.25" customHeight="1" x14ac:dyDescent="0.2">
      <c r="A81" s="42" t="s">
        <v>18</v>
      </c>
      <c r="B81" s="44" t="s">
        <v>21</v>
      </c>
      <c r="C81" s="44" t="s">
        <v>57</v>
      </c>
      <c r="D81" s="43">
        <v>812149.32400000002</v>
      </c>
      <c r="E81" s="43">
        <v>-308230.21599999996</v>
      </c>
      <c r="F81" s="43">
        <v>-41840</v>
      </c>
      <c r="G81" s="43">
        <v>-77420</v>
      </c>
      <c r="H81" s="43">
        <v>-44360</v>
      </c>
      <c r="I81" s="55">
        <f>pro[[#This Row],[Admin expenses 3]]+pro[[#This Row],[Admin expenses 2]]+pro[[#This Row],[Admin expenses 1]]+pro[[#This Row],[COGS]]</f>
        <v>-471850.21599999996</v>
      </c>
      <c r="J81" s="55">
        <f>pro[[#This Row],[Revenue]]+pro[[#This Row],[AdminExp]]</f>
        <v>340299.10800000007</v>
      </c>
      <c r="K81" s="83">
        <f>pro[[#This Row],[Profit]]/pro[[#This Row],[Revenue]]</f>
        <v>0.41901051683938856</v>
      </c>
      <c r="L81" s="56">
        <f t="shared" si="1"/>
        <v>1</v>
      </c>
      <c r="M81" s="82" t="str">
        <f>"Q"&amp;" "&amp;VLOOKUP(pro[[#This Row],[Period]],Mapping!A:B,2,0)</f>
        <v>Q 1</v>
      </c>
      <c r="N81"/>
    </row>
    <row r="82" spans="1:14" ht="11.25" customHeight="1" x14ac:dyDescent="0.2">
      <c r="A82" s="42" t="s">
        <v>18</v>
      </c>
      <c r="B82" s="44" t="s">
        <v>22</v>
      </c>
      <c r="C82" s="44" t="s">
        <v>58</v>
      </c>
      <c r="D82" s="43">
        <v>1933949.9409999999</v>
      </c>
      <c r="E82" s="43">
        <v>-930741.53899999999</v>
      </c>
      <c r="F82" s="43">
        <v>-61840</v>
      </c>
      <c r="G82" s="43">
        <v>-55330</v>
      </c>
      <c r="H82" s="43">
        <v>-20350</v>
      </c>
      <c r="I82" s="55">
        <f>pro[[#This Row],[Admin expenses 3]]+pro[[#This Row],[Admin expenses 2]]+pro[[#This Row],[Admin expenses 1]]+pro[[#This Row],[COGS]]</f>
        <v>-1068261.5389999999</v>
      </c>
      <c r="J82" s="55">
        <f>pro[[#This Row],[Revenue]]+pro[[#This Row],[AdminExp]]</f>
        <v>865688.402</v>
      </c>
      <c r="K82" s="83">
        <f>pro[[#This Row],[Profit]]/pro[[#This Row],[Revenue]]</f>
        <v>0.44762709915457943</v>
      </c>
      <c r="L82" s="56">
        <f t="shared" si="1"/>
        <v>1</v>
      </c>
      <c r="M82" s="82" t="str">
        <f>"Q"&amp;" "&amp;VLOOKUP(pro[[#This Row],[Period]],Mapping!A:B,2,0)</f>
        <v>Q 1</v>
      </c>
      <c r="N82"/>
    </row>
    <row r="83" spans="1:14" ht="11.25" customHeight="1" x14ac:dyDescent="0.2">
      <c r="A83" s="42" t="s">
        <v>18</v>
      </c>
      <c r="B83" s="44" t="s">
        <v>30</v>
      </c>
      <c r="C83" s="44" t="s">
        <v>59</v>
      </c>
      <c r="D83" s="43">
        <v>364394.49199999997</v>
      </c>
      <c r="E83" s="43">
        <v>-182140.63699999999</v>
      </c>
      <c r="F83" s="43">
        <v>-20200</v>
      </c>
      <c r="G83" s="43">
        <v>-64480</v>
      </c>
      <c r="H83" s="43">
        <v>-68680</v>
      </c>
      <c r="I83" s="55">
        <f>pro[[#This Row],[Admin expenses 3]]+pro[[#This Row],[Admin expenses 2]]+pro[[#This Row],[Admin expenses 1]]+pro[[#This Row],[COGS]]</f>
        <v>-335500.63699999999</v>
      </c>
      <c r="J83" s="55">
        <f>pro[[#This Row],[Revenue]]+pro[[#This Row],[AdminExp]]</f>
        <v>28893.854999999981</v>
      </c>
      <c r="K83" s="83">
        <f>pro[[#This Row],[Profit]]/pro[[#This Row],[Revenue]]</f>
        <v>7.9292787444218513E-2</v>
      </c>
      <c r="L83" s="56">
        <f t="shared" si="1"/>
        <v>1</v>
      </c>
      <c r="M83" s="82" t="str">
        <f>"Q"&amp;" "&amp;VLOOKUP(pro[[#This Row],[Period]],Mapping!A:B,2,0)</f>
        <v>Q 1</v>
      </c>
      <c r="N83"/>
    </row>
    <row r="84" spans="1:14" ht="11.25" customHeight="1" x14ac:dyDescent="0.2">
      <c r="A84" s="42" t="s">
        <v>18</v>
      </c>
      <c r="B84" s="44" t="s">
        <v>32</v>
      </c>
      <c r="C84" s="44" t="s">
        <v>60</v>
      </c>
      <c r="D84" s="43">
        <v>82256.887999999992</v>
      </c>
      <c r="E84" s="43">
        <v>-23450.587999999996</v>
      </c>
      <c r="F84" s="43">
        <v>-13660</v>
      </c>
      <c r="G84" s="43">
        <v>-42700</v>
      </c>
      <c r="H84" s="43">
        <v>-92070</v>
      </c>
      <c r="I84" s="55">
        <f>pro[[#This Row],[Admin expenses 3]]+pro[[#This Row],[Admin expenses 2]]+pro[[#This Row],[Admin expenses 1]]+pro[[#This Row],[COGS]]</f>
        <v>-171880.58799999999</v>
      </c>
      <c r="J84" s="55">
        <f>pro[[#This Row],[Revenue]]+pro[[#This Row],[AdminExp]]</f>
        <v>-89623.7</v>
      </c>
      <c r="K84" s="83">
        <f>pro[[#This Row],[Profit]]/pro[[#This Row],[Revenue]]</f>
        <v>-1.0895586032868154</v>
      </c>
      <c r="L84" s="56">
        <f t="shared" si="1"/>
        <v>1</v>
      </c>
      <c r="M84" s="82" t="str">
        <f>"Q"&amp;" "&amp;VLOOKUP(pro[[#This Row],[Period]],Mapping!A:B,2,0)</f>
        <v>Q 1</v>
      </c>
      <c r="N84"/>
    </row>
    <row r="85" spans="1:14" ht="11.25" customHeight="1" x14ac:dyDescent="0.2">
      <c r="A85" s="42" t="s">
        <v>18</v>
      </c>
      <c r="B85" s="44" t="s">
        <v>37</v>
      </c>
      <c r="C85" s="44" t="s">
        <v>57</v>
      </c>
      <c r="D85" s="43">
        <v>60211.949000000001</v>
      </c>
      <c r="E85" s="43">
        <v>-12585.033999999998</v>
      </c>
      <c r="F85" s="43">
        <v>-66090</v>
      </c>
      <c r="G85" s="43">
        <v>-56100</v>
      </c>
      <c r="H85" s="43">
        <v>-87180</v>
      </c>
      <c r="I85" s="55">
        <f>pro[[#This Row],[Admin expenses 3]]+pro[[#This Row],[Admin expenses 2]]+pro[[#This Row],[Admin expenses 1]]+pro[[#This Row],[COGS]]</f>
        <v>-221955.03399999999</v>
      </c>
      <c r="J85" s="55">
        <f>pro[[#This Row],[Revenue]]+pro[[#This Row],[AdminExp]]</f>
        <v>-161743.08499999999</v>
      </c>
      <c r="K85" s="83">
        <f>pro[[#This Row],[Profit]]/pro[[#This Row],[Revenue]]</f>
        <v>-2.6862290240762676</v>
      </c>
      <c r="L85" s="56">
        <f t="shared" si="1"/>
        <v>1</v>
      </c>
      <c r="M85" s="82" t="str">
        <f>"Q"&amp;" "&amp;VLOOKUP(pro[[#This Row],[Period]],Mapping!A:B,2,0)</f>
        <v>Q 1</v>
      </c>
      <c r="N85"/>
    </row>
    <row r="86" spans="1:14" ht="11.25" customHeight="1" x14ac:dyDescent="0.2">
      <c r="A86" s="42" t="s">
        <v>18</v>
      </c>
      <c r="B86" s="44" t="s">
        <v>36</v>
      </c>
      <c r="C86" s="44" t="s">
        <v>58</v>
      </c>
      <c r="D86" s="43">
        <v>94295.39</v>
      </c>
      <c r="E86" s="43">
        <v>-126621.37599999999</v>
      </c>
      <c r="F86" s="43">
        <v>-40120</v>
      </c>
      <c r="G86" s="43">
        <v>-40290</v>
      </c>
      <c r="H86" s="43">
        <v>-34490</v>
      </c>
      <c r="I86" s="55">
        <f>pro[[#This Row],[Admin expenses 3]]+pro[[#This Row],[Admin expenses 2]]+pro[[#This Row],[Admin expenses 1]]+pro[[#This Row],[COGS]]</f>
        <v>-241521.37599999999</v>
      </c>
      <c r="J86" s="55">
        <f>pro[[#This Row],[Revenue]]+pro[[#This Row],[AdminExp]]</f>
        <v>-147225.98599999998</v>
      </c>
      <c r="K86" s="83">
        <f>pro[[#This Row],[Profit]]/pro[[#This Row],[Revenue]]</f>
        <v>-1.5613275049819506</v>
      </c>
      <c r="L86" s="56">
        <f t="shared" si="1"/>
        <v>1</v>
      </c>
      <c r="M86" s="82" t="str">
        <f>"Q"&amp;" "&amp;VLOOKUP(pro[[#This Row],[Period]],Mapping!A:B,2,0)</f>
        <v>Q 1</v>
      </c>
      <c r="N86"/>
    </row>
    <row r="87" spans="1:14" ht="11.25" customHeight="1" x14ac:dyDescent="0.2">
      <c r="A87" s="42" t="s">
        <v>18</v>
      </c>
      <c r="B87" s="44" t="s">
        <v>25</v>
      </c>
      <c r="C87" s="44" t="s">
        <v>59</v>
      </c>
      <c r="D87" s="43">
        <v>257945.24</v>
      </c>
      <c r="E87" s="43">
        <v>-169093.88999999998</v>
      </c>
      <c r="F87" s="43">
        <v>-22170</v>
      </c>
      <c r="G87" s="43">
        <v>-42270</v>
      </c>
      <c r="H87" s="43">
        <v>-63100</v>
      </c>
      <c r="I87" s="55">
        <f>pro[[#This Row],[Admin expenses 3]]+pro[[#This Row],[Admin expenses 2]]+pro[[#This Row],[Admin expenses 1]]+pro[[#This Row],[COGS]]</f>
        <v>-296633.89</v>
      </c>
      <c r="J87" s="55">
        <f>pro[[#This Row],[Revenue]]+pro[[#This Row],[AdminExp]]</f>
        <v>-38688.650000000023</v>
      </c>
      <c r="K87" s="83">
        <f>pro[[#This Row],[Profit]]/pro[[#This Row],[Revenue]]</f>
        <v>-0.14998784238080928</v>
      </c>
      <c r="L87" s="56">
        <f t="shared" si="1"/>
        <v>1</v>
      </c>
      <c r="M87" s="82" t="str">
        <f>"Q"&amp;" "&amp;VLOOKUP(pro[[#This Row],[Period]],Mapping!A:B,2,0)</f>
        <v>Q 1</v>
      </c>
      <c r="N87"/>
    </row>
    <row r="88" spans="1:14" ht="11.25" customHeight="1" x14ac:dyDescent="0.2">
      <c r="A88" s="42" t="s">
        <v>18</v>
      </c>
      <c r="B88" s="44" t="s">
        <v>13</v>
      </c>
      <c r="C88" s="44" t="s">
        <v>60</v>
      </c>
      <c r="D88" s="43">
        <v>238919.14199999999</v>
      </c>
      <c r="E88" s="43">
        <v>-164985.15599999999</v>
      </c>
      <c r="F88" s="43">
        <v>-13110</v>
      </c>
      <c r="G88" s="43">
        <v>-81970</v>
      </c>
      <c r="H88" s="43">
        <v>-64700</v>
      </c>
      <c r="I88" s="55">
        <f>pro[[#This Row],[Admin expenses 3]]+pro[[#This Row],[Admin expenses 2]]+pro[[#This Row],[Admin expenses 1]]+pro[[#This Row],[COGS]]</f>
        <v>-324765.15599999996</v>
      </c>
      <c r="J88" s="55">
        <f>pro[[#This Row],[Revenue]]+pro[[#This Row],[AdminExp]]</f>
        <v>-85846.013999999966</v>
      </c>
      <c r="K88" s="83">
        <f>pro[[#This Row],[Profit]]/pro[[#This Row],[Revenue]]</f>
        <v>-0.35930990410136315</v>
      </c>
      <c r="L88" s="56">
        <f t="shared" si="1"/>
        <v>1</v>
      </c>
      <c r="M88" s="82" t="str">
        <f>"Q"&amp;" "&amp;VLOOKUP(pro[[#This Row],[Period]],Mapping!A:B,2,0)</f>
        <v>Q 1</v>
      </c>
      <c r="N88"/>
    </row>
    <row r="89" spans="1:14" ht="11.25" customHeight="1" x14ac:dyDescent="0.2">
      <c r="A89" s="42" t="s">
        <v>18</v>
      </c>
      <c r="B89" s="44" t="s">
        <v>14</v>
      </c>
      <c r="C89" s="44" t="s">
        <v>57</v>
      </c>
      <c r="D89" s="43">
        <v>108222.65999999999</v>
      </c>
      <c r="E89" s="43">
        <v>-55259.798999999999</v>
      </c>
      <c r="F89" s="43">
        <v>-45010</v>
      </c>
      <c r="G89" s="43">
        <v>-30340</v>
      </c>
      <c r="H89" s="43">
        <v>-48780</v>
      </c>
      <c r="I89" s="55">
        <f>pro[[#This Row],[Admin expenses 3]]+pro[[#This Row],[Admin expenses 2]]+pro[[#This Row],[Admin expenses 1]]+pro[[#This Row],[COGS]]</f>
        <v>-179389.799</v>
      </c>
      <c r="J89" s="55">
        <f>pro[[#This Row],[Revenue]]+pro[[#This Row],[AdminExp]]</f>
        <v>-71167.13900000001</v>
      </c>
      <c r="K89" s="83">
        <f>pro[[#This Row],[Profit]]/pro[[#This Row],[Revenue]]</f>
        <v>-0.6575992403069747</v>
      </c>
      <c r="L89" s="56">
        <f t="shared" si="1"/>
        <v>1</v>
      </c>
      <c r="M89" s="82" t="str">
        <f>"Q"&amp;" "&amp;VLOOKUP(pro[[#This Row],[Period]],Mapping!A:B,2,0)</f>
        <v>Q 1</v>
      </c>
      <c r="N89"/>
    </row>
    <row r="90" spans="1:14" ht="11.25" customHeight="1" x14ac:dyDescent="0.2">
      <c r="A90" s="42" t="s">
        <v>18</v>
      </c>
      <c r="B90" s="44" t="s">
        <v>26</v>
      </c>
      <c r="C90" s="44" t="s">
        <v>58</v>
      </c>
      <c r="D90" s="43">
        <v>637030.68799999997</v>
      </c>
      <c r="E90" s="43">
        <v>-344860.01899999997</v>
      </c>
      <c r="F90" s="43">
        <v>-38700</v>
      </c>
      <c r="G90" s="43">
        <v>-80930</v>
      </c>
      <c r="H90" s="43">
        <v>-86050</v>
      </c>
      <c r="I90" s="55">
        <f>pro[[#This Row],[Admin expenses 3]]+pro[[#This Row],[Admin expenses 2]]+pro[[#This Row],[Admin expenses 1]]+pro[[#This Row],[COGS]]</f>
        <v>-550540.01899999997</v>
      </c>
      <c r="J90" s="55">
        <f>pro[[#This Row],[Revenue]]+pro[[#This Row],[AdminExp]]</f>
        <v>86490.668999999994</v>
      </c>
      <c r="K90" s="83">
        <f>pro[[#This Row],[Profit]]/pro[[#This Row],[Revenue]]</f>
        <v>0.13577158939005463</v>
      </c>
      <c r="L90" s="56">
        <f t="shared" si="1"/>
        <v>1</v>
      </c>
      <c r="M90" s="82" t="str">
        <f>"Q"&amp;" "&amp;VLOOKUP(pro[[#This Row],[Period]],Mapping!A:B,2,0)</f>
        <v>Q 1</v>
      </c>
      <c r="N90"/>
    </row>
    <row r="91" spans="1:14" ht="11.25" customHeight="1" x14ac:dyDescent="0.2">
      <c r="A91" s="42" t="s">
        <v>18</v>
      </c>
      <c r="B91" s="44" t="s">
        <v>15</v>
      </c>
      <c r="C91" s="44" t="s">
        <v>59</v>
      </c>
      <c r="D91" s="43">
        <v>245350.413</v>
      </c>
      <c r="E91" s="43">
        <v>-142661.10599999997</v>
      </c>
      <c r="F91" s="43">
        <v>-99810</v>
      </c>
      <c r="G91" s="43">
        <v>-51630</v>
      </c>
      <c r="H91" s="43">
        <v>-102110</v>
      </c>
      <c r="I91" s="55">
        <f>pro[[#This Row],[Admin expenses 3]]+pro[[#This Row],[Admin expenses 2]]+pro[[#This Row],[Admin expenses 1]]+pro[[#This Row],[COGS]]</f>
        <v>-396211.10599999997</v>
      </c>
      <c r="J91" s="55">
        <f>pro[[#This Row],[Revenue]]+pro[[#This Row],[AdminExp]]</f>
        <v>-150860.69299999997</v>
      </c>
      <c r="K91" s="83">
        <f>pro[[#This Row],[Profit]]/pro[[#This Row],[Revenue]]</f>
        <v>-0.61487849625099256</v>
      </c>
      <c r="L91" s="56">
        <f t="shared" si="1"/>
        <v>1</v>
      </c>
      <c r="M91" s="82" t="str">
        <f>"Q"&amp;" "&amp;VLOOKUP(pro[[#This Row],[Period]],Mapping!A:B,2,0)</f>
        <v>Q 1</v>
      </c>
      <c r="N91"/>
    </row>
    <row r="92" spans="1:14" ht="11.25" customHeight="1" x14ac:dyDescent="0.2">
      <c r="A92" s="42" t="s">
        <v>18</v>
      </c>
      <c r="B92" s="44" t="s">
        <v>17</v>
      </c>
      <c r="C92" s="44" t="s">
        <v>60</v>
      </c>
      <c r="D92" s="43">
        <v>82219.857999999993</v>
      </c>
      <c r="E92" s="43">
        <v>-87055.457999999999</v>
      </c>
      <c r="F92" s="43">
        <v>-26730</v>
      </c>
      <c r="G92" s="43">
        <v>-70740</v>
      </c>
      <c r="H92" s="43">
        <v>-51420</v>
      </c>
      <c r="I92" s="55">
        <f>pro[[#This Row],[Admin expenses 3]]+pro[[#This Row],[Admin expenses 2]]+pro[[#This Row],[Admin expenses 1]]+pro[[#This Row],[COGS]]</f>
        <v>-235945.45799999998</v>
      </c>
      <c r="J92" s="55">
        <f>pro[[#This Row],[Revenue]]+pro[[#This Row],[AdminExp]]</f>
        <v>-153725.59999999998</v>
      </c>
      <c r="K92" s="83">
        <f>pro[[#This Row],[Profit]]/pro[[#This Row],[Revenue]]</f>
        <v>-1.8696894368268064</v>
      </c>
      <c r="L92" s="56">
        <f t="shared" si="1"/>
        <v>1</v>
      </c>
      <c r="M92" s="82" t="str">
        <f>"Q"&amp;" "&amp;VLOOKUP(pro[[#This Row],[Period]],Mapping!A:B,2,0)</f>
        <v>Q 1</v>
      </c>
      <c r="N92"/>
    </row>
    <row r="93" spans="1:14" ht="11.25" customHeight="1" x14ac:dyDescent="0.2">
      <c r="A93" s="42" t="s">
        <v>18</v>
      </c>
      <c r="B93" s="44" t="s">
        <v>19</v>
      </c>
      <c r="C93" s="44" t="s">
        <v>57</v>
      </c>
      <c r="D93" s="43">
        <v>474317.80899999995</v>
      </c>
      <c r="E93" s="43">
        <v>-391360.25599999994</v>
      </c>
      <c r="F93" s="43">
        <v>-108000</v>
      </c>
      <c r="G93" s="43">
        <v>-53520</v>
      </c>
      <c r="H93" s="43">
        <v>-54400</v>
      </c>
      <c r="I93" s="55">
        <f>pro[[#This Row],[Admin expenses 3]]+pro[[#This Row],[Admin expenses 2]]+pro[[#This Row],[Admin expenses 1]]+pro[[#This Row],[COGS]]</f>
        <v>-607280.25599999994</v>
      </c>
      <c r="J93" s="55">
        <f>pro[[#This Row],[Revenue]]+pro[[#This Row],[AdminExp]]</f>
        <v>-132962.44699999999</v>
      </c>
      <c r="K93" s="83">
        <f>pro[[#This Row],[Profit]]/pro[[#This Row],[Revenue]]</f>
        <v>-0.28032353935924004</v>
      </c>
      <c r="L93" s="56">
        <f t="shared" si="1"/>
        <v>1</v>
      </c>
      <c r="M93" s="82" t="str">
        <f>"Q"&amp;" "&amp;VLOOKUP(pro[[#This Row],[Period]],Mapping!A:B,2,0)</f>
        <v>Q 1</v>
      </c>
      <c r="N93"/>
    </row>
    <row r="94" spans="1:14" ht="11.25" customHeight="1" x14ac:dyDescent="0.2">
      <c r="A94" s="42" t="s">
        <v>18</v>
      </c>
      <c r="B94" s="44" t="s">
        <v>21</v>
      </c>
      <c r="C94" s="44" t="s">
        <v>57</v>
      </c>
      <c r="D94" s="43">
        <v>210148.11300000001</v>
      </c>
      <c r="E94" s="43">
        <v>-188298.796</v>
      </c>
      <c r="F94" s="43">
        <v>-72060</v>
      </c>
      <c r="G94" s="43">
        <v>-29160</v>
      </c>
      <c r="H94" s="43">
        <v>-45740</v>
      </c>
      <c r="I94" s="55">
        <f>pro[[#This Row],[Admin expenses 3]]+pro[[#This Row],[Admin expenses 2]]+pro[[#This Row],[Admin expenses 1]]+pro[[#This Row],[COGS]]</f>
        <v>-335258.79599999997</v>
      </c>
      <c r="J94" s="55">
        <f>pro[[#This Row],[Revenue]]+pro[[#This Row],[AdminExp]]</f>
        <v>-125110.68299999996</v>
      </c>
      <c r="K94" s="83">
        <f>pro[[#This Row],[Profit]]/pro[[#This Row],[Revenue]]</f>
        <v>-0.59534526013088662</v>
      </c>
      <c r="L94" s="56">
        <f t="shared" si="1"/>
        <v>1</v>
      </c>
      <c r="M94" s="82" t="str">
        <f>"Q"&amp;" "&amp;VLOOKUP(pro[[#This Row],[Period]],Mapping!A:B,2,0)</f>
        <v>Q 1</v>
      </c>
      <c r="N94"/>
    </row>
    <row r="95" spans="1:14" ht="11.25" customHeight="1" x14ac:dyDescent="0.2">
      <c r="A95" s="42" t="s">
        <v>18</v>
      </c>
      <c r="B95" s="44" t="s">
        <v>22</v>
      </c>
      <c r="C95" s="44" t="s">
        <v>58</v>
      </c>
      <c r="D95" s="43">
        <v>896050.04999999993</v>
      </c>
      <c r="E95" s="43">
        <v>-601116.005</v>
      </c>
      <c r="F95" s="43">
        <v>-67180</v>
      </c>
      <c r="G95" s="43">
        <v>-29380</v>
      </c>
      <c r="H95" s="43">
        <v>-46900</v>
      </c>
      <c r="I95" s="55">
        <f>pro[[#This Row],[Admin expenses 3]]+pro[[#This Row],[Admin expenses 2]]+pro[[#This Row],[Admin expenses 1]]+pro[[#This Row],[COGS]]</f>
        <v>-744576.005</v>
      </c>
      <c r="J95" s="55">
        <f>pro[[#This Row],[Revenue]]+pro[[#This Row],[AdminExp]]</f>
        <v>151474.04499999993</v>
      </c>
      <c r="K95" s="83">
        <f>pro[[#This Row],[Profit]]/pro[[#This Row],[Revenue]]</f>
        <v>0.16904641096778014</v>
      </c>
      <c r="L95" s="56">
        <f t="shared" si="1"/>
        <v>1</v>
      </c>
      <c r="M95" s="82" t="str">
        <f>"Q"&amp;" "&amp;VLOOKUP(pro[[#This Row],[Period]],Mapping!A:B,2,0)</f>
        <v>Q 1</v>
      </c>
      <c r="N95"/>
    </row>
    <row r="96" spans="1:14" ht="11.25" customHeight="1" x14ac:dyDescent="0.2">
      <c r="A96" s="42" t="s">
        <v>18</v>
      </c>
      <c r="B96" s="44" t="s">
        <v>30</v>
      </c>
      <c r="C96" s="44" t="s">
        <v>59</v>
      </c>
      <c r="D96" s="43">
        <v>25872.195999999996</v>
      </c>
      <c r="E96" s="43">
        <v>-10501.308999999999</v>
      </c>
      <c r="F96" s="43">
        <v>-58710</v>
      </c>
      <c r="G96" s="43">
        <v>-95210</v>
      </c>
      <c r="H96" s="43">
        <v>-106490</v>
      </c>
      <c r="I96" s="55">
        <f>pro[[#This Row],[Admin expenses 3]]+pro[[#This Row],[Admin expenses 2]]+pro[[#This Row],[Admin expenses 1]]+pro[[#This Row],[COGS]]</f>
        <v>-270911.30900000001</v>
      </c>
      <c r="J96" s="55">
        <f>pro[[#This Row],[Revenue]]+pro[[#This Row],[AdminExp]]</f>
        <v>-245039.11300000001</v>
      </c>
      <c r="K96" s="83">
        <f>pro[[#This Row],[Profit]]/pro[[#This Row],[Revenue]]</f>
        <v>-9.4711370074654671</v>
      </c>
      <c r="L96" s="56">
        <f t="shared" si="1"/>
        <v>1</v>
      </c>
      <c r="M96" s="82" t="str">
        <f>"Q"&amp;" "&amp;VLOOKUP(pro[[#This Row],[Period]],Mapping!A:B,2,0)</f>
        <v>Q 1</v>
      </c>
      <c r="N96"/>
    </row>
    <row r="97" spans="1:14" ht="11.25" customHeight="1" x14ac:dyDescent="0.2">
      <c r="A97" s="42" t="s">
        <v>18</v>
      </c>
      <c r="B97" s="44" t="s">
        <v>32</v>
      </c>
      <c r="C97" s="44" t="s">
        <v>57</v>
      </c>
      <c r="D97" s="43">
        <v>92218.72099999999</v>
      </c>
      <c r="E97" s="43">
        <v>-53815.733999999997</v>
      </c>
      <c r="F97" s="43">
        <v>-45920</v>
      </c>
      <c r="G97" s="43">
        <v>-96950</v>
      </c>
      <c r="H97" s="43">
        <v>-82530</v>
      </c>
      <c r="I97" s="55">
        <f>pro[[#This Row],[Admin expenses 3]]+pro[[#This Row],[Admin expenses 2]]+pro[[#This Row],[Admin expenses 1]]+pro[[#This Row],[COGS]]</f>
        <v>-279215.734</v>
      </c>
      <c r="J97" s="55">
        <f>pro[[#This Row],[Revenue]]+pro[[#This Row],[AdminExp]]</f>
        <v>-186997.01300000001</v>
      </c>
      <c r="K97" s="83">
        <f>pro[[#This Row],[Profit]]/pro[[#This Row],[Revenue]]</f>
        <v>-2.027755438074228</v>
      </c>
      <c r="L97" s="56">
        <f t="shared" si="1"/>
        <v>1</v>
      </c>
      <c r="M97" s="82" t="str">
        <f>"Q"&amp;" "&amp;VLOOKUP(pro[[#This Row],[Period]],Mapping!A:B,2,0)</f>
        <v>Q 1</v>
      </c>
      <c r="N97"/>
    </row>
    <row r="98" spans="1:14" ht="11.25" customHeight="1" x14ac:dyDescent="0.2">
      <c r="A98" s="42" t="s">
        <v>18</v>
      </c>
      <c r="B98" s="44" t="s">
        <v>24</v>
      </c>
      <c r="C98" s="44" t="s">
        <v>58</v>
      </c>
      <c r="D98" s="43">
        <v>171086.20899999997</v>
      </c>
      <c r="E98" s="43">
        <v>-108961.594</v>
      </c>
      <c r="F98" s="43">
        <v>-48670</v>
      </c>
      <c r="G98" s="43">
        <v>-35110</v>
      </c>
      <c r="H98" s="43">
        <v>-50020</v>
      </c>
      <c r="I98" s="55">
        <f>pro[[#This Row],[Admin expenses 3]]+pro[[#This Row],[Admin expenses 2]]+pro[[#This Row],[Admin expenses 1]]+pro[[#This Row],[COGS]]</f>
        <v>-242761.59399999998</v>
      </c>
      <c r="J98" s="55">
        <f>pro[[#This Row],[Revenue]]+pro[[#This Row],[AdminExp]]</f>
        <v>-71675.385000000009</v>
      </c>
      <c r="K98" s="83">
        <f>pro[[#This Row],[Profit]]/pro[[#This Row],[Revenue]]</f>
        <v>-0.41894308967942601</v>
      </c>
      <c r="L98" s="56">
        <f t="shared" si="1"/>
        <v>1</v>
      </c>
      <c r="M98" s="82" t="str">
        <f>"Q"&amp;" "&amp;VLOOKUP(pro[[#This Row],[Period]],Mapping!A:B,2,0)</f>
        <v>Q 1</v>
      </c>
      <c r="N98"/>
    </row>
    <row r="99" spans="1:14" ht="11.25" customHeight="1" x14ac:dyDescent="0.2">
      <c r="A99" s="42" t="s">
        <v>18</v>
      </c>
      <c r="B99" s="44" t="s">
        <v>37</v>
      </c>
      <c r="C99" s="44" t="s">
        <v>59</v>
      </c>
      <c r="D99" s="43">
        <v>4066.5659999999998</v>
      </c>
      <c r="E99" s="43">
        <v>-5095.1040000000003</v>
      </c>
      <c r="F99" s="43">
        <v>-24720</v>
      </c>
      <c r="G99" s="43">
        <v>-98330</v>
      </c>
      <c r="H99" s="43">
        <v>-21470</v>
      </c>
      <c r="I99" s="55">
        <f>pro[[#This Row],[Admin expenses 3]]+pro[[#This Row],[Admin expenses 2]]+pro[[#This Row],[Admin expenses 1]]+pro[[#This Row],[COGS]]</f>
        <v>-149615.10399999999</v>
      </c>
      <c r="J99" s="55">
        <f>pro[[#This Row],[Revenue]]+pro[[#This Row],[AdminExp]]</f>
        <v>-145548.538</v>
      </c>
      <c r="K99" s="83">
        <f>pro[[#This Row],[Profit]]/pro[[#This Row],[Revenue]]</f>
        <v>-35.791510084921775</v>
      </c>
      <c r="L99" s="56">
        <f t="shared" si="1"/>
        <v>1</v>
      </c>
      <c r="M99" s="82" t="str">
        <f>"Q"&amp;" "&amp;VLOOKUP(pro[[#This Row],[Period]],Mapping!A:B,2,0)</f>
        <v>Q 1</v>
      </c>
      <c r="N99"/>
    </row>
    <row r="100" spans="1:14" ht="11.25" customHeight="1" x14ac:dyDescent="0.2">
      <c r="A100" s="42" t="s">
        <v>18</v>
      </c>
      <c r="B100" s="44" t="s">
        <v>33</v>
      </c>
      <c r="C100" s="44" t="s">
        <v>57</v>
      </c>
      <c r="D100" s="43">
        <v>168139.09699999998</v>
      </c>
      <c r="E100" s="43">
        <v>-62737.548999999999</v>
      </c>
      <c r="F100" s="43">
        <v>-67410</v>
      </c>
      <c r="G100" s="43">
        <v>-40390</v>
      </c>
      <c r="H100" s="43">
        <v>-104590</v>
      </c>
      <c r="I100" s="55">
        <f>pro[[#This Row],[Admin expenses 3]]+pro[[#This Row],[Admin expenses 2]]+pro[[#This Row],[Admin expenses 1]]+pro[[#This Row],[COGS]]</f>
        <v>-275127.549</v>
      </c>
      <c r="J100" s="55">
        <f>pro[[#This Row],[Revenue]]+pro[[#This Row],[AdminExp]]</f>
        <v>-106988.45200000002</v>
      </c>
      <c r="K100" s="83">
        <f>pro[[#This Row],[Profit]]/pro[[#This Row],[Revenue]]</f>
        <v>-0.63630918631613698</v>
      </c>
      <c r="L100" s="56">
        <f t="shared" si="1"/>
        <v>1</v>
      </c>
      <c r="M100" s="82" t="str">
        <f>"Q"&amp;" "&amp;VLOOKUP(pro[[#This Row],[Period]],Mapping!A:B,2,0)</f>
        <v>Q 1</v>
      </c>
      <c r="N100"/>
    </row>
    <row r="101" spans="1:14" ht="11.25" customHeight="1" x14ac:dyDescent="0.2">
      <c r="A101" s="42" t="s">
        <v>18</v>
      </c>
      <c r="B101" s="44" t="s">
        <v>35</v>
      </c>
      <c r="C101" s="44" t="s">
        <v>58</v>
      </c>
      <c r="D101" s="43">
        <v>1220863.679</v>
      </c>
      <c r="E101" s="43">
        <v>-362340.70600000001</v>
      </c>
      <c r="F101" s="43">
        <v>-60610</v>
      </c>
      <c r="G101" s="43">
        <v>-99710</v>
      </c>
      <c r="H101" s="43">
        <v>-75460</v>
      </c>
      <c r="I101" s="55">
        <f>pro[[#This Row],[Admin expenses 3]]+pro[[#This Row],[Admin expenses 2]]+pro[[#This Row],[Admin expenses 1]]+pro[[#This Row],[COGS]]</f>
        <v>-598120.70600000001</v>
      </c>
      <c r="J101" s="55">
        <f>pro[[#This Row],[Revenue]]+pro[[#This Row],[AdminExp]]</f>
        <v>622742.973</v>
      </c>
      <c r="K101" s="83">
        <f>pro[[#This Row],[Profit]]/pro[[#This Row],[Revenue]]</f>
        <v>0.51008395426267739</v>
      </c>
      <c r="L101" s="56">
        <f t="shared" si="1"/>
        <v>1</v>
      </c>
      <c r="M101" s="82" t="str">
        <f>"Q"&amp;" "&amp;VLOOKUP(pro[[#This Row],[Period]],Mapping!A:B,2,0)</f>
        <v>Q 1</v>
      </c>
      <c r="N101"/>
    </row>
    <row r="102" spans="1:14" ht="11.25" customHeight="1" x14ac:dyDescent="0.2">
      <c r="A102" s="42" t="s">
        <v>18</v>
      </c>
      <c r="B102" s="44" t="s">
        <v>25</v>
      </c>
      <c r="C102" s="44" t="s">
        <v>59</v>
      </c>
      <c r="D102" s="43">
        <v>38260.228999999999</v>
      </c>
      <c r="E102" s="43">
        <v>-75780.634999999995</v>
      </c>
      <c r="F102" s="43">
        <v>-88280</v>
      </c>
      <c r="G102" s="43">
        <v>-101210</v>
      </c>
      <c r="H102" s="43">
        <v>-48040</v>
      </c>
      <c r="I102" s="55">
        <f>pro[[#This Row],[Admin expenses 3]]+pro[[#This Row],[Admin expenses 2]]+pro[[#This Row],[Admin expenses 1]]+pro[[#This Row],[COGS]]</f>
        <v>-313310.63500000001</v>
      </c>
      <c r="J102" s="55">
        <f>pro[[#This Row],[Revenue]]+pro[[#This Row],[AdminExp]]</f>
        <v>-275050.40600000002</v>
      </c>
      <c r="K102" s="83">
        <f>pro[[#This Row],[Profit]]/pro[[#This Row],[Revenue]]</f>
        <v>-7.1889377870686557</v>
      </c>
      <c r="L102" s="56">
        <f t="shared" si="1"/>
        <v>1</v>
      </c>
      <c r="M102" s="82" t="str">
        <f>"Q"&amp;" "&amp;VLOOKUP(pro[[#This Row],[Period]],Mapping!A:B,2,0)</f>
        <v>Q 1</v>
      </c>
      <c r="N102"/>
    </row>
    <row r="103" spans="1:14" ht="11.25" customHeight="1" x14ac:dyDescent="0.2">
      <c r="A103" s="42" t="s">
        <v>18</v>
      </c>
      <c r="B103" s="44" t="s">
        <v>13</v>
      </c>
      <c r="C103" s="44" t="s">
        <v>57</v>
      </c>
      <c r="D103" s="43">
        <v>64338.315999999999</v>
      </c>
      <c r="E103" s="43">
        <v>-53472.712999999996</v>
      </c>
      <c r="F103" s="43">
        <v>-50000</v>
      </c>
      <c r="G103" s="43">
        <v>-17550</v>
      </c>
      <c r="H103" s="43">
        <v>-78450</v>
      </c>
      <c r="I103" s="55">
        <f>pro[[#This Row],[Admin expenses 3]]+pro[[#This Row],[Admin expenses 2]]+pro[[#This Row],[Admin expenses 1]]+pro[[#This Row],[COGS]]</f>
        <v>-199472.71299999999</v>
      </c>
      <c r="J103" s="55">
        <f>pro[[#This Row],[Revenue]]+pro[[#This Row],[AdminExp]]</f>
        <v>-135134.397</v>
      </c>
      <c r="K103" s="83">
        <f>pro[[#This Row],[Profit]]/pro[[#This Row],[Revenue]]</f>
        <v>-2.1003719929505147</v>
      </c>
      <c r="L103" s="56">
        <f t="shared" si="1"/>
        <v>1</v>
      </c>
      <c r="M103" s="82" t="str">
        <f>"Q"&amp;" "&amp;VLOOKUP(pro[[#This Row],[Period]],Mapping!A:B,2,0)</f>
        <v>Q 1</v>
      </c>
      <c r="N103"/>
    </row>
    <row r="104" spans="1:14" ht="11.25" customHeight="1" x14ac:dyDescent="0.2">
      <c r="A104" s="42" t="s">
        <v>18</v>
      </c>
      <c r="B104" s="44" t="s">
        <v>17</v>
      </c>
      <c r="C104" s="44" t="s">
        <v>57</v>
      </c>
      <c r="D104" s="43">
        <v>136977.03599999999</v>
      </c>
      <c r="E104" s="43">
        <v>-213041.34600000002</v>
      </c>
      <c r="F104" s="43">
        <v>-97620</v>
      </c>
      <c r="G104" s="43">
        <v>-56760</v>
      </c>
      <c r="H104" s="43">
        <v>-99770</v>
      </c>
      <c r="I104" s="55">
        <f>pro[[#This Row],[Admin expenses 3]]+pro[[#This Row],[Admin expenses 2]]+pro[[#This Row],[Admin expenses 1]]+pro[[#This Row],[COGS]]</f>
        <v>-467191.34600000002</v>
      </c>
      <c r="J104" s="55">
        <f>pro[[#This Row],[Revenue]]+pro[[#This Row],[AdminExp]]</f>
        <v>-330214.31000000006</v>
      </c>
      <c r="K104" s="83">
        <f>pro[[#This Row],[Profit]]/pro[[#This Row],[Revenue]]</f>
        <v>-2.4107275178592715</v>
      </c>
      <c r="L104" s="56">
        <f t="shared" si="1"/>
        <v>1</v>
      </c>
      <c r="M104" s="82" t="str">
        <f>"Q"&amp;" "&amp;VLOOKUP(pro[[#This Row],[Period]],Mapping!A:B,2,0)</f>
        <v>Q 1</v>
      </c>
      <c r="N104"/>
    </row>
    <row r="105" spans="1:14" ht="11.25" customHeight="1" x14ac:dyDescent="0.2">
      <c r="A105" s="42" t="s">
        <v>18</v>
      </c>
      <c r="B105" s="44" t="s">
        <v>21</v>
      </c>
      <c r="C105" s="44" t="s">
        <v>57</v>
      </c>
      <c r="D105" s="43">
        <v>51836.035999999993</v>
      </c>
      <c r="E105" s="43">
        <v>-111381.39599999999</v>
      </c>
      <c r="F105" s="43">
        <v>-99800</v>
      </c>
      <c r="G105" s="43">
        <v>-48860</v>
      </c>
      <c r="H105" s="43">
        <v>-66930</v>
      </c>
      <c r="I105" s="55">
        <f>pro[[#This Row],[Admin expenses 3]]+pro[[#This Row],[Admin expenses 2]]+pro[[#This Row],[Admin expenses 1]]+pro[[#This Row],[COGS]]</f>
        <v>-326971.39600000001</v>
      </c>
      <c r="J105" s="55">
        <f>pro[[#This Row],[Revenue]]+pro[[#This Row],[AdminExp]]</f>
        <v>-275135.35999999999</v>
      </c>
      <c r="K105" s="83">
        <f>pro[[#This Row],[Profit]]/pro[[#This Row],[Revenue]]</f>
        <v>-5.3078009282962926</v>
      </c>
      <c r="L105" s="56">
        <f t="shared" si="1"/>
        <v>1</v>
      </c>
      <c r="M105" s="82" t="str">
        <f>"Q"&amp;" "&amp;VLOOKUP(pro[[#This Row],[Period]],Mapping!A:B,2,0)</f>
        <v>Q 1</v>
      </c>
      <c r="N105"/>
    </row>
    <row r="106" spans="1:14" ht="11.25" customHeight="1" x14ac:dyDescent="0.2">
      <c r="A106" s="42" t="s">
        <v>18</v>
      </c>
      <c r="B106" s="44" t="s">
        <v>22</v>
      </c>
      <c r="C106" s="44" t="s">
        <v>57</v>
      </c>
      <c r="D106" s="43">
        <v>72364.00499999999</v>
      </c>
      <c r="E106" s="43">
        <v>-51319.618000000002</v>
      </c>
      <c r="F106" s="43">
        <v>-38150</v>
      </c>
      <c r="G106" s="43">
        <v>-91730</v>
      </c>
      <c r="H106" s="43">
        <v>-41480</v>
      </c>
      <c r="I106" s="55">
        <f>pro[[#This Row],[Admin expenses 3]]+pro[[#This Row],[Admin expenses 2]]+pro[[#This Row],[Admin expenses 1]]+pro[[#This Row],[COGS]]</f>
        <v>-222679.61800000002</v>
      </c>
      <c r="J106" s="55">
        <f>pro[[#This Row],[Revenue]]+pro[[#This Row],[AdminExp]]</f>
        <v>-150315.61300000001</v>
      </c>
      <c r="K106" s="83">
        <f>pro[[#This Row],[Profit]]/pro[[#This Row],[Revenue]]</f>
        <v>-2.0772152259953001</v>
      </c>
      <c r="L106" s="56">
        <f t="shared" si="1"/>
        <v>1</v>
      </c>
      <c r="M106" s="82" t="str">
        <f>"Q"&amp;" "&amp;VLOOKUP(pro[[#This Row],[Period]],Mapping!A:B,2,0)</f>
        <v>Q 1</v>
      </c>
      <c r="N106"/>
    </row>
    <row r="107" spans="1:14" ht="11.25" customHeight="1" x14ac:dyDescent="0.2">
      <c r="A107" s="42" t="s">
        <v>18</v>
      </c>
      <c r="B107" s="44" t="s">
        <v>30</v>
      </c>
      <c r="C107" s="44" t="s">
        <v>57</v>
      </c>
      <c r="D107" s="43">
        <v>147816.67599999998</v>
      </c>
      <c r="E107" s="43">
        <v>-153163.50699999998</v>
      </c>
      <c r="F107" s="43">
        <v>-35220</v>
      </c>
      <c r="G107" s="43">
        <v>-69180</v>
      </c>
      <c r="H107" s="43">
        <v>-34090</v>
      </c>
      <c r="I107" s="55">
        <f>pro[[#This Row],[Admin expenses 3]]+pro[[#This Row],[Admin expenses 2]]+pro[[#This Row],[Admin expenses 1]]+pro[[#This Row],[COGS]]</f>
        <v>-291653.50699999998</v>
      </c>
      <c r="J107" s="55">
        <f>pro[[#This Row],[Revenue]]+pro[[#This Row],[AdminExp]]</f>
        <v>-143836.83100000001</v>
      </c>
      <c r="K107" s="83">
        <f>pro[[#This Row],[Profit]]/pro[[#This Row],[Revenue]]</f>
        <v>-0.97307580506004632</v>
      </c>
      <c r="L107" s="56">
        <f t="shared" si="1"/>
        <v>1</v>
      </c>
      <c r="M107" s="82" t="str">
        <f>"Q"&amp;" "&amp;VLOOKUP(pro[[#This Row],[Period]],Mapping!A:B,2,0)</f>
        <v>Q 1</v>
      </c>
      <c r="N107"/>
    </row>
    <row r="108" spans="1:14" ht="11.25" customHeight="1" x14ac:dyDescent="0.2">
      <c r="A108" s="42" t="s">
        <v>18</v>
      </c>
      <c r="B108" s="44" t="s">
        <v>33</v>
      </c>
      <c r="C108" s="44" t="s">
        <v>57</v>
      </c>
      <c r="D108" s="43">
        <v>12238.540999999999</v>
      </c>
      <c r="E108" s="43">
        <v>-60177.599999999999</v>
      </c>
      <c r="F108" s="43">
        <v>-17190</v>
      </c>
      <c r="G108" s="43">
        <v>-76610</v>
      </c>
      <c r="H108" s="43">
        <v>-102580</v>
      </c>
      <c r="I108" s="55">
        <f>pro[[#This Row],[Admin expenses 3]]+pro[[#This Row],[Admin expenses 2]]+pro[[#This Row],[Admin expenses 1]]+pro[[#This Row],[COGS]]</f>
        <v>-256557.6</v>
      </c>
      <c r="J108" s="55">
        <f>pro[[#This Row],[Revenue]]+pro[[#This Row],[AdminExp]]</f>
        <v>-244319.05900000001</v>
      </c>
      <c r="K108" s="83">
        <f>pro[[#This Row],[Profit]]/pro[[#This Row],[Revenue]]</f>
        <v>-19.963087021565727</v>
      </c>
      <c r="L108" s="56">
        <f t="shared" si="1"/>
        <v>1</v>
      </c>
      <c r="M108" s="82" t="str">
        <f>"Q"&amp;" "&amp;VLOOKUP(pro[[#This Row],[Period]],Mapping!A:B,2,0)</f>
        <v>Q 1</v>
      </c>
      <c r="N108"/>
    </row>
    <row r="109" spans="1:14" ht="11.25" customHeight="1" x14ac:dyDescent="0.2">
      <c r="A109" s="42" t="s">
        <v>18</v>
      </c>
      <c r="B109" s="44" t="s">
        <v>25</v>
      </c>
      <c r="C109" s="44" t="s">
        <v>57</v>
      </c>
      <c r="D109" s="43">
        <v>7735.42</v>
      </c>
      <c r="E109" s="43">
        <v>-12044.514999999999</v>
      </c>
      <c r="F109" s="43">
        <v>-70410</v>
      </c>
      <c r="G109" s="43">
        <v>-107690</v>
      </c>
      <c r="H109" s="43">
        <v>-61950</v>
      </c>
      <c r="I109" s="55">
        <f>pro[[#This Row],[Admin expenses 3]]+pro[[#This Row],[Admin expenses 2]]+pro[[#This Row],[Admin expenses 1]]+pro[[#This Row],[COGS]]</f>
        <v>-252094.51500000001</v>
      </c>
      <c r="J109" s="55">
        <f>pro[[#This Row],[Revenue]]+pro[[#This Row],[AdminExp]]</f>
        <v>-244359.095</v>
      </c>
      <c r="K109" s="83">
        <f>pro[[#This Row],[Profit]]/pro[[#This Row],[Revenue]]</f>
        <v>-31.589635081223772</v>
      </c>
      <c r="L109" s="56">
        <f t="shared" si="1"/>
        <v>1</v>
      </c>
      <c r="M109" s="82" t="str">
        <f>"Q"&amp;" "&amp;VLOOKUP(pro[[#This Row],[Period]],Mapping!A:B,2,0)</f>
        <v>Q 1</v>
      </c>
      <c r="N109"/>
    </row>
    <row r="110" spans="1:14" ht="11.25" customHeight="1" x14ac:dyDescent="0.2">
      <c r="A110" s="42" t="s">
        <v>18</v>
      </c>
      <c r="B110" s="44" t="s">
        <v>17</v>
      </c>
      <c r="C110" s="44" t="s">
        <v>57</v>
      </c>
      <c r="D110" s="43">
        <v>346841.04700000002</v>
      </c>
      <c r="E110" s="43">
        <v>-69473.739999999991</v>
      </c>
      <c r="F110" s="43">
        <v>-15180</v>
      </c>
      <c r="G110" s="43">
        <v>-98270</v>
      </c>
      <c r="H110" s="43">
        <v>-30870</v>
      </c>
      <c r="I110" s="55">
        <f>pro[[#This Row],[Admin expenses 3]]+pro[[#This Row],[Admin expenses 2]]+pro[[#This Row],[Admin expenses 1]]+pro[[#This Row],[COGS]]</f>
        <v>-213793.74</v>
      </c>
      <c r="J110" s="55">
        <f>pro[[#This Row],[Revenue]]+pro[[#This Row],[AdminExp]]</f>
        <v>133047.30700000003</v>
      </c>
      <c r="K110" s="83">
        <f>pro[[#This Row],[Profit]]/pro[[#This Row],[Revenue]]</f>
        <v>0.38359735144035595</v>
      </c>
      <c r="L110" s="56">
        <f t="shared" si="1"/>
        <v>1</v>
      </c>
      <c r="M110" s="82" t="str">
        <f>"Q"&amp;" "&amp;VLOOKUP(pro[[#This Row],[Period]],Mapping!A:B,2,0)</f>
        <v>Q 1</v>
      </c>
      <c r="N110"/>
    </row>
    <row r="111" spans="1:14" ht="11.25" customHeight="1" x14ac:dyDescent="0.2">
      <c r="A111" s="42" t="s">
        <v>18</v>
      </c>
      <c r="B111" s="44" t="s">
        <v>15</v>
      </c>
      <c r="C111" s="44" t="s">
        <v>57</v>
      </c>
      <c r="D111" s="43">
        <v>3213.6369999999997</v>
      </c>
      <c r="E111" s="43">
        <v>-4663.1129999999994</v>
      </c>
      <c r="F111" s="43">
        <v>-18540</v>
      </c>
      <c r="G111" s="43">
        <v>-57100</v>
      </c>
      <c r="H111" s="43">
        <v>-76670</v>
      </c>
      <c r="I111" s="55">
        <f>pro[[#This Row],[Admin expenses 3]]+pro[[#This Row],[Admin expenses 2]]+pro[[#This Row],[Admin expenses 1]]+pro[[#This Row],[COGS]]</f>
        <v>-156973.11300000001</v>
      </c>
      <c r="J111" s="55">
        <f>pro[[#This Row],[Revenue]]+pro[[#This Row],[AdminExp]]</f>
        <v>-153759.47600000002</v>
      </c>
      <c r="K111" s="83">
        <f>pro[[#This Row],[Profit]]/pro[[#This Row],[Revenue]]</f>
        <v>-47.845937795712473</v>
      </c>
      <c r="L111" s="56">
        <f t="shared" si="1"/>
        <v>1</v>
      </c>
      <c r="M111" s="82" t="str">
        <f>"Q"&amp;" "&amp;VLOOKUP(pro[[#This Row],[Period]],Mapping!A:B,2,0)</f>
        <v>Q 1</v>
      </c>
      <c r="N111"/>
    </row>
    <row r="112" spans="1:14" ht="11.25" customHeight="1" x14ac:dyDescent="0.2">
      <c r="A112" s="42" t="s">
        <v>18</v>
      </c>
      <c r="B112" s="44" t="s">
        <v>22</v>
      </c>
      <c r="C112" s="44" t="s">
        <v>57</v>
      </c>
      <c r="D112" s="43">
        <v>15478.259999999998</v>
      </c>
      <c r="E112" s="43">
        <v>-35304.639999999992</v>
      </c>
      <c r="F112" s="43">
        <v>-78440</v>
      </c>
      <c r="G112" s="43">
        <v>-23450</v>
      </c>
      <c r="H112" s="43">
        <v>-66440</v>
      </c>
      <c r="I112" s="55">
        <f>pro[[#This Row],[Admin expenses 3]]+pro[[#This Row],[Admin expenses 2]]+pro[[#This Row],[Admin expenses 1]]+pro[[#This Row],[COGS]]</f>
        <v>-203634.63999999998</v>
      </c>
      <c r="J112" s="55">
        <f>pro[[#This Row],[Revenue]]+pro[[#This Row],[AdminExp]]</f>
        <v>-188156.37999999998</v>
      </c>
      <c r="K112" s="83">
        <f>pro[[#This Row],[Profit]]/pro[[#This Row],[Revenue]]</f>
        <v>-12.1561713009085</v>
      </c>
      <c r="L112" s="56">
        <f t="shared" si="1"/>
        <v>1</v>
      </c>
      <c r="M112" s="82" t="str">
        <f>"Q"&amp;" "&amp;VLOOKUP(pro[[#This Row],[Period]],Mapping!A:B,2,0)</f>
        <v>Q 1</v>
      </c>
      <c r="N112"/>
    </row>
    <row r="113" spans="1:14" ht="11.25" customHeight="1" x14ac:dyDescent="0.2">
      <c r="A113" s="42" t="s">
        <v>18</v>
      </c>
      <c r="B113" s="44" t="s">
        <v>32</v>
      </c>
      <c r="C113" s="44" t="s">
        <v>57</v>
      </c>
      <c r="D113" s="43">
        <v>1773.625</v>
      </c>
      <c r="E113" s="43">
        <v>-2703.5749999999998</v>
      </c>
      <c r="F113" s="43">
        <v>-78610</v>
      </c>
      <c r="G113" s="43">
        <v>-96080</v>
      </c>
      <c r="H113" s="43">
        <v>-81900</v>
      </c>
      <c r="I113" s="55">
        <f>pro[[#This Row],[Admin expenses 3]]+pro[[#This Row],[Admin expenses 2]]+pro[[#This Row],[Admin expenses 1]]+pro[[#This Row],[COGS]]</f>
        <v>-259293.57500000001</v>
      </c>
      <c r="J113" s="55">
        <f>pro[[#This Row],[Revenue]]+pro[[#This Row],[AdminExp]]</f>
        <v>-257519.95</v>
      </c>
      <c r="K113" s="83">
        <f>pro[[#This Row],[Profit]]/pro[[#This Row],[Revenue]]</f>
        <v>-145.19413630276975</v>
      </c>
      <c r="L113" s="56">
        <f t="shared" si="1"/>
        <v>1</v>
      </c>
      <c r="M113" s="82" t="str">
        <f>"Q"&amp;" "&amp;VLOOKUP(pro[[#This Row],[Period]],Mapping!A:B,2,0)</f>
        <v>Q 1</v>
      </c>
      <c r="N113"/>
    </row>
    <row r="114" spans="1:14" ht="11.25" customHeight="1" x14ac:dyDescent="0.2">
      <c r="A114" s="42" t="s">
        <v>18</v>
      </c>
      <c r="B114" s="44" t="s">
        <v>25</v>
      </c>
      <c r="C114" s="44" t="s">
        <v>57</v>
      </c>
      <c r="D114" s="43">
        <v>35306.676999999996</v>
      </c>
      <c r="E114" s="43">
        <v>-23064.901999999998</v>
      </c>
      <c r="F114" s="43">
        <v>-15530</v>
      </c>
      <c r="G114" s="43">
        <v>-107700</v>
      </c>
      <c r="H114" s="43">
        <v>-89350</v>
      </c>
      <c r="I114" s="55">
        <f>pro[[#This Row],[Admin expenses 3]]+pro[[#This Row],[Admin expenses 2]]+pro[[#This Row],[Admin expenses 1]]+pro[[#This Row],[COGS]]</f>
        <v>-235644.902</v>
      </c>
      <c r="J114" s="55">
        <f>pro[[#This Row],[Revenue]]+pro[[#This Row],[AdminExp]]</f>
        <v>-200338.22500000001</v>
      </c>
      <c r="K114" s="83">
        <f>pro[[#This Row],[Profit]]/pro[[#This Row],[Revenue]]</f>
        <v>-5.6742305428517117</v>
      </c>
      <c r="L114" s="56">
        <f t="shared" si="1"/>
        <v>1</v>
      </c>
      <c r="M114" s="82" t="str">
        <f>"Q"&amp;" "&amp;VLOOKUP(pro[[#This Row],[Period]],Mapping!A:B,2,0)</f>
        <v>Q 1</v>
      </c>
      <c r="N114"/>
    </row>
    <row r="115" spans="1:14" ht="11.25" customHeight="1" x14ac:dyDescent="0.2">
      <c r="A115" s="42" t="s">
        <v>18</v>
      </c>
      <c r="B115" s="44" t="s">
        <v>13</v>
      </c>
      <c r="C115" s="44" t="s">
        <v>57</v>
      </c>
      <c r="D115" s="43">
        <v>142975.10499999998</v>
      </c>
      <c r="E115" s="43">
        <v>-75658.365999999995</v>
      </c>
      <c r="F115" s="43">
        <v>-104390</v>
      </c>
      <c r="G115" s="43">
        <v>-69570</v>
      </c>
      <c r="H115" s="43">
        <v>-46480</v>
      </c>
      <c r="I115" s="55">
        <f>pro[[#This Row],[Admin expenses 3]]+pro[[#This Row],[Admin expenses 2]]+pro[[#This Row],[Admin expenses 1]]+pro[[#This Row],[COGS]]</f>
        <v>-296098.36599999998</v>
      </c>
      <c r="J115" s="55">
        <f>pro[[#This Row],[Revenue]]+pro[[#This Row],[AdminExp]]</f>
        <v>-153123.261</v>
      </c>
      <c r="K115" s="83">
        <f>pro[[#This Row],[Profit]]/pro[[#This Row],[Revenue]]</f>
        <v>-1.0709784825826847</v>
      </c>
      <c r="L115" s="56">
        <f t="shared" si="1"/>
        <v>1</v>
      </c>
      <c r="M115" s="82" t="str">
        <f>"Q"&amp;" "&amp;VLOOKUP(pro[[#This Row],[Period]],Mapping!A:B,2,0)</f>
        <v>Q 1</v>
      </c>
      <c r="N115"/>
    </row>
    <row r="116" spans="1:14" ht="11.25" customHeight="1" x14ac:dyDescent="0.2">
      <c r="A116" s="42" t="s">
        <v>18</v>
      </c>
      <c r="B116" s="44" t="s">
        <v>28</v>
      </c>
      <c r="C116" s="44" t="s">
        <v>57</v>
      </c>
      <c r="D116" s="43">
        <v>298480.54599999997</v>
      </c>
      <c r="E116" s="43">
        <v>-50176.483</v>
      </c>
      <c r="F116" s="43">
        <v>-101340</v>
      </c>
      <c r="G116" s="43">
        <v>-67450</v>
      </c>
      <c r="H116" s="43">
        <v>-56480</v>
      </c>
      <c r="I116" s="55">
        <f>pro[[#This Row],[Admin expenses 3]]+pro[[#This Row],[Admin expenses 2]]+pro[[#This Row],[Admin expenses 1]]+pro[[#This Row],[COGS]]</f>
        <v>-275446.48300000001</v>
      </c>
      <c r="J116" s="55">
        <f>pro[[#This Row],[Revenue]]+pro[[#This Row],[AdminExp]]</f>
        <v>23034.062999999966</v>
      </c>
      <c r="K116" s="83">
        <f>pro[[#This Row],[Profit]]/pro[[#This Row],[Revenue]]</f>
        <v>7.717106963480283E-2</v>
      </c>
      <c r="L116" s="56">
        <f t="shared" si="1"/>
        <v>1</v>
      </c>
      <c r="M116" s="82" t="str">
        <f>"Q"&amp;" "&amp;VLOOKUP(pro[[#This Row],[Period]],Mapping!A:B,2,0)</f>
        <v>Q 1</v>
      </c>
      <c r="N116"/>
    </row>
    <row r="117" spans="1:14" ht="11.25" customHeight="1" x14ac:dyDescent="0.2">
      <c r="A117" s="42" t="s">
        <v>18</v>
      </c>
      <c r="B117" s="44" t="s">
        <v>14</v>
      </c>
      <c r="C117" s="44" t="s">
        <v>57</v>
      </c>
      <c r="D117" s="43">
        <v>104406.708</v>
      </c>
      <c r="E117" s="43">
        <v>-66535.966</v>
      </c>
      <c r="F117" s="43">
        <v>-30070</v>
      </c>
      <c r="G117" s="43">
        <v>-55310</v>
      </c>
      <c r="H117" s="43">
        <v>-102730</v>
      </c>
      <c r="I117" s="55">
        <f>pro[[#This Row],[Admin expenses 3]]+pro[[#This Row],[Admin expenses 2]]+pro[[#This Row],[Admin expenses 1]]+pro[[#This Row],[COGS]]</f>
        <v>-254645.96600000001</v>
      </c>
      <c r="J117" s="55">
        <f>pro[[#This Row],[Revenue]]+pro[[#This Row],[AdminExp]]</f>
        <v>-150239.25800000003</v>
      </c>
      <c r="K117" s="83">
        <f>pro[[#This Row],[Profit]]/pro[[#This Row],[Revenue]]</f>
        <v>-1.4389808938329904</v>
      </c>
      <c r="L117" s="56">
        <f t="shared" si="1"/>
        <v>1</v>
      </c>
      <c r="M117" s="82" t="str">
        <f>"Q"&amp;" "&amp;VLOOKUP(pro[[#This Row],[Period]],Mapping!A:B,2,0)</f>
        <v>Q 1</v>
      </c>
      <c r="N117"/>
    </row>
    <row r="118" spans="1:14" ht="11.25" customHeight="1" x14ac:dyDescent="0.2">
      <c r="A118" s="42" t="s">
        <v>18</v>
      </c>
      <c r="B118" s="44" t="s">
        <v>15</v>
      </c>
      <c r="C118" s="44" t="s">
        <v>57</v>
      </c>
      <c r="D118" s="43">
        <v>877926.23100000003</v>
      </c>
      <c r="E118" s="43">
        <v>-1046359.1949999999</v>
      </c>
      <c r="F118" s="43">
        <v>-13710</v>
      </c>
      <c r="G118" s="43">
        <v>-28600</v>
      </c>
      <c r="H118" s="43">
        <v>-103440</v>
      </c>
      <c r="I118" s="55">
        <f>pro[[#This Row],[Admin expenses 3]]+pro[[#This Row],[Admin expenses 2]]+pro[[#This Row],[Admin expenses 1]]+pro[[#This Row],[COGS]]</f>
        <v>-1192109.1949999998</v>
      </c>
      <c r="J118" s="55">
        <f>pro[[#This Row],[Revenue]]+pro[[#This Row],[AdminExp]]</f>
        <v>-314182.9639999998</v>
      </c>
      <c r="K118" s="83">
        <f>pro[[#This Row],[Profit]]/pro[[#This Row],[Revenue]]</f>
        <v>-0.35786943470424659</v>
      </c>
      <c r="L118" s="56">
        <f t="shared" si="1"/>
        <v>1</v>
      </c>
      <c r="M118" s="82" t="str">
        <f>"Q"&amp;" "&amp;VLOOKUP(pro[[#This Row],[Period]],Mapping!A:B,2,0)</f>
        <v>Q 1</v>
      </c>
      <c r="N118"/>
    </row>
    <row r="119" spans="1:14" ht="11.25" customHeight="1" x14ac:dyDescent="0.2">
      <c r="A119" s="42" t="s">
        <v>18</v>
      </c>
      <c r="B119" s="44" t="s">
        <v>17</v>
      </c>
      <c r="C119" s="44" t="s">
        <v>57</v>
      </c>
      <c r="D119" s="43">
        <v>220875.40999999997</v>
      </c>
      <c r="E119" s="43">
        <v>-123667.236</v>
      </c>
      <c r="F119" s="43">
        <v>-66390</v>
      </c>
      <c r="G119" s="43">
        <v>-20470</v>
      </c>
      <c r="H119" s="43">
        <v>-92600</v>
      </c>
      <c r="I119" s="55">
        <f>pro[[#This Row],[Admin expenses 3]]+pro[[#This Row],[Admin expenses 2]]+pro[[#This Row],[Admin expenses 1]]+pro[[#This Row],[COGS]]</f>
        <v>-303127.23600000003</v>
      </c>
      <c r="J119" s="55">
        <f>pro[[#This Row],[Revenue]]+pro[[#This Row],[AdminExp]]</f>
        <v>-82251.826000000059</v>
      </c>
      <c r="K119" s="83">
        <f>pro[[#This Row],[Profit]]/pro[[#This Row],[Revenue]]</f>
        <v>-0.37239014519542973</v>
      </c>
      <c r="L119" s="56">
        <f t="shared" si="1"/>
        <v>1</v>
      </c>
      <c r="M119" s="82" t="str">
        <f>"Q"&amp;" "&amp;VLOOKUP(pro[[#This Row],[Period]],Mapping!A:B,2,0)</f>
        <v>Q 1</v>
      </c>
      <c r="N119"/>
    </row>
    <row r="120" spans="1:14" ht="11.25" customHeight="1" x14ac:dyDescent="0.2">
      <c r="A120" s="42" t="s">
        <v>18</v>
      </c>
      <c r="B120" s="44" t="s">
        <v>19</v>
      </c>
      <c r="C120" s="44" t="s">
        <v>57</v>
      </c>
      <c r="D120" s="43">
        <v>1051508.388</v>
      </c>
      <c r="E120" s="43">
        <v>-384992.66399999999</v>
      </c>
      <c r="F120" s="43">
        <v>-73750</v>
      </c>
      <c r="G120" s="43">
        <v>-52890</v>
      </c>
      <c r="H120" s="43">
        <v>-13300</v>
      </c>
      <c r="I120" s="55">
        <f>pro[[#This Row],[Admin expenses 3]]+pro[[#This Row],[Admin expenses 2]]+pro[[#This Row],[Admin expenses 1]]+pro[[#This Row],[COGS]]</f>
        <v>-524932.66399999999</v>
      </c>
      <c r="J120" s="55">
        <f>pro[[#This Row],[Revenue]]+pro[[#This Row],[AdminExp]]</f>
        <v>526575.72400000005</v>
      </c>
      <c r="K120" s="83">
        <f>pro[[#This Row],[Profit]]/pro[[#This Row],[Revenue]]</f>
        <v>0.50078128715792991</v>
      </c>
      <c r="L120" s="56">
        <f t="shared" si="1"/>
        <v>1</v>
      </c>
      <c r="M120" s="82" t="str">
        <f>"Q"&amp;" "&amp;VLOOKUP(pro[[#This Row],[Period]],Mapping!A:B,2,0)</f>
        <v>Q 1</v>
      </c>
      <c r="N120"/>
    </row>
    <row r="121" spans="1:14" ht="11.25" customHeight="1" x14ac:dyDescent="0.2">
      <c r="A121" s="42" t="s">
        <v>18</v>
      </c>
      <c r="B121" s="44" t="s">
        <v>21</v>
      </c>
      <c r="C121" s="44" t="s">
        <v>57</v>
      </c>
      <c r="D121" s="43">
        <v>128054.36699999998</v>
      </c>
      <c r="E121" s="43">
        <v>-158117.17599999998</v>
      </c>
      <c r="F121" s="43">
        <v>-70200</v>
      </c>
      <c r="G121" s="43">
        <v>-26560</v>
      </c>
      <c r="H121" s="43">
        <v>-75250</v>
      </c>
      <c r="I121" s="55">
        <f>pro[[#This Row],[Admin expenses 3]]+pro[[#This Row],[Admin expenses 2]]+pro[[#This Row],[Admin expenses 1]]+pro[[#This Row],[COGS]]</f>
        <v>-330127.17599999998</v>
      </c>
      <c r="J121" s="55">
        <f>pro[[#This Row],[Revenue]]+pro[[#This Row],[AdminExp]]</f>
        <v>-202072.80900000001</v>
      </c>
      <c r="K121" s="83">
        <f>pro[[#This Row],[Profit]]/pro[[#This Row],[Revenue]]</f>
        <v>-1.5780235671306706</v>
      </c>
      <c r="L121" s="56">
        <f t="shared" si="1"/>
        <v>1</v>
      </c>
      <c r="M121" s="82" t="str">
        <f>"Q"&amp;" "&amp;VLOOKUP(pro[[#This Row],[Period]],Mapping!A:B,2,0)</f>
        <v>Q 1</v>
      </c>
      <c r="N121"/>
    </row>
    <row r="122" spans="1:14" ht="11.25" customHeight="1" x14ac:dyDescent="0.2">
      <c r="A122" s="42" t="s">
        <v>18</v>
      </c>
      <c r="B122" s="44" t="s">
        <v>22</v>
      </c>
      <c r="C122" s="44" t="s">
        <v>57</v>
      </c>
      <c r="D122" s="43">
        <v>414295.28700000001</v>
      </c>
      <c r="E122" s="43">
        <v>-449935.11499999993</v>
      </c>
      <c r="F122" s="43">
        <v>-61010</v>
      </c>
      <c r="G122" s="43">
        <v>-14850</v>
      </c>
      <c r="H122" s="43">
        <v>-38090</v>
      </c>
      <c r="I122" s="55">
        <f>pro[[#This Row],[Admin expenses 3]]+pro[[#This Row],[Admin expenses 2]]+pro[[#This Row],[Admin expenses 1]]+pro[[#This Row],[COGS]]</f>
        <v>-563885.11499999999</v>
      </c>
      <c r="J122" s="55">
        <f>pro[[#This Row],[Revenue]]+pro[[#This Row],[AdminExp]]</f>
        <v>-149589.82799999998</v>
      </c>
      <c r="K122" s="83">
        <f>pro[[#This Row],[Profit]]/pro[[#This Row],[Revenue]]</f>
        <v>-0.3610705520770261</v>
      </c>
      <c r="L122" s="56">
        <f t="shared" si="1"/>
        <v>1</v>
      </c>
      <c r="M122" s="82" t="str">
        <f>"Q"&amp;" "&amp;VLOOKUP(pro[[#This Row],[Period]],Mapping!A:B,2,0)</f>
        <v>Q 1</v>
      </c>
      <c r="N122"/>
    </row>
    <row r="123" spans="1:14" ht="11.25" customHeight="1" x14ac:dyDescent="0.2">
      <c r="A123" s="42" t="s">
        <v>18</v>
      </c>
      <c r="B123" s="44" t="s">
        <v>36</v>
      </c>
      <c r="C123" s="44" t="s">
        <v>57</v>
      </c>
      <c r="D123" s="43">
        <v>146338.514</v>
      </c>
      <c r="E123" s="43">
        <v>-302818.81699999998</v>
      </c>
      <c r="F123" s="43">
        <v>-93800</v>
      </c>
      <c r="G123" s="43">
        <v>-38220</v>
      </c>
      <c r="H123" s="43">
        <v>-99280</v>
      </c>
      <c r="I123" s="55">
        <f>pro[[#This Row],[Admin expenses 3]]+pro[[#This Row],[Admin expenses 2]]+pro[[#This Row],[Admin expenses 1]]+pro[[#This Row],[COGS]]</f>
        <v>-534118.81700000004</v>
      </c>
      <c r="J123" s="55">
        <f>pro[[#This Row],[Revenue]]+pro[[#This Row],[AdminExp]]</f>
        <v>-387780.30300000007</v>
      </c>
      <c r="K123" s="83">
        <f>pro[[#This Row],[Profit]]/pro[[#This Row],[Revenue]]</f>
        <v>-2.6498854771752027</v>
      </c>
      <c r="L123" s="56">
        <f t="shared" si="1"/>
        <v>1</v>
      </c>
      <c r="M123" s="82" t="str">
        <f>"Q"&amp;" "&amp;VLOOKUP(pro[[#This Row],[Period]],Mapping!A:B,2,0)</f>
        <v>Q 1</v>
      </c>
      <c r="N123"/>
    </row>
    <row r="124" spans="1:14" ht="11.25" customHeight="1" x14ac:dyDescent="0.2">
      <c r="A124" s="42" t="s">
        <v>18</v>
      </c>
      <c r="B124" s="44" t="s">
        <v>24</v>
      </c>
      <c r="C124" s="44" t="s">
        <v>57</v>
      </c>
      <c r="D124" s="43">
        <v>49739.256000000001</v>
      </c>
      <c r="E124" s="43">
        <v>-24170.915999999997</v>
      </c>
      <c r="F124" s="43">
        <v>-52680</v>
      </c>
      <c r="G124" s="43">
        <v>-65650</v>
      </c>
      <c r="H124" s="43">
        <v>-89840</v>
      </c>
      <c r="I124" s="55">
        <f>pro[[#This Row],[Admin expenses 3]]+pro[[#This Row],[Admin expenses 2]]+pro[[#This Row],[Admin expenses 1]]+pro[[#This Row],[COGS]]</f>
        <v>-232340.916</v>
      </c>
      <c r="J124" s="55">
        <f>pro[[#This Row],[Revenue]]+pro[[#This Row],[AdminExp]]</f>
        <v>-182601.66</v>
      </c>
      <c r="K124" s="83">
        <f>pro[[#This Row],[Profit]]/pro[[#This Row],[Revenue]]</f>
        <v>-3.671177952480833</v>
      </c>
      <c r="L124" s="56">
        <f t="shared" si="1"/>
        <v>1</v>
      </c>
      <c r="M124" s="82" t="str">
        <f>"Q"&amp;" "&amp;VLOOKUP(pro[[#This Row],[Period]],Mapping!A:B,2,0)</f>
        <v>Q 1</v>
      </c>
      <c r="N124"/>
    </row>
    <row r="125" spans="1:14" ht="11.25" customHeight="1" x14ac:dyDescent="0.2">
      <c r="A125" s="42" t="s">
        <v>18</v>
      </c>
      <c r="B125" s="44" t="s">
        <v>33</v>
      </c>
      <c r="C125" s="44" t="s">
        <v>57</v>
      </c>
      <c r="D125" s="43">
        <v>219509.48599999998</v>
      </c>
      <c r="E125" s="43">
        <v>-237188.28</v>
      </c>
      <c r="F125" s="43">
        <v>-38360</v>
      </c>
      <c r="G125" s="43">
        <v>-53440</v>
      </c>
      <c r="H125" s="43">
        <v>-64750</v>
      </c>
      <c r="I125" s="55">
        <f>pro[[#This Row],[Admin expenses 3]]+pro[[#This Row],[Admin expenses 2]]+pro[[#This Row],[Admin expenses 1]]+pro[[#This Row],[COGS]]</f>
        <v>-393738.28</v>
      </c>
      <c r="J125" s="55">
        <f>pro[[#This Row],[Revenue]]+pro[[#This Row],[AdminExp]]</f>
        <v>-174228.79400000005</v>
      </c>
      <c r="K125" s="83">
        <f>pro[[#This Row],[Profit]]/pro[[#This Row],[Revenue]]</f>
        <v>-0.79371874616844607</v>
      </c>
      <c r="L125" s="56">
        <f t="shared" si="1"/>
        <v>1</v>
      </c>
      <c r="M125" s="82" t="str">
        <f>"Q"&amp;" "&amp;VLOOKUP(pro[[#This Row],[Period]],Mapping!A:B,2,0)</f>
        <v>Q 1</v>
      </c>
      <c r="N125"/>
    </row>
    <row r="126" spans="1:14" ht="11.25" customHeight="1" x14ac:dyDescent="0.2">
      <c r="A126" s="42" t="s">
        <v>18</v>
      </c>
      <c r="B126" s="44" t="s">
        <v>15</v>
      </c>
      <c r="C126" s="44" t="s">
        <v>57</v>
      </c>
      <c r="D126" s="43">
        <v>38006.898999999998</v>
      </c>
      <c r="E126" s="43">
        <v>-7189.0280000000002</v>
      </c>
      <c r="F126" s="43">
        <v>-63000</v>
      </c>
      <c r="G126" s="43">
        <v>-70280</v>
      </c>
      <c r="H126" s="43">
        <v>-30020</v>
      </c>
      <c r="I126" s="55">
        <f>pro[[#This Row],[Admin expenses 3]]+pro[[#This Row],[Admin expenses 2]]+pro[[#This Row],[Admin expenses 1]]+pro[[#This Row],[COGS]]</f>
        <v>-170489.02799999999</v>
      </c>
      <c r="J126" s="55">
        <f>pro[[#This Row],[Revenue]]+pro[[#This Row],[AdminExp]]</f>
        <v>-132482.12899999999</v>
      </c>
      <c r="K126" s="83">
        <f>pro[[#This Row],[Profit]]/pro[[#This Row],[Revenue]]</f>
        <v>-3.4857389707063446</v>
      </c>
      <c r="L126" s="56">
        <f t="shared" si="1"/>
        <v>1</v>
      </c>
      <c r="M126" s="82" t="str">
        <f>"Q"&amp;" "&amp;VLOOKUP(pro[[#This Row],[Period]],Mapping!A:B,2,0)</f>
        <v>Q 1</v>
      </c>
      <c r="N126"/>
    </row>
    <row r="127" spans="1:14" ht="11.25" customHeight="1" x14ac:dyDescent="0.2">
      <c r="A127" s="42" t="s">
        <v>18</v>
      </c>
      <c r="B127" s="44" t="s">
        <v>26</v>
      </c>
      <c r="C127" s="44" t="s">
        <v>57</v>
      </c>
      <c r="D127" s="43">
        <v>544263.755</v>
      </c>
      <c r="E127" s="43">
        <v>-272847.12</v>
      </c>
      <c r="F127" s="43">
        <v>-27730</v>
      </c>
      <c r="G127" s="43">
        <v>-32570</v>
      </c>
      <c r="H127" s="43">
        <v>-12450</v>
      </c>
      <c r="I127" s="55">
        <f>pro[[#This Row],[Admin expenses 3]]+pro[[#This Row],[Admin expenses 2]]+pro[[#This Row],[Admin expenses 1]]+pro[[#This Row],[COGS]]</f>
        <v>-345597.12</v>
      </c>
      <c r="J127" s="55">
        <f>pro[[#This Row],[Revenue]]+pro[[#This Row],[AdminExp]]</f>
        <v>198666.63500000001</v>
      </c>
      <c r="K127" s="83">
        <f>pro[[#This Row],[Profit]]/pro[[#This Row],[Revenue]]</f>
        <v>0.36501904301894955</v>
      </c>
      <c r="L127" s="56">
        <f t="shared" si="1"/>
        <v>1</v>
      </c>
      <c r="M127" s="82" t="str">
        <f>"Q"&amp;" "&amp;VLOOKUP(pro[[#This Row],[Period]],Mapping!A:B,2,0)</f>
        <v>Q 1</v>
      </c>
      <c r="N127"/>
    </row>
    <row r="128" spans="1:14" ht="11.25" customHeight="1" x14ac:dyDescent="0.2">
      <c r="A128" s="42" t="s">
        <v>18</v>
      </c>
      <c r="B128" s="44" t="s">
        <v>25</v>
      </c>
      <c r="C128" s="44" t="s">
        <v>57</v>
      </c>
      <c r="D128" s="43">
        <v>1006823.0619999999</v>
      </c>
      <c r="E128" s="43">
        <v>-126605.12899999999</v>
      </c>
      <c r="F128" s="43">
        <v>-87480</v>
      </c>
      <c r="G128" s="43">
        <v>-38690</v>
      </c>
      <c r="H128" s="43">
        <v>-26610</v>
      </c>
      <c r="I128" s="55">
        <f>pro[[#This Row],[Admin expenses 3]]+pro[[#This Row],[Admin expenses 2]]+pro[[#This Row],[Admin expenses 1]]+pro[[#This Row],[COGS]]</f>
        <v>-279385.12899999996</v>
      </c>
      <c r="J128" s="55">
        <f>pro[[#This Row],[Revenue]]+pro[[#This Row],[AdminExp]]</f>
        <v>727437.93299999996</v>
      </c>
      <c r="K128" s="83">
        <f>pro[[#This Row],[Profit]]/pro[[#This Row],[Revenue]]</f>
        <v>0.72250821465589354</v>
      </c>
      <c r="L128" s="56">
        <f t="shared" si="1"/>
        <v>1</v>
      </c>
      <c r="M128" s="82" t="str">
        <f>"Q"&amp;" "&amp;VLOOKUP(pro[[#This Row],[Period]],Mapping!A:B,2,0)</f>
        <v>Q 1</v>
      </c>
      <c r="N128"/>
    </row>
    <row r="129" spans="1:14" ht="11.25" customHeight="1" x14ac:dyDescent="0.2">
      <c r="A129" s="42" t="s">
        <v>18</v>
      </c>
      <c r="B129" s="44" t="s">
        <v>15</v>
      </c>
      <c r="C129" s="44" t="s">
        <v>58</v>
      </c>
      <c r="D129" s="43">
        <v>162445.39499999999</v>
      </c>
      <c r="E129" s="43">
        <v>-37229.836000000003</v>
      </c>
      <c r="F129" s="43">
        <v>-67240</v>
      </c>
      <c r="G129" s="43">
        <v>-85250</v>
      </c>
      <c r="H129" s="43">
        <v>-37550</v>
      </c>
      <c r="I129" s="55">
        <f>pro[[#This Row],[Admin expenses 3]]+pro[[#This Row],[Admin expenses 2]]+pro[[#This Row],[Admin expenses 1]]+pro[[#This Row],[COGS]]</f>
        <v>-227269.83600000001</v>
      </c>
      <c r="J129" s="55">
        <f>pro[[#This Row],[Revenue]]+pro[[#This Row],[AdminExp]]</f>
        <v>-64824.441000000021</v>
      </c>
      <c r="K129" s="83">
        <f>pro[[#This Row],[Profit]]/pro[[#This Row],[Revenue]]</f>
        <v>-0.3990537312553552</v>
      </c>
      <c r="L129" s="56">
        <f t="shared" si="1"/>
        <v>1</v>
      </c>
      <c r="M129" s="82" t="str">
        <f>"Q"&amp;" "&amp;VLOOKUP(pro[[#This Row],[Period]],Mapping!A:B,2,0)</f>
        <v>Q 1</v>
      </c>
      <c r="N129"/>
    </row>
    <row r="130" spans="1:14" ht="11.25" customHeight="1" x14ac:dyDescent="0.2">
      <c r="A130" s="42" t="s">
        <v>18</v>
      </c>
      <c r="B130" s="44" t="s">
        <v>19</v>
      </c>
      <c r="C130" s="44" t="s">
        <v>59</v>
      </c>
      <c r="D130" s="43">
        <v>1959976.8019999997</v>
      </c>
      <c r="E130" s="43">
        <v>-332202.66799999995</v>
      </c>
      <c r="F130" s="43">
        <v>-19640</v>
      </c>
      <c r="G130" s="43">
        <v>-93600</v>
      </c>
      <c r="H130" s="43">
        <v>-54560</v>
      </c>
      <c r="I130" s="55">
        <f>pro[[#This Row],[Admin expenses 3]]+pro[[#This Row],[Admin expenses 2]]+pro[[#This Row],[Admin expenses 1]]+pro[[#This Row],[COGS]]</f>
        <v>-500002.66799999995</v>
      </c>
      <c r="J130" s="55">
        <f>pro[[#This Row],[Revenue]]+pro[[#This Row],[AdminExp]]</f>
        <v>1459974.1339999996</v>
      </c>
      <c r="K130" s="83">
        <f>pro[[#This Row],[Profit]]/pro[[#This Row],[Revenue]]</f>
        <v>0.74489357859246741</v>
      </c>
      <c r="L130" s="56">
        <f t="shared" ref="L130:L193" si="2">MONTH(DATEVALUE(A130&amp;"1"))</f>
        <v>1</v>
      </c>
      <c r="M130" s="82" t="str">
        <f>"Q"&amp;" "&amp;VLOOKUP(pro[[#This Row],[Period]],Mapping!A:B,2,0)</f>
        <v>Q 1</v>
      </c>
      <c r="N130"/>
    </row>
    <row r="131" spans="1:14" ht="11.25" customHeight="1" x14ac:dyDescent="0.2">
      <c r="A131" s="42" t="s">
        <v>18</v>
      </c>
      <c r="B131" s="44" t="s">
        <v>22</v>
      </c>
      <c r="C131" s="44" t="s">
        <v>57</v>
      </c>
      <c r="D131" s="43">
        <v>377680.14199999999</v>
      </c>
      <c r="E131" s="43">
        <v>-118127.807</v>
      </c>
      <c r="F131" s="43">
        <v>-58520</v>
      </c>
      <c r="G131" s="43">
        <v>-15250</v>
      </c>
      <c r="H131" s="43">
        <v>-104380</v>
      </c>
      <c r="I131" s="55">
        <f>pro[[#This Row],[Admin expenses 3]]+pro[[#This Row],[Admin expenses 2]]+pro[[#This Row],[Admin expenses 1]]+pro[[#This Row],[COGS]]</f>
        <v>-296277.80700000003</v>
      </c>
      <c r="J131" s="55">
        <f>pro[[#This Row],[Revenue]]+pro[[#This Row],[AdminExp]]</f>
        <v>81402.334999999963</v>
      </c>
      <c r="K131" s="83">
        <f>pro[[#This Row],[Profit]]/pro[[#This Row],[Revenue]]</f>
        <v>0.21553247297815295</v>
      </c>
      <c r="L131" s="56">
        <f t="shared" si="2"/>
        <v>1</v>
      </c>
      <c r="M131" s="82" t="str">
        <f>"Q"&amp;" "&amp;VLOOKUP(pro[[#This Row],[Period]],Mapping!A:B,2,0)</f>
        <v>Q 1</v>
      </c>
      <c r="N131"/>
    </row>
    <row r="132" spans="1:14" ht="11.25" customHeight="1" x14ac:dyDescent="0.2">
      <c r="A132" s="42" t="s">
        <v>18</v>
      </c>
      <c r="B132" s="44" t="s">
        <v>32</v>
      </c>
      <c r="C132" s="44" t="s">
        <v>57</v>
      </c>
      <c r="D132" s="43">
        <v>407046.234</v>
      </c>
      <c r="E132" s="43">
        <v>-90404.404999999984</v>
      </c>
      <c r="F132" s="43">
        <v>-29080</v>
      </c>
      <c r="G132" s="43">
        <v>-42910</v>
      </c>
      <c r="H132" s="43">
        <v>-29270</v>
      </c>
      <c r="I132" s="55">
        <f>pro[[#This Row],[Admin expenses 3]]+pro[[#This Row],[Admin expenses 2]]+pro[[#This Row],[Admin expenses 1]]+pro[[#This Row],[COGS]]</f>
        <v>-191664.40499999997</v>
      </c>
      <c r="J132" s="55">
        <f>pro[[#This Row],[Revenue]]+pro[[#This Row],[AdminExp]]</f>
        <v>215381.82900000003</v>
      </c>
      <c r="K132" s="83">
        <f>pro[[#This Row],[Profit]]/pro[[#This Row],[Revenue]]</f>
        <v>0.52913357503265845</v>
      </c>
      <c r="L132" s="56">
        <f t="shared" si="2"/>
        <v>1</v>
      </c>
      <c r="M132" s="82" t="str">
        <f>"Q"&amp;" "&amp;VLOOKUP(pro[[#This Row],[Period]],Mapping!A:B,2,0)</f>
        <v>Q 1</v>
      </c>
      <c r="N132"/>
    </row>
    <row r="133" spans="1:14" ht="11.25" customHeight="1" x14ac:dyDescent="0.2">
      <c r="A133" s="42" t="s">
        <v>18</v>
      </c>
      <c r="B133" s="44" t="s">
        <v>25</v>
      </c>
      <c r="C133" s="44" t="s">
        <v>57</v>
      </c>
      <c r="D133" s="43">
        <v>1598967.9019999998</v>
      </c>
      <c r="E133" s="43">
        <v>-1862683.34</v>
      </c>
      <c r="F133" s="43">
        <v>-83480</v>
      </c>
      <c r="G133" s="43">
        <v>-101300</v>
      </c>
      <c r="H133" s="43">
        <v>-59410</v>
      </c>
      <c r="I133" s="55">
        <f>pro[[#This Row],[Admin expenses 3]]+pro[[#This Row],[Admin expenses 2]]+pro[[#This Row],[Admin expenses 1]]+pro[[#This Row],[COGS]]</f>
        <v>-2106873.34</v>
      </c>
      <c r="J133" s="55">
        <f>pro[[#This Row],[Revenue]]+pro[[#This Row],[AdminExp]]</f>
        <v>-507905.43800000008</v>
      </c>
      <c r="K133" s="83">
        <f>pro[[#This Row],[Profit]]/pro[[#This Row],[Revenue]]</f>
        <v>-0.31764579974664192</v>
      </c>
      <c r="L133" s="56">
        <f t="shared" si="2"/>
        <v>1</v>
      </c>
      <c r="M133" s="82" t="str">
        <f>"Q"&amp;" "&amp;VLOOKUP(pro[[#This Row],[Period]],Mapping!A:B,2,0)</f>
        <v>Q 1</v>
      </c>
      <c r="N133"/>
    </row>
    <row r="134" spans="1:14" ht="11.25" customHeight="1" x14ac:dyDescent="0.2">
      <c r="A134" s="42" t="s">
        <v>18</v>
      </c>
      <c r="B134" s="44" t="s">
        <v>13</v>
      </c>
      <c r="C134" s="44" t="s">
        <v>57</v>
      </c>
      <c r="D134" s="43">
        <v>1210975.7590000001</v>
      </c>
      <c r="E134" s="43">
        <v>-1305559.9829999998</v>
      </c>
      <c r="F134" s="43">
        <v>-44920</v>
      </c>
      <c r="G134" s="43">
        <v>-71030</v>
      </c>
      <c r="H134" s="43">
        <v>-12850</v>
      </c>
      <c r="I134" s="55">
        <f>pro[[#This Row],[Admin expenses 3]]+pro[[#This Row],[Admin expenses 2]]+pro[[#This Row],[Admin expenses 1]]+pro[[#This Row],[COGS]]</f>
        <v>-1434359.9829999998</v>
      </c>
      <c r="J134" s="55">
        <f>pro[[#This Row],[Revenue]]+pro[[#This Row],[AdminExp]]</f>
        <v>-223384.2239999997</v>
      </c>
      <c r="K134" s="83">
        <f>pro[[#This Row],[Profit]]/pro[[#This Row],[Revenue]]</f>
        <v>-0.18446630524170524</v>
      </c>
      <c r="L134" s="56">
        <f t="shared" si="2"/>
        <v>1</v>
      </c>
      <c r="M134" s="82" t="str">
        <f>"Q"&amp;" "&amp;VLOOKUP(pro[[#This Row],[Period]],Mapping!A:B,2,0)</f>
        <v>Q 1</v>
      </c>
      <c r="N134"/>
    </row>
    <row r="135" spans="1:14" ht="11.25" customHeight="1" x14ac:dyDescent="0.2">
      <c r="A135" s="42" t="s">
        <v>18</v>
      </c>
      <c r="B135" s="44" t="s">
        <v>28</v>
      </c>
      <c r="C135" s="44" t="s">
        <v>57</v>
      </c>
      <c r="D135" s="43">
        <v>2273753.622</v>
      </c>
      <c r="E135" s="43">
        <v>-738959.70399999991</v>
      </c>
      <c r="F135" s="43">
        <v>-29380</v>
      </c>
      <c r="G135" s="43">
        <v>-61690</v>
      </c>
      <c r="H135" s="43">
        <v>-62310</v>
      </c>
      <c r="I135" s="55">
        <f>pro[[#This Row],[Admin expenses 3]]+pro[[#This Row],[Admin expenses 2]]+pro[[#This Row],[Admin expenses 1]]+pro[[#This Row],[COGS]]</f>
        <v>-892339.70399999991</v>
      </c>
      <c r="J135" s="55">
        <f>pro[[#This Row],[Revenue]]+pro[[#This Row],[AdminExp]]</f>
        <v>1381413.9180000001</v>
      </c>
      <c r="K135" s="83">
        <f>pro[[#This Row],[Profit]]/pro[[#This Row],[Revenue]]</f>
        <v>0.60754775919165094</v>
      </c>
      <c r="L135" s="56">
        <f t="shared" si="2"/>
        <v>1</v>
      </c>
      <c r="M135" s="82" t="str">
        <f>"Q"&amp;" "&amp;VLOOKUP(pro[[#This Row],[Period]],Mapping!A:B,2,0)</f>
        <v>Q 1</v>
      </c>
      <c r="N135"/>
    </row>
    <row r="136" spans="1:14" ht="11.25" customHeight="1" x14ac:dyDescent="0.2">
      <c r="A136" s="42" t="s">
        <v>18</v>
      </c>
      <c r="B136" s="44" t="s">
        <v>14</v>
      </c>
      <c r="C136" s="44" t="s">
        <v>58</v>
      </c>
      <c r="D136" s="43">
        <v>2176371.9109999998</v>
      </c>
      <c r="E136" s="43">
        <v>-1212031.618</v>
      </c>
      <c r="F136" s="43">
        <v>-65760</v>
      </c>
      <c r="G136" s="43">
        <v>-76850</v>
      </c>
      <c r="H136" s="43">
        <v>-39810</v>
      </c>
      <c r="I136" s="55">
        <f>pro[[#This Row],[Admin expenses 3]]+pro[[#This Row],[Admin expenses 2]]+pro[[#This Row],[Admin expenses 1]]+pro[[#This Row],[COGS]]</f>
        <v>-1394451.618</v>
      </c>
      <c r="J136" s="55">
        <f>pro[[#This Row],[Revenue]]+pro[[#This Row],[AdminExp]]</f>
        <v>781920.29299999983</v>
      </c>
      <c r="K136" s="83">
        <f>pro[[#This Row],[Profit]]/pro[[#This Row],[Revenue]]</f>
        <v>0.35927696412913313</v>
      </c>
      <c r="L136" s="56">
        <f t="shared" si="2"/>
        <v>1</v>
      </c>
      <c r="M136" s="82" t="str">
        <f>"Q"&amp;" "&amp;VLOOKUP(pro[[#This Row],[Period]],Mapping!A:B,2,0)</f>
        <v>Q 1</v>
      </c>
      <c r="N136"/>
    </row>
    <row r="137" spans="1:14" ht="11.25" customHeight="1" x14ac:dyDescent="0.2">
      <c r="A137" s="42" t="s">
        <v>18</v>
      </c>
      <c r="B137" s="44" t="s">
        <v>26</v>
      </c>
      <c r="C137" s="44" t="s">
        <v>59</v>
      </c>
      <c r="D137" s="43">
        <v>9079899.0519999992</v>
      </c>
      <c r="E137" s="43">
        <v>-4688800.8719999995</v>
      </c>
      <c r="F137" s="43">
        <v>-94960</v>
      </c>
      <c r="G137" s="43">
        <v>-37120</v>
      </c>
      <c r="H137" s="43">
        <v>-66820</v>
      </c>
      <c r="I137" s="55">
        <f>pro[[#This Row],[Admin expenses 3]]+pro[[#This Row],[Admin expenses 2]]+pro[[#This Row],[Admin expenses 1]]+pro[[#This Row],[COGS]]</f>
        <v>-4887700.8719999995</v>
      </c>
      <c r="J137" s="55">
        <f>pro[[#This Row],[Revenue]]+pro[[#This Row],[AdminExp]]</f>
        <v>4192198.1799999997</v>
      </c>
      <c r="K137" s="83">
        <f>pro[[#This Row],[Profit]]/pro[[#This Row],[Revenue]]</f>
        <v>0.4617009678182048</v>
      </c>
      <c r="L137" s="56">
        <f t="shared" si="2"/>
        <v>1</v>
      </c>
      <c r="M137" s="82" t="str">
        <f>"Q"&amp;" "&amp;VLOOKUP(pro[[#This Row],[Period]],Mapping!A:B,2,0)</f>
        <v>Q 1</v>
      </c>
      <c r="N137"/>
    </row>
    <row r="138" spans="1:14" ht="11.25" customHeight="1" x14ac:dyDescent="0.2">
      <c r="A138" s="42" t="s">
        <v>18</v>
      </c>
      <c r="B138" s="44" t="s">
        <v>15</v>
      </c>
      <c r="C138" s="44" t="s">
        <v>57</v>
      </c>
      <c r="D138" s="43">
        <v>5464435.4099999992</v>
      </c>
      <c r="E138" s="43">
        <v>-2127690.4529999997</v>
      </c>
      <c r="F138" s="43">
        <v>-103310</v>
      </c>
      <c r="G138" s="43">
        <v>-20940</v>
      </c>
      <c r="H138" s="43">
        <v>-39120</v>
      </c>
      <c r="I138" s="55">
        <f>pro[[#This Row],[Admin expenses 3]]+pro[[#This Row],[Admin expenses 2]]+pro[[#This Row],[Admin expenses 1]]+pro[[#This Row],[COGS]]</f>
        <v>-2291060.4529999997</v>
      </c>
      <c r="J138" s="55">
        <f>pro[[#This Row],[Revenue]]+pro[[#This Row],[AdminExp]]</f>
        <v>3173374.9569999995</v>
      </c>
      <c r="K138" s="83">
        <f>pro[[#This Row],[Profit]]/pro[[#This Row],[Revenue]]</f>
        <v>0.58073244880755204</v>
      </c>
      <c r="L138" s="56">
        <f t="shared" si="2"/>
        <v>1</v>
      </c>
      <c r="M138" s="82" t="str">
        <f>"Q"&amp;" "&amp;VLOOKUP(pro[[#This Row],[Period]],Mapping!A:B,2,0)</f>
        <v>Q 1</v>
      </c>
      <c r="N138"/>
    </row>
    <row r="139" spans="1:14" ht="11.25" customHeight="1" x14ac:dyDescent="0.2">
      <c r="A139" s="42" t="s">
        <v>18</v>
      </c>
      <c r="B139" s="44" t="s">
        <v>19</v>
      </c>
      <c r="C139" s="44" t="s">
        <v>57</v>
      </c>
      <c r="D139" s="43">
        <v>4998573.5029999996</v>
      </c>
      <c r="E139" s="43">
        <v>-2420154.0719999997</v>
      </c>
      <c r="F139" s="43">
        <v>-71140</v>
      </c>
      <c r="G139" s="43">
        <v>-85610</v>
      </c>
      <c r="H139" s="43">
        <v>-39260</v>
      </c>
      <c r="I139" s="55">
        <f>pro[[#This Row],[Admin expenses 3]]+pro[[#This Row],[Admin expenses 2]]+pro[[#This Row],[Admin expenses 1]]+pro[[#This Row],[COGS]]</f>
        <v>-2616164.0719999997</v>
      </c>
      <c r="J139" s="55">
        <f>pro[[#This Row],[Revenue]]+pro[[#This Row],[AdminExp]]</f>
        <v>2382409.4309999999</v>
      </c>
      <c r="K139" s="83">
        <f>pro[[#This Row],[Profit]]/pro[[#This Row],[Revenue]]</f>
        <v>0.47661786499091119</v>
      </c>
      <c r="L139" s="56">
        <f t="shared" si="2"/>
        <v>1</v>
      </c>
      <c r="M139" s="82" t="str">
        <f>"Q"&amp;" "&amp;VLOOKUP(pro[[#This Row],[Period]],Mapping!A:B,2,0)</f>
        <v>Q 1</v>
      </c>
      <c r="N139"/>
    </row>
    <row r="140" spans="1:14" ht="11.25" customHeight="1" x14ac:dyDescent="0.2">
      <c r="A140" s="42" t="s">
        <v>18</v>
      </c>
      <c r="B140" s="44" t="s">
        <v>21</v>
      </c>
      <c r="C140" s="44" t="s">
        <v>57</v>
      </c>
      <c r="D140" s="43">
        <v>37768.289999999994</v>
      </c>
      <c r="E140" s="43">
        <v>-36151.129000000001</v>
      </c>
      <c r="F140" s="43">
        <v>-71070</v>
      </c>
      <c r="G140" s="43">
        <v>-72820</v>
      </c>
      <c r="H140" s="43">
        <v>-67780</v>
      </c>
      <c r="I140" s="55">
        <f>pro[[#This Row],[Admin expenses 3]]+pro[[#This Row],[Admin expenses 2]]+pro[[#This Row],[Admin expenses 1]]+pro[[#This Row],[COGS]]</f>
        <v>-247821.12900000002</v>
      </c>
      <c r="J140" s="55">
        <f>pro[[#This Row],[Revenue]]+pro[[#This Row],[AdminExp]]</f>
        <v>-210052.83900000004</v>
      </c>
      <c r="K140" s="83">
        <f>pro[[#This Row],[Profit]]/pro[[#This Row],[Revenue]]</f>
        <v>-5.561618993075939</v>
      </c>
      <c r="L140" s="56">
        <f t="shared" si="2"/>
        <v>1</v>
      </c>
      <c r="M140" s="82" t="str">
        <f>"Q"&amp;" "&amp;VLOOKUP(pro[[#This Row],[Period]],Mapping!A:B,2,0)</f>
        <v>Q 1</v>
      </c>
      <c r="N140"/>
    </row>
    <row r="141" spans="1:14" ht="11.25" customHeight="1" x14ac:dyDescent="0.2">
      <c r="A141" s="42" t="s">
        <v>18</v>
      </c>
      <c r="B141" s="44" t="s">
        <v>22</v>
      </c>
      <c r="C141" s="44" t="s">
        <v>58</v>
      </c>
      <c r="D141" s="43">
        <v>1943846.051</v>
      </c>
      <c r="E141" s="43">
        <v>-1564081.3930000002</v>
      </c>
      <c r="F141" s="43">
        <v>-92030</v>
      </c>
      <c r="G141" s="43">
        <v>-85690</v>
      </c>
      <c r="H141" s="43">
        <v>-71630</v>
      </c>
      <c r="I141" s="55">
        <f>pro[[#This Row],[Admin expenses 3]]+pro[[#This Row],[Admin expenses 2]]+pro[[#This Row],[Admin expenses 1]]+pro[[#This Row],[COGS]]</f>
        <v>-1813431.3930000002</v>
      </c>
      <c r="J141" s="55">
        <f>pro[[#This Row],[Revenue]]+pro[[#This Row],[AdminExp]]</f>
        <v>130414.65799999982</v>
      </c>
      <c r="K141" s="83">
        <f>pro[[#This Row],[Profit]]/pro[[#This Row],[Revenue]]</f>
        <v>6.7091042489146088E-2</v>
      </c>
      <c r="L141" s="56">
        <f t="shared" si="2"/>
        <v>1</v>
      </c>
      <c r="M141" s="82" t="str">
        <f>"Q"&amp;" "&amp;VLOOKUP(pro[[#This Row],[Period]],Mapping!A:B,2,0)</f>
        <v>Q 1</v>
      </c>
      <c r="N141"/>
    </row>
    <row r="142" spans="1:14" ht="11.25" customHeight="1" x14ac:dyDescent="0.2">
      <c r="A142" s="42" t="s">
        <v>18</v>
      </c>
      <c r="B142" s="44" t="s">
        <v>30</v>
      </c>
      <c r="C142" s="44" t="s">
        <v>59</v>
      </c>
      <c r="D142" s="43">
        <v>3126738.125</v>
      </c>
      <c r="E142" s="43">
        <v>-3704431.2969999998</v>
      </c>
      <c r="F142" s="43">
        <v>-99390</v>
      </c>
      <c r="G142" s="43">
        <v>-81370</v>
      </c>
      <c r="H142" s="43">
        <v>-106040</v>
      </c>
      <c r="I142" s="55">
        <f>pro[[#This Row],[Admin expenses 3]]+pro[[#This Row],[Admin expenses 2]]+pro[[#This Row],[Admin expenses 1]]+pro[[#This Row],[COGS]]</f>
        <v>-3991231.2969999998</v>
      </c>
      <c r="J142" s="55">
        <f>pro[[#This Row],[Revenue]]+pro[[#This Row],[AdminExp]]</f>
        <v>-864493.17199999979</v>
      </c>
      <c r="K142" s="83">
        <f>pro[[#This Row],[Profit]]/pro[[#This Row],[Revenue]]</f>
        <v>-0.27648403461994431</v>
      </c>
      <c r="L142" s="56">
        <f t="shared" si="2"/>
        <v>1</v>
      </c>
      <c r="M142" s="82" t="str">
        <f>"Q"&amp;" "&amp;VLOOKUP(pro[[#This Row],[Period]],Mapping!A:B,2,0)</f>
        <v>Q 1</v>
      </c>
      <c r="N142"/>
    </row>
    <row r="143" spans="1:14" ht="11.25" customHeight="1" x14ac:dyDescent="0.2">
      <c r="A143" s="42" t="s">
        <v>18</v>
      </c>
      <c r="B143" s="44" t="s">
        <v>24</v>
      </c>
      <c r="C143" s="44" t="s">
        <v>57</v>
      </c>
      <c r="D143" s="43">
        <v>3127383.7629999998</v>
      </c>
      <c r="E143" s="43">
        <v>-948149.25099999993</v>
      </c>
      <c r="F143" s="43">
        <v>-45450</v>
      </c>
      <c r="G143" s="43">
        <v>-102750</v>
      </c>
      <c r="H143" s="43">
        <v>-38050</v>
      </c>
      <c r="I143" s="55">
        <f>pro[[#This Row],[Admin expenses 3]]+pro[[#This Row],[Admin expenses 2]]+pro[[#This Row],[Admin expenses 1]]+pro[[#This Row],[COGS]]</f>
        <v>-1134399.2509999999</v>
      </c>
      <c r="J143" s="55">
        <f>pro[[#This Row],[Revenue]]+pro[[#This Row],[AdminExp]]</f>
        <v>1992984.5119999999</v>
      </c>
      <c r="K143" s="83">
        <f>pro[[#This Row],[Profit]]/pro[[#This Row],[Revenue]]</f>
        <v>0.63726893244729044</v>
      </c>
      <c r="L143" s="56">
        <f t="shared" si="2"/>
        <v>1</v>
      </c>
      <c r="M143" s="82" t="str">
        <f>"Q"&amp;" "&amp;VLOOKUP(pro[[#This Row],[Period]],Mapping!A:B,2,0)</f>
        <v>Q 1</v>
      </c>
      <c r="N143"/>
    </row>
    <row r="144" spans="1:14" ht="11.25" customHeight="1" x14ac:dyDescent="0.2">
      <c r="A144" s="42" t="s">
        <v>18</v>
      </c>
      <c r="B144" s="44" t="s">
        <v>25</v>
      </c>
      <c r="C144" s="44" t="s">
        <v>57</v>
      </c>
      <c r="D144" s="43">
        <v>29383.738999999994</v>
      </c>
      <c r="E144" s="43">
        <v>-2877.6089999999999</v>
      </c>
      <c r="F144" s="43">
        <v>-26690</v>
      </c>
      <c r="G144" s="43">
        <v>-14780</v>
      </c>
      <c r="H144" s="43">
        <v>-98780</v>
      </c>
      <c r="I144" s="55">
        <f>pro[[#This Row],[Admin expenses 3]]+pro[[#This Row],[Admin expenses 2]]+pro[[#This Row],[Admin expenses 1]]+pro[[#This Row],[COGS]]</f>
        <v>-143127.609</v>
      </c>
      <c r="J144" s="55">
        <f>pro[[#This Row],[Revenue]]+pro[[#This Row],[AdminExp]]</f>
        <v>-113743.87</v>
      </c>
      <c r="K144" s="83">
        <f>pro[[#This Row],[Profit]]/pro[[#This Row],[Revenue]]</f>
        <v>-3.8709801363264225</v>
      </c>
      <c r="L144" s="56">
        <f t="shared" si="2"/>
        <v>1</v>
      </c>
      <c r="M144" s="82" t="str">
        <f>"Q"&amp;" "&amp;VLOOKUP(pro[[#This Row],[Period]],Mapping!A:B,2,0)</f>
        <v>Q 1</v>
      </c>
      <c r="N144"/>
    </row>
    <row r="145" spans="1:14" ht="11.25" customHeight="1" x14ac:dyDescent="0.2">
      <c r="A145" s="42" t="s">
        <v>18</v>
      </c>
      <c r="B145" s="44" t="s">
        <v>13</v>
      </c>
      <c r="C145" s="44" t="s">
        <v>58</v>
      </c>
      <c r="D145" s="43">
        <v>74445.125999999989</v>
      </c>
      <c r="E145" s="43">
        <v>-11469.226999999999</v>
      </c>
      <c r="F145" s="43">
        <v>-53110</v>
      </c>
      <c r="G145" s="43">
        <v>-45730</v>
      </c>
      <c r="H145" s="43">
        <v>-52050</v>
      </c>
      <c r="I145" s="55">
        <f>pro[[#This Row],[Admin expenses 3]]+pro[[#This Row],[Admin expenses 2]]+pro[[#This Row],[Admin expenses 1]]+pro[[#This Row],[COGS]]</f>
        <v>-162359.22700000001</v>
      </c>
      <c r="J145" s="55">
        <f>pro[[#This Row],[Revenue]]+pro[[#This Row],[AdminExp]]</f>
        <v>-87914.101000000024</v>
      </c>
      <c r="K145" s="83">
        <f>pro[[#This Row],[Profit]]/pro[[#This Row],[Revenue]]</f>
        <v>-1.1809248734430249</v>
      </c>
      <c r="L145" s="56">
        <f t="shared" si="2"/>
        <v>1</v>
      </c>
      <c r="M145" s="82" t="str">
        <f>"Q"&amp;" "&amp;VLOOKUP(pro[[#This Row],[Period]],Mapping!A:B,2,0)</f>
        <v>Q 1</v>
      </c>
      <c r="N145"/>
    </row>
    <row r="146" spans="1:14" ht="11.25" customHeight="1" x14ac:dyDescent="0.2">
      <c r="A146" s="42" t="s">
        <v>18</v>
      </c>
      <c r="B146" s="44" t="s">
        <v>28</v>
      </c>
      <c r="C146" s="44" t="s">
        <v>59</v>
      </c>
      <c r="D146" s="43">
        <v>172678.37299999999</v>
      </c>
      <c r="E146" s="43">
        <v>-19825.154999999999</v>
      </c>
      <c r="F146" s="43">
        <v>-63530</v>
      </c>
      <c r="G146" s="43">
        <v>-48550</v>
      </c>
      <c r="H146" s="43">
        <v>-61080</v>
      </c>
      <c r="I146" s="55">
        <f>pro[[#This Row],[Admin expenses 3]]+pro[[#This Row],[Admin expenses 2]]+pro[[#This Row],[Admin expenses 1]]+pro[[#This Row],[COGS]]</f>
        <v>-192985.155</v>
      </c>
      <c r="J146" s="55">
        <f>pro[[#This Row],[Revenue]]+pro[[#This Row],[AdminExp]]</f>
        <v>-20306.782000000007</v>
      </c>
      <c r="K146" s="83">
        <f>pro[[#This Row],[Profit]]/pro[[#This Row],[Revenue]]</f>
        <v>-0.11759887267411309</v>
      </c>
      <c r="L146" s="56">
        <f t="shared" si="2"/>
        <v>1</v>
      </c>
      <c r="M146" s="82" t="str">
        <f>"Q"&amp;" "&amp;VLOOKUP(pro[[#This Row],[Period]],Mapping!A:B,2,0)</f>
        <v>Q 1</v>
      </c>
      <c r="N146"/>
    </row>
    <row r="147" spans="1:14" ht="11.25" customHeight="1" x14ac:dyDescent="0.2">
      <c r="A147" s="42" t="s">
        <v>18</v>
      </c>
      <c r="B147" s="44" t="s">
        <v>17</v>
      </c>
      <c r="C147" s="44" t="s">
        <v>57</v>
      </c>
      <c r="D147" s="43">
        <v>146623.533</v>
      </c>
      <c r="E147" s="43">
        <v>-13105.595999999998</v>
      </c>
      <c r="F147" s="43">
        <v>-28840</v>
      </c>
      <c r="G147" s="43">
        <v>-30140</v>
      </c>
      <c r="H147" s="43">
        <v>-74410</v>
      </c>
      <c r="I147" s="55">
        <f>pro[[#This Row],[Admin expenses 3]]+pro[[#This Row],[Admin expenses 2]]+pro[[#This Row],[Admin expenses 1]]+pro[[#This Row],[COGS]]</f>
        <v>-146495.59599999999</v>
      </c>
      <c r="J147" s="55">
        <f>pro[[#This Row],[Revenue]]+pro[[#This Row],[AdminExp]]</f>
        <v>127.93700000000536</v>
      </c>
      <c r="K147" s="83">
        <f>pro[[#This Row],[Profit]]/pro[[#This Row],[Revenue]]</f>
        <v>8.725543395547927E-4</v>
      </c>
      <c r="L147" s="56">
        <f t="shared" si="2"/>
        <v>1</v>
      </c>
      <c r="M147" s="82" t="str">
        <f>"Q"&amp;" "&amp;VLOOKUP(pro[[#This Row],[Period]],Mapping!A:B,2,0)</f>
        <v>Q 1</v>
      </c>
      <c r="N147"/>
    </row>
    <row r="148" spans="1:14" ht="11.25" customHeight="1" x14ac:dyDescent="0.2">
      <c r="A148" s="42" t="s">
        <v>18</v>
      </c>
      <c r="B148" s="44" t="s">
        <v>22</v>
      </c>
      <c r="C148" s="44" t="s">
        <v>57</v>
      </c>
      <c r="D148" s="43">
        <v>27978.37</v>
      </c>
      <c r="E148" s="43">
        <v>-2475.2489999999998</v>
      </c>
      <c r="F148" s="43">
        <v>-86450</v>
      </c>
      <c r="G148" s="43">
        <v>-96540</v>
      </c>
      <c r="H148" s="43">
        <v>-29600</v>
      </c>
      <c r="I148" s="55">
        <f>pro[[#This Row],[Admin expenses 3]]+pro[[#This Row],[Admin expenses 2]]+pro[[#This Row],[Admin expenses 1]]+pro[[#This Row],[COGS]]</f>
        <v>-215065.24900000001</v>
      </c>
      <c r="J148" s="55">
        <f>pro[[#This Row],[Revenue]]+pro[[#This Row],[AdminExp]]</f>
        <v>-187086.87900000002</v>
      </c>
      <c r="K148" s="83">
        <f>pro[[#This Row],[Profit]]/pro[[#This Row],[Revenue]]</f>
        <v>-6.6868398337715895</v>
      </c>
      <c r="L148" s="56">
        <f t="shared" si="2"/>
        <v>1</v>
      </c>
      <c r="M148" s="82" t="str">
        <f>"Q"&amp;" "&amp;VLOOKUP(pro[[#This Row],[Period]],Mapping!A:B,2,0)</f>
        <v>Q 1</v>
      </c>
      <c r="N148"/>
    </row>
    <row r="149" spans="1:14" ht="11.25" customHeight="1" x14ac:dyDescent="0.2">
      <c r="A149" s="42" t="s">
        <v>18</v>
      </c>
      <c r="B149" s="44" t="s">
        <v>32</v>
      </c>
      <c r="C149" s="44" t="s">
        <v>58</v>
      </c>
      <c r="D149" s="43">
        <v>3639.5099999999998</v>
      </c>
      <c r="E149" s="43">
        <v>-931.31499999999994</v>
      </c>
      <c r="F149" s="43">
        <v>-79720</v>
      </c>
      <c r="G149" s="43">
        <v>-69370</v>
      </c>
      <c r="H149" s="43">
        <v>-44210</v>
      </c>
      <c r="I149" s="55">
        <f>pro[[#This Row],[Admin expenses 3]]+pro[[#This Row],[Admin expenses 2]]+pro[[#This Row],[Admin expenses 1]]+pro[[#This Row],[COGS]]</f>
        <v>-194231.315</v>
      </c>
      <c r="J149" s="55">
        <f>pro[[#This Row],[Revenue]]+pro[[#This Row],[AdminExp]]</f>
        <v>-190591.80499999999</v>
      </c>
      <c r="K149" s="83">
        <f>pro[[#This Row],[Profit]]/pro[[#This Row],[Revenue]]</f>
        <v>-52.367435451475615</v>
      </c>
      <c r="L149" s="56">
        <f t="shared" si="2"/>
        <v>1</v>
      </c>
      <c r="M149" s="82" t="str">
        <f>"Q"&amp;" "&amp;VLOOKUP(pro[[#This Row],[Period]],Mapping!A:B,2,0)</f>
        <v>Q 1</v>
      </c>
      <c r="N149"/>
    </row>
    <row r="150" spans="1:14" ht="11.25" customHeight="1" x14ac:dyDescent="0.2">
      <c r="A150" s="42" t="s">
        <v>18</v>
      </c>
      <c r="B150" s="44" t="s">
        <v>37</v>
      </c>
      <c r="C150" s="44" t="s">
        <v>57</v>
      </c>
      <c r="D150" s="43">
        <v>12486.508999999998</v>
      </c>
      <c r="E150" s="43">
        <v>-1193.6399999999999</v>
      </c>
      <c r="F150" s="43">
        <v>-97210</v>
      </c>
      <c r="G150" s="43">
        <v>-30330</v>
      </c>
      <c r="H150" s="43">
        <v>-80130</v>
      </c>
      <c r="I150" s="55">
        <f>pro[[#This Row],[Admin expenses 3]]+pro[[#This Row],[Admin expenses 2]]+pro[[#This Row],[Admin expenses 1]]+pro[[#This Row],[COGS]]</f>
        <v>-208863.64</v>
      </c>
      <c r="J150" s="55">
        <f>pro[[#This Row],[Revenue]]+pro[[#This Row],[AdminExp]]</f>
        <v>-196377.13100000002</v>
      </c>
      <c r="K150" s="83">
        <f>pro[[#This Row],[Profit]]/pro[[#This Row],[Revenue]]</f>
        <v>-15.72714447248627</v>
      </c>
      <c r="L150" s="56">
        <f t="shared" si="2"/>
        <v>1</v>
      </c>
      <c r="M150" s="82" t="str">
        <f>"Q"&amp;" "&amp;VLOOKUP(pro[[#This Row],[Period]],Mapping!A:B,2,0)</f>
        <v>Q 1</v>
      </c>
      <c r="N150"/>
    </row>
    <row r="151" spans="1:14" ht="11.25" customHeight="1" x14ac:dyDescent="0.2">
      <c r="A151" s="42" t="s">
        <v>18</v>
      </c>
      <c r="B151" s="44" t="s">
        <v>33</v>
      </c>
      <c r="C151" s="44" t="s">
        <v>58</v>
      </c>
      <c r="D151" s="43">
        <v>29247.791999999998</v>
      </c>
      <c r="E151" s="43">
        <v>-17566.933999999997</v>
      </c>
      <c r="F151" s="43">
        <v>-57610</v>
      </c>
      <c r="G151" s="43">
        <v>-105520</v>
      </c>
      <c r="H151" s="43">
        <v>-51370</v>
      </c>
      <c r="I151" s="55">
        <f>pro[[#This Row],[Admin expenses 3]]+pro[[#This Row],[Admin expenses 2]]+pro[[#This Row],[Admin expenses 1]]+pro[[#This Row],[COGS]]</f>
        <v>-232066.93400000001</v>
      </c>
      <c r="J151" s="55">
        <f>pro[[#This Row],[Revenue]]+pro[[#This Row],[AdminExp]]</f>
        <v>-202819.14200000002</v>
      </c>
      <c r="K151" s="83">
        <f>pro[[#This Row],[Profit]]/pro[[#This Row],[Revenue]]</f>
        <v>-6.9345112273774392</v>
      </c>
      <c r="L151" s="56">
        <f t="shared" si="2"/>
        <v>1</v>
      </c>
      <c r="M151" s="82" t="str">
        <f>"Q"&amp;" "&amp;VLOOKUP(pro[[#This Row],[Period]],Mapping!A:B,2,0)</f>
        <v>Q 1</v>
      </c>
      <c r="N151"/>
    </row>
    <row r="152" spans="1:14" ht="11.25" customHeight="1" x14ac:dyDescent="0.2">
      <c r="A152" s="42" t="s">
        <v>18</v>
      </c>
      <c r="B152" s="44" t="s">
        <v>25</v>
      </c>
      <c r="C152" s="44" t="s">
        <v>59</v>
      </c>
      <c r="D152" s="43">
        <v>177013.57800000001</v>
      </c>
      <c r="E152" s="43">
        <v>-29925.503999999997</v>
      </c>
      <c r="F152" s="43">
        <v>-26520</v>
      </c>
      <c r="G152" s="43">
        <v>-54180</v>
      </c>
      <c r="H152" s="43">
        <v>-41460</v>
      </c>
      <c r="I152" s="55">
        <f>pro[[#This Row],[Admin expenses 3]]+pro[[#This Row],[Admin expenses 2]]+pro[[#This Row],[Admin expenses 1]]+pro[[#This Row],[COGS]]</f>
        <v>-152085.50399999999</v>
      </c>
      <c r="J152" s="55">
        <f>pro[[#This Row],[Revenue]]+pro[[#This Row],[AdminExp]]</f>
        <v>24928.074000000022</v>
      </c>
      <c r="K152" s="83">
        <f>pro[[#This Row],[Profit]]/pro[[#This Row],[Revenue]]</f>
        <v>0.14082577326356299</v>
      </c>
      <c r="L152" s="56">
        <f t="shared" si="2"/>
        <v>1</v>
      </c>
      <c r="M152" s="82" t="str">
        <f>"Q"&amp;" "&amp;VLOOKUP(pro[[#This Row],[Period]],Mapping!A:B,2,0)</f>
        <v>Q 1</v>
      </c>
      <c r="N152"/>
    </row>
    <row r="153" spans="1:14" ht="11.25" customHeight="1" x14ac:dyDescent="0.2">
      <c r="A153" s="42" t="s">
        <v>18</v>
      </c>
      <c r="B153" s="44" t="s">
        <v>26</v>
      </c>
      <c r="C153" s="44" t="s">
        <v>60</v>
      </c>
      <c r="D153" s="43">
        <v>353544.821</v>
      </c>
      <c r="E153" s="43">
        <v>-83932.183999999994</v>
      </c>
      <c r="F153" s="43">
        <v>-22920</v>
      </c>
      <c r="G153" s="43">
        <v>-12410</v>
      </c>
      <c r="H153" s="43">
        <v>-72000</v>
      </c>
      <c r="I153" s="55">
        <f>pro[[#This Row],[Admin expenses 3]]+pro[[#This Row],[Admin expenses 2]]+pro[[#This Row],[Admin expenses 1]]+pro[[#This Row],[COGS]]</f>
        <v>-191262.18400000001</v>
      </c>
      <c r="J153" s="55">
        <f>pro[[#This Row],[Revenue]]+pro[[#This Row],[AdminExp]]</f>
        <v>162282.63699999999</v>
      </c>
      <c r="K153" s="83">
        <f>pro[[#This Row],[Profit]]/pro[[#This Row],[Revenue]]</f>
        <v>0.45901573820536884</v>
      </c>
      <c r="L153" s="56">
        <f t="shared" si="2"/>
        <v>1</v>
      </c>
      <c r="M153" s="82" t="str">
        <f>"Q"&amp;" "&amp;VLOOKUP(pro[[#This Row],[Period]],Mapping!A:B,2,0)</f>
        <v>Q 1</v>
      </c>
      <c r="N153"/>
    </row>
    <row r="154" spans="1:14" ht="11.25" customHeight="1" x14ac:dyDescent="0.2">
      <c r="A154" s="42" t="s">
        <v>18</v>
      </c>
      <c r="B154" s="44" t="s">
        <v>30</v>
      </c>
      <c r="C154" s="44" t="s">
        <v>57</v>
      </c>
      <c r="D154" s="43">
        <v>170969.49799999999</v>
      </c>
      <c r="E154" s="43">
        <v>-41966.091999999997</v>
      </c>
      <c r="F154" s="43">
        <v>-76030</v>
      </c>
      <c r="G154" s="43">
        <v>-75460</v>
      </c>
      <c r="H154" s="43">
        <v>-21220</v>
      </c>
      <c r="I154" s="55">
        <f>pro[[#This Row],[Admin expenses 3]]+pro[[#This Row],[Admin expenses 2]]+pro[[#This Row],[Admin expenses 1]]+pro[[#This Row],[COGS]]</f>
        <v>-214676.092</v>
      </c>
      <c r="J154" s="55">
        <f>pro[[#This Row],[Revenue]]+pro[[#This Row],[AdminExp]]</f>
        <v>-43706.594000000012</v>
      </c>
      <c r="K154" s="83">
        <f>pro[[#This Row],[Profit]]/pro[[#This Row],[Revenue]]</f>
        <v>-0.25563971650662515</v>
      </c>
      <c r="L154" s="56">
        <f t="shared" si="2"/>
        <v>1</v>
      </c>
      <c r="M154" s="82" t="str">
        <f>"Q"&amp;" "&amp;VLOOKUP(pro[[#This Row],[Period]],Mapping!A:B,2,0)</f>
        <v>Q 1</v>
      </c>
      <c r="N154"/>
    </row>
    <row r="155" spans="1:14" ht="11.25" customHeight="1" x14ac:dyDescent="0.2">
      <c r="A155" s="42" t="s">
        <v>18</v>
      </c>
      <c r="B155" s="44" t="s">
        <v>25</v>
      </c>
      <c r="C155" s="44" t="s">
        <v>58</v>
      </c>
      <c r="D155" s="43">
        <v>157314.75199999998</v>
      </c>
      <c r="E155" s="43">
        <v>-91121.652999999991</v>
      </c>
      <c r="F155" s="43">
        <v>-91670</v>
      </c>
      <c r="G155" s="43">
        <v>-80800</v>
      </c>
      <c r="H155" s="43">
        <v>-49260</v>
      </c>
      <c r="I155" s="55">
        <f>pro[[#This Row],[Admin expenses 3]]+pro[[#This Row],[Admin expenses 2]]+pro[[#This Row],[Admin expenses 1]]+pro[[#This Row],[COGS]]</f>
        <v>-312851.65299999999</v>
      </c>
      <c r="J155" s="55">
        <f>pro[[#This Row],[Revenue]]+pro[[#This Row],[AdminExp]]</f>
        <v>-155536.90100000001</v>
      </c>
      <c r="K155" s="83">
        <f>pro[[#This Row],[Profit]]/pro[[#This Row],[Revenue]]</f>
        <v>-0.98869876488124919</v>
      </c>
      <c r="L155" s="56">
        <f t="shared" si="2"/>
        <v>1</v>
      </c>
      <c r="M155" s="82" t="str">
        <f>"Q"&amp;" "&amp;VLOOKUP(pro[[#This Row],[Period]],Mapping!A:B,2,0)</f>
        <v>Q 1</v>
      </c>
      <c r="N155"/>
    </row>
    <row r="156" spans="1:14" ht="11.25" customHeight="1" x14ac:dyDescent="0.2">
      <c r="A156" s="42" t="s">
        <v>18</v>
      </c>
      <c r="B156" s="44" t="s">
        <v>13</v>
      </c>
      <c r="C156" s="44" t="s">
        <v>59</v>
      </c>
      <c r="D156" s="43">
        <v>49902.411999999997</v>
      </c>
      <c r="E156" s="43">
        <v>-25528.811000000002</v>
      </c>
      <c r="F156" s="43">
        <v>-23230</v>
      </c>
      <c r="G156" s="43">
        <v>-58550</v>
      </c>
      <c r="H156" s="43">
        <v>-71230</v>
      </c>
      <c r="I156" s="55">
        <f>pro[[#This Row],[Admin expenses 3]]+pro[[#This Row],[Admin expenses 2]]+pro[[#This Row],[Admin expenses 1]]+pro[[#This Row],[COGS]]</f>
        <v>-178538.81099999999</v>
      </c>
      <c r="J156" s="55">
        <f>pro[[#This Row],[Revenue]]+pro[[#This Row],[AdminExp]]</f>
        <v>-128636.39899999999</v>
      </c>
      <c r="K156" s="83">
        <f>pro[[#This Row],[Profit]]/pro[[#This Row],[Revenue]]</f>
        <v>-2.5777591471931256</v>
      </c>
      <c r="L156" s="56">
        <f t="shared" si="2"/>
        <v>1</v>
      </c>
      <c r="M156" s="82" t="str">
        <f>"Q"&amp;" "&amp;VLOOKUP(pro[[#This Row],[Period]],Mapping!A:B,2,0)</f>
        <v>Q 1</v>
      </c>
      <c r="N156"/>
    </row>
    <row r="157" spans="1:14" ht="11.25" customHeight="1" x14ac:dyDescent="0.2">
      <c r="A157" s="42" t="s">
        <v>18</v>
      </c>
      <c r="B157" s="44" t="s">
        <v>14</v>
      </c>
      <c r="C157" s="44" t="s">
        <v>60</v>
      </c>
      <c r="D157" s="43">
        <v>166297.71900000001</v>
      </c>
      <c r="E157" s="43">
        <v>-45755.016999999993</v>
      </c>
      <c r="F157" s="43">
        <v>-56050</v>
      </c>
      <c r="G157" s="43">
        <v>-45210</v>
      </c>
      <c r="H157" s="43">
        <v>-100300</v>
      </c>
      <c r="I157" s="55">
        <f>pro[[#This Row],[Admin expenses 3]]+pro[[#This Row],[Admin expenses 2]]+pro[[#This Row],[Admin expenses 1]]+pro[[#This Row],[COGS]]</f>
        <v>-247315.01699999999</v>
      </c>
      <c r="J157" s="55">
        <f>pro[[#This Row],[Revenue]]+pro[[#This Row],[AdminExp]]</f>
        <v>-81017.297999999981</v>
      </c>
      <c r="K157" s="83">
        <f>pro[[#This Row],[Profit]]/pro[[#This Row],[Revenue]]</f>
        <v>-0.48718225654075253</v>
      </c>
      <c r="L157" s="56">
        <f t="shared" si="2"/>
        <v>1</v>
      </c>
      <c r="M157" s="82" t="str">
        <f>"Q"&amp;" "&amp;VLOOKUP(pro[[#This Row],[Period]],Mapping!A:B,2,0)</f>
        <v>Q 1</v>
      </c>
      <c r="N157"/>
    </row>
    <row r="158" spans="1:14" ht="11.25" customHeight="1" x14ac:dyDescent="0.2">
      <c r="A158" s="42" t="s">
        <v>18</v>
      </c>
      <c r="B158" s="44" t="s">
        <v>26</v>
      </c>
      <c r="C158" s="44" t="s">
        <v>57</v>
      </c>
      <c r="D158" s="43">
        <v>4412728.6490000002</v>
      </c>
      <c r="E158" s="43">
        <v>-1125098.9469999999</v>
      </c>
      <c r="F158" s="43">
        <v>-69330</v>
      </c>
      <c r="G158" s="43">
        <v>-30790</v>
      </c>
      <c r="H158" s="43">
        <v>-38650</v>
      </c>
      <c r="I158" s="55">
        <f>pro[[#This Row],[Admin expenses 3]]+pro[[#This Row],[Admin expenses 2]]+pro[[#This Row],[Admin expenses 1]]+pro[[#This Row],[COGS]]</f>
        <v>-1263868.9469999999</v>
      </c>
      <c r="J158" s="55">
        <f>pro[[#This Row],[Revenue]]+pro[[#This Row],[AdminExp]]</f>
        <v>3148859.7020000005</v>
      </c>
      <c r="K158" s="83">
        <f>pro[[#This Row],[Profit]]/pro[[#This Row],[Revenue]]</f>
        <v>0.71358561843896429</v>
      </c>
      <c r="L158" s="56">
        <f t="shared" si="2"/>
        <v>1</v>
      </c>
      <c r="M158" s="82" t="str">
        <f>"Q"&amp;" "&amp;VLOOKUP(pro[[#This Row],[Period]],Mapping!A:B,2,0)</f>
        <v>Q 1</v>
      </c>
      <c r="N158"/>
    </row>
    <row r="159" spans="1:14" ht="11.25" customHeight="1" x14ac:dyDescent="0.2">
      <c r="A159" s="42" t="s">
        <v>18</v>
      </c>
      <c r="B159" s="44" t="s">
        <v>15</v>
      </c>
      <c r="C159" s="44" t="s">
        <v>58</v>
      </c>
      <c r="D159" s="43">
        <v>209111.27299999999</v>
      </c>
      <c r="E159" s="43">
        <v>-47052.046999999999</v>
      </c>
      <c r="F159" s="43">
        <v>-40840</v>
      </c>
      <c r="G159" s="43">
        <v>-32870</v>
      </c>
      <c r="H159" s="43">
        <v>-53600</v>
      </c>
      <c r="I159" s="55">
        <f>pro[[#This Row],[Admin expenses 3]]+pro[[#This Row],[Admin expenses 2]]+pro[[#This Row],[Admin expenses 1]]+pro[[#This Row],[COGS]]</f>
        <v>-174362.04699999999</v>
      </c>
      <c r="J159" s="55">
        <f>pro[[#This Row],[Revenue]]+pro[[#This Row],[AdminExp]]</f>
        <v>34749.225999999995</v>
      </c>
      <c r="K159" s="83">
        <f>pro[[#This Row],[Profit]]/pro[[#This Row],[Revenue]]</f>
        <v>0.16617576614341589</v>
      </c>
      <c r="L159" s="56">
        <f t="shared" si="2"/>
        <v>1</v>
      </c>
      <c r="M159" s="82" t="str">
        <f>"Q"&amp;" "&amp;VLOOKUP(pro[[#This Row],[Period]],Mapping!A:B,2,0)</f>
        <v>Q 1</v>
      </c>
      <c r="N159"/>
    </row>
    <row r="160" spans="1:14" ht="11.25" customHeight="1" x14ac:dyDescent="0.2">
      <c r="A160" s="42" t="s">
        <v>18</v>
      </c>
      <c r="B160" s="44" t="s">
        <v>17</v>
      </c>
      <c r="C160" s="44" t="s">
        <v>59</v>
      </c>
      <c r="D160" s="43">
        <v>702076.96299999999</v>
      </c>
      <c r="E160" s="43">
        <v>-288717.17</v>
      </c>
      <c r="F160" s="43">
        <v>-97800</v>
      </c>
      <c r="G160" s="43">
        <v>-39520</v>
      </c>
      <c r="H160" s="43">
        <v>-48890</v>
      </c>
      <c r="I160" s="55">
        <f>pro[[#This Row],[Admin expenses 3]]+pro[[#This Row],[Admin expenses 2]]+pro[[#This Row],[Admin expenses 1]]+pro[[#This Row],[COGS]]</f>
        <v>-474927.17</v>
      </c>
      <c r="J160" s="55">
        <f>pro[[#This Row],[Revenue]]+pro[[#This Row],[AdminExp]]</f>
        <v>227149.79300000001</v>
      </c>
      <c r="K160" s="83">
        <f>pro[[#This Row],[Profit]]/pro[[#This Row],[Revenue]]</f>
        <v>0.32353973277998016</v>
      </c>
      <c r="L160" s="56">
        <f t="shared" si="2"/>
        <v>1</v>
      </c>
      <c r="M160" s="82" t="str">
        <f>"Q"&amp;" "&amp;VLOOKUP(pro[[#This Row],[Period]],Mapping!A:B,2,0)</f>
        <v>Q 1</v>
      </c>
      <c r="N160"/>
    </row>
    <row r="161" spans="1:14" ht="11.25" customHeight="1" x14ac:dyDescent="0.2">
      <c r="A161" s="42" t="s">
        <v>18</v>
      </c>
      <c r="B161" s="44" t="s">
        <v>19</v>
      </c>
      <c r="C161" s="44" t="s">
        <v>60</v>
      </c>
      <c r="D161" s="43">
        <v>1063830.1939999999</v>
      </c>
      <c r="E161" s="43">
        <v>-270290.55199999997</v>
      </c>
      <c r="F161" s="43">
        <v>-26500</v>
      </c>
      <c r="G161" s="43">
        <v>-108520</v>
      </c>
      <c r="H161" s="43">
        <v>-38880</v>
      </c>
      <c r="I161" s="55">
        <f>pro[[#This Row],[Admin expenses 3]]+pro[[#This Row],[Admin expenses 2]]+pro[[#This Row],[Admin expenses 1]]+pro[[#This Row],[COGS]]</f>
        <v>-444190.55199999997</v>
      </c>
      <c r="J161" s="55">
        <f>pro[[#This Row],[Revenue]]+pro[[#This Row],[AdminExp]]</f>
        <v>619639.64199999999</v>
      </c>
      <c r="K161" s="83">
        <f>pro[[#This Row],[Profit]]/pro[[#This Row],[Revenue]]</f>
        <v>0.58246104077019645</v>
      </c>
      <c r="L161" s="56">
        <f t="shared" si="2"/>
        <v>1</v>
      </c>
      <c r="M161" s="82" t="str">
        <f>"Q"&amp;" "&amp;VLOOKUP(pro[[#This Row],[Period]],Mapping!A:B,2,0)</f>
        <v>Q 1</v>
      </c>
      <c r="N161"/>
    </row>
    <row r="162" spans="1:14" ht="11.25" customHeight="1" x14ac:dyDescent="0.2">
      <c r="A162" s="42" t="s">
        <v>18</v>
      </c>
      <c r="B162" s="44" t="s">
        <v>21</v>
      </c>
      <c r="C162" s="44" t="s">
        <v>57</v>
      </c>
      <c r="D162" s="43">
        <v>26174.75</v>
      </c>
      <c r="E162" s="43">
        <v>-13745.942000000001</v>
      </c>
      <c r="F162" s="43">
        <v>-67500</v>
      </c>
      <c r="G162" s="43">
        <v>-75590</v>
      </c>
      <c r="H162" s="43">
        <v>-83160</v>
      </c>
      <c r="I162" s="55">
        <f>pro[[#This Row],[Admin expenses 3]]+pro[[#This Row],[Admin expenses 2]]+pro[[#This Row],[Admin expenses 1]]+pro[[#This Row],[COGS]]</f>
        <v>-239995.94200000001</v>
      </c>
      <c r="J162" s="55">
        <f>pro[[#This Row],[Revenue]]+pro[[#This Row],[AdminExp]]</f>
        <v>-213821.19200000001</v>
      </c>
      <c r="K162" s="83">
        <f>pro[[#This Row],[Profit]]/pro[[#This Row],[Revenue]]</f>
        <v>-8.1689869817285743</v>
      </c>
      <c r="L162" s="56">
        <f t="shared" si="2"/>
        <v>1</v>
      </c>
      <c r="M162" s="82" t="str">
        <f>"Q"&amp;" "&amp;VLOOKUP(pro[[#This Row],[Period]],Mapping!A:B,2,0)</f>
        <v>Q 1</v>
      </c>
      <c r="N162"/>
    </row>
    <row r="163" spans="1:14" ht="11.25" customHeight="1" x14ac:dyDescent="0.2">
      <c r="A163" s="42" t="s">
        <v>18</v>
      </c>
      <c r="B163" s="44" t="s">
        <v>22</v>
      </c>
      <c r="C163" s="44" t="s">
        <v>58</v>
      </c>
      <c r="D163" s="43">
        <v>102273.024</v>
      </c>
      <c r="E163" s="43">
        <v>-33079.892999999996</v>
      </c>
      <c r="F163" s="43">
        <v>-19700</v>
      </c>
      <c r="G163" s="43">
        <v>-46180</v>
      </c>
      <c r="H163" s="43">
        <v>-58580</v>
      </c>
      <c r="I163" s="55">
        <f>pro[[#This Row],[Admin expenses 3]]+pro[[#This Row],[Admin expenses 2]]+pro[[#This Row],[Admin expenses 1]]+pro[[#This Row],[COGS]]</f>
        <v>-157539.89299999998</v>
      </c>
      <c r="J163" s="55">
        <f>pro[[#This Row],[Revenue]]+pro[[#This Row],[AdminExp]]</f>
        <v>-55266.868999999977</v>
      </c>
      <c r="K163" s="83">
        <f>pro[[#This Row],[Profit]]/pro[[#This Row],[Revenue]]</f>
        <v>-0.54038559571681355</v>
      </c>
      <c r="L163" s="56">
        <f t="shared" si="2"/>
        <v>1</v>
      </c>
      <c r="M163" s="82" t="str">
        <f>"Q"&amp;" "&amp;VLOOKUP(pro[[#This Row],[Period]],Mapping!A:B,2,0)</f>
        <v>Q 1</v>
      </c>
      <c r="N163"/>
    </row>
    <row r="164" spans="1:14" ht="11.25" customHeight="1" x14ac:dyDescent="0.2">
      <c r="A164" s="42" t="s">
        <v>18</v>
      </c>
      <c r="B164" s="44" t="s">
        <v>30</v>
      </c>
      <c r="C164" s="44" t="s">
        <v>59</v>
      </c>
      <c r="D164" s="43">
        <v>159667.73899999997</v>
      </c>
      <c r="E164" s="43">
        <v>-53702.235999999997</v>
      </c>
      <c r="F164" s="43">
        <v>-101550</v>
      </c>
      <c r="G164" s="43">
        <v>-102860</v>
      </c>
      <c r="H164" s="43">
        <v>-100710</v>
      </c>
      <c r="I164" s="55">
        <f>pro[[#This Row],[Admin expenses 3]]+pro[[#This Row],[Admin expenses 2]]+pro[[#This Row],[Admin expenses 1]]+pro[[#This Row],[COGS]]</f>
        <v>-358822.23599999998</v>
      </c>
      <c r="J164" s="55">
        <f>pro[[#This Row],[Revenue]]+pro[[#This Row],[AdminExp]]</f>
        <v>-199154.497</v>
      </c>
      <c r="K164" s="83">
        <f>pro[[#This Row],[Profit]]/pro[[#This Row],[Revenue]]</f>
        <v>-1.2473058004535282</v>
      </c>
      <c r="L164" s="56">
        <f t="shared" si="2"/>
        <v>1</v>
      </c>
      <c r="M164" s="82" t="str">
        <f>"Q"&amp;" "&amp;VLOOKUP(pro[[#This Row],[Period]],Mapping!A:B,2,0)</f>
        <v>Q 1</v>
      </c>
      <c r="N164"/>
    </row>
    <row r="165" spans="1:14" ht="11.25" customHeight="1" x14ac:dyDescent="0.2">
      <c r="A165" s="42" t="s">
        <v>18</v>
      </c>
      <c r="B165" s="44" t="s">
        <v>32</v>
      </c>
      <c r="C165" s="44" t="s">
        <v>60</v>
      </c>
      <c r="D165" s="43">
        <v>119851.64099999999</v>
      </c>
      <c r="E165" s="43">
        <v>-24744.510000000002</v>
      </c>
      <c r="F165" s="43">
        <v>-97500</v>
      </c>
      <c r="G165" s="43">
        <v>-33200</v>
      </c>
      <c r="H165" s="43">
        <v>-80040</v>
      </c>
      <c r="I165" s="55">
        <f>pro[[#This Row],[Admin expenses 3]]+pro[[#This Row],[Admin expenses 2]]+pro[[#This Row],[Admin expenses 1]]+pro[[#This Row],[COGS]]</f>
        <v>-235484.51</v>
      </c>
      <c r="J165" s="55">
        <f>pro[[#This Row],[Revenue]]+pro[[#This Row],[AdminExp]]</f>
        <v>-115632.86900000002</v>
      </c>
      <c r="K165" s="83">
        <f>pro[[#This Row],[Profit]]/pro[[#This Row],[Revenue]]</f>
        <v>-0.96480004808611697</v>
      </c>
      <c r="L165" s="56">
        <f t="shared" si="2"/>
        <v>1</v>
      </c>
      <c r="M165" s="82" t="str">
        <f>"Q"&amp;" "&amp;VLOOKUP(pro[[#This Row],[Period]],Mapping!A:B,2,0)</f>
        <v>Q 1</v>
      </c>
      <c r="N165"/>
    </row>
    <row r="166" spans="1:14" ht="11.25" customHeight="1" x14ac:dyDescent="0.2">
      <c r="A166" s="42" t="s">
        <v>18</v>
      </c>
      <c r="B166" s="44" t="s">
        <v>33</v>
      </c>
      <c r="C166" s="44" t="s">
        <v>57</v>
      </c>
      <c r="D166" s="43">
        <v>48852.677999999993</v>
      </c>
      <c r="E166" s="43">
        <v>-58900.456999999995</v>
      </c>
      <c r="F166" s="43">
        <v>-59320</v>
      </c>
      <c r="G166" s="43">
        <v>-104140</v>
      </c>
      <c r="H166" s="43">
        <v>-14730</v>
      </c>
      <c r="I166" s="55">
        <f>pro[[#This Row],[Admin expenses 3]]+pro[[#This Row],[Admin expenses 2]]+pro[[#This Row],[Admin expenses 1]]+pro[[#This Row],[COGS]]</f>
        <v>-237090.45699999999</v>
      </c>
      <c r="J166" s="55">
        <f>pro[[#This Row],[Revenue]]+pro[[#This Row],[AdminExp]]</f>
        <v>-188237.77900000001</v>
      </c>
      <c r="K166" s="83">
        <f>pro[[#This Row],[Profit]]/pro[[#This Row],[Revenue]]</f>
        <v>-3.8531721638678649</v>
      </c>
      <c r="L166" s="56">
        <f t="shared" si="2"/>
        <v>1</v>
      </c>
      <c r="M166" s="82" t="str">
        <f>"Q"&amp;" "&amp;VLOOKUP(pro[[#This Row],[Period]],Mapping!A:B,2,0)</f>
        <v>Q 1</v>
      </c>
      <c r="N166"/>
    </row>
    <row r="167" spans="1:14" ht="11.25" customHeight="1" x14ac:dyDescent="0.2">
      <c r="A167" s="42" t="s">
        <v>18</v>
      </c>
      <c r="B167" s="44" t="s">
        <v>13</v>
      </c>
      <c r="C167" s="44" t="s">
        <v>57</v>
      </c>
      <c r="D167" s="43">
        <v>134904.75599999999</v>
      </c>
      <c r="E167" s="43">
        <v>-40294.701999999997</v>
      </c>
      <c r="F167" s="43">
        <v>-16220</v>
      </c>
      <c r="G167" s="43">
        <v>-27750</v>
      </c>
      <c r="H167" s="43">
        <v>-106150</v>
      </c>
      <c r="I167" s="55">
        <f>pro[[#This Row],[Admin expenses 3]]+pro[[#This Row],[Admin expenses 2]]+pro[[#This Row],[Admin expenses 1]]+pro[[#This Row],[COGS]]</f>
        <v>-190414.70199999999</v>
      </c>
      <c r="J167" s="55">
        <f>pro[[#This Row],[Revenue]]+pro[[#This Row],[AdminExp]]</f>
        <v>-55509.945999999996</v>
      </c>
      <c r="K167" s="83">
        <f>pro[[#This Row],[Profit]]/pro[[#This Row],[Revenue]]</f>
        <v>-0.41147508542990135</v>
      </c>
      <c r="L167" s="56">
        <f t="shared" si="2"/>
        <v>1</v>
      </c>
      <c r="M167" s="82" t="str">
        <f>"Q"&amp;" "&amp;VLOOKUP(pro[[#This Row],[Period]],Mapping!A:B,2,0)</f>
        <v>Q 1</v>
      </c>
      <c r="N167"/>
    </row>
    <row r="168" spans="1:14" ht="11.25" customHeight="1" x14ac:dyDescent="0.2">
      <c r="A168" s="42" t="s">
        <v>18</v>
      </c>
      <c r="B168" s="44" t="s">
        <v>26</v>
      </c>
      <c r="C168" s="44" t="s">
        <v>58</v>
      </c>
      <c r="D168" s="43">
        <v>1794433.7180000001</v>
      </c>
      <c r="E168" s="43">
        <v>-150389.44199999998</v>
      </c>
      <c r="F168" s="43">
        <v>-71420</v>
      </c>
      <c r="G168" s="43">
        <v>-77460</v>
      </c>
      <c r="H168" s="43">
        <v>-78380</v>
      </c>
      <c r="I168" s="55">
        <f>pro[[#This Row],[Admin expenses 3]]+pro[[#This Row],[Admin expenses 2]]+pro[[#This Row],[Admin expenses 1]]+pro[[#This Row],[COGS]]</f>
        <v>-377649.44199999998</v>
      </c>
      <c r="J168" s="55">
        <f>pro[[#This Row],[Revenue]]+pro[[#This Row],[AdminExp]]</f>
        <v>1416784.2760000001</v>
      </c>
      <c r="K168" s="83">
        <f>pro[[#This Row],[Profit]]/pro[[#This Row],[Revenue]]</f>
        <v>0.7895439445816298</v>
      </c>
      <c r="L168" s="56">
        <f t="shared" si="2"/>
        <v>1</v>
      </c>
      <c r="M168" s="82" t="str">
        <f>"Q"&amp;" "&amp;VLOOKUP(pro[[#This Row],[Period]],Mapping!A:B,2,0)</f>
        <v>Q 1</v>
      </c>
      <c r="N168"/>
    </row>
    <row r="169" spans="1:14" ht="11.25" customHeight="1" x14ac:dyDescent="0.2">
      <c r="A169" s="42" t="s">
        <v>18</v>
      </c>
      <c r="B169" s="44" t="s">
        <v>15</v>
      </c>
      <c r="C169" s="44" t="s">
        <v>59</v>
      </c>
      <c r="D169" s="43">
        <v>473829.05499999999</v>
      </c>
      <c r="E169" s="43">
        <v>-29877.932000000001</v>
      </c>
      <c r="F169" s="43">
        <v>-93060</v>
      </c>
      <c r="G169" s="43">
        <v>-27770</v>
      </c>
      <c r="H169" s="43">
        <v>-98100</v>
      </c>
      <c r="I169" s="55">
        <f>pro[[#This Row],[Admin expenses 3]]+pro[[#This Row],[Admin expenses 2]]+pro[[#This Row],[Admin expenses 1]]+pro[[#This Row],[COGS]]</f>
        <v>-248807.932</v>
      </c>
      <c r="J169" s="55">
        <f>pro[[#This Row],[Revenue]]+pro[[#This Row],[AdminExp]]</f>
        <v>225021.12299999999</v>
      </c>
      <c r="K169" s="83">
        <f>pro[[#This Row],[Profit]]/pro[[#This Row],[Revenue]]</f>
        <v>0.47489937694935147</v>
      </c>
      <c r="L169" s="56">
        <f t="shared" si="2"/>
        <v>1</v>
      </c>
      <c r="M169" s="82" t="str">
        <f>"Q"&amp;" "&amp;VLOOKUP(pro[[#This Row],[Period]],Mapping!A:B,2,0)</f>
        <v>Q 1</v>
      </c>
      <c r="N169"/>
    </row>
    <row r="170" spans="1:14" ht="11.25" customHeight="1" x14ac:dyDescent="0.2">
      <c r="A170" s="42" t="s">
        <v>18</v>
      </c>
      <c r="B170" s="44" t="s">
        <v>36</v>
      </c>
      <c r="C170" s="44" t="s">
        <v>57</v>
      </c>
      <c r="D170" s="43">
        <v>930339.85099999991</v>
      </c>
      <c r="E170" s="43">
        <v>-161527.00899999999</v>
      </c>
      <c r="F170" s="43">
        <v>-91600</v>
      </c>
      <c r="G170" s="43">
        <v>-100470</v>
      </c>
      <c r="H170" s="43">
        <v>-44140</v>
      </c>
      <c r="I170" s="55">
        <f>pro[[#This Row],[Admin expenses 3]]+pro[[#This Row],[Admin expenses 2]]+pro[[#This Row],[Admin expenses 1]]+pro[[#This Row],[COGS]]</f>
        <v>-397737.00899999996</v>
      </c>
      <c r="J170" s="55">
        <f>pro[[#This Row],[Revenue]]+pro[[#This Row],[AdminExp]]</f>
        <v>532602.84199999995</v>
      </c>
      <c r="K170" s="83">
        <f>pro[[#This Row],[Profit]]/pro[[#This Row],[Revenue]]</f>
        <v>0.57248202517340085</v>
      </c>
      <c r="L170" s="56">
        <f t="shared" si="2"/>
        <v>1</v>
      </c>
      <c r="M170" s="82" t="str">
        <f>"Q"&amp;" "&amp;VLOOKUP(pro[[#This Row],[Period]],Mapping!A:B,2,0)</f>
        <v>Q 1</v>
      </c>
      <c r="N170"/>
    </row>
    <row r="171" spans="1:14" ht="11.25" customHeight="1" x14ac:dyDescent="0.2">
      <c r="A171" s="42" t="s">
        <v>18</v>
      </c>
      <c r="B171" s="44" t="s">
        <v>32</v>
      </c>
      <c r="C171" s="44" t="s">
        <v>58</v>
      </c>
      <c r="D171" s="43">
        <v>69804.552999999985</v>
      </c>
      <c r="E171" s="43">
        <v>-9811.9069999999992</v>
      </c>
      <c r="F171" s="43">
        <v>-72290</v>
      </c>
      <c r="G171" s="43">
        <v>-15170</v>
      </c>
      <c r="H171" s="43">
        <v>-13690</v>
      </c>
      <c r="I171" s="55">
        <f>pro[[#This Row],[Admin expenses 3]]+pro[[#This Row],[Admin expenses 2]]+pro[[#This Row],[Admin expenses 1]]+pro[[#This Row],[COGS]]</f>
        <v>-110961.90700000001</v>
      </c>
      <c r="J171" s="55">
        <f>pro[[#This Row],[Revenue]]+pro[[#This Row],[AdminExp]]</f>
        <v>-41157.354000000021</v>
      </c>
      <c r="K171" s="83">
        <f>pro[[#This Row],[Profit]]/pro[[#This Row],[Revenue]]</f>
        <v>-0.58960844574135485</v>
      </c>
      <c r="L171" s="56">
        <f t="shared" si="2"/>
        <v>1</v>
      </c>
      <c r="M171" s="82" t="str">
        <f>"Q"&amp;" "&amp;VLOOKUP(pro[[#This Row],[Period]],Mapping!A:B,2,0)</f>
        <v>Q 1</v>
      </c>
      <c r="N171"/>
    </row>
    <row r="172" spans="1:14" ht="11.25" customHeight="1" x14ac:dyDescent="0.2">
      <c r="A172" s="42" t="s">
        <v>18</v>
      </c>
      <c r="B172" s="44" t="s">
        <v>26</v>
      </c>
      <c r="C172" s="44" t="s">
        <v>59</v>
      </c>
      <c r="D172" s="43">
        <v>205624.27899999998</v>
      </c>
      <c r="E172" s="43">
        <v>-150743.65599999999</v>
      </c>
      <c r="F172" s="43">
        <v>-78180</v>
      </c>
      <c r="G172" s="43">
        <v>-24660</v>
      </c>
      <c r="H172" s="43">
        <v>-104110</v>
      </c>
      <c r="I172" s="55">
        <f>pro[[#This Row],[Admin expenses 3]]+pro[[#This Row],[Admin expenses 2]]+pro[[#This Row],[Admin expenses 1]]+pro[[#This Row],[COGS]]</f>
        <v>-357693.65599999996</v>
      </c>
      <c r="J172" s="55">
        <f>pro[[#This Row],[Revenue]]+pro[[#This Row],[AdminExp]]</f>
        <v>-152069.37699999998</v>
      </c>
      <c r="K172" s="83">
        <f>pro[[#This Row],[Profit]]/pro[[#This Row],[Revenue]]</f>
        <v>-0.73954971533298353</v>
      </c>
      <c r="L172" s="56">
        <f t="shared" si="2"/>
        <v>1</v>
      </c>
      <c r="M172" s="82" t="str">
        <f>"Q"&amp;" "&amp;VLOOKUP(pro[[#This Row],[Period]],Mapping!A:B,2,0)</f>
        <v>Q 1</v>
      </c>
      <c r="N172"/>
    </row>
    <row r="173" spans="1:14" ht="11.25" customHeight="1" x14ac:dyDescent="0.2">
      <c r="A173" s="42" t="s">
        <v>18</v>
      </c>
      <c r="B173" s="44" t="s">
        <v>15</v>
      </c>
      <c r="C173" s="44" t="s">
        <v>57</v>
      </c>
      <c r="D173" s="43">
        <v>67880.441999999995</v>
      </c>
      <c r="E173" s="43">
        <v>-54717.214999999997</v>
      </c>
      <c r="F173" s="43">
        <v>-83280</v>
      </c>
      <c r="G173" s="43">
        <v>-94270</v>
      </c>
      <c r="H173" s="43">
        <v>-48480</v>
      </c>
      <c r="I173" s="55">
        <f>pro[[#This Row],[Admin expenses 3]]+pro[[#This Row],[Admin expenses 2]]+pro[[#This Row],[Admin expenses 1]]+pro[[#This Row],[COGS]]</f>
        <v>-280747.21499999997</v>
      </c>
      <c r="J173" s="55">
        <f>pro[[#This Row],[Revenue]]+pro[[#This Row],[AdminExp]]</f>
        <v>-212866.77299999999</v>
      </c>
      <c r="K173" s="83">
        <f>pro[[#This Row],[Profit]]/pro[[#This Row],[Revenue]]</f>
        <v>-3.1359072912341968</v>
      </c>
      <c r="L173" s="56">
        <f t="shared" si="2"/>
        <v>1</v>
      </c>
      <c r="M173" s="82" t="str">
        <f>"Q"&amp;" "&amp;VLOOKUP(pro[[#This Row],[Period]],Mapping!A:B,2,0)</f>
        <v>Q 1</v>
      </c>
      <c r="N173"/>
    </row>
    <row r="174" spans="1:14" ht="11.25" customHeight="1" x14ac:dyDescent="0.2">
      <c r="A174" s="42" t="s">
        <v>18</v>
      </c>
      <c r="B174" s="44" t="s">
        <v>17</v>
      </c>
      <c r="C174" s="44" t="s">
        <v>58</v>
      </c>
      <c r="D174" s="43">
        <v>15788.731</v>
      </c>
      <c r="E174" s="43">
        <v>-41897.184000000001</v>
      </c>
      <c r="F174" s="43">
        <v>-15350</v>
      </c>
      <c r="G174" s="43">
        <v>-26470</v>
      </c>
      <c r="H174" s="43">
        <v>-87890</v>
      </c>
      <c r="I174" s="55">
        <f>pro[[#This Row],[Admin expenses 3]]+pro[[#This Row],[Admin expenses 2]]+pro[[#This Row],[Admin expenses 1]]+pro[[#This Row],[COGS]]</f>
        <v>-171607.18400000001</v>
      </c>
      <c r="J174" s="55">
        <f>pro[[#This Row],[Revenue]]+pro[[#This Row],[AdminExp]]</f>
        <v>-155818.45300000001</v>
      </c>
      <c r="K174" s="83">
        <f>pro[[#This Row],[Profit]]/pro[[#This Row],[Revenue]]</f>
        <v>-9.8689662266080802</v>
      </c>
      <c r="L174" s="56">
        <f t="shared" si="2"/>
        <v>1</v>
      </c>
      <c r="M174" s="82" t="str">
        <f>"Q"&amp;" "&amp;VLOOKUP(pro[[#This Row],[Period]],Mapping!A:B,2,0)</f>
        <v>Q 1</v>
      </c>
      <c r="N174"/>
    </row>
    <row r="175" spans="1:14" ht="11.25" customHeight="1" x14ac:dyDescent="0.2">
      <c r="A175" s="42" t="s">
        <v>18</v>
      </c>
      <c r="B175" s="44" t="s">
        <v>30</v>
      </c>
      <c r="C175" s="44" t="s">
        <v>59</v>
      </c>
      <c r="D175" s="43">
        <v>33829.417999999998</v>
      </c>
      <c r="E175" s="43">
        <v>-32922.519</v>
      </c>
      <c r="F175" s="43">
        <v>-36840</v>
      </c>
      <c r="G175" s="43">
        <v>-61770</v>
      </c>
      <c r="H175" s="43">
        <v>-86340</v>
      </c>
      <c r="I175" s="55">
        <f>pro[[#This Row],[Admin expenses 3]]+pro[[#This Row],[Admin expenses 2]]+pro[[#This Row],[Admin expenses 1]]+pro[[#This Row],[COGS]]</f>
        <v>-217872.519</v>
      </c>
      <c r="J175" s="55">
        <f>pro[[#This Row],[Revenue]]+pro[[#This Row],[AdminExp]]</f>
        <v>-184043.101</v>
      </c>
      <c r="K175" s="83">
        <f>pro[[#This Row],[Profit]]/pro[[#This Row],[Revenue]]</f>
        <v>-5.4403271436712277</v>
      </c>
      <c r="L175" s="56">
        <f t="shared" si="2"/>
        <v>1</v>
      </c>
      <c r="M175" s="82" t="str">
        <f>"Q"&amp;" "&amp;VLOOKUP(pro[[#This Row],[Period]],Mapping!A:B,2,0)</f>
        <v>Q 1</v>
      </c>
      <c r="N175"/>
    </row>
    <row r="176" spans="1:14" ht="11.25" customHeight="1" x14ac:dyDescent="0.2">
      <c r="A176" s="42" t="s">
        <v>18</v>
      </c>
      <c r="B176" s="44" t="s">
        <v>32</v>
      </c>
      <c r="C176" s="44" t="s">
        <v>57</v>
      </c>
      <c r="D176" s="43">
        <v>24949.637999999995</v>
      </c>
      <c r="E176" s="43">
        <v>-47287.582999999999</v>
      </c>
      <c r="F176" s="43">
        <v>-72650</v>
      </c>
      <c r="G176" s="43">
        <v>-92640</v>
      </c>
      <c r="H176" s="43">
        <v>-47080</v>
      </c>
      <c r="I176" s="55">
        <f>pro[[#This Row],[Admin expenses 3]]+pro[[#This Row],[Admin expenses 2]]+pro[[#This Row],[Admin expenses 1]]+pro[[#This Row],[COGS]]</f>
        <v>-259657.58299999998</v>
      </c>
      <c r="J176" s="55">
        <f>pro[[#This Row],[Revenue]]+pro[[#This Row],[AdminExp]]</f>
        <v>-234707.94499999998</v>
      </c>
      <c r="K176" s="83">
        <f>pro[[#This Row],[Profit]]/pro[[#This Row],[Revenue]]</f>
        <v>-9.4072685543573833</v>
      </c>
      <c r="L176" s="56">
        <f t="shared" si="2"/>
        <v>1</v>
      </c>
      <c r="M176" s="82" t="str">
        <f>"Q"&amp;" "&amp;VLOOKUP(pro[[#This Row],[Period]],Mapping!A:B,2,0)</f>
        <v>Q 1</v>
      </c>
      <c r="N176"/>
    </row>
    <row r="177" spans="1:14" ht="11.25" customHeight="1" x14ac:dyDescent="0.2">
      <c r="A177" s="42" t="s">
        <v>18</v>
      </c>
      <c r="B177" s="44" t="s">
        <v>24</v>
      </c>
      <c r="C177" s="44" t="s">
        <v>57</v>
      </c>
      <c r="D177" s="43">
        <v>16811.563999999998</v>
      </c>
      <c r="E177" s="43">
        <v>-19106.394999999997</v>
      </c>
      <c r="F177" s="43">
        <v>-98620</v>
      </c>
      <c r="G177" s="43">
        <v>-89110</v>
      </c>
      <c r="H177" s="43">
        <v>-51210</v>
      </c>
      <c r="I177" s="55">
        <f>pro[[#This Row],[Admin expenses 3]]+pro[[#This Row],[Admin expenses 2]]+pro[[#This Row],[Admin expenses 1]]+pro[[#This Row],[COGS]]</f>
        <v>-258046.39499999999</v>
      </c>
      <c r="J177" s="55">
        <f>pro[[#This Row],[Revenue]]+pro[[#This Row],[AdminExp]]</f>
        <v>-241234.83100000001</v>
      </c>
      <c r="K177" s="83">
        <f>pro[[#This Row],[Profit]]/pro[[#This Row],[Revenue]]</f>
        <v>-14.349339002605589</v>
      </c>
      <c r="L177" s="56">
        <f t="shared" si="2"/>
        <v>1</v>
      </c>
      <c r="M177" s="82" t="str">
        <f>"Q"&amp;" "&amp;VLOOKUP(pro[[#This Row],[Period]],Mapping!A:B,2,0)</f>
        <v>Q 1</v>
      </c>
      <c r="N177"/>
    </row>
    <row r="178" spans="1:14" ht="11.25" customHeight="1" x14ac:dyDescent="0.2">
      <c r="A178" s="42" t="s">
        <v>18</v>
      </c>
      <c r="B178" s="44" t="s">
        <v>35</v>
      </c>
      <c r="C178" s="44" t="s">
        <v>57</v>
      </c>
      <c r="D178" s="43">
        <v>86489.864999999991</v>
      </c>
      <c r="E178" s="43">
        <v>-28744.827999999998</v>
      </c>
      <c r="F178" s="43">
        <v>-88840</v>
      </c>
      <c r="G178" s="43">
        <v>-94010</v>
      </c>
      <c r="H178" s="43">
        <v>-22740</v>
      </c>
      <c r="I178" s="55">
        <f>pro[[#This Row],[Admin expenses 3]]+pro[[#This Row],[Admin expenses 2]]+pro[[#This Row],[Admin expenses 1]]+pro[[#This Row],[COGS]]</f>
        <v>-234334.82800000001</v>
      </c>
      <c r="J178" s="55">
        <f>pro[[#This Row],[Revenue]]+pro[[#This Row],[AdminExp]]</f>
        <v>-147844.96300000002</v>
      </c>
      <c r="K178" s="83">
        <f>pro[[#This Row],[Profit]]/pro[[#This Row],[Revenue]]</f>
        <v>-1.7093906089459157</v>
      </c>
      <c r="L178" s="56">
        <f t="shared" si="2"/>
        <v>1</v>
      </c>
      <c r="M178" s="82" t="str">
        <f>"Q"&amp;" "&amp;VLOOKUP(pro[[#This Row],[Period]],Mapping!A:B,2,0)</f>
        <v>Q 1</v>
      </c>
      <c r="N178"/>
    </row>
    <row r="179" spans="1:14" ht="11.25" customHeight="1" x14ac:dyDescent="0.2">
      <c r="A179" s="42" t="s">
        <v>18</v>
      </c>
      <c r="B179" s="44" t="s">
        <v>28</v>
      </c>
      <c r="C179" s="44" t="s">
        <v>57</v>
      </c>
      <c r="D179" s="43">
        <v>397396.55199999997</v>
      </c>
      <c r="E179" s="43">
        <v>-71598.645999999993</v>
      </c>
      <c r="F179" s="43">
        <v>-71680</v>
      </c>
      <c r="G179" s="43">
        <v>-36980</v>
      </c>
      <c r="H179" s="43">
        <v>-34070</v>
      </c>
      <c r="I179" s="55">
        <f>pro[[#This Row],[Admin expenses 3]]+pro[[#This Row],[Admin expenses 2]]+pro[[#This Row],[Admin expenses 1]]+pro[[#This Row],[COGS]]</f>
        <v>-214328.64600000001</v>
      </c>
      <c r="J179" s="55">
        <f>pro[[#This Row],[Revenue]]+pro[[#This Row],[AdminExp]]</f>
        <v>183067.90599999996</v>
      </c>
      <c r="K179" s="83">
        <f>pro[[#This Row],[Profit]]/pro[[#This Row],[Revenue]]</f>
        <v>0.46066807846888408</v>
      </c>
      <c r="L179" s="56">
        <f t="shared" si="2"/>
        <v>1</v>
      </c>
      <c r="M179" s="82" t="str">
        <f>"Q"&amp;" "&amp;VLOOKUP(pro[[#This Row],[Period]],Mapping!A:B,2,0)</f>
        <v>Q 1</v>
      </c>
      <c r="N179"/>
    </row>
    <row r="180" spans="1:14" ht="11.25" customHeight="1" x14ac:dyDescent="0.2">
      <c r="A180" s="42" t="s">
        <v>18</v>
      </c>
      <c r="B180" s="44" t="s">
        <v>14</v>
      </c>
      <c r="C180" s="44" t="s">
        <v>57</v>
      </c>
      <c r="D180" s="43">
        <v>22807.498</v>
      </c>
      <c r="E180" s="43">
        <v>-13347.404</v>
      </c>
      <c r="F180" s="43">
        <v>-38890</v>
      </c>
      <c r="G180" s="43">
        <v>-22010</v>
      </c>
      <c r="H180" s="43">
        <v>-15810</v>
      </c>
      <c r="I180" s="55">
        <f>pro[[#This Row],[Admin expenses 3]]+pro[[#This Row],[Admin expenses 2]]+pro[[#This Row],[Admin expenses 1]]+pro[[#This Row],[COGS]]</f>
        <v>-90057.403999999995</v>
      </c>
      <c r="J180" s="55">
        <f>pro[[#This Row],[Revenue]]+pro[[#This Row],[AdminExp]]</f>
        <v>-67249.905999999988</v>
      </c>
      <c r="K180" s="83">
        <f>pro[[#This Row],[Profit]]/pro[[#This Row],[Revenue]]</f>
        <v>-2.9485876092151795</v>
      </c>
      <c r="L180" s="56">
        <f t="shared" si="2"/>
        <v>1</v>
      </c>
      <c r="M180" s="82" t="str">
        <f>"Q"&amp;" "&amp;VLOOKUP(pro[[#This Row],[Period]],Mapping!A:B,2,0)</f>
        <v>Q 1</v>
      </c>
      <c r="N180"/>
    </row>
    <row r="181" spans="1:14" ht="11.25" customHeight="1" x14ac:dyDescent="0.2">
      <c r="A181" s="42" t="s">
        <v>18</v>
      </c>
      <c r="B181" s="44" t="s">
        <v>17</v>
      </c>
      <c r="C181" s="44" t="s">
        <v>57</v>
      </c>
      <c r="D181" s="43">
        <v>21210.573999999997</v>
      </c>
      <c r="E181" s="43">
        <v>-64495.668999999994</v>
      </c>
      <c r="F181" s="43">
        <v>-21810</v>
      </c>
      <c r="G181" s="43">
        <v>-32940</v>
      </c>
      <c r="H181" s="43">
        <v>-69990</v>
      </c>
      <c r="I181" s="55">
        <f>pro[[#This Row],[Admin expenses 3]]+pro[[#This Row],[Admin expenses 2]]+pro[[#This Row],[Admin expenses 1]]+pro[[#This Row],[COGS]]</f>
        <v>-189235.66899999999</v>
      </c>
      <c r="J181" s="55">
        <f>pro[[#This Row],[Revenue]]+pro[[#This Row],[AdminExp]]</f>
        <v>-168025.095</v>
      </c>
      <c r="K181" s="83">
        <f>pro[[#This Row],[Profit]]/pro[[#This Row],[Revenue]]</f>
        <v>-7.9217608632373659</v>
      </c>
      <c r="L181" s="56">
        <f t="shared" si="2"/>
        <v>1</v>
      </c>
      <c r="M181" s="82" t="str">
        <f>"Q"&amp;" "&amp;VLOOKUP(pro[[#This Row],[Period]],Mapping!A:B,2,0)</f>
        <v>Q 1</v>
      </c>
      <c r="N181"/>
    </row>
    <row r="182" spans="1:14" ht="11.25" customHeight="1" x14ac:dyDescent="0.2">
      <c r="A182" s="42" t="s">
        <v>18</v>
      </c>
      <c r="B182" s="44" t="s">
        <v>33</v>
      </c>
      <c r="C182" s="44" t="s">
        <v>57</v>
      </c>
      <c r="D182" s="43">
        <v>44272.123</v>
      </c>
      <c r="E182" s="43">
        <v>-283528.53200000001</v>
      </c>
      <c r="F182" s="43">
        <v>-89320</v>
      </c>
      <c r="G182" s="43">
        <v>-106820</v>
      </c>
      <c r="H182" s="43">
        <v>-42240</v>
      </c>
      <c r="I182" s="55">
        <f>pro[[#This Row],[Admin expenses 3]]+pro[[#This Row],[Admin expenses 2]]+pro[[#This Row],[Admin expenses 1]]+pro[[#This Row],[COGS]]</f>
        <v>-521908.53200000001</v>
      </c>
      <c r="J182" s="55">
        <f>pro[[#This Row],[Revenue]]+pro[[#This Row],[AdminExp]]</f>
        <v>-477636.40899999999</v>
      </c>
      <c r="K182" s="83">
        <f>pro[[#This Row],[Profit]]/pro[[#This Row],[Revenue]]</f>
        <v>-10.788649304213399</v>
      </c>
      <c r="L182" s="56">
        <f t="shared" si="2"/>
        <v>1</v>
      </c>
      <c r="M182" s="82" t="str">
        <f>"Q"&amp;" "&amp;VLOOKUP(pro[[#This Row],[Period]],Mapping!A:B,2,0)</f>
        <v>Q 1</v>
      </c>
      <c r="N182"/>
    </row>
    <row r="183" spans="1:14" ht="11.25" customHeight="1" x14ac:dyDescent="0.2">
      <c r="A183" s="42" t="s">
        <v>18</v>
      </c>
      <c r="B183" s="44" t="s">
        <v>13</v>
      </c>
      <c r="C183" s="44" t="s">
        <v>57</v>
      </c>
      <c r="D183" s="43">
        <v>1329267.5409999997</v>
      </c>
      <c r="E183" s="43">
        <v>-115713.33199999999</v>
      </c>
      <c r="F183" s="43">
        <v>-42510</v>
      </c>
      <c r="G183" s="43">
        <v>-31840</v>
      </c>
      <c r="H183" s="43">
        <v>-95560</v>
      </c>
      <c r="I183" s="55">
        <f>pro[[#This Row],[Admin expenses 3]]+pro[[#This Row],[Admin expenses 2]]+pro[[#This Row],[Admin expenses 1]]+pro[[#This Row],[COGS]]</f>
        <v>-285623.33199999999</v>
      </c>
      <c r="J183" s="55">
        <f>pro[[#This Row],[Revenue]]+pro[[#This Row],[AdminExp]]</f>
        <v>1043644.2089999998</v>
      </c>
      <c r="K183" s="83">
        <f>pro[[#This Row],[Profit]]/pro[[#This Row],[Revenue]]</f>
        <v>0.78512728010711275</v>
      </c>
      <c r="L183" s="56">
        <f t="shared" si="2"/>
        <v>1</v>
      </c>
      <c r="M183" s="82" t="str">
        <f>"Q"&amp;" "&amp;VLOOKUP(pro[[#This Row],[Period]],Mapping!A:B,2,0)</f>
        <v>Q 1</v>
      </c>
      <c r="N183"/>
    </row>
    <row r="184" spans="1:14" ht="11.25" customHeight="1" x14ac:dyDescent="0.2">
      <c r="A184" s="42" t="s">
        <v>18</v>
      </c>
      <c r="B184" s="44" t="s">
        <v>28</v>
      </c>
      <c r="C184" s="44" t="s">
        <v>57</v>
      </c>
      <c r="D184" s="43">
        <v>3665803.1199999996</v>
      </c>
      <c r="E184" s="43">
        <v>-349886.71199999994</v>
      </c>
      <c r="F184" s="43">
        <v>-32070</v>
      </c>
      <c r="G184" s="43">
        <v>-54790</v>
      </c>
      <c r="H184" s="43">
        <v>-56330</v>
      </c>
      <c r="I184" s="55">
        <f>pro[[#This Row],[Admin expenses 3]]+pro[[#This Row],[Admin expenses 2]]+pro[[#This Row],[Admin expenses 1]]+pro[[#This Row],[COGS]]</f>
        <v>-493076.71199999994</v>
      </c>
      <c r="J184" s="55">
        <f>pro[[#This Row],[Revenue]]+pro[[#This Row],[AdminExp]]</f>
        <v>3172726.4079999998</v>
      </c>
      <c r="K184" s="83">
        <f>pro[[#This Row],[Profit]]/pro[[#This Row],[Revenue]]</f>
        <v>0.86549285494633987</v>
      </c>
      <c r="L184" s="56">
        <f t="shared" si="2"/>
        <v>1</v>
      </c>
      <c r="M184" s="82" t="str">
        <f>"Q"&amp;" "&amp;VLOOKUP(pro[[#This Row],[Period]],Mapping!A:B,2,0)</f>
        <v>Q 1</v>
      </c>
      <c r="N184"/>
    </row>
    <row r="185" spans="1:14" ht="11.25" customHeight="1" x14ac:dyDescent="0.2">
      <c r="A185" s="42" t="s">
        <v>18</v>
      </c>
      <c r="B185" s="44" t="s">
        <v>14</v>
      </c>
      <c r="C185" s="44" t="s">
        <v>57</v>
      </c>
      <c r="D185" s="43">
        <v>5532792.7340000002</v>
      </c>
      <c r="E185" s="43">
        <v>-576940.30799999996</v>
      </c>
      <c r="F185" s="43">
        <v>-87630</v>
      </c>
      <c r="G185" s="43">
        <v>-51490</v>
      </c>
      <c r="H185" s="43">
        <v>-108100</v>
      </c>
      <c r="I185" s="55">
        <f>pro[[#This Row],[Admin expenses 3]]+pro[[#This Row],[Admin expenses 2]]+pro[[#This Row],[Admin expenses 1]]+pro[[#This Row],[COGS]]</f>
        <v>-824160.30799999996</v>
      </c>
      <c r="J185" s="55">
        <f>pro[[#This Row],[Revenue]]+pro[[#This Row],[AdminExp]]</f>
        <v>4708632.426</v>
      </c>
      <c r="K185" s="83">
        <f>pro[[#This Row],[Profit]]/pro[[#This Row],[Revenue]]</f>
        <v>0.8510408129089333</v>
      </c>
      <c r="L185" s="56">
        <f t="shared" si="2"/>
        <v>1</v>
      </c>
      <c r="M185" s="82" t="str">
        <f>"Q"&amp;" "&amp;VLOOKUP(pro[[#This Row],[Period]],Mapping!A:B,2,0)</f>
        <v>Q 1</v>
      </c>
      <c r="N185"/>
    </row>
    <row r="186" spans="1:14" ht="11.25" customHeight="1" x14ac:dyDescent="0.2">
      <c r="A186" s="42" t="s">
        <v>18</v>
      </c>
      <c r="B186" s="44" t="s">
        <v>17</v>
      </c>
      <c r="C186" s="44" t="s">
        <v>57</v>
      </c>
      <c r="D186" s="43">
        <v>8579517.9609999992</v>
      </c>
      <c r="E186" s="43">
        <v>-607760.69200000004</v>
      </c>
      <c r="F186" s="43">
        <v>-33290</v>
      </c>
      <c r="G186" s="43">
        <v>-59610</v>
      </c>
      <c r="H186" s="43">
        <v>-77220</v>
      </c>
      <c r="I186" s="55">
        <f>pro[[#This Row],[Admin expenses 3]]+pro[[#This Row],[Admin expenses 2]]+pro[[#This Row],[Admin expenses 1]]+pro[[#This Row],[COGS]]</f>
        <v>-777880.69200000004</v>
      </c>
      <c r="J186" s="55">
        <f>pro[[#This Row],[Revenue]]+pro[[#This Row],[AdminExp]]</f>
        <v>7801637.2689999994</v>
      </c>
      <c r="K186" s="83">
        <f>pro[[#This Row],[Profit]]/pro[[#This Row],[Revenue]]</f>
        <v>0.90933282084890787</v>
      </c>
      <c r="L186" s="56">
        <f t="shared" si="2"/>
        <v>1</v>
      </c>
      <c r="M186" s="82" t="str">
        <f>"Q"&amp;" "&amp;VLOOKUP(pro[[#This Row],[Period]],Mapping!A:B,2,0)</f>
        <v>Q 1</v>
      </c>
      <c r="N186"/>
    </row>
    <row r="187" spans="1:14" ht="11.25" customHeight="1" x14ac:dyDescent="0.2">
      <c r="A187" s="42" t="s">
        <v>18</v>
      </c>
      <c r="B187" s="44" t="s">
        <v>21</v>
      </c>
      <c r="C187" s="44" t="s">
        <v>57</v>
      </c>
      <c r="D187" s="43">
        <v>1134234.22</v>
      </c>
      <c r="E187" s="43">
        <v>-131675.39000000001</v>
      </c>
      <c r="F187" s="43">
        <v>-95580</v>
      </c>
      <c r="G187" s="43">
        <v>-74770</v>
      </c>
      <c r="H187" s="43">
        <v>-12780</v>
      </c>
      <c r="I187" s="55">
        <f>pro[[#This Row],[Admin expenses 3]]+pro[[#This Row],[Admin expenses 2]]+pro[[#This Row],[Admin expenses 1]]+pro[[#This Row],[COGS]]</f>
        <v>-314805.39</v>
      </c>
      <c r="J187" s="55">
        <f>pro[[#This Row],[Revenue]]+pro[[#This Row],[AdminExp]]</f>
        <v>819428.83</v>
      </c>
      <c r="K187" s="83">
        <f>pro[[#This Row],[Profit]]/pro[[#This Row],[Revenue]]</f>
        <v>0.72245116180677393</v>
      </c>
      <c r="L187" s="56">
        <f t="shared" si="2"/>
        <v>1</v>
      </c>
      <c r="M187" s="82" t="str">
        <f>"Q"&amp;" "&amp;VLOOKUP(pro[[#This Row],[Period]],Mapping!A:B,2,0)</f>
        <v>Q 1</v>
      </c>
      <c r="N187"/>
    </row>
    <row r="188" spans="1:14" ht="11.25" customHeight="1" x14ac:dyDescent="0.2">
      <c r="A188" s="42" t="s">
        <v>18</v>
      </c>
      <c r="B188" s="44" t="s">
        <v>36</v>
      </c>
      <c r="C188" s="44" t="s">
        <v>57</v>
      </c>
      <c r="D188" s="43">
        <v>4553269.9589999998</v>
      </c>
      <c r="E188" s="43">
        <v>-476969.22</v>
      </c>
      <c r="F188" s="43">
        <v>-87610</v>
      </c>
      <c r="G188" s="43">
        <v>-93940</v>
      </c>
      <c r="H188" s="43">
        <v>-23550</v>
      </c>
      <c r="I188" s="55">
        <f>pro[[#This Row],[Admin expenses 3]]+pro[[#This Row],[Admin expenses 2]]+pro[[#This Row],[Admin expenses 1]]+pro[[#This Row],[COGS]]</f>
        <v>-682069.22</v>
      </c>
      <c r="J188" s="55">
        <f>pro[[#This Row],[Revenue]]+pro[[#This Row],[AdminExp]]</f>
        <v>3871200.7390000001</v>
      </c>
      <c r="K188" s="83">
        <f>pro[[#This Row],[Profit]]/pro[[#This Row],[Revenue]]</f>
        <v>0.85020233235856779</v>
      </c>
      <c r="L188" s="56">
        <f t="shared" si="2"/>
        <v>1</v>
      </c>
      <c r="M188" s="82" t="str">
        <f>"Q"&amp;" "&amp;VLOOKUP(pro[[#This Row],[Period]],Mapping!A:B,2,0)</f>
        <v>Q 1</v>
      </c>
      <c r="N188"/>
    </row>
    <row r="189" spans="1:14" ht="11.25" customHeight="1" x14ac:dyDescent="0.2">
      <c r="A189" s="42" t="s">
        <v>18</v>
      </c>
      <c r="B189" s="44" t="s">
        <v>32</v>
      </c>
      <c r="C189" s="44" t="s">
        <v>57</v>
      </c>
      <c r="D189" s="43">
        <v>1956570.77</v>
      </c>
      <c r="E189" s="43">
        <v>-130025.60199999998</v>
      </c>
      <c r="F189" s="43">
        <v>-33390</v>
      </c>
      <c r="G189" s="43">
        <v>-16210</v>
      </c>
      <c r="H189" s="43">
        <v>-14780</v>
      </c>
      <c r="I189" s="55">
        <f>pro[[#This Row],[Admin expenses 3]]+pro[[#This Row],[Admin expenses 2]]+pro[[#This Row],[Admin expenses 1]]+pro[[#This Row],[COGS]]</f>
        <v>-194405.60199999998</v>
      </c>
      <c r="J189" s="55">
        <f>pro[[#This Row],[Revenue]]+pro[[#This Row],[AdminExp]]</f>
        <v>1762165.1680000001</v>
      </c>
      <c r="K189" s="83">
        <f>pro[[#This Row],[Profit]]/pro[[#This Row],[Revenue]]</f>
        <v>0.90063962674858933</v>
      </c>
      <c r="L189" s="56">
        <f t="shared" si="2"/>
        <v>1</v>
      </c>
      <c r="M189" s="82" t="str">
        <f>"Q"&amp;" "&amp;VLOOKUP(pro[[#This Row],[Period]],Mapping!A:B,2,0)</f>
        <v>Q 1</v>
      </c>
      <c r="N189"/>
    </row>
    <row r="190" spans="1:14" ht="11.25" customHeight="1" x14ac:dyDescent="0.2">
      <c r="A190" s="42" t="s">
        <v>18</v>
      </c>
      <c r="B190" s="44" t="s">
        <v>37</v>
      </c>
      <c r="C190" s="44" t="s">
        <v>57</v>
      </c>
      <c r="D190" s="43">
        <v>4907.4480000000003</v>
      </c>
      <c r="E190" s="43">
        <v>-2103.1079999999997</v>
      </c>
      <c r="F190" s="43">
        <v>-88020</v>
      </c>
      <c r="G190" s="43">
        <v>-63560</v>
      </c>
      <c r="H190" s="43">
        <v>-30270</v>
      </c>
      <c r="I190" s="55">
        <f>pro[[#This Row],[Admin expenses 3]]+pro[[#This Row],[Admin expenses 2]]+pro[[#This Row],[Admin expenses 1]]+pro[[#This Row],[COGS]]</f>
        <v>-183953.10800000001</v>
      </c>
      <c r="J190" s="55">
        <f>pro[[#This Row],[Revenue]]+pro[[#This Row],[AdminExp]]</f>
        <v>-179045.66</v>
      </c>
      <c r="K190" s="83">
        <f>pro[[#This Row],[Profit]]/pro[[#This Row],[Revenue]]</f>
        <v>-36.484474211443505</v>
      </c>
      <c r="L190" s="56">
        <f t="shared" si="2"/>
        <v>1</v>
      </c>
      <c r="M190" s="82" t="str">
        <f>"Q"&amp;" "&amp;VLOOKUP(pro[[#This Row],[Period]],Mapping!A:B,2,0)</f>
        <v>Q 1</v>
      </c>
      <c r="N190"/>
    </row>
    <row r="191" spans="1:14" ht="11.25" customHeight="1" x14ac:dyDescent="0.2">
      <c r="A191" s="42" t="s">
        <v>18</v>
      </c>
      <c r="B191" s="44" t="s">
        <v>33</v>
      </c>
      <c r="C191" s="44" t="s">
        <v>57</v>
      </c>
      <c r="D191" s="43">
        <v>1004008.3619999998</v>
      </c>
      <c r="E191" s="43">
        <v>-312897.09499999997</v>
      </c>
      <c r="F191" s="43">
        <v>-106720</v>
      </c>
      <c r="G191" s="43">
        <v>-76980</v>
      </c>
      <c r="H191" s="43">
        <v>-82860</v>
      </c>
      <c r="I191" s="55">
        <f>pro[[#This Row],[Admin expenses 3]]+pro[[#This Row],[Admin expenses 2]]+pro[[#This Row],[Admin expenses 1]]+pro[[#This Row],[COGS]]</f>
        <v>-579457.09499999997</v>
      </c>
      <c r="J191" s="55">
        <f>pro[[#This Row],[Revenue]]+pro[[#This Row],[AdminExp]]</f>
        <v>424551.26699999988</v>
      </c>
      <c r="K191" s="83">
        <f>pro[[#This Row],[Profit]]/pro[[#This Row],[Revenue]]</f>
        <v>0.42285630585216177</v>
      </c>
      <c r="L191" s="56">
        <f t="shared" si="2"/>
        <v>1</v>
      </c>
      <c r="M191" s="82" t="str">
        <f>"Q"&amp;" "&amp;VLOOKUP(pro[[#This Row],[Period]],Mapping!A:B,2,0)</f>
        <v>Q 1</v>
      </c>
      <c r="N191"/>
    </row>
    <row r="192" spans="1:14" ht="11.25" customHeight="1" x14ac:dyDescent="0.2">
      <c r="A192" s="42" t="s">
        <v>18</v>
      </c>
      <c r="B192" s="44" t="s">
        <v>14</v>
      </c>
      <c r="C192" s="44" t="s">
        <v>57</v>
      </c>
      <c r="D192" s="43">
        <v>366332.58899999998</v>
      </c>
      <c r="E192" s="43">
        <v>-59612.055999999997</v>
      </c>
      <c r="F192" s="43">
        <v>-107340</v>
      </c>
      <c r="G192" s="43">
        <v>-55880</v>
      </c>
      <c r="H192" s="43">
        <v>-73160</v>
      </c>
      <c r="I192" s="55">
        <f>pro[[#This Row],[Admin expenses 3]]+pro[[#This Row],[Admin expenses 2]]+pro[[#This Row],[Admin expenses 1]]+pro[[#This Row],[COGS]]</f>
        <v>-295992.05599999998</v>
      </c>
      <c r="J192" s="55">
        <f>pro[[#This Row],[Revenue]]+pro[[#This Row],[AdminExp]]</f>
        <v>70340.532999999996</v>
      </c>
      <c r="K192" s="83">
        <f>pro[[#This Row],[Profit]]/pro[[#This Row],[Revenue]]</f>
        <v>0.19201276411692655</v>
      </c>
      <c r="L192" s="56">
        <f t="shared" si="2"/>
        <v>1</v>
      </c>
      <c r="M192" s="82" t="str">
        <f>"Q"&amp;" "&amp;VLOOKUP(pro[[#This Row],[Period]],Mapping!A:B,2,0)</f>
        <v>Q 1</v>
      </c>
      <c r="N192"/>
    </row>
    <row r="193" spans="1:14" ht="11.25" customHeight="1" x14ac:dyDescent="0.2">
      <c r="A193" s="42" t="s">
        <v>18</v>
      </c>
      <c r="B193" s="44" t="s">
        <v>17</v>
      </c>
      <c r="C193" s="44" t="s">
        <v>57</v>
      </c>
      <c r="D193" s="43">
        <v>204188.796</v>
      </c>
      <c r="E193" s="43">
        <v>-96719.328999999998</v>
      </c>
      <c r="F193" s="43">
        <v>-17420</v>
      </c>
      <c r="G193" s="43">
        <v>-12720</v>
      </c>
      <c r="H193" s="43">
        <v>-107320</v>
      </c>
      <c r="I193" s="55">
        <f>pro[[#This Row],[Admin expenses 3]]+pro[[#This Row],[Admin expenses 2]]+pro[[#This Row],[Admin expenses 1]]+pro[[#This Row],[COGS]]</f>
        <v>-234179.329</v>
      </c>
      <c r="J193" s="55">
        <f>pro[[#This Row],[Revenue]]+pro[[#This Row],[AdminExp]]</f>
        <v>-29990.532999999996</v>
      </c>
      <c r="K193" s="83">
        <f>pro[[#This Row],[Profit]]/pro[[#This Row],[Revenue]]</f>
        <v>-0.14687648679803172</v>
      </c>
      <c r="L193" s="56">
        <f t="shared" si="2"/>
        <v>1</v>
      </c>
      <c r="M193" s="82" t="str">
        <f>"Q"&amp;" "&amp;VLOOKUP(pro[[#This Row],[Period]],Mapping!A:B,2,0)</f>
        <v>Q 1</v>
      </c>
      <c r="N193"/>
    </row>
    <row r="194" spans="1:14" ht="11.25" customHeight="1" x14ac:dyDescent="0.2">
      <c r="A194" s="42" t="s">
        <v>18</v>
      </c>
      <c r="B194" s="44" t="s">
        <v>22</v>
      </c>
      <c r="C194" s="44" t="s">
        <v>57</v>
      </c>
      <c r="D194" s="43">
        <v>71864.59</v>
      </c>
      <c r="E194" s="43">
        <v>-18518.828999999998</v>
      </c>
      <c r="F194" s="43">
        <v>-28090</v>
      </c>
      <c r="G194" s="43">
        <v>-87580</v>
      </c>
      <c r="H194" s="43">
        <v>-94560</v>
      </c>
      <c r="I194" s="55">
        <f>pro[[#This Row],[Admin expenses 3]]+pro[[#This Row],[Admin expenses 2]]+pro[[#This Row],[Admin expenses 1]]+pro[[#This Row],[COGS]]</f>
        <v>-228748.829</v>
      </c>
      <c r="J194" s="55">
        <f>pro[[#This Row],[Revenue]]+pro[[#This Row],[AdminExp]]</f>
        <v>-156884.239</v>
      </c>
      <c r="K194" s="83">
        <f>pro[[#This Row],[Profit]]/pro[[#This Row],[Revenue]]</f>
        <v>-2.183053420328426</v>
      </c>
      <c r="L194" s="56">
        <f t="shared" ref="L194:L257" si="3">MONTH(DATEVALUE(A194&amp;"1"))</f>
        <v>1</v>
      </c>
      <c r="M194" s="82" t="str">
        <f>"Q"&amp;" "&amp;VLOOKUP(pro[[#This Row],[Period]],Mapping!A:B,2,0)</f>
        <v>Q 1</v>
      </c>
      <c r="N194"/>
    </row>
    <row r="195" spans="1:14" ht="11.25" customHeight="1" x14ac:dyDescent="0.2">
      <c r="A195" s="42" t="s">
        <v>18</v>
      </c>
      <c r="B195" s="44" t="s">
        <v>33</v>
      </c>
      <c r="C195" s="44" t="s">
        <v>57</v>
      </c>
      <c r="D195" s="43">
        <v>6589.6949999999997</v>
      </c>
      <c r="E195" s="43">
        <v>-16437.315999999999</v>
      </c>
      <c r="F195" s="43">
        <v>-67910</v>
      </c>
      <c r="G195" s="43">
        <v>-59670</v>
      </c>
      <c r="H195" s="43">
        <v>-107910</v>
      </c>
      <c r="I195" s="55">
        <f>pro[[#This Row],[Admin expenses 3]]+pro[[#This Row],[Admin expenses 2]]+pro[[#This Row],[Admin expenses 1]]+pro[[#This Row],[COGS]]</f>
        <v>-251927.31599999999</v>
      </c>
      <c r="J195" s="55">
        <f>pro[[#This Row],[Revenue]]+pro[[#This Row],[AdminExp]]</f>
        <v>-245337.62099999998</v>
      </c>
      <c r="K195" s="83">
        <f>pro[[#This Row],[Profit]]/pro[[#This Row],[Revenue]]</f>
        <v>-37.230497162615265</v>
      </c>
      <c r="L195" s="56">
        <f t="shared" si="3"/>
        <v>1</v>
      </c>
      <c r="M195" s="82" t="str">
        <f>"Q"&amp;" "&amp;VLOOKUP(pro[[#This Row],[Period]],Mapping!A:B,2,0)</f>
        <v>Q 1</v>
      </c>
      <c r="N195"/>
    </row>
    <row r="196" spans="1:14" ht="11.25" customHeight="1" x14ac:dyDescent="0.2">
      <c r="A196" s="42" t="s">
        <v>18</v>
      </c>
      <c r="B196" s="44" t="s">
        <v>25</v>
      </c>
      <c r="C196" s="44" t="s">
        <v>57</v>
      </c>
      <c r="D196" s="43">
        <v>403117.87599999999</v>
      </c>
      <c r="E196" s="43">
        <v>-271927.50199999998</v>
      </c>
      <c r="F196" s="43">
        <v>-88460</v>
      </c>
      <c r="G196" s="43">
        <v>-37550</v>
      </c>
      <c r="H196" s="43">
        <v>-68320</v>
      </c>
      <c r="I196" s="55">
        <f>pro[[#This Row],[Admin expenses 3]]+pro[[#This Row],[Admin expenses 2]]+pro[[#This Row],[Admin expenses 1]]+pro[[#This Row],[COGS]]</f>
        <v>-466257.50199999998</v>
      </c>
      <c r="J196" s="55">
        <f>pro[[#This Row],[Revenue]]+pro[[#This Row],[AdminExp]]</f>
        <v>-63139.625999999989</v>
      </c>
      <c r="K196" s="83">
        <f>pro[[#This Row],[Profit]]/pro[[#This Row],[Revenue]]</f>
        <v>-0.15662819676098907</v>
      </c>
      <c r="L196" s="56">
        <f t="shared" si="3"/>
        <v>1</v>
      </c>
      <c r="M196" s="82" t="str">
        <f>"Q"&amp;" "&amp;VLOOKUP(pro[[#This Row],[Period]],Mapping!A:B,2,0)</f>
        <v>Q 1</v>
      </c>
      <c r="N196"/>
    </row>
    <row r="197" spans="1:14" ht="11.25" customHeight="1" x14ac:dyDescent="0.2">
      <c r="A197" s="42" t="s">
        <v>18</v>
      </c>
      <c r="B197" s="44" t="s">
        <v>13</v>
      </c>
      <c r="C197" s="44" t="s">
        <v>57</v>
      </c>
      <c r="D197" s="43">
        <v>174558.68499999997</v>
      </c>
      <c r="E197" s="43">
        <v>-195414.31699999998</v>
      </c>
      <c r="F197" s="43">
        <v>-93580</v>
      </c>
      <c r="G197" s="43">
        <v>-97710</v>
      </c>
      <c r="H197" s="43">
        <v>-74980</v>
      </c>
      <c r="I197" s="55">
        <f>pro[[#This Row],[Admin expenses 3]]+pro[[#This Row],[Admin expenses 2]]+pro[[#This Row],[Admin expenses 1]]+pro[[#This Row],[COGS]]</f>
        <v>-461684.31699999998</v>
      </c>
      <c r="J197" s="55">
        <f>pro[[#This Row],[Revenue]]+pro[[#This Row],[AdminExp]]</f>
        <v>-287125.63199999998</v>
      </c>
      <c r="K197" s="83">
        <f>pro[[#This Row],[Profit]]/pro[[#This Row],[Revenue]]</f>
        <v>-1.6448659200199638</v>
      </c>
      <c r="L197" s="56">
        <f t="shared" si="3"/>
        <v>1</v>
      </c>
      <c r="M197" s="82" t="str">
        <f>"Q"&amp;" "&amp;VLOOKUP(pro[[#This Row],[Period]],Mapping!A:B,2,0)</f>
        <v>Q 1</v>
      </c>
      <c r="N197"/>
    </row>
    <row r="198" spans="1:14" ht="11.25" customHeight="1" x14ac:dyDescent="0.2">
      <c r="A198" s="42" t="s">
        <v>18</v>
      </c>
      <c r="B198" s="44" t="s">
        <v>14</v>
      </c>
      <c r="C198" s="44" t="s">
        <v>57</v>
      </c>
      <c r="D198" s="43">
        <v>453044.85799999995</v>
      </c>
      <c r="E198" s="43">
        <v>-226343.04000000001</v>
      </c>
      <c r="F198" s="43">
        <v>-92640</v>
      </c>
      <c r="G198" s="43">
        <v>-98050</v>
      </c>
      <c r="H198" s="43">
        <v>-106680</v>
      </c>
      <c r="I198" s="55">
        <f>pro[[#This Row],[Admin expenses 3]]+pro[[#This Row],[Admin expenses 2]]+pro[[#This Row],[Admin expenses 1]]+pro[[#This Row],[COGS]]</f>
        <v>-523713.04000000004</v>
      </c>
      <c r="J198" s="55">
        <f>pro[[#This Row],[Revenue]]+pro[[#This Row],[AdminExp]]</f>
        <v>-70668.182000000088</v>
      </c>
      <c r="K198" s="83">
        <f>pro[[#This Row],[Profit]]/pro[[#This Row],[Revenue]]</f>
        <v>-0.15598495546769917</v>
      </c>
      <c r="L198" s="56">
        <f t="shared" si="3"/>
        <v>1</v>
      </c>
      <c r="M198" s="82" t="str">
        <f>"Q"&amp;" "&amp;VLOOKUP(pro[[#This Row],[Period]],Mapping!A:B,2,0)</f>
        <v>Q 1</v>
      </c>
      <c r="N198"/>
    </row>
    <row r="199" spans="1:14" ht="11.25" customHeight="1" x14ac:dyDescent="0.2">
      <c r="A199" s="42" t="s">
        <v>18</v>
      </c>
      <c r="B199" s="44" t="s">
        <v>26</v>
      </c>
      <c r="C199" s="44" t="s">
        <v>57</v>
      </c>
      <c r="D199" s="43">
        <v>1362212.075</v>
      </c>
      <c r="E199" s="43">
        <v>-781567.22</v>
      </c>
      <c r="F199" s="43">
        <v>-66850</v>
      </c>
      <c r="G199" s="43">
        <v>-69100</v>
      </c>
      <c r="H199" s="43">
        <v>-24850</v>
      </c>
      <c r="I199" s="55">
        <f>pro[[#This Row],[Admin expenses 3]]+pro[[#This Row],[Admin expenses 2]]+pro[[#This Row],[Admin expenses 1]]+pro[[#This Row],[COGS]]</f>
        <v>-942367.22</v>
      </c>
      <c r="J199" s="55">
        <f>pro[[#This Row],[Revenue]]+pro[[#This Row],[AdminExp]]</f>
        <v>419844.85499999998</v>
      </c>
      <c r="K199" s="83">
        <f>pro[[#This Row],[Profit]]/pro[[#This Row],[Revenue]]</f>
        <v>0.30820814372828109</v>
      </c>
      <c r="L199" s="56">
        <f t="shared" si="3"/>
        <v>1</v>
      </c>
      <c r="M199" s="82" t="str">
        <f>"Q"&amp;" "&amp;VLOOKUP(pro[[#This Row],[Period]],Mapping!A:B,2,0)</f>
        <v>Q 1</v>
      </c>
      <c r="N199"/>
    </row>
    <row r="200" spans="1:14" ht="11.25" customHeight="1" x14ac:dyDescent="0.2">
      <c r="A200" s="42" t="s">
        <v>18</v>
      </c>
      <c r="B200" s="44" t="s">
        <v>15</v>
      </c>
      <c r="C200" s="44" t="s">
        <v>57</v>
      </c>
      <c r="D200" s="43">
        <v>1380287.818</v>
      </c>
      <c r="E200" s="43">
        <v>-743014.37</v>
      </c>
      <c r="F200" s="43">
        <v>-55410</v>
      </c>
      <c r="G200" s="43">
        <v>-49550</v>
      </c>
      <c r="H200" s="43">
        <v>-30550</v>
      </c>
      <c r="I200" s="55">
        <f>pro[[#This Row],[Admin expenses 3]]+pro[[#This Row],[Admin expenses 2]]+pro[[#This Row],[Admin expenses 1]]+pro[[#This Row],[COGS]]</f>
        <v>-878524.37</v>
      </c>
      <c r="J200" s="55">
        <f>pro[[#This Row],[Revenue]]+pro[[#This Row],[AdminExp]]</f>
        <v>501763.44799999997</v>
      </c>
      <c r="K200" s="83">
        <f>pro[[#This Row],[Profit]]/pro[[#This Row],[Revenue]]</f>
        <v>0.36352088416388528</v>
      </c>
      <c r="L200" s="56">
        <f t="shared" si="3"/>
        <v>1</v>
      </c>
      <c r="M200" s="82" t="str">
        <f>"Q"&amp;" "&amp;VLOOKUP(pro[[#This Row],[Period]],Mapping!A:B,2,0)</f>
        <v>Q 1</v>
      </c>
      <c r="N200"/>
    </row>
    <row r="201" spans="1:14" ht="11.25" customHeight="1" x14ac:dyDescent="0.2">
      <c r="A201" s="42" t="s">
        <v>18</v>
      </c>
      <c r="B201" s="44" t="s">
        <v>17</v>
      </c>
      <c r="C201" s="44" t="s">
        <v>57</v>
      </c>
      <c r="D201" s="43">
        <v>274773.51999999996</v>
      </c>
      <c r="E201" s="43">
        <v>-360964.66699999996</v>
      </c>
      <c r="F201" s="43">
        <v>-41590</v>
      </c>
      <c r="G201" s="43">
        <v>-69290</v>
      </c>
      <c r="H201" s="43">
        <v>-66240</v>
      </c>
      <c r="I201" s="55">
        <f>pro[[#This Row],[Admin expenses 3]]+pro[[#This Row],[Admin expenses 2]]+pro[[#This Row],[Admin expenses 1]]+pro[[#This Row],[COGS]]</f>
        <v>-538084.6669999999</v>
      </c>
      <c r="J201" s="55">
        <f>pro[[#This Row],[Revenue]]+pro[[#This Row],[AdminExp]]</f>
        <v>-263311.14699999994</v>
      </c>
      <c r="K201" s="83">
        <f>pro[[#This Row],[Profit]]/pro[[#This Row],[Revenue]]</f>
        <v>-0.95828428809297195</v>
      </c>
      <c r="L201" s="56">
        <f t="shared" si="3"/>
        <v>1</v>
      </c>
      <c r="M201" s="82" t="str">
        <f>"Q"&amp;" "&amp;VLOOKUP(pro[[#This Row],[Period]],Mapping!A:B,2,0)</f>
        <v>Q 1</v>
      </c>
      <c r="N201"/>
    </row>
    <row r="202" spans="1:14" ht="11.25" customHeight="1" x14ac:dyDescent="0.2">
      <c r="A202" s="42" t="s">
        <v>18</v>
      </c>
      <c r="B202" s="44" t="s">
        <v>19</v>
      </c>
      <c r="C202" s="44" t="s">
        <v>58</v>
      </c>
      <c r="D202" s="43">
        <v>1730866.095</v>
      </c>
      <c r="E202" s="43">
        <v>-879588.26899999985</v>
      </c>
      <c r="F202" s="43">
        <v>-22660</v>
      </c>
      <c r="G202" s="43">
        <v>-104380</v>
      </c>
      <c r="H202" s="43">
        <v>-96790</v>
      </c>
      <c r="I202" s="55">
        <f>pro[[#This Row],[Admin expenses 3]]+pro[[#This Row],[Admin expenses 2]]+pro[[#This Row],[Admin expenses 1]]+pro[[#This Row],[COGS]]</f>
        <v>-1103418.2689999999</v>
      </c>
      <c r="J202" s="55">
        <f>pro[[#This Row],[Revenue]]+pro[[#This Row],[AdminExp]]</f>
        <v>627447.82600000012</v>
      </c>
      <c r="K202" s="83">
        <f>pro[[#This Row],[Profit]]/pro[[#This Row],[Revenue]]</f>
        <v>0.36250512261608553</v>
      </c>
      <c r="L202" s="56">
        <f t="shared" si="3"/>
        <v>1</v>
      </c>
      <c r="M202" s="82" t="str">
        <f>"Q"&amp;" "&amp;VLOOKUP(pro[[#This Row],[Period]],Mapping!A:B,2,0)</f>
        <v>Q 1</v>
      </c>
      <c r="N202"/>
    </row>
    <row r="203" spans="1:14" ht="11.25" customHeight="1" x14ac:dyDescent="0.2">
      <c r="A203" s="42" t="s">
        <v>18</v>
      </c>
      <c r="B203" s="44" t="s">
        <v>21</v>
      </c>
      <c r="C203" s="44" t="s">
        <v>59</v>
      </c>
      <c r="D203" s="43">
        <v>50074.87799999999</v>
      </c>
      <c r="E203" s="43">
        <v>-84766.493000000002</v>
      </c>
      <c r="F203" s="43">
        <v>-71800</v>
      </c>
      <c r="G203" s="43">
        <v>-68510</v>
      </c>
      <c r="H203" s="43">
        <v>-60010</v>
      </c>
      <c r="I203" s="55">
        <f>pro[[#This Row],[Admin expenses 3]]+pro[[#This Row],[Admin expenses 2]]+pro[[#This Row],[Admin expenses 1]]+pro[[#This Row],[COGS]]</f>
        <v>-285086.49300000002</v>
      </c>
      <c r="J203" s="55">
        <f>pro[[#This Row],[Revenue]]+pro[[#This Row],[AdminExp]]</f>
        <v>-235011.61500000002</v>
      </c>
      <c r="K203" s="83">
        <f>pro[[#This Row],[Profit]]/pro[[#This Row],[Revenue]]</f>
        <v>-4.6932039454993797</v>
      </c>
      <c r="L203" s="56">
        <f t="shared" si="3"/>
        <v>1</v>
      </c>
      <c r="M203" s="82" t="str">
        <f>"Q"&amp;" "&amp;VLOOKUP(pro[[#This Row],[Period]],Mapping!A:B,2,0)</f>
        <v>Q 1</v>
      </c>
      <c r="N203"/>
    </row>
    <row r="204" spans="1:14" ht="11.25" customHeight="1" x14ac:dyDescent="0.2">
      <c r="A204" s="42" t="s">
        <v>18</v>
      </c>
      <c r="B204" s="44" t="s">
        <v>22</v>
      </c>
      <c r="C204" s="44" t="s">
        <v>57</v>
      </c>
      <c r="D204" s="43">
        <v>565477.72399999993</v>
      </c>
      <c r="E204" s="43">
        <v>-345910.88</v>
      </c>
      <c r="F204" s="43">
        <v>-16310</v>
      </c>
      <c r="G204" s="43">
        <v>-68140</v>
      </c>
      <c r="H204" s="43">
        <v>-63490</v>
      </c>
      <c r="I204" s="55">
        <f>pro[[#This Row],[Admin expenses 3]]+pro[[#This Row],[Admin expenses 2]]+pro[[#This Row],[Admin expenses 1]]+pro[[#This Row],[COGS]]</f>
        <v>-493850.88</v>
      </c>
      <c r="J204" s="55">
        <f>pro[[#This Row],[Revenue]]+pro[[#This Row],[AdminExp]]</f>
        <v>71626.843999999925</v>
      </c>
      <c r="K204" s="83">
        <f>pro[[#This Row],[Profit]]/pro[[#This Row],[Revenue]]</f>
        <v>0.12666607535542804</v>
      </c>
      <c r="L204" s="56">
        <f t="shared" si="3"/>
        <v>1</v>
      </c>
      <c r="M204" s="82" t="str">
        <f>"Q"&amp;" "&amp;VLOOKUP(pro[[#This Row],[Period]],Mapping!A:B,2,0)</f>
        <v>Q 1</v>
      </c>
      <c r="N204"/>
    </row>
    <row r="205" spans="1:14" ht="11.25" customHeight="1" x14ac:dyDescent="0.2">
      <c r="A205" s="42" t="s">
        <v>18</v>
      </c>
      <c r="B205" s="44" t="s">
        <v>36</v>
      </c>
      <c r="C205" s="44" t="s">
        <v>57</v>
      </c>
      <c r="D205" s="43">
        <v>3983024.3739999998</v>
      </c>
      <c r="E205" s="43">
        <v>-1368962.784</v>
      </c>
      <c r="F205" s="43">
        <v>-31940</v>
      </c>
      <c r="G205" s="43">
        <v>-32840</v>
      </c>
      <c r="H205" s="43">
        <v>-95670</v>
      </c>
      <c r="I205" s="55">
        <f>pro[[#This Row],[Admin expenses 3]]+pro[[#This Row],[Admin expenses 2]]+pro[[#This Row],[Admin expenses 1]]+pro[[#This Row],[COGS]]</f>
        <v>-1529412.784</v>
      </c>
      <c r="J205" s="55">
        <f>pro[[#This Row],[Revenue]]+pro[[#This Row],[AdminExp]]</f>
        <v>2453611.59</v>
      </c>
      <c r="K205" s="83">
        <f>pro[[#This Row],[Profit]]/pro[[#This Row],[Revenue]]</f>
        <v>0.61601721697121603</v>
      </c>
      <c r="L205" s="56">
        <f t="shared" si="3"/>
        <v>1</v>
      </c>
      <c r="M205" s="82" t="str">
        <f>"Q"&amp;" "&amp;VLOOKUP(pro[[#This Row],[Period]],Mapping!A:B,2,0)</f>
        <v>Q 1</v>
      </c>
      <c r="N205"/>
    </row>
    <row r="206" spans="1:14" ht="11.25" customHeight="1" x14ac:dyDescent="0.2">
      <c r="A206" s="42" t="s">
        <v>18</v>
      </c>
      <c r="B206" s="44" t="s">
        <v>30</v>
      </c>
      <c r="C206" s="44" t="s">
        <v>57</v>
      </c>
      <c r="D206" s="43">
        <v>1487123.7219999998</v>
      </c>
      <c r="E206" s="43">
        <v>-1057304.0590000001</v>
      </c>
      <c r="F206" s="43">
        <v>-84430</v>
      </c>
      <c r="G206" s="43">
        <v>-66480</v>
      </c>
      <c r="H206" s="43">
        <v>-77880</v>
      </c>
      <c r="I206" s="55">
        <f>pro[[#This Row],[Admin expenses 3]]+pro[[#This Row],[Admin expenses 2]]+pro[[#This Row],[Admin expenses 1]]+pro[[#This Row],[COGS]]</f>
        <v>-1286094.0590000001</v>
      </c>
      <c r="J206" s="55">
        <f>pro[[#This Row],[Revenue]]+pro[[#This Row],[AdminExp]]</f>
        <v>201029.66299999971</v>
      </c>
      <c r="K206" s="83">
        <f>pro[[#This Row],[Profit]]/pro[[#This Row],[Revenue]]</f>
        <v>0.135180187112905</v>
      </c>
      <c r="L206" s="56">
        <f t="shared" si="3"/>
        <v>1</v>
      </c>
      <c r="M206" s="82" t="str">
        <f>"Q"&amp;" "&amp;VLOOKUP(pro[[#This Row],[Period]],Mapping!A:B,2,0)</f>
        <v>Q 1</v>
      </c>
      <c r="N206"/>
    </row>
    <row r="207" spans="1:14" ht="11.25" customHeight="1" x14ac:dyDescent="0.2">
      <c r="A207" s="42" t="s">
        <v>18</v>
      </c>
      <c r="B207" s="44" t="s">
        <v>32</v>
      </c>
      <c r="C207" s="44" t="s">
        <v>57</v>
      </c>
      <c r="D207" s="43">
        <v>314536.43900000001</v>
      </c>
      <c r="E207" s="43">
        <v>-191387.742</v>
      </c>
      <c r="F207" s="43">
        <v>-84790</v>
      </c>
      <c r="G207" s="43">
        <v>-93740</v>
      </c>
      <c r="H207" s="43">
        <v>-24280</v>
      </c>
      <c r="I207" s="55">
        <f>pro[[#This Row],[Admin expenses 3]]+pro[[#This Row],[Admin expenses 2]]+pro[[#This Row],[Admin expenses 1]]+pro[[#This Row],[COGS]]</f>
        <v>-394197.74199999997</v>
      </c>
      <c r="J207" s="55">
        <f>pro[[#This Row],[Revenue]]+pro[[#This Row],[AdminExp]]</f>
        <v>-79661.302999999956</v>
      </c>
      <c r="K207" s="83">
        <f>pro[[#This Row],[Profit]]/pro[[#This Row],[Revenue]]</f>
        <v>-0.25326573688335025</v>
      </c>
      <c r="L207" s="56">
        <f t="shared" si="3"/>
        <v>1</v>
      </c>
      <c r="M207" s="82" t="str">
        <f>"Q"&amp;" "&amp;VLOOKUP(pro[[#This Row],[Period]],Mapping!A:B,2,0)</f>
        <v>Q 1</v>
      </c>
      <c r="N207"/>
    </row>
    <row r="208" spans="1:14" ht="11.25" customHeight="1" x14ac:dyDescent="0.2">
      <c r="A208" s="42" t="s">
        <v>18</v>
      </c>
      <c r="B208" s="44" t="s">
        <v>24</v>
      </c>
      <c r="C208" s="44" t="s">
        <v>57</v>
      </c>
      <c r="D208" s="43">
        <v>171368.06399999998</v>
      </c>
      <c r="E208" s="43">
        <v>-164048.91999999998</v>
      </c>
      <c r="F208" s="43">
        <v>-37080</v>
      </c>
      <c r="G208" s="43">
        <v>-49200</v>
      </c>
      <c r="H208" s="43">
        <v>-77330</v>
      </c>
      <c r="I208" s="55">
        <f>pro[[#This Row],[Admin expenses 3]]+pro[[#This Row],[Admin expenses 2]]+pro[[#This Row],[Admin expenses 1]]+pro[[#This Row],[COGS]]</f>
        <v>-327658.92</v>
      </c>
      <c r="J208" s="55">
        <f>pro[[#This Row],[Revenue]]+pro[[#This Row],[AdminExp]]</f>
        <v>-156290.856</v>
      </c>
      <c r="K208" s="83">
        <f>pro[[#This Row],[Profit]]/pro[[#This Row],[Revenue]]</f>
        <v>-0.91201856607308129</v>
      </c>
      <c r="L208" s="56">
        <f t="shared" si="3"/>
        <v>1</v>
      </c>
      <c r="M208" s="82" t="str">
        <f>"Q"&amp;" "&amp;VLOOKUP(pro[[#This Row],[Period]],Mapping!A:B,2,0)</f>
        <v>Q 1</v>
      </c>
      <c r="N208"/>
    </row>
    <row r="209" spans="1:14" ht="11.25" customHeight="1" x14ac:dyDescent="0.2">
      <c r="A209" s="42" t="s">
        <v>18</v>
      </c>
      <c r="B209" s="44" t="s">
        <v>33</v>
      </c>
      <c r="C209" s="44" t="s">
        <v>58</v>
      </c>
      <c r="D209" s="43">
        <v>188778.00199999998</v>
      </c>
      <c r="E209" s="43">
        <v>-491672.46099999995</v>
      </c>
      <c r="F209" s="43">
        <v>-53390</v>
      </c>
      <c r="G209" s="43">
        <v>-82060</v>
      </c>
      <c r="H209" s="43">
        <v>-36820</v>
      </c>
      <c r="I209" s="55">
        <f>pro[[#This Row],[Admin expenses 3]]+pro[[#This Row],[Admin expenses 2]]+pro[[#This Row],[Admin expenses 1]]+pro[[#This Row],[COGS]]</f>
        <v>-663942.46099999989</v>
      </c>
      <c r="J209" s="55">
        <f>pro[[#This Row],[Revenue]]+pro[[#This Row],[AdminExp]]</f>
        <v>-475164.45899999992</v>
      </c>
      <c r="K209" s="83">
        <f>pro[[#This Row],[Profit]]/pro[[#This Row],[Revenue]]</f>
        <v>-2.5170541798614861</v>
      </c>
      <c r="L209" s="56">
        <f t="shared" si="3"/>
        <v>1</v>
      </c>
      <c r="M209" s="82" t="str">
        <f>"Q"&amp;" "&amp;VLOOKUP(pro[[#This Row],[Period]],Mapping!A:B,2,0)</f>
        <v>Q 1</v>
      </c>
      <c r="N209"/>
    </row>
    <row r="210" spans="1:14" ht="11.25" customHeight="1" x14ac:dyDescent="0.2">
      <c r="A210" s="42" t="s">
        <v>18</v>
      </c>
      <c r="B210" s="44" t="s">
        <v>25</v>
      </c>
      <c r="C210" s="44" t="s">
        <v>59</v>
      </c>
      <c r="D210" s="43">
        <v>4027313.5839999998</v>
      </c>
      <c r="E210" s="43">
        <v>-2456812.8339999998</v>
      </c>
      <c r="F210" s="43">
        <v>-68110</v>
      </c>
      <c r="G210" s="43">
        <v>-53120</v>
      </c>
      <c r="H210" s="43">
        <v>-17920</v>
      </c>
      <c r="I210" s="55">
        <f>pro[[#This Row],[Admin expenses 3]]+pro[[#This Row],[Admin expenses 2]]+pro[[#This Row],[Admin expenses 1]]+pro[[#This Row],[COGS]]</f>
        <v>-2595962.8339999998</v>
      </c>
      <c r="J210" s="55">
        <f>pro[[#This Row],[Revenue]]+pro[[#This Row],[AdminExp]]</f>
        <v>1431350.75</v>
      </c>
      <c r="K210" s="83">
        <f>pro[[#This Row],[Profit]]/pro[[#This Row],[Revenue]]</f>
        <v>0.35541080180261425</v>
      </c>
      <c r="L210" s="56">
        <f t="shared" si="3"/>
        <v>1</v>
      </c>
      <c r="M210" s="82" t="str">
        <f>"Q"&amp;" "&amp;VLOOKUP(pro[[#This Row],[Period]],Mapping!A:B,2,0)</f>
        <v>Q 1</v>
      </c>
      <c r="N210"/>
    </row>
    <row r="211" spans="1:14" ht="11.25" customHeight="1" x14ac:dyDescent="0.2">
      <c r="A211" s="42" t="s">
        <v>18</v>
      </c>
      <c r="B211" s="44" t="s">
        <v>13</v>
      </c>
      <c r="C211" s="44" t="s">
        <v>57</v>
      </c>
      <c r="D211" s="43">
        <v>1935000.1579999998</v>
      </c>
      <c r="E211" s="43">
        <v>-1362430.5799999998</v>
      </c>
      <c r="F211" s="43">
        <v>-101240</v>
      </c>
      <c r="G211" s="43">
        <v>-73100</v>
      </c>
      <c r="H211" s="43">
        <v>-52040</v>
      </c>
      <c r="I211" s="55">
        <f>pro[[#This Row],[Admin expenses 3]]+pro[[#This Row],[Admin expenses 2]]+pro[[#This Row],[Admin expenses 1]]+pro[[#This Row],[COGS]]</f>
        <v>-1588810.5799999998</v>
      </c>
      <c r="J211" s="55">
        <f>pro[[#This Row],[Revenue]]+pro[[#This Row],[AdminExp]]</f>
        <v>346189.57799999998</v>
      </c>
      <c r="K211" s="83">
        <f>pro[[#This Row],[Profit]]/pro[[#This Row],[Revenue]]</f>
        <v>0.17890932802704196</v>
      </c>
      <c r="L211" s="56">
        <f t="shared" si="3"/>
        <v>1</v>
      </c>
      <c r="M211" s="82" t="str">
        <f>"Q"&amp;" "&amp;VLOOKUP(pro[[#This Row],[Period]],Mapping!A:B,2,0)</f>
        <v>Q 1</v>
      </c>
      <c r="N211"/>
    </row>
    <row r="212" spans="1:14" ht="11.25" customHeight="1" x14ac:dyDescent="0.2">
      <c r="A212" s="42" t="s">
        <v>18</v>
      </c>
      <c r="B212" s="44" t="s">
        <v>28</v>
      </c>
      <c r="C212" s="44" t="s">
        <v>57</v>
      </c>
      <c r="D212" s="43">
        <v>193223.76499999998</v>
      </c>
      <c r="E212" s="43">
        <v>-81489.758000000002</v>
      </c>
      <c r="F212" s="43">
        <v>-48700</v>
      </c>
      <c r="G212" s="43">
        <v>-49150</v>
      </c>
      <c r="H212" s="43">
        <v>-88520</v>
      </c>
      <c r="I212" s="55">
        <f>pro[[#This Row],[Admin expenses 3]]+pro[[#This Row],[Admin expenses 2]]+pro[[#This Row],[Admin expenses 1]]+pro[[#This Row],[COGS]]</f>
        <v>-267859.75800000003</v>
      </c>
      <c r="J212" s="55">
        <f>pro[[#This Row],[Revenue]]+pro[[#This Row],[AdminExp]]</f>
        <v>-74635.993000000046</v>
      </c>
      <c r="K212" s="83">
        <f>pro[[#This Row],[Profit]]/pro[[#This Row],[Revenue]]</f>
        <v>-0.38626714990260153</v>
      </c>
      <c r="L212" s="56">
        <f t="shared" si="3"/>
        <v>1</v>
      </c>
      <c r="M212" s="82" t="str">
        <f>"Q"&amp;" "&amp;VLOOKUP(pro[[#This Row],[Period]],Mapping!A:B,2,0)</f>
        <v>Q 1</v>
      </c>
      <c r="N212"/>
    </row>
    <row r="213" spans="1:14" ht="11.25" customHeight="1" x14ac:dyDescent="0.2">
      <c r="A213" s="42" t="s">
        <v>18</v>
      </c>
      <c r="B213" s="44" t="s">
        <v>14</v>
      </c>
      <c r="C213" s="44" t="s">
        <v>57</v>
      </c>
      <c r="D213" s="43">
        <v>1412619.39</v>
      </c>
      <c r="E213" s="43">
        <v>-671696.67599999998</v>
      </c>
      <c r="F213" s="43">
        <v>-106910</v>
      </c>
      <c r="G213" s="43">
        <v>-80040</v>
      </c>
      <c r="H213" s="43">
        <v>-68530</v>
      </c>
      <c r="I213" s="55">
        <f>pro[[#This Row],[Admin expenses 3]]+pro[[#This Row],[Admin expenses 2]]+pro[[#This Row],[Admin expenses 1]]+pro[[#This Row],[COGS]]</f>
        <v>-927176.67599999998</v>
      </c>
      <c r="J213" s="55">
        <f>pro[[#This Row],[Revenue]]+pro[[#This Row],[AdminExp]]</f>
        <v>485442.71399999992</v>
      </c>
      <c r="K213" s="83">
        <f>pro[[#This Row],[Profit]]/pro[[#This Row],[Revenue]]</f>
        <v>0.34364721129872072</v>
      </c>
      <c r="L213" s="56">
        <f t="shared" si="3"/>
        <v>1</v>
      </c>
      <c r="M213" s="82" t="str">
        <f>"Q"&amp;" "&amp;VLOOKUP(pro[[#This Row],[Period]],Mapping!A:B,2,0)</f>
        <v>Q 1</v>
      </c>
      <c r="N213"/>
    </row>
    <row r="214" spans="1:14" ht="11.25" customHeight="1" x14ac:dyDescent="0.2">
      <c r="A214" s="42" t="s">
        <v>18</v>
      </c>
      <c r="B214" s="44" t="s">
        <v>15</v>
      </c>
      <c r="C214" s="44" t="s">
        <v>58</v>
      </c>
      <c r="D214" s="43">
        <v>6623261.2879999997</v>
      </c>
      <c r="E214" s="43">
        <v>-2657671.4639999997</v>
      </c>
      <c r="F214" s="43">
        <v>-87600</v>
      </c>
      <c r="G214" s="43">
        <v>-70510</v>
      </c>
      <c r="H214" s="43">
        <v>-52970</v>
      </c>
      <c r="I214" s="55">
        <f>pro[[#This Row],[Admin expenses 3]]+pro[[#This Row],[Admin expenses 2]]+pro[[#This Row],[Admin expenses 1]]+pro[[#This Row],[COGS]]</f>
        <v>-2868751.4639999997</v>
      </c>
      <c r="J214" s="55">
        <f>pro[[#This Row],[Revenue]]+pro[[#This Row],[AdminExp]]</f>
        <v>3754509.824</v>
      </c>
      <c r="K214" s="83">
        <f>pro[[#This Row],[Profit]]/pro[[#This Row],[Revenue]]</f>
        <v>0.56686723665913752</v>
      </c>
      <c r="L214" s="56">
        <f t="shared" si="3"/>
        <v>1</v>
      </c>
      <c r="M214" s="82" t="str">
        <f>"Q"&amp;" "&amp;VLOOKUP(pro[[#This Row],[Period]],Mapping!A:B,2,0)</f>
        <v>Q 1</v>
      </c>
      <c r="N214"/>
    </row>
    <row r="215" spans="1:14" ht="11.25" customHeight="1" x14ac:dyDescent="0.2">
      <c r="A215" s="42" t="s">
        <v>18</v>
      </c>
      <c r="B215" s="44" t="s">
        <v>17</v>
      </c>
      <c r="C215" s="44" t="s">
        <v>59</v>
      </c>
      <c r="D215" s="43">
        <v>1923387.0179999999</v>
      </c>
      <c r="E215" s="43">
        <v>-2200481.8149999999</v>
      </c>
      <c r="F215" s="43">
        <v>-20520</v>
      </c>
      <c r="G215" s="43">
        <v>-104050</v>
      </c>
      <c r="H215" s="43">
        <v>-46110</v>
      </c>
      <c r="I215" s="55">
        <f>pro[[#This Row],[Admin expenses 3]]+pro[[#This Row],[Admin expenses 2]]+pro[[#This Row],[Admin expenses 1]]+pro[[#This Row],[COGS]]</f>
        <v>-2371161.8149999999</v>
      </c>
      <c r="J215" s="55">
        <f>pro[[#This Row],[Revenue]]+pro[[#This Row],[AdminExp]]</f>
        <v>-447774.79700000002</v>
      </c>
      <c r="K215" s="83">
        <f>pro[[#This Row],[Profit]]/pro[[#This Row],[Revenue]]</f>
        <v>-0.23280535472554595</v>
      </c>
      <c r="L215" s="56">
        <f t="shared" si="3"/>
        <v>1</v>
      </c>
      <c r="M215" s="82" t="str">
        <f>"Q"&amp;" "&amp;VLOOKUP(pro[[#This Row],[Period]],Mapping!A:B,2,0)</f>
        <v>Q 1</v>
      </c>
      <c r="N215"/>
    </row>
    <row r="216" spans="1:14" ht="11.25" customHeight="1" x14ac:dyDescent="0.2">
      <c r="A216" s="42" t="s">
        <v>18</v>
      </c>
      <c r="B216" s="44" t="s">
        <v>19</v>
      </c>
      <c r="C216" s="44" t="s">
        <v>57</v>
      </c>
      <c r="D216" s="43">
        <v>4107857.7609999999</v>
      </c>
      <c r="E216" s="43">
        <v>-2798502.2379999999</v>
      </c>
      <c r="F216" s="43">
        <v>-53110</v>
      </c>
      <c r="G216" s="43">
        <v>-66810</v>
      </c>
      <c r="H216" s="43">
        <v>-38420</v>
      </c>
      <c r="I216" s="55">
        <f>pro[[#This Row],[Admin expenses 3]]+pro[[#This Row],[Admin expenses 2]]+pro[[#This Row],[Admin expenses 1]]+pro[[#This Row],[COGS]]</f>
        <v>-2956842.2379999999</v>
      </c>
      <c r="J216" s="55">
        <f>pro[[#This Row],[Revenue]]+pro[[#This Row],[AdminExp]]</f>
        <v>1151015.523</v>
      </c>
      <c r="K216" s="83">
        <f>pro[[#This Row],[Profit]]/pro[[#This Row],[Revenue]]</f>
        <v>0.28019848543144338</v>
      </c>
      <c r="L216" s="56">
        <f t="shared" si="3"/>
        <v>1</v>
      </c>
      <c r="M216" s="82" t="str">
        <f>"Q"&amp;" "&amp;VLOOKUP(pro[[#This Row],[Period]],Mapping!A:B,2,0)</f>
        <v>Q 1</v>
      </c>
      <c r="N216"/>
    </row>
    <row r="217" spans="1:14" ht="11.25" customHeight="1" x14ac:dyDescent="0.2">
      <c r="A217" s="42" t="s">
        <v>18</v>
      </c>
      <c r="B217" s="44" t="s">
        <v>21</v>
      </c>
      <c r="C217" s="44" t="s">
        <v>57</v>
      </c>
      <c r="D217" s="43">
        <v>589017.65299999993</v>
      </c>
      <c r="E217" s="43">
        <v>-741990.76</v>
      </c>
      <c r="F217" s="43">
        <v>-97340</v>
      </c>
      <c r="G217" s="43">
        <v>-82350</v>
      </c>
      <c r="H217" s="43">
        <v>-26900</v>
      </c>
      <c r="I217" s="55">
        <f>pro[[#This Row],[Admin expenses 3]]+pro[[#This Row],[Admin expenses 2]]+pro[[#This Row],[Admin expenses 1]]+pro[[#This Row],[COGS]]</f>
        <v>-948580.76</v>
      </c>
      <c r="J217" s="55">
        <f>pro[[#This Row],[Revenue]]+pro[[#This Row],[AdminExp]]</f>
        <v>-359563.10700000008</v>
      </c>
      <c r="K217" s="83">
        <f>pro[[#This Row],[Profit]]/pro[[#This Row],[Revenue]]</f>
        <v>-0.61044538337461363</v>
      </c>
      <c r="L217" s="56">
        <f t="shared" si="3"/>
        <v>1</v>
      </c>
      <c r="M217" s="82" t="str">
        <f>"Q"&amp;" "&amp;VLOOKUP(pro[[#This Row],[Period]],Mapping!A:B,2,0)</f>
        <v>Q 1</v>
      </c>
      <c r="N217"/>
    </row>
    <row r="218" spans="1:14" ht="11.25" customHeight="1" x14ac:dyDescent="0.2">
      <c r="A218" s="42" t="s">
        <v>18</v>
      </c>
      <c r="B218" s="44" t="s">
        <v>22</v>
      </c>
      <c r="C218" s="44" t="s">
        <v>58</v>
      </c>
      <c r="D218" s="43">
        <v>3374200.781</v>
      </c>
      <c r="E218" s="43">
        <v>-3188157.5949999997</v>
      </c>
      <c r="F218" s="43">
        <v>-62340</v>
      </c>
      <c r="G218" s="43">
        <v>-76370</v>
      </c>
      <c r="H218" s="43">
        <v>-38260</v>
      </c>
      <c r="I218" s="55">
        <f>pro[[#This Row],[Admin expenses 3]]+pro[[#This Row],[Admin expenses 2]]+pro[[#This Row],[Admin expenses 1]]+pro[[#This Row],[COGS]]</f>
        <v>-3365127.5949999997</v>
      </c>
      <c r="J218" s="55">
        <f>pro[[#This Row],[Revenue]]+pro[[#This Row],[AdminExp]]</f>
        <v>9073.1860000002198</v>
      </c>
      <c r="K218" s="83">
        <f>pro[[#This Row],[Profit]]/pro[[#This Row],[Revenue]]</f>
        <v>2.6889881749453072E-3</v>
      </c>
      <c r="L218" s="56">
        <f t="shared" si="3"/>
        <v>1</v>
      </c>
      <c r="M218" s="82" t="str">
        <f>"Q"&amp;" "&amp;VLOOKUP(pro[[#This Row],[Period]],Mapping!A:B,2,0)</f>
        <v>Q 1</v>
      </c>
      <c r="N218"/>
    </row>
    <row r="219" spans="1:14" ht="11.25" customHeight="1" x14ac:dyDescent="0.2">
      <c r="A219" s="42" t="s">
        <v>18</v>
      </c>
      <c r="B219" s="44" t="s">
        <v>36</v>
      </c>
      <c r="C219" s="44" t="s">
        <v>59</v>
      </c>
      <c r="D219" s="43">
        <v>393222.73199999996</v>
      </c>
      <c r="E219" s="43">
        <v>-151734.57599999997</v>
      </c>
      <c r="F219" s="43">
        <v>-15090</v>
      </c>
      <c r="G219" s="43">
        <v>-24820</v>
      </c>
      <c r="H219" s="43">
        <v>-57060</v>
      </c>
      <c r="I219" s="55">
        <f>pro[[#This Row],[Admin expenses 3]]+pro[[#This Row],[Admin expenses 2]]+pro[[#This Row],[Admin expenses 1]]+pro[[#This Row],[COGS]]</f>
        <v>-248704.57599999997</v>
      </c>
      <c r="J219" s="55">
        <f>pro[[#This Row],[Revenue]]+pro[[#This Row],[AdminExp]]</f>
        <v>144518.15599999999</v>
      </c>
      <c r="K219" s="83">
        <f>pro[[#This Row],[Profit]]/pro[[#This Row],[Revenue]]</f>
        <v>0.36752238423489719</v>
      </c>
      <c r="L219" s="56">
        <f t="shared" si="3"/>
        <v>1</v>
      </c>
      <c r="M219" s="82" t="str">
        <f>"Q"&amp;" "&amp;VLOOKUP(pro[[#This Row],[Period]],Mapping!A:B,2,0)</f>
        <v>Q 1</v>
      </c>
      <c r="N219"/>
    </row>
    <row r="220" spans="1:14" ht="11.25" customHeight="1" x14ac:dyDescent="0.2">
      <c r="A220" s="42" t="s">
        <v>18</v>
      </c>
      <c r="B220" s="44" t="s">
        <v>32</v>
      </c>
      <c r="C220" s="44" t="s">
        <v>57</v>
      </c>
      <c r="D220" s="43">
        <v>577732.16200000001</v>
      </c>
      <c r="E220" s="43">
        <v>-257781.37699999998</v>
      </c>
      <c r="F220" s="43">
        <v>-97160</v>
      </c>
      <c r="G220" s="43">
        <v>-44470</v>
      </c>
      <c r="H220" s="43">
        <v>-14390</v>
      </c>
      <c r="I220" s="55">
        <f>pro[[#This Row],[Admin expenses 3]]+pro[[#This Row],[Admin expenses 2]]+pro[[#This Row],[Admin expenses 1]]+pro[[#This Row],[COGS]]</f>
        <v>-413801.37699999998</v>
      </c>
      <c r="J220" s="55">
        <f>pro[[#This Row],[Revenue]]+pro[[#This Row],[AdminExp]]</f>
        <v>163930.78500000003</v>
      </c>
      <c r="K220" s="83">
        <f>pro[[#This Row],[Profit]]/pro[[#This Row],[Revenue]]</f>
        <v>0.28374876072763977</v>
      </c>
      <c r="L220" s="56">
        <f t="shared" si="3"/>
        <v>1</v>
      </c>
      <c r="M220" s="82" t="str">
        <f>"Q"&amp;" "&amp;VLOOKUP(pro[[#This Row],[Period]],Mapping!A:B,2,0)</f>
        <v>Q 1</v>
      </c>
      <c r="N220"/>
    </row>
    <row r="221" spans="1:14" ht="11.25" customHeight="1" x14ac:dyDescent="0.2">
      <c r="A221" s="42" t="s">
        <v>18</v>
      </c>
      <c r="B221" s="44" t="s">
        <v>24</v>
      </c>
      <c r="C221" s="44" t="s">
        <v>57</v>
      </c>
      <c r="D221" s="43">
        <v>2007424.5099999998</v>
      </c>
      <c r="E221" s="43">
        <v>-881835.52799999993</v>
      </c>
      <c r="F221" s="43">
        <v>-29980</v>
      </c>
      <c r="G221" s="43">
        <v>-78220</v>
      </c>
      <c r="H221" s="43">
        <v>-21640</v>
      </c>
      <c r="I221" s="55">
        <f>pro[[#This Row],[Admin expenses 3]]+pro[[#This Row],[Admin expenses 2]]+pro[[#This Row],[Admin expenses 1]]+pro[[#This Row],[COGS]]</f>
        <v>-1011675.5279999999</v>
      </c>
      <c r="J221" s="55">
        <f>pro[[#This Row],[Revenue]]+pro[[#This Row],[AdminExp]]</f>
        <v>995748.98199999984</v>
      </c>
      <c r="K221" s="83">
        <f>pro[[#This Row],[Profit]]/pro[[#This Row],[Revenue]]</f>
        <v>0.49603308968266008</v>
      </c>
      <c r="L221" s="56">
        <f t="shared" si="3"/>
        <v>1</v>
      </c>
      <c r="M221" s="82" t="str">
        <f>"Q"&amp;" "&amp;VLOOKUP(pro[[#This Row],[Period]],Mapping!A:B,2,0)</f>
        <v>Q 1</v>
      </c>
      <c r="N221"/>
    </row>
    <row r="222" spans="1:14" ht="11.25" customHeight="1" x14ac:dyDescent="0.2">
      <c r="A222" s="42" t="s">
        <v>18</v>
      </c>
      <c r="B222" s="44" t="s">
        <v>37</v>
      </c>
      <c r="C222" s="44" t="s">
        <v>57</v>
      </c>
      <c r="D222" s="43">
        <v>72333.162999999986</v>
      </c>
      <c r="E222" s="43">
        <v>-40281.289999999994</v>
      </c>
      <c r="F222" s="43">
        <v>-99810</v>
      </c>
      <c r="G222" s="43">
        <v>-66300</v>
      </c>
      <c r="H222" s="43">
        <v>-45590</v>
      </c>
      <c r="I222" s="55">
        <f>pro[[#This Row],[Admin expenses 3]]+pro[[#This Row],[Admin expenses 2]]+pro[[#This Row],[Admin expenses 1]]+pro[[#This Row],[COGS]]</f>
        <v>-251981.28999999998</v>
      </c>
      <c r="J222" s="55">
        <f>pro[[#This Row],[Revenue]]+pro[[#This Row],[AdminExp]]</f>
        <v>-179648.12699999998</v>
      </c>
      <c r="K222" s="83">
        <f>pro[[#This Row],[Profit]]/pro[[#This Row],[Revenue]]</f>
        <v>-2.4836205075118865</v>
      </c>
      <c r="L222" s="56">
        <f t="shared" si="3"/>
        <v>1</v>
      </c>
      <c r="M222" s="82" t="str">
        <f>"Q"&amp;" "&amp;VLOOKUP(pro[[#This Row],[Period]],Mapping!A:B,2,0)</f>
        <v>Q 1</v>
      </c>
      <c r="N222"/>
    </row>
    <row r="223" spans="1:14" ht="11.25" customHeight="1" x14ac:dyDescent="0.2">
      <c r="A223" s="42" t="s">
        <v>18</v>
      </c>
      <c r="B223" s="44" t="s">
        <v>33</v>
      </c>
      <c r="C223" s="44" t="s">
        <v>58</v>
      </c>
      <c r="D223" s="43">
        <v>376547.52799999999</v>
      </c>
      <c r="E223" s="43">
        <v>-1198928.5979999998</v>
      </c>
      <c r="F223" s="43">
        <v>-34450</v>
      </c>
      <c r="G223" s="43">
        <v>-85360</v>
      </c>
      <c r="H223" s="43">
        <v>-30660</v>
      </c>
      <c r="I223" s="55">
        <f>pro[[#This Row],[Admin expenses 3]]+pro[[#This Row],[Admin expenses 2]]+pro[[#This Row],[Admin expenses 1]]+pro[[#This Row],[COGS]]</f>
        <v>-1349398.5979999998</v>
      </c>
      <c r="J223" s="55">
        <f>pro[[#This Row],[Revenue]]+pro[[#This Row],[AdminExp]]</f>
        <v>-972851.06999999983</v>
      </c>
      <c r="K223" s="83">
        <f>pro[[#This Row],[Profit]]/pro[[#This Row],[Revenue]]</f>
        <v>-2.5836076395646921</v>
      </c>
      <c r="L223" s="56">
        <f t="shared" si="3"/>
        <v>1</v>
      </c>
      <c r="M223" s="82" t="str">
        <f>"Q"&amp;" "&amp;VLOOKUP(pro[[#This Row],[Period]],Mapping!A:B,2,0)</f>
        <v>Q 1</v>
      </c>
      <c r="N223"/>
    </row>
    <row r="224" spans="1:14" ht="11.25" customHeight="1" x14ac:dyDescent="0.2">
      <c r="A224" s="42" t="s">
        <v>18</v>
      </c>
      <c r="B224" s="44" t="s">
        <v>35</v>
      </c>
      <c r="C224" s="44" t="s">
        <v>59</v>
      </c>
      <c r="D224" s="43">
        <v>18023187.91</v>
      </c>
      <c r="E224" s="43">
        <v>-6736727.4449999994</v>
      </c>
      <c r="F224" s="43">
        <v>-34860</v>
      </c>
      <c r="G224" s="43">
        <v>-94960</v>
      </c>
      <c r="H224" s="43">
        <v>-46010</v>
      </c>
      <c r="I224" s="55">
        <f>pro[[#This Row],[Admin expenses 3]]+pro[[#This Row],[Admin expenses 2]]+pro[[#This Row],[Admin expenses 1]]+pro[[#This Row],[COGS]]</f>
        <v>-6912557.4449999994</v>
      </c>
      <c r="J224" s="55">
        <f>pro[[#This Row],[Revenue]]+pro[[#This Row],[AdminExp]]</f>
        <v>11110630.465</v>
      </c>
      <c r="K224" s="83">
        <f>pro[[#This Row],[Profit]]/pro[[#This Row],[Revenue]]</f>
        <v>0.61646310966082585</v>
      </c>
      <c r="L224" s="56">
        <f t="shared" si="3"/>
        <v>1</v>
      </c>
      <c r="M224" s="82" t="str">
        <f>"Q"&amp;" "&amp;VLOOKUP(pro[[#This Row],[Period]],Mapping!A:B,2,0)</f>
        <v>Q 1</v>
      </c>
      <c r="N224"/>
    </row>
    <row r="225" spans="1:14" ht="11.25" customHeight="1" x14ac:dyDescent="0.2">
      <c r="A225" s="42" t="s">
        <v>18</v>
      </c>
      <c r="B225" s="44" t="s">
        <v>15</v>
      </c>
      <c r="C225" s="44" t="s">
        <v>60</v>
      </c>
      <c r="D225" s="43">
        <v>177772.80499999999</v>
      </c>
      <c r="E225" s="43">
        <v>-78253.937999999995</v>
      </c>
      <c r="F225" s="43">
        <v>-81740</v>
      </c>
      <c r="G225" s="43">
        <v>-50110</v>
      </c>
      <c r="H225" s="43">
        <v>-27750</v>
      </c>
      <c r="I225" s="55">
        <f>pro[[#This Row],[Admin expenses 3]]+pro[[#This Row],[Admin expenses 2]]+pro[[#This Row],[Admin expenses 1]]+pro[[#This Row],[COGS]]</f>
        <v>-237853.93799999999</v>
      </c>
      <c r="J225" s="55">
        <f>pro[[#This Row],[Revenue]]+pro[[#This Row],[AdminExp]]</f>
        <v>-60081.133000000002</v>
      </c>
      <c r="K225" s="83">
        <f>pro[[#This Row],[Profit]]/pro[[#This Row],[Revenue]]</f>
        <v>-0.33796582666285768</v>
      </c>
      <c r="L225" s="56">
        <f t="shared" si="3"/>
        <v>1</v>
      </c>
      <c r="M225" s="82" t="str">
        <f>"Q"&amp;" "&amp;VLOOKUP(pro[[#This Row],[Period]],Mapping!A:B,2,0)</f>
        <v>Q 1</v>
      </c>
      <c r="N225"/>
    </row>
    <row r="226" spans="1:14" ht="11.25" customHeight="1" x14ac:dyDescent="0.2">
      <c r="A226" s="42" t="s">
        <v>18</v>
      </c>
      <c r="B226" s="44" t="s">
        <v>21</v>
      </c>
      <c r="C226" s="44" t="s">
        <v>57</v>
      </c>
      <c r="D226" s="43">
        <v>28471.611000000001</v>
      </c>
      <c r="E226" s="43">
        <v>-29708.202999999998</v>
      </c>
      <c r="F226" s="43">
        <v>-59290</v>
      </c>
      <c r="G226" s="43">
        <v>-99820</v>
      </c>
      <c r="H226" s="43">
        <v>-33280</v>
      </c>
      <c r="I226" s="55">
        <f>pro[[#This Row],[Admin expenses 3]]+pro[[#This Row],[Admin expenses 2]]+pro[[#This Row],[Admin expenses 1]]+pro[[#This Row],[COGS]]</f>
        <v>-222098.20300000001</v>
      </c>
      <c r="J226" s="55">
        <f>pro[[#This Row],[Revenue]]+pro[[#This Row],[AdminExp]]</f>
        <v>-193626.592</v>
      </c>
      <c r="K226" s="83">
        <f>pro[[#This Row],[Profit]]/pro[[#This Row],[Revenue]]</f>
        <v>-6.8006897115867453</v>
      </c>
      <c r="L226" s="56">
        <f t="shared" si="3"/>
        <v>1</v>
      </c>
      <c r="M226" s="82" t="str">
        <f>"Q"&amp;" "&amp;VLOOKUP(pro[[#This Row],[Period]],Mapping!A:B,2,0)</f>
        <v>Q 1</v>
      </c>
      <c r="N226"/>
    </row>
    <row r="227" spans="1:14" ht="11.25" customHeight="1" x14ac:dyDescent="0.2">
      <c r="A227" s="42" t="s">
        <v>18</v>
      </c>
      <c r="B227" s="44" t="s">
        <v>24</v>
      </c>
      <c r="C227" s="44" t="s">
        <v>58</v>
      </c>
      <c r="D227" s="43">
        <v>348289.84399999998</v>
      </c>
      <c r="E227" s="43">
        <v>-197803.788</v>
      </c>
      <c r="F227" s="43">
        <v>-22080</v>
      </c>
      <c r="G227" s="43">
        <v>-67950</v>
      </c>
      <c r="H227" s="43">
        <v>-47550</v>
      </c>
      <c r="I227" s="55">
        <f>pro[[#This Row],[Admin expenses 3]]+pro[[#This Row],[Admin expenses 2]]+pro[[#This Row],[Admin expenses 1]]+pro[[#This Row],[COGS]]</f>
        <v>-335383.788</v>
      </c>
      <c r="J227" s="55">
        <f>pro[[#This Row],[Revenue]]+pro[[#This Row],[AdminExp]]</f>
        <v>12906.055999999982</v>
      </c>
      <c r="K227" s="83">
        <f>pro[[#This Row],[Profit]]/pro[[#This Row],[Revenue]]</f>
        <v>3.705550483981377E-2</v>
      </c>
      <c r="L227" s="56">
        <f t="shared" si="3"/>
        <v>1</v>
      </c>
      <c r="M227" s="82" t="str">
        <f>"Q"&amp;" "&amp;VLOOKUP(pro[[#This Row],[Period]],Mapping!A:B,2,0)</f>
        <v>Q 1</v>
      </c>
      <c r="N227"/>
    </row>
    <row r="228" spans="1:14" ht="11.25" customHeight="1" x14ac:dyDescent="0.2">
      <c r="A228" s="42" t="s">
        <v>18</v>
      </c>
      <c r="B228" s="44" t="s">
        <v>25</v>
      </c>
      <c r="C228" s="44" t="s">
        <v>59</v>
      </c>
      <c r="D228" s="43">
        <v>879643.70200000005</v>
      </c>
      <c r="E228" s="43">
        <v>-324245.88699999999</v>
      </c>
      <c r="F228" s="43">
        <v>-61270</v>
      </c>
      <c r="G228" s="43">
        <v>-64110</v>
      </c>
      <c r="H228" s="43">
        <v>-93680</v>
      </c>
      <c r="I228" s="55">
        <f>pro[[#This Row],[Admin expenses 3]]+pro[[#This Row],[Admin expenses 2]]+pro[[#This Row],[Admin expenses 1]]+pro[[#This Row],[COGS]]</f>
        <v>-543305.88699999999</v>
      </c>
      <c r="J228" s="55">
        <f>pro[[#This Row],[Revenue]]+pro[[#This Row],[AdminExp]]</f>
        <v>336337.81500000006</v>
      </c>
      <c r="K228" s="83">
        <f>pro[[#This Row],[Profit]]/pro[[#This Row],[Revenue]]</f>
        <v>0.382356872714812</v>
      </c>
      <c r="L228" s="56">
        <f t="shared" si="3"/>
        <v>1</v>
      </c>
      <c r="M228" s="82" t="str">
        <f>"Q"&amp;" "&amp;VLOOKUP(pro[[#This Row],[Period]],Mapping!A:B,2,0)</f>
        <v>Q 1</v>
      </c>
      <c r="N228"/>
    </row>
    <row r="229" spans="1:14" ht="11.25" customHeight="1" x14ac:dyDescent="0.2">
      <c r="A229" s="42" t="s">
        <v>18</v>
      </c>
      <c r="B229" s="44" t="s">
        <v>13</v>
      </c>
      <c r="C229" s="44" t="s">
        <v>60</v>
      </c>
      <c r="D229" s="43">
        <v>353286.647</v>
      </c>
      <c r="E229" s="43">
        <v>-118964.132</v>
      </c>
      <c r="F229" s="43">
        <v>-67060</v>
      </c>
      <c r="G229" s="43">
        <v>-32030</v>
      </c>
      <c r="H229" s="43">
        <v>-98200</v>
      </c>
      <c r="I229" s="55">
        <f>pro[[#This Row],[Admin expenses 3]]+pro[[#This Row],[Admin expenses 2]]+pro[[#This Row],[Admin expenses 1]]+pro[[#This Row],[COGS]]</f>
        <v>-316254.13199999998</v>
      </c>
      <c r="J229" s="55">
        <f>pro[[#This Row],[Revenue]]+pro[[#This Row],[AdminExp]]</f>
        <v>37032.515000000014</v>
      </c>
      <c r="K229" s="83">
        <f>pro[[#This Row],[Profit]]/pro[[#This Row],[Revenue]]</f>
        <v>0.10482285507949021</v>
      </c>
      <c r="L229" s="56">
        <f t="shared" si="3"/>
        <v>1</v>
      </c>
      <c r="M229" s="82" t="str">
        <f>"Q"&amp;" "&amp;VLOOKUP(pro[[#This Row],[Period]],Mapping!A:B,2,0)</f>
        <v>Q 1</v>
      </c>
      <c r="N229"/>
    </row>
    <row r="230" spans="1:14" ht="11.25" customHeight="1" x14ac:dyDescent="0.2">
      <c r="A230" s="42" t="s">
        <v>18</v>
      </c>
      <c r="B230" s="44" t="s">
        <v>15</v>
      </c>
      <c r="C230" s="44" t="s">
        <v>57</v>
      </c>
      <c r="D230" s="43">
        <v>1888435.9409999999</v>
      </c>
      <c r="E230" s="43">
        <v>-589709.95299999998</v>
      </c>
      <c r="F230" s="43">
        <v>-20600</v>
      </c>
      <c r="G230" s="43">
        <v>-60080</v>
      </c>
      <c r="H230" s="43">
        <v>-96780</v>
      </c>
      <c r="I230" s="55">
        <f>pro[[#This Row],[Admin expenses 3]]+pro[[#This Row],[Admin expenses 2]]+pro[[#This Row],[Admin expenses 1]]+pro[[#This Row],[COGS]]</f>
        <v>-767169.95299999998</v>
      </c>
      <c r="J230" s="55">
        <f>pro[[#This Row],[Revenue]]+pro[[#This Row],[AdminExp]]</f>
        <v>1121265.9879999999</v>
      </c>
      <c r="K230" s="83">
        <f>pro[[#This Row],[Profit]]/pro[[#This Row],[Revenue]]</f>
        <v>0.59375378515950406</v>
      </c>
      <c r="L230" s="56">
        <f t="shared" si="3"/>
        <v>1</v>
      </c>
      <c r="M230" s="82" t="str">
        <f>"Q"&amp;" "&amp;VLOOKUP(pro[[#This Row],[Period]],Mapping!A:B,2,0)</f>
        <v>Q 1</v>
      </c>
      <c r="N230"/>
    </row>
    <row r="231" spans="1:14" ht="11.25" customHeight="1" x14ac:dyDescent="0.2">
      <c r="A231" s="42" t="s">
        <v>18</v>
      </c>
      <c r="B231" s="44" t="s">
        <v>17</v>
      </c>
      <c r="C231" s="44" t="s">
        <v>58</v>
      </c>
      <c r="D231" s="43">
        <v>509112.66</v>
      </c>
      <c r="E231" s="43">
        <v>-215541.473</v>
      </c>
      <c r="F231" s="43">
        <v>-60520</v>
      </c>
      <c r="G231" s="43">
        <v>-99420</v>
      </c>
      <c r="H231" s="43">
        <v>-67030</v>
      </c>
      <c r="I231" s="55">
        <f>pro[[#This Row],[Admin expenses 3]]+pro[[#This Row],[Admin expenses 2]]+pro[[#This Row],[Admin expenses 1]]+pro[[#This Row],[COGS]]</f>
        <v>-442511.473</v>
      </c>
      <c r="J231" s="55">
        <f>pro[[#This Row],[Revenue]]+pro[[#This Row],[AdminExp]]</f>
        <v>66601.186999999976</v>
      </c>
      <c r="K231" s="83">
        <f>pro[[#This Row],[Profit]]/pro[[#This Row],[Revenue]]</f>
        <v>0.1308181709722166</v>
      </c>
      <c r="L231" s="56">
        <f t="shared" si="3"/>
        <v>1</v>
      </c>
      <c r="M231" s="82" t="str">
        <f>"Q"&amp;" "&amp;VLOOKUP(pro[[#This Row],[Period]],Mapping!A:B,2,0)</f>
        <v>Q 1</v>
      </c>
      <c r="N231"/>
    </row>
    <row r="232" spans="1:14" ht="11.25" customHeight="1" x14ac:dyDescent="0.2">
      <c r="A232" s="42" t="s">
        <v>18</v>
      </c>
      <c r="B232" s="44" t="s">
        <v>19</v>
      </c>
      <c r="C232" s="44" t="s">
        <v>59</v>
      </c>
      <c r="D232" s="43">
        <v>2052164.9539999999</v>
      </c>
      <c r="E232" s="43">
        <v>-1055167.176</v>
      </c>
      <c r="F232" s="43">
        <v>-79000</v>
      </c>
      <c r="G232" s="43">
        <v>-59080</v>
      </c>
      <c r="H232" s="43">
        <v>-87720</v>
      </c>
      <c r="I232" s="55">
        <f>pro[[#This Row],[Admin expenses 3]]+pro[[#This Row],[Admin expenses 2]]+pro[[#This Row],[Admin expenses 1]]+pro[[#This Row],[COGS]]</f>
        <v>-1280967.176</v>
      </c>
      <c r="J232" s="55">
        <f>pro[[#This Row],[Revenue]]+pro[[#This Row],[AdminExp]]</f>
        <v>771197.77799999993</v>
      </c>
      <c r="K232" s="83">
        <f>pro[[#This Row],[Profit]]/pro[[#This Row],[Revenue]]</f>
        <v>0.37579716800874668</v>
      </c>
      <c r="L232" s="56">
        <f t="shared" si="3"/>
        <v>1</v>
      </c>
      <c r="M232" s="82" t="str">
        <f>"Q"&amp;" "&amp;VLOOKUP(pro[[#This Row],[Period]],Mapping!A:B,2,0)</f>
        <v>Q 1</v>
      </c>
      <c r="N232"/>
    </row>
    <row r="233" spans="1:14" ht="11.25" customHeight="1" x14ac:dyDescent="0.2">
      <c r="A233" s="42" t="s">
        <v>18</v>
      </c>
      <c r="B233" s="44" t="s">
        <v>21</v>
      </c>
      <c r="C233" s="44" t="s">
        <v>60</v>
      </c>
      <c r="D233" s="43">
        <v>106611.883</v>
      </c>
      <c r="E233" s="43">
        <v>-69005.544999999998</v>
      </c>
      <c r="F233" s="43">
        <v>-31200</v>
      </c>
      <c r="G233" s="43">
        <v>-67400</v>
      </c>
      <c r="H233" s="43">
        <v>-69300</v>
      </c>
      <c r="I233" s="55">
        <f>pro[[#This Row],[Admin expenses 3]]+pro[[#This Row],[Admin expenses 2]]+pro[[#This Row],[Admin expenses 1]]+pro[[#This Row],[COGS]]</f>
        <v>-236905.54499999998</v>
      </c>
      <c r="J233" s="55">
        <f>pro[[#This Row],[Revenue]]+pro[[#This Row],[AdminExp]]</f>
        <v>-130293.66199999998</v>
      </c>
      <c r="K233" s="83">
        <f>pro[[#This Row],[Profit]]/pro[[#This Row],[Revenue]]</f>
        <v>-1.2221307637911243</v>
      </c>
      <c r="L233" s="56">
        <f t="shared" si="3"/>
        <v>1</v>
      </c>
      <c r="M233" s="82" t="str">
        <f>"Q"&amp;" "&amp;VLOOKUP(pro[[#This Row],[Period]],Mapping!A:B,2,0)</f>
        <v>Q 1</v>
      </c>
      <c r="N233"/>
    </row>
    <row r="234" spans="1:14" ht="11.25" customHeight="1" x14ac:dyDescent="0.2">
      <c r="A234" s="42" t="s">
        <v>18</v>
      </c>
      <c r="B234" s="44" t="s">
        <v>22</v>
      </c>
      <c r="C234" s="44" t="s">
        <v>57</v>
      </c>
      <c r="D234" s="43">
        <v>2565616.8019999997</v>
      </c>
      <c r="E234" s="43">
        <v>-1167937.1270000001</v>
      </c>
      <c r="F234" s="43">
        <v>-14690</v>
      </c>
      <c r="G234" s="43">
        <v>-75330</v>
      </c>
      <c r="H234" s="43">
        <v>-49400</v>
      </c>
      <c r="I234" s="55">
        <f>pro[[#This Row],[Admin expenses 3]]+pro[[#This Row],[Admin expenses 2]]+pro[[#This Row],[Admin expenses 1]]+pro[[#This Row],[COGS]]</f>
        <v>-1307357.1270000001</v>
      </c>
      <c r="J234" s="55">
        <f>pro[[#This Row],[Revenue]]+pro[[#This Row],[AdminExp]]</f>
        <v>1258259.6749999996</v>
      </c>
      <c r="K234" s="83">
        <f>pro[[#This Row],[Profit]]/pro[[#This Row],[Revenue]]</f>
        <v>0.49043164747718226</v>
      </c>
      <c r="L234" s="56">
        <f t="shared" si="3"/>
        <v>1</v>
      </c>
      <c r="M234" s="82" t="str">
        <f>"Q"&amp;" "&amp;VLOOKUP(pro[[#This Row],[Period]],Mapping!A:B,2,0)</f>
        <v>Q 1</v>
      </c>
      <c r="N234"/>
    </row>
    <row r="235" spans="1:14" ht="11.25" customHeight="1" x14ac:dyDescent="0.2">
      <c r="A235" s="42" t="s">
        <v>18</v>
      </c>
      <c r="B235" s="44" t="s">
        <v>36</v>
      </c>
      <c r="C235" s="44" t="s">
        <v>58</v>
      </c>
      <c r="D235" s="43">
        <v>2055081.273</v>
      </c>
      <c r="E235" s="43">
        <v>-345518.25</v>
      </c>
      <c r="F235" s="43">
        <v>-56180</v>
      </c>
      <c r="G235" s="43">
        <v>-17360</v>
      </c>
      <c r="H235" s="43">
        <v>-70580</v>
      </c>
      <c r="I235" s="55">
        <f>pro[[#This Row],[Admin expenses 3]]+pro[[#This Row],[Admin expenses 2]]+pro[[#This Row],[Admin expenses 1]]+pro[[#This Row],[COGS]]</f>
        <v>-489638.25</v>
      </c>
      <c r="J235" s="55">
        <f>pro[[#This Row],[Revenue]]+pro[[#This Row],[AdminExp]]</f>
        <v>1565443.023</v>
      </c>
      <c r="K235" s="83">
        <f>pro[[#This Row],[Profit]]/pro[[#This Row],[Revenue]]</f>
        <v>0.76174263449677204</v>
      </c>
      <c r="L235" s="56">
        <f t="shared" si="3"/>
        <v>1</v>
      </c>
      <c r="M235" s="82" t="str">
        <f>"Q"&amp;" "&amp;VLOOKUP(pro[[#This Row],[Period]],Mapping!A:B,2,0)</f>
        <v>Q 1</v>
      </c>
      <c r="N235"/>
    </row>
    <row r="236" spans="1:14" ht="11.25" customHeight="1" x14ac:dyDescent="0.2">
      <c r="A236" s="42" t="s">
        <v>18</v>
      </c>
      <c r="B236" s="44" t="s">
        <v>30</v>
      </c>
      <c r="C236" s="44" t="s">
        <v>59</v>
      </c>
      <c r="D236" s="43">
        <v>199990.58100000001</v>
      </c>
      <c r="E236" s="43">
        <v>-148121.03599999999</v>
      </c>
      <c r="F236" s="43">
        <v>-56010</v>
      </c>
      <c r="G236" s="43">
        <v>-42990</v>
      </c>
      <c r="H236" s="43">
        <v>-76340</v>
      </c>
      <c r="I236" s="55">
        <f>pro[[#This Row],[Admin expenses 3]]+pro[[#This Row],[Admin expenses 2]]+pro[[#This Row],[Admin expenses 1]]+pro[[#This Row],[COGS]]</f>
        <v>-323461.03599999996</v>
      </c>
      <c r="J236" s="55">
        <f>pro[[#This Row],[Revenue]]+pro[[#This Row],[AdminExp]]</f>
        <v>-123470.45499999996</v>
      </c>
      <c r="K236" s="83">
        <f>pro[[#This Row],[Profit]]/pro[[#This Row],[Revenue]]</f>
        <v>-0.61738135057470511</v>
      </c>
      <c r="L236" s="56">
        <f t="shared" si="3"/>
        <v>1</v>
      </c>
      <c r="M236" s="82" t="str">
        <f>"Q"&amp;" "&amp;VLOOKUP(pro[[#This Row],[Period]],Mapping!A:B,2,0)</f>
        <v>Q 1</v>
      </c>
      <c r="N236"/>
    </row>
    <row r="237" spans="1:14" ht="11.25" customHeight="1" x14ac:dyDescent="0.2">
      <c r="A237" s="42" t="s">
        <v>18</v>
      </c>
      <c r="B237" s="44" t="s">
        <v>33</v>
      </c>
      <c r="C237" s="44" t="s">
        <v>60</v>
      </c>
      <c r="D237" s="43">
        <v>263613.48300000001</v>
      </c>
      <c r="E237" s="43">
        <v>-383963.076</v>
      </c>
      <c r="F237" s="43">
        <v>-95730</v>
      </c>
      <c r="G237" s="43">
        <v>-59560</v>
      </c>
      <c r="H237" s="43">
        <v>-101550</v>
      </c>
      <c r="I237" s="55">
        <f>pro[[#This Row],[Admin expenses 3]]+pro[[#This Row],[Admin expenses 2]]+pro[[#This Row],[Admin expenses 1]]+pro[[#This Row],[COGS]]</f>
        <v>-640803.076</v>
      </c>
      <c r="J237" s="55">
        <f>pro[[#This Row],[Revenue]]+pro[[#This Row],[AdminExp]]</f>
        <v>-377189.59299999999</v>
      </c>
      <c r="K237" s="83">
        <f>pro[[#This Row],[Profit]]/pro[[#This Row],[Revenue]]</f>
        <v>-1.4308433267808232</v>
      </c>
      <c r="L237" s="56">
        <f t="shared" si="3"/>
        <v>1</v>
      </c>
      <c r="M237" s="82" t="str">
        <f>"Q"&amp;" "&amp;VLOOKUP(pro[[#This Row],[Period]],Mapping!A:B,2,0)</f>
        <v>Q 1</v>
      </c>
      <c r="N237"/>
    </row>
    <row r="238" spans="1:14" ht="11.25" customHeight="1" x14ac:dyDescent="0.2">
      <c r="A238" s="42" t="s">
        <v>18</v>
      </c>
      <c r="B238" s="44" t="s">
        <v>35</v>
      </c>
      <c r="C238" s="44" t="s">
        <v>57</v>
      </c>
      <c r="D238" s="43">
        <v>10484609.141999999</v>
      </c>
      <c r="E238" s="43">
        <v>-1779287.6989999998</v>
      </c>
      <c r="F238" s="43">
        <v>-47550</v>
      </c>
      <c r="G238" s="43">
        <v>-64410</v>
      </c>
      <c r="H238" s="43">
        <v>-41820</v>
      </c>
      <c r="I238" s="55">
        <f>pro[[#This Row],[Admin expenses 3]]+pro[[#This Row],[Admin expenses 2]]+pro[[#This Row],[Admin expenses 1]]+pro[[#This Row],[COGS]]</f>
        <v>-1933067.6989999998</v>
      </c>
      <c r="J238" s="55">
        <f>pro[[#This Row],[Revenue]]+pro[[#This Row],[AdminExp]]</f>
        <v>8551541.443</v>
      </c>
      <c r="K238" s="83">
        <f>pro[[#This Row],[Profit]]/pro[[#This Row],[Revenue]]</f>
        <v>0.81562806273279398</v>
      </c>
      <c r="L238" s="56">
        <f t="shared" si="3"/>
        <v>1</v>
      </c>
      <c r="M238" s="82" t="str">
        <f>"Q"&amp;" "&amp;VLOOKUP(pro[[#This Row],[Period]],Mapping!A:B,2,0)</f>
        <v>Q 1</v>
      </c>
      <c r="N238"/>
    </row>
    <row r="239" spans="1:14" ht="11.25" customHeight="1" x14ac:dyDescent="0.2">
      <c r="A239" s="42" t="s">
        <v>18</v>
      </c>
      <c r="B239" s="44" t="s">
        <v>25</v>
      </c>
      <c r="C239" s="44" t="s">
        <v>57</v>
      </c>
      <c r="D239" s="43">
        <v>178542.476</v>
      </c>
      <c r="E239" s="43">
        <v>-111289.738</v>
      </c>
      <c r="F239" s="43">
        <v>-88300</v>
      </c>
      <c r="G239" s="43">
        <v>-37680</v>
      </c>
      <c r="H239" s="43">
        <v>-106050</v>
      </c>
      <c r="I239" s="55">
        <f>pro[[#This Row],[Admin expenses 3]]+pro[[#This Row],[Admin expenses 2]]+pro[[#This Row],[Admin expenses 1]]+pro[[#This Row],[COGS]]</f>
        <v>-343319.73800000001</v>
      </c>
      <c r="J239" s="55">
        <f>pro[[#This Row],[Revenue]]+pro[[#This Row],[AdminExp]]</f>
        <v>-164777.26200000002</v>
      </c>
      <c r="K239" s="83">
        <f>pro[[#This Row],[Profit]]/pro[[#This Row],[Revenue]]</f>
        <v>-0.92290230141089802</v>
      </c>
      <c r="L239" s="56">
        <f t="shared" si="3"/>
        <v>1</v>
      </c>
      <c r="M239" s="82" t="str">
        <f>"Q"&amp;" "&amp;VLOOKUP(pro[[#This Row],[Period]],Mapping!A:B,2,0)</f>
        <v>Q 1</v>
      </c>
      <c r="N239"/>
    </row>
    <row r="240" spans="1:14" ht="11.25" customHeight="1" x14ac:dyDescent="0.2">
      <c r="A240" s="42" t="s">
        <v>18</v>
      </c>
      <c r="B240" s="44" t="s">
        <v>13</v>
      </c>
      <c r="C240" s="44" t="s">
        <v>58</v>
      </c>
      <c r="D240" s="43">
        <v>98433.880999999979</v>
      </c>
      <c r="E240" s="43">
        <v>-27220.837</v>
      </c>
      <c r="F240" s="43">
        <v>-46880</v>
      </c>
      <c r="G240" s="43">
        <v>-43120</v>
      </c>
      <c r="H240" s="43">
        <v>-64750</v>
      </c>
      <c r="I240" s="55">
        <f>pro[[#This Row],[Admin expenses 3]]+pro[[#This Row],[Admin expenses 2]]+pro[[#This Row],[Admin expenses 1]]+pro[[#This Row],[COGS]]</f>
        <v>-181970.837</v>
      </c>
      <c r="J240" s="55">
        <f>pro[[#This Row],[Revenue]]+pro[[#This Row],[AdminExp]]</f>
        <v>-83536.95600000002</v>
      </c>
      <c r="K240" s="83">
        <f>pro[[#This Row],[Profit]]/pro[[#This Row],[Revenue]]</f>
        <v>-0.8486605948210052</v>
      </c>
      <c r="L240" s="56">
        <f t="shared" si="3"/>
        <v>1</v>
      </c>
      <c r="M240" s="82" t="str">
        <f>"Q"&amp;" "&amp;VLOOKUP(pro[[#This Row],[Period]],Mapping!A:B,2,0)</f>
        <v>Q 1</v>
      </c>
      <c r="N240"/>
    </row>
    <row r="241" spans="1:14" ht="11.25" customHeight="1" x14ac:dyDescent="0.2">
      <c r="A241" s="42" t="s">
        <v>18</v>
      </c>
      <c r="B241" s="44" t="s">
        <v>28</v>
      </c>
      <c r="C241" s="44" t="s">
        <v>59</v>
      </c>
      <c r="D241" s="43">
        <v>709769.94200000004</v>
      </c>
      <c r="E241" s="43">
        <v>-803672.07199999993</v>
      </c>
      <c r="F241" s="43">
        <v>-55480</v>
      </c>
      <c r="G241" s="43">
        <v>-62990</v>
      </c>
      <c r="H241" s="43">
        <v>-83480</v>
      </c>
      <c r="I241" s="55">
        <f>pro[[#This Row],[Admin expenses 3]]+pro[[#This Row],[Admin expenses 2]]+pro[[#This Row],[Admin expenses 1]]+pro[[#This Row],[COGS]]</f>
        <v>-1005622.0719999999</v>
      </c>
      <c r="J241" s="55">
        <f>pro[[#This Row],[Revenue]]+pro[[#This Row],[AdminExp]]</f>
        <v>-295852.12999999989</v>
      </c>
      <c r="K241" s="83">
        <f>pro[[#This Row],[Profit]]/pro[[#This Row],[Revenue]]</f>
        <v>-0.41682820375056101</v>
      </c>
      <c r="L241" s="56">
        <f t="shared" si="3"/>
        <v>1</v>
      </c>
      <c r="M241" s="82" t="str">
        <f>"Q"&amp;" "&amp;VLOOKUP(pro[[#This Row],[Period]],Mapping!A:B,2,0)</f>
        <v>Q 1</v>
      </c>
      <c r="N241"/>
    </row>
    <row r="242" spans="1:14" ht="11.25" customHeight="1" x14ac:dyDescent="0.2">
      <c r="A242" s="42" t="s">
        <v>18</v>
      </c>
      <c r="B242" s="44" t="s">
        <v>26</v>
      </c>
      <c r="C242" s="44" t="s">
        <v>57</v>
      </c>
      <c r="D242" s="43">
        <v>1669856.1669999999</v>
      </c>
      <c r="E242" s="43">
        <v>-154590.56899999999</v>
      </c>
      <c r="F242" s="43">
        <v>-58980</v>
      </c>
      <c r="G242" s="43">
        <v>-51570</v>
      </c>
      <c r="H242" s="43">
        <v>-52630</v>
      </c>
      <c r="I242" s="55">
        <f>pro[[#This Row],[Admin expenses 3]]+pro[[#This Row],[Admin expenses 2]]+pro[[#This Row],[Admin expenses 1]]+pro[[#This Row],[COGS]]</f>
        <v>-317770.56900000002</v>
      </c>
      <c r="J242" s="55">
        <f>pro[[#This Row],[Revenue]]+pro[[#This Row],[AdminExp]]</f>
        <v>1352085.5979999998</v>
      </c>
      <c r="K242" s="83">
        <f>pro[[#This Row],[Profit]]/pro[[#This Row],[Revenue]]</f>
        <v>0.80970183224169856</v>
      </c>
      <c r="L242" s="56">
        <f t="shared" si="3"/>
        <v>1</v>
      </c>
      <c r="M242" s="82" t="str">
        <f>"Q"&amp;" "&amp;VLOOKUP(pro[[#This Row],[Period]],Mapping!A:B,2,0)</f>
        <v>Q 1</v>
      </c>
      <c r="N242"/>
    </row>
    <row r="243" spans="1:14" ht="11.25" customHeight="1" x14ac:dyDescent="0.2">
      <c r="A243" s="42" t="s">
        <v>18</v>
      </c>
      <c r="B243" s="44" t="s">
        <v>15</v>
      </c>
      <c r="C243" s="44" t="s">
        <v>58</v>
      </c>
      <c r="D243" s="43">
        <v>1368712.0859999999</v>
      </c>
      <c r="E243" s="43">
        <v>-166200.84599999999</v>
      </c>
      <c r="F243" s="43">
        <v>-75950</v>
      </c>
      <c r="G243" s="43">
        <v>-94160</v>
      </c>
      <c r="H243" s="43">
        <v>-56760</v>
      </c>
      <c r="I243" s="55">
        <f>pro[[#This Row],[Admin expenses 3]]+pro[[#This Row],[Admin expenses 2]]+pro[[#This Row],[Admin expenses 1]]+pro[[#This Row],[COGS]]</f>
        <v>-393070.84600000002</v>
      </c>
      <c r="J243" s="55">
        <f>pro[[#This Row],[Revenue]]+pro[[#This Row],[AdminExp]]</f>
        <v>975641.23999999987</v>
      </c>
      <c r="K243" s="83">
        <f>pro[[#This Row],[Profit]]/pro[[#This Row],[Revenue]]</f>
        <v>0.71281699780358332</v>
      </c>
      <c r="L243" s="56">
        <f t="shared" si="3"/>
        <v>1</v>
      </c>
      <c r="M243" s="82" t="str">
        <f>"Q"&amp;" "&amp;VLOOKUP(pro[[#This Row],[Period]],Mapping!A:B,2,0)</f>
        <v>Q 1</v>
      </c>
      <c r="N243"/>
    </row>
    <row r="244" spans="1:14" ht="11.25" customHeight="1" x14ac:dyDescent="0.2">
      <c r="A244" s="42" t="s">
        <v>18</v>
      </c>
      <c r="B244" s="44" t="s">
        <v>17</v>
      </c>
      <c r="C244" s="44" t="s">
        <v>59</v>
      </c>
      <c r="D244" s="43">
        <v>420471.12099999998</v>
      </c>
      <c r="E244" s="43">
        <v>-132188.658</v>
      </c>
      <c r="F244" s="43">
        <v>-79560</v>
      </c>
      <c r="G244" s="43">
        <v>-27340</v>
      </c>
      <c r="H244" s="43">
        <v>-76950</v>
      </c>
      <c r="I244" s="55">
        <f>pro[[#This Row],[Admin expenses 3]]+pro[[#This Row],[Admin expenses 2]]+pro[[#This Row],[Admin expenses 1]]+pro[[#This Row],[COGS]]</f>
        <v>-316038.658</v>
      </c>
      <c r="J244" s="55">
        <f>pro[[#This Row],[Revenue]]+pro[[#This Row],[AdminExp]]</f>
        <v>104432.46299999999</v>
      </c>
      <c r="K244" s="83">
        <f>pro[[#This Row],[Profit]]/pro[[#This Row],[Revenue]]</f>
        <v>0.24837012052487664</v>
      </c>
      <c r="L244" s="56">
        <f t="shared" si="3"/>
        <v>1</v>
      </c>
      <c r="M244" s="82" t="str">
        <f>"Q"&amp;" "&amp;VLOOKUP(pro[[#This Row],[Period]],Mapping!A:B,2,0)</f>
        <v>Q 1</v>
      </c>
      <c r="N244"/>
    </row>
    <row r="245" spans="1:14" ht="11.25" customHeight="1" x14ac:dyDescent="0.2">
      <c r="A245" s="42" t="s">
        <v>18</v>
      </c>
      <c r="B245" s="44" t="s">
        <v>19</v>
      </c>
      <c r="C245" s="44" t="s">
        <v>57</v>
      </c>
      <c r="D245" s="43">
        <v>6912933.398</v>
      </c>
      <c r="E245" s="43">
        <v>-929069.071</v>
      </c>
      <c r="F245" s="43">
        <v>-54570</v>
      </c>
      <c r="G245" s="43">
        <v>-87450</v>
      </c>
      <c r="H245" s="43">
        <v>-61510</v>
      </c>
      <c r="I245" s="55">
        <f>pro[[#This Row],[Admin expenses 3]]+pro[[#This Row],[Admin expenses 2]]+pro[[#This Row],[Admin expenses 1]]+pro[[#This Row],[COGS]]</f>
        <v>-1132599.071</v>
      </c>
      <c r="J245" s="55">
        <f>pro[[#This Row],[Revenue]]+pro[[#This Row],[AdminExp]]</f>
        <v>5780334.3269999996</v>
      </c>
      <c r="K245" s="83">
        <f>pro[[#This Row],[Profit]]/pro[[#This Row],[Revenue]]</f>
        <v>0.83616230537854219</v>
      </c>
      <c r="L245" s="56">
        <f t="shared" si="3"/>
        <v>1</v>
      </c>
      <c r="M245" s="82" t="str">
        <f>"Q"&amp;" "&amp;VLOOKUP(pro[[#This Row],[Period]],Mapping!A:B,2,0)</f>
        <v>Q 1</v>
      </c>
      <c r="N245"/>
    </row>
    <row r="246" spans="1:14" ht="11.25" customHeight="1" x14ac:dyDescent="0.2">
      <c r="A246" s="42" t="s">
        <v>18</v>
      </c>
      <c r="B246" s="44" t="s">
        <v>21</v>
      </c>
      <c r="C246" s="44" t="s">
        <v>58</v>
      </c>
      <c r="D246" s="43">
        <v>1310549.9609999999</v>
      </c>
      <c r="E246" s="43">
        <v>-924836.18499999994</v>
      </c>
      <c r="F246" s="43">
        <v>-25500</v>
      </c>
      <c r="G246" s="43">
        <v>-72300</v>
      </c>
      <c r="H246" s="43">
        <v>-38740</v>
      </c>
      <c r="I246" s="55">
        <f>pro[[#This Row],[Admin expenses 3]]+pro[[#This Row],[Admin expenses 2]]+pro[[#This Row],[Admin expenses 1]]+pro[[#This Row],[COGS]]</f>
        <v>-1061376.1850000001</v>
      </c>
      <c r="J246" s="55">
        <f>pro[[#This Row],[Revenue]]+pro[[#This Row],[AdminExp]]</f>
        <v>249173.77599999984</v>
      </c>
      <c r="K246" s="83">
        <f>pro[[#This Row],[Profit]]/pro[[#This Row],[Revenue]]</f>
        <v>0.19012916974937047</v>
      </c>
      <c r="L246" s="56">
        <f t="shared" si="3"/>
        <v>1</v>
      </c>
      <c r="M246" s="82" t="str">
        <f>"Q"&amp;" "&amp;VLOOKUP(pro[[#This Row],[Period]],Mapping!A:B,2,0)</f>
        <v>Q 1</v>
      </c>
      <c r="N246"/>
    </row>
    <row r="247" spans="1:14" ht="11.25" customHeight="1" x14ac:dyDescent="0.2">
      <c r="A247" s="42" t="s">
        <v>18</v>
      </c>
      <c r="B247" s="44" t="s">
        <v>30</v>
      </c>
      <c r="C247" s="44" t="s">
        <v>59</v>
      </c>
      <c r="D247" s="43">
        <v>1752935.5760000001</v>
      </c>
      <c r="E247" s="43">
        <v>-229010.80999999997</v>
      </c>
      <c r="F247" s="43">
        <v>-90640</v>
      </c>
      <c r="G247" s="43">
        <v>-20680</v>
      </c>
      <c r="H247" s="43">
        <v>-25440</v>
      </c>
      <c r="I247" s="55">
        <f>pro[[#This Row],[Admin expenses 3]]+pro[[#This Row],[Admin expenses 2]]+pro[[#This Row],[Admin expenses 1]]+pro[[#This Row],[COGS]]</f>
        <v>-365770.80999999994</v>
      </c>
      <c r="J247" s="55">
        <f>pro[[#This Row],[Revenue]]+pro[[#This Row],[AdminExp]]</f>
        <v>1387164.7660000003</v>
      </c>
      <c r="K247" s="83">
        <f>pro[[#This Row],[Profit]]/pro[[#This Row],[Revenue]]</f>
        <v>0.79133813301077083</v>
      </c>
      <c r="L247" s="56">
        <f t="shared" si="3"/>
        <v>1</v>
      </c>
      <c r="M247" s="82" t="str">
        <f>"Q"&amp;" "&amp;VLOOKUP(pro[[#This Row],[Period]],Mapping!A:B,2,0)</f>
        <v>Q 1</v>
      </c>
      <c r="N247"/>
    </row>
    <row r="248" spans="1:14" ht="11.25" customHeight="1" x14ac:dyDescent="0.2">
      <c r="A248" s="42" t="s">
        <v>18</v>
      </c>
      <c r="B248" s="44" t="s">
        <v>32</v>
      </c>
      <c r="C248" s="44" t="s">
        <v>57</v>
      </c>
      <c r="D248" s="43">
        <v>135056.166</v>
      </c>
      <c r="E248" s="43">
        <v>-15191.133999999998</v>
      </c>
      <c r="F248" s="43">
        <v>-18050</v>
      </c>
      <c r="G248" s="43">
        <v>-102380</v>
      </c>
      <c r="H248" s="43">
        <v>-15410</v>
      </c>
      <c r="I248" s="55">
        <f>pro[[#This Row],[Admin expenses 3]]+pro[[#This Row],[Admin expenses 2]]+pro[[#This Row],[Admin expenses 1]]+pro[[#This Row],[COGS]]</f>
        <v>-151031.13399999999</v>
      </c>
      <c r="J248" s="55">
        <f>pro[[#This Row],[Revenue]]+pro[[#This Row],[AdminExp]]</f>
        <v>-15974.967999999993</v>
      </c>
      <c r="K248" s="83">
        <f>pro[[#This Row],[Profit]]/pro[[#This Row],[Revenue]]</f>
        <v>-0.11828388494309837</v>
      </c>
      <c r="L248" s="56">
        <f t="shared" si="3"/>
        <v>1</v>
      </c>
      <c r="M248" s="82" t="str">
        <f>"Q"&amp;" "&amp;VLOOKUP(pro[[#This Row],[Period]],Mapping!A:B,2,0)</f>
        <v>Q 1</v>
      </c>
      <c r="N248"/>
    </row>
    <row r="249" spans="1:14" ht="11.25" customHeight="1" x14ac:dyDescent="0.2">
      <c r="A249" s="42" t="s">
        <v>18</v>
      </c>
      <c r="B249" s="44" t="s">
        <v>37</v>
      </c>
      <c r="C249" s="44" t="s">
        <v>57</v>
      </c>
      <c r="D249" s="43">
        <v>38305.798999999999</v>
      </c>
      <c r="E249" s="43">
        <v>-6730.3669999999993</v>
      </c>
      <c r="F249" s="43">
        <v>-35310</v>
      </c>
      <c r="G249" s="43">
        <v>-25570</v>
      </c>
      <c r="H249" s="43">
        <v>-43620</v>
      </c>
      <c r="I249" s="55">
        <f>pro[[#This Row],[Admin expenses 3]]+pro[[#This Row],[Admin expenses 2]]+pro[[#This Row],[Admin expenses 1]]+pro[[#This Row],[COGS]]</f>
        <v>-111230.367</v>
      </c>
      <c r="J249" s="55">
        <f>pro[[#This Row],[Revenue]]+pro[[#This Row],[AdminExp]]</f>
        <v>-72924.567999999999</v>
      </c>
      <c r="K249" s="83">
        <f>pro[[#This Row],[Profit]]/pro[[#This Row],[Revenue]]</f>
        <v>-1.9037474717600853</v>
      </c>
      <c r="L249" s="56">
        <f t="shared" si="3"/>
        <v>1</v>
      </c>
      <c r="M249" s="82" t="str">
        <f>"Q"&amp;" "&amp;VLOOKUP(pro[[#This Row],[Period]],Mapping!A:B,2,0)</f>
        <v>Q 1</v>
      </c>
      <c r="N249"/>
    </row>
    <row r="250" spans="1:14" ht="11.25" customHeight="1" x14ac:dyDescent="0.2">
      <c r="A250" s="42" t="s">
        <v>18</v>
      </c>
      <c r="B250" s="44" t="s">
        <v>33</v>
      </c>
      <c r="C250" s="44" t="s">
        <v>57</v>
      </c>
      <c r="D250" s="43">
        <v>40401.220999999998</v>
      </c>
      <c r="E250" s="43">
        <v>-26070.407999999999</v>
      </c>
      <c r="F250" s="43">
        <v>-69070</v>
      </c>
      <c r="G250" s="43">
        <v>-107320</v>
      </c>
      <c r="H250" s="43">
        <v>-92390</v>
      </c>
      <c r="I250" s="55">
        <f>pro[[#This Row],[Admin expenses 3]]+pro[[#This Row],[Admin expenses 2]]+pro[[#This Row],[Admin expenses 1]]+pro[[#This Row],[COGS]]</f>
        <v>-294850.408</v>
      </c>
      <c r="J250" s="55">
        <f>pro[[#This Row],[Revenue]]+pro[[#This Row],[AdminExp]]</f>
        <v>-254449.18700000001</v>
      </c>
      <c r="K250" s="83">
        <f>pro[[#This Row],[Profit]]/pro[[#This Row],[Revenue]]</f>
        <v>-6.2980568582320817</v>
      </c>
      <c r="L250" s="56">
        <f t="shared" si="3"/>
        <v>1</v>
      </c>
      <c r="M250" s="82" t="str">
        <f>"Q"&amp;" "&amp;VLOOKUP(pro[[#This Row],[Period]],Mapping!A:B,2,0)</f>
        <v>Q 1</v>
      </c>
      <c r="N250"/>
    </row>
    <row r="251" spans="1:14" ht="11.25" customHeight="1" x14ac:dyDescent="0.2">
      <c r="A251" s="42" t="s">
        <v>18</v>
      </c>
      <c r="B251" s="44" t="s">
        <v>13</v>
      </c>
      <c r="C251" s="44" t="s">
        <v>57</v>
      </c>
      <c r="D251" s="43">
        <v>253600.48</v>
      </c>
      <c r="E251" s="43">
        <v>-74714.149999999994</v>
      </c>
      <c r="F251" s="43">
        <v>-32990</v>
      </c>
      <c r="G251" s="43">
        <v>-27140</v>
      </c>
      <c r="H251" s="43">
        <v>-52580</v>
      </c>
      <c r="I251" s="55">
        <f>pro[[#This Row],[Admin expenses 3]]+pro[[#This Row],[Admin expenses 2]]+pro[[#This Row],[Admin expenses 1]]+pro[[#This Row],[COGS]]</f>
        <v>-187424.15</v>
      </c>
      <c r="J251" s="55">
        <f>pro[[#This Row],[Revenue]]+pro[[#This Row],[AdminExp]]</f>
        <v>66176.330000000016</v>
      </c>
      <c r="K251" s="83">
        <f>pro[[#This Row],[Profit]]/pro[[#This Row],[Revenue]]</f>
        <v>0.26094717959524372</v>
      </c>
      <c r="L251" s="56">
        <f t="shared" si="3"/>
        <v>1</v>
      </c>
      <c r="M251" s="82" t="str">
        <f>"Q"&amp;" "&amp;VLOOKUP(pro[[#This Row],[Period]],Mapping!A:B,2,0)</f>
        <v>Q 1</v>
      </c>
      <c r="N251"/>
    </row>
    <row r="252" spans="1:14" ht="11.25" customHeight="1" x14ac:dyDescent="0.2">
      <c r="A252" s="42" t="s">
        <v>18</v>
      </c>
      <c r="B252" s="44" t="s">
        <v>28</v>
      </c>
      <c r="C252" s="44" t="s">
        <v>57</v>
      </c>
      <c r="D252" s="43">
        <v>570368.29499999993</v>
      </c>
      <c r="E252" s="43">
        <v>-284972.15600000002</v>
      </c>
      <c r="F252" s="43">
        <v>-47430</v>
      </c>
      <c r="G252" s="43">
        <v>-14290</v>
      </c>
      <c r="H252" s="43">
        <v>-83860</v>
      </c>
      <c r="I252" s="55">
        <f>pro[[#This Row],[Admin expenses 3]]+pro[[#This Row],[Admin expenses 2]]+pro[[#This Row],[Admin expenses 1]]+pro[[#This Row],[COGS]]</f>
        <v>-430552.15600000002</v>
      </c>
      <c r="J252" s="55">
        <f>pro[[#This Row],[Revenue]]+pro[[#This Row],[AdminExp]]</f>
        <v>139816.13899999991</v>
      </c>
      <c r="K252" s="83">
        <f>pro[[#This Row],[Profit]]/pro[[#This Row],[Revenue]]</f>
        <v>0.24513308370339892</v>
      </c>
      <c r="L252" s="56">
        <f t="shared" si="3"/>
        <v>1</v>
      </c>
      <c r="M252" s="82" t="str">
        <f>"Q"&amp;" "&amp;VLOOKUP(pro[[#This Row],[Period]],Mapping!A:B,2,0)</f>
        <v>Q 1</v>
      </c>
      <c r="N252"/>
    </row>
    <row r="253" spans="1:14" ht="11.25" customHeight="1" x14ac:dyDescent="0.2">
      <c r="A253" s="42" t="s">
        <v>18</v>
      </c>
      <c r="B253" s="44" t="s">
        <v>26</v>
      </c>
      <c r="C253" s="44" t="s">
        <v>57</v>
      </c>
      <c r="D253" s="43">
        <v>847964.27099999995</v>
      </c>
      <c r="E253" s="43">
        <v>-394926.88199999998</v>
      </c>
      <c r="F253" s="43">
        <v>-13550</v>
      </c>
      <c r="G253" s="43">
        <v>-103660</v>
      </c>
      <c r="H253" s="43">
        <v>-78930</v>
      </c>
      <c r="I253" s="55">
        <f>pro[[#This Row],[Admin expenses 3]]+pro[[#This Row],[Admin expenses 2]]+pro[[#This Row],[Admin expenses 1]]+pro[[#This Row],[COGS]]</f>
        <v>-591066.88199999998</v>
      </c>
      <c r="J253" s="55">
        <f>pro[[#This Row],[Revenue]]+pro[[#This Row],[AdminExp]]</f>
        <v>256897.38899999997</v>
      </c>
      <c r="K253" s="83">
        <f>pro[[#This Row],[Profit]]/pro[[#This Row],[Revenue]]</f>
        <v>0.30295779879621837</v>
      </c>
      <c r="L253" s="56">
        <f t="shared" si="3"/>
        <v>1</v>
      </c>
      <c r="M253" s="82" t="str">
        <f>"Q"&amp;" "&amp;VLOOKUP(pro[[#This Row],[Period]],Mapping!A:B,2,0)</f>
        <v>Q 1</v>
      </c>
      <c r="N253"/>
    </row>
    <row r="254" spans="1:14" ht="11.25" customHeight="1" x14ac:dyDescent="0.2">
      <c r="A254" s="42" t="s">
        <v>18</v>
      </c>
      <c r="B254" s="44" t="s">
        <v>17</v>
      </c>
      <c r="C254" s="44" t="s">
        <v>57</v>
      </c>
      <c r="D254" s="43">
        <v>430445.31599999999</v>
      </c>
      <c r="E254" s="43">
        <v>-132886.88699999999</v>
      </c>
      <c r="F254" s="43">
        <v>-58990</v>
      </c>
      <c r="G254" s="43">
        <v>-78950</v>
      </c>
      <c r="H254" s="43">
        <v>-102680</v>
      </c>
      <c r="I254" s="55">
        <f>pro[[#This Row],[Admin expenses 3]]+pro[[#This Row],[Admin expenses 2]]+pro[[#This Row],[Admin expenses 1]]+pro[[#This Row],[COGS]]</f>
        <v>-373506.88699999999</v>
      </c>
      <c r="J254" s="55">
        <f>pro[[#This Row],[Revenue]]+pro[[#This Row],[AdminExp]]</f>
        <v>56938.429000000004</v>
      </c>
      <c r="K254" s="83">
        <f>pro[[#This Row],[Profit]]/pro[[#This Row],[Revenue]]</f>
        <v>0.13227796164472611</v>
      </c>
      <c r="L254" s="56">
        <f t="shared" si="3"/>
        <v>1</v>
      </c>
      <c r="M254" s="82" t="str">
        <f>"Q"&amp;" "&amp;VLOOKUP(pro[[#This Row],[Period]],Mapping!A:B,2,0)</f>
        <v>Q 1</v>
      </c>
      <c r="N254"/>
    </row>
    <row r="255" spans="1:14" ht="11.25" customHeight="1" x14ac:dyDescent="0.2">
      <c r="A255" s="42" t="s">
        <v>18</v>
      </c>
      <c r="B255" s="44" t="s">
        <v>19</v>
      </c>
      <c r="C255" s="44" t="s">
        <v>57</v>
      </c>
      <c r="D255" s="43">
        <v>87903.745999999999</v>
      </c>
      <c r="E255" s="43">
        <v>-38797.08</v>
      </c>
      <c r="F255" s="43">
        <v>-100770</v>
      </c>
      <c r="G255" s="43">
        <v>-83190</v>
      </c>
      <c r="H255" s="43">
        <v>-75430</v>
      </c>
      <c r="I255" s="55">
        <f>pro[[#This Row],[Admin expenses 3]]+pro[[#This Row],[Admin expenses 2]]+pro[[#This Row],[Admin expenses 1]]+pro[[#This Row],[COGS]]</f>
        <v>-298187.08</v>
      </c>
      <c r="J255" s="55">
        <f>pro[[#This Row],[Revenue]]+pro[[#This Row],[AdminExp]]</f>
        <v>-210283.33400000003</v>
      </c>
      <c r="K255" s="83">
        <f>pro[[#This Row],[Profit]]/pro[[#This Row],[Revenue]]</f>
        <v>-2.3921999183060985</v>
      </c>
      <c r="L255" s="56">
        <f t="shared" si="3"/>
        <v>1</v>
      </c>
      <c r="M255" s="82" t="str">
        <f>"Q"&amp;" "&amp;VLOOKUP(pro[[#This Row],[Period]],Mapping!A:B,2,0)</f>
        <v>Q 1</v>
      </c>
      <c r="N255"/>
    </row>
    <row r="256" spans="1:14" ht="11.25" customHeight="1" x14ac:dyDescent="0.2">
      <c r="A256" s="42" t="s">
        <v>18</v>
      </c>
      <c r="B256" s="44" t="s">
        <v>21</v>
      </c>
      <c r="C256" s="44" t="s">
        <v>57</v>
      </c>
      <c r="D256" s="43">
        <v>517789.47499999998</v>
      </c>
      <c r="E256" s="43">
        <v>-198410.30999999997</v>
      </c>
      <c r="F256" s="43">
        <v>-55560</v>
      </c>
      <c r="G256" s="43">
        <v>-35060</v>
      </c>
      <c r="H256" s="43">
        <v>-66530</v>
      </c>
      <c r="I256" s="55">
        <f>pro[[#This Row],[Admin expenses 3]]+pro[[#This Row],[Admin expenses 2]]+pro[[#This Row],[Admin expenses 1]]+pro[[#This Row],[COGS]]</f>
        <v>-355560.30999999994</v>
      </c>
      <c r="J256" s="55">
        <f>pro[[#This Row],[Revenue]]+pro[[#This Row],[AdminExp]]</f>
        <v>162229.16500000004</v>
      </c>
      <c r="K256" s="83">
        <f>pro[[#This Row],[Profit]]/pro[[#This Row],[Revenue]]</f>
        <v>0.313311051755156</v>
      </c>
      <c r="L256" s="56">
        <f t="shared" si="3"/>
        <v>1</v>
      </c>
      <c r="M256" s="82" t="str">
        <f>"Q"&amp;" "&amp;VLOOKUP(pro[[#This Row],[Period]],Mapping!A:B,2,0)</f>
        <v>Q 1</v>
      </c>
      <c r="N256"/>
    </row>
    <row r="257" spans="1:14" ht="11.25" customHeight="1" x14ac:dyDescent="0.2">
      <c r="A257" s="42" t="s">
        <v>18</v>
      </c>
      <c r="B257" s="44" t="s">
        <v>22</v>
      </c>
      <c r="C257" s="44" t="s">
        <v>57</v>
      </c>
      <c r="D257" s="43">
        <v>193246.242</v>
      </c>
      <c r="E257" s="43">
        <v>-66996.804000000004</v>
      </c>
      <c r="F257" s="43">
        <v>-62400</v>
      </c>
      <c r="G257" s="43">
        <v>-105250</v>
      </c>
      <c r="H257" s="43">
        <v>-101870</v>
      </c>
      <c r="I257" s="55">
        <f>pro[[#This Row],[Admin expenses 3]]+pro[[#This Row],[Admin expenses 2]]+pro[[#This Row],[Admin expenses 1]]+pro[[#This Row],[COGS]]</f>
        <v>-336516.804</v>
      </c>
      <c r="J257" s="55">
        <f>pro[[#This Row],[Revenue]]+pro[[#This Row],[AdminExp]]</f>
        <v>-143270.56200000001</v>
      </c>
      <c r="K257" s="83">
        <f>pro[[#This Row],[Profit]]/pro[[#This Row],[Revenue]]</f>
        <v>-0.74138860614945368</v>
      </c>
      <c r="L257" s="56">
        <f t="shared" si="3"/>
        <v>1</v>
      </c>
      <c r="M257" s="82" t="str">
        <f>"Q"&amp;" "&amp;VLOOKUP(pro[[#This Row],[Period]],Mapping!A:B,2,0)</f>
        <v>Q 1</v>
      </c>
      <c r="N257"/>
    </row>
    <row r="258" spans="1:14" ht="11.25" customHeight="1" x14ac:dyDescent="0.2">
      <c r="A258" s="42" t="s">
        <v>18</v>
      </c>
      <c r="B258" s="44" t="s">
        <v>30</v>
      </c>
      <c r="C258" s="44" t="s">
        <v>57</v>
      </c>
      <c r="D258" s="43">
        <v>725075.12</v>
      </c>
      <c r="E258" s="43">
        <v>-412348.20199999999</v>
      </c>
      <c r="F258" s="43">
        <v>-22990</v>
      </c>
      <c r="G258" s="43">
        <v>-86460</v>
      </c>
      <c r="H258" s="43">
        <v>-75530</v>
      </c>
      <c r="I258" s="55">
        <f>pro[[#This Row],[Admin expenses 3]]+pro[[#This Row],[Admin expenses 2]]+pro[[#This Row],[Admin expenses 1]]+pro[[#This Row],[COGS]]</f>
        <v>-597328.20200000005</v>
      </c>
      <c r="J258" s="55">
        <f>pro[[#This Row],[Revenue]]+pro[[#This Row],[AdminExp]]</f>
        <v>127746.91799999995</v>
      </c>
      <c r="K258" s="83">
        <f>pro[[#This Row],[Profit]]/pro[[#This Row],[Revenue]]</f>
        <v>0.17618439038426797</v>
      </c>
      <c r="L258" s="56">
        <f t="shared" ref="L258:L321" si="4">MONTH(DATEVALUE(A258&amp;"1"))</f>
        <v>1</v>
      </c>
      <c r="M258" s="82" t="str">
        <f>"Q"&amp;" "&amp;VLOOKUP(pro[[#This Row],[Period]],Mapping!A:B,2,0)</f>
        <v>Q 1</v>
      </c>
      <c r="N258"/>
    </row>
    <row r="259" spans="1:14" ht="11.25" customHeight="1" x14ac:dyDescent="0.2">
      <c r="A259" s="42" t="s">
        <v>18</v>
      </c>
      <c r="B259" s="44" t="s">
        <v>32</v>
      </c>
      <c r="C259" s="44" t="s">
        <v>57</v>
      </c>
      <c r="D259" s="43">
        <v>132168.848</v>
      </c>
      <c r="E259" s="43">
        <v>-32452.923999999999</v>
      </c>
      <c r="F259" s="43">
        <v>-82380</v>
      </c>
      <c r="G259" s="43">
        <v>-23940</v>
      </c>
      <c r="H259" s="43">
        <v>-75700</v>
      </c>
      <c r="I259" s="55">
        <f>pro[[#This Row],[Admin expenses 3]]+pro[[#This Row],[Admin expenses 2]]+pro[[#This Row],[Admin expenses 1]]+pro[[#This Row],[COGS]]</f>
        <v>-214472.924</v>
      </c>
      <c r="J259" s="55">
        <f>pro[[#This Row],[Revenue]]+pro[[#This Row],[AdminExp]]</f>
        <v>-82304.076000000001</v>
      </c>
      <c r="K259" s="83">
        <f>pro[[#This Row],[Profit]]/pro[[#This Row],[Revenue]]</f>
        <v>-0.62271917509638886</v>
      </c>
      <c r="L259" s="56">
        <f t="shared" si="4"/>
        <v>1</v>
      </c>
      <c r="M259" s="82" t="str">
        <f>"Q"&amp;" "&amp;VLOOKUP(pro[[#This Row],[Period]],Mapping!A:B,2,0)</f>
        <v>Q 1</v>
      </c>
      <c r="N259"/>
    </row>
    <row r="260" spans="1:14" ht="11.25" customHeight="1" x14ac:dyDescent="0.2">
      <c r="A260" s="42" t="s">
        <v>18</v>
      </c>
      <c r="B260" s="44" t="s">
        <v>24</v>
      </c>
      <c r="C260" s="44" t="s">
        <v>57</v>
      </c>
      <c r="D260" s="43">
        <v>475672.44199999998</v>
      </c>
      <c r="E260" s="43">
        <v>-83672.75</v>
      </c>
      <c r="F260" s="43">
        <v>-80450</v>
      </c>
      <c r="G260" s="43">
        <v>-14930</v>
      </c>
      <c r="H260" s="43">
        <v>-60040</v>
      </c>
      <c r="I260" s="55">
        <f>pro[[#This Row],[Admin expenses 3]]+pro[[#This Row],[Admin expenses 2]]+pro[[#This Row],[Admin expenses 1]]+pro[[#This Row],[COGS]]</f>
        <v>-239092.75</v>
      </c>
      <c r="J260" s="55">
        <f>pro[[#This Row],[Revenue]]+pro[[#This Row],[AdminExp]]</f>
        <v>236579.69199999998</v>
      </c>
      <c r="K260" s="83">
        <f>pro[[#This Row],[Profit]]/pro[[#This Row],[Revenue]]</f>
        <v>0.49735841539460046</v>
      </c>
      <c r="L260" s="56">
        <f t="shared" si="4"/>
        <v>1</v>
      </c>
      <c r="M260" s="82" t="str">
        <f>"Q"&amp;" "&amp;VLOOKUP(pro[[#This Row],[Period]],Mapping!A:B,2,0)</f>
        <v>Q 1</v>
      </c>
      <c r="N260"/>
    </row>
    <row r="261" spans="1:14" ht="11.25" customHeight="1" x14ac:dyDescent="0.2">
      <c r="A261" s="42" t="s">
        <v>18</v>
      </c>
      <c r="B261" s="44" t="s">
        <v>37</v>
      </c>
      <c r="C261" s="44" t="s">
        <v>57</v>
      </c>
      <c r="D261" s="43">
        <v>43384149.164999999</v>
      </c>
      <c r="E261" s="43">
        <v>-13122821.102999998</v>
      </c>
      <c r="F261" s="43">
        <v>-68120</v>
      </c>
      <c r="G261" s="43">
        <v>-62210</v>
      </c>
      <c r="H261" s="43">
        <v>-23290</v>
      </c>
      <c r="I261" s="55">
        <f>pro[[#This Row],[Admin expenses 3]]+pro[[#This Row],[Admin expenses 2]]+pro[[#This Row],[Admin expenses 1]]+pro[[#This Row],[COGS]]</f>
        <v>-13276441.102999998</v>
      </c>
      <c r="J261" s="55">
        <f>pro[[#This Row],[Revenue]]+pro[[#This Row],[AdminExp]]</f>
        <v>30107708.061999999</v>
      </c>
      <c r="K261" s="83">
        <f>pro[[#This Row],[Profit]]/pro[[#This Row],[Revenue]]</f>
        <v>0.69397945197665145</v>
      </c>
      <c r="L261" s="56">
        <f t="shared" si="4"/>
        <v>1</v>
      </c>
      <c r="M261" s="82" t="str">
        <f>"Q"&amp;" "&amp;VLOOKUP(pro[[#This Row],[Period]],Mapping!A:B,2,0)</f>
        <v>Q 1</v>
      </c>
      <c r="N261"/>
    </row>
    <row r="262" spans="1:14" ht="11.25" customHeight="1" x14ac:dyDescent="0.2">
      <c r="A262" s="42" t="s">
        <v>18</v>
      </c>
      <c r="B262" s="44" t="s">
        <v>33</v>
      </c>
      <c r="C262" s="44" t="s">
        <v>57</v>
      </c>
      <c r="D262" s="43">
        <v>1135734.4179999998</v>
      </c>
      <c r="E262" s="43">
        <v>-1219535.7649999999</v>
      </c>
      <c r="F262" s="43">
        <v>-51740</v>
      </c>
      <c r="G262" s="43">
        <v>-21980</v>
      </c>
      <c r="H262" s="43">
        <v>-48890</v>
      </c>
      <c r="I262" s="55">
        <f>pro[[#This Row],[Admin expenses 3]]+pro[[#This Row],[Admin expenses 2]]+pro[[#This Row],[Admin expenses 1]]+pro[[#This Row],[COGS]]</f>
        <v>-1342145.7649999999</v>
      </c>
      <c r="J262" s="55">
        <f>pro[[#This Row],[Revenue]]+pro[[#This Row],[AdminExp]]</f>
        <v>-206411.34700000007</v>
      </c>
      <c r="K262" s="83">
        <f>pro[[#This Row],[Profit]]/pro[[#This Row],[Revenue]]</f>
        <v>-0.18174261845783043</v>
      </c>
      <c r="L262" s="56">
        <f t="shared" si="4"/>
        <v>1</v>
      </c>
      <c r="M262" s="82" t="str">
        <f>"Q"&amp;" "&amp;VLOOKUP(pro[[#This Row],[Period]],Mapping!A:B,2,0)</f>
        <v>Q 1</v>
      </c>
      <c r="N262"/>
    </row>
    <row r="263" spans="1:14" ht="11.25" customHeight="1" x14ac:dyDescent="0.2">
      <c r="A263" s="42" t="s">
        <v>18</v>
      </c>
      <c r="B263" s="44" t="s">
        <v>25</v>
      </c>
      <c r="C263" s="44" t="s">
        <v>57</v>
      </c>
      <c r="D263" s="43">
        <v>18672.052</v>
      </c>
      <c r="E263" s="43">
        <v>-1832.2359999999999</v>
      </c>
      <c r="F263" s="43">
        <v>-102150</v>
      </c>
      <c r="G263" s="43">
        <v>-22150</v>
      </c>
      <c r="H263" s="43">
        <v>-20050</v>
      </c>
      <c r="I263" s="55">
        <f>pro[[#This Row],[Admin expenses 3]]+pro[[#This Row],[Admin expenses 2]]+pro[[#This Row],[Admin expenses 1]]+pro[[#This Row],[COGS]]</f>
        <v>-146182.236</v>
      </c>
      <c r="J263" s="55">
        <f>pro[[#This Row],[Revenue]]+pro[[#This Row],[AdminExp]]</f>
        <v>-127510.18400000001</v>
      </c>
      <c r="K263" s="83">
        <f>pro[[#This Row],[Profit]]/pro[[#This Row],[Revenue]]</f>
        <v>-6.8289325672400665</v>
      </c>
      <c r="L263" s="56">
        <f t="shared" si="4"/>
        <v>1</v>
      </c>
      <c r="M263" s="82" t="str">
        <f>"Q"&amp;" "&amp;VLOOKUP(pro[[#This Row],[Period]],Mapping!A:B,2,0)</f>
        <v>Q 1</v>
      </c>
      <c r="N263"/>
    </row>
    <row r="264" spans="1:14" ht="11.25" customHeight="1" x14ac:dyDescent="0.2">
      <c r="A264" s="42" t="s">
        <v>18</v>
      </c>
      <c r="B264" s="44" t="s">
        <v>14</v>
      </c>
      <c r="C264" s="44" t="s">
        <v>57</v>
      </c>
      <c r="D264" s="43">
        <v>87267.298999999999</v>
      </c>
      <c r="E264" s="43">
        <v>-5311.0679999999993</v>
      </c>
      <c r="F264" s="43">
        <v>-101370</v>
      </c>
      <c r="G264" s="43">
        <v>-97910</v>
      </c>
      <c r="H264" s="43">
        <v>-39820</v>
      </c>
      <c r="I264" s="55">
        <f>pro[[#This Row],[Admin expenses 3]]+pro[[#This Row],[Admin expenses 2]]+pro[[#This Row],[Admin expenses 1]]+pro[[#This Row],[COGS]]</f>
        <v>-244411.068</v>
      </c>
      <c r="J264" s="55">
        <f>pro[[#This Row],[Revenue]]+pro[[#This Row],[AdminExp]]</f>
        <v>-157143.769</v>
      </c>
      <c r="K264" s="83">
        <f>pro[[#This Row],[Profit]]/pro[[#This Row],[Revenue]]</f>
        <v>-1.8007176892228554</v>
      </c>
      <c r="L264" s="56">
        <f t="shared" si="4"/>
        <v>1</v>
      </c>
      <c r="M264" s="82" t="str">
        <f>"Q"&amp;" "&amp;VLOOKUP(pro[[#This Row],[Period]],Mapping!A:B,2,0)</f>
        <v>Q 1</v>
      </c>
      <c r="N264"/>
    </row>
    <row r="265" spans="1:14" ht="11.25" customHeight="1" x14ac:dyDescent="0.2">
      <c r="A265" s="42" t="s">
        <v>18</v>
      </c>
      <c r="B265" s="44" t="s">
        <v>25</v>
      </c>
      <c r="C265" s="44" t="s">
        <v>57</v>
      </c>
      <c r="D265" s="43">
        <v>521988.79599999997</v>
      </c>
      <c r="E265" s="43">
        <v>-200547.28399999999</v>
      </c>
      <c r="F265" s="43">
        <v>-106890</v>
      </c>
      <c r="G265" s="43">
        <v>-91910</v>
      </c>
      <c r="H265" s="43">
        <v>-58670</v>
      </c>
      <c r="I265" s="55">
        <f>pro[[#This Row],[Admin expenses 3]]+pro[[#This Row],[Admin expenses 2]]+pro[[#This Row],[Admin expenses 1]]+pro[[#This Row],[COGS]]</f>
        <v>-458017.28399999999</v>
      </c>
      <c r="J265" s="55">
        <f>pro[[#This Row],[Revenue]]+pro[[#This Row],[AdminExp]]</f>
        <v>63971.511999999988</v>
      </c>
      <c r="K265" s="83">
        <f>pro[[#This Row],[Profit]]/pro[[#This Row],[Revenue]]</f>
        <v>0.12255341970979775</v>
      </c>
      <c r="L265" s="56">
        <f t="shared" si="4"/>
        <v>1</v>
      </c>
      <c r="M265" s="82" t="str">
        <f>"Q"&amp;" "&amp;VLOOKUP(pro[[#This Row],[Period]],Mapping!A:B,2,0)</f>
        <v>Q 1</v>
      </c>
      <c r="N265"/>
    </row>
    <row r="266" spans="1:14" ht="11.25" customHeight="1" x14ac:dyDescent="0.2">
      <c r="A266" s="42" t="s">
        <v>18</v>
      </c>
      <c r="B266" s="44" t="s">
        <v>13</v>
      </c>
      <c r="C266" s="44" t="s">
        <v>57</v>
      </c>
      <c r="D266" s="43">
        <v>389836.57299999997</v>
      </c>
      <c r="E266" s="43">
        <v>-306846.946</v>
      </c>
      <c r="F266" s="43">
        <v>-84880</v>
      </c>
      <c r="G266" s="43">
        <v>-46530</v>
      </c>
      <c r="H266" s="43">
        <v>-49180</v>
      </c>
      <c r="I266" s="55">
        <f>pro[[#This Row],[Admin expenses 3]]+pro[[#This Row],[Admin expenses 2]]+pro[[#This Row],[Admin expenses 1]]+pro[[#This Row],[COGS]]</f>
        <v>-487436.946</v>
      </c>
      <c r="J266" s="55">
        <f>pro[[#This Row],[Revenue]]+pro[[#This Row],[AdminExp]]</f>
        <v>-97600.373000000021</v>
      </c>
      <c r="K266" s="83">
        <f>pro[[#This Row],[Profit]]/pro[[#This Row],[Revenue]]</f>
        <v>-0.25036227937495242</v>
      </c>
      <c r="L266" s="56">
        <f t="shared" si="4"/>
        <v>1</v>
      </c>
      <c r="M266" s="82" t="str">
        <f>"Q"&amp;" "&amp;VLOOKUP(pro[[#This Row],[Period]],Mapping!A:B,2,0)</f>
        <v>Q 1</v>
      </c>
      <c r="N266"/>
    </row>
    <row r="267" spans="1:14" ht="11.25" customHeight="1" x14ac:dyDescent="0.2">
      <c r="A267" s="42" t="s">
        <v>18</v>
      </c>
      <c r="B267" s="44" t="s">
        <v>28</v>
      </c>
      <c r="C267" s="44" t="s">
        <v>57</v>
      </c>
      <c r="D267" s="43">
        <v>348523.25899999996</v>
      </c>
      <c r="E267" s="43">
        <v>-291236.239</v>
      </c>
      <c r="F267" s="43">
        <v>-23080</v>
      </c>
      <c r="G267" s="43">
        <v>-68070</v>
      </c>
      <c r="H267" s="43">
        <v>-79130</v>
      </c>
      <c r="I267" s="55">
        <f>pro[[#This Row],[Admin expenses 3]]+pro[[#This Row],[Admin expenses 2]]+pro[[#This Row],[Admin expenses 1]]+pro[[#This Row],[COGS]]</f>
        <v>-461516.239</v>
      </c>
      <c r="J267" s="55">
        <f>pro[[#This Row],[Revenue]]+pro[[#This Row],[AdminExp]]</f>
        <v>-112992.98000000004</v>
      </c>
      <c r="K267" s="83">
        <f>pro[[#This Row],[Profit]]/pro[[#This Row],[Revenue]]</f>
        <v>-0.32420499086403887</v>
      </c>
      <c r="L267" s="56">
        <f t="shared" si="4"/>
        <v>1</v>
      </c>
      <c r="M267" s="82" t="str">
        <f>"Q"&amp;" "&amp;VLOOKUP(pro[[#This Row],[Period]],Mapping!A:B,2,0)</f>
        <v>Q 1</v>
      </c>
      <c r="N267"/>
    </row>
    <row r="268" spans="1:14" ht="11.25" customHeight="1" x14ac:dyDescent="0.2">
      <c r="A268" s="42" t="s">
        <v>18</v>
      </c>
      <c r="B268" s="44" t="s">
        <v>14</v>
      </c>
      <c r="C268" s="44" t="s">
        <v>57</v>
      </c>
      <c r="D268" s="43">
        <v>323149.23199999996</v>
      </c>
      <c r="E268" s="43">
        <v>-128298.37300000001</v>
      </c>
      <c r="F268" s="43">
        <v>-103670</v>
      </c>
      <c r="G268" s="43">
        <v>-38300</v>
      </c>
      <c r="H268" s="43">
        <v>-54680</v>
      </c>
      <c r="I268" s="55">
        <f>pro[[#This Row],[Admin expenses 3]]+pro[[#This Row],[Admin expenses 2]]+pro[[#This Row],[Admin expenses 1]]+pro[[#This Row],[COGS]]</f>
        <v>-324948.37300000002</v>
      </c>
      <c r="J268" s="55">
        <f>pro[[#This Row],[Revenue]]+pro[[#This Row],[AdminExp]]</f>
        <v>-1799.1410000000615</v>
      </c>
      <c r="K268" s="83">
        <f>pro[[#This Row],[Profit]]/pro[[#This Row],[Revenue]]</f>
        <v>-5.5675236758726439E-3</v>
      </c>
      <c r="L268" s="56">
        <f t="shared" si="4"/>
        <v>1</v>
      </c>
      <c r="M268" s="82" t="str">
        <f>"Q"&amp;" "&amp;VLOOKUP(pro[[#This Row],[Period]],Mapping!A:B,2,0)</f>
        <v>Q 1</v>
      </c>
      <c r="N268"/>
    </row>
    <row r="269" spans="1:14" ht="11.25" customHeight="1" x14ac:dyDescent="0.2">
      <c r="A269" s="42" t="s">
        <v>18</v>
      </c>
      <c r="B269" s="44" t="s">
        <v>17</v>
      </c>
      <c r="C269" s="44" t="s">
        <v>57</v>
      </c>
      <c r="D269" s="43">
        <v>186689.46099999998</v>
      </c>
      <c r="E269" s="43">
        <v>-131479.12400000001</v>
      </c>
      <c r="F269" s="43">
        <v>-107820</v>
      </c>
      <c r="G269" s="43">
        <v>-76670</v>
      </c>
      <c r="H269" s="43">
        <v>-84120</v>
      </c>
      <c r="I269" s="55">
        <f>pro[[#This Row],[Admin expenses 3]]+pro[[#This Row],[Admin expenses 2]]+pro[[#This Row],[Admin expenses 1]]+pro[[#This Row],[COGS]]</f>
        <v>-400089.12400000001</v>
      </c>
      <c r="J269" s="55">
        <f>pro[[#This Row],[Revenue]]+pro[[#This Row],[AdminExp]]</f>
        <v>-213399.66300000003</v>
      </c>
      <c r="K269" s="83">
        <f>pro[[#This Row],[Profit]]/pro[[#This Row],[Revenue]]</f>
        <v>-1.1430728968680244</v>
      </c>
      <c r="L269" s="56">
        <f t="shared" si="4"/>
        <v>1</v>
      </c>
      <c r="M269" s="82" t="str">
        <f>"Q"&amp;" "&amp;VLOOKUP(pro[[#This Row],[Period]],Mapping!A:B,2,0)</f>
        <v>Q 1</v>
      </c>
      <c r="N269"/>
    </row>
    <row r="270" spans="1:14" ht="11.25" customHeight="1" x14ac:dyDescent="0.2">
      <c r="A270" s="42" t="s">
        <v>18</v>
      </c>
      <c r="B270" s="44" t="s">
        <v>19</v>
      </c>
      <c r="C270" s="44" t="s">
        <v>57</v>
      </c>
      <c r="D270" s="43">
        <v>1357686.1340000001</v>
      </c>
      <c r="E270" s="43">
        <v>-1101828.399</v>
      </c>
      <c r="F270" s="43">
        <v>-35560</v>
      </c>
      <c r="G270" s="43">
        <v>-102900</v>
      </c>
      <c r="H270" s="43">
        <v>-16430</v>
      </c>
      <c r="I270" s="55">
        <f>pro[[#This Row],[Admin expenses 3]]+pro[[#This Row],[Admin expenses 2]]+pro[[#This Row],[Admin expenses 1]]+pro[[#This Row],[COGS]]</f>
        <v>-1256718.399</v>
      </c>
      <c r="J270" s="55">
        <f>pro[[#This Row],[Revenue]]+pro[[#This Row],[AdminExp]]</f>
        <v>100967.7350000001</v>
      </c>
      <c r="K270" s="83">
        <f>pro[[#This Row],[Profit]]/pro[[#This Row],[Revenue]]</f>
        <v>7.4367508418554787E-2</v>
      </c>
      <c r="L270" s="56">
        <f t="shared" si="4"/>
        <v>1</v>
      </c>
      <c r="M270" s="82" t="str">
        <f>"Q"&amp;" "&amp;VLOOKUP(pro[[#This Row],[Period]],Mapping!A:B,2,0)</f>
        <v>Q 1</v>
      </c>
      <c r="N270"/>
    </row>
    <row r="271" spans="1:14" ht="11.25" customHeight="1" x14ac:dyDescent="0.2">
      <c r="A271" s="42" t="s">
        <v>18</v>
      </c>
      <c r="B271" s="44" t="s">
        <v>21</v>
      </c>
      <c r="C271" s="44" t="s">
        <v>57</v>
      </c>
      <c r="D271" s="43">
        <v>182854.72099999999</v>
      </c>
      <c r="E271" s="43">
        <v>-163069.704</v>
      </c>
      <c r="F271" s="43">
        <v>-69170</v>
      </c>
      <c r="G271" s="43">
        <v>-61530</v>
      </c>
      <c r="H271" s="43">
        <v>-34470</v>
      </c>
      <c r="I271" s="55">
        <f>pro[[#This Row],[Admin expenses 3]]+pro[[#This Row],[Admin expenses 2]]+pro[[#This Row],[Admin expenses 1]]+pro[[#This Row],[COGS]]</f>
        <v>-328239.70400000003</v>
      </c>
      <c r="J271" s="55">
        <f>pro[[#This Row],[Revenue]]+pro[[#This Row],[AdminExp]]</f>
        <v>-145384.98300000004</v>
      </c>
      <c r="K271" s="83">
        <f>pro[[#This Row],[Profit]]/pro[[#This Row],[Revenue]]</f>
        <v>-0.79508465630482705</v>
      </c>
      <c r="L271" s="56">
        <f t="shared" si="4"/>
        <v>1</v>
      </c>
      <c r="M271" s="82" t="str">
        <f>"Q"&amp;" "&amp;VLOOKUP(pro[[#This Row],[Period]],Mapping!A:B,2,0)</f>
        <v>Q 1</v>
      </c>
      <c r="N271"/>
    </row>
    <row r="272" spans="1:14" ht="11.25" customHeight="1" x14ac:dyDescent="0.2">
      <c r="A272" s="42" t="s">
        <v>18</v>
      </c>
      <c r="B272" s="44" t="s">
        <v>36</v>
      </c>
      <c r="C272" s="44" t="s">
        <v>57</v>
      </c>
      <c r="D272" s="43">
        <v>9950969.2309999987</v>
      </c>
      <c r="E272" s="43">
        <v>-5823252.085</v>
      </c>
      <c r="F272" s="43">
        <v>-97870</v>
      </c>
      <c r="G272" s="43">
        <v>-69530</v>
      </c>
      <c r="H272" s="43">
        <v>-100020</v>
      </c>
      <c r="I272" s="55">
        <f>pro[[#This Row],[Admin expenses 3]]+pro[[#This Row],[Admin expenses 2]]+pro[[#This Row],[Admin expenses 1]]+pro[[#This Row],[COGS]]</f>
        <v>-6090672.085</v>
      </c>
      <c r="J272" s="55">
        <f>pro[[#This Row],[Revenue]]+pro[[#This Row],[AdminExp]]</f>
        <v>3860297.1459999988</v>
      </c>
      <c r="K272" s="83">
        <f>pro[[#This Row],[Profit]]/pro[[#This Row],[Revenue]]</f>
        <v>0.38793177391948053</v>
      </c>
      <c r="L272" s="56">
        <f t="shared" si="4"/>
        <v>1</v>
      </c>
      <c r="M272" s="82" t="str">
        <f>"Q"&amp;" "&amp;VLOOKUP(pro[[#This Row],[Period]],Mapping!A:B,2,0)</f>
        <v>Q 1</v>
      </c>
      <c r="N272"/>
    </row>
    <row r="273" spans="1:14" ht="11.25" customHeight="1" x14ac:dyDescent="0.2">
      <c r="A273" s="42" t="s">
        <v>18</v>
      </c>
      <c r="B273" s="44" t="s">
        <v>30</v>
      </c>
      <c r="C273" s="44" t="s">
        <v>57</v>
      </c>
      <c r="D273" s="43">
        <v>734562.62599999993</v>
      </c>
      <c r="E273" s="43">
        <v>-453448.96799999999</v>
      </c>
      <c r="F273" s="43">
        <v>-13230</v>
      </c>
      <c r="G273" s="43">
        <v>-49590</v>
      </c>
      <c r="H273" s="43">
        <v>-63170</v>
      </c>
      <c r="I273" s="55">
        <f>pro[[#This Row],[Admin expenses 3]]+pro[[#This Row],[Admin expenses 2]]+pro[[#This Row],[Admin expenses 1]]+pro[[#This Row],[COGS]]</f>
        <v>-579438.96799999999</v>
      </c>
      <c r="J273" s="55">
        <f>pro[[#This Row],[Revenue]]+pro[[#This Row],[AdminExp]]</f>
        <v>155123.65799999994</v>
      </c>
      <c r="K273" s="83">
        <f>pro[[#This Row],[Profit]]/pro[[#This Row],[Revenue]]</f>
        <v>0.21117826106225004</v>
      </c>
      <c r="L273" s="56">
        <f t="shared" si="4"/>
        <v>1</v>
      </c>
      <c r="M273" s="82" t="str">
        <f>"Q"&amp;" "&amp;VLOOKUP(pro[[#This Row],[Period]],Mapping!A:B,2,0)</f>
        <v>Q 1</v>
      </c>
      <c r="N273"/>
    </row>
    <row r="274" spans="1:14" ht="11.25" customHeight="1" x14ac:dyDescent="0.2">
      <c r="A274" s="42" t="s">
        <v>18</v>
      </c>
      <c r="B274" s="44" t="s">
        <v>33</v>
      </c>
      <c r="C274" s="44" t="s">
        <v>58</v>
      </c>
      <c r="D274" s="43">
        <v>196036.946</v>
      </c>
      <c r="E274" s="43">
        <v>-224651.43399999998</v>
      </c>
      <c r="F274" s="43">
        <v>-18650</v>
      </c>
      <c r="G274" s="43">
        <v>-37060</v>
      </c>
      <c r="H274" s="43">
        <v>-23150</v>
      </c>
      <c r="I274" s="55">
        <f>pro[[#This Row],[Admin expenses 3]]+pro[[#This Row],[Admin expenses 2]]+pro[[#This Row],[Admin expenses 1]]+pro[[#This Row],[COGS]]</f>
        <v>-303511.43400000001</v>
      </c>
      <c r="J274" s="55">
        <f>pro[[#This Row],[Revenue]]+pro[[#This Row],[AdminExp]]</f>
        <v>-107474.48800000001</v>
      </c>
      <c r="K274" s="83">
        <f>pro[[#This Row],[Profit]]/pro[[#This Row],[Revenue]]</f>
        <v>-0.54823588202603413</v>
      </c>
      <c r="L274" s="56">
        <f t="shared" si="4"/>
        <v>1</v>
      </c>
      <c r="M274" s="82" t="str">
        <f>"Q"&amp;" "&amp;VLOOKUP(pro[[#This Row],[Period]],Mapping!A:B,2,0)</f>
        <v>Q 1</v>
      </c>
      <c r="N274"/>
    </row>
    <row r="275" spans="1:14" ht="11.25" customHeight="1" x14ac:dyDescent="0.2">
      <c r="A275" s="42" t="s">
        <v>18</v>
      </c>
      <c r="B275" s="44" t="s">
        <v>25</v>
      </c>
      <c r="C275" s="44" t="s">
        <v>59</v>
      </c>
      <c r="D275" s="43">
        <v>48847.413999999997</v>
      </c>
      <c r="E275" s="43">
        <v>-19236.510999999999</v>
      </c>
      <c r="F275" s="43">
        <v>-68990</v>
      </c>
      <c r="G275" s="43">
        <v>-65490</v>
      </c>
      <c r="H275" s="43">
        <v>-35920</v>
      </c>
      <c r="I275" s="55">
        <f>pro[[#This Row],[Admin expenses 3]]+pro[[#This Row],[Admin expenses 2]]+pro[[#This Row],[Admin expenses 1]]+pro[[#This Row],[COGS]]</f>
        <v>-189636.511</v>
      </c>
      <c r="J275" s="55">
        <f>pro[[#This Row],[Revenue]]+pro[[#This Row],[AdminExp]]</f>
        <v>-140789.09700000001</v>
      </c>
      <c r="K275" s="83">
        <f>pro[[#This Row],[Profit]]/pro[[#This Row],[Revenue]]</f>
        <v>-2.8822221172240563</v>
      </c>
      <c r="L275" s="56">
        <f t="shared" si="4"/>
        <v>1</v>
      </c>
      <c r="M275" s="82" t="str">
        <f>"Q"&amp;" "&amp;VLOOKUP(pro[[#This Row],[Period]],Mapping!A:B,2,0)</f>
        <v>Q 1</v>
      </c>
      <c r="N275"/>
    </row>
    <row r="276" spans="1:14" ht="11.25" customHeight="1" x14ac:dyDescent="0.2">
      <c r="A276" s="42" t="s">
        <v>18</v>
      </c>
      <c r="B276" s="44" t="s">
        <v>13</v>
      </c>
      <c r="C276" s="44" t="s">
        <v>57</v>
      </c>
      <c r="D276" s="43">
        <v>53062.533999999992</v>
      </c>
      <c r="E276" s="43">
        <v>-59564.931999999993</v>
      </c>
      <c r="F276" s="43">
        <v>-98670</v>
      </c>
      <c r="G276" s="43">
        <v>-32610</v>
      </c>
      <c r="H276" s="43">
        <v>-65040</v>
      </c>
      <c r="I276" s="55">
        <f>pro[[#This Row],[Admin expenses 3]]+pro[[#This Row],[Admin expenses 2]]+pro[[#This Row],[Admin expenses 1]]+pro[[#This Row],[COGS]]</f>
        <v>-255884.932</v>
      </c>
      <c r="J276" s="55">
        <f>pro[[#This Row],[Revenue]]+pro[[#This Row],[AdminExp]]</f>
        <v>-202822.39800000002</v>
      </c>
      <c r="K276" s="83">
        <f>pro[[#This Row],[Profit]]/pro[[#This Row],[Revenue]]</f>
        <v>-3.822327784044389</v>
      </c>
      <c r="L276" s="56">
        <f t="shared" si="4"/>
        <v>1</v>
      </c>
      <c r="M276" s="82" t="str">
        <f>"Q"&amp;" "&amp;VLOOKUP(pro[[#This Row],[Period]],Mapping!A:B,2,0)</f>
        <v>Q 1</v>
      </c>
      <c r="N276"/>
    </row>
    <row r="277" spans="1:14" ht="11.25" customHeight="1" x14ac:dyDescent="0.2">
      <c r="A277" s="42" t="s">
        <v>18</v>
      </c>
      <c r="B277" s="44" t="s">
        <v>17</v>
      </c>
      <c r="C277" s="44" t="s">
        <v>57</v>
      </c>
      <c r="D277" s="43">
        <v>27951.839999999997</v>
      </c>
      <c r="E277" s="43">
        <v>-21735.035</v>
      </c>
      <c r="F277" s="43">
        <v>-67530</v>
      </c>
      <c r="G277" s="43">
        <v>-42510</v>
      </c>
      <c r="H277" s="43">
        <v>-96470</v>
      </c>
      <c r="I277" s="55">
        <f>pro[[#This Row],[Admin expenses 3]]+pro[[#This Row],[Admin expenses 2]]+pro[[#This Row],[Admin expenses 1]]+pro[[#This Row],[COGS]]</f>
        <v>-228245.035</v>
      </c>
      <c r="J277" s="55">
        <f>pro[[#This Row],[Revenue]]+pro[[#This Row],[AdminExp]]</f>
        <v>-200293.19500000001</v>
      </c>
      <c r="K277" s="83">
        <f>pro[[#This Row],[Profit]]/pro[[#This Row],[Revenue]]</f>
        <v>-7.1656533165616301</v>
      </c>
      <c r="L277" s="56">
        <f t="shared" si="4"/>
        <v>1</v>
      </c>
      <c r="M277" s="82" t="str">
        <f>"Q"&amp;" "&amp;VLOOKUP(pro[[#This Row],[Period]],Mapping!A:B,2,0)</f>
        <v>Q 1</v>
      </c>
      <c r="N277"/>
    </row>
    <row r="278" spans="1:14" ht="11.25" customHeight="1" x14ac:dyDescent="0.2">
      <c r="A278" s="42" t="s">
        <v>18</v>
      </c>
      <c r="B278" s="44" t="s">
        <v>32</v>
      </c>
      <c r="C278" s="44" t="s">
        <v>57</v>
      </c>
      <c r="D278" s="43">
        <v>25169.815999999995</v>
      </c>
      <c r="E278" s="43">
        <v>-22197.559999999998</v>
      </c>
      <c r="F278" s="43">
        <v>-45740</v>
      </c>
      <c r="G278" s="43">
        <v>-47570</v>
      </c>
      <c r="H278" s="43">
        <v>-100730</v>
      </c>
      <c r="I278" s="55">
        <f>pro[[#This Row],[Admin expenses 3]]+pro[[#This Row],[Admin expenses 2]]+pro[[#This Row],[Admin expenses 1]]+pro[[#This Row],[COGS]]</f>
        <v>-216237.56</v>
      </c>
      <c r="J278" s="55">
        <f>pro[[#This Row],[Revenue]]+pro[[#This Row],[AdminExp]]</f>
        <v>-191067.74400000001</v>
      </c>
      <c r="K278" s="83">
        <f>pro[[#This Row],[Profit]]/pro[[#This Row],[Revenue]]</f>
        <v>-7.5911458391273117</v>
      </c>
      <c r="L278" s="56">
        <f t="shared" si="4"/>
        <v>1</v>
      </c>
      <c r="M278" s="82" t="str">
        <f>"Q"&amp;" "&amp;VLOOKUP(pro[[#This Row],[Period]],Mapping!A:B,2,0)</f>
        <v>Q 1</v>
      </c>
      <c r="N278"/>
    </row>
    <row r="279" spans="1:14" ht="11.25" customHeight="1" x14ac:dyDescent="0.2">
      <c r="A279" s="42" t="s">
        <v>18</v>
      </c>
      <c r="B279" s="44" t="s">
        <v>37</v>
      </c>
      <c r="C279" s="44" t="s">
        <v>57</v>
      </c>
      <c r="D279" s="43">
        <v>5916.9949999999999</v>
      </c>
      <c r="E279" s="43">
        <v>-2548.1889999999999</v>
      </c>
      <c r="F279" s="43">
        <v>-31140</v>
      </c>
      <c r="G279" s="43">
        <v>-97630</v>
      </c>
      <c r="H279" s="43">
        <v>-40810</v>
      </c>
      <c r="I279" s="55">
        <f>pro[[#This Row],[Admin expenses 3]]+pro[[#This Row],[Admin expenses 2]]+pro[[#This Row],[Admin expenses 1]]+pro[[#This Row],[COGS]]</f>
        <v>-172128.18900000001</v>
      </c>
      <c r="J279" s="55">
        <f>pro[[#This Row],[Revenue]]+pro[[#This Row],[AdminExp]]</f>
        <v>-166211.19400000002</v>
      </c>
      <c r="K279" s="83">
        <f>pro[[#This Row],[Profit]]/pro[[#This Row],[Revenue]]</f>
        <v>-28.090473965247565</v>
      </c>
      <c r="L279" s="56">
        <f t="shared" si="4"/>
        <v>1</v>
      </c>
      <c r="M279" s="82" t="str">
        <f>"Q"&amp;" "&amp;VLOOKUP(pro[[#This Row],[Period]],Mapping!A:B,2,0)</f>
        <v>Q 1</v>
      </c>
      <c r="N279"/>
    </row>
    <row r="280" spans="1:14" ht="11.25" customHeight="1" x14ac:dyDescent="0.2">
      <c r="A280" s="42" t="s">
        <v>18</v>
      </c>
      <c r="B280" s="44" t="s">
        <v>26</v>
      </c>
      <c r="C280" s="44" t="s">
        <v>57</v>
      </c>
      <c r="D280" s="43">
        <v>1712809.3569999998</v>
      </c>
      <c r="E280" s="43">
        <v>-1321223.6169999999</v>
      </c>
      <c r="F280" s="43">
        <v>-60770</v>
      </c>
      <c r="G280" s="43">
        <v>-51980</v>
      </c>
      <c r="H280" s="43">
        <v>-35130</v>
      </c>
      <c r="I280" s="55">
        <f>pro[[#This Row],[Admin expenses 3]]+pro[[#This Row],[Admin expenses 2]]+pro[[#This Row],[Admin expenses 1]]+pro[[#This Row],[COGS]]</f>
        <v>-1469103.6169999999</v>
      </c>
      <c r="J280" s="55">
        <f>pro[[#This Row],[Revenue]]+pro[[#This Row],[AdminExp]]</f>
        <v>243705.74</v>
      </c>
      <c r="K280" s="83">
        <f>pro[[#This Row],[Profit]]/pro[[#This Row],[Revenue]]</f>
        <v>0.14228421803279534</v>
      </c>
      <c r="L280" s="56">
        <f t="shared" si="4"/>
        <v>1</v>
      </c>
      <c r="M280" s="82" t="str">
        <f>"Q"&amp;" "&amp;VLOOKUP(pro[[#This Row],[Period]],Mapping!A:B,2,0)</f>
        <v>Q 1</v>
      </c>
      <c r="N280"/>
    </row>
    <row r="281" spans="1:14" ht="11.25" customHeight="1" x14ac:dyDescent="0.2">
      <c r="A281" s="42" t="s">
        <v>18</v>
      </c>
      <c r="B281" s="44" t="s">
        <v>30</v>
      </c>
      <c r="C281" s="44" t="s">
        <v>58</v>
      </c>
      <c r="D281" s="43">
        <v>353249.67300000001</v>
      </c>
      <c r="E281" s="43">
        <v>-388217.27699999994</v>
      </c>
      <c r="F281" s="43">
        <v>-91940</v>
      </c>
      <c r="G281" s="43">
        <v>-104890</v>
      </c>
      <c r="H281" s="43">
        <v>-61020</v>
      </c>
      <c r="I281" s="55">
        <f>pro[[#This Row],[Admin expenses 3]]+pro[[#This Row],[Admin expenses 2]]+pro[[#This Row],[Admin expenses 1]]+pro[[#This Row],[COGS]]</f>
        <v>-646067.277</v>
      </c>
      <c r="J281" s="55">
        <f>pro[[#This Row],[Revenue]]+pro[[#This Row],[AdminExp]]</f>
        <v>-292817.60399999999</v>
      </c>
      <c r="K281" s="83">
        <f>pro[[#This Row],[Profit]]/pro[[#This Row],[Revenue]]</f>
        <v>-0.82892533633003529</v>
      </c>
      <c r="L281" s="56">
        <f t="shared" si="4"/>
        <v>1</v>
      </c>
      <c r="M281" s="82" t="str">
        <f>"Q"&amp;" "&amp;VLOOKUP(pro[[#This Row],[Period]],Mapping!A:B,2,0)</f>
        <v>Q 1</v>
      </c>
      <c r="N281"/>
    </row>
    <row r="282" spans="1:14" ht="11.25" customHeight="1" x14ac:dyDescent="0.2">
      <c r="A282" s="42" t="s">
        <v>18</v>
      </c>
      <c r="B282" s="44" t="s">
        <v>13</v>
      </c>
      <c r="C282" s="44" t="s">
        <v>59</v>
      </c>
      <c r="D282" s="43">
        <v>1059244.0179999999</v>
      </c>
      <c r="E282" s="43">
        <v>-73070.430999999997</v>
      </c>
      <c r="F282" s="43">
        <v>-30350</v>
      </c>
      <c r="G282" s="43">
        <v>-49730</v>
      </c>
      <c r="H282" s="43">
        <v>-40300</v>
      </c>
      <c r="I282" s="55">
        <f>pro[[#This Row],[Admin expenses 3]]+pro[[#This Row],[Admin expenses 2]]+pro[[#This Row],[Admin expenses 1]]+pro[[#This Row],[COGS]]</f>
        <v>-193450.43099999998</v>
      </c>
      <c r="J282" s="55">
        <f>pro[[#This Row],[Revenue]]+pro[[#This Row],[AdminExp]]</f>
        <v>865793.58699999994</v>
      </c>
      <c r="K282" s="83">
        <f>pro[[#This Row],[Profit]]/pro[[#This Row],[Revenue]]</f>
        <v>0.81736934293453811</v>
      </c>
      <c r="L282" s="56">
        <f t="shared" si="4"/>
        <v>1</v>
      </c>
      <c r="M282" s="82" t="str">
        <f>"Q"&amp;" "&amp;VLOOKUP(pro[[#This Row],[Period]],Mapping!A:B,2,0)</f>
        <v>Q 1</v>
      </c>
      <c r="N282"/>
    </row>
    <row r="283" spans="1:14" ht="11.25" customHeight="1" x14ac:dyDescent="0.2">
      <c r="A283" s="42" t="s">
        <v>18</v>
      </c>
      <c r="B283" s="44" t="s">
        <v>15</v>
      </c>
      <c r="C283" s="44" t="s">
        <v>57</v>
      </c>
      <c r="D283" s="43">
        <v>-264558.11199999996</v>
      </c>
      <c r="E283" s="43">
        <v>17589.830999999998</v>
      </c>
      <c r="F283" s="43">
        <v>-104190</v>
      </c>
      <c r="G283" s="43">
        <v>-90560</v>
      </c>
      <c r="H283" s="43">
        <v>-23510</v>
      </c>
      <c r="I283" s="55">
        <f>pro[[#This Row],[Admin expenses 3]]+pro[[#This Row],[Admin expenses 2]]+pro[[#This Row],[Admin expenses 1]]+pro[[#This Row],[COGS]]</f>
        <v>-200670.16899999999</v>
      </c>
      <c r="J283" s="55">
        <f>pro[[#This Row],[Revenue]]+pro[[#This Row],[AdminExp]]</f>
        <v>-465228.28099999996</v>
      </c>
      <c r="K283" s="83">
        <f>pro[[#This Row],[Profit]]/pro[[#This Row],[Revenue]]</f>
        <v>1.75851073884289</v>
      </c>
      <c r="L283" s="56">
        <f t="shared" si="4"/>
        <v>1</v>
      </c>
      <c r="M283" s="82" t="str">
        <f>"Q"&amp;" "&amp;VLOOKUP(pro[[#This Row],[Period]],Mapping!A:B,2,0)</f>
        <v>Q 1</v>
      </c>
      <c r="N283"/>
    </row>
    <row r="284" spans="1:14" ht="11.25" customHeight="1" x14ac:dyDescent="0.2">
      <c r="A284" s="42" t="s">
        <v>18</v>
      </c>
      <c r="B284" s="44" t="s">
        <v>17</v>
      </c>
      <c r="C284" s="44" t="s">
        <v>57</v>
      </c>
      <c r="D284" s="43">
        <v>211059.93299999999</v>
      </c>
      <c r="E284" s="43">
        <v>-17589.830999999998</v>
      </c>
      <c r="F284" s="43">
        <v>-29200</v>
      </c>
      <c r="G284" s="43">
        <v>-12980</v>
      </c>
      <c r="H284" s="43">
        <v>-65510</v>
      </c>
      <c r="I284" s="55">
        <f>pro[[#This Row],[Admin expenses 3]]+pro[[#This Row],[Admin expenses 2]]+pro[[#This Row],[Admin expenses 1]]+pro[[#This Row],[COGS]]</f>
        <v>-125279.83100000001</v>
      </c>
      <c r="J284" s="55">
        <f>pro[[#This Row],[Revenue]]+pro[[#This Row],[AdminExp]]</f>
        <v>85780.101999999984</v>
      </c>
      <c r="K284" s="83">
        <f>pro[[#This Row],[Profit]]/pro[[#This Row],[Revenue]]</f>
        <v>0.40642532564435141</v>
      </c>
      <c r="L284" s="56">
        <f t="shared" si="4"/>
        <v>1</v>
      </c>
      <c r="M284" s="82" t="str">
        <f>"Q"&amp;" "&amp;VLOOKUP(pro[[#This Row],[Period]],Mapping!A:B,2,0)</f>
        <v>Q 1</v>
      </c>
      <c r="N284"/>
    </row>
    <row r="285" spans="1:14" ht="11.25" customHeight="1" x14ac:dyDescent="0.2">
      <c r="A285" s="42" t="s">
        <v>18</v>
      </c>
      <c r="B285" s="44" t="s">
        <v>25</v>
      </c>
      <c r="C285" s="44" t="s">
        <v>57</v>
      </c>
      <c r="D285" s="43">
        <v>1098237.7349999999</v>
      </c>
      <c r="E285" s="43">
        <v>-1175439.3559999999</v>
      </c>
      <c r="F285" s="43">
        <v>-45900</v>
      </c>
      <c r="G285" s="43">
        <v>-89320</v>
      </c>
      <c r="H285" s="43">
        <v>-77580</v>
      </c>
      <c r="I285" s="55">
        <f>pro[[#This Row],[Admin expenses 3]]+pro[[#This Row],[Admin expenses 2]]+pro[[#This Row],[Admin expenses 1]]+pro[[#This Row],[COGS]]</f>
        <v>-1388239.3559999999</v>
      </c>
      <c r="J285" s="55">
        <f>pro[[#This Row],[Revenue]]+pro[[#This Row],[AdminExp]]</f>
        <v>-290001.62100000004</v>
      </c>
      <c r="K285" s="83">
        <f>pro[[#This Row],[Profit]]/pro[[#This Row],[Revenue]]</f>
        <v>-0.26406087840352716</v>
      </c>
      <c r="L285" s="56">
        <f t="shared" si="4"/>
        <v>1</v>
      </c>
      <c r="M285" s="82" t="str">
        <f>"Q"&amp;" "&amp;VLOOKUP(pro[[#This Row],[Period]],Mapping!A:B,2,0)</f>
        <v>Q 1</v>
      </c>
      <c r="N285"/>
    </row>
    <row r="286" spans="1:14" ht="11.25" customHeight="1" x14ac:dyDescent="0.2">
      <c r="A286" s="42" t="s">
        <v>18</v>
      </c>
      <c r="B286" s="44" t="s">
        <v>13</v>
      </c>
      <c r="C286" s="44" t="s">
        <v>58</v>
      </c>
      <c r="D286" s="43">
        <v>1633860.767</v>
      </c>
      <c r="E286" s="43">
        <v>-1371289.8359999999</v>
      </c>
      <c r="F286" s="43">
        <v>-86290</v>
      </c>
      <c r="G286" s="43">
        <v>-44770</v>
      </c>
      <c r="H286" s="43">
        <v>-15150</v>
      </c>
      <c r="I286" s="55">
        <f>pro[[#This Row],[Admin expenses 3]]+pro[[#This Row],[Admin expenses 2]]+pro[[#This Row],[Admin expenses 1]]+pro[[#This Row],[COGS]]</f>
        <v>-1517499.8359999999</v>
      </c>
      <c r="J286" s="55">
        <f>pro[[#This Row],[Revenue]]+pro[[#This Row],[AdminExp]]</f>
        <v>116360.9310000001</v>
      </c>
      <c r="K286" s="83">
        <f>pro[[#This Row],[Profit]]/pro[[#This Row],[Revenue]]</f>
        <v>7.1218388586228962E-2</v>
      </c>
      <c r="L286" s="56">
        <f t="shared" si="4"/>
        <v>1</v>
      </c>
      <c r="M286" s="82" t="str">
        <f>"Q"&amp;" "&amp;VLOOKUP(pro[[#This Row],[Period]],Mapping!A:B,2,0)</f>
        <v>Q 1</v>
      </c>
      <c r="N286"/>
    </row>
    <row r="287" spans="1:14" ht="11.25" customHeight="1" x14ac:dyDescent="0.2">
      <c r="A287" s="42" t="s">
        <v>18</v>
      </c>
      <c r="B287" s="44" t="s">
        <v>28</v>
      </c>
      <c r="C287" s="44" t="s">
        <v>59</v>
      </c>
      <c r="D287" s="43">
        <v>3618340.6490000002</v>
      </c>
      <c r="E287" s="43">
        <v>-7690416.3139999993</v>
      </c>
      <c r="F287" s="43">
        <v>-78600</v>
      </c>
      <c r="G287" s="43">
        <v>-55530</v>
      </c>
      <c r="H287" s="43">
        <v>-75180</v>
      </c>
      <c r="I287" s="55">
        <f>pro[[#This Row],[Admin expenses 3]]+pro[[#This Row],[Admin expenses 2]]+pro[[#This Row],[Admin expenses 1]]+pro[[#This Row],[COGS]]</f>
        <v>-7899726.3139999993</v>
      </c>
      <c r="J287" s="55">
        <f>pro[[#This Row],[Revenue]]+pro[[#This Row],[AdminExp]]</f>
        <v>-4281385.6649999991</v>
      </c>
      <c r="K287" s="83">
        <f>pro[[#This Row],[Profit]]/pro[[#This Row],[Revenue]]</f>
        <v>-1.1832456035291328</v>
      </c>
      <c r="L287" s="56">
        <f t="shared" si="4"/>
        <v>1</v>
      </c>
      <c r="M287" s="82" t="str">
        <f>"Q"&amp;" "&amp;VLOOKUP(pro[[#This Row],[Period]],Mapping!A:B,2,0)</f>
        <v>Q 1</v>
      </c>
      <c r="N287"/>
    </row>
    <row r="288" spans="1:14" ht="11.25" customHeight="1" x14ac:dyDescent="0.2">
      <c r="A288" s="42" t="s">
        <v>18</v>
      </c>
      <c r="B288" s="44" t="s">
        <v>26</v>
      </c>
      <c r="C288" s="44" t="s">
        <v>57</v>
      </c>
      <c r="D288" s="43">
        <v>1939950.8869999999</v>
      </c>
      <c r="E288" s="43">
        <v>-7070046.1509999996</v>
      </c>
      <c r="F288" s="43">
        <v>-32980</v>
      </c>
      <c r="G288" s="43">
        <v>-108200</v>
      </c>
      <c r="H288" s="43">
        <v>-67500</v>
      </c>
      <c r="I288" s="55">
        <f>pro[[#This Row],[Admin expenses 3]]+pro[[#This Row],[Admin expenses 2]]+pro[[#This Row],[Admin expenses 1]]+pro[[#This Row],[COGS]]</f>
        <v>-7278726.1509999996</v>
      </c>
      <c r="J288" s="55">
        <f>pro[[#This Row],[Revenue]]+pro[[#This Row],[AdminExp]]</f>
        <v>-5338775.2639999995</v>
      </c>
      <c r="K288" s="83">
        <f>pro[[#This Row],[Profit]]/pro[[#This Row],[Revenue]]</f>
        <v>-2.7520156823434054</v>
      </c>
      <c r="L288" s="56">
        <f t="shared" si="4"/>
        <v>1</v>
      </c>
      <c r="M288" s="82" t="str">
        <f>"Q"&amp;" "&amp;VLOOKUP(pro[[#This Row],[Period]],Mapping!A:B,2,0)</f>
        <v>Q 1</v>
      </c>
      <c r="N288"/>
    </row>
    <row r="289" spans="1:14" ht="11.25" customHeight="1" x14ac:dyDescent="0.2">
      <c r="A289" s="42" t="s">
        <v>18</v>
      </c>
      <c r="B289" s="44" t="s">
        <v>17</v>
      </c>
      <c r="C289" s="44" t="s">
        <v>57</v>
      </c>
      <c r="D289" s="43">
        <v>4324003.1729999995</v>
      </c>
      <c r="E289" s="43">
        <v>-3218924.7509999997</v>
      </c>
      <c r="F289" s="43">
        <v>-103600</v>
      </c>
      <c r="G289" s="43">
        <v>-27370</v>
      </c>
      <c r="H289" s="43">
        <v>-66930</v>
      </c>
      <c r="I289" s="55">
        <f>pro[[#This Row],[Admin expenses 3]]+pro[[#This Row],[Admin expenses 2]]+pro[[#This Row],[Admin expenses 1]]+pro[[#This Row],[COGS]]</f>
        <v>-3416824.7509999997</v>
      </c>
      <c r="J289" s="55">
        <f>pro[[#This Row],[Revenue]]+pro[[#This Row],[AdminExp]]</f>
        <v>907178.42199999979</v>
      </c>
      <c r="K289" s="83">
        <f>pro[[#This Row],[Profit]]/pro[[#This Row],[Revenue]]</f>
        <v>0.20980059118934413</v>
      </c>
      <c r="L289" s="56">
        <f t="shared" si="4"/>
        <v>1</v>
      </c>
      <c r="M289" s="82" t="str">
        <f>"Q"&amp;" "&amp;VLOOKUP(pro[[#This Row],[Period]],Mapping!A:B,2,0)</f>
        <v>Q 1</v>
      </c>
      <c r="N289"/>
    </row>
    <row r="290" spans="1:14" ht="11.25" customHeight="1" x14ac:dyDescent="0.2">
      <c r="A290" s="42" t="s">
        <v>18</v>
      </c>
      <c r="B290" s="44" t="s">
        <v>19</v>
      </c>
      <c r="C290" s="44" t="s">
        <v>58</v>
      </c>
      <c r="D290" s="43">
        <v>6362388.5920000002</v>
      </c>
      <c r="E290" s="43">
        <v>-5667909.1139999991</v>
      </c>
      <c r="F290" s="43">
        <v>-49850</v>
      </c>
      <c r="G290" s="43">
        <v>-51960</v>
      </c>
      <c r="H290" s="43">
        <v>-18340</v>
      </c>
      <c r="I290" s="55">
        <f>pro[[#This Row],[Admin expenses 3]]+pro[[#This Row],[Admin expenses 2]]+pro[[#This Row],[Admin expenses 1]]+pro[[#This Row],[COGS]]</f>
        <v>-5788059.1139999991</v>
      </c>
      <c r="J290" s="55">
        <f>pro[[#This Row],[Revenue]]+pro[[#This Row],[AdminExp]]</f>
        <v>574329.47800000105</v>
      </c>
      <c r="K290" s="83">
        <f>pro[[#This Row],[Profit]]/pro[[#This Row],[Revenue]]</f>
        <v>9.0269475008514385E-2</v>
      </c>
      <c r="L290" s="56">
        <f t="shared" si="4"/>
        <v>1</v>
      </c>
      <c r="M290" s="82" t="str">
        <f>"Q"&amp;" "&amp;VLOOKUP(pro[[#This Row],[Period]],Mapping!A:B,2,0)</f>
        <v>Q 1</v>
      </c>
      <c r="N290"/>
    </row>
    <row r="291" spans="1:14" ht="11.25" customHeight="1" x14ac:dyDescent="0.2">
      <c r="A291" s="42" t="s">
        <v>18</v>
      </c>
      <c r="B291" s="44" t="s">
        <v>21</v>
      </c>
      <c r="C291" s="44" t="s">
        <v>59</v>
      </c>
      <c r="D291" s="43">
        <v>511659.98099999991</v>
      </c>
      <c r="E291" s="43">
        <v>-646157.52599999995</v>
      </c>
      <c r="F291" s="43">
        <v>-83200</v>
      </c>
      <c r="G291" s="43">
        <v>-54080</v>
      </c>
      <c r="H291" s="43">
        <v>-92230</v>
      </c>
      <c r="I291" s="55">
        <f>pro[[#This Row],[Admin expenses 3]]+pro[[#This Row],[Admin expenses 2]]+pro[[#This Row],[Admin expenses 1]]+pro[[#This Row],[COGS]]</f>
        <v>-875667.52599999995</v>
      </c>
      <c r="J291" s="55">
        <f>pro[[#This Row],[Revenue]]+pro[[#This Row],[AdminExp]]</f>
        <v>-364007.54500000004</v>
      </c>
      <c r="K291" s="83">
        <f>pro[[#This Row],[Profit]]/pro[[#This Row],[Revenue]]</f>
        <v>-0.71142469318897172</v>
      </c>
      <c r="L291" s="56">
        <f t="shared" si="4"/>
        <v>1</v>
      </c>
      <c r="M291" s="82" t="str">
        <f>"Q"&amp;" "&amp;VLOOKUP(pro[[#This Row],[Period]],Mapping!A:B,2,0)</f>
        <v>Q 1</v>
      </c>
      <c r="N291"/>
    </row>
    <row r="292" spans="1:14" ht="11.25" customHeight="1" x14ac:dyDescent="0.2">
      <c r="A292" s="42" t="s">
        <v>18</v>
      </c>
      <c r="B292" s="44" t="s">
        <v>22</v>
      </c>
      <c r="C292" s="44" t="s">
        <v>57</v>
      </c>
      <c r="D292" s="43">
        <v>7117171.6559999995</v>
      </c>
      <c r="E292" s="43">
        <v>-5660621.841</v>
      </c>
      <c r="F292" s="43">
        <v>-51990</v>
      </c>
      <c r="G292" s="43">
        <v>-32960</v>
      </c>
      <c r="H292" s="43">
        <v>-102320</v>
      </c>
      <c r="I292" s="55">
        <f>pro[[#This Row],[Admin expenses 3]]+pro[[#This Row],[Admin expenses 2]]+pro[[#This Row],[Admin expenses 1]]+pro[[#This Row],[COGS]]</f>
        <v>-5847891.841</v>
      </c>
      <c r="J292" s="55">
        <f>pro[[#This Row],[Revenue]]+pro[[#This Row],[AdminExp]]</f>
        <v>1269279.8149999995</v>
      </c>
      <c r="K292" s="83">
        <f>pro[[#This Row],[Profit]]/pro[[#This Row],[Revenue]]</f>
        <v>0.17834048079056189</v>
      </c>
      <c r="L292" s="56">
        <f t="shared" si="4"/>
        <v>1</v>
      </c>
      <c r="M292" s="82" t="str">
        <f>"Q"&amp;" "&amp;VLOOKUP(pro[[#This Row],[Period]],Mapping!A:B,2,0)</f>
        <v>Q 1</v>
      </c>
      <c r="N292"/>
    </row>
    <row r="293" spans="1:14" ht="11.25" customHeight="1" x14ac:dyDescent="0.2">
      <c r="A293" s="42" t="s">
        <v>18</v>
      </c>
      <c r="B293" s="44" t="s">
        <v>36</v>
      </c>
      <c r="C293" s="44" t="s">
        <v>57</v>
      </c>
      <c r="D293" s="43">
        <v>10467591.658999998</v>
      </c>
      <c r="E293" s="43">
        <v>-8729996.5199999996</v>
      </c>
      <c r="F293" s="43">
        <v>-99410</v>
      </c>
      <c r="G293" s="43">
        <v>-73990</v>
      </c>
      <c r="H293" s="43">
        <v>-97360</v>
      </c>
      <c r="I293" s="55">
        <f>pro[[#This Row],[Admin expenses 3]]+pro[[#This Row],[Admin expenses 2]]+pro[[#This Row],[Admin expenses 1]]+pro[[#This Row],[COGS]]</f>
        <v>-9000756.5199999996</v>
      </c>
      <c r="J293" s="55">
        <f>pro[[#This Row],[Revenue]]+pro[[#This Row],[AdminExp]]</f>
        <v>1466835.1389999986</v>
      </c>
      <c r="K293" s="83">
        <f>pro[[#This Row],[Profit]]/pro[[#This Row],[Revenue]]</f>
        <v>0.14013110052290004</v>
      </c>
      <c r="L293" s="56">
        <f t="shared" si="4"/>
        <v>1</v>
      </c>
      <c r="M293" s="82" t="str">
        <f>"Q"&amp;" "&amp;VLOOKUP(pro[[#This Row],[Period]],Mapping!A:B,2,0)</f>
        <v>Q 1</v>
      </c>
      <c r="N293"/>
    </row>
    <row r="294" spans="1:14" ht="11.25" customHeight="1" x14ac:dyDescent="0.2">
      <c r="A294" s="42" t="s">
        <v>18</v>
      </c>
      <c r="B294" s="44" t="s">
        <v>30</v>
      </c>
      <c r="C294" s="44" t="s">
        <v>57</v>
      </c>
      <c r="D294" s="43">
        <v>727472.41</v>
      </c>
      <c r="E294" s="43">
        <v>-1178723.1329999999</v>
      </c>
      <c r="F294" s="43">
        <v>-100100</v>
      </c>
      <c r="G294" s="43">
        <v>-46950</v>
      </c>
      <c r="H294" s="43">
        <v>-53360</v>
      </c>
      <c r="I294" s="55">
        <f>pro[[#This Row],[Admin expenses 3]]+pro[[#This Row],[Admin expenses 2]]+pro[[#This Row],[Admin expenses 1]]+pro[[#This Row],[COGS]]</f>
        <v>-1379133.1329999999</v>
      </c>
      <c r="J294" s="55">
        <f>pro[[#This Row],[Revenue]]+pro[[#This Row],[AdminExp]]</f>
        <v>-651660.72299999988</v>
      </c>
      <c r="K294" s="83">
        <f>pro[[#This Row],[Profit]]/pro[[#This Row],[Revenue]]</f>
        <v>-0.89578754333789767</v>
      </c>
      <c r="L294" s="56">
        <f t="shared" si="4"/>
        <v>1</v>
      </c>
      <c r="M294" s="82" t="str">
        <f>"Q"&amp;" "&amp;VLOOKUP(pro[[#This Row],[Period]],Mapping!A:B,2,0)</f>
        <v>Q 1</v>
      </c>
      <c r="N294"/>
    </row>
    <row r="295" spans="1:14" ht="11.25" customHeight="1" x14ac:dyDescent="0.2">
      <c r="A295" s="42" t="s">
        <v>18</v>
      </c>
      <c r="B295" s="44" t="s">
        <v>32</v>
      </c>
      <c r="C295" s="44" t="s">
        <v>58</v>
      </c>
      <c r="D295" s="43">
        <v>1290720.5009999999</v>
      </c>
      <c r="E295" s="43">
        <v>-944130.61399999994</v>
      </c>
      <c r="F295" s="43">
        <v>-84470</v>
      </c>
      <c r="G295" s="43">
        <v>-44440</v>
      </c>
      <c r="H295" s="43">
        <v>-77730</v>
      </c>
      <c r="I295" s="55">
        <f>pro[[#This Row],[Admin expenses 3]]+pro[[#This Row],[Admin expenses 2]]+pro[[#This Row],[Admin expenses 1]]+pro[[#This Row],[COGS]]</f>
        <v>-1150770.6140000001</v>
      </c>
      <c r="J295" s="55">
        <f>pro[[#This Row],[Revenue]]+pro[[#This Row],[AdminExp]]</f>
        <v>139949.88699999987</v>
      </c>
      <c r="K295" s="83">
        <f>pro[[#This Row],[Profit]]/pro[[#This Row],[Revenue]]</f>
        <v>0.10842772458605264</v>
      </c>
      <c r="L295" s="56">
        <f t="shared" si="4"/>
        <v>1</v>
      </c>
      <c r="M295" s="82" t="str">
        <f>"Q"&amp;" "&amp;VLOOKUP(pro[[#This Row],[Period]],Mapping!A:B,2,0)</f>
        <v>Q 1</v>
      </c>
      <c r="N295"/>
    </row>
    <row r="296" spans="1:14" ht="11.25" customHeight="1" x14ac:dyDescent="0.2">
      <c r="A296" s="42" t="s">
        <v>18</v>
      </c>
      <c r="B296" s="44" t="s">
        <v>24</v>
      </c>
      <c r="C296" s="44" t="s">
        <v>59</v>
      </c>
      <c r="D296" s="43">
        <v>1710770.4739999997</v>
      </c>
      <c r="E296" s="43">
        <v>-1408322.5939999998</v>
      </c>
      <c r="F296" s="43">
        <v>-14740</v>
      </c>
      <c r="G296" s="43">
        <v>-17710</v>
      </c>
      <c r="H296" s="43">
        <v>-42820</v>
      </c>
      <c r="I296" s="55">
        <f>pro[[#This Row],[Admin expenses 3]]+pro[[#This Row],[Admin expenses 2]]+pro[[#This Row],[Admin expenses 1]]+pro[[#This Row],[COGS]]</f>
        <v>-1483592.5939999998</v>
      </c>
      <c r="J296" s="55">
        <f>pro[[#This Row],[Revenue]]+pro[[#This Row],[AdminExp]]</f>
        <v>227177.87999999989</v>
      </c>
      <c r="K296" s="83">
        <f>pro[[#This Row],[Profit]]/pro[[#This Row],[Revenue]]</f>
        <v>0.1327927290379457</v>
      </c>
      <c r="L296" s="56">
        <f t="shared" si="4"/>
        <v>1</v>
      </c>
      <c r="M296" s="82" t="str">
        <f>"Q"&amp;" "&amp;VLOOKUP(pro[[#This Row],[Period]],Mapping!A:B,2,0)</f>
        <v>Q 1</v>
      </c>
      <c r="N296"/>
    </row>
    <row r="297" spans="1:14" ht="11.25" customHeight="1" x14ac:dyDescent="0.2">
      <c r="A297" s="42" t="s">
        <v>18</v>
      </c>
      <c r="B297" s="44" t="s">
        <v>37</v>
      </c>
      <c r="C297" s="44" t="s">
        <v>60</v>
      </c>
      <c r="D297" s="43">
        <v>97436.758999999991</v>
      </c>
      <c r="E297" s="43">
        <v>-101781.575</v>
      </c>
      <c r="F297" s="43">
        <v>-70330</v>
      </c>
      <c r="G297" s="43">
        <v>-19310</v>
      </c>
      <c r="H297" s="43">
        <v>-108510</v>
      </c>
      <c r="I297" s="55">
        <f>pro[[#This Row],[Admin expenses 3]]+pro[[#This Row],[Admin expenses 2]]+pro[[#This Row],[Admin expenses 1]]+pro[[#This Row],[COGS]]</f>
        <v>-299931.57500000001</v>
      </c>
      <c r="J297" s="55">
        <f>pro[[#This Row],[Revenue]]+pro[[#This Row],[AdminExp]]</f>
        <v>-202494.81600000002</v>
      </c>
      <c r="K297" s="83">
        <f>pro[[#This Row],[Profit]]/pro[[#This Row],[Revenue]]</f>
        <v>-2.0782178931054145</v>
      </c>
      <c r="L297" s="56">
        <f t="shared" si="4"/>
        <v>1</v>
      </c>
      <c r="M297" s="82" t="str">
        <f>"Q"&amp;" "&amp;VLOOKUP(pro[[#This Row],[Period]],Mapping!A:B,2,0)</f>
        <v>Q 1</v>
      </c>
      <c r="N297"/>
    </row>
    <row r="298" spans="1:14" ht="11.25" customHeight="1" x14ac:dyDescent="0.2">
      <c r="A298" s="42" t="s">
        <v>18</v>
      </c>
      <c r="B298" s="44" t="s">
        <v>33</v>
      </c>
      <c r="C298" s="44" t="s">
        <v>57</v>
      </c>
      <c r="D298" s="43">
        <v>1395706.6479999998</v>
      </c>
      <c r="E298" s="43">
        <v>-4550510.7409999995</v>
      </c>
      <c r="F298" s="43">
        <v>-30030</v>
      </c>
      <c r="G298" s="43">
        <v>-89560</v>
      </c>
      <c r="H298" s="43">
        <v>-94710</v>
      </c>
      <c r="I298" s="55">
        <f>pro[[#This Row],[Admin expenses 3]]+pro[[#This Row],[Admin expenses 2]]+pro[[#This Row],[Admin expenses 1]]+pro[[#This Row],[COGS]]</f>
        <v>-4764810.7409999995</v>
      </c>
      <c r="J298" s="55">
        <f>pro[[#This Row],[Revenue]]+pro[[#This Row],[AdminExp]]</f>
        <v>-3369104.0929999994</v>
      </c>
      <c r="K298" s="83">
        <f>pro[[#This Row],[Profit]]/pro[[#This Row],[Revenue]]</f>
        <v>-2.4139055995955965</v>
      </c>
      <c r="L298" s="56">
        <f t="shared" si="4"/>
        <v>1</v>
      </c>
      <c r="M298" s="82" t="str">
        <f>"Q"&amp;" "&amp;VLOOKUP(pro[[#This Row],[Period]],Mapping!A:B,2,0)</f>
        <v>Q 1</v>
      </c>
      <c r="N298"/>
    </row>
    <row r="299" spans="1:14" ht="11.25" customHeight="1" x14ac:dyDescent="0.2">
      <c r="A299" s="42" t="s">
        <v>18</v>
      </c>
      <c r="B299" s="44" t="s">
        <v>35</v>
      </c>
      <c r="C299" s="44" t="s">
        <v>58</v>
      </c>
      <c r="D299" s="43">
        <v>20258904.210999999</v>
      </c>
      <c r="E299" s="43">
        <v>-8495697.4199999999</v>
      </c>
      <c r="F299" s="43">
        <v>-14100</v>
      </c>
      <c r="G299" s="43">
        <v>-64470</v>
      </c>
      <c r="H299" s="43">
        <v>-47060</v>
      </c>
      <c r="I299" s="55">
        <f>pro[[#This Row],[Admin expenses 3]]+pro[[#This Row],[Admin expenses 2]]+pro[[#This Row],[Admin expenses 1]]+pro[[#This Row],[COGS]]</f>
        <v>-8621327.4199999999</v>
      </c>
      <c r="J299" s="55">
        <f>pro[[#This Row],[Revenue]]+pro[[#This Row],[AdminExp]]</f>
        <v>11637576.790999999</v>
      </c>
      <c r="K299" s="83">
        <f>pro[[#This Row],[Profit]]/pro[[#This Row],[Revenue]]</f>
        <v>0.57444255966623958</v>
      </c>
      <c r="L299" s="56">
        <f t="shared" si="4"/>
        <v>1</v>
      </c>
      <c r="M299" s="82" t="str">
        <f>"Q"&amp;" "&amp;VLOOKUP(pro[[#This Row],[Period]],Mapping!A:B,2,0)</f>
        <v>Q 1</v>
      </c>
      <c r="N299"/>
    </row>
    <row r="300" spans="1:14" ht="11.25" customHeight="1" x14ac:dyDescent="0.2">
      <c r="A300" s="42" t="s">
        <v>18</v>
      </c>
      <c r="B300" s="44" t="s">
        <v>25</v>
      </c>
      <c r="C300" s="44" t="s">
        <v>59</v>
      </c>
      <c r="D300" s="43">
        <v>317234.46999999997</v>
      </c>
      <c r="E300" s="43">
        <v>-686498.12</v>
      </c>
      <c r="F300" s="43">
        <v>-21630</v>
      </c>
      <c r="G300" s="43">
        <v>-71450</v>
      </c>
      <c r="H300" s="43">
        <v>-98190</v>
      </c>
      <c r="I300" s="55">
        <f>pro[[#This Row],[Admin expenses 3]]+pro[[#This Row],[Admin expenses 2]]+pro[[#This Row],[Admin expenses 1]]+pro[[#This Row],[COGS]]</f>
        <v>-877768.12</v>
      </c>
      <c r="J300" s="55">
        <f>pro[[#This Row],[Revenue]]+pro[[#This Row],[AdminExp]]</f>
        <v>-560533.65</v>
      </c>
      <c r="K300" s="83">
        <f>pro[[#This Row],[Profit]]/pro[[#This Row],[Revenue]]</f>
        <v>-1.7669380316710226</v>
      </c>
      <c r="L300" s="56">
        <f t="shared" si="4"/>
        <v>1</v>
      </c>
      <c r="M300" s="82" t="str">
        <f>"Q"&amp;" "&amp;VLOOKUP(pro[[#This Row],[Period]],Mapping!A:B,2,0)</f>
        <v>Q 1</v>
      </c>
      <c r="N300"/>
    </row>
    <row r="301" spans="1:14" ht="11.25" customHeight="1" x14ac:dyDescent="0.2">
      <c r="A301" s="42" t="s">
        <v>18</v>
      </c>
      <c r="B301" s="44" t="s">
        <v>13</v>
      </c>
      <c r="C301" s="44" t="s">
        <v>60</v>
      </c>
      <c r="D301" s="43">
        <v>298655.85399999993</v>
      </c>
      <c r="E301" s="43">
        <v>-366229.89899999998</v>
      </c>
      <c r="F301" s="43">
        <v>-21030</v>
      </c>
      <c r="G301" s="43">
        <v>-68900</v>
      </c>
      <c r="H301" s="43">
        <v>-87760</v>
      </c>
      <c r="I301" s="55">
        <f>pro[[#This Row],[Admin expenses 3]]+pro[[#This Row],[Admin expenses 2]]+pro[[#This Row],[Admin expenses 1]]+pro[[#This Row],[COGS]]</f>
        <v>-543919.89899999998</v>
      </c>
      <c r="J301" s="55">
        <f>pro[[#This Row],[Revenue]]+pro[[#This Row],[AdminExp]]</f>
        <v>-245264.04500000004</v>
      </c>
      <c r="K301" s="83">
        <f>pro[[#This Row],[Profit]]/pro[[#This Row],[Revenue]]</f>
        <v>-0.82122631019983316</v>
      </c>
      <c r="L301" s="56">
        <f t="shared" si="4"/>
        <v>1</v>
      </c>
      <c r="M301" s="82" t="str">
        <f>"Q"&amp;" "&amp;VLOOKUP(pro[[#This Row],[Period]],Mapping!A:B,2,0)</f>
        <v>Q 1</v>
      </c>
      <c r="N301"/>
    </row>
    <row r="302" spans="1:14" ht="11.25" customHeight="1" x14ac:dyDescent="0.2">
      <c r="A302" s="42" t="s">
        <v>18</v>
      </c>
      <c r="B302" s="44" t="s">
        <v>28</v>
      </c>
      <c r="C302" s="44" t="s">
        <v>57</v>
      </c>
      <c r="D302" s="43">
        <v>1341035.6399999999</v>
      </c>
      <c r="E302" s="43">
        <v>-1361831.5409999997</v>
      </c>
      <c r="F302" s="43">
        <v>-25710</v>
      </c>
      <c r="G302" s="43">
        <v>-66720</v>
      </c>
      <c r="H302" s="43">
        <v>-31120</v>
      </c>
      <c r="I302" s="55">
        <f>pro[[#This Row],[Admin expenses 3]]+pro[[#This Row],[Admin expenses 2]]+pro[[#This Row],[Admin expenses 1]]+pro[[#This Row],[COGS]]</f>
        <v>-1485381.5409999997</v>
      </c>
      <c r="J302" s="55">
        <f>pro[[#This Row],[Revenue]]+pro[[#This Row],[AdminExp]]</f>
        <v>-144345.90099999984</v>
      </c>
      <c r="K302" s="83">
        <f>pro[[#This Row],[Profit]]/pro[[#This Row],[Revenue]]</f>
        <v>-0.10763763221087834</v>
      </c>
      <c r="L302" s="56">
        <f t="shared" si="4"/>
        <v>1</v>
      </c>
      <c r="M302" s="82" t="str">
        <f>"Q"&amp;" "&amp;VLOOKUP(pro[[#This Row],[Period]],Mapping!A:B,2,0)</f>
        <v>Q 1</v>
      </c>
      <c r="N302"/>
    </row>
    <row r="303" spans="1:14" ht="11.25" customHeight="1" x14ac:dyDescent="0.2">
      <c r="A303" s="42" t="s">
        <v>18</v>
      </c>
      <c r="B303" s="44" t="s">
        <v>15</v>
      </c>
      <c r="C303" s="44" t="s">
        <v>58</v>
      </c>
      <c r="D303" s="43">
        <v>122652.64899999999</v>
      </c>
      <c r="E303" s="43">
        <v>-391015.74400000001</v>
      </c>
      <c r="F303" s="43">
        <v>-98960</v>
      </c>
      <c r="G303" s="43">
        <v>-78940</v>
      </c>
      <c r="H303" s="43">
        <v>-49690</v>
      </c>
      <c r="I303" s="55">
        <f>pro[[#This Row],[Admin expenses 3]]+pro[[#This Row],[Admin expenses 2]]+pro[[#This Row],[Admin expenses 1]]+pro[[#This Row],[COGS]]</f>
        <v>-618605.74399999995</v>
      </c>
      <c r="J303" s="55">
        <f>pro[[#This Row],[Revenue]]+pro[[#This Row],[AdminExp]]</f>
        <v>-495953.09499999997</v>
      </c>
      <c r="K303" s="83">
        <f>pro[[#This Row],[Profit]]/pro[[#This Row],[Revenue]]</f>
        <v>-4.0435579585403003</v>
      </c>
      <c r="L303" s="56">
        <f t="shared" si="4"/>
        <v>1</v>
      </c>
      <c r="M303" s="82" t="str">
        <f>"Q"&amp;" "&amp;VLOOKUP(pro[[#This Row],[Period]],Mapping!A:B,2,0)</f>
        <v>Q 1</v>
      </c>
      <c r="N303"/>
    </row>
    <row r="304" spans="1:14" ht="11.25" customHeight="1" x14ac:dyDescent="0.2">
      <c r="A304" s="42" t="s">
        <v>18</v>
      </c>
      <c r="B304" s="44" t="s">
        <v>17</v>
      </c>
      <c r="C304" s="44" t="s">
        <v>59</v>
      </c>
      <c r="D304" s="43">
        <v>3610406.8349999995</v>
      </c>
      <c r="E304" s="43">
        <v>-4261287.4709999999</v>
      </c>
      <c r="F304" s="43">
        <v>-29840</v>
      </c>
      <c r="G304" s="43">
        <v>-96050</v>
      </c>
      <c r="H304" s="43">
        <v>-56670</v>
      </c>
      <c r="I304" s="55">
        <f>pro[[#This Row],[Admin expenses 3]]+pro[[#This Row],[Admin expenses 2]]+pro[[#This Row],[Admin expenses 1]]+pro[[#This Row],[COGS]]</f>
        <v>-4443847.4709999999</v>
      </c>
      <c r="J304" s="55">
        <f>pro[[#This Row],[Revenue]]+pro[[#This Row],[AdminExp]]</f>
        <v>-833440.63600000041</v>
      </c>
      <c r="K304" s="83">
        <f>pro[[#This Row],[Profit]]/pro[[#This Row],[Revenue]]</f>
        <v>-0.23084396692374434</v>
      </c>
      <c r="L304" s="56">
        <f t="shared" si="4"/>
        <v>1</v>
      </c>
      <c r="M304" s="82" t="str">
        <f>"Q"&amp;" "&amp;VLOOKUP(pro[[#This Row],[Period]],Mapping!A:B,2,0)</f>
        <v>Q 1</v>
      </c>
      <c r="N304"/>
    </row>
    <row r="305" spans="1:14" ht="11.25" customHeight="1" x14ac:dyDescent="0.2">
      <c r="A305" s="42" t="s">
        <v>18</v>
      </c>
      <c r="B305" s="44" t="s">
        <v>19</v>
      </c>
      <c r="C305" s="44" t="s">
        <v>60</v>
      </c>
      <c r="D305" s="43">
        <v>1589324.709</v>
      </c>
      <c r="E305" s="43">
        <v>-2669913.7849999997</v>
      </c>
      <c r="F305" s="43">
        <v>-61750</v>
      </c>
      <c r="G305" s="43">
        <v>-96910</v>
      </c>
      <c r="H305" s="43">
        <v>-95380</v>
      </c>
      <c r="I305" s="55">
        <f>pro[[#This Row],[Admin expenses 3]]+pro[[#This Row],[Admin expenses 2]]+pro[[#This Row],[Admin expenses 1]]+pro[[#This Row],[COGS]]</f>
        <v>-2923953.7849999997</v>
      </c>
      <c r="J305" s="55">
        <f>pro[[#This Row],[Revenue]]+pro[[#This Row],[AdminExp]]</f>
        <v>-1334629.0759999997</v>
      </c>
      <c r="K305" s="83">
        <f>pro[[#This Row],[Profit]]/pro[[#This Row],[Revenue]]</f>
        <v>-0.83974600560998369</v>
      </c>
      <c r="L305" s="56">
        <f t="shared" si="4"/>
        <v>1</v>
      </c>
      <c r="M305" s="82" t="str">
        <f>"Q"&amp;" "&amp;VLOOKUP(pro[[#This Row],[Period]],Mapping!A:B,2,0)</f>
        <v>Q 1</v>
      </c>
      <c r="N305"/>
    </row>
    <row r="306" spans="1:14" ht="11.25" customHeight="1" x14ac:dyDescent="0.2">
      <c r="A306" s="42" t="s">
        <v>18</v>
      </c>
      <c r="B306" s="44" t="s">
        <v>21</v>
      </c>
      <c r="C306" s="44" t="s">
        <v>57</v>
      </c>
      <c r="D306" s="43">
        <v>1672620.6769999999</v>
      </c>
      <c r="E306" s="43">
        <v>-3172696.4499999997</v>
      </c>
      <c r="F306" s="43">
        <v>-33630</v>
      </c>
      <c r="G306" s="43">
        <v>-107110</v>
      </c>
      <c r="H306" s="43">
        <v>-78080</v>
      </c>
      <c r="I306" s="55">
        <f>pro[[#This Row],[Admin expenses 3]]+pro[[#This Row],[Admin expenses 2]]+pro[[#This Row],[Admin expenses 1]]+pro[[#This Row],[COGS]]</f>
        <v>-3391516.4499999997</v>
      </c>
      <c r="J306" s="55">
        <f>pro[[#This Row],[Revenue]]+pro[[#This Row],[AdminExp]]</f>
        <v>-1718895.7729999998</v>
      </c>
      <c r="K306" s="83">
        <f>pro[[#This Row],[Profit]]/pro[[#This Row],[Revenue]]</f>
        <v>-1.0276662226148003</v>
      </c>
      <c r="L306" s="56">
        <f t="shared" si="4"/>
        <v>1</v>
      </c>
      <c r="M306" s="82" t="str">
        <f>"Q"&amp;" "&amp;VLOOKUP(pro[[#This Row],[Period]],Mapping!A:B,2,0)</f>
        <v>Q 1</v>
      </c>
      <c r="N306"/>
    </row>
    <row r="307" spans="1:14" ht="11.25" customHeight="1" x14ac:dyDescent="0.2">
      <c r="A307" s="42" t="s">
        <v>18</v>
      </c>
      <c r="B307" s="44" t="s">
        <v>22</v>
      </c>
      <c r="C307" s="44" t="s">
        <v>58</v>
      </c>
      <c r="D307" s="43">
        <v>971491.5909999999</v>
      </c>
      <c r="E307" s="43">
        <v>-1367558.8149999999</v>
      </c>
      <c r="F307" s="43">
        <v>-55960</v>
      </c>
      <c r="G307" s="43">
        <v>-95900</v>
      </c>
      <c r="H307" s="43">
        <v>-104530</v>
      </c>
      <c r="I307" s="55">
        <f>pro[[#This Row],[Admin expenses 3]]+pro[[#This Row],[Admin expenses 2]]+pro[[#This Row],[Admin expenses 1]]+pro[[#This Row],[COGS]]</f>
        <v>-1623948.8149999999</v>
      </c>
      <c r="J307" s="55">
        <f>pro[[#This Row],[Revenue]]+pro[[#This Row],[AdminExp]]</f>
        <v>-652457.22400000005</v>
      </c>
      <c r="K307" s="83">
        <f>pro[[#This Row],[Profit]]/pro[[#This Row],[Revenue]]</f>
        <v>-0.67160357335506793</v>
      </c>
      <c r="L307" s="56">
        <f t="shared" si="4"/>
        <v>1</v>
      </c>
      <c r="M307" s="82" t="str">
        <f>"Q"&amp;" "&amp;VLOOKUP(pro[[#This Row],[Period]],Mapping!A:B,2,0)</f>
        <v>Q 1</v>
      </c>
      <c r="N307"/>
    </row>
    <row r="308" spans="1:14" ht="11.25" customHeight="1" x14ac:dyDescent="0.2">
      <c r="A308" s="42" t="s">
        <v>18</v>
      </c>
      <c r="B308" s="44" t="s">
        <v>30</v>
      </c>
      <c r="C308" s="44" t="s">
        <v>59</v>
      </c>
      <c r="D308" s="43">
        <v>169719.71100000001</v>
      </c>
      <c r="E308" s="43">
        <v>-208478.67599999998</v>
      </c>
      <c r="F308" s="43">
        <v>-107440</v>
      </c>
      <c r="G308" s="43">
        <v>-80880</v>
      </c>
      <c r="H308" s="43">
        <v>-84280</v>
      </c>
      <c r="I308" s="55">
        <f>pro[[#This Row],[Admin expenses 3]]+pro[[#This Row],[Admin expenses 2]]+pro[[#This Row],[Admin expenses 1]]+pro[[#This Row],[COGS]]</f>
        <v>-481078.67599999998</v>
      </c>
      <c r="J308" s="55">
        <f>pro[[#This Row],[Revenue]]+pro[[#This Row],[AdminExp]]</f>
        <v>-311358.96499999997</v>
      </c>
      <c r="K308" s="83">
        <f>pro[[#This Row],[Profit]]/pro[[#This Row],[Revenue]]</f>
        <v>-1.834548050815382</v>
      </c>
      <c r="L308" s="56">
        <f t="shared" si="4"/>
        <v>1</v>
      </c>
      <c r="M308" s="82" t="str">
        <f>"Q"&amp;" "&amp;VLOOKUP(pro[[#This Row],[Period]],Mapping!A:B,2,0)</f>
        <v>Q 1</v>
      </c>
      <c r="N308"/>
    </row>
    <row r="309" spans="1:14" ht="11.25" customHeight="1" x14ac:dyDescent="0.2">
      <c r="A309" s="42" t="s">
        <v>18</v>
      </c>
      <c r="B309" s="44" t="s">
        <v>24</v>
      </c>
      <c r="C309" s="44" t="s">
        <v>60</v>
      </c>
      <c r="D309" s="43">
        <v>51185.322999999997</v>
      </c>
      <c r="E309" s="43">
        <v>-34372.205000000002</v>
      </c>
      <c r="F309" s="43">
        <v>-19710</v>
      </c>
      <c r="G309" s="43">
        <v>-30610</v>
      </c>
      <c r="H309" s="43">
        <v>-89700</v>
      </c>
      <c r="I309" s="55">
        <f>pro[[#This Row],[Admin expenses 3]]+pro[[#This Row],[Admin expenses 2]]+pro[[#This Row],[Admin expenses 1]]+pro[[#This Row],[COGS]]</f>
        <v>-174392.20500000002</v>
      </c>
      <c r="J309" s="55">
        <f>pro[[#This Row],[Revenue]]+pro[[#This Row],[AdminExp]]</f>
        <v>-123206.88200000001</v>
      </c>
      <c r="K309" s="83">
        <f>pro[[#This Row],[Profit]]/pro[[#This Row],[Revenue]]</f>
        <v>-2.4070744263936756</v>
      </c>
      <c r="L309" s="56">
        <f t="shared" si="4"/>
        <v>1</v>
      </c>
      <c r="M309" s="82" t="str">
        <f>"Q"&amp;" "&amp;VLOOKUP(pro[[#This Row],[Period]],Mapping!A:B,2,0)</f>
        <v>Q 1</v>
      </c>
      <c r="N309"/>
    </row>
    <row r="310" spans="1:14" ht="11.25" customHeight="1" x14ac:dyDescent="0.2">
      <c r="A310" s="42" t="s">
        <v>18</v>
      </c>
      <c r="B310" s="44" t="s">
        <v>37</v>
      </c>
      <c r="C310" s="44" t="s">
        <v>57</v>
      </c>
      <c r="D310" s="43">
        <v>1328363.4350000001</v>
      </c>
      <c r="E310" s="43">
        <v>-701590.42799999996</v>
      </c>
      <c r="F310" s="43">
        <v>-74600</v>
      </c>
      <c r="G310" s="43">
        <v>-63790</v>
      </c>
      <c r="H310" s="43">
        <v>-80240</v>
      </c>
      <c r="I310" s="55">
        <f>pro[[#This Row],[Admin expenses 3]]+pro[[#This Row],[Admin expenses 2]]+pro[[#This Row],[Admin expenses 1]]+pro[[#This Row],[COGS]]</f>
        <v>-920220.42799999996</v>
      </c>
      <c r="J310" s="55">
        <f>pro[[#This Row],[Revenue]]+pro[[#This Row],[AdminExp]]</f>
        <v>408143.0070000001</v>
      </c>
      <c r="K310" s="83">
        <f>pro[[#This Row],[Profit]]/pro[[#This Row],[Revenue]]</f>
        <v>0.30725251557379707</v>
      </c>
      <c r="L310" s="56">
        <f t="shared" si="4"/>
        <v>1</v>
      </c>
      <c r="M310" s="82" t="str">
        <f>"Q"&amp;" "&amp;VLOOKUP(pro[[#This Row],[Period]],Mapping!A:B,2,0)</f>
        <v>Q 1</v>
      </c>
      <c r="N310"/>
    </row>
    <row r="311" spans="1:14" ht="11.25" customHeight="1" x14ac:dyDescent="0.2">
      <c r="A311" s="42" t="s">
        <v>18</v>
      </c>
      <c r="B311" s="44" t="s">
        <v>33</v>
      </c>
      <c r="C311" s="44" t="s">
        <v>57</v>
      </c>
      <c r="D311" s="43">
        <v>302066.28200000001</v>
      </c>
      <c r="E311" s="43">
        <v>-351886.451</v>
      </c>
      <c r="F311" s="43">
        <v>-48150</v>
      </c>
      <c r="G311" s="43">
        <v>-106400</v>
      </c>
      <c r="H311" s="43">
        <v>-59590</v>
      </c>
      <c r="I311" s="55">
        <f>pro[[#This Row],[Admin expenses 3]]+pro[[#This Row],[Admin expenses 2]]+pro[[#This Row],[Admin expenses 1]]+pro[[#This Row],[COGS]]</f>
        <v>-566026.451</v>
      </c>
      <c r="J311" s="55">
        <f>pro[[#This Row],[Revenue]]+pro[[#This Row],[AdminExp]]</f>
        <v>-263960.16899999999</v>
      </c>
      <c r="K311" s="83">
        <f>pro[[#This Row],[Profit]]/pro[[#This Row],[Revenue]]</f>
        <v>-0.87384850520985979</v>
      </c>
      <c r="L311" s="56">
        <f t="shared" si="4"/>
        <v>1</v>
      </c>
      <c r="M311" s="82" t="str">
        <f>"Q"&amp;" "&amp;VLOOKUP(pro[[#This Row],[Period]],Mapping!A:B,2,0)</f>
        <v>Q 1</v>
      </c>
      <c r="N311"/>
    </row>
    <row r="312" spans="1:14" ht="11.25" customHeight="1" x14ac:dyDescent="0.2">
      <c r="A312" s="42" t="s">
        <v>18</v>
      </c>
      <c r="B312" s="44" t="s">
        <v>25</v>
      </c>
      <c r="C312" s="44" t="s">
        <v>58</v>
      </c>
      <c r="D312" s="43">
        <v>5293.4070000000002</v>
      </c>
      <c r="E312" s="43">
        <v>-3831.9539999999997</v>
      </c>
      <c r="F312" s="43">
        <v>-52510</v>
      </c>
      <c r="G312" s="43">
        <v>-90580</v>
      </c>
      <c r="H312" s="43">
        <v>-78250</v>
      </c>
      <c r="I312" s="55">
        <f>pro[[#This Row],[Admin expenses 3]]+pro[[#This Row],[Admin expenses 2]]+pro[[#This Row],[Admin expenses 1]]+pro[[#This Row],[COGS]]</f>
        <v>-225171.954</v>
      </c>
      <c r="J312" s="55">
        <f>pro[[#This Row],[Revenue]]+pro[[#This Row],[AdminExp]]</f>
        <v>-219878.54699999999</v>
      </c>
      <c r="K312" s="83">
        <f>pro[[#This Row],[Profit]]/pro[[#This Row],[Revenue]]</f>
        <v>-41.538190243070289</v>
      </c>
      <c r="L312" s="56">
        <f t="shared" si="4"/>
        <v>1</v>
      </c>
      <c r="M312" s="82" t="str">
        <f>"Q"&amp;" "&amp;VLOOKUP(pro[[#This Row],[Period]],Mapping!A:B,2,0)</f>
        <v>Q 1</v>
      </c>
      <c r="N312"/>
    </row>
    <row r="313" spans="1:14" ht="11.25" customHeight="1" x14ac:dyDescent="0.2">
      <c r="A313" s="42" t="s">
        <v>18</v>
      </c>
      <c r="B313" s="44" t="s">
        <v>13</v>
      </c>
      <c r="C313" s="44" t="s">
        <v>59</v>
      </c>
      <c r="D313" s="43">
        <v>161043.12699999998</v>
      </c>
      <c r="E313" s="43">
        <v>-68616.302999999985</v>
      </c>
      <c r="F313" s="43">
        <v>-38810</v>
      </c>
      <c r="G313" s="43">
        <v>-81800</v>
      </c>
      <c r="H313" s="43">
        <v>-60870</v>
      </c>
      <c r="I313" s="55">
        <f>pro[[#This Row],[Admin expenses 3]]+pro[[#This Row],[Admin expenses 2]]+pro[[#This Row],[Admin expenses 1]]+pro[[#This Row],[COGS]]</f>
        <v>-250096.30299999999</v>
      </c>
      <c r="J313" s="55">
        <f>pro[[#This Row],[Revenue]]+pro[[#This Row],[AdminExp]]</f>
        <v>-89053.176000000007</v>
      </c>
      <c r="K313" s="83">
        <f>pro[[#This Row],[Profit]]/pro[[#This Row],[Revenue]]</f>
        <v>-0.55297719101045539</v>
      </c>
      <c r="L313" s="56">
        <f t="shared" si="4"/>
        <v>1</v>
      </c>
      <c r="M313" s="82" t="str">
        <f>"Q"&amp;" "&amp;VLOOKUP(pro[[#This Row],[Period]],Mapping!A:B,2,0)</f>
        <v>Q 1</v>
      </c>
      <c r="N313"/>
    </row>
    <row r="314" spans="1:14" ht="11.25" customHeight="1" x14ac:dyDescent="0.2">
      <c r="A314" s="42" t="s">
        <v>18</v>
      </c>
      <c r="B314" s="44" t="s">
        <v>28</v>
      </c>
      <c r="C314" s="44" t="s">
        <v>57</v>
      </c>
      <c r="D314" s="43">
        <v>4197.5219999999999</v>
      </c>
      <c r="E314" s="43">
        <v>-4134.0320000000002</v>
      </c>
      <c r="F314" s="43">
        <v>-28110</v>
      </c>
      <c r="G314" s="43">
        <v>-31800</v>
      </c>
      <c r="H314" s="43">
        <v>-60430</v>
      </c>
      <c r="I314" s="55">
        <f>pro[[#This Row],[Admin expenses 3]]+pro[[#This Row],[Admin expenses 2]]+pro[[#This Row],[Admin expenses 1]]+pro[[#This Row],[COGS]]</f>
        <v>-124474.03200000001</v>
      </c>
      <c r="J314" s="55">
        <f>pro[[#This Row],[Revenue]]+pro[[#This Row],[AdminExp]]</f>
        <v>-120276.51000000001</v>
      </c>
      <c r="K314" s="83">
        <f>pro[[#This Row],[Profit]]/pro[[#This Row],[Revenue]]</f>
        <v>-28.654170246159524</v>
      </c>
      <c r="L314" s="56">
        <f t="shared" si="4"/>
        <v>1</v>
      </c>
      <c r="M314" s="82" t="str">
        <f>"Q"&amp;" "&amp;VLOOKUP(pro[[#This Row],[Period]],Mapping!A:B,2,0)</f>
        <v>Q 1</v>
      </c>
      <c r="N314"/>
    </row>
    <row r="315" spans="1:14" ht="11.25" customHeight="1" x14ac:dyDescent="0.2">
      <c r="A315" s="42" t="s">
        <v>18</v>
      </c>
      <c r="B315" s="44" t="s">
        <v>26</v>
      </c>
      <c r="C315" s="44" t="s">
        <v>58</v>
      </c>
      <c r="D315" s="43">
        <v>69868.721999999994</v>
      </c>
      <c r="E315" s="43">
        <v>-22801.701999999997</v>
      </c>
      <c r="F315" s="43">
        <v>-96420</v>
      </c>
      <c r="G315" s="43">
        <v>-27830</v>
      </c>
      <c r="H315" s="43">
        <v>-23210</v>
      </c>
      <c r="I315" s="55">
        <f>pro[[#This Row],[Admin expenses 3]]+pro[[#This Row],[Admin expenses 2]]+pro[[#This Row],[Admin expenses 1]]+pro[[#This Row],[COGS]]</f>
        <v>-170261.70199999999</v>
      </c>
      <c r="J315" s="55">
        <f>pro[[#This Row],[Revenue]]+pro[[#This Row],[AdminExp]]</f>
        <v>-100392.98</v>
      </c>
      <c r="K315" s="83">
        <f>pro[[#This Row],[Profit]]/pro[[#This Row],[Revenue]]</f>
        <v>-1.4368801536115117</v>
      </c>
      <c r="L315" s="56">
        <f t="shared" si="4"/>
        <v>1</v>
      </c>
      <c r="M315" s="82" t="str">
        <f>"Q"&amp;" "&amp;VLOOKUP(pro[[#This Row],[Period]],Mapping!A:B,2,0)</f>
        <v>Q 1</v>
      </c>
      <c r="N315"/>
    </row>
    <row r="316" spans="1:14" ht="11.25" customHeight="1" x14ac:dyDescent="0.2">
      <c r="A316" s="42" t="s">
        <v>18</v>
      </c>
      <c r="B316" s="44" t="s">
        <v>21</v>
      </c>
      <c r="C316" s="44" t="s">
        <v>59</v>
      </c>
      <c r="D316" s="43">
        <v>11268.585999999999</v>
      </c>
      <c r="E316" s="43">
        <v>-9102.1769999999997</v>
      </c>
      <c r="F316" s="43">
        <v>-50380</v>
      </c>
      <c r="G316" s="43">
        <v>-75470</v>
      </c>
      <c r="H316" s="43">
        <v>-99900</v>
      </c>
      <c r="I316" s="55">
        <f>pro[[#This Row],[Admin expenses 3]]+pro[[#This Row],[Admin expenses 2]]+pro[[#This Row],[Admin expenses 1]]+pro[[#This Row],[COGS]]</f>
        <v>-234852.177</v>
      </c>
      <c r="J316" s="55">
        <f>pro[[#This Row],[Revenue]]+pro[[#This Row],[AdminExp]]</f>
        <v>-223583.59099999999</v>
      </c>
      <c r="K316" s="83">
        <f>pro[[#This Row],[Profit]]/pro[[#This Row],[Revenue]]</f>
        <v>-19.84131735782999</v>
      </c>
      <c r="L316" s="56">
        <f t="shared" si="4"/>
        <v>1</v>
      </c>
      <c r="M316" s="82" t="str">
        <f>"Q"&amp;" "&amp;VLOOKUP(pro[[#This Row],[Period]],Mapping!A:B,2,0)</f>
        <v>Q 1</v>
      </c>
      <c r="N316"/>
    </row>
    <row r="317" spans="1:14" ht="11.25" customHeight="1" x14ac:dyDescent="0.2">
      <c r="A317" s="42" t="s">
        <v>18</v>
      </c>
      <c r="B317" s="44" t="s">
        <v>22</v>
      </c>
      <c r="C317" s="44" t="s">
        <v>57</v>
      </c>
      <c r="D317" s="43">
        <v>56570.766000000003</v>
      </c>
      <c r="E317" s="43">
        <v>-33497.646000000001</v>
      </c>
      <c r="F317" s="43">
        <v>-81140</v>
      </c>
      <c r="G317" s="43">
        <v>-46230</v>
      </c>
      <c r="H317" s="43">
        <v>-74230</v>
      </c>
      <c r="I317" s="55">
        <f>pro[[#This Row],[Admin expenses 3]]+pro[[#This Row],[Admin expenses 2]]+pro[[#This Row],[Admin expenses 1]]+pro[[#This Row],[COGS]]</f>
        <v>-235097.64600000001</v>
      </c>
      <c r="J317" s="55">
        <f>pro[[#This Row],[Revenue]]+pro[[#This Row],[AdminExp]]</f>
        <v>-178526.88</v>
      </c>
      <c r="K317" s="83">
        <f>pro[[#This Row],[Profit]]/pro[[#This Row],[Revenue]]</f>
        <v>-3.1558151431076609</v>
      </c>
      <c r="L317" s="56">
        <f t="shared" si="4"/>
        <v>1</v>
      </c>
      <c r="M317" s="82" t="str">
        <f>"Q"&amp;" "&amp;VLOOKUP(pro[[#This Row],[Period]],Mapping!A:B,2,0)</f>
        <v>Q 1</v>
      </c>
      <c r="N317"/>
    </row>
    <row r="318" spans="1:14" ht="11.25" customHeight="1" x14ac:dyDescent="0.2">
      <c r="A318" s="42" t="s">
        <v>18</v>
      </c>
      <c r="B318" s="44" t="s">
        <v>36</v>
      </c>
      <c r="C318" s="44" t="s">
        <v>58</v>
      </c>
      <c r="D318" s="43">
        <v>607668.01899999997</v>
      </c>
      <c r="E318" s="43">
        <v>-173781.46100000001</v>
      </c>
      <c r="F318" s="43">
        <v>-56560</v>
      </c>
      <c r="G318" s="43">
        <v>-36470</v>
      </c>
      <c r="H318" s="43">
        <v>-83870</v>
      </c>
      <c r="I318" s="55">
        <f>pro[[#This Row],[Admin expenses 3]]+pro[[#This Row],[Admin expenses 2]]+pro[[#This Row],[Admin expenses 1]]+pro[[#This Row],[COGS]]</f>
        <v>-350681.46100000001</v>
      </c>
      <c r="J318" s="55">
        <f>pro[[#This Row],[Revenue]]+pro[[#This Row],[AdminExp]]</f>
        <v>256986.55799999996</v>
      </c>
      <c r="K318" s="83">
        <f>pro[[#This Row],[Profit]]/pro[[#This Row],[Revenue]]</f>
        <v>0.42290617568274558</v>
      </c>
      <c r="L318" s="56">
        <f t="shared" si="4"/>
        <v>1</v>
      </c>
      <c r="M318" s="82" t="str">
        <f>"Q"&amp;" "&amp;VLOOKUP(pro[[#This Row],[Period]],Mapping!A:B,2,0)</f>
        <v>Q 1</v>
      </c>
      <c r="N318"/>
    </row>
    <row r="319" spans="1:14" ht="11.25" customHeight="1" x14ac:dyDescent="0.2">
      <c r="A319" s="42" t="s">
        <v>18</v>
      </c>
      <c r="B319" s="44" t="s">
        <v>33</v>
      </c>
      <c r="C319" s="44" t="s">
        <v>59</v>
      </c>
      <c r="D319" s="43">
        <v>72364.305999999997</v>
      </c>
      <c r="E319" s="43">
        <v>-179878.88799999998</v>
      </c>
      <c r="F319" s="43">
        <v>-28890</v>
      </c>
      <c r="G319" s="43">
        <v>-52700</v>
      </c>
      <c r="H319" s="43">
        <v>-67420</v>
      </c>
      <c r="I319" s="55">
        <f>pro[[#This Row],[Admin expenses 3]]+pro[[#This Row],[Admin expenses 2]]+pro[[#This Row],[Admin expenses 1]]+pro[[#This Row],[COGS]]</f>
        <v>-328888.88799999998</v>
      </c>
      <c r="J319" s="55">
        <f>pro[[#This Row],[Revenue]]+pro[[#This Row],[AdminExp]]</f>
        <v>-256524.58199999999</v>
      </c>
      <c r="K319" s="83">
        <f>pro[[#This Row],[Profit]]/pro[[#This Row],[Revenue]]</f>
        <v>-3.5449048872243729</v>
      </c>
      <c r="L319" s="56">
        <f t="shared" si="4"/>
        <v>1</v>
      </c>
      <c r="M319" s="82" t="str">
        <f>"Q"&amp;" "&amp;VLOOKUP(pro[[#This Row],[Period]],Mapping!A:B,2,0)</f>
        <v>Q 1</v>
      </c>
      <c r="N319"/>
    </row>
    <row r="320" spans="1:14" ht="11.25" customHeight="1" x14ac:dyDescent="0.2">
      <c r="A320" s="42" t="s">
        <v>18</v>
      </c>
      <c r="B320" s="44" t="s">
        <v>28</v>
      </c>
      <c r="C320" s="44" t="s">
        <v>57</v>
      </c>
      <c r="D320" s="43">
        <v>1049234.872</v>
      </c>
      <c r="E320" s="43">
        <v>-96716.045999999988</v>
      </c>
      <c r="F320" s="43">
        <v>-28330</v>
      </c>
      <c r="G320" s="43">
        <v>-83260</v>
      </c>
      <c r="H320" s="43">
        <v>-88190</v>
      </c>
      <c r="I320" s="55">
        <f>pro[[#This Row],[Admin expenses 3]]+pro[[#This Row],[Admin expenses 2]]+pro[[#This Row],[Admin expenses 1]]+pro[[#This Row],[COGS]]</f>
        <v>-296496.04599999997</v>
      </c>
      <c r="J320" s="55">
        <f>pro[[#This Row],[Revenue]]+pro[[#This Row],[AdminExp]]</f>
        <v>752738.826</v>
      </c>
      <c r="K320" s="83">
        <f>pro[[#This Row],[Profit]]/pro[[#This Row],[Revenue]]</f>
        <v>0.71741689690999899</v>
      </c>
      <c r="L320" s="56">
        <f t="shared" si="4"/>
        <v>1</v>
      </c>
      <c r="M320" s="82" t="str">
        <f>"Q"&amp;" "&amp;VLOOKUP(pro[[#This Row],[Period]],Mapping!A:B,2,0)</f>
        <v>Q 1</v>
      </c>
      <c r="N320"/>
    </row>
    <row r="321" spans="1:14" ht="11.25" customHeight="1" x14ac:dyDescent="0.2">
      <c r="A321" s="42" t="s">
        <v>18</v>
      </c>
      <c r="B321" s="44" t="s">
        <v>14</v>
      </c>
      <c r="C321" s="44" t="s">
        <v>57</v>
      </c>
      <c r="D321" s="43">
        <v>3429432.1460000002</v>
      </c>
      <c r="E321" s="43">
        <v>-153621.51699999999</v>
      </c>
      <c r="F321" s="43">
        <v>-101170</v>
      </c>
      <c r="G321" s="43">
        <v>-44460</v>
      </c>
      <c r="H321" s="43">
        <v>-68750</v>
      </c>
      <c r="I321" s="55">
        <f>pro[[#This Row],[Admin expenses 3]]+pro[[#This Row],[Admin expenses 2]]+pro[[#This Row],[Admin expenses 1]]+pro[[#This Row],[COGS]]</f>
        <v>-368001.51699999999</v>
      </c>
      <c r="J321" s="55">
        <f>pro[[#This Row],[Revenue]]+pro[[#This Row],[AdminExp]]</f>
        <v>3061430.6290000002</v>
      </c>
      <c r="K321" s="83">
        <f>pro[[#This Row],[Profit]]/pro[[#This Row],[Revenue]]</f>
        <v>0.89269316279395483</v>
      </c>
      <c r="L321" s="56">
        <f t="shared" si="4"/>
        <v>1</v>
      </c>
      <c r="M321" s="82" t="str">
        <f>"Q"&amp;" "&amp;VLOOKUP(pro[[#This Row],[Period]],Mapping!A:B,2,0)</f>
        <v>Q 1</v>
      </c>
      <c r="N321"/>
    </row>
    <row r="322" spans="1:14" ht="11.25" customHeight="1" x14ac:dyDescent="0.2">
      <c r="A322" s="42" t="s">
        <v>18</v>
      </c>
      <c r="B322" s="44" t="s">
        <v>15</v>
      </c>
      <c r="C322" s="44" t="s">
        <v>57</v>
      </c>
      <c r="D322" s="43">
        <v>5952684.318</v>
      </c>
      <c r="E322" s="43">
        <v>-234191.63599999997</v>
      </c>
      <c r="F322" s="43">
        <v>-90480</v>
      </c>
      <c r="G322" s="43">
        <v>-23720</v>
      </c>
      <c r="H322" s="43">
        <v>-66100</v>
      </c>
      <c r="I322" s="55">
        <f>pro[[#This Row],[Admin expenses 3]]+pro[[#This Row],[Admin expenses 2]]+pro[[#This Row],[Admin expenses 1]]+pro[[#This Row],[COGS]]</f>
        <v>-414491.63599999994</v>
      </c>
      <c r="J322" s="55">
        <f>pro[[#This Row],[Revenue]]+pro[[#This Row],[AdminExp]]</f>
        <v>5538192.682</v>
      </c>
      <c r="K322" s="83">
        <f>pro[[#This Row],[Profit]]/pro[[#This Row],[Revenue]]</f>
        <v>0.93036895392778662</v>
      </c>
      <c r="L322" s="56">
        <f t="shared" ref="L322:L385" si="5">MONTH(DATEVALUE(A322&amp;"1"))</f>
        <v>1</v>
      </c>
      <c r="M322" s="82" t="str">
        <f>"Q"&amp;" "&amp;VLOOKUP(pro[[#This Row],[Period]],Mapping!A:B,2,0)</f>
        <v>Q 1</v>
      </c>
      <c r="N322"/>
    </row>
    <row r="323" spans="1:14" ht="11.25" customHeight="1" x14ac:dyDescent="0.2">
      <c r="A323" s="42" t="s">
        <v>18</v>
      </c>
      <c r="B323" s="44" t="s">
        <v>17</v>
      </c>
      <c r="C323" s="44" t="s">
        <v>57</v>
      </c>
      <c r="D323" s="43">
        <v>2198247.6529999999</v>
      </c>
      <c r="E323" s="43">
        <v>-69096.166999999987</v>
      </c>
      <c r="F323" s="43">
        <v>-62800</v>
      </c>
      <c r="G323" s="43">
        <v>-46440</v>
      </c>
      <c r="H323" s="43">
        <v>-54820</v>
      </c>
      <c r="I323" s="55">
        <f>pro[[#This Row],[Admin expenses 3]]+pro[[#This Row],[Admin expenses 2]]+pro[[#This Row],[Admin expenses 1]]+pro[[#This Row],[COGS]]</f>
        <v>-233156.16699999999</v>
      </c>
      <c r="J323" s="55">
        <f>pro[[#This Row],[Revenue]]+pro[[#This Row],[AdminExp]]</f>
        <v>1965091.486</v>
      </c>
      <c r="K323" s="83">
        <f>pro[[#This Row],[Profit]]/pro[[#This Row],[Revenue]]</f>
        <v>0.89393544140406278</v>
      </c>
      <c r="L323" s="56">
        <f t="shared" si="5"/>
        <v>1</v>
      </c>
      <c r="M323" s="82" t="str">
        <f>"Q"&amp;" "&amp;VLOOKUP(pro[[#This Row],[Period]],Mapping!A:B,2,0)</f>
        <v>Q 1</v>
      </c>
      <c r="N323"/>
    </row>
    <row r="324" spans="1:14" ht="11.25" customHeight="1" x14ac:dyDescent="0.2">
      <c r="A324" s="42" t="s">
        <v>18</v>
      </c>
      <c r="B324" s="44" t="s">
        <v>37</v>
      </c>
      <c r="C324" s="44" t="s">
        <v>57</v>
      </c>
      <c r="D324" s="43">
        <v>-19104.364999999998</v>
      </c>
      <c r="E324" s="43">
        <v>1526.588</v>
      </c>
      <c r="F324" s="43">
        <v>-12330</v>
      </c>
      <c r="G324" s="43">
        <v>-17920</v>
      </c>
      <c r="H324" s="43">
        <v>-15120</v>
      </c>
      <c r="I324" s="55">
        <f>pro[[#This Row],[Admin expenses 3]]+pro[[#This Row],[Admin expenses 2]]+pro[[#This Row],[Admin expenses 1]]+pro[[#This Row],[COGS]]</f>
        <v>-43843.411999999997</v>
      </c>
      <c r="J324" s="55">
        <f>pro[[#This Row],[Revenue]]+pro[[#This Row],[AdminExp]]</f>
        <v>-62947.776999999995</v>
      </c>
      <c r="K324" s="83">
        <f>pro[[#This Row],[Profit]]/pro[[#This Row],[Revenue]]</f>
        <v>3.2949421244830699</v>
      </c>
      <c r="L324" s="56">
        <f t="shared" si="5"/>
        <v>1</v>
      </c>
      <c r="M324" s="82" t="str">
        <f>"Q"&amp;" "&amp;VLOOKUP(pro[[#This Row],[Period]],Mapping!A:B,2,0)</f>
        <v>Q 1</v>
      </c>
      <c r="N324"/>
    </row>
    <row r="325" spans="1:14" ht="11.25" customHeight="1" x14ac:dyDescent="0.2">
      <c r="A325" s="42" t="s">
        <v>18</v>
      </c>
      <c r="B325" s="44" t="s">
        <v>33</v>
      </c>
      <c r="C325" s="44" t="s">
        <v>57</v>
      </c>
      <c r="D325" s="43">
        <v>5691750.2110000001</v>
      </c>
      <c r="E325" s="43">
        <v>-637663.47399999993</v>
      </c>
      <c r="F325" s="43">
        <v>-17800</v>
      </c>
      <c r="G325" s="43">
        <v>-21520</v>
      </c>
      <c r="H325" s="43">
        <v>-49460</v>
      </c>
      <c r="I325" s="55">
        <f>pro[[#This Row],[Admin expenses 3]]+pro[[#This Row],[Admin expenses 2]]+pro[[#This Row],[Admin expenses 1]]+pro[[#This Row],[COGS]]</f>
        <v>-726443.47399999993</v>
      </c>
      <c r="J325" s="55">
        <f>pro[[#This Row],[Revenue]]+pro[[#This Row],[AdminExp]]</f>
        <v>4965306.7369999997</v>
      </c>
      <c r="K325" s="83">
        <f>pro[[#This Row],[Profit]]/pro[[#This Row],[Revenue]]</f>
        <v>0.87236905221243544</v>
      </c>
      <c r="L325" s="56">
        <f t="shared" si="5"/>
        <v>1</v>
      </c>
      <c r="M325" s="82" t="str">
        <f>"Q"&amp;" "&amp;VLOOKUP(pro[[#This Row],[Period]],Mapping!A:B,2,0)</f>
        <v>Q 1</v>
      </c>
      <c r="N325"/>
    </row>
    <row r="326" spans="1:14" ht="11.25" customHeight="1" x14ac:dyDescent="0.2">
      <c r="A326" s="42" t="s">
        <v>18</v>
      </c>
      <c r="B326" s="44" t="s">
        <v>25</v>
      </c>
      <c r="C326" s="44" t="s">
        <v>57</v>
      </c>
      <c r="D326" s="43">
        <v>180700.65299999999</v>
      </c>
      <c r="E326" s="43">
        <v>-134679.10399999999</v>
      </c>
      <c r="F326" s="43">
        <v>-27050</v>
      </c>
      <c r="G326" s="43">
        <v>-17350</v>
      </c>
      <c r="H326" s="43">
        <v>-14820</v>
      </c>
      <c r="I326" s="55">
        <f>pro[[#This Row],[Admin expenses 3]]+pro[[#This Row],[Admin expenses 2]]+pro[[#This Row],[Admin expenses 1]]+pro[[#This Row],[COGS]]</f>
        <v>-193899.10399999999</v>
      </c>
      <c r="J326" s="55">
        <f>pro[[#This Row],[Revenue]]+pro[[#This Row],[AdminExp]]</f>
        <v>-13198.451000000001</v>
      </c>
      <c r="K326" s="83">
        <f>pro[[#This Row],[Profit]]/pro[[#This Row],[Revenue]]</f>
        <v>-7.3040416738283737E-2</v>
      </c>
      <c r="L326" s="56">
        <f t="shared" si="5"/>
        <v>1</v>
      </c>
      <c r="M326" s="82" t="str">
        <f>"Q"&amp;" "&amp;VLOOKUP(pro[[#This Row],[Period]],Mapping!A:B,2,0)</f>
        <v>Q 1</v>
      </c>
      <c r="N326"/>
    </row>
    <row r="327" spans="1:14" ht="11.25" customHeight="1" x14ac:dyDescent="0.2">
      <c r="A327" s="42" t="s">
        <v>18</v>
      </c>
      <c r="B327" s="44" t="s">
        <v>13</v>
      </c>
      <c r="C327" s="44" t="s">
        <v>57</v>
      </c>
      <c r="D327" s="43">
        <v>391390.04800000001</v>
      </c>
      <c r="E327" s="43">
        <v>-135406.59299999999</v>
      </c>
      <c r="F327" s="43">
        <v>-69220</v>
      </c>
      <c r="G327" s="43">
        <v>-79460</v>
      </c>
      <c r="H327" s="43">
        <v>-76890</v>
      </c>
      <c r="I327" s="55">
        <f>pro[[#This Row],[Admin expenses 3]]+pro[[#This Row],[Admin expenses 2]]+pro[[#This Row],[Admin expenses 1]]+pro[[#This Row],[COGS]]</f>
        <v>-360976.59299999999</v>
      </c>
      <c r="J327" s="55">
        <f>pro[[#This Row],[Revenue]]+pro[[#This Row],[AdminExp]]</f>
        <v>30413.455000000016</v>
      </c>
      <c r="K327" s="83">
        <f>pro[[#This Row],[Profit]]/pro[[#This Row],[Revenue]]</f>
        <v>7.7706255321034673E-2</v>
      </c>
      <c r="L327" s="56">
        <f t="shared" si="5"/>
        <v>1</v>
      </c>
      <c r="M327" s="82" t="str">
        <f>"Q"&amp;" "&amp;VLOOKUP(pro[[#This Row],[Period]],Mapping!A:B,2,0)</f>
        <v>Q 1</v>
      </c>
      <c r="N327"/>
    </row>
    <row r="328" spans="1:14" ht="11.25" customHeight="1" x14ac:dyDescent="0.2">
      <c r="A328" s="42" t="s">
        <v>18</v>
      </c>
      <c r="B328" s="44" t="s">
        <v>14</v>
      </c>
      <c r="C328" s="44" t="s">
        <v>57</v>
      </c>
      <c r="D328" s="43">
        <v>1545066.6909999999</v>
      </c>
      <c r="E328" s="43">
        <v>-224635.35500000001</v>
      </c>
      <c r="F328" s="43">
        <v>-38510</v>
      </c>
      <c r="G328" s="43">
        <v>-58150</v>
      </c>
      <c r="H328" s="43">
        <v>-12710</v>
      </c>
      <c r="I328" s="55">
        <f>pro[[#This Row],[Admin expenses 3]]+pro[[#This Row],[Admin expenses 2]]+pro[[#This Row],[Admin expenses 1]]+pro[[#This Row],[COGS]]</f>
        <v>-334005.35499999998</v>
      </c>
      <c r="J328" s="55">
        <f>pro[[#This Row],[Revenue]]+pro[[#This Row],[AdminExp]]</f>
        <v>1211061.3359999999</v>
      </c>
      <c r="K328" s="83">
        <f>pro[[#This Row],[Profit]]/pro[[#This Row],[Revenue]]</f>
        <v>0.78382463556713877</v>
      </c>
      <c r="L328" s="56">
        <f t="shared" si="5"/>
        <v>1</v>
      </c>
      <c r="M328" s="82" t="str">
        <f>"Q"&amp;" "&amp;VLOOKUP(pro[[#This Row],[Period]],Mapping!A:B,2,0)</f>
        <v>Q 1</v>
      </c>
      <c r="N328"/>
    </row>
    <row r="329" spans="1:14" ht="11.25" customHeight="1" x14ac:dyDescent="0.2">
      <c r="A329" s="42" t="s">
        <v>18</v>
      </c>
      <c r="B329" s="44" t="s">
        <v>26</v>
      </c>
      <c r="C329" s="44" t="s">
        <v>57</v>
      </c>
      <c r="D329" s="43">
        <v>17061.085999999999</v>
      </c>
      <c r="E329" s="43">
        <v>-14734.621999999998</v>
      </c>
      <c r="F329" s="43">
        <v>-32370</v>
      </c>
      <c r="G329" s="43">
        <v>-57800</v>
      </c>
      <c r="H329" s="43">
        <v>-81390</v>
      </c>
      <c r="I329" s="55">
        <f>pro[[#This Row],[Admin expenses 3]]+pro[[#This Row],[Admin expenses 2]]+pro[[#This Row],[Admin expenses 1]]+pro[[#This Row],[COGS]]</f>
        <v>-186294.622</v>
      </c>
      <c r="J329" s="55">
        <f>pro[[#This Row],[Revenue]]+pro[[#This Row],[AdminExp]]</f>
        <v>-169233.53599999999</v>
      </c>
      <c r="K329" s="83">
        <f>pro[[#This Row],[Profit]]/pro[[#This Row],[Revenue]]</f>
        <v>-9.9192710241305857</v>
      </c>
      <c r="L329" s="56">
        <f t="shared" si="5"/>
        <v>1</v>
      </c>
      <c r="M329" s="82" t="str">
        <f>"Q"&amp;" "&amp;VLOOKUP(pro[[#This Row],[Period]],Mapping!A:B,2,0)</f>
        <v>Q 1</v>
      </c>
      <c r="N329"/>
    </row>
    <row r="330" spans="1:14" ht="11.25" customHeight="1" x14ac:dyDescent="0.2">
      <c r="A330" s="42" t="s">
        <v>18</v>
      </c>
      <c r="B330" s="44" t="s">
        <v>15</v>
      </c>
      <c r="C330" s="44" t="s">
        <v>57</v>
      </c>
      <c r="D330" s="43">
        <v>1307261.5009999999</v>
      </c>
      <c r="E330" s="43">
        <v>-183065.736</v>
      </c>
      <c r="F330" s="43">
        <v>-38630</v>
      </c>
      <c r="G330" s="43">
        <v>-94800</v>
      </c>
      <c r="H330" s="43">
        <v>-68800</v>
      </c>
      <c r="I330" s="55">
        <f>pro[[#This Row],[Admin expenses 3]]+pro[[#This Row],[Admin expenses 2]]+pro[[#This Row],[Admin expenses 1]]+pro[[#This Row],[COGS]]</f>
        <v>-385295.73600000003</v>
      </c>
      <c r="J330" s="55">
        <f>pro[[#This Row],[Revenue]]+pro[[#This Row],[AdminExp]]</f>
        <v>921965.7649999999</v>
      </c>
      <c r="K330" s="83">
        <f>pro[[#This Row],[Profit]]/pro[[#This Row],[Revenue]]</f>
        <v>0.7052649866111218</v>
      </c>
      <c r="L330" s="56">
        <f t="shared" si="5"/>
        <v>1</v>
      </c>
      <c r="M330" s="82" t="str">
        <f>"Q"&amp;" "&amp;VLOOKUP(pro[[#This Row],[Period]],Mapping!A:B,2,0)</f>
        <v>Q 1</v>
      </c>
      <c r="N330"/>
    </row>
    <row r="331" spans="1:14" ht="11.25" customHeight="1" x14ac:dyDescent="0.2">
      <c r="A331" s="42" t="s">
        <v>18</v>
      </c>
      <c r="B331" s="44" t="s">
        <v>17</v>
      </c>
      <c r="C331" s="44" t="s">
        <v>57</v>
      </c>
      <c r="D331" s="43">
        <v>1243413.8569999998</v>
      </c>
      <c r="E331" s="43">
        <v>-282334.05899999995</v>
      </c>
      <c r="F331" s="43">
        <v>-39620</v>
      </c>
      <c r="G331" s="43">
        <v>-13390</v>
      </c>
      <c r="H331" s="43">
        <v>-13780</v>
      </c>
      <c r="I331" s="55">
        <f>pro[[#This Row],[Admin expenses 3]]+pro[[#This Row],[Admin expenses 2]]+pro[[#This Row],[Admin expenses 1]]+pro[[#This Row],[COGS]]</f>
        <v>-349124.05899999995</v>
      </c>
      <c r="J331" s="55">
        <f>pro[[#This Row],[Revenue]]+pro[[#This Row],[AdminExp]]</f>
        <v>894289.79799999995</v>
      </c>
      <c r="K331" s="83">
        <f>pro[[#This Row],[Profit]]/pro[[#This Row],[Revenue]]</f>
        <v>0.7192213541496667</v>
      </c>
      <c r="L331" s="56">
        <f t="shared" si="5"/>
        <v>1</v>
      </c>
      <c r="M331" s="82" t="str">
        <f>"Q"&amp;" "&amp;VLOOKUP(pro[[#This Row],[Period]],Mapping!A:B,2,0)</f>
        <v>Q 1</v>
      </c>
      <c r="N331"/>
    </row>
    <row r="332" spans="1:14" ht="11.25" customHeight="1" x14ac:dyDescent="0.2">
      <c r="A332" s="42" t="s">
        <v>18</v>
      </c>
      <c r="B332" s="44" t="s">
        <v>19</v>
      </c>
      <c r="C332" s="44" t="s">
        <v>57</v>
      </c>
      <c r="D332" s="43">
        <v>1317795.1709999999</v>
      </c>
      <c r="E332" s="43">
        <v>-221705.09899999999</v>
      </c>
      <c r="F332" s="43">
        <v>-81240</v>
      </c>
      <c r="G332" s="43">
        <v>-60950</v>
      </c>
      <c r="H332" s="43">
        <v>-89200</v>
      </c>
      <c r="I332" s="55">
        <f>pro[[#This Row],[Admin expenses 3]]+pro[[#This Row],[Admin expenses 2]]+pro[[#This Row],[Admin expenses 1]]+pro[[#This Row],[COGS]]</f>
        <v>-453095.09899999999</v>
      </c>
      <c r="J332" s="55">
        <f>pro[[#This Row],[Revenue]]+pro[[#This Row],[AdminExp]]</f>
        <v>864700.07199999993</v>
      </c>
      <c r="K332" s="83">
        <f>pro[[#This Row],[Profit]]/pro[[#This Row],[Revenue]]</f>
        <v>0.65617183233706056</v>
      </c>
      <c r="L332" s="56">
        <f t="shared" si="5"/>
        <v>1</v>
      </c>
      <c r="M332" s="82" t="str">
        <f>"Q"&amp;" "&amp;VLOOKUP(pro[[#This Row],[Period]],Mapping!A:B,2,0)</f>
        <v>Q 1</v>
      </c>
      <c r="N332"/>
    </row>
    <row r="333" spans="1:14" ht="11.25" customHeight="1" x14ac:dyDescent="0.2">
      <c r="A333" s="42" t="s">
        <v>18</v>
      </c>
      <c r="B333" s="44" t="s">
        <v>21</v>
      </c>
      <c r="C333" s="44" t="s">
        <v>57</v>
      </c>
      <c r="D333" s="43">
        <v>797295.96099999989</v>
      </c>
      <c r="E333" s="43">
        <v>-249860.92599999998</v>
      </c>
      <c r="F333" s="43">
        <v>-22070</v>
      </c>
      <c r="G333" s="43">
        <v>-46810</v>
      </c>
      <c r="H333" s="43">
        <v>-53020</v>
      </c>
      <c r="I333" s="55">
        <f>pro[[#This Row],[Admin expenses 3]]+pro[[#This Row],[Admin expenses 2]]+pro[[#This Row],[Admin expenses 1]]+pro[[#This Row],[COGS]]</f>
        <v>-371760.92599999998</v>
      </c>
      <c r="J333" s="55">
        <f>pro[[#This Row],[Revenue]]+pro[[#This Row],[AdminExp]]</f>
        <v>425535.03499999992</v>
      </c>
      <c r="K333" s="83">
        <f>pro[[#This Row],[Profit]]/pro[[#This Row],[Revenue]]</f>
        <v>0.53372280284259455</v>
      </c>
      <c r="L333" s="56">
        <f t="shared" si="5"/>
        <v>1</v>
      </c>
      <c r="M333" s="82" t="str">
        <f>"Q"&amp;" "&amp;VLOOKUP(pro[[#This Row],[Period]],Mapping!A:B,2,0)</f>
        <v>Q 1</v>
      </c>
      <c r="N333"/>
    </row>
    <row r="334" spans="1:14" ht="11.25" customHeight="1" x14ac:dyDescent="0.2">
      <c r="A334" s="42" t="s">
        <v>18</v>
      </c>
      <c r="B334" s="44" t="s">
        <v>22</v>
      </c>
      <c r="C334" s="44" t="s">
        <v>57</v>
      </c>
      <c r="D334" s="43">
        <v>513527.74899999995</v>
      </c>
      <c r="E334" s="43">
        <v>-97852.026999999987</v>
      </c>
      <c r="F334" s="43">
        <v>-72300</v>
      </c>
      <c r="G334" s="43">
        <v>-94280</v>
      </c>
      <c r="H334" s="43">
        <v>-52130</v>
      </c>
      <c r="I334" s="55">
        <f>pro[[#This Row],[Admin expenses 3]]+pro[[#This Row],[Admin expenses 2]]+pro[[#This Row],[Admin expenses 1]]+pro[[#This Row],[COGS]]</f>
        <v>-316562.027</v>
      </c>
      <c r="J334" s="55">
        <f>pro[[#This Row],[Revenue]]+pro[[#This Row],[AdminExp]]</f>
        <v>196965.72199999995</v>
      </c>
      <c r="K334" s="83">
        <f>pro[[#This Row],[Profit]]/pro[[#This Row],[Revenue]]</f>
        <v>0.38355419426419346</v>
      </c>
      <c r="L334" s="56">
        <f t="shared" si="5"/>
        <v>1</v>
      </c>
      <c r="M334" s="82" t="str">
        <f>"Q"&amp;" "&amp;VLOOKUP(pro[[#This Row],[Period]],Mapping!A:B,2,0)</f>
        <v>Q 1</v>
      </c>
      <c r="N334"/>
    </row>
    <row r="335" spans="1:14" ht="11.25" customHeight="1" x14ac:dyDescent="0.2">
      <c r="A335" s="42" t="s">
        <v>18</v>
      </c>
      <c r="B335" s="44" t="s">
        <v>36</v>
      </c>
      <c r="C335" s="44" t="s">
        <v>57</v>
      </c>
      <c r="D335" s="43">
        <v>387181.50099999999</v>
      </c>
      <c r="E335" s="43">
        <v>-160177.136</v>
      </c>
      <c r="F335" s="43">
        <v>-61500</v>
      </c>
      <c r="G335" s="43">
        <v>-51600</v>
      </c>
      <c r="H335" s="43">
        <v>-46430</v>
      </c>
      <c r="I335" s="55">
        <f>pro[[#This Row],[Admin expenses 3]]+pro[[#This Row],[Admin expenses 2]]+pro[[#This Row],[Admin expenses 1]]+pro[[#This Row],[COGS]]</f>
        <v>-319707.136</v>
      </c>
      <c r="J335" s="55">
        <f>pro[[#This Row],[Revenue]]+pro[[#This Row],[AdminExp]]</f>
        <v>67474.364999999991</v>
      </c>
      <c r="K335" s="83">
        <f>pro[[#This Row],[Profit]]/pro[[#This Row],[Revenue]]</f>
        <v>0.17427063231515286</v>
      </c>
      <c r="L335" s="56">
        <f t="shared" si="5"/>
        <v>1</v>
      </c>
      <c r="M335" s="82" t="str">
        <f>"Q"&amp;" "&amp;VLOOKUP(pro[[#This Row],[Period]],Mapping!A:B,2,0)</f>
        <v>Q 1</v>
      </c>
      <c r="N335"/>
    </row>
    <row r="336" spans="1:14" ht="11.25" customHeight="1" x14ac:dyDescent="0.2">
      <c r="A336" s="42" t="s">
        <v>18</v>
      </c>
      <c r="B336" s="44" t="s">
        <v>30</v>
      </c>
      <c r="C336" s="44" t="s">
        <v>57</v>
      </c>
      <c r="D336" s="43">
        <v>273488.69099999999</v>
      </c>
      <c r="E336" s="43">
        <v>-94877.194999999992</v>
      </c>
      <c r="F336" s="43">
        <v>-59350</v>
      </c>
      <c r="G336" s="43">
        <v>-22850</v>
      </c>
      <c r="H336" s="43">
        <v>-28820</v>
      </c>
      <c r="I336" s="55">
        <f>pro[[#This Row],[Admin expenses 3]]+pro[[#This Row],[Admin expenses 2]]+pro[[#This Row],[Admin expenses 1]]+pro[[#This Row],[COGS]]</f>
        <v>-205897.19500000001</v>
      </c>
      <c r="J336" s="55">
        <f>pro[[#This Row],[Revenue]]+pro[[#This Row],[AdminExp]]</f>
        <v>67591.495999999985</v>
      </c>
      <c r="K336" s="83">
        <f>pro[[#This Row],[Profit]]/pro[[#This Row],[Revenue]]</f>
        <v>0.24714548800118388</v>
      </c>
      <c r="L336" s="56">
        <f t="shared" si="5"/>
        <v>1</v>
      </c>
      <c r="M336" s="82" t="str">
        <f>"Q"&amp;" "&amp;VLOOKUP(pro[[#This Row],[Period]],Mapping!A:B,2,0)</f>
        <v>Q 1</v>
      </c>
      <c r="N336"/>
    </row>
    <row r="337" spans="1:14" ht="11.25" customHeight="1" x14ac:dyDescent="0.2">
      <c r="A337" s="42" t="s">
        <v>18</v>
      </c>
      <c r="B337" s="44" t="s">
        <v>24</v>
      </c>
      <c r="C337" s="44" t="s">
        <v>57</v>
      </c>
      <c r="D337" s="43">
        <v>223010.046</v>
      </c>
      <c r="E337" s="43">
        <v>-24131.092999999997</v>
      </c>
      <c r="F337" s="43">
        <v>-57640</v>
      </c>
      <c r="G337" s="43">
        <v>-57620</v>
      </c>
      <c r="H337" s="43">
        <v>-26620</v>
      </c>
      <c r="I337" s="55">
        <f>pro[[#This Row],[Admin expenses 3]]+pro[[#This Row],[Admin expenses 2]]+pro[[#This Row],[Admin expenses 1]]+pro[[#This Row],[COGS]]</f>
        <v>-166011.09299999999</v>
      </c>
      <c r="J337" s="55">
        <f>pro[[#This Row],[Revenue]]+pro[[#This Row],[AdminExp]]</f>
        <v>56998.953000000009</v>
      </c>
      <c r="K337" s="83">
        <f>pro[[#This Row],[Profit]]/pro[[#This Row],[Revenue]]</f>
        <v>0.2555891719783781</v>
      </c>
      <c r="L337" s="56">
        <f t="shared" si="5"/>
        <v>1</v>
      </c>
      <c r="M337" s="82" t="str">
        <f>"Q"&amp;" "&amp;VLOOKUP(pro[[#This Row],[Period]],Mapping!A:B,2,0)</f>
        <v>Q 1</v>
      </c>
      <c r="N337"/>
    </row>
    <row r="338" spans="1:14" ht="11.25" customHeight="1" x14ac:dyDescent="0.2">
      <c r="A338" s="42" t="s">
        <v>18</v>
      </c>
      <c r="B338" s="44" t="s">
        <v>33</v>
      </c>
      <c r="C338" s="44" t="s">
        <v>57</v>
      </c>
      <c r="D338" s="43">
        <v>197442.448</v>
      </c>
      <c r="E338" s="43">
        <v>-124107.34</v>
      </c>
      <c r="F338" s="43">
        <v>-43650</v>
      </c>
      <c r="G338" s="43">
        <v>-17980</v>
      </c>
      <c r="H338" s="43">
        <v>-43400</v>
      </c>
      <c r="I338" s="55">
        <f>pro[[#This Row],[Admin expenses 3]]+pro[[#This Row],[Admin expenses 2]]+pro[[#This Row],[Admin expenses 1]]+pro[[#This Row],[COGS]]</f>
        <v>-229137.34</v>
      </c>
      <c r="J338" s="55">
        <f>pro[[#This Row],[Revenue]]+pro[[#This Row],[AdminExp]]</f>
        <v>-31694.891999999993</v>
      </c>
      <c r="K338" s="83">
        <f>pro[[#This Row],[Profit]]/pro[[#This Row],[Revenue]]</f>
        <v>-0.16052724386804601</v>
      </c>
      <c r="L338" s="56">
        <f t="shared" si="5"/>
        <v>1</v>
      </c>
      <c r="M338" s="82" t="str">
        <f>"Q"&amp;" "&amp;VLOOKUP(pro[[#This Row],[Period]],Mapping!A:B,2,0)</f>
        <v>Q 1</v>
      </c>
      <c r="N338"/>
    </row>
    <row r="339" spans="1:14" ht="11.25" customHeight="1" x14ac:dyDescent="0.2">
      <c r="A339" s="42" t="s">
        <v>18</v>
      </c>
      <c r="B339" s="44" t="s">
        <v>35</v>
      </c>
      <c r="C339" s="44" t="s">
        <v>57</v>
      </c>
      <c r="D339" s="43">
        <v>72741261.900999993</v>
      </c>
      <c r="E339" s="43">
        <v>-5163138.3859999999</v>
      </c>
      <c r="F339" s="43">
        <v>-48280</v>
      </c>
      <c r="G339" s="43">
        <v>-56500</v>
      </c>
      <c r="H339" s="43">
        <v>-92780</v>
      </c>
      <c r="I339" s="55">
        <f>pro[[#This Row],[Admin expenses 3]]+pro[[#This Row],[Admin expenses 2]]+pro[[#This Row],[Admin expenses 1]]+pro[[#This Row],[COGS]]</f>
        <v>-5360698.3859999999</v>
      </c>
      <c r="J339" s="55">
        <f>pro[[#This Row],[Revenue]]+pro[[#This Row],[AdminExp]]</f>
        <v>67380563.514999986</v>
      </c>
      <c r="K339" s="83">
        <f>pro[[#This Row],[Profit]]/pro[[#This Row],[Revenue]]</f>
        <v>0.92630457259188248</v>
      </c>
      <c r="L339" s="56">
        <f t="shared" si="5"/>
        <v>1</v>
      </c>
      <c r="M339" s="82" t="str">
        <f>"Q"&amp;" "&amp;VLOOKUP(pro[[#This Row],[Period]],Mapping!A:B,2,0)</f>
        <v>Q 1</v>
      </c>
      <c r="N339"/>
    </row>
    <row r="340" spans="1:14" ht="11.25" customHeight="1" x14ac:dyDescent="0.2">
      <c r="A340" s="42" t="s">
        <v>18</v>
      </c>
      <c r="B340" s="44" t="s">
        <v>15</v>
      </c>
      <c r="C340" s="44" t="s">
        <v>57</v>
      </c>
      <c r="D340" s="43">
        <v>63645.574999999997</v>
      </c>
      <c r="E340" s="43">
        <v>-22368.170999999998</v>
      </c>
      <c r="F340" s="43">
        <v>-63820</v>
      </c>
      <c r="G340" s="43">
        <v>-36060</v>
      </c>
      <c r="H340" s="43">
        <v>-67480</v>
      </c>
      <c r="I340" s="55">
        <f>pro[[#This Row],[Admin expenses 3]]+pro[[#This Row],[Admin expenses 2]]+pro[[#This Row],[Admin expenses 1]]+pro[[#This Row],[COGS]]</f>
        <v>-189728.171</v>
      </c>
      <c r="J340" s="55">
        <f>pro[[#This Row],[Revenue]]+pro[[#This Row],[AdminExp]]</f>
        <v>-126082.59600000001</v>
      </c>
      <c r="K340" s="83">
        <f>pro[[#This Row],[Profit]]/pro[[#This Row],[Revenue]]</f>
        <v>-1.9810111857737165</v>
      </c>
      <c r="L340" s="56">
        <f t="shared" si="5"/>
        <v>1</v>
      </c>
      <c r="M340" s="82" t="str">
        <f>"Q"&amp;" "&amp;VLOOKUP(pro[[#This Row],[Period]],Mapping!A:B,2,0)</f>
        <v>Q 1</v>
      </c>
      <c r="N340"/>
    </row>
    <row r="341" spans="1:14" ht="11.25" customHeight="1" x14ac:dyDescent="0.2">
      <c r="A341" s="42" t="s">
        <v>18</v>
      </c>
      <c r="B341" s="44" t="s">
        <v>30</v>
      </c>
      <c r="C341" s="44" t="s">
        <v>57</v>
      </c>
      <c r="D341" s="43">
        <v>7047.607</v>
      </c>
      <c r="E341" s="43">
        <v>-2140.5720000000001</v>
      </c>
      <c r="F341" s="43">
        <v>-96740</v>
      </c>
      <c r="G341" s="43">
        <v>-73880</v>
      </c>
      <c r="H341" s="43">
        <v>-19240</v>
      </c>
      <c r="I341" s="55">
        <f>pro[[#This Row],[Admin expenses 3]]+pro[[#This Row],[Admin expenses 2]]+pro[[#This Row],[Admin expenses 1]]+pro[[#This Row],[COGS]]</f>
        <v>-192000.57199999999</v>
      </c>
      <c r="J341" s="55">
        <f>pro[[#This Row],[Revenue]]+pro[[#This Row],[AdminExp]]</f>
        <v>-184952.965</v>
      </c>
      <c r="K341" s="83">
        <f>pro[[#This Row],[Profit]]/pro[[#This Row],[Revenue]]</f>
        <v>-26.243370976843629</v>
      </c>
      <c r="L341" s="56">
        <f t="shared" si="5"/>
        <v>1</v>
      </c>
      <c r="M341" s="82" t="str">
        <f>"Q"&amp;" "&amp;VLOOKUP(pro[[#This Row],[Period]],Mapping!A:B,2,0)</f>
        <v>Q 1</v>
      </c>
      <c r="N341"/>
    </row>
    <row r="342" spans="1:14" ht="11.25" customHeight="1" x14ac:dyDescent="0.2">
      <c r="A342" s="42" t="s">
        <v>18</v>
      </c>
      <c r="B342" s="44" t="s">
        <v>35</v>
      </c>
      <c r="C342" s="44" t="s">
        <v>57</v>
      </c>
      <c r="D342" s="43">
        <v>664784.5469999999</v>
      </c>
      <c r="E342" s="43">
        <v>-19513.179</v>
      </c>
      <c r="F342" s="43">
        <v>-48310</v>
      </c>
      <c r="G342" s="43">
        <v>-75980</v>
      </c>
      <c r="H342" s="43">
        <v>-105690</v>
      </c>
      <c r="I342" s="55">
        <f>pro[[#This Row],[Admin expenses 3]]+pro[[#This Row],[Admin expenses 2]]+pro[[#This Row],[Admin expenses 1]]+pro[[#This Row],[COGS]]</f>
        <v>-249493.179</v>
      </c>
      <c r="J342" s="55">
        <f>pro[[#This Row],[Revenue]]+pro[[#This Row],[AdminExp]]</f>
        <v>415291.3679999999</v>
      </c>
      <c r="K342" s="83">
        <f>pro[[#This Row],[Profit]]/pro[[#This Row],[Revenue]]</f>
        <v>0.62470069419348273</v>
      </c>
      <c r="L342" s="56">
        <f t="shared" si="5"/>
        <v>1</v>
      </c>
      <c r="M342" s="82" t="str">
        <f>"Q"&amp;" "&amp;VLOOKUP(pro[[#This Row],[Period]],Mapping!A:B,2,0)</f>
        <v>Q 1</v>
      </c>
      <c r="N342"/>
    </row>
    <row r="343" spans="1:14" ht="11.25" customHeight="1" x14ac:dyDescent="0.2">
      <c r="A343" s="42" t="s">
        <v>18</v>
      </c>
      <c r="B343" s="44" t="s">
        <v>19</v>
      </c>
      <c r="C343" s="44" t="s">
        <v>57</v>
      </c>
      <c r="D343" s="43">
        <v>452653.02600000001</v>
      </c>
      <c r="E343" s="43">
        <v>-63105.293999999994</v>
      </c>
      <c r="F343" s="43">
        <v>-40850</v>
      </c>
      <c r="G343" s="43">
        <v>-76130</v>
      </c>
      <c r="H343" s="43">
        <v>-37540</v>
      </c>
      <c r="I343" s="55">
        <f>pro[[#This Row],[Admin expenses 3]]+pro[[#This Row],[Admin expenses 2]]+pro[[#This Row],[Admin expenses 1]]+pro[[#This Row],[COGS]]</f>
        <v>-217625.29399999999</v>
      </c>
      <c r="J343" s="55">
        <f>pro[[#This Row],[Revenue]]+pro[[#This Row],[AdminExp]]</f>
        <v>235027.73200000002</v>
      </c>
      <c r="K343" s="83">
        <f>pro[[#This Row],[Profit]]/pro[[#This Row],[Revenue]]</f>
        <v>0.51922271254185759</v>
      </c>
      <c r="L343" s="56">
        <f t="shared" si="5"/>
        <v>1</v>
      </c>
      <c r="M343" s="82" t="str">
        <f>"Q"&amp;" "&amp;VLOOKUP(pro[[#This Row],[Period]],Mapping!A:B,2,0)</f>
        <v>Q 1</v>
      </c>
      <c r="N343"/>
    </row>
    <row r="344" spans="1:14" ht="11.25" customHeight="1" x14ac:dyDescent="0.2">
      <c r="A344" s="42" t="s">
        <v>18</v>
      </c>
      <c r="B344" s="44" t="s">
        <v>25</v>
      </c>
      <c r="C344" s="44" t="s">
        <v>57</v>
      </c>
      <c r="D344" s="43">
        <v>4149.4880000000003</v>
      </c>
      <c r="E344" s="43">
        <v>-4252.99</v>
      </c>
      <c r="F344" s="43">
        <v>-79250</v>
      </c>
      <c r="G344" s="43">
        <v>-66110</v>
      </c>
      <c r="H344" s="43">
        <v>-88470</v>
      </c>
      <c r="I344" s="55">
        <f>pro[[#This Row],[Admin expenses 3]]+pro[[#This Row],[Admin expenses 2]]+pro[[#This Row],[Admin expenses 1]]+pro[[#This Row],[COGS]]</f>
        <v>-238082.99</v>
      </c>
      <c r="J344" s="55">
        <f>pro[[#This Row],[Revenue]]+pro[[#This Row],[AdminExp]]</f>
        <v>-233933.50199999998</v>
      </c>
      <c r="K344" s="83">
        <f>pro[[#This Row],[Profit]]/pro[[#This Row],[Revenue]]</f>
        <v>-56.376473916782011</v>
      </c>
      <c r="L344" s="56">
        <f t="shared" si="5"/>
        <v>1</v>
      </c>
      <c r="M344" s="82" t="str">
        <f>"Q"&amp;" "&amp;VLOOKUP(pro[[#This Row],[Period]],Mapping!A:B,2,0)</f>
        <v>Q 1</v>
      </c>
      <c r="N344"/>
    </row>
    <row r="345" spans="1:14" ht="11.25" customHeight="1" x14ac:dyDescent="0.2">
      <c r="A345" s="42" t="s">
        <v>18</v>
      </c>
      <c r="B345" s="44" t="s">
        <v>13</v>
      </c>
      <c r="C345" s="44" t="s">
        <v>57</v>
      </c>
      <c r="D345" s="43">
        <v>6295.7510000000002</v>
      </c>
      <c r="E345" s="43">
        <v>-12758.969999999998</v>
      </c>
      <c r="F345" s="43">
        <v>-97990</v>
      </c>
      <c r="G345" s="43">
        <v>-81230</v>
      </c>
      <c r="H345" s="43">
        <v>-87040</v>
      </c>
      <c r="I345" s="55">
        <f>pro[[#This Row],[Admin expenses 3]]+pro[[#This Row],[Admin expenses 2]]+pro[[#This Row],[Admin expenses 1]]+pro[[#This Row],[COGS]]</f>
        <v>-279018.96999999997</v>
      </c>
      <c r="J345" s="55">
        <f>pro[[#This Row],[Revenue]]+pro[[#This Row],[AdminExp]]</f>
        <v>-272723.21899999998</v>
      </c>
      <c r="K345" s="83">
        <f>pro[[#This Row],[Profit]]/pro[[#This Row],[Revenue]]</f>
        <v>-43.318615841064869</v>
      </c>
      <c r="L345" s="56">
        <f t="shared" si="5"/>
        <v>1</v>
      </c>
      <c r="M345" s="82" t="str">
        <f>"Q"&amp;" "&amp;VLOOKUP(pro[[#This Row],[Period]],Mapping!A:B,2,0)</f>
        <v>Q 1</v>
      </c>
      <c r="N345"/>
    </row>
    <row r="346" spans="1:14" ht="11.25" customHeight="1" x14ac:dyDescent="0.2">
      <c r="A346" s="42" t="s">
        <v>18</v>
      </c>
      <c r="B346" s="44" t="s">
        <v>15</v>
      </c>
      <c r="C346" s="44" t="s">
        <v>58</v>
      </c>
      <c r="D346" s="43">
        <v>89056.939999999988</v>
      </c>
      <c r="E346" s="43">
        <v>-76553.819999999992</v>
      </c>
      <c r="F346" s="43">
        <v>-86920</v>
      </c>
      <c r="G346" s="43">
        <v>-92820</v>
      </c>
      <c r="H346" s="43">
        <v>-97550</v>
      </c>
      <c r="I346" s="55">
        <f>pro[[#This Row],[Admin expenses 3]]+pro[[#This Row],[Admin expenses 2]]+pro[[#This Row],[Admin expenses 1]]+pro[[#This Row],[COGS]]</f>
        <v>-353843.82</v>
      </c>
      <c r="J346" s="55">
        <f>pro[[#This Row],[Revenue]]+pro[[#This Row],[AdminExp]]</f>
        <v>-264786.88</v>
      </c>
      <c r="K346" s="83">
        <f>pro[[#This Row],[Profit]]/pro[[#This Row],[Revenue]]</f>
        <v>-2.9732312832666388</v>
      </c>
      <c r="L346" s="56">
        <f t="shared" si="5"/>
        <v>1</v>
      </c>
      <c r="M346" s="82" t="str">
        <f>"Q"&amp;" "&amp;VLOOKUP(pro[[#This Row],[Period]],Mapping!A:B,2,0)</f>
        <v>Q 1</v>
      </c>
      <c r="N346"/>
    </row>
    <row r="347" spans="1:14" ht="11.25" customHeight="1" x14ac:dyDescent="0.2">
      <c r="A347" s="42" t="s">
        <v>18</v>
      </c>
      <c r="B347" s="44" t="s">
        <v>17</v>
      </c>
      <c r="C347" s="44" t="s">
        <v>59</v>
      </c>
      <c r="D347" s="43">
        <v>39451.614999999998</v>
      </c>
      <c r="E347" s="43">
        <v>-76003.227999999988</v>
      </c>
      <c r="F347" s="43">
        <v>-37280</v>
      </c>
      <c r="G347" s="43">
        <v>-100400</v>
      </c>
      <c r="H347" s="43">
        <v>-86960</v>
      </c>
      <c r="I347" s="55">
        <f>pro[[#This Row],[Admin expenses 3]]+pro[[#This Row],[Admin expenses 2]]+pro[[#This Row],[Admin expenses 1]]+pro[[#This Row],[COGS]]</f>
        <v>-300643.228</v>
      </c>
      <c r="J347" s="55">
        <f>pro[[#This Row],[Revenue]]+pro[[#This Row],[AdminExp]]</f>
        <v>-261191.61300000001</v>
      </c>
      <c r="K347" s="83">
        <f>pro[[#This Row],[Profit]]/pro[[#This Row],[Revenue]]</f>
        <v>-6.6205556603956524</v>
      </c>
      <c r="L347" s="56">
        <f t="shared" si="5"/>
        <v>1</v>
      </c>
      <c r="M347" s="82" t="str">
        <f>"Q"&amp;" "&amp;VLOOKUP(pro[[#This Row],[Period]],Mapping!A:B,2,0)</f>
        <v>Q 1</v>
      </c>
      <c r="N347"/>
    </row>
    <row r="348" spans="1:14" ht="11.25" customHeight="1" x14ac:dyDescent="0.2">
      <c r="A348" s="42" t="s">
        <v>18</v>
      </c>
      <c r="B348" s="44" t="s">
        <v>19</v>
      </c>
      <c r="C348" s="44" t="s">
        <v>57</v>
      </c>
      <c r="D348" s="43">
        <v>37567.725999999995</v>
      </c>
      <c r="E348" s="43">
        <v>-38276.909999999996</v>
      </c>
      <c r="F348" s="43">
        <v>-70230</v>
      </c>
      <c r="G348" s="43">
        <v>-104910</v>
      </c>
      <c r="H348" s="43">
        <v>-67190</v>
      </c>
      <c r="I348" s="55">
        <f>pro[[#This Row],[Admin expenses 3]]+pro[[#This Row],[Admin expenses 2]]+pro[[#This Row],[Admin expenses 1]]+pro[[#This Row],[COGS]]</f>
        <v>-280606.90999999997</v>
      </c>
      <c r="J348" s="55">
        <f>pro[[#This Row],[Revenue]]+pro[[#This Row],[AdminExp]]</f>
        <v>-243039.18399999998</v>
      </c>
      <c r="K348" s="83">
        <f>pro[[#This Row],[Profit]]/pro[[#This Row],[Revenue]]</f>
        <v>-6.4693610680614526</v>
      </c>
      <c r="L348" s="56">
        <f t="shared" si="5"/>
        <v>1</v>
      </c>
      <c r="M348" s="82" t="str">
        <f>"Q"&amp;" "&amp;VLOOKUP(pro[[#This Row],[Period]],Mapping!A:B,2,0)</f>
        <v>Q 1</v>
      </c>
      <c r="N348"/>
    </row>
    <row r="349" spans="1:14" ht="11.25" customHeight="1" x14ac:dyDescent="0.2">
      <c r="A349" s="42" t="s">
        <v>18</v>
      </c>
      <c r="B349" s="44" t="s">
        <v>22</v>
      </c>
      <c r="C349" s="44" t="s">
        <v>57</v>
      </c>
      <c r="D349" s="43">
        <v>20944.188999999998</v>
      </c>
      <c r="E349" s="43">
        <v>-38276.909999999996</v>
      </c>
      <c r="F349" s="43">
        <v>-93400</v>
      </c>
      <c r="G349" s="43">
        <v>-21200</v>
      </c>
      <c r="H349" s="43">
        <v>-58230</v>
      </c>
      <c r="I349" s="55">
        <f>pro[[#This Row],[Admin expenses 3]]+pro[[#This Row],[Admin expenses 2]]+pro[[#This Row],[Admin expenses 1]]+pro[[#This Row],[COGS]]</f>
        <v>-211106.91</v>
      </c>
      <c r="J349" s="55">
        <f>pro[[#This Row],[Revenue]]+pro[[#This Row],[AdminExp]]</f>
        <v>-190162.72100000002</v>
      </c>
      <c r="K349" s="83">
        <f>pro[[#This Row],[Profit]]/pro[[#This Row],[Revenue]]</f>
        <v>-9.0794979457070415</v>
      </c>
      <c r="L349" s="56">
        <f t="shared" si="5"/>
        <v>1</v>
      </c>
      <c r="M349" s="82" t="str">
        <f>"Q"&amp;" "&amp;VLOOKUP(pro[[#This Row],[Period]],Mapping!A:B,2,0)</f>
        <v>Q 1</v>
      </c>
      <c r="N349"/>
    </row>
    <row r="350" spans="1:14" ht="11.25" customHeight="1" x14ac:dyDescent="0.2">
      <c r="A350" s="42" t="s">
        <v>18</v>
      </c>
      <c r="B350" s="44" t="s">
        <v>32</v>
      </c>
      <c r="C350" s="44" t="s">
        <v>57</v>
      </c>
      <c r="D350" s="43">
        <v>23359.587999999996</v>
      </c>
      <c r="E350" s="43">
        <v>-25517.939999999995</v>
      </c>
      <c r="F350" s="43">
        <v>-49060</v>
      </c>
      <c r="G350" s="43">
        <v>-29570</v>
      </c>
      <c r="H350" s="43">
        <v>-44030</v>
      </c>
      <c r="I350" s="55">
        <f>pro[[#This Row],[Admin expenses 3]]+pro[[#This Row],[Admin expenses 2]]+pro[[#This Row],[Admin expenses 1]]+pro[[#This Row],[COGS]]</f>
        <v>-148177.94</v>
      </c>
      <c r="J350" s="55">
        <f>pro[[#This Row],[Revenue]]+pro[[#This Row],[AdminExp]]</f>
        <v>-124818.35200000001</v>
      </c>
      <c r="K350" s="83">
        <f>pro[[#This Row],[Profit]]/pro[[#This Row],[Revenue]]</f>
        <v>-5.3433456103763488</v>
      </c>
      <c r="L350" s="56">
        <f t="shared" si="5"/>
        <v>1</v>
      </c>
      <c r="M350" s="82" t="str">
        <f>"Q"&amp;" "&amp;VLOOKUP(pro[[#This Row],[Period]],Mapping!A:B,2,0)</f>
        <v>Q 1</v>
      </c>
      <c r="N350"/>
    </row>
    <row r="351" spans="1:14" ht="11.25" customHeight="1" x14ac:dyDescent="0.2">
      <c r="A351" s="42" t="s">
        <v>18</v>
      </c>
      <c r="B351" s="44" t="s">
        <v>37</v>
      </c>
      <c r="C351" s="44" t="s">
        <v>57</v>
      </c>
      <c r="D351" s="43">
        <v>6669.5439999999999</v>
      </c>
      <c r="E351" s="43">
        <v>-4252.99</v>
      </c>
      <c r="F351" s="43">
        <v>-82090</v>
      </c>
      <c r="G351" s="43">
        <v>-16310</v>
      </c>
      <c r="H351" s="43">
        <v>-107800</v>
      </c>
      <c r="I351" s="55">
        <f>pro[[#This Row],[Admin expenses 3]]+pro[[#This Row],[Admin expenses 2]]+pro[[#This Row],[Admin expenses 1]]+pro[[#This Row],[COGS]]</f>
        <v>-210452.99</v>
      </c>
      <c r="J351" s="55">
        <f>pro[[#This Row],[Revenue]]+pro[[#This Row],[AdminExp]]</f>
        <v>-203783.446</v>
      </c>
      <c r="K351" s="83">
        <f>pro[[#This Row],[Profit]]/pro[[#This Row],[Revenue]]</f>
        <v>-30.55432965132249</v>
      </c>
      <c r="L351" s="56">
        <f t="shared" si="5"/>
        <v>1</v>
      </c>
      <c r="M351" s="82" t="str">
        <f>"Q"&amp;" "&amp;VLOOKUP(pro[[#This Row],[Period]],Mapping!A:B,2,0)</f>
        <v>Q 1</v>
      </c>
      <c r="N351"/>
    </row>
    <row r="352" spans="1:14" ht="11.25" customHeight="1" x14ac:dyDescent="0.2">
      <c r="A352" s="42" t="s">
        <v>18</v>
      </c>
      <c r="B352" s="44" t="s">
        <v>13</v>
      </c>
      <c r="C352" s="44" t="s">
        <v>57</v>
      </c>
      <c r="D352" s="43">
        <v>2698620.3159999996</v>
      </c>
      <c r="E352" s="43">
        <v>-15638.069999999998</v>
      </c>
      <c r="F352" s="43">
        <v>-38660</v>
      </c>
      <c r="G352" s="43">
        <v>-35030</v>
      </c>
      <c r="H352" s="43">
        <v>-29620</v>
      </c>
      <c r="I352" s="55">
        <f>pro[[#This Row],[Admin expenses 3]]+pro[[#This Row],[Admin expenses 2]]+pro[[#This Row],[Admin expenses 1]]+pro[[#This Row],[COGS]]</f>
        <v>-118948.06999999999</v>
      </c>
      <c r="J352" s="55">
        <f>pro[[#This Row],[Revenue]]+pro[[#This Row],[AdminExp]]</f>
        <v>2579672.2459999998</v>
      </c>
      <c r="K352" s="83">
        <f>pro[[#This Row],[Profit]]/pro[[#This Row],[Revenue]]</f>
        <v>0.95592263598744809</v>
      </c>
      <c r="L352" s="56">
        <f t="shared" si="5"/>
        <v>1</v>
      </c>
      <c r="M352" s="82" t="str">
        <f>"Q"&amp;" "&amp;VLOOKUP(pro[[#This Row],[Period]],Mapping!A:B,2,0)</f>
        <v>Q 1</v>
      </c>
      <c r="N352"/>
    </row>
    <row r="353" spans="1:14" ht="11.25" customHeight="1" x14ac:dyDescent="0.2">
      <c r="A353" s="42" t="s">
        <v>18</v>
      </c>
      <c r="B353" s="44" t="s">
        <v>14</v>
      </c>
      <c r="C353" s="44" t="s">
        <v>58</v>
      </c>
      <c r="D353" s="43">
        <v>4688614.1119999997</v>
      </c>
      <c r="E353" s="43">
        <v>-31939.424999999999</v>
      </c>
      <c r="F353" s="43">
        <v>-75850</v>
      </c>
      <c r="G353" s="43">
        <v>-16570</v>
      </c>
      <c r="H353" s="43">
        <v>-35010</v>
      </c>
      <c r="I353" s="55">
        <f>pro[[#This Row],[Admin expenses 3]]+pro[[#This Row],[Admin expenses 2]]+pro[[#This Row],[Admin expenses 1]]+pro[[#This Row],[COGS]]</f>
        <v>-159369.42499999999</v>
      </c>
      <c r="J353" s="55">
        <f>pro[[#This Row],[Revenue]]+pro[[#This Row],[AdminExp]]</f>
        <v>4529244.6869999999</v>
      </c>
      <c r="K353" s="83">
        <f>pro[[#This Row],[Profit]]/pro[[#This Row],[Revenue]]</f>
        <v>0.96600926815621035</v>
      </c>
      <c r="L353" s="56">
        <f t="shared" si="5"/>
        <v>1</v>
      </c>
      <c r="M353" s="82" t="str">
        <f>"Q"&amp;" "&amp;VLOOKUP(pro[[#This Row],[Period]],Mapping!A:B,2,0)</f>
        <v>Q 1</v>
      </c>
      <c r="N353"/>
    </row>
    <row r="354" spans="1:14" ht="11.25" customHeight="1" x14ac:dyDescent="0.2">
      <c r="A354" s="42" t="s">
        <v>18</v>
      </c>
      <c r="B354" s="44" t="s">
        <v>15</v>
      </c>
      <c r="C354" s="44" t="s">
        <v>59</v>
      </c>
      <c r="D354" s="43">
        <v>14553896.623</v>
      </c>
      <c r="E354" s="43">
        <v>-61766.481</v>
      </c>
      <c r="F354" s="43">
        <v>-42470</v>
      </c>
      <c r="G354" s="43">
        <v>-78810</v>
      </c>
      <c r="H354" s="43">
        <v>-27910</v>
      </c>
      <c r="I354" s="55">
        <f>pro[[#This Row],[Admin expenses 3]]+pro[[#This Row],[Admin expenses 2]]+pro[[#This Row],[Admin expenses 1]]+pro[[#This Row],[COGS]]</f>
        <v>-210956.481</v>
      </c>
      <c r="J354" s="55">
        <f>pro[[#This Row],[Revenue]]+pro[[#This Row],[AdminExp]]</f>
        <v>14342940.141999999</v>
      </c>
      <c r="K354" s="83">
        <f>pro[[#This Row],[Profit]]/pro[[#This Row],[Revenue]]</f>
        <v>0.98550515463558952</v>
      </c>
      <c r="L354" s="56">
        <f t="shared" si="5"/>
        <v>1</v>
      </c>
      <c r="M354" s="82" t="str">
        <f>"Q"&amp;" "&amp;VLOOKUP(pro[[#This Row],[Period]],Mapping!A:B,2,0)</f>
        <v>Q 1</v>
      </c>
      <c r="N354"/>
    </row>
    <row r="355" spans="1:14" ht="11.25" customHeight="1" x14ac:dyDescent="0.2">
      <c r="A355" s="42" t="s">
        <v>18</v>
      </c>
      <c r="B355" s="44" t="s">
        <v>17</v>
      </c>
      <c r="C355" s="44" t="s">
        <v>57</v>
      </c>
      <c r="D355" s="43">
        <v>7189216.0060000001</v>
      </c>
      <c r="E355" s="43">
        <v>-34575.190999999999</v>
      </c>
      <c r="F355" s="43">
        <v>-55320</v>
      </c>
      <c r="G355" s="43">
        <v>-26980</v>
      </c>
      <c r="H355" s="43">
        <v>-103010</v>
      </c>
      <c r="I355" s="55">
        <f>pro[[#This Row],[Admin expenses 3]]+pro[[#This Row],[Admin expenses 2]]+pro[[#This Row],[Admin expenses 1]]+pro[[#This Row],[COGS]]</f>
        <v>-219885.19099999999</v>
      </c>
      <c r="J355" s="55">
        <f>pro[[#This Row],[Revenue]]+pro[[#This Row],[AdminExp]]</f>
        <v>6969330.8150000004</v>
      </c>
      <c r="K355" s="83">
        <f>pro[[#This Row],[Profit]]/pro[[#This Row],[Revenue]]</f>
        <v>0.96941458000197978</v>
      </c>
      <c r="L355" s="56">
        <f t="shared" si="5"/>
        <v>1</v>
      </c>
      <c r="M355" s="82" t="str">
        <f>"Q"&amp;" "&amp;VLOOKUP(pro[[#This Row],[Period]],Mapping!A:B,2,0)</f>
        <v>Q 1</v>
      </c>
      <c r="N355"/>
    </row>
    <row r="356" spans="1:14" ht="11.25" customHeight="1" x14ac:dyDescent="0.2">
      <c r="A356" s="42" t="s">
        <v>18</v>
      </c>
      <c r="B356" s="44" t="s">
        <v>19</v>
      </c>
      <c r="C356" s="44" t="s">
        <v>57</v>
      </c>
      <c r="D356" s="43">
        <v>5278150.1779999994</v>
      </c>
      <c r="E356" s="43">
        <v>-33380.514999999999</v>
      </c>
      <c r="F356" s="43">
        <v>-62200</v>
      </c>
      <c r="G356" s="43">
        <v>-28630</v>
      </c>
      <c r="H356" s="43">
        <v>-61300</v>
      </c>
      <c r="I356" s="55">
        <f>pro[[#This Row],[Admin expenses 3]]+pro[[#This Row],[Admin expenses 2]]+pro[[#This Row],[Admin expenses 1]]+pro[[#This Row],[COGS]]</f>
        <v>-185510.51500000001</v>
      </c>
      <c r="J356" s="55">
        <f>pro[[#This Row],[Revenue]]+pro[[#This Row],[AdminExp]]</f>
        <v>5092639.6629999997</v>
      </c>
      <c r="K356" s="83">
        <f>pro[[#This Row],[Profit]]/pro[[#This Row],[Revenue]]</f>
        <v>0.96485311922854511</v>
      </c>
      <c r="L356" s="56">
        <f t="shared" si="5"/>
        <v>1</v>
      </c>
      <c r="M356" s="82" t="str">
        <f>"Q"&amp;" "&amp;VLOOKUP(pro[[#This Row],[Period]],Mapping!A:B,2,0)</f>
        <v>Q 1</v>
      </c>
      <c r="N356"/>
    </row>
    <row r="357" spans="1:14" ht="11.25" customHeight="1" x14ac:dyDescent="0.2">
      <c r="A357" s="42" t="s">
        <v>18</v>
      </c>
      <c r="B357" s="44" t="s">
        <v>21</v>
      </c>
      <c r="C357" s="44" t="s">
        <v>57</v>
      </c>
      <c r="D357" s="43">
        <v>2540861.0219999999</v>
      </c>
      <c r="E357" s="43">
        <v>-26990.494999999999</v>
      </c>
      <c r="F357" s="43">
        <v>-90200</v>
      </c>
      <c r="G357" s="43">
        <v>-23910</v>
      </c>
      <c r="H357" s="43">
        <v>-27300</v>
      </c>
      <c r="I357" s="55">
        <f>pro[[#This Row],[Admin expenses 3]]+pro[[#This Row],[Admin expenses 2]]+pro[[#This Row],[Admin expenses 1]]+pro[[#This Row],[COGS]]</f>
        <v>-168400.495</v>
      </c>
      <c r="J357" s="55">
        <f>pro[[#This Row],[Revenue]]+pro[[#This Row],[AdminExp]]</f>
        <v>2372460.5269999998</v>
      </c>
      <c r="K357" s="83">
        <f>pro[[#This Row],[Profit]]/pro[[#This Row],[Revenue]]</f>
        <v>0.93372305941099987</v>
      </c>
      <c r="L357" s="56">
        <f t="shared" si="5"/>
        <v>1</v>
      </c>
      <c r="M357" s="82" t="str">
        <f>"Q"&amp;" "&amp;VLOOKUP(pro[[#This Row],[Period]],Mapping!A:B,2,0)</f>
        <v>Q 1</v>
      </c>
      <c r="N357"/>
    </row>
    <row r="358" spans="1:14" ht="11.25" customHeight="1" x14ac:dyDescent="0.2">
      <c r="A358" s="42" t="s">
        <v>18</v>
      </c>
      <c r="B358" s="44" t="s">
        <v>22</v>
      </c>
      <c r="C358" s="44" t="s">
        <v>58</v>
      </c>
      <c r="D358" s="43">
        <v>14042900.088</v>
      </c>
      <c r="E358" s="43">
        <v>-72969.217999999993</v>
      </c>
      <c r="F358" s="43">
        <v>-101230</v>
      </c>
      <c r="G358" s="43">
        <v>-40700</v>
      </c>
      <c r="H358" s="43">
        <v>-15370</v>
      </c>
      <c r="I358" s="55">
        <f>pro[[#This Row],[Admin expenses 3]]+pro[[#This Row],[Admin expenses 2]]+pro[[#This Row],[Admin expenses 1]]+pro[[#This Row],[COGS]]</f>
        <v>-230269.21799999999</v>
      </c>
      <c r="J358" s="55">
        <f>pro[[#This Row],[Revenue]]+pro[[#This Row],[AdminExp]]</f>
        <v>13812630.869999999</v>
      </c>
      <c r="K358" s="83">
        <f>pro[[#This Row],[Profit]]/pro[[#This Row],[Revenue]]</f>
        <v>0.98360244560902554</v>
      </c>
      <c r="L358" s="56">
        <f t="shared" si="5"/>
        <v>1</v>
      </c>
      <c r="M358" s="82" t="str">
        <f>"Q"&amp;" "&amp;VLOOKUP(pro[[#This Row],[Period]],Mapping!A:B,2,0)</f>
        <v>Q 1</v>
      </c>
      <c r="N358"/>
    </row>
    <row r="359" spans="1:14" ht="11.25" customHeight="1" x14ac:dyDescent="0.2">
      <c r="A359" s="42" t="s">
        <v>18</v>
      </c>
      <c r="B359" s="44" t="s">
        <v>32</v>
      </c>
      <c r="C359" s="44" t="s">
        <v>59</v>
      </c>
      <c r="D359" s="43">
        <v>1343401.8359999999</v>
      </c>
      <c r="E359" s="43">
        <v>-7149.9400000000005</v>
      </c>
      <c r="F359" s="43">
        <v>-81330</v>
      </c>
      <c r="G359" s="43">
        <v>-105570</v>
      </c>
      <c r="H359" s="43">
        <v>-79190</v>
      </c>
      <c r="I359" s="55">
        <f>pro[[#This Row],[Admin expenses 3]]+pro[[#This Row],[Admin expenses 2]]+pro[[#This Row],[Admin expenses 1]]+pro[[#This Row],[COGS]]</f>
        <v>-273239.94</v>
      </c>
      <c r="J359" s="55">
        <f>pro[[#This Row],[Revenue]]+pro[[#This Row],[AdminExp]]</f>
        <v>1070161.8959999999</v>
      </c>
      <c r="K359" s="83">
        <f>pro[[#This Row],[Profit]]/pro[[#This Row],[Revenue]]</f>
        <v>0.79660595014997437</v>
      </c>
      <c r="L359" s="56">
        <f t="shared" si="5"/>
        <v>1</v>
      </c>
      <c r="M359" s="82" t="str">
        <f>"Q"&amp;" "&amp;VLOOKUP(pro[[#This Row],[Period]],Mapping!A:B,2,0)</f>
        <v>Q 1</v>
      </c>
      <c r="N359"/>
    </row>
    <row r="360" spans="1:14" ht="11.25" customHeight="1" x14ac:dyDescent="0.2">
      <c r="A360" s="42" t="s">
        <v>18</v>
      </c>
      <c r="B360" s="44" t="s">
        <v>24</v>
      </c>
      <c r="C360" s="44" t="s">
        <v>57</v>
      </c>
      <c r="D360" s="43">
        <v>1630025.18</v>
      </c>
      <c r="E360" s="43">
        <v>-8264.2839999999997</v>
      </c>
      <c r="F360" s="43">
        <v>-106740</v>
      </c>
      <c r="G360" s="43">
        <v>-50390</v>
      </c>
      <c r="H360" s="43">
        <v>-51460</v>
      </c>
      <c r="I360" s="55">
        <f>pro[[#This Row],[Admin expenses 3]]+pro[[#This Row],[Admin expenses 2]]+pro[[#This Row],[Admin expenses 1]]+pro[[#This Row],[COGS]]</f>
        <v>-216854.28399999999</v>
      </c>
      <c r="J360" s="55">
        <f>pro[[#This Row],[Revenue]]+pro[[#This Row],[AdminExp]]</f>
        <v>1413170.8959999999</v>
      </c>
      <c r="K360" s="83">
        <f>pro[[#This Row],[Profit]]/pro[[#This Row],[Revenue]]</f>
        <v>0.86696261710509281</v>
      </c>
      <c r="L360" s="56">
        <f t="shared" si="5"/>
        <v>1</v>
      </c>
      <c r="M360" s="82" t="str">
        <f>"Q"&amp;" "&amp;VLOOKUP(pro[[#This Row],[Period]],Mapping!A:B,2,0)</f>
        <v>Q 1</v>
      </c>
      <c r="N360"/>
    </row>
    <row r="361" spans="1:14" ht="11.25" customHeight="1" x14ac:dyDescent="0.2">
      <c r="A361" s="42" t="s">
        <v>18</v>
      </c>
      <c r="B361" s="44" t="s">
        <v>37</v>
      </c>
      <c r="C361" s="44" t="s">
        <v>57</v>
      </c>
      <c r="D361" s="43">
        <v>44556.532999999996</v>
      </c>
      <c r="E361" s="43">
        <v>-389.93499999999995</v>
      </c>
      <c r="F361" s="43">
        <v>-103570</v>
      </c>
      <c r="G361" s="43">
        <v>-107980</v>
      </c>
      <c r="H361" s="43">
        <v>-74270</v>
      </c>
      <c r="I361" s="55">
        <f>pro[[#This Row],[Admin expenses 3]]+pro[[#This Row],[Admin expenses 2]]+pro[[#This Row],[Admin expenses 1]]+pro[[#This Row],[COGS]]</f>
        <v>-286209.935</v>
      </c>
      <c r="J361" s="55">
        <f>pro[[#This Row],[Revenue]]+pro[[#This Row],[AdminExp]]</f>
        <v>-241653.402</v>
      </c>
      <c r="K361" s="83">
        <f>pro[[#This Row],[Profit]]/pro[[#This Row],[Revenue]]</f>
        <v>-5.4235234595115385</v>
      </c>
      <c r="L361" s="56">
        <f t="shared" si="5"/>
        <v>1</v>
      </c>
      <c r="M361" s="82" t="str">
        <f>"Q"&amp;" "&amp;VLOOKUP(pro[[#This Row],[Period]],Mapping!A:B,2,0)</f>
        <v>Q 1</v>
      </c>
      <c r="N361"/>
    </row>
    <row r="362" spans="1:14" ht="11.25" customHeight="1" x14ac:dyDescent="0.2">
      <c r="A362" s="42" t="s">
        <v>18</v>
      </c>
      <c r="B362" s="44" t="s">
        <v>33</v>
      </c>
      <c r="C362" s="44" t="s">
        <v>58</v>
      </c>
      <c r="D362" s="43">
        <v>976801.58100000001</v>
      </c>
      <c r="E362" s="43">
        <v>-29126.138999999996</v>
      </c>
      <c r="F362" s="43">
        <v>-68620</v>
      </c>
      <c r="G362" s="43">
        <v>-100370</v>
      </c>
      <c r="H362" s="43">
        <v>-48960</v>
      </c>
      <c r="I362" s="55">
        <f>pro[[#This Row],[Admin expenses 3]]+pro[[#This Row],[Admin expenses 2]]+pro[[#This Row],[Admin expenses 1]]+pro[[#This Row],[COGS]]</f>
        <v>-247076.139</v>
      </c>
      <c r="J362" s="55">
        <f>pro[[#This Row],[Revenue]]+pro[[#This Row],[AdminExp]]</f>
        <v>729725.44200000004</v>
      </c>
      <c r="K362" s="83">
        <f>pro[[#This Row],[Profit]]/pro[[#This Row],[Revenue]]</f>
        <v>0.74705595915697032</v>
      </c>
      <c r="L362" s="56">
        <f t="shared" si="5"/>
        <v>1</v>
      </c>
      <c r="M362" s="82" t="str">
        <f>"Q"&amp;" "&amp;VLOOKUP(pro[[#This Row],[Period]],Mapping!A:B,2,0)</f>
        <v>Q 1</v>
      </c>
      <c r="N362"/>
    </row>
    <row r="363" spans="1:14" ht="11.25" customHeight="1" x14ac:dyDescent="0.2">
      <c r="A363" s="42" t="s">
        <v>18</v>
      </c>
      <c r="B363" s="44" t="s">
        <v>35</v>
      </c>
      <c r="C363" s="44" t="s">
        <v>59</v>
      </c>
      <c r="D363" s="43">
        <v>99710234.623999983</v>
      </c>
      <c r="E363" s="43">
        <v>-180737.47999999998</v>
      </c>
      <c r="F363" s="43">
        <v>-26970</v>
      </c>
      <c r="G363" s="43">
        <v>-93290</v>
      </c>
      <c r="H363" s="43">
        <v>-90870</v>
      </c>
      <c r="I363" s="55">
        <f>pro[[#This Row],[Admin expenses 3]]+pro[[#This Row],[Admin expenses 2]]+pro[[#This Row],[Admin expenses 1]]+pro[[#This Row],[COGS]]</f>
        <v>-391867.48</v>
      </c>
      <c r="J363" s="55">
        <f>pro[[#This Row],[Revenue]]+pro[[#This Row],[AdminExp]]</f>
        <v>99318367.143999979</v>
      </c>
      <c r="K363" s="83">
        <f>pro[[#This Row],[Profit]]/pro[[#This Row],[Revenue]]</f>
        <v>0.99606993723886317</v>
      </c>
      <c r="L363" s="56">
        <f t="shared" si="5"/>
        <v>1</v>
      </c>
      <c r="M363" s="82" t="str">
        <f>"Q"&amp;" "&amp;VLOOKUP(pro[[#This Row],[Period]],Mapping!A:B,2,0)</f>
        <v>Q 1</v>
      </c>
      <c r="N363"/>
    </row>
    <row r="364" spans="1:14" ht="11.25" customHeight="1" x14ac:dyDescent="0.2">
      <c r="A364" s="42" t="s">
        <v>18</v>
      </c>
      <c r="B364" s="44" t="s">
        <v>25</v>
      </c>
      <c r="C364" s="44" t="s">
        <v>57</v>
      </c>
      <c r="D364" s="43">
        <v>374232.859</v>
      </c>
      <c r="E364" s="43">
        <v>-167398.73499999999</v>
      </c>
      <c r="F364" s="43">
        <v>-29850</v>
      </c>
      <c r="G364" s="43">
        <v>-88770</v>
      </c>
      <c r="H364" s="43">
        <v>-23110</v>
      </c>
      <c r="I364" s="55">
        <f>pro[[#This Row],[Admin expenses 3]]+pro[[#This Row],[Admin expenses 2]]+pro[[#This Row],[Admin expenses 1]]+pro[[#This Row],[COGS]]</f>
        <v>-309128.73499999999</v>
      </c>
      <c r="J364" s="55">
        <f>pro[[#This Row],[Revenue]]+pro[[#This Row],[AdminExp]]</f>
        <v>65104.124000000011</v>
      </c>
      <c r="K364" s="83">
        <f>pro[[#This Row],[Profit]]/pro[[#This Row],[Revenue]]</f>
        <v>0.17396688300959701</v>
      </c>
      <c r="L364" s="56">
        <f t="shared" si="5"/>
        <v>1</v>
      </c>
      <c r="M364" s="82" t="str">
        <f>"Q"&amp;" "&amp;VLOOKUP(pro[[#This Row],[Period]],Mapping!A:B,2,0)</f>
        <v>Q 1</v>
      </c>
      <c r="N364"/>
    </row>
    <row r="365" spans="1:14" ht="11.25" customHeight="1" x14ac:dyDescent="0.2">
      <c r="A365" s="42" t="s">
        <v>18</v>
      </c>
      <c r="B365" s="44" t="s">
        <v>28</v>
      </c>
      <c r="C365" s="44" t="s">
        <v>57</v>
      </c>
      <c r="D365" s="43">
        <v>554748.86599999992</v>
      </c>
      <c r="E365" s="43">
        <v>-247687.49600000001</v>
      </c>
      <c r="F365" s="43">
        <v>-70890</v>
      </c>
      <c r="G365" s="43">
        <v>-84010</v>
      </c>
      <c r="H365" s="43">
        <v>-34680</v>
      </c>
      <c r="I365" s="55">
        <f>pro[[#This Row],[Admin expenses 3]]+pro[[#This Row],[Admin expenses 2]]+pro[[#This Row],[Admin expenses 1]]+pro[[#This Row],[COGS]]</f>
        <v>-437267.49600000004</v>
      </c>
      <c r="J365" s="55">
        <f>pro[[#This Row],[Revenue]]+pro[[#This Row],[AdminExp]]</f>
        <v>117481.36999999988</v>
      </c>
      <c r="K365" s="83">
        <f>pro[[#This Row],[Profit]]/pro[[#This Row],[Revenue]]</f>
        <v>0.2117739705302974</v>
      </c>
      <c r="L365" s="56">
        <f t="shared" si="5"/>
        <v>1</v>
      </c>
      <c r="M365" s="82" t="str">
        <f>"Q"&amp;" "&amp;VLOOKUP(pro[[#This Row],[Period]],Mapping!A:B,2,0)</f>
        <v>Q 1</v>
      </c>
      <c r="N365"/>
    </row>
    <row r="366" spans="1:14" ht="11.25" customHeight="1" x14ac:dyDescent="0.2">
      <c r="A366" s="42" t="s">
        <v>18</v>
      </c>
      <c r="B366" s="44" t="s">
        <v>15</v>
      </c>
      <c r="C366" s="44" t="s">
        <v>57</v>
      </c>
      <c r="D366" s="43">
        <v>2044699.3839999998</v>
      </c>
      <c r="E366" s="43">
        <v>-278018.20899999997</v>
      </c>
      <c r="F366" s="43">
        <v>-92430</v>
      </c>
      <c r="G366" s="43">
        <v>-15120</v>
      </c>
      <c r="H366" s="43">
        <v>-90720</v>
      </c>
      <c r="I366" s="55">
        <f>pro[[#This Row],[Admin expenses 3]]+pro[[#This Row],[Admin expenses 2]]+pro[[#This Row],[Admin expenses 1]]+pro[[#This Row],[COGS]]</f>
        <v>-476288.20899999997</v>
      </c>
      <c r="J366" s="55">
        <f>pro[[#This Row],[Revenue]]+pro[[#This Row],[AdminExp]]</f>
        <v>1568411.1749999998</v>
      </c>
      <c r="K366" s="83">
        <f>pro[[#This Row],[Profit]]/pro[[#This Row],[Revenue]]</f>
        <v>0.76706198831622474</v>
      </c>
      <c r="L366" s="56">
        <f t="shared" si="5"/>
        <v>1</v>
      </c>
      <c r="M366" s="82" t="str">
        <f>"Q"&amp;" "&amp;VLOOKUP(pro[[#This Row],[Period]],Mapping!A:B,2,0)</f>
        <v>Q 1</v>
      </c>
      <c r="N366"/>
    </row>
    <row r="367" spans="1:14" ht="11.25" customHeight="1" x14ac:dyDescent="0.2">
      <c r="A367" s="42" t="s">
        <v>18</v>
      </c>
      <c r="B367" s="44" t="s">
        <v>17</v>
      </c>
      <c r="C367" s="44" t="s">
        <v>58</v>
      </c>
      <c r="D367" s="43">
        <v>528204.31299999997</v>
      </c>
      <c r="E367" s="43">
        <v>-204898.39299999998</v>
      </c>
      <c r="F367" s="43">
        <v>-78570</v>
      </c>
      <c r="G367" s="43">
        <v>-17530</v>
      </c>
      <c r="H367" s="43">
        <v>-66700</v>
      </c>
      <c r="I367" s="55">
        <f>pro[[#This Row],[Admin expenses 3]]+pro[[#This Row],[Admin expenses 2]]+pro[[#This Row],[Admin expenses 1]]+pro[[#This Row],[COGS]]</f>
        <v>-367698.39299999998</v>
      </c>
      <c r="J367" s="55">
        <f>pro[[#This Row],[Revenue]]+pro[[#This Row],[AdminExp]]</f>
        <v>160505.91999999998</v>
      </c>
      <c r="K367" s="83">
        <f>pro[[#This Row],[Profit]]/pro[[#This Row],[Revenue]]</f>
        <v>0.30387090004696721</v>
      </c>
      <c r="L367" s="56">
        <f t="shared" si="5"/>
        <v>1</v>
      </c>
      <c r="M367" s="82" t="str">
        <f>"Q"&amp;" "&amp;VLOOKUP(pro[[#This Row],[Period]],Mapping!A:B,2,0)</f>
        <v>Q 1</v>
      </c>
      <c r="N367"/>
    </row>
    <row r="368" spans="1:14" ht="11.25" customHeight="1" x14ac:dyDescent="0.2">
      <c r="A368" s="42" t="s">
        <v>18</v>
      </c>
      <c r="B368" s="44" t="s">
        <v>21</v>
      </c>
      <c r="C368" s="44" t="s">
        <v>59</v>
      </c>
      <c r="D368" s="43">
        <v>1479867.9839999999</v>
      </c>
      <c r="E368" s="43">
        <v>-326803.98800000001</v>
      </c>
      <c r="F368" s="43">
        <v>-51470</v>
      </c>
      <c r="G368" s="43">
        <v>-98350</v>
      </c>
      <c r="H368" s="43">
        <v>-53840</v>
      </c>
      <c r="I368" s="55">
        <f>pro[[#This Row],[Admin expenses 3]]+pro[[#This Row],[Admin expenses 2]]+pro[[#This Row],[Admin expenses 1]]+pro[[#This Row],[COGS]]</f>
        <v>-530463.98800000001</v>
      </c>
      <c r="J368" s="55">
        <f>pro[[#This Row],[Revenue]]+pro[[#This Row],[AdminExp]]</f>
        <v>949403.99599999993</v>
      </c>
      <c r="K368" s="83">
        <f>pro[[#This Row],[Profit]]/pro[[#This Row],[Revenue]]</f>
        <v>0.64154641242647492</v>
      </c>
      <c r="L368" s="56">
        <f t="shared" si="5"/>
        <v>1</v>
      </c>
      <c r="M368" s="82" t="str">
        <f>"Q"&amp;" "&amp;VLOOKUP(pro[[#This Row],[Period]],Mapping!A:B,2,0)</f>
        <v>Q 1</v>
      </c>
      <c r="N368"/>
    </row>
    <row r="369" spans="1:14" ht="11.25" customHeight="1" x14ac:dyDescent="0.2">
      <c r="A369" s="42" t="s">
        <v>18</v>
      </c>
      <c r="B369" s="44" t="s">
        <v>32</v>
      </c>
      <c r="C369" s="44" t="s">
        <v>60</v>
      </c>
      <c r="D369" s="43">
        <v>77053.654999999984</v>
      </c>
      <c r="E369" s="43">
        <v>-17000.157999999999</v>
      </c>
      <c r="F369" s="43">
        <v>-67170</v>
      </c>
      <c r="G369" s="43">
        <v>-77950</v>
      </c>
      <c r="H369" s="43">
        <v>-72990</v>
      </c>
      <c r="I369" s="55">
        <f>pro[[#This Row],[Admin expenses 3]]+pro[[#This Row],[Admin expenses 2]]+pro[[#This Row],[Admin expenses 1]]+pro[[#This Row],[COGS]]</f>
        <v>-235110.158</v>
      </c>
      <c r="J369" s="55">
        <f>pro[[#This Row],[Revenue]]+pro[[#This Row],[AdminExp]]</f>
        <v>-158056.50300000003</v>
      </c>
      <c r="K369" s="83">
        <f>pro[[#This Row],[Profit]]/pro[[#This Row],[Revenue]]</f>
        <v>-2.0512525071004104</v>
      </c>
      <c r="L369" s="56">
        <f t="shared" si="5"/>
        <v>1</v>
      </c>
      <c r="M369" s="82" t="str">
        <f>"Q"&amp;" "&amp;VLOOKUP(pro[[#This Row],[Period]],Mapping!A:B,2,0)</f>
        <v>Q 1</v>
      </c>
      <c r="N369"/>
    </row>
    <row r="370" spans="1:14" ht="11.25" customHeight="1" x14ac:dyDescent="0.2">
      <c r="A370" s="42" t="s">
        <v>18</v>
      </c>
      <c r="B370" s="44" t="s">
        <v>24</v>
      </c>
      <c r="C370" s="44" t="s">
        <v>57</v>
      </c>
      <c r="D370" s="43">
        <v>325753.141</v>
      </c>
      <c r="E370" s="43">
        <v>-24749.220999999998</v>
      </c>
      <c r="F370" s="43">
        <v>-67990</v>
      </c>
      <c r="G370" s="43">
        <v>-67180</v>
      </c>
      <c r="H370" s="43">
        <v>-107480</v>
      </c>
      <c r="I370" s="55">
        <f>pro[[#This Row],[Admin expenses 3]]+pro[[#This Row],[Admin expenses 2]]+pro[[#This Row],[Admin expenses 1]]+pro[[#This Row],[COGS]]</f>
        <v>-267399.22100000002</v>
      </c>
      <c r="J370" s="55">
        <f>pro[[#This Row],[Revenue]]+pro[[#This Row],[AdminExp]]</f>
        <v>58353.919999999984</v>
      </c>
      <c r="K370" s="83">
        <f>pro[[#This Row],[Profit]]/pro[[#This Row],[Revenue]]</f>
        <v>0.17913540241197545</v>
      </c>
      <c r="L370" s="56">
        <f t="shared" si="5"/>
        <v>1</v>
      </c>
      <c r="M370" s="82" t="str">
        <f>"Q"&amp;" "&amp;VLOOKUP(pro[[#This Row],[Period]],Mapping!A:B,2,0)</f>
        <v>Q 1</v>
      </c>
      <c r="N370"/>
    </row>
    <row r="371" spans="1:14" ht="11.25" customHeight="1" x14ac:dyDescent="0.2">
      <c r="A371" s="42" t="s">
        <v>18</v>
      </c>
      <c r="B371" s="44" t="s">
        <v>37</v>
      </c>
      <c r="C371" s="44" t="s">
        <v>58</v>
      </c>
      <c r="D371" s="43">
        <v>6848.576</v>
      </c>
      <c r="E371" s="43">
        <v>-6375.25</v>
      </c>
      <c r="F371" s="43">
        <v>-17900</v>
      </c>
      <c r="G371" s="43">
        <v>-16850</v>
      </c>
      <c r="H371" s="43">
        <v>-81080</v>
      </c>
      <c r="I371" s="55">
        <f>pro[[#This Row],[Admin expenses 3]]+pro[[#This Row],[Admin expenses 2]]+pro[[#This Row],[Admin expenses 1]]+pro[[#This Row],[COGS]]</f>
        <v>-122205.25</v>
      </c>
      <c r="J371" s="55">
        <f>pro[[#This Row],[Revenue]]+pro[[#This Row],[AdminExp]]</f>
        <v>-115356.674</v>
      </c>
      <c r="K371" s="83">
        <f>pro[[#This Row],[Profit]]/pro[[#This Row],[Revenue]]</f>
        <v>-16.843891927314523</v>
      </c>
      <c r="L371" s="56">
        <f t="shared" si="5"/>
        <v>1</v>
      </c>
      <c r="M371" s="82" t="str">
        <f>"Q"&amp;" "&amp;VLOOKUP(pro[[#This Row],[Period]],Mapping!A:B,2,0)</f>
        <v>Q 1</v>
      </c>
      <c r="N371"/>
    </row>
    <row r="372" spans="1:14" ht="11.25" customHeight="1" x14ac:dyDescent="0.2">
      <c r="A372" s="42" t="s">
        <v>18</v>
      </c>
      <c r="B372" s="44" t="s">
        <v>25</v>
      </c>
      <c r="C372" s="44" t="s">
        <v>59</v>
      </c>
      <c r="D372" s="43">
        <v>115549.42</v>
      </c>
      <c r="E372" s="43">
        <v>-103679.57599999999</v>
      </c>
      <c r="F372" s="43">
        <v>-66250</v>
      </c>
      <c r="G372" s="43">
        <v>-23850</v>
      </c>
      <c r="H372" s="43">
        <v>-49410</v>
      </c>
      <c r="I372" s="55">
        <f>pro[[#This Row],[Admin expenses 3]]+pro[[#This Row],[Admin expenses 2]]+pro[[#This Row],[Admin expenses 1]]+pro[[#This Row],[COGS]]</f>
        <v>-243189.576</v>
      </c>
      <c r="J372" s="55">
        <f>pro[[#This Row],[Revenue]]+pro[[#This Row],[AdminExp]]</f>
        <v>-127640.156</v>
      </c>
      <c r="K372" s="83">
        <f>pro[[#This Row],[Profit]]/pro[[#This Row],[Revenue]]</f>
        <v>-1.1046369250490398</v>
      </c>
      <c r="L372" s="56">
        <f t="shared" si="5"/>
        <v>1</v>
      </c>
      <c r="M372" s="82" t="str">
        <f>"Q"&amp;" "&amp;VLOOKUP(pro[[#This Row],[Period]],Mapping!A:B,2,0)</f>
        <v>Q 1</v>
      </c>
      <c r="N372"/>
    </row>
    <row r="373" spans="1:14" ht="11.25" customHeight="1" x14ac:dyDescent="0.2">
      <c r="A373" s="42" t="s">
        <v>18</v>
      </c>
      <c r="B373" s="44" t="s">
        <v>13</v>
      </c>
      <c r="C373" s="44" t="s">
        <v>60</v>
      </c>
      <c r="D373" s="43">
        <v>148396.19899999999</v>
      </c>
      <c r="E373" s="43">
        <v>-185263.106</v>
      </c>
      <c r="F373" s="43">
        <v>-35760</v>
      </c>
      <c r="G373" s="43">
        <v>-14510</v>
      </c>
      <c r="H373" s="43">
        <v>-21410</v>
      </c>
      <c r="I373" s="55">
        <f>pro[[#This Row],[Admin expenses 3]]+pro[[#This Row],[Admin expenses 2]]+pro[[#This Row],[Admin expenses 1]]+pro[[#This Row],[COGS]]</f>
        <v>-256943.106</v>
      </c>
      <c r="J373" s="55">
        <f>pro[[#This Row],[Revenue]]+pro[[#This Row],[AdminExp]]</f>
        <v>-108546.90700000001</v>
      </c>
      <c r="K373" s="83">
        <f>pro[[#This Row],[Profit]]/pro[[#This Row],[Revenue]]</f>
        <v>-0.73146689559076927</v>
      </c>
      <c r="L373" s="56">
        <f t="shared" si="5"/>
        <v>1</v>
      </c>
      <c r="M373" s="82" t="str">
        <f>"Q"&amp;" "&amp;VLOOKUP(pro[[#This Row],[Period]],Mapping!A:B,2,0)</f>
        <v>Q 1</v>
      </c>
      <c r="N373"/>
    </row>
    <row r="374" spans="1:14" ht="11.25" customHeight="1" x14ac:dyDescent="0.2">
      <c r="A374" s="42" t="s">
        <v>18</v>
      </c>
      <c r="B374" s="44" t="s">
        <v>28</v>
      </c>
      <c r="C374" s="44" t="s">
        <v>57</v>
      </c>
      <c r="D374" s="43">
        <v>500046.82699999993</v>
      </c>
      <c r="E374" s="43">
        <v>-209347.41099999996</v>
      </c>
      <c r="F374" s="43">
        <v>-56250</v>
      </c>
      <c r="G374" s="43">
        <v>-31620</v>
      </c>
      <c r="H374" s="43">
        <v>-70040</v>
      </c>
      <c r="I374" s="55">
        <f>pro[[#This Row],[Admin expenses 3]]+pro[[#This Row],[Admin expenses 2]]+pro[[#This Row],[Admin expenses 1]]+pro[[#This Row],[COGS]]</f>
        <v>-367257.41099999996</v>
      </c>
      <c r="J374" s="55">
        <f>pro[[#This Row],[Revenue]]+pro[[#This Row],[AdminExp]]</f>
        <v>132789.41599999997</v>
      </c>
      <c r="K374" s="83">
        <f>pro[[#This Row],[Profit]]/pro[[#This Row],[Revenue]]</f>
        <v>0.26555396180926066</v>
      </c>
      <c r="L374" s="56">
        <f t="shared" si="5"/>
        <v>1</v>
      </c>
      <c r="M374" s="82" t="str">
        <f>"Q"&amp;" "&amp;VLOOKUP(pro[[#This Row],[Period]],Mapping!A:B,2,0)</f>
        <v>Q 1</v>
      </c>
      <c r="N374"/>
    </row>
    <row r="375" spans="1:14" ht="11.25" customHeight="1" x14ac:dyDescent="0.2">
      <c r="A375" s="42" t="s">
        <v>18</v>
      </c>
      <c r="B375" s="44" t="s">
        <v>14</v>
      </c>
      <c r="C375" s="44" t="s">
        <v>58</v>
      </c>
      <c r="D375" s="43">
        <v>127466.52799999999</v>
      </c>
      <c r="E375" s="43">
        <v>-37922.275999999998</v>
      </c>
      <c r="F375" s="43">
        <v>-16110</v>
      </c>
      <c r="G375" s="43">
        <v>-67890</v>
      </c>
      <c r="H375" s="43">
        <v>-45520</v>
      </c>
      <c r="I375" s="55">
        <f>pro[[#This Row],[Admin expenses 3]]+pro[[#This Row],[Admin expenses 2]]+pro[[#This Row],[Admin expenses 1]]+pro[[#This Row],[COGS]]</f>
        <v>-167442.27600000001</v>
      </c>
      <c r="J375" s="55">
        <f>pro[[#This Row],[Revenue]]+pro[[#This Row],[AdminExp]]</f>
        <v>-39975.748000000021</v>
      </c>
      <c r="K375" s="83">
        <f>pro[[#This Row],[Profit]]/pro[[#This Row],[Revenue]]</f>
        <v>-0.31361761104844738</v>
      </c>
      <c r="L375" s="56">
        <f t="shared" si="5"/>
        <v>1</v>
      </c>
      <c r="M375" s="82" t="str">
        <f>"Q"&amp;" "&amp;VLOOKUP(pro[[#This Row],[Period]],Mapping!A:B,2,0)</f>
        <v>Q 1</v>
      </c>
      <c r="N375"/>
    </row>
    <row r="376" spans="1:14" ht="11.25" customHeight="1" x14ac:dyDescent="0.2">
      <c r="A376" s="42" t="s">
        <v>18</v>
      </c>
      <c r="B376" s="44" t="s">
        <v>17</v>
      </c>
      <c r="C376" s="44" t="s">
        <v>59</v>
      </c>
      <c r="D376" s="43">
        <v>118082.412</v>
      </c>
      <c r="E376" s="43">
        <v>-129389.63099999998</v>
      </c>
      <c r="F376" s="43">
        <v>-98120</v>
      </c>
      <c r="G376" s="43">
        <v>-61340</v>
      </c>
      <c r="H376" s="43">
        <v>-30780</v>
      </c>
      <c r="I376" s="55">
        <f>pro[[#This Row],[Admin expenses 3]]+pro[[#This Row],[Admin expenses 2]]+pro[[#This Row],[Admin expenses 1]]+pro[[#This Row],[COGS]]</f>
        <v>-319629.63099999999</v>
      </c>
      <c r="J376" s="55">
        <f>pro[[#This Row],[Revenue]]+pro[[#This Row],[AdminExp]]</f>
        <v>-201547.21899999998</v>
      </c>
      <c r="K376" s="83">
        <f>pro[[#This Row],[Profit]]/pro[[#This Row],[Revenue]]</f>
        <v>-1.7068352143755328</v>
      </c>
      <c r="L376" s="56">
        <f t="shared" si="5"/>
        <v>1</v>
      </c>
      <c r="M376" s="82" t="str">
        <f>"Q"&amp;" "&amp;VLOOKUP(pro[[#This Row],[Period]],Mapping!A:B,2,0)</f>
        <v>Q 1</v>
      </c>
      <c r="N376"/>
    </row>
    <row r="377" spans="1:14" ht="11.25" customHeight="1" x14ac:dyDescent="0.2">
      <c r="A377" s="42" t="s">
        <v>18</v>
      </c>
      <c r="B377" s="44" t="s">
        <v>21</v>
      </c>
      <c r="C377" s="44" t="s">
        <v>60</v>
      </c>
      <c r="D377" s="43">
        <v>229309.68900000001</v>
      </c>
      <c r="E377" s="43">
        <v>-410349.70199999999</v>
      </c>
      <c r="F377" s="43">
        <v>-26420</v>
      </c>
      <c r="G377" s="43">
        <v>-31830</v>
      </c>
      <c r="H377" s="43">
        <v>-72860</v>
      </c>
      <c r="I377" s="55">
        <f>pro[[#This Row],[Admin expenses 3]]+pro[[#This Row],[Admin expenses 2]]+pro[[#This Row],[Admin expenses 1]]+pro[[#This Row],[COGS]]</f>
        <v>-541459.70200000005</v>
      </c>
      <c r="J377" s="55">
        <f>pro[[#This Row],[Revenue]]+pro[[#This Row],[AdminExp]]</f>
        <v>-312150.01300000004</v>
      </c>
      <c r="K377" s="83">
        <f>pro[[#This Row],[Profit]]/pro[[#This Row],[Revenue]]</f>
        <v>-1.3612595889918984</v>
      </c>
      <c r="L377" s="56">
        <f t="shared" si="5"/>
        <v>1</v>
      </c>
      <c r="M377" s="82" t="str">
        <f>"Q"&amp;" "&amp;VLOOKUP(pro[[#This Row],[Period]],Mapping!A:B,2,0)</f>
        <v>Q 1</v>
      </c>
      <c r="N377"/>
    </row>
    <row r="378" spans="1:14" ht="11.25" customHeight="1" x14ac:dyDescent="0.2">
      <c r="A378" s="42" t="s">
        <v>18</v>
      </c>
      <c r="B378" s="44" t="s">
        <v>22</v>
      </c>
      <c r="C378" s="44" t="s">
        <v>57</v>
      </c>
      <c r="D378" s="43">
        <v>113140.01299999999</v>
      </c>
      <c r="E378" s="43">
        <v>-163983.67300000001</v>
      </c>
      <c r="F378" s="43">
        <v>-48190</v>
      </c>
      <c r="G378" s="43">
        <v>-51560</v>
      </c>
      <c r="H378" s="43">
        <v>-25800</v>
      </c>
      <c r="I378" s="55">
        <f>pro[[#This Row],[Admin expenses 3]]+pro[[#This Row],[Admin expenses 2]]+pro[[#This Row],[Admin expenses 1]]+pro[[#This Row],[COGS]]</f>
        <v>-289533.67300000001</v>
      </c>
      <c r="J378" s="55">
        <f>pro[[#This Row],[Revenue]]+pro[[#This Row],[AdminExp]]</f>
        <v>-176393.66000000003</v>
      </c>
      <c r="K378" s="83">
        <f>pro[[#This Row],[Profit]]/pro[[#This Row],[Revenue]]</f>
        <v>-1.5590740651585397</v>
      </c>
      <c r="L378" s="56">
        <f t="shared" si="5"/>
        <v>1</v>
      </c>
      <c r="M378" s="82" t="str">
        <f>"Q"&amp;" "&amp;VLOOKUP(pro[[#This Row],[Period]],Mapping!A:B,2,0)</f>
        <v>Q 1</v>
      </c>
      <c r="N378"/>
    </row>
    <row r="379" spans="1:14" ht="11.25" customHeight="1" x14ac:dyDescent="0.2">
      <c r="A379" s="42" t="s">
        <v>18</v>
      </c>
      <c r="B379" s="44" t="s">
        <v>36</v>
      </c>
      <c r="C379" s="44" t="s">
        <v>58</v>
      </c>
      <c r="D379" s="43">
        <v>2638357.75</v>
      </c>
      <c r="E379" s="43">
        <v>-1037481.0249999999</v>
      </c>
      <c r="F379" s="43">
        <v>-14880</v>
      </c>
      <c r="G379" s="43">
        <v>-91850</v>
      </c>
      <c r="H379" s="43">
        <v>-82860</v>
      </c>
      <c r="I379" s="55">
        <f>pro[[#This Row],[Admin expenses 3]]+pro[[#This Row],[Admin expenses 2]]+pro[[#This Row],[Admin expenses 1]]+pro[[#This Row],[COGS]]</f>
        <v>-1227071.0249999999</v>
      </c>
      <c r="J379" s="55">
        <f>pro[[#This Row],[Revenue]]+pro[[#This Row],[AdminExp]]</f>
        <v>1411286.7250000001</v>
      </c>
      <c r="K379" s="83">
        <f>pro[[#This Row],[Profit]]/pro[[#This Row],[Revenue]]</f>
        <v>0.53491105404488837</v>
      </c>
      <c r="L379" s="56">
        <f t="shared" si="5"/>
        <v>1</v>
      </c>
      <c r="M379" s="82" t="str">
        <f>"Q"&amp;" "&amp;VLOOKUP(pro[[#This Row],[Period]],Mapping!A:B,2,0)</f>
        <v>Q 1</v>
      </c>
      <c r="N379"/>
    </row>
    <row r="380" spans="1:14" ht="11.25" customHeight="1" x14ac:dyDescent="0.2">
      <c r="A380" s="42" t="s">
        <v>18</v>
      </c>
      <c r="B380" s="44" t="s">
        <v>30</v>
      </c>
      <c r="C380" s="44" t="s">
        <v>59</v>
      </c>
      <c r="D380" s="43">
        <v>344607.935</v>
      </c>
      <c r="E380" s="43">
        <v>-426383.67800000001</v>
      </c>
      <c r="F380" s="43">
        <v>-93160</v>
      </c>
      <c r="G380" s="43">
        <v>-64480</v>
      </c>
      <c r="H380" s="43">
        <v>-103350</v>
      </c>
      <c r="I380" s="55">
        <f>pro[[#This Row],[Admin expenses 3]]+pro[[#This Row],[Admin expenses 2]]+pro[[#This Row],[Admin expenses 1]]+pro[[#This Row],[COGS]]</f>
        <v>-687373.67800000007</v>
      </c>
      <c r="J380" s="55">
        <f>pro[[#This Row],[Revenue]]+pro[[#This Row],[AdminExp]]</f>
        <v>-342765.74300000007</v>
      </c>
      <c r="K380" s="83">
        <f>pro[[#This Row],[Profit]]/pro[[#This Row],[Revenue]]</f>
        <v>-0.99465423801108954</v>
      </c>
      <c r="L380" s="56">
        <f t="shared" si="5"/>
        <v>1</v>
      </c>
      <c r="M380" s="82" t="str">
        <f>"Q"&amp;" "&amp;VLOOKUP(pro[[#This Row],[Period]],Mapping!A:B,2,0)</f>
        <v>Q 1</v>
      </c>
      <c r="N380"/>
    </row>
    <row r="381" spans="1:14" ht="11.25" customHeight="1" x14ac:dyDescent="0.2">
      <c r="A381" s="42" t="s">
        <v>18</v>
      </c>
      <c r="B381" s="44" t="s">
        <v>37</v>
      </c>
      <c r="C381" s="44" t="s">
        <v>60</v>
      </c>
      <c r="D381" s="43">
        <v>6315.6030000000001</v>
      </c>
      <c r="E381" s="43">
        <v>-6427.7640000000001</v>
      </c>
      <c r="F381" s="43">
        <v>-42860</v>
      </c>
      <c r="G381" s="43">
        <v>-69120</v>
      </c>
      <c r="H381" s="43">
        <v>-42690</v>
      </c>
      <c r="I381" s="55">
        <f>pro[[#This Row],[Admin expenses 3]]+pro[[#This Row],[Admin expenses 2]]+pro[[#This Row],[Admin expenses 1]]+pro[[#This Row],[COGS]]</f>
        <v>-161097.764</v>
      </c>
      <c r="J381" s="55">
        <f>pro[[#This Row],[Revenue]]+pro[[#This Row],[AdminExp]]</f>
        <v>-154782.16099999999</v>
      </c>
      <c r="K381" s="83">
        <f>pro[[#This Row],[Profit]]/pro[[#This Row],[Revenue]]</f>
        <v>-24.507899087387219</v>
      </c>
      <c r="L381" s="56">
        <f t="shared" si="5"/>
        <v>1</v>
      </c>
      <c r="M381" s="82" t="str">
        <f>"Q"&amp;" "&amp;VLOOKUP(pro[[#This Row],[Period]],Mapping!A:B,2,0)</f>
        <v>Q 1</v>
      </c>
      <c r="N381"/>
    </row>
    <row r="382" spans="1:14" ht="11.25" customHeight="1" x14ac:dyDescent="0.2">
      <c r="A382" s="42" t="s">
        <v>18</v>
      </c>
      <c r="B382" s="44" t="s">
        <v>33</v>
      </c>
      <c r="C382" s="44" t="s">
        <v>57</v>
      </c>
      <c r="D382" s="43">
        <v>544367.81700000004</v>
      </c>
      <c r="E382" s="43">
        <v>-1787080.0499999998</v>
      </c>
      <c r="F382" s="43">
        <v>-69470</v>
      </c>
      <c r="G382" s="43">
        <v>-74260</v>
      </c>
      <c r="H382" s="43">
        <v>-66470</v>
      </c>
      <c r="I382" s="55">
        <f>pro[[#This Row],[Admin expenses 3]]+pro[[#This Row],[Admin expenses 2]]+pro[[#This Row],[Admin expenses 1]]+pro[[#This Row],[COGS]]</f>
        <v>-1997280.0499999998</v>
      </c>
      <c r="J382" s="55">
        <f>pro[[#This Row],[Revenue]]+pro[[#This Row],[AdminExp]]</f>
        <v>-1452912.2329999998</v>
      </c>
      <c r="K382" s="83">
        <f>pro[[#This Row],[Profit]]/pro[[#This Row],[Revenue]]</f>
        <v>-2.6689899505943786</v>
      </c>
      <c r="L382" s="56">
        <f t="shared" si="5"/>
        <v>1</v>
      </c>
      <c r="M382" s="82" t="str">
        <f>"Q"&amp;" "&amp;VLOOKUP(pro[[#This Row],[Period]],Mapping!A:B,2,0)</f>
        <v>Q 1</v>
      </c>
      <c r="N382"/>
    </row>
    <row r="383" spans="1:14" ht="11.25" customHeight="1" x14ac:dyDescent="0.2">
      <c r="A383" s="42" t="s">
        <v>18</v>
      </c>
      <c r="B383" s="44" t="s">
        <v>15</v>
      </c>
      <c r="C383" s="44" t="s">
        <v>57</v>
      </c>
      <c r="D383" s="43">
        <v>784313.32000000007</v>
      </c>
      <c r="E383" s="43">
        <v>-574486.89199999999</v>
      </c>
      <c r="F383" s="43">
        <v>-38270</v>
      </c>
      <c r="G383" s="43">
        <v>-71510</v>
      </c>
      <c r="H383" s="43">
        <v>-100990</v>
      </c>
      <c r="I383" s="55">
        <f>pro[[#This Row],[Admin expenses 3]]+pro[[#This Row],[Admin expenses 2]]+pro[[#This Row],[Admin expenses 1]]+pro[[#This Row],[COGS]]</f>
        <v>-785256.89199999999</v>
      </c>
      <c r="J383" s="55">
        <f>pro[[#This Row],[Revenue]]+pro[[#This Row],[AdminExp]]</f>
        <v>-943.57199999992736</v>
      </c>
      <c r="K383" s="83">
        <f>pro[[#This Row],[Profit]]/pro[[#This Row],[Revenue]]</f>
        <v>-1.203054921979302E-3</v>
      </c>
      <c r="L383" s="56">
        <f t="shared" si="5"/>
        <v>1</v>
      </c>
      <c r="M383" s="82" t="str">
        <f>"Q"&amp;" "&amp;VLOOKUP(pro[[#This Row],[Period]],Mapping!A:B,2,0)</f>
        <v>Q 1</v>
      </c>
      <c r="N383"/>
    </row>
    <row r="384" spans="1:14" ht="11.25" customHeight="1" x14ac:dyDescent="0.2">
      <c r="A384" s="42" t="s">
        <v>18</v>
      </c>
      <c r="B384" s="44" t="s">
        <v>17</v>
      </c>
      <c r="C384" s="44" t="s">
        <v>58</v>
      </c>
      <c r="D384" s="43">
        <v>258513.43699999998</v>
      </c>
      <c r="E384" s="43">
        <v>-246522.79399999997</v>
      </c>
      <c r="F384" s="43">
        <v>-29800</v>
      </c>
      <c r="G384" s="43">
        <v>-87950</v>
      </c>
      <c r="H384" s="43">
        <v>-39670</v>
      </c>
      <c r="I384" s="55">
        <f>pro[[#This Row],[Admin expenses 3]]+pro[[#This Row],[Admin expenses 2]]+pro[[#This Row],[Admin expenses 1]]+pro[[#This Row],[COGS]]</f>
        <v>-403942.79399999999</v>
      </c>
      <c r="J384" s="55">
        <f>pro[[#This Row],[Revenue]]+pro[[#This Row],[AdminExp]]</f>
        <v>-145429.35700000002</v>
      </c>
      <c r="K384" s="83">
        <f>pro[[#This Row],[Profit]]/pro[[#This Row],[Revenue]]</f>
        <v>-0.56256014653505237</v>
      </c>
      <c r="L384" s="56">
        <f t="shared" si="5"/>
        <v>1</v>
      </c>
      <c r="M384" s="82" t="str">
        <f>"Q"&amp;" "&amp;VLOOKUP(pro[[#This Row],[Period]],Mapping!A:B,2,0)</f>
        <v>Q 1</v>
      </c>
      <c r="N384"/>
    </row>
    <row r="385" spans="1:14" ht="11.25" customHeight="1" x14ac:dyDescent="0.2">
      <c r="A385" s="42" t="s">
        <v>18</v>
      </c>
      <c r="B385" s="44" t="s">
        <v>21</v>
      </c>
      <c r="C385" s="44" t="s">
        <v>59</v>
      </c>
      <c r="D385" s="43">
        <v>118557.43899999998</v>
      </c>
      <c r="E385" s="43">
        <v>-132434.77099999998</v>
      </c>
      <c r="F385" s="43">
        <v>-101100</v>
      </c>
      <c r="G385" s="43">
        <v>-22970</v>
      </c>
      <c r="H385" s="43">
        <v>-81680</v>
      </c>
      <c r="I385" s="55">
        <f>pro[[#This Row],[Admin expenses 3]]+pro[[#This Row],[Admin expenses 2]]+pro[[#This Row],[Admin expenses 1]]+pro[[#This Row],[COGS]]</f>
        <v>-338184.77099999995</v>
      </c>
      <c r="J385" s="55">
        <f>pro[[#This Row],[Revenue]]+pro[[#This Row],[AdminExp]]</f>
        <v>-219627.33199999997</v>
      </c>
      <c r="K385" s="83">
        <f>pro[[#This Row],[Profit]]/pro[[#This Row],[Revenue]]</f>
        <v>-1.852497269277215</v>
      </c>
      <c r="L385" s="56">
        <f t="shared" si="5"/>
        <v>1</v>
      </c>
      <c r="M385" s="82" t="str">
        <f>"Q"&amp;" "&amp;VLOOKUP(pro[[#This Row],[Period]],Mapping!A:B,2,0)</f>
        <v>Q 1</v>
      </c>
      <c r="N385"/>
    </row>
    <row r="386" spans="1:14" ht="11.25" customHeight="1" x14ac:dyDescent="0.2">
      <c r="A386" s="42" t="s">
        <v>18</v>
      </c>
      <c r="B386" s="44" t="s">
        <v>22</v>
      </c>
      <c r="C386" s="44" t="s">
        <v>57</v>
      </c>
      <c r="D386" s="43">
        <v>106630.594</v>
      </c>
      <c r="E386" s="43">
        <v>-157252.641</v>
      </c>
      <c r="F386" s="43">
        <v>-40470</v>
      </c>
      <c r="G386" s="43">
        <v>-25220</v>
      </c>
      <c r="H386" s="43">
        <v>-56700</v>
      </c>
      <c r="I386" s="55">
        <f>pro[[#This Row],[Admin expenses 3]]+pro[[#This Row],[Admin expenses 2]]+pro[[#This Row],[Admin expenses 1]]+pro[[#This Row],[COGS]]</f>
        <v>-279642.641</v>
      </c>
      <c r="J386" s="55">
        <f>pro[[#This Row],[Revenue]]+pro[[#This Row],[AdminExp]]</f>
        <v>-173012.04700000002</v>
      </c>
      <c r="K386" s="83">
        <f>pro[[#This Row],[Profit]]/pro[[#This Row],[Revenue]]</f>
        <v>-1.6225366520981777</v>
      </c>
      <c r="L386" s="56">
        <f t="shared" ref="L386:L449" si="6">MONTH(DATEVALUE(A386&amp;"1"))</f>
        <v>1</v>
      </c>
      <c r="M386" s="82" t="str">
        <f>"Q"&amp;" "&amp;VLOOKUP(pro[[#This Row],[Period]],Mapping!A:B,2,0)</f>
        <v>Q 1</v>
      </c>
      <c r="N386"/>
    </row>
    <row r="387" spans="1:14" ht="11.25" customHeight="1" x14ac:dyDescent="0.2">
      <c r="A387" s="42" t="s">
        <v>18</v>
      </c>
      <c r="B387" s="44" t="s">
        <v>13</v>
      </c>
      <c r="C387" s="44" t="s">
        <v>58</v>
      </c>
      <c r="D387" s="43">
        <v>795340.85399999993</v>
      </c>
      <c r="E387" s="43">
        <v>-27411.034</v>
      </c>
      <c r="F387" s="43">
        <v>-33710</v>
      </c>
      <c r="G387" s="43">
        <v>-35090</v>
      </c>
      <c r="H387" s="43">
        <v>-78840</v>
      </c>
      <c r="I387" s="55">
        <f>pro[[#This Row],[Admin expenses 3]]+pro[[#This Row],[Admin expenses 2]]+pro[[#This Row],[Admin expenses 1]]+pro[[#This Row],[COGS]]</f>
        <v>-175051.03399999999</v>
      </c>
      <c r="J387" s="55">
        <f>pro[[#This Row],[Revenue]]+pro[[#This Row],[AdminExp]]</f>
        <v>620289.81999999995</v>
      </c>
      <c r="K387" s="83">
        <f>pro[[#This Row],[Profit]]/pro[[#This Row],[Revenue]]</f>
        <v>0.779904385497592</v>
      </c>
      <c r="L387" s="56">
        <f t="shared" si="6"/>
        <v>1</v>
      </c>
      <c r="M387" s="82" t="str">
        <f>"Q"&amp;" "&amp;VLOOKUP(pro[[#This Row],[Period]],Mapping!A:B,2,0)</f>
        <v>Q 1</v>
      </c>
      <c r="N387"/>
    </row>
    <row r="388" spans="1:14" ht="11.25" customHeight="1" x14ac:dyDescent="0.2">
      <c r="A388" s="42" t="s">
        <v>18</v>
      </c>
      <c r="B388" s="44" t="s">
        <v>14</v>
      </c>
      <c r="C388" s="44" t="s">
        <v>59</v>
      </c>
      <c r="D388" s="43">
        <v>1416290.9179999998</v>
      </c>
      <c r="E388" s="43">
        <v>-41737.332000000002</v>
      </c>
      <c r="F388" s="43">
        <v>-76470</v>
      </c>
      <c r="G388" s="43">
        <v>-31940</v>
      </c>
      <c r="H388" s="43">
        <v>-93250</v>
      </c>
      <c r="I388" s="55">
        <f>pro[[#This Row],[Admin expenses 3]]+pro[[#This Row],[Admin expenses 2]]+pro[[#This Row],[Admin expenses 1]]+pro[[#This Row],[COGS]]</f>
        <v>-243397.33199999999</v>
      </c>
      <c r="J388" s="55">
        <f>pro[[#This Row],[Revenue]]+pro[[#This Row],[AdminExp]]</f>
        <v>1172893.5859999999</v>
      </c>
      <c r="K388" s="83">
        <f>pro[[#This Row],[Profit]]/pro[[#This Row],[Revenue]]</f>
        <v>0.82814453661560516</v>
      </c>
      <c r="L388" s="56">
        <f t="shared" si="6"/>
        <v>1</v>
      </c>
      <c r="M388" s="82" t="str">
        <f>"Q"&amp;" "&amp;VLOOKUP(pro[[#This Row],[Period]],Mapping!A:B,2,0)</f>
        <v>Q 1</v>
      </c>
      <c r="N388"/>
    </row>
    <row r="389" spans="1:14" ht="11.25" customHeight="1" x14ac:dyDescent="0.2">
      <c r="A389" s="42" t="s">
        <v>18</v>
      </c>
      <c r="B389" s="44" t="s">
        <v>17</v>
      </c>
      <c r="C389" s="44" t="s">
        <v>57</v>
      </c>
      <c r="D389" s="43">
        <v>1399924.449</v>
      </c>
      <c r="E389" s="43">
        <v>-32244.946999999996</v>
      </c>
      <c r="F389" s="43">
        <v>-21840</v>
      </c>
      <c r="G389" s="43">
        <v>-96600</v>
      </c>
      <c r="H389" s="43">
        <v>-45460</v>
      </c>
      <c r="I389" s="55">
        <f>pro[[#This Row],[Admin expenses 3]]+pro[[#This Row],[Admin expenses 2]]+pro[[#This Row],[Admin expenses 1]]+pro[[#This Row],[COGS]]</f>
        <v>-196144.94699999999</v>
      </c>
      <c r="J389" s="55">
        <f>pro[[#This Row],[Revenue]]+pro[[#This Row],[AdminExp]]</f>
        <v>1203779.5020000001</v>
      </c>
      <c r="K389" s="83">
        <f>pro[[#This Row],[Profit]]/pro[[#This Row],[Revenue]]</f>
        <v>0.85988890533334783</v>
      </c>
      <c r="L389" s="56">
        <f t="shared" si="6"/>
        <v>1</v>
      </c>
      <c r="M389" s="82" t="str">
        <f>"Q"&amp;" "&amp;VLOOKUP(pro[[#This Row],[Period]],Mapping!A:B,2,0)</f>
        <v>Q 1</v>
      </c>
      <c r="N389"/>
    </row>
    <row r="390" spans="1:14" ht="11.25" customHeight="1" x14ac:dyDescent="0.2">
      <c r="A390" s="42" t="s">
        <v>18</v>
      </c>
      <c r="B390" s="44" t="s">
        <v>36</v>
      </c>
      <c r="C390" s="44" t="s">
        <v>58</v>
      </c>
      <c r="D390" s="43">
        <v>4244680.6710000001</v>
      </c>
      <c r="E390" s="43">
        <v>-66267.87999999999</v>
      </c>
      <c r="F390" s="43">
        <v>-77920</v>
      </c>
      <c r="G390" s="43">
        <v>-81480</v>
      </c>
      <c r="H390" s="43">
        <v>-81440</v>
      </c>
      <c r="I390" s="55">
        <f>pro[[#This Row],[Admin expenses 3]]+pro[[#This Row],[Admin expenses 2]]+pro[[#This Row],[Admin expenses 1]]+pro[[#This Row],[COGS]]</f>
        <v>-307107.88</v>
      </c>
      <c r="J390" s="55">
        <f>pro[[#This Row],[Revenue]]+pro[[#This Row],[AdminExp]]</f>
        <v>3937572.7910000002</v>
      </c>
      <c r="K390" s="83">
        <f>pro[[#This Row],[Profit]]/pro[[#This Row],[Revenue]]</f>
        <v>0.92764876705609789</v>
      </c>
      <c r="L390" s="56">
        <f t="shared" si="6"/>
        <v>1</v>
      </c>
      <c r="M390" s="82" t="str">
        <f>"Q"&amp;" "&amp;VLOOKUP(pro[[#This Row],[Period]],Mapping!A:B,2,0)</f>
        <v>Q 1</v>
      </c>
      <c r="N390"/>
    </row>
    <row r="391" spans="1:14" ht="11.25" customHeight="1" x14ac:dyDescent="0.2">
      <c r="A391" s="42" t="s">
        <v>18</v>
      </c>
      <c r="B391" s="44" t="s">
        <v>32</v>
      </c>
      <c r="C391" s="44" t="s">
        <v>59</v>
      </c>
      <c r="D391" s="43">
        <v>1269030.8539999998</v>
      </c>
      <c r="E391" s="43">
        <v>-21118.831999999999</v>
      </c>
      <c r="F391" s="43">
        <v>-56770</v>
      </c>
      <c r="G391" s="43">
        <v>-105590</v>
      </c>
      <c r="H391" s="43">
        <v>-40280</v>
      </c>
      <c r="I391" s="55">
        <f>pro[[#This Row],[Admin expenses 3]]+pro[[#This Row],[Admin expenses 2]]+pro[[#This Row],[Admin expenses 1]]+pro[[#This Row],[COGS]]</f>
        <v>-223758.83199999999</v>
      </c>
      <c r="J391" s="55">
        <f>pro[[#This Row],[Revenue]]+pro[[#This Row],[AdminExp]]</f>
        <v>1045272.0219999999</v>
      </c>
      <c r="K391" s="83">
        <f>pro[[#This Row],[Profit]]/pro[[#This Row],[Revenue]]</f>
        <v>0.82367739027407449</v>
      </c>
      <c r="L391" s="56">
        <f t="shared" si="6"/>
        <v>1</v>
      </c>
      <c r="M391" s="82" t="str">
        <f>"Q"&amp;" "&amp;VLOOKUP(pro[[#This Row],[Period]],Mapping!A:B,2,0)</f>
        <v>Q 1</v>
      </c>
      <c r="N391"/>
    </row>
    <row r="392" spans="1:14" ht="11.25" customHeight="1" x14ac:dyDescent="0.2">
      <c r="A392" s="42" t="s">
        <v>18</v>
      </c>
      <c r="B392" s="44" t="s">
        <v>35</v>
      </c>
      <c r="C392" s="44" t="s">
        <v>57</v>
      </c>
      <c r="D392" s="43">
        <v>34005580.328999996</v>
      </c>
      <c r="E392" s="43">
        <v>-582220.05099999998</v>
      </c>
      <c r="F392" s="43">
        <v>-34490</v>
      </c>
      <c r="G392" s="43">
        <v>-99960</v>
      </c>
      <c r="H392" s="43">
        <v>-92450</v>
      </c>
      <c r="I392" s="55">
        <f>pro[[#This Row],[Admin expenses 3]]+pro[[#This Row],[Admin expenses 2]]+pro[[#This Row],[Admin expenses 1]]+pro[[#This Row],[COGS]]</f>
        <v>-809120.05099999998</v>
      </c>
      <c r="J392" s="55">
        <f>pro[[#This Row],[Revenue]]+pro[[#This Row],[AdminExp]]</f>
        <v>33196460.277999997</v>
      </c>
      <c r="K392" s="83">
        <f>pro[[#This Row],[Profit]]/pro[[#This Row],[Revenue]]</f>
        <v>0.97620625664459015</v>
      </c>
      <c r="L392" s="56">
        <f t="shared" si="6"/>
        <v>1</v>
      </c>
      <c r="M392" s="82" t="str">
        <f>"Q"&amp;" "&amp;VLOOKUP(pro[[#This Row],[Period]],Mapping!A:B,2,0)</f>
        <v>Q 1</v>
      </c>
      <c r="N392"/>
    </row>
    <row r="393" spans="1:14" ht="11.25" customHeight="1" x14ac:dyDescent="0.2">
      <c r="A393" s="42" t="s">
        <v>18</v>
      </c>
      <c r="B393" s="44" t="s">
        <v>25</v>
      </c>
      <c r="C393" s="44" t="s">
        <v>57</v>
      </c>
      <c r="D393" s="43">
        <v>2464627.7390000001</v>
      </c>
      <c r="E393" s="43">
        <v>-206594.03099999999</v>
      </c>
      <c r="F393" s="43">
        <v>-105730</v>
      </c>
      <c r="G393" s="43">
        <v>-67730</v>
      </c>
      <c r="H393" s="43">
        <v>-58580</v>
      </c>
      <c r="I393" s="55">
        <f>pro[[#This Row],[Admin expenses 3]]+pro[[#This Row],[Admin expenses 2]]+pro[[#This Row],[Admin expenses 1]]+pro[[#This Row],[COGS]]</f>
        <v>-438634.03099999996</v>
      </c>
      <c r="J393" s="55">
        <f>pro[[#This Row],[Revenue]]+pro[[#This Row],[AdminExp]]</f>
        <v>2025993.7080000001</v>
      </c>
      <c r="K393" s="83">
        <f>pro[[#This Row],[Profit]]/pro[[#This Row],[Revenue]]</f>
        <v>0.82202828278725304</v>
      </c>
      <c r="L393" s="56">
        <f t="shared" si="6"/>
        <v>1</v>
      </c>
      <c r="M393" s="82" t="str">
        <f>"Q"&amp;" "&amp;VLOOKUP(pro[[#This Row],[Period]],Mapping!A:B,2,0)</f>
        <v>Q 1</v>
      </c>
      <c r="N393"/>
    </row>
    <row r="394" spans="1:14" ht="11.25" customHeight="1" x14ac:dyDescent="0.2">
      <c r="A394" s="42" t="s">
        <v>18</v>
      </c>
      <c r="B394" s="44" t="s">
        <v>13</v>
      </c>
      <c r="C394" s="44" t="s">
        <v>57</v>
      </c>
      <c r="D394" s="43">
        <v>1679070.9949999999</v>
      </c>
      <c r="E394" s="43">
        <v>-144459.53200000001</v>
      </c>
      <c r="F394" s="43">
        <v>-104510</v>
      </c>
      <c r="G394" s="43">
        <v>-33640</v>
      </c>
      <c r="H394" s="43">
        <v>-68440</v>
      </c>
      <c r="I394" s="55">
        <f>pro[[#This Row],[Admin expenses 3]]+pro[[#This Row],[Admin expenses 2]]+pro[[#This Row],[Admin expenses 1]]+pro[[#This Row],[COGS]]</f>
        <v>-351049.53200000001</v>
      </c>
      <c r="J394" s="55">
        <f>pro[[#This Row],[Revenue]]+pro[[#This Row],[AdminExp]]</f>
        <v>1328021.463</v>
      </c>
      <c r="K394" s="83">
        <f>pro[[#This Row],[Profit]]/pro[[#This Row],[Revenue]]</f>
        <v>0.79092633185531269</v>
      </c>
      <c r="L394" s="56">
        <f t="shared" si="6"/>
        <v>1</v>
      </c>
      <c r="M394" s="82" t="str">
        <f>"Q"&amp;" "&amp;VLOOKUP(pro[[#This Row],[Period]],Mapping!A:B,2,0)</f>
        <v>Q 1</v>
      </c>
      <c r="N394"/>
    </row>
    <row r="395" spans="1:14" ht="11.25" customHeight="1" x14ac:dyDescent="0.2">
      <c r="A395" s="42" t="s">
        <v>18</v>
      </c>
      <c r="B395" s="44" t="s">
        <v>28</v>
      </c>
      <c r="C395" s="44" t="s">
        <v>57</v>
      </c>
      <c r="D395" s="43">
        <v>3123959.2509999997</v>
      </c>
      <c r="E395" s="43">
        <v>-512229.85100000002</v>
      </c>
      <c r="F395" s="43">
        <v>-106600</v>
      </c>
      <c r="G395" s="43">
        <v>-36430</v>
      </c>
      <c r="H395" s="43">
        <v>-31890</v>
      </c>
      <c r="I395" s="55">
        <f>pro[[#This Row],[Admin expenses 3]]+pro[[#This Row],[Admin expenses 2]]+pro[[#This Row],[Admin expenses 1]]+pro[[#This Row],[COGS]]</f>
        <v>-687149.85100000002</v>
      </c>
      <c r="J395" s="55">
        <f>pro[[#This Row],[Revenue]]+pro[[#This Row],[AdminExp]]</f>
        <v>2436809.3999999994</v>
      </c>
      <c r="K395" s="83">
        <f>pro[[#This Row],[Profit]]/pro[[#This Row],[Revenue]]</f>
        <v>0.78003879186963176</v>
      </c>
      <c r="L395" s="56">
        <f t="shared" si="6"/>
        <v>1</v>
      </c>
      <c r="M395" s="82" t="str">
        <f>"Q"&amp;" "&amp;VLOOKUP(pro[[#This Row],[Period]],Mapping!A:B,2,0)</f>
        <v>Q 1</v>
      </c>
      <c r="N395"/>
    </row>
    <row r="396" spans="1:14" ht="11.25" customHeight="1" x14ac:dyDescent="0.2">
      <c r="A396" s="42" t="s">
        <v>18</v>
      </c>
      <c r="B396" s="44" t="s">
        <v>15</v>
      </c>
      <c r="C396" s="44" t="s">
        <v>57</v>
      </c>
      <c r="D396" s="43">
        <v>20899134.591999996</v>
      </c>
      <c r="E396" s="43">
        <v>-918639.35099999991</v>
      </c>
      <c r="F396" s="43">
        <v>-91400</v>
      </c>
      <c r="G396" s="43">
        <v>-74110</v>
      </c>
      <c r="H396" s="43">
        <v>-66410</v>
      </c>
      <c r="I396" s="55">
        <f>pro[[#This Row],[Admin expenses 3]]+pro[[#This Row],[Admin expenses 2]]+pro[[#This Row],[Admin expenses 1]]+pro[[#This Row],[COGS]]</f>
        <v>-1150559.3509999998</v>
      </c>
      <c r="J396" s="55">
        <f>pro[[#This Row],[Revenue]]+pro[[#This Row],[AdminExp]]</f>
        <v>19748575.240999997</v>
      </c>
      <c r="K396" s="83">
        <f>pro[[#This Row],[Profit]]/pro[[#This Row],[Revenue]]</f>
        <v>0.94494703376663147</v>
      </c>
      <c r="L396" s="56">
        <f t="shared" si="6"/>
        <v>1</v>
      </c>
      <c r="M396" s="82" t="str">
        <f>"Q"&amp;" "&amp;VLOOKUP(pro[[#This Row],[Period]],Mapping!A:B,2,0)</f>
        <v>Q 1</v>
      </c>
      <c r="N396"/>
    </row>
    <row r="397" spans="1:14" ht="11.25" customHeight="1" x14ac:dyDescent="0.2">
      <c r="A397" s="42" t="s">
        <v>18</v>
      </c>
      <c r="B397" s="44" t="s">
        <v>17</v>
      </c>
      <c r="C397" s="44" t="s">
        <v>57</v>
      </c>
      <c r="D397" s="43">
        <v>3535386.7710000002</v>
      </c>
      <c r="E397" s="43">
        <v>-251961.34599999999</v>
      </c>
      <c r="F397" s="43">
        <v>-40310</v>
      </c>
      <c r="G397" s="43">
        <v>-69860</v>
      </c>
      <c r="H397" s="43">
        <v>-62580</v>
      </c>
      <c r="I397" s="55">
        <f>pro[[#This Row],[Admin expenses 3]]+pro[[#This Row],[Admin expenses 2]]+pro[[#This Row],[Admin expenses 1]]+pro[[#This Row],[COGS]]</f>
        <v>-424711.34600000002</v>
      </c>
      <c r="J397" s="55">
        <f>pro[[#This Row],[Revenue]]+pro[[#This Row],[AdminExp]]</f>
        <v>3110675.4250000003</v>
      </c>
      <c r="K397" s="83">
        <f>pro[[#This Row],[Profit]]/pro[[#This Row],[Revenue]]</f>
        <v>0.87986849148053226</v>
      </c>
      <c r="L397" s="56">
        <f t="shared" si="6"/>
        <v>1</v>
      </c>
      <c r="M397" s="82" t="str">
        <f>"Q"&amp;" "&amp;VLOOKUP(pro[[#This Row],[Period]],Mapping!A:B,2,0)</f>
        <v>Q 1</v>
      </c>
      <c r="N397"/>
    </row>
    <row r="398" spans="1:14" ht="11.25" customHeight="1" x14ac:dyDescent="0.2">
      <c r="A398" s="42" t="s">
        <v>18</v>
      </c>
      <c r="B398" s="44" t="s">
        <v>19</v>
      </c>
      <c r="C398" s="44" t="s">
        <v>57</v>
      </c>
      <c r="D398" s="43">
        <v>6188200.4730000002</v>
      </c>
      <c r="E398" s="43">
        <v>-423653.83899999998</v>
      </c>
      <c r="F398" s="43">
        <v>-102130</v>
      </c>
      <c r="G398" s="43">
        <v>-61840</v>
      </c>
      <c r="H398" s="43">
        <v>-73740</v>
      </c>
      <c r="I398" s="55">
        <f>pro[[#This Row],[Admin expenses 3]]+pro[[#This Row],[Admin expenses 2]]+pro[[#This Row],[Admin expenses 1]]+pro[[#This Row],[COGS]]</f>
        <v>-661363.83899999992</v>
      </c>
      <c r="J398" s="55">
        <f>pro[[#This Row],[Revenue]]+pro[[#This Row],[AdminExp]]</f>
        <v>5526836.6340000005</v>
      </c>
      <c r="K398" s="83">
        <f>pro[[#This Row],[Profit]]/pro[[#This Row],[Revenue]]</f>
        <v>0.89312501398659849</v>
      </c>
      <c r="L398" s="56">
        <f t="shared" si="6"/>
        <v>1</v>
      </c>
      <c r="M398" s="82" t="str">
        <f>"Q"&amp;" "&amp;VLOOKUP(pro[[#This Row],[Period]],Mapping!A:B,2,0)</f>
        <v>Q 1</v>
      </c>
      <c r="N398"/>
    </row>
    <row r="399" spans="1:14" ht="11.25" customHeight="1" x14ac:dyDescent="0.2">
      <c r="A399" s="42" t="s">
        <v>18</v>
      </c>
      <c r="B399" s="44" t="s">
        <v>21</v>
      </c>
      <c r="C399" s="44" t="s">
        <v>57</v>
      </c>
      <c r="D399" s="43">
        <v>152006.07800000001</v>
      </c>
      <c r="E399" s="43">
        <v>-20012.824999999997</v>
      </c>
      <c r="F399" s="43">
        <v>-24870</v>
      </c>
      <c r="G399" s="43">
        <v>-79060</v>
      </c>
      <c r="H399" s="43">
        <v>-34880</v>
      </c>
      <c r="I399" s="55">
        <f>pro[[#This Row],[Admin expenses 3]]+pro[[#This Row],[Admin expenses 2]]+pro[[#This Row],[Admin expenses 1]]+pro[[#This Row],[COGS]]</f>
        <v>-158822.82500000001</v>
      </c>
      <c r="J399" s="55">
        <f>pro[[#This Row],[Revenue]]+pro[[#This Row],[AdminExp]]</f>
        <v>-6816.747000000003</v>
      </c>
      <c r="K399" s="83">
        <f>pro[[#This Row],[Profit]]/pro[[#This Row],[Revenue]]</f>
        <v>-4.4845226517850181E-2</v>
      </c>
      <c r="L399" s="56">
        <f t="shared" si="6"/>
        <v>1</v>
      </c>
      <c r="M399" s="82" t="str">
        <f>"Q"&amp;" "&amp;VLOOKUP(pro[[#This Row],[Period]],Mapping!A:B,2,0)</f>
        <v>Q 1</v>
      </c>
      <c r="N399"/>
    </row>
    <row r="400" spans="1:14" ht="11.25" customHeight="1" x14ac:dyDescent="0.2">
      <c r="A400" s="42" t="s">
        <v>18</v>
      </c>
      <c r="B400" s="44" t="s">
        <v>22</v>
      </c>
      <c r="C400" s="44" t="s">
        <v>57</v>
      </c>
      <c r="D400" s="43">
        <v>4707106.8659999995</v>
      </c>
      <c r="E400" s="43">
        <v>-381687.859</v>
      </c>
      <c r="F400" s="43">
        <v>-52240</v>
      </c>
      <c r="G400" s="43">
        <v>-24860</v>
      </c>
      <c r="H400" s="43">
        <v>-79710</v>
      </c>
      <c r="I400" s="55">
        <f>pro[[#This Row],[Admin expenses 3]]+pro[[#This Row],[Admin expenses 2]]+pro[[#This Row],[Admin expenses 1]]+pro[[#This Row],[COGS]]</f>
        <v>-538497.85899999994</v>
      </c>
      <c r="J400" s="55">
        <f>pro[[#This Row],[Revenue]]+pro[[#This Row],[AdminExp]]</f>
        <v>4168609.0069999993</v>
      </c>
      <c r="K400" s="83">
        <f>pro[[#This Row],[Profit]]/pro[[#This Row],[Revenue]]</f>
        <v>0.88559897314215763</v>
      </c>
      <c r="L400" s="56">
        <f t="shared" si="6"/>
        <v>1</v>
      </c>
      <c r="M400" s="82" t="str">
        <f>"Q"&amp;" "&amp;VLOOKUP(pro[[#This Row],[Period]],Mapping!A:B,2,0)</f>
        <v>Q 1</v>
      </c>
      <c r="N400"/>
    </row>
    <row r="401" spans="1:14" ht="11.25" customHeight="1" x14ac:dyDescent="0.2">
      <c r="A401" s="42" t="s">
        <v>18</v>
      </c>
      <c r="B401" s="44" t="s">
        <v>36</v>
      </c>
      <c r="C401" s="44" t="s">
        <v>57</v>
      </c>
      <c r="D401" s="43">
        <v>1492925.868</v>
      </c>
      <c r="E401" s="43">
        <v>-274364.41899999999</v>
      </c>
      <c r="F401" s="43">
        <v>-99930</v>
      </c>
      <c r="G401" s="43">
        <v>-27330</v>
      </c>
      <c r="H401" s="43">
        <v>-75360</v>
      </c>
      <c r="I401" s="55">
        <f>pro[[#This Row],[Admin expenses 3]]+pro[[#This Row],[Admin expenses 2]]+pro[[#This Row],[Admin expenses 1]]+pro[[#This Row],[COGS]]</f>
        <v>-476984.41899999999</v>
      </c>
      <c r="J401" s="55">
        <f>pro[[#This Row],[Revenue]]+pro[[#This Row],[AdminExp]]</f>
        <v>1015941.449</v>
      </c>
      <c r="K401" s="83">
        <f>pro[[#This Row],[Profit]]/pro[[#This Row],[Revenue]]</f>
        <v>0.68050361426251338</v>
      </c>
      <c r="L401" s="56">
        <f t="shared" si="6"/>
        <v>1</v>
      </c>
      <c r="M401" s="82" t="str">
        <f>"Q"&amp;" "&amp;VLOOKUP(pro[[#This Row],[Period]],Mapping!A:B,2,0)</f>
        <v>Q 1</v>
      </c>
      <c r="N401"/>
    </row>
    <row r="402" spans="1:14" ht="11.25" customHeight="1" x14ac:dyDescent="0.2">
      <c r="A402" s="42" t="s">
        <v>18</v>
      </c>
      <c r="B402" s="44" t="s">
        <v>32</v>
      </c>
      <c r="C402" s="44" t="s">
        <v>57</v>
      </c>
      <c r="D402" s="43">
        <v>1355656.764</v>
      </c>
      <c r="E402" s="43">
        <v>-84020.797000000006</v>
      </c>
      <c r="F402" s="43">
        <v>-45600</v>
      </c>
      <c r="G402" s="43">
        <v>-42780</v>
      </c>
      <c r="H402" s="43">
        <v>-86450</v>
      </c>
      <c r="I402" s="55">
        <f>pro[[#This Row],[Admin expenses 3]]+pro[[#This Row],[Admin expenses 2]]+pro[[#This Row],[Admin expenses 1]]+pro[[#This Row],[COGS]]</f>
        <v>-258850.79700000002</v>
      </c>
      <c r="J402" s="55">
        <f>pro[[#This Row],[Revenue]]+pro[[#This Row],[AdminExp]]</f>
        <v>1096805.9669999999</v>
      </c>
      <c r="K402" s="83">
        <f>pro[[#This Row],[Profit]]/pro[[#This Row],[Revenue]]</f>
        <v>0.80905875006573569</v>
      </c>
      <c r="L402" s="56">
        <f t="shared" si="6"/>
        <v>1</v>
      </c>
      <c r="M402" s="82" t="str">
        <f>"Q"&amp;" "&amp;VLOOKUP(pro[[#This Row],[Period]],Mapping!A:B,2,0)</f>
        <v>Q 1</v>
      </c>
      <c r="N402"/>
    </row>
    <row r="403" spans="1:14" ht="11.25" customHeight="1" x14ac:dyDescent="0.2">
      <c r="A403" s="42" t="s">
        <v>18</v>
      </c>
      <c r="B403" s="44" t="s">
        <v>24</v>
      </c>
      <c r="C403" s="44" t="s">
        <v>57</v>
      </c>
      <c r="D403" s="43">
        <v>174546.42799999999</v>
      </c>
      <c r="E403" s="43">
        <v>-13469.973999999998</v>
      </c>
      <c r="F403" s="43">
        <v>-68670</v>
      </c>
      <c r="G403" s="43">
        <v>-22040</v>
      </c>
      <c r="H403" s="43">
        <v>-49150</v>
      </c>
      <c r="I403" s="55">
        <f>pro[[#This Row],[Admin expenses 3]]+pro[[#This Row],[Admin expenses 2]]+pro[[#This Row],[Admin expenses 1]]+pro[[#This Row],[COGS]]</f>
        <v>-153329.97399999999</v>
      </c>
      <c r="J403" s="55">
        <f>pro[[#This Row],[Revenue]]+pro[[#This Row],[AdminExp]]</f>
        <v>21216.453999999998</v>
      </c>
      <c r="K403" s="83">
        <f>pro[[#This Row],[Profit]]/pro[[#This Row],[Revenue]]</f>
        <v>0.121551923136462</v>
      </c>
      <c r="L403" s="56">
        <f t="shared" si="6"/>
        <v>1</v>
      </c>
      <c r="M403" s="82" t="str">
        <f>"Q"&amp;" "&amp;VLOOKUP(pro[[#This Row],[Period]],Mapping!A:B,2,0)</f>
        <v>Q 1</v>
      </c>
      <c r="N403"/>
    </row>
    <row r="404" spans="1:14" ht="11.25" customHeight="1" x14ac:dyDescent="0.2">
      <c r="A404" s="42" t="s">
        <v>18</v>
      </c>
      <c r="B404" s="44" t="s">
        <v>33</v>
      </c>
      <c r="C404" s="44" t="s">
        <v>57</v>
      </c>
      <c r="D404" s="43">
        <v>534289.17499999993</v>
      </c>
      <c r="E404" s="43">
        <v>-218235.99</v>
      </c>
      <c r="F404" s="43">
        <v>-102310</v>
      </c>
      <c r="G404" s="43">
        <v>-73680</v>
      </c>
      <c r="H404" s="43">
        <v>-29760</v>
      </c>
      <c r="I404" s="55">
        <f>pro[[#This Row],[Admin expenses 3]]+pro[[#This Row],[Admin expenses 2]]+pro[[#This Row],[Admin expenses 1]]+pro[[#This Row],[COGS]]</f>
        <v>-423985.99</v>
      </c>
      <c r="J404" s="55">
        <f>pro[[#This Row],[Revenue]]+pro[[#This Row],[AdminExp]]</f>
        <v>110303.18499999994</v>
      </c>
      <c r="K404" s="83">
        <f>pro[[#This Row],[Profit]]/pro[[#This Row],[Revenue]]</f>
        <v>0.20644847427425411</v>
      </c>
      <c r="L404" s="56">
        <f t="shared" si="6"/>
        <v>1</v>
      </c>
      <c r="M404" s="82" t="str">
        <f>"Q"&amp;" "&amp;VLOOKUP(pro[[#This Row],[Period]],Mapping!A:B,2,0)</f>
        <v>Q 1</v>
      </c>
      <c r="N404"/>
    </row>
    <row r="405" spans="1:14" ht="11.25" customHeight="1" x14ac:dyDescent="0.2">
      <c r="A405" s="42" t="s">
        <v>18</v>
      </c>
      <c r="B405" s="44" t="s">
        <v>35</v>
      </c>
      <c r="C405" s="44" t="s">
        <v>57</v>
      </c>
      <c r="D405" s="43">
        <v>83697451.949999988</v>
      </c>
      <c r="E405" s="43">
        <v>-3657189.2279999997</v>
      </c>
      <c r="F405" s="43">
        <v>-92400</v>
      </c>
      <c r="G405" s="43">
        <v>-76720</v>
      </c>
      <c r="H405" s="43">
        <v>-15390</v>
      </c>
      <c r="I405" s="55">
        <f>pro[[#This Row],[Admin expenses 3]]+pro[[#This Row],[Admin expenses 2]]+pro[[#This Row],[Admin expenses 1]]+pro[[#This Row],[COGS]]</f>
        <v>-3841699.2279999997</v>
      </c>
      <c r="J405" s="55">
        <f>pro[[#This Row],[Revenue]]+pro[[#This Row],[AdminExp]]</f>
        <v>79855752.721999988</v>
      </c>
      <c r="K405" s="83">
        <f>pro[[#This Row],[Profit]]/pro[[#This Row],[Revenue]]</f>
        <v>0.95410016507676965</v>
      </c>
      <c r="L405" s="56">
        <f t="shared" si="6"/>
        <v>1</v>
      </c>
      <c r="M405" s="82" t="str">
        <f>"Q"&amp;" "&amp;VLOOKUP(pro[[#This Row],[Period]],Mapping!A:B,2,0)</f>
        <v>Q 1</v>
      </c>
      <c r="N405"/>
    </row>
    <row r="406" spans="1:14" ht="11.25" customHeight="1" x14ac:dyDescent="0.2">
      <c r="A406" s="42" t="s">
        <v>18</v>
      </c>
      <c r="B406" s="44" t="s">
        <v>25</v>
      </c>
      <c r="C406" s="44" t="s">
        <v>57</v>
      </c>
      <c r="D406" s="43">
        <v>237889.96699999998</v>
      </c>
      <c r="E406" s="43">
        <v>-419091.53299999994</v>
      </c>
      <c r="F406" s="43">
        <v>-83780</v>
      </c>
      <c r="G406" s="43">
        <v>-52900</v>
      </c>
      <c r="H406" s="43">
        <v>-77400</v>
      </c>
      <c r="I406" s="55">
        <f>pro[[#This Row],[Admin expenses 3]]+pro[[#This Row],[Admin expenses 2]]+pro[[#This Row],[Admin expenses 1]]+pro[[#This Row],[COGS]]</f>
        <v>-633171.53299999994</v>
      </c>
      <c r="J406" s="55">
        <f>pro[[#This Row],[Revenue]]+pro[[#This Row],[AdminExp]]</f>
        <v>-395281.56599999999</v>
      </c>
      <c r="K406" s="83">
        <f>pro[[#This Row],[Profit]]/pro[[#This Row],[Revenue]]</f>
        <v>-1.6616151197330655</v>
      </c>
      <c r="L406" s="56">
        <f t="shared" si="6"/>
        <v>1</v>
      </c>
      <c r="M406" s="82" t="str">
        <f>"Q"&amp;" "&amp;VLOOKUP(pro[[#This Row],[Period]],Mapping!A:B,2,0)</f>
        <v>Q 1</v>
      </c>
      <c r="N406"/>
    </row>
    <row r="407" spans="1:14" ht="11.25" customHeight="1" x14ac:dyDescent="0.2">
      <c r="A407" s="42" t="s">
        <v>18</v>
      </c>
      <c r="B407" s="44" t="s">
        <v>13</v>
      </c>
      <c r="C407" s="44" t="s">
        <v>57</v>
      </c>
      <c r="D407" s="43">
        <v>118529.537</v>
      </c>
      <c r="E407" s="43">
        <v>-181612.13699999999</v>
      </c>
      <c r="F407" s="43">
        <v>-94910</v>
      </c>
      <c r="G407" s="43">
        <v>-41130</v>
      </c>
      <c r="H407" s="43">
        <v>-15340</v>
      </c>
      <c r="I407" s="55">
        <f>pro[[#This Row],[Admin expenses 3]]+pro[[#This Row],[Admin expenses 2]]+pro[[#This Row],[Admin expenses 1]]+pro[[#This Row],[COGS]]</f>
        <v>-332992.13699999999</v>
      </c>
      <c r="J407" s="55">
        <f>pro[[#This Row],[Revenue]]+pro[[#This Row],[AdminExp]]</f>
        <v>-214462.59999999998</v>
      </c>
      <c r="K407" s="83">
        <f>pro[[#This Row],[Profit]]/pro[[#This Row],[Revenue]]</f>
        <v>-1.8093599741303299</v>
      </c>
      <c r="L407" s="56">
        <f t="shared" si="6"/>
        <v>1</v>
      </c>
      <c r="M407" s="82" t="str">
        <f>"Q"&amp;" "&amp;VLOOKUP(pro[[#This Row],[Period]],Mapping!A:B,2,0)</f>
        <v>Q 1</v>
      </c>
      <c r="N407"/>
    </row>
    <row r="408" spans="1:14" ht="11.25" customHeight="1" x14ac:dyDescent="0.2">
      <c r="A408" s="42" t="s">
        <v>18</v>
      </c>
      <c r="B408" s="44" t="s">
        <v>28</v>
      </c>
      <c r="C408" s="44" t="s">
        <v>57</v>
      </c>
      <c r="D408" s="43">
        <v>29676.857</v>
      </c>
      <c r="E408" s="43">
        <v>-67719.197</v>
      </c>
      <c r="F408" s="43">
        <v>-85490</v>
      </c>
      <c r="G408" s="43">
        <v>-95970</v>
      </c>
      <c r="H408" s="43">
        <v>-82110</v>
      </c>
      <c r="I408" s="55">
        <f>pro[[#This Row],[Admin expenses 3]]+pro[[#This Row],[Admin expenses 2]]+pro[[#This Row],[Admin expenses 1]]+pro[[#This Row],[COGS]]</f>
        <v>-331289.19699999999</v>
      </c>
      <c r="J408" s="55">
        <f>pro[[#This Row],[Revenue]]+pro[[#This Row],[AdminExp]]</f>
        <v>-301612.33999999997</v>
      </c>
      <c r="K408" s="83">
        <f>pro[[#This Row],[Profit]]/pro[[#This Row],[Revenue]]</f>
        <v>-10.163217081916725</v>
      </c>
      <c r="L408" s="56">
        <f t="shared" si="6"/>
        <v>1</v>
      </c>
      <c r="M408" s="82" t="str">
        <f>"Q"&amp;" "&amp;VLOOKUP(pro[[#This Row],[Period]],Mapping!A:B,2,0)</f>
        <v>Q 1</v>
      </c>
      <c r="N408"/>
    </row>
    <row r="409" spans="1:14" ht="11.25" customHeight="1" x14ac:dyDescent="0.2">
      <c r="A409" s="42" t="s">
        <v>18</v>
      </c>
      <c r="B409" s="44" t="s">
        <v>14</v>
      </c>
      <c r="C409" s="44" t="s">
        <v>57</v>
      </c>
      <c r="D409" s="43">
        <v>386248.97499999998</v>
      </c>
      <c r="E409" s="43">
        <v>-534213.70799999998</v>
      </c>
      <c r="F409" s="43">
        <v>-104630</v>
      </c>
      <c r="G409" s="43">
        <v>-61470</v>
      </c>
      <c r="H409" s="43">
        <v>-65890</v>
      </c>
      <c r="I409" s="55">
        <f>pro[[#This Row],[Admin expenses 3]]+pro[[#This Row],[Admin expenses 2]]+pro[[#This Row],[Admin expenses 1]]+pro[[#This Row],[COGS]]</f>
        <v>-766203.70799999998</v>
      </c>
      <c r="J409" s="55">
        <f>pro[[#This Row],[Revenue]]+pro[[#This Row],[AdminExp]]</f>
        <v>-379954.73300000001</v>
      </c>
      <c r="K409" s="83">
        <f>pro[[#This Row],[Profit]]/pro[[#This Row],[Revenue]]</f>
        <v>-0.98370418458715658</v>
      </c>
      <c r="L409" s="56">
        <f t="shared" si="6"/>
        <v>1</v>
      </c>
      <c r="M409" s="82" t="str">
        <f>"Q"&amp;" "&amp;VLOOKUP(pro[[#This Row],[Period]],Mapping!A:B,2,0)</f>
        <v>Q 1</v>
      </c>
      <c r="N409"/>
    </row>
    <row r="410" spans="1:14" ht="11.25" customHeight="1" x14ac:dyDescent="0.2">
      <c r="A410" s="42" t="s">
        <v>18</v>
      </c>
      <c r="B410" s="44" t="s">
        <v>21</v>
      </c>
      <c r="C410" s="44" t="s">
        <v>57</v>
      </c>
      <c r="D410" s="43">
        <v>99649.500999999989</v>
      </c>
      <c r="E410" s="43">
        <v>-140395.55599999998</v>
      </c>
      <c r="F410" s="43">
        <v>-107430</v>
      </c>
      <c r="G410" s="43">
        <v>-57330</v>
      </c>
      <c r="H410" s="43">
        <v>-89530</v>
      </c>
      <c r="I410" s="55">
        <f>pro[[#This Row],[Admin expenses 3]]+pro[[#This Row],[Admin expenses 2]]+pro[[#This Row],[Admin expenses 1]]+pro[[#This Row],[COGS]]</f>
        <v>-394685.55599999998</v>
      </c>
      <c r="J410" s="55">
        <f>pro[[#This Row],[Revenue]]+pro[[#This Row],[AdminExp]]</f>
        <v>-295036.05499999999</v>
      </c>
      <c r="K410" s="83">
        <f>pro[[#This Row],[Profit]]/pro[[#This Row],[Revenue]]</f>
        <v>-2.9607379067558002</v>
      </c>
      <c r="L410" s="56">
        <f t="shared" si="6"/>
        <v>1</v>
      </c>
      <c r="M410" s="82" t="str">
        <f>"Q"&amp;" "&amp;VLOOKUP(pro[[#This Row],[Period]],Mapping!A:B,2,0)</f>
        <v>Q 1</v>
      </c>
      <c r="N410"/>
    </row>
    <row r="411" spans="1:14" ht="11.25" customHeight="1" x14ac:dyDescent="0.2">
      <c r="A411" s="42" t="s">
        <v>18</v>
      </c>
      <c r="B411" s="44" t="s">
        <v>22</v>
      </c>
      <c r="C411" s="44" t="s">
        <v>57</v>
      </c>
      <c r="D411" s="43">
        <v>132439.50999999998</v>
      </c>
      <c r="E411" s="43">
        <v>-203713.27899999998</v>
      </c>
      <c r="F411" s="43">
        <v>-40980</v>
      </c>
      <c r="G411" s="43">
        <v>-76660</v>
      </c>
      <c r="H411" s="43">
        <v>-50690</v>
      </c>
      <c r="I411" s="55">
        <f>pro[[#This Row],[Admin expenses 3]]+pro[[#This Row],[Admin expenses 2]]+pro[[#This Row],[Admin expenses 1]]+pro[[#This Row],[COGS]]</f>
        <v>-372043.27899999998</v>
      </c>
      <c r="J411" s="55">
        <f>pro[[#This Row],[Revenue]]+pro[[#This Row],[AdminExp]]</f>
        <v>-239603.769</v>
      </c>
      <c r="K411" s="83">
        <f>pro[[#This Row],[Profit]]/pro[[#This Row],[Revenue]]</f>
        <v>-1.8091562631121183</v>
      </c>
      <c r="L411" s="56">
        <f t="shared" si="6"/>
        <v>1</v>
      </c>
      <c r="M411" s="82" t="str">
        <f>"Q"&amp;" "&amp;VLOOKUP(pro[[#This Row],[Period]],Mapping!A:B,2,0)</f>
        <v>Q 1</v>
      </c>
      <c r="N411"/>
    </row>
    <row r="412" spans="1:14" ht="11.25" customHeight="1" x14ac:dyDescent="0.2">
      <c r="A412" s="42" t="s">
        <v>18</v>
      </c>
      <c r="B412" s="44" t="s">
        <v>32</v>
      </c>
      <c r="C412" s="44" t="s">
        <v>57</v>
      </c>
      <c r="D412" s="43">
        <v>131774.88799999998</v>
      </c>
      <c r="E412" s="43">
        <v>-133916.769</v>
      </c>
      <c r="F412" s="43">
        <v>-15960</v>
      </c>
      <c r="G412" s="43">
        <v>-99600</v>
      </c>
      <c r="H412" s="43">
        <v>-69440</v>
      </c>
      <c r="I412" s="55">
        <f>pro[[#This Row],[Admin expenses 3]]+pro[[#This Row],[Admin expenses 2]]+pro[[#This Row],[Admin expenses 1]]+pro[[#This Row],[COGS]]</f>
        <v>-318916.76899999997</v>
      </c>
      <c r="J412" s="55">
        <f>pro[[#This Row],[Revenue]]+pro[[#This Row],[AdminExp]]</f>
        <v>-187141.88099999999</v>
      </c>
      <c r="K412" s="83">
        <f>pro[[#This Row],[Profit]]/pro[[#This Row],[Revenue]]</f>
        <v>-1.4201634608864173</v>
      </c>
      <c r="L412" s="56">
        <f t="shared" si="6"/>
        <v>1</v>
      </c>
      <c r="M412" s="82" t="str">
        <f>"Q"&amp;" "&amp;VLOOKUP(pro[[#This Row],[Period]],Mapping!A:B,2,0)</f>
        <v>Q 1</v>
      </c>
      <c r="N412"/>
    </row>
    <row r="413" spans="1:14" ht="11.25" customHeight="1" x14ac:dyDescent="0.2">
      <c r="A413" s="42" t="s">
        <v>18</v>
      </c>
      <c r="B413" s="44" t="s">
        <v>25</v>
      </c>
      <c r="C413" s="44" t="s">
        <v>57</v>
      </c>
      <c r="D413" s="43">
        <v>141877.12699999998</v>
      </c>
      <c r="E413" s="43">
        <v>-57256.226999999999</v>
      </c>
      <c r="F413" s="43">
        <v>-68090</v>
      </c>
      <c r="G413" s="43">
        <v>-82880</v>
      </c>
      <c r="H413" s="43">
        <v>-106560</v>
      </c>
      <c r="I413" s="55">
        <f>pro[[#This Row],[Admin expenses 3]]+pro[[#This Row],[Admin expenses 2]]+pro[[#This Row],[Admin expenses 1]]+pro[[#This Row],[COGS]]</f>
        <v>-314786.22700000001</v>
      </c>
      <c r="J413" s="55">
        <f>pro[[#This Row],[Revenue]]+pro[[#This Row],[AdminExp]]</f>
        <v>-172909.10000000003</v>
      </c>
      <c r="K413" s="83">
        <f>pro[[#This Row],[Profit]]/pro[[#This Row],[Revenue]]</f>
        <v>-1.2187242838657146</v>
      </c>
      <c r="L413" s="56">
        <f t="shared" si="6"/>
        <v>1</v>
      </c>
      <c r="M413" s="82" t="str">
        <f>"Q"&amp;" "&amp;VLOOKUP(pro[[#This Row],[Period]],Mapping!A:B,2,0)</f>
        <v>Q 1</v>
      </c>
      <c r="N413"/>
    </row>
    <row r="414" spans="1:14" ht="11.25" customHeight="1" x14ac:dyDescent="0.2">
      <c r="A414" s="42" t="s">
        <v>18</v>
      </c>
      <c r="B414" s="44" t="s">
        <v>13</v>
      </c>
      <c r="C414" s="44" t="s">
        <v>57</v>
      </c>
      <c r="D414" s="43">
        <v>284456.473</v>
      </c>
      <c r="E414" s="43">
        <v>-106829.19099999999</v>
      </c>
      <c r="F414" s="43">
        <v>-47240</v>
      </c>
      <c r="G414" s="43">
        <v>-58000</v>
      </c>
      <c r="H414" s="43">
        <v>-68090</v>
      </c>
      <c r="I414" s="55">
        <f>pro[[#This Row],[Admin expenses 3]]+pro[[#This Row],[Admin expenses 2]]+pro[[#This Row],[Admin expenses 1]]+pro[[#This Row],[COGS]]</f>
        <v>-280159.19099999999</v>
      </c>
      <c r="J414" s="55">
        <f>pro[[#This Row],[Revenue]]+pro[[#This Row],[AdminExp]]</f>
        <v>4297.2820000000065</v>
      </c>
      <c r="K414" s="83">
        <f>pro[[#This Row],[Profit]]/pro[[#This Row],[Revenue]]</f>
        <v>1.51069931883744E-2</v>
      </c>
      <c r="L414" s="56">
        <f t="shared" si="6"/>
        <v>1</v>
      </c>
      <c r="M414" s="82" t="str">
        <f>"Q"&amp;" "&amp;VLOOKUP(pro[[#This Row],[Period]],Mapping!A:B,2,0)</f>
        <v>Q 1</v>
      </c>
      <c r="N414"/>
    </row>
    <row r="415" spans="1:14" ht="11.25" customHeight="1" x14ac:dyDescent="0.2">
      <c r="A415" s="42" t="s">
        <v>18</v>
      </c>
      <c r="B415" s="44" t="s">
        <v>28</v>
      </c>
      <c r="C415" s="44" t="s">
        <v>57</v>
      </c>
      <c r="D415" s="43">
        <v>178715.67699999997</v>
      </c>
      <c r="E415" s="43">
        <v>-91830.2</v>
      </c>
      <c r="F415" s="43">
        <v>-74190</v>
      </c>
      <c r="G415" s="43">
        <v>-14470</v>
      </c>
      <c r="H415" s="43">
        <v>-95460</v>
      </c>
      <c r="I415" s="55">
        <f>pro[[#This Row],[Admin expenses 3]]+pro[[#This Row],[Admin expenses 2]]+pro[[#This Row],[Admin expenses 1]]+pro[[#This Row],[COGS]]</f>
        <v>-275950.2</v>
      </c>
      <c r="J415" s="55">
        <f>pro[[#This Row],[Revenue]]+pro[[#This Row],[AdminExp]]</f>
        <v>-97234.523000000045</v>
      </c>
      <c r="K415" s="83">
        <f>pro[[#This Row],[Profit]]/pro[[#This Row],[Revenue]]</f>
        <v>-0.54407383074737237</v>
      </c>
      <c r="L415" s="56">
        <f t="shared" si="6"/>
        <v>1</v>
      </c>
      <c r="M415" s="82" t="str">
        <f>"Q"&amp;" "&amp;VLOOKUP(pro[[#This Row],[Period]],Mapping!A:B,2,0)</f>
        <v>Q 1</v>
      </c>
      <c r="N415"/>
    </row>
    <row r="416" spans="1:14" ht="11.25" customHeight="1" x14ac:dyDescent="0.2">
      <c r="A416" s="42" t="s">
        <v>18</v>
      </c>
      <c r="B416" s="44" t="s">
        <v>26</v>
      </c>
      <c r="C416" s="44" t="s">
        <v>57</v>
      </c>
      <c r="D416" s="43">
        <v>51647.700999999994</v>
      </c>
      <c r="E416" s="43">
        <v>-11577.23</v>
      </c>
      <c r="F416" s="43">
        <v>-62360</v>
      </c>
      <c r="G416" s="43">
        <v>-13000</v>
      </c>
      <c r="H416" s="43">
        <v>-98530</v>
      </c>
      <c r="I416" s="55">
        <f>pro[[#This Row],[Admin expenses 3]]+pro[[#This Row],[Admin expenses 2]]+pro[[#This Row],[Admin expenses 1]]+pro[[#This Row],[COGS]]</f>
        <v>-185467.23</v>
      </c>
      <c r="J416" s="55">
        <f>pro[[#This Row],[Revenue]]+pro[[#This Row],[AdminExp]]</f>
        <v>-133819.52900000001</v>
      </c>
      <c r="K416" s="83">
        <f>pro[[#This Row],[Profit]]/pro[[#This Row],[Revenue]]</f>
        <v>-2.5910064999795446</v>
      </c>
      <c r="L416" s="56">
        <f t="shared" si="6"/>
        <v>1</v>
      </c>
      <c r="M416" s="82" t="str">
        <f>"Q"&amp;" "&amp;VLOOKUP(pro[[#This Row],[Period]],Mapping!A:B,2,0)</f>
        <v>Q 1</v>
      </c>
      <c r="N416"/>
    </row>
    <row r="417" spans="1:14" ht="11.25" customHeight="1" x14ac:dyDescent="0.2">
      <c r="A417" s="42" t="s">
        <v>18</v>
      </c>
      <c r="B417" s="44" t="s">
        <v>17</v>
      </c>
      <c r="C417" s="44" t="s">
        <v>57</v>
      </c>
      <c r="D417" s="43">
        <v>61965.441999999995</v>
      </c>
      <c r="E417" s="43">
        <v>-35597.184000000001</v>
      </c>
      <c r="F417" s="43">
        <v>-46360</v>
      </c>
      <c r="G417" s="43">
        <v>-18920</v>
      </c>
      <c r="H417" s="43">
        <v>-72080</v>
      </c>
      <c r="I417" s="55">
        <f>pro[[#This Row],[Admin expenses 3]]+pro[[#This Row],[Admin expenses 2]]+pro[[#This Row],[Admin expenses 1]]+pro[[#This Row],[COGS]]</f>
        <v>-172957.18400000001</v>
      </c>
      <c r="J417" s="55">
        <f>pro[[#This Row],[Revenue]]+pro[[#This Row],[AdminExp]]</f>
        <v>-110991.74200000001</v>
      </c>
      <c r="K417" s="83">
        <f>pro[[#This Row],[Profit]]/pro[[#This Row],[Revenue]]</f>
        <v>-1.7911877720488143</v>
      </c>
      <c r="L417" s="56">
        <f t="shared" si="6"/>
        <v>1</v>
      </c>
      <c r="M417" s="82" t="str">
        <f>"Q"&amp;" "&amp;VLOOKUP(pro[[#This Row],[Period]],Mapping!A:B,2,0)</f>
        <v>Q 1</v>
      </c>
      <c r="N417"/>
    </row>
    <row r="418" spans="1:14" ht="11.25" customHeight="1" x14ac:dyDescent="0.2">
      <c r="A418" s="42" t="s">
        <v>18</v>
      </c>
      <c r="B418" s="44" t="s">
        <v>19</v>
      </c>
      <c r="C418" s="44" t="s">
        <v>58</v>
      </c>
      <c r="D418" s="43">
        <v>1032669.4069999999</v>
      </c>
      <c r="E418" s="43">
        <v>-437286.95500000002</v>
      </c>
      <c r="F418" s="43">
        <v>-19720</v>
      </c>
      <c r="G418" s="43">
        <v>-16480</v>
      </c>
      <c r="H418" s="43">
        <v>-56960</v>
      </c>
      <c r="I418" s="55">
        <f>pro[[#This Row],[Admin expenses 3]]+pro[[#This Row],[Admin expenses 2]]+pro[[#This Row],[Admin expenses 1]]+pro[[#This Row],[COGS]]</f>
        <v>-530446.95500000007</v>
      </c>
      <c r="J418" s="55">
        <f>pro[[#This Row],[Revenue]]+pro[[#This Row],[AdminExp]]</f>
        <v>502222.45199999982</v>
      </c>
      <c r="K418" s="83">
        <f>pro[[#This Row],[Profit]]/pro[[#This Row],[Revenue]]</f>
        <v>0.48633420201630884</v>
      </c>
      <c r="L418" s="56">
        <f t="shared" si="6"/>
        <v>1</v>
      </c>
      <c r="M418" s="82" t="str">
        <f>"Q"&amp;" "&amp;VLOOKUP(pro[[#This Row],[Period]],Mapping!A:B,2,0)</f>
        <v>Q 1</v>
      </c>
      <c r="N418"/>
    </row>
    <row r="419" spans="1:14" ht="11.25" customHeight="1" x14ac:dyDescent="0.2">
      <c r="A419" s="42" t="s">
        <v>18</v>
      </c>
      <c r="B419" s="44" t="s">
        <v>21</v>
      </c>
      <c r="C419" s="44" t="s">
        <v>59</v>
      </c>
      <c r="D419" s="43">
        <v>372276.66000000003</v>
      </c>
      <c r="E419" s="43">
        <v>-246485.22499999998</v>
      </c>
      <c r="F419" s="43">
        <v>-98980</v>
      </c>
      <c r="G419" s="43">
        <v>-91640</v>
      </c>
      <c r="H419" s="43">
        <v>-108290</v>
      </c>
      <c r="I419" s="55">
        <f>pro[[#This Row],[Admin expenses 3]]+pro[[#This Row],[Admin expenses 2]]+pro[[#This Row],[Admin expenses 1]]+pro[[#This Row],[COGS]]</f>
        <v>-545395.22499999998</v>
      </c>
      <c r="J419" s="55">
        <f>pro[[#This Row],[Revenue]]+pro[[#This Row],[AdminExp]]</f>
        <v>-173118.56499999994</v>
      </c>
      <c r="K419" s="83">
        <f>pro[[#This Row],[Profit]]/pro[[#This Row],[Revenue]]</f>
        <v>-0.46502664174541569</v>
      </c>
      <c r="L419" s="56">
        <f t="shared" si="6"/>
        <v>1</v>
      </c>
      <c r="M419" s="82" t="str">
        <f>"Q"&amp;" "&amp;VLOOKUP(pro[[#This Row],[Period]],Mapping!A:B,2,0)</f>
        <v>Q 1</v>
      </c>
      <c r="N419"/>
    </row>
    <row r="420" spans="1:14" ht="11.25" customHeight="1" x14ac:dyDescent="0.2">
      <c r="A420" s="42" t="s">
        <v>18</v>
      </c>
      <c r="B420" s="44" t="s">
        <v>22</v>
      </c>
      <c r="C420" s="44" t="s">
        <v>57</v>
      </c>
      <c r="D420" s="43">
        <v>729168.17399999988</v>
      </c>
      <c r="E420" s="43">
        <v>-426728.68</v>
      </c>
      <c r="F420" s="43">
        <v>-48550</v>
      </c>
      <c r="G420" s="43">
        <v>-72730</v>
      </c>
      <c r="H420" s="43">
        <v>-53620</v>
      </c>
      <c r="I420" s="55">
        <f>pro[[#This Row],[Admin expenses 3]]+pro[[#This Row],[Admin expenses 2]]+pro[[#This Row],[Admin expenses 1]]+pro[[#This Row],[COGS]]</f>
        <v>-601628.67999999993</v>
      </c>
      <c r="J420" s="55">
        <f>pro[[#This Row],[Revenue]]+pro[[#This Row],[AdminExp]]</f>
        <v>127539.49399999995</v>
      </c>
      <c r="K420" s="83">
        <f>pro[[#This Row],[Profit]]/pro[[#This Row],[Revenue]]</f>
        <v>0.1749109444812384</v>
      </c>
      <c r="L420" s="56">
        <f t="shared" si="6"/>
        <v>1</v>
      </c>
      <c r="M420" s="82" t="str">
        <f>"Q"&amp;" "&amp;VLOOKUP(pro[[#This Row],[Period]],Mapping!A:B,2,0)</f>
        <v>Q 1</v>
      </c>
      <c r="N420"/>
    </row>
    <row r="421" spans="1:14" ht="11.25" customHeight="1" x14ac:dyDescent="0.2">
      <c r="A421" s="42" t="s">
        <v>18</v>
      </c>
      <c r="B421" s="44" t="s">
        <v>32</v>
      </c>
      <c r="C421" s="44" t="s">
        <v>57</v>
      </c>
      <c r="D421" s="43">
        <v>160028.98799999998</v>
      </c>
      <c r="E421" s="43">
        <v>-53111.820999999996</v>
      </c>
      <c r="F421" s="43">
        <v>-52610</v>
      </c>
      <c r="G421" s="43">
        <v>-21480</v>
      </c>
      <c r="H421" s="43">
        <v>-101880</v>
      </c>
      <c r="I421" s="55">
        <f>pro[[#This Row],[Admin expenses 3]]+pro[[#This Row],[Admin expenses 2]]+pro[[#This Row],[Admin expenses 1]]+pro[[#This Row],[COGS]]</f>
        <v>-229081.821</v>
      </c>
      <c r="J421" s="55">
        <f>pro[[#This Row],[Revenue]]+pro[[#This Row],[AdminExp]]</f>
        <v>-69052.833000000013</v>
      </c>
      <c r="K421" s="83">
        <f>pro[[#This Row],[Profit]]/pro[[#This Row],[Revenue]]</f>
        <v>-0.43150202886991962</v>
      </c>
      <c r="L421" s="56">
        <f t="shared" si="6"/>
        <v>1</v>
      </c>
      <c r="M421" s="82" t="str">
        <f>"Q"&amp;" "&amp;VLOOKUP(pro[[#This Row],[Period]],Mapping!A:B,2,0)</f>
        <v>Q 1</v>
      </c>
      <c r="N421"/>
    </row>
    <row r="422" spans="1:14" ht="11.25" customHeight="1" x14ac:dyDescent="0.2">
      <c r="A422" s="42" t="s">
        <v>18</v>
      </c>
      <c r="B422" s="44" t="s">
        <v>37</v>
      </c>
      <c r="C422" s="44" t="s">
        <v>57</v>
      </c>
      <c r="D422" s="43">
        <v>8991.1149999999998</v>
      </c>
      <c r="E422" s="43">
        <v>-3874.5839999999998</v>
      </c>
      <c r="F422" s="43">
        <v>-63910</v>
      </c>
      <c r="G422" s="43">
        <v>-32380</v>
      </c>
      <c r="H422" s="43">
        <v>-97630</v>
      </c>
      <c r="I422" s="55">
        <f>pro[[#This Row],[Admin expenses 3]]+pro[[#This Row],[Admin expenses 2]]+pro[[#This Row],[Admin expenses 1]]+pro[[#This Row],[COGS]]</f>
        <v>-197794.584</v>
      </c>
      <c r="J422" s="55">
        <f>pro[[#This Row],[Revenue]]+pro[[#This Row],[AdminExp]]</f>
        <v>-188803.46900000001</v>
      </c>
      <c r="K422" s="83">
        <f>pro[[#This Row],[Profit]]/pro[[#This Row],[Revenue]]</f>
        <v>-20.998893796820528</v>
      </c>
      <c r="L422" s="56">
        <f t="shared" si="6"/>
        <v>1</v>
      </c>
      <c r="M422" s="82" t="str">
        <f>"Q"&amp;" "&amp;VLOOKUP(pro[[#This Row],[Period]],Mapping!A:B,2,0)</f>
        <v>Q 1</v>
      </c>
      <c r="N422"/>
    </row>
    <row r="423" spans="1:14" ht="11.25" customHeight="1" x14ac:dyDescent="0.2">
      <c r="A423" s="42" t="s">
        <v>18</v>
      </c>
      <c r="B423" s="44" t="s">
        <v>33</v>
      </c>
      <c r="C423" s="44" t="s">
        <v>57</v>
      </c>
      <c r="D423" s="43">
        <v>252487.93499999997</v>
      </c>
      <c r="E423" s="43">
        <v>-1031319.5829999999</v>
      </c>
      <c r="F423" s="43">
        <v>-33700</v>
      </c>
      <c r="G423" s="43">
        <v>-15660</v>
      </c>
      <c r="H423" s="43">
        <v>-87080</v>
      </c>
      <c r="I423" s="55">
        <f>pro[[#This Row],[Admin expenses 3]]+pro[[#This Row],[Admin expenses 2]]+pro[[#This Row],[Admin expenses 1]]+pro[[#This Row],[COGS]]</f>
        <v>-1167759.5829999999</v>
      </c>
      <c r="J423" s="55">
        <f>pro[[#This Row],[Revenue]]+pro[[#This Row],[AdminExp]]</f>
        <v>-915271.64799999993</v>
      </c>
      <c r="K423" s="83">
        <f>pro[[#This Row],[Profit]]/pro[[#This Row],[Revenue]]</f>
        <v>-3.6250114208427426</v>
      </c>
      <c r="L423" s="56">
        <f t="shared" si="6"/>
        <v>1</v>
      </c>
      <c r="M423" s="82" t="str">
        <f>"Q"&amp;" "&amp;VLOOKUP(pro[[#This Row],[Period]],Mapping!A:B,2,0)</f>
        <v>Q 1</v>
      </c>
      <c r="N423"/>
    </row>
    <row r="424" spans="1:14" ht="11.25" customHeight="1" x14ac:dyDescent="0.2">
      <c r="A424" s="42" t="s">
        <v>18</v>
      </c>
      <c r="B424" s="44" t="s">
        <v>25</v>
      </c>
      <c r="C424" s="44" t="s">
        <v>57</v>
      </c>
      <c r="D424" s="43">
        <v>24064.025999999998</v>
      </c>
      <c r="E424" s="43">
        <v>-10601.234</v>
      </c>
      <c r="F424" s="43">
        <v>-102250</v>
      </c>
      <c r="G424" s="43">
        <v>-42240</v>
      </c>
      <c r="H424" s="43">
        <v>-94670</v>
      </c>
      <c r="I424" s="55">
        <f>pro[[#This Row],[Admin expenses 3]]+pro[[#This Row],[Admin expenses 2]]+pro[[#This Row],[Admin expenses 1]]+pro[[#This Row],[COGS]]</f>
        <v>-249761.234</v>
      </c>
      <c r="J424" s="55">
        <f>pro[[#This Row],[Revenue]]+pro[[#This Row],[AdminExp]]</f>
        <v>-225697.20799999998</v>
      </c>
      <c r="K424" s="83">
        <f>pro[[#This Row],[Profit]]/pro[[#This Row],[Revenue]]</f>
        <v>-9.3790294275779118</v>
      </c>
      <c r="L424" s="56">
        <f t="shared" si="6"/>
        <v>1</v>
      </c>
      <c r="M424" s="82" t="str">
        <f>"Q"&amp;" "&amp;VLOOKUP(pro[[#This Row],[Period]],Mapping!A:B,2,0)</f>
        <v>Q 1</v>
      </c>
      <c r="N424"/>
    </row>
    <row r="425" spans="1:14" ht="11.25" customHeight="1" x14ac:dyDescent="0.2">
      <c r="A425" s="42" t="s">
        <v>18</v>
      </c>
      <c r="B425" s="44" t="s">
        <v>13</v>
      </c>
      <c r="C425" s="44" t="s">
        <v>58</v>
      </c>
      <c r="D425" s="43">
        <v>1081204.656</v>
      </c>
      <c r="E425" s="43">
        <v>-255193.14799999999</v>
      </c>
      <c r="F425" s="43">
        <v>-49480</v>
      </c>
      <c r="G425" s="43">
        <v>-73840</v>
      </c>
      <c r="H425" s="43">
        <v>-93450</v>
      </c>
      <c r="I425" s="55">
        <f>pro[[#This Row],[Admin expenses 3]]+pro[[#This Row],[Admin expenses 2]]+pro[[#This Row],[Admin expenses 1]]+pro[[#This Row],[COGS]]</f>
        <v>-471963.14799999999</v>
      </c>
      <c r="J425" s="55">
        <f>pro[[#This Row],[Revenue]]+pro[[#This Row],[AdminExp]]</f>
        <v>609241.50799999991</v>
      </c>
      <c r="K425" s="83">
        <f>pro[[#This Row],[Profit]]/pro[[#This Row],[Revenue]]</f>
        <v>0.56348398484884066</v>
      </c>
      <c r="L425" s="56">
        <f t="shared" si="6"/>
        <v>1</v>
      </c>
      <c r="M425" s="82" t="str">
        <f>"Q"&amp;" "&amp;VLOOKUP(pro[[#This Row],[Period]],Mapping!A:B,2,0)</f>
        <v>Q 1</v>
      </c>
      <c r="N425"/>
    </row>
    <row r="426" spans="1:14" ht="11.25" customHeight="1" x14ac:dyDescent="0.2">
      <c r="A426" s="42" t="s">
        <v>18</v>
      </c>
      <c r="B426" s="44" t="s">
        <v>28</v>
      </c>
      <c r="C426" s="44" t="s">
        <v>59</v>
      </c>
      <c r="D426" s="43">
        <v>229782.02799999996</v>
      </c>
      <c r="E426" s="43">
        <v>-157357.73899999997</v>
      </c>
      <c r="F426" s="43">
        <v>-63160</v>
      </c>
      <c r="G426" s="43">
        <v>-38420</v>
      </c>
      <c r="H426" s="43">
        <v>-35860</v>
      </c>
      <c r="I426" s="55">
        <f>pro[[#This Row],[Admin expenses 3]]+pro[[#This Row],[Admin expenses 2]]+pro[[#This Row],[Admin expenses 1]]+pro[[#This Row],[COGS]]</f>
        <v>-294797.73899999994</v>
      </c>
      <c r="J426" s="55">
        <f>pro[[#This Row],[Revenue]]+pro[[#This Row],[AdminExp]]</f>
        <v>-65015.710999999981</v>
      </c>
      <c r="K426" s="83">
        <f>pro[[#This Row],[Profit]]/pro[[#This Row],[Revenue]]</f>
        <v>-0.28294515269923542</v>
      </c>
      <c r="L426" s="56">
        <f t="shared" si="6"/>
        <v>1</v>
      </c>
      <c r="M426" s="82" t="str">
        <f>"Q"&amp;" "&amp;VLOOKUP(pro[[#This Row],[Period]],Mapping!A:B,2,0)</f>
        <v>Q 1</v>
      </c>
      <c r="N426"/>
    </row>
    <row r="427" spans="1:14" ht="11.25" customHeight="1" x14ac:dyDescent="0.2">
      <c r="A427" s="42" t="s">
        <v>18</v>
      </c>
      <c r="B427" s="44" t="s">
        <v>14</v>
      </c>
      <c r="C427" s="44" t="s">
        <v>57</v>
      </c>
      <c r="D427" s="43">
        <v>1329100.3459999999</v>
      </c>
      <c r="E427" s="43">
        <v>-319669.83999999997</v>
      </c>
      <c r="F427" s="43">
        <v>-27030</v>
      </c>
      <c r="G427" s="43">
        <v>-73000</v>
      </c>
      <c r="H427" s="43">
        <v>-74690</v>
      </c>
      <c r="I427" s="55">
        <f>pro[[#This Row],[Admin expenses 3]]+pro[[#This Row],[Admin expenses 2]]+pro[[#This Row],[Admin expenses 1]]+pro[[#This Row],[COGS]]</f>
        <v>-494389.83999999997</v>
      </c>
      <c r="J427" s="55">
        <f>pro[[#This Row],[Revenue]]+pro[[#This Row],[AdminExp]]</f>
        <v>834710.50599999994</v>
      </c>
      <c r="K427" s="83">
        <f>pro[[#This Row],[Profit]]/pro[[#This Row],[Revenue]]</f>
        <v>0.6280267013037103</v>
      </c>
      <c r="L427" s="56">
        <f t="shared" si="6"/>
        <v>1</v>
      </c>
      <c r="M427" s="82" t="str">
        <f>"Q"&amp;" "&amp;VLOOKUP(pro[[#This Row],[Period]],Mapping!A:B,2,0)</f>
        <v>Q 1</v>
      </c>
      <c r="N427"/>
    </row>
    <row r="428" spans="1:14" ht="11.25" customHeight="1" x14ac:dyDescent="0.2">
      <c r="A428" s="42" t="s">
        <v>18</v>
      </c>
      <c r="B428" s="44" t="s">
        <v>15</v>
      </c>
      <c r="C428" s="44" t="s">
        <v>57</v>
      </c>
      <c r="D428" s="43">
        <v>1824808.3419999999</v>
      </c>
      <c r="E428" s="43">
        <v>-665978.90099999995</v>
      </c>
      <c r="F428" s="43">
        <v>-70240</v>
      </c>
      <c r="G428" s="43">
        <v>-75200</v>
      </c>
      <c r="H428" s="43">
        <v>-64100</v>
      </c>
      <c r="I428" s="55">
        <f>pro[[#This Row],[Admin expenses 3]]+pro[[#This Row],[Admin expenses 2]]+pro[[#This Row],[Admin expenses 1]]+pro[[#This Row],[COGS]]</f>
        <v>-875518.90099999995</v>
      </c>
      <c r="J428" s="55">
        <f>pro[[#This Row],[Revenue]]+pro[[#This Row],[AdminExp]]</f>
        <v>949289.44099999999</v>
      </c>
      <c r="K428" s="83">
        <f>pro[[#This Row],[Profit]]/pro[[#This Row],[Revenue]]</f>
        <v>0.52021322960392302</v>
      </c>
      <c r="L428" s="56">
        <f t="shared" si="6"/>
        <v>1</v>
      </c>
      <c r="M428" s="82" t="str">
        <f>"Q"&amp;" "&amp;VLOOKUP(pro[[#This Row],[Period]],Mapping!A:B,2,0)</f>
        <v>Q 1</v>
      </c>
      <c r="N428"/>
    </row>
    <row r="429" spans="1:14" ht="11.25" customHeight="1" x14ac:dyDescent="0.2">
      <c r="A429" s="42" t="s">
        <v>18</v>
      </c>
      <c r="B429" s="44" t="s">
        <v>17</v>
      </c>
      <c r="C429" s="44" t="s">
        <v>57</v>
      </c>
      <c r="D429" s="43">
        <v>2590661.4509999999</v>
      </c>
      <c r="E429" s="43">
        <v>-674556.09899999993</v>
      </c>
      <c r="F429" s="43">
        <v>-16420</v>
      </c>
      <c r="G429" s="43">
        <v>-42230</v>
      </c>
      <c r="H429" s="43">
        <v>-93990</v>
      </c>
      <c r="I429" s="55">
        <f>pro[[#This Row],[Admin expenses 3]]+pro[[#This Row],[Admin expenses 2]]+pro[[#This Row],[Admin expenses 1]]+pro[[#This Row],[COGS]]</f>
        <v>-827196.09899999993</v>
      </c>
      <c r="J429" s="55">
        <f>pro[[#This Row],[Revenue]]+pro[[#This Row],[AdminExp]]</f>
        <v>1763465.352</v>
      </c>
      <c r="K429" s="83">
        <f>pro[[#This Row],[Profit]]/pro[[#This Row],[Revenue]]</f>
        <v>0.68070081149325756</v>
      </c>
      <c r="L429" s="56">
        <f t="shared" si="6"/>
        <v>1</v>
      </c>
      <c r="M429" s="82" t="str">
        <f>"Q"&amp;" "&amp;VLOOKUP(pro[[#This Row],[Period]],Mapping!A:B,2,0)</f>
        <v>Q 1</v>
      </c>
      <c r="N429"/>
    </row>
    <row r="430" spans="1:14" ht="11.25" customHeight="1" x14ac:dyDescent="0.2">
      <c r="A430" s="42" t="s">
        <v>18</v>
      </c>
      <c r="B430" s="44" t="s">
        <v>19</v>
      </c>
      <c r="C430" s="44" t="s">
        <v>58</v>
      </c>
      <c r="D430" s="43">
        <v>3449002.9839999997</v>
      </c>
      <c r="E430" s="43">
        <v>-898826.27799999993</v>
      </c>
      <c r="F430" s="43">
        <v>-21160</v>
      </c>
      <c r="G430" s="43">
        <v>-90520</v>
      </c>
      <c r="H430" s="43">
        <v>-49720</v>
      </c>
      <c r="I430" s="55">
        <f>pro[[#This Row],[Admin expenses 3]]+pro[[#This Row],[Admin expenses 2]]+pro[[#This Row],[Admin expenses 1]]+pro[[#This Row],[COGS]]</f>
        <v>-1060226.2779999999</v>
      </c>
      <c r="J430" s="55">
        <f>pro[[#This Row],[Revenue]]+pro[[#This Row],[AdminExp]]</f>
        <v>2388776.7059999998</v>
      </c>
      <c r="K430" s="83">
        <f>pro[[#This Row],[Profit]]/pro[[#This Row],[Revenue]]</f>
        <v>0.69259919956044902</v>
      </c>
      <c r="L430" s="56">
        <f t="shared" si="6"/>
        <v>1</v>
      </c>
      <c r="M430" s="82" t="str">
        <f>"Q"&amp;" "&amp;VLOOKUP(pro[[#This Row],[Period]],Mapping!A:B,2,0)</f>
        <v>Q 1</v>
      </c>
      <c r="N430"/>
    </row>
    <row r="431" spans="1:14" ht="11.25" customHeight="1" x14ac:dyDescent="0.2">
      <c r="A431" s="42" t="s">
        <v>18</v>
      </c>
      <c r="B431" s="44" t="s">
        <v>21</v>
      </c>
      <c r="C431" s="44" t="s">
        <v>59</v>
      </c>
      <c r="D431" s="43">
        <v>1028680.4639999999</v>
      </c>
      <c r="E431" s="43">
        <v>-401730.93799999997</v>
      </c>
      <c r="F431" s="43">
        <v>-76220</v>
      </c>
      <c r="G431" s="43">
        <v>-98820</v>
      </c>
      <c r="H431" s="43">
        <v>-22940</v>
      </c>
      <c r="I431" s="55">
        <f>pro[[#This Row],[Admin expenses 3]]+pro[[#This Row],[Admin expenses 2]]+pro[[#This Row],[Admin expenses 1]]+pro[[#This Row],[COGS]]</f>
        <v>-599710.93799999997</v>
      </c>
      <c r="J431" s="55">
        <f>pro[[#This Row],[Revenue]]+pro[[#This Row],[AdminExp]]</f>
        <v>428969.52599999995</v>
      </c>
      <c r="K431" s="83">
        <f>pro[[#This Row],[Profit]]/pro[[#This Row],[Revenue]]</f>
        <v>0.41700950004626508</v>
      </c>
      <c r="L431" s="56">
        <f t="shared" si="6"/>
        <v>1</v>
      </c>
      <c r="M431" s="82" t="str">
        <f>"Q"&amp;" "&amp;VLOOKUP(pro[[#This Row],[Period]],Mapping!A:B,2,0)</f>
        <v>Q 1</v>
      </c>
      <c r="N431"/>
    </row>
    <row r="432" spans="1:14" ht="11.25" customHeight="1" x14ac:dyDescent="0.2">
      <c r="A432" s="42" t="s">
        <v>18</v>
      </c>
      <c r="B432" s="44" t="s">
        <v>22</v>
      </c>
      <c r="C432" s="44" t="s">
        <v>57</v>
      </c>
      <c r="D432" s="43">
        <v>748827.56199999992</v>
      </c>
      <c r="E432" s="43">
        <v>-327775.90999999997</v>
      </c>
      <c r="F432" s="43">
        <v>-34440</v>
      </c>
      <c r="G432" s="43">
        <v>-62640</v>
      </c>
      <c r="H432" s="43">
        <v>-73810</v>
      </c>
      <c r="I432" s="55">
        <f>pro[[#This Row],[Admin expenses 3]]+pro[[#This Row],[Admin expenses 2]]+pro[[#This Row],[Admin expenses 1]]+pro[[#This Row],[COGS]]</f>
        <v>-498665.91</v>
      </c>
      <c r="J432" s="55">
        <f>pro[[#This Row],[Revenue]]+pro[[#This Row],[AdminExp]]</f>
        <v>250161.65199999994</v>
      </c>
      <c r="K432" s="83">
        <f>pro[[#This Row],[Profit]]/pro[[#This Row],[Revenue]]</f>
        <v>0.33407110621283459</v>
      </c>
      <c r="L432" s="56">
        <f t="shared" si="6"/>
        <v>1</v>
      </c>
      <c r="M432" s="82" t="str">
        <f>"Q"&amp;" "&amp;VLOOKUP(pro[[#This Row],[Period]],Mapping!A:B,2,0)</f>
        <v>Q 1</v>
      </c>
      <c r="N432"/>
    </row>
    <row r="433" spans="1:14" ht="11.25" customHeight="1" x14ac:dyDescent="0.2">
      <c r="A433" s="42" t="s">
        <v>18</v>
      </c>
      <c r="B433" s="44" t="s">
        <v>36</v>
      </c>
      <c r="C433" s="44" t="s">
        <v>57</v>
      </c>
      <c r="D433" s="43">
        <v>-15992.563999999998</v>
      </c>
      <c r="E433" s="43">
        <v>2613.1279999999997</v>
      </c>
      <c r="F433" s="43">
        <v>-51640</v>
      </c>
      <c r="G433" s="43">
        <v>-72910</v>
      </c>
      <c r="H433" s="43">
        <v>-74450</v>
      </c>
      <c r="I433" s="55">
        <f>pro[[#This Row],[Admin expenses 3]]+pro[[#This Row],[Admin expenses 2]]+pro[[#This Row],[Admin expenses 1]]+pro[[#This Row],[COGS]]</f>
        <v>-196386.872</v>
      </c>
      <c r="J433" s="55">
        <f>pro[[#This Row],[Revenue]]+pro[[#This Row],[AdminExp]]</f>
        <v>-212379.43599999999</v>
      </c>
      <c r="K433" s="83">
        <f>pro[[#This Row],[Profit]]/pro[[#This Row],[Revenue]]</f>
        <v>13.279886577286794</v>
      </c>
      <c r="L433" s="56">
        <f t="shared" si="6"/>
        <v>1</v>
      </c>
      <c r="M433" s="82" t="str">
        <f>"Q"&amp;" "&amp;VLOOKUP(pro[[#This Row],[Period]],Mapping!A:B,2,0)</f>
        <v>Q 1</v>
      </c>
      <c r="N433"/>
    </row>
    <row r="434" spans="1:14" ht="11.25" customHeight="1" x14ac:dyDescent="0.2">
      <c r="A434" s="42" t="s">
        <v>18</v>
      </c>
      <c r="B434" s="44" t="s">
        <v>30</v>
      </c>
      <c r="C434" s="44" t="s">
        <v>58</v>
      </c>
      <c r="D434" s="43">
        <v>849.87699999999984</v>
      </c>
      <c r="E434" s="43">
        <v>-502.95</v>
      </c>
      <c r="F434" s="43">
        <v>-80120</v>
      </c>
      <c r="G434" s="43">
        <v>-18090</v>
      </c>
      <c r="H434" s="43">
        <v>-31290</v>
      </c>
      <c r="I434" s="55">
        <f>pro[[#This Row],[Admin expenses 3]]+pro[[#This Row],[Admin expenses 2]]+pro[[#This Row],[Admin expenses 1]]+pro[[#This Row],[COGS]]</f>
        <v>-130002.95</v>
      </c>
      <c r="J434" s="55">
        <f>pro[[#This Row],[Revenue]]+pro[[#This Row],[AdminExp]]</f>
        <v>-129153.073</v>
      </c>
      <c r="K434" s="83">
        <f>pro[[#This Row],[Profit]]/pro[[#This Row],[Revenue]]</f>
        <v>-151.96678225202004</v>
      </c>
      <c r="L434" s="56">
        <f t="shared" si="6"/>
        <v>1</v>
      </c>
      <c r="M434" s="82" t="str">
        <f>"Q"&amp;" "&amp;VLOOKUP(pro[[#This Row],[Period]],Mapping!A:B,2,0)</f>
        <v>Q 1</v>
      </c>
      <c r="N434"/>
    </row>
    <row r="435" spans="1:14" ht="11.25" customHeight="1" x14ac:dyDescent="0.2">
      <c r="A435" s="42" t="s">
        <v>18</v>
      </c>
      <c r="B435" s="44" t="s">
        <v>32</v>
      </c>
      <c r="C435" s="44" t="s">
        <v>59</v>
      </c>
      <c r="D435" s="43">
        <v>492895.61999999994</v>
      </c>
      <c r="E435" s="43">
        <v>-106955.04400000001</v>
      </c>
      <c r="F435" s="43">
        <v>-54550</v>
      </c>
      <c r="G435" s="43">
        <v>-25770</v>
      </c>
      <c r="H435" s="43">
        <v>-51480</v>
      </c>
      <c r="I435" s="55">
        <f>pro[[#This Row],[Admin expenses 3]]+pro[[#This Row],[Admin expenses 2]]+pro[[#This Row],[Admin expenses 1]]+pro[[#This Row],[COGS]]</f>
        <v>-238755.04399999999</v>
      </c>
      <c r="J435" s="55">
        <f>pro[[#This Row],[Revenue]]+pro[[#This Row],[AdminExp]]</f>
        <v>254140.57599999994</v>
      </c>
      <c r="K435" s="83">
        <f>pro[[#This Row],[Profit]]/pro[[#This Row],[Revenue]]</f>
        <v>0.51560729227011592</v>
      </c>
      <c r="L435" s="56">
        <f t="shared" si="6"/>
        <v>1</v>
      </c>
      <c r="M435" s="82" t="str">
        <f>"Q"&amp;" "&amp;VLOOKUP(pro[[#This Row],[Period]],Mapping!A:B,2,0)</f>
        <v>Q 1</v>
      </c>
      <c r="N435"/>
    </row>
    <row r="436" spans="1:14" ht="11.25" customHeight="1" x14ac:dyDescent="0.2">
      <c r="A436" s="42" t="s">
        <v>18</v>
      </c>
      <c r="B436" s="44" t="s">
        <v>24</v>
      </c>
      <c r="C436" s="44" t="s">
        <v>57</v>
      </c>
      <c r="D436" s="43">
        <v>1135122.7439999999</v>
      </c>
      <c r="E436" s="43">
        <v>-198958.291</v>
      </c>
      <c r="F436" s="43">
        <v>-81730</v>
      </c>
      <c r="G436" s="43">
        <v>-69720</v>
      </c>
      <c r="H436" s="43">
        <v>-26770</v>
      </c>
      <c r="I436" s="55">
        <f>pro[[#This Row],[Admin expenses 3]]+pro[[#This Row],[Admin expenses 2]]+pro[[#This Row],[Admin expenses 1]]+pro[[#This Row],[COGS]]</f>
        <v>-377178.29099999997</v>
      </c>
      <c r="J436" s="55">
        <f>pro[[#This Row],[Revenue]]+pro[[#This Row],[AdminExp]]</f>
        <v>757944.45299999998</v>
      </c>
      <c r="K436" s="83">
        <f>pro[[#This Row],[Profit]]/pro[[#This Row],[Revenue]]</f>
        <v>0.66772025933435086</v>
      </c>
      <c r="L436" s="56">
        <f t="shared" si="6"/>
        <v>1</v>
      </c>
      <c r="M436" s="82" t="str">
        <f>"Q"&amp;" "&amp;VLOOKUP(pro[[#This Row],[Period]],Mapping!A:B,2,0)</f>
        <v>Q 1</v>
      </c>
      <c r="N436"/>
    </row>
    <row r="437" spans="1:14" ht="11.25" customHeight="1" x14ac:dyDescent="0.2">
      <c r="A437" s="42" t="s">
        <v>18</v>
      </c>
      <c r="B437" s="44" t="s">
        <v>25</v>
      </c>
      <c r="C437" s="44" t="s">
        <v>57</v>
      </c>
      <c r="D437" s="43">
        <v>642449.75199999998</v>
      </c>
      <c r="E437" s="43">
        <v>-729535.21900000004</v>
      </c>
      <c r="F437" s="43">
        <v>-42700</v>
      </c>
      <c r="G437" s="43">
        <v>-36980</v>
      </c>
      <c r="H437" s="43">
        <v>-51340</v>
      </c>
      <c r="I437" s="55">
        <f>pro[[#This Row],[Admin expenses 3]]+pro[[#This Row],[Admin expenses 2]]+pro[[#This Row],[Admin expenses 1]]+pro[[#This Row],[COGS]]</f>
        <v>-860555.21900000004</v>
      </c>
      <c r="J437" s="55">
        <f>pro[[#This Row],[Revenue]]+pro[[#This Row],[AdminExp]]</f>
        <v>-218105.46700000006</v>
      </c>
      <c r="K437" s="83">
        <f>pro[[#This Row],[Profit]]/pro[[#This Row],[Revenue]]</f>
        <v>-0.33949031238788629</v>
      </c>
      <c r="L437" s="56">
        <f t="shared" si="6"/>
        <v>1</v>
      </c>
      <c r="M437" s="82" t="str">
        <f>"Q"&amp;" "&amp;VLOOKUP(pro[[#This Row],[Period]],Mapping!A:B,2,0)</f>
        <v>Q 1</v>
      </c>
      <c r="N437"/>
    </row>
    <row r="438" spans="1:14" ht="11.25" customHeight="1" x14ac:dyDescent="0.2">
      <c r="A438" s="42" t="s">
        <v>18</v>
      </c>
      <c r="B438" s="44" t="s">
        <v>13</v>
      </c>
      <c r="C438" s="44" t="s">
        <v>57</v>
      </c>
      <c r="D438" s="43">
        <v>1214708.257</v>
      </c>
      <c r="E438" s="43">
        <v>-670069.7429999999</v>
      </c>
      <c r="F438" s="43">
        <v>-26850</v>
      </c>
      <c r="G438" s="43">
        <v>-68570</v>
      </c>
      <c r="H438" s="43">
        <v>-16020</v>
      </c>
      <c r="I438" s="55">
        <f>pro[[#This Row],[Admin expenses 3]]+pro[[#This Row],[Admin expenses 2]]+pro[[#This Row],[Admin expenses 1]]+pro[[#This Row],[COGS]]</f>
        <v>-781509.7429999999</v>
      </c>
      <c r="J438" s="55">
        <f>pro[[#This Row],[Revenue]]+pro[[#This Row],[AdminExp]]</f>
        <v>433198.51400000008</v>
      </c>
      <c r="K438" s="83">
        <f>pro[[#This Row],[Profit]]/pro[[#This Row],[Revenue]]</f>
        <v>0.35662761943339627</v>
      </c>
      <c r="L438" s="56">
        <f t="shared" si="6"/>
        <v>1</v>
      </c>
      <c r="M438" s="82" t="str">
        <f>"Q"&amp;" "&amp;VLOOKUP(pro[[#This Row],[Period]],Mapping!A:B,2,0)</f>
        <v>Q 1</v>
      </c>
      <c r="N438"/>
    </row>
    <row r="439" spans="1:14" ht="11.25" customHeight="1" x14ac:dyDescent="0.2">
      <c r="A439" s="42" t="s">
        <v>18</v>
      </c>
      <c r="B439" s="44" t="s">
        <v>28</v>
      </c>
      <c r="C439" s="44" t="s">
        <v>58</v>
      </c>
      <c r="D439" s="43">
        <v>609105.16099999996</v>
      </c>
      <c r="E439" s="43">
        <v>-398248.25599999994</v>
      </c>
      <c r="F439" s="43">
        <v>-83330</v>
      </c>
      <c r="G439" s="43">
        <v>-30320</v>
      </c>
      <c r="H439" s="43">
        <v>-15820</v>
      </c>
      <c r="I439" s="55">
        <f>pro[[#This Row],[Admin expenses 3]]+pro[[#This Row],[Admin expenses 2]]+pro[[#This Row],[Admin expenses 1]]+pro[[#This Row],[COGS]]</f>
        <v>-527718.25599999994</v>
      </c>
      <c r="J439" s="55">
        <f>pro[[#This Row],[Revenue]]+pro[[#This Row],[AdminExp]]</f>
        <v>81386.905000000028</v>
      </c>
      <c r="K439" s="83">
        <f>pro[[#This Row],[Profit]]/pro[[#This Row],[Revenue]]</f>
        <v>0.13361716532886189</v>
      </c>
      <c r="L439" s="56">
        <f t="shared" si="6"/>
        <v>1</v>
      </c>
      <c r="M439" s="82" t="str">
        <f>"Q"&amp;" "&amp;VLOOKUP(pro[[#This Row],[Period]],Mapping!A:B,2,0)</f>
        <v>Q 1</v>
      </c>
      <c r="N439"/>
    </row>
    <row r="440" spans="1:14" ht="11.25" customHeight="1" x14ac:dyDescent="0.2">
      <c r="A440" s="42" t="s">
        <v>18</v>
      </c>
      <c r="B440" s="44" t="s">
        <v>14</v>
      </c>
      <c r="C440" s="44" t="s">
        <v>59</v>
      </c>
      <c r="D440" s="43">
        <v>1286498.4649999999</v>
      </c>
      <c r="E440" s="43">
        <v>-1379416.6749999998</v>
      </c>
      <c r="F440" s="43">
        <v>-23880</v>
      </c>
      <c r="G440" s="43">
        <v>-86390</v>
      </c>
      <c r="H440" s="43">
        <v>-21130</v>
      </c>
      <c r="I440" s="55">
        <f>pro[[#This Row],[Admin expenses 3]]+pro[[#This Row],[Admin expenses 2]]+pro[[#This Row],[Admin expenses 1]]+pro[[#This Row],[COGS]]</f>
        <v>-1510816.6749999998</v>
      </c>
      <c r="J440" s="55">
        <f>pro[[#This Row],[Revenue]]+pro[[#This Row],[AdminExp]]</f>
        <v>-224318.20999999996</v>
      </c>
      <c r="K440" s="83">
        <f>pro[[#This Row],[Profit]]/pro[[#This Row],[Revenue]]</f>
        <v>-0.1743633716655853</v>
      </c>
      <c r="L440" s="56">
        <f t="shared" si="6"/>
        <v>1</v>
      </c>
      <c r="M440" s="82" t="str">
        <f>"Q"&amp;" "&amp;VLOOKUP(pro[[#This Row],[Period]],Mapping!A:B,2,0)</f>
        <v>Q 1</v>
      </c>
      <c r="N440"/>
    </row>
    <row r="441" spans="1:14" ht="11.25" customHeight="1" x14ac:dyDescent="0.2">
      <c r="A441" s="42" t="s">
        <v>18</v>
      </c>
      <c r="B441" s="44" t="s">
        <v>15</v>
      </c>
      <c r="C441" s="44" t="s">
        <v>60</v>
      </c>
      <c r="D441" s="43">
        <v>22069221.131999999</v>
      </c>
      <c r="E441" s="43">
        <v>-8805102.7959999982</v>
      </c>
      <c r="F441" s="43">
        <v>-39950</v>
      </c>
      <c r="G441" s="43">
        <v>-93380</v>
      </c>
      <c r="H441" s="43">
        <v>-16130</v>
      </c>
      <c r="I441" s="55">
        <f>pro[[#This Row],[Admin expenses 3]]+pro[[#This Row],[Admin expenses 2]]+pro[[#This Row],[Admin expenses 1]]+pro[[#This Row],[COGS]]</f>
        <v>-8954562.7959999982</v>
      </c>
      <c r="J441" s="55">
        <f>pro[[#This Row],[Revenue]]+pro[[#This Row],[AdminExp]]</f>
        <v>13114658.336000001</v>
      </c>
      <c r="K441" s="83">
        <f>pro[[#This Row],[Profit]]/pro[[#This Row],[Revenue]]</f>
        <v>0.59425107291094958</v>
      </c>
      <c r="L441" s="56">
        <f t="shared" si="6"/>
        <v>1</v>
      </c>
      <c r="M441" s="82" t="str">
        <f>"Q"&amp;" "&amp;VLOOKUP(pro[[#This Row],[Period]],Mapping!A:B,2,0)</f>
        <v>Q 1</v>
      </c>
      <c r="N441"/>
    </row>
    <row r="442" spans="1:14" ht="11.25" customHeight="1" x14ac:dyDescent="0.2">
      <c r="A442" s="42" t="s">
        <v>18</v>
      </c>
      <c r="B442" s="44" t="s">
        <v>17</v>
      </c>
      <c r="C442" s="44" t="s">
        <v>57</v>
      </c>
      <c r="D442" s="43">
        <v>2529219.861</v>
      </c>
      <c r="E442" s="43">
        <v>-1594255.8659999999</v>
      </c>
      <c r="F442" s="43">
        <v>-48900</v>
      </c>
      <c r="G442" s="43">
        <v>-23320</v>
      </c>
      <c r="H442" s="43">
        <v>-15560</v>
      </c>
      <c r="I442" s="55">
        <f>pro[[#This Row],[Admin expenses 3]]+pro[[#This Row],[Admin expenses 2]]+pro[[#This Row],[Admin expenses 1]]+pro[[#This Row],[COGS]]</f>
        <v>-1682035.8659999999</v>
      </c>
      <c r="J442" s="55">
        <f>pro[[#This Row],[Revenue]]+pro[[#This Row],[AdminExp]]</f>
        <v>847183.99500000011</v>
      </c>
      <c r="K442" s="83">
        <f>pro[[#This Row],[Profit]]/pro[[#This Row],[Revenue]]</f>
        <v>0.33495862026998374</v>
      </c>
      <c r="L442" s="56">
        <f t="shared" si="6"/>
        <v>1</v>
      </c>
      <c r="M442" s="82" t="str">
        <f>"Q"&amp;" "&amp;VLOOKUP(pro[[#This Row],[Period]],Mapping!A:B,2,0)</f>
        <v>Q 1</v>
      </c>
      <c r="N442"/>
    </row>
    <row r="443" spans="1:14" ht="11.25" customHeight="1" x14ac:dyDescent="0.2">
      <c r="A443" s="42" t="s">
        <v>18</v>
      </c>
      <c r="B443" s="44" t="s">
        <v>19</v>
      </c>
      <c r="C443" s="44" t="s">
        <v>58</v>
      </c>
      <c r="D443" s="43">
        <v>5896547.8600000003</v>
      </c>
      <c r="E443" s="43">
        <v>-4215183.091</v>
      </c>
      <c r="F443" s="43">
        <v>-87960</v>
      </c>
      <c r="G443" s="43">
        <v>-46820</v>
      </c>
      <c r="H443" s="43">
        <v>-92110</v>
      </c>
      <c r="I443" s="55">
        <f>pro[[#This Row],[Admin expenses 3]]+pro[[#This Row],[Admin expenses 2]]+pro[[#This Row],[Admin expenses 1]]+pro[[#This Row],[COGS]]</f>
        <v>-4442073.091</v>
      </c>
      <c r="J443" s="55">
        <f>pro[[#This Row],[Revenue]]+pro[[#This Row],[AdminExp]]</f>
        <v>1454474.7690000003</v>
      </c>
      <c r="K443" s="83">
        <f>pro[[#This Row],[Profit]]/pro[[#This Row],[Revenue]]</f>
        <v>0.24666547334697631</v>
      </c>
      <c r="L443" s="56">
        <f t="shared" si="6"/>
        <v>1</v>
      </c>
      <c r="M443" s="82" t="str">
        <f>"Q"&amp;" "&amp;VLOOKUP(pro[[#This Row],[Period]],Mapping!A:B,2,0)</f>
        <v>Q 1</v>
      </c>
      <c r="N443"/>
    </row>
    <row r="444" spans="1:14" ht="11.25" customHeight="1" x14ac:dyDescent="0.2">
      <c r="A444" s="42" t="s">
        <v>18</v>
      </c>
      <c r="B444" s="44" t="s">
        <v>21</v>
      </c>
      <c r="C444" s="44" t="s">
        <v>59</v>
      </c>
      <c r="D444" s="43">
        <v>904225.7</v>
      </c>
      <c r="E444" s="43">
        <v>-598647.20299999998</v>
      </c>
      <c r="F444" s="43">
        <v>-66650</v>
      </c>
      <c r="G444" s="43">
        <v>-91860</v>
      </c>
      <c r="H444" s="43">
        <v>-89000</v>
      </c>
      <c r="I444" s="55">
        <f>pro[[#This Row],[Admin expenses 3]]+pro[[#This Row],[Admin expenses 2]]+pro[[#This Row],[Admin expenses 1]]+pro[[#This Row],[COGS]]</f>
        <v>-846157.20299999998</v>
      </c>
      <c r="J444" s="55">
        <f>pro[[#This Row],[Revenue]]+pro[[#This Row],[AdminExp]]</f>
        <v>58068.496999999974</v>
      </c>
      <c r="K444" s="83">
        <f>pro[[#This Row],[Profit]]/pro[[#This Row],[Revenue]]</f>
        <v>6.4219029607320358E-2</v>
      </c>
      <c r="L444" s="56">
        <f t="shared" si="6"/>
        <v>1</v>
      </c>
      <c r="M444" s="82" t="str">
        <f>"Q"&amp;" "&amp;VLOOKUP(pro[[#This Row],[Period]],Mapping!A:B,2,0)</f>
        <v>Q 1</v>
      </c>
      <c r="N444"/>
    </row>
    <row r="445" spans="1:14" ht="11.25" customHeight="1" x14ac:dyDescent="0.2">
      <c r="A445" s="42" t="s">
        <v>18</v>
      </c>
      <c r="B445" s="44" t="s">
        <v>22</v>
      </c>
      <c r="C445" s="44" t="s">
        <v>60</v>
      </c>
      <c r="D445" s="43">
        <v>3452622.0889999997</v>
      </c>
      <c r="E445" s="43">
        <v>-1559006.3579999998</v>
      </c>
      <c r="F445" s="43">
        <v>-46660</v>
      </c>
      <c r="G445" s="43">
        <v>-52290</v>
      </c>
      <c r="H445" s="43">
        <v>-54810</v>
      </c>
      <c r="I445" s="55">
        <f>pro[[#This Row],[Admin expenses 3]]+pro[[#This Row],[Admin expenses 2]]+pro[[#This Row],[Admin expenses 1]]+pro[[#This Row],[COGS]]</f>
        <v>-1712766.3579999998</v>
      </c>
      <c r="J445" s="55">
        <f>pro[[#This Row],[Revenue]]+pro[[#This Row],[AdminExp]]</f>
        <v>1739855.7309999999</v>
      </c>
      <c r="K445" s="83">
        <f>pro[[#This Row],[Profit]]/pro[[#This Row],[Revenue]]</f>
        <v>0.50392301449473809</v>
      </c>
      <c r="L445" s="56">
        <f t="shared" si="6"/>
        <v>1</v>
      </c>
      <c r="M445" s="82" t="str">
        <f>"Q"&amp;" "&amp;VLOOKUP(pro[[#This Row],[Period]],Mapping!A:B,2,0)</f>
        <v>Q 1</v>
      </c>
      <c r="N445"/>
    </row>
    <row r="446" spans="1:14" ht="11.25" customHeight="1" x14ac:dyDescent="0.2">
      <c r="A446" s="42" t="s">
        <v>18</v>
      </c>
      <c r="B446" s="44" t="s">
        <v>36</v>
      </c>
      <c r="C446" s="44" t="s">
        <v>57</v>
      </c>
      <c r="D446" s="43">
        <v>12349247.344000001</v>
      </c>
      <c r="E446" s="43">
        <v>-5612607.7979999995</v>
      </c>
      <c r="F446" s="43">
        <v>-72310</v>
      </c>
      <c r="G446" s="43">
        <v>-18770</v>
      </c>
      <c r="H446" s="43">
        <v>-44690</v>
      </c>
      <c r="I446" s="55">
        <f>pro[[#This Row],[Admin expenses 3]]+pro[[#This Row],[Admin expenses 2]]+pro[[#This Row],[Admin expenses 1]]+pro[[#This Row],[COGS]]</f>
        <v>-5748377.7979999995</v>
      </c>
      <c r="J446" s="55">
        <f>pro[[#This Row],[Revenue]]+pro[[#This Row],[AdminExp]]</f>
        <v>6600869.546000001</v>
      </c>
      <c r="K446" s="83">
        <f>pro[[#This Row],[Profit]]/pro[[#This Row],[Revenue]]</f>
        <v>0.53451593948412546</v>
      </c>
      <c r="L446" s="56">
        <f t="shared" si="6"/>
        <v>1</v>
      </c>
      <c r="M446" s="82" t="str">
        <f>"Q"&amp;" "&amp;VLOOKUP(pro[[#This Row],[Period]],Mapping!A:B,2,0)</f>
        <v>Q 1</v>
      </c>
      <c r="N446"/>
    </row>
    <row r="447" spans="1:14" ht="11.25" customHeight="1" x14ac:dyDescent="0.2">
      <c r="A447" s="42" t="s">
        <v>18</v>
      </c>
      <c r="B447" s="44" t="s">
        <v>30</v>
      </c>
      <c r="C447" s="44" t="s">
        <v>58</v>
      </c>
      <c r="D447" s="43">
        <v>918088.51399999997</v>
      </c>
      <c r="E447" s="43">
        <v>-967968.42099999997</v>
      </c>
      <c r="F447" s="43">
        <v>-83580</v>
      </c>
      <c r="G447" s="43">
        <v>-29020</v>
      </c>
      <c r="H447" s="43">
        <v>-32050</v>
      </c>
      <c r="I447" s="55">
        <f>pro[[#This Row],[Admin expenses 3]]+pro[[#This Row],[Admin expenses 2]]+pro[[#This Row],[Admin expenses 1]]+pro[[#This Row],[COGS]]</f>
        <v>-1112618.4210000001</v>
      </c>
      <c r="J447" s="55">
        <f>pro[[#This Row],[Revenue]]+pro[[#This Row],[AdminExp]]</f>
        <v>-194529.90700000012</v>
      </c>
      <c r="K447" s="83">
        <f>pro[[#This Row],[Profit]]/pro[[#This Row],[Revenue]]</f>
        <v>-0.21188578664649335</v>
      </c>
      <c r="L447" s="56">
        <f t="shared" si="6"/>
        <v>1</v>
      </c>
      <c r="M447" s="82" t="str">
        <f>"Q"&amp;" "&amp;VLOOKUP(pro[[#This Row],[Period]],Mapping!A:B,2,0)</f>
        <v>Q 1</v>
      </c>
      <c r="N447"/>
    </row>
    <row r="448" spans="1:14" ht="11.25" customHeight="1" x14ac:dyDescent="0.2">
      <c r="A448" s="42" t="s">
        <v>18</v>
      </c>
      <c r="B448" s="44" t="s">
        <v>32</v>
      </c>
      <c r="C448" s="44" t="s">
        <v>59</v>
      </c>
      <c r="D448" s="43">
        <v>3803237.2349999994</v>
      </c>
      <c r="E448" s="43">
        <v>-1407060.8439999998</v>
      </c>
      <c r="F448" s="43">
        <v>-68650</v>
      </c>
      <c r="G448" s="43">
        <v>-94320</v>
      </c>
      <c r="H448" s="43">
        <v>-48890</v>
      </c>
      <c r="I448" s="55">
        <f>pro[[#This Row],[Admin expenses 3]]+pro[[#This Row],[Admin expenses 2]]+pro[[#This Row],[Admin expenses 1]]+pro[[#This Row],[COGS]]</f>
        <v>-1618920.8439999998</v>
      </c>
      <c r="J448" s="55">
        <f>pro[[#This Row],[Revenue]]+pro[[#This Row],[AdminExp]]</f>
        <v>2184316.3909999998</v>
      </c>
      <c r="K448" s="83">
        <f>pro[[#This Row],[Profit]]/pro[[#This Row],[Revenue]]</f>
        <v>0.57433082819510206</v>
      </c>
      <c r="L448" s="56">
        <f t="shared" si="6"/>
        <v>1</v>
      </c>
      <c r="M448" s="82" t="str">
        <f>"Q"&amp;" "&amp;VLOOKUP(pro[[#This Row],[Period]],Mapping!A:B,2,0)</f>
        <v>Q 1</v>
      </c>
      <c r="N448"/>
    </row>
    <row r="449" spans="1:14" ht="11.25" customHeight="1" x14ac:dyDescent="0.2">
      <c r="A449" s="42" t="s">
        <v>18</v>
      </c>
      <c r="B449" s="44" t="s">
        <v>24</v>
      </c>
      <c r="C449" s="44" t="s">
        <v>60</v>
      </c>
      <c r="D449" s="43">
        <v>230575.84199999998</v>
      </c>
      <c r="E449" s="43">
        <v>-44855.86</v>
      </c>
      <c r="F449" s="43">
        <v>-41650</v>
      </c>
      <c r="G449" s="43">
        <v>-34090</v>
      </c>
      <c r="H449" s="43">
        <v>-57520</v>
      </c>
      <c r="I449" s="55">
        <f>pro[[#This Row],[Admin expenses 3]]+pro[[#This Row],[Admin expenses 2]]+pro[[#This Row],[Admin expenses 1]]+pro[[#This Row],[COGS]]</f>
        <v>-178115.86</v>
      </c>
      <c r="J449" s="55">
        <f>pro[[#This Row],[Revenue]]+pro[[#This Row],[AdminExp]]</f>
        <v>52459.981999999989</v>
      </c>
      <c r="K449" s="83">
        <f>pro[[#This Row],[Profit]]/pro[[#This Row],[Revenue]]</f>
        <v>0.227517252219337</v>
      </c>
      <c r="L449" s="56">
        <f t="shared" si="6"/>
        <v>1</v>
      </c>
      <c r="M449" s="82" t="str">
        <f>"Q"&amp;" "&amp;VLOOKUP(pro[[#This Row],[Period]],Mapping!A:B,2,0)</f>
        <v>Q 1</v>
      </c>
      <c r="N449"/>
    </row>
    <row r="450" spans="1:14" ht="11.25" customHeight="1" x14ac:dyDescent="0.2">
      <c r="A450" s="42" t="s">
        <v>18</v>
      </c>
      <c r="B450" s="44" t="s">
        <v>37</v>
      </c>
      <c r="C450" s="44" t="s">
        <v>57</v>
      </c>
      <c r="D450" s="43">
        <v>45852.974999999999</v>
      </c>
      <c r="E450" s="43">
        <v>-26761.741999999998</v>
      </c>
      <c r="F450" s="43">
        <v>-60100</v>
      </c>
      <c r="G450" s="43">
        <v>-77060</v>
      </c>
      <c r="H450" s="43">
        <v>-72960</v>
      </c>
      <c r="I450" s="55">
        <f>pro[[#This Row],[Admin expenses 3]]+pro[[#This Row],[Admin expenses 2]]+pro[[#This Row],[Admin expenses 1]]+pro[[#This Row],[COGS]]</f>
        <v>-236881.742</v>
      </c>
      <c r="J450" s="55">
        <f>pro[[#This Row],[Revenue]]+pro[[#This Row],[AdminExp]]</f>
        <v>-191028.76699999999</v>
      </c>
      <c r="K450" s="83">
        <f>pro[[#This Row],[Profit]]/pro[[#This Row],[Revenue]]</f>
        <v>-4.1661150012621864</v>
      </c>
      <c r="L450" s="56">
        <f t="shared" ref="L450:L513" si="7">MONTH(DATEVALUE(A450&amp;"1"))</f>
        <v>1</v>
      </c>
      <c r="M450" s="82" t="str">
        <f>"Q"&amp;" "&amp;VLOOKUP(pro[[#This Row],[Period]],Mapping!A:B,2,0)</f>
        <v>Q 1</v>
      </c>
      <c r="N450"/>
    </row>
    <row r="451" spans="1:14" ht="11.25" customHeight="1" x14ac:dyDescent="0.2">
      <c r="A451" s="42" t="s">
        <v>18</v>
      </c>
      <c r="B451" s="44" t="s">
        <v>33</v>
      </c>
      <c r="C451" s="44" t="s">
        <v>58</v>
      </c>
      <c r="D451" s="43">
        <v>1310099.8399999999</v>
      </c>
      <c r="E451" s="43">
        <v>-3515693.3279999997</v>
      </c>
      <c r="F451" s="43">
        <v>-88130</v>
      </c>
      <c r="G451" s="43">
        <v>-72980</v>
      </c>
      <c r="H451" s="43">
        <v>-49470</v>
      </c>
      <c r="I451" s="55">
        <f>pro[[#This Row],[Admin expenses 3]]+pro[[#This Row],[Admin expenses 2]]+pro[[#This Row],[Admin expenses 1]]+pro[[#This Row],[COGS]]</f>
        <v>-3726273.3279999997</v>
      </c>
      <c r="J451" s="55">
        <f>pro[[#This Row],[Revenue]]+pro[[#This Row],[AdminExp]]</f>
        <v>-2416173.4879999999</v>
      </c>
      <c r="K451" s="83">
        <f>pro[[#This Row],[Profit]]/pro[[#This Row],[Revenue]]</f>
        <v>-1.8442666842856803</v>
      </c>
      <c r="L451" s="56">
        <f t="shared" si="7"/>
        <v>1</v>
      </c>
      <c r="M451" s="82" t="str">
        <f>"Q"&amp;" "&amp;VLOOKUP(pro[[#This Row],[Period]],Mapping!A:B,2,0)</f>
        <v>Q 1</v>
      </c>
      <c r="N451"/>
    </row>
    <row r="452" spans="1:14" ht="11.25" customHeight="1" x14ac:dyDescent="0.2">
      <c r="A452" s="42" t="s">
        <v>18</v>
      </c>
      <c r="B452" s="44" t="s">
        <v>13</v>
      </c>
      <c r="C452" s="44" t="s">
        <v>59</v>
      </c>
      <c r="D452" s="43">
        <v>92287.607999999993</v>
      </c>
      <c r="E452" s="43">
        <v>-16986.143999999997</v>
      </c>
      <c r="F452" s="43">
        <v>-25460</v>
      </c>
      <c r="G452" s="43">
        <v>-66370</v>
      </c>
      <c r="H452" s="43">
        <v>-80850</v>
      </c>
      <c r="I452" s="55">
        <f>pro[[#This Row],[Admin expenses 3]]+pro[[#This Row],[Admin expenses 2]]+pro[[#This Row],[Admin expenses 1]]+pro[[#This Row],[COGS]]</f>
        <v>-189666.144</v>
      </c>
      <c r="J452" s="55">
        <f>pro[[#This Row],[Revenue]]+pro[[#This Row],[AdminExp]]</f>
        <v>-97378.536000000007</v>
      </c>
      <c r="K452" s="83">
        <f>pro[[#This Row],[Profit]]/pro[[#This Row],[Revenue]]</f>
        <v>-1.0551637225227466</v>
      </c>
      <c r="L452" s="56">
        <f t="shared" si="7"/>
        <v>1</v>
      </c>
      <c r="M452" s="82" t="str">
        <f>"Q"&amp;" "&amp;VLOOKUP(pro[[#This Row],[Period]],Mapping!A:B,2,0)</f>
        <v>Q 1</v>
      </c>
      <c r="N452"/>
    </row>
    <row r="453" spans="1:14" ht="11.25" customHeight="1" x14ac:dyDescent="0.2">
      <c r="A453" s="42" t="s">
        <v>18</v>
      </c>
      <c r="B453" s="44" t="s">
        <v>15</v>
      </c>
      <c r="C453" s="44" t="s">
        <v>60</v>
      </c>
      <c r="D453" s="43">
        <v>760560.55599999998</v>
      </c>
      <c r="E453" s="43">
        <v>-152750.73799999998</v>
      </c>
      <c r="F453" s="43">
        <v>-62120</v>
      </c>
      <c r="G453" s="43">
        <v>-45470</v>
      </c>
      <c r="H453" s="43">
        <v>-22030</v>
      </c>
      <c r="I453" s="55">
        <f>pro[[#This Row],[Admin expenses 3]]+pro[[#This Row],[Admin expenses 2]]+pro[[#This Row],[Admin expenses 1]]+pro[[#This Row],[COGS]]</f>
        <v>-282370.73800000001</v>
      </c>
      <c r="J453" s="55">
        <f>pro[[#This Row],[Revenue]]+pro[[#This Row],[AdminExp]]</f>
        <v>478189.81799999997</v>
      </c>
      <c r="K453" s="83">
        <f>pro[[#This Row],[Profit]]/pro[[#This Row],[Revenue]]</f>
        <v>0.62873339174323417</v>
      </c>
      <c r="L453" s="56">
        <f t="shared" si="7"/>
        <v>1</v>
      </c>
      <c r="M453" s="82" t="str">
        <f>"Q"&amp;" "&amp;VLOOKUP(pro[[#This Row],[Period]],Mapping!A:B,2,0)</f>
        <v>Q 1</v>
      </c>
      <c r="N453"/>
    </row>
    <row r="454" spans="1:14" ht="11.25" customHeight="1" x14ac:dyDescent="0.2">
      <c r="A454" s="42" t="s">
        <v>18</v>
      </c>
      <c r="B454" s="44" t="s">
        <v>17</v>
      </c>
      <c r="C454" s="44" t="s">
        <v>57</v>
      </c>
      <c r="D454" s="43">
        <v>83662.243000000002</v>
      </c>
      <c r="E454" s="43">
        <v>-30395.476999999999</v>
      </c>
      <c r="F454" s="43">
        <v>-85790</v>
      </c>
      <c r="G454" s="43">
        <v>-77960</v>
      </c>
      <c r="H454" s="43">
        <v>-102390</v>
      </c>
      <c r="I454" s="55">
        <f>pro[[#This Row],[Admin expenses 3]]+pro[[#This Row],[Admin expenses 2]]+pro[[#This Row],[Admin expenses 1]]+pro[[#This Row],[COGS]]</f>
        <v>-296535.47700000001</v>
      </c>
      <c r="J454" s="55">
        <f>pro[[#This Row],[Revenue]]+pro[[#This Row],[AdminExp]]</f>
        <v>-212873.234</v>
      </c>
      <c r="K454" s="83">
        <f>pro[[#This Row],[Profit]]/pro[[#This Row],[Revenue]]</f>
        <v>-2.5444361323183742</v>
      </c>
      <c r="L454" s="56">
        <f t="shared" si="7"/>
        <v>1</v>
      </c>
      <c r="M454" s="82" t="str">
        <f>"Q"&amp;" "&amp;VLOOKUP(pro[[#This Row],[Period]],Mapping!A:B,2,0)</f>
        <v>Q 1</v>
      </c>
      <c r="N454"/>
    </row>
    <row r="455" spans="1:14" ht="11.25" customHeight="1" x14ac:dyDescent="0.2">
      <c r="A455" s="42" t="s">
        <v>18</v>
      </c>
      <c r="B455" s="44" t="s">
        <v>19</v>
      </c>
      <c r="C455" s="44" t="s">
        <v>57</v>
      </c>
      <c r="D455" s="43">
        <v>140965.93</v>
      </c>
      <c r="E455" s="43">
        <v>-27841.197999999997</v>
      </c>
      <c r="F455" s="43">
        <v>-75020</v>
      </c>
      <c r="G455" s="43">
        <v>-47150</v>
      </c>
      <c r="H455" s="43">
        <v>-49690</v>
      </c>
      <c r="I455" s="55">
        <f>pro[[#This Row],[Admin expenses 3]]+pro[[#This Row],[Admin expenses 2]]+pro[[#This Row],[Admin expenses 1]]+pro[[#This Row],[COGS]]</f>
        <v>-199701.198</v>
      </c>
      <c r="J455" s="55">
        <f>pro[[#This Row],[Revenue]]+pro[[#This Row],[AdminExp]]</f>
        <v>-58735.268000000011</v>
      </c>
      <c r="K455" s="83">
        <f>pro[[#This Row],[Profit]]/pro[[#This Row],[Revenue]]</f>
        <v>-0.41666286314714496</v>
      </c>
      <c r="L455" s="56">
        <f t="shared" si="7"/>
        <v>1</v>
      </c>
      <c r="M455" s="82" t="str">
        <f>"Q"&amp;" "&amp;VLOOKUP(pro[[#This Row],[Period]],Mapping!A:B,2,0)</f>
        <v>Q 1</v>
      </c>
      <c r="N455"/>
    </row>
    <row r="456" spans="1:14" ht="11.25" customHeight="1" x14ac:dyDescent="0.2">
      <c r="A456" s="42" t="s">
        <v>18</v>
      </c>
      <c r="B456" s="44" t="s">
        <v>21</v>
      </c>
      <c r="C456" s="44" t="s">
        <v>58</v>
      </c>
      <c r="D456" s="43">
        <v>30480.001999999997</v>
      </c>
      <c r="E456" s="43">
        <v>-11335.653</v>
      </c>
      <c r="F456" s="43">
        <v>-62330</v>
      </c>
      <c r="G456" s="43">
        <v>-48000</v>
      </c>
      <c r="H456" s="43">
        <v>-91760</v>
      </c>
      <c r="I456" s="55">
        <f>pro[[#This Row],[Admin expenses 3]]+pro[[#This Row],[Admin expenses 2]]+pro[[#This Row],[Admin expenses 1]]+pro[[#This Row],[COGS]]</f>
        <v>-213425.65299999999</v>
      </c>
      <c r="J456" s="55">
        <f>pro[[#This Row],[Revenue]]+pro[[#This Row],[AdminExp]]</f>
        <v>-182945.65099999998</v>
      </c>
      <c r="K456" s="83">
        <f>pro[[#This Row],[Profit]]/pro[[#This Row],[Revenue]]</f>
        <v>-6.0021535103573811</v>
      </c>
      <c r="L456" s="56">
        <f t="shared" si="7"/>
        <v>1</v>
      </c>
      <c r="M456" s="82" t="str">
        <f>"Q"&amp;" "&amp;VLOOKUP(pro[[#This Row],[Period]],Mapping!A:B,2,0)</f>
        <v>Q 1</v>
      </c>
      <c r="N456"/>
    </row>
    <row r="457" spans="1:14" ht="11.25" customHeight="1" x14ac:dyDescent="0.2">
      <c r="A457" s="42" t="s">
        <v>18</v>
      </c>
      <c r="B457" s="44" t="s">
        <v>24</v>
      </c>
      <c r="C457" s="44" t="s">
        <v>59</v>
      </c>
      <c r="D457" s="43">
        <v>327620.70600000001</v>
      </c>
      <c r="E457" s="43">
        <v>-37428.138999999996</v>
      </c>
      <c r="F457" s="43">
        <v>-92460</v>
      </c>
      <c r="G457" s="43">
        <v>-53950</v>
      </c>
      <c r="H457" s="43">
        <v>-30340</v>
      </c>
      <c r="I457" s="55">
        <f>pro[[#This Row],[Admin expenses 3]]+pro[[#This Row],[Admin expenses 2]]+pro[[#This Row],[Admin expenses 1]]+pro[[#This Row],[COGS]]</f>
        <v>-214178.139</v>
      </c>
      <c r="J457" s="55">
        <f>pro[[#This Row],[Revenue]]+pro[[#This Row],[AdminExp]]</f>
        <v>113442.56700000001</v>
      </c>
      <c r="K457" s="83">
        <f>pro[[#This Row],[Profit]]/pro[[#This Row],[Revenue]]</f>
        <v>0.34626189652371975</v>
      </c>
      <c r="L457" s="56">
        <f t="shared" si="7"/>
        <v>1</v>
      </c>
      <c r="M457" s="82" t="str">
        <f>"Q"&amp;" "&amp;VLOOKUP(pro[[#This Row],[Period]],Mapping!A:B,2,0)</f>
        <v>Q 1</v>
      </c>
      <c r="N457"/>
    </row>
    <row r="458" spans="1:14" ht="11.25" customHeight="1" x14ac:dyDescent="0.2">
      <c r="A458" s="42" t="s">
        <v>18</v>
      </c>
      <c r="B458" s="44" t="s">
        <v>25</v>
      </c>
      <c r="C458" s="44" t="s">
        <v>57</v>
      </c>
      <c r="D458" s="43">
        <v>88901.337</v>
      </c>
      <c r="E458" s="43">
        <v>-38754.890999999996</v>
      </c>
      <c r="F458" s="43">
        <v>-31940</v>
      </c>
      <c r="G458" s="43">
        <v>-80840</v>
      </c>
      <c r="H458" s="43">
        <v>-89880</v>
      </c>
      <c r="I458" s="55">
        <f>pro[[#This Row],[Admin expenses 3]]+pro[[#This Row],[Admin expenses 2]]+pro[[#This Row],[Admin expenses 1]]+pro[[#This Row],[COGS]]</f>
        <v>-241414.891</v>
      </c>
      <c r="J458" s="55">
        <f>pro[[#This Row],[Revenue]]+pro[[#This Row],[AdminExp]]</f>
        <v>-152513.554</v>
      </c>
      <c r="K458" s="83">
        <f>pro[[#This Row],[Profit]]/pro[[#This Row],[Revenue]]</f>
        <v>-1.715537236520976</v>
      </c>
      <c r="L458" s="56">
        <f t="shared" si="7"/>
        <v>1</v>
      </c>
      <c r="M458" s="82" t="str">
        <f>"Q"&amp;" "&amp;VLOOKUP(pro[[#This Row],[Period]],Mapping!A:B,2,0)</f>
        <v>Q 1</v>
      </c>
      <c r="N458"/>
    </row>
    <row r="459" spans="1:14" ht="11.25" customHeight="1" x14ac:dyDescent="0.2">
      <c r="A459" s="42" t="s">
        <v>18</v>
      </c>
      <c r="B459" s="44" t="s">
        <v>28</v>
      </c>
      <c r="C459" s="44" t="s">
        <v>58</v>
      </c>
      <c r="D459" s="43">
        <v>18932.731999999996</v>
      </c>
      <c r="E459" s="43">
        <v>-10699.276</v>
      </c>
      <c r="F459" s="43">
        <v>-42370</v>
      </c>
      <c r="G459" s="43">
        <v>-69870</v>
      </c>
      <c r="H459" s="43">
        <v>-101810</v>
      </c>
      <c r="I459" s="55">
        <f>pro[[#This Row],[Admin expenses 3]]+pro[[#This Row],[Admin expenses 2]]+pro[[#This Row],[Admin expenses 1]]+pro[[#This Row],[COGS]]</f>
        <v>-224749.27600000001</v>
      </c>
      <c r="J459" s="55">
        <f>pro[[#This Row],[Revenue]]+pro[[#This Row],[AdminExp]]</f>
        <v>-205816.54400000002</v>
      </c>
      <c r="K459" s="83">
        <f>pro[[#This Row],[Profit]]/pro[[#This Row],[Revenue]]</f>
        <v>-10.870937379771712</v>
      </c>
      <c r="L459" s="56">
        <f t="shared" si="7"/>
        <v>1</v>
      </c>
      <c r="M459" s="82" t="str">
        <f>"Q"&amp;" "&amp;VLOOKUP(pro[[#This Row],[Period]],Mapping!A:B,2,0)</f>
        <v>Q 1</v>
      </c>
      <c r="N459"/>
    </row>
    <row r="460" spans="1:14" ht="11.25" customHeight="1" x14ac:dyDescent="0.2">
      <c r="A460" s="42" t="s">
        <v>18</v>
      </c>
      <c r="B460" s="44" t="s">
        <v>15</v>
      </c>
      <c r="C460" s="44" t="s">
        <v>59</v>
      </c>
      <c r="D460" s="43">
        <v>35971.039999999994</v>
      </c>
      <c r="E460" s="43">
        <v>-15072.456</v>
      </c>
      <c r="F460" s="43">
        <v>-105320</v>
      </c>
      <c r="G460" s="43">
        <v>-80450</v>
      </c>
      <c r="H460" s="43">
        <v>-64080</v>
      </c>
      <c r="I460" s="55">
        <f>pro[[#This Row],[Admin expenses 3]]+pro[[#This Row],[Admin expenses 2]]+pro[[#This Row],[Admin expenses 1]]+pro[[#This Row],[COGS]]</f>
        <v>-264922.45600000001</v>
      </c>
      <c r="J460" s="55">
        <f>pro[[#This Row],[Revenue]]+pro[[#This Row],[AdminExp]]</f>
        <v>-228951.41600000003</v>
      </c>
      <c r="K460" s="83">
        <f>pro[[#This Row],[Profit]]/pro[[#This Row],[Revenue]]</f>
        <v>-6.3648817493183421</v>
      </c>
      <c r="L460" s="56">
        <f t="shared" si="7"/>
        <v>1</v>
      </c>
      <c r="M460" s="82" t="str">
        <f>"Q"&amp;" "&amp;VLOOKUP(pro[[#This Row],[Period]],Mapping!A:B,2,0)</f>
        <v>Q 1</v>
      </c>
      <c r="N460"/>
    </row>
    <row r="461" spans="1:14" ht="11.25" customHeight="1" x14ac:dyDescent="0.2">
      <c r="A461" s="42" t="s">
        <v>18</v>
      </c>
      <c r="B461" s="44" t="s">
        <v>17</v>
      </c>
      <c r="C461" s="44" t="s">
        <v>57</v>
      </c>
      <c r="D461" s="43">
        <v>271071.38799999998</v>
      </c>
      <c r="E461" s="43">
        <v>-71997.505999999994</v>
      </c>
      <c r="F461" s="43">
        <v>-86980</v>
      </c>
      <c r="G461" s="43">
        <v>-57930</v>
      </c>
      <c r="H461" s="43">
        <v>-30390</v>
      </c>
      <c r="I461" s="55">
        <f>pro[[#This Row],[Admin expenses 3]]+pro[[#This Row],[Admin expenses 2]]+pro[[#This Row],[Admin expenses 1]]+pro[[#This Row],[COGS]]</f>
        <v>-247297.50599999999</v>
      </c>
      <c r="J461" s="55">
        <f>pro[[#This Row],[Revenue]]+pro[[#This Row],[AdminExp]]</f>
        <v>23773.881999999983</v>
      </c>
      <c r="K461" s="83">
        <f>pro[[#This Row],[Profit]]/pro[[#This Row],[Revenue]]</f>
        <v>8.7703398633868307E-2</v>
      </c>
      <c r="L461" s="56">
        <f t="shared" si="7"/>
        <v>1</v>
      </c>
      <c r="M461" s="82" t="str">
        <f>"Q"&amp;" "&amp;VLOOKUP(pro[[#This Row],[Period]],Mapping!A:B,2,0)</f>
        <v>Q 1</v>
      </c>
      <c r="N461"/>
    </row>
    <row r="462" spans="1:14" ht="11.25" customHeight="1" x14ac:dyDescent="0.2">
      <c r="A462" s="42" t="s">
        <v>18</v>
      </c>
      <c r="B462" s="44" t="s">
        <v>19</v>
      </c>
      <c r="C462" s="44" t="s">
        <v>58</v>
      </c>
      <c r="D462" s="43">
        <v>256608.14199999999</v>
      </c>
      <c r="E462" s="43">
        <v>-59625.741000000002</v>
      </c>
      <c r="F462" s="43">
        <v>-28580</v>
      </c>
      <c r="G462" s="43">
        <v>-90530</v>
      </c>
      <c r="H462" s="43">
        <v>-60460</v>
      </c>
      <c r="I462" s="55">
        <f>pro[[#This Row],[Admin expenses 3]]+pro[[#This Row],[Admin expenses 2]]+pro[[#This Row],[Admin expenses 1]]+pro[[#This Row],[COGS]]</f>
        <v>-239195.74100000001</v>
      </c>
      <c r="J462" s="55">
        <f>pro[[#This Row],[Revenue]]+pro[[#This Row],[AdminExp]]</f>
        <v>17412.400999999983</v>
      </c>
      <c r="K462" s="83">
        <f>pro[[#This Row],[Profit]]/pro[[#This Row],[Revenue]]</f>
        <v>6.7855995777405934E-2</v>
      </c>
      <c r="L462" s="56">
        <f t="shared" si="7"/>
        <v>1</v>
      </c>
      <c r="M462" s="82" t="str">
        <f>"Q"&amp;" "&amp;VLOOKUP(pro[[#This Row],[Period]],Mapping!A:B,2,0)</f>
        <v>Q 1</v>
      </c>
      <c r="N462"/>
    </row>
    <row r="463" spans="1:14" ht="11.25" customHeight="1" x14ac:dyDescent="0.2">
      <c r="A463" s="42" t="s">
        <v>18</v>
      </c>
      <c r="B463" s="44" t="s">
        <v>21</v>
      </c>
      <c r="C463" s="44" t="s">
        <v>59</v>
      </c>
      <c r="D463" s="43">
        <v>251587.02799999996</v>
      </c>
      <c r="E463" s="43">
        <v>-77370.551999999996</v>
      </c>
      <c r="F463" s="43">
        <v>-18250</v>
      </c>
      <c r="G463" s="43">
        <v>-93430</v>
      </c>
      <c r="H463" s="43">
        <v>-39240</v>
      </c>
      <c r="I463" s="55">
        <f>pro[[#This Row],[Admin expenses 3]]+pro[[#This Row],[Admin expenses 2]]+pro[[#This Row],[Admin expenses 1]]+pro[[#This Row],[COGS]]</f>
        <v>-228290.552</v>
      </c>
      <c r="J463" s="55">
        <f>pro[[#This Row],[Revenue]]+pro[[#This Row],[AdminExp]]</f>
        <v>23296.475999999966</v>
      </c>
      <c r="K463" s="83">
        <f>pro[[#This Row],[Profit]]/pro[[#This Row],[Revenue]]</f>
        <v>9.2598081010758504E-2</v>
      </c>
      <c r="L463" s="56">
        <f t="shared" si="7"/>
        <v>1</v>
      </c>
      <c r="M463" s="82" t="str">
        <f>"Q"&amp;" "&amp;VLOOKUP(pro[[#This Row],[Period]],Mapping!A:B,2,0)</f>
        <v>Q 1</v>
      </c>
      <c r="N463"/>
    </row>
    <row r="464" spans="1:14" ht="11.25" customHeight="1" x14ac:dyDescent="0.2">
      <c r="A464" s="42" t="s">
        <v>18</v>
      </c>
      <c r="B464" s="44" t="s">
        <v>22</v>
      </c>
      <c r="C464" s="44" t="s">
        <v>57</v>
      </c>
      <c r="D464" s="43">
        <v>712322.20499999996</v>
      </c>
      <c r="E464" s="43">
        <v>-168632.79299999998</v>
      </c>
      <c r="F464" s="43">
        <v>-58200</v>
      </c>
      <c r="G464" s="43">
        <v>-96440</v>
      </c>
      <c r="H464" s="43">
        <v>-81490</v>
      </c>
      <c r="I464" s="55">
        <f>pro[[#This Row],[Admin expenses 3]]+pro[[#This Row],[Admin expenses 2]]+pro[[#This Row],[Admin expenses 1]]+pro[[#This Row],[COGS]]</f>
        <v>-404762.79299999995</v>
      </c>
      <c r="J464" s="55">
        <f>pro[[#This Row],[Revenue]]+pro[[#This Row],[AdminExp]]</f>
        <v>307559.41200000001</v>
      </c>
      <c r="K464" s="83">
        <f>pro[[#This Row],[Profit]]/pro[[#This Row],[Revenue]]</f>
        <v>0.43177007517265314</v>
      </c>
      <c r="L464" s="56">
        <f t="shared" si="7"/>
        <v>1</v>
      </c>
      <c r="M464" s="82" t="str">
        <f>"Q"&amp;" "&amp;VLOOKUP(pro[[#This Row],[Period]],Mapping!A:B,2,0)</f>
        <v>Q 1</v>
      </c>
      <c r="N464"/>
    </row>
    <row r="465" spans="1:14" ht="11.25" customHeight="1" x14ac:dyDescent="0.2">
      <c r="A465" s="42" t="s">
        <v>18</v>
      </c>
      <c r="B465" s="44" t="s">
        <v>32</v>
      </c>
      <c r="C465" s="44" t="s">
        <v>57</v>
      </c>
      <c r="D465" s="43">
        <v>392455.609</v>
      </c>
      <c r="E465" s="43">
        <v>-117038.341</v>
      </c>
      <c r="F465" s="43">
        <v>-35840</v>
      </c>
      <c r="G465" s="43">
        <v>-70790</v>
      </c>
      <c r="H465" s="43">
        <v>-41820</v>
      </c>
      <c r="I465" s="55">
        <f>pro[[#This Row],[Admin expenses 3]]+pro[[#This Row],[Admin expenses 2]]+pro[[#This Row],[Admin expenses 1]]+pro[[#This Row],[COGS]]</f>
        <v>-265488.34100000001</v>
      </c>
      <c r="J465" s="55">
        <f>pro[[#This Row],[Revenue]]+pro[[#This Row],[AdminExp]]</f>
        <v>126967.26799999998</v>
      </c>
      <c r="K465" s="83">
        <f>pro[[#This Row],[Profit]]/pro[[#This Row],[Revenue]]</f>
        <v>0.32352007485259304</v>
      </c>
      <c r="L465" s="56">
        <f t="shared" si="7"/>
        <v>1</v>
      </c>
      <c r="M465" s="82" t="str">
        <f>"Q"&amp;" "&amp;VLOOKUP(pro[[#This Row],[Period]],Mapping!A:B,2,0)</f>
        <v>Q 1</v>
      </c>
      <c r="N465"/>
    </row>
    <row r="466" spans="1:14" ht="11.25" customHeight="1" x14ac:dyDescent="0.2">
      <c r="A466" s="42" t="s">
        <v>18</v>
      </c>
      <c r="B466" s="44" t="s">
        <v>24</v>
      </c>
      <c r="C466" s="44" t="s">
        <v>57</v>
      </c>
      <c r="D466" s="43">
        <v>220566.122</v>
      </c>
      <c r="E466" s="43">
        <v>-39015.395999999993</v>
      </c>
      <c r="F466" s="43">
        <v>-54830</v>
      </c>
      <c r="G466" s="43">
        <v>-74110</v>
      </c>
      <c r="H466" s="43">
        <v>-57770</v>
      </c>
      <c r="I466" s="55">
        <f>pro[[#This Row],[Admin expenses 3]]+pro[[#This Row],[Admin expenses 2]]+pro[[#This Row],[Admin expenses 1]]+pro[[#This Row],[COGS]]</f>
        <v>-225725.39600000001</v>
      </c>
      <c r="J466" s="55">
        <f>pro[[#This Row],[Revenue]]+pro[[#This Row],[AdminExp]]</f>
        <v>-5159.2740000000049</v>
      </c>
      <c r="K466" s="83">
        <f>pro[[#This Row],[Profit]]/pro[[#This Row],[Revenue]]</f>
        <v>-2.3391053681399019E-2</v>
      </c>
      <c r="L466" s="56">
        <f t="shared" si="7"/>
        <v>1</v>
      </c>
      <c r="M466" s="82" t="str">
        <f>"Q"&amp;" "&amp;VLOOKUP(pro[[#This Row],[Period]],Mapping!A:B,2,0)</f>
        <v>Q 1</v>
      </c>
      <c r="N466"/>
    </row>
    <row r="467" spans="1:14" ht="11.25" customHeight="1" x14ac:dyDescent="0.2">
      <c r="A467" s="42" t="s">
        <v>18</v>
      </c>
      <c r="B467" s="44" t="s">
        <v>35</v>
      </c>
      <c r="C467" s="44" t="s">
        <v>57</v>
      </c>
      <c r="D467" s="43">
        <v>2613425.7309999997</v>
      </c>
      <c r="E467" s="43">
        <v>-198293.45199999999</v>
      </c>
      <c r="F467" s="43">
        <v>-68300</v>
      </c>
      <c r="G467" s="43">
        <v>-81190</v>
      </c>
      <c r="H467" s="43">
        <v>-63890</v>
      </c>
      <c r="I467" s="55">
        <f>pro[[#This Row],[Admin expenses 3]]+pro[[#This Row],[Admin expenses 2]]+pro[[#This Row],[Admin expenses 1]]+pro[[#This Row],[COGS]]</f>
        <v>-411673.45199999999</v>
      </c>
      <c r="J467" s="55">
        <f>pro[[#This Row],[Revenue]]+pro[[#This Row],[AdminExp]]</f>
        <v>2201752.2789999996</v>
      </c>
      <c r="K467" s="83">
        <f>pro[[#This Row],[Profit]]/pro[[#This Row],[Revenue]]</f>
        <v>0.84247746277355373</v>
      </c>
      <c r="L467" s="56">
        <f t="shared" si="7"/>
        <v>1</v>
      </c>
      <c r="M467" s="82" t="str">
        <f>"Q"&amp;" "&amp;VLOOKUP(pro[[#This Row],[Period]],Mapping!A:B,2,0)</f>
        <v>Q 1</v>
      </c>
      <c r="N467"/>
    </row>
    <row r="468" spans="1:14" ht="11.25" customHeight="1" x14ac:dyDescent="0.2">
      <c r="A468" s="42" t="s">
        <v>18</v>
      </c>
      <c r="B468" s="44" t="s">
        <v>25</v>
      </c>
      <c r="C468" s="44" t="s">
        <v>57</v>
      </c>
      <c r="D468" s="43">
        <v>340202.71599999996</v>
      </c>
      <c r="E468" s="43">
        <v>-224609.98699999996</v>
      </c>
      <c r="F468" s="43">
        <v>-75200</v>
      </c>
      <c r="G468" s="43">
        <v>-24640</v>
      </c>
      <c r="H468" s="43">
        <v>-35330</v>
      </c>
      <c r="I468" s="55">
        <f>pro[[#This Row],[Admin expenses 3]]+pro[[#This Row],[Admin expenses 2]]+pro[[#This Row],[Admin expenses 1]]+pro[[#This Row],[COGS]]</f>
        <v>-359779.98699999996</v>
      </c>
      <c r="J468" s="55">
        <f>pro[[#This Row],[Revenue]]+pro[[#This Row],[AdminExp]]</f>
        <v>-19577.271000000008</v>
      </c>
      <c r="K468" s="83">
        <f>pro[[#This Row],[Profit]]/pro[[#This Row],[Revenue]]</f>
        <v>-5.7545898604760143E-2</v>
      </c>
      <c r="L468" s="56">
        <f t="shared" si="7"/>
        <v>1</v>
      </c>
      <c r="M468" s="82" t="str">
        <f>"Q"&amp;" "&amp;VLOOKUP(pro[[#This Row],[Period]],Mapping!A:B,2,0)</f>
        <v>Q 1</v>
      </c>
      <c r="N468"/>
    </row>
    <row r="469" spans="1:14" ht="11.25" customHeight="1" x14ac:dyDescent="0.2">
      <c r="A469" s="42" t="s">
        <v>18</v>
      </c>
      <c r="B469" s="44" t="s">
        <v>13</v>
      </c>
      <c r="C469" s="44" t="s">
        <v>57</v>
      </c>
      <c r="D469" s="43">
        <v>389010.15299999999</v>
      </c>
      <c r="E469" s="43">
        <v>-177869.60799999998</v>
      </c>
      <c r="F469" s="43">
        <v>-15640</v>
      </c>
      <c r="G469" s="43">
        <v>-47980</v>
      </c>
      <c r="H469" s="43">
        <v>-50730</v>
      </c>
      <c r="I469" s="55">
        <f>pro[[#This Row],[Admin expenses 3]]+pro[[#This Row],[Admin expenses 2]]+pro[[#This Row],[Admin expenses 1]]+pro[[#This Row],[COGS]]</f>
        <v>-292219.60800000001</v>
      </c>
      <c r="J469" s="55">
        <f>pro[[#This Row],[Revenue]]+pro[[#This Row],[AdminExp]]</f>
        <v>96790.544999999984</v>
      </c>
      <c r="K469" s="83">
        <f>pro[[#This Row],[Profit]]/pro[[#This Row],[Revenue]]</f>
        <v>0.24881238768079142</v>
      </c>
      <c r="L469" s="56">
        <f t="shared" si="7"/>
        <v>1</v>
      </c>
      <c r="M469" s="82" t="str">
        <f>"Q"&amp;" "&amp;VLOOKUP(pro[[#This Row],[Period]],Mapping!A:B,2,0)</f>
        <v>Q 1</v>
      </c>
      <c r="N469"/>
    </row>
    <row r="470" spans="1:14" ht="11.25" customHeight="1" x14ac:dyDescent="0.2">
      <c r="A470" s="42" t="s">
        <v>18</v>
      </c>
      <c r="B470" s="44" t="s">
        <v>28</v>
      </c>
      <c r="C470" s="44" t="s">
        <v>57</v>
      </c>
      <c r="D470" s="43">
        <v>995273.83899999992</v>
      </c>
      <c r="E470" s="43">
        <v>-2426432.2109999997</v>
      </c>
      <c r="F470" s="43">
        <v>-22770</v>
      </c>
      <c r="G470" s="43">
        <v>-29040</v>
      </c>
      <c r="H470" s="43">
        <v>-59970</v>
      </c>
      <c r="I470" s="55">
        <f>pro[[#This Row],[Admin expenses 3]]+pro[[#This Row],[Admin expenses 2]]+pro[[#This Row],[Admin expenses 1]]+pro[[#This Row],[COGS]]</f>
        <v>-2538212.2109999997</v>
      </c>
      <c r="J470" s="55">
        <f>pro[[#This Row],[Revenue]]+pro[[#This Row],[AdminExp]]</f>
        <v>-1542938.3719999997</v>
      </c>
      <c r="K470" s="83">
        <f>pro[[#This Row],[Profit]]/pro[[#This Row],[Revenue]]</f>
        <v>-1.5502651748088396</v>
      </c>
      <c r="L470" s="56">
        <f t="shared" si="7"/>
        <v>1</v>
      </c>
      <c r="M470" s="82" t="str">
        <f>"Q"&amp;" "&amp;VLOOKUP(pro[[#This Row],[Period]],Mapping!A:B,2,0)</f>
        <v>Q 1</v>
      </c>
      <c r="N470"/>
    </row>
    <row r="471" spans="1:14" ht="11.25" customHeight="1" x14ac:dyDescent="0.2">
      <c r="A471" s="42" t="s">
        <v>18</v>
      </c>
      <c r="B471" s="44" t="s">
        <v>14</v>
      </c>
      <c r="C471" s="44" t="s">
        <v>57</v>
      </c>
      <c r="D471" s="43">
        <v>1342931.4639999999</v>
      </c>
      <c r="E471" s="43">
        <v>-1094681.2590000001</v>
      </c>
      <c r="F471" s="43">
        <v>-94540</v>
      </c>
      <c r="G471" s="43">
        <v>-48010</v>
      </c>
      <c r="H471" s="43">
        <v>-90900</v>
      </c>
      <c r="I471" s="55">
        <f>pro[[#This Row],[Admin expenses 3]]+pro[[#This Row],[Admin expenses 2]]+pro[[#This Row],[Admin expenses 1]]+pro[[#This Row],[COGS]]</f>
        <v>-1328131.2590000001</v>
      </c>
      <c r="J471" s="55">
        <f>pro[[#This Row],[Revenue]]+pro[[#This Row],[AdminExp]]</f>
        <v>14800.204999999842</v>
      </c>
      <c r="K471" s="83">
        <f>pro[[#This Row],[Profit]]/pro[[#This Row],[Revenue]]</f>
        <v>1.1020819302212612E-2</v>
      </c>
      <c r="L471" s="56">
        <f t="shared" si="7"/>
        <v>1</v>
      </c>
      <c r="M471" s="82" t="str">
        <f>"Q"&amp;" "&amp;VLOOKUP(pro[[#This Row],[Period]],Mapping!A:B,2,0)</f>
        <v>Q 1</v>
      </c>
      <c r="N471"/>
    </row>
    <row r="472" spans="1:14" ht="11.25" customHeight="1" x14ac:dyDescent="0.2">
      <c r="A472" s="42" t="s">
        <v>18</v>
      </c>
      <c r="B472" s="44" t="s">
        <v>26</v>
      </c>
      <c r="C472" s="44" t="s">
        <v>57</v>
      </c>
      <c r="D472" s="43">
        <v>3540003.9709999999</v>
      </c>
      <c r="E472" s="43">
        <v>-3628614.6680000001</v>
      </c>
      <c r="F472" s="43">
        <v>-23890</v>
      </c>
      <c r="G472" s="43">
        <v>-74180</v>
      </c>
      <c r="H472" s="43">
        <v>-26040</v>
      </c>
      <c r="I472" s="55">
        <f>pro[[#This Row],[Admin expenses 3]]+pro[[#This Row],[Admin expenses 2]]+pro[[#This Row],[Admin expenses 1]]+pro[[#This Row],[COGS]]</f>
        <v>-3752724.6680000001</v>
      </c>
      <c r="J472" s="55">
        <f>pro[[#This Row],[Revenue]]+pro[[#This Row],[AdminExp]]</f>
        <v>-212720.69700000016</v>
      </c>
      <c r="K472" s="83">
        <f>pro[[#This Row],[Profit]]/pro[[#This Row],[Revenue]]</f>
        <v>-6.0090524966250149E-2</v>
      </c>
      <c r="L472" s="56">
        <f t="shared" si="7"/>
        <v>1</v>
      </c>
      <c r="M472" s="82" t="str">
        <f>"Q"&amp;" "&amp;VLOOKUP(pro[[#This Row],[Period]],Mapping!A:B,2,0)</f>
        <v>Q 1</v>
      </c>
      <c r="N472"/>
    </row>
    <row r="473" spans="1:14" ht="11.25" customHeight="1" x14ac:dyDescent="0.2">
      <c r="A473" s="42" t="s">
        <v>18</v>
      </c>
      <c r="B473" s="44" t="s">
        <v>15</v>
      </c>
      <c r="C473" s="44" t="s">
        <v>57</v>
      </c>
      <c r="D473" s="43">
        <v>11981355.483999999</v>
      </c>
      <c r="E473" s="43">
        <v>-4894178.6809999999</v>
      </c>
      <c r="F473" s="43">
        <v>-90360</v>
      </c>
      <c r="G473" s="43">
        <v>-94830</v>
      </c>
      <c r="H473" s="43">
        <v>-80790</v>
      </c>
      <c r="I473" s="55">
        <f>pro[[#This Row],[Admin expenses 3]]+pro[[#This Row],[Admin expenses 2]]+pro[[#This Row],[Admin expenses 1]]+pro[[#This Row],[COGS]]</f>
        <v>-5160158.6809999999</v>
      </c>
      <c r="J473" s="55">
        <f>pro[[#This Row],[Revenue]]+pro[[#This Row],[AdminExp]]</f>
        <v>6821196.8029999994</v>
      </c>
      <c r="K473" s="83">
        <f>pro[[#This Row],[Profit]]/pro[[#This Row],[Revenue]]</f>
        <v>0.56931762120814144</v>
      </c>
      <c r="L473" s="56">
        <f t="shared" si="7"/>
        <v>1</v>
      </c>
      <c r="M473" s="82" t="str">
        <f>"Q"&amp;" "&amp;VLOOKUP(pro[[#This Row],[Period]],Mapping!A:B,2,0)</f>
        <v>Q 1</v>
      </c>
      <c r="N473"/>
    </row>
    <row r="474" spans="1:14" ht="11.25" customHeight="1" x14ac:dyDescent="0.2">
      <c r="A474" s="42" t="s">
        <v>18</v>
      </c>
      <c r="B474" s="44" t="s">
        <v>17</v>
      </c>
      <c r="C474" s="44" t="s">
        <v>57</v>
      </c>
      <c r="D474" s="43">
        <v>2819256.4959999998</v>
      </c>
      <c r="E474" s="43">
        <v>-2222931.8859999999</v>
      </c>
      <c r="F474" s="43">
        <v>-54390</v>
      </c>
      <c r="G474" s="43">
        <v>-99400</v>
      </c>
      <c r="H474" s="43">
        <v>-106090</v>
      </c>
      <c r="I474" s="55">
        <f>pro[[#This Row],[Admin expenses 3]]+pro[[#This Row],[Admin expenses 2]]+pro[[#This Row],[Admin expenses 1]]+pro[[#This Row],[COGS]]</f>
        <v>-2482811.8859999999</v>
      </c>
      <c r="J474" s="55">
        <f>pro[[#This Row],[Revenue]]+pro[[#This Row],[AdminExp]]</f>
        <v>336444.60999999987</v>
      </c>
      <c r="K474" s="83">
        <f>pro[[#This Row],[Profit]]/pro[[#This Row],[Revenue]]</f>
        <v>0.11933806323665554</v>
      </c>
      <c r="L474" s="56">
        <f t="shared" si="7"/>
        <v>1</v>
      </c>
      <c r="M474" s="82" t="str">
        <f>"Q"&amp;" "&amp;VLOOKUP(pro[[#This Row],[Period]],Mapping!A:B,2,0)</f>
        <v>Q 1</v>
      </c>
      <c r="N474"/>
    </row>
    <row r="475" spans="1:14" ht="11.25" customHeight="1" x14ac:dyDescent="0.2">
      <c r="A475" s="42" t="s">
        <v>18</v>
      </c>
      <c r="B475" s="44" t="s">
        <v>19</v>
      </c>
      <c r="C475" s="44" t="s">
        <v>57</v>
      </c>
      <c r="D475" s="43">
        <v>4526415.5649999995</v>
      </c>
      <c r="E475" s="43">
        <v>-2745574.0129999998</v>
      </c>
      <c r="F475" s="43">
        <v>-43000</v>
      </c>
      <c r="G475" s="43">
        <v>-49470</v>
      </c>
      <c r="H475" s="43">
        <v>-35240</v>
      </c>
      <c r="I475" s="55">
        <f>pro[[#This Row],[Admin expenses 3]]+pro[[#This Row],[Admin expenses 2]]+pro[[#This Row],[Admin expenses 1]]+pro[[#This Row],[COGS]]</f>
        <v>-2873284.0129999998</v>
      </c>
      <c r="J475" s="55">
        <f>pro[[#This Row],[Revenue]]+pro[[#This Row],[AdminExp]]</f>
        <v>1653131.5519999997</v>
      </c>
      <c r="K475" s="83">
        <f>pro[[#This Row],[Profit]]/pro[[#This Row],[Revenue]]</f>
        <v>0.36521868755989928</v>
      </c>
      <c r="L475" s="56">
        <f t="shared" si="7"/>
        <v>1</v>
      </c>
      <c r="M475" s="82" t="str">
        <f>"Q"&amp;" "&amp;VLOOKUP(pro[[#This Row],[Period]],Mapping!A:B,2,0)</f>
        <v>Q 1</v>
      </c>
      <c r="N475"/>
    </row>
    <row r="476" spans="1:14" ht="11.25" customHeight="1" x14ac:dyDescent="0.2">
      <c r="A476" s="42" t="s">
        <v>18</v>
      </c>
      <c r="B476" s="44" t="s">
        <v>21</v>
      </c>
      <c r="C476" s="44" t="s">
        <v>57</v>
      </c>
      <c r="D476" s="43">
        <v>370126.51199999999</v>
      </c>
      <c r="E476" s="43">
        <v>-294977.25599999999</v>
      </c>
      <c r="F476" s="43">
        <v>-26230</v>
      </c>
      <c r="G476" s="43">
        <v>-66390</v>
      </c>
      <c r="H476" s="43">
        <v>-34640</v>
      </c>
      <c r="I476" s="55">
        <f>pro[[#This Row],[Admin expenses 3]]+pro[[#This Row],[Admin expenses 2]]+pro[[#This Row],[Admin expenses 1]]+pro[[#This Row],[COGS]]</f>
        <v>-422237.25599999999</v>
      </c>
      <c r="J476" s="55">
        <f>pro[[#This Row],[Revenue]]+pro[[#This Row],[AdminExp]]</f>
        <v>-52110.744000000006</v>
      </c>
      <c r="K476" s="83">
        <f>pro[[#This Row],[Profit]]/pro[[#This Row],[Revenue]]</f>
        <v>-0.14079170853883607</v>
      </c>
      <c r="L476" s="56">
        <f t="shared" si="7"/>
        <v>1</v>
      </c>
      <c r="M476" s="82" t="str">
        <f>"Q"&amp;" "&amp;VLOOKUP(pro[[#This Row],[Period]],Mapping!A:B,2,0)</f>
        <v>Q 1</v>
      </c>
      <c r="N476"/>
    </row>
    <row r="477" spans="1:14" ht="11.25" customHeight="1" x14ac:dyDescent="0.2">
      <c r="A477" s="42" t="s">
        <v>18</v>
      </c>
      <c r="B477" s="44" t="s">
        <v>22</v>
      </c>
      <c r="C477" s="44" t="s">
        <v>57</v>
      </c>
      <c r="D477" s="43">
        <v>1655453.443</v>
      </c>
      <c r="E477" s="43">
        <v>-1089905.362</v>
      </c>
      <c r="F477" s="43">
        <v>-42840</v>
      </c>
      <c r="G477" s="43">
        <v>-33720</v>
      </c>
      <c r="H477" s="43">
        <v>-99510</v>
      </c>
      <c r="I477" s="55">
        <f>pro[[#This Row],[Admin expenses 3]]+pro[[#This Row],[Admin expenses 2]]+pro[[#This Row],[Admin expenses 1]]+pro[[#This Row],[COGS]]</f>
        <v>-1265975.362</v>
      </c>
      <c r="J477" s="55">
        <f>pro[[#This Row],[Revenue]]+pro[[#This Row],[AdminExp]]</f>
        <v>389478.08100000001</v>
      </c>
      <c r="K477" s="83">
        <f>pro[[#This Row],[Profit]]/pro[[#This Row],[Revenue]]</f>
        <v>0.2352697278482147</v>
      </c>
      <c r="L477" s="56">
        <f t="shared" si="7"/>
        <v>1</v>
      </c>
      <c r="M477" s="82" t="str">
        <f>"Q"&amp;" "&amp;VLOOKUP(pro[[#This Row],[Period]],Mapping!A:B,2,0)</f>
        <v>Q 1</v>
      </c>
      <c r="N477"/>
    </row>
    <row r="478" spans="1:14" ht="11.25" customHeight="1" x14ac:dyDescent="0.2">
      <c r="A478" s="42" t="s">
        <v>18</v>
      </c>
      <c r="B478" s="44" t="s">
        <v>30</v>
      </c>
      <c r="C478" s="44" t="s">
        <v>57</v>
      </c>
      <c r="D478" s="43">
        <v>94973.612999999998</v>
      </c>
      <c r="E478" s="43">
        <v>-131454.288</v>
      </c>
      <c r="F478" s="43">
        <v>-44360</v>
      </c>
      <c r="G478" s="43">
        <v>-52000</v>
      </c>
      <c r="H478" s="43">
        <v>-21260</v>
      </c>
      <c r="I478" s="55">
        <f>pro[[#This Row],[Admin expenses 3]]+pro[[#This Row],[Admin expenses 2]]+pro[[#This Row],[Admin expenses 1]]+pro[[#This Row],[COGS]]</f>
        <v>-249074.288</v>
      </c>
      <c r="J478" s="55">
        <f>pro[[#This Row],[Revenue]]+pro[[#This Row],[AdminExp]]</f>
        <v>-154100.67499999999</v>
      </c>
      <c r="K478" s="83">
        <f>pro[[#This Row],[Profit]]/pro[[#This Row],[Revenue]]</f>
        <v>-1.6225630481173754</v>
      </c>
      <c r="L478" s="56">
        <f t="shared" si="7"/>
        <v>1</v>
      </c>
      <c r="M478" s="82" t="str">
        <f>"Q"&amp;" "&amp;VLOOKUP(pro[[#This Row],[Period]],Mapping!A:B,2,0)</f>
        <v>Q 1</v>
      </c>
      <c r="N478"/>
    </row>
    <row r="479" spans="1:14" ht="11.25" customHeight="1" x14ac:dyDescent="0.2">
      <c r="A479" s="42" t="s">
        <v>18</v>
      </c>
      <c r="B479" s="44" t="s">
        <v>35</v>
      </c>
      <c r="C479" s="44" t="s">
        <v>57</v>
      </c>
      <c r="D479" s="43">
        <v>22379849.379999999</v>
      </c>
      <c r="E479" s="43">
        <v>-9947102.4519999996</v>
      </c>
      <c r="F479" s="43">
        <v>-53140</v>
      </c>
      <c r="G479" s="43">
        <v>-100640</v>
      </c>
      <c r="H479" s="43">
        <v>-49930</v>
      </c>
      <c r="I479" s="55">
        <f>pro[[#This Row],[Admin expenses 3]]+pro[[#This Row],[Admin expenses 2]]+pro[[#This Row],[Admin expenses 1]]+pro[[#This Row],[COGS]]</f>
        <v>-10150812.452</v>
      </c>
      <c r="J479" s="55">
        <f>pro[[#This Row],[Revenue]]+pro[[#This Row],[AdminExp]]</f>
        <v>12229036.927999999</v>
      </c>
      <c r="K479" s="83">
        <f>pro[[#This Row],[Profit]]/pro[[#This Row],[Revenue]]</f>
        <v>0.54643070739022104</v>
      </c>
      <c r="L479" s="56">
        <f t="shared" si="7"/>
        <v>1</v>
      </c>
      <c r="M479" s="82" t="str">
        <f>"Q"&amp;" "&amp;VLOOKUP(pro[[#This Row],[Period]],Mapping!A:B,2,0)</f>
        <v>Q 1</v>
      </c>
      <c r="N479"/>
    </row>
    <row r="480" spans="1:14" ht="11.25" customHeight="1" x14ac:dyDescent="0.2">
      <c r="A480" s="42" t="s">
        <v>18</v>
      </c>
      <c r="B480" s="44" t="s">
        <v>14</v>
      </c>
      <c r="C480" s="44" t="s">
        <v>57</v>
      </c>
      <c r="D480" s="43">
        <v>109853.954</v>
      </c>
      <c r="E480" s="43">
        <v>-68705.868000000002</v>
      </c>
      <c r="F480" s="43">
        <v>-91940</v>
      </c>
      <c r="G480" s="43">
        <v>-100010</v>
      </c>
      <c r="H480" s="43">
        <v>-12680</v>
      </c>
      <c r="I480" s="55">
        <f>pro[[#This Row],[Admin expenses 3]]+pro[[#This Row],[Admin expenses 2]]+pro[[#This Row],[Admin expenses 1]]+pro[[#This Row],[COGS]]</f>
        <v>-273335.86800000002</v>
      </c>
      <c r="J480" s="55">
        <f>pro[[#This Row],[Revenue]]+pro[[#This Row],[AdminExp]]</f>
        <v>-163481.91400000002</v>
      </c>
      <c r="K480" s="83">
        <f>pro[[#This Row],[Profit]]/pro[[#This Row],[Revenue]]</f>
        <v>-1.4881750546730437</v>
      </c>
      <c r="L480" s="56">
        <f t="shared" si="7"/>
        <v>1</v>
      </c>
      <c r="M480" s="82" t="str">
        <f>"Q"&amp;" "&amp;VLOOKUP(pro[[#This Row],[Period]],Mapping!A:B,2,0)</f>
        <v>Q 1</v>
      </c>
      <c r="N480"/>
    </row>
    <row r="481" spans="1:14" ht="11.25" customHeight="1" x14ac:dyDescent="0.2">
      <c r="A481" s="42" t="s">
        <v>18</v>
      </c>
      <c r="B481" s="44" t="s">
        <v>26</v>
      </c>
      <c r="C481" s="44" t="s">
        <v>57</v>
      </c>
      <c r="D481" s="43">
        <v>1327322.22</v>
      </c>
      <c r="E481" s="43">
        <v>-1585237.3669999999</v>
      </c>
      <c r="F481" s="43">
        <v>-87700</v>
      </c>
      <c r="G481" s="43">
        <v>-32810</v>
      </c>
      <c r="H481" s="43">
        <v>-46080</v>
      </c>
      <c r="I481" s="55">
        <f>pro[[#This Row],[Admin expenses 3]]+pro[[#This Row],[Admin expenses 2]]+pro[[#This Row],[Admin expenses 1]]+pro[[#This Row],[COGS]]</f>
        <v>-1751827.3669999999</v>
      </c>
      <c r="J481" s="55">
        <f>pro[[#This Row],[Revenue]]+pro[[#This Row],[AdminExp]]</f>
        <v>-424505.14699999988</v>
      </c>
      <c r="K481" s="83">
        <f>pro[[#This Row],[Profit]]/pro[[#This Row],[Revenue]]</f>
        <v>-0.31982071919205862</v>
      </c>
      <c r="L481" s="56">
        <f t="shared" si="7"/>
        <v>1</v>
      </c>
      <c r="M481" s="82" t="str">
        <f>"Q"&amp;" "&amp;VLOOKUP(pro[[#This Row],[Period]],Mapping!A:B,2,0)</f>
        <v>Q 1</v>
      </c>
      <c r="N481"/>
    </row>
    <row r="482" spans="1:14" ht="11.25" customHeight="1" x14ac:dyDescent="0.2">
      <c r="A482" s="42" t="s">
        <v>18</v>
      </c>
      <c r="B482" s="44" t="s">
        <v>19</v>
      </c>
      <c r="C482" s="44" t="s">
        <v>57</v>
      </c>
      <c r="D482" s="43">
        <v>3639661.8089999999</v>
      </c>
      <c r="E482" s="43">
        <v>-1601957.3639999998</v>
      </c>
      <c r="F482" s="43">
        <v>-97810</v>
      </c>
      <c r="G482" s="43">
        <v>-49830</v>
      </c>
      <c r="H482" s="43">
        <v>-103710</v>
      </c>
      <c r="I482" s="55">
        <f>pro[[#This Row],[Admin expenses 3]]+pro[[#This Row],[Admin expenses 2]]+pro[[#This Row],[Admin expenses 1]]+pro[[#This Row],[COGS]]</f>
        <v>-1853307.3639999998</v>
      </c>
      <c r="J482" s="55">
        <f>pro[[#This Row],[Revenue]]+pro[[#This Row],[AdminExp]]</f>
        <v>1786354.4450000001</v>
      </c>
      <c r="K482" s="83">
        <f>pro[[#This Row],[Profit]]/pro[[#This Row],[Revenue]]</f>
        <v>0.49080231591374213</v>
      </c>
      <c r="L482" s="56">
        <f t="shared" si="7"/>
        <v>1</v>
      </c>
      <c r="M482" s="82" t="str">
        <f>"Q"&amp;" "&amp;VLOOKUP(pro[[#This Row],[Period]],Mapping!A:B,2,0)</f>
        <v>Q 1</v>
      </c>
      <c r="N482"/>
    </row>
    <row r="483" spans="1:14" ht="11.25" customHeight="1" x14ac:dyDescent="0.2">
      <c r="A483" s="42" t="s">
        <v>18</v>
      </c>
      <c r="B483" s="44" t="s">
        <v>21</v>
      </c>
      <c r="C483" s="44" t="s">
        <v>57</v>
      </c>
      <c r="D483" s="43">
        <v>124741.323</v>
      </c>
      <c r="E483" s="43">
        <v>-104973.736</v>
      </c>
      <c r="F483" s="43">
        <v>-101210</v>
      </c>
      <c r="G483" s="43">
        <v>-24380</v>
      </c>
      <c r="H483" s="43">
        <v>-97500</v>
      </c>
      <c r="I483" s="55">
        <f>pro[[#This Row],[Admin expenses 3]]+pro[[#This Row],[Admin expenses 2]]+pro[[#This Row],[Admin expenses 1]]+pro[[#This Row],[COGS]]</f>
        <v>-328063.73600000003</v>
      </c>
      <c r="J483" s="55">
        <f>pro[[#This Row],[Revenue]]+pro[[#This Row],[AdminExp]]</f>
        <v>-203322.41300000003</v>
      </c>
      <c r="K483" s="83">
        <f>pro[[#This Row],[Profit]]/pro[[#This Row],[Revenue]]</f>
        <v>-1.6299523534795284</v>
      </c>
      <c r="L483" s="56">
        <f t="shared" si="7"/>
        <v>1</v>
      </c>
      <c r="M483" s="82" t="str">
        <f>"Q"&amp;" "&amp;VLOOKUP(pro[[#This Row],[Period]],Mapping!A:B,2,0)</f>
        <v>Q 1</v>
      </c>
      <c r="N483"/>
    </row>
    <row r="484" spans="1:14" ht="11.25" customHeight="1" x14ac:dyDescent="0.2">
      <c r="A484" s="42" t="s">
        <v>18</v>
      </c>
      <c r="B484" s="44" t="s">
        <v>36</v>
      </c>
      <c r="C484" s="44" t="s">
        <v>57</v>
      </c>
      <c r="D484" s="43">
        <v>962535.196</v>
      </c>
      <c r="E484" s="43">
        <v>-350723.576</v>
      </c>
      <c r="F484" s="43">
        <v>-79610</v>
      </c>
      <c r="G484" s="43">
        <v>-86840</v>
      </c>
      <c r="H484" s="43">
        <v>-25670</v>
      </c>
      <c r="I484" s="55">
        <f>pro[[#This Row],[Admin expenses 3]]+pro[[#This Row],[Admin expenses 2]]+pro[[#This Row],[Admin expenses 1]]+pro[[#This Row],[COGS]]</f>
        <v>-542843.576</v>
      </c>
      <c r="J484" s="55">
        <f>pro[[#This Row],[Revenue]]+pro[[#This Row],[AdminExp]]</f>
        <v>419691.62</v>
      </c>
      <c r="K484" s="83">
        <f>pro[[#This Row],[Profit]]/pro[[#This Row],[Revenue]]</f>
        <v>0.43602729722934724</v>
      </c>
      <c r="L484" s="56">
        <f t="shared" si="7"/>
        <v>1</v>
      </c>
      <c r="M484" s="82" t="str">
        <f>"Q"&amp;" "&amp;VLOOKUP(pro[[#This Row],[Period]],Mapping!A:B,2,0)</f>
        <v>Q 1</v>
      </c>
      <c r="N484"/>
    </row>
    <row r="485" spans="1:14" ht="11.25" customHeight="1" x14ac:dyDescent="0.2">
      <c r="A485" s="42" t="s">
        <v>18</v>
      </c>
      <c r="B485" s="44" t="s">
        <v>15</v>
      </c>
      <c r="C485" s="44" t="s">
        <v>57</v>
      </c>
      <c r="D485" s="43">
        <v>637796.57899999991</v>
      </c>
      <c r="E485" s="43">
        <v>-672435.58199999994</v>
      </c>
      <c r="F485" s="43">
        <v>-38190</v>
      </c>
      <c r="G485" s="43">
        <v>-32510</v>
      </c>
      <c r="H485" s="43">
        <v>-79880</v>
      </c>
      <c r="I485" s="55">
        <f>pro[[#This Row],[Admin expenses 3]]+pro[[#This Row],[Admin expenses 2]]+pro[[#This Row],[Admin expenses 1]]+pro[[#This Row],[COGS]]</f>
        <v>-823015.58199999994</v>
      </c>
      <c r="J485" s="55">
        <f>pro[[#This Row],[Revenue]]+pro[[#This Row],[AdminExp]]</f>
        <v>-185219.00300000003</v>
      </c>
      <c r="K485" s="83">
        <f>pro[[#This Row],[Profit]]/pro[[#This Row],[Revenue]]</f>
        <v>-0.2904045099934599</v>
      </c>
      <c r="L485" s="56">
        <f t="shared" si="7"/>
        <v>1</v>
      </c>
      <c r="M485" s="82" t="str">
        <f>"Q"&amp;" "&amp;VLOOKUP(pro[[#This Row],[Period]],Mapping!A:B,2,0)</f>
        <v>Q 1</v>
      </c>
      <c r="N485"/>
    </row>
    <row r="486" spans="1:14" ht="11.25" customHeight="1" x14ac:dyDescent="0.2">
      <c r="A486" s="42" t="s">
        <v>18</v>
      </c>
      <c r="B486" s="44" t="s">
        <v>19</v>
      </c>
      <c r="C486" s="44" t="s">
        <v>57</v>
      </c>
      <c r="D486" s="43">
        <v>249160.88399999999</v>
      </c>
      <c r="E486" s="43">
        <v>-448290.38799999998</v>
      </c>
      <c r="F486" s="43">
        <v>-89810</v>
      </c>
      <c r="G486" s="43">
        <v>-18440</v>
      </c>
      <c r="H486" s="43">
        <v>-15010</v>
      </c>
      <c r="I486" s="55">
        <f>pro[[#This Row],[Admin expenses 3]]+pro[[#This Row],[Admin expenses 2]]+pro[[#This Row],[Admin expenses 1]]+pro[[#This Row],[COGS]]</f>
        <v>-571550.38800000004</v>
      </c>
      <c r="J486" s="55">
        <f>pro[[#This Row],[Revenue]]+pro[[#This Row],[AdminExp]]</f>
        <v>-322389.50400000007</v>
      </c>
      <c r="K486" s="83">
        <f>pro[[#This Row],[Profit]]/pro[[#This Row],[Revenue]]</f>
        <v>-1.293900947951365</v>
      </c>
      <c r="L486" s="56">
        <f t="shared" si="7"/>
        <v>1</v>
      </c>
      <c r="M486" s="82" t="str">
        <f>"Q"&amp;" "&amp;VLOOKUP(pro[[#This Row],[Period]],Mapping!A:B,2,0)</f>
        <v>Q 1</v>
      </c>
      <c r="N486"/>
    </row>
    <row r="487" spans="1:14" ht="11.25" customHeight="1" x14ac:dyDescent="0.2">
      <c r="A487" s="42" t="s">
        <v>18</v>
      </c>
      <c r="B487" s="44" t="s">
        <v>35</v>
      </c>
      <c r="C487" s="44" t="s">
        <v>57</v>
      </c>
      <c r="D487" s="43">
        <v>6205727.5839999989</v>
      </c>
      <c r="E487" s="43">
        <v>-5252842.2869999995</v>
      </c>
      <c r="F487" s="43">
        <v>-40210</v>
      </c>
      <c r="G487" s="43">
        <v>-86000</v>
      </c>
      <c r="H487" s="43">
        <v>-24200</v>
      </c>
      <c r="I487" s="55">
        <f>pro[[#This Row],[Admin expenses 3]]+pro[[#This Row],[Admin expenses 2]]+pro[[#This Row],[Admin expenses 1]]+pro[[#This Row],[COGS]]</f>
        <v>-5403252.2869999995</v>
      </c>
      <c r="J487" s="55">
        <f>pro[[#This Row],[Revenue]]+pro[[#This Row],[AdminExp]]</f>
        <v>802475.29699999932</v>
      </c>
      <c r="K487" s="83">
        <f>pro[[#This Row],[Profit]]/pro[[#This Row],[Revenue]]</f>
        <v>0.12931204055250381</v>
      </c>
      <c r="L487" s="56">
        <f t="shared" si="7"/>
        <v>1</v>
      </c>
      <c r="M487" s="82" t="str">
        <f>"Q"&amp;" "&amp;VLOOKUP(pro[[#This Row],[Period]],Mapping!A:B,2,0)</f>
        <v>Q 1</v>
      </c>
      <c r="N487"/>
    </row>
    <row r="488" spans="1:14" ht="11.25" customHeight="1" x14ac:dyDescent="0.2">
      <c r="A488" s="42" t="s">
        <v>18</v>
      </c>
      <c r="B488" s="44" t="s">
        <v>25</v>
      </c>
      <c r="C488" s="44" t="s">
        <v>57</v>
      </c>
      <c r="D488" s="43">
        <v>119985.30599999998</v>
      </c>
      <c r="E488" s="43">
        <v>-450994.99899999995</v>
      </c>
      <c r="F488" s="43">
        <v>-94610</v>
      </c>
      <c r="G488" s="43">
        <v>-31870</v>
      </c>
      <c r="H488" s="43">
        <v>-75260</v>
      </c>
      <c r="I488" s="55">
        <f>pro[[#This Row],[Admin expenses 3]]+pro[[#This Row],[Admin expenses 2]]+pro[[#This Row],[Admin expenses 1]]+pro[[#This Row],[COGS]]</f>
        <v>-652734.99899999995</v>
      </c>
      <c r="J488" s="55">
        <f>pro[[#This Row],[Revenue]]+pro[[#This Row],[AdminExp]]</f>
        <v>-532749.69299999997</v>
      </c>
      <c r="K488" s="83">
        <f>pro[[#This Row],[Profit]]/pro[[#This Row],[Revenue]]</f>
        <v>-4.4401244682411365</v>
      </c>
      <c r="L488" s="56">
        <f t="shared" si="7"/>
        <v>1</v>
      </c>
      <c r="M488" s="82" t="str">
        <f>"Q"&amp;" "&amp;VLOOKUP(pro[[#This Row],[Period]],Mapping!A:B,2,0)</f>
        <v>Q 1</v>
      </c>
      <c r="N488"/>
    </row>
    <row r="489" spans="1:14" ht="11.25" customHeight="1" x14ac:dyDescent="0.2">
      <c r="A489" s="42" t="s">
        <v>18</v>
      </c>
      <c r="B489" s="44" t="s">
        <v>28</v>
      </c>
      <c r="C489" s="44" t="s">
        <v>57</v>
      </c>
      <c r="D489" s="43">
        <v>243884.56399999998</v>
      </c>
      <c r="E489" s="43">
        <v>-448199.03099999996</v>
      </c>
      <c r="F489" s="43">
        <v>-37400</v>
      </c>
      <c r="G489" s="43">
        <v>-106830</v>
      </c>
      <c r="H489" s="43">
        <v>-37100</v>
      </c>
      <c r="I489" s="55">
        <f>pro[[#This Row],[Admin expenses 3]]+pro[[#This Row],[Admin expenses 2]]+pro[[#This Row],[Admin expenses 1]]+pro[[#This Row],[COGS]]</f>
        <v>-629529.03099999996</v>
      </c>
      <c r="J489" s="55">
        <f>pro[[#This Row],[Revenue]]+pro[[#This Row],[AdminExp]]</f>
        <v>-385644.46699999995</v>
      </c>
      <c r="K489" s="83">
        <f>pro[[#This Row],[Profit]]/pro[[#This Row],[Revenue]]</f>
        <v>-1.5812582013185548</v>
      </c>
      <c r="L489" s="56">
        <f t="shared" si="7"/>
        <v>1</v>
      </c>
      <c r="M489" s="82" t="str">
        <f>"Q"&amp;" "&amp;VLOOKUP(pro[[#This Row],[Period]],Mapping!A:B,2,0)</f>
        <v>Q 1</v>
      </c>
      <c r="N489"/>
    </row>
    <row r="490" spans="1:14" ht="11.25" customHeight="1" x14ac:dyDescent="0.2">
      <c r="A490" s="42" t="s">
        <v>18</v>
      </c>
      <c r="B490" s="44" t="s">
        <v>15</v>
      </c>
      <c r="C490" s="44" t="s">
        <v>58</v>
      </c>
      <c r="D490" s="43">
        <v>3686765.0189999999</v>
      </c>
      <c r="E490" s="43">
        <v>-2189309.801</v>
      </c>
      <c r="F490" s="43">
        <v>-43320</v>
      </c>
      <c r="G490" s="43">
        <v>-100690</v>
      </c>
      <c r="H490" s="43">
        <v>-31610</v>
      </c>
      <c r="I490" s="55">
        <f>pro[[#This Row],[Admin expenses 3]]+pro[[#This Row],[Admin expenses 2]]+pro[[#This Row],[Admin expenses 1]]+pro[[#This Row],[COGS]]</f>
        <v>-2364929.801</v>
      </c>
      <c r="J490" s="55">
        <f>pro[[#This Row],[Revenue]]+pro[[#This Row],[AdminExp]]</f>
        <v>1321835.2179999999</v>
      </c>
      <c r="K490" s="83">
        <f>pro[[#This Row],[Profit]]/pro[[#This Row],[Revenue]]</f>
        <v>0.35853525006010151</v>
      </c>
      <c r="L490" s="56">
        <f t="shared" si="7"/>
        <v>1</v>
      </c>
      <c r="M490" s="82" t="str">
        <f>"Q"&amp;" "&amp;VLOOKUP(pro[[#This Row],[Period]],Mapping!A:B,2,0)</f>
        <v>Q 1</v>
      </c>
      <c r="N490"/>
    </row>
    <row r="491" spans="1:14" ht="11.25" customHeight="1" x14ac:dyDescent="0.2">
      <c r="A491" s="42" t="s">
        <v>18</v>
      </c>
      <c r="B491" s="44" t="s">
        <v>19</v>
      </c>
      <c r="C491" s="44" t="s">
        <v>59</v>
      </c>
      <c r="D491" s="43">
        <v>32670.518999999997</v>
      </c>
      <c r="E491" s="43">
        <v>-50131.116000000002</v>
      </c>
      <c r="F491" s="43">
        <v>-12850</v>
      </c>
      <c r="G491" s="43">
        <v>-73760</v>
      </c>
      <c r="H491" s="43">
        <v>-47060</v>
      </c>
      <c r="I491" s="55">
        <f>pro[[#This Row],[Admin expenses 3]]+pro[[#This Row],[Admin expenses 2]]+pro[[#This Row],[Admin expenses 1]]+pro[[#This Row],[COGS]]</f>
        <v>-183801.11600000001</v>
      </c>
      <c r="J491" s="55">
        <f>pro[[#This Row],[Revenue]]+pro[[#This Row],[AdminExp]]</f>
        <v>-151130.59700000001</v>
      </c>
      <c r="K491" s="83">
        <f>pro[[#This Row],[Profit]]/pro[[#This Row],[Revenue]]</f>
        <v>-4.6259013210044211</v>
      </c>
      <c r="L491" s="56">
        <f t="shared" si="7"/>
        <v>1</v>
      </c>
      <c r="M491" s="82" t="str">
        <f>"Q"&amp;" "&amp;VLOOKUP(pro[[#This Row],[Period]],Mapping!A:B,2,0)</f>
        <v>Q 1</v>
      </c>
      <c r="N491"/>
    </row>
    <row r="492" spans="1:14" ht="11.25" customHeight="1" x14ac:dyDescent="0.2">
      <c r="A492" s="42" t="s">
        <v>18</v>
      </c>
      <c r="B492" s="44" t="s">
        <v>21</v>
      </c>
      <c r="C492" s="44" t="s">
        <v>57</v>
      </c>
      <c r="D492" s="43">
        <v>217123.63399999999</v>
      </c>
      <c r="E492" s="43">
        <v>-245905.30999999997</v>
      </c>
      <c r="F492" s="43">
        <v>-93530</v>
      </c>
      <c r="G492" s="43">
        <v>-102470</v>
      </c>
      <c r="H492" s="43">
        <v>-40740</v>
      </c>
      <c r="I492" s="55">
        <f>pro[[#This Row],[Admin expenses 3]]+pro[[#This Row],[Admin expenses 2]]+pro[[#This Row],[Admin expenses 1]]+pro[[#This Row],[COGS]]</f>
        <v>-482645.30999999994</v>
      </c>
      <c r="J492" s="55">
        <f>pro[[#This Row],[Revenue]]+pro[[#This Row],[AdminExp]]</f>
        <v>-265521.67599999998</v>
      </c>
      <c r="K492" s="83">
        <f>pro[[#This Row],[Profit]]/pro[[#This Row],[Revenue]]</f>
        <v>-1.2229054530286647</v>
      </c>
      <c r="L492" s="56">
        <f t="shared" si="7"/>
        <v>1</v>
      </c>
      <c r="M492" s="82" t="str">
        <f>"Q"&amp;" "&amp;VLOOKUP(pro[[#This Row],[Period]],Mapping!A:B,2,0)</f>
        <v>Q 1</v>
      </c>
      <c r="N492"/>
    </row>
    <row r="493" spans="1:14" ht="11.25" customHeight="1" x14ac:dyDescent="0.2">
      <c r="A493" s="42" t="s">
        <v>18</v>
      </c>
      <c r="B493" s="44" t="s">
        <v>22</v>
      </c>
      <c r="C493" s="44" t="s">
        <v>57</v>
      </c>
      <c r="D493" s="43">
        <v>1413795.1310000001</v>
      </c>
      <c r="E493" s="43">
        <v>-2182036.9269999997</v>
      </c>
      <c r="F493" s="43">
        <v>-55050</v>
      </c>
      <c r="G493" s="43">
        <v>-53210</v>
      </c>
      <c r="H493" s="43">
        <v>-79880</v>
      </c>
      <c r="I493" s="55">
        <f>pro[[#This Row],[Admin expenses 3]]+pro[[#This Row],[Admin expenses 2]]+pro[[#This Row],[Admin expenses 1]]+pro[[#This Row],[COGS]]</f>
        <v>-2370176.9269999997</v>
      </c>
      <c r="J493" s="55">
        <f>pro[[#This Row],[Revenue]]+pro[[#This Row],[AdminExp]]</f>
        <v>-956381.79599999962</v>
      </c>
      <c r="K493" s="83">
        <f>pro[[#This Row],[Profit]]/pro[[#This Row],[Revenue]]</f>
        <v>-0.6764642026483253</v>
      </c>
      <c r="L493" s="56">
        <f t="shared" si="7"/>
        <v>1</v>
      </c>
      <c r="M493" s="82" t="str">
        <f>"Q"&amp;" "&amp;VLOOKUP(pro[[#This Row],[Period]],Mapping!A:B,2,0)</f>
        <v>Q 1</v>
      </c>
      <c r="N493"/>
    </row>
    <row r="494" spans="1:14" ht="11.25" customHeight="1" x14ac:dyDescent="0.2">
      <c r="A494" s="42" t="s">
        <v>18</v>
      </c>
      <c r="B494" s="44" t="s">
        <v>24</v>
      </c>
      <c r="C494" s="44" t="s">
        <v>57</v>
      </c>
      <c r="D494" s="43">
        <v>1779013.5999999999</v>
      </c>
      <c r="E494" s="43">
        <v>-1062043.7799999998</v>
      </c>
      <c r="F494" s="43">
        <v>-79870</v>
      </c>
      <c r="G494" s="43">
        <v>-18170</v>
      </c>
      <c r="H494" s="43">
        <v>-17840</v>
      </c>
      <c r="I494" s="55">
        <f>pro[[#This Row],[Admin expenses 3]]+pro[[#This Row],[Admin expenses 2]]+pro[[#This Row],[Admin expenses 1]]+pro[[#This Row],[COGS]]</f>
        <v>-1177923.7799999998</v>
      </c>
      <c r="J494" s="55">
        <f>pro[[#This Row],[Revenue]]+pro[[#This Row],[AdminExp]]</f>
        <v>601089.82000000007</v>
      </c>
      <c r="K494" s="83">
        <f>pro[[#This Row],[Profit]]/pro[[#This Row],[Revenue]]</f>
        <v>0.33787814775558778</v>
      </c>
      <c r="L494" s="56">
        <f t="shared" si="7"/>
        <v>1</v>
      </c>
      <c r="M494" s="82" t="str">
        <f>"Q"&amp;" "&amp;VLOOKUP(pro[[#This Row],[Period]],Mapping!A:B,2,0)</f>
        <v>Q 1</v>
      </c>
      <c r="N494"/>
    </row>
    <row r="495" spans="1:14" ht="11.25" customHeight="1" x14ac:dyDescent="0.2">
      <c r="A495" s="42" t="s">
        <v>18</v>
      </c>
      <c r="B495" s="44" t="s">
        <v>37</v>
      </c>
      <c r="C495" s="44" t="s">
        <v>57</v>
      </c>
      <c r="D495" s="43">
        <v>43545522.769000001</v>
      </c>
      <c r="E495" s="43">
        <v>-48669969.684</v>
      </c>
      <c r="F495" s="43">
        <v>-43850</v>
      </c>
      <c r="G495" s="43">
        <v>-60100</v>
      </c>
      <c r="H495" s="43">
        <v>-20560</v>
      </c>
      <c r="I495" s="55">
        <f>pro[[#This Row],[Admin expenses 3]]+pro[[#This Row],[Admin expenses 2]]+pro[[#This Row],[Admin expenses 1]]+pro[[#This Row],[COGS]]</f>
        <v>-48794479.684</v>
      </c>
      <c r="J495" s="55">
        <f>pro[[#This Row],[Revenue]]+pro[[#This Row],[AdminExp]]</f>
        <v>-5248956.9149999991</v>
      </c>
      <c r="K495" s="83">
        <f>pro[[#This Row],[Profit]]/pro[[#This Row],[Revenue]]</f>
        <v>-0.12053953153449623</v>
      </c>
      <c r="L495" s="56">
        <f t="shared" si="7"/>
        <v>1</v>
      </c>
      <c r="M495" s="82" t="str">
        <f>"Q"&amp;" "&amp;VLOOKUP(pro[[#This Row],[Period]],Mapping!A:B,2,0)</f>
        <v>Q 1</v>
      </c>
      <c r="N495"/>
    </row>
    <row r="496" spans="1:14" ht="11.25" customHeight="1" x14ac:dyDescent="0.2">
      <c r="A496" s="42" t="s">
        <v>18</v>
      </c>
      <c r="B496" s="44" t="s">
        <v>35</v>
      </c>
      <c r="C496" s="44" t="s">
        <v>57</v>
      </c>
      <c r="D496" s="43">
        <v>12019523.942999998</v>
      </c>
      <c r="E496" s="43">
        <v>-5611603.7740000002</v>
      </c>
      <c r="F496" s="43">
        <v>-59640</v>
      </c>
      <c r="G496" s="43">
        <v>-103460</v>
      </c>
      <c r="H496" s="43">
        <v>-64630</v>
      </c>
      <c r="I496" s="55">
        <f>pro[[#This Row],[Admin expenses 3]]+pro[[#This Row],[Admin expenses 2]]+pro[[#This Row],[Admin expenses 1]]+pro[[#This Row],[COGS]]</f>
        <v>-5839333.7740000002</v>
      </c>
      <c r="J496" s="55">
        <f>pro[[#This Row],[Revenue]]+pro[[#This Row],[AdminExp]]</f>
        <v>6180190.1689999979</v>
      </c>
      <c r="K496" s="83">
        <f>pro[[#This Row],[Profit]]/pro[[#This Row],[Revenue]]</f>
        <v>0.51417928017018122</v>
      </c>
      <c r="L496" s="56">
        <f t="shared" si="7"/>
        <v>1</v>
      </c>
      <c r="M496" s="82" t="str">
        <f>"Q"&amp;" "&amp;VLOOKUP(pro[[#This Row],[Period]],Mapping!A:B,2,0)</f>
        <v>Q 1</v>
      </c>
      <c r="N496"/>
    </row>
    <row r="497" spans="1:14" ht="11.25" customHeight="1" x14ac:dyDescent="0.2">
      <c r="A497" s="42" t="s">
        <v>18</v>
      </c>
      <c r="B497" s="44" t="s">
        <v>25</v>
      </c>
      <c r="C497" s="44" t="s">
        <v>58</v>
      </c>
      <c r="D497" s="43">
        <v>1154362.7969999998</v>
      </c>
      <c r="E497" s="43">
        <v>-162851.99</v>
      </c>
      <c r="F497" s="43">
        <v>-64720</v>
      </c>
      <c r="G497" s="43">
        <v>-27990</v>
      </c>
      <c r="H497" s="43">
        <v>-105110</v>
      </c>
      <c r="I497" s="55">
        <f>pro[[#This Row],[Admin expenses 3]]+pro[[#This Row],[Admin expenses 2]]+pro[[#This Row],[Admin expenses 1]]+pro[[#This Row],[COGS]]</f>
        <v>-360671.99</v>
      </c>
      <c r="J497" s="55">
        <f>pro[[#This Row],[Revenue]]+pro[[#This Row],[AdminExp]]</f>
        <v>793690.8069999998</v>
      </c>
      <c r="K497" s="83">
        <f>pro[[#This Row],[Profit]]/pro[[#This Row],[Revenue]]</f>
        <v>0.6875575071049348</v>
      </c>
      <c r="L497" s="56">
        <f t="shared" si="7"/>
        <v>1</v>
      </c>
      <c r="M497" s="82" t="str">
        <f>"Q"&amp;" "&amp;VLOOKUP(pro[[#This Row],[Period]],Mapping!A:B,2,0)</f>
        <v>Q 1</v>
      </c>
      <c r="N497"/>
    </row>
    <row r="498" spans="1:14" ht="11.25" customHeight="1" x14ac:dyDescent="0.2">
      <c r="A498" s="42" t="s">
        <v>18</v>
      </c>
      <c r="B498" s="44" t="s">
        <v>13</v>
      </c>
      <c r="C498" s="44" t="s">
        <v>59</v>
      </c>
      <c r="D498" s="43">
        <v>3417859.2209999999</v>
      </c>
      <c r="E498" s="43">
        <v>-190461.23599999998</v>
      </c>
      <c r="F498" s="43">
        <v>-94790</v>
      </c>
      <c r="G498" s="43">
        <v>-107230</v>
      </c>
      <c r="H498" s="43">
        <v>-100210</v>
      </c>
      <c r="I498" s="55">
        <f>pro[[#This Row],[Admin expenses 3]]+pro[[#This Row],[Admin expenses 2]]+pro[[#This Row],[Admin expenses 1]]+pro[[#This Row],[COGS]]</f>
        <v>-492691.23599999998</v>
      </c>
      <c r="J498" s="55">
        <f>pro[[#This Row],[Revenue]]+pro[[#This Row],[AdminExp]]</f>
        <v>2925167.9849999999</v>
      </c>
      <c r="K498" s="83">
        <f>pro[[#This Row],[Profit]]/pro[[#This Row],[Revenue]]</f>
        <v>0.85584800188000487</v>
      </c>
      <c r="L498" s="56">
        <f t="shared" si="7"/>
        <v>1</v>
      </c>
      <c r="M498" s="82" t="str">
        <f>"Q"&amp;" "&amp;VLOOKUP(pro[[#This Row],[Period]],Mapping!A:B,2,0)</f>
        <v>Q 1</v>
      </c>
      <c r="N498"/>
    </row>
    <row r="499" spans="1:14" ht="11.25" customHeight="1" x14ac:dyDescent="0.2">
      <c r="A499" s="42" t="s">
        <v>18</v>
      </c>
      <c r="B499" s="44" t="s">
        <v>14</v>
      </c>
      <c r="C499" s="44" t="s">
        <v>57</v>
      </c>
      <c r="D499" s="43">
        <v>5563537.2239999995</v>
      </c>
      <c r="E499" s="43">
        <v>-260495.78099999999</v>
      </c>
      <c r="F499" s="43">
        <v>-93930</v>
      </c>
      <c r="G499" s="43">
        <v>-105030</v>
      </c>
      <c r="H499" s="43">
        <v>-83790</v>
      </c>
      <c r="I499" s="55">
        <f>pro[[#This Row],[Admin expenses 3]]+pro[[#This Row],[Admin expenses 2]]+pro[[#This Row],[Admin expenses 1]]+pro[[#This Row],[COGS]]</f>
        <v>-543245.78099999996</v>
      </c>
      <c r="J499" s="55">
        <f>pro[[#This Row],[Revenue]]+pro[[#This Row],[AdminExp]]</f>
        <v>5020291.443</v>
      </c>
      <c r="K499" s="83">
        <f>pro[[#This Row],[Profit]]/pro[[#This Row],[Revenue]]</f>
        <v>0.90235604452208129</v>
      </c>
      <c r="L499" s="56">
        <f t="shared" si="7"/>
        <v>1</v>
      </c>
      <c r="M499" s="82" t="str">
        <f>"Q"&amp;" "&amp;VLOOKUP(pro[[#This Row],[Period]],Mapping!A:B,2,0)</f>
        <v>Q 1</v>
      </c>
      <c r="N499"/>
    </row>
    <row r="500" spans="1:14" ht="11.25" customHeight="1" x14ac:dyDescent="0.2">
      <c r="A500" s="42" t="s">
        <v>18</v>
      </c>
      <c r="B500" s="44" t="s">
        <v>15</v>
      </c>
      <c r="C500" s="44" t="s">
        <v>57</v>
      </c>
      <c r="D500" s="43">
        <v>8540615.9790000003</v>
      </c>
      <c r="E500" s="43">
        <v>-363191.45799999998</v>
      </c>
      <c r="F500" s="43">
        <v>-93210</v>
      </c>
      <c r="G500" s="43">
        <v>-28280</v>
      </c>
      <c r="H500" s="43">
        <v>-100510</v>
      </c>
      <c r="I500" s="55">
        <f>pro[[#This Row],[Admin expenses 3]]+pro[[#This Row],[Admin expenses 2]]+pro[[#This Row],[Admin expenses 1]]+pro[[#This Row],[COGS]]</f>
        <v>-585191.45799999998</v>
      </c>
      <c r="J500" s="55">
        <f>pro[[#This Row],[Revenue]]+pro[[#This Row],[AdminExp]]</f>
        <v>7955424.5210000006</v>
      </c>
      <c r="K500" s="83">
        <f>pro[[#This Row],[Profit]]/pro[[#This Row],[Revenue]]</f>
        <v>0.9314813522304608</v>
      </c>
      <c r="L500" s="56">
        <f t="shared" si="7"/>
        <v>1</v>
      </c>
      <c r="M500" s="82" t="str">
        <f>"Q"&amp;" "&amp;VLOOKUP(pro[[#This Row],[Period]],Mapping!A:B,2,0)</f>
        <v>Q 1</v>
      </c>
      <c r="N500"/>
    </row>
    <row r="501" spans="1:14" ht="11.25" customHeight="1" x14ac:dyDescent="0.2">
      <c r="A501" s="42" t="s">
        <v>18</v>
      </c>
      <c r="B501" s="44" t="s">
        <v>17</v>
      </c>
      <c r="C501" s="44" t="s">
        <v>57</v>
      </c>
      <c r="D501" s="43">
        <v>2237567.108</v>
      </c>
      <c r="E501" s="43">
        <v>-224829.67499999999</v>
      </c>
      <c r="F501" s="43">
        <v>-53690</v>
      </c>
      <c r="G501" s="43">
        <v>-90380</v>
      </c>
      <c r="H501" s="43">
        <v>-64530</v>
      </c>
      <c r="I501" s="55">
        <f>pro[[#This Row],[Admin expenses 3]]+pro[[#This Row],[Admin expenses 2]]+pro[[#This Row],[Admin expenses 1]]+pro[[#This Row],[COGS]]</f>
        <v>-433429.67499999999</v>
      </c>
      <c r="J501" s="55">
        <f>pro[[#This Row],[Revenue]]+pro[[#This Row],[AdminExp]]</f>
        <v>1804137.433</v>
      </c>
      <c r="K501" s="83">
        <f>pro[[#This Row],[Profit]]/pro[[#This Row],[Revenue]]</f>
        <v>0.80629422310939691</v>
      </c>
      <c r="L501" s="56">
        <f t="shared" si="7"/>
        <v>1</v>
      </c>
      <c r="M501" s="82" t="str">
        <f>"Q"&amp;" "&amp;VLOOKUP(pro[[#This Row],[Period]],Mapping!A:B,2,0)</f>
        <v>Q 1</v>
      </c>
      <c r="N501"/>
    </row>
    <row r="502" spans="1:14" ht="11.25" customHeight="1" x14ac:dyDescent="0.2">
      <c r="A502" s="42" t="s">
        <v>18</v>
      </c>
      <c r="B502" s="44" t="s">
        <v>19</v>
      </c>
      <c r="C502" s="44" t="s">
        <v>58</v>
      </c>
      <c r="D502" s="43">
        <v>15174735.463999998</v>
      </c>
      <c r="E502" s="43">
        <v>-613743.60599999991</v>
      </c>
      <c r="F502" s="43">
        <v>-38800</v>
      </c>
      <c r="G502" s="43">
        <v>-57110</v>
      </c>
      <c r="H502" s="43">
        <v>-80540</v>
      </c>
      <c r="I502" s="55">
        <f>pro[[#This Row],[Admin expenses 3]]+pro[[#This Row],[Admin expenses 2]]+pro[[#This Row],[Admin expenses 1]]+pro[[#This Row],[COGS]]</f>
        <v>-790193.60599999991</v>
      </c>
      <c r="J502" s="55">
        <f>pro[[#This Row],[Revenue]]+pro[[#This Row],[AdminExp]]</f>
        <v>14384541.857999997</v>
      </c>
      <c r="K502" s="83">
        <f>pro[[#This Row],[Profit]]/pro[[#This Row],[Revenue]]</f>
        <v>0.94792702595214084</v>
      </c>
      <c r="L502" s="56">
        <f t="shared" si="7"/>
        <v>1</v>
      </c>
      <c r="M502" s="82" t="str">
        <f>"Q"&amp;" "&amp;VLOOKUP(pro[[#This Row],[Period]],Mapping!A:B,2,0)</f>
        <v>Q 1</v>
      </c>
      <c r="N502"/>
    </row>
    <row r="503" spans="1:14" ht="11.25" customHeight="1" x14ac:dyDescent="0.2">
      <c r="A503" s="42" t="s">
        <v>18</v>
      </c>
      <c r="B503" s="44" t="s">
        <v>22</v>
      </c>
      <c r="C503" s="44" t="s">
        <v>59</v>
      </c>
      <c r="D503" s="43">
        <v>3059873.2429999998</v>
      </c>
      <c r="E503" s="43">
        <v>-165352.07499999998</v>
      </c>
      <c r="F503" s="43">
        <v>-74290</v>
      </c>
      <c r="G503" s="43">
        <v>-101700</v>
      </c>
      <c r="H503" s="43">
        <v>-58860</v>
      </c>
      <c r="I503" s="55">
        <f>pro[[#This Row],[Admin expenses 3]]+pro[[#This Row],[Admin expenses 2]]+pro[[#This Row],[Admin expenses 1]]+pro[[#This Row],[COGS]]</f>
        <v>-400202.07499999995</v>
      </c>
      <c r="J503" s="55">
        <f>pro[[#This Row],[Revenue]]+pro[[#This Row],[AdminExp]]</f>
        <v>2659671.1679999996</v>
      </c>
      <c r="K503" s="83">
        <f>pro[[#This Row],[Profit]]/pro[[#This Row],[Revenue]]</f>
        <v>0.86920959032681078</v>
      </c>
      <c r="L503" s="56">
        <f t="shared" si="7"/>
        <v>1</v>
      </c>
      <c r="M503" s="82" t="str">
        <f>"Q"&amp;" "&amp;VLOOKUP(pro[[#This Row],[Period]],Mapping!A:B,2,0)</f>
        <v>Q 1</v>
      </c>
      <c r="N503"/>
    </row>
    <row r="504" spans="1:14" ht="11.25" customHeight="1" x14ac:dyDescent="0.2">
      <c r="A504" s="42" t="s">
        <v>18</v>
      </c>
      <c r="B504" s="44" t="s">
        <v>32</v>
      </c>
      <c r="C504" s="44" t="s">
        <v>57</v>
      </c>
      <c r="D504" s="43">
        <v>741924.23899999994</v>
      </c>
      <c r="E504" s="43">
        <v>-42812.959000000003</v>
      </c>
      <c r="F504" s="43">
        <v>-97180</v>
      </c>
      <c r="G504" s="43">
        <v>-21590</v>
      </c>
      <c r="H504" s="43">
        <v>-75310</v>
      </c>
      <c r="I504" s="55">
        <f>pro[[#This Row],[Admin expenses 3]]+pro[[#This Row],[Admin expenses 2]]+pro[[#This Row],[Admin expenses 1]]+pro[[#This Row],[COGS]]</f>
        <v>-236892.959</v>
      </c>
      <c r="J504" s="55">
        <f>pro[[#This Row],[Revenue]]+pro[[#This Row],[AdminExp]]</f>
        <v>505031.27999999991</v>
      </c>
      <c r="K504" s="83">
        <f>pro[[#This Row],[Profit]]/pro[[#This Row],[Revenue]]</f>
        <v>0.68070465076151787</v>
      </c>
      <c r="L504" s="56">
        <f t="shared" si="7"/>
        <v>1</v>
      </c>
      <c r="M504" s="82" t="str">
        <f>"Q"&amp;" "&amp;VLOOKUP(pro[[#This Row],[Period]],Mapping!A:B,2,0)</f>
        <v>Q 1</v>
      </c>
      <c r="N504"/>
    </row>
    <row r="505" spans="1:14" ht="11.25" customHeight="1" x14ac:dyDescent="0.2">
      <c r="A505" s="42" t="s">
        <v>18</v>
      </c>
      <c r="B505" s="44" t="s">
        <v>33</v>
      </c>
      <c r="C505" s="44" t="s">
        <v>57</v>
      </c>
      <c r="D505" s="43">
        <v>1872658.6269999999</v>
      </c>
      <c r="E505" s="43">
        <v>-285412.56799999997</v>
      </c>
      <c r="F505" s="43">
        <v>-92680</v>
      </c>
      <c r="G505" s="43">
        <v>-47200</v>
      </c>
      <c r="H505" s="43">
        <v>-70760</v>
      </c>
      <c r="I505" s="55">
        <f>pro[[#This Row],[Admin expenses 3]]+pro[[#This Row],[Admin expenses 2]]+pro[[#This Row],[Admin expenses 1]]+pro[[#This Row],[COGS]]</f>
        <v>-496052.56799999997</v>
      </c>
      <c r="J505" s="55">
        <f>pro[[#This Row],[Revenue]]+pro[[#This Row],[AdminExp]]</f>
        <v>1376606.0589999999</v>
      </c>
      <c r="K505" s="83">
        <f>pro[[#This Row],[Profit]]/pro[[#This Row],[Revenue]]</f>
        <v>0.73510785102638998</v>
      </c>
      <c r="L505" s="56">
        <f t="shared" si="7"/>
        <v>1</v>
      </c>
      <c r="M505" s="82" t="str">
        <f>"Q"&amp;" "&amp;VLOOKUP(pro[[#This Row],[Period]],Mapping!A:B,2,0)</f>
        <v>Q 1</v>
      </c>
      <c r="N505"/>
    </row>
    <row r="506" spans="1:14" ht="11.25" customHeight="1" x14ac:dyDescent="0.2">
      <c r="A506" s="42" t="s">
        <v>18</v>
      </c>
      <c r="B506" s="44" t="s">
        <v>14</v>
      </c>
      <c r="C506" s="44" t="s">
        <v>58</v>
      </c>
      <c r="D506" s="43">
        <v>509459.13899999997</v>
      </c>
      <c r="E506" s="43">
        <v>-19716.521999999997</v>
      </c>
      <c r="F506" s="43">
        <v>-20110</v>
      </c>
      <c r="G506" s="43">
        <v>-61780</v>
      </c>
      <c r="H506" s="43">
        <v>-38190</v>
      </c>
      <c r="I506" s="55">
        <f>pro[[#This Row],[Admin expenses 3]]+pro[[#This Row],[Admin expenses 2]]+pro[[#This Row],[Admin expenses 1]]+pro[[#This Row],[COGS]]</f>
        <v>-139796.522</v>
      </c>
      <c r="J506" s="55">
        <f>pro[[#This Row],[Revenue]]+pro[[#This Row],[AdminExp]]</f>
        <v>369662.61699999997</v>
      </c>
      <c r="K506" s="83">
        <f>pro[[#This Row],[Profit]]/pro[[#This Row],[Revenue]]</f>
        <v>0.72559816617599238</v>
      </c>
      <c r="L506" s="56">
        <f t="shared" si="7"/>
        <v>1</v>
      </c>
      <c r="M506" s="82" t="str">
        <f>"Q"&amp;" "&amp;VLOOKUP(pro[[#This Row],[Period]],Mapping!A:B,2,0)</f>
        <v>Q 1</v>
      </c>
      <c r="N506"/>
    </row>
    <row r="507" spans="1:14" ht="11.25" customHeight="1" x14ac:dyDescent="0.2">
      <c r="A507" s="42" t="s">
        <v>18</v>
      </c>
      <c r="B507" s="44" t="s">
        <v>15</v>
      </c>
      <c r="C507" s="44" t="s">
        <v>59</v>
      </c>
      <c r="D507" s="43">
        <v>2065425.334</v>
      </c>
      <c r="E507" s="43">
        <v>-41141.197999999997</v>
      </c>
      <c r="F507" s="43">
        <v>-108160</v>
      </c>
      <c r="G507" s="43">
        <v>-49970</v>
      </c>
      <c r="H507" s="43">
        <v>-97380</v>
      </c>
      <c r="I507" s="55">
        <f>pro[[#This Row],[Admin expenses 3]]+pro[[#This Row],[Admin expenses 2]]+pro[[#This Row],[Admin expenses 1]]+pro[[#This Row],[COGS]]</f>
        <v>-296651.19799999997</v>
      </c>
      <c r="J507" s="55">
        <f>pro[[#This Row],[Revenue]]+pro[[#This Row],[AdminExp]]</f>
        <v>1768774.1359999999</v>
      </c>
      <c r="K507" s="83">
        <f>pro[[#This Row],[Profit]]/pro[[#This Row],[Revenue]]</f>
        <v>0.85637282882286947</v>
      </c>
      <c r="L507" s="56">
        <f t="shared" si="7"/>
        <v>1</v>
      </c>
      <c r="M507" s="82" t="str">
        <f>"Q"&amp;" "&amp;VLOOKUP(pro[[#This Row],[Period]],Mapping!A:B,2,0)</f>
        <v>Q 1</v>
      </c>
      <c r="N507"/>
    </row>
    <row r="508" spans="1:14" ht="11.25" customHeight="1" x14ac:dyDescent="0.2">
      <c r="A508" s="42" t="s">
        <v>18</v>
      </c>
      <c r="B508" s="44" t="s">
        <v>17</v>
      </c>
      <c r="C508" s="44" t="s">
        <v>57</v>
      </c>
      <c r="D508" s="43">
        <v>1117400.1299999999</v>
      </c>
      <c r="E508" s="43">
        <v>-28066.079999999998</v>
      </c>
      <c r="F508" s="43">
        <v>-105360</v>
      </c>
      <c r="G508" s="43">
        <v>-66050</v>
      </c>
      <c r="H508" s="43">
        <v>-55990</v>
      </c>
      <c r="I508" s="55">
        <f>pro[[#This Row],[Admin expenses 3]]+pro[[#This Row],[Admin expenses 2]]+pro[[#This Row],[Admin expenses 1]]+pro[[#This Row],[COGS]]</f>
        <v>-255466.08</v>
      </c>
      <c r="J508" s="55">
        <f>pro[[#This Row],[Revenue]]+pro[[#This Row],[AdminExp]]</f>
        <v>861934.04999999993</v>
      </c>
      <c r="K508" s="83">
        <f>pro[[#This Row],[Profit]]/pro[[#This Row],[Revenue]]</f>
        <v>0.77137457465661829</v>
      </c>
      <c r="L508" s="56">
        <f t="shared" si="7"/>
        <v>1</v>
      </c>
      <c r="M508" s="82" t="str">
        <f>"Q"&amp;" "&amp;VLOOKUP(pro[[#This Row],[Period]],Mapping!A:B,2,0)</f>
        <v>Q 1</v>
      </c>
      <c r="N508"/>
    </row>
    <row r="509" spans="1:14" ht="11.25" customHeight="1" x14ac:dyDescent="0.2">
      <c r="A509" s="42" t="s">
        <v>18</v>
      </c>
      <c r="B509" s="44" t="s">
        <v>19</v>
      </c>
      <c r="C509" s="44" t="s">
        <v>57</v>
      </c>
      <c r="D509" s="43">
        <v>1204302.3369999998</v>
      </c>
      <c r="E509" s="43">
        <v>-30228.372999999996</v>
      </c>
      <c r="F509" s="43">
        <v>-69120</v>
      </c>
      <c r="G509" s="43">
        <v>-37820</v>
      </c>
      <c r="H509" s="43">
        <v>-73550</v>
      </c>
      <c r="I509" s="55">
        <f>pro[[#This Row],[Admin expenses 3]]+pro[[#This Row],[Admin expenses 2]]+pro[[#This Row],[Admin expenses 1]]+pro[[#This Row],[COGS]]</f>
        <v>-210718.37299999999</v>
      </c>
      <c r="J509" s="55">
        <f>pro[[#This Row],[Revenue]]+pro[[#This Row],[AdminExp]]</f>
        <v>993583.9639999998</v>
      </c>
      <c r="K509" s="83">
        <f>pro[[#This Row],[Profit]]/pro[[#This Row],[Revenue]]</f>
        <v>0.82502867716348205</v>
      </c>
      <c r="L509" s="56">
        <f t="shared" si="7"/>
        <v>1</v>
      </c>
      <c r="M509" s="82" t="str">
        <f>"Q"&amp;" "&amp;VLOOKUP(pro[[#This Row],[Period]],Mapping!A:B,2,0)</f>
        <v>Q 1</v>
      </c>
      <c r="N509"/>
    </row>
    <row r="510" spans="1:14" ht="11.25" customHeight="1" x14ac:dyDescent="0.2">
      <c r="A510" s="42" t="s">
        <v>18</v>
      </c>
      <c r="B510" s="44" t="s">
        <v>21</v>
      </c>
      <c r="C510" s="44" t="s">
        <v>57</v>
      </c>
      <c r="D510" s="43">
        <v>717013.28299999994</v>
      </c>
      <c r="E510" s="43">
        <v>-28025.732</v>
      </c>
      <c r="F510" s="43">
        <v>-99500</v>
      </c>
      <c r="G510" s="43">
        <v>-62730</v>
      </c>
      <c r="H510" s="43">
        <v>-47590</v>
      </c>
      <c r="I510" s="55">
        <f>pro[[#This Row],[Admin expenses 3]]+pro[[#This Row],[Admin expenses 2]]+pro[[#This Row],[Admin expenses 1]]+pro[[#This Row],[COGS]]</f>
        <v>-237845.73199999999</v>
      </c>
      <c r="J510" s="55">
        <f>pro[[#This Row],[Revenue]]+pro[[#This Row],[AdminExp]]</f>
        <v>479167.55099999998</v>
      </c>
      <c r="K510" s="83">
        <f>pro[[#This Row],[Profit]]/pro[[#This Row],[Revenue]]</f>
        <v>0.66828266973681716</v>
      </c>
      <c r="L510" s="56">
        <f t="shared" si="7"/>
        <v>1</v>
      </c>
      <c r="M510" s="82" t="str">
        <f>"Q"&amp;" "&amp;VLOOKUP(pro[[#This Row],[Period]],Mapping!A:B,2,0)</f>
        <v>Q 1</v>
      </c>
      <c r="N510"/>
    </row>
    <row r="511" spans="1:14" ht="11.25" customHeight="1" x14ac:dyDescent="0.2">
      <c r="A511" s="42" t="s">
        <v>18</v>
      </c>
      <c r="B511" s="44" t="s">
        <v>22</v>
      </c>
      <c r="C511" s="44" t="s">
        <v>58</v>
      </c>
      <c r="D511" s="43">
        <v>3099693.2399999998</v>
      </c>
      <c r="E511" s="43">
        <v>-73640.678999999989</v>
      </c>
      <c r="F511" s="43">
        <v>-101850</v>
      </c>
      <c r="G511" s="43">
        <v>-31070</v>
      </c>
      <c r="H511" s="43">
        <v>-78290</v>
      </c>
      <c r="I511" s="55">
        <f>pro[[#This Row],[Admin expenses 3]]+pro[[#This Row],[Admin expenses 2]]+pro[[#This Row],[Admin expenses 1]]+pro[[#This Row],[COGS]]</f>
        <v>-284850.679</v>
      </c>
      <c r="J511" s="55">
        <f>pro[[#This Row],[Revenue]]+pro[[#This Row],[AdminExp]]</f>
        <v>2814842.5609999998</v>
      </c>
      <c r="K511" s="83">
        <f>pro[[#This Row],[Profit]]/pro[[#This Row],[Revenue]]</f>
        <v>0.90810359059917811</v>
      </c>
      <c r="L511" s="56">
        <f t="shared" si="7"/>
        <v>1</v>
      </c>
      <c r="M511" s="82" t="str">
        <f>"Q"&amp;" "&amp;VLOOKUP(pro[[#This Row],[Period]],Mapping!A:B,2,0)</f>
        <v>Q 1</v>
      </c>
      <c r="N511"/>
    </row>
    <row r="512" spans="1:14" ht="11.25" customHeight="1" x14ac:dyDescent="0.2">
      <c r="A512" s="42" t="s">
        <v>18</v>
      </c>
      <c r="B512" s="44" t="s">
        <v>30</v>
      </c>
      <c r="C512" s="44" t="s">
        <v>59</v>
      </c>
      <c r="D512" s="43">
        <v>1210695.3459999999</v>
      </c>
      <c r="E512" s="43">
        <v>-40068.762999999992</v>
      </c>
      <c r="F512" s="43">
        <v>-53270</v>
      </c>
      <c r="G512" s="43">
        <v>-65690</v>
      </c>
      <c r="H512" s="43">
        <v>-86570</v>
      </c>
      <c r="I512" s="55">
        <f>pro[[#This Row],[Admin expenses 3]]+pro[[#This Row],[Admin expenses 2]]+pro[[#This Row],[Admin expenses 1]]+pro[[#This Row],[COGS]]</f>
        <v>-245598.76299999998</v>
      </c>
      <c r="J512" s="55">
        <f>pro[[#This Row],[Revenue]]+pro[[#This Row],[AdminExp]]</f>
        <v>965096.58299999987</v>
      </c>
      <c r="K512" s="83">
        <f>pro[[#This Row],[Profit]]/pro[[#This Row],[Revenue]]</f>
        <v>0.79714239109662843</v>
      </c>
      <c r="L512" s="56">
        <f t="shared" si="7"/>
        <v>1</v>
      </c>
      <c r="M512" s="82" t="str">
        <f>"Q"&amp;" "&amp;VLOOKUP(pro[[#This Row],[Period]],Mapping!A:B,2,0)</f>
        <v>Q 1</v>
      </c>
      <c r="N512"/>
    </row>
    <row r="513" spans="1:14" ht="11.25" customHeight="1" x14ac:dyDescent="0.2">
      <c r="A513" s="42" t="s">
        <v>18</v>
      </c>
      <c r="B513" s="44" t="s">
        <v>32</v>
      </c>
      <c r="C513" s="44" t="s">
        <v>60</v>
      </c>
      <c r="D513" s="43">
        <v>133389.29800000001</v>
      </c>
      <c r="E513" s="43">
        <v>-3346.9939999999997</v>
      </c>
      <c r="F513" s="43">
        <v>-104620</v>
      </c>
      <c r="G513" s="43">
        <v>-89910</v>
      </c>
      <c r="H513" s="43">
        <v>-45930</v>
      </c>
      <c r="I513" s="55">
        <f>pro[[#This Row],[Admin expenses 3]]+pro[[#This Row],[Admin expenses 2]]+pro[[#This Row],[Admin expenses 1]]+pro[[#This Row],[COGS]]</f>
        <v>-243806.99400000001</v>
      </c>
      <c r="J513" s="55">
        <f>pro[[#This Row],[Revenue]]+pro[[#This Row],[AdminExp]]</f>
        <v>-110417.696</v>
      </c>
      <c r="K513" s="83">
        <f>pro[[#This Row],[Profit]]/pro[[#This Row],[Revenue]]</f>
        <v>-0.82778526954988541</v>
      </c>
      <c r="L513" s="56">
        <f t="shared" si="7"/>
        <v>1</v>
      </c>
      <c r="M513" s="82" t="str">
        <f>"Q"&amp;" "&amp;VLOOKUP(pro[[#This Row],[Period]],Mapping!A:B,2,0)</f>
        <v>Q 1</v>
      </c>
      <c r="N513"/>
    </row>
    <row r="514" spans="1:14" ht="11.25" customHeight="1" x14ac:dyDescent="0.2">
      <c r="A514" s="42" t="s">
        <v>18</v>
      </c>
      <c r="B514" s="44" t="s">
        <v>25</v>
      </c>
      <c r="C514" s="44" t="s">
        <v>57</v>
      </c>
      <c r="D514" s="43">
        <v>422587.25599999994</v>
      </c>
      <c r="E514" s="43">
        <v>-84088.213999999993</v>
      </c>
      <c r="F514" s="43">
        <v>-36240</v>
      </c>
      <c r="G514" s="43">
        <v>-93090</v>
      </c>
      <c r="H514" s="43">
        <v>-92880</v>
      </c>
      <c r="I514" s="55">
        <f>pro[[#This Row],[Admin expenses 3]]+pro[[#This Row],[Admin expenses 2]]+pro[[#This Row],[Admin expenses 1]]+pro[[#This Row],[COGS]]</f>
        <v>-306298.21399999998</v>
      </c>
      <c r="J514" s="55">
        <f>pro[[#This Row],[Revenue]]+pro[[#This Row],[AdminExp]]</f>
        <v>116289.04199999996</v>
      </c>
      <c r="K514" s="83">
        <f>pro[[#This Row],[Profit]]/pro[[#This Row],[Revenue]]</f>
        <v>0.27518350435063754</v>
      </c>
      <c r="L514" s="56">
        <f t="shared" ref="L514:L577" si="8">MONTH(DATEVALUE(A514&amp;"1"))</f>
        <v>1</v>
      </c>
      <c r="M514" s="82" t="str">
        <f>"Q"&amp;" "&amp;VLOOKUP(pro[[#This Row],[Period]],Mapping!A:B,2,0)</f>
        <v>Q 1</v>
      </c>
      <c r="N514"/>
    </row>
    <row r="515" spans="1:14" ht="11.25" customHeight="1" x14ac:dyDescent="0.2">
      <c r="A515" s="42" t="s">
        <v>18</v>
      </c>
      <c r="B515" s="44" t="s">
        <v>13</v>
      </c>
      <c r="C515" s="44" t="s">
        <v>58</v>
      </c>
      <c r="D515" s="43">
        <v>1933800.3929999999</v>
      </c>
      <c r="E515" s="43">
        <v>-81828.186999999991</v>
      </c>
      <c r="F515" s="43">
        <v>-48790</v>
      </c>
      <c r="G515" s="43">
        <v>-79970</v>
      </c>
      <c r="H515" s="43">
        <v>-86420</v>
      </c>
      <c r="I515" s="55">
        <f>pro[[#This Row],[Admin expenses 3]]+pro[[#This Row],[Admin expenses 2]]+pro[[#This Row],[Admin expenses 1]]+pro[[#This Row],[COGS]]</f>
        <v>-297008.18699999998</v>
      </c>
      <c r="J515" s="55">
        <f>pro[[#This Row],[Revenue]]+pro[[#This Row],[AdminExp]]</f>
        <v>1636792.206</v>
      </c>
      <c r="K515" s="83">
        <f>pro[[#This Row],[Profit]]/pro[[#This Row],[Revenue]]</f>
        <v>0.8464121798324612</v>
      </c>
      <c r="L515" s="56">
        <f t="shared" si="8"/>
        <v>1</v>
      </c>
      <c r="M515" s="82" t="str">
        <f>"Q"&amp;" "&amp;VLOOKUP(pro[[#This Row],[Period]],Mapping!A:B,2,0)</f>
        <v>Q 1</v>
      </c>
      <c r="N515"/>
    </row>
    <row r="516" spans="1:14" ht="11.25" customHeight="1" x14ac:dyDescent="0.2">
      <c r="A516" s="42" t="s">
        <v>18</v>
      </c>
      <c r="B516" s="44" t="s">
        <v>14</v>
      </c>
      <c r="C516" s="44" t="s">
        <v>59</v>
      </c>
      <c r="D516" s="43">
        <v>598737.71299999999</v>
      </c>
      <c r="E516" s="43">
        <v>-2384396.0419999999</v>
      </c>
      <c r="F516" s="43">
        <v>-44180</v>
      </c>
      <c r="G516" s="43">
        <v>-21300</v>
      </c>
      <c r="H516" s="43">
        <v>-85910</v>
      </c>
      <c r="I516" s="55">
        <f>pro[[#This Row],[Admin expenses 3]]+pro[[#This Row],[Admin expenses 2]]+pro[[#This Row],[Admin expenses 1]]+pro[[#This Row],[COGS]]</f>
        <v>-2535786.0419999999</v>
      </c>
      <c r="J516" s="55">
        <f>pro[[#This Row],[Revenue]]+pro[[#This Row],[AdminExp]]</f>
        <v>-1937048.3289999999</v>
      </c>
      <c r="K516" s="83">
        <f>pro[[#This Row],[Profit]]/pro[[#This Row],[Revenue]]</f>
        <v>-3.2352201756163637</v>
      </c>
      <c r="L516" s="56">
        <f t="shared" si="8"/>
        <v>1</v>
      </c>
      <c r="M516" s="82" t="str">
        <f>"Q"&amp;" "&amp;VLOOKUP(pro[[#This Row],[Period]],Mapping!A:B,2,0)</f>
        <v>Q 1</v>
      </c>
      <c r="N516"/>
    </row>
    <row r="517" spans="1:14" ht="11.25" customHeight="1" x14ac:dyDescent="0.2">
      <c r="A517" s="42" t="s">
        <v>18</v>
      </c>
      <c r="B517" s="44" t="s">
        <v>15</v>
      </c>
      <c r="C517" s="44" t="s">
        <v>60</v>
      </c>
      <c r="D517" s="43">
        <v>10871468.391000001</v>
      </c>
      <c r="E517" s="43">
        <v>-417601.00199999998</v>
      </c>
      <c r="F517" s="43">
        <v>-42940</v>
      </c>
      <c r="G517" s="43">
        <v>-91860</v>
      </c>
      <c r="H517" s="43">
        <v>-24370</v>
      </c>
      <c r="I517" s="55">
        <f>pro[[#This Row],[Admin expenses 3]]+pro[[#This Row],[Admin expenses 2]]+pro[[#This Row],[Admin expenses 1]]+pro[[#This Row],[COGS]]</f>
        <v>-576771.00199999998</v>
      </c>
      <c r="J517" s="55">
        <f>pro[[#This Row],[Revenue]]+pro[[#This Row],[AdminExp]]</f>
        <v>10294697.389</v>
      </c>
      <c r="K517" s="83">
        <f>pro[[#This Row],[Profit]]/pro[[#This Row],[Revenue]]</f>
        <v>0.94694635708296016</v>
      </c>
      <c r="L517" s="56">
        <f t="shared" si="8"/>
        <v>1</v>
      </c>
      <c r="M517" s="82" t="str">
        <f>"Q"&amp;" "&amp;VLOOKUP(pro[[#This Row],[Period]],Mapping!A:B,2,0)</f>
        <v>Q 1</v>
      </c>
      <c r="N517"/>
    </row>
    <row r="518" spans="1:14" ht="11.25" customHeight="1" x14ac:dyDescent="0.2">
      <c r="A518" s="42" t="s">
        <v>18</v>
      </c>
      <c r="B518" s="44" t="s">
        <v>17</v>
      </c>
      <c r="C518" s="44" t="s">
        <v>57</v>
      </c>
      <c r="D518" s="43">
        <v>1108453.878</v>
      </c>
      <c r="E518" s="43">
        <v>-75216.89</v>
      </c>
      <c r="F518" s="43">
        <v>-29950</v>
      </c>
      <c r="G518" s="43">
        <v>-87510</v>
      </c>
      <c r="H518" s="43">
        <v>-88450</v>
      </c>
      <c r="I518" s="55">
        <f>pro[[#This Row],[Admin expenses 3]]+pro[[#This Row],[Admin expenses 2]]+pro[[#This Row],[Admin expenses 1]]+pro[[#This Row],[COGS]]</f>
        <v>-281126.89</v>
      </c>
      <c r="J518" s="55">
        <f>pro[[#This Row],[Revenue]]+pro[[#This Row],[AdminExp]]</f>
        <v>827326.98800000001</v>
      </c>
      <c r="K518" s="83">
        <f>pro[[#This Row],[Profit]]/pro[[#This Row],[Revenue]]</f>
        <v>0.74637926252083531</v>
      </c>
      <c r="L518" s="56">
        <f t="shared" si="8"/>
        <v>1</v>
      </c>
      <c r="M518" s="82" t="str">
        <f>"Q"&amp;" "&amp;VLOOKUP(pro[[#This Row],[Period]],Mapping!A:B,2,0)</f>
        <v>Q 1</v>
      </c>
      <c r="N518"/>
    </row>
    <row r="519" spans="1:14" ht="11.25" customHeight="1" x14ac:dyDescent="0.2">
      <c r="A519" s="42" t="s">
        <v>18</v>
      </c>
      <c r="B519" s="44" t="s">
        <v>19</v>
      </c>
      <c r="C519" s="44" t="s">
        <v>58</v>
      </c>
      <c r="D519" s="43">
        <v>1120532.371</v>
      </c>
      <c r="E519" s="43">
        <v>-72342.872000000003</v>
      </c>
      <c r="F519" s="43">
        <v>-76250</v>
      </c>
      <c r="G519" s="43">
        <v>-27460</v>
      </c>
      <c r="H519" s="43">
        <v>-38430</v>
      </c>
      <c r="I519" s="55">
        <f>pro[[#This Row],[Admin expenses 3]]+pro[[#This Row],[Admin expenses 2]]+pro[[#This Row],[Admin expenses 1]]+pro[[#This Row],[COGS]]</f>
        <v>-214482.872</v>
      </c>
      <c r="J519" s="55">
        <f>pro[[#This Row],[Revenue]]+pro[[#This Row],[AdminExp]]</f>
        <v>906049.49900000007</v>
      </c>
      <c r="K519" s="83">
        <f>pro[[#This Row],[Profit]]/pro[[#This Row],[Revenue]]</f>
        <v>0.80858841962005223</v>
      </c>
      <c r="L519" s="56">
        <f t="shared" si="8"/>
        <v>1</v>
      </c>
      <c r="M519" s="82" t="str">
        <f>"Q"&amp;" "&amp;VLOOKUP(pro[[#This Row],[Period]],Mapping!A:B,2,0)</f>
        <v>Q 1</v>
      </c>
      <c r="N519"/>
    </row>
    <row r="520" spans="1:14" ht="11.25" customHeight="1" x14ac:dyDescent="0.2">
      <c r="A520" s="42" t="s">
        <v>18</v>
      </c>
      <c r="B520" s="44" t="s">
        <v>21</v>
      </c>
      <c r="C520" s="44" t="s">
        <v>59</v>
      </c>
      <c r="D520" s="43">
        <v>368258.02999999997</v>
      </c>
      <c r="E520" s="43">
        <v>-31982.243999999995</v>
      </c>
      <c r="F520" s="43">
        <v>-14050</v>
      </c>
      <c r="G520" s="43">
        <v>-36260</v>
      </c>
      <c r="H520" s="43">
        <v>-106400</v>
      </c>
      <c r="I520" s="55">
        <f>pro[[#This Row],[Admin expenses 3]]+pro[[#This Row],[Admin expenses 2]]+pro[[#This Row],[Admin expenses 1]]+pro[[#This Row],[COGS]]</f>
        <v>-188692.24400000001</v>
      </c>
      <c r="J520" s="55">
        <f>pro[[#This Row],[Revenue]]+pro[[#This Row],[AdminExp]]</f>
        <v>179565.78599999996</v>
      </c>
      <c r="K520" s="83">
        <f>pro[[#This Row],[Profit]]/pro[[#This Row],[Revenue]]</f>
        <v>0.48760860964796876</v>
      </c>
      <c r="L520" s="56">
        <f t="shared" si="8"/>
        <v>1</v>
      </c>
      <c r="M520" s="82" t="str">
        <f>"Q"&amp;" "&amp;VLOOKUP(pro[[#This Row],[Period]],Mapping!A:B,2,0)</f>
        <v>Q 1</v>
      </c>
      <c r="N520"/>
    </row>
    <row r="521" spans="1:14" ht="11.25" customHeight="1" x14ac:dyDescent="0.2">
      <c r="A521" s="42" t="s">
        <v>18</v>
      </c>
      <c r="B521" s="44" t="s">
        <v>22</v>
      </c>
      <c r="C521" s="44" t="s">
        <v>60</v>
      </c>
      <c r="D521" s="43">
        <v>3453194.43</v>
      </c>
      <c r="E521" s="43">
        <v>-290254.59399999998</v>
      </c>
      <c r="F521" s="43">
        <v>-35980</v>
      </c>
      <c r="G521" s="43">
        <v>-68460</v>
      </c>
      <c r="H521" s="43">
        <v>-69220</v>
      </c>
      <c r="I521" s="55">
        <f>pro[[#This Row],[Admin expenses 3]]+pro[[#This Row],[Admin expenses 2]]+pro[[#This Row],[Admin expenses 1]]+pro[[#This Row],[COGS]]</f>
        <v>-463914.59399999998</v>
      </c>
      <c r="J521" s="55">
        <f>pro[[#This Row],[Revenue]]+pro[[#This Row],[AdminExp]]</f>
        <v>2989279.8360000001</v>
      </c>
      <c r="K521" s="83">
        <f>pro[[#This Row],[Profit]]/pro[[#This Row],[Revenue]]</f>
        <v>0.8656563934049899</v>
      </c>
      <c r="L521" s="56">
        <f t="shared" si="8"/>
        <v>1</v>
      </c>
      <c r="M521" s="82" t="str">
        <f>"Q"&amp;" "&amp;VLOOKUP(pro[[#This Row],[Period]],Mapping!A:B,2,0)</f>
        <v>Q 1</v>
      </c>
      <c r="N521"/>
    </row>
    <row r="522" spans="1:14" ht="11.25" customHeight="1" x14ac:dyDescent="0.2">
      <c r="A522" s="42" t="s">
        <v>18</v>
      </c>
      <c r="B522" s="44" t="s">
        <v>32</v>
      </c>
      <c r="C522" s="44" t="s">
        <v>57</v>
      </c>
      <c r="D522" s="43">
        <v>1973165.8239999998</v>
      </c>
      <c r="E522" s="43">
        <v>-103549.033</v>
      </c>
      <c r="F522" s="43">
        <v>-105370</v>
      </c>
      <c r="G522" s="43">
        <v>-45760</v>
      </c>
      <c r="H522" s="43">
        <v>-64620</v>
      </c>
      <c r="I522" s="55">
        <f>pro[[#This Row],[Admin expenses 3]]+pro[[#This Row],[Admin expenses 2]]+pro[[#This Row],[Admin expenses 1]]+pro[[#This Row],[COGS]]</f>
        <v>-319299.033</v>
      </c>
      <c r="J522" s="55">
        <f>pro[[#This Row],[Revenue]]+pro[[#This Row],[AdminExp]]</f>
        <v>1653866.7909999997</v>
      </c>
      <c r="K522" s="83">
        <f>pro[[#This Row],[Profit]]/pro[[#This Row],[Revenue]]</f>
        <v>0.83817932121248817</v>
      </c>
      <c r="L522" s="56">
        <f t="shared" si="8"/>
        <v>1</v>
      </c>
      <c r="M522" s="82" t="str">
        <f>"Q"&amp;" "&amp;VLOOKUP(pro[[#This Row],[Period]],Mapping!A:B,2,0)</f>
        <v>Q 1</v>
      </c>
      <c r="N522"/>
    </row>
    <row r="523" spans="1:14" ht="11.25" customHeight="1" x14ac:dyDescent="0.2">
      <c r="A523" s="42" t="s">
        <v>18</v>
      </c>
      <c r="B523" s="44" t="s">
        <v>24</v>
      </c>
      <c r="C523" s="44" t="s">
        <v>58</v>
      </c>
      <c r="D523" s="43">
        <v>3871583.4919999996</v>
      </c>
      <c r="E523" s="43">
        <v>-77484.819999999992</v>
      </c>
      <c r="F523" s="43">
        <v>-44350</v>
      </c>
      <c r="G523" s="43">
        <v>-25380</v>
      </c>
      <c r="H523" s="43">
        <v>-24570</v>
      </c>
      <c r="I523" s="55">
        <f>pro[[#This Row],[Admin expenses 3]]+pro[[#This Row],[Admin expenses 2]]+pro[[#This Row],[Admin expenses 1]]+pro[[#This Row],[COGS]]</f>
        <v>-171784.82</v>
      </c>
      <c r="J523" s="55">
        <f>pro[[#This Row],[Revenue]]+pro[[#This Row],[AdminExp]]</f>
        <v>3699798.6719999998</v>
      </c>
      <c r="K523" s="83">
        <f>pro[[#This Row],[Profit]]/pro[[#This Row],[Revenue]]</f>
        <v>0.95562931282381869</v>
      </c>
      <c r="L523" s="56">
        <f t="shared" si="8"/>
        <v>1</v>
      </c>
      <c r="M523" s="82" t="str">
        <f>"Q"&amp;" "&amp;VLOOKUP(pro[[#This Row],[Period]],Mapping!A:B,2,0)</f>
        <v>Q 1</v>
      </c>
      <c r="N523"/>
    </row>
    <row r="524" spans="1:14" ht="11.25" customHeight="1" x14ac:dyDescent="0.2">
      <c r="A524" s="42" t="s">
        <v>18</v>
      </c>
      <c r="B524" s="44" t="s">
        <v>33</v>
      </c>
      <c r="C524" s="44" t="s">
        <v>59</v>
      </c>
      <c r="D524" s="43">
        <v>561348.94200000004</v>
      </c>
      <c r="E524" s="43">
        <v>-114735.019</v>
      </c>
      <c r="F524" s="43">
        <v>-65010</v>
      </c>
      <c r="G524" s="43">
        <v>-66260</v>
      </c>
      <c r="H524" s="43">
        <v>-38360</v>
      </c>
      <c r="I524" s="55">
        <f>pro[[#This Row],[Admin expenses 3]]+pro[[#This Row],[Admin expenses 2]]+pro[[#This Row],[Admin expenses 1]]+pro[[#This Row],[COGS]]</f>
        <v>-284365.01899999997</v>
      </c>
      <c r="J524" s="55">
        <f>pro[[#This Row],[Revenue]]+pro[[#This Row],[AdminExp]]</f>
        <v>276983.92300000007</v>
      </c>
      <c r="K524" s="83">
        <f>pro[[#This Row],[Profit]]/pro[[#This Row],[Revenue]]</f>
        <v>0.49342557235994583</v>
      </c>
      <c r="L524" s="56">
        <f t="shared" si="8"/>
        <v>1</v>
      </c>
      <c r="M524" s="82" t="str">
        <f>"Q"&amp;" "&amp;VLOOKUP(pro[[#This Row],[Period]],Mapping!A:B,2,0)</f>
        <v>Q 1</v>
      </c>
      <c r="N524"/>
    </row>
    <row r="525" spans="1:14" ht="11.25" customHeight="1" x14ac:dyDescent="0.2">
      <c r="A525" s="42" t="s">
        <v>18</v>
      </c>
      <c r="B525" s="44" t="s">
        <v>35</v>
      </c>
      <c r="C525" s="44" t="s">
        <v>60</v>
      </c>
      <c r="D525" s="43">
        <v>13889308.460999999</v>
      </c>
      <c r="E525" s="43">
        <v>-240431.49899999998</v>
      </c>
      <c r="F525" s="43">
        <v>-37310</v>
      </c>
      <c r="G525" s="43">
        <v>-102900</v>
      </c>
      <c r="H525" s="43">
        <v>-39310</v>
      </c>
      <c r="I525" s="55">
        <f>pro[[#This Row],[Admin expenses 3]]+pro[[#This Row],[Admin expenses 2]]+pro[[#This Row],[Admin expenses 1]]+pro[[#This Row],[COGS]]</f>
        <v>-419951.49899999995</v>
      </c>
      <c r="J525" s="55">
        <f>pro[[#This Row],[Revenue]]+pro[[#This Row],[AdminExp]]</f>
        <v>13469356.961999999</v>
      </c>
      <c r="K525" s="83">
        <f>pro[[#This Row],[Profit]]/pro[[#This Row],[Revenue]]</f>
        <v>0.96976440546488052</v>
      </c>
      <c r="L525" s="56">
        <f t="shared" si="8"/>
        <v>1</v>
      </c>
      <c r="M525" s="82" t="str">
        <f>"Q"&amp;" "&amp;VLOOKUP(pro[[#This Row],[Period]],Mapping!A:B,2,0)</f>
        <v>Q 1</v>
      </c>
      <c r="N525"/>
    </row>
    <row r="526" spans="1:14" ht="11.25" customHeight="1" x14ac:dyDescent="0.2">
      <c r="A526" s="42" t="s">
        <v>18</v>
      </c>
      <c r="B526" s="44" t="s">
        <v>13</v>
      </c>
      <c r="C526" s="44" t="s">
        <v>57</v>
      </c>
      <c r="D526" s="43">
        <v>156277.56899999999</v>
      </c>
      <c r="E526" s="43">
        <v>-9737.1260000000002</v>
      </c>
      <c r="F526" s="43">
        <v>-94230</v>
      </c>
      <c r="G526" s="43">
        <v>-25810</v>
      </c>
      <c r="H526" s="43">
        <v>-47000</v>
      </c>
      <c r="I526" s="55">
        <f>pro[[#This Row],[Admin expenses 3]]+pro[[#This Row],[Admin expenses 2]]+pro[[#This Row],[Admin expenses 1]]+pro[[#This Row],[COGS]]</f>
        <v>-176777.12599999999</v>
      </c>
      <c r="J526" s="55">
        <f>pro[[#This Row],[Revenue]]+pro[[#This Row],[AdminExp]]</f>
        <v>-20499.557000000001</v>
      </c>
      <c r="K526" s="83">
        <f>pro[[#This Row],[Profit]]/pro[[#This Row],[Revenue]]</f>
        <v>-0.13117402024598937</v>
      </c>
      <c r="L526" s="56">
        <f t="shared" si="8"/>
        <v>1</v>
      </c>
      <c r="M526" s="82" t="str">
        <f>"Q"&amp;" "&amp;VLOOKUP(pro[[#This Row],[Period]],Mapping!A:B,2,0)</f>
        <v>Q 1</v>
      </c>
      <c r="N526"/>
    </row>
    <row r="527" spans="1:14" ht="11.25" customHeight="1" x14ac:dyDescent="0.2">
      <c r="A527" s="42" t="s">
        <v>18</v>
      </c>
      <c r="B527" s="44" t="s">
        <v>28</v>
      </c>
      <c r="C527" s="44" t="s">
        <v>57</v>
      </c>
      <c r="D527" s="43">
        <v>900655.37800000003</v>
      </c>
      <c r="E527" s="43">
        <v>-65876.895000000004</v>
      </c>
      <c r="F527" s="43">
        <v>-86670</v>
      </c>
      <c r="G527" s="43">
        <v>-89430</v>
      </c>
      <c r="H527" s="43">
        <v>-81260</v>
      </c>
      <c r="I527" s="55">
        <f>pro[[#This Row],[Admin expenses 3]]+pro[[#This Row],[Admin expenses 2]]+pro[[#This Row],[Admin expenses 1]]+pro[[#This Row],[COGS]]</f>
        <v>-323236.89500000002</v>
      </c>
      <c r="J527" s="55">
        <f>pro[[#This Row],[Revenue]]+pro[[#This Row],[AdminExp]]</f>
        <v>577418.48300000001</v>
      </c>
      <c r="K527" s="83">
        <f>pro[[#This Row],[Profit]]/pro[[#This Row],[Revenue]]</f>
        <v>0.64110923789987073</v>
      </c>
      <c r="L527" s="56">
        <f t="shared" si="8"/>
        <v>1</v>
      </c>
      <c r="M527" s="82" t="str">
        <f>"Q"&amp;" "&amp;VLOOKUP(pro[[#This Row],[Period]],Mapping!A:B,2,0)</f>
        <v>Q 1</v>
      </c>
      <c r="N527"/>
    </row>
    <row r="528" spans="1:14" ht="11.25" customHeight="1" x14ac:dyDescent="0.2">
      <c r="A528" s="42" t="s">
        <v>18</v>
      </c>
      <c r="B528" s="44" t="s">
        <v>15</v>
      </c>
      <c r="C528" s="44" t="s">
        <v>58</v>
      </c>
      <c r="D528" s="43">
        <v>5011132.1610000003</v>
      </c>
      <c r="E528" s="43">
        <v>-257059.11</v>
      </c>
      <c r="F528" s="43">
        <v>-60720</v>
      </c>
      <c r="G528" s="43">
        <v>-36850</v>
      </c>
      <c r="H528" s="43">
        <v>-97420</v>
      </c>
      <c r="I528" s="55">
        <f>pro[[#This Row],[Admin expenses 3]]+pro[[#This Row],[Admin expenses 2]]+pro[[#This Row],[Admin expenses 1]]+pro[[#This Row],[COGS]]</f>
        <v>-452049.11</v>
      </c>
      <c r="J528" s="55">
        <f>pro[[#This Row],[Revenue]]+pro[[#This Row],[AdminExp]]</f>
        <v>4559083.051</v>
      </c>
      <c r="K528" s="83">
        <f>pro[[#This Row],[Profit]]/pro[[#This Row],[Revenue]]</f>
        <v>0.90979102217296315</v>
      </c>
      <c r="L528" s="56">
        <f t="shared" si="8"/>
        <v>1</v>
      </c>
      <c r="M528" s="82" t="str">
        <f>"Q"&amp;" "&amp;VLOOKUP(pro[[#This Row],[Period]],Mapping!A:B,2,0)</f>
        <v>Q 1</v>
      </c>
      <c r="N528"/>
    </row>
    <row r="529" spans="1:14" ht="11.25" customHeight="1" x14ac:dyDescent="0.2">
      <c r="A529" s="42" t="s">
        <v>18</v>
      </c>
      <c r="B529" s="44" t="s">
        <v>17</v>
      </c>
      <c r="C529" s="44" t="s">
        <v>59</v>
      </c>
      <c r="D529" s="43">
        <v>1531930.4769999997</v>
      </c>
      <c r="E529" s="43">
        <v>-90382.795999999988</v>
      </c>
      <c r="F529" s="43">
        <v>-101970</v>
      </c>
      <c r="G529" s="43">
        <v>-65880</v>
      </c>
      <c r="H529" s="43">
        <v>-95850</v>
      </c>
      <c r="I529" s="55">
        <f>pro[[#This Row],[Admin expenses 3]]+pro[[#This Row],[Admin expenses 2]]+pro[[#This Row],[Admin expenses 1]]+pro[[#This Row],[COGS]]</f>
        <v>-354082.79599999997</v>
      </c>
      <c r="J529" s="55">
        <f>pro[[#This Row],[Revenue]]+pro[[#This Row],[AdminExp]]</f>
        <v>1177847.6809999999</v>
      </c>
      <c r="K529" s="83">
        <f>pro[[#This Row],[Profit]]/pro[[#This Row],[Revenue]]</f>
        <v>0.76886497049565528</v>
      </c>
      <c r="L529" s="56">
        <f t="shared" si="8"/>
        <v>1</v>
      </c>
      <c r="M529" s="82" t="str">
        <f>"Q"&amp;" "&amp;VLOOKUP(pro[[#This Row],[Period]],Mapping!A:B,2,0)</f>
        <v>Q 1</v>
      </c>
      <c r="N529"/>
    </row>
    <row r="530" spans="1:14" ht="11.25" customHeight="1" x14ac:dyDescent="0.2">
      <c r="A530" s="42" t="s">
        <v>18</v>
      </c>
      <c r="B530" s="44" t="s">
        <v>19</v>
      </c>
      <c r="C530" s="44" t="s">
        <v>57</v>
      </c>
      <c r="D530" s="43">
        <v>1726129.0549999999</v>
      </c>
      <c r="E530" s="43">
        <v>-154460.40399999998</v>
      </c>
      <c r="F530" s="43">
        <v>-14240</v>
      </c>
      <c r="G530" s="43">
        <v>-82450</v>
      </c>
      <c r="H530" s="43">
        <v>-27640</v>
      </c>
      <c r="I530" s="55">
        <f>pro[[#This Row],[Admin expenses 3]]+pro[[#This Row],[Admin expenses 2]]+pro[[#This Row],[Admin expenses 1]]+pro[[#This Row],[COGS]]</f>
        <v>-278790.40399999998</v>
      </c>
      <c r="J530" s="55">
        <f>pro[[#This Row],[Revenue]]+pro[[#This Row],[AdminExp]]</f>
        <v>1447338.6510000001</v>
      </c>
      <c r="K530" s="83">
        <f>pro[[#This Row],[Profit]]/pro[[#This Row],[Revenue]]</f>
        <v>0.83848808801842467</v>
      </c>
      <c r="L530" s="56">
        <f t="shared" si="8"/>
        <v>1</v>
      </c>
      <c r="M530" s="82" t="str">
        <f>"Q"&amp;" "&amp;VLOOKUP(pro[[#This Row],[Period]],Mapping!A:B,2,0)</f>
        <v>Q 1</v>
      </c>
      <c r="N530"/>
    </row>
    <row r="531" spans="1:14" ht="11.25" customHeight="1" x14ac:dyDescent="0.2">
      <c r="A531" s="42" t="s">
        <v>18</v>
      </c>
      <c r="B531" s="44" t="s">
        <v>21</v>
      </c>
      <c r="C531" s="44" t="s">
        <v>58</v>
      </c>
      <c r="D531" s="43">
        <v>210705.42499999999</v>
      </c>
      <c r="E531" s="43">
        <v>-22039.996999999999</v>
      </c>
      <c r="F531" s="43">
        <v>-47040</v>
      </c>
      <c r="G531" s="43">
        <v>-90680</v>
      </c>
      <c r="H531" s="43">
        <v>-96410</v>
      </c>
      <c r="I531" s="55">
        <f>pro[[#This Row],[Admin expenses 3]]+pro[[#This Row],[Admin expenses 2]]+pro[[#This Row],[Admin expenses 1]]+pro[[#This Row],[COGS]]</f>
        <v>-256169.997</v>
      </c>
      <c r="J531" s="55">
        <f>pro[[#This Row],[Revenue]]+pro[[#This Row],[AdminExp]]</f>
        <v>-45464.572000000015</v>
      </c>
      <c r="K531" s="83">
        <f>pro[[#This Row],[Profit]]/pro[[#This Row],[Revenue]]</f>
        <v>-0.21577314395203645</v>
      </c>
      <c r="L531" s="56">
        <f t="shared" si="8"/>
        <v>1</v>
      </c>
      <c r="M531" s="82" t="str">
        <f>"Q"&amp;" "&amp;VLOOKUP(pro[[#This Row],[Period]],Mapping!A:B,2,0)</f>
        <v>Q 1</v>
      </c>
      <c r="N531"/>
    </row>
    <row r="532" spans="1:14" ht="11.25" customHeight="1" x14ac:dyDescent="0.2">
      <c r="A532" s="42" t="s">
        <v>18</v>
      </c>
      <c r="B532" s="44" t="s">
        <v>22</v>
      </c>
      <c r="C532" s="44" t="s">
        <v>59</v>
      </c>
      <c r="D532" s="43">
        <v>3212463.0019999999</v>
      </c>
      <c r="E532" s="43">
        <v>-232286.89399999997</v>
      </c>
      <c r="F532" s="43">
        <v>-84000</v>
      </c>
      <c r="G532" s="43">
        <v>-18820</v>
      </c>
      <c r="H532" s="43">
        <v>-76570</v>
      </c>
      <c r="I532" s="55">
        <f>pro[[#This Row],[Admin expenses 3]]+pro[[#This Row],[Admin expenses 2]]+pro[[#This Row],[Admin expenses 1]]+pro[[#This Row],[COGS]]</f>
        <v>-411676.89399999997</v>
      </c>
      <c r="J532" s="55">
        <f>pro[[#This Row],[Revenue]]+pro[[#This Row],[AdminExp]]</f>
        <v>2800786.108</v>
      </c>
      <c r="K532" s="83">
        <f>pro[[#This Row],[Profit]]/pro[[#This Row],[Revenue]]</f>
        <v>0.87185007461760644</v>
      </c>
      <c r="L532" s="56">
        <f t="shared" si="8"/>
        <v>1</v>
      </c>
      <c r="M532" s="82" t="str">
        <f>"Q"&amp;" "&amp;VLOOKUP(pro[[#This Row],[Period]],Mapping!A:B,2,0)</f>
        <v>Q 1</v>
      </c>
      <c r="N532"/>
    </row>
    <row r="533" spans="1:14" ht="11.25" customHeight="1" x14ac:dyDescent="0.2">
      <c r="A533" s="42" t="s">
        <v>18</v>
      </c>
      <c r="B533" s="44" t="s">
        <v>30</v>
      </c>
      <c r="C533" s="44" t="s">
        <v>57</v>
      </c>
      <c r="D533" s="43">
        <v>570052.28</v>
      </c>
      <c r="E533" s="43">
        <v>-58765.517999999996</v>
      </c>
      <c r="F533" s="43">
        <v>-22100</v>
      </c>
      <c r="G533" s="43">
        <v>-107810</v>
      </c>
      <c r="H533" s="43">
        <v>-22290</v>
      </c>
      <c r="I533" s="55">
        <f>pro[[#This Row],[Admin expenses 3]]+pro[[#This Row],[Admin expenses 2]]+pro[[#This Row],[Admin expenses 1]]+pro[[#This Row],[COGS]]</f>
        <v>-210965.51799999998</v>
      </c>
      <c r="J533" s="55">
        <f>pro[[#This Row],[Revenue]]+pro[[#This Row],[AdminExp]]</f>
        <v>359086.76200000005</v>
      </c>
      <c r="K533" s="83">
        <f>pro[[#This Row],[Profit]]/pro[[#This Row],[Revenue]]</f>
        <v>0.62991899970999155</v>
      </c>
      <c r="L533" s="56">
        <f t="shared" si="8"/>
        <v>1</v>
      </c>
      <c r="M533" s="82" t="str">
        <f>"Q"&amp;" "&amp;VLOOKUP(pro[[#This Row],[Period]],Mapping!A:B,2,0)</f>
        <v>Q 1</v>
      </c>
      <c r="N533"/>
    </row>
    <row r="534" spans="1:14" ht="11.25" customHeight="1" x14ac:dyDescent="0.2">
      <c r="A534" s="42" t="s">
        <v>18</v>
      </c>
      <c r="B534" s="44" t="s">
        <v>32</v>
      </c>
      <c r="C534" s="44" t="s">
        <v>58</v>
      </c>
      <c r="D534" s="43">
        <v>1701502.74</v>
      </c>
      <c r="E534" s="43">
        <v>-115261.39099999999</v>
      </c>
      <c r="F534" s="43">
        <v>-105580</v>
      </c>
      <c r="G534" s="43">
        <v>-35580</v>
      </c>
      <c r="H534" s="43">
        <v>-40570</v>
      </c>
      <c r="I534" s="55">
        <f>pro[[#This Row],[Admin expenses 3]]+pro[[#This Row],[Admin expenses 2]]+pro[[#This Row],[Admin expenses 1]]+pro[[#This Row],[COGS]]</f>
        <v>-296991.391</v>
      </c>
      <c r="J534" s="55">
        <f>pro[[#This Row],[Revenue]]+pro[[#This Row],[AdminExp]]</f>
        <v>1404511.3489999999</v>
      </c>
      <c r="K534" s="83">
        <f>pro[[#This Row],[Profit]]/pro[[#This Row],[Revenue]]</f>
        <v>0.82545347473257669</v>
      </c>
      <c r="L534" s="56">
        <f t="shared" si="8"/>
        <v>1</v>
      </c>
      <c r="M534" s="82" t="str">
        <f>"Q"&amp;" "&amp;VLOOKUP(pro[[#This Row],[Period]],Mapping!A:B,2,0)</f>
        <v>Q 1</v>
      </c>
      <c r="N534"/>
    </row>
    <row r="535" spans="1:14" ht="11.25" customHeight="1" x14ac:dyDescent="0.2">
      <c r="A535" s="42" t="s">
        <v>18</v>
      </c>
      <c r="B535" s="44" t="s">
        <v>24</v>
      </c>
      <c r="C535" s="44" t="s">
        <v>59</v>
      </c>
      <c r="D535" s="43">
        <v>256215.74999999997</v>
      </c>
      <c r="E535" s="43">
        <v>-9328.0949999999993</v>
      </c>
      <c r="F535" s="43">
        <v>-30080</v>
      </c>
      <c r="G535" s="43">
        <v>-48730</v>
      </c>
      <c r="H535" s="43">
        <v>-77260</v>
      </c>
      <c r="I535" s="55">
        <f>pro[[#This Row],[Admin expenses 3]]+pro[[#This Row],[Admin expenses 2]]+pro[[#This Row],[Admin expenses 1]]+pro[[#This Row],[COGS]]</f>
        <v>-165398.095</v>
      </c>
      <c r="J535" s="55">
        <f>pro[[#This Row],[Revenue]]+pro[[#This Row],[AdminExp]]</f>
        <v>90817.65499999997</v>
      </c>
      <c r="K535" s="83">
        <f>pro[[#This Row],[Profit]]/pro[[#This Row],[Revenue]]</f>
        <v>0.35445773727805563</v>
      </c>
      <c r="L535" s="56">
        <f t="shared" si="8"/>
        <v>1</v>
      </c>
      <c r="M535" s="82" t="str">
        <f>"Q"&amp;" "&amp;VLOOKUP(pro[[#This Row],[Period]],Mapping!A:B,2,0)</f>
        <v>Q 1</v>
      </c>
      <c r="N535"/>
    </row>
    <row r="536" spans="1:14" ht="11.25" customHeight="1" x14ac:dyDescent="0.2">
      <c r="A536" s="42" t="s">
        <v>18</v>
      </c>
      <c r="B536" s="44" t="s">
        <v>37</v>
      </c>
      <c r="C536" s="44" t="s">
        <v>57</v>
      </c>
      <c r="D536" s="43">
        <v>46713.716</v>
      </c>
      <c r="E536" s="43">
        <v>-3525.6829999999995</v>
      </c>
      <c r="F536" s="43">
        <v>-63910</v>
      </c>
      <c r="G536" s="43">
        <v>-88840</v>
      </c>
      <c r="H536" s="43">
        <v>-63340</v>
      </c>
      <c r="I536" s="55">
        <f>pro[[#This Row],[Admin expenses 3]]+pro[[#This Row],[Admin expenses 2]]+pro[[#This Row],[Admin expenses 1]]+pro[[#This Row],[COGS]]</f>
        <v>-219615.68299999999</v>
      </c>
      <c r="J536" s="55">
        <f>pro[[#This Row],[Revenue]]+pro[[#This Row],[AdminExp]]</f>
        <v>-172901.967</v>
      </c>
      <c r="K536" s="83">
        <f>pro[[#This Row],[Profit]]/pro[[#This Row],[Revenue]]</f>
        <v>-3.7013104887652268</v>
      </c>
      <c r="L536" s="56">
        <f t="shared" si="8"/>
        <v>1</v>
      </c>
      <c r="M536" s="82" t="str">
        <f>"Q"&amp;" "&amp;VLOOKUP(pro[[#This Row],[Period]],Mapping!A:B,2,0)</f>
        <v>Q 1</v>
      </c>
      <c r="N536"/>
    </row>
    <row r="537" spans="1:14" ht="11.25" customHeight="1" x14ac:dyDescent="0.2">
      <c r="A537" s="42" t="s">
        <v>18</v>
      </c>
      <c r="B537" s="44" t="s">
        <v>25</v>
      </c>
      <c r="C537" s="44" t="s">
        <v>57</v>
      </c>
      <c r="D537" s="43">
        <v>70890.567999999999</v>
      </c>
      <c r="E537" s="43">
        <v>-9838.57</v>
      </c>
      <c r="F537" s="43">
        <v>-52230</v>
      </c>
      <c r="G537" s="43">
        <v>-93260</v>
      </c>
      <c r="H537" s="43">
        <v>-26970</v>
      </c>
      <c r="I537" s="55">
        <f>pro[[#This Row],[Admin expenses 3]]+pro[[#This Row],[Admin expenses 2]]+pro[[#This Row],[Admin expenses 1]]+pro[[#This Row],[COGS]]</f>
        <v>-182298.57</v>
      </c>
      <c r="J537" s="55">
        <f>pro[[#This Row],[Revenue]]+pro[[#This Row],[AdminExp]]</f>
        <v>-111408.00200000001</v>
      </c>
      <c r="K537" s="83">
        <f>pro[[#This Row],[Profit]]/pro[[#This Row],[Revenue]]</f>
        <v>-1.5715490105820566</v>
      </c>
      <c r="L537" s="56">
        <f t="shared" si="8"/>
        <v>1</v>
      </c>
      <c r="M537" s="82" t="str">
        <f>"Q"&amp;" "&amp;VLOOKUP(pro[[#This Row],[Period]],Mapping!A:B,2,0)</f>
        <v>Q 1</v>
      </c>
      <c r="N537"/>
    </row>
    <row r="538" spans="1:14" ht="11.25" customHeight="1" x14ac:dyDescent="0.2">
      <c r="A538" s="42" t="s">
        <v>18</v>
      </c>
      <c r="B538" s="44" t="s">
        <v>28</v>
      </c>
      <c r="C538" s="44" t="s">
        <v>57</v>
      </c>
      <c r="D538" s="43">
        <v>145363.85499999998</v>
      </c>
      <c r="E538" s="43">
        <v>-35621.375999999997</v>
      </c>
      <c r="F538" s="43">
        <v>-25420</v>
      </c>
      <c r="G538" s="43">
        <v>-32880</v>
      </c>
      <c r="H538" s="43">
        <v>-61070</v>
      </c>
      <c r="I538" s="55">
        <f>pro[[#This Row],[Admin expenses 3]]+pro[[#This Row],[Admin expenses 2]]+pro[[#This Row],[Admin expenses 1]]+pro[[#This Row],[COGS]]</f>
        <v>-154991.37599999999</v>
      </c>
      <c r="J538" s="55">
        <f>pro[[#This Row],[Revenue]]+pro[[#This Row],[AdminExp]]</f>
        <v>-9627.5210000000079</v>
      </c>
      <c r="K538" s="83">
        <f>pro[[#This Row],[Profit]]/pro[[#This Row],[Revenue]]</f>
        <v>-6.6230501385643695E-2</v>
      </c>
      <c r="L538" s="56">
        <f t="shared" si="8"/>
        <v>1</v>
      </c>
      <c r="M538" s="82" t="str">
        <f>"Q"&amp;" "&amp;VLOOKUP(pro[[#This Row],[Period]],Mapping!A:B,2,0)</f>
        <v>Q 1</v>
      </c>
      <c r="N538"/>
    </row>
    <row r="539" spans="1:14" ht="11.25" customHeight="1" x14ac:dyDescent="0.2">
      <c r="A539" s="42" t="s">
        <v>18</v>
      </c>
      <c r="B539" s="44" t="s">
        <v>17</v>
      </c>
      <c r="C539" s="44" t="s">
        <v>57</v>
      </c>
      <c r="D539" s="43">
        <v>1744866.7949999999</v>
      </c>
      <c r="E539" s="43">
        <v>-240136.91799999998</v>
      </c>
      <c r="F539" s="43">
        <v>-102460</v>
      </c>
      <c r="G539" s="43">
        <v>-26110</v>
      </c>
      <c r="H539" s="43">
        <v>-76630</v>
      </c>
      <c r="I539" s="55">
        <f>pro[[#This Row],[Admin expenses 3]]+pro[[#This Row],[Admin expenses 2]]+pro[[#This Row],[Admin expenses 1]]+pro[[#This Row],[COGS]]</f>
        <v>-445336.91799999995</v>
      </c>
      <c r="J539" s="55">
        <f>pro[[#This Row],[Revenue]]+pro[[#This Row],[AdminExp]]</f>
        <v>1299529.8769999999</v>
      </c>
      <c r="K539" s="83">
        <f>pro[[#This Row],[Profit]]/pro[[#This Row],[Revenue]]</f>
        <v>0.74477311432819138</v>
      </c>
      <c r="L539" s="56">
        <f t="shared" si="8"/>
        <v>1</v>
      </c>
      <c r="M539" s="82" t="str">
        <f>"Q"&amp;" "&amp;VLOOKUP(pro[[#This Row],[Period]],Mapping!A:B,2,0)</f>
        <v>Q 1</v>
      </c>
      <c r="N539"/>
    </row>
    <row r="540" spans="1:14" ht="11.25" customHeight="1" x14ac:dyDescent="0.2">
      <c r="A540" s="42" t="s">
        <v>18</v>
      </c>
      <c r="B540" s="44" t="s">
        <v>21</v>
      </c>
      <c r="C540" s="44" t="s">
        <v>57</v>
      </c>
      <c r="D540" s="43">
        <v>579865.69899999991</v>
      </c>
      <c r="E540" s="43">
        <v>-120871.583</v>
      </c>
      <c r="F540" s="43">
        <v>-92580</v>
      </c>
      <c r="G540" s="43">
        <v>-105430</v>
      </c>
      <c r="H540" s="43">
        <v>-77050</v>
      </c>
      <c r="I540" s="55">
        <f>pro[[#This Row],[Admin expenses 3]]+pro[[#This Row],[Admin expenses 2]]+pro[[#This Row],[Admin expenses 1]]+pro[[#This Row],[COGS]]</f>
        <v>-395931.58299999998</v>
      </c>
      <c r="J540" s="55">
        <f>pro[[#This Row],[Revenue]]+pro[[#This Row],[AdminExp]]</f>
        <v>183934.11599999992</v>
      </c>
      <c r="K540" s="83">
        <f>pro[[#This Row],[Profit]]/pro[[#This Row],[Revenue]]</f>
        <v>0.31720123524671523</v>
      </c>
      <c r="L540" s="56">
        <f t="shared" si="8"/>
        <v>1</v>
      </c>
      <c r="M540" s="82" t="str">
        <f>"Q"&amp;" "&amp;VLOOKUP(pro[[#This Row],[Period]],Mapping!A:B,2,0)</f>
        <v>Q 1</v>
      </c>
      <c r="N540"/>
    </row>
    <row r="541" spans="1:14" ht="11.25" customHeight="1" x14ac:dyDescent="0.2">
      <c r="A541" s="42" t="s">
        <v>18</v>
      </c>
      <c r="B541" s="44" t="s">
        <v>22</v>
      </c>
      <c r="C541" s="44" t="s">
        <v>57</v>
      </c>
      <c r="D541" s="43">
        <v>2145887.443</v>
      </c>
      <c r="E541" s="43">
        <v>-462715.52600000001</v>
      </c>
      <c r="F541" s="43">
        <v>-32730</v>
      </c>
      <c r="G541" s="43">
        <v>-58360</v>
      </c>
      <c r="H541" s="43">
        <v>-16540</v>
      </c>
      <c r="I541" s="55">
        <f>pro[[#This Row],[Admin expenses 3]]+pro[[#This Row],[Admin expenses 2]]+pro[[#This Row],[Admin expenses 1]]+pro[[#This Row],[COGS]]</f>
        <v>-570345.52600000007</v>
      </c>
      <c r="J541" s="55">
        <f>pro[[#This Row],[Revenue]]+pro[[#This Row],[AdminExp]]</f>
        <v>1575541.9169999999</v>
      </c>
      <c r="K541" s="83">
        <f>pro[[#This Row],[Profit]]/pro[[#This Row],[Revenue]]</f>
        <v>0.73421461229921547</v>
      </c>
      <c r="L541" s="56">
        <f t="shared" si="8"/>
        <v>1</v>
      </c>
      <c r="M541" s="82" t="str">
        <f>"Q"&amp;" "&amp;VLOOKUP(pro[[#This Row],[Period]],Mapping!A:B,2,0)</f>
        <v>Q 1</v>
      </c>
      <c r="N541"/>
    </row>
    <row r="542" spans="1:14" ht="11.25" customHeight="1" x14ac:dyDescent="0.2">
      <c r="A542" s="42" t="s">
        <v>18</v>
      </c>
      <c r="B542" s="44" t="s">
        <v>36</v>
      </c>
      <c r="C542" s="44" t="s">
        <v>57</v>
      </c>
      <c r="D542" s="43">
        <v>1822618.3499999999</v>
      </c>
      <c r="E542" s="43">
        <v>-333253.61999999994</v>
      </c>
      <c r="F542" s="43">
        <v>-95280</v>
      </c>
      <c r="G542" s="43">
        <v>-63250</v>
      </c>
      <c r="H542" s="43">
        <v>-38860</v>
      </c>
      <c r="I542" s="55">
        <f>pro[[#This Row],[Admin expenses 3]]+pro[[#This Row],[Admin expenses 2]]+pro[[#This Row],[Admin expenses 1]]+pro[[#This Row],[COGS]]</f>
        <v>-530643.61999999988</v>
      </c>
      <c r="J542" s="55">
        <f>pro[[#This Row],[Revenue]]+pro[[#This Row],[AdminExp]]</f>
        <v>1291974.73</v>
      </c>
      <c r="K542" s="83">
        <f>pro[[#This Row],[Profit]]/pro[[#This Row],[Revenue]]</f>
        <v>0.70885642625072887</v>
      </c>
      <c r="L542" s="56">
        <f t="shared" si="8"/>
        <v>1</v>
      </c>
      <c r="M542" s="82" t="str">
        <f>"Q"&amp;" "&amp;VLOOKUP(pro[[#This Row],[Period]],Mapping!A:B,2,0)</f>
        <v>Q 1</v>
      </c>
      <c r="N542"/>
    </row>
    <row r="543" spans="1:14" ht="11.25" customHeight="1" x14ac:dyDescent="0.2">
      <c r="A543" s="42" t="s">
        <v>18</v>
      </c>
      <c r="B543" s="44" t="s">
        <v>30</v>
      </c>
      <c r="C543" s="44" t="s">
        <v>57</v>
      </c>
      <c r="D543" s="43">
        <v>337284.598</v>
      </c>
      <c r="E543" s="43">
        <v>-96315.274999999994</v>
      </c>
      <c r="F543" s="43">
        <v>-25160</v>
      </c>
      <c r="G543" s="43">
        <v>-23100</v>
      </c>
      <c r="H543" s="43">
        <v>-38390</v>
      </c>
      <c r="I543" s="55">
        <f>pro[[#This Row],[Admin expenses 3]]+pro[[#This Row],[Admin expenses 2]]+pro[[#This Row],[Admin expenses 1]]+pro[[#This Row],[COGS]]</f>
        <v>-182965.27499999999</v>
      </c>
      <c r="J543" s="55">
        <f>pro[[#This Row],[Revenue]]+pro[[#This Row],[AdminExp]]</f>
        <v>154319.323</v>
      </c>
      <c r="K543" s="83">
        <f>pro[[#This Row],[Profit]]/pro[[#This Row],[Revenue]]</f>
        <v>0.45753444988318148</v>
      </c>
      <c r="L543" s="56">
        <f t="shared" si="8"/>
        <v>1</v>
      </c>
      <c r="M543" s="82" t="str">
        <f>"Q"&amp;" "&amp;VLOOKUP(pro[[#This Row],[Period]],Mapping!A:B,2,0)</f>
        <v>Q 1</v>
      </c>
      <c r="N543"/>
    </row>
    <row r="544" spans="1:14" ht="11.25" customHeight="1" x14ac:dyDescent="0.2">
      <c r="A544" s="42" t="s">
        <v>18</v>
      </c>
      <c r="B544" s="44" t="s">
        <v>24</v>
      </c>
      <c r="C544" s="44" t="s">
        <v>57</v>
      </c>
      <c r="D544" s="43">
        <v>1838372.0529999998</v>
      </c>
      <c r="E544" s="43">
        <v>-242633.43299999999</v>
      </c>
      <c r="F544" s="43">
        <v>-90000</v>
      </c>
      <c r="G544" s="43">
        <v>-84150</v>
      </c>
      <c r="H544" s="43">
        <v>-38040</v>
      </c>
      <c r="I544" s="55">
        <f>pro[[#This Row],[Admin expenses 3]]+pro[[#This Row],[Admin expenses 2]]+pro[[#This Row],[Admin expenses 1]]+pro[[#This Row],[COGS]]</f>
        <v>-454823.43299999996</v>
      </c>
      <c r="J544" s="55">
        <f>pro[[#This Row],[Revenue]]+pro[[#This Row],[AdminExp]]</f>
        <v>1383548.6199999999</v>
      </c>
      <c r="K544" s="83">
        <f>pro[[#This Row],[Profit]]/pro[[#This Row],[Revenue]]</f>
        <v>0.75259445863649665</v>
      </c>
      <c r="L544" s="56">
        <f t="shared" si="8"/>
        <v>1</v>
      </c>
      <c r="M544" s="82" t="str">
        <f>"Q"&amp;" "&amp;VLOOKUP(pro[[#This Row],[Period]],Mapping!A:B,2,0)</f>
        <v>Q 1</v>
      </c>
      <c r="N544"/>
    </row>
    <row r="545" spans="1:14" ht="11.25" customHeight="1" x14ac:dyDescent="0.2">
      <c r="A545" s="42" t="s">
        <v>18</v>
      </c>
      <c r="B545" s="44" t="s">
        <v>33</v>
      </c>
      <c r="C545" s="44" t="s">
        <v>57</v>
      </c>
      <c r="D545" s="43">
        <v>265689.26999999996</v>
      </c>
      <c r="E545" s="43">
        <v>-122467.53399999999</v>
      </c>
      <c r="F545" s="43">
        <v>-55210</v>
      </c>
      <c r="G545" s="43">
        <v>-59350</v>
      </c>
      <c r="H545" s="43">
        <v>-92440</v>
      </c>
      <c r="I545" s="55">
        <f>pro[[#This Row],[Admin expenses 3]]+pro[[#This Row],[Admin expenses 2]]+pro[[#This Row],[Admin expenses 1]]+pro[[#This Row],[COGS]]</f>
        <v>-329467.53399999999</v>
      </c>
      <c r="J545" s="55">
        <f>pro[[#This Row],[Revenue]]+pro[[#This Row],[AdminExp]]</f>
        <v>-63778.264000000025</v>
      </c>
      <c r="K545" s="83">
        <f>pro[[#This Row],[Profit]]/pro[[#This Row],[Revenue]]</f>
        <v>-0.2400483241193746</v>
      </c>
      <c r="L545" s="56">
        <f t="shared" si="8"/>
        <v>1</v>
      </c>
      <c r="M545" s="82" t="str">
        <f>"Q"&amp;" "&amp;VLOOKUP(pro[[#This Row],[Period]],Mapping!A:B,2,0)</f>
        <v>Q 1</v>
      </c>
      <c r="N545"/>
    </row>
    <row r="546" spans="1:14" ht="11.25" customHeight="1" x14ac:dyDescent="0.2">
      <c r="A546" s="42" t="s">
        <v>18</v>
      </c>
      <c r="B546" s="44" t="s">
        <v>25</v>
      </c>
      <c r="C546" s="44" t="s">
        <v>57</v>
      </c>
      <c r="D546" s="43">
        <v>420732.02499999997</v>
      </c>
      <c r="E546" s="43">
        <v>-59758.383999999991</v>
      </c>
      <c r="F546" s="43">
        <v>-76700</v>
      </c>
      <c r="G546" s="43">
        <v>-62850</v>
      </c>
      <c r="H546" s="43">
        <v>-33250</v>
      </c>
      <c r="I546" s="55">
        <f>pro[[#This Row],[Admin expenses 3]]+pro[[#This Row],[Admin expenses 2]]+pro[[#This Row],[Admin expenses 1]]+pro[[#This Row],[COGS]]</f>
        <v>-232558.38399999999</v>
      </c>
      <c r="J546" s="55">
        <f>pro[[#This Row],[Revenue]]+pro[[#This Row],[AdminExp]]</f>
        <v>188173.64099999997</v>
      </c>
      <c r="K546" s="83">
        <f>pro[[#This Row],[Profit]]/pro[[#This Row],[Revenue]]</f>
        <v>0.447252953943784</v>
      </c>
      <c r="L546" s="56">
        <f t="shared" si="8"/>
        <v>1</v>
      </c>
      <c r="M546" s="82" t="str">
        <f>"Q"&amp;" "&amp;VLOOKUP(pro[[#This Row],[Period]],Mapping!A:B,2,0)</f>
        <v>Q 1</v>
      </c>
      <c r="N546"/>
    </row>
    <row r="547" spans="1:14" ht="11.25" customHeight="1" x14ac:dyDescent="0.2">
      <c r="A547" s="42" t="s">
        <v>18</v>
      </c>
      <c r="B547" s="44" t="s">
        <v>13</v>
      </c>
      <c r="C547" s="44" t="s">
        <v>57</v>
      </c>
      <c r="D547" s="43">
        <v>843286.47899999993</v>
      </c>
      <c r="E547" s="43">
        <v>-51781.485000000001</v>
      </c>
      <c r="F547" s="43">
        <v>-21120</v>
      </c>
      <c r="G547" s="43">
        <v>-32090</v>
      </c>
      <c r="H547" s="43">
        <v>-75140</v>
      </c>
      <c r="I547" s="55">
        <f>pro[[#This Row],[Admin expenses 3]]+pro[[#This Row],[Admin expenses 2]]+pro[[#This Row],[Admin expenses 1]]+pro[[#This Row],[COGS]]</f>
        <v>-180131.48499999999</v>
      </c>
      <c r="J547" s="55">
        <f>pro[[#This Row],[Revenue]]+pro[[#This Row],[AdminExp]]</f>
        <v>663154.99399999995</v>
      </c>
      <c r="K547" s="83">
        <f>pro[[#This Row],[Profit]]/pro[[#This Row],[Revenue]]</f>
        <v>0.78639348609786019</v>
      </c>
      <c r="L547" s="56">
        <f t="shared" si="8"/>
        <v>1</v>
      </c>
      <c r="M547" s="82" t="str">
        <f>"Q"&amp;" "&amp;VLOOKUP(pro[[#This Row],[Period]],Mapping!A:B,2,0)</f>
        <v>Q 1</v>
      </c>
      <c r="N547"/>
    </row>
    <row r="548" spans="1:14" ht="11.25" customHeight="1" x14ac:dyDescent="0.2">
      <c r="A548" s="42" t="s">
        <v>18</v>
      </c>
      <c r="B548" s="44" t="s">
        <v>28</v>
      </c>
      <c r="C548" s="44" t="s">
        <v>57</v>
      </c>
      <c r="D548" s="43">
        <v>1469532.3230000001</v>
      </c>
      <c r="E548" s="43">
        <v>-198462.31999999998</v>
      </c>
      <c r="F548" s="43">
        <v>-22590</v>
      </c>
      <c r="G548" s="43">
        <v>-36000</v>
      </c>
      <c r="H548" s="43">
        <v>-70900</v>
      </c>
      <c r="I548" s="55">
        <f>pro[[#This Row],[Admin expenses 3]]+pro[[#This Row],[Admin expenses 2]]+pro[[#This Row],[Admin expenses 1]]+pro[[#This Row],[COGS]]</f>
        <v>-327952.31999999995</v>
      </c>
      <c r="J548" s="55">
        <f>pro[[#This Row],[Revenue]]+pro[[#This Row],[AdminExp]]</f>
        <v>1141580.003</v>
      </c>
      <c r="K548" s="83">
        <f>pro[[#This Row],[Profit]]/pro[[#This Row],[Revenue]]</f>
        <v>0.77683218336395854</v>
      </c>
      <c r="L548" s="56">
        <f t="shared" si="8"/>
        <v>1</v>
      </c>
      <c r="M548" s="82" t="str">
        <f>"Q"&amp;" "&amp;VLOOKUP(pro[[#This Row],[Period]],Mapping!A:B,2,0)</f>
        <v>Q 1</v>
      </c>
      <c r="N548"/>
    </row>
    <row r="549" spans="1:14" ht="11.25" customHeight="1" x14ac:dyDescent="0.2">
      <c r="A549" s="42" t="s">
        <v>18</v>
      </c>
      <c r="B549" s="44" t="s">
        <v>26</v>
      </c>
      <c r="C549" s="44" t="s">
        <v>57</v>
      </c>
      <c r="D549" s="43">
        <v>548890.76899999997</v>
      </c>
      <c r="E549" s="43">
        <v>-93624.573000000004</v>
      </c>
      <c r="F549" s="43">
        <v>-90530</v>
      </c>
      <c r="G549" s="43">
        <v>-97140</v>
      </c>
      <c r="H549" s="43">
        <v>-82130</v>
      </c>
      <c r="I549" s="55">
        <f>pro[[#This Row],[Admin expenses 3]]+pro[[#This Row],[Admin expenses 2]]+pro[[#This Row],[Admin expenses 1]]+pro[[#This Row],[COGS]]</f>
        <v>-363424.57299999997</v>
      </c>
      <c r="J549" s="55">
        <f>pro[[#This Row],[Revenue]]+pro[[#This Row],[AdminExp]]</f>
        <v>185466.196</v>
      </c>
      <c r="K549" s="83">
        <f>pro[[#This Row],[Profit]]/pro[[#This Row],[Revenue]]</f>
        <v>0.337892721967055</v>
      </c>
      <c r="L549" s="56">
        <f t="shared" si="8"/>
        <v>1</v>
      </c>
      <c r="M549" s="82" t="str">
        <f>"Q"&amp;" "&amp;VLOOKUP(pro[[#This Row],[Period]],Mapping!A:B,2,0)</f>
        <v>Q 1</v>
      </c>
      <c r="N549"/>
    </row>
    <row r="550" spans="1:14" ht="11.25" customHeight="1" x14ac:dyDescent="0.2">
      <c r="A550" s="42" t="s">
        <v>18</v>
      </c>
      <c r="B550" s="44" t="s">
        <v>17</v>
      </c>
      <c r="C550" s="44" t="s">
        <v>57</v>
      </c>
      <c r="D550" s="43">
        <v>816860.89799999993</v>
      </c>
      <c r="E550" s="43">
        <v>-53380.089</v>
      </c>
      <c r="F550" s="43">
        <v>-74730</v>
      </c>
      <c r="G550" s="43">
        <v>-48100</v>
      </c>
      <c r="H550" s="43">
        <v>-44350</v>
      </c>
      <c r="I550" s="55">
        <f>pro[[#This Row],[Admin expenses 3]]+pro[[#This Row],[Admin expenses 2]]+pro[[#This Row],[Admin expenses 1]]+pro[[#This Row],[COGS]]</f>
        <v>-220560.08900000001</v>
      </c>
      <c r="J550" s="55">
        <f>pro[[#This Row],[Revenue]]+pro[[#This Row],[AdminExp]]</f>
        <v>596300.80899999989</v>
      </c>
      <c r="K550" s="83">
        <f>pro[[#This Row],[Profit]]/pro[[#This Row],[Revenue]]</f>
        <v>0.72999063911613493</v>
      </c>
      <c r="L550" s="56">
        <f t="shared" si="8"/>
        <v>1</v>
      </c>
      <c r="M550" s="82" t="str">
        <f>"Q"&amp;" "&amp;VLOOKUP(pro[[#This Row],[Period]],Mapping!A:B,2,0)</f>
        <v>Q 1</v>
      </c>
      <c r="N550"/>
    </row>
    <row r="551" spans="1:14" ht="11.25" customHeight="1" x14ac:dyDescent="0.2">
      <c r="A551" s="42" t="s">
        <v>18</v>
      </c>
      <c r="B551" s="44" t="s">
        <v>19</v>
      </c>
      <c r="C551" s="44" t="s">
        <v>57</v>
      </c>
      <c r="D551" s="43">
        <v>557907.55299999996</v>
      </c>
      <c r="E551" s="43">
        <v>-45128.447</v>
      </c>
      <c r="F551" s="43">
        <v>-47970</v>
      </c>
      <c r="G551" s="43">
        <v>-62720</v>
      </c>
      <c r="H551" s="43">
        <v>-15520</v>
      </c>
      <c r="I551" s="55">
        <f>pro[[#This Row],[Admin expenses 3]]+pro[[#This Row],[Admin expenses 2]]+pro[[#This Row],[Admin expenses 1]]+pro[[#This Row],[COGS]]</f>
        <v>-171338.44699999999</v>
      </c>
      <c r="J551" s="55">
        <f>pro[[#This Row],[Revenue]]+pro[[#This Row],[AdminExp]]</f>
        <v>386569.10599999997</v>
      </c>
      <c r="K551" s="83">
        <f>pro[[#This Row],[Profit]]/pro[[#This Row],[Revenue]]</f>
        <v>0.69289097077343209</v>
      </c>
      <c r="L551" s="56">
        <f t="shared" si="8"/>
        <v>1</v>
      </c>
      <c r="M551" s="82" t="str">
        <f>"Q"&amp;" "&amp;VLOOKUP(pro[[#This Row],[Period]],Mapping!A:B,2,0)</f>
        <v>Q 1</v>
      </c>
      <c r="N551"/>
    </row>
    <row r="552" spans="1:14" ht="11.25" customHeight="1" x14ac:dyDescent="0.2">
      <c r="A552" s="42" t="s">
        <v>18</v>
      </c>
      <c r="B552" s="44" t="s">
        <v>22</v>
      </c>
      <c r="C552" s="44" t="s">
        <v>57</v>
      </c>
      <c r="D552" s="43">
        <v>2305072.1749999998</v>
      </c>
      <c r="E552" s="43">
        <v>-175100.93299999999</v>
      </c>
      <c r="F552" s="43">
        <v>-40940</v>
      </c>
      <c r="G552" s="43">
        <v>-63650</v>
      </c>
      <c r="H552" s="43">
        <v>-75910</v>
      </c>
      <c r="I552" s="55">
        <f>pro[[#This Row],[Admin expenses 3]]+pro[[#This Row],[Admin expenses 2]]+pro[[#This Row],[Admin expenses 1]]+pro[[#This Row],[COGS]]</f>
        <v>-355600.93299999996</v>
      </c>
      <c r="J552" s="55">
        <f>pro[[#This Row],[Revenue]]+pro[[#This Row],[AdminExp]]</f>
        <v>1949471.2419999999</v>
      </c>
      <c r="K552" s="83">
        <f>pro[[#This Row],[Profit]]/pro[[#This Row],[Revenue]]</f>
        <v>0.84573110687954922</v>
      </c>
      <c r="L552" s="56">
        <f t="shared" si="8"/>
        <v>1</v>
      </c>
      <c r="M552" s="82" t="str">
        <f>"Q"&amp;" "&amp;VLOOKUP(pro[[#This Row],[Period]],Mapping!A:B,2,0)</f>
        <v>Q 1</v>
      </c>
      <c r="N552"/>
    </row>
    <row r="553" spans="1:14" ht="11.25" customHeight="1" x14ac:dyDescent="0.2">
      <c r="A553" s="42" t="s">
        <v>18</v>
      </c>
      <c r="B553" s="44" t="s">
        <v>36</v>
      </c>
      <c r="C553" s="44" t="s">
        <v>57</v>
      </c>
      <c r="D553" s="43">
        <v>4235009.7509999992</v>
      </c>
      <c r="E553" s="43">
        <v>-242093.48800000001</v>
      </c>
      <c r="F553" s="43">
        <v>-52080</v>
      </c>
      <c r="G553" s="43">
        <v>-97330</v>
      </c>
      <c r="H553" s="43">
        <v>-62090</v>
      </c>
      <c r="I553" s="55">
        <f>pro[[#This Row],[Admin expenses 3]]+pro[[#This Row],[Admin expenses 2]]+pro[[#This Row],[Admin expenses 1]]+pro[[#This Row],[COGS]]</f>
        <v>-453593.48800000001</v>
      </c>
      <c r="J553" s="55">
        <f>pro[[#This Row],[Revenue]]+pro[[#This Row],[AdminExp]]</f>
        <v>3781416.2629999993</v>
      </c>
      <c r="K553" s="83">
        <f>pro[[#This Row],[Profit]]/pro[[#This Row],[Revenue]]</f>
        <v>0.89289434625436359</v>
      </c>
      <c r="L553" s="56">
        <f t="shared" si="8"/>
        <v>1</v>
      </c>
      <c r="M553" s="82" t="str">
        <f>"Q"&amp;" "&amp;VLOOKUP(pro[[#This Row],[Period]],Mapping!A:B,2,0)</f>
        <v>Q 1</v>
      </c>
      <c r="N553"/>
    </row>
    <row r="554" spans="1:14" ht="11.25" customHeight="1" x14ac:dyDescent="0.2">
      <c r="A554" s="42" t="s">
        <v>18</v>
      </c>
      <c r="B554" s="44" t="s">
        <v>32</v>
      </c>
      <c r="C554" s="44" t="s">
        <v>57</v>
      </c>
      <c r="D554" s="43">
        <v>1137362.4219999998</v>
      </c>
      <c r="E554" s="43">
        <v>-76053.193999999989</v>
      </c>
      <c r="F554" s="43">
        <v>-105330</v>
      </c>
      <c r="G554" s="43">
        <v>-19300</v>
      </c>
      <c r="H554" s="43">
        <v>-104510</v>
      </c>
      <c r="I554" s="55">
        <f>pro[[#This Row],[Admin expenses 3]]+pro[[#This Row],[Admin expenses 2]]+pro[[#This Row],[Admin expenses 1]]+pro[[#This Row],[COGS]]</f>
        <v>-305193.19400000002</v>
      </c>
      <c r="J554" s="55">
        <f>pro[[#This Row],[Revenue]]+pro[[#This Row],[AdminExp]]</f>
        <v>832169.22799999977</v>
      </c>
      <c r="K554" s="83">
        <f>pro[[#This Row],[Profit]]/pro[[#This Row],[Revenue]]</f>
        <v>0.73166583659117934</v>
      </c>
      <c r="L554" s="56">
        <f t="shared" si="8"/>
        <v>1</v>
      </c>
      <c r="M554" s="82" t="str">
        <f>"Q"&amp;" "&amp;VLOOKUP(pro[[#This Row],[Period]],Mapping!A:B,2,0)</f>
        <v>Q 1</v>
      </c>
      <c r="N554"/>
    </row>
    <row r="555" spans="1:14" ht="11.25" customHeight="1" x14ac:dyDescent="0.2">
      <c r="A555" s="42" t="s">
        <v>18</v>
      </c>
      <c r="B555" s="44" t="s">
        <v>33</v>
      </c>
      <c r="C555" s="44" t="s">
        <v>57</v>
      </c>
      <c r="D555" s="43">
        <v>564023.31999999995</v>
      </c>
      <c r="E555" s="43">
        <v>-147669.522</v>
      </c>
      <c r="F555" s="43">
        <v>-23120</v>
      </c>
      <c r="G555" s="43">
        <v>-84180</v>
      </c>
      <c r="H555" s="43">
        <v>-17510</v>
      </c>
      <c r="I555" s="55">
        <f>pro[[#This Row],[Admin expenses 3]]+pro[[#This Row],[Admin expenses 2]]+pro[[#This Row],[Admin expenses 1]]+pro[[#This Row],[COGS]]</f>
        <v>-272479.522</v>
      </c>
      <c r="J555" s="55">
        <f>pro[[#This Row],[Revenue]]+pro[[#This Row],[AdminExp]]</f>
        <v>291543.79799999995</v>
      </c>
      <c r="K555" s="83">
        <f>pro[[#This Row],[Profit]]/pro[[#This Row],[Revenue]]</f>
        <v>0.51690025511711113</v>
      </c>
      <c r="L555" s="56">
        <f t="shared" si="8"/>
        <v>1</v>
      </c>
      <c r="M555" s="82" t="str">
        <f>"Q"&amp;" "&amp;VLOOKUP(pro[[#This Row],[Period]],Mapping!A:B,2,0)</f>
        <v>Q 1</v>
      </c>
      <c r="N555"/>
    </row>
    <row r="556" spans="1:14" ht="11.25" customHeight="1" x14ac:dyDescent="0.2">
      <c r="A556" s="42" t="s">
        <v>18</v>
      </c>
      <c r="B556" s="44" t="s">
        <v>25</v>
      </c>
      <c r="C556" s="44" t="s">
        <v>57</v>
      </c>
      <c r="D556" s="43">
        <v>14386.210999999999</v>
      </c>
      <c r="E556" s="43">
        <v>-7784.777</v>
      </c>
      <c r="F556" s="43">
        <v>-27060</v>
      </c>
      <c r="G556" s="43">
        <v>-66350</v>
      </c>
      <c r="H556" s="43">
        <v>-75160</v>
      </c>
      <c r="I556" s="55">
        <f>pro[[#This Row],[Admin expenses 3]]+pro[[#This Row],[Admin expenses 2]]+pro[[#This Row],[Admin expenses 1]]+pro[[#This Row],[COGS]]</f>
        <v>-176354.777</v>
      </c>
      <c r="J556" s="55">
        <f>pro[[#This Row],[Revenue]]+pro[[#This Row],[AdminExp]]</f>
        <v>-161968.56599999999</v>
      </c>
      <c r="K556" s="83">
        <f>pro[[#This Row],[Profit]]/pro[[#This Row],[Revenue]]</f>
        <v>-11.258597972739313</v>
      </c>
      <c r="L556" s="56">
        <f t="shared" si="8"/>
        <v>1</v>
      </c>
      <c r="M556" s="82" t="str">
        <f>"Q"&amp;" "&amp;VLOOKUP(pro[[#This Row],[Period]],Mapping!A:B,2,0)</f>
        <v>Q 1</v>
      </c>
      <c r="N556"/>
    </row>
    <row r="557" spans="1:14" ht="11.25" customHeight="1" x14ac:dyDescent="0.2">
      <c r="A557" s="42" t="s">
        <v>18</v>
      </c>
      <c r="B557" s="44" t="s">
        <v>19</v>
      </c>
      <c r="C557" s="44" t="s">
        <v>57</v>
      </c>
      <c r="D557" s="43">
        <v>141558.774</v>
      </c>
      <c r="E557" s="43">
        <v>-66573.493000000002</v>
      </c>
      <c r="F557" s="43">
        <v>-78340</v>
      </c>
      <c r="G557" s="43">
        <v>-36400</v>
      </c>
      <c r="H557" s="43">
        <v>-72350</v>
      </c>
      <c r="I557" s="55">
        <f>pro[[#This Row],[Admin expenses 3]]+pro[[#This Row],[Admin expenses 2]]+pro[[#This Row],[Admin expenses 1]]+pro[[#This Row],[COGS]]</f>
        <v>-253663.49300000002</v>
      </c>
      <c r="J557" s="55">
        <f>pro[[#This Row],[Revenue]]+pro[[#This Row],[AdminExp]]</f>
        <v>-112104.71900000001</v>
      </c>
      <c r="K557" s="83">
        <f>pro[[#This Row],[Profit]]/pro[[#This Row],[Revenue]]</f>
        <v>-0.79193055882216112</v>
      </c>
      <c r="L557" s="56">
        <f t="shared" si="8"/>
        <v>1</v>
      </c>
      <c r="M557" s="82" t="str">
        <f>"Q"&amp;" "&amp;VLOOKUP(pro[[#This Row],[Period]],Mapping!A:B,2,0)</f>
        <v>Q 1</v>
      </c>
      <c r="N557"/>
    </row>
    <row r="558" spans="1:14" ht="11.25" customHeight="1" x14ac:dyDescent="0.2">
      <c r="A558" s="42" t="s">
        <v>18</v>
      </c>
      <c r="B558" s="44" t="s">
        <v>35</v>
      </c>
      <c r="C558" s="44" t="s">
        <v>57</v>
      </c>
      <c r="D558" s="43">
        <v>2189940.4449999998</v>
      </c>
      <c r="E558" s="43">
        <v>-498458.96799999994</v>
      </c>
      <c r="F558" s="43">
        <v>-60170</v>
      </c>
      <c r="G558" s="43">
        <v>-51170</v>
      </c>
      <c r="H558" s="43">
        <v>-56990</v>
      </c>
      <c r="I558" s="55">
        <f>pro[[#This Row],[Admin expenses 3]]+pro[[#This Row],[Admin expenses 2]]+pro[[#This Row],[Admin expenses 1]]+pro[[#This Row],[COGS]]</f>
        <v>-666788.96799999988</v>
      </c>
      <c r="J558" s="55">
        <f>pro[[#This Row],[Revenue]]+pro[[#This Row],[AdminExp]]</f>
        <v>1523151.477</v>
      </c>
      <c r="K558" s="83">
        <f>pro[[#This Row],[Profit]]/pro[[#This Row],[Revenue]]</f>
        <v>0.69552187160048551</v>
      </c>
      <c r="L558" s="56">
        <f t="shared" si="8"/>
        <v>1</v>
      </c>
      <c r="M558" s="82" t="str">
        <f>"Q"&amp;" "&amp;VLOOKUP(pro[[#This Row],[Period]],Mapping!A:B,2,0)</f>
        <v>Q 1</v>
      </c>
      <c r="N558"/>
    </row>
    <row r="559" spans="1:14" ht="11.25" customHeight="1" x14ac:dyDescent="0.2">
      <c r="A559" s="42" t="s">
        <v>18</v>
      </c>
      <c r="B559" s="44" t="s">
        <v>25</v>
      </c>
      <c r="C559" s="44" t="s">
        <v>57</v>
      </c>
      <c r="D559" s="43">
        <v>244862.198</v>
      </c>
      <c r="E559" s="43">
        <v>-18803.756999999998</v>
      </c>
      <c r="F559" s="43">
        <v>-69410</v>
      </c>
      <c r="G559" s="43">
        <v>-103120</v>
      </c>
      <c r="H559" s="43">
        <v>-52920</v>
      </c>
      <c r="I559" s="55">
        <f>pro[[#This Row],[Admin expenses 3]]+pro[[#This Row],[Admin expenses 2]]+pro[[#This Row],[Admin expenses 1]]+pro[[#This Row],[COGS]]</f>
        <v>-244253.75699999998</v>
      </c>
      <c r="J559" s="55">
        <f>pro[[#This Row],[Revenue]]+pro[[#This Row],[AdminExp]]</f>
        <v>608.44100000002072</v>
      </c>
      <c r="K559" s="83">
        <f>pro[[#This Row],[Profit]]/pro[[#This Row],[Revenue]]</f>
        <v>2.484830263591854E-3</v>
      </c>
      <c r="L559" s="56">
        <f t="shared" si="8"/>
        <v>1</v>
      </c>
      <c r="M559" s="82" t="str">
        <f>"Q"&amp;" "&amp;VLOOKUP(pro[[#This Row],[Period]],Mapping!A:B,2,0)</f>
        <v>Q 1</v>
      </c>
      <c r="N559"/>
    </row>
    <row r="560" spans="1:14" ht="11.25" customHeight="1" x14ac:dyDescent="0.2">
      <c r="A560" s="42" t="s">
        <v>18</v>
      </c>
      <c r="B560" s="44" t="s">
        <v>13</v>
      </c>
      <c r="C560" s="44" t="s">
        <v>57</v>
      </c>
      <c r="D560" s="43">
        <v>241444.098</v>
      </c>
      <c r="E560" s="43">
        <v>-16556.518999999997</v>
      </c>
      <c r="F560" s="43">
        <v>-45510</v>
      </c>
      <c r="G560" s="43">
        <v>-30610</v>
      </c>
      <c r="H560" s="43">
        <v>-64350</v>
      </c>
      <c r="I560" s="55">
        <f>pro[[#This Row],[Admin expenses 3]]+pro[[#This Row],[Admin expenses 2]]+pro[[#This Row],[Admin expenses 1]]+pro[[#This Row],[COGS]]</f>
        <v>-157026.519</v>
      </c>
      <c r="J560" s="55">
        <f>pro[[#This Row],[Revenue]]+pro[[#This Row],[AdminExp]]</f>
        <v>84417.578999999998</v>
      </c>
      <c r="K560" s="83">
        <f>pro[[#This Row],[Profit]]/pro[[#This Row],[Revenue]]</f>
        <v>0.34963612570890013</v>
      </c>
      <c r="L560" s="56">
        <f t="shared" si="8"/>
        <v>1</v>
      </c>
      <c r="M560" s="82" t="str">
        <f>"Q"&amp;" "&amp;VLOOKUP(pro[[#This Row],[Period]],Mapping!A:B,2,0)</f>
        <v>Q 1</v>
      </c>
      <c r="N560"/>
    </row>
    <row r="561" spans="1:14" ht="11.25" customHeight="1" x14ac:dyDescent="0.2">
      <c r="A561" s="42" t="s">
        <v>18</v>
      </c>
      <c r="B561" s="44" t="s">
        <v>26</v>
      </c>
      <c r="C561" s="44" t="s">
        <v>57</v>
      </c>
      <c r="D561" s="43">
        <v>3351715.6259999997</v>
      </c>
      <c r="E561" s="43">
        <v>-525646.63899999997</v>
      </c>
      <c r="F561" s="43">
        <v>-19620</v>
      </c>
      <c r="G561" s="43">
        <v>-20140</v>
      </c>
      <c r="H561" s="43">
        <v>-76100</v>
      </c>
      <c r="I561" s="55">
        <f>pro[[#This Row],[Admin expenses 3]]+pro[[#This Row],[Admin expenses 2]]+pro[[#This Row],[Admin expenses 1]]+pro[[#This Row],[COGS]]</f>
        <v>-641506.63899999997</v>
      </c>
      <c r="J561" s="55">
        <f>pro[[#This Row],[Revenue]]+pro[[#This Row],[AdminExp]]</f>
        <v>2710208.9869999997</v>
      </c>
      <c r="K561" s="83">
        <f>pro[[#This Row],[Profit]]/pro[[#This Row],[Revenue]]</f>
        <v>0.8086035002421772</v>
      </c>
      <c r="L561" s="56">
        <f t="shared" si="8"/>
        <v>1</v>
      </c>
      <c r="M561" s="82" t="str">
        <f>"Q"&amp;" "&amp;VLOOKUP(pro[[#This Row],[Period]],Mapping!A:B,2,0)</f>
        <v>Q 1</v>
      </c>
      <c r="N561"/>
    </row>
    <row r="562" spans="1:14" ht="11.25" customHeight="1" x14ac:dyDescent="0.2">
      <c r="A562" s="42" t="s">
        <v>18</v>
      </c>
      <c r="B562" s="44" t="s">
        <v>15</v>
      </c>
      <c r="C562" s="44" t="s">
        <v>58</v>
      </c>
      <c r="D562" s="43">
        <v>3126477.2560000001</v>
      </c>
      <c r="E562" s="43">
        <v>-156478.48299999998</v>
      </c>
      <c r="F562" s="43">
        <v>-51700</v>
      </c>
      <c r="G562" s="43">
        <v>-89380</v>
      </c>
      <c r="H562" s="43">
        <v>-31060</v>
      </c>
      <c r="I562" s="55">
        <f>pro[[#This Row],[Admin expenses 3]]+pro[[#This Row],[Admin expenses 2]]+pro[[#This Row],[Admin expenses 1]]+pro[[#This Row],[COGS]]</f>
        <v>-328618.48300000001</v>
      </c>
      <c r="J562" s="55">
        <f>pro[[#This Row],[Revenue]]+pro[[#This Row],[AdminExp]]</f>
        <v>2797858.773</v>
      </c>
      <c r="K562" s="83">
        <f>pro[[#This Row],[Profit]]/pro[[#This Row],[Revenue]]</f>
        <v>0.89489177240315743</v>
      </c>
      <c r="L562" s="56">
        <f t="shared" si="8"/>
        <v>1</v>
      </c>
      <c r="M562" s="82" t="str">
        <f>"Q"&amp;" "&amp;VLOOKUP(pro[[#This Row],[Period]],Mapping!A:B,2,0)</f>
        <v>Q 1</v>
      </c>
      <c r="N562"/>
    </row>
    <row r="563" spans="1:14" ht="11.25" customHeight="1" x14ac:dyDescent="0.2">
      <c r="A563" s="42" t="s">
        <v>18</v>
      </c>
      <c r="B563" s="44" t="s">
        <v>17</v>
      </c>
      <c r="C563" s="44" t="s">
        <v>59</v>
      </c>
      <c r="D563" s="43">
        <v>1301983.27</v>
      </c>
      <c r="E563" s="43">
        <v>-88976.810999999987</v>
      </c>
      <c r="F563" s="43">
        <v>-73000</v>
      </c>
      <c r="G563" s="43">
        <v>-17230</v>
      </c>
      <c r="H563" s="43">
        <v>-53170</v>
      </c>
      <c r="I563" s="55">
        <f>pro[[#This Row],[Admin expenses 3]]+pro[[#This Row],[Admin expenses 2]]+pro[[#This Row],[Admin expenses 1]]+pro[[#This Row],[COGS]]</f>
        <v>-232376.81099999999</v>
      </c>
      <c r="J563" s="55">
        <f>pro[[#This Row],[Revenue]]+pro[[#This Row],[AdminExp]]</f>
        <v>1069606.459</v>
      </c>
      <c r="K563" s="83">
        <f>pro[[#This Row],[Profit]]/pro[[#This Row],[Revenue]]</f>
        <v>0.8215208932753798</v>
      </c>
      <c r="L563" s="56">
        <f t="shared" si="8"/>
        <v>1</v>
      </c>
      <c r="M563" s="82" t="str">
        <f>"Q"&amp;" "&amp;VLOOKUP(pro[[#This Row],[Period]],Mapping!A:B,2,0)</f>
        <v>Q 1</v>
      </c>
      <c r="N563"/>
    </row>
    <row r="564" spans="1:14" ht="11.25" customHeight="1" x14ac:dyDescent="0.2">
      <c r="A564" s="42" t="s">
        <v>18</v>
      </c>
      <c r="B564" s="44" t="s">
        <v>19</v>
      </c>
      <c r="C564" s="44" t="s">
        <v>57</v>
      </c>
      <c r="D564" s="43">
        <v>1590074.584</v>
      </c>
      <c r="E564" s="43">
        <v>-126537.69099999999</v>
      </c>
      <c r="F564" s="43">
        <v>-106160</v>
      </c>
      <c r="G564" s="43">
        <v>-18540</v>
      </c>
      <c r="H564" s="43">
        <v>-12590</v>
      </c>
      <c r="I564" s="55">
        <f>pro[[#This Row],[Admin expenses 3]]+pro[[#This Row],[Admin expenses 2]]+pro[[#This Row],[Admin expenses 1]]+pro[[#This Row],[COGS]]</f>
        <v>-263827.69099999999</v>
      </c>
      <c r="J564" s="55">
        <f>pro[[#This Row],[Revenue]]+pro[[#This Row],[AdminExp]]</f>
        <v>1326246.8930000002</v>
      </c>
      <c r="K564" s="83">
        <f>pro[[#This Row],[Profit]]/pro[[#This Row],[Revenue]]</f>
        <v>0.83407841766999791</v>
      </c>
      <c r="L564" s="56">
        <f t="shared" si="8"/>
        <v>1</v>
      </c>
      <c r="M564" s="82" t="str">
        <f>"Q"&amp;" "&amp;VLOOKUP(pro[[#This Row],[Period]],Mapping!A:B,2,0)</f>
        <v>Q 1</v>
      </c>
      <c r="N564"/>
    </row>
    <row r="565" spans="1:14" ht="11.25" customHeight="1" x14ac:dyDescent="0.2">
      <c r="A565" s="42" t="s">
        <v>18</v>
      </c>
      <c r="B565" s="44" t="s">
        <v>21</v>
      </c>
      <c r="C565" s="44" t="s">
        <v>57</v>
      </c>
      <c r="D565" s="43">
        <v>700041.03399999999</v>
      </c>
      <c r="E565" s="43">
        <v>-66701.53</v>
      </c>
      <c r="F565" s="43">
        <v>-53410</v>
      </c>
      <c r="G565" s="43">
        <v>-94980</v>
      </c>
      <c r="H565" s="43">
        <v>-52090</v>
      </c>
      <c r="I565" s="55">
        <f>pro[[#This Row],[Admin expenses 3]]+pro[[#This Row],[Admin expenses 2]]+pro[[#This Row],[Admin expenses 1]]+pro[[#This Row],[COGS]]</f>
        <v>-267181.53000000003</v>
      </c>
      <c r="J565" s="55">
        <f>pro[[#This Row],[Revenue]]+pro[[#This Row],[AdminExp]]</f>
        <v>432859.50399999996</v>
      </c>
      <c r="K565" s="83">
        <f>pro[[#This Row],[Profit]]/pro[[#This Row],[Revenue]]</f>
        <v>0.61833447323317903</v>
      </c>
      <c r="L565" s="56">
        <f t="shared" si="8"/>
        <v>1</v>
      </c>
      <c r="M565" s="82" t="str">
        <f>"Q"&amp;" "&amp;VLOOKUP(pro[[#This Row],[Period]],Mapping!A:B,2,0)</f>
        <v>Q 1</v>
      </c>
      <c r="N565"/>
    </row>
    <row r="566" spans="1:14" ht="11.25" customHeight="1" x14ac:dyDescent="0.2">
      <c r="A566" s="42" t="s">
        <v>18</v>
      </c>
      <c r="B566" s="44" t="s">
        <v>22</v>
      </c>
      <c r="C566" s="44" t="s">
        <v>57</v>
      </c>
      <c r="D566" s="43">
        <v>3870792.233</v>
      </c>
      <c r="E566" s="43">
        <v>-290200.61699999997</v>
      </c>
      <c r="F566" s="43">
        <v>-63260</v>
      </c>
      <c r="G566" s="43">
        <v>-72230</v>
      </c>
      <c r="H566" s="43">
        <v>-77630</v>
      </c>
      <c r="I566" s="55">
        <f>pro[[#This Row],[Admin expenses 3]]+pro[[#This Row],[Admin expenses 2]]+pro[[#This Row],[Admin expenses 1]]+pro[[#This Row],[COGS]]</f>
        <v>-503320.61699999997</v>
      </c>
      <c r="J566" s="55">
        <f>pro[[#This Row],[Revenue]]+pro[[#This Row],[AdminExp]]</f>
        <v>3367471.6159999999</v>
      </c>
      <c r="K566" s="83">
        <f>pro[[#This Row],[Profit]]/pro[[#This Row],[Revenue]]</f>
        <v>0.86996961172211795</v>
      </c>
      <c r="L566" s="56">
        <f t="shared" si="8"/>
        <v>1</v>
      </c>
      <c r="M566" s="82" t="str">
        <f>"Q"&amp;" "&amp;VLOOKUP(pro[[#This Row],[Period]],Mapping!A:B,2,0)</f>
        <v>Q 1</v>
      </c>
      <c r="N566"/>
    </row>
    <row r="567" spans="1:14" ht="11.25" customHeight="1" x14ac:dyDescent="0.2">
      <c r="A567" s="42" t="s">
        <v>18</v>
      </c>
      <c r="B567" s="44" t="s">
        <v>32</v>
      </c>
      <c r="C567" s="44" t="s">
        <v>57</v>
      </c>
      <c r="D567" s="43">
        <v>661478.28599999996</v>
      </c>
      <c r="E567" s="43">
        <v>-40855.898999999998</v>
      </c>
      <c r="F567" s="43">
        <v>-27860</v>
      </c>
      <c r="G567" s="43">
        <v>-27980</v>
      </c>
      <c r="H567" s="43">
        <v>-55720</v>
      </c>
      <c r="I567" s="55">
        <f>pro[[#This Row],[Admin expenses 3]]+pro[[#This Row],[Admin expenses 2]]+pro[[#This Row],[Admin expenses 1]]+pro[[#This Row],[COGS]]</f>
        <v>-152415.899</v>
      </c>
      <c r="J567" s="55">
        <f>pro[[#This Row],[Revenue]]+pro[[#This Row],[AdminExp]]</f>
        <v>509062.38699999999</v>
      </c>
      <c r="K567" s="83">
        <f>pro[[#This Row],[Profit]]/pro[[#This Row],[Revenue]]</f>
        <v>0.76958291416991431</v>
      </c>
      <c r="L567" s="56">
        <f t="shared" si="8"/>
        <v>1</v>
      </c>
      <c r="M567" s="82" t="str">
        <f>"Q"&amp;" "&amp;VLOOKUP(pro[[#This Row],[Period]],Mapping!A:B,2,0)</f>
        <v>Q 1</v>
      </c>
      <c r="N567"/>
    </row>
    <row r="568" spans="1:14" ht="11.25" customHeight="1" x14ac:dyDescent="0.2">
      <c r="A568" s="42" t="s">
        <v>18</v>
      </c>
      <c r="B568" s="44" t="s">
        <v>33</v>
      </c>
      <c r="C568" s="44" t="s">
        <v>57</v>
      </c>
      <c r="D568" s="43">
        <v>487800.50899999996</v>
      </c>
      <c r="E568" s="43">
        <v>-75354.677999999985</v>
      </c>
      <c r="F568" s="43">
        <v>-47320</v>
      </c>
      <c r="G568" s="43">
        <v>-27110</v>
      </c>
      <c r="H568" s="43">
        <v>-83670</v>
      </c>
      <c r="I568" s="55">
        <f>pro[[#This Row],[Admin expenses 3]]+pro[[#This Row],[Admin expenses 2]]+pro[[#This Row],[Admin expenses 1]]+pro[[#This Row],[COGS]]</f>
        <v>-233454.67799999999</v>
      </c>
      <c r="J568" s="55">
        <f>pro[[#This Row],[Revenue]]+pro[[#This Row],[AdminExp]]</f>
        <v>254345.83099999998</v>
      </c>
      <c r="K568" s="83">
        <f>pro[[#This Row],[Profit]]/pro[[#This Row],[Revenue]]</f>
        <v>0.52141362361719057</v>
      </c>
      <c r="L568" s="56">
        <f t="shared" si="8"/>
        <v>1</v>
      </c>
      <c r="M568" s="82" t="str">
        <f>"Q"&amp;" "&amp;VLOOKUP(pro[[#This Row],[Period]],Mapping!A:B,2,0)</f>
        <v>Q 1</v>
      </c>
      <c r="N568"/>
    </row>
    <row r="569" spans="1:14" ht="11.25" customHeight="1" x14ac:dyDescent="0.2">
      <c r="A569" s="42" t="s">
        <v>18</v>
      </c>
      <c r="B569" s="44" t="s">
        <v>35</v>
      </c>
      <c r="C569" s="44" t="s">
        <v>58</v>
      </c>
      <c r="D569" s="43">
        <v>18294258.415999997</v>
      </c>
      <c r="E569" s="43">
        <v>-319384.25399999996</v>
      </c>
      <c r="F569" s="43">
        <v>-17470</v>
      </c>
      <c r="G569" s="43">
        <v>-45680</v>
      </c>
      <c r="H569" s="43">
        <v>-107500</v>
      </c>
      <c r="I569" s="55">
        <f>pro[[#This Row],[Admin expenses 3]]+pro[[#This Row],[Admin expenses 2]]+pro[[#This Row],[Admin expenses 1]]+pro[[#This Row],[COGS]]</f>
        <v>-490034.25399999996</v>
      </c>
      <c r="J569" s="55">
        <f>pro[[#This Row],[Revenue]]+pro[[#This Row],[AdminExp]]</f>
        <v>17804224.161999997</v>
      </c>
      <c r="K569" s="83">
        <f>pro[[#This Row],[Profit]]/pro[[#This Row],[Revenue]]</f>
        <v>0.9732137677922259</v>
      </c>
      <c r="L569" s="56">
        <f t="shared" si="8"/>
        <v>1</v>
      </c>
      <c r="M569" s="82" t="str">
        <f>"Q"&amp;" "&amp;VLOOKUP(pro[[#This Row],[Period]],Mapping!A:B,2,0)</f>
        <v>Q 1</v>
      </c>
      <c r="N569"/>
    </row>
    <row r="570" spans="1:14" ht="11.25" customHeight="1" x14ac:dyDescent="0.2">
      <c r="A570" s="42" t="s">
        <v>18</v>
      </c>
      <c r="B570" s="44" t="s">
        <v>15</v>
      </c>
      <c r="C570" s="44" t="s">
        <v>59</v>
      </c>
      <c r="D570" s="43">
        <v>52532.991000000002</v>
      </c>
      <c r="E570" s="43">
        <v>-8329.9439999999995</v>
      </c>
      <c r="F570" s="43">
        <v>-32190</v>
      </c>
      <c r="G570" s="43">
        <v>-37600</v>
      </c>
      <c r="H570" s="43">
        <v>-16750</v>
      </c>
      <c r="I570" s="55">
        <f>pro[[#This Row],[Admin expenses 3]]+pro[[#This Row],[Admin expenses 2]]+pro[[#This Row],[Admin expenses 1]]+pro[[#This Row],[COGS]]</f>
        <v>-94869.944000000003</v>
      </c>
      <c r="J570" s="55">
        <f>pro[[#This Row],[Revenue]]+pro[[#This Row],[AdminExp]]</f>
        <v>-42336.953000000001</v>
      </c>
      <c r="K570" s="83">
        <f>pro[[#This Row],[Profit]]/pro[[#This Row],[Revenue]]</f>
        <v>-0.80591171745770196</v>
      </c>
      <c r="L570" s="56">
        <f t="shared" si="8"/>
        <v>1</v>
      </c>
      <c r="M570" s="82" t="str">
        <f>"Q"&amp;" "&amp;VLOOKUP(pro[[#This Row],[Period]],Mapping!A:B,2,0)</f>
        <v>Q 1</v>
      </c>
      <c r="N570"/>
    </row>
    <row r="571" spans="1:14" ht="11.25" customHeight="1" x14ac:dyDescent="0.2">
      <c r="A571" s="42" t="s">
        <v>18</v>
      </c>
      <c r="B571" s="44" t="s">
        <v>15</v>
      </c>
      <c r="C571" s="44" t="s">
        <v>57</v>
      </c>
      <c r="D571" s="43">
        <v>8018.7519999999995</v>
      </c>
      <c r="E571" s="43">
        <v>-3518.4309999999996</v>
      </c>
      <c r="F571" s="43">
        <v>-22600</v>
      </c>
      <c r="G571" s="43">
        <v>-99020</v>
      </c>
      <c r="H571" s="43">
        <v>-31590</v>
      </c>
      <c r="I571" s="55">
        <f>pro[[#This Row],[Admin expenses 3]]+pro[[#This Row],[Admin expenses 2]]+pro[[#This Row],[Admin expenses 1]]+pro[[#This Row],[COGS]]</f>
        <v>-156728.43100000001</v>
      </c>
      <c r="J571" s="55">
        <f>pro[[#This Row],[Revenue]]+pro[[#This Row],[AdminExp]]</f>
        <v>-148709.679</v>
      </c>
      <c r="K571" s="83">
        <f>pro[[#This Row],[Profit]]/pro[[#This Row],[Revenue]]</f>
        <v>-18.545239832831843</v>
      </c>
      <c r="L571" s="56">
        <f t="shared" si="8"/>
        <v>1</v>
      </c>
      <c r="M571" s="82" t="str">
        <f>"Q"&amp;" "&amp;VLOOKUP(pro[[#This Row],[Period]],Mapping!A:B,2,0)</f>
        <v>Q 1</v>
      </c>
      <c r="N571"/>
    </row>
    <row r="572" spans="1:14" ht="11.25" customHeight="1" x14ac:dyDescent="0.2">
      <c r="A572" s="42" t="s">
        <v>18</v>
      </c>
      <c r="B572" s="44" t="s">
        <v>36</v>
      </c>
      <c r="C572" s="44" t="s">
        <v>57</v>
      </c>
      <c r="D572" s="43">
        <v>436306.94799999997</v>
      </c>
      <c r="E572" s="43">
        <v>-35858.318999999996</v>
      </c>
      <c r="F572" s="43">
        <v>-38610</v>
      </c>
      <c r="G572" s="43">
        <v>-42110</v>
      </c>
      <c r="H572" s="43">
        <v>-94750</v>
      </c>
      <c r="I572" s="55">
        <f>pro[[#This Row],[Admin expenses 3]]+pro[[#This Row],[Admin expenses 2]]+pro[[#This Row],[Admin expenses 1]]+pro[[#This Row],[COGS]]</f>
        <v>-211328.31899999999</v>
      </c>
      <c r="J572" s="55">
        <f>pro[[#This Row],[Revenue]]+pro[[#This Row],[AdminExp]]</f>
        <v>224978.62899999999</v>
      </c>
      <c r="K572" s="83">
        <f>pro[[#This Row],[Profit]]/pro[[#This Row],[Revenue]]</f>
        <v>0.51564301240511068</v>
      </c>
      <c r="L572" s="56">
        <f t="shared" si="8"/>
        <v>1</v>
      </c>
      <c r="M572" s="82" t="str">
        <f>"Q"&amp;" "&amp;VLOOKUP(pro[[#This Row],[Period]],Mapping!A:B,2,0)</f>
        <v>Q 1</v>
      </c>
      <c r="N572"/>
    </row>
    <row r="573" spans="1:14" ht="11.25" customHeight="1" x14ac:dyDescent="0.2">
      <c r="A573" s="42" t="s">
        <v>18</v>
      </c>
      <c r="B573" s="44" t="s">
        <v>15</v>
      </c>
      <c r="C573" s="44" t="s">
        <v>57</v>
      </c>
      <c r="D573" s="43">
        <v>718587.30299999996</v>
      </c>
      <c r="E573" s="43">
        <v>-411960.09399999998</v>
      </c>
      <c r="F573" s="43">
        <v>-20540</v>
      </c>
      <c r="G573" s="43">
        <v>-51510</v>
      </c>
      <c r="H573" s="43">
        <v>-91210</v>
      </c>
      <c r="I573" s="55">
        <f>pro[[#This Row],[Admin expenses 3]]+pro[[#This Row],[Admin expenses 2]]+pro[[#This Row],[Admin expenses 1]]+pro[[#This Row],[COGS]]</f>
        <v>-575220.09400000004</v>
      </c>
      <c r="J573" s="55">
        <f>pro[[#This Row],[Revenue]]+pro[[#This Row],[AdminExp]]</f>
        <v>143367.20899999992</v>
      </c>
      <c r="K573" s="83">
        <f>pro[[#This Row],[Profit]]/pro[[#This Row],[Revenue]]</f>
        <v>0.19951258309388736</v>
      </c>
      <c r="L573" s="56">
        <f t="shared" si="8"/>
        <v>1</v>
      </c>
      <c r="M573" s="82" t="str">
        <f>"Q"&amp;" "&amp;VLOOKUP(pro[[#This Row],[Period]],Mapping!A:B,2,0)</f>
        <v>Q 1</v>
      </c>
      <c r="N573"/>
    </row>
    <row r="574" spans="1:14" ht="11.25" customHeight="1" x14ac:dyDescent="0.2">
      <c r="A574" s="42" t="s">
        <v>18</v>
      </c>
      <c r="B574" s="44" t="s">
        <v>22</v>
      </c>
      <c r="C574" s="44" t="s">
        <v>58</v>
      </c>
      <c r="D574" s="43">
        <v>966899.55599999998</v>
      </c>
      <c r="E574" s="43">
        <v>-352554.63599999994</v>
      </c>
      <c r="F574" s="43">
        <v>-93660</v>
      </c>
      <c r="G574" s="43">
        <v>-16820</v>
      </c>
      <c r="H574" s="43">
        <v>-19000</v>
      </c>
      <c r="I574" s="55">
        <f>pro[[#This Row],[Admin expenses 3]]+pro[[#This Row],[Admin expenses 2]]+pro[[#This Row],[Admin expenses 1]]+pro[[#This Row],[COGS]]</f>
        <v>-482034.63599999994</v>
      </c>
      <c r="J574" s="55">
        <f>pro[[#This Row],[Revenue]]+pro[[#This Row],[AdminExp]]</f>
        <v>484864.92000000004</v>
      </c>
      <c r="K574" s="83">
        <f>pro[[#This Row],[Profit]]/pro[[#This Row],[Revenue]]</f>
        <v>0.5014635873925255</v>
      </c>
      <c r="L574" s="56">
        <f t="shared" si="8"/>
        <v>1</v>
      </c>
      <c r="M574" s="82" t="str">
        <f>"Q"&amp;" "&amp;VLOOKUP(pro[[#This Row],[Period]],Mapping!A:B,2,0)</f>
        <v>Q 1</v>
      </c>
      <c r="N574"/>
    </row>
    <row r="575" spans="1:14" ht="11.25" customHeight="1" x14ac:dyDescent="0.2">
      <c r="A575" s="42" t="s">
        <v>18</v>
      </c>
      <c r="B575" s="44" t="s">
        <v>32</v>
      </c>
      <c r="C575" s="44" t="s">
        <v>59</v>
      </c>
      <c r="D575" s="43">
        <v>508322.598</v>
      </c>
      <c r="E575" s="43">
        <v>-120926.253</v>
      </c>
      <c r="F575" s="43">
        <v>-38220</v>
      </c>
      <c r="G575" s="43">
        <v>-41790</v>
      </c>
      <c r="H575" s="43">
        <v>-17500</v>
      </c>
      <c r="I575" s="55">
        <f>pro[[#This Row],[Admin expenses 3]]+pro[[#This Row],[Admin expenses 2]]+pro[[#This Row],[Admin expenses 1]]+pro[[#This Row],[COGS]]</f>
        <v>-218436.253</v>
      </c>
      <c r="J575" s="55">
        <f>pro[[#This Row],[Revenue]]+pro[[#This Row],[AdminExp]]</f>
        <v>289886.34499999997</v>
      </c>
      <c r="K575" s="83">
        <f>pro[[#This Row],[Profit]]/pro[[#This Row],[Revenue]]</f>
        <v>0.57028026324338221</v>
      </c>
      <c r="L575" s="56">
        <f t="shared" si="8"/>
        <v>1</v>
      </c>
      <c r="M575" s="82" t="str">
        <f>"Q"&amp;" "&amp;VLOOKUP(pro[[#This Row],[Period]],Mapping!A:B,2,0)</f>
        <v>Q 1</v>
      </c>
      <c r="N575"/>
    </row>
    <row r="576" spans="1:14" ht="14.25" x14ac:dyDescent="0.2">
      <c r="A576" s="42" t="s">
        <v>18</v>
      </c>
      <c r="B576" s="44" t="s">
        <v>24</v>
      </c>
      <c r="C576" s="44" t="s">
        <v>57</v>
      </c>
      <c r="D576" s="43">
        <v>495044.24200000003</v>
      </c>
      <c r="E576" s="43">
        <v>-88079.900999999983</v>
      </c>
      <c r="F576" s="43">
        <v>-14690</v>
      </c>
      <c r="G576" s="43">
        <v>-76560</v>
      </c>
      <c r="H576" s="43">
        <v>-38100</v>
      </c>
      <c r="I576" s="55">
        <f>pro[[#This Row],[Admin expenses 3]]+pro[[#This Row],[Admin expenses 2]]+pro[[#This Row],[Admin expenses 1]]+pro[[#This Row],[COGS]]</f>
        <v>-217429.90099999998</v>
      </c>
      <c r="J576" s="55">
        <f>pro[[#This Row],[Revenue]]+pro[[#This Row],[AdminExp]]</f>
        <v>277614.34100000001</v>
      </c>
      <c r="K576" s="83">
        <f>pro[[#This Row],[Profit]]/pro[[#This Row],[Revenue]]</f>
        <v>0.56078693063558549</v>
      </c>
      <c r="L576" s="56">
        <f t="shared" si="8"/>
        <v>1</v>
      </c>
      <c r="M576" s="82" t="str">
        <f>"Q"&amp;" "&amp;VLOOKUP(pro[[#This Row],[Period]],Mapping!A:B,2,0)</f>
        <v>Q 1</v>
      </c>
      <c r="N576"/>
    </row>
    <row r="577" spans="1:14" ht="14.25" x14ac:dyDescent="0.2">
      <c r="A577" s="42" t="s">
        <v>18</v>
      </c>
      <c r="B577" s="44" t="s">
        <v>37</v>
      </c>
      <c r="C577" s="44" t="s">
        <v>57</v>
      </c>
      <c r="D577" s="43">
        <v>42593.221999999994</v>
      </c>
      <c r="E577" s="43">
        <v>-17275.173999999999</v>
      </c>
      <c r="F577" s="43">
        <v>-106890</v>
      </c>
      <c r="G577" s="43">
        <v>-76150</v>
      </c>
      <c r="H577" s="43">
        <v>-79820</v>
      </c>
      <c r="I577" s="55">
        <f>pro[[#This Row],[Admin expenses 3]]+pro[[#This Row],[Admin expenses 2]]+pro[[#This Row],[Admin expenses 1]]+pro[[#This Row],[COGS]]</f>
        <v>-280135.174</v>
      </c>
      <c r="J577" s="55">
        <f>pro[[#This Row],[Revenue]]+pro[[#This Row],[AdminExp]]</f>
        <v>-237541.95199999999</v>
      </c>
      <c r="K577" s="83">
        <f>pro[[#This Row],[Profit]]/pro[[#This Row],[Revenue]]</f>
        <v>-5.5769895031655512</v>
      </c>
      <c r="L577" s="56">
        <f t="shared" si="8"/>
        <v>1</v>
      </c>
      <c r="M577" s="82" t="str">
        <f>"Q"&amp;" "&amp;VLOOKUP(pro[[#This Row],[Period]],Mapping!A:B,2,0)</f>
        <v>Q 1</v>
      </c>
      <c r="N577"/>
    </row>
    <row r="578" spans="1:14" ht="14.25" x14ac:dyDescent="0.2">
      <c r="A578" s="42" t="s">
        <v>18</v>
      </c>
      <c r="B578" s="44" t="s">
        <v>13</v>
      </c>
      <c r="C578" s="44" t="s">
        <v>58</v>
      </c>
      <c r="D578" s="43">
        <v>81387.116999999998</v>
      </c>
      <c r="E578" s="43">
        <v>-54142.556999999993</v>
      </c>
      <c r="F578" s="43">
        <v>-35520</v>
      </c>
      <c r="G578" s="43">
        <v>-81740</v>
      </c>
      <c r="H578" s="43">
        <v>-46750</v>
      </c>
      <c r="I578" s="55">
        <f>pro[[#This Row],[Admin expenses 3]]+pro[[#This Row],[Admin expenses 2]]+pro[[#This Row],[Admin expenses 1]]+pro[[#This Row],[COGS]]</f>
        <v>-218152.557</v>
      </c>
      <c r="J578" s="55">
        <f>pro[[#This Row],[Revenue]]+pro[[#This Row],[AdminExp]]</f>
        <v>-136765.44</v>
      </c>
      <c r="K578" s="83">
        <f>pro[[#This Row],[Profit]]/pro[[#This Row],[Revenue]]</f>
        <v>-1.6804310687157036</v>
      </c>
      <c r="L578" s="56">
        <f t="shared" ref="L578:L641" si="9">MONTH(DATEVALUE(A578&amp;"1"))</f>
        <v>1</v>
      </c>
      <c r="M578" s="82" t="str">
        <f>"Q"&amp;" "&amp;VLOOKUP(pro[[#This Row],[Period]],Mapping!A:B,2,0)</f>
        <v>Q 1</v>
      </c>
      <c r="N578"/>
    </row>
    <row r="579" spans="1:14" ht="14.25" x14ac:dyDescent="0.2">
      <c r="A579" s="42" t="s">
        <v>18</v>
      </c>
      <c r="B579" s="44" t="s">
        <v>28</v>
      </c>
      <c r="C579" s="44" t="s">
        <v>59</v>
      </c>
      <c r="D579" s="43">
        <v>49909.558999999994</v>
      </c>
      <c r="E579" s="43">
        <v>-16403.897999999997</v>
      </c>
      <c r="F579" s="43">
        <v>-53610</v>
      </c>
      <c r="G579" s="43">
        <v>-74530</v>
      </c>
      <c r="H579" s="43">
        <v>-27630</v>
      </c>
      <c r="I579" s="55">
        <f>pro[[#This Row],[Admin expenses 3]]+pro[[#This Row],[Admin expenses 2]]+pro[[#This Row],[Admin expenses 1]]+pro[[#This Row],[COGS]]</f>
        <v>-172173.89799999999</v>
      </c>
      <c r="J579" s="55">
        <f>pro[[#This Row],[Revenue]]+pro[[#This Row],[AdminExp]]</f>
        <v>-122264.33899999999</v>
      </c>
      <c r="K579" s="83">
        <f>pro[[#This Row],[Profit]]/pro[[#This Row],[Revenue]]</f>
        <v>-2.4497178786933382</v>
      </c>
      <c r="L579" s="56">
        <f t="shared" si="9"/>
        <v>1</v>
      </c>
      <c r="M579" s="82" t="str">
        <f>"Q"&amp;" "&amp;VLOOKUP(pro[[#This Row],[Period]],Mapping!A:B,2,0)</f>
        <v>Q 1</v>
      </c>
      <c r="N579"/>
    </row>
    <row r="580" spans="1:14" ht="14.25" x14ac:dyDescent="0.2">
      <c r="A580" s="42" t="s">
        <v>18</v>
      </c>
      <c r="B580" s="44" t="s">
        <v>14</v>
      </c>
      <c r="C580" s="44" t="s">
        <v>57</v>
      </c>
      <c r="D580" s="43">
        <v>153982.66799999998</v>
      </c>
      <c r="E580" s="43">
        <v>-21528.381000000001</v>
      </c>
      <c r="F580" s="43">
        <v>-38220</v>
      </c>
      <c r="G580" s="43">
        <v>-101170</v>
      </c>
      <c r="H580" s="43">
        <v>-56880</v>
      </c>
      <c r="I580" s="55">
        <f>pro[[#This Row],[Admin expenses 3]]+pro[[#This Row],[Admin expenses 2]]+pro[[#This Row],[Admin expenses 1]]+pro[[#This Row],[COGS]]</f>
        <v>-217798.38099999999</v>
      </c>
      <c r="J580" s="55">
        <f>pro[[#This Row],[Revenue]]+pro[[#This Row],[AdminExp]]</f>
        <v>-63815.713000000018</v>
      </c>
      <c r="K580" s="83">
        <f>pro[[#This Row],[Profit]]/pro[[#This Row],[Revenue]]</f>
        <v>-0.41443438945998795</v>
      </c>
      <c r="L580" s="56">
        <f t="shared" si="9"/>
        <v>1</v>
      </c>
      <c r="M580" s="82" t="str">
        <f>"Q"&amp;" "&amp;VLOOKUP(pro[[#This Row],[Period]],Mapping!A:B,2,0)</f>
        <v>Q 1</v>
      </c>
      <c r="N580"/>
    </row>
    <row r="581" spans="1:14" ht="14.25" x14ac:dyDescent="0.2">
      <c r="A581" s="42" t="s">
        <v>18</v>
      </c>
      <c r="B581" s="44" t="s">
        <v>26</v>
      </c>
      <c r="C581" s="44" t="s">
        <v>57</v>
      </c>
      <c r="D581" s="43">
        <v>4187021.1809999999</v>
      </c>
      <c r="E581" s="43">
        <v>-907058.37599999993</v>
      </c>
      <c r="F581" s="43">
        <v>-28100</v>
      </c>
      <c r="G581" s="43">
        <v>-67330</v>
      </c>
      <c r="H581" s="43">
        <v>-63670</v>
      </c>
      <c r="I581" s="55">
        <f>pro[[#This Row],[Admin expenses 3]]+pro[[#This Row],[Admin expenses 2]]+pro[[#This Row],[Admin expenses 1]]+pro[[#This Row],[COGS]]</f>
        <v>-1066158.3759999999</v>
      </c>
      <c r="J581" s="55">
        <f>pro[[#This Row],[Revenue]]+pro[[#This Row],[AdminExp]]</f>
        <v>3120862.8049999997</v>
      </c>
      <c r="K581" s="83">
        <f>pro[[#This Row],[Profit]]/pro[[#This Row],[Revenue]]</f>
        <v>0.74536589859204727</v>
      </c>
      <c r="L581" s="56">
        <f t="shared" si="9"/>
        <v>1</v>
      </c>
      <c r="M581" s="82" t="str">
        <f>"Q"&amp;" "&amp;VLOOKUP(pro[[#This Row],[Period]],Mapping!A:B,2,0)</f>
        <v>Q 1</v>
      </c>
      <c r="N581"/>
    </row>
    <row r="582" spans="1:14" ht="11.25" customHeight="1" x14ac:dyDescent="0.2">
      <c r="A582" s="42" t="s">
        <v>18</v>
      </c>
      <c r="B582" s="44" t="s">
        <v>15</v>
      </c>
      <c r="C582" s="44" t="s">
        <v>57</v>
      </c>
      <c r="D582" s="43">
        <v>32110.183000000001</v>
      </c>
      <c r="E582" s="43">
        <v>-4510.7439999999997</v>
      </c>
      <c r="F582" s="43">
        <v>-92400</v>
      </c>
      <c r="G582" s="43">
        <v>-81440</v>
      </c>
      <c r="H582" s="43">
        <v>-38270</v>
      </c>
      <c r="I582" s="55">
        <f>pro[[#This Row],[Admin expenses 3]]+pro[[#This Row],[Admin expenses 2]]+pro[[#This Row],[Admin expenses 1]]+pro[[#This Row],[COGS]]</f>
        <v>-216620.74400000001</v>
      </c>
      <c r="J582" s="55">
        <f>pro[[#This Row],[Revenue]]+pro[[#This Row],[AdminExp]]</f>
        <v>-184510.56100000002</v>
      </c>
      <c r="K582" s="83">
        <f>pro[[#This Row],[Profit]]/pro[[#This Row],[Revenue]]</f>
        <v>-5.7461697119571076</v>
      </c>
      <c r="L582" s="56">
        <f t="shared" si="9"/>
        <v>1</v>
      </c>
      <c r="M582" s="82" t="str">
        <f>"Q"&amp;" "&amp;VLOOKUP(pro[[#This Row],[Period]],Mapping!A:B,2,0)</f>
        <v>Q 1</v>
      </c>
      <c r="N582"/>
    </row>
    <row r="583" spans="1:14" ht="11.25" customHeight="1" x14ac:dyDescent="0.2">
      <c r="A583" s="42" t="s">
        <v>18</v>
      </c>
      <c r="B583" s="44" t="s">
        <v>17</v>
      </c>
      <c r="C583" s="44" t="s">
        <v>58</v>
      </c>
      <c r="D583" s="43">
        <v>334132.84099999996</v>
      </c>
      <c r="E583" s="43">
        <v>-168541.065</v>
      </c>
      <c r="F583" s="43">
        <v>-99620</v>
      </c>
      <c r="G583" s="43">
        <v>-47280</v>
      </c>
      <c r="H583" s="43">
        <v>-107600</v>
      </c>
      <c r="I583" s="55">
        <f>pro[[#This Row],[Admin expenses 3]]+pro[[#This Row],[Admin expenses 2]]+pro[[#This Row],[Admin expenses 1]]+pro[[#This Row],[COGS]]</f>
        <v>-423041.065</v>
      </c>
      <c r="J583" s="55">
        <f>pro[[#This Row],[Revenue]]+pro[[#This Row],[AdminExp]]</f>
        <v>-88908.224000000046</v>
      </c>
      <c r="K583" s="83">
        <f>pro[[#This Row],[Profit]]/pro[[#This Row],[Revenue]]</f>
        <v>-0.26608645751166993</v>
      </c>
      <c r="L583" s="56">
        <f t="shared" si="9"/>
        <v>1</v>
      </c>
      <c r="M583" s="82" t="str">
        <f>"Q"&amp;" "&amp;VLOOKUP(pro[[#This Row],[Period]],Mapping!A:B,2,0)</f>
        <v>Q 1</v>
      </c>
      <c r="N583"/>
    </row>
    <row r="584" spans="1:14" ht="11.25" customHeight="1" x14ac:dyDescent="0.2">
      <c r="A584" s="42" t="s">
        <v>18</v>
      </c>
      <c r="B584" s="44" t="s">
        <v>19</v>
      </c>
      <c r="C584" s="44" t="s">
        <v>59</v>
      </c>
      <c r="D584" s="43">
        <v>41835.492999999995</v>
      </c>
      <c r="E584" s="43">
        <v>-110016.361</v>
      </c>
      <c r="F584" s="43">
        <v>-73580</v>
      </c>
      <c r="G584" s="43">
        <v>-29680</v>
      </c>
      <c r="H584" s="43">
        <v>-58400</v>
      </c>
      <c r="I584" s="55">
        <f>pro[[#This Row],[Admin expenses 3]]+pro[[#This Row],[Admin expenses 2]]+pro[[#This Row],[Admin expenses 1]]+pro[[#This Row],[COGS]]</f>
        <v>-271676.36100000003</v>
      </c>
      <c r="J584" s="55">
        <f>pro[[#This Row],[Revenue]]+pro[[#This Row],[AdminExp]]</f>
        <v>-229840.86800000005</v>
      </c>
      <c r="K584" s="83">
        <f>pro[[#This Row],[Profit]]/pro[[#This Row],[Revenue]]</f>
        <v>-5.4939203895601292</v>
      </c>
      <c r="L584" s="56">
        <f t="shared" si="9"/>
        <v>1</v>
      </c>
      <c r="M584" s="82" t="str">
        <f>"Q"&amp;" "&amp;VLOOKUP(pro[[#This Row],[Period]],Mapping!A:B,2,0)</f>
        <v>Q 1</v>
      </c>
      <c r="N584"/>
    </row>
    <row r="585" spans="1:14" ht="11.25" customHeight="1" x14ac:dyDescent="0.2">
      <c r="A585" s="42" t="s">
        <v>18</v>
      </c>
      <c r="B585" s="44" t="s">
        <v>21</v>
      </c>
      <c r="C585" s="44" t="s">
        <v>60</v>
      </c>
      <c r="D585" s="43">
        <v>241630.26300000001</v>
      </c>
      <c r="E585" s="43">
        <v>-103230.295</v>
      </c>
      <c r="F585" s="43">
        <v>-16740</v>
      </c>
      <c r="G585" s="43">
        <v>-60290</v>
      </c>
      <c r="H585" s="43">
        <v>-32520</v>
      </c>
      <c r="I585" s="55">
        <f>pro[[#This Row],[Admin expenses 3]]+pro[[#This Row],[Admin expenses 2]]+pro[[#This Row],[Admin expenses 1]]+pro[[#This Row],[COGS]]</f>
        <v>-212780.29499999998</v>
      </c>
      <c r="J585" s="55">
        <f>pro[[#This Row],[Revenue]]+pro[[#This Row],[AdminExp]]</f>
        <v>28849.968000000023</v>
      </c>
      <c r="K585" s="83">
        <f>pro[[#This Row],[Profit]]/pro[[#This Row],[Revenue]]</f>
        <v>0.11939716342567579</v>
      </c>
      <c r="L585" s="56">
        <f t="shared" si="9"/>
        <v>1</v>
      </c>
      <c r="M585" s="82" t="str">
        <f>"Q"&amp;" "&amp;VLOOKUP(pro[[#This Row],[Period]],Mapping!A:B,2,0)</f>
        <v>Q 1</v>
      </c>
      <c r="N585"/>
    </row>
    <row r="586" spans="1:14" ht="11.25" customHeight="1" x14ac:dyDescent="0.2">
      <c r="A586" s="42" t="s">
        <v>18</v>
      </c>
      <c r="B586" s="44" t="s">
        <v>22</v>
      </c>
      <c r="C586" s="44" t="s">
        <v>57</v>
      </c>
      <c r="D586" s="43">
        <v>987498.10600000003</v>
      </c>
      <c r="E586" s="43">
        <v>-163742.97099999999</v>
      </c>
      <c r="F586" s="43">
        <v>-78840</v>
      </c>
      <c r="G586" s="43">
        <v>-65110</v>
      </c>
      <c r="H586" s="43">
        <v>-102750</v>
      </c>
      <c r="I586" s="55">
        <f>pro[[#This Row],[Admin expenses 3]]+pro[[#This Row],[Admin expenses 2]]+pro[[#This Row],[Admin expenses 1]]+pro[[#This Row],[COGS]]</f>
        <v>-410442.97100000002</v>
      </c>
      <c r="J586" s="55">
        <f>pro[[#This Row],[Revenue]]+pro[[#This Row],[AdminExp]]</f>
        <v>577055.13500000001</v>
      </c>
      <c r="K586" s="83">
        <f>pro[[#This Row],[Profit]]/pro[[#This Row],[Revenue]]</f>
        <v>0.58436075116887365</v>
      </c>
      <c r="L586" s="56">
        <f t="shared" si="9"/>
        <v>1</v>
      </c>
      <c r="M586" s="82" t="str">
        <f>"Q"&amp;" "&amp;VLOOKUP(pro[[#This Row],[Period]],Mapping!A:B,2,0)</f>
        <v>Q 1</v>
      </c>
      <c r="N586"/>
    </row>
    <row r="587" spans="1:14" ht="11.25" customHeight="1" x14ac:dyDescent="0.2">
      <c r="A587" s="42" t="s">
        <v>18</v>
      </c>
      <c r="B587" s="44" t="s">
        <v>30</v>
      </c>
      <c r="C587" s="44" t="s">
        <v>58</v>
      </c>
      <c r="D587" s="43">
        <v>17964.148999999998</v>
      </c>
      <c r="E587" s="43">
        <v>-7425.3759999999993</v>
      </c>
      <c r="F587" s="43">
        <v>-50990</v>
      </c>
      <c r="G587" s="43">
        <v>-90290</v>
      </c>
      <c r="H587" s="43">
        <v>-49940</v>
      </c>
      <c r="I587" s="55">
        <f>pro[[#This Row],[Admin expenses 3]]+pro[[#This Row],[Admin expenses 2]]+pro[[#This Row],[Admin expenses 1]]+pro[[#This Row],[COGS]]</f>
        <v>-198645.37599999999</v>
      </c>
      <c r="J587" s="55">
        <f>pro[[#This Row],[Revenue]]+pro[[#This Row],[AdminExp]]</f>
        <v>-180681.22699999998</v>
      </c>
      <c r="K587" s="83">
        <f>pro[[#This Row],[Profit]]/pro[[#This Row],[Revenue]]</f>
        <v>-10.057878444450667</v>
      </c>
      <c r="L587" s="56">
        <f t="shared" si="9"/>
        <v>1</v>
      </c>
      <c r="M587" s="82" t="str">
        <f>"Q"&amp;" "&amp;VLOOKUP(pro[[#This Row],[Period]],Mapping!A:B,2,0)</f>
        <v>Q 1</v>
      </c>
      <c r="N587"/>
    </row>
    <row r="588" spans="1:14" ht="11.25" customHeight="1" x14ac:dyDescent="0.2">
      <c r="A588" s="42" t="s">
        <v>18</v>
      </c>
      <c r="B588" s="44" t="s">
        <v>32</v>
      </c>
      <c r="C588" s="44" t="s">
        <v>59</v>
      </c>
      <c r="D588" s="43">
        <v>123475.583</v>
      </c>
      <c r="E588" s="43">
        <v>-40245.379999999997</v>
      </c>
      <c r="F588" s="43">
        <v>-78140</v>
      </c>
      <c r="G588" s="43">
        <v>-78470</v>
      </c>
      <c r="H588" s="43">
        <v>-103000</v>
      </c>
      <c r="I588" s="55">
        <f>pro[[#This Row],[Admin expenses 3]]+pro[[#This Row],[Admin expenses 2]]+pro[[#This Row],[Admin expenses 1]]+pro[[#This Row],[COGS]]</f>
        <v>-299855.38</v>
      </c>
      <c r="J588" s="55">
        <f>pro[[#This Row],[Revenue]]+pro[[#This Row],[AdminExp]]</f>
        <v>-176379.79700000002</v>
      </c>
      <c r="K588" s="83">
        <f>pro[[#This Row],[Profit]]/pro[[#This Row],[Revenue]]</f>
        <v>-1.4284589123988993</v>
      </c>
      <c r="L588" s="56">
        <f t="shared" si="9"/>
        <v>1</v>
      </c>
      <c r="M588" s="82" t="str">
        <f>"Q"&amp;" "&amp;VLOOKUP(pro[[#This Row],[Period]],Mapping!A:B,2,0)</f>
        <v>Q 1</v>
      </c>
      <c r="N588"/>
    </row>
    <row r="589" spans="1:14" ht="11.25" customHeight="1" x14ac:dyDescent="0.2">
      <c r="A589" s="42" t="s">
        <v>18</v>
      </c>
      <c r="B589" s="44" t="s">
        <v>24</v>
      </c>
      <c r="C589" s="44" t="s">
        <v>60</v>
      </c>
      <c r="D589" s="43">
        <v>310202.43800000002</v>
      </c>
      <c r="E589" s="43">
        <v>-101769.262</v>
      </c>
      <c r="F589" s="43">
        <v>-42900</v>
      </c>
      <c r="G589" s="43">
        <v>-72980</v>
      </c>
      <c r="H589" s="43">
        <v>-22840</v>
      </c>
      <c r="I589" s="55">
        <f>pro[[#This Row],[Admin expenses 3]]+pro[[#This Row],[Admin expenses 2]]+pro[[#This Row],[Admin expenses 1]]+pro[[#This Row],[COGS]]</f>
        <v>-240489.26199999999</v>
      </c>
      <c r="J589" s="55">
        <f>pro[[#This Row],[Revenue]]+pro[[#This Row],[AdminExp]]</f>
        <v>69713.176000000036</v>
      </c>
      <c r="K589" s="83">
        <f>pro[[#This Row],[Profit]]/pro[[#This Row],[Revenue]]</f>
        <v>0.22473445550418283</v>
      </c>
      <c r="L589" s="56">
        <f t="shared" si="9"/>
        <v>1</v>
      </c>
      <c r="M589" s="82" t="str">
        <f>"Q"&amp;" "&amp;VLOOKUP(pro[[#This Row],[Period]],Mapping!A:B,2,0)</f>
        <v>Q 1</v>
      </c>
      <c r="N589"/>
    </row>
    <row r="590" spans="1:14" ht="11.25" customHeight="1" x14ac:dyDescent="0.2">
      <c r="A590" s="42" t="s">
        <v>18</v>
      </c>
      <c r="B590" s="44" t="s">
        <v>14</v>
      </c>
      <c r="C590" s="44" t="s">
        <v>57</v>
      </c>
      <c r="D590" s="43">
        <v>7338.7020000000002</v>
      </c>
      <c r="E590" s="43">
        <v>-708.81999999999994</v>
      </c>
      <c r="F590" s="43">
        <v>-71430</v>
      </c>
      <c r="G590" s="43">
        <v>-45280</v>
      </c>
      <c r="H590" s="43">
        <v>-83420</v>
      </c>
      <c r="I590" s="55">
        <f>pro[[#This Row],[Admin expenses 3]]+pro[[#This Row],[Admin expenses 2]]+pro[[#This Row],[Admin expenses 1]]+pro[[#This Row],[COGS]]</f>
        <v>-200838.82</v>
      </c>
      <c r="J590" s="55">
        <f>pro[[#This Row],[Revenue]]+pro[[#This Row],[AdminExp]]</f>
        <v>-193500.11800000002</v>
      </c>
      <c r="K590" s="83">
        <f>pro[[#This Row],[Profit]]/pro[[#This Row],[Revenue]]</f>
        <v>-26.367076630172477</v>
      </c>
      <c r="L590" s="56">
        <f t="shared" si="9"/>
        <v>1</v>
      </c>
      <c r="M590" s="82" t="str">
        <f>"Q"&amp;" "&amp;VLOOKUP(pro[[#This Row],[Period]],Mapping!A:B,2,0)</f>
        <v>Q 1</v>
      </c>
      <c r="N590"/>
    </row>
    <row r="591" spans="1:14" ht="11.25" customHeight="1" x14ac:dyDescent="0.2">
      <c r="A591" s="42" t="s">
        <v>18</v>
      </c>
      <c r="B591" s="44" t="s">
        <v>15</v>
      </c>
      <c r="C591" s="44" t="s">
        <v>58</v>
      </c>
      <c r="D591" s="43">
        <v>90303.64</v>
      </c>
      <c r="E591" s="43">
        <v>-16076.857999999998</v>
      </c>
      <c r="F591" s="43">
        <v>-20710</v>
      </c>
      <c r="G591" s="43">
        <v>-49760</v>
      </c>
      <c r="H591" s="43">
        <v>-103170</v>
      </c>
      <c r="I591" s="55">
        <f>pro[[#This Row],[Admin expenses 3]]+pro[[#This Row],[Admin expenses 2]]+pro[[#This Row],[Admin expenses 1]]+pro[[#This Row],[COGS]]</f>
        <v>-189716.85800000001</v>
      </c>
      <c r="J591" s="55">
        <f>pro[[#This Row],[Revenue]]+pro[[#This Row],[AdminExp]]</f>
        <v>-99413.218000000008</v>
      </c>
      <c r="K591" s="83">
        <f>pro[[#This Row],[Profit]]/pro[[#This Row],[Revenue]]</f>
        <v>-1.1008771960908774</v>
      </c>
      <c r="L591" s="56">
        <f t="shared" si="9"/>
        <v>1</v>
      </c>
      <c r="M591" s="82" t="str">
        <f>"Q"&amp;" "&amp;VLOOKUP(pro[[#This Row],[Period]],Mapping!A:B,2,0)</f>
        <v>Q 1</v>
      </c>
      <c r="N591"/>
    </row>
    <row r="592" spans="1:14" ht="11.25" customHeight="1" x14ac:dyDescent="0.2">
      <c r="A592" s="42" t="s">
        <v>18</v>
      </c>
      <c r="B592" s="44" t="s">
        <v>17</v>
      </c>
      <c r="C592" s="44" t="s">
        <v>59</v>
      </c>
      <c r="D592" s="43">
        <v>264998.54499999998</v>
      </c>
      <c r="E592" s="43">
        <v>-43410.332000000002</v>
      </c>
      <c r="F592" s="43">
        <v>-16650</v>
      </c>
      <c r="G592" s="43">
        <v>-37140</v>
      </c>
      <c r="H592" s="43">
        <v>-14440</v>
      </c>
      <c r="I592" s="55">
        <f>pro[[#This Row],[Admin expenses 3]]+pro[[#This Row],[Admin expenses 2]]+pro[[#This Row],[Admin expenses 1]]+pro[[#This Row],[COGS]]</f>
        <v>-111640.33199999999</v>
      </c>
      <c r="J592" s="55">
        <f>pro[[#This Row],[Revenue]]+pro[[#This Row],[AdminExp]]</f>
        <v>153358.21299999999</v>
      </c>
      <c r="K592" s="83">
        <f>pro[[#This Row],[Profit]]/pro[[#This Row],[Revenue]]</f>
        <v>0.57871341520007213</v>
      </c>
      <c r="L592" s="56">
        <f t="shared" si="9"/>
        <v>1</v>
      </c>
      <c r="M592" s="82" t="str">
        <f>"Q"&amp;" "&amp;VLOOKUP(pro[[#This Row],[Period]],Mapping!A:B,2,0)</f>
        <v>Q 1</v>
      </c>
      <c r="N592"/>
    </row>
    <row r="593" spans="1:14" ht="11.25" customHeight="1" x14ac:dyDescent="0.2">
      <c r="A593" s="42" t="s">
        <v>18</v>
      </c>
      <c r="B593" s="44" t="s">
        <v>21</v>
      </c>
      <c r="C593" s="44" t="s">
        <v>60</v>
      </c>
      <c r="D593" s="43">
        <v>20616.505000000001</v>
      </c>
      <c r="E593" s="43">
        <v>-4412.7089999999998</v>
      </c>
      <c r="F593" s="43">
        <v>-56320</v>
      </c>
      <c r="G593" s="43">
        <v>-68610</v>
      </c>
      <c r="H593" s="43">
        <v>-107750</v>
      </c>
      <c r="I593" s="55">
        <f>pro[[#This Row],[Admin expenses 3]]+pro[[#This Row],[Admin expenses 2]]+pro[[#This Row],[Admin expenses 1]]+pro[[#This Row],[COGS]]</f>
        <v>-237092.709</v>
      </c>
      <c r="J593" s="55">
        <f>pro[[#This Row],[Revenue]]+pro[[#This Row],[AdminExp]]</f>
        <v>-216476.204</v>
      </c>
      <c r="K593" s="83">
        <f>pro[[#This Row],[Profit]]/pro[[#This Row],[Revenue]]</f>
        <v>-10.500140736754362</v>
      </c>
      <c r="L593" s="56">
        <f t="shared" si="9"/>
        <v>1</v>
      </c>
      <c r="M593" s="82" t="str">
        <f>"Q"&amp;" "&amp;VLOOKUP(pro[[#This Row],[Period]],Mapping!A:B,2,0)</f>
        <v>Q 1</v>
      </c>
      <c r="N593"/>
    </row>
    <row r="594" spans="1:14" ht="11.25" customHeight="1" x14ac:dyDescent="0.2">
      <c r="A594" s="42" t="s">
        <v>18</v>
      </c>
      <c r="B594" s="44" t="s">
        <v>36</v>
      </c>
      <c r="C594" s="44" t="s">
        <v>57</v>
      </c>
      <c r="D594" s="43">
        <v>698090.9879999999</v>
      </c>
      <c r="E594" s="43">
        <v>-340234.87400000001</v>
      </c>
      <c r="F594" s="43">
        <v>-95670</v>
      </c>
      <c r="G594" s="43">
        <v>-106310</v>
      </c>
      <c r="H594" s="43">
        <v>-100460</v>
      </c>
      <c r="I594" s="55">
        <f>pro[[#This Row],[Admin expenses 3]]+pro[[#This Row],[Admin expenses 2]]+pro[[#This Row],[Admin expenses 1]]+pro[[#This Row],[COGS]]</f>
        <v>-642674.87400000007</v>
      </c>
      <c r="J594" s="55">
        <f>pro[[#This Row],[Revenue]]+pro[[#This Row],[AdminExp]]</f>
        <v>55416.113999999827</v>
      </c>
      <c r="K594" s="83">
        <f>pro[[#This Row],[Profit]]/pro[[#This Row],[Revenue]]</f>
        <v>7.9382365554903619E-2</v>
      </c>
      <c r="L594" s="56">
        <f t="shared" si="9"/>
        <v>1</v>
      </c>
      <c r="M594" s="82" t="str">
        <f>"Q"&amp;" "&amp;VLOOKUP(pro[[#This Row],[Period]],Mapping!A:B,2,0)</f>
        <v>Q 1</v>
      </c>
      <c r="N594"/>
    </row>
    <row r="595" spans="1:14" ht="11.25" customHeight="1" x14ac:dyDescent="0.2">
      <c r="A595" s="42" t="s">
        <v>18</v>
      </c>
      <c r="B595" s="44" t="s">
        <v>24</v>
      </c>
      <c r="C595" s="44" t="s">
        <v>58</v>
      </c>
      <c r="D595" s="43">
        <v>82295.633000000002</v>
      </c>
      <c r="E595" s="43">
        <v>-8122.3449999999993</v>
      </c>
      <c r="F595" s="43">
        <v>-98430</v>
      </c>
      <c r="G595" s="43">
        <v>-80430</v>
      </c>
      <c r="H595" s="43">
        <v>-39530</v>
      </c>
      <c r="I595" s="55">
        <f>pro[[#This Row],[Admin expenses 3]]+pro[[#This Row],[Admin expenses 2]]+pro[[#This Row],[Admin expenses 1]]+pro[[#This Row],[COGS]]</f>
        <v>-226512.345</v>
      </c>
      <c r="J595" s="55">
        <f>pro[[#This Row],[Revenue]]+pro[[#This Row],[AdminExp]]</f>
        <v>-144216.712</v>
      </c>
      <c r="K595" s="83">
        <f>pro[[#This Row],[Profit]]/pro[[#This Row],[Revenue]]</f>
        <v>-1.752422415901461</v>
      </c>
      <c r="L595" s="56">
        <f t="shared" si="9"/>
        <v>1</v>
      </c>
      <c r="M595" s="82" t="str">
        <f>"Q"&amp;" "&amp;VLOOKUP(pro[[#This Row],[Period]],Mapping!A:B,2,0)</f>
        <v>Q 1</v>
      </c>
      <c r="N595"/>
    </row>
    <row r="596" spans="1:14" ht="11.25" customHeight="1" x14ac:dyDescent="0.2">
      <c r="A596" s="42" t="s">
        <v>18</v>
      </c>
      <c r="B596" s="44" t="s">
        <v>25</v>
      </c>
      <c r="C596" s="44" t="s">
        <v>59</v>
      </c>
      <c r="D596" s="43">
        <v>73910.934999999998</v>
      </c>
      <c r="E596" s="43">
        <v>-7707.0419999999995</v>
      </c>
      <c r="F596" s="43">
        <v>-46710</v>
      </c>
      <c r="G596" s="43">
        <v>-23280</v>
      </c>
      <c r="H596" s="43">
        <v>-46030</v>
      </c>
      <c r="I596" s="55">
        <f>pro[[#This Row],[Admin expenses 3]]+pro[[#This Row],[Admin expenses 2]]+pro[[#This Row],[Admin expenses 1]]+pro[[#This Row],[COGS]]</f>
        <v>-123727.042</v>
      </c>
      <c r="J596" s="55">
        <f>pro[[#This Row],[Revenue]]+pro[[#This Row],[AdminExp]]</f>
        <v>-49816.107000000004</v>
      </c>
      <c r="K596" s="83">
        <f>pro[[#This Row],[Profit]]/pro[[#This Row],[Revenue]]</f>
        <v>-0.67400185101162646</v>
      </c>
      <c r="L596" s="56">
        <f t="shared" si="9"/>
        <v>1</v>
      </c>
      <c r="M596" s="82" t="str">
        <f>"Q"&amp;" "&amp;VLOOKUP(pro[[#This Row],[Period]],Mapping!A:B,2,0)</f>
        <v>Q 1</v>
      </c>
      <c r="N596"/>
    </row>
    <row r="597" spans="1:14" ht="11.25" customHeight="1" x14ac:dyDescent="0.2">
      <c r="A597" s="42" t="s">
        <v>18</v>
      </c>
      <c r="B597" s="44" t="s">
        <v>13</v>
      </c>
      <c r="C597" s="44" t="s">
        <v>60</v>
      </c>
      <c r="D597" s="43">
        <v>93286.549999999988</v>
      </c>
      <c r="E597" s="43">
        <v>-27095.907999999999</v>
      </c>
      <c r="F597" s="43">
        <v>-25450</v>
      </c>
      <c r="G597" s="43">
        <v>-79430</v>
      </c>
      <c r="H597" s="43">
        <v>-15240</v>
      </c>
      <c r="I597" s="55">
        <f>pro[[#This Row],[Admin expenses 3]]+pro[[#This Row],[Admin expenses 2]]+pro[[#This Row],[Admin expenses 1]]+pro[[#This Row],[COGS]]</f>
        <v>-147215.908</v>
      </c>
      <c r="J597" s="55">
        <f>pro[[#This Row],[Revenue]]+pro[[#This Row],[AdminExp]]</f>
        <v>-53929.358000000007</v>
      </c>
      <c r="K597" s="83">
        <f>pro[[#This Row],[Profit]]/pro[[#This Row],[Revenue]]</f>
        <v>-0.57810432479280249</v>
      </c>
      <c r="L597" s="56">
        <f t="shared" si="9"/>
        <v>1</v>
      </c>
      <c r="M597" s="82" t="str">
        <f>"Q"&amp;" "&amp;VLOOKUP(pro[[#This Row],[Period]],Mapping!A:B,2,0)</f>
        <v>Q 1</v>
      </c>
      <c r="N597"/>
    </row>
    <row r="598" spans="1:14" ht="11.25" customHeight="1" x14ac:dyDescent="0.2">
      <c r="A598" s="42" t="s">
        <v>18</v>
      </c>
      <c r="B598" s="44" t="s">
        <v>14</v>
      </c>
      <c r="C598" s="44" t="s">
        <v>57</v>
      </c>
      <c r="D598" s="43">
        <v>96761.671999999991</v>
      </c>
      <c r="E598" s="43">
        <v>-15047.368</v>
      </c>
      <c r="F598" s="43">
        <v>-86800</v>
      </c>
      <c r="G598" s="43">
        <v>-48310</v>
      </c>
      <c r="H598" s="43">
        <v>-64640</v>
      </c>
      <c r="I598" s="55">
        <f>pro[[#This Row],[Admin expenses 3]]+pro[[#This Row],[Admin expenses 2]]+pro[[#This Row],[Admin expenses 1]]+pro[[#This Row],[COGS]]</f>
        <v>-214797.36799999999</v>
      </c>
      <c r="J598" s="55">
        <f>pro[[#This Row],[Revenue]]+pro[[#This Row],[AdminExp]]</f>
        <v>-118035.696</v>
      </c>
      <c r="K598" s="83">
        <f>pro[[#This Row],[Profit]]/pro[[#This Row],[Revenue]]</f>
        <v>-1.2198600288758963</v>
      </c>
      <c r="L598" s="56">
        <f t="shared" si="9"/>
        <v>1</v>
      </c>
      <c r="M598" s="82" t="str">
        <f>"Q"&amp;" "&amp;VLOOKUP(pro[[#This Row],[Period]],Mapping!A:B,2,0)</f>
        <v>Q 1</v>
      </c>
      <c r="N598"/>
    </row>
    <row r="599" spans="1:14" ht="11.25" customHeight="1" x14ac:dyDescent="0.2">
      <c r="A599" s="42" t="s">
        <v>18</v>
      </c>
      <c r="B599" s="44" t="s">
        <v>26</v>
      </c>
      <c r="C599" s="44" t="s">
        <v>57</v>
      </c>
      <c r="D599" s="43">
        <v>206917.23499999999</v>
      </c>
      <c r="E599" s="43">
        <v>-76670.243999999992</v>
      </c>
      <c r="F599" s="43">
        <v>-72690</v>
      </c>
      <c r="G599" s="43">
        <v>-26220</v>
      </c>
      <c r="H599" s="43">
        <v>-14890</v>
      </c>
      <c r="I599" s="55">
        <f>pro[[#This Row],[Admin expenses 3]]+pro[[#This Row],[Admin expenses 2]]+pro[[#This Row],[Admin expenses 1]]+pro[[#This Row],[COGS]]</f>
        <v>-190470.24400000001</v>
      </c>
      <c r="J599" s="55">
        <f>pro[[#This Row],[Revenue]]+pro[[#This Row],[AdminExp]]</f>
        <v>16446.99099999998</v>
      </c>
      <c r="K599" s="83">
        <f>pro[[#This Row],[Profit]]/pro[[#This Row],[Revenue]]</f>
        <v>7.9485843699776779E-2</v>
      </c>
      <c r="L599" s="56">
        <f t="shared" si="9"/>
        <v>1</v>
      </c>
      <c r="M599" s="82" t="str">
        <f>"Q"&amp;" "&amp;VLOOKUP(pro[[#This Row],[Period]],Mapping!A:B,2,0)</f>
        <v>Q 1</v>
      </c>
      <c r="N599"/>
    </row>
    <row r="600" spans="1:14" ht="11.25" customHeight="1" x14ac:dyDescent="0.2">
      <c r="A600" s="42" t="s">
        <v>18</v>
      </c>
      <c r="B600" s="44" t="s">
        <v>15</v>
      </c>
      <c r="C600" s="44" t="s">
        <v>58</v>
      </c>
      <c r="D600" s="43">
        <v>16436.168000000001</v>
      </c>
      <c r="E600" s="43">
        <v>-2605.8969999999999</v>
      </c>
      <c r="F600" s="43">
        <v>-33180</v>
      </c>
      <c r="G600" s="43">
        <v>-86280</v>
      </c>
      <c r="H600" s="43">
        <v>-84390</v>
      </c>
      <c r="I600" s="55">
        <f>pro[[#This Row],[Admin expenses 3]]+pro[[#This Row],[Admin expenses 2]]+pro[[#This Row],[Admin expenses 1]]+pro[[#This Row],[COGS]]</f>
        <v>-206455.897</v>
      </c>
      <c r="J600" s="55">
        <f>pro[[#This Row],[Revenue]]+pro[[#This Row],[AdminExp]]</f>
        <v>-190019.72899999999</v>
      </c>
      <c r="K600" s="83">
        <f>pro[[#This Row],[Profit]]/pro[[#This Row],[Revenue]]</f>
        <v>-11.561072447057001</v>
      </c>
      <c r="L600" s="56">
        <f t="shared" si="9"/>
        <v>1</v>
      </c>
      <c r="M600" s="82" t="str">
        <f>"Q"&amp;" "&amp;VLOOKUP(pro[[#This Row],[Period]],Mapping!A:B,2,0)</f>
        <v>Q 1</v>
      </c>
      <c r="N600"/>
    </row>
    <row r="601" spans="1:14" ht="11.25" customHeight="1" x14ac:dyDescent="0.2">
      <c r="A601" s="42" t="s">
        <v>18</v>
      </c>
      <c r="B601" s="44" t="s">
        <v>17</v>
      </c>
      <c r="C601" s="44" t="s">
        <v>59</v>
      </c>
      <c r="D601" s="43">
        <v>253175.66399999999</v>
      </c>
      <c r="E601" s="43">
        <v>-145566.70099999997</v>
      </c>
      <c r="F601" s="43">
        <v>-42180</v>
      </c>
      <c r="G601" s="43">
        <v>-90870</v>
      </c>
      <c r="H601" s="43">
        <v>-65100</v>
      </c>
      <c r="I601" s="55">
        <f>pro[[#This Row],[Admin expenses 3]]+pro[[#This Row],[Admin expenses 2]]+pro[[#This Row],[Admin expenses 1]]+pro[[#This Row],[COGS]]</f>
        <v>-343716.701</v>
      </c>
      <c r="J601" s="55">
        <f>pro[[#This Row],[Revenue]]+pro[[#This Row],[AdminExp]]</f>
        <v>-90541.037000000011</v>
      </c>
      <c r="K601" s="83">
        <f>pro[[#This Row],[Profit]]/pro[[#This Row],[Revenue]]</f>
        <v>-0.35762140629756584</v>
      </c>
      <c r="L601" s="56">
        <f t="shared" si="9"/>
        <v>1</v>
      </c>
      <c r="M601" s="82" t="str">
        <f>"Q"&amp;" "&amp;VLOOKUP(pro[[#This Row],[Period]],Mapping!A:B,2,0)</f>
        <v>Q 1</v>
      </c>
      <c r="N601"/>
    </row>
    <row r="602" spans="1:14" ht="11.25" customHeight="1" x14ac:dyDescent="0.2">
      <c r="A602" s="42" t="s">
        <v>18</v>
      </c>
      <c r="B602" s="44" t="s">
        <v>19</v>
      </c>
      <c r="C602" s="44" t="s">
        <v>57</v>
      </c>
      <c r="D602" s="43">
        <v>7114.1489999999994</v>
      </c>
      <c r="E602" s="43">
        <v>-8928.6189999999988</v>
      </c>
      <c r="F602" s="43">
        <v>-15080</v>
      </c>
      <c r="G602" s="43">
        <v>-107730</v>
      </c>
      <c r="H602" s="43">
        <v>-82870</v>
      </c>
      <c r="I602" s="55">
        <f>pro[[#This Row],[Admin expenses 3]]+pro[[#This Row],[Admin expenses 2]]+pro[[#This Row],[Admin expenses 1]]+pro[[#This Row],[COGS]]</f>
        <v>-214608.61900000001</v>
      </c>
      <c r="J602" s="55">
        <f>pro[[#This Row],[Revenue]]+pro[[#This Row],[AdminExp]]</f>
        <v>-207494.47</v>
      </c>
      <c r="K602" s="83">
        <f>pro[[#This Row],[Profit]]/pro[[#This Row],[Revenue]]</f>
        <v>-29.166449845230964</v>
      </c>
      <c r="L602" s="56">
        <f t="shared" si="9"/>
        <v>1</v>
      </c>
      <c r="M602" s="82" t="str">
        <f>"Q"&amp;" "&amp;VLOOKUP(pro[[#This Row],[Period]],Mapping!A:B,2,0)</f>
        <v>Q 1</v>
      </c>
      <c r="N602"/>
    </row>
    <row r="603" spans="1:14" ht="11.25" customHeight="1" x14ac:dyDescent="0.2">
      <c r="A603" s="42" t="s">
        <v>18</v>
      </c>
      <c r="B603" s="44" t="s">
        <v>21</v>
      </c>
      <c r="C603" s="44" t="s">
        <v>58</v>
      </c>
      <c r="D603" s="43">
        <v>157392.85799999998</v>
      </c>
      <c r="E603" s="43">
        <v>-85197.832999999999</v>
      </c>
      <c r="F603" s="43">
        <v>-45380</v>
      </c>
      <c r="G603" s="43">
        <v>-62620</v>
      </c>
      <c r="H603" s="43">
        <v>-72700</v>
      </c>
      <c r="I603" s="55">
        <f>pro[[#This Row],[Admin expenses 3]]+pro[[#This Row],[Admin expenses 2]]+pro[[#This Row],[Admin expenses 1]]+pro[[#This Row],[COGS]]</f>
        <v>-265897.83299999998</v>
      </c>
      <c r="J603" s="55">
        <f>pro[[#This Row],[Revenue]]+pro[[#This Row],[AdminExp]]</f>
        <v>-108504.97500000001</v>
      </c>
      <c r="K603" s="83">
        <f>pro[[#This Row],[Profit]]/pro[[#This Row],[Revenue]]</f>
        <v>-0.68938944485015974</v>
      </c>
      <c r="L603" s="56">
        <f t="shared" si="9"/>
        <v>1</v>
      </c>
      <c r="M603" s="82" t="str">
        <f>"Q"&amp;" "&amp;VLOOKUP(pro[[#This Row],[Period]],Mapping!A:B,2,0)</f>
        <v>Q 1</v>
      </c>
      <c r="N603"/>
    </row>
    <row r="604" spans="1:14" ht="11.25" customHeight="1" x14ac:dyDescent="0.2">
      <c r="A604" s="42" t="s">
        <v>18</v>
      </c>
      <c r="B604" s="44" t="s">
        <v>24</v>
      </c>
      <c r="C604" s="44" t="s">
        <v>59</v>
      </c>
      <c r="D604" s="43">
        <v>11057.241999999998</v>
      </c>
      <c r="E604" s="43">
        <v>-1304.135</v>
      </c>
      <c r="F604" s="43">
        <v>-36430</v>
      </c>
      <c r="G604" s="43">
        <v>-30060</v>
      </c>
      <c r="H604" s="43">
        <v>-103850</v>
      </c>
      <c r="I604" s="55">
        <f>pro[[#This Row],[Admin expenses 3]]+pro[[#This Row],[Admin expenses 2]]+pro[[#This Row],[Admin expenses 1]]+pro[[#This Row],[COGS]]</f>
        <v>-171644.13500000001</v>
      </c>
      <c r="J604" s="55">
        <f>pro[[#This Row],[Revenue]]+pro[[#This Row],[AdminExp]]</f>
        <v>-160586.89300000001</v>
      </c>
      <c r="K604" s="83">
        <f>pro[[#This Row],[Profit]]/pro[[#This Row],[Revenue]]</f>
        <v>-14.523232194791435</v>
      </c>
      <c r="L604" s="56">
        <f t="shared" si="9"/>
        <v>1</v>
      </c>
      <c r="M604" s="82" t="str">
        <f>"Q"&amp;" "&amp;VLOOKUP(pro[[#This Row],[Period]],Mapping!A:B,2,0)</f>
        <v>Q 1</v>
      </c>
      <c r="N604"/>
    </row>
    <row r="605" spans="1:14" ht="11.25" customHeight="1" x14ac:dyDescent="0.2">
      <c r="A605" s="42" t="s">
        <v>18</v>
      </c>
      <c r="B605" s="44" t="s">
        <v>33</v>
      </c>
      <c r="C605" s="44" t="s">
        <v>57</v>
      </c>
      <c r="D605" s="43">
        <v>35191.106999999996</v>
      </c>
      <c r="E605" s="43">
        <v>-20637.189999999999</v>
      </c>
      <c r="F605" s="43">
        <v>-66510</v>
      </c>
      <c r="G605" s="43">
        <v>-22260</v>
      </c>
      <c r="H605" s="43">
        <v>-92470</v>
      </c>
      <c r="I605" s="55">
        <f>pro[[#This Row],[Admin expenses 3]]+pro[[#This Row],[Admin expenses 2]]+pro[[#This Row],[Admin expenses 1]]+pro[[#This Row],[COGS]]</f>
        <v>-201877.19</v>
      </c>
      <c r="J605" s="55">
        <f>pro[[#This Row],[Revenue]]+pro[[#This Row],[AdminExp]]</f>
        <v>-166686.08300000001</v>
      </c>
      <c r="K605" s="83">
        <f>pro[[#This Row],[Profit]]/pro[[#This Row],[Revenue]]</f>
        <v>-4.7365967487183633</v>
      </c>
      <c r="L605" s="56">
        <f t="shared" si="9"/>
        <v>1</v>
      </c>
      <c r="M605" s="82" t="str">
        <f>"Q"&amp;" "&amp;VLOOKUP(pro[[#This Row],[Period]],Mapping!A:B,2,0)</f>
        <v>Q 1</v>
      </c>
      <c r="N605"/>
    </row>
    <row r="606" spans="1:14" ht="11.25" customHeight="1" x14ac:dyDescent="0.2">
      <c r="A606" s="42" t="s">
        <v>18</v>
      </c>
      <c r="B606" s="44" t="s">
        <v>25</v>
      </c>
      <c r="C606" s="44" t="s">
        <v>58</v>
      </c>
      <c r="D606" s="43">
        <v>23690.274999999998</v>
      </c>
      <c r="E606" s="43">
        <v>-2465.0009999999997</v>
      </c>
      <c r="F606" s="43">
        <v>-48530</v>
      </c>
      <c r="G606" s="43">
        <v>-16830</v>
      </c>
      <c r="H606" s="43">
        <v>-72060</v>
      </c>
      <c r="I606" s="55">
        <f>pro[[#This Row],[Admin expenses 3]]+pro[[#This Row],[Admin expenses 2]]+pro[[#This Row],[Admin expenses 1]]+pro[[#This Row],[COGS]]</f>
        <v>-139885.00099999999</v>
      </c>
      <c r="J606" s="55">
        <f>pro[[#This Row],[Revenue]]+pro[[#This Row],[AdminExp]]</f>
        <v>-116194.726</v>
      </c>
      <c r="K606" s="83">
        <f>pro[[#This Row],[Profit]]/pro[[#This Row],[Revenue]]</f>
        <v>-4.9047436553606918</v>
      </c>
      <c r="L606" s="56">
        <f t="shared" si="9"/>
        <v>1</v>
      </c>
      <c r="M606" s="82" t="str">
        <f>"Q"&amp;" "&amp;VLOOKUP(pro[[#This Row],[Period]],Mapping!A:B,2,0)</f>
        <v>Q 1</v>
      </c>
      <c r="N606"/>
    </row>
    <row r="607" spans="1:14" ht="11.25" customHeight="1" x14ac:dyDescent="0.2">
      <c r="A607" s="42" t="s">
        <v>18</v>
      </c>
      <c r="B607" s="44" t="s">
        <v>13</v>
      </c>
      <c r="C607" s="44" t="s">
        <v>59</v>
      </c>
      <c r="D607" s="43">
        <v>139248.921</v>
      </c>
      <c r="E607" s="43">
        <v>-36927.792999999998</v>
      </c>
      <c r="F607" s="43">
        <v>-94190</v>
      </c>
      <c r="G607" s="43">
        <v>-41500</v>
      </c>
      <c r="H607" s="43">
        <v>-70600</v>
      </c>
      <c r="I607" s="55">
        <f>pro[[#This Row],[Admin expenses 3]]+pro[[#This Row],[Admin expenses 2]]+pro[[#This Row],[Admin expenses 1]]+pro[[#This Row],[COGS]]</f>
        <v>-243217.79300000001</v>
      </c>
      <c r="J607" s="55">
        <f>pro[[#This Row],[Revenue]]+pro[[#This Row],[AdminExp]]</f>
        <v>-103968.872</v>
      </c>
      <c r="K607" s="83">
        <f>pro[[#This Row],[Profit]]/pro[[#This Row],[Revenue]]</f>
        <v>-0.74664041382410429</v>
      </c>
      <c r="L607" s="56">
        <f t="shared" si="9"/>
        <v>1</v>
      </c>
      <c r="M607" s="82" t="str">
        <f>"Q"&amp;" "&amp;VLOOKUP(pro[[#This Row],[Period]],Mapping!A:B,2,0)</f>
        <v>Q 1</v>
      </c>
      <c r="N607"/>
    </row>
    <row r="608" spans="1:14" ht="11.25" customHeight="1" x14ac:dyDescent="0.2">
      <c r="A608" s="42" t="s">
        <v>18</v>
      </c>
      <c r="B608" s="44" t="s">
        <v>14</v>
      </c>
      <c r="C608" s="44" t="s">
        <v>57</v>
      </c>
      <c r="D608" s="43">
        <v>46129.299999999996</v>
      </c>
      <c r="E608" s="43">
        <v>-6070.4979999999996</v>
      </c>
      <c r="F608" s="43">
        <v>-20440</v>
      </c>
      <c r="G608" s="43">
        <v>-100540</v>
      </c>
      <c r="H608" s="43">
        <v>-78220</v>
      </c>
      <c r="I608" s="55">
        <f>pro[[#This Row],[Admin expenses 3]]+pro[[#This Row],[Admin expenses 2]]+pro[[#This Row],[Admin expenses 1]]+pro[[#This Row],[COGS]]</f>
        <v>-205270.49799999999</v>
      </c>
      <c r="J608" s="55">
        <f>pro[[#This Row],[Revenue]]+pro[[#This Row],[AdminExp]]</f>
        <v>-159141.198</v>
      </c>
      <c r="K608" s="83">
        <f>pro[[#This Row],[Profit]]/pro[[#This Row],[Revenue]]</f>
        <v>-3.4498940586568629</v>
      </c>
      <c r="L608" s="56">
        <f t="shared" si="9"/>
        <v>1</v>
      </c>
      <c r="M608" s="82" t="str">
        <f>"Q"&amp;" "&amp;VLOOKUP(pro[[#This Row],[Period]],Mapping!A:B,2,0)</f>
        <v>Q 1</v>
      </c>
      <c r="N608"/>
    </row>
    <row r="609" spans="1:14" ht="11.25" customHeight="1" x14ac:dyDescent="0.2">
      <c r="A609" s="42" t="s">
        <v>18</v>
      </c>
      <c r="B609" s="44" t="s">
        <v>15</v>
      </c>
      <c r="C609" s="44" t="s">
        <v>57</v>
      </c>
      <c r="D609" s="43">
        <v>1476398.2379999999</v>
      </c>
      <c r="E609" s="43">
        <v>-273523.38299999997</v>
      </c>
      <c r="F609" s="43">
        <v>-87680</v>
      </c>
      <c r="G609" s="43">
        <v>-98750</v>
      </c>
      <c r="H609" s="43">
        <v>-51880</v>
      </c>
      <c r="I609" s="55">
        <f>pro[[#This Row],[Admin expenses 3]]+pro[[#This Row],[Admin expenses 2]]+pro[[#This Row],[Admin expenses 1]]+pro[[#This Row],[COGS]]</f>
        <v>-511833.38299999997</v>
      </c>
      <c r="J609" s="55">
        <f>pro[[#This Row],[Revenue]]+pro[[#This Row],[AdminExp]]</f>
        <v>964564.85499999998</v>
      </c>
      <c r="K609" s="83">
        <f>pro[[#This Row],[Profit]]/pro[[#This Row],[Revenue]]</f>
        <v>0.65332295187959988</v>
      </c>
      <c r="L609" s="56">
        <f t="shared" si="9"/>
        <v>1</v>
      </c>
      <c r="M609" s="82" t="str">
        <f>"Q"&amp;" "&amp;VLOOKUP(pro[[#This Row],[Period]],Mapping!A:B,2,0)</f>
        <v>Q 1</v>
      </c>
      <c r="N609"/>
    </row>
    <row r="610" spans="1:14" ht="11.25" customHeight="1" x14ac:dyDescent="0.2">
      <c r="A610" s="42" t="s">
        <v>18</v>
      </c>
      <c r="B610" s="44" t="s">
        <v>19</v>
      </c>
      <c r="C610" s="44" t="s">
        <v>57</v>
      </c>
      <c r="D610" s="43">
        <v>49436.288999999997</v>
      </c>
      <c r="E610" s="43">
        <v>-32905.67</v>
      </c>
      <c r="F610" s="43">
        <v>-50730</v>
      </c>
      <c r="G610" s="43">
        <v>-81270</v>
      </c>
      <c r="H610" s="43">
        <v>-69570</v>
      </c>
      <c r="I610" s="55">
        <f>pro[[#This Row],[Admin expenses 3]]+pro[[#This Row],[Admin expenses 2]]+pro[[#This Row],[Admin expenses 1]]+pro[[#This Row],[COGS]]</f>
        <v>-234475.66999999998</v>
      </c>
      <c r="J610" s="55">
        <f>pro[[#This Row],[Revenue]]+pro[[#This Row],[AdminExp]]</f>
        <v>-185039.38099999999</v>
      </c>
      <c r="K610" s="83">
        <f>pro[[#This Row],[Profit]]/pro[[#This Row],[Revenue]]</f>
        <v>-3.7429868775142086</v>
      </c>
      <c r="L610" s="56">
        <f t="shared" si="9"/>
        <v>1</v>
      </c>
      <c r="M610" s="82" t="str">
        <f>"Q"&amp;" "&amp;VLOOKUP(pro[[#This Row],[Period]],Mapping!A:B,2,0)</f>
        <v>Q 1</v>
      </c>
      <c r="N610"/>
    </row>
    <row r="611" spans="1:14" ht="11.25" customHeight="1" x14ac:dyDescent="0.2">
      <c r="A611" s="42" t="s">
        <v>18</v>
      </c>
      <c r="B611" s="44" t="s">
        <v>30</v>
      </c>
      <c r="C611" s="44" t="s">
        <v>57</v>
      </c>
      <c r="D611" s="43">
        <v>35887.998999999996</v>
      </c>
      <c r="E611" s="43">
        <v>-14736.456</v>
      </c>
      <c r="F611" s="43">
        <v>-81160</v>
      </c>
      <c r="G611" s="43">
        <v>-66290</v>
      </c>
      <c r="H611" s="43">
        <v>-105230</v>
      </c>
      <c r="I611" s="55">
        <f>pro[[#This Row],[Admin expenses 3]]+pro[[#This Row],[Admin expenses 2]]+pro[[#This Row],[Admin expenses 1]]+pro[[#This Row],[COGS]]</f>
        <v>-267416.45600000001</v>
      </c>
      <c r="J611" s="55">
        <f>pro[[#This Row],[Revenue]]+pro[[#This Row],[AdminExp]]</f>
        <v>-231528.45699999999</v>
      </c>
      <c r="K611" s="83">
        <f>pro[[#This Row],[Profit]]/pro[[#This Row],[Revenue]]</f>
        <v>-6.4514172829752923</v>
      </c>
      <c r="L611" s="56">
        <f t="shared" si="9"/>
        <v>1</v>
      </c>
      <c r="M611" s="82" t="str">
        <f>"Q"&amp;" "&amp;VLOOKUP(pro[[#This Row],[Period]],Mapping!A:B,2,0)</f>
        <v>Q 1</v>
      </c>
      <c r="N611"/>
    </row>
    <row r="612" spans="1:14" ht="11.25" customHeight="1" x14ac:dyDescent="0.2">
      <c r="A612" s="42" t="s">
        <v>18</v>
      </c>
      <c r="B612" s="44" t="s">
        <v>24</v>
      </c>
      <c r="C612" s="44" t="s">
        <v>57</v>
      </c>
      <c r="D612" s="43">
        <v>57582.272999999994</v>
      </c>
      <c r="E612" s="43">
        <v>-12739.425999999999</v>
      </c>
      <c r="F612" s="43">
        <v>-68590</v>
      </c>
      <c r="G612" s="43">
        <v>-93850</v>
      </c>
      <c r="H612" s="43">
        <v>-94740</v>
      </c>
      <c r="I612" s="55">
        <f>pro[[#This Row],[Admin expenses 3]]+pro[[#This Row],[Admin expenses 2]]+pro[[#This Row],[Admin expenses 1]]+pro[[#This Row],[COGS]]</f>
        <v>-269919.42599999998</v>
      </c>
      <c r="J612" s="55">
        <f>pro[[#This Row],[Revenue]]+pro[[#This Row],[AdminExp]]</f>
        <v>-212337.15299999999</v>
      </c>
      <c r="K612" s="83">
        <f>pro[[#This Row],[Profit]]/pro[[#This Row],[Revenue]]</f>
        <v>-3.687543786262137</v>
      </c>
      <c r="L612" s="56">
        <f t="shared" si="9"/>
        <v>1</v>
      </c>
      <c r="M612" s="82" t="str">
        <f>"Q"&amp;" "&amp;VLOOKUP(pro[[#This Row],[Period]],Mapping!A:B,2,0)</f>
        <v>Q 1</v>
      </c>
      <c r="N612"/>
    </row>
    <row r="613" spans="1:14" ht="11.25" customHeight="1" x14ac:dyDescent="0.2">
      <c r="A613" s="42" t="s">
        <v>18</v>
      </c>
      <c r="B613" s="44" t="s">
        <v>33</v>
      </c>
      <c r="C613" s="44" t="s">
        <v>57</v>
      </c>
      <c r="D613" s="43">
        <v>25887.883000000002</v>
      </c>
      <c r="E613" s="43">
        <v>-26405.028999999999</v>
      </c>
      <c r="F613" s="43">
        <v>-93320</v>
      </c>
      <c r="G613" s="43">
        <v>-99740</v>
      </c>
      <c r="H613" s="43">
        <v>-21380</v>
      </c>
      <c r="I613" s="55">
        <f>pro[[#This Row],[Admin expenses 3]]+pro[[#This Row],[Admin expenses 2]]+pro[[#This Row],[Admin expenses 1]]+pro[[#This Row],[COGS]]</f>
        <v>-240845.02900000001</v>
      </c>
      <c r="J613" s="55">
        <f>pro[[#This Row],[Revenue]]+pro[[#This Row],[AdminExp]]</f>
        <v>-214957.14600000001</v>
      </c>
      <c r="K613" s="83">
        <f>pro[[#This Row],[Profit]]/pro[[#This Row],[Revenue]]</f>
        <v>-8.30338834581414</v>
      </c>
      <c r="L613" s="56">
        <f t="shared" si="9"/>
        <v>1</v>
      </c>
      <c r="M613" s="82" t="str">
        <f>"Q"&amp;" "&amp;VLOOKUP(pro[[#This Row],[Period]],Mapping!A:B,2,0)</f>
        <v>Q 1</v>
      </c>
      <c r="N613"/>
    </row>
    <row r="614" spans="1:14" ht="11.25" customHeight="1" x14ac:dyDescent="0.2">
      <c r="A614" s="42" t="s">
        <v>18</v>
      </c>
      <c r="B614" s="44" t="s">
        <v>26</v>
      </c>
      <c r="C614" s="44" t="s">
        <v>57</v>
      </c>
      <c r="D614" s="43">
        <v>383039.76199999999</v>
      </c>
      <c r="E614" s="43">
        <v>-28226.856</v>
      </c>
      <c r="F614" s="43">
        <v>-78060</v>
      </c>
      <c r="G614" s="43">
        <v>-101770</v>
      </c>
      <c r="H614" s="43">
        <v>-29930</v>
      </c>
      <c r="I614" s="55">
        <f>pro[[#This Row],[Admin expenses 3]]+pro[[#This Row],[Admin expenses 2]]+pro[[#This Row],[Admin expenses 1]]+pro[[#This Row],[COGS]]</f>
        <v>-237986.856</v>
      </c>
      <c r="J614" s="55">
        <f>pro[[#This Row],[Revenue]]+pro[[#This Row],[AdminExp]]</f>
        <v>145052.90599999999</v>
      </c>
      <c r="K614" s="83">
        <f>pro[[#This Row],[Profit]]/pro[[#This Row],[Revenue]]</f>
        <v>0.37868889966572189</v>
      </c>
      <c r="L614" s="56">
        <f t="shared" si="9"/>
        <v>1</v>
      </c>
      <c r="M614" s="82" t="str">
        <f>"Q"&amp;" "&amp;VLOOKUP(pro[[#This Row],[Period]],Mapping!A:B,2,0)</f>
        <v>Q 1</v>
      </c>
      <c r="N614"/>
    </row>
    <row r="615" spans="1:14" ht="11.25" customHeight="1" x14ac:dyDescent="0.2">
      <c r="A615" s="42" t="s">
        <v>18</v>
      </c>
      <c r="B615" s="44" t="s">
        <v>17</v>
      </c>
      <c r="C615" s="44" t="s">
        <v>57</v>
      </c>
      <c r="D615" s="43">
        <v>357077.95199999999</v>
      </c>
      <c r="E615" s="43">
        <v>-45287.682999999997</v>
      </c>
      <c r="F615" s="43">
        <v>-14970</v>
      </c>
      <c r="G615" s="43">
        <v>-61890</v>
      </c>
      <c r="H615" s="43">
        <v>-32470</v>
      </c>
      <c r="I615" s="55">
        <f>pro[[#This Row],[Admin expenses 3]]+pro[[#This Row],[Admin expenses 2]]+pro[[#This Row],[Admin expenses 1]]+pro[[#This Row],[COGS]]</f>
        <v>-154617.68299999999</v>
      </c>
      <c r="J615" s="55">
        <f>pro[[#This Row],[Revenue]]+pro[[#This Row],[AdminExp]]</f>
        <v>202460.269</v>
      </c>
      <c r="K615" s="83">
        <f>pro[[#This Row],[Profit]]/pro[[#This Row],[Revenue]]</f>
        <v>0.56699179511368991</v>
      </c>
      <c r="L615" s="56">
        <f t="shared" si="9"/>
        <v>1</v>
      </c>
      <c r="M615" s="82" t="str">
        <f>"Q"&amp;" "&amp;VLOOKUP(pro[[#This Row],[Period]],Mapping!A:B,2,0)</f>
        <v>Q 1</v>
      </c>
      <c r="N615"/>
    </row>
    <row r="616" spans="1:14" ht="11.25" customHeight="1" x14ac:dyDescent="0.2">
      <c r="A616" s="42" t="s">
        <v>18</v>
      </c>
      <c r="B616" s="44" t="s">
        <v>19</v>
      </c>
      <c r="C616" s="44" t="s">
        <v>57</v>
      </c>
      <c r="D616" s="43">
        <v>167041.37099999998</v>
      </c>
      <c r="E616" s="43">
        <v>-26734.567999999996</v>
      </c>
      <c r="F616" s="43">
        <v>-51350</v>
      </c>
      <c r="G616" s="43">
        <v>-45120</v>
      </c>
      <c r="H616" s="43">
        <v>-107230</v>
      </c>
      <c r="I616" s="55">
        <f>pro[[#This Row],[Admin expenses 3]]+pro[[#This Row],[Admin expenses 2]]+pro[[#This Row],[Admin expenses 1]]+pro[[#This Row],[COGS]]</f>
        <v>-230434.568</v>
      </c>
      <c r="J616" s="55">
        <f>pro[[#This Row],[Revenue]]+pro[[#This Row],[AdminExp]]</f>
        <v>-63393.197000000015</v>
      </c>
      <c r="K616" s="83">
        <f>pro[[#This Row],[Profit]]/pro[[#This Row],[Revenue]]</f>
        <v>-0.37950596681824422</v>
      </c>
      <c r="L616" s="56">
        <f t="shared" si="9"/>
        <v>1</v>
      </c>
      <c r="M616" s="82" t="str">
        <f>"Q"&amp;" "&amp;VLOOKUP(pro[[#This Row],[Period]],Mapping!A:B,2,0)</f>
        <v>Q 1</v>
      </c>
      <c r="N616"/>
    </row>
    <row r="617" spans="1:14" ht="11.25" customHeight="1" x14ac:dyDescent="0.2">
      <c r="A617" s="42" t="s">
        <v>18</v>
      </c>
      <c r="B617" s="44" t="s">
        <v>21</v>
      </c>
      <c r="C617" s="44" t="s">
        <v>57</v>
      </c>
      <c r="D617" s="43">
        <v>122884.12499999999</v>
      </c>
      <c r="E617" s="43">
        <v>-30135.762999999995</v>
      </c>
      <c r="F617" s="43">
        <v>-83920</v>
      </c>
      <c r="G617" s="43">
        <v>-97260</v>
      </c>
      <c r="H617" s="43">
        <v>-15480</v>
      </c>
      <c r="I617" s="55">
        <f>pro[[#This Row],[Admin expenses 3]]+pro[[#This Row],[Admin expenses 2]]+pro[[#This Row],[Admin expenses 1]]+pro[[#This Row],[COGS]]</f>
        <v>-226795.76300000001</v>
      </c>
      <c r="J617" s="55">
        <f>pro[[#This Row],[Revenue]]+pro[[#This Row],[AdminExp]]</f>
        <v>-103911.63800000002</v>
      </c>
      <c r="K617" s="83">
        <f>pro[[#This Row],[Profit]]/pro[[#This Row],[Revenue]]</f>
        <v>-0.84560668841479758</v>
      </c>
      <c r="L617" s="56">
        <f t="shared" si="9"/>
        <v>1</v>
      </c>
      <c r="M617" s="82" t="str">
        <f>"Q"&amp;" "&amp;VLOOKUP(pro[[#This Row],[Period]],Mapping!A:B,2,0)</f>
        <v>Q 1</v>
      </c>
      <c r="N617"/>
    </row>
    <row r="618" spans="1:14" ht="11.25" customHeight="1" x14ac:dyDescent="0.2">
      <c r="A618" s="42" t="s">
        <v>18</v>
      </c>
      <c r="B618" s="44" t="s">
        <v>36</v>
      </c>
      <c r="C618" s="44" t="s">
        <v>57</v>
      </c>
      <c r="D618" s="43">
        <v>2929923.36</v>
      </c>
      <c r="E618" s="43">
        <v>-1644921.348</v>
      </c>
      <c r="F618" s="43">
        <v>-14510</v>
      </c>
      <c r="G618" s="43">
        <v>-102920</v>
      </c>
      <c r="H618" s="43">
        <v>-36760</v>
      </c>
      <c r="I618" s="55">
        <f>pro[[#This Row],[Admin expenses 3]]+pro[[#This Row],[Admin expenses 2]]+pro[[#This Row],[Admin expenses 1]]+pro[[#This Row],[COGS]]</f>
        <v>-1799111.348</v>
      </c>
      <c r="J618" s="55">
        <f>pro[[#This Row],[Revenue]]+pro[[#This Row],[AdminExp]]</f>
        <v>1130812.0119999999</v>
      </c>
      <c r="K618" s="83">
        <f>pro[[#This Row],[Profit]]/pro[[#This Row],[Revenue]]</f>
        <v>0.38595276157667141</v>
      </c>
      <c r="L618" s="56">
        <f t="shared" si="9"/>
        <v>1</v>
      </c>
      <c r="M618" s="82" t="str">
        <f>"Q"&amp;" "&amp;VLOOKUP(pro[[#This Row],[Period]],Mapping!A:B,2,0)</f>
        <v>Q 1</v>
      </c>
      <c r="N618"/>
    </row>
    <row r="619" spans="1:14" ht="11.25" customHeight="1" x14ac:dyDescent="0.2">
      <c r="A619" s="42" t="s">
        <v>18</v>
      </c>
      <c r="B619" s="44" t="s">
        <v>30</v>
      </c>
      <c r="C619" s="44" t="s">
        <v>57</v>
      </c>
      <c r="D619" s="43">
        <v>299703.663</v>
      </c>
      <c r="E619" s="43">
        <v>-87804.395000000004</v>
      </c>
      <c r="F619" s="43">
        <v>-93820</v>
      </c>
      <c r="G619" s="43">
        <v>-98960</v>
      </c>
      <c r="H619" s="43">
        <v>-20090</v>
      </c>
      <c r="I619" s="55">
        <f>pro[[#This Row],[Admin expenses 3]]+pro[[#This Row],[Admin expenses 2]]+pro[[#This Row],[Admin expenses 1]]+pro[[#This Row],[COGS]]</f>
        <v>-300674.39500000002</v>
      </c>
      <c r="J619" s="55">
        <f>pro[[#This Row],[Revenue]]+pro[[#This Row],[AdminExp]]</f>
        <v>-970.73200000001816</v>
      </c>
      <c r="K619" s="83">
        <f>pro[[#This Row],[Profit]]/pro[[#This Row],[Revenue]]</f>
        <v>-3.2389727582342502E-3</v>
      </c>
      <c r="L619" s="56">
        <f t="shared" si="9"/>
        <v>1</v>
      </c>
      <c r="M619" s="82" t="str">
        <f>"Q"&amp;" "&amp;VLOOKUP(pro[[#This Row],[Period]],Mapping!A:B,2,0)</f>
        <v>Q 1</v>
      </c>
      <c r="N619"/>
    </row>
    <row r="620" spans="1:14" ht="11.25" customHeight="1" x14ac:dyDescent="0.2">
      <c r="A620" s="42" t="s">
        <v>18</v>
      </c>
      <c r="B620" s="44" t="s">
        <v>24</v>
      </c>
      <c r="C620" s="44" t="s">
        <v>57</v>
      </c>
      <c r="D620" s="43">
        <v>264886.74099999998</v>
      </c>
      <c r="E620" s="43">
        <v>-51532.536999999997</v>
      </c>
      <c r="F620" s="43">
        <v>-60470</v>
      </c>
      <c r="G620" s="43">
        <v>-88380</v>
      </c>
      <c r="H620" s="43">
        <v>-92930</v>
      </c>
      <c r="I620" s="55">
        <f>pro[[#This Row],[Admin expenses 3]]+pro[[#This Row],[Admin expenses 2]]+pro[[#This Row],[Admin expenses 1]]+pro[[#This Row],[COGS]]</f>
        <v>-293312.53700000001</v>
      </c>
      <c r="J620" s="55">
        <f>pro[[#This Row],[Revenue]]+pro[[#This Row],[AdminExp]]</f>
        <v>-28425.796000000031</v>
      </c>
      <c r="K620" s="83">
        <f>pro[[#This Row],[Profit]]/pro[[#This Row],[Revenue]]</f>
        <v>-0.10731301949160239</v>
      </c>
      <c r="L620" s="56">
        <f t="shared" si="9"/>
        <v>1</v>
      </c>
      <c r="M620" s="82" t="str">
        <f>"Q"&amp;" "&amp;VLOOKUP(pro[[#This Row],[Period]],Mapping!A:B,2,0)</f>
        <v>Q 1</v>
      </c>
      <c r="N620"/>
    </row>
    <row r="621" spans="1:14" ht="11.25" customHeight="1" x14ac:dyDescent="0.2">
      <c r="A621" s="42" t="s">
        <v>18</v>
      </c>
      <c r="B621" s="44" t="s">
        <v>37</v>
      </c>
      <c r="C621" s="44" t="s">
        <v>57</v>
      </c>
      <c r="D621" s="43">
        <v>45382.616999999998</v>
      </c>
      <c r="E621" s="43">
        <v>-5552.2389999999996</v>
      </c>
      <c r="F621" s="43">
        <v>-35480</v>
      </c>
      <c r="G621" s="43">
        <v>-30910</v>
      </c>
      <c r="H621" s="43">
        <v>-22920</v>
      </c>
      <c r="I621" s="55">
        <f>pro[[#This Row],[Admin expenses 3]]+pro[[#This Row],[Admin expenses 2]]+pro[[#This Row],[Admin expenses 1]]+pro[[#This Row],[COGS]]</f>
        <v>-94862.239000000001</v>
      </c>
      <c r="J621" s="55">
        <f>pro[[#This Row],[Revenue]]+pro[[#This Row],[AdminExp]]</f>
        <v>-49479.622000000003</v>
      </c>
      <c r="K621" s="83">
        <f>pro[[#This Row],[Profit]]/pro[[#This Row],[Revenue]]</f>
        <v>-1.0902769666191794</v>
      </c>
      <c r="L621" s="56">
        <f t="shared" si="9"/>
        <v>1</v>
      </c>
      <c r="M621" s="82" t="str">
        <f>"Q"&amp;" "&amp;VLOOKUP(pro[[#This Row],[Period]],Mapping!A:B,2,0)</f>
        <v>Q 1</v>
      </c>
      <c r="N621"/>
    </row>
    <row r="622" spans="1:14" ht="11.25" customHeight="1" x14ac:dyDescent="0.2">
      <c r="A622" s="42" t="s">
        <v>18</v>
      </c>
      <c r="B622" s="44" t="s">
        <v>26</v>
      </c>
      <c r="C622" s="44" t="s">
        <v>57</v>
      </c>
      <c r="D622" s="43">
        <v>354606.69999999995</v>
      </c>
      <c r="E622" s="43">
        <v>-74630.184999999998</v>
      </c>
      <c r="F622" s="43">
        <v>-60350</v>
      </c>
      <c r="G622" s="43">
        <v>-49720</v>
      </c>
      <c r="H622" s="43">
        <v>-81320</v>
      </c>
      <c r="I622" s="55">
        <f>pro[[#This Row],[Admin expenses 3]]+pro[[#This Row],[Admin expenses 2]]+pro[[#This Row],[Admin expenses 1]]+pro[[#This Row],[COGS]]</f>
        <v>-266020.185</v>
      </c>
      <c r="J622" s="55">
        <f>pro[[#This Row],[Revenue]]+pro[[#This Row],[AdminExp]]</f>
        <v>88586.514999999956</v>
      </c>
      <c r="K622" s="83">
        <f>pro[[#This Row],[Profit]]/pro[[#This Row],[Revenue]]</f>
        <v>0.24981624712674624</v>
      </c>
      <c r="L622" s="56">
        <f t="shared" si="9"/>
        <v>1</v>
      </c>
      <c r="M622" s="82" t="str">
        <f>"Q"&amp;" "&amp;VLOOKUP(pro[[#This Row],[Period]],Mapping!A:B,2,0)</f>
        <v>Q 1</v>
      </c>
      <c r="N622"/>
    </row>
    <row r="623" spans="1:14" ht="11.25" customHeight="1" x14ac:dyDescent="0.2">
      <c r="A623" s="42" t="s">
        <v>18</v>
      </c>
      <c r="B623" s="44" t="s">
        <v>24</v>
      </c>
      <c r="C623" s="44" t="s">
        <v>57</v>
      </c>
      <c r="D623" s="43">
        <v>19370.210999999999</v>
      </c>
      <c r="E623" s="43">
        <v>-1454.5089999999998</v>
      </c>
      <c r="F623" s="43">
        <v>-30990</v>
      </c>
      <c r="G623" s="43">
        <v>-63130</v>
      </c>
      <c r="H623" s="43">
        <v>-43020</v>
      </c>
      <c r="I623" s="55">
        <f>pro[[#This Row],[Admin expenses 3]]+pro[[#This Row],[Admin expenses 2]]+pro[[#This Row],[Admin expenses 1]]+pro[[#This Row],[COGS]]</f>
        <v>-138594.50899999999</v>
      </c>
      <c r="J623" s="55">
        <f>pro[[#This Row],[Revenue]]+pro[[#This Row],[AdminExp]]</f>
        <v>-119224.298</v>
      </c>
      <c r="K623" s="83">
        <f>pro[[#This Row],[Profit]]/pro[[#This Row],[Revenue]]</f>
        <v>-6.1550335202853494</v>
      </c>
      <c r="L623" s="56">
        <f t="shared" si="9"/>
        <v>1</v>
      </c>
      <c r="M623" s="82" t="str">
        <f>"Q"&amp;" "&amp;VLOOKUP(pro[[#This Row],[Period]],Mapping!A:B,2,0)</f>
        <v>Q 1</v>
      </c>
      <c r="N623"/>
    </row>
    <row r="624" spans="1:14" ht="11.25" customHeight="1" x14ac:dyDescent="0.2">
      <c r="A624" s="42" t="s">
        <v>18</v>
      </c>
      <c r="B624" s="44" t="s">
        <v>25</v>
      </c>
      <c r="C624" s="44" t="s">
        <v>57</v>
      </c>
      <c r="D624" s="43">
        <v>259028.63</v>
      </c>
      <c r="E624" s="43">
        <v>-36039.43</v>
      </c>
      <c r="F624" s="43">
        <v>-52070</v>
      </c>
      <c r="G624" s="43">
        <v>-29070</v>
      </c>
      <c r="H624" s="43">
        <v>-73660</v>
      </c>
      <c r="I624" s="55">
        <f>pro[[#This Row],[Admin expenses 3]]+pro[[#This Row],[Admin expenses 2]]+pro[[#This Row],[Admin expenses 1]]+pro[[#This Row],[COGS]]</f>
        <v>-190839.43</v>
      </c>
      <c r="J624" s="55">
        <f>pro[[#This Row],[Revenue]]+pro[[#This Row],[AdminExp]]</f>
        <v>68189.200000000012</v>
      </c>
      <c r="K624" s="83">
        <f>pro[[#This Row],[Profit]]/pro[[#This Row],[Revenue]]</f>
        <v>0.2632496647185294</v>
      </c>
      <c r="L624" s="56">
        <f t="shared" si="9"/>
        <v>1</v>
      </c>
      <c r="M624" s="82" t="str">
        <f>"Q"&amp;" "&amp;VLOOKUP(pro[[#This Row],[Period]],Mapping!A:B,2,0)</f>
        <v>Q 1</v>
      </c>
      <c r="N624"/>
    </row>
    <row r="625" spans="1:14" ht="11.25" customHeight="1" x14ac:dyDescent="0.2">
      <c r="A625" s="42" t="s">
        <v>18</v>
      </c>
      <c r="B625" s="44" t="s">
        <v>14</v>
      </c>
      <c r="C625" s="44" t="s">
        <v>57</v>
      </c>
      <c r="D625" s="43">
        <v>85156.434999999998</v>
      </c>
      <c r="E625" s="43">
        <v>-9778.6149999999998</v>
      </c>
      <c r="F625" s="43">
        <v>-108240</v>
      </c>
      <c r="G625" s="43">
        <v>-66510</v>
      </c>
      <c r="H625" s="43">
        <v>-79680</v>
      </c>
      <c r="I625" s="55">
        <f>pro[[#This Row],[Admin expenses 3]]+pro[[#This Row],[Admin expenses 2]]+pro[[#This Row],[Admin expenses 1]]+pro[[#This Row],[COGS]]</f>
        <v>-264208.61499999999</v>
      </c>
      <c r="J625" s="55">
        <f>pro[[#This Row],[Revenue]]+pro[[#This Row],[AdminExp]]</f>
        <v>-179052.18</v>
      </c>
      <c r="K625" s="83">
        <f>pro[[#This Row],[Profit]]/pro[[#This Row],[Revenue]]</f>
        <v>-2.1026265366792303</v>
      </c>
      <c r="L625" s="56">
        <f t="shared" si="9"/>
        <v>1</v>
      </c>
      <c r="M625" s="82" t="str">
        <f>"Q"&amp;" "&amp;VLOOKUP(pro[[#This Row],[Period]],Mapping!A:B,2,0)</f>
        <v>Q 1</v>
      </c>
      <c r="N625"/>
    </row>
    <row r="626" spans="1:14" ht="11.25" customHeight="1" x14ac:dyDescent="0.2">
      <c r="A626" s="42" t="s">
        <v>18</v>
      </c>
      <c r="B626" s="44" t="s">
        <v>13</v>
      </c>
      <c r="C626" s="44" t="s">
        <v>57</v>
      </c>
      <c r="D626" s="43">
        <v>63358.47</v>
      </c>
      <c r="E626" s="43">
        <v>-4689.8319999999994</v>
      </c>
      <c r="F626" s="43">
        <v>-15570</v>
      </c>
      <c r="G626" s="43">
        <v>-63940</v>
      </c>
      <c r="H626" s="43">
        <v>-51760</v>
      </c>
      <c r="I626" s="55">
        <f>pro[[#This Row],[Admin expenses 3]]+pro[[#This Row],[Admin expenses 2]]+pro[[#This Row],[Admin expenses 1]]+pro[[#This Row],[COGS]]</f>
        <v>-135959.83199999999</v>
      </c>
      <c r="J626" s="55">
        <f>pro[[#This Row],[Revenue]]+pro[[#This Row],[AdminExp]]</f>
        <v>-72601.361999999994</v>
      </c>
      <c r="K626" s="83">
        <f>pro[[#This Row],[Profit]]/pro[[#This Row],[Revenue]]</f>
        <v>-1.1458825000035511</v>
      </c>
      <c r="L626" s="56">
        <f t="shared" si="9"/>
        <v>1</v>
      </c>
      <c r="M626" s="82" t="str">
        <f>"Q"&amp;" "&amp;VLOOKUP(pro[[#This Row],[Period]],Mapping!A:B,2,0)</f>
        <v>Q 1</v>
      </c>
      <c r="N626"/>
    </row>
    <row r="627" spans="1:14" ht="11.25" customHeight="1" x14ac:dyDescent="0.2">
      <c r="A627" s="42" t="s">
        <v>18</v>
      </c>
      <c r="B627" s="44" t="s">
        <v>15</v>
      </c>
      <c r="C627" s="44" t="s">
        <v>57</v>
      </c>
      <c r="D627" s="43">
        <v>158887.253</v>
      </c>
      <c r="E627" s="43">
        <v>-28692.145999999997</v>
      </c>
      <c r="F627" s="43">
        <v>-56900</v>
      </c>
      <c r="G627" s="43">
        <v>-43320</v>
      </c>
      <c r="H627" s="43">
        <v>-59570</v>
      </c>
      <c r="I627" s="55">
        <f>pro[[#This Row],[Admin expenses 3]]+pro[[#This Row],[Admin expenses 2]]+pro[[#This Row],[Admin expenses 1]]+pro[[#This Row],[COGS]]</f>
        <v>-188482.14600000001</v>
      </c>
      <c r="J627" s="55">
        <f>pro[[#This Row],[Revenue]]+pro[[#This Row],[AdminExp]]</f>
        <v>-29594.893000000011</v>
      </c>
      <c r="K627" s="83">
        <f>pro[[#This Row],[Profit]]/pro[[#This Row],[Revenue]]</f>
        <v>-0.18626348206800461</v>
      </c>
      <c r="L627" s="56">
        <f t="shared" si="9"/>
        <v>1</v>
      </c>
      <c r="M627" s="82" t="str">
        <f>"Q"&amp;" "&amp;VLOOKUP(pro[[#This Row],[Period]],Mapping!A:B,2,0)</f>
        <v>Q 1</v>
      </c>
      <c r="N627"/>
    </row>
    <row r="628" spans="1:14" ht="11.25" customHeight="1" x14ac:dyDescent="0.2">
      <c r="A628" s="42" t="s">
        <v>18</v>
      </c>
      <c r="B628" s="44" t="s">
        <v>17</v>
      </c>
      <c r="C628" s="44" t="s">
        <v>57</v>
      </c>
      <c r="D628" s="43">
        <v>164492.03399999999</v>
      </c>
      <c r="E628" s="43">
        <v>-12054.097999999998</v>
      </c>
      <c r="F628" s="43">
        <v>-46390</v>
      </c>
      <c r="G628" s="43">
        <v>-75280</v>
      </c>
      <c r="H628" s="43">
        <v>-105940</v>
      </c>
      <c r="I628" s="55">
        <f>pro[[#This Row],[Admin expenses 3]]+pro[[#This Row],[Admin expenses 2]]+pro[[#This Row],[Admin expenses 1]]+pro[[#This Row],[COGS]]</f>
        <v>-239664.098</v>
      </c>
      <c r="J628" s="55">
        <f>pro[[#This Row],[Revenue]]+pro[[#This Row],[AdminExp]]</f>
        <v>-75172.064000000013</v>
      </c>
      <c r="K628" s="83">
        <f>pro[[#This Row],[Profit]]/pro[[#This Row],[Revenue]]</f>
        <v>-0.45699516366853377</v>
      </c>
      <c r="L628" s="56">
        <f t="shared" si="9"/>
        <v>1</v>
      </c>
      <c r="M628" s="82" t="str">
        <f>"Q"&amp;" "&amp;VLOOKUP(pro[[#This Row],[Period]],Mapping!A:B,2,0)</f>
        <v>Q 1</v>
      </c>
      <c r="N628"/>
    </row>
    <row r="629" spans="1:14" ht="11.25" customHeight="1" x14ac:dyDescent="0.2">
      <c r="A629" s="42" t="s">
        <v>18</v>
      </c>
      <c r="B629" s="44" t="s">
        <v>21</v>
      </c>
      <c r="C629" s="44" t="s">
        <v>57</v>
      </c>
      <c r="D629" s="43">
        <v>113668.849</v>
      </c>
      <c r="E629" s="43">
        <v>-14364.377999999999</v>
      </c>
      <c r="F629" s="43">
        <v>-82100</v>
      </c>
      <c r="G629" s="43">
        <v>-104220</v>
      </c>
      <c r="H629" s="43">
        <v>-64660</v>
      </c>
      <c r="I629" s="55">
        <f>pro[[#This Row],[Admin expenses 3]]+pro[[#This Row],[Admin expenses 2]]+pro[[#This Row],[Admin expenses 1]]+pro[[#This Row],[COGS]]</f>
        <v>-265344.37800000003</v>
      </c>
      <c r="J629" s="55">
        <f>pro[[#This Row],[Revenue]]+pro[[#This Row],[AdminExp]]</f>
        <v>-151675.52900000004</v>
      </c>
      <c r="K629" s="83">
        <f>pro[[#This Row],[Profit]]/pro[[#This Row],[Revenue]]</f>
        <v>-1.3343631991910117</v>
      </c>
      <c r="L629" s="56">
        <f t="shared" si="9"/>
        <v>1</v>
      </c>
      <c r="M629" s="82" t="str">
        <f>"Q"&amp;" "&amp;VLOOKUP(pro[[#This Row],[Period]],Mapping!A:B,2,0)</f>
        <v>Q 1</v>
      </c>
      <c r="N629"/>
    </row>
    <row r="630" spans="1:14" ht="11.25" customHeight="1" x14ac:dyDescent="0.2">
      <c r="A630" s="42" t="s">
        <v>18</v>
      </c>
      <c r="B630" s="44" t="s">
        <v>22</v>
      </c>
      <c r="C630" s="44" t="s">
        <v>57</v>
      </c>
      <c r="D630" s="43">
        <v>733758.04599999997</v>
      </c>
      <c r="E630" s="43">
        <v>-74753.055999999997</v>
      </c>
      <c r="F630" s="43">
        <v>-44770</v>
      </c>
      <c r="G630" s="43">
        <v>-104800</v>
      </c>
      <c r="H630" s="43">
        <v>-68570</v>
      </c>
      <c r="I630" s="55">
        <f>pro[[#This Row],[Admin expenses 3]]+pro[[#This Row],[Admin expenses 2]]+pro[[#This Row],[Admin expenses 1]]+pro[[#This Row],[COGS]]</f>
        <v>-292893.05599999998</v>
      </c>
      <c r="J630" s="55">
        <f>pro[[#This Row],[Revenue]]+pro[[#This Row],[AdminExp]]</f>
        <v>440864.99</v>
      </c>
      <c r="K630" s="83">
        <f>pro[[#This Row],[Profit]]/pro[[#This Row],[Revenue]]</f>
        <v>0.60083155803650301</v>
      </c>
      <c r="L630" s="56">
        <f t="shared" si="9"/>
        <v>1</v>
      </c>
      <c r="M630" s="82" t="str">
        <f>"Q"&amp;" "&amp;VLOOKUP(pro[[#This Row],[Period]],Mapping!A:B,2,0)</f>
        <v>Q 1</v>
      </c>
      <c r="N630"/>
    </row>
    <row r="631" spans="1:14" ht="11.25" customHeight="1" x14ac:dyDescent="0.2">
      <c r="A631" s="42" t="s">
        <v>18</v>
      </c>
      <c r="B631" s="44" t="s">
        <v>36</v>
      </c>
      <c r="C631" s="44" t="s">
        <v>57</v>
      </c>
      <c r="D631" s="43">
        <v>883349.14500000002</v>
      </c>
      <c r="E631" s="43">
        <v>-169906.53399999999</v>
      </c>
      <c r="F631" s="43">
        <v>-23640</v>
      </c>
      <c r="G631" s="43">
        <v>-92210</v>
      </c>
      <c r="H631" s="43">
        <v>-18030</v>
      </c>
      <c r="I631" s="55">
        <f>pro[[#This Row],[Admin expenses 3]]+pro[[#This Row],[Admin expenses 2]]+pro[[#This Row],[Admin expenses 1]]+pro[[#This Row],[COGS]]</f>
        <v>-303786.53399999999</v>
      </c>
      <c r="J631" s="55">
        <f>pro[[#This Row],[Revenue]]+pro[[#This Row],[AdminExp]]</f>
        <v>579562.61100000003</v>
      </c>
      <c r="K631" s="83">
        <f>pro[[#This Row],[Profit]]/pro[[#This Row],[Revenue]]</f>
        <v>0.65609687209240464</v>
      </c>
      <c r="L631" s="56">
        <f t="shared" si="9"/>
        <v>1</v>
      </c>
      <c r="M631" s="82" t="str">
        <f>"Q"&amp;" "&amp;VLOOKUP(pro[[#This Row],[Period]],Mapping!A:B,2,0)</f>
        <v>Q 1</v>
      </c>
      <c r="N631"/>
    </row>
    <row r="632" spans="1:14" ht="11.25" customHeight="1" x14ac:dyDescent="0.2">
      <c r="A632" s="42" t="s">
        <v>18</v>
      </c>
      <c r="B632" s="44" t="s">
        <v>32</v>
      </c>
      <c r="C632" s="44" t="s">
        <v>57</v>
      </c>
      <c r="D632" s="43">
        <v>1014306.853</v>
      </c>
      <c r="E632" s="43">
        <v>-118037.24800000001</v>
      </c>
      <c r="F632" s="43">
        <v>-100880</v>
      </c>
      <c r="G632" s="43">
        <v>-23910</v>
      </c>
      <c r="H632" s="43">
        <v>-21780</v>
      </c>
      <c r="I632" s="55">
        <f>pro[[#This Row],[Admin expenses 3]]+pro[[#This Row],[Admin expenses 2]]+pro[[#This Row],[Admin expenses 1]]+pro[[#This Row],[COGS]]</f>
        <v>-264607.24800000002</v>
      </c>
      <c r="J632" s="55">
        <f>pro[[#This Row],[Revenue]]+pro[[#This Row],[AdminExp]]</f>
        <v>749699.60499999998</v>
      </c>
      <c r="K632" s="83">
        <f>pro[[#This Row],[Profit]]/pro[[#This Row],[Revenue]]</f>
        <v>0.73912505153901387</v>
      </c>
      <c r="L632" s="56">
        <f t="shared" si="9"/>
        <v>1</v>
      </c>
      <c r="M632" s="82" t="str">
        <f>"Q"&amp;" "&amp;VLOOKUP(pro[[#This Row],[Period]],Mapping!A:B,2,0)</f>
        <v>Q 1</v>
      </c>
      <c r="N632"/>
    </row>
    <row r="633" spans="1:14" ht="11.25" customHeight="1" x14ac:dyDescent="0.2">
      <c r="A633" s="42" t="s">
        <v>18</v>
      </c>
      <c r="B633" s="44" t="s">
        <v>24</v>
      </c>
      <c r="C633" s="44" t="s">
        <v>57</v>
      </c>
      <c r="D633" s="43">
        <v>508048.06499999994</v>
      </c>
      <c r="E633" s="43">
        <v>-30980.879999999997</v>
      </c>
      <c r="F633" s="43">
        <v>-76680</v>
      </c>
      <c r="G633" s="43">
        <v>-39000</v>
      </c>
      <c r="H633" s="43">
        <v>-91490</v>
      </c>
      <c r="I633" s="55">
        <f>pro[[#This Row],[Admin expenses 3]]+pro[[#This Row],[Admin expenses 2]]+pro[[#This Row],[Admin expenses 1]]+pro[[#This Row],[COGS]]</f>
        <v>-238150.88</v>
      </c>
      <c r="J633" s="55">
        <f>pro[[#This Row],[Revenue]]+pro[[#This Row],[AdminExp]]</f>
        <v>269897.18499999994</v>
      </c>
      <c r="K633" s="83">
        <f>pro[[#This Row],[Profit]]/pro[[#This Row],[Revenue]]</f>
        <v>0.53124340705834594</v>
      </c>
      <c r="L633" s="56">
        <f t="shared" si="9"/>
        <v>1</v>
      </c>
      <c r="M633" s="82" t="str">
        <f>"Q"&amp;" "&amp;VLOOKUP(pro[[#This Row],[Period]],Mapping!A:B,2,0)</f>
        <v>Q 1</v>
      </c>
      <c r="N633"/>
    </row>
    <row r="634" spans="1:14" ht="11.25" customHeight="1" x14ac:dyDescent="0.2">
      <c r="A634" s="42" t="s">
        <v>18</v>
      </c>
      <c r="B634" s="44" t="s">
        <v>37</v>
      </c>
      <c r="C634" s="44" t="s">
        <v>58</v>
      </c>
      <c r="D634" s="43">
        <v>18476.156999999999</v>
      </c>
      <c r="E634" s="43">
        <v>-2384.3609999999999</v>
      </c>
      <c r="F634" s="43">
        <v>-87450</v>
      </c>
      <c r="G634" s="43">
        <v>-33260</v>
      </c>
      <c r="H634" s="43">
        <v>-107980</v>
      </c>
      <c r="I634" s="55">
        <f>pro[[#This Row],[Admin expenses 3]]+pro[[#This Row],[Admin expenses 2]]+pro[[#This Row],[Admin expenses 1]]+pro[[#This Row],[COGS]]</f>
        <v>-231074.361</v>
      </c>
      <c r="J634" s="55">
        <f>pro[[#This Row],[Revenue]]+pro[[#This Row],[AdminExp]]</f>
        <v>-212598.204</v>
      </c>
      <c r="K634" s="83">
        <f>pro[[#This Row],[Profit]]/pro[[#This Row],[Revenue]]</f>
        <v>-11.506624673085426</v>
      </c>
      <c r="L634" s="56">
        <f t="shared" si="9"/>
        <v>1</v>
      </c>
      <c r="M634" s="82" t="str">
        <f>"Q"&amp;" "&amp;VLOOKUP(pro[[#This Row],[Period]],Mapping!A:B,2,0)</f>
        <v>Q 1</v>
      </c>
      <c r="N634"/>
    </row>
    <row r="635" spans="1:14" ht="11.25" customHeight="1" x14ac:dyDescent="0.2">
      <c r="A635" s="42" t="s">
        <v>18</v>
      </c>
      <c r="B635" s="44" t="s">
        <v>33</v>
      </c>
      <c r="C635" s="44" t="s">
        <v>59</v>
      </c>
      <c r="D635" s="43">
        <v>91710.36</v>
      </c>
      <c r="E635" s="43">
        <v>-44671.913999999997</v>
      </c>
      <c r="F635" s="43">
        <v>-42330</v>
      </c>
      <c r="G635" s="43">
        <v>-52670</v>
      </c>
      <c r="H635" s="43">
        <v>-63560</v>
      </c>
      <c r="I635" s="55">
        <f>pro[[#This Row],[Admin expenses 3]]+pro[[#This Row],[Admin expenses 2]]+pro[[#This Row],[Admin expenses 1]]+pro[[#This Row],[COGS]]</f>
        <v>-203231.91399999999</v>
      </c>
      <c r="J635" s="55">
        <f>pro[[#This Row],[Revenue]]+pro[[#This Row],[AdminExp]]</f>
        <v>-111521.55399999999</v>
      </c>
      <c r="K635" s="83">
        <f>pro[[#This Row],[Profit]]/pro[[#This Row],[Revenue]]</f>
        <v>-1.2160191498539532</v>
      </c>
      <c r="L635" s="56">
        <f t="shared" si="9"/>
        <v>1</v>
      </c>
      <c r="M635" s="82" t="str">
        <f>"Q"&amp;" "&amp;VLOOKUP(pro[[#This Row],[Period]],Mapping!A:B,2,0)</f>
        <v>Q 1</v>
      </c>
      <c r="N635"/>
    </row>
    <row r="636" spans="1:14" ht="11.25" customHeight="1" x14ac:dyDescent="0.2">
      <c r="A636" s="42" t="s">
        <v>18</v>
      </c>
      <c r="B636" s="44" t="s">
        <v>14</v>
      </c>
      <c r="C636" s="44" t="s">
        <v>57</v>
      </c>
      <c r="D636" s="43">
        <v>271224.95399999997</v>
      </c>
      <c r="E636" s="43">
        <v>-17709.194999999996</v>
      </c>
      <c r="F636" s="43">
        <v>-48830</v>
      </c>
      <c r="G636" s="43">
        <v>-42850</v>
      </c>
      <c r="H636" s="43">
        <v>-35730</v>
      </c>
      <c r="I636" s="55">
        <f>pro[[#This Row],[Admin expenses 3]]+pro[[#This Row],[Admin expenses 2]]+pro[[#This Row],[Admin expenses 1]]+pro[[#This Row],[COGS]]</f>
        <v>-145119.19500000001</v>
      </c>
      <c r="J636" s="55">
        <f>pro[[#This Row],[Revenue]]+pro[[#This Row],[AdminExp]]</f>
        <v>126105.75899999996</v>
      </c>
      <c r="K636" s="83">
        <f>pro[[#This Row],[Profit]]/pro[[#This Row],[Revenue]]</f>
        <v>0.46494895524989183</v>
      </c>
      <c r="L636" s="56">
        <f t="shared" si="9"/>
        <v>1</v>
      </c>
      <c r="M636" s="82" t="str">
        <f>"Q"&amp;" "&amp;VLOOKUP(pro[[#This Row],[Period]],Mapping!A:B,2,0)</f>
        <v>Q 1</v>
      </c>
      <c r="N636"/>
    </row>
    <row r="637" spans="1:14" ht="11.25" customHeight="1" x14ac:dyDescent="0.2">
      <c r="A637" s="42" t="s">
        <v>18</v>
      </c>
      <c r="B637" s="44" t="s">
        <v>25</v>
      </c>
      <c r="C637" s="44" t="s">
        <v>57</v>
      </c>
      <c r="D637" s="43">
        <v>83660.142999999996</v>
      </c>
      <c r="E637" s="43">
        <v>-24491.116999999998</v>
      </c>
      <c r="F637" s="43">
        <v>-31110</v>
      </c>
      <c r="G637" s="43">
        <v>-77310</v>
      </c>
      <c r="H637" s="43">
        <v>-20470</v>
      </c>
      <c r="I637" s="55">
        <f>pro[[#This Row],[Admin expenses 3]]+pro[[#This Row],[Admin expenses 2]]+pro[[#This Row],[Admin expenses 1]]+pro[[#This Row],[COGS]]</f>
        <v>-153381.117</v>
      </c>
      <c r="J637" s="55">
        <f>pro[[#This Row],[Revenue]]+pro[[#This Row],[AdminExp]]</f>
        <v>-69720.974000000002</v>
      </c>
      <c r="K637" s="83">
        <f>pro[[#This Row],[Profit]]/pro[[#This Row],[Revenue]]</f>
        <v>-0.83338339500567205</v>
      </c>
      <c r="L637" s="56">
        <f t="shared" si="9"/>
        <v>1</v>
      </c>
      <c r="M637" s="82" t="str">
        <f>"Q"&amp;" "&amp;VLOOKUP(pro[[#This Row],[Period]],Mapping!A:B,2,0)</f>
        <v>Q 1</v>
      </c>
      <c r="N637"/>
    </row>
    <row r="638" spans="1:14" ht="11.25" customHeight="1" x14ac:dyDescent="0.2">
      <c r="A638" s="42" t="s">
        <v>18</v>
      </c>
      <c r="B638" s="44" t="s">
        <v>15</v>
      </c>
      <c r="C638" s="44" t="s">
        <v>57</v>
      </c>
      <c r="D638" s="43">
        <v>244157.25599999999</v>
      </c>
      <c r="E638" s="43">
        <v>-73419.688999999998</v>
      </c>
      <c r="F638" s="43">
        <v>-53510</v>
      </c>
      <c r="G638" s="43">
        <v>-83610</v>
      </c>
      <c r="H638" s="43">
        <v>-101210</v>
      </c>
      <c r="I638" s="55">
        <f>pro[[#This Row],[Admin expenses 3]]+pro[[#This Row],[Admin expenses 2]]+pro[[#This Row],[Admin expenses 1]]+pro[[#This Row],[COGS]]</f>
        <v>-311749.68900000001</v>
      </c>
      <c r="J638" s="55">
        <f>pro[[#This Row],[Revenue]]+pro[[#This Row],[AdminExp]]</f>
        <v>-67592.433000000019</v>
      </c>
      <c r="K638" s="83">
        <f>pro[[#This Row],[Profit]]/pro[[#This Row],[Revenue]]</f>
        <v>-0.27683974708496895</v>
      </c>
      <c r="L638" s="56">
        <f t="shared" si="9"/>
        <v>1</v>
      </c>
      <c r="M638" s="82" t="str">
        <f>"Q"&amp;" "&amp;VLOOKUP(pro[[#This Row],[Period]],Mapping!A:B,2,0)</f>
        <v>Q 1</v>
      </c>
      <c r="N638"/>
    </row>
    <row r="639" spans="1:14" ht="11.25" customHeight="1" x14ac:dyDescent="0.2">
      <c r="A639" s="42" t="s">
        <v>18</v>
      </c>
      <c r="B639" s="44" t="s">
        <v>17</v>
      </c>
      <c r="C639" s="44" t="s">
        <v>57</v>
      </c>
      <c r="D639" s="43">
        <v>44979.445</v>
      </c>
      <c r="E639" s="43">
        <v>-23783.031999999999</v>
      </c>
      <c r="F639" s="43">
        <v>-101170</v>
      </c>
      <c r="G639" s="43">
        <v>-68240</v>
      </c>
      <c r="H639" s="43">
        <v>-78030</v>
      </c>
      <c r="I639" s="55">
        <f>pro[[#This Row],[Admin expenses 3]]+pro[[#This Row],[Admin expenses 2]]+pro[[#This Row],[Admin expenses 1]]+pro[[#This Row],[COGS]]</f>
        <v>-271223.03200000001</v>
      </c>
      <c r="J639" s="55">
        <f>pro[[#This Row],[Revenue]]+pro[[#This Row],[AdminExp]]</f>
        <v>-226243.587</v>
      </c>
      <c r="K639" s="83">
        <f>pro[[#This Row],[Profit]]/pro[[#This Row],[Revenue]]</f>
        <v>-5.0299328282063058</v>
      </c>
      <c r="L639" s="56">
        <f t="shared" si="9"/>
        <v>1</v>
      </c>
      <c r="M639" s="82" t="str">
        <f>"Q"&amp;" "&amp;VLOOKUP(pro[[#This Row],[Period]],Mapping!A:B,2,0)</f>
        <v>Q 1</v>
      </c>
      <c r="N639"/>
    </row>
    <row r="640" spans="1:14" ht="11.25" customHeight="1" x14ac:dyDescent="0.2">
      <c r="A640" s="42" t="s">
        <v>18</v>
      </c>
      <c r="B640" s="44" t="s">
        <v>19</v>
      </c>
      <c r="C640" s="44" t="s">
        <v>57</v>
      </c>
      <c r="D640" s="43">
        <v>15193.668</v>
      </c>
      <c r="E640" s="43">
        <v>-10356.507</v>
      </c>
      <c r="F640" s="43">
        <v>-45880</v>
      </c>
      <c r="G640" s="43">
        <v>-29470</v>
      </c>
      <c r="H640" s="43">
        <v>-13000</v>
      </c>
      <c r="I640" s="55">
        <f>pro[[#This Row],[Admin expenses 3]]+pro[[#This Row],[Admin expenses 2]]+pro[[#This Row],[Admin expenses 1]]+pro[[#This Row],[COGS]]</f>
        <v>-98706.506999999998</v>
      </c>
      <c r="J640" s="55">
        <f>pro[[#This Row],[Revenue]]+pro[[#This Row],[AdminExp]]</f>
        <v>-83512.838999999993</v>
      </c>
      <c r="K640" s="83">
        <f>pro[[#This Row],[Profit]]/pro[[#This Row],[Revenue]]</f>
        <v>-5.4965554729772954</v>
      </c>
      <c r="L640" s="56">
        <f t="shared" si="9"/>
        <v>1</v>
      </c>
      <c r="M640" s="82" t="str">
        <f>"Q"&amp;" "&amp;VLOOKUP(pro[[#This Row],[Period]],Mapping!A:B,2,0)</f>
        <v>Q 1</v>
      </c>
      <c r="N640"/>
    </row>
    <row r="641" spans="1:14" ht="11.25" customHeight="1" x14ac:dyDescent="0.2">
      <c r="A641" s="42" t="s">
        <v>18</v>
      </c>
      <c r="B641" s="44" t="s">
        <v>21</v>
      </c>
      <c r="C641" s="44" t="s">
        <v>58</v>
      </c>
      <c r="D641" s="43">
        <v>14729.33</v>
      </c>
      <c r="E641" s="43">
        <v>-11252.548999999999</v>
      </c>
      <c r="F641" s="43">
        <v>-31530</v>
      </c>
      <c r="G641" s="43">
        <v>-57960</v>
      </c>
      <c r="H641" s="43">
        <v>-25550</v>
      </c>
      <c r="I641" s="55">
        <f>pro[[#This Row],[Admin expenses 3]]+pro[[#This Row],[Admin expenses 2]]+pro[[#This Row],[Admin expenses 1]]+pro[[#This Row],[COGS]]</f>
        <v>-126292.549</v>
      </c>
      <c r="J641" s="55">
        <f>pro[[#This Row],[Revenue]]+pro[[#This Row],[AdminExp]]</f>
        <v>-111563.219</v>
      </c>
      <c r="K641" s="83">
        <f>pro[[#This Row],[Profit]]/pro[[#This Row],[Revenue]]</f>
        <v>-7.5742222490771809</v>
      </c>
      <c r="L641" s="56">
        <f t="shared" si="9"/>
        <v>1</v>
      </c>
      <c r="M641" s="82" t="str">
        <f>"Q"&amp;" "&amp;VLOOKUP(pro[[#This Row],[Period]],Mapping!A:B,2,0)</f>
        <v>Q 1</v>
      </c>
      <c r="N641"/>
    </row>
    <row r="642" spans="1:14" ht="11.25" customHeight="1" x14ac:dyDescent="0.2">
      <c r="A642" s="42" t="s">
        <v>18</v>
      </c>
      <c r="B642" s="44" t="s">
        <v>30</v>
      </c>
      <c r="C642" s="44" t="s">
        <v>59</v>
      </c>
      <c r="D642" s="43">
        <v>27790.454999999998</v>
      </c>
      <c r="E642" s="43">
        <v>-14409.345999999998</v>
      </c>
      <c r="F642" s="43">
        <v>-35580</v>
      </c>
      <c r="G642" s="43">
        <v>-89320</v>
      </c>
      <c r="H642" s="43">
        <v>-58180</v>
      </c>
      <c r="I642" s="55">
        <f>pro[[#This Row],[Admin expenses 3]]+pro[[#This Row],[Admin expenses 2]]+pro[[#This Row],[Admin expenses 1]]+pro[[#This Row],[COGS]]</f>
        <v>-197489.34599999999</v>
      </c>
      <c r="J642" s="55">
        <f>pro[[#This Row],[Revenue]]+pro[[#This Row],[AdminExp]]</f>
        <v>-169698.891</v>
      </c>
      <c r="K642" s="83">
        <f>pro[[#This Row],[Profit]]/pro[[#This Row],[Revenue]]</f>
        <v>-6.1063732493764498</v>
      </c>
      <c r="L642" s="56">
        <f t="shared" ref="L642:L705" si="10">MONTH(DATEVALUE(A642&amp;"1"))</f>
        <v>1</v>
      </c>
      <c r="M642" s="82" t="str">
        <f>"Q"&amp;" "&amp;VLOOKUP(pro[[#This Row],[Period]],Mapping!A:B,2,0)</f>
        <v>Q 1</v>
      </c>
      <c r="N642"/>
    </row>
    <row r="643" spans="1:14" ht="11.25" customHeight="1" x14ac:dyDescent="0.2">
      <c r="A643" s="42" t="s">
        <v>18</v>
      </c>
      <c r="B643" s="44" t="s">
        <v>24</v>
      </c>
      <c r="C643" s="44" t="s">
        <v>57</v>
      </c>
      <c r="D643" s="43">
        <v>31237.934000000001</v>
      </c>
      <c r="E643" s="43">
        <v>-3768.9399999999996</v>
      </c>
      <c r="F643" s="43">
        <v>-29250</v>
      </c>
      <c r="G643" s="43">
        <v>-13150</v>
      </c>
      <c r="H643" s="43">
        <v>-23440</v>
      </c>
      <c r="I643" s="55">
        <f>pro[[#This Row],[Admin expenses 3]]+pro[[#This Row],[Admin expenses 2]]+pro[[#This Row],[Admin expenses 1]]+pro[[#This Row],[COGS]]</f>
        <v>-69608.94</v>
      </c>
      <c r="J643" s="55">
        <f>pro[[#This Row],[Revenue]]+pro[[#This Row],[AdminExp]]</f>
        <v>-38371.006000000001</v>
      </c>
      <c r="K643" s="83">
        <f>pro[[#This Row],[Profit]]/pro[[#This Row],[Revenue]]</f>
        <v>-1.2283464713127314</v>
      </c>
      <c r="L643" s="56">
        <f t="shared" si="10"/>
        <v>1</v>
      </c>
      <c r="M643" s="82" t="str">
        <f>"Q"&amp;" "&amp;VLOOKUP(pro[[#This Row],[Period]],Mapping!A:B,2,0)</f>
        <v>Q 1</v>
      </c>
      <c r="N643"/>
    </row>
    <row r="644" spans="1:14" ht="11.25" customHeight="1" x14ac:dyDescent="0.2">
      <c r="A644" s="42" t="s">
        <v>18</v>
      </c>
      <c r="B644" s="44" t="s">
        <v>37</v>
      </c>
      <c r="C644" s="44" t="s">
        <v>57</v>
      </c>
      <c r="D644" s="43">
        <v>3616.2349999999997</v>
      </c>
      <c r="E644" s="43">
        <v>-1181.873</v>
      </c>
      <c r="F644" s="43">
        <v>-68800</v>
      </c>
      <c r="G644" s="43">
        <v>-47590</v>
      </c>
      <c r="H644" s="43">
        <v>-65130</v>
      </c>
      <c r="I644" s="55">
        <f>pro[[#This Row],[Admin expenses 3]]+pro[[#This Row],[Admin expenses 2]]+pro[[#This Row],[Admin expenses 1]]+pro[[#This Row],[COGS]]</f>
        <v>-182701.87299999999</v>
      </c>
      <c r="J644" s="55">
        <f>pro[[#This Row],[Revenue]]+pro[[#This Row],[AdminExp]]</f>
        <v>-179085.63800000001</v>
      </c>
      <c r="K644" s="83">
        <f>pro[[#This Row],[Profit]]/pro[[#This Row],[Revenue]]</f>
        <v>-49.522677038411501</v>
      </c>
      <c r="L644" s="56">
        <f t="shared" si="10"/>
        <v>1</v>
      </c>
      <c r="M644" s="82" t="str">
        <f>"Q"&amp;" "&amp;VLOOKUP(pro[[#This Row],[Period]],Mapping!A:B,2,0)</f>
        <v>Q 1</v>
      </c>
      <c r="N644"/>
    </row>
    <row r="645" spans="1:14" ht="11.25" customHeight="1" x14ac:dyDescent="0.2">
      <c r="A645" s="42" t="s">
        <v>18</v>
      </c>
      <c r="B645" s="44" t="s">
        <v>33</v>
      </c>
      <c r="C645" s="44" t="s">
        <v>57</v>
      </c>
      <c r="D645" s="43">
        <v>257229.91699999999</v>
      </c>
      <c r="E645" s="43">
        <v>-172075.81299999999</v>
      </c>
      <c r="F645" s="43">
        <v>-20800</v>
      </c>
      <c r="G645" s="43">
        <v>-85720</v>
      </c>
      <c r="H645" s="43">
        <v>-108110</v>
      </c>
      <c r="I645" s="55">
        <f>pro[[#This Row],[Admin expenses 3]]+pro[[#This Row],[Admin expenses 2]]+pro[[#This Row],[Admin expenses 1]]+pro[[#This Row],[COGS]]</f>
        <v>-386705.81299999997</v>
      </c>
      <c r="J645" s="55">
        <f>pro[[#This Row],[Revenue]]+pro[[#This Row],[AdminExp]]</f>
        <v>-129475.89599999998</v>
      </c>
      <c r="K645" s="83">
        <f>pro[[#This Row],[Profit]]/pro[[#This Row],[Revenue]]</f>
        <v>-0.50334695711152444</v>
      </c>
      <c r="L645" s="56">
        <f t="shared" si="10"/>
        <v>1</v>
      </c>
      <c r="M645" s="82" t="str">
        <f>"Q"&amp;" "&amp;VLOOKUP(pro[[#This Row],[Period]],Mapping!A:B,2,0)</f>
        <v>Q 1</v>
      </c>
      <c r="N645"/>
    </row>
    <row r="646" spans="1:14" ht="11.25" customHeight="1" x14ac:dyDescent="0.2">
      <c r="A646" s="42" t="s">
        <v>18</v>
      </c>
      <c r="B646" s="44" t="s">
        <v>25</v>
      </c>
      <c r="C646" s="44" t="s">
        <v>58</v>
      </c>
      <c r="D646" s="43">
        <v>15612.568999999998</v>
      </c>
      <c r="E646" s="43">
        <v>-2971.6260000000002</v>
      </c>
      <c r="F646" s="43">
        <v>-48450</v>
      </c>
      <c r="G646" s="43">
        <v>-89280</v>
      </c>
      <c r="H646" s="43">
        <v>-85710</v>
      </c>
      <c r="I646" s="55">
        <f>pro[[#This Row],[Admin expenses 3]]+pro[[#This Row],[Admin expenses 2]]+pro[[#This Row],[Admin expenses 1]]+pro[[#This Row],[COGS]]</f>
        <v>-226411.62599999999</v>
      </c>
      <c r="J646" s="55">
        <f>pro[[#This Row],[Revenue]]+pro[[#This Row],[AdminExp]]</f>
        <v>-210799.057</v>
      </c>
      <c r="K646" s="83">
        <f>pro[[#This Row],[Profit]]/pro[[#This Row],[Revenue]]</f>
        <v>-13.501881528914302</v>
      </c>
      <c r="L646" s="56">
        <f t="shared" si="10"/>
        <v>1</v>
      </c>
      <c r="M646" s="82" t="str">
        <f>"Q"&amp;" "&amp;VLOOKUP(pro[[#This Row],[Period]],Mapping!A:B,2,0)</f>
        <v>Q 1</v>
      </c>
      <c r="N646"/>
    </row>
    <row r="647" spans="1:14" ht="11.25" customHeight="1" x14ac:dyDescent="0.2">
      <c r="A647" s="42" t="s">
        <v>18</v>
      </c>
      <c r="B647" s="44" t="s">
        <v>25</v>
      </c>
      <c r="C647" s="44" t="s">
        <v>59</v>
      </c>
      <c r="D647" s="43">
        <v>241483.26999999996</v>
      </c>
      <c r="E647" s="43">
        <v>-43059.939999999995</v>
      </c>
      <c r="F647" s="43">
        <v>-92330</v>
      </c>
      <c r="G647" s="43">
        <v>-53820</v>
      </c>
      <c r="H647" s="43">
        <v>-97730</v>
      </c>
      <c r="I647" s="55">
        <f>pro[[#This Row],[Admin expenses 3]]+pro[[#This Row],[Admin expenses 2]]+pro[[#This Row],[Admin expenses 1]]+pro[[#This Row],[COGS]]</f>
        <v>-286939.94</v>
      </c>
      <c r="J647" s="55">
        <f>pro[[#This Row],[Revenue]]+pro[[#This Row],[AdminExp]]</f>
        <v>-45456.670000000042</v>
      </c>
      <c r="K647" s="83">
        <f>pro[[#This Row],[Profit]]/pro[[#This Row],[Revenue]]</f>
        <v>-0.18823941716542122</v>
      </c>
      <c r="L647" s="56">
        <f t="shared" si="10"/>
        <v>1</v>
      </c>
      <c r="M647" s="82" t="str">
        <f>"Q"&amp;" "&amp;VLOOKUP(pro[[#This Row],[Period]],Mapping!A:B,2,0)</f>
        <v>Q 1</v>
      </c>
      <c r="N647"/>
    </row>
    <row r="648" spans="1:14" ht="11.25" customHeight="1" x14ac:dyDescent="0.2">
      <c r="A648" s="42" t="s">
        <v>18</v>
      </c>
      <c r="B648" s="44" t="s">
        <v>13</v>
      </c>
      <c r="C648" s="44" t="s">
        <v>57</v>
      </c>
      <c r="D648" s="43">
        <v>83853.608999999997</v>
      </c>
      <c r="E648" s="43">
        <v>-18584.488999999998</v>
      </c>
      <c r="F648" s="43">
        <v>-101300</v>
      </c>
      <c r="G648" s="43">
        <v>-85420</v>
      </c>
      <c r="H648" s="43">
        <v>-79630</v>
      </c>
      <c r="I648" s="55">
        <f>pro[[#This Row],[Admin expenses 3]]+pro[[#This Row],[Admin expenses 2]]+pro[[#This Row],[Admin expenses 1]]+pro[[#This Row],[COGS]]</f>
        <v>-284934.489</v>
      </c>
      <c r="J648" s="55">
        <f>pro[[#This Row],[Revenue]]+pro[[#This Row],[AdminExp]]</f>
        <v>-201080.88</v>
      </c>
      <c r="K648" s="83">
        <f>pro[[#This Row],[Profit]]/pro[[#This Row],[Revenue]]</f>
        <v>-2.3979991129541007</v>
      </c>
      <c r="L648" s="56">
        <f t="shared" si="10"/>
        <v>1</v>
      </c>
      <c r="M648" s="82" t="str">
        <f>"Q"&amp;" "&amp;VLOOKUP(pro[[#This Row],[Period]],Mapping!A:B,2,0)</f>
        <v>Q 1</v>
      </c>
      <c r="N648"/>
    </row>
    <row r="649" spans="1:14" ht="11.25" customHeight="1" x14ac:dyDescent="0.2">
      <c r="A649" s="42" t="s">
        <v>18</v>
      </c>
      <c r="B649" s="44" t="s">
        <v>14</v>
      </c>
      <c r="C649" s="44" t="s">
        <v>57</v>
      </c>
      <c r="D649" s="43">
        <v>209033.08299999998</v>
      </c>
      <c r="E649" s="43">
        <v>-26283.095999999998</v>
      </c>
      <c r="F649" s="43">
        <v>-64870</v>
      </c>
      <c r="G649" s="43">
        <v>-30910</v>
      </c>
      <c r="H649" s="43">
        <v>-45340</v>
      </c>
      <c r="I649" s="55">
        <f>pro[[#This Row],[Admin expenses 3]]+pro[[#This Row],[Admin expenses 2]]+pro[[#This Row],[Admin expenses 1]]+pro[[#This Row],[COGS]]</f>
        <v>-167403.09599999999</v>
      </c>
      <c r="J649" s="55">
        <f>pro[[#This Row],[Revenue]]+pro[[#This Row],[AdminExp]]</f>
        <v>41629.986999999994</v>
      </c>
      <c r="K649" s="83">
        <f>pro[[#This Row],[Profit]]/pro[[#This Row],[Revenue]]</f>
        <v>0.19915501605073679</v>
      </c>
      <c r="L649" s="56">
        <f t="shared" si="10"/>
        <v>1</v>
      </c>
      <c r="M649" s="82" t="str">
        <f>"Q"&amp;" "&amp;VLOOKUP(pro[[#This Row],[Period]],Mapping!A:B,2,0)</f>
        <v>Q 1</v>
      </c>
      <c r="N649"/>
    </row>
    <row r="650" spans="1:14" ht="11.25" customHeight="1" x14ac:dyDescent="0.2">
      <c r="A650" s="42" t="s">
        <v>18</v>
      </c>
      <c r="B650" s="44" t="s">
        <v>15</v>
      </c>
      <c r="C650" s="44" t="s">
        <v>58</v>
      </c>
      <c r="D650" s="43">
        <v>113462.125</v>
      </c>
      <c r="E650" s="43">
        <v>-72613.345000000001</v>
      </c>
      <c r="F650" s="43">
        <v>-71190</v>
      </c>
      <c r="G650" s="43">
        <v>-74200</v>
      </c>
      <c r="H650" s="43">
        <v>-77220</v>
      </c>
      <c r="I650" s="55">
        <f>pro[[#This Row],[Admin expenses 3]]+pro[[#This Row],[Admin expenses 2]]+pro[[#This Row],[Admin expenses 1]]+pro[[#This Row],[COGS]]</f>
        <v>-295223.34499999997</v>
      </c>
      <c r="J650" s="55">
        <f>pro[[#This Row],[Revenue]]+pro[[#This Row],[AdminExp]]</f>
        <v>-181761.21999999997</v>
      </c>
      <c r="K650" s="83">
        <f>pro[[#This Row],[Profit]]/pro[[#This Row],[Revenue]]</f>
        <v>-1.601955013622387</v>
      </c>
      <c r="L650" s="56">
        <f t="shared" si="10"/>
        <v>1</v>
      </c>
      <c r="M650" s="82" t="str">
        <f>"Q"&amp;" "&amp;VLOOKUP(pro[[#This Row],[Period]],Mapping!A:B,2,0)</f>
        <v>Q 1</v>
      </c>
      <c r="N650"/>
    </row>
    <row r="651" spans="1:14" ht="11.25" customHeight="1" x14ac:dyDescent="0.2">
      <c r="A651" s="42" t="s">
        <v>18</v>
      </c>
      <c r="B651" s="44" t="s">
        <v>17</v>
      </c>
      <c r="C651" s="44" t="s">
        <v>59</v>
      </c>
      <c r="D651" s="43">
        <v>429752.18299999996</v>
      </c>
      <c r="E651" s="43">
        <v>-165934.139</v>
      </c>
      <c r="F651" s="43">
        <v>-17120</v>
      </c>
      <c r="G651" s="43">
        <v>-86240</v>
      </c>
      <c r="H651" s="43">
        <v>-92170</v>
      </c>
      <c r="I651" s="55">
        <f>pro[[#This Row],[Admin expenses 3]]+pro[[#This Row],[Admin expenses 2]]+pro[[#This Row],[Admin expenses 1]]+pro[[#This Row],[COGS]]</f>
        <v>-361464.13899999997</v>
      </c>
      <c r="J651" s="55">
        <f>pro[[#This Row],[Revenue]]+pro[[#This Row],[AdminExp]]</f>
        <v>68288.043999999994</v>
      </c>
      <c r="K651" s="83">
        <f>pro[[#This Row],[Profit]]/pro[[#This Row],[Revenue]]</f>
        <v>0.15890098224352708</v>
      </c>
      <c r="L651" s="56">
        <f t="shared" si="10"/>
        <v>1</v>
      </c>
      <c r="M651" s="82" t="str">
        <f>"Q"&amp;" "&amp;VLOOKUP(pro[[#This Row],[Period]],Mapping!A:B,2,0)</f>
        <v>Q 1</v>
      </c>
      <c r="N651"/>
    </row>
    <row r="652" spans="1:14" ht="11.25" customHeight="1" x14ac:dyDescent="0.2">
      <c r="A652" s="42" t="s">
        <v>18</v>
      </c>
      <c r="B652" s="44" t="s">
        <v>19</v>
      </c>
      <c r="C652" s="44" t="s">
        <v>57</v>
      </c>
      <c r="D652" s="43">
        <v>973582.57499999995</v>
      </c>
      <c r="E652" s="43">
        <v>-165645.38199999998</v>
      </c>
      <c r="F652" s="43">
        <v>-87090</v>
      </c>
      <c r="G652" s="43">
        <v>-99150</v>
      </c>
      <c r="H652" s="43">
        <v>-44890</v>
      </c>
      <c r="I652" s="55">
        <f>pro[[#This Row],[Admin expenses 3]]+pro[[#This Row],[Admin expenses 2]]+pro[[#This Row],[Admin expenses 1]]+pro[[#This Row],[COGS]]</f>
        <v>-396775.38199999998</v>
      </c>
      <c r="J652" s="55">
        <f>pro[[#This Row],[Revenue]]+pro[[#This Row],[AdminExp]]</f>
        <v>576807.19299999997</v>
      </c>
      <c r="K652" s="83">
        <f>pro[[#This Row],[Profit]]/pro[[#This Row],[Revenue]]</f>
        <v>0.59245841884546879</v>
      </c>
      <c r="L652" s="56">
        <f t="shared" si="10"/>
        <v>1</v>
      </c>
      <c r="M652" s="82" t="str">
        <f>"Q"&amp;" "&amp;VLOOKUP(pro[[#This Row],[Period]],Mapping!A:B,2,0)</f>
        <v>Q 1</v>
      </c>
      <c r="N652"/>
    </row>
    <row r="653" spans="1:14" ht="11.25" customHeight="1" x14ac:dyDescent="0.2">
      <c r="A653" s="42" t="s">
        <v>18</v>
      </c>
      <c r="B653" s="44" t="s">
        <v>22</v>
      </c>
      <c r="C653" s="44" t="s">
        <v>57</v>
      </c>
      <c r="D653" s="43">
        <v>624208.1719999999</v>
      </c>
      <c r="E653" s="43">
        <v>-165402.37699999998</v>
      </c>
      <c r="F653" s="43">
        <v>-33660</v>
      </c>
      <c r="G653" s="43">
        <v>-73460</v>
      </c>
      <c r="H653" s="43">
        <v>-68330</v>
      </c>
      <c r="I653" s="55">
        <f>pro[[#This Row],[Admin expenses 3]]+pro[[#This Row],[Admin expenses 2]]+pro[[#This Row],[Admin expenses 1]]+pro[[#This Row],[COGS]]</f>
        <v>-340852.37699999998</v>
      </c>
      <c r="J653" s="55">
        <f>pro[[#This Row],[Revenue]]+pro[[#This Row],[AdminExp]]</f>
        <v>283355.79499999993</v>
      </c>
      <c r="K653" s="83">
        <f>pro[[#This Row],[Profit]]/pro[[#This Row],[Revenue]]</f>
        <v>0.45394438539968357</v>
      </c>
      <c r="L653" s="56">
        <f t="shared" si="10"/>
        <v>1</v>
      </c>
      <c r="M653" s="82" t="str">
        <f>"Q"&amp;" "&amp;VLOOKUP(pro[[#This Row],[Period]],Mapping!A:B,2,0)</f>
        <v>Q 1</v>
      </c>
      <c r="N653"/>
    </row>
    <row r="654" spans="1:14" ht="11.25" customHeight="1" x14ac:dyDescent="0.2">
      <c r="A654" s="42" t="s">
        <v>18</v>
      </c>
      <c r="B654" s="44" t="s">
        <v>36</v>
      </c>
      <c r="C654" s="44" t="s">
        <v>57</v>
      </c>
      <c r="D654" s="43">
        <v>3677593.8849999998</v>
      </c>
      <c r="E654" s="43">
        <v>-479173.10699999996</v>
      </c>
      <c r="F654" s="43">
        <v>-88750</v>
      </c>
      <c r="G654" s="43">
        <v>-45490</v>
      </c>
      <c r="H654" s="43">
        <v>-17260</v>
      </c>
      <c r="I654" s="55">
        <f>pro[[#This Row],[Admin expenses 3]]+pro[[#This Row],[Admin expenses 2]]+pro[[#This Row],[Admin expenses 1]]+pro[[#This Row],[COGS]]</f>
        <v>-630673.10699999996</v>
      </c>
      <c r="J654" s="55">
        <f>pro[[#This Row],[Revenue]]+pro[[#This Row],[AdminExp]]</f>
        <v>3046920.7779999999</v>
      </c>
      <c r="K654" s="83">
        <f>pro[[#This Row],[Profit]]/pro[[#This Row],[Revenue]]</f>
        <v>0.82850931159844476</v>
      </c>
      <c r="L654" s="56">
        <f t="shared" si="10"/>
        <v>1</v>
      </c>
      <c r="M654" s="82" t="str">
        <f>"Q"&amp;" "&amp;VLOOKUP(pro[[#This Row],[Period]],Mapping!A:B,2,0)</f>
        <v>Q 1</v>
      </c>
      <c r="N654"/>
    </row>
    <row r="655" spans="1:14" ht="11.25" customHeight="1" x14ac:dyDescent="0.2">
      <c r="A655" s="42" t="s">
        <v>18</v>
      </c>
      <c r="B655" s="44" t="s">
        <v>32</v>
      </c>
      <c r="C655" s="44" t="s">
        <v>58</v>
      </c>
      <c r="D655" s="43">
        <v>30621.625999999997</v>
      </c>
      <c r="E655" s="43">
        <v>-6519.2119999999995</v>
      </c>
      <c r="F655" s="43">
        <v>-80120</v>
      </c>
      <c r="G655" s="43">
        <v>-106950</v>
      </c>
      <c r="H655" s="43">
        <v>-52720</v>
      </c>
      <c r="I655" s="55">
        <f>pro[[#This Row],[Admin expenses 3]]+pro[[#This Row],[Admin expenses 2]]+pro[[#This Row],[Admin expenses 1]]+pro[[#This Row],[COGS]]</f>
        <v>-246309.212</v>
      </c>
      <c r="J655" s="55">
        <f>pro[[#This Row],[Revenue]]+pro[[#This Row],[AdminExp]]</f>
        <v>-215687.58600000001</v>
      </c>
      <c r="K655" s="83">
        <f>pro[[#This Row],[Profit]]/pro[[#This Row],[Revenue]]</f>
        <v>-7.0436359584562895</v>
      </c>
      <c r="L655" s="56">
        <f t="shared" si="10"/>
        <v>1</v>
      </c>
      <c r="M655" s="82" t="str">
        <f>"Q"&amp;" "&amp;VLOOKUP(pro[[#This Row],[Period]],Mapping!A:B,2,0)</f>
        <v>Q 1</v>
      </c>
      <c r="N655"/>
    </row>
    <row r="656" spans="1:14" ht="11.25" customHeight="1" x14ac:dyDescent="0.2">
      <c r="A656" s="42" t="s">
        <v>18</v>
      </c>
      <c r="B656" s="44" t="s">
        <v>24</v>
      </c>
      <c r="C656" s="44" t="s">
        <v>59</v>
      </c>
      <c r="D656" s="43">
        <v>392024.03799999994</v>
      </c>
      <c r="E656" s="43">
        <v>-70411.081999999995</v>
      </c>
      <c r="F656" s="43">
        <v>-77580</v>
      </c>
      <c r="G656" s="43">
        <v>-18240</v>
      </c>
      <c r="H656" s="43">
        <v>-82250</v>
      </c>
      <c r="I656" s="55">
        <f>pro[[#This Row],[Admin expenses 3]]+pro[[#This Row],[Admin expenses 2]]+pro[[#This Row],[Admin expenses 1]]+pro[[#This Row],[COGS]]</f>
        <v>-248481.08199999999</v>
      </c>
      <c r="J656" s="55">
        <f>pro[[#This Row],[Revenue]]+pro[[#This Row],[AdminExp]]</f>
        <v>143542.95599999995</v>
      </c>
      <c r="K656" s="83">
        <f>pro[[#This Row],[Profit]]/pro[[#This Row],[Revenue]]</f>
        <v>0.36615855683829257</v>
      </c>
      <c r="L656" s="56">
        <f t="shared" si="10"/>
        <v>1</v>
      </c>
      <c r="M656" s="82" t="str">
        <f>"Q"&amp;" "&amp;VLOOKUP(pro[[#This Row],[Period]],Mapping!A:B,2,0)</f>
        <v>Q 1</v>
      </c>
      <c r="N656"/>
    </row>
    <row r="657" spans="1:14" ht="11.25" customHeight="1" x14ac:dyDescent="0.2">
      <c r="A657" s="42" t="s">
        <v>18</v>
      </c>
      <c r="B657" s="44" t="s">
        <v>37</v>
      </c>
      <c r="C657" s="44" t="s">
        <v>60</v>
      </c>
      <c r="D657" s="43">
        <v>55245.525999999991</v>
      </c>
      <c r="E657" s="43">
        <v>-7855.3369999999995</v>
      </c>
      <c r="F657" s="43">
        <v>-102720</v>
      </c>
      <c r="G657" s="43">
        <v>-72560</v>
      </c>
      <c r="H657" s="43">
        <v>-104050</v>
      </c>
      <c r="I657" s="55">
        <f>pro[[#This Row],[Admin expenses 3]]+pro[[#This Row],[Admin expenses 2]]+pro[[#This Row],[Admin expenses 1]]+pro[[#This Row],[COGS]]</f>
        <v>-287185.337</v>
      </c>
      <c r="J657" s="55">
        <f>pro[[#This Row],[Revenue]]+pro[[#This Row],[AdminExp]]</f>
        <v>-231939.81100000002</v>
      </c>
      <c r="K657" s="83">
        <f>pro[[#This Row],[Profit]]/pro[[#This Row],[Revenue]]</f>
        <v>-4.1983455999676798</v>
      </c>
      <c r="L657" s="56">
        <f t="shared" si="10"/>
        <v>1</v>
      </c>
      <c r="M657" s="82" t="str">
        <f>"Q"&amp;" "&amp;VLOOKUP(pro[[#This Row],[Period]],Mapping!A:B,2,0)</f>
        <v>Q 1</v>
      </c>
      <c r="N657"/>
    </row>
    <row r="658" spans="1:14" ht="11.25" customHeight="1" x14ac:dyDescent="0.2">
      <c r="A658" s="42" t="s">
        <v>18</v>
      </c>
      <c r="B658" s="44" t="s">
        <v>25</v>
      </c>
      <c r="C658" s="44" t="s">
        <v>57</v>
      </c>
      <c r="D658" s="43">
        <v>48622.601999999999</v>
      </c>
      <c r="E658" s="43">
        <v>-7904.19</v>
      </c>
      <c r="F658" s="43">
        <v>-25820</v>
      </c>
      <c r="G658" s="43">
        <v>-38050</v>
      </c>
      <c r="H658" s="43">
        <v>-38740</v>
      </c>
      <c r="I658" s="55">
        <f>pro[[#This Row],[Admin expenses 3]]+pro[[#This Row],[Admin expenses 2]]+pro[[#This Row],[Admin expenses 1]]+pro[[#This Row],[COGS]]</f>
        <v>-110514.19</v>
      </c>
      <c r="J658" s="55">
        <f>pro[[#This Row],[Revenue]]+pro[[#This Row],[AdminExp]]</f>
        <v>-61891.588000000003</v>
      </c>
      <c r="K658" s="83">
        <f>pro[[#This Row],[Profit]]/pro[[#This Row],[Revenue]]</f>
        <v>-1.2728974891142191</v>
      </c>
      <c r="L658" s="56">
        <f t="shared" si="10"/>
        <v>1</v>
      </c>
      <c r="M658" s="82" t="str">
        <f>"Q"&amp;" "&amp;VLOOKUP(pro[[#This Row],[Period]],Mapping!A:B,2,0)</f>
        <v>Q 1</v>
      </c>
      <c r="N658"/>
    </row>
    <row r="659" spans="1:14" ht="11.25" customHeight="1" x14ac:dyDescent="0.2">
      <c r="A659" s="42" t="s">
        <v>18</v>
      </c>
      <c r="B659" s="44" t="s">
        <v>13</v>
      </c>
      <c r="C659" s="44" t="s">
        <v>58</v>
      </c>
      <c r="D659" s="43">
        <v>275117.14999999997</v>
      </c>
      <c r="E659" s="43">
        <v>-41034.272999999994</v>
      </c>
      <c r="F659" s="43">
        <v>-67580</v>
      </c>
      <c r="G659" s="43">
        <v>-15550</v>
      </c>
      <c r="H659" s="43">
        <v>-42170</v>
      </c>
      <c r="I659" s="55">
        <f>pro[[#This Row],[Admin expenses 3]]+pro[[#This Row],[Admin expenses 2]]+pro[[#This Row],[Admin expenses 1]]+pro[[#This Row],[COGS]]</f>
        <v>-166334.27299999999</v>
      </c>
      <c r="J659" s="55">
        <f>pro[[#This Row],[Revenue]]+pro[[#This Row],[AdminExp]]</f>
        <v>108782.87699999998</v>
      </c>
      <c r="K659" s="83">
        <f>pro[[#This Row],[Profit]]/pro[[#This Row],[Revenue]]</f>
        <v>0.39540565537262939</v>
      </c>
      <c r="L659" s="56">
        <f t="shared" si="10"/>
        <v>1</v>
      </c>
      <c r="M659" s="82" t="str">
        <f>"Q"&amp;" "&amp;VLOOKUP(pro[[#This Row],[Period]],Mapping!A:B,2,0)</f>
        <v>Q 1</v>
      </c>
      <c r="N659"/>
    </row>
    <row r="660" spans="1:14" ht="11.25" customHeight="1" x14ac:dyDescent="0.2">
      <c r="A660" s="42" t="s">
        <v>18</v>
      </c>
      <c r="B660" s="44" t="s">
        <v>14</v>
      </c>
      <c r="C660" s="44" t="s">
        <v>59</v>
      </c>
      <c r="D660" s="43">
        <v>376938.14199999999</v>
      </c>
      <c r="E660" s="43">
        <v>-42086.925999999999</v>
      </c>
      <c r="F660" s="43">
        <v>-100100</v>
      </c>
      <c r="G660" s="43">
        <v>-36930</v>
      </c>
      <c r="H660" s="43">
        <v>-44640</v>
      </c>
      <c r="I660" s="55">
        <f>pro[[#This Row],[Admin expenses 3]]+pro[[#This Row],[Admin expenses 2]]+pro[[#This Row],[Admin expenses 1]]+pro[[#This Row],[COGS]]</f>
        <v>-223756.92600000001</v>
      </c>
      <c r="J660" s="55">
        <f>pro[[#This Row],[Revenue]]+pro[[#This Row],[AdminExp]]</f>
        <v>153181.21599999999</v>
      </c>
      <c r="K660" s="83">
        <f>pro[[#This Row],[Profit]]/pro[[#This Row],[Revenue]]</f>
        <v>0.40638290194575211</v>
      </c>
      <c r="L660" s="56">
        <f t="shared" si="10"/>
        <v>1</v>
      </c>
      <c r="M660" s="82" t="str">
        <f>"Q"&amp;" "&amp;VLOOKUP(pro[[#This Row],[Period]],Mapping!A:B,2,0)</f>
        <v>Q 1</v>
      </c>
      <c r="N660"/>
    </row>
    <row r="661" spans="1:14" ht="11.25" customHeight="1" x14ac:dyDescent="0.2">
      <c r="A661" s="42" t="s">
        <v>18</v>
      </c>
      <c r="B661" s="44" t="s">
        <v>15</v>
      </c>
      <c r="C661" s="44" t="s">
        <v>60</v>
      </c>
      <c r="D661" s="43">
        <v>391382.93599999999</v>
      </c>
      <c r="E661" s="43">
        <v>-63992.382999999994</v>
      </c>
      <c r="F661" s="43">
        <v>-15930</v>
      </c>
      <c r="G661" s="43">
        <v>-102550</v>
      </c>
      <c r="H661" s="43">
        <v>-46820</v>
      </c>
      <c r="I661" s="55">
        <f>pro[[#This Row],[Admin expenses 3]]+pro[[#This Row],[Admin expenses 2]]+pro[[#This Row],[Admin expenses 1]]+pro[[#This Row],[COGS]]</f>
        <v>-229292.383</v>
      </c>
      <c r="J661" s="55">
        <f>pro[[#This Row],[Revenue]]+pro[[#This Row],[AdminExp]]</f>
        <v>162090.55299999999</v>
      </c>
      <c r="K661" s="83">
        <f>pro[[#This Row],[Profit]]/pro[[#This Row],[Revenue]]</f>
        <v>0.41414823716279747</v>
      </c>
      <c r="L661" s="56">
        <f t="shared" si="10"/>
        <v>1</v>
      </c>
      <c r="M661" s="82" t="str">
        <f>"Q"&amp;" "&amp;VLOOKUP(pro[[#This Row],[Period]],Mapping!A:B,2,0)</f>
        <v>Q 1</v>
      </c>
      <c r="N661"/>
    </row>
    <row r="662" spans="1:14" ht="11.25" customHeight="1" x14ac:dyDescent="0.2">
      <c r="A662" s="42" t="s">
        <v>18</v>
      </c>
      <c r="B662" s="44" t="s">
        <v>19</v>
      </c>
      <c r="C662" s="44" t="s">
        <v>57</v>
      </c>
      <c r="D662" s="43">
        <v>562373.02099999995</v>
      </c>
      <c r="E662" s="43">
        <v>-89601.197</v>
      </c>
      <c r="F662" s="43">
        <v>-64950</v>
      </c>
      <c r="G662" s="43">
        <v>-103210</v>
      </c>
      <c r="H662" s="43">
        <v>-61650</v>
      </c>
      <c r="I662" s="55">
        <f>pro[[#This Row],[Admin expenses 3]]+pro[[#This Row],[Admin expenses 2]]+pro[[#This Row],[Admin expenses 1]]+pro[[#This Row],[COGS]]</f>
        <v>-319411.19699999999</v>
      </c>
      <c r="J662" s="55">
        <f>pro[[#This Row],[Revenue]]+pro[[#This Row],[AdminExp]]</f>
        <v>242961.82399999996</v>
      </c>
      <c r="K662" s="83">
        <f>pro[[#This Row],[Profit]]/pro[[#This Row],[Revenue]]</f>
        <v>0.43202965812259331</v>
      </c>
      <c r="L662" s="56">
        <f t="shared" si="10"/>
        <v>1</v>
      </c>
      <c r="M662" s="82" t="str">
        <f>"Q"&amp;" "&amp;VLOOKUP(pro[[#This Row],[Period]],Mapping!A:B,2,0)</f>
        <v>Q 1</v>
      </c>
      <c r="N662"/>
    </row>
    <row r="663" spans="1:14" ht="11.25" customHeight="1" x14ac:dyDescent="0.2">
      <c r="A663" s="42" t="s">
        <v>18</v>
      </c>
      <c r="B663" s="44" t="s">
        <v>22</v>
      </c>
      <c r="C663" s="44" t="s">
        <v>58</v>
      </c>
      <c r="D663" s="43">
        <v>1292646.159</v>
      </c>
      <c r="E663" s="43">
        <v>-214140.465</v>
      </c>
      <c r="F663" s="43">
        <v>-63750</v>
      </c>
      <c r="G663" s="43">
        <v>-75820</v>
      </c>
      <c r="H663" s="43">
        <v>-15820</v>
      </c>
      <c r="I663" s="55">
        <f>pro[[#This Row],[Admin expenses 3]]+pro[[#This Row],[Admin expenses 2]]+pro[[#This Row],[Admin expenses 1]]+pro[[#This Row],[COGS]]</f>
        <v>-369530.46499999997</v>
      </c>
      <c r="J663" s="55">
        <f>pro[[#This Row],[Revenue]]+pro[[#This Row],[AdminExp]]</f>
        <v>923115.69400000002</v>
      </c>
      <c r="K663" s="83">
        <f>pro[[#This Row],[Profit]]/pro[[#This Row],[Revenue]]</f>
        <v>0.71412867904557009</v>
      </c>
      <c r="L663" s="56">
        <f t="shared" si="10"/>
        <v>1</v>
      </c>
      <c r="M663" s="82" t="str">
        <f>"Q"&amp;" "&amp;VLOOKUP(pro[[#This Row],[Period]],Mapping!A:B,2,0)</f>
        <v>Q 1</v>
      </c>
      <c r="N663"/>
    </row>
    <row r="664" spans="1:14" ht="11.25" customHeight="1" x14ac:dyDescent="0.2">
      <c r="A664" s="42" t="s">
        <v>18</v>
      </c>
      <c r="B664" s="44" t="s">
        <v>36</v>
      </c>
      <c r="C664" s="44" t="s">
        <v>59</v>
      </c>
      <c r="D664" s="43">
        <v>2187410.9040000001</v>
      </c>
      <c r="E664" s="43">
        <v>-306573.90399999998</v>
      </c>
      <c r="F664" s="43">
        <v>-102670</v>
      </c>
      <c r="G664" s="43">
        <v>-15630</v>
      </c>
      <c r="H664" s="43">
        <v>-30660</v>
      </c>
      <c r="I664" s="55">
        <f>pro[[#This Row],[Admin expenses 3]]+pro[[#This Row],[Admin expenses 2]]+pro[[#This Row],[Admin expenses 1]]+pro[[#This Row],[COGS]]</f>
        <v>-455533.90399999998</v>
      </c>
      <c r="J664" s="55">
        <f>pro[[#This Row],[Revenue]]+pro[[#This Row],[AdminExp]]</f>
        <v>1731877</v>
      </c>
      <c r="K664" s="83">
        <f>pro[[#This Row],[Profit]]/pro[[#This Row],[Revenue]]</f>
        <v>0.79174744755684001</v>
      </c>
      <c r="L664" s="56">
        <f t="shared" si="10"/>
        <v>1</v>
      </c>
      <c r="M664" s="82" t="str">
        <f>"Q"&amp;" "&amp;VLOOKUP(pro[[#This Row],[Period]],Mapping!A:B,2,0)</f>
        <v>Q 1</v>
      </c>
      <c r="N664"/>
    </row>
    <row r="665" spans="1:14" ht="11.25" customHeight="1" x14ac:dyDescent="0.2">
      <c r="A665" s="42" t="s">
        <v>18</v>
      </c>
      <c r="B665" s="44" t="s">
        <v>30</v>
      </c>
      <c r="C665" s="44" t="s">
        <v>60</v>
      </c>
      <c r="D665" s="43">
        <v>208880.51099999997</v>
      </c>
      <c r="E665" s="43">
        <v>-40864.025999999998</v>
      </c>
      <c r="F665" s="43">
        <v>-84080</v>
      </c>
      <c r="G665" s="43">
        <v>-56520</v>
      </c>
      <c r="H665" s="43">
        <v>-62360</v>
      </c>
      <c r="I665" s="55">
        <f>pro[[#This Row],[Admin expenses 3]]+pro[[#This Row],[Admin expenses 2]]+pro[[#This Row],[Admin expenses 1]]+pro[[#This Row],[COGS]]</f>
        <v>-243824.02600000001</v>
      </c>
      <c r="J665" s="55">
        <f>pro[[#This Row],[Revenue]]+pro[[#This Row],[AdminExp]]</f>
        <v>-34943.515000000043</v>
      </c>
      <c r="K665" s="83">
        <f>pro[[#This Row],[Profit]]/pro[[#This Row],[Revenue]]</f>
        <v>-0.16728949403996837</v>
      </c>
      <c r="L665" s="56">
        <f t="shared" si="10"/>
        <v>1</v>
      </c>
      <c r="M665" s="82" t="str">
        <f>"Q"&amp;" "&amp;VLOOKUP(pro[[#This Row],[Period]],Mapping!A:B,2,0)</f>
        <v>Q 1</v>
      </c>
      <c r="N665"/>
    </row>
    <row r="666" spans="1:14" ht="11.25" customHeight="1" x14ac:dyDescent="0.2">
      <c r="A666" s="42" t="s">
        <v>18</v>
      </c>
      <c r="B666" s="44" t="s">
        <v>32</v>
      </c>
      <c r="C666" s="44" t="s">
        <v>57</v>
      </c>
      <c r="D666" s="43">
        <v>103793.48699999999</v>
      </c>
      <c r="E666" s="43">
        <v>-13160.623</v>
      </c>
      <c r="F666" s="43">
        <v>-47540</v>
      </c>
      <c r="G666" s="43">
        <v>-88610</v>
      </c>
      <c r="H666" s="43">
        <v>-51710</v>
      </c>
      <c r="I666" s="55">
        <f>pro[[#This Row],[Admin expenses 3]]+pro[[#This Row],[Admin expenses 2]]+pro[[#This Row],[Admin expenses 1]]+pro[[#This Row],[COGS]]</f>
        <v>-201020.62299999999</v>
      </c>
      <c r="J666" s="55">
        <f>pro[[#This Row],[Revenue]]+pro[[#This Row],[AdminExp]]</f>
        <v>-97227.135999999999</v>
      </c>
      <c r="K666" s="83">
        <f>pro[[#This Row],[Profit]]/pro[[#This Row],[Revenue]]</f>
        <v>-0.93673638693726524</v>
      </c>
      <c r="L666" s="56">
        <f t="shared" si="10"/>
        <v>1</v>
      </c>
      <c r="M666" s="82" t="str">
        <f>"Q"&amp;" "&amp;VLOOKUP(pro[[#This Row],[Period]],Mapping!A:B,2,0)</f>
        <v>Q 1</v>
      </c>
      <c r="N666"/>
    </row>
    <row r="667" spans="1:14" ht="11.25" customHeight="1" x14ac:dyDescent="0.2">
      <c r="A667" s="42" t="s">
        <v>18</v>
      </c>
      <c r="B667" s="44" t="s">
        <v>33</v>
      </c>
      <c r="C667" s="44" t="s">
        <v>58</v>
      </c>
      <c r="D667" s="43">
        <v>180405.70799999998</v>
      </c>
      <c r="E667" s="43">
        <v>-161601.09</v>
      </c>
      <c r="F667" s="43">
        <v>-67270</v>
      </c>
      <c r="G667" s="43">
        <v>-65710</v>
      </c>
      <c r="H667" s="43">
        <v>-57450</v>
      </c>
      <c r="I667" s="55">
        <f>pro[[#This Row],[Admin expenses 3]]+pro[[#This Row],[Admin expenses 2]]+pro[[#This Row],[Admin expenses 1]]+pro[[#This Row],[COGS]]</f>
        <v>-352031.08999999997</v>
      </c>
      <c r="J667" s="55">
        <f>pro[[#This Row],[Revenue]]+pro[[#This Row],[AdminExp]]</f>
        <v>-171625.38199999998</v>
      </c>
      <c r="K667" s="83">
        <f>pro[[#This Row],[Profit]]/pro[[#This Row],[Revenue]]</f>
        <v>-0.95133010979896493</v>
      </c>
      <c r="L667" s="56">
        <f t="shared" si="10"/>
        <v>1</v>
      </c>
      <c r="M667" s="82" t="str">
        <f>"Q"&amp;" "&amp;VLOOKUP(pro[[#This Row],[Period]],Mapping!A:B,2,0)</f>
        <v>Q 1</v>
      </c>
      <c r="N667"/>
    </row>
    <row r="668" spans="1:14" ht="11.25" customHeight="1" x14ac:dyDescent="0.2">
      <c r="A668" s="42" t="s">
        <v>18</v>
      </c>
      <c r="B668" s="44" t="s">
        <v>28</v>
      </c>
      <c r="C668" s="44" t="s">
        <v>59</v>
      </c>
      <c r="D668" s="43">
        <v>428838.21399999998</v>
      </c>
      <c r="E668" s="43">
        <v>-56535.905999999995</v>
      </c>
      <c r="F668" s="43">
        <v>-38510</v>
      </c>
      <c r="G668" s="43">
        <v>-59350</v>
      </c>
      <c r="H668" s="43">
        <v>-99880</v>
      </c>
      <c r="I668" s="55">
        <f>pro[[#This Row],[Admin expenses 3]]+pro[[#This Row],[Admin expenses 2]]+pro[[#This Row],[Admin expenses 1]]+pro[[#This Row],[COGS]]</f>
        <v>-254275.90599999999</v>
      </c>
      <c r="J668" s="55">
        <f>pro[[#This Row],[Revenue]]+pro[[#This Row],[AdminExp]]</f>
        <v>174562.30799999999</v>
      </c>
      <c r="K668" s="83">
        <f>pro[[#This Row],[Profit]]/pro[[#This Row],[Revenue]]</f>
        <v>0.4070586582566077</v>
      </c>
      <c r="L668" s="56">
        <f t="shared" si="10"/>
        <v>1</v>
      </c>
      <c r="M668" s="82" t="str">
        <f>"Q"&amp;" "&amp;VLOOKUP(pro[[#This Row],[Period]],Mapping!A:B,2,0)</f>
        <v>Q 1</v>
      </c>
      <c r="N668"/>
    </row>
    <row r="669" spans="1:14" ht="11.25" customHeight="1" x14ac:dyDescent="0.2">
      <c r="A669" s="42" t="s">
        <v>18</v>
      </c>
      <c r="B669" s="44" t="s">
        <v>26</v>
      </c>
      <c r="C669" s="44" t="s">
        <v>60</v>
      </c>
      <c r="D669" s="43">
        <v>179881.68099999998</v>
      </c>
      <c r="E669" s="43">
        <v>-9154.655999999999</v>
      </c>
      <c r="F669" s="43">
        <v>-54690</v>
      </c>
      <c r="G669" s="43">
        <v>-28160</v>
      </c>
      <c r="H669" s="43">
        <v>-21790</v>
      </c>
      <c r="I669" s="55">
        <f>pro[[#This Row],[Admin expenses 3]]+pro[[#This Row],[Admin expenses 2]]+pro[[#This Row],[Admin expenses 1]]+pro[[#This Row],[COGS]]</f>
        <v>-113794.656</v>
      </c>
      <c r="J669" s="55">
        <f>pro[[#This Row],[Revenue]]+pro[[#This Row],[AdminExp]]</f>
        <v>66087.02499999998</v>
      </c>
      <c r="K669" s="83">
        <f>pro[[#This Row],[Profit]]/pro[[#This Row],[Revenue]]</f>
        <v>0.36739163561630261</v>
      </c>
      <c r="L669" s="56">
        <f t="shared" si="10"/>
        <v>1</v>
      </c>
      <c r="M669" s="82" t="str">
        <f>"Q"&amp;" "&amp;VLOOKUP(pro[[#This Row],[Period]],Mapping!A:B,2,0)</f>
        <v>Q 1</v>
      </c>
      <c r="N669"/>
    </row>
    <row r="670" spans="1:14" ht="11.25" customHeight="1" x14ac:dyDescent="0.2">
      <c r="A670" s="42" t="s">
        <v>18</v>
      </c>
      <c r="B670" s="44" t="s">
        <v>15</v>
      </c>
      <c r="C670" s="44" t="s">
        <v>57</v>
      </c>
      <c r="D670" s="43">
        <v>327105.76500000001</v>
      </c>
      <c r="E670" s="43">
        <v>-36446.157999999996</v>
      </c>
      <c r="F670" s="43">
        <v>-107380</v>
      </c>
      <c r="G670" s="43">
        <v>-62740</v>
      </c>
      <c r="H670" s="43">
        <v>-36590</v>
      </c>
      <c r="I670" s="55">
        <f>pro[[#This Row],[Admin expenses 3]]+pro[[#This Row],[Admin expenses 2]]+pro[[#This Row],[Admin expenses 1]]+pro[[#This Row],[COGS]]</f>
        <v>-243156.158</v>
      </c>
      <c r="J670" s="55">
        <f>pro[[#This Row],[Revenue]]+pro[[#This Row],[AdminExp]]</f>
        <v>83949.607000000018</v>
      </c>
      <c r="K670" s="83">
        <f>pro[[#This Row],[Profit]]/pro[[#This Row],[Revenue]]</f>
        <v>0.25664361800532626</v>
      </c>
      <c r="L670" s="56">
        <f t="shared" si="10"/>
        <v>1</v>
      </c>
      <c r="M670" s="82" t="str">
        <f>"Q"&amp;" "&amp;VLOOKUP(pro[[#This Row],[Period]],Mapping!A:B,2,0)</f>
        <v>Q 1</v>
      </c>
      <c r="N670"/>
    </row>
    <row r="671" spans="1:14" ht="11.25" customHeight="1" x14ac:dyDescent="0.2">
      <c r="A671" s="42" t="s">
        <v>18</v>
      </c>
      <c r="B671" s="44" t="s">
        <v>22</v>
      </c>
      <c r="C671" s="44" t="s">
        <v>57</v>
      </c>
      <c r="D671" s="43">
        <v>1448588.19</v>
      </c>
      <c r="E671" s="43">
        <v>-113093.72899999999</v>
      </c>
      <c r="F671" s="43">
        <v>-105970</v>
      </c>
      <c r="G671" s="43">
        <v>-105910</v>
      </c>
      <c r="H671" s="43">
        <v>-61590</v>
      </c>
      <c r="I671" s="55">
        <f>pro[[#This Row],[Admin expenses 3]]+pro[[#This Row],[Admin expenses 2]]+pro[[#This Row],[Admin expenses 1]]+pro[[#This Row],[COGS]]</f>
        <v>-386563.72899999999</v>
      </c>
      <c r="J671" s="55">
        <f>pro[[#This Row],[Revenue]]+pro[[#This Row],[AdminExp]]</f>
        <v>1062024.4609999999</v>
      </c>
      <c r="K671" s="83">
        <f>pro[[#This Row],[Profit]]/pro[[#This Row],[Revenue]]</f>
        <v>0.73314449774714785</v>
      </c>
      <c r="L671" s="56">
        <f t="shared" si="10"/>
        <v>1</v>
      </c>
      <c r="M671" s="82" t="str">
        <f>"Q"&amp;" "&amp;VLOOKUP(pro[[#This Row],[Period]],Mapping!A:B,2,0)</f>
        <v>Q 1</v>
      </c>
      <c r="N671"/>
    </row>
    <row r="672" spans="1:14" ht="11.25" customHeight="1" x14ac:dyDescent="0.2">
      <c r="A672" s="42" t="s">
        <v>18</v>
      </c>
      <c r="B672" s="44" t="s">
        <v>36</v>
      </c>
      <c r="C672" s="44" t="s">
        <v>58</v>
      </c>
      <c r="D672" s="43">
        <v>2393012.426</v>
      </c>
      <c r="E672" s="43">
        <v>-184868.37599999999</v>
      </c>
      <c r="F672" s="43">
        <v>-60560</v>
      </c>
      <c r="G672" s="43">
        <v>-29410</v>
      </c>
      <c r="H672" s="43">
        <v>-88480</v>
      </c>
      <c r="I672" s="55">
        <f>pro[[#This Row],[Admin expenses 3]]+pro[[#This Row],[Admin expenses 2]]+pro[[#This Row],[Admin expenses 1]]+pro[[#This Row],[COGS]]</f>
        <v>-363318.37599999999</v>
      </c>
      <c r="J672" s="55">
        <f>pro[[#This Row],[Revenue]]+pro[[#This Row],[AdminExp]]</f>
        <v>2029694.05</v>
      </c>
      <c r="K672" s="83">
        <f>pro[[#This Row],[Profit]]/pro[[#This Row],[Revenue]]</f>
        <v>0.84817530738555391</v>
      </c>
      <c r="L672" s="56">
        <f t="shared" si="10"/>
        <v>1</v>
      </c>
      <c r="M672" s="82" t="str">
        <f>"Q"&amp;" "&amp;VLOOKUP(pro[[#This Row],[Period]],Mapping!A:B,2,0)</f>
        <v>Q 1</v>
      </c>
      <c r="N672"/>
    </row>
    <row r="673" spans="1:14" ht="11.25" customHeight="1" x14ac:dyDescent="0.2">
      <c r="A673" s="42" t="s">
        <v>18</v>
      </c>
      <c r="B673" s="44" t="s">
        <v>32</v>
      </c>
      <c r="C673" s="44" t="s">
        <v>59</v>
      </c>
      <c r="D673" s="43">
        <v>307635.54499999998</v>
      </c>
      <c r="E673" s="43">
        <v>-24655.364999999998</v>
      </c>
      <c r="F673" s="43">
        <v>-80160</v>
      </c>
      <c r="G673" s="43">
        <v>-49000</v>
      </c>
      <c r="H673" s="43">
        <v>-49940</v>
      </c>
      <c r="I673" s="55">
        <f>pro[[#This Row],[Admin expenses 3]]+pro[[#This Row],[Admin expenses 2]]+pro[[#This Row],[Admin expenses 1]]+pro[[#This Row],[COGS]]</f>
        <v>-203755.36499999999</v>
      </c>
      <c r="J673" s="55">
        <f>pro[[#This Row],[Revenue]]+pro[[#This Row],[AdminExp]]</f>
        <v>103880.18</v>
      </c>
      <c r="K673" s="83">
        <f>pro[[#This Row],[Profit]]/pro[[#This Row],[Revenue]]</f>
        <v>0.33767287847052913</v>
      </c>
      <c r="L673" s="56">
        <f t="shared" si="10"/>
        <v>1</v>
      </c>
      <c r="M673" s="82" t="str">
        <f>"Q"&amp;" "&amp;VLOOKUP(pro[[#This Row],[Period]],Mapping!A:B,2,0)</f>
        <v>Q 1</v>
      </c>
      <c r="N673"/>
    </row>
    <row r="674" spans="1:14" ht="11.25" customHeight="1" x14ac:dyDescent="0.2">
      <c r="A674" s="42" t="s">
        <v>18</v>
      </c>
      <c r="B674" s="44" t="s">
        <v>24</v>
      </c>
      <c r="C674" s="44" t="s">
        <v>57</v>
      </c>
      <c r="D674" s="43">
        <v>244695.49299999999</v>
      </c>
      <c r="E674" s="43">
        <v>-20990.822999999997</v>
      </c>
      <c r="F674" s="43">
        <v>-27180</v>
      </c>
      <c r="G674" s="43">
        <v>-52690</v>
      </c>
      <c r="H674" s="43">
        <v>-76260</v>
      </c>
      <c r="I674" s="55">
        <f>pro[[#This Row],[Admin expenses 3]]+pro[[#This Row],[Admin expenses 2]]+pro[[#This Row],[Admin expenses 1]]+pro[[#This Row],[COGS]]</f>
        <v>-177120.823</v>
      </c>
      <c r="J674" s="55">
        <f>pro[[#This Row],[Revenue]]+pro[[#This Row],[AdminExp]]</f>
        <v>67574.669999999984</v>
      </c>
      <c r="K674" s="83">
        <f>pro[[#This Row],[Profit]]/pro[[#This Row],[Revenue]]</f>
        <v>0.27615821268927088</v>
      </c>
      <c r="L674" s="56">
        <f t="shared" si="10"/>
        <v>1</v>
      </c>
      <c r="M674" s="82" t="str">
        <f>"Q"&amp;" "&amp;VLOOKUP(pro[[#This Row],[Period]],Mapping!A:B,2,0)</f>
        <v>Q 1</v>
      </c>
      <c r="N674"/>
    </row>
    <row r="675" spans="1:14" ht="11.25" customHeight="1" x14ac:dyDescent="0.2">
      <c r="A675" s="42" t="s">
        <v>18</v>
      </c>
      <c r="B675" s="44" t="s">
        <v>25</v>
      </c>
      <c r="C675" s="44" t="s">
        <v>58</v>
      </c>
      <c r="D675" s="43">
        <v>254987.34099999999</v>
      </c>
      <c r="E675" s="43">
        <v>-54692.981</v>
      </c>
      <c r="F675" s="43">
        <v>-79880</v>
      </c>
      <c r="G675" s="43">
        <v>-48180</v>
      </c>
      <c r="H675" s="43">
        <v>-102190</v>
      </c>
      <c r="I675" s="55">
        <f>pro[[#This Row],[Admin expenses 3]]+pro[[#This Row],[Admin expenses 2]]+pro[[#This Row],[Admin expenses 1]]+pro[[#This Row],[COGS]]</f>
        <v>-284942.98100000003</v>
      </c>
      <c r="J675" s="55">
        <f>pro[[#This Row],[Revenue]]+pro[[#This Row],[AdminExp]]</f>
        <v>-29955.640000000043</v>
      </c>
      <c r="K675" s="83">
        <f>pro[[#This Row],[Profit]]/pro[[#This Row],[Revenue]]</f>
        <v>-0.11747893006186548</v>
      </c>
      <c r="L675" s="56">
        <f t="shared" si="10"/>
        <v>1</v>
      </c>
      <c r="M675" s="82" t="str">
        <f>"Q"&amp;" "&amp;VLOOKUP(pro[[#This Row],[Period]],Mapping!A:B,2,0)</f>
        <v>Q 1</v>
      </c>
      <c r="N675"/>
    </row>
    <row r="676" spans="1:14" ht="11.25" customHeight="1" x14ac:dyDescent="0.2">
      <c r="A676" s="42" t="s">
        <v>18</v>
      </c>
      <c r="B676" s="44" t="s">
        <v>28</v>
      </c>
      <c r="C676" s="44" t="s">
        <v>59</v>
      </c>
      <c r="D676" s="43">
        <v>70444.338999999993</v>
      </c>
      <c r="E676" s="43">
        <v>-36986.816999999995</v>
      </c>
      <c r="F676" s="43">
        <v>-95390</v>
      </c>
      <c r="G676" s="43">
        <v>-84830</v>
      </c>
      <c r="H676" s="43">
        <v>-89810</v>
      </c>
      <c r="I676" s="55">
        <f>pro[[#This Row],[Admin expenses 3]]+pro[[#This Row],[Admin expenses 2]]+pro[[#This Row],[Admin expenses 1]]+pro[[#This Row],[COGS]]</f>
        <v>-307016.81699999998</v>
      </c>
      <c r="J676" s="55">
        <f>pro[[#This Row],[Revenue]]+pro[[#This Row],[AdminExp]]</f>
        <v>-236572.478</v>
      </c>
      <c r="K676" s="83">
        <f>pro[[#This Row],[Profit]]/pro[[#This Row],[Revenue]]</f>
        <v>-3.3582894148527682</v>
      </c>
      <c r="L676" s="56">
        <f t="shared" si="10"/>
        <v>1</v>
      </c>
      <c r="M676" s="82" t="str">
        <f>"Q"&amp;" "&amp;VLOOKUP(pro[[#This Row],[Period]],Mapping!A:B,2,0)</f>
        <v>Q 1</v>
      </c>
      <c r="N676"/>
    </row>
    <row r="677" spans="1:14" ht="11.25" customHeight="1" x14ac:dyDescent="0.2">
      <c r="A677" s="42" t="s">
        <v>18</v>
      </c>
      <c r="B677" s="44" t="s">
        <v>17</v>
      </c>
      <c r="C677" s="44" t="s">
        <v>57</v>
      </c>
      <c r="D677" s="43">
        <v>504216.38399999996</v>
      </c>
      <c r="E677" s="43">
        <v>-114151.29599999999</v>
      </c>
      <c r="F677" s="43">
        <v>-54480</v>
      </c>
      <c r="G677" s="43">
        <v>-69960</v>
      </c>
      <c r="H677" s="43">
        <v>-81970</v>
      </c>
      <c r="I677" s="55">
        <f>pro[[#This Row],[Admin expenses 3]]+pro[[#This Row],[Admin expenses 2]]+pro[[#This Row],[Admin expenses 1]]+pro[[#This Row],[COGS]]</f>
        <v>-320561.29599999997</v>
      </c>
      <c r="J677" s="55">
        <f>pro[[#This Row],[Revenue]]+pro[[#This Row],[AdminExp]]</f>
        <v>183655.08799999999</v>
      </c>
      <c r="K677" s="83">
        <f>pro[[#This Row],[Profit]]/pro[[#This Row],[Revenue]]</f>
        <v>0.36423863608525658</v>
      </c>
      <c r="L677" s="56">
        <f t="shared" si="10"/>
        <v>1</v>
      </c>
      <c r="M677" s="82" t="str">
        <f>"Q"&amp;" "&amp;VLOOKUP(pro[[#This Row],[Period]],Mapping!A:B,2,0)</f>
        <v>Q 1</v>
      </c>
      <c r="N677"/>
    </row>
    <row r="678" spans="1:14" ht="11.25" customHeight="1" x14ac:dyDescent="0.2">
      <c r="A678" s="42" t="s">
        <v>18</v>
      </c>
      <c r="B678" s="44" t="s">
        <v>19</v>
      </c>
      <c r="C678" s="44" t="s">
        <v>58</v>
      </c>
      <c r="D678" s="43">
        <v>1134539.3429999999</v>
      </c>
      <c r="E678" s="43">
        <v>-213044.90899999999</v>
      </c>
      <c r="F678" s="43">
        <v>-82310</v>
      </c>
      <c r="G678" s="43">
        <v>-61870</v>
      </c>
      <c r="H678" s="43">
        <v>-68380</v>
      </c>
      <c r="I678" s="55">
        <f>pro[[#This Row],[Admin expenses 3]]+pro[[#This Row],[Admin expenses 2]]+pro[[#This Row],[Admin expenses 1]]+pro[[#This Row],[COGS]]</f>
        <v>-425604.90899999999</v>
      </c>
      <c r="J678" s="55">
        <f>pro[[#This Row],[Revenue]]+pro[[#This Row],[AdminExp]]</f>
        <v>708934.43399999989</v>
      </c>
      <c r="K678" s="83">
        <f>pro[[#This Row],[Profit]]/pro[[#This Row],[Revenue]]</f>
        <v>0.62486544726197302</v>
      </c>
      <c r="L678" s="56">
        <f t="shared" si="10"/>
        <v>1</v>
      </c>
      <c r="M678" s="82" t="str">
        <f>"Q"&amp;" "&amp;VLOOKUP(pro[[#This Row],[Period]],Mapping!A:B,2,0)</f>
        <v>Q 1</v>
      </c>
      <c r="N678"/>
    </row>
    <row r="679" spans="1:14" ht="11.25" customHeight="1" x14ac:dyDescent="0.2">
      <c r="A679" s="42" t="s">
        <v>18</v>
      </c>
      <c r="B679" s="44" t="s">
        <v>22</v>
      </c>
      <c r="C679" s="44" t="s">
        <v>59</v>
      </c>
      <c r="D679" s="43">
        <v>75082.391999999993</v>
      </c>
      <c r="E679" s="43">
        <v>-15017.492</v>
      </c>
      <c r="F679" s="43">
        <v>-47990</v>
      </c>
      <c r="G679" s="43">
        <v>-15830</v>
      </c>
      <c r="H679" s="43">
        <v>-74530</v>
      </c>
      <c r="I679" s="55">
        <f>pro[[#This Row],[Admin expenses 3]]+pro[[#This Row],[Admin expenses 2]]+pro[[#This Row],[Admin expenses 1]]+pro[[#This Row],[COGS]]</f>
        <v>-153367.492</v>
      </c>
      <c r="J679" s="55">
        <f>pro[[#This Row],[Revenue]]+pro[[#This Row],[AdminExp]]</f>
        <v>-78285.100000000006</v>
      </c>
      <c r="K679" s="83">
        <f>pro[[#This Row],[Profit]]/pro[[#This Row],[Revenue]]</f>
        <v>-1.04265591325327</v>
      </c>
      <c r="L679" s="56">
        <f t="shared" si="10"/>
        <v>1</v>
      </c>
      <c r="M679" s="82" t="str">
        <f>"Q"&amp;" "&amp;VLOOKUP(pro[[#This Row],[Period]],Mapping!A:B,2,0)</f>
        <v>Q 1</v>
      </c>
      <c r="N679"/>
    </row>
    <row r="680" spans="1:14" ht="11.25" customHeight="1" x14ac:dyDescent="0.2">
      <c r="A680" s="42" t="s">
        <v>18</v>
      </c>
      <c r="B680" s="44" t="s">
        <v>32</v>
      </c>
      <c r="C680" s="44" t="s">
        <v>57</v>
      </c>
      <c r="D680" s="43">
        <v>63766.898999999998</v>
      </c>
      <c r="E680" s="43">
        <v>-10488.246999999999</v>
      </c>
      <c r="F680" s="43">
        <v>-95280</v>
      </c>
      <c r="G680" s="43">
        <v>-28070</v>
      </c>
      <c r="H680" s="43">
        <v>-64450</v>
      </c>
      <c r="I680" s="55">
        <f>pro[[#This Row],[Admin expenses 3]]+pro[[#This Row],[Admin expenses 2]]+pro[[#This Row],[Admin expenses 1]]+pro[[#This Row],[COGS]]</f>
        <v>-198288.247</v>
      </c>
      <c r="J680" s="55">
        <f>pro[[#This Row],[Revenue]]+pro[[#This Row],[AdminExp]]</f>
        <v>-134521.348</v>
      </c>
      <c r="K680" s="83">
        <f>pro[[#This Row],[Profit]]/pro[[#This Row],[Revenue]]</f>
        <v>-2.1095795798381225</v>
      </c>
      <c r="L680" s="56">
        <f t="shared" si="10"/>
        <v>1</v>
      </c>
      <c r="M680" s="82" t="str">
        <f>"Q"&amp;" "&amp;VLOOKUP(pro[[#This Row],[Period]],Mapping!A:B,2,0)</f>
        <v>Q 1</v>
      </c>
      <c r="N680"/>
    </row>
    <row r="681" spans="1:14" ht="11.25" customHeight="1" x14ac:dyDescent="0.2">
      <c r="A681" s="42" t="s">
        <v>18</v>
      </c>
      <c r="B681" s="44" t="s">
        <v>37</v>
      </c>
      <c r="C681" s="44" t="s">
        <v>57</v>
      </c>
      <c r="D681" s="43">
        <v>71954.357999999993</v>
      </c>
      <c r="E681" s="43">
        <v>-10340.413999999999</v>
      </c>
      <c r="F681" s="43">
        <v>-47860</v>
      </c>
      <c r="G681" s="43">
        <v>-53020</v>
      </c>
      <c r="H681" s="43">
        <v>-76570</v>
      </c>
      <c r="I681" s="55">
        <f>pro[[#This Row],[Admin expenses 3]]+pro[[#This Row],[Admin expenses 2]]+pro[[#This Row],[Admin expenses 1]]+pro[[#This Row],[COGS]]</f>
        <v>-187790.41399999999</v>
      </c>
      <c r="J681" s="55">
        <f>pro[[#This Row],[Revenue]]+pro[[#This Row],[AdminExp]]</f>
        <v>-115836.056</v>
      </c>
      <c r="K681" s="83">
        <f>pro[[#This Row],[Profit]]/pro[[#This Row],[Revenue]]</f>
        <v>-1.6098546247886751</v>
      </c>
      <c r="L681" s="56">
        <f t="shared" si="10"/>
        <v>1</v>
      </c>
      <c r="M681" s="82" t="str">
        <f>"Q"&amp;" "&amp;VLOOKUP(pro[[#This Row],[Period]],Mapping!A:B,2,0)</f>
        <v>Q 1</v>
      </c>
      <c r="N681"/>
    </row>
    <row r="682" spans="1:14" ht="11.25" customHeight="1" x14ac:dyDescent="0.2">
      <c r="A682" s="42" t="s">
        <v>18</v>
      </c>
      <c r="B682" s="44" t="s">
        <v>25</v>
      </c>
      <c r="C682" s="44" t="s">
        <v>57</v>
      </c>
      <c r="D682" s="43">
        <v>183010.13499999998</v>
      </c>
      <c r="E682" s="43">
        <v>-14402.184999999998</v>
      </c>
      <c r="F682" s="43">
        <v>-77080</v>
      </c>
      <c r="G682" s="43">
        <v>-69840</v>
      </c>
      <c r="H682" s="43">
        <v>-22820</v>
      </c>
      <c r="I682" s="55">
        <f>pro[[#This Row],[Admin expenses 3]]+pro[[#This Row],[Admin expenses 2]]+pro[[#This Row],[Admin expenses 1]]+pro[[#This Row],[COGS]]</f>
        <v>-184142.185</v>
      </c>
      <c r="J682" s="55">
        <f>pro[[#This Row],[Revenue]]+pro[[#This Row],[AdminExp]]</f>
        <v>-1132.0500000000175</v>
      </c>
      <c r="K682" s="83">
        <f>pro[[#This Row],[Profit]]/pro[[#This Row],[Revenue]]</f>
        <v>-6.1857229928824302E-3</v>
      </c>
      <c r="L682" s="56">
        <f t="shared" si="10"/>
        <v>1</v>
      </c>
      <c r="M682" s="82" t="str">
        <f>"Q"&amp;" "&amp;VLOOKUP(pro[[#This Row],[Period]],Mapping!A:B,2,0)</f>
        <v>Q 1</v>
      </c>
      <c r="N682"/>
    </row>
    <row r="683" spans="1:14" ht="11.25" customHeight="1" x14ac:dyDescent="0.2">
      <c r="A683" s="42" t="s">
        <v>18</v>
      </c>
      <c r="B683" s="44" t="s">
        <v>13</v>
      </c>
      <c r="C683" s="44" t="s">
        <v>57</v>
      </c>
      <c r="D683" s="43">
        <v>118403.74699999999</v>
      </c>
      <c r="E683" s="43">
        <v>-17336.668999999998</v>
      </c>
      <c r="F683" s="43">
        <v>-94940</v>
      </c>
      <c r="G683" s="43">
        <v>-60840</v>
      </c>
      <c r="H683" s="43">
        <v>-81030</v>
      </c>
      <c r="I683" s="55">
        <f>pro[[#This Row],[Admin expenses 3]]+pro[[#This Row],[Admin expenses 2]]+pro[[#This Row],[Admin expenses 1]]+pro[[#This Row],[COGS]]</f>
        <v>-254146.66899999999</v>
      </c>
      <c r="J683" s="55">
        <f>pro[[#This Row],[Revenue]]+pro[[#This Row],[AdminExp]]</f>
        <v>-135742.92200000002</v>
      </c>
      <c r="K683" s="83">
        <f>pro[[#This Row],[Profit]]/pro[[#This Row],[Revenue]]</f>
        <v>-1.1464411003817305</v>
      </c>
      <c r="L683" s="56">
        <f t="shared" si="10"/>
        <v>1</v>
      </c>
      <c r="M683" s="82" t="str">
        <f>"Q"&amp;" "&amp;VLOOKUP(pro[[#This Row],[Period]],Mapping!A:B,2,0)</f>
        <v>Q 1</v>
      </c>
      <c r="N683"/>
    </row>
    <row r="684" spans="1:14" ht="11.25" customHeight="1" x14ac:dyDescent="0.2">
      <c r="A684" s="42" t="s">
        <v>18</v>
      </c>
      <c r="B684" s="44" t="s">
        <v>28</v>
      </c>
      <c r="C684" s="44" t="s">
        <v>57</v>
      </c>
      <c r="D684" s="43">
        <v>57953.07</v>
      </c>
      <c r="E684" s="43">
        <v>-31354.294999999998</v>
      </c>
      <c r="F684" s="43">
        <v>-76240</v>
      </c>
      <c r="G684" s="43">
        <v>-61150</v>
      </c>
      <c r="H684" s="43">
        <v>-31720</v>
      </c>
      <c r="I684" s="55">
        <f>pro[[#This Row],[Admin expenses 3]]+pro[[#This Row],[Admin expenses 2]]+pro[[#This Row],[Admin expenses 1]]+pro[[#This Row],[COGS]]</f>
        <v>-200464.29499999998</v>
      </c>
      <c r="J684" s="55">
        <f>pro[[#This Row],[Revenue]]+pro[[#This Row],[AdminExp]]</f>
        <v>-142511.22499999998</v>
      </c>
      <c r="K684" s="83">
        <f>pro[[#This Row],[Profit]]/pro[[#This Row],[Revenue]]</f>
        <v>-2.4590798209654809</v>
      </c>
      <c r="L684" s="56">
        <f t="shared" si="10"/>
        <v>1</v>
      </c>
      <c r="M684" s="82" t="str">
        <f>"Q"&amp;" "&amp;VLOOKUP(pro[[#This Row],[Period]],Mapping!A:B,2,0)</f>
        <v>Q 1</v>
      </c>
      <c r="N684"/>
    </row>
    <row r="685" spans="1:14" ht="11.25" customHeight="1" x14ac:dyDescent="0.2">
      <c r="A685" s="42" t="s">
        <v>18</v>
      </c>
      <c r="B685" s="44" t="s">
        <v>14</v>
      </c>
      <c r="C685" s="44" t="s">
        <v>57</v>
      </c>
      <c r="D685" s="43">
        <v>340033.11999999994</v>
      </c>
      <c r="E685" s="43">
        <v>-18941.705999999998</v>
      </c>
      <c r="F685" s="43">
        <v>-36140</v>
      </c>
      <c r="G685" s="43">
        <v>-56400</v>
      </c>
      <c r="H685" s="43">
        <v>-33150</v>
      </c>
      <c r="I685" s="55">
        <f>pro[[#This Row],[Admin expenses 3]]+pro[[#This Row],[Admin expenses 2]]+pro[[#This Row],[Admin expenses 1]]+pro[[#This Row],[COGS]]</f>
        <v>-144631.70600000001</v>
      </c>
      <c r="J685" s="55">
        <f>pro[[#This Row],[Revenue]]+pro[[#This Row],[AdminExp]]</f>
        <v>195401.41399999993</v>
      </c>
      <c r="K685" s="83">
        <f>pro[[#This Row],[Profit]]/pro[[#This Row],[Revenue]]</f>
        <v>0.57465406311008749</v>
      </c>
      <c r="L685" s="56">
        <f t="shared" si="10"/>
        <v>1</v>
      </c>
      <c r="M685" s="82" t="str">
        <f>"Q"&amp;" "&amp;VLOOKUP(pro[[#This Row],[Period]],Mapping!A:B,2,0)</f>
        <v>Q 1</v>
      </c>
      <c r="N685"/>
    </row>
    <row r="686" spans="1:14" ht="11.25" customHeight="1" x14ac:dyDescent="0.2">
      <c r="A686" s="42" t="s">
        <v>18</v>
      </c>
      <c r="B686" s="44" t="s">
        <v>26</v>
      </c>
      <c r="C686" s="44" t="s">
        <v>57</v>
      </c>
      <c r="D686" s="43">
        <v>2292373.6359999999</v>
      </c>
      <c r="E686" s="43">
        <v>-104796.72</v>
      </c>
      <c r="F686" s="43">
        <v>-94660</v>
      </c>
      <c r="G686" s="43">
        <v>-71650</v>
      </c>
      <c r="H686" s="43">
        <v>-63960</v>
      </c>
      <c r="I686" s="55">
        <f>pro[[#This Row],[Admin expenses 3]]+pro[[#This Row],[Admin expenses 2]]+pro[[#This Row],[Admin expenses 1]]+pro[[#This Row],[COGS]]</f>
        <v>-335066.71999999997</v>
      </c>
      <c r="J686" s="55">
        <f>pro[[#This Row],[Revenue]]+pro[[#This Row],[AdminExp]]</f>
        <v>1957306.916</v>
      </c>
      <c r="K686" s="83">
        <f>pro[[#This Row],[Profit]]/pro[[#This Row],[Revenue]]</f>
        <v>0.85383415917107508</v>
      </c>
      <c r="L686" s="56">
        <f t="shared" si="10"/>
        <v>1</v>
      </c>
      <c r="M686" s="82" t="str">
        <f>"Q"&amp;" "&amp;VLOOKUP(pro[[#This Row],[Period]],Mapping!A:B,2,0)</f>
        <v>Q 1</v>
      </c>
      <c r="N686"/>
    </row>
    <row r="687" spans="1:14" ht="11.25" customHeight="1" x14ac:dyDescent="0.2">
      <c r="A687" s="42" t="s">
        <v>18</v>
      </c>
      <c r="B687" s="44" t="s">
        <v>17</v>
      </c>
      <c r="C687" s="44" t="s">
        <v>57</v>
      </c>
      <c r="D687" s="43">
        <v>1362377.2609999999</v>
      </c>
      <c r="E687" s="43">
        <v>-106383.80899999999</v>
      </c>
      <c r="F687" s="43">
        <v>-45360</v>
      </c>
      <c r="G687" s="43">
        <v>-75440</v>
      </c>
      <c r="H687" s="43">
        <v>-90440</v>
      </c>
      <c r="I687" s="55">
        <f>pro[[#This Row],[Admin expenses 3]]+pro[[#This Row],[Admin expenses 2]]+pro[[#This Row],[Admin expenses 1]]+pro[[#This Row],[COGS]]</f>
        <v>-317623.80900000001</v>
      </c>
      <c r="J687" s="55">
        <f>pro[[#This Row],[Revenue]]+pro[[#This Row],[AdminExp]]</f>
        <v>1044753.4519999999</v>
      </c>
      <c r="K687" s="83">
        <f>pro[[#This Row],[Profit]]/pro[[#This Row],[Revenue]]</f>
        <v>0.76686060602122741</v>
      </c>
      <c r="L687" s="56">
        <f t="shared" si="10"/>
        <v>1</v>
      </c>
      <c r="M687" s="82" t="str">
        <f>"Q"&amp;" "&amp;VLOOKUP(pro[[#This Row],[Period]],Mapping!A:B,2,0)</f>
        <v>Q 1</v>
      </c>
      <c r="N687"/>
    </row>
    <row r="688" spans="1:14" ht="11.25" customHeight="1" x14ac:dyDescent="0.2">
      <c r="A688" s="42" t="s">
        <v>18</v>
      </c>
      <c r="B688" s="44" t="s">
        <v>19</v>
      </c>
      <c r="C688" s="44" t="s">
        <v>57</v>
      </c>
      <c r="D688" s="43">
        <v>529583.9219999999</v>
      </c>
      <c r="E688" s="43">
        <v>-48336.315999999999</v>
      </c>
      <c r="F688" s="43">
        <v>-73750</v>
      </c>
      <c r="G688" s="43">
        <v>-96600</v>
      </c>
      <c r="H688" s="43">
        <v>-20320</v>
      </c>
      <c r="I688" s="55">
        <f>pro[[#This Row],[Admin expenses 3]]+pro[[#This Row],[Admin expenses 2]]+pro[[#This Row],[Admin expenses 1]]+pro[[#This Row],[COGS]]</f>
        <v>-239006.31599999999</v>
      </c>
      <c r="J688" s="55">
        <f>pro[[#This Row],[Revenue]]+pro[[#This Row],[AdminExp]]</f>
        <v>290577.60599999991</v>
      </c>
      <c r="K688" s="83">
        <f>pro[[#This Row],[Profit]]/pro[[#This Row],[Revenue]]</f>
        <v>0.54869038490182853</v>
      </c>
      <c r="L688" s="56">
        <f t="shared" si="10"/>
        <v>1</v>
      </c>
      <c r="M688" s="82" t="str">
        <f>"Q"&amp;" "&amp;VLOOKUP(pro[[#This Row],[Period]],Mapping!A:B,2,0)</f>
        <v>Q 1</v>
      </c>
      <c r="N688"/>
    </row>
    <row r="689" spans="1:14" ht="11.25" customHeight="1" x14ac:dyDescent="0.2">
      <c r="A689" s="42" t="s">
        <v>18</v>
      </c>
      <c r="B689" s="44" t="s">
        <v>21</v>
      </c>
      <c r="C689" s="44" t="s">
        <v>57</v>
      </c>
      <c r="D689" s="43">
        <v>165861.647</v>
      </c>
      <c r="E689" s="43">
        <v>-22521.988999999998</v>
      </c>
      <c r="F689" s="43">
        <v>-54840</v>
      </c>
      <c r="G689" s="43">
        <v>-62660</v>
      </c>
      <c r="H689" s="43">
        <v>-14330</v>
      </c>
      <c r="I689" s="55">
        <f>pro[[#This Row],[Admin expenses 3]]+pro[[#This Row],[Admin expenses 2]]+pro[[#This Row],[Admin expenses 1]]+pro[[#This Row],[COGS]]</f>
        <v>-154351.989</v>
      </c>
      <c r="J689" s="55">
        <f>pro[[#This Row],[Revenue]]+pro[[#This Row],[AdminExp]]</f>
        <v>11509.657999999996</v>
      </c>
      <c r="K689" s="83">
        <f>pro[[#This Row],[Profit]]/pro[[#This Row],[Revenue]]</f>
        <v>6.9393124982052037E-2</v>
      </c>
      <c r="L689" s="56">
        <f t="shared" si="10"/>
        <v>1</v>
      </c>
      <c r="M689" s="82" t="str">
        <f>"Q"&amp;" "&amp;VLOOKUP(pro[[#This Row],[Period]],Mapping!A:B,2,0)</f>
        <v>Q 1</v>
      </c>
      <c r="N689"/>
    </row>
    <row r="690" spans="1:14" ht="11.25" customHeight="1" x14ac:dyDescent="0.2">
      <c r="A690" s="42" t="s">
        <v>18</v>
      </c>
      <c r="B690" s="44" t="s">
        <v>22</v>
      </c>
      <c r="C690" s="44" t="s">
        <v>57</v>
      </c>
      <c r="D690" s="43">
        <v>210486.63999999998</v>
      </c>
      <c r="E690" s="43">
        <v>-26776.728999999999</v>
      </c>
      <c r="F690" s="43">
        <v>-104400</v>
      </c>
      <c r="G690" s="43">
        <v>-89770</v>
      </c>
      <c r="H690" s="43">
        <v>-41650</v>
      </c>
      <c r="I690" s="55">
        <f>pro[[#This Row],[Admin expenses 3]]+pro[[#This Row],[Admin expenses 2]]+pro[[#This Row],[Admin expenses 1]]+pro[[#This Row],[COGS]]</f>
        <v>-262596.72899999999</v>
      </c>
      <c r="J690" s="55">
        <f>pro[[#This Row],[Revenue]]+pro[[#This Row],[AdminExp]]</f>
        <v>-52110.089000000007</v>
      </c>
      <c r="K690" s="83">
        <f>pro[[#This Row],[Profit]]/pro[[#This Row],[Revenue]]</f>
        <v>-0.24756957971299276</v>
      </c>
      <c r="L690" s="56">
        <f t="shared" si="10"/>
        <v>1</v>
      </c>
      <c r="M690" s="82" t="str">
        <f>"Q"&amp;" "&amp;VLOOKUP(pro[[#This Row],[Period]],Mapping!A:B,2,0)</f>
        <v>Q 1</v>
      </c>
      <c r="N690"/>
    </row>
    <row r="691" spans="1:14" ht="11.25" customHeight="1" x14ac:dyDescent="0.2">
      <c r="A691" s="42" t="s">
        <v>18</v>
      </c>
      <c r="B691" s="44" t="s">
        <v>36</v>
      </c>
      <c r="C691" s="44" t="s">
        <v>57</v>
      </c>
      <c r="D691" s="43">
        <v>2737831.2009999999</v>
      </c>
      <c r="E691" s="43">
        <v>-244456.08599999998</v>
      </c>
      <c r="F691" s="43">
        <v>-19590</v>
      </c>
      <c r="G691" s="43">
        <v>-22830</v>
      </c>
      <c r="H691" s="43">
        <v>-14780</v>
      </c>
      <c r="I691" s="55">
        <f>pro[[#This Row],[Admin expenses 3]]+pro[[#This Row],[Admin expenses 2]]+pro[[#This Row],[Admin expenses 1]]+pro[[#This Row],[COGS]]</f>
        <v>-301656.08600000001</v>
      </c>
      <c r="J691" s="55">
        <f>pro[[#This Row],[Revenue]]+pro[[#This Row],[AdminExp]]</f>
        <v>2436175.1149999998</v>
      </c>
      <c r="K691" s="83">
        <f>pro[[#This Row],[Profit]]/pro[[#This Row],[Revenue]]</f>
        <v>0.88981932637416816</v>
      </c>
      <c r="L691" s="56">
        <f t="shared" si="10"/>
        <v>1</v>
      </c>
      <c r="M691" s="82" t="str">
        <f>"Q"&amp;" "&amp;VLOOKUP(pro[[#This Row],[Period]],Mapping!A:B,2,0)</f>
        <v>Q 1</v>
      </c>
      <c r="N691"/>
    </row>
    <row r="692" spans="1:14" ht="11.25" customHeight="1" x14ac:dyDescent="0.2">
      <c r="A692" s="42" t="s">
        <v>18</v>
      </c>
      <c r="B692" s="44" t="s">
        <v>30</v>
      </c>
      <c r="C692" s="44" t="s">
        <v>57</v>
      </c>
      <c r="D692" s="43">
        <v>249031.88800000001</v>
      </c>
      <c r="E692" s="43">
        <v>-25357.255000000001</v>
      </c>
      <c r="F692" s="43">
        <v>-14140</v>
      </c>
      <c r="G692" s="43">
        <v>-75230</v>
      </c>
      <c r="H692" s="43">
        <v>-32510</v>
      </c>
      <c r="I692" s="55">
        <f>pro[[#This Row],[Admin expenses 3]]+pro[[#This Row],[Admin expenses 2]]+pro[[#This Row],[Admin expenses 1]]+pro[[#This Row],[COGS]]</f>
        <v>-147237.255</v>
      </c>
      <c r="J692" s="55">
        <f>pro[[#This Row],[Revenue]]+pro[[#This Row],[AdminExp]]</f>
        <v>101794.633</v>
      </c>
      <c r="K692" s="83">
        <f>pro[[#This Row],[Profit]]/pro[[#This Row],[Revenue]]</f>
        <v>0.40876143941855347</v>
      </c>
      <c r="L692" s="56">
        <f t="shared" si="10"/>
        <v>1</v>
      </c>
      <c r="M692" s="82" t="str">
        <f>"Q"&amp;" "&amp;VLOOKUP(pro[[#This Row],[Period]],Mapping!A:B,2,0)</f>
        <v>Q 1</v>
      </c>
      <c r="N692"/>
    </row>
    <row r="693" spans="1:14" ht="11.25" customHeight="1" x14ac:dyDescent="0.2">
      <c r="A693" s="42" t="s">
        <v>18</v>
      </c>
      <c r="B693" s="44" t="s">
        <v>32</v>
      </c>
      <c r="C693" s="44" t="s">
        <v>57</v>
      </c>
      <c r="D693" s="43">
        <v>109942.88899999998</v>
      </c>
      <c r="E693" s="43">
        <v>-10401.377</v>
      </c>
      <c r="F693" s="43">
        <v>-90120</v>
      </c>
      <c r="G693" s="43">
        <v>-106300</v>
      </c>
      <c r="H693" s="43">
        <v>-90260</v>
      </c>
      <c r="I693" s="55">
        <f>pro[[#This Row],[Admin expenses 3]]+pro[[#This Row],[Admin expenses 2]]+pro[[#This Row],[Admin expenses 1]]+pro[[#This Row],[COGS]]</f>
        <v>-297081.37699999998</v>
      </c>
      <c r="J693" s="55">
        <f>pro[[#This Row],[Revenue]]+pro[[#This Row],[AdminExp]]</f>
        <v>-187138.48800000001</v>
      </c>
      <c r="K693" s="83">
        <f>pro[[#This Row],[Profit]]/pro[[#This Row],[Revenue]]</f>
        <v>-1.7021427188437812</v>
      </c>
      <c r="L693" s="56">
        <f t="shared" si="10"/>
        <v>1</v>
      </c>
      <c r="M693" s="82" t="str">
        <f>"Q"&amp;" "&amp;VLOOKUP(pro[[#This Row],[Period]],Mapping!A:B,2,0)</f>
        <v>Q 1</v>
      </c>
      <c r="N693"/>
    </row>
    <row r="694" spans="1:14" ht="11.25" customHeight="1" x14ac:dyDescent="0.2">
      <c r="A694" s="42" t="s">
        <v>18</v>
      </c>
      <c r="B694" s="44" t="s">
        <v>37</v>
      </c>
      <c r="C694" s="44" t="s">
        <v>57</v>
      </c>
      <c r="D694" s="43">
        <v>45123.490999999995</v>
      </c>
      <c r="E694" s="43">
        <v>-3227.2869999999998</v>
      </c>
      <c r="F694" s="43">
        <v>-60150</v>
      </c>
      <c r="G694" s="43">
        <v>-23280</v>
      </c>
      <c r="H694" s="43">
        <v>-85760</v>
      </c>
      <c r="I694" s="55">
        <f>pro[[#This Row],[Admin expenses 3]]+pro[[#This Row],[Admin expenses 2]]+pro[[#This Row],[Admin expenses 1]]+pro[[#This Row],[COGS]]</f>
        <v>-172417.28700000001</v>
      </c>
      <c r="J694" s="55">
        <f>pro[[#This Row],[Revenue]]+pro[[#This Row],[AdminExp]]</f>
        <v>-127293.79600000002</v>
      </c>
      <c r="K694" s="83">
        <f>pro[[#This Row],[Profit]]/pro[[#This Row],[Revenue]]</f>
        <v>-2.8210094826218128</v>
      </c>
      <c r="L694" s="56">
        <f t="shared" si="10"/>
        <v>1</v>
      </c>
      <c r="M694" s="82" t="str">
        <f>"Q"&amp;" "&amp;VLOOKUP(pro[[#This Row],[Period]],Mapping!A:B,2,0)</f>
        <v>Q 1</v>
      </c>
      <c r="N694"/>
    </row>
    <row r="695" spans="1:14" ht="11.25" customHeight="1" x14ac:dyDescent="0.2">
      <c r="A695" s="42" t="s">
        <v>18</v>
      </c>
      <c r="B695" s="44" t="s">
        <v>25</v>
      </c>
      <c r="C695" s="44" t="s">
        <v>57</v>
      </c>
      <c r="D695" s="43">
        <v>30917.837999999996</v>
      </c>
      <c r="E695" s="43">
        <v>-11376.987999999999</v>
      </c>
      <c r="F695" s="43">
        <v>-19180</v>
      </c>
      <c r="G695" s="43">
        <v>-73350</v>
      </c>
      <c r="H695" s="43">
        <v>-29780</v>
      </c>
      <c r="I695" s="55">
        <f>pro[[#This Row],[Admin expenses 3]]+pro[[#This Row],[Admin expenses 2]]+pro[[#This Row],[Admin expenses 1]]+pro[[#This Row],[COGS]]</f>
        <v>-133686.98800000001</v>
      </c>
      <c r="J695" s="55">
        <f>pro[[#This Row],[Revenue]]+pro[[#This Row],[AdminExp]]</f>
        <v>-102769.15000000002</v>
      </c>
      <c r="K695" s="83">
        <f>pro[[#This Row],[Profit]]/pro[[#This Row],[Revenue]]</f>
        <v>-3.3239436082173675</v>
      </c>
      <c r="L695" s="56">
        <f t="shared" si="10"/>
        <v>1</v>
      </c>
      <c r="M695" s="82" t="str">
        <f>"Q"&amp;" "&amp;VLOOKUP(pro[[#This Row],[Period]],Mapping!A:B,2,0)</f>
        <v>Q 1</v>
      </c>
      <c r="N695"/>
    </row>
    <row r="696" spans="1:14" ht="11.25" customHeight="1" x14ac:dyDescent="0.2">
      <c r="A696" s="42" t="s">
        <v>18</v>
      </c>
      <c r="B696" s="44" t="s">
        <v>13</v>
      </c>
      <c r="C696" s="44" t="s">
        <v>57</v>
      </c>
      <c r="D696" s="43">
        <v>16538.353999999999</v>
      </c>
      <c r="E696" s="43">
        <v>-9711.9609999999993</v>
      </c>
      <c r="F696" s="43">
        <v>-108420</v>
      </c>
      <c r="G696" s="43">
        <v>-93540</v>
      </c>
      <c r="H696" s="43">
        <v>-20920</v>
      </c>
      <c r="I696" s="55">
        <f>pro[[#This Row],[Admin expenses 3]]+pro[[#This Row],[Admin expenses 2]]+pro[[#This Row],[Admin expenses 1]]+pro[[#This Row],[COGS]]</f>
        <v>-232591.96100000001</v>
      </c>
      <c r="J696" s="55">
        <f>pro[[#This Row],[Revenue]]+pro[[#This Row],[AdminExp]]</f>
        <v>-216053.60700000002</v>
      </c>
      <c r="K696" s="83">
        <f>pro[[#This Row],[Profit]]/pro[[#This Row],[Revenue]]</f>
        <v>-13.063791414792551</v>
      </c>
      <c r="L696" s="56">
        <f t="shared" si="10"/>
        <v>1</v>
      </c>
      <c r="M696" s="82" t="str">
        <f>"Q"&amp;" "&amp;VLOOKUP(pro[[#This Row],[Period]],Mapping!A:B,2,0)</f>
        <v>Q 1</v>
      </c>
      <c r="N696"/>
    </row>
    <row r="697" spans="1:14" ht="11.25" customHeight="1" x14ac:dyDescent="0.2">
      <c r="A697" s="42" t="s">
        <v>18</v>
      </c>
      <c r="B697" s="44" t="s">
        <v>14</v>
      </c>
      <c r="C697" s="44" t="s">
        <v>57</v>
      </c>
      <c r="D697" s="43">
        <v>72555.539000000004</v>
      </c>
      <c r="E697" s="43">
        <v>-25669.056</v>
      </c>
      <c r="F697" s="43">
        <v>-42720</v>
      </c>
      <c r="G697" s="43">
        <v>-36930</v>
      </c>
      <c r="H697" s="43">
        <v>-31810</v>
      </c>
      <c r="I697" s="55">
        <f>pro[[#This Row],[Admin expenses 3]]+pro[[#This Row],[Admin expenses 2]]+pro[[#This Row],[Admin expenses 1]]+pro[[#This Row],[COGS]]</f>
        <v>-137129.05600000001</v>
      </c>
      <c r="J697" s="55">
        <f>pro[[#This Row],[Revenue]]+pro[[#This Row],[AdminExp]]</f>
        <v>-64573.517000000007</v>
      </c>
      <c r="K697" s="83">
        <f>pro[[#This Row],[Profit]]/pro[[#This Row],[Revenue]]</f>
        <v>-0.88998742053311741</v>
      </c>
      <c r="L697" s="56">
        <f t="shared" si="10"/>
        <v>1</v>
      </c>
      <c r="M697" s="82" t="str">
        <f>"Q"&amp;" "&amp;VLOOKUP(pro[[#This Row],[Period]],Mapping!A:B,2,0)</f>
        <v>Q 1</v>
      </c>
      <c r="N697"/>
    </row>
    <row r="698" spans="1:14" ht="11.25" customHeight="1" x14ac:dyDescent="0.2">
      <c r="A698" s="42" t="s">
        <v>18</v>
      </c>
      <c r="B698" s="44" t="s">
        <v>26</v>
      </c>
      <c r="C698" s="44" t="s">
        <v>57</v>
      </c>
      <c r="D698" s="43">
        <v>53773.839</v>
      </c>
      <c r="E698" s="43">
        <v>-8896.3419999999987</v>
      </c>
      <c r="F698" s="43">
        <v>-12640</v>
      </c>
      <c r="G698" s="43">
        <v>-14420</v>
      </c>
      <c r="H698" s="43">
        <v>-25320</v>
      </c>
      <c r="I698" s="55">
        <f>pro[[#This Row],[Admin expenses 3]]+pro[[#This Row],[Admin expenses 2]]+pro[[#This Row],[Admin expenses 1]]+pro[[#This Row],[COGS]]</f>
        <v>-61276.341999999997</v>
      </c>
      <c r="J698" s="55">
        <f>pro[[#This Row],[Revenue]]+pro[[#This Row],[AdminExp]]</f>
        <v>-7502.502999999997</v>
      </c>
      <c r="K698" s="83">
        <f>pro[[#This Row],[Profit]]/pro[[#This Row],[Revenue]]</f>
        <v>-0.13951957196137693</v>
      </c>
      <c r="L698" s="56">
        <f t="shared" si="10"/>
        <v>1</v>
      </c>
      <c r="M698" s="82" t="str">
        <f>"Q"&amp;" "&amp;VLOOKUP(pro[[#This Row],[Period]],Mapping!A:B,2,0)</f>
        <v>Q 1</v>
      </c>
      <c r="N698"/>
    </row>
    <row r="699" spans="1:14" ht="11.25" customHeight="1" x14ac:dyDescent="0.2">
      <c r="A699" s="42" t="s">
        <v>18</v>
      </c>
      <c r="B699" s="44" t="s">
        <v>15</v>
      </c>
      <c r="C699" s="44" t="s">
        <v>57</v>
      </c>
      <c r="D699" s="43">
        <v>61543.040999999997</v>
      </c>
      <c r="E699" s="43">
        <v>-11761.456</v>
      </c>
      <c r="F699" s="43">
        <v>-82720</v>
      </c>
      <c r="G699" s="43">
        <v>-96120</v>
      </c>
      <c r="H699" s="43">
        <v>-33210</v>
      </c>
      <c r="I699" s="55">
        <f>pro[[#This Row],[Admin expenses 3]]+pro[[#This Row],[Admin expenses 2]]+pro[[#This Row],[Admin expenses 1]]+pro[[#This Row],[COGS]]</f>
        <v>-223811.45600000001</v>
      </c>
      <c r="J699" s="55">
        <f>pro[[#This Row],[Revenue]]+pro[[#This Row],[AdminExp]]</f>
        <v>-162268.41500000001</v>
      </c>
      <c r="K699" s="83">
        <f>pro[[#This Row],[Profit]]/pro[[#This Row],[Revenue]]</f>
        <v>-2.6366655329885309</v>
      </c>
      <c r="L699" s="56">
        <f t="shared" si="10"/>
        <v>1</v>
      </c>
      <c r="M699" s="82" t="str">
        <f>"Q"&amp;" "&amp;VLOOKUP(pro[[#This Row],[Period]],Mapping!A:B,2,0)</f>
        <v>Q 1</v>
      </c>
      <c r="N699"/>
    </row>
    <row r="700" spans="1:14" ht="11.25" customHeight="1" x14ac:dyDescent="0.2">
      <c r="A700" s="42" t="s">
        <v>18</v>
      </c>
      <c r="B700" s="44" t="s">
        <v>17</v>
      </c>
      <c r="C700" s="44" t="s">
        <v>57</v>
      </c>
      <c r="D700" s="43">
        <v>48898.135999999991</v>
      </c>
      <c r="E700" s="43">
        <v>-17623.388999999999</v>
      </c>
      <c r="F700" s="43">
        <v>-37680</v>
      </c>
      <c r="G700" s="43">
        <v>-33250</v>
      </c>
      <c r="H700" s="43">
        <v>-83490</v>
      </c>
      <c r="I700" s="55">
        <f>pro[[#This Row],[Admin expenses 3]]+pro[[#This Row],[Admin expenses 2]]+pro[[#This Row],[Admin expenses 1]]+pro[[#This Row],[COGS]]</f>
        <v>-172043.389</v>
      </c>
      <c r="J700" s="55">
        <f>pro[[#This Row],[Revenue]]+pro[[#This Row],[AdminExp]]</f>
        <v>-123145.253</v>
      </c>
      <c r="K700" s="83">
        <f>pro[[#This Row],[Profit]]/pro[[#This Row],[Revenue]]</f>
        <v>-2.5184038303627774</v>
      </c>
      <c r="L700" s="56">
        <f t="shared" si="10"/>
        <v>1</v>
      </c>
      <c r="M700" s="82" t="str">
        <f>"Q"&amp;" "&amp;VLOOKUP(pro[[#This Row],[Period]],Mapping!A:B,2,0)</f>
        <v>Q 1</v>
      </c>
      <c r="N700"/>
    </row>
    <row r="701" spans="1:14" ht="11.25" customHeight="1" x14ac:dyDescent="0.2">
      <c r="A701" s="42" t="s">
        <v>18</v>
      </c>
      <c r="B701" s="44" t="s">
        <v>19</v>
      </c>
      <c r="C701" s="44" t="s">
        <v>57</v>
      </c>
      <c r="D701" s="43">
        <v>59508.966999999997</v>
      </c>
      <c r="E701" s="43">
        <v>-49505.539999999994</v>
      </c>
      <c r="F701" s="43">
        <v>-92570</v>
      </c>
      <c r="G701" s="43">
        <v>-75880</v>
      </c>
      <c r="H701" s="43">
        <v>-99500</v>
      </c>
      <c r="I701" s="55">
        <f>pro[[#This Row],[Admin expenses 3]]+pro[[#This Row],[Admin expenses 2]]+pro[[#This Row],[Admin expenses 1]]+pro[[#This Row],[COGS]]</f>
        <v>-317455.53999999998</v>
      </c>
      <c r="J701" s="55">
        <f>pro[[#This Row],[Revenue]]+pro[[#This Row],[AdminExp]]</f>
        <v>-257946.57299999997</v>
      </c>
      <c r="K701" s="83">
        <f>pro[[#This Row],[Profit]]/pro[[#This Row],[Revenue]]</f>
        <v>-4.3345832738114911</v>
      </c>
      <c r="L701" s="56">
        <f t="shared" si="10"/>
        <v>1</v>
      </c>
      <c r="M701" s="82" t="str">
        <f>"Q"&amp;" "&amp;VLOOKUP(pro[[#This Row],[Period]],Mapping!A:B,2,0)</f>
        <v>Q 1</v>
      </c>
      <c r="N701"/>
    </row>
    <row r="702" spans="1:14" ht="11.25" customHeight="1" x14ac:dyDescent="0.2">
      <c r="A702" s="42" t="s">
        <v>18</v>
      </c>
      <c r="B702" s="44" t="s">
        <v>21</v>
      </c>
      <c r="C702" s="44" t="s">
        <v>57</v>
      </c>
      <c r="D702" s="43">
        <v>23896.893999999997</v>
      </c>
      <c r="E702" s="43">
        <v>-11073.482</v>
      </c>
      <c r="F702" s="43">
        <v>-79340</v>
      </c>
      <c r="G702" s="43">
        <v>-23360</v>
      </c>
      <c r="H702" s="43">
        <v>-24350</v>
      </c>
      <c r="I702" s="55">
        <f>pro[[#This Row],[Admin expenses 3]]+pro[[#This Row],[Admin expenses 2]]+pro[[#This Row],[Admin expenses 1]]+pro[[#This Row],[COGS]]</f>
        <v>-138123.48199999999</v>
      </c>
      <c r="J702" s="55">
        <f>pro[[#This Row],[Revenue]]+pro[[#This Row],[AdminExp]]</f>
        <v>-114226.58799999999</v>
      </c>
      <c r="K702" s="83">
        <f>pro[[#This Row],[Profit]]/pro[[#This Row],[Revenue]]</f>
        <v>-4.7799763433691425</v>
      </c>
      <c r="L702" s="56">
        <f t="shared" si="10"/>
        <v>1</v>
      </c>
      <c r="M702" s="82" t="str">
        <f>"Q"&amp;" "&amp;VLOOKUP(pro[[#This Row],[Period]],Mapping!A:B,2,0)</f>
        <v>Q 1</v>
      </c>
      <c r="N702"/>
    </row>
    <row r="703" spans="1:14" ht="11.25" customHeight="1" x14ac:dyDescent="0.2">
      <c r="A703" s="42" t="s">
        <v>18</v>
      </c>
      <c r="B703" s="44" t="s">
        <v>22</v>
      </c>
      <c r="C703" s="44" t="s">
        <v>57</v>
      </c>
      <c r="D703" s="43">
        <v>89324.332999999999</v>
      </c>
      <c r="E703" s="43">
        <v>-40305.110999999997</v>
      </c>
      <c r="F703" s="43">
        <v>-58130</v>
      </c>
      <c r="G703" s="43">
        <v>-59130</v>
      </c>
      <c r="H703" s="43">
        <v>-32580</v>
      </c>
      <c r="I703" s="55">
        <f>pro[[#This Row],[Admin expenses 3]]+pro[[#This Row],[Admin expenses 2]]+pro[[#This Row],[Admin expenses 1]]+pro[[#This Row],[COGS]]</f>
        <v>-190145.111</v>
      </c>
      <c r="J703" s="55">
        <f>pro[[#This Row],[Revenue]]+pro[[#This Row],[AdminExp]]</f>
        <v>-100820.77800000001</v>
      </c>
      <c r="K703" s="83">
        <f>pro[[#This Row],[Profit]]/pro[[#This Row],[Revenue]]</f>
        <v>-1.128704515487398</v>
      </c>
      <c r="L703" s="56">
        <f t="shared" si="10"/>
        <v>1</v>
      </c>
      <c r="M703" s="82" t="str">
        <f>"Q"&amp;" "&amp;VLOOKUP(pro[[#This Row],[Period]],Mapping!A:B,2,0)</f>
        <v>Q 1</v>
      </c>
      <c r="N703"/>
    </row>
    <row r="704" spans="1:14" ht="11.25" customHeight="1" x14ac:dyDescent="0.2">
      <c r="A704" s="42" t="s">
        <v>18</v>
      </c>
      <c r="B704" s="44" t="s">
        <v>30</v>
      </c>
      <c r="C704" s="44" t="s">
        <v>57</v>
      </c>
      <c r="D704" s="43">
        <v>37206.987999999998</v>
      </c>
      <c r="E704" s="43">
        <v>-13521.451999999999</v>
      </c>
      <c r="F704" s="43">
        <v>-90110</v>
      </c>
      <c r="G704" s="43">
        <v>-50550</v>
      </c>
      <c r="H704" s="43">
        <v>-66360</v>
      </c>
      <c r="I704" s="55">
        <f>pro[[#This Row],[Admin expenses 3]]+pro[[#This Row],[Admin expenses 2]]+pro[[#This Row],[Admin expenses 1]]+pro[[#This Row],[COGS]]</f>
        <v>-220541.45199999999</v>
      </c>
      <c r="J704" s="55">
        <f>pro[[#This Row],[Revenue]]+pro[[#This Row],[AdminExp]]</f>
        <v>-183334.46399999998</v>
      </c>
      <c r="K704" s="83">
        <f>pro[[#This Row],[Profit]]/pro[[#This Row],[Revenue]]</f>
        <v>-4.9274201932174675</v>
      </c>
      <c r="L704" s="56">
        <f t="shared" si="10"/>
        <v>1</v>
      </c>
      <c r="M704" s="82" t="str">
        <f>"Q"&amp;" "&amp;VLOOKUP(pro[[#This Row],[Period]],Mapping!A:B,2,0)</f>
        <v>Q 1</v>
      </c>
      <c r="N704"/>
    </row>
    <row r="705" spans="1:14" ht="11.25" customHeight="1" x14ac:dyDescent="0.2">
      <c r="A705" s="42" t="s">
        <v>18</v>
      </c>
      <c r="B705" s="44" t="s">
        <v>32</v>
      </c>
      <c r="C705" s="44" t="s">
        <v>57</v>
      </c>
      <c r="D705" s="43">
        <v>1998.1849999999999</v>
      </c>
      <c r="E705" s="43">
        <v>-387.13499999999993</v>
      </c>
      <c r="F705" s="43">
        <v>-102850</v>
      </c>
      <c r="G705" s="43">
        <v>-83110</v>
      </c>
      <c r="H705" s="43">
        <v>-51840</v>
      </c>
      <c r="I705" s="55">
        <f>pro[[#This Row],[Admin expenses 3]]+pro[[#This Row],[Admin expenses 2]]+pro[[#This Row],[Admin expenses 1]]+pro[[#This Row],[COGS]]</f>
        <v>-238187.13500000001</v>
      </c>
      <c r="J705" s="55">
        <f>pro[[#This Row],[Revenue]]+pro[[#This Row],[AdminExp]]</f>
        <v>-236188.95</v>
      </c>
      <c r="K705" s="83">
        <f>pro[[#This Row],[Profit]]/pro[[#This Row],[Revenue]]</f>
        <v>-118.20174308184679</v>
      </c>
      <c r="L705" s="56">
        <f t="shared" si="10"/>
        <v>1</v>
      </c>
      <c r="M705" s="82" t="str">
        <f>"Q"&amp;" "&amp;VLOOKUP(pro[[#This Row],[Period]],Mapping!A:B,2,0)</f>
        <v>Q 1</v>
      </c>
      <c r="N705"/>
    </row>
    <row r="706" spans="1:14" ht="11.25" customHeight="1" x14ac:dyDescent="0.2">
      <c r="A706" s="42" t="s">
        <v>18</v>
      </c>
      <c r="B706" s="44" t="s">
        <v>24</v>
      </c>
      <c r="C706" s="44" t="s">
        <v>58</v>
      </c>
      <c r="D706" s="43">
        <v>28872.843999999997</v>
      </c>
      <c r="E706" s="43">
        <v>-4210.6049999999996</v>
      </c>
      <c r="F706" s="43">
        <v>-25890</v>
      </c>
      <c r="G706" s="43">
        <v>-21480</v>
      </c>
      <c r="H706" s="43">
        <v>-86970</v>
      </c>
      <c r="I706" s="55">
        <f>pro[[#This Row],[Admin expenses 3]]+pro[[#This Row],[Admin expenses 2]]+pro[[#This Row],[Admin expenses 1]]+pro[[#This Row],[COGS]]</f>
        <v>-138550.60500000001</v>
      </c>
      <c r="J706" s="55">
        <f>pro[[#This Row],[Revenue]]+pro[[#This Row],[AdminExp]]</f>
        <v>-109677.76100000001</v>
      </c>
      <c r="K706" s="83">
        <f>pro[[#This Row],[Profit]]/pro[[#This Row],[Revenue]]</f>
        <v>-3.7986476496738604</v>
      </c>
      <c r="L706" s="56">
        <f t="shared" ref="L706:L769" si="11">MONTH(DATEVALUE(A706&amp;"1"))</f>
        <v>1</v>
      </c>
      <c r="M706" s="82" t="str">
        <f>"Q"&amp;" "&amp;VLOOKUP(pro[[#This Row],[Period]],Mapping!A:B,2,0)</f>
        <v>Q 1</v>
      </c>
      <c r="N706"/>
    </row>
    <row r="707" spans="1:14" ht="11.25" customHeight="1" x14ac:dyDescent="0.2">
      <c r="A707" s="42" t="s">
        <v>18</v>
      </c>
      <c r="B707" s="44" t="s">
        <v>37</v>
      </c>
      <c r="C707" s="44" t="s">
        <v>59</v>
      </c>
      <c r="D707" s="43">
        <v>12465.467000000001</v>
      </c>
      <c r="E707" s="43">
        <v>-8270.3739999999998</v>
      </c>
      <c r="F707" s="43">
        <v>-72480</v>
      </c>
      <c r="G707" s="43">
        <v>-57910</v>
      </c>
      <c r="H707" s="43">
        <v>-101450</v>
      </c>
      <c r="I707" s="55">
        <f>pro[[#This Row],[Admin expenses 3]]+pro[[#This Row],[Admin expenses 2]]+pro[[#This Row],[Admin expenses 1]]+pro[[#This Row],[COGS]]</f>
        <v>-240110.37400000001</v>
      </c>
      <c r="J707" s="55">
        <f>pro[[#This Row],[Revenue]]+pro[[#This Row],[AdminExp]]</f>
        <v>-227644.90700000001</v>
      </c>
      <c r="K707" s="83">
        <f>pro[[#This Row],[Profit]]/pro[[#This Row],[Revenue]]</f>
        <v>-18.262044013272828</v>
      </c>
      <c r="L707" s="56">
        <f t="shared" si="11"/>
        <v>1</v>
      </c>
      <c r="M707" s="82" t="str">
        <f>"Q"&amp;" "&amp;VLOOKUP(pro[[#This Row],[Period]],Mapping!A:B,2,0)</f>
        <v>Q 1</v>
      </c>
      <c r="N707"/>
    </row>
    <row r="708" spans="1:14" ht="11.25" customHeight="1" x14ac:dyDescent="0.2">
      <c r="A708" s="42" t="s">
        <v>18</v>
      </c>
      <c r="B708" s="44" t="s">
        <v>33</v>
      </c>
      <c r="C708" s="44" t="s">
        <v>57</v>
      </c>
      <c r="D708" s="43">
        <v>18072.873</v>
      </c>
      <c r="E708" s="43">
        <v>-8021.0339999999997</v>
      </c>
      <c r="F708" s="43">
        <v>-70450</v>
      </c>
      <c r="G708" s="43">
        <v>-100390</v>
      </c>
      <c r="H708" s="43">
        <v>-104070</v>
      </c>
      <c r="I708" s="55">
        <f>pro[[#This Row],[Admin expenses 3]]+pro[[#This Row],[Admin expenses 2]]+pro[[#This Row],[Admin expenses 1]]+pro[[#This Row],[COGS]]</f>
        <v>-282931.03399999999</v>
      </c>
      <c r="J708" s="55">
        <f>pro[[#This Row],[Revenue]]+pro[[#This Row],[AdminExp]]</f>
        <v>-264858.16099999996</v>
      </c>
      <c r="K708" s="83">
        <f>pro[[#This Row],[Profit]]/pro[[#This Row],[Revenue]]</f>
        <v>-14.655011463866312</v>
      </c>
      <c r="L708" s="56">
        <f t="shared" si="11"/>
        <v>1</v>
      </c>
      <c r="M708" s="82" t="str">
        <f>"Q"&amp;" "&amp;VLOOKUP(pro[[#This Row],[Period]],Mapping!A:B,2,0)</f>
        <v>Q 1</v>
      </c>
      <c r="N708"/>
    </row>
    <row r="709" spans="1:14" ht="11.25" customHeight="1" x14ac:dyDescent="0.2">
      <c r="A709" s="42" t="s">
        <v>18</v>
      </c>
      <c r="B709" s="44" t="s">
        <v>13</v>
      </c>
      <c r="C709" s="44" t="s">
        <v>57</v>
      </c>
      <c r="D709" s="43">
        <v>30809.485000000001</v>
      </c>
      <c r="E709" s="43">
        <v>-3773.4829999999993</v>
      </c>
      <c r="F709" s="43">
        <v>-40390</v>
      </c>
      <c r="G709" s="43">
        <v>-75920</v>
      </c>
      <c r="H709" s="43">
        <v>-46180</v>
      </c>
      <c r="I709" s="55">
        <f>pro[[#This Row],[Admin expenses 3]]+pro[[#This Row],[Admin expenses 2]]+pro[[#This Row],[Admin expenses 1]]+pro[[#This Row],[COGS]]</f>
        <v>-166263.48300000001</v>
      </c>
      <c r="J709" s="55">
        <f>pro[[#This Row],[Revenue]]+pro[[#This Row],[AdminExp]]</f>
        <v>-135453.99800000002</v>
      </c>
      <c r="K709" s="83">
        <f>pro[[#This Row],[Profit]]/pro[[#This Row],[Revenue]]</f>
        <v>-4.3965031547914553</v>
      </c>
      <c r="L709" s="56">
        <f t="shared" si="11"/>
        <v>1</v>
      </c>
      <c r="M709" s="82" t="str">
        <f>"Q"&amp;" "&amp;VLOOKUP(pro[[#This Row],[Period]],Mapping!A:B,2,0)</f>
        <v>Q 1</v>
      </c>
      <c r="N709"/>
    </row>
    <row r="710" spans="1:14" ht="11.25" customHeight="1" x14ac:dyDescent="0.2">
      <c r="A710" s="42" t="s">
        <v>18</v>
      </c>
      <c r="B710" s="44" t="s">
        <v>17</v>
      </c>
      <c r="C710" s="44" t="s">
        <v>57</v>
      </c>
      <c r="D710" s="43">
        <v>29440.081999999999</v>
      </c>
      <c r="E710" s="43">
        <v>-7707.6439999999993</v>
      </c>
      <c r="F710" s="43">
        <v>-15670</v>
      </c>
      <c r="G710" s="43">
        <v>-33060</v>
      </c>
      <c r="H710" s="43">
        <v>-55720</v>
      </c>
      <c r="I710" s="55">
        <f>pro[[#This Row],[Admin expenses 3]]+pro[[#This Row],[Admin expenses 2]]+pro[[#This Row],[Admin expenses 1]]+pro[[#This Row],[COGS]]</f>
        <v>-112157.644</v>
      </c>
      <c r="J710" s="55">
        <f>pro[[#This Row],[Revenue]]+pro[[#This Row],[AdminExp]]</f>
        <v>-82717.562000000005</v>
      </c>
      <c r="K710" s="83">
        <f>pro[[#This Row],[Profit]]/pro[[#This Row],[Revenue]]</f>
        <v>-2.8096919702873113</v>
      </c>
      <c r="L710" s="56">
        <f t="shared" si="11"/>
        <v>1</v>
      </c>
      <c r="M710" s="82" t="str">
        <f>"Q"&amp;" "&amp;VLOOKUP(pro[[#This Row],[Period]],Mapping!A:B,2,0)</f>
        <v>Q 1</v>
      </c>
      <c r="N710"/>
    </row>
    <row r="711" spans="1:14" ht="11.25" customHeight="1" x14ac:dyDescent="0.2">
      <c r="A711" s="42" t="s">
        <v>18</v>
      </c>
      <c r="B711" s="44" t="s">
        <v>22</v>
      </c>
      <c r="C711" s="44" t="s">
        <v>57</v>
      </c>
      <c r="D711" s="43">
        <v>22840.495999999999</v>
      </c>
      <c r="E711" s="43">
        <v>-3946.2919999999999</v>
      </c>
      <c r="F711" s="43">
        <v>-14570</v>
      </c>
      <c r="G711" s="43">
        <v>-48830</v>
      </c>
      <c r="H711" s="43">
        <v>-39080</v>
      </c>
      <c r="I711" s="55">
        <f>pro[[#This Row],[Admin expenses 3]]+pro[[#This Row],[Admin expenses 2]]+pro[[#This Row],[Admin expenses 1]]+pro[[#This Row],[COGS]]</f>
        <v>-106426.292</v>
      </c>
      <c r="J711" s="55">
        <f>pro[[#This Row],[Revenue]]+pro[[#This Row],[AdminExp]]</f>
        <v>-83585.796000000002</v>
      </c>
      <c r="K711" s="83">
        <f>pro[[#This Row],[Profit]]/pro[[#This Row],[Revenue]]</f>
        <v>-3.6595438207646631</v>
      </c>
      <c r="L711" s="56">
        <f t="shared" si="11"/>
        <v>1</v>
      </c>
      <c r="M711" s="82" t="str">
        <f>"Q"&amp;" "&amp;VLOOKUP(pro[[#This Row],[Period]],Mapping!A:B,2,0)</f>
        <v>Q 1</v>
      </c>
      <c r="N711"/>
    </row>
    <row r="712" spans="1:14" ht="11.25" customHeight="1" x14ac:dyDescent="0.2">
      <c r="A712" s="42" t="s">
        <v>18</v>
      </c>
      <c r="B712" s="44" t="s">
        <v>32</v>
      </c>
      <c r="C712" s="44" t="s">
        <v>57</v>
      </c>
      <c r="D712" s="43">
        <v>36422.217999999993</v>
      </c>
      <c r="E712" s="43">
        <v>-5722.3949999999995</v>
      </c>
      <c r="F712" s="43">
        <v>-66370</v>
      </c>
      <c r="G712" s="43">
        <v>-24460</v>
      </c>
      <c r="H712" s="43">
        <v>-14840</v>
      </c>
      <c r="I712" s="55">
        <f>pro[[#This Row],[Admin expenses 3]]+pro[[#This Row],[Admin expenses 2]]+pro[[#This Row],[Admin expenses 1]]+pro[[#This Row],[COGS]]</f>
        <v>-111392.395</v>
      </c>
      <c r="J712" s="55">
        <f>pro[[#This Row],[Revenue]]+pro[[#This Row],[AdminExp]]</f>
        <v>-74970.177000000011</v>
      </c>
      <c r="K712" s="83">
        <f>pro[[#This Row],[Profit]]/pro[[#This Row],[Revenue]]</f>
        <v>-2.0583638536236322</v>
      </c>
      <c r="L712" s="56">
        <f t="shared" si="11"/>
        <v>1</v>
      </c>
      <c r="M712" s="82" t="str">
        <f>"Q"&amp;" "&amp;VLOOKUP(pro[[#This Row],[Period]],Mapping!A:B,2,0)</f>
        <v>Q 1</v>
      </c>
      <c r="N712"/>
    </row>
    <row r="713" spans="1:14" ht="11.25" customHeight="1" x14ac:dyDescent="0.2">
      <c r="A713" s="42" t="s">
        <v>18</v>
      </c>
      <c r="B713" s="44" t="s">
        <v>25</v>
      </c>
      <c r="C713" s="44" t="s">
        <v>58</v>
      </c>
      <c r="D713" s="43">
        <v>169006.66999999998</v>
      </c>
      <c r="E713" s="43">
        <v>-25701.668999999998</v>
      </c>
      <c r="F713" s="43">
        <v>-37970</v>
      </c>
      <c r="G713" s="43">
        <v>-81790</v>
      </c>
      <c r="H713" s="43">
        <v>-101940</v>
      </c>
      <c r="I713" s="55">
        <f>pro[[#This Row],[Admin expenses 3]]+pro[[#This Row],[Admin expenses 2]]+pro[[#This Row],[Admin expenses 1]]+pro[[#This Row],[COGS]]</f>
        <v>-247401.66899999999</v>
      </c>
      <c r="J713" s="55">
        <f>pro[[#This Row],[Revenue]]+pro[[#This Row],[AdminExp]]</f>
        <v>-78394.999000000011</v>
      </c>
      <c r="K713" s="83">
        <f>pro[[#This Row],[Profit]]/pro[[#This Row],[Revenue]]</f>
        <v>-0.4638574264554175</v>
      </c>
      <c r="L713" s="56">
        <f t="shared" si="11"/>
        <v>1</v>
      </c>
      <c r="M713" s="82" t="str">
        <f>"Q"&amp;" "&amp;VLOOKUP(pro[[#This Row],[Period]],Mapping!A:B,2,0)</f>
        <v>Q 1</v>
      </c>
      <c r="N713"/>
    </row>
    <row r="714" spans="1:14" ht="11.25" customHeight="1" x14ac:dyDescent="0.2">
      <c r="A714" s="42" t="s">
        <v>18</v>
      </c>
      <c r="B714" s="44" t="s">
        <v>14</v>
      </c>
      <c r="C714" s="44" t="s">
        <v>59</v>
      </c>
      <c r="D714" s="43">
        <v>754754.28699999989</v>
      </c>
      <c r="E714" s="43">
        <v>-28490.601999999999</v>
      </c>
      <c r="F714" s="43">
        <v>-87320</v>
      </c>
      <c r="G714" s="43">
        <v>-88090</v>
      </c>
      <c r="H714" s="43">
        <v>-52610</v>
      </c>
      <c r="I714" s="55">
        <f>pro[[#This Row],[Admin expenses 3]]+pro[[#This Row],[Admin expenses 2]]+pro[[#This Row],[Admin expenses 1]]+pro[[#This Row],[COGS]]</f>
        <v>-256510.60200000001</v>
      </c>
      <c r="J714" s="55">
        <f>pro[[#This Row],[Revenue]]+pro[[#This Row],[AdminExp]]</f>
        <v>498243.68499999988</v>
      </c>
      <c r="K714" s="83">
        <f>pro[[#This Row],[Profit]]/pro[[#This Row],[Revenue]]</f>
        <v>0.66014025171081925</v>
      </c>
      <c r="L714" s="56">
        <f t="shared" si="11"/>
        <v>1</v>
      </c>
      <c r="M714" s="82" t="str">
        <f>"Q"&amp;" "&amp;VLOOKUP(pro[[#This Row],[Period]],Mapping!A:B,2,0)</f>
        <v>Q 1</v>
      </c>
      <c r="N714"/>
    </row>
    <row r="715" spans="1:14" ht="11.25" customHeight="1" x14ac:dyDescent="0.2">
      <c r="A715" s="42" t="s">
        <v>18</v>
      </c>
      <c r="B715" s="44" t="s">
        <v>35</v>
      </c>
      <c r="C715" s="44" t="s">
        <v>57</v>
      </c>
      <c r="D715" s="43">
        <v>1342693.52</v>
      </c>
      <c r="E715" s="43">
        <v>-20324.296999999999</v>
      </c>
      <c r="F715" s="43">
        <v>-42310</v>
      </c>
      <c r="G715" s="43">
        <v>-35140</v>
      </c>
      <c r="H715" s="43">
        <v>-57090</v>
      </c>
      <c r="I715" s="55">
        <f>pro[[#This Row],[Admin expenses 3]]+pro[[#This Row],[Admin expenses 2]]+pro[[#This Row],[Admin expenses 1]]+pro[[#This Row],[COGS]]</f>
        <v>-154864.29699999999</v>
      </c>
      <c r="J715" s="55">
        <f>pro[[#This Row],[Revenue]]+pro[[#This Row],[AdminExp]]</f>
        <v>1187829.223</v>
      </c>
      <c r="K715" s="83">
        <f>pro[[#This Row],[Profit]]/pro[[#This Row],[Revenue]]</f>
        <v>0.88466146987884475</v>
      </c>
      <c r="L715" s="56">
        <f t="shared" si="11"/>
        <v>1</v>
      </c>
      <c r="M715" s="82" t="str">
        <f>"Q"&amp;" "&amp;VLOOKUP(pro[[#This Row],[Period]],Mapping!A:B,2,0)</f>
        <v>Q 1</v>
      </c>
      <c r="N715"/>
    </row>
    <row r="716" spans="1:14" ht="11.25" customHeight="1" x14ac:dyDescent="0.2">
      <c r="A716" s="42" t="s">
        <v>18</v>
      </c>
      <c r="B716" s="44" t="s">
        <v>15</v>
      </c>
      <c r="C716" s="44" t="s">
        <v>57</v>
      </c>
      <c r="D716" s="43">
        <v>52206.405999999995</v>
      </c>
      <c r="E716" s="43">
        <v>-7022.5819999999994</v>
      </c>
      <c r="F716" s="43">
        <v>-46750</v>
      </c>
      <c r="G716" s="43">
        <v>-57640</v>
      </c>
      <c r="H716" s="43">
        <v>-105420</v>
      </c>
      <c r="I716" s="55">
        <f>pro[[#This Row],[Admin expenses 3]]+pro[[#This Row],[Admin expenses 2]]+pro[[#This Row],[Admin expenses 1]]+pro[[#This Row],[COGS]]</f>
        <v>-216832.58199999999</v>
      </c>
      <c r="J716" s="55">
        <f>pro[[#This Row],[Revenue]]+pro[[#This Row],[AdminExp]]</f>
        <v>-164626.17600000001</v>
      </c>
      <c r="K716" s="83">
        <f>pro[[#This Row],[Profit]]/pro[[#This Row],[Revenue]]</f>
        <v>-3.1533711782419962</v>
      </c>
      <c r="L716" s="56">
        <f t="shared" si="11"/>
        <v>1</v>
      </c>
      <c r="M716" s="82" t="str">
        <f>"Q"&amp;" "&amp;VLOOKUP(pro[[#This Row],[Period]],Mapping!A:B,2,0)</f>
        <v>Q 1</v>
      </c>
      <c r="N716"/>
    </row>
    <row r="717" spans="1:14" ht="11.25" customHeight="1" x14ac:dyDescent="0.2">
      <c r="A717" s="42" t="s">
        <v>18</v>
      </c>
      <c r="B717" s="44" t="s">
        <v>19</v>
      </c>
      <c r="C717" s="44" t="s">
        <v>57</v>
      </c>
      <c r="D717" s="43">
        <v>2851.3029999999999</v>
      </c>
      <c r="E717" s="43">
        <v>-1902.8729999999998</v>
      </c>
      <c r="F717" s="43">
        <v>-79220</v>
      </c>
      <c r="G717" s="43">
        <v>-67520</v>
      </c>
      <c r="H717" s="43">
        <v>-13350</v>
      </c>
      <c r="I717" s="55">
        <f>pro[[#This Row],[Admin expenses 3]]+pro[[#This Row],[Admin expenses 2]]+pro[[#This Row],[Admin expenses 1]]+pro[[#This Row],[COGS]]</f>
        <v>-161992.87299999999</v>
      </c>
      <c r="J717" s="55">
        <f>pro[[#This Row],[Revenue]]+pro[[#This Row],[AdminExp]]</f>
        <v>-159141.57</v>
      </c>
      <c r="K717" s="83">
        <f>pro[[#This Row],[Profit]]/pro[[#This Row],[Revenue]]</f>
        <v>-55.813629768565463</v>
      </c>
      <c r="L717" s="56">
        <f t="shared" si="11"/>
        <v>1</v>
      </c>
      <c r="M717" s="82" t="str">
        <f>"Q"&amp;" "&amp;VLOOKUP(pro[[#This Row],[Period]],Mapping!A:B,2,0)</f>
        <v>Q 1</v>
      </c>
      <c r="N717"/>
    </row>
    <row r="718" spans="1:14" ht="11.25" customHeight="1" x14ac:dyDescent="0.2">
      <c r="A718" s="42" t="s">
        <v>18</v>
      </c>
      <c r="B718" s="44" t="s">
        <v>22</v>
      </c>
      <c r="C718" s="44" t="s">
        <v>58</v>
      </c>
      <c r="D718" s="43">
        <v>199219.321</v>
      </c>
      <c r="E718" s="43">
        <v>-20354.732999999997</v>
      </c>
      <c r="F718" s="43">
        <v>-12800</v>
      </c>
      <c r="G718" s="43">
        <v>-103600</v>
      </c>
      <c r="H718" s="43">
        <v>-38020</v>
      </c>
      <c r="I718" s="55">
        <f>pro[[#This Row],[Admin expenses 3]]+pro[[#This Row],[Admin expenses 2]]+pro[[#This Row],[Admin expenses 1]]+pro[[#This Row],[COGS]]</f>
        <v>-174774.73300000001</v>
      </c>
      <c r="J718" s="55">
        <f>pro[[#This Row],[Revenue]]+pro[[#This Row],[AdminExp]]</f>
        <v>24444.587999999989</v>
      </c>
      <c r="K718" s="83">
        <f>pro[[#This Row],[Profit]]/pro[[#This Row],[Revenue]]</f>
        <v>0.12270189395937149</v>
      </c>
      <c r="L718" s="56">
        <f t="shared" si="11"/>
        <v>1</v>
      </c>
      <c r="M718" s="82" t="str">
        <f>"Q"&amp;" "&amp;VLOOKUP(pro[[#This Row],[Period]],Mapping!A:B,2,0)</f>
        <v>Q 1</v>
      </c>
      <c r="N718"/>
    </row>
    <row r="719" spans="1:14" ht="11.25" customHeight="1" x14ac:dyDescent="0.2">
      <c r="A719" s="42" t="s">
        <v>18</v>
      </c>
      <c r="B719" s="44" t="s">
        <v>37</v>
      </c>
      <c r="C719" s="44" t="s">
        <v>59</v>
      </c>
      <c r="D719" s="43">
        <v>8285.9210000000003</v>
      </c>
      <c r="E719" s="43">
        <v>-8400</v>
      </c>
      <c r="F719" s="43">
        <v>-58340</v>
      </c>
      <c r="G719" s="43">
        <v>-89650</v>
      </c>
      <c r="H719" s="43">
        <v>-41320</v>
      </c>
      <c r="I719" s="55">
        <f>pro[[#This Row],[Admin expenses 3]]+pro[[#This Row],[Admin expenses 2]]+pro[[#This Row],[Admin expenses 1]]+pro[[#This Row],[COGS]]</f>
        <v>-197710</v>
      </c>
      <c r="J719" s="55">
        <f>pro[[#This Row],[Revenue]]+pro[[#This Row],[AdminExp]]</f>
        <v>-189424.079</v>
      </c>
      <c r="K719" s="83">
        <f>pro[[#This Row],[Profit]]/pro[[#This Row],[Revenue]]</f>
        <v>-22.860956434414472</v>
      </c>
      <c r="L719" s="56">
        <f t="shared" si="11"/>
        <v>1</v>
      </c>
      <c r="M719" s="82" t="str">
        <f>"Q"&amp;" "&amp;VLOOKUP(pro[[#This Row],[Period]],Mapping!A:B,2,0)</f>
        <v>Q 1</v>
      </c>
      <c r="N719"/>
    </row>
    <row r="720" spans="1:14" ht="11.25" customHeight="1" x14ac:dyDescent="0.2">
      <c r="A720" s="42" t="s">
        <v>18</v>
      </c>
      <c r="B720" s="44" t="s">
        <v>15</v>
      </c>
      <c r="C720" s="44" t="s">
        <v>57</v>
      </c>
      <c r="D720" s="43">
        <v>423821.87399999995</v>
      </c>
      <c r="E720" s="43">
        <v>-462780.31799999997</v>
      </c>
      <c r="F720" s="43">
        <v>-103870</v>
      </c>
      <c r="G720" s="43">
        <v>-60650</v>
      </c>
      <c r="H720" s="43">
        <v>-72290</v>
      </c>
      <c r="I720" s="55">
        <f>pro[[#This Row],[Admin expenses 3]]+pro[[#This Row],[Admin expenses 2]]+pro[[#This Row],[Admin expenses 1]]+pro[[#This Row],[COGS]]</f>
        <v>-699590.31799999997</v>
      </c>
      <c r="J720" s="55">
        <f>pro[[#This Row],[Revenue]]+pro[[#This Row],[AdminExp]]</f>
        <v>-275768.44400000002</v>
      </c>
      <c r="K720" s="83">
        <f>pro[[#This Row],[Profit]]/pro[[#This Row],[Revenue]]</f>
        <v>-0.65067062583938284</v>
      </c>
      <c r="L720" s="56">
        <f t="shared" si="11"/>
        <v>1</v>
      </c>
      <c r="M720" s="82" t="str">
        <f>"Q"&amp;" "&amp;VLOOKUP(pro[[#This Row],[Period]],Mapping!A:B,2,0)</f>
        <v>Q 1</v>
      </c>
      <c r="N720"/>
    </row>
    <row r="721" spans="1:14" ht="11.25" customHeight="1" x14ac:dyDescent="0.2">
      <c r="A721" s="42" t="s">
        <v>18</v>
      </c>
      <c r="B721" s="44" t="s">
        <v>17</v>
      </c>
      <c r="C721" s="44" t="s">
        <v>57</v>
      </c>
      <c r="D721" s="43">
        <v>608464.6399999999</v>
      </c>
      <c r="E721" s="43">
        <v>-694170.47699999996</v>
      </c>
      <c r="F721" s="43">
        <v>-90870</v>
      </c>
      <c r="G721" s="43">
        <v>-66050</v>
      </c>
      <c r="H721" s="43">
        <v>-69800</v>
      </c>
      <c r="I721" s="55">
        <f>pro[[#This Row],[Admin expenses 3]]+pro[[#This Row],[Admin expenses 2]]+pro[[#This Row],[Admin expenses 1]]+pro[[#This Row],[COGS]]</f>
        <v>-920890.47699999996</v>
      </c>
      <c r="J721" s="55">
        <f>pro[[#This Row],[Revenue]]+pro[[#This Row],[AdminExp]]</f>
        <v>-312425.83700000006</v>
      </c>
      <c r="K721" s="83">
        <f>pro[[#This Row],[Profit]]/pro[[#This Row],[Revenue]]</f>
        <v>-0.51346588850257613</v>
      </c>
      <c r="L721" s="56">
        <f t="shared" si="11"/>
        <v>1</v>
      </c>
      <c r="M721" s="82" t="str">
        <f>"Q"&amp;" "&amp;VLOOKUP(pro[[#This Row],[Period]],Mapping!A:B,2,0)</f>
        <v>Q 1</v>
      </c>
      <c r="N721"/>
    </row>
    <row r="722" spans="1:14" ht="11.25" customHeight="1" x14ac:dyDescent="0.2">
      <c r="A722" s="42" t="s">
        <v>18</v>
      </c>
      <c r="B722" s="44" t="s">
        <v>19</v>
      </c>
      <c r="C722" s="44" t="s">
        <v>58</v>
      </c>
      <c r="D722" s="43">
        <v>246723.30199999997</v>
      </c>
      <c r="E722" s="43">
        <v>-462780.31799999997</v>
      </c>
      <c r="F722" s="43">
        <v>-20400</v>
      </c>
      <c r="G722" s="43">
        <v>-63600</v>
      </c>
      <c r="H722" s="43">
        <v>-64840</v>
      </c>
      <c r="I722" s="55">
        <f>pro[[#This Row],[Admin expenses 3]]+pro[[#This Row],[Admin expenses 2]]+pro[[#This Row],[Admin expenses 1]]+pro[[#This Row],[COGS]]</f>
        <v>-611620.31799999997</v>
      </c>
      <c r="J722" s="55">
        <f>pro[[#This Row],[Revenue]]+pro[[#This Row],[AdminExp]]</f>
        <v>-364897.016</v>
      </c>
      <c r="K722" s="83">
        <f>pro[[#This Row],[Profit]]/pro[[#This Row],[Revenue]]</f>
        <v>-1.4789726509091552</v>
      </c>
      <c r="L722" s="56">
        <f t="shared" si="11"/>
        <v>1</v>
      </c>
      <c r="M722" s="82" t="str">
        <f>"Q"&amp;" "&amp;VLOOKUP(pro[[#This Row],[Period]],Mapping!A:B,2,0)</f>
        <v>Q 1</v>
      </c>
      <c r="N722"/>
    </row>
    <row r="723" spans="1:14" ht="11.25" customHeight="1" x14ac:dyDescent="0.2">
      <c r="A723" s="42" t="s">
        <v>20</v>
      </c>
      <c r="B723" s="44" t="s">
        <v>13</v>
      </c>
      <c r="C723" s="44" t="s">
        <v>59</v>
      </c>
      <c r="D723" s="43">
        <v>19283.131000000001</v>
      </c>
      <c r="E723" s="43">
        <v>-42172.010999999999</v>
      </c>
      <c r="F723" s="43">
        <v>-81100</v>
      </c>
      <c r="G723" s="43">
        <v>-70940</v>
      </c>
      <c r="H723" s="43">
        <v>-21430</v>
      </c>
      <c r="I723" s="55">
        <f>pro[[#This Row],[Admin expenses 3]]+pro[[#This Row],[Admin expenses 2]]+pro[[#This Row],[Admin expenses 1]]+pro[[#This Row],[COGS]]</f>
        <v>-215642.011</v>
      </c>
      <c r="J723" s="55">
        <f>pro[[#This Row],[Revenue]]+pro[[#This Row],[AdminExp]]</f>
        <v>-196358.88</v>
      </c>
      <c r="K723" s="83">
        <f>pro[[#This Row],[Profit]]/pro[[#This Row],[Revenue]]</f>
        <v>-10.182935540913972</v>
      </c>
      <c r="L723" s="56">
        <f t="shared" si="11"/>
        <v>2</v>
      </c>
      <c r="M723" s="82" t="str">
        <f>"Q"&amp;" "&amp;VLOOKUP(pro[[#This Row],[Period]],Mapping!A:B,2,0)</f>
        <v>Q 1</v>
      </c>
      <c r="N723"/>
    </row>
    <row r="724" spans="1:14" ht="11.25" customHeight="1" x14ac:dyDescent="0.2">
      <c r="A724" s="42" t="s">
        <v>20</v>
      </c>
      <c r="B724" s="44" t="s">
        <v>26</v>
      </c>
      <c r="C724" s="44" t="s">
        <v>57</v>
      </c>
      <c r="D724" s="43">
        <v>187028.18399999998</v>
      </c>
      <c r="E724" s="43">
        <v>-175426.02699999997</v>
      </c>
      <c r="F724" s="43">
        <v>-54810</v>
      </c>
      <c r="G724" s="43">
        <v>-32880</v>
      </c>
      <c r="H724" s="43">
        <v>-108180</v>
      </c>
      <c r="I724" s="55">
        <f>pro[[#This Row],[Admin expenses 3]]+pro[[#This Row],[Admin expenses 2]]+pro[[#This Row],[Admin expenses 1]]+pro[[#This Row],[COGS]]</f>
        <v>-371296.027</v>
      </c>
      <c r="J724" s="55">
        <f>pro[[#This Row],[Revenue]]+pro[[#This Row],[AdminExp]]</f>
        <v>-184267.84300000002</v>
      </c>
      <c r="K724" s="83">
        <f>pro[[#This Row],[Profit]]/pro[[#This Row],[Revenue]]</f>
        <v>-0.98524104260136558</v>
      </c>
      <c r="L724" s="56">
        <f t="shared" si="11"/>
        <v>2</v>
      </c>
      <c r="M724" s="82" t="str">
        <f>"Q"&amp;" "&amp;VLOOKUP(pro[[#This Row],[Period]],Mapping!A:B,2,0)</f>
        <v>Q 1</v>
      </c>
      <c r="N724"/>
    </row>
    <row r="725" spans="1:14" ht="11.25" customHeight="1" x14ac:dyDescent="0.2">
      <c r="A725" s="42" t="s">
        <v>20</v>
      </c>
      <c r="B725" s="44" t="s">
        <v>21</v>
      </c>
      <c r="C725" s="44" t="s">
        <v>57</v>
      </c>
      <c r="D725" s="43">
        <v>112612.90599999999</v>
      </c>
      <c r="E725" s="43">
        <v>-234268.86</v>
      </c>
      <c r="F725" s="43">
        <v>-32020</v>
      </c>
      <c r="G725" s="43">
        <v>-72870</v>
      </c>
      <c r="H725" s="43">
        <v>-68240</v>
      </c>
      <c r="I725" s="55">
        <f>pro[[#This Row],[Admin expenses 3]]+pro[[#This Row],[Admin expenses 2]]+pro[[#This Row],[Admin expenses 1]]+pro[[#This Row],[COGS]]</f>
        <v>-407398.86</v>
      </c>
      <c r="J725" s="55">
        <f>pro[[#This Row],[Revenue]]+pro[[#This Row],[AdminExp]]</f>
        <v>-294785.95400000003</v>
      </c>
      <c r="K725" s="83">
        <f>pro[[#This Row],[Profit]]/pro[[#This Row],[Revenue]]</f>
        <v>-2.6176924516982099</v>
      </c>
      <c r="L725" s="56">
        <f t="shared" si="11"/>
        <v>2</v>
      </c>
      <c r="M725" s="82" t="str">
        <f>"Q"&amp;" "&amp;VLOOKUP(pro[[#This Row],[Period]],Mapping!A:B,2,0)</f>
        <v>Q 1</v>
      </c>
      <c r="N725"/>
    </row>
    <row r="726" spans="1:14" ht="11.25" customHeight="1" x14ac:dyDescent="0.2">
      <c r="A726" s="42" t="s">
        <v>20</v>
      </c>
      <c r="B726" s="44" t="s">
        <v>22</v>
      </c>
      <c r="C726" s="44" t="s">
        <v>57</v>
      </c>
      <c r="D726" s="43">
        <v>93080.036000000007</v>
      </c>
      <c r="E726" s="43">
        <v>-143582.10999999999</v>
      </c>
      <c r="F726" s="43">
        <v>-98280</v>
      </c>
      <c r="G726" s="43">
        <v>-51620</v>
      </c>
      <c r="H726" s="43">
        <v>-92930</v>
      </c>
      <c r="I726" s="55">
        <f>pro[[#This Row],[Admin expenses 3]]+pro[[#This Row],[Admin expenses 2]]+pro[[#This Row],[Admin expenses 1]]+pro[[#This Row],[COGS]]</f>
        <v>-386412.11</v>
      </c>
      <c r="J726" s="55">
        <f>pro[[#This Row],[Revenue]]+pro[[#This Row],[AdminExp]]</f>
        <v>-293332.07399999996</v>
      </c>
      <c r="K726" s="83">
        <f>pro[[#This Row],[Profit]]/pro[[#This Row],[Revenue]]</f>
        <v>-3.1513962242128906</v>
      </c>
      <c r="L726" s="56">
        <f t="shared" si="11"/>
        <v>2</v>
      </c>
      <c r="M726" s="82" t="str">
        <f>"Q"&amp;" "&amp;VLOOKUP(pro[[#This Row],[Period]],Mapping!A:B,2,0)</f>
        <v>Q 1</v>
      </c>
      <c r="N726"/>
    </row>
    <row r="727" spans="1:14" ht="11.25" customHeight="1" x14ac:dyDescent="0.2">
      <c r="A727" s="42" t="s">
        <v>20</v>
      </c>
      <c r="B727" s="44" t="s">
        <v>32</v>
      </c>
      <c r="C727" s="44" t="s">
        <v>58</v>
      </c>
      <c r="D727" s="43">
        <v>25291.027999999998</v>
      </c>
      <c r="E727" s="43">
        <v>-14654.646999999999</v>
      </c>
      <c r="F727" s="43">
        <v>-93340</v>
      </c>
      <c r="G727" s="43">
        <v>-57570</v>
      </c>
      <c r="H727" s="43">
        <v>-31660</v>
      </c>
      <c r="I727" s="55">
        <f>pro[[#This Row],[Admin expenses 3]]+pro[[#This Row],[Admin expenses 2]]+pro[[#This Row],[Admin expenses 1]]+pro[[#This Row],[COGS]]</f>
        <v>-197224.647</v>
      </c>
      <c r="J727" s="55">
        <f>pro[[#This Row],[Revenue]]+pro[[#This Row],[AdminExp]]</f>
        <v>-171933.61900000001</v>
      </c>
      <c r="K727" s="83">
        <f>pro[[#This Row],[Profit]]/pro[[#This Row],[Revenue]]</f>
        <v>-6.7982060278451319</v>
      </c>
      <c r="L727" s="56">
        <f t="shared" si="11"/>
        <v>2</v>
      </c>
      <c r="M727" s="82" t="str">
        <f>"Q"&amp;" "&amp;VLOOKUP(pro[[#This Row],[Period]],Mapping!A:B,2,0)</f>
        <v>Q 1</v>
      </c>
      <c r="N727"/>
    </row>
    <row r="728" spans="1:14" ht="11.25" customHeight="1" x14ac:dyDescent="0.2">
      <c r="A728" s="42" t="s">
        <v>20</v>
      </c>
      <c r="B728" s="44" t="s">
        <v>15</v>
      </c>
      <c r="C728" s="44" t="s">
        <v>59</v>
      </c>
      <c r="D728" s="43">
        <v>203046.522</v>
      </c>
      <c r="E728" s="43">
        <v>-73194.911999999997</v>
      </c>
      <c r="F728" s="43">
        <v>-105120</v>
      </c>
      <c r="G728" s="43">
        <v>-92280</v>
      </c>
      <c r="H728" s="43">
        <v>-62870</v>
      </c>
      <c r="I728" s="55">
        <f>pro[[#This Row],[Admin expenses 3]]+pro[[#This Row],[Admin expenses 2]]+pro[[#This Row],[Admin expenses 1]]+pro[[#This Row],[COGS]]</f>
        <v>-333464.91200000001</v>
      </c>
      <c r="J728" s="55">
        <f>pro[[#This Row],[Revenue]]+pro[[#This Row],[AdminExp]]</f>
        <v>-130418.39000000001</v>
      </c>
      <c r="K728" s="83">
        <f>pro[[#This Row],[Profit]]/pro[[#This Row],[Revenue]]</f>
        <v>-0.64230792389539193</v>
      </c>
      <c r="L728" s="56">
        <f t="shared" si="11"/>
        <v>2</v>
      </c>
      <c r="M728" s="82" t="str">
        <f>"Q"&amp;" "&amp;VLOOKUP(pro[[#This Row],[Period]],Mapping!A:B,2,0)</f>
        <v>Q 1</v>
      </c>
      <c r="N728"/>
    </row>
    <row r="729" spans="1:14" ht="11.25" customHeight="1" x14ac:dyDescent="0.2">
      <c r="A729" s="42" t="s">
        <v>20</v>
      </c>
      <c r="B729" s="44" t="s">
        <v>13</v>
      </c>
      <c r="C729" s="44" t="s">
        <v>60</v>
      </c>
      <c r="D729" s="43">
        <v>44235.834999999999</v>
      </c>
      <c r="E729" s="43">
        <v>-10606.757</v>
      </c>
      <c r="F729" s="43">
        <v>-73590</v>
      </c>
      <c r="G729" s="43">
        <v>-105870</v>
      </c>
      <c r="H729" s="43">
        <v>-77950</v>
      </c>
      <c r="I729" s="55">
        <f>pro[[#This Row],[Admin expenses 3]]+pro[[#This Row],[Admin expenses 2]]+pro[[#This Row],[Admin expenses 1]]+pro[[#This Row],[COGS]]</f>
        <v>-268016.75699999998</v>
      </c>
      <c r="J729" s="55">
        <f>pro[[#This Row],[Revenue]]+pro[[#This Row],[AdminExp]]</f>
        <v>-223780.92199999999</v>
      </c>
      <c r="K729" s="83">
        <f>pro[[#This Row],[Profit]]/pro[[#This Row],[Revenue]]</f>
        <v>-5.0588153699370659</v>
      </c>
      <c r="L729" s="56">
        <f t="shared" si="11"/>
        <v>2</v>
      </c>
      <c r="M729" s="82" t="str">
        <f>"Q"&amp;" "&amp;VLOOKUP(pro[[#This Row],[Period]],Mapping!A:B,2,0)</f>
        <v>Q 1</v>
      </c>
      <c r="N729"/>
    </row>
    <row r="730" spans="1:14" ht="11.25" customHeight="1" x14ac:dyDescent="0.2">
      <c r="A730" s="42" t="s">
        <v>20</v>
      </c>
      <c r="B730" s="44" t="s">
        <v>14</v>
      </c>
      <c r="C730" s="44" t="s">
        <v>57</v>
      </c>
      <c r="D730" s="43">
        <v>117833.632</v>
      </c>
      <c r="E730" s="43">
        <v>-4287.9409999999998</v>
      </c>
      <c r="F730" s="43">
        <v>-100380</v>
      </c>
      <c r="G730" s="43">
        <v>-12800</v>
      </c>
      <c r="H730" s="43">
        <v>-28780</v>
      </c>
      <c r="I730" s="55">
        <f>pro[[#This Row],[Admin expenses 3]]+pro[[#This Row],[Admin expenses 2]]+pro[[#This Row],[Admin expenses 1]]+pro[[#This Row],[COGS]]</f>
        <v>-146247.94099999999</v>
      </c>
      <c r="J730" s="55">
        <f>pro[[#This Row],[Revenue]]+pro[[#This Row],[AdminExp]]</f>
        <v>-28414.308999999994</v>
      </c>
      <c r="K730" s="83">
        <f>pro[[#This Row],[Profit]]/pro[[#This Row],[Revenue]]</f>
        <v>-0.24113921057784246</v>
      </c>
      <c r="L730" s="56">
        <f t="shared" si="11"/>
        <v>2</v>
      </c>
      <c r="M730" s="82" t="str">
        <f>"Q"&amp;" "&amp;VLOOKUP(pro[[#This Row],[Period]],Mapping!A:B,2,0)</f>
        <v>Q 1</v>
      </c>
      <c r="N730"/>
    </row>
    <row r="731" spans="1:14" ht="11.25" customHeight="1" x14ac:dyDescent="0.2">
      <c r="A731" s="42" t="s">
        <v>20</v>
      </c>
      <c r="B731" s="44" t="s">
        <v>26</v>
      </c>
      <c r="C731" s="44" t="s">
        <v>58</v>
      </c>
      <c r="D731" s="43">
        <v>98366.204999999987</v>
      </c>
      <c r="E731" s="43">
        <v>-14188.698999999999</v>
      </c>
      <c r="F731" s="43">
        <v>-71930</v>
      </c>
      <c r="G731" s="43">
        <v>-107830</v>
      </c>
      <c r="H731" s="43">
        <v>-74980</v>
      </c>
      <c r="I731" s="55">
        <f>pro[[#This Row],[Admin expenses 3]]+pro[[#This Row],[Admin expenses 2]]+pro[[#This Row],[Admin expenses 1]]+pro[[#This Row],[COGS]]</f>
        <v>-268928.69900000002</v>
      </c>
      <c r="J731" s="55">
        <f>pro[[#This Row],[Revenue]]+pro[[#This Row],[AdminExp]]</f>
        <v>-170562.49400000004</v>
      </c>
      <c r="K731" s="83">
        <f>pro[[#This Row],[Profit]]/pro[[#This Row],[Revenue]]</f>
        <v>-1.7339541969724261</v>
      </c>
      <c r="L731" s="56">
        <f t="shared" si="11"/>
        <v>2</v>
      </c>
      <c r="M731" s="82" t="str">
        <f>"Q"&amp;" "&amp;VLOOKUP(pro[[#This Row],[Period]],Mapping!A:B,2,0)</f>
        <v>Q 1</v>
      </c>
      <c r="N731"/>
    </row>
    <row r="732" spans="1:14" ht="11.25" customHeight="1" x14ac:dyDescent="0.2">
      <c r="A732" s="42" t="s">
        <v>20</v>
      </c>
      <c r="B732" s="44" t="s">
        <v>15</v>
      </c>
      <c r="C732" s="44" t="s">
        <v>59</v>
      </c>
      <c r="D732" s="43">
        <v>29323.510999999999</v>
      </c>
      <c r="E732" s="43">
        <v>-23186.400999999998</v>
      </c>
      <c r="F732" s="43">
        <v>-40540</v>
      </c>
      <c r="G732" s="43">
        <v>-27410</v>
      </c>
      <c r="H732" s="43">
        <v>-86500</v>
      </c>
      <c r="I732" s="55">
        <f>pro[[#This Row],[Admin expenses 3]]+pro[[#This Row],[Admin expenses 2]]+pro[[#This Row],[Admin expenses 1]]+pro[[#This Row],[COGS]]</f>
        <v>-177636.40100000001</v>
      </c>
      <c r="J732" s="55">
        <f>pro[[#This Row],[Revenue]]+pro[[#This Row],[AdminExp]]</f>
        <v>-148312.89000000001</v>
      </c>
      <c r="K732" s="83">
        <f>pro[[#This Row],[Profit]]/pro[[#This Row],[Revenue]]</f>
        <v>-5.0578148708045232</v>
      </c>
      <c r="L732" s="56">
        <f t="shared" si="11"/>
        <v>2</v>
      </c>
      <c r="M732" s="82" t="str">
        <f>"Q"&amp;" "&amp;VLOOKUP(pro[[#This Row],[Period]],Mapping!A:B,2,0)</f>
        <v>Q 1</v>
      </c>
      <c r="N732"/>
    </row>
    <row r="733" spans="1:14" ht="11.25" customHeight="1" x14ac:dyDescent="0.2">
      <c r="A733" s="42" t="s">
        <v>20</v>
      </c>
      <c r="B733" s="44" t="s">
        <v>17</v>
      </c>
      <c r="C733" s="44" t="s">
        <v>60</v>
      </c>
      <c r="D733" s="43">
        <v>159146.83399999997</v>
      </c>
      <c r="E733" s="43">
        <v>-52988.858999999997</v>
      </c>
      <c r="F733" s="43">
        <v>-15680</v>
      </c>
      <c r="G733" s="43">
        <v>-102050</v>
      </c>
      <c r="H733" s="43">
        <v>-107280</v>
      </c>
      <c r="I733" s="55">
        <f>pro[[#This Row],[Admin expenses 3]]+pro[[#This Row],[Admin expenses 2]]+pro[[#This Row],[Admin expenses 1]]+pro[[#This Row],[COGS]]</f>
        <v>-277998.859</v>
      </c>
      <c r="J733" s="55">
        <f>pro[[#This Row],[Revenue]]+pro[[#This Row],[AdminExp]]</f>
        <v>-118852.02500000002</v>
      </c>
      <c r="K733" s="83">
        <f>pro[[#This Row],[Profit]]/pro[[#This Row],[Revenue]]</f>
        <v>-0.74680734773523705</v>
      </c>
      <c r="L733" s="56">
        <f t="shared" si="11"/>
        <v>2</v>
      </c>
      <c r="M733" s="82" t="str">
        <f>"Q"&amp;" "&amp;VLOOKUP(pro[[#This Row],[Period]],Mapping!A:B,2,0)</f>
        <v>Q 1</v>
      </c>
      <c r="N733"/>
    </row>
    <row r="734" spans="1:14" ht="11.25" customHeight="1" x14ac:dyDescent="0.2">
      <c r="A734" s="42" t="s">
        <v>20</v>
      </c>
      <c r="B734" s="44" t="s">
        <v>22</v>
      </c>
      <c r="C734" s="44" t="s">
        <v>57</v>
      </c>
      <c r="D734" s="43">
        <v>94242.714999999997</v>
      </c>
      <c r="E734" s="43">
        <v>-20112.89</v>
      </c>
      <c r="F734" s="43">
        <v>-63710</v>
      </c>
      <c r="G734" s="43">
        <v>-21800</v>
      </c>
      <c r="H734" s="43">
        <v>-16600</v>
      </c>
      <c r="I734" s="55">
        <f>pro[[#This Row],[Admin expenses 3]]+pro[[#This Row],[Admin expenses 2]]+pro[[#This Row],[Admin expenses 1]]+pro[[#This Row],[COGS]]</f>
        <v>-122222.89</v>
      </c>
      <c r="J734" s="55">
        <f>pro[[#This Row],[Revenue]]+pro[[#This Row],[AdminExp]]</f>
        <v>-27980.175000000003</v>
      </c>
      <c r="K734" s="83">
        <f>pro[[#This Row],[Profit]]/pro[[#This Row],[Revenue]]</f>
        <v>-0.29689483160581698</v>
      </c>
      <c r="L734" s="56">
        <f t="shared" si="11"/>
        <v>2</v>
      </c>
      <c r="M734" s="82" t="str">
        <f>"Q"&amp;" "&amp;VLOOKUP(pro[[#This Row],[Period]],Mapping!A:B,2,0)</f>
        <v>Q 1</v>
      </c>
      <c r="N734"/>
    </row>
    <row r="735" spans="1:14" ht="11.25" customHeight="1" x14ac:dyDescent="0.2">
      <c r="A735" s="42" t="s">
        <v>20</v>
      </c>
      <c r="B735" s="44" t="s">
        <v>32</v>
      </c>
      <c r="C735" s="44" t="s">
        <v>58</v>
      </c>
      <c r="D735" s="43">
        <v>44025.086000000003</v>
      </c>
      <c r="E735" s="43">
        <v>-27791.798999999999</v>
      </c>
      <c r="F735" s="43">
        <v>-70420</v>
      </c>
      <c r="G735" s="43">
        <v>-105810</v>
      </c>
      <c r="H735" s="43">
        <v>-85900</v>
      </c>
      <c r="I735" s="55">
        <f>pro[[#This Row],[Admin expenses 3]]+pro[[#This Row],[Admin expenses 2]]+pro[[#This Row],[Admin expenses 1]]+pro[[#This Row],[COGS]]</f>
        <v>-289921.799</v>
      </c>
      <c r="J735" s="55">
        <f>pro[[#This Row],[Revenue]]+pro[[#This Row],[AdminExp]]</f>
        <v>-245896.71299999999</v>
      </c>
      <c r="K735" s="83">
        <f>pro[[#This Row],[Profit]]/pro[[#This Row],[Revenue]]</f>
        <v>-5.585377232426076</v>
      </c>
      <c r="L735" s="56">
        <f t="shared" si="11"/>
        <v>2</v>
      </c>
      <c r="M735" s="82" t="str">
        <f>"Q"&amp;" "&amp;VLOOKUP(pro[[#This Row],[Period]],Mapping!A:B,2,0)</f>
        <v>Q 1</v>
      </c>
      <c r="N735"/>
    </row>
    <row r="736" spans="1:14" ht="11.25" customHeight="1" x14ac:dyDescent="0.2">
      <c r="A736" s="42" t="s">
        <v>20</v>
      </c>
      <c r="B736" s="44" t="s">
        <v>17</v>
      </c>
      <c r="C736" s="44" t="s">
        <v>59</v>
      </c>
      <c r="D736" s="43">
        <v>1380.183</v>
      </c>
      <c r="E736" s="43">
        <v>-807.8</v>
      </c>
      <c r="F736" s="43">
        <v>-60580</v>
      </c>
      <c r="G736" s="43">
        <v>-74730</v>
      </c>
      <c r="H736" s="43">
        <v>-42460</v>
      </c>
      <c r="I736" s="55">
        <f>pro[[#This Row],[Admin expenses 3]]+pro[[#This Row],[Admin expenses 2]]+pro[[#This Row],[Admin expenses 1]]+pro[[#This Row],[COGS]]</f>
        <v>-178577.8</v>
      </c>
      <c r="J736" s="55">
        <f>pro[[#This Row],[Revenue]]+pro[[#This Row],[AdminExp]]</f>
        <v>-177197.617</v>
      </c>
      <c r="K736" s="83">
        <f>pro[[#This Row],[Profit]]/pro[[#This Row],[Revenue]]</f>
        <v>-128.3870450512722</v>
      </c>
      <c r="L736" s="56">
        <f t="shared" si="11"/>
        <v>2</v>
      </c>
      <c r="M736" s="82" t="str">
        <f>"Q"&amp;" "&amp;VLOOKUP(pro[[#This Row],[Period]],Mapping!A:B,2,0)</f>
        <v>Q 1</v>
      </c>
      <c r="N736"/>
    </row>
    <row r="737" spans="1:14" ht="11.25" customHeight="1" x14ac:dyDescent="0.2">
      <c r="A737" s="42" t="s">
        <v>20</v>
      </c>
      <c r="B737" s="44" t="s">
        <v>26</v>
      </c>
      <c r="C737" s="44" t="s">
        <v>60</v>
      </c>
      <c r="D737" s="43">
        <v>4797990.2809999995</v>
      </c>
      <c r="E737" s="43">
        <v>-382845.89699999994</v>
      </c>
      <c r="F737" s="43">
        <v>-102790</v>
      </c>
      <c r="G737" s="43">
        <v>-16180</v>
      </c>
      <c r="H737" s="43">
        <v>-40560</v>
      </c>
      <c r="I737" s="55">
        <f>pro[[#This Row],[Admin expenses 3]]+pro[[#This Row],[Admin expenses 2]]+pro[[#This Row],[Admin expenses 1]]+pro[[#This Row],[COGS]]</f>
        <v>-542375.89699999988</v>
      </c>
      <c r="J737" s="55">
        <f>pro[[#This Row],[Revenue]]+pro[[#This Row],[AdminExp]]</f>
        <v>4255614.3839999996</v>
      </c>
      <c r="K737" s="83">
        <f>pro[[#This Row],[Profit]]/pro[[#This Row],[Revenue]]</f>
        <v>0.88695769160937987</v>
      </c>
      <c r="L737" s="56">
        <f t="shared" si="11"/>
        <v>2</v>
      </c>
      <c r="M737" s="82" t="str">
        <f>"Q"&amp;" "&amp;VLOOKUP(pro[[#This Row],[Period]],Mapping!A:B,2,0)</f>
        <v>Q 1</v>
      </c>
      <c r="N737"/>
    </row>
    <row r="738" spans="1:14" ht="11.25" customHeight="1" x14ac:dyDescent="0.2">
      <c r="A738" s="42" t="s">
        <v>20</v>
      </c>
      <c r="B738" s="44" t="s">
        <v>35</v>
      </c>
      <c r="C738" s="44" t="s">
        <v>57</v>
      </c>
      <c r="D738" s="43">
        <v>116909.27499999999</v>
      </c>
      <c r="E738" s="43">
        <v>-38804.016999999993</v>
      </c>
      <c r="F738" s="43">
        <v>-98990</v>
      </c>
      <c r="G738" s="43">
        <v>-58060</v>
      </c>
      <c r="H738" s="43">
        <v>-78140</v>
      </c>
      <c r="I738" s="55">
        <f>pro[[#This Row],[Admin expenses 3]]+pro[[#This Row],[Admin expenses 2]]+pro[[#This Row],[Admin expenses 1]]+pro[[#This Row],[COGS]]</f>
        <v>-273994.01699999999</v>
      </c>
      <c r="J738" s="55">
        <f>pro[[#This Row],[Revenue]]+pro[[#This Row],[AdminExp]]</f>
        <v>-157084.742</v>
      </c>
      <c r="K738" s="83">
        <f>pro[[#This Row],[Profit]]/pro[[#This Row],[Revenue]]</f>
        <v>-1.3436465327494334</v>
      </c>
      <c r="L738" s="56">
        <f t="shared" si="11"/>
        <v>2</v>
      </c>
      <c r="M738" s="82" t="str">
        <f>"Q"&amp;" "&amp;VLOOKUP(pro[[#This Row],[Period]],Mapping!A:B,2,0)</f>
        <v>Q 1</v>
      </c>
      <c r="N738"/>
    </row>
    <row r="739" spans="1:14" ht="11.25" customHeight="1" x14ac:dyDescent="0.2">
      <c r="A739" s="42" t="s">
        <v>20</v>
      </c>
      <c r="B739" s="44" t="s">
        <v>37</v>
      </c>
      <c r="C739" s="44" t="s">
        <v>58</v>
      </c>
      <c r="D739" s="43">
        <v>96967.5</v>
      </c>
      <c r="E739" s="43">
        <v>-25366.949999999997</v>
      </c>
      <c r="F739" s="43">
        <v>-44140</v>
      </c>
      <c r="G739" s="43">
        <v>-95830</v>
      </c>
      <c r="H739" s="43">
        <v>-97850</v>
      </c>
      <c r="I739" s="55">
        <f>pro[[#This Row],[Admin expenses 3]]+pro[[#This Row],[Admin expenses 2]]+pro[[#This Row],[Admin expenses 1]]+pro[[#This Row],[COGS]]</f>
        <v>-263186.95</v>
      </c>
      <c r="J739" s="55">
        <f>pro[[#This Row],[Revenue]]+pro[[#This Row],[AdminExp]]</f>
        <v>-166219.45000000001</v>
      </c>
      <c r="K739" s="83">
        <f>pro[[#This Row],[Profit]]/pro[[#This Row],[Revenue]]</f>
        <v>-1.7141769149457293</v>
      </c>
      <c r="L739" s="56">
        <f t="shared" si="11"/>
        <v>2</v>
      </c>
      <c r="M739" s="82" t="str">
        <f>"Q"&amp;" "&amp;VLOOKUP(pro[[#This Row],[Period]],Mapping!A:B,2,0)</f>
        <v>Q 1</v>
      </c>
      <c r="N739"/>
    </row>
    <row r="740" spans="1:14" ht="11.25" customHeight="1" x14ac:dyDescent="0.2">
      <c r="A740" s="42" t="s">
        <v>20</v>
      </c>
      <c r="B740" s="44" t="s">
        <v>25</v>
      </c>
      <c r="C740" s="44" t="s">
        <v>59</v>
      </c>
      <c r="D740" s="43">
        <v>44466.820999999996</v>
      </c>
      <c r="E740" s="43">
        <v>-12186.839</v>
      </c>
      <c r="F740" s="43">
        <v>-28340</v>
      </c>
      <c r="G740" s="43">
        <v>-60330</v>
      </c>
      <c r="H740" s="43">
        <v>-48870</v>
      </c>
      <c r="I740" s="55">
        <f>pro[[#This Row],[Admin expenses 3]]+pro[[#This Row],[Admin expenses 2]]+pro[[#This Row],[Admin expenses 1]]+pro[[#This Row],[COGS]]</f>
        <v>-149726.83900000001</v>
      </c>
      <c r="J740" s="55">
        <f>pro[[#This Row],[Revenue]]+pro[[#This Row],[AdminExp]]</f>
        <v>-105260.01800000001</v>
      </c>
      <c r="K740" s="83">
        <f>pro[[#This Row],[Profit]]/pro[[#This Row],[Revenue]]</f>
        <v>-2.3671586057388727</v>
      </c>
      <c r="L740" s="56">
        <f t="shared" si="11"/>
        <v>2</v>
      </c>
      <c r="M740" s="82" t="str">
        <f>"Q"&amp;" "&amp;VLOOKUP(pro[[#This Row],[Period]],Mapping!A:B,2,0)</f>
        <v>Q 1</v>
      </c>
      <c r="N740"/>
    </row>
    <row r="741" spans="1:14" ht="11.25" customHeight="1" x14ac:dyDescent="0.2">
      <c r="A741" s="42" t="s">
        <v>20</v>
      </c>
      <c r="B741" s="44" t="s">
        <v>13</v>
      </c>
      <c r="C741" s="44" t="s">
        <v>60</v>
      </c>
      <c r="D741" s="43">
        <v>5576.7249999999995</v>
      </c>
      <c r="E741" s="43">
        <v>-3639.8459999999995</v>
      </c>
      <c r="F741" s="43">
        <v>-12530</v>
      </c>
      <c r="G741" s="43">
        <v>-26250</v>
      </c>
      <c r="H741" s="43">
        <v>-23170</v>
      </c>
      <c r="I741" s="55">
        <f>pro[[#This Row],[Admin expenses 3]]+pro[[#This Row],[Admin expenses 2]]+pro[[#This Row],[Admin expenses 1]]+pro[[#This Row],[COGS]]</f>
        <v>-65589.846000000005</v>
      </c>
      <c r="J741" s="55">
        <f>pro[[#This Row],[Revenue]]+pro[[#This Row],[AdminExp]]</f>
        <v>-60013.121000000006</v>
      </c>
      <c r="K741" s="83">
        <f>pro[[#This Row],[Profit]]/pro[[#This Row],[Revenue]]</f>
        <v>-10.761355634355292</v>
      </c>
      <c r="L741" s="56">
        <f t="shared" si="11"/>
        <v>2</v>
      </c>
      <c r="M741" s="82" t="str">
        <f>"Q"&amp;" "&amp;VLOOKUP(pro[[#This Row],[Period]],Mapping!A:B,2,0)</f>
        <v>Q 1</v>
      </c>
      <c r="N741"/>
    </row>
    <row r="742" spans="1:14" ht="11.25" customHeight="1" x14ac:dyDescent="0.2">
      <c r="A742" s="42" t="s">
        <v>20</v>
      </c>
      <c r="B742" s="44" t="s">
        <v>28</v>
      </c>
      <c r="C742" s="44" t="s">
        <v>57</v>
      </c>
      <c r="D742" s="43">
        <v>283546.641</v>
      </c>
      <c r="E742" s="43">
        <v>-282713.29099999997</v>
      </c>
      <c r="F742" s="43">
        <v>-73590</v>
      </c>
      <c r="G742" s="43">
        <v>-20290</v>
      </c>
      <c r="H742" s="43">
        <v>-50650</v>
      </c>
      <c r="I742" s="55">
        <f>pro[[#This Row],[Admin expenses 3]]+pro[[#This Row],[Admin expenses 2]]+pro[[#This Row],[Admin expenses 1]]+pro[[#This Row],[COGS]]</f>
        <v>-427243.29099999997</v>
      </c>
      <c r="J742" s="55">
        <f>pro[[#This Row],[Revenue]]+pro[[#This Row],[AdminExp]]</f>
        <v>-143696.64999999997</v>
      </c>
      <c r="K742" s="83">
        <f>pro[[#This Row],[Profit]]/pro[[#This Row],[Revenue]]</f>
        <v>-0.50678311509251828</v>
      </c>
      <c r="L742" s="56">
        <f t="shared" si="11"/>
        <v>2</v>
      </c>
      <c r="M742" s="82" t="str">
        <f>"Q"&amp;" "&amp;VLOOKUP(pro[[#This Row],[Period]],Mapping!A:B,2,0)</f>
        <v>Q 1</v>
      </c>
      <c r="N742"/>
    </row>
    <row r="743" spans="1:14" ht="11.25" customHeight="1" x14ac:dyDescent="0.2">
      <c r="A743" s="42" t="s">
        <v>20</v>
      </c>
      <c r="B743" s="44" t="s">
        <v>14</v>
      </c>
      <c r="C743" s="44" t="s">
        <v>57</v>
      </c>
      <c r="D743" s="43">
        <v>261103.073</v>
      </c>
      <c r="E743" s="43">
        <v>-42479.436999999998</v>
      </c>
      <c r="F743" s="43">
        <v>-84000</v>
      </c>
      <c r="G743" s="43">
        <v>-32490</v>
      </c>
      <c r="H743" s="43">
        <v>-91980</v>
      </c>
      <c r="I743" s="55">
        <f>pro[[#This Row],[Admin expenses 3]]+pro[[#This Row],[Admin expenses 2]]+pro[[#This Row],[Admin expenses 1]]+pro[[#This Row],[COGS]]</f>
        <v>-250949.43700000001</v>
      </c>
      <c r="J743" s="55">
        <f>pro[[#This Row],[Revenue]]+pro[[#This Row],[AdminExp]]</f>
        <v>10153.635999999999</v>
      </c>
      <c r="K743" s="83">
        <f>pro[[#This Row],[Profit]]/pro[[#This Row],[Revenue]]</f>
        <v>3.8887462653493923E-2</v>
      </c>
      <c r="L743" s="56">
        <f t="shared" si="11"/>
        <v>2</v>
      </c>
      <c r="M743" s="82" t="str">
        <f>"Q"&amp;" "&amp;VLOOKUP(pro[[#This Row],[Period]],Mapping!A:B,2,0)</f>
        <v>Q 1</v>
      </c>
      <c r="N743"/>
    </row>
    <row r="744" spans="1:14" ht="11.25" customHeight="1" x14ac:dyDescent="0.2">
      <c r="A744" s="42" t="s">
        <v>20</v>
      </c>
      <c r="B744" s="44" t="s">
        <v>26</v>
      </c>
      <c r="C744" s="44" t="s">
        <v>58</v>
      </c>
      <c r="D744" s="43">
        <v>3534805.7080000001</v>
      </c>
      <c r="E744" s="43">
        <v>-1625904.2169999999</v>
      </c>
      <c r="F744" s="43">
        <v>-36560</v>
      </c>
      <c r="G744" s="43">
        <v>-85910</v>
      </c>
      <c r="H744" s="43">
        <v>-28050</v>
      </c>
      <c r="I744" s="55">
        <f>pro[[#This Row],[Admin expenses 3]]+pro[[#This Row],[Admin expenses 2]]+pro[[#This Row],[Admin expenses 1]]+pro[[#This Row],[COGS]]</f>
        <v>-1776424.2169999999</v>
      </c>
      <c r="J744" s="55">
        <f>pro[[#This Row],[Revenue]]+pro[[#This Row],[AdminExp]]</f>
        <v>1758381.4910000002</v>
      </c>
      <c r="K744" s="83">
        <f>pro[[#This Row],[Profit]]/pro[[#This Row],[Revenue]]</f>
        <v>0.49744784756356403</v>
      </c>
      <c r="L744" s="56">
        <f t="shared" si="11"/>
        <v>2</v>
      </c>
      <c r="M744" s="82" t="str">
        <f>"Q"&amp;" "&amp;VLOOKUP(pro[[#This Row],[Period]],Mapping!A:B,2,0)</f>
        <v>Q 1</v>
      </c>
      <c r="N744"/>
    </row>
    <row r="745" spans="1:14" ht="11.25" customHeight="1" x14ac:dyDescent="0.2">
      <c r="A745" s="42" t="s">
        <v>20</v>
      </c>
      <c r="B745" s="44" t="s">
        <v>17</v>
      </c>
      <c r="C745" s="44" t="s">
        <v>59</v>
      </c>
      <c r="D745" s="43">
        <v>365764.42699999997</v>
      </c>
      <c r="E745" s="43">
        <v>-277350.598</v>
      </c>
      <c r="F745" s="43">
        <v>-61340</v>
      </c>
      <c r="G745" s="43">
        <v>-92220</v>
      </c>
      <c r="H745" s="43">
        <v>-47720</v>
      </c>
      <c r="I745" s="55">
        <f>pro[[#This Row],[Admin expenses 3]]+pro[[#This Row],[Admin expenses 2]]+pro[[#This Row],[Admin expenses 1]]+pro[[#This Row],[COGS]]</f>
        <v>-478630.598</v>
      </c>
      <c r="J745" s="55">
        <f>pro[[#This Row],[Revenue]]+pro[[#This Row],[AdminExp]]</f>
        <v>-112866.17100000003</v>
      </c>
      <c r="K745" s="83">
        <f>pro[[#This Row],[Profit]]/pro[[#This Row],[Revenue]]</f>
        <v>-0.30857612897385467</v>
      </c>
      <c r="L745" s="56">
        <f t="shared" si="11"/>
        <v>2</v>
      </c>
      <c r="M745" s="82" t="str">
        <f>"Q"&amp;" "&amp;VLOOKUP(pro[[#This Row],[Period]],Mapping!A:B,2,0)</f>
        <v>Q 1</v>
      </c>
      <c r="N745"/>
    </row>
    <row r="746" spans="1:14" ht="11.25" customHeight="1" x14ac:dyDescent="0.2">
      <c r="A746" s="42" t="s">
        <v>20</v>
      </c>
      <c r="B746" s="44" t="s">
        <v>19</v>
      </c>
      <c r="C746" s="44" t="s">
        <v>57</v>
      </c>
      <c r="D746" s="43">
        <v>324991.41499999998</v>
      </c>
      <c r="E746" s="43">
        <v>-188092.34499999997</v>
      </c>
      <c r="F746" s="43">
        <v>-85370</v>
      </c>
      <c r="G746" s="43">
        <v>-87040</v>
      </c>
      <c r="H746" s="43">
        <v>-39870</v>
      </c>
      <c r="I746" s="55">
        <f>pro[[#This Row],[Admin expenses 3]]+pro[[#This Row],[Admin expenses 2]]+pro[[#This Row],[Admin expenses 1]]+pro[[#This Row],[COGS]]</f>
        <v>-400372.34499999997</v>
      </c>
      <c r="J746" s="55">
        <f>pro[[#This Row],[Revenue]]+pro[[#This Row],[AdminExp]]</f>
        <v>-75380.929999999993</v>
      </c>
      <c r="K746" s="83">
        <f>pro[[#This Row],[Profit]]/pro[[#This Row],[Revenue]]</f>
        <v>-0.23194745005802692</v>
      </c>
      <c r="L746" s="56">
        <f t="shared" si="11"/>
        <v>2</v>
      </c>
      <c r="M746" s="82" t="str">
        <f>"Q"&amp;" "&amp;VLOOKUP(pro[[#This Row],[Period]],Mapping!A:B,2,0)</f>
        <v>Q 1</v>
      </c>
      <c r="N746"/>
    </row>
    <row r="747" spans="1:14" ht="11.25" customHeight="1" x14ac:dyDescent="0.2">
      <c r="A747" s="42" t="s">
        <v>20</v>
      </c>
      <c r="B747" s="44" t="s">
        <v>21</v>
      </c>
      <c r="C747" s="44" t="s">
        <v>58</v>
      </c>
      <c r="D747" s="43">
        <v>30049.746999999996</v>
      </c>
      <c r="E747" s="43">
        <v>-35193.213999999993</v>
      </c>
      <c r="F747" s="43">
        <v>-50420</v>
      </c>
      <c r="G747" s="43">
        <v>-13510</v>
      </c>
      <c r="H747" s="43">
        <v>-17100</v>
      </c>
      <c r="I747" s="55">
        <f>pro[[#This Row],[Admin expenses 3]]+pro[[#This Row],[Admin expenses 2]]+pro[[#This Row],[Admin expenses 1]]+pro[[#This Row],[COGS]]</f>
        <v>-116223.21399999999</v>
      </c>
      <c r="J747" s="55">
        <f>pro[[#This Row],[Revenue]]+pro[[#This Row],[AdminExp]]</f>
        <v>-86173.467000000004</v>
      </c>
      <c r="K747" s="83">
        <f>pro[[#This Row],[Profit]]/pro[[#This Row],[Revenue]]</f>
        <v>-2.8676935948911657</v>
      </c>
      <c r="L747" s="56">
        <f t="shared" si="11"/>
        <v>2</v>
      </c>
      <c r="M747" s="82" t="str">
        <f>"Q"&amp;" "&amp;VLOOKUP(pro[[#This Row],[Period]],Mapping!A:B,2,0)</f>
        <v>Q 1</v>
      </c>
      <c r="N747"/>
    </row>
    <row r="748" spans="1:14" ht="11.25" customHeight="1" x14ac:dyDescent="0.2">
      <c r="A748" s="42" t="s">
        <v>20</v>
      </c>
      <c r="B748" s="44" t="s">
        <v>22</v>
      </c>
      <c r="C748" s="44" t="s">
        <v>59</v>
      </c>
      <c r="D748" s="43">
        <v>93415.846999999994</v>
      </c>
      <c r="E748" s="43">
        <v>-71264.62</v>
      </c>
      <c r="F748" s="43">
        <v>-38980</v>
      </c>
      <c r="G748" s="43">
        <v>-38440</v>
      </c>
      <c r="H748" s="43">
        <v>-50140</v>
      </c>
      <c r="I748" s="55">
        <f>pro[[#This Row],[Admin expenses 3]]+pro[[#This Row],[Admin expenses 2]]+pro[[#This Row],[Admin expenses 1]]+pro[[#This Row],[COGS]]</f>
        <v>-198824.62</v>
      </c>
      <c r="J748" s="55">
        <f>pro[[#This Row],[Revenue]]+pro[[#This Row],[AdminExp]]</f>
        <v>-105408.773</v>
      </c>
      <c r="K748" s="83">
        <f>pro[[#This Row],[Profit]]/pro[[#This Row],[Revenue]]</f>
        <v>-1.1283821362771567</v>
      </c>
      <c r="L748" s="56">
        <f t="shared" si="11"/>
        <v>2</v>
      </c>
      <c r="M748" s="82" t="str">
        <f>"Q"&amp;" "&amp;VLOOKUP(pro[[#This Row],[Period]],Mapping!A:B,2,0)</f>
        <v>Q 1</v>
      </c>
      <c r="N748"/>
    </row>
    <row r="749" spans="1:14" ht="11.25" customHeight="1" x14ac:dyDescent="0.2">
      <c r="A749" s="42" t="s">
        <v>20</v>
      </c>
      <c r="B749" s="44" t="s">
        <v>30</v>
      </c>
      <c r="C749" s="44" t="s">
        <v>57</v>
      </c>
      <c r="D749" s="43">
        <v>311326.25299999997</v>
      </c>
      <c r="E749" s="43">
        <v>-150980.63399999999</v>
      </c>
      <c r="F749" s="43">
        <v>-26870</v>
      </c>
      <c r="G749" s="43">
        <v>-56050</v>
      </c>
      <c r="H749" s="43">
        <v>-84380</v>
      </c>
      <c r="I749" s="55">
        <f>pro[[#This Row],[Admin expenses 3]]+pro[[#This Row],[Admin expenses 2]]+pro[[#This Row],[Admin expenses 1]]+pro[[#This Row],[COGS]]</f>
        <v>-318280.63399999996</v>
      </c>
      <c r="J749" s="55">
        <f>pro[[#This Row],[Revenue]]+pro[[#This Row],[AdminExp]]</f>
        <v>-6954.3809999999939</v>
      </c>
      <c r="K749" s="83">
        <f>pro[[#This Row],[Profit]]/pro[[#This Row],[Revenue]]</f>
        <v>-2.233792021387928E-2</v>
      </c>
      <c r="L749" s="56">
        <f t="shared" si="11"/>
        <v>2</v>
      </c>
      <c r="M749" s="82" t="str">
        <f>"Q"&amp;" "&amp;VLOOKUP(pro[[#This Row],[Period]],Mapping!A:B,2,0)</f>
        <v>Q 1</v>
      </c>
      <c r="N749"/>
    </row>
    <row r="750" spans="1:14" ht="11.25" customHeight="1" x14ac:dyDescent="0.2">
      <c r="A750" s="42" t="s">
        <v>20</v>
      </c>
      <c r="B750" s="44" t="s">
        <v>24</v>
      </c>
      <c r="C750" s="44" t="s">
        <v>58</v>
      </c>
      <c r="D750" s="43">
        <v>327884.68299999996</v>
      </c>
      <c r="E750" s="43">
        <v>-136694.74699999997</v>
      </c>
      <c r="F750" s="43">
        <v>-99010</v>
      </c>
      <c r="G750" s="43">
        <v>-69600</v>
      </c>
      <c r="H750" s="43">
        <v>-50620</v>
      </c>
      <c r="I750" s="55">
        <f>pro[[#This Row],[Admin expenses 3]]+pro[[#This Row],[Admin expenses 2]]+pro[[#This Row],[Admin expenses 1]]+pro[[#This Row],[COGS]]</f>
        <v>-355924.74699999997</v>
      </c>
      <c r="J750" s="55">
        <f>pro[[#This Row],[Revenue]]+pro[[#This Row],[AdminExp]]</f>
        <v>-28040.064000000013</v>
      </c>
      <c r="K750" s="83">
        <f>pro[[#This Row],[Profit]]/pro[[#This Row],[Revenue]]</f>
        <v>-8.5518066118385944E-2</v>
      </c>
      <c r="L750" s="56">
        <f t="shared" si="11"/>
        <v>2</v>
      </c>
      <c r="M750" s="82" t="str">
        <f>"Q"&amp;" "&amp;VLOOKUP(pro[[#This Row],[Period]],Mapping!A:B,2,0)</f>
        <v>Q 1</v>
      </c>
      <c r="N750"/>
    </row>
    <row r="751" spans="1:14" ht="11.25" customHeight="1" x14ac:dyDescent="0.2">
      <c r="A751" s="42" t="s">
        <v>20</v>
      </c>
      <c r="B751" s="44" t="s">
        <v>33</v>
      </c>
      <c r="C751" s="44" t="s">
        <v>59</v>
      </c>
      <c r="D751" s="43">
        <v>49707.7</v>
      </c>
      <c r="E751" s="43">
        <v>-85541.448999999993</v>
      </c>
      <c r="F751" s="43">
        <v>-38640</v>
      </c>
      <c r="G751" s="43">
        <v>-69860</v>
      </c>
      <c r="H751" s="43">
        <v>-24510</v>
      </c>
      <c r="I751" s="55">
        <f>pro[[#This Row],[Admin expenses 3]]+pro[[#This Row],[Admin expenses 2]]+pro[[#This Row],[Admin expenses 1]]+pro[[#This Row],[COGS]]</f>
        <v>-218551.44899999999</v>
      </c>
      <c r="J751" s="55">
        <f>pro[[#This Row],[Revenue]]+pro[[#This Row],[AdminExp]]</f>
        <v>-168843.74900000001</v>
      </c>
      <c r="K751" s="83">
        <f>pro[[#This Row],[Profit]]/pro[[#This Row],[Revenue]]</f>
        <v>-3.3967322768907033</v>
      </c>
      <c r="L751" s="56">
        <f t="shared" si="11"/>
        <v>2</v>
      </c>
      <c r="M751" s="82" t="str">
        <f>"Q"&amp;" "&amp;VLOOKUP(pro[[#This Row],[Period]],Mapping!A:B,2,0)</f>
        <v>Q 1</v>
      </c>
      <c r="N751"/>
    </row>
    <row r="752" spans="1:14" ht="11.25" customHeight="1" x14ac:dyDescent="0.2">
      <c r="A752" s="42" t="s">
        <v>20</v>
      </c>
      <c r="B752" s="44" t="s">
        <v>35</v>
      </c>
      <c r="C752" s="44" t="s">
        <v>57</v>
      </c>
      <c r="D752" s="43">
        <v>145843.894</v>
      </c>
      <c r="E752" s="43">
        <v>-80641.077999999994</v>
      </c>
      <c r="F752" s="43">
        <v>-103800</v>
      </c>
      <c r="G752" s="43">
        <v>-14380</v>
      </c>
      <c r="H752" s="43">
        <v>-49030</v>
      </c>
      <c r="I752" s="55">
        <f>pro[[#This Row],[Admin expenses 3]]+pro[[#This Row],[Admin expenses 2]]+pro[[#This Row],[Admin expenses 1]]+pro[[#This Row],[COGS]]</f>
        <v>-247851.07799999998</v>
      </c>
      <c r="J752" s="55">
        <f>pro[[#This Row],[Revenue]]+pro[[#This Row],[AdminExp]]</f>
        <v>-102007.18399999998</v>
      </c>
      <c r="K752" s="83">
        <f>pro[[#This Row],[Profit]]/pro[[#This Row],[Revenue]]</f>
        <v>-0.69942718342394217</v>
      </c>
      <c r="L752" s="56">
        <f t="shared" si="11"/>
        <v>2</v>
      </c>
      <c r="M752" s="82" t="str">
        <f>"Q"&amp;" "&amp;VLOOKUP(pro[[#This Row],[Period]],Mapping!A:B,2,0)</f>
        <v>Q 1</v>
      </c>
      <c r="N752"/>
    </row>
    <row r="753" spans="1:14" ht="11.25" customHeight="1" x14ac:dyDescent="0.2">
      <c r="A753" s="42" t="s">
        <v>20</v>
      </c>
      <c r="B753" s="44" t="s">
        <v>25</v>
      </c>
      <c r="C753" s="44" t="s">
        <v>57</v>
      </c>
      <c r="D753" s="43">
        <v>192875.9</v>
      </c>
      <c r="E753" s="43">
        <v>-181489.13999999998</v>
      </c>
      <c r="F753" s="43">
        <v>-98050</v>
      </c>
      <c r="G753" s="43">
        <v>-86930</v>
      </c>
      <c r="H753" s="43">
        <v>-26560</v>
      </c>
      <c r="I753" s="55">
        <f>pro[[#This Row],[Admin expenses 3]]+pro[[#This Row],[Admin expenses 2]]+pro[[#This Row],[Admin expenses 1]]+pro[[#This Row],[COGS]]</f>
        <v>-393029.14</v>
      </c>
      <c r="J753" s="55">
        <f>pro[[#This Row],[Revenue]]+pro[[#This Row],[AdminExp]]</f>
        <v>-200153.24000000002</v>
      </c>
      <c r="K753" s="83">
        <f>pro[[#This Row],[Profit]]/pro[[#This Row],[Revenue]]</f>
        <v>-1.0377306858969939</v>
      </c>
      <c r="L753" s="56">
        <f t="shared" si="11"/>
        <v>2</v>
      </c>
      <c r="M753" s="82" t="str">
        <f>"Q"&amp;" "&amp;VLOOKUP(pro[[#This Row],[Period]],Mapping!A:B,2,0)</f>
        <v>Q 1</v>
      </c>
      <c r="N753"/>
    </row>
    <row r="754" spans="1:14" ht="11.25" customHeight="1" x14ac:dyDescent="0.2">
      <c r="A754" s="42" t="s">
        <v>20</v>
      </c>
      <c r="B754" s="44" t="s">
        <v>13</v>
      </c>
      <c r="C754" s="44" t="s">
        <v>57</v>
      </c>
      <c r="D754" s="43">
        <v>192377.52799999996</v>
      </c>
      <c r="E754" s="43">
        <v>-167093.80099999998</v>
      </c>
      <c r="F754" s="43">
        <v>-12850</v>
      </c>
      <c r="G754" s="43">
        <v>-44470</v>
      </c>
      <c r="H754" s="43">
        <v>-48500</v>
      </c>
      <c r="I754" s="55">
        <f>pro[[#This Row],[Admin expenses 3]]+pro[[#This Row],[Admin expenses 2]]+pro[[#This Row],[Admin expenses 1]]+pro[[#This Row],[COGS]]</f>
        <v>-272913.80099999998</v>
      </c>
      <c r="J754" s="55">
        <f>pro[[#This Row],[Revenue]]+pro[[#This Row],[AdminExp]]</f>
        <v>-80536.273000000016</v>
      </c>
      <c r="K754" s="83">
        <f>pro[[#This Row],[Profit]]/pro[[#This Row],[Revenue]]</f>
        <v>-0.41863659356304878</v>
      </c>
      <c r="L754" s="56">
        <f t="shared" si="11"/>
        <v>2</v>
      </c>
      <c r="M754" s="82" t="str">
        <f>"Q"&amp;" "&amp;VLOOKUP(pro[[#This Row],[Period]],Mapping!A:B,2,0)</f>
        <v>Q 1</v>
      </c>
      <c r="N754"/>
    </row>
    <row r="755" spans="1:14" ht="11.25" customHeight="1" x14ac:dyDescent="0.2">
      <c r="A755" s="42" t="s">
        <v>20</v>
      </c>
      <c r="B755" s="44" t="s">
        <v>28</v>
      </c>
      <c r="C755" s="44" t="s">
        <v>57</v>
      </c>
      <c r="D755" s="43">
        <v>284884.67</v>
      </c>
      <c r="E755" s="43">
        <v>-229470.52799999996</v>
      </c>
      <c r="F755" s="43">
        <v>-89350</v>
      </c>
      <c r="G755" s="43">
        <v>-32630</v>
      </c>
      <c r="H755" s="43">
        <v>-107590</v>
      </c>
      <c r="I755" s="55">
        <f>pro[[#This Row],[Admin expenses 3]]+pro[[#This Row],[Admin expenses 2]]+pro[[#This Row],[Admin expenses 1]]+pro[[#This Row],[COGS]]</f>
        <v>-459040.52799999993</v>
      </c>
      <c r="J755" s="55">
        <f>pro[[#This Row],[Revenue]]+pro[[#This Row],[AdminExp]]</f>
        <v>-174155.85799999995</v>
      </c>
      <c r="K755" s="83">
        <f>pro[[#This Row],[Profit]]/pro[[#This Row],[Revenue]]</f>
        <v>-0.61132056702103332</v>
      </c>
      <c r="L755" s="56">
        <f t="shared" si="11"/>
        <v>2</v>
      </c>
      <c r="M755" s="82" t="str">
        <f>"Q"&amp;" "&amp;VLOOKUP(pro[[#This Row],[Period]],Mapping!A:B,2,0)</f>
        <v>Q 1</v>
      </c>
      <c r="N755"/>
    </row>
    <row r="756" spans="1:14" ht="11.25" customHeight="1" x14ac:dyDescent="0.2">
      <c r="A756" s="42" t="s">
        <v>20</v>
      </c>
      <c r="B756" s="44" t="s">
        <v>15</v>
      </c>
      <c r="C756" s="44" t="s">
        <v>57</v>
      </c>
      <c r="D756" s="43">
        <v>529032.04899999988</v>
      </c>
      <c r="E756" s="43">
        <v>-622328.56700000004</v>
      </c>
      <c r="F756" s="43">
        <v>-33620</v>
      </c>
      <c r="G756" s="43">
        <v>-84770</v>
      </c>
      <c r="H756" s="43">
        <v>-47630</v>
      </c>
      <c r="I756" s="55">
        <f>pro[[#This Row],[Admin expenses 3]]+pro[[#This Row],[Admin expenses 2]]+pro[[#This Row],[Admin expenses 1]]+pro[[#This Row],[COGS]]</f>
        <v>-788348.56700000004</v>
      </c>
      <c r="J756" s="55">
        <f>pro[[#This Row],[Revenue]]+pro[[#This Row],[AdminExp]]</f>
        <v>-259316.51800000016</v>
      </c>
      <c r="K756" s="83">
        <f>pro[[#This Row],[Profit]]/pro[[#This Row],[Revenue]]</f>
        <v>-0.49017166065869144</v>
      </c>
      <c r="L756" s="56">
        <f t="shared" si="11"/>
        <v>2</v>
      </c>
      <c r="M756" s="82" t="str">
        <f>"Q"&amp;" "&amp;VLOOKUP(pro[[#This Row],[Period]],Mapping!A:B,2,0)</f>
        <v>Q 1</v>
      </c>
      <c r="N756"/>
    </row>
    <row r="757" spans="1:14" ht="11.25" customHeight="1" x14ac:dyDescent="0.2">
      <c r="A757" s="42" t="s">
        <v>20</v>
      </c>
      <c r="B757" s="44" t="s">
        <v>19</v>
      </c>
      <c r="C757" s="44" t="s">
        <v>57</v>
      </c>
      <c r="D757" s="43">
        <v>230023.10099999997</v>
      </c>
      <c r="E757" s="43">
        <v>-126062.111</v>
      </c>
      <c r="F757" s="43">
        <v>-19890</v>
      </c>
      <c r="G757" s="43">
        <v>-88900</v>
      </c>
      <c r="H757" s="43">
        <v>-56140</v>
      </c>
      <c r="I757" s="55">
        <f>pro[[#This Row],[Admin expenses 3]]+pro[[#This Row],[Admin expenses 2]]+pro[[#This Row],[Admin expenses 1]]+pro[[#This Row],[COGS]]</f>
        <v>-290992.11100000003</v>
      </c>
      <c r="J757" s="55">
        <f>pro[[#This Row],[Revenue]]+pro[[#This Row],[AdminExp]]</f>
        <v>-60969.010000000068</v>
      </c>
      <c r="K757" s="83">
        <f>pro[[#This Row],[Profit]]/pro[[#This Row],[Revenue]]</f>
        <v>-0.26505603017672591</v>
      </c>
      <c r="L757" s="56">
        <f t="shared" si="11"/>
        <v>2</v>
      </c>
      <c r="M757" s="82" t="str">
        <f>"Q"&amp;" "&amp;VLOOKUP(pro[[#This Row],[Period]],Mapping!A:B,2,0)</f>
        <v>Q 1</v>
      </c>
      <c r="N757"/>
    </row>
    <row r="758" spans="1:14" ht="11.25" customHeight="1" x14ac:dyDescent="0.2">
      <c r="A758" s="42" t="s">
        <v>20</v>
      </c>
      <c r="B758" s="44" t="s">
        <v>13</v>
      </c>
      <c r="C758" s="44" t="s">
        <v>57</v>
      </c>
      <c r="D758" s="43">
        <v>63190.12</v>
      </c>
      <c r="E758" s="43">
        <v>-30088.555</v>
      </c>
      <c r="F758" s="43">
        <v>-53500</v>
      </c>
      <c r="G758" s="43">
        <v>-53210</v>
      </c>
      <c r="H758" s="43">
        <v>-91930</v>
      </c>
      <c r="I758" s="55">
        <f>pro[[#This Row],[Admin expenses 3]]+pro[[#This Row],[Admin expenses 2]]+pro[[#This Row],[Admin expenses 1]]+pro[[#This Row],[COGS]]</f>
        <v>-228728.55499999999</v>
      </c>
      <c r="J758" s="55">
        <f>pro[[#This Row],[Revenue]]+pro[[#This Row],[AdminExp]]</f>
        <v>-165538.435</v>
      </c>
      <c r="K758" s="83">
        <f>pro[[#This Row],[Profit]]/pro[[#This Row],[Revenue]]</f>
        <v>-2.6196885684027817</v>
      </c>
      <c r="L758" s="56">
        <f t="shared" si="11"/>
        <v>2</v>
      </c>
      <c r="M758" s="82" t="str">
        <f>"Q"&amp;" "&amp;VLOOKUP(pro[[#This Row],[Period]],Mapping!A:B,2,0)</f>
        <v>Q 1</v>
      </c>
      <c r="N758"/>
    </row>
    <row r="759" spans="1:14" ht="11.25" customHeight="1" x14ac:dyDescent="0.2">
      <c r="A759" s="42" t="s">
        <v>20</v>
      </c>
      <c r="B759" s="44" t="s">
        <v>28</v>
      </c>
      <c r="C759" s="44" t="s">
        <v>57</v>
      </c>
      <c r="D759" s="43">
        <v>217025.12299999999</v>
      </c>
      <c r="E759" s="43">
        <v>-105353.58399999999</v>
      </c>
      <c r="F759" s="43">
        <v>-66440</v>
      </c>
      <c r="G759" s="43">
        <v>-92310</v>
      </c>
      <c r="H759" s="43">
        <v>-19010</v>
      </c>
      <c r="I759" s="55">
        <f>pro[[#This Row],[Admin expenses 3]]+pro[[#This Row],[Admin expenses 2]]+pro[[#This Row],[Admin expenses 1]]+pro[[#This Row],[COGS]]</f>
        <v>-283113.58399999997</v>
      </c>
      <c r="J759" s="55">
        <f>pro[[#This Row],[Revenue]]+pro[[#This Row],[AdminExp]]</f>
        <v>-66088.460999999981</v>
      </c>
      <c r="K759" s="83">
        <f>pro[[#This Row],[Profit]]/pro[[#This Row],[Revenue]]</f>
        <v>-0.30451986427396233</v>
      </c>
      <c r="L759" s="56">
        <f t="shared" si="11"/>
        <v>2</v>
      </c>
      <c r="M759" s="82" t="str">
        <f>"Q"&amp;" "&amp;VLOOKUP(pro[[#This Row],[Period]],Mapping!A:B,2,0)</f>
        <v>Q 1</v>
      </c>
      <c r="N759"/>
    </row>
    <row r="760" spans="1:14" ht="11.25" customHeight="1" x14ac:dyDescent="0.2">
      <c r="A760" s="42" t="s">
        <v>20</v>
      </c>
      <c r="B760" s="44" t="s">
        <v>15</v>
      </c>
      <c r="C760" s="44" t="s">
        <v>57</v>
      </c>
      <c r="D760" s="43">
        <v>5826.6459999999997</v>
      </c>
      <c r="E760" s="43">
        <v>-216.29300000000001</v>
      </c>
      <c r="F760" s="43">
        <v>-45850</v>
      </c>
      <c r="G760" s="43">
        <v>-90070</v>
      </c>
      <c r="H760" s="43">
        <v>-56050</v>
      </c>
      <c r="I760" s="55">
        <f>pro[[#This Row],[Admin expenses 3]]+pro[[#This Row],[Admin expenses 2]]+pro[[#This Row],[Admin expenses 1]]+pro[[#This Row],[COGS]]</f>
        <v>-192186.29300000001</v>
      </c>
      <c r="J760" s="55">
        <f>pro[[#This Row],[Revenue]]+pro[[#This Row],[AdminExp]]</f>
        <v>-186359.647</v>
      </c>
      <c r="K760" s="83">
        <f>pro[[#This Row],[Profit]]/pro[[#This Row],[Revenue]]</f>
        <v>-31.984034554355972</v>
      </c>
      <c r="L760" s="56">
        <f t="shared" si="11"/>
        <v>2</v>
      </c>
      <c r="M760" s="82" t="str">
        <f>"Q"&amp;" "&amp;VLOOKUP(pro[[#This Row],[Period]],Mapping!A:B,2,0)</f>
        <v>Q 1</v>
      </c>
      <c r="N760"/>
    </row>
    <row r="761" spans="1:14" ht="11.25" customHeight="1" x14ac:dyDescent="0.2">
      <c r="A761" s="42" t="s">
        <v>20</v>
      </c>
      <c r="B761" s="44" t="s">
        <v>21</v>
      </c>
      <c r="C761" s="44" t="s">
        <v>57</v>
      </c>
      <c r="D761" s="43">
        <v>29491.496999999996</v>
      </c>
      <c r="E761" s="43">
        <v>-22143.842000000001</v>
      </c>
      <c r="F761" s="43">
        <v>-97870</v>
      </c>
      <c r="G761" s="43">
        <v>-107150</v>
      </c>
      <c r="H761" s="43">
        <v>-78730</v>
      </c>
      <c r="I761" s="55">
        <f>pro[[#This Row],[Admin expenses 3]]+pro[[#This Row],[Admin expenses 2]]+pro[[#This Row],[Admin expenses 1]]+pro[[#This Row],[COGS]]</f>
        <v>-305893.842</v>
      </c>
      <c r="J761" s="55">
        <f>pro[[#This Row],[Revenue]]+pro[[#This Row],[AdminExp]]</f>
        <v>-276402.34500000003</v>
      </c>
      <c r="K761" s="83">
        <f>pro[[#This Row],[Profit]]/pro[[#This Row],[Revenue]]</f>
        <v>-9.3722724553453514</v>
      </c>
      <c r="L761" s="56">
        <f t="shared" si="11"/>
        <v>2</v>
      </c>
      <c r="M761" s="82" t="str">
        <f>"Q"&amp;" "&amp;VLOOKUP(pro[[#This Row],[Period]],Mapping!A:B,2,0)</f>
        <v>Q 1</v>
      </c>
      <c r="N761"/>
    </row>
    <row r="762" spans="1:14" ht="11.25" customHeight="1" x14ac:dyDescent="0.2">
      <c r="A762" s="42" t="s">
        <v>20</v>
      </c>
      <c r="B762" s="44" t="s">
        <v>22</v>
      </c>
      <c r="C762" s="44" t="s">
        <v>57</v>
      </c>
      <c r="D762" s="43">
        <v>141761.228</v>
      </c>
      <c r="E762" s="43">
        <v>-98943.613999999987</v>
      </c>
      <c r="F762" s="43">
        <v>-76470</v>
      </c>
      <c r="G762" s="43">
        <v>-33240</v>
      </c>
      <c r="H762" s="43">
        <v>-66570</v>
      </c>
      <c r="I762" s="55">
        <f>pro[[#This Row],[Admin expenses 3]]+pro[[#This Row],[Admin expenses 2]]+pro[[#This Row],[Admin expenses 1]]+pro[[#This Row],[COGS]]</f>
        <v>-275223.614</v>
      </c>
      <c r="J762" s="55">
        <f>pro[[#This Row],[Revenue]]+pro[[#This Row],[AdminExp]]</f>
        <v>-133462.386</v>
      </c>
      <c r="K762" s="83">
        <f>pro[[#This Row],[Profit]]/pro[[#This Row],[Revenue]]</f>
        <v>-0.94145901444928226</v>
      </c>
      <c r="L762" s="56">
        <f t="shared" si="11"/>
        <v>2</v>
      </c>
      <c r="M762" s="82" t="str">
        <f>"Q"&amp;" "&amp;VLOOKUP(pro[[#This Row],[Period]],Mapping!A:B,2,0)</f>
        <v>Q 1</v>
      </c>
      <c r="N762"/>
    </row>
    <row r="763" spans="1:14" ht="11.25" customHeight="1" x14ac:dyDescent="0.2">
      <c r="A763" s="42" t="s">
        <v>20</v>
      </c>
      <c r="B763" s="44" t="s">
        <v>24</v>
      </c>
      <c r="C763" s="44" t="s">
        <v>57</v>
      </c>
      <c r="D763" s="43">
        <v>19589.149999999998</v>
      </c>
      <c r="E763" s="43">
        <v>-4141.97</v>
      </c>
      <c r="F763" s="43">
        <v>-20000</v>
      </c>
      <c r="G763" s="43">
        <v>-74060</v>
      </c>
      <c r="H763" s="43">
        <v>-63620</v>
      </c>
      <c r="I763" s="55">
        <f>pro[[#This Row],[Admin expenses 3]]+pro[[#This Row],[Admin expenses 2]]+pro[[#This Row],[Admin expenses 1]]+pro[[#This Row],[COGS]]</f>
        <v>-161821.97</v>
      </c>
      <c r="J763" s="55">
        <f>pro[[#This Row],[Revenue]]+pro[[#This Row],[AdminExp]]</f>
        <v>-142232.82</v>
      </c>
      <c r="K763" s="83">
        <f>pro[[#This Row],[Profit]]/pro[[#This Row],[Revenue]]</f>
        <v>-7.2607958997710478</v>
      </c>
      <c r="L763" s="56">
        <f t="shared" si="11"/>
        <v>2</v>
      </c>
      <c r="M763" s="82" t="str">
        <f>"Q"&amp;" "&amp;VLOOKUP(pro[[#This Row],[Period]],Mapping!A:B,2,0)</f>
        <v>Q 1</v>
      </c>
      <c r="N763"/>
    </row>
    <row r="764" spans="1:14" ht="11.25" customHeight="1" x14ac:dyDescent="0.2">
      <c r="A764" s="42" t="s">
        <v>20</v>
      </c>
      <c r="B764" s="44" t="s">
        <v>37</v>
      </c>
      <c r="C764" s="44" t="s">
        <v>57</v>
      </c>
      <c r="D764" s="43">
        <v>17782.197999999997</v>
      </c>
      <c r="E764" s="43">
        <v>-4746.4339999999993</v>
      </c>
      <c r="F764" s="45">
        <v>-48130</v>
      </c>
      <c r="G764" s="45">
        <v>-22500</v>
      </c>
      <c r="H764" s="45">
        <v>-74980</v>
      </c>
      <c r="I764" s="55">
        <f>pro[[#This Row],[Admin expenses 3]]+pro[[#This Row],[Admin expenses 2]]+pro[[#This Row],[Admin expenses 1]]+pro[[#This Row],[COGS]]</f>
        <v>-150356.43400000001</v>
      </c>
      <c r="J764" s="55">
        <f>pro[[#This Row],[Revenue]]+pro[[#This Row],[AdminExp]]</f>
        <v>-132574.236</v>
      </c>
      <c r="K764" s="83">
        <f>pro[[#This Row],[Profit]]/pro[[#This Row],[Revenue]]</f>
        <v>-7.4554470712788161</v>
      </c>
      <c r="L764" s="56">
        <f t="shared" si="11"/>
        <v>2</v>
      </c>
      <c r="M764" s="82" t="str">
        <f>"Q"&amp;" "&amp;VLOOKUP(pro[[#This Row],[Period]],Mapping!A:B,2,0)</f>
        <v>Q 1</v>
      </c>
      <c r="N764"/>
    </row>
    <row r="765" spans="1:14" ht="11.25" customHeight="1" x14ac:dyDescent="0.2">
      <c r="A765" s="42" t="s">
        <v>20</v>
      </c>
      <c r="B765" s="44" t="s">
        <v>33</v>
      </c>
      <c r="C765" s="44" t="s">
        <v>57</v>
      </c>
      <c r="D765" s="43">
        <v>63470.308999999994</v>
      </c>
      <c r="E765" s="43">
        <v>-35108.5</v>
      </c>
      <c r="F765" s="45">
        <v>-85240</v>
      </c>
      <c r="G765" s="45">
        <v>-108350</v>
      </c>
      <c r="H765" s="45">
        <v>-21680</v>
      </c>
      <c r="I765" s="55">
        <f>pro[[#This Row],[Admin expenses 3]]+pro[[#This Row],[Admin expenses 2]]+pro[[#This Row],[Admin expenses 1]]+pro[[#This Row],[COGS]]</f>
        <v>-250378.5</v>
      </c>
      <c r="J765" s="55">
        <f>pro[[#This Row],[Revenue]]+pro[[#This Row],[AdminExp]]</f>
        <v>-186908.19099999999</v>
      </c>
      <c r="K765" s="83">
        <f>pro[[#This Row],[Profit]]/pro[[#This Row],[Revenue]]</f>
        <v>-2.9448129990985237</v>
      </c>
      <c r="L765" s="56">
        <f t="shared" si="11"/>
        <v>2</v>
      </c>
      <c r="M765" s="82" t="str">
        <f>"Q"&amp;" "&amp;VLOOKUP(pro[[#This Row],[Period]],Mapping!A:B,2,0)</f>
        <v>Q 1</v>
      </c>
      <c r="N765"/>
    </row>
    <row r="766" spans="1:14" ht="11.25" customHeight="1" x14ac:dyDescent="0.2">
      <c r="A766" s="42" t="s">
        <v>20</v>
      </c>
      <c r="B766" s="44" t="s">
        <v>25</v>
      </c>
      <c r="C766" s="44" t="s">
        <v>57</v>
      </c>
      <c r="D766" s="43">
        <v>51260.887999999992</v>
      </c>
      <c r="E766" s="43">
        <v>-14876.826999999999</v>
      </c>
      <c r="F766" s="45">
        <v>-39560</v>
      </c>
      <c r="G766" s="45">
        <v>-73700</v>
      </c>
      <c r="H766" s="45">
        <v>-95340</v>
      </c>
      <c r="I766" s="55">
        <f>pro[[#This Row],[Admin expenses 3]]+pro[[#This Row],[Admin expenses 2]]+pro[[#This Row],[Admin expenses 1]]+pro[[#This Row],[COGS]]</f>
        <v>-223476.82699999999</v>
      </c>
      <c r="J766" s="55">
        <f>pro[[#This Row],[Revenue]]+pro[[#This Row],[AdminExp]]</f>
        <v>-172215.93900000001</v>
      </c>
      <c r="K766" s="83">
        <f>pro[[#This Row],[Profit]]/pro[[#This Row],[Revenue]]</f>
        <v>-3.3595972625366937</v>
      </c>
      <c r="L766" s="56">
        <f t="shared" si="11"/>
        <v>2</v>
      </c>
      <c r="M766" s="82" t="str">
        <f>"Q"&amp;" "&amp;VLOOKUP(pro[[#This Row],[Period]],Mapping!A:B,2,0)</f>
        <v>Q 1</v>
      </c>
      <c r="N766"/>
    </row>
    <row r="767" spans="1:14" ht="11.25" customHeight="1" x14ac:dyDescent="0.2">
      <c r="A767" s="42" t="s">
        <v>20</v>
      </c>
      <c r="B767" s="44" t="s">
        <v>13</v>
      </c>
      <c r="C767" s="44" t="s">
        <v>57</v>
      </c>
      <c r="D767" s="43">
        <v>160442.63199999998</v>
      </c>
      <c r="E767" s="43">
        <v>-67078.325999999986</v>
      </c>
      <c r="F767" s="45">
        <v>-107410</v>
      </c>
      <c r="G767" s="45">
        <v>-51290</v>
      </c>
      <c r="H767" s="45">
        <v>-13720</v>
      </c>
      <c r="I767" s="55">
        <f>pro[[#This Row],[Admin expenses 3]]+pro[[#This Row],[Admin expenses 2]]+pro[[#This Row],[Admin expenses 1]]+pro[[#This Row],[COGS]]</f>
        <v>-239498.326</v>
      </c>
      <c r="J767" s="55">
        <f>pro[[#This Row],[Revenue]]+pro[[#This Row],[AdminExp]]</f>
        <v>-79055.694000000018</v>
      </c>
      <c r="K767" s="83">
        <f>pro[[#This Row],[Profit]]/pro[[#This Row],[Revenue]]</f>
        <v>-0.49273496086750823</v>
      </c>
      <c r="L767" s="56">
        <f t="shared" si="11"/>
        <v>2</v>
      </c>
      <c r="M767" s="82" t="str">
        <f>"Q"&amp;" "&amp;VLOOKUP(pro[[#This Row],[Period]],Mapping!A:B,2,0)</f>
        <v>Q 1</v>
      </c>
      <c r="N767"/>
    </row>
    <row r="768" spans="1:14" ht="11.25" customHeight="1" x14ac:dyDescent="0.2">
      <c r="A768" s="42" t="s">
        <v>20</v>
      </c>
      <c r="B768" s="44" t="s">
        <v>28</v>
      </c>
      <c r="C768" s="44" t="s">
        <v>57</v>
      </c>
      <c r="D768" s="43">
        <v>432306.06299999997</v>
      </c>
      <c r="E768" s="43">
        <v>-288125.75399999996</v>
      </c>
      <c r="F768" s="45">
        <v>-104940</v>
      </c>
      <c r="G768" s="45">
        <v>-22390</v>
      </c>
      <c r="H768" s="45">
        <v>-29250</v>
      </c>
      <c r="I768" s="55">
        <f>pro[[#This Row],[Admin expenses 3]]+pro[[#This Row],[Admin expenses 2]]+pro[[#This Row],[Admin expenses 1]]+pro[[#This Row],[COGS]]</f>
        <v>-444705.75399999996</v>
      </c>
      <c r="J768" s="55">
        <f>pro[[#This Row],[Revenue]]+pro[[#This Row],[AdminExp]]</f>
        <v>-12399.690999999992</v>
      </c>
      <c r="K768" s="83">
        <f>pro[[#This Row],[Profit]]/pro[[#This Row],[Revenue]]</f>
        <v>-2.8682667353661411E-2</v>
      </c>
      <c r="L768" s="56">
        <f t="shared" si="11"/>
        <v>2</v>
      </c>
      <c r="M768" s="82" t="str">
        <f>"Q"&amp;" "&amp;VLOOKUP(pro[[#This Row],[Period]],Mapping!A:B,2,0)</f>
        <v>Q 1</v>
      </c>
      <c r="N768"/>
    </row>
    <row r="769" spans="1:14" ht="11.25" customHeight="1" x14ac:dyDescent="0.2">
      <c r="A769" s="42" t="s">
        <v>20</v>
      </c>
      <c r="B769" s="44" t="s">
        <v>14</v>
      </c>
      <c r="C769" s="44" t="s">
        <v>57</v>
      </c>
      <c r="D769" s="43">
        <v>290315.739</v>
      </c>
      <c r="E769" s="43">
        <v>-27968.793999999998</v>
      </c>
      <c r="F769" s="45">
        <v>-23440</v>
      </c>
      <c r="G769" s="45">
        <v>-87260</v>
      </c>
      <c r="H769" s="45">
        <v>-108090</v>
      </c>
      <c r="I769" s="55">
        <f>pro[[#This Row],[Admin expenses 3]]+pro[[#This Row],[Admin expenses 2]]+pro[[#This Row],[Admin expenses 1]]+pro[[#This Row],[COGS]]</f>
        <v>-246758.79399999999</v>
      </c>
      <c r="J769" s="55">
        <f>pro[[#This Row],[Revenue]]+pro[[#This Row],[AdminExp]]</f>
        <v>43556.945000000007</v>
      </c>
      <c r="K769" s="83">
        <f>pro[[#This Row],[Profit]]/pro[[#This Row],[Revenue]]</f>
        <v>0.15003301285019208</v>
      </c>
      <c r="L769" s="56">
        <f t="shared" si="11"/>
        <v>2</v>
      </c>
      <c r="M769" s="82" t="str">
        <f>"Q"&amp;" "&amp;VLOOKUP(pro[[#This Row],[Period]],Mapping!A:B,2,0)</f>
        <v>Q 1</v>
      </c>
      <c r="N769"/>
    </row>
    <row r="770" spans="1:14" ht="11.25" customHeight="1" x14ac:dyDescent="0.2">
      <c r="A770" s="42" t="s">
        <v>20</v>
      </c>
      <c r="B770" s="44" t="s">
        <v>26</v>
      </c>
      <c r="C770" s="44" t="s">
        <v>57</v>
      </c>
      <c r="D770" s="43">
        <v>6081668.6139999991</v>
      </c>
      <c r="E770" s="43">
        <v>-2760865.03</v>
      </c>
      <c r="F770" s="45">
        <v>-41250</v>
      </c>
      <c r="G770" s="45">
        <v>-13400</v>
      </c>
      <c r="H770" s="45">
        <v>-45620</v>
      </c>
      <c r="I770" s="55">
        <f>pro[[#This Row],[Admin expenses 3]]+pro[[#This Row],[Admin expenses 2]]+pro[[#This Row],[Admin expenses 1]]+pro[[#This Row],[COGS]]</f>
        <v>-2861135.03</v>
      </c>
      <c r="J770" s="55">
        <f>pro[[#This Row],[Revenue]]+pro[[#This Row],[AdminExp]]</f>
        <v>3220533.5839999993</v>
      </c>
      <c r="K770" s="83">
        <f>pro[[#This Row],[Profit]]/pro[[#This Row],[Revenue]]</f>
        <v>0.52954769297793247</v>
      </c>
      <c r="L770" s="56">
        <f t="shared" ref="L770:L833" si="12">MONTH(DATEVALUE(A770&amp;"1"))</f>
        <v>2</v>
      </c>
      <c r="M770" s="82" t="str">
        <f>"Q"&amp;" "&amp;VLOOKUP(pro[[#This Row],[Period]],Mapping!A:B,2,0)</f>
        <v>Q 1</v>
      </c>
      <c r="N770"/>
    </row>
    <row r="771" spans="1:14" ht="11.25" customHeight="1" x14ac:dyDescent="0.2">
      <c r="A771" s="42" t="s">
        <v>20</v>
      </c>
      <c r="B771" s="44" t="s">
        <v>15</v>
      </c>
      <c r="C771" s="44" t="s">
        <v>57</v>
      </c>
      <c r="D771" s="43">
        <v>272605.81599999999</v>
      </c>
      <c r="E771" s="43">
        <v>-28094.983</v>
      </c>
      <c r="F771" s="45">
        <v>-59920</v>
      </c>
      <c r="G771" s="45">
        <v>-91130</v>
      </c>
      <c r="H771" s="45">
        <v>-31480</v>
      </c>
      <c r="I771" s="55">
        <f>pro[[#This Row],[Admin expenses 3]]+pro[[#This Row],[Admin expenses 2]]+pro[[#This Row],[Admin expenses 1]]+pro[[#This Row],[COGS]]</f>
        <v>-210624.98300000001</v>
      </c>
      <c r="J771" s="55">
        <f>pro[[#This Row],[Revenue]]+pro[[#This Row],[AdminExp]]</f>
        <v>61980.832999999984</v>
      </c>
      <c r="K771" s="83">
        <f>pro[[#This Row],[Profit]]/pro[[#This Row],[Revenue]]</f>
        <v>0.22736430905788152</v>
      </c>
      <c r="L771" s="56">
        <f t="shared" si="12"/>
        <v>2</v>
      </c>
      <c r="M771" s="82" t="str">
        <f>"Q"&amp;" "&amp;VLOOKUP(pro[[#This Row],[Period]],Mapping!A:B,2,0)</f>
        <v>Q 1</v>
      </c>
      <c r="N771"/>
    </row>
    <row r="772" spans="1:14" ht="11.25" customHeight="1" x14ac:dyDescent="0.2">
      <c r="A772" s="42" t="s">
        <v>20</v>
      </c>
      <c r="B772" s="44" t="s">
        <v>17</v>
      </c>
      <c r="C772" s="44" t="s">
        <v>57</v>
      </c>
      <c r="D772" s="43">
        <v>7087718.3789999997</v>
      </c>
      <c r="E772" s="43">
        <v>-3995472.9569999995</v>
      </c>
      <c r="F772" s="45">
        <v>-83630</v>
      </c>
      <c r="G772" s="45">
        <v>-71370</v>
      </c>
      <c r="H772" s="45">
        <v>-24250</v>
      </c>
      <c r="I772" s="55">
        <f>pro[[#This Row],[Admin expenses 3]]+pro[[#This Row],[Admin expenses 2]]+pro[[#This Row],[Admin expenses 1]]+pro[[#This Row],[COGS]]</f>
        <v>-4174722.9569999995</v>
      </c>
      <c r="J772" s="55">
        <f>pro[[#This Row],[Revenue]]+pro[[#This Row],[AdminExp]]</f>
        <v>2912995.4220000003</v>
      </c>
      <c r="K772" s="83">
        <f>pro[[#This Row],[Profit]]/pro[[#This Row],[Revenue]]</f>
        <v>0.41099198165531409</v>
      </c>
      <c r="L772" s="56">
        <f t="shared" si="12"/>
        <v>2</v>
      </c>
      <c r="M772" s="82" t="str">
        <f>"Q"&amp;" "&amp;VLOOKUP(pro[[#This Row],[Period]],Mapping!A:B,2,0)</f>
        <v>Q 1</v>
      </c>
      <c r="N772"/>
    </row>
    <row r="773" spans="1:14" ht="11.25" customHeight="1" x14ac:dyDescent="0.2">
      <c r="A773" s="42" t="s">
        <v>20</v>
      </c>
      <c r="B773" s="44" t="s">
        <v>19</v>
      </c>
      <c r="C773" s="44" t="s">
        <v>57</v>
      </c>
      <c r="D773" s="43">
        <v>541050.17399999988</v>
      </c>
      <c r="E773" s="43">
        <v>-152389.04800000001</v>
      </c>
      <c r="F773" s="45">
        <v>-107170</v>
      </c>
      <c r="G773" s="45">
        <v>-84170</v>
      </c>
      <c r="H773" s="45">
        <v>-83960</v>
      </c>
      <c r="I773" s="55">
        <f>pro[[#This Row],[Admin expenses 3]]+pro[[#This Row],[Admin expenses 2]]+pro[[#This Row],[Admin expenses 1]]+pro[[#This Row],[COGS]]</f>
        <v>-427689.04800000001</v>
      </c>
      <c r="J773" s="55">
        <f>pro[[#This Row],[Revenue]]+pro[[#This Row],[AdminExp]]</f>
        <v>113361.12599999987</v>
      </c>
      <c r="K773" s="83">
        <f>pro[[#This Row],[Profit]]/pro[[#This Row],[Revenue]]</f>
        <v>0.20952054254398947</v>
      </c>
      <c r="L773" s="56">
        <f t="shared" si="12"/>
        <v>2</v>
      </c>
      <c r="M773" s="82" t="str">
        <f>"Q"&amp;" "&amp;VLOOKUP(pro[[#This Row],[Period]],Mapping!A:B,2,0)</f>
        <v>Q 1</v>
      </c>
      <c r="N773"/>
    </row>
    <row r="774" spans="1:14" ht="11.25" customHeight="1" x14ac:dyDescent="0.2">
      <c r="A774" s="42" t="s">
        <v>20</v>
      </c>
      <c r="B774" s="44" t="s">
        <v>21</v>
      </c>
      <c r="C774" s="44" t="s">
        <v>57</v>
      </c>
      <c r="D774" s="43">
        <v>319744.09600000002</v>
      </c>
      <c r="E774" s="43">
        <v>-117475.70099999999</v>
      </c>
      <c r="F774" s="45">
        <v>-54590</v>
      </c>
      <c r="G774" s="45">
        <v>-55610</v>
      </c>
      <c r="H774" s="45">
        <v>-101180</v>
      </c>
      <c r="I774" s="55">
        <f>pro[[#This Row],[Admin expenses 3]]+pro[[#This Row],[Admin expenses 2]]+pro[[#This Row],[Admin expenses 1]]+pro[[#This Row],[COGS]]</f>
        <v>-328855.701</v>
      </c>
      <c r="J774" s="55">
        <f>pro[[#This Row],[Revenue]]+pro[[#This Row],[AdminExp]]</f>
        <v>-9111.6049999999814</v>
      </c>
      <c r="K774" s="83">
        <f>pro[[#This Row],[Profit]]/pro[[#This Row],[Revenue]]</f>
        <v>-2.8496554319489234E-2</v>
      </c>
      <c r="L774" s="56">
        <f t="shared" si="12"/>
        <v>2</v>
      </c>
      <c r="M774" s="82" t="str">
        <f>"Q"&amp;" "&amp;VLOOKUP(pro[[#This Row],[Period]],Mapping!A:B,2,0)</f>
        <v>Q 1</v>
      </c>
      <c r="N774"/>
    </row>
    <row r="775" spans="1:14" ht="11.25" customHeight="1" x14ac:dyDescent="0.2">
      <c r="A775" s="42" t="s">
        <v>20</v>
      </c>
      <c r="B775" s="44" t="s">
        <v>22</v>
      </c>
      <c r="C775" s="44" t="s">
        <v>57</v>
      </c>
      <c r="D775" s="43">
        <v>1810973.9339999999</v>
      </c>
      <c r="E775" s="43">
        <v>-765354.30999999994</v>
      </c>
      <c r="F775" s="45">
        <v>-28930</v>
      </c>
      <c r="G775" s="45">
        <v>-103680</v>
      </c>
      <c r="H775" s="45">
        <v>-52450</v>
      </c>
      <c r="I775" s="55">
        <f>pro[[#This Row],[Admin expenses 3]]+pro[[#This Row],[Admin expenses 2]]+pro[[#This Row],[Admin expenses 1]]+pro[[#This Row],[COGS]]</f>
        <v>-950414.30999999994</v>
      </c>
      <c r="J775" s="55">
        <f>pro[[#This Row],[Revenue]]+pro[[#This Row],[AdminExp]]</f>
        <v>860559.62399999995</v>
      </c>
      <c r="K775" s="83">
        <f>pro[[#This Row],[Profit]]/pro[[#This Row],[Revenue]]</f>
        <v>0.47519161255912368</v>
      </c>
      <c r="L775" s="56">
        <f t="shared" si="12"/>
        <v>2</v>
      </c>
      <c r="M775" s="82" t="str">
        <f>"Q"&amp;" "&amp;VLOOKUP(pro[[#This Row],[Period]],Mapping!A:B,2,0)</f>
        <v>Q 1</v>
      </c>
      <c r="N775"/>
    </row>
    <row r="776" spans="1:14" ht="11.25" customHeight="1" x14ac:dyDescent="0.2">
      <c r="A776" s="42" t="s">
        <v>20</v>
      </c>
      <c r="B776" s="44" t="s">
        <v>30</v>
      </c>
      <c r="C776" s="44" t="s">
        <v>57</v>
      </c>
      <c r="D776" s="43">
        <v>448360.962</v>
      </c>
      <c r="E776" s="43">
        <v>-77137.962999999989</v>
      </c>
      <c r="F776" s="45">
        <v>-104000</v>
      </c>
      <c r="G776" s="45">
        <v>-23310</v>
      </c>
      <c r="H776" s="45">
        <v>-80120</v>
      </c>
      <c r="I776" s="55">
        <f>pro[[#This Row],[Admin expenses 3]]+pro[[#This Row],[Admin expenses 2]]+pro[[#This Row],[Admin expenses 1]]+pro[[#This Row],[COGS]]</f>
        <v>-284567.96299999999</v>
      </c>
      <c r="J776" s="55">
        <f>pro[[#This Row],[Revenue]]+pro[[#This Row],[AdminExp]]</f>
        <v>163792.99900000001</v>
      </c>
      <c r="K776" s="83">
        <f>pro[[#This Row],[Profit]]/pro[[#This Row],[Revenue]]</f>
        <v>0.36531503159724243</v>
      </c>
      <c r="L776" s="56">
        <f t="shared" si="12"/>
        <v>2</v>
      </c>
      <c r="M776" s="82" t="str">
        <f>"Q"&amp;" "&amp;VLOOKUP(pro[[#This Row],[Period]],Mapping!A:B,2,0)</f>
        <v>Q 1</v>
      </c>
      <c r="N776"/>
    </row>
    <row r="777" spans="1:14" ht="11.25" customHeight="1" x14ac:dyDescent="0.2">
      <c r="A777" s="42" t="s">
        <v>20</v>
      </c>
      <c r="B777" s="44" t="s">
        <v>32</v>
      </c>
      <c r="C777" s="44" t="s">
        <v>57</v>
      </c>
      <c r="D777" s="43">
        <v>75557.054999999993</v>
      </c>
      <c r="E777" s="43">
        <v>-19375.523999999998</v>
      </c>
      <c r="F777" s="45">
        <v>-50780</v>
      </c>
      <c r="G777" s="45">
        <v>-25560</v>
      </c>
      <c r="H777" s="45">
        <v>-42950</v>
      </c>
      <c r="I777" s="55">
        <f>pro[[#This Row],[Admin expenses 3]]+pro[[#This Row],[Admin expenses 2]]+pro[[#This Row],[Admin expenses 1]]+pro[[#This Row],[COGS]]</f>
        <v>-138665.524</v>
      </c>
      <c r="J777" s="55">
        <f>pro[[#This Row],[Revenue]]+pro[[#This Row],[AdminExp]]</f>
        <v>-63108.469000000012</v>
      </c>
      <c r="K777" s="83">
        <f>pro[[#This Row],[Profit]]/pro[[#This Row],[Revenue]]</f>
        <v>-0.83524257264923862</v>
      </c>
      <c r="L777" s="56">
        <f t="shared" si="12"/>
        <v>2</v>
      </c>
      <c r="M777" s="82" t="str">
        <f>"Q"&amp;" "&amp;VLOOKUP(pro[[#This Row],[Period]],Mapping!A:B,2,0)</f>
        <v>Q 1</v>
      </c>
      <c r="N777"/>
    </row>
    <row r="778" spans="1:14" ht="11.25" customHeight="1" x14ac:dyDescent="0.2">
      <c r="A778" s="42" t="s">
        <v>20</v>
      </c>
      <c r="B778" s="44" t="s">
        <v>24</v>
      </c>
      <c r="C778" s="44" t="s">
        <v>58</v>
      </c>
      <c r="D778" s="43">
        <v>185762.682</v>
      </c>
      <c r="E778" s="43">
        <v>-55031.731999999996</v>
      </c>
      <c r="F778" s="45">
        <v>-40140</v>
      </c>
      <c r="G778" s="45">
        <v>-49080</v>
      </c>
      <c r="H778" s="45">
        <v>-83820</v>
      </c>
      <c r="I778" s="55">
        <f>pro[[#This Row],[Admin expenses 3]]+pro[[#This Row],[Admin expenses 2]]+pro[[#This Row],[Admin expenses 1]]+pro[[#This Row],[COGS]]</f>
        <v>-228071.73199999999</v>
      </c>
      <c r="J778" s="55">
        <f>pro[[#This Row],[Revenue]]+pro[[#This Row],[AdminExp]]</f>
        <v>-42309.049999999988</v>
      </c>
      <c r="K778" s="83">
        <f>pro[[#This Row],[Profit]]/pro[[#This Row],[Revenue]]</f>
        <v>-0.22775860869622883</v>
      </c>
      <c r="L778" s="56">
        <f t="shared" si="12"/>
        <v>2</v>
      </c>
      <c r="M778" s="82" t="str">
        <f>"Q"&amp;" "&amp;VLOOKUP(pro[[#This Row],[Period]],Mapping!A:B,2,0)</f>
        <v>Q 1</v>
      </c>
      <c r="N778"/>
    </row>
    <row r="779" spans="1:14" ht="11.25" customHeight="1" x14ac:dyDescent="0.2">
      <c r="A779" s="42" t="s">
        <v>20</v>
      </c>
      <c r="B779" s="44" t="s">
        <v>37</v>
      </c>
      <c r="C779" s="44" t="s">
        <v>59</v>
      </c>
      <c r="D779" s="43">
        <v>14918143.778999997</v>
      </c>
      <c r="E779" s="43">
        <v>-821097.95600000001</v>
      </c>
      <c r="F779" s="45">
        <v>-103320</v>
      </c>
      <c r="G779" s="45">
        <v>-55040</v>
      </c>
      <c r="H779" s="45">
        <v>-78150</v>
      </c>
      <c r="I779" s="55">
        <f>pro[[#This Row],[Admin expenses 3]]+pro[[#This Row],[Admin expenses 2]]+pro[[#This Row],[Admin expenses 1]]+pro[[#This Row],[COGS]]</f>
        <v>-1057607.956</v>
      </c>
      <c r="J779" s="55">
        <f>pro[[#This Row],[Revenue]]+pro[[#This Row],[AdminExp]]</f>
        <v>13860535.822999997</v>
      </c>
      <c r="K779" s="83">
        <f>pro[[#This Row],[Profit]]/pro[[#This Row],[Revenue]]</f>
        <v>0.92910592821281324</v>
      </c>
      <c r="L779" s="56">
        <f t="shared" si="12"/>
        <v>2</v>
      </c>
      <c r="M779" s="82" t="str">
        <f>"Q"&amp;" "&amp;VLOOKUP(pro[[#This Row],[Period]],Mapping!A:B,2,0)</f>
        <v>Q 1</v>
      </c>
      <c r="N779"/>
    </row>
    <row r="780" spans="1:14" ht="11.25" customHeight="1" x14ac:dyDescent="0.2">
      <c r="A780" s="42" t="s">
        <v>20</v>
      </c>
      <c r="B780" s="44" t="s">
        <v>33</v>
      </c>
      <c r="C780" s="44" t="s">
        <v>57</v>
      </c>
      <c r="D780" s="43">
        <v>2570897.8819999998</v>
      </c>
      <c r="E780" s="43">
        <v>-10106327.343</v>
      </c>
      <c r="F780" s="45">
        <v>-98220</v>
      </c>
      <c r="G780" s="45">
        <v>-19350</v>
      </c>
      <c r="H780" s="45">
        <v>-37240</v>
      </c>
      <c r="I780" s="55">
        <f>pro[[#This Row],[Admin expenses 3]]+pro[[#This Row],[Admin expenses 2]]+pro[[#This Row],[Admin expenses 1]]+pro[[#This Row],[COGS]]</f>
        <v>-10261137.343</v>
      </c>
      <c r="J780" s="55">
        <f>pro[[#This Row],[Revenue]]+pro[[#This Row],[AdminExp]]</f>
        <v>-7690239.4610000011</v>
      </c>
      <c r="K780" s="83">
        <f>pro[[#This Row],[Profit]]/pro[[#This Row],[Revenue]]</f>
        <v>-2.9912660144312966</v>
      </c>
      <c r="L780" s="56">
        <f t="shared" si="12"/>
        <v>2</v>
      </c>
      <c r="M780" s="82" t="str">
        <f>"Q"&amp;" "&amp;VLOOKUP(pro[[#This Row],[Period]],Mapping!A:B,2,0)</f>
        <v>Q 1</v>
      </c>
      <c r="N780"/>
    </row>
    <row r="781" spans="1:14" ht="11.25" customHeight="1" x14ac:dyDescent="0.2">
      <c r="A781" s="42" t="s">
        <v>20</v>
      </c>
      <c r="B781" s="44" t="s">
        <v>35</v>
      </c>
      <c r="C781" s="44" t="s">
        <v>57</v>
      </c>
      <c r="D781" s="43">
        <v>160790.84699999998</v>
      </c>
      <c r="E781" s="43">
        <v>-361437.321</v>
      </c>
      <c r="F781" s="45">
        <v>-91370</v>
      </c>
      <c r="G781" s="45">
        <v>-31350</v>
      </c>
      <c r="H781" s="45">
        <v>-23570</v>
      </c>
      <c r="I781" s="55">
        <f>pro[[#This Row],[Admin expenses 3]]+pro[[#This Row],[Admin expenses 2]]+pro[[#This Row],[Admin expenses 1]]+pro[[#This Row],[COGS]]</f>
        <v>-507727.321</v>
      </c>
      <c r="J781" s="55">
        <f>pro[[#This Row],[Revenue]]+pro[[#This Row],[AdminExp]]</f>
        <v>-346936.47400000005</v>
      </c>
      <c r="K781" s="83">
        <f>pro[[#This Row],[Profit]]/pro[[#This Row],[Revenue]]</f>
        <v>-2.1576879559568467</v>
      </c>
      <c r="L781" s="56">
        <f t="shared" si="12"/>
        <v>2</v>
      </c>
      <c r="M781" s="82" t="str">
        <f>"Q"&amp;" "&amp;VLOOKUP(pro[[#This Row],[Period]],Mapping!A:B,2,0)</f>
        <v>Q 1</v>
      </c>
      <c r="N781"/>
    </row>
    <row r="782" spans="1:14" ht="11.25" customHeight="1" x14ac:dyDescent="0.2">
      <c r="A782" s="42" t="s">
        <v>20</v>
      </c>
      <c r="B782" s="44" t="s">
        <v>26</v>
      </c>
      <c r="C782" s="44" t="s">
        <v>57</v>
      </c>
      <c r="D782" s="43">
        <v>540685.37600000005</v>
      </c>
      <c r="E782" s="43">
        <v>-228825.02299999999</v>
      </c>
      <c r="F782" s="45">
        <v>-68650</v>
      </c>
      <c r="G782" s="45">
        <v>-64260</v>
      </c>
      <c r="H782" s="45">
        <v>-93170</v>
      </c>
      <c r="I782" s="55">
        <f>pro[[#This Row],[Admin expenses 3]]+pro[[#This Row],[Admin expenses 2]]+pro[[#This Row],[Admin expenses 1]]+pro[[#This Row],[COGS]]</f>
        <v>-454905.02299999999</v>
      </c>
      <c r="J782" s="55">
        <f>pro[[#This Row],[Revenue]]+pro[[#This Row],[AdminExp]]</f>
        <v>85780.353000000061</v>
      </c>
      <c r="K782" s="83">
        <f>pro[[#This Row],[Profit]]/pro[[#This Row],[Revenue]]</f>
        <v>0.15865114317425158</v>
      </c>
      <c r="L782" s="56">
        <f t="shared" si="12"/>
        <v>2</v>
      </c>
      <c r="M782" s="82" t="str">
        <f>"Q"&amp;" "&amp;VLOOKUP(pro[[#This Row],[Period]],Mapping!A:B,2,0)</f>
        <v>Q 1</v>
      </c>
      <c r="N782"/>
    </row>
    <row r="783" spans="1:14" ht="11.25" customHeight="1" x14ac:dyDescent="0.2">
      <c r="A783" s="42" t="s">
        <v>20</v>
      </c>
      <c r="B783" s="44" t="s">
        <v>25</v>
      </c>
      <c r="C783" s="44" t="s">
        <v>57</v>
      </c>
      <c r="D783" s="43">
        <v>146759.788</v>
      </c>
      <c r="E783" s="43">
        <v>-73473.665999999997</v>
      </c>
      <c r="F783" s="45">
        <v>-70820</v>
      </c>
      <c r="G783" s="45">
        <v>-65070</v>
      </c>
      <c r="H783" s="45">
        <v>-41520</v>
      </c>
      <c r="I783" s="55">
        <f>pro[[#This Row],[Admin expenses 3]]+pro[[#This Row],[Admin expenses 2]]+pro[[#This Row],[Admin expenses 1]]+pro[[#This Row],[COGS]]</f>
        <v>-250883.666</v>
      </c>
      <c r="J783" s="55">
        <f>pro[[#This Row],[Revenue]]+pro[[#This Row],[AdminExp]]</f>
        <v>-104123.878</v>
      </c>
      <c r="K783" s="83">
        <f>pro[[#This Row],[Profit]]/pro[[#This Row],[Revenue]]</f>
        <v>-0.70948506684951052</v>
      </c>
      <c r="L783" s="56">
        <f t="shared" si="12"/>
        <v>2</v>
      </c>
      <c r="M783" s="82" t="str">
        <f>"Q"&amp;" "&amp;VLOOKUP(pro[[#This Row],[Period]],Mapping!A:B,2,0)</f>
        <v>Q 1</v>
      </c>
      <c r="N783"/>
    </row>
    <row r="784" spans="1:14" ht="11.25" customHeight="1" x14ac:dyDescent="0.2">
      <c r="A784" s="42" t="s">
        <v>20</v>
      </c>
      <c r="B784" s="44" t="s">
        <v>28</v>
      </c>
      <c r="C784" s="44" t="s">
        <v>57</v>
      </c>
      <c r="D784" s="43">
        <v>253951.57899999997</v>
      </c>
      <c r="E784" s="43">
        <v>-168259.861</v>
      </c>
      <c r="F784" s="45">
        <v>-74910</v>
      </c>
      <c r="G784" s="45">
        <v>-61500</v>
      </c>
      <c r="H784" s="45">
        <v>-87010</v>
      </c>
      <c r="I784" s="55">
        <f>pro[[#This Row],[Admin expenses 3]]+pro[[#This Row],[Admin expenses 2]]+pro[[#This Row],[Admin expenses 1]]+pro[[#This Row],[COGS]]</f>
        <v>-391679.86100000003</v>
      </c>
      <c r="J784" s="55">
        <f>pro[[#This Row],[Revenue]]+pro[[#This Row],[AdminExp]]</f>
        <v>-137728.28200000006</v>
      </c>
      <c r="K784" s="83">
        <f>pro[[#This Row],[Profit]]/pro[[#This Row],[Revenue]]</f>
        <v>-0.54234071921246085</v>
      </c>
      <c r="L784" s="56">
        <f t="shared" si="12"/>
        <v>2</v>
      </c>
      <c r="M784" s="82" t="str">
        <f>"Q"&amp;" "&amp;VLOOKUP(pro[[#This Row],[Period]],Mapping!A:B,2,0)</f>
        <v>Q 1</v>
      </c>
      <c r="N784"/>
    </row>
    <row r="785" spans="1:14" ht="11.25" customHeight="1" x14ac:dyDescent="0.2">
      <c r="A785" s="42" t="s">
        <v>20</v>
      </c>
      <c r="B785" s="44" t="s">
        <v>36</v>
      </c>
      <c r="C785" s="44" t="s">
        <v>58</v>
      </c>
      <c r="D785" s="43">
        <v>1189470.8840000001</v>
      </c>
      <c r="E785" s="43">
        <v>-695244.98399999994</v>
      </c>
      <c r="F785" s="45">
        <v>-99590</v>
      </c>
      <c r="G785" s="45">
        <v>-38860</v>
      </c>
      <c r="H785" s="45">
        <v>-13190</v>
      </c>
      <c r="I785" s="55">
        <f>pro[[#This Row],[Admin expenses 3]]+pro[[#This Row],[Admin expenses 2]]+pro[[#This Row],[Admin expenses 1]]+pro[[#This Row],[COGS]]</f>
        <v>-846884.98399999994</v>
      </c>
      <c r="J785" s="55">
        <f>pro[[#This Row],[Revenue]]+pro[[#This Row],[AdminExp]]</f>
        <v>342585.90000000014</v>
      </c>
      <c r="K785" s="83">
        <f>pro[[#This Row],[Profit]]/pro[[#This Row],[Revenue]]</f>
        <v>0.28801537272433153</v>
      </c>
      <c r="L785" s="56">
        <f t="shared" si="12"/>
        <v>2</v>
      </c>
      <c r="M785" s="82" t="str">
        <f>"Q"&amp;" "&amp;VLOOKUP(pro[[#This Row],[Period]],Mapping!A:B,2,0)</f>
        <v>Q 1</v>
      </c>
      <c r="N785"/>
    </row>
    <row r="786" spans="1:14" ht="11.25" customHeight="1" x14ac:dyDescent="0.2">
      <c r="A786" s="42" t="s">
        <v>20</v>
      </c>
      <c r="B786" s="44" t="s">
        <v>25</v>
      </c>
      <c r="C786" s="44" t="s">
        <v>59</v>
      </c>
      <c r="D786" s="43">
        <v>286974.97499999998</v>
      </c>
      <c r="E786" s="43">
        <v>-63228.374999999993</v>
      </c>
      <c r="F786" s="45">
        <v>-31410</v>
      </c>
      <c r="G786" s="45">
        <v>-61690</v>
      </c>
      <c r="H786" s="45">
        <v>-17160</v>
      </c>
      <c r="I786" s="55">
        <f>pro[[#This Row],[Admin expenses 3]]+pro[[#This Row],[Admin expenses 2]]+pro[[#This Row],[Admin expenses 1]]+pro[[#This Row],[COGS]]</f>
        <v>-173488.375</v>
      </c>
      <c r="J786" s="55">
        <f>pro[[#This Row],[Revenue]]+pro[[#This Row],[AdminExp]]</f>
        <v>113486.59999999998</v>
      </c>
      <c r="K786" s="83">
        <f>pro[[#This Row],[Profit]]/pro[[#This Row],[Revenue]]</f>
        <v>0.39545817540362183</v>
      </c>
      <c r="L786" s="56">
        <f t="shared" si="12"/>
        <v>2</v>
      </c>
      <c r="M786" s="82" t="str">
        <f>"Q"&amp;" "&amp;VLOOKUP(pro[[#This Row],[Period]],Mapping!A:B,2,0)</f>
        <v>Q 1</v>
      </c>
      <c r="N786"/>
    </row>
    <row r="787" spans="1:14" ht="11.25" customHeight="1" x14ac:dyDescent="0.2">
      <c r="A787" s="42" t="s">
        <v>20</v>
      </c>
      <c r="B787" s="44" t="s">
        <v>13</v>
      </c>
      <c r="C787" s="44" t="s">
        <v>57</v>
      </c>
      <c r="D787" s="43">
        <v>151868.07999999999</v>
      </c>
      <c r="E787" s="43">
        <v>-21916.985999999997</v>
      </c>
      <c r="F787" s="45">
        <v>-86390</v>
      </c>
      <c r="G787" s="45">
        <v>-36070</v>
      </c>
      <c r="H787" s="45">
        <v>-27130</v>
      </c>
      <c r="I787" s="55">
        <f>pro[[#This Row],[Admin expenses 3]]+pro[[#This Row],[Admin expenses 2]]+pro[[#This Row],[Admin expenses 1]]+pro[[#This Row],[COGS]]</f>
        <v>-171506.986</v>
      </c>
      <c r="J787" s="55">
        <f>pro[[#This Row],[Revenue]]+pro[[#This Row],[AdminExp]]</f>
        <v>-19638.906000000017</v>
      </c>
      <c r="K787" s="83">
        <f>pro[[#This Row],[Profit]]/pro[[#This Row],[Revenue]]</f>
        <v>-0.12931556124236257</v>
      </c>
      <c r="L787" s="56">
        <f t="shared" si="12"/>
        <v>2</v>
      </c>
      <c r="M787" s="82" t="str">
        <f>"Q"&amp;" "&amp;VLOOKUP(pro[[#This Row],[Period]],Mapping!A:B,2,0)</f>
        <v>Q 1</v>
      </c>
      <c r="N787"/>
    </row>
    <row r="788" spans="1:14" ht="11.25" customHeight="1" x14ac:dyDescent="0.2">
      <c r="A788" s="42" t="s">
        <v>20</v>
      </c>
      <c r="B788" s="44" t="s">
        <v>28</v>
      </c>
      <c r="C788" s="44" t="s">
        <v>57</v>
      </c>
      <c r="D788" s="43">
        <v>-941.29</v>
      </c>
      <c r="E788" s="43">
        <v>36.476999999999997</v>
      </c>
      <c r="F788" s="45">
        <v>-52620</v>
      </c>
      <c r="G788" s="45">
        <v>-51500</v>
      </c>
      <c r="H788" s="45">
        <v>-27310</v>
      </c>
      <c r="I788" s="55">
        <f>pro[[#This Row],[Admin expenses 3]]+pro[[#This Row],[Admin expenses 2]]+pro[[#This Row],[Admin expenses 1]]+pro[[#This Row],[COGS]]</f>
        <v>-131393.52299999999</v>
      </c>
      <c r="J788" s="55">
        <f>pro[[#This Row],[Revenue]]+pro[[#This Row],[AdminExp]]</f>
        <v>-132334.81299999999</v>
      </c>
      <c r="K788" s="83">
        <f>pro[[#This Row],[Profit]]/pro[[#This Row],[Revenue]]</f>
        <v>140.58878029087742</v>
      </c>
      <c r="L788" s="56">
        <f t="shared" si="12"/>
        <v>2</v>
      </c>
      <c r="M788" s="82" t="str">
        <f>"Q"&amp;" "&amp;VLOOKUP(pro[[#This Row],[Period]],Mapping!A:B,2,0)</f>
        <v>Q 1</v>
      </c>
      <c r="N788"/>
    </row>
    <row r="789" spans="1:14" ht="11.25" customHeight="1" x14ac:dyDescent="0.2">
      <c r="A789" s="42" t="s">
        <v>20</v>
      </c>
      <c r="B789" s="44" t="s">
        <v>26</v>
      </c>
      <c r="C789" s="44" t="s">
        <v>57</v>
      </c>
      <c r="D789" s="43">
        <v>4533635.7989999996</v>
      </c>
      <c r="E789" s="43">
        <v>-368176.43799999997</v>
      </c>
      <c r="F789" s="45">
        <v>-55510</v>
      </c>
      <c r="G789" s="45">
        <v>-53270</v>
      </c>
      <c r="H789" s="45">
        <v>-34900</v>
      </c>
      <c r="I789" s="55">
        <f>pro[[#This Row],[Admin expenses 3]]+pro[[#This Row],[Admin expenses 2]]+pro[[#This Row],[Admin expenses 1]]+pro[[#This Row],[COGS]]</f>
        <v>-511856.43799999997</v>
      </c>
      <c r="J789" s="55">
        <f>pro[[#This Row],[Revenue]]+pro[[#This Row],[AdminExp]]</f>
        <v>4021779.3609999996</v>
      </c>
      <c r="K789" s="83">
        <f>pro[[#This Row],[Profit]]/pro[[#This Row],[Revenue]]</f>
        <v>0.88709802447896191</v>
      </c>
      <c r="L789" s="56">
        <f t="shared" si="12"/>
        <v>2</v>
      </c>
      <c r="M789" s="82" t="str">
        <f>"Q"&amp;" "&amp;VLOOKUP(pro[[#This Row],[Period]],Mapping!A:B,2,0)</f>
        <v>Q 1</v>
      </c>
      <c r="N789"/>
    </row>
    <row r="790" spans="1:14" ht="11.25" customHeight="1" x14ac:dyDescent="0.2">
      <c r="A790" s="42" t="s">
        <v>20</v>
      </c>
      <c r="B790" s="44" t="s">
        <v>17</v>
      </c>
      <c r="C790" s="44" t="s">
        <v>58</v>
      </c>
      <c r="D790" s="43">
        <v>1247951.8589999999</v>
      </c>
      <c r="E790" s="43">
        <v>-125000.07799999999</v>
      </c>
      <c r="F790" s="45">
        <v>-43370</v>
      </c>
      <c r="G790" s="45">
        <v>-97260</v>
      </c>
      <c r="H790" s="45">
        <v>-23040</v>
      </c>
      <c r="I790" s="55">
        <f>pro[[#This Row],[Admin expenses 3]]+pro[[#This Row],[Admin expenses 2]]+pro[[#This Row],[Admin expenses 1]]+pro[[#This Row],[COGS]]</f>
        <v>-288670.07799999998</v>
      </c>
      <c r="J790" s="55">
        <f>pro[[#This Row],[Revenue]]+pro[[#This Row],[AdminExp]]</f>
        <v>959281.78099999996</v>
      </c>
      <c r="K790" s="83">
        <f>pro[[#This Row],[Profit]]/pro[[#This Row],[Revenue]]</f>
        <v>0.76868492488859697</v>
      </c>
      <c r="L790" s="56">
        <f t="shared" si="12"/>
        <v>2</v>
      </c>
      <c r="M790" s="82" t="str">
        <f>"Q"&amp;" "&amp;VLOOKUP(pro[[#This Row],[Period]],Mapping!A:B,2,0)</f>
        <v>Q 1</v>
      </c>
      <c r="N790"/>
    </row>
    <row r="791" spans="1:14" ht="11.25" customHeight="1" x14ac:dyDescent="0.2">
      <c r="A791" s="42" t="s">
        <v>20</v>
      </c>
      <c r="B791" s="44" t="s">
        <v>19</v>
      </c>
      <c r="C791" s="44" t="s">
        <v>59</v>
      </c>
      <c r="D791" s="43">
        <v>519861.08299999993</v>
      </c>
      <c r="E791" s="43">
        <v>-65682.077999999994</v>
      </c>
      <c r="F791" s="45">
        <v>-36140</v>
      </c>
      <c r="G791" s="45">
        <v>-78660</v>
      </c>
      <c r="H791" s="45">
        <v>-29350</v>
      </c>
      <c r="I791" s="55">
        <f>pro[[#This Row],[Admin expenses 3]]+pro[[#This Row],[Admin expenses 2]]+pro[[#This Row],[Admin expenses 1]]+pro[[#This Row],[COGS]]</f>
        <v>-209832.07799999998</v>
      </c>
      <c r="J791" s="55">
        <f>pro[[#This Row],[Revenue]]+pro[[#This Row],[AdminExp]]</f>
        <v>310029.00499999995</v>
      </c>
      <c r="K791" s="83">
        <f>pro[[#This Row],[Profit]]/pro[[#This Row],[Revenue]]</f>
        <v>0.5963689438164772</v>
      </c>
      <c r="L791" s="56">
        <f t="shared" si="12"/>
        <v>2</v>
      </c>
      <c r="M791" s="82" t="str">
        <f>"Q"&amp;" "&amp;VLOOKUP(pro[[#This Row],[Period]],Mapping!A:B,2,0)</f>
        <v>Q 1</v>
      </c>
      <c r="N791"/>
    </row>
    <row r="792" spans="1:14" ht="11.25" customHeight="1" x14ac:dyDescent="0.2">
      <c r="A792" s="42" t="s">
        <v>20</v>
      </c>
      <c r="B792" s="44" t="s">
        <v>21</v>
      </c>
      <c r="C792" s="44" t="s">
        <v>57</v>
      </c>
      <c r="D792" s="43">
        <v>300890.21899999998</v>
      </c>
      <c r="E792" s="43">
        <v>-62049.532999999996</v>
      </c>
      <c r="F792" s="45">
        <v>-60740</v>
      </c>
      <c r="G792" s="45">
        <v>-50760</v>
      </c>
      <c r="H792" s="45">
        <v>-99320</v>
      </c>
      <c r="I792" s="55">
        <f>pro[[#This Row],[Admin expenses 3]]+pro[[#This Row],[Admin expenses 2]]+pro[[#This Row],[Admin expenses 1]]+pro[[#This Row],[COGS]]</f>
        <v>-272869.533</v>
      </c>
      <c r="J792" s="55">
        <f>pro[[#This Row],[Revenue]]+pro[[#This Row],[AdminExp]]</f>
        <v>28020.685999999987</v>
      </c>
      <c r="K792" s="83">
        <f>pro[[#This Row],[Profit]]/pro[[#This Row],[Revenue]]</f>
        <v>9.3125945047751749E-2</v>
      </c>
      <c r="L792" s="56">
        <f t="shared" si="12"/>
        <v>2</v>
      </c>
      <c r="M792" s="82" t="str">
        <f>"Q"&amp;" "&amp;VLOOKUP(pro[[#This Row],[Period]],Mapping!A:B,2,0)</f>
        <v>Q 1</v>
      </c>
      <c r="N792"/>
    </row>
    <row r="793" spans="1:14" ht="11.25" customHeight="1" x14ac:dyDescent="0.2">
      <c r="A793" s="42" t="s">
        <v>20</v>
      </c>
      <c r="B793" s="44" t="s">
        <v>22</v>
      </c>
      <c r="C793" s="44" t="s">
        <v>57</v>
      </c>
      <c r="D793" s="43">
        <v>-6269.5989999999993</v>
      </c>
      <c r="E793" s="43">
        <v>583.38</v>
      </c>
      <c r="F793" s="45">
        <v>-48300</v>
      </c>
      <c r="G793" s="45">
        <v>-33620</v>
      </c>
      <c r="H793" s="45">
        <v>-68080</v>
      </c>
      <c r="I793" s="55">
        <f>pro[[#This Row],[Admin expenses 3]]+pro[[#This Row],[Admin expenses 2]]+pro[[#This Row],[Admin expenses 1]]+pro[[#This Row],[COGS]]</f>
        <v>-149416.62</v>
      </c>
      <c r="J793" s="55">
        <f>pro[[#This Row],[Revenue]]+pro[[#This Row],[AdminExp]]</f>
        <v>-155686.21899999998</v>
      </c>
      <c r="K793" s="83">
        <f>pro[[#This Row],[Profit]]/pro[[#This Row],[Revenue]]</f>
        <v>24.831926092880902</v>
      </c>
      <c r="L793" s="56">
        <f t="shared" si="12"/>
        <v>2</v>
      </c>
      <c r="M793" s="82" t="str">
        <f>"Q"&amp;" "&amp;VLOOKUP(pro[[#This Row],[Period]],Mapping!A:B,2,0)</f>
        <v>Q 1</v>
      </c>
      <c r="N793"/>
    </row>
    <row r="794" spans="1:14" ht="11.25" customHeight="1" x14ac:dyDescent="0.2">
      <c r="A794" s="42" t="s">
        <v>20</v>
      </c>
      <c r="B794" s="44" t="s">
        <v>30</v>
      </c>
      <c r="C794" s="44" t="s">
        <v>58</v>
      </c>
      <c r="D794" s="43">
        <v>528803.06499999994</v>
      </c>
      <c r="E794" s="43">
        <v>-46497.639999999992</v>
      </c>
      <c r="F794" s="45">
        <v>-30940</v>
      </c>
      <c r="G794" s="45">
        <v>-12950</v>
      </c>
      <c r="H794" s="45">
        <v>-17530</v>
      </c>
      <c r="I794" s="55">
        <f>pro[[#This Row],[Admin expenses 3]]+pro[[#This Row],[Admin expenses 2]]+pro[[#This Row],[Admin expenses 1]]+pro[[#This Row],[COGS]]</f>
        <v>-107917.63999999998</v>
      </c>
      <c r="J794" s="55">
        <f>pro[[#This Row],[Revenue]]+pro[[#This Row],[AdminExp]]</f>
        <v>420885.42499999993</v>
      </c>
      <c r="K794" s="83">
        <f>pro[[#This Row],[Profit]]/pro[[#This Row],[Revenue]]</f>
        <v>0.79592092568525485</v>
      </c>
      <c r="L794" s="56">
        <f t="shared" si="12"/>
        <v>2</v>
      </c>
      <c r="M794" s="82" t="str">
        <f>"Q"&amp;" "&amp;VLOOKUP(pro[[#This Row],[Period]],Mapping!A:B,2,0)</f>
        <v>Q 1</v>
      </c>
      <c r="N794"/>
    </row>
    <row r="795" spans="1:14" ht="11.25" customHeight="1" x14ac:dyDescent="0.2">
      <c r="A795" s="42" t="s">
        <v>20</v>
      </c>
      <c r="B795" s="44" t="s">
        <v>37</v>
      </c>
      <c r="C795" s="44" t="s">
        <v>59</v>
      </c>
      <c r="D795" s="43">
        <v>-9999.5280000000002</v>
      </c>
      <c r="E795" s="43">
        <v>400.07799999999997</v>
      </c>
      <c r="F795" s="45">
        <v>-94570</v>
      </c>
      <c r="G795" s="45">
        <v>-37840</v>
      </c>
      <c r="H795" s="45">
        <v>-103540</v>
      </c>
      <c r="I795" s="55">
        <f>pro[[#This Row],[Admin expenses 3]]+pro[[#This Row],[Admin expenses 2]]+pro[[#This Row],[Admin expenses 1]]+pro[[#This Row],[COGS]]</f>
        <v>-235549.92199999999</v>
      </c>
      <c r="J795" s="55">
        <f>pro[[#This Row],[Revenue]]+pro[[#This Row],[AdminExp]]</f>
        <v>-245549.44999999998</v>
      </c>
      <c r="K795" s="83">
        <f>pro[[#This Row],[Profit]]/pro[[#This Row],[Revenue]]</f>
        <v>24.55610404811107</v>
      </c>
      <c r="L795" s="56">
        <f t="shared" si="12"/>
        <v>2</v>
      </c>
      <c r="M795" s="82" t="str">
        <f>"Q"&amp;" "&amp;VLOOKUP(pro[[#This Row],[Period]],Mapping!A:B,2,0)</f>
        <v>Q 1</v>
      </c>
      <c r="N795"/>
    </row>
    <row r="796" spans="1:14" ht="11.25" customHeight="1" x14ac:dyDescent="0.2">
      <c r="A796" s="42" t="s">
        <v>20</v>
      </c>
      <c r="B796" s="44" t="s">
        <v>33</v>
      </c>
      <c r="C796" s="44" t="s">
        <v>57</v>
      </c>
      <c r="D796" s="43">
        <v>224179.56400000001</v>
      </c>
      <c r="E796" s="43">
        <v>-104654.57799999999</v>
      </c>
      <c r="F796" s="45">
        <v>-28090</v>
      </c>
      <c r="G796" s="45">
        <v>-58360</v>
      </c>
      <c r="H796" s="45">
        <v>-59360</v>
      </c>
      <c r="I796" s="55">
        <f>pro[[#This Row],[Admin expenses 3]]+pro[[#This Row],[Admin expenses 2]]+pro[[#This Row],[Admin expenses 1]]+pro[[#This Row],[COGS]]</f>
        <v>-250464.57799999998</v>
      </c>
      <c r="J796" s="55">
        <f>pro[[#This Row],[Revenue]]+pro[[#This Row],[AdminExp]]</f>
        <v>-26285.013999999966</v>
      </c>
      <c r="K796" s="83">
        <f>pro[[#This Row],[Profit]]/pro[[#This Row],[Revenue]]</f>
        <v>-0.11724982211134984</v>
      </c>
      <c r="L796" s="56">
        <f t="shared" si="12"/>
        <v>2</v>
      </c>
      <c r="M796" s="82" t="str">
        <f>"Q"&amp;" "&amp;VLOOKUP(pro[[#This Row],[Period]],Mapping!A:B,2,0)</f>
        <v>Q 1</v>
      </c>
      <c r="N796"/>
    </row>
    <row r="797" spans="1:14" ht="11.25" customHeight="1" x14ac:dyDescent="0.2">
      <c r="A797" s="42" t="s">
        <v>20</v>
      </c>
      <c r="B797" s="44" t="s">
        <v>25</v>
      </c>
      <c r="C797" s="44" t="s">
        <v>57</v>
      </c>
      <c r="D797" s="43">
        <v>33573.616999999998</v>
      </c>
      <c r="E797" s="43">
        <v>-19879.439999999999</v>
      </c>
      <c r="F797" s="45">
        <v>-58520</v>
      </c>
      <c r="G797" s="45">
        <v>-48200</v>
      </c>
      <c r="H797" s="45">
        <v>-23930</v>
      </c>
      <c r="I797" s="55">
        <f>pro[[#This Row],[Admin expenses 3]]+pro[[#This Row],[Admin expenses 2]]+pro[[#This Row],[Admin expenses 1]]+pro[[#This Row],[COGS]]</f>
        <v>-150529.44</v>
      </c>
      <c r="J797" s="55">
        <f>pro[[#This Row],[Revenue]]+pro[[#This Row],[AdminExp]]</f>
        <v>-116955.823</v>
      </c>
      <c r="K797" s="83">
        <f>pro[[#This Row],[Profit]]/pro[[#This Row],[Revenue]]</f>
        <v>-3.4835633884785189</v>
      </c>
      <c r="L797" s="56">
        <f t="shared" si="12"/>
        <v>2</v>
      </c>
      <c r="M797" s="82" t="str">
        <f>"Q"&amp;" "&amp;VLOOKUP(pro[[#This Row],[Period]],Mapping!A:B,2,0)</f>
        <v>Q 1</v>
      </c>
      <c r="N797"/>
    </row>
    <row r="798" spans="1:14" ht="11.25" customHeight="1" x14ac:dyDescent="0.2">
      <c r="A798" s="42" t="s">
        <v>20</v>
      </c>
      <c r="B798" s="44" t="s">
        <v>28</v>
      </c>
      <c r="C798" s="44" t="s">
        <v>57</v>
      </c>
      <c r="D798" s="43">
        <v>258617.32399999999</v>
      </c>
      <c r="E798" s="43">
        <v>-101215.69499999999</v>
      </c>
      <c r="F798" s="45">
        <v>-45610</v>
      </c>
      <c r="G798" s="45">
        <v>-58650</v>
      </c>
      <c r="H798" s="45">
        <v>-65900</v>
      </c>
      <c r="I798" s="55">
        <f>pro[[#This Row],[Admin expenses 3]]+pro[[#This Row],[Admin expenses 2]]+pro[[#This Row],[Admin expenses 1]]+pro[[#This Row],[COGS]]</f>
        <v>-271375.69500000001</v>
      </c>
      <c r="J798" s="55">
        <f>pro[[#This Row],[Revenue]]+pro[[#This Row],[AdminExp]]</f>
        <v>-12758.371000000014</v>
      </c>
      <c r="K798" s="83">
        <f>pro[[#This Row],[Profit]]/pro[[#This Row],[Revenue]]</f>
        <v>-4.9333009879879562E-2</v>
      </c>
      <c r="L798" s="56">
        <f t="shared" si="12"/>
        <v>2</v>
      </c>
      <c r="M798" s="82" t="str">
        <f>"Q"&amp;" "&amp;VLOOKUP(pro[[#This Row],[Period]],Mapping!A:B,2,0)</f>
        <v>Q 1</v>
      </c>
      <c r="N798"/>
    </row>
    <row r="799" spans="1:14" ht="11.25" customHeight="1" x14ac:dyDescent="0.2">
      <c r="A799" s="42" t="s">
        <v>20</v>
      </c>
      <c r="B799" s="44" t="s">
        <v>14</v>
      </c>
      <c r="C799" s="44" t="s">
        <v>58</v>
      </c>
      <c r="D799" s="43">
        <v>16654.96</v>
      </c>
      <c r="E799" s="43">
        <v>-3471.895</v>
      </c>
      <c r="F799" s="45">
        <v>-23670</v>
      </c>
      <c r="G799" s="45">
        <v>-90090</v>
      </c>
      <c r="H799" s="45">
        <v>-56380</v>
      </c>
      <c r="I799" s="55">
        <f>pro[[#This Row],[Admin expenses 3]]+pro[[#This Row],[Admin expenses 2]]+pro[[#This Row],[Admin expenses 1]]+pro[[#This Row],[COGS]]</f>
        <v>-173611.89499999999</v>
      </c>
      <c r="J799" s="55">
        <f>pro[[#This Row],[Revenue]]+pro[[#This Row],[AdminExp]]</f>
        <v>-156956.935</v>
      </c>
      <c r="K799" s="83">
        <f>pro[[#This Row],[Profit]]/pro[[#This Row],[Revenue]]</f>
        <v>-9.4240355425650986</v>
      </c>
      <c r="L799" s="56">
        <f t="shared" si="12"/>
        <v>2</v>
      </c>
      <c r="M799" s="82" t="str">
        <f>"Q"&amp;" "&amp;VLOOKUP(pro[[#This Row],[Period]],Mapping!A:B,2,0)</f>
        <v>Q 1</v>
      </c>
      <c r="N799"/>
    </row>
    <row r="800" spans="1:14" ht="11.25" customHeight="1" x14ac:dyDescent="0.2">
      <c r="A800" s="42" t="s">
        <v>20</v>
      </c>
      <c r="B800" s="44" t="s">
        <v>26</v>
      </c>
      <c r="C800" s="44" t="s">
        <v>59</v>
      </c>
      <c r="D800" s="43">
        <v>2079929.4040000001</v>
      </c>
      <c r="E800" s="43">
        <v>-1066611.175</v>
      </c>
      <c r="F800" s="45">
        <v>-104280</v>
      </c>
      <c r="G800" s="45">
        <v>-54670</v>
      </c>
      <c r="H800" s="45">
        <v>-89150</v>
      </c>
      <c r="I800" s="55">
        <f>pro[[#This Row],[Admin expenses 3]]+pro[[#This Row],[Admin expenses 2]]+pro[[#This Row],[Admin expenses 1]]+pro[[#This Row],[COGS]]</f>
        <v>-1314711.175</v>
      </c>
      <c r="J800" s="55">
        <f>pro[[#This Row],[Revenue]]+pro[[#This Row],[AdminExp]]</f>
        <v>765218.22900000005</v>
      </c>
      <c r="K800" s="83">
        <f>pro[[#This Row],[Profit]]/pro[[#This Row],[Revenue]]</f>
        <v>0.36790586619352394</v>
      </c>
      <c r="L800" s="56">
        <f t="shared" si="12"/>
        <v>2</v>
      </c>
      <c r="M800" s="82" t="str">
        <f>"Q"&amp;" "&amp;VLOOKUP(pro[[#This Row],[Period]],Mapping!A:B,2,0)</f>
        <v>Q 1</v>
      </c>
      <c r="N800"/>
    </row>
    <row r="801" spans="1:14" ht="11.25" customHeight="1" x14ac:dyDescent="0.2">
      <c r="A801" s="42" t="s">
        <v>20</v>
      </c>
      <c r="B801" s="44" t="s">
        <v>17</v>
      </c>
      <c r="C801" s="44" t="s">
        <v>60</v>
      </c>
      <c r="D801" s="43">
        <v>293630.75699999998</v>
      </c>
      <c r="E801" s="43">
        <v>-344691.75999999995</v>
      </c>
      <c r="F801" s="45">
        <v>-58710</v>
      </c>
      <c r="G801" s="45">
        <v>-49410</v>
      </c>
      <c r="H801" s="45">
        <v>-66800</v>
      </c>
      <c r="I801" s="55">
        <f>pro[[#This Row],[Admin expenses 3]]+pro[[#This Row],[Admin expenses 2]]+pro[[#This Row],[Admin expenses 1]]+pro[[#This Row],[COGS]]</f>
        <v>-519611.75999999995</v>
      </c>
      <c r="J801" s="55">
        <f>pro[[#This Row],[Revenue]]+pro[[#This Row],[AdminExp]]</f>
        <v>-225981.00299999997</v>
      </c>
      <c r="K801" s="83">
        <f>pro[[#This Row],[Profit]]/pro[[#This Row],[Revenue]]</f>
        <v>-0.769609441833779</v>
      </c>
      <c r="L801" s="56">
        <f t="shared" si="12"/>
        <v>2</v>
      </c>
      <c r="M801" s="82" t="str">
        <f>"Q"&amp;" "&amp;VLOOKUP(pro[[#This Row],[Period]],Mapping!A:B,2,0)</f>
        <v>Q 1</v>
      </c>
      <c r="N801"/>
    </row>
    <row r="802" spans="1:14" ht="11.25" customHeight="1" x14ac:dyDescent="0.2">
      <c r="A802" s="42" t="s">
        <v>20</v>
      </c>
      <c r="B802" s="44" t="s">
        <v>19</v>
      </c>
      <c r="C802" s="44" t="s">
        <v>57</v>
      </c>
      <c r="D802" s="43">
        <v>869812.125</v>
      </c>
      <c r="E802" s="43">
        <v>-319287.43699999998</v>
      </c>
      <c r="F802" s="45">
        <v>-104860</v>
      </c>
      <c r="G802" s="45">
        <v>-26400</v>
      </c>
      <c r="H802" s="45">
        <v>-103740</v>
      </c>
      <c r="I802" s="55">
        <f>pro[[#This Row],[Admin expenses 3]]+pro[[#This Row],[Admin expenses 2]]+pro[[#This Row],[Admin expenses 1]]+pro[[#This Row],[COGS]]</f>
        <v>-554287.43699999992</v>
      </c>
      <c r="J802" s="55">
        <f>pro[[#This Row],[Revenue]]+pro[[#This Row],[AdminExp]]</f>
        <v>315524.68800000008</v>
      </c>
      <c r="K802" s="83">
        <f>pro[[#This Row],[Profit]]/pro[[#This Row],[Revenue]]</f>
        <v>0.3627503904938093</v>
      </c>
      <c r="L802" s="56">
        <f t="shared" si="12"/>
        <v>2</v>
      </c>
      <c r="M802" s="82" t="str">
        <f>"Q"&amp;" "&amp;VLOOKUP(pro[[#This Row],[Period]],Mapping!A:B,2,0)</f>
        <v>Q 1</v>
      </c>
      <c r="N802"/>
    </row>
    <row r="803" spans="1:14" ht="11.25" customHeight="1" x14ac:dyDescent="0.2">
      <c r="A803" s="42" t="s">
        <v>20</v>
      </c>
      <c r="B803" s="44" t="s">
        <v>21</v>
      </c>
      <c r="C803" s="44" t="s">
        <v>58</v>
      </c>
      <c r="D803" s="43">
        <v>601387.02399999998</v>
      </c>
      <c r="E803" s="43">
        <v>-222077.40099999998</v>
      </c>
      <c r="F803" s="45">
        <v>-106610</v>
      </c>
      <c r="G803" s="45">
        <v>-65310</v>
      </c>
      <c r="H803" s="45">
        <v>-46970</v>
      </c>
      <c r="I803" s="55">
        <f>pro[[#This Row],[Admin expenses 3]]+pro[[#This Row],[Admin expenses 2]]+pro[[#This Row],[Admin expenses 1]]+pro[[#This Row],[COGS]]</f>
        <v>-440967.40099999995</v>
      </c>
      <c r="J803" s="55">
        <f>pro[[#This Row],[Revenue]]+pro[[#This Row],[AdminExp]]</f>
        <v>160419.62300000002</v>
      </c>
      <c r="K803" s="83">
        <f>pro[[#This Row],[Profit]]/pro[[#This Row],[Revenue]]</f>
        <v>0.26674939198555109</v>
      </c>
      <c r="L803" s="56">
        <f t="shared" si="12"/>
        <v>2</v>
      </c>
      <c r="M803" s="82" t="str">
        <f>"Q"&amp;" "&amp;VLOOKUP(pro[[#This Row],[Period]],Mapping!A:B,2,0)</f>
        <v>Q 1</v>
      </c>
      <c r="N803"/>
    </row>
    <row r="804" spans="1:14" ht="11.25" customHeight="1" x14ac:dyDescent="0.2">
      <c r="A804" s="42" t="s">
        <v>20</v>
      </c>
      <c r="B804" s="44" t="s">
        <v>22</v>
      </c>
      <c r="C804" s="44" t="s">
        <v>59</v>
      </c>
      <c r="D804" s="43">
        <v>1315126.8829999999</v>
      </c>
      <c r="E804" s="43">
        <v>-624487.52099999995</v>
      </c>
      <c r="F804" s="45">
        <v>-33730</v>
      </c>
      <c r="G804" s="45">
        <v>-19650</v>
      </c>
      <c r="H804" s="45">
        <v>-54700</v>
      </c>
      <c r="I804" s="55">
        <f>pro[[#This Row],[Admin expenses 3]]+pro[[#This Row],[Admin expenses 2]]+pro[[#This Row],[Admin expenses 1]]+pro[[#This Row],[COGS]]</f>
        <v>-732567.52099999995</v>
      </c>
      <c r="J804" s="55">
        <f>pro[[#This Row],[Revenue]]+pro[[#This Row],[AdminExp]]</f>
        <v>582559.36199999996</v>
      </c>
      <c r="K804" s="83">
        <f>pro[[#This Row],[Profit]]/pro[[#This Row],[Revenue]]</f>
        <v>0.44296818012806144</v>
      </c>
      <c r="L804" s="56">
        <f t="shared" si="12"/>
        <v>2</v>
      </c>
      <c r="M804" s="82" t="str">
        <f>"Q"&amp;" "&amp;VLOOKUP(pro[[#This Row],[Period]],Mapping!A:B,2,0)</f>
        <v>Q 1</v>
      </c>
      <c r="N804"/>
    </row>
    <row r="805" spans="1:14" ht="11.25" customHeight="1" x14ac:dyDescent="0.2">
      <c r="A805" s="42" t="s">
        <v>20</v>
      </c>
      <c r="B805" s="44" t="s">
        <v>30</v>
      </c>
      <c r="C805" s="44" t="s">
        <v>60</v>
      </c>
      <c r="D805" s="43">
        <v>390104.15499999997</v>
      </c>
      <c r="E805" s="43">
        <v>-143256.49799999999</v>
      </c>
      <c r="F805" s="45">
        <v>-46960</v>
      </c>
      <c r="G805" s="45">
        <v>-52750</v>
      </c>
      <c r="H805" s="45">
        <v>-15200</v>
      </c>
      <c r="I805" s="55">
        <f>pro[[#This Row],[Admin expenses 3]]+pro[[#This Row],[Admin expenses 2]]+pro[[#This Row],[Admin expenses 1]]+pro[[#This Row],[COGS]]</f>
        <v>-258166.49799999999</v>
      </c>
      <c r="J805" s="55">
        <f>pro[[#This Row],[Revenue]]+pro[[#This Row],[AdminExp]]</f>
        <v>131937.65699999998</v>
      </c>
      <c r="K805" s="83">
        <f>pro[[#This Row],[Profit]]/pro[[#This Row],[Revenue]]</f>
        <v>0.33821136050191514</v>
      </c>
      <c r="L805" s="56">
        <f t="shared" si="12"/>
        <v>2</v>
      </c>
      <c r="M805" s="82" t="str">
        <f>"Q"&amp;" "&amp;VLOOKUP(pro[[#This Row],[Period]],Mapping!A:B,2,0)</f>
        <v>Q 1</v>
      </c>
      <c r="N805"/>
    </row>
    <row r="806" spans="1:14" ht="11.25" customHeight="1" x14ac:dyDescent="0.2">
      <c r="A806" s="42" t="s">
        <v>20</v>
      </c>
      <c r="B806" s="44" t="s">
        <v>24</v>
      </c>
      <c r="C806" s="44" t="s">
        <v>57</v>
      </c>
      <c r="D806" s="43">
        <v>201999.06999999998</v>
      </c>
      <c r="E806" s="43">
        <v>-66677.036999999997</v>
      </c>
      <c r="F806" s="45">
        <v>-27090</v>
      </c>
      <c r="G806" s="45">
        <v>-68920</v>
      </c>
      <c r="H806" s="45">
        <v>-34540</v>
      </c>
      <c r="I806" s="55">
        <f>pro[[#This Row],[Admin expenses 3]]+pro[[#This Row],[Admin expenses 2]]+pro[[#This Row],[Admin expenses 1]]+pro[[#This Row],[COGS]]</f>
        <v>-197227.03700000001</v>
      </c>
      <c r="J806" s="55">
        <f>pro[[#This Row],[Revenue]]+pro[[#This Row],[AdminExp]]</f>
        <v>4772.0329999999667</v>
      </c>
      <c r="K806" s="83">
        <f>pro[[#This Row],[Profit]]/pro[[#This Row],[Revenue]]</f>
        <v>2.3624034506693359E-2</v>
      </c>
      <c r="L806" s="56">
        <f t="shared" si="12"/>
        <v>2</v>
      </c>
      <c r="M806" s="82" t="str">
        <f>"Q"&amp;" "&amp;VLOOKUP(pro[[#This Row],[Period]],Mapping!A:B,2,0)</f>
        <v>Q 1</v>
      </c>
      <c r="N806"/>
    </row>
    <row r="807" spans="1:14" ht="11.25" customHeight="1" x14ac:dyDescent="0.2">
      <c r="A807" s="42" t="s">
        <v>20</v>
      </c>
      <c r="B807" s="44" t="s">
        <v>36</v>
      </c>
      <c r="C807" s="44" t="s">
        <v>58</v>
      </c>
      <c r="D807" s="43">
        <v>57061.458999999995</v>
      </c>
      <c r="E807" s="43">
        <v>-76406.133999999991</v>
      </c>
      <c r="F807" s="45">
        <v>-91210</v>
      </c>
      <c r="G807" s="45">
        <v>-58200</v>
      </c>
      <c r="H807" s="45">
        <v>-29390</v>
      </c>
      <c r="I807" s="55">
        <f>pro[[#This Row],[Admin expenses 3]]+pro[[#This Row],[Admin expenses 2]]+pro[[#This Row],[Admin expenses 1]]+pro[[#This Row],[COGS]]</f>
        <v>-255206.13399999999</v>
      </c>
      <c r="J807" s="55">
        <f>pro[[#This Row],[Revenue]]+pro[[#This Row],[AdminExp]]</f>
        <v>-198144.67499999999</v>
      </c>
      <c r="K807" s="83">
        <f>pro[[#This Row],[Profit]]/pro[[#This Row],[Revenue]]</f>
        <v>-3.4724782449043232</v>
      </c>
      <c r="L807" s="56">
        <f t="shared" si="12"/>
        <v>2</v>
      </c>
      <c r="M807" s="82" t="str">
        <f>"Q"&amp;" "&amp;VLOOKUP(pro[[#This Row],[Period]],Mapping!A:B,2,0)</f>
        <v>Q 1</v>
      </c>
      <c r="N807"/>
    </row>
    <row r="808" spans="1:14" ht="11.25" customHeight="1" x14ac:dyDescent="0.2">
      <c r="A808" s="42" t="s">
        <v>20</v>
      </c>
      <c r="B808" s="44" t="s">
        <v>25</v>
      </c>
      <c r="C808" s="44" t="s">
        <v>59</v>
      </c>
      <c r="D808" s="43">
        <v>124325.36900000001</v>
      </c>
      <c r="E808" s="43">
        <v>-94802.924999999988</v>
      </c>
      <c r="F808" s="45">
        <v>-87180</v>
      </c>
      <c r="G808" s="45">
        <v>-21630</v>
      </c>
      <c r="H808" s="45">
        <v>-27750</v>
      </c>
      <c r="I808" s="55">
        <f>pro[[#This Row],[Admin expenses 3]]+pro[[#This Row],[Admin expenses 2]]+pro[[#This Row],[Admin expenses 1]]+pro[[#This Row],[COGS]]</f>
        <v>-231362.92499999999</v>
      </c>
      <c r="J808" s="55">
        <f>pro[[#This Row],[Revenue]]+pro[[#This Row],[AdminExp]]</f>
        <v>-107037.55599999998</v>
      </c>
      <c r="K808" s="83">
        <f>pro[[#This Row],[Profit]]/pro[[#This Row],[Revenue]]</f>
        <v>-0.86094702039452609</v>
      </c>
      <c r="L808" s="56">
        <f t="shared" si="12"/>
        <v>2</v>
      </c>
      <c r="M808" s="82" t="str">
        <f>"Q"&amp;" "&amp;VLOOKUP(pro[[#This Row],[Period]],Mapping!A:B,2,0)</f>
        <v>Q 1</v>
      </c>
      <c r="N808"/>
    </row>
    <row r="809" spans="1:14" ht="11.25" customHeight="1" x14ac:dyDescent="0.2">
      <c r="A809" s="42" t="s">
        <v>20</v>
      </c>
      <c r="B809" s="44" t="s">
        <v>13</v>
      </c>
      <c r="C809" s="44" t="s">
        <v>60</v>
      </c>
      <c r="D809" s="43">
        <v>37262.665999999997</v>
      </c>
      <c r="E809" s="43">
        <v>-23639.167999999998</v>
      </c>
      <c r="F809" s="45">
        <v>-23580</v>
      </c>
      <c r="G809" s="45">
        <v>-31670</v>
      </c>
      <c r="H809" s="45">
        <v>-66830</v>
      </c>
      <c r="I809" s="55">
        <f>pro[[#This Row],[Admin expenses 3]]+pro[[#This Row],[Admin expenses 2]]+pro[[#This Row],[Admin expenses 1]]+pro[[#This Row],[COGS]]</f>
        <v>-145719.16800000001</v>
      </c>
      <c r="J809" s="55">
        <f>pro[[#This Row],[Revenue]]+pro[[#This Row],[AdminExp]]</f>
        <v>-108456.50200000001</v>
      </c>
      <c r="K809" s="83">
        <f>pro[[#This Row],[Profit]]/pro[[#This Row],[Revenue]]</f>
        <v>-2.910594266121485</v>
      </c>
      <c r="L809" s="56">
        <f t="shared" si="12"/>
        <v>2</v>
      </c>
      <c r="M809" s="82" t="str">
        <f>"Q"&amp;" "&amp;VLOOKUP(pro[[#This Row],[Period]],Mapping!A:B,2,0)</f>
        <v>Q 1</v>
      </c>
      <c r="N809"/>
    </row>
    <row r="810" spans="1:14" ht="11.25" customHeight="1" x14ac:dyDescent="0.2">
      <c r="A810" s="42" t="s">
        <v>20</v>
      </c>
      <c r="B810" s="44" t="s">
        <v>14</v>
      </c>
      <c r="C810" s="44" t="s">
        <v>57</v>
      </c>
      <c r="D810" s="43">
        <v>26357.681</v>
      </c>
      <c r="E810" s="43">
        <v>-13501.683999999999</v>
      </c>
      <c r="F810" s="45">
        <v>-76280</v>
      </c>
      <c r="G810" s="45">
        <v>-84810</v>
      </c>
      <c r="H810" s="45">
        <v>-95360</v>
      </c>
      <c r="I810" s="55">
        <f>pro[[#This Row],[Admin expenses 3]]+pro[[#This Row],[Admin expenses 2]]+pro[[#This Row],[Admin expenses 1]]+pro[[#This Row],[COGS]]</f>
        <v>-269951.68400000001</v>
      </c>
      <c r="J810" s="55">
        <f>pro[[#This Row],[Revenue]]+pro[[#This Row],[AdminExp]]</f>
        <v>-243594.003</v>
      </c>
      <c r="K810" s="83">
        <f>pro[[#This Row],[Profit]]/pro[[#This Row],[Revenue]]</f>
        <v>-9.2418602000684356</v>
      </c>
      <c r="L810" s="56">
        <f t="shared" si="12"/>
        <v>2</v>
      </c>
      <c r="M810" s="82" t="str">
        <f>"Q"&amp;" "&amp;VLOOKUP(pro[[#This Row],[Period]],Mapping!A:B,2,0)</f>
        <v>Q 1</v>
      </c>
      <c r="N810"/>
    </row>
    <row r="811" spans="1:14" ht="11.25" customHeight="1" x14ac:dyDescent="0.2">
      <c r="A811" s="42" t="s">
        <v>20</v>
      </c>
      <c r="B811" s="44" t="s">
        <v>26</v>
      </c>
      <c r="C811" s="44" t="s">
        <v>58</v>
      </c>
      <c r="D811" s="43">
        <v>428678.22899999993</v>
      </c>
      <c r="E811" s="43">
        <v>-229041.18299999999</v>
      </c>
      <c r="F811" s="45">
        <v>-78120</v>
      </c>
      <c r="G811" s="45">
        <v>-100270</v>
      </c>
      <c r="H811" s="45">
        <v>-26010</v>
      </c>
      <c r="I811" s="55">
        <f>pro[[#This Row],[Admin expenses 3]]+pro[[#This Row],[Admin expenses 2]]+pro[[#This Row],[Admin expenses 1]]+pro[[#This Row],[COGS]]</f>
        <v>-433441.18299999996</v>
      </c>
      <c r="J811" s="55">
        <f>pro[[#This Row],[Revenue]]+pro[[#This Row],[AdminExp]]</f>
        <v>-4762.954000000027</v>
      </c>
      <c r="K811" s="83">
        <f>pro[[#This Row],[Profit]]/pro[[#This Row],[Revenue]]</f>
        <v>-1.1110790513226712E-2</v>
      </c>
      <c r="L811" s="56">
        <f t="shared" si="12"/>
        <v>2</v>
      </c>
      <c r="M811" s="82" t="str">
        <f>"Q"&amp;" "&amp;VLOOKUP(pro[[#This Row],[Period]],Mapping!A:B,2,0)</f>
        <v>Q 1</v>
      </c>
      <c r="N811"/>
    </row>
    <row r="812" spans="1:14" ht="11.25" customHeight="1" x14ac:dyDescent="0.2">
      <c r="A812" s="42" t="s">
        <v>20</v>
      </c>
      <c r="B812" s="44" t="s">
        <v>15</v>
      </c>
      <c r="C812" s="44" t="s">
        <v>59</v>
      </c>
      <c r="D812" s="43">
        <v>29251.515999999996</v>
      </c>
      <c r="E812" s="43">
        <v>-25524.477999999999</v>
      </c>
      <c r="F812" s="45">
        <v>-54130</v>
      </c>
      <c r="G812" s="45">
        <v>-61010</v>
      </c>
      <c r="H812" s="45">
        <v>-32250</v>
      </c>
      <c r="I812" s="55">
        <f>pro[[#This Row],[Admin expenses 3]]+pro[[#This Row],[Admin expenses 2]]+pro[[#This Row],[Admin expenses 1]]+pro[[#This Row],[COGS]]</f>
        <v>-172914.478</v>
      </c>
      <c r="J812" s="55">
        <f>pro[[#This Row],[Revenue]]+pro[[#This Row],[AdminExp]]</f>
        <v>-143662.962</v>
      </c>
      <c r="K812" s="83">
        <f>pro[[#This Row],[Profit]]/pro[[#This Row],[Revenue]]</f>
        <v>-4.9112997083638339</v>
      </c>
      <c r="L812" s="56">
        <f t="shared" si="12"/>
        <v>2</v>
      </c>
      <c r="M812" s="82" t="str">
        <f>"Q"&amp;" "&amp;VLOOKUP(pro[[#This Row],[Period]],Mapping!A:B,2,0)</f>
        <v>Q 1</v>
      </c>
      <c r="N812"/>
    </row>
    <row r="813" spans="1:14" ht="11.25" customHeight="1" x14ac:dyDescent="0.2">
      <c r="A813" s="42" t="s">
        <v>20</v>
      </c>
      <c r="B813" s="44" t="s">
        <v>17</v>
      </c>
      <c r="C813" s="44" t="s">
        <v>60</v>
      </c>
      <c r="D813" s="43">
        <v>116586.15499999998</v>
      </c>
      <c r="E813" s="43">
        <v>-152108.50199999998</v>
      </c>
      <c r="F813" s="45">
        <v>-86680</v>
      </c>
      <c r="G813" s="45">
        <v>-42190</v>
      </c>
      <c r="H813" s="45">
        <v>-53560</v>
      </c>
      <c r="I813" s="55">
        <f>pro[[#This Row],[Admin expenses 3]]+pro[[#This Row],[Admin expenses 2]]+pro[[#This Row],[Admin expenses 1]]+pro[[#This Row],[COGS]]</f>
        <v>-334538.50199999998</v>
      </c>
      <c r="J813" s="55">
        <f>pro[[#This Row],[Revenue]]+pro[[#This Row],[AdminExp]]</f>
        <v>-217952.34700000001</v>
      </c>
      <c r="K813" s="83">
        <f>pro[[#This Row],[Profit]]/pro[[#This Row],[Revenue]]</f>
        <v>-1.8694530838588856</v>
      </c>
      <c r="L813" s="56">
        <f t="shared" si="12"/>
        <v>2</v>
      </c>
      <c r="M813" s="82" t="str">
        <f>"Q"&amp;" "&amp;VLOOKUP(pro[[#This Row],[Period]],Mapping!A:B,2,0)</f>
        <v>Q 1</v>
      </c>
      <c r="N813"/>
    </row>
    <row r="814" spans="1:14" ht="11.25" customHeight="1" x14ac:dyDescent="0.2">
      <c r="A814" s="42" t="s">
        <v>20</v>
      </c>
      <c r="B814" s="44" t="s">
        <v>19</v>
      </c>
      <c r="C814" s="44" t="s">
        <v>57</v>
      </c>
      <c r="D814" s="43">
        <v>185653.21599999999</v>
      </c>
      <c r="E814" s="43">
        <v>-154733.18</v>
      </c>
      <c r="F814" s="45">
        <v>-103610</v>
      </c>
      <c r="G814" s="45">
        <v>-12730</v>
      </c>
      <c r="H814" s="45">
        <v>-24190</v>
      </c>
      <c r="I814" s="55">
        <f>pro[[#This Row],[Admin expenses 3]]+pro[[#This Row],[Admin expenses 2]]+pro[[#This Row],[Admin expenses 1]]+pro[[#This Row],[COGS]]</f>
        <v>-295263.18</v>
      </c>
      <c r="J814" s="55">
        <f>pro[[#This Row],[Revenue]]+pro[[#This Row],[AdminExp]]</f>
        <v>-109609.96400000001</v>
      </c>
      <c r="K814" s="83">
        <f>pro[[#This Row],[Profit]]/pro[[#This Row],[Revenue]]</f>
        <v>-0.59040164432163678</v>
      </c>
      <c r="L814" s="56">
        <f t="shared" si="12"/>
        <v>2</v>
      </c>
      <c r="M814" s="82" t="str">
        <f>"Q"&amp;" "&amp;VLOOKUP(pro[[#This Row],[Period]],Mapping!A:B,2,0)</f>
        <v>Q 1</v>
      </c>
      <c r="N814"/>
    </row>
    <row r="815" spans="1:14" ht="11.25" customHeight="1" x14ac:dyDescent="0.2">
      <c r="A815" s="42" t="s">
        <v>20</v>
      </c>
      <c r="B815" s="44" t="s">
        <v>21</v>
      </c>
      <c r="C815" s="44" t="s">
        <v>57</v>
      </c>
      <c r="D815" s="43">
        <v>55883.778999999995</v>
      </c>
      <c r="E815" s="43">
        <v>-48838.061999999998</v>
      </c>
      <c r="F815" s="45">
        <v>-53980</v>
      </c>
      <c r="G815" s="45">
        <v>-98500</v>
      </c>
      <c r="H815" s="45">
        <v>-66260</v>
      </c>
      <c r="I815" s="55">
        <f>pro[[#This Row],[Admin expenses 3]]+pro[[#This Row],[Admin expenses 2]]+pro[[#This Row],[Admin expenses 1]]+pro[[#This Row],[COGS]]</f>
        <v>-267578.06199999998</v>
      </c>
      <c r="J815" s="55">
        <f>pro[[#This Row],[Revenue]]+pro[[#This Row],[AdminExp]]</f>
        <v>-211694.283</v>
      </c>
      <c r="K815" s="83">
        <f>pro[[#This Row],[Profit]]/pro[[#This Row],[Revenue]]</f>
        <v>-3.7881168165094921</v>
      </c>
      <c r="L815" s="56">
        <f t="shared" si="12"/>
        <v>2</v>
      </c>
      <c r="M815" s="82" t="str">
        <f>"Q"&amp;" "&amp;VLOOKUP(pro[[#This Row],[Period]],Mapping!A:B,2,0)</f>
        <v>Q 1</v>
      </c>
      <c r="N815"/>
    </row>
    <row r="816" spans="1:14" ht="11.25" customHeight="1" x14ac:dyDescent="0.2">
      <c r="A816" s="42" t="s">
        <v>20</v>
      </c>
      <c r="B816" s="44" t="s">
        <v>22</v>
      </c>
      <c r="C816" s="44" t="s">
        <v>58</v>
      </c>
      <c r="D816" s="43">
        <v>389431.77699999994</v>
      </c>
      <c r="E816" s="43">
        <v>-256515.55299999996</v>
      </c>
      <c r="F816" s="45">
        <v>-75040</v>
      </c>
      <c r="G816" s="45">
        <v>-94230</v>
      </c>
      <c r="H816" s="45">
        <v>-37440</v>
      </c>
      <c r="I816" s="55">
        <f>pro[[#This Row],[Admin expenses 3]]+pro[[#This Row],[Admin expenses 2]]+pro[[#This Row],[Admin expenses 1]]+pro[[#This Row],[COGS]]</f>
        <v>-463225.55299999996</v>
      </c>
      <c r="J816" s="55">
        <f>pro[[#This Row],[Revenue]]+pro[[#This Row],[AdminExp]]</f>
        <v>-73793.776000000013</v>
      </c>
      <c r="K816" s="83">
        <f>pro[[#This Row],[Profit]]/pro[[#This Row],[Revenue]]</f>
        <v>-0.18949089508943701</v>
      </c>
      <c r="L816" s="56">
        <f t="shared" si="12"/>
        <v>2</v>
      </c>
      <c r="M816" s="82" t="str">
        <f>"Q"&amp;" "&amp;VLOOKUP(pro[[#This Row],[Period]],Mapping!A:B,2,0)</f>
        <v>Q 1</v>
      </c>
      <c r="N816"/>
    </row>
    <row r="817" spans="1:14" ht="11.25" customHeight="1" x14ac:dyDescent="0.2">
      <c r="A817" s="42" t="s">
        <v>20</v>
      </c>
      <c r="B817" s="44" t="s">
        <v>32</v>
      </c>
      <c r="C817" s="44" t="s">
        <v>59</v>
      </c>
      <c r="D817" s="43">
        <v>74147.842999999993</v>
      </c>
      <c r="E817" s="43">
        <v>-42218.140999999996</v>
      </c>
      <c r="F817" s="45">
        <v>-84420</v>
      </c>
      <c r="G817" s="45">
        <v>-56220</v>
      </c>
      <c r="H817" s="45">
        <v>-91380</v>
      </c>
      <c r="I817" s="55">
        <f>pro[[#This Row],[Admin expenses 3]]+pro[[#This Row],[Admin expenses 2]]+pro[[#This Row],[Admin expenses 1]]+pro[[#This Row],[COGS]]</f>
        <v>-274238.141</v>
      </c>
      <c r="J817" s="55">
        <f>pro[[#This Row],[Revenue]]+pro[[#This Row],[AdminExp]]</f>
        <v>-200090.29800000001</v>
      </c>
      <c r="K817" s="83">
        <f>pro[[#This Row],[Profit]]/pro[[#This Row],[Revenue]]</f>
        <v>-2.6985316079929667</v>
      </c>
      <c r="L817" s="56">
        <f t="shared" si="12"/>
        <v>2</v>
      </c>
      <c r="M817" s="82" t="str">
        <f>"Q"&amp;" "&amp;VLOOKUP(pro[[#This Row],[Period]],Mapping!A:B,2,0)</f>
        <v>Q 1</v>
      </c>
      <c r="N817"/>
    </row>
    <row r="818" spans="1:14" ht="11.25" customHeight="1" x14ac:dyDescent="0.2">
      <c r="A818" s="42" t="s">
        <v>20</v>
      </c>
      <c r="B818" s="44" t="s">
        <v>24</v>
      </c>
      <c r="C818" s="44" t="s">
        <v>57</v>
      </c>
      <c r="D818" s="43">
        <v>316374.02299999999</v>
      </c>
      <c r="E818" s="43">
        <v>-189805</v>
      </c>
      <c r="F818" s="45">
        <v>-28120</v>
      </c>
      <c r="G818" s="45">
        <v>-93640</v>
      </c>
      <c r="H818" s="45">
        <v>-17940</v>
      </c>
      <c r="I818" s="55">
        <f>pro[[#This Row],[Admin expenses 3]]+pro[[#This Row],[Admin expenses 2]]+pro[[#This Row],[Admin expenses 1]]+pro[[#This Row],[COGS]]</f>
        <v>-329505</v>
      </c>
      <c r="J818" s="55">
        <f>pro[[#This Row],[Revenue]]+pro[[#This Row],[AdminExp]]</f>
        <v>-13130.977000000014</v>
      </c>
      <c r="K818" s="83">
        <f>pro[[#This Row],[Profit]]/pro[[#This Row],[Revenue]]</f>
        <v>-4.1504599130757373E-2</v>
      </c>
      <c r="L818" s="56">
        <f t="shared" si="12"/>
        <v>2</v>
      </c>
      <c r="M818" s="82" t="str">
        <f>"Q"&amp;" "&amp;VLOOKUP(pro[[#This Row],[Period]],Mapping!A:B,2,0)</f>
        <v>Q 1</v>
      </c>
      <c r="N818"/>
    </row>
    <row r="819" spans="1:14" ht="11.25" customHeight="1" x14ac:dyDescent="0.2">
      <c r="A819" s="42" t="s">
        <v>20</v>
      </c>
      <c r="B819" s="44" t="s">
        <v>37</v>
      </c>
      <c r="C819" s="44" t="s">
        <v>58</v>
      </c>
      <c r="D819" s="43">
        <v>11348.47</v>
      </c>
      <c r="E819" s="43">
        <v>-9089.8219999999983</v>
      </c>
      <c r="F819" s="45">
        <v>-16140</v>
      </c>
      <c r="G819" s="45">
        <v>-87370</v>
      </c>
      <c r="H819" s="45">
        <v>-63610</v>
      </c>
      <c r="I819" s="55">
        <f>pro[[#This Row],[Admin expenses 3]]+pro[[#This Row],[Admin expenses 2]]+pro[[#This Row],[Admin expenses 1]]+pro[[#This Row],[COGS]]</f>
        <v>-176209.82199999999</v>
      </c>
      <c r="J819" s="55">
        <f>pro[[#This Row],[Revenue]]+pro[[#This Row],[AdminExp]]</f>
        <v>-164861.35199999998</v>
      </c>
      <c r="K819" s="83">
        <f>pro[[#This Row],[Profit]]/pro[[#This Row],[Revenue]]</f>
        <v>-14.527187541580494</v>
      </c>
      <c r="L819" s="56">
        <f t="shared" si="12"/>
        <v>2</v>
      </c>
      <c r="M819" s="82" t="str">
        <f>"Q"&amp;" "&amp;VLOOKUP(pro[[#This Row],[Period]],Mapping!A:B,2,0)</f>
        <v>Q 1</v>
      </c>
      <c r="N819"/>
    </row>
    <row r="820" spans="1:14" ht="11.25" customHeight="1" x14ac:dyDescent="0.2">
      <c r="A820" s="42" t="s">
        <v>20</v>
      </c>
      <c r="B820" s="44" t="s">
        <v>33</v>
      </c>
      <c r="C820" s="44" t="s">
        <v>59</v>
      </c>
      <c r="D820" s="43">
        <v>812222.67700000003</v>
      </c>
      <c r="E820" s="43">
        <v>-297261.39799999999</v>
      </c>
      <c r="F820" s="45">
        <v>-48960</v>
      </c>
      <c r="G820" s="45">
        <v>-36000</v>
      </c>
      <c r="H820" s="45">
        <v>-98830</v>
      </c>
      <c r="I820" s="55">
        <f>pro[[#This Row],[Admin expenses 3]]+pro[[#This Row],[Admin expenses 2]]+pro[[#This Row],[Admin expenses 1]]+pro[[#This Row],[COGS]]</f>
        <v>-481051.39799999999</v>
      </c>
      <c r="J820" s="55">
        <f>pro[[#This Row],[Revenue]]+pro[[#This Row],[AdminExp]]</f>
        <v>331171.27900000004</v>
      </c>
      <c r="K820" s="83">
        <f>pro[[#This Row],[Profit]]/pro[[#This Row],[Revenue]]</f>
        <v>0.40773458852836242</v>
      </c>
      <c r="L820" s="56">
        <f t="shared" si="12"/>
        <v>2</v>
      </c>
      <c r="M820" s="82" t="str">
        <f>"Q"&amp;" "&amp;VLOOKUP(pro[[#This Row],[Period]],Mapping!A:B,2,0)</f>
        <v>Q 1</v>
      </c>
      <c r="N820"/>
    </row>
    <row r="821" spans="1:14" ht="11.25" customHeight="1" x14ac:dyDescent="0.2">
      <c r="A821" s="42" t="s">
        <v>20</v>
      </c>
      <c r="B821" s="44" t="s">
        <v>35</v>
      </c>
      <c r="C821" s="44" t="s">
        <v>57</v>
      </c>
      <c r="D821" s="43">
        <v>567508.97699999996</v>
      </c>
      <c r="E821" s="43">
        <v>-141995.679</v>
      </c>
      <c r="F821" s="45">
        <v>-19420</v>
      </c>
      <c r="G821" s="45">
        <v>-84630</v>
      </c>
      <c r="H821" s="45">
        <v>-51760</v>
      </c>
      <c r="I821" s="55">
        <f>pro[[#This Row],[Admin expenses 3]]+pro[[#This Row],[Admin expenses 2]]+pro[[#This Row],[Admin expenses 1]]+pro[[#This Row],[COGS]]</f>
        <v>-297805.679</v>
      </c>
      <c r="J821" s="55">
        <f>pro[[#This Row],[Revenue]]+pro[[#This Row],[AdminExp]]</f>
        <v>269703.29799999995</v>
      </c>
      <c r="K821" s="83">
        <f>pro[[#This Row],[Profit]]/pro[[#This Row],[Revenue]]</f>
        <v>0.47524058460840873</v>
      </c>
      <c r="L821" s="56">
        <f t="shared" si="12"/>
        <v>2</v>
      </c>
      <c r="M821" s="82" t="str">
        <f>"Q"&amp;" "&amp;VLOOKUP(pro[[#This Row],[Period]],Mapping!A:B,2,0)</f>
        <v>Q 1</v>
      </c>
      <c r="N821"/>
    </row>
    <row r="822" spans="1:14" ht="11.25" customHeight="1" x14ac:dyDescent="0.2">
      <c r="A822" s="42" t="s">
        <v>20</v>
      </c>
      <c r="B822" s="44" t="s">
        <v>25</v>
      </c>
      <c r="C822" s="44" t="s">
        <v>58</v>
      </c>
      <c r="D822" s="43">
        <v>38731.741999999998</v>
      </c>
      <c r="E822" s="43">
        <v>-75780.634999999995</v>
      </c>
      <c r="F822" s="45">
        <v>-59120</v>
      </c>
      <c r="G822" s="45">
        <v>-90110</v>
      </c>
      <c r="H822" s="45">
        <v>-35240</v>
      </c>
      <c r="I822" s="55">
        <f>pro[[#This Row],[Admin expenses 3]]+pro[[#This Row],[Admin expenses 2]]+pro[[#This Row],[Admin expenses 1]]+pro[[#This Row],[COGS]]</f>
        <v>-260250.63500000001</v>
      </c>
      <c r="J822" s="55">
        <f>pro[[#This Row],[Revenue]]+pro[[#This Row],[AdminExp]]</f>
        <v>-221518.89300000001</v>
      </c>
      <c r="K822" s="83">
        <f>pro[[#This Row],[Profit]]/pro[[#This Row],[Revenue]]</f>
        <v>-5.7193113854780924</v>
      </c>
      <c r="L822" s="56">
        <f t="shared" si="12"/>
        <v>2</v>
      </c>
      <c r="M822" s="82" t="str">
        <f>"Q"&amp;" "&amp;VLOOKUP(pro[[#This Row],[Period]],Mapping!A:B,2,0)</f>
        <v>Q 1</v>
      </c>
      <c r="N822"/>
    </row>
    <row r="823" spans="1:14" ht="11.25" customHeight="1" x14ac:dyDescent="0.2">
      <c r="A823" s="42" t="s">
        <v>20</v>
      </c>
      <c r="B823" s="44" t="s">
        <v>13</v>
      </c>
      <c r="C823" s="44" t="s">
        <v>59</v>
      </c>
      <c r="D823" s="43">
        <v>81891.312999999995</v>
      </c>
      <c r="E823" s="43">
        <v>-69049.938999999998</v>
      </c>
      <c r="F823" s="45">
        <v>-25270</v>
      </c>
      <c r="G823" s="45">
        <v>-76670</v>
      </c>
      <c r="H823" s="45">
        <v>-17690</v>
      </c>
      <c r="I823" s="55">
        <f>pro[[#This Row],[Admin expenses 3]]+pro[[#This Row],[Admin expenses 2]]+pro[[#This Row],[Admin expenses 1]]+pro[[#This Row],[COGS]]</f>
        <v>-188679.93900000001</v>
      </c>
      <c r="J823" s="55">
        <f>pro[[#This Row],[Revenue]]+pro[[#This Row],[AdminExp]]</f>
        <v>-106788.62600000002</v>
      </c>
      <c r="K823" s="83">
        <f>pro[[#This Row],[Profit]]/pro[[#This Row],[Revenue]]</f>
        <v>-1.3040287435616038</v>
      </c>
      <c r="L823" s="56">
        <f t="shared" si="12"/>
        <v>2</v>
      </c>
      <c r="M823" s="82" t="str">
        <f>"Q"&amp;" "&amp;VLOOKUP(pro[[#This Row],[Period]],Mapping!A:B,2,0)</f>
        <v>Q 1</v>
      </c>
      <c r="N823"/>
    </row>
    <row r="824" spans="1:14" ht="11.25" customHeight="1" x14ac:dyDescent="0.2">
      <c r="A824" s="42" t="s">
        <v>20</v>
      </c>
      <c r="B824" s="44" t="s">
        <v>14</v>
      </c>
      <c r="C824" s="44" t="s">
        <v>57</v>
      </c>
      <c r="D824" s="43">
        <v>39872.161</v>
      </c>
      <c r="E824" s="43">
        <v>-7712.5299999999988</v>
      </c>
      <c r="F824" s="45">
        <v>-66600</v>
      </c>
      <c r="G824" s="45">
        <v>-19680</v>
      </c>
      <c r="H824" s="45">
        <v>-64000</v>
      </c>
      <c r="I824" s="55">
        <f>pro[[#This Row],[Admin expenses 3]]+pro[[#This Row],[Admin expenses 2]]+pro[[#This Row],[Admin expenses 1]]+pro[[#This Row],[COGS]]</f>
        <v>-157992.53</v>
      </c>
      <c r="J824" s="55">
        <f>pro[[#This Row],[Revenue]]+pro[[#This Row],[AdminExp]]</f>
        <v>-118120.36900000001</v>
      </c>
      <c r="K824" s="83">
        <f>pro[[#This Row],[Profit]]/pro[[#This Row],[Revenue]]</f>
        <v>-2.9624772281592664</v>
      </c>
      <c r="L824" s="56">
        <f t="shared" si="12"/>
        <v>2</v>
      </c>
      <c r="M824" s="82" t="str">
        <f>"Q"&amp;" "&amp;VLOOKUP(pro[[#This Row],[Period]],Mapping!A:B,2,0)</f>
        <v>Q 1</v>
      </c>
      <c r="N824"/>
    </row>
    <row r="825" spans="1:14" ht="11.25" customHeight="1" x14ac:dyDescent="0.2">
      <c r="A825" s="42" t="s">
        <v>20</v>
      </c>
      <c r="B825" s="44" t="s">
        <v>19</v>
      </c>
      <c r="C825" s="44" t="s">
        <v>57</v>
      </c>
      <c r="D825" s="43">
        <v>185188.33199999999</v>
      </c>
      <c r="E825" s="43">
        <v>-153408.40199999997</v>
      </c>
      <c r="F825" s="45">
        <v>-72750</v>
      </c>
      <c r="G825" s="45">
        <v>-60650</v>
      </c>
      <c r="H825" s="45">
        <v>-29120</v>
      </c>
      <c r="I825" s="55">
        <f>pro[[#This Row],[Admin expenses 3]]+pro[[#This Row],[Admin expenses 2]]+pro[[#This Row],[Admin expenses 1]]+pro[[#This Row],[COGS]]</f>
        <v>-315928.402</v>
      </c>
      <c r="J825" s="55">
        <f>pro[[#This Row],[Revenue]]+pro[[#This Row],[AdminExp]]</f>
        <v>-130740.07</v>
      </c>
      <c r="K825" s="83">
        <f>pro[[#This Row],[Profit]]/pro[[#This Row],[Revenue]]</f>
        <v>-0.70598438134860464</v>
      </c>
      <c r="L825" s="56">
        <f t="shared" si="12"/>
        <v>2</v>
      </c>
      <c r="M825" s="82" t="str">
        <f>"Q"&amp;" "&amp;VLOOKUP(pro[[#This Row],[Period]],Mapping!A:B,2,0)</f>
        <v>Q 1</v>
      </c>
      <c r="N825"/>
    </row>
    <row r="826" spans="1:14" ht="11.25" customHeight="1" x14ac:dyDescent="0.2">
      <c r="A826" s="42" t="s">
        <v>20</v>
      </c>
      <c r="B826" s="44" t="s">
        <v>30</v>
      </c>
      <c r="C826" s="44" t="s">
        <v>57</v>
      </c>
      <c r="D826" s="43">
        <v>323010.60399999993</v>
      </c>
      <c r="E826" s="43">
        <v>-326543.75599999999</v>
      </c>
      <c r="F826" s="45">
        <v>-88630</v>
      </c>
      <c r="G826" s="45">
        <v>-92080</v>
      </c>
      <c r="H826" s="45">
        <v>-30180</v>
      </c>
      <c r="I826" s="55">
        <f>pro[[#This Row],[Admin expenses 3]]+pro[[#This Row],[Admin expenses 2]]+pro[[#This Row],[Admin expenses 1]]+pro[[#This Row],[COGS]]</f>
        <v>-537433.75600000005</v>
      </c>
      <c r="J826" s="55">
        <f>pro[[#This Row],[Revenue]]+pro[[#This Row],[AdminExp]]</f>
        <v>-214423.15200000012</v>
      </c>
      <c r="K826" s="83">
        <f>pro[[#This Row],[Profit]]/pro[[#This Row],[Revenue]]</f>
        <v>-0.66382697454725093</v>
      </c>
      <c r="L826" s="56">
        <f t="shared" si="12"/>
        <v>2</v>
      </c>
      <c r="M826" s="82" t="str">
        <f>"Q"&amp;" "&amp;VLOOKUP(pro[[#This Row],[Period]],Mapping!A:B,2,0)</f>
        <v>Q 1</v>
      </c>
      <c r="N826"/>
    </row>
    <row r="827" spans="1:14" ht="11.25" customHeight="1" x14ac:dyDescent="0.2">
      <c r="A827" s="42" t="s">
        <v>20</v>
      </c>
      <c r="B827" s="44" t="s">
        <v>24</v>
      </c>
      <c r="C827" s="44" t="s">
        <v>57</v>
      </c>
      <c r="D827" s="43">
        <v>34762.483</v>
      </c>
      <c r="E827" s="43">
        <v>-36768.010999999999</v>
      </c>
      <c r="F827" s="45">
        <v>-29460</v>
      </c>
      <c r="G827" s="45">
        <v>-87860</v>
      </c>
      <c r="H827" s="45">
        <v>-94380</v>
      </c>
      <c r="I827" s="55">
        <f>pro[[#This Row],[Admin expenses 3]]+pro[[#This Row],[Admin expenses 2]]+pro[[#This Row],[Admin expenses 1]]+pro[[#This Row],[COGS]]</f>
        <v>-248468.011</v>
      </c>
      <c r="J827" s="55">
        <f>pro[[#This Row],[Revenue]]+pro[[#This Row],[AdminExp]]</f>
        <v>-213705.52799999999</v>
      </c>
      <c r="K827" s="83">
        <f>pro[[#This Row],[Profit]]/pro[[#This Row],[Revenue]]</f>
        <v>-6.1475910106881599</v>
      </c>
      <c r="L827" s="56">
        <f t="shared" si="12"/>
        <v>2</v>
      </c>
      <c r="M827" s="82" t="str">
        <f>"Q"&amp;" "&amp;VLOOKUP(pro[[#This Row],[Period]],Mapping!A:B,2,0)</f>
        <v>Q 1</v>
      </c>
      <c r="N827"/>
    </row>
    <row r="828" spans="1:14" ht="11.25" customHeight="1" x14ac:dyDescent="0.2">
      <c r="A828" s="42" t="s">
        <v>20</v>
      </c>
      <c r="B828" s="44" t="s">
        <v>36</v>
      </c>
      <c r="C828" s="44" t="s">
        <v>57</v>
      </c>
      <c r="D828" s="43">
        <v>1424749.1089999999</v>
      </c>
      <c r="E828" s="43">
        <v>-195291.264</v>
      </c>
      <c r="F828" s="45">
        <v>-18180</v>
      </c>
      <c r="G828" s="45">
        <v>-14320</v>
      </c>
      <c r="H828" s="45">
        <v>-29980</v>
      </c>
      <c r="I828" s="55">
        <f>pro[[#This Row],[Admin expenses 3]]+pro[[#This Row],[Admin expenses 2]]+pro[[#This Row],[Admin expenses 1]]+pro[[#This Row],[COGS]]</f>
        <v>-257771.264</v>
      </c>
      <c r="J828" s="55">
        <f>pro[[#This Row],[Revenue]]+pro[[#This Row],[AdminExp]]</f>
        <v>1166977.845</v>
      </c>
      <c r="K828" s="83">
        <f>pro[[#This Row],[Profit]]/pro[[#This Row],[Revenue]]</f>
        <v>0.81907603073994972</v>
      </c>
      <c r="L828" s="56">
        <f t="shared" si="12"/>
        <v>2</v>
      </c>
      <c r="M828" s="82" t="str">
        <f>"Q"&amp;" "&amp;VLOOKUP(pro[[#This Row],[Period]],Mapping!A:B,2,0)</f>
        <v>Q 1</v>
      </c>
      <c r="N828"/>
    </row>
    <row r="829" spans="1:14" ht="11.25" customHeight="1" x14ac:dyDescent="0.2">
      <c r="A829" s="42" t="s">
        <v>20</v>
      </c>
      <c r="B829" s="44" t="s">
        <v>17</v>
      </c>
      <c r="C829" s="44" t="s">
        <v>57</v>
      </c>
      <c r="D829" s="43">
        <v>353553.79499999998</v>
      </c>
      <c r="E829" s="43">
        <v>-70610.056999999986</v>
      </c>
      <c r="F829" s="45">
        <v>-73240</v>
      </c>
      <c r="G829" s="45">
        <v>-65480</v>
      </c>
      <c r="H829" s="45">
        <v>-90230</v>
      </c>
      <c r="I829" s="55">
        <f>pro[[#This Row],[Admin expenses 3]]+pro[[#This Row],[Admin expenses 2]]+pro[[#This Row],[Admin expenses 1]]+pro[[#This Row],[COGS]]</f>
        <v>-299560.05699999997</v>
      </c>
      <c r="J829" s="55">
        <f>pro[[#This Row],[Revenue]]+pro[[#This Row],[AdminExp]]</f>
        <v>53993.738000000012</v>
      </c>
      <c r="K829" s="83">
        <f>pro[[#This Row],[Profit]]/pro[[#This Row],[Revenue]]</f>
        <v>0.15271717844239238</v>
      </c>
      <c r="L829" s="56">
        <f t="shared" si="12"/>
        <v>2</v>
      </c>
      <c r="M829" s="82" t="str">
        <f>"Q"&amp;" "&amp;VLOOKUP(pro[[#This Row],[Period]],Mapping!A:B,2,0)</f>
        <v>Q 1</v>
      </c>
      <c r="N829"/>
    </row>
    <row r="830" spans="1:14" ht="11.25" customHeight="1" x14ac:dyDescent="0.2">
      <c r="A830" s="42" t="s">
        <v>20</v>
      </c>
      <c r="B830" s="44" t="s">
        <v>17</v>
      </c>
      <c r="C830" s="44" t="s">
        <v>57</v>
      </c>
      <c r="D830" s="43">
        <v>7992.186999999999</v>
      </c>
      <c r="E830" s="43">
        <v>-47782.945</v>
      </c>
      <c r="F830" s="45">
        <v>-26420</v>
      </c>
      <c r="G830" s="45">
        <v>-65880</v>
      </c>
      <c r="H830" s="45">
        <v>-48160</v>
      </c>
      <c r="I830" s="55">
        <f>pro[[#This Row],[Admin expenses 3]]+pro[[#This Row],[Admin expenses 2]]+pro[[#This Row],[Admin expenses 1]]+pro[[#This Row],[COGS]]</f>
        <v>-188242.94500000001</v>
      </c>
      <c r="J830" s="55">
        <f>pro[[#This Row],[Revenue]]+pro[[#This Row],[AdminExp]]</f>
        <v>-180250.758</v>
      </c>
      <c r="K830" s="83">
        <f>pro[[#This Row],[Profit]]/pro[[#This Row],[Revenue]]</f>
        <v>-22.553370935890268</v>
      </c>
      <c r="L830" s="56">
        <f t="shared" si="12"/>
        <v>2</v>
      </c>
      <c r="M830" s="82" t="str">
        <f>"Q"&amp;" "&amp;VLOOKUP(pro[[#This Row],[Period]],Mapping!A:B,2,0)</f>
        <v>Q 1</v>
      </c>
      <c r="N830"/>
    </row>
    <row r="831" spans="1:14" ht="11.25" customHeight="1" x14ac:dyDescent="0.2">
      <c r="A831" s="42" t="s">
        <v>20</v>
      </c>
      <c r="B831" s="44" t="s">
        <v>19</v>
      </c>
      <c r="C831" s="44" t="s">
        <v>57</v>
      </c>
      <c r="D831" s="43">
        <v>1885.8419999999999</v>
      </c>
      <c r="E831" s="43">
        <v>-9641.24</v>
      </c>
      <c r="F831" s="45">
        <v>-87460</v>
      </c>
      <c r="G831" s="45">
        <v>-82440</v>
      </c>
      <c r="H831" s="45">
        <v>-45140</v>
      </c>
      <c r="I831" s="55">
        <f>pro[[#This Row],[Admin expenses 3]]+pro[[#This Row],[Admin expenses 2]]+pro[[#This Row],[Admin expenses 1]]+pro[[#This Row],[COGS]]</f>
        <v>-224681.24</v>
      </c>
      <c r="J831" s="55">
        <f>pro[[#This Row],[Revenue]]+pro[[#This Row],[AdminExp]]</f>
        <v>-222795.39799999999</v>
      </c>
      <c r="K831" s="83">
        <f>pro[[#This Row],[Profit]]/pro[[#This Row],[Revenue]]</f>
        <v>-118.14107332427638</v>
      </c>
      <c r="L831" s="56">
        <f t="shared" si="12"/>
        <v>2</v>
      </c>
      <c r="M831" s="82" t="str">
        <f>"Q"&amp;" "&amp;VLOOKUP(pro[[#This Row],[Period]],Mapping!A:B,2,0)</f>
        <v>Q 1</v>
      </c>
      <c r="N831"/>
    </row>
    <row r="832" spans="1:14" ht="11.25" customHeight="1" x14ac:dyDescent="0.2">
      <c r="A832" s="42" t="s">
        <v>20</v>
      </c>
      <c r="B832" s="44" t="s">
        <v>22</v>
      </c>
      <c r="C832" s="44" t="s">
        <v>57</v>
      </c>
      <c r="D832" s="43">
        <v>7209.5939999999991</v>
      </c>
      <c r="E832" s="43">
        <v>-16874.633999999998</v>
      </c>
      <c r="F832" s="45">
        <v>-55940</v>
      </c>
      <c r="G832" s="45">
        <v>-17330</v>
      </c>
      <c r="H832" s="45">
        <v>-88280</v>
      </c>
      <c r="I832" s="55">
        <f>pro[[#This Row],[Admin expenses 3]]+pro[[#This Row],[Admin expenses 2]]+pro[[#This Row],[Admin expenses 1]]+pro[[#This Row],[COGS]]</f>
        <v>-178424.63399999999</v>
      </c>
      <c r="J832" s="55">
        <f>pro[[#This Row],[Revenue]]+pro[[#This Row],[AdminExp]]</f>
        <v>-171215.03999999998</v>
      </c>
      <c r="K832" s="83">
        <f>pro[[#This Row],[Profit]]/pro[[#This Row],[Revenue]]</f>
        <v>-23.748222160637617</v>
      </c>
      <c r="L832" s="56">
        <f t="shared" si="12"/>
        <v>2</v>
      </c>
      <c r="M832" s="82" t="str">
        <f>"Q"&amp;" "&amp;VLOOKUP(pro[[#This Row],[Period]],Mapping!A:B,2,0)</f>
        <v>Q 1</v>
      </c>
      <c r="N832"/>
    </row>
    <row r="833" spans="1:14" ht="11.25" customHeight="1" x14ac:dyDescent="0.2">
      <c r="A833" s="42" t="s">
        <v>20</v>
      </c>
      <c r="B833" s="44" t="s">
        <v>17</v>
      </c>
      <c r="C833" s="44" t="s">
        <v>57</v>
      </c>
      <c r="D833" s="43">
        <v>18215.483999999997</v>
      </c>
      <c r="E833" s="43">
        <v>-21468.607999999997</v>
      </c>
      <c r="F833" s="45">
        <v>-96160</v>
      </c>
      <c r="G833" s="45">
        <v>-93190</v>
      </c>
      <c r="H833" s="45">
        <v>-102370</v>
      </c>
      <c r="I833" s="55">
        <f>pro[[#This Row],[Admin expenses 3]]+pro[[#This Row],[Admin expenses 2]]+pro[[#This Row],[Admin expenses 1]]+pro[[#This Row],[COGS]]</f>
        <v>-313188.60800000001</v>
      </c>
      <c r="J833" s="55">
        <f>pro[[#This Row],[Revenue]]+pro[[#This Row],[AdminExp]]</f>
        <v>-294973.12400000001</v>
      </c>
      <c r="K833" s="83">
        <f>pro[[#This Row],[Profit]]/pro[[#This Row],[Revenue]]</f>
        <v>-16.193537542016454</v>
      </c>
      <c r="L833" s="56">
        <f t="shared" si="12"/>
        <v>2</v>
      </c>
      <c r="M833" s="82" t="str">
        <f>"Q"&amp;" "&amp;VLOOKUP(pro[[#This Row],[Period]],Mapping!A:B,2,0)</f>
        <v>Q 1</v>
      </c>
      <c r="N833"/>
    </row>
    <row r="834" spans="1:14" ht="11.25" customHeight="1" x14ac:dyDescent="0.2">
      <c r="A834" s="42" t="s">
        <v>20</v>
      </c>
      <c r="B834" s="44" t="s">
        <v>25</v>
      </c>
      <c r="C834" s="44" t="s">
        <v>57</v>
      </c>
      <c r="D834" s="43">
        <v>74381.376999999993</v>
      </c>
      <c r="E834" s="43">
        <v>-81687.837</v>
      </c>
      <c r="F834" s="45">
        <v>-52570</v>
      </c>
      <c r="G834" s="45">
        <v>-25570</v>
      </c>
      <c r="H834" s="45">
        <v>-16810</v>
      </c>
      <c r="I834" s="55">
        <f>pro[[#This Row],[Admin expenses 3]]+pro[[#This Row],[Admin expenses 2]]+pro[[#This Row],[Admin expenses 1]]+pro[[#This Row],[COGS]]</f>
        <v>-176637.837</v>
      </c>
      <c r="J834" s="55">
        <f>pro[[#This Row],[Revenue]]+pro[[#This Row],[AdminExp]]</f>
        <v>-102256.46</v>
      </c>
      <c r="K834" s="83">
        <f>pro[[#This Row],[Profit]]/pro[[#This Row],[Revenue]]</f>
        <v>-1.3747588996638234</v>
      </c>
      <c r="L834" s="56">
        <f t="shared" ref="L834:L897" si="13">MONTH(DATEVALUE(A834&amp;"1"))</f>
        <v>2</v>
      </c>
      <c r="M834" s="82" t="str">
        <f>"Q"&amp;" "&amp;VLOOKUP(pro[[#This Row],[Period]],Mapping!A:B,2,0)</f>
        <v>Q 1</v>
      </c>
      <c r="N834"/>
    </row>
    <row r="835" spans="1:14" ht="11.25" customHeight="1" x14ac:dyDescent="0.2">
      <c r="A835" s="42" t="s">
        <v>20</v>
      </c>
      <c r="B835" s="44" t="s">
        <v>13</v>
      </c>
      <c r="C835" s="44" t="s">
        <v>57</v>
      </c>
      <c r="D835" s="43">
        <v>14778.357999999998</v>
      </c>
      <c r="E835" s="43">
        <v>-11512.802</v>
      </c>
      <c r="F835" s="45">
        <v>-45420</v>
      </c>
      <c r="G835" s="45">
        <v>-30090</v>
      </c>
      <c r="H835" s="45">
        <v>-18560</v>
      </c>
      <c r="I835" s="55">
        <f>pro[[#This Row],[Admin expenses 3]]+pro[[#This Row],[Admin expenses 2]]+pro[[#This Row],[Admin expenses 1]]+pro[[#This Row],[COGS]]</f>
        <v>-105582.802</v>
      </c>
      <c r="J835" s="55">
        <f>pro[[#This Row],[Revenue]]+pro[[#This Row],[AdminExp]]</f>
        <v>-90804.444000000003</v>
      </c>
      <c r="K835" s="83">
        <f>pro[[#This Row],[Profit]]/pro[[#This Row],[Revenue]]</f>
        <v>-6.1444203747128077</v>
      </c>
      <c r="L835" s="56">
        <f t="shared" si="13"/>
        <v>2</v>
      </c>
      <c r="M835" s="82" t="str">
        <f>"Q"&amp;" "&amp;VLOOKUP(pro[[#This Row],[Period]],Mapping!A:B,2,0)</f>
        <v>Q 1</v>
      </c>
      <c r="N835"/>
    </row>
    <row r="836" spans="1:14" ht="11.25" customHeight="1" x14ac:dyDescent="0.2">
      <c r="A836" s="42" t="s">
        <v>20</v>
      </c>
      <c r="B836" s="44" t="s">
        <v>28</v>
      </c>
      <c r="C836" s="44" t="s">
        <v>57</v>
      </c>
      <c r="D836" s="43">
        <v>245650.42599999998</v>
      </c>
      <c r="E836" s="43">
        <v>-157838.40099999998</v>
      </c>
      <c r="F836" s="45">
        <v>-77480</v>
      </c>
      <c r="G836" s="45">
        <v>-30980</v>
      </c>
      <c r="H836" s="45">
        <v>-32420</v>
      </c>
      <c r="I836" s="55">
        <f>pro[[#This Row],[Admin expenses 3]]+pro[[#This Row],[Admin expenses 2]]+pro[[#This Row],[Admin expenses 1]]+pro[[#This Row],[COGS]]</f>
        <v>-298718.40099999995</v>
      </c>
      <c r="J836" s="55">
        <f>pro[[#This Row],[Revenue]]+pro[[#This Row],[AdminExp]]</f>
        <v>-53067.974999999977</v>
      </c>
      <c r="K836" s="83">
        <f>pro[[#This Row],[Profit]]/pro[[#This Row],[Revenue]]</f>
        <v>-0.21603046192152739</v>
      </c>
      <c r="L836" s="56">
        <f t="shared" si="13"/>
        <v>2</v>
      </c>
      <c r="M836" s="82" t="str">
        <f>"Q"&amp;" "&amp;VLOOKUP(pro[[#This Row],[Period]],Mapping!A:B,2,0)</f>
        <v>Q 1</v>
      </c>
      <c r="N836"/>
    </row>
    <row r="837" spans="1:14" ht="11.25" customHeight="1" x14ac:dyDescent="0.2">
      <c r="A837" s="42" t="s">
        <v>20</v>
      </c>
      <c r="B837" s="44" t="s">
        <v>14</v>
      </c>
      <c r="C837" s="44" t="s">
        <v>57</v>
      </c>
      <c r="D837" s="43">
        <v>229835.38199999998</v>
      </c>
      <c r="E837" s="43">
        <v>-132463.94</v>
      </c>
      <c r="F837" s="45">
        <v>-89600</v>
      </c>
      <c r="G837" s="45">
        <v>-68980</v>
      </c>
      <c r="H837" s="45">
        <v>-52370</v>
      </c>
      <c r="I837" s="55">
        <f>pro[[#This Row],[Admin expenses 3]]+pro[[#This Row],[Admin expenses 2]]+pro[[#This Row],[Admin expenses 1]]+pro[[#This Row],[COGS]]</f>
        <v>-343413.94</v>
      </c>
      <c r="J837" s="55">
        <f>pro[[#This Row],[Revenue]]+pro[[#This Row],[AdminExp]]</f>
        <v>-113578.55800000002</v>
      </c>
      <c r="K837" s="83">
        <f>pro[[#This Row],[Profit]]/pro[[#This Row],[Revenue]]</f>
        <v>-0.49417351241420271</v>
      </c>
      <c r="L837" s="56">
        <f t="shared" si="13"/>
        <v>2</v>
      </c>
      <c r="M837" s="82" t="str">
        <f>"Q"&amp;" "&amp;VLOOKUP(pro[[#This Row],[Period]],Mapping!A:B,2,0)</f>
        <v>Q 1</v>
      </c>
      <c r="N837"/>
    </row>
    <row r="838" spans="1:14" ht="11.25" customHeight="1" x14ac:dyDescent="0.2">
      <c r="A838" s="42" t="s">
        <v>20</v>
      </c>
      <c r="B838" s="44" t="s">
        <v>15</v>
      </c>
      <c r="C838" s="44" t="s">
        <v>57</v>
      </c>
      <c r="D838" s="43">
        <v>540299.73199999996</v>
      </c>
      <c r="E838" s="43">
        <v>-630146.50300000003</v>
      </c>
      <c r="F838" s="45">
        <v>-76170</v>
      </c>
      <c r="G838" s="45">
        <v>-64460</v>
      </c>
      <c r="H838" s="45">
        <v>-92570</v>
      </c>
      <c r="I838" s="55">
        <f>pro[[#This Row],[Admin expenses 3]]+pro[[#This Row],[Admin expenses 2]]+pro[[#This Row],[Admin expenses 1]]+pro[[#This Row],[COGS]]</f>
        <v>-863346.50300000003</v>
      </c>
      <c r="J838" s="55">
        <f>pro[[#This Row],[Revenue]]+pro[[#This Row],[AdminExp]]</f>
        <v>-323046.77100000007</v>
      </c>
      <c r="K838" s="83">
        <f>pro[[#This Row],[Profit]]/pro[[#This Row],[Revenue]]</f>
        <v>-0.59790288957611415</v>
      </c>
      <c r="L838" s="56">
        <f t="shared" si="13"/>
        <v>2</v>
      </c>
      <c r="M838" s="82" t="str">
        <f>"Q"&amp;" "&amp;VLOOKUP(pro[[#This Row],[Period]],Mapping!A:B,2,0)</f>
        <v>Q 1</v>
      </c>
      <c r="N838"/>
    </row>
    <row r="839" spans="1:14" ht="11.25" customHeight="1" x14ac:dyDescent="0.2">
      <c r="A839" s="42" t="s">
        <v>20</v>
      </c>
      <c r="B839" s="44" t="s">
        <v>17</v>
      </c>
      <c r="C839" s="44" t="s">
        <v>57</v>
      </c>
      <c r="D839" s="43">
        <v>498709.24599999998</v>
      </c>
      <c r="E839" s="43">
        <v>-526566.17299999995</v>
      </c>
      <c r="F839" s="45">
        <v>-51300</v>
      </c>
      <c r="G839" s="45">
        <v>-67130</v>
      </c>
      <c r="H839" s="45">
        <v>-81780</v>
      </c>
      <c r="I839" s="55">
        <f>pro[[#This Row],[Admin expenses 3]]+pro[[#This Row],[Admin expenses 2]]+pro[[#This Row],[Admin expenses 1]]+pro[[#This Row],[COGS]]</f>
        <v>-726776.17299999995</v>
      </c>
      <c r="J839" s="55">
        <f>pro[[#This Row],[Revenue]]+pro[[#This Row],[AdminExp]]</f>
        <v>-228066.92699999997</v>
      </c>
      <c r="K839" s="83">
        <f>pro[[#This Row],[Profit]]/pro[[#This Row],[Revenue]]</f>
        <v>-0.45731441482037405</v>
      </c>
      <c r="L839" s="56">
        <f t="shared" si="13"/>
        <v>2</v>
      </c>
      <c r="M839" s="82" t="str">
        <f>"Q"&amp;" "&amp;VLOOKUP(pro[[#This Row],[Period]],Mapping!A:B,2,0)</f>
        <v>Q 1</v>
      </c>
      <c r="N839"/>
    </row>
    <row r="840" spans="1:14" ht="11.25" customHeight="1" x14ac:dyDescent="0.2">
      <c r="A840" s="42" t="s">
        <v>20</v>
      </c>
      <c r="B840" s="44" t="s">
        <v>19</v>
      </c>
      <c r="C840" s="44" t="s">
        <v>57</v>
      </c>
      <c r="D840" s="43">
        <v>638668.89099999995</v>
      </c>
      <c r="E840" s="43">
        <v>-248776.78699999995</v>
      </c>
      <c r="F840" s="45">
        <v>-69740</v>
      </c>
      <c r="G840" s="45">
        <v>-97650</v>
      </c>
      <c r="H840" s="45">
        <v>-32530</v>
      </c>
      <c r="I840" s="55">
        <f>pro[[#This Row],[Admin expenses 3]]+pro[[#This Row],[Admin expenses 2]]+pro[[#This Row],[Admin expenses 1]]+pro[[#This Row],[COGS]]</f>
        <v>-448696.78699999995</v>
      </c>
      <c r="J840" s="55">
        <f>pro[[#This Row],[Revenue]]+pro[[#This Row],[AdminExp]]</f>
        <v>189972.10399999999</v>
      </c>
      <c r="K840" s="83">
        <f>pro[[#This Row],[Profit]]/pro[[#This Row],[Revenue]]</f>
        <v>0.29745006634431487</v>
      </c>
      <c r="L840" s="56">
        <f t="shared" si="13"/>
        <v>2</v>
      </c>
      <c r="M840" s="82" t="str">
        <f>"Q"&amp;" "&amp;VLOOKUP(pro[[#This Row],[Period]],Mapping!A:B,2,0)</f>
        <v>Q 1</v>
      </c>
      <c r="N840"/>
    </row>
    <row r="841" spans="1:14" ht="11.25" customHeight="1" x14ac:dyDescent="0.2">
      <c r="A841" s="42" t="s">
        <v>20</v>
      </c>
      <c r="B841" s="44" t="s">
        <v>21</v>
      </c>
      <c r="C841" s="44" t="s">
        <v>57</v>
      </c>
      <c r="D841" s="43">
        <v>221625.992</v>
      </c>
      <c r="E841" s="43">
        <v>-212370.921</v>
      </c>
      <c r="F841" s="45">
        <v>-21360</v>
      </c>
      <c r="G841" s="45">
        <v>-45620</v>
      </c>
      <c r="H841" s="45">
        <v>-96120</v>
      </c>
      <c r="I841" s="55">
        <f>pro[[#This Row],[Admin expenses 3]]+pro[[#This Row],[Admin expenses 2]]+pro[[#This Row],[Admin expenses 1]]+pro[[#This Row],[COGS]]</f>
        <v>-375470.92099999997</v>
      </c>
      <c r="J841" s="55">
        <f>pro[[#This Row],[Revenue]]+pro[[#This Row],[AdminExp]]</f>
        <v>-153844.92899999997</v>
      </c>
      <c r="K841" s="83">
        <f>pro[[#This Row],[Profit]]/pro[[#This Row],[Revenue]]</f>
        <v>-0.69416464924384846</v>
      </c>
      <c r="L841" s="56">
        <f t="shared" si="13"/>
        <v>2</v>
      </c>
      <c r="M841" s="82" t="str">
        <f>"Q"&amp;" "&amp;VLOOKUP(pro[[#This Row],[Period]],Mapping!A:B,2,0)</f>
        <v>Q 1</v>
      </c>
      <c r="N841"/>
    </row>
    <row r="842" spans="1:14" ht="11.25" customHeight="1" x14ac:dyDescent="0.2">
      <c r="A842" s="42" t="s">
        <v>20</v>
      </c>
      <c r="B842" s="44" t="s">
        <v>22</v>
      </c>
      <c r="C842" s="44" t="s">
        <v>57</v>
      </c>
      <c r="D842" s="43">
        <v>344622.06099999999</v>
      </c>
      <c r="E842" s="43">
        <v>-295027.08899999998</v>
      </c>
      <c r="F842" s="45">
        <v>-56850</v>
      </c>
      <c r="G842" s="45">
        <v>-20170</v>
      </c>
      <c r="H842" s="45">
        <v>-51110</v>
      </c>
      <c r="I842" s="55">
        <f>pro[[#This Row],[Admin expenses 3]]+pro[[#This Row],[Admin expenses 2]]+pro[[#This Row],[Admin expenses 1]]+pro[[#This Row],[COGS]]</f>
        <v>-423157.08899999998</v>
      </c>
      <c r="J842" s="55">
        <f>pro[[#This Row],[Revenue]]+pro[[#This Row],[AdminExp]]</f>
        <v>-78535.027999999991</v>
      </c>
      <c r="K842" s="83">
        <f>pro[[#This Row],[Profit]]/pro[[#This Row],[Revenue]]</f>
        <v>-0.22788740735898505</v>
      </c>
      <c r="L842" s="56">
        <f t="shared" si="13"/>
        <v>2</v>
      </c>
      <c r="M842" s="82" t="str">
        <f>"Q"&amp;" "&amp;VLOOKUP(pro[[#This Row],[Period]],Mapping!A:B,2,0)</f>
        <v>Q 1</v>
      </c>
      <c r="N842"/>
    </row>
    <row r="843" spans="1:14" ht="11.25" customHeight="1" x14ac:dyDescent="0.2">
      <c r="A843" s="42" t="s">
        <v>20</v>
      </c>
      <c r="B843" s="44" t="s">
        <v>24</v>
      </c>
      <c r="C843" s="44" t="s">
        <v>57</v>
      </c>
      <c r="D843" s="43">
        <v>25696.341999999997</v>
      </c>
      <c r="E843" s="43">
        <v>-16541.504000000001</v>
      </c>
      <c r="F843" s="45">
        <v>-19290</v>
      </c>
      <c r="G843" s="45">
        <v>-86030</v>
      </c>
      <c r="H843" s="45">
        <v>-90610</v>
      </c>
      <c r="I843" s="55">
        <f>pro[[#This Row],[Admin expenses 3]]+pro[[#This Row],[Admin expenses 2]]+pro[[#This Row],[Admin expenses 1]]+pro[[#This Row],[COGS]]</f>
        <v>-212471.50400000002</v>
      </c>
      <c r="J843" s="55">
        <f>pro[[#This Row],[Revenue]]+pro[[#This Row],[AdminExp]]</f>
        <v>-186775.16200000001</v>
      </c>
      <c r="K843" s="83">
        <f>pro[[#This Row],[Profit]]/pro[[#This Row],[Revenue]]</f>
        <v>-7.2685505975908962</v>
      </c>
      <c r="L843" s="56">
        <f t="shared" si="13"/>
        <v>2</v>
      </c>
      <c r="M843" s="82" t="str">
        <f>"Q"&amp;" "&amp;VLOOKUP(pro[[#This Row],[Period]],Mapping!A:B,2,0)</f>
        <v>Q 1</v>
      </c>
      <c r="N843"/>
    </row>
    <row r="844" spans="1:14" ht="11.25" customHeight="1" x14ac:dyDescent="0.2">
      <c r="A844" s="42" t="s">
        <v>20</v>
      </c>
      <c r="B844" s="44" t="s">
        <v>37</v>
      </c>
      <c r="C844" s="44" t="s">
        <v>57</v>
      </c>
      <c r="D844" s="43">
        <v>4207.7349999999997</v>
      </c>
      <c r="E844" s="43">
        <v>-2985.1219999999998</v>
      </c>
      <c r="F844" s="45">
        <v>-40170</v>
      </c>
      <c r="G844" s="45">
        <v>-38570</v>
      </c>
      <c r="H844" s="45">
        <v>-69510</v>
      </c>
      <c r="I844" s="55">
        <f>pro[[#This Row],[Admin expenses 3]]+pro[[#This Row],[Admin expenses 2]]+pro[[#This Row],[Admin expenses 1]]+pro[[#This Row],[COGS]]</f>
        <v>-151235.122</v>
      </c>
      <c r="J844" s="55">
        <f>pro[[#This Row],[Revenue]]+pro[[#This Row],[AdminExp]]</f>
        <v>-147027.38700000002</v>
      </c>
      <c r="K844" s="83">
        <f>pro[[#This Row],[Profit]]/pro[[#This Row],[Revenue]]</f>
        <v>-34.942168886586259</v>
      </c>
      <c r="L844" s="56">
        <f t="shared" si="13"/>
        <v>2</v>
      </c>
      <c r="M844" s="82" t="str">
        <f>"Q"&amp;" "&amp;VLOOKUP(pro[[#This Row],[Period]],Mapping!A:B,2,0)</f>
        <v>Q 1</v>
      </c>
      <c r="N844"/>
    </row>
    <row r="845" spans="1:14" ht="11.25" customHeight="1" x14ac:dyDescent="0.2">
      <c r="A845" s="42" t="s">
        <v>20</v>
      </c>
      <c r="B845" s="44" t="s">
        <v>33</v>
      </c>
      <c r="C845" s="44" t="s">
        <v>57</v>
      </c>
      <c r="D845" s="43">
        <v>114398.22099999999</v>
      </c>
      <c r="E845" s="43">
        <v>-87744.383999999991</v>
      </c>
      <c r="F845" s="45">
        <v>-80520</v>
      </c>
      <c r="G845" s="45">
        <v>-44600</v>
      </c>
      <c r="H845" s="45">
        <v>-81770</v>
      </c>
      <c r="I845" s="55">
        <f>pro[[#This Row],[Admin expenses 3]]+pro[[#This Row],[Admin expenses 2]]+pro[[#This Row],[Admin expenses 1]]+pro[[#This Row],[COGS]]</f>
        <v>-294634.38399999996</v>
      </c>
      <c r="J845" s="55">
        <f>pro[[#This Row],[Revenue]]+pro[[#This Row],[AdminExp]]</f>
        <v>-180236.16299999997</v>
      </c>
      <c r="K845" s="83">
        <f>pro[[#This Row],[Profit]]/pro[[#This Row],[Revenue]]</f>
        <v>-1.5755154356814691</v>
      </c>
      <c r="L845" s="56">
        <f t="shared" si="13"/>
        <v>2</v>
      </c>
      <c r="M845" s="82" t="str">
        <f>"Q"&amp;" "&amp;VLOOKUP(pro[[#This Row],[Period]],Mapping!A:B,2,0)</f>
        <v>Q 1</v>
      </c>
      <c r="N845"/>
    </row>
    <row r="846" spans="1:14" ht="11.25" customHeight="1" x14ac:dyDescent="0.2">
      <c r="A846" s="42" t="s">
        <v>20</v>
      </c>
      <c r="B846" s="44" t="s">
        <v>26</v>
      </c>
      <c r="C846" s="44" t="s">
        <v>57</v>
      </c>
      <c r="D846" s="43">
        <v>963980.75199999998</v>
      </c>
      <c r="E846" s="43">
        <v>-477482.46</v>
      </c>
      <c r="F846" s="45">
        <v>-65080</v>
      </c>
      <c r="G846" s="45">
        <v>-31270</v>
      </c>
      <c r="H846" s="45">
        <v>-102710</v>
      </c>
      <c r="I846" s="55">
        <f>pro[[#This Row],[Admin expenses 3]]+pro[[#This Row],[Admin expenses 2]]+pro[[#This Row],[Admin expenses 1]]+pro[[#This Row],[COGS]]</f>
        <v>-676542.46</v>
      </c>
      <c r="J846" s="55">
        <f>pro[[#This Row],[Revenue]]+pro[[#This Row],[AdminExp]]</f>
        <v>287438.29200000002</v>
      </c>
      <c r="K846" s="83">
        <f>pro[[#This Row],[Profit]]/pro[[#This Row],[Revenue]]</f>
        <v>0.29817845574576374</v>
      </c>
      <c r="L846" s="56">
        <f t="shared" si="13"/>
        <v>2</v>
      </c>
      <c r="M846" s="82" t="str">
        <f>"Q"&amp;" "&amp;VLOOKUP(pro[[#This Row],[Period]],Mapping!A:B,2,0)</f>
        <v>Q 1</v>
      </c>
      <c r="N846"/>
    </row>
    <row r="847" spans="1:14" ht="11.25" customHeight="1" x14ac:dyDescent="0.2">
      <c r="A847" s="42" t="s">
        <v>20</v>
      </c>
      <c r="B847" s="44" t="s">
        <v>13</v>
      </c>
      <c r="C847" s="44" t="s">
        <v>57</v>
      </c>
      <c r="D847" s="43">
        <v>171883.117</v>
      </c>
      <c r="E847" s="43">
        <v>-43418.969999999994</v>
      </c>
      <c r="F847" s="45">
        <v>-26830</v>
      </c>
      <c r="G847" s="45">
        <v>-61570</v>
      </c>
      <c r="H847" s="45">
        <v>-67820</v>
      </c>
      <c r="I847" s="55">
        <f>pro[[#This Row],[Admin expenses 3]]+pro[[#This Row],[Admin expenses 2]]+pro[[#This Row],[Admin expenses 1]]+pro[[#This Row],[COGS]]</f>
        <v>-199638.97</v>
      </c>
      <c r="J847" s="55">
        <f>pro[[#This Row],[Revenue]]+pro[[#This Row],[AdminExp]]</f>
        <v>-27755.853000000003</v>
      </c>
      <c r="K847" s="83">
        <f>pro[[#This Row],[Profit]]/pro[[#This Row],[Revenue]]</f>
        <v>-0.16148097314292947</v>
      </c>
      <c r="L847" s="56">
        <f t="shared" si="13"/>
        <v>2</v>
      </c>
      <c r="M847" s="82" t="str">
        <f>"Q"&amp;" "&amp;VLOOKUP(pro[[#This Row],[Period]],Mapping!A:B,2,0)</f>
        <v>Q 1</v>
      </c>
      <c r="N847"/>
    </row>
    <row r="848" spans="1:14" ht="11.25" customHeight="1" x14ac:dyDescent="0.2">
      <c r="A848" s="42" t="s">
        <v>20</v>
      </c>
      <c r="B848" s="44" t="s">
        <v>28</v>
      </c>
      <c r="C848" s="44" t="s">
        <v>57</v>
      </c>
      <c r="D848" s="43">
        <v>241970.288</v>
      </c>
      <c r="E848" s="43">
        <v>-54779.668999999994</v>
      </c>
      <c r="F848" s="45">
        <v>-100070</v>
      </c>
      <c r="G848" s="45">
        <v>-54040</v>
      </c>
      <c r="H848" s="45">
        <v>-35950</v>
      </c>
      <c r="I848" s="55">
        <f>pro[[#This Row],[Admin expenses 3]]+pro[[#This Row],[Admin expenses 2]]+pro[[#This Row],[Admin expenses 1]]+pro[[#This Row],[COGS]]</f>
        <v>-244839.66899999999</v>
      </c>
      <c r="J848" s="55">
        <f>pro[[#This Row],[Revenue]]+pro[[#This Row],[AdminExp]]</f>
        <v>-2869.3809999999939</v>
      </c>
      <c r="K848" s="83">
        <f>pro[[#This Row],[Profit]]/pro[[#This Row],[Revenue]]</f>
        <v>-1.1858402218374819E-2</v>
      </c>
      <c r="L848" s="56">
        <f t="shared" si="13"/>
        <v>2</v>
      </c>
      <c r="M848" s="82" t="str">
        <f>"Q"&amp;" "&amp;VLOOKUP(pro[[#This Row],[Period]],Mapping!A:B,2,0)</f>
        <v>Q 1</v>
      </c>
      <c r="N848"/>
    </row>
    <row r="849" spans="1:14" ht="11.25" customHeight="1" x14ac:dyDescent="0.2">
      <c r="A849" s="42" t="s">
        <v>20</v>
      </c>
      <c r="B849" s="44" t="s">
        <v>14</v>
      </c>
      <c r="C849" s="44" t="s">
        <v>57</v>
      </c>
      <c r="D849" s="43">
        <v>715969.02299999993</v>
      </c>
      <c r="E849" s="43">
        <v>-166039.671</v>
      </c>
      <c r="F849" s="45">
        <v>-76980</v>
      </c>
      <c r="G849" s="45">
        <v>-64470</v>
      </c>
      <c r="H849" s="45">
        <v>-22300</v>
      </c>
      <c r="I849" s="55">
        <f>pro[[#This Row],[Admin expenses 3]]+pro[[#This Row],[Admin expenses 2]]+pro[[#This Row],[Admin expenses 1]]+pro[[#This Row],[COGS]]</f>
        <v>-329789.67099999997</v>
      </c>
      <c r="J849" s="55">
        <f>pro[[#This Row],[Revenue]]+pro[[#This Row],[AdminExp]]</f>
        <v>386179.35199999996</v>
      </c>
      <c r="K849" s="83">
        <f>pro[[#This Row],[Profit]]/pro[[#This Row],[Revenue]]</f>
        <v>0.53937997258856263</v>
      </c>
      <c r="L849" s="56">
        <f t="shared" si="13"/>
        <v>2</v>
      </c>
      <c r="M849" s="82" t="str">
        <f>"Q"&amp;" "&amp;VLOOKUP(pro[[#This Row],[Period]],Mapping!A:B,2,0)</f>
        <v>Q 1</v>
      </c>
      <c r="N849"/>
    </row>
    <row r="850" spans="1:14" ht="11.25" customHeight="1" x14ac:dyDescent="0.2">
      <c r="A850" s="42" t="s">
        <v>20</v>
      </c>
      <c r="B850" s="44" t="s">
        <v>26</v>
      </c>
      <c r="C850" s="44" t="s">
        <v>58</v>
      </c>
      <c r="D850" s="43">
        <v>1725920.8260000001</v>
      </c>
      <c r="E850" s="43">
        <v>-597024.53299999994</v>
      </c>
      <c r="F850" s="45">
        <v>-77770</v>
      </c>
      <c r="G850" s="45">
        <v>-67910</v>
      </c>
      <c r="H850" s="45">
        <v>-31820</v>
      </c>
      <c r="I850" s="55">
        <f>pro[[#This Row],[Admin expenses 3]]+pro[[#This Row],[Admin expenses 2]]+pro[[#This Row],[Admin expenses 1]]+pro[[#This Row],[COGS]]</f>
        <v>-774524.53299999994</v>
      </c>
      <c r="J850" s="55">
        <f>pro[[#This Row],[Revenue]]+pro[[#This Row],[AdminExp]]</f>
        <v>951396.29300000018</v>
      </c>
      <c r="K850" s="83">
        <f>pro[[#This Row],[Profit]]/pro[[#This Row],[Revenue]]</f>
        <v>0.55123982436955665</v>
      </c>
      <c r="L850" s="56">
        <f t="shared" si="13"/>
        <v>2</v>
      </c>
      <c r="M850" s="82" t="str">
        <f>"Q"&amp;" "&amp;VLOOKUP(pro[[#This Row],[Period]],Mapping!A:B,2,0)</f>
        <v>Q 1</v>
      </c>
      <c r="N850"/>
    </row>
    <row r="851" spans="1:14" ht="11.25" customHeight="1" x14ac:dyDescent="0.2">
      <c r="A851" s="42" t="s">
        <v>20</v>
      </c>
      <c r="B851" s="44" t="s">
        <v>15</v>
      </c>
      <c r="C851" s="44" t="s">
        <v>59</v>
      </c>
      <c r="D851" s="43">
        <v>329586.64899999998</v>
      </c>
      <c r="E851" s="43">
        <v>-75187.293999999994</v>
      </c>
      <c r="F851" s="45">
        <v>-38520</v>
      </c>
      <c r="G851" s="45">
        <v>-60220</v>
      </c>
      <c r="H851" s="45">
        <v>-47900</v>
      </c>
      <c r="I851" s="55">
        <f>pro[[#This Row],[Admin expenses 3]]+pro[[#This Row],[Admin expenses 2]]+pro[[#This Row],[Admin expenses 1]]+pro[[#This Row],[COGS]]</f>
        <v>-221827.29399999999</v>
      </c>
      <c r="J851" s="55">
        <f>pro[[#This Row],[Revenue]]+pro[[#This Row],[AdminExp]]</f>
        <v>107759.35499999998</v>
      </c>
      <c r="K851" s="83">
        <f>pro[[#This Row],[Profit]]/pro[[#This Row],[Revenue]]</f>
        <v>0.32695303443556656</v>
      </c>
      <c r="L851" s="56">
        <f t="shared" si="13"/>
        <v>2</v>
      </c>
      <c r="M851" s="82" t="str">
        <f>"Q"&amp;" "&amp;VLOOKUP(pro[[#This Row],[Period]],Mapping!A:B,2,0)</f>
        <v>Q 1</v>
      </c>
      <c r="N851"/>
    </row>
    <row r="852" spans="1:14" ht="11.25" customHeight="1" x14ac:dyDescent="0.2">
      <c r="A852" s="42" t="s">
        <v>20</v>
      </c>
      <c r="B852" s="44" t="s">
        <v>21</v>
      </c>
      <c r="C852" s="44" t="s">
        <v>57</v>
      </c>
      <c r="D852" s="43">
        <v>65996.637000000002</v>
      </c>
      <c r="E852" s="43">
        <v>-24058.824999999997</v>
      </c>
      <c r="F852" s="45">
        <v>-43940</v>
      </c>
      <c r="G852" s="45">
        <v>-68390</v>
      </c>
      <c r="H852" s="45">
        <v>-39970</v>
      </c>
      <c r="I852" s="55">
        <f>pro[[#This Row],[Admin expenses 3]]+pro[[#This Row],[Admin expenses 2]]+pro[[#This Row],[Admin expenses 1]]+pro[[#This Row],[COGS]]</f>
        <v>-176358.82500000001</v>
      </c>
      <c r="J852" s="55">
        <f>pro[[#This Row],[Revenue]]+pro[[#This Row],[AdminExp]]</f>
        <v>-110362.18800000001</v>
      </c>
      <c r="K852" s="83">
        <f>pro[[#This Row],[Profit]]/pro[[#This Row],[Revenue]]</f>
        <v>-1.672239571843638</v>
      </c>
      <c r="L852" s="56">
        <f t="shared" si="13"/>
        <v>2</v>
      </c>
      <c r="M852" s="82" t="str">
        <f>"Q"&amp;" "&amp;VLOOKUP(pro[[#This Row],[Period]],Mapping!A:B,2,0)</f>
        <v>Q 1</v>
      </c>
      <c r="N852"/>
    </row>
    <row r="853" spans="1:14" ht="11.25" customHeight="1" x14ac:dyDescent="0.2">
      <c r="A853" s="42" t="s">
        <v>20</v>
      </c>
      <c r="B853" s="44" t="s">
        <v>37</v>
      </c>
      <c r="C853" s="44" t="s">
        <v>57</v>
      </c>
      <c r="D853" s="43">
        <v>110649.90300000001</v>
      </c>
      <c r="E853" s="43">
        <v>-22268.952999999998</v>
      </c>
      <c r="F853" s="45">
        <v>-104410</v>
      </c>
      <c r="G853" s="45">
        <v>-17650</v>
      </c>
      <c r="H853" s="45">
        <v>-94200</v>
      </c>
      <c r="I853" s="55">
        <f>pro[[#This Row],[Admin expenses 3]]+pro[[#This Row],[Admin expenses 2]]+pro[[#This Row],[Admin expenses 1]]+pro[[#This Row],[COGS]]</f>
        <v>-238528.95300000001</v>
      </c>
      <c r="J853" s="55">
        <f>pro[[#This Row],[Revenue]]+pro[[#This Row],[AdminExp]]</f>
        <v>-127879.05</v>
      </c>
      <c r="K853" s="83">
        <f>pro[[#This Row],[Profit]]/pro[[#This Row],[Revenue]]</f>
        <v>-1.1557086498304476</v>
      </c>
      <c r="L853" s="56">
        <f t="shared" si="13"/>
        <v>2</v>
      </c>
      <c r="M853" s="82" t="str">
        <f>"Q"&amp;" "&amp;VLOOKUP(pro[[#This Row],[Period]],Mapping!A:B,2,0)</f>
        <v>Q 1</v>
      </c>
      <c r="N853"/>
    </row>
    <row r="854" spans="1:14" ht="11.25" customHeight="1" x14ac:dyDescent="0.2">
      <c r="A854" s="42" t="s">
        <v>20</v>
      </c>
      <c r="B854" s="44" t="s">
        <v>33</v>
      </c>
      <c r="C854" s="44" t="s">
        <v>57</v>
      </c>
      <c r="D854" s="43">
        <v>68292.335999999996</v>
      </c>
      <c r="E854" s="43">
        <v>-47457.542999999998</v>
      </c>
      <c r="F854" s="45">
        <v>-105770</v>
      </c>
      <c r="G854" s="45">
        <v>-103680</v>
      </c>
      <c r="H854" s="45">
        <v>-99380</v>
      </c>
      <c r="I854" s="55">
        <f>pro[[#This Row],[Admin expenses 3]]+pro[[#This Row],[Admin expenses 2]]+pro[[#This Row],[Admin expenses 1]]+pro[[#This Row],[COGS]]</f>
        <v>-356287.54300000001</v>
      </c>
      <c r="J854" s="55">
        <f>pro[[#This Row],[Revenue]]+pro[[#This Row],[AdminExp]]</f>
        <v>-287995.20699999999</v>
      </c>
      <c r="K854" s="83">
        <f>pro[[#This Row],[Profit]]/pro[[#This Row],[Revenue]]</f>
        <v>-4.2170940967665835</v>
      </c>
      <c r="L854" s="56">
        <f t="shared" si="13"/>
        <v>2</v>
      </c>
      <c r="M854" s="82" t="str">
        <f>"Q"&amp;" "&amp;VLOOKUP(pro[[#This Row],[Period]],Mapping!A:B,2,0)</f>
        <v>Q 1</v>
      </c>
      <c r="N854"/>
    </row>
    <row r="855" spans="1:14" ht="11.25" customHeight="1" x14ac:dyDescent="0.2">
      <c r="A855" s="42" t="s">
        <v>20</v>
      </c>
      <c r="B855" s="44" t="s">
        <v>35</v>
      </c>
      <c r="C855" s="44" t="s">
        <v>57</v>
      </c>
      <c r="D855" s="43">
        <v>9334042.7459999993</v>
      </c>
      <c r="E855" s="43">
        <v>-974005.79500000004</v>
      </c>
      <c r="F855" s="45">
        <v>-28730</v>
      </c>
      <c r="G855" s="45">
        <v>-20180</v>
      </c>
      <c r="H855" s="45">
        <v>-102100</v>
      </c>
      <c r="I855" s="55">
        <f>pro[[#This Row],[Admin expenses 3]]+pro[[#This Row],[Admin expenses 2]]+pro[[#This Row],[Admin expenses 1]]+pro[[#This Row],[COGS]]</f>
        <v>-1125015.7949999999</v>
      </c>
      <c r="J855" s="55">
        <f>pro[[#This Row],[Revenue]]+pro[[#This Row],[AdminExp]]</f>
        <v>8209026.9509999994</v>
      </c>
      <c r="K855" s="83">
        <f>pro[[#This Row],[Profit]]/pro[[#This Row],[Revenue]]</f>
        <v>0.8794717545640004</v>
      </c>
      <c r="L855" s="56">
        <f t="shared" si="13"/>
        <v>2</v>
      </c>
      <c r="M855" s="82" t="str">
        <f>"Q"&amp;" "&amp;VLOOKUP(pro[[#This Row],[Period]],Mapping!A:B,2,0)</f>
        <v>Q 1</v>
      </c>
      <c r="N855"/>
    </row>
    <row r="856" spans="1:14" ht="11.25" customHeight="1" x14ac:dyDescent="0.2">
      <c r="A856" s="42" t="s">
        <v>20</v>
      </c>
      <c r="B856" s="44" t="s">
        <v>25</v>
      </c>
      <c r="C856" s="44" t="s">
        <v>57</v>
      </c>
      <c r="D856" s="43">
        <v>265887.18800000002</v>
      </c>
      <c r="E856" s="43">
        <v>-288168.83199999999</v>
      </c>
      <c r="F856" s="45">
        <v>-74010</v>
      </c>
      <c r="G856" s="45">
        <v>-57890</v>
      </c>
      <c r="H856" s="45">
        <v>-12770</v>
      </c>
      <c r="I856" s="55">
        <f>pro[[#This Row],[Admin expenses 3]]+pro[[#This Row],[Admin expenses 2]]+pro[[#This Row],[Admin expenses 1]]+pro[[#This Row],[COGS]]</f>
        <v>-432838.83199999999</v>
      </c>
      <c r="J856" s="55">
        <f>pro[[#This Row],[Revenue]]+pro[[#This Row],[AdminExp]]</f>
        <v>-166951.64399999997</v>
      </c>
      <c r="K856" s="83">
        <f>pro[[#This Row],[Profit]]/pro[[#This Row],[Revenue]]</f>
        <v>-0.62790405681374895</v>
      </c>
      <c r="L856" s="56">
        <f t="shared" si="13"/>
        <v>2</v>
      </c>
      <c r="M856" s="82" t="str">
        <f>"Q"&amp;" "&amp;VLOOKUP(pro[[#This Row],[Period]],Mapping!A:B,2,0)</f>
        <v>Q 1</v>
      </c>
      <c r="N856"/>
    </row>
    <row r="857" spans="1:14" ht="11.25" customHeight="1" x14ac:dyDescent="0.2">
      <c r="A857" s="42" t="s">
        <v>20</v>
      </c>
      <c r="B857" s="44" t="s">
        <v>13</v>
      </c>
      <c r="C857" s="44" t="s">
        <v>58</v>
      </c>
      <c r="D857" s="43">
        <v>1001551.6979999999</v>
      </c>
      <c r="E857" s="43">
        <v>-1053201.5899999999</v>
      </c>
      <c r="F857" s="45">
        <v>-57030</v>
      </c>
      <c r="G857" s="45">
        <v>-88030</v>
      </c>
      <c r="H857" s="45">
        <v>-87010</v>
      </c>
      <c r="I857" s="55">
        <f>pro[[#This Row],[Admin expenses 3]]+pro[[#This Row],[Admin expenses 2]]+pro[[#This Row],[Admin expenses 1]]+pro[[#This Row],[COGS]]</f>
        <v>-1285271.5899999999</v>
      </c>
      <c r="J857" s="55">
        <f>pro[[#This Row],[Revenue]]+pro[[#This Row],[AdminExp]]</f>
        <v>-283719.89199999999</v>
      </c>
      <c r="K857" s="83">
        <f>pro[[#This Row],[Profit]]/pro[[#This Row],[Revenue]]</f>
        <v>-0.28328032648395551</v>
      </c>
      <c r="L857" s="56">
        <f t="shared" si="13"/>
        <v>2</v>
      </c>
      <c r="M857" s="82" t="str">
        <f>"Q"&amp;" "&amp;VLOOKUP(pro[[#This Row],[Period]],Mapping!A:B,2,0)</f>
        <v>Q 1</v>
      </c>
      <c r="N857"/>
    </row>
    <row r="858" spans="1:14" ht="11.25" customHeight="1" x14ac:dyDescent="0.2">
      <c r="A858" s="42" t="s">
        <v>20</v>
      </c>
      <c r="B858" s="44" t="s">
        <v>28</v>
      </c>
      <c r="C858" s="44" t="s">
        <v>59</v>
      </c>
      <c r="D858" s="43">
        <v>307273.21799999999</v>
      </c>
      <c r="E858" s="43">
        <v>-93984.254000000001</v>
      </c>
      <c r="F858" s="45">
        <v>-52400</v>
      </c>
      <c r="G858" s="45">
        <v>-80850</v>
      </c>
      <c r="H858" s="45">
        <v>-44670</v>
      </c>
      <c r="I858" s="55">
        <f>pro[[#This Row],[Admin expenses 3]]+pro[[#This Row],[Admin expenses 2]]+pro[[#This Row],[Admin expenses 1]]+pro[[#This Row],[COGS]]</f>
        <v>-271904.25400000002</v>
      </c>
      <c r="J858" s="55">
        <f>pro[[#This Row],[Revenue]]+pro[[#This Row],[AdminExp]]</f>
        <v>35368.963999999978</v>
      </c>
      <c r="K858" s="83">
        <f>pro[[#This Row],[Profit]]/pro[[#This Row],[Revenue]]</f>
        <v>0.11510591202907888</v>
      </c>
      <c r="L858" s="56">
        <f t="shared" si="13"/>
        <v>2</v>
      </c>
      <c r="M858" s="82" t="str">
        <f>"Q"&amp;" "&amp;VLOOKUP(pro[[#This Row],[Period]],Mapping!A:B,2,0)</f>
        <v>Q 1</v>
      </c>
      <c r="N858"/>
    </row>
    <row r="859" spans="1:14" ht="11.25" customHeight="1" x14ac:dyDescent="0.2">
      <c r="A859" s="42" t="s">
        <v>20</v>
      </c>
      <c r="B859" s="44" t="s">
        <v>14</v>
      </c>
      <c r="C859" s="44" t="s">
        <v>57</v>
      </c>
      <c r="D859" s="43">
        <v>653324.98</v>
      </c>
      <c r="E859" s="43">
        <v>-345985.03100000002</v>
      </c>
      <c r="F859" s="45">
        <v>-49910</v>
      </c>
      <c r="G859" s="45">
        <v>-34060</v>
      </c>
      <c r="H859" s="45">
        <v>-91980</v>
      </c>
      <c r="I859" s="55">
        <f>pro[[#This Row],[Admin expenses 3]]+pro[[#This Row],[Admin expenses 2]]+pro[[#This Row],[Admin expenses 1]]+pro[[#This Row],[COGS]]</f>
        <v>-521935.03100000002</v>
      </c>
      <c r="J859" s="55">
        <f>pro[[#This Row],[Revenue]]+pro[[#This Row],[AdminExp]]</f>
        <v>131389.94899999996</v>
      </c>
      <c r="K859" s="83">
        <f>pro[[#This Row],[Profit]]/pro[[#This Row],[Revenue]]</f>
        <v>0.20110963612626592</v>
      </c>
      <c r="L859" s="56">
        <f t="shared" si="13"/>
        <v>2</v>
      </c>
      <c r="M859" s="82" t="str">
        <f>"Q"&amp;" "&amp;VLOOKUP(pro[[#This Row],[Period]],Mapping!A:B,2,0)</f>
        <v>Q 1</v>
      </c>
      <c r="N859"/>
    </row>
    <row r="860" spans="1:14" ht="11.25" customHeight="1" x14ac:dyDescent="0.2">
      <c r="A860" s="42" t="s">
        <v>20</v>
      </c>
      <c r="B860" s="44" t="s">
        <v>26</v>
      </c>
      <c r="C860" s="44" t="s">
        <v>57</v>
      </c>
      <c r="D860" s="43">
        <v>4673961.2009999994</v>
      </c>
      <c r="E860" s="43">
        <v>-2365487.39</v>
      </c>
      <c r="F860" s="45">
        <v>-78450</v>
      </c>
      <c r="G860" s="45">
        <v>-80220</v>
      </c>
      <c r="H860" s="45">
        <v>-49930</v>
      </c>
      <c r="I860" s="55">
        <f>pro[[#This Row],[Admin expenses 3]]+pro[[#This Row],[Admin expenses 2]]+pro[[#This Row],[Admin expenses 1]]+pro[[#This Row],[COGS]]</f>
        <v>-2574087.39</v>
      </c>
      <c r="J860" s="55">
        <f>pro[[#This Row],[Revenue]]+pro[[#This Row],[AdminExp]]</f>
        <v>2099873.8109999993</v>
      </c>
      <c r="K860" s="83">
        <f>pro[[#This Row],[Profit]]/pro[[#This Row],[Revenue]]</f>
        <v>0.44927069795759728</v>
      </c>
      <c r="L860" s="56">
        <f t="shared" si="13"/>
        <v>2</v>
      </c>
      <c r="M860" s="82" t="str">
        <f>"Q"&amp;" "&amp;VLOOKUP(pro[[#This Row],[Period]],Mapping!A:B,2,0)</f>
        <v>Q 1</v>
      </c>
      <c r="N860"/>
    </row>
    <row r="861" spans="1:14" ht="11.25" customHeight="1" x14ac:dyDescent="0.2">
      <c r="A861" s="42" t="s">
        <v>20</v>
      </c>
      <c r="B861" s="44" t="s">
        <v>15</v>
      </c>
      <c r="C861" s="44" t="s">
        <v>57</v>
      </c>
      <c r="D861" s="43">
        <v>2778579.0129999998</v>
      </c>
      <c r="E861" s="43">
        <v>-1076843.9779999999</v>
      </c>
      <c r="F861" s="45">
        <v>-98070</v>
      </c>
      <c r="G861" s="45">
        <v>-82300</v>
      </c>
      <c r="H861" s="45">
        <v>-20890</v>
      </c>
      <c r="I861" s="55">
        <f>pro[[#This Row],[Admin expenses 3]]+pro[[#This Row],[Admin expenses 2]]+pro[[#This Row],[Admin expenses 1]]+pro[[#This Row],[COGS]]</f>
        <v>-1278103.9779999999</v>
      </c>
      <c r="J861" s="55">
        <f>pro[[#This Row],[Revenue]]+pro[[#This Row],[AdminExp]]</f>
        <v>1500475.0349999999</v>
      </c>
      <c r="K861" s="83">
        <f>pro[[#This Row],[Profit]]/pro[[#This Row],[Revenue]]</f>
        <v>0.54001524807457402</v>
      </c>
      <c r="L861" s="56">
        <f t="shared" si="13"/>
        <v>2</v>
      </c>
      <c r="M861" s="82" t="str">
        <f>"Q"&amp;" "&amp;VLOOKUP(pro[[#This Row],[Period]],Mapping!A:B,2,0)</f>
        <v>Q 1</v>
      </c>
      <c r="N861"/>
    </row>
    <row r="862" spans="1:14" ht="11.25" customHeight="1" x14ac:dyDescent="0.2">
      <c r="A862" s="42" t="s">
        <v>20</v>
      </c>
      <c r="B862" s="44" t="s">
        <v>17</v>
      </c>
      <c r="C862" s="44" t="s">
        <v>58</v>
      </c>
      <c r="D862" s="43">
        <v>30256.155999999999</v>
      </c>
      <c r="E862" s="43">
        <v>-424195.39400000003</v>
      </c>
      <c r="F862" s="45">
        <v>-97810</v>
      </c>
      <c r="G862" s="45">
        <v>-38340</v>
      </c>
      <c r="H862" s="45">
        <v>-71340</v>
      </c>
      <c r="I862" s="55">
        <f>pro[[#This Row],[Admin expenses 3]]+pro[[#This Row],[Admin expenses 2]]+pro[[#This Row],[Admin expenses 1]]+pro[[#This Row],[COGS]]</f>
        <v>-631685.39400000009</v>
      </c>
      <c r="J862" s="55">
        <f>pro[[#This Row],[Revenue]]+pro[[#This Row],[AdminExp]]</f>
        <v>-601429.23800000013</v>
      </c>
      <c r="K862" s="83">
        <f>pro[[#This Row],[Profit]]/pro[[#This Row],[Revenue]]</f>
        <v>-19.877913043547242</v>
      </c>
      <c r="L862" s="56">
        <f t="shared" si="13"/>
        <v>2</v>
      </c>
      <c r="M862" s="82" t="str">
        <f>"Q"&amp;" "&amp;VLOOKUP(pro[[#This Row],[Period]],Mapping!A:B,2,0)</f>
        <v>Q 1</v>
      </c>
      <c r="N862"/>
    </row>
    <row r="863" spans="1:14" ht="11.25" customHeight="1" x14ac:dyDescent="0.2">
      <c r="A863" s="42" t="s">
        <v>20</v>
      </c>
      <c r="B863" s="44" t="s">
        <v>21</v>
      </c>
      <c r="C863" s="44" t="s">
        <v>59</v>
      </c>
      <c r="D863" s="43">
        <v>235419.28199999998</v>
      </c>
      <c r="E863" s="43">
        <v>-269605.56699999998</v>
      </c>
      <c r="F863" s="45">
        <v>-66240</v>
      </c>
      <c r="G863" s="45">
        <v>-105480</v>
      </c>
      <c r="H863" s="45">
        <v>-38480</v>
      </c>
      <c r="I863" s="55">
        <f>pro[[#This Row],[Admin expenses 3]]+pro[[#This Row],[Admin expenses 2]]+pro[[#This Row],[Admin expenses 1]]+pro[[#This Row],[COGS]]</f>
        <v>-479805.56699999998</v>
      </c>
      <c r="J863" s="55">
        <f>pro[[#This Row],[Revenue]]+pro[[#This Row],[AdminExp]]</f>
        <v>-244386.285</v>
      </c>
      <c r="K863" s="83">
        <f>pro[[#This Row],[Profit]]/pro[[#This Row],[Revenue]]</f>
        <v>-1.0380895010970259</v>
      </c>
      <c r="L863" s="56">
        <f t="shared" si="13"/>
        <v>2</v>
      </c>
      <c r="M863" s="82" t="str">
        <f>"Q"&amp;" "&amp;VLOOKUP(pro[[#This Row],[Period]],Mapping!A:B,2,0)</f>
        <v>Q 1</v>
      </c>
      <c r="N863"/>
    </row>
    <row r="864" spans="1:14" ht="11.25" customHeight="1" x14ac:dyDescent="0.2">
      <c r="A864" s="42" t="s">
        <v>20</v>
      </c>
      <c r="B864" s="44" t="s">
        <v>36</v>
      </c>
      <c r="C864" s="44" t="s">
        <v>57</v>
      </c>
      <c r="D864" s="43">
        <v>32517795.575999998</v>
      </c>
      <c r="E864" s="43">
        <v>-15407413.132999999</v>
      </c>
      <c r="F864" s="45">
        <v>-14330</v>
      </c>
      <c r="G864" s="45">
        <v>-70420</v>
      </c>
      <c r="H864" s="45">
        <v>-12610</v>
      </c>
      <c r="I864" s="55">
        <f>pro[[#This Row],[Admin expenses 3]]+pro[[#This Row],[Admin expenses 2]]+pro[[#This Row],[Admin expenses 1]]+pro[[#This Row],[COGS]]</f>
        <v>-15504773.132999999</v>
      </c>
      <c r="J864" s="55">
        <f>pro[[#This Row],[Revenue]]+pro[[#This Row],[AdminExp]]</f>
        <v>17013022.442999996</v>
      </c>
      <c r="K864" s="83">
        <f>pro[[#This Row],[Profit]]/pro[[#This Row],[Revenue]]</f>
        <v>0.52319113708792075</v>
      </c>
      <c r="L864" s="56">
        <f t="shared" si="13"/>
        <v>2</v>
      </c>
      <c r="M864" s="82" t="str">
        <f>"Q"&amp;" "&amp;VLOOKUP(pro[[#This Row],[Period]],Mapping!A:B,2,0)</f>
        <v>Q 1</v>
      </c>
      <c r="N864"/>
    </row>
    <row r="865" spans="1:14" ht="11.25" customHeight="1" x14ac:dyDescent="0.2">
      <c r="A865" s="42" t="s">
        <v>20</v>
      </c>
      <c r="B865" s="44" t="s">
        <v>32</v>
      </c>
      <c r="C865" s="44" t="s">
        <v>57</v>
      </c>
      <c r="D865" s="43">
        <v>1070985.5729999999</v>
      </c>
      <c r="E865" s="43">
        <v>-471891.25199999998</v>
      </c>
      <c r="F865" s="45">
        <v>-12460</v>
      </c>
      <c r="G865" s="45">
        <v>-29510</v>
      </c>
      <c r="H865" s="45">
        <v>-68820</v>
      </c>
      <c r="I865" s="55">
        <f>pro[[#This Row],[Admin expenses 3]]+pro[[#This Row],[Admin expenses 2]]+pro[[#This Row],[Admin expenses 1]]+pro[[#This Row],[COGS]]</f>
        <v>-582681.25199999998</v>
      </c>
      <c r="J865" s="55">
        <f>pro[[#This Row],[Revenue]]+pro[[#This Row],[AdminExp]]</f>
        <v>488304.32099999988</v>
      </c>
      <c r="K865" s="83">
        <f>pro[[#This Row],[Profit]]/pro[[#This Row],[Revenue]]</f>
        <v>0.4559392145985518</v>
      </c>
      <c r="L865" s="56">
        <f t="shared" si="13"/>
        <v>2</v>
      </c>
      <c r="M865" s="82" t="str">
        <f>"Q"&amp;" "&amp;VLOOKUP(pro[[#This Row],[Period]],Mapping!A:B,2,0)</f>
        <v>Q 1</v>
      </c>
      <c r="N865"/>
    </row>
    <row r="866" spans="1:14" ht="11.25" customHeight="1" x14ac:dyDescent="0.2">
      <c r="A866" s="42" t="s">
        <v>20</v>
      </c>
      <c r="B866" s="44" t="s">
        <v>35</v>
      </c>
      <c r="C866" s="44" t="s">
        <v>58</v>
      </c>
      <c r="D866" s="43">
        <v>-455001.77100000001</v>
      </c>
      <c r="E866" s="43">
        <v>76716.100999999995</v>
      </c>
      <c r="F866" s="45">
        <v>-19620</v>
      </c>
      <c r="G866" s="45">
        <v>-45610</v>
      </c>
      <c r="H866" s="45">
        <v>-97670</v>
      </c>
      <c r="I866" s="55">
        <f>pro[[#This Row],[Admin expenses 3]]+pro[[#This Row],[Admin expenses 2]]+pro[[#This Row],[Admin expenses 1]]+pro[[#This Row],[COGS]]</f>
        <v>-86183.899000000005</v>
      </c>
      <c r="J866" s="55">
        <f>pro[[#This Row],[Revenue]]+pro[[#This Row],[AdminExp]]</f>
        <v>-541185.67000000004</v>
      </c>
      <c r="K866" s="83">
        <f>pro[[#This Row],[Profit]]/pro[[#This Row],[Revenue]]</f>
        <v>1.1894144253781378</v>
      </c>
      <c r="L866" s="56">
        <f t="shared" si="13"/>
        <v>2</v>
      </c>
      <c r="M866" s="82" t="str">
        <f>"Q"&amp;" "&amp;VLOOKUP(pro[[#This Row],[Period]],Mapping!A:B,2,0)</f>
        <v>Q 1</v>
      </c>
      <c r="N866"/>
    </row>
    <row r="867" spans="1:14" ht="11.25" customHeight="1" x14ac:dyDescent="0.2">
      <c r="A867" s="42" t="s">
        <v>20</v>
      </c>
      <c r="B867" s="44" t="s">
        <v>25</v>
      </c>
      <c r="C867" s="44" t="s">
        <v>59</v>
      </c>
      <c r="D867" s="43">
        <v>22482.789000000001</v>
      </c>
      <c r="E867" s="43">
        <v>-1820.8539999999998</v>
      </c>
      <c r="F867" s="45">
        <v>-89820</v>
      </c>
      <c r="G867" s="45">
        <v>-23180</v>
      </c>
      <c r="H867" s="45">
        <v>-16680</v>
      </c>
      <c r="I867" s="55">
        <f>pro[[#This Row],[Admin expenses 3]]+pro[[#This Row],[Admin expenses 2]]+pro[[#This Row],[Admin expenses 1]]+pro[[#This Row],[COGS]]</f>
        <v>-131500.85399999999</v>
      </c>
      <c r="J867" s="55">
        <f>pro[[#This Row],[Revenue]]+pro[[#This Row],[AdminExp]]</f>
        <v>-109018.06499999999</v>
      </c>
      <c r="K867" s="83">
        <f>pro[[#This Row],[Profit]]/pro[[#This Row],[Revenue]]</f>
        <v>-4.8489564617628167</v>
      </c>
      <c r="L867" s="56">
        <f t="shared" si="13"/>
        <v>2</v>
      </c>
      <c r="M867" s="82" t="str">
        <f>"Q"&amp;" "&amp;VLOOKUP(pro[[#This Row],[Period]],Mapping!A:B,2,0)</f>
        <v>Q 1</v>
      </c>
      <c r="N867"/>
    </row>
    <row r="868" spans="1:14" ht="11.25" customHeight="1" x14ac:dyDescent="0.2">
      <c r="A868" s="42" t="s">
        <v>20</v>
      </c>
      <c r="B868" s="44" t="s">
        <v>28</v>
      </c>
      <c r="C868" s="44" t="s">
        <v>57</v>
      </c>
      <c r="D868" s="43">
        <v>121675.30899999999</v>
      </c>
      <c r="E868" s="43">
        <v>-14451.800999999999</v>
      </c>
      <c r="F868" s="45">
        <v>-69990</v>
      </c>
      <c r="G868" s="45">
        <v>-89840</v>
      </c>
      <c r="H868" s="45">
        <v>-72790</v>
      </c>
      <c r="I868" s="55">
        <f>pro[[#This Row],[Admin expenses 3]]+pro[[#This Row],[Admin expenses 2]]+pro[[#This Row],[Admin expenses 1]]+pro[[#This Row],[COGS]]</f>
        <v>-247071.80100000001</v>
      </c>
      <c r="J868" s="55">
        <f>pro[[#This Row],[Revenue]]+pro[[#This Row],[AdminExp]]</f>
        <v>-125396.49200000001</v>
      </c>
      <c r="K868" s="83">
        <f>pro[[#This Row],[Profit]]/pro[[#This Row],[Revenue]]</f>
        <v>-1.0305828933625312</v>
      </c>
      <c r="L868" s="56">
        <f t="shared" si="13"/>
        <v>2</v>
      </c>
      <c r="M868" s="82" t="str">
        <f>"Q"&amp;" "&amp;VLOOKUP(pro[[#This Row],[Period]],Mapping!A:B,2,0)</f>
        <v>Q 1</v>
      </c>
      <c r="N868"/>
    </row>
    <row r="869" spans="1:14" ht="11.25" customHeight="1" x14ac:dyDescent="0.2">
      <c r="A869" s="42" t="s">
        <v>20</v>
      </c>
      <c r="B869" s="44" t="s">
        <v>26</v>
      </c>
      <c r="C869" s="44" t="s">
        <v>57</v>
      </c>
      <c r="D869" s="43">
        <v>239718.40199999997</v>
      </c>
      <c r="E869" s="43">
        <v>-20937.671999999999</v>
      </c>
      <c r="F869" s="45">
        <v>-21360</v>
      </c>
      <c r="G869" s="45">
        <v>-34280</v>
      </c>
      <c r="H869" s="45">
        <v>-89020</v>
      </c>
      <c r="I869" s="55">
        <f>pro[[#This Row],[Admin expenses 3]]+pro[[#This Row],[Admin expenses 2]]+pro[[#This Row],[Admin expenses 1]]+pro[[#This Row],[COGS]]</f>
        <v>-165597.67199999999</v>
      </c>
      <c r="J869" s="55">
        <f>pro[[#This Row],[Revenue]]+pro[[#This Row],[AdminExp]]</f>
        <v>74120.729999999981</v>
      </c>
      <c r="K869" s="83">
        <f>pro[[#This Row],[Profit]]/pro[[#This Row],[Revenue]]</f>
        <v>0.30919916611157783</v>
      </c>
      <c r="L869" s="56">
        <f t="shared" si="13"/>
        <v>2</v>
      </c>
      <c r="M869" s="82" t="str">
        <f>"Q"&amp;" "&amp;VLOOKUP(pro[[#This Row],[Period]],Mapping!A:B,2,0)</f>
        <v>Q 1</v>
      </c>
      <c r="N869"/>
    </row>
    <row r="870" spans="1:14" ht="11.25" customHeight="1" x14ac:dyDescent="0.2">
      <c r="A870" s="42" t="s">
        <v>20</v>
      </c>
      <c r="B870" s="44" t="s">
        <v>15</v>
      </c>
      <c r="C870" s="44" t="s">
        <v>57</v>
      </c>
      <c r="D870" s="43">
        <v>34096.629000000001</v>
      </c>
      <c r="E870" s="43">
        <v>-2282.6369999999997</v>
      </c>
      <c r="F870" s="45">
        <v>-13230</v>
      </c>
      <c r="G870" s="45">
        <v>-20750</v>
      </c>
      <c r="H870" s="45">
        <v>-92640</v>
      </c>
      <c r="I870" s="55">
        <f>pro[[#This Row],[Admin expenses 3]]+pro[[#This Row],[Admin expenses 2]]+pro[[#This Row],[Admin expenses 1]]+pro[[#This Row],[COGS]]</f>
        <v>-128902.637</v>
      </c>
      <c r="J870" s="55">
        <f>pro[[#This Row],[Revenue]]+pro[[#This Row],[AdminExp]]</f>
        <v>-94806.008000000002</v>
      </c>
      <c r="K870" s="83">
        <f>pro[[#This Row],[Profit]]/pro[[#This Row],[Revenue]]</f>
        <v>-2.7805097096255467</v>
      </c>
      <c r="L870" s="56">
        <f t="shared" si="13"/>
        <v>2</v>
      </c>
      <c r="M870" s="82" t="str">
        <f>"Q"&amp;" "&amp;VLOOKUP(pro[[#This Row],[Period]],Mapping!A:B,2,0)</f>
        <v>Q 1</v>
      </c>
      <c r="N870"/>
    </row>
    <row r="871" spans="1:14" ht="11.25" customHeight="1" x14ac:dyDescent="0.2">
      <c r="A871" s="42" t="s">
        <v>20</v>
      </c>
      <c r="B871" s="44" t="s">
        <v>17</v>
      </c>
      <c r="C871" s="44" t="s">
        <v>58</v>
      </c>
      <c r="D871" s="43">
        <v>55630.868999999999</v>
      </c>
      <c r="E871" s="43">
        <v>-4609.2129999999997</v>
      </c>
      <c r="F871" s="45">
        <v>-12740</v>
      </c>
      <c r="G871" s="45">
        <v>-74730</v>
      </c>
      <c r="H871" s="45">
        <v>-47010</v>
      </c>
      <c r="I871" s="55">
        <f>pro[[#This Row],[Admin expenses 3]]+pro[[#This Row],[Admin expenses 2]]+pro[[#This Row],[Admin expenses 1]]+pro[[#This Row],[COGS]]</f>
        <v>-139089.21299999999</v>
      </c>
      <c r="J871" s="55">
        <f>pro[[#This Row],[Revenue]]+pro[[#This Row],[AdminExp]]</f>
        <v>-83458.343999999983</v>
      </c>
      <c r="K871" s="83">
        <f>pro[[#This Row],[Profit]]/pro[[#This Row],[Revenue]]</f>
        <v>-1.5002164355908225</v>
      </c>
      <c r="L871" s="56">
        <f t="shared" si="13"/>
        <v>2</v>
      </c>
      <c r="M871" s="82" t="str">
        <f>"Q"&amp;" "&amp;VLOOKUP(pro[[#This Row],[Period]],Mapping!A:B,2,0)</f>
        <v>Q 1</v>
      </c>
      <c r="N871"/>
    </row>
    <row r="872" spans="1:14" ht="11.25" customHeight="1" x14ac:dyDescent="0.2">
      <c r="A872" s="42" t="s">
        <v>20</v>
      </c>
      <c r="B872" s="44" t="s">
        <v>21</v>
      </c>
      <c r="C872" s="44" t="s">
        <v>59</v>
      </c>
      <c r="D872" s="43">
        <v>96020.203999999998</v>
      </c>
      <c r="E872" s="43">
        <v>-16372.719999999998</v>
      </c>
      <c r="F872" s="45">
        <v>-21720</v>
      </c>
      <c r="G872" s="45">
        <v>-15080</v>
      </c>
      <c r="H872" s="45">
        <v>-85530</v>
      </c>
      <c r="I872" s="55">
        <f>pro[[#This Row],[Admin expenses 3]]+pro[[#This Row],[Admin expenses 2]]+pro[[#This Row],[Admin expenses 1]]+pro[[#This Row],[COGS]]</f>
        <v>-138702.72</v>
      </c>
      <c r="J872" s="55">
        <f>pro[[#This Row],[Revenue]]+pro[[#This Row],[AdminExp]]</f>
        <v>-42682.516000000003</v>
      </c>
      <c r="K872" s="83">
        <f>pro[[#This Row],[Profit]]/pro[[#This Row],[Revenue]]</f>
        <v>-0.44451598957236127</v>
      </c>
      <c r="L872" s="56">
        <f t="shared" si="13"/>
        <v>2</v>
      </c>
      <c r="M872" s="82" t="str">
        <f>"Q"&amp;" "&amp;VLOOKUP(pro[[#This Row],[Period]],Mapping!A:B,2,0)</f>
        <v>Q 1</v>
      </c>
      <c r="N872"/>
    </row>
    <row r="873" spans="1:14" ht="11.25" customHeight="1" x14ac:dyDescent="0.2">
      <c r="A873" s="42" t="s">
        <v>20</v>
      </c>
      <c r="B873" s="44" t="s">
        <v>33</v>
      </c>
      <c r="C873" s="44" t="s">
        <v>60</v>
      </c>
      <c r="D873" s="43">
        <v>39075.385999999999</v>
      </c>
      <c r="E873" s="43">
        <v>-20018.361999999997</v>
      </c>
      <c r="F873" s="45">
        <v>-92760</v>
      </c>
      <c r="G873" s="45">
        <v>-22840</v>
      </c>
      <c r="H873" s="45">
        <v>-58850</v>
      </c>
      <c r="I873" s="55">
        <f>pro[[#This Row],[Admin expenses 3]]+pro[[#This Row],[Admin expenses 2]]+pro[[#This Row],[Admin expenses 1]]+pro[[#This Row],[COGS]]</f>
        <v>-194468.36199999999</v>
      </c>
      <c r="J873" s="55">
        <f>pro[[#This Row],[Revenue]]+pro[[#This Row],[AdminExp]]</f>
        <v>-155392.976</v>
      </c>
      <c r="K873" s="83">
        <f>pro[[#This Row],[Profit]]/pro[[#This Row],[Revenue]]</f>
        <v>-3.976748329498268</v>
      </c>
      <c r="L873" s="56">
        <f t="shared" si="13"/>
        <v>2</v>
      </c>
      <c r="M873" s="82" t="str">
        <f>"Q"&amp;" "&amp;VLOOKUP(pro[[#This Row],[Period]],Mapping!A:B,2,0)</f>
        <v>Q 1</v>
      </c>
      <c r="N873"/>
    </row>
    <row r="874" spans="1:14" ht="11.25" customHeight="1" x14ac:dyDescent="0.2">
      <c r="A874" s="42" t="s">
        <v>20</v>
      </c>
      <c r="B874" s="44" t="s">
        <v>17</v>
      </c>
      <c r="C874" s="44" t="s">
        <v>57</v>
      </c>
      <c r="D874" s="43">
        <v>720732.34100000001</v>
      </c>
      <c r="E874" s="43">
        <v>-106025.92699999998</v>
      </c>
      <c r="F874" s="45">
        <v>-87940</v>
      </c>
      <c r="G874" s="45">
        <v>-59410</v>
      </c>
      <c r="H874" s="45">
        <v>-81930</v>
      </c>
      <c r="I874" s="55">
        <f>pro[[#This Row],[Admin expenses 3]]+pro[[#This Row],[Admin expenses 2]]+pro[[#This Row],[Admin expenses 1]]+pro[[#This Row],[COGS]]</f>
        <v>-335305.92699999997</v>
      </c>
      <c r="J874" s="55">
        <f>pro[[#This Row],[Revenue]]+pro[[#This Row],[AdminExp]]</f>
        <v>385426.41400000005</v>
      </c>
      <c r="K874" s="83">
        <f>pro[[#This Row],[Profit]]/pro[[#This Row],[Revenue]]</f>
        <v>0.53477052724625829</v>
      </c>
      <c r="L874" s="56">
        <f t="shared" si="13"/>
        <v>2</v>
      </c>
      <c r="M874" s="82" t="str">
        <f>"Q"&amp;" "&amp;VLOOKUP(pro[[#This Row],[Period]],Mapping!A:B,2,0)</f>
        <v>Q 1</v>
      </c>
      <c r="N874"/>
    </row>
    <row r="875" spans="1:14" ht="11.25" customHeight="1" x14ac:dyDescent="0.2">
      <c r="A875" s="42" t="s">
        <v>20</v>
      </c>
      <c r="B875" s="44" t="s">
        <v>19</v>
      </c>
      <c r="C875" s="44" t="s">
        <v>58</v>
      </c>
      <c r="D875" s="43">
        <v>336062.83199999999</v>
      </c>
      <c r="E875" s="43">
        <v>-55925.750999999989</v>
      </c>
      <c r="F875" s="45">
        <v>-102760</v>
      </c>
      <c r="G875" s="45">
        <v>-37290</v>
      </c>
      <c r="H875" s="45">
        <v>-68060</v>
      </c>
      <c r="I875" s="55">
        <f>pro[[#This Row],[Admin expenses 3]]+pro[[#This Row],[Admin expenses 2]]+pro[[#This Row],[Admin expenses 1]]+pro[[#This Row],[COGS]]</f>
        <v>-264035.75099999999</v>
      </c>
      <c r="J875" s="55">
        <f>pro[[#This Row],[Revenue]]+pro[[#This Row],[AdminExp]]</f>
        <v>72027.081000000006</v>
      </c>
      <c r="K875" s="83">
        <f>pro[[#This Row],[Profit]]/pro[[#This Row],[Revenue]]</f>
        <v>0.21432623349433658</v>
      </c>
      <c r="L875" s="56">
        <f t="shared" si="13"/>
        <v>2</v>
      </c>
      <c r="M875" s="82" t="str">
        <f>"Q"&amp;" "&amp;VLOOKUP(pro[[#This Row],[Period]],Mapping!A:B,2,0)</f>
        <v>Q 1</v>
      </c>
      <c r="N875"/>
    </row>
    <row r="876" spans="1:14" ht="11.25" customHeight="1" x14ac:dyDescent="0.2">
      <c r="A876" s="42" t="s">
        <v>20</v>
      </c>
      <c r="B876" s="44" t="s">
        <v>22</v>
      </c>
      <c r="C876" s="44" t="s">
        <v>59</v>
      </c>
      <c r="D876" s="43">
        <v>801845.70200000005</v>
      </c>
      <c r="E876" s="43">
        <v>-152921.99299999999</v>
      </c>
      <c r="F876" s="45">
        <v>-96530</v>
      </c>
      <c r="G876" s="45">
        <v>-16440</v>
      </c>
      <c r="H876" s="45">
        <v>-67830</v>
      </c>
      <c r="I876" s="55">
        <f>pro[[#This Row],[Admin expenses 3]]+pro[[#This Row],[Admin expenses 2]]+pro[[#This Row],[Admin expenses 1]]+pro[[#This Row],[COGS]]</f>
        <v>-333721.99300000002</v>
      </c>
      <c r="J876" s="55">
        <f>pro[[#This Row],[Revenue]]+pro[[#This Row],[AdminExp]]</f>
        <v>468123.70900000003</v>
      </c>
      <c r="K876" s="83">
        <f>pro[[#This Row],[Profit]]/pro[[#This Row],[Revenue]]</f>
        <v>0.58380771741045012</v>
      </c>
      <c r="L876" s="56">
        <f t="shared" si="13"/>
        <v>2</v>
      </c>
      <c r="M876" s="82" t="str">
        <f>"Q"&amp;" "&amp;VLOOKUP(pro[[#This Row],[Period]],Mapping!A:B,2,0)</f>
        <v>Q 1</v>
      </c>
      <c r="N876"/>
    </row>
    <row r="877" spans="1:14" ht="11.25" customHeight="1" x14ac:dyDescent="0.2">
      <c r="A877" s="42" t="s">
        <v>20</v>
      </c>
      <c r="B877" s="44" t="s">
        <v>33</v>
      </c>
      <c r="C877" s="44" t="s">
        <v>60</v>
      </c>
      <c r="D877" s="43">
        <v>51949.582999999999</v>
      </c>
      <c r="E877" s="43">
        <v>-27962.879000000001</v>
      </c>
      <c r="F877" s="45">
        <v>-69600</v>
      </c>
      <c r="G877" s="45">
        <v>-85700</v>
      </c>
      <c r="H877" s="45">
        <v>-72600</v>
      </c>
      <c r="I877" s="55">
        <f>pro[[#This Row],[Admin expenses 3]]+pro[[#This Row],[Admin expenses 2]]+pro[[#This Row],[Admin expenses 1]]+pro[[#This Row],[COGS]]</f>
        <v>-255862.87900000002</v>
      </c>
      <c r="J877" s="55">
        <f>pro[[#This Row],[Revenue]]+pro[[#This Row],[AdminExp]]</f>
        <v>-203913.29600000003</v>
      </c>
      <c r="K877" s="83">
        <f>pro[[#This Row],[Profit]]/pro[[#This Row],[Revenue]]</f>
        <v>-3.9252152611119135</v>
      </c>
      <c r="L877" s="56">
        <f t="shared" si="13"/>
        <v>2</v>
      </c>
      <c r="M877" s="82" t="str">
        <f>"Q"&amp;" "&amp;VLOOKUP(pro[[#This Row],[Period]],Mapping!A:B,2,0)</f>
        <v>Q 1</v>
      </c>
      <c r="N877"/>
    </row>
    <row r="878" spans="1:14" ht="11.25" customHeight="1" x14ac:dyDescent="0.2">
      <c r="A878" s="42" t="s">
        <v>20</v>
      </c>
      <c r="B878" s="44" t="s">
        <v>15</v>
      </c>
      <c r="C878" s="44" t="s">
        <v>57</v>
      </c>
      <c r="D878" s="43">
        <v>30654.763999999996</v>
      </c>
      <c r="E878" s="43">
        <v>-7076.6919999999991</v>
      </c>
      <c r="F878" s="45">
        <v>-52540</v>
      </c>
      <c r="G878" s="45">
        <v>-32590</v>
      </c>
      <c r="H878" s="45">
        <v>-89740</v>
      </c>
      <c r="I878" s="55">
        <f>pro[[#This Row],[Admin expenses 3]]+pro[[#This Row],[Admin expenses 2]]+pro[[#This Row],[Admin expenses 1]]+pro[[#This Row],[COGS]]</f>
        <v>-181946.69200000001</v>
      </c>
      <c r="J878" s="55">
        <f>pro[[#This Row],[Revenue]]+pro[[#This Row],[AdminExp]]</f>
        <v>-151291.92800000001</v>
      </c>
      <c r="K878" s="83">
        <f>pro[[#This Row],[Profit]]/pro[[#This Row],[Revenue]]</f>
        <v>-4.9353479935451476</v>
      </c>
      <c r="L878" s="56">
        <f t="shared" si="13"/>
        <v>2</v>
      </c>
      <c r="M878" s="82" t="str">
        <f>"Q"&amp;" "&amp;VLOOKUP(pro[[#This Row],[Period]],Mapping!A:B,2,0)</f>
        <v>Q 1</v>
      </c>
      <c r="N878"/>
    </row>
    <row r="879" spans="1:14" ht="11.25" customHeight="1" x14ac:dyDescent="0.2">
      <c r="A879" s="42" t="s">
        <v>20</v>
      </c>
      <c r="B879" s="44" t="s">
        <v>21</v>
      </c>
      <c r="C879" s="44" t="s">
        <v>58</v>
      </c>
      <c r="D879" s="43">
        <v>26878.914999999997</v>
      </c>
      <c r="E879" s="43">
        <v>-15699.494999999997</v>
      </c>
      <c r="F879" s="45">
        <v>-97120</v>
      </c>
      <c r="G879" s="45">
        <v>-26680</v>
      </c>
      <c r="H879" s="45">
        <v>-88920</v>
      </c>
      <c r="I879" s="55">
        <f>pro[[#This Row],[Admin expenses 3]]+pro[[#This Row],[Admin expenses 2]]+pro[[#This Row],[Admin expenses 1]]+pro[[#This Row],[COGS]]</f>
        <v>-228419.495</v>
      </c>
      <c r="J879" s="55">
        <f>pro[[#This Row],[Revenue]]+pro[[#This Row],[AdminExp]]</f>
        <v>-201540.58</v>
      </c>
      <c r="K879" s="83">
        <f>pro[[#This Row],[Profit]]/pro[[#This Row],[Revenue]]</f>
        <v>-7.4980920918868934</v>
      </c>
      <c r="L879" s="56">
        <f t="shared" si="13"/>
        <v>2</v>
      </c>
      <c r="M879" s="82" t="str">
        <f>"Q"&amp;" "&amp;VLOOKUP(pro[[#This Row],[Period]],Mapping!A:B,2,0)</f>
        <v>Q 1</v>
      </c>
      <c r="N879"/>
    </row>
    <row r="880" spans="1:14" ht="11.25" customHeight="1" x14ac:dyDescent="0.2">
      <c r="A880" s="42" t="s">
        <v>20</v>
      </c>
      <c r="B880" s="44" t="s">
        <v>25</v>
      </c>
      <c r="C880" s="44" t="s">
        <v>59</v>
      </c>
      <c r="D880" s="43">
        <v>284340.95199999999</v>
      </c>
      <c r="E880" s="43">
        <v>-156005.16399999999</v>
      </c>
      <c r="F880" s="45">
        <v>-91610</v>
      </c>
      <c r="G880" s="45">
        <v>-84230</v>
      </c>
      <c r="H880" s="45">
        <v>-67190</v>
      </c>
      <c r="I880" s="55">
        <f>pro[[#This Row],[Admin expenses 3]]+pro[[#This Row],[Admin expenses 2]]+pro[[#This Row],[Admin expenses 1]]+pro[[#This Row],[COGS]]</f>
        <v>-399035.16399999999</v>
      </c>
      <c r="J880" s="55">
        <f>pro[[#This Row],[Revenue]]+pro[[#This Row],[AdminExp]]</f>
        <v>-114694.212</v>
      </c>
      <c r="K880" s="83">
        <f>pro[[#This Row],[Profit]]/pro[[#This Row],[Revenue]]</f>
        <v>-0.40336860094637372</v>
      </c>
      <c r="L880" s="56">
        <f t="shared" si="13"/>
        <v>2</v>
      </c>
      <c r="M880" s="82" t="str">
        <f>"Q"&amp;" "&amp;VLOOKUP(pro[[#This Row],[Period]],Mapping!A:B,2,0)</f>
        <v>Q 1</v>
      </c>
      <c r="N880"/>
    </row>
    <row r="881" spans="1:14" ht="11.25" customHeight="1" x14ac:dyDescent="0.2">
      <c r="A881" s="42" t="s">
        <v>20</v>
      </c>
      <c r="B881" s="44" t="s">
        <v>14</v>
      </c>
      <c r="C881" s="44" t="s">
        <v>60</v>
      </c>
      <c r="D881" s="43">
        <v>196207.291</v>
      </c>
      <c r="E881" s="43">
        <v>-50866.381999999991</v>
      </c>
      <c r="F881" s="45">
        <v>-98630</v>
      </c>
      <c r="G881" s="45">
        <v>-59850</v>
      </c>
      <c r="H881" s="45">
        <v>-38080</v>
      </c>
      <c r="I881" s="55">
        <f>pro[[#This Row],[Admin expenses 3]]+pro[[#This Row],[Admin expenses 2]]+pro[[#This Row],[Admin expenses 1]]+pro[[#This Row],[COGS]]</f>
        <v>-247426.38199999998</v>
      </c>
      <c r="J881" s="55">
        <f>pro[[#This Row],[Revenue]]+pro[[#This Row],[AdminExp]]</f>
        <v>-51219.090999999986</v>
      </c>
      <c r="K881" s="83">
        <f>pro[[#This Row],[Profit]]/pro[[#This Row],[Revenue]]</f>
        <v>-0.26104580894498963</v>
      </c>
      <c r="L881" s="56">
        <f t="shared" si="13"/>
        <v>2</v>
      </c>
      <c r="M881" s="82" t="str">
        <f>"Q"&amp;" "&amp;VLOOKUP(pro[[#This Row],[Period]],Mapping!A:B,2,0)</f>
        <v>Q 1</v>
      </c>
      <c r="N881"/>
    </row>
    <row r="882" spans="1:14" ht="11.25" customHeight="1" x14ac:dyDescent="0.2">
      <c r="A882" s="42" t="s">
        <v>20</v>
      </c>
      <c r="B882" s="44" t="s">
        <v>15</v>
      </c>
      <c r="C882" s="44" t="s">
        <v>57</v>
      </c>
      <c r="D882" s="43">
        <v>1388929.6539999999</v>
      </c>
      <c r="E882" s="43">
        <v>-250690.54499999995</v>
      </c>
      <c r="F882" s="45">
        <v>-54230</v>
      </c>
      <c r="G882" s="45">
        <v>-93190</v>
      </c>
      <c r="H882" s="45">
        <v>-74860</v>
      </c>
      <c r="I882" s="55">
        <f>pro[[#This Row],[Admin expenses 3]]+pro[[#This Row],[Admin expenses 2]]+pro[[#This Row],[Admin expenses 1]]+pro[[#This Row],[COGS]]</f>
        <v>-472970.54499999993</v>
      </c>
      <c r="J882" s="55">
        <f>pro[[#This Row],[Revenue]]+pro[[#This Row],[AdminExp]]</f>
        <v>915959.10899999994</v>
      </c>
      <c r="K882" s="83">
        <f>pro[[#This Row],[Profit]]/pro[[#This Row],[Revenue]]</f>
        <v>0.65947120241987434</v>
      </c>
      <c r="L882" s="56">
        <f t="shared" si="13"/>
        <v>2</v>
      </c>
      <c r="M882" s="82" t="str">
        <f>"Q"&amp;" "&amp;VLOOKUP(pro[[#This Row],[Period]],Mapping!A:B,2,0)</f>
        <v>Q 1</v>
      </c>
      <c r="N882"/>
    </row>
    <row r="883" spans="1:14" ht="11.25" customHeight="1" x14ac:dyDescent="0.2">
      <c r="A883" s="42" t="s">
        <v>20</v>
      </c>
      <c r="B883" s="44" t="s">
        <v>17</v>
      </c>
      <c r="C883" s="44" t="s">
        <v>58</v>
      </c>
      <c r="D883" s="43">
        <v>84816.801999999996</v>
      </c>
      <c r="E883" s="43">
        <v>-34958.363999999994</v>
      </c>
      <c r="F883" s="45">
        <v>-98030</v>
      </c>
      <c r="G883" s="45">
        <v>-71740</v>
      </c>
      <c r="H883" s="45">
        <v>-19950</v>
      </c>
      <c r="I883" s="55">
        <f>pro[[#This Row],[Admin expenses 3]]+pro[[#This Row],[Admin expenses 2]]+pro[[#This Row],[Admin expenses 1]]+pro[[#This Row],[COGS]]</f>
        <v>-224678.364</v>
      </c>
      <c r="J883" s="55">
        <f>pro[[#This Row],[Revenue]]+pro[[#This Row],[AdminExp]]</f>
        <v>-139861.56200000001</v>
      </c>
      <c r="K883" s="83">
        <f>pro[[#This Row],[Profit]]/pro[[#This Row],[Revenue]]</f>
        <v>-1.6489841482115775</v>
      </c>
      <c r="L883" s="56">
        <f t="shared" si="13"/>
        <v>2</v>
      </c>
      <c r="M883" s="82" t="str">
        <f>"Q"&amp;" "&amp;VLOOKUP(pro[[#This Row],[Period]],Mapping!A:B,2,0)</f>
        <v>Q 1</v>
      </c>
      <c r="N883"/>
    </row>
    <row r="884" spans="1:14" ht="11.25" customHeight="1" x14ac:dyDescent="0.2">
      <c r="A884" s="42" t="s">
        <v>20</v>
      </c>
      <c r="B884" s="44" t="s">
        <v>19</v>
      </c>
      <c r="C884" s="44" t="s">
        <v>59</v>
      </c>
      <c r="D884" s="43">
        <v>613827.71099999989</v>
      </c>
      <c r="E884" s="43">
        <v>-149204.56599999999</v>
      </c>
      <c r="F884" s="45">
        <v>-85810</v>
      </c>
      <c r="G884" s="45">
        <v>-93870</v>
      </c>
      <c r="H884" s="45">
        <v>-102390</v>
      </c>
      <c r="I884" s="55">
        <f>pro[[#This Row],[Admin expenses 3]]+pro[[#This Row],[Admin expenses 2]]+pro[[#This Row],[Admin expenses 1]]+pro[[#This Row],[COGS]]</f>
        <v>-431274.56599999999</v>
      </c>
      <c r="J884" s="55">
        <f>pro[[#This Row],[Revenue]]+pro[[#This Row],[AdminExp]]</f>
        <v>182553.1449999999</v>
      </c>
      <c r="K884" s="83">
        <f>pro[[#This Row],[Profit]]/pro[[#This Row],[Revenue]]</f>
        <v>0.29740127682179524</v>
      </c>
      <c r="L884" s="56">
        <f t="shared" si="13"/>
        <v>2</v>
      </c>
      <c r="M884" s="82" t="str">
        <f>"Q"&amp;" "&amp;VLOOKUP(pro[[#This Row],[Period]],Mapping!A:B,2,0)</f>
        <v>Q 1</v>
      </c>
      <c r="N884"/>
    </row>
    <row r="885" spans="1:14" ht="11.25" customHeight="1" x14ac:dyDescent="0.2">
      <c r="A885" s="42" t="s">
        <v>20</v>
      </c>
      <c r="B885" s="44" t="s">
        <v>22</v>
      </c>
      <c r="C885" s="44" t="s">
        <v>60</v>
      </c>
      <c r="D885" s="43">
        <v>371675.06599999999</v>
      </c>
      <c r="E885" s="43">
        <v>-102059.09</v>
      </c>
      <c r="F885" s="45">
        <v>-34040</v>
      </c>
      <c r="G885" s="45">
        <v>-98960</v>
      </c>
      <c r="H885" s="45">
        <v>-75360</v>
      </c>
      <c r="I885" s="55">
        <f>pro[[#This Row],[Admin expenses 3]]+pro[[#This Row],[Admin expenses 2]]+pro[[#This Row],[Admin expenses 1]]+pro[[#This Row],[COGS]]</f>
        <v>-310419.08999999997</v>
      </c>
      <c r="J885" s="55">
        <f>pro[[#This Row],[Revenue]]+pro[[#This Row],[AdminExp]]</f>
        <v>61255.976000000024</v>
      </c>
      <c r="K885" s="83">
        <f>pro[[#This Row],[Profit]]/pro[[#This Row],[Revenue]]</f>
        <v>0.16481056063093569</v>
      </c>
      <c r="L885" s="56">
        <f t="shared" si="13"/>
        <v>2</v>
      </c>
      <c r="M885" s="82" t="str">
        <f>"Q"&amp;" "&amp;VLOOKUP(pro[[#This Row],[Period]],Mapping!A:B,2,0)</f>
        <v>Q 1</v>
      </c>
      <c r="N885"/>
    </row>
    <row r="886" spans="1:14" ht="11.25" customHeight="1" x14ac:dyDescent="0.2">
      <c r="A886" s="42" t="s">
        <v>20</v>
      </c>
      <c r="B886" s="44" t="s">
        <v>32</v>
      </c>
      <c r="C886" s="44" t="s">
        <v>57</v>
      </c>
      <c r="D886" s="43">
        <v>54025.489000000001</v>
      </c>
      <c r="E886" s="43">
        <v>-13216.868</v>
      </c>
      <c r="F886" s="45">
        <v>-105490</v>
      </c>
      <c r="G886" s="45">
        <v>-104260</v>
      </c>
      <c r="H886" s="45">
        <v>-80460</v>
      </c>
      <c r="I886" s="55">
        <f>pro[[#This Row],[Admin expenses 3]]+pro[[#This Row],[Admin expenses 2]]+pro[[#This Row],[Admin expenses 1]]+pro[[#This Row],[COGS]]</f>
        <v>-303426.86800000002</v>
      </c>
      <c r="J886" s="55">
        <f>pro[[#This Row],[Revenue]]+pro[[#This Row],[AdminExp]]</f>
        <v>-249401.37900000002</v>
      </c>
      <c r="K886" s="83">
        <f>pro[[#This Row],[Profit]]/pro[[#This Row],[Revenue]]</f>
        <v>-4.616365045765713</v>
      </c>
      <c r="L886" s="56">
        <f t="shared" si="13"/>
        <v>2</v>
      </c>
      <c r="M886" s="82" t="str">
        <f>"Q"&amp;" "&amp;VLOOKUP(pro[[#This Row],[Period]],Mapping!A:B,2,0)</f>
        <v>Q 1</v>
      </c>
      <c r="N886"/>
    </row>
    <row r="887" spans="1:14" ht="11.25" customHeight="1" x14ac:dyDescent="0.2">
      <c r="A887" s="42" t="s">
        <v>20</v>
      </c>
      <c r="B887" s="44" t="s">
        <v>24</v>
      </c>
      <c r="C887" s="44" t="s">
        <v>57</v>
      </c>
      <c r="D887" s="43">
        <v>20615.524999999998</v>
      </c>
      <c r="E887" s="43">
        <v>-6595.12</v>
      </c>
      <c r="F887" s="45">
        <v>-89650</v>
      </c>
      <c r="G887" s="45">
        <v>-97700</v>
      </c>
      <c r="H887" s="45">
        <v>-39870</v>
      </c>
      <c r="I887" s="55">
        <f>pro[[#This Row],[Admin expenses 3]]+pro[[#This Row],[Admin expenses 2]]+pro[[#This Row],[Admin expenses 1]]+pro[[#This Row],[COGS]]</f>
        <v>-233815.12</v>
      </c>
      <c r="J887" s="55">
        <f>pro[[#This Row],[Revenue]]+pro[[#This Row],[AdminExp]]</f>
        <v>-213199.595</v>
      </c>
      <c r="K887" s="83">
        <f>pro[[#This Row],[Profit]]/pro[[#This Row],[Revenue]]</f>
        <v>-10.341700975357165</v>
      </c>
      <c r="L887" s="56">
        <f t="shared" si="13"/>
        <v>2</v>
      </c>
      <c r="M887" s="82" t="str">
        <f>"Q"&amp;" "&amp;VLOOKUP(pro[[#This Row],[Period]],Mapping!A:B,2,0)</f>
        <v>Q 1</v>
      </c>
      <c r="N887"/>
    </row>
    <row r="888" spans="1:14" ht="11.25" customHeight="1" x14ac:dyDescent="0.2">
      <c r="A888" s="42" t="s">
        <v>20</v>
      </c>
      <c r="B888" s="44" t="s">
        <v>37</v>
      </c>
      <c r="C888" s="44" t="s">
        <v>58</v>
      </c>
      <c r="D888" s="43">
        <v>131135.46599999999</v>
      </c>
      <c r="E888" s="43">
        <v>-28357.300999999999</v>
      </c>
      <c r="F888" s="45">
        <v>-14980</v>
      </c>
      <c r="G888" s="45">
        <v>-79400</v>
      </c>
      <c r="H888" s="45">
        <v>-29760</v>
      </c>
      <c r="I888" s="55">
        <f>pro[[#This Row],[Admin expenses 3]]+pro[[#This Row],[Admin expenses 2]]+pro[[#This Row],[Admin expenses 1]]+pro[[#This Row],[COGS]]</f>
        <v>-152497.30100000001</v>
      </c>
      <c r="J888" s="55">
        <f>pro[[#This Row],[Revenue]]+pro[[#This Row],[AdminExp]]</f>
        <v>-21361.835000000021</v>
      </c>
      <c r="K888" s="83">
        <f>pro[[#This Row],[Profit]]/pro[[#This Row],[Revenue]]</f>
        <v>-0.16289899027010757</v>
      </c>
      <c r="L888" s="56">
        <f t="shared" si="13"/>
        <v>2</v>
      </c>
      <c r="M888" s="82" t="str">
        <f>"Q"&amp;" "&amp;VLOOKUP(pro[[#This Row],[Period]],Mapping!A:B,2,0)</f>
        <v>Q 1</v>
      </c>
      <c r="N888"/>
    </row>
    <row r="889" spans="1:14" ht="11.25" customHeight="1" x14ac:dyDescent="0.2">
      <c r="A889" s="42" t="s">
        <v>20</v>
      </c>
      <c r="B889" s="44" t="s">
        <v>33</v>
      </c>
      <c r="C889" s="44" t="s">
        <v>59</v>
      </c>
      <c r="D889" s="43">
        <v>469442.46299999993</v>
      </c>
      <c r="E889" s="43">
        <v>-437851.97399999993</v>
      </c>
      <c r="F889" s="45">
        <v>-52280</v>
      </c>
      <c r="G889" s="45">
        <v>-64800</v>
      </c>
      <c r="H889" s="45">
        <v>-99800</v>
      </c>
      <c r="I889" s="55">
        <f>pro[[#This Row],[Admin expenses 3]]+pro[[#This Row],[Admin expenses 2]]+pro[[#This Row],[Admin expenses 1]]+pro[[#This Row],[COGS]]</f>
        <v>-654731.97399999993</v>
      </c>
      <c r="J889" s="55">
        <f>pro[[#This Row],[Revenue]]+pro[[#This Row],[AdminExp]]</f>
        <v>-185289.511</v>
      </c>
      <c r="K889" s="83">
        <f>pro[[#This Row],[Profit]]/pro[[#This Row],[Revenue]]</f>
        <v>-0.39470121602527469</v>
      </c>
      <c r="L889" s="56">
        <f t="shared" si="13"/>
        <v>2</v>
      </c>
      <c r="M889" s="82" t="str">
        <f>"Q"&amp;" "&amp;VLOOKUP(pro[[#This Row],[Period]],Mapping!A:B,2,0)</f>
        <v>Q 1</v>
      </c>
      <c r="N889"/>
    </row>
    <row r="890" spans="1:14" ht="11.25" customHeight="1" x14ac:dyDescent="0.2">
      <c r="A890" s="42" t="s">
        <v>20</v>
      </c>
      <c r="B890" s="44" t="s">
        <v>15</v>
      </c>
      <c r="C890" s="44" t="s">
        <v>57</v>
      </c>
      <c r="D890" s="43">
        <v>312739.973</v>
      </c>
      <c r="E890" s="43">
        <v>-14441.755999999999</v>
      </c>
      <c r="F890" s="45">
        <v>-32720</v>
      </c>
      <c r="G890" s="45">
        <v>-79080</v>
      </c>
      <c r="H890" s="45">
        <v>-47480</v>
      </c>
      <c r="I890" s="55">
        <f>pro[[#This Row],[Admin expenses 3]]+pro[[#This Row],[Admin expenses 2]]+pro[[#This Row],[Admin expenses 1]]+pro[[#This Row],[COGS]]</f>
        <v>-173721.75599999999</v>
      </c>
      <c r="J890" s="55">
        <f>pro[[#This Row],[Revenue]]+pro[[#This Row],[AdminExp]]</f>
        <v>139018.217</v>
      </c>
      <c r="K890" s="83">
        <f>pro[[#This Row],[Profit]]/pro[[#This Row],[Revenue]]</f>
        <v>0.4445169437934306</v>
      </c>
      <c r="L890" s="56">
        <f t="shared" si="13"/>
        <v>2</v>
      </c>
      <c r="M890" s="82" t="str">
        <f>"Q"&amp;" "&amp;VLOOKUP(pro[[#This Row],[Period]],Mapping!A:B,2,0)</f>
        <v>Q 1</v>
      </c>
      <c r="N890"/>
    </row>
    <row r="891" spans="1:14" ht="11.25" customHeight="1" x14ac:dyDescent="0.2">
      <c r="A891" s="42" t="s">
        <v>20</v>
      </c>
      <c r="B891" s="44" t="s">
        <v>19</v>
      </c>
      <c r="C891" s="44" t="s">
        <v>58</v>
      </c>
      <c r="D891" s="43">
        <v>281654.86300000001</v>
      </c>
      <c r="E891" s="43">
        <v>-58140.060999999994</v>
      </c>
      <c r="F891" s="45">
        <v>-74900</v>
      </c>
      <c r="G891" s="45">
        <v>-54500</v>
      </c>
      <c r="H891" s="45">
        <v>-20060</v>
      </c>
      <c r="I891" s="55">
        <f>pro[[#This Row],[Admin expenses 3]]+pro[[#This Row],[Admin expenses 2]]+pro[[#This Row],[Admin expenses 1]]+pro[[#This Row],[COGS]]</f>
        <v>-207600.06099999999</v>
      </c>
      <c r="J891" s="55">
        <f>pro[[#This Row],[Revenue]]+pro[[#This Row],[AdminExp]]</f>
        <v>74054.802000000025</v>
      </c>
      <c r="K891" s="83">
        <f>pro[[#This Row],[Profit]]/pro[[#This Row],[Revenue]]</f>
        <v>0.26292747517730602</v>
      </c>
      <c r="L891" s="56">
        <f t="shared" si="13"/>
        <v>2</v>
      </c>
      <c r="M891" s="82" t="str">
        <f>"Q"&amp;" "&amp;VLOOKUP(pro[[#This Row],[Period]],Mapping!A:B,2,0)</f>
        <v>Q 1</v>
      </c>
      <c r="N891"/>
    </row>
    <row r="892" spans="1:14" ht="11.25" customHeight="1" x14ac:dyDescent="0.2">
      <c r="A892" s="42" t="s">
        <v>20</v>
      </c>
      <c r="B892" s="44" t="s">
        <v>30</v>
      </c>
      <c r="C892" s="44" t="s">
        <v>59</v>
      </c>
      <c r="D892" s="43">
        <v>310004.60399999993</v>
      </c>
      <c r="E892" s="43">
        <v>-109562.817</v>
      </c>
      <c r="F892" s="45">
        <v>-75980</v>
      </c>
      <c r="G892" s="45">
        <v>-52510</v>
      </c>
      <c r="H892" s="45">
        <v>-74540</v>
      </c>
      <c r="I892" s="55">
        <f>pro[[#This Row],[Admin expenses 3]]+pro[[#This Row],[Admin expenses 2]]+pro[[#This Row],[Admin expenses 1]]+pro[[#This Row],[COGS]]</f>
        <v>-312592.81699999998</v>
      </c>
      <c r="J892" s="55">
        <f>pro[[#This Row],[Revenue]]+pro[[#This Row],[AdminExp]]</f>
        <v>-2588.213000000047</v>
      </c>
      <c r="K892" s="83">
        <f>pro[[#This Row],[Profit]]/pro[[#This Row],[Revenue]]</f>
        <v>-8.348950198172049E-3</v>
      </c>
      <c r="L892" s="56">
        <f t="shared" si="13"/>
        <v>2</v>
      </c>
      <c r="M892" s="82" t="str">
        <f>"Q"&amp;" "&amp;VLOOKUP(pro[[#This Row],[Period]],Mapping!A:B,2,0)</f>
        <v>Q 1</v>
      </c>
      <c r="N892"/>
    </row>
    <row r="893" spans="1:14" ht="11.25" customHeight="1" x14ac:dyDescent="0.2">
      <c r="A893" s="42" t="s">
        <v>20</v>
      </c>
      <c r="B893" s="44" t="s">
        <v>25</v>
      </c>
      <c r="C893" s="44" t="s">
        <v>57</v>
      </c>
      <c r="D893" s="43">
        <v>25788.287</v>
      </c>
      <c r="E893" s="43">
        <v>-35057.714999999997</v>
      </c>
      <c r="F893" s="45">
        <v>-32220</v>
      </c>
      <c r="G893" s="45">
        <v>-49120</v>
      </c>
      <c r="H893" s="45">
        <v>-59090</v>
      </c>
      <c r="I893" s="55">
        <f>pro[[#This Row],[Admin expenses 3]]+pro[[#This Row],[Admin expenses 2]]+pro[[#This Row],[Admin expenses 1]]+pro[[#This Row],[COGS]]</f>
        <v>-175487.715</v>
      </c>
      <c r="J893" s="55">
        <f>pro[[#This Row],[Revenue]]+pro[[#This Row],[AdminExp]]</f>
        <v>-149699.42799999999</v>
      </c>
      <c r="K893" s="83">
        <f>pro[[#This Row],[Profit]]/pro[[#This Row],[Revenue]]</f>
        <v>-5.8049388080720519</v>
      </c>
      <c r="L893" s="56">
        <f t="shared" si="13"/>
        <v>2</v>
      </c>
      <c r="M893" s="82" t="str">
        <f>"Q"&amp;" "&amp;VLOOKUP(pro[[#This Row],[Period]],Mapping!A:B,2,0)</f>
        <v>Q 1</v>
      </c>
      <c r="N893"/>
    </row>
    <row r="894" spans="1:14" ht="11.25" customHeight="1" x14ac:dyDescent="0.2">
      <c r="A894" s="42" t="s">
        <v>20</v>
      </c>
      <c r="B894" s="44" t="s">
        <v>14</v>
      </c>
      <c r="C894" s="44" t="s">
        <v>58</v>
      </c>
      <c r="D894" s="43">
        <v>18132.687999999998</v>
      </c>
      <c r="E894" s="43">
        <v>-32555.900999999998</v>
      </c>
      <c r="F894" s="45">
        <v>-97590</v>
      </c>
      <c r="G894" s="45">
        <v>-49370</v>
      </c>
      <c r="H894" s="45">
        <v>-96340</v>
      </c>
      <c r="I894" s="55">
        <f>pro[[#This Row],[Admin expenses 3]]+pro[[#This Row],[Admin expenses 2]]+pro[[#This Row],[Admin expenses 1]]+pro[[#This Row],[COGS]]</f>
        <v>-275855.90100000001</v>
      </c>
      <c r="J894" s="55">
        <f>pro[[#This Row],[Revenue]]+pro[[#This Row],[AdminExp]]</f>
        <v>-257723.21300000002</v>
      </c>
      <c r="K894" s="83">
        <f>pro[[#This Row],[Profit]]/pro[[#This Row],[Revenue]]</f>
        <v>-14.213183009601225</v>
      </c>
      <c r="L894" s="56">
        <f t="shared" si="13"/>
        <v>2</v>
      </c>
      <c r="M894" s="82" t="str">
        <f>"Q"&amp;" "&amp;VLOOKUP(pro[[#This Row],[Period]],Mapping!A:B,2,0)</f>
        <v>Q 1</v>
      </c>
      <c r="N894"/>
    </row>
    <row r="895" spans="1:14" ht="11.25" customHeight="1" x14ac:dyDescent="0.2">
      <c r="A895" s="42" t="s">
        <v>20</v>
      </c>
      <c r="B895" s="44" t="s">
        <v>26</v>
      </c>
      <c r="C895" s="44" t="s">
        <v>59</v>
      </c>
      <c r="D895" s="43">
        <v>220423.35699999999</v>
      </c>
      <c r="E895" s="43">
        <v>-158182.95499999999</v>
      </c>
      <c r="F895" s="45">
        <v>-22280</v>
      </c>
      <c r="G895" s="45">
        <v>-71930</v>
      </c>
      <c r="H895" s="45">
        <v>-26140</v>
      </c>
      <c r="I895" s="55">
        <f>pro[[#This Row],[Admin expenses 3]]+pro[[#This Row],[Admin expenses 2]]+pro[[#This Row],[Admin expenses 1]]+pro[[#This Row],[COGS]]</f>
        <v>-278532.95499999996</v>
      </c>
      <c r="J895" s="55">
        <f>pro[[#This Row],[Revenue]]+pro[[#This Row],[AdminExp]]</f>
        <v>-58109.597999999969</v>
      </c>
      <c r="K895" s="83">
        <f>pro[[#This Row],[Profit]]/pro[[#This Row],[Revenue]]</f>
        <v>-0.26362722531260591</v>
      </c>
      <c r="L895" s="56">
        <f t="shared" si="13"/>
        <v>2</v>
      </c>
      <c r="M895" s="82" t="str">
        <f>"Q"&amp;" "&amp;VLOOKUP(pro[[#This Row],[Period]],Mapping!A:B,2,0)</f>
        <v>Q 1</v>
      </c>
      <c r="N895"/>
    </row>
    <row r="896" spans="1:14" ht="11.25" customHeight="1" x14ac:dyDescent="0.2">
      <c r="A896" s="42" t="s">
        <v>20</v>
      </c>
      <c r="B896" s="44" t="s">
        <v>15</v>
      </c>
      <c r="C896" s="44" t="s">
        <v>57</v>
      </c>
      <c r="D896" s="43">
        <v>71660.981</v>
      </c>
      <c r="E896" s="43">
        <v>-115622.12199999999</v>
      </c>
      <c r="F896" s="45">
        <v>-52940</v>
      </c>
      <c r="G896" s="45">
        <v>-102420</v>
      </c>
      <c r="H896" s="45">
        <v>-44620</v>
      </c>
      <c r="I896" s="55">
        <f>pro[[#This Row],[Admin expenses 3]]+pro[[#This Row],[Admin expenses 2]]+pro[[#This Row],[Admin expenses 1]]+pro[[#This Row],[COGS]]</f>
        <v>-315602.12199999997</v>
      </c>
      <c r="J896" s="55">
        <f>pro[[#This Row],[Revenue]]+pro[[#This Row],[AdminExp]]</f>
        <v>-243941.14099999997</v>
      </c>
      <c r="K896" s="83">
        <f>pro[[#This Row],[Profit]]/pro[[#This Row],[Revenue]]</f>
        <v>-3.4040999382913832</v>
      </c>
      <c r="L896" s="56">
        <f t="shared" si="13"/>
        <v>2</v>
      </c>
      <c r="M896" s="82" t="str">
        <f>"Q"&amp;" "&amp;VLOOKUP(pro[[#This Row],[Period]],Mapping!A:B,2,0)</f>
        <v>Q 1</v>
      </c>
      <c r="N896"/>
    </row>
    <row r="897" spans="1:14" ht="11.25" customHeight="1" x14ac:dyDescent="0.2">
      <c r="A897" s="42" t="s">
        <v>20</v>
      </c>
      <c r="B897" s="44" t="s">
        <v>19</v>
      </c>
      <c r="C897" s="44" t="s">
        <v>57</v>
      </c>
      <c r="D897" s="43">
        <v>94314.541999999987</v>
      </c>
      <c r="E897" s="43">
        <v>-134765.24599999998</v>
      </c>
      <c r="F897" s="45">
        <v>-21820</v>
      </c>
      <c r="G897" s="45">
        <v>-41040</v>
      </c>
      <c r="H897" s="45">
        <v>-20170</v>
      </c>
      <c r="I897" s="55">
        <f>pro[[#This Row],[Admin expenses 3]]+pro[[#This Row],[Admin expenses 2]]+pro[[#This Row],[Admin expenses 1]]+pro[[#This Row],[COGS]]</f>
        <v>-217795.24599999998</v>
      </c>
      <c r="J897" s="55">
        <f>pro[[#This Row],[Revenue]]+pro[[#This Row],[AdminExp]]</f>
        <v>-123480.704</v>
      </c>
      <c r="K897" s="83">
        <f>pro[[#This Row],[Profit]]/pro[[#This Row],[Revenue]]</f>
        <v>-1.309243531077106</v>
      </c>
      <c r="L897" s="56">
        <f t="shared" si="13"/>
        <v>2</v>
      </c>
      <c r="M897" s="82" t="str">
        <f>"Q"&amp;" "&amp;VLOOKUP(pro[[#This Row],[Period]],Mapping!A:B,2,0)</f>
        <v>Q 1</v>
      </c>
      <c r="N897"/>
    </row>
    <row r="898" spans="1:14" ht="11.25" customHeight="1" x14ac:dyDescent="0.2">
      <c r="A898" s="42" t="s">
        <v>20</v>
      </c>
      <c r="B898" s="44" t="s">
        <v>22</v>
      </c>
      <c r="C898" s="44" t="s">
        <v>57</v>
      </c>
      <c r="D898" s="43">
        <v>126203.11199999999</v>
      </c>
      <c r="E898" s="43">
        <v>-85832.718999999997</v>
      </c>
      <c r="F898" s="45">
        <v>-69990</v>
      </c>
      <c r="G898" s="45">
        <v>-90850</v>
      </c>
      <c r="H898" s="45">
        <v>-76720</v>
      </c>
      <c r="I898" s="55">
        <f>pro[[#This Row],[Admin expenses 3]]+pro[[#This Row],[Admin expenses 2]]+pro[[#This Row],[Admin expenses 1]]+pro[[#This Row],[COGS]]</f>
        <v>-323392.71899999998</v>
      </c>
      <c r="J898" s="55">
        <f>pro[[#This Row],[Revenue]]+pro[[#This Row],[AdminExp]]</f>
        <v>-197189.60699999999</v>
      </c>
      <c r="K898" s="83">
        <f>pro[[#This Row],[Profit]]/pro[[#This Row],[Revenue]]</f>
        <v>-1.5624781661485494</v>
      </c>
      <c r="L898" s="56">
        <f t="shared" ref="L898:L961" si="14">MONTH(DATEVALUE(A898&amp;"1"))</f>
        <v>2</v>
      </c>
      <c r="M898" s="82" t="str">
        <f>"Q"&amp;" "&amp;VLOOKUP(pro[[#This Row],[Period]],Mapping!A:B,2,0)</f>
        <v>Q 1</v>
      </c>
      <c r="N898"/>
    </row>
    <row r="899" spans="1:14" ht="11.25" customHeight="1" x14ac:dyDescent="0.2">
      <c r="A899" s="42" t="s">
        <v>20</v>
      </c>
      <c r="B899" s="44" t="s">
        <v>36</v>
      </c>
      <c r="C899" s="44" t="s">
        <v>57</v>
      </c>
      <c r="D899" s="43">
        <v>215937.42799999999</v>
      </c>
      <c r="E899" s="43">
        <v>-73293.933999999994</v>
      </c>
      <c r="F899" s="45">
        <v>-106460</v>
      </c>
      <c r="G899" s="45">
        <v>-69760</v>
      </c>
      <c r="H899" s="45">
        <v>-34430</v>
      </c>
      <c r="I899" s="55">
        <f>pro[[#This Row],[Admin expenses 3]]+pro[[#This Row],[Admin expenses 2]]+pro[[#This Row],[Admin expenses 1]]+pro[[#This Row],[COGS]]</f>
        <v>-283943.93400000001</v>
      </c>
      <c r="J899" s="55">
        <f>pro[[#This Row],[Revenue]]+pro[[#This Row],[AdminExp]]</f>
        <v>-68006.506000000023</v>
      </c>
      <c r="K899" s="83">
        <f>pro[[#This Row],[Profit]]/pro[[#This Row],[Revenue]]</f>
        <v>-0.31493616752719694</v>
      </c>
      <c r="L899" s="56">
        <f t="shared" si="14"/>
        <v>2</v>
      </c>
      <c r="M899" s="82" t="str">
        <f>"Q"&amp;" "&amp;VLOOKUP(pro[[#This Row],[Period]],Mapping!A:B,2,0)</f>
        <v>Q 1</v>
      </c>
      <c r="N899"/>
    </row>
    <row r="900" spans="1:14" ht="11.25" customHeight="1" x14ac:dyDescent="0.2">
      <c r="A900" s="42" t="s">
        <v>20</v>
      </c>
      <c r="B900" s="44" t="s">
        <v>35</v>
      </c>
      <c r="C900" s="44" t="s">
        <v>57</v>
      </c>
      <c r="D900" s="43">
        <v>3898052.0599999996</v>
      </c>
      <c r="E900" s="43">
        <v>-1412280.45</v>
      </c>
      <c r="F900" s="45">
        <v>-21580</v>
      </c>
      <c r="G900" s="45">
        <v>-39150</v>
      </c>
      <c r="H900" s="45">
        <v>-27310</v>
      </c>
      <c r="I900" s="55">
        <f>pro[[#This Row],[Admin expenses 3]]+pro[[#This Row],[Admin expenses 2]]+pro[[#This Row],[Admin expenses 1]]+pro[[#This Row],[COGS]]</f>
        <v>-1500320.45</v>
      </c>
      <c r="J900" s="55">
        <f>pro[[#This Row],[Revenue]]+pro[[#This Row],[AdminExp]]</f>
        <v>2397731.6099999994</v>
      </c>
      <c r="K900" s="83">
        <f>pro[[#This Row],[Profit]]/pro[[#This Row],[Revenue]]</f>
        <v>0.61511020712227216</v>
      </c>
      <c r="L900" s="56">
        <f t="shared" si="14"/>
        <v>2</v>
      </c>
      <c r="M900" s="82" t="str">
        <f>"Q"&amp;" "&amp;VLOOKUP(pro[[#This Row],[Period]],Mapping!A:B,2,0)</f>
        <v>Q 1</v>
      </c>
      <c r="N900"/>
    </row>
    <row r="901" spans="1:14" ht="11.25" customHeight="1" x14ac:dyDescent="0.2">
      <c r="A901" s="42" t="s">
        <v>20</v>
      </c>
      <c r="B901" s="44" t="s">
        <v>13</v>
      </c>
      <c r="C901" s="44" t="s">
        <v>57</v>
      </c>
      <c r="D901" s="43">
        <v>15871.421999999999</v>
      </c>
      <c r="E901" s="43">
        <v>-22411.906999999999</v>
      </c>
      <c r="F901" s="45">
        <v>-19140</v>
      </c>
      <c r="G901" s="45">
        <v>-91300</v>
      </c>
      <c r="H901" s="45">
        <v>-62670</v>
      </c>
      <c r="I901" s="55">
        <f>pro[[#This Row],[Admin expenses 3]]+pro[[#This Row],[Admin expenses 2]]+pro[[#This Row],[Admin expenses 1]]+pro[[#This Row],[COGS]]</f>
        <v>-195521.90700000001</v>
      </c>
      <c r="J901" s="55">
        <f>pro[[#This Row],[Revenue]]+pro[[#This Row],[AdminExp]]</f>
        <v>-179650.48500000002</v>
      </c>
      <c r="K901" s="83">
        <f>pro[[#This Row],[Profit]]/pro[[#This Row],[Revenue]]</f>
        <v>-11.319117152829786</v>
      </c>
      <c r="L901" s="56">
        <f t="shared" si="14"/>
        <v>2</v>
      </c>
      <c r="M901" s="82" t="str">
        <f>"Q"&amp;" "&amp;VLOOKUP(pro[[#This Row],[Period]],Mapping!A:B,2,0)</f>
        <v>Q 1</v>
      </c>
      <c r="N901"/>
    </row>
    <row r="902" spans="1:14" ht="11.25" customHeight="1" x14ac:dyDescent="0.2">
      <c r="A902" s="42" t="s">
        <v>20</v>
      </c>
      <c r="B902" s="44" t="s">
        <v>28</v>
      </c>
      <c r="C902" s="44" t="s">
        <v>57</v>
      </c>
      <c r="D902" s="43">
        <v>350492.87699999998</v>
      </c>
      <c r="E902" s="43">
        <v>-83941.766999999993</v>
      </c>
      <c r="F902" s="45">
        <v>-22870</v>
      </c>
      <c r="G902" s="45">
        <v>-40520</v>
      </c>
      <c r="H902" s="45">
        <v>-99600</v>
      </c>
      <c r="I902" s="55">
        <f>pro[[#This Row],[Admin expenses 3]]+pro[[#This Row],[Admin expenses 2]]+pro[[#This Row],[Admin expenses 1]]+pro[[#This Row],[COGS]]</f>
        <v>-246931.76699999999</v>
      </c>
      <c r="J902" s="55">
        <f>pro[[#This Row],[Revenue]]+pro[[#This Row],[AdminExp]]</f>
        <v>103561.10999999999</v>
      </c>
      <c r="K902" s="83">
        <f>pro[[#This Row],[Profit]]/pro[[#This Row],[Revenue]]</f>
        <v>0.29547279501488982</v>
      </c>
      <c r="L902" s="56">
        <f t="shared" si="14"/>
        <v>2</v>
      </c>
      <c r="M902" s="82" t="str">
        <f>"Q"&amp;" "&amp;VLOOKUP(pro[[#This Row],[Period]],Mapping!A:B,2,0)</f>
        <v>Q 1</v>
      </c>
      <c r="N902"/>
    </row>
    <row r="903" spans="1:14" ht="11.25" customHeight="1" x14ac:dyDescent="0.2">
      <c r="A903" s="42" t="s">
        <v>20</v>
      </c>
      <c r="B903" s="44" t="s">
        <v>14</v>
      </c>
      <c r="C903" s="44" t="s">
        <v>57</v>
      </c>
      <c r="D903" s="43">
        <v>23060.359</v>
      </c>
      <c r="E903" s="43">
        <v>-13328.034999999998</v>
      </c>
      <c r="F903" s="45">
        <v>-77200</v>
      </c>
      <c r="G903" s="45">
        <v>-34730</v>
      </c>
      <c r="H903" s="45">
        <v>-99610</v>
      </c>
      <c r="I903" s="55">
        <f>pro[[#This Row],[Admin expenses 3]]+pro[[#This Row],[Admin expenses 2]]+pro[[#This Row],[Admin expenses 1]]+pro[[#This Row],[COGS]]</f>
        <v>-224868.035</v>
      </c>
      <c r="J903" s="55">
        <f>pro[[#This Row],[Revenue]]+pro[[#This Row],[AdminExp]]</f>
        <v>-201807.67600000001</v>
      </c>
      <c r="K903" s="83">
        <f>pro[[#This Row],[Profit]]/pro[[#This Row],[Revenue]]</f>
        <v>-8.7512807584652084</v>
      </c>
      <c r="L903" s="56">
        <f t="shared" si="14"/>
        <v>2</v>
      </c>
      <c r="M903" s="82" t="str">
        <f>"Q"&amp;" "&amp;VLOOKUP(pro[[#This Row],[Period]],Mapping!A:B,2,0)</f>
        <v>Q 1</v>
      </c>
      <c r="N903"/>
    </row>
    <row r="904" spans="1:14" ht="11.25" customHeight="1" x14ac:dyDescent="0.2">
      <c r="A904" s="42" t="s">
        <v>20</v>
      </c>
      <c r="B904" s="44" t="s">
        <v>21</v>
      </c>
      <c r="C904" s="44" t="s">
        <v>57</v>
      </c>
      <c r="D904" s="43">
        <v>8212.3859999999986</v>
      </c>
      <c r="E904" s="43">
        <v>-15899.8</v>
      </c>
      <c r="F904" s="45">
        <v>-59830</v>
      </c>
      <c r="G904" s="45">
        <v>-66780</v>
      </c>
      <c r="H904" s="45">
        <v>-18770</v>
      </c>
      <c r="I904" s="55">
        <f>pro[[#This Row],[Admin expenses 3]]+pro[[#This Row],[Admin expenses 2]]+pro[[#This Row],[Admin expenses 1]]+pro[[#This Row],[COGS]]</f>
        <v>-161279.79999999999</v>
      </c>
      <c r="J904" s="55">
        <f>pro[[#This Row],[Revenue]]+pro[[#This Row],[AdminExp]]</f>
        <v>-153067.41399999999</v>
      </c>
      <c r="K904" s="83">
        <f>pro[[#This Row],[Profit]]/pro[[#This Row],[Revenue]]</f>
        <v>-18.638604420201389</v>
      </c>
      <c r="L904" s="56">
        <f t="shared" si="14"/>
        <v>2</v>
      </c>
      <c r="M904" s="82" t="str">
        <f>"Q"&amp;" "&amp;VLOOKUP(pro[[#This Row],[Period]],Mapping!A:B,2,0)</f>
        <v>Q 1</v>
      </c>
      <c r="N904"/>
    </row>
    <row r="905" spans="1:14" ht="11.25" customHeight="1" x14ac:dyDescent="0.2">
      <c r="A905" s="42" t="s">
        <v>20</v>
      </c>
      <c r="B905" s="44" t="s">
        <v>36</v>
      </c>
      <c r="C905" s="44" t="s">
        <v>57</v>
      </c>
      <c r="D905" s="43">
        <v>916711.01199999987</v>
      </c>
      <c r="E905" s="43">
        <v>-162134.245</v>
      </c>
      <c r="F905" s="45">
        <v>-35270</v>
      </c>
      <c r="G905" s="45">
        <v>-94760</v>
      </c>
      <c r="H905" s="45">
        <v>-39460</v>
      </c>
      <c r="I905" s="55">
        <f>pro[[#This Row],[Admin expenses 3]]+pro[[#This Row],[Admin expenses 2]]+pro[[#This Row],[Admin expenses 1]]+pro[[#This Row],[COGS]]</f>
        <v>-331624.245</v>
      </c>
      <c r="J905" s="55">
        <f>pro[[#This Row],[Revenue]]+pro[[#This Row],[AdminExp]]</f>
        <v>585086.76699999988</v>
      </c>
      <c r="K905" s="83">
        <f>pro[[#This Row],[Profit]]/pro[[#This Row],[Revenue]]</f>
        <v>0.63824559685773685</v>
      </c>
      <c r="L905" s="56">
        <f t="shared" si="14"/>
        <v>2</v>
      </c>
      <c r="M905" s="82" t="str">
        <f>"Q"&amp;" "&amp;VLOOKUP(pro[[#This Row],[Period]],Mapping!A:B,2,0)</f>
        <v>Q 1</v>
      </c>
      <c r="N905"/>
    </row>
    <row r="906" spans="1:14" ht="11.25" customHeight="1" x14ac:dyDescent="0.2">
      <c r="A906" s="42" t="s">
        <v>20</v>
      </c>
      <c r="B906" s="44" t="s">
        <v>30</v>
      </c>
      <c r="C906" s="44" t="s">
        <v>57</v>
      </c>
      <c r="D906" s="43">
        <v>122627.42099999999</v>
      </c>
      <c r="E906" s="43">
        <v>-57271.472999999998</v>
      </c>
      <c r="F906" s="45">
        <v>-33200</v>
      </c>
      <c r="G906" s="45">
        <v>-88990</v>
      </c>
      <c r="H906" s="45">
        <v>-58610</v>
      </c>
      <c r="I906" s="55">
        <f>pro[[#This Row],[Admin expenses 3]]+pro[[#This Row],[Admin expenses 2]]+pro[[#This Row],[Admin expenses 1]]+pro[[#This Row],[COGS]]</f>
        <v>-238071.473</v>
      </c>
      <c r="J906" s="55">
        <f>pro[[#This Row],[Revenue]]+pro[[#This Row],[AdminExp]]</f>
        <v>-115444.05200000001</v>
      </c>
      <c r="K906" s="83">
        <f>pro[[#This Row],[Profit]]/pro[[#This Row],[Revenue]]</f>
        <v>-0.94142118507083361</v>
      </c>
      <c r="L906" s="56">
        <f t="shared" si="14"/>
        <v>2</v>
      </c>
      <c r="M906" s="82" t="str">
        <f>"Q"&amp;" "&amp;VLOOKUP(pro[[#This Row],[Period]],Mapping!A:B,2,0)</f>
        <v>Q 1</v>
      </c>
      <c r="N906"/>
    </row>
    <row r="907" spans="1:14" ht="11.25" customHeight="1" x14ac:dyDescent="0.2">
      <c r="A907" s="42" t="s">
        <v>20</v>
      </c>
      <c r="B907" s="44" t="s">
        <v>32</v>
      </c>
      <c r="C907" s="44" t="s">
        <v>57</v>
      </c>
      <c r="D907" s="43">
        <v>6579.110999999999</v>
      </c>
      <c r="E907" s="43">
        <v>-4765.3339999999998</v>
      </c>
      <c r="F907" s="45">
        <v>-69470</v>
      </c>
      <c r="G907" s="45">
        <v>-71960</v>
      </c>
      <c r="H907" s="45">
        <v>-28010</v>
      </c>
      <c r="I907" s="55">
        <f>pro[[#This Row],[Admin expenses 3]]+pro[[#This Row],[Admin expenses 2]]+pro[[#This Row],[Admin expenses 1]]+pro[[#This Row],[COGS]]</f>
        <v>-174205.334</v>
      </c>
      <c r="J907" s="55">
        <f>pro[[#This Row],[Revenue]]+pro[[#This Row],[AdminExp]]</f>
        <v>-167626.223</v>
      </c>
      <c r="K907" s="83">
        <f>pro[[#This Row],[Profit]]/pro[[#This Row],[Revenue]]</f>
        <v>-25.478552193449847</v>
      </c>
      <c r="L907" s="56">
        <f t="shared" si="14"/>
        <v>2</v>
      </c>
      <c r="M907" s="82" t="str">
        <f>"Q"&amp;" "&amp;VLOOKUP(pro[[#This Row],[Period]],Mapping!A:B,2,0)</f>
        <v>Q 1</v>
      </c>
      <c r="N907"/>
    </row>
    <row r="908" spans="1:14" ht="11.25" customHeight="1" x14ac:dyDescent="0.2">
      <c r="A908" s="42" t="s">
        <v>20</v>
      </c>
      <c r="B908" s="44" t="s">
        <v>37</v>
      </c>
      <c r="C908" s="44" t="s">
        <v>57</v>
      </c>
      <c r="D908" s="43">
        <v>93787.175999999992</v>
      </c>
      <c r="E908" s="43">
        <v>-11187.553999999998</v>
      </c>
      <c r="F908" s="45">
        <v>-64620</v>
      </c>
      <c r="G908" s="45">
        <v>-97480</v>
      </c>
      <c r="H908" s="45">
        <v>-78150</v>
      </c>
      <c r="I908" s="55">
        <f>pro[[#This Row],[Admin expenses 3]]+pro[[#This Row],[Admin expenses 2]]+pro[[#This Row],[Admin expenses 1]]+pro[[#This Row],[COGS]]</f>
        <v>-251437.554</v>
      </c>
      <c r="J908" s="55">
        <f>pro[[#This Row],[Revenue]]+pro[[#This Row],[AdminExp]]</f>
        <v>-157650.37800000003</v>
      </c>
      <c r="K908" s="83">
        <f>pro[[#This Row],[Profit]]/pro[[#This Row],[Revenue]]</f>
        <v>-1.6809374663333507</v>
      </c>
      <c r="L908" s="56">
        <f t="shared" si="14"/>
        <v>2</v>
      </c>
      <c r="M908" s="82" t="str">
        <f>"Q"&amp;" "&amp;VLOOKUP(pro[[#This Row],[Period]],Mapping!A:B,2,0)</f>
        <v>Q 1</v>
      </c>
      <c r="N908"/>
    </row>
    <row r="909" spans="1:14" ht="11.25" customHeight="1" x14ac:dyDescent="0.2">
      <c r="A909" s="42" t="s">
        <v>20</v>
      </c>
      <c r="B909" s="44" t="s">
        <v>35</v>
      </c>
      <c r="C909" s="44" t="s">
        <v>57</v>
      </c>
      <c r="D909" s="43">
        <v>187234.19399999999</v>
      </c>
      <c r="E909" s="43">
        <v>-42980.391999999993</v>
      </c>
      <c r="F909" s="45">
        <v>-58520</v>
      </c>
      <c r="G909" s="45">
        <v>-15940</v>
      </c>
      <c r="H909" s="45">
        <v>-53130</v>
      </c>
      <c r="I909" s="55">
        <f>pro[[#This Row],[Admin expenses 3]]+pro[[#This Row],[Admin expenses 2]]+pro[[#This Row],[Admin expenses 1]]+pro[[#This Row],[COGS]]</f>
        <v>-170570.39199999999</v>
      </c>
      <c r="J909" s="55">
        <f>pro[[#This Row],[Revenue]]+pro[[#This Row],[AdminExp]]</f>
        <v>16663.801999999996</v>
      </c>
      <c r="K909" s="83">
        <f>pro[[#This Row],[Profit]]/pro[[#This Row],[Revenue]]</f>
        <v>8.8999779602223716E-2</v>
      </c>
      <c r="L909" s="56">
        <f t="shared" si="14"/>
        <v>2</v>
      </c>
      <c r="M909" s="82" t="str">
        <f>"Q"&amp;" "&amp;VLOOKUP(pro[[#This Row],[Period]],Mapping!A:B,2,0)</f>
        <v>Q 1</v>
      </c>
      <c r="N909"/>
    </row>
    <row r="910" spans="1:14" ht="11.25" customHeight="1" x14ac:dyDescent="0.2">
      <c r="A910" s="42" t="s">
        <v>20</v>
      </c>
      <c r="B910" s="44" t="s">
        <v>19</v>
      </c>
      <c r="C910" s="44" t="s">
        <v>57</v>
      </c>
      <c r="D910" s="43">
        <v>8271.2909999999993</v>
      </c>
      <c r="E910" s="43">
        <v>-674.54099999999994</v>
      </c>
      <c r="F910" s="45">
        <v>-65150</v>
      </c>
      <c r="G910" s="45">
        <v>-48010</v>
      </c>
      <c r="H910" s="45">
        <v>-52300</v>
      </c>
      <c r="I910" s="55">
        <f>pro[[#This Row],[Admin expenses 3]]+pro[[#This Row],[Admin expenses 2]]+pro[[#This Row],[Admin expenses 1]]+pro[[#This Row],[COGS]]</f>
        <v>-166134.541</v>
      </c>
      <c r="J910" s="55">
        <f>pro[[#This Row],[Revenue]]+pro[[#This Row],[AdminExp]]</f>
        <v>-157863.25</v>
      </c>
      <c r="K910" s="83">
        <f>pro[[#This Row],[Profit]]/pro[[#This Row],[Revenue]]</f>
        <v>-19.085684447566894</v>
      </c>
      <c r="L910" s="56">
        <f t="shared" si="14"/>
        <v>2</v>
      </c>
      <c r="M910" s="82" t="str">
        <f>"Q"&amp;" "&amp;VLOOKUP(pro[[#This Row],[Period]],Mapping!A:B,2,0)</f>
        <v>Q 1</v>
      </c>
      <c r="N910"/>
    </row>
    <row r="911" spans="1:14" ht="11.25" customHeight="1" x14ac:dyDescent="0.2">
      <c r="A911" s="42" t="s">
        <v>20</v>
      </c>
      <c r="B911" s="44" t="s">
        <v>36</v>
      </c>
      <c r="C911" s="44" t="s">
        <v>57</v>
      </c>
      <c r="D911" s="43">
        <v>293754.13199999998</v>
      </c>
      <c r="E911" s="43">
        <v>-69611.849999999991</v>
      </c>
      <c r="F911" s="45">
        <v>-105490</v>
      </c>
      <c r="G911" s="45">
        <v>-52520</v>
      </c>
      <c r="H911" s="45">
        <v>-61020</v>
      </c>
      <c r="I911" s="55">
        <f>pro[[#This Row],[Admin expenses 3]]+pro[[#This Row],[Admin expenses 2]]+pro[[#This Row],[Admin expenses 1]]+pro[[#This Row],[COGS]]</f>
        <v>-288641.84999999998</v>
      </c>
      <c r="J911" s="55">
        <f>pro[[#This Row],[Revenue]]+pro[[#This Row],[AdminExp]]</f>
        <v>5112.2820000000065</v>
      </c>
      <c r="K911" s="83">
        <f>pro[[#This Row],[Profit]]/pro[[#This Row],[Revenue]]</f>
        <v>1.7403268390451122E-2</v>
      </c>
      <c r="L911" s="56">
        <f t="shared" si="14"/>
        <v>2</v>
      </c>
      <c r="M911" s="82" t="str">
        <f>"Q"&amp;" "&amp;VLOOKUP(pro[[#This Row],[Period]],Mapping!A:B,2,0)</f>
        <v>Q 1</v>
      </c>
      <c r="N911"/>
    </row>
    <row r="912" spans="1:14" ht="11.25" customHeight="1" x14ac:dyDescent="0.2">
      <c r="A912" s="42" t="s">
        <v>20</v>
      </c>
      <c r="B912" s="44" t="s">
        <v>25</v>
      </c>
      <c r="C912" s="44" t="s">
        <v>57</v>
      </c>
      <c r="D912" s="43">
        <v>54314.315999999999</v>
      </c>
      <c r="E912" s="43">
        <v>-15573.712</v>
      </c>
      <c r="F912" s="45">
        <v>-36220</v>
      </c>
      <c r="G912" s="45">
        <v>-55380</v>
      </c>
      <c r="H912" s="45">
        <v>-52320</v>
      </c>
      <c r="I912" s="55">
        <f>pro[[#This Row],[Admin expenses 3]]+pro[[#This Row],[Admin expenses 2]]+pro[[#This Row],[Admin expenses 1]]+pro[[#This Row],[COGS]]</f>
        <v>-159493.712</v>
      </c>
      <c r="J912" s="55">
        <f>pro[[#This Row],[Revenue]]+pro[[#This Row],[AdminExp]]</f>
        <v>-105179.39600000001</v>
      </c>
      <c r="K912" s="83">
        <f>pro[[#This Row],[Profit]]/pro[[#This Row],[Revenue]]</f>
        <v>-1.936494901270597</v>
      </c>
      <c r="L912" s="56">
        <f t="shared" si="14"/>
        <v>2</v>
      </c>
      <c r="M912" s="82" t="str">
        <f>"Q"&amp;" "&amp;VLOOKUP(pro[[#This Row],[Period]],Mapping!A:B,2,0)</f>
        <v>Q 1</v>
      </c>
      <c r="N912"/>
    </row>
    <row r="913" spans="1:14" ht="11.25" customHeight="1" x14ac:dyDescent="0.2">
      <c r="A913" s="42" t="s">
        <v>20</v>
      </c>
      <c r="B913" s="44" t="s">
        <v>13</v>
      </c>
      <c r="C913" s="44" t="s">
        <v>57</v>
      </c>
      <c r="D913" s="43">
        <v>2108987.6709999996</v>
      </c>
      <c r="E913" s="43">
        <v>-190405.92899999997</v>
      </c>
      <c r="F913" s="45">
        <v>-45190</v>
      </c>
      <c r="G913" s="45">
        <v>-17630</v>
      </c>
      <c r="H913" s="45">
        <v>-106340</v>
      </c>
      <c r="I913" s="55">
        <f>pro[[#This Row],[Admin expenses 3]]+pro[[#This Row],[Admin expenses 2]]+pro[[#This Row],[Admin expenses 1]]+pro[[#This Row],[COGS]]</f>
        <v>-359565.929</v>
      </c>
      <c r="J913" s="55">
        <f>pro[[#This Row],[Revenue]]+pro[[#This Row],[AdminExp]]</f>
        <v>1749421.7419999996</v>
      </c>
      <c r="K913" s="83">
        <f>pro[[#This Row],[Profit]]/pro[[#This Row],[Revenue]]</f>
        <v>0.82950780891501941</v>
      </c>
      <c r="L913" s="56">
        <f t="shared" si="14"/>
        <v>2</v>
      </c>
      <c r="M913" s="82" t="str">
        <f>"Q"&amp;" "&amp;VLOOKUP(pro[[#This Row],[Period]],Mapping!A:B,2,0)</f>
        <v>Q 1</v>
      </c>
      <c r="N913"/>
    </row>
    <row r="914" spans="1:14" ht="11.25" customHeight="1" x14ac:dyDescent="0.2">
      <c r="A914" s="42" t="s">
        <v>20</v>
      </c>
      <c r="B914" s="44" t="s">
        <v>15</v>
      </c>
      <c r="C914" s="44" t="s">
        <v>57</v>
      </c>
      <c r="D914" s="43">
        <v>34739.774999999994</v>
      </c>
      <c r="E914" s="43">
        <v>-9672.9709999999995</v>
      </c>
      <c r="F914" s="45">
        <v>-26720</v>
      </c>
      <c r="G914" s="45">
        <v>-101620</v>
      </c>
      <c r="H914" s="45">
        <v>-95640</v>
      </c>
      <c r="I914" s="55">
        <f>pro[[#This Row],[Admin expenses 3]]+pro[[#This Row],[Admin expenses 2]]+pro[[#This Row],[Admin expenses 1]]+pro[[#This Row],[COGS]]</f>
        <v>-233652.97099999999</v>
      </c>
      <c r="J914" s="55">
        <f>pro[[#This Row],[Revenue]]+pro[[#This Row],[AdminExp]]</f>
        <v>-198913.196</v>
      </c>
      <c r="K914" s="83">
        <f>pro[[#This Row],[Profit]]/pro[[#This Row],[Revenue]]</f>
        <v>-5.7258055355856516</v>
      </c>
      <c r="L914" s="56">
        <f t="shared" si="14"/>
        <v>2</v>
      </c>
      <c r="M914" s="82" t="str">
        <f>"Q"&amp;" "&amp;VLOOKUP(pro[[#This Row],[Period]],Mapping!A:B,2,0)</f>
        <v>Q 1</v>
      </c>
      <c r="N914"/>
    </row>
    <row r="915" spans="1:14" ht="11.25" customHeight="1" x14ac:dyDescent="0.2">
      <c r="A915" s="42" t="s">
        <v>20</v>
      </c>
      <c r="B915" s="44" t="s">
        <v>17</v>
      </c>
      <c r="C915" s="44" t="s">
        <v>57</v>
      </c>
      <c r="D915" s="43">
        <v>357171.19899999996</v>
      </c>
      <c r="E915" s="43">
        <v>-39449.06</v>
      </c>
      <c r="F915" s="45">
        <v>-39510</v>
      </c>
      <c r="G915" s="45">
        <v>-52250</v>
      </c>
      <c r="H915" s="45">
        <v>-59690</v>
      </c>
      <c r="I915" s="55">
        <f>pro[[#This Row],[Admin expenses 3]]+pro[[#This Row],[Admin expenses 2]]+pro[[#This Row],[Admin expenses 1]]+pro[[#This Row],[COGS]]</f>
        <v>-190899.06</v>
      </c>
      <c r="J915" s="55">
        <f>pro[[#This Row],[Revenue]]+pro[[#This Row],[AdminExp]]</f>
        <v>166272.13899999997</v>
      </c>
      <c r="K915" s="83">
        <f>pro[[#This Row],[Profit]]/pro[[#This Row],[Revenue]]</f>
        <v>0.46552504643578496</v>
      </c>
      <c r="L915" s="56">
        <f t="shared" si="14"/>
        <v>2</v>
      </c>
      <c r="M915" s="82" t="str">
        <f>"Q"&amp;" "&amp;VLOOKUP(pro[[#This Row],[Period]],Mapping!A:B,2,0)</f>
        <v>Q 1</v>
      </c>
      <c r="N915"/>
    </row>
    <row r="916" spans="1:14" ht="11.25" customHeight="1" x14ac:dyDescent="0.2">
      <c r="A916" s="42" t="s">
        <v>20</v>
      </c>
      <c r="B916" s="44" t="s">
        <v>21</v>
      </c>
      <c r="C916" s="44" t="s">
        <v>57</v>
      </c>
      <c r="D916" s="43">
        <v>-3161.7040000000002</v>
      </c>
      <c r="E916" s="43">
        <v>-1758.211</v>
      </c>
      <c r="F916" s="45">
        <v>-33260</v>
      </c>
      <c r="G916" s="45">
        <v>-62890</v>
      </c>
      <c r="H916" s="45">
        <v>-64800</v>
      </c>
      <c r="I916" s="55">
        <f>pro[[#This Row],[Admin expenses 3]]+pro[[#This Row],[Admin expenses 2]]+pro[[#This Row],[Admin expenses 1]]+pro[[#This Row],[COGS]]</f>
        <v>-162708.21100000001</v>
      </c>
      <c r="J916" s="55">
        <f>pro[[#This Row],[Revenue]]+pro[[#This Row],[AdminExp]]</f>
        <v>-165869.91500000001</v>
      </c>
      <c r="K916" s="83">
        <f>pro[[#This Row],[Profit]]/pro[[#This Row],[Revenue]]</f>
        <v>52.462189692646753</v>
      </c>
      <c r="L916" s="56">
        <f t="shared" si="14"/>
        <v>2</v>
      </c>
      <c r="M916" s="82" t="str">
        <f>"Q"&amp;" "&amp;VLOOKUP(pro[[#This Row],[Period]],Mapping!A:B,2,0)</f>
        <v>Q 1</v>
      </c>
      <c r="N916"/>
    </row>
    <row r="917" spans="1:14" ht="11.25" customHeight="1" x14ac:dyDescent="0.2">
      <c r="A917" s="42" t="s">
        <v>20</v>
      </c>
      <c r="B917" s="44" t="s">
        <v>22</v>
      </c>
      <c r="C917" s="44" t="s">
        <v>57</v>
      </c>
      <c r="D917" s="43">
        <v>3544652.3139999993</v>
      </c>
      <c r="E917" s="43">
        <v>-403195.86999999994</v>
      </c>
      <c r="F917" s="45">
        <v>-98840</v>
      </c>
      <c r="G917" s="45">
        <v>-77630</v>
      </c>
      <c r="H917" s="45">
        <v>-102860</v>
      </c>
      <c r="I917" s="55">
        <f>pro[[#This Row],[Admin expenses 3]]+pro[[#This Row],[Admin expenses 2]]+pro[[#This Row],[Admin expenses 1]]+pro[[#This Row],[COGS]]</f>
        <v>-682525.86999999988</v>
      </c>
      <c r="J917" s="55">
        <f>pro[[#This Row],[Revenue]]+pro[[#This Row],[AdminExp]]</f>
        <v>2862126.4439999992</v>
      </c>
      <c r="K917" s="83">
        <f>pro[[#This Row],[Profit]]/pro[[#This Row],[Revenue]]</f>
        <v>0.80744913477006242</v>
      </c>
      <c r="L917" s="56">
        <f t="shared" si="14"/>
        <v>2</v>
      </c>
      <c r="M917" s="82" t="str">
        <f>"Q"&amp;" "&amp;VLOOKUP(pro[[#This Row],[Period]],Mapping!A:B,2,0)</f>
        <v>Q 1</v>
      </c>
      <c r="N917"/>
    </row>
    <row r="918" spans="1:14" ht="11.25" customHeight="1" x14ac:dyDescent="0.2">
      <c r="A918" s="42" t="s">
        <v>20</v>
      </c>
      <c r="B918" s="44" t="s">
        <v>36</v>
      </c>
      <c r="C918" s="44" t="s">
        <v>57</v>
      </c>
      <c r="D918" s="43">
        <v>3027629.2479999997</v>
      </c>
      <c r="E918" s="43">
        <v>-317979.48</v>
      </c>
      <c r="F918" s="45">
        <v>-38190</v>
      </c>
      <c r="G918" s="45">
        <v>-29840</v>
      </c>
      <c r="H918" s="45">
        <v>-28150</v>
      </c>
      <c r="I918" s="55">
        <f>pro[[#This Row],[Admin expenses 3]]+pro[[#This Row],[Admin expenses 2]]+pro[[#This Row],[Admin expenses 1]]+pro[[#This Row],[COGS]]</f>
        <v>-414159.48</v>
      </c>
      <c r="J918" s="55">
        <f>pro[[#This Row],[Revenue]]+pro[[#This Row],[AdminExp]]</f>
        <v>2613469.7679999997</v>
      </c>
      <c r="K918" s="83">
        <f>pro[[#This Row],[Profit]]/pro[[#This Row],[Revenue]]</f>
        <v>0.86320667225896741</v>
      </c>
      <c r="L918" s="56">
        <f t="shared" si="14"/>
        <v>2</v>
      </c>
      <c r="M918" s="82" t="str">
        <f>"Q"&amp;" "&amp;VLOOKUP(pro[[#This Row],[Period]],Mapping!A:B,2,0)</f>
        <v>Q 1</v>
      </c>
      <c r="N918"/>
    </row>
    <row r="919" spans="1:14" ht="11.25" customHeight="1" x14ac:dyDescent="0.2">
      <c r="A919" s="42" t="s">
        <v>20</v>
      </c>
      <c r="B919" s="44" t="s">
        <v>30</v>
      </c>
      <c r="C919" s="44" t="s">
        <v>57</v>
      </c>
      <c r="D919" s="43">
        <v>760493.25099999993</v>
      </c>
      <c r="E919" s="43">
        <v>-132957.636</v>
      </c>
      <c r="F919" s="45">
        <v>-69980</v>
      </c>
      <c r="G919" s="45">
        <v>-87360</v>
      </c>
      <c r="H919" s="45">
        <v>-67530</v>
      </c>
      <c r="I919" s="55">
        <f>pro[[#This Row],[Admin expenses 3]]+pro[[#This Row],[Admin expenses 2]]+pro[[#This Row],[Admin expenses 1]]+pro[[#This Row],[COGS]]</f>
        <v>-357827.636</v>
      </c>
      <c r="J919" s="55">
        <f>pro[[#This Row],[Revenue]]+pro[[#This Row],[AdminExp]]</f>
        <v>402665.61499999993</v>
      </c>
      <c r="K919" s="83">
        <f>pro[[#This Row],[Profit]]/pro[[#This Row],[Revenue]]</f>
        <v>0.52947953774806078</v>
      </c>
      <c r="L919" s="56">
        <f t="shared" si="14"/>
        <v>2</v>
      </c>
      <c r="M919" s="82" t="str">
        <f>"Q"&amp;" "&amp;VLOOKUP(pro[[#This Row],[Period]],Mapping!A:B,2,0)</f>
        <v>Q 1</v>
      </c>
      <c r="N919"/>
    </row>
    <row r="920" spans="1:14" ht="11.25" customHeight="1" x14ac:dyDescent="0.2">
      <c r="A920" s="42" t="s">
        <v>20</v>
      </c>
      <c r="B920" s="44" t="s">
        <v>32</v>
      </c>
      <c r="C920" s="44" t="s">
        <v>57</v>
      </c>
      <c r="D920" s="43">
        <v>93391.941999999995</v>
      </c>
      <c r="E920" s="43">
        <v>-15225.195999999998</v>
      </c>
      <c r="F920" s="45">
        <v>-75610</v>
      </c>
      <c r="G920" s="45">
        <v>-39230</v>
      </c>
      <c r="H920" s="45">
        <v>-60530</v>
      </c>
      <c r="I920" s="55">
        <f>pro[[#This Row],[Admin expenses 3]]+pro[[#This Row],[Admin expenses 2]]+pro[[#This Row],[Admin expenses 1]]+pro[[#This Row],[COGS]]</f>
        <v>-190595.196</v>
      </c>
      <c r="J920" s="55">
        <f>pro[[#This Row],[Revenue]]+pro[[#This Row],[AdminExp]]</f>
        <v>-97203.254000000001</v>
      </c>
      <c r="K920" s="83">
        <f>pro[[#This Row],[Profit]]/pro[[#This Row],[Revenue]]</f>
        <v>-1.0408098591632242</v>
      </c>
      <c r="L920" s="56">
        <f t="shared" si="14"/>
        <v>2</v>
      </c>
      <c r="M920" s="82" t="str">
        <f>"Q"&amp;" "&amp;VLOOKUP(pro[[#This Row],[Period]],Mapping!A:B,2,0)</f>
        <v>Q 1</v>
      </c>
      <c r="N920"/>
    </row>
    <row r="921" spans="1:14" ht="11.25" customHeight="1" x14ac:dyDescent="0.2">
      <c r="A921" s="42" t="s">
        <v>20</v>
      </c>
      <c r="B921" s="44" t="s">
        <v>24</v>
      </c>
      <c r="C921" s="44" t="s">
        <v>57</v>
      </c>
      <c r="D921" s="43">
        <v>33267.037999999993</v>
      </c>
      <c r="E921" s="43">
        <v>-8740.732</v>
      </c>
      <c r="F921" s="45">
        <v>-90630</v>
      </c>
      <c r="G921" s="45">
        <v>-104630</v>
      </c>
      <c r="H921" s="45">
        <v>-59080</v>
      </c>
      <c r="I921" s="55">
        <f>pro[[#This Row],[Admin expenses 3]]+pro[[#This Row],[Admin expenses 2]]+pro[[#This Row],[Admin expenses 1]]+pro[[#This Row],[COGS]]</f>
        <v>-263080.73200000002</v>
      </c>
      <c r="J921" s="55">
        <f>pro[[#This Row],[Revenue]]+pro[[#This Row],[AdminExp]]</f>
        <v>-229813.69400000002</v>
      </c>
      <c r="K921" s="83">
        <f>pro[[#This Row],[Profit]]/pro[[#This Row],[Revenue]]</f>
        <v>-6.9081501635342484</v>
      </c>
      <c r="L921" s="56">
        <f t="shared" si="14"/>
        <v>2</v>
      </c>
      <c r="M921" s="82" t="str">
        <f>"Q"&amp;" "&amp;VLOOKUP(pro[[#This Row],[Period]],Mapping!A:B,2,0)</f>
        <v>Q 1</v>
      </c>
      <c r="N921"/>
    </row>
    <row r="922" spans="1:14" ht="11.25" customHeight="1" x14ac:dyDescent="0.2">
      <c r="A922" s="42" t="s">
        <v>20</v>
      </c>
      <c r="B922" s="44" t="s">
        <v>33</v>
      </c>
      <c r="C922" s="44" t="s">
        <v>58</v>
      </c>
      <c r="D922" s="43">
        <v>2923516.5189999999</v>
      </c>
      <c r="E922" s="43">
        <v>-816246.71099999989</v>
      </c>
      <c r="F922" s="45">
        <v>-49830</v>
      </c>
      <c r="G922" s="45">
        <v>-100960</v>
      </c>
      <c r="H922" s="45">
        <v>-86910</v>
      </c>
      <c r="I922" s="55">
        <f>pro[[#This Row],[Admin expenses 3]]+pro[[#This Row],[Admin expenses 2]]+pro[[#This Row],[Admin expenses 1]]+pro[[#This Row],[COGS]]</f>
        <v>-1053946.7109999999</v>
      </c>
      <c r="J922" s="55">
        <f>pro[[#This Row],[Revenue]]+pro[[#This Row],[AdminExp]]</f>
        <v>1869569.808</v>
      </c>
      <c r="K922" s="83">
        <f>pro[[#This Row],[Profit]]/pro[[#This Row],[Revenue]]</f>
        <v>0.63949349895908691</v>
      </c>
      <c r="L922" s="56">
        <f t="shared" si="14"/>
        <v>2</v>
      </c>
      <c r="M922" s="82" t="str">
        <f>"Q"&amp;" "&amp;VLOOKUP(pro[[#This Row],[Period]],Mapping!A:B,2,0)</f>
        <v>Q 1</v>
      </c>
      <c r="N922"/>
    </row>
    <row r="923" spans="1:14" ht="11.25" customHeight="1" x14ac:dyDescent="0.2">
      <c r="A923" s="42" t="s">
        <v>20</v>
      </c>
      <c r="B923" s="44" t="s">
        <v>14</v>
      </c>
      <c r="C923" s="44" t="s">
        <v>59</v>
      </c>
      <c r="D923" s="43">
        <v>394757.82499999995</v>
      </c>
      <c r="E923" s="43">
        <v>-62763.350999999988</v>
      </c>
      <c r="F923" s="45">
        <v>-52320</v>
      </c>
      <c r="G923" s="45">
        <v>-75710</v>
      </c>
      <c r="H923" s="45">
        <v>-43820</v>
      </c>
      <c r="I923" s="55">
        <f>pro[[#This Row],[Admin expenses 3]]+pro[[#This Row],[Admin expenses 2]]+pro[[#This Row],[Admin expenses 1]]+pro[[#This Row],[COGS]]</f>
        <v>-234613.351</v>
      </c>
      <c r="J923" s="55">
        <f>pro[[#This Row],[Revenue]]+pro[[#This Row],[AdminExp]]</f>
        <v>160144.47399999996</v>
      </c>
      <c r="K923" s="83">
        <f>pro[[#This Row],[Profit]]/pro[[#This Row],[Revenue]]</f>
        <v>0.40567776965535762</v>
      </c>
      <c r="L923" s="56">
        <f t="shared" si="14"/>
        <v>2</v>
      </c>
      <c r="M923" s="82" t="str">
        <f>"Q"&amp;" "&amp;VLOOKUP(pro[[#This Row],[Period]],Mapping!A:B,2,0)</f>
        <v>Q 1</v>
      </c>
      <c r="N923"/>
    </row>
    <row r="924" spans="1:14" ht="11.25" customHeight="1" x14ac:dyDescent="0.2">
      <c r="A924" s="42" t="s">
        <v>20</v>
      </c>
      <c r="B924" s="44" t="s">
        <v>22</v>
      </c>
      <c r="C924" s="44" t="s">
        <v>57</v>
      </c>
      <c r="D924" s="43">
        <v>66781.252999999997</v>
      </c>
      <c r="E924" s="43">
        <v>-17062.296999999999</v>
      </c>
      <c r="F924" s="45">
        <v>-100520</v>
      </c>
      <c r="G924" s="45">
        <v>-70110</v>
      </c>
      <c r="H924" s="45">
        <v>-88770</v>
      </c>
      <c r="I924" s="55">
        <f>pro[[#This Row],[Admin expenses 3]]+pro[[#This Row],[Admin expenses 2]]+pro[[#This Row],[Admin expenses 1]]+pro[[#This Row],[COGS]]</f>
        <v>-276462.29700000002</v>
      </c>
      <c r="J924" s="55">
        <f>pro[[#This Row],[Revenue]]+pro[[#This Row],[AdminExp]]</f>
        <v>-209681.04400000002</v>
      </c>
      <c r="K924" s="83">
        <f>pro[[#This Row],[Profit]]/pro[[#This Row],[Revenue]]</f>
        <v>-3.1398189548794484</v>
      </c>
      <c r="L924" s="56">
        <f t="shared" si="14"/>
        <v>2</v>
      </c>
      <c r="M924" s="82" t="str">
        <f>"Q"&amp;" "&amp;VLOOKUP(pro[[#This Row],[Period]],Mapping!A:B,2,0)</f>
        <v>Q 1</v>
      </c>
      <c r="N924"/>
    </row>
    <row r="925" spans="1:14" ht="11.25" customHeight="1" x14ac:dyDescent="0.2">
      <c r="A925" s="42" t="s">
        <v>20</v>
      </c>
      <c r="B925" s="44" t="s">
        <v>33</v>
      </c>
      <c r="C925" s="44" t="s">
        <v>57</v>
      </c>
      <c r="D925" s="43">
        <v>2675.4490000000001</v>
      </c>
      <c r="E925" s="43">
        <v>-6462.2530000000006</v>
      </c>
      <c r="F925" s="45">
        <v>-87740</v>
      </c>
      <c r="G925" s="45">
        <v>-97250</v>
      </c>
      <c r="H925" s="45">
        <v>-59770</v>
      </c>
      <c r="I925" s="55">
        <f>pro[[#This Row],[Admin expenses 3]]+pro[[#This Row],[Admin expenses 2]]+pro[[#This Row],[Admin expenses 1]]+pro[[#This Row],[COGS]]</f>
        <v>-251222.253</v>
      </c>
      <c r="J925" s="55">
        <f>pro[[#This Row],[Revenue]]+pro[[#This Row],[AdminExp]]</f>
        <v>-248546.804</v>
      </c>
      <c r="K925" s="83">
        <f>pro[[#This Row],[Profit]]/pro[[#This Row],[Revenue]]</f>
        <v>-92.899099926778646</v>
      </c>
      <c r="L925" s="56">
        <f t="shared" si="14"/>
        <v>2</v>
      </c>
      <c r="M925" s="82" t="str">
        <f>"Q"&amp;" "&amp;VLOOKUP(pro[[#This Row],[Period]],Mapping!A:B,2,0)</f>
        <v>Q 1</v>
      </c>
      <c r="N925"/>
    </row>
    <row r="926" spans="1:14" ht="11.25" customHeight="1" x14ac:dyDescent="0.2">
      <c r="A926" s="42" t="s">
        <v>20</v>
      </c>
      <c r="B926" s="44" t="s">
        <v>33</v>
      </c>
      <c r="C926" s="44" t="s">
        <v>57</v>
      </c>
      <c r="D926" s="43">
        <v>53148.12999999999</v>
      </c>
      <c r="E926" s="43">
        <v>-165415.71900000001</v>
      </c>
      <c r="F926" s="45">
        <v>-28940</v>
      </c>
      <c r="G926" s="45">
        <v>-14170</v>
      </c>
      <c r="H926" s="45">
        <v>-40510</v>
      </c>
      <c r="I926" s="55">
        <f>pro[[#This Row],[Admin expenses 3]]+pro[[#This Row],[Admin expenses 2]]+pro[[#This Row],[Admin expenses 1]]+pro[[#This Row],[COGS]]</f>
        <v>-249035.71900000001</v>
      </c>
      <c r="J926" s="55">
        <f>pro[[#This Row],[Revenue]]+pro[[#This Row],[AdminExp]]</f>
        <v>-195887.58900000004</v>
      </c>
      <c r="K926" s="83">
        <f>pro[[#This Row],[Profit]]/pro[[#This Row],[Revenue]]</f>
        <v>-3.6856910864032293</v>
      </c>
      <c r="L926" s="56">
        <f t="shared" si="14"/>
        <v>2</v>
      </c>
      <c r="M926" s="82" t="str">
        <f>"Q"&amp;" "&amp;VLOOKUP(pro[[#This Row],[Period]],Mapping!A:B,2,0)</f>
        <v>Q 1</v>
      </c>
      <c r="N926"/>
    </row>
    <row r="927" spans="1:14" ht="11.25" customHeight="1" x14ac:dyDescent="0.2">
      <c r="A927" s="42" t="s">
        <v>20</v>
      </c>
      <c r="B927" s="44" t="s">
        <v>25</v>
      </c>
      <c r="C927" s="44" t="s">
        <v>57</v>
      </c>
      <c r="D927" s="43">
        <v>222175.114</v>
      </c>
      <c r="E927" s="43">
        <v>-160264.76199999999</v>
      </c>
      <c r="F927" s="45">
        <v>-90720</v>
      </c>
      <c r="G927" s="45">
        <v>-21870</v>
      </c>
      <c r="H927" s="45">
        <v>-95730</v>
      </c>
      <c r="I927" s="55">
        <f>pro[[#This Row],[Admin expenses 3]]+pro[[#This Row],[Admin expenses 2]]+pro[[#This Row],[Admin expenses 1]]+pro[[#This Row],[COGS]]</f>
        <v>-368584.76199999999</v>
      </c>
      <c r="J927" s="55">
        <f>pro[[#This Row],[Revenue]]+pro[[#This Row],[AdminExp]]</f>
        <v>-146409.64799999999</v>
      </c>
      <c r="K927" s="83">
        <f>pro[[#This Row],[Profit]]/pro[[#This Row],[Revenue]]</f>
        <v>-0.65898311185293235</v>
      </c>
      <c r="L927" s="56">
        <f t="shared" si="14"/>
        <v>2</v>
      </c>
      <c r="M927" s="82" t="str">
        <f>"Q"&amp;" "&amp;VLOOKUP(pro[[#This Row],[Period]],Mapping!A:B,2,0)</f>
        <v>Q 1</v>
      </c>
      <c r="N927"/>
    </row>
    <row r="928" spans="1:14" ht="11.25" customHeight="1" x14ac:dyDescent="0.2">
      <c r="A928" s="42" t="s">
        <v>20</v>
      </c>
      <c r="B928" s="44" t="s">
        <v>13</v>
      </c>
      <c r="C928" s="44" t="s">
        <v>57</v>
      </c>
      <c r="D928" s="43">
        <v>244639.70299999998</v>
      </c>
      <c r="E928" s="43">
        <v>-282971.913</v>
      </c>
      <c r="F928" s="45">
        <v>-58280</v>
      </c>
      <c r="G928" s="45">
        <v>-14920</v>
      </c>
      <c r="H928" s="45">
        <v>-71910</v>
      </c>
      <c r="I928" s="55">
        <f>pro[[#This Row],[Admin expenses 3]]+pro[[#This Row],[Admin expenses 2]]+pro[[#This Row],[Admin expenses 1]]+pro[[#This Row],[COGS]]</f>
        <v>-428081.913</v>
      </c>
      <c r="J928" s="55">
        <f>pro[[#This Row],[Revenue]]+pro[[#This Row],[AdminExp]]</f>
        <v>-183442.21000000002</v>
      </c>
      <c r="K928" s="83">
        <f>pro[[#This Row],[Profit]]/pro[[#This Row],[Revenue]]</f>
        <v>-0.74984643845811094</v>
      </c>
      <c r="L928" s="56">
        <f t="shared" si="14"/>
        <v>2</v>
      </c>
      <c r="M928" s="82" t="str">
        <f>"Q"&amp;" "&amp;VLOOKUP(pro[[#This Row],[Period]],Mapping!A:B,2,0)</f>
        <v>Q 1</v>
      </c>
      <c r="N928"/>
    </row>
    <row r="929" spans="1:14" ht="11.25" customHeight="1" x14ac:dyDescent="0.2">
      <c r="A929" s="42" t="s">
        <v>20</v>
      </c>
      <c r="B929" s="44" t="s">
        <v>28</v>
      </c>
      <c r="C929" s="44" t="s">
        <v>58</v>
      </c>
      <c r="D929" s="43">
        <v>177156.75599999999</v>
      </c>
      <c r="E929" s="43">
        <v>-376531.98799999995</v>
      </c>
      <c r="F929" s="45">
        <v>-17860</v>
      </c>
      <c r="G929" s="45">
        <v>-101770</v>
      </c>
      <c r="H929" s="45">
        <v>-81490</v>
      </c>
      <c r="I929" s="55">
        <f>pro[[#This Row],[Admin expenses 3]]+pro[[#This Row],[Admin expenses 2]]+pro[[#This Row],[Admin expenses 1]]+pro[[#This Row],[COGS]]</f>
        <v>-577651.9879999999</v>
      </c>
      <c r="J929" s="55">
        <f>pro[[#This Row],[Revenue]]+pro[[#This Row],[AdminExp]]</f>
        <v>-400495.2319999999</v>
      </c>
      <c r="K929" s="83">
        <f>pro[[#This Row],[Profit]]/pro[[#This Row],[Revenue]]</f>
        <v>-2.2606828045553051</v>
      </c>
      <c r="L929" s="56">
        <f t="shared" si="14"/>
        <v>2</v>
      </c>
      <c r="M929" s="82" t="str">
        <f>"Q"&amp;" "&amp;VLOOKUP(pro[[#This Row],[Period]],Mapping!A:B,2,0)</f>
        <v>Q 1</v>
      </c>
      <c r="N929"/>
    </row>
    <row r="930" spans="1:14" ht="11.25" customHeight="1" x14ac:dyDescent="0.2">
      <c r="A930" s="42" t="s">
        <v>20</v>
      </c>
      <c r="B930" s="44" t="s">
        <v>14</v>
      </c>
      <c r="C930" s="44" t="s">
        <v>59</v>
      </c>
      <c r="D930" s="43">
        <v>24025.847999999998</v>
      </c>
      <c r="E930" s="43">
        <v>-12258.981</v>
      </c>
      <c r="F930" s="45">
        <v>-38160</v>
      </c>
      <c r="G930" s="45">
        <v>-94010</v>
      </c>
      <c r="H930" s="45">
        <v>-104950</v>
      </c>
      <c r="I930" s="55">
        <f>pro[[#This Row],[Admin expenses 3]]+pro[[#This Row],[Admin expenses 2]]+pro[[#This Row],[Admin expenses 1]]+pro[[#This Row],[COGS]]</f>
        <v>-249378.981</v>
      </c>
      <c r="J930" s="55">
        <f>pro[[#This Row],[Revenue]]+pro[[#This Row],[AdminExp]]</f>
        <v>-225353.133</v>
      </c>
      <c r="K930" s="83">
        <f>pro[[#This Row],[Profit]]/pro[[#This Row],[Revenue]]</f>
        <v>-9.3796120328406314</v>
      </c>
      <c r="L930" s="56">
        <f t="shared" si="14"/>
        <v>2</v>
      </c>
      <c r="M930" s="82" t="str">
        <f>"Q"&amp;" "&amp;VLOOKUP(pro[[#This Row],[Period]],Mapping!A:B,2,0)</f>
        <v>Q 1</v>
      </c>
      <c r="N930"/>
    </row>
    <row r="931" spans="1:14" ht="11.25" customHeight="1" x14ac:dyDescent="0.2">
      <c r="A931" s="42" t="s">
        <v>20</v>
      </c>
      <c r="B931" s="44" t="s">
        <v>26</v>
      </c>
      <c r="C931" s="44" t="s">
        <v>57</v>
      </c>
      <c r="D931" s="43">
        <v>567555.18400000001</v>
      </c>
      <c r="E931" s="43">
        <v>-355492.17200000002</v>
      </c>
      <c r="F931" s="45">
        <v>-32680</v>
      </c>
      <c r="G931" s="45">
        <v>-104610</v>
      </c>
      <c r="H931" s="45">
        <v>-33390</v>
      </c>
      <c r="I931" s="55">
        <f>pro[[#This Row],[Admin expenses 3]]+pro[[#This Row],[Admin expenses 2]]+pro[[#This Row],[Admin expenses 1]]+pro[[#This Row],[COGS]]</f>
        <v>-526172.17200000002</v>
      </c>
      <c r="J931" s="55">
        <f>pro[[#This Row],[Revenue]]+pro[[#This Row],[AdminExp]]</f>
        <v>41383.011999999988</v>
      </c>
      <c r="K931" s="83">
        <f>pro[[#This Row],[Profit]]/pro[[#This Row],[Revenue]]</f>
        <v>7.2914516802299156E-2</v>
      </c>
      <c r="L931" s="56">
        <f t="shared" si="14"/>
        <v>2</v>
      </c>
      <c r="M931" s="82" t="str">
        <f>"Q"&amp;" "&amp;VLOOKUP(pro[[#This Row],[Period]],Mapping!A:B,2,0)</f>
        <v>Q 1</v>
      </c>
      <c r="N931"/>
    </row>
    <row r="932" spans="1:14" ht="11.25" customHeight="1" x14ac:dyDescent="0.2">
      <c r="A932" s="42" t="s">
        <v>20</v>
      </c>
      <c r="B932" s="44" t="s">
        <v>15</v>
      </c>
      <c r="C932" s="44" t="s">
        <v>57</v>
      </c>
      <c r="D932" s="43">
        <v>87982.86</v>
      </c>
      <c r="E932" s="43">
        <v>-47530.706999999995</v>
      </c>
      <c r="F932" s="45">
        <v>-97210</v>
      </c>
      <c r="G932" s="45">
        <v>-58470</v>
      </c>
      <c r="H932" s="45">
        <v>-106670</v>
      </c>
      <c r="I932" s="55">
        <f>pro[[#This Row],[Admin expenses 3]]+pro[[#This Row],[Admin expenses 2]]+pro[[#This Row],[Admin expenses 1]]+pro[[#This Row],[COGS]]</f>
        <v>-309880.70699999999</v>
      </c>
      <c r="J932" s="55">
        <f>pro[[#This Row],[Revenue]]+pro[[#This Row],[AdminExp]]</f>
        <v>-221897.84700000001</v>
      </c>
      <c r="K932" s="83">
        <f>pro[[#This Row],[Profit]]/pro[[#This Row],[Revenue]]</f>
        <v>-2.5220576712327833</v>
      </c>
      <c r="L932" s="56">
        <f t="shared" si="14"/>
        <v>2</v>
      </c>
      <c r="M932" s="82" t="str">
        <f>"Q"&amp;" "&amp;VLOOKUP(pro[[#This Row],[Period]],Mapping!A:B,2,0)</f>
        <v>Q 1</v>
      </c>
      <c r="N932"/>
    </row>
    <row r="933" spans="1:14" ht="11.25" customHeight="1" x14ac:dyDescent="0.2">
      <c r="A933" s="42" t="s">
        <v>20</v>
      </c>
      <c r="B933" s="44" t="s">
        <v>17</v>
      </c>
      <c r="C933" s="44" t="s">
        <v>57</v>
      </c>
      <c r="D933" s="43">
        <v>377846.10499999998</v>
      </c>
      <c r="E933" s="43">
        <v>-496609.44199999998</v>
      </c>
      <c r="F933" s="45">
        <v>-86400</v>
      </c>
      <c r="G933" s="45">
        <v>-63730</v>
      </c>
      <c r="H933" s="45">
        <v>-39730</v>
      </c>
      <c r="I933" s="55">
        <f>pro[[#This Row],[Admin expenses 3]]+pro[[#This Row],[Admin expenses 2]]+pro[[#This Row],[Admin expenses 1]]+pro[[#This Row],[COGS]]</f>
        <v>-686469.44200000004</v>
      </c>
      <c r="J933" s="55">
        <f>pro[[#This Row],[Revenue]]+pro[[#This Row],[AdminExp]]</f>
        <v>-308623.33700000006</v>
      </c>
      <c r="K933" s="83">
        <f>pro[[#This Row],[Profit]]/pro[[#This Row],[Revenue]]</f>
        <v>-0.81679639651174929</v>
      </c>
      <c r="L933" s="56">
        <f t="shared" si="14"/>
        <v>2</v>
      </c>
      <c r="M933" s="82" t="str">
        <f>"Q"&amp;" "&amp;VLOOKUP(pro[[#This Row],[Period]],Mapping!A:B,2,0)</f>
        <v>Q 1</v>
      </c>
      <c r="N933"/>
    </row>
    <row r="934" spans="1:14" ht="11.25" customHeight="1" x14ac:dyDescent="0.2">
      <c r="A934" s="42" t="s">
        <v>20</v>
      </c>
      <c r="B934" s="44" t="s">
        <v>19</v>
      </c>
      <c r="C934" s="44" t="s">
        <v>58</v>
      </c>
      <c r="D934" s="43">
        <v>269841.57199999999</v>
      </c>
      <c r="E934" s="43">
        <v>-160152.60799999998</v>
      </c>
      <c r="F934" s="45">
        <v>-29280</v>
      </c>
      <c r="G934" s="45">
        <v>-60780</v>
      </c>
      <c r="H934" s="45">
        <v>-103790</v>
      </c>
      <c r="I934" s="55">
        <f>pro[[#This Row],[Admin expenses 3]]+pro[[#This Row],[Admin expenses 2]]+pro[[#This Row],[Admin expenses 1]]+pro[[#This Row],[COGS]]</f>
        <v>-354002.60800000001</v>
      </c>
      <c r="J934" s="55">
        <f>pro[[#This Row],[Revenue]]+pro[[#This Row],[AdminExp]]</f>
        <v>-84161.036000000022</v>
      </c>
      <c r="K934" s="83">
        <f>pro[[#This Row],[Profit]]/pro[[#This Row],[Revenue]]</f>
        <v>-0.31189054887361845</v>
      </c>
      <c r="L934" s="56">
        <f t="shared" si="14"/>
        <v>2</v>
      </c>
      <c r="M934" s="82" t="str">
        <f>"Q"&amp;" "&amp;VLOOKUP(pro[[#This Row],[Period]],Mapping!A:B,2,0)</f>
        <v>Q 1</v>
      </c>
      <c r="N934"/>
    </row>
    <row r="935" spans="1:14" ht="11.25" customHeight="1" x14ac:dyDescent="0.2">
      <c r="A935" s="42" t="s">
        <v>20</v>
      </c>
      <c r="B935" s="44" t="s">
        <v>22</v>
      </c>
      <c r="C935" s="44" t="s">
        <v>59</v>
      </c>
      <c r="D935" s="43">
        <v>976661.60199999996</v>
      </c>
      <c r="E935" s="43">
        <v>-608595.02899999998</v>
      </c>
      <c r="F935" s="45">
        <v>-27910</v>
      </c>
      <c r="G935" s="45">
        <v>-87660</v>
      </c>
      <c r="H935" s="45">
        <v>-76400</v>
      </c>
      <c r="I935" s="55">
        <f>pro[[#This Row],[Admin expenses 3]]+pro[[#This Row],[Admin expenses 2]]+pro[[#This Row],[Admin expenses 1]]+pro[[#This Row],[COGS]]</f>
        <v>-800565.02899999998</v>
      </c>
      <c r="J935" s="55">
        <f>pro[[#This Row],[Revenue]]+pro[[#This Row],[AdminExp]]</f>
        <v>176096.57299999997</v>
      </c>
      <c r="K935" s="83">
        <f>pro[[#This Row],[Profit]]/pro[[#This Row],[Revenue]]</f>
        <v>0.18030459336108925</v>
      </c>
      <c r="L935" s="56">
        <f t="shared" si="14"/>
        <v>2</v>
      </c>
      <c r="M935" s="82" t="str">
        <f>"Q"&amp;" "&amp;VLOOKUP(pro[[#This Row],[Period]],Mapping!A:B,2,0)</f>
        <v>Q 1</v>
      </c>
      <c r="N935"/>
    </row>
    <row r="936" spans="1:14" ht="11.25" customHeight="1" x14ac:dyDescent="0.2">
      <c r="A936" s="42" t="s">
        <v>20</v>
      </c>
      <c r="B936" s="44" t="s">
        <v>36</v>
      </c>
      <c r="C936" s="44" t="s">
        <v>57</v>
      </c>
      <c r="D936" s="43">
        <v>3779238.68</v>
      </c>
      <c r="E936" s="43">
        <v>-1341555.2009999999</v>
      </c>
      <c r="F936" s="45">
        <v>-68020</v>
      </c>
      <c r="G936" s="45">
        <v>-99470</v>
      </c>
      <c r="H936" s="45">
        <v>-18330</v>
      </c>
      <c r="I936" s="55">
        <f>pro[[#This Row],[Admin expenses 3]]+pro[[#This Row],[Admin expenses 2]]+pro[[#This Row],[Admin expenses 1]]+pro[[#This Row],[COGS]]</f>
        <v>-1527375.2009999999</v>
      </c>
      <c r="J936" s="55">
        <f>pro[[#This Row],[Revenue]]+pro[[#This Row],[AdminExp]]</f>
        <v>2251863.4790000003</v>
      </c>
      <c r="K936" s="83">
        <f>pro[[#This Row],[Profit]]/pro[[#This Row],[Revenue]]</f>
        <v>0.59585108792334862</v>
      </c>
      <c r="L936" s="56">
        <f t="shared" si="14"/>
        <v>2</v>
      </c>
      <c r="M936" s="82" t="str">
        <f>"Q"&amp;" "&amp;VLOOKUP(pro[[#This Row],[Period]],Mapping!A:B,2,0)</f>
        <v>Q 1</v>
      </c>
      <c r="N936"/>
    </row>
    <row r="937" spans="1:14" ht="11.25" customHeight="1" x14ac:dyDescent="0.2">
      <c r="A937" s="42" t="s">
        <v>20</v>
      </c>
      <c r="B937" s="44" t="s">
        <v>30</v>
      </c>
      <c r="C937" s="44" t="s">
        <v>57</v>
      </c>
      <c r="D937" s="43">
        <v>29101.534</v>
      </c>
      <c r="E937" s="43">
        <v>-21943.970999999998</v>
      </c>
      <c r="F937" s="45">
        <v>-47760</v>
      </c>
      <c r="G937" s="45">
        <v>-99140</v>
      </c>
      <c r="H937" s="45">
        <v>-16380</v>
      </c>
      <c r="I937" s="55">
        <f>pro[[#This Row],[Admin expenses 3]]+pro[[#This Row],[Admin expenses 2]]+pro[[#This Row],[Admin expenses 1]]+pro[[#This Row],[COGS]]</f>
        <v>-185223.97099999999</v>
      </c>
      <c r="J937" s="55">
        <f>pro[[#This Row],[Revenue]]+pro[[#This Row],[AdminExp]]</f>
        <v>-156122.43699999998</v>
      </c>
      <c r="K937" s="83">
        <f>pro[[#This Row],[Profit]]/pro[[#This Row],[Revenue]]</f>
        <v>-5.3647493977465235</v>
      </c>
      <c r="L937" s="56">
        <f t="shared" si="14"/>
        <v>2</v>
      </c>
      <c r="M937" s="82" t="str">
        <f>"Q"&amp;" "&amp;VLOOKUP(pro[[#This Row],[Period]],Mapping!A:B,2,0)</f>
        <v>Q 1</v>
      </c>
      <c r="N937"/>
    </row>
    <row r="938" spans="1:14" ht="11.25" customHeight="1" x14ac:dyDescent="0.2">
      <c r="A938" s="42" t="s">
        <v>20</v>
      </c>
      <c r="B938" s="44" t="s">
        <v>24</v>
      </c>
      <c r="C938" s="44" t="s">
        <v>58</v>
      </c>
      <c r="D938" s="43">
        <v>45209.170999999995</v>
      </c>
      <c r="E938" s="43">
        <v>-49247.135000000002</v>
      </c>
      <c r="F938" s="45">
        <v>-36220</v>
      </c>
      <c r="G938" s="45">
        <v>-19110</v>
      </c>
      <c r="H938" s="45">
        <v>-78630</v>
      </c>
      <c r="I938" s="55">
        <f>pro[[#This Row],[Admin expenses 3]]+pro[[#This Row],[Admin expenses 2]]+pro[[#This Row],[Admin expenses 1]]+pro[[#This Row],[COGS]]</f>
        <v>-183207.13500000001</v>
      </c>
      <c r="J938" s="55">
        <f>pro[[#This Row],[Revenue]]+pro[[#This Row],[AdminExp]]</f>
        <v>-137997.96400000001</v>
      </c>
      <c r="K938" s="83">
        <f>pro[[#This Row],[Profit]]/pro[[#This Row],[Revenue]]</f>
        <v>-3.0524329676383588</v>
      </c>
      <c r="L938" s="56">
        <f t="shared" si="14"/>
        <v>2</v>
      </c>
      <c r="M938" s="82" t="str">
        <f>"Q"&amp;" "&amp;VLOOKUP(pro[[#This Row],[Period]],Mapping!A:B,2,0)</f>
        <v>Q 1</v>
      </c>
      <c r="N938"/>
    </row>
    <row r="939" spans="1:14" ht="11.25" customHeight="1" x14ac:dyDescent="0.2">
      <c r="A939" s="42" t="s">
        <v>20</v>
      </c>
      <c r="B939" s="44" t="s">
        <v>37</v>
      </c>
      <c r="C939" s="44" t="s">
        <v>59</v>
      </c>
      <c r="D939" s="43">
        <v>173903.44299999997</v>
      </c>
      <c r="E939" s="43">
        <v>-73958.555999999997</v>
      </c>
      <c r="F939" s="45">
        <v>-46160</v>
      </c>
      <c r="G939" s="45">
        <v>-76350</v>
      </c>
      <c r="H939" s="45">
        <v>-75190</v>
      </c>
      <c r="I939" s="55">
        <f>pro[[#This Row],[Admin expenses 3]]+pro[[#This Row],[Admin expenses 2]]+pro[[#This Row],[Admin expenses 1]]+pro[[#This Row],[COGS]]</f>
        <v>-271658.55599999998</v>
      </c>
      <c r="J939" s="55">
        <f>pro[[#This Row],[Revenue]]+pro[[#This Row],[AdminExp]]</f>
        <v>-97755.113000000012</v>
      </c>
      <c r="K939" s="83">
        <f>pro[[#This Row],[Profit]]/pro[[#This Row],[Revenue]]</f>
        <v>-0.56212293048160078</v>
      </c>
      <c r="L939" s="56">
        <f t="shared" si="14"/>
        <v>2</v>
      </c>
      <c r="M939" s="82" t="str">
        <f>"Q"&amp;" "&amp;VLOOKUP(pro[[#This Row],[Period]],Mapping!A:B,2,0)</f>
        <v>Q 1</v>
      </c>
      <c r="N939"/>
    </row>
    <row r="940" spans="1:14" ht="11.25" customHeight="1" x14ac:dyDescent="0.2">
      <c r="A940" s="42" t="s">
        <v>20</v>
      </c>
      <c r="B940" s="44" t="s">
        <v>33</v>
      </c>
      <c r="C940" s="44" t="s">
        <v>57</v>
      </c>
      <c r="D940" s="43">
        <v>124240.30499999999</v>
      </c>
      <c r="E940" s="43">
        <v>-302901.83699999994</v>
      </c>
      <c r="F940" s="45">
        <v>-106980</v>
      </c>
      <c r="G940" s="45">
        <v>-76230</v>
      </c>
      <c r="H940" s="45">
        <v>-21000</v>
      </c>
      <c r="I940" s="55">
        <f>pro[[#This Row],[Admin expenses 3]]+pro[[#This Row],[Admin expenses 2]]+pro[[#This Row],[Admin expenses 1]]+pro[[#This Row],[COGS]]</f>
        <v>-507111.83699999994</v>
      </c>
      <c r="J940" s="55">
        <f>pro[[#This Row],[Revenue]]+pro[[#This Row],[AdminExp]]</f>
        <v>-382871.53199999995</v>
      </c>
      <c r="K940" s="83">
        <f>pro[[#This Row],[Profit]]/pro[[#This Row],[Revenue]]</f>
        <v>-3.0817014816568582</v>
      </c>
      <c r="L940" s="56">
        <f t="shared" si="14"/>
        <v>2</v>
      </c>
      <c r="M940" s="82" t="str">
        <f>"Q"&amp;" "&amp;VLOOKUP(pro[[#This Row],[Period]],Mapping!A:B,2,0)</f>
        <v>Q 1</v>
      </c>
      <c r="N940"/>
    </row>
    <row r="941" spans="1:14" ht="11.25" customHeight="1" x14ac:dyDescent="0.2">
      <c r="A941" s="42" t="s">
        <v>20</v>
      </c>
      <c r="B941" s="44" t="s">
        <v>28</v>
      </c>
      <c r="C941" s="44" t="s">
        <v>57</v>
      </c>
      <c r="D941" s="43">
        <v>4347170.233</v>
      </c>
      <c r="E941" s="43">
        <v>-2129696.5619999999</v>
      </c>
      <c r="F941" s="45">
        <v>-24150</v>
      </c>
      <c r="G941" s="45">
        <v>-12990</v>
      </c>
      <c r="H941" s="45">
        <v>-68900</v>
      </c>
      <c r="I941" s="55">
        <f>pro[[#This Row],[Admin expenses 3]]+pro[[#This Row],[Admin expenses 2]]+pro[[#This Row],[Admin expenses 1]]+pro[[#This Row],[COGS]]</f>
        <v>-2235736.5619999999</v>
      </c>
      <c r="J941" s="55">
        <f>pro[[#This Row],[Revenue]]+pro[[#This Row],[AdminExp]]</f>
        <v>2111433.6710000001</v>
      </c>
      <c r="K941" s="83">
        <f>pro[[#This Row],[Profit]]/pro[[#This Row],[Revenue]]</f>
        <v>0.48570301088551832</v>
      </c>
      <c r="L941" s="56">
        <f t="shared" si="14"/>
        <v>2</v>
      </c>
      <c r="M941" s="82" t="str">
        <f>"Q"&amp;" "&amp;VLOOKUP(pro[[#This Row],[Period]],Mapping!A:B,2,0)</f>
        <v>Q 1</v>
      </c>
      <c r="N941"/>
    </row>
    <row r="942" spans="1:14" ht="11.25" customHeight="1" x14ac:dyDescent="0.2">
      <c r="A942" s="42" t="s">
        <v>20</v>
      </c>
      <c r="B942" s="44" t="s">
        <v>30</v>
      </c>
      <c r="C942" s="44" t="s">
        <v>58</v>
      </c>
      <c r="D942" s="43">
        <v>1169725.1159999999</v>
      </c>
      <c r="E942" s="43">
        <v>-643341.853</v>
      </c>
      <c r="F942" s="45">
        <v>-66720</v>
      </c>
      <c r="G942" s="45">
        <v>-67400</v>
      </c>
      <c r="H942" s="45">
        <v>-22170</v>
      </c>
      <c r="I942" s="55">
        <f>pro[[#This Row],[Admin expenses 3]]+pro[[#This Row],[Admin expenses 2]]+pro[[#This Row],[Admin expenses 1]]+pro[[#This Row],[COGS]]</f>
        <v>-799631.853</v>
      </c>
      <c r="J942" s="55">
        <f>pro[[#This Row],[Revenue]]+pro[[#This Row],[AdminExp]]</f>
        <v>370093.26299999992</v>
      </c>
      <c r="K942" s="83">
        <f>pro[[#This Row],[Profit]]/pro[[#This Row],[Revenue]]</f>
        <v>0.31639336279755487</v>
      </c>
      <c r="L942" s="56">
        <f t="shared" si="14"/>
        <v>2</v>
      </c>
      <c r="M942" s="82" t="str">
        <f>"Q"&amp;" "&amp;VLOOKUP(pro[[#This Row],[Period]],Mapping!A:B,2,0)</f>
        <v>Q 1</v>
      </c>
      <c r="N942"/>
    </row>
    <row r="943" spans="1:14" ht="11.25" customHeight="1" x14ac:dyDescent="0.2">
      <c r="A943" s="42" t="s">
        <v>20</v>
      </c>
      <c r="B943" s="44" t="s">
        <v>32</v>
      </c>
      <c r="C943" s="44" t="s">
        <v>57</v>
      </c>
      <c r="D943" s="43">
        <v>828888.94900000002</v>
      </c>
      <c r="E943" s="43">
        <v>-391184.56299999997</v>
      </c>
      <c r="F943" s="45">
        <v>-49340</v>
      </c>
      <c r="G943" s="45">
        <v>-60910</v>
      </c>
      <c r="H943" s="45">
        <v>-19310</v>
      </c>
      <c r="I943" s="55">
        <f>pro[[#This Row],[Admin expenses 3]]+pro[[#This Row],[Admin expenses 2]]+pro[[#This Row],[Admin expenses 1]]+pro[[#This Row],[COGS]]</f>
        <v>-520744.56299999997</v>
      </c>
      <c r="J943" s="55">
        <f>pro[[#This Row],[Revenue]]+pro[[#This Row],[AdminExp]]</f>
        <v>308144.38600000006</v>
      </c>
      <c r="K943" s="83">
        <f>pro[[#This Row],[Profit]]/pro[[#This Row],[Revenue]]</f>
        <v>0.37175593470241819</v>
      </c>
      <c r="L943" s="56">
        <f t="shared" si="14"/>
        <v>2</v>
      </c>
      <c r="M943" s="82" t="str">
        <f>"Q"&amp;" "&amp;VLOOKUP(pro[[#This Row],[Period]],Mapping!A:B,2,0)</f>
        <v>Q 1</v>
      </c>
      <c r="N943"/>
    </row>
    <row r="944" spans="1:14" ht="11.25" customHeight="1" x14ac:dyDescent="0.2">
      <c r="A944" s="42" t="s">
        <v>20</v>
      </c>
      <c r="B944" s="44" t="s">
        <v>35</v>
      </c>
      <c r="C944" s="44" t="s">
        <v>58</v>
      </c>
      <c r="D944" s="43">
        <v>6227262.5029999986</v>
      </c>
      <c r="E944" s="43">
        <v>-2260504.7429999998</v>
      </c>
      <c r="F944" s="45">
        <v>-38780</v>
      </c>
      <c r="G944" s="45">
        <v>-58660</v>
      </c>
      <c r="H944" s="45">
        <v>-55200</v>
      </c>
      <c r="I944" s="55">
        <f>pro[[#This Row],[Admin expenses 3]]+pro[[#This Row],[Admin expenses 2]]+pro[[#This Row],[Admin expenses 1]]+pro[[#This Row],[COGS]]</f>
        <v>-2413144.7429999998</v>
      </c>
      <c r="J944" s="55">
        <f>pro[[#This Row],[Revenue]]+pro[[#This Row],[AdminExp]]</f>
        <v>3814117.7599999988</v>
      </c>
      <c r="K944" s="83">
        <f>pro[[#This Row],[Profit]]/pro[[#This Row],[Revenue]]</f>
        <v>0.61248706926398855</v>
      </c>
      <c r="L944" s="56">
        <f t="shared" si="14"/>
        <v>2</v>
      </c>
      <c r="M944" s="82" t="str">
        <f>"Q"&amp;" "&amp;VLOOKUP(pro[[#This Row],[Period]],Mapping!A:B,2,0)</f>
        <v>Q 1</v>
      </c>
      <c r="N944"/>
    </row>
    <row r="945" spans="1:14" ht="11.25" customHeight="1" x14ac:dyDescent="0.2">
      <c r="A945" s="42" t="s">
        <v>20</v>
      </c>
      <c r="B945" s="44" t="s">
        <v>28</v>
      </c>
      <c r="C945" s="44" t="s">
        <v>59</v>
      </c>
      <c r="D945" s="43">
        <v>12144.173999999999</v>
      </c>
      <c r="E945" s="43">
        <v>-13705.552</v>
      </c>
      <c r="F945" s="45">
        <v>-107170</v>
      </c>
      <c r="G945" s="45">
        <v>-56000</v>
      </c>
      <c r="H945" s="45">
        <v>-34570</v>
      </c>
      <c r="I945" s="55">
        <f>pro[[#This Row],[Admin expenses 3]]+pro[[#This Row],[Admin expenses 2]]+pro[[#This Row],[Admin expenses 1]]+pro[[#This Row],[COGS]]</f>
        <v>-211445.552</v>
      </c>
      <c r="J945" s="55">
        <f>pro[[#This Row],[Revenue]]+pro[[#This Row],[AdminExp]]</f>
        <v>-199301.378</v>
      </c>
      <c r="K945" s="83">
        <f>pro[[#This Row],[Profit]]/pro[[#This Row],[Revenue]]</f>
        <v>-16.411274904328611</v>
      </c>
      <c r="L945" s="56">
        <f t="shared" si="14"/>
        <v>2</v>
      </c>
      <c r="M945" s="82" t="str">
        <f>"Q"&amp;" "&amp;VLOOKUP(pro[[#This Row],[Period]],Mapping!A:B,2,0)</f>
        <v>Q 1</v>
      </c>
      <c r="N945"/>
    </row>
    <row r="946" spans="1:14" ht="11.25" customHeight="1" x14ac:dyDescent="0.2">
      <c r="A946" s="42" t="s">
        <v>20</v>
      </c>
      <c r="B946" s="44" t="s">
        <v>15</v>
      </c>
      <c r="C946" s="44" t="s">
        <v>60</v>
      </c>
      <c r="D946" s="43">
        <v>499969.89699999994</v>
      </c>
      <c r="E946" s="43">
        <v>-216436.62599999999</v>
      </c>
      <c r="F946" s="45">
        <v>-83560</v>
      </c>
      <c r="G946" s="45">
        <v>-19910</v>
      </c>
      <c r="H946" s="45">
        <v>-44770</v>
      </c>
      <c r="I946" s="55">
        <f>pro[[#This Row],[Admin expenses 3]]+pro[[#This Row],[Admin expenses 2]]+pro[[#This Row],[Admin expenses 1]]+pro[[#This Row],[COGS]]</f>
        <v>-364676.62599999999</v>
      </c>
      <c r="J946" s="55">
        <f>pro[[#This Row],[Revenue]]+pro[[#This Row],[AdminExp]]</f>
        <v>135293.27099999995</v>
      </c>
      <c r="K946" s="83">
        <f>pro[[#This Row],[Profit]]/pro[[#This Row],[Revenue]]</f>
        <v>0.27060283391421858</v>
      </c>
      <c r="L946" s="56">
        <f t="shared" si="14"/>
        <v>2</v>
      </c>
      <c r="M946" s="82" t="str">
        <f>"Q"&amp;" "&amp;VLOOKUP(pro[[#This Row],[Period]],Mapping!A:B,2,0)</f>
        <v>Q 1</v>
      </c>
      <c r="N946"/>
    </row>
    <row r="947" spans="1:14" ht="11.25" customHeight="1" x14ac:dyDescent="0.2">
      <c r="A947" s="42" t="s">
        <v>20</v>
      </c>
      <c r="B947" s="44" t="s">
        <v>17</v>
      </c>
      <c r="C947" s="44" t="s">
        <v>57</v>
      </c>
      <c r="D947" s="43">
        <v>18985.707999999999</v>
      </c>
      <c r="E947" s="43">
        <v>-14138.193999999998</v>
      </c>
      <c r="F947" s="45">
        <v>-53150</v>
      </c>
      <c r="G947" s="45">
        <v>-33990</v>
      </c>
      <c r="H947" s="45">
        <v>-40790</v>
      </c>
      <c r="I947" s="55">
        <f>pro[[#This Row],[Admin expenses 3]]+pro[[#This Row],[Admin expenses 2]]+pro[[#This Row],[Admin expenses 1]]+pro[[#This Row],[COGS]]</f>
        <v>-142068.19399999999</v>
      </c>
      <c r="J947" s="55">
        <f>pro[[#This Row],[Revenue]]+pro[[#This Row],[AdminExp]]</f>
        <v>-123082.48599999999</v>
      </c>
      <c r="K947" s="83">
        <f>pro[[#This Row],[Profit]]/pro[[#This Row],[Revenue]]</f>
        <v>-6.4829020861376359</v>
      </c>
      <c r="L947" s="56">
        <f t="shared" si="14"/>
        <v>2</v>
      </c>
      <c r="M947" s="82" t="str">
        <f>"Q"&amp;" "&amp;VLOOKUP(pro[[#This Row],[Period]],Mapping!A:B,2,0)</f>
        <v>Q 1</v>
      </c>
      <c r="N947"/>
    </row>
    <row r="948" spans="1:14" ht="11.25" customHeight="1" x14ac:dyDescent="0.2">
      <c r="A948" s="42" t="s">
        <v>20</v>
      </c>
      <c r="B948" s="44" t="s">
        <v>22</v>
      </c>
      <c r="C948" s="44" t="s">
        <v>58</v>
      </c>
      <c r="D948" s="43">
        <v>24034.282999999999</v>
      </c>
      <c r="E948" s="43">
        <v>-12612.901</v>
      </c>
      <c r="F948" s="45">
        <v>-48400</v>
      </c>
      <c r="G948" s="45">
        <v>-29850</v>
      </c>
      <c r="H948" s="45">
        <v>-93020</v>
      </c>
      <c r="I948" s="55">
        <f>pro[[#This Row],[Admin expenses 3]]+pro[[#This Row],[Admin expenses 2]]+pro[[#This Row],[Admin expenses 1]]+pro[[#This Row],[COGS]]</f>
        <v>-183882.90100000001</v>
      </c>
      <c r="J948" s="55">
        <f>pro[[#This Row],[Revenue]]+pro[[#This Row],[AdminExp]]</f>
        <v>-159848.61800000002</v>
      </c>
      <c r="K948" s="83">
        <f>pro[[#This Row],[Profit]]/pro[[#This Row],[Revenue]]</f>
        <v>-6.6508586089295871</v>
      </c>
      <c r="L948" s="56">
        <f t="shared" si="14"/>
        <v>2</v>
      </c>
      <c r="M948" s="82" t="str">
        <f>"Q"&amp;" "&amp;VLOOKUP(pro[[#This Row],[Period]],Mapping!A:B,2,0)</f>
        <v>Q 1</v>
      </c>
      <c r="N948"/>
    </row>
    <row r="949" spans="1:14" ht="11.25" customHeight="1" x14ac:dyDescent="0.2">
      <c r="A949" s="42" t="s">
        <v>20</v>
      </c>
      <c r="B949" s="44" t="s">
        <v>24</v>
      </c>
      <c r="C949" s="44" t="s">
        <v>59</v>
      </c>
      <c r="D949" s="43">
        <v>335127.87699999998</v>
      </c>
      <c r="E949" s="43">
        <v>-190675.76499999998</v>
      </c>
      <c r="F949" s="45">
        <v>-93030</v>
      </c>
      <c r="G949" s="45">
        <v>-105420</v>
      </c>
      <c r="H949" s="45">
        <v>-21680</v>
      </c>
      <c r="I949" s="55">
        <f>pro[[#This Row],[Admin expenses 3]]+pro[[#This Row],[Admin expenses 2]]+pro[[#This Row],[Admin expenses 1]]+pro[[#This Row],[COGS]]</f>
        <v>-410805.76500000001</v>
      </c>
      <c r="J949" s="55">
        <f>pro[[#This Row],[Revenue]]+pro[[#This Row],[AdminExp]]</f>
        <v>-75677.888000000035</v>
      </c>
      <c r="K949" s="83">
        <f>pro[[#This Row],[Profit]]/pro[[#This Row],[Revenue]]</f>
        <v>-0.22581794351891543</v>
      </c>
      <c r="L949" s="56">
        <f t="shared" si="14"/>
        <v>2</v>
      </c>
      <c r="M949" s="82" t="str">
        <f>"Q"&amp;" "&amp;VLOOKUP(pro[[#This Row],[Period]],Mapping!A:B,2,0)</f>
        <v>Q 1</v>
      </c>
      <c r="N949"/>
    </row>
    <row r="950" spans="1:14" ht="11.25" customHeight="1" x14ac:dyDescent="0.2">
      <c r="A950" s="42" t="s">
        <v>20</v>
      </c>
      <c r="B950" s="44" t="s">
        <v>33</v>
      </c>
      <c r="C950" s="44" t="s">
        <v>60</v>
      </c>
      <c r="D950" s="43">
        <v>38060.911</v>
      </c>
      <c r="E950" s="43">
        <v>-67984.28</v>
      </c>
      <c r="F950" s="45">
        <v>-63060</v>
      </c>
      <c r="G950" s="45">
        <v>-100950</v>
      </c>
      <c r="H950" s="45">
        <v>-95220</v>
      </c>
      <c r="I950" s="55">
        <f>pro[[#This Row],[Admin expenses 3]]+pro[[#This Row],[Admin expenses 2]]+pro[[#This Row],[Admin expenses 1]]+pro[[#This Row],[COGS]]</f>
        <v>-327214.28000000003</v>
      </c>
      <c r="J950" s="55">
        <f>pro[[#This Row],[Revenue]]+pro[[#This Row],[AdminExp]]</f>
        <v>-289153.36900000001</v>
      </c>
      <c r="K950" s="83">
        <f>pro[[#This Row],[Profit]]/pro[[#This Row],[Revenue]]</f>
        <v>-7.5971215980615918</v>
      </c>
      <c r="L950" s="56">
        <f t="shared" si="14"/>
        <v>2</v>
      </c>
      <c r="M950" s="82" t="str">
        <f>"Q"&amp;" "&amp;VLOOKUP(pro[[#This Row],[Period]],Mapping!A:B,2,0)</f>
        <v>Q 1</v>
      </c>
      <c r="N950"/>
    </row>
    <row r="951" spans="1:14" ht="11.25" customHeight="1" x14ac:dyDescent="0.2">
      <c r="A951" s="42" t="s">
        <v>20</v>
      </c>
      <c r="B951" s="44" t="s">
        <v>25</v>
      </c>
      <c r="C951" s="44" t="s">
        <v>57</v>
      </c>
      <c r="D951" s="43">
        <v>161197.519</v>
      </c>
      <c r="E951" s="43">
        <v>-49390.131000000001</v>
      </c>
      <c r="F951" s="45">
        <v>-62580</v>
      </c>
      <c r="G951" s="45">
        <v>-107380</v>
      </c>
      <c r="H951" s="45">
        <v>-78320</v>
      </c>
      <c r="I951" s="55">
        <f>pro[[#This Row],[Admin expenses 3]]+pro[[#This Row],[Admin expenses 2]]+pro[[#This Row],[Admin expenses 1]]+pro[[#This Row],[COGS]]</f>
        <v>-297670.13099999999</v>
      </c>
      <c r="J951" s="55">
        <f>pro[[#This Row],[Revenue]]+pro[[#This Row],[AdminExp]]</f>
        <v>-136472.61199999999</v>
      </c>
      <c r="K951" s="83">
        <f>pro[[#This Row],[Profit]]/pro[[#This Row],[Revenue]]</f>
        <v>-0.84661732293782999</v>
      </c>
      <c r="L951" s="56">
        <f t="shared" si="14"/>
        <v>2</v>
      </c>
      <c r="M951" s="82" t="str">
        <f>"Q"&amp;" "&amp;VLOOKUP(pro[[#This Row],[Period]],Mapping!A:B,2,0)</f>
        <v>Q 1</v>
      </c>
      <c r="N951"/>
    </row>
    <row r="952" spans="1:14" ht="11.25" customHeight="1" x14ac:dyDescent="0.2">
      <c r="A952" s="42" t="s">
        <v>20</v>
      </c>
      <c r="B952" s="44" t="s">
        <v>14</v>
      </c>
      <c r="C952" s="44" t="s">
        <v>58</v>
      </c>
      <c r="D952" s="43">
        <v>44335.06</v>
      </c>
      <c r="E952" s="43">
        <v>-14535.219999999998</v>
      </c>
      <c r="F952" s="45">
        <v>-43120</v>
      </c>
      <c r="G952" s="45">
        <v>-36890</v>
      </c>
      <c r="H952" s="45">
        <v>-74340</v>
      </c>
      <c r="I952" s="55">
        <f>pro[[#This Row],[Admin expenses 3]]+pro[[#This Row],[Admin expenses 2]]+pro[[#This Row],[Admin expenses 1]]+pro[[#This Row],[COGS]]</f>
        <v>-168885.22</v>
      </c>
      <c r="J952" s="55">
        <f>pro[[#This Row],[Revenue]]+pro[[#This Row],[AdminExp]]</f>
        <v>-124550.16</v>
      </c>
      <c r="K952" s="83">
        <f>pro[[#This Row],[Profit]]/pro[[#This Row],[Revenue]]</f>
        <v>-2.8092926907057305</v>
      </c>
      <c r="L952" s="56">
        <f t="shared" si="14"/>
        <v>2</v>
      </c>
      <c r="M952" s="82" t="str">
        <f>"Q"&amp;" "&amp;VLOOKUP(pro[[#This Row],[Period]],Mapping!A:B,2,0)</f>
        <v>Q 1</v>
      </c>
      <c r="N952"/>
    </row>
    <row r="953" spans="1:14" ht="11.25" customHeight="1" x14ac:dyDescent="0.2">
      <c r="A953" s="42" t="s">
        <v>20</v>
      </c>
      <c r="B953" s="44" t="s">
        <v>15</v>
      </c>
      <c r="C953" s="44" t="s">
        <v>59</v>
      </c>
      <c r="D953" s="43">
        <v>257939.36</v>
      </c>
      <c r="E953" s="43">
        <v>-87171.231</v>
      </c>
      <c r="F953" s="45">
        <v>-60980</v>
      </c>
      <c r="G953" s="45">
        <v>-88510</v>
      </c>
      <c r="H953" s="45">
        <v>-19210</v>
      </c>
      <c r="I953" s="55">
        <f>pro[[#This Row],[Admin expenses 3]]+pro[[#This Row],[Admin expenses 2]]+pro[[#This Row],[Admin expenses 1]]+pro[[#This Row],[COGS]]</f>
        <v>-255871.231</v>
      </c>
      <c r="J953" s="55">
        <f>pro[[#This Row],[Revenue]]+pro[[#This Row],[AdminExp]]</f>
        <v>2068.1289999999863</v>
      </c>
      <c r="K953" s="83">
        <f>pro[[#This Row],[Profit]]/pro[[#This Row],[Revenue]]</f>
        <v>8.017888390511577E-3</v>
      </c>
      <c r="L953" s="56">
        <f t="shared" si="14"/>
        <v>2</v>
      </c>
      <c r="M953" s="82" t="str">
        <f>"Q"&amp;" "&amp;VLOOKUP(pro[[#This Row],[Period]],Mapping!A:B,2,0)</f>
        <v>Q 1</v>
      </c>
      <c r="N953"/>
    </row>
    <row r="954" spans="1:14" ht="11.25" customHeight="1" x14ac:dyDescent="0.2">
      <c r="A954" s="42" t="s">
        <v>20</v>
      </c>
      <c r="B954" s="44" t="s">
        <v>17</v>
      </c>
      <c r="C954" s="44" t="s">
        <v>60</v>
      </c>
      <c r="D954" s="43">
        <v>1637170.2620000001</v>
      </c>
      <c r="E954" s="43">
        <v>-661882.15099999995</v>
      </c>
      <c r="F954" s="45">
        <v>-29100</v>
      </c>
      <c r="G954" s="45">
        <v>-100580</v>
      </c>
      <c r="H954" s="45">
        <v>-100420</v>
      </c>
      <c r="I954" s="55">
        <f>pro[[#This Row],[Admin expenses 3]]+pro[[#This Row],[Admin expenses 2]]+pro[[#This Row],[Admin expenses 1]]+pro[[#This Row],[COGS]]</f>
        <v>-891982.15099999995</v>
      </c>
      <c r="J954" s="55">
        <f>pro[[#This Row],[Revenue]]+pro[[#This Row],[AdminExp]]</f>
        <v>745188.11100000015</v>
      </c>
      <c r="K954" s="83">
        <f>pro[[#This Row],[Profit]]/pro[[#This Row],[Revenue]]</f>
        <v>0.4551683647671827</v>
      </c>
      <c r="L954" s="56">
        <f t="shared" si="14"/>
        <v>2</v>
      </c>
      <c r="M954" s="82" t="str">
        <f>"Q"&amp;" "&amp;VLOOKUP(pro[[#This Row],[Period]],Mapping!A:B,2,0)</f>
        <v>Q 1</v>
      </c>
      <c r="N954"/>
    </row>
    <row r="955" spans="1:14" ht="11.25" customHeight="1" x14ac:dyDescent="0.2">
      <c r="A955" s="42" t="s">
        <v>20</v>
      </c>
      <c r="B955" s="44" t="s">
        <v>19</v>
      </c>
      <c r="C955" s="44" t="s">
        <v>57</v>
      </c>
      <c r="D955" s="43">
        <v>95333.433999999994</v>
      </c>
      <c r="E955" s="43">
        <v>-55979.951999999997</v>
      </c>
      <c r="F955" s="45">
        <v>-56320</v>
      </c>
      <c r="G955" s="45">
        <v>-64870</v>
      </c>
      <c r="H955" s="45">
        <v>-52730</v>
      </c>
      <c r="I955" s="55">
        <f>pro[[#This Row],[Admin expenses 3]]+pro[[#This Row],[Admin expenses 2]]+pro[[#This Row],[Admin expenses 1]]+pro[[#This Row],[COGS]]</f>
        <v>-229899.95199999999</v>
      </c>
      <c r="J955" s="55">
        <f>pro[[#This Row],[Revenue]]+pro[[#This Row],[AdminExp]]</f>
        <v>-134566.51799999998</v>
      </c>
      <c r="K955" s="83">
        <f>pro[[#This Row],[Profit]]/pro[[#This Row],[Revenue]]</f>
        <v>-1.4115354115954744</v>
      </c>
      <c r="L955" s="56">
        <f t="shared" si="14"/>
        <v>2</v>
      </c>
      <c r="M955" s="82" t="str">
        <f>"Q"&amp;" "&amp;VLOOKUP(pro[[#This Row],[Period]],Mapping!A:B,2,0)</f>
        <v>Q 1</v>
      </c>
      <c r="N955"/>
    </row>
    <row r="956" spans="1:14" ht="11.25" customHeight="1" x14ac:dyDescent="0.2">
      <c r="A956" s="42" t="s">
        <v>20</v>
      </c>
      <c r="B956" s="44" t="s">
        <v>21</v>
      </c>
      <c r="C956" s="44" t="s">
        <v>58</v>
      </c>
      <c r="D956" s="43">
        <v>42273.440999999999</v>
      </c>
      <c r="E956" s="43">
        <v>-32011.832999999999</v>
      </c>
      <c r="F956" s="45">
        <v>-54830</v>
      </c>
      <c r="G956" s="45">
        <v>-81570</v>
      </c>
      <c r="H956" s="45">
        <v>-81680</v>
      </c>
      <c r="I956" s="55">
        <f>pro[[#This Row],[Admin expenses 3]]+pro[[#This Row],[Admin expenses 2]]+pro[[#This Row],[Admin expenses 1]]+pro[[#This Row],[COGS]]</f>
        <v>-250091.83299999998</v>
      </c>
      <c r="J956" s="55">
        <f>pro[[#This Row],[Revenue]]+pro[[#This Row],[AdminExp]]</f>
        <v>-207818.39199999999</v>
      </c>
      <c r="K956" s="83">
        <f>pro[[#This Row],[Profit]]/pro[[#This Row],[Revenue]]</f>
        <v>-4.9160510023302812</v>
      </c>
      <c r="L956" s="56">
        <f t="shared" si="14"/>
        <v>2</v>
      </c>
      <c r="M956" s="82" t="str">
        <f>"Q"&amp;" "&amp;VLOOKUP(pro[[#This Row],[Period]],Mapping!A:B,2,0)</f>
        <v>Q 1</v>
      </c>
      <c r="N956"/>
    </row>
    <row r="957" spans="1:14" ht="11.25" customHeight="1" x14ac:dyDescent="0.2">
      <c r="A957" s="42" t="s">
        <v>20</v>
      </c>
      <c r="B957" s="44" t="s">
        <v>22</v>
      </c>
      <c r="C957" s="44" t="s">
        <v>59</v>
      </c>
      <c r="D957" s="43">
        <v>365473.64</v>
      </c>
      <c r="E957" s="43">
        <v>-176376.74599999998</v>
      </c>
      <c r="F957" s="45">
        <v>-65690</v>
      </c>
      <c r="G957" s="45">
        <v>-53280</v>
      </c>
      <c r="H957" s="45">
        <v>-70320</v>
      </c>
      <c r="I957" s="55">
        <f>pro[[#This Row],[Admin expenses 3]]+pro[[#This Row],[Admin expenses 2]]+pro[[#This Row],[Admin expenses 1]]+pro[[#This Row],[COGS]]</f>
        <v>-365666.74599999998</v>
      </c>
      <c r="J957" s="55">
        <f>pro[[#This Row],[Revenue]]+pro[[#This Row],[AdminExp]]</f>
        <v>-193.10599999997066</v>
      </c>
      <c r="K957" s="83">
        <f>pro[[#This Row],[Profit]]/pro[[#This Row],[Revenue]]</f>
        <v>-5.2837189571310983E-4</v>
      </c>
      <c r="L957" s="56">
        <f t="shared" si="14"/>
        <v>2</v>
      </c>
      <c r="M957" s="82" t="str">
        <f>"Q"&amp;" "&amp;VLOOKUP(pro[[#This Row],[Period]],Mapping!A:B,2,0)</f>
        <v>Q 1</v>
      </c>
      <c r="N957"/>
    </row>
    <row r="958" spans="1:14" ht="11.25" customHeight="1" x14ac:dyDescent="0.2">
      <c r="A958" s="42" t="s">
        <v>20</v>
      </c>
      <c r="B958" s="44" t="s">
        <v>36</v>
      </c>
      <c r="C958" s="44" t="s">
        <v>60</v>
      </c>
      <c r="D958" s="43">
        <v>3018125.8169999993</v>
      </c>
      <c r="E958" s="43">
        <v>-539873.38299999991</v>
      </c>
      <c r="F958" s="45">
        <v>-20230</v>
      </c>
      <c r="G958" s="45">
        <v>-78500</v>
      </c>
      <c r="H958" s="45">
        <v>-99880</v>
      </c>
      <c r="I958" s="55">
        <f>pro[[#This Row],[Admin expenses 3]]+pro[[#This Row],[Admin expenses 2]]+pro[[#This Row],[Admin expenses 1]]+pro[[#This Row],[COGS]]</f>
        <v>-738483.38299999991</v>
      </c>
      <c r="J958" s="55">
        <f>pro[[#This Row],[Revenue]]+pro[[#This Row],[AdminExp]]</f>
        <v>2279642.4339999994</v>
      </c>
      <c r="K958" s="83">
        <f>pro[[#This Row],[Profit]]/pro[[#This Row],[Revenue]]</f>
        <v>0.75531723069979617</v>
      </c>
      <c r="L958" s="56">
        <f t="shared" si="14"/>
        <v>2</v>
      </c>
      <c r="M958" s="82" t="str">
        <f>"Q"&amp;" "&amp;VLOOKUP(pro[[#This Row],[Period]],Mapping!A:B,2,0)</f>
        <v>Q 1</v>
      </c>
      <c r="N958"/>
    </row>
    <row r="959" spans="1:14" ht="11.25" customHeight="1" x14ac:dyDescent="0.2">
      <c r="A959" s="42" t="s">
        <v>20</v>
      </c>
      <c r="B959" s="44" t="s">
        <v>37</v>
      </c>
      <c r="C959" s="44" t="s">
        <v>57</v>
      </c>
      <c r="D959" s="43">
        <v>12690.867</v>
      </c>
      <c r="E959" s="43">
        <v>-7582.0009999999993</v>
      </c>
      <c r="F959" s="45">
        <v>-13480</v>
      </c>
      <c r="G959" s="45">
        <v>-87940</v>
      </c>
      <c r="H959" s="45">
        <v>-78900</v>
      </c>
      <c r="I959" s="55">
        <f>pro[[#This Row],[Admin expenses 3]]+pro[[#This Row],[Admin expenses 2]]+pro[[#This Row],[Admin expenses 1]]+pro[[#This Row],[COGS]]</f>
        <v>-187902.00099999999</v>
      </c>
      <c r="J959" s="55">
        <f>pro[[#This Row],[Revenue]]+pro[[#This Row],[AdminExp]]</f>
        <v>-175211.13399999999</v>
      </c>
      <c r="K959" s="83">
        <f>pro[[#This Row],[Profit]]/pro[[#This Row],[Revenue]]</f>
        <v>-13.806080703548464</v>
      </c>
      <c r="L959" s="56">
        <f t="shared" si="14"/>
        <v>2</v>
      </c>
      <c r="M959" s="82" t="str">
        <f>"Q"&amp;" "&amp;VLOOKUP(pro[[#This Row],[Period]],Mapping!A:B,2,0)</f>
        <v>Q 1</v>
      </c>
      <c r="N959"/>
    </row>
    <row r="960" spans="1:14" ht="11.25" customHeight="1" x14ac:dyDescent="0.2">
      <c r="A960" s="42" t="s">
        <v>20</v>
      </c>
      <c r="B960" s="44" t="s">
        <v>33</v>
      </c>
      <c r="C960" s="44" t="s">
        <v>57</v>
      </c>
      <c r="D960" s="43">
        <v>488986.88299999991</v>
      </c>
      <c r="E960" s="43">
        <v>-706639.94099999999</v>
      </c>
      <c r="F960" s="45">
        <v>-47490</v>
      </c>
      <c r="G960" s="45">
        <v>-26620</v>
      </c>
      <c r="H960" s="45">
        <v>-69890</v>
      </c>
      <c r="I960" s="55">
        <f>pro[[#This Row],[Admin expenses 3]]+pro[[#This Row],[Admin expenses 2]]+pro[[#This Row],[Admin expenses 1]]+pro[[#This Row],[COGS]]</f>
        <v>-850639.94099999999</v>
      </c>
      <c r="J960" s="55">
        <f>pro[[#This Row],[Revenue]]+pro[[#This Row],[AdminExp]]</f>
        <v>-361653.05800000008</v>
      </c>
      <c r="K960" s="83">
        <f>pro[[#This Row],[Profit]]/pro[[#This Row],[Revenue]]</f>
        <v>-0.73959664476316866</v>
      </c>
      <c r="L960" s="56">
        <f t="shared" si="14"/>
        <v>2</v>
      </c>
      <c r="M960" s="82" t="str">
        <f>"Q"&amp;" "&amp;VLOOKUP(pro[[#This Row],[Period]],Mapping!A:B,2,0)</f>
        <v>Q 1</v>
      </c>
      <c r="N960"/>
    </row>
    <row r="961" spans="1:14" ht="11.25" customHeight="1" x14ac:dyDescent="0.2">
      <c r="A961" s="42" t="s">
        <v>20</v>
      </c>
      <c r="B961" s="44" t="s">
        <v>35</v>
      </c>
      <c r="C961" s="44" t="s">
        <v>58</v>
      </c>
      <c r="D961" s="43">
        <v>4016360.1379999998</v>
      </c>
      <c r="E961" s="43">
        <v>-681727.29799999995</v>
      </c>
      <c r="F961" s="45">
        <v>-24890</v>
      </c>
      <c r="G961" s="45">
        <v>-105920</v>
      </c>
      <c r="H961" s="45">
        <v>-38860</v>
      </c>
      <c r="I961" s="55">
        <f>pro[[#This Row],[Admin expenses 3]]+pro[[#This Row],[Admin expenses 2]]+pro[[#This Row],[Admin expenses 1]]+pro[[#This Row],[COGS]]</f>
        <v>-851397.29799999995</v>
      </c>
      <c r="J961" s="55">
        <f>pro[[#This Row],[Revenue]]+pro[[#This Row],[AdminExp]]</f>
        <v>3164962.84</v>
      </c>
      <c r="K961" s="83">
        <f>pro[[#This Row],[Profit]]/pro[[#This Row],[Revenue]]</f>
        <v>0.78801769045941072</v>
      </c>
      <c r="L961" s="56">
        <f t="shared" si="14"/>
        <v>2</v>
      </c>
      <c r="M961" s="82" t="str">
        <f>"Q"&amp;" "&amp;VLOOKUP(pro[[#This Row],[Period]],Mapping!A:B,2,0)</f>
        <v>Q 1</v>
      </c>
      <c r="N961"/>
    </row>
    <row r="962" spans="1:14" ht="11.25" customHeight="1" x14ac:dyDescent="0.2">
      <c r="A962" s="42" t="s">
        <v>20</v>
      </c>
      <c r="B962" s="44" t="s">
        <v>25</v>
      </c>
      <c r="C962" s="44" t="s">
        <v>59</v>
      </c>
      <c r="D962" s="43">
        <v>378935.65499999997</v>
      </c>
      <c r="E962" s="43">
        <v>-254997.30199999997</v>
      </c>
      <c r="F962" s="45">
        <v>-66850</v>
      </c>
      <c r="G962" s="45">
        <v>-51360</v>
      </c>
      <c r="H962" s="45">
        <v>-56430</v>
      </c>
      <c r="I962" s="55">
        <f>pro[[#This Row],[Admin expenses 3]]+pro[[#This Row],[Admin expenses 2]]+pro[[#This Row],[Admin expenses 1]]+pro[[#This Row],[COGS]]</f>
        <v>-429637.30199999997</v>
      </c>
      <c r="J962" s="55">
        <f>pro[[#This Row],[Revenue]]+pro[[#This Row],[AdminExp]]</f>
        <v>-50701.646999999997</v>
      </c>
      <c r="K962" s="83">
        <f>pro[[#This Row],[Profit]]/pro[[#This Row],[Revenue]]</f>
        <v>-0.13380014873501414</v>
      </c>
      <c r="L962" s="56">
        <f t="shared" ref="L962:L1025" si="15">MONTH(DATEVALUE(A962&amp;"1"))</f>
        <v>2</v>
      </c>
      <c r="M962" s="82" t="str">
        <f>"Q"&amp;" "&amp;VLOOKUP(pro[[#This Row],[Period]],Mapping!A:B,2,0)</f>
        <v>Q 1</v>
      </c>
      <c r="N962"/>
    </row>
    <row r="963" spans="1:14" ht="11.25" customHeight="1" x14ac:dyDescent="0.2">
      <c r="A963" s="42" t="s">
        <v>20</v>
      </c>
      <c r="B963" s="44" t="s">
        <v>28</v>
      </c>
      <c r="C963" s="44" t="s">
        <v>57</v>
      </c>
      <c r="D963" s="43">
        <v>697569.36899999995</v>
      </c>
      <c r="E963" s="43">
        <v>-824797.603</v>
      </c>
      <c r="F963" s="45">
        <v>-68140</v>
      </c>
      <c r="G963" s="45">
        <v>-94990</v>
      </c>
      <c r="H963" s="45">
        <v>-28320</v>
      </c>
      <c r="I963" s="55">
        <f>pro[[#This Row],[Admin expenses 3]]+pro[[#This Row],[Admin expenses 2]]+pro[[#This Row],[Admin expenses 1]]+pro[[#This Row],[COGS]]</f>
        <v>-1016247.603</v>
      </c>
      <c r="J963" s="55">
        <f>pro[[#This Row],[Revenue]]+pro[[#This Row],[AdminExp]]</f>
        <v>-318678.23400000005</v>
      </c>
      <c r="K963" s="83">
        <f>pro[[#This Row],[Profit]]/pro[[#This Row],[Revenue]]</f>
        <v>-0.45684092244021696</v>
      </c>
      <c r="L963" s="56">
        <f t="shared" si="15"/>
        <v>2</v>
      </c>
      <c r="M963" s="82" t="str">
        <f>"Q"&amp;" "&amp;VLOOKUP(pro[[#This Row],[Period]],Mapping!A:B,2,0)</f>
        <v>Q 1</v>
      </c>
      <c r="N963"/>
    </row>
    <row r="964" spans="1:14" ht="11.25" customHeight="1" x14ac:dyDescent="0.2">
      <c r="A964" s="42" t="s">
        <v>20</v>
      </c>
      <c r="B964" s="44" t="s">
        <v>26</v>
      </c>
      <c r="C964" s="44" t="s">
        <v>58</v>
      </c>
      <c r="D964" s="43">
        <v>6560349.9639999997</v>
      </c>
      <c r="E964" s="43">
        <v>-671841.06499999994</v>
      </c>
      <c r="F964" s="45">
        <v>-52770</v>
      </c>
      <c r="G964" s="45">
        <v>-104200</v>
      </c>
      <c r="H964" s="45">
        <v>-14110</v>
      </c>
      <c r="I964" s="55">
        <f>pro[[#This Row],[Admin expenses 3]]+pro[[#This Row],[Admin expenses 2]]+pro[[#This Row],[Admin expenses 1]]+pro[[#This Row],[COGS]]</f>
        <v>-842921.06499999994</v>
      </c>
      <c r="J964" s="55">
        <f>pro[[#This Row],[Revenue]]+pro[[#This Row],[AdminExp]]</f>
        <v>5717428.8990000002</v>
      </c>
      <c r="K964" s="83">
        <f>pro[[#This Row],[Profit]]/pro[[#This Row],[Revenue]]</f>
        <v>0.87151278977104285</v>
      </c>
      <c r="L964" s="56">
        <f t="shared" si="15"/>
        <v>2</v>
      </c>
      <c r="M964" s="82" t="str">
        <f>"Q"&amp;" "&amp;VLOOKUP(pro[[#This Row],[Period]],Mapping!A:B,2,0)</f>
        <v>Q 1</v>
      </c>
      <c r="N964"/>
    </row>
    <row r="965" spans="1:14" ht="11.25" customHeight="1" x14ac:dyDescent="0.2">
      <c r="A965" s="42" t="s">
        <v>20</v>
      </c>
      <c r="B965" s="44" t="s">
        <v>15</v>
      </c>
      <c r="C965" s="44" t="s">
        <v>59</v>
      </c>
      <c r="D965" s="43">
        <v>1685710.8029999998</v>
      </c>
      <c r="E965" s="43">
        <v>-204082.17199999999</v>
      </c>
      <c r="F965" s="45">
        <v>-88680</v>
      </c>
      <c r="G965" s="45">
        <v>-93010</v>
      </c>
      <c r="H965" s="45">
        <v>-82470</v>
      </c>
      <c r="I965" s="55">
        <f>pro[[#This Row],[Admin expenses 3]]+pro[[#This Row],[Admin expenses 2]]+pro[[#This Row],[Admin expenses 1]]+pro[[#This Row],[COGS]]</f>
        <v>-468242.17200000002</v>
      </c>
      <c r="J965" s="55">
        <f>pro[[#This Row],[Revenue]]+pro[[#This Row],[AdminExp]]</f>
        <v>1217468.6309999998</v>
      </c>
      <c r="K965" s="83">
        <f>pro[[#This Row],[Profit]]/pro[[#This Row],[Revenue]]</f>
        <v>0.72222864611967486</v>
      </c>
      <c r="L965" s="56">
        <f t="shared" si="15"/>
        <v>2</v>
      </c>
      <c r="M965" s="82" t="str">
        <f>"Q"&amp;" "&amp;VLOOKUP(pro[[#This Row],[Period]],Mapping!A:B,2,0)</f>
        <v>Q 1</v>
      </c>
      <c r="N965"/>
    </row>
    <row r="966" spans="1:14" ht="11.25" customHeight="1" x14ac:dyDescent="0.2">
      <c r="A966" s="42" t="s">
        <v>20</v>
      </c>
      <c r="B966" s="44" t="s">
        <v>17</v>
      </c>
      <c r="C966" s="44" t="s">
        <v>57</v>
      </c>
      <c r="D966" s="43">
        <v>343158.43800000002</v>
      </c>
      <c r="E966" s="43">
        <v>-103508.42599999999</v>
      </c>
      <c r="F966" s="45">
        <v>-71820</v>
      </c>
      <c r="G966" s="45">
        <v>-97620</v>
      </c>
      <c r="H966" s="45">
        <v>-24640</v>
      </c>
      <c r="I966" s="55">
        <f>pro[[#This Row],[Admin expenses 3]]+pro[[#This Row],[Admin expenses 2]]+pro[[#This Row],[Admin expenses 1]]+pro[[#This Row],[COGS]]</f>
        <v>-297588.42599999998</v>
      </c>
      <c r="J966" s="55">
        <f>pro[[#This Row],[Revenue]]+pro[[#This Row],[AdminExp]]</f>
        <v>45570.012000000046</v>
      </c>
      <c r="K966" s="83">
        <f>pro[[#This Row],[Profit]]/pro[[#This Row],[Revenue]]</f>
        <v>0.13279583700634529</v>
      </c>
      <c r="L966" s="56">
        <f t="shared" si="15"/>
        <v>2</v>
      </c>
      <c r="M966" s="82" t="str">
        <f>"Q"&amp;" "&amp;VLOOKUP(pro[[#This Row],[Period]],Mapping!A:B,2,0)</f>
        <v>Q 1</v>
      </c>
      <c r="N966"/>
    </row>
    <row r="967" spans="1:14" ht="11.25" customHeight="1" x14ac:dyDescent="0.2">
      <c r="A967" s="42" t="s">
        <v>20</v>
      </c>
      <c r="B967" s="44" t="s">
        <v>19</v>
      </c>
      <c r="C967" s="44" t="s">
        <v>58</v>
      </c>
      <c r="D967" s="43">
        <v>3342787.9240000001</v>
      </c>
      <c r="E967" s="43">
        <v>-457544.22699999996</v>
      </c>
      <c r="F967" s="45">
        <v>-58570</v>
      </c>
      <c r="G967" s="45">
        <v>-50110</v>
      </c>
      <c r="H967" s="45">
        <v>-23130</v>
      </c>
      <c r="I967" s="55">
        <f>pro[[#This Row],[Admin expenses 3]]+pro[[#This Row],[Admin expenses 2]]+pro[[#This Row],[Admin expenses 1]]+pro[[#This Row],[COGS]]</f>
        <v>-589354.22699999996</v>
      </c>
      <c r="J967" s="55">
        <f>pro[[#This Row],[Revenue]]+pro[[#This Row],[AdminExp]]</f>
        <v>2753433.6970000002</v>
      </c>
      <c r="K967" s="83">
        <f>pro[[#This Row],[Profit]]/pro[[#This Row],[Revenue]]</f>
        <v>0.82369380277801918</v>
      </c>
      <c r="L967" s="56">
        <f t="shared" si="15"/>
        <v>2</v>
      </c>
      <c r="M967" s="82" t="str">
        <f>"Q"&amp;" "&amp;VLOOKUP(pro[[#This Row],[Period]],Mapping!A:B,2,0)</f>
        <v>Q 1</v>
      </c>
      <c r="N967"/>
    </row>
    <row r="968" spans="1:14" ht="11.25" customHeight="1" x14ac:dyDescent="0.2">
      <c r="A968" s="42" t="s">
        <v>20</v>
      </c>
      <c r="B968" s="44" t="s">
        <v>21</v>
      </c>
      <c r="C968" s="44" t="s">
        <v>59</v>
      </c>
      <c r="D968" s="43">
        <v>195254.84999999998</v>
      </c>
      <c r="E968" s="43">
        <v>-166177.45199999999</v>
      </c>
      <c r="F968" s="45">
        <v>-87860</v>
      </c>
      <c r="G968" s="45">
        <v>-65360</v>
      </c>
      <c r="H968" s="45">
        <v>-94010</v>
      </c>
      <c r="I968" s="55">
        <f>pro[[#This Row],[Admin expenses 3]]+pro[[#This Row],[Admin expenses 2]]+pro[[#This Row],[Admin expenses 1]]+pro[[#This Row],[COGS]]</f>
        <v>-413407.45199999999</v>
      </c>
      <c r="J968" s="55">
        <f>pro[[#This Row],[Revenue]]+pro[[#This Row],[AdminExp]]</f>
        <v>-218152.60200000001</v>
      </c>
      <c r="K968" s="83">
        <f>pro[[#This Row],[Profit]]/pro[[#This Row],[Revenue]]</f>
        <v>-1.1172711049174966</v>
      </c>
      <c r="L968" s="56">
        <f t="shared" si="15"/>
        <v>2</v>
      </c>
      <c r="M968" s="82" t="str">
        <f>"Q"&amp;" "&amp;VLOOKUP(pro[[#This Row],[Period]],Mapping!A:B,2,0)</f>
        <v>Q 1</v>
      </c>
      <c r="N968"/>
    </row>
    <row r="969" spans="1:14" ht="11.25" customHeight="1" x14ac:dyDescent="0.2">
      <c r="A969" s="42" t="s">
        <v>20</v>
      </c>
      <c r="B969" s="44" t="s">
        <v>30</v>
      </c>
      <c r="C969" s="44" t="s">
        <v>57</v>
      </c>
      <c r="D969" s="43">
        <v>386009.06400000001</v>
      </c>
      <c r="E969" s="43">
        <v>-53023.131000000001</v>
      </c>
      <c r="F969" s="45">
        <v>-54930</v>
      </c>
      <c r="G969" s="45">
        <v>-45230</v>
      </c>
      <c r="H969" s="45">
        <v>-61560</v>
      </c>
      <c r="I969" s="55">
        <f>pro[[#This Row],[Admin expenses 3]]+pro[[#This Row],[Admin expenses 2]]+pro[[#This Row],[Admin expenses 1]]+pro[[#This Row],[COGS]]</f>
        <v>-214743.13099999999</v>
      </c>
      <c r="J969" s="55">
        <f>pro[[#This Row],[Revenue]]+pro[[#This Row],[AdminExp]]</f>
        <v>171265.93300000002</v>
      </c>
      <c r="K969" s="83">
        <f>pro[[#This Row],[Profit]]/pro[[#This Row],[Revenue]]</f>
        <v>0.44368370842193494</v>
      </c>
      <c r="L969" s="56">
        <f t="shared" si="15"/>
        <v>2</v>
      </c>
      <c r="M969" s="82" t="str">
        <f>"Q"&amp;" "&amp;VLOOKUP(pro[[#This Row],[Period]],Mapping!A:B,2,0)</f>
        <v>Q 1</v>
      </c>
      <c r="N969"/>
    </row>
    <row r="970" spans="1:14" ht="11.25" customHeight="1" x14ac:dyDescent="0.2">
      <c r="A970" s="42" t="s">
        <v>20</v>
      </c>
      <c r="B970" s="44" t="s">
        <v>37</v>
      </c>
      <c r="C970" s="44" t="s">
        <v>57</v>
      </c>
      <c r="D970" s="43">
        <v>139735.08499999999</v>
      </c>
      <c r="E970" s="43">
        <v>-21734.468000000001</v>
      </c>
      <c r="F970" s="45">
        <v>-44250</v>
      </c>
      <c r="G970" s="45">
        <v>-106880</v>
      </c>
      <c r="H970" s="45">
        <v>-31580</v>
      </c>
      <c r="I970" s="55">
        <f>pro[[#This Row],[Admin expenses 3]]+pro[[#This Row],[Admin expenses 2]]+pro[[#This Row],[Admin expenses 1]]+pro[[#This Row],[COGS]]</f>
        <v>-204444.46799999999</v>
      </c>
      <c r="J970" s="55">
        <f>pro[[#This Row],[Revenue]]+pro[[#This Row],[AdminExp]]</f>
        <v>-64709.383000000002</v>
      </c>
      <c r="K970" s="83">
        <f>pro[[#This Row],[Profit]]/pro[[#This Row],[Revenue]]</f>
        <v>-0.46308615334509584</v>
      </c>
      <c r="L970" s="56">
        <f t="shared" si="15"/>
        <v>2</v>
      </c>
      <c r="M970" s="82" t="str">
        <f>"Q"&amp;" "&amp;VLOOKUP(pro[[#This Row],[Period]],Mapping!A:B,2,0)</f>
        <v>Q 1</v>
      </c>
      <c r="N970"/>
    </row>
    <row r="971" spans="1:14" ht="11.25" customHeight="1" x14ac:dyDescent="0.2">
      <c r="A971" s="42" t="s">
        <v>20</v>
      </c>
      <c r="B971" s="44" t="s">
        <v>33</v>
      </c>
      <c r="C971" s="44" t="s">
        <v>57</v>
      </c>
      <c r="D971" s="43">
        <v>93092.558999999994</v>
      </c>
      <c r="E971" s="43">
        <v>-102825.478</v>
      </c>
      <c r="F971" s="45">
        <v>-23430</v>
      </c>
      <c r="G971" s="45">
        <v>-94020</v>
      </c>
      <c r="H971" s="45">
        <v>-21140</v>
      </c>
      <c r="I971" s="55">
        <f>pro[[#This Row],[Admin expenses 3]]+pro[[#This Row],[Admin expenses 2]]+pro[[#This Row],[Admin expenses 1]]+pro[[#This Row],[COGS]]</f>
        <v>-241415.478</v>
      </c>
      <c r="J971" s="55">
        <f>pro[[#This Row],[Revenue]]+pro[[#This Row],[AdminExp]]</f>
        <v>-148322.91899999999</v>
      </c>
      <c r="K971" s="83">
        <f>pro[[#This Row],[Profit]]/pro[[#This Row],[Revenue]]</f>
        <v>-1.5932843676582142</v>
      </c>
      <c r="L971" s="56">
        <f t="shared" si="15"/>
        <v>2</v>
      </c>
      <c r="M971" s="82" t="str">
        <f>"Q"&amp;" "&amp;VLOOKUP(pro[[#This Row],[Period]],Mapping!A:B,2,0)</f>
        <v>Q 1</v>
      </c>
      <c r="N971"/>
    </row>
    <row r="972" spans="1:14" ht="11.25" customHeight="1" x14ac:dyDescent="0.2">
      <c r="A972" s="42" t="s">
        <v>20</v>
      </c>
      <c r="B972" s="44" t="s">
        <v>35</v>
      </c>
      <c r="C972" s="44" t="s">
        <v>57</v>
      </c>
      <c r="D972" s="43">
        <v>5871.1449999999995</v>
      </c>
      <c r="E972" s="43">
        <v>-5632.2420000000002</v>
      </c>
      <c r="F972" s="45">
        <v>-94610</v>
      </c>
      <c r="G972" s="45">
        <v>-53750</v>
      </c>
      <c r="H972" s="45">
        <v>-43450</v>
      </c>
      <c r="I972" s="55">
        <f>pro[[#This Row],[Admin expenses 3]]+pro[[#This Row],[Admin expenses 2]]+pro[[#This Row],[Admin expenses 1]]+pro[[#This Row],[COGS]]</f>
        <v>-197442.242</v>
      </c>
      <c r="J972" s="55">
        <f>pro[[#This Row],[Revenue]]+pro[[#This Row],[AdminExp]]</f>
        <v>-191571.09700000001</v>
      </c>
      <c r="K972" s="83">
        <f>pro[[#This Row],[Profit]]/pro[[#This Row],[Revenue]]</f>
        <v>-32.629256644146928</v>
      </c>
      <c r="L972" s="56">
        <f t="shared" si="15"/>
        <v>2</v>
      </c>
      <c r="M972" s="82" t="str">
        <f>"Q"&amp;" "&amp;VLOOKUP(pro[[#This Row],[Period]],Mapping!A:B,2,0)</f>
        <v>Q 1</v>
      </c>
      <c r="N972"/>
    </row>
    <row r="973" spans="1:14" ht="11.25" customHeight="1" x14ac:dyDescent="0.2">
      <c r="A973" s="42" t="s">
        <v>20</v>
      </c>
      <c r="B973" s="44" t="s">
        <v>25</v>
      </c>
      <c r="C973" s="44" t="s">
        <v>57</v>
      </c>
      <c r="D973" s="43">
        <v>66508.812999999995</v>
      </c>
      <c r="E973" s="43">
        <v>-32283.811000000002</v>
      </c>
      <c r="F973" s="45">
        <v>-70720</v>
      </c>
      <c r="G973" s="45">
        <v>-99200</v>
      </c>
      <c r="H973" s="45">
        <v>-76740</v>
      </c>
      <c r="I973" s="55">
        <f>pro[[#This Row],[Admin expenses 3]]+pro[[#This Row],[Admin expenses 2]]+pro[[#This Row],[Admin expenses 1]]+pro[[#This Row],[COGS]]</f>
        <v>-278943.81099999999</v>
      </c>
      <c r="J973" s="55">
        <f>pro[[#This Row],[Revenue]]+pro[[#This Row],[AdminExp]]</f>
        <v>-212434.99799999999</v>
      </c>
      <c r="K973" s="83">
        <f>pro[[#This Row],[Profit]]/pro[[#This Row],[Revenue]]</f>
        <v>-3.1940879474123229</v>
      </c>
      <c r="L973" s="56">
        <f t="shared" si="15"/>
        <v>2</v>
      </c>
      <c r="M973" s="82" t="str">
        <f>"Q"&amp;" "&amp;VLOOKUP(pro[[#This Row],[Period]],Mapping!A:B,2,0)</f>
        <v>Q 1</v>
      </c>
      <c r="N973"/>
    </row>
    <row r="974" spans="1:14" ht="11.25" customHeight="1" x14ac:dyDescent="0.2">
      <c r="A974" s="42" t="s">
        <v>20</v>
      </c>
      <c r="B974" s="44" t="s">
        <v>28</v>
      </c>
      <c r="C974" s="44" t="s">
        <v>57</v>
      </c>
      <c r="D974" s="43">
        <v>555960.39099999995</v>
      </c>
      <c r="E974" s="43">
        <v>-273145.08199999999</v>
      </c>
      <c r="F974" s="45">
        <v>-41610</v>
      </c>
      <c r="G974" s="45">
        <v>-40020</v>
      </c>
      <c r="H974" s="45">
        <v>-83210</v>
      </c>
      <c r="I974" s="55">
        <f>pro[[#This Row],[Admin expenses 3]]+pro[[#This Row],[Admin expenses 2]]+pro[[#This Row],[Admin expenses 1]]+pro[[#This Row],[COGS]]</f>
        <v>-437985.08199999999</v>
      </c>
      <c r="J974" s="55">
        <f>pro[[#This Row],[Revenue]]+pro[[#This Row],[AdminExp]]</f>
        <v>117975.30899999995</v>
      </c>
      <c r="K974" s="83">
        <f>pro[[#This Row],[Profit]]/pro[[#This Row],[Revenue]]</f>
        <v>0.21220092457989506</v>
      </c>
      <c r="L974" s="56">
        <f t="shared" si="15"/>
        <v>2</v>
      </c>
      <c r="M974" s="82" t="str">
        <f>"Q"&amp;" "&amp;VLOOKUP(pro[[#This Row],[Period]],Mapping!A:B,2,0)</f>
        <v>Q 1</v>
      </c>
      <c r="N974"/>
    </row>
    <row r="975" spans="1:14" ht="11.25" customHeight="1" x14ac:dyDescent="0.2">
      <c r="A975" s="42" t="s">
        <v>20</v>
      </c>
      <c r="B975" s="44" t="s">
        <v>15</v>
      </c>
      <c r="C975" s="44" t="s">
        <v>57</v>
      </c>
      <c r="D975" s="43">
        <v>111317.787</v>
      </c>
      <c r="E975" s="43">
        <v>-101485.31399999998</v>
      </c>
      <c r="F975" s="45">
        <v>-19030</v>
      </c>
      <c r="G975" s="45">
        <v>-21740</v>
      </c>
      <c r="H975" s="45">
        <v>-17920</v>
      </c>
      <c r="I975" s="55">
        <f>pro[[#This Row],[Admin expenses 3]]+pro[[#This Row],[Admin expenses 2]]+pro[[#This Row],[Admin expenses 1]]+pro[[#This Row],[COGS]]</f>
        <v>-160175.31399999998</v>
      </c>
      <c r="J975" s="55">
        <f>pro[[#This Row],[Revenue]]+pro[[#This Row],[AdminExp]]</f>
        <v>-48857.526999999987</v>
      </c>
      <c r="K975" s="83">
        <f>pro[[#This Row],[Profit]]/pro[[#This Row],[Revenue]]</f>
        <v>-0.43890135006007608</v>
      </c>
      <c r="L975" s="56">
        <f t="shared" si="15"/>
        <v>2</v>
      </c>
      <c r="M975" s="82" t="str">
        <f>"Q"&amp;" "&amp;VLOOKUP(pro[[#This Row],[Period]],Mapping!A:B,2,0)</f>
        <v>Q 1</v>
      </c>
      <c r="N975"/>
    </row>
    <row r="976" spans="1:14" ht="11.25" customHeight="1" x14ac:dyDescent="0.2">
      <c r="A976" s="42" t="s">
        <v>20</v>
      </c>
      <c r="B976" s="44" t="s">
        <v>17</v>
      </c>
      <c r="C976" s="44" t="s">
        <v>57</v>
      </c>
      <c r="D976" s="43">
        <v>597584.61</v>
      </c>
      <c r="E976" s="43">
        <v>-175038.78</v>
      </c>
      <c r="F976" s="45">
        <v>-55700</v>
      </c>
      <c r="G976" s="45">
        <v>-52650</v>
      </c>
      <c r="H976" s="45">
        <v>-22510</v>
      </c>
      <c r="I976" s="55">
        <f>pro[[#This Row],[Admin expenses 3]]+pro[[#This Row],[Admin expenses 2]]+pro[[#This Row],[Admin expenses 1]]+pro[[#This Row],[COGS]]</f>
        <v>-305898.78000000003</v>
      </c>
      <c r="J976" s="55">
        <f>pro[[#This Row],[Revenue]]+pro[[#This Row],[AdminExp]]</f>
        <v>291685.82999999996</v>
      </c>
      <c r="K976" s="83">
        <f>pro[[#This Row],[Profit]]/pro[[#This Row],[Revenue]]</f>
        <v>0.48810800197816334</v>
      </c>
      <c r="L976" s="56">
        <f t="shared" si="15"/>
        <v>2</v>
      </c>
      <c r="M976" s="82" t="str">
        <f>"Q"&amp;" "&amp;VLOOKUP(pro[[#This Row],[Period]],Mapping!A:B,2,0)</f>
        <v>Q 1</v>
      </c>
      <c r="N976"/>
    </row>
    <row r="977" spans="1:14" ht="11.25" customHeight="1" x14ac:dyDescent="0.2">
      <c r="A977" s="42" t="s">
        <v>20</v>
      </c>
      <c r="B977" s="44" t="s">
        <v>19</v>
      </c>
      <c r="C977" s="44" t="s">
        <v>57</v>
      </c>
      <c r="D977" s="43">
        <v>1228170.4469999999</v>
      </c>
      <c r="E977" s="43">
        <v>-460066.51599999995</v>
      </c>
      <c r="F977" s="45">
        <v>-89660</v>
      </c>
      <c r="G977" s="45">
        <v>-102650</v>
      </c>
      <c r="H977" s="45">
        <v>-104460</v>
      </c>
      <c r="I977" s="55">
        <f>pro[[#This Row],[Admin expenses 3]]+pro[[#This Row],[Admin expenses 2]]+pro[[#This Row],[Admin expenses 1]]+pro[[#This Row],[COGS]]</f>
        <v>-756836.51599999995</v>
      </c>
      <c r="J977" s="55">
        <f>pro[[#This Row],[Revenue]]+pro[[#This Row],[AdminExp]]</f>
        <v>471333.93099999998</v>
      </c>
      <c r="K977" s="83">
        <f>pro[[#This Row],[Profit]]/pro[[#This Row],[Revenue]]</f>
        <v>0.38376915203529566</v>
      </c>
      <c r="L977" s="56">
        <f t="shared" si="15"/>
        <v>2</v>
      </c>
      <c r="M977" s="82" t="str">
        <f>"Q"&amp;" "&amp;VLOOKUP(pro[[#This Row],[Period]],Mapping!A:B,2,0)</f>
        <v>Q 1</v>
      </c>
      <c r="N977"/>
    </row>
    <row r="978" spans="1:14" ht="11.25" customHeight="1" x14ac:dyDescent="0.2">
      <c r="A978" s="42" t="s">
        <v>20</v>
      </c>
      <c r="B978" s="44" t="s">
        <v>22</v>
      </c>
      <c r="C978" s="44" t="s">
        <v>57</v>
      </c>
      <c r="D978" s="43">
        <v>192793.041</v>
      </c>
      <c r="E978" s="43">
        <v>-66774.224999999991</v>
      </c>
      <c r="F978" s="45">
        <v>-89900</v>
      </c>
      <c r="G978" s="45">
        <v>-19820</v>
      </c>
      <c r="H978" s="45">
        <v>-56700</v>
      </c>
      <c r="I978" s="55">
        <f>pro[[#This Row],[Admin expenses 3]]+pro[[#This Row],[Admin expenses 2]]+pro[[#This Row],[Admin expenses 1]]+pro[[#This Row],[COGS]]</f>
        <v>-233194.22499999998</v>
      </c>
      <c r="J978" s="55">
        <f>pro[[#This Row],[Revenue]]+pro[[#This Row],[AdminExp]]</f>
        <v>-40401.183999999979</v>
      </c>
      <c r="K978" s="83">
        <f>pro[[#This Row],[Profit]]/pro[[#This Row],[Revenue]]</f>
        <v>-0.20955727338726909</v>
      </c>
      <c r="L978" s="56">
        <f t="shared" si="15"/>
        <v>2</v>
      </c>
      <c r="M978" s="82" t="str">
        <f>"Q"&amp;" "&amp;VLOOKUP(pro[[#This Row],[Period]],Mapping!A:B,2,0)</f>
        <v>Q 1</v>
      </c>
      <c r="N978"/>
    </row>
    <row r="979" spans="1:14" ht="11.25" customHeight="1" x14ac:dyDescent="0.2">
      <c r="A979" s="42" t="s">
        <v>20</v>
      </c>
      <c r="B979" s="44" t="s">
        <v>30</v>
      </c>
      <c r="C979" s="44" t="s">
        <v>57</v>
      </c>
      <c r="D979" s="43">
        <v>244596.21899999998</v>
      </c>
      <c r="E979" s="43">
        <v>-136221.54699999999</v>
      </c>
      <c r="F979" s="45">
        <v>-82330</v>
      </c>
      <c r="G979" s="45">
        <v>-106980</v>
      </c>
      <c r="H979" s="45">
        <v>-41490</v>
      </c>
      <c r="I979" s="55">
        <f>pro[[#This Row],[Admin expenses 3]]+pro[[#This Row],[Admin expenses 2]]+pro[[#This Row],[Admin expenses 1]]+pro[[#This Row],[COGS]]</f>
        <v>-367021.54700000002</v>
      </c>
      <c r="J979" s="55">
        <f>pro[[#This Row],[Revenue]]+pro[[#This Row],[AdminExp]]</f>
        <v>-122425.32800000004</v>
      </c>
      <c r="K979" s="83">
        <f>pro[[#This Row],[Profit]]/pro[[#This Row],[Revenue]]</f>
        <v>-0.50052011638004934</v>
      </c>
      <c r="L979" s="56">
        <f t="shared" si="15"/>
        <v>2</v>
      </c>
      <c r="M979" s="82" t="str">
        <f>"Q"&amp;" "&amp;VLOOKUP(pro[[#This Row],[Period]],Mapping!A:B,2,0)</f>
        <v>Q 1</v>
      </c>
      <c r="N979"/>
    </row>
    <row r="980" spans="1:14" ht="11.25" customHeight="1" x14ac:dyDescent="0.2">
      <c r="A980" s="42" t="s">
        <v>20</v>
      </c>
      <c r="B980" s="44" t="s">
        <v>32</v>
      </c>
      <c r="C980" s="44" t="s">
        <v>57</v>
      </c>
      <c r="D980" s="43">
        <v>136057.663</v>
      </c>
      <c r="E980" s="43">
        <v>-32942.07</v>
      </c>
      <c r="F980" s="45">
        <v>-78770</v>
      </c>
      <c r="G980" s="45">
        <v>-18050</v>
      </c>
      <c r="H980" s="45">
        <v>-53960</v>
      </c>
      <c r="I980" s="55">
        <f>pro[[#This Row],[Admin expenses 3]]+pro[[#This Row],[Admin expenses 2]]+pro[[#This Row],[Admin expenses 1]]+pro[[#This Row],[COGS]]</f>
        <v>-183722.07</v>
      </c>
      <c r="J980" s="55">
        <f>pro[[#This Row],[Revenue]]+pro[[#This Row],[AdminExp]]</f>
        <v>-47664.407000000007</v>
      </c>
      <c r="K980" s="83">
        <f>pro[[#This Row],[Profit]]/pro[[#This Row],[Revenue]]</f>
        <v>-0.35032504563892153</v>
      </c>
      <c r="L980" s="56">
        <f t="shared" si="15"/>
        <v>2</v>
      </c>
      <c r="M980" s="82" t="str">
        <f>"Q"&amp;" "&amp;VLOOKUP(pro[[#This Row],[Period]],Mapping!A:B,2,0)</f>
        <v>Q 1</v>
      </c>
      <c r="N980"/>
    </row>
    <row r="981" spans="1:14" ht="11.25" customHeight="1" x14ac:dyDescent="0.2">
      <c r="A981" s="42" t="s">
        <v>20</v>
      </c>
      <c r="B981" s="44" t="s">
        <v>24</v>
      </c>
      <c r="C981" s="44" t="s">
        <v>57</v>
      </c>
      <c r="D981" s="43">
        <v>82460.279999999984</v>
      </c>
      <c r="E981" s="43">
        <v>-14226.449999999999</v>
      </c>
      <c r="F981" s="45">
        <v>-50700</v>
      </c>
      <c r="G981" s="45">
        <v>-93740</v>
      </c>
      <c r="H981" s="45">
        <v>-29010</v>
      </c>
      <c r="I981" s="55">
        <f>pro[[#This Row],[Admin expenses 3]]+pro[[#This Row],[Admin expenses 2]]+pro[[#This Row],[Admin expenses 1]]+pro[[#This Row],[COGS]]</f>
        <v>-187676.45</v>
      </c>
      <c r="J981" s="55">
        <f>pro[[#This Row],[Revenue]]+pro[[#This Row],[AdminExp]]</f>
        <v>-105216.17000000003</v>
      </c>
      <c r="K981" s="83">
        <f>pro[[#This Row],[Profit]]/pro[[#This Row],[Revenue]]</f>
        <v>-1.2759618327757321</v>
      </c>
      <c r="L981" s="56">
        <f t="shared" si="15"/>
        <v>2</v>
      </c>
      <c r="M981" s="82" t="str">
        <f>"Q"&amp;" "&amp;VLOOKUP(pro[[#This Row],[Period]],Mapping!A:B,2,0)</f>
        <v>Q 1</v>
      </c>
      <c r="N981"/>
    </row>
    <row r="982" spans="1:14" ht="11.25" customHeight="1" x14ac:dyDescent="0.2">
      <c r="A982" s="42" t="s">
        <v>20</v>
      </c>
      <c r="B982" s="44" t="s">
        <v>37</v>
      </c>
      <c r="C982" s="44" t="s">
        <v>57</v>
      </c>
      <c r="D982" s="43">
        <v>21959822.941</v>
      </c>
      <c r="E982" s="43">
        <v>-6523597.7869999995</v>
      </c>
      <c r="F982" s="45">
        <v>-105610</v>
      </c>
      <c r="G982" s="45">
        <v>-93960</v>
      </c>
      <c r="H982" s="45">
        <v>-28580</v>
      </c>
      <c r="I982" s="55">
        <f>pro[[#This Row],[Admin expenses 3]]+pro[[#This Row],[Admin expenses 2]]+pro[[#This Row],[Admin expenses 1]]+pro[[#This Row],[COGS]]</f>
        <v>-6751747.7869999995</v>
      </c>
      <c r="J982" s="55">
        <f>pro[[#This Row],[Revenue]]+pro[[#This Row],[AdminExp]]</f>
        <v>15208075.153999999</v>
      </c>
      <c r="K982" s="83">
        <f>pro[[#This Row],[Profit]]/pro[[#This Row],[Revenue]]</f>
        <v>0.6925408822675807</v>
      </c>
      <c r="L982" s="56">
        <f t="shared" si="15"/>
        <v>2</v>
      </c>
      <c r="M982" s="82" t="str">
        <f>"Q"&amp;" "&amp;VLOOKUP(pro[[#This Row],[Period]],Mapping!A:B,2,0)</f>
        <v>Q 1</v>
      </c>
      <c r="N982"/>
    </row>
    <row r="983" spans="1:14" ht="11.25" customHeight="1" x14ac:dyDescent="0.2">
      <c r="A983" s="42" t="s">
        <v>20</v>
      </c>
      <c r="B983" s="44" t="s">
        <v>33</v>
      </c>
      <c r="C983" s="44" t="s">
        <v>57</v>
      </c>
      <c r="D983" s="43">
        <v>627777.40899999999</v>
      </c>
      <c r="E983" s="43">
        <v>-709611.37099999993</v>
      </c>
      <c r="F983" s="45">
        <v>-15980</v>
      </c>
      <c r="G983" s="45">
        <v>-21410</v>
      </c>
      <c r="H983" s="45">
        <v>-78430</v>
      </c>
      <c r="I983" s="55">
        <f>pro[[#This Row],[Admin expenses 3]]+pro[[#This Row],[Admin expenses 2]]+pro[[#This Row],[Admin expenses 1]]+pro[[#This Row],[COGS]]</f>
        <v>-825431.37099999993</v>
      </c>
      <c r="J983" s="55">
        <f>pro[[#This Row],[Revenue]]+pro[[#This Row],[AdminExp]]</f>
        <v>-197653.96199999994</v>
      </c>
      <c r="K983" s="83">
        <f>pro[[#This Row],[Profit]]/pro[[#This Row],[Revenue]]</f>
        <v>-0.3148472040668796</v>
      </c>
      <c r="L983" s="56">
        <f t="shared" si="15"/>
        <v>2</v>
      </c>
      <c r="M983" s="82" t="str">
        <f>"Q"&amp;" "&amp;VLOOKUP(pro[[#This Row],[Period]],Mapping!A:B,2,0)</f>
        <v>Q 1</v>
      </c>
      <c r="N983"/>
    </row>
    <row r="984" spans="1:14" ht="11.25" customHeight="1" x14ac:dyDescent="0.2">
      <c r="A984" s="42" t="s">
        <v>20</v>
      </c>
      <c r="B984" s="44" t="s">
        <v>25</v>
      </c>
      <c r="C984" s="44" t="s">
        <v>57</v>
      </c>
      <c r="D984" s="43">
        <v>-52254.110999999997</v>
      </c>
      <c r="E984" s="43">
        <v>4055.1839999999997</v>
      </c>
      <c r="F984" s="45">
        <v>-96320</v>
      </c>
      <c r="G984" s="45">
        <v>-92030</v>
      </c>
      <c r="H984" s="45">
        <v>-75650</v>
      </c>
      <c r="I984" s="55">
        <f>pro[[#This Row],[Admin expenses 3]]+pro[[#This Row],[Admin expenses 2]]+pro[[#This Row],[Admin expenses 1]]+pro[[#This Row],[COGS]]</f>
        <v>-259944.81599999999</v>
      </c>
      <c r="J984" s="55">
        <f>pro[[#This Row],[Revenue]]+pro[[#This Row],[AdminExp]]</f>
        <v>-312198.92699999997</v>
      </c>
      <c r="K984" s="83">
        <f>pro[[#This Row],[Profit]]/pro[[#This Row],[Revenue]]</f>
        <v>5.9746290009603262</v>
      </c>
      <c r="L984" s="56">
        <f t="shared" si="15"/>
        <v>2</v>
      </c>
      <c r="M984" s="82" t="str">
        <f>"Q"&amp;" "&amp;VLOOKUP(pro[[#This Row],[Period]],Mapping!A:B,2,0)</f>
        <v>Q 1</v>
      </c>
      <c r="N984"/>
    </row>
    <row r="985" spans="1:14" ht="11.25" customHeight="1" x14ac:dyDescent="0.2">
      <c r="A985" s="42" t="s">
        <v>20</v>
      </c>
      <c r="B985" s="44" t="s">
        <v>26</v>
      </c>
      <c r="C985" s="44" t="s">
        <v>57</v>
      </c>
      <c r="D985" s="43">
        <v>405204.07899999997</v>
      </c>
      <c r="E985" s="43">
        <v>-20138.09</v>
      </c>
      <c r="F985" s="45">
        <v>-81660</v>
      </c>
      <c r="G985" s="45">
        <v>-45050</v>
      </c>
      <c r="H985" s="45">
        <v>-67620</v>
      </c>
      <c r="I985" s="55">
        <f>pro[[#This Row],[Admin expenses 3]]+pro[[#This Row],[Admin expenses 2]]+pro[[#This Row],[Admin expenses 1]]+pro[[#This Row],[COGS]]</f>
        <v>-214468.09</v>
      </c>
      <c r="J985" s="55">
        <f>pro[[#This Row],[Revenue]]+pro[[#This Row],[AdminExp]]</f>
        <v>190735.98899999997</v>
      </c>
      <c r="K985" s="83">
        <f>pro[[#This Row],[Profit]]/pro[[#This Row],[Revenue]]</f>
        <v>0.47071586611545435</v>
      </c>
      <c r="L985" s="56">
        <f t="shared" si="15"/>
        <v>2</v>
      </c>
      <c r="M985" s="82" t="str">
        <f>"Q"&amp;" "&amp;VLOOKUP(pro[[#This Row],[Period]],Mapping!A:B,2,0)</f>
        <v>Q 1</v>
      </c>
      <c r="N985"/>
    </row>
    <row r="986" spans="1:14" ht="11.25" customHeight="1" x14ac:dyDescent="0.2">
      <c r="A986" s="42" t="s">
        <v>20</v>
      </c>
      <c r="B986" s="44" t="s">
        <v>33</v>
      </c>
      <c r="C986" s="44" t="s">
        <v>57</v>
      </c>
      <c r="D986" s="43">
        <v>1028699.847</v>
      </c>
      <c r="E986" s="43">
        <v>-187417.88800000001</v>
      </c>
      <c r="F986" s="45">
        <v>-70590</v>
      </c>
      <c r="G986" s="45">
        <v>-60230</v>
      </c>
      <c r="H986" s="45">
        <v>-25850</v>
      </c>
      <c r="I986" s="55">
        <f>pro[[#This Row],[Admin expenses 3]]+pro[[#This Row],[Admin expenses 2]]+pro[[#This Row],[Admin expenses 1]]+pro[[#This Row],[COGS]]</f>
        <v>-344087.88800000004</v>
      </c>
      <c r="J986" s="55">
        <f>pro[[#This Row],[Revenue]]+pro[[#This Row],[AdminExp]]</f>
        <v>684611.95899999992</v>
      </c>
      <c r="K986" s="83">
        <f>pro[[#This Row],[Profit]]/pro[[#This Row],[Revenue]]</f>
        <v>0.66551187015001079</v>
      </c>
      <c r="L986" s="56">
        <f t="shared" si="15"/>
        <v>2</v>
      </c>
      <c r="M986" s="82" t="str">
        <f>"Q"&amp;" "&amp;VLOOKUP(pro[[#This Row],[Period]],Mapping!A:B,2,0)</f>
        <v>Q 1</v>
      </c>
      <c r="N986"/>
    </row>
    <row r="987" spans="1:14" ht="11.25" customHeight="1" x14ac:dyDescent="0.2">
      <c r="A987" s="42" t="s">
        <v>20</v>
      </c>
      <c r="B987" s="44" t="s">
        <v>25</v>
      </c>
      <c r="C987" s="44" t="s">
        <v>57</v>
      </c>
      <c r="D987" s="43">
        <v>320415.29099999997</v>
      </c>
      <c r="E987" s="43">
        <v>-132400.394</v>
      </c>
      <c r="F987" s="45">
        <v>-49300</v>
      </c>
      <c r="G987" s="45">
        <v>-46570</v>
      </c>
      <c r="H987" s="45">
        <v>-89040</v>
      </c>
      <c r="I987" s="55">
        <f>pro[[#This Row],[Admin expenses 3]]+pro[[#This Row],[Admin expenses 2]]+pro[[#This Row],[Admin expenses 1]]+pro[[#This Row],[COGS]]</f>
        <v>-317310.39399999997</v>
      </c>
      <c r="J987" s="55">
        <f>pro[[#This Row],[Revenue]]+pro[[#This Row],[AdminExp]]</f>
        <v>3104.8969999999972</v>
      </c>
      <c r="K987" s="83">
        <f>pro[[#This Row],[Profit]]/pro[[#This Row],[Revenue]]</f>
        <v>9.6902272994206055E-3</v>
      </c>
      <c r="L987" s="56">
        <f t="shared" si="15"/>
        <v>2</v>
      </c>
      <c r="M987" s="82" t="str">
        <f>"Q"&amp;" "&amp;VLOOKUP(pro[[#This Row],[Period]],Mapping!A:B,2,0)</f>
        <v>Q 1</v>
      </c>
      <c r="N987"/>
    </row>
    <row r="988" spans="1:14" ht="11.25" customHeight="1" x14ac:dyDescent="0.2">
      <c r="A988" s="42" t="s">
        <v>20</v>
      </c>
      <c r="B988" s="44" t="s">
        <v>28</v>
      </c>
      <c r="C988" s="44" t="s">
        <v>57</v>
      </c>
      <c r="D988" s="43">
        <v>183133.69899999999</v>
      </c>
      <c r="E988" s="43">
        <v>-134377.579</v>
      </c>
      <c r="F988" s="45">
        <v>-107280</v>
      </c>
      <c r="G988" s="45">
        <v>-53030</v>
      </c>
      <c r="H988" s="45">
        <v>-90220</v>
      </c>
      <c r="I988" s="55">
        <f>pro[[#This Row],[Admin expenses 3]]+pro[[#This Row],[Admin expenses 2]]+pro[[#This Row],[Admin expenses 1]]+pro[[#This Row],[COGS]]</f>
        <v>-384907.57900000003</v>
      </c>
      <c r="J988" s="55">
        <f>pro[[#This Row],[Revenue]]+pro[[#This Row],[AdminExp]]</f>
        <v>-201773.88000000003</v>
      </c>
      <c r="K988" s="83">
        <f>pro[[#This Row],[Profit]]/pro[[#This Row],[Revenue]]</f>
        <v>-1.1017845492216047</v>
      </c>
      <c r="L988" s="56">
        <f t="shared" si="15"/>
        <v>2</v>
      </c>
      <c r="M988" s="82" t="str">
        <f>"Q"&amp;" "&amp;VLOOKUP(pro[[#This Row],[Period]],Mapping!A:B,2,0)</f>
        <v>Q 1</v>
      </c>
      <c r="N988"/>
    </row>
    <row r="989" spans="1:14" ht="11.25" customHeight="1" x14ac:dyDescent="0.2">
      <c r="A989" s="42" t="s">
        <v>20</v>
      </c>
      <c r="B989" s="44" t="s">
        <v>36</v>
      </c>
      <c r="C989" s="44" t="s">
        <v>57</v>
      </c>
      <c r="D989" s="43">
        <v>1017755.732</v>
      </c>
      <c r="E989" s="43">
        <v>-631008.62300000002</v>
      </c>
      <c r="F989" s="45">
        <v>-77430</v>
      </c>
      <c r="G989" s="45">
        <v>-26520</v>
      </c>
      <c r="H989" s="45">
        <v>-13130</v>
      </c>
      <c r="I989" s="55">
        <f>pro[[#This Row],[Admin expenses 3]]+pro[[#This Row],[Admin expenses 2]]+pro[[#This Row],[Admin expenses 1]]+pro[[#This Row],[COGS]]</f>
        <v>-748088.62300000002</v>
      </c>
      <c r="J989" s="55">
        <f>pro[[#This Row],[Revenue]]+pro[[#This Row],[AdminExp]]</f>
        <v>269667.10899999994</v>
      </c>
      <c r="K989" s="83">
        <f>pro[[#This Row],[Profit]]/pro[[#This Row],[Revenue]]</f>
        <v>0.26496250575771746</v>
      </c>
      <c r="L989" s="56">
        <f t="shared" si="15"/>
        <v>2</v>
      </c>
      <c r="M989" s="82" t="str">
        <f>"Q"&amp;" "&amp;VLOOKUP(pro[[#This Row],[Period]],Mapping!A:B,2,0)</f>
        <v>Q 1</v>
      </c>
      <c r="N989"/>
    </row>
    <row r="990" spans="1:14" ht="11.25" customHeight="1" x14ac:dyDescent="0.2">
      <c r="A990" s="42" t="s">
        <v>20</v>
      </c>
      <c r="B990" s="44" t="s">
        <v>33</v>
      </c>
      <c r="C990" s="44" t="s">
        <v>57</v>
      </c>
      <c r="D990" s="43">
        <v>387534.32899999997</v>
      </c>
      <c r="E990" s="43">
        <v>-423406.60599999997</v>
      </c>
      <c r="F990" s="45">
        <v>-89650</v>
      </c>
      <c r="G990" s="45">
        <v>-55540</v>
      </c>
      <c r="H990" s="45">
        <v>-59220</v>
      </c>
      <c r="I990" s="55">
        <f>pro[[#This Row],[Admin expenses 3]]+pro[[#This Row],[Admin expenses 2]]+pro[[#This Row],[Admin expenses 1]]+pro[[#This Row],[COGS]]</f>
        <v>-627816.60599999991</v>
      </c>
      <c r="J990" s="55">
        <f>pro[[#This Row],[Revenue]]+pro[[#This Row],[AdminExp]]</f>
        <v>-240282.27699999994</v>
      </c>
      <c r="K990" s="83">
        <f>pro[[#This Row],[Profit]]/pro[[#This Row],[Revenue]]</f>
        <v>-0.62002836657084892</v>
      </c>
      <c r="L990" s="56">
        <f t="shared" si="15"/>
        <v>2</v>
      </c>
      <c r="M990" s="82" t="str">
        <f>"Q"&amp;" "&amp;VLOOKUP(pro[[#This Row],[Period]],Mapping!A:B,2,0)</f>
        <v>Q 1</v>
      </c>
      <c r="N990"/>
    </row>
    <row r="991" spans="1:14" ht="11.25" customHeight="1" x14ac:dyDescent="0.2">
      <c r="A991" s="42" t="s">
        <v>20</v>
      </c>
      <c r="B991" s="44" t="s">
        <v>25</v>
      </c>
      <c r="C991" s="44" t="s">
        <v>57</v>
      </c>
      <c r="D991" s="43">
        <v>137817.87599999999</v>
      </c>
      <c r="E991" s="43">
        <v>-53250.154999999992</v>
      </c>
      <c r="F991" s="45">
        <v>-65940</v>
      </c>
      <c r="G991" s="45">
        <v>-71720</v>
      </c>
      <c r="H991" s="45">
        <v>-63070</v>
      </c>
      <c r="I991" s="55">
        <f>pro[[#This Row],[Admin expenses 3]]+pro[[#This Row],[Admin expenses 2]]+pro[[#This Row],[Admin expenses 1]]+pro[[#This Row],[COGS]]</f>
        <v>-253980.155</v>
      </c>
      <c r="J991" s="55">
        <f>pro[[#This Row],[Revenue]]+pro[[#This Row],[AdminExp]]</f>
        <v>-116162.27900000001</v>
      </c>
      <c r="K991" s="83">
        <f>pro[[#This Row],[Profit]]/pro[[#This Row],[Revenue]]</f>
        <v>-0.8428680108232115</v>
      </c>
      <c r="L991" s="56">
        <f t="shared" si="15"/>
        <v>2</v>
      </c>
      <c r="M991" s="82" t="str">
        <f>"Q"&amp;" "&amp;VLOOKUP(pro[[#This Row],[Period]],Mapping!A:B,2,0)</f>
        <v>Q 1</v>
      </c>
      <c r="N991"/>
    </row>
    <row r="992" spans="1:14" ht="11.25" customHeight="1" x14ac:dyDescent="0.2">
      <c r="A992" s="42" t="s">
        <v>20</v>
      </c>
      <c r="B992" s="44" t="s">
        <v>13</v>
      </c>
      <c r="C992" s="44" t="s">
        <v>57</v>
      </c>
      <c r="D992" s="43">
        <v>67242.524999999994</v>
      </c>
      <c r="E992" s="43">
        <v>-75007.141999999993</v>
      </c>
      <c r="F992" s="45">
        <v>-21590</v>
      </c>
      <c r="G992" s="45">
        <v>-66160</v>
      </c>
      <c r="H992" s="45">
        <v>-68830</v>
      </c>
      <c r="I992" s="55">
        <f>pro[[#This Row],[Admin expenses 3]]+pro[[#This Row],[Admin expenses 2]]+pro[[#This Row],[Admin expenses 1]]+pro[[#This Row],[COGS]]</f>
        <v>-231587.14199999999</v>
      </c>
      <c r="J992" s="55">
        <f>pro[[#This Row],[Revenue]]+pro[[#This Row],[AdminExp]]</f>
        <v>-164344.617</v>
      </c>
      <c r="K992" s="83">
        <f>pro[[#This Row],[Profit]]/pro[[#This Row],[Revenue]]</f>
        <v>-2.4440577893230513</v>
      </c>
      <c r="L992" s="56">
        <f t="shared" si="15"/>
        <v>2</v>
      </c>
      <c r="M992" s="82" t="str">
        <f>"Q"&amp;" "&amp;VLOOKUP(pro[[#This Row],[Period]],Mapping!A:B,2,0)</f>
        <v>Q 1</v>
      </c>
      <c r="N992"/>
    </row>
    <row r="993" spans="1:14" ht="11.25" customHeight="1" x14ac:dyDescent="0.2">
      <c r="A993" s="42" t="s">
        <v>20</v>
      </c>
      <c r="B993" s="44" t="s">
        <v>17</v>
      </c>
      <c r="C993" s="44" t="s">
        <v>57</v>
      </c>
      <c r="D993" s="43">
        <v>219050.80399999997</v>
      </c>
      <c r="E993" s="43">
        <v>-167402.78099999999</v>
      </c>
      <c r="F993" s="45">
        <v>-91970</v>
      </c>
      <c r="G993" s="45">
        <v>-87330</v>
      </c>
      <c r="H993" s="45">
        <v>-102670</v>
      </c>
      <c r="I993" s="55">
        <f>pro[[#This Row],[Admin expenses 3]]+pro[[#This Row],[Admin expenses 2]]+pro[[#This Row],[Admin expenses 1]]+pro[[#This Row],[COGS]]</f>
        <v>-449372.78099999996</v>
      </c>
      <c r="J993" s="55">
        <f>pro[[#This Row],[Revenue]]+pro[[#This Row],[AdminExp]]</f>
        <v>-230321.97699999998</v>
      </c>
      <c r="K993" s="83">
        <f>pro[[#This Row],[Profit]]/pro[[#This Row],[Revenue]]</f>
        <v>-1.0514546068500163</v>
      </c>
      <c r="L993" s="56">
        <f t="shared" si="15"/>
        <v>2</v>
      </c>
      <c r="M993" s="82" t="str">
        <f>"Q"&amp;" "&amp;VLOOKUP(pro[[#This Row],[Period]],Mapping!A:B,2,0)</f>
        <v>Q 1</v>
      </c>
      <c r="N993"/>
    </row>
    <row r="994" spans="1:14" ht="11.25" customHeight="1" x14ac:dyDescent="0.2">
      <c r="A994" s="42" t="s">
        <v>20</v>
      </c>
      <c r="B994" s="44" t="s">
        <v>22</v>
      </c>
      <c r="C994" s="44" t="s">
        <v>57</v>
      </c>
      <c r="D994" s="43">
        <v>28779.400999999998</v>
      </c>
      <c r="E994" s="43">
        <v>-42592.689999999995</v>
      </c>
      <c r="F994" s="45">
        <v>-29440</v>
      </c>
      <c r="G994" s="45">
        <v>-29380</v>
      </c>
      <c r="H994" s="45">
        <v>-90310</v>
      </c>
      <c r="I994" s="55">
        <f>pro[[#This Row],[Admin expenses 3]]+pro[[#This Row],[Admin expenses 2]]+pro[[#This Row],[Admin expenses 1]]+pro[[#This Row],[COGS]]</f>
        <v>-191722.69</v>
      </c>
      <c r="J994" s="55">
        <f>pro[[#This Row],[Revenue]]+pro[[#This Row],[AdminExp]]</f>
        <v>-162943.28899999999</v>
      </c>
      <c r="K994" s="83">
        <f>pro[[#This Row],[Profit]]/pro[[#This Row],[Revenue]]</f>
        <v>-5.6618026553089136</v>
      </c>
      <c r="L994" s="56">
        <f t="shared" si="15"/>
        <v>2</v>
      </c>
      <c r="M994" s="82" t="str">
        <f>"Q"&amp;" "&amp;VLOOKUP(pro[[#This Row],[Period]],Mapping!A:B,2,0)</f>
        <v>Q 1</v>
      </c>
      <c r="N994"/>
    </row>
    <row r="995" spans="1:14" ht="11.25" customHeight="1" x14ac:dyDescent="0.2">
      <c r="A995" s="42" t="s">
        <v>20</v>
      </c>
      <c r="B995" s="44" t="s">
        <v>30</v>
      </c>
      <c r="C995" s="44" t="s">
        <v>58</v>
      </c>
      <c r="D995" s="43">
        <v>255064.51599999997</v>
      </c>
      <c r="E995" s="43">
        <v>-157236.48499999999</v>
      </c>
      <c r="F995" s="45">
        <v>-105300</v>
      </c>
      <c r="G995" s="45">
        <v>-91640</v>
      </c>
      <c r="H995" s="45">
        <v>-100910</v>
      </c>
      <c r="I995" s="55">
        <f>pro[[#This Row],[Admin expenses 3]]+pro[[#This Row],[Admin expenses 2]]+pro[[#This Row],[Admin expenses 1]]+pro[[#This Row],[COGS]]</f>
        <v>-455086.48499999999</v>
      </c>
      <c r="J995" s="55">
        <f>pro[[#This Row],[Revenue]]+pro[[#This Row],[AdminExp]]</f>
        <v>-200021.96900000001</v>
      </c>
      <c r="K995" s="83">
        <f>pro[[#This Row],[Profit]]/pro[[#This Row],[Revenue]]</f>
        <v>-0.78420147238355975</v>
      </c>
      <c r="L995" s="56">
        <f t="shared" si="15"/>
        <v>2</v>
      </c>
      <c r="M995" s="82" t="str">
        <f>"Q"&amp;" "&amp;VLOOKUP(pro[[#This Row],[Period]],Mapping!A:B,2,0)</f>
        <v>Q 1</v>
      </c>
      <c r="N995"/>
    </row>
    <row r="996" spans="1:14" ht="11.25" customHeight="1" x14ac:dyDescent="0.2">
      <c r="A996" s="42" t="s">
        <v>20</v>
      </c>
      <c r="B996" s="44" t="s">
        <v>35</v>
      </c>
      <c r="C996" s="44" t="s">
        <v>59</v>
      </c>
      <c r="D996" s="43">
        <v>1780720.8370000001</v>
      </c>
      <c r="E996" s="43">
        <v>-172276.636</v>
      </c>
      <c r="F996" s="45">
        <v>-61920</v>
      </c>
      <c r="G996" s="45">
        <v>-89960</v>
      </c>
      <c r="H996" s="45">
        <v>-50810</v>
      </c>
      <c r="I996" s="55">
        <f>pro[[#This Row],[Admin expenses 3]]+pro[[#This Row],[Admin expenses 2]]+pro[[#This Row],[Admin expenses 1]]+pro[[#This Row],[COGS]]</f>
        <v>-374966.636</v>
      </c>
      <c r="J996" s="55">
        <f>pro[[#This Row],[Revenue]]+pro[[#This Row],[AdminExp]]</f>
        <v>1405754.2010000001</v>
      </c>
      <c r="K996" s="83">
        <f>pro[[#This Row],[Profit]]/pro[[#This Row],[Revenue]]</f>
        <v>0.78942985997080239</v>
      </c>
      <c r="L996" s="56">
        <f t="shared" si="15"/>
        <v>2</v>
      </c>
      <c r="M996" s="82" t="str">
        <f>"Q"&amp;" "&amp;VLOOKUP(pro[[#This Row],[Period]],Mapping!A:B,2,0)</f>
        <v>Q 1</v>
      </c>
      <c r="N996"/>
    </row>
    <row r="997" spans="1:14" ht="11.25" customHeight="1" x14ac:dyDescent="0.2">
      <c r="A997" s="42" t="s">
        <v>20</v>
      </c>
      <c r="B997" s="44" t="s">
        <v>26</v>
      </c>
      <c r="C997" s="44" t="s">
        <v>57</v>
      </c>
      <c r="D997" s="43">
        <v>5236093.7369999997</v>
      </c>
      <c r="E997" s="43">
        <v>-3981299.2449999996</v>
      </c>
      <c r="F997" s="45">
        <v>-91970</v>
      </c>
      <c r="G997" s="45">
        <v>-59650</v>
      </c>
      <c r="H997" s="45">
        <v>-62860</v>
      </c>
      <c r="I997" s="55">
        <f>pro[[#This Row],[Admin expenses 3]]+pro[[#This Row],[Admin expenses 2]]+pro[[#This Row],[Admin expenses 1]]+pro[[#This Row],[COGS]]</f>
        <v>-4195779.2449999992</v>
      </c>
      <c r="J997" s="55">
        <f>pro[[#This Row],[Revenue]]+pro[[#This Row],[AdminExp]]</f>
        <v>1040314.4920000006</v>
      </c>
      <c r="K997" s="83">
        <f>pro[[#This Row],[Profit]]/pro[[#This Row],[Revenue]]</f>
        <v>0.19868141103907067</v>
      </c>
      <c r="L997" s="56">
        <f t="shared" si="15"/>
        <v>2</v>
      </c>
      <c r="M997" s="82" t="str">
        <f>"Q"&amp;" "&amp;VLOOKUP(pro[[#This Row],[Period]],Mapping!A:B,2,0)</f>
        <v>Q 1</v>
      </c>
      <c r="N997"/>
    </row>
    <row r="998" spans="1:14" ht="11.25" customHeight="1" x14ac:dyDescent="0.2">
      <c r="A998" s="42" t="s">
        <v>20</v>
      </c>
      <c r="B998" s="44" t="s">
        <v>17</v>
      </c>
      <c r="C998" s="44" t="s">
        <v>57</v>
      </c>
      <c r="D998" s="43">
        <v>38435.697999999997</v>
      </c>
      <c r="E998" s="43">
        <v>-7856.3239999999996</v>
      </c>
      <c r="F998" s="45">
        <v>-53490</v>
      </c>
      <c r="G998" s="45">
        <v>-53820</v>
      </c>
      <c r="H998" s="45">
        <v>-16290</v>
      </c>
      <c r="I998" s="55">
        <f>pro[[#This Row],[Admin expenses 3]]+pro[[#This Row],[Admin expenses 2]]+pro[[#This Row],[Admin expenses 1]]+pro[[#This Row],[COGS]]</f>
        <v>-131456.32399999999</v>
      </c>
      <c r="J998" s="55">
        <f>pro[[#This Row],[Revenue]]+pro[[#This Row],[AdminExp]]</f>
        <v>-93020.625999999989</v>
      </c>
      <c r="K998" s="83">
        <f>pro[[#This Row],[Profit]]/pro[[#This Row],[Revenue]]</f>
        <v>-2.4201622668593137</v>
      </c>
      <c r="L998" s="56">
        <f t="shared" si="15"/>
        <v>2</v>
      </c>
      <c r="M998" s="82" t="str">
        <f>"Q"&amp;" "&amp;VLOOKUP(pro[[#This Row],[Period]],Mapping!A:B,2,0)</f>
        <v>Q 1</v>
      </c>
      <c r="N998"/>
    </row>
    <row r="999" spans="1:14" ht="11.25" customHeight="1" x14ac:dyDescent="0.2">
      <c r="A999" s="42" t="s">
        <v>20</v>
      </c>
      <c r="B999" s="44" t="s">
        <v>22</v>
      </c>
      <c r="C999" s="44" t="s">
        <v>57</v>
      </c>
      <c r="D999" s="43">
        <v>119811.307</v>
      </c>
      <c r="E999" s="43">
        <v>-17695.874</v>
      </c>
      <c r="F999" s="45">
        <v>-44990</v>
      </c>
      <c r="G999" s="45">
        <v>-18950</v>
      </c>
      <c r="H999" s="45">
        <v>-39610</v>
      </c>
      <c r="I999" s="55">
        <f>pro[[#This Row],[Admin expenses 3]]+pro[[#This Row],[Admin expenses 2]]+pro[[#This Row],[Admin expenses 1]]+pro[[#This Row],[COGS]]</f>
        <v>-121245.874</v>
      </c>
      <c r="J999" s="55">
        <f>pro[[#This Row],[Revenue]]+pro[[#This Row],[AdminExp]]</f>
        <v>-1434.5669999999955</v>
      </c>
      <c r="K999" s="83">
        <f>pro[[#This Row],[Profit]]/pro[[#This Row],[Revenue]]</f>
        <v>-1.1973552713184203E-2</v>
      </c>
      <c r="L999" s="56">
        <f t="shared" si="15"/>
        <v>2</v>
      </c>
      <c r="M999" s="82" t="str">
        <f>"Q"&amp;" "&amp;VLOOKUP(pro[[#This Row],[Period]],Mapping!A:B,2,0)</f>
        <v>Q 1</v>
      </c>
      <c r="N999"/>
    </row>
    <row r="1000" spans="1:14" ht="11.25" customHeight="1" x14ac:dyDescent="0.2">
      <c r="A1000" s="42" t="s">
        <v>20</v>
      </c>
      <c r="B1000" s="44" t="s">
        <v>25</v>
      </c>
      <c r="C1000" s="44" t="s">
        <v>57</v>
      </c>
      <c r="D1000" s="43">
        <v>717118.38799999992</v>
      </c>
      <c r="E1000" s="43">
        <v>-65874.417000000001</v>
      </c>
      <c r="F1000" s="45">
        <v>-85530</v>
      </c>
      <c r="G1000" s="45">
        <v>-90230</v>
      </c>
      <c r="H1000" s="45">
        <v>-68580</v>
      </c>
      <c r="I1000" s="55">
        <f>pro[[#This Row],[Admin expenses 3]]+pro[[#This Row],[Admin expenses 2]]+pro[[#This Row],[Admin expenses 1]]+pro[[#This Row],[COGS]]</f>
        <v>-310214.41700000002</v>
      </c>
      <c r="J1000" s="55">
        <f>pro[[#This Row],[Revenue]]+pro[[#This Row],[AdminExp]]</f>
        <v>406903.9709999999</v>
      </c>
      <c r="K1000" s="83">
        <f>pro[[#This Row],[Profit]]/pro[[#This Row],[Revenue]]</f>
        <v>0.56741533589011794</v>
      </c>
      <c r="L1000" s="56">
        <f t="shared" si="15"/>
        <v>2</v>
      </c>
      <c r="M1000" s="82" t="str">
        <f>"Q"&amp;" "&amp;VLOOKUP(pro[[#This Row],[Period]],Mapping!A:B,2,0)</f>
        <v>Q 1</v>
      </c>
      <c r="N1000"/>
    </row>
    <row r="1001" spans="1:14" ht="11.25" customHeight="1" x14ac:dyDescent="0.2">
      <c r="A1001" s="42" t="s">
        <v>20</v>
      </c>
      <c r="B1001" s="44" t="s">
        <v>14</v>
      </c>
      <c r="C1001" s="44" t="s">
        <v>57</v>
      </c>
      <c r="D1001" s="43">
        <v>1859054.6029999999</v>
      </c>
      <c r="E1001" s="43">
        <v>-172960.91399999999</v>
      </c>
      <c r="F1001" s="45">
        <v>-24430</v>
      </c>
      <c r="G1001" s="45">
        <v>-91510</v>
      </c>
      <c r="H1001" s="45">
        <v>-66370</v>
      </c>
      <c r="I1001" s="55">
        <f>pro[[#This Row],[Admin expenses 3]]+pro[[#This Row],[Admin expenses 2]]+pro[[#This Row],[Admin expenses 1]]+pro[[#This Row],[COGS]]</f>
        <v>-355270.91399999999</v>
      </c>
      <c r="J1001" s="55">
        <f>pro[[#This Row],[Revenue]]+pro[[#This Row],[AdminExp]]</f>
        <v>1503783.6889999998</v>
      </c>
      <c r="K1001" s="83">
        <f>pro[[#This Row],[Profit]]/pro[[#This Row],[Revenue]]</f>
        <v>0.80889699881504762</v>
      </c>
      <c r="L1001" s="56">
        <f t="shared" si="15"/>
        <v>2</v>
      </c>
      <c r="M1001" s="82" t="str">
        <f>"Q"&amp;" "&amp;VLOOKUP(pro[[#This Row],[Period]],Mapping!A:B,2,0)</f>
        <v>Q 1</v>
      </c>
      <c r="N1001"/>
    </row>
    <row r="1002" spans="1:14" ht="11.25" customHeight="1" x14ac:dyDescent="0.2">
      <c r="A1002" s="42" t="s">
        <v>20</v>
      </c>
      <c r="B1002" s="44" t="s">
        <v>15</v>
      </c>
      <c r="C1002" s="44" t="s">
        <v>58</v>
      </c>
      <c r="D1002" s="43">
        <v>-423292.98199999996</v>
      </c>
      <c r="E1002" s="43">
        <v>28143.731</v>
      </c>
      <c r="F1002" s="45">
        <v>-76410</v>
      </c>
      <c r="G1002" s="45">
        <v>-80300</v>
      </c>
      <c r="H1002" s="45">
        <v>-63120</v>
      </c>
      <c r="I1002" s="55">
        <f>pro[[#This Row],[Admin expenses 3]]+pro[[#This Row],[Admin expenses 2]]+pro[[#This Row],[Admin expenses 1]]+pro[[#This Row],[COGS]]</f>
        <v>-191686.269</v>
      </c>
      <c r="J1002" s="55">
        <f>pro[[#This Row],[Revenue]]+pro[[#This Row],[AdminExp]]</f>
        <v>-614979.25099999993</v>
      </c>
      <c r="K1002" s="83">
        <f>pro[[#This Row],[Profit]]/pro[[#This Row],[Revenue]]</f>
        <v>1.4528453746015566</v>
      </c>
      <c r="L1002" s="56">
        <f t="shared" si="15"/>
        <v>2</v>
      </c>
      <c r="M1002" s="82" t="str">
        <f>"Q"&amp;" "&amp;VLOOKUP(pro[[#This Row],[Period]],Mapping!A:B,2,0)</f>
        <v>Q 1</v>
      </c>
      <c r="N1002"/>
    </row>
    <row r="1003" spans="1:14" ht="11.25" customHeight="1" x14ac:dyDescent="0.2">
      <c r="A1003" s="42" t="s">
        <v>20</v>
      </c>
      <c r="B1003" s="44" t="s">
        <v>17</v>
      </c>
      <c r="C1003" s="44" t="s">
        <v>59</v>
      </c>
      <c r="D1003" s="43">
        <v>575627.33899999992</v>
      </c>
      <c r="E1003" s="43">
        <v>-59446.554999999993</v>
      </c>
      <c r="F1003" s="45">
        <v>-92970</v>
      </c>
      <c r="G1003" s="45">
        <v>-85690</v>
      </c>
      <c r="H1003" s="45">
        <v>-68300</v>
      </c>
      <c r="I1003" s="55">
        <f>pro[[#This Row],[Admin expenses 3]]+pro[[#This Row],[Admin expenses 2]]+pro[[#This Row],[Admin expenses 1]]+pro[[#This Row],[COGS]]</f>
        <v>-306406.55499999999</v>
      </c>
      <c r="J1003" s="55">
        <f>pro[[#This Row],[Revenue]]+pro[[#This Row],[AdminExp]]</f>
        <v>269220.78399999993</v>
      </c>
      <c r="K1003" s="83">
        <f>pro[[#This Row],[Profit]]/pro[[#This Row],[Revenue]]</f>
        <v>0.46769978727504458</v>
      </c>
      <c r="L1003" s="56">
        <f t="shared" si="15"/>
        <v>2</v>
      </c>
      <c r="M1003" s="82" t="str">
        <f>"Q"&amp;" "&amp;VLOOKUP(pro[[#This Row],[Period]],Mapping!A:B,2,0)</f>
        <v>Q 1</v>
      </c>
      <c r="N1003"/>
    </row>
    <row r="1004" spans="1:14" ht="11.25" customHeight="1" x14ac:dyDescent="0.2">
      <c r="A1004" s="42" t="s">
        <v>20</v>
      </c>
      <c r="B1004" s="44" t="s">
        <v>32</v>
      </c>
      <c r="C1004" s="44" t="s">
        <v>57</v>
      </c>
      <c r="D1004" s="43">
        <v>383421.41599999997</v>
      </c>
      <c r="E1004" s="43">
        <v>-32174.092999999997</v>
      </c>
      <c r="F1004" s="45">
        <v>-63070</v>
      </c>
      <c r="G1004" s="45">
        <v>-98940</v>
      </c>
      <c r="H1004" s="45">
        <v>-55650</v>
      </c>
      <c r="I1004" s="55">
        <f>pro[[#This Row],[Admin expenses 3]]+pro[[#This Row],[Admin expenses 2]]+pro[[#This Row],[Admin expenses 1]]+pro[[#This Row],[COGS]]</f>
        <v>-249834.09299999999</v>
      </c>
      <c r="J1004" s="55">
        <f>pro[[#This Row],[Revenue]]+pro[[#This Row],[AdminExp]]</f>
        <v>133587.32299999997</v>
      </c>
      <c r="K1004" s="83">
        <f>pro[[#This Row],[Profit]]/pro[[#This Row],[Revenue]]</f>
        <v>0.3484086110620383</v>
      </c>
      <c r="L1004" s="56">
        <f t="shared" si="15"/>
        <v>2</v>
      </c>
      <c r="M1004" s="82" t="str">
        <f>"Q"&amp;" "&amp;VLOOKUP(pro[[#This Row],[Period]],Mapping!A:B,2,0)</f>
        <v>Q 1</v>
      </c>
      <c r="N1004"/>
    </row>
    <row r="1005" spans="1:14" ht="11.25" customHeight="1" x14ac:dyDescent="0.2">
      <c r="A1005" s="42" t="s">
        <v>20</v>
      </c>
      <c r="B1005" s="44" t="s">
        <v>37</v>
      </c>
      <c r="C1005" s="44" t="s">
        <v>57</v>
      </c>
      <c r="D1005" s="43">
        <v>70000.111999999994</v>
      </c>
      <c r="E1005" s="43">
        <v>-14602.706999999999</v>
      </c>
      <c r="F1005" s="45">
        <v>-36420</v>
      </c>
      <c r="G1005" s="45">
        <v>-46970</v>
      </c>
      <c r="H1005" s="45">
        <v>-31670</v>
      </c>
      <c r="I1005" s="55">
        <f>pro[[#This Row],[Admin expenses 3]]+pro[[#This Row],[Admin expenses 2]]+pro[[#This Row],[Admin expenses 1]]+pro[[#This Row],[COGS]]</f>
        <v>-129662.70699999999</v>
      </c>
      <c r="J1005" s="55">
        <f>pro[[#This Row],[Revenue]]+pro[[#This Row],[AdminExp]]</f>
        <v>-59662.595000000001</v>
      </c>
      <c r="K1005" s="83">
        <f>pro[[#This Row],[Profit]]/pro[[#This Row],[Revenue]]</f>
        <v>-0.8523214220000106</v>
      </c>
      <c r="L1005" s="56">
        <f t="shared" si="15"/>
        <v>2</v>
      </c>
      <c r="M1005" s="82" t="str">
        <f>"Q"&amp;" "&amp;VLOOKUP(pro[[#This Row],[Period]],Mapping!A:B,2,0)</f>
        <v>Q 1</v>
      </c>
      <c r="N1005"/>
    </row>
    <row r="1006" spans="1:14" ht="11.25" customHeight="1" x14ac:dyDescent="0.2">
      <c r="A1006" s="42" t="s">
        <v>20</v>
      </c>
      <c r="B1006" s="44" t="s">
        <v>15</v>
      </c>
      <c r="C1006" s="44" t="s">
        <v>57</v>
      </c>
      <c r="D1006" s="43">
        <v>317656.20600000001</v>
      </c>
      <c r="E1006" s="43">
        <v>-22523.724999999999</v>
      </c>
      <c r="F1006" s="45">
        <v>-58050</v>
      </c>
      <c r="G1006" s="45">
        <v>-41790</v>
      </c>
      <c r="H1006" s="45">
        <v>-21120</v>
      </c>
      <c r="I1006" s="55">
        <f>pro[[#This Row],[Admin expenses 3]]+pro[[#This Row],[Admin expenses 2]]+pro[[#This Row],[Admin expenses 1]]+pro[[#This Row],[COGS]]</f>
        <v>-143483.72500000001</v>
      </c>
      <c r="J1006" s="55">
        <f>pro[[#This Row],[Revenue]]+pro[[#This Row],[AdminExp]]</f>
        <v>174172.481</v>
      </c>
      <c r="K1006" s="83">
        <f>pro[[#This Row],[Profit]]/pro[[#This Row],[Revenue]]</f>
        <v>0.54830498416265794</v>
      </c>
      <c r="L1006" s="56">
        <f t="shared" si="15"/>
        <v>2</v>
      </c>
      <c r="M1006" s="82" t="str">
        <f>"Q"&amp;" "&amp;VLOOKUP(pro[[#This Row],[Period]],Mapping!A:B,2,0)</f>
        <v>Q 1</v>
      </c>
      <c r="N1006"/>
    </row>
    <row r="1007" spans="1:14" ht="11.25" customHeight="1" x14ac:dyDescent="0.2">
      <c r="A1007" s="42" t="s">
        <v>20</v>
      </c>
      <c r="B1007" s="44" t="s">
        <v>25</v>
      </c>
      <c r="C1007" s="44" t="s">
        <v>58</v>
      </c>
      <c r="D1007" s="43">
        <v>1474477.8579999998</v>
      </c>
      <c r="E1007" s="43">
        <v>-1558694.13</v>
      </c>
      <c r="F1007" s="45">
        <v>-20370</v>
      </c>
      <c r="G1007" s="45">
        <v>-59800</v>
      </c>
      <c r="H1007" s="45">
        <v>-44360</v>
      </c>
      <c r="I1007" s="55">
        <f>pro[[#This Row],[Admin expenses 3]]+pro[[#This Row],[Admin expenses 2]]+pro[[#This Row],[Admin expenses 1]]+pro[[#This Row],[COGS]]</f>
        <v>-1683224.13</v>
      </c>
      <c r="J1007" s="55">
        <f>pro[[#This Row],[Revenue]]+pro[[#This Row],[AdminExp]]</f>
        <v>-208746.27200000011</v>
      </c>
      <c r="K1007" s="83">
        <f>pro[[#This Row],[Profit]]/pro[[#This Row],[Revenue]]</f>
        <v>-0.14157301234970471</v>
      </c>
      <c r="L1007" s="56">
        <f t="shared" si="15"/>
        <v>2</v>
      </c>
      <c r="M1007" s="82" t="str">
        <f>"Q"&amp;" "&amp;VLOOKUP(pro[[#This Row],[Period]],Mapping!A:B,2,0)</f>
        <v>Q 1</v>
      </c>
      <c r="N1007"/>
    </row>
    <row r="1008" spans="1:14" ht="11.25" customHeight="1" x14ac:dyDescent="0.2">
      <c r="A1008" s="42" t="s">
        <v>20</v>
      </c>
      <c r="B1008" s="44" t="s">
        <v>13</v>
      </c>
      <c r="C1008" s="44" t="s">
        <v>59</v>
      </c>
      <c r="D1008" s="43">
        <v>-16202.262999999999</v>
      </c>
      <c r="E1008" s="43">
        <v>13861.981</v>
      </c>
      <c r="F1008" s="45">
        <v>-100190</v>
      </c>
      <c r="G1008" s="45">
        <v>-53120</v>
      </c>
      <c r="H1008" s="45">
        <v>-51540</v>
      </c>
      <c r="I1008" s="55">
        <f>pro[[#This Row],[Admin expenses 3]]+pro[[#This Row],[Admin expenses 2]]+pro[[#This Row],[Admin expenses 1]]+pro[[#This Row],[COGS]]</f>
        <v>-190988.019</v>
      </c>
      <c r="J1008" s="55">
        <f>pro[[#This Row],[Revenue]]+pro[[#This Row],[AdminExp]]</f>
        <v>-207190.28200000001</v>
      </c>
      <c r="K1008" s="83">
        <f>pro[[#This Row],[Profit]]/pro[[#This Row],[Revenue]]</f>
        <v>12.787737243865257</v>
      </c>
      <c r="L1008" s="56">
        <f t="shared" si="15"/>
        <v>2</v>
      </c>
      <c r="M1008" s="82" t="str">
        <f>"Q"&amp;" "&amp;VLOOKUP(pro[[#This Row],[Period]],Mapping!A:B,2,0)</f>
        <v>Q 1</v>
      </c>
      <c r="N1008"/>
    </row>
    <row r="1009" spans="1:14" ht="11.25" customHeight="1" x14ac:dyDescent="0.2">
      <c r="A1009" s="42" t="s">
        <v>20</v>
      </c>
      <c r="B1009" s="44" t="s">
        <v>28</v>
      </c>
      <c r="C1009" s="44" t="s">
        <v>57</v>
      </c>
      <c r="D1009" s="43">
        <v>986986.02099999995</v>
      </c>
      <c r="E1009" s="43">
        <v>-1951918.9269999997</v>
      </c>
      <c r="F1009" s="45">
        <v>-85380</v>
      </c>
      <c r="G1009" s="45">
        <v>-57500</v>
      </c>
      <c r="H1009" s="45">
        <v>-34280</v>
      </c>
      <c r="I1009" s="55">
        <f>pro[[#This Row],[Admin expenses 3]]+pro[[#This Row],[Admin expenses 2]]+pro[[#This Row],[Admin expenses 1]]+pro[[#This Row],[COGS]]</f>
        <v>-2129078.9269999997</v>
      </c>
      <c r="J1009" s="55">
        <f>pro[[#This Row],[Revenue]]+pro[[#This Row],[AdminExp]]</f>
        <v>-1142092.9059999997</v>
      </c>
      <c r="K1009" s="83">
        <f>pro[[#This Row],[Profit]]/pro[[#This Row],[Revenue]]</f>
        <v>-1.1571520585903008</v>
      </c>
      <c r="L1009" s="56">
        <f t="shared" si="15"/>
        <v>2</v>
      </c>
      <c r="M1009" s="82" t="str">
        <f>"Q"&amp;" "&amp;VLOOKUP(pro[[#This Row],[Period]],Mapping!A:B,2,0)</f>
        <v>Q 1</v>
      </c>
      <c r="N1009"/>
    </row>
    <row r="1010" spans="1:14" ht="11.25" customHeight="1" x14ac:dyDescent="0.2">
      <c r="A1010" s="42" t="s">
        <v>20</v>
      </c>
      <c r="B1010" s="44" t="s">
        <v>14</v>
      </c>
      <c r="C1010" s="44" t="s">
        <v>57</v>
      </c>
      <c r="D1010" s="43">
        <v>1409101.379</v>
      </c>
      <c r="E1010" s="43">
        <v>-1682195.7879999997</v>
      </c>
      <c r="F1010" s="45">
        <v>-107730</v>
      </c>
      <c r="G1010" s="45">
        <v>-62670</v>
      </c>
      <c r="H1010" s="45">
        <v>-23820</v>
      </c>
      <c r="I1010" s="55">
        <f>pro[[#This Row],[Admin expenses 3]]+pro[[#This Row],[Admin expenses 2]]+pro[[#This Row],[Admin expenses 1]]+pro[[#This Row],[COGS]]</f>
        <v>-1876415.7879999997</v>
      </c>
      <c r="J1010" s="55">
        <f>pro[[#This Row],[Revenue]]+pro[[#This Row],[AdminExp]]</f>
        <v>-467314.40899999975</v>
      </c>
      <c r="K1010" s="83">
        <f>pro[[#This Row],[Profit]]/pro[[#This Row],[Revenue]]</f>
        <v>-0.33164001963552103</v>
      </c>
      <c r="L1010" s="56">
        <f t="shared" si="15"/>
        <v>2</v>
      </c>
      <c r="M1010" s="82" t="str">
        <f>"Q"&amp;" "&amp;VLOOKUP(pro[[#This Row],[Period]],Mapping!A:B,2,0)</f>
        <v>Q 1</v>
      </c>
      <c r="N1010"/>
    </row>
    <row r="1011" spans="1:14" ht="11.25" customHeight="1" x14ac:dyDescent="0.2">
      <c r="A1011" s="42" t="s">
        <v>20</v>
      </c>
      <c r="B1011" s="44" t="s">
        <v>26</v>
      </c>
      <c r="C1011" s="44" t="s">
        <v>58</v>
      </c>
      <c r="D1011" s="43">
        <v>1110080.4539999999</v>
      </c>
      <c r="E1011" s="43">
        <v>-3894072.3080000002</v>
      </c>
      <c r="F1011" s="45">
        <v>-79660</v>
      </c>
      <c r="G1011" s="45">
        <v>-13120</v>
      </c>
      <c r="H1011" s="45">
        <v>-75050</v>
      </c>
      <c r="I1011" s="55">
        <f>pro[[#This Row],[Admin expenses 3]]+pro[[#This Row],[Admin expenses 2]]+pro[[#This Row],[Admin expenses 1]]+pro[[#This Row],[COGS]]</f>
        <v>-4061902.3080000002</v>
      </c>
      <c r="J1011" s="55">
        <f>pro[[#This Row],[Revenue]]+pro[[#This Row],[AdminExp]]</f>
        <v>-2951821.8540000003</v>
      </c>
      <c r="K1011" s="83">
        <f>pro[[#This Row],[Profit]]/pro[[#This Row],[Revenue]]</f>
        <v>-2.6591062326731145</v>
      </c>
      <c r="L1011" s="56">
        <f t="shared" si="15"/>
        <v>2</v>
      </c>
      <c r="M1011" s="82" t="str">
        <f>"Q"&amp;" "&amp;VLOOKUP(pro[[#This Row],[Period]],Mapping!A:B,2,0)</f>
        <v>Q 1</v>
      </c>
      <c r="N1011"/>
    </row>
    <row r="1012" spans="1:14" ht="11.25" customHeight="1" x14ac:dyDescent="0.2">
      <c r="A1012" s="42" t="s">
        <v>20</v>
      </c>
      <c r="B1012" s="44" t="s">
        <v>15</v>
      </c>
      <c r="C1012" s="44" t="s">
        <v>59</v>
      </c>
      <c r="D1012" s="43">
        <v>6950906.5009999992</v>
      </c>
      <c r="E1012" s="43">
        <v>-5205448.7449999992</v>
      </c>
      <c r="F1012" s="45">
        <v>-97330</v>
      </c>
      <c r="G1012" s="45">
        <v>-43720</v>
      </c>
      <c r="H1012" s="45">
        <v>-25200</v>
      </c>
      <c r="I1012" s="55">
        <f>pro[[#This Row],[Admin expenses 3]]+pro[[#This Row],[Admin expenses 2]]+pro[[#This Row],[Admin expenses 1]]+pro[[#This Row],[COGS]]</f>
        <v>-5371698.7449999992</v>
      </c>
      <c r="J1012" s="55">
        <f>pro[[#This Row],[Revenue]]+pro[[#This Row],[AdminExp]]</f>
        <v>1579207.7560000001</v>
      </c>
      <c r="K1012" s="83">
        <f>pro[[#This Row],[Profit]]/pro[[#This Row],[Revenue]]</f>
        <v>0.22719450416615528</v>
      </c>
      <c r="L1012" s="56">
        <f t="shared" si="15"/>
        <v>2</v>
      </c>
      <c r="M1012" s="82" t="str">
        <f>"Q"&amp;" "&amp;VLOOKUP(pro[[#This Row],[Period]],Mapping!A:B,2,0)</f>
        <v>Q 1</v>
      </c>
      <c r="N1012"/>
    </row>
    <row r="1013" spans="1:14" ht="11.25" customHeight="1" x14ac:dyDescent="0.2">
      <c r="A1013" s="42" t="s">
        <v>20</v>
      </c>
      <c r="B1013" s="44" t="s">
        <v>19</v>
      </c>
      <c r="C1013" s="44" t="s">
        <v>57</v>
      </c>
      <c r="D1013" s="43">
        <v>-195192.92799999999</v>
      </c>
      <c r="E1013" s="43">
        <v>169032.29699999999</v>
      </c>
      <c r="F1013" s="45">
        <v>-66920</v>
      </c>
      <c r="G1013" s="45">
        <v>-52540</v>
      </c>
      <c r="H1013" s="45">
        <v>-28830</v>
      </c>
      <c r="I1013" s="55">
        <f>pro[[#This Row],[Admin expenses 3]]+pro[[#This Row],[Admin expenses 2]]+pro[[#This Row],[Admin expenses 1]]+pro[[#This Row],[COGS]]</f>
        <v>20742.296999999991</v>
      </c>
      <c r="J1013" s="55">
        <f>pro[[#This Row],[Revenue]]+pro[[#This Row],[AdminExp]]</f>
        <v>-174450.63099999999</v>
      </c>
      <c r="K1013" s="83">
        <f>pro[[#This Row],[Profit]]/pro[[#This Row],[Revenue]]</f>
        <v>0.89373438263091176</v>
      </c>
      <c r="L1013" s="56">
        <f t="shared" si="15"/>
        <v>2</v>
      </c>
      <c r="M1013" s="82" t="str">
        <f>"Q"&amp;" "&amp;VLOOKUP(pro[[#This Row],[Period]],Mapping!A:B,2,0)</f>
        <v>Q 1</v>
      </c>
      <c r="N1013"/>
    </row>
    <row r="1014" spans="1:14" ht="11.25" customHeight="1" x14ac:dyDescent="0.2">
      <c r="A1014" s="42" t="s">
        <v>20</v>
      </c>
      <c r="B1014" s="44" t="s">
        <v>21</v>
      </c>
      <c r="C1014" s="44" t="s">
        <v>57</v>
      </c>
      <c r="D1014" s="43">
        <v>275693.02599999995</v>
      </c>
      <c r="E1014" s="43">
        <v>-355935.538</v>
      </c>
      <c r="F1014" s="45">
        <v>-80520</v>
      </c>
      <c r="G1014" s="45">
        <v>-20530</v>
      </c>
      <c r="H1014" s="45">
        <v>-63960</v>
      </c>
      <c r="I1014" s="55">
        <f>pro[[#This Row],[Admin expenses 3]]+pro[[#This Row],[Admin expenses 2]]+pro[[#This Row],[Admin expenses 1]]+pro[[#This Row],[COGS]]</f>
        <v>-520945.538</v>
      </c>
      <c r="J1014" s="55">
        <f>pro[[#This Row],[Revenue]]+pro[[#This Row],[AdminExp]]</f>
        <v>-245252.51200000005</v>
      </c>
      <c r="K1014" s="83">
        <f>pro[[#This Row],[Profit]]/pro[[#This Row],[Revenue]]</f>
        <v>-0.88958547685569711</v>
      </c>
      <c r="L1014" s="56">
        <f t="shared" si="15"/>
        <v>2</v>
      </c>
      <c r="M1014" s="82" t="str">
        <f>"Q"&amp;" "&amp;VLOOKUP(pro[[#This Row],[Period]],Mapping!A:B,2,0)</f>
        <v>Q 1</v>
      </c>
      <c r="N1014"/>
    </row>
    <row r="1015" spans="1:14" ht="11.25" customHeight="1" x14ac:dyDescent="0.2">
      <c r="A1015" s="42" t="s">
        <v>20</v>
      </c>
      <c r="B1015" s="44" t="s">
        <v>22</v>
      </c>
      <c r="C1015" s="44" t="s">
        <v>58</v>
      </c>
      <c r="D1015" s="43">
        <v>3787714.1539999996</v>
      </c>
      <c r="E1015" s="43">
        <v>-2935797.4029999999</v>
      </c>
      <c r="F1015" s="45">
        <v>-67570</v>
      </c>
      <c r="G1015" s="45">
        <v>-31370</v>
      </c>
      <c r="H1015" s="45">
        <v>-34200</v>
      </c>
      <c r="I1015" s="55">
        <f>pro[[#This Row],[Admin expenses 3]]+pro[[#This Row],[Admin expenses 2]]+pro[[#This Row],[Admin expenses 1]]+pro[[#This Row],[COGS]]</f>
        <v>-3068937.4029999999</v>
      </c>
      <c r="J1015" s="55">
        <f>pro[[#This Row],[Revenue]]+pro[[#This Row],[AdminExp]]</f>
        <v>718776.7509999997</v>
      </c>
      <c r="K1015" s="83">
        <f>pro[[#This Row],[Profit]]/pro[[#This Row],[Revenue]]</f>
        <v>0.18976531009895203</v>
      </c>
      <c r="L1015" s="56">
        <f t="shared" si="15"/>
        <v>2</v>
      </c>
      <c r="M1015" s="82" t="str">
        <f>"Q"&amp;" "&amp;VLOOKUP(pro[[#This Row],[Period]],Mapping!A:B,2,0)</f>
        <v>Q 1</v>
      </c>
      <c r="N1015"/>
    </row>
    <row r="1016" spans="1:14" ht="11.25" customHeight="1" x14ac:dyDescent="0.2">
      <c r="A1016" s="42" t="s">
        <v>20</v>
      </c>
      <c r="B1016" s="44" t="s">
        <v>30</v>
      </c>
      <c r="C1016" s="44" t="s">
        <v>59</v>
      </c>
      <c r="D1016" s="43">
        <v>2486732.5209999997</v>
      </c>
      <c r="E1016" s="43">
        <v>-3384899.2729999996</v>
      </c>
      <c r="F1016" s="45">
        <v>-24670</v>
      </c>
      <c r="G1016" s="45">
        <v>-30990</v>
      </c>
      <c r="H1016" s="45">
        <v>-51090</v>
      </c>
      <c r="I1016" s="55">
        <f>pro[[#This Row],[Admin expenses 3]]+pro[[#This Row],[Admin expenses 2]]+pro[[#This Row],[Admin expenses 1]]+pro[[#This Row],[COGS]]</f>
        <v>-3491649.2729999996</v>
      </c>
      <c r="J1016" s="55">
        <f>pro[[#This Row],[Revenue]]+pro[[#This Row],[AdminExp]]</f>
        <v>-1004916.7519999999</v>
      </c>
      <c r="K1016" s="83">
        <f>pro[[#This Row],[Profit]]/pro[[#This Row],[Revenue]]</f>
        <v>-0.4041113161603278</v>
      </c>
      <c r="L1016" s="56">
        <f t="shared" si="15"/>
        <v>2</v>
      </c>
      <c r="M1016" s="82" t="str">
        <f>"Q"&amp;" "&amp;VLOOKUP(pro[[#This Row],[Period]],Mapping!A:B,2,0)</f>
        <v>Q 1</v>
      </c>
      <c r="N1016"/>
    </row>
    <row r="1017" spans="1:14" ht="11.25" customHeight="1" x14ac:dyDescent="0.2">
      <c r="A1017" s="42" t="s">
        <v>20</v>
      </c>
      <c r="B1017" s="44" t="s">
        <v>32</v>
      </c>
      <c r="C1017" s="44" t="s">
        <v>60</v>
      </c>
      <c r="D1017" s="43">
        <v>444937.98299999995</v>
      </c>
      <c r="E1017" s="43">
        <v>-319629.47799999994</v>
      </c>
      <c r="F1017" s="45">
        <v>-92710</v>
      </c>
      <c r="G1017" s="45">
        <v>-86980</v>
      </c>
      <c r="H1017" s="45">
        <v>-19000</v>
      </c>
      <c r="I1017" s="55">
        <f>pro[[#This Row],[Admin expenses 3]]+pro[[#This Row],[Admin expenses 2]]+pro[[#This Row],[Admin expenses 1]]+pro[[#This Row],[COGS]]</f>
        <v>-518319.47799999994</v>
      </c>
      <c r="J1017" s="55">
        <f>pro[[#This Row],[Revenue]]+pro[[#This Row],[AdminExp]]</f>
        <v>-73381.494999999995</v>
      </c>
      <c r="K1017" s="83">
        <f>pro[[#This Row],[Profit]]/pro[[#This Row],[Revenue]]</f>
        <v>-0.16492522060091239</v>
      </c>
      <c r="L1017" s="56">
        <f t="shared" si="15"/>
        <v>2</v>
      </c>
      <c r="M1017" s="82" t="str">
        <f>"Q"&amp;" "&amp;VLOOKUP(pro[[#This Row],[Period]],Mapping!A:B,2,0)</f>
        <v>Q 1</v>
      </c>
      <c r="N1017"/>
    </row>
    <row r="1018" spans="1:14" ht="11.25" customHeight="1" x14ac:dyDescent="0.2">
      <c r="A1018" s="42" t="s">
        <v>20</v>
      </c>
      <c r="B1018" s="44" t="s">
        <v>24</v>
      </c>
      <c r="C1018" s="44" t="s">
        <v>57</v>
      </c>
      <c r="D1018" s="43">
        <v>1657113.6049999997</v>
      </c>
      <c r="E1018" s="43">
        <v>-1374899.6240000001</v>
      </c>
      <c r="F1018" s="45">
        <v>-18350</v>
      </c>
      <c r="G1018" s="45">
        <v>-92480</v>
      </c>
      <c r="H1018" s="45">
        <v>-68460</v>
      </c>
      <c r="I1018" s="55">
        <f>pro[[#This Row],[Admin expenses 3]]+pro[[#This Row],[Admin expenses 2]]+pro[[#This Row],[Admin expenses 1]]+pro[[#This Row],[COGS]]</f>
        <v>-1554189.6240000001</v>
      </c>
      <c r="J1018" s="55">
        <f>pro[[#This Row],[Revenue]]+pro[[#This Row],[AdminExp]]</f>
        <v>102923.98099999968</v>
      </c>
      <c r="K1018" s="83">
        <f>pro[[#This Row],[Profit]]/pro[[#This Row],[Revenue]]</f>
        <v>6.2110395261645142E-2</v>
      </c>
      <c r="L1018" s="56">
        <f t="shared" si="15"/>
        <v>2</v>
      </c>
      <c r="M1018" s="82" t="str">
        <f>"Q"&amp;" "&amp;VLOOKUP(pro[[#This Row],[Period]],Mapping!A:B,2,0)</f>
        <v>Q 1</v>
      </c>
      <c r="N1018"/>
    </row>
    <row r="1019" spans="1:14" ht="11.25" customHeight="1" x14ac:dyDescent="0.2">
      <c r="A1019" s="42" t="s">
        <v>20</v>
      </c>
      <c r="B1019" s="44" t="s">
        <v>37</v>
      </c>
      <c r="C1019" s="44" t="s">
        <v>58</v>
      </c>
      <c r="D1019" s="43">
        <v>99350.103999999992</v>
      </c>
      <c r="E1019" s="43">
        <v>-101781.575</v>
      </c>
      <c r="F1019" s="45">
        <v>-20460</v>
      </c>
      <c r="G1019" s="45">
        <v>-58130</v>
      </c>
      <c r="H1019" s="45">
        <v>-79940</v>
      </c>
      <c r="I1019" s="55">
        <f>pro[[#This Row],[Admin expenses 3]]+pro[[#This Row],[Admin expenses 2]]+pro[[#This Row],[Admin expenses 1]]+pro[[#This Row],[COGS]]</f>
        <v>-260311.57500000001</v>
      </c>
      <c r="J1019" s="55">
        <f>pro[[#This Row],[Revenue]]+pro[[#This Row],[AdminExp]]</f>
        <v>-160961.47100000002</v>
      </c>
      <c r="K1019" s="83">
        <f>pro[[#This Row],[Profit]]/pro[[#This Row],[Revenue]]</f>
        <v>-1.6201439607954515</v>
      </c>
      <c r="L1019" s="56">
        <f t="shared" si="15"/>
        <v>2</v>
      </c>
      <c r="M1019" s="82" t="str">
        <f>"Q"&amp;" "&amp;VLOOKUP(pro[[#This Row],[Period]],Mapping!A:B,2,0)</f>
        <v>Q 1</v>
      </c>
      <c r="N1019"/>
    </row>
    <row r="1020" spans="1:14" ht="11.25" customHeight="1" x14ac:dyDescent="0.2">
      <c r="A1020" s="42" t="s">
        <v>20</v>
      </c>
      <c r="B1020" s="44" t="s">
        <v>33</v>
      </c>
      <c r="C1020" s="44" t="s">
        <v>59</v>
      </c>
      <c r="D1020" s="43">
        <v>1231908.6079999998</v>
      </c>
      <c r="E1020" s="43">
        <v>-3768463.1669999994</v>
      </c>
      <c r="F1020" s="45">
        <v>-89580</v>
      </c>
      <c r="G1020" s="45">
        <v>-33110</v>
      </c>
      <c r="H1020" s="45">
        <v>-37850</v>
      </c>
      <c r="I1020" s="55">
        <f>pro[[#This Row],[Admin expenses 3]]+pro[[#This Row],[Admin expenses 2]]+pro[[#This Row],[Admin expenses 1]]+pro[[#This Row],[COGS]]</f>
        <v>-3929003.1669999994</v>
      </c>
      <c r="J1020" s="55">
        <f>pro[[#This Row],[Revenue]]+pro[[#This Row],[AdminExp]]</f>
        <v>-2697094.5589999994</v>
      </c>
      <c r="K1020" s="83">
        <f>pro[[#This Row],[Profit]]/pro[[#This Row],[Revenue]]</f>
        <v>-2.1893625399523144</v>
      </c>
      <c r="L1020" s="56">
        <f t="shared" si="15"/>
        <v>2</v>
      </c>
      <c r="M1020" s="82" t="str">
        <f>"Q"&amp;" "&amp;VLOOKUP(pro[[#This Row],[Period]],Mapping!A:B,2,0)</f>
        <v>Q 1</v>
      </c>
      <c r="N1020"/>
    </row>
    <row r="1021" spans="1:14" ht="11.25" customHeight="1" x14ac:dyDescent="0.2">
      <c r="A1021" s="42" t="s">
        <v>20</v>
      </c>
      <c r="B1021" s="44" t="s">
        <v>35</v>
      </c>
      <c r="C1021" s="44" t="s">
        <v>60</v>
      </c>
      <c r="D1021" s="43">
        <v>15556063.417999998</v>
      </c>
      <c r="E1021" s="43">
        <v>-8555226.6659999993</v>
      </c>
      <c r="F1021" s="45">
        <v>-65890</v>
      </c>
      <c r="G1021" s="45">
        <v>-107030</v>
      </c>
      <c r="H1021" s="45">
        <v>-15180</v>
      </c>
      <c r="I1021" s="55">
        <f>pro[[#This Row],[Admin expenses 3]]+pro[[#This Row],[Admin expenses 2]]+pro[[#This Row],[Admin expenses 1]]+pro[[#This Row],[COGS]]</f>
        <v>-8743326.6659999993</v>
      </c>
      <c r="J1021" s="55">
        <f>pro[[#This Row],[Revenue]]+pro[[#This Row],[AdminExp]]</f>
        <v>6812736.7519999985</v>
      </c>
      <c r="K1021" s="83">
        <f>pro[[#This Row],[Profit]]/pro[[#This Row],[Revenue]]</f>
        <v>0.43794735010638663</v>
      </c>
      <c r="L1021" s="56">
        <f t="shared" si="15"/>
        <v>2</v>
      </c>
      <c r="M1021" s="82" t="str">
        <f>"Q"&amp;" "&amp;VLOOKUP(pro[[#This Row],[Period]],Mapping!A:B,2,0)</f>
        <v>Q 1</v>
      </c>
      <c r="N1021"/>
    </row>
    <row r="1022" spans="1:14" ht="11.25" customHeight="1" x14ac:dyDescent="0.2">
      <c r="A1022" s="42" t="s">
        <v>20</v>
      </c>
      <c r="B1022" s="44" t="s">
        <v>25</v>
      </c>
      <c r="C1022" s="44" t="s">
        <v>57</v>
      </c>
      <c r="D1022" s="43">
        <v>-1712.375</v>
      </c>
      <c r="E1022" s="43">
        <v>9109.7999999999993</v>
      </c>
      <c r="F1022" s="45">
        <v>-95890</v>
      </c>
      <c r="G1022" s="45">
        <v>-98960</v>
      </c>
      <c r="H1022" s="45">
        <v>-80020</v>
      </c>
      <c r="I1022" s="55">
        <f>pro[[#This Row],[Admin expenses 3]]+pro[[#This Row],[Admin expenses 2]]+pro[[#This Row],[Admin expenses 1]]+pro[[#This Row],[COGS]]</f>
        <v>-265760.2</v>
      </c>
      <c r="J1022" s="55">
        <f>pro[[#This Row],[Revenue]]+pro[[#This Row],[AdminExp]]</f>
        <v>-267472.57500000001</v>
      </c>
      <c r="K1022" s="83">
        <f>pro[[#This Row],[Profit]]/pro[[#This Row],[Revenue]]</f>
        <v>156.19976640630705</v>
      </c>
      <c r="L1022" s="56">
        <f t="shared" si="15"/>
        <v>2</v>
      </c>
      <c r="M1022" s="82" t="str">
        <f>"Q"&amp;" "&amp;VLOOKUP(pro[[#This Row],[Period]],Mapping!A:B,2,0)</f>
        <v>Q 1</v>
      </c>
      <c r="N1022"/>
    </row>
    <row r="1023" spans="1:14" ht="11.25" customHeight="1" x14ac:dyDescent="0.2">
      <c r="A1023" s="42" t="s">
        <v>20</v>
      </c>
      <c r="B1023" s="44" t="s">
        <v>13</v>
      </c>
      <c r="C1023" s="44" t="s">
        <v>58</v>
      </c>
      <c r="D1023" s="43">
        <v>463641.22699999996</v>
      </c>
      <c r="E1023" s="43">
        <v>-566834.73699999996</v>
      </c>
      <c r="F1023" s="45">
        <v>-104770</v>
      </c>
      <c r="G1023" s="45">
        <v>-98170</v>
      </c>
      <c r="H1023" s="45">
        <v>-105380</v>
      </c>
      <c r="I1023" s="55">
        <f>pro[[#This Row],[Admin expenses 3]]+pro[[#This Row],[Admin expenses 2]]+pro[[#This Row],[Admin expenses 1]]+pro[[#This Row],[COGS]]</f>
        <v>-875154.73699999996</v>
      </c>
      <c r="J1023" s="55">
        <f>pro[[#This Row],[Revenue]]+pro[[#This Row],[AdminExp]]</f>
        <v>-411513.51</v>
      </c>
      <c r="K1023" s="83">
        <f>pro[[#This Row],[Profit]]/pro[[#This Row],[Revenue]]</f>
        <v>-0.88756884857437424</v>
      </c>
      <c r="L1023" s="56">
        <f t="shared" si="15"/>
        <v>2</v>
      </c>
      <c r="M1023" s="82" t="str">
        <f>"Q"&amp;" "&amp;VLOOKUP(pro[[#This Row],[Period]],Mapping!A:B,2,0)</f>
        <v>Q 1</v>
      </c>
      <c r="N1023"/>
    </row>
    <row r="1024" spans="1:14" ht="11.25" customHeight="1" x14ac:dyDescent="0.2">
      <c r="A1024" s="42" t="s">
        <v>20</v>
      </c>
      <c r="B1024" s="44" t="s">
        <v>28</v>
      </c>
      <c r="C1024" s="44" t="s">
        <v>59</v>
      </c>
      <c r="D1024" s="43">
        <v>1076943.4759999998</v>
      </c>
      <c r="E1024" s="43">
        <v>-1103583.5369999998</v>
      </c>
      <c r="F1024" s="45">
        <v>-98940</v>
      </c>
      <c r="G1024" s="45">
        <v>-76620</v>
      </c>
      <c r="H1024" s="45">
        <v>-65110</v>
      </c>
      <c r="I1024" s="55">
        <f>pro[[#This Row],[Admin expenses 3]]+pro[[#This Row],[Admin expenses 2]]+pro[[#This Row],[Admin expenses 1]]+pro[[#This Row],[COGS]]</f>
        <v>-1344253.5369999998</v>
      </c>
      <c r="J1024" s="55">
        <f>pro[[#This Row],[Revenue]]+pro[[#This Row],[AdminExp]]</f>
        <v>-267310.06099999999</v>
      </c>
      <c r="K1024" s="83">
        <f>pro[[#This Row],[Profit]]/pro[[#This Row],[Revenue]]</f>
        <v>-0.24821178358668106</v>
      </c>
      <c r="L1024" s="56">
        <f t="shared" si="15"/>
        <v>2</v>
      </c>
      <c r="M1024" s="82" t="str">
        <f>"Q"&amp;" "&amp;VLOOKUP(pro[[#This Row],[Period]],Mapping!A:B,2,0)</f>
        <v>Q 1</v>
      </c>
      <c r="N1024"/>
    </row>
    <row r="1025" spans="1:14" ht="11.25" customHeight="1" x14ac:dyDescent="0.2">
      <c r="A1025" s="42" t="s">
        <v>20</v>
      </c>
      <c r="B1025" s="44" t="s">
        <v>26</v>
      </c>
      <c r="C1025" s="44" t="s">
        <v>60</v>
      </c>
      <c r="D1025" s="43">
        <v>253907.00999999998</v>
      </c>
      <c r="E1025" s="43">
        <v>-176419.761</v>
      </c>
      <c r="F1025" s="45">
        <v>-42970</v>
      </c>
      <c r="G1025" s="45">
        <v>-66660</v>
      </c>
      <c r="H1025" s="45">
        <v>-29910</v>
      </c>
      <c r="I1025" s="55">
        <f>pro[[#This Row],[Admin expenses 3]]+pro[[#This Row],[Admin expenses 2]]+pro[[#This Row],[Admin expenses 1]]+pro[[#This Row],[COGS]]</f>
        <v>-315959.761</v>
      </c>
      <c r="J1025" s="55">
        <f>pro[[#This Row],[Revenue]]+pro[[#This Row],[AdminExp]]</f>
        <v>-62052.751000000018</v>
      </c>
      <c r="K1025" s="83">
        <f>pro[[#This Row],[Profit]]/pro[[#This Row],[Revenue]]</f>
        <v>-0.24439164164864932</v>
      </c>
      <c r="L1025" s="56">
        <f t="shared" si="15"/>
        <v>2</v>
      </c>
      <c r="M1025" s="82" t="str">
        <f>"Q"&amp;" "&amp;VLOOKUP(pro[[#This Row],[Period]],Mapping!A:B,2,0)</f>
        <v>Q 1</v>
      </c>
      <c r="N1025"/>
    </row>
    <row r="1026" spans="1:14" ht="11.25" customHeight="1" x14ac:dyDescent="0.2">
      <c r="A1026" s="42" t="s">
        <v>20</v>
      </c>
      <c r="B1026" s="44" t="s">
        <v>15</v>
      </c>
      <c r="C1026" s="44" t="s">
        <v>57</v>
      </c>
      <c r="D1026" s="43">
        <v>234182.53599999996</v>
      </c>
      <c r="E1026" s="43">
        <v>-733852.98</v>
      </c>
      <c r="F1026" s="45">
        <v>-70400</v>
      </c>
      <c r="G1026" s="45">
        <v>-96590</v>
      </c>
      <c r="H1026" s="45">
        <v>-91980</v>
      </c>
      <c r="I1026" s="55">
        <f>pro[[#This Row],[Admin expenses 3]]+pro[[#This Row],[Admin expenses 2]]+pro[[#This Row],[Admin expenses 1]]+pro[[#This Row],[COGS]]</f>
        <v>-992822.98</v>
      </c>
      <c r="J1026" s="55">
        <f>pro[[#This Row],[Revenue]]+pro[[#This Row],[AdminExp]]</f>
        <v>-758640.44400000002</v>
      </c>
      <c r="K1026" s="83">
        <f>pro[[#This Row],[Profit]]/pro[[#This Row],[Revenue]]</f>
        <v>-3.2395261276015908</v>
      </c>
      <c r="L1026" s="56">
        <f t="shared" ref="L1026:L1089" si="16">MONTH(DATEVALUE(A1026&amp;"1"))</f>
        <v>2</v>
      </c>
      <c r="M1026" s="82" t="str">
        <f>"Q"&amp;" "&amp;VLOOKUP(pro[[#This Row],[Period]],Mapping!A:B,2,0)</f>
        <v>Q 1</v>
      </c>
      <c r="N1026"/>
    </row>
    <row r="1027" spans="1:14" ht="11.25" customHeight="1" x14ac:dyDescent="0.2">
      <c r="A1027" s="42" t="s">
        <v>20</v>
      </c>
      <c r="B1027" s="44" t="s">
        <v>17</v>
      </c>
      <c r="C1027" s="44" t="s">
        <v>58</v>
      </c>
      <c r="D1027" s="43">
        <v>1556896.2569999998</v>
      </c>
      <c r="E1027" s="43">
        <v>-1814240.848</v>
      </c>
      <c r="F1027" s="45">
        <v>-98700</v>
      </c>
      <c r="G1027" s="45">
        <v>-25250</v>
      </c>
      <c r="H1027" s="45">
        <v>-68920</v>
      </c>
      <c r="I1027" s="55">
        <f>pro[[#This Row],[Admin expenses 3]]+pro[[#This Row],[Admin expenses 2]]+pro[[#This Row],[Admin expenses 1]]+pro[[#This Row],[COGS]]</f>
        <v>-2007110.848</v>
      </c>
      <c r="J1027" s="55">
        <f>pro[[#This Row],[Revenue]]+pro[[#This Row],[AdminExp]]</f>
        <v>-450214.59100000025</v>
      </c>
      <c r="K1027" s="83">
        <f>pro[[#This Row],[Profit]]/pro[[#This Row],[Revenue]]</f>
        <v>-0.28917443212788219</v>
      </c>
      <c r="L1027" s="56">
        <f t="shared" si="16"/>
        <v>2</v>
      </c>
      <c r="M1027" s="82" t="str">
        <f>"Q"&amp;" "&amp;VLOOKUP(pro[[#This Row],[Period]],Mapping!A:B,2,0)</f>
        <v>Q 1</v>
      </c>
      <c r="N1027"/>
    </row>
    <row r="1028" spans="1:14" ht="11.25" customHeight="1" x14ac:dyDescent="0.2">
      <c r="A1028" s="42" t="s">
        <v>20</v>
      </c>
      <c r="B1028" s="44" t="s">
        <v>19</v>
      </c>
      <c r="C1028" s="44" t="s">
        <v>59</v>
      </c>
      <c r="D1028" s="43">
        <v>1474252.2969999998</v>
      </c>
      <c r="E1028" s="43">
        <v>-2466236.017</v>
      </c>
      <c r="F1028" s="45">
        <v>-15120</v>
      </c>
      <c r="G1028" s="45">
        <v>-60450</v>
      </c>
      <c r="H1028" s="45">
        <v>-62060</v>
      </c>
      <c r="I1028" s="55">
        <f>pro[[#This Row],[Admin expenses 3]]+pro[[#This Row],[Admin expenses 2]]+pro[[#This Row],[Admin expenses 1]]+pro[[#This Row],[COGS]]</f>
        <v>-2603866.017</v>
      </c>
      <c r="J1028" s="55">
        <f>pro[[#This Row],[Revenue]]+pro[[#This Row],[AdminExp]]</f>
        <v>-1129613.7200000002</v>
      </c>
      <c r="K1028" s="83">
        <f>pro[[#This Row],[Profit]]/pro[[#This Row],[Revenue]]</f>
        <v>-0.76622822450314987</v>
      </c>
      <c r="L1028" s="56">
        <f t="shared" si="16"/>
        <v>2</v>
      </c>
      <c r="M1028" s="82" t="str">
        <f>"Q"&amp;" "&amp;VLOOKUP(pro[[#This Row],[Period]],Mapping!A:B,2,0)</f>
        <v>Q 1</v>
      </c>
      <c r="N1028"/>
    </row>
    <row r="1029" spans="1:14" ht="11.25" customHeight="1" x14ac:dyDescent="0.2">
      <c r="A1029" s="42" t="s">
        <v>20</v>
      </c>
      <c r="B1029" s="44" t="s">
        <v>21</v>
      </c>
      <c r="C1029" s="44" t="s">
        <v>60</v>
      </c>
      <c r="D1029" s="43">
        <v>926004.82799999998</v>
      </c>
      <c r="E1029" s="43">
        <v>-1673699.3069999998</v>
      </c>
      <c r="F1029" s="45">
        <v>-82620</v>
      </c>
      <c r="G1029" s="45">
        <v>-102960</v>
      </c>
      <c r="H1029" s="45">
        <v>-87830</v>
      </c>
      <c r="I1029" s="55">
        <f>pro[[#This Row],[Admin expenses 3]]+pro[[#This Row],[Admin expenses 2]]+pro[[#This Row],[Admin expenses 1]]+pro[[#This Row],[COGS]]</f>
        <v>-1947109.3069999998</v>
      </c>
      <c r="J1029" s="55">
        <f>pro[[#This Row],[Revenue]]+pro[[#This Row],[AdminExp]]</f>
        <v>-1021104.4789999998</v>
      </c>
      <c r="K1029" s="83">
        <f>pro[[#This Row],[Profit]]/pro[[#This Row],[Revenue]]</f>
        <v>-1.1026988716737014</v>
      </c>
      <c r="L1029" s="56">
        <f t="shared" si="16"/>
        <v>2</v>
      </c>
      <c r="M1029" s="82" t="str">
        <f>"Q"&amp;" "&amp;VLOOKUP(pro[[#This Row],[Period]],Mapping!A:B,2,0)</f>
        <v>Q 1</v>
      </c>
      <c r="N1029"/>
    </row>
    <row r="1030" spans="1:14" ht="11.25" customHeight="1" x14ac:dyDescent="0.2">
      <c r="A1030" s="42" t="s">
        <v>20</v>
      </c>
      <c r="B1030" s="44" t="s">
        <v>22</v>
      </c>
      <c r="C1030" s="44" t="s">
        <v>57</v>
      </c>
      <c r="D1030" s="43">
        <v>827201.88599999994</v>
      </c>
      <c r="E1030" s="43">
        <v>-1155176.4209999999</v>
      </c>
      <c r="F1030" s="45">
        <v>-77220</v>
      </c>
      <c r="G1030" s="45">
        <v>-107140</v>
      </c>
      <c r="H1030" s="45">
        <v>-43700</v>
      </c>
      <c r="I1030" s="55">
        <f>pro[[#This Row],[Admin expenses 3]]+pro[[#This Row],[Admin expenses 2]]+pro[[#This Row],[Admin expenses 1]]+pro[[#This Row],[COGS]]</f>
        <v>-1383236.4209999999</v>
      </c>
      <c r="J1030" s="55">
        <f>pro[[#This Row],[Revenue]]+pro[[#This Row],[AdminExp]]</f>
        <v>-556034.53499999992</v>
      </c>
      <c r="K1030" s="83">
        <f>pro[[#This Row],[Profit]]/pro[[#This Row],[Revenue]]</f>
        <v>-0.67218721863504061</v>
      </c>
      <c r="L1030" s="56">
        <f t="shared" si="16"/>
        <v>2</v>
      </c>
      <c r="M1030" s="82" t="str">
        <f>"Q"&amp;" "&amp;VLOOKUP(pro[[#This Row],[Period]],Mapping!A:B,2,0)</f>
        <v>Q 1</v>
      </c>
      <c r="N1030"/>
    </row>
    <row r="1031" spans="1:14" ht="11.25" customHeight="1" x14ac:dyDescent="0.2">
      <c r="A1031" s="42" t="s">
        <v>20</v>
      </c>
      <c r="B1031" s="44" t="s">
        <v>32</v>
      </c>
      <c r="C1031" s="44" t="s">
        <v>58</v>
      </c>
      <c r="D1031" s="43">
        <v>72505.495999999999</v>
      </c>
      <c r="E1031" s="43">
        <v>-69518.994999999995</v>
      </c>
      <c r="F1031" s="45">
        <v>-67140</v>
      </c>
      <c r="G1031" s="45">
        <v>-36900</v>
      </c>
      <c r="H1031" s="45">
        <v>-93040</v>
      </c>
      <c r="I1031" s="55">
        <f>pro[[#This Row],[Admin expenses 3]]+pro[[#This Row],[Admin expenses 2]]+pro[[#This Row],[Admin expenses 1]]+pro[[#This Row],[COGS]]</f>
        <v>-266598.995</v>
      </c>
      <c r="J1031" s="55">
        <f>pro[[#This Row],[Revenue]]+pro[[#This Row],[AdminExp]]</f>
        <v>-194093.49900000001</v>
      </c>
      <c r="K1031" s="83">
        <f>pro[[#This Row],[Profit]]/pro[[#This Row],[Revenue]]</f>
        <v>-2.6769487791656514</v>
      </c>
      <c r="L1031" s="56">
        <f t="shared" si="16"/>
        <v>2</v>
      </c>
      <c r="M1031" s="82" t="str">
        <f>"Q"&amp;" "&amp;VLOOKUP(pro[[#This Row],[Period]],Mapping!A:B,2,0)</f>
        <v>Q 1</v>
      </c>
      <c r="N1031"/>
    </row>
    <row r="1032" spans="1:14" ht="11.25" customHeight="1" x14ac:dyDescent="0.2">
      <c r="A1032" s="42" t="s">
        <v>20</v>
      </c>
      <c r="B1032" s="44" t="s">
        <v>37</v>
      </c>
      <c r="C1032" s="44" t="s">
        <v>59</v>
      </c>
      <c r="D1032" s="43">
        <v>1384996.5359999998</v>
      </c>
      <c r="E1032" s="43">
        <v>-726761.72100000002</v>
      </c>
      <c r="F1032" s="45">
        <v>-44980</v>
      </c>
      <c r="G1032" s="45">
        <v>-65440</v>
      </c>
      <c r="H1032" s="45">
        <v>-107480</v>
      </c>
      <c r="I1032" s="55">
        <f>pro[[#This Row],[Admin expenses 3]]+pro[[#This Row],[Admin expenses 2]]+pro[[#This Row],[Admin expenses 1]]+pro[[#This Row],[COGS]]</f>
        <v>-944661.72100000002</v>
      </c>
      <c r="J1032" s="55">
        <f>pro[[#This Row],[Revenue]]+pro[[#This Row],[AdminExp]]</f>
        <v>440334.81499999983</v>
      </c>
      <c r="K1032" s="83">
        <f>pro[[#This Row],[Profit]]/pro[[#This Row],[Revenue]]</f>
        <v>0.31793206954273556</v>
      </c>
      <c r="L1032" s="56">
        <f t="shared" si="16"/>
        <v>2</v>
      </c>
      <c r="M1032" s="82" t="str">
        <f>"Q"&amp;" "&amp;VLOOKUP(pro[[#This Row],[Period]],Mapping!A:B,2,0)</f>
        <v>Q 1</v>
      </c>
      <c r="N1032"/>
    </row>
    <row r="1033" spans="1:14" ht="11.25" customHeight="1" x14ac:dyDescent="0.2">
      <c r="A1033" s="42" t="s">
        <v>20</v>
      </c>
      <c r="B1033" s="44" t="s">
        <v>33</v>
      </c>
      <c r="C1033" s="44" t="s">
        <v>60</v>
      </c>
      <c r="D1033" s="43">
        <v>162089.13699999999</v>
      </c>
      <c r="E1033" s="43">
        <v>-199339.02100000001</v>
      </c>
      <c r="F1033" s="45">
        <v>-42980</v>
      </c>
      <c r="G1033" s="45">
        <v>-36860</v>
      </c>
      <c r="H1033" s="45">
        <v>-98610</v>
      </c>
      <c r="I1033" s="55">
        <f>pro[[#This Row],[Admin expenses 3]]+pro[[#This Row],[Admin expenses 2]]+pro[[#This Row],[Admin expenses 1]]+pro[[#This Row],[COGS]]</f>
        <v>-377789.02100000001</v>
      </c>
      <c r="J1033" s="55">
        <f>pro[[#This Row],[Revenue]]+pro[[#This Row],[AdminExp]]</f>
        <v>-215699.88400000002</v>
      </c>
      <c r="K1033" s="83">
        <f>pro[[#This Row],[Profit]]/pro[[#This Row],[Revenue]]</f>
        <v>-1.3307485497933156</v>
      </c>
      <c r="L1033" s="56">
        <f t="shared" si="16"/>
        <v>2</v>
      </c>
      <c r="M1033" s="82" t="str">
        <f>"Q"&amp;" "&amp;VLOOKUP(pro[[#This Row],[Period]],Mapping!A:B,2,0)</f>
        <v>Q 1</v>
      </c>
      <c r="N1033"/>
    </row>
    <row r="1034" spans="1:14" ht="11.25" customHeight="1" x14ac:dyDescent="0.2">
      <c r="A1034" s="42" t="s">
        <v>20</v>
      </c>
      <c r="B1034" s="44" t="s">
        <v>25</v>
      </c>
      <c r="C1034" s="44" t="s">
        <v>57</v>
      </c>
      <c r="D1034" s="43">
        <v>419623.25300000003</v>
      </c>
      <c r="E1034" s="43">
        <v>-133947.68799999999</v>
      </c>
      <c r="F1034" s="45">
        <v>-70380</v>
      </c>
      <c r="G1034" s="45">
        <v>-21420</v>
      </c>
      <c r="H1034" s="45">
        <v>-79980</v>
      </c>
      <c r="I1034" s="55">
        <f>pro[[#This Row],[Admin expenses 3]]+pro[[#This Row],[Admin expenses 2]]+pro[[#This Row],[Admin expenses 1]]+pro[[#This Row],[COGS]]</f>
        <v>-305727.68799999997</v>
      </c>
      <c r="J1034" s="55">
        <f>pro[[#This Row],[Revenue]]+pro[[#This Row],[AdminExp]]</f>
        <v>113895.56500000006</v>
      </c>
      <c r="K1034" s="83">
        <f>pro[[#This Row],[Profit]]/pro[[#This Row],[Revenue]]</f>
        <v>0.27142338796939847</v>
      </c>
      <c r="L1034" s="56">
        <f t="shared" si="16"/>
        <v>2</v>
      </c>
      <c r="M1034" s="82" t="str">
        <f>"Q"&amp;" "&amp;VLOOKUP(pro[[#This Row],[Period]],Mapping!A:B,2,0)</f>
        <v>Q 1</v>
      </c>
      <c r="N1034"/>
    </row>
    <row r="1035" spans="1:14" ht="11.25" customHeight="1" x14ac:dyDescent="0.2">
      <c r="A1035" s="42" t="s">
        <v>20</v>
      </c>
      <c r="B1035" s="44" t="s">
        <v>13</v>
      </c>
      <c r="C1035" s="44" t="s">
        <v>57</v>
      </c>
      <c r="D1035" s="43">
        <v>232535.541</v>
      </c>
      <c r="E1035" s="43">
        <v>-91680.112999999998</v>
      </c>
      <c r="F1035" s="45">
        <v>-21240</v>
      </c>
      <c r="G1035" s="45">
        <v>-35680</v>
      </c>
      <c r="H1035" s="45">
        <v>-43340</v>
      </c>
      <c r="I1035" s="55">
        <f>pro[[#This Row],[Admin expenses 3]]+pro[[#This Row],[Admin expenses 2]]+pro[[#This Row],[Admin expenses 1]]+pro[[#This Row],[COGS]]</f>
        <v>-191940.11300000001</v>
      </c>
      <c r="J1035" s="55">
        <f>pro[[#This Row],[Revenue]]+pro[[#This Row],[AdminExp]]</f>
        <v>40595.427999999985</v>
      </c>
      <c r="K1035" s="83">
        <f>pro[[#This Row],[Profit]]/pro[[#This Row],[Revenue]]</f>
        <v>0.17457730472263586</v>
      </c>
      <c r="L1035" s="56">
        <f t="shared" si="16"/>
        <v>2</v>
      </c>
      <c r="M1035" s="82" t="str">
        <f>"Q"&amp;" "&amp;VLOOKUP(pro[[#This Row],[Period]],Mapping!A:B,2,0)</f>
        <v>Q 1</v>
      </c>
      <c r="N1035"/>
    </row>
    <row r="1036" spans="1:14" ht="11.25" customHeight="1" x14ac:dyDescent="0.2">
      <c r="A1036" s="42" t="s">
        <v>20</v>
      </c>
      <c r="B1036" s="44" t="s">
        <v>28</v>
      </c>
      <c r="C1036" s="44" t="s">
        <v>58</v>
      </c>
      <c r="D1036" s="43">
        <v>188257.95099999997</v>
      </c>
      <c r="E1036" s="43">
        <v>-157627.18299999999</v>
      </c>
      <c r="F1036" s="45">
        <v>-64620</v>
      </c>
      <c r="G1036" s="45">
        <v>-56810</v>
      </c>
      <c r="H1036" s="45">
        <v>-80790</v>
      </c>
      <c r="I1036" s="55">
        <f>pro[[#This Row],[Admin expenses 3]]+pro[[#This Row],[Admin expenses 2]]+pro[[#This Row],[Admin expenses 1]]+pro[[#This Row],[COGS]]</f>
        <v>-359847.18299999996</v>
      </c>
      <c r="J1036" s="55">
        <f>pro[[#This Row],[Revenue]]+pro[[#This Row],[AdminExp]]</f>
        <v>-171589.23199999999</v>
      </c>
      <c r="K1036" s="83">
        <f>pro[[#This Row],[Profit]]/pro[[#This Row],[Revenue]]</f>
        <v>-0.91145808763211289</v>
      </c>
      <c r="L1036" s="56">
        <f t="shared" si="16"/>
        <v>2</v>
      </c>
      <c r="M1036" s="82" t="str">
        <f>"Q"&amp;" "&amp;VLOOKUP(pro[[#This Row],[Period]],Mapping!A:B,2,0)</f>
        <v>Q 1</v>
      </c>
      <c r="N1036"/>
    </row>
    <row r="1037" spans="1:14" ht="11.25" customHeight="1" x14ac:dyDescent="0.2">
      <c r="A1037" s="42" t="s">
        <v>20</v>
      </c>
      <c r="B1037" s="44" t="s">
        <v>14</v>
      </c>
      <c r="C1037" s="44" t="s">
        <v>59</v>
      </c>
      <c r="D1037" s="43">
        <v>317374.51199999999</v>
      </c>
      <c r="E1037" s="43">
        <v>-123849.348</v>
      </c>
      <c r="F1037" s="45">
        <v>-43040</v>
      </c>
      <c r="G1037" s="45">
        <v>-89790</v>
      </c>
      <c r="H1037" s="45">
        <v>-40740</v>
      </c>
      <c r="I1037" s="55">
        <f>pro[[#This Row],[Admin expenses 3]]+pro[[#This Row],[Admin expenses 2]]+pro[[#This Row],[Admin expenses 1]]+pro[[#This Row],[COGS]]</f>
        <v>-297419.348</v>
      </c>
      <c r="J1037" s="55">
        <f>pro[[#This Row],[Revenue]]+pro[[#This Row],[AdminExp]]</f>
        <v>19955.16399999999</v>
      </c>
      <c r="K1037" s="83">
        <f>pro[[#This Row],[Profit]]/pro[[#This Row],[Revenue]]</f>
        <v>6.2875761113419179E-2</v>
      </c>
      <c r="L1037" s="56">
        <f t="shared" si="16"/>
        <v>2</v>
      </c>
      <c r="M1037" s="82" t="str">
        <f>"Q"&amp;" "&amp;VLOOKUP(pro[[#This Row],[Period]],Mapping!A:B,2,0)</f>
        <v>Q 1</v>
      </c>
      <c r="N1037"/>
    </row>
    <row r="1038" spans="1:14" ht="11.25" customHeight="1" x14ac:dyDescent="0.2">
      <c r="A1038" s="42" t="s">
        <v>20</v>
      </c>
      <c r="B1038" s="44" t="s">
        <v>17</v>
      </c>
      <c r="C1038" s="44" t="s">
        <v>57</v>
      </c>
      <c r="D1038" s="43">
        <v>80175.108999999997</v>
      </c>
      <c r="E1038" s="43">
        <v>-59439.743999999992</v>
      </c>
      <c r="F1038" s="45">
        <v>-47880</v>
      </c>
      <c r="G1038" s="45">
        <v>-41190</v>
      </c>
      <c r="H1038" s="45">
        <v>-104780</v>
      </c>
      <c r="I1038" s="55">
        <f>pro[[#This Row],[Admin expenses 3]]+pro[[#This Row],[Admin expenses 2]]+pro[[#This Row],[Admin expenses 1]]+pro[[#This Row],[COGS]]</f>
        <v>-253289.74400000001</v>
      </c>
      <c r="J1038" s="55">
        <f>pro[[#This Row],[Revenue]]+pro[[#This Row],[AdminExp]]</f>
        <v>-173114.63500000001</v>
      </c>
      <c r="K1038" s="83">
        <f>pro[[#This Row],[Profit]]/pro[[#This Row],[Revenue]]</f>
        <v>-2.1592067308570795</v>
      </c>
      <c r="L1038" s="56">
        <f t="shared" si="16"/>
        <v>2</v>
      </c>
      <c r="M1038" s="82" t="str">
        <f>"Q"&amp;" "&amp;VLOOKUP(pro[[#This Row],[Period]],Mapping!A:B,2,0)</f>
        <v>Q 1</v>
      </c>
      <c r="N1038"/>
    </row>
    <row r="1039" spans="1:14" ht="11.25" customHeight="1" x14ac:dyDescent="0.2">
      <c r="A1039" s="42" t="s">
        <v>20</v>
      </c>
      <c r="B1039" s="44" t="s">
        <v>19</v>
      </c>
      <c r="C1039" s="44" t="s">
        <v>58</v>
      </c>
      <c r="D1039" s="43">
        <v>729423.17699999991</v>
      </c>
      <c r="E1039" s="43">
        <v>-391413.30199999997</v>
      </c>
      <c r="F1039" s="45">
        <v>-42860</v>
      </c>
      <c r="G1039" s="45">
        <v>-53530</v>
      </c>
      <c r="H1039" s="45">
        <v>-39700</v>
      </c>
      <c r="I1039" s="55">
        <f>pro[[#This Row],[Admin expenses 3]]+pro[[#This Row],[Admin expenses 2]]+pro[[#This Row],[Admin expenses 1]]+pro[[#This Row],[COGS]]</f>
        <v>-527503.30199999991</v>
      </c>
      <c r="J1039" s="55">
        <f>pro[[#This Row],[Revenue]]+pro[[#This Row],[AdminExp]]</f>
        <v>201919.875</v>
      </c>
      <c r="K1039" s="83">
        <f>pro[[#This Row],[Profit]]/pro[[#This Row],[Revenue]]</f>
        <v>0.27682130396577737</v>
      </c>
      <c r="L1039" s="56">
        <f t="shared" si="16"/>
        <v>2</v>
      </c>
      <c r="M1039" s="82" t="str">
        <f>"Q"&amp;" "&amp;VLOOKUP(pro[[#This Row],[Period]],Mapping!A:B,2,0)</f>
        <v>Q 1</v>
      </c>
      <c r="N1039"/>
    </row>
    <row r="1040" spans="1:14" ht="11.25" customHeight="1" x14ac:dyDescent="0.2">
      <c r="A1040" s="42" t="s">
        <v>20</v>
      </c>
      <c r="B1040" s="44" t="s">
        <v>21</v>
      </c>
      <c r="C1040" s="44" t="s">
        <v>59</v>
      </c>
      <c r="D1040" s="43">
        <v>90130.145000000004</v>
      </c>
      <c r="E1040" s="43">
        <v>-39706.365999999995</v>
      </c>
      <c r="F1040" s="45">
        <v>-71330</v>
      </c>
      <c r="G1040" s="45">
        <v>-56270</v>
      </c>
      <c r="H1040" s="45">
        <v>-36260</v>
      </c>
      <c r="I1040" s="55">
        <f>pro[[#This Row],[Admin expenses 3]]+pro[[#This Row],[Admin expenses 2]]+pro[[#This Row],[Admin expenses 1]]+pro[[#This Row],[COGS]]</f>
        <v>-203566.36599999998</v>
      </c>
      <c r="J1040" s="55">
        <f>pro[[#This Row],[Revenue]]+pro[[#This Row],[AdminExp]]</f>
        <v>-113436.22099999998</v>
      </c>
      <c r="K1040" s="83">
        <f>pro[[#This Row],[Profit]]/pro[[#This Row],[Revenue]]</f>
        <v>-1.2585824753749144</v>
      </c>
      <c r="L1040" s="56">
        <f t="shared" si="16"/>
        <v>2</v>
      </c>
      <c r="M1040" s="82" t="str">
        <f>"Q"&amp;" "&amp;VLOOKUP(pro[[#This Row],[Period]],Mapping!A:B,2,0)</f>
        <v>Q 1</v>
      </c>
      <c r="N1040"/>
    </row>
    <row r="1041" spans="1:14" ht="11.25" customHeight="1" x14ac:dyDescent="0.2">
      <c r="A1041" s="42" t="s">
        <v>20</v>
      </c>
      <c r="B1041" s="44" t="s">
        <v>22</v>
      </c>
      <c r="C1041" s="44" t="s">
        <v>57</v>
      </c>
      <c r="D1041" s="43">
        <v>354756.61899999995</v>
      </c>
      <c r="E1041" s="43">
        <v>-249881.26799999998</v>
      </c>
      <c r="F1041" s="45">
        <v>-67110</v>
      </c>
      <c r="G1041" s="45">
        <v>-33830</v>
      </c>
      <c r="H1041" s="45">
        <v>-58520</v>
      </c>
      <c r="I1041" s="55">
        <f>pro[[#This Row],[Admin expenses 3]]+pro[[#This Row],[Admin expenses 2]]+pro[[#This Row],[Admin expenses 1]]+pro[[#This Row],[COGS]]</f>
        <v>-409341.26799999998</v>
      </c>
      <c r="J1041" s="55">
        <f>pro[[#This Row],[Revenue]]+pro[[#This Row],[AdminExp]]</f>
        <v>-54584.649000000034</v>
      </c>
      <c r="K1041" s="83">
        <f>pro[[#This Row],[Profit]]/pro[[#This Row],[Revenue]]</f>
        <v>-0.15386506150009294</v>
      </c>
      <c r="L1041" s="56">
        <f t="shared" si="16"/>
        <v>2</v>
      </c>
      <c r="M1041" s="82" t="str">
        <f>"Q"&amp;" "&amp;VLOOKUP(pro[[#This Row],[Period]],Mapping!A:B,2,0)</f>
        <v>Q 1</v>
      </c>
      <c r="N1041"/>
    </row>
    <row r="1042" spans="1:14" ht="11.25" customHeight="1" x14ac:dyDescent="0.2">
      <c r="A1042" s="42" t="s">
        <v>20</v>
      </c>
      <c r="B1042" s="44" t="s">
        <v>32</v>
      </c>
      <c r="C1042" s="44" t="s">
        <v>58</v>
      </c>
      <c r="D1042" s="43">
        <v>93211.642999999982</v>
      </c>
      <c r="E1042" s="43">
        <v>-25758.929</v>
      </c>
      <c r="F1042" s="45">
        <v>-78770</v>
      </c>
      <c r="G1042" s="45">
        <v>-84190</v>
      </c>
      <c r="H1042" s="45">
        <v>-17420</v>
      </c>
      <c r="I1042" s="55">
        <f>pro[[#This Row],[Admin expenses 3]]+pro[[#This Row],[Admin expenses 2]]+pro[[#This Row],[Admin expenses 1]]+pro[[#This Row],[COGS]]</f>
        <v>-206138.929</v>
      </c>
      <c r="J1042" s="55">
        <f>pro[[#This Row],[Revenue]]+pro[[#This Row],[AdminExp]]</f>
        <v>-112927.28600000002</v>
      </c>
      <c r="K1042" s="83">
        <f>pro[[#This Row],[Profit]]/pro[[#This Row],[Revenue]]</f>
        <v>-1.2115148104405804</v>
      </c>
      <c r="L1042" s="56">
        <f t="shared" si="16"/>
        <v>2</v>
      </c>
      <c r="M1042" s="82" t="str">
        <f>"Q"&amp;" "&amp;VLOOKUP(pro[[#This Row],[Period]],Mapping!A:B,2,0)</f>
        <v>Q 1</v>
      </c>
      <c r="N1042"/>
    </row>
    <row r="1043" spans="1:14" ht="11.25" customHeight="1" x14ac:dyDescent="0.2">
      <c r="A1043" s="42" t="s">
        <v>20</v>
      </c>
      <c r="B1043" s="44" t="s">
        <v>24</v>
      </c>
      <c r="C1043" s="44" t="s">
        <v>59</v>
      </c>
      <c r="D1043" s="43">
        <v>245838.85199999998</v>
      </c>
      <c r="E1043" s="43">
        <v>-114996.99400000001</v>
      </c>
      <c r="F1043" s="45">
        <v>-55460</v>
      </c>
      <c r="G1043" s="45">
        <v>-73920</v>
      </c>
      <c r="H1043" s="45">
        <v>-86990</v>
      </c>
      <c r="I1043" s="55">
        <f>pro[[#This Row],[Admin expenses 3]]+pro[[#This Row],[Admin expenses 2]]+pro[[#This Row],[Admin expenses 1]]+pro[[#This Row],[COGS]]</f>
        <v>-331366.99400000001</v>
      </c>
      <c r="J1043" s="55">
        <f>pro[[#This Row],[Revenue]]+pro[[#This Row],[AdminExp]]</f>
        <v>-85528.142000000022</v>
      </c>
      <c r="K1043" s="83">
        <f>pro[[#This Row],[Profit]]/pro[[#This Row],[Revenue]]</f>
        <v>-0.34790327608591348</v>
      </c>
      <c r="L1043" s="56">
        <f t="shared" si="16"/>
        <v>2</v>
      </c>
      <c r="M1043" s="82" t="str">
        <f>"Q"&amp;" "&amp;VLOOKUP(pro[[#This Row],[Period]],Mapping!A:B,2,0)</f>
        <v>Q 1</v>
      </c>
      <c r="N1043"/>
    </row>
    <row r="1044" spans="1:14" ht="11.25" customHeight="1" x14ac:dyDescent="0.2">
      <c r="A1044" s="42" t="s">
        <v>20</v>
      </c>
      <c r="B1044" s="44" t="s">
        <v>13</v>
      </c>
      <c r="C1044" s="44" t="s">
        <v>57</v>
      </c>
      <c r="D1044" s="43">
        <v>1042241.69</v>
      </c>
      <c r="E1044" s="43">
        <v>-972142.14299999992</v>
      </c>
      <c r="F1044" s="45">
        <v>-26860</v>
      </c>
      <c r="G1044" s="45">
        <v>-71720</v>
      </c>
      <c r="H1044" s="45">
        <v>-53320</v>
      </c>
      <c r="I1044" s="55">
        <f>pro[[#This Row],[Admin expenses 3]]+pro[[#This Row],[Admin expenses 2]]+pro[[#This Row],[Admin expenses 1]]+pro[[#This Row],[COGS]]</f>
        <v>-1124042.1429999999</v>
      </c>
      <c r="J1044" s="55">
        <f>pro[[#This Row],[Revenue]]+pro[[#This Row],[AdminExp]]</f>
        <v>-81800.45299999998</v>
      </c>
      <c r="K1044" s="83">
        <f>pro[[#This Row],[Profit]]/pro[[#This Row],[Revenue]]</f>
        <v>-7.8485109341576986E-2</v>
      </c>
      <c r="L1044" s="56">
        <f t="shared" si="16"/>
        <v>2</v>
      </c>
      <c r="M1044" s="82" t="str">
        <f>"Q"&amp;" "&amp;VLOOKUP(pro[[#This Row],[Period]],Mapping!A:B,2,0)</f>
        <v>Q 1</v>
      </c>
      <c r="N1044"/>
    </row>
    <row r="1045" spans="1:14" ht="11.25" customHeight="1" x14ac:dyDescent="0.2">
      <c r="A1045" s="42" t="s">
        <v>20</v>
      </c>
      <c r="B1045" s="44" t="s">
        <v>26</v>
      </c>
      <c r="C1045" s="44" t="s">
        <v>57</v>
      </c>
      <c r="D1045" s="43">
        <v>20947460.982000001</v>
      </c>
      <c r="E1045" s="43">
        <v>-1014404.4049999999</v>
      </c>
      <c r="F1045" s="45">
        <v>-71390</v>
      </c>
      <c r="G1045" s="45">
        <v>-31270</v>
      </c>
      <c r="H1045" s="45">
        <v>-56200</v>
      </c>
      <c r="I1045" s="55">
        <f>pro[[#This Row],[Admin expenses 3]]+pro[[#This Row],[Admin expenses 2]]+pro[[#This Row],[Admin expenses 1]]+pro[[#This Row],[COGS]]</f>
        <v>-1173264.4049999998</v>
      </c>
      <c r="J1045" s="55">
        <f>pro[[#This Row],[Revenue]]+pro[[#This Row],[AdminExp]]</f>
        <v>19774196.577</v>
      </c>
      <c r="K1045" s="83">
        <f>pro[[#This Row],[Profit]]/pro[[#This Row],[Revenue]]</f>
        <v>0.94399013770651352</v>
      </c>
      <c r="L1045" s="56">
        <f t="shared" si="16"/>
        <v>2</v>
      </c>
      <c r="M1045" s="82" t="str">
        <f>"Q"&amp;" "&amp;VLOOKUP(pro[[#This Row],[Period]],Mapping!A:B,2,0)</f>
        <v>Q 1</v>
      </c>
      <c r="N1045"/>
    </row>
    <row r="1046" spans="1:14" ht="11.25" customHeight="1" x14ac:dyDescent="0.2">
      <c r="A1046" s="42" t="s">
        <v>20</v>
      </c>
      <c r="B1046" s="44" t="s">
        <v>21</v>
      </c>
      <c r="C1046" s="44" t="s">
        <v>57</v>
      </c>
      <c r="D1046" s="43">
        <v>1343990.3539999998</v>
      </c>
      <c r="E1046" s="43">
        <v>-75084.197999999989</v>
      </c>
      <c r="F1046" s="45">
        <v>-28370</v>
      </c>
      <c r="G1046" s="45">
        <v>-91720</v>
      </c>
      <c r="H1046" s="45">
        <v>-91100</v>
      </c>
      <c r="I1046" s="55">
        <f>pro[[#This Row],[Admin expenses 3]]+pro[[#This Row],[Admin expenses 2]]+pro[[#This Row],[Admin expenses 1]]+pro[[#This Row],[COGS]]</f>
        <v>-286274.19799999997</v>
      </c>
      <c r="J1046" s="55">
        <f>pro[[#This Row],[Revenue]]+pro[[#This Row],[AdminExp]]</f>
        <v>1057716.156</v>
      </c>
      <c r="K1046" s="83">
        <f>pro[[#This Row],[Profit]]/pro[[#This Row],[Revenue]]</f>
        <v>0.78699683584187397</v>
      </c>
      <c r="L1046" s="56">
        <f t="shared" si="16"/>
        <v>2</v>
      </c>
      <c r="M1046" s="82" t="str">
        <f>"Q"&amp;" "&amp;VLOOKUP(pro[[#This Row],[Period]],Mapping!A:B,2,0)</f>
        <v>Q 1</v>
      </c>
      <c r="N1046"/>
    </row>
    <row r="1047" spans="1:14" ht="11.25" customHeight="1" x14ac:dyDescent="0.2">
      <c r="A1047" s="42" t="s">
        <v>20</v>
      </c>
      <c r="B1047" s="44" t="s">
        <v>30</v>
      </c>
      <c r="C1047" s="44" t="s">
        <v>57</v>
      </c>
      <c r="D1047" s="43">
        <v>3903777.1639999994</v>
      </c>
      <c r="E1047" s="43">
        <v>-263784.94099999999</v>
      </c>
      <c r="F1047" s="45">
        <v>-101130</v>
      </c>
      <c r="G1047" s="45">
        <v>-72960</v>
      </c>
      <c r="H1047" s="45">
        <v>-16480</v>
      </c>
      <c r="I1047" s="55">
        <f>pro[[#This Row],[Admin expenses 3]]+pro[[#This Row],[Admin expenses 2]]+pro[[#This Row],[Admin expenses 1]]+pro[[#This Row],[COGS]]</f>
        <v>-454354.94099999999</v>
      </c>
      <c r="J1047" s="55">
        <f>pro[[#This Row],[Revenue]]+pro[[#This Row],[AdminExp]]</f>
        <v>3449422.2229999993</v>
      </c>
      <c r="K1047" s="83">
        <f>pro[[#This Row],[Profit]]/pro[[#This Row],[Revenue]]</f>
        <v>0.88361145579978595</v>
      </c>
      <c r="L1047" s="56">
        <f t="shared" si="16"/>
        <v>2</v>
      </c>
      <c r="M1047" s="82" t="str">
        <f>"Q"&amp;" "&amp;VLOOKUP(pro[[#This Row],[Period]],Mapping!A:B,2,0)</f>
        <v>Q 1</v>
      </c>
      <c r="N1047"/>
    </row>
    <row r="1048" spans="1:14" ht="11.25" customHeight="1" x14ac:dyDescent="0.2">
      <c r="A1048" s="42" t="s">
        <v>20</v>
      </c>
      <c r="B1048" s="44" t="s">
        <v>32</v>
      </c>
      <c r="C1048" s="44" t="s">
        <v>57</v>
      </c>
      <c r="D1048" s="43">
        <v>341701.66099999996</v>
      </c>
      <c r="E1048" s="43">
        <v>-14100.751</v>
      </c>
      <c r="F1048" s="45">
        <v>-41940</v>
      </c>
      <c r="G1048" s="45">
        <v>-106890</v>
      </c>
      <c r="H1048" s="45">
        <v>-91510</v>
      </c>
      <c r="I1048" s="55">
        <f>pro[[#This Row],[Admin expenses 3]]+pro[[#This Row],[Admin expenses 2]]+pro[[#This Row],[Admin expenses 1]]+pro[[#This Row],[COGS]]</f>
        <v>-254440.75099999999</v>
      </c>
      <c r="J1048" s="55">
        <f>pro[[#This Row],[Revenue]]+pro[[#This Row],[AdminExp]]</f>
        <v>87260.909999999974</v>
      </c>
      <c r="K1048" s="83">
        <f>pro[[#This Row],[Profit]]/pro[[#This Row],[Revenue]]</f>
        <v>0.25537162958069431</v>
      </c>
      <c r="L1048" s="56">
        <f t="shared" si="16"/>
        <v>2</v>
      </c>
      <c r="M1048" s="82" t="str">
        <f>"Q"&amp;" "&amp;VLOOKUP(pro[[#This Row],[Period]],Mapping!A:B,2,0)</f>
        <v>Q 1</v>
      </c>
      <c r="N1048"/>
    </row>
    <row r="1049" spans="1:14" ht="11.25" customHeight="1" x14ac:dyDescent="0.2">
      <c r="A1049" s="42" t="s">
        <v>20</v>
      </c>
      <c r="B1049" s="44" t="s">
        <v>24</v>
      </c>
      <c r="C1049" s="44" t="s">
        <v>57</v>
      </c>
      <c r="D1049" s="43">
        <v>3448745.9229999995</v>
      </c>
      <c r="E1049" s="43">
        <v>-90025.019</v>
      </c>
      <c r="F1049" s="45">
        <v>-45770</v>
      </c>
      <c r="G1049" s="45">
        <v>-39390</v>
      </c>
      <c r="H1049" s="45">
        <v>-21370</v>
      </c>
      <c r="I1049" s="55">
        <f>pro[[#This Row],[Admin expenses 3]]+pro[[#This Row],[Admin expenses 2]]+pro[[#This Row],[Admin expenses 1]]+pro[[#This Row],[COGS]]</f>
        <v>-196555.019</v>
      </c>
      <c r="J1049" s="55">
        <f>pro[[#This Row],[Revenue]]+pro[[#This Row],[AdminExp]]</f>
        <v>3252190.9039999996</v>
      </c>
      <c r="K1049" s="83">
        <f>pro[[#This Row],[Profit]]/pro[[#This Row],[Revenue]]</f>
        <v>0.94300681366836658</v>
      </c>
      <c r="L1049" s="56">
        <f t="shared" si="16"/>
        <v>2</v>
      </c>
      <c r="M1049" s="82" t="str">
        <f>"Q"&amp;" "&amp;VLOOKUP(pro[[#This Row],[Period]],Mapping!A:B,2,0)</f>
        <v>Q 1</v>
      </c>
      <c r="N1049"/>
    </row>
    <row r="1050" spans="1:14" ht="11.25" customHeight="1" x14ac:dyDescent="0.2">
      <c r="A1050" s="42" t="s">
        <v>20</v>
      </c>
      <c r="B1050" s="44" t="s">
        <v>25</v>
      </c>
      <c r="C1050" s="44" t="s">
        <v>57</v>
      </c>
      <c r="D1050" s="43">
        <v>378203</v>
      </c>
      <c r="E1050" s="43">
        <v>-317690.81400000001</v>
      </c>
      <c r="F1050" s="45">
        <v>-20620</v>
      </c>
      <c r="G1050" s="45">
        <v>-36740</v>
      </c>
      <c r="H1050" s="45">
        <v>-41410</v>
      </c>
      <c r="I1050" s="55">
        <f>pro[[#This Row],[Admin expenses 3]]+pro[[#This Row],[Admin expenses 2]]+pro[[#This Row],[Admin expenses 1]]+pro[[#This Row],[COGS]]</f>
        <v>-416460.81400000001</v>
      </c>
      <c r="J1050" s="55">
        <f>pro[[#This Row],[Revenue]]+pro[[#This Row],[AdminExp]]</f>
        <v>-38257.814000000013</v>
      </c>
      <c r="K1050" s="83">
        <f>pro[[#This Row],[Profit]]/pro[[#This Row],[Revenue]]</f>
        <v>-0.10115682318754746</v>
      </c>
      <c r="L1050" s="56">
        <f t="shared" si="16"/>
        <v>2</v>
      </c>
      <c r="M1050" s="82" t="str">
        <f>"Q"&amp;" "&amp;VLOOKUP(pro[[#This Row],[Period]],Mapping!A:B,2,0)</f>
        <v>Q 1</v>
      </c>
      <c r="N1050"/>
    </row>
    <row r="1051" spans="1:14" ht="11.25" customHeight="1" x14ac:dyDescent="0.2">
      <c r="A1051" s="42" t="s">
        <v>20</v>
      </c>
      <c r="B1051" s="44" t="s">
        <v>13</v>
      </c>
      <c r="C1051" s="44" t="s">
        <v>57</v>
      </c>
      <c r="D1051" s="43">
        <v>258823.19399999996</v>
      </c>
      <c r="E1051" s="43">
        <v>-45367.216999999997</v>
      </c>
      <c r="F1051" s="45">
        <v>-33720</v>
      </c>
      <c r="G1051" s="45">
        <v>-76770</v>
      </c>
      <c r="H1051" s="45">
        <v>-24760</v>
      </c>
      <c r="I1051" s="55">
        <f>pro[[#This Row],[Admin expenses 3]]+pro[[#This Row],[Admin expenses 2]]+pro[[#This Row],[Admin expenses 1]]+pro[[#This Row],[COGS]]</f>
        <v>-180617.217</v>
      </c>
      <c r="J1051" s="55">
        <f>pro[[#This Row],[Revenue]]+pro[[#This Row],[AdminExp]]</f>
        <v>78205.976999999955</v>
      </c>
      <c r="K1051" s="83">
        <f>pro[[#This Row],[Profit]]/pro[[#This Row],[Revenue]]</f>
        <v>0.30215984816260311</v>
      </c>
      <c r="L1051" s="56">
        <f t="shared" si="16"/>
        <v>2</v>
      </c>
      <c r="M1051" s="82" t="str">
        <f>"Q"&amp;" "&amp;VLOOKUP(pro[[#This Row],[Period]],Mapping!A:B,2,0)</f>
        <v>Q 1</v>
      </c>
      <c r="N1051"/>
    </row>
    <row r="1052" spans="1:14" ht="11.25" customHeight="1" x14ac:dyDescent="0.2">
      <c r="A1052" s="42" t="s">
        <v>20</v>
      </c>
      <c r="B1052" s="44" t="s">
        <v>28</v>
      </c>
      <c r="C1052" s="44" t="s">
        <v>57</v>
      </c>
      <c r="D1052" s="43">
        <v>-3605.1399999999994</v>
      </c>
      <c r="E1052" s="43">
        <v>1233.05</v>
      </c>
      <c r="F1052" s="45">
        <v>-17120</v>
      </c>
      <c r="G1052" s="45">
        <v>-75780</v>
      </c>
      <c r="H1052" s="45">
        <v>-73710</v>
      </c>
      <c r="I1052" s="55">
        <f>pro[[#This Row],[Admin expenses 3]]+pro[[#This Row],[Admin expenses 2]]+pro[[#This Row],[Admin expenses 1]]+pro[[#This Row],[COGS]]</f>
        <v>-165376.95000000001</v>
      </c>
      <c r="J1052" s="55">
        <f>pro[[#This Row],[Revenue]]+pro[[#This Row],[AdminExp]]</f>
        <v>-168982.09000000003</v>
      </c>
      <c r="K1052" s="83">
        <f>pro[[#This Row],[Profit]]/pro[[#This Row],[Revenue]]</f>
        <v>46.872545865070443</v>
      </c>
      <c r="L1052" s="56">
        <f t="shared" si="16"/>
        <v>2</v>
      </c>
      <c r="M1052" s="82" t="str">
        <f>"Q"&amp;" "&amp;VLOOKUP(pro[[#This Row],[Period]],Mapping!A:B,2,0)</f>
        <v>Q 1</v>
      </c>
      <c r="N1052"/>
    </row>
    <row r="1053" spans="1:14" ht="11.25" customHeight="1" x14ac:dyDescent="0.2">
      <c r="A1053" s="42" t="s">
        <v>20</v>
      </c>
      <c r="B1053" s="44" t="s">
        <v>14</v>
      </c>
      <c r="C1053" s="44" t="s">
        <v>57</v>
      </c>
      <c r="D1053" s="43">
        <v>1466787.371</v>
      </c>
      <c r="E1053" s="43">
        <v>-356362.18800000002</v>
      </c>
      <c r="F1053" s="45">
        <v>-93620</v>
      </c>
      <c r="G1053" s="45">
        <v>-63820</v>
      </c>
      <c r="H1053" s="45">
        <v>-49720</v>
      </c>
      <c r="I1053" s="55">
        <f>pro[[#This Row],[Admin expenses 3]]+pro[[#This Row],[Admin expenses 2]]+pro[[#This Row],[Admin expenses 1]]+pro[[#This Row],[COGS]]</f>
        <v>-563522.18800000008</v>
      </c>
      <c r="J1053" s="55">
        <f>pro[[#This Row],[Revenue]]+pro[[#This Row],[AdminExp]]</f>
        <v>903265.18299999996</v>
      </c>
      <c r="K1053" s="83">
        <f>pro[[#This Row],[Profit]]/pro[[#This Row],[Revenue]]</f>
        <v>0.61581194442940146</v>
      </c>
      <c r="L1053" s="56">
        <f t="shared" si="16"/>
        <v>2</v>
      </c>
      <c r="M1053" s="82" t="str">
        <f>"Q"&amp;" "&amp;VLOOKUP(pro[[#This Row],[Period]],Mapping!A:B,2,0)</f>
        <v>Q 1</v>
      </c>
      <c r="N1053"/>
    </row>
    <row r="1054" spans="1:14" ht="11.25" customHeight="1" x14ac:dyDescent="0.2">
      <c r="A1054" s="42" t="s">
        <v>20</v>
      </c>
      <c r="B1054" s="44" t="s">
        <v>26</v>
      </c>
      <c r="C1054" s="44" t="s">
        <v>57</v>
      </c>
      <c r="D1054" s="43">
        <v>1110254.9219999998</v>
      </c>
      <c r="E1054" s="43">
        <v>-753410.43400000001</v>
      </c>
      <c r="F1054" s="45">
        <v>-56920</v>
      </c>
      <c r="G1054" s="45">
        <v>-84800</v>
      </c>
      <c r="H1054" s="45">
        <v>-18170</v>
      </c>
      <c r="I1054" s="55">
        <f>pro[[#This Row],[Admin expenses 3]]+pro[[#This Row],[Admin expenses 2]]+pro[[#This Row],[Admin expenses 1]]+pro[[#This Row],[COGS]]</f>
        <v>-913300.43400000001</v>
      </c>
      <c r="J1054" s="55">
        <f>pro[[#This Row],[Revenue]]+pro[[#This Row],[AdminExp]]</f>
        <v>196954.48799999978</v>
      </c>
      <c r="K1054" s="83">
        <f>pro[[#This Row],[Profit]]/pro[[#This Row],[Revenue]]</f>
        <v>0.17739573506704959</v>
      </c>
      <c r="L1054" s="56">
        <f t="shared" si="16"/>
        <v>2</v>
      </c>
      <c r="M1054" s="82" t="str">
        <f>"Q"&amp;" "&amp;VLOOKUP(pro[[#This Row],[Period]],Mapping!A:B,2,0)</f>
        <v>Q 1</v>
      </c>
      <c r="N1054"/>
    </row>
    <row r="1055" spans="1:14" ht="11.25" customHeight="1" x14ac:dyDescent="0.2">
      <c r="A1055" s="42" t="s">
        <v>20</v>
      </c>
      <c r="B1055" s="44" t="s">
        <v>17</v>
      </c>
      <c r="C1055" s="44" t="s">
        <v>57</v>
      </c>
      <c r="D1055" s="43">
        <v>632919.6719999999</v>
      </c>
      <c r="E1055" s="43">
        <v>-163740.647</v>
      </c>
      <c r="F1055" s="45">
        <v>-70120</v>
      </c>
      <c r="G1055" s="45">
        <v>-45770</v>
      </c>
      <c r="H1055" s="45">
        <v>-36570</v>
      </c>
      <c r="I1055" s="55">
        <f>pro[[#This Row],[Admin expenses 3]]+pro[[#This Row],[Admin expenses 2]]+pro[[#This Row],[Admin expenses 1]]+pro[[#This Row],[COGS]]</f>
        <v>-316200.647</v>
      </c>
      <c r="J1055" s="55">
        <f>pro[[#This Row],[Revenue]]+pro[[#This Row],[AdminExp]]</f>
        <v>316719.02499999991</v>
      </c>
      <c r="K1055" s="83">
        <f>pro[[#This Row],[Profit]]/pro[[#This Row],[Revenue]]</f>
        <v>0.50040951326284566</v>
      </c>
      <c r="L1055" s="56">
        <f t="shared" si="16"/>
        <v>2</v>
      </c>
      <c r="M1055" s="82" t="str">
        <f>"Q"&amp;" "&amp;VLOOKUP(pro[[#This Row],[Period]],Mapping!A:B,2,0)</f>
        <v>Q 1</v>
      </c>
      <c r="N1055"/>
    </row>
    <row r="1056" spans="1:14" ht="11.25" customHeight="1" x14ac:dyDescent="0.2">
      <c r="A1056" s="42" t="s">
        <v>20</v>
      </c>
      <c r="B1056" s="44" t="s">
        <v>19</v>
      </c>
      <c r="C1056" s="44" t="s">
        <v>57</v>
      </c>
      <c r="D1056" s="43">
        <v>2063422.3540000001</v>
      </c>
      <c r="E1056" s="43">
        <v>-628788.97899999993</v>
      </c>
      <c r="F1056" s="45">
        <v>-43120</v>
      </c>
      <c r="G1056" s="45">
        <v>-72130</v>
      </c>
      <c r="H1056" s="45">
        <v>-25490</v>
      </c>
      <c r="I1056" s="55">
        <f>pro[[#This Row],[Admin expenses 3]]+pro[[#This Row],[Admin expenses 2]]+pro[[#This Row],[Admin expenses 1]]+pro[[#This Row],[COGS]]</f>
        <v>-769528.97899999993</v>
      </c>
      <c r="J1056" s="55">
        <f>pro[[#This Row],[Revenue]]+pro[[#This Row],[AdminExp]]</f>
        <v>1293893.375</v>
      </c>
      <c r="K1056" s="83">
        <f>pro[[#This Row],[Profit]]/pro[[#This Row],[Revenue]]</f>
        <v>0.62706181916259296</v>
      </c>
      <c r="L1056" s="56">
        <f t="shared" si="16"/>
        <v>2</v>
      </c>
      <c r="M1056" s="82" t="str">
        <f>"Q"&amp;" "&amp;VLOOKUP(pro[[#This Row],[Period]],Mapping!A:B,2,0)</f>
        <v>Q 1</v>
      </c>
      <c r="N1056"/>
    </row>
    <row r="1057" spans="1:14" ht="11.25" customHeight="1" x14ac:dyDescent="0.2">
      <c r="A1057" s="42" t="s">
        <v>20</v>
      </c>
      <c r="B1057" s="44" t="s">
        <v>22</v>
      </c>
      <c r="C1057" s="44" t="s">
        <v>57</v>
      </c>
      <c r="D1057" s="43">
        <v>1276588.7049999998</v>
      </c>
      <c r="E1057" s="43">
        <v>-309640.19099999999</v>
      </c>
      <c r="F1057" s="45">
        <v>-49110</v>
      </c>
      <c r="G1057" s="45">
        <v>-41520</v>
      </c>
      <c r="H1057" s="45">
        <v>-85640</v>
      </c>
      <c r="I1057" s="55">
        <f>pro[[#This Row],[Admin expenses 3]]+pro[[#This Row],[Admin expenses 2]]+pro[[#This Row],[Admin expenses 1]]+pro[[#This Row],[COGS]]</f>
        <v>-485910.19099999999</v>
      </c>
      <c r="J1057" s="55">
        <f>pro[[#This Row],[Revenue]]+pro[[#This Row],[AdminExp]]</f>
        <v>790678.51399999985</v>
      </c>
      <c r="K1057" s="83">
        <f>pro[[#This Row],[Profit]]/pro[[#This Row],[Revenue]]</f>
        <v>0.61936825142127505</v>
      </c>
      <c r="L1057" s="56">
        <f t="shared" si="16"/>
        <v>2</v>
      </c>
      <c r="M1057" s="82" t="str">
        <f>"Q"&amp;" "&amp;VLOOKUP(pro[[#This Row],[Period]],Mapping!A:B,2,0)</f>
        <v>Q 1</v>
      </c>
      <c r="N1057"/>
    </row>
    <row r="1058" spans="1:14" ht="11.25" customHeight="1" x14ac:dyDescent="0.2">
      <c r="A1058" s="42" t="s">
        <v>20</v>
      </c>
      <c r="B1058" s="44" t="s">
        <v>36</v>
      </c>
      <c r="C1058" s="44" t="s">
        <v>57</v>
      </c>
      <c r="D1058" s="43">
        <v>14516485.774</v>
      </c>
      <c r="E1058" s="43">
        <v>-2252727.6799999997</v>
      </c>
      <c r="F1058" s="45">
        <v>-14470</v>
      </c>
      <c r="G1058" s="45">
        <v>-42320</v>
      </c>
      <c r="H1058" s="45">
        <v>-79310</v>
      </c>
      <c r="I1058" s="55">
        <f>pro[[#This Row],[Admin expenses 3]]+pro[[#This Row],[Admin expenses 2]]+pro[[#This Row],[Admin expenses 1]]+pro[[#This Row],[COGS]]</f>
        <v>-2388827.6799999997</v>
      </c>
      <c r="J1058" s="55">
        <f>pro[[#This Row],[Revenue]]+pro[[#This Row],[AdminExp]]</f>
        <v>12127658.094000001</v>
      </c>
      <c r="K1058" s="83">
        <f>pro[[#This Row],[Profit]]/pro[[#This Row],[Revenue]]</f>
        <v>0.83544035952017048</v>
      </c>
      <c r="L1058" s="56">
        <f t="shared" si="16"/>
        <v>2</v>
      </c>
      <c r="M1058" s="82" t="str">
        <f>"Q"&amp;" "&amp;VLOOKUP(pro[[#This Row],[Period]],Mapping!A:B,2,0)</f>
        <v>Q 1</v>
      </c>
      <c r="N1058"/>
    </row>
    <row r="1059" spans="1:14" ht="11.25" customHeight="1" x14ac:dyDescent="0.2">
      <c r="A1059" s="42" t="s">
        <v>20</v>
      </c>
      <c r="B1059" s="44" t="s">
        <v>30</v>
      </c>
      <c r="C1059" s="44" t="s">
        <v>57</v>
      </c>
      <c r="D1059" s="43">
        <v>610944.15899999999</v>
      </c>
      <c r="E1059" s="43">
        <v>-294171.46499999997</v>
      </c>
      <c r="F1059" s="45">
        <v>-90280</v>
      </c>
      <c r="G1059" s="45">
        <v>-84660</v>
      </c>
      <c r="H1059" s="45">
        <v>-76690</v>
      </c>
      <c r="I1059" s="55">
        <f>pro[[#This Row],[Admin expenses 3]]+pro[[#This Row],[Admin expenses 2]]+pro[[#This Row],[Admin expenses 1]]+pro[[#This Row],[COGS]]</f>
        <v>-545801.46499999997</v>
      </c>
      <c r="J1059" s="55">
        <f>pro[[#This Row],[Revenue]]+pro[[#This Row],[AdminExp]]</f>
        <v>65142.694000000018</v>
      </c>
      <c r="K1059" s="83">
        <f>pro[[#This Row],[Profit]]/pro[[#This Row],[Revenue]]</f>
        <v>0.10662626533106771</v>
      </c>
      <c r="L1059" s="56">
        <f t="shared" si="16"/>
        <v>2</v>
      </c>
      <c r="M1059" s="82" t="str">
        <f>"Q"&amp;" "&amp;VLOOKUP(pro[[#This Row],[Period]],Mapping!A:B,2,0)</f>
        <v>Q 1</v>
      </c>
      <c r="N1059"/>
    </row>
    <row r="1060" spans="1:14" ht="11.25" customHeight="1" x14ac:dyDescent="0.2">
      <c r="A1060" s="42" t="s">
        <v>20</v>
      </c>
      <c r="B1060" s="44" t="s">
        <v>37</v>
      </c>
      <c r="C1060" s="44" t="s">
        <v>57</v>
      </c>
      <c r="D1060" s="43">
        <v>125668.44499999999</v>
      </c>
      <c r="E1060" s="43">
        <v>-22841.923999999999</v>
      </c>
      <c r="F1060" s="45">
        <v>-84300</v>
      </c>
      <c r="G1060" s="45">
        <v>-61830</v>
      </c>
      <c r="H1060" s="45">
        <v>-89040</v>
      </c>
      <c r="I1060" s="55">
        <f>pro[[#This Row],[Admin expenses 3]]+pro[[#This Row],[Admin expenses 2]]+pro[[#This Row],[Admin expenses 1]]+pro[[#This Row],[COGS]]</f>
        <v>-258011.924</v>
      </c>
      <c r="J1060" s="55">
        <f>pro[[#This Row],[Revenue]]+pro[[#This Row],[AdminExp]]</f>
        <v>-132343.47899999999</v>
      </c>
      <c r="K1060" s="83">
        <f>pro[[#This Row],[Profit]]/pro[[#This Row],[Revenue]]</f>
        <v>-1.0531162297743082</v>
      </c>
      <c r="L1060" s="56">
        <f t="shared" si="16"/>
        <v>2</v>
      </c>
      <c r="M1060" s="82" t="str">
        <f>"Q"&amp;" "&amp;VLOOKUP(pro[[#This Row],[Period]],Mapping!A:B,2,0)</f>
        <v>Q 1</v>
      </c>
      <c r="N1060"/>
    </row>
    <row r="1061" spans="1:14" ht="11.25" customHeight="1" x14ac:dyDescent="0.2">
      <c r="A1061" s="42" t="s">
        <v>20</v>
      </c>
      <c r="B1061" s="44" t="s">
        <v>33</v>
      </c>
      <c r="C1061" s="44" t="s">
        <v>57</v>
      </c>
      <c r="D1061" s="43">
        <v>1921898.0409999997</v>
      </c>
      <c r="E1061" s="43">
        <v>-1545035.4569999997</v>
      </c>
      <c r="F1061" s="45">
        <v>-86690</v>
      </c>
      <c r="G1061" s="45">
        <v>-80280</v>
      </c>
      <c r="H1061" s="45">
        <v>-27110</v>
      </c>
      <c r="I1061" s="55">
        <f>pro[[#This Row],[Admin expenses 3]]+pro[[#This Row],[Admin expenses 2]]+pro[[#This Row],[Admin expenses 1]]+pro[[#This Row],[COGS]]</f>
        <v>-1739115.4569999997</v>
      </c>
      <c r="J1061" s="55">
        <f>pro[[#This Row],[Revenue]]+pro[[#This Row],[AdminExp]]</f>
        <v>182782.58400000003</v>
      </c>
      <c r="K1061" s="83">
        <f>pro[[#This Row],[Profit]]/pro[[#This Row],[Revenue]]</f>
        <v>9.5105244971733685E-2</v>
      </c>
      <c r="L1061" s="56">
        <f t="shared" si="16"/>
        <v>2</v>
      </c>
      <c r="M1061" s="82" t="str">
        <f>"Q"&amp;" "&amp;VLOOKUP(pro[[#This Row],[Period]],Mapping!A:B,2,0)</f>
        <v>Q 1</v>
      </c>
      <c r="N1061"/>
    </row>
    <row r="1062" spans="1:14" ht="11.25" customHeight="1" x14ac:dyDescent="0.2">
      <c r="A1062" s="42" t="s">
        <v>20</v>
      </c>
      <c r="B1062" s="44" t="s">
        <v>35</v>
      </c>
      <c r="C1062" s="44" t="s">
        <v>57</v>
      </c>
      <c r="D1062" s="43">
        <v>29699979.015000001</v>
      </c>
      <c r="E1062" s="43">
        <v>-1578683.351</v>
      </c>
      <c r="F1062" s="45">
        <v>-18820</v>
      </c>
      <c r="G1062" s="45">
        <v>-42050</v>
      </c>
      <c r="H1062" s="45">
        <v>-42600</v>
      </c>
      <c r="I1062" s="55">
        <f>pro[[#This Row],[Admin expenses 3]]+pro[[#This Row],[Admin expenses 2]]+pro[[#This Row],[Admin expenses 1]]+pro[[#This Row],[COGS]]</f>
        <v>-1682153.351</v>
      </c>
      <c r="J1062" s="55">
        <f>pro[[#This Row],[Revenue]]+pro[[#This Row],[AdminExp]]</f>
        <v>28017825.664000001</v>
      </c>
      <c r="K1062" s="83">
        <f>pro[[#This Row],[Profit]]/pro[[#This Row],[Revenue]]</f>
        <v>0.94336180001506309</v>
      </c>
      <c r="L1062" s="56">
        <f t="shared" si="16"/>
        <v>2</v>
      </c>
      <c r="M1062" s="82" t="str">
        <f>"Q"&amp;" "&amp;VLOOKUP(pro[[#This Row],[Period]],Mapping!A:B,2,0)</f>
        <v>Q 1</v>
      </c>
      <c r="N1062"/>
    </row>
    <row r="1063" spans="1:14" ht="11.25" customHeight="1" x14ac:dyDescent="0.2">
      <c r="A1063" s="42" t="s">
        <v>20</v>
      </c>
      <c r="B1063" s="44" t="s">
        <v>28</v>
      </c>
      <c r="C1063" s="44" t="s">
        <v>57</v>
      </c>
      <c r="D1063" s="43">
        <v>68547.48599999999</v>
      </c>
      <c r="E1063" s="43">
        <v>-8253.1260000000002</v>
      </c>
      <c r="F1063" s="45">
        <v>-41690</v>
      </c>
      <c r="G1063" s="45">
        <v>-60050</v>
      </c>
      <c r="H1063" s="45">
        <v>-43790</v>
      </c>
      <c r="I1063" s="55">
        <f>pro[[#This Row],[Admin expenses 3]]+pro[[#This Row],[Admin expenses 2]]+pro[[#This Row],[Admin expenses 1]]+pro[[#This Row],[COGS]]</f>
        <v>-153783.12599999999</v>
      </c>
      <c r="J1063" s="55">
        <f>pro[[#This Row],[Revenue]]+pro[[#This Row],[AdminExp]]</f>
        <v>-85235.64</v>
      </c>
      <c r="K1063" s="83">
        <f>pro[[#This Row],[Profit]]/pro[[#This Row],[Revenue]]</f>
        <v>-1.2434539174784618</v>
      </c>
      <c r="L1063" s="56">
        <f t="shared" si="16"/>
        <v>2</v>
      </c>
      <c r="M1063" s="82" t="str">
        <f>"Q"&amp;" "&amp;VLOOKUP(pro[[#This Row],[Period]],Mapping!A:B,2,0)</f>
        <v>Q 1</v>
      </c>
      <c r="N1063"/>
    </row>
    <row r="1064" spans="1:14" ht="11.25" customHeight="1" x14ac:dyDescent="0.2">
      <c r="A1064" s="42" t="s">
        <v>20</v>
      </c>
      <c r="B1064" s="44" t="s">
        <v>14</v>
      </c>
      <c r="C1064" s="44" t="s">
        <v>57</v>
      </c>
      <c r="D1064" s="43">
        <v>29538.130999999998</v>
      </c>
      <c r="E1064" s="43">
        <v>-7237.65</v>
      </c>
      <c r="F1064" s="45">
        <v>-60910</v>
      </c>
      <c r="G1064" s="45">
        <v>-26040</v>
      </c>
      <c r="H1064" s="45">
        <v>-81600</v>
      </c>
      <c r="I1064" s="55">
        <f>pro[[#This Row],[Admin expenses 3]]+pro[[#This Row],[Admin expenses 2]]+pro[[#This Row],[Admin expenses 1]]+pro[[#This Row],[COGS]]</f>
        <v>-175787.65</v>
      </c>
      <c r="J1064" s="55">
        <f>pro[[#This Row],[Revenue]]+pro[[#This Row],[AdminExp]]</f>
        <v>-146249.519</v>
      </c>
      <c r="K1064" s="83">
        <f>pro[[#This Row],[Profit]]/pro[[#This Row],[Revenue]]</f>
        <v>-4.9512109957126267</v>
      </c>
      <c r="L1064" s="56">
        <f t="shared" si="16"/>
        <v>2</v>
      </c>
      <c r="M1064" s="82" t="str">
        <f>"Q"&amp;" "&amp;VLOOKUP(pro[[#This Row],[Period]],Mapping!A:B,2,0)</f>
        <v>Q 1</v>
      </c>
      <c r="N1064"/>
    </row>
    <row r="1065" spans="1:14" ht="11.25" customHeight="1" x14ac:dyDescent="0.2">
      <c r="A1065" s="42" t="s">
        <v>20</v>
      </c>
      <c r="B1065" s="44" t="s">
        <v>17</v>
      </c>
      <c r="C1065" s="44" t="s">
        <v>57</v>
      </c>
      <c r="D1065" s="43">
        <v>24998.294999999998</v>
      </c>
      <c r="E1065" s="43">
        <v>-1878.3029999999999</v>
      </c>
      <c r="F1065" s="45">
        <v>-48580</v>
      </c>
      <c r="G1065" s="45">
        <v>-89650</v>
      </c>
      <c r="H1065" s="45">
        <v>-15270</v>
      </c>
      <c r="I1065" s="55">
        <f>pro[[#This Row],[Admin expenses 3]]+pro[[#This Row],[Admin expenses 2]]+pro[[#This Row],[Admin expenses 1]]+pro[[#This Row],[COGS]]</f>
        <v>-155378.30300000001</v>
      </c>
      <c r="J1065" s="55">
        <f>pro[[#This Row],[Revenue]]+pro[[#This Row],[AdminExp]]</f>
        <v>-130380.00800000002</v>
      </c>
      <c r="K1065" s="83">
        <f>pro[[#This Row],[Profit]]/pro[[#This Row],[Revenue]]</f>
        <v>-5.2155560209206282</v>
      </c>
      <c r="L1065" s="56">
        <f t="shared" si="16"/>
        <v>2</v>
      </c>
      <c r="M1065" s="82" t="str">
        <f>"Q"&amp;" "&amp;VLOOKUP(pro[[#This Row],[Period]],Mapping!A:B,2,0)</f>
        <v>Q 1</v>
      </c>
      <c r="N1065"/>
    </row>
    <row r="1066" spans="1:14" ht="11.25" customHeight="1" x14ac:dyDescent="0.2">
      <c r="A1066" s="42" t="s">
        <v>20</v>
      </c>
      <c r="B1066" s="44" t="s">
        <v>22</v>
      </c>
      <c r="C1066" s="44" t="s">
        <v>57</v>
      </c>
      <c r="D1066" s="43">
        <v>261698.40899999999</v>
      </c>
      <c r="E1066" s="43">
        <v>-13965.762999999999</v>
      </c>
      <c r="F1066" s="45">
        <v>-77620</v>
      </c>
      <c r="G1066" s="45">
        <v>-106370</v>
      </c>
      <c r="H1066" s="45">
        <v>-16530</v>
      </c>
      <c r="I1066" s="55">
        <f>pro[[#This Row],[Admin expenses 3]]+pro[[#This Row],[Admin expenses 2]]+pro[[#This Row],[Admin expenses 1]]+pro[[#This Row],[COGS]]</f>
        <v>-214485.76300000001</v>
      </c>
      <c r="J1066" s="55">
        <f>pro[[#This Row],[Revenue]]+pro[[#This Row],[AdminExp]]</f>
        <v>47212.645999999979</v>
      </c>
      <c r="K1066" s="83">
        <f>pro[[#This Row],[Profit]]/pro[[#This Row],[Revenue]]</f>
        <v>0.1804086092093895</v>
      </c>
      <c r="L1066" s="56">
        <f t="shared" si="16"/>
        <v>2</v>
      </c>
      <c r="M1066" s="82" t="str">
        <f>"Q"&amp;" "&amp;VLOOKUP(pro[[#This Row],[Period]],Mapping!A:B,2,0)</f>
        <v>Q 1</v>
      </c>
      <c r="N1066"/>
    </row>
    <row r="1067" spans="1:14" ht="11.25" customHeight="1" x14ac:dyDescent="0.2">
      <c r="A1067" s="42" t="s">
        <v>20</v>
      </c>
      <c r="B1067" s="44" t="s">
        <v>25</v>
      </c>
      <c r="C1067" s="44" t="s">
        <v>57</v>
      </c>
      <c r="D1067" s="43">
        <v>119425.04</v>
      </c>
      <c r="E1067" s="43">
        <v>-46809.958999999995</v>
      </c>
      <c r="F1067" s="45">
        <v>-12870</v>
      </c>
      <c r="G1067" s="45">
        <v>-85270</v>
      </c>
      <c r="H1067" s="45">
        <v>-24150</v>
      </c>
      <c r="I1067" s="55">
        <f>pro[[#This Row],[Admin expenses 3]]+pro[[#This Row],[Admin expenses 2]]+pro[[#This Row],[Admin expenses 1]]+pro[[#This Row],[COGS]]</f>
        <v>-169099.959</v>
      </c>
      <c r="J1067" s="55">
        <f>pro[[#This Row],[Revenue]]+pro[[#This Row],[AdminExp]]</f>
        <v>-49674.919000000009</v>
      </c>
      <c r="K1067" s="83">
        <f>pro[[#This Row],[Profit]]/pro[[#This Row],[Revenue]]</f>
        <v>-0.41595061638664732</v>
      </c>
      <c r="L1067" s="56">
        <f t="shared" si="16"/>
        <v>2</v>
      </c>
      <c r="M1067" s="82" t="str">
        <f>"Q"&amp;" "&amp;VLOOKUP(pro[[#This Row],[Period]],Mapping!A:B,2,0)</f>
        <v>Q 1</v>
      </c>
      <c r="N1067"/>
    </row>
    <row r="1068" spans="1:14" ht="11.25" customHeight="1" x14ac:dyDescent="0.2">
      <c r="A1068" s="42" t="s">
        <v>20</v>
      </c>
      <c r="B1068" s="44" t="s">
        <v>13</v>
      </c>
      <c r="C1068" s="44" t="s">
        <v>57</v>
      </c>
      <c r="D1068" s="43">
        <v>53066.670999999995</v>
      </c>
      <c r="E1068" s="43">
        <v>-7888.1599999999989</v>
      </c>
      <c r="F1068" s="45">
        <v>-42380</v>
      </c>
      <c r="G1068" s="45">
        <v>-51830</v>
      </c>
      <c r="H1068" s="45">
        <v>-43300</v>
      </c>
      <c r="I1068" s="55">
        <f>pro[[#This Row],[Admin expenses 3]]+pro[[#This Row],[Admin expenses 2]]+pro[[#This Row],[Admin expenses 1]]+pro[[#This Row],[COGS]]</f>
        <v>-145398.16</v>
      </c>
      <c r="J1068" s="55">
        <f>pro[[#This Row],[Revenue]]+pro[[#This Row],[AdminExp]]</f>
        <v>-92331.489000000001</v>
      </c>
      <c r="K1068" s="83">
        <f>pro[[#This Row],[Profit]]/pro[[#This Row],[Revenue]]</f>
        <v>-1.7399148516401191</v>
      </c>
      <c r="L1068" s="56">
        <f t="shared" si="16"/>
        <v>2</v>
      </c>
      <c r="M1068" s="82" t="str">
        <f>"Q"&amp;" "&amp;VLOOKUP(pro[[#This Row],[Period]],Mapping!A:B,2,0)</f>
        <v>Q 1</v>
      </c>
      <c r="N1068"/>
    </row>
    <row r="1069" spans="1:14" ht="11.25" customHeight="1" x14ac:dyDescent="0.2">
      <c r="A1069" s="42" t="s">
        <v>20</v>
      </c>
      <c r="B1069" s="44" t="s">
        <v>17</v>
      </c>
      <c r="C1069" s="44" t="s">
        <v>57</v>
      </c>
      <c r="D1069" s="43">
        <v>36400.601999999999</v>
      </c>
      <c r="E1069" s="43">
        <v>-7888.1599999999989</v>
      </c>
      <c r="F1069" s="45">
        <v>-60580</v>
      </c>
      <c r="G1069" s="45">
        <v>-37260</v>
      </c>
      <c r="H1069" s="45">
        <v>-81220</v>
      </c>
      <c r="I1069" s="55">
        <f>pro[[#This Row],[Admin expenses 3]]+pro[[#This Row],[Admin expenses 2]]+pro[[#This Row],[Admin expenses 1]]+pro[[#This Row],[COGS]]</f>
        <v>-186948.16</v>
      </c>
      <c r="J1069" s="55">
        <f>pro[[#This Row],[Revenue]]+pro[[#This Row],[AdminExp]]</f>
        <v>-150547.55800000002</v>
      </c>
      <c r="K1069" s="83">
        <f>pro[[#This Row],[Profit]]/pro[[#This Row],[Revenue]]</f>
        <v>-4.1358535224225141</v>
      </c>
      <c r="L1069" s="56">
        <f t="shared" si="16"/>
        <v>2</v>
      </c>
      <c r="M1069" s="82" t="str">
        <f>"Q"&amp;" "&amp;VLOOKUP(pro[[#This Row],[Period]],Mapping!A:B,2,0)</f>
        <v>Q 1</v>
      </c>
      <c r="N1069"/>
    </row>
    <row r="1070" spans="1:14" ht="11.25" customHeight="1" x14ac:dyDescent="0.2">
      <c r="A1070" s="42" t="s">
        <v>20</v>
      </c>
      <c r="B1070" s="44" t="s">
        <v>19</v>
      </c>
      <c r="C1070" s="44" t="s">
        <v>58</v>
      </c>
      <c r="D1070" s="43">
        <v>455143.68199999997</v>
      </c>
      <c r="E1070" s="43">
        <v>-63105.293999999994</v>
      </c>
      <c r="F1070" s="45">
        <v>-54670</v>
      </c>
      <c r="G1070" s="45">
        <v>-53250</v>
      </c>
      <c r="H1070" s="45">
        <v>-85300</v>
      </c>
      <c r="I1070" s="55">
        <f>pro[[#This Row],[Admin expenses 3]]+pro[[#This Row],[Admin expenses 2]]+pro[[#This Row],[Admin expenses 1]]+pro[[#This Row],[COGS]]</f>
        <v>-256325.29399999999</v>
      </c>
      <c r="J1070" s="55">
        <f>pro[[#This Row],[Revenue]]+pro[[#This Row],[AdminExp]]</f>
        <v>198818.38799999998</v>
      </c>
      <c r="K1070" s="83">
        <f>pro[[#This Row],[Profit]]/pro[[#This Row],[Revenue]]</f>
        <v>0.43682554732243872</v>
      </c>
      <c r="L1070" s="56">
        <f t="shared" si="16"/>
        <v>2</v>
      </c>
      <c r="M1070" s="82" t="str">
        <f>"Q"&amp;" "&amp;VLOOKUP(pro[[#This Row],[Period]],Mapping!A:B,2,0)</f>
        <v>Q 1</v>
      </c>
      <c r="N1070"/>
    </row>
    <row r="1071" spans="1:14" ht="11.25" customHeight="1" x14ac:dyDescent="0.2">
      <c r="A1071" s="42" t="s">
        <v>20</v>
      </c>
      <c r="B1071" s="44" t="s">
        <v>32</v>
      </c>
      <c r="C1071" s="44" t="s">
        <v>59</v>
      </c>
      <c r="D1071" s="43">
        <v>230107.48599999998</v>
      </c>
      <c r="E1071" s="43">
        <v>-31552.653999999999</v>
      </c>
      <c r="F1071" s="45">
        <v>-49530</v>
      </c>
      <c r="G1071" s="45">
        <v>-47400</v>
      </c>
      <c r="H1071" s="45">
        <v>-61460</v>
      </c>
      <c r="I1071" s="55">
        <f>pro[[#This Row],[Admin expenses 3]]+pro[[#This Row],[Admin expenses 2]]+pro[[#This Row],[Admin expenses 1]]+pro[[#This Row],[COGS]]</f>
        <v>-189942.65400000001</v>
      </c>
      <c r="J1071" s="55">
        <f>pro[[#This Row],[Revenue]]+pro[[#This Row],[AdminExp]]</f>
        <v>40164.831999999966</v>
      </c>
      <c r="K1071" s="83">
        <f>pro[[#This Row],[Profit]]/pro[[#This Row],[Revenue]]</f>
        <v>0.174548132693084</v>
      </c>
      <c r="L1071" s="56">
        <f t="shared" si="16"/>
        <v>2</v>
      </c>
      <c r="M1071" s="82" t="str">
        <f>"Q"&amp;" "&amp;VLOOKUP(pro[[#This Row],[Period]],Mapping!A:B,2,0)</f>
        <v>Q 1</v>
      </c>
      <c r="N1071"/>
    </row>
    <row r="1072" spans="1:14" ht="11.25" customHeight="1" x14ac:dyDescent="0.2">
      <c r="A1072" s="42" t="s">
        <v>20</v>
      </c>
      <c r="B1072" s="44" t="s">
        <v>15</v>
      </c>
      <c r="C1072" s="44" t="s">
        <v>57</v>
      </c>
      <c r="D1072" s="43">
        <v>-42749.741999999998</v>
      </c>
      <c r="E1072" s="43">
        <v>17822.741999999998</v>
      </c>
      <c r="F1072" s="45">
        <v>-105000</v>
      </c>
      <c r="G1072" s="45">
        <v>-102520</v>
      </c>
      <c r="H1072" s="45">
        <v>-51850</v>
      </c>
      <c r="I1072" s="55">
        <f>pro[[#This Row],[Admin expenses 3]]+pro[[#This Row],[Admin expenses 2]]+pro[[#This Row],[Admin expenses 1]]+pro[[#This Row],[COGS]]</f>
        <v>-241547.258</v>
      </c>
      <c r="J1072" s="55">
        <f>pro[[#This Row],[Revenue]]+pro[[#This Row],[AdminExp]]</f>
        <v>-284297</v>
      </c>
      <c r="K1072" s="83">
        <f>pro[[#This Row],[Profit]]/pro[[#This Row],[Revenue]]</f>
        <v>6.6502623571389039</v>
      </c>
      <c r="L1072" s="56">
        <f t="shared" si="16"/>
        <v>2</v>
      </c>
      <c r="M1072" s="82" t="str">
        <f>"Q"&amp;" "&amp;VLOOKUP(pro[[#This Row],[Period]],Mapping!A:B,2,0)</f>
        <v>Q 1</v>
      </c>
      <c r="N1072"/>
    </row>
    <row r="1073" spans="1:14" ht="11.25" customHeight="1" x14ac:dyDescent="0.2">
      <c r="A1073" s="42" t="s">
        <v>20</v>
      </c>
      <c r="B1073" s="44" t="s">
        <v>19</v>
      </c>
      <c r="C1073" s="44" t="s">
        <v>57</v>
      </c>
      <c r="D1073" s="43">
        <v>37864.784999999996</v>
      </c>
      <c r="E1073" s="43">
        <v>-35939.798999999999</v>
      </c>
      <c r="F1073" s="45">
        <v>-50550</v>
      </c>
      <c r="G1073" s="45">
        <v>-70660</v>
      </c>
      <c r="H1073" s="45">
        <v>-70460</v>
      </c>
      <c r="I1073" s="55">
        <f>pro[[#This Row],[Admin expenses 3]]+pro[[#This Row],[Admin expenses 2]]+pro[[#This Row],[Admin expenses 1]]+pro[[#This Row],[COGS]]</f>
        <v>-227609.799</v>
      </c>
      <c r="J1073" s="55">
        <f>pro[[#This Row],[Revenue]]+pro[[#This Row],[AdminExp]]</f>
        <v>-189745.014</v>
      </c>
      <c r="K1073" s="83">
        <f>pro[[#This Row],[Profit]]/pro[[#This Row],[Revenue]]</f>
        <v>-5.0111208607153062</v>
      </c>
      <c r="L1073" s="56">
        <f t="shared" si="16"/>
        <v>2</v>
      </c>
      <c r="M1073" s="82" t="str">
        <f>"Q"&amp;" "&amp;VLOOKUP(pro[[#This Row],[Period]],Mapping!A:B,2,0)</f>
        <v>Q 1</v>
      </c>
      <c r="N1073"/>
    </row>
    <row r="1074" spans="1:14" ht="11.25" customHeight="1" x14ac:dyDescent="0.2">
      <c r="A1074" s="42" t="s">
        <v>20</v>
      </c>
      <c r="B1074" s="44" t="s">
        <v>35</v>
      </c>
      <c r="C1074" s="44" t="s">
        <v>57</v>
      </c>
      <c r="D1074" s="43">
        <v>178068.38699999999</v>
      </c>
      <c r="E1074" s="43">
        <v>-184385.77499999999</v>
      </c>
      <c r="F1074" s="45">
        <v>-50310</v>
      </c>
      <c r="G1074" s="45">
        <v>-45960</v>
      </c>
      <c r="H1074" s="45">
        <v>-77010</v>
      </c>
      <c r="I1074" s="55">
        <f>pro[[#This Row],[Admin expenses 3]]+pro[[#This Row],[Admin expenses 2]]+pro[[#This Row],[Admin expenses 1]]+pro[[#This Row],[COGS]]</f>
        <v>-357665.77500000002</v>
      </c>
      <c r="J1074" s="55">
        <f>pro[[#This Row],[Revenue]]+pro[[#This Row],[AdminExp]]</f>
        <v>-179597.38800000004</v>
      </c>
      <c r="K1074" s="83">
        <f>pro[[#This Row],[Profit]]/pro[[#This Row],[Revenue]]</f>
        <v>-1.0085865943178338</v>
      </c>
      <c r="L1074" s="56">
        <f t="shared" si="16"/>
        <v>2</v>
      </c>
      <c r="M1074" s="82" t="str">
        <f>"Q"&amp;" "&amp;VLOOKUP(pro[[#This Row],[Period]],Mapping!A:B,2,0)</f>
        <v>Q 1</v>
      </c>
      <c r="N1074"/>
    </row>
    <row r="1075" spans="1:14" ht="11.25" customHeight="1" x14ac:dyDescent="0.2">
      <c r="A1075" s="42" t="s">
        <v>20</v>
      </c>
      <c r="B1075" s="44" t="s">
        <v>25</v>
      </c>
      <c r="C1075" s="44" t="s">
        <v>57</v>
      </c>
      <c r="D1075" s="43">
        <v>4263183.9949999992</v>
      </c>
      <c r="E1075" s="43">
        <v>-44083.955999999998</v>
      </c>
      <c r="F1075" s="45">
        <v>-65410</v>
      </c>
      <c r="G1075" s="45">
        <v>-38530</v>
      </c>
      <c r="H1075" s="45">
        <v>-32310</v>
      </c>
      <c r="I1075" s="55">
        <f>pro[[#This Row],[Admin expenses 3]]+pro[[#This Row],[Admin expenses 2]]+pro[[#This Row],[Admin expenses 1]]+pro[[#This Row],[COGS]]</f>
        <v>-180333.95600000001</v>
      </c>
      <c r="J1075" s="55">
        <f>pro[[#This Row],[Revenue]]+pro[[#This Row],[AdminExp]]</f>
        <v>4082850.0389999989</v>
      </c>
      <c r="K1075" s="83">
        <f>pro[[#This Row],[Profit]]/pro[[#This Row],[Revenue]]</f>
        <v>0.95769970139419225</v>
      </c>
      <c r="L1075" s="56">
        <f t="shared" si="16"/>
        <v>2</v>
      </c>
      <c r="M1075" s="82" t="str">
        <f>"Q"&amp;" "&amp;VLOOKUP(pro[[#This Row],[Period]],Mapping!A:B,2,0)</f>
        <v>Q 1</v>
      </c>
      <c r="N1075"/>
    </row>
    <row r="1076" spans="1:14" ht="11.25" customHeight="1" x14ac:dyDescent="0.2">
      <c r="A1076" s="42" t="s">
        <v>20</v>
      </c>
      <c r="B1076" s="44" t="s">
        <v>13</v>
      </c>
      <c r="C1076" s="44" t="s">
        <v>57</v>
      </c>
      <c r="D1076" s="43">
        <v>2367974.679</v>
      </c>
      <c r="E1076" s="43">
        <v>-13558.572999999999</v>
      </c>
      <c r="F1076" s="45">
        <v>-78310</v>
      </c>
      <c r="G1076" s="45">
        <v>-24840</v>
      </c>
      <c r="H1076" s="45">
        <v>-83600</v>
      </c>
      <c r="I1076" s="55">
        <f>pro[[#This Row],[Admin expenses 3]]+pro[[#This Row],[Admin expenses 2]]+pro[[#This Row],[Admin expenses 1]]+pro[[#This Row],[COGS]]</f>
        <v>-200308.573</v>
      </c>
      <c r="J1076" s="55">
        <f>pro[[#This Row],[Revenue]]+pro[[#This Row],[AdminExp]]</f>
        <v>2167666.1060000001</v>
      </c>
      <c r="K1076" s="83">
        <f>pro[[#This Row],[Profit]]/pro[[#This Row],[Revenue]]</f>
        <v>0.91540932646940698</v>
      </c>
      <c r="L1076" s="56">
        <f t="shared" si="16"/>
        <v>2</v>
      </c>
      <c r="M1076" s="82" t="str">
        <f>"Q"&amp;" "&amp;VLOOKUP(pro[[#This Row],[Period]],Mapping!A:B,2,0)</f>
        <v>Q 1</v>
      </c>
      <c r="N1076"/>
    </row>
    <row r="1077" spans="1:14" ht="11.25" customHeight="1" x14ac:dyDescent="0.2">
      <c r="A1077" s="42" t="s">
        <v>20</v>
      </c>
      <c r="B1077" s="44" t="s">
        <v>28</v>
      </c>
      <c r="C1077" s="44" t="s">
        <v>58</v>
      </c>
      <c r="D1077" s="43">
        <v>866805.12099999993</v>
      </c>
      <c r="E1077" s="43">
        <v>-43174.648999999998</v>
      </c>
      <c r="F1077" s="45">
        <v>-46470</v>
      </c>
      <c r="G1077" s="45">
        <v>-75600</v>
      </c>
      <c r="H1077" s="45">
        <v>-92610</v>
      </c>
      <c r="I1077" s="55">
        <f>pro[[#This Row],[Admin expenses 3]]+pro[[#This Row],[Admin expenses 2]]+pro[[#This Row],[Admin expenses 1]]+pro[[#This Row],[COGS]]</f>
        <v>-257854.649</v>
      </c>
      <c r="J1077" s="55">
        <f>pro[[#This Row],[Revenue]]+pro[[#This Row],[AdminExp]]</f>
        <v>608950.47199999995</v>
      </c>
      <c r="K1077" s="83">
        <f>pro[[#This Row],[Profit]]/pro[[#This Row],[Revenue]]</f>
        <v>0.70252292844956554</v>
      </c>
      <c r="L1077" s="56">
        <f t="shared" si="16"/>
        <v>2</v>
      </c>
      <c r="M1077" s="82" t="str">
        <f>"Q"&amp;" "&amp;VLOOKUP(pro[[#This Row],[Period]],Mapping!A:B,2,0)</f>
        <v>Q 1</v>
      </c>
      <c r="N1077"/>
    </row>
    <row r="1078" spans="1:14" ht="11.25" customHeight="1" x14ac:dyDescent="0.2">
      <c r="A1078" s="42" t="s">
        <v>20</v>
      </c>
      <c r="B1078" s="44" t="s">
        <v>14</v>
      </c>
      <c r="C1078" s="44" t="s">
        <v>59</v>
      </c>
      <c r="D1078" s="43">
        <v>3427224.2129999995</v>
      </c>
      <c r="E1078" s="43">
        <v>-22225.559999999998</v>
      </c>
      <c r="F1078" s="45">
        <v>-31160</v>
      </c>
      <c r="G1078" s="45">
        <v>-91250</v>
      </c>
      <c r="H1078" s="45">
        <v>-52120</v>
      </c>
      <c r="I1078" s="55">
        <f>pro[[#This Row],[Admin expenses 3]]+pro[[#This Row],[Admin expenses 2]]+pro[[#This Row],[Admin expenses 1]]+pro[[#This Row],[COGS]]</f>
        <v>-196755.56</v>
      </c>
      <c r="J1078" s="55">
        <f>pro[[#This Row],[Revenue]]+pro[[#This Row],[AdminExp]]</f>
        <v>3230468.6529999995</v>
      </c>
      <c r="K1078" s="83">
        <f>pro[[#This Row],[Profit]]/pro[[#This Row],[Revenue]]</f>
        <v>0.94259040326171972</v>
      </c>
      <c r="L1078" s="56">
        <f t="shared" si="16"/>
        <v>2</v>
      </c>
      <c r="M1078" s="82" t="str">
        <f>"Q"&amp;" "&amp;VLOOKUP(pro[[#This Row],[Period]],Mapping!A:B,2,0)</f>
        <v>Q 1</v>
      </c>
      <c r="N1078"/>
    </row>
    <row r="1079" spans="1:14" ht="11.25" customHeight="1" x14ac:dyDescent="0.2">
      <c r="A1079" s="42" t="s">
        <v>20</v>
      </c>
      <c r="B1079" s="44" t="s">
        <v>15</v>
      </c>
      <c r="C1079" s="44" t="s">
        <v>57</v>
      </c>
      <c r="D1079" s="43">
        <v>24605749.399</v>
      </c>
      <c r="E1079" s="43">
        <v>-101419.47199999999</v>
      </c>
      <c r="F1079" s="45">
        <v>-25120</v>
      </c>
      <c r="G1079" s="45">
        <v>-28260</v>
      </c>
      <c r="H1079" s="45">
        <v>-74720</v>
      </c>
      <c r="I1079" s="55">
        <f>pro[[#This Row],[Admin expenses 3]]+pro[[#This Row],[Admin expenses 2]]+pro[[#This Row],[Admin expenses 1]]+pro[[#This Row],[COGS]]</f>
        <v>-229519.47200000001</v>
      </c>
      <c r="J1079" s="55">
        <f>pro[[#This Row],[Revenue]]+pro[[#This Row],[AdminExp]]</f>
        <v>24376229.927000001</v>
      </c>
      <c r="K1079" s="83">
        <f>pro[[#This Row],[Profit]]/pro[[#This Row],[Revenue]]</f>
        <v>0.9906721202318135</v>
      </c>
      <c r="L1079" s="56">
        <f t="shared" si="16"/>
        <v>2</v>
      </c>
      <c r="M1079" s="82" t="str">
        <f>"Q"&amp;" "&amp;VLOOKUP(pro[[#This Row],[Period]],Mapping!A:B,2,0)</f>
        <v>Q 1</v>
      </c>
      <c r="N1079"/>
    </row>
    <row r="1080" spans="1:14" ht="11.25" customHeight="1" x14ac:dyDescent="0.2">
      <c r="A1080" s="42" t="s">
        <v>20</v>
      </c>
      <c r="B1080" s="44" t="s">
        <v>19</v>
      </c>
      <c r="C1080" s="44" t="s">
        <v>57</v>
      </c>
      <c r="D1080" s="43">
        <v>11039291.864999998</v>
      </c>
      <c r="E1080" s="43">
        <v>-64388.939999999995</v>
      </c>
      <c r="F1080" s="45">
        <v>-83080</v>
      </c>
      <c r="G1080" s="45">
        <v>-83450</v>
      </c>
      <c r="H1080" s="45">
        <v>-19210</v>
      </c>
      <c r="I1080" s="55">
        <f>pro[[#This Row],[Admin expenses 3]]+pro[[#This Row],[Admin expenses 2]]+pro[[#This Row],[Admin expenses 1]]+pro[[#This Row],[COGS]]</f>
        <v>-250128.94</v>
      </c>
      <c r="J1080" s="55">
        <f>pro[[#This Row],[Revenue]]+pro[[#This Row],[AdminExp]]</f>
        <v>10789162.924999999</v>
      </c>
      <c r="K1080" s="83">
        <f>pro[[#This Row],[Profit]]/pro[[#This Row],[Revenue]]</f>
        <v>0.97734193976761941</v>
      </c>
      <c r="L1080" s="56">
        <f t="shared" si="16"/>
        <v>2</v>
      </c>
      <c r="M1080" s="82" t="str">
        <f>"Q"&amp;" "&amp;VLOOKUP(pro[[#This Row],[Period]],Mapping!A:B,2,0)</f>
        <v>Q 1</v>
      </c>
      <c r="N1080"/>
    </row>
    <row r="1081" spans="1:14" ht="11.25" customHeight="1" x14ac:dyDescent="0.2">
      <c r="A1081" s="42" t="s">
        <v>20</v>
      </c>
      <c r="B1081" s="44" t="s">
        <v>21</v>
      </c>
      <c r="C1081" s="44" t="s">
        <v>57</v>
      </c>
      <c r="D1081" s="43">
        <v>2530840.0879999995</v>
      </c>
      <c r="E1081" s="43">
        <v>-26484.422999999999</v>
      </c>
      <c r="F1081" s="45">
        <v>-21810</v>
      </c>
      <c r="G1081" s="45">
        <v>-66140</v>
      </c>
      <c r="H1081" s="45">
        <v>-106310</v>
      </c>
      <c r="I1081" s="55">
        <f>pro[[#This Row],[Admin expenses 3]]+pro[[#This Row],[Admin expenses 2]]+pro[[#This Row],[Admin expenses 1]]+pro[[#This Row],[COGS]]</f>
        <v>-220744.42300000001</v>
      </c>
      <c r="J1081" s="55">
        <f>pro[[#This Row],[Revenue]]+pro[[#This Row],[AdminExp]]</f>
        <v>2310095.6649999996</v>
      </c>
      <c r="K1081" s="83">
        <f>pro[[#This Row],[Profit]]/pro[[#This Row],[Revenue]]</f>
        <v>0.91277820197069681</v>
      </c>
      <c r="L1081" s="56">
        <f t="shared" si="16"/>
        <v>2</v>
      </c>
      <c r="M1081" s="82" t="str">
        <f>"Q"&amp;" "&amp;VLOOKUP(pro[[#This Row],[Period]],Mapping!A:B,2,0)</f>
        <v>Q 1</v>
      </c>
      <c r="N1081"/>
    </row>
    <row r="1082" spans="1:14" ht="11.25" customHeight="1" x14ac:dyDescent="0.2">
      <c r="A1082" s="42" t="s">
        <v>20</v>
      </c>
      <c r="B1082" s="44" t="s">
        <v>22</v>
      </c>
      <c r="C1082" s="44" t="s">
        <v>58</v>
      </c>
      <c r="D1082" s="43">
        <v>10820790.049999999</v>
      </c>
      <c r="E1082" s="43">
        <v>-55787.514999999992</v>
      </c>
      <c r="F1082" s="45">
        <v>-58060</v>
      </c>
      <c r="G1082" s="45">
        <v>-42250</v>
      </c>
      <c r="H1082" s="45">
        <v>-50840</v>
      </c>
      <c r="I1082" s="55">
        <f>pro[[#This Row],[Admin expenses 3]]+pro[[#This Row],[Admin expenses 2]]+pro[[#This Row],[Admin expenses 1]]+pro[[#This Row],[COGS]]</f>
        <v>-206937.51499999998</v>
      </c>
      <c r="J1082" s="55">
        <f>pro[[#This Row],[Revenue]]+pro[[#This Row],[AdminExp]]</f>
        <v>10613852.534999998</v>
      </c>
      <c r="K1082" s="83">
        <f>pro[[#This Row],[Profit]]/pro[[#This Row],[Revenue]]</f>
        <v>0.98087593289918784</v>
      </c>
      <c r="L1082" s="56">
        <f t="shared" si="16"/>
        <v>2</v>
      </c>
      <c r="M1082" s="82" t="str">
        <f>"Q"&amp;" "&amp;VLOOKUP(pro[[#This Row],[Period]],Mapping!A:B,2,0)</f>
        <v>Q 1</v>
      </c>
      <c r="N1082"/>
    </row>
    <row r="1083" spans="1:14" ht="11.25" customHeight="1" x14ac:dyDescent="0.2">
      <c r="A1083" s="42" t="s">
        <v>20</v>
      </c>
      <c r="B1083" s="44" t="s">
        <v>36</v>
      </c>
      <c r="C1083" s="44" t="s">
        <v>59</v>
      </c>
      <c r="D1083" s="43">
        <v>1939100.1839999999</v>
      </c>
      <c r="E1083" s="43">
        <v>-15953.909999999998</v>
      </c>
      <c r="F1083" s="45">
        <v>-83550</v>
      </c>
      <c r="G1083" s="45">
        <v>-20880</v>
      </c>
      <c r="H1083" s="45">
        <v>-63570</v>
      </c>
      <c r="I1083" s="55">
        <f>pro[[#This Row],[Admin expenses 3]]+pro[[#This Row],[Admin expenses 2]]+pro[[#This Row],[Admin expenses 1]]+pro[[#This Row],[COGS]]</f>
        <v>-183953.91</v>
      </c>
      <c r="J1083" s="55">
        <f>pro[[#This Row],[Revenue]]+pro[[#This Row],[AdminExp]]</f>
        <v>1755146.274</v>
      </c>
      <c r="K1083" s="83">
        <f>pro[[#This Row],[Profit]]/pro[[#This Row],[Revenue]]</f>
        <v>0.90513439608853141</v>
      </c>
      <c r="L1083" s="56">
        <f t="shared" si="16"/>
        <v>2</v>
      </c>
      <c r="M1083" s="82" t="str">
        <f>"Q"&amp;" "&amp;VLOOKUP(pro[[#This Row],[Period]],Mapping!A:B,2,0)</f>
        <v>Q 1</v>
      </c>
      <c r="N1083"/>
    </row>
    <row r="1084" spans="1:14" ht="11.25" customHeight="1" x14ac:dyDescent="0.2">
      <c r="A1084" s="42" t="s">
        <v>20</v>
      </c>
      <c r="B1084" s="44" t="s">
        <v>32</v>
      </c>
      <c r="C1084" s="44" t="s">
        <v>57</v>
      </c>
      <c r="D1084" s="43">
        <v>23390.464999999997</v>
      </c>
      <c r="E1084" s="43">
        <v>-1607.2559999999999</v>
      </c>
      <c r="F1084" s="45">
        <v>-86150</v>
      </c>
      <c r="G1084" s="45">
        <v>-57290</v>
      </c>
      <c r="H1084" s="45">
        <v>-98660</v>
      </c>
      <c r="I1084" s="55">
        <f>pro[[#This Row],[Admin expenses 3]]+pro[[#This Row],[Admin expenses 2]]+pro[[#This Row],[Admin expenses 1]]+pro[[#This Row],[COGS]]</f>
        <v>-243707.25599999999</v>
      </c>
      <c r="J1084" s="55">
        <f>pro[[#This Row],[Revenue]]+pro[[#This Row],[AdminExp]]</f>
        <v>-220316.791</v>
      </c>
      <c r="K1084" s="83">
        <f>pro[[#This Row],[Profit]]/pro[[#This Row],[Revenue]]</f>
        <v>-9.4190855547335222</v>
      </c>
      <c r="L1084" s="56">
        <f t="shared" si="16"/>
        <v>2</v>
      </c>
      <c r="M1084" s="82" t="str">
        <f>"Q"&amp;" "&amp;VLOOKUP(pro[[#This Row],[Period]],Mapping!A:B,2,0)</f>
        <v>Q 1</v>
      </c>
      <c r="N1084"/>
    </row>
    <row r="1085" spans="1:14" ht="11.25" customHeight="1" x14ac:dyDescent="0.2">
      <c r="A1085" s="42" t="s">
        <v>20</v>
      </c>
      <c r="B1085" s="44" t="s">
        <v>24</v>
      </c>
      <c r="C1085" s="44" t="s">
        <v>57</v>
      </c>
      <c r="D1085" s="43">
        <v>1643114.3049999999</v>
      </c>
      <c r="E1085" s="43">
        <v>-8321.4809999999998</v>
      </c>
      <c r="F1085" s="45">
        <v>-56060</v>
      </c>
      <c r="G1085" s="45">
        <v>-95300</v>
      </c>
      <c r="H1085" s="45">
        <v>-49430</v>
      </c>
      <c r="I1085" s="55">
        <f>pro[[#This Row],[Admin expenses 3]]+pro[[#This Row],[Admin expenses 2]]+pro[[#This Row],[Admin expenses 1]]+pro[[#This Row],[COGS]]</f>
        <v>-209111.481</v>
      </c>
      <c r="J1085" s="55">
        <f>pro[[#This Row],[Revenue]]+pro[[#This Row],[AdminExp]]</f>
        <v>1434002.824</v>
      </c>
      <c r="K1085" s="83">
        <f>pro[[#This Row],[Profit]]/pro[[#This Row],[Revenue]]</f>
        <v>0.87273467198010923</v>
      </c>
      <c r="L1085" s="56">
        <f t="shared" si="16"/>
        <v>2</v>
      </c>
      <c r="M1085" s="82" t="str">
        <f>"Q"&amp;" "&amp;VLOOKUP(pro[[#This Row],[Period]],Mapping!A:B,2,0)</f>
        <v>Q 1</v>
      </c>
      <c r="N1085"/>
    </row>
    <row r="1086" spans="1:14" ht="11.25" customHeight="1" x14ac:dyDescent="0.2">
      <c r="A1086" s="42" t="s">
        <v>20</v>
      </c>
      <c r="B1086" s="44" t="s">
        <v>37</v>
      </c>
      <c r="C1086" s="44" t="s">
        <v>58</v>
      </c>
      <c r="D1086" s="43">
        <v>45445.063999999998</v>
      </c>
      <c r="E1086" s="43">
        <v>-389.93499999999995</v>
      </c>
      <c r="F1086" s="45">
        <v>-12850</v>
      </c>
      <c r="G1086" s="45">
        <v>-85900</v>
      </c>
      <c r="H1086" s="45">
        <v>-95160</v>
      </c>
      <c r="I1086" s="55">
        <f>pro[[#This Row],[Admin expenses 3]]+pro[[#This Row],[Admin expenses 2]]+pro[[#This Row],[Admin expenses 1]]+pro[[#This Row],[COGS]]</f>
        <v>-194299.935</v>
      </c>
      <c r="J1086" s="55">
        <f>pro[[#This Row],[Revenue]]+pro[[#This Row],[AdminExp]]</f>
        <v>-148854.87099999998</v>
      </c>
      <c r="K1086" s="83">
        <f>pro[[#This Row],[Profit]]/pro[[#This Row],[Revenue]]</f>
        <v>-3.2754904030941621</v>
      </c>
      <c r="L1086" s="56">
        <f t="shared" si="16"/>
        <v>2</v>
      </c>
      <c r="M1086" s="82" t="str">
        <f>"Q"&amp;" "&amp;VLOOKUP(pro[[#This Row],[Period]],Mapping!A:B,2,0)</f>
        <v>Q 1</v>
      </c>
      <c r="N1086"/>
    </row>
    <row r="1087" spans="1:14" ht="11.25" customHeight="1" x14ac:dyDescent="0.2">
      <c r="A1087" s="42" t="s">
        <v>20</v>
      </c>
      <c r="B1087" s="44" t="s">
        <v>35</v>
      </c>
      <c r="C1087" s="44" t="s">
        <v>59</v>
      </c>
      <c r="D1087" s="43">
        <v>70417073.971999988</v>
      </c>
      <c r="E1087" s="43">
        <v>-114567.15899999999</v>
      </c>
      <c r="F1087" s="45">
        <v>-76070</v>
      </c>
      <c r="G1087" s="45">
        <v>-104050</v>
      </c>
      <c r="H1087" s="45">
        <v>-107190</v>
      </c>
      <c r="I1087" s="55">
        <f>pro[[#This Row],[Admin expenses 3]]+pro[[#This Row],[Admin expenses 2]]+pro[[#This Row],[Admin expenses 1]]+pro[[#This Row],[COGS]]</f>
        <v>-401877.15899999999</v>
      </c>
      <c r="J1087" s="55">
        <f>pro[[#This Row],[Revenue]]+pro[[#This Row],[AdminExp]]</f>
        <v>70015196.812999994</v>
      </c>
      <c r="K1087" s="83">
        <f>pro[[#This Row],[Profit]]/pro[[#This Row],[Revenue]]</f>
        <v>0.99429290175902807</v>
      </c>
      <c r="L1087" s="56">
        <f t="shared" si="16"/>
        <v>2</v>
      </c>
      <c r="M1087" s="82" t="str">
        <f>"Q"&amp;" "&amp;VLOOKUP(pro[[#This Row],[Period]],Mapping!A:B,2,0)</f>
        <v>Q 1</v>
      </c>
      <c r="N1087"/>
    </row>
    <row r="1088" spans="1:14" ht="11.25" customHeight="1" x14ac:dyDescent="0.2">
      <c r="A1088" s="42" t="s">
        <v>20</v>
      </c>
      <c r="B1088" s="44" t="s">
        <v>25</v>
      </c>
      <c r="C1088" s="44" t="s">
        <v>57</v>
      </c>
      <c r="D1088" s="43">
        <v>205459.81400000001</v>
      </c>
      <c r="E1088" s="43">
        <v>-92195.438999999984</v>
      </c>
      <c r="F1088" s="45">
        <v>-101450</v>
      </c>
      <c r="G1088" s="45">
        <v>-52150</v>
      </c>
      <c r="H1088" s="45">
        <v>-41870</v>
      </c>
      <c r="I1088" s="55">
        <f>pro[[#This Row],[Admin expenses 3]]+pro[[#This Row],[Admin expenses 2]]+pro[[#This Row],[Admin expenses 1]]+pro[[#This Row],[COGS]]</f>
        <v>-287665.43900000001</v>
      </c>
      <c r="J1088" s="55">
        <f>pro[[#This Row],[Revenue]]+pro[[#This Row],[AdminExp]]</f>
        <v>-82205.625</v>
      </c>
      <c r="K1088" s="83">
        <f>pro[[#This Row],[Profit]]/pro[[#This Row],[Revenue]]</f>
        <v>-0.40010561384037852</v>
      </c>
      <c r="L1088" s="56">
        <f t="shared" si="16"/>
        <v>2</v>
      </c>
      <c r="M1088" s="82" t="str">
        <f>"Q"&amp;" "&amp;VLOOKUP(pro[[#This Row],[Period]],Mapping!A:B,2,0)</f>
        <v>Q 1</v>
      </c>
      <c r="N1088"/>
    </row>
    <row r="1089" spans="1:14" ht="11.25" customHeight="1" x14ac:dyDescent="0.2">
      <c r="A1089" s="42" t="s">
        <v>20</v>
      </c>
      <c r="B1089" s="44" t="s">
        <v>13</v>
      </c>
      <c r="C1089" s="44" t="s">
        <v>57</v>
      </c>
      <c r="D1089" s="43">
        <v>140499.65299999999</v>
      </c>
      <c r="E1089" s="43">
        <v>-47705.272999999994</v>
      </c>
      <c r="F1089" s="45">
        <v>-106820</v>
      </c>
      <c r="G1089" s="45">
        <v>-99310</v>
      </c>
      <c r="H1089" s="45">
        <v>-63590</v>
      </c>
      <c r="I1089" s="55">
        <f>pro[[#This Row],[Admin expenses 3]]+pro[[#This Row],[Admin expenses 2]]+pro[[#This Row],[Admin expenses 1]]+pro[[#This Row],[COGS]]</f>
        <v>-317425.27299999999</v>
      </c>
      <c r="J1089" s="55">
        <f>pro[[#This Row],[Revenue]]+pro[[#This Row],[AdminExp]]</f>
        <v>-176925.62</v>
      </c>
      <c r="K1089" s="83">
        <f>pro[[#This Row],[Profit]]/pro[[#This Row],[Revenue]]</f>
        <v>-1.2592601919095132</v>
      </c>
      <c r="L1089" s="56">
        <f t="shared" si="16"/>
        <v>2</v>
      </c>
      <c r="M1089" s="82" t="str">
        <f>"Q"&amp;" "&amp;VLOOKUP(pro[[#This Row],[Period]],Mapping!A:B,2,0)</f>
        <v>Q 1</v>
      </c>
      <c r="N1089"/>
    </row>
    <row r="1090" spans="1:14" ht="11.25" customHeight="1" x14ac:dyDescent="0.2">
      <c r="A1090" s="42" t="s">
        <v>20</v>
      </c>
      <c r="B1090" s="44" t="s">
        <v>28</v>
      </c>
      <c r="C1090" s="44" t="s">
        <v>58</v>
      </c>
      <c r="D1090" s="43">
        <v>471921.58299999993</v>
      </c>
      <c r="E1090" s="43">
        <v>-284847.96199999994</v>
      </c>
      <c r="F1090" s="45">
        <v>-95890</v>
      </c>
      <c r="G1090" s="45">
        <v>-12430</v>
      </c>
      <c r="H1090" s="45">
        <v>-35020</v>
      </c>
      <c r="I1090" s="55">
        <f>pro[[#This Row],[Admin expenses 3]]+pro[[#This Row],[Admin expenses 2]]+pro[[#This Row],[Admin expenses 1]]+pro[[#This Row],[COGS]]</f>
        <v>-428187.96199999994</v>
      </c>
      <c r="J1090" s="55">
        <f>pro[[#This Row],[Revenue]]+pro[[#This Row],[AdminExp]]</f>
        <v>43733.620999999985</v>
      </c>
      <c r="K1090" s="83">
        <f>pro[[#This Row],[Profit]]/pro[[#This Row],[Revenue]]</f>
        <v>9.2671372904764973E-2</v>
      </c>
      <c r="L1090" s="56">
        <f t="shared" ref="L1090:L1153" si="17">MONTH(DATEVALUE(A1090&amp;"1"))</f>
        <v>2</v>
      </c>
      <c r="M1090" s="82" t="str">
        <f>"Q"&amp;" "&amp;VLOOKUP(pro[[#This Row],[Period]],Mapping!A:B,2,0)</f>
        <v>Q 1</v>
      </c>
      <c r="N1090"/>
    </row>
    <row r="1091" spans="1:14" ht="11.25" customHeight="1" x14ac:dyDescent="0.2">
      <c r="A1091" s="42" t="s">
        <v>20</v>
      </c>
      <c r="B1091" s="44" t="s">
        <v>15</v>
      </c>
      <c r="C1091" s="44" t="s">
        <v>57</v>
      </c>
      <c r="D1091" s="43">
        <v>1895230.9949999999</v>
      </c>
      <c r="E1091" s="43">
        <v>-243911.10799999998</v>
      </c>
      <c r="F1091" s="45">
        <v>-90220</v>
      </c>
      <c r="G1091" s="45">
        <v>-91830</v>
      </c>
      <c r="H1091" s="45">
        <v>-28150</v>
      </c>
      <c r="I1091" s="55">
        <f>pro[[#This Row],[Admin expenses 3]]+pro[[#This Row],[Admin expenses 2]]+pro[[#This Row],[Admin expenses 1]]+pro[[#This Row],[COGS]]</f>
        <v>-454111.10800000001</v>
      </c>
      <c r="J1091" s="55">
        <f>pro[[#This Row],[Revenue]]+pro[[#This Row],[AdminExp]]</f>
        <v>1441119.8869999999</v>
      </c>
      <c r="K1091" s="83">
        <f>pro[[#This Row],[Profit]]/pro[[#This Row],[Revenue]]</f>
        <v>0.76039273882812364</v>
      </c>
      <c r="L1091" s="56">
        <f t="shared" si="17"/>
        <v>2</v>
      </c>
      <c r="M1091" s="82" t="str">
        <f>"Q"&amp;" "&amp;VLOOKUP(pro[[#This Row],[Period]],Mapping!A:B,2,0)</f>
        <v>Q 1</v>
      </c>
      <c r="N1091"/>
    </row>
    <row r="1092" spans="1:14" ht="11.25" customHeight="1" x14ac:dyDescent="0.2">
      <c r="A1092" s="42" t="s">
        <v>20</v>
      </c>
      <c r="B1092" s="44" t="s">
        <v>17</v>
      </c>
      <c r="C1092" s="44" t="s">
        <v>58</v>
      </c>
      <c r="D1092" s="43">
        <v>354649.07799999998</v>
      </c>
      <c r="E1092" s="43">
        <v>-138745.18700000001</v>
      </c>
      <c r="F1092" s="45">
        <v>-37150</v>
      </c>
      <c r="G1092" s="45">
        <v>-23490</v>
      </c>
      <c r="H1092" s="45">
        <v>-57360</v>
      </c>
      <c r="I1092" s="55">
        <f>pro[[#This Row],[Admin expenses 3]]+pro[[#This Row],[Admin expenses 2]]+pro[[#This Row],[Admin expenses 1]]+pro[[#This Row],[COGS]]</f>
        <v>-256745.18700000001</v>
      </c>
      <c r="J1092" s="55">
        <f>pro[[#This Row],[Revenue]]+pro[[#This Row],[AdminExp]]</f>
        <v>97903.890999999974</v>
      </c>
      <c r="K1092" s="83">
        <f>pro[[#This Row],[Profit]]/pro[[#This Row],[Revenue]]</f>
        <v>0.27605849577310893</v>
      </c>
      <c r="L1092" s="56">
        <f t="shared" si="17"/>
        <v>2</v>
      </c>
      <c r="M1092" s="82" t="str">
        <f>"Q"&amp;" "&amp;VLOOKUP(pro[[#This Row],[Period]],Mapping!A:B,2,0)</f>
        <v>Q 1</v>
      </c>
      <c r="N1092"/>
    </row>
    <row r="1093" spans="1:14" ht="11.25" customHeight="1" x14ac:dyDescent="0.2">
      <c r="A1093" s="42" t="s">
        <v>20</v>
      </c>
      <c r="B1093" s="44" t="s">
        <v>19</v>
      </c>
      <c r="C1093" s="44" t="s">
        <v>59</v>
      </c>
      <c r="D1093" s="43">
        <v>14202.852999999999</v>
      </c>
      <c r="E1093" s="43">
        <v>-3054.2749999999996</v>
      </c>
      <c r="F1093" s="45">
        <v>-105250</v>
      </c>
      <c r="G1093" s="45">
        <v>-74600</v>
      </c>
      <c r="H1093" s="45">
        <v>-12600</v>
      </c>
      <c r="I1093" s="55">
        <f>pro[[#This Row],[Admin expenses 3]]+pro[[#This Row],[Admin expenses 2]]+pro[[#This Row],[Admin expenses 1]]+pro[[#This Row],[COGS]]</f>
        <v>-195504.27499999999</v>
      </c>
      <c r="J1093" s="55">
        <f>pro[[#This Row],[Revenue]]+pro[[#This Row],[AdminExp]]</f>
        <v>-181301.42199999999</v>
      </c>
      <c r="K1093" s="83">
        <f>pro[[#This Row],[Profit]]/pro[[#This Row],[Revenue]]</f>
        <v>-12.765141060039134</v>
      </c>
      <c r="L1093" s="56">
        <f t="shared" si="17"/>
        <v>2</v>
      </c>
      <c r="M1093" s="82" t="str">
        <f>"Q"&amp;" "&amp;VLOOKUP(pro[[#This Row],[Period]],Mapping!A:B,2,0)</f>
        <v>Q 1</v>
      </c>
      <c r="N1093"/>
    </row>
    <row r="1094" spans="1:14" ht="11.25" customHeight="1" x14ac:dyDescent="0.2">
      <c r="A1094" s="42" t="s">
        <v>20</v>
      </c>
      <c r="B1094" s="44" t="s">
        <v>21</v>
      </c>
      <c r="C1094" s="44" t="s">
        <v>60</v>
      </c>
      <c r="D1094" s="43">
        <v>370071.28200000001</v>
      </c>
      <c r="E1094" s="43">
        <v>-78312.142999999996</v>
      </c>
      <c r="F1094" s="45">
        <v>-103720</v>
      </c>
      <c r="G1094" s="45">
        <v>-80640</v>
      </c>
      <c r="H1094" s="45">
        <v>-26850</v>
      </c>
      <c r="I1094" s="55">
        <f>pro[[#This Row],[Admin expenses 3]]+pro[[#This Row],[Admin expenses 2]]+pro[[#This Row],[Admin expenses 1]]+pro[[#This Row],[COGS]]</f>
        <v>-289522.14299999998</v>
      </c>
      <c r="J1094" s="55">
        <f>pro[[#This Row],[Revenue]]+pro[[#This Row],[AdminExp]]</f>
        <v>80549.139000000025</v>
      </c>
      <c r="K1094" s="83">
        <f>pro[[#This Row],[Profit]]/pro[[#This Row],[Revenue]]</f>
        <v>0.21765844289425307</v>
      </c>
      <c r="L1094" s="56">
        <f t="shared" si="17"/>
        <v>2</v>
      </c>
      <c r="M1094" s="82" t="str">
        <f>"Q"&amp;" "&amp;VLOOKUP(pro[[#This Row],[Period]],Mapping!A:B,2,0)</f>
        <v>Q 1</v>
      </c>
      <c r="N1094"/>
    </row>
    <row r="1095" spans="1:14" ht="11.25" customHeight="1" x14ac:dyDescent="0.2">
      <c r="A1095" s="42" t="s">
        <v>20</v>
      </c>
      <c r="B1095" s="44" t="s">
        <v>37</v>
      </c>
      <c r="C1095" s="44" t="s">
        <v>57</v>
      </c>
      <c r="D1095" s="43">
        <v>6393.3590000000004</v>
      </c>
      <c r="E1095" s="43">
        <v>-5816.3559999999998</v>
      </c>
      <c r="F1095" s="45">
        <v>-74430</v>
      </c>
      <c r="G1095" s="45">
        <v>-56450</v>
      </c>
      <c r="H1095" s="45">
        <v>-108210</v>
      </c>
      <c r="I1095" s="55">
        <f>pro[[#This Row],[Admin expenses 3]]+pro[[#This Row],[Admin expenses 2]]+pro[[#This Row],[Admin expenses 1]]+pro[[#This Row],[COGS]]</f>
        <v>-244906.356</v>
      </c>
      <c r="J1095" s="55">
        <f>pro[[#This Row],[Revenue]]+pro[[#This Row],[AdminExp]]</f>
        <v>-238512.997</v>
      </c>
      <c r="K1095" s="83">
        <f>pro[[#This Row],[Profit]]/pro[[#This Row],[Revenue]]</f>
        <v>-37.306366966097166</v>
      </c>
      <c r="L1095" s="56">
        <f t="shared" si="17"/>
        <v>2</v>
      </c>
      <c r="M1095" s="82" t="str">
        <f>"Q"&amp;" "&amp;VLOOKUP(pro[[#This Row],[Period]],Mapping!A:B,2,0)</f>
        <v>Q 1</v>
      </c>
      <c r="N1095"/>
    </row>
    <row r="1096" spans="1:14" ht="11.25" customHeight="1" x14ac:dyDescent="0.2">
      <c r="A1096" s="42" t="s">
        <v>20</v>
      </c>
      <c r="B1096" s="44" t="s">
        <v>25</v>
      </c>
      <c r="C1096" s="44" t="s">
        <v>58</v>
      </c>
      <c r="D1096" s="43">
        <v>70819.755999999994</v>
      </c>
      <c r="E1096" s="43">
        <v>-38406.633999999998</v>
      </c>
      <c r="F1096" s="45">
        <v>-79830</v>
      </c>
      <c r="G1096" s="45">
        <v>-25710</v>
      </c>
      <c r="H1096" s="45">
        <v>-79490</v>
      </c>
      <c r="I1096" s="55">
        <f>pro[[#This Row],[Admin expenses 3]]+pro[[#This Row],[Admin expenses 2]]+pro[[#This Row],[Admin expenses 1]]+pro[[#This Row],[COGS]]</f>
        <v>-223436.63399999999</v>
      </c>
      <c r="J1096" s="55">
        <f>pro[[#This Row],[Revenue]]+pro[[#This Row],[AdminExp]]</f>
        <v>-152616.878</v>
      </c>
      <c r="K1096" s="83">
        <f>pro[[#This Row],[Profit]]/pro[[#This Row],[Revenue]]</f>
        <v>-2.1550042900458455</v>
      </c>
      <c r="L1096" s="56">
        <f t="shared" si="17"/>
        <v>2</v>
      </c>
      <c r="M1096" s="82" t="str">
        <f>"Q"&amp;" "&amp;VLOOKUP(pro[[#This Row],[Period]],Mapping!A:B,2,0)</f>
        <v>Q 1</v>
      </c>
      <c r="N1096"/>
    </row>
    <row r="1097" spans="1:14" ht="11.25" customHeight="1" x14ac:dyDescent="0.2">
      <c r="A1097" s="42" t="s">
        <v>20</v>
      </c>
      <c r="B1097" s="44" t="s">
        <v>28</v>
      </c>
      <c r="C1097" s="44" t="s">
        <v>59</v>
      </c>
      <c r="D1097" s="43">
        <v>1108732.3729999999</v>
      </c>
      <c r="E1097" s="43">
        <v>-475797.63</v>
      </c>
      <c r="F1097" s="45">
        <v>-78480</v>
      </c>
      <c r="G1097" s="45">
        <v>-74840</v>
      </c>
      <c r="H1097" s="45">
        <v>-45650</v>
      </c>
      <c r="I1097" s="55">
        <f>pro[[#This Row],[Admin expenses 3]]+pro[[#This Row],[Admin expenses 2]]+pro[[#This Row],[Admin expenses 1]]+pro[[#This Row],[COGS]]</f>
        <v>-674767.63</v>
      </c>
      <c r="J1097" s="55">
        <f>pro[[#This Row],[Revenue]]+pro[[#This Row],[AdminExp]]</f>
        <v>433964.7429999999</v>
      </c>
      <c r="K1097" s="83">
        <f>pro[[#This Row],[Profit]]/pro[[#This Row],[Revenue]]</f>
        <v>0.39140621629526456</v>
      </c>
      <c r="L1097" s="56">
        <f t="shared" si="17"/>
        <v>2</v>
      </c>
      <c r="M1097" s="82" t="str">
        <f>"Q"&amp;" "&amp;VLOOKUP(pro[[#This Row],[Period]],Mapping!A:B,2,0)</f>
        <v>Q 1</v>
      </c>
      <c r="N1097"/>
    </row>
    <row r="1098" spans="1:14" ht="11.25" customHeight="1" x14ac:dyDescent="0.2">
      <c r="A1098" s="42" t="s">
        <v>20</v>
      </c>
      <c r="B1098" s="44" t="s">
        <v>17</v>
      </c>
      <c r="C1098" s="44" t="s">
        <v>60</v>
      </c>
      <c r="D1098" s="43">
        <v>481375.89499999996</v>
      </c>
      <c r="E1098" s="43">
        <v>-504134.08500000002</v>
      </c>
      <c r="F1098" s="45">
        <v>-52810</v>
      </c>
      <c r="G1098" s="45">
        <v>-28050</v>
      </c>
      <c r="H1098" s="45">
        <v>-92840</v>
      </c>
      <c r="I1098" s="55">
        <f>pro[[#This Row],[Admin expenses 3]]+pro[[#This Row],[Admin expenses 2]]+pro[[#This Row],[Admin expenses 1]]+pro[[#This Row],[COGS]]</f>
        <v>-677834.08499999996</v>
      </c>
      <c r="J1098" s="55">
        <f>pro[[#This Row],[Revenue]]+pro[[#This Row],[AdminExp]]</f>
        <v>-196458.19</v>
      </c>
      <c r="K1098" s="83">
        <f>pro[[#This Row],[Profit]]/pro[[#This Row],[Revenue]]</f>
        <v>-0.40811804670859148</v>
      </c>
      <c r="L1098" s="56">
        <f t="shared" si="17"/>
        <v>2</v>
      </c>
      <c r="M1098" s="82" t="str">
        <f>"Q"&amp;" "&amp;VLOOKUP(pro[[#This Row],[Period]],Mapping!A:B,2,0)</f>
        <v>Q 1</v>
      </c>
      <c r="N1098"/>
    </row>
    <row r="1099" spans="1:14" ht="11.25" customHeight="1" x14ac:dyDescent="0.2">
      <c r="A1099" s="42" t="s">
        <v>20</v>
      </c>
      <c r="B1099" s="44" t="s">
        <v>19</v>
      </c>
      <c r="C1099" s="44" t="s">
        <v>57</v>
      </c>
      <c r="D1099" s="43">
        <v>377429.32499999995</v>
      </c>
      <c r="E1099" s="43">
        <v>-338636.50799999997</v>
      </c>
      <c r="F1099" s="45">
        <v>-94450</v>
      </c>
      <c r="G1099" s="45">
        <v>-98230</v>
      </c>
      <c r="H1099" s="45">
        <v>-44300</v>
      </c>
      <c r="I1099" s="55">
        <f>pro[[#This Row],[Admin expenses 3]]+pro[[#This Row],[Admin expenses 2]]+pro[[#This Row],[Admin expenses 1]]+pro[[#This Row],[COGS]]</f>
        <v>-575616.50799999991</v>
      </c>
      <c r="J1099" s="55">
        <f>pro[[#This Row],[Revenue]]+pro[[#This Row],[AdminExp]]</f>
        <v>-198187.18299999996</v>
      </c>
      <c r="K1099" s="83">
        <f>pro[[#This Row],[Profit]]/pro[[#This Row],[Revenue]]</f>
        <v>-0.5250974682478633</v>
      </c>
      <c r="L1099" s="56">
        <f t="shared" si="17"/>
        <v>2</v>
      </c>
      <c r="M1099" s="82" t="str">
        <f>"Q"&amp;" "&amp;VLOOKUP(pro[[#This Row],[Period]],Mapping!A:B,2,0)</f>
        <v>Q 1</v>
      </c>
      <c r="N1099"/>
    </row>
    <row r="1100" spans="1:14" ht="11.25" customHeight="1" x14ac:dyDescent="0.2">
      <c r="A1100" s="42" t="s">
        <v>20</v>
      </c>
      <c r="B1100" s="44" t="s">
        <v>21</v>
      </c>
      <c r="C1100" s="44" t="s">
        <v>58</v>
      </c>
      <c r="D1100" s="43">
        <v>616512.13399999996</v>
      </c>
      <c r="E1100" s="43">
        <v>-1084832.987</v>
      </c>
      <c r="F1100" s="45">
        <v>-82520</v>
      </c>
      <c r="G1100" s="45">
        <v>-36060</v>
      </c>
      <c r="H1100" s="45">
        <v>-35880</v>
      </c>
      <c r="I1100" s="55">
        <f>pro[[#This Row],[Admin expenses 3]]+pro[[#This Row],[Admin expenses 2]]+pro[[#This Row],[Admin expenses 1]]+pro[[#This Row],[COGS]]</f>
        <v>-1239292.987</v>
      </c>
      <c r="J1100" s="55">
        <f>pro[[#This Row],[Revenue]]+pro[[#This Row],[AdminExp]]</f>
        <v>-622780.853</v>
      </c>
      <c r="K1100" s="83">
        <f>pro[[#This Row],[Profit]]/pro[[#This Row],[Revenue]]</f>
        <v>-1.0101680383147171</v>
      </c>
      <c r="L1100" s="56">
        <f t="shared" si="17"/>
        <v>2</v>
      </c>
      <c r="M1100" s="82" t="str">
        <f>"Q"&amp;" "&amp;VLOOKUP(pro[[#This Row],[Period]],Mapping!A:B,2,0)</f>
        <v>Q 1</v>
      </c>
      <c r="N1100"/>
    </row>
    <row r="1101" spans="1:14" ht="11.25" customHeight="1" x14ac:dyDescent="0.2">
      <c r="A1101" s="42" t="s">
        <v>20</v>
      </c>
      <c r="B1101" s="44" t="s">
        <v>22</v>
      </c>
      <c r="C1101" s="44" t="s">
        <v>59</v>
      </c>
      <c r="D1101" s="43">
        <v>332221.80599999998</v>
      </c>
      <c r="E1101" s="43">
        <v>-410605.20199999999</v>
      </c>
      <c r="F1101" s="45">
        <v>-38670</v>
      </c>
      <c r="G1101" s="45">
        <v>-75500</v>
      </c>
      <c r="H1101" s="45">
        <v>-62170</v>
      </c>
      <c r="I1101" s="55">
        <f>pro[[#This Row],[Admin expenses 3]]+pro[[#This Row],[Admin expenses 2]]+pro[[#This Row],[Admin expenses 1]]+pro[[#This Row],[COGS]]</f>
        <v>-586945.20200000005</v>
      </c>
      <c r="J1101" s="55">
        <f>pro[[#This Row],[Revenue]]+pro[[#This Row],[AdminExp]]</f>
        <v>-254723.39600000007</v>
      </c>
      <c r="K1101" s="83">
        <f>pro[[#This Row],[Profit]]/pro[[#This Row],[Revenue]]</f>
        <v>-0.76672690172540958</v>
      </c>
      <c r="L1101" s="56">
        <f t="shared" si="17"/>
        <v>2</v>
      </c>
      <c r="M1101" s="82" t="str">
        <f>"Q"&amp;" "&amp;VLOOKUP(pro[[#This Row],[Period]],Mapping!A:B,2,0)</f>
        <v>Q 1</v>
      </c>
      <c r="N1101"/>
    </row>
    <row r="1102" spans="1:14" ht="11.25" customHeight="1" x14ac:dyDescent="0.2">
      <c r="A1102" s="42" t="s">
        <v>20</v>
      </c>
      <c r="B1102" s="44" t="s">
        <v>36</v>
      </c>
      <c r="C1102" s="44" t="s">
        <v>60</v>
      </c>
      <c r="D1102" s="43">
        <v>3914835.6869999999</v>
      </c>
      <c r="E1102" s="43">
        <v>-1627277.2319999998</v>
      </c>
      <c r="F1102" s="45">
        <v>-49550</v>
      </c>
      <c r="G1102" s="45">
        <v>-36640</v>
      </c>
      <c r="H1102" s="45">
        <v>-69540</v>
      </c>
      <c r="I1102" s="55">
        <f>pro[[#This Row],[Admin expenses 3]]+pro[[#This Row],[Admin expenses 2]]+pro[[#This Row],[Admin expenses 1]]+pro[[#This Row],[COGS]]</f>
        <v>-1783007.2319999998</v>
      </c>
      <c r="J1102" s="55">
        <f>pro[[#This Row],[Revenue]]+pro[[#This Row],[AdminExp]]</f>
        <v>2131828.4550000001</v>
      </c>
      <c r="K1102" s="83">
        <f>pro[[#This Row],[Profit]]/pro[[#This Row],[Revenue]]</f>
        <v>0.54455119587245149</v>
      </c>
      <c r="L1102" s="56">
        <f t="shared" si="17"/>
        <v>2</v>
      </c>
      <c r="M1102" s="82" t="str">
        <f>"Q"&amp;" "&amp;VLOOKUP(pro[[#This Row],[Period]],Mapping!A:B,2,0)</f>
        <v>Q 1</v>
      </c>
      <c r="N1102"/>
    </row>
    <row r="1103" spans="1:14" ht="11.25" customHeight="1" x14ac:dyDescent="0.2">
      <c r="A1103" s="42" t="s">
        <v>20</v>
      </c>
      <c r="B1103" s="44" t="s">
        <v>24</v>
      </c>
      <c r="C1103" s="44" t="s">
        <v>57</v>
      </c>
      <c r="D1103" s="43">
        <v>130787.636</v>
      </c>
      <c r="E1103" s="43">
        <v>-105758.59699999999</v>
      </c>
      <c r="F1103" s="45">
        <v>-100910</v>
      </c>
      <c r="G1103" s="45">
        <v>-66470</v>
      </c>
      <c r="H1103" s="45">
        <v>-36850</v>
      </c>
      <c r="I1103" s="55">
        <f>pro[[#This Row],[Admin expenses 3]]+pro[[#This Row],[Admin expenses 2]]+pro[[#This Row],[Admin expenses 1]]+pro[[#This Row],[COGS]]</f>
        <v>-309988.59700000001</v>
      </c>
      <c r="J1103" s="55">
        <f>pro[[#This Row],[Revenue]]+pro[[#This Row],[AdminExp]]</f>
        <v>-179200.96100000001</v>
      </c>
      <c r="K1103" s="83">
        <f>pro[[#This Row],[Profit]]/pro[[#This Row],[Revenue]]</f>
        <v>-1.3701674445740422</v>
      </c>
      <c r="L1103" s="56">
        <f t="shared" si="17"/>
        <v>2</v>
      </c>
      <c r="M1103" s="82" t="str">
        <f>"Q"&amp;" "&amp;VLOOKUP(pro[[#This Row],[Period]],Mapping!A:B,2,0)</f>
        <v>Q 1</v>
      </c>
      <c r="N1103"/>
    </row>
    <row r="1104" spans="1:14" ht="11.25" customHeight="1" x14ac:dyDescent="0.2">
      <c r="A1104" s="42" t="s">
        <v>20</v>
      </c>
      <c r="B1104" s="44" t="s">
        <v>37</v>
      </c>
      <c r="C1104" s="44" t="s">
        <v>58</v>
      </c>
      <c r="D1104" s="43">
        <v>60927.75499999999</v>
      </c>
      <c r="E1104" s="43">
        <v>-43659.125999999997</v>
      </c>
      <c r="F1104" s="45">
        <v>-92030</v>
      </c>
      <c r="G1104" s="45">
        <v>-86440</v>
      </c>
      <c r="H1104" s="45">
        <v>-101050</v>
      </c>
      <c r="I1104" s="55">
        <f>pro[[#This Row],[Admin expenses 3]]+pro[[#This Row],[Admin expenses 2]]+pro[[#This Row],[Admin expenses 1]]+pro[[#This Row],[COGS]]</f>
        <v>-323179.12599999999</v>
      </c>
      <c r="J1104" s="55">
        <f>pro[[#This Row],[Revenue]]+pro[[#This Row],[AdminExp]]</f>
        <v>-262251.37099999998</v>
      </c>
      <c r="K1104" s="83">
        <f>pro[[#This Row],[Profit]]/pro[[#This Row],[Revenue]]</f>
        <v>-4.304300576970217</v>
      </c>
      <c r="L1104" s="56">
        <f t="shared" si="17"/>
        <v>2</v>
      </c>
      <c r="M1104" s="82" t="str">
        <f>"Q"&amp;" "&amp;VLOOKUP(pro[[#This Row],[Period]],Mapping!A:B,2,0)</f>
        <v>Q 1</v>
      </c>
      <c r="N1104"/>
    </row>
    <row r="1105" spans="1:14" ht="11.25" customHeight="1" x14ac:dyDescent="0.2">
      <c r="A1105" s="42" t="s">
        <v>20</v>
      </c>
      <c r="B1105" s="44" t="s">
        <v>33</v>
      </c>
      <c r="C1105" s="44" t="s">
        <v>59</v>
      </c>
      <c r="D1105" s="43">
        <v>310054.185</v>
      </c>
      <c r="E1105" s="43">
        <v>-1014104.1189999998</v>
      </c>
      <c r="F1105" s="45">
        <v>-101510</v>
      </c>
      <c r="G1105" s="45">
        <v>-54930</v>
      </c>
      <c r="H1105" s="45">
        <v>-87340</v>
      </c>
      <c r="I1105" s="55">
        <f>pro[[#This Row],[Admin expenses 3]]+pro[[#This Row],[Admin expenses 2]]+pro[[#This Row],[Admin expenses 1]]+pro[[#This Row],[COGS]]</f>
        <v>-1257884.1189999999</v>
      </c>
      <c r="J1105" s="55">
        <f>pro[[#This Row],[Revenue]]+pro[[#This Row],[AdminExp]]</f>
        <v>-947829.93399999989</v>
      </c>
      <c r="K1105" s="83">
        <f>pro[[#This Row],[Profit]]/pro[[#This Row],[Revenue]]</f>
        <v>-3.0569815853316089</v>
      </c>
      <c r="L1105" s="56">
        <f t="shared" si="17"/>
        <v>2</v>
      </c>
      <c r="M1105" s="82" t="str">
        <f>"Q"&amp;" "&amp;VLOOKUP(pro[[#This Row],[Period]],Mapping!A:B,2,0)</f>
        <v>Q 1</v>
      </c>
      <c r="N1105"/>
    </row>
    <row r="1106" spans="1:14" ht="11.25" customHeight="1" x14ac:dyDescent="0.2">
      <c r="A1106" s="42" t="s">
        <v>20</v>
      </c>
      <c r="B1106" s="44" t="s">
        <v>35</v>
      </c>
      <c r="C1106" s="44" t="s">
        <v>60</v>
      </c>
      <c r="D1106" s="43">
        <v>9719946.9359999988</v>
      </c>
      <c r="E1106" s="43">
        <v>-1427243.9649999999</v>
      </c>
      <c r="F1106" s="45">
        <v>-36240</v>
      </c>
      <c r="G1106" s="45">
        <v>-50000</v>
      </c>
      <c r="H1106" s="45">
        <v>-63980</v>
      </c>
      <c r="I1106" s="55">
        <f>pro[[#This Row],[Admin expenses 3]]+pro[[#This Row],[Admin expenses 2]]+pro[[#This Row],[Admin expenses 1]]+pro[[#This Row],[COGS]]</f>
        <v>-1577463.9649999999</v>
      </c>
      <c r="J1106" s="55">
        <f>pro[[#This Row],[Revenue]]+pro[[#This Row],[AdminExp]]</f>
        <v>8142482.970999999</v>
      </c>
      <c r="K1106" s="83">
        <f>pro[[#This Row],[Profit]]/pro[[#This Row],[Revenue]]</f>
        <v>0.83770858263047621</v>
      </c>
      <c r="L1106" s="56">
        <f t="shared" si="17"/>
        <v>2</v>
      </c>
      <c r="M1106" s="82" t="str">
        <f>"Q"&amp;" "&amp;VLOOKUP(pro[[#This Row],[Period]],Mapping!A:B,2,0)</f>
        <v>Q 1</v>
      </c>
      <c r="N1106"/>
    </row>
    <row r="1107" spans="1:14" ht="11.25" customHeight="1" x14ac:dyDescent="0.2">
      <c r="A1107" s="42" t="s">
        <v>20</v>
      </c>
      <c r="B1107" s="44" t="s">
        <v>15</v>
      </c>
      <c r="C1107" s="44" t="s">
        <v>57</v>
      </c>
      <c r="D1107" s="43">
        <v>1910584.179</v>
      </c>
      <c r="E1107" s="43">
        <v>-1179561.7609999999</v>
      </c>
      <c r="F1107" s="45">
        <v>-82390</v>
      </c>
      <c r="G1107" s="45">
        <v>-46820</v>
      </c>
      <c r="H1107" s="45">
        <v>-99990</v>
      </c>
      <c r="I1107" s="55">
        <f>pro[[#This Row],[Admin expenses 3]]+pro[[#This Row],[Admin expenses 2]]+pro[[#This Row],[Admin expenses 1]]+pro[[#This Row],[COGS]]</f>
        <v>-1408761.7609999999</v>
      </c>
      <c r="J1107" s="55">
        <f>pro[[#This Row],[Revenue]]+pro[[#This Row],[AdminExp]]</f>
        <v>501822.41800000006</v>
      </c>
      <c r="K1107" s="83">
        <f>pro[[#This Row],[Profit]]/pro[[#This Row],[Revenue]]</f>
        <v>0.26265391680499206</v>
      </c>
      <c r="L1107" s="56">
        <f t="shared" si="17"/>
        <v>2</v>
      </c>
      <c r="M1107" s="82" t="str">
        <f>"Q"&amp;" "&amp;VLOOKUP(pro[[#This Row],[Period]],Mapping!A:B,2,0)</f>
        <v>Q 1</v>
      </c>
      <c r="N1107"/>
    </row>
    <row r="1108" spans="1:14" ht="11.25" customHeight="1" x14ac:dyDescent="0.2">
      <c r="A1108" s="42" t="s">
        <v>20</v>
      </c>
      <c r="B1108" s="44" t="s">
        <v>19</v>
      </c>
      <c r="C1108" s="44" t="s">
        <v>57</v>
      </c>
      <c r="D1108" s="43">
        <v>162765.56099999999</v>
      </c>
      <c r="E1108" s="43">
        <v>-162752.21900000001</v>
      </c>
      <c r="F1108" s="45">
        <v>-16830</v>
      </c>
      <c r="G1108" s="45">
        <v>-100610</v>
      </c>
      <c r="H1108" s="45">
        <v>-18970</v>
      </c>
      <c r="I1108" s="55">
        <f>pro[[#This Row],[Admin expenses 3]]+pro[[#This Row],[Admin expenses 2]]+pro[[#This Row],[Admin expenses 1]]+pro[[#This Row],[COGS]]</f>
        <v>-299162.21900000004</v>
      </c>
      <c r="J1108" s="55">
        <f>pro[[#This Row],[Revenue]]+pro[[#This Row],[AdminExp]]</f>
        <v>-136396.65800000005</v>
      </c>
      <c r="K1108" s="83">
        <f>pro[[#This Row],[Profit]]/pro[[#This Row],[Revenue]]</f>
        <v>-0.83799458043830333</v>
      </c>
      <c r="L1108" s="56">
        <f t="shared" si="17"/>
        <v>2</v>
      </c>
      <c r="M1108" s="82" t="str">
        <f>"Q"&amp;" "&amp;VLOOKUP(pro[[#This Row],[Period]],Mapping!A:B,2,0)</f>
        <v>Q 1</v>
      </c>
      <c r="N1108"/>
    </row>
    <row r="1109" spans="1:14" ht="11.25" customHeight="1" x14ac:dyDescent="0.2">
      <c r="A1109" s="42" t="s">
        <v>20</v>
      </c>
      <c r="B1109" s="44" t="s">
        <v>22</v>
      </c>
      <c r="C1109" s="44" t="s">
        <v>58</v>
      </c>
      <c r="D1109" s="43">
        <v>35933.856</v>
      </c>
      <c r="E1109" s="43">
        <v>-43130.807999999997</v>
      </c>
      <c r="F1109" s="45">
        <v>-55940</v>
      </c>
      <c r="G1109" s="45">
        <v>-53150</v>
      </c>
      <c r="H1109" s="45">
        <v>-33090</v>
      </c>
      <c r="I1109" s="55">
        <f>pro[[#This Row],[Admin expenses 3]]+pro[[#This Row],[Admin expenses 2]]+pro[[#This Row],[Admin expenses 1]]+pro[[#This Row],[COGS]]</f>
        <v>-185310.80799999999</v>
      </c>
      <c r="J1109" s="55">
        <f>pro[[#This Row],[Revenue]]+pro[[#This Row],[AdminExp]]</f>
        <v>-149376.95199999999</v>
      </c>
      <c r="K1109" s="83">
        <f>pro[[#This Row],[Profit]]/pro[[#This Row],[Revenue]]</f>
        <v>-4.1569975679760054</v>
      </c>
      <c r="L1109" s="56">
        <f t="shared" si="17"/>
        <v>2</v>
      </c>
      <c r="M1109" s="82" t="str">
        <f>"Q"&amp;" "&amp;VLOOKUP(pro[[#This Row],[Period]],Mapping!A:B,2,0)</f>
        <v>Q 1</v>
      </c>
      <c r="N1109"/>
    </row>
    <row r="1110" spans="1:14" ht="11.25" customHeight="1" x14ac:dyDescent="0.2">
      <c r="A1110" s="42" t="s">
        <v>20</v>
      </c>
      <c r="B1110" s="44" t="s">
        <v>13</v>
      </c>
      <c r="C1110" s="44" t="s">
        <v>59</v>
      </c>
      <c r="D1110" s="43">
        <v>527433.06000000006</v>
      </c>
      <c r="E1110" s="43">
        <v>-18819.5</v>
      </c>
      <c r="F1110" s="45">
        <v>-42310</v>
      </c>
      <c r="G1110" s="45">
        <v>-17980</v>
      </c>
      <c r="H1110" s="45">
        <v>-49950</v>
      </c>
      <c r="I1110" s="55">
        <f>pro[[#This Row],[Admin expenses 3]]+pro[[#This Row],[Admin expenses 2]]+pro[[#This Row],[Admin expenses 1]]+pro[[#This Row],[COGS]]</f>
        <v>-129059.5</v>
      </c>
      <c r="J1110" s="55">
        <f>pro[[#This Row],[Revenue]]+pro[[#This Row],[AdminExp]]</f>
        <v>398373.56000000006</v>
      </c>
      <c r="K1110" s="83">
        <f>pro[[#This Row],[Profit]]/pro[[#This Row],[Revenue]]</f>
        <v>0.75530638902309233</v>
      </c>
      <c r="L1110" s="56">
        <f t="shared" si="17"/>
        <v>2</v>
      </c>
      <c r="M1110" s="82" t="str">
        <f>"Q"&amp;" "&amp;VLOOKUP(pro[[#This Row],[Period]],Mapping!A:B,2,0)</f>
        <v>Q 1</v>
      </c>
      <c r="N1110"/>
    </row>
    <row r="1111" spans="1:14" ht="11.25" customHeight="1" x14ac:dyDescent="0.2">
      <c r="A1111" s="42" t="s">
        <v>20</v>
      </c>
      <c r="B1111" s="44" t="s">
        <v>28</v>
      </c>
      <c r="C1111" s="44" t="s">
        <v>57</v>
      </c>
      <c r="D1111" s="43">
        <v>2212156.429</v>
      </c>
      <c r="E1111" s="43">
        <v>-52593.358999999997</v>
      </c>
      <c r="F1111" s="45">
        <v>-61160</v>
      </c>
      <c r="G1111" s="45">
        <v>-103680</v>
      </c>
      <c r="H1111" s="45">
        <v>-100390</v>
      </c>
      <c r="I1111" s="55">
        <f>pro[[#This Row],[Admin expenses 3]]+pro[[#This Row],[Admin expenses 2]]+pro[[#This Row],[Admin expenses 1]]+pro[[#This Row],[COGS]]</f>
        <v>-317823.359</v>
      </c>
      <c r="J1111" s="55">
        <f>pro[[#This Row],[Revenue]]+pro[[#This Row],[AdminExp]]</f>
        <v>1894333.07</v>
      </c>
      <c r="K1111" s="83">
        <f>pro[[#This Row],[Profit]]/pro[[#This Row],[Revenue]]</f>
        <v>0.85632871399439359</v>
      </c>
      <c r="L1111" s="56">
        <f t="shared" si="17"/>
        <v>2</v>
      </c>
      <c r="M1111" s="82" t="str">
        <f>"Q"&amp;" "&amp;VLOOKUP(pro[[#This Row],[Period]],Mapping!A:B,2,0)</f>
        <v>Q 1</v>
      </c>
      <c r="N1111"/>
    </row>
    <row r="1112" spans="1:14" ht="11.25" customHeight="1" x14ac:dyDescent="0.2">
      <c r="A1112" s="42" t="s">
        <v>20</v>
      </c>
      <c r="B1112" s="44" t="s">
        <v>15</v>
      </c>
      <c r="C1112" s="44" t="s">
        <v>58</v>
      </c>
      <c r="D1112" s="43">
        <v>8188149.7389999991</v>
      </c>
      <c r="E1112" s="43">
        <v>-110587.78499999999</v>
      </c>
      <c r="F1112" s="45">
        <v>-58070</v>
      </c>
      <c r="G1112" s="45">
        <v>-78120</v>
      </c>
      <c r="H1112" s="45">
        <v>-67430</v>
      </c>
      <c r="I1112" s="55">
        <f>pro[[#This Row],[Admin expenses 3]]+pro[[#This Row],[Admin expenses 2]]+pro[[#This Row],[Admin expenses 1]]+pro[[#This Row],[COGS]]</f>
        <v>-314207.78499999997</v>
      </c>
      <c r="J1112" s="55">
        <f>pro[[#This Row],[Revenue]]+pro[[#This Row],[AdminExp]]</f>
        <v>7873941.953999999</v>
      </c>
      <c r="K1112" s="83">
        <f>pro[[#This Row],[Profit]]/pro[[#This Row],[Revenue]]</f>
        <v>0.9616265218620228</v>
      </c>
      <c r="L1112" s="56">
        <f t="shared" si="17"/>
        <v>2</v>
      </c>
      <c r="M1112" s="82" t="str">
        <f>"Q"&amp;" "&amp;VLOOKUP(pro[[#This Row],[Period]],Mapping!A:B,2,0)</f>
        <v>Q 1</v>
      </c>
      <c r="N1112"/>
    </row>
    <row r="1113" spans="1:14" ht="11.25" customHeight="1" x14ac:dyDescent="0.2">
      <c r="A1113" s="42" t="s">
        <v>20</v>
      </c>
      <c r="B1113" s="44" t="s">
        <v>17</v>
      </c>
      <c r="C1113" s="44" t="s">
        <v>59</v>
      </c>
      <c r="D1113" s="43">
        <v>1050781.8019999999</v>
      </c>
      <c r="E1113" s="43">
        <v>-23981.614999999998</v>
      </c>
      <c r="F1113" s="45">
        <v>-45460</v>
      </c>
      <c r="G1113" s="45">
        <v>-29240</v>
      </c>
      <c r="H1113" s="45">
        <v>-81740</v>
      </c>
      <c r="I1113" s="55">
        <f>pro[[#This Row],[Admin expenses 3]]+pro[[#This Row],[Admin expenses 2]]+pro[[#This Row],[Admin expenses 1]]+pro[[#This Row],[COGS]]</f>
        <v>-180421.61499999999</v>
      </c>
      <c r="J1113" s="55">
        <f>pro[[#This Row],[Revenue]]+pro[[#This Row],[AdminExp]]</f>
        <v>870360.18699999992</v>
      </c>
      <c r="K1113" s="83">
        <f>pro[[#This Row],[Profit]]/pro[[#This Row],[Revenue]]</f>
        <v>0.82829773540368179</v>
      </c>
      <c r="L1113" s="56">
        <f t="shared" si="17"/>
        <v>2</v>
      </c>
      <c r="M1113" s="82" t="str">
        <f>"Q"&amp;" "&amp;VLOOKUP(pro[[#This Row],[Period]],Mapping!A:B,2,0)</f>
        <v>Q 1</v>
      </c>
      <c r="N1113"/>
    </row>
    <row r="1114" spans="1:14" ht="11.25" customHeight="1" x14ac:dyDescent="0.2">
      <c r="A1114" s="42" t="s">
        <v>20</v>
      </c>
      <c r="B1114" s="44" t="s">
        <v>19</v>
      </c>
      <c r="C1114" s="44" t="s">
        <v>57</v>
      </c>
      <c r="D1114" s="43">
        <v>993744.18499999994</v>
      </c>
      <c r="E1114" s="43">
        <v>-63045.85</v>
      </c>
      <c r="F1114" s="45">
        <v>-45790</v>
      </c>
      <c r="G1114" s="45">
        <v>-21830</v>
      </c>
      <c r="H1114" s="45">
        <v>-86730</v>
      </c>
      <c r="I1114" s="55">
        <f>pro[[#This Row],[Admin expenses 3]]+pro[[#This Row],[Admin expenses 2]]+pro[[#This Row],[Admin expenses 1]]+pro[[#This Row],[COGS]]</f>
        <v>-217395.85</v>
      </c>
      <c r="J1114" s="55">
        <f>pro[[#This Row],[Revenue]]+pro[[#This Row],[AdminExp]]</f>
        <v>776348.33499999996</v>
      </c>
      <c r="K1114" s="83">
        <f>pro[[#This Row],[Profit]]/pro[[#This Row],[Revenue]]</f>
        <v>0.78123560038743778</v>
      </c>
      <c r="L1114" s="56">
        <f t="shared" si="17"/>
        <v>2</v>
      </c>
      <c r="M1114" s="82" t="str">
        <f>"Q"&amp;" "&amp;VLOOKUP(pro[[#This Row],[Period]],Mapping!A:B,2,0)</f>
        <v>Q 1</v>
      </c>
      <c r="N1114"/>
    </row>
    <row r="1115" spans="1:14" ht="11.25" customHeight="1" x14ac:dyDescent="0.2">
      <c r="A1115" s="42" t="s">
        <v>20</v>
      </c>
      <c r="B1115" s="44" t="s">
        <v>21</v>
      </c>
      <c r="C1115" s="44" t="s">
        <v>58</v>
      </c>
      <c r="D1115" s="43">
        <v>1576601.6629999997</v>
      </c>
      <c r="E1115" s="43">
        <v>-31852.778999999999</v>
      </c>
      <c r="F1115" s="45">
        <v>-20820</v>
      </c>
      <c r="G1115" s="45">
        <v>-61440</v>
      </c>
      <c r="H1115" s="45">
        <v>-66660</v>
      </c>
      <c r="I1115" s="55">
        <f>pro[[#This Row],[Admin expenses 3]]+pro[[#This Row],[Admin expenses 2]]+pro[[#This Row],[Admin expenses 1]]+pro[[#This Row],[COGS]]</f>
        <v>-180772.77900000001</v>
      </c>
      <c r="J1115" s="55">
        <f>pro[[#This Row],[Revenue]]+pro[[#This Row],[AdminExp]]</f>
        <v>1395828.8839999996</v>
      </c>
      <c r="K1115" s="83">
        <f>pro[[#This Row],[Profit]]/pro[[#This Row],[Revenue]]</f>
        <v>0.88534023321019406</v>
      </c>
      <c r="L1115" s="56">
        <f t="shared" si="17"/>
        <v>2</v>
      </c>
      <c r="M1115" s="82" t="str">
        <f>"Q"&amp;" "&amp;VLOOKUP(pro[[#This Row],[Period]],Mapping!A:B,2,0)</f>
        <v>Q 1</v>
      </c>
      <c r="N1115"/>
    </row>
    <row r="1116" spans="1:14" ht="11.25" customHeight="1" x14ac:dyDescent="0.2">
      <c r="A1116" s="42" t="s">
        <v>20</v>
      </c>
      <c r="B1116" s="44" t="s">
        <v>22</v>
      </c>
      <c r="C1116" s="44" t="s">
        <v>59</v>
      </c>
      <c r="D1116" s="43">
        <v>3481036.202</v>
      </c>
      <c r="E1116" s="43">
        <v>-68430.193999999989</v>
      </c>
      <c r="F1116" s="45">
        <v>-12720</v>
      </c>
      <c r="G1116" s="45">
        <v>-62320</v>
      </c>
      <c r="H1116" s="45">
        <v>-75260</v>
      </c>
      <c r="I1116" s="55">
        <f>pro[[#This Row],[Admin expenses 3]]+pro[[#This Row],[Admin expenses 2]]+pro[[#This Row],[Admin expenses 1]]+pro[[#This Row],[COGS]]</f>
        <v>-218730.19399999999</v>
      </c>
      <c r="J1116" s="55">
        <f>pro[[#This Row],[Revenue]]+pro[[#This Row],[AdminExp]]</f>
        <v>3262306.0079999999</v>
      </c>
      <c r="K1116" s="83">
        <f>pro[[#This Row],[Profit]]/pro[[#This Row],[Revenue]]</f>
        <v>0.93716520561483085</v>
      </c>
      <c r="L1116" s="56">
        <f t="shared" si="17"/>
        <v>2</v>
      </c>
      <c r="M1116" s="82" t="str">
        <f>"Q"&amp;" "&amp;VLOOKUP(pro[[#This Row],[Period]],Mapping!A:B,2,0)</f>
        <v>Q 1</v>
      </c>
      <c r="N1116"/>
    </row>
    <row r="1117" spans="1:14" ht="11.25" customHeight="1" x14ac:dyDescent="0.2">
      <c r="A1117" s="42" t="s">
        <v>20</v>
      </c>
      <c r="B1117" s="44" t="s">
        <v>37</v>
      </c>
      <c r="C1117" s="44" t="s">
        <v>57</v>
      </c>
      <c r="D1117" s="43">
        <v>6776.8679999999995</v>
      </c>
      <c r="E1117" s="43">
        <v>-146.94399999999999</v>
      </c>
      <c r="F1117" s="45">
        <v>-66900</v>
      </c>
      <c r="G1117" s="45">
        <v>-104600</v>
      </c>
      <c r="H1117" s="45">
        <v>-75120</v>
      </c>
      <c r="I1117" s="55">
        <f>pro[[#This Row],[Admin expenses 3]]+pro[[#This Row],[Admin expenses 2]]+pro[[#This Row],[Admin expenses 1]]+pro[[#This Row],[COGS]]</f>
        <v>-246766.94399999999</v>
      </c>
      <c r="J1117" s="55">
        <f>pro[[#This Row],[Revenue]]+pro[[#This Row],[AdminExp]]</f>
        <v>-239990.076</v>
      </c>
      <c r="K1117" s="83">
        <f>pro[[#This Row],[Profit]]/pro[[#This Row],[Revenue]]</f>
        <v>-35.413125355252603</v>
      </c>
      <c r="L1117" s="56">
        <f t="shared" si="17"/>
        <v>2</v>
      </c>
      <c r="M1117" s="82" t="str">
        <f>"Q"&amp;" "&amp;VLOOKUP(pro[[#This Row],[Period]],Mapping!A:B,2,0)</f>
        <v>Q 1</v>
      </c>
      <c r="N1117"/>
    </row>
    <row r="1118" spans="1:14" ht="11.25" customHeight="1" x14ac:dyDescent="0.2">
      <c r="A1118" s="42" t="s">
        <v>20</v>
      </c>
      <c r="B1118" s="44" t="s">
        <v>33</v>
      </c>
      <c r="C1118" s="44" t="s">
        <v>57</v>
      </c>
      <c r="D1118" s="43">
        <v>3635727.6340000001</v>
      </c>
      <c r="E1118" s="43">
        <v>-175160.03399999999</v>
      </c>
      <c r="F1118" s="45">
        <v>-35780</v>
      </c>
      <c r="G1118" s="45">
        <v>-66940</v>
      </c>
      <c r="H1118" s="45">
        <v>-35420</v>
      </c>
      <c r="I1118" s="55">
        <f>pro[[#This Row],[Admin expenses 3]]+pro[[#This Row],[Admin expenses 2]]+pro[[#This Row],[Admin expenses 1]]+pro[[#This Row],[COGS]]</f>
        <v>-313300.03399999999</v>
      </c>
      <c r="J1118" s="55">
        <f>pro[[#This Row],[Revenue]]+pro[[#This Row],[AdminExp]]</f>
        <v>3322427.6</v>
      </c>
      <c r="K1118" s="83">
        <f>pro[[#This Row],[Profit]]/pro[[#This Row],[Revenue]]</f>
        <v>0.91382741900957265</v>
      </c>
      <c r="L1118" s="56">
        <f t="shared" si="17"/>
        <v>2</v>
      </c>
      <c r="M1118" s="82" t="str">
        <f>"Q"&amp;" "&amp;VLOOKUP(pro[[#This Row],[Period]],Mapping!A:B,2,0)</f>
        <v>Q 1</v>
      </c>
      <c r="N1118"/>
    </row>
    <row r="1119" spans="1:14" ht="11.25" customHeight="1" x14ac:dyDescent="0.2">
      <c r="A1119" s="42" t="s">
        <v>20</v>
      </c>
      <c r="B1119" s="44" t="s">
        <v>25</v>
      </c>
      <c r="C1119" s="44" t="s">
        <v>57</v>
      </c>
      <c r="D1119" s="43">
        <v>2396716.5739999996</v>
      </c>
      <c r="E1119" s="43">
        <v>-201127.21300000002</v>
      </c>
      <c r="F1119" s="45">
        <v>-15520</v>
      </c>
      <c r="G1119" s="45">
        <v>-86880</v>
      </c>
      <c r="H1119" s="45">
        <v>-63780</v>
      </c>
      <c r="I1119" s="55">
        <f>pro[[#This Row],[Admin expenses 3]]+pro[[#This Row],[Admin expenses 2]]+pro[[#This Row],[Admin expenses 1]]+pro[[#This Row],[COGS]]</f>
        <v>-367307.21299999999</v>
      </c>
      <c r="J1119" s="55">
        <f>pro[[#This Row],[Revenue]]+pro[[#This Row],[AdminExp]]</f>
        <v>2029409.3609999996</v>
      </c>
      <c r="K1119" s="83">
        <f>pro[[#This Row],[Profit]]/pro[[#This Row],[Revenue]]</f>
        <v>0.84674566155021713</v>
      </c>
      <c r="L1119" s="56">
        <f t="shared" si="17"/>
        <v>2</v>
      </c>
      <c r="M1119" s="82" t="str">
        <f>"Q"&amp;" "&amp;VLOOKUP(pro[[#This Row],[Period]],Mapping!A:B,2,0)</f>
        <v>Q 1</v>
      </c>
      <c r="N1119"/>
    </row>
    <row r="1120" spans="1:14" ht="11.25" customHeight="1" x14ac:dyDescent="0.2">
      <c r="A1120" s="42" t="s">
        <v>20</v>
      </c>
      <c r="B1120" s="44" t="s">
        <v>13</v>
      </c>
      <c r="C1120" s="44" t="s">
        <v>57</v>
      </c>
      <c r="D1120" s="43">
        <v>1291736.0819999999</v>
      </c>
      <c r="E1120" s="43">
        <v>-104597.262</v>
      </c>
      <c r="F1120" s="45">
        <v>-81720</v>
      </c>
      <c r="G1120" s="45">
        <v>-45920</v>
      </c>
      <c r="H1120" s="45">
        <v>-48890</v>
      </c>
      <c r="I1120" s="55">
        <f>pro[[#This Row],[Admin expenses 3]]+pro[[#This Row],[Admin expenses 2]]+pro[[#This Row],[Admin expenses 1]]+pro[[#This Row],[COGS]]</f>
        <v>-281127.26199999999</v>
      </c>
      <c r="J1120" s="55">
        <f>pro[[#This Row],[Revenue]]+pro[[#This Row],[AdminExp]]</f>
        <v>1010608.82</v>
      </c>
      <c r="K1120" s="83">
        <f>pro[[#This Row],[Profit]]/pro[[#This Row],[Revenue]]</f>
        <v>0.78236478339698501</v>
      </c>
      <c r="L1120" s="56">
        <f t="shared" si="17"/>
        <v>2</v>
      </c>
      <c r="M1120" s="82" t="str">
        <f>"Q"&amp;" "&amp;VLOOKUP(pro[[#This Row],[Period]],Mapping!A:B,2,0)</f>
        <v>Q 1</v>
      </c>
      <c r="N1120"/>
    </row>
    <row r="1121" spans="1:14" ht="11.25" customHeight="1" x14ac:dyDescent="0.2">
      <c r="A1121" s="42" t="s">
        <v>20</v>
      </c>
      <c r="B1121" s="44" t="s">
        <v>14</v>
      </c>
      <c r="C1121" s="44" t="s">
        <v>57</v>
      </c>
      <c r="D1121" s="43">
        <v>2712044.2859999998</v>
      </c>
      <c r="E1121" s="43">
        <v>-347317.83100000001</v>
      </c>
      <c r="F1121" s="45">
        <v>-33510</v>
      </c>
      <c r="G1121" s="45">
        <v>-13190</v>
      </c>
      <c r="H1121" s="45">
        <v>-63970</v>
      </c>
      <c r="I1121" s="55">
        <f>pro[[#This Row],[Admin expenses 3]]+pro[[#This Row],[Admin expenses 2]]+pro[[#This Row],[Admin expenses 1]]+pro[[#This Row],[COGS]]</f>
        <v>-457987.83100000001</v>
      </c>
      <c r="J1121" s="55">
        <f>pro[[#This Row],[Revenue]]+pro[[#This Row],[AdminExp]]</f>
        <v>2254056.4550000001</v>
      </c>
      <c r="K1121" s="83">
        <f>pro[[#This Row],[Profit]]/pro[[#This Row],[Revenue]]</f>
        <v>0.83112818866409921</v>
      </c>
      <c r="L1121" s="56">
        <f t="shared" si="17"/>
        <v>2</v>
      </c>
      <c r="M1121" s="82" t="str">
        <f>"Q"&amp;" "&amp;VLOOKUP(pro[[#This Row],[Period]],Mapping!A:B,2,0)</f>
        <v>Q 1</v>
      </c>
      <c r="N1121"/>
    </row>
    <row r="1122" spans="1:14" ht="11.25" customHeight="1" x14ac:dyDescent="0.2">
      <c r="A1122" s="42" t="s">
        <v>20</v>
      </c>
      <c r="B1122" s="44" t="s">
        <v>15</v>
      </c>
      <c r="C1122" s="44" t="s">
        <v>57</v>
      </c>
      <c r="D1122" s="43">
        <v>9850743.0979999993</v>
      </c>
      <c r="E1122" s="43">
        <v>-472106.18</v>
      </c>
      <c r="F1122" s="45">
        <v>-21300</v>
      </c>
      <c r="G1122" s="45">
        <v>-74600</v>
      </c>
      <c r="H1122" s="45">
        <v>-97270</v>
      </c>
      <c r="I1122" s="55">
        <f>pro[[#This Row],[Admin expenses 3]]+pro[[#This Row],[Admin expenses 2]]+pro[[#This Row],[Admin expenses 1]]+pro[[#This Row],[COGS]]</f>
        <v>-665276.17999999993</v>
      </c>
      <c r="J1122" s="55">
        <f>pro[[#This Row],[Revenue]]+pro[[#This Row],[AdminExp]]</f>
        <v>9185466.9179999996</v>
      </c>
      <c r="K1122" s="83">
        <f>pro[[#This Row],[Profit]]/pro[[#This Row],[Revenue]]</f>
        <v>0.93246436605020477</v>
      </c>
      <c r="L1122" s="56">
        <f t="shared" si="17"/>
        <v>2</v>
      </c>
      <c r="M1122" s="82" t="str">
        <f>"Q"&amp;" "&amp;VLOOKUP(pro[[#This Row],[Period]],Mapping!A:B,2,0)</f>
        <v>Q 1</v>
      </c>
      <c r="N1122"/>
    </row>
    <row r="1123" spans="1:14" ht="11.25" customHeight="1" x14ac:dyDescent="0.2">
      <c r="A1123" s="42" t="s">
        <v>20</v>
      </c>
      <c r="B1123" s="44" t="s">
        <v>17</v>
      </c>
      <c r="C1123" s="44" t="s">
        <v>57</v>
      </c>
      <c r="D1123" s="43">
        <v>2891191.9189999998</v>
      </c>
      <c r="E1123" s="43">
        <v>-200418.46300000002</v>
      </c>
      <c r="F1123" s="45">
        <v>-51610</v>
      </c>
      <c r="G1123" s="45">
        <v>-30430</v>
      </c>
      <c r="H1123" s="45">
        <v>-106230</v>
      </c>
      <c r="I1123" s="55">
        <f>pro[[#This Row],[Admin expenses 3]]+pro[[#This Row],[Admin expenses 2]]+pro[[#This Row],[Admin expenses 1]]+pro[[#This Row],[COGS]]</f>
        <v>-388688.46299999999</v>
      </c>
      <c r="J1123" s="55">
        <f>pro[[#This Row],[Revenue]]+pro[[#This Row],[AdminExp]]</f>
        <v>2502503.4559999998</v>
      </c>
      <c r="K1123" s="83">
        <f>pro[[#This Row],[Profit]]/pro[[#This Row],[Revenue]]</f>
        <v>0.86556116858045218</v>
      </c>
      <c r="L1123" s="56">
        <f t="shared" si="17"/>
        <v>2</v>
      </c>
      <c r="M1123" s="82" t="str">
        <f>"Q"&amp;" "&amp;VLOOKUP(pro[[#This Row],[Period]],Mapping!A:B,2,0)</f>
        <v>Q 1</v>
      </c>
      <c r="N1123"/>
    </row>
    <row r="1124" spans="1:14" ht="11.25" customHeight="1" x14ac:dyDescent="0.2">
      <c r="A1124" s="42" t="s">
        <v>20</v>
      </c>
      <c r="B1124" s="44" t="s">
        <v>19</v>
      </c>
      <c r="C1124" s="44" t="s">
        <v>57</v>
      </c>
      <c r="D1124" s="43">
        <v>3311004.2629999998</v>
      </c>
      <c r="E1124" s="43">
        <v>-261744.55299999996</v>
      </c>
      <c r="F1124" s="45">
        <v>-79960</v>
      </c>
      <c r="G1124" s="45">
        <v>-83620</v>
      </c>
      <c r="H1124" s="45">
        <v>-75570</v>
      </c>
      <c r="I1124" s="55">
        <f>pro[[#This Row],[Admin expenses 3]]+pro[[#This Row],[Admin expenses 2]]+pro[[#This Row],[Admin expenses 1]]+pro[[#This Row],[COGS]]</f>
        <v>-500894.55299999996</v>
      </c>
      <c r="J1124" s="55">
        <f>pro[[#This Row],[Revenue]]+pro[[#This Row],[AdminExp]]</f>
        <v>2810109.71</v>
      </c>
      <c r="K1124" s="83">
        <f>pro[[#This Row],[Profit]]/pro[[#This Row],[Revenue]]</f>
        <v>0.84871823978077432</v>
      </c>
      <c r="L1124" s="56">
        <f t="shared" si="17"/>
        <v>2</v>
      </c>
      <c r="M1124" s="82" t="str">
        <f>"Q"&amp;" "&amp;VLOOKUP(pro[[#This Row],[Period]],Mapping!A:B,2,0)</f>
        <v>Q 1</v>
      </c>
      <c r="N1124"/>
    </row>
    <row r="1125" spans="1:14" ht="11.25" customHeight="1" x14ac:dyDescent="0.2">
      <c r="A1125" s="42" t="s">
        <v>20</v>
      </c>
      <c r="B1125" s="44" t="s">
        <v>21</v>
      </c>
      <c r="C1125" s="44" t="s">
        <v>57</v>
      </c>
      <c r="D1125" s="43">
        <v>1747191.2919999999</v>
      </c>
      <c r="E1125" s="43">
        <v>-196962.65399999998</v>
      </c>
      <c r="F1125" s="45">
        <v>-34830</v>
      </c>
      <c r="G1125" s="45">
        <v>-98780</v>
      </c>
      <c r="H1125" s="45">
        <v>-44590</v>
      </c>
      <c r="I1125" s="55">
        <f>pro[[#This Row],[Admin expenses 3]]+pro[[#This Row],[Admin expenses 2]]+pro[[#This Row],[Admin expenses 1]]+pro[[#This Row],[COGS]]</f>
        <v>-375162.65399999998</v>
      </c>
      <c r="J1125" s="55">
        <f>pro[[#This Row],[Revenue]]+pro[[#This Row],[AdminExp]]</f>
        <v>1372028.6379999998</v>
      </c>
      <c r="K1125" s="83">
        <f>pro[[#This Row],[Profit]]/pro[[#This Row],[Revenue]]</f>
        <v>0.78527671485212502</v>
      </c>
      <c r="L1125" s="56">
        <f t="shared" si="17"/>
        <v>2</v>
      </c>
      <c r="M1125" s="82" t="str">
        <f>"Q"&amp;" "&amp;VLOOKUP(pro[[#This Row],[Period]],Mapping!A:B,2,0)</f>
        <v>Q 1</v>
      </c>
      <c r="N1125"/>
    </row>
    <row r="1126" spans="1:14" ht="11.25" customHeight="1" x14ac:dyDescent="0.2">
      <c r="A1126" s="42" t="s">
        <v>20</v>
      </c>
      <c r="B1126" s="44" t="s">
        <v>22</v>
      </c>
      <c r="C1126" s="44" t="s">
        <v>57</v>
      </c>
      <c r="D1126" s="43">
        <v>4585226.925999999</v>
      </c>
      <c r="E1126" s="43">
        <v>-411435.72399999993</v>
      </c>
      <c r="F1126" s="45">
        <v>-102440</v>
      </c>
      <c r="G1126" s="45">
        <v>-104320</v>
      </c>
      <c r="H1126" s="45">
        <v>-22460</v>
      </c>
      <c r="I1126" s="55">
        <f>pro[[#This Row],[Admin expenses 3]]+pro[[#This Row],[Admin expenses 2]]+pro[[#This Row],[Admin expenses 1]]+pro[[#This Row],[COGS]]</f>
        <v>-640655.72399999993</v>
      </c>
      <c r="J1126" s="55">
        <f>pro[[#This Row],[Revenue]]+pro[[#This Row],[AdminExp]]</f>
        <v>3944571.2019999991</v>
      </c>
      <c r="K1126" s="83">
        <f>pro[[#This Row],[Profit]]/pro[[#This Row],[Revenue]]</f>
        <v>0.8602782949809451</v>
      </c>
      <c r="L1126" s="56">
        <f t="shared" si="17"/>
        <v>2</v>
      </c>
      <c r="M1126" s="82" t="str">
        <f>"Q"&amp;" "&amp;VLOOKUP(pro[[#This Row],[Period]],Mapping!A:B,2,0)</f>
        <v>Q 1</v>
      </c>
      <c r="N1126"/>
    </row>
    <row r="1127" spans="1:14" ht="11.25" customHeight="1" x14ac:dyDescent="0.2">
      <c r="A1127" s="42" t="s">
        <v>20</v>
      </c>
      <c r="B1127" s="44" t="s">
        <v>36</v>
      </c>
      <c r="C1127" s="44" t="s">
        <v>57</v>
      </c>
      <c r="D1127" s="43">
        <v>1298944.7379999999</v>
      </c>
      <c r="E1127" s="43">
        <v>-246441.44699999999</v>
      </c>
      <c r="F1127" s="45">
        <v>-71460</v>
      </c>
      <c r="G1127" s="45">
        <v>-94810</v>
      </c>
      <c r="H1127" s="45">
        <v>-80410</v>
      </c>
      <c r="I1127" s="55">
        <f>pro[[#This Row],[Admin expenses 3]]+pro[[#This Row],[Admin expenses 2]]+pro[[#This Row],[Admin expenses 1]]+pro[[#This Row],[COGS]]</f>
        <v>-493121.44699999999</v>
      </c>
      <c r="J1127" s="55">
        <f>pro[[#This Row],[Revenue]]+pro[[#This Row],[AdminExp]]</f>
        <v>805823.29099999997</v>
      </c>
      <c r="K1127" s="83">
        <f>pro[[#This Row],[Profit]]/pro[[#This Row],[Revenue]]</f>
        <v>0.62036764723396576</v>
      </c>
      <c r="L1127" s="56">
        <f t="shared" si="17"/>
        <v>2</v>
      </c>
      <c r="M1127" s="82" t="str">
        <f>"Q"&amp;" "&amp;VLOOKUP(pro[[#This Row],[Period]],Mapping!A:B,2,0)</f>
        <v>Q 1</v>
      </c>
      <c r="N1127"/>
    </row>
    <row r="1128" spans="1:14" ht="11.25" customHeight="1" x14ac:dyDescent="0.2">
      <c r="A1128" s="42" t="s">
        <v>20</v>
      </c>
      <c r="B1128" s="44" t="s">
        <v>30</v>
      </c>
      <c r="C1128" s="44" t="s">
        <v>57</v>
      </c>
      <c r="D1128" s="43">
        <v>1108284.996</v>
      </c>
      <c r="E1128" s="43">
        <v>-93299.42300000001</v>
      </c>
      <c r="F1128" s="45">
        <v>-50540</v>
      </c>
      <c r="G1128" s="45">
        <v>-47190</v>
      </c>
      <c r="H1128" s="45">
        <v>-58820</v>
      </c>
      <c r="I1128" s="55">
        <f>pro[[#This Row],[Admin expenses 3]]+pro[[#This Row],[Admin expenses 2]]+pro[[#This Row],[Admin expenses 1]]+pro[[#This Row],[COGS]]</f>
        <v>-249849.42300000001</v>
      </c>
      <c r="J1128" s="55">
        <f>pro[[#This Row],[Revenue]]+pro[[#This Row],[AdminExp]]</f>
        <v>858435.57300000009</v>
      </c>
      <c r="K1128" s="83">
        <f>pro[[#This Row],[Profit]]/pro[[#This Row],[Revenue]]</f>
        <v>0.77456211723360735</v>
      </c>
      <c r="L1128" s="56">
        <f t="shared" si="17"/>
        <v>2</v>
      </c>
      <c r="M1128" s="82" t="str">
        <f>"Q"&amp;" "&amp;VLOOKUP(pro[[#This Row],[Period]],Mapping!A:B,2,0)</f>
        <v>Q 1</v>
      </c>
      <c r="N1128"/>
    </row>
    <row r="1129" spans="1:14" ht="11.25" customHeight="1" x14ac:dyDescent="0.2">
      <c r="A1129" s="42" t="s">
        <v>20</v>
      </c>
      <c r="B1129" s="44" t="s">
        <v>32</v>
      </c>
      <c r="C1129" s="44" t="s">
        <v>57</v>
      </c>
      <c r="D1129" s="43">
        <v>128683.84199999999</v>
      </c>
      <c r="E1129" s="43">
        <v>-9200.4149999999991</v>
      </c>
      <c r="F1129" s="45">
        <v>-104340</v>
      </c>
      <c r="G1129" s="45">
        <v>-81290</v>
      </c>
      <c r="H1129" s="45">
        <v>-19790</v>
      </c>
      <c r="I1129" s="55">
        <f>pro[[#This Row],[Admin expenses 3]]+pro[[#This Row],[Admin expenses 2]]+pro[[#This Row],[Admin expenses 1]]+pro[[#This Row],[COGS]]</f>
        <v>-214620.41500000001</v>
      </c>
      <c r="J1129" s="55">
        <f>pro[[#This Row],[Revenue]]+pro[[#This Row],[AdminExp]]</f>
        <v>-85936.573000000019</v>
      </c>
      <c r="K1129" s="83">
        <f>pro[[#This Row],[Profit]]/pro[[#This Row],[Revenue]]</f>
        <v>-0.6678116822157053</v>
      </c>
      <c r="L1129" s="56">
        <f t="shared" si="17"/>
        <v>2</v>
      </c>
      <c r="M1129" s="82" t="str">
        <f>"Q"&amp;" "&amp;VLOOKUP(pro[[#This Row],[Period]],Mapping!A:B,2,0)</f>
        <v>Q 1</v>
      </c>
      <c r="N1129"/>
    </row>
    <row r="1130" spans="1:14" ht="11.25" customHeight="1" x14ac:dyDescent="0.2">
      <c r="A1130" s="42" t="s">
        <v>20</v>
      </c>
      <c r="B1130" s="44" t="s">
        <v>24</v>
      </c>
      <c r="C1130" s="44" t="s">
        <v>57</v>
      </c>
      <c r="D1130" s="43">
        <v>171258.71699999998</v>
      </c>
      <c r="E1130" s="43">
        <v>-13348.075999999999</v>
      </c>
      <c r="F1130" s="45">
        <v>-35430</v>
      </c>
      <c r="G1130" s="45">
        <v>-90340</v>
      </c>
      <c r="H1130" s="45">
        <v>-102130</v>
      </c>
      <c r="I1130" s="55">
        <f>pro[[#This Row],[Admin expenses 3]]+pro[[#This Row],[Admin expenses 2]]+pro[[#This Row],[Admin expenses 1]]+pro[[#This Row],[COGS]]</f>
        <v>-241248.076</v>
      </c>
      <c r="J1130" s="55">
        <f>pro[[#This Row],[Revenue]]+pro[[#This Row],[AdminExp]]</f>
        <v>-69989.359000000026</v>
      </c>
      <c r="K1130" s="83">
        <f>pro[[#This Row],[Profit]]/pro[[#This Row],[Revenue]]</f>
        <v>-0.40867618434861941</v>
      </c>
      <c r="L1130" s="56">
        <f t="shared" si="17"/>
        <v>2</v>
      </c>
      <c r="M1130" s="82" t="str">
        <f>"Q"&amp;" "&amp;VLOOKUP(pro[[#This Row],[Period]],Mapping!A:B,2,0)</f>
        <v>Q 1</v>
      </c>
      <c r="N1130"/>
    </row>
    <row r="1131" spans="1:14" ht="11.25" customHeight="1" x14ac:dyDescent="0.2">
      <c r="A1131" s="42" t="s">
        <v>20</v>
      </c>
      <c r="B1131" s="44" t="s">
        <v>37</v>
      </c>
      <c r="C1131" s="44" t="s">
        <v>57</v>
      </c>
      <c r="D1131" s="43">
        <v>131812.37299999999</v>
      </c>
      <c r="E1131" s="43">
        <v>-21763.993999999999</v>
      </c>
      <c r="F1131" s="45">
        <v>-58890</v>
      </c>
      <c r="G1131" s="45">
        <v>-63470</v>
      </c>
      <c r="H1131" s="45">
        <v>-78600</v>
      </c>
      <c r="I1131" s="55">
        <f>pro[[#This Row],[Admin expenses 3]]+pro[[#This Row],[Admin expenses 2]]+pro[[#This Row],[Admin expenses 1]]+pro[[#This Row],[COGS]]</f>
        <v>-222723.99400000001</v>
      </c>
      <c r="J1131" s="55">
        <f>pro[[#This Row],[Revenue]]+pro[[#This Row],[AdminExp]]</f>
        <v>-90911.621000000014</v>
      </c>
      <c r="K1131" s="83">
        <f>pro[[#This Row],[Profit]]/pro[[#This Row],[Revenue]]</f>
        <v>-0.68970475935517839</v>
      </c>
      <c r="L1131" s="56">
        <f t="shared" si="17"/>
        <v>2</v>
      </c>
      <c r="M1131" s="82" t="str">
        <f>"Q"&amp;" "&amp;VLOOKUP(pro[[#This Row],[Period]],Mapping!A:B,2,0)</f>
        <v>Q 1</v>
      </c>
      <c r="N1131"/>
    </row>
    <row r="1132" spans="1:14" ht="11.25" customHeight="1" x14ac:dyDescent="0.2">
      <c r="A1132" s="42" t="s">
        <v>20</v>
      </c>
      <c r="B1132" s="44" t="s">
        <v>33</v>
      </c>
      <c r="C1132" s="44" t="s">
        <v>57</v>
      </c>
      <c r="D1132" s="43">
        <v>431496.359</v>
      </c>
      <c r="E1132" s="43">
        <v>-170466.99599999998</v>
      </c>
      <c r="F1132" s="45">
        <v>-56730</v>
      </c>
      <c r="G1132" s="45">
        <v>-19420</v>
      </c>
      <c r="H1132" s="45">
        <v>-83570</v>
      </c>
      <c r="I1132" s="55">
        <f>pro[[#This Row],[Admin expenses 3]]+pro[[#This Row],[Admin expenses 2]]+pro[[#This Row],[Admin expenses 1]]+pro[[#This Row],[COGS]]</f>
        <v>-330186.99599999998</v>
      </c>
      <c r="J1132" s="55">
        <f>pro[[#This Row],[Revenue]]+pro[[#This Row],[AdminExp]]</f>
        <v>101309.36300000001</v>
      </c>
      <c r="K1132" s="83">
        <f>pro[[#This Row],[Profit]]/pro[[#This Row],[Revenue]]</f>
        <v>0.23478613639935722</v>
      </c>
      <c r="L1132" s="56">
        <f t="shared" si="17"/>
        <v>2</v>
      </c>
      <c r="M1132" s="82" t="str">
        <f>"Q"&amp;" "&amp;VLOOKUP(pro[[#This Row],[Period]],Mapping!A:B,2,0)</f>
        <v>Q 1</v>
      </c>
      <c r="N1132"/>
    </row>
    <row r="1133" spans="1:14" ht="11.25" customHeight="1" x14ac:dyDescent="0.2">
      <c r="A1133" s="42" t="s">
        <v>20</v>
      </c>
      <c r="B1133" s="44" t="s">
        <v>35</v>
      </c>
      <c r="C1133" s="44" t="s">
        <v>57</v>
      </c>
      <c r="D1133" s="43">
        <v>33134980.402999997</v>
      </c>
      <c r="E1133" s="43">
        <v>-1328593.9099999999</v>
      </c>
      <c r="F1133" s="45">
        <v>-98370</v>
      </c>
      <c r="G1133" s="45">
        <v>-23410</v>
      </c>
      <c r="H1133" s="45">
        <v>-42240</v>
      </c>
      <c r="I1133" s="55">
        <f>pro[[#This Row],[Admin expenses 3]]+pro[[#This Row],[Admin expenses 2]]+pro[[#This Row],[Admin expenses 1]]+pro[[#This Row],[COGS]]</f>
        <v>-1492613.91</v>
      </c>
      <c r="J1133" s="55">
        <f>pro[[#This Row],[Revenue]]+pro[[#This Row],[AdminExp]]</f>
        <v>31642366.492999997</v>
      </c>
      <c r="K1133" s="83">
        <f>pro[[#This Row],[Profit]]/pro[[#This Row],[Revenue]]</f>
        <v>0.95495352971855507</v>
      </c>
      <c r="L1133" s="56">
        <f t="shared" si="17"/>
        <v>2</v>
      </c>
      <c r="M1133" s="82" t="str">
        <f>"Q"&amp;" "&amp;VLOOKUP(pro[[#This Row],[Period]],Mapping!A:B,2,0)</f>
        <v>Q 1</v>
      </c>
      <c r="N1133"/>
    </row>
    <row r="1134" spans="1:14" ht="11.25" customHeight="1" x14ac:dyDescent="0.2">
      <c r="A1134" s="42" t="s">
        <v>20</v>
      </c>
      <c r="B1134" s="44" t="s">
        <v>25</v>
      </c>
      <c r="C1134" s="44" t="s">
        <v>57</v>
      </c>
      <c r="D1134" s="43">
        <v>256893.35699999999</v>
      </c>
      <c r="E1134" s="43">
        <v>-459850.33500000002</v>
      </c>
      <c r="F1134" s="45">
        <v>-72790</v>
      </c>
      <c r="G1134" s="45">
        <v>-79110</v>
      </c>
      <c r="H1134" s="45">
        <v>-99190</v>
      </c>
      <c r="I1134" s="55">
        <f>pro[[#This Row],[Admin expenses 3]]+pro[[#This Row],[Admin expenses 2]]+pro[[#This Row],[Admin expenses 1]]+pro[[#This Row],[COGS]]</f>
        <v>-710940.33499999996</v>
      </c>
      <c r="J1134" s="55">
        <f>pro[[#This Row],[Revenue]]+pro[[#This Row],[AdminExp]]</f>
        <v>-454046.978</v>
      </c>
      <c r="K1134" s="83">
        <f>pro[[#This Row],[Profit]]/pro[[#This Row],[Revenue]]</f>
        <v>-1.7674531692931243</v>
      </c>
      <c r="L1134" s="56">
        <f t="shared" si="17"/>
        <v>2</v>
      </c>
      <c r="M1134" s="82" t="str">
        <f>"Q"&amp;" "&amp;VLOOKUP(pro[[#This Row],[Period]],Mapping!A:B,2,0)</f>
        <v>Q 1</v>
      </c>
      <c r="N1134"/>
    </row>
    <row r="1135" spans="1:14" ht="11.25" customHeight="1" x14ac:dyDescent="0.2">
      <c r="A1135" s="42" t="s">
        <v>20</v>
      </c>
      <c r="B1135" s="44" t="s">
        <v>28</v>
      </c>
      <c r="C1135" s="44" t="s">
        <v>57</v>
      </c>
      <c r="D1135" s="43">
        <v>29438.170999999998</v>
      </c>
      <c r="E1135" s="43">
        <v>-66337.172999999995</v>
      </c>
      <c r="F1135" s="45">
        <v>-79850</v>
      </c>
      <c r="G1135" s="45">
        <v>-88750</v>
      </c>
      <c r="H1135" s="45">
        <v>-64860</v>
      </c>
      <c r="I1135" s="55">
        <f>pro[[#This Row],[Admin expenses 3]]+pro[[#This Row],[Admin expenses 2]]+pro[[#This Row],[Admin expenses 1]]+pro[[#This Row],[COGS]]</f>
        <v>-299797.17300000001</v>
      </c>
      <c r="J1135" s="55">
        <f>pro[[#This Row],[Revenue]]+pro[[#This Row],[AdminExp]]</f>
        <v>-270359.00200000004</v>
      </c>
      <c r="K1135" s="83">
        <f>pro[[#This Row],[Profit]]/pro[[#This Row],[Revenue]]</f>
        <v>-9.1839605796161745</v>
      </c>
      <c r="L1135" s="56">
        <f t="shared" si="17"/>
        <v>2</v>
      </c>
      <c r="M1135" s="82" t="str">
        <f>"Q"&amp;" "&amp;VLOOKUP(pro[[#This Row],[Period]],Mapping!A:B,2,0)</f>
        <v>Q 1</v>
      </c>
      <c r="N1135"/>
    </row>
    <row r="1136" spans="1:14" ht="11.25" customHeight="1" x14ac:dyDescent="0.2">
      <c r="A1136" s="42" t="s">
        <v>20</v>
      </c>
      <c r="B1136" s="44" t="s">
        <v>14</v>
      </c>
      <c r="C1136" s="44" t="s">
        <v>57</v>
      </c>
      <c r="D1136" s="43">
        <v>393822.67399999994</v>
      </c>
      <c r="E1136" s="43">
        <v>-539582.68700000003</v>
      </c>
      <c r="F1136" s="45">
        <v>-43810</v>
      </c>
      <c r="G1136" s="45">
        <v>-16470</v>
      </c>
      <c r="H1136" s="45">
        <v>-53830</v>
      </c>
      <c r="I1136" s="55">
        <f>pro[[#This Row],[Admin expenses 3]]+pro[[#This Row],[Admin expenses 2]]+pro[[#This Row],[Admin expenses 1]]+pro[[#This Row],[COGS]]</f>
        <v>-653692.68700000003</v>
      </c>
      <c r="J1136" s="55">
        <f>pro[[#This Row],[Revenue]]+pro[[#This Row],[AdminExp]]</f>
        <v>-259870.01300000009</v>
      </c>
      <c r="K1136" s="83">
        <f>pro[[#This Row],[Profit]]/pro[[#This Row],[Revenue]]</f>
        <v>-0.65986554395291153</v>
      </c>
      <c r="L1136" s="56">
        <f t="shared" si="17"/>
        <v>2</v>
      </c>
      <c r="M1136" s="82" t="str">
        <f>"Q"&amp;" "&amp;VLOOKUP(pro[[#This Row],[Period]],Mapping!A:B,2,0)</f>
        <v>Q 1</v>
      </c>
      <c r="N1136"/>
    </row>
    <row r="1137" spans="1:14" ht="11.25" customHeight="1" x14ac:dyDescent="0.2">
      <c r="A1137" s="42" t="s">
        <v>20</v>
      </c>
      <c r="B1137" s="44" t="s">
        <v>19</v>
      </c>
      <c r="C1137" s="44" t="s">
        <v>57</v>
      </c>
      <c r="D1137" s="43">
        <v>458387.13199999998</v>
      </c>
      <c r="E1137" s="43">
        <v>-583448.50899999996</v>
      </c>
      <c r="F1137" s="45">
        <v>-73560</v>
      </c>
      <c r="G1137" s="45">
        <v>-64410</v>
      </c>
      <c r="H1137" s="45">
        <v>-86980</v>
      </c>
      <c r="I1137" s="55">
        <f>pro[[#This Row],[Admin expenses 3]]+pro[[#This Row],[Admin expenses 2]]+pro[[#This Row],[Admin expenses 1]]+pro[[#This Row],[COGS]]</f>
        <v>-808398.50899999996</v>
      </c>
      <c r="J1137" s="55">
        <f>pro[[#This Row],[Revenue]]+pro[[#This Row],[AdminExp]]</f>
        <v>-350011.37699999998</v>
      </c>
      <c r="K1137" s="83">
        <f>pro[[#This Row],[Profit]]/pro[[#This Row],[Revenue]]</f>
        <v>-0.76357155898521167</v>
      </c>
      <c r="L1137" s="56">
        <f t="shared" si="17"/>
        <v>2</v>
      </c>
      <c r="M1137" s="82" t="str">
        <f>"Q"&amp;" "&amp;VLOOKUP(pro[[#This Row],[Period]],Mapping!A:B,2,0)</f>
        <v>Q 1</v>
      </c>
      <c r="N1137"/>
    </row>
    <row r="1138" spans="1:14" ht="11.25" customHeight="1" x14ac:dyDescent="0.2">
      <c r="A1138" s="42" t="s">
        <v>20</v>
      </c>
      <c r="B1138" s="44" t="s">
        <v>21</v>
      </c>
      <c r="C1138" s="44" t="s">
        <v>57</v>
      </c>
      <c r="D1138" s="43">
        <v>99816.633000000002</v>
      </c>
      <c r="E1138" s="43">
        <v>-138991.601</v>
      </c>
      <c r="F1138" s="45">
        <v>-50340</v>
      </c>
      <c r="G1138" s="45">
        <v>-24540</v>
      </c>
      <c r="H1138" s="45">
        <v>-87380</v>
      </c>
      <c r="I1138" s="55">
        <f>pro[[#This Row],[Admin expenses 3]]+pro[[#This Row],[Admin expenses 2]]+pro[[#This Row],[Admin expenses 1]]+pro[[#This Row],[COGS]]</f>
        <v>-301251.60100000002</v>
      </c>
      <c r="J1138" s="55">
        <f>pro[[#This Row],[Revenue]]+pro[[#This Row],[AdminExp]]</f>
        <v>-201434.96800000002</v>
      </c>
      <c r="K1138" s="83">
        <f>pro[[#This Row],[Profit]]/pro[[#This Row],[Revenue]]</f>
        <v>-2.0180501179597994</v>
      </c>
      <c r="L1138" s="56">
        <f t="shared" si="17"/>
        <v>2</v>
      </c>
      <c r="M1138" s="82" t="str">
        <f>"Q"&amp;" "&amp;VLOOKUP(pro[[#This Row],[Period]],Mapping!A:B,2,0)</f>
        <v>Q 1</v>
      </c>
      <c r="N1138"/>
    </row>
    <row r="1139" spans="1:14" ht="11.25" customHeight="1" x14ac:dyDescent="0.2">
      <c r="A1139" s="42" t="s">
        <v>20</v>
      </c>
      <c r="B1139" s="44" t="s">
        <v>25</v>
      </c>
      <c r="C1139" s="44" t="s">
        <v>57</v>
      </c>
      <c r="D1139" s="43">
        <v>99793.028999999995</v>
      </c>
      <c r="E1139" s="43">
        <v>-38124.695</v>
      </c>
      <c r="F1139" s="45">
        <v>-83300</v>
      </c>
      <c r="G1139" s="45">
        <v>-73750</v>
      </c>
      <c r="H1139" s="45">
        <v>-97790</v>
      </c>
      <c r="I1139" s="55">
        <f>pro[[#This Row],[Admin expenses 3]]+pro[[#This Row],[Admin expenses 2]]+pro[[#This Row],[Admin expenses 1]]+pro[[#This Row],[COGS]]</f>
        <v>-292964.69500000001</v>
      </c>
      <c r="J1139" s="55">
        <f>pro[[#This Row],[Revenue]]+pro[[#This Row],[AdminExp]]</f>
        <v>-193171.66600000003</v>
      </c>
      <c r="K1139" s="83">
        <f>pro[[#This Row],[Profit]]/pro[[#This Row],[Revenue]]</f>
        <v>-1.9357230453441796</v>
      </c>
      <c r="L1139" s="56">
        <f t="shared" si="17"/>
        <v>2</v>
      </c>
      <c r="M1139" s="82" t="str">
        <f>"Q"&amp;" "&amp;VLOOKUP(pro[[#This Row],[Period]],Mapping!A:B,2,0)</f>
        <v>Q 1</v>
      </c>
      <c r="N1139"/>
    </row>
    <row r="1140" spans="1:14" ht="11.25" customHeight="1" x14ac:dyDescent="0.2">
      <c r="A1140" s="42" t="s">
        <v>20</v>
      </c>
      <c r="B1140" s="44" t="s">
        <v>13</v>
      </c>
      <c r="C1140" s="44" t="s">
        <v>57</v>
      </c>
      <c r="D1140" s="43">
        <v>251511.24600000001</v>
      </c>
      <c r="E1140" s="43">
        <v>-91403.808999999994</v>
      </c>
      <c r="F1140" s="45">
        <v>-102340</v>
      </c>
      <c r="G1140" s="45">
        <v>-20840</v>
      </c>
      <c r="H1140" s="45">
        <v>-72480</v>
      </c>
      <c r="I1140" s="55">
        <f>pro[[#This Row],[Admin expenses 3]]+pro[[#This Row],[Admin expenses 2]]+pro[[#This Row],[Admin expenses 1]]+pro[[#This Row],[COGS]]</f>
        <v>-287063.80900000001</v>
      </c>
      <c r="J1140" s="55">
        <f>pro[[#This Row],[Revenue]]+pro[[#This Row],[AdminExp]]</f>
        <v>-35552.562999999995</v>
      </c>
      <c r="K1140" s="83">
        <f>pro[[#This Row],[Profit]]/pro[[#This Row],[Revenue]]</f>
        <v>-0.1413557587003485</v>
      </c>
      <c r="L1140" s="56">
        <f t="shared" si="17"/>
        <v>2</v>
      </c>
      <c r="M1140" s="82" t="str">
        <f>"Q"&amp;" "&amp;VLOOKUP(pro[[#This Row],[Period]],Mapping!A:B,2,0)</f>
        <v>Q 1</v>
      </c>
      <c r="N1140"/>
    </row>
    <row r="1141" spans="1:14" ht="11.25" customHeight="1" x14ac:dyDescent="0.2">
      <c r="A1141" s="42" t="s">
        <v>20</v>
      </c>
      <c r="B1141" s="44" t="s">
        <v>28</v>
      </c>
      <c r="C1141" s="44" t="s">
        <v>57</v>
      </c>
      <c r="D1141" s="43">
        <v>182039.361</v>
      </c>
      <c r="E1141" s="43">
        <v>-92192.554999999993</v>
      </c>
      <c r="F1141" s="45">
        <v>-39640</v>
      </c>
      <c r="G1141" s="45">
        <v>-93970</v>
      </c>
      <c r="H1141" s="45">
        <v>-102810</v>
      </c>
      <c r="I1141" s="55">
        <f>pro[[#This Row],[Admin expenses 3]]+pro[[#This Row],[Admin expenses 2]]+pro[[#This Row],[Admin expenses 1]]+pro[[#This Row],[COGS]]</f>
        <v>-328612.55499999999</v>
      </c>
      <c r="J1141" s="55">
        <f>pro[[#This Row],[Revenue]]+pro[[#This Row],[AdminExp]]</f>
        <v>-146573.19399999999</v>
      </c>
      <c r="K1141" s="83">
        <f>pro[[#This Row],[Profit]]/pro[[#This Row],[Revenue]]</f>
        <v>-0.80517308561635736</v>
      </c>
      <c r="L1141" s="56">
        <f t="shared" si="17"/>
        <v>2</v>
      </c>
      <c r="M1141" s="82" t="str">
        <f>"Q"&amp;" "&amp;VLOOKUP(pro[[#This Row],[Period]],Mapping!A:B,2,0)</f>
        <v>Q 1</v>
      </c>
      <c r="N1141"/>
    </row>
    <row r="1142" spans="1:14" ht="11.25" customHeight="1" x14ac:dyDescent="0.2">
      <c r="A1142" s="42" t="s">
        <v>20</v>
      </c>
      <c r="B1142" s="44" t="s">
        <v>15</v>
      </c>
      <c r="C1142" s="44" t="s">
        <v>57</v>
      </c>
      <c r="D1142" s="43">
        <v>812183.35799999989</v>
      </c>
      <c r="E1142" s="43">
        <v>-152941.90099999998</v>
      </c>
      <c r="F1142" s="45">
        <v>-43900</v>
      </c>
      <c r="G1142" s="45">
        <v>-95440</v>
      </c>
      <c r="H1142" s="45">
        <v>-93810</v>
      </c>
      <c r="I1142" s="55">
        <f>pro[[#This Row],[Admin expenses 3]]+pro[[#This Row],[Admin expenses 2]]+pro[[#This Row],[Admin expenses 1]]+pro[[#This Row],[COGS]]</f>
        <v>-386091.90099999995</v>
      </c>
      <c r="J1142" s="55">
        <f>pro[[#This Row],[Revenue]]+pro[[#This Row],[AdminExp]]</f>
        <v>426091.45699999994</v>
      </c>
      <c r="K1142" s="83">
        <f>pro[[#This Row],[Profit]]/pro[[#This Row],[Revenue]]</f>
        <v>0.52462470795911087</v>
      </c>
      <c r="L1142" s="56">
        <f t="shared" si="17"/>
        <v>2</v>
      </c>
      <c r="M1142" s="82" t="str">
        <f>"Q"&amp;" "&amp;VLOOKUP(pro[[#This Row],[Period]],Mapping!A:B,2,0)</f>
        <v>Q 1</v>
      </c>
      <c r="N1142"/>
    </row>
    <row r="1143" spans="1:14" ht="11.25" customHeight="1" x14ac:dyDescent="0.2">
      <c r="A1143" s="42" t="s">
        <v>20</v>
      </c>
      <c r="B1143" s="44" t="s">
        <v>17</v>
      </c>
      <c r="C1143" s="44" t="s">
        <v>58</v>
      </c>
      <c r="D1143" s="43">
        <v>518410.99799999996</v>
      </c>
      <c r="E1143" s="43">
        <v>-376627.27199999994</v>
      </c>
      <c r="F1143" s="45">
        <v>-92970</v>
      </c>
      <c r="G1143" s="45">
        <v>-96220</v>
      </c>
      <c r="H1143" s="45">
        <v>-100050</v>
      </c>
      <c r="I1143" s="55">
        <f>pro[[#This Row],[Admin expenses 3]]+pro[[#This Row],[Admin expenses 2]]+pro[[#This Row],[Admin expenses 1]]+pro[[#This Row],[COGS]]</f>
        <v>-665867.27199999988</v>
      </c>
      <c r="J1143" s="55">
        <f>pro[[#This Row],[Revenue]]+pro[[#This Row],[AdminExp]]</f>
        <v>-147456.27399999992</v>
      </c>
      <c r="K1143" s="83">
        <f>pro[[#This Row],[Profit]]/pro[[#This Row],[Revenue]]</f>
        <v>-0.284438938542735</v>
      </c>
      <c r="L1143" s="56">
        <f t="shared" si="17"/>
        <v>2</v>
      </c>
      <c r="M1143" s="82" t="str">
        <f>"Q"&amp;" "&amp;VLOOKUP(pro[[#This Row],[Period]],Mapping!A:B,2,0)</f>
        <v>Q 1</v>
      </c>
      <c r="N1143"/>
    </row>
    <row r="1144" spans="1:14" ht="11.25" customHeight="1" x14ac:dyDescent="0.2">
      <c r="A1144" s="42" t="s">
        <v>20</v>
      </c>
      <c r="B1144" s="44" t="s">
        <v>22</v>
      </c>
      <c r="C1144" s="44" t="s">
        <v>59</v>
      </c>
      <c r="D1144" s="43">
        <v>284810.84099999996</v>
      </c>
      <c r="E1144" s="43">
        <v>-158637.07999999999</v>
      </c>
      <c r="F1144" s="45">
        <v>-105970</v>
      </c>
      <c r="G1144" s="45">
        <v>-73800</v>
      </c>
      <c r="H1144" s="45">
        <v>-71610</v>
      </c>
      <c r="I1144" s="55">
        <f>pro[[#This Row],[Admin expenses 3]]+pro[[#This Row],[Admin expenses 2]]+pro[[#This Row],[Admin expenses 1]]+pro[[#This Row],[COGS]]</f>
        <v>-410017.07999999996</v>
      </c>
      <c r="J1144" s="55">
        <f>pro[[#This Row],[Revenue]]+pro[[#This Row],[AdminExp]]</f>
        <v>-125206.239</v>
      </c>
      <c r="K1144" s="83">
        <f>pro[[#This Row],[Profit]]/pro[[#This Row],[Revenue]]</f>
        <v>-0.43961191421080781</v>
      </c>
      <c r="L1144" s="56">
        <f t="shared" si="17"/>
        <v>2</v>
      </c>
      <c r="M1144" s="82" t="str">
        <f>"Q"&amp;" "&amp;VLOOKUP(pro[[#This Row],[Period]],Mapping!A:B,2,0)</f>
        <v>Q 1</v>
      </c>
      <c r="N1144"/>
    </row>
    <row r="1145" spans="1:14" ht="11.25" customHeight="1" x14ac:dyDescent="0.2">
      <c r="A1145" s="42" t="s">
        <v>20</v>
      </c>
      <c r="B1145" s="44" t="s">
        <v>36</v>
      </c>
      <c r="C1145" s="44" t="s">
        <v>57</v>
      </c>
      <c r="D1145" s="43">
        <v>7467.4599999999991</v>
      </c>
      <c r="E1145" s="43">
        <v>-12326.796999999999</v>
      </c>
      <c r="F1145" s="45">
        <v>-13650</v>
      </c>
      <c r="G1145" s="45">
        <v>-48580</v>
      </c>
      <c r="H1145" s="45">
        <v>-55320</v>
      </c>
      <c r="I1145" s="55">
        <f>pro[[#This Row],[Admin expenses 3]]+pro[[#This Row],[Admin expenses 2]]+pro[[#This Row],[Admin expenses 1]]+pro[[#This Row],[COGS]]</f>
        <v>-129876.79699999999</v>
      </c>
      <c r="J1145" s="55">
        <f>pro[[#This Row],[Revenue]]+pro[[#This Row],[AdminExp]]</f>
        <v>-122409.337</v>
      </c>
      <c r="K1145" s="83">
        <f>pro[[#This Row],[Profit]]/pro[[#This Row],[Revenue]]</f>
        <v>-16.392365945046912</v>
      </c>
      <c r="L1145" s="56">
        <f t="shared" si="17"/>
        <v>2</v>
      </c>
      <c r="M1145" s="82" t="str">
        <f>"Q"&amp;" "&amp;VLOOKUP(pro[[#This Row],[Period]],Mapping!A:B,2,0)</f>
        <v>Q 1</v>
      </c>
      <c r="N1145"/>
    </row>
    <row r="1146" spans="1:14" ht="11.25" customHeight="1" x14ac:dyDescent="0.2">
      <c r="A1146" s="42" t="s">
        <v>20</v>
      </c>
      <c r="B1146" s="44" t="s">
        <v>32</v>
      </c>
      <c r="C1146" s="44" t="s">
        <v>57</v>
      </c>
      <c r="D1146" s="43">
        <v>137538.14199999999</v>
      </c>
      <c r="E1146" s="43">
        <v>-41666.086000000003</v>
      </c>
      <c r="F1146" s="45">
        <v>-70940</v>
      </c>
      <c r="G1146" s="45">
        <v>-53370</v>
      </c>
      <c r="H1146" s="45">
        <v>-14060</v>
      </c>
      <c r="I1146" s="55">
        <f>pro[[#This Row],[Admin expenses 3]]+pro[[#This Row],[Admin expenses 2]]+pro[[#This Row],[Admin expenses 1]]+pro[[#This Row],[COGS]]</f>
        <v>-180036.08600000001</v>
      </c>
      <c r="J1146" s="55">
        <f>pro[[#This Row],[Revenue]]+pro[[#This Row],[AdminExp]]</f>
        <v>-42497.944000000018</v>
      </c>
      <c r="K1146" s="83">
        <f>pro[[#This Row],[Profit]]/pro[[#This Row],[Revenue]]</f>
        <v>-0.3089902435936645</v>
      </c>
      <c r="L1146" s="56">
        <f t="shared" si="17"/>
        <v>2</v>
      </c>
      <c r="M1146" s="82" t="str">
        <f>"Q"&amp;" "&amp;VLOOKUP(pro[[#This Row],[Period]],Mapping!A:B,2,0)</f>
        <v>Q 1</v>
      </c>
      <c r="N1146"/>
    </row>
    <row r="1147" spans="1:14" ht="11.25" customHeight="1" x14ac:dyDescent="0.2">
      <c r="A1147" s="42" t="s">
        <v>20</v>
      </c>
      <c r="B1147" s="44" t="s">
        <v>24</v>
      </c>
      <c r="C1147" s="44" t="s">
        <v>57</v>
      </c>
      <c r="D1147" s="43">
        <v>741794.71799999999</v>
      </c>
      <c r="E1147" s="43">
        <v>-224563.696</v>
      </c>
      <c r="F1147" s="45">
        <v>-67960</v>
      </c>
      <c r="G1147" s="45">
        <v>-91390</v>
      </c>
      <c r="H1147" s="45">
        <v>-46170</v>
      </c>
      <c r="I1147" s="55">
        <f>pro[[#This Row],[Admin expenses 3]]+pro[[#This Row],[Admin expenses 2]]+pro[[#This Row],[Admin expenses 1]]+pro[[#This Row],[COGS]]</f>
        <v>-430083.696</v>
      </c>
      <c r="J1147" s="55">
        <f>pro[[#This Row],[Revenue]]+pro[[#This Row],[AdminExp]]</f>
        <v>311711.022</v>
      </c>
      <c r="K1147" s="83">
        <f>pro[[#This Row],[Profit]]/pro[[#This Row],[Revenue]]</f>
        <v>0.42021197298414842</v>
      </c>
      <c r="L1147" s="56">
        <f t="shared" si="17"/>
        <v>2</v>
      </c>
      <c r="M1147" s="82" t="str">
        <f>"Q"&amp;" "&amp;VLOOKUP(pro[[#This Row],[Period]],Mapping!A:B,2,0)</f>
        <v>Q 1</v>
      </c>
      <c r="N1147"/>
    </row>
    <row r="1148" spans="1:14" ht="11.25" customHeight="1" x14ac:dyDescent="0.2">
      <c r="A1148" s="42" t="s">
        <v>20</v>
      </c>
      <c r="B1148" s="44" t="s">
        <v>33</v>
      </c>
      <c r="C1148" s="44" t="s">
        <v>57</v>
      </c>
      <c r="D1148" s="43">
        <v>89464.087999999989</v>
      </c>
      <c r="E1148" s="43">
        <v>-357419.77599999995</v>
      </c>
      <c r="F1148" s="45">
        <v>-90970</v>
      </c>
      <c r="G1148" s="45">
        <v>-86510</v>
      </c>
      <c r="H1148" s="45">
        <v>-61040</v>
      </c>
      <c r="I1148" s="55">
        <f>pro[[#This Row],[Admin expenses 3]]+pro[[#This Row],[Admin expenses 2]]+pro[[#This Row],[Admin expenses 1]]+pro[[#This Row],[COGS]]</f>
        <v>-595939.77599999995</v>
      </c>
      <c r="J1148" s="55">
        <f>pro[[#This Row],[Revenue]]+pro[[#This Row],[AdminExp]]</f>
        <v>-506475.68799999997</v>
      </c>
      <c r="K1148" s="83">
        <f>pro[[#This Row],[Profit]]/pro[[#This Row],[Revenue]]</f>
        <v>-5.6612178061883336</v>
      </c>
      <c r="L1148" s="56">
        <f t="shared" si="17"/>
        <v>2</v>
      </c>
      <c r="M1148" s="82" t="str">
        <f>"Q"&amp;" "&amp;VLOOKUP(pro[[#This Row],[Period]],Mapping!A:B,2,0)</f>
        <v>Q 1</v>
      </c>
      <c r="N1148"/>
    </row>
    <row r="1149" spans="1:14" ht="11.25" customHeight="1" x14ac:dyDescent="0.2">
      <c r="A1149" s="42" t="s">
        <v>20</v>
      </c>
      <c r="B1149" s="44" t="s">
        <v>28</v>
      </c>
      <c r="C1149" s="44" t="s">
        <v>57</v>
      </c>
      <c r="D1149" s="43">
        <v>215298.223</v>
      </c>
      <c r="E1149" s="43">
        <v>-165979.32399999999</v>
      </c>
      <c r="F1149" s="45">
        <v>-83410</v>
      </c>
      <c r="G1149" s="45">
        <v>-64740</v>
      </c>
      <c r="H1149" s="45">
        <v>-40520</v>
      </c>
      <c r="I1149" s="55">
        <f>pro[[#This Row],[Admin expenses 3]]+pro[[#This Row],[Admin expenses 2]]+pro[[#This Row],[Admin expenses 1]]+pro[[#This Row],[COGS]]</f>
        <v>-354649.32400000002</v>
      </c>
      <c r="J1149" s="55">
        <f>pro[[#This Row],[Revenue]]+pro[[#This Row],[AdminExp]]</f>
        <v>-139351.10100000002</v>
      </c>
      <c r="K1149" s="83">
        <f>pro[[#This Row],[Profit]]/pro[[#This Row],[Revenue]]</f>
        <v>-0.64724687021685279</v>
      </c>
      <c r="L1149" s="56">
        <f t="shared" si="17"/>
        <v>2</v>
      </c>
      <c r="M1149" s="82" t="str">
        <f>"Q"&amp;" "&amp;VLOOKUP(pro[[#This Row],[Period]],Mapping!A:B,2,0)</f>
        <v>Q 1</v>
      </c>
      <c r="N1149"/>
    </row>
    <row r="1150" spans="1:14" ht="11.25" customHeight="1" x14ac:dyDescent="0.2">
      <c r="A1150" s="42" t="s">
        <v>20</v>
      </c>
      <c r="B1150" s="44" t="s">
        <v>14</v>
      </c>
      <c r="C1150" s="44" t="s">
        <v>58</v>
      </c>
      <c r="D1150" s="43">
        <v>1086060.1709999999</v>
      </c>
      <c r="E1150" s="43">
        <v>-236487.69899999999</v>
      </c>
      <c r="F1150" s="45">
        <v>-64980</v>
      </c>
      <c r="G1150" s="45">
        <v>-27590</v>
      </c>
      <c r="H1150" s="45">
        <v>-59460</v>
      </c>
      <c r="I1150" s="55">
        <f>pro[[#This Row],[Admin expenses 3]]+pro[[#This Row],[Admin expenses 2]]+pro[[#This Row],[Admin expenses 1]]+pro[[#This Row],[COGS]]</f>
        <v>-388517.69900000002</v>
      </c>
      <c r="J1150" s="55">
        <f>pro[[#This Row],[Revenue]]+pro[[#This Row],[AdminExp]]</f>
        <v>697542.47199999983</v>
      </c>
      <c r="K1150" s="83">
        <f>pro[[#This Row],[Profit]]/pro[[#This Row],[Revenue]]</f>
        <v>0.64226871643560157</v>
      </c>
      <c r="L1150" s="56">
        <f t="shared" si="17"/>
        <v>2</v>
      </c>
      <c r="M1150" s="82" t="str">
        <f>"Q"&amp;" "&amp;VLOOKUP(pro[[#This Row],[Period]],Mapping!A:B,2,0)</f>
        <v>Q 1</v>
      </c>
      <c r="N1150"/>
    </row>
    <row r="1151" spans="1:14" ht="11.25" customHeight="1" x14ac:dyDescent="0.2">
      <c r="A1151" s="42" t="s">
        <v>20</v>
      </c>
      <c r="B1151" s="44" t="s">
        <v>26</v>
      </c>
      <c r="C1151" s="44" t="s">
        <v>59</v>
      </c>
      <c r="D1151" s="43">
        <v>170221.60399999999</v>
      </c>
      <c r="E1151" s="43">
        <v>-55739.46</v>
      </c>
      <c r="F1151" s="45">
        <v>-15720</v>
      </c>
      <c r="G1151" s="45">
        <v>-31060</v>
      </c>
      <c r="H1151" s="45">
        <v>-98750</v>
      </c>
      <c r="I1151" s="55">
        <f>pro[[#This Row],[Admin expenses 3]]+pro[[#This Row],[Admin expenses 2]]+pro[[#This Row],[Admin expenses 1]]+pro[[#This Row],[COGS]]</f>
        <v>-201269.46</v>
      </c>
      <c r="J1151" s="55">
        <f>pro[[#This Row],[Revenue]]+pro[[#This Row],[AdminExp]]</f>
        <v>-31047.856</v>
      </c>
      <c r="K1151" s="83">
        <f>pro[[#This Row],[Profit]]/pro[[#This Row],[Revenue]]</f>
        <v>-0.18239668332581335</v>
      </c>
      <c r="L1151" s="56">
        <f t="shared" si="17"/>
        <v>2</v>
      </c>
      <c r="M1151" s="82" t="str">
        <f>"Q"&amp;" "&amp;VLOOKUP(pro[[#This Row],[Period]],Mapping!A:B,2,0)</f>
        <v>Q 1</v>
      </c>
      <c r="N1151"/>
    </row>
    <row r="1152" spans="1:14" ht="11.25" customHeight="1" x14ac:dyDescent="0.2">
      <c r="A1152" s="42" t="s">
        <v>20</v>
      </c>
      <c r="B1152" s="44" t="s">
        <v>15</v>
      </c>
      <c r="C1152" s="44" t="s">
        <v>57</v>
      </c>
      <c r="D1152" s="43">
        <v>2471973.8329999996</v>
      </c>
      <c r="E1152" s="43">
        <v>-863172.37999999989</v>
      </c>
      <c r="F1152" s="45">
        <v>-15480</v>
      </c>
      <c r="G1152" s="45">
        <v>-62070</v>
      </c>
      <c r="H1152" s="45">
        <v>-79440</v>
      </c>
      <c r="I1152" s="55">
        <f>pro[[#This Row],[Admin expenses 3]]+pro[[#This Row],[Admin expenses 2]]+pro[[#This Row],[Admin expenses 1]]+pro[[#This Row],[COGS]]</f>
        <v>-1020162.3799999999</v>
      </c>
      <c r="J1152" s="55">
        <f>pro[[#This Row],[Revenue]]+pro[[#This Row],[AdminExp]]</f>
        <v>1451811.4529999997</v>
      </c>
      <c r="K1152" s="83">
        <f>pro[[#This Row],[Profit]]/pro[[#This Row],[Revenue]]</f>
        <v>0.58730858458888868</v>
      </c>
      <c r="L1152" s="56">
        <f t="shared" si="17"/>
        <v>2</v>
      </c>
      <c r="M1152" s="82" t="str">
        <f>"Q"&amp;" "&amp;VLOOKUP(pro[[#This Row],[Period]],Mapping!A:B,2,0)</f>
        <v>Q 1</v>
      </c>
      <c r="N1152"/>
    </row>
    <row r="1153" spans="1:14" ht="11.25" customHeight="1" x14ac:dyDescent="0.2">
      <c r="A1153" s="42" t="s">
        <v>20</v>
      </c>
      <c r="B1153" s="44" t="s">
        <v>17</v>
      </c>
      <c r="C1153" s="44" t="s">
        <v>57</v>
      </c>
      <c r="D1153" s="43">
        <v>1544447.4849999999</v>
      </c>
      <c r="E1153" s="43">
        <v>-396144.00699999998</v>
      </c>
      <c r="F1153" s="45">
        <v>-61820</v>
      </c>
      <c r="G1153" s="45">
        <v>-55090</v>
      </c>
      <c r="H1153" s="45">
        <v>-66720</v>
      </c>
      <c r="I1153" s="55">
        <f>pro[[#This Row],[Admin expenses 3]]+pro[[#This Row],[Admin expenses 2]]+pro[[#This Row],[Admin expenses 1]]+pro[[#This Row],[COGS]]</f>
        <v>-579774.00699999998</v>
      </c>
      <c r="J1153" s="55">
        <f>pro[[#This Row],[Revenue]]+pro[[#This Row],[AdminExp]]</f>
        <v>964673.47799999989</v>
      </c>
      <c r="K1153" s="83">
        <f>pro[[#This Row],[Profit]]/pro[[#This Row],[Revenue]]</f>
        <v>0.6246074970946649</v>
      </c>
      <c r="L1153" s="56">
        <f t="shared" si="17"/>
        <v>2</v>
      </c>
      <c r="M1153" s="82" t="str">
        <f>"Q"&amp;" "&amp;VLOOKUP(pro[[#This Row],[Period]],Mapping!A:B,2,0)</f>
        <v>Q 1</v>
      </c>
      <c r="N1153"/>
    </row>
    <row r="1154" spans="1:14" ht="11.25" customHeight="1" x14ac:dyDescent="0.2">
      <c r="A1154" s="42" t="s">
        <v>20</v>
      </c>
      <c r="B1154" s="44" t="s">
        <v>19</v>
      </c>
      <c r="C1154" s="44" t="s">
        <v>57</v>
      </c>
      <c r="D1154" s="43">
        <v>1700377.1469999999</v>
      </c>
      <c r="E1154" s="43">
        <v>-416833.34699999995</v>
      </c>
      <c r="F1154" s="45">
        <v>-99650</v>
      </c>
      <c r="G1154" s="45">
        <v>-48080</v>
      </c>
      <c r="H1154" s="45">
        <v>-55040</v>
      </c>
      <c r="I1154" s="55">
        <f>pro[[#This Row],[Admin expenses 3]]+pro[[#This Row],[Admin expenses 2]]+pro[[#This Row],[Admin expenses 1]]+pro[[#This Row],[COGS]]</f>
        <v>-619603.34699999995</v>
      </c>
      <c r="J1154" s="55">
        <f>pro[[#This Row],[Revenue]]+pro[[#This Row],[AdminExp]]</f>
        <v>1080773.7999999998</v>
      </c>
      <c r="K1154" s="83">
        <f>pro[[#This Row],[Profit]]/pro[[#This Row],[Revenue]]</f>
        <v>0.63560828367213984</v>
      </c>
      <c r="L1154" s="56">
        <f t="shared" ref="L1154:L1217" si="18">MONTH(DATEVALUE(A1154&amp;"1"))</f>
        <v>2</v>
      </c>
      <c r="M1154" s="82" t="str">
        <f>"Q"&amp;" "&amp;VLOOKUP(pro[[#This Row],[Period]],Mapping!A:B,2,0)</f>
        <v>Q 1</v>
      </c>
      <c r="N1154"/>
    </row>
    <row r="1155" spans="1:14" ht="11.25" customHeight="1" x14ac:dyDescent="0.2">
      <c r="A1155" s="42" t="s">
        <v>20</v>
      </c>
      <c r="B1155" s="44" t="s">
        <v>21</v>
      </c>
      <c r="C1155" s="44" t="s">
        <v>58</v>
      </c>
      <c r="D1155" s="43">
        <v>415601.81599999999</v>
      </c>
      <c r="E1155" s="43">
        <v>-160827.198</v>
      </c>
      <c r="F1155" s="45">
        <v>-75980</v>
      </c>
      <c r="G1155" s="45">
        <v>-95970</v>
      </c>
      <c r="H1155" s="45">
        <v>-37370</v>
      </c>
      <c r="I1155" s="55">
        <f>pro[[#This Row],[Admin expenses 3]]+pro[[#This Row],[Admin expenses 2]]+pro[[#This Row],[Admin expenses 1]]+pro[[#This Row],[COGS]]</f>
        <v>-370147.19799999997</v>
      </c>
      <c r="J1155" s="55">
        <f>pro[[#This Row],[Revenue]]+pro[[#This Row],[AdminExp]]</f>
        <v>45454.618000000017</v>
      </c>
      <c r="K1155" s="83">
        <f>pro[[#This Row],[Profit]]/pro[[#This Row],[Revenue]]</f>
        <v>0.10937059524301987</v>
      </c>
      <c r="L1155" s="56">
        <f t="shared" si="18"/>
        <v>2</v>
      </c>
      <c r="M1155" s="82" t="str">
        <f>"Q"&amp;" "&amp;VLOOKUP(pro[[#This Row],[Period]],Mapping!A:B,2,0)</f>
        <v>Q 1</v>
      </c>
      <c r="N1155"/>
    </row>
    <row r="1156" spans="1:14" ht="11.25" customHeight="1" x14ac:dyDescent="0.2">
      <c r="A1156" s="42" t="s">
        <v>20</v>
      </c>
      <c r="B1156" s="44" t="s">
        <v>30</v>
      </c>
      <c r="C1156" s="44" t="s">
        <v>59</v>
      </c>
      <c r="D1156" s="43">
        <v>405553.20399999997</v>
      </c>
      <c r="E1156" s="43">
        <v>-236097.81999999998</v>
      </c>
      <c r="F1156" s="45">
        <v>-56890</v>
      </c>
      <c r="G1156" s="45">
        <v>-81500</v>
      </c>
      <c r="H1156" s="45">
        <v>-63180</v>
      </c>
      <c r="I1156" s="55">
        <f>pro[[#This Row],[Admin expenses 3]]+pro[[#This Row],[Admin expenses 2]]+pro[[#This Row],[Admin expenses 1]]+pro[[#This Row],[COGS]]</f>
        <v>-437667.81999999995</v>
      </c>
      <c r="J1156" s="55">
        <f>pro[[#This Row],[Revenue]]+pro[[#This Row],[AdminExp]]</f>
        <v>-32114.61599999998</v>
      </c>
      <c r="K1156" s="83">
        <f>pro[[#This Row],[Profit]]/pro[[#This Row],[Revenue]]</f>
        <v>-7.918718353905542E-2</v>
      </c>
      <c r="L1156" s="56">
        <f t="shared" si="18"/>
        <v>2</v>
      </c>
      <c r="M1156" s="82" t="str">
        <f>"Q"&amp;" "&amp;VLOOKUP(pro[[#This Row],[Period]],Mapping!A:B,2,0)</f>
        <v>Q 1</v>
      </c>
      <c r="N1156"/>
    </row>
    <row r="1157" spans="1:14" ht="11.25" customHeight="1" x14ac:dyDescent="0.2">
      <c r="A1157" s="42" t="s">
        <v>20</v>
      </c>
      <c r="B1157" s="44" t="s">
        <v>32</v>
      </c>
      <c r="C1157" s="44" t="s">
        <v>57</v>
      </c>
      <c r="D1157" s="43">
        <v>643347.53</v>
      </c>
      <c r="E1157" s="43">
        <v>-142985.073</v>
      </c>
      <c r="F1157" s="45">
        <v>-44530</v>
      </c>
      <c r="G1157" s="45">
        <v>-66400</v>
      </c>
      <c r="H1157" s="45">
        <v>-27190</v>
      </c>
      <c r="I1157" s="55">
        <f>pro[[#This Row],[Admin expenses 3]]+pro[[#This Row],[Admin expenses 2]]+pro[[#This Row],[Admin expenses 1]]+pro[[#This Row],[COGS]]</f>
        <v>-281105.07299999997</v>
      </c>
      <c r="J1157" s="55">
        <f>pro[[#This Row],[Revenue]]+pro[[#This Row],[AdminExp]]</f>
        <v>362242.45700000005</v>
      </c>
      <c r="K1157" s="83">
        <f>pro[[#This Row],[Profit]]/pro[[#This Row],[Revenue]]</f>
        <v>0.56305875146516848</v>
      </c>
      <c r="L1157" s="56">
        <f t="shared" si="18"/>
        <v>2</v>
      </c>
      <c r="M1157" s="82" t="str">
        <f>"Q"&amp;" "&amp;VLOOKUP(pro[[#This Row],[Period]],Mapping!A:B,2,0)</f>
        <v>Q 1</v>
      </c>
      <c r="N1157"/>
    </row>
    <row r="1158" spans="1:14" ht="11.25" customHeight="1" x14ac:dyDescent="0.2">
      <c r="A1158" s="42" t="s">
        <v>20</v>
      </c>
      <c r="B1158" s="44" t="s">
        <v>24</v>
      </c>
      <c r="C1158" s="44" t="s">
        <v>57</v>
      </c>
      <c r="D1158" s="43">
        <v>2075777.4169999999</v>
      </c>
      <c r="E1158" s="43">
        <v>-366284.1</v>
      </c>
      <c r="F1158" s="45">
        <v>-69570</v>
      </c>
      <c r="G1158" s="45">
        <v>-107120</v>
      </c>
      <c r="H1158" s="45">
        <v>-82320</v>
      </c>
      <c r="I1158" s="55">
        <f>pro[[#This Row],[Admin expenses 3]]+pro[[#This Row],[Admin expenses 2]]+pro[[#This Row],[Admin expenses 1]]+pro[[#This Row],[COGS]]</f>
        <v>-625294.1</v>
      </c>
      <c r="J1158" s="55">
        <f>pro[[#This Row],[Revenue]]+pro[[#This Row],[AdminExp]]</f>
        <v>1450483.3169999998</v>
      </c>
      <c r="K1158" s="83">
        <f>pro[[#This Row],[Profit]]/pro[[#This Row],[Revenue]]</f>
        <v>0.69876630563613062</v>
      </c>
      <c r="L1158" s="56">
        <f t="shared" si="18"/>
        <v>2</v>
      </c>
      <c r="M1158" s="82" t="str">
        <f>"Q"&amp;" "&amp;VLOOKUP(pro[[#This Row],[Period]],Mapping!A:B,2,0)</f>
        <v>Q 1</v>
      </c>
      <c r="N1158"/>
    </row>
    <row r="1159" spans="1:14" ht="11.25" customHeight="1" x14ac:dyDescent="0.2">
      <c r="A1159" s="42" t="s">
        <v>20</v>
      </c>
      <c r="B1159" s="44" t="s">
        <v>25</v>
      </c>
      <c r="C1159" s="44" t="s">
        <v>58</v>
      </c>
      <c r="D1159" s="43">
        <v>-98118.20199999999</v>
      </c>
      <c r="E1159" s="43">
        <v>206712.32399999999</v>
      </c>
      <c r="F1159" s="45">
        <v>-61680</v>
      </c>
      <c r="G1159" s="45">
        <v>-94040</v>
      </c>
      <c r="H1159" s="45">
        <v>-18820</v>
      </c>
      <c r="I1159" s="55">
        <f>pro[[#This Row],[Admin expenses 3]]+pro[[#This Row],[Admin expenses 2]]+pro[[#This Row],[Admin expenses 1]]+pro[[#This Row],[COGS]]</f>
        <v>32172.323999999993</v>
      </c>
      <c r="J1159" s="55">
        <f>pro[[#This Row],[Revenue]]+pro[[#This Row],[AdminExp]]</f>
        <v>-65945.877999999997</v>
      </c>
      <c r="K1159" s="83">
        <f>pro[[#This Row],[Profit]]/pro[[#This Row],[Revenue]]</f>
        <v>0.6721064660357311</v>
      </c>
      <c r="L1159" s="56">
        <f t="shared" si="18"/>
        <v>2</v>
      </c>
      <c r="M1159" s="82" t="str">
        <f>"Q"&amp;" "&amp;VLOOKUP(pro[[#This Row],[Period]],Mapping!A:B,2,0)</f>
        <v>Q 1</v>
      </c>
      <c r="N1159"/>
    </row>
    <row r="1160" spans="1:14" ht="11.25" customHeight="1" x14ac:dyDescent="0.2">
      <c r="A1160" s="42" t="s">
        <v>20</v>
      </c>
      <c r="B1160" s="44" t="s">
        <v>13</v>
      </c>
      <c r="C1160" s="44" t="s">
        <v>59</v>
      </c>
      <c r="D1160" s="43">
        <v>550538.32399999991</v>
      </c>
      <c r="E1160" s="43">
        <v>-303791.63499999995</v>
      </c>
      <c r="F1160" s="45">
        <v>-43220</v>
      </c>
      <c r="G1160" s="45">
        <v>-82080</v>
      </c>
      <c r="H1160" s="45">
        <v>-40830</v>
      </c>
      <c r="I1160" s="55">
        <f>pro[[#This Row],[Admin expenses 3]]+pro[[#This Row],[Admin expenses 2]]+pro[[#This Row],[Admin expenses 1]]+pro[[#This Row],[COGS]]</f>
        <v>-469921.63499999995</v>
      </c>
      <c r="J1160" s="55">
        <f>pro[[#This Row],[Revenue]]+pro[[#This Row],[AdminExp]]</f>
        <v>80616.688999999955</v>
      </c>
      <c r="K1160" s="83">
        <f>pro[[#This Row],[Profit]]/pro[[#This Row],[Revenue]]</f>
        <v>0.14643247433579204</v>
      </c>
      <c r="L1160" s="56">
        <f t="shared" si="18"/>
        <v>2</v>
      </c>
      <c r="M1160" s="82" t="str">
        <f>"Q"&amp;" "&amp;VLOOKUP(pro[[#This Row],[Period]],Mapping!A:B,2,0)</f>
        <v>Q 1</v>
      </c>
      <c r="N1160"/>
    </row>
    <row r="1161" spans="1:14" ht="11.25" customHeight="1" x14ac:dyDescent="0.2">
      <c r="A1161" s="42" t="s">
        <v>20</v>
      </c>
      <c r="B1161" s="44" t="s">
        <v>28</v>
      </c>
      <c r="C1161" s="44" t="s">
        <v>57</v>
      </c>
      <c r="D1161" s="43">
        <v>1700597.423</v>
      </c>
      <c r="E1161" s="43">
        <v>-767611.65599999996</v>
      </c>
      <c r="F1161" s="45">
        <v>-29810</v>
      </c>
      <c r="G1161" s="45">
        <v>-67810</v>
      </c>
      <c r="H1161" s="45">
        <v>-87000</v>
      </c>
      <c r="I1161" s="55">
        <f>pro[[#This Row],[Admin expenses 3]]+pro[[#This Row],[Admin expenses 2]]+pro[[#This Row],[Admin expenses 1]]+pro[[#This Row],[COGS]]</f>
        <v>-952231.65599999996</v>
      </c>
      <c r="J1161" s="55">
        <f>pro[[#This Row],[Revenue]]+pro[[#This Row],[AdminExp]]</f>
        <v>748365.76699999999</v>
      </c>
      <c r="K1161" s="83">
        <f>pro[[#This Row],[Profit]]/pro[[#This Row],[Revenue]]</f>
        <v>0.44006050866513635</v>
      </c>
      <c r="L1161" s="56">
        <f t="shared" si="18"/>
        <v>2</v>
      </c>
      <c r="M1161" s="82" t="str">
        <f>"Q"&amp;" "&amp;VLOOKUP(pro[[#This Row],[Period]],Mapping!A:B,2,0)</f>
        <v>Q 1</v>
      </c>
      <c r="N1161"/>
    </row>
    <row r="1162" spans="1:14" ht="11.25" customHeight="1" x14ac:dyDescent="0.2">
      <c r="A1162" s="42" t="s">
        <v>20</v>
      </c>
      <c r="B1162" s="44" t="s">
        <v>14</v>
      </c>
      <c r="C1162" s="44" t="s">
        <v>57</v>
      </c>
      <c r="D1162" s="43">
        <v>632938.54399999999</v>
      </c>
      <c r="E1162" s="43">
        <v>-600441.70199999993</v>
      </c>
      <c r="F1162" s="45">
        <v>-78810</v>
      </c>
      <c r="G1162" s="45">
        <v>-76990</v>
      </c>
      <c r="H1162" s="45">
        <v>-34350</v>
      </c>
      <c r="I1162" s="55">
        <f>pro[[#This Row],[Admin expenses 3]]+pro[[#This Row],[Admin expenses 2]]+pro[[#This Row],[Admin expenses 1]]+pro[[#This Row],[COGS]]</f>
        <v>-790591.70199999993</v>
      </c>
      <c r="J1162" s="55">
        <f>pro[[#This Row],[Revenue]]+pro[[#This Row],[AdminExp]]</f>
        <v>-157653.15799999994</v>
      </c>
      <c r="K1162" s="83">
        <f>pro[[#This Row],[Profit]]/pro[[#This Row],[Revenue]]</f>
        <v>-0.24908130417160998</v>
      </c>
      <c r="L1162" s="56">
        <f t="shared" si="18"/>
        <v>2</v>
      </c>
      <c r="M1162" s="82" t="str">
        <f>"Q"&amp;" "&amp;VLOOKUP(pro[[#This Row],[Period]],Mapping!A:B,2,0)</f>
        <v>Q 1</v>
      </c>
      <c r="N1162"/>
    </row>
    <row r="1163" spans="1:14" ht="11.25" customHeight="1" x14ac:dyDescent="0.2">
      <c r="A1163" s="42" t="s">
        <v>20</v>
      </c>
      <c r="B1163" s="44" t="s">
        <v>15</v>
      </c>
      <c r="C1163" s="44" t="s">
        <v>57</v>
      </c>
      <c r="D1163" s="43">
        <v>13395661.467999998</v>
      </c>
      <c r="E1163" s="43">
        <v>-5591149.5989999995</v>
      </c>
      <c r="F1163" s="45">
        <v>-93140</v>
      </c>
      <c r="G1163" s="45">
        <v>-68730</v>
      </c>
      <c r="H1163" s="45">
        <v>-36890</v>
      </c>
      <c r="I1163" s="55">
        <f>pro[[#This Row],[Admin expenses 3]]+pro[[#This Row],[Admin expenses 2]]+pro[[#This Row],[Admin expenses 1]]+pro[[#This Row],[COGS]]</f>
        <v>-5789909.5989999995</v>
      </c>
      <c r="J1163" s="55">
        <f>pro[[#This Row],[Revenue]]+pro[[#This Row],[AdminExp]]</f>
        <v>7605751.868999999</v>
      </c>
      <c r="K1163" s="83">
        <f>pro[[#This Row],[Profit]]/pro[[#This Row],[Revenue]]</f>
        <v>0.5677772528940711</v>
      </c>
      <c r="L1163" s="56">
        <f t="shared" si="18"/>
        <v>2</v>
      </c>
      <c r="M1163" s="82" t="str">
        <f>"Q"&amp;" "&amp;VLOOKUP(pro[[#This Row],[Period]],Mapping!A:B,2,0)</f>
        <v>Q 1</v>
      </c>
      <c r="N1163"/>
    </row>
    <row r="1164" spans="1:14" ht="11.25" customHeight="1" x14ac:dyDescent="0.2">
      <c r="A1164" s="42" t="s">
        <v>20</v>
      </c>
      <c r="B1164" s="44" t="s">
        <v>17</v>
      </c>
      <c r="C1164" s="44" t="s">
        <v>58</v>
      </c>
      <c r="D1164" s="43">
        <v>1140933.6189999999</v>
      </c>
      <c r="E1164" s="43">
        <v>-739858.07000000007</v>
      </c>
      <c r="F1164" s="45">
        <v>-38880</v>
      </c>
      <c r="G1164" s="45">
        <v>-55650</v>
      </c>
      <c r="H1164" s="45">
        <v>-108260</v>
      </c>
      <c r="I1164" s="55">
        <f>pro[[#This Row],[Admin expenses 3]]+pro[[#This Row],[Admin expenses 2]]+pro[[#This Row],[Admin expenses 1]]+pro[[#This Row],[COGS]]</f>
        <v>-942648.07000000007</v>
      </c>
      <c r="J1164" s="55">
        <f>pro[[#This Row],[Revenue]]+pro[[#This Row],[AdminExp]]</f>
        <v>198285.54899999988</v>
      </c>
      <c r="K1164" s="83">
        <f>pro[[#This Row],[Profit]]/pro[[#This Row],[Revenue]]</f>
        <v>0.17379236241087562</v>
      </c>
      <c r="L1164" s="56">
        <f t="shared" si="18"/>
        <v>2</v>
      </c>
      <c r="M1164" s="82" t="str">
        <f>"Q"&amp;" "&amp;VLOOKUP(pro[[#This Row],[Period]],Mapping!A:B,2,0)</f>
        <v>Q 1</v>
      </c>
      <c r="N1164"/>
    </row>
    <row r="1165" spans="1:14" ht="11.25" customHeight="1" x14ac:dyDescent="0.2">
      <c r="A1165" s="42" t="s">
        <v>20</v>
      </c>
      <c r="B1165" s="44" t="s">
        <v>19</v>
      </c>
      <c r="C1165" s="44" t="s">
        <v>59</v>
      </c>
      <c r="D1165" s="43">
        <v>4193356.3769999999</v>
      </c>
      <c r="E1165" s="43">
        <v>-2952644.7369999997</v>
      </c>
      <c r="F1165" s="45">
        <v>-33570</v>
      </c>
      <c r="G1165" s="45">
        <v>-58260</v>
      </c>
      <c r="H1165" s="45">
        <v>-49710</v>
      </c>
      <c r="I1165" s="55">
        <f>pro[[#This Row],[Admin expenses 3]]+pro[[#This Row],[Admin expenses 2]]+pro[[#This Row],[Admin expenses 1]]+pro[[#This Row],[COGS]]</f>
        <v>-3094184.7369999997</v>
      </c>
      <c r="J1165" s="55">
        <f>pro[[#This Row],[Revenue]]+pro[[#This Row],[AdminExp]]</f>
        <v>1099171.6400000001</v>
      </c>
      <c r="K1165" s="83">
        <f>pro[[#This Row],[Profit]]/pro[[#This Row],[Revenue]]</f>
        <v>0.26212216210117745</v>
      </c>
      <c r="L1165" s="56">
        <f t="shared" si="18"/>
        <v>2</v>
      </c>
      <c r="M1165" s="82" t="str">
        <f>"Q"&amp;" "&amp;VLOOKUP(pro[[#This Row],[Period]],Mapping!A:B,2,0)</f>
        <v>Q 1</v>
      </c>
      <c r="N1165"/>
    </row>
    <row r="1166" spans="1:14" ht="11.25" customHeight="1" x14ac:dyDescent="0.2">
      <c r="A1166" s="42" t="s">
        <v>20</v>
      </c>
      <c r="B1166" s="44" t="s">
        <v>21</v>
      </c>
      <c r="C1166" s="44" t="s">
        <v>60</v>
      </c>
      <c r="D1166" s="43">
        <v>542622.94799999997</v>
      </c>
      <c r="E1166" s="43">
        <v>-401969.81999999995</v>
      </c>
      <c r="F1166" s="45">
        <v>-99130</v>
      </c>
      <c r="G1166" s="45">
        <v>-35810</v>
      </c>
      <c r="H1166" s="45">
        <v>-14240</v>
      </c>
      <c r="I1166" s="55">
        <f>pro[[#This Row],[Admin expenses 3]]+pro[[#This Row],[Admin expenses 2]]+pro[[#This Row],[Admin expenses 1]]+pro[[#This Row],[COGS]]</f>
        <v>-551149.81999999995</v>
      </c>
      <c r="J1166" s="55">
        <f>pro[[#This Row],[Revenue]]+pro[[#This Row],[AdminExp]]</f>
        <v>-8526.8719999999739</v>
      </c>
      <c r="K1166" s="83">
        <f>pro[[#This Row],[Profit]]/pro[[#This Row],[Revenue]]</f>
        <v>-1.5714175066550953E-2</v>
      </c>
      <c r="L1166" s="56">
        <f t="shared" si="18"/>
        <v>2</v>
      </c>
      <c r="M1166" s="82" t="str">
        <f>"Q"&amp;" "&amp;VLOOKUP(pro[[#This Row],[Period]],Mapping!A:B,2,0)</f>
        <v>Q 1</v>
      </c>
      <c r="N1166"/>
    </row>
    <row r="1167" spans="1:14" ht="11.25" customHeight="1" x14ac:dyDescent="0.2">
      <c r="A1167" s="42" t="s">
        <v>20</v>
      </c>
      <c r="B1167" s="44" t="s">
        <v>22</v>
      </c>
      <c r="C1167" s="44" t="s">
        <v>57</v>
      </c>
      <c r="D1167" s="43">
        <v>4772192.74</v>
      </c>
      <c r="E1167" s="43">
        <v>-2851742.7540000002</v>
      </c>
      <c r="F1167" s="45">
        <v>-51050</v>
      </c>
      <c r="G1167" s="45">
        <v>-67770</v>
      </c>
      <c r="H1167" s="45">
        <v>-33590</v>
      </c>
      <c r="I1167" s="55">
        <f>pro[[#This Row],[Admin expenses 3]]+pro[[#This Row],[Admin expenses 2]]+pro[[#This Row],[Admin expenses 1]]+pro[[#This Row],[COGS]]</f>
        <v>-3004152.7540000002</v>
      </c>
      <c r="J1167" s="55">
        <f>pro[[#This Row],[Revenue]]+pro[[#This Row],[AdminExp]]</f>
        <v>1768039.986</v>
      </c>
      <c r="K1167" s="83">
        <f>pro[[#This Row],[Profit]]/pro[[#This Row],[Revenue]]</f>
        <v>0.37048796692147012</v>
      </c>
      <c r="L1167" s="56">
        <f t="shared" si="18"/>
        <v>2</v>
      </c>
      <c r="M1167" s="82" t="str">
        <f>"Q"&amp;" "&amp;VLOOKUP(pro[[#This Row],[Period]],Mapping!A:B,2,0)</f>
        <v>Q 1</v>
      </c>
      <c r="N1167"/>
    </row>
    <row r="1168" spans="1:14" ht="11.25" customHeight="1" x14ac:dyDescent="0.2">
      <c r="A1168" s="42" t="s">
        <v>20</v>
      </c>
      <c r="B1168" s="44" t="s">
        <v>36</v>
      </c>
      <c r="C1168" s="44" t="s">
        <v>58</v>
      </c>
      <c r="D1168" s="43">
        <v>11478270.824999999</v>
      </c>
      <c r="E1168" s="43">
        <v>-5231737</v>
      </c>
      <c r="F1168" s="45">
        <v>-51720</v>
      </c>
      <c r="G1168" s="45">
        <v>-77670</v>
      </c>
      <c r="H1168" s="45">
        <v>-36630</v>
      </c>
      <c r="I1168" s="55">
        <f>pro[[#This Row],[Admin expenses 3]]+pro[[#This Row],[Admin expenses 2]]+pro[[#This Row],[Admin expenses 1]]+pro[[#This Row],[COGS]]</f>
        <v>-5397757</v>
      </c>
      <c r="J1168" s="55">
        <f>pro[[#This Row],[Revenue]]+pro[[#This Row],[AdminExp]]</f>
        <v>6080513.8249999993</v>
      </c>
      <c r="K1168" s="83">
        <f>pro[[#This Row],[Profit]]/pro[[#This Row],[Revenue]]</f>
        <v>0.52974127529352832</v>
      </c>
      <c r="L1168" s="56">
        <f t="shared" si="18"/>
        <v>2</v>
      </c>
      <c r="M1168" s="82" t="str">
        <f>"Q"&amp;" "&amp;VLOOKUP(pro[[#This Row],[Period]],Mapping!A:B,2,0)</f>
        <v>Q 1</v>
      </c>
      <c r="N1168"/>
    </row>
    <row r="1169" spans="1:14" ht="11.25" customHeight="1" x14ac:dyDescent="0.2">
      <c r="A1169" s="42" t="s">
        <v>20</v>
      </c>
      <c r="B1169" s="44" t="s">
        <v>30</v>
      </c>
      <c r="C1169" s="44" t="s">
        <v>59</v>
      </c>
      <c r="D1169" s="43">
        <v>1039741.92</v>
      </c>
      <c r="E1169" s="43">
        <v>-788593.42799999996</v>
      </c>
      <c r="F1169" s="45">
        <v>-59390</v>
      </c>
      <c r="G1169" s="45">
        <v>-100790</v>
      </c>
      <c r="H1169" s="45">
        <v>-95200</v>
      </c>
      <c r="I1169" s="55">
        <f>pro[[#This Row],[Admin expenses 3]]+pro[[#This Row],[Admin expenses 2]]+pro[[#This Row],[Admin expenses 1]]+pro[[#This Row],[COGS]]</f>
        <v>-1043973.428</v>
      </c>
      <c r="J1169" s="55">
        <f>pro[[#This Row],[Revenue]]+pro[[#This Row],[AdminExp]]</f>
        <v>-4231.5079999999143</v>
      </c>
      <c r="K1169" s="83">
        <f>pro[[#This Row],[Profit]]/pro[[#This Row],[Revenue]]</f>
        <v>-4.0697676207956624E-3</v>
      </c>
      <c r="L1169" s="56">
        <f t="shared" si="18"/>
        <v>2</v>
      </c>
      <c r="M1169" s="82" t="str">
        <f>"Q"&amp;" "&amp;VLOOKUP(pro[[#This Row],[Period]],Mapping!A:B,2,0)</f>
        <v>Q 1</v>
      </c>
      <c r="N1169"/>
    </row>
    <row r="1170" spans="1:14" ht="11.25" customHeight="1" x14ac:dyDescent="0.2">
      <c r="A1170" s="42" t="s">
        <v>20</v>
      </c>
      <c r="B1170" s="44" t="s">
        <v>32</v>
      </c>
      <c r="C1170" s="44" t="s">
        <v>60</v>
      </c>
      <c r="D1170" s="43">
        <v>2061120.054</v>
      </c>
      <c r="E1170" s="43">
        <v>-849970.38699999987</v>
      </c>
      <c r="F1170" s="45">
        <v>-44440</v>
      </c>
      <c r="G1170" s="45">
        <v>-87040</v>
      </c>
      <c r="H1170" s="45">
        <v>-58670</v>
      </c>
      <c r="I1170" s="55">
        <f>pro[[#This Row],[Admin expenses 3]]+pro[[#This Row],[Admin expenses 2]]+pro[[#This Row],[Admin expenses 1]]+pro[[#This Row],[COGS]]</f>
        <v>-1040120.3869999999</v>
      </c>
      <c r="J1170" s="55">
        <f>pro[[#This Row],[Revenue]]+pro[[#This Row],[AdminExp]]</f>
        <v>1020999.6670000001</v>
      </c>
      <c r="K1170" s="83">
        <f>pro[[#This Row],[Profit]]/pro[[#This Row],[Revenue]]</f>
        <v>0.49536157052984559</v>
      </c>
      <c r="L1170" s="56">
        <f t="shared" si="18"/>
        <v>2</v>
      </c>
      <c r="M1170" s="82" t="str">
        <f>"Q"&amp;" "&amp;VLOOKUP(pro[[#This Row],[Period]],Mapping!A:B,2,0)</f>
        <v>Q 1</v>
      </c>
      <c r="N1170"/>
    </row>
    <row r="1171" spans="1:14" ht="11.25" customHeight="1" x14ac:dyDescent="0.2">
      <c r="A1171" s="42" t="s">
        <v>20</v>
      </c>
      <c r="B1171" s="44" t="s">
        <v>24</v>
      </c>
      <c r="C1171" s="44" t="s">
        <v>57</v>
      </c>
      <c r="D1171" s="43">
        <v>1462438.39</v>
      </c>
      <c r="E1171" s="43">
        <v>-503776.07699999993</v>
      </c>
      <c r="F1171" s="45">
        <v>-97390</v>
      </c>
      <c r="G1171" s="45">
        <v>-16530</v>
      </c>
      <c r="H1171" s="45">
        <v>-50530</v>
      </c>
      <c r="I1171" s="55">
        <f>pro[[#This Row],[Admin expenses 3]]+pro[[#This Row],[Admin expenses 2]]+pro[[#This Row],[Admin expenses 1]]+pro[[#This Row],[COGS]]</f>
        <v>-668226.07699999993</v>
      </c>
      <c r="J1171" s="55">
        <f>pro[[#This Row],[Revenue]]+pro[[#This Row],[AdminExp]]</f>
        <v>794212.31299999997</v>
      </c>
      <c r="K1171" s="83">
        <f>pro[[#This Row],[Profit]]/pro[[#This Row],[Revenue]]</f>
        <v>0.54307403199392212</v>
      </c>
      <c r="L1171" s="56">
        <f t="shared" si="18"/>
        <v>2</v>
      </c>
      <c r="M1171" s="82" t="str">
        <f>"Q"&amp;" "&amp;VLOOKUP(pro[[#This Row],[Period]],Mapping!A:B,2,0)</f>
        <v>Q 1</v>
      </c>
      <c r="N1171"/>
    </row>
    <row r="1172" spans="1:14" ht="11.25" customHeight="1" x14ac:dyDescent="0.2">
      <c r="A1172" s="42" t="s">
        <v>20</v>
      </c>
      <c r="B1172" s="44" t="s">
        <v>33</v>
      </c>
      <c r="C1172" s="44" t="s">
        <v>58</v>
      </c>
      <c r="D1172" s="43">
        <v>4736350.0869999994</v>
      </c>
      <c r="E1172" s="43">
        <v>-9002957.214999998</v>
      </c>
      <c r="F1172" s="45">
        <v>-44230</v>
      </c>
      <c r="G1172" s="45">
        <v>-34640</v>
      </c>
      <c r="H1172" s="45">
        <v>-43000</v>
      </c>
      <c r="I1172" s="55">
        <f>pro[[#This Row],[Admin expenses 3]]+pro[[#This Row],[Admin expenses 2]]+pro[[#This Row],[Admin expenses 1]]+pro[[#This Row],[COGS]]</f>
        <v>-9124827.214999998</v>
      </c>
      <c r="J1172" s="55">
        <f>pro[[#This Row],[Revenue]]+pro[[#This Row],[AdminExp]]</f>
        <v>-4388477.1279999986</v>
      </c>
      <c r="K1172" s="83">
        <f>pro[[#This Row],[Profit]]/pro[[#This Row],[Revenue]]</f>
        <v>-0.92655252407231936</v>
      </c>
      <c r="L1172" s="56">
        <f t="shared" si="18"/>
        <v>2</v>
      </c>
      <c r="M1172" s="82" t="str">
        <f>"Q"&amp;" "&amp;VLOOKUP(pro[[#This Row],[Period]],Mapping!A:B,2,0)</f>
        <v>Q 1</v>
      </c>
      <c r="N1172"/>
    </row>
    <row r="1173" spans="1:14" ht="11.25" customHeight="1" x14ac:dyDescent="0.2">
      <c r="A1173" s="42" t="s">
        <v>20</v>
      </c>
      <c r="B1173" s="44" t="s">
        <v>13</v>
      </c>
      <c r="C1173" s="44" t="s">
        <v>59</v>
      </c>
      <c r="D1173" s="43">
        <v>33864.004999999997</v>
      </c>
      <c r="E1173" s="43">
        <v>-8009.1479999999992</v>
      </c>
      <c r="F1173" s="45">
        <v>-97060</v>
      </c>
      <c r="G1173" s="45">
        <v>-78580</v>
      </c>
      <c r="H1173" s="45">
        <v>-94700</v>
      </c>
      <c r="I1173" s="55">
        <f>pro[[#This Row],[Admin expenses 3]]+pro[[#This Row],[Admin expenses 2]]+pro[[#This Row],[Admin expenses 1]]+pro[[#This Row],[COGS]]</f>
        <v>-278349.14799999999</v>
      </c>
      <c r="J1173" s="55">
        <f>pro[[#This Row],[Revenue]]+pro[[#This Row],[AdminExp]]</f>
        <v>-244485.14299999998</v>
      </c>
      <c r="K1173" s="83">
        <f>pro[[#This Row],[Profit]]/pro[[#This Row],[Revenue]]</f>
        <v>-7.2196169059152924</v>
      </c>
      <c r="L1173" s="56">
        <f t="shared" si="18"/>
        <v>2</v>
      </c>
      <c r="M1173" s="82" t="str">
        <f>"Q"&amp;" "&amp;VLOOKUP(pro[[#This Row],[Period]],Mapping!A:B,2,0)</f>
        <v>Q 1</v>
      </c>
      <c r="N1173"/>
    </row>
    <row r="1174" spans="1:14" ht="11.25" customHeight="1" x14ac:dyDescent="0.2">
      <c r="A1174" s="42" t="s">
        <v>20</v>
      </c>
      <c r="B1174" s="44" t="s">
        <v>15</v>
      </c>
      <c r="C1174" s="44" t="s">
        <v>60</v>
      </c>
      <c r="D1174" s="43">
        <v>634341.80599999998</v>
      </c>
      <c r="E1174" s="43">
        <v>-129787.04199999999</v>
      </c>
      <c r="F1174" s="45">
        <v>-78570</v>
      </c>
      <c r="G1174" s="45">
        <v>-67880</v>
      </c>
      <c r="H1174" s="45">
        <v>-108120</v>
      </c>
      <c r="I1174" s="55">
        <f>pro[[#This Row],[Admin expenses 3]]+pro[[#This Row],[Admin expenses 2]]+pro[[#This Row],[Admin expenses 1]]+pro[[#This Row],[COGS]]</f>
        <v>-384357.04200000002</v>
      </c>
      <c r="J1174" s="55">
        <f>pro[[#This Row],[Revenue]]+pro[[#This Row],[AdminExp]]</f>
        <v>249984.76399999997</v>
      </c>
      <c r="K1174" s="83">
        <f>pro[[#This Row],[Profit]]/pro[[#This Row],[Revenue]]</f>
        <v>0.39408527332660143</v>
      </c>
      <c r="L1174" s="56">
        <f t="shared" si="18"/>
        <v>2</v>
      </c>
      <c r="M1174" s="82" t="str">
        <f>"Q"&amp;" "&amp;VLOOKUP(pro[[#This Row],[Period]],Mapping!A:B,2,0)</f>
        <v>Q 1</v>
      </c>
      <c r="N1174"/>
    </row>
    <row r="1175" spans="1:14" ht="11.25" customHeight="1" x14ac:dyDescent="0.2">
      <c r="A1175" s="42" t="s">
        <v>20</v>
      </c>
      <c r="B1175" s="44" t="s">
        <v>17</v>
      </c>
      <c r="C1175" s="44" t="s">
        <v>57</v>
      </c>
      <c r="D1175" s="43">
        <v>304318.95899999997</v>
      </c>
      <c r="E1175" s="43">
        <v>-71676.822</v>
      </c>
      <c r="F1175" s="45">
        <v>-22100</v>
      </c>
      <c r="G1175" s="45">
        <v>-15020</v>
      </c>
      <c r="H1175" s="45">
        <v>-26800</v>
      </c>
      <c r="I1175" s="55">
        <f>pro[[#This Row],[Admin expenses 3]]+pro[[#This Row],[Admin expenses 2]]+pro[[#This Row],[Admin expenses 1]]+pro[[#This Row],[COGS]]</f>
        <v>-135596.82199999999</v>
      </c>
      <c r="J1175" s="55">
        <f>pro[[#This Row],[Revenue]]+pro[[#This Row],[AdminExp]]</f>
        <v>168722.13699999999</v>
      </c>
      <c r="K1175" s="83">
        <f>pro[[#This Row],[Profit]]/pro[[#This Row],[Revenue]]</f>
        <v>0.55442532254456089</v>
      </c>
      <c r="L1175" s="56">
        <f t="shared" si="18"/>
        <v>2</v>
      </c>
      <c r="M1175" s="82" t="str">
        <f>"Q"&amp;" "&amp;VLOOKUP(pro[[#This Row],[Period]],Mapping!A:B,2,0)</f>
        <v>Q 1</v>
      </c>
      <c r="N1175"/>
    </row>
    <row r="1176" spans="1:14" ht="11.25" customHeight="1" x14ac:dyDescent="0.2">
      <c r="A1176" s="42" t="s">
        <v>20</v>
      </c>
      <c r="B1176" s="44" t="s">
        <v>19</v>
      </c>
      <c r="C1176" s="44" t="s">
        <v>58</v>
      </c>
      <c r="D1176" s="43">
        <v>1209077.9679999999</v>
      </c>
      <c r="E1176" s="43">
        <v>-243100.15099999998</v>
      </c>
      <c r="F1176" s="45">
        <v>-91330</v>
      </c>
      <c r="G1176" s="45">
        <v>-84830</v>
      </c>
      <c r="H1176" s="45">
        <v>-43690</v>
      </c>
      <c r="I1176" s="55">
        <f>pro[[#This Row],[Admin expenses 3]]+pro[[#This Row],[Admin expenses 2]]+pro[[#This Row],[Admin expenses 1]]+pro[[#This Row],[COGS]]</f>
        <v>-462950.15099999995</v>
      </c>
      <c r="J1176" s="55">
        <f>pro[[#This Row],[Revenue]]+pro[[#This Row],[AdminExp]]</f>
        <v>746127.81699999992</v>
      </c>
      <c r="K1176" s="83">
        <f>pro[[#This Row],[Profit]]/pro[[#This Row],[Revenue]]</f>
        <v>0.61710479948138464</v>
      </c>
      <c r="L1176" s="56">
        <f t="shared" si="18"/>
        <v>2</v>
      </c>
      <c r="M1176" s="82" t="str">
        <f>"Q"&amp;" "&amp;VLOOKUP(pro[[#This Row],[Period]],Mapping!A:B,2,0)</f>
        <v>Q 1</v>
      </c>
      <c r="N1176"/>
    </row>
    <row r="1177" spans="1:14" ht="11.25" customHeight="1" x14ac:dyDescent="0.2">
      <c r="A1177" s="42" t="s">
        <v>20</v>
      </c>
      <c r="B1177" s="44" t="s">
        <v>21</v>
      </c>
      <c r="C1177" s="44" t="s">
        <v>59</v>
      </c>
      <c r="D1177" s="43">
        <v>7642.1939999999995</v>
      </c>
      <c r="E1177" s="43">
        <v>-3986.7309999999998</v>
      </c>
      <c r="F1177" s="45">
        <v>-46340</v>
      </c>
      <c r="G1177" s="45">
        <v>-78180</v>
      </c>
      <c r="H1177" s="45">
        <v>-18390</v>
      </c>
      <c r="I1177" s="55">
        <f>pro[[#This Row],[Admin expenses 3]]+pro[[#This Row],[Admin expenses 2]]+pro[[#This Row],[Admin expenses 1]]+pro[[#This Row],[COGS]]</f>
        <v>-146896.731</v>
      </c>
      <c r="J1177" s="55">
        <f>pro[[#This Row],[Revenue]]+pro[[#This Row],[AdminExp]]</f>
        <v>-139254.53700000001</v>
      </c>
      <c r="K1177" s="83">
        <f>pro[[#This Row],[Profit]]/pro[[#This Row],[Revenue]]</f>
        <v>-18.221800833634951</v>
      </c>
      <c r="L1177" s="56">
        <f t="shared" si="18"/>
        <v>2</v>
      </c>
      <c r="M1177" s="82" t="str">
        <f>"Q"&amp;" "&amp;VLOOKUP(pro[[#This Row],[Period]],Mapping!A:B,2,0)</f>
        <v>Q 1</v>
      </c>
      <c r="N1177"/>
    </row>
    <row r="1178" spans="1:14" ht="11.25" customHeight="1" x14ac:dyDescent="0.2">
      <c r="A1178" s="42" t="s">
        <v>20</v>
      </c>
      <c r="B1178" s="44" t="s">
        <v>32</v>
      </c>
      <c r="C1178" s="44" t="s">
        <v>60</v>
      </c>
      <c r="D1178" s="43">
        <v>1597520.561</v>
      </c>
      <c r="E1178" s="43">
        <v>-238016.77899999995</v>
      </c>
      <c r="F1178" s="45">
        <v>-49750</v>
      </c>
      <c r="G1178" s="45">
        <v>-103820</v>
      </c>
      <c r="H1178" s="45">
        <v>-22550</v>
      </c>
      <c r="I1178" s="55">
        <f>pro[[#This Row],[Admin expenses 3]]+pro[[#This Row],[Admin expenses 2]]+pro[[#This Row],[Admin expenses 1]]+pro[[#This Row],[COGS]]</f>
        <v>-414136.77899999998</v>
      </c>
      <c r="J1178" s="55">
        <f>pro[[#This Row],[Revenue]]+pro[[#This Row],[AdminExp]]</f>
        <v>1183383.7820000001</v>
      </c>
      <c r="K1178" s="83">
        <f>pro[[#This Row],[Profit]]/pro[[#This Row],[Revenue]]</f>
        <v>0.74076278633887338</v>
      </c>
      <c r="L1178" s="56">
        <f t="shared" si="18"/>
        <v>2</v>
      </c>
      <c r="M1178" s="82" t="str">
        <f>"Q"&amp;" "&amp;VLOOKUP(pro[[#This Row],[Period]],Mapping!A:B,2,0)</f>
        <v>Q 1</v>
      </c>
      <c r="N1178"/>
    </row>
    <row r="1179" spans="1:14" ht="11.25" customHeight="1" x14ac:dyDescent="0.2">
      <c r="A1179" s="42" t="s">
        <v>20</v>
      </c>
      <c r="B1179" s="44" t="s">
        <v>15</v>
      </c>
      <c r="C1179" s="44" t="s">
        <v>57</v>
      </c>
      <c r="D1179" s="43">
        <v>39835.844999999994</v>
      </c>
      <c r="E1179" s="43">
        <v>-16496.423999999999</v>
      </c>
      <c r="F1179" s="45">
        <v>-49700</v>
      </c>
      <c r="G1179" s="45">
        <v>-68770</v>
      </c>
      <c r="H1179" s="45">
        <v>-70520</v>
      </c>
      <c r="I1179" s="55">
        <f>pro[[#This Row],[Admin expenses 3]]+pro[[#This Row],[Admin expenses 2]]+pro[[#This Row],[Admin expenses 1]]+pro[[#This Row],[COGS]]</f>
        <v>-205486.424</v>
      </c>
      <c r="J1179" s="55">
        <f>pro[[#This Row],[Revenue]]+pro[[#This Row],[AdminExp]]</f>
        <v>-165650.579</v>
      </c>
      <c r="K1179" s="83">
        <f>pro[[#This Row],[Profit]]/pro[[#This Row],[Revenue]]</f>
        <v>-4.1583297404636461</v>
      </c>
      <c r="L1179" s="56">
        <f t="shared" si="18"/>
        <v>2</v>
      </c>
      <c r="M1179" s="82" t="str">
        <f>"Q"&amp;" "&amp;VLOOKUP(pro[[#This Row],[Period]],Mapping!A:B,2,0)</f>
        <v>Q 1</v>
      </c>
      <c r="N1179"/>
    </row>
    <row r="1180" spans="1:14" ht="11.25" customHeight="1" x14ac:dyDescent="0.2">
      <c r="A1180" s="42" t="s">
        <v>20</v>
      </c>
      <c r="B1180" s="44" t="s">
        <v>17</v>
      </c>
      <c r="C1180" s="44" t="s">
        <v>57</v>
      </c>
      <c r="D1180" s="43">
        <v>419551.55899999995</v>
      </c>
      <c r="E1180" s="43">
        <v>-99781.583999999988</v>
      </c>
      <c r="F1180" s="45">
        <v>-58020</v>
      </c>
      <c r="G1180" s="45">
        <v>-97670</v>
      </c>
      <c r="H1180" s="45">
        <v>-72860</v>
      </c>
      <c r="I1180" s="55">
        <f>pro[[#This Row],[Admin expenses 3]]+pro[[#This Row],[Admin expenses 2]]+pro[[#This Row],[Admin expenses 1]]+pro[[#This Row],[COGS]]</f>
        <v>-328331.58399999997</v>
      </c>
      <c r="J1180" s="55">
        <f>pro[[#This Row],[Revenue]]+pro[[#This Row],[AdminExp]]</f>
        <v>91219.974999999977</v>
      </c>
      <c r="K1180" s="83">
        <f>pro[[#This Row],[Profit]]/pro[[#This Row],[Revenue]]</f>
        <v>0.21742256236020802</v>
      </c>
      <c r="L1180" s="56">
        <f t="shared" si="18"/>
        <v>2</v>
      </c>
      <c r="M1180" s="82" t="str">
        <f>"Q"&amp;" "&amp;VLOOKUP(pro[[#This Row],[Period]],Mapping!A:B,2,0)</f>
        <v>Q 1</v>
      </c>
      <c r="N1180"/>
    </row>
    <row r="1181" spans="1:14" ht="11.25" customHeight="1" x14ac:dyDescent="0.2">
      <c r="A1181" s="42" t="s">
        <v>20</v>
      </c>
      <c r="B1181" s="44" t="s">
        <v>19</v>
      </c>
      <c r="C1181" s="44" t="s">
        <v>58</v>
      </c>
      <c r="D1181" s="43">
        <v>211970.33900000001</v>
      </c>
      <c r="E1181" s="43">
        <v>-42412.278999999995</v>
      </c>
      <c r="F1181" s="45">
        <v>-100840</v>
      </c>
      <c r="G1181" s="45">
        <v>-61870</v>
      </c>
      <c r="H1181" s="45">
        <v>-90190</v>
      </c>
      <c r="I1181" s="55">
        <f>pro[[#This Row],[Admin expenses 3]]+pro[[#This Row],[Admin expenses 2]]+pro[[#This Row],[Admin expenses 1]]+pro[[#This Row],[COGS]]</f>
        <v>-295312.27899999998</v>
      </c>
      <c r="J1181" s="55">
        <f>pro[[#This Row],[Revenue]]+pro[[#This Row],[AdminExp]]</f>
        <v>-83341.939999999973</v>
      </c>
      <c r="K1181" s="83">
        <f>pro[[#This Row],[Profit]]/pro[[#This Row],[Revenue]]</f>
        <v>-0.39317736808450343</v>
      </c>
      <c r="L1181" s="56">
        <f t="shared" si="18"/>
        <v>2</v>
      </c>
      <c r="M1181" s="82" t="str">
        <f>"Q"&amp;" "&amp;VLOOKUP(pro[[#This Row],[Period]],Mapping!A:B,2,0)</f>
        <v>Q 1</v>
      </c>
      <c r="N1181"/>
    </row>
    <row r="1182" spans="1:14" ht="11.25" customHeight="1" x14ac:dyDescent="0.2">
      <c r="A1182" s="42" t="s">
        <v>20</v>
      </c>
      <c r="B1182" s="44" t="s">
        <v>22</v>
      </c>
      <c r="C1182" s="44" t="s">
        <v>59</v>
      </c>
      <c r="D1182" s="43">
        <v>220463.63499999998</v>
      </c>
      <c r="E1182" s="43">
        <v>-38949.889999999992</v>
      </c>
      <c r="F1182" s="45">
        <v>-12710</v>
      </c>
      <c r="G1182" s="45">
        <v>-20480</v>
      </c>
      <c r="H1182" s="45">
        <v>-48790</v>
      </c>
      <c r="I1182" s="55">
        <f>pro[[#This Row],[Admin expenses 3]]+pro[[#This Row],[Admin expenses 2]]+pro[[#This Row],[Admin expenses 1]]+pro[[#This Row],[COGS]]</f>
        <v>-120929.88999999998</v>
      </c>
      <c r="J1182" s="55">
        <f>pro[[#This Row],[Revenue]]+pro[[#This Row],[AdminExp]]</f>
        <v>99533.744999999995</v>
      </c>
      <c r="K1182" s="83">
        <f>pro[[#This Row],[Profit]]/pro[[#This Row],[Revenue]]</f>
        <v>0.4514746615694693</v>
      </c>
      <c r="L1182" s="56">
        <f t="shared" si="18"/>
        <v>2</v>
      </c>
      <c r="M1182" s="82" t="str">
        <f>"Q"&amp;" "&amp;VLOOKUP(pro[[#This Row],[Period]],Mapping!A:B,2,0)</f>
        <v>Q 1</v>
      </c>
      <c r="N1182"/>
    </row>
    <row r="1183" spans="1:14" ht="11.25" customHeight="1" x14ac:dyDescent="0.2">
      <c r="A1183" s="42" t="s">
        <v>20</v>
      </c>
      <c r="B1183" s="44" t="s">
        <v>36</v>
      </c>
      <c r="C1183" s="44" t="s">
        <v>57</v>
      </c>
      <c r="D1183" s="43">
        <v>493279.50699999998</v>
      </c>
      <c r="E1183" s="43">
        <v>-204700.42599999998</v>
      </c>
      <c r="F1183" s="45">
        <v>-96840</v>
      </c>
      <c r="G1183" s="45">
        <v>-89630</v>
      </c>
      <c r="H1183" s="45">
        <v>-79980</v>
      </c>
      <c r="I1183" s="55">
        <f>pro[[#This Row],[Admin expenses 3]]+pro[[#This Row],[Admin expenses 2]]+pro[[#This Row],[Admin expenses 1]]+pro[[#This Row],[COGS]]</f>
        <v>-471150.42599999998</v>
      </c>
      <c r="J1183" s="55">
        <f>pro[[#This Row],[Revenue]]+pro[[#This Row],[AdminExp]]</f>
        <v>22129.081000000006</v>
      </c>
      <c r="K1183" s="83">
        <f>pro[[#This Row],[Profit]]/pro[[#This Row],[Revenue]]</f>
        <v>4.486113995406666E-2</v>
      </c>
      <c r="L1183" s="56">
        <f t="shared" si="18"/>
        <v>2</v>
      </c>
      <c r="M1183" s="82" t="str">
        <f>"Q"&amp;" "&amp;VLOOKUP(pro[[#This Row],[Period]],Mapping!A:B,2,0)</f>
        <v>Q 1</v>
      </c>
      <c r="N1183"/>
    </row>
    <row r="1184" spans="1:14" ht="11.25" customHeight="1" x14ac:dyDescent="0.2">
      <c r="A1184" s="42" t="s">
        <v>20</v>
      </c>
      <c r="B1184" s="44" t="s">
        <v>24</v>
      </c>
      <c r="C1184" s="44" t="s">
        <v>58</v>
      </c>
      <c r="D1184" s="43">
        <v>103512.73099999999</v>
      </c>
      <c r="E1184" s="43">
        <v>-19149.612999999998</v>
      </c>
      <c r="F1184" s="45">
        <v>-83350</v>
      </c>
      <c r="G1184" s="45">
        <v>-17800</v>
      </c>
      <c r="H1184" s="45">
        <v>-54930</v>
      </c>
      <c r="I1184" s="55">
        <f>pro[[#This Row],[Admin expenses 3]]+pro[[#This Row],[Admin expenses 2]]+pro[[#This Row],[Admin expenses 1]]+pro[[#This Row],[COGS]]</f>
        <v>-175229.61300000001</v>
      </c>
      <c r="J1184" s="55">
        <f>pro[[#This Row],[Revenue]]+pro[[#This Row],[AdminExp]]</f>
        <v>-71716.882000000027</v>
      </c>
      <c r="K1184" s="83">
        <f>pro[[#This Row],[Profit]]/pro[[#This Row],[Revenue]]</f>
        <v>-0.69283151267644594</v>
      </c>
      <c r="L1184" s="56">
        <f t="shared" si="18"/>
        <v>2</v>
      </c>
      <c r="M1184" s="82" t="str">
        <f>"Q"&amp;" "&amp;VLOOKUP(pro[[#This Row],[Period]],Mapping!A:B,2,0)</f>
        <v>Q 1</v>
      </c>
      <c r="N1184"/>
    </row>
    <row r="1185" spans="1:14" ht="11.25" customHeight="1" x14ac:dyDescent="0.2">
      <c r="A1185" s="42" t="s">
        <v>20</v>
      </c>
      <c r="B1185" s="44" t="s">
        <v>35</v>
      </c>
      <c r="C1185" s="44" t="s">
        <v>59</v>
      </c>
      <c r="D1185" s="43">
        <v>1615891.1229999999</v>
      </c>
      <c r="E1185" s="43">
        <v>-144775.91099999999</v>
      </c>
      <c r="F1185" s="45">
        <v>-66420</v>
      </c>
      <c r="G1185" s="45">
        <v>-14860</v>
      </c>
      <c r="H1185" s="45">
        <v>-52900</v>
      </c>
      <c r="I1185" s="55">
        <f>pro[[#This Row],[Admin expenses 3]]+pro[[#This Row],[Admin expenses 2]]+pro[[#This Row],[Admin expenses 1]]+pro[[#This Row],[COGS]]</f>
        <v>-278955.91099999996</v>
      </c>
      <c r="J1185" s="55">
        <f>pro[[#This Row],[Revenue]]+pro[[#This Row],[AdminExp]]</f>
        <v>1336935.2119999998</v>
      </c>
      <c r="K1185" s="83">
        <f>pro[[#This Row],[Profit]]/pro[[#This Row],[Revenue]]</f>
        <v>0.82736713691322128</v>
      </c>
      <c r="L1185" s="56">
        <f t="shared" si="18"/>
        <v>2</v>
      </c>
      <c r="M1185" s="82" t="str">
        <f>"Q"&amp;" "&amp;VLOOKUP(pro[[#This Row],[Period]],Mapping!A:B,2,0)</f>
        <v>Q 1</v>
      </c>
      <c r="N1185"/>
    </row>
    <row r="1186" spans="1:14" ht="11.25" customHeight="1" x14ac:dyDescent="0.2">
      <c r="A1186" s="42" t="s">
        <v>20</v>
      </c>
      <c r="B1186" s="44" t="s">
        <v>25</v>
      </c>
      <c r="C1186" s="44" t="s">
        <v>57</v>
      </c>
      <c r="D1186" s="43">
        <v>1102795.575</v>
      </c>
      <c r="E1186" s="43">
        <v>-1546704.936</v>
      </c>
      <c r="F1186" s="45">
        <v>-71640</v>
      </c>
      <c r="G1186" s="45">
        <v>-79220</v>
      </c>
      <c r="H1186" s="45">
        <v>-86320</v>
      </c>
      <c r="I1186" s="55">
        <f>pro[[#This Row],[Admin expenses 3]]+pro[[#This Row],[Admin expenses 2]]+pro[[#This Row],[Admin expenses 1]]+pro[[#This Row],[COGS]]</f>
        <v>-1783884.936</v>
      </c>
      <c r="J1186" s="55">
        <f>pro[[#This Row],[Revenue]]+pro[[#This Row],[AdminExp]]</f>
        <v>-681089.36100000003</v>
      </c>
      <c r="K1186" s="83">
        <f>pro[[#This Row],[Profit]]/pro[[#This Row],[Revenue]]</f>
        <v>-0.61760255158804034</v>
      </c>
      <c r="L1186" s="56">
        <f t="shared" si="18"/>
        <v>2</v>
      </c>
      <c r="M1186" s="82" t="str">
        <f>"Q"&amp;" "&amp;VLOOKUP(pro[[#This Row],[Period]],Mapping!A:B,2,0)</f>
        <v>Q 1</v>
      </c>
      <c r="N1186"/>
    </row>
    <row r="1187" spans="1:14" ht="11.25" customHeight="1" x14ac:dyDescent="0.2">
      <c r="A1187" s="42" t="s">
        <v>20</v>
      </c>
      <c r="B1187" s="44" t="s">
        <v>13</v>
      </c>
      <c r="C1187" s="44" t="s">
        <v>58</v>
      </c>
      <c r="D1187" s="43">
        <v>128405.144</v>
      </c>
      <c r="E1187" s="43">
        <v>-25442.899999999998</v>
      </c>
      <c r="F1187" s="45">
        <v>-71710</v>
      </c>
      <c r="G1187" s="45">
        <v>-37990</v>
      </c>
      <c r="H1187" s="45">
        <v>-81820</v>
      </c>
      <c r="I1187" s="55">
        <f>pro[[#This Row],[Admin expenses 3]]+pro[[#This Row],[Admin expenses 2]]+pro[[#This Row],[Admin expenses 1]]+pro[[#This Row],[COGS]]</f>
        <v>-216962.9</v>
      </c>
      <c r="J1187" s="55">
        <f>pro[[#This Row],[Revenue]]+pro[[#This Row],[AdminExp]]</f>
        <v>-88557.755999999994</v>
      </c>
      <c r="K1187" s="83">
        <f>pro[[#This Row],[Profit]]/pro[[#This Row],[Revenue]]</f>
        <v>-0.6896745195815519</v>
      </c>
      <c r="L1187" s="56">
        <f t="shared" si="18"/>
        <v>2</v>
      </c>
      <c r="M1187" s="82" t="str">
        <f>"Q"&amp;" "&amp;VLOOKUP(pro[[#This Row],[Period]],Mapping!A:B,2,0)</f>
        <v>Q 1</v>
      </c>
      <c r="N1187"/>
    </row>
    <row r="1188" spans="1:14" ht="11.25" customHeight="1" x14ac:dyDescent="0.2">
      <c r="A1188" s="42" t="s">
        <v>20</v>
      </c>
      <c r="B1188" s="44" t="s">
        <v>14</v>
      </c>
      <c r="C1188" s="44" t="s">
        <v>59</v>
      </c>
      <c r="D1188" s="43">
        <v>1253389.186</v>
      </c>
      <c r="E1188" s="43">
        <v>-1164031.4209999999</v>
      </c>
      <c r="F1188" s="45">
        <v>-16390</v>
      </c>
      <c r="G1188" s="45">
        <v>-50020</v>
      </c>
      <c r="H1188" s="45">
        <v>-105160</v>
      </c>
      <c r="I1188" s="55">
        <f>pro[[#This Row],[Admin expenses 3]]+pro[[#This Row],[Admin expenses 2]]+pro[[#This Row],[Admin expenses 1]]+pro[[#This Row],[COGS]]</f>
        <v>-1335601.4209999999</v>
      </c>
      <c r="J1188" s="55">
        <f>pro[[#This Row],[Revenue]]+pro[[#This Row],[AdminExp]]</f>
        <v>-82212.23499999987</v>
      </c>
      <c r="K1188" s="83">
        <f>pro[[#This Row],[Profit]]/pro[[#This Row],[Revenue]]</f>
        <v>-6.559194535766473E-2</v>
      </c>
      <c r="L1188" s="56">
        <f t="shared" si="18"/>
        <v>2</v>
      </c>
      <c r="M1188" s="82" t="str">
        <f>"Q"&amp;" "&amp;VLOOKUP(pro[[#This Row],[Period]],Mapping!A:B,2,0)</f>
        <v>Q 1</v>
      </c>
      <c r="N1188"/>
    </row>
    <row r="1189" spans="1:14" ht="11.25" customHeight="1" x14ac:dyDescent="0.2">
      <c r="A1189" s="42" t="s">
        <v>20</v>
      </c>
      <c r="B1189" s="44" t="s">
        <v>26</v>
      </c>
      <c r="C1189" s="44" t="s">
        <v>57</v>
      </c>
      <c r="D1189" s="43">
        <v>1818017.18</v>
      </c>
      <c r="E1189" s="43">
        <v>-1607615.2329999998</v>
      </c>
      <c r="F1189" s="45">
        <v>-14160</v>
      </c>
      <c r="G1189" s="45">
        <v>-61380</v>
      </c>
      <c r="H1189" s="45">
        <v>-105680</v>
      </c>
      <c r="I1189" s="55">
        <f>pro[[#This Row],[Admin expenses 3]]+pro[[#This Row],[Admin expenses 2]]+pro[[#This Row],[Admin expenses 1]]+pro[[#This Row],[COGS]]</f>
        <v>-1788835.2329999998</v>
      </c>
      <c r="J1189" s="55">
        <f>pro[[#This Row],[Revenue]]+pro[[#This Row],[AdminExp]]</f>
        <v>29181.94700000016</v>
      </c>
      <c r="K1189" s="83">
        <f>pro[[#This Row],[Profit]]/pro[[#This Row],[Revenue]]</f>
        <v>1.6051524331579838E-2</v>
      </c>
      <c r="L1189" s="56">
        <f t="shared" si="18"/>
        <v>2</v>
      </c>
      <c r="M1189" s="82" t="str">
        <f>"Q"&amp;" "&amp;VLOOKUP(pro[[#This Row],[Period]],Mapping!A:B,2,0)</f>
        <v>Q 1</v>
      </c>
      <c r="N1189"/>
    </row>
    <row r="1190" spans="1:14" ht="11.25" customHeight="1" x14ac:dyDescent="0.2">
      <c r="A1190" s="42" t="s">
        <v>20</v>
      </c>
      <c r="B1190" s="44" t="s">
        <v>15</v>
      </c>
      <c r="C1190" s="44" t="s">
        <v>57</v>
      </c>
      <c r="D1190" s="43">
        <v>4958446.2409999995</v>
      </c>
      <c r="E1190" s="43">
        <v>-1973818.595</v>
      </c>
      <c r="F1190" s="45">
        <v>-80960</v>
      </c>
      <c r="G1190" s="45">
        <v>-35620</v>
      </c>
      <c r="H1190" s="45">
        <v>-71720</v>
      </c>
      <c r="I1190" s="55">
        <f>pro[[#This Row],[Admin expenses 3]]+pro[[#This Row],[Admin expenses 2]]+pro[[#This Row],[Admin expenses 1]]+pro[[#This Row],[COGS]]</f>
        <v>-2162118.5949999997</v>
      </c>
      <c r="J1190" s="55">
        <f>pro[[#This Row],[Revenue]]+pro[[#This Row],[AdminExp]]</f>
        <v>2796327.6459999997</v>
      </c>
      <c r="K1190" s="83">
        <f>pro[[#This Row],[Profit]]/pro[[#This Row],[Revenue]]</f>
        <v>0.56395239760349758</v>
      </c>
      <c r="L1190" s="56">
        <f t="shared" si="18"/>
        <v>2</v>
      </c>
      <c r="M1190" s="82" t="str">
        <f>"Q"&amp;" "&amp;VLOOKUP(pro[[#This Row],[Period]],Mapping!A:B,2,0)</f>
        <v>Q 1</v>
      </c>
      <c r="N1190"/>
    </row>
    <row r="1191" spans="1:14" ht="11.25" customHeight="1" x14ac:dyDescent="0.2">
      <c r="A1191" s="42" t="s">
        <v>20</v>
      </c>
      <c r="B1191" s="44" t="s">
        <v>17</v>
      </c>
      <c r="C1191" s="44" t="s">
        <v>57</v>
      </c>
      <c r="D1191" s="43">
        <v>1300145.3429999999</v>
      </c>
      <c r="E1191" s="43">
        <v>-772057.10399999993</v>
      </c>
      <c r="F1191" s="45">
        <v>-97630</v>
      </c>
      <c r="G1191" s="45">
        <v>-106890</v>
      </c>
      <c r="H1191" s="45">
        <v>-64560</v>
      </c>
      <c r="I1191" s="55">
        <f>pro[[#This Row],[Admin expenses 3]]+pro[[#This Row],[Admin expenses 2]]+pro[[#This Row],[Admin expenses 1]]+pro[[#This Row],[COGS]]</f>
        <v>-1041137.1039999999</v>
      </c>
      <c r="J1191" s="55">
        <f>pro[[#This Row],[Revenue]]+pro[[#This Row],[AdminExp]]</f>
        <v>259008.23899999994</v>
      </c>
      <c r="K1191" s="83">
        <f>pro[[#This Row],[Profit]]/pro[[#This Row],[Revenue]]</f>
        <v>0.19921483424488179</v>
      </c>
      <c r="L1191" s="56">
        <f t="shared" si="18"/>
        <v>2</v>
      </c>
      <c r="M1191" s="82" t="str">
        <f>"Q"&amp;" "&amp;VLOOKUP(pro[[#This Row],[Period]],Mapping!A:B,2,0)</f>
        <v>Q 1</v>
      </c>
      <c r="N1191"/>
    </row>
    <row r="1192" spans="1:14" ht="11.25" customHeight="1" x14ac:dyDescent="0.2">
      <c r="A1192" s="42" t="s">
        <v>20</v>
      </c>
      <c r="B1192" s="44" t="s">
        <v>19</v>
      </c>
      <c r="C1192" s="44" t="s">
        <v>57</v>
      </c>
      <c r="D1192" s="43">
        <v>2346726.9139999999</v>
      </c>
      <c r="E1192" s="43">
        <v>-1214893.3859999999</v>
      </c>
      <c r="F1192" s="45">
        <v>-88130</v>
      </c>
      <c r="G1192" s="45">
        <v>-55700</v>
      </c>
      <c r="H1192" s="45">
        <v>-44200</v>
      </c>
      <c r="I1192" s="55">
        <f>pro[[#This Row],[Admin expenses 3]]+pro[[#This Row],[Admin expenses 2]]+pro[[#This Row],[Admin expenses 1]]+pro[[#This Row],[COGS]]</f>
        <v>-1402923.3859999999</v>
      </c>
      <c r="J1192" s="55">
        <f>pro[[#This Row],[Revenue]]+pro[[#This Row],[AdminExp]]</f>
        <v>943803.52799999993</v>
      </c>
      <c r="K1192" s="83">
        <f>pro[[#This Row],[Profit]]/pro[[#This Row],[Revenue]]</f>
        <v>0.40217867804280866</v>
      </c>
      <c r="L1192" s="56">
        <f t="shared" si="18"/>
        <v>2</v>
      </c>
      <c r="M1192" s="82" t="str">
        <f>"Q"&amp;" "&amp;VLOOKUP(pro[[#This Row],[Period]],Mapping!A:B,2,0)</f>
        <v>Q 1</v>
      </c>
      <c r="N1192"/>
    </row>
    <row r="1193" spans="1:14" ht="11.25" customHeight="1" x14ac:dyDescent="0.2">
      <c r="A1193" s="42" t="s">
        <v>20</v>
      </c>
      <c r="B1193" s="44" t="s">
        <v>21</v>
      </c>
      <c r="C1193" s="44" t="s">
        <v>57</v>
      </c>
      <c r="D1193" s="43">
        <v>101506.43299999999</v>
      </c>
      <c r="E1193" s="43">
        <v>-76579.852999999988</v>
      </c>
      <c r="F1193" s="45">
        <v>-32660</v>
      </c>
      <c r="G1193" s="45">
        <v>-63910</v>
      </c>
      <c r="H1193" s="45">
        <v>-40810</v>
      </c>
      <c r="I1193" s="55">
        <f>pro[[#This Row],[Admin expenses 3]]+pro[[#This Row],[Admin expenses 2]]+pro[[#This Row],[Admin expenses 1]]+pro[[#This Row],[COGS]]</f>
        <v>-213959.853</v>
      </c>
      <c r="J1193" s="55">
        <f>pro[[#This Row],[Revenue]]+pro[[#This Row],[AdminExp]]</f>
        <v>-112453.42000000001</v>
      </c>
      <c r="K1193" s="83">
        <f>pro[[#This Row],[Profit]]/pro[[#This Row],[Revenue]]</f>
        <v>-1.1078452535121595</v>
      </c>
      <c r="L1193" s="56">
        <f t="shared" si="18"/>
        <v>2</v>
      </c>
      <c r="M1193" s="82" t="str">
        <f>"Q"&amp;" "&amp;VLOOKUP(pro[[#This Row],[Period]],Mapping!A:B,2,0)</f>
        <v>Q 1</v>
      </c>
      <c r="N1193"/>
    </row>
    <row r="1194" spans="1:14" ht="11.25" customHeight="1" x14ac:dyDescent="0.2">
      <c r="A1194" s="42" t="s">
        <v>20</v>
      </c>
      <c r="B1194" s="44" t="s">
        <v>22</v>
      </c>
      <c r="C1194" s="44" t="s">
        <v>57</v>
      </c>
      <c r="D1194" s="43">
        <v>998759.97899999993</v>
      </c>
      <c r="E1194" s="43">
        <v>-354693.48599999998</v>
      </c>
      <c r="F1194" s="45">
        <v>-14980</v>
      </c>
      <c r="G1194" s="45">
        <v>-85760</v>
      </c>
      <c r="H1194" s="45">
        <v>-102170</v>
      </c>
      <c r="I1194" s="55">
        <f>pro[[#This Row],[Admin expenses 3]]+pro[[#This Row],[Admin expenses 2]]+pro[[#This Row],[Admin expenses 1]]+pro[[#This Row],[COGS]]</f>
        <v>-557603.48600000003</v>
      </c>
      <c r="J1194" s="55">
        <f>pro[[#This Row],[Revenue]]+pro[[#This Row],[AdminExp]]</f>
        <v>441156.4929999999</v>
      </c>
      <c r="K1194" s="83">
        <f>pro[[#This Row],[Profit]]/pro[[#This Row],[Revenue]]</f>
        <v>0.4417042155030122</v>
      </c>
      <c r="L1194" s="56">
        <f t="shared" si="18"/>
        <v>2</v>
      </c>
      <c r="M1194" s="82" t="str">
        <f>"Q"&amp;" "&amp;VLOOKUP(pro[[#This Row],[Period]],Mapping!A:B,2,0)</f>
        <v>Q 1</v>
      </c>
      <c r="N1194"/>
    </row>
    <row r="1195" spans="1:14" ht="11.25" customHeight="1" x14ac:dyDescent="0.2">
      <c r="A1195" s="42" t="s">
        <v>20</v>
      </c>
      <c r="B1195" s="44" t="s">
        <v>30</v>
      </c>
      <c r="C1195" s="44" t="s">
        <v>57</v>
      </c>
      <c r="D1195" s="43">
        <v>752772.18799999997</v>
      </c>
      <c r="E1195" s="43">
        <v>-430125.16399999999</v>
      </c>
      <c r="F1195" s="45">
        <v>-92450</v>
      </c>
      <c r="G1195" s="45">
        <v>-107200</v>
      </c>
      <c r="H1195" s="45">
        <v>-91410</v>
      </c>
      <c r="I1195" s="55">
        <f>pro[[#This Row],[Admin expenses 3]]+pro[[#This Row],[Admin expenses 2]]+pro[[#This Row],[Admin expenses 1]]+pro[[#This Row],[COGS]]</f>
        <v>-721185.16399999999</v>
      </c>
      <c r="J1195" s="55">
        <f>pro[[#This Row],[Revenue]]+pro[[#This Row],[AdminExp]]</f>
        <v>31587.023999999976</v>
      </c>
      <c r="K1195" s="83">
        <f>pro[[#This Row],[Profit]]/pro[[#This Row],[Revenue]]</f>
        <v>4.1960933870208258E-2</v>
      </c>
      <c r="L1195" s="56">
        <f t="shared" si="18"/>
        <v>2</v>
      </c>
      <c r="M1195" s="82" t="str">
        <f>"Q"&amp;" "&amp;VLOOKUP(pro[[#This Row],[Period]],Mapping!A:B,2,0)</f>
        <v>Q 1</v>
      </c>
      <c r="N1195"/>
    </row>
    <row r="1196" spans="1:14" ht="11.25" customHeight="1" x14ac:dyDescent="0.2">
      <c r="A1196" s="42" t="s">
        <v>20</v>
      </c>
      <c r="B1196" s="44" t="s">
        <v>32</v>
      </c>
      <c r="C1196" s="44" t="s">
        <v>57</v>
      </c>
      <c r="D1196" s="43">
        <v>295341.45199999999</v>
      </c>
      <c r="E1196" s="43">
        <v>-183580.42499999999</v>
      </c>
      <c r="F1196" s="45">
        <v>-78560</v>
      </c>
      <c r="G1196" s="45">
        <v>-108160</v>
      </c>
      <c r="H1196" s="45">
        <v>-83530</v>
      </c>
      <c r="I1196" s="55">
        <f>pro[[#This Row],[Admin expenses 3]]+pro[[#This Row],[Admin expenses 2]]+pro[[#This Row],[Admin expenses 1]]+pro[[#This Row],[COGS]]</f>
        <v>-453830.42499999999</v>
      </c>
      <c r="J1196" s="55">
        <f>pro[[#This Row],[Revenue]]+pro[[#This Row],[AdminExp]]</f>
        <v>-158488.973</v>
      </c>
      <c r="K1196" s="83">
        <f>pro[[#This Row],[Profit]]/pro[[#This Row],[Revenue]]</f>
        <v>-0.53662962624020694</v>
      </c>
      <c r="L1196" s="56">
        <f t="shared" si="18"/>
        <v>2</v>
      </c>
      <c r="M1196" s="82" t="str">
        <f>"Q"&amp;" "&amp;VLOOKUP(pro[[#This Row],[Period]],Mapping!A:B,2,0)</f>
        <v>Q 1</v>
      </c>
      <c r="N1196"/>
    </row>
    <row r="1197" spans="1:14" ht="11.25" customHeight="1" x14ac:dyDescent="0.2">
      <c r="A1197" s="42" t="s">
        <v>20</v>
      </c>
      <c r="B1197" s="44" t="s">
        <v>24</v>
      </c>
      <c r="C1197" s="44" t="s">
        <v>57</v>
      </c>
      <c r="D1197" s="43">
        <v>231706.04799999998</v>
      </c>
      <c r="E1197" s="43">
        <v>-71033.045999999988</v>
      </c>
      <c r="F1197" s="45">
        <v>-65980</v>
      </c>
      <c r="G1197" s="45">
        <v>-61080</v>
      </c>
      <c r="H1197" s="45">
        <v>-74150</v>
      </c>
      <c r="I1197" s="55">
        <f>pro[[#This Row],[Admin expenses 3]]+pro[[#This Row],[Admin expenses 2]]+pro[[#This Row],[Admin expenses 1]]+pro[[#This Row],[COGS]]</f>
        <v>-272243.04599999997</v>
      </c>
      <c r="J1197" s="55">
        <f>pro[[#This Row],[Revenue]]+pro[[#This Row],[AdminExp]]</f>
        <v>-40536.997999999992</v>
      </c>
      <c r="K1197" s="83">
        <f>pro[[#This Row],[Profit]]/pro[[#This Row],[Revenue]]</f>
        <v>-0.17495010747410442</v>
      </c>
      <c r="L1197" s="56">
        <f t="shared" si="18"/>
        <v>2</v>
      </c>
      <c r="M1197" s="82" t="str">
        <f>"Q"&amp;" "&amp;VLOOKUP(pro[[#This Row],[Period]],Mapping!A:B,2,0)</f>
        <v>Q 1</v>
      </c>
      <c r="N1197"/>
    </row>
    <row r="1198" spans="1:14" ht="11.25" customHeight="1" x14ac:dyDescent="0.2">
      <c r="A1198" s="42" t="s">
        <v>20</v>
      </c>
      <c r="B1198" s="44" t="s">
        <v>37</v>
      </c>
      <c r="C1198" s="44" t="s">
        <v>57</v>
      </c>
      <c r="D1198" s="43">
        <v>20402204.192999996</v>
      </c>
      <c r="E1198" s="43">
        <v>-16438618.434</v>
      </c>
      <c r="F1198" s="45">
        <v>-49820</v>
      </c>
      <c r="G1198" s="45">
        <v>-108410</v>
      </c>
      <c r="H1198" s="45">
        <v>-102490</v>
      </c>
      <c r="I1198" s="55">
        <f>pro[[#This Row],[Admin expenses 3]]+pro[[#This Row],[Admin expenses 2]]+pro[[#This Row],[Admin expenses 1]]+pro[[#This Row],[COGS]]</f>
        <v>-16699338.434</v>
      </c>
      <c r="J1198" s="55">
        <f>pro[[#This Row],[Revenue]]+pro[[#This Row],[AdminExp]]</f>
        <v>3702865.7589999959</v>
      </c>
      <c r="K1198" s="83">
        <f>pro[[#This Row],[Profit]]/pro[[#This Row],[Revenue]]</f>
        <v>0.18149341727843557</v>
      </c>
      <c r="L1198" s="56">
        <f t="shared" si="18"/>
        <v>2</v>
      </c>
      <c r="M1198" s="82" t="str">
        <f>"Q"&amp;" "&amp;VLOOKUP(pro[[#This Row],[Period]],Mapping!A:B,2,0)</f>
        <v>Q 1</v>
      </c>
      <c r="N1198"/>
    </row>
    <row r="1199" spans="1:14" ht="11.25" customHeight="1" x14ac:dyDescent="0.2">
      <c r="A1199" s="42" t="s">
        <v>20</v>
      </c>
      <c r="B1199" s="44" t="s">
        <v>35</v>
      </c>
      <c r="C1199" s="44" t="s">
        <v>57</v>
      </c>
      <c r="D1199" s="43">
        <v>29621390.910999995</v>
      </c>
      <c r="E1199" s="43">
        <v>-8866454.1839999985</v>
      </c>
      <c r="F1199" s="45">
        <v>-89520</v>
      </c>
      <c r="G1199" s="45">
        <v>-53150</v>
      </c>
      <c r="H1199" s="45">
        <v>-28420</v>
      </c>
      <c r="I1199" s="55">
        <f>pro[[#This Row],[Admin expenses 3]]+pro[[#This Row],[Admin expenses 2]]+pro[[#This Row],[Admin expenses 1]]+pro[[#This Row],[COGS]]</f>
        <v>-9037544.1839999985</v>
      </c>
      <c r="J1199" s="55">
        <f>pro[[#This Row],[Revenue]]+pro[[#This Row],[AdminExp]]</f>
        <v>20583846.726999998</v>
      </c>
      <c r="K1199" s="83">
        <f>pro[[#This Row],[Profit]]/pro[[#This Row],[Revenue]]</f>
        <v>0.69489804813170075</v>
      </c>
      <c r="L1199" s="56">
        <f t="shared" si="18"/>
        <v>2</v>
      </c>
      <c r="M1199" s="82" t="str">
        <f>"Q"&amp;" "&amp;VLOOKUP(pro[[#This Row],[Period]],Mapping!A:B,2,0)</f>
        <v>Q 1</v>
      </c>
      <c r="N1199"/>
    </row>
    <row r="1200" spans="1:14" ht="11.25" customHeight="1" x14ac:dyDescent="0.2">
      <c r="A1200" s="42" t="s">
        <v>20</v>
      </c>
      <c r="B1200" s="44" t="s">
        <v>14</v>
      </c>
      <c r="C1200" s="44" t="s">
        <v>57</v>
      </c>
      <c r="D1200" s="43">
        <v>107676.94</v>
      </c>
      <c r="E1200" s="43">
        <v>-66295.130999999994</v>
      </c>
      <c r="F1200" s="45">
        <v>-41340</v>
      </c>
      <c r="G1200" s="45">
        <v>-69870</v>
      </c>
      <c r="H1200" s="45">
        <v>-62490</v>
      </c>
      <c r="I1200" s="55">
        <f>pro[[#This Row],[Admin expenses 3]]+pro[[#This Row],[Admin expenses 2]]+pro[[#This Row],[Admin expenses 1]]+pro[[#This Row],[COGS]]</f>
        <v>-239995.13099999999</v>
      </c>
      <c r="J1200" s="55">
        <f>pro[[#This Row],[Revenue]]+pro[[#This Row],[AdminExp]]</f>
        <v>-132318.19099999999</v>
      </c>
      <c r="K1200" s="83">
        <f>pro[[#This Row],[Profit]]/pro[[#This Row],[Revenue]]</f>
        <v>-1.2288442725062581</v>
      </c>
      <c r="L1200" s="56">
        <f t="shared" si="18"/>
        <v>2</v>
      </c>
      <c r="M1200" s="82" t="str">
        <f>"Q"&amp;" "&amp;VLOOKUP(pro[[#This Row],[Period]],Mapping!A:B,2,0)</f>
        <v>Q 1</v>
      </c>
      <c r="N1200"/>
    </row>
    <row r="1201" spans="1:14" ht="11.25" customHeight="1" x14ac:dyDescent="0.2">
      <c r="A1201" s="42" t="s">
        <v>20</v>
      </c>
      <c r="B1201" s="44" t="s">
        <v>22</v>
      </c>
      <c r="C1201" s="44" t="s">
        <v>57</v>
      </c>
      <c r="D1201" s="43">
        <v>142553.24299999999</v>
      </c>
      <c r="E1201" s="43">
        <v>-105427.11900000001</v>
      </c>
      <c r="F1201" s="45">
        <v>-27330</v>
      </c>
      <c r="G1201" s="45">
        <v>-77320</v>
      </c>
      <c r="H1201" s="45">
        <v>-107880</v>
      </c>
      <c r="I1201" s="55">
        <f>pro[[#This Row],[Admin expenses 3]]+pro[[#This Row],[Admin expenses 2]]+pro[[#This Row],[Admin expenses 1]]+pro[[#This Row],[COGS]]</f>
        <v>-317957.11900000001</v>
      </c>
      <c r="J1201" s="55">
        <f>pro[[#This Row],[Revenue]]+pro[[#This Row],[AdminExp]]</f>
        <v>-175403.87600000002</v>
      </c>
      <c r="K1201" s="83">
        <f>pro[[#This Row],[Profit]]/pro[[#This Row],[Revenue]]</f>
        <v>-1.2304446556855955</v>
      </c>
      <c r="L1201" s="56">
        <f t="shared" si="18"/>
        <v>2</v>
      </c>
      <c r="M1201" s="82" t="str">
        <f>"Q"&amp;" "&amp;VLOOKUP(pro[[#This Row],[Period]],Mapping!A:B,2,0)</f>
        <v>Q 1</v>
      </c>
      <c r="N1201"/>
    </row>
    <row r="1202" spans="1:14" ht="11.25" customHeight="1" x14ac:dyDescent="0.2">
      <c r="A1202" s="42" t="s">
        <v>20</v>
      </c>
      <c r="B1202" s="44" t="s">
        <v>30</v>
      </c>
      <c r="C1202" s="44" t="s">
        <v>57</v>
      </c>
      <c r="D1202" s="43">
        <v>437758.36999999994</v>
      </c>
      <c r="E1202" s="43">
        <v>-254648.807</v>
      </c>
      <c r="F1202" s="45">
        <v>-20670</v>
      </c>
      <c r="G1202" s="45">
        <v>-98360</v>
      </c>
      <c r="H1202" s="45">
        <v>-21940</v>
      </c>
      <c r="I1202" s="55">
        <f>pro[[#This Row],[Admin expenses 3]]+pro[[#This Row],[Admin expenses 2]]+pro[[#This Row],[Admin expenses 1]]+pro[[#This Row],[COGS]]</f>
        <v>-395618.80700000003</v>
      </c>
      <c r="J1202" s="55">
        <f>pro[[#This Row],[Revenue]]+pro[[#This Row],[AdminExp]]</f>
        <v>42139.562999999907</v>
      </c>
      <c r="K1202" s="83">
        <f>pro[[#This Row],[Profit]]/pro[[#This Row],[Revenue]]</f>
        <v>9.626215256603754E-2</v>
      </c>
      <c r="L1202" s="56">
        <f t="shared" si="18"/>
        <v>2</v>
      </c>
      <c r="M1202" s="82" t="str">
        <f>"Q"&amp;" "&amp;VLOOKUP(pro[[#This Row],[Period]],Mapping!A:B,2,0)</f>
        <v>Q 1</v>
      </c>
      <c r="N1202"/>
    </row>
    <row r="1203" spans="1:14" ht="11.25" customHeight="1" x14ac:dyDescent="0.2">
      <c r="A1203" s="42" t="s">
        <v>20</v>
      </c>
      <c r="B1203" s="44" t="s">
        <v>37</v>
      </c>
      <c r="C1203" s="44" t="s">
        <v>57</v>
      </c>
      <c r="D1203" s="43">
        <v>35916.166999999994</v>
      </c>
      <c r="E1203" s="43">
        <v>-20596.373</v>
      </c>
      <c r="F1203" s="45">
        <v>-51520</v>
      </c>
      <c r="G1203" s="45">
        <v>-107820</v>
      </c>
      <c r="H1203" s="45">
        <v>-37170</v>
      </c>
      <c r="I1203" s="55">
        <f>pro[[#This Row],[Admin expenses 3]]+pro[[#This Row],[Admin expenses 2]]+pro[[#This Row],[Admin expenses 1]]+pro[[#This Row],[COGS]]</f>
        <v>-217106.37299999999</v>
      </c>
      <c r="J1203" s="55">
        <f>pro[[#This Row],[Revenue]]+pro[[#This Row],[AdminExp]]</f>
        <v>-181190.20600000001</v>
      </c>
      <c r="K1203" s="83">
        <f>pro[[#This Row],[Profit]]/pro[[#This Row],[Revenue]]</f>
        <v>-5.044809096694534</v>
      </c>
      <c r="L1203" s="56">
        <f t="shared" si="18"/>
        <v>2</v>
      </c>
      <c r="M1203" s="82" t="str">
        <f>"Q"&amp;" "&amp;VLOOKUP(pro[[#This Row],[Period]],Mapping!A:B,2,0)</f>
        <v>Q 1</v>
      </c>
      <c r="N1203"/>
    </row>
    <row r="1204" spans="1:14" ht="11.25" customHeight="1" x14ac:dyDescent="0.2">
      <c r="A1204" s="42" t="s">
        <v>20</v>
      </c>
      <c r="B1204" s="44" t="s">
        <v>15</v>
      </c>
      <c r="C1204" s="44" t="s">
        <v>57</v>
      </c>
      <c r="D1204" s="43">
        <v>213857.95899999997</v>
      </c>
      <c r="E1204" s="43">
        <v>-224145.19399999999</v>
      </c>
      <c r="F1204" s="45">
        <v>-79680</v>
      </c>
      <c r="G1204" s="45">
        <v>-47490</v>
      </c>
      <c r="H1204" s="45">
        <v>-95370</v>
      </c>
      <c r="I1204" s="55">
        <f>pro[[#This Row],[Admin expenses 3]]+pro[[#This Row],[Admin expenses 2]]+pro[[#This Row],[Admin expenses 1]]+pro[[#This Row],[COGS]]</f>
        <v>-446685.19400000002</v>
      </c>
      <c r="J1204" s="55">
        <f>pro[[#This Row],[Revenue]]+pro[[#This Row],[AdminExp]]</f>
        <v>-232827.23500000004</v>
      </c>
      <c r="K1204" s="83">
        <f>pro[[#This Row],[Profit]]/pro[[#This Row],[Revenue]]</f>
        <v>-1.0887003508716739</v>
      </c>
      <c r="L1204" s="56">
        <f t="shared" si="18"/>
        <v>2</v>
      </c>
      <c r="M1204" s="82" t="str">
        <f>"Q"&amp;" "&amp;VLOOKUP(pro[[#This Row],[Period]],Mapping!A:B,2,0)</f>
        <v>Q 1</v>
      </c>
      <c r="N1204"/>
    </row>
    <row r="1205" spans="1:14" ht="11.25" customHeight="1" x14ac:dyDescent="0.2">
      <c r="A1205" s="42" t="s">
        <v>20</v>
      </c>
      <c r="B1205" s="44" t="s">
        <v>17</v>
      </c>
      <c r="C1205" s="44" t="s">
        <v>57</v>
      </c>
      <c r="D1205" s="43">
        <v>204388.35199999998</v>
      </c>
      <c r="E1205" s="43">
        <v>-224145.19399999999</v>
      </c>
      <c r="F1205" s="45">
        <v>-42710</v>
      </c>
      <c r="G1205" s="45">
        <v>-107860</v>
      </c>
      <c r="H1205" s="45">
        <v>-67450</v>
      </c>
      <c r="I1205" s="55">
        <f>pro[[#This Row],[Admin expenses 3]]+pro[[#This Row],[Admin expenses 2]]+pro[[#This Row],[Admin expenses 1]]+pro[[#This Row],[COGS]]</f>
        <v>-442165.19400000002</v>
      </c>
      <c r="J1205" s="55">
        <f>pro[[#This Row],[Revenue]]+pro[[#This Row],[AdminExp]]</f>
        <v>-237776.84200000003</v>
      </c>
      <c r="K1205" s="83">
        <f>pro[[#This Row],[Profit]]/pro[[#This Row],[Revenue]]</f>
        <v>-1.1633580860811483</v>
      </c>
      <c r="L1205" s="56">
        <f t="shared" si="18"/>
        <v>2</v>
      </c>
      <c r="M1205" s="82" t="str">
        <f>"Q"&amp;" "&amp;VLOOKUP(pro[[#This Row],[Period]],Mapping!A:B,2,0)</f>
        <v>Q 1</v>
      </c>
      <c r="N1205"/>
    </row>
    <row r="1206" spans="1:14" ht="11.25" customHeight="1" x14ac:dyDescent="0.2">
      <c r="A1206" s="42" t="s">
        <v>20</v>
      </c>
      <c r="B1206" s="44" t="s">
        <v>19</v>
      </c>
      <c r="C1206" s="44" t="s">
        <v>57</v>
      </c>
      <c r="D1206" s="43">
        <v>375703.04099999997</v>
      </c>
      <c r="E1206" s="43">
        <v>-673651.27199999988</v>
      </c>
      <c r="F1206" s="45">
        <v>-21340</v>
      </c>
      <c r="G1206" s="45">
        <v>-35440</v>
      </c>
      <c r="H1206" s="45">
        <v>-17590</v>
      </c>
      <c r="I1206" s="55">
        <f>pro[[#This Row],[Admin expenses 3]]+pro[[#This Row],[Admin expenses 2]]+pro[[#This Row],[Admin expenses 1]]+pro[[#This Row],[COGS]]</f>
        <v>-748021.27199999988</v>
      </c>
      <c r="J1206" s="55">
        <f>pro[[#This Row],[Revenue]]+pro[[#This Row],[AdminExp]]</f>
        <v>-372318.23099999991</v>
      </c>
      <c r="K1206" s="83">
        <f>pro[[#This Row],[Profit]]/pro[[#This Row],[Revenue]]</f>
        <v>-0.99099073036249374</v>
      </c>
      <c r="L1206" s="56">
        <f t="shared" si="18"/>
        <v>2</v>
      </c>
      <c r="M1206" s="82" t="str">
        <f>"Q"&amp;" "&amp;VLOOKUP(pro[[#This Row],[Period]],Mapping!A:B,2,0)</f>
        <v>Q 1</v>
      </c>
      <c r="N1206"/>
    </row>
    <row r="1207" spans="1:14" ht="11.25" customHeight="1" x14ac:dyDescent="0.2">
      <c r="A1207" s="42" t="s">
        <v>20</v>
      </c>
      <c r="B1207" s="44" t="s">
        <v>25</v>
      </c>
      <c r="C1207" s="44" t="s">
        <v>57</v>
      </c>
      <c r="D1207" s="43">
        <v>490528.353</v>
      </c>
      <c r="E1207" s="43">
        <v>-1501506.629</v>
      </c>
      <c r="F1207" s="45">
        <v>-20740</v>
      </c>
      <c r="G1207" s="45">
        <v>-87410</v>
      </c>
      <c r="H1207" s="45">
        <v>-80080</v>
      </c>
      <c r="I1207" s="55">
        <f>pro[[#This Row],[Admin expenses 3]]+pro[[#This Row],[Admin expenses 2]]+pro[[#This Row],[Admin expenses 1]]+pro[[#This Row],[COGS]]</f>
        <v>-1689736.629</v>
      </c>
      <c r="J1207" s="55">
        <f>pro[[#This Row],[Revenue]]+pro[[#This Row],[AdminExp]]</f>
        <v>-1199208.2760000001</v>
      </c>
      <c r="K1207" s="83">
        <f>pro[[#This Row],[Profit]]/pro[[#This Row],[Revenue]]</f>
        <v>-2.4447277484895964</v>
      </c>
      <c r="L1207" s="56">
        <f t="shared" si="18"/>
        <v>2</v>
      </c>
      <c r="M1207" s="82" t="str">
        <f>"Q"&amp;" "&amp;VLOOKUP(pro[[#This Row],[Period]],Mapping!A:B,2,0)</f>
        <v>Q 1</v>
      </c>
      <c r="N1207"/>
    </row>
    <row r="1208" spans="1:14" ht="11.25" customHeight="1" x14ac:dyDescent="0.2">
      <c r="A1208" s="42" t="s">
        <v>20</v>
      </c>
      <c r="B1208" s="44" t="s">
        <v>14</v>
      </c>
      <c r="C1208" s="44" t="s">
        <v>57</v>
      </c>
      <c r="D1208" s="43">
        <v>654255.93799999997</v>
      </c>
      <c r="E1208" s="43">
        <v>-549781.20399999991</v>
      </c>
      <c r="F1208" s="45">
        <v>-47230</v>
      </c>
      <c r="G1208" s="45">
        <v>-44380</v>
      </c>
      <c r="H1208" s="45">
        <v>-83170</v>
      </c>
      <c r="I1208" s="55">
        <f>pro[[#This Row],[Admin expenses 3]]+pro[[#This Row],[Admin expenses 2]]+pro[[#This Row],[Admin expenses 1]]+pro[[#This Row],[COGS]]</f>
        <v>-724561.20399999991</v>
      </c>
      <c r="J1208" s="55">
        <f>pro[[#This Row],[Revenue]]+pro[[#This Row],[AdminExp]]</f>
        <v>-70305.265999999945</v>
      </c>
      <c r="K1208" s="83">
        <f>pro[[#This Row],[Profit]]/pro[[#This Row],[Revenue]]</f>
        <v>-0.10745835370622184</v>
      </c>
      <c r="L1208" s="56">
        <f t="shared" si="18"/>
        <v>2</v>
      </c>
      <c r="M1208" s="82" t="str">
        <f>"Q"&amp;" "&amp;VLOOKUP(pro[[#This Row],[Period]],Mapping!A:B,2,0)</f>
        <v>Q 1</v>
      </c>
      <c r="N1208"/>
    </row>
    <row r="1209" spans="1:14" ht="11.25" customHeight="1" x14ac:dyDescent="0.2">
      <c r="A1209" s="42" t="s">
        <v>20</v>
      </c>
      <c r="B1209" s="44" t="s">
        <v>15</v>
      </c>
      <c r="C1209" s="44" t="s">
        <v>57</v>
      </c>
      <c r="D1209" s="43">
        <v>6182667.7429999998</v>
      </c>
      <c r="E1209" s="43">
        <v>-3969419.3419999992</v>
      </c>
      <c r="F1209" s="45">
        <v>-85490</v>
      </c>
      <c r="G1209" s="45">
        <v>-107090</v>
      </c>
      <c r="H1209" s="45">
        <v>-58710</v>
      </c>
      <c r="I1209" s="55">
        <f>pro[[#This Row],[Admin expenses 3]]+pro[[#This Row],[Admin expenses 2]]+pro[[#This Row],[Admin expenses 1]]+pro[[#This Row],[COGS]]</f>
        <v>-4220709.3419999992</v>
      </c>
      <c r="J1209" s="55">
        <f>pro[[#This Row],[Revenue]]+pro[[#This Row],[AdminExp]]</f>
        <v>1961958.4010000005</v>
      </c>
      <c r="K1209" s="83">
        <f>pro[[#This Row],[Profit]]/pro[[#This Row],[Revenue]]</f>
        <v>0.31733201306528636</v>
      </c>
      <c r="L1209" s="56">
        <f t="shared" si="18"/>
        <v>2</v>
      </c>
      <c r="M1209" s="82" t="str">
        <f>"Q"&amp;" "&amp;VLOOKUP(pro[[#This Row],[Period]],Mapping!A:B,2,0)</f>
        <v>Q 1</v>
      </c>
      <c r="N1209"/>
    </row>
    <row r="1210" spans="1:14" ht="11.25" customHeight="1" x14ac:dyDescent="0.2">
      <c r="A1210" s="42" t="s">
        <v>20</v>
      </c>
      <c r="B1210" s="44" t="s">
        <v>17</v>
      </c>
      <c r="C1210" s="44" t="s">
        <v>57</v>
      </c>
      <c r="D1210" s="43">
        <v>1555819.7549999999</v>
      </c>
      <c r="E1210" s="43">
        <v>-1555974.5389999999</v>
      </c>
      <c r="F1210" s="45">
        <v>-70460</v>
      </c>
      <c r="G1210" s="45">
        <v>-17580</v>
      </c>
      <c r="H1210" s="45">
        <v>-47880</v>
      </c>
      <c r="I1210" s="55">
        <f>pro[[#This Row],[Admin expenses 3]]+pro[[#This Row],[Admin expenses 2]]+pro[[#This Row],[Admin expenses 1]]+pro[[#This Row],[COGS]]</f>
        <v>-1691894.5389999999</v>
      </c>
      <c r="J1210" s="55">
        <f>pro[[#This Row],[Revenue]]+pro[[#This Row],[AdminExp]]</f>
        <v>-136074.78399999999</v>
      </c>
      <c r="K1210" s="83">
        <f>pro[[#This Row],[Profit]]/pro[[#This Row],[Revenue]]</f>
        <v>-8.7461792127713406E-2</v>
      </c>
      <c r="L1210" s="56">
        <f t="shared" si="18"/>
        <v>2</v>
      </c>
      <c r="M1210" s="82" t="str">
        <f>"Q"&amp;" "&amp;VLOOKUP(pro[[#This Row],[Period]],Mapping!A:B,2,0)</f>
        <v>Q 1</v>
      </c>
      <c r="N1210"/>
    </row>
    <row r="1211" spans="1:14" ht="11.25" customHeight="1" x14ac:dyDescent="0.2">
      <c r="A1211" s="42" t="s">
        <v>20</v>
      </c>
      <c r="B1211" s="44" t="s">
        <v>19</v>
      </c>
      <c r="C1211" s="44" t="s">
        <v>57</v>
      </c>
      <c r="D1211" s="43">
        <v>591691.68799999997</v>
      </c>
      <c r="E1211" s="43">
        <v>-910508.80200000003</v>
      </c>
      <c r="F1211" s="45">
        <v>-27390</v>
      </c>
      <c r="G1211" s="45">
        <v>-47080</v>
      </c>
      <c r="H1211" s="45">
        <v>-104450</v>
      </c>
      <c r="I1211" s="55">
        <f>pro[[#This Row],[Admin expenses 3]]+pro[[#This Row],[Admin expenses 2]]+pro[[#This Row],[Admin expenses 1]]+pro[[#This Row],[COGS]]</f>
        <v>-1089428.8020000001</v>
      </c>
      <c r="J1211" s="55">
        <f>pro[[#This Row],[Revenue]]+pro[[#This Row],[AdminExp]]</f>
        <v>-497737.11400000018</v>
      </c>
      <c r="K1211" s="83">
        <f>pro[[#This Row],[Profit]]/pro[[#This Row],[Revenue]]</f>
        <v>-0.84121025205275524</v>
      </c>
      <c r="L1211" s="56">
        <f t="shared" si="18"/>
        <v>2</v>
      </c>
      <c r="M1211" s="82" t="str">
        <f>"Q"&amp;" "&amp;VLOOKUP(pro[[#This Row],[Period]],Mapping!A:B,2,0)</f>
        <v>Q 1</v>
      </c>
      <c r="N1211"/>
    </row>
    <row r="1212" spans="1:14" ht="11.25" customHeight="1" x14ac:dyDescent="0.2">
      <c r="A1212" s="42" t="s">
        <v>20</v>
      </c>
      <c r="B1212" s="44" t="s">
        <v>21</v>
      </c>
      <c r="C1212" s="44" t="s">
        <v>57</v>
      </c>
      <c r="D1212" s="43">
        <v>434581.40599999996</v>
      </c>
      <c r="E1212" s="43">
        <v>-488774.74799999996</v>
      </c>
      <c r="F1212" s="45">
        <v>-98590</v>
      </c>
      <c r="G1212" s="45">
        <v>-52010</v>
      </c>
      <c r="H1212" s="45">
        <v>-57030</v>
      </c>
      <c r="I1212" s="55">
        <f>pro[[#This Row],[Admin expenses 3]]+pro[[#This Row],[Admin expenses 2]]+pro[[#This Row],[Admin expenses 1]]+pro[[#This Row],[COGS]]</f>
        <v>-696404.74799999991</v>
      </c>
      <c r="J1212" s="55">
        <f>pro[[#This Row],[Revenue]]+pro[[#This Row],[AdminExp]]</f>
        <v>-261823.34199999995</v>
      </c>
      <c r="K1212" s="83">
        <f>pro[[#This Row],[Profit]]/pro[[#This Row],[Revenue]]</f>
        <v>-0.60247249050503549</v>
      </c>
      <c r="L1212" s="56">
        <f t="shared" si="18"/>
        <v>2</v>
      </c>
      <c r="M1212" s="82" t="str">
        <f>"Q"&amp;" "&amp;VLOOKUP(pro[[#This Row],[Period]],Mapping!A:B,2,0)</f>
        <v>Q 1</v>
      </c>
      <c r="N1212"/>
    </row>
    <row r="1213" spans="1:14" ht="11.25" customHeight="1" x14ac:dyDescent="0.2">
      <c r="A1213" s="42" t="s">
        <v>20</v>
      </c>
      <c r="B1213" s="44" t="s">
        <v>22</v>
      </c>
      <c r="C1213" s="44" t="s">
        <v>57</v>
      </c>
      <c r="D1213" s="43">
        <v>636622.29399999999</v>
      </c>
      <c r="E1213" s="43">
        <v>-996355.92</v>
      </c>
      <c r="F1213" s="45">
        <v>-54920</v>
      </c>
      <c r="G1213" s="45">
        <v>-67680</v>
      </c>
      <c r="H1213" s="45">
        <v>-30780</v>
      </c>
      <c r="I1213" s="55">
        <f>pro[[#This Row],[Admin expenses 3]]+pro[[#This Row],[Admin expenses 2]]+pro[[#This Row],[Admin expenses 1]]+pro[[#This Row],[COGS]]</f>
        <v>-1149735.92</v>
      </c>
      <c r="J1213" s="55">
        <f>pro[[#This Row],[Revenue]]+pro[[#This Row],[AdminExp]]</f>
        <v>-513113.62599999993</v>
      </c>
      <c r="K1213" s="83">
        <f>pro[[#This Row],[Profit]]/pro[[#This Row],[Revenue]]</f>
        <v>-0.80599380643116458</v>
      </c>
      <c r="L1213" s="56">
        <f t="shared" si="18"/>
        <v>2</v>
      </c>
      <c r="M1213" s="82" t="str">
        <f>"Q"&amp;" "&amp;VLOOKUP(pro[[#This Row],[Period]],Mapping!A:B,2,0)</f>
        <v>Q 1</v>
      </c>
      <c r="N1213"/>
    </row>
    <row r="1214" spans="1:14" ht="11.25" customHeight="1" x14ac:dyDescent="0.2">
      <c r="A1214" s="42" t="s">
        <v>20</v>
      </c>
      <c r="B1214" s="44" t="s">
        <v>32</v>
      </c>
      <c r="C1214" s="44" t="s">
        <v>57</v>
      </c>
      <c r="D1214" s="43">
        <v>69600.509999999995</v>
      </c>
      <c r="E1214" s="43">
        <v>-50087.254000000001</v>
      </c>
      <c r="F1214" s="45">
        <v>-79270</v>
      </c>
      <c r="G1214" s="45">
        <v>-23670</v>
      </c>
      <c r="H1214" s="45">
        <v>-39960</v>
      </c>
      <c r="I1214" s="55">
        <f>pro[[#This Row],[Admin expenses 3]]+pro[[#This Row],[Admin expenses 2]]+pro[[#This Row],[Admin expenses 1]]+pro[[#This Row],[COGS]]</f>
        <v>-192987.25400000002</v>
      </c>
      <c r="J1214" s="55">
        <f>pro[[#This Row],[Revenue]]+pro[[#This Row],[AdminExp]]</f>
        <v>-123386.74400000002</v>
      </c>
      <c r="K1214" s="83">
        <f>pro[[#This Row],[Profit]]/pro[[#This Row],[Revenue]]</f>
        <v>-1.7727850557416898</v>
      </c>
      <c r="L1214" s="56">
        <f t="shared" si="18"/>
        <v>2</v>
      </c>
      <c r="M1214" s="82" t="str">
        <f>"Q"&amp;" "&amp;VLOOKUP(pro[[#This Row],[Period]],Mapping!A:B,2,0)</f>
        <v>Q 1</v>
      </c>
      <c r="N1214"/>
    </row>
    <row r="1215" spans="1:14" ht="11.25" customHeight="1" x14ac:dyDescent="0.2">
      <c r="A1215" s="42" t="s">
        <v>20</v>
      </c>
      <c r="B1215" s="44" t="s">
        <v>37</v>
      </c>
      <c r="C1215" s="44" t="s">
        <v>58</v>
      </c>
      <c r="D1215" s="43">
        <v>43110183.696999997</v>
      </c>
      <c r="E1215" s="43">
        <v>-47622126.125</v>
      </c>
      <c r="F1215" s="45">
        <v>-26820</v>
      </c>
      <c r="G1215" s="45">
        <v>-104420</v>
      </c>
      <c r="H1215" s="45">
        <v>-20960</v>
      </c>
      <c r="I1215" s="55">
        <f>pro[[#This Row],[Admin expenses 3]]+pro[[#This Row],[Admin expenses 2]]+pro[[#This Row],[Admin expenses 1]]+pro[[#This Row],[COGS]]</f>
        <v>-47774326.125</v>
      </c>
      <c r="J1215" s="55">
        <f>pro[[#This Row],[Revenue]]+pro[[#This Row],[AdminExp]]</f>
        <v>-4664142.4280000031</v>
      </c>
      <c r="K1215" s="83">
        <f>pro[[#This Row],[Profit]]/pro[[#This Row],[Revenue]]</f>
        <v>-0.10819119818143055</v>
      </c>
      <c r="L1215" s="56">
        <f t="shared" si="18"/>
        <v>2</v>
      </c>
      <c r="M1215" s="82" t="str">
        <f>"Q"&amp;" "&amp;VLOOKUP(pro[[#This Row],[Period]],Mapping!A:B,2,0)</f>
        <v>Q 1</v>
      </c>
      <c r="N1215"/>
    </row>
    <row r="1216" spans="1:14" ht="11.25" customHeight="1" x14ac:dyDescent="0.2">
      <c r="A1216" s="42" t="s">
        <v>20</v>
      </c>
      <c r="B1216" s="44" t="s">
        <v>35</v>
      </c>
      <c r="C1216" s="44" t="s">
        <v>59</v>
      </c>
      <c r="D1216" s="43">
        <v>6080024.4470000006</v>
      </c>
      <c r="E1216" s="43">
        <v>-2806294.0919999997</v>
      </c>
      <c r="F1216" s="45">
        <v>-93250</v>
      </c>
      <c r="G1216" s="45">
        <v>-77320</v>
      </c>
      <c r="H1216" s="45">
        <v>-98550</v>
      </c>
      <c r="I1216" s="55">
        <f>pro[[#This Row],[Admin expenses 3]]+pro[[#This Row],[Admin expenses 2]]+pro[[#This Row],[Admin expenses 1]]+pro[[#This Row],[COGS]]</f>
        <v>-3075414.0919999997</v>
      </c>
      <c r="J1216" s="55">
        <f>pro[[#This Row],[Revenue]]+pro[[#This Row],[AdminExp]]</f>
        <v>3004610.3550000009</v>
      </c>
      <c r="K1216" s="83">
        <f>pro[[#This Row],[Profit]]/pro[[#This Row],[Revenue]]</f>
        <v>0.49417734767210231</v>
      </c>
      <c r="L1216" s="56">
        <f t="shared" si="18"/>
        <v>2</v>
      </c>
      <c r="M1216" s="82" t="str">
        <f>"Q"&amp;" "&amp;VLOOKUP(pro[[#This Row],[Period]],Mapping!A:B,2,0)</f>
        <v>Q 1</v>
      </c>
      <c r="N1216"/>
    </row>
    <row r="1217" spans="1:14" ht="11.25" customHeight="1" x14ac:dyDescent="0.2">
      <c r="A1217" s="42" t="s">
        <v>20</v>
      </c>
      <c r="B1217" s="44" t="s">
        <v>25</v>
      </c>
      <c r="C1217" s="44" t="s">
        <v>57</v>
      </c>
      <c r="D1217" s="43">
        <v>999550.15999999992</v>
      </c>
      <c r="E1217" s="43">
        <v>-138450.52899999998</v>
      </c>
      <c r="F1217" s="45">
        <v>-36020</v>
      </c>
      <c r="G1217" s="45">
        <v>-82240</v>
      </c>
      <c r="H1217" s="45">
        <v>-16890</v>
      </c>
      <c r="I1217" s="55">
        <f>pro[[#This Row],[Admin expenses 3]]+pro[[#This Row],[Admin expenses 2]]+pro[[#This Row],[Admin expenses 1]]+pro[[#This Row],[COGS]]</f>
        <v>-273600.52899999998</v>
      </c>
      <c r="J1217" s="55">
        <f>pro[[#This Row],[Revenue]]+pro[[#This Row],[AdminExp]]</f>
        <v>725949.63099999994</v>
      </c>
      <c r="K1217" s="83">
        <f>pro[[#This Row],[Profit]]/pro[[#This Row],[Revenue]]</f>
        <v>0.72627633914840251</v>
      </c>
      <c r="L1217" s="56">
        <f t="shared" si="18"/>
        <v>2</v>
      </c>
      <c r="M1217" s="82" t="str">
        <f>"Q"&amp;" "&amp;VLOOKUP(pro[[#This Row],[Period]],Mapping!A:B,2,0)</f>
        <v>Q 1</v>
      </c>
      <c r="N1217"/>
    </row>
    <row r="1218" spans="1:14" ht="11.25" customHeight="1" x14ac:dyDescent="0.2">
      <c r="A1218" s="42" t="s">
        <v>20</v>
      </c>
      <c r="B1218" s="44" t="s">
        <v>13</v>
      </c>
      <c r="C1218" s="44" t="s">
        <v>57</v>
      </c>
      <c r="D1218" s="43">
        <v>1324.9739999999999</v>
      </c>
      <c r="E1218" s="43">
        <v>-1335.18</v>
      </c>
      <c r="F1218" s="45">
        <v>-12710</v>
      </c>
      <c r="G1218" s="45">
        <v>-21730</v>
      </c>
      <c r="H1218" s="45">
        <v>-40560</v>
      </c>
      <c r="I1218" s="55">
        <f>pro[[#This Row],[Admin expenses 3]]+pro[[#This Row],[Admin expenses 2]]+pro[[#This Row],[Admin expenses 1]]+pro[[#This Row],[COGS]]</f>
        <v>-76335.179999999993</v>
      </c>
      <c r="J1218" s="55">
        <f>pro[[#This Row],[Revenue]]+pro[[#This Row],[AdminExp]]</f>
        <v>-75010.205999999991</v>
      </c>
      <c r="K1218" s="83">
        <f>pro[[#This Row],[Profit]]/pro[[#This Row],[Revenue]]</f>
        <v>-56.61258711491697</v>
      </c>
      <c r="L1218" s="56">
        <f t="shared" ref="L1218:L1281" si="19">MONTH(DATEVALUE(A1218&amp;"1"))</f>
        <v>2</v>
      </c>
      <c r="M1218" s="82" t="str">
        <f>"Q"&amp;" "&amp;VLOOKUP(pro[[#This Row],[Period]],Mapping!A:B,2,0)</f>
        <v>Q 1</v>
      </c>
      <c r="N1218"/>
    </row>
    <row r="1219" spans="1:14" ht="11.25" customHeight="1" x14ac:dyDescent="0.2">
      <c r="A1219" s="42" t="s">
        <v>20</v>
      </c>
      <c r="B1219" s="44" t="s">
        <v>15</v>
      </c>
      <c r="C1219" s="44" t="s">
        <v>57</v>
      </c>
      <c r="D1219" s="43">
        <v>11928926.52</v>
      </c>
      <c r="E1219" s="43">
        <v>-482745.26999999996</v>
      </c>
      <c r="F1219" s="45">
        <v>-40760</v>
      </c>
      <c r="G1219" s="45">
        <v>-42110</v>
      </c>
      <c r="H1219" s="45">
        <v>-40180</v>
      </c>
      <c r="I1219" s="55">
        <f>pro[[#This Row],[Admin expenses 3]]+pro[[#This Row],[Admin expenses 2]]+pro[[#This Row],[Admin expenses 1]]+pro[[#This Row],[COGS]]</f>
        <v>-605795.27</v>
      </c>
      <c r="J1219" s="55">
        <f>pro[[#This Row],[Revenue]]+pro[[#This Row],[AdminExp]]</f>
        <v>11323131.25</v>
      </c>
      <c r="K1219" s="83">
        <f>pro[[#This Row],[Profit]]/pro[[#This Row],[Revenue]]</f>
        <v>0.94921627952152066</v>
      </c>
      <c r="L1219" s="56">
        <f t="shared" si="19"/>
        <v>2</v>
      </c>
      <c r="M1219" s="82" t="str">
        <f>"Q"&amp;" "&amp;VLOOKUP(pro[[#This Row],[Period]],Mapping!A:B,2,0)</f>
        <v>Q 1</v>
      </c>
      <c r="N1219"/>
    </row>
    <row r="1220" spans="1:14" ht="11.25" customHeight="1" x14ac:dyDescent="0.2">
      <c r="A1220" s="42" t="s">
        <v>20</v>
      </c>
      <c r="B1220" s="44" t="s">
        <v>17</v>
      </c>
      <c r="C1220" s="44" t="s">
        <v>57</v>
      </c>
      <c r="D1220" s="43">
        <v>679182.35699999996</v>
      </c>
      <c r="E1220" s="43">
        <v>-67037.641999999993</v>
      </c>
      <c r="F1220" s="45">
        <v>-69140</v>
      </c>
      <c r="G1220" s="45">
        <v>-27990</v>
      </c>
      <c r="H1220" s="45">
        <v>-14220</v>
      </c>
      <c r="I1220" s="55">
        <f>pro[[#This Row],[Admin expenses 3]]+pro[[#This Row],[Admin expenses 2]]+pro[[#This Row],[Admin expenses 1]]+pro[[#This Row],[COGS]]</f>
        <v>-178387.64199999999</v>
      </c>
      <c r="J1220" s="55">
        <f>pro[[#This Row],[Revenue]]+pro[[#This Row],[AdminExp]]</f>
        <v>500794.71499999997</v>
      </c>
      <c r="K1220" s="83">
        <f>pro[[#This Row],[Profit]]/pro[[#This Row],[Revenue]]</f>
        <v>0.73734941704323453</v>
      </c>
      <c r="L1220" s="56">
        <f t="shared" si="19"/>
        <v>2</v>
      </c>
      <c r="M1220" s="82" t="str">
        <f>"Q"&amp;" "&amp;VLOOKUP(pro[[#This Row],[Period]],Mapping!A:B,2,0)</f>
        <v>Q 1</v>
      </c>
      <c r="N1220"/>
    </row>
    <row r="1221" spans="1:14" ht="11.25" customHeight="1" x14ac:dyDescent="0.2">
      <c r="A1221" s="42" t="s">
        <v>20</v>
      </c>
      <c r="B1221" s="44" t="s">
        <v>19</v>
      </c>
      <c r="C1221" s="44" t="s">
        <v>57</v>
      </c>
      <c r="D1221" s="43">
        <v>20381235.776999999</v>
      </c>
      <c r="E1221" s="43">
        <v>-818822.93499999994</v>
      </c>
      <c r="F1221" s="45">
        <v>-54050</v>
      </c>
      <c r="G1221" s="45">
        <v>-68050</v>
      </c>
      <c r="H1221" s="45">
        <v>-22690</v>
      </c>
      <c r="I1221" s="55">
        <f>pro[[#This Row],[Admin expenses 3]]+pro[[#This Row],[Admin expenses 2]]+pro[[#This Row],[Admin expenses 1]]+pro[[#This Row],[COGS]]</f>
        <v>-963612.93499999994</v>
      </c>
      <c r="J1221" s="55">
        <f>pro[[#This Row],[Revenue]]+pro[[#This Row],[AdminExp]]</f>
        <v>19417622.842</v>
      </c>
      <c r="K1221" s="83">
        <f>pro[[#This Row],[Profit]]/pro[[#This Row],[Revenue]]</f>
        <v>0.95272058350419431</v>
      </c>
      <c r="L1221" s="56">
        <f t="shared" si="19"/>
        <v>2</v>
      </c>
      <c r="M1221" s="82" t="str">
        <f>"Q"&amp;" "&amp;VLOOKUP(pro[[#This Row],[Period]],Mapping!A:B,2,0)</f>
        <v>Q 1</v>
      </c>
      <c r="N1221"/>
    </row>
    <row r="1222" spans="1:14" ht="11.25" customHeight="1" x14ac:dyDescent="0.2">
      <c r="A1222" s="42" t="s">
        <v>20</v>
      </c>
      <c r="B1222" s="44" t="s">
        <v>21</v>
      </c>
      <c r="C1222" s="44" t="s">
        <v>58</v>
      </c>
      <c r="D1222" s="43">
        <v>590958.24899999995</v>
      </c>
      <c r="E1222" s="43">
        <v>-36766.820999999996</v>
      </c>
      <c r="F1222" s="45">
        <v>-34630</v>
      </c>
      <c r="G1222" s="45">
        <v>-86460</v>
      </c>
      <c r="H1222" s="45">
        <v>-54310</v>
      </c>
      <c r="I1222" s="55">
        <f>pro[[#This Row],[Admin expenses 3]]+pro[[#This Row],[Admin expenses 2]]+pro[[#This Row],[Admin expenses 1]]+pro[[#This Row],[COGS]]</f>
        <v>-212166.821</v>
      </c>
      <c r="J1222" s="55">
        <f>pro[[#This Row],[Revenue]]+pro[[#This Row],[AdminExp]]</f>
        <v>378791.42799999996</v>
      </c>
      <c r="K1222" s="83">
        <f>pro[[#This Row],[Profit]]/pro[[#This Row],[Revenue]]</f>
        <v>0.64097832400339327</v>
      </c>
      <c r="L1222" s="56">
        <f t="shared" si="19"/>
        <v>2</v>
      </c>
      <c r="M1222" s="82" t="str">
        <f>"Q"&amp;" "&amp;VLOOKUP(pro[[#This Row],[Period]],Mapping!A:B,2,0)</f>
        <v>Q 1</v>
      </c>
      <c r="N1222"/>
    </row>
    <row r="1223" spans="1:14" ht="11.25" customHeight="1" x14ac:dyDescent="0.2">
      <c r="A1223" s="42" t="s">
        <v>20</v>
      </c>
      <c r="B1223" s="44" t="s">
        <v>22</v>
      </c>
      <c r="C1223" s="44" t="s">
        <v>59</v>
      </c>
      <c r="D1223" s="43">
        <v>2256135.4689999996</v>
      </c>
      <c r="E1223" s="43">
        <v>-117315.87699999998</v>
      </c>
      <c r="F1223" s="45">
        <v>-64540</v>
      </c>
      <c r="G1223" s="45">
        <v>-89820</v>
      </c>
      <c r="H1223" s="45">
        <v>-107530</v>
      </c>
      <c r="I1223" s="55">
        <f>pro[[#This Row],[Admin expenses 3]]+pro[[#This Row],[Admin expenses 2]]+pro[[#This Row],[Admin expenses 1]]+pro[[#This Row],[COGS]]</f>
        <v>-379205.87699999998</v>
      </c>
      <c r="J1223" s="55">
        <f>pro[[#This Row],[Revenue]]+pro[[#This Row],[AdminExp]]</f>
        <v>1876929.5919999997</v>
      </c>
      <c r="K1223" s="83">
        <f>pro[[#This Row],[Profit]]/pro[[#This Row],[Revenue]]</f>
        <v>0.83192238134172081</v>
      </c>
      <c r="L1223" s="56">
        <f t="shared" si="19"/>
        <v>2</v>
      </c>
      <c r="M1223" s="82" t="str">
        <f>"Q"&amp;" "&amp;VLOOKUP(pro[[#This Row],[Period]],Mapping!A:B,2,0)</f>
        <v>Q 1</v>
      </c>
      <c r="N1223"/>
    </row>
    <row r="1224" spans="1:14" ht="11.25" customHeight="1" x14ac:dyDescent="0.2">
      <c r="A1224" s="42" t="s">
        <v>20</v>
      </c>
      <c r="B1224" s="44" t="s">
        <v>30</v>
      </c>
      <c r="C1224" s="44" t="s">
        <v>57</v>
      </c>
      <c r="D1224" s="43">
        <v>4119.4369999999999</v>
      </c>
      <c r="E1224" s="43">
        <v>-4646.4390000000003</v>
      </c>
      <c r="F1224" s="45">
        <v>-41520</v>
      </c>
      <c r="G1224" s="45">
        <v>-99260</v>
      </c>
      <c r="H1224" s="45">
        <v>-57480</v>
      </c>
      <c r="I1224" s="55">
        <f>pro[[#This Row],[Admin expenses 3]]+pro[[#This Row],[Admin expenses 2]]+pro[[#This Row],[Admin expenses 1]]+pro[[#This Row],[COGS]]</f>
        <v>-202906.43900000001</v>
      </c>
      <c r="J1224" s="55">
        <f>pro[[#This Row],[Revenue]]+pro[[#This Row],[AdminExp]]</f>
        <v>-198787.00200000001</v>
      </c>
      <c r="K1224" s="83">
        <f>pro[[#This Row],[Profit]]/pro[[#This Row],[Revenue]]</f>
        <v>-48.255866517681909</v>
      </c>
      <c r="L1224" s="56">
        <f t="shared" si="19"/>
        <v>2</v>
      </c>
      <c r="M1224" s="82" t="str">
        <f>"Q"&amp;" "&amp;VLOOKUP(pro[[#This Row],[Period]],Mapping!A:B,2,0)</f>
        <v>Q 1</v>
      </c>
      <c r="N1224"/>
    </row>
    <row r="1225" spans="1:14" ht="11.25" customHeight="1" x14ac:dyDescent="0.2">
      <c r="A1225" s="42" t="s">
        <v>20</v>
      </c>
      <c r="B1225" s="44" t="s">
        <v>25</v>
      </c>
      <c r="C1225" s="44" t="s">
        <v>57</v>
      </c>
      <c r="D1225" s="43">
        <v>147567.098</v>
      </c>
      <c r="E1225" s="43">
        <v>-11374.572999999999</v>
      </c>
      <c r="F1225" s="45">
        <v>-59150</v>
      </c>
      <c r="G1225" s="45">
        <v>-16640</v>
      </c>
      <c r="H1225" s="45">
        <v>-48650</v>
      </c>
      <c r="I1225" s="55">
        <f>pro[[#This Row],[Admin expenses 3]]+pro[[#This Row],[Admin expenses 2]]+pro[[#This Row],[Admin expenses 1]]+pro[[#This Row],[COGS]]</f>
        <v>-135814.573</v>
      </c>
      <c r="J1225" s="55">
        <f>pro[[#This Row],[Revenue]]+pro[[#This Row],[AdminExp]]</f>
        <v>11752.524999999994</v>
      </c>
      <c r="K1225" s="83">
        <f>pro[[#This Row],[Profit]]/pro[[#This Row],[Revenue]]</f>
        <v>7.9641906355033112E-2</v>
      </c>
      <c r="L1225" s="56">
        <f t="shared" si="19"/>
        <v>2</v>
      </c>
      <c r="M1225" s="82" t="str">
        <f>"Q"&amp;" "&amp;VLOOKUP(pro[[#This Row],[Period]],Mapping!A:B,2,0)</f>
        <v>Q 1</v>
      </c>
      <c r="N1225"/>
    </row>
    <row r="1226" spans="1:14" ht="11.25" customHeight="1" x14ac:dyDescent="0.2">
      <c r="A1226" s="42" t="s">
        <v>20</v>
      </c>
      <c r="B1226" s="44" t="s">
        <v>13</v>
      </c>
      <c r="C1226" s="44" t="s">
        <v>57</v>
      </c>
      <c r="D1226" s="43">
        <v>1088056.7109999999</v>
      </c>
      <c r="E1226" s="43">
        <v>-28261.778999999999</v>
      </c>
      <c r="F1226" s="45">
        <v>-59140</v>
      </c>
      <c r="G1226" s="45">
        <v>-26010</v>
      </c>
      <c r="H1226" s="45">
        <v>-55380</v>
      </c>
      <c r="I1226" s="55">
        <f>pro[[#This Row],[Admin expenses 3]]+pro[[#This Row],[Admin expenses 2]]+pro[[#This Row],[Admin expenses 1]]+pro[[#This Row],[COGS]]</f>
        <v>-168791.77900000001</v>
      </c>
      <c r="J1226" s="55">
        <f>pro[[#This Row],[Revenue]]+pro[[#This Row],[AdminExp]]</f>
        <v>919264.93199999991</v>
      </c>
      <c r="K1226" s="83">
        <f>pro[[#This Row],[Profit]]/pro[[#This Row],[Revenue]]</f>
        <v>0.84486858332515724</v>
      </c>
      <c r="L1226" s="56">
        <f t="shared" si="19"/>
        <v>2</v>
      </c>
      <c r="M1226" s="82" t="str">
        <f>"Q"&amp;" "&amp;VLOOKUP(pro[[#This Row],[Period]],Mapping!A:B,2,0)</f>
        <v>Q 1</v>
      </c>
      <c r="N1226"/>
    </row>
    <row r="1227" spans="1:14" ht="11.25" customHeight="1" x14ac:dyDescent="0.2">
      <c r="A1227" s="42" t="s">
        <v>20</v>
      </c>
      <c r="B1227" s="44" t="s">
        <v>14</v>
      </c>
      <c r="C1227" s="44" t="s">
        <v>58</v>
      </c>
      <c r="D1227" s="43">
        <v>473287.74499999994</v>
      </c>
      <c r="E1227" s="43">
        <v>-17090.465</v>
      </c>
      <c r="F1227" s="45">
        <v>-58020</v>
      </c>
      <c r="G1227" s="45">
        <v>-93790</v>
      </c>
      <c r="H1227" s="45">
        <v>-60120</v>
      </c>
      <c r="I1227" s="55">
        <f>pro[[#This Row],[Admin expenses 3]]+pro[[#This Row],[Admin expenses 2]]+pro[[#This Row],[Admin expenses 1]]+pro[[#This Row],[COGS]]</f>
        <v>-229020.465</v>
      </c>
      <c r="J1227" s="55">
        <f>pro[[#This Row],[Revenue]]+pro[[#This Row],[AdminExp]]</f>
        <v>244267.27999999994</v>
      </c>
      <c r="K1227" s="83">
        <f>pro[[#This Row],[Profit]]/pro[[#This Row],[Revenue]]</f>
        <v>0.51610734184549822</v>
      </c>
      <c r="L1227" s="56">
        <f t="shared" si="19"/>
        <v>2</v>
      </c>
      <c r="M1227" s="82" t="str">
        <f>"Q"&amp;" "&amp;VLOOKUP(pro[[#This Row],[Period]],Mapping!A:B,2,0)</f>
        <v>Q 1</v>
      </c>
      <c r="N1227"/>
    </row>
    <row r="1228" spans="1:14" ht="11.25" customHeight="1" x14ac:dyDescent="0.2">
      <c r="A1228" s="42" t="s">
        <v>20</v>
      </c>
      <c r="B1228" s="44" t="s">
        <v>17</v>
      </c>
      <c r="C1228" s="44" t="s">
        <v>59</v>
      </c>
      <c r="D1228" s="43">
        <v>2124125.6680000001</v>
      </c>
      <c r="E1228" s="43">
        <v>-51130.393999999993</v>
      </c>
      <c r="F1228" s="45">
        <v>-76900</v>
      </c>
      <c r="G1228" s="45">
        <v>-19600</v>
      </c>
      <c r="H1228" s="45">
        <v>-22100</v>
      </c>
      <c r="I1228" s="55">
        <f>pro[[#This Row],[Admin expenses 3]]+pro[[#This Row],[Admin expenses 2]]+pro[[#This Row],[Admin expenses 1]]+pro[[#This Row],[COGS]]</f>
        <v>-169730.394</v>
      </c>
      <c r="J1228" s="55">
        <f>pro[[#This Row],[Revenue]]+pro[[#This Row],[AdminExp]]</f>
        <v>1954395.274</v>
      </c>
      <c r="K1228" s="83">
        <f>pro[[#This Row],[Profit]]/pro[[#This Row],[Revenue]]</f>
        <v>0.92009399605824072</v>
      </c>
      <c r="L1228" s="56">
        <f t="shared" si="19"/>
        <v>2</v>
      </c>
      <c r="M1228" s="82" t="str">
        <f>"Q"&amp;" "&amp;VLOOKUP(pro[[#This Row],[Period]],Mapping!A:B,2,0)</f>
        <v>Q 1</v>
      </c>
      <c r="N1228"/>
    </row>
    <row r="1229" spans="1:14" ht="11.25" customHeight="1" x14ac:dyDescent="0.2">
      <c r="A1229" s="42" t="s">
        <v>20</v>
      </c>
      <c r="B1229" s="44" t="s">
        <v>19</v>
      </c>
      <c r="C1229" s="44" t="s">
        <v>57</v>
      </c>
      <c r="D1229" s="43">
        <v>2017928.892</v>
      </c>
      <c r="E1229" s="43">
        <v>-53011.664999999994</v>
      </c>
      <c r="F1229" s="45">
        <v>-37990</v>
      </c>
      <c r="G1229" s="45">
        <v>-20410</v>
      </c>
      <c r="H1229" s="45">
        <v>-14990</v>
      </c>
      <c r="I1229" s="55">
        <f>pro[[#This Row],[Admin expenses 3]]+pro[[#This Row],[Admin expenses 2]]+pro[[#This Row],[Admin expenses 1]]+pro[[#This Row],[COGS]]</f>
        <v>-126401.66499999999</v>
      </c>
      <c r="J1229" s="55">
        <f>pro[[#This Row],[Revenue]]+pro[[#This Row],[AdminExp]]</f>
        <v>1891527.227</v>
      </c>
      <c r="K1229" s="83">
        <f>pro[[#This Row],[Profit]]/pro[[#This Row],[Revenue]]</f>
        <v>0.9373606941745497</v>
      </c>
      <c r="L1229" s="56">
        <f t="shared" si="19"/>
        <v>2</v>
      </c>
      <c r="M1229" s="82" t="str">
        <f>"Q"&amp;" "&amp;VLOOKUP(pro[[#This Row],[Period]],Mapping!A:B,2,0)</f>
        <v>Q 1</v>
      </c>
      <c r="N1229"/>
    </row>
    <row r="1230" spans="1:14" ht="11.25" customHeight="1" x14ac:dyDescent="0.2">
      <c r="A1230" s="42" t="s">
        <v>20</v>
      </c>
      <c r="B1230" s="44" t="s">
        <v>21</v>
      </c>
      <c r="C1230" s="44" t="s">
        <v>57</v>
      </c>
      <c r="D1230" s="43">
        <v>1269935.156</v>
      </c>
      <c r="E1230" s="43">
        <v>-46764.500999999989</v>
      </c>
      <c r="F1230" s="45">
        <v>-77670</v>
      </c>
      <c r="G1230" s="45">
        <v>-43180</v>
      </c>
      <c r="H1230" s="45">
        <v>-71800</v>
      </c>
      <c r="I1230" s="55">
        <f>pro[[#This Row],[Admin expenses 3]]+pro[[#This Row],[Admin expenses 2]]+pro[[#This Row],[Admin expenses 1]]+pro[[#This Row],[COGS]]</f>
        <v>-239414.50099999999</v>
      </c>
      <c r="J1230" s="55">
        <f>pro[[#This Row],[Revenue]]+pro[[#This Row],[AdminExp]]</f>
        <v>1030520.655</v>
      </c>
      <c r="K1230" s="83">
        <f>pro[[#This Row],[Profit]]/pro[[#This Row],[Revenue]]</f>
        <v>0.81147501912294495</v>
      </c>
      <c r="L1230" s="56">
        <f t="shared" si="19"/>
        <v>2</v>
      </c>
      <c r="M1230" s="82" t="str">
        <f>"Q"&amp;" "&amp;VLOOKUP(pro[[#This Row],[Period]],Mapping!A:B,2,0)</f>
        <v>Q 1</v>
      </c>
      <c r="N1230"/>
    </row>
    <row r="1231" spans="1:14" ht="11.25" customHeight="1" x14ac:dyDescent="0.2">
      <c r="A1231" s="42" t="s">
        <v>20</v>
      </c>
      <c r="B1231" s="44" t="s">
        <v>22</v>
      </c>
      <c r="C1231" s="44" t="s">
        <v>58</v>
      </c>
      <c r="D1231" s="43">
        <v>3635582.2579999999</v>
      </c>
      <c r="E1231" s="43">
        <v>-83772.037999999986</v>
      </c>
      <c r="F1231" s="45">
        <v>-80940</v>
      </c>
      <c r="G1231" s="45">
        <v>-43550</v>
      </c>
      <c r="H1231" s="45">
        <v>-81270</v>
      </c>
      <c r="I1231" s="55">
        <f>pro[[#This Row],[Admin expenses 3]]+pro[[#This Row],[Admin expenses 2]]+pro[[#This Row],[Admin expenses 1]]+pro[[#This Row],[COGS]]</f>
        <v>-289532.038</v>
      </c>
      <c r="J1231" s="55">
        <f>pro[[#This Row],[Revenue]]+pro[[#This Row],[AdminExp]]</f>
        <v>3346050.2199999997</v>
      </c>
      <c r="K1231" s="83">
        <f>pro[[#This Row],[Profit]]/pro[[#This Row],[Revenue]]</f>
        <v>0.92036157692130527</v>
      </c>
      <c r="L1231" s="56">
        <f t="shared" si="19"/>
        <v>2</v>
      </c>
      <c r="M1231" s="82" t="str">
        <f>"Q"&amp;" "&amp;VLOOKUP(pro[[#This Row],[Period]],Mapping!A:B,2,0)</f>
        <v>Q 1</v>
      </c>
      <c r="N1231"/>
    </row>
    <row r="1232" spans="1:14" ht="11.25" customHeight="1" x14ac:dyDescent="0.2">
      <c r="A1232" s="42" t="s">
        <v>20</v>
      </c>
      <c r="B1232" s="44" t="s">
        <v>36</v>
      </c>
      <c r="C1232" s="44" t="s">
        <v>59</v>
      </c>
      <c r="D1232" s="43">
        <v>3214472.9189999998</v>
      </c>
      <c r="E1232" s="43">
        <v>-1247750.7139999999</v>
      </c>
      <c r="F1232" s="45">
        <v>-80710</v>
      </c>
      <c r="G1232" s="45">
        <v>-47890</v>
      </c>
      <c r="H1232" s="45">
        <v>-15560</v>
      </c>
      <c r="I1232" s="55">
        <f>pro[[#This Row],[Admin expenses 3]]+pro[[#This Row],[Admin expenses 2]]+pro[[#This Row],[Admin expenses 1]]+pro[[#This Row],[COGS]]</f>
        <v>-1391910.7139999999</v>
      </c>
      <c r="J1232" s="55">
        <f>pro[[#This Row],[Revenue]]+pro[[#This Row],[AdminExp]]</f>
        <v>1822562.2049999998</v>
      </c>
      <c r="K1232" s="83">
        <f>pro[[#This Row],[Profit]]/pro[[#This Row],[Revenue]]</f>
        <v>0.56698633055119541</v>
      </c>
      <c r="L1232" s="56">
        <f t="shared" si="19"/>
        <v>2</v>
      </c>
      <c r="M1232" s="82" t="str">
        <f>"Q"&amp;" "&amp;VLOOKUP(pro[[#This Row],[Period]],Mapping!A:B,2,0)</f>
        <v>Q 1</v>
      </c>
      <c r="N1232"/>
    </row>
    <row r="1233" spans="1:14" ht="11.25" customHeight="1" x14ac:dyDescent="0.2">
      <c r="A1233" s="42" t="s">
        <v>20</v>
      </c>
      <c r="B1233" s="44" t="s">
        <v>30</v>
      </c>
      <c r="C1233" s="44" t="s">
        <v>57</v>
      </c>
      <c r="D1233" s="43">
        <v>1201842.5369999998</v>
      </c>
      <c r="E1233" s="43">
        <v>-38221.707999999999</v>
      </c>
      <c r="F1233" s="45">
        <v>-70860</v>
      </c>
      <c r="G1233" s="45">
        <v>-36450</v>
      </c>
      <c r="H1233" s="45">
        <v>-105870</v>
      </c>
      <c r="I1233" s="55">
        <f>pro[[#This Row],[Admin expenses 3]]+pro[[#This Row],[Admin expenses 2]]+pro[[#This Row],[Admin expenses 1]]+pro[[#This Row],[COGS]]</f>
        <v>-251401.70799999998</v>
      </c>
      <c r="J1233" s="55">
        <f>pro[[#This Row],[Revenue]]+pro[[#This Row],[AdminExp]]</f>
        <v>950440.82899999979</v>
      </c>
      <c r="K1233" s="83">
        <f>pro[[#This Row],[Profit]]/pro[[#This Row],[Revenue]]</f>
        <v>0.79081976194024495</v>
      </c>
      <c r="L1233" s="56">
        <f t="shared" si="19"/>
        <v>2</v>
      </c>
      <c r="M1233" s="82" t="str">
        <f>"Q"&amp;" "&amp;VLOOKUP(pro[[#This Row],[Period]],Mapping!A:B,2,0)</f>
        <v>Q 1</v>
      </c>
      <c r="N1233"/>
    </row>
    <row r="1234" spans="1:14" ht="11.25" customHeight="1" x14ac:dyDescent="0.2">
      <c r="A1234" s="42" t="s">
        <v>20</v>
      </c>
      <c r="B1234" s="44" t="s">
        <v>32</v>
      </c>
      <c r="C1234" s="44" t="s">
        <v>57</v>
      </c>
      <c r="D1234" s="43">
        <v>1166915.8409999998</v>
      </c>
      <c r="E1234" s="43">
        <v>-24431.945999999996</v>
      </c>
      <c r="F1234" s="45">
        <v>-66370</v>
      </c>
      <c r="G1234" s="45">
        <v>-14430</v>
      </c>
      <c r="H1234" s="45">
        <v>-100420</v>
      </c>
      <c r="I1234" s="55">
        <f>pro[[#This Row],[Admin expenses 3]]+pro[[#This Row],[Admin expenses 2]]+pro[[#This Row],[Admin expenses 1]]+pro[[#This Row],[COGS]]</f>
        <v>-205651.946</v>
      </c>
      <c r="J1234" s="55">
        <f>pro[[#This Row],[Revenue]]+pro[[#This Row],[AdminExp]]</f>
        <v>961263.89499999979</v>
      </c>
      <c r="K1234" s="83">
        <f>pro[[#This Row],[Profit]]/pro[[#This Row],[Revenue]]</f>
        <v>0.82376454344491157</v>
      </c>
      <c r="L1234" s="56">
        <f t="shared" si="19"/>
        <v>2</v>
      </c>
      <c r="M1234" s="82" t="str">
        <f>"Q"&amp;" "&amp;VLOOKUP(pro[[#This Row],[Period]],Mapping!A:B,2,0)</f>
        <v>Q 1</v>
      </c>
      <c r="N1234"/>
    </row>
    <row r="1235" spans="1:14" ht="11.25" customHeight="1" x14ac:dyDescent="0.2">
      <c r="A1235" s="42" t="s">
        <v>20</v>
      </c>
      <c r="B1235" s="44" t="s">
        <v>37</v>
      </c>
      <c r="C1235" s="44" t="s">
        <v>57</v>
      </c>
      <c r="D1235" s="43">
        <v>12855.15</v>
      </c>
      <c r="E1235" s="43">
        <v>-1098.223</v>
      </c>
      <c r="F1235" s="45">
        <v>-44620</v>
      </c>
      <c r="G1235" s="45">
        <v>-82030</v>
      </c>
      <c r="H1235" s="45">
        <v>-104000</v>
      </c>
      <c r="I1235" s="55">
        <f>pro[[#This Row],[Admin expenses 3]]+pro[[#This Row],[Admin expenses 2]]+pro[[#This Row],[Admin expenses 1]]+pro[[#This Row],[COGS]]</f>
        <v>-231748.223</v>
      </c>
      <c r="J1235" s="55">
        <f>pro[[#This Row],[Revenue]]+pro[[#This Row],[AdminExp]]</f>
        <v>-218893.073</v>
      </c>
      <c r="K1235" s="83">
        <f>pro[[#This Row],[Profit]]/pro[[#This Row],[Revenue]]</f>
        <v>-17.027656075580605</v>
      </c>
      <c r="L1235" s="56">
        <f t="shared" si="19"/>
        <v>2</v>
      </c>
      <c r="M1235" s="82" t="str">
        <f>"Q"&amp;" "&amp;VLOOKUP(pro[[#This Row],[Period]],Mapping!A:B,2,0)</f>
        <v>Q 1</v>
      </c>
      <c r="N1235"/>
    </row>
    <row r="1236" spans="1:14" ht="11.25" customHeight="1" x14ac:dyDescent="0.2">
      <c r="A1236" s="42" t="s">
        <v>20</v>
      </c>
      <c r="B1236" s="44" t="s">
        <v>25</v>
      </c>
      <c r="C1236" s="44" t="s">
        <v>58</v>
      </c>
      <c r="D1236" s="43">
        <v>414196.20899999997</v>
      </c>
      <c r="E1236" s="43">
        <v>-77489.236999999994</v>
      </c>
      <c r="F1236" s="45">
        <v>-27700</v>
      </c>
      <c r="G1236" s="45">
        <v>-31830</v>
      </c>
      <c r="H1236" s="45">
        <v>-101940</v>
      </c>
      <c r="I1236" s="55">
        <f>pro[[#This Row],[Admin expenses 3]]+pro[[#This Row],[Admin expenses 2]]+pro[[#This Row],[Admin expenses 1]]+pro[[#This Row],[COGS]]</f>
        <v>-238959.23699999999</v>
      </c>
      <c r="J1236" s="55">
        <f>pro[[#This Row],[Revenue]]+pro[[#This Row],[AdminExp]]</f>
        <v>175236.97199999998</v>
      </c>
      <c r="K1236" s="83">
        <f>pro[[#This Row],[Profit]]/pro[[#This Row],[Revenue]]</f>
        <v>0.42307719914452424</v>
      </c>
      <c r="L1236" s="56">
        <f t="shared" si="19"/>
        <v>2</v>
      </c>
      <c r="M1236" s="82" t="str">
        <f>"Q"&amp;" "&amp;VLOOKUP(pro[[#This Row],[Period]],Mapping!A:B,2,0)</f>
        <v>Q 1</v>
      </c>
      <c r="N1236"/>
    </row>
    <row r="1237" spans="1:14" ht="11.25" customHeight="1" x14ac:dyDescent="0.2">
      <c r="A1237" s="42" t="s">
        <v>20</v>
      </c>
      <c r="B1237" s="44" t="s">
        <v>28</v>
      </c>
      <c r="C1237" s="44" t="s">
        <v>59</v>
      </c>
      <c r="D1237" s="43">
        <v>214346.916</v>
      </c>
      <c r="E1237" s="43">
        <v>-18978.792000000001</v>
      </c>
      <c r="F1237" s="45">
        <v>-34740</v>
      </c>
      <c r="G1237" s="45">
        <v>-25970</v>
      </c>
      <c r="H1237" s="45">
        <v>-40980</v>
      </c>
      <c r="I1237" s="55">
        <f>pro[[#This Row],[Admin expenses 3]]+pro[[#This Row],[Admin expenses 2]]+pro[[#This Row],[Admin expenses 1]]+pro[[#This Row],[COGS]]</f>
        <v>-120668.792</v>
      </c>
      <c r="J1237" s="55">
        <f>pro[[#This Row],[Revenue]]+pro[[#This Row],[AdminExp]]</f>
        <v>93678.123999999996</v>
      </c>
      <c r="K1237" s="83">
        <f>pro[[#This Row],[Profit]]/pro[[#This Row],[Revenue]]</f>
        <v>0.43703975661585909</v>
      </c>
      <c r="L1237" s="56">
        <f t="shared" si="19"/>
        <v>2</v>
      </c>
      <c r="M1237" s="82" t="str">
        <f>"Q"&amp;" "&amp;VLOOKUP(pro[[#This Row],[Period]],Mapping!A:B,2,0)</f>
        <v>Q 1</v>
      </c>
      <c r="N1237"/>
    </row>
    <row r="1238" spans="1:14" ht="11.25" customHeight="1" x14ac:dyDescent="0.2">
      <c r="A1238" s="42" t="s">
        <v>20</v>
      </c>
      <c r="B1238" s="44" t="s">
        <v>15</v>
      </c>
      <c r="C1238" s="44" t="s">
        <v>60</v>
      </c>
      <c r="D1238" s="43">
        <v>-76229.524000000005</v>
      </c>
      <c r="E1238" s="43">
        <v>5895.5679999999993</v>
      </c>
      <c r="F1238" s="45">
        <v>-65060</v>
      </c>
      <c r="G1238" s="45">
        <v>-100500</v>
      </c>
      <c r="H1238" s="45">
        <v>-81940</v>
      </c>
      <c r="I1238" s="55">
        <f>pro[[#This Row],[Admin expenses 3]]+pro[[#This Row],[Admin expenses 2]]+pro[[#This Row],[Admin expenses 1]]+pro[[#This Row],[COGS]]</f>
        <v>-241604.432</v>
      </c>
      <c r="J1238" s="55">
        <f>pro[[#This Row],[Revenue]]+pro[[#This Row],[AdminExp]]</f>
        <v>-317833.95600000001</v>
      </c>
      <c r="K1238" s="83">
        <f>pro[[#This Row],[Profit]]/pro[[#This Row],[Revenue]]</f>
        <v>4.1694338272399545</v>
      </c>
      <c r="L1238" s="56">
        <f t="shared" si="19"/>
        <v>2</v>
      </c>
      <c r="M1238" s="82" t="str">
        <f>"Q"&amp;" "&amp;VLOOKUP(pro[[#This Row],[Period]],Mapping!A:B,2,0)</f>
        <v>Q 1</v>
      </c>
      <c r="N1238"/>
    </row>
    <row r="1239" spans="1:14" ht="11.25" customHeight="1" x14ac:dyDescent="0.2">
      <c r="A1239" s="42" t="s">
        <v>20</v>
      </c>
      <c r="B1239" s="44" t="s">
        <v>17</v>
      </c>
      <c r="C1239" s="44" t="s">
        <v>57</v>
      </c>
      <c r="D1239" s="43">
        <v>1040058.9219999999</v>
      </c>
      <c r="E1239" s="43">
        <v>-65922.975999999995</v>
      </c>
      <c r="F1239" s="45">
        <v>-45460</v>
      </c>
      <c r="G1239" s="45">
        <v>-48710</v>
      </c>
      <c r="H1239" s="45">
        <v>-88840</v>
      </c>
      <c r="I1239" s="55">
        <f>pro[[#This Row],[Admin expenses 3]]+pro[[#This Row],[Admin expenses 2]]+pro[[#This Row],[Admin expenses 1]]+pro[[#This Row],[COGS]]</f>
        <v>-248932.976</v>
      </c>
      <c r="J1239" s="55">
        <f>pro[[#This Row],[Revenue]]+pro[[#This Row],[AdminExp]]</f>
        <v>791125.94599999988</v>
      </c>
      <c r="K1239" s="83">
        <f>pro[[#This Row],[Profit]]/pro[[#This Row],[Revenue]]</f>
        <v>0.76065492950984936</v>
      </c>
      <c r="L1239" s="56">
        <f t="shared" si="19"/>
        <v>2</v>
      </c>
      <c r="M1239" s="82" t="str">
        <f>"Q"&amp;" "&amp;VLOOKUP(pro[[#This Row],[Period]],Mapping!A:B,2,0)</f>
        <v>Q 1</v>
      </c>
      <c r="N1239"/>
    </row>
    <row r="1240" spans="1:14" ht="11.25" customHeight="1" x14ac:dyDescent="0.2">
      <c r="A1240" s="42" t="s">
        <v>20</v>
      </c>
      <c r="B1240" s="44" t="s">
        <v>19</v>
      </c>
      <c r="C1240" s="44" t="s">
        <v>58</v>
      </c>
      <c r="D1240" s="43">
        <v>2868045.3689999999</v>
      </c>
      <c r="E1240" s="43">
        <v>-133750.204</v>
      </c>
      <c r="F1240" s="45">
        <v>-40290</v>
      </c>
      <c r="G1240" s="45">
        <v>-33730</v>
      </c>
      <c r="H1240" s="45">
        <v>-63700</v>
      </c>
      <c r="I1240" s="55">
        <f>pro[[#This Row],[Admin expenses 3]]+pro[[#This Row],[Admin expenses 2]]+pro[[#This Row],[Admin expenses 1]]+pro[[#This Row],[COGS]]</f>
        <v>-271470.20400000003</v>
      </c>
      <c r="J1240" s="55">
        <f>pro[[#This Row],[Revenue]]+pro[[#This Row],[AdminExp]]</f>
        <v>2596575.165</v>
      </c>
      <c r="K1240" s="83">
        <f>pro[[#This Row],[Profit]]/pro[[#This Row],[Revenue]]</f>
        <v>0.90534661448028164</v>
      </c>
      <c r="L1240" s="56">
        <f t="shared" si="19"/>
        <v>2</v>
      </c>
      <c r="M1240" s="82" t="str">
        <f>"Q"&amp;" "&amp;VLOOKUP(pro[[#This Row],[Period]],Mapping!A:B,2,0)</f>
        <v>Q 1</v>
      </c>
      <c r="N1240"/>
    </row>
    <row r="1241" spans="1:14" ht="11.25" customHeight="1" x14ac:dyDescent="0.2">
      <c r="A1241" s="42" t="s">
        <v>20</v>
      </c>
      <c r="B1241" s="44" t="s">
        <v>21</v>
      </c>
      <c r="C1241" s="44" t="s">
        <v>59</v>
      </c>
      <c r="D1241" s="43">
        <v>365002.75</v>
      </c>
      <c r="E1241" s="43">
        <v>-21848.253000000001</v>
      </c>
      <c r="F1241" s="45">
        <v>-22300</v>
      </c>
      <c r="G1241" s="45">
        <v>-55450</v>
      </c>
      <c r="H1241" s="45">
        <v>-97740</v>
      </c>
      <c r="I1241" s="55">
        <f>pro[[#This Row],[Admin expenses 3]]+pro[[#This Row],[Admin expenses 2]]+pro[[#This Row],[Admin expenses 1]]+pro[[#This Row],[COGS]]</f>
        <v>-197338.253</v>
      </c>
      <c r="J1241" s="55">
        <f>pro[[#This Row],[Revenue]]+pro[[#This Row],[AdminExp]]</f>
        <v>167664.497</v>
      </c>
      <c r="K1241" s="83">
        <f>pro[[#This Row],[Profit]]/pro[[#This Row],[Revenue]]</f>
        <v>0.45935132543521934</v>
      </c>
      <c r="L1241" s="56">
        <f t="shared" si="19"/>
        <v>2</v>
      </c>
      <c r="M1241" s="82" t="str">
        <f>"Q"&amp;" "&amp;VLOOKUP(pro[[#This Row],[Period]],Mapping!A:B,2,0)</f>
        <v>Q 1</v>
      </c>
      <c r="N1241"/>
    </row>
    <row r="1242" spans="1:14" ht="11.25" customHeight="1" x14ac:dyDescent="0.2">
      <c r="A1242" s="42" t="s">
        <v>20</v>
      </c>
      <c r="B1242" s="44" t="s">
        <v>22</v>
      </c>
      <c r="C1242" s="44" t="s">
        <v>60</v>
      </c>
      <c r="D1242" s="43">
        <v>995223.62799999991</v>
      </c>
      <c r="E1242" s="43">
        <v>-76921.396999999997</v>
      </c>
      <c r="F1242" s="45">
        <v>-94710</v>
      </c>
      <c r="G1242" s="45">
        <v>-25720</v>
      </c>
      <c r="H1242" s="45">
        <v>-82570</v>
      </c>
      <c r="I1242" s="55">
        <f>pro[[#This Row],[Admin expenses 3]]+pro[[#This Row],[Admin expenses 2]]+pro[[#This Row],[Admin expenses 1]]+pro[[#This Row],[COGS]]</f>
        <v>-279921.397</v>
      </c>
      <c r="J1242" s="55">
        <f>pro[[#This Row],[Revenue]]+pro[[#This Row],[AdminExp]]</f>
        <v>715302.23099999991</v>
      </c>
      <c r="K1242" s="83">
        <f>pro[[#This Row],[Profit]]/pro[[#This Row],[Revenue]]</f>
        <v>0.71873517757759664</v>
      </c>
      <c r="L1242" s="56">
        <f t="shared" si="19"/>
        <v>2</v>
      </c>
      <c r="M1242" s="82" t="str">
        <f>"Q"&amp;" "&amp;VLOOKUP(pro[[#This Row],[Period]],Mapping!A:B,2,0)</f>
        <v>Q 1</v>
      </c>
      <c r="N1242"/>
    </row>
    <row r="1243" spans="1:14" ht="11.25" customHeight="1" x14ac:dyDescent="0.2">
      <c r="A1243" s="42" t="s">
        <v>20</v>
      </c>
      <c r="B1243" s="44" t="s">
        <v>35</v>
      </c>
      <c r="C1243" s="44" t="s">
        <v>57</v>
      </c>
      <c r="D1243" s="43">
        <v>1914110.6109999998</v>
      </c>
      <c r="E1243" s="43">
        <v>-75532.947</v>
      </c>
      <c r="F1243" s="45">
        <v>-58450</v>
      </c>
      <c r="G1243" s="45">
        <v>-82100</v>
      </c>
      <c r="H1243" s="45">
        <v>-84430</v>
      </c>
      <c r="I1243" s="55">
        <f>pro[[#This Row],[Admin expenses 3]]+pro[[#This Row],[Admin expenses 2]]+pro[[#This Row],[Admin expenses 1]]+pro[[#This Row],[COGS]]</f>
        <v>-300512.94699999999</v>
      </c>
      <c r="J1243" s="55">
        <f>pro[[#This Row],[Revenue]]+pro[[#This Row],[AdminExp]]</f>
        <v>1613597.6639999999</v>
      </c>
      <c r="K1243" s="83">
        <f>pro[[#This Row],[Profit]]/pro[[#This Row],[Revenue]]</f>
        <v>0.84300126373417827</v>
      </c>
      <c r="L1243" s="56">
        <f t="shared" si="19"/>
        <v>2</v>
      </c>
      <c r="M1243" s="82" t="str">
        <f>"Q"&amp;" "&amp;VLOOKUP(pro[[#This Row],[Period]],Mapping!A:B,2,0)</f>
        <v>Q 1</v>
      </c>
      <c r="N1243"/>
    </row>
    <row r="1244" spans="1:14" ht="11.25" customHeight="1" x14ac:dyDescent="0.2">
      <c r="A1244" s="42" t="s">
        <v>20</v>
      </c>
      <c r="B1244" s="44" t="s">
        <v>25</v>
      </c>
      <c r="C1244" s="44" t="s">
        <v>58</v>
      </c>
      <c r="D1244" s="43">
        <v>346038.34299999999</v>
      </c>
      <c r="E1244" s="43">
        <v>-122729.83799999999</v>
      </c>
      <c r="F1244" s="45">
        <v>-33430</v>
      </c>
      <c r="G1244" s="45">
        <v>-89400</v>
      </c>
      <c r="H1244" s="45">
        <v>-36380</v>
      </c>
      <c r="I1244" s="55">
        <f>pro[[#This Row],[Admin expenses 3]]+pro[[#This Row],[Admin expenses 2]]+pro[[#This Row],[Admin expenses 1]]+pro[[#This Row],[COGS]]</f>
        <v>-281939.83799999999</v>
      </c>
      <c r="J1244" s="55">
        <f>pro[[#This Row],[Revenue]]+pro[[#This Row],[AdminExp]]</f>
        <v>64098.505000000005</v>
      </c>
      <c r="K1244" s="83">
        <f>pro[[#This Row],[Profit]]/pro[[#This Row],[Revenue]]</f>
        <v>0.18523526741081409</v>
      </c>
      <c r="L1244" s="56">
        <f t="shared" si="19"/>
        <v>2</v>
      </c>
      <c r="M1244" s="82" t="str">
        <f>"Q"&amp;" "&amp;VLOOKUP(pro[[#This Row],[Period]],Mapping!A:B,2,0)</f>
        <v>Q 1</v>
      </c>
      <c r="N1244"/>
    </row>
    <row r="1245" spans="1:14" ht="11.25" customHeight="1" x14ac:dyDescent="0.2">
      <c r="A1245" s="42" t="s">
        <v>20</v>
      </c>
      <c r="B1245" s="44" t="s">
        <v>13</v>
      </c>
      <c r="C1245" s="44" t="s">
        <v>59</v>
      </c>
      <c r="D1245" s="43">
        <v>135483.166</v>
      </c>
      <c r="E1245" s="43">
        <v>-7956.277</v>
      </c>
      <c r="F1245" s="45">
        <v>-74820</v>
      </c>
      <c r="G1245" s="45">
        <v>-81380</v>
      </c>
      <c r="H1245" s="45">
        <v>-75880</v>
      </c>
      <c r="I1245" s="55">
        <f>pro[[#This Row],[Admin expenses 3]]+pro[[#This Row],[Admin expenses 2]]+pro[[#This Row],[Admin expenses 1]]+pro[[#This Row],[COGS]]</f>
        <v>-240036.277</v>
      </c>
      <c r="J1245" s="55">
        <f>pro[[#This Row],[Revenue]]+pro[[#This Row],[AdminExp]]</f>
        <v>-104553.111</v>
      </c>
      <c r="K1245" s="83">
        <f>pro[[#This Row],[Profit]]/pro[[#This Row],[Revenue]]</f>
        <v>-0.77170554901263533</v>
      </c>
      <c r="L1245" s="56">
        <f t="shared" si="19"/>
        <v>2</v>
      </c>
      <c r="M1245" s="82" t="str">
        <f>"Q"&amp;" "&amp;VLOOKUP(pro[[#This Row],[Period]],Mapping!A:B,2,0)</f>
        <v>Q 1</v>
      </c>
      <c r="N1245"/>
    </row>
    <row r="1246" spans="1:14" ht="11.25" customHeight="1" x14ac:dyDescent="0.2">
      <c r="A1246" s="42" t="s">
        <v>20</v>
      </c>
      <c r="B1246" s="44" t="s">
        <v>28</v>
      </c>
      <c r="C1246" s="44" t="s">
        <v>60</v>
      </c>
      <c r="D1246" s="43">
        <v>-62449.366000000002</v>
      </c>
      <c r="E1246" s="43">
        <v>4867.5129999999999</v>
      </c>
      <c r="F1246" s="45">
        <v>-77860</v>
      </c>
      <c r="G1246" s="45">
        <v>-25950</v>
      </c>
      <c r="H1246" s="45">
        <v>-87430</v>
      </c>
      <c r="I1246" s="55">
        <f>pro[[#This Row],[Admin expenses 3]]+pro[[#This Row],[Admin expenses 2]]+pro[[#This Row],[Admin expenses 1]]+pro[[#This Row],[COGS]]</f>
        <v>-186372.48699999999</v>
      </c>
      <c r="J1246" s="55">
        <f>pro[[#This Row],[Revenue]]+pro[[#This Row],[AdminExp]]</f>
        <v>-248821.853</v>
      </c>
      <c r="K1246" s="83">
        <f>pro[[#This Row],[Profit]]/pro[[#This Row],[Revenue]]</f>
        <v>3.9843775675801094</v>
      </c>
      <c r="L1246" s="56">
        <f t="shared" si="19"/>
        <v>2</v>
      </c>
      <c r="M1246" s="82" t="str">
        <f>"Q"&amp;" "&amp;VLOOKUP(pro[[#This Row],[Period]],Mapping!A:B,2,0)</f>
        <v>Q 1</v>
      </c>
      <c r="N1246"/>
    </row>
    <row r="1247" spans="1:14" ht="11.25" customHeight="1" x14ac:dyDescent="0.2">
      <c r="A1247" s="42" t="s">
        <v>20</v>
      </c>
      <c r="B1247" s="44" t="s">
        <v>15</v>
      </c>
      <c r="C1247" s="44" t="s">
        <v>57</v>
      </c>
      <c r="D1247" s="43">
        <v>3579209.8859999999</v>
      </c>
      <c r="E1247" s="43">
        <v>-181453.48899999997</v>
      </c>
      <c r="F1247" s="45">
        <v>-53650</v>
      </c>
      <c r="G1247" s="45">
        <v>-45290</v>
      </c>
      <c r="H1247" s="45">
        <v>-52390</v>
      </c>
      <c r="I1247" s="55">
        <f>pro[[#This Row],[Admin expenses 3]]+pro[[#This Row],[Admin expenses 2]]+pro[[#This Row],[Admin expenses 1]]+pro[[#This Row],[COGS]]</f>
        <v>-332783.48899999994</v>
      </c>
      <c r="J1247" s="55">
        <f>pro[[#This Row],[Revenue]]+pro[[#This Row],[AdminExp]]</f>
        <v>3246426.3969999999</v>
      </c>
      <c r="K1247" s="83">
        <f>pro[[#This Row],[Profit]]/pro[[#This Row],[Revenue]]</f>
        <v>0.90702319796844677</v>
      </c>
      <c r="L1247" s="56">
        <f t="shared" si="19"/>
        <v>2</v>
      </c>
      <c r="M1247" s="82" t="str">
        <f>"Q"&amp;" "&amp;VLOOKUP(pro[[#This Row],[Period]],Mapping!A:B,2,0)</f>
        <v>Q 1</v>
      </c>
      <c r="N1247"/>
    </row>
    <row r="1248" spans="1:14" ht="11.25" customHeight="1" x14ac:dyDescent="0.2">
      <c r="A1248" s="42" t="s">
        <v>20</v>
      </c>
      <c r="B1248" s="44" t="s">
        <v>17</v>
      </c>
      <c r="C1248" s="44" t="s">
        <v>58</v>
      </c>
      <c r="D1248" s="43">
        <v>2312024.8760000002</v>
      </c>
      <c r="E1248" s="43">
        <v>-130549.90199999999</v>
      </c>
      <c r="F1248" s="45">
        <v>-66960</v>
      </c>
      <c r="G1248" s="45">
        <v>-60680</v>
      </c>
      <c r="H1248" s="45">
        <v>-36090</v>
      </c>
      <c r="I1248" s="55">
        <f>pro[[#This Row],[Admin expenses 3]]+pro[[#This Row],[Admin expenses 2]]+pro[[#This Row],[Admin expenses 1]]+pro[[#This Row],[COGS]]</f>
        <v>-294279.902</v>
      </c>
      <c r="J1248" s="55">
        <f>pro[[#This Row],[Revenue]]+pro[[#This Row],[AdminExp]]</f>
        <v>2017744.9740000002</v>
      </c>
      <c r="K1248" s="83">
        <f>pro[[#This Row],[Profit]]/pro[[#This Row],[Revenue]]</f>
        <v>0.87271767485948104</v>
      </c>
      <c r="L1248" s="56">
        <f t="shared" si="19"/>
        <v>2</v>
      </c>
      <c r="M1248" s="82" t="str">
        <f>"Q"&amp;" "&amp;VLOOKUP(pro[[#This Row],[Period]],Mapping!A:B,2,0)</f>
        <v>Q 1</v>
      </c>
      <c r="N1248"/>
    </row>
    <row r="1249" spans="1:14" ht="11.25" customHeight="1" x14ac:dyDescent="0.2">
      <c r="A1249" s="42" t="s">
        <v>20</v>
      </c>
      <c r="B1249" s="44" t="s">
        <v>19</v>
      </c>
      <c r="C1249" s="44" t="s">
        <v>59</v>
      </c>
      <c r="D1249" s="43">
        <v>-66622.240999999995</v>
      </c>
      <c r="E1249" s="43">
        <v>5632.5079999999998</v>
      </c>
      <c r="F1249" s="45">
        <v>-23710</v>
      </c>
      <c r="G1249" s="45">
        <v>-65690</v>
      </c>
      <c r="H1249" s="45">
        <v>-31740</v>
      </c>
      <c r="I1249" s="55">
        <f>pro[[#This Row],[Admin expenses 3]]+pro[[#This Row],[Admin expenses 2]]+pro[[#This Row],[Admin expenses 1]]+pro[[#This Row],[COGS]]</f>
        <v>-115507.492</v>
      </c>
      <c r="J1249" s="55">
        <f>pro[[#This Row],[Revenue]]+pro[[#This Row],[AdminExp]]</f>
        <v>-182129.73300000001</v>
      </c>
      <c r="K1249" s="83">
        <f>pro[[#This Row],[Profit]]/pro[[#This Row],[Revenue]]</f>
        <v>2.7337677368132969</v>
      </c>
      <c r="L1249" s="56">
        <f t="shared" si="19"/>
        <v>2</v>
      </c>
      <c r="M1249" s="82" t="str">
        <f>"Q"&amp;" "&amp;VLOOKUP(pro[[#This Row],[Period]],Mapping!A:B,2,0)</f>
        <v>Q 1</v>
      </c>
      <c r="N1249"/>
    </row>
    <row r="1250" spans="1:14" ht="11.25" customHeight="1" x14ac:dyDescent="0.2">
      <c r="A1250" s="42" t="s">
        <v>20</v>
      </c>
      <c r="B1250" s="44" t="s">
        <v>21</v>
      </c>
      <c r="C1250" s="44" t="s">
        <v>60</v>
      </c>
      <c r="D1250" s="43">
        <v>212923.17899999997</v>
      </c>
      <c r="E1250" s="43">
        <v>-22039.996999999999</v>
      </c>
      <c r="F1250" s="45">
        <v>-104370</v>
      </c>
      <c r="G1250" s="45">
        <v>-28260</v>
      </c>
      <c r="H1250" s="45">
        <v>-101810</v>
      </c>
      <c r="I1250" s="55">
        <f>pro[[#This Row],[Admin expenses 3]]+pro[[#This Row],[Admin expenses 2]]+pro[[#This Row],[Admin expenses 1]]+pro[[#This Row],[COGS]]</f>
        <v>-256479.997</v>
      </c>
      <c r="J1250" s="55">
        <f>pro[[#This Row],[Revenue]]+pro[[#This Row],[AdminExp]]</f>
        <v>-43556.818000000028</v>
      </c>
      <c r="K1250" s="83">
        <f>pro[[#This Row],[Profit]]/pro[[#This Row],[Revenue]]</f>
        <v>-0.2045658824209084</v>
      </c>
      <c r="L1250" s="56">
        <f t="shared" si="19"/>
        <v>2</v>
      </c>
      <c r="M1250" s="82" t="str">
        <f>"Q"&amp;" "&amp;VLOOKUP(pro[[#This Row],[Period]],Mapping!A:B,2,0)</f>
        <v>Q 1</v>
      </c>
      <c r="N1250"/>
    </row>
    <row r="1251" spans="1:14" ht="11.25" customHeight="1" x14ac:dyDescent="0.2">
      <c r="A1251" s="42" t="s">
        <v>20</v>
      </c>
      <c r="B1251" s="44" t="s">
        <v>22</v>
      </c>
      <c r="C1251" s="44" t="s">
        <v>57</v>
      </c>
      <c r="D1251" s="43">
        <v>2663819.5709999995</v>
      </c>
      <c r="E1251" s="43">
        <v>-192406.18599999999</v>
      </c>
      <c r="F1251" s="45">
        <v>-74710</v>
      </c>
      <c r="G1251" s="45">
        <v>-102300</v>
      </c>
      <c r="H1251" s="45">
        <v>-45210</v>
      </c>
      <c r="I1251" s="55">
        <f>pro[[#This Row],[Admin expenses 3]]+pro[[#This Row],[Admin expenses 2]]+pro[[#This Row],[Admin expenses 1]]+pro[[#This Row],[COGS]]</f>
        <v>-414626.18599999999</v>
      </c>
      <c r="J1251" s="55">
        <f>pro[[#This Row],[Revenue]]+pro[[#This Row],[AdminExp]]</f>
        <v>2249193.3849999998</v>
      </c>
      <c r="K1251" s="83">
        <f>pro[[#This Row],[Profit]]/pro[[#This Row],[Revenue]]</f>
        <v>0.84434899776475891</v>
      </c>
      <c r="L1251" s="56">
        <f t="shared" si="19"/>
        <v>2</v>
      </c>
      <c r="M1251" s="82" t="str">
        <f>"Q"&amp;" "&amp;VLOOKUP(pro[[#This Row],[Period]],Mapping!A:B,2,0)</f>
        <v>Q 1</v>
      </c>
      <c r="N1251"/>
    </row>
    <row r="1252" spans="1:14" ht="11.25" customHeight="1" x14ac:dyDescent="0.2">
      <c r="A1252" s="42" t="s">
        <v>20</v>
      </c>
      <c r="B1252" s="44" t="s">
        <v>32</v>
      </c>
      <c r="C1252" s="44" t="s">
        <v>57</v>
      </c>
      <c r="D1252" s="43">
        <v>674530.90599999996</v>
      </c>
      <c r="E1252" s="43">
        <v>-39919.767999999996</v>
      </c>
      <c r="F1252" s="45">
        <v>-30130</v>
      </c>
      <c r="G1252" s="45">
        <v>-60000</v>
      </c>
      <c r="H1252" s="45">
        <v>-17370</v>
      </c>
      <c r="I1252" s="55">
        <f>pro[[#This Row],[Admin expenses 3]]+pro[[#This Row],[Admin expenses 2]]+pro[[#This Row],[Admin expenses 1]]+pro[[#This Row],[COGS]]</f>
        <v>-147419.76799999998</v>
      </c>
      <c r="J1252" s="55">
        <f>pro[[#This Row],[Revenue]]+pro[[#This Row],[AdminExp]]</f>
        <v>527111.13800000004</v>
      </c>
      <c r="K1252" s="83">
        <f>pro[[#This Row],[Profit]]/pro[[#This Row],[Revenue]]</f>
        <v>0.78144846042087812</v>
      </c>
      <c r="L1252" s="56">
        <f t="shared" si="19"/>
        <v>2</v>
      </c>
      <c r="M1252" s="82" t="str">
        <f>"Q"&amp;" "&amp;VLOOKUP(pro[[#This Row],[Period]],Mapping!A:B,2,0)</f>
        <v>Q 1</v>
      </c>
      <c r="N1252"/>
    </row>
    <row r="1253" spans="1:14" ht="11.25" customHeight="1" x14ac:dyDescent="0.2">
      <c r="A1253" s="42" t="s">
        <v>20</v>
      </c>
      <c r="B1253" s="44" t="s">
        <v>24</v>
      </c>
      <c r="C1253" s="44" t="s">
        <v>58</v>
      </c>
      <c r="D1253" s="43">
        <v>515913.489</v>
      </c>
      <c r="E1253" s="43">
        <v>-18656.182999999997</v>
      </c>
      <c r="F1253" s="45">
        <v>-13910</v>
      </c>
      <c r="G1253" s="45">
        <v>-67660</v>
      </c>
      <c r="H1253" s="45">
        <v>-58120</v>
      </c>
      <c r="I1253" s="55">
        <f>pro[[#This Row],[Admin expenses 3]]+pro[[#This Row],[Admin expenses 2]]+pro[[#This Row],[Admin expenses 1]]+pro[[#This Row],[COGS]]</f>
        <v>-158346.18299999999</v>
      </c>
      <c r="J1253" s="55">
        <f>pro[[#This Row],[Revenue]]+pro[[#This Row],[AdminExp]]</f>
        <v>357567.30599999998</v>
      </c>
      <c r="K1253" s="83">
        <f>pro[[#This Row],[Profit]]/pro[[#This Row],[Revenue]]</f>
        <v>0.69307609439147655</v>
      </c>
      <c r="L1253" s="56">
        <f t="shared" si="19"/>
        <v>2</v>
      </c>
      <c r="M1253" s="82" t="str">
        <f>"Q"&amp;" "&amp;VLOOKUP(pro[[#This Row],[Period]],Mapping!A:B,2,0)</f>
        <v>Q 1</v>
      </c>
      <c r="N1253"/>
    </row>
    <row r="1254" spans="1:14" ht="11.25" customHeight="1" x14ac:dyDescent="0.2">
      <c r="A1254" s="42" t="s">
        <v>20</v>
      </c>
      <c r="B1254" s="44" t="s">
        <v>35</v>
      </c>
      <c r="C1254" s="44" t="s">
        <v>59</v>
      </c>
      <c r="D1254" s="43">
        <v>3191324.64</v>
      </c>
      <c r="E1254" s="43">
        <v>-114985.92699999998</v>
      </c>
      <c r="F1254" s="45">
        <v>-56040</v>
      </c>
      <c r="G1254" s="45">
        <v>-67650</v>
      </c>
      <c r="H1254" s="45">
        <v>-69050</v>
      </c>
      <c r="I1254" s="55">
        <f>pro[[#This Row],[Admin expenses 3]]+pro[[#This Row],[Admin expenses 2]]+pro[[#This Row],[Admin expenses 1]]+pro[[#This Row],[COGS]]</f>
        <v>-307725.92699999997</v>
      </c>
      <c r="J1254" s="55">
        <f>pro[[#This Row],[Revenue]]+pro[[#This Row],[AdminExp]]</f>
        <v>2883598.713</v>
      </c>
      <c r="K1254" s="83">
        <f>pro[[#This Row],[Profit]]/pro[[#This Row],[Revenue]]</f>
        <v>0.90357423273615933</v>
      </c>
      <c r="L1254" s="56">
        <f t="shared" si="19"/>
        <v>2</v>
      </c>
      <c r="M1254" s="82" t="str">
        <f>"Q"&amp;" "&amp;VLOOKUP(pro[[#This Row],[Period]],Mapping!A:B,2,0)</f>
        <v>Q 1</v>
      </c>
      <c r="N1254"/>
    </row>
    <row r="1255" spans="1:14" ht="11.25" customHeight="1" x14ac:dyDescent="0.2">
      <c r="A1255" s="42" t="s">
        <v>20</v>
      </c>
      <c r="B1255" s="44" t="s">
        <v>28</v>
      </c>
      <c r="C1255" s="44" t="s">
        <v>57</v>
      </c>
      <c r="D1255" s="43">
        <v>235655.05599999998</v>
      </c>
      <c r="E1255" s="43">
        <v>-56994.202999999994</v>
      </c>
      <c r="F1255" s="45">
        <v>-94980</v>
      </c>
      <c r="G1255" s="45">
        <v>-79940</v>
      </c>
      <c r="H1255" s="45">
        <v>-15780</v>
      </c>
      <c r="I1255" s="55">
        <f>pro[[#This Row],[Admin expenses 3]]+pro[[#This Row],[Admin expenses 2]]+pro[[#This Row],[Admin expenses 1]]+pro[[#This Row],[COGS]]</f>
        <v>-247694.20299999998</v>
      </c>
      <c r="J1255" s="55">
        <f>pro[[#This Row],[Revenue]]+pro[[#This Row],[AdminExp]]</f>
        <v>-12039.146999999997</v>
      </c>
      <c r="K1255" s="83">
        <f>pro[[#This Row],[Profit]]/pro[[#This Row],[Revenue]]</f>
        <v>-5.1088006361297837E-2</v>
      </c>
      <c r="L1255" s="56">
        <f t="shared" si="19"/>
        <v>2</v>
      </c>
      <c r="M1255" s="82" t="str">
        <f>"Q"&amp;" "&amp;VLOOKUP(pro[[#This Row],[Period]],Mapping!A:B,2,0)</f>
        <v>Q 1</v>
      </c>
      <c r="N1255"/>
    </row>
    <row r="1256" spans="1:14" ht="11.25" customHeight="1" x14ac:dyDescent="0.2">
      <c r="A1256" s="42" t="s">
        <v>20</v>
      </c>
      <c r="B1256" s="44" t="s">
        <v>14</v>
      </c>
      <c r="C1256" s="44" t="s">
        <v>58</v>
      </c>
      <c r="D1256" s="43">
        <v>127069.719</v>
      </c>
      <c r="E1256" s="43">
        <v>-15875.418999999998</v>
      </c>
      <c r="F1256" s="45">
        <v>-29290</v>
      </c>
      <c r="G1256" s="45">
        <v>-24320</v>
      </c>
      <c r="H1256" s="45">
        <v>-98220</v>
      </c>
      <c r="I1256" s="55">
        <f>pro[[#This Row],[Admin expenses 3]]+pro[[#This Row],[Admin expenses 2]]+pro[[#This Row],[Admin expenses 1]]+pro[[#This Row],[COGS]]</f>
        <v>-167705.41899999999</v>
      </c>
      <c r="J1256" s="55">
        <f>pro[[#This Row],[Revenue]]+pro[[#This Row],[AdminExp]]</f>
        <v>-40635.699999999997</v>
      </c>
      <c r="K1256" s="83">
        <f>pro[[#This Row],[Profit]]/pro[[#This Row],[Revenue]]</f>
        <v>-0.31979058677228994</v>
      </c>
      <c r="L1256" s="56">
        <f t="shared" si="19"/>
        <v>2</v>
      </c>
      <c r="M1256" s="82" t="str">
        <f>"Q"&amp;" "&amp;VLOOKUP(pro[[#This Row],[Period]],Mapping!A:B,2,0)</f>
        <v>Q 1</v>
      </c>
      <c r="N1256"/>
    </row>
    <row r="1257" spans="1:14" ht="11.25" customHeight="1" x14ac:dyDescent="0.2">
      <c r="A1257" s="42" t="s">
        <v>20</v>
      </c>
      <c r="B1257" s="44" t="s">
        <v>30</v>
      </c>
      <c r="C1257" s="44" t="s">
        <v>59</v>
      </c>
      <c r="D1257" s="43">
        <v>344530.85099999997</v>
      </c>
      <c r="E1257" s="43">
        <v>-96315.274999999994</v>
      </c>
      <c r="F1257" s="45">
        <v>-92470</v>
      </c>
      <c r="G1257" s="45">
        <v>-35390</v>
      </c>
      <c r="H1257" s="45">
        <v>-55130</v>
      </c>
      <c r="I1257" s="55">
        <f>pro[[#This Row],[Admin expenses 3]]+pro[[#This Row],[Admin expenses 2]]+pro[[#This Row],[Admin expenses 1]]+pro[[#This Row],[COGS]]</f>
        <v>-279305.27500000002</v>
      </c>
      <c r="J1257" s="55">
        <f>pro[[#This Row],[Revenue]]+pro[[#This Row],[AdminExp]]</f>
        <v>65225.575999999943</v>
      </c>
      <c r="K1257" s="83">
        <f>pro[[#This Row],[Profit]]/pro[[#This Row],[Revenue]]</f>
        <v>0.18931708382771198</v>
      </c>
      <c r="L1257" s="56">
        <f t="shared" si="19"/>
        <v>2</v>
      </c>
      <c r="M1257" s="82" t="str">
        <f>"Q"&amp;" "&amp;VLOOKUP(pro[[#This Row],[Period]],Mapping!A:B,2,0)</f>
        <v>Q 1</v>
      </c>
      <c r="N1257"/>
    </row>
    <row r="1258" spans="1:14" ht="14.25" x14ac:dyDescent="0.2">
      <c r="A1258" s="42" t="s">
        <v>20</v>
      </c>
      <c r="B1258" s="44" t="s">
        <v>28</v>
      </c>
      <c r="C1258" s="44" t="s">
        <v>57</v>
      </c>
      <c r="D1258" s="43">
        <v>1134144.9979999999</v>
      </c>
      <c r="E1258" s="43">
        <v>-137034.31699999998</v>
      </c>
      <c r="F1258" s="45">
        <v>-26100</v>
      </c>
      <c r="G1258" s="45">
        <v>-33000</v>
      </c>
      <c r="H1258" s="45">
        <v>-23860</v>
      </c>
      <c r="I1258" s="55">
        <f>pro[[#This Row],[Admin expenses 3]]+pro[[#This Row],[Admin expenses 2]]+pro[[#This Row],[Admin expenses 1]]+pro[[#This Row],[COGS]]</f>
        <v>-219994.31699999998</v>
      </c>
      <c r="J1258" s="55">
        <f>pro[[#This Row],[Revenue]]+pro[[#This Row],[AdminExp]]</f>
        <v>914150.68099999987</v>
      </c>
      <c r="K1258" s="83">
        <f>pro[[#This Row],[Profit]]/pro[[#This Row],[Revenue]]</f>
        <v>0.80602628642021301</v>
      </c>
      <c r="L1258" s="56">
        <f t="shared" si="19"/>
        <v>2</v>
      </c>
      <c r="M1258" s="82" t="str">
        <f>"Q"&amp;" "&amp;VLOOKUP(pro[[#This Row],[Period]],Mapping!A:B,2,0)</f>
        <v>Q 1</v>
      </c>
      <c r="N1258"/>
    </row>
    <row r="1259" spans="1:14" ht="14.25" x14ac:dyDescent="0.2">
      <c r="A1259" s="42" t="s">
        <v>20</v>
      </c>
      <c r="B1259" s="44" t="s">
        <v>26</v>
      </c>
      <c r="C1259" s="44" t="s">
        <v>58</v>
      </c>
      <c r="D1259" s="43">
        <v>2325535.2189999996</v>
      </c>
      <c r="E1259" s="43">
        <v>-392661.46499999997</v>
      </c>
      <c r="F1259" s="45">
        <v>-72310</v>
      </c>
      <c r="G1259" s="45">
        <v>-43600</v>
      </c>
      <c r="H1259" s="45">
        <v>-15070</v>
      </c>
      <c r="I1259" s="55">
        <f>pro[[#This Row],[Admin expenses 3]]+pro[[#This Row],[Admin expenses 2]]+pro[[#This Row],[Admin expenses 1]]+pro[[#This Row],[COGS]]</f>
        <v>-523641.46499999997</v>
      </c>
      <c r="J1259" s="55">
        <f>pro[[#This Row],[Revenue]]+pro[[#This Row],[AdminExp]]</f>
        <v>1801893.7539999997</v>
      </c>
      <c r="K1259" s="83">
        <f>pro[[#This Row],[Profit]]/pro[[#This Row],[Revenue]]</f>
        <v>0.77482969910678445</v>
      </c>
      <c r="L1259" s="56">
        <f t="shared" si="19"/>
        <v>2</v>
      </c>
      <c r="M1259" s="82" t="str">
        <f>"Q"&amp;" "&amp;VLOOKUP(pro[[#This Row],[Period]],Mapping!A:B,2,0)</f>
        <v>Q 1</v>
      </c>
      <c r="N1259"/>
    </row>
    <row r="1260" spans="1:14" ht="11.25" customHeight="1" x14ac:dyDescent="0.2">
      <c r="A1260" s="42" t="s">
        <v>20</v>
      </c>
      <c r="B1260" s="44" t="s">
        <v>15</v>
      </c>
      <c r="C1260" s="44" t="s">
        <v>59</v>
      </c>
      <c r="D1260" s="43">
        <v>1575934.773</v>
      </c>
      <c r="E1260" s="43">
        <v>-127443.35799999999</v>
      </c>
      <c r="F1260" s="45">
        <v>-34610</v>
      </c>
      <c r="G1260" s="45">
        <v>-37050</v>
      </c>
      <c r="H1260" s="45">
        <v>-18280</v>
      </c>
      <c r="I1260" s="55">
        <f>pro[[#This Row],[Admin expenses 3]]+pro[[#This Row],[Admin expenses 2]]+pro[[#This Row],[Admin expenses 1]]+pro[[#This Row],[COGS]]</f>
        <v>-217383.35800000001</v>
      </c>
      <c r="J1260" s="55">
        <f>pro[[#This Row],[Revenue]]+pro[[#This Row],[AdminExp]]</f>
        <v>1358551.415</v>
      </c>
      <c r="K1260" s="83">
        <f>pro[[#This Row],[Profit]]/pro[[#This Row],[Revenue]]</f>
        <v>0.86206068821859794</v>
      </c>
      <c r="L1260" s="56">
        <f t="shared" si="19"/>
        <v>2</v>
      </c>
      <c r="M1260" s="82" t="str">
        <f>"Q"&amp;" "&amp;VLOOKUP(pro[[#This Row],[Period]],Mapping!A:B,2,0)</f>
        <v>Q 1</v>
      </c>
      <c r="N1260"/>
    </row>
    <row r="1261" spans="1:14" ht="11.25" customHeight="1" x14ac:dyDescent="0.2">
      <c r="A1261" s="42" t="s">
        <v>20</v>
      </c>
      <c r="B1261" s="44" t="s">
        <v>19</v>
      </c>
      <c r="C1261" s="44" t="s">
        <v>57</v>
      </c>
      <c r="D1261" s="43">
        <v>2228318.8479999998</v>
      </c>
      <c r="E1261" s="43">
        <v>-178011.35799999998</v>
      </c>
      <c r="F1261" s="45">
        <v>-56580</v>
      </c>
      <c r="G1261" s="45">
        <v>-23290</v>
      </c>
      <c r="H1261" s="45">
        <v>-43820</v>
      </c>
      <c r="I1261" s="55">
        <f>pro[[#This Row],[Admin expenses 3]]+pro[[#This Row],[Admin expenses 2]]+pro[[#This Row],[Admin expenses 1]]+pro[[#This Row],[COGS]]</f>
        <v>-301701.35800000001</v>
      </c>
      <c r="J1261" s="55">
        <f>pro[[#This Row],[Revenue]]+pro[[#This Row],[AdminExp]]</f>
        <v>1926617.4899999998</v>
      </c>
      <c r="K1261" s="83">
        <f>pro[[#This Row],[Profit]]/pro[[#This Row],[Revenue]]</f>
        <v>0.86460584028592302</v>
      </c>
      <c r="L1261" s="56">
        <f t="shared" si="19"/>
        <v>2</v>
      </c>
      <c r="M1261" s="82" t="str">
        <f>"Q"&amp;" "&amp;VLOOKUP(pro[[#This Row],[Period]],Mapping!A:B,2,0)</f>
        <v>Q 1</v>
      </c>
      <c r="N1261"/>
    </row>
    <row r="1262" spans="1:14" ht="11.25" customHeight="1" x14ac:dyDescent="0.2">
      <c r="A1262" s="42" t="s">
        <v>20</v>
      </c>
      <c r="B1262" s="44" t="s">
        <v>30</v>
      </c>
      <c r="C1262" s="44" t="s">
        <v>57</v>
      </c>
      <c r="D1262" s="43">
        <v>89458.830999999991</v>
      </c>
      <c r="E1262" s="43">
        <v>-8226.9879999999994</v>
      </c>
      <c r="F1262" s="45">
        <v>-104550</v>
      </c>
      <c r="G1262" s="45">
        <v>-23590</v>
      </c>
      <c r="H1262" s="45">
        <v>-24200</v>
      </c>
      <c r="I1262" s="55">
        <f>pro[[#This Row],[Admin expenses 3]]+pro[[#This Row],[Admin expenses 2]]+pro[[#This Row],[Admin expenses 1]]+pro[[#This Row],[COGS]]</f>
        <v>-160566.98800000001</v>
      </c>
      <c r="J1262" s="55">
        <f>pro[[#This Row],[Revenue]]+pro[[#This Row],[AdminExp]]</f>
        <v>-71108.157000000021</v>
      </c>
      <c r="K1262" s="83">
        <f>pro[[#This Row],[Profit]]/pro[[#This Row],[Revenue]]</f>
        <v>-0.79487017888709088</v>
      </c>
      <c r="L1262" s="56">
        <f t="shared" si="19"/>
        <v>2</v>
      </c>
      <c r="M1262" s="82" t="str">
        <f>"Q"&amp;" "&amp;VLOOKUP(pro[[#This Row],[Period]],Mapping!A:B,2,0)</f>
        <v>Q 1</v>
      </c>
      <c r="N1262"/>
    </row>
    <row r="1263" spans="1:14" ht="11.25" customHeight="1" x14ac:dyDescent="0.2">
      <c r="A1263" s="42" t="s">
        <v>20</v>
      </c>
      <c r="B1263" s="44" t="s">
        <v>32</v>
      </c>
      <c r="C1263" s="44" t="s">
        <v>57</v>
      </c>
      <c r="D1263" s="43">
        <v>510812.63099999994</v>
      </c>
      <c r="E1263" s="43">
        <v>-39477.773999999998</v>
      </c>
      <c r="F1263" s="45">
        <v>-78270</v>
      </c>
      <c r="G1263" s="45">
        <v>-49790</v>
      </c>
      <c r="H1263" s="45">
        <v>-76000</v>
      </c>
      <c r="I1263" s="55">
        <f>pro[[#This Row],[Admin expenses 3]]+pro[[#This Row],[Admin expenses 2]]+pro[[#This Row],[Admin expenses 1]]+pro[[#This Row],[COGS]]</f>
        <v>-243537.774</v>
      </c>
      <c r="J1263" s="55">
        <f>pro[[#This Row],[Revenue]]+pro[[#This Row],[AdminExp]]</f>
        <v>267274.85699999996</v>
      </c>
      <c r="K1263" s="83">
        <f>pro[[#This Row],[Profit]]/pro[[#This Row],[Revenue]]</f>
        <v>0.52323462808029109</v>
      </c>
      <c r="L1263" s="56">
        <f t="shared" si="19"/>
        <v>2</v>
      </c>
      <c r="M1263" s="82" t="str">
        <f>"Q"&amp;" "&amp;VLOOKUP(pro[[#This Row],[Period]],Mapping!A:B,2,0)</f>
        <v>Q 1</v>
      </c>
      <c r="N1263"/>
    </row>
    <row r="1264" spans="1:14" ht="11.25" customHeight="1" x14ac:dyDescent="0.2">
      <c r="A1264" s="42" t="s">
        <v>20</v>
      </c>
      <c r="B1264" s="44" t="s">
        <v>24</v>
      </c>
      <c r="C1264" s="44" t="s">
        <v>57</v>
      </c>
      <c r="D1264" s="43">
        <v>4860352.4689999996</v>
      </c>
      <c r="E1264" s="43">
        <v>-254488.57699999996</v>
      </c>
      <c r="F1264" s="45">
        <v>-71320</v>
      </c>
      <c r="G1264" s="45">
        <v>-69420</v>
      </c>
      <c r="H1264" s="45">
        <v>-52710</v>
      </c>
      <c r="I1264" s="55">
        <f>pro[[#This Row],[Admin expenses 3]]+pro[[#This Row],[Admin expenses 2]]+pro[[#This Row],[Admin expenses 1]]+pro[[#This Row],[COGS]]</f>
        <v>-447938.57699999993</v>
      </c>
      <c r="J1264" s="55">
        <f>pro[[#This Row],[Revenue]]+pro[[#This Row],[AdminExp]]</f>
        <v>4412413.892</v>
      </c>
      <c r="K1264" s="83">
        <f>pro[[#This Row],[Profit]]/pro[[#This Row],[Revenue]]</f>
        <v>0.90783825250184758</v>
      </c>
      <c r="L1264" s="56">
        <f t="shared" si="19"/>
        <v>2</v>
      </c>
      <c r="M1264" s="82" t="str">
        <f>"Q"&amp;" "&amp;VLOOKUP(pro[[#This Row],[Period]],Mapping!A:B,2,0)</f>
        <v>Q 1</v>
      </c>
      <c r="N1264"/>
    </row>
    <row r="1265" spans="1:14" ht="11.25" customHeight="1" x14ac:dyDescent="0.2">
      <c r="A1265" s="42" t="s">
        <v>20</v>
      </c>
      <c r="B1265" s="44" t="s">
        <v>37</v>
      </c>
      <c r="C1265" s="44" t="s">
        <v>57</v>
      </c>
      <c r="D1265" s="43">
        <v>142836.62399999998</v>
      </c>
      <c r="E1265" s="43">
        <v>-10379.942999999999</v>
      </c>
      <c r="F1265" s="45">
        <v>-50370</v>
      </c>
      <c r="G1265" s="45">
        <v>-68440</v>
      </c>
      <c r="H1265" s="45">
        <v>-85020</v>
      </c>
      <c r="I1265" s="55">
        <f>pro[[#This Row],[Admin expenses 3]]+pro[[#This Row],[Admin expenses 2]]+pro[[#This Row],[Admin expenses 1]]+pro[[#This Row],[COGS]]</f>
        <v>-214209.943</v>
      </c>
      <c r="J1265" s="55">
        <f>pro[[#This Row],[Revenue]]+pro[[#This Row],[AdminExp]]</f>
        <v>-71373.319000000018</v>
      </c>
      <c r="K1265" s="83">
        <f>pro[[#This Row],[Profit]]/pro[[#This Row],[Revenue]]</f>
        <v>-0.49968500375645974</v>
      </c>
      <c r="L1265" s="56">
        <f t="shared" si="19"/>
        <v>2</v>
      </c>
      <c r="M1265" s="82" t="str">
        <f>"Q"&amp;" "&amp;VLOOKUP(pro[[#This Row],[Period]],Mapping!A:B,2,0)</f>
        <v>Q 1</v>
      </c>
      <c r="N1265"/>
    </row>
    <row r="1266" spans="1:14" ht="11.25" customHeight="1" x14ac:dyDescent="0.2">
      <c r="A1266" s="42" t="s">
        <v>20</v>
      </c>
      <c r="B1266" s="44" t="s">
        <v>28</v>
      </c>
      <c r="C1266" s="44" t="s">
        <v>57</v>
      </c>
      <c r="D1266" s="43">
        <v>66331.957999999999</v>
      </c>
      <c r="E1266" s="43">
        <v>-48992.285999999993</v>
      </c>
      <c r="F1266" s="45">
        <v>-61890</v>
      </c>
      <c r="G1266" s="45">
        <v>-104640</v>
      </c>
      <c r="H1266" s="45">
        <v>-22780</v>
      </c>
      <c r="I1266" s="55">
        <f>pro[[#This Row],[Admin expenses 3]]+pro[[#This Row],[Admin expenses 2]]+pro[[#This Row],[Admin expenses 1]]+pro[[#This Row],[COGS]]</f>
        <v>-238302.28599999999</v>
      </c>
      <c r="J1266" s="55">
        <f>pro[[#This Row],[Revenue]]+pro[[#This Row],[AdminExp]]</f>
        <v>-171970.32799999998</v>
      </c>
      <c r="K1266" s="83">
        <f>pro[[#This Row],[Profit]]/pro[[#This Row],[Revenue]]</f>
        <v>-2.5925712610503671</v>
      </c>
      <c r="L1266" s="56">
        <f t="shared" si="19"/>
        <v>2</v>
      </c>
      <c r="M1266" s="82" t="str">
        <f>"Q"&amp;" "&amp;VLOOKUP(pro[[#This Row],[Period]],Mapping!A:B,2,0)</f>
        <v>Q 1</v>
      </c>
      <c r="N1266"/>
    </row>
    <row r="1267" spans="1:14" ht="11.25" customHeight="1" x14ac:dyDescent="0.2">
      <c r="A1267" s="42" t="s">
        <v>20</v>
      </c>
      <c r="B1267" s="44" t="s">
        <v>25</v>
      </c>
      <c r="C1267" s="44" t="s">
        <v>57</v>
      </c>
      <c r="D1267" s="43">
        <v>297317.82499999995</v>
      </c>
      <c r="E1267" s="43">
        <v>-23456.384000000002</v>
      </c>
      <c r="F1267" s="45">
        <v>-105800</v>
      </c>
      <c r="G1267" s="45">
        <v>-21000</v>
      </c>
      <c r="H1267" s="45">
        <v>-98780</v>
      </c>
      <c r="I1267" s="55">
        <f>pro[[#This Row],[Admin expenses 3]]+pro[[#This Row],[Admin expenses 2]]+pro[[#This Row],[Admin expenses 1]]+pro[[#This Row],[COGS]]</f>
        <v>-249036.38399999999</v>
      </c>
      <c r="J1267" s="55">
        <f>pro[[#This Row],[Revenue]]+pro[[#This Row],[AdminExp]]</f>
        <v>48281.440999999963</v>
      </c>
      <c r="K1267" s="83">
        <f>pro[[#This Row],[Profit]]/pro[[#This Row],[Revenue]]</f>
        <v>0.16238999797607145</v>
      </c>
      <c r="L1267" s="56">
        <f t="shared" si="19"/>
        <v>2</v>
      </c>
      <c r="M1267" s="82" t="str">
        <f>"Q"&amp;" "&amp;VLOOKUP(pro[[#This Row],[Period]],Mapping!A:B,2,0)</f>
        <v>Q 1</v>
      </c>
      <c r="N1267"/>
    </row>
    <row r="1268" spans="1:14" ht="11.25" customHeight="1" x14ac:dyDescent="0.2">
      <c r="A1268" s="42" t="s">
        <v>20</v>
      </c>
      <c r="B1268" s="44" t="s">
        <v>28</v>
      </c>
      <c r="C1268" s="44" t="s">
        <v>57</v>
      </c>
      <c r="D1268" s="43">
        <v>-31204.627999999997</v>
      </c>
      <c r="E1268" s="43">
        <v>2554.902</v>
      </c>
      <c r="F1268" s="45">
        <v>-54500</v>
      </c>
      <c r="G1268" s="45">
        <v>-28340</v>
      </c>
      <c r="H1268" s="45">
        <v>-58190</v>
      </c>
      <c r="I1268" s="55">
        <f>pro[[#This Row],[Admin expenses 3]]+pro[[#This Row],[Admin expenses 2]]+pro[[#This Row],[Admin expenses 1]]+pro[[#This Row],[COGS]]</f>
        <v>-138475.098</v>
      </c>
      <c r="J1268" s="55">
        <f>pro[[#This Row],[Revenue]]+pro[[#This Row],[AdminExp]]</f>
        <v>-169679.726</v>
      </c>
      <c r="K1268" s="83">
        <f>pro[[#This Row],[Profit]]/pro[[#This Row],[Revenue]]</f>
        <v>5.4376461722280434</v>
      </c>
      <c r="L1268" s="56">
        <f t="shared" si="19"/>
        <v>2</v>
      </c>
      <c r="M1268" s="82" t="str">
        <f>"Q"&amp;" "&amp;VLOOKUP(pro[[#This Row],[Period]],Mapping!A:B,2,0)</f>
        <v>Q 1</v>
      </c>
      <c r="N1268"/>
    </row>
    <row r="1269" spans="1:14" ht="11.25" customHeight="1" x14ac:dyDescent="0.2">
      <c r="A1269" s="42" t="s">
        <v>20</v>
      </c>
      <c r="B1269" s="44" t="s">
        <v>14</v>
      </c>
      <c r="C1269" s="44" t="s">
        <v>57</v>
      </c>
      <c r="D1269" s="43">
        <v>866725.41899999988</v>
      </c>
      <c r="E1269" s="43">
        <v>-39333.720999999998</v>
      </c>
      <c r="F1269" s="45">
        <v>-91990</v>
      </c>
      <c r="G1269" s="45">
        <v>-99260</v>
      </c>
      <c r="H1269" s="45">
        <v>-68990</v>
      </c>
      <c r="I1269" s="55">
        <f>pro[[#This Row],[Admin expenses 3]]+pro[[#This Row],[Admin expenses 2]]+pro[[#This Row],[Admin expenses 1]]+pro[[#This Row],[COGS]]</f>
        <v>-299573.72100000002</v>
      </c>
      <c r="J1269" s="55">
        <f>pro[[#This Row],[Revenue]]+pro[[#This Row],[AdminExp]]</f>
        <v>567151.69799999986</v>
      </c>
      <c r="K1269" s="83">
        <f>pro[[#This Row],[Profit]]/pro[[#This Row],[Revenue]]</f>
        <v>0.65436144546719466</v>
      </c>
      <c r="L1269" s="56">
        <f t="shared" si="19"/>
        <v>2</v>
      </c>
      <c r="M1269" s="82" t="str">
        <f>"Q"&amp;" "&amp;VLOOKUP(pro[[#This Row],[Period]],Mapping!A:B,2,0)</f>
        <v>Q 1</v>
      </c>
      <c r="N1269"/>
    </row>
    <row r="1270" spans="1:14" ht="11.25" customHeight="1" x14ac:dyDescent="0.2">
      <c r="A1270" s="42" t="s">
        <v>20</v>
      </c>
      <c r="B1270" s="44" t="s">
        <v>15</v>
      </c>
      <c r="C1270" s="44" t="s">
        <v>57</v>
      </c>
      <c r="D1270" s="43">
        <v>4107728.59</v>
      </c>
      <c r="E1270" s="43">
        <v>-134211.98699999999</v>
      </c>
      <c r="F1270" s="45">
        <v>-93080</v>
      </c>
      <c r="G1270" s="45">
        <v>-87350</v>
      </c>
      <c r="H1270" s="45">
        <v>-81810</v>
      </c>
      <c r="I1270" s="55">
        <f>pro[[#This Row],[Admin expenses 3]]+pro[[#This Row],[Admin expenses 2]]+pro[[#This Row],[Admin expenses 1]]+pro[[#This Row],[COGS]]</f>
        <v>-396451.98699999996</v>
      </c>
      <c r="J1270" s="55">
        <f>pro[[#This Row],[Revenue]]+pro[[#This Row],[AdminExp]]</f>
        <v>3711276.6030000001</v>
      </c>
      <c r="K1270" s="83">
        <f>pro[[#This Row],[Profit]]/pro[[#This Row],[Revenue]]</f>
        <v>0.90348632381283989</v>
      </c>
      <c r="L1270" s="56">
        <f t="shared" si="19"/>
        <v>2</v>
      </c>
      <c r="M1270" s="82" t="str">
        <f>"Q"&amp;" "&amp;VLOOKUP(pro[[#This Row],[Period]],Mapping!A:B,2,0)</f>
        <v>Q 1</v>
      </c>
      <c r="N1270"/>
    </row>
    <row r="1271" spans="1:14" ht="11.25" customHeight="1" x14ac:dyDescent="0.2">
      <c r="A1271" s="42" t="s">
        <v>20</v>
      </c>
      <c r="B1271" s="44" t="s">
        <v>17</v>
      </c>
      <c r="C1271" s="44" t="s">
        <v>57</v>
      </c>
      <c r="D1271" s="43">
        <v>2051185.206</v>
      </c>
      <c r="E1271" s="43">
        <v>-97475.623000000007</v>
      </c>
      <c r="F1271" s="45">
        <v>-28050</v>
      </c>
      <c r="G1271" s="45">
        <v>-36690</v>
      </c>
      <c r="H1271" s="45">
        <v>-89770</v>
      </c>
      <c r="I1271" s="55">
        <f>pro[[#This Row],[Admin expenses 3]]+pro[[#This Row],[Admin expenses 2]]+pro[[#This Row],[Admin expenses 1]]+pro[[#This Row],[COGS]]</f>
        <v>-251985.62300000002</v>
      </c>
      <c r="J1271" s="55">
        <f>pro[[#This Row],[Revenue]]+pro[[#This Row],[AdminExp]]</f>
        <v>1799199.5830000001</v>
      </c>
      <c r="K1271" s="83">
        <f>pro[[#This Row],[Profit]]/pro[[#This Row],[Revenue]]</f>
        <v>0.87715120884115816</v>
      </c>
      <c r="L1271" s="56">
        <f t="shared" si="19"/>
        <v>2</v>
      </c>
      <c r="M1271" s="82" t="str">
        <f>"Q"&amp;" "&amp;VLOOKUP(pro[[#This Row],[Period]],Mapping!A:B,2,0)</f>
        <v>Q 1</v>
      </c>
      <c r="N1271"/>
    </row>
    <row r="1272" spans="1:14" ht="11.25" customHeight="1" x14ac:dyDescent="0.2">
      <c r="A1272" s="42" t="s">
        <v>20</v>
      </c>
      <c r="B1272" s="44" t="s">
        <v>19</v>
      </c>
      <c r="C1272" s="44" t="s">
        <v>57</v>
      </c>
      <c r="D1272" s="43">
        <v>1208754.827</v>
      </c>
      <c r="E1272" s="43">
        <v>-59946.256999999991</v>
      </c>
      <c r="F1272" s="45">
        <v>-88500</v>
      </c>
      <c r="G1272" s="45">
        <v>-96430</v>
      </c>
      <c r="H1272" s="45">
        <v>-42720</v>
      </c>
      <c r="I1272" s="55">
        <f>pro[[#This Row],[Admin expenses 3]]+pro[[#This Row],[Admin expenses 2]]+pro[[#This Row],[Admin expenses 1]]+pro[[#This Row],[COGS]]</f>
        <v>-287596.25699999998</v>
      </c>
      <c r="J1272" s="55">
        <f>pro[[#This Row],[Revenue]]+pro[[#This Row],[AdminExp]]</f>
        <v>921158.57000000007</v>
      </c>
      <c r="K1272" s="83">
        <f>pro[[#This Row],[Profit]]/pro[[#This Row],[Revenue]]</f>
        <v>0.76207229905026885</v>
      </c>
      <c r="L1272" s="56">
        <f t="shared" si="19"/>
        <v>2</v>
      </c>
      <c r="M1272" s="82" t="str">
        <f>"Q"&amp;" "&amp;VLOOKUP(pro[[#This Row],[Period]],Mapping!A:B,2,0)</f>
        <v>Q 1</v>
      </c>
      <c r="N1272"/>
    </row>
    <row r="1273" spans="1:14" ht="11.25" customHeight="1" x14ac:dyDescent="0.2">
      <c r="A1273" s="42" t="s">
        <v>20</v>
      </c>
      <c r="B1273" s="44" t="s">
        <v>22</v>
      </c>
      <c r="C1273" s="44" t="s">
        <v>57</v>
      </c>
      <c r="D1273" s="43">
        <v>1926703.6249999998</v>
      </c>
      <c r="E1273" s="43">
        <v>-96346.795999999988</v>
      </c>
      <c r="F1273" s="45">
        <v>-57750</v>
      </c>
      <c r="G1273" s="45">
        <v>-97120</v>
      </c>
      <c r="H1273" s="45">
        <v>-38290</v>
      </c>
      <c r="I1273" s="55">
        <f>pro[[#This Row],[Admin expenses 3]]+pro[[#This Row],[Admin expenses 2]]+pro[[#This Row],[Admin expenses 1]]+pro[[#This Row],[COGS]]</f>
        <v>-289506.79599999997</v>
      </c>
      <c r="J1273" s="55">
        <f>pro[[#This Row],[Revenue]]+pro[[#This Row],[AdminExp]]</f>
        <v>1637196.8289999999</v>
      </c>
      <c r="K1273" s="83">
        <f>pro[[#This Row],[Profit]]/pro[[#This Row],[Revenue]]</f>
        <v>0.8497398394628547</v>
      </c>
      <c r="L1273" s="56">
        <f t="shared" si="19"/>
        <v>2</v>
      </c>
      <c r="M1273" s="82" t="str">
        <f>"Q"&amp;" "&amp;VLOOKUP(pro[[#This Row],[Period]],Mapping!A:B,2,0)</f>
        <v>Q 1</v>
      </c>
      <c r="N1273"/>
    </row>
    <row r="1274" spans="1:14" ht="11.25" customHeight="1" x14ac:dyDescent="0.2">
      <c r="A1274" s="42" t="s">
        <v>20</v>
      </c>
      <c r="B1274" s="44" t="s">
        <v>35</v>
      </c>
      <c r="C1274" s="44" t="s">
        <v>57</v>
      </c>
      <c r="D1274" s="43">
        <v>19714844.232999999</v>
      </c>
      <c r="E1274" s="43">
        <v>-338641.68800000002</v>
      </c>
      <c r="F1274" s="45">
        <v>-20520</v>
      </c>
      <c r="G1274" s="45">
        <v>-37450</v>
      </c>
      <c r="H1274" s="45">
        <v>-90080</v>
      </c>
      <c r="I1274" s="55">
        <f>pro[[#This Row],[Admin expenses 3]]+pro[[#This Row],[Admin expenses 2]]+pro[[#This Row],[Admin expenses 1]]+pro[[#This Row],[COGS]]</f>
        <v>-486691.68800000002</v>
      </c>
      <c r="J1274" s="55">
        <f>pro[[#This Row],[Revenue]]+pro[[#This Row],[AdminExp]]</f>
        <v>19228152.544999998</v>
      </c>
      <c r="K1274" s="83">
        <f>pro[[#This Row],[Profit]]/pro[[#This Row],[Revenue]]</f>
        <v>0.97531343985029595</v>
      </c>
      <c r="L1274" s="56">
        <f t="shared" si="19"/>
        <v>2</v>
      </c>
      <c r="M1274" s="82" t="str">
        <f>"Q"&amp;" "&amp;VLOOKUP(pro[[#This Row],[Period]],Mapping!A:B,2,0)</f>
        <v>Q 1</v>
      </c>
      <c r="N1274"/>
    </row>
    <row r="1275" spans="1:14" ht="11.25" customHeight="1" x14ac:dyDescent="0.2">
      <c r="A1275" s="42" t="s">
        <v>20</v>
      </c>
      <c r="B1275" s="44" t="s">
        <v>15</v>
      </c>
      <c r="C1275" s="44" t="s">
        <v>57</v>
      </c>
      <c r="D1275" s="43">
        <v>6490.6309999999994</v>
      </c>
      <c r="E1275" s="43">
        <v>-3906.2589999999996</v>
      </c>
      <c r="F1275" s="45">
        <v>-45320</v>
      </c>
      <c r="G1275" s="45">
        <v>-57780</v>
      </c>
      <c r="H1275" s="45">
        <v>-14740</v>
      </c>
      <c r="I1275" s="55">
        <f>pro[[#This Row],[Admin expenses 3]]+pro[[#This Row],[Admin expenses 2]]+pro[[#This Row],[Admin expenses 1]]+pro[[#This Row],[COGS]]</f>
        <v>-121746.25900000001</v>
      </c>
      <c r="J1275" s="55">
        <f>pro[[#This Row],[Revenue]]+pro[[#This Row],[AdminExp]]</f>
        <v>-115255.62800000001</v>
      </c>
      <c r="K1275" s="83">
        <f>pro[[#This Row],[Profit]]/pro[[#This Row],[Revenue]]</f>
        <v>-17.757230075165268</v>
      </c>
      <c r="L1275" s="56">
        <f t="shared" si="19"/>
        <v>2</v>
      </c>
      <c r="M1275" s="82" t="str">
        <f>"Q"&amp;" "&amp;VLOOKUP(pro[[#This Row],[Period]],Mapping!A:B,2,0)</f>
        <v>Q 1</v>
      </c>
      <c r="N1275"/>
    </row>
    <row r="1276" spans="1:14" ht="11.25" customHeight="1" x14ac:dyDescent="0.2">
      <c r="A1276" s="42" t="s">
        <v>20</v>
      </c>
      <c r="B1276" s="44" t="s">
        <v>15</v>
      </c>
      <c r="C1276" s="44" t="s">
        <v>57</v>
      </c>
      <c r="D1276" s="43">
        <v>90079.520999999993</v>
      </c>
      <c r="E1276" s="43">
        <v>-78130.864000000001</v>
      </c>
      <c r="F1276" s="45">
        <v>-92210</v>
      </c>
      <c r="G1276" s="45">
        <v>-49550</v>
      </c>
      <c r="H1276" s="45">
        <v>-19860</v>
      </c>
      <c r="I1276" s="55">
        <f>pro[[#This Row],[Admin expenses 3]]+pro[[#This Row],[Admin expenses 2]]+pro[[#This Row],[Admin expenses 1]]+pro[[#This Row],[COGS]]</f>
        <v>-239750.864</v>
      </c>
      <c r="J1276" s="55">
        <f>pro[[#This Row],[Revenue]]+pro[[#This Row],[AdminExp]]</f>
        <v>-149671.34299999999</v>
      </c>
      <c r="K1276" s="83">
        <f>pro[[#This Row],[Profit]]/pro[[#This Row],[Revenue]]</f>
        <v>-1.6615468348238664</v>
      </c>
      <c r="L1276" s="56">
        <f t="shared" si="19"/>
        <v>2</v>
      </c>
      <c r="M1276" s="82" t="str">
        <f>"Q"&amp;" "&amp;VLOOKUP(pro[[#This Row],[Period]],Mapping!A:B,2,0)</f>
        <v>Q 1</v>
      </c>
      <c r="N1276"/>
    </row>
    <row r="1277" spans="1:14" ht="11.25" customHeight="1" x14ac:dyDescent="0.2">
      <c r="A1277" s="42" t="s">
        <v>20</v>
      </c>
      <c r="B1277" s="44" t="s">
        <v>35</v>
      </c>
      <c r="C1277" s="44" t="s">
        <v>57</v>
      </c>
      <c r="D1277" s="43">
        <v>40566088.072999999</v>
      </c>
      <c r="E1277" s="43">
        <v>-60299.50499999999</v>
      </c>
      <c r="F1277" s="45">
        <v>-76930</v>
      </c>
      <c r="G1277" s="45">
        <v>-35860</v>
      </c>
      <c r="H1277" s="45">
        <v>-36540</v>
      </c>
      <c r="I1277" s="55">
        <f>pro[[#This Row],[Admin expenses 3]]+pro[[#This Row],[Admin expenses 2]]+pro[[#This Row],[Admin expenses 1]]+pro[[#This Row],[COGS]]</f>
        <v>-209629.505</v>
      </c>
      <c r="J1277" s="55">
        <f>pro[[#This Row],[Revenue]]+pro[[#This Row],[AdminExp]]</f>
        <v>40356458.567999996</v>
      </c>
      <c r="K1277" s="83">
        <f>pro[[#This Row],[Profit]]/pro[[#This Row],[Revenue]]</f>
        <v>0.9948323953588335</v>
      </c>
      <c r="L1277" s="56">
        <f t="shared" si="19"/>
        <v>2</v>
      </c>
      <c r="M1277" s="82" t="str">
        <f>"Q"&amp;" "&amp;VLOOKUP(pro[[#This Row],[Period]],Mapping!A:B,2,0)</f>
        <v>Q 1</v>
      </c>
      <c r="N1277"/>
    </row>
    <row r="1278" spans="1:14" ht="11.25" customHeight="1" x14ac:dyDescent="0.2">
      <c r="A1278" s="42" t="s">
        <v>20</v>
      </c>
      <c r="B1278" s="44" t="s">
        <v>25</v>
      </c>
      <c r="C1278" s="44" t="s">
        <v>57</v>
      </c>
      <c r="D1278" s="43">
        <v>1136322.7119999998</v>
      </c>
      <c r="E1278" s="43">
        <v>-470719.19999999995</v>
      </c>
      <c r="F1278" s="45">
        <v>-54980</v>
      </c>
      <c r="G1278" s="45">
        <v>-85290</v>
      </c>
      <c r="H1278" s="45">
        <v>-74230</v>
      </c>
      <c r="I1278" s="55">
        <f>pro[[#This Row],[Admin expenses 3]]+pro[[#This Row],[Admin expenses 2]]+pro[[#This Row],[Admin expenses 1]]+pro[[#This Row],[COGS]]</f>
        <v>-685219.2</v>
      </c>
      <c r="J1278" s="55">
        <f>pro[[#This Row],[Revenue]]+pro[[#This Row],[AdminExp]]</f>
        <v>451103.51199999987</v>
      </c>
      <c r="K1278" s="83">
        <f>pro[[#This Row],[Profit]]/pro[[#This Row],[Revenue]]</f>
        <v>0.39698538736942884</v>
      </c>
      <c r="L1278" s="56">
        <f t="shared" si="19"/>
        <v>2</v>
      </c>
      <c r="M1278" s="82" t="str">
        <f>"Q"&amp;" "&amp;VLOOKUP(pro[[#This Row],[Period]],Mapping!A:B,2,0)</f>
        <v>Q 1</v>
      </c>
      <c r="N1278"/>
    </row>
    <row r="1279" spans="1:14" ht="11.25" customHeight="1" x14ac:dyDescent="0.2">
      <c r="A1279" s="42" t="s">
        <v>20</v>
      </c>
      <c r="B1279" s="44" t="s">
        <v>13</v>
      </c>
      <c r="C1279" s="44" t="s">
        <v>57</v>
      </c>
      <c r="D1279" s="43">
        <v>181395.23499999999</v>
      </c>
      <c r="E1279" s="43">
        <v>-64576.259999999995</v>
      </c>
      <c r="F1279" s="45">
        <v>-34360</v>
      </c>
      <c r="G1279" s="45">
        <v>-49530</v>
      </c>
      <c r="H1279" s="45">
        <v>-14700</v>
      </c>
      <c r="I1279" s="55">
        <f>pro[[#This Row],[Admin expenses 3]]+pro[[#This Row],[Admin expenses 2]]+pro[[#This Row],[Admin expenses 1]]+pro[[#This Row],[COGS]]</f>
        <v>-163166.26</v>
      </c>
      <c r="J1279" s="55">
        <f>pro[[#This Row],[Revenue]]+pro[[#This Row],[AdminExp]]</f>
        <v>18228.974999999977</v>
      </c>
      <c r="K1279" s="83">
        <f>pro[[#This Row],[Profit]]/pro[[#This Row],[Revenue]]</f>
        <v>0.10049313037357337</v>
      </c>
      <c r="L1279" s="56">
        <f t="shared" si="19"/>
        <v>2</v>
      </c>
      <c r="M1279" s="82" t="str">
        <f>"Q"&amp;" "&amp;VLOOKUP(pro[[#This Row],[Period]],Mapping!A:B,2,0)</f>
        <v>Q 1</v>
      </c>
      <c r="N1279"/>
    </row>
    <row r="1280" spans="1:14" ht="11.25" customHeight="1" x14ac:dyDescent="0.2">
      <c r="A1280" s="42" t="s">
        <v>20</v>
      </c>
      <c r="B1280" s="44" t="s">
        <v>14</v>
      </c>
      <c r="C1280" s="44" t="s">
        <v>57</v>
      </c>
      <c r="D1280" s="43">
        <v>1931746.7609999999</v>
      </c>
      <c r="E1280" s="43">
        <v>-585123.17499999993</v>
      </c>
      <c r="F1280" s="45">
        <v>-38440</v>
      </c>
      <c r="G1280" s="45">
        <v>-13260</v>
      </c>
      <c r="H1280" s="45">
        <v>-92740</v>
      </c>
      <c r="I1280" s="55">
        <f>pro[[#This Row],[Admin expenses 3]]+pro[[#This Row],[Admin expenses 2]]+pro[[#This Row],[Admin expenses 1]]+pro[[#This Row],[COGS]]</f>
        <v>-729563.17499999993</v>
      </c>
      <c r="J1280" s="55">
        <f>pro[[#This Row],[Revenue]]+pro[[#This Row],[AdminExp]]</f>
        <v>1202183.5860000001</v>
      </c>
      <c r="K1280" s="83">
        <f>pro[[#This Row],[Profit]]/pro[[#This Row],[Revenue]]</f>
        <v>0.62232980547495287</v>
      </c>
      <c r="L1280" s="56">
        <f t="shared" si="19"/>
        <v>2</v>
      </c>
      <c r="M1280" s="82" t="str">
        <f>"Q"&amp;" "&amp;VLOOKUP(pro[[#This Row],[Period]],Mapping!A:B,2,0)</f>
        <v>Q 1</v>
      </c>
      <c r="N1280"/>
    </row>
    <row r="1281" spans="1:14" ht="11.25" customHeight="1" x14ac:dyDescent="0.2">
      <c r="A1281" s="42" t="s">
        <v>20</v>
      </c>
      <c r="B1281" s="44" t="s">
        <v>15</v>
      </c>
      <c r="C1281" s="44" t="s">
        <v>57</v>
      </c>
      <c r="D1281" s="43">
        <v>987649.52299999981</v>
      </c>
      <c r="E1281" s="43">
        <v>-562559.68299999996</v>
      </c>
      <c r="F1281" s="45">
        <v>-31650</v>
      </c>
      <c r="G1281" s="45">
        <v>-69250</v>
      </c>
      <c r="H1281" s="45">
        <v>-74440</v>
      </c>
      <c r="I1281" s="55">
        <f>pro[[#This Row],[Admin expenses 3]]+pro[[#This Row],[Admin expenses 2]]+pro[[#This Row],[Admin expenses 1]]+pro[[#This Row],[COGS]]</f>
        <v>-737899.68299999996</v>
      </c>
      <c r="J1281" s="55">
        <f>pro[[#This Row],[Revenue]]+pro[[#This Row],[AdminExp]]</f>
        <v>249749.83999999985</v>
      </c>
      <c r="K1281" s="83">
        <f>pro[[#This Row],[Profit]]/pro[[#This Row],[Revenue]]</f>
        <v>0.25287294144726669</v>
      </c>
      <c r="L1281" s="56">
        <f t="shared" si="19"/>
        <v>2</v>
      </c>
      <c r="M1281" s="82" t="str">
        <f>"Q"&amp;" "&amp;VLOOKUP(pro[[#This Row],[Period]],Mapping!A:B,2,0)</f>
        <v>Q 1</v>
      </c>
      <c r="N1281"/>
    </row>
    <row r="1282" spans="1:14" ht="11.25" customHeight="1" x14ac:dyDescent="0.2">
      <c r="A1282" s="42" t="s">
        <v>20</v>
      </c>
      <c r="B1282" s="44" t="s">
        <v>21</v>
      </c>
      <c r="C1282" s="44" t="s">
        <v>57</v>
      </c>
      <c r="D1282" s="43">
        <v>54920.145000000004</v>
      </c>
      <c r="E1282" s="43">
        <v>-17627.735999999997</v>
      </c>
      <c r="F1282" s="45">
        <v>-93890</v>
      </c>
      <c r="G1282" s="45">
        <v>-35290</v>
      </c>
      <c r="H1282" s="45">
        <v>-86730</v>
      </c>
      <c r="I1282" s="55">
        <f>pro[[#This Row],[Admin expenses 3]]+pro[[#This Row],[Admin expenses 2]]+pro[[#This Row],[Admin expenses 1]]+pro[[#This Row],[COGS]]</f>
        <v>-233537.736</v>
      </c>
      <c r="J1282" s="55">
        <f>pro[[#This Row],[Revenue]]+pro[[#This Row],[AdminExp]]</f>
        <v>-178617.59100000001</v>
      </c>
      <c r="K1282" s="83">
        <f>pro[[#This Row],[Profit]]/pro[[#This Row],[Revenue]]</f>
        <v>-3.2523146288124329</v>
      </c>
      <c r="L1282" s="56">
        <f t="shared" ref="L1282:L1345" si="20">MONTH(DATEVALUE(A1282&amp;"1"))</f>
        <v>2</v>
      </c>
      <c r="M1282" s="82" t="str">
        <f>"Q"&amp;" "&amp;VLOOKUP(pro[[#This Row],[Period]],Mapping!A:B,2,0)</f>
        <v>Q 1</v>
      </c>
      <c r="N1282"/>
    </row>
    <row r="1283" spans="1:14" ht="11.25" customHeight="1" x14ac:dyDescent="0.2">
      <c r="A1283" s="42" t="s">
        <v>20</v>
      </c>
      <c r="B1283" s="44" t="s">
        <v>22</v>
      </c>
      <c r="C1283" s="44" t="s">
        <v>57</v>
      </c>
      <c r="D1283" s="43">
        <v>484777.36999999994</v>
      </c>
      <c r="E1283" s="43">
        <v>-176512.36399999997</v>
      </c>
      <c r="F1283" s="45">
        <v>-19590</v>
      </c>
      <c r="G1283" s="45">
        <v>-106390</v>
      </c>
      <c r="H1283" s="45">
        <v>-17140</v>
      </c>
      <c r="I1283" s="55">
        <f>pro[[#This Row],[Admin expenses 3]]+pro[[#This Row],[Admin expenses 2]]+pro[[#This Row],[Admin expenses 1]]+pro[[#This Row],[COGS]]</f>
        <v>-319632.36399999994</v>
      </c>
      <c r="J1283" s="55">
        <f>pro[[#This Row],[Revenue]]+pro[[#This Row],[AdminExp]]</f>
        <v>165145.00599999999</v>
      </c>
      <c r="K1283" s="83">
        <f>pro[[#This Row],[Profit]]/pro[[#This Row],[Revenue]]</f>
        <v>0.34066154119364117</v>
      </c>
      <c r="L1283" s="56">
        <f t="shared" si="20"/>
        <v>2</v>
      </c>
      <c r="M1283" s="82" t="str">
        <f>"Q"&amp;" "&amp;VLOOKUP(pro[[#This Row],[Period]],Mapping!A:B,2,0)</f>
        <v>Q 1</v>
      </c>
      <c r="N1283"/>
    </row>
    <row r="1284" spans="1:14" ht="11.25" customHeight="1" x14ac:dyDescent="0.2">
      <c r="A1284" s="42" t="s">
        <v>20</v>
      </c>
      <c r="B1284" s="44" t="s">
        <v>24</v>
      </c>
      <c r="C1284" s="44" t="s">
        <v>57</v>
      </c>
      <c r="D1284" s="43">
        <v>230291.45999999996</v>
      </c>
      <c r="E1284" s="43">
        <v>-40602.540999999997</v>
      </c>
      <c r="F1284" s="45">
        <v>-64030</v>
      </c>
      <c r="G1284" s="45">
        <v>-51320</v>
      </c>
      <c r="H1284" s="45">
        <v>-17250</v>
      </c>
      <c r="I1284" s="55">
        <f>pro[[#This Row],[Admin expenses 3]]+pro[[#This Row],[Admin expenses 2]]+pro[[#This Row],[Admin expenses 1]]+pro[[#This Row],[COGS]]</f>
        <v>-173202.541</v>
      </c>
      <c r="J1284" s="55">
        <f>pro[[#This Row],[Revenue]]+pro[[#This Row],[AdminExp]]</f>
        <v>57088.918999999965</v>
      </c>
      <c r="K1284" s="83">
        <f>pro[[#This Row],[Profit]]/pro[[#This Row],[Revenue]]</f>
        <v>0.24789854995057123</v>
      </c>
      <c r="L1284" s="56">
        <f t="shared" si="20"/>
        <v>2</v>
      </c>
      <c r="M1284" s="82" t="str">
        <f>"Q"&amp;" "&amp;VLOOKUP(pro[[#This Row],[Period]],Mapping!A:B,2,0)</f>
        <v>Q 1</v>
      </c>
      <c r="N1284"/>
    </row>
    <row r="1285" spans="1:14" ht="11.25" customHeight="1" x14ac:dyDescent="0.2">
      <c r="A1285" s="42" t="s">
        <v>20</v>
      </c>
      <c r="B1285" s="44" t="s">
        <v>13</v>
      </c>
      <c r="C1285" s="44" t="s">
        <v>57</v>
      </c>
      <c r="D1285" s="43">
        <v>92189.600999999995</v>
      </c>
      <c r="E1285" s="43">
        <v>-61973.806999999993</v>
      </c>
      <c r="F1285" s="45">
        <v>-65140</v>
      </c>
      <c r="G1285" s="45">
        <v>-81860</v>
      </c>
      <c r="H1285" s="45">
        <v>-88550</v>
      </c>
      <c r="I1285" s="55">
        <f>pro[[#This Row],[Admin expenses 3]]+pro[[#This Row],[Admin expenses 2]]+pro[[#This Row],[Admin expenses 1]]+pro[[#This Row],[COGS]]</f>
        <v>-297523.80699999997</v>
      </c>
      <c r="J1285" s="55">
        <f>pro[[#This Row],[Revenue]]+pro[[#This Row],[AdminExp]]</f>
        <v>-205334.20599999998</v>
      </c>
      <c r="K1285" s="83">
        <f>pro[[#This Row],[Profit]]/pro[[#This Row],[Revenue]]</f>
        <v>-2.2273033376074594</v>
      </c>
      <c r="L1285" s="56">
        <f t="shared" si="20"/>
        <v>2</v>
      </c>
      <c r="M1285" s="82" t="str">
        <f>"Q"&amp;" "&amp;VLOOKUP(pro[[#This Row],[Period]],Mapping!A:B,2,0)</f>
        <v>Q 1</v>
      </c>
      <c r="N1285"/>
    </row>
    <row r="1286" spans="1:14" ht="11.25" customHeight="1" x14ac:dyDescent="0.2">
      <c r="A1286" s="42" t="s">
        <v>20</v>
      </c>
      <c r="B1286" s="44" t="s">
        <v>14</v>
      </c>
      <c r="C1286" s="44" t="s">
        <v>57</v>
      </c>
      <c r="D1286" s="43">
        <v>533946.15399999998</v>
      </c>
      <c r="E1286" s="43">
        <v>-58170.874999999993</v>
      </c>
      <c r="F1286" s="45">
        <v>-14250</v>
      </c>
      <c r="G1286" s="45">
        <v>-75260</v>
      </c>
      <c r="H1286" s="45">
        <v>-66370</v>
      </c>
      <c r="I1286" s="55">
        <f>pro[[#This Row],[Admin expenses 3]]+pro[[#This Row],[Admin expenses 2]]+pro[[#This Row],[Admin expenses 1]]+pro[[#This Row],[COGS]]</f>
        <v>-214050.875</v>
      </c>
      <c r="J1286" s="55">
        <f>pro[[#This Row],[Revenue]]+pro[[#This Row],[AdminExp]]</f>
        <v>319895.27899999998</v>
      </c>
      <c r="K1286" s="83">
        <f>pro[[#This Row],[Profit]]/pro[[#This Row],[Revenue]]</f>
        <v>0.59911524149680451</v>
      </c>
      <c r="L1286" s="56">
        <f t="shared" si="20"/>
        <v>2</v>
      </c>
      <c r="M1286" s="82" t="str">
        <f>"Q"&amp;" "&amp;VLOOKUP(pro[[#This Row],[Period]],Mapping!A:B,2,0)</f>
        <v>Q 1</v>
      </c>
      <c r="N1286"/>
    </row>
    <row r="1287" spans="1:14" ht="11.25" customHeight="1" x14ac:dyDescent="0.2">
      <c r="A1287" s="42" t="s">
        <v>20</v>
      </c>
      <c r="B1287" s="44" t="s">
        <v>26</v>
      </c>
      <c r="C1287" s="44" t="s">
        <v>58</v>
      </c>
      <c r="D1287" s="43">
        <v>1508325.8049999999</v>
      </c>
      <c r="E1287" s="43">
        <v>-353570.06999999995</v>
      </c>
      <c r="F1287" s="45">
        <v>-36630</v>
      </c>
      <c r="G1287" s="45">
        <v>-21830</v>
      </c>
      <c r="H1287" s="45">
        <v>-21980</v>
      </c>
      <c r="I1287" s="55">
        <f>pro[[#This Row],[Admin expenses 3]]+pro[[#This Row],[Admin expenses 2]]+pro[[#This Row],[Admin expenses 1]]+pro[[#This Row],[COGS]]</f>
        <v>-434010.06999999995</v>
      </c>
      <c r="J1287" s="55">
        <f>pro[[#This Row],[Revenue]]+pro[[#This Row],[AdminExp]]</f>
        <v>1074315.7349999999</v>
      </c>
      <c r="K1287" s="83">
        <f>pro[[#This Row],[Profit]]/pro[[#This Row],[Revenue]]</f>
        <v>0.71225708095606033</v>
      </c>
      <c r="L1287" s="56">
        <f t="shared" si="20"/>
        <v>2</v>
      </c>
      <c r="M1287" s="82" t="str">
        <f>"Q"&amp;" "&amp;VLOOKUP(pro[[#This Row],[Period]],Mapping!A:B,2,0)</f>
        <v>Q 1</v>
      </c>
      <c r="N1287"/>
    </row>
    <row r="1288" spans="1:14" ht="11.25" customHeight="1" x14ac:dyDescent="0.2">
      <c r="A1288" s="42" t="s">
        <v>20</v>
      </c>
      <c r="B1288" s="44" t="s">
        <v>19</v>
      </c>
      <c r="C1288" s="44" t="s">
        <v>59</v>
      </c>
      <c r="D1288" s="43">
        <v>20877.927</v>
      </c>
      <c r="E1288" s="43">
        <v>-54482.707999999999</v>
      </c>
      <c r="F1288" s="45">
        <v>-85930</v>
      </c>
      <c r="G1288" s="45">
        <v>-56720</v>
      </c>
      <c r="H1288" s="45">
        <v>-20640</v>
      </c>
      <c r="I1288" s="55">
        <f>pro[[#This Row],[Admin expenses 3]]+pro[[#This Row],[Admin expenses 2]]+pro[[#This Row],[Admin expenses 1]]+pro[[#This Row],[COGS]]</f>
        <v>-217772.70799999998</v>
      </c>
      <c r="J1288" s="55">
        <f>pro[[#This Row],[Revenue]]+pro[[#This Row],[AdminExp]]</f>
        <v>-196894.78099999999</v>
      </c>
      <c r="K1288" s="83">
        <f>pro[[#This Row],[Profit]]/pro[[#This Row],[Revenue]]</f>
        <v>-9.4307629775695645</v>
      </c>
      <c r="L1288" s="56">
        <f t="shared" si="20"/>
        <v>2</v>
      </c>
      <c r="M1288" s="82" t="str">
        <f>"Q"&amp;" "&amp;VLOOKUP(pro[[#This Row],[Period]],Mapping!A:B,2,0)</f>
        <v>Q 1</v>
      </c>
      <c r="N1288"/>
    </row>
    <row r="1289" spans="1:14" ht="11.25" customHeight="1" x14ac:dyDescent="0.2">
      <c r="A1289" s="42" t="s">
        <v>20</v>
      </c>
      <c r="B1289" s="44" t="s">
        <v>21</v>
      </c>
      <c r="C1289" s="44" t="s">
        <v>57</v>
      </c>
      <c r="D1289" s="43">
        <v>69810.43299999999</v>
      </c>
      <c r="E1289" s="43">
        <v>-42732.536</v>
      </c>
      <c r="F1289" s="45">
        <v>-83830</v>
      </c>
      <c r="G1289" s="45">
        <v>-56310</v>
      </c>
      <c r="H1289" s="45">
        <v>-33590</v>
      </c>
      <c r="I1289" s="55">
        <f>pro[[#This Row],[Admin expenses 3]]+pro[[#This Row],[Admin expenses 2]]+pro[[#This Row],[Admin expenses 1]]+pro[[#This Row],[COGS]]</f>
        <v>-216462.53599999999</v>
      </c>
      <c r="J1289" s="55">
        <f>pro[[#This Row],[Revenue]]+pro[[#This Row],[AdminExp]]</f>
        <v>-146652.103</v>
      </c>
      <c r="K1289" s="83">
        <f>pro[[#This Row],[Profit]]/pro[[#This Row],[Revenue]]</f>
        <v>-2.1007189999809919</v>
      </c>
      <c r="L1289" s="56">
        <f t="shared" si="20"/>
        <v>2</v>
      </c>
      <c r="M1289" s="82" t="str">
        <f>"Q"&amp;" "&amp;VLOOKUP(pro[[#This Row],[Period]],Mapping!A:B,2,0)</f>
        <v>Q 1</v>
      </c>
      <c r="N1289"/>
    </row>
    <row r="1290" spans="1:14" ht="11.25" customHeight="1" x14ac:dyDescent="0.2">
      <c r="A1290" s="42" t="s">
        <v>20</v>
      </c>
      <c r="B1290" s="44" t="s">
        <v>22</v>
      </c>
      <c r="C1290" s="44" t="s">
        <v>57</v>
      </c>
      <c r="D1290" s="43">
        <v>863312.70200000005</v>
      </c>
      <c r="E1290" s="43">
        <v>-144999.995</v>
      </c>
      <c r="F1290" s="45">
        <v>-93480</v>
      </c>
      <c r="G1290" s="45">
        <v>-18820</v>
      </c>
      <c r="H1290" s="45">
        <v>-84500</v>
      </c>
      <c r="I1290" s="55">
        <f>pro[[#This Row],[Admin expenses 3]]+pro[[#This Row],[Admin expenses 2]]+pro[[#This Row],[Admin expenses 1]]+pro[[#This Row],[COGS]]</f>
        <v>-341799.995</v>
      </c>
      <c r="J1290" s="55">
        <f>pro[[#This Row],[Revenue]]+pro[[#This Row],[AdminExp]]</f>
        <v>521512.70700000005</v>
      </c>
      <c r="K1290" s="83">
        <f>pro[[#This Row],[Profit]]/pro[[#This Row],[Revenue]]</f>
        <v>0.60408320854289943</v>
      </c>
      <c r="L1290" s="56">
        <f t="shared" si="20"/>
        <v>2</v>
      </c>
      <c r="M1290" s="82" t="str">
        <f>"Q"&amp;" "&amp;VLOOKUP(pro[[#This Row],[Period]],Mapping!A:B,2,0)</f>
        <v>Q 1</v>
      </c>
      <c r="N1290"/>
    </row>
    <row r="1291" spans="1:14" ht="11.25" customHeight="1" x14ac:dyDescent="0.2">
      <c r="A1291" s="42" t="s">
        <v>20</v>
      </c>
      <c r="B1291" s="44" t="s">
        <v>32</v>
      </c>
      <c r="C1291" s="44" t="s">
        <v>57</v>
      </c>
      <c r="D1291" s="43">
        <v>53832.981999999996</v>
      </c>
      <c r="E1291" s="43">
        <v>-18525.331999999999</v>
      </c>
      <c r="F1291" s="45">
        <v>-102580</v>
      </c>
      <c r="G1291" s="45">
        <v>-26140</v>
      </c>
      <c r="H1291" s="45">
        <v>-84070</v>
      </c>
      <c r="I1291" s="55">
        <f>pro[[#This Row],[Admin expenses 3]]+pro[[#This Row],[Admin expenses 2]]+pro[[#This Row],[Admin expenses 1]]+pro[[#This Row],[COGS]]</f>
        <v>-231315.33199999999</v>
      </c>
      <c r="J1291" s="55">
        <f>pro[[#This Row],[Revenue]]+pro[[#This Row],[AdminExp]]</f>
        <v>-177482.35</v>
      </c>
      <c r="K1291" s="83">
        <f>pro[[#This Row],[Profit]]/pro[[#This Row],[Revenue]]</f>
        <v>-3.2969072751719386</v>
      </c>
      <c r="L1291" s="56">
        <f t="shared" si="20"/>
        <v>2</v>
      </c>
      <c r="M1291" s="82" t="str">
        <f>"Q"&amp;" "&amp;VLOOKUP(pro[[#This Row],[Period]],Mapping!A:B,2,0)</f>
        <v>Q 1</v>
      </c>
      <c r="N1291"/>
    </row>
    <row r="1292" spans="1:14" ht="11.25" customHeight="1" x14ac:dyDescent="0.2">
      <c r="A1292" s="42" t="s">
        <v>20</v>
      </c>
      <c r="B1292" s="44" t="s">
        <v>24</v>
      </c>
      <c r="C1292" s="44" t="s">
        <v>57</v>
      </c>
      <c r="D1292" s="43">
        <v>79298.092999999993</v>
      </c>
      <c r="E1292" s="43">
        <v>-25894.826999999997</v>
      </c>
      <c r="F1292" s="45">
        <v>-92070</v>
      </c>
      <c r="G1292" s="45">
        <v>-24230</v>
      </c>
      <c r="H1292" s="45">
        <v>-82850</v>
      </c>
      <c r="I1292" s="55">
        <f>pro[[#This Row],[Admin expenses 3]]+pro[[#This Row],[Admin expenses 2]]+pro[[#This Row],[Admin expenses 1]]+pro[[#This Row],[COGS]]</f>
        <v>-225044.82699999999</v>
      </c>
      <c r="J1292" s="55">
        <f>pro[[#This Row],[Revenue]]+pro[[#This Row],[AdminExp]]</f>
        <v>-145746.734</v>
      </c>
      <c r="K1292" s="83">
        <f>pro[[#This Row],[Profit]]/pro[[#This Row],[Revenue]]</f>
        <v>-1.8379601385874438</v>
      </c>
      <c r="L1292" s="56">
        <f t="shared" si="20"/>
        <v>2</v>
      </c>
      <c r="M1292" s="82" t="str">
        <f>"Q"&amp;" "&amp;VLOOKUP(pro[[#This Row],[Period]],Mapping!A:B,2,0)</f>
        <v>Q 1</v>
      </c>
      <c r="N1292"/>
    </row>
    <row r="1293" spans="1:14" ht="11.25" customHeight="1" x14ac:dyDescent="0.2">
      <c r="A1293" s="42" t="s">
        <v>20</v>
      </c>
      <c r="B1293" s="44" t="s">
        <v>37</v>
      </c>
      <c r="C1293" s="44" t="s">
        <v>57</v>
      </c>
      <c r="D1293" s="43">
        <v>47073.649000000005</v>
      </c>
      <c r="E1293" s="43">
        <v>-6873.1319999999996</v>
      </c>
      <c r="F1293" s="45">
        <v>-51950</v>
      </c>
      <c r="G1293" s="45">
        <v>-102420</v>
      </c>
      <c r="H1293" s="45">
        <v>-42410</v>
      </c>
      <c r="I1293" s="55">
        <f>pro[[#This Row],[Admin expenses 3]]+pro[[#This Row],[Admin expenses 2]]+pro[[#This Row],[Admin expenses 1]]+pro[[#This Row],[COGS]]</f>
        <v>-203653.13200000001</v>
      </c>
      <c r="J1293" s="55">
        <f>pro[[#This Row],[Revenue]]+pro[[#This Row],[AdminExp]]</f>
        <v>-156579.48300000001</v>
      </c>
      <c r="K1293" s="83">
        <f>pro[[#This Row],[Profit]]/pro[[#This Row],[Revenue]]</f>
        <v>-3.3262661027191665</v>
      </c>
      <c r="L1293" s="56">
        <f t="shared" si="20"/>
        <v>2</v>
      </c>
      <c r="M1293" s="82" t="str">
        <f>"Q"&amp;" "&amp;VLOOKUP(pro[[#This Row],[Period]],Mapping!A:B,2,0)</f>
        <v>Q 1</v>
      </c>
      <c r="N1293"/>
    </row>
    <row r="1294" spans="1:14" ht="11.25" customHeight="1" x14ac:dyDescent="0.2">
      <c r="A1294" s="42" t="s">
        <v>20</v>
      </c>
      <c r="B1294" s="44" t="s">
        <v>33</v>
      </c>
      <c r="C1294" s="44" t="s">
        <v>58</v>
      </c>
      <c r="D1294" s="43">
        <v>126878.416</v>
      </c>
      <c r="E1294" s="43">
        <v>-92137.528000000006</v>
      </c>
      <c r="F1294" s="45">
        <v>-23210</v>
      </c>
      <c r="G1294" s="45">
        <v>-102830</v>
      </c>
      <c r="H1294" s="45">
        <v>-37620</v>
      </c>
      <c r="I1294" s="55">
        <f>pro[[#This Row],[Admin expenses 3]]+pro[[#This Row],[Admin expenses 2]]+pro[[#This Row],[Admin expenses 1]]+pro[[#This Row],[COGS]]</f>
        <v>-255797.52799999999</v>
      </c>
      <c r="J1294" s="55">
        <f>pro[[#This Row],[Revenue]]+pro[[#This Row],[AdminExp]]</f>
        <v>-128919.11199999999</v>
      </c>
      <c r="K1294" s="83">
        <f>pro[[#This Row],[Profit]]/pro[[#This Row],[Revenue]]</f>
        <v>-1.0160838704039306</v>
      </c>
      <c r="L1294" s="56">
        <f t="shared" si="20"/>
        <v>2</v>
      </c>
      <c r="M1294" s="82" t="str">
        <f>"Q"&amp;" "&amp;VLOOKUP(pro[[#This Row],[Period]],Mapping!A:B,2,0)</f>
        <v>Q 1</v>
      </c>
      <c r="N1294"/>
    </row>
    <row r="1295" spans="1:14" ht="11.25" customHeight="1" x14ac:dyDescent="0.2">
      <c r="A1295" s="42" t="s">
        <v>20</v>
      </c>
      <c r="B1295" s="44" t="s">
        <v>35</v>
      </c>
      <c r="C1295" s="44" t="s">
        <v>59</v>
      </c>
      <c r="D1295" s="43">
        <v>3957258.2629999998</v>
      </c>
      <c r="E1295" s="43">
        <v>-44231.445999999996</v>
      </c>
      <c r="F1295" s="45">
        <v>-98290</v>
      </c>
      <c r="G1295" s="45">
        <v>-39680</v>
      </c>
      <c r="H1295" s="45">
        <v>-20320</v>
      </c>
      <c r="I1295" s="55">
        <f>pro[[#This Row],[Admin expenses 3]]+pro[[#This Row],[Admin expenses 2]]+pro[[#This Row],[Admin expenses 1]]+pro[[#This Row],[COGS]]</f>
        <v>-202521.446</v>
      </c>
      <c r="J1295" s="55">
        <f>pro[[#This Row],[Revenue]]+pro[[#This Row],[AdminExp]]</f>
        <v>3754736.8169999998</v>
      </c>
      <c r="K1295" s="83">
        <f>pro[[#This Row],[Profit]]/pro[[#This Row],[Revenue]]</f>
        <v>0.94882278776354911</v>
      </c>
      <c r="L1295" s="56">
        <f t="shared" si="20"/>
        <v>2</v>
      </c>
      <c r="M1295" s="82" t="str">
        <f>"Q"&amp;" "&amp;VLOOKUP(pro[[#This Row],[Period]],Mapping!A:B,2,0)</f>
        <v>Q 1</v>
      </c>
      <c r="N1295"/>
    </row>
    <row r="1296" spans="1:14" ht="11.25" customHeight="1" x14ac:dyDescent="0.2">
      <c r="A1296" s="42" t="s">
        <v>20</v>
      </c>
      <c r="B1296" s="44" t="s">
        <v>26</v>
      </c>
      <c r="C1296" s="44" t="s">
        <v>57</v>
      </c>
      <c r="D1296" s="43">
        <v>501177.74699999992</v>
      </c>
      <c r="E1296" s="43">
        <v>-169801.76499999998</v>
      </c>
      <c r="F1296" s="45">
        <v>-66840</v>
      </c>
      <c r="G1296" s="45">
        <v>-60520</v>
      </c>
      <c r="H1296" s="45">
        <v>-90750</v>
      </c>
      <c r="I1296" s="55">
        <f>pro[[#This Row],[Admin expenses 3]]+pro[[#This Row],[Admin expenses 2]]+pro[[#This Row],[Admin expenses 1]]+pro[[#This Row],[COGS]]</f>
        <v>-387911.76500000001</v>
      </c>
      <c r="J1296" s="55">
        <f>pro[[#This Row],[Revenue]]+pro[[#This Row],[AdminExp]]</f>
        <v>113265.9819999999</v>
      </c>
      <c r="K1296" s="83">
        <f>pro[[#This Row],[Profit]]/pro[[#This Row],[Revenue]]</f>
        <v>0.22599962324344763</v>
      </c>
      <c r="L1296" s="56">
        <f t="shared" si="20"/>
        <v>2</v>
      </c>
      <c r="M1296" s="82" t="str">
        <f>"Q"&amp;" "&amp;VLOOKUP(pro[[#This Row],[Period]],Mapping!A:B,2,0)</f>
        <v>Q 1</v>
      </c>
      <c r="N1296"/>
    </row>
    <row r="1297" spans="1:14" ht="11.25" customHeight="1" x14ac:dyDescent="0.2">
      <c r="A1297" s="42" t="s">
        <v>20</v>
      </c>
      <c r="B1297" s="44" t="s">
        <v>15</v>
      </c>
      <c r="C1297" s="44" t="s">
        <v>57</v>
      </c>
      <c r="D1297" s="43">
        <v>124809.67099999999</v>
      </c>
      <c r="E1297" s="43">
        <v>-22154.264999999999</v>
      </c>
      <c r="F1297" s="45">
        <v>-97120</v>
      </c>
      <c r="G1297" s="45">
        <v>-79360</v>
      </c>
      <c r="H1297" s="45">
        <v>-20240</v>
      </c>
      <c r="I1297" s="55">
        <f>pro[[#This Row],[Admin expenses 3]]+pro[[#This Row],[Admin expenses 2]]+pro[[#This Row],[Admin expenses 1]]+pro[[#This Row],[COGS]]</f>
        <v>-218874.26500000001</v>
      </c>
      <c r="J1297" s="55">
        <f>pro[[#This Row],[Revenue]]+pro[[#This Row],[AdminExp]]</f>
        <v>-94064.594000000026</v>
      </c>
      <c r="K1297" s="83">
        <f>pro[[#This Row],[Profit]]/pro[[#This Row],[Revenue]]</f>
        <v>-0.75366430538864282</v>
      </c>
      <c r="L1297" s="56">
        <f t="shared" si="20"/>
        <v>2</v>
      </c>
      <c r="M1297" s="82" t="str">
        <f>"Q"&amp;" "&amp;VLOOKUP(pro[[#This Row],[Period]],Mapping!A:B,2,0)</f>
        <v>Q 1</v>
      </c>
      <c r="N1297"/>
    </row>
    <row r="1298" spans="1:14" ht="11.25" customHeight="1" x14ac:dyDescent="0.2">
      <c r="A1298" s="42" t="s">
        <v>20</v>
      </c>
      <c r="B1298" s="44" t="s">
        <v>17</v>
      </c>
      <c r="C1298" s="44" t="s">
        <v>57</v>
      </c>
      <c r="D1298" s="43">
        <v>81642.847999999998</v>
      </c>
      <c r="E1298" s="43">
        <v>-13296.198999999999</v>
      </c>
      <c r="F1298" s="45">
        <v>-93830</v>
      </c>
      <c r="G1298" s="45">
        <v>-23040</v>
      </c>
      <c r="H1298" s="45">
        <v>-106480</v>
      </c>
      <c r="I1298" s="55">
        <f>pro[[#This Row],[Admin expenses 3]]+pro[[#This Row],[Admin expenses 2]]+pro[[#This Row],[Admin expenses 1]]+pro[[#This Row],[COGS]]</f>
        <v>-236646.19899999999</v>
      </c>
      <c r="J1298" s="55">
        <f>pro[[#This Row],[Revenue]]+pro[[#This Row],[AdminExp]]</f>
        <v>-155003.351</v>
      </c>
      <c r="K1298" s="83">
        <f>pro[[#This Row],[Profit]]/pro[[#This Row],[Revenue]]</f>
        <v>-1.8985539431451486</v>
      </c>
      <c r="L1298" s="56">
        <f t="shared" si="20"/>
        <v>2</v>
      </c>
      <c r="M1298" s="82" t="str">
        <f>"Q"&amp;" "&amp;VLOOKUP(pro[[#This Row],[Period]],Mapping!A:B,2,0)</f>
        <v>Q 1</v>
      </c>
      <c r="N1298"/>
    </row>
    <row r="1299" spans="1:14" ht="11.25" customHeight="1" x14ac:dyDescent="0.2">
      <c r="A1299" s="42" t="s">
        <v>20</v>
      </c>
      <c r="B1299" s="44" t="s">
        <v>21</v>
      </c>
      <c r="C1299" s="44" t="s">
        <v>58</v>
      </c>
      <c r="D1299" s="43">
        <v>20769.594999999998</v>
      </c>
      <c r="E1299" s="43">
        <v>-4404.7429999999995</v>
      </c>
      <c r="F1299" s="45">
        <v>-92910</v>
      </c>
      <c r="G1299" s="45">
        <v>-71330</v>
      </c>
      <c r="H1299" s="45">
        <v>-104440</v>
      </c>
      <c r="I1299" s="55">
        <f>pro[[#This Row],[Admin expenses 3]]+pro[[#This Row],[Admin expenses 2]]+pro[[#This Row],[Admin expenses 1]]+pro[[#This Row],[COGS]]</f>
        <v>-273084.74300000002</v>
      </c>
      <c r="J1299" s="55">
        <f>pro[[#This Row],[Revenue]]+pro[[#This Row],[AdminExp]]</f>
        <v>-252315.14800000002</v>
      </c>
      <c r="K1299" s="83">
        <f>pro[[#This Row],[Profit]]/pro[[#This Row],[Revenue]]</f>
        <v>-12.148294080842696</v>
      </c>
      <c r="L1299" s="56">
        <f t="shared" si="20"/>
        <v>2</v>
      </c>
      <c r="M1299" s="82" t="str">
        <f>"Q"&amp;" "&amp;VLOOKUP(pro[[#This Row],[Period]],Mapping!A:B,2,0)</f>
        <v>Q 1</v>
      </c>
      <c r="N1299"/>
    </row>
    <row r="1300" spans="1:14" ht="11.25" customHeight="1" x14ac:dyDescent="0.2">
      <c r="A1300" s="42" t="s">
        <v>20</v>
      </c>
      <c r="B1300" s="44" t="s">
        <v>22</v>
      </c>
      <c r="C1300" s="44" t="s">
        <v>59</v>
      </c>
      <c r="D1300" s="43">
        <v>159881.603</v>
      </c>
      <c r="E1300" s="43">
        <v>-11782.204</v>
      </c>
      <c r="F1300" s="45">
        <v>-51330</v>
      </c>
      <c r="G1300" s="45">
        <v>-94320</v>
      </c>
      <c r="H1300" s="45">
        <v>-40020</v>
      </c>
      <c r="I1300" s="55">
        <f>pro[[#This Row],[Admin expenses 3]]+pro[[#This Row],[Admin expenses 2]]+pro[[#This Row],[Admin expenses 1]]+pro[[#This Row],[COGS]]</f>
        <v>-197452.204</v>
      </c>
      <c r="J1300" s="55">
        <f>pro[[#This Row],[Revenue]]+pro[[#This Row],[AdminExp]]</f>
        <v>-37570.600999999995</v>
      </c>
      <c r="K1300" s="83">
        <f>pro[[#This Row],[Profit]]/pro[[#This Row],[Revenue]]</f>
        <v>-0.23499014455090242</v>
      </c>
      <c r="L1300" s="56">
        <f t="shared" si="20"/>
        <v>2</v>
      </c>
      <c r="M1300" s="82" t="str">
        <f>"Q"&amp;" "&amp;VLOOKUP(pro[[#This Row],[Period]],Mapping!A:B,2,0)</f>
        <v>Q 1</v>
      </c>
      <c r="N1300"/>
    </row>
    <row r="1301" spans="1:14" ht="11.25" customHeight="1" x14ac:dyDescent="0.2">
      <c r="A1301" s="42" t="s">
        <v>20</v>
      </c>
      <c r="B1301" s="44" t="s">
        <v>36</v>
      </c>
      <c r="C1301" s="44" t="s">
        <v>57</v>
      </c>
      <c r="D1301" s="43">
        <v>481039.55899999995</v>
      </c>
      <c r="E1301" s="43">
        <v>-235828.75399999996</v>
      </c>
      <c r="F1301" s="45">
        <v>-29220</v>
      </c>
      <c r="G1301" s="45">
        <v>-44500</v>
      </c>
      <c r="H1301" s="45">
        <v>-71290</v>
      </c>
      <c r="I1301" s="55">
        <f>pro[[#This Row],[Admin expenses 3]]+pro[[#This Row],[Admin expenses 2]]+pro[[#This Row],[Admin expenses 1]]+pro[[#This Row],[COGS]]</f>
        <v>-380838.75399999996</v>
      </c>
      <c r="J1301" s="55">
        <f>pro[[#This Row],[Revenue]]+pro[[#This Row],[AdminExp]]</f>
        <v>100200.80499999999</v>
      </c>
      <c r="K1301" s="83">
        <f>pro[[#This Row],[Profit]]/pro[[#This Row],[Revenue]]</f>
        <v>0.20830055059983124</v>
      </c>
      <c r="L1301" s="56">
        <f t="shared" si="20"/>
        <v>2</v>
      </c>
      <c r="M1301" s="82" t="str">
        <f>"Q"&amp;" "&amp;VLOOKUP(pro[[#This Row],[Period]],Mapping!A:B,2,0)</f>
        <v>Q 1</v>
      </c>
      <c r="N1301"/>
    </row>
    <row r="1302" spans="1:14" ht="11.25" customHeight="1" x14ac:dyDescent="0.2">
      <c r="A1302" s="42" t="s">
        <v>20</v>
      </c>
      <c r="B1302" s="44" t="s">
        <v>33</v>
      </c>
      <c r="C1302" s="44" t="s">
        <v>57</v>
      </c>
      <c r="D1302" s="43">
        <v>89695.521999999997</v>
      </c>
      <c r="E1302" s="43">
        <v>-73986.48599999999</v>
      </c>
      <c r="F1302" s="45">
        <v>-89900</v>
      </c>
      <c r="G1302" s="45">
        <v>-83860</v>
      </c>
      <c r="H1302" s="45">
        <v>-31210</v>
      </c>
      <c r="I1302" s="55">
        <f>pro[[#This Row],[Admin expenses 3]]+pro[[#This Row],[Admin expenses 2]]+pro[[#This Row],[Admin expenses 1]]+pro[[#This Row],[COGS]]</f>
        <v>-278956.48599999998</v>
      </c>
      <c r="J1302" s="55">
        <f>pro[[#This Row],[Revenue]]+pro[[#This Row],[AdminExp]]</f>
        <v>-189260.96399999998</v>
      </c>
      <c r="K1302" s="83">
        <f>pro[[#This Row],[Profit]]/pro[[#This Row],[Revenue]]</f>
        <v>-2.1100380462694668</v>
      </c>
      <c r="L1302" s="56">
        <f t="shared" si="20"/>
        <v>2</v>
      </c>
      <c r="M1302" s="82" t="str">
        <f>"Q"&amp;" "&amp;VLOOKUP(pro[[#This Row],[Period]],Mapping!A:B,2,0)</f>
        <v>Q 1</v>
      </c>
      <c r="N1302"/>
    </row>
    <row r="1303" spans="1:14" ht="11.25" customHeight="1" x14ac:dyDescent="0.2">
      <c r="A1303" s="42" t="s">
        <v>20</v>
      </c>
      <c r="B1303" s="44" t="s">
        <v>13</v>
      </c>
      <c r="C1303" s="44" t="s">
        <v>58</v>
      </c>
      <c r="D1303" s="43">
        <v>63266.216999999997</v>
      </c>
      <c r="E1303" s="43">
        <v>-21245.756000000001</v>
      </c>
      <c r="F1303" s="45">
        <v>-97120</v>
      </c>
      <c r="G1303" s="45">
        <v>-93740</v>
      </c>
      <c r="H1303" s="45">
        <v>-32560</v>
      </c>
      <c r="I1303" s="55">
        <f>pro[[#This Row],[Admin expenses 3]]+pro[[#This Row],[Admin expenses 2]]+pro[[#This Row],[Admin expenses 1]]+pro[[#This Row],[COGS]]</f>
        <v>-244665.75599999999</v>
      </c>
      <c r="J1303" s="55">
        <f>pro[[#This Row],[Revenue]]+pro[[#This Row],[AdminExp]]</f>
        <v>-181399.53899999999</v>
      </c>
      <c r="K1303" s="83">
        <f>pro[[#This Row],[Profit]]/pro[[#This Row],[Revenue]]</f>
        <v>-2.8672417539996107</v>
      </c>
      <c r="L1303" s="56">
        <f t="shared" si="20"/>
        <v>2</v>
      </c>
      <c r="M1303" s="82" t="str">
        <f>"Q"&amp;" "&amp;VLOOKUP(pro[[#This Row],[Period]],Mapping!A:B,2,0)</f>
        <v>Q 1</v>
      </c>
      <c r="N1303"/>
    </row>
    <row r="1304" spans="1:14" ht="11.25" customHeight="1" x14ac:dyDescent="0.2">
      <c r="A1304" s="42" t="s">
        <v>20</v>
      </c>
      <c r="B1304" s="44" t="s">
        <v>14</v>
      </c>
      <c r="C1304" s="44" t="s">
        <v>59</v>
      </c>
      <c r="D1304" s="43">
        <v>76422.779999999984</v>
      </c>
      <c r="E1304" s="43">
        <v>-7964.5509999999995</v>
      </c>
      <c r="F1304" s="45">
        <v>-27650</v>
      </c>
      <c r="G1304" s="45">
        <v>-104080</v>
      </c>
      <c r="H1304" s="45">
        <v>-66190</v>
      </c>
      <c r="I1304" s="55">
        <f>pro[[#This Row],[Admin expenses 3]]+pro[[#This Row],[Admin expenses 2]]+pro[[#This Row],[Admin expenses 1]]+pro[[#This Row],[COGS]]</f>
        <v>-205884.55100000001</v>
      </c>
      <c r="J1304" s="55">
        <f>pro[[#This Row],[Revenue]]+pro[[#This Row],[AdminExp]]</f>
        <v>-129461.77100000002</v>
      </c>
      <c r="K1304" s="83">
        <f>pro[[#This Row],[Profit]]/pro[[#This Row],[Revenue]]</f>
        <v>-1.694020696446793</v>
      </c>
      <c r="L1304" s="56">
        <f t="shared" si="20"/>
        <v>2</v>
      </c>
      <c r="M1304" s="82" t="str">
        <f>"Q"&amp;" "&amp;VLOOKUP(pro[[#This Row],[Period]],Mapping!A:B,2,0)</f>
        <v>Q 1</v>
      </c>
      <c r="N1304"/>
    </row>
    <row r="1305" spans="1:14" ht="11.25" customHeight="1" x14ac:dyDescent="0.2">
      <c r="A1305" s="42" t="s">
        <v>20</v>
      </c>
      <c r="B1305" s="44" t="s">
        <v>26</v>
      </c>
      <c r="C1305" s="44" t="s">
        <v>57</v>
      </c>
      <c r="D1305" s="43">
        <v>1418494.6159999999</v>
      </c>
      <c r="E1305" s="43">
        <v>-570264.26799999992</v>
      </c>
      <c r="F1305" s="45">
        <v>-102770</v>
      </c>
      <c r="G1305" s="45">
        <v>-32800</v>
      </c>
      <c r="H1305" s="45">
        <v>-39040</v>
      </c>
      <c r="I1305" s="55">
        <f>pro[[#This Row],[Admin expenses 3]]+pro[[#This Row],[Admin expenses 2]]+pro[[#This Row],[Admin expenses 1]]+pro[[#This Row],[COGS]]</f>
        <v>-744874.26799999992</v>
      </c>
      <c r="J1305" s="55">
        <f>pro[[#This Row],[Revenue]]+pro[[#This Row],[AdminExp]]</f>
        <v>673620.348</v>
      </c>
      <c r="K1305" s="83">
        <f>pro[[#This Row],[Profit]]/pro[[#This Row],[Revenue]]</f>
        <v>0.47488396529803961</v>
      </c>
      <c r="L1305" s="56">
        <f t="shared" si="20"/>
        <v>2</v>
      </c>
      <c r="M1305" s="82" t="str">
        <f>"Q"&amp;" "&amp;VLOOKUP(pro[[#This Row],[Period]],Mapping!A:B,2,0)</f>
        <v>Q 1</v>
      </c>
      <c r="N1305"/>
    </row>
    <row r="1306" spans="1:14" ht="11.25" customHeight="1" x14ac:dyDescent="0.2">
      <c r="A1306" s="42" t="s">
        <v>20</v>
      </c>
      <c r="B1306" s="44" t="s">
        <v>17</v>
      </c>
      <c r="C1306" s="44" t="s">
        <v>57</v>
      </c>
      <c r="D1306" s="43">
        <v>120553.09</v>
      </c>
      <c r="E1306" s="43">
        <v>-97379.680999999982</v>
      </c>
      <c r="F1306" s="45">
        <v>-86900</v>
      </c>
      <c r="G1306" s="45">
        <v>-90840</v>
      </c>
      <c r="H1306" s="45">
        <v>-43480</v>
      </c>
      <c r="I1306" s="55">
        <f>pro[[#This Row],[Admin expenses 3]]+pro[[#This Row],[Admin expenses 2]]+pro[[#This Row],[Admin expenses 1]]+pro[[#This Row],[COGS]]</f>
        <v>-318599.68099999998</v>
      </c>
      <c r="J1306" s="55">
        <f>pro[[#This Row],[Revenue]]+pro[[#This Row],[AdminExp]]</f>
        <v>-198046.59099999999</v>
      </c>
      <c r="K1306" s="83">
        <f>pro[[#This Row],[Profit]]/pro[[#This Row],[Revenue]]</f>
        <v>-1.642816380733169</v>
      </c>
      <c r="L1306" s="56">
        <f t="shared" si="20"/>
        <v>2</v>
      </c>
      <c r="M1306" s="82" t="str">
        <f>"Q"&amp;" "&amp;VLOOKUP(pro[[#This Row],[Period]],Mapping!A:B,2,0)</f>
        <v>Q 1</v>
      </c>
      <c r="N1306"/>
    </row>
    <row r="1307" spans="1:14" ht="11.25" customHeight="1" x14ac:dyDescent="0.2">
      <c r="A1307" s="42" t="s">
        <v>20</v>
      </c>
      <c r="B1307" s="44" t="s">
        <v>19</v>
      </c>
      <c r="C1307" s="44" t="s">
        <v>57</v>
      </c>
      <c r="D1307" s="43">
        <v>37586.800999999999</v>
      </c>
      <c r="E1307" s="43">
        <v>-27247.149999999998</v>
      </c>
      <c r="F1307" s="45">
        <v>-56470</v>
      </c>
      <c r="G1307" s="45">
        <v>-86030</v>
      </c>
      <c r="H1307" s="45">
        <v>-88900</v>
      </c>
      <c r="I1307" s="55">
        <f>pro[[#This Row],[Admin expenses 3]]+pro[[#This Row],[Admin expenses 2]]+pro[[#This Row],[Admin expenses 1]]+pro[[#This Row],[COGS]]</f>
        <v>-258647.15</v>
      </c>
      <c r="J1307" s="55">
        <f>pro[[#This Row],[Revenue]]+pro[[#This Row],[AdminExp]]</f>
        <v>-221060.34899999999</v>
      </c>
      <c r="K1307" s="83">
        <f>pro[[#This Row],[Profit]]/pro[[#This Row],[Revenue]]</f>
        <v>-5.881329166586962</v>
      </c>
      <c r="L1307" s="56">
        <f t="shared" si="20"/>
        <v>2</v>
      </c>
      <c r="M1307" s="82" t="str">
        <f>"Q"&amp;" "&amp;VLOOKUP(pro[[#This Row],[Period]],Mapping!A:B,2,0)</f>
        <v>Q 1</v>
      </c>
      <c r="N1307"/>
    </row>
    <row r="1308" spans="1:14" ht="11.25" customHeight="1" x14ac:dyDescent="0.2">
      <c r="A1308" s="42" t="s">
        <v>20</v>
      </c>
      <c r="B1308" s="44" t="s">
        <v>21</v>
      </c>
      <c r="C1308" s="44" t="s">
        <v>58</v>
      </c>
      <c r="D1308" s="43">
        <v>45248.818999999996</v>
      </c>
      <c r="E1308" s="43">
        <v>-31507.524999999998</v>
      </c>
      <c r="F1308" s="45">
        <v>-66430</v>
      </c>
      <c r="G1308" s="45">
        <v>-103360</v>
      </c>
      <c r="H1308" s="45">
        <v>-47210</v>
      </c>
      <c r="I1308" s="55">
        <f>pro[[#This Row],[Admin expenses 3]]+pro[[#This Row],[Admin expenses 2]]+pro[[#This Row],[Admin expenses 1]]+pro[[#This Row],[COGS]]</f>
        <v>-248507.52499999999</v>
      </c>
      <c r="J1308" s="55">
        <f>pro[[#This Row],[Revenue]]+pro[[#This Row],[AdminExp]]</f>
        <v>-203258.70600000001</v>
      </c>
      <c r="K1308" s="83">
        <f>pro[[#This Row],[Profit]]/pro[[#This Row],[Revenue]]</f>
        <v>-4.4920223442737814</v>
      </c>
      <c r="L1308" s="56">
        <f t="shared" si="20"/>
        <v>2</v>
      </c>
      <c r="M1308" s="82" t="str">
        <f>"Q"&amp;" "&amp;VLOOKUP(pro[[#This Row],[Period]],Mapping!A:B,2,0)</f>
        <v>Q 1</v>
      </c>
      <c r="N1308"/>
    </row>
    <row r="1309" spans="1:14" ht="11.25" customHeight="1" x14ac:dyDescent="0.2">
      <c r="A1309" s="42" t="s">
        <v>20</v>
      </c>
      <c r="B1309" s="44" t="s">
        <v>22</v>
      </c>
      <c r="C1309" s="44" t="s">
        <v>59</v>
      </c>
      <c r="D1309" s="43">
        <v>653292.42999999993</v>
      </c>
      <c r="E1309" s="43">
        <v>-94641.911000000007</v>
      </c>
      <c r="F1309" s="45">
        <v>-37420</v>
      </c>
      <c r="G1309" s="45">
        <v>-66220</v>
      </c>
      <c r="H1309" s="45">
        <v>-60960</v>
      </c>
      <c r="I1309" s="55">
        <f>pro[[#This Row],[Admin expenses 3]]+pro[[#This Row],[Admin expenses 2]]+pro[[#This Row],[Admin expenses 1]]+pro[[#This Row],[COGS]]</f>
        <v>-259241.91100000002</v>
      </c>
      <c r="J1309" s="55">
        <f>pro[[#This Row],[Revenue]]+pro[[#This Row],[AdminExp]]</f>
        <v>394050.51899999991</v>
      </c>
      <c r="K1309" s="83">
        <f>pro[[#This Row],[Profit]]/pro[[#This Row],[Revenue]]</f>
        <v>0.60317631263536908</v>
      </c>
      <c r="L1309" s="56">
        <f t="shared" si="20"/>
        <v>2</v>
      </c>
      <c r="M1309" s="82" t="str">
        <f>"Q"&amp;" "&amp;VLOOKUP(pro[[#This Row],[Period]],Mapping!A:B,2,0)</f>
        <v>Q 1</v>
      </c>
      <c r="N1309"/>
    </row>
    <row r="1310" spans="1:14" ht="11.25" customHeight="1" x14ac:dyDescent="0.2">
      <c r="A1310" s="42" t="s">
        <v>20</v>
      </c>
      <c r="B1310" s="44" t="s">
        <v>30</v>
      </c>
      <c r="C1310" s="44" t="s">
        <v>60</v>
      </c>
      <c r="D1310" s="43">
        <v>8566.3059999999987</v>
      </c>
      <c r="E1310" s="43">
        <v>-2985.4929999999995</v>
      </c>
      <c r="F1310" s="45">
        <v>-69040</v>
      </c>
      <c r="G1310" s="45">
        <v>-55600</v>
      </c>
      <c r="H1310" s="45">
        <v>-64370</v>
      </c>
      <c r="I1310" s="55">
        <f>pro[[#This Row],[Admin expenses 3]]+pro[[#This Row],[Admin expenses 2]]+pro[[#This Row],[Admin expenses 1]]+pro[[#This Row],[COGS]]</f>
        <v>-191995.49299999999</v>
      </c>
      <c r="J1310" s="55">
        <f>pro[[#This Row],[Revenue]]+pro[[#This Row],[AdminExp]]</f>
        <v>-183429.18699999998</v>
      </c>
      <c r="K1310" s="83">
        <f>pro[[#This Row],[Profit]]/pro[[#This Row],[Revenue]]</f>
        <v>-21.412868860860211</v>
      </c>
      <c r="L1310" s="56">
        <f t="shared" si="20"/>
        <v>2</v>
      </c>
      <c r="M1310" s="82" t="str">
        <f>"Q"&amp;" "&amp;VLOOKUP(pro[[#This Row],[Period]],Mapping!A:B,2,0)</f>
        <v>Q 1</v>
      </c>
      <c r="N1310"/>
    </row>
    <row r="1311" spans="1:14" ht="11.25" customHeight="1" x14ac:dyDescent="0.2">
      <c r="A1311" s="42" t="s">
        <v>20</v>
      </c>
      <c r="B1311" s="44" t="s">
        <v>24</v>
      </c>
      <c r="C1311" s="44" t="s">
        <v>57</v>
      </c>
      <c r="D1311" s="43">
        <v>178007.655</v>
      </c>
      <c r="E1311" s="43">
        <v>-24163.307000000001</v>
      </c>
      <c r="F1311" s="45">
        <v>-13560</v>
      </c>
      <c r="G1311" s="45">
        <v>-39280</v>
      </c>
      <c r="H1311" s="45">
        <v>-54280</v>
      </c>
      <c r="I1311" s="55">
        <f>pro[[#This Row],[Admin expenses 3]]+pro[[#This Row],[Admin expenses 2]]+pro[[#This Row],[Admin expenses 1]]+pro[[#This Row],[COGS]]</f>
        <v>-131283.307</v>
      </c>
      <c r="J1311" s="55">
        <f>pro[[#This Row],[Revenue]]+pro[[#This Row],[AdminExp]]</f>
        <v>46724.347999999998</v>
      </c>
      <c r="K1311" s="83">
        <f>pro[[#This Row],[Profit]]/pro[[#This Row],[Revenue]]</f>
        <v>0.26248504874692047</v>
      </c>
      <c r="L1311" s="56">
        <f t="shared" si="20"/>
        <v>2</v>
      </c>
      <c r="M1311" s="82" t="str">
        <f>"Q"&amp;" "&amp;VLOOKUP(pro[[#This Row],[Period]],Mapping!A:B,2,0)</f>
        <v>Q 1</v>
      </c>
      <c r="N1311"/>
    </row>
    <row r="1312" spans="1:14" ht="11.25" customHeight="1" x14ac:dyDescent="0.2">
      <c r="A1312" s="42" t="s">
        <v>20</v>
      </c>
      <c r="B1312" s="44" t="s">
        <v>13</v>
      </c>
      <c r="C1312" s="44" t="s">
        <v>58</v>
      </c>
      <c r="D1312" s="43">
        <v>187955.68399999998</v>
      </c>
      <c r="E1312" s="43">
        <v>-54621.510999999991</v>
      </c>
      <c r="F1312" s="45">
        <v>-107560</v>
      </c>
      <c r="G1312" s="45">
        <v>-90370</v>
      </c>
      <c r="H1312" s="45">
        <v>-24640</v>
      </c>
      <c r="I1312" s="55">
        <f>pro[[#This Row],[Admin expenses 3]]+pro[[#This Row],[Admin expenses 2]]+pro[[#This Row],[Admin expenses 1]]+pro[[#This Row],[COGS]]</f>
        <v>-277191.511</v>
      </c>
      <c r="J1312" s="55">
        <f>pro[[#This Row],[Revenue]]+pro[[#This Row],[AdminExp]]</f>
        <v>-89235.827000000019</v>
      </c>
      <c r="K1312" s="83">
        <f>pro[[#This Row],[Profit]]/pro[[#This Row],[Revenue]]</f>
        <v>-0.47477056879003471</v>
      </c>
      <c r="L1312" s="56">
        <f t="shared" si="20"/>
        <v>2</v>
      </c>
      <c r="M1312" s="82" t="str">
        <f>"Q"&amp;" "&amp;VLOOKUP(pro[[#This Row],[Period]],Mapping!A:B,2,0)</f>
        <v>Q 1</v>
      </c>
      <c r="N1312"/>
    </row>
    <row r="1313" spans="1:14" ht="11.25" customHeight="1" x14ac:dyDescent="0.2">
      <c r="A1313" s="42" t="s">
        <v>20</v>
      </c>
      <c r="B1313" s="44" t="s">
        <v>15</v>
      </c>
      <c r="C1313" s="44" t="s">
        <v>59</v>
      </c>
      <c r="D1313" s="43">
        <v>190821.54699999999</v>
      </c>
      <c r="E1313" s="43">
        <v>-37902.976999999999</v>
      </c>
      <c r="F1313" s="45">
        <v>-71670</v>
      </c>
      <c r="G1313" s="45">
        <v>-45560</v>
      </c>
      <c r="H1313" s="45">
        <v>-82160</v>
      </c>
      <c r="I1313" s="55">
        <f>pro[[#This Row],[Admin expenses 3]]+pro[[#This Row],[Admin expenses 2]]+pro[[#This Row],[Admin expenses 1]]+pro[[#This Row],[COGS]]</f>
        <v>-237292.97700000001</v>
      </c>
      <c r="J1313" s="55">
        <f>pro[[#This Row],[Revenue]]+pro[[#This Row],[AdminExp]]</f>
        <v>-46471.430000000022</v>
      </c>
      <c r="K1313" s="83">
        <f>pro[[#This Row],[Profit]]/pro[[#This Row],[Revenue]]</f>
        <v>-0.24353345170186691</v>
      </c>
      <c r="L1313" s="56">
        <f t="shared" si="20"/>
        <v>2</v>
      </c>
      <c r="M1313" s="82" t="str">
        <f>"Q"&amp;" "&amp;VLOOKUP(pro[[#This Row],[Period]],Mapping!A:B,2,0)</f>
        <v>Q 1</v>
      </c>
      <c r="N1313"/>
    </row>
    <row r="1314" spans="1:14" ht="11.25" customHeight="1" x14ac:dyDescent="0.2">
      <c r="A1314" s="42" t="s">
        <v>20</v>
      </c>
      <c r="B1314" s="44" t="s">
        <v>17</v>
      </c>
      <c r="C1314" s="44" t="s">
        <v>60</v>
      </c>
      <c r="D1314" s="43">
        <v>3925.74</v>
      </c>
      <c r="E1314" s="43">
        <v>-744.44999999999993</v>
      </c>
      <c r="F1314" s="45">
        <v>-73120</v>
      </c>
      <c r="G1314" s="45">
        <v>-14760</v>
      </c>
      <c r="H1314" s="45">
        <v>-62460</v>
      </c>
      <c r="I1314" s="55">
        <f>pro[[#This Row],[Admin expenses 3]]+pro[[#This Row],[Admin expenses 2]]+pro[[#This Row],[Admin expenses 1]]+pro[[#This Row],[COGS]]</f>
        <v>-151084.45000000001</v>
      </c>
      <c r="J1314" s="55">
        <f>pro[[#This Row],[Revenue]]+pro[[#This Row],[AdminExp]]</f>
        <v>-147158.71000000002</v>
      </c>
      <c r="K1314" s="83">
        <f>pro[[#This Row],[Profit]]/pro[[#This Row],[Revenue]]</f>
        <v>-37.485597619811813</v>
      </c>
      <c r="L1314" s="56">
        <f t="shared" si="20"/>
        <v>2</v>
      </c>
      <c r="M1314" s="82" t="str">
        <f>"Q"&amp;" "&amp;VLOOKUP(pro[[#This Row],[Period]],Mapping!A:B,2,0)</f>
        <v>Q 1</v>
      </c>
      <c r="N1314"/>
    </row>
    <row r="1315" spans="1:14" ht="11.25" customHeight="1" x14ac:dyDescent="0.2">
      <c r="A1315" s="42" t="s">
        <v>20</v>
      </c>
      <c r="B1315" s="44" t="s">
        <v>19</v>
      </c>
      <c r="C1315" s="44" t="s">
        <v>57</v>
      </c>
      <c r="D1315" s="43">
        <v>44281.845999999998</v>
      </c>
      <c r="E1315" s="43">
        <v>-18048.547999999999</v>
      </c>
      <c r="F1315" s="45">
        <v>-74540</v>
      </c>
      <c r="G1315" s="45">
        <v>-80580</v>
      </c>
      <c r="H1315" s="45">
        <v>-85770</v>
      </c>
      <c r="I1315" s="55">
        <f>pro[[#This Row],[Admin expenses 3]]+pro[[#This Row],[Admin expenses 2]]+pro[[#This Row],[Admin expenses 1]]+pro[[#This Row],[COGS]]</f>
        <v>-258938.54800000001</v>
      </c>
      <c r="J1315" s="55">
        <f>pro[[#This Row],[Revenue]]+pro[[#This Row],[AdminExp]]</f>
        <v>-214656.70200000002</v>
      </c>
      <c r="K1315" s="83">
        <f>pro[[#This Row],[Profit]]/pro[[#This Row],[Revenue]]</f>
        <v>-4.8475102415558746</v>
      </c>
      <c r="L1315" s="56">
        <f t="shared" si="20"/>
        <v>2</v>
      </c>
      <c r="M1315" s="82" t="str">
        <f>"Q"&amp;" "&amp;VLOOKUP(pro[[#This Row],[Period]],Mapping!A:B,2,0)</f>
        <v>Q 1</v>
      </c>
      <c r="N1315"/>
    </row>
    <row r="1316" spans="1:14" ht="11.25" customHeight="1" x14ac:dyDescent="0.2">
      <c r="A1316" s="42" t="s">
        <v>20</v>
      </c>
      <c r="B1316" s="44" t="s">
        <v>22</v>
      </c>
      <c r="C1316" s="44" t="s">
        <v>58</v>
      </c>
      <c r="D1316" s="43">
        <v>243149.739</v>
      </c>
      <c r="E1316" s="43">
        <v>-34140.029000000002</v>
      </c>
      <c r="F1316" s="45">
        <v>-97590</v>
      </c>
      <c r="G1316" s="45">
        <v>-50270</v>
      </c>
      <c r="H1316" s="45">
        <v>-30690</v>
      </c>
      <c r="I1316" s="55">
        <f>pro[[#This Row],[Admin expenses 3]]+pro[[#This Row],[Admin expenses 2]]+pro[[#This Row],[Admin expenses 1]]+pro[[#This Row],[COGS]]</f>
        <v>-212690.02900000001</v>
      </c>
      <c r="J1316" s="55">
        <f>pro[[#This Row],[Revenue]]+pro[[#This Row],[AdminExp]]</f>
        <v>30459.709999999992</v>
      </c>
      <c r="K1316" s="83">
        <f>pro[[#This Row],[Profit]]/pro[[#This Row],[Revenue]]</f>
        <v>0.12527140734459102</v>
      </c>
      <c r="L1316" s="56">
        <f t="shared" si="20"/>
        <v>2</v>
      </c>
      <c r="M1316" s="82" t="str">
        <f>"Q"&amp;" "&amp;VLOOKUP(pro[[#This Row],[Period]],Mapping!A:B,2,0)</f>
        <v>Q 1</v>
      </c>
      <c r="N1316"/>
    </row>
    <row r="1317" spans="1:14" ht="11.25" customHeight="1" x14ac:dyDescent="0.2">
      <c r="A1317" s="42" t="s">
        <v>20</v>
      </c>
      <c r="B1317" s="44" t="s">
        <v>24</v>
      </c>
      <c r="C1317" s="44" t="s">
        <v>59</v>
      </c>
      <c r="D1317" s="43">
        <v>59975.852999999988</v>
      </c>
      <c r="E1317" s="43">
        <v>-10600.128000000001</v>
      </c>
      <c r="F1317" s="45">
        <v>-106920</v>
      </c>
      <c r="G1317" s="45">
        <v>-103500</v>
      </c>
      <c r="H1317" s="45">
        <v>-92260</v>
      </c>
      <c r="I1317" s="55">
        <f>pro[[#This Row],[Admin expenses 3]]+pro[[#This Row],[Admin expenses 2]]+pro[[#This Row],[Admin expenses 1]]+pro[[#This Row],[COGS]]</f>
        <v>-313280.12800000003</v>
      </c>
      <c r="J1317" s="55">
        <f>pro[[#This Row],[Revenue]]+pro[[#This Row],[AdminExp]]</f>
        <v>-253304.27500000002</v>
      </c>
      <c r="K1317" s="83">
        <f>pro[[#This Row],[Profit]]/pro[[#This Row],[Revenue]]</f>
        <v>-4.2234376391445414</v>
      </c>
      <c r="L1317" s="56">
        <f t="shared" si="20"/>
        <v>2</v>
      </c>
      <c r="M1317" s="82" t="str">
        <f>"Q"&amp;" "&amp;VLOOKUP(pro[[#This Row],[Period]],Mapping!A:B,2,0)</f>
        <v>Q 1</v>
      </c>
      <c r="N1317"/>
    </row>
    <row r="1318" spans="1:14" ht="11.25" customHeight="1" x14ac:dyDescent="0.2">
      <c r="A1318" s="42" t="s">
        <v>20</v>
      </c>
      <c r="B1318" s="44" t="s">
        <v>37</v>
      </c>
      <c r="C1318" s="44" t="s">
        <v>60</v>
      </c>
      <c r="D1318" s="43">
        <v>4157.2859999999991</v>
      </c>
      <c r="E1318" s="43">
        <v>-1245.9159999999999</v>
      </c>
      <c r="F1318" s="45">
        <v>-73370</v>
      </c>
      <c r="G1318" s="45">
        <v>-44780</v>
      </c>
      <c r="H1318" s="45">
        <v>-104780</v>
      </c>
      <c r="I1318" s="55">
        <f>pro[[#This Row],[Admin expenses 3]]+pro[[#This Row],[Admin expenses 2]]+pro[[#This Row],[Admin expenses 1]]+pro[[#This Row],[COGS]]</f>
        <v>-224175.916</v>
      </c>
      <c r="J1318" s="55">
        <f>pro[[#This Row],[Revenue]]+pro[[#This Row],[AdminExp]]</f>
        <v>-220018.63</v>
      </c>
      <c r="K1318" s="83">
        <f>pro[[#This Row],[Profit]]/pro[[#This Row],[Revenue]]</f>
        <v>-52.923621324104246</v>
      </c>
      <c r="L1318" s="56">
        <f t="shared" si="20"/>
        <v>2</v>
      </c>
      <c r="M1318" s="82" t="str">
        <f>"Q"&amp;" "&amp;VLOOKUP(pro[[#This Row],[Period]],Mapping!A:B,2,0)</f>
        <v>Q 1</v>
      </c>
      <c r="N1318"/>
    </row>
    <row r="1319" spans="1:14" ht="11.25" customHeight="1" x14ac:dyDescent="0.2">
      <c r="A1319" s="42" t="s">
        <v>20</v>
      </c>
      <c r="B1319" s="44" t="s">
        <v>33</v>
      </c>
      <c r="C1319" s="44" t="s">
        <v>57</v>
      </c>
      <c r="D1319" s="43">
        <v>45396.266999999993</v>
      </c>
      <c r="E1319" s="43">
        <v>-29876.776999999998</v>
      </c>
      <c r="F1319" s="45">
        <v>-60350</v>
      </c>
      <c r="G1319" s="45">
        <v>-62850</v>
      </c>
      <c r="H1319" s="45">
        <v>-46640</v>
      </c>
      <c r="I1319" s="55">
        <f>pro[[#This Row],[Admin expenses 3]]+pro[[#This Row],[Admin expenses 2]]+pro[[#This Row],[Admin expenses 1]]+pro[[#This Row],[COGS]]</f>
        <v>-199716.777</v>
      </c>
      <c r="J1319" s="55">
        <f>pro[[#This Row],[Revenue]]+pro[[#This Row],[AdminExp]]</f>
        <v>-154320.51</v>
      </c>
      <c r="K1319" s="83">
        <f>pro[[#This Row],[Profit]]/pro[[#This Row],[Revenue]]</f>
        <v>-3.3994096915501895</v>
      </c>
      <c r="L1319" s="56">
        <f t="shared" si="20"/>
        <v>2</v>
      </c>
      <c r="M1319" s="82" t="str">
        <f>"Q"&amp;" "&amp;VLOOKUP(pro[[#This Row],[Period]],Mapping!A:B,2,0)</f>
        <v>Q 1</v>
      </c>
      <c r="N1319"/>
    </row>
    <row r="1320" spans="1:14" ht="11.25" customHeight="1" x14ac:dyDescent="0.2">
      <c r="A1320" s="42" t="s">
        <v>20</v>
      </c>
      <c r="B1320" s="44" t="s">
        <v>35</v>
      </c>
      <c r="C1320" s="44" t="s">
        <v>58</v>
      </c>
      <c r="D1320" s="43">
        <v>449631.02799999999</v>
      </c>
      <c r="E1320" s="43">
        <v>-101805.795</v>
      </c>
      <c r="F1320" s="45">
        <v>-70270</v>
      </c>
      <c r="G1320" s="45">
        <v>-28940</v>
      </c>
      <c r="H1320" s="45">
        <v>-37360</v>
      </c>
      <c r="I1320" s="55">
        <f>pro[[#This Row],[Admin expenses 3]]+pro[[#This Row],[Admin expenses 2]]+pro[[#This Row],[Admin expenses 1]]+pro[[#This Row],[COGS]]</f>
        <v>-238375.79499999998</v>
      </c>
      <c r="J1320" s="55">
        <f>pro[[#This Row],[Revenue]]+pro[[#This Row],[AdminExp]]</f>
        <v>211255.23300000001</v>
      </c>
      <c r="K1320" s="83">
        <f>pro[[#This Row],[Profit]]/pro[[#This Row],[Revenue]]</f>
        <v>0.4698413139762232</v>
      </c>
      <c r="L1320" s="56">
        <f t="shared" si="20"/>
        <v>2</v>
      </c>
      <c r="M1320" s="82" t="str">
        <f>"Q"&amp;" "&amp;VLOOKUP(pro[[#This Row],[Period]],Mapping!A:B,2,0)</f>
        <v>Q 1</v>
      </c>
      <c r="N1320"/>
    </row>
    <row r="1321" spans="1:14" ht="11.25" customHeight="1" x14ac:dyDescent="0.2">
      <c r="A1321" s="42" t="s">
        <v>20</v>
      </c>
      <c r="B1321" s="44" t="s">
        <v>26</v>
      </c>
      <c r="C1321" s="44" t="s">
        <v>59</v>
      </c>
      <c r="D1321" s="43">
        <v>783675.32599999988</v>
      </c>
      <c r="E1321" s="43">
        <v>-57310.420999999995</v>
      </c>
      <c r="F1321" s="45">
        <v>-100270</v>
      </c>
      <c r="G1321" s="45">
        <v>-105860</v>
      </c>
      <c r="H1321" s="45">
        <v>-78770</v>
      </c>
      <c r="I1321" s="55">
        <f>pro[[#This Row],[Admin expenses 3]]+pro[[#This Row],[Admin expenses 2]]+pro[[#This Row],[Admin expenses 1]]+pro[[#This Row],[COGS]]</f>
        <v>-342210.42099999997</v>
      </c>
      <c r="J1321" s="55">
        <f>pro[[#This Row],[Revenue]]+pro[[#This Row],[AdminExp]]</f>
        <v>441464.90499999991</v>
      </c>
      <c r="K1321" s="83">
        <f>pro[[#This Row],[Profit]]/pro[[#This Row],[Revenue]]</f>
        <v>0.56332627856653994</v>
      </c>
      <c r="L1321" s="56">
        <f t="shared" si="20"/>
        <v>2</v>
      </c>
      <c r="M1321" s="82" t="str">
        <f>"Q"&amp;" "&amp;VLOOKUP(pro[[#This Row],[Period]],Mapping!A:B,2,0)</f>
        <v>Q 1</v>
      </c>
      <c r="N1321"/>
    </row>
    <row r="1322" spans="1:14" ht="11.25" customHeight="1" x14ac:dyDescent="0.2">
      <c r="A1322" s="42" t="s">
        <v>20</v>
      </c>
      <c r="B1322" s="44" t="s">
        <v>15</v>
      </c>
      <c r="C1322" s="44" t="s">
        <v>60</v>
      </c>
      <c r="D1322" s="43">
        <v>113895.621</v>
      </c>
      <c r="E1322" s="43">
        <v>-13369.279</v>
      </c>
      <c r="F1322" s="45">
        <v>-70070</v>
      </c>
      <c r="G1322" s="45">
        <v>-86130</v>
      </c>
      <c r="H1322" s="45">
        <v>-78990</v>
      </c>
      <c r="I1322" s="55">
        <f>pro[[#This Row],[Admin expenses 3]]+pro[[#This Row],[Admin expenses 2]]+pro[[#This Row],[Admin expenses 1]]+pro[[#This Row],[COGS]]</f>
        <v>-248559.27900000001</v>
      </c>
      <c r="J1322" s="55">
        <f>pro[[#This Row],[Revenue]]+pro[[#This Row],[AdminExp]]</f>
        <v>-134663.658</v>
      </c>
      <c r="K1322" s="83">
        <f>pro[[#This Row],[Profit]]/pro[[#This Row],[Revenue]]</f>
        <v>-1.1823427171093785</v>
      </c>
      <c r="L1322" s="56">
        <f t="shared" si="20"/>
        <v>2</v>
      </c>
      <c r="M1322" s="82" t="str">
        <f>"Q"&amp;" "&amp;VLOOKUP(pro[[#This Row],[Period]],Mapping!A:B,2,0)</f>
        <v>Q 1</v>
      </c>
      <c r="N1322"/>
    </row>
    <row r="1323" spans="1:14" ht="11.25" customHeight="1" x14ac:dyDescent="0.2">
      <c r="A1323" s="42" t="s">
        <v>20</v>
      </c>
      <c r="B1323" s="44" t="s">
        <v>19</v>
      </c>
      <c r="C1323" s="44" t="s">
        <v>57</v>
      </c>
      <c r="D1323" s="43">
        <v>158316.424</v>
      </c>
      <c r="E1323" s="43">
        <v>-25133.142999999996</v>
      </c>
      <c r="F1323" s="45">
        <v>-23700</v>
      </c>
      <c r="G1323" s="45">
        <v>-41140</v>
      </c>
      <c r="H1323" s="45">
        <v>-17250</v>
      </c>
      <c r="I1323" s="55">
        <f>pro[[#This Row],[Admin expenses 3]]+pro[[#This Row],[Admin expenses 2]]+pro[[#This Row],[Admin expenses 1]]+pro[[#This Row],[COGS]]</f>
        <v>-107223.143</v>
      </c>
      <c r="J1323" s="55">
        <f>pro[[#This Row],[Revenue]]+pro[[#This Row],[AdminExp]]</f>
        <v>51093.281000000003</v>
      </c>
      <c r="K1323" s="83">
        <f>pro[[#This Row],[Profit]]/pro[[#This Row],[Revenue]]</f>
        <v>0.32272887240050346</v>
      </c>
      <c r="L1323" s="56">
        <f t="shared" si="20"/>
        <v>2</v>
      </c>
      <c r="M1323" s="82" t="str">
        <f>"Q"&amp;" "&amp;VLOOKUP(pro[[#This Row],[Period]],Mapping!A:B,2,0)</f>
        <v>Q 1</v>
      </c>
      <c r="N1323"/>
    </row>
    <row r="1324" spans="1:14" ht="11.25" customHeight="1" x14ac:dyDescent="0.2">
      <c r="A1324" s="42" t="s">
        <v>20</v>
      </c>
      <c r="B1324" s="44" t="s">
        <v>22</v>
      </c>
      <c r="C1324" s="44" t="s">
        <v>57</v>
      </c>
      <c r="D1324" s="43">
        <v>173901.91699999999</v>
      </c>
      <c r="E1324" s="43">
        <v>-18066.110999999997</v>
      </c>
      <c r="F1324" s="45">
        <v>-82130</v>
      </c>
      <c r="G1324" s="45">
        <v>-70350</v>
      </c>
      <c r="H1324" s="45">
        <v>-92570</v>
      </c>
      <c r="I1324" s="55">
        <f>pro[[#This Row],[Admin expenses 3]]+pro[[#This Row],[Admin expenses 2]]+pro[[#This Row],[Admin expenses 1]]+pro[[#This Row],[COGS]]</f>
        <v>-263116.11099999998</v>
      </c>
      <c r="J1324" s="55">
        <f>pro[[#This Row],[Revenue]]+pro[[#This Row],[AdminExp]]</f>
        <v>-89214.193999999989</v>
      </c>
      <c r="K1324" s="83">
        <f>pro[[#This Row],[Profit]]/pro[[#This Row],[Revenue]]</f>
        <v>-0.51301443675287373</v>
      </c>
      <c r="L1324" s="56">
        <f t="shared" si="20"/>
        <v>2</v>
      </c>
      <c r="M1324" s="82" t="str">
        <f>"Q"&amp;" "&amp;VLOOKUP(pro[[#This Row],[Period]],Mapping!A:B,2,0)</f>
        <v>Q 1</v>
      </c>
      <c r="N1324"/>
    </row>
    <row r="1325" spans="1:14" ht="11.25" customHeight="1" x14ac:dyDescent="0.2">
      <c r="A1325" s="42" t="s">
        <v>20</v>
      </c>
      <c r="B1325" s="44" t="s">
        <v>36</v>
      </c>
      <c r="C1325" s="44" t="s">
        <v>58</v>
      </c>
      <c r="D1325" s="43">
        <v>3278747.787</v>
      </c>
      <c r="E1325" s="43">
        <v>-1836336.5930000001</v>
      </c>
      <c r="F1325" s="45">
        <v>-19340</v>
      </c>
      <c r="G1325" s="45">
        <v>-102270</v>
      </c>
      <c r="H1325" s="45">
        <v>-22960</v>
      </c>
      <c r="I1325" s="55">
        <f>pro[[#This Row],[Admin expenses 3]]+pro[[#This Row],[Admin expenses 2]]+pro[[#This Row],[Admin expenses 1]]+pro[[#This Row],[COGS]]</f>
        <v>-1980906.5930000001</v>
      </c>
      <c r="J1325" s="55">
        <f>pro[[#This Row],[Revenue]]+pro[[#This Row],[AdminExp]]</f>
        <v>1297841.1939999999</v>
      </c>
      <c r="K1325" s="83">
        <f>pro[[#This Row],[Profit]]/pro[[#This Row],[Revenue]]</f>
        <v>0.39583440944919496</v>
      </c>
      <c r="L1325" s="56">
        <f t="shared" si="20"/>
        <v>2</v>
      </c>
      <c r="M1325" s="82" t="str">
        <f>"Q"&amp;" "&amp;VLOOKUP(pro[[#This Row],[Period]],Mapping!A:B,2,0)</f>
        <v>Q 1</v>
      </c>
      <c r="N1325"/>
    </row>
    <row r="1326" spans="1:14" ht="11.25" customHeight="1" x14ac:dyDescent="0.2">
      <c r="A1326" s="42" t="s">
        <v>20</v>
      </c>
      <c r="B1326" s="44" t="s">
        <v>24</v>
      </c>
      <c r="C1326" s="44" t="s">
        <v>59</v>
      </c>
      <c r="D1326" s="43">
        <v>244973.24600000001</v>
      </c>
      <c r="E1326" s="43">
        <v>-47781.411999999997</v>
      </c>
      <c r="F1326" s="45">
        <v>-57750</v>
      </c>
      <c r="G1326" s="45">
        <v>-73280</v>
      </c>
      <c r="H1326" s="45">
        <v>-101470</v>
      </c>
      <c r="I1326" s="55">
        <f>pro[[#This Row],[Admin expenses 3]]+pro[[#This Row],[Admin expenses 2]]+pro[[#This Row],[Admin expenses 1]]+pro[[#This Row],[COGS]]</f>
        <v>-280281.41200000001</v>
      </c>
      <c r="J1326" s="55">
        <f>pro[[#This Row],[Revenue]]+pro[[#This Row],[AdminExp]]</f>
        <v>-35308.165999999997</v>
      </c>
      <c r="K1326" s="83">
        <f>pro[[#This Row],[Profit]]/pro[[#This Row],[Revenue]]</f>
        <v>-0.1441307023380014</v>
      </c>
      <c r="L1326" s="56">
        <f t="shared" si="20"/>
        <v>2</v>
      </c>
      <c r="M1326" s="82" t="str">
        <f>"Q"&amp;" "&amp;VLOOKUP(pro[[#This Row],[Period]],Mapping!A:B,2,0)</f>
        <v>Q 1</v>
      </c>
      <c r="N1326"/>
    </row>
    <row r="1327" spans="1:14" ht="11.25" customHeight="1" x14ac:dyDescent="0.2">
      <c r="A1327" s="42" t="s">
        <v>20</v>
      </c>
      <c r="B1327" s="44" t="s">
        <v>30</v>
      </c>
      <c r="C1327" s="44" t="s">
        <v>57</v>
      </c>
      <c r="D1327" s="43">
        <v>550066.81799999997</v>
      </c>
      <c r="E1327" s="43">
        <v>-128309.00599999998</v>
      </c>
      <c r="F1327" s="45">
        <v>-29910</v>
      </c>
      <c r="G1327" s="45">
        <v>-84610</v>
      </c>
      <c r="H1327" s="45">
        <v>-32130</v>
      </c>
      <c r="I1327" s="55">
        <f>pro[[#This Row],[Admin expenses 3]]+pro[[#This Row],[Admin expenses 2]]+pro[[#This Row],[Admin expenses 1]]+pro[[#This Row],[COGS]]</f>
        <v>-274959.00599999999</v>
      </c>
      <c r="J1327" s="55">
        <f>pro[[#This Row],[Revenue]]+pro[[#This Row],[AdminExp]]</f>
        <v>275107.81199999998</v>
      </c>
      <c r="K1327" s="83">
        <f>pro[[#This Row],[Profit]]/pro[[#This Row],[Revenue]]</f>
        <v>0.50013526174923717</v>
      </c>
      <c r="L1327" s="56">
        <f t="shared" si="20"/>
        <v>2</v>
      </c>
      <c r="M1327" s="82" t="str">
        <f>"Q"&amp;" "&amp;VLOOKUP(pro[[#This Row],[Period]],Mapping!A:B,2,0)</f>
        <v>Q 1</v>
      </c>
      <c r="N1327"/>
    </row>
    <row r="1328" spans="1:14" ht="11.25" customHeight="1" x14ac:dyDescent="0.2">
      <c r="A1328" s="42" t="s">
        <v>20</v>
      </c>
      <c r="B1328" s="44" t="s">
        <v>25</v>
      </c>
      <c r="C1328" s="44" t="s">
        <v>58</v>
      </c>
      <c r="D1328" s="43">
        <v>310459.27499999997</v>
      </c>
      <c r="E1328" s="43">
        <v>-91545.194999999992</v>
      </c>
      <c r="F1328" s="45">
        <v>-41640</v>
      </c>
      <c r="G1328" s="45">
        <v>-27450</v>
      </c>
      <c r="H1328" s="45">
        <v>-34390</v>
      </c>
      <c r="I1328" s="55">
        <f>pro[[#This Row],[Admin expenses 3]]+pro[[#This Row],[Admin expenses 2]]+pro[[#This Row],[Admin expenses 1]]+pro[[#This Row],[COGS]]</f>
        <v>-195025.19500000001</v>
      </c>
      <c r="J1328" s="55">
        <f>pro[[#This Row],[Revenue]]+pro[[#This Row],[AdminExp]]</f>
        <v>115434.07999999996</v>
      </c>
      <c r="K1328" s="83">
        <f>pro[[#This Row],[Profit]]/pro[[#This Row],[Revenue]]</f>
        <v>0.37181714091163798</v>
      </c>
      <c r="L1328" s="56">
        <f t="shared" si="20"/>
        <v>2</v>
      </c>
      <c r="M1328" s="82" t="str">
        <f>"Q"&amp;" "&amp;VLOOKUP(pro[[#This Row],[Period]],Mapping!A:B,2,0)</f>
        <v>Q 1</v>
      </c>
      <c r="N1328"/>
    </row>
    <row r="1329" spans="1:14" ht="11.25" customHeight="1" x14ac:dyDescent="0.2">
      <c r="A1329" s="42" t="s">
        <v>20</v>
      </c>
      <c r="B1329" s="44" t="s">
        <v>14</v>
      </c>
      <c r="C1329" s="44" t="s">
        <v>59</v>
      </c>
      <c r="D1329" s="43">
        <v>74328.93299999999</v>
      </c>
      <c r="E1329" s="43">
        <v>-19808.522999999997</v>
      </c>
      <c r="F1329" s="45">
        <v>-92630</v>
      </c>
      <c r="G1329" s="45">
        <v>-53800</v>
      </c>
      <c r="H1329" s="45">
        <v>-15740</v>
      </c>
      <c r="I1329" s="55">
        <f>pro[[#This Row],[Admin expenses 3]]+pro[[#This Row],[Admin expenses 2]]+pro[[#This Row],[Admin expenses 1]]+pro[[#This Row],[COGS]]</f>
        <v>-181978.52299999999</v>
      </c>
      <c r="J1329" s="55">
        <f>pro[[#This Row],[Revenue]]+pro[[#This Row],[AdminExp]]</f>
        <v>-107649.59</v>
      </c>
      <c r="K1329" s="83">
        <f>pro[[#This Row],[Profit]]/pro[[#This Row],[Revenue]]</f>
        <v>-1.4482864969957259</v>
      </c>
      <c r="L1329" s="56">
        <f t="shared" si="20"/>
        <v>2</v>
      </c>
      <c r="M1329" s="82" t="str">
        <f>"Q"&amp;" "&amp;VLOOKUP(pro[[#This Row],[Period]],Mapping!A:B,2,0)</f>
        <v>Q 1</v>
      </c>
      <c r="N1329"/>
    </row>
    <row r="1330" spans="1:14" ht="11.25" customHeight="1" x14ac:dyDescent="0.2">
      <c r="A1330" s="42" t="s">
        <v>20</v>
      </c>
      <c r="B1330" s="44" t="s">
        <v>24</v>
      </c>
      <c r="C1330" s="44" t="s">
        <v>57</v>
      </c>
      <c r="D1330" s="43">
        <v>9142.5669999999991</v>
      </c>
      <c r="E1330" s="43">
        <v>-691.41800000000001</v>
      </c>
      <c r="F1330" s="45">
        <v>-67690</v>
      </c>
      <c r="G1330" s="45">
        <v>-60120</v>
      </c>
      <c r="H1330" s="45">
        <v>-108260</v>
      </c>
      <c r="I1330" s="55">
        <f>pro[[#This Row],[Admin expenses 3]]+pro[[#This Row],[Admin expenses 2]]+pro[[#This Row],[Admin expenses 1]]+pro[[#This Row],[COGS]]</f>
        <v>-236761.41800000001</v>
      </c>
      <c r="J1330" s="55">
        <f>pro[[#This Row],[Revenue]]+pro[[#This Row],[AdminExp]]</f>
        <v>-227618.851</v>
      </c>
      <c r="K1330" s="83">
        <f>pro[[#This Row],[Profit]]/pro[[#This Row],[Revenue]]</f>
        <v>-24.89660190622612</v>
      </c>
      <c r="L1330" s="56">
        <f t="shared" si="20"/>
        <v>2</v>
      </c>
      <c r="M1330" s="82" t="str">
        <f>"Q"&amp;" "&amp;VLOOKUP(pro[[#This Row],[Period]],Mapping!A:B,2,0)</f>
        <v>Q 1</v>
      </c>
      <c r="N1330"/>
    </row>
    <row r="1331" spans="1:14" ht="11.25" customHeight="1" x14ac:dyDescent="0.2">
      <c r="A1331" s="42" t="s">
        <v>20</v>
      </c>
      <c r="B1331" s="44" t="s">
        <v>37</v>
      </c>
      <c r="C1331" s="44" t="s">
        <v>58</v>
      </c>
      <c r="D1331" s="43">
        <v>10236.59</v>
      </c>
      <c r="E1331" s="43">
        <v>-821.11399999999992</v>
      </c>
      <c r="F1331" s="45">
        <v>-71210</v>
      </c>
      <c r="G1331" s="45">
        <v>-87910</v>
      </c>
      <c r="H1331" s="45">
        <v>-60150</v>
      </c>
      <c r="I1331" s="55">
        <f>pro[[#This Row],[Admin expenses 3]]+pro[[#This Row],[Admin expenses 2]]+pro[[#This Row],[Admin expenses 1]]+pro[[#This Row],[COGS]]</f>
        <v>-220091.114</v>
      </c>
      <c r="J1331" s="55">
        <f>pro[[#This Row],[Revenue]]+pro[[#This Row],[AdminExp]]</f>
        <v>-209854.524</v>
      </c>
      <c r="K1331" s="83">
        <f>pro[[#This Row],[Profit]]/pro[[#This Row],[Revenue]]</f>
        <v>-20.500432663611612</v>
      </c>
      <c r="L1331" s="56">
        <f t="shared" si="20"/>
        <v>2</v>
      </c>
      <c r="M1331" s="82" t="str">
        <f>"Q"&amp;" "&amp;VLOOKUP(pro[[#This Row],[Period]],Mapping!A:B,2,0)</f>
        <v>Q 1</v>
      </c>
      <c r="N1331"/>
    </row>
    <row r="1332" spans="1:14" ht="11.25" customHeight="1" x14ac:dyDescent="0.2">
      <c r="A1332" s="42" t="s">
        <v>20</v>
      </c>
      <c r="B1332" s="44" t="s">
        <v>33</v>
      </c>
      <c r="C1332" s="44" t="s">
        <v>59</v>
      </c>
      <c r="D1332" s="43">
        <v>61094.543999999994</v>
      </c>
      <c r="E1332" s="43">
        <v>-45214.966999999997</v>
      </c>
      <c r="F1332" s="45">
        <v>-72780</v>
      </c>
      <c r="G1332" s="45">
        <v>-39140</v>
      </c>
      <c r="H1332" s="45">
        <v>-16260</v>
      </c>
      <c r="I1332" s="55">
        <f>pro[[#This Row],[Admin expenses 3]]+pro[[#This Row],[Admin expenses 2]]+pro[[#This Row],[Admin expenses 1]]+pro[[#This Row],[COGS]]</f>
        <v>-173394.967</v>
      </c>
      <c r="J1332" s="55">
        <f>pro[[#This Row],[Revenue]]+pro[[#This Row],[AdminExp]]</f>
        <v>-112300.42300000001</v>
      </c>
      <c r="K1332" s="83">
        <f>pro[[#This Row],[Profit]]/pro[[#This Row],[Revenue]]</f>
        <v>-1.8381416023008539</v>
      </c>
      <c r="L1332" s="56">
        <f t="shared" si="20"/>
        <v>2</v>
      </c>
      <c r="M1332" s="82" t="str">
        <f>"Q"&amp;" "&amp;VLOOKUP(pro[[#This Row],[Period]],Mapping!A:B,2,0)</f>
        <v>Q 1</v>
      </c>
      <c r="N1332"/>
    </row>
    <row r="1333" spans="1:14" ht="11.25" customHeight="1" x14ac:dyDescent="0.2">
      <c r="A1333" s="42" t="s">
        <v>20</v>
      </c>
      <c r="B1333" s="44" t="s">
        <v>21</v>
      </c>
      <c r="C1333" s="44" t="s">
        <v>57</v>
      </c>
      <c r="D1333" s="43">
        <v>102719.148</v>
      </c>
      <c r="E1333" s="43">
        <v>-10771.235999999999</v>
      </c>
      <c r="F1333" s="45">
        <v>-86990</v>
      </c>
      <c r="G1333" s="45">
        <v>-71470</v>
      </c>
      <c r="H1333" s="45">
        <v>-76740</v>
      </c>
      <c r="I1333" s="55">
        <f>pro[[#This Row],[Admin expenses 3]]+pro[[#This Row],[Admin expenses 2]]+pro[[#This Row],[Admin expenses 1]]+pro[[#This Row],[COGS]]</f>
        <v>-245971.236</v>
      </c>
      <c r="J1333" s="55">
        <f>pro[[#This Row],[Revenue]]+pro[[#This Row],[AdminExp]]</f>
        <v>-143252.08799999999</v>
      </c>
      <c r="K1333" s="83">
        <f>pro[[#This Row],[Profit]]/pro[[#This Row],[Revenue]]</f>
        <v>-1.3945996514690717</v>
      </c>
      <c r="L1333" s="56">
        <f t="shared" si="20"/>
        <v>2</v>
      </c>
      <c r="M1333" s="82" t="str">
        <f>"Q"&amp;" "&amp;VLOOKUP(pro[[#This Row],[Period]],Mapping!A:B,2,0)</f>
        <v>Q 1</v>
      </c>
      <c r="N1333"/>
    </row>
    <row r="1334" spans="1:14" ht="11.25" customHeight="1" x14ac:dyDescent="0.2">
      <c r="A1334" s="42" t="s">
        <v>20</v>
      </c>
      <c r="B1334" s="44" t="s">
        <v>36</v>
      </c>
      <c r="C1334" s="44" t="s">
        <v>57</v>
      </c>
      <c r="D1334" s="43">
        <v>588896.6719999999</v>
      </c>
      <c r="E1334" s="43">
        <v>-113385.90199999999</v>
      </c>
      <c r="F1334" s="45">
        <v>-31050</v>
      </c>
      <c r="G1334" s="45">
        <v>-19520</v>
      </c>
      <c r="H1334" s="45">
        <v>-56770</v>
      </c>
      <c r="I1334" s="55">
        <f>pro[[#This Row],[Admin expenses 3]]+pro[[#This Row],[Admin expenses 2]]+pro[[#This Row],[Admin expenses 1]]+pro[[#This Row],[COGS]]</f>
        <v>-220725.902</v>
      </c>
      <c r="J1334" s="55">
        <f>pro[[#This Row],[Revenue]]+pro[[#This Row],[AdminExp]]</f>
        <v>368170.7699999999</v>
      </c>
      <c r="K1334" s="83">
        <f>pro[[#This Row],[Profit]]/pro[[#This Row],[Revenue]]</f>
        <v>0.62518738431586851</v>
      </c>
      <c r="L1334" s="56">
        <f t="shared" si="20"/>
        <v>2</v>
      </c>
      <c r="M1334" s="82" t="str">
        <f>"Q"&amp;" "&amp;VLOOKUP(pro[[#This Row],[Period]],Mapping!A:B,2,0)</f>
        <v>Q 1</v>
      </c>
      <c r="N1334"/>
    </row>
    <row r="1335" spans="1:14" ht="11.25" customHeight="1" x14ac:dyDescent="0.2">
      <c r="A1335" s="42" t="s">
        <v>20</v>
      </c>
      <c r="B1335" s="44" t="s">
        <v>33</v>
      </c>
      <c r="C1335" s="44" t="s">
        <v>57</v>
      </c>
      <c r="D1335" s="43">
        <v>103604.78799999999</v>
      </c>
      <c r="E1335" s="43">
        <v>-44795.442999999999</v>
      </c>
      <c r="F1335" s="45">
        <v>-39370</v>
      </c>
      <c r="G1335" s="45">
        <v>-54870</v>
      </c>
      <c r="H1335" s="45">
        <v>-14750</v>
      </c>
      <c r="I1335" s="55">
        <f>pro[[#This Row],[Admin expenses 3]]+pro[[#This Row],[Admin expenses 2]]+pro[[#This Row],[Admin expenses 1]]+pro[[#This Row],[COGS]]</f>
        <v>-153785.443</v>
      </c>
      <c r="J1335" s="55">
        <f>pro[[#This Row],[Revenue]]+pro[[#This Row],[AdminExp]]</f>
        <v>-50180.655000000013</v>
      </c>
      <c r="K1335" s="83">
        <f>pro[[#This Row],[Profit]]/pro[[#This Row],[Revenue]]</f>
        <v>-0.4843468720769934</v>
      </c>
      <c r="L1335" s="56">
        <f t="shared" si="20"/>
        <v>2</v>
      </c>
      <c r="M1335" s="82" t="str">
        <f>"Q"&amp;" "&amp;VLOOKUP(pro[[#This Row],[Period]],Mapping!A:B,2,0)</f>
        <v>Q 1</v>
      </c>
      <c r="N1335"/>
    </row>
    <row r="1336" spans="1:14" ht="11.25" customHeight="1" x14ac:dyDescent="0.2">
      <c r="A1336" s="42" t="s">
        <v>20</v>
      </c>
      <c r="B1336" s="44" t="s">
        <v>25</v>
      </c>
      <c r="C1336" s="44" t="s">
        <v>57</v>
      </c>
      <c r="D1336" s="43">
        <v>64744.47</v>
      </c>
      <c r="E1336" s="43">
        <v>-18312.545999999998</v>
      </c>
      <c r="F1336" s="45">
        <v>-62490</v>
      </c>
      <c r="G1336" s="45">
        <v>-67940</v>
      </c>
      <c r="H1336" s="45">
        <v>-82470</v>
      </c>
      <c r="I1336" s="55">
        <f>pro[[#This Row],[Admin expenses 3]]+pro[[#This Row],[Admin expenses 2]]+pro[[#This Row],[Admin expenses 1]]+pro[[#This Row],[COGS]]</f>
        <v>-231212.546</v>
      </c>
      <c r="J1336" s="55">
        <f>pro[[#This Row],[Revenue]]+pro[[#This Row],[AdminExp]]</f>
        <v>-166468.076</v>
      </c>
      <c r="K1336" s="83">
        <f>pro[[#This Row],[Profit]]/pro[[#This Row],[Revenue]]</f>
        <v>-2.5711551272255377</v>
      </c>
      <c r="L1336" s="56">
        <f t="shared" si="20"/>
        <v>2</v>
      </c>
      <c r="M1336" s="82" t="str">
        <f>"Q"&amp;" "&amp;VLOOKUP(pro[[#This Row],[Period]],Mapping!A:B,2,0)</f>
        <v>Q 1</v>
      </c>
      <c r="N1336"/>
    </row>
    <row r="1337" spans="1:14" ht="11.25" customHeight="1" x14ac:dyDescent="0.2">
      <c r="A1337" s="42" t="s">
        <v>20</v>
      </c>
      <c r="B1337" s="44" t="s">
        <v>13</v>
      </c>
      <c r="C1337" s="44" t="s">
        <v>57</v>
      </c>
      <c r="D1337" s="43">
        <v>15829.268</v>
      </c>
      <c r="E1337" s="43">
        <v>-4050.9349999999999</v>
      </c>
      <c r="F1337" s="45">
        <v>-86260</v>
      </c>
      <c r="G1337" s="45">
        <v>-18450</v>
      </c>
      <c r="H1337" s="45">
        <v>-74010</v>
      </c>
      <c r="I1337" s="55">
        <f>pro[[#This Row],[Admin expenses 3]]+pro[[#This Row],[Admin expenses 2]]+pro[[#This Row],[Admin expenses 1]]+pro[[#This Row],[COGS]]</f>
        <v>-182770.935</v>
      </c>
      <c r="J1337" s="55">
        <f>pro[[#This Row],[Revenue]]+pro[[#This Row],[AdminExp]]</f>
        <v>-166941.66699999999</v>
      </c>
      <c r="K1337" s="83">
        <f>pro[[#This Row],[Profit]]/pro[[#This Row],[Revenue]]</f>
        <v>-10.546392101011872</v>
      </c>
      <c r="L1337" s="56">
        <f t="shared" si="20"/>
        <v>2</v>
      </c>
      <c r="M1337" s="82" t="str">
        <f>"Q"&amp;" "&amp;VLOOKUP(pro[[#This Row],[Period]],Mapping!A:B,2,0)</f>
        <v>Q 1</v>
      </c>
      <c r="N1337"/>
    </row>
    <row r="1338" spans="1:14" ht="11.25" customHeight="1" x14ac:dyDescent="0.2">
      <c r="A1338" s="42" t="s">
        <v>20</v>
      </c>
      <c r="B1338" s="44" t="s">
        <v>14</v>
      </c>
      <c r="C1338" s="44" t="s">
        <v>57</v>
      </c>
      <c r="D1338" s="43">
        <v>548694.59400000004</v>
      </c>
      <c r="E1338" s="43">
        <v>-59500.580999999998</v>
      </c>
      <c r="F1338" s="45">
        <v>-95450</v>
      </c>
      <c r="G1338" s="45">
        <v>-43590</v>
      </c>
      <c r="H1338" s="45">
        <v>-80670</v>
      </c>
      <c r="I1338" s="55">
        <f>pro[[#This Row],[Admin expenses 3]]+pro[[#This Row],[Admin expenses 2]]+pro[[#This Row],[Admin expenses 1]]+pro[[#This Row],[COGS]]</f>
        <v>-279210.58100000001</v>
      </c>
      <c r="J1338" s="55">
        <f>pro[[#This Row],[Revenue]]+pro[[#This Row],[AdminExp]]</f>
        <v>269484.01300000004</v>
      </c>
      <c r="K1338" s="83">
        <f>pro[[#This Row],[Profit]]/pro[[#This Row],[Revenue]]</f>
        <v>0.49113662854859474</v>
      </c>
      <c r="L1338" s="56">
        <f t="shared" si="20"/>
        <v>2</v>
      </c>
      <c r="M1338" s="82" t="str">
        <f>"Q"&amp;" "&amp;VLOOKUP(pro[[#This Row],[Period]],Mapping!A:B,2,0)</f>
        <v>Q 1</v>
      </c>
      <c r="N1338"/>
    </row>
    <row r="1339" spans="1:14" ht="11.25" customHeight="1" x14ac:dyDescent="0.2">
      <c r="A1339" s="42" t="s">
        <v>20</v>
      </c>
      <c r="B1339" s="44" t="s">
        <v>17</v>
      </c>
      <c r="C1339" s="44" t="s">
        <v>57</v>
      </c>
      <c r="D1339" s="43">
        <v>23441.340999999997</v>
      </c>
      <c r="E1339" s="43">
        <v>-12358.786999999998</v>
      </c>
      <c r="F1339" s="45">
        <v>-100620</v>
      </c>
      <c r="G1339" s="45">
        <v>-23620</v>
      </c>
      <c r="H1339" s="45">
        <v>-15800</v>
      </c>
      <c r="I1339" s="55">
        <f>pro[[#This Row],[Admin expenses 3]]+pro[[#This Row],[Admin expenses 2]]+pro[[#This Row],[Admin expenses 1]]+pro[[#This Row],[COGS]]</f>
        <v>-152398.78700000001</v>
      </c>
      <c r="J1339" s="55">
        <f>pro[[#This Row],[Revenue]]+pro[[#This Row],[AdminExp]]</f>
        <v>-128957.44600000001</v>
      </c>
      <c r="K1339" s="83">
        <f>pro[[#This Row],[Profit]]/pro[[#This Row],[Revenue]]</f>
        <v>-5.5012827977716814</v>
      </c>
      <c r="L1339" s="56">
        <f t="shared" si="20"/>
        <v>2</v>
      </c>
      <c r="M1339" s="82" t="str">
        <f>"Q"&amp;" "&amp;VLOOKUP(pro[[#This Row],[Period]],Mapping!A:B,2,0)</f>
        <v>Q 1</v>
      </c>
      <c r="N1339"/>
    </row>
    <row r="1340" spans="1:14" ht="11.25" customHeight="1" x14ac:dyDescent="0.2">
      <c r="A1340" s="42" t="s">
        <v>20</v>
      </c>
      <c r="B1340" s="44" t="s">
        <v>21</v>
      </c>
      <c r="C1340" s="44" t="s">
        <v>57</v>
      </c>
      <c r="D1340" s="43">
        <v>15860.263999999999</v>
      </c>
      <c r="E1340" s="43">
        <v>-12013.239</v>
      </c>
      <c r="F1340" s="45">
        <v>-44950</v>
      </c>
      <c r="G1340" s="45">
        <v>-16880</v>
      </c>
      <c r="H1340" s="45">
        <v>-55900</v>
      </c>
      <c r="I1340" s="55">
        <f>pro[[#This Row],[Admin expenses 3]]+pro[[#This Row],[Admin expenses 2]]+pro[[#This Row],[Admin expenses 1]]+pro[[#This Row],[COGS]]</f>
        <v>-129743.239</v>
      </c>
      <c r="J1340" s="55">
        <f>pro[[#This Row],[Revenue]]+pro[[#This Row],[AdminExp]]</f>
        <v>-113882.97500000001</v>
      </c>
      <c r="K1340" s="83">
        <f>pro[[#This Row],[Profit]]/pro[[#This Row],[Revenue]]</f>
        <v>-7.1803959253137277</v>
      </c>
      <c r="L1340" s="56">
        <f t="shared" si="20"/>
        <v>2</v>
      </c>
      <c r="M1340" s="82" t="str">
        <f>"Q"&amp;" "&amp;VLOOKUP(pro[[#This Row],[Period]],Mapping!A:B,2,0)</f>
        <v>Q 1</v>
      </c>
      <c r="N1340"/>
    </row>
    <row r="1341" spans="1:14" ht="11.25" customHeight="1" x14ac:dyDescent="0.2">
      <c r="A1341" s="42" t="s">
        <v>20</v>
      </c>
      <c r="B1341" s="44" t="s">
        <v>30</v>
      </c>
      <c r="C1341" s="44" t="s">
        <v>57</v>
      </c>
      <c r="D1341" s="43">
        <v>11140.030999999999</v>
      </c>
      <c r="E1341" s="43">
        <v>-8872.7869999999984</v>
      </c>
      <c r="F1341" s="45">
        <v>-58230</v>
      </c>
      <c r="G1341" s="45">
        <v>-14890</v>
      </c>
      <c r="H1341" s="45">
        <v>-22930</v>
      </c>
      <c r="I1341" s="55">
        <f>pro[[#This Row],[Admin expenses 3]]+pro[[#This Row],[Admin expenses 2]]+pro[[#This Row],[Admin expenses 1]]+pro[[#This Row],[COGS]]</f>
        <v>-104922.787</v>
      </c>
      <c r="J1341" s="55">
        <f>pro[[#This Row],[Revenue]]+pro[[#This Row],[AdminExp]]</f>
        <v>-93782.755999999994</v>
      </c>
      <c r="K1341" s="83">
        <f>pro[[#This Row],[Profit]]/pro[[#This Row],[Revenue]]</f>
        <v>-8.4185363577534034</v>
      </c>
      <c r="L1341" s="56">
        <f t="shared" si="20"/>
        <v>2</v>
      </c>
      <c r="M1341" s="82" t="str">
        <f>"Q"&amp;" "&amp;VLOOKUP(pro[[#This Row],[Period]],Mapping!A:B,2,0)</f>
        <v>Q 1</v>
      </c>
      <c r="N1341"/>
    </row>
    <row r="1342" spans="1:14" ht="11.25" customHeight="1" x14ac:dyDescent="0.2">
      <c r="A1342" s="42" t="s">
        <v>20</v>
      </c>
      <c r="B1342" s="44" t="s">
        <v>33</v>
      </c>
      <c r="C1342" s="44" t="s">
        <v>57</v>
      </c>
      <c r="D1342" s="43">
        <v>40725.432999999997</v>
      </c>
      <c r="E1342" s="43">
        <v>-29243.186000000002</v>
      </c>
      <c r="F1342" s="45">
        <v>-35620</v>
      </c>
      <c r="G1342" s="45">
        <v>-51930</v>
      </c>
      <c r="H1342" s="45">
        <v>-47270</v>
      </c>
      <c r="I1342" s="55">
        <f>pro[[#This Row],[Admin expenses 3]]+pro[[#This Row],[Admin expenses 2]]+pro[[#This Row],[Admin expenses 1]]+pro[[#This Row],[COGS]]</f>
        <v>-164063.18599999999</v>
      </c>
      <c r="J1342" s="55">
        <f>pro[[#This Row],[Revenue]]+pro[[#This Row],[AdminExp]]</f>
        <v>-123337.753</v>
      </c>
      <c r="K1342" s="83">
        <f>pro[[#This Row],[Profit]]/pro[[#This Row],[Revenue]]</f>
        <v>-3.0285191320126663</v>
      </c>
      <c r="L1342" s="56">
        <f t="shared" si="20"/>
        <v>2</v>
      </c>
      <c r="M1342" s="82" t="str">
        <f>"Q"&amp;" "&amp;VLOOKUP(pro[[#This Row],[Period]],Mapping!A:B,2,0)</f>
        <v>Q 1</v>
      </c>
      <c r="N1342"/>
    </row>
    <row r="1343" spans="1:14" ht="11.25" customHeight="1" x14ac:dyDescent="0.2">
      <c r="A1343" s="42" t="s">
        <v>20</v>
      </c>
      <c r="B1343" s="44" t="s">
        <v>25</v>
      </c>
      <c r="C1343" s="44" t="s">
        <v>57</v>
      </c>
      <c r="D1343" s="43">
        <v>31922.218999999997</v>
      </c>
      <c r="E1343" s="43">
        <v>-5865.0479999999989</v>
      </c>
      <c r="F1343" s="45">
        <v>-94440</v>
      </c>
      <c r="G1343" s="45">
        <v>-24500</v>
      </c>
      <c r="H1343" s="45">
        <v>-43660</v>
      </c>
      <c r="I1343" s="55">
        <f>pro[[#This Row],[Admin expenses 3]]+pro[[#This Row],[Admin expenses 2]]+pro[[#This Row],[Admin expenses 1]]+pro[[#This Row],[COGS]]</f>
        <v>-168465.04800000001</v>
      </c>
      <c r="J1343" s="55">
        <f>pro[[#This Row],[Revenue]]+pro[[#This Row],[AdminExp]]</f>
        <v>-136542.82900000003</v>
      </c>
      <c r="K1343" s="83">
        <f>pro[[#This Row],[Profit]]/pro[[#This Row],[Revenue]]</f>
        <v>-4.2773601985501086</v>
      </c>
      <c r="L1343" s="56">
        <f t="shared" si="20"/>
        <v>2</v>
      </c>
      <c r="M1343" s="82" t="str">
        <f>"Q"&amp;" "&amp;VLOOKUP(pro[[#This Row],[Period]],Mapping!A:B,2,0)</f>
        <v>Q 1</v>
      </c>
      <c r="N1343"/>
    </row>
    <row r="1344" spans="1:14" ht="11.25" customHeight="1" x14ac:dyDescent="0.2">
      <c r="A1344" s="42" t="s">
        <v>20</v>
      </c>
      <c r="B1344" s="44" t="s">
        <v>13</v>
      </c>
      <c r="C1344" s="44" t="s">
        <v>57</v>
      </c>
      <c r="D1344" s="43">
        <v>187471.87899999996</v>
      </c>
      <c r="E1344" s="43">
        <v>-41382.803</v>
      </c>
      <c r="F1344" s="45">
        <v>-28340</v>
      </c>
      <c r="G1344" s="45">
        <v>-50510</v>
      </c>
      <c r="H1344" s="45">
        <v>-32130</v>
      </c>
      <c r="I1344" s="55">
        <f>pro[[#This Row],[Admin expenses 3]]+pro[[#This Row],[Admin expenses 2]]+pro[[#This Row],[Admin expenses 1]]+pro[[#This Row],[COGS]]</f>
        <v>-152362.80300000001</v>
      </c>
      <c r="J1344" s="55">
        <f>pro[[#This Row],[Revenue]]+pro[[#This Row],[AdminExp]]</f>
        <v>35109.075999999943</v>
      </c>
      <c r="K1344" s="83">
        <f>pro[[#This Row],[Profit]]/pro[[#This Row],[Revenue]]</f>
        <v>0.18727649281202302</v>
      </c>
      <c r="L1344" s="56">
        <f t="shared" si="20"/>
        <v>2</v>
      </c>
      <c r="M1344" s="82" t="str">
        <f>"Q"&amp;" "&amp;VLOOKUP(pro[[#This Row],[Period]],Mapping!A:B,2,0)</f>
        <v>Q 1</v>
      </c>
      <c r="N1344"/>
    </row>
    <row r="1345" spans="1:14" ht="11.25" customHeight="1" x14ac:dyDescent="0.2">
      <c r="A1345" s="42" t="s">
        <v>20</v>
      </c>
      <c r="B1345" s="44" t="s">
        <v>14</v>
      </c>
      <c r="C1345" s="44" t="s">
        <v>57</v>
      </c>
      <c r="D1345" s="43">
        <v>376305.41200000001</v>
      </c>
      <c r="E1345" s="43">
        <v>-46602.954999999994</v>
      </c>
      <c r="F1345" s="45">
        <v>-42390</v>
      </c>
      <c r="G1345" s="45">
        <v>-81860</v>
      </c>
      <c r="H1345" s="45">
        <v>-46850</v>
      </c>
      <c r="I1345" s="55">
        <f>pro[[#This Row],[Admin expenses 3]]+pro[[#This Row],[Admin expenses 2]]+pro[[#This Row],[Admin expenses 1]]+pro[[#This Row],[COGS]]</f>
        <v>-217702.95499999999</v>
      </c>
      <c r="J1345" s="55">
        <f>pro[[#This Row],[Revenue]]+pro[[#This Row],[AdminExp]]</f>
        <v>158602.45700000002</v>
      </c>
      <c r="K1345" s="83">
        <f>pro[[#This Row],[Profit]]/pro[[#This Row],[Revenue]]</f>
        <v>0.42147269728876507</v>
      </c>
      <c r="L1345" s="56">
        <f t="shared" si="20"/>
        <v>2</v>
      </c>
      <c r="M1345" s="82" t="str">
        <f>"Q"&amp;" "&amp;VLOOKUP(pro[[#This Row],[Period]],Mapping!A:B,2,0)</f>
        <v>Q 1</v>
      </c>
      <c r="N1345"/>
    </row>
    <row r="1346" spans="1:14" ht="11.25" customHeight="1" x14ac:dyDescent="0.2">
      <c r="A1346" s="42" t="s">
        <v>20</v>
      </c>
      <c r="B1346" s="44" t="s">
        <v>15</v>
      </c>
      <c r="C1346" s="44" t="s">
        <v>57</v>
      </c>
      <c r="D1346" s="43">
        <v>117502.62300000001</v>
      </c>
      <c r="E1346" s="43">
        <v>-74972.078999999998</v>
      </c>
      <c r="F1346" s="45">
        <v>-96840</v>
      </c>
      <c r="G1346" s="45">
        <v>-29520</v>
      </c>
      <c r="H1346" s="45">
        <v>-30480</v>
      </c>
      <c r="I1346" s="55">
        <f>pro[[#This Row],[Admin expenses 3]]+pro[[#This Row],[Admin expenses 2]]+pro[[#This Row],[Admin expenses 1]]+pro[[#This Row],[COGS]]</f>
        <v>-231812.079</v>
      </c>
      <c r="J1346" s="55">
        <f>pro[[#This Row],[Revenue]]+pro[[#This Row],[AdminExp]]</f>
        <v>-114309.45599999999</v>
      </c>
      <c r="K1346" s="83">
        <f>pro[[#This Row],[Profit]]/pro[[#This Row],[Revenue]]</f>
        <v>-0.97282471728311959</v>
      </c>
      <c r="L1346" s="56">
        <f t="shared" ref="L1346:L1409" si="21">MONTH(DATEVALUE(A1346&amp;"1"))</f>
        <v>2</v>
      </c>
      <c r="M1346" s="82" t="str">
        <f>"Q"&amp;" "&amp;VLOOKUP(pro[[#This Row],[Period]],Mapping!A:B,2,0)</f>
        <v>Q 1</v>
      </c>
      <c r="N1346"/>
    </row>
    <row r="1347" spans="1:14" ht="11.25" customHeight="1" x14ac:dyDescent="0.2">
      <c r="A1347" s="42" t="s">
        <v>20</v>
      </c>
      <c r="B1347" s="44" t="s">
        <v>17</v>
      </c>
      <c r="C1347" s="44" t="s">
        <v>57</v>
      </c>
      <c r="D1347" s="43">
        <v>209837.43900000001</v>
      </c>
      <c r="E1347" s="43">
        <v>-80510.031000000003</v>
      </c>
      <c r="F1347" s="45">
        <v>-61900</v>
      </c>
      <c r="G1347" s="45">
        <v>-98590</v>
      </c>
      <c r="H1347" s="45">
        <v>-49470</v>
      </c>
      <c r="I1347" s="55">
        <f>pro[[#This Row],[Admin expenses 3]]+pro[[#This Row],[Admin expenses 2]]+pro[[#This Row],[Admin expenses 1]]+pro[[#This Row],[COGS]]</f>
        <v>-290470.03100000002</v>
      </c>
      <c r="J1347" s="55">
        <f>pro[[#This Row],[Revenue]]+pro[[#This Row],[AdminExp]]</f>
        <v>-80632.592000000004</v>
      </c>
      <c r="K1347" s="83">
        <f>pro[[#This Row],[Profit]]/pro[[#This Row],[Revenue]]</f>
        <v>-0.38426218116396282</v>
      </c>
      <c r="L1347" s="56">
        <f t="shared" si="21"/>
        <v>2</v>
      </c>
      <c r="M1347" s="82" t="str">
        <f>"Q"&amp;" "&amp;VLOOKUP(pro[[#This Row],[Period]],Mapping!A:B,2,0)</f>
        <v>Q 1</v>
      </c>
      <c r="N1347"/>
    </row>
    <row r="1348" spans="1:14" ht="11.25" customHeight="1" x14ac:dyDescent="0.2">
      <c r="A1348" s="42" t="s">
        <v>20</v>
      </c>
      <c r="B1348" s="44" t="s">
        <v>19</v>
      </c>
      <c r="C1348" s="44" t="s">
        <v>57</v>
      </c>
      <c r="D1348" s="43">
        <v>411879.54499999998</v>
      </c>
      <c r="E1348" s="43">
        <v>-79360.427999999985</v>
      </c>
      <c r="F1348" s="45">
        <v>-62960</v>
      </c>
      <c r="G1348" s="45">
        <v>-27570</v>
      </c>
      <c r="H1348" s="45">
        <v>-15130</v>
      </c>
      <c r="I1348" s="55">
        <f>pro[[#This Row],[Admin expenses 3]]+pro[[#This Row],[Admin expenses 2]]+pro[[#This Row],[Admin expenses 1]]+pro[[#This Row],[COGS]]</f>
        <v>-185020.42799999999</v>
      </c>
      <c r="J1348" s="55">
        <f>pro[[#This Row],[Revenue]]+pro[[#This Row],[AdminExp]]</f>
        <v>226859.117</v>
      </c>
      <c r="K1348" s="83">
        <f>pro[[#This Row],[Profit]]/pro[[#This Row],[Revenue]]</f>
        <v>0.55078995729200397</v>
      </c>
      <c r="L1348" s="56">
        <f t="shared" si="21"/>
        <v>2</v>
      </c>
      <c r="M1348" s="82" t="str">
        <f>"Q"&amp;" "&amp;VLOOKUP(pro[[#This Row],[Period]],Mapping!A:B,2,0)</f>
        <v>Q 1</v>
      </c>
      <c r="N1348"/>
    </row>
    <row r="1349" spans="1:14" ht="11.25" customHeight="1" x14ac:dyDescent="0.2">
      <c r="A1349" s="42" t="s">
        <v>20</v>
      </c>
      <c r="B1349" s="44" t="s">
        <v>36</v>
      </c>
      <c r="C1349" s="44" t="s">
        <v>57</v>
      </c>
      <c r="D1349" s="43">
        <v>1475182.94</v>
      </c>
      <c r="E1349" s="43">
        <v>-192685.696</v>
      </c>
      <c r="F1349" s="45">
        <v>-60590</v>
      </c>
      <c r="G1349" s="45">
        <v>-78090</v>
      </c>
      <c r="H1349" s="45">
        <v>-13970</v>
      </c>
      <c r="I1349" s="55">
        <f>pro[[#This Row],[Admin expenses 3]]+pro[[#This Row],[Admin expenses 2]]+pro[[#This Row],[Admin expenses 1]]+pro[[#This Row],[COGS]]</f>
        <v>-345335.696</v>
      </c>
      <c r="J1349" s="55">
        <f>pro[[#This Row],[Revenue]]+pro[[#This Row],[AdminExp]]</f>
        <v>1129847.2439999999</v>
      </c>
      <c r="K1349" s="83">
        <f>pro[[#This Row],[Profit]]/pro[[#This Row],[Revenue]]</f>
        <v>0.76590313876596217</v>
      </c>
      <c r="L1349" s="56">
        <f t="shared" si="21"/>
        <v>2</v>
      </c>
      <c r="M1349" s="82" t="str">
        <f>"Q"&amp;" "&amp;VLOOKUP(pro[[#This Row],[Period]],Mapping!A:B,2,0)</f>
        <v>Q 1</v>
      </c>
      <c r="N1349"/>
    </row>
    <row r="1350" spans="1:14" ht="11.25" customHeight="1" x14ac:dyDescent="0.2">
      <c r="A1350" s="42" t="s">
        <v>20</v>
      </c>
      <c r="B1350" s="44" t="s">
        <v>33</v>
      </c>
      <c r="C1350" s="44" t="s">
        <v>57</v>
      </c>
      <c r="D1350" s="43">
        <v>52040.421999999999</v>
      </c>
      <c r="E1350" s="43">
        <v>-61174.784999999996</v>
      </c>
      <c r="F1350" s="45">
        <v>-47020</v>
      </c>
      <c r="G1350" s="45">
        <v>-82510</v>
      </c>
      <c r="H1350" s="45">
        <v>-29690</v>
      </c>
      <c r="I1350" s="55">
        <f>pro[[#This Row],[Admin expenses 3]]+pro[[#This Row],[Admin expenses 2]]+pro[[#This Row],[Admin expenses 1]]+pro[[#This Row],[COGS]]</f>
        <v>-220394.785</v>
      </c>
      <c r="J1350" s="55">
        <f>pro[[#This Row],[Revenue]]+pro[[#This Row],[AdminExp]]</f>
        <v>-168354.36300000001</v>
      </c>
      <c r="K1350" s="83">
        <f>pro[[#This Row],[Profit]]/pro[[#This Row],[Revenue]]</f>
        <v>-3.2350691352964049</v>
      </c>
      <c r="L1350" s="56">
        <f t="shared" si="21"/>
        <v>2</v>
      </c>
      <c r="M1350" s="82" t="str">
        <f>"Q"&amp;" "&amp;VLOOKUP(pro[[#This Row],[Period]],Mapping!A:B,2,0)</f>
        <v>Q 1</v>
      </c>
      <c r="N1350"/>
    </row>
    <row r="1351" spans="1:14" ht="11.25" customHeight="1" x14ac:dyDescent="0.2">
      <c r="A1351" s="42" t="s">
        <v>20</v>
      </c>
      <c r="B1351" s="44" t="s">
        <v>26</v>
      </c>
      <c r="C1351" s="44" t="s">
        <v>57</v>
      </c>
      <c r="D1351" s="43">
        <v>308990.14999999997</v>
      </c>
      <c r="E1351" s="43">
        <v>-61372.331999999995</v>
      </c>
      <c r="F1351" s="45">
        <v>-87940</v>
      </c>
      <c r="G1351" s="45">
        <v>-53640</v>
      </c>
      <c r="H1351" s="45">
        <v>-80020</v>
      </c>
      <c r="I1351" s="55">
        <f>pro[[#This Row],[Admin expenses 3]]+pro[[#This Row],[Admin expenses 2]]+pro[[#This Row],[Admin expenses 1]]+pro[[#This Row],[COGS]]</f>
        <v>-282972.33199999999</v>
      </c>
      <c r="J1351" s="55">
        <f>pro[[#This Row],[Revenue]]+pro[[#This Row],[AdminExp]]</f>
        <v>26017.81799999997</v>
      </c>
      <c r="K1351" s="83">
        <f>pro[[#This Row],[Profit]]/pro[[#This Row],[Revenue]]</f>
        <v>8.4202742385153614E-2</v>
      </c>
      <c r="L1351" s="56">
        <f t="shared" si="21"/>
        <v>2</v>
      </c>
      <c r="M1351" s="82" t="str">
        <f>"Q"&amp;" "&amp;VLOOKUP(pro[[#This Row],[Period]],Mapping!A:B,2,0)</f>
        <v>Q 1</v>
      </c>
      <c r="N1351"/>
    </row>
    <row r="1352" spans="1:14" ht="11.25" customHeight="1" x14ac:dyDescent="0.2">
      <c r="A1352" s="42" t="s">
        <v>20</v>
      </c>
      <c r="B1352" s="44" t="s">
        <v>17</v>
      </c>
      <c r="C1352" s="44" t="s">
        <v>57</v>
      </c>
      <c r="D1352" s="43">
        <v>491426.712</v>
      </c>
      <c r="E1352" s="43">
        <v>-89251.875999999989</v>
      </c>
      <c r="F1352" s="45">
        <v>-99180</v>
      </c>
      <c r="G1352" s="45">
        <v>-35260</v>
      </c>
      <c r="H1352" s="45">
        <v>-72280</v>
      </c>
      <c r="I1352" s="55">
        <f>pro[[#This Row],[Admin expenses 3]]+pro[[#This Row],[Admin expenses 2]]+pro[[#This Row],[Admin expenses 1]]+pro[[#This Row],[COGS]]</f>
        <v>-295971.87599999999</v>
      </c>
      <c r="J1352" s="55">
        <f>pro[[#This Row],[Revenue]]+pro[[#This Row],[AdminExp]]</f>
        <v>195454.83600000001</v>
      </c>
      <c r="K1352" s="83">
        <f>pro[[#This Row],[Profit]]/pro[[#This Row],[Revenue]]</f>
        <v>0.39772936885042587</v>
      </c>
      <c r="L1352" s="56">
        <f t="shared" si="21"/>
        <v>2</v>
      </c>
      <c r="M1352" s="82" t="str">
        <f>"Q"&amp;" "&amp;VLOOKUP(pro[[#This Row],[Period]],Mapping!A:B,2,0)</f>
        <v>Q 1</v>
      </c>
      <c r="N1352"/>
    </row>
    <row r="1353" spans="1:14" ht="11.25" customHeight="1" x14ac:dyDescent="0.2">
      <c r="A1353" s="42" t="s">
        <v>20</v>
      </c>
      <c r="B1353" s="44" t="s">
        <v>19</v>
      </c>
      <c r="C1353" s="44" t="s">
        <v>57</v>
      </c>
      <c r="D1353" s="43">
        <v>568482.63500000001</v>
      </c>
      <c r="E1353" s="43">
        <v>-89479.900999999983</v>
      </c>
      <c r="F1353" s="45">
        <v>-106350</v>
      </c>
      <c r="G1353" s="45">
        <v>-27230</v>
      </c>
      <c r="H1353" s="45">
        <v>-51650</v>
      </c>
      <c r="I1353" s="55">
        <f>pro[[#This Row],[Admin expenses 3]]+pro[[#This Row],[Admin expenses 2]]+pro[[#This Row],[Admin expenses 1]]+pro[[#This Row],[COGS]]</f>
        <v>-274709.90099999995</v>
      </c>
      <c r="J1353" s="55">
        <f>pro[[#This Row],[Revenue]]+pro[[#This Row],[AdminExp]]</f>
        <v>293772.73400000005</v>
      </c>
      <c r="K1353" s="83">
        <f>pro[[#This Row],[Profit]]/pro[[#This Row],[Revenue]]</f>
        <v>0.51676641626881015</v>
      </c>
      <c r="L1353" s="56">
        <f t="shared" si="21"/>
        <v>2</v>
      </c>
      <c r="M1353" s="82" t="str">
        <f>"Q"&amp;" "&amp;VLOOKUP(pro[[#This Row],[Period]],Mapping!A:B,2,0)</f>
        <v>Q 1</v>
      </c>
      <c r="N1353"/>
    </row>
    <row r="1354" spans="1:14" ht="11.25" customHeight="1" x14ac:dyDescent="0.2">
      <c r="A1354" s="42" t="s">
        <v>20</v>
      </c>
      <c r="B1354" s="44" t="s">
        <v>22</v>
      </c>
      <c r="C1354" s="44" t="s">
        <v>57</v>
      </c>
      <c r="D1354" s="43">
        <v>988275.79200000002</v>
      </c>
      <c r="E1354" s="43">
        <v>-158387.628</v>
      </c>
      <c r="F1354" s="45">
        <v>-43830</v>
      </c>
      <c r="G1354" s="45">
        <v>-64150</v>
      </c>
      <c r="H1354" s="45">
        <v>-56000</v>
      </c>
      <c r="I1354" s="55">
        <f>pro[[#This Row],[Admin expenses 3]]+pro[[#This Row],[Admin expenses 2]]+pro[[#This Row],[Admin expenses 1]]+pro[[#This Row],[COGS]]</f>
        <v>-322367.62800000003</v>
      </c>
      <c r="J1354" s="55">
        <f>pro[[#This Row],[Revenue]]+pro[[#This Row],[AdminExp]]</f>
        <v>665908.16399999999</v>
      </c>
      <c r="K1354" s="83">
        <f>pro[[#This Row],[Profit]]/pro[[#This Row],[Revenue]]</f>
        <v>0.67380802948980867</v>
      </c>
      <c r="L1354" s="56">
        <f t="shared" si="21"/>
        <v>2</v>
      </c>
      <c r="M1354" s="82" t="str">
        <f>"Q"&amp;" "&amp;VLOOKUP(pro[[#This Row],[Period]],Mapping!A:B,2,0)</f>
        <v>Q 1</v>
      </c>
      <c r="N1354"/>
    </row>
    <row r="1355" spans="1:14" ht="11.25" customHeight="1" x14ac:dyDescent="0.2">
      <c r="A1355" s="42" t="s">
        <v>20</v>
      </c>
      <c r="B1355" s="44" t="s">
        <v>36</v>
      </c>
      <c r="C1355" s="44" t="s">
        <v>57</v>
      </c>
      <c r="D1355" s="43">
        <v>4397726.3049999997</v>
      </c>
      <c r="E1355" s="43">
        <v>-618925.54499999993</v>
      </c>
      <c r="F1355" s="45">
        <v>-45090</v>
      </c>
      <c r="G1355" s="45">
        <v>-63000</v>
      </c>
      <c r="H1355" s="45">
        <v>-86290</v>
      </c>
      <c r="I1355" s="55">
        <f>pro[[#This Row],[Admin expenses 3]]+pro[[#This Row],[Admin expenses 2]]+pro[[#This Row],[Admin expenses 1]]+pro[[#This Row],[COGS]]</f>
        <v>-813305.54499999993</v>
      </c>
      <c r="J1355" s="55">
        <f>pro[[#This Row],[Revenue]]+pro[[#This Row],[AdminExp]]</f>
        <v>3584420.76</v>
      </c>
      <c r="K1355" s="83">
        <f>pro[[#This Row],[Profit]]/pro[[#This Row],[Revenue]]</f>
        <v>0.81506226431706053</v>
      </c>
      <c r="L1355" s="56">
        <f t="shared" si="21"/>
        <v>2</v>
      </c>
      <c r="M1355" s="82" t="str">
        <f>"Q"&amp;" "&amp;VLOOKUP(pro[[#This Row],[Period]],Mapping!A:B,2,0)</f>
        <v>Q 1</v>
      </c>
      <c r="N1355"/>
    </row>
    <row r="1356" spans="1:14" ht="11.25" customHeight="1" x14ac:dyDescent="0.2">
      <c r="A1356" s="42" t="s">
        <v>20</v>
      </c>
      <c r="B1356" s="44" t="s">
        <v>37</v>
      </c>
      <c r="C1356" s="44" t="s">
        <v>57</v>
      </c>
      <c r="D1356" s="43">
        <v>19554.947999999997</v>
      </c>
      <c r="E1356" s="43">
        <v>-1963.8359999999998</v>
      </c>
      <c r="F1356" s="45">
        <v>-19310</v>
      </c>
      <c r="G1356" s="45">
        <v>-67460</v>
      </c>
      <c r="H1356" s="45">
        <v>-39550</v>
      </c>
      <c r="I1356" s="55">
        <f>pro[[#This Row],[Admin expenses 3]]+pro[[#This Row],[Admin expenses 2]]+pro[[#This Row],[Admin expenses 1]]+pro[[#This Row],[COGS]]</f>
        <v>-128283.836</v>
      </c>
      <c r="J1356" s="55">
        <f>pro[[#This Row],[Revenue]]+pro[[#This Row],[AdminExp]]</f>
        <v>-108728.88800000001</v>
      </c>
      <c r="K1356" s="83">
        <f>pro[[#This Row],[Profit]]/pro[[#This Row],[Revenue]]</f>
        <v>-5.560172699001809</v>
      </c>
      <c r="L1356" s="56">
        <f t="shared" si="21"/>
        <v>2</v>
      </c>
      <c r="M1356" s="82" t="str">
        <f>"Q"&amp;" "&amp;VLOOKUP(pro[[#This Row],[Period]],Mapping!A:B,2,0)</f>
        <v>Q 1</v>
      </c>
      <c r="N1356"/>
    </row>
    <row r="1357" spans="1:14" ht="11.25" customHeight="1" x14ac:dyDescent="0.2">
      <c r="A1357" s="42" t="s">
        <v>20</v>
      </c>
      <c r="B1357" s="44" t="s">
        <v>25</v>
      </c>
      <c r="C1357" s="44" t="s">
        <v>57</v>
      </c>
      <c r="D1357" s="43">
        <v>177076.05299999999</v>
      </c>
      <c r="E1357" s="43">
        <v>-12536.698999999999</v>
      </c>
      <c r="F1357" s="45">
        <v>-48530</v>
      </c>
      <c r="G1357" s="45">
        <v>-78900</v>
      </c>
      <c r="H1357" s="45">
        <v>-86900</v>
      </c>
      <c r="I1357" s="55">
        <f>pro[[#This Row],[Admin expenses 3]]+pro[[#This Row],[Admin expenses 2]]+pro[[#This Row],[Admin expenses 1]]+pro[[#This Row],[COGS]]</f>
        <v>-226866.69899999999</v>
      </c>
      <c r="J1357" s="55">
        <f>pro[[#This Row],[Revenue]]+pro[[#This Row],[AdminExp]]</f>
        <v>-49790.646000000008</v>
      </c>
      <c r="K1357" s="83">
        <f>pro[[#This Row],[Profit]]/pro[[#This Row],[Revenue]]</f>
        <v>-0.28118226692120823</v>
      </c>
      <c r="L1357" s="56">
        <f t="shared" si="21"/>
        <v>2</v>
      </c>
      <c r="M1357" s="82" t="str">
        <f>"Q"&amp;" "&amp;VLOOKUP(pro[[#This Row],[Period]],Mapping!A:B,2,0)</f>
        <v>Q 1</v>
      </c>
      <c r="N1357"/>
    </row>
    <row r="1358" spans="1:14" ht="11.25" customHeight="1" x14ac:dyDescent="0.2">
      <c r="A1358" s="42" t="s">
        <v>20</v>
      </c>
      <c r="B1358" s="44" t="s">
        <v>13</v>
      </c>
      <c r="C1358" s="44" t="s">
        <v>57</v>
      </c>
      <c r="D1358" s="43">
        <v>301196.42</v>
      </c>
      <c r="E1358" s="43">
        <v>-19385.988999999998</v>
      </c>
      <c r="F1358" s="45">
        <v>-62840</v>
      </c>
      <c r="G1358" s="45">
        <v>-80680</v>
      </c>
      <c r="H1358" s="45">
        <v>-37230</v>
      </c>
      <c r="I1358" s="55">
        <f>pro[[#This Row],[Admin expenses 3]]+pro[[#This Row],[Admin expenses 2]]+pro[[#This Row],[Admin expenses 1]]+pro[[#This Row],[COGS]]</f>
        <v>-200135.989</v>
      </c>
      <c r="J1358" s="55">
        <f>pro[[#This Row],[Revenue]]+pro[[#This Row],[AdminExp]]</f>
        <v>101060.43099999998</v>
      </c>
      <c r="K1358" s="83">
        <f>pro[[#This Row],[Profit]]/pro[[#This Row],[Revenue]]</f>
        <v>0.33552998737501588</v>
      </c>
      <c r="L1358" s="56">
        <f t="shared" si="21"/>
        <v>2</v>
      </c>
      <c r="M1358" s="82" t="str">
        <f>"Q"&amp;" "&amp;VLOOKUP(pro[[#This Row],[Period]],Mapping!A:B,2,0)</f>
        <v>Q 1</v>
      </c>
      <c r="N1358"/>
    </row>
    <row r="1359" spans="1:14" ht="11.25" customHeight="1" x14ac:dyDescent="0.2">
      <c r="A1359" s="42" t="s">
        <v>20</v>
      </c>
      <c r="B1359" s="44" t="s">
        <v>14</v>
      </c>
      <c r="C1359" s="44" t="s">
        <v>58</v>
      </c>
      <c r="D1359" s="43">
        <v>2449691.6569999997</v>
      </c>
      <c r="E1359" s="43">
        <v>-70899.324999999997</v>
      </c>
      <c r="F1359" s="45">
        <v>-18560</v>
      </c>
      <c r="G1359" s="45">
        <v>-86180</v>
      </c>
      <c r="H1359" s="45">
        <v>-72070</v>
      </c>
      <c r="I1359" s="55">
        <f>pro[[#This Row],[Admin expenses 3]]+pro[[#This Row],[Admin expenses 2]]+pro[[#This Row],[Admin expenses 1]]+pro[[#This Row],[COGS]]</f>
        <v>-247709.32500000001</v>
      </c>
      <c r="J1359" s="55">
        <f>pro[[#This Row],[Revenue]]+pro[[#This Row],[AdminExp]]</f>
        <v>2201982.3319999995</v>
      </c>
      <c r="K1359" s="83">
        <f>pro[[#This Row],[Profit]]/pro[[#This Row],[Revenue]]</f>
        <v>0.89888142685542882</v>
      </c>
      <c r="L1359" s="56">
        <f t="shared" si="21"/>
        <v>2</v>
      </c>
      <c r="M1359" s="82" t="str">
        <f>"Q"&amp;" "&amp;VLOOKUP(pro[[#This Row],[Period]],Mapping!A:B,2,0)</f>
        <v>Q 1</v>
      </c>
      <c r="N1359"/>
    </row>
    <row r="1360" spans="1:14" ht="11.25" customHeight="1" x14ac:dyDescent="0.2">
      <c r="A1360" s="42" t="s">
        <v>20</v>
      </c>
      <c r="B1360" s="44" t="s">
        <v>17</v>
      </c>
      <c r="C1360" s="44" t="s">
        <v>59</v>
      </c>
      <c r="D1360" s="43">
        <v>110736.43699999999</v>
      </c>
      <c r="E1360" s="43">
        <v>-13329.658999999998</v>
      </c>
      <c r="F1360" s="45">
        <v>-108210</v>
      </c>
      <c r="G1360" s="45">
        <v>-81070</v>
      </c>
      <c r="H1360" s="45">
        <v>-66390</v>
      </c>
      <c r="I1360" s="55">
        <f>pro[[#This Row],[Admin expenses 3]]+pro[[#This Row],[Admin expenses 2]]+pro[[#This Row],[Admin expenses 1]]+pro[[#This Row],[COGS]]</f>
        <v>-268999.65899999999</v>
      </c>
      <c r="J1360" s="55">
        <f>pro[[#This Row],[Revenue]]+pro[[#This Row],[AdminExp]]</f>
        <v>-158263.22200000001</v>
      </c>
      <c r="K1360" s="83">
        <f>pro[[#This Row],[Profit]]/pro[[#This Row],[Revenue]]</f>
        <v>-1.4291883167597312</v>
      </c>
      <c r="L1360" s="56">
        <f t="shared" si="21"/>
        <v>2</v>
      </c>
      <c r="M1360" s="82" t="str">
        <f>"Q"&amp;" "&amp;VLOOKUP(pro[[#This Row],[Period]],Mapping!A:B,2,0)</f>
        <v>Q 1</v>
      </c>
      <c r="N1360"/>
    </row>
    <row r="1361" spans="1:14" ht="11.25" customHeight="1" x14ac:dyDescent="0.2">
      <c r="A1361" s="42" t="s">
        <v>20</v>
      </c>
      <c r="B1361" s="44" t="s">
        <v>19</v>
      </c>
      <c r="C1361" s="44" t="s">
        <v>57</v>
      </c>
      <c r="D1361" s="43">
        <v>1081389.5189999999</v>
      </c>
      <c r="E1361" s="43">
        <v>-100497.04000000001</v>
      </c>
      <c r="F1361" s="45">
        <v>-66520</v>
      </c>
      <c r="G1361" s="45">
        <v>-73970</v>
      </c>
      <c r="H1361" s="45">
        <v>-68870</v>
      </c>
      <c r="I1361" s="55">
        <f>pro[[#This Row],[Admin expenses 3]]+pro[[#This Row],[Admin expenses 2]]+pro[[#This Row],[Admin expenses 1]]+pro[[#This Row],[COGS]]</f>
        <v>-309857.04000000004</v>
      </c>
      <c r="J1361" s="55">
        <f>pro[[#This Row],[Revenue]]+pro[[#This Row],[AdminExp]]</f>
        <v>771532.47899999982</v>
      </c>
      <c r="K1361" s="83">
        <f>pro[[#This Row],[Profit]]/pro[[#This Row],[Revenue]]</f>
        <v>0.71346398817834289</v>
      </c>
      <c r="L1361" s="56">
        <f t="shared" si="21"/>
        <v>2</v>
      </c>
      <c r="M1361" s="82" t="str">
        <f>"Q"&amp;" "&amp;VLOOKUP(pro[[#This Row],[Period]],Mapping!A:B,2,0)</f>
        <v>Q 1</v>
      </c>
      <c r="N1361"/>
    </row>
    <row r="1362" spans="1:14" ht="11.25" customHeight="1" x14ac:dyDescent="0.2">
      <c r="A1362" s="42" t="s">
        <v>20</v>
      </c>
      <c r="B1362" s="44" t="s">
        <v>22</v>
      </c>
      <c r="C1362" s="44" t="s">
        <v>57</v>
      </c>
      <c r="D1362" s="43">
        <v>284587.46399999998</v>
      </c>
      <c r="E1362" s="43">
        <v>-22157.883999999998</v>
      </c>
      <c r="F1362" s="45">
        <v>-74280</v>
      </c>
      <c r="G1362" s="45">
        <v>-80250</v>
      </c>
      <c r="H1362" s="45">
        <v>-38280</v>
      </c>
      <c r="I1362" s="55">
        <f>pro[[#This Row],[Admin expenses 3]]+pro[[#This Row],[Admin expenses 2]]+pro[[#This Row],[Admin expenses 1]]+pro[[#This Row],[COGS]]</f>
        <v>-214967.88399999999</v>
      </c>
      <c r="J1362" s="55">
        <f>pro[[#This Row],[Revenue]]+pro[[#This Row],[AdminExp]]</f>
        <v>69619.579999999987</v>
      </c>
      <c r="K1362" s="83">
        <f>pro[[#This Row],[Profit]]/pro[[#This Row],[Revenue]]</f>
        <v>0.24463333353292047</v>
      </c>
      <c r="L1362" s="56">
        <f t="shared" si="21"/>
        <v>2</v>
      </c>
      <c r="M1362" s="82" t="str">
        <f>"Q"&amp;" "&amp;VLOOKUP(pro[[#This Row],[Period]],Mapping!A:B,2,0)</f>
        <v>Q 1</v>
      </c>
      <c r="N1362"/>
    </row>
    <row r="1363" spans="1:14" ht="11.25" customHeight="1" x14ac:dyDescent="0.2">
      <c r="A1363" s="42" t="s">
        <v>20</v>
      </c>
      <c r="B1363" s="44" t="s">
        <v>32</v>
      </c>
      <c r="C1363" s="44" t="s">
        <v>57</v>
      </c>
      <c r="D1363" s="43">
        <v>281813.42</v>
      </c>
      <c r="E1363" s="43">
        <v>-22425.234999999997</v>
      </c>
      <c r="F1363" s="45">
        <v>-49210</v>
      </c>
      <c r="G1363" s="45">
        <v>-67540</v>
      </c>
      <c r="H1363" s="45">
        <v>-68150</v>
      </c>
      <c r="I1363" s="55">
        <f>pro[[#This Row],[Admin expenses 3]]+pro[[#This Row],[Admin expenses 2]]+pro[[#This Row],[Admin expenses 1]]+pro[[#This Row],[COGS]]</f>
        <v>-207325.23499999999</v>
      </c>
      <c r="J1363" s="55">
        <f>pro[[#This Row],[Revenue]]+pro[[#This Row],[AdminExp]]</f>
        <v>74488.184999999998</v>
      </c>
      <c r="K1363" s="83">
        <f>pro[[#This Row],[Profit]]/pro[[#This Row],[Revenue]]</f>
        <v>0.26431738062722493</v>
      </c>
      <c r="L1363" s="56">
        <f t="shared" si="21"/>
        <v>2</v>
      </c>
      <c r="M1363" s="82" t="str">
        <f>"Q"&amp;" "&amp;VLOOKUP(pro[[#This Row],[Period]],Mapping!A:B,2,0)</f>
        <v>Q 1</v>
      </c>
      <c r="N1363"/>
    </row>
    <row r="1364" spans="1:14" ht="11.25" customHeight="1" x14ac:dyDescent="0.2">
      <c r="A1364" s="42" t="s">
        <v>20</v>
      </c>
      <c r="B1364" s="44" t="s">
        <v>25</v>
      </c>
      <c r="C1364" s="44" t="s">
        <v>57</v>
      </c>
      <c r="D1364" s="43">
        <v>17240.670999999998</v>
      </c>
      <c r="E1364" s="43">
        <v>-3493.2239999999997</v>
      </c>
      <c r="F1364" s="45">
        <v>-102240</v>
      </c>
      <c r="G1364" s="45">
        <v>-12330</v>
      </c>
      <c r="H1364" s="45">
        <v>-18930</v>
      </c>
      <c r="I1364" s="55">
        <f>pro[[#This Row],[Admin expenses 3]]+pro[[#This Row],[Admin expenses 2]]+pro[[#This Row],[Admin expenses 1]]+pro[[#This Row],[COGS]]</f>
        <v>-136993.22399999999</v>
      </c>
      <c r="J1364" s="55">
        <f>pro[[#This Row],[Revenue]]+pro[[#This Row],[AdminExp]]</f>
        <v>-119752.55299999999</v>
      </c>
      <c r="K1364" s="83">
        <f>pro[[#This Row],[Profit]]/pro[[#This Row],[Revenue]]</f>
        <v>-6.9459334268370414</v>
      </c>
      <c r="L1364" s="56">
        <f t="shared" si="21"/>
        <v>2</v>
      </c>
      <c r="M1364" s="82" t="str">
        <f>"Q"&amp;" "&amp;VLOOKUP(pro[[#This Row],[Period]],Mapping!A:B,2,0)</f>
        <v>Q 1</v>
      </c>
      <c r="N1364"/>
    </row>
    <row r="1365" spans="1:14" ht="11.25" customHeight="1" x14ac:dyDescent="0.2">
      <c r="A1365" s="42" t="s">
        <v>20</v>
      </c>
      <c r="B1365" s="44" t="s">
        <v>13</v>
      </c>
      <c r="C1365" s="44" t="s">
        <v>57</v>
      </c>
      <c r="D1365" s="43">
        <v>140975.954</v>
      </c>
      <c r="E1365" s="43">
        <v>-27990.297999999999</v>
      </c>
      <c r="F1365" s="45">
        <v>-33170</v>
      </c>
      <c r="G1365" s="45">
        <v>-93650</v>
      </c>
      <c r="H1365" s="45">
        <v>-13190</v>
      </c>
      <c r="I1365" s="55">
        <f>pro[[#This Row],[Admin expenses 3]]+pro[[#This Row],[Admin expenses 2]]+pro[[#This Row],[Admin expenses 1]]+pro[[#This Row],[COGS]]</f>
        <v>-168000.29800000001</v>
      </c>
      <c r="J1365" s="55">
        <f>pro[[#This Row],[Revenue]]+pro[[#This Row],[AdminExp]]</f>
        <v>-27024.344000000012</v>
      </c>
      <c r="K1365" s="83">
        <f>pro[[#This Row],[Profit]]/pro[[#This Row],[Revenue]]</f>
        <v>-0.19169470560915666</v>
      </c>
      <c r="L1365" s="56">
        <f t="shared" si="21"/>
        <v>2</v>
      </c>
      <c r="M1365" s="82" t="str">
        <f>"Q"&amp;" "&amp;VLOOKUP(pro[[#This Row],[Period]],Mapping!A:B,2,0)</f>
        <v>Q 1</v>
      </c>
      <c r="N1365"/>
    </row>
    <row r="1366" spans="1:14" ht="11.25" customHeight="1" x14ac:dyDescent="0.2">
      <c r="A1366" s="42" t="s">
        <v>20</v>
      </c>
      <c r="B1366" s="44" t="s">
        <v>28</v>
      </c>
      <c r="C1366" s="44" t="s">
        <v>58</v>
      </c>
      <c r="D1366" s="43">
        <v>3338.1950000000002</v>
      </c>
      <c r="E1366" s="43">
        <v>-2179.7719999999999</v>
      </c>
      <c r="F1366" s="45">
        <v>-74210</v>
      </c>
      <c r="G1366" s="45">
        <v>-22530</v>
      </c>
      <c r="H1366" s="45">
        <v>-62350</v>
      </c>
      <c r="I1366" s="55">
        <f>pro[[#This Row],[Admin expenses 3]]+pro[[#This Row],[Admin expenses 2]]+pro[[#This Row],[Admin expenses 1]]+pro[[#This Row],[COGS]]</f>
        <v>-161269.772</v>
      </c>
      <c r="J1366" s="55">
        <f>pro[[#This Row],[Revenue]]+pro[[#This Row],[AdminExp]]</f>
        <v>-157931.57699999999</v>
      </c>
      <c r="K1366" s="83">
        <f>pro[[#This Row],[Profit]]/pro[[#This Row],[Revenue]]</f>
        <v>-47.310470778369741</v>
      </c>
      <c r="L1366" s="56">
        <f t="shared" si="21"/>
        <v>2</v>
      </c>
      <c r="M1366" s="82" t="str">
        <f>"Q"&amp;" "&amp;VLOOKUP(pro[[#This Row],[Period]],Mapping!A:B,2,0)</f>
        <v>Q 1</v>
      </c>
      <c r="N1366"/>
    </row>
    <row r="1367" spans="1:14" ht="11.25" customHeight="1" x14ac:dyDescent="0.2">
      <c r="A1367" s="42" t="s">
        <v>20</v>
      </c>
      <c r="B1367" s="44" t="s">
        <v>14</v>
      </c>
      <c r="C1367" s="44" t="s">
        <v>59</v>
      </c>
      <c r="D1367" s="43">
        <v>403359.98499999999</v>
      </c>
      <c r="E1367" s="43">
        <v>-49892.205999999998</v>
      </c>
      <c r="F1367" s="45">
        <v>-25950</v>
      </c>
      <c r="G1367" s="45">
        <v>-72830</v>
      </c>
      <c r="H1367" s="45">
        <v>-41970</v>
      </c>
      <c r="I1367" s="55">
        <f>pro[[#This Row],[Admin expenses 3]]+pro[[#This Row],[Admin expenses 2]]+pro[[#This Row],[Admin expenses 1]]+pro[[#This Row],[COGS]]</f>
        <v>-190642.20600000001</v>
      </c>
      <c r="J1367" s="55">
        <f>pro[[#This Row],[Revenue]]+pro[[#This Row],[AdminExp]]</f>
        <v>212717.77899999998</v>
      </c>
      <c r="K1367" s="83">
        <f>pro[[#This Row],[Profit]]/pro[[#This Row],[Revenue]]</f>
        <v>0.52736460459755319</v>
      </c>
      <c r="L1367" s="56">
        <f t="shared" si="21"/>
        <v>2</v>
      </c>
      <c r="M1367" s="82" t="str">
        <f>"Q"&amp;" "&amp;VLOOKUP(pro[[#This Row],[Period]],Mapping!A:B,2,0)</f>
        <v>Q 1</v>
      </c>
      <c r="N1367"/>
    </row>
    <row r="1368" spans="1:14" ht="11.25" customHeight="1" x14ac:dyDescent="0.2">
      <c r="A1368" s="42" t="s">
        <v>20</v>
      </c>
      <c r="B1368" s="44" t="s">
        <v>17</v>
      </c>
      <c r="C1368" s="44" t="s">
        <v>57</v>
      </c>
      <c r="D1368" s="43">
        <v>192490.72499999998</v>
      </c>
      <c r="E1368" s="43">
        <v>-43298.548999999999</v>
      </c>
      <c r="F1368" s="45">
        <v>-107400</v>
      </c>
      <c r="G1368" s="45">
        <v>-93070</v>
      </c>
      <c r="H1368" s="45">
        <v>-42740</v>
      </c>
      <c r="I1368" s="55">
        <f>pro[[#This Row],[Admin expenses 3]]+pro[[#This Row],[Admin expenses 2]]+pro[[#This Row],[Admin expenses 1]]+pro[[#This Row],[COGS]]</f>
        <v>-286508.549</v>
      </c>
      <c r="J1368" s="55">
        <f>pro[[#This Row],[Revenue]]+pro[[#This Row],[AdminExp]]</f>
        <v>-94017.824000000022</v>
      </c>
      <c r="K1368" s="83">
        <f>pro[[#This Row],[Profit]]/pro[[#This Row],[Revenue]]</f>
        <v>-0.48842781385960304</v>
      </c>
      <c r="L1368" s="56">
        <f t="shared" si="21"/>
        <v>2</v>
      </c>
      <c r="M1368" s="82" t="str">
        <f>"Q"&amp;" "&amp;VLOOKUP(pro[[#This Row],[Period]],Mapping!A:B,2,0)</f>
        <v>Q 1</v>
      </c>
      <c r="N1368"/>
    </row>
    <row r="1369" spans="1:14" ht="11.25" customHeight="1" x14ac:dyDescent="0.2">
      <c r="A1369" s="42" t="s">
        <v>20</v>
      </c>
      <c r="B1369" s="44" t="s">
        <v>19</v>
      </c>
      <c r="C1369" s="44" t="s">
        <v>57</v>
      </c>
      <c r="D1369" s="43">
        <v>95208.057000000001</v>
      </c>
      <c r="E1369" s="43">
        <v>-17674.901999999998</v>
      </c>
      <c r="F1369" s="45">
        <v>-84380</v>
      </c>
      <c r="G1369" s="45">
        <v>-46320</v>
      </c>
      <c r="H1369" s="45">
        <v>-106500</v>
      </c>
      <c r="I1369" s="55">
        <f>pro[[#This Row],[Admin expenses 3]]+pro[[#This Row],[Admin expenses 2]]+pro[[#This Row],[Admin expenses 1]]+pro[[#This Row],[COGS]]</f>
        <v>-254874.902</v>
      </c>
      <c r="J1369" s="55">
        <f>pro[[#This Row],[Revenue]]+pro[[#This Row],[AdminExp]]</f>
        <v>-159666.845</v>
      </c>
      <c r="K1369" s="83">
        <f>pro[[#This Row],[Profit]]/pro[[#This Row],[Revenue]]</f>
        <v>-1.6770308105331884</v>
      </c>
      <c r="L1369" s="56">
        <f t="shared" si="21"/>
        <v>2</v>
      </c>
      <c r="M1369" s="82" t="str">
        <f>"Q"&amp;" "&amp;VLOOKUP(pro[[#This Row],[Period]],Mapping!A:B,2,0)</f>
        <v>Q 1</v>
      </c>
      <c r="N1369"/>
    </row>
    <row r="1370" spans="1:14" ht="11.25" customHeight="1" x14ac:dyDescent="0.2">
      <c r="A1370" s="42" t="s">
        <v>20</v>
      </c>
      <c r="B1370" s="44" t="s">
        <v>22</v>
      </c>
      <c r="C1370" s="44" t="s">
        <v>57</v>
      </c>
      <c r="D1370" s="43">
        <v>176463.86799999999</v>
      </c>
      <c r="E1370" s="43">
        <v>-34991.985000000001</v>
      </c>
      <c r="F1370" s="45">
        <v>-84780</v>
      </c>
      <c r="G1370" s="45">
        <v>-107110</v>
      </c>
      <c r="H1370" s="45">
        <v>-27990</v>
      </c>
      <c r="I1370" s="55">
        <f>pro[[#This Row],[Admin expenses 3]]+pro[[#This Row],[Admin expenses 2]]+pro[[#This Row],[Admin expenses 1]]+pro[[#This Row],[COGS]]</f>
        <v>-254871.98499999999</v>
      </c>
      <c r="J1370" s="55">
        <f>pro[[#This Row],[Revenue]]+pro[[#This Row],[AdminExp]]</f>
        <v>-78408.116999999998</v>
      </c>
      <c r="K1370" s="83">
        <f>pro[[#This Row],[Profit]]/pro[[#This Row],[Revenue]]</f>
        <v>-0.44432958366298536</v>
      </c>
      <c r="L1370" s="56">
        <f t="shared" si="21"/>
        <v>2</v>
      </c>
      <c r="M1370" s="82" t="str">
        <f>"Q"&amp;" "&amp;VLOOKUP(pro[[#This Row],[Period]],Mapping!A:B,2,0)</f>
        <v>Q 1</v>
      </c>
      <c r="N1370"/>
    </row>
    <row r="1371" spans="1:14" ht="11.25" customHeight="1" x14ac:dyDescent="0.2">
      <c r="A1371" s="42" t="s">
        <v>20</v>
      </c>
      <c r="B1371" s="44" t="s">
        <v>32</v>
      </c>
      <c r="C1371" s="44" t="s">
        <v>58</v>
      </c>
      <c r="D1371" s="43">
        <v>171012.27499999999</v>
      </c>
      <c r="E1371" s="43">
        <v>-31136.272999999997</v>
      </c>
      <c r="F1371" s="45">
        <v>-58420</v>
      </c>
      <c r="G1371" s="45">
        <v>-37410</v>
      </c>
      <c r="H1371" s="45">
        <v>-42340</v>
      </c>
      <c r="I1371" s="55">
        <f>pro[[#This Row],[Admin expenses 3]]+pro[[#This Row],[Admin expenses 2]]+pro[[#This Row],[Admin expenses 1]]+pro[[#This Row],[COGS]]</f>
        <v>-169306.27299999999</v>
      </c>
      <c r="J1371" s="55">
        <f>pro[[#This Row],[Revenue]]+pro[[#This Row],[AdminExp]]</f>
        <v>1706.0020000000077</v>
      </c>
      <c r="K1371" s="83">
        <f>pro[[#This Row],[Profit]]/pro[[#This Row],[Revenue]]</f>
        <v>9.9759037764979609E-3</v>
      </c>
      <c r="L1371" s="56">
        <f t="shared" si="21"/>
        <v>2</v>
      </c>
      <c r="M1371" s="82" t="str">
        <f>"Q"&amp;" "&amp;VLOOKUP(pro[[#This Row],[Period]],Mapping!A:B,2,0)</f>
        <v>Q 1</v>
      </c>
      <c r="N1371"/>
    </row>
    <row r="1372" spans="1:14" ht="11.25" customHeight="1" x14ac:dyDescent="0.2">
      <c r="A1372" s="42" t="s">
        <v>20</v>
      </c>
      <c r="B1372" s="44" t="s">
        <v>25</v>
      </c>
      <c r="C1372" s="44" t="s">
        <v>59</v>
      </c>
      <c r="D1372" s="43">
        <v>-42371.455000000002</v>
      </c>
      <c r="E1372" s="43">
        <v>3312.1480000000001</v>
      </c>
      <c r="F1372" s="45">
        <v>-48990</v>
      </c>
      <c r="G1372" s="45">
        <v>-105480</v>
      </c>
      <c r="H1372" s="45">
        <v>-103700</v>
      </c>
      <c r="I1372" s="55">
        <f>pro[[#This Row],[Admin expenses 3]]+pro[[#This Row],[Admin expenses 2]]+pro[[#This Row],[Admin expenses 1]]+pro[[#This Row],[COGS]]</f>
        <v>-254857.85200000001</v>
      </c>
      <c r="J1372" s="55">
        <f>pro[[#This Row],[Revenue]]+pro[[#This Row],[AdminExp]]</f>
        <v>-297229.30700000003</v>
      </c>
      <c r="K1372" s="83">
        <f>pro[[#This Row],[Profit]]/pro[[#This Row],[Revenue]]</f>
        <v>7.0148477790059376</v>
      </c>
      <c r="L1372" s="56">
        <f t="shared" si="21"/>
        <v>2</v>
      </c>
      <c r="M1372" s="82" t="str">
        <f>"Q"&amp;" "&amp;VLOOKUP(pro[[#This Row],[Period]],Mapping!A:B,2,0)</f>
        <v>Q 1</v>
      </c>
      <c r="N1372"/>
    </row>
    <row r="1373" spans="1:14" ht="11.25" customHeight="1" x14ac:dyDescent="0.2">
      <c r="A1373" s="42" t="s">
        <v>20</v>
      </c>
      <c r="B1373" s="44" t="s">
        <v>13</v>
      </c>
      <c r="C1373" s="44" t="s">
        <v>57</v>
      </c>
      <c r="D1373" s="43">
        <v>242453.95299999998</v>
      </c>
      <c r="E1373" s="43">
        <v>-37574.201000000001</v>
      </c>
      <c r="F1373" s="45">
        <v>-17450</v>
      </c>
      <c r="G1373" s="45">
        <v>-86150</v>
      </c>
      <c r="H1373" s="45">
        <v>-102880</v>
      </c>
      <c r="I1373" s="55">
        <f>pro[[#This Row],[Admin expenses 3]]+pro[[#This Row],[Admin expenses 2]]+pro[[#This Row],[Admin expenses 1]]+pro[[#This Row],[COGS]]</f>
        <v>-244054.201</v>
      </c>
      <c r="J1373" s="55">
        <f>pro[[#This Row],[Revenue]]+pro[[#This Row],[AdminExp]]</f>
        <v>-1600.2480000000214</v>
      </c>
      <c r="K1373" s="83">
        <f>pro[[#This Row],[Profit]]/pro[[#This Row],[Revenue]]</f>
        <v>-6.6002141033354141E-3</v>
      </c>
      <c r="L1373" s="56">
        <f t="shared" si="21"/>
        <v>2</v>
      </c>
      <c r="M1373" s="82" t="str">
        <f>"Q"&amp;" "&amp;VLOOKUP(pro[[#This Row],[Period]],Mapping!A:B,2,0)</f>
        <v>Q 1</v>
      </c>
      <c r="N1373"/>
    </row>
    <row r="1374" spans="1:14" ht="11.25" customHeight="1" x14ac:dyDescent="0.2">
      <c r="A1374" s="42" t="s">
        <v>20</v>
      </c>
      <c r="B1374" s="44" t="s">
        <v>28</v>
      </c>
      <c r="C1374" s="44" t="s">
        <v>57</v>
      </c>
      <c r="D1374" s="43">
        <v>146560.288</v>
      </c>
      <c r="E1374" s="43">
        <v>-49277.872000000003</v>
      </c>
      <c r="F1374" s="45">
        <v>-27540</v>
      </c>
      <c r="G1374" s="45">
        <v>-44830</v>
      </c>
      <c r="H1374" s="45">
        <v>-27230</v>
      </c>
      <c r="I1374" s="55">
        <f>pro[[#This Row],[Admin expenses 3]]+pro[[#This Row],[Admin expenses 2]]+pro[[#This Row],[Admin expenses 1]]+pro[[#This Row],[COGS]]</f>
        <v>-148877.872</v>
      </c>
      <c r="J1374" s="55">
        <f>pro[[#This Row],[Revenue]]+pro[[#This Row],[AdminExp]]</f>
        <v>-2317.5840000000026</v>
      </c>
      <c r="K1374" s="83">
        <f>pro[[#This Row],[Profit]]/pro[[#This Row],[Revenue]]</f>
        <v>-1.5813178533055302E-2</v>
      </c>
      <c r="L1374" s="56">
        <f t="shared" si="21"/>
        <v>2</v>
      </c>
      <c r="M1374" s="82" t="str">
        <f>"Q"&amp;" "&amp;VLOOKUP(pro[[#This Row],[Period]],Mapping!A:B,2,0)</f>
        <v>Q 1</v>
      </c>
      <c r="N1374"/>
    </row>
    <row r="1375" spans="1:14" ht="11.25" customHeight="1" x14ac:dyDescent="0.2">
      <c r="A1375" s="42" t="s">
        <v>20</v>
      </c>
      <c r="B1375" s="44" t="s">
        <v>15</v>
      </c>
      <c r="C1375" s="44" t="s">
        <v>58</v>
      </c>
      <c r="D1375" s="43">
        <v>240361.12100000001</v>
      </c>
      <c r="E1375" s="43">
        <v>-38928.490999999995</v>
      </c>
      <c r="F1375" s="45">
        <v>-79940</v>
      </c>
      <c r="G1375" s="45">
        <v>-16200</v>
      </c>
      <c r="H1375" s="45">
        <v>-82870</v>
      </c>
      <c r="I1375" s="55">
        <f>pro[[#This Row],[Admin expenses 3]]+pro[[#This Row],[Admin expenses 2]]+pro[[#This Row],[Admin expenses 1]]+pro[[#This Row],[COGS]]</f>
        <v>-217938.49099999998</v>
      </c>
      <c r="J1375" s="55">
        <f>pro[[#This Row],[Revenue]]+pro[[#This Row],[AdminExp]]</f>
        <v>22422.630000000034</v>
      </c>
      <c r="K1375" s="83">
        <f>pro[[#This Row],[Profit]]/pro[[#This Row],[Revenue]]</f>
        <v>9.3287258383189325E-2</v>
      </c>
      <c r="L1375" s="56">
        <f t="shared" si="21"/>
        <v>2</v>
      </c>
      <c r="M1375" s="82" t="str">
        <f>"Q"&amp;" "&amp;VLOOKUP(pro[[#This Row],[Period]],Mapping!A:B,2,0)</f>
        <v>Q 1</v>
      </c>
      <c r="N1375"/>
    </row>
    <row r="1376" spans="1:14" ht="11.25" customHeight="1" x14ac:dyDescent="0.2">
      <c r="A1376" s="42" t="s">
        <v>20</v>
      </c>
      <c r="B1376" s="44" t="s">
        <v>17</v>
      </c>
      <c r="C1376" s="44" t="s">
        <v>59</v>
      </c>
      <c r="D1376" s="43">
        <v>96961.934999999983</v>
      </c>
      <c r="E1376" s="43">
        <v>-7545.9439999999995</v>
      </c>
      <c r="F1376" s="45">
        <v>-54800</v>
      </c>
      <c r="G1376" s="45">
        <v>-106000</v>
      </c>
      <c r="H1376" s="45">
        <v>-19070</v>
      </c>
      <c r="I1376" s="55">
        <f>pro[[#This Row],[Admin expenses 3]]+pro[[#This Row],[Admin expenses 2]]+pro[[#This Row],[Admin expenses 1]]+pro[[#This Row],[COGS]]</f>
        <v>-187415.94399999999</v>
      </c>
      <c r="J1376" s="55">
        <f>pro[[#This Row],[Revenue]]+pro[[#This Row],[AdminExp]]</f>
        <v>-90454.009000000005</v>
      </c>
      <c r="K1376" s="83">
        <f>pro[[#This Row],[Profit]]/pro[[#This Row],[Revenue]]</f>
        <v>-0.93288164061494872</v>
      </c>
      <c r="L1376" s="56">
        <f t="shared" si="21"/>
        <v>2</v>
      </c>
      <c r="M1376" s="82" t="str">
        <f>"Q"&amp;" "&amp;VLOOKUP(pro[[#This Row],[Period]],Mapping!A:B,2,0)</f>
        <v>Q 1</v>
      </c>
      <c r="N1376"/>
    </row>
    <row r="1377" spans="1:14" ht="11.25" customHeight="1" x14ac:dyDescent="0.2">
      <c r="A1377" s="42" t="s">
        <v>20</v>
      </c>
      <c r="B1377" s="44" t="s">
        <v>19</v>
      </c>
      <c r="C1377" s="44" t="s">
        <v>57</v>
      </c>
      <c r="D1377" s="43">
        <v>212992.61899999998</v>
      </c>
      <c r="E1377" s="43">
        <v>-19411.846999999998</v>
      </c>
      <c r="F1377" s="45">
        <v>-16310</v>
      </c>
      <c r="G1377" s="45">
        <v>-53190</v>
      </c>
      <c r="H1377" s="45">
        <v>-74840</v>
      </c>
      <c r="I1377" s="55">
        <f>pro[[#This Row],[Admin expenses 3]]+pro[[#This Row],[Admin expenses 2]]+pro[[#This Row],[Admin expenses 1]]+pro[[#This Row],[COGS]]</f>
        <v>-163751.84700000001</v>
      </c>
      <c r="J1377" s="55">
        <f>pro[[#This Row],[Revenue]]+pro[[#This Row],[AdminExp]]</f>
        <v>49240.771999999968</v>
      </c>
      <c r="K1377" s="83">
        <f>pro[[#This Row],[Profit]]/pro[[#This Row],[Revenue]]</f>
        <v>0.23118534450247769</v>
      </c>
      <c r="L1377" s="56">
        <f t="shared" si="21"/>
        <v>2</v>
      </c>
      <c r="M1377" s="82" t="str">
        <f>"Q"&amp;" "&amp;VLOOKUP(pro[[#This Row],[Period]],Mapping!A:B,2,0)</f>
        <v>Q 1</v>
      </c>
      <c r="N1377"/>
    </row>
    <row r="1378" spans="1:14" ht="11.25" customHeight="1" x14ac:dyDescent="0.2">
      <c r="A1378" s="42" t="s">
        <v>20</v>
      </c>
      <c r="B1378" s="44" t="s">
        <v>32</v>
      </c>
      <c r="C1378" s="44" t="s">
        <v>57</v>
      </c>
      <c r="D1378" s="43">
        <v>180411.41999999998</v>
      </c>
      <c r="E1378" s="43">
        <v>-16165.435999999998</v>
      </c>
      <c r="F1378" s="45">
        <v>-23860</v>
      </c>
      <c r="G1378" s="45">
        <v>-68310</v>
      </c>
      <c r="H1378" s="45">
        <v>-76320</v>
      </c>
      <c r="I1378" s="55">
        <f>pro[[#This Row],[Admin expenses 3]]+pro[[#This Row],[Admin expenses 2]]+pro[[#This Row],[Admin expenses 1]]+pro[[#This Row],[COGS]]</f>
        <v>-184655.43599999999</v>
      </c>
      <c r="J1378" s="55">
        <f>pro[[#This Row],[Revenue]]+pro[[#This Row],[AdminExp]]</f>
        <v>-4244.0160000000033</v>
      </c>
      <c r="K1378" s="83">
        <f>pro[[#This Row],[Profit]]/pro[[#This Row],[Revenue]]</f>
        <v>-2.3524098419046884E-2</v>
      </c>
      <c r="L1378" s="56">
        <f t="shared" si="21"/>
        <v>2</v>
      </c>
      <c r="M1378" s="82" t="str">
        <f>"Q"&amp;" "&amp;VLOOKUP(pro[[#This Row],[Period]],Mapping!A:B,2,0)</f>
        <v>Q 1</v>
      </c>
      <c r="N1378"/>
    </row>
    <row r="1379" spans="1:14" ht="11.25" customHeight="1" x14ac:dyDescent="0.2">
      <c r="A1379" s="42" t="s">
        <v>20</v>
      </c>
      <c r="B1379" s="44" t="s">
        <v>33</v>
      </c>
      <c r="C1379" s="44" t="s">
        <v>57</v>
      </c>
      <c r="D1379" s="43">
        <v>77994.384999999995</v>
      </c>
      <c r="E1379" s="43">
        <v>-37822.812999999995</v>
      </c>
      <c r="F1379" s="45">
        <v>-53060</v>
      </c>
      <c r="G1379" s="45">
        <v>-25110</v>
      </c>
      <c r="H1379" s="45">
        <v>-30110</v>
      </c>
      <c r="I1379" s="55">
        <f>pro[[#This Row],[Admin expenses 3]]+pro[[#This Row],[Admin expenses 2]]+pro[[#This Row],[Admin expenses 1]]+pro[[#This Row],[COGS]]</f>
        <v>-146102.81299999999</v>
      </c>
      <c r="J1379" s="55">
        <f>pro[[#This Row],[Revenue]]+pro[[#This Row],[AdminExp]]</f>
        <v>-68108.428</v>
      </c>
      <c r="K1379" s="83">
        <f>pro[[#This Row],[Profit]]/pro[[#This Row],[Revenue]]</f>
        <v>-0.87324783700775388</v>
      </c>
      <c r="L1379" s="56">
        <f t="shared" si="21"/>
        <v>2</v>
      </c>
      <c r="M1379" s="82" t="str">
        <f>"Q"&amp;" "&amp;VLOOKUP(pro[[#This Row],[Period]],Mapping!A:B,2,0)</f>
        <v>Q 1</v>
      </c>
      <c r="N1379"/>
    </row>
    <row r="1380" spans="1:14" ht="11.25" customHeight="1" x14ac:dyDescent="0.2">
      <c r="A1380" s="42" t="s">
        <v>20</v>
      </c>
      <c r="B1380" s="44" t="s">
        <v>13</v>
      </c>
      <c r="C1380" s="44" t="s">
        <v>58</v>
      </c>
      <c r="D1380" s="43">
        <v>6124.9579999999996</v>
      </c>
      <c r="E1380" s="43">
        <v>-6375.6909999999989</v>
      </c>
      <c r="F1380" s="45">
        <v>-16790</v>
      </c>
      <c r="G1380" s="45">
        <v>-93450</v>
      </c>
      <c r="H1380" s="45">
        <v>-100380</v>
      </c>
      <c r="I1380" s="55">
        <f>pro[[#This Row],[Admin expenses 3]]+pro[[#This Row],[Admin expenses 2]]+pro[[#This Row],[Admin expenses 1]]+pro[[#This Row],[COGS]]</f>
        <v>-216995.69099999999</v>
      </c>
      <c r="J1380" s="55">
        <f>pro[[#This Row],[Revenue]]+pro[[#This Row],[AdminExp]]</f>
        <v>-210870.73299999998</v>
      </c>
      <c r="K1380" s="83">
        <f>pro[[#This Row],[Profit]]/pro[[#This Row],[Revenue]]</f>
        <v>-34.428110853984627</v>
      </c>
      <c r="L1380" s="56">
        <f t="shared" si="21"/>
        <v>2</v>
      </c>
      <c r="M1380" s="82" t="str">
        <f>"Q"&amp;" "&amp;VLOOKUP(pro[[#This Row],[Period]],Mapping!A:B,2,0)</f>
        <v>Q 1</v>
      </c>
      <c r="N1380"/>
    </row>
    <row r="1381" spans="1:14" ht="11.25" customHeight="1" x14ac:dyDescent="0.2">
      <c r="A1381" s="42" t="s">
        <v>20</v>
      </c>
      <c r="B1381" s="44" t="s">
        <v>14</v>
      </c>
      <c r="C1381" s="44" t="s">
        <v>59</v>
      </c>
      <c r="D1381" s="43">
        <v>10553.48</v>
      </c>
      <c r="E1381" s="43">
        <v>-9328.8509999999987</v>
      </c>
      <c r="F1381" s="45">
        <v>-41720</v>
      </c>
      <c r="G1381" s="45">
        <v>-63250</v>
      </c>
      <c r="H1381" s="45">
        <v>-73710</v>
      </c>
      <c r="I1381" s="55">
        <f>pro[[#This Row],[Admin expenses 3]]+pro[[#This Row],[Admin expenses 2]]+pro[[#This Row],[Admin expenses 1]]+pro[[#This Row],[COGS]]</f>
        <v>-188008.851</v>
      </c>
      <c r="J1381" s="55">
        <f>pro[[#This Row],[Revenue]]+pro[[#This Row],[AdminExp]]</f>
        <v>-177455.37099999998</v>
      </c>
      <c r="K1381" s="83">
        <f>pro[[#This Row],[Profit]]/pro[[#This Row],[Revenue]]</f>
        <v>-16.814867797162641</v>
      </c>
      <c r="L1381" s="56">
        <f t="shared" si="21"/>
        <v>2</v>
      </c>
      <c r="M1381" s="82" t="str">
        <f>"Q"&amp;" "&amp;VLOOKUP(pro[[#This Row],[Period]],Mapping!A:B,2,0)</f>
        <v>Q 1</v>
      </c>
      <c r="N1381"/>
    </row>
    <row r="1382" spans="1:14" ht="11.25" customHeight="1" x14ac:dyDescent="0.2">
      <c r="A1382" s="42" t="s">
        <v>20</v>
      </c>
      <c r="B1382" s="44" t="s">
        <v>26</v>
      </c>
      <c r="C1382" s="44" t="s">
        <v>60</v>
      </c>
      <c r="D1382" s="43">
        <v>101282.895</v>
      </c>
      <c r="E1382" s="43">
        <v>-16445.722999999998</v>
      </c>
      <c r="F1382" s="45">
        <v>-31160</v>
      </c>
      <c r="G1382" s="45">
        <v>-95860</v>
      </c>
      <c r="H1382" s="45">
        <v>-13300</v>
      </c>
      <c r="I1382" s="55">
        <f>pro[[#This Row],[Admin expenses 3]]+pro[[#This Row],[Admin expenses 2]]+pro[[#This Row],[Admin expenses 1]]+pro[[#This Row],[COGS]]</f>
        <v>-156765.723</v>
      </c>
      <c r="J1382" s="55">
        <f>pro[[#This Row],[Revenue]]+pro[[#This Row],[AdminExp]]</f>
        <v>-55482.827999999994</v>
      </c>
      <c r="K1382" s="83">
        <f>pro[[#This Row],[Profit]]/pro[[#This Row],[Revenue]]</f>
        <v>-0.54780057382838432</v>
      </c>
      <c r="L1382" s="56">
        <f t="shared" si="21"/>
        <v>2</v>
      </c>
      <c r="M1382" s="82" t="str">
        <f>"Q"&amp;" "&amp;VLOOKUP(pro[[#This Row],[Period]],Mapping!A:B,2,0)</f>
        <v>Q 1</v>
      </c>
      <c r="N1382"/>
    </row>
    <row r="1383" spans="1:14" ht="11.25" customHeight="1" x14ac:dyDescent="0.2">
      <c r="A1383" s="42" t="s">
        <v>20</v>
      </c>
      <c r="B1383" s="44" t="s">
        <v>19</v>
      </c>
      <c r="C1383" s="44" t="s">
        <v>57</v>
      </c>
      <c r="D1383" s="43">
        <v>354305.76999999996</v>
      </c>
      <c r="E1383" s="43">
        <v>-112593.55099999999</v>
      </c>
      <c r="F1383" s="45">
        <v>-34780</v>
      </c>
      <c r="G1383" s="45">
        <v>-12870</v>
      </c>
      <c r="H1383" s="45">
        <v>-40870</v>
      </c>
      <c r="I1383" s="55">
        <f>pro[[#This Row],[Admin expenses 3]]+pro[[#This Row],[Admin expenses 2]]+pro[[#This Row],[Admin expenses 1]]+pro[[#This Row],[COGS]]</f>
        <v>-201113.55099999998</v>
      </c>
      <c r="J1383" s="55">
        <f>pro[[#This Row],[Revenue]]+pro[[#This Row],[AdminExp]]</f>
        <v>153192.21899999998</v>
      </c>
      <c r="K1383" s="83">
        <f>pro[[#This Row],[Profit]]/pro[[#This Row],[Revenue]]</f>
        <v>0.43237291619608681</v>
      </c>
      <c r="L1383" s="56">
        <f t="shared" si="21"/>
        <v>2</v>
      </c>
      <c r="M1383" s="82" t="str">
        <f>"Q"&amp;" "&amp;VLOOKUP(pro[[#This Row],[Period]],Mapping!A:B,2,0)</f>
        <v>Q 1</v>
      </c>
      <c r="N1383"/>
    </row>
    <row r="1384" spans="1:14" ht="11.25" customHeight="1" x14ac:dyDescent="0.2">
      <c r="A1384" s="42" t="s">
        <v>20</v>
      </c>
      <c r="B1384" s="44" t="s">
        <v>21</v>
      </c>
      <c r="C1384" s="44" t="s">
        <v>58</v>
      </c>
      <c r="D1384" s="43">
        <v>15069.557999999997</v>
      </c>
      <c r="E1384" s="43">
        <v>-8605.3729999999996</v>
      </c>
      <c r="F1384" s="45">
        <v>-85350</v>
      </c>
      <c r="G1384" s="45">
        <v>-82920</v>
      </c>
      <c r="H1384" s="45">
        <v>-36880</v>
      </c>
      <c r="I1384" s="55">
        <f>pro[[#This Row],[Admin expenses 3]]+pro[[#This Row],[Admin expenses 2]]+pro[[#This Row],[Admin expenses 1]]+pro[[#This Row],[COGS]]</f>
        <v>-213755.37299999999</v>
      </c>
      <c r="J1384" s="55">
        <f>pro[[#This Row],[Revenue]]+pro[[#This Row],[AdminExp]]</f>
        <v>-198685.815</v>
      </c>
      <c r="K1384" s="83">
        <f>pro[[#This Row],[Profit]]/pro[[#This Row],[Revenue]]</f>
        <v>-13.184581458858982</v>
      </c>
      <c r="L1384" s="56">
        <f t="shared" si="21"/>
        <v>2</v>
      </c>
      <c r="M1384" s="82" t="str">
        <f>"Q"&amp;" "&amp;VLOOKUP(pro[[#This Row],[Period]],Mapping!A:B,2,0)</f>
        <v>Q 1</v>
      </c>
      <c r="N1384"/>
    </row>
    <row r="1385" spans="1:14" ht="11.25" customHeight="1" x14ac:dyDescent="0.2">
      <c r="A1385" s="42" t="s">
        <v>20</v>
      </c>
      <c r="B1385" s="44" t="s">
        <v>36</v>
      </c>
      <c r="C1385" s="44" t="s">
        <v>59</v>
      </c>
      <c r="D1385" s="43">
        <v>158006.51999999999</v>
      </c>
      <c r="E1385" s="43">
        <v>-17897.355</v>
      </c>
      <c r="F1385" s="45">
        <v>-94910</v>
      </c>
      <c r="G1385" s="45">
        <v>-15520</v>
      </c>
      <c r="H1385" s="45">
        <v>-83420</v>
      </c>
      <c r="I1385" s="55">
        <f>pro[[#This Row],[Admin expenses 3]]+pro[[#This Row],[Admin expenses 2]]+pro[[#This Row],[Admin expenses 1]]+pro[[#This Row],[COGS]]</f>
        <v>-211747.35500000001</v>
      </c>
      <c r="J1385" s="55">
        <f>pro[[#This Row],[Revenue]]+pro[[#This Row],[AdminExp]]</f>
        <v>-53740.835000000021</v>
      </c>
      <c r="K1385" s="83">
        <f>pro[[#This Row],[Profit]]/pro[[#This Row],[Revenue]]</f>
        <v>-0.34011783184643279</v>
      </c>
      <c r="L1385" s="56">
        <f t="shared" si="21"/>
        <v>2</v>
      </c>
      <c r="M1385" s="82" t="str">
        <f>"Q"&amp;" "&amp;VLOOKUP(pro[[#This Row],[Period]],Mapping!A:B,2,0)</f>
        <v>Q 1</v>
      </c>
      <c r="N1385"/>
    </row>
    <row r="1386" spans="1:14" ht="11.25" customHeight="1" x14ac:dyDescent="0.2">
      <c r="A1386" s="42" t="s">
        <v>20</v>
      </c>
      <c r="B1386" s="44" t="s">
        <v>30</v>
      </c>
      <c r="C1386" s="44" t="s">
        <v>60</v>
      </c>
      <c r="D1386" s="43">
        <v>50197.097999999998</v>
      </c>
      <c r="E1386" s="43">
        <v>-19313.244999999999</v>
      </c>
      <c r="F1386" s="45">
        <v>-67850</v>
      </c>
      <c r="G1386" s="45">
        <v>-28110</v>
      </c>
      <c r="H1386" s="45">
        <v>-16760</v>
      </c>
      <c r="I1386" s="55">
        <f>pro[[#This Row],[Admin expenses 3]]+pro[[#This Row],[Admin expenses 2]]+pro[[#This Row],[Admin expenses 1]]+pro[[#This Row],[COGS]]</f>
        <v>-132033.245</v>
      </c>
      <c r="J1386" s="55">
        <f>pro[[#This Row],[Revenue]]+pro[[#This Row],[AdminExp]]</f>
        <v>-81836.146999999997</v>
      </c>
      <c r="K1386" s="83">
        <f>pro[[#This Row],[Profit]]/pro[[#This Row],[Revenue]]</f>
        <v>-1.6302963768941383</v>
      </c>
      <c r="L1386" s="56">
        <f t="shared" si="21"/>
        <v>2</v>
      </c>
      <c r="M1386" s="82" t="str">
        <f>"Q"&amp;" "&amp;VLOOKUP(pro[[#This Row],[Period]],Mapping!A:B,2,0)</f>
        <v>Q 1</v>
      </c>
      <c r="N1386"/>
    </row>
    <row r="1387" spans="1:14" ht="11.25" customHeight="1" x14ac:dyDescent="0.2">
      <c r="A1387" s="42" t="s">
        <v>20</v>
      </c>
      <c r="B1387" s="44" t="s">
        <v>32</v>
      </c>
      <c r="C1387" s="44" t="s">
        <v>57</v>
      </c>
      <c r="D1387" s="43">
        <v>244690.13099999999</v>
      </c>
      <c r="E1387" s="43">
        <v>-65577.09199999999</v>
      </c>
      <c r="F1387" s="45">
        <v>-76360</v>
      </c>
      <c r="G1387" s="45">
        <v>-104680</v>
      </c>
      <c r="H1387" s="45">
        <v>-22190</v>
      </c>
      <c r="I1387" s="55">
        <f>pro[[#This Row],[Admin expenses 3]]+pro[[#This Row],[Admin expenses 2]]+pro[[#This Row],[Admin expenses 1]]+pro[[#This Row],[COGS]]</f>
        <v>-268807.092</v>
      </c>
      <c r="J1387" s="55">
        <f>pro[[#This Row],[Revenue]]+pro[[#This Row],[AdminExp]]</f>
        <v>-24116.96100000001</v>
      </c>
      <c r="K1387" s="83">
        <f>pro[[#This Row],[Profit]]/pro[[#This Row],[Revenue]]</f>
        <v>-9.8561232941593427E-2</v>
      </c>
      <c r="L1387" s="56">
        <f t="shared" si="21"/>
        <v>2</v>
      </c>
      <c r="M1387" s="82" t="str">
        <f>"Q"&amp;" "&amp;VLOOKUP(pro[[#This Row],[Period]],Mapping!A:B,2,0)</f>
        <v>Q 1</v>
      </c>
      <c r="N1387"/>
    </row>
    <row r="1388" spans="1:14" ht="11.25" customHeight="1" x14ac:dyDescent="0.2">
      <c r="A1388" s="42" t="s">
        <v>20</v>
      </c>
      <c r="B1388" s="44" t="s">
        <v>24</v>
      </c>
      <c r="C1388" s="44" t="s">
        <v>58</v>
      </c>
      <c r="D1388" s="43">
        <v>9483.2919999999995</v>
      </c>
      <c r="E1388" s="43">
        <v>-5089.2659999999996</v>
      </c>
      <c r="F1388" s="45">
        <v>-99410</v>
      </c>
      <c r="G1388" s="45">
        <v>-78260</v>
      </c>
      <c r="H1388" s="45">
        <v>-107860</v>
      </c>
      <c r="I1388" s="55">
        <f>pro[[#This Row],[Admin expenses 3]]+pro[[#This Row],[Admin expenses 2]]+pro[[#This Row],[Admin expenses 1]]+pro[[#This Row],[COGS]]</f>
        <v>-290619.266</v>
      </c>
      <c r="J1388" s="55">
        <f>pro[[#This Row],[Revenue]]+pro[[#This Row],[AdminExp]]</f>
        <v>-281135.97399999999</v>
      </c>
      <c r="K1388" s="83">
        <f>pro[[#This Row],[Profit]]/pro[[#This Row],[Revenue]]</f>
        <v>-29.645398876255207</v>
      </c>
      <c r="L1388" s="56">
        <f t="shared" si="21"/>
        <v>2</v>
      </c>
      <c r="M1388" s="82" t="str">
        <f>"Q"&amp;" "&amp;VLOOKUP(pro[[#This Row],[Period]],Mapping!A:B,2,0)</f>
        <v>Q 1</v>
      </c>
      <c r="N1388"/>
    </row>
    <row r="1389" spans="1:14" ht="11.25" customHeight="1" x14ac:dyDescent="0.2">
      <c r="A1389" s="42" t="s">
        <v>20</v>
      </c>
      <c r="B1389" s="44" t="s">
        <v>15</v>
      </c>
      <c r="C1389" s="44" t="s">
        <v>59</v>
      </c>
      <c r="D1389" s="43">
        <v>-171169.02599999998</v>
      </c>
      <c r="E1389" s="43">
        <v>4922.1129999999994</v>
      </c>
      <c r="F1389" s="45">
        <v>-86060</v>
      </c>
      <c r="G1389" s="45">
        <v>-39840</v>
      </c>
      <c r="H1389" s="45">
        <v>-27900</v>
      </c>
      <c r="I1389" s="55">
        <f>pro[[#This Row],[Admin expenses 3]]+pro[[#This Row],[Admin expenses 2]]+pro[[#This Row],[Admin expenses 1]]+pro[[#This Row],[COGS]]</f>
        <v>-148877.88699999999</v>
      </c>
      <c r="J1389" s="55">
        <f>pro[[#This Row],[Revenue]]+pro[[#This Row],[AdminExp]]</f>
        <v>-320046.91299999994</v>
      </c>
      <c r="K1389" s="83">
        <f>pro[[#This Row],[Profit]]/pro[[#This Row],[Revenue]]</f>
        <v>1.8697711874577119</v>
      </c>
      <c r="L1389" s="56">
        <f t="shared" si="21"/>
        <v>2</v>
      </c>
      <c r="M1389" s="82" t="str">
        <f>"Q"&amp;" "&amp;VLOOKUP(pro[[#This Row],[Period]],Mapping!A:B,2,0)</f>
        <v>Q 1</v>
      </c>
      <c r="N1389"/>
    </row>
    <row r="1390" spans="1:14" ht="11.25" customHeight="1" x14ac:dyDescent="0.2">
      <c r="A1390" s="42" t="s">
        <v>20</v>
      </c>
      <c r="B1390" s="44" t="s">
        <v>25</v>
      </c>
      <c r="C1390" s="44" t="s">
        <v>60</v>
      </c>
      <c r="D1390" s="43">
        <v>-3821.2299999999996</v>
      </c>
      <c r="E1390" s="43">
        <v>417.94900000000001</v>
      </c>
      <c r="F1390" s="45">
        <v>-17110</v>
      </c>
      <c r="G1390" s="45">
        <v>-108450</v>
      </c>
      <c r="H1390" s="45">
        <v>-27240</v>
      </c>
      <c r="I1390" s="55">
        <f>pro[[#This Row],[Admin expenses 3]]+pro[[#This Row],[Admin expenses 2]]+pro[[#This Row],[Admin expenses 1]]+pro[[#This Row],[COGS]]</f>
        <v>-152382.05100000001</v>
      </c>
      <c r="J1390" s="55">
        <f>pro[[#This Row],[Revenue]]+pro[[#This Row],[AdminExp]]</f>
        <v>-156203.28100000002</v>
      </c>
      <c r="K1390" s="83">
        <f>pro[[#This Row],[Profit]]/pro[[#This Row],[Revenue]]</f>
        <v>40.877749049389863</v>
      </c>
      <c r="L1390" s="56">
        <f t="shared" si="21"/>
        <v>2</v>
      </c>
      <c r="M1390" s="82" t="str">
        <f>"Q"&amp;" "&amp;VLOOKUP(pro[[#This Row],[Period]],Mapping!A:B,2,0)</f>
        <v>Q 1</v>
      </c>
      <c r="N1390"/>
    </row>
    <row r="1391" spans="1:14" ht="11.25" customHeight="1" x14ac:dyDescent="0.2">
      <c r="A1391" s="42" t="s">
        <v>20</v>
      </c>
      <c r="B1391" s="44" t="s">
        <v>14</v>
      </c>
      <c r="C1391" s="44" t="s">
        <v>57</v>
      </c>
      <c r="D1391" s="43">
        <v>67221.027999999991</v>
      </c>
      <c r="E1391" s="43">
        <v>-15746.450999999999</v>
      </c>
      <c r="F1391" s="45">
        <v>-31100</v>
      </c>
      <c r="G1391" s="45">
        <v>-47500</v>
      </c>
      <c r="H1391" s="45">
        <v>-76690</v>
      </c>
      <c r="I1391" s="55">
        <f>pro[[#This Row],[Admin expenses 3]]+pro[[#This Row],[Admin expenses 2]]+pro[[#This Row],[Admin expenses 1]]+pro[[#This Row],[COGS]]</f>
        <v>-171036.451</v>
      </c>
      <c r="J1391" s="55">
        <f>pro[[#This Row],[Revenue]]+pro[[#This Row],[AdminExp]]</f>
        <v>-103815.42300000001</v>
      </c>
      <c r="K1391" s="83">
        <f>pro[[#This Row],[Profit]]/pro[[#This Row],[Revenue]]</f>
        <v>-1.5443891009819133</v>
      </c>
      <c r="L1391" s="56">
        <f t="shared" si="21"/>
        <v>2</v>
      </c>
      <c r="M1391" s="82" t="str">
        <f>"Q"&amp;" "&amp;VLOOKUP(pro[[#This Row],[Period]],Mapping!A:B,2,0)</f>
        <v>Q 1</v>
      </c>
      <c r="N1391"/>
    </row>
    <row r="1392" spans="1:14" ht="11.25" customHeight="1" x14ac:dyDescent="0.2">
      <c r="A1392" s="42" t="s">
        <v>20</v>
      </c>
      <c r="B1392" s="44" t="s">
        <v>35</v>
      </c>
      <c r="C1392" s="44" t="s">
        <v>58</v>
      </c>
      <c r="D1392" s="43">
        <v>630946.81999999995</v>
      </c>
      <c r="E1392" s="43">
        <v>-9347.625</v>
      </c>
      <c r="F1392" s="45">
        <v>-70610</v>
      </c>
      <c r="G1392" s="45">
        <v>-57260</v>
      </c>
      <c r="H1392" s="45">
        <v>-83270</v>
      </c>
      <c r="I1392" s="55">
        <f>pro[[#This Row],[Admin expenses 3]]+pro[[#This Row],[Admin expenses 2]]+pro[[#This Row],[Admin expenses 1]]+pro[[#This Row],[COGS]]</f>
        <v>-220487.625</v>
      </c>
      <c r="J1392" s="55">
        <f>pro[[#This Row],[Revenue]]+pro[[#This Row],[AdminExp]]</f>
        <v>410459.19499999995</v>
      </c>
      <c r="K1392" s="83">
        <f>pro[[#This Row],[Profit]]/pro[[#This Row],[Revenue]]</f>
        <v>0.65054483514157335</v>
      </c>
      <c r="L1392" s="56">
        <f t="shared" si="21"/>
        <v>2</v>
      </c>
      <c r="M1392" s="82" t="str">
        <f>"Q"&amp;" "&amp;VLOOKUP(pro[[#This Row],[Period]],Mapping!A:B,2,0)</f>
        <v>Q 1</v>
      </c>
      <c r="N1392"/>
    </row>
    <row r="1393" spans="1:14" ht="11.25" customHeight="1" x14ac:dyDescent="0.2">
      <c r="A1393" s="42" t="s">
        <v>20</v>
      </c>
      <c r="B1393" s="44" t="s">
        <v>25</v>
      </c>
      <c r="C1393" s="44" t="s">
        <v>59</v>
      </c>
      <c r="D1393" s="43">
        <v>106731.961</v>
      </c>
      <c r="E1393" s="43">
        <v>-9977.0369999999984</v>
      </c>
      <c r="F1393" s="45">
        <v>-21430</v>
      </c>
      <c r="G1393" s="45">
        <v>-46850</v>
      </c>
      <c r="H1393" s="45">
        <v>-24990</v>
      </c>
      <c r="I1393" s="55">
        <f>pro[[#This Row],[Admin expenses 3]]+pro[[#This Row],[Admin expenses 2]]+pro[[#This Row],[Admin expenses 1]]+pro[[#This Row],[COGS]]</f>
        <v>-103247.037</v>
      </c>
      <c r="J1393" s="55">
        <f>pro[[#This Row],[Revenue]]+pro[[#This Row],[AdminExp]]</f>
        <v>3484.9239999999991</v>
      </c>
      <c r="K1393" s="83">
        <f>pro[[#This Row],[Profit]]/pro[[#This Row],[Revenue]]</f>
        <v>3.2651175593035334E-2</v>
      </c>
      <c r="L1393" s="56">
        <f t="shared" si="21"/>
        <v>2</v>
      </c>
      <c r="M1393" s="82" t="str">
        <f>"Q"&amp;" "&amp;VLOOKUP(pro[[#This Row],[Period]],Mapping!A:B,2,0)</f>
        <v>Q 1</v>
      </c>
      <c r="N1393"/>
    </row>
    <row r="1394" spans="1:14" ht="11.25" customHeight="1" x14ac:dyDescent="0.2">
      <c r="A1394" s="42" t="s">
        <v>20</v>
      </c>
      <c r="B1394" s="44" t="s">
        <v>15</v>
      </c>
      <c r="C1394" s="44" t="s">
        <v>60</v>
      </c>
      <c r="D1394" s="43">
        <v>82328.652000000002</v>
      </c>
      <c r="E1394" s="43">
        <v>-11030.424999999999</v>
      </c>
      <c r="F1394" s="45">
        <v>-105080</v>
      </c>
      <c r="G1394" s="45">
        <v>-32900</v>
      </c>
      <c r="H1394" s="45">
        <v>-99540</v>
      </c>
      <c r="I1394" s="55">
        <f>pro[[#This Row],[Admin expenses 3]]+pro[[#This Row],[Admin expenses 2]]+pro[[#This Row],[Admin expenses 1]]+pro[[#This Row],[COGS]]</f>
        <v>-248550.42499999999</v>
      </c>
      <c r="J1394" s="55">
        <f>pro[[#This Row],[Revenue]]+pro[[#This Row],[AdminExp]]</f>
        <v>-166221.77299999999</v>
      </c>
      <c r="K1394" s="83">
        <f>pro[[#This Row],[Profit]]/pro[[#This Row],[Revenue]]</f>
        <v>-2.0190027282360945</v>
      </c>
      <c r="L1394" s="56">
        <f t="shared" si="21"/>
        <v>2</v>
      </c>
      <c r="M1394" s="82" t="str">
        <f>"Q"&amp;" "&amp;VLOOKUP(pro[[#This Row],[Period]],Mapping!A:B,2,0)</f>
        <v>Q 1</v>
      </c>
      <c r="N1394"/>
    </row>
    <row r="1395" spans="1:14" ht="11.25" customHeight="1" x14ac:dyDescent="0.2">
      <c r="A1395" s="42" t="s">
        <v>20</v>
      </c>
      <c r="B1395" s="44" t="s">
        <v>22</v>
      </c>
      <c r="C1395" s="44" t="s">
        <v>57</v>
      </c>
      <c r="D1395" s="43">
        <v>516426.98099999991</v>
      </c>
      <c r="E1395" s="43">
        <v>-51226.020999999993</v>
      </c>
      <c r="F1395" s="45">
        <v>-22470</v>
      </c>
      <c r="G1395" s="45">
        <v>-97110</v>
      </c>
      <c r="H1395" s="45">
        <v>-79520</v>
      </c>
      <c r="I1395" s="55">
        <f>pro[[#This Row],[Admin expenses 3]]+pro[[#This Row],[Admin expenses 2]]+pro[[#This Row],[Admin expenses 1]]+pro[[#This Row],[COGS]]</f>
        <v>-250326.02100000001</v>
      </c>
      <c r="J1395" s="55">
        <f>pro[[#This Row],[Revenue]]+pro[[#This Row],[AdminExp]]</f>
        <v>266100.9599999999</v>
      </c>
      <c r="K1395" s="83">
        <f>pro[[#This Row],[Profit]]/pro[[#This Row],[Revenue]]</f>
        <v>0.51527315533500362</v>
      </c>
      <c r="L1395" s="56">
        <f t="shared" si="21"/>
        <v>2</v>
      </c>
      <c r="M1395" s="82" t="str">
        <f>"Q"&amp;" "&amp;VLOOKUP(pro[[#This Row],[Period]],Mapping!A:B,2,0)</f>
        <v>Q 1</v>
      </c>
      <c r="N1395"/>
    </row>
    <row r="1396" spans="1:14" ht="11.25" customHeight="1" x14ac:dyDescent="0.2">
      <c r="A1396" s="42" t="s">
        <v>20</v>
      </c>
      <c r="B1396" s="44" t="s">
        <v>35</v>
      </c>
      <c r="C1396" s="44" t="s">
        <v>57</v>
      </c>
      <c r="D1396" s="43">
        <v>510010.97699999996</v>
      </c>
      <c r="E1396" s="43">
        <v>-183912.21799999999</v>
      </c>
      <c r="F1396" s="45">
        <v>-63980</v>
      </c>
      <c r="G1396" s="45">
        <v>-78830</v>
      </c>
      <c r="H1396" s="45">
        <v>-20070</v>
      </c>
      <c r="I1396" s="55">
        <f>pro[[#This Row],[Admin expenses 3]]+pro[[#This Row],[Admin expenses 2]]+pro[[#This Row],[Admin expenses 1]]+pro[[#This Row],[COGS]]</f>
        <v>-346792.21799999999</v>
      </c>
      <c r="J1396" s="55">
        <f>pro[[#This Row],[Revenue]]+pro[[#This Row],[AdminExp]]</f>
        <v>163218.75899999996</v>
      </c>
      <c r="K1396" s="83">
        <f>pro[[#This Row],[Profit]]/pro[[#This Row],[Revenue]]</f>
        <v>0.32002989418010108</v>
      </c>
      <c r="L1396" s="56">
        <f t="shared" si="21"/>
        <v>2</v>
      </c>
      <c r="M1396" s="82" t="str">
        <f>"Q"&amp;" "&amp;VLOOKUP(pro[[#This Row],[Period]],Mapping!A:B,2,0)</f>
        <v>Q 1</v>
      </c>
      <c r="N1396"/>
    </row>
    <row r="1397" spans="1:14" ht="11.25" customHeight="1" x14ac:dyDescent="0.2">
      <c r="A1397" s="42" t="s">
        <v>20</v>
      </c>
      <c r="B1397" s="44" t="s">
        <v>35</v>
      </c>
      <c r="C1397" s="44" t="s">
        <v>58</v>
      </c>
      <c r="D1397" s="43">
        <v>2176978.4890000001</v>
      </c>
      <c r="E1397" s="43">
        <v>-186341.35799999998</v>
      </c>
      <c r="F1397" s="45">
        <v>-93510</v>
      </c>
      <c r="G1397" s="45">
        <v>-54850</v>
      </c>
      <c r="H1397" s="45">
        <v>-28230</v>
      </c>
      <c r="I1397" s="55">
        <f>pro[[#This Row],[Admin expenses 3]]+pro[[#This Row],[Admin expenses 2]]+pro[[#This Row],[Admin expenses 1]]+pro[[#This Row],[COGS]]</f>
        <v>-362931.35800000001</v>
      </c>
      <c r="J1397" s="55">
        <f>pro[[#This Row],[Revenue]]+pro[[#This Row],[AdminExp]]</f>
        <v>1814047.1310000001</v>
      </c>
      <c r="K1397" s="83">
        <f>pro[[#This Row],[Profit]]/pro[[#This Row],[Revenue]]</f>
        <v>0.83328665862623508</v>
      </c>
      <c r="L1397" s="56">
        <f t="shared" si="21"/>
        <v>2</v>
      </c>
      <c r="M1397" s="82" t="str">
        <f>"Q"&amp;" "&amp;VLOOKUP(pro[[#This Row],[Period]],Mapping!A:B,2,0)</f>
        <v>Q 1</v>
      </c>
      <c r="N1397"/>
    </row>
    <row r="1398" spans="1:14" ht="11.25" customHeight="1" x14ac:dyDescent="0.2">
      <c r="A1398" s="42" t="s">
        <v>20</v>
      </c>
      <c r="B1398" s="44" t="s">
        <v>15</v>
      </c>
      <c r="C1398" s="44" t="s">
        <v>59</v>
      </c>
      <c r="D1398" s="43">
        <v>427348.73299999995</v>
      </c>
      <c r="E1398" s="43">
        <v>-433114.34600000002</v>
      </c>
      <c r="F1398" s="45">
        <v>-61340</v>
      </c>
      <c r="G1398" s="45">
        <v>-12380</v>
      </c>
      <c r="H1398" s="45">
        <v>-40140</v>
      </c>
      <c r="I1398" s="55">
        <f>pro[[#This Row],[Admin expenses 3]]+pro[[#This Row],[Admin expenses 2]]+pro[[#This Row],[Admin expenses 1]]+pro[[#This Row],[COGS]]</f>
        <v>-546974.34600000002</v>
      </c>
      <c r="J1398" s="55">
        <f>pro[[#This Row],[Revenue]]+pro[[#This Row],[AdminExp]]</f>
        <v>-119625.61300000007</v>
      </c>
      <c r="K1398" s="83">
        <f>pro[[#This Row],[Profit]]/pro[[#This Row],[Revenue]]</f>
        <v>-0.27992504426121717</v>
      </c>
      <c r="L1398" s="56">
        <f t="shared" si="21"/>
        <v>2</v>
      </c>
      <c r="M1398" s="82" t="str">
        <f>"Q"&amp;" "&amp;VLOOKUP(pro[[#This Row],[Period]],Mapping!A:B,2,0)</f>
        <v>Q 1</v>
      </c>
      <c r="N1398"/>
    </row>
    <row r="1399" spans="1:14" ht="11.25" customHeight="1" x14ac:dyDescent="0.2">
      <c r="A1399" s="42" t="s">
        <v>20</v>
      </c>
      <c r="B1399" s="44" t="s">
        <v>17</v>
      </c>
      <c r="C1399" s="44" t="s">
        <v>57</v>
      </c>
      <c r="D1399" s="43">
        <v>407801.85599999997</v>
      </c>
      <c r="E1399" s="43">
        <v>-433089.95799999993</v>
      </c>
      <c r="F1399" s="45">
        <v>-48720</v>
      </c>
      <c r="G1399" s="45">
        <v>-101800</v>
      </c>
      <c r="H1399" s="45">
        <v>-74380</v>
      </c>
      <c r="I1399" s="55">
        <f>pro[[#This Row],[Admin expenses 3]]+pro[[#This Row],[Admin expenses 2]]+pro[[#This Row],[Admin expenses 1]]+pro[[#This Row],[COGS]]</f>
        <v>-657989.95799999987</v>
      </c>
      <c r="J1399" s="55">
        <f>pro[[#This Row],[Revenue]]+pro[[#This Row],[AdminExp]]</f>
        <v>-250188.1019999999</v>
      </c>
      <c r="K1399" s="83">
        <f>pro[[#This Row],[Profit]]/pro[[#This Row],[Revenue]]</f>
        <v>-0.61350407880438851</v>
      </c>
      <c r="L1399" s="56">
        <f t="shared" si="21"/>
        <v>2</v>
      </c>
      <c r="M1399" s="82" t="str">
        <f>"Q"&amp;" "&amp;VLOOKUP(pro[[#This Row],[Period]],Mapping!A:B,2,0)</f>
        <v>Q 1</v>
      </c>
      <c r="N1399"/>
    </row>
    <row r="1400" spans="1:14" ht="11.25" customHeight="1" x14ac:dyDescent="0.2">
      <c r="A1400" s="42" t="s">
        <v>20</v>
      </c>
      <c r="B1400" s="44" t="s">
        <v>19</v>
      </c>
      <c r="C1400" s="44" t="s">
        <v>58</v>
      </c>
      <c r="D1400" s="43">
        <v>499131.73099999991</v>
      </c>
      <c r="E1400" s="43">
        <v>-881404.73400000005</v>
      </c>
      <c r="F1400" s="45">
        <v>-28940</v>
      </c>
      <c r="G1400" s="45">
        <v>-85080</v>
      </c>
      <c r="H1400" s="45">
        <v>-59290</v>
      </c>
      <c r="I1400" s="55">
        <f>pro[[#This Row],[Admin expenses 3]]+pro[[#This Row],[Admin expenses 2]]+pro[[#This Row],[Admin expenses 1]]+pro[[#This Row],[COGS]]</f>
        <v>-1054714.7340000002</v>
      </c>
      <c r="J1400" s="55">
        <f>pro[[#This Row],[Revenue]]+pro[[#This Row],[AdminExp]]</f>
        <v>-555583.00300000026</v>
      </c>
      <c r="K1400" s="83">
        <f>pro[[#This Row],[Profit]]/pro[[#This Row],[Revenue]]</f>
        <v>-1.1130989446150847</v>
      </c>
      <c r="L1400" s="56">
        <f t="shared" si="21"/>
        <v>2</v>
      </c>
      <c r="M1400" s="82" t="str">
        <f>"Q"&amp;" "&amp;VLOOKUP(pro[[#This Row],[Period]],Mapping!A:B,2,0)</f>
        <v>Q 1</v>
      </c>
      <c r="N1400"/>
    </row>
    <row r="1401" spans="1:14" ht="11.25" customHeight="1" x14ac:dyDescent="0.2">
      <c r="A1401" s="42" t="s">
        <v>20</v>
      </c>
      <c r="B1401" s="44" t="s">
        <v>19</v>
      </c>
      <c r="C1401" s="44" t="s">
        <v>59</v>
      </c>
      <c r="D1401" s="43">
        <v>315669.81599999999</v>
      </c>
      <c r="E1401" s="43">
        <v>-46273.177999999993</v>
      </c>
      <c r="F1401" s="45">
        <v>-80450</v>
      </c>
      <c r="G1401" s="45">
        <v>-24590</v>
      </c>
      <c r="H1401" s="45">
        <v>-70390</v>
      </c>
      <c r="I1401" s="55">
        <f>pro[[#This Row],[Admin expenses 3]]+pro[[#This Row],[Admin expenses 2]]+pro[[#This Row],[Admin expenses 1]]+pro[[#This Row],[COGS]]</f>
        <v>-221703.17799999999</v>
      </c>
      <c r="J1401" s="55">
        <f>pro[[#This Row],[Revenue]]+pro[[#This Row],[AdminExp]]</f>
        <v>93966.638000000006</v>
      </c>
      <c r="K1401" s="83">
        <f>pro[[#This Row],[Profit]]/pro[[#This Row],[Revenue]]</f>
        <v>0.29767381370412688</v>
      </c>
      <c r="L1401" s="56">
        <f t="shared" si="21"/>
        <v>2</v>
      </c>
      <c r="M1401" s="82" t="str">
        <f>"Q"&amp;" "&amp;VLOOKUP(pro[[#This Row],[Period]],Mapping!A:B,2,0)</f>
        <v>Q 1</v>
      </c>
      <c r="N1401"/>
    </row>
    <row r="1402" spans="1:14" ht="11.25" customHeight="1" x14ac:dyDescent="0.2">
      <c r="A1402" s="42" t="s">
        <v>20</v>
      </c>
      <c r="B1402" s="44" t="s">
        <v>17</v>
      </c>
      <c r="C1402" s="44" t="s">
        <v>57</v>
      </c>
      <c r="D1402" s="43">
        <v>361148.473</v>
      </c>
      <c r="E1402" s="43">
        <v>-114151.85599999999</v>
      </c>
      <c r="F1402" s="45">
        <v>-106820</v>
      </c>
      <c r="G1402" s="45">
        <v>-52500</v>
      </c>
      <c r="H1402" s="45">
        <v>-77390</v>
      </c>
      <c r="I1402" s="55">
        <f>pro[[#This Row],[Admin expenses 3]]+pro[[#This Row],[Admin expenses 2]]+pro[[#This Row],[Admin expenses 1]]+pro[[#This Row],[COGS]]</f>
        <v>-350861.85599999997</v>
      </c>
      <c r="J1402" s="55">
        <f>pro[[#This Row],[Revenue]]+pro[[#This Row],[AdminExp]]</f>
        <v>10286.617000000027</v>
      </c>
      <c r="K1402" s="83">
        <f>pro[[#This Row],[Profit]]/pro[[#This Row],[Revenue]]</f>
        <v>2.8483069344169779E-2</v>
      </c>
      <c r="L1402" s="56">
        <f t="shared" si="21"/>
        <v>2</v>
      </c>
      <c r="M1402" s="82" t="str">
        <f>"Q"&amp;" "&amp;VLOOKUP(pro[[#This Row],[Period]],Mapping!A:B,2,0)</f>
        <v>Q 1</v>
      </c>
      <c r="N1402"/>
    </row>
    <row r="1403" spans="1:14" ht="11.25" customHeight="1" x14ac:dyDescent="0.2">
      <c r="A1403" s="42" t="s">
        <v>20</v>
      </c>
      <c r="B1403" s="44" t="s">
        <v>15</v>
      </c>
      <c r="C1403" s="44" t="s">
        <v>58</v>
      </c>
      <c r="D1403" s="43">
        <v>300174.72799999994</v>
      </c>
      <c r="E1403" s="43">
        <v>-27762</v>
      </c>
      <c r="F1403" s="45">
        <v>-77820</v>
      </c>
      <c r="G1403" s="45">
        <v>-106170</v>
      </c>
      <c r="H1403" s="45">
        <v>-66260</v>
      </c>
      <c r="I1403" s="55">
        <f>pro[[#This Row],[Admin expenses 3]]+pro[[#This Row],[Admin expenses 2]]+pro[[#This Row],[Admin expenses 1]]+pro[[#This Row],[COGS]]</f>
        <v>-278012</v>
      </c>
      <c r="J1403" s="55">
        <f>pro[[#This Row],[Revenue]]+pro[[#This Row],[AdminExp]]</f>
        <v>22162.727999999945</v>
      </c>
      <c r="K1403" s="83">
        <f>pro[[#This Row],[Profit]]/pro[[#This Row],[Revenue]]</f>
        <v>7.3832757832964363E-2</v>
      </c>
      <c r="L1403" s="56">
        <f t="shared" si="21"/>
        <v>2</v>
      </c>
      <c r="M1403" s="82" t="str">
        <f>"Q"&amp;" "&amp;VLOOKUP(pro[[#This Row],[Period]],Mapping!A:B,2,0)</f>
        <v>Q 1</v>
      </c>
      <c r="N1403"/>
    </row>
    <row r="1404" spans="1:14" ht="11.25" customHeight="1" x14ac:dyDescent="0.2">
      <c r="A1404" s="42" t="s">
        <v>20</v>
      </c>
      <c r="B1404" s="44" t="s">
        <v>17</v>
      </c>
      <c r="C1404" s="44" t="s">
        <v>59</v>
      </c>
      <c r="D1404" s="43">
        <v>216888.231</v>
      </c>
      <c r="E1404" s="43">
        <v>-119719.803</v>
      </c>
      <c r="F1404" s="45">
        <v>-78220</v>
      </c>
      <c r="G1404" s="45">
        <v>-14000</v>
      </c>
      <c r="H1404" s="45">
        <v>-32910</v>
      </c>
      <c r="I1404" s="55">
        <f>pro[[#This Row],[Admin expenses 3]]+pro[[#This Row],[Admin expenses 2]]+pro[[#This Row],[Admin expenses 1]]+pro[[#This Row],[COGS]]</f>
        <v>-244849.80300000001</v>
      </c>
      <c r="J1404" s="55">
        <f>pro[[#This Row],[Revenue]]+pro[[#This Row],[AdminExp]]</f>
        <v>-27961.572000000015</v>
      </c>
      <c r="K1404" s="83">
        <f>pro[[#This Row],[Profit]]/pro[[#This Row],[Revenue]]</f>
        <v>-0.12892157343475227</v>
      </c>
      <c r="L1404" s="56">
        <f t="shared" si="21"/>
        <v>2</v>
      </c>
      <c r="M1404" s="82" t="str">
        <f>"Q"&amp;" "&amp;VLOOKUP(pro[[#This Row],[Period]],Mapping!A:B,2,0)</f>
        <v>Q 1</v>
      </c>
      <c r="N1404"/>
    </row>
    <row r="1405" spans="1:14" ht="11.25" customHeight="1" x14ac:dyDescent="0.2">
      <c r="A1405" s="42" t="s">
        <v>20</v>
      </c>
      <c r="B1405" s="44" t="s">
        <v>19</v>
      </c>
      <c r="C1405" s="44" t="s">
        <v>57</v>
      </c>
      <c r="D1405" s="43">
        <v>195864.89299999998</v>
      </c>
      <c r="E1405" s="43">
        <v>-66598.273000000001</v>
      </c>
      <c r="F1405" s="45">
        <v>-22600</v>
      </c>
      <c r="G1405" s="45">
        <v>-43430</v>
      </c>
      <c r="H1405" s="45">
        <v>-108470</v>
      </c>
      <c r="I1405" s="55">
        <f>pro[[#This Row],[Admin expenses 3]]+pro[[#This Row],[Admin expenses 2]]+pro[[#This Row],[Admin expenses 1]]+pro[[#This Row],[COGS]]</f>
        <v>-241098.27299999999</v>
      </c>
      <c r="J1405" s="55">
        <f>pro[[#This Row],[Revenue]]+pro[[#This Row],[AdminExp]]</f>
        <v>-45233.380000000005</v>
      </c>
      <c r="K1405" s="83">
        <f>pro[[#This Row],[Profit]]/pro[[#This Row],[Revenue]]</f>
        <v>-0.23094174411337723</v>
      </c>
      <c r="L1405" s="56">
        <f t="shared" si="21"/>
        <v>2</v>
      </c>
      <c r="M1405" s="82" t="str">
        <f>"Q"&amp;" "&amp;VLOOKUP(pro[[#This Row],[Period]],Mapping!A:B,2,0)</f>
        <v>Q 1</v>
      </c>
      <c r="N1405"/>
    </row>
    <row r="1406" spans="1:14" ht="11.25" customHeight="1" x14ac:dyDescent="0.2">
      <c r="A1406" s="42" t="s">
        <v>20</v>
      </c>
      <c r="B1406" s="44" t="s">
        <v>19</v>
      </c>
      <c r="C1406" s="44" t="s">
        <v>57</v>
      </c>
      <c r="D1406" s="43">
        <v>246879.91999999995</v>
      </c>
      <c r="E1406" s="43">
        <v>-111685.238</v>
      </c>
      <c r="F1406" s="45">
        <v>-55010</v>
      </c>
      <c r="G1406" s="45">
        <v>-107860</v>
      </c>
      <c r="H1406" s="45">
        <v>-52450</v>
      </c>
      <c r="I1406" s="55">
        <f>pro[[#This Row],[Admin expenses 3]]+pro[[#This Row],[Admin expenses 2]]+pro[[#This Row],[Admin expenses 1]]+pro[[#This Row],[COGS]]</f>
        <v>-327005.23800000001</v>
      </c>
      <c r="J1406" s="55">
        <f>pro[[#This Row],[Revenue]]+pro[[#This Row],[AdminExp]]</f>
        <v>-80125.318000000058</v>
      </c>
      <c r="K1406" s="83">
        <f>pro[[#This Row],[Profit]]/pro[[#This Row],[Revenue]]</f>
        <v>-0.32455178209714292</v>
      </c>
      <c r="L1406" s="56">
        <f t="shared" si="21"/>
        <v>2</v>
      </c>
      <c r="M1406" s="82" t="str">
        <f>"Q"&amp;" "&amp;VLOOKUP(pro[[#This Row],[Period]],Mapping!A:B,2,0)</f>
        <v>Q 1</v>
      </c>
      <c r="N1406"/>
    </row>
    <row r="1407" spans="1:14" ht="11.25" customHeight="1" x14ac:dyDescent="0.2">
      <c r="A1407" s="42" t="s">
        <v>20</v>
      </c>
      <c r="B1407" s="44" t="s">
        <v>15</v>
      </c>
      <c r="C1407" s="44" t="s">
        <v>57</v>
      </c>
      <c r="D1407" s="43">
        <v>458830.47699999996</v>
      </c>
      <c r="E1407" s="43">
        <v>-69907.872999999992</v>
      </c>
      <c r="F1407" s="45">
        <v>-30560</v>
      </c>
      <c r="G1407" s="45">
        <v>-77820</v>
      </c>
      <c r="H1407" s="45">
        <v>-57450</v>
      </c>
      <c r="I1407" s="55">
        <f>pro[[#This Row],[Admin expenses 3]]+pro[[#This Row],[Admin expenses 2]]+pro[[#This Row],[Admin expenses 1]]+pro[[#This Row],[COGS]]</f>
        <v>-235737.87299999999</v>
      </c>
      <c r="J1407" s="55">
        <f>pro[[#This Row],[Revenue]]+pro[[#This Row],[AdminExp]]</f>
        <v>223092.60399999996</v>
      </c>
      <c r="K1407" s="83">
        <f>pro[[#This Row],[Profit]]/pro[[#This Row],[Revenue]]</f>
        <v>0.48622010782426728</v>
      </c>
      <c r="L1407" s="56">
        <f t="shared" si="21"/>
        <v>2</v>
      </c>
      <c r="M1407" s="82" t="str">
        <f>"Q"&amp;" "&amp;VLOOKUP(pro[[#This Row],[Period]],Mapping!A:B,2,0)</f>
        <v>Q 1</v>
      </c>
      <c r="N1407"/>
    </row>
    <row r="1408" spans="1:14" ht="11.25" customHeight="1" x14ac:dyDescent="0.2">
      <c r="A1408" s="42" t="s">
        <v>20</v>
      </c>
      <c r="B1408" s="44" t="s">
        <v>17</v>
      </c>
      <c r="C1408" s="44" t="s">
        <v>57</v>
      </c>
      <c r="D1408" s="43">
        <v>175953.19</v>
      </c>
      <c r="E1408" s="43">
        <v>-67579.028999999995</v>
      </c>
      <c r="F1408" s="45">
        <v>-34030</v>
      </c>
      <c r="G1408" s="45">
        <v>-32670</v>
      </c>
      <c r="H1408" s="45">
        <v>-41320</v>
      </c>
      <c r="I1408" s="55">
        <f>pro[[#This Row],[Admin expenses 3]]+pro[[#This Row],[Admin expenses 2]]+pro[[#This Row],[Admin expenses 1]]+pro[[#This Row],[COGS]]</f>
        <v>-175599.02899999998</v>
      </c>
      <c r="J1408" s="55">
        <f>pro[[#This Row],[Revenue]]+pro[[#This Row],[AdminExp]]</f>
        <v>354.16100000002189</v>
      </c>
      <c r="K1408" s="83">
        <f>pro[[#This Row],[Profit]]/pro[[#This Row],[Revenue]]</f>
        <v>2.012813748929598E-3</v>
      </c>
      <c r="L1408" s="56">
        <f t="shared" si="21"/>
        <v>2</v>
      </c>
      <c r="M1408" s="82" t="str">
        <f>"Q"&amp;" "&amp;VLOOKUP(pro[[#This Row],[Period]],Mapping!A:B,2,0)</f>
        <v>Q 1</v>
      </c>
      <c r="N1408"/>
    </row>
    <row r="1409" spans="1:14" ht="11.25" customHeight="1" x14ac:dyDescent="0.2">
      <c r="A1409" s="42" t="s">
        <v>20</v>
      </c>
      <c r="B1409" s="44" t="s">
        <v>21</v>
      </c>
      <c r="C1409" s="44" t="s">
        <v>57</v>
      </c>
      <c r="D1409" s="43">
        <v>61534.606</v>
      </c>
      <c r="E1409" s="43">
        <v>-13784.546999999999</v>
      </c>
      <c r="F1409" s="45">
        <v>-26380</v>
      </c>
      <c r="G1409" s="45">
        <v>-12870</v>
      </c>
      <c r="H1409" s="45">
        <v>-102730</v>
      </c>
      <c r="I1409" s="55">
        <f>pro[[#This Row],[Admin expenses 3]]+pro[[#This Row],[Admin expenses 2]]+pro[[#This Row],[Admin expenses 1]]+pro[[#This Row],[COGS]]</f>
        <v>-155764.54699999999</v>
      </c>
      <c r="J1409" s="55">
        <f>pro[[#This Row],[Revenue]]+pro[[#This Row],[AdminExp]]</f>
        <v>-94229.940999999992</v>
      </c>
      <c r="K1409" s="83">
        <f>pro[[#This Row],[Profit]]/pro[[#This Row],[Revenue]]</f>
        <v>-1.5313324830583948</v>
      </c>
      <c r="L1409" s="56">
        <f t="shared" si="21"/>
        <v>2</v>
      </c>
      <c r="M1409" s="82" t="str">
        <f>"Q"&amp;" "&amp;VLOOKUP(pro[[#This Row],[Period]],Mapping!A:B,2,0)</f>
        <v>Q 1</v>
      </c>
      <c r="N1409"/>
    </row>
    <row r="1410" spans="1:14" ht="11.25" customHeight="1" x14ac:dyDescent="0.2">
      <c r="A1410" s="42" t="s">
        <v>20</v>
      </c>
      <c r="B1410" s="44" t="s">
        <v>15</v>
      </c>
      <c r="C1410" s="44" t="s">
        <v>57</v>
      </c>
      <c r="D1410" s="43">
        <v>439904.44400000002</v>
      </c>
      <c r="E1410" s="43">
        <v>-45560.010999999999</v>
      </c>
      <c r="F1410" s="45">
        <v>-44830</v>
      </c>
      <c r="G1410" s="45">
        <v>-62210</v>
      </c>
      <c r="H1410" s="45">
        <v>-50420</v>
      </c>
      <c r="I1410" s="55">
        <f>pro[[#This Row],[Admin expenses 3]]+pro[[#This Row],[Admin expenses 2]]+pro[[#This Row],[Admin expenses 1]]+pro[[#This Row],[COGS]]</f>
        <v>-203020.011</v>
      </c>
      <c r="J1410" s="55">
        <f>pro[[#This Row],[Revenue]]+pro[[#This Row],[AdminExp]]</f>
        <v>236884.43300000002</v>
      </c>
      <c r="K1410" s="83">
        <f>pro[[#This Row],[Profit]]/pro[[#This Row],[Revenue]]</f>
        <v>0.53849065684819497</v>
      </c>
      <c r="L1410" s="56">
        <f t="shared" ref="L1410:L1473" si="22">MONTH(DATEVALUE(A1410&amp;"1"))</f>
        <v>2</v>
      </c>
      <c r="M1410" s="82" t="str">
        <f>"Q"&amp;" "&amp;VLOOKUP(pro[[#This Row],[Period]],Mapping!A:B,2,0)</f>
        <v>Q 1</v>
      </c>
      <c r="N1410"/>
    </row>
    <row r="1411" spans="1:14" ht="11.25" customHeight="1" x14ac:dyDescent="0.2">
      <c r="A1411" s="42" t="s">
        <v>20</v>
      </c>
      <c r="B1411" s="44" t="s">
        <v>17</v>
      </c>
      <c r="C1411" s="44" t="s">
        <v>57</v>
      </c>
      <c r="D1411" s="43">
        <v>322391.94399999996</v>
      </c>
      <c r="E1411" s="43">
        <v>-97555.444000000003</v>
      </c>
      <c r="F1411" s="45">
        <v>-85730</v>
      </c>
      <c r="G1411" s="45">
        <v>-61560</v>
      </c>
      <c r="H1411" s="45">
        <v>-19750</v>
      </c>
      <c r="I1411" s="55">
        <f>pro[[#This Row],[Admin expenses 3]]+pro[[#This Row],[Admin expenses 2]]+pro[[#This Row],[Admin expenses 1]]+pro[[#This Row],[COGS]]</f>
        <v>-264595.44400000002</v>
      </c>
      <c r="J1411" s="55">
        <f>pro[[#This Row],[Revenue]]+pro[[#This Row],[AdminExp]]</f>
        <v>57796.499999999942</v>
      </c>
      <c r="K1411" s="83">
        <f>pro[[#This Row],[Profit]]/pro[[#This Row],[Revenue]]</f>
        <v>0.17927402056919867</v>
      </c>
      <c r="L1411" s="56">
        <f t="shared" si="22"/>
        <v>2</v>
      </c>
      <c r="M1411" s="82" t="str">
        <f>"Q"&amp;" "&amp;VLOOKUP(pro[[#This Row],[Period]],Mapping!A:B,2,0)</f>
        <v>Q 1</v>
      </c>
      <c r="N1411"/>
    </row>
    <row r="1412" spans="1:14" ht="11.25" customHeight="1" x14ac:dyDescent="0.2">
      <c r="A1412" s="42" t="s">
        <v>20</v>
      </c>
      <c r="B1412" s="44" t="s">
        <v>17</v>
      </c>
      <c r="C1412" s="44" t="s">
        <v>57</v>
      </c>
      <c r="D1412" s="43">
        <v>262349.62599999999</v>
      </c>
      <c r="E1412" s="43">
        <v>-83395.199999999997</v>
      </c>
      <c r="F1412" s="45">
        <v>-95910</v>
      </c>
      <c r="G1412" s="45">
        <v>-61260</v>
      </c>
      <c r="H1412" s="45">
        <v>-47850</v>
      </c>
      <c r="I1412" s="55">
        <f>pro[[#This Row],[Admin expenses 3]]+pro[[#This Row],[Admin expenses 2]]+pro[[#This Row],[Admin expenses 1]]+pro[[#This Row],[COGS]]</f>
        <v>-288415.2</v>
      </c>
      <c r="J1412" s="55">
        <f>pro[[#This Row],[Revenue]]+pro[[#This Row],[AdminExp]]</f>
        <v>-26065.574000000022</v>
      </c>
      <c r="K1412" s="83">
        <f>pro[[#This Row],[Profit]]/pro[[#This Row],[Revenue]]</f>
        <v>-9.9354340226884955E-2</v>
      </c>
      <c r="L1412" s="56">
        <f t="shared" si="22"/>
        <v>2</v>
      </c>
      <c r="M1412" s="82" t="str">
        <f>"Q"&amp;" "&amp;VLOOKUP(pro[[#This Row],[Period]],Mapping!A:B,2,0)</f>
        <v>Q 1</v>
      </c>
      <c r="N1412"/>
    </row>
    <row r="1413" spans="1:14" ht="11.25" customHeight="1" x14ac:dyDescent="0.2">
      <c r="A1413" s="42" t="s">
        <v>20</v>
      </c>
      <c r="B1413" s="44" t="s">
        <v>17</v>
      </c>
      <c r="C1413" s="44" t="s">
        <v>57</v>
      </c>
      <c r="D1413" s="43">
        <v>97475.321999999986</v>
      </c>
      <c r="E1413" s="43">
        <v>-52231.325999999994</v>
      </c>
      <c r="F1413" s="45">
        <v>-24350</v>
      </c>
      <c r="G1413" s="45">
        <v>-25270</v>
      </c>
      <c r="H1413" s="45">
        <v>-86970</v>
      </c>
      <c r="I1413" s="55">
        <f>pro[[#This Row],[Admin expenses 3]]+pro[[#This Row],[Admin expenses 2]]+pro[[#This Row],[Admin expenses 1]]+pro[[#This Row],[COGS]]</f>
        <v>-188821.326</v>
      </c>
      <c r="J1413" s="55">
        <f>pro[[#This Row],[Revenue]]+pro[[#This Row],[AdminExp]]</f>
        <v>-91346.004000000015</v>
      </c>
      <c r="K1413" s="83">
        <f>pro[[#This Row],[Profit]]/pro[[#This Row],[Revenue]]</f>
        <v>-0.93711928440718595</v>
      </c>
      <c r="L1413" s="56">
        <f t="shared" si="22"/>
        <v>2</v>
      </c>
      <c r="M1413" s="82" t="str">
        <f>"Q"&amp;" "&amp;VLOOKUP(pro[[#This Row],[Period]],Mapping!A:B,2,0)</f>
        <v>Q 1</v>
      </c>
      <c r="N1413"/>
    </row>
    <row r="1414" spans="1:14" ht="11.25" customHeight="1" x14ac:dyDescent="0.2">
      <c r="A1414" s="42" t="s">
        <v>20</v>
      </c>
      <c r="B1414" s="44" t="s">
        <v>22</v>
      </c>
      <c r="C1414" s="44" t="s">
        <v>57</v>
      </c>
      <c r="D1414" s="43">
        <v>135390.72399999999</v>
      </c>
      <c r="E1414" s="43">
        <v>-92621.752999999997</v>
      </c>
      <c r="F1414" s="45">
        <v>-23850</v>
      </c>
      <c r="G1414" s="45">
        <v>-46350</v>
      </c>
      <c r="H1414" s="45">
        <v>-97870</v>
      </c>
      <c r="I1414" s="55">
        <f>pro[[#This Row],[Admin expenses 3]]+pro[[#This Row],[Admin expenses 2]]+pro[[#This Row],[Admin expenses 1]]+pro[[#This Row],[COGS]]</f>
        <v>-260691.753</v>
      </c>
      <c r="J1414" s="55">
        <f>pro[[#This Row],[Revenue]]+pro[[#This Row],[AdminExp]]</f>
        <v>-125301.02900000001</v>
      </c>
      <c r="K1414" s="83">
        <f>pro[[#This Row],[Profit]]/pro[[#This Row],[Revenue]]</f>
        <v>-0.9254772062523281</v>
      </c>
      <c r="L1414" s="56">
        <f t="shared" si="22"/>
        <v>2</v>
      </c>
      <c r="M1414" s="82" t="str">
        <f>"Q"&amp;" "&amp;VLOOKUP(pro[[#This Row],[Period]],Mapping!A:B,2,0)</f>
        <v>Q 1</v>
      </c>
      <c r="N1414"/>
    </row>
    <row r="1415" spans="1:14" ht="11.25" customHeight="1" x14ac:dyDescent="0.2">
      <c r="A1415" s="42" t="s">
        <v>20</v>
      </c>
      <c r="B1415" s="44" t="s">
        <v>17</v>
      </c>
      <c r="C1415" s="44" t="s">
        <v>57</v>
      </c>
      <c r="D1415" s="43">
        <v>469848.05699999997</v>
      </c>
      <c r="E1415" s="43">
        <v>-260739.38099999999</v>
      </c>
      <c r="F1415" s="45">
        <v>-96270</v>
      </c>
      <c r="G1415" s="45">
        <v>-47790</v>
      </c>
      <c r="H1415" s="45">
        <v>-50880</v>
      </c>
      <c r="I1415" s="55">
        <f>pro[[#This Row],[Admin expenses 3]]+pro[[#This Row],[Admin expenses 2]]+pro[[#This Row],[Admin expenses 1]]+pro[[#This Row],[COGS]]</f>
        <v>-455679.38099999999</v>
      </c>
      <c r="J1415" s="55">
        <f>pro[[#This Row],[Revenue]]+pro[[#This Row],[AdminExp]]</f>
        <v>14168.675999999978</v>
      </c>
      <c r="K1415" s="83">
        <f>pro[[#This Row],[Profit]]/pro[[#This Row],[Revenue]]</f>
        <v>3.0155868027778133E-2</v>
      </c>
      <c r="L1415" s="56">
        <f t="shared" si="22"/>
        <v>2</v>
      </c>
      <c r="M1415" s="82" t="str">
        <f>"Q"&amp;" "&amp;VLOOKUP(pro[[#This Row],[Period]],Mapping!A:B,2,0)</f>
        <v>Q 1</v>
      </c>
      <c r="N1415"/>
    </row>
    <row r="1416" spans="1:14" ht="11.25" customHeight="1" x14ac:dyDescent="0.2">
      <c r="A1416" s="42" t="s">
        <v>20</v>
      </c>
      <c r="B1416" s="44" t="s">
        <v>17</v>
      </c>
      <c r="C1416" s="44" t="s">
        <v>57</v>
      </c>
      <c r="D1416" s="43">
        <v>414949.37399999995</v>
      </c>
      <c r="E1416" s="43">
        <v>-108494.841</v>
      </c>
      <c r="F1416" s="45">
        <v>-36170</v>
      </c>
      <c r="G1416" s="45">
        <v>-49440</v>
      </c>
      <c r="H1416" s="45">
        <v>-60140</v>
      </c>
      <c r="I1416" s="55">
        <f>pro[[#This Row],[Admin expenses 3]]+pro[[#This Row],[Admin expenses 2]]+pro[[#This Row],[Admin expenses 1]]+pro[[#This Row],[COGS]]</f>
        <v>-254244.84100000001</v>
      </c>
      <c r="J1416" s="55">
        <f>pro[[#This Row],[Revenue]]+pro[[#This Row],[AdminExp]]</f>
        <v>160704.53299999994</v>
      </c>
      <c r="K1416" s="83">
        <f>pro[[#This Row],[Profit]]/pro[[#This Row],[Revenue]]</f>
        <v>0.38728708384555838</v>
      </c>
      <c r="L1416" s="56">
        <f t="shared" si="22"/>
        <v>2</v>
      </c>
      <c r="M1416" s="82" t="str">
        <f>"Q"&amp;" "&amp;VLOOKUP(pro[[#This Row],[Period]],Mapping!A:B,2,0)</f>
        <v>Q 1</v>
      </c>
      <c r="N1416"/>
    </row>
    <row r="1417" spans="1:14" ht="11.25" customHeight="1" x14ac:dyDescent="0.2">
      <c r="A1417" s="42" t="s">
        <v>20</v>
      </c>
      <c r="B1417" s="44" t="s">
        <v>15</v>
      </c>
      <c r="C1417" s="44" t="s">
        <v>57</v>
      </c>
      <c r="D1417" s="43">
        <v>48705.075999999994</v>
      </c>
      <c r="E1417" s="43">
        <v>-166324.242</v>
      </c>
      <c r="F1417" s="45">
        <v>-39230</v>
      </c>
      <c r="G1417" s="45">
        <v>-85720</v>
      </c>
      <c r="H1417" s="45">
        <v>-70240</v>
      </c>
      <c r="I1417" s="55">
        <f>pro[[#This Row],[Admin expenses 3]]+pro[[#This Row],[Admin expenses 2]]+pro[[#This Row],[Admin expenses 1]]+pro[[#This Row],[COGS]]</f>
        <v>-361514.24199999997</v>
      </c>
      <c r="J1417" s="55">
        <f>pro[[#This Row],[Revenue]]+pro[[#This Row],[AdminExp]]</f>
        <v>-312809.16599999997</v>
      </c>
      <c r="K1417" s="83">
        <f>pro[[#This Row],[Profit]]/pro[[#This Row],[Revenue]]</f>
        <v>-6.4225167413761968</v>
      </c>
      <c r="L1417" s="56">
        <f t="shared" si="22"/>
        <v>2</v>
      </c>
      <c r="M1417" s="82" t="str">
        <f>"Q"&amp;" "&amp;VLOOKUP(pro[[#This Row],[Period]],Mapping!A:B,2,0)</f>
        <v>Q 1</v>
      </c>
      <c r="N1417"/>
    </row>
    <row r="1418" spans="1:14" ht="11.25" customHeight="1" x14ac:dyDescent="0.2">
      <c r="A1418" s="42" t="s">
        <v>20</v>
      </c>
      <c r="B1418" s="44" t="s">
        <v>17</v>
      </c>
      <c r="C1418" s="44" t="s">
        <v>57</v>
      </c>
      <c r="D1418" s="43">
        <v>2871165.01</v>
      </c>
      <c r="E1418" s="43">
        <v>-3379775.0559999999</v>
      </c>
      <c r="F1418" s="45">
        <v>-58830</v>
      </c>
      <c r="G1418" s="45">
        <v>-82270</v>
      </c>
      <c r="H1418" s="45">
        <v>-63180</v>
      </c>
      <c r="I1418" s="55">
        <f>pro[[#This Row],[Admin expenses 3]]+pro[[#This Row],[Admin expenses 2]]+pro[[#This Row],[Admin expenses 1]]+pro[[#This Row],[COGS]]</f>
        <v>-3584055.0559999999</v>
      </c>
      <c r="J1418" s="55">
        <f>pro[[#This Row],[Revenue]]+pro[[#This Row],[AdminExp]]</f>
        <v>-712890.04600000009</v>
      </c>
      <c r="K1418" s="83">
        <f>pro[[#This Row],[Profit]]/pro[[#This Row],[Revenue]]</f>
        <v>-0.24829295547872399</v>
      </c>
      <c r="L1418" s="56">
        <f t="shared" si="22"/>
        <v>2</v>
      </c>
      <c r="M1418" s="82" t="str">
        <f>"Q"&amp;" "&amp;VLOOKUP(pro[[#This Row],[Period]],Mapping!A:B,2,0)</f>
        <v>Q 1</v>
      </c>
      <c r="N1418"/>
    </row>
    <row r="1419" spans="1:14" ht="11.25" customHeight="1" x14ac:dyDescent="0.2">
      <c r="A1419" s="42" t="s">
        <v>20</v>
      </c>
      <c r="B1419" s="44" t="s">
        <v>21</v>
      </c>
      <c r="C1419" s="44" t="s">
        <v>57</v>
      </c>
      <c r="D1419" s="43">
        <v>733585.56599999999</v>
      </c>
      <c r="E1419" s="43">
        <v>-1247383.7949999999</v>
      </c>
      <c r="F1419" s="45">
        <v>-30110</v>
      </c>
      <c r="G1419" s="45">
        <v>-20750</v>
      </c>
      <c r="H1419" s="45">
        <v>-99840</v>
      </c>
      <c r="I1419" s="55">
        <f>pro[[#This Row],[Admin expenses 3]]+pro[[#This Row],[Admin expenses 2]]+pro[[#This Row],[Admin expenses 1]]+pro[[#This Row],[COGS]]</f>
        <v>-1398083.7949999999</v>
      </c>
      <c r="J1419" s="55">
        <f>pro[[#This Row],[Revenue]]+pro[[#This Row],[AdminExp]]</f>
        <v>-664498.22899999993</v>
      </c>
      <c r="K1419" s="83">
        <f>pro[[#This Row],[Profit]]/pro[[#This Row],[Revenue]]</f>
        <v>-0.90582238773220347</v>
      </c>
      <c r="L1419" s="56">
        <f t="shared" si="22"/>
        <v>2</v>
      </c>
      <c r="M1419" s="82" t="str">
        <f>"Q"&amp;" "&amp;VLOOKUP(pro[[#This Row],[Period]],Mapping!A:B,2,0)</f>
        <v>Q 1</v>
      </c>
      <c r="N1419"/>
    </row>
    <row r="1420" spans="1:14" ht="11.25" customHeight="1" x14ac:dyDescent="0.2">
      <c r="A1420" s="42" t="s">
        <v>20</v>
      </c>
      <c r="B1420" s="44" t="s">
        <v>30</v>
      </c>
      <c r="C1420" s="44" t="s">
        <v>57</v>
      </c>
      <c r="D1420" s="43">
        <v>1711186.6659999997</v>
      </c>
      <c r="E1420" s="43">
        <v>-1756853.4409999999</v>
      </c>
      <c r="F1420" s="45">
        <v>-26390</v>
      </c>
      <c r="G1420" s="45">
        <v>-52870</v>
      </c>
      <c r="H1420" s="45">
        <v>-24260</v>
      </c>
      <c r="I1420" s="55">
        <f>pro[[#This Row],[Admin expenses 3]]+pro[[#This Row],[Admin expenses 2]]+pro[[#This Row],[Admin expenses 1]]+pro[[#This Row],[COGS]]</f>
        <v>-1860373.4409999999</v>
      </c>
      <c r="J1420" s="55">
        <f>pro[[#This Row],[Revenue]]+pro[[#This Row],[AdminExp]]</f>
        <v>-149186.77500000014</v>
      </c>
      <c r="K1420" s="83">
        <f>pro[[#This Row],[Profit]]/pro[[#This Row],[Revenue]]</f>
        <v>-8.7183226683698434E-2</v>
      </c>
      <c r="L1420" s="56">
        <f t="shared" si="22"/>
        <v>2</v>
      </c>
      <c r="M1420" s="82" t="str">
        <f>"Q"&amp;" "&amp;VLOOKUP(pro[[#This Row],[Period]],Mapping!A:B,2,0)</f>
        <v>Q 1</v>
      </c>
      <c r="N1420"/>
    </row>
    <row r="1421" spans="1:14" ht="11.25" customHeight="1" x14ac:dyDescent="0.2">
      <c r="A1421" s="42" t="s">
        <v>42</v>
      </c>
      <c r="B1421" s="44" t="s">
        <v>25</v>
      </c>
      <c r="C1421" s="44" t="s">
        <v>57</v>
      </c>
      <c r="D1421" s="43">
        <v>164879.64499999999</v>
      </c>
      <c r="E1421" s="43">
        <v>-36435.055999999997</v>
      </c>
      <c r="F1421" s="45">
        <v>-18040</v>
      </c>
      <c r="G1421" s="45">
        <v>-99840</v>
      </c>
      <c r="H1421" s="45">
        <v>-76560</v>
      </c>
      <c r="I1421" s="55">
        <f>pro[[#This Row],[Admin expenses 3]]+pro[[#This Row],[Admin expenses 2]]+pro[[#This Row],[Admin expenses 1]]+pro[[#This Row],[COGS]]</f>
        <v>-230875.05599999998</v>
      </c>
      <c r="J1421" s="55">
        <f>pro[[#This Row],[Revenue]]+pro[[#This Row],[AdminExp]]</f>
        <v>-65995.410999999993</v>
      </c>
      <c r="K1421" s="83">
        <f>pro[[#This Row],[Profit]]/pro[[#This Row],[Revenue]]</f>
        <v>-0.40026415025335599</v>
      </c>
      <c r="L1421" s="56">
        <f t="shared" si="22"/>
        <v>3</v>
      </c>
      <c r="M1421" s="82" t="str">
        <f>"Q"&amp;" "&amp;VLOOKUP(pro[[#This Row],[Period]],Mapping!A:B,2,0)</f>
        <v>Q 1</v>
      </c>
      <c r="N1421"/>
    </row>
    <row r="1422" spans="1:14" ht="11.25" customHeight="1" x14ac:dyDescent="0.2">
      <c r="A1422" s="42" t="s">
        <v>42</v>
      </c>
      <c r="B1422" s="44" t="s">
        <v>25</v>
      </c>
      <c r="C1422" s="44" t="s">
        <v>57</v>
      </c>
      <c r="D1422" s="43">
        <v>333168.73800000001</v>
      </c>
      <c r="E1422" s="43">
        <v>-69557.172999999995</v>
      </c>
      <c r="F1422" s="45">
        <v>-82650</v>
      </c>
      <c r="G1422" s="45">
        <v>-84970</v>
      </c>
      <c r="H1422" s="45">
        <v>-89950</v>
      </c>
      <c r="I1422" s="55">
        <f>pro[[#This Row],[Admin expenses 3]]+pro[[#This Row],[Admin expenses 2]]+pro[[#This Row],[Admin expenses 1]]+pro[[#This Row],[COGS]]</f>
        <v>-327127.17300000001</v>
      </c>
      <c r="J1422" s="55">
        <f>pro[[#This Row],[Revenue]]+pro[[#This Row],[AdminExp]]</f>
        <v>6041.5650000000023</v>
      </c>
      <c r="K1422" s="83">
        <f>pro[[#This Row],[Profit]]/pro[[#This Row],[Revenue]]</f>
        <v>1.8133649142075277E-2</v>
      </c>
      <c r="L1422" s="56">
        <f t="shared" si="22"/>
        <v>3</v>
      </c>
      <c r="M1422" s="82" t="str">
        <f>"Q"&amp;" "&amp;VLOOKUP(pro[[#This Row],[Period]],Mapping!A:B,2,0)</f>
        <v>Q 1</v>
      </c>
      <c r="N1422"/>
    </row>
    <row r="1423" spans="1:14" ht="11.25" customHeight="1" x14ac:dyDescent="0.2">
      <c r="A1423" s="42" t="s">
        <v>42</v>
      </c>
      <c r="B1423" s="44" t="s">
        <v>25</v>
      </c>
      <c r="C1423" s="44" t="s">
        <v>57</v>
      </c>
      <c r="D1423" s="43">
        <v>11391.085999999999</v>
      </c>
      <c r="E1423" s="43">
        <v>-12135.802</v>
      </c>
      <c r="F1423" s="45">
        <v>-55280</v>
      </c>
      <c r="G1423" s="45">
        <v>-14860</v>
      </c>
      <c r="H1423" s="45">
        <v>-75560</v>
      </c>
      <c r="I1423" s="55">
        <f>pro[[#This Row],[Admin expenses 3]]+pro[[#This Row],[Admin expenses 2]]+pro[[#This Row],[Admin expenses 1]]+pro[[#This Row],[COGS]]</f>
        <v>-157835.802</v>
      </c>
      <c r="J1423" s="55">
        <f>pro[[#This Row],[Revenue]]+pro[[#This Row],[AdminExp]]</f>
        <v>-146444.71599999999</v>
      </c>
      <c r="K1423" s="83">
        <f>pro[[#This Row],[Profit]]/pro[[#This Row],[Revenue]]</f>
        <v>-12.856080271889791</v>
      </c>
      <c r="L1423" s="56">
        <f t="shared" si="22"/>
        <v>3</v>
      </c>
      <c r="M1423" s="82" t="str">
        <f>"Q"&amp;" "&amp;VLOOKUP(pro[[#This Row],[Period]],Mapping!A:B,2,0)</f>
        <v>Q 1</v>
      </c>
      <c r="N1423"/>
    </row>
    <row r="1424" spans="1:14" ht="11.25" customHeight="1" x14ac:dyDescent="0.2">
      <c r="A1424" s="42" t="s">
        <v>42</v>
      </c>
      <c r="B1424" s="44" t="s">
        <v>25</v>
      </c>
      <c r="C1424" s="44" t="s">
        <v>57</v>
      </c>
      <c r="D1424" s="43">
        <v>14959.755999999999</v>
      </c>
      <c r="E1424" s="43">
        <v>-13280.182999999999</v>
      </c>
      <c r="F1424" s="45">
        <v>-12690</v>
      </c>
      <c r="G1424" s="45">
        <v>-77730</v>
      </c>
      <c r="H1424" s="45">
        <v>-81270</v>
      </c>
      <c r="I1424" s="55">
        <f>pro[[#This Row],[Admin expenses 3]]+pro[[#This Row],[Admin expenses 2]]+pro[[#This Row],[Admin expenses 1]]+pro[[#This Row],[COGS]]</f>
        <v>-184970.18299999999</v>
      </c>
      <c r="J1424" s="55">
        <f>pro[[#This Row],[Revenue]]+pro[[#This Row],[AdminExp]]</f>
        <v>-170010.427</v>
      </c>
      <c r="K1424" s="83">
        <f>pro[[#This Row],[Profit]]/pro[[#This Row],[Revenue]]</f>
        <v>-11.364518712738363</v>
      </c>
      <c r="L1424" s="56">
        <f t="shared" si="22"/>
        <v>3</v>
      </c>
      <c r="M1424" s="82" t="str">
        <f>"Q"&amp;" "&amp;VLOOKUP(pro[[#This Row],[Period]],Mapping!A:B,2,0)</f>
        <v>Q 1</v>
      </c>
      <c r="N1424"/>
    </row>
    <row r="1425" spans="1:14" ht="11.25" customHeight="1" x14ac:dyDescent="0.2">
      <c r="A1425" s="42" t="s">
        <v>42</v>
      </c>
      <c r="B1425" s="44" t="s">
        <v>25</v>
      </c>
      <c r="C1425" s="44" t="s">
        <v>57</v>
      </c>
      <c r="D1425" s="43">
        <v>6075.1319999999996</v>
      </c>
      <c r="E1425" s="43">
        <v>-7313.8169999999991</v>
      </c>
      <c r="F1425" s="45">
        <v>-97550</v>
      </c>
      <c r="G1425" s="45">
        <v>-78470</v>
      </c>
      <c r="H1425" s="45">
        <v>-17210</v>
      </c>
      <c r="I1425" s="55">
        <f>pro[[#This Row],[Admin expenses 3]]+pro[[#This Row],[Admin expenses 2]]+pro[[#This Row],[Admin expenses 1]]+pro[[#This Row],[COGS]]</f>
        <v>-200543.81700000001</v>
      </c>
      <c r="J1425" s="55">
        <f>pro[[#This Row],[Revenue]]+pro[[#This Row],[AdminExp]]</f>
        <v>-194468.685</v>
      </c>
      <c r="K1425" s="83">
        <f>pro[[#This Row],[Profit]]/pro[[#This Row],[Revenue]]</f>
        <v>-32.010610633645491</v>
      </c>
      <c r="L1425" s="56">
        <f t="shared" si="22"/>
        <v>3</v>
      </c>
      <c r="M1425" s="82" t="str">
        <f>"Q"&amp;" "&amp;VLOOKUP(pro[[#This Row],[Period]],Mapping!A:B,2,0)</f>
        <v>Q 1</v>
      </c>
      <c r="N1425"/>
    </row>
    <row r="1426" spans="1:14" ht="11.25" customHeight="1" x14ac:dyDescent="0.2">
      <c r="A1426" s="42" t="s">
        <v>42</v>
      </c>
      <c r="B1426" s="44" t="s">
        <v>25</v>
      </c>
      <c r="C1426" s="44" t="s">
        <v>57</v>
      </c>
      <c r="D1426" s="43">
        <v>231310.21199999997</v>
      </c>
      <c r="E1426" s="43">
        <v>-163476.78899999999</v>
      </c>
      <c r="F1426" s="45">
        <v>-83560</v>
      </c>
      <c r="G1426" s="45">
        <v>-107860</v>
      </c>
      <c r="H1426" s="45">
        <v>-21970</v>
      </c>
      <c r="I1426" s="55">
        <f>pro[[#This Row],[Admin expenses 3]]+pro[[#This Row],[Admin expenses 2]]+pro[[#This Row],[Admin expenses 1]]+pro[[#This Row],[COGS]]</f>
        <v>-376866.78899999999</v>
      </c>
      <c r="J1426" s="55">
        <f>pro[[#This Row],[Revenue]]+pro[[#This Row],[AdminExp]]</f>
        <v>-145556.57700000002</v>
      </c>
      <c r="K1426" s="83">
        <f>pro[[#This Row],[Profit]]/pro[[#This Row],[Revenue]]</f>
        <v>-0.62926999954502671</v>
      </c>
      <c r="L1426" s="56">
        <f t="shared" si="22"/>
        <v>3</v>
      </c>
      <c r="M1426" s="82" t="str">
        <f>"Q"&amp;" "&amp;VLOOKUP(pro[[#This Row],[Period]],Mapping!A:B,2,0)</f>
        <v>Q 1</v>
      </c>
      <c r="N1426"/>
    </row>
    <row r="1427" spans="1:14" ht="11.25" customHeight="1" x14ac:dyDescent="0.2">
      <c r="A1427" s="42" t="s">
        <v>42</v>
      </c>
      <c r="B1427" s="44" t="s">
        <v>25</v>
      </c>
      <c r="C1427" s="44" t="s">
        <v>57</v>
      </c>
      <c r="D1427" s="43">
        <v>457195.01099999994</v>
      </c>
      <c r="E1427" s="43">
        <v>-563788.36499999987</v>
      </c>
      <c r="F1427" s="45">
        <v>-60150</v>
      </c>
      <c r="G1427" s="45">
        <v>-93760</v>
      </c>
      <c r="H1427" s="45">
        <v>-74610</v>
      </c>
      <c r="I1427" s="55">
        <f>pro[[#This Row],[Admin expenses 3]]+pro[[#This Row],[Admin expenses 2]]+pro[[#This Row],[Admin expenses 1]]+pro[[#This Row],[COGS]]</f>
        <v>-792308.36499999987</v>
      </c>
      <c r="J1427" s="55">
        <f>pro[[#This Row],[Revenue]]+pro[[#This Row],[AdminExp]]</f>
        <v>-335113.35399999993</v>
      </c>
      <c r="K1427" s="83">
        <f>pro[[#This Row],[Profit]]/pro[[#This Row],[Revenue]]</f>
        <v>-0.7329768390670387</v>
      </c>
      <c r="L1427" s="56">
        <f t="shared" si="22"/>
        <v>3</v>
      </c>
      <c r="M1427" s="82" t="str">
        <f>"Q"&amp;" "&amp;VLOOKUP(pro[[#This Row],[Period]],Mapping!A:B,2,0)</f>
        <v>Q 1</v>
      </c>
      <c r="N1427"/>
    </row>
    <row r="1428" spans="1:14" ht="11.25" customHeight="1" x14ac:dyDescent="0.2">
      <c r="A1428" s="42" t="s">
        <v>42</v>
      </c>
      <c r="B1428" s="44" t="s">
        <v>25</v>
      </c>
      <c r="C1428" s="44" t="s">
        <v>57</v>
      </c>
      <c r="D1428" s="43">
        <v>792556.30999999994</v>
      </c>
      <c r="E1428" s="43">
        <v>-1311827.7619999999</v>
      </c>
      <c r="F1428" s="45">
        <v>-44750</v>
      </c>
      <c r="G1428" s="45">
        <v>-30500</v>
      </c>
      <c r="H1428" s="45">
        <v>-102160</v>
      </c>
      <c r="I1428" s="55">
        <f>pro[[#This Row],[Admin expenses 3]]+pro[[#This Row],[Admin expenses 2]]+pro[[#This Row],[Admin expenses 1]]+pro[[#This Row],[COGS]]</f>
        <v>-1489237.7619999999</v>
      </c>
      <c r="J1428" s="55">
        <f>pro[[#This Row],[Revenue]]+pro[[#This Row],[AdminExp]]</f>
        <v>-696681.45199999993</v>
      </c>
      <c r="K1428" s="83">
        <f>pro[[#This Row],[Profit]]/pro[[#This Row],[Revenue]]</f>
        <v>-0.87903085649523116</v>
      </c>
      <c r="L1428" s="56">
        <f t="shared" si="22"/>
        <v>3</v>
      </c>
      <c r="M1428" s="82" t="str">
        <f>"Q"&amp;" "&amp;VLOOKUP(pro[[#This Row],[Period]],Mapping!A:B,2,0)</f>
        <v>Q 1</v>
      </c>
      <c r="N1428"/>
    </row>
    <row r="1429" spans="1:14" ht="11.25" customHeight="1" x14ac:dyDescent="0.2">
      <c r="A1429" s="42" t="s">
        <v>42</v>
      </c>
      <c r="B1429" s="44" t="s">
        <v>25</v>
      </c>
      <c r="C1429" s="44" t="s">
        <v>57</v>
      </c>
      <c r="D1429" s="43">
        <v>427942.85100000002</v>
      </c>
      <c r="E1429" s="43">
        <v>-349357.58899999998</v>
      </c>
      <c r="F1429" s="45">
        <v>-69960</v>
      </c>
      <c r="G1429" s="45">
        <v>-31480</v>
      </c>
      <c r="H1429" s="45">
        <v>-34280</v>
      </c>
      <c r="I1429" s="55">
        <f>pro[[#This Row],[Admin expenses 3]]+pro[[#This Row],[Admin expenses 2]]+pro[[#This Row],[Admin expenses 1]]+pro[[#This Row],[COGS]]</f>
        <v>-485077.58899999998</v>
      </c>
      <c r="J1429" s="55">
        <f>pro[[#This Row],[Revenue]]+pro[[#This Row],[AdminExp]]</f>
        <v>-57134.737999999954</v>
      </c>
      <c r="K1429" s="83">
        <f>pro[[#This Row],[Profit]]/pro[[#This Row],[Revenue]]</f>
        <v>-0.13351020554845056</v>
      </c>
      <c r="L1429" s="56">
        <f t="shared" si="22"/>
        <v>3</v>
      </c>
      <c r="M1429" s="82" t="str">
        <f>"Q"&amp;" "&amp;VLOOKUP(pro[[#This Row],[Period]],Mapping!A:B,2,0)</f>
        <v>Q 1</v>
      </c>
      <c r="N1429"/>
    </row>
    <row r="1430" spans="1:14" ht="11.25" customHeight="1" x14ac:dyDescent="0.2">
      <c r="A1430" s="42" t="s">
        <v>42</v>
      </c>
      <c r="B1430" s="44" t="s">
        <v>25</v>
      </c>
      <c r="C1430" s="44" t="s">
        <v>57</v>
      </c>
      <c r="D1430" s="43">
        <v>39814.32</v>
      </c>
      <c r="E1430" s="43">
        <v>-16178.798999999999</v>
      </c>
      <c r="F1430" s="45">
        <v>-35300</v>
      </c>
      <c r="G1430" s="45">
        <v>-82820</v>
      </c>
      <c r="H1430" s="45">
        <v>-80560</v>
      </c>
      <c r="I1430" s="55">
        <f>pro[[#This Row],[Admin expenses 3]]+pro[[#This Row],[Admin expenses 2]]+pro[[#This Row],[Admin expenses 1]]+pro[[#This Row],[COGS]]</f>
        <v>-214858.799</v>
      </c>
      <c r="J1430" s="55">
        <f>pro[[#This Row],[Revenue]]+pro[[#This Row],[AdminExp]]</f>
        <v>-175044.47899999999</v>
      </c>
      <c r="K1430" s="83">
        <f>pro[[#This Row],[Profit]]/pro[[#This Row],[Revenue]]</f>
        <v>-4.3965206237353796</v>
      </c>
      <c r="L1430" s="56">
        <f t="shared" si="22"/>
        <v>3</v>
      </c>
      <c r="M1430" s="82" t="str">
        <f>"Q"&amp;" "&amp;VLOOKUP(pro[[#This Row],[Period]],Mapping!A:B,2,0)</f>
        <v>Q 1</v>
      </c>
      <c r="N1430"/>
    </row>
    <row r="1431" spans="1:14" ht="11.25" customHeight="1" x14ac:dyDescent="0.2">
      <c r="A1431" s="42" t="s">
        <v>42</v>
      </c>
      <c r="B1431" s="44" t="s">
        <v>25</v>
      </c>
      <c r="C1431" s="44" t="s">
        <v>58</v>
      </c>
      <c r="D1431" s="43">
        <v>16220.644999999999</v>
      </c>
      <c r="E1431" s="43">
        <v>-10848.859</v>
      </c>
      <c r="F1431" s="45">
        <v>-76510</v>
      </c>
      <c r="G1431" s="45">
        <v>-60820</v>
      </c>
      <c r="H1431" s="45">
        <v>-68590</v>
      </c>
      <c r="I1431" s="55">
        <f>pro[[#This Row],[Admin expenses 3]]+pro[[#This Row],[Admin expenses 2]]+pro[[#This Row],[Admin expenses 1]]+pro[[#This Row],[COGS]]</f>
        <v>-216768.859</v>
      </c>
      <c r="J1431" s="55">
        <f>pro[[#This Row],[Revenue]]+pro[[#This Row],[AdminExp]]</f>
        <v>-200548.21400000001</v>
      </c>
      <c r="K1431" s="83">
        <f>pro[[#This Row],[Profit]]/pro[[#This Row],[Revenue]]</f>
        <v>-12.363763216567531</v>
      </c>
      <c r="L1431" s="56">
        <f t="shared" si="22"/>
        <v>3</v>
      </c>
      <c r="M1431" s="82" t="str">
        <f>"Q"&amp;" "&amp;VLOOKUP(pro[[#This Row],[Period]],Mapping!A:B,2,0)</f>
        <v>Q 1</v>
      </c>
      <c r="N1431"/>
    </row>
    <row r="1432" spans="1:14" ht="11.25" customHeight="1" x14ac:dyDescent="0.2">
      <c r="A1432" s="42" t="s">
        <v>42</v>
      </c>
      <c r="B1432" s="44" t="s">
        <v>25</v>
      </c>
      <c r="C1432" s="44" t="s">
        <v>59</v>
      </c>
      <c r="D1432" s="43">
        <v>335539.70799999998</v>
      </c>
      <c r="E1432" s="43">
        <v>-983140.16499999992</v>
      </c>
      <c r="F1432" s="45">
        <v>-81950</v>
      </c>
      <c r="G1432" s="45">
        <v>-19690</v>
      </c>
      <c r="H1432" s="45">
        <v>-30100</v>
      </c>
      <c r="I1432" s="55">
        <f>pro[[#This Row],[Admin expenses 3]]+pro[[#This Row],[Admin expenses 2]]+pro[[#This Row],[Admin expenses 1]]+pro[[#This Row],[COGS]]</f>
        <v>-1114880.165</v>
      </c>
      <c r="J1432" s="55">
        <f>pro[[#This Row],[Revenue]]+pro[[#This Row],[AdminExp]]</f>
        <v>-779340.45700000005</v>
      </c>
      <c r="K1432" s="83">
        <f>pro[[#This Row],[Profit]]/pro[[#This Row],[Revenue]]</f>
        <v>-2.3226474793260539</v>
      </c>
      <c r="L1432" s="56">
        <f t="shared" si="22"/>
        <v>3</v>
      </c>
      <c r="M1432" s="82" t="str">
        <f>"Q"&amp;" "&amp;VLOOKUP(pro[[#This Row],[Period]],Mapping!A:B,2,0)</f>
        <v>Q 1</v>
      </c>
      <c r="N1432"/>
    </row>
    <row r="1433" spans="1:14" ht="11.25" customHeight="1" x14ac:dyDescent="0.2">
      <c r="A1433" s="42" t="s">
        <v>42</v>
      </c>
      <c r="B1433" s="44" t="s">
        <v>25</v>
      </c>
      <c r="C1433" s="44" t="s">
        <v>57</v>
      </c>
      <c r="D1433" s="43">
        <v>84979.447</v>
      </c>
      <c r="E1433" s="43">
        <v>-317552.45899999997</v>
      </c>
      <c r="F1433" s="45">
        <v>-21610</v>
      </c>
      <c r="G1433" s="45">
        <v>-14930</v>
      </c>
      <c r="H1433" s="45">
        <v>-13070</v>
      </c>
      <c r="I1433" s="55">
        <f>pro[[#This Row],[Admin expenses 3]]+pro[[#This Row],[Admin expenses 2]]+pro[[#This Row],[Admin expenses 1]]+pro[[#This Row],[COGS]]</f>
        <v>-367162.45899999997</v>
      </c>
      <c r="J1433" s="55">
        <f>pro[[#This Row],[Revenue]]+pro[[#This Row],[AdminExp]]</f>
        <v>-282183.01199999999</v>
      </c>
      <c r="K1433" s="83">
        <f>pro[[#This Row],[Profit]]/pro[[#This Row],[Revenue]]</f>
        <v>-3.3206030629971033</v>
      </c>
      <c r="L1433" s="56">
        <f t="shared" si="22"/>
        <v>3</v>
      </c>
      <c r="M1433" s="82" t="str">
        <f>"Q"&amp;" "&amp;VLOOKUP(pro[[#This Row],[Period]],Mapping!A:B,2,0)</f>
        <v>Q 1</v>
      </c>
      <c r="N1433"/>
    </row>
    <row r="1434" spans="1:14" ht="11.25" customHeight="1" x14ac:dyDescent="0.2">
      <c r="A1434" s="42" t="s">
        <v>42</v>
      </c>
      <c r="B1434" s="44" t="s">
        <v>25</v>
      </c>
      <c r="C1434" s="44" t="s">
        <v>57</v>
      </c>
      <c r="D1434" s="43">
        <v>857069.05200000003</v>
      </c>
      <c r="E1434" s="43">
        <v>-43892.967999999993</v>
      </c>
      <c r="F1434" s="45">
        <v>-94360</v>
      </c>
      <c r="G1434" s="45">
        <v>-75300</v>
      </c>
      <c r="H1434" s="45">
        <v>-14280</v>
      </c>
      <c r="I1434" s="55">
        <f>pro[[#This Row],[Admin expenses 3]]+pro[[#This Row],[Admin expenses 2]]+pro[[#This Row],[Admin expenses 1]]+pro[[#This Row],[COGS]]</f>
        <v>-227832.96799999999</v>
      </c>
      <c r="J1434" s="55">
        <f>pro[[#This Row],[Revenue]]+pro[[#This Row],[AdminExp]]</f>
        <v>629236.08400000003</v>
      </c>
      <c r="K1434" s="83">
        <f>pro[[#This Row],[Profit]]/pro[[#This Row],[Revenue]]</f>
        <v>0.73417198127928673</v>
      </c>
      <c r="L1434" s="56">
        <f t="shared" si="22"/>
        <v>3</v>
      </c>
      <c r="M1434" s="82" t="str">
        <f>"Q"&amp;" "&amp;VLOOKUP(pro[[#This Row],[Period]],Mapping!A:B,2,0)</f>
        <v>Q 1</v>
      </c>
      <c r="N1434"/>
    </row>
    <row r="1435" spans="1:14" ht="11.25" customHeight="1" x14ac:dyDescent="0.2">
      <c r="A1435" s="42" t="s">
        <v>42</v>
      </c>
      <c r="B1435" s="44" t="s">
        <v>25</v>
      </c>
      <c r="C1435" s="44" t="s">
        <v>57</v>
      </c>
      <c r="D1435" s="43">
        <v>23032.540999999997</v>
      </c>
      <c r="E1435" s="43">
        <v>-2024.6589999999999</v>
      </c>
      <c r="F1435" s="45">
        <v>-47000</v>
      </c>
      <c r="G1435" s="45">
        <v>-57470</v>
      </c>
      <c r="H1435" s="45">
        <v>-87970</v>
      </c>
      <c r="I1435" s="55">
        <f>pro[[#This Row],[Admin expenses 3]]+pro[[#This Row],[Admin expenses 2]]+pro[[#This Row],[Admin expenses 1]]+pro[[#This Row],[COGS]]</f>
        <v>-194464.65900000001</v>
      </c>
      <c r="J1435" s="55">
        <f>pro[[#This Row],[Revenue]]+pro[[#This Row],[AdminExp]]</f>
        <v>-171432.11800000002</v>
      </c>
      <c r="K1435" s="83">
        <f>pro[[#This Row],[Profit]]/pro[[#This Row],[Revenue]]</f>
        <v>-7.4430397410342195</v>
      </c>
      <c r="L1435" s="56">
        <f t="shared" si="22"/>
        <v>3</v>
      </c>
      <c r="M1435" s="82" t="str">
        <f>"Q"&amp;" "&amp;VLOOKUP(pro[[#This Row],[Period]],Mapping!A:B,2,0)</f>
        <v>Q 1</v>
      </c>
      <c r="N1435"/>
    </row>
    <row r="1436" spans="1:14" ht="11.25" customHeight="1" x14ac:dyDescent="0.2">
      <c r="A1436" s="42" t="s">
        <v>42</v>
      </c>
      <c r="B1436" s="44" t="s">
        <v>25</v>
      </c>
      <c r="C1436" s="44" t="s">
        <v>57</v>
      </c>
      <c r="D1436" s="43">
        <v>36859.311999999998</v>
      </c>
      <c r="E1436" s="43">
        <v>-17734.226999999999</v>
      </c>
      <c r="F1436" s="45">
        <v>-14180</v>
      </c>
      <c r="G1436" s="45">
        <v>-26810</v>
      </c>
      <c r="H1436" s="45">
        <v>-21810</v>
      </c>
      <c r="I1436" s="55">
        <f>pro[[#This Row],[Admin expenses 3]]+pro[[#This Row],[Admin expenses 2]]+pro[[#This Row],[Admin expenses 1]]+pro[[#This Row],[COGS]]</f>
        <v>-80534.226999999999</v>
      </c>
      <c r="J1436" s="55">
        <f>pro[[#This Row],[Revenue]]+pro[[#This Row],[AdminExp]]</f>
        <v>-43674.915000000001</v>
      </c>
      <c r="K1436" s="83">
        <f>pro[[#This Row],[Profit]]/pro[[#This Row],[Revenue]]</f>
        <v>-1.1849085788687539</v>
      </c>
      <c r="L1436" s="56">
        <f t="shared" si="22"/>
        <v>3</v>
      </c>
      <c r="M1436" s="82" t="str">
        <f>"Q"&amp;" "&amp;VLOOKUP(pro[[#This Row],[Period]],Mapping!A:B,2,0)</f>
        <v>Q 1</v>
      </c>
      <c r="N1436"/>
    </row>
    <row r="1437" spans="1:14" ht="11.25" customHeight="1" x14ac:dyDescent="0.2">
      <c r="A1437" s="42" t="s">
        <v>42</v>
      </c>
      <c r="B1437" s="44" t="s">
        <v>25</v>
      </c>
      <c r="C1437" s="44" t="s">
        <v>57</v>
      </c>
      <c r="D1437" s="43">
        <v>36937.368999999999</v>
      </c>
      <c r="E1437" s="43">
        <v>-12848.276</v>
      </c>
      <c r="F1437" s="45">
        <v>-36930</v>
      </c>
      <c r="G1437" s="45">
        <v>-24230</v>
      </c>
      <c r="H1437" s="45">
        <v>-59460</v>
      </c>
      <c r="I1437" s="55">
        <f>pro[[#This Row],[Admin expenses 3]]+pro[[#This Row],[Admin expenses 2]]+pro[[#This Row],[Admin expenses 1]]+pro[[#This Row],[COGS]]</f>
        <v>-133468.27600000001</v>
      </c>
      <c r="J1437" s="55">
        <f>pro[[#This Row],[Revenue]]+pro[[#This Row],[AdminExp]]</f>
        <v>-96530.907000000007</v>
      </c>
      <c r="K1437" s="83">
        <f>pro[[#This Row],[Profit]]/pro[[#This Row],[Revenue]]</f>
        <v>-2.6133671567133003</v>
      </c>
      <c r="L1437" s="56">
        <f t="shared" si="22"/>
        <v>3</v>
      </c>
      <c r="M1437" s="82" t="str">
        <f>"Q"&amp;" "&amp;VLOOKUP(pro[[#This Row],[Period]],Mapping!A:B,2,0)</f>
        <v>Q 1</v>
      </c>
      <c r="N1437"/>
    </row>
    <row r="1438" spans="1:14" ht="11.25" customHeight="1" x14ac:dyDescent="0.2">
      <c r="A1438" s="42" t="s">
        <v>42</v>
      </c>
      <c r="B1438" s="44" t="s">
        <v>25</v>
      </c>
      <c r="C1438" s="44" t="s">
        <v>58</v>
      </c>
      <c r="D1438" s="43">
        <v>119555.849</v>
      </c>
      <c r="E1438" s="43">
        <v>-15227.779</v>
      </c>
      <c r="F1438" s="45">
        <v>-27490</v>
      </c>
      <c r="G1438" s="45">
        <v>-76720</v>
      </c>
      <c r="H1438" s="45">
        <v>-48760</v>
      </c>
      <c r="I1438" s="55">
        <f>pro[[#This Row],[Admin expenses 3]]+pro[[#This Row],[Admin expenses 2]]+pro[[#This Row],[Admin expenses 1]]+pro[[#This Row],[COGS]]</f>
        <v>-168197.77900000001</v>
      </c>
      <c r="J1438" s="55">
        <f>pro[[#This Row],[Revenue]]+pro[[#This Row],[AdminExp]]</f>
        <v>-48641.930000000008</v>
      </c>
      <c r="K1438" s="83">
        <f>pro[[#This Row],[Profit]]/pro[[#This Row],[Revenue]]</f>
        <v>-0.40685529321112518</v>
      </c>
      <c r="L1438" s="56">
        <f t="shared" si="22"/>
        <v>3</v>
      </c>
      <c r="M1438" s="82" t="str">
        <f>"Q"&amp;" "&amp;VLOOKUP(pro[[#This Row],[Period]],Mapping!A:B,2,0)</f>
        <v>Q 1</v>
      </c>
      <c r="N1438"/>
    </row>
    <row r="1439" spans="1:14" ht="11.25" customHeight="1" x14ac:dyDescent="0.2">
      <c r="A1439" s="42" t="s">
        <v>42</v>
      </c>
      <c r="B1439" s="44" t="s">
        <v>25</v>
      </c>
      <c r="C1439" s="44" t="s">
        <v>59</v>
      </c>
      <c r="D1439" s="43">
        <v>377428.02299999999</v>
      </c>
      <c r="E1439" s="43">
        <v>-53598.558999999994</v>
      </c>
      <c r="F1439" s="45">
        <v>-38820</v>
      </c>
      <c r="G1439" s="45">
        <v>-16800</v>
      </c>
      <c r="H1439" s="45">
        <v>-89070</v>
      </c>
      <c r="I1439" s="55">
        <f>pro[[#This Row],[Admin expenses 3]]+pro[[#This Row],[Admin expenses 2]]+pro[[#This Row],[Admin expenses 1]]+pro[[#This Row],[COGS]]</f>
        <v>-198288.55900000001</v>
      </c>
      <c r="J1439" s="55">
        <f>pro[[#This Row],[Revenue]]+pro[[#This Row],[AdminExp]]</f>
        <v>179139.46399999998</v>
      </c>
      <c r="K1439" s="83">
        <f>pro[[#This Row],[Profit]]/pro[[#This Row],[Revenue]]</f>
        <v>0.47463212343403549</v>
      </c>
      <c r="L1439" s="56">
        <f t="shared" si="22"/>
        <v>3</v>
      </c>
      <c r="M1439" s="82" t="str">
        <f>"Q"&amp;" "&amp;VLOOKUP(pro[[#This Row],[Period]],Mapping!A:B,2,0)</f>
        <v>Q 1</v>
      </c>
      <c r="N1439"/>
    </row>
    <row r="1440" spans="1:14" ht="11.25" customHeight="1" x14ac:dyDescent="0.2">
      <c r="A1440" s="42" t="s">
        <v>42</v>
      </c>
      <c r="B1440" s="44" t="s">
        <v>25</v>
      </c>
      <c r="C1440" s="44" t="s">
        <v>57</v>
      </c>
      <c r="D1440" s="43">
        <v>38465.496999999996</v>
      </c>
      <c r="E1440" s="43">
        <v>-6321.8679999999995</v>
      </c>
      <c r="F1440" s="45">
        <v>-74340</v>
      </c>
      <c r="G1440" s="45">
        <v>-76370</v>
      </c>
      <c r="H1440" s="45">
        <v>-92080</v>
      </c>
      <c r="I1440" s="55">
        <f>pro[[#This Row],[Admin expenses 3]]+pro[[#This Row],[Admin expenses 2]]+pro[[#This Row],[Admin expenses 1]]+pro[[#This Row],[COGS]]</f>
        <v>-249111.86799999999</v>
      </c>
      <c r="J1440" s="55">
        <f>pro[[#This Row],[Revenue]]+pro[[#This Row],[AdminExp]]</f>
        <v>-210646.37099999998</v>
      </c>
      <c r="K1440" s="83">
        <f>pro[[#This Row],[Profit]]/pro[[#This Row],[Revenue]]</f>
        <v>-5.4762420202187956</v>
      </c>
      <c r="L1440" s="56">
        <f t="shared" si="22"/>
        <v>3</v>
      </c>
      <c r="M1440" s="82" t="str">
        <f>"Q"&amp;" "&amp;VLOOKUP(pro[[#This Row],[Period]],Mapping!A:B,2,0)</f>
        <v>Q 1</v>
      </c>
      <c r="N1440"/>
    </row>
    <row r="1441" spans="1:14" ht="11.25" customHeight="1" x14ac:dyDescent="0.2">
      <c r="A1441" s="42" t="s">
        <v>42</v>
      </c>
      <c r="B1441" s="44" t="s">
        <v>25</v>
      </c>
      <c r="C1441" s="44" t="s">
        <v>57</v>
      </c>
      <c r="D1441" s="43">
        <v>79885.89</v>
      </c>
      <c r="E1441" s="43">
        <v>-10370.611999999999</v>
      </c>
      <c r="F1441" s="45">
        <v>-28610</v>
      </c>
      <c r="G1441" s="45">
        <v>-83270</v>
      </c>
      <c r="H1441" s="45">
        <v>-86790</v>
      </c>
      <c r="I1441" s="55">
        <f>pro[[#This Row],[Admin expenses 3]]+pro[[#This Row],[Admin expenses 2]]+pro[[#This Row],[Admin expenses 1]]+pro[[#This Row],[COGS]]</f>
        <v>-209040.61199999999</v>
      </c>
      <c r="J1441" s="55">
        <f>pro[[#This Row],[Revenue]]+pro[[#This Row],[AdminExp]]</f>
        <v>-129154.72199999999</v>
      </c>
      <c r="K1441" s="83">
        <f>pro[[#This Row],[Profit]]/pro[[#This Row],[Revenue]]</f>
        <v>-1.6167401026639372</v>
      </c>
      <c r="L1441" s="56">
        <f t="shared" si="22"/>
        <v>3</v>
      </c>
      <c r="M1441" s="82" t="str">
        <f>"Q"&amp;" "&amp;VLOOKUP(pro[[#This Row],[Period]],Mapping!A:B,2,0)</f>
        <v>Q 1</v>
      </c>
      <c r="N1441"/>
    </row>
    <row r="1442" spans="1:14" ht="11.25" customHeight="1" x14ac:dyDescent="0.2">
      <c r="A1442" s="42" t="s">
        <v>42</v>
      </c>
      <c r="B1442" s="44" t="s">
        <v>25</v>
      </c>
      <c r="C1442" s="44" t="s">
        <v>57</v>
      </c>
      <c r="D1442" s="43">
        <v>247098.34099999999</v>
      </c>
      <c r="E1442" s="43">
        <v>-19575.416000000001</v>
      </c>
      <c r="F1442" s="45">
        <v>-102940</v>
      </c>
      <c r="G1442" s="45">
        <v>-84700</v>
      </c>
      <c r="H1442" s="45">
        <v>-58480</v>
      </c>
      <c r="I1442" s="55">
        <f>pro[[#This Row],[Admin expenses 3]]+pro[[#This Row],[Admin expenses 2]]+pro[[#This Row],[Admin expenses 1]]+pro[[#This Row],[COGS]]</f>
        <v>-265695.41600000003</v>
      </c>
      <c r="J1442" s="55">
        <f>pro[[#This Row],[Revenue]]+pro[[#This Row],[AdminExp]]</f>
        <v>-18597.075000000041</v>
      </c>
      <c r="K1442" s="83">
        <f>pro[[#This Row],[Profit]]/pro[[#This Row],[Revenue]]</f>
        <v>-7.5261836743776608E-2</v>
      </c>
      <c r="L1442" s="56">
        <f t="shared" si="22"/>
        <v>3</v>
      </c>
      <c r="M1442" s="82" t="str">
        <f>"Q"&amp;" "&amp;VLOOKUP(pro[[#This Row],[Period]],Mapping!A:B,2,0)</f>
        <v>Q 1</v>
      </c>
      <c r="N1442"/>
    </row>
    <row r="1443" spans="1:14" ht="11.25" customHeight="1" x14ac:dyDescent="0.2">
      <c r="A1443" s="42" t="s">
        <v>42</v>
      </c>
      <c r="B1443" s="44" t="s">
        <v>25</v>
      </c>
      <c r="C1443" s="44" t="s">
        <v>58</v>
      </c>
      <c r="D1443" s="43">
        <v>7923.3280000000004</v>
      </c>
      <c r="E1443" s="43">
        <v>-3688.3420000000001</v>
      </c>
      <c r="F1443" s="45">
        <v>-65960</v>
      </c>
      <c r="G1443" s="45">
        <v>-72220</v>
      </c>
      <c r="H1443" s="45">
        <v>-71840</v>
      </c>
      <c r="I1443" s="55">
        <f>pro[[#This Row],[Admin expenses 3]]+pro[[#This Row],[Admin expenses 2]]+pro[[#This Row],[Admin expenses 1]]+pro[[#This Row],[COGS]]</f>
        <v>-213708.342</v>
      </c>
      <c r="J1443" s="55">
        <f>pro[[#This Row],[Revenue]]+pro[[#This Row],[AdminExp]]</f>
        <v>-205785.014</v>
      </c>
      <c r="K1443" s="83">
        <f>pro[[#This Row],[Profit]]/pro[[#This Row],[Revenue]]</f>
        <v>-25.972042808274502</v>
      </c>
      <c r="L1443" s="56">
        <f t="shared" si="22"/>
        <v>3</v>
      </c>
      <c r="M1443" s="82" t="str">
        <f>"Q"&amp;" "&amp;VLOOKUP(pro[[#This Row],[Period]],Mapping!A:B,2,0)</f>
        <v>Q 1</v>
      </c>
      <c r="N1443"/>
    </row>
    <row r="1444" spans="1:14" ht="11.25" customHeight="1" x14ac:dyDescent="0.2">
      <c r="A1444" s="42" t="s">
        <v>42</v>
      </c>
      <c r="B1444" s="44" t="s">
        <v>25</v>
      </c>
      <c r="C1444" s="44" t="s">
        <v>59</v>
      </c>
      <c r="D1444" s="43">
        <v>47101.368999999999</v>
      </c>
      <c r="E1444" s="43">
        <v>-13944.56</v>
      </c>
      <c r="F1444" s="45">
        <v>-83380</v>
      </c>
      <c r="G1444" s="45">
        <v>-57360</v>
      </c>
      <c r="H1444" s="45">
        <v>-58720</v>
      </c>
      <c r="I1444" s="55">
        <f>pro[[#This Row],[Admin expenses 3]]+pro[[#This Row],[Admin expenses 2]]+pro[[#This Row],[Admin expenses 1]]+pro[[#This Row],[COGS]]</f>
        <v>-213404.56</v>
      </c>
      <c r="J1444" s="55">
        <f>pro[[#This Row],[Revenue]]+pro[[#This Row],[AdminExp]]</f>
        <v>-166303.19099999999</v>
      </c>
      <c r="K1444" s="83">
        <f>pro[[#This Row],[Profit]]/pro[[#This Row],[Revenue]]</f>
        <v>-3.5307506879470956</v>
      </c>
      <c r="L1444" s="56">
        <f t="shared" si="22"/>
        <v>3</v>
      </c>
      <c r="M1444" s="82" t="str">
        <f>"Q"&amp;" "&amp;VLOOKUP(pro[[#This Row],[Period]],Mapping!A:B,2,0)</f>
        <v>Q 1</v>
      </c>
      <c r="N1444"/>
    </row>
    <row r="1445" spans="1:14" ht="11.25" customHeight="1" x14ac:dyDescent="0.2">
      <c r="A1445" s="42" t="s">
        <v>42</v>
      </c>
      <c r="B1445" s="44" t="s">
        <v>25</v>
      </c>
      <c r="C1445" s="44" t="s">
        <v>57</v>
      </c>
      <c r="D1445" s="43">
        <v>69417.116999999998</v>
      </c>
      <c r="E1445" s="43">
        <v>-21203.217000000001</v>
      </c>
      <c r="F1445" s="45">
        <v>-74970</v>
      </c>
      <c r="G1445" s="45">
        <v>-78070</v>
      </c>
      <c r="H1445" s="45">
        <v>-78760</v>
      </c>
      <c r="I1445" s="55">
        <f>pro[[#This Row],[Admin expenses 3]]+pro[[#This Row],[Admin expenses 2]]+pro[[#This Row],[Admin expenses 1]]+pro[[#This Row],[COGS]]</f>
        <v>-253003.217</v>
      </c>
      <c r="J1445" s="55">
        <f>pro[[#This Row],[Revenue]]+pro[[#This Row],[AdminExp]]</f>
        <v>-183586.1</v>
      </c>
      <c r="K1445" s="83">
        <f>pro[[#This Row],[Profit]]/pro[[#This Row],[Revenue]]</f>
        <v>-2.6446805620002918</v>
      </c>
      <c r="L1445" s="56">
        <f t="shared" si="22"/>
        <v>3</v>
      </c>
      <c r="M1445" s="82" t="str">
        <f>"Q"&amp;" "&amp;VLOOKUP(pro[[#This Row],[Period]],Mapping!A:B,2,0)</f>
        <v>Q 1</v>
      </c>
      <c r="N1445"/>
    </row>
    <row r="1446" spans="1:14" ht="11.25" customHeight="1" x14ac:dyDescent="0.2">
      <c r="A1446" s="42" t="s">
        <v>42</v>
      </c>
      <c r="B1446" s="44" t="s">
        <v>25</v>
      </c>
      <c r="C1446" s="44" t="s">
        <v>57</v>
      </c>
      <c r="D1446" s="43">
        <v>223900.06799999997</v>
      </c>
      <c r="E1446" s="43">
        <v>-172284.37099999998</v>
      </c>
      <c r="F1446" s="45">
        <v>-44570</v>
      </c>
      <c r="G1446" s="45">
        <v>-100990</v>
      </c>
      <c r="H1446" s="45">
        <v>-37390</v>
      </c>
      <c r="I1446" s="55">
        <f>pro[[#This Row],[Admin expenses 3]]+pro[[#This Row],[Admin expenses 2]]+pro[[#This Row],[Admin expenses 1]]+pro[[#This Row],[COGS]]</f>
        <v>-355234.37099999998</v>
      </c>
      <c r="J1446" s="55">
        <f>pro[[#This Row],[Revenue]]+pro[[#This Row],[AdminExp]]</f>
        <v>-131334.30300000001</v>
      </c>
      <c r="K1446" s="83">
        <f>pro[[#This Row],[Profit]]/pro[[#This Row],[Revenue]]</f>
        <v>-0.58657553869076995</v>
      </c>
      <c r="L1446" s="56">
        <f t="shared" si="22"/>
        <v>3</v>
      </c>
      <c r="M1446" s="82" t="str">
        <f>"Q"&amp;" "&amp;VLOOKUP(pro[[#This Row],[Period]],Mapping!A:B,2,0)</f>
        <v>Q 1</v>
      </c>
      <c r="N1446"/>
    </row>
    <row r="1447" spans="1:14" ht="11.25" customHeight="1" x14ac:dyDescent="0.2">
      <c r="A1447" s="42" t="s">
        <v>42</v>
      </c>
      <c r="B1447" s="44" t="s">
        <v>25</v>
      </c>
      <c r="C1447" s="44" t="s">
        <v>58</v>
      </c>
      <c r="D1447" s="43">
        <v>101955.12599999999</v>
      </c>
      <c r="E1447" s="43">
        <v>-74931.779999999984</v>
      </c>
      <c r="F1447" s="45">
        <v>-40850</v>
      </c>
      <c r="G1447" s="45">
        <v>-74500</v>
      </c>
      <c r="H1447" s="45">
        <v>-108440</v>
      </c>
      <c r="I1447" s="55">
        <f>pro[[#This Row],[Admin expenses 3]]+pro[[#This Row],[Admin expenses 2]]+pro[[#This Row],[Admin expenses 1]]+pro[[#This Row],[COGS]]</f>
        <v>-298721.77999999997</v>
      </c>
      <c r="J1447" s="55">
        <f>pro[[#This Row],[Revenue]]+pro[[#This Row],[AdminExp]]</f>
        <v>-196766.65399999998</v>
      </c>
      <c r="K1447" s="83">
        <f>pro[[#This Row],[Profit]]/pro[[#This Row],[Revenue]]</f>
        <v>-1.9299339005279637</v>
      </c>
      <c r="L1447" s="56">
        <f t="shared" si="22"/>
        <v>3</v>
      </c>
      <c r="M1447" s="82" t="str">
        <f>"Q"&amp;" "&amp;VLOOKUP(pro[[#This Row],[Period]],Mapping!A:B,2,0)</f>
        <v>Q 1</v>
      </c>
      <c r="N1447"/>
    </row>
    <row r="1448" spans="1:14" ht="11.25" customHeight="1" x14ac:dyDescent="0.2">
      <c r="A1448" s="42" t="s">
        <v>42</v>
      </c>
      <c r="B1448" s="44" t="s">
        <v>25</v>
      </c>
      <c r="C1448" s="44" t="s">
        <v>59</v>
      </c>
      <c r="D1448" s="43">
        <v>80148.383000000002</v>
      </c>
      <c r="E1448" s="43">
        <v>-65447.171999999999</v>
      </c>
      <c r="F1448" s="45">
        <v>-47410</v>
      </c>
      <c r="G1448" s="45">
        <v>-81400</v>
      </c>
      <c r="H1448" s="45">
        <v>-24300</v>
      </c>
      <c r="I1448" s="55">
        <f>pro[[#This Row],[Admin expenses 3]]+pro[[#This Row],[Admin expenses 2]]+pro[[#This Row],[Admin expenses 1]]+pro[[#This Row],[COGS]]</f>
        <v>-218557.17199999999</v>
      </c>
      <c r="J1448" s="55">
        <f>pro[[#This Row],[Revenue]]+pro[[#This Row],[AdminExp]]</f>
        <v>-138408.78899999999</v>
      </c>
      <c r="K1448" s="83">
        <f>pro[[#This Row],[Profit]]/pro[[#This Row],[Revenue]]</f>
        <v>-1.7269068173215669</v>
      </c>
      <c r="L1448" s="56">
        <f t="shared" si="22"/>
        <v>3</v>
      </c>
      <c r="M1448" s="82" t="str">
        <f>"Q"&amp;" "&amp;VLOOKUP(pro[[#This Row],[Period]],Mapping!A:B,2,0)</f>
        <v>Q 1</v>
      </c>
      <c r="N1448"/>
    </row>
    <row r="1449" spans="1:14" ht="11.25" customHeight="1" x14ac:dyDescent="0.2">
      <c r="A1449" s="42" t="s">
        <v>42</v>
      </c>
      <c r="B1449" s="44" t="s">
        <v>25</v>
      </c>
      <c r="C1449" s="44" t="s">
        <v>57</v>
      </c>
      <c r="D1449" s="43">
        <v>23637.914999999997</v>
      </c>
      <c r="E1449" s="43">
        <v>-34731.472999999998</v>
      </c>
      <c r="F1449" s="45">
        <v>-16270</v>
      </c>
      <c r="G1449" s="45">
        <v>-84390</v>
      </c>
      <c r="H1449" s="45">
        <v>-108050</v>
      </c>
      <c r="I1449" s="55">
        <f>pro[[#This Row],[Admin expenses 3]]+pro[[#This Row],[Admin expenses 2]]+pro[[#This Row],[Admin expenses 1]]+pro[[#This Row],[COGS]]</f>
        <v>-243441.473</v>
      </c>
      <c r="J1449" s="55">
        <f>pro[[#This Row],[Revenue]]+pro[[#This Row],[AdminExp]]</f>
        <v>-219803.55799999999</v>
      </c>
      <c r="K1449" s="83">
        <f>pro[[#This Row],[Profit]]/pro[[#This Row],[Revenue]]</f>
        <v>-9.2987709787432618</v>
      </c>
      <c r="L1449" s="56">
        <f t="shared" si="22"/>
        <v>3</v>
      </c>
      <c r="M1449" s="82" t="str">
        <f>"Q"&amp;" "&amp;VLOOKUP(pro[[#This Row],[Period]],Mapping!A:B,2,0)</f>
        <v>Q 1</v>
      </c>
      <c r="N1449"/>
    </row>
    <row r="1450" spans="1:14" ht="11.25" customHeight="1" x14ac:dyDescent="0.2">
      <c r="A1450" s="42" t="s">
        <v>42</v>
      </c>
      <c r="B1450" s="44" t="s">
        <v>25</v>
      </c>
      <c r="C1450" s="44" t="s">
        <v>57</v>
      </c>
      <c r="D1450" s="43">
        <v>13471.576999999999</v>
      </c>
      <c r="E1450" s="43">
        <v>-8273.1530000000002</v>
      </c>
      <c r="F1450" s="45">
        <v>-17960</v>
      </c>
      <c r="G1450" s="45">
        <v>-63290</v>
      </c>
      <c r="H1450" s="45">
        <v>-49310</v>
      </c>
      <c r="I1450" s="55">
        <f>pro[[#This Row],[Admin expenses 3]]+pro[[#This Row],[Admin expenses 2]]+pro[[#This Row],[Admin expenses 1]]+pro[[#This Row],[COGS]]</f>
        <v>-138833.15299999999</v>
      </c>
      <c r="J1450" s="55">
        <f>pro[[#This Row],[Revenue]]+pro[[#This Row],[AdminExp]]</f>
        <v>-125361.57599999999</v>
      </c>
      <c r="K1450" s="83">
        <f>pro[[#This Row],[Profit]]/pro[[#This Row],[Revenue]]</f>
        <v>-9.3056348191455243</v>
      </c>
      <c r="L1450" s="56">
        <f t="shared" si="22"/>
        <v>3</v>
      </c>
      <c r="M1450" s="82" t="str">
        <f>"Q"&amp;" "&amp;VLOOKUP(pro[[#This Row],[Period]],Mapping!A:B,2,0)</f>
        <v>Q 1</v>
      </c>
      <c r="N1450"/>
    </row>
    <row r="1451" spans="1:14" ht="11.25" customHeight="1" x14ac:dyDescent="0.2">
      <c r="A1451" s="42" t="s">
        <v>42</v>
      </c>
      <c r="B1451" s="44" t="s">
        <v>25</v>
      </c>
      <c r="C1451" s="44" t="s">
        <v>57</v>
      </c>
      <c r="D1451" s="43">
        <v>114381.442</v>
      </c>
      <c r="E1451" s="43">
        <v>-107189.96399999999</v>
      </c>
      <c r="F1451" s="45">
        <v>-88360</v>
      </c>
      <c r="G1451" s="45">
        <v>-92760</v>
      </c>
      <c r="H1451" s="45">
        <v>-26080</v>
      </c>
      <c r="I1451" s="55">
        <f>pro[[#This Row],[Admin expenses 3]]+pro[[#This Row],[Admin expenses 2]]+pro[[#This Row],[Admin expenses 1]]+pro[[#This Row],[COGS]]</f>
        <v>-314389.96399999998</v>
      </c>
      <c r="J1451" s="55">
        <f>pro[[#This Row],[Revenue]]+pro[[#This Row],[AdminExp]]</f>
        <v>-200008.522</v>
      </c>
      <c r="K1451" s="83">
        <f>pro[[#This Row],[Profit]]/pro[[#This Row],[Revenue]]</f>
        <v>-1.748609901246043</v>
      </c>
      <c r="L1451" s="56">
        <f t="shared" si="22"/>
        <v>3</v>
      </c>
      <c r="M1451" s="82" t="str">
        <f>"Q"&amp;" "&amp;VLOOKUP(pro[[#This Row],[Period]],Mapping!A:B,2,0)</f>
        <v>Q 1</v>
      </c>
      <c r="N1451"/>
    </row>
    <row r="1452" spans="1:14" ht="11.25" customHeight="1" x14ac:dyDescent="0.2">
      <c r="A1452" s="42" t="s">
        <v>42</v>
      </c>
      <c r="B1452" s="44" t="s">
        <v>25</v>
      </c>
      <c r="C1452" s="44" t="s">
        <v>58</v>
      </c>
      <c r="D1452" s="43">
        <v>1563467.703</v>
      </c>
      <c r="E1452" s="43">
        <v>-190481.43799999999</v>
      </c>
      <c r="F1452" s="45">
        <v>-21070</v>
      </c>
      <c r="G1452" s="45">
        <v>-104850</v>
      </c>
      <c r="H1452" s="45">
        <v>-83760</v>
      </c>
      <c r="I1452" s="55">
        <f>pro[[#This Row],[Admin expenses 3]]+pro[[#This Row],[Admin expenses 2]]+pro[[#This Row],[Admin expenses 1]]+pro[[#This Row],[COGS]]</f>
        <v>-400161.43799999997</v>
      </c>
      <c r="J1452" s="55">
        <f>pro[[#This Row],[Revenue]]+pro[[#This Row],[AdminExp]]</f>
        <v>1163306.2650000001</v>
      </c>
      <c r="K1452" s="83">
        <f>pro[[#This Row],[Profit]]/pro[[#This Row],[Revenue]]</f>
        <v>0.74405519395625164</v>
      </c>
      <c r="L1452" s="56">
        <f t="shared" si="22"/>
        <v>3</v>
      </c>
      <c r="M1452" s="82" t="str">
        <f>"Q"&amp;" "&amp;VLOOKUP(pro[[#This Row],[Period]],Mapping!A:B,2,0)</f>
        <v>Q 1</v>
      </c>
      <c r="N1452"/>
    </row>
    <row r="1453" spans="1:14" ht="11.25" customHeight="1" x14ac:dyDescent="0.2">
      <c r="A1453" s="42" t="s">
        <v>42</v>
      </c>
      <c r="B1453" s="44" t="s">
        <v>25</v>
      </c>
      <c r="C1453" s="44" t="s">
        <v>59</v>
      </c>
      <c r="D1453" s="43">
        <v>35910.398999999998</v>
      </c>
      <c r="E1453" s="43">
        <v>-20253.912</v>
      </c>
      <c r="F1453" s="45">
        <v>-97610</v>
      </c>
      <c r="G1453" s="45">
        <v>-91750</v>
      </c>
      <c r="H1453" s="45">
        <v>-92060</v>
      </c>
      <c r="I1453" s="55">
        <f>pro[[#This Row],[Admin expenses 3]]+pro[[#This Row],[Admin expenses 2]]+pro[[#This Row],[Admin expenses 1]]+pro[[#This Row],[COGS]]</f>
        <v>-301673.91200000001</v>
      </c>
      <c r="J1453" s="55">
        <f>pro[[#This Row],[Revenue]]+pro[[#This Row],[AdminExp]]</f>
        <v>-265763.51300000004</v>
      </c>
      <c r="K1453" s="83">
        <f>pro[[#This Row],[Profit]]/pro[[#This Row],[Revenue]]</f>
        <v>-7.4007396297657415</v>
      </c>
      <c r="L1453" s="56">
        <f t="shared" si="22"/>
        <v>3</v>
      </c>
      <c r="M1453" s="82" t="str">
        <f>"Q"&amp;" "&amp;VLOOKUP(pro[[#This Row],[Period]],Mapping!A:B,2,0)</f>
        <v>Q 1</v>
      </c>
      <c r="N1453"/>
    </row>
    <row r="1454" spans="1:14" ht="11.25" customHeight="1" x14ac:dyDescent="0.2">
      <c r="A1454" s="42" t="s">
        <v>42</v>
      </c>
      <c r="B1454" s="44" t="s">
        <v>25</v>
      </c>
      <c r="C1454" s="44" t="s">
        <v>60</v>
      </c>
      <c r="D1454" s="43">
        <v>57642.62</v>
      </c>
      <c r="E1454" s="43">
        <v>-31287.948999999997</v>
      </c>
      <c r="F1454" s="45">
        <v>-83180</v>
      </c>
      <c r="G1454" s="45">
        <v>-83640</v>
      </c>
      <c r="H1454" s="45">
        <v>-106770</v>
      </c>
      <c r="I1454" s="55">
        <f>pro[[#This Row],[Admin expenses 3]]+pro[[#This Row],[Admin expenses 2]]+pro[[#This Row],[Admin expenses 1]]+pro[[#This Row],[COGS]]</f>
        <v>-304877.94900000002</v>
      </c>
      <c r="J1454" s="55">
        <f>pro[[#This Row],[Revenue]]+pro[[#This Row],[AdminExp]]</f>
        <v>-247235.32900000003</v>
      </c>
      <c r="K1454" s="83">
        <f>pro[[#This Row],[Profit]]/pro[[#This Row],[Revenue]]</f>
        <v>-4.2891063764971129</v>
      </c>
      <c r="L1454" s="56">
        <f t="shared" si="22"/>
        <v>3</v>
      </c>
      <c r="M1454" s="82" t="str">
        <f>"Q"&amp;" "&amp;VLOOKUP(pro[[#This Row],[Period]],Mapping!A:B,2,0)</f>
        <v>Q 1</v>
      </c>
      <c r="N1454"/>
    </row>
    <row r="1455" spans="1:14" ht="11.25" customHeight="1" x14ac:dyDescent="0.2">
      <c r="A1455" s="42" t="s">
        <v>42</v>
      </c>
      <c r="B1455" s="44" t="s">
        <v>25</v>
      </c>
      <c r="C1455" s="44" t="s">
        <v>57</v>
      </c>
      <c r="D1455" s="43">
        <v>189622.524</v>
      </c>
      <c r="E1455" s="43">
        <v>-124426.85499999998</v>
      </c>
      <c r="F1455" s="45">
        <v>-13080</v>
      </c>
      <c r="G1455" s="45">
        <v>-89620</v>
      </c>
      <c r="H1455" s="45">
        <v>-64900</v>
      </c>
      <c r="I1455" s="55">
        <f>pro[[#This Row],[Admin expenses 3]]+pro[[#This Row],[Admin expenses 2]]+pro[[#This Row],[Admin expenses 1]]+pro[[#This Row],[COGS]]</f>
        <v>-292026.85499999998</v>
      </c>
      <c r="J1455" s="55">
        <f>pro[[#This Row],[Revenue]]+pro[[#This Row],[AdminExp]]</f>
        <v>-102404.33099999998</v>
      </c>
      <c r="K1455" s="83">
        <f>pro[[#This Row],[Profit]]/pro[[#This Row],[Revenue]]</f>
        <v>-0.5400430752625146</v>
      </c>
      <c r="L1455" s="56">
        <f t="shared" si="22"/>
        <v>3</v>
      </c>
      <c r="M1455" s="82" t="str">
        <f>"Q"&amp;" "&amp;VLOOKUP(pro[[#This Row],[Period]],Mapping!A:B,2,0)</f>
        <v>Q 1</v>
      </c>
      <c r="N1455"/>
    </row>
    <row r="1456" spans="1:14" ht="11.25" customHeight="1" x14ac:dyDescent="0.2">
      <c r="A1456" s="42" t="s">
        <v>42</v>
      </c>
      <c r="B1456" s="44" t="s">
        <v>25</v>
      </c>
      <c r="C1456" s="44" t="s">
        <v>58</v>
      </c>
      <c r="D1456" s="43">
        <v>244600.90199999997</v>
      </c>
      <c r="E1456" s="43">
        <v>-72265.766999999993</v>
      </c>
      <c r="F1456" s="45">
        <v>-60980</v>
      </c>
      <c r="G1456" s="45">
        <v>-25160</v>
      </c>
      <c r="H1456" s="45">
        <v>-19950</v>
      </c>
      <c r="I1456" s="55">
        <f>pro[[#This Row],[Admin expenses 3]]+pro[[#This Row],[Admin expenses 2]]+pro[[#This Row],[Admin expenses 1]]+pro[[#This Row],[COGS]]</f>
        <v>-178355.76699999999</v>
      </c>
      <c r="J1456" s="55">
        <f>pro[[#This Row],[Revenue]]+pro[[#This Row],[AdminExp]]</f>
        <v>66245.13499999998</v>
      </c>
      <c r="K1456" s="83">
        <f>pro[[#This Row],[Profit]]/pro[[#This Row],[Revenue]]</f>
        <v>0.2708294796067432</v>
      </c>
      <c r="L1456" s="56">
        <f t="shared" si="22"/>
        <v>3</v>
      </c>
      <c r="M1456" s="82" t="str">
        <f>"Q"&amp;" "&amp;VLOOKUP(pro[[#This Row],[Period]],Mapping!A:B,2,0)</f>
        <v>Q 1</v>
      </c>
      <c r="N1456"/>
    </row>
    <row r="1457" spans="1:14" ht="11.25" customHeight="1" x14ac:dyDescent="0.2">
      <c r="A1457" s="42" t="s">
        <v>42</v>
      </c>
      <c r="B1457" s="44" t="s">
        <v>25</v>
      </c>
      <c r="C1457" s="44" t="s">
        <v>59</v>
      </c>
      <c r="D1457" s="43">
        <v>49119.504000000001</v>
      </c>
      <c r="E1457" s="43">
        <v>-29285.752999999997</v>
      </c>
      <c r="F1457" s="45">
        <v>-93380</v>
      </c>
      <c r="G1457" s="45">
        <v>-67580</v>
      </c>
      <c r="H1457" s="45">
        <v>-36250</v>
      </c>
      <c r="I1457" s="55">
        <f>pro[[#This Row],[Admin expenses 3]]+pro[[#This Row],[Admin expenses 2]]+pro[[#This Row],[Admin expenses 1]]+pro[[#This Row],[COGS]]</f>
        <v>-226495.753</v>
      </c>
      <c r="J1457" s="55">
        <f>pro[[#This Row],[Revenue]]+pro[[#This Row],[AdminExp]]</f>
        <v>-177376.24900000001</v>
      </c>
      <c r="K1457" s="83">
        <f>pro[[#This Row],[Profit]]/pro[[#This Row],[Revenue]]</f>
        <v>-3.611116451827364</v>
      </c>
      <c r="L1457" s="56">
        <f t="shared" si="22"/>
        <v>3</v>
      </c>
      <c r="M1457" s="82" t="str">
        <f>"Q"&amp;" "&amp;VLOOKUP(pro[[#This Row],[Period]],Mapping!A:B,2,0)</f>
        <v>Q 1</v>
      </c>
      <c r="N1457"/>
    </row>
    <row r="1458" spans="1:14" ht="11.25" customHeight="1" x14ac:dyDescent="0.2">
      <c r="A1458" s="42" t="s">
        <v>42</v>
      </c>
      <c r="B1458" s="44" t="s">
        <v>25</v>
      </c>
      <c r="C1458" s="44" t="s">
        <v>60</v>
      </c>
      <c r="D1458" s="43">
        <v>12294.156000000001</v>
      </c>
      <c r="E1458" s="43">
        <v>-5229.4129999999996</v>
      </c>
      <c r="F1458" s="45">
        <v>-29970</v>
      </c>
      <c r="G1458" s="45">
        <v>-78870</v>
      </c>
      <c r="H1458" s="45">
        <v>-73920</v>
      </c>
      <c r="I1458" s="55">
        <f>pro[[#This Row],[Admin expenses 3]]+pro[[#This Row],[Admin expenses 2]]+pro[[#This Row],[Admin expenses 1]]+pro[[#This Row],[COGS]]</f>
        <v>-187989.413</v>
      </c>
      <c r="J1458" s="55">
        <f>pro[[#This Row],[Revenue]]+pro[[#This Row],[AdminExp]]</f>
        <v>-175695.25700000001</v>
      </c>
      <c r="K1458" s="83">
        <f>pro[[#This Row],[Profit]]/pro[[#This Row],[Revenue]]</f>
        <v>-14.290957183234051</v>
      </c>
      <c r="L1458" s="56">
        <f t="shared" si="22"/>
        <v>3</v>
      </c>
      <c r="M1458" s="82" t="str">
        <f>"Q"&amp;" "&amp;VLOOKUP(pro[[#This Row],[Period]],Mapping!A:B,2,0)</f>
        <v>Q 1</v>
      </c>
      <c r="N1458"/>
    </row>
    <row r="1459" spans="1:14" ht="11.25" customHeight="1" x14ac:dyDescent="0.2">
      <c r="A1459" s="42" t="s">
        <v>42</v>
      </c>
      <c r="B1459" s="44" t="s">
        <v>25</v>
      </c>
      <c r="C1459" s="44" t="s">
        <v>57</v>
      </c>
      <c r="D1459" s="43">
        <v>49932.274000000005</v>
      </c>
      <c r="E1459" s="43">
        <v>-14534.666999999999</v>
      </c>
      <c r="F1459" s="45">
        <v>-70470</v>
      </c>
      <c r="G1459" s="45">
        <v>-90400</v>
      </c>
      <c r="H1459" s="45">
        <v>-85220</v>
      </c>
      <c r="I1459" s="55">
        <f>pro[[#This Row],[Admin expenses 3]]+pro[[#This Row],[Admin expenses 2]]+pro[[#This Row],[Admin expenses 1]]+pro[[#This Row],[COGS]]</f>
        <v>-260624.66699999999</v>
      </c>
      <c r="J1459" s="55">
        <f>pro[[#This Row],[Revenue]]+pro[[#This Row],[AdminExp]]</f>
        <v>-210692.39299999998</v>
      </c>
      <c r="K1459" s="83">
        <f>pro[[#This Row],[Profit]]/pro[[#This Row],[Revenue]]</f>
        <v>-4.2195633429392769</v>
      </c>
      <c r="L1459" s="56">
        <f t="shared" si="22"/>
        <v>3</v>
      </c>
      <c r="M1459" s="82" t="str">
        <f>"Q"&amp;" "&amp;VLOOKUP(pro[[#This Row],[Period]],Mapping!A:B,2,0)</f>
        <v>Q 1</v>
      </c>
      <c r="N1459"/>
    </row>
    <row r="1460" spans="1:14" ht="11.25" customHeight="1" x14ac:dyDescent="0.2">
      <c r="A1460" s="42" t="s">
        <v>42</v>
      </c>
      <c r="B1460" s="44" t="s">
        <v>25</v>
      </c>
      <c r="C1460" s="44" t="s">
        <v>58</v>
      </c>
      <c r="D1460" s="43">
        <v>112725.753</v>
      </c>
      <c r="E1460" s="43">
        <v>-42765.673999999999</v>
      </c>
      <c r="F1460" s="45">
        <v>-37650</v>
      </c>
      <c r="G1460" s="45">
        <v>-32000</v>
      </c>
      <c r="H1460" s="45">
        <v>-80460</v>
      </c>
      <c r="I1460" s="55">
        <f>pro[[#This Row],[Admin expenses 3]]+pro[[#This Row],[Admin expenses 2]]+pro[[#This Row],[Admin expenses 1]]+pro[[#This Row],[COGS]]</f>
        <v>-192875.674</v>
      </c>
      <c r="J1460" s="55">
        <f>pro[[#This Row],[Revenue]]+pro[[#This Row],[AdminExp]]</f>
        <v>-80149.921000000002</v>
      </c>
      <c r="K1460" s="83">
        <f>pro[[#This Row],[Profit]]/pro[[#This Row],[Revenue]]</f>
        <v>-0.7110169492502747</v>
      </c>
      <c r="L1460" s="56">
        <f t="shared" si="22"/>
        <v>3</v>
      </c>
      <c r="M1460" s="82" t="str">
        <f>"Q"&amp;" "&amp;VLOOKUP(pro[[#This Row],[Period]],Mapping!A:B,2,0)</f>
        <v>Q 1</v>
      </c>
      <c r="N1460"/>
    </row>
    <row r="1461" spans="1:14" ht="11.25" customHeight="1" x14ac:dyDescent="0.2">
      <c r="A1461" s="42" t="s">
        <v>42</v>
      </c>
      <c r="B1461" s="44" t="s">
        <v>25</v>
      </c>
      <c r="C1461" s="44" t="s">
        <v>59</v>
      </c>
      <c r="D1461" s="43">
        <v>27521.724999999999</v>
      </c>
      <c r="E1461" s="43">
        <v>-9028.25</v>
      </c>
      <c r="F1461" s="45">
        <v>-71470</v>
      </c>
      <c r="G1461" s="45">
        <v>-45630</v>
      </c>
      <c r="H1461" s="45">
        <v>-56260</v>
      </c>
      <c r="I1461" s="55">
        <f>pro[[#This Row],[Admin expenses 3]]+pro[[#This Row],[Admin expenses 2]]+pro[[#This Row],[Admin expenses 1]]+pro[[#This Row],[COGS]]</f>
        <v>-182388.25</v>
      </c>
      <c r="J1461" s="55">
        <f>pro[[#This Row],[Revenue]]+pro[[#This Row],[AdminExp]]</f>
        <v>-154866.52499999999</v>
      </c>
      <c r="K1461" s="83">
        <f>pro[[#This Row],[Profit]]/pro[[#This Row],[Revenue]]</f>
        <v>-5.6270646189510289</v>
      </c>
      <c r="L1461" s="56">
        <f t="shared" si="22"/>
        <v>3</v>
      </c>
      <c r="M1461" s="82" t="str">
        <f>"Q"&amp;" "&amp;VLOOKUP(pro[[#This Row],[Period]],Mapping!A:B,2,0)</f>
        <v>Q 1</v>
      </c>
      <c r="N1461"/>
    </row>
    <row r="1462" spans="1:14" ht="11.25" customHeight="1" x14ac:dyDescent="0.2">
      <c r="A1462" s="42" t="s">
        <v>42</v>
      </c>
      <c r="B1462" s="44" t="s">
        <v>25</v>
      </c>
      <c r="C1462" s="44" t="s">
        <v>60</v>
      </c>
      <c r="D1462" s="43">
        <v>42986.461000000003</v>
      </c>
      <c r="E1462" s="43">
        <v>-17540.663</v>
      </c>
      <c r="F1462" s="45">
        <v>-90750</v>
      </c>
      <c r="G1462" s="45">
        <v>-57910</v>
      </c>
      <c r="H1462" s="45">
        <v>-87120</v>
      </c>
      <c r="I1462" s="55">
        <f>pro[[#This Row],[Admin expenses 3]]+pro[[#This Row],[Admin expenses 2]]+pro[[#This Row],[Admin expenses 1]]+pro[[#This Row],[COGS]]</f>
        <v>-253320.663</v>
      </c>
      <c r="J1462" s="55">
        <f>pro[[#This Row],[Revenue]]+pro[[#This Row],[AdminExp]]</f>
        <v>-210334.20199999999</v>
      </c>
      <c r="K1462" s="83">
        <f>pro[[#This Row],[Profit]]/pro[[#This Row],[Revenue]]</f>
        <v>-4.8930336926317333</v>
      </c>
      <c r="L1462" s="56">
        <f t="shared" si="22"/>
        <v>3</v>
      </c>
      <c r="M1462" s="82" t="str">
        <f>"Q"&amp;" "&amp;VLOOKUP(pro[[#This Row],[Period]],Mapping!A:B,2,0)</f>
        <v>Q 1</v>
      </c>
      <c r="N1462"/>
    </row>
    <row r="1463" spans="1:14" ht="11.25" customHeight="1" x14ac:dyDescent="0.2">
      <c r="A1463" s="42" t="s">
        <v>42</v>
      </c>
      <c r="B1463" s="44" t="s">
        <v>25</v>
      </c>
      <c r="C1463" s="44" t="s">
        <v>57</v>
      </c>
      <c r="D1463" s="43">
        <v>17999.470999999998</v>
      </c>
      <c r="E1463" s="43">
        <v>-6699.5599999999995</v>
      </c>
      <c r="F1463" s="45">
        <v>-53430</v>
      </c>
      <c r="G1463" s="45">
        <v>-35880</v>
      </c>
      <c r="H1463" s="45">
        <v>-32950</v>
      </c>
      <c r="I1463" s="55">
        <f>pro[[#This Row],[Admin expenses 3]]+pro[[#This Row],[Admin expenses 2]]+pro[[#This Row],[Admin expenses 1]]+pro[[#This Row],[COGS]]</f>
        <v>-128959.56</v>
      </c>
      <c r="J1463" s="55">
        <f>pro[[#This Row],[Revenue]]+pro[[#This Row],[AdminExp]]</f>
        <v>-110960.08900000001</v>
      </c>
      <c r="K1463" s="83">
        <f>pro[[#This Row],[Profit]]/pro[[#This Row],[Revenue]]</f>
        <v>-6.1646305605314744</v>
      </c>
      <c r="L1463" s="56">
        <f t="shared" si="22"/>
        <v>3</v>
      </c>
      <c r="M1463" s="82" t="str">
        <f>"Q"&amp;" "&amp;VLOOKUP(pro[[#This Row],[Period]],Mapping!A:B,2,0)</f>
        <v>Q 1</v>
      </c>
      <c r="N1463"/>
    </row>
    <row r="1464" spans="1:14" ht="11.25" customHeight="1" x14ac:dyDescent="0.2">
      <c r="A1464" s="42" t="s">
        <v>42</v>
      </c>
      <c r="B1464" s="44" t="s">
        <v>25</v>
      </c>
      <c r="C1464" s="44" t="s">
        <v>58</v>
      </c>
      <c r="D1464" s="43">
        <v>3200.6799999999994</v>
      </c>
      <c r="E1464" s="43">
        <v>-6946.0929999999998</v>
      </c>
      <c r="F1464" s="45">
        <v>-55050</v>
      </c>
      <c r="G1464" s="45">
        <v>-58910</v>
      </c>
      <c r="H1464" s="45">
        <v>-53110</v>
      </c>
      <c r="I1464" s="55">
        <f>pro[[#This Row],[Admin expenses 3]]+pro[[#This Row],[Admin expenses 2]]+pro[[#This Row],[Admin expenses 1]]+pro[[#This Row],[COGS]]</f>
        <v>-174016.09299999999</v>
      </c>
      <c r="J1464" s="55">
        <f>pro[[#This Row],[Revenue]]+pro[[#This Row],[AdminExp]]</f>
        <v>-170815.413</v>
      </c>
      <c r="K1464" s="83">
        <f>pro[[#This Row],[Profit]]/pro[[#This Row],[Revenue]]</f>
        <v>-53.36847576140071</v>
      </c>
      <c r="L1464" s="56">
        <f t="shared" si="22"/>
        <v>3</v>
      </c>
      <c r="M1464" s="82" t="str">
        <f>"Q"&amp;" "&amp;VLOOKUP(pro[[#This Row],[Period]],Mapping!A:B,2,0)</f>
        <v>Q 1</v>
      </c>
      <c r="N1464"/>
    </row>
    <row r="1465" spans="1:14" ht="11.25" customHeight="1" x14ac:dyDescent="0.2">
      <c r="A1465" s="42" t="s">
        <v>42</v>
      </c>
      <c r="B1465" s="44" t="s">
        <v>25</v>
      </c>
      <c r="C1465" s="44" t="s">
        <v>59</v>
      </c>
      <c r="D1465" s="43">
        <v>45166.534</v>
      </c>
      <c r="E1465" s="43">
        <v>-92672.75499999999</v>
      </c>
      <c r="F1465" s="45">
        <v>-29480</v>
      </c>
      <c r="G1465" s="45">
        <v>-17020</v>
      </c>
      <c r="H1465" s="45">
        <v>-84070</v>
      </c>
      <c r="I1465" s="55">
        <f>pro[[#This Row],[Admin expenses 3]]+pro[[#This Row],[Admin expenses 2]]+pro[[#This Row],[Admin expenses 1]]+pro[[#This Row],[COGS]]</f>
        <v>-223242.755</v>
      </c>
      <c r="J1465" s="55">
        <f>pro[[#This Row],[Revenue]]+pro[[#This Row],[AdminExp]]</f>
        <v>-178076.22100000002</v>
      </c>
      <c r="K1465" s="83">
        <f>pro[[#This Row],[Profit]]/pro[[#This Row],[Revenue]]</f>
        <v>-3.9426585400597713</v>
      </c>
      <c r="L1465" s="56">
        <f t="shared" si="22"/>
        <v>3</v>
      </c>
      <c r="M1465" s="82" t="str">
        <f>"Q"&amp;" "&amp;VLOOKUP(pro[[#This Row],[Period]],Mapping!A:B,2,0)</f>
        <v>Q 1</v>
      </c>
      <c r="N1465"/>
    </row>
    <row r="1466" spans="1:14" ht="11.25" customHeight="1" x14ac:dyDescent="0.2">
      <c r="A1466" s="42" t="s">
        <v>42</v>
      </c>
      <c r="B1466" s="44" t="s">
        <v>25</v>
      </c>
      <c r="C1466" s="44" t="s">
        <v>60</v>
      </c>
      <c r="D1466" s="43">
        <v>149084.42499999999</v>
      </c>
      <c r="E1466" s="43">
        <v>-325225.76099999994</v>
      </c>
      <c r="F1466" s="45">
        <v>-90650</v>
      </c>
      <c r="G1466" s="45">
        <v>-94630</v>
      </c>
      <c r="H1466" s="45">
        <v>-28180</v>
      </c>
      <c r="I1466" s="55">
        <f>pro[[#This Row],[Admin expenses 3]]+pro[[#This Row],[Admin expenses 2]]+pro[[#This Row],[Admin expenses 1]]+pro[[#This Row],[COGS]]</f>
        <v>-538685.76099999994</v>
      </c>
      <c r="J1466" s="55">
        <f>pro[[#This Row],[Revenue]]+pro[[#This Row],[AdminExp]]</f>
        <v>-389601.33599999995</v>
      </c>
      <c r="K1466" s="83">
        <f>pro[[#This Row],[Profit]]/pro[[#This Row],[Revenue]]</f>
        <v>-2.6132933470414499</v>
      </c>
      <c r="L1466" s="56">
        <f t="shared" si="22"/>
        <v>3</v>
      </c>
      <c r="M1466" s="82" t="str">
        <f>"Q"&amp;" "&amp;VLOOKUP(pro[[#This Row],[Period]],Mapping!A:B,2,0)</f>
        <v>Q 1</v>
      </c>
      <c r="N1466"/>
    </row>
    <row r="1467" spans="1:14" ht="11.25" customHeight="1" x14ac:dyDescent="0.2">
      <c r="A1467" s="42" t="s">
        <v>42</v>
      </c>
      <c r="B1467" s="44" t="s">
        <v>25</v>
      </c>
      <c r="C1467" s="44" t="s">
        <v>57</v>
      </c>
      <c r="D1467" s="43">
        <v>51403.827999999994</v>
      </c>
      <c r="E1467" s="43">
        <v>-18906.167000000001</v>
      </c>
      <c r="F1467" s="45">
        <v>-62210</v>
      </c>
      <c r="G1467" s="45">
        <v>-105800</v>
      </c>
      <c r="H1467" s="45">
        <v>-93340</v>
      </c>
      <c r="I1467" s="55">
        <f>pro[[#This Row],[Admin expenses 3]]+pro[[#This Row],[Admin expenses 2]]+pro[[#This Row],[Admin expenses 1]]+pro[[#This Row],[COGS]]</f>
        <v>-280256.16700000002</v>
      </c>
      <c r="J1467" s="55">
        <f>pro[[#This Row],[Revenue]]+pro[[#This Row],[AdminExp]]</f>
        <v>-228852.33900000004</v>
      </c>
      <c r="K1467" s="83">
        <f>pro[[#This Row],[Profit]]/pro[[#This Row],[Revenue]]</f>
        <v>-4.4520485711686701</v>
      </c>
      <c r="L1467" s="56">
        <f t="shared" si="22"/>
        <v>3</v>
      </c>
      <c r="M1467" s="82" t="str">
        <f>"Q"&amp;" "&amp;VLOOKUP(pro[[#This Row],[Period]],Mapping!A:B,2,0)</f>
        <v>Q 1</v>
      </c>
      <c r="N1467"/>
    </row>
    <row r="1468" spans="1:14" ht="11.25" customHeight="1" x14ac:dyDescent="0.2">
      <c r="A1468" s="42" t="s">
        <v>42</v>
      </c>
      <c r="B1468" s="44" t="s">
        <v>25</v>
      </c>
      <c r="C1468" s="44" t="s">
        <v>57</v>
      </c>
      <c r="D1468" s="43">
        <v>57461.634999999995</v>
      </c>
      <c r="E1468" s="43">
        <v>-22245.629000000001</v>
      </c>
      <c r="F1468" s="45">
        <v>-66820</v>
      </c>
      <c r="G1468" s="45">
        <v>-107050</v>
      </c>
      <c r="H1468" s="45">
        <v>-69810</v>
      </c>
      <c r="I1468" s="55">
        <f>pro[[#This Row],[Admin expenses 3]]+pro[[#This Row],[Admin expenses 2]]+pro[[#This Row],[Admin expenses 1]]+pro[[#This Row],[COGS]]</f>
        <v>-265925.62900000002</v>
      </c>
      <c r="J1468" s="55">
        <f>pro[[#This Row],[Revenue]]+pro[[#This Row],[AdminExp]]</f>
        <v>-208463.99400000001</v>
      </c>
      <c r="K1468" s="83">
        <f>pro[[#This Row],[Profit]]/pro[[#This Row],[Revenue]]</f>
        <v>-3.6278813507481997</v>
      </c>
      <c r="L1468" s="56">
        <f t="shared" si="22"/>
        <v>3</v>
      </c>
      <c r="M1468" s="82" t="str">
        <f>"Q"&amp;" "&amp;VLOOKUP(pro[[#This Row],[Period]],Mapping!A:B,2,0)</f>
        <v>Q 1</v>
      </c>
      <c r="N1468"/>
    </row>
    <row r="1469" spans="1:14" ht="11.25" customHeight="1" x14ac:dyDescent="0.2">
      <c r="A1469" s="42" t="s">
        <v>42</v>
      </c>
      <c r="B1469" s="44" t="s">
        <v>25</v>
      </c>
      <c r="C1469" s="44" t="s">
        <v>58</v>
      </c>
      <c r="D1469" s="43">
        <v>50390.241999999998</v>
      </c>
      <c r="E1469" s="43">
        <v>-19141.038</v>
      </c>
      <c r="F1469" s="45">
        <v>-82020</v>
      </c>
      <c r="G1469" s="45">
        <v>-23530</v>
      </c>
      <c r="H1469" s="45">
        <v>-75330</v>
      </c>
      <c r="I1469" s="55">
        <f>pro[[#This Row],[Admin expenses 3]]+pro[[#This Row],[Admin expenses 2]]+pro[[#This Row],[Admin expenses 1]]+pro[[#This Row],[COGS]]</f>
        <v>-200021.038</v>
      </c>
      <c r="J1469" s="55">
        <f>pro[[#This Row],[Revenue]]+pro[[#This Row],[AdminExp]]</f>
        <v>-149630.796</v>
      </c>
      <c r="K1469" s="83">
        <f>pro[[#This Row],[Profit]]/pro[[#This Row],[Revenue]]</f>
        <v>-2.9694399165616234</v>
      </c>
      <c r="L1469" s="56">
        <f t="shared" si="22"/>
        <v>3</v>
      </c>
      <c r="M1469" s="82" t="str">
        <f>"Q"&amp;" "&amp;VLOOKUP(pro[[#This Row],[Period]],Mapping!A:B,2,0)</f>
        <v>Q 1</v>
      </c>
      <c r="N1469"/>
    </row>
    <row r="1470" spans="1:14" ht="11.25" customHeight="1" x14ac:dyDescent="0.2">
      <c r="A1470" s="42" t="s">
        <v>42</v>
      </c>
      <c r="B1470" s="44" t="s">
        <v>25</v>
      </c>
      <c r="C1470" s="44" t="s">
        <v>59</v>
      </c>
      <c r="D1470" s="43">
        <v>94002.65</v>
      </c>
      <c r="E1470" s="43">
        <v>-49702.673999999999</v>
      </c>
      <c r="F1470" s="45">
        <v>-26020</v>
      </c>
      <c r="G1470" s="45">
        <v>-99850</v>
      </c>
      <c r="H1470" s="45">
        <v>-81940</v>
      </c>
      <c r="I1470" s="55">
        <f>pro[[#This Row],[Admin expenses 3]]+pro[[#This Row],[Admin expenses 2]]+pro[[#This Row],[Admin expenses 1]]+pro[[#This Row],[COGS]]</f>
        <v>-257512.674</v>
      </c>
      <c r="J1470" s="55">
        <f>pro[[#This Row],[Revenue]]+pro[[#This Row],[AdminExp]]</f>
        <v>-163510.024</v>
      </c>
      <c r="K1470" s="83">
        <f>pro[[#This Row],[Profit]]/pro[[#This Row],[Revenue]]</f>
        <v>-1.739419303604739</v>
      </c>
      <c r="L1470" s="56">
        <f t="shared" si="22"/>
        <v>3</v>
      </c>
      <c r="M1470" s="82" t="str">
        <f>"Q"&amp;" "&amp;VLOOKUP(pro[[#This Row],[Period]],Mapping!A:B,2,0)</f>
        <v>Q 1</v>
      </c>
      <c r="N1470"/>
    </row>
    <row r="1471" spans="1:14" ht="11.25" customHeight="1" x14ac:dyDescent="0.2">
      <c r="A1471" s="42" t="s">
        <v>42</v>
      </c>
      <c r="B1471" s="44" t="s">
        <v>25</v>
      </c>
      <c r="C1471" s="44" t="s">
        <v>57</v>
      </c>
      <c r="D1471" s="43">
        <v>751806.38400000008</v>
      </c>
      <c r="E1471" s="43">
        <v>-167929.454</v>
      </c>
      <c r="F1471" s="45">
        <v>-101600</v>
      </c>
      <c r="G1471" s="45">
        <v>-53500</v>
      </c>
      <c r="H1471" s="45">
        <v>-77170</v>
      </c>
      <c r="I1471" s="55">
        <f>pro[[#This Row],[Admin expenses 3]]+pro[[#This Row],[Admin expenses 2]]+pro[[#This Row],[Admin expenses 1]]+pro[[#This Row],[COGS]]</f>
        <v>-400199.45400000003</v>
      </c>
      <c r="J1471" s="55">
        <f>pro[[#This Row],[Revenue]]+pro[[#This Row],[AdminExp]]</f>
        <v>351606.93000000005</v>
      </c>
      <c r="K1471" s="83">
        <f>pro[[#This Row],[Profit]]/pro[[#This Row],[Revenue]]</f>
        <v>0.4676828203150773</v>
      </c>
      <c r="L1471" s="56">
        <f t="shared" si="22"/>
        <v>3</v>
      </c>
      <c r="M1471" s="82" t="str">
        <f>"Q"&amp;" "&amp;VLOOKUP(pro[[#This Row],[Period]],Mapping!A:B,2,0)</f>
        <v>Q 1</v>
      </c>
      <c r="N1471"/>
    </row>
    <row r="1472" spans="1:14" ht="11.25" customHeight="1" x14ac:dyDescent="0.2">
      <c r="A1472" s="42" t="s">
        <v>42</v>
      </c>
      <c r="B1472" s="44" t="s">
        <v>25</v>
      </c>
      <c r="C1472" s="44" t="s">
        <v>58</v>
      </c>
      <c r="D1472" s="43">
        <v>36323.125999999997</v>
      </c>
      <c r="E1472" s="43">
        <v>-4435.8159999999998</v>
      </c>
      <c r="F1472" s="45">
        <v>-49730</v>
      </c>
      <c r="G1472" s="45">
        <v>-78200</v>
      </c>
      <c r="H1472" s="45">
        <v>-45300</v>
      </c>
      <c r="I1472" s="55">
        <f>pro[[#This Row],[Admin expenses 3]]+pro[[#This Row],[Admin expenses 2]]+pro[[#This Row],[Admin expenses 1]]+pro[[#This Row],[COGS]]</f>
        <v>-177665.81599999999</v>
      </c>
      <c r="J1472" s="55">
        <f>pro[[#This Row],[Revenue]]+pro[[#This Row],[AdminExp]]</f>
        <v>-141342.69</v>
      </c>
      <c r="K1472" s="83">
        <f>pro[[#This Row],[Profit]]/pro[[#This Row],[Revenue]]</f>
        <v>-3.8912589736907561</v>
      </c>
      <c r="L1472" s="56">
        <f t="shared" si="22"/>
        <v>3</v>
      </c>
      <c r="M1472" s="82" t="str">
        <f>"Q"&amp;" "&amp;VLOOKUP(pro[[#This Row],[Period]],Mapping!A:B,2,0)</f>
        <v>Q 1</v>
      </c>
      <c r="N1472"/>
    </row>
    <row r="1473" spans="1:14" ht="11.25" customHeight="1" x14ac:dyDescent="0.2">
      <c r="A1473" s="42" t="s">
        <v>42</v>
      </c>
      <c r="B1473" s="44" t="s">
        <v>25</v>
      </c>
      <c r="C1473" s="44" t="s">
        <v>59</v>
      </c>
      <c r="D1473" s="43">
        <v>29405.172999999999</v>
      </c>
      <c r="E1473" s="43">
        <v>-2884.7489999999998</v>
      </c>
      <c r="F1473" s="45">
        <v>-49050</v>
      </c>
      <c r="G1473" s="45">
        <v>-18490</v>
      </c>
      <c r="H1473" s="45">
        <v>-68180</v>
      </c>
      <c r="I1473" s="55">
        <f>pro[[#This Row],[Admin expenses 3]]+pro[[#This Row],[Admin expenses 2]]+pro[[#This Row],[Admin expenses 1]]+pro[[#This Row],[COGS]]</f>
        <v>-138604.74900000001</v>
      </c>
      <c r="J1473" s="55">
        <f>pro[[#This Row],[Revenue]]+pro[[#This Row],[AdminExp]]</f>
        <v>-109199.57600000002</v>
      </c>
      <c r="K1473" s="83">
        <f>pro[[#This Row],[Profit]]/pro[[#This Row],[Revenue]]</f>
        <v>-3.7136178726103743</v>
      </c>
      <c r="L1473" s="56">
        <f t="shared" si="22"/>
        <v>3</v>
      </c>
      <c r="M1473" s="82" t="str">
        <f>"Q"&amp;" "&amp;VLOOKUP(pro[[#This Row],[Period]],Mapping!A:B,2,0)</f>
        <v>Q 1</v>
      </c>
      <c r="N1473"/>
    </row>
    <row r="1474" spans="1:14" ht="11.25" customHeight="1" x14ac:dyDescent="0.2">
      <c r="A1474" s="42" t="s">
        <v>42</v>
      </c>
      <c r="B1474" s="44" t="s">
        <v>25</v>
      </c>
      <c r="C1474" s="44" t="s">
        <v>57</v>
      </c>
      <c r="D1474" s="43">
        <v>238833.16799999998</v>
      </c>
      <c r="E1474" s="43">
        <v>-104215.46799999999</v>
      </c>
      <c r="F1474" s="45">
        <v>-84990</v>
      </c>
      <c r="G1474" s="45">
        <v>-54660</v>
      </c>
      <c r="H1474" s="45">
        <v>-84170</v>
      </c>
      <c r="I1474" s="55">
        <f>pro[[#This Row],[Admin expenses 3]]+pro[[#This Row],[Admin expenses 2]]+pro[[#This Row],[Admin expenses 1]]+pro[[#This Row],[COGS]]</f>
        <v>-328035.46799999999</v>
      </c>
      <c r="J1474" s="55">
        <f>pro[[#This Row],[Revenue]]+pro[[#This Row],[AdminExp]]</f>
        <v>-89202.300000000017</v>
      </c>
      <c r="K1474" s="83">
        <f>pro[[#This Row],[Profit]]/pro[[#This Row],[Revenue]]</f>
        <v>-0.3734920938619381</v>
      </c>
      <c r="L1474" s="56">
        <f t="shared" ref="L1474:L1537" si="23">MONTH(DATEVALUE(A1474&amp;"1"))</f>
        <v>3</v>
      </c>
      <c r="M1474" s="82" t="str">
        <f>"Q"&amp;" "&amp;VLOOKUP(pro[[#This Row],[Period]],Mapping!A:B,2,0)</f>
        <v>Q 1</v>
      </c>
      <c r="N1474"/>
    </row>
    <row r="1475" spans="1:14" ht="11.25" customHeight="1" x14ac:dyDescent="0.2">
      <c r="A1475" s="42" t="s">
        <v>42</v>
      </c>
      <c r="B1475" s="44" t="s">
        <v>25</v>
      </c>
      <c r="C1475" s="44" t="s">
        <v>58</v>
      </c>
      <c r="D1475" s="43">
        <v>170733.05199999997</v>
      </c>
      <c r="E1475" s="43">
        <v>-66977.903999999995</v>
      </c>
      <c r="F1475" s="45">
        <v>-96210</v>
      </c>
      <c r="G1475" s="45">
        <v>-95400</v>
      </c>
      <c r="H1475" s="45">
        <v>-104520</v>
      </c>
      <c r="I1475" s="55">
        <f>pro[[#This Row],[Admin expenses 3]]+pro[[#This Row],[Admin expenses 2]]+pro[[#This Row],[Admin expenses 1]]+pro[[#This Row],[COGS]]</f>
        <v>-363107.90399999998</v>
      </c>
      <c r="J1475" s="55">
        <f>pro[[#This Row],[Revenue]]+pro[[#This Row],[AdminExp]]</f>
        <v>-192374.85200000001</v>
      </c>
      <c r="K1475" s="83">
        <f>pro[[#This Row],[Profit]]/pro[[#This Row],[Revenue]]</f>
        <v>-1.1267581159387934</v>
      </c>
      <c r="L1475" s="56">
        <f t="shared" si="23"/>
        <v>3</v>
      </c>
      <c r="M1475" s="82" t="str">
        <f>"Q"&amp;" "&amp;VLOOKUP(pro[[#This Row],[Period]],Mapping!A:B,2,0)</f>
        <v>Q 1</v>
      </c>
      <c r="N1475"/>
    </row>
    <row r="1476" spans="1:14" ht="11.25" customHeight="1" x14ac:dyDescent="0.2">
      <c r="A1476" s="42" t="s">
        <v>42</v>
      </c>
      <c r="B1476" s="44" t="s">
        <v>25</v>
      </c>
      <c r="C1476" s="44" t="s">
        <v>59</v>
      </c>
      <c r="D1476" s="43">
        <v>228980.21300000002</v>
      </c>
      <c r="E1476" s="43">
        <v>-82192.865999999995</v>
      </c>
      <c r="F1476" s="45">
        <v>-93460</v>
      </c>
      <c r="G1476" s="45">
        <v>-77500</v>
      </c>
      <c r="H1476" s="45">
        <v>-53750</v>
      </c>
      <c r="I1476" s="55">
        <f>pro[[#This Row],[Admin expenses 3]]+pro[[#This Row],[Admin expenses 2]]+pro[[#This Row],[Admin expenses 1]]+pro[[#This Row],[COGS]]</f>
        <v>-306902.86599999998</v>
      </c>
      <c r="J1476" s="55">
        <f>pro[[#This Row],[Revenue]]+pro[[#This Row],[AdminExp]]</f>
        <v>-77922.652999999962</v>
      </c>
      <c r="K1476" s="83">
        <f>pro[[#This Row],[Profit]]/pro[[#This Row],[Revenue]]</f>
        <v>-0.34030299814595749</v>
      </c>
      <c r="L1476" s="56">
        <f t="shared" si="23"/>
        <v>3</v>
      </c>
      <c r="M1476" s="82" t="str">
        <f>"Q"&amp;" "&amp;VLOOKUP(pro[[#This Row],[Period]],Mapping!A:B,2,0)</f>
        <v>Q 1</v>
      </c>
      <c r="N1476"/>
    </row>
    <row r="1477" spans="1:14" ht="11.25" customHeight="1" x14ac:dyDescent="0.2">
      <c r="A1477" s="42" t="s">
        <v>42</v>
      </c>
      <c r="B1477" s="44" t="s">
        <v>25</v>
      </c>
      <c r="C1477" s="44" t="s">
        <v>57</v>
      </c>
      <c r="D1477" s="43">
        <v>59308.34</v>
      </c>
      <c r="E1477" s="43">
        <v>-27032.509000000002</v>
      </c>
      <c r="F1477" s="45">
        <v>-71110</v>
      </c>
      <c r="G1477" s="45">
        <v>-89310</v>
      </c>
      <c r="H1477" s="45">
        <v>-69490</v>
      </c>
      <c r="I1477" s="55">
        <f>pro[[#This Row],[Admin expenses 3]]+pro[[#This Row],[Admin expenses 2]]+pro[[#This Row],[Admin expenses 1]]+pro[[#This Row],[COGS]]</f>
        <v>-256942.50899999999</v>
      </c>
      <c r="J1477" s="55">
        <f>pro[[#This Row],[Revenue]]+pro[[#This Row],[AdminExp]]</f>
        <v>-197634.16899999999</v>
      </c>
      <c r="K1477" s="83">
        <f>pro[[#This Row],[Profit]]/pro[[#This Row],[Revenue]]</f>
        <v>-3.3323166522617225</v>
      </c>
      <c r="L1477" s="56">
        <f t="shared" si="23"/>
        <v>3</v>
      </c>
      <c r="M1477" s="82" t="str">
        <f>"Q"&amp;" "&amp;VLOOKUP(pro[[#This Row],[Period]],Mapping!A:B,2,0)</f>
        <v>Q 1</v>
      </c>
      <c r="N1477"/>
    </row>
    <row r="1478" spans="1:14" ht="11.25" customHeight="1" x14ac:dyDescent="0.2">
      <c r="A1478" s="42" t="s">
        <v>42</v>
      </c>
      <c r="B1478" s="44" t="s">
        <v>25</v>
      </c>
      <c r="C1478" s="44" t="s">
        <v>57</v>
      </c>
      <c r="D1478" s="43">
        <v>3943931.5509999995</v>
      </c>
      <c r="E1478" s="43">
        <v>-40825.791999999994</v>
      </c>
      <c r="F1478" s="45">
        <v>-77760</v>
      </c>
      <c r="G1478" s="45">
        <v>-98220</v>
      </c>
      <c r="H1478" s="45">
        <v>-65330</v>
      </c>
      <c r="I1478" s="55">
        <f>pro[[#This Row],[Admin expenses 3]]+pro[[#This Row],[Admin expenses 2]]+pro[[#This Row],[Admin expenses 1]]+pro[[#This Row],[COGS]]</f>
        <v>-282135.79200000002</v>
      </c>
      <c r="J1478" s="55">
        <f>pro[[#This Row],[Revenue]]+pro[[#This Row],[AdminExp]]</f>
        <v>3661795.7589999996</v>
      </c>
      <c r="K1478" s="83">
        <f>pro[[#This Row],[Profit]]/pro[[#This Row],[Revenue]]</f>
        <v>0.92846331424579032</v>
      </c>
      <c r="L1478" s="56">
        <f t="shared" si="23"/>
        <v>3</v>
      </c>
      <c r="M1478" s="82" t="str">
        <f>"Q"&amp;" "&amp;VLOOKUP(pro[[#This Row],[Period]],Mapping!A:B,2,0)</f>
        <v>Q 1</v>
      </c>
      <c r="N1478"/>
    </row>
    <row r="1479" spans="1:14" ht="11.25" customHeight="1" x14ac:dyDescent="0.2">
      <c r="A1479" s="42" t="s">
        <v>42</v>
      </c>
      <c r="B1479" s="44" t="s">
        <v>25</v>
      </c>
      <c r="C1479" s="44" t="s">
        <v>57</v>
      </c>
      <c r="D1479" s="43">
        <v>90103.797000000006</v>
      </c>
      <c r="E1479" s="43">
        <v>-39373.032999999996</v>
      </c>
      <c r="F1479" s="45">
        <v>-17650</v>
      </c>
      <c r="G1479" s="45">
        <v>-32510</v>
      </c>
      <c r="H1479" s="45">
        <v>-71840</v>
      </c>
      <c r="I1479" s="55">
        <f>pro[[#This Row],[Admin expenses 3]]+pro[[#This Row],[Admin expenses 2]]+pro[[#This Row],[Admin expenses 1]]+pro[[#This Row],[COGS]]</f>
        <v>-161373.033</v>
      </c>
      <c r="J1479" s="55">
        <f>pro[[#This Row],[Revenue]]+pro[[#This Row],[AdminExp]]</f>
        <v>-71269.23599999999</v>
      </c>
      <c r="K1479" s="83">
        <f>pro[[#This Row],[Profit]]/pro[[#This Row],[Revenue]]</f>
        <v>-0.79096817640215522</v>
      </c>
      <c r="L1479" s="56">
        <f t="shared" si="23"/>
        <v>3</v>
      </c>
      <c r="M1479" s="82" t="str">
        <f>"Q"&amp;" "&amp;VLOOKUP(pro[[#This Row],[Period]],Mapping!A:B,2,0)</f>
        <v>Q 1</v>
      </c>
      <c r="N1479"/>
    </row>
    <row r="1480" spans="1:14" ht="11.25" customHeight="1" x14ac:dyDescent="0.2">
      <c r="A1480" s="42" t="s">
        <v>42</v>
      </c>
      <c r="B1480" s="44" t="s">
        <v>25</v>
      </c>
      <c r="C1480" s="44" t="s">
        <v>57</v>
      </c>
      <c r="D1480" s="43">
        <v>69476.063999999998</v>
      </c>
      <c r="E1480" s="43">
        <v>-38192.945</v>
      </c>
      <c r="F1480" s="45">
        <v>-77740</v>
      </c>
      <c r="G1480" s="45">
        <v>-46400</v>
      </c>
      <c r="H1480" s="45">
        <v>-87510</v>
      </c>
      <c r="I1480" s="55">
        <f>pro[[#This Row],[Admin expenses 3]]+pro[[#This Row],[Admin expenses 2]]+pro[[#This Row],[Admin expenses 1]]+pro[[#This Row],[COGS]]</f>
        <v>-249842.94500000001</v>
      </c>
      <c r="J1480" s="55">
        <f>pro[[#This Row],[Revenue]]+pro[[#This Row],[AdminExp]]</f>
        <v>-180366.88099999999</v>
      </c>
      <c r="K1480" s="83">
        <f>pro[[#This Row],[Profit]]/pro[[#This Row],[Revenue]]</f>
        <v>-2.5961010255272954</v>
      </c>
      <c r="L1480" s="56">
        <f t="shared" si="23"/>
        <v>3</v>
      </c>
      <c r="M1480" s="82" t="str">
        <f>"Q"&amp;" "&amp;VLOOKUP(pro[[#This Row],[Period]],Mapping!A:B,2,0)</f>
        <v>Q 1</v>
      </c>
      <c r="N1480"/>
    </row>
    <row r="1481" spans="1:14" ht="11.25" customHeight="1" x14ac:dyDescent="0.2">
      <c r="A1481" s="42" t="s">
        <v>42</v>
      </c>
      <c r="B1481" s="44" t="s">
        <v>25</v>
      </c>
      <c r="C1481" s="44" t="s">
        <v>57</v>
      </c>
      <c r="D1481" s="43">
        <v>125729.898</v>
      </c>
      <c r="E1481" s="43">
        <v>-111758.80799999999</v>
      </c>
      <c r="F1481" s="45">
        <v>-39630</v>
      </c>
      <c r="G1481" s="45">
        <v>-16220</v>
      </c>
      <c r="H1481" s="45">
        <v>-49470</v>
      </c>
      <c r="I1481" s="55">
        <f>pro[[#This Row],[Admin expenses 3]]+pro[[#This Row],[Admin expenses 2]]+pro[[#This Row],[Admin expenses 1]]+pro[[#This Row],[COGS]]</f>
        <v>-217078.80799999999</v>
      </c>
      <c r="J1481" s="55">
        <f>pro[[#This Row],[Revenue]]+pro[[#This Row],[AdminExp]]</f>
        <v>-91348.909999999989</v>
      </c>
      <c r="K1481" s="83">
        <f>pro[[#This Row],[Profit]]/pro[[#This Row],[Revenue]]</f>
        <v>-0.72654882771001683</v>
      </c>
      <c r="L1481" s="56">
        <f t="shared" si="23"/>
        <v>3</v>
      </c>
      <c r="M1481" s="82" t="str">
        <f>"Q"&amp;" "&amp;VLOOKUP(pro[[#This Row],[Period]],Mapping!A:B,2,0)</f>
        <v>Q 1</v>
      </c>
      <c r="N1481"/>
    </row>
    <row r="1482" spans="1:14" ht="11.25" customHeight="1" x14ac:dyDescent="0.2">
      <c r="A1482" s="42" t="s">
        <v>42</v>
      </c>
      <c r="B1482" s="44" t="s">
        <v>25</v>
      </c>
      <c r="C1482" s="44" t="s">
        <v>57</v>
      </c>
      <c r="D1482" s="43">
        <v>1750874.433</v>
      </c>
      <c r="E1482" s="43">
        <v>-729376.78099999996</v>
      </c>
      <c r="F1482" s="45">
        <v>-73150</v>
      </c>
      <c r="G1482" s="45">
        <v>-30440</v>
      </c>
      <c r="H1482" s="45">
        <v>-55080</v>
      </c>
      <c r="I1482" s="55">
        <f>pro[[#This Row],[Admin expenses 3]]+pro[[#This Row],[Admin expenses 2]]+pro[[#This Row],[Admin expenses 1]]+pro[[#This Row],[COGS]]</f>
        <v>-888046.78099999996</v>
      </c>
      <c r="J1482" s="55">
        <f>pro[[#This Row],[Revenue]]+pro[[#This Row],[AdminExp]]</f>
        <v>862827.652</v>
      </c>
      <c r="K1482" s="83">
        <f>pro[[#This Row],[Profit]]/pro[[#This Row],[Revenue]]</f>
        <v>0.492798133171438</v>
      </c>
      <c r="L1482" s="56">
        <f t="shared" si="23"/>
        <v>3</v>
      </c>
      <c r="M1482" s="82" t="str">
        <f>"Q"&amp;" "&amp;VLOOKUP(pro[[#This Row],[Period]],Mapping!A:B,2,0)</f>
        <v>Q 1</v>
      </c>
      <c r="N1482"/>
    </row>
    <row r="1483" spans="1:14" ht="11.25" customHeight="1" x14ac:dyDescent="0.2">
      <c r="A1483" s="42" t="s">
        <v>42</v>
      </c>
      <c r="B1483" s="44" t="s">
        <v>25</v>
      </c>
      <c r="C1483" s="44" t="s">
        <v>57</v>
      </c>
      <c r="D1483" s="43">
        <v>611880.31099999999</v>
      </c>
      <c r="E1483" s="43">
        <v>-73252.368000000002</v>
      </c>
      <c r="F1483" s="45">
        <v>-15250</v>
      </c>
      <c r="G1483" s="45">
        <v>-37360</v>
      </c>
      <c r="H1483" s="45">
        <v>-99560</v>
      </c>
      <c r="I1483" s="55">
        <f>pro[[#This Row],[Admin expenses 3]]+pro[[#This Row],[Admin expenses 2]]+pro[[#This Row],[Admin expenses 1]]+pro[[#This Row],[COGS]]</f>
        <v>-225422.36800000002</v>
      </c>
      <c r="J1483" s="55">
        <f>pro[[#This Row],[Revenue]]+pro[[#This Row],[AdminExp]]</f>
        <v>386457.94299999997</v>
      </c>
      <c r="K1483" s="83">
        <f>pro[[#This Row],[Profit]]/pro[[#This Row],[Revenue]]</f>
        <v>0.63159074749179167</v>
      </c>
      <c r="L1483" s="56">
        <f t="shared" si="23"/>
        <v>3</v>
      </c>
      <c r="M1483" s="82" t="str">
        <f>"Q"&amp;" "&amp;VLOOKUP(pro[[#This Row],[Period]],Mapping!A:B,2,0)</f>
        <v>Q 1</v>
      </c>
      <c r="N1483"/>
    </row>
    <row r="1484" spans="1:14" ht="11.25" customHeight="1" x14ac:dyDescent="0.2">
      <c r="A1484" s="42" t="s">
        <v>42</v>
      </c>
      <c r="B1484" s="44" t="s">
        <v>25</v>
      </c>
      <c r="C1484" s="44" t="s">
        <v>57</v>
      </c>
      <c r="D1484" s="43">
        <v>2544475.7169999997</v>
      </c>
      <c r="E1484" s="43">
        <v>-358391.11</v>
      </c>
      <c r="F1484" s="45">
        <v>-31510</v>
      </c>
      <c r="G1484" s="45">
        <v>-58010</v>
      </c>
      <c r="H1484" s="45">
        <v>-99690</v>
      </c>
      <c r="I1484" s="55">
        <f>pro[[#This Row],[Admin expenses 3]]+pro[[#This Row],[Admin expenses 2]]+pro[[#This Row],[Admin expenses 1]]+pro[[#This Row],[COGS]]</f>
        <v>-547601.11</v>
      </c>
      <c r="J1484" s="55">
        <f>pro[[#This Row],[Revenue]]+pro[[#This Row],[AdminExp]]</f>
        <v>1996874.6069999998</v>
      </c>
      <c r="K1484" s="83">
        <f>pro[[#This Row],[Profit]]/pro[[#This Row],[Revenue]]</f>
        <v>0.78478823502169825</v>
      </c>
      <c r="L1484" s="56">
        <f t="shared" si="23"/>
        <v>3</v>
      </c>
      <c r="M1484" s="82" t="str">
        <f>"Q"&amp;" "&amp;VLOOKUP(pro[[#This Row],[Period]],Mapping!A:B,2,0)</f>
        <v>Q 1</v>
      </c>
      <c r="N1484"/>
    </row>
    <row r="1485" spans="1:14" ht="11.25" customHeight="1" x14ac:dyDescent="0.2">
      <c r="A1485" s="42" t="s">
        <v>42</v>
      </c>
      <c r="B1485" s="44" t="s">
        <v>25</v>
      </c>
      <c r="C1485" s="44" t="s">
        <v>57</v>
      </c>
      <c r="D1485" s="43">
        <v>41489.637000000002</v>
      </c>
      <c r="E1485" s="43">
        <v>-4353.3489999999993</v>
      </c>
      <c r="F1485" s="45">
        <v>-81180</v>
      </c>
      <c r="G1485" s="45">
        <v>-38330</v>
      </c>
      <c r="H1485" s="45">
        <v>-36830</v>
      </c>
      <c r="I1485" s="55">
        <f>pro[[#This Row],[Admin expenses 3]]+pro[[#This Row],[Admin expenses 2]]+pro[[#This Row],[Admin expenses 1]]+pro[[#This Row],[COGS]]</f>
        <v>-160693.34899999999</v>
      </c>
      <c r="J1485" s="55">
        <f>pro[[#This Row],[Revenue]]+pro[[#This Row],[AdminExp]]</f>
        <v>-119203.71199999998</v>
      </c>
      <c r="K1485" s="83">
        <f>pro[[#This Row],[Profit]]/pro[[#This Row],[Revenue]]</f>
        <v>-2.8730960456462893</v>
      </c>
      <c r="L1485" s="56">
        <f t="shared" si="23"/>
        <v>3</v>
      </c>
      <c r="M1485" s="82" t="str">
        <f>"Q"&amp;" "&amp;VLOOKUP(pro[[#This Row],[Period]],Mapping!A:B,2,0)</f>
        <v>Q 1</v>
      </c>
      <c r="N1485"/>
    </row>
    <row r="1486" spans="1:14" ht="11.25" customHeight="1" x14ac:dyDescent="0.2">
      <c r="A1486" s="42" t="s">
        <v>42</v>
      </c>
      <c r="B1486" s="44" t="s">
        <v>25</v>
      </c>
      <c r="C1486" s="44" t="s">
        <v>57</v>
      </c>
      <c r="D1486" s="43">
        <v>40726.727999999996</v>
      </c>
      <c r="E1486" s="43">
        <v>-5290.6279999999997</v>
      </c>
      <c r="F1486" s="45">
        <v>-77970</v>
      </c>
      <c r="G1486" s="45">
        <v>-96610</v>
      </c>
      <c r="H1486" s="45">
        <v>-78900</v>
      </c>
      <c r="I1486" s="55">
        <f>pro[[#This Row],[Admin expenses 3]]+pro[[#This Row],[Admin expenses 2]]+pro[[#This Row],[Admin expenses 1]]+pro[[#This Row],[COGS]]</f>
        <v>-258770.628</v>
      </c>
      <c r="J1486" s="55">
        <f>pro[[#This Row],[Revenue]]+pro[[#This Row],[AdminExp]]</f>
        <v>-218043.9</v>
      </c>
      <c r="K1486" s="83">
        <f>pro[[#This Row],[Profit]]/pro[[#This Row],[Revenue]]</f>
        <v>-5.353828080664865</v>
      </c>
      <c r="L1486" s="56">
        <f t="shared" si="23"/>
        <v>3</v>
      </c>
      <c r="M1486" s="82" t="str">
        <f>"Q"&amp;" "&amp;VLOOKUP(pro[[#This Row],[Period]],Mapping!A:B,2,0)</f>
        <v>Q 1</v>
      </c>
      <c r="N1486"/>
    </row>
    <row r="1487" spans="1:14" ht="11.25" customHeight="1" x14ac:dyDescent="0.2">
      <c r="A1487" s="42" t="s">
        <v>42</v>
      </c>
      <c r="B1487" s="44" t="s">
        <v>25</v>
      </c>
      <c r="C1487" s="44" t="s">
        <v>57</v>
      </c>
      <c r="D1487" s="43">
        <v>54599.845999999998</v>
      </c>
      <c r="E1487" s="43">
        <v>-5618.067</v>
      </c>
      <c r="F1487" s="45">
        <v>-55910</v>
      </c>
      <c r="G1487" s="45">
        <v>-77200</v>
      </c>
      <c r="H1487" s="45">
        <v>-90790</v>
      </c>
      <c r="I1487" s="55">
        <f>pro[[#This Row],[Admin expenses 3]]+pro[[#This Row],[Admin expenses 2]]+pro[[#This Row],[Admin expenses 1]]+pro[[#This Row],[COGS]]</f>
        <v>-229518.06700000001</v>
      </c>
      <c r="J1487" s="55">
        <f>pro[[#This Row],[Revenue]]+pro[[#This Row],[AdminExp]]</f>
        <v>-174918.22100000002</v>
      </c>
      <c r="K1487" s="83">
        <f>pro[[#This Row],[Profit]]/pro[[#This Row],[Revenue]]</f>
        <v>-3.2036394571515827</v>
      </c>
      <c r="L1487" s="56">
        <f t="shared" si="23"/>
        <v>3</v>
      </c>
      <c r="M1487" s="82" t="str">
        <f>"Q"&amp;" "&amp;VLOOKUP(pro[[#This Row],[Period]],Mapping!A:B,2,0)</f>
        <v>Q 1</v>
      </c>
      <c r="N1487"/>
    </row>
    <row r="1488" spans="1:14" ht="11.25" customHeight="1" x14ac:dyDescent="0.2">
      <c r="A1488" s="42" t="s">
        <v>42</v>
      </c>
      <c r="B1488" s="44" t="s">
        <v>25</v>
      </c>
      <c r="C1488" s="44" t="s">
        <v>57</v>
      </c>
      <c r="D1488" s="43">
        <v>22098.810999999998</v>
      </c>
      <c r="E1488" s="43">
        <v>-2323.125</v>
      </c>
      <c r="F1488" s="45">
        <v>-81600</v>
      </c>
      <c r="G1488" s="45">
        <v>-56690</v>
      </c>
      <c r="H1488" s="45">
        <v>-22060</v>
      </c>
      <c r="I1488" s="55">
        <f>pro[[#This Row],[Admin expenses 3]]+pro[[#This Row],[Admin expenses 2]]+pro[[#This Row],[Admin expenses 1]]+pro[[#This Row],[COGS]]</f>
        <v>-162673.125</v>
      </c>
      <c r="J1488" s="55">
        <f>pro[[#This Row],[Revenue]]+pro[[#This Row],[AdminExp]]</f>
        <v>-140574.31400000001</v>
      </c>
      <c r="K1488" s="83">
        <f>pro[[#This Row],[Profit]]/pro[[#This Row],[Revenue]]</f>
        <v>-6.3611709245352621</v>
      </c>
      <c r="L1488" s="56">
        <f t="shared" si="23"/>
        <v>3</v>
      </c>
      <c r="M1488" s="82" t="str">
        <f>"Q"&amp;" "&amp;VLOOKUP(pro[[#This Row],[Period]],Mapping!A:B,2,0)</f>
        <v>Q 1</v>
      </c>
      <c r="N1488"/>
    </row>
    <row r="1489" spans="1:14" ht="11.25" customHeight="1" x14ac:dyDescent="0.2">
      <c r="A1489" s="42" t="s">
        <v>42</v>
      </c>
      <c r="B1489" s="44" t="s">
        <v>25</v>
      </c>
      <c r="C1489" s="44" t="s">
        <v>57</v>
      </c>
      <c r="D1489" s="43">
        <v>15908.325999999999</v>
      </c>
      <c r="E1489" s="43">
        <v>-4630.8639999999996</v>
      </c>
      <c r="F1489" s="45">
        <v>-108340</v>
      </c>
      <c r="G1489" s="45">
        <v>-96210</v>
      </c>
      <c r="H1489" s="45">
        <v>-95990</v>
      </c>
      <c r="I1489" s="55">
        <f>pro[[#This Row],[Admin expenses 3]]+pro[[#This Row],[Admin expenses 2]]+pro[[#This Row],[Admin expenses 1]]+pro[[#This Row],[COGS]]</f>
        <v>-305170.864</v>
      </c>
      <c r="J1489" s="55">
        <f>pro[[#This Row],[Revenue]]+pro[[#This Row],[AdminExp]]</f>
        <v>-289262.538</v>
      </c>
      <c r="K1489" s="83">
        <f>pro[[#This Row],[Profit]]/pro[[#This Row],[Revenue]]</f>
        <v>-18.183090917297019</v>
      </c>
      <c r="L1489" s="56">
        <f t="shared" si="23"/>
        <v>3</v>
      </c>
      <c r="M1489" s="82" t="str">
        <f>"Q"&amp;" "&amp;VLOOKUP(pro[[#This Row],[Period]],Mapping!A:B,2,0)</f>
        <v>Q 1</v>
      </c>
      <c r="N1489"/>
    </row>
    <row r="1490" spans="1:14" ht="11.25" customHeight="1" x14ac:dyDescent="0.2">
      <c r="A1490" s="42" t="s">
        <v>42</v>
      </c>
      <c r="B1490" s="44" t="s">
        <v>25</v>
      </c>
      <c r="C1490" s="44" t="s">
        <v>57</v>
      </c>
      <c r="D1490" s="43">
        <v>7140.5249999999996</v>
      </c>
      <c r="E1490" s="43">
        <v>-2466.4009999999998</v>
      </c>
      <c r="F1490" s="45">
        <v>-56870</v>
      </c>
      <c r="G1490" s="45">
        <v>-89430</v>
      </c>
      <c r="H1490" s="45">
        <v>-38090</v>
      </c>
      <c r="I1490" s="55">
        <f>pro[[#This Row],[Admin expenses 3]]+pro[[#This Row],[Admin expenses 2]]+pro[[#This Row],[Admin expenses 1]]+pro[[#This Row],[COGS]]</f>
        <v>-186856.40100000001</v>
      </c>
      <c r="J1490" s="55">
        <f>pro[[#This Row],[Revenue]]+pro[[#This Row],[AdminExp]]</f>
        <v>-179715.87600000002</v>
      </c>
      <c r="K1490" s="83">
        <f>pro[[#This Row],[Profit]]/pro[[#This Row],[Revenue]]</f>
        <v>-25.168440135704312</v>
      </c>
      <c r="L1490" s="56">
        <f t="shared" si="23"/>
        <v>3</v>
      </c>
      <c r="M1490" s="82" t="str">
        <f>"Q"&amp;" "&amp;VLOOKUP(pro[[#This Row],[Period]],Mapping!A:B,2,0)</f>
        <v>Q 1</v>
      </c>
      <c r="N1490"/>
    </row>
    <row r="1491" spans="1:14" ht="11.25" customHeight="1" x14ac:dyDescent="0.2">
      <c r="A1491" s="42" t="s">
        <v>42</v>
      </c>
      <c r="B1491" s="44" t="s">
        <v>25</v>
      </c>
      <c r="C1491" s="44" t="s">
        <v>57</v>
      </c>
      <c r="D1491" s="43">
        <v>39094.209000000003</v>
      </c>
      <c r="E1491" s="43">
        <v>-11187.953</v>
      </c>
      <c r="F1491" s="45">
        <v>-51650</v>
      </c>
      <c r="G1491" s="45">
        <v>-43610</v>
      </c>
      <c r="H1491" s="45">
        <v>-104730</v>
      </c>
      <c r="I1491" s="55">
        <f>pro[[#This Row],[Admin expenses 3]]+pro[[#This Row],[Admin expenses 2]]+pro[[#This Row],[Admin expenses 1]]+pro[[#This Row],[COGS]]</f>
        <v>-211177.95300000001</v>
      </c>
      <c r="J1491" s="55">
        <f>pro[[#This Row],[Revenue]]+pro[[#This Row],[AdminExp]]</f>
        <v>-172083.74400000001</v>
      </c>
      <c r="K1491" s="83">
        <f>pro[[#This Row],[Profit]]/pro[[#This Row],[Revenue]]</f>
        <v>-4.4017707072676666</v>
      </c>
      <c r="L1491" s="56">
        <f t="shared" si="23"/>
        <v>3</v>
      </c>
      <c r="M1491" s="82" t="str">
        <f>"Q"&amp;" "&amp;VLOOKUP(pro[[#This Row],[Period]],Mapping!A:B,2,0)</f>
        <v>Q 1</v>
      </c>
      <c r="N1491"/>
    </row>
    <row r="1492" spans="1:14" ht="11.25" customHeight="1" x14ac:dyDescent="0.2">
      <c r="A1492" s="42" t="s">
        <v>42</v>
      </c>
      <c r="B1492" s="44" t="s">
        <v>25</v>
      </c>
      <c r="C1492" s="44" t="s">
        <v>57</v>
      </c>
      <c r="D1492" s="43">
        <v>41331.451000000001</v>
      </c>
      <c r="E1492" s="43">
        <v>-19375.348999999998</v>
      </c>
      <c r="F1492" s="45">
        <v>-50370</v>
      </c>
      <c r="G1492" s="45">
        <v>-108270</v>
      </c>
      <c r="H1492" s="45">
        <v>-27370</v>
      </c>
      <c r="I1492" s="55">
        <f>pro[[#This Row],[Admin expenses 3]]+pro[[#This Row],[Admin expenses 2]]+pro[[#This Row],[Admin expenses 1]]+pro[[#This Row],[COGS]]</f>
        <v>-205385.34899999999</v>
      </c>
      <c r="J1492" s="55">
        <f>pro[[#This Row],[Revenue]]+pro[[#This Row],[AdminExp]]</f>
        <v>-164053.89799999999</v>
      </c>
      <c r="K1492" s="83">
        <f>pro[[#This Row],[Profit]]/pro[[#This Row],[Revenue]]</f>
        <v>-3.9692266792182056</v>
      </c>
      <c r="L1492" s="56">
        <f t="shared" si="23"/>
        <v>3</v>
      </c>
      <c r="M1492" s="82" t="str">
        <f>"Q"&amp;" "&amp;VLOOKUP(pro[[#This Row],[Period]],Mapping!A:B,2,0)</f>
        <v>Q 1</v>
      </c>
      <c r="N1492"/>
    </row>
    <row r="1493" spans="1:14" ht="11.25" customHeight="1" x14ac:dyDescent="0.2">
      <c r="A1493" s="42" t="s">
        <v>42</v>
      </c>
      <c r="B1493" s="44" t="s">
        <v>25</v>
      </c>
      <c r="C1493" s="44" t="s">
        <v>57</v>
      </c>
      <c r="D1493" s="43">
        <v>191217.22200000001</v>
      </c>
      <c r="E1493" s="43">
        <v>-34204.086000000003</v>
      </c>
      <c r="F1493" s="45">
        <v>-14610</v>
      </c>
      <c r="G1493" s="45">
        <v>-22480</v>
      </c>
      <c r="H1493" s="45">
        <v>-70260</v>
      </c>
      <c r="I1493" s="55">
        <f>pro[[#This Row],[Admin expenses 3]]+pro[[#This Row],[Admin expenses 2]]+pro[[#This Row],[Admin expenses 1]]+pro[[#This Row],[COGS]]</f>
        <v>-141554.08600000001</v>
      </c>
      <c r="J1493" s="55">
        <f>pro[[#This Row],[Revenue]]+pro[[#This Row],[AdminExp]]</f>
        <v>49663.135999999999</v>
      </c>
      <c r="K1493" s="83">
        <f>pro[[#This Row],[Profit]]/pro[[#This Row],[Revenue]]</f>
        <v>0.25972104123550127</v>
      </c>
      <c r="L1493" s="56">
        <f t="shared" si="23"/>
        <v>3</v>
      </c>
      <c r="M1493" s="82" t="str">
        <f>"Q"&amp;" "&amp;VLOOKUP(pro[[#This Row],[Period]],Mapping!A:B,2,0)</f>
        <v>Q 1</v>
      </c>
      <c r="N1493"/>
    </row>
    <row r="1494" spans="1:14" ht="11.25" customHeight="1" x14ac:dyDescent="0.2">
      <c r="A1494" s="42" t="s">
        <v>42</v>
      </c>
      <c r="B1494" s="44" t="s">
        <v>25</v>
      </c>
      <c r="C1494" s="44" t="s">
        <v>57</v>
      </c>
      <c r="D1494" s="43">
        <v>106008.882</v>
      </c>
      <c r="E1494" s="43">
        <v>-18957.763999999999</v>
      </c>
      <c r="F1494" s="45">
        <v>-52290</v>
      </c>
      <c r="G1494" s="45">
        <v>-94360</v>
      </c>
      <c r="H1494" s="45">
        <v>-59690</v>
      </c>
      <c r="I1494" s="55">
        <f>pro[[#This Row],[Admin expenses 3]]+pro[[#This Row],[Admin expenses 2]]+pro[[#This Row],[Admin expenses 1]]+pro[[#This Row],[COGS]]</f>
        <v>-225297.764</v>
      </c>
      <c r="J1494" s="55">
        <f>pro[[#This Row],[Revenue]]+pro[[#This Row],[AdminExp]]</f>
        <v>-119288.882</v>
      </c>
      <c r="K1494" s="83">
        <f>pro[[#This Row],[Profit]]/pro[[#This Row],[Revenue]]</f>
        <v>-1.125272521976036</v>
      </c>
      <c r="L1494" s="56">
        <f t="shared" si="23"/>
        <v>3</v>
      </c>
      <c r="M1494" s="82" t="str">
        <f>"Q"&amp;" "&amp;VLOOKUP(pro[[#This Row],[Period]],Mapping!A:B,2,0)</f>
        <v>Q 1</v>
      </c>
      <c r="N1494"/>
    </row>
    <row r="1495" spans="1:14" ht="11.25" customHeight="1" x14ac:dyDescent="0.2">
      <c r="A1495" s="42" t="s">
        <v>42</v>
      </c>
      <c r="B1495" s="44" t="s">
        <v>25</v>
      </c>
      <c r="C1495" s="44" t="s">
        <v>57</v>
      </c>
      <c r="D1495" s="43">
        <v>146792.198</v>
      </c>
      <c r="E1495" s="43">
        <v>-23771.187999999995</v>
      </c>
      <c r="F1495" s="45">
        <v>-83460</v>
      </c>
      <c r="G1495" s="45">
        <v>-95480</v>
      </c>
      <c r="H1495" s="45">
        <v>-75120</v>
      </c>
      <c r="I1495" s="55">
        <f>pro[[#This Row],[Admin expenses 3]]+pro[[#This Row],[Admin expenses 2]]+pro[[#This Row],[Admin expenses 1]]+pro[[#This Row],[COGS]]</f>
        <v>-277831.18799999997</v>
      </c>
      <c r="J1495" s="55">
        <f>pro[[#This Row],[Revenue]]+pro[[#This Row],[AdminExp]]</f>
        <v>-131038.98999999996</v>
      </c>
      <c r="K1495" s="83">
        <f>pro[[#This Row],[Profit]]/pro[[#This Row],[Revenue]]</f>
        <v>-0.89268361524227569</v>
      </c>
      <c r="L1495" s="56">
        <f t="shared" si="23"/>
        <v>3</v>
      </c>
      <c r="M1495" s="82" t="str">
        <f>"Q"&amp;" "&amp;VLOOKUP(pro[[#This Row],[Period]],Mapping!A:B,2,0)</f>
        <v>Q 1</v>
      </c>
      <c r="N1495"/>
    </row>
    <row r="1496" spans="1:14" ht="11.25" customHeight="1" x14ac:dyDescent="0.2">
      <c r="A1496" s="42" t="s">
        <v>42</v>
      </c>
      <c r="B1496" s="44" t="s">
        <v>25</v>
      </c>
      <c r="C1496" s="44" t="s">
        <v>57</v>
      </c>
      <c r="D1496" s="43">
        <v>102369.30199999998</v>
      </c>
      <c r="E1496" s="43">
        <v>-7257.7679999999991</v>
      </c>
      <c r="F1496" s="45">
        <v>-96910</v>
      </c>
      <c r="G1496" s="45">
        <v>-51570</v>
      </c>
      <c r="H1496" s="45">
        <v>-64570</v>
      </c>
      <c r="I1496" s="55">
        <f>pro[[#This Row],[Admin expenses 3]]+pro[[#This Row],[Admin expenses 2]]+pro[[#This Row],[Admin expenses 1]]+pro[[#This Row],[COGS]]</f>
        <v>-220307.76800000001</v>
      </c>
      <c r="J1496" s="55">
        <f>pro[[#This Row],[Revenue]]+pro[[#This Row],[AdminExp]]</f>
        <v>-117938.46600000003</v>
      </c>
      <c r="K1496" s="83">
        <f>pro[[#This Row],[Profit]]/pro[[#This Row],[Revenue]]</f>
        <v>-1.1520882109755917</v>
      </c>
      <c r="L1496" s="56">
        <f t="shared" si="23"/>
        <v>3</v>
      </c>
      <c r="M1496" s="82" t="str">
        <f>"Q"&amp;" "&amp;VLOOKUP(pro[[#This Row],[Period]],Mapping!A:B,2,0)</f>
        <v>Q 1</v>
      </c>
      <c r="N1496"/>
    </row>
    <row r="1497" spans="1:14" ht="11.25" customHeight="1" x14ac:dyDescent="0.2">
      <c r="A1497" s="42" t="s">
        <v>42</v>
      </c>
      <c r="B1497" s="44" t="s">
        <v>25</v>
      </c>
      <c r="C1497" s="44" t="s">
        <v>57</v>
      </c>
      <c r="D1497" s="43">
        <v>259726.41099999996</v>
      </c>
      <c r="E1497" s="43">
        <v>-55076.433999999994</v>
      </c>
      <c r="F1497" s="45">
        <v>-98690</v>
      </c>
      <c r="G1497" s="45">
        <v>-97470</v>
      </c>
      <c r="H1497" s="45">
        <v>-47880</v>
      </c>
      <c r="I1497" s="55">
        <f>pro[[#This Row],[Admin expenses 3]]+pro[[#This Row],[Admin expenses 2]]+pro[[#This Row],[Admin expenses 1]]+pro[[#This Row],[COGS]]</f>
        <v>-299116.43400000001</v>
      </c>
      <c r="J1497" s="55">
        <f>pro[[#This Row],[Revenue]]+pro[[#This Row],[AdminExp]]</f>
        <v>-39390.023000000045</v>
      </c>
      <c r="K1497" s="83">
        <f>pro[[#This Row],[Profit]]/pro[[#This Row],[Revenue]]</f>
        <v>-0.15165967468745428</v>
      </c>
      <c r="L1497" s="56">
        <f t="shared" si="23"/>
        <v>3</v>
      </c>
      <c r="M1497" s="82" t="str">
        <f>"Q"&amp;" "&amp;VLOOKUP(pro[[#This Row],[Period]],Mapping!A:B,2,0)</f>
        <v>Q 1</v>
      </c>
      <c r="N1497"/>
    </row>
    <row r="1498" spans="1:14" ht="11.25" customHeight="1" x14ac:dyDescent="0.2">
      <c r="A1498" s="42" t="s">
        <v>42</v>
      </c>
      <c r="B1498" s="44" t="s">
        <v>25</v>
      </c>
      <c r="C1498" s="44" t="s">
        <v>57</v>
      </c>
      <c r="D1498" s="43">
        <v>265090.61599999998</v>
      </c>
      <c r="E1498" s="43">
        <v>-20893.830999999998</v>
      </c>
      <c r="F1498" s="45">
        <v>-75990</v>
      </c>
      <c r="G1498" s="45">
        <v>-67850</v>
      </c>
      <c r="H1498" s="45">
        <v>-69880</v>
      </c>
      <c r="I1498" s="55">
        <f>pro[[#This Row],[Admin expenses 3]]+pro[[#This Row],[Admin expenses 2]]+pro[[#This Row],[Admin expenses 1]]+pro[[#This Row],[COGS]]</f>
        <v>-234613.83100000001</v>
      </c>
      <c r="J1498" s="55">
        <f>pro[[#This Row],[Revenue]]+pro[[#This Row],[AdminExp]]</f>
        <v>30476.784999999974</v>
      </c>
      <c r="K1498" s="83">
        <f>pro[[#This Row],[Profit]]/pro[[#This Row],[Revenue]]</f>
        <v>0.11496742306411924</v>
      </c>
      <c r="L1498" s="56">
        <f t="shared" si="23"/>
        <v>3</v>
      </c>
      <c r="M1498" s="82" t="str">
        <f>"Q"&amp;" "&amp;VLOOKUP(pro[[#This Row],[Period]],Mapping!A:B,2,0)</f>
        <v>Q 1</v>
      </c>
      <c r="N1498"/>
    </row>
    <row r="1499" spans="1:14" ht="11.25" customHeight="1" x14ac:dyDescent="0.2">
      <c r="A1499" s="42" t="s">
        <v>42</v>
      </c>
      <c r="B1499" s="44" t="s">
        <v>25</v>
      </c>
      <c r="C1499" s="44" t="s">
        <v>57</v>
      </c>
      <c r="D1499" s="43">
        <v>38750.159</v>
      </c>
      <c r="E1499" s="43">
        <v>-12741.833999999999</v>
      </c>
      <c r="F1499" s="45">
        <v>-59290</v>
      </c>
      <c r="G1499" s="45">
        <v>-95760</v>
      </c>
      <c r="H1499" s="45">
        <v>-45180</v>
      </c>
      <c r="I1499" s="55">
        <f>pro[[#This Row],[Admin expenses 3]]+pro[[#This Row],[Admin expenses 2]]+pro[[#This Row],[Admin expenses 1]]+pro[[#This Row],[COGS]]</f>
        <v>-212971.834</v>
      </c>
      <c r="J1499" s="55">
        <f>pro[[#This Row],[Revenue]]+pro[[#This Row],[AdminExp]]</f>
        <v>-174221.67499999999</v>
      </c>
      <c r="K1499" s="83">
        <f>pro[[#This Row],[Profit]]/pro[[#This Row],[Revenue]]</f>
        <v>-4.4960247776015576</v>
      </c>
      <c r="L1499" s="56">
        <f t="shared" si="23"/>
        <v>3</v>
      </c>
      <c r="M1499" s="82" t="str">
        <f>"Q"&amp;" "&amp;VLOOKUP(pro[[#This Row],[Period]],Mapping!A:B,2,0)</f>
        <v>Q 1</v>
      </c>
      <c r="N1499"/>
    </row>
    <row r="1500" spans="1:14" ht="11.25" customHeight="1" x14ac:dyDescent="0.2">
      <c r="A1500" s="42" t="s">
        <v>42</v>
      </c>
      <c r="B1500" s="44" t="s">
        <v>25</v>
      </c>
      <c r="C1500" s="44" t="s">
        <v>57</v>
      </c>
      <c r="D1500" s="43">
        <v>13465.199999999999</v>
      </c>
      <c r="E1500" s="43">
        <v>-8391.768</v>
      </c>
      <c r="F1500" s="45">
        <v>-57590</v>
      </c>
      <c r="G1500" s="45">
        <v>-29170</v>
      </c>
      <c r="H1500" s="45">
        <v>-20640</v>
      </c>
      <c r="I1500" s="55">
        <f>pro[[#This Row],[Admin expenses 3]]+pro[[#This Row],[Admin expenses 2]]+pro[[#This Row],[Admin expenses 1]]+pro[[#This Row],[COGS]]</f>
        <v>-115791.768</v>
      </c>
      <c r="J1500" s="55">
        <f>pro[[#This Row],[Revenue]]+pro[[#This Row],[AdminExp]]</f>
        <v>-102326.568</v>
      </c>
      <c r="K1500" s="83">
        <f>pro[[#This Row],[Profit]]/pro[[#This Row],[Revenue]]</f>
        <v>-7.5993351751180827</v>
      </c>
      <c r="L1500" s="56">
        <f t="shared" si="23"/>
        <v>3</v>
      </c>
      <c r="M1500" s="82" t="str">
        <f>"Q"&amp;" "&amp;VLOOKUP(pro[[#This Row],[Period]],Mapping!A:B,2,0)</f>
        <v>Q 1</v>
      </c>
      <c r="N1500"/>
    </row>
    <row r="1501" spans="1:14" ht="11.25" customHeight="1" x14ac:dyDescent="0.2">
      <c r="A1501" s="42" t="s">
        <v>42</v>
      </c>
      <c r="B1501" s="44" t="s">
        <v>25</v>
      </c>
      <c r="C1501" s="44" t="s">
        <v>57</v>
      </c>
      <c r="D1501" s="43">
        <v>5437.5369999999994</v>
      </c>
      <c r="E1501" s="43">
        <v>-2621.1219999999998</v>
      </c>
      <c r="F1501" s="45">
        <v>-101820</v>
      </c>
      <c r="G1501" s="45">
        <v>-93530</v>
      </c>
      <c r="H1501" s="45">
        <v>-58240</v>
      </c>
      <c r="I1501" s="55">
        <f>pro[[#This Row],[Admin expenses 3]]+pro[[#This Row],[Admin expenses 2]]+pro[[#This Row],[Admin expenses 1]]+pro[[#This Row],[COGS]]</f>
        <v>-256211.122</v>
      </c>
      <c r="J1501" s="55">
        <f>pro[[#This Row],[Revenue]]+pro[[#This Row],[AdminExp]]</f>
        <v>-250773.58499999999</v>
      </c>
      <c r="K1501" s="83">
        <f>pro[[#This Row],[Profit]]/pro[[#This Row],[Revenue]]</f>
        <v>-46.118966178988764</v>
      </c>
      <c r="L1501" s="56">
        <f t="shared" si="23"/>
        <v>3</v>
      </c>
      <c r="M1501" s="82" t="str">
        <f>"Q"&amp;" "&amp;VLOOKUP(pro[[#This Row],[Period]],Mapping!A:B,2,0)</f>
        <v>Q 1</v>
      </c>
      <c r="N1501"/>
    </row>
    <row r="1502" spans="1:14" ht="11.25" customHeight="1" x14ac:dyDescent="0.2">
      <c r="A1502" s="42" t="s">
        <v>42</v>
      </c>
      <c r="B1502" s="44" t="s">
        <v>25</v>
      </c>
      <c r="C1502" s="44" t="s">
        <v>57</v>
      </c>
      <c r="D1502" s="43">
        <v>235525.31099999996</v>
      </c>
      <c r="E1502" s="43">
        <v>-22507.736999999997</v>
      </c>
      <c r="F1502" s="45">
        <v>-86280</v>
      </c>
      <c r="G1502" s="45">
        <v>-87570</v>
      </c>
      <c r="H1502" s="45">
        <v>-99990</v>
      </c>
      <c r="I1502" s="55">
        <f>pro[[#This Row],[Admin expenses 3]]+pro[[#This Row],[Admin expenses 2]]+pro[[#This Row],[Admin expenses 1]]+pro[[#This Row],[COGS]]</f>
        <v>-296347.73700000002</v>
      </c>
      <c r="J1502" s="55">
        <f>pro[[#This Row],[Revenue]]+pro[[#This Row],[AdminExp]]</f>
        <v>-60822.426000000065</v>
      </c>
      <c r="K1502" s="83">
        <f>pro[[#This Row],[Profit]]/pro[[#This Row],[Revenue]]</f>
        <v>-0.25824156962900718</v>
      </c>
      <c r="L1502" s="56">
        <f t="shared" si="23"/>
        <v>3</v>
      </c>
      <c r="M1502" s="82" t="str">
        <f>"Q"&amp;" "&amp;VLOOKUP(pro[[#This Row],[Period]],Mapping!A:B,2,0)</f>
        <v>Q 1</v>
      </c>
      <c r="N1502"/>
    </row>
    <row r="1503" spans="1:14" ht="11.25" customHeight="1" x14ac:dyDescent="0.2">
      <c r="A1503" s="42" t="s">
        <v>42</v>
      </c>
      <c r="B1503" s="44" t="s">
        <v>25</v>
      </c>
      <c r="C1503" s="44" t="s">
        <v>58</v>
      </c>
      <c r="D1503" s="43">
        <v>977298.728</v>
      </c>
      <c r="E1503" s="43">
        <v>-151517.87699999998</v>
      </c>
      <c r="F1503" s="45">
        <v>-82770</v>
      </c>
      <c r="G1503" s="45">
        <v>-57870</v>
      </c>
      <c r="H1503" s="45">
        <v>-61690</v>
      </c>
      <c r="I1503" s="55">
        <f>pro[[#This Row],[Admin expenses 3]]+pro[[#This Row],[Admin expenses 2]]+pro[[#This Row],[Admin expenses 1]]+pro[[#This Row],[COGS]]</f>
        <v>-353847.87699999998</v>
      </c>
      <c r="J1503" s="55">
        <f>pro[[#This Row],[Revenue]]+pro[[#This Row],[AdminExp]]</f>
        <v>623450.85100000002</v>
      </c>
      <c r="K1503" s="83">
        <f>pro[[#This Row],[Profit]]/pro[[#This Row],[Revenue]]</f>
        <v>0.63793273554736485</v>
      </c>
      <c r="L1503" s="56">
        <f t="shared" si="23"/>
        <v>3</v>
      </c>
      <c r="M1503" s="82" t="str">
        <f>"Q"&amp;" "&amp;VLOOKUP(pro[[#This Row],[Period]],Mapping!A:B,2,0)</f>
        <v>Q 1</v>
      </c>
      <c r="N1503"/>
    </row>
    <row r="1504" spans="1:14" ht="11.25" customHeight="1" x14ac:dyDescent="0.2">
      <c r="A1504" s="42" t="s">
        <v>42</v>
      </c>
      <c r="B1504" s="44" t="s">
        <v>25</v>
      </c>
      <c r="C1504" s="44" t="s">
        <v>59</v>
      </c>
      <c r="D1504" s="43">
        <v>13185.06</v>
      </c>
      <c r="E1504" s="43">
        <v>-12892.355</v>
      </c>
      <c r="F1504" s="45">
        <v>-60570</v>
      </c>
      <c r="G1504" s="45">
        <v>-42680</v>
      </c>
      <c r="H1504" s="45">
        <v>-87350</v>
      </c>
      <c r="I1504" s="55">
        <f>pro[[#This Row],[Admin expenses 3]]+pro[[#This Row],[Admin expenses 2]]+pro[[#This Row],[Admin expenses 1]]+pro[[#This Row],[COGS]]</f>
        <v>-203492.35500000001</v>
      </c>
      <c r="J1504" s="55">
        <f>pro[[#This Row],[Revenue]]+pro[[#This Row],[AdminExp]]</f>
        <v>-190307.29500000001</v>
      </c>
      <c r="K1504" s="83">
        <f>pro[[#This Row],[Profit]]/pro[[#This Row],[Revenue]]</f>
        <v>-14.433555478700894</v>
      </c>
      <c r="L1504" s="56">
        <f t="shared" si="23"/>
        <v>3</v>
      </c>
      <c r="M1504" s="82" t="str">
        <f>"Q"&amp;" "&amp;VLOOKUP(pro[[#This Row],[Period]],Mapping!A:B,2,0)</f>
        <v>Q 1</v>
      </c>
      <c r="N1504"/>
    </row>
    <row r="1505" spans="1:14" ht="11.25" customHeight="1" x14ac:dyDescent="0.2">
      <c r="A1505" s="42" t="s">
        <v>42</v>
      </c>
      <c r="B1505" s="44" t="s">
        <v>25</v>
      </c>
      <c r="C1505" s="44" t="s">
        <v>57</v>
      </c>
      <c r="D1505" s="43">
        <v>558109.51</v>
      </c>
      <c r="E1505" s="43">
        <v>-355201.70699999999</v>
      </c>
      <c r="F1505" s="45">
        <v>-84560</v>
      </c>
      <c r="G1505" s="45">
        <v>-99120</v>
      </c>
      <c r="H1505" s="45">
        <v>-103390</v>
      </c>
      <c r="I1505" s="55">
        <f>pro[[#This Row],[Admin expenses 3]]+pro[[#This Row],[Admin expenses 2]]+pro[[#This Row],[Admin expenses 1]]+pro[[#This Row],[COGS]]</f>
        <v>-642271.70699999994</v>
      </c>
      <c r="J1505" s="55">
        <f>pro[[#This Row],[Revenue]]+pro[[#This Row],[AdminExp]]</f>
        <v>-84162.196999999927</v>
      </c>
      <c r="K1505" s="83">
        <f>pro[[#This Row],[Profit]]/pro[[#This Row],[Revenue]]</f>
        <v>-0.15079871511237988</v>
      </c>
      <c r="L1505" s="56">
        <f t="shared" si="23"/>
        <v>3</v>
      </c>
      <c r="M1505" s="82" t="str">
        <f>"Q"&amp;" "&amp;VLOOKUP(pro[[#This Row],[Period]],Mapping!A:B,2,0)</f>
        <v>Q 1</v>
      </c>
      <c r="N1505"/>
    </row>
    <row r="1506" spans="1:14" ht="11.25" customHeight="1" x14ac:dyDescent="0.2">
      <c r="A1506" s="42" t="s">
        <v>42</v>
      </c>
      <c r="B1506" s="44" t="s">
        <v>25</v>
      </c>
      <c r="C1506" s="44" t="s">
        <v>57</v>
      </c>
      <c r="D1506" s="43">
        <v>637381.64699999988</v>
      </c>
      <c r="E1506" s="43">
        <v>-728198.04399999999</v>
      </c>
      <c r="F1506" s="45">
        <v>-105660</v>
      </c>
      <c r="G1506" s="45">
        <v>-76900</v>
      </c>
      <c r="H1506" s="45">
        <v>-58620</v>
      </c>
      <c r="I1506" s="55">
        <f>pro[[#This Row],[Admin expenses 3]]+pro[[#This Row],[Admin expenses 2]]+pro[[#This Row],[Admin expenses 1]]+pro[[#This Row],[COGS]]</f>
        <v>-969378.04399999999</v>
      </c>
      <c r="J1506" s="55">
        <f>pro[[#This Row],[Revenue]]+pro[[#This Row],[AdminExp]]</f>
        <v>-331996.39700000011</v>
      </c>
      <c r="K1506" s="83">
        <f>pro[[#This Row],[Profit]]/pro[[#This Row],[Revenue]]</f>
        <v>-0.52087536339119</v>
      </c>
      <c r="L1506" s="56">
        <f t="shared" si="23"/>
        <v>3</v>
      </c>
      <c r="M1506" s="82" t="str">
        <f>"Q"&amp;" "&amp;VLOOKUP(pro[[#This Row],[Period]],Mapping!A:B,2,0)</f>
        <v>Q 1</v>
      </c>
      <c r="N1506"/>
    </row>
    <row r="1507" spans="1:14" ht="11.25" customHeight="1" x14ac:dyDescent="0.2">
      <c r="A1507" s="42" t="s">
        <v>42</v>
      </c>
      <c r="B1507" s="44" t="s">
        <v>25</v>
      </c>
      <c r="C1507" s="44" t="s">
        <v>57</v>
      </c>
      <c r="D1507" s="43">
        <v>410897.10199999996</v>
      </c>
      <c r="E1507" s="43">
        <v>-926055.24199999997</v>
      </c>
      <c r="F1507" s="45">
        <v>-86180</v>
      </c>
      <c r="G1507" s="45">
        <v>-19330</v>
      </c>
      <c r="H1507" s="45">
        <v>-82250</v>
      </c>
      <c r="I1507" s="55">
        <f>pro[[#This Row],[Admin expenses 3]]+pro[[#This Row],[Admin expenses 2]]+pro[[#This Row],[Admin expenses 1]]+pro[[#This Row],[COGS]]</f>
        <v>-1113815.2420000001</v>
      </c>
      <c r="J1507" s="55">
        <f>pro[[#This Row],[Revenue]]+pro[[#This Row],[AdminExp]]</f>
        <v>-702918.14000000013</v>
      </c>
      <c r="K1507" s="83">
        <f>pro[[#This Row],[Profit]]/pro[[#This Row],[Revenue]]</f>
        <v>-1.7106914032214329</v>
      </c>
      <c r="L1507" s="56">
        <f t="shared" si="23"/>
        <v>3</v>
      </c>
      <c r="M1507" s="82" t="str">
        <f>"Q"&amp;" "&amp;VLOOKUP(pro[[#This Row],[Period]],Mapping!A:B,2,0)</f>
        <v>Q 1</v>
      </c>
      <c r="N1507"/>
    </row>
    <row r="1508" spans="1:14" ht="11.25" customHeight="1" x14ac:dyDescent="0.2">
      <c r="A1508" s="42" t="s">
        <v>42</v>
      </c>
      <c r="B1508" s="44" t="s">
        <v>25</v>
      </c>
      <c r="C1508" s="44" t="s">
        <v>57</v>
      </c>
      <c r="D1508" s="43">
        <v>452161.51399999997</v>
      </c>
      <c r="E1508" s="43">
        <v>-41831.796999999999</v>
      </c>
      <c r="F1508" s="45">
        <v>-99260</v>
      </c>
      <c r="G1508" s="45">
        <v>-99510</v>
      </c>
      <c r="H1508" s="45">
        <v>-56180</v>
      </c>
      <c r="I1508" s="55">
        <f>pro[[#This Row],[Admin expenses 3]]+pro[[#This Row],[Admin expenses 2]]+pro[[#This Row],[Admin expenses 1]]+pro[[#This Row],[COGS]]</f>
        <v>-296781.79700000002</v>
      </c>
      <c r="J1508" s="55">
        <f>pro[[#This Row],[Revenue]]+pro[[#This Row],[AdminExp]]</f>
        <v>155379.71699999995</v>
      </c>
      <c r="K1508" s="83">
        <f>pro[[#This Row],[Profit]]/pro[[#This Row],[Revenue]]</f>
        <v>0.34363764316305778</v>
      </c>
      <c r="L1508" s="56">
        <f t="shared" si="23"/>
        <v>3</v>
      </c>
      <c r="M1508" s="82" t="str">
        <f>"Q"&amp;" "&amp;VLOOKUP(pro[[#This Row],[Period]],Mapping!A:B,2,0)</f>
        <v>Q 1</v>
      </c>
      <c r="N1508"/>
    </row>
    <row r="1509" spans="1:14" ht="11.25" customHeight="1" x14ac:dyDescent="0.2">
      <c r="A1509" s="42" t="s">
        <v>42</v>
      </c>
      <c r="B1509" s="44" t="s">
        <v>25</v>
      </c>
      <c r="C1509" s="44" t="s">
        <v>57</v>
      </c>
      <c r="D1509" s="43">
        <v>1758418.7879999997</v>
      </c>
      <c r="E1509" s="43">
        <v>-148896.93</v>
      </c>
      <c r="F1509" s="45">
        <v>-90190</v>
      </c>
      <c r="G1509" s="45">
        <v>-103200</v>
      </c>
      <c r="H1509" s="45">
        <v>-27990</v>
      </c>
      <c r="I1509" s="55">
        <f>pro[[#This Row],[Admin expenses 3]]+pro[[#This Row],[Admin expenses 2]]+pro[[#This Row],[Admin expenses 1]]+pro[[#This Row],[COGS]]</f>
        <v>-370276.93</v>
      </c>
      <c r="J1509" s="55">
        <f>pro[[#This Row],[Revenue]]+pro[[#This Row],[AdminExp]]</f>
        <v>1388141.8579999998</v>
      </c>
      <c r="K1509" s="83">
        <f>pro[[#This Row],[Profit]]/pro[[#This Row],[Revenue]]</f>
        <v>0.78942619782790902</v>
      </c>
      <c r="L1509" s="56">
        <f t="shared" si="23"/>
        <v>3</v>
      </c>
      <c r="M1509" s="82" t="str">
        <f>"Q"&amp;" "&amp;VLOOKUP(pro[[#This Row],[Period]],Mapping!A:B,2,0)</f>
        <v>Q 1</v>
      </c>
      <c r="N1509"/>
    </row>
    <row r="1510" spans="1:14" ht="11.25" customHeight="1" x14ac:dyDescent="0.2">
      <c r="A1510" s="42" t="s">
        <v>42</v>
      </c>
      <c r="B1510" s="44" t="s">
        <v>13</v>
      </c>
      <c r="C1510" s="44" t="s">
        <v>58</v>
      </c>
      <c r="D1510" s="43">
        <v>22643.964</v>
      </c>
      <c r="E1510" s="43">
        <v>-7036.7569999999996</v>
      </c>
      <c r="F1510" s="45">
        <v>-79570</v>
      </c>
      <c r="G1510" s="45">
        <v>-15950</v>
      </c>
      <c r="H1510" s="45">
        <v>-91020</v>
      </c>
      <c r="I1510" s="55">
        <f>pro[[#This Row],[Admin expenses 3]]+pro[[#This Row],[Admin expenses 2]]+pro[[#This Row],[Admin expenses 1]]+pro[[#This Row],[COGS]]</f>
        <v>-193576.75700000001</v>
      </c>
      <c r="J1510" s="55">
        <f>pro[[#This Row],[Revenue]]+pro[[#This Row],[AdminExp]]</f>
        <v>-170932.79300000001</v>
      </c>
      <c r="K1510" s="83">
        <f>pro[[#This Row],[Profit]]/pro[[#This Row],[Revenue]]</f>
        <v>-7.5487133348207056</v>
      </c>
      <c r="L1510" s="56">
        <f t="shared" si="23"/>
        <v>3</v>
      </c>
      <c r="M1510" s="82" t="str">
        <f>"Q"&amp;" "&amp;VLOOKUP(pro[[#This Row],[Period]],Mapping!A:B,2,0)</f>
        <v>Q 1</v>
      </c>
      <c r="N1510"/>
    </row>
    <row r="1511" spans="1:14" ht="11.25" customHeight="1" x14ac:dyDescent="0.2">
      <c r="A1511" s="42" t="s">
        <v>42</v>
      </c>
      <c r="B1511" s="44" t="s">
        <v>13</v>
      </c>
      <c r="C1511" s="44" t="s">
        <v>59</v>
      </c>
      <c r="D1511" s="43">
        <v>253544.59899999999</v>
      </c>
      <c r="E1511" s="43">
        <v>-52517.919999999998</v>
      </c>
      <c r="F1511" s="45">
        <v>-85060</v>
      </c>
      <c r="G1511" s="45">
        <v>-30250</v>
      </c>
      <c r="H1511" s="45">
        <v>-25950</v>
      </c>
      <c r="I1511" s="55">
        <f>pro[[#This Row],[Admin expenses 3]]+pro[[#This Row],[Admin expenses 2]]+pro[[#This Row],[Admin expenses 1]]+pro[[#This Row],[COGS]]</f>
        <v>-193777.91999999998</v>
      </c>
      <c r="J1511" s="55">
        <f>pro[[#This Row],[Revenue]]+pro[[#This Row],[AdminExp]]</f>
        <v>59766.679000000004</v>
      </c>
      <c r="K1511" s="83">
        <f>pro[[#This Row],[Profit]]/pro[[#This Row],[Revenue]]</f>
        <v>0.23572452040281877</v>
      </c>
      <c r="L1511" s="56">
        <f t="shared" si="23"/>
        <v>3</v>
      </c>
      <c r="M1511" s="82" t="str">
        <f>"Q"&amp;" "&amp;VLOOKUP(pro[[#This Row],[Period]],Mapping!A:B,2,0)</f>
        <v>Q 1</v>
      </c>
      <c r="N1511"/>
    </row>
    <row r="1512" spans="1:14" ht="11.25" customHeight="1" x14ac:dyDescent="0.2">
      <c r="A1512" s="42" t="s">
        <v>42</v>
      </c>
      <c r="B1512" s="44" t="s">
        <v>13</v>
      </c>
      <c r="C1512" s="44" t="s">
        <v>57</v>
      </c>
      <c r="D1512" s="43">
        <v>176370.50199999998</v>
      </c>
      <c r="E1512" s="43">
        <v>-126447.965</v>
      </c>
      <c r="F1512" s="45">
        <v>-98230</v>
      </c>
      <c r="G1512" s="45">
        <v>-25990</v>
      </c>
      <c r="H1512" s="45">
        <v>-17400</v>
      </c>
      <c r="I1512" s="55">
        <f>pro[[#This Row],[Admin expenses 3]]+pro[[#This Row],[Admin expenses 2]]+pro[[#This Row],[Admin expenses 1]]+pro[[#This Row],[COGS]]</f>
        <v>-268067.96499999997</v>
      </c>
      <c r="J1512" s="55">
        <f>pro[[#This Row],[Revenue]]+pro[[#This Row],[AdminExp]]</f>
        <v>-91697.462999999989</v>
      </c>
      <c r="K1512" s="83">
        <f>pro[[#This Row],[Profit]]/pro[[#This Row],[Revenue]]</f>
        <v>-0.51991382890093496</v>
      </c>
      <c r="L1512" s="56">
        <f t="shared" si="23"/>
        <v>3</v>
      </c>
      <c r="M1512" s="82" t="str">
        <f>"Q"&amp;" "&amp;VLOOKUP(pro[[#This Row],[Period]],Mapping!A:B,2,0)</f>
        <v>Q 1</v>
      </c>
      <c r="N1512"/>
    </row>
    <row r="1513" spans="1:14" ht="11.25" customHeight="1" x14ac:dyDescent="0.2">
      <c r="A1513" s="42" t="s">
        <v>42</v>
      </c>
      <c r="B1513" s="44" t="s">
        <v>13</v>
      </c>
      <c r="C1513" s="44" t="s">
        <v>57</v>
      </c>
      <c r="D1513" s="43">
        <v>460447.14799999999</v>
      </c>
      <c r="E1513" s="43">
        <v>-394446.05899999995</v>
      </c>
      <c r="F1513" s="45">
        <v>-91620</v>
      </c>
      <c r="G1513" s="45">
        <v>-97820</v>
      </c>
      <c r="H1513" s="45">
        <v>-30800</v>
      </c>
      <c r="I1513" s="55">
        <f>pro[[#This Row],[Admin expenses 3]]+pro[[#This Row],[Admin expenses 2]]+pro[[#This Row],[Admin expenses 1]]+pro[[#This Row],[COGS]]</f>
        <v>-614686.05899999989</v>
      </c>
      <c r="J1513" s="55">
        <f>pro[[#This Row],[Revenue]]+pro[[#This Row],[AdminExp]]</f>
        <v>-154238.91099999991</v>
      </c>
      <c r="K1513" s="83">
        <f>pro[[#This Row],[Profit]]/pro[[#This Row],[Revenue]]</f>
        <v>-0.33497636302006134</v>
      </c>
      <c r="L1513" s="56">
        <f t="shared" si="23"/>
        <v>3</v>
      </c>
      <c r="M1513" s="82" t="str">
        <f>"Q"&amp;" "&amp;VLOOKUP(pro[[#This Row],[Period]],Mapping!A:B,2,0)</f>
        <v>Q 1</v>
      </c>
      <c r="N1513"/>
    </row>
    <row r="1514" spans="1:14" ht="11.25" customHeight="1" x14ac:dyDescent="0.2">
      <c r="A1514" s="42" t="s">
        <v>42</v>
      </c>
      <c r="B1514" s="44" t="s">
        <v>13</v>
      </c>
      <c r="C1514" s="44" t="s">
        <v>57</v>
      </c>
      <c r="D1514" s="43">
        <v>730954.02799999993</v>
      </c>
      <c r="E1514" s="43">
        <v>-624944.43900000001</v>
      </c>
      <c r="F1514" s="45">
        <v>-22580</v>
      </c>
      <c r="G1514" s="45">
        <v>-14380</v>
      </c>
      <c r="H1514" s="45">
        <v>-48180</v>
      </c>
      <c r="I1514" s="55">
        <f>pro[[#This Row],[Admin expenses 3]]+pro[[#This Row],[Admin expenses 2]]+pro[[#This Row],[Admin expenses 1]]+pro[[#This Row],[COGS]]</f>
        <v>-710084.43900000001</v>
      </c>
      <c r="J1514" s="55">
        <f>pro[[#This Row],[Revenue]]+pro[[#This Row],[AdminExp]]</f>
        <v>20869.58899999992</v>
      </c>
      <c r="K1514" s="83">
        <f>pro[[#This Row],[Profit]]/pro[[#This Row],[Revenue]]</f>
        <v>2.8551164916762621E-2</v>
      </c>
      <c r="L1514" s="56">
        <f t="shared" si="23"/>
        <v>3</v>
      </c>
      <c r="M1514" s="82" t="str">
        <f>"Q"&amp;" "&amp;VLOOKUP(pro[[#This Row],[Period]],Mapping!A:B,2,0)</f>
        <v>Q 1</v>
      </c>
      <c r="N1514"/>
    </row>
    <row r="1515" spans="1:14" ht="11.25" customHeight="1" x14ac:dyDescent="0.2">
      <c r="A1515" s="42" t="s">
        <v>42</v>
      </c>
      <c r="B1515" s="44" t="s">
        <v>13</v>
      </c>
      <c r="C1515" s="44" t="s">
        <v>58</v>
      </c>
      <c r="D1515" s="43">
        <v>2978.8779999999997</v>
      </c>
      <c r="E1515" s="43">
        <v>-6763.2739999999994</v>
      </c>
      <c r="F1515" s="45">
        <v>-91660</v>
      </c>
      <c r="G1515" s="45">
        <v>-54770</v>
      </c>
      <c r="H1515" s="45">
        <v>-108260</v>
      </c>
      <c r="I1515" s="55">
        <f>pro[[#This Row],[Admin expenses 3]]+pro[[#This Row],[Admin expenses 2]]+pro[[#This Row],[Admin expenses 1]]+pro[[#This Row],[COGS]]</f>
        <v>-261453.274</v>
      </c>
      <c r="J1515" s="55">
        <f>pro[[#This Row],[Revenue]]+pro[[#This Row],[AdminExp]]</f>
        <v>-258474.39600000001</v>
      </c>
      <c r="K1515" s="83">
        <f>pro[[#This Row],[Profit]]/pro[[#This Row],[Revenue]]</f>
        <v>-86.769043915192242</v>
      </c>
      <c r="L1515" s="56">
        <f t="shared" si="23"/>
        <v>3</v>
      </c>
      <c r="M1515" s="82" t="str">
        <f>"Q"&amp;" "&amp;VLOOKUP(pro[[#This Row],[Period]],Mapping!A:B,2,0)</f>
        <v>Q 1</v>
      </c>
      <c r="N1515"/>
    </row>
    <row r="1516" spans="1:14" ht="11.25" customHeight="1" x14ac:dyDescent="0.2">
      <c r="A1516" s="42" t="s">
        <v>42</v>
      </c>
      <c r="B1516" s="44" t="s">
        <v>13</v>
      </c>
      <c r="C1516" s="44" t="s">
        <v>59</v>
      </c>
      <c r="D1516" s="43">
        <v>476153.62899999996</v>
      </c>
      <c r="E1516" s="43">
        <v>-164860.598</v>
      </c>
      <c r="F1516" s="45">
        <v>-29260</v>
      </c>
      <c r="G1516" s="45">
        <v>-49890</v>
      </c>
      <c r="H1516" s="45">
        <v>-61120</v>
      </c>
      <c r="I1516" s="55">
        <f>pro[[#This Row],[Admin expenses 3]]+pro[[#This Row],[Admin expenses 2]]+pro[[#This Row],[Admin expenses 1]]+pro[[#This Row],[COGS]]</f>
        <v>-305130.598</v>
      </c>
      <c r="J1516" s="55">
        <f>pro[[#This Row],[Revenue]]+pro[[#This Row],[AdminExp]]</f>
        <v>171023.03099999996</v>
      </c>
      <c r="K1516" s="83">
        <f>pro[[#This Row],[Profit]]/pro[[#This Row],[Revenue]]</f>
        <v>0.35917615782783413</v>
      </c>
      <c r="L1516" s="56">
        <f t="shared" si="23"/>
        <v>3</v>
      </c>
      <c r="M1516" s="82" t="str">
        <f>"Q"&amp;" "&amp;VLOOKUP(pro[[#This Row],[Period]],Mapping!A:B,2,0)</f>
        <v>Q 1</v>
      </c>
      <c r="N1516"/>
    </row>
    <row r="1517" spans="1:14" ht="11.25" customHeight="1" x14ac:dyDescent="0.2">
      <c r="A1517" s="42" t="s">
        <v>42</v>
      </c>
      <c r="B1517" s="44" t="s">
        <v>13</v>
      </c>
      <c r="C1517" s="44" t="s">
        <v>57</v>
      </c>
      <c r="D1517" s="43">
        <v>-88848.41</v>
      </c>
      <c r="E1517" s="43">
        <v>59048.108</v>
      </c>
      <c r="F1517" s="45">
        <v>-103840</v>
      </c>
      <c r="G1517" s="45">
        <v>-103400</v>
      </c>
      <c r="H1517" s="45">
        <v>-76170</v>
      </c>
      <c r="I1517" s="55">
        <f>pro[[#This Row],[Admin expenses 3]]+pro[[#This Row],[Admin expenses 2]]+pro[[#This Row],[Admin expenses 1]]+pro[[#This Row],[COGS]]</f>
        <v>-224361.89199999999</v>
      </c>
      <c r="J1517" s="55">
        <f>pro[[#This Row],[Revenue]]+pro[[#This Row],[AdminExp]]</f>
        <v>-313210.30200000003</v>
      </c>
      <c r="K1517" s="83">
        <f>pro[[#This Row],[Profit]]/pro[[#This Row],[Revenue]]</f>
        <v>3.5252212391870605</v>
      </c>
      <c r="L1517" s="56">
        <f t="shared" si="23"/>
        <v>3</v>
      </c>
      <c r="M1517" s="82" t="str">
        <f>"Q"&amp;" "&amp;VLOOKUP(pro[[#This Row],[Period]],Mapping!A:B,2,0)</f>
        <v>Q 1</v>
      </c>
      <c r="N1517"/>
    </row>
    <row r="1518" spans="1:14" ht="11.25" customHeight="1" x14ac:dyDescent="0.2">
      <c r="A1518" s="42" t="s">
        <v>42</v>
      </c>
      <c r="B1518" s="44" t="s">
        <v>13</v>
      </c>
      <c r="C1518" s="44" t="s">
        <v>57</v>
      </c>
      <c r="D1518" s="43">
        <v>219986.61999999997</v>
      </c>
      <c r="E1518" s="43">
        <v>-240718.91899999997</v>
      </c>
      <c r="F1518" s="45">
        <v>-67950</v>
      </c>
      <c r="G1518" s="45">
        <v>-28880</v>
      </c>
      <c r="H1518" s="45">
        <v>-86200</v>
      </c>
      <c r="I1518" s="55">
        <f>pro[[#This Row],[Admin expenses 3]]+pro[[#This Row],[Admin expenses 2]]+pro[[#This Row],[Admin expenses 1]]+pro[[#This Row],[COGS]]</f>
        <v>-423748.91899999999</v>
      </c>
      <c r="J1518" s="55">
        <f>pro[[#This Row],[Revenue]]+pro[[#This Row],[AdminExp]]</f>
        <v>-203762.29900000003</v>
      </c>
      <c r="K1518" s="83">
        <f>pro[[#This Row],[Profit]]/pro[[#This Row],[Revenue]]</f>
        <v>-0.92624860093763917</v>
      </c>
      <c r="L1518" s="56">
        <f t="shared" si="23"/>
        <v>3</v>
      </c>
      <c r="M1518" s="82" t="str">
        <f>"Q"&amp;" "&amp;VLOOKUP(pro[[#This Row],[Period]],Mapping!A:B,2,0)</f>
        <v>Q 1</v>
      </c>
      <c r="N1518"/>
    </row>
    <row r="1519" spans="1:14" ht="11.25" customHeight="1" x14ac:dyDescent="0.2">
      <c r="A1519" s="42" t="s">
        <v>42</v>
      </c>
      <c r="B1519" s="44" t="s">
        <v>13</v>
      </c>
      <c r="C1519" s="44" t="s">
        <v>58</v>
      </c>
      <c r="D1519" s="43">
        <v>13934.431</v>
      </c>
      <c r="E1519" s="43">
        <v>-35040.949999999997</v>
      </c>
      <c r="F1519" s="45">
        <v>-102770</v>
      </c>
      <c r="G1519" s="45">
        <v>-49040</v>
      </c>
      <c r="H1519" s="45">
        <v>-77170</v>
      </c>
      <c r="I1519" s="55">
        <f>pro[[#This Row],[Admin expenses 3]]+pro[[#This Row],[Admin expenses 2]]+pro[[#This Row],[Admin expenses 1]]+pro[[#This Row],[COGS]]</f>
        <v>-264020.95</v>
      </c>
      <c r="J1519" s="55">
        <f>pro[[#This Row],[Revenue]]+pro[[#This Row],[AdminExp]]</f>
        <v>-250086.519</v>
      </c>
      <c r="K1519" s="83">
        <f>pro[[#This Row],[Profit]]/pro[[#This Row],[Revenue]]</f>
        <v>-17.947379336838367</v>
      </c>
      <c r="L1519" s="56">
        <f t="shared" si="23"/>
        <v>3</v>
      </c>
      <c r="M1519" s="82" t="str">
        <f>"Q"&amp;" "&amp;VLOOKUP(pro[[#This Row],[Period]],Mapping!A:B,2,0)</f>
        <v>Q 1</v>
      </c>
      <c r="N1519"/>
    </row>
    <row r="1520" spans="1:14" ht="11.25" customHeight="1" x14ac:dyDescent="0.2">
      <c r="A1520" s="42" t="s">
        <v>42</v>
      </c>
      <c r="B1520" s="44" t="s">
        <v>13</v>
      </c>
      <c r="C1520" s="44" t="s">
        <v>59</v>
      </c>
      <c r="D1520" s="43">
        <v>314834.00199999998</v>
      </c>
      <c r="E1520" s="43">
        <v>-305204.92099999997</v>
      </c>
      <c r="F1520" s="45">
        <v>-44630</v>
      </c>
      <c r="G1520" s="45">
        <v>-104070</v>
      </c>
      <c r="H1520" s="45">
        <v>-105900</v>
      </c>
      <c r="I1520" s="55">
        <f>pro[[#This Row],[Admin expenses 3]]+pro[[#This Row],[Admin expenses 2]]+pro[[#This Row],[Admin expenses 1]]+pro[[#This Row],[COGS]]</f>
        <v>-559804.92099999997</v>
      </c>
      <c r="J1520" s="55">
        <f>pro[[#This Row],[Revenue]]+pro[[#This Row],[AdminExp]]</f>
        <v>-244970.91899999999</v>
      </c>
      <c r="K1520" s="83">
        <f>pro[[#This Row],[Profit]]/pro[[#This Row],[Revenue]]</f>
        <v>-0.77809549617833218</v>
      </c>
      <c r="L1520" s="56">
        <f t="shared" si="23"/>
        <v>3</v>
      </c>
      <c r="M1520" s="82" t="str">
        <f>"Q"&amp;" "&amp;VLOOKUP(pro[[#This Row],[Period]],Mapping!A:B,2,0)</f>
        <v>Q 1</v>
      </c>
      <c r="N1520"/>
    </row>
    <row r="1521" spans="1:14" ht="11.25" customHeight="1" x14ac:dyDescent="0.2">
      <c r="A1521" s="42" t="s">
        <v>42</v>
      </c>
      <c r="B1521" s="44" t="s">
        <v>13</v>
      </c>
      <c r="C1521" s="44" t="s">
        <v>57</v>
      </c>
      <c r="D1521" s="43">
        <v>62233.149999999994</v>
      </c>
      <c r="E1521" s="43">
        <v>-7253.1129999999994</v>
      </c>
      <c r="F1521" s="45">
        <v>-14220</v>
      </c>
      <c r="G1521" s="45">
        <v>-70670</v>
      </c>
      <c r="H1521" s="45">
        <v>-67880</v>
      </c>
      <c r="I1521" s="55">
        <f>pro[[#This Row],[Admin expenses 3]]+pro[[#This Row],[Admin expenses 2]]+pro[[#This Row],[Admin expenses 1]]+pro[[#This Row],[COGS]]</f>
        <v>-160023.11300000001</v>
      </c>
      <c r="J1521" s="55">
        <f>pro[[#This Row],[Revenue]]+pro[[#This Row],[AdminExp]]</f>
        <v>-97789.963000000018</v>
      </c>
      <c r="K1521" s="83">
        <f>pro[[#This Row],[Profit]]/pro[[#This Row],[Revenue]]</f>
        <v>-1.5713484372878446</v>
      </c>
      <c r="L1521" s="56">
        <f t="shared" si="23"/>
        <v>3</v>
      </c>
      <c r="M1521" s="82" t="str">
        <f>"Q"&amp;" "&amp;VLOOKUP(pro[[#This Row],[Period]],Mapping!A:B,2,0)</f>
        <v>Q 1</v>
      </c>
      <c r="N1521"/>
    </row>
    <row r="1522" spans="1:14" ht="11.25" customHeight="1" x14ac:dyDescent="0.2">
      <c r="A1522" s="42" t="s">
        <v>42</v>
      </c>
      <c r="B1522" s="44" t="s">
        <v>13</v>
      </c>
      <c r="C1522" s="44" t="s">
        <v>57</v>
      </c>
      <c r="D1522" s="43">
        <v>207309.774</v>
      </c>
      <c r="E1522" s="43">
        <v>-12452.285999999998</v>
      </c>
      <c r="F1522" s="45">
        <v>-97000</v>
      </c>
      <c r="G1522" s="45">
        <v>-21950</v>
      </c>
      <c r="H1522" s="45">
        <v>-73740</v>
      </c>
      <c r="I1522" s="55">
        <f>pro[[#This Row],[Admin expenses 3]]+pro[[#This Row],[Admin expenses 2]]+pro[[#This Row],[Admin expenses 1]]+pro[[#This Row],[COGS]]</f>
        <v>-205142.28599999999</v>
      </c>
      <c r="J1522" s="55">
        <f>pro[[#This Row],[Revenue]]+pro[[#This Row],[AdminExp]]</f>
        <v>2167.4880000000121</v>
      </c>
      <c r="K1522" s="83">
        <f>pro[[#This Row],[Profit]]/pro[[#This Row],[Revenue]]</f>
        <v>1.0455310225749472E-2</v>
      </c>
      <c r="L1522" s="56">
        <f t="shared" si="23"/>
        <v>3</v>
      </c>
      <c r="M1522" s="82" t="str">
        <f>"Q"&amp;" "&amp;VLOOKUP(pro[[#This Row],[Period]],Mapping!A:B,2,0)</f>
        <v>Q 1</v>
      </c>
      <c r="N1522"/>
    </row>
    <row r="1523" spans="1:14" ht="11.25" customHeight="1" x14ac:dyDescent="0.2">
      <c r="A1523" s="42" t="s">
        <v>42</v>
      </c>
      <c r="B1523" s="44" t="s">
        <v>13</v>
      </c>
      <c r="C1523" s="44" t="s">
        <v>57</v>
      </c>
      <c r="D1523" s="43">
        <v>27715.477999999999</v>
      </c>
      <c r="E1523" s="43">
        <v>-2508.3869999999997</v>
      </c>
      <c r="F1523" s="45">
        <v>-40880</v>
      </c>
      <c r="G1523" s="45">
        <v>-97400</v>
      </c>
      <c r="H1523" s="45">
        <v>-108260</v>
      </c>
      <c r="I1523" s="55">
        <f>pro[[#This Row],[Admin expenses 3]]+pro[[#This Row],[Admin expenses 2]]+pro[[#This Row],[Admin expenses 1]]+pro[[#This Row],[COGS]]</f>
        <v>-249048.38699999999</v>
      </c>
      <c r="J1523" s="55">
        <f>pro[[#This Row],[Revenue]]+pro[[#This Row],[AdminExp]]</f>
        <v>-221332.90899999999</v>
      </c>
      <c r="K1523" s="83">
        <f>pro[[#This Row],[Profit]]/pro[[#This Row],[Revenue]]</f>
        <v>-7.9858954263751105</v>
      </c>
      <c r="L1523" s="56">
        <f t="shared" si="23"/>
        <v>3</v>
      </c>
      <c r="M1523" s="82" t="str">
        <f>"Q"&amp;" "&amp;VLOOKUP(pro[[#This Row],[Period]],Mapping!A:B,2,0)</f>
        <v>Q 1</v>
      </c>
      <c r="N1523"/>
    </row>
    <row r="1524" spans="1:14" ht="11.25" customHeight="1" x14ac:dyDescent="0.2">
      <c r="A1524" s="42" t="s">
        <v>42</v>
      </c>
      <c r="B1524" s="44" t="s">
        <v>13</v>
      </c>
      <c r="C1524" s="44" t="s">
        <v>58</v>
      </c>
      <c r="D1524" s="43">
        <v>100738.337</v>
      </c>
      <c r="E1524" s="43">
        <v>-7956.277</v>
      </c>
      <c r="F1524" s="45">
        <v>-48400</v>
      </c>
      <c r="G1524" s="45">
        <v>-69730</v>
      </c>
      <c r="H1524" s="45">
        <v>-76360</v>
      </c>
      <c r="I1524" s="55">
        <f>pro[[#This Row],[Admin expenses 3]]+pro[[#This Row],[Admin expenses 2]]+pro[[#This Row],[Admin expenses 1]]+pro[[#This Row],[COGS]]</f>
        <v>-202446.277</v>
      </c>
      <c r="J1524" s="55">
        <f>pro[[#This Row],[Revenue]]+pro[[#This Row],[AdminExp]]</f>
        <v>-101707.94</v>
      </c>
      <c r="K1524" s="83">
        <f>pro[[#This Row],[Profit]]/pro[[#This Row],[Revenue]]</f>
        <v>-1.0096249653198068</v>
      </c>
      <c r="L1524" s="56">
        <f t="shared" si="23"/>
        <v>3</v>
      </c>
      <c r="M1524" s="82" t="str">
        <f>"Q"&amp;" "&amp;VLOOKUP(pro[[#This Row],[Period]],Mapping!A:B,2,0)</f>
        <v>Q 1</v>
      </c>
      <c r="N1524"/>
    </row>
    <row r="1525" spans="1:14" ht="11.25" customHeight="1" x14ac:dyDescent="0.2">
      <c r="A1525" s="42" t="s">
        <v>42</v>
      </c>
      <c r="B1525" s="44" t="s">
        <v>13</v>
      </c>
      <c r="C1525" s="44" t="s">
        <v>59</v>
      </c>
      <c r="D1525" s="43">
        <v>1267270.4659999998</v>
      </c>
      <c r="E1525" s="43">
        <v>-93864.161999999997</v>
      </c>
      <c r="F1525" s="45">
        <v>-76630</v>
      </c>
      <c r="G1525" s="45">
        <v>-58070</v>
      </c>
      <c r="H1525" s="45">
        <v>-106520</v>
      </c>
      <c r="I1525" s="55">
        <f>pro[[#This Row],[Admin expenses 3]]+pro[[#This Row],[Admin expenses 2]]+pro[[#This Row],[Admin expenses 1]]+pro[[#This Row],[COGS]]</f>
        <v>-335084.16200000001</v>
      </c>
      <c r="J1525" s="55">
        <f>pro[[#This Row],[Revenue]]+pro[[#This Row],[AdminExp]]</f>
        <v>932186.30399999977</v>
      </c>
      <c r="K1525" s="83">
        <f>pro[[#This Row],[Profit]]/pro[[#This Row],[Revenue]]</f>
        <v>0.73558591398594142</v>
      </c>
      <c r="L1525" s="56">
        <f t="shared" si="23"/>
        <v>3</v>
      </c>
      <c r="M1525" s="82" t="str">
        <f>"Q"&amp;" "&amp;VLOOKUP(pro[[#This Row],[Period]],Mapping!A:B,2,0)</f>
        <v>Q 1</v>
      </c>
      <c r="N1525"/>
    </row>
    <row r="1526" spans="1:14" ht="11.25" customHeight="1" x14ac:dyDescent="0.2">
      <c r="A1526" s="42" t="s">
        <v>42</v>
      </c>
      <c r="B1526" s="44" t="s">
        <v>13</v>
      </c>
      <c r="C1526" s="44" t="s">
        <v>60</v>
      </c>
      <c r="D1526" s="43">
        <v>142085.00599999999</v>
      </c>
      <c r="E1526" s="43">
        <v>-16865.016</v>
      </c>
      <c r="F1526" s="45">
        <v>-46940</v>
      </c>
      <c r="G1526" s="45">
        <v>-15060</v>
      </c>
      <c r="H1526" s="45">
        <v>-96130</v>
      </c>
      <c r="I1526" s="55">
        <f>pro[[#This Row],[Admin expenses 3]]+pro[[#This Row],[Admin expenses 2]]+pro[[#This Row],[Admin expenses 1]]+pro[[#This Row],[COGS]]</f>
        <v>-174995.016</v>
      </c>
      <c r="J1526" s="55">
        <f>pro[[#This Row],[Revenue]]+pro[[#This Row],[AdminExp]]</f>
        <v>-32910.010000000009</v>
      </c>
      <c r="K1526" s="83">
        <f>pro[[#This Row],[Profit]]/pro[[#This Row],[Revenue]]</f>
        <v>-0.23162197705787485</v>
      </c>
      <c r="L1526" s="56">
        <f t="shared" si="23"/>
        <v>3</v>
      </c>
      <c r="M1526" s="82" t="str">
        <f>"Q"&amp;" "&amp;VLOOKUP(pro[[#This Row],[Period]],Mapping!A:B,2,0)</f>
        <v>Q 1</v>
      </c>
      <c r="N1526"/>
    </row>
    <row r="1527" spans="1:14" ht="11.25" customHeight="1" x14ac:dyDescent="0.2">
      <c r="A1527" s="42" t="s">
        <v>42</v>
      </c>
      <c r="B1527" s="44" t="s">
        <v>13</v>
      </c>
      <c r="C1527" s="44" t="s">
        <v>57</v>
      </c>
      <c r="D1527" s="43">
        <v>284321.10699999996</v>
      </c>
      <c r="E1527" s="43">
        <v>-12600.762999999999</v>
      </c>
      <c r="F1527" s="45">
        <v>-106180</v>
      </c>
      <c r="G1527" s="45">
        <v>-62090</v>
      </c>
      <c r="H1527" s="45">
        <v>-65610</v>
      </c>
      <c r="I1527" s="55">
        <f>pro[[#This Row],[Admin expenses 3]]+pro[[#This Row],[Admin expenses 2]]+pro[[#This Row],[Admin expenses 1]]+pro[[#This Row],[COGS]]</f>
        <v>-246480.76300000001</v>
      </c>
      <c r="J1527" s="55">
        <f>pro[[#This Row],[Revenue]]+pro[[#This Row],[AdminExp]]</f>
        <v>37840.343999999954</v>
      </c>
      <c r="K1527" s="83">
        <f>pro[[#This Row],[Profit]]/pro[[#This Row],[Revenue]]</f>
        <v>0.13309016836375767</v>
      </c>
      <c r="L1527" s="56">
        <f t="shared" si="23"/>
        <v>3</v>
      </c>
      <c r="M1527" s="82" t="str">
        <f>"Q"&amp;" "&amp;VLOOKUP(pro[[#This Row],[Period]],Mapping!A:B,2,0)</f>
        <v>Q 1</v>
      </c>
      <c r="N1527"/>
    </row>
    <row r="1528" spans="1:14" ht="11.25" customHeight="1" x14ac:dyDescent="0.2">
      <c r="A1528" s="42" t="s">
        <v>42</v>
      </c>
      <c r="B1528" s="44" t="s">
        <v>13</v>
      </c>
      <c r="C1528" s="44" t="s">
        <v>58</v>
      </c>
      <c r="D1528" s="43">
        <v>32078.773999999998</v>
      </c>
      <c r="E1528" s="43">
        <v>-9058.8469999999979</v>
      </c>
      <c r="F1528" s="45">
        <v>-17010</v>
      </c>
      <c r="G1528" s="45">
        <v>-33010</v>
      </c>
      <c r="H1528" s="45">
        <v>-59250</v>
      </c>
      <c r="I1528" s="55">
        <f>pro[[#This Row],[Admin expenses 3]]+pro[[#This Row],[Admin expenses 2]]+pro[[#This Row],[Admin expenses 1]]+pro[[#This Row],[COGS]]</f>
        <v>-118328.84699999999</v>
      </c>
      <c r="J1528" s="55">
        <f>pro[[#This Row],[Revenue]]+pro[[#This Row],[AdminExp]]</f>
        <v>-86250.073000000004</v>
      </c>
      <c r="K1528" s="83">
        <f>pro[[#This Row],[Profit]]/pro[[#This Row],[Revenue]]</f>
        <v>-2.6886960517880145</v>
      </c>
      <c r="L1528" s="56">
        <f t="shared" si="23"/>
        <v>3</v>
      </c>
      <c r="M1528" s="82" t="str">
        <f>"Q"&amp;" "&amp;VLOOKUP(pro[[#This Row],[Period]],Mapping!A:B,2,0)</f>
        <v>Q 1</v>
      </c>
      <c r="N1528"/>
    </row>
    <row r="1529" spans="1:14" ht="11.25" customHeight="1" x14ac:dyDescent="0.2">
      <c r="A1529" s="42" t="s">
        <v>42</v>
      </c>
      <c r="B1529" s="44" t="s">
        <v>13</v>
      </c>
      <c r="C1529" s="44" t="s">
        <v>59</v>
      </c>
      <c r="D1529" s="43">
        <v>159604.788</v>
      </c>
      <c r="E1529" s="43">
        <v>-162881.63499999998</v>
      </c>
      <c r="F1529" s="45">
        <v>-57160</v>
      </c>
      <c r="G1529" s="45">
        <v>-29020</v>
      </c>
      <c r="H1529" s="45">
        <v>-50810</v>
      </c>
      <c r="I1529" s="55">
        <f>pro[[#This Row],[Admin expenses 3]]+pro[[#This Row],[Admin expenses 2]]+pro[[#This Row],[Admin expenses 1]]+pro[[#This Row],[COGS]]</f>
        <v>-299871.63500000001</v>
      </c>
      <c r="J1529" s="55">
        <f>pro[[#This Row],[Revenue]]+pro[[#This Row],[AdminExp]]</f>
        <v>-140266.84700000001</v>
      </c>
      <c r="K1529" s="83">
        <f>pro[[#This Row],[Profit]]/pro[[#This Row],[Revenue]]</f>
        <v>-0.8788385909826214</v>
      </c>
      <c r="L1529" s="56">
        <f t="shared" si="23"/>
        <v>3</v>
      </c>
      <c r="M1529" s="82" t="str">
        <f>"Q"&amp;" "&amp;VLOOKUP(pro[[#This Row],[Period]],Mapping!A:B,2,0)</f>
        <v>Q 1</v>
      </c>
      <c r="N1529"/>
    </row>
    <row r="1530" spans="1:14" ht="11.25" customHeight="1" x14ac:dyDescent="0.2">
      <c r="A1530" s="42" t="s">
        <v>42</v>
      </c>
      <c r="B1530" s="44" t="s">
        <v>13</v>
      </c>
      <c r="C1530" s="44" t="s">
        <v>60</v>
      </c>
      <c r="D1530" s="43">
        <v>191322.34099999999</v>
      </c>
      <c r="E1530" s="43">
        <v>-167093.80099999998</v>
      </c>
      <c r="F1530" s="45">
        <v>-57100</v>
      </c>
      <c r="G1530" s="45">
        <v>-84840</v>
      </c>
      <c r="H1530" s="45">
        <v>-94070</v>
      </c>
      <c r="I1530" s="55">
        <f>pro[[#This Row],[Admin expenses 3]]+pro[[#This Row],[Admin expenses 2]]+pro[[#This Row],[Admin expenses 1]]+pro[[#This Row],[COGS]]</f>
        <v>-403103.80099999998</v>
      </c>
      <c r="J1530" s="55">
        <f>pro[[#This Row],[Revenue]]+pro[[#This Row],[AdminExp]]</f>
        <v>-211781.46</v>
      </c>
      <c r="K1530" s="83">
        <f>pro[[#This Row],[Profit]]/pro[[#This Row],[Revenue]]</f>
        <v>-1.1069353369453074</v>
      </c>
      <c r="L1530" s="56">
        <f t="shared" si="23"/>
        <v>3</v>
      </c>
      <c r="M1530" s="82" t="str">
        <f>"Q"&amp;" "&amp;VLOOKUP(pro[[#This Row],[Period]],Mapping!A:B,2,0)</f>
        <v>Q 1</v>
      </c>
      <c r="N1530"/>
    </row>
    <row r="1531" spans="1:14" ht="11.25" customHeight="1" x14ac:dyDescent="0.2">
      <c r="A1531" s="42" t="s">
        <v>42</v>
      </c>
      <c r="B1531" s="44" t="s">
        <v>13</v>
      </c>
      <c r="C1531" s="44" t="s">
        <v>57</v>
      </c>
      <c r="D1531" s="43">
        <v>152126.75099999999</v>
      </c>
      <c r="E1531" s="43">
        <v>-45974.845000000001</v>
      </c>
      <c r="F1531" s="45">
        <v>-87450</v>
      </c>
      <c r="G1531" s="45">
        <v>-18840</v>
      </c>
      <c r="H1531" s="45">
        <v>-91970</v>
      </c>
      <c r="I1531" s="55">
        <f>pro[[#This Row],[Admin expenses 3]]+pro[[#This Row],[Admin expenses 2]]+pro[[#This Row],[Admin expenses 1]]+pro[[#This Row],[COGS]]</f>
        <v>-244234.845</v>
      </c>
      <c r="J1531" s="55">
        <f>pro[[#This Row],[Revenue]]+pro[[#This Row],[AdminExp]]</f>
        <v>-92108.094000000012</v>
      </c>
      <c r="K1531" s="83">
        <f>pro[[#This Row],[Profit]]/pro[[#This Row],[Revenue]]</f>
        <v>-0.60546940886156186</v>
      </c>
      <c r="L1531" s="56">
        <f t="shared" si="23"/>
        <v>3</v>
      </c>
      <c r="M1531" s="82" t="str">
        <f>"Q"&amp;" "&amp;VLOOKUP(pro[[#This Row],[Period]],Mapping!A:B,2,0)</f>
        <v>Q 1</v>
      </c>
      <c r="N1531"/>
    </row>
    <row r="1532" spans="1:14" ht="11.25" customHeight="1" x14ac:dyDescent="0.2">
      <c r="A1532" s="42" t="s">
        <v>42</v>
      </c>
      <c r="B1532" s="44" t="s">
        <v>13</v>
      </c>
      <c r="C1532" s="44" t="s">
        <v>58</v>
      </c>
      <c r="D1532" s="43">
        <v>36251.067999999999</v>
      </c>
      <c r="E1532" s="43">
        <v>-23112.200999999997</v>
      </c>
      <c r="F1532" s="45">
        <v>-20520</v>
      </c>
      <c r="G1532" s="45">
        <v>-84640</v>
      </c>
      <c r="H1532" s="45">
        <v>-101990</v>
      </c>
      <c r="I1532" s="55">
        <f>pro[[#This Row],[Admin expenses 3]]+pro[[#This Row],[Admin expenses 2]]+pro[[#This Row],[Admin expenses 1]]+pro[[#This Row],[COGS]]</f>
        <v>-230262.201</v>
      </c>
      <c r="J1532" s="55">
        <f>pro[[#This Row],[Revenue]]+pro[[#This Row],[AdminExp]]</f>
        <v>-194011.133</v>
      </c>
      <c r="K1532" s="83">
        <f>pro[[#This Row],[Profit]]/pro[[#This Row],[Revenue]]</f>
        <v>-5.3518735779039668</v>
      </c>
      <c r="L1532" s="56">
        <f t="shared" si="23"/>
        <v>3</v>
      </c>
      <c r="M1532" s="82" t="str">
        <f>"Q"&amp;" "&amp;VLOOKUP(pro[[#This Row],[Period]],Mapping!A:B,2,0)</f>
        <v>Q 1</v>
      </c>
      <c r="N1532"/>
    </row>
    <row r="1533" spans="1:14" ht="11.25" customHeight="1" x14ac:dyDescent="0.2">
      <c r="A1533" s="42" t="s">
        <v>42</v>
      </c>
      <c r="B1533" s="44" t="s">
        <v>13</v>
      </c>
      <c r="C1533" s="44" t="s">
        <v>59</v>
      </c>
      <c r="D1533" s="43">
        <v>33392.610999999997</v>
      </c>
      <c r="E1533" s="43">
        <v>-21356.957999999999</v>
      </c>
      <c r="F1533" s="45">
        <v>-45650</v>
      </c>
      <c r="G1533" s="45">
        <v>-92380</v>
      </c>
      <c r="H1533" s="45">
        <v>-104930</v>
      </c>
      <c r="I1533" s="55">
        <f>pro[[#This Row],[Admin expenses 3]]+pro[[#This Row],[Admin expenses 2]]+pro[[#This Row],[Admin expenses 1]]+pro[[#This Row],[COGS]]</f>
        <v>-264316.95799999998</v>
      </c>
      <c r="J1533" s="55">
        <f>pro[[#This Row],[Revenue]]+pro[[#This Row],[AdminExp]]</f>
        <v>-230924.34699999998</v>
      </c>
      <c r="K1533" s="83">
        <f>pro[[#This Row],[Profit]]/pro[[#This Row],[Revenue]]</f>
        <v>-6.9154324889419403</v>
      </c>
      <c r="L1533" s="56">
        <f t="shared" si="23"/>
        <v>3</v>
      </c>
      <c r="M1533" s="82" t="str">
        <f>"Q"&amp;" "&amp;VLOOKUP(pro[[#This Row],[Period]],Mapping!A:B,2,0)</f>
        <v>Q 1</v>
      </c>
      <c r="N1533"/>
    </row>
    <row r="1534" spans="1:14" ht="11.25" customHeight="1" x14ac:dyDescent="0.2">
      <c r="A1534" s="42" t="s">
        <v>42</v>
      </c>
      <c r="B1534" s="44" t="s">
        <v>13</v>
      </c>
      <c r="C1534" s="44" t="s">
        <v>60</v>
      </c>
      <c r="D1534" s="43">
        <v>20566.328999999998</v>
      </c>
      <c r="E1534" s="43">
        <v>-22756.145999999997</v>
      </c>
      <c r="F1534" s="45">
        <v>-94260</v>
      </c>
      <c r="G1534" s="45">
        <v>-26660</v>
      </c>
      <c r="H1534" s="45">
        <v>-19290</v>
      </c>
      <c r="I1534" s="55">
        <f>pro[[#This Row],[Admin expenses 3]]+pro[[#This Row],[Admin expenses 2]]+pro[[#This Row],[Admin expenses 1]]+pro[[#This Row],[COGS]]</f>
        <v>-162966.14600000001</v>
      </c>
      <c r="J1534" s="55">
        <f>pro[[#This Row],[Revenue]]+pro[[#This Row],[AdminExp]]</f>
        <v>-142399.81700000001</v>
      </c>
      <c r="K1534" s="83">
        <f>pro[[#This Row],[Profit]]/pro[[#This Row],[Revenue]]</f>
        <v>-6.9239297397216601</v>
      </c>
      <c r="L1534" s="56">
        <f t="shared" si="23"/>
        <v>3</v>
      </c>
      <c r="M1534" s="82" t="str">
        <f>"Q"&amp;" "&amp;VLOOKUP(pro[[#This Row],[Period]],Mapping!A:B,2,0)</f>
        <v>Q 1</v>
      </c>
      <c r="N1534"/>
    </row>
    <row r="1535" spans="1:14" ht="11.25" customHeight="1" x14ac:dyDescent="0.2">
      <c r="A1535" s="42" t="s">
        <v>42</v>
      </c>
      <c r="B1535" s="44" t="s">
        <v>13</v>
      </c>
      <c r="C1535" s="44" t="s">
        <v>57</v>
      </c>
      <c r="D1535" s="43">
        <v>29975.581999999999</v>
      </c>
      <c r="E1535" s="43">
        <v>-7757.652</v>
      </c>
      <c r="F1535" s="45">
        <v>-77700</v>
      </c>
      <c r="G1535" s="45">
        <v>-48290</v>
      </c>
      <c r="H1535" s="45">
        <v>-30790</v>
      </c>
      <c r="I1535" s="55">
        <f>pro[[#This Row],[Admin expenses 3]]+pro[[#This Row],[Admin expenses 2]]+pro[[#This Row],[Admin expenses 1]]+pro[[#This Row],[COGS]]</f>
        <v>-164537.652</v>
      </c>
      <c r="J1535" s="55">
        <f>pro[[#This Row],[Revenue]]+pro[[#This Row],[AdminExp]]</f>
        <v>-134562.07</v>
      </c>
      <c r="K1535" s="83">
        <f>pro[[#This Row],[Profit]]/pro[[#This Row],[Revenue]]</f>
        <v>-4.4890561257492854</v>
      </c>
      <c r="L1535" s="56">
        <f t="shared" si="23"/>
        <v>3</v>
      </c>
      <c r="M1535" s="82" t="str">
        <f>"Q"&amp;" "&amp;VLOOKUP(pro[[#This Row],[Period]],Mapping!A:B,2,0)</f>
        <v>Q 1</v>
      </c>
      <c r="N1535"/>
    </row>
    <row r="1536" spans="1:14" ht="11.25" customHeight="1" x14ac:dyDescent="0.2">
      <c r="A1536" s="42" t="s">
        <v>42</v>
      </c>
      <c r="B1536" s="44" t="s">
        <v>13</v>
      </c>
      <c r="C1536" s="44" t="s">
        <v>58</v>
      </c>
      <c r="D1536" s="43">
        <v>21430.513999999999</v>
      </c>
      <c r="E1536" s="43">
        <v>-9931.8729999999996</v>
      </c>
      <c r="F1536" s="45">
        <v>-26030</v>
      </c>
      <c r="G1536" s="45">
        <v>-70570</v>
      </c>
      <c r="H1536" s="45">
        <v>-71310</v>
      </c>
      <c r="I1536" s="55">
        <f>pro[[#This Row],[Admin expenses 3]]+pro[[#This Row],[Admin expenses 2]]+pro[[#This Row],[Admin expenses 1]]+pro[[#This Row],[COGS]]</f>
        <v>-177841.87299999999</v>
      </c>
      <c r="J1536" s="55">
        <f>pro[[#This Row],[Revenue]]+pro[[#This Row],[AdminExp]]</f>
        <v>-156411.359</v>
      </c>
      <c r="K1536" s="83">
        <f>pro[[#This Row],[Profit]]/pro[[#This Row],[Revenue]]</f>
        <v>-7.2985351167965451</v>
      </c>
      <c r="L1536" s="56">
        <f t="shared" si="23"/>
        <v>3</v>
      </c>
      <c r="M1536" s="82" t="str">
        <f>"Q"&amp;" "&amp;VLOOKUP(pro[[#This Row],[Period]],Mapping!A:B,2,0)</f>
        <v>Q 1</v>
      </c>
      <c r="N1536"/>
    </row>
    <row r="1537" spans="1:14" ht="11.25" customHeight="1" x14ac:dyDescent="0.2">
      <c r="A1537" s="42" t="s">
        <v>42</v>
      </c>
      <c r="B1537" s="44" t="s">
        <v>13</v>
      </c>
      <c r="C1537" s="44" t="s">
        <v>59</v>
      </c>
      <c r="D1537" s="43">
        <v>52844.077999999994</v>
      </c>
      <c r="E1537" s="43">
        <v>-18355.589</v>
      </c>
      <c r="F1537" s="45">
        <v>-68320</v>
      </c>
      <c r="G1537" s="45">
        <v>-65780</v>
      </c>
      <c r="H1537" s="45">
        <v>-88060</v>
      </c>
      <c r="I1537" s="55">
        <f>pro[[#This Row],[Admin expenses 3]]+pro[[#This Row],[Admin expenses 2]]+pro[[#This Row],[Admin expenses 1]]+pro[[#This Row],[COGS]]</f>
        <v>-240515.58900000001</v>
      </c>
      <c r="J1537" s="55">
        <f>pro[[#This Row],[Revenue]]+pro[[#This Row],[AdminExp]]</f>
        <v>-187671.511</v>
      </c>
      <c r="K1537" s="83">
        <f>pro[[#This Row],[Profit]]/pro[[#This Row],[Revenue]]</f>
        <v>-3.5514199150186712</v>
      </c>
      <c r="L1537" s="56">
        <f t="shared" si="23"/>
        <v>3</v>
      </c>
      <c r="M1537" s="82" t="str">
        <f>"Q"&amp;" "&amp;VLOOKUP(pro[[#This Row],[Period]],Mapping!A:B,2,0)</f>
        <v>Q 1</v>
      </c>
      <c r="N1537"/>
    </row>
    <row r="1538" spans="1:14" ht="11.25" customHeight="1" x14ac:dyDescent="0.2">
      <c r="A1538" s="42" t="s">
        <v>42</v>
      </c>
      <c r="B1538" s="44" t="s">
        <v>13</v>
      </c>
      <c r="C1538" s="44" t="s">
        <v>60</v>
      </c>
      <c r="D1538" s="43">
        <v>10401.902</v>
      </c>
      <c r="E1538" s="43">
        <v>-14819.105</v>
      </c>
      <c r="F1538" s="45">
        <v>-81900</v>
      </c>
      <c r="G1538" s="45">
        <v>-22150</v>
      </c>
      <c r="H1538" s="45">
        <v>-91360</v>
      </c>
      <c r="I1538" s="55">
        <f>pro[[#This Row],[Admin expenses 3]]+pro[[#This Row],[Admin expenses 2]]+pro[[#This Row],[Admin expenses 1]]+pro[[#This Row],[COGS]]</f>
        <v>-210229.10500000001</v>
      </c>
      <c r="J1538" s="55">
        <f>pro[[#This Row],[Revenue]]+pro[[#This Row],[AdminExp]]</f>
        <v>-199827.20300000001</v>
      </c>
      <c r="K1538" s="83">
        <f>pro[[#This Row],[Profit]]/pro[[#This Row],[Revenue]]</f>
        <v>-19.210640803960661</v>
      </c>
      <c r="L1538" s="56">
        <f t="shared" ref="L1538:L1601" si="24">MONTH(DATEVALUE(A1538&amp;"1"))</f>
        <v>3</v>
      </c>
      <c r="M1538" s="82" t="str">
        <f>"Q"&amp;" "&amp;VLOOKUP(pro[[#This Row],[Period]],Mapping!A:B,2,0)</f>
        <v>Q 1</v>
      </c>
      <c r="N1538"/>
    </row>
    <row r="1539" spans="1:14" ht="11.25" customHeight="1" x14ac:dyDescent="0.2">
      <c r="A1539" s="42" t="s">
        <v>42</v>
      </c>
      <c r="B1539" s="44" t="s">
        <v>13</v>
      </c>
      <c r="C1539" s="44" t="s">
        <v>57</v>
      </c>
      <c r="D1539" s="43">
        <v>243433.59599999999</v>
      </c>
      <c r="E1539" s="43">
        <v>-83170.751999999993</v>
      </c>
      <c r="F1539" s="45">
        <v>-51000</v>
      </c>
      <c r="G1539" s="45">
        <v>-73980</v>
      </c>
      <c r="H1539" s="45">
        <v>-74200</v>
      </c>
      <c r="I1539" s="55">
        <f>pro[[#This Row],[Admin expenses 3]]+pro[[#This Row],[Admin expenses 2]]+pro[[#This Row],[Admin expenses 1]]+pro[[#This Row],[COGS]]</f>
        <v>-282350.75199999998</v>
      </c>
      <c r="J1539" s="55">
        <f>pro[[#This Row],[Revenue]]+pro[[#This Row],[AdminExp]]</f>
        <v>-38917.155999999988</v>
      </c>
      <c r="K1539" s="83">
        <f>pro[[#This Row],[Profit]]/pro[[#This Row],[Revenue]]</f>
        <v>-0.15986764620607252</v>
      </c>
      <c r="L1539" s="56">
        <f t="shared" si="24"/>
        <v>3</v>
      </c>
      <c r="M1539" s="82" t="str">
        <f>"Q"&amp;" "&amp;VLOOKUP(pro[[#This Row],[Period]],Mapping!A:B,2,0)</f>
        <v>Q 1</v>
      </c>
      <c r="N1539"/>
    </row>
    <row r="1540" spans="1:14" ht="11.25" customHeight="1" x14ac:dyDescent="0.2">
      <c r="A1540" s="42" t="s">
        <v>42</v>
      </c>
      <c r="B1540" s="44" t="s">
        <v>13</v>
      </c>
      <c r="C1540" s="44" t="s">
        <v>57</v>
      </c>
      <c r="D1540" s="43">
        <v>263194.93900000001</v>
      </c>
      <c r="E1540" s="43">
        <v>-92010.267999999982</v>
      </c>
      <c r="F1540" s="45">
        <v>-79030</v>
      </c>
      <c r="G1540" s="45">
        <v>-92860</v>
      </c>
      <c r="H1540" s="45">
        <v>-62560</v>
      </c>
      <c r="I1540" s="55">
        <f>pro[[#This Row],[Admin expenses 3]]+pro[[#This Row],[Admin expenses 2]]+pro[[#This Row],[Admin expenses 1]]+pro[[#This Row],[COGS]]</f>
        <v>-326460.26799999998</v>
      </c>
      <c r="J1540" s="55">
        <f>pro[[#This Row],[Revenue]]+pro[[#This Row],[AdminExp]]</f>
        <v>-63265.328999999969</v>
      </c>
      <c r="K1540" s="83">
        <f>pro[[#This Row],[Profit]]/pro[[#This Row],[Revenue]]</f>
        <v>-0.24037441312653798</v>
      </c>
      <c r="L1540" s="56">
        <f t="shared" si="24"/>
        <v>3</v>
      </c>
      <c r="M1540" s="82" t="str">
        <f>"Q"&amp;" "&amp;VLOOKUP(pro[[#This Row],[Period]],Mapping!A:B,2,0)</f>
        <v>Q 1</v>
      </c>
      <c r="N1540"/>
    </row>
    <row r="1541" spans="1:14" ht="11.25" customHeight="1" x14ac:dyDescent="0.2">
      <c r="A1541" s="42" t="s">
        <v>42</v>
      </c>
      <c r="B1541" s="44" t="s">
        <v>13</v>
      </c>
      <c r="C1541" s="44" t="s">
        <v>58</v>
      </c>
      <c r="D1541" s="43">
        <v>41140.68</v>
      </c>
      <c r="E1541" s="43">
        <v>-15958.215</v>
      </c>
      <c r="F1541" s="45">
        <v>-28570</v>
      </c>
      <c r="G1541" s="45">
        <v>-30460</v>
      </c>
      <c r="H1541" s="45">
        <v>-21730</v>
      </c>
      <c r="I1541" s="55">
        <f>pro[[#This Row],[Admin expenses 3]]+pro[[#This Row],[Admin expenses 2]]+pro[[#This Row],[Admin expenses 1]]+pro[[#This Row],[COGS]]</f>
        <v>-96718.214999999997</v>
      </c>
      <c r="J1541" s="55">
        <f>pro[[#This Row],[Revenue]]+pro[[#This Row],[AdminExp]]</f>
        <v>-55577.534999999996</v>
      </c>
      <c r="K1541" s="83">
        <f>pro[[#This Row],[Profit]]/pro[[#This Row],[Revenue]]</f>
        <v>-1.3509143504677121</v>
      </c>
      <c r="L1541" s="56">
        <f t="shared" si="24"/>
        <v>3</v>
      </c>
      <c r="M1541" s="82" t="str">
        <f>"Q"&amp;" "&amp;VLOOKUP(pro[[#This Row],[Period]],Mapping!A:B,2,0)</f>
        <v>Q 1</v>
      </c>
      <c r="N1541"/>
    </row>
    <row r="1542" spans="1:14" ht="11.25" customHeight="1" x14ac:dyDescent="0.2">
      <c r="A1542" s="42" t="s">
        <v>42</v>
      </c>
      <c r="B1542" s="44" t="s">
        <v>13</v>
      </c>
      <c r="C1542" s="44" t="s">
        <v>59</v>
      </c>
      <c r="D1542" s="43">
        <v>43133.152999999998</v>
      </c>
      <c r="E1542" s="43">
        <v>-13770.001</v>
      </c>
      <c r="F1542" s="45">
        <v>-41550</v>
      </c>
      <c r="G1542" s="45">
        <v>-35320</v>
      </c>
      <c r="H1542" s="45">
        <v>-59570</v>
      </c>
      <c r="I1542" s="55">
        <f>pro[[#This Row],[Admin expenses 3]]+pro[[#This Row],[Admin expenses 2]]+pro[[#This Row],[Admin expenses 1]]+pro[[#This Row],[COGS]]</f>
        <v>-150210.00099999999</v>
      </c>
      <c r="J1542" s="55">
        <f>pro[[#This Row],[Revenue]]+pro[[#This Row],[AdminExp]]</f>
        <v>-107076.848</v>
      </c>
      <c r="K1542" s="83">
        <f>pro[[#This Row],[Profit]]/pro[[#This Row],[Revenue]]</f>
        <v>-2.4824720789597738</v>
      </c>
      <c r="L1542" s="56">
        <f t="shared" si="24"/>
        <v>3</v>
      </c>
      <c r="M1542" s="82" t="str">
        <f>"Q"&amp;" "&amp;VLOOKUP(pro[[#This Row],[Period]],Mapping!A:B,2,0)</f>
        <v>Q 1</v>
      </c>
      <c r="N1542"/>
    </row>
    <row r="1543" spans="1:14" ht="11.25" customHeight="1" x14ac:dyDescent="0.2">
      <c r="A1543" s="42" t="s">
        <v>42</v>
      </c>
      <c r="B1543" s="44" t="s">
        <v>13</v>
      </c>
      <c r="C1543" s="44" t="s">
        <v>57</v>
      </c>
      <c r="D1543" s="43">
        <v>83986.188999999998</v>
      </c>
      <c r="E1543" s="43">
        <v>-38181.199000000001</v>
      </c>
      <c r="F1543" s="45">
        <v>-87340</v>
      </c>
      <c r="G1543" s="45">
        <v>-57920</v>
      </c>
      <c r="H1543" s="45">
        <v>-27110</v>
      </c>
      <c r="I1543" s="55">
        <f>pro[[#This Row],[Admin expenses 3]]+pro[[#This Row],[Admin expenses 2]]+pro[[#This Row],[Admin expenses 1]]+pro[[#This Row],[COGS]]</f>
        <v>-210551.19899999999</v>
      </c>
      <c r="J1543" s="55">
        <f>pro[[#This Row],[Revenue]]+pro[[#This Row],[AdminExp]]</f>
        <v>-126565.01</v>
      </c>
      <c r="K1543" s="83">
        <f>pro[[#This Row],[Profit]]/pro[[#This Row],[Revenue]]</f>
        <v>-1.50697408117899</v>
      </c>
      <c r="L1543" s="56">
        <f t="shared" si="24"/>
        <v>3</v>
      </c>
      <c r="M1543" s="82" t="str">
        <f>"Q"&amp;" "&amp;VLOOKUP(pro[[#This Row],[Period]],Mapping!A:B,2,0)</f>
        <v>Q 1</v>
      </c>
      <c r="N1543"/>
    </row>
    <row r="1544" spans="1:14" ht="11.25" customHeight="1" x14ac:dyDescent="0.2">
      <c r="A1544" s="42" t="s">
        <v>42</v>
      </c>
      <c r="B1544" s="44" t="s">
        <v>13</v>
      </c>
      <c r="C1544" s="44" t="s">
        <v>58</v>
      </c>
      <c r="D1544" s="43">
        <v>14893.592000000001</v>
      </c>
      <c r="E1544" s="43">
        <v>-10359.537999999999</v>
      </c>
      <c r="F1544" s="45">
        <v>-56360</v>
      </c>
      <c r="G1544" s="45">
        <v>-95120</v>
      </c>
      <c r="H1544" s="45">
        <v>-46780</v>
      </c>
      <c r="I1544" s="55">
        <f>pro[[#This Row],[Admin expenses 3]]+pro[[#This Row],[Admin expenses 2]]+pro[[#This Row],[Admin expenses 1]]+pro[[#This Row],[COGS]]</f>
        <v>-208619.538</v>
      </c>
      <c r="J1544" s="55">
        <f>pro[[#This Row],[Revenue]]+pro[[#This Row],[AdminExp]]</f>
        <v>-193725.946</v>
      </c>
      <c r="K1544" s="83">
        <f>pro[[#This Row],[Profit]]/pro[[#This Row],[Revenue]]</f>
        <v>-13.007335369466277</v>
      </c>
      <c r="L1544" s="56">
        <f t="shared" si="24"/>
        <v>3</v>
      </c>
      <c r="M1544" s="82" t="str">
        <f>"Q"&amp;" "&amp;VLOOKUP(pro[[#This Row],[Period]],Mapping!A:B,2,0)</f>
        <v>Q 1</v>
      </c>
      <c r="N1544"/>
    </row>
    <row r="1545" spans="1:14" ht="11.25" customHeight="1" x14ac:dyDescent="0.2">
      <c r="A1545" s="42" t="s">
        <v>42</v>
      </c>
      <c r="B1545" s="44" t="s">
        <v>13</v>
      </c>
      <c r="C1545" s="44" t="s">
        <v>59</v>
      </c>
      <c r="D1545" s="43">
        <v>10018.385999999999</v>
      </c>
      <c r="E1545" s="43">
        <v>-5062.6030000000001</v>
      </c>
      <c r="F1545" s="45">
        <v>-14010</v>
      </c>
      <c r="G1545" s="45">
        <v>-22060</v>
      </c>
      <c r="H1545" s="45">
        <v>-35680</v>
      </c>
      <c r="I1545" s="55">
        <f>pro[[#This Row],[Admin expenses 3]]+pro[[#This Row],[Admin expenses 2]]+pro[[#This Row],[Admin expenses 1]]+pro[[#This Row],[COGS]]</f>
        <v>-76812.603000000003</v>
      </c>
      <c r="J1545" s="55">
        <f>pro[[#This Row],[Revenue]]+pro[[#This Row],[AdminExp]]</f>
        <v>-66794.217000000004</v>
      </c>
      <c r="K1545" s="83">
        <f>pro[[#This Row],[Profit]]/pro[[#This Row],[Revenue]]</f>
        <v>-6.6671634532748101</v>
      </c>
      <c r="L1545" s="56">
        <f t="shared" si="24"/>
        <v>3</v>
      </c>
      <c r="M1545" s="82" t="str">
        <f>"Q"&amp;" "&amp;VLOOKUP(pro[[#This Row],[Period]],Mapping!A:B,2,0)</f>
        <v>Q 1</v>
      </c>
      <c r="N1545"/>
    </row>
    <row r="1546" spans="1:14" ht="11.25" customHeight="1" x14ac:dyDescent="0.2">
      <c r="A1546" s="42" t="s">
        <v>42</v>
      </c>
      <c r="B1546" s="44" t="s">
        <v>13</v>
      </c>
      <c r="C1546" s="44" t="s">
        <v>57</v>
      </c>
      <c r="D1546" s="43">
        <v>53664.155999999995</v>
      </c>
      <c r="E1546" s="43">
        <v>-5844.628999999999</v>
      </c>
      <c r="F1546" s="45">
        <v>-52220</v>
      </c>
      <c r="G1546" s="45">
        <v>-44830</v>
      </c>
      <c r="H1546" s="45">
        <v>-75940</v>
      </c>
      <c r="I1546" s="55">
        <f>pro[[#This Row],[Admin expenses 3]]+pro[[#This Row],[Admin expenses 2]]+pro[[#This Row],[Admin expenses 1]]+pro[[#This Row],[COGS]]</f>
        <v>-178834.62899999999</v>
      </c>
      <c r="J1546" s="55">
        <f>pro[[#This Row],[Revenue]]+pro[[#This Row],[AdminExp]]</f>
        <v>-125170.473</v>
      </c>
      <c r="K1546" s="83">
        <f>pro[[#This Row],[Profit]]/pro[[#This Row],[Revenue]]</f>
        <v>-2.3324781815258588</v>
      </c>
      <c r="L1546" s="56">
        <f t="shared" si="24"/>
        <v>3</v>
      </c>
      <c r="M1546" s="82" t="str">
        <f>"Q"&amp;" "&amp;VLOOKUP(pro[[#This Row],[Period]],Mapping!A:B,2,0)</f>
        <v>Q 1</v>
      </c>
      <c r="N1546"/>
    </row>
    <row r="1547" spans="1:14" ht="11.25" customHeight="1" x14ac:dyDescent="0.2">
      <c r="A1547" s="42" t="s">
        <v>42</v>
      </c>
      <c r="B1547" s="44" t="s">
        <v>13</v>
      </c>
      <c r="C1547" s="44" t="s">
        <v>58</v>
      </c>
      <c r="D1547" s="43">
        <v>137669.16799999998</v>
      </c>
      <c r="E1547" s="43">
        <v>-16636.066999999999</v>
      </c>
      <c r="F1547" s="45">
        <v>-43720</v>
      </c>
      <c r="G1547" s="45">
        <v>-86190</v>
      </c>
      <c r="H1547" s="45">
        <v>-99800</v>
      </c>
      <c r="I1547" s="55">
        <f>pro[[#This Row],[Admin expenses 3]]+pro[[#This Row],[Admin expenses 2]]+pro[[#This Row],[Admin expenses 1]]+pro[[#This Row],[COGS]]</f>
        <v>-246346.06700000001</v>
      </c>
      <c r="J1547" s="55">
        <f>pro[[#This Row],[Revenue]]+pro[[#This Row],[AdminExp]]</f>
        <v>-108676.89900000003</v>
      </c>
      <c r="K1547" s="83">
        <f>pro[[#This Row],[Profit]]/pro[[#This Row],[Revenue]]</f>
        <v>-0.78940623074005978</v>
      </c>
      <c r="L1547" s="56">
        <f t="shared" si="24"/>
        <v>3</v>
      </c>
      <c r="M1547" s="82" t="str">
        <f>"Q"&amp;" "&amp;VLOOKUP(pro[[#This Row],[Period]],Mapping!A:B,2,0)</f>
        <v>Q 1</v>
      </c>
      <c r="N1547"/>
    </row>
    <row r="1548" spans="1:14" ht="11.25" customHeight="1" x14ac:dyDescent="0.2">
      <c r="A1548" s="42" t="s">
        <v>42</v>
      </c>
      <c r="B1548" s="44" t="s">
        <v>13</v>
      </c>
      <c r="C1548" s="44" t="s">
        <v>59</v>
      </c>
      <c r="D1548" s="43">
        <v>176605.07199999999</v>
      </c>
      <c r="E1548" s="43">
        <v>-74925.36099999999</v>
      </c>
      <c r="F1548" s="45">
        <v>-86360</v>
      </c>
      <c r="G1548" s="45">
        <v>-44590</v>
      </c>
      <c r="H1548" s="45">
        <v>-41410</v>
      </c>
      <c r="I1548" s="55">
        <f>pro[[#This Row],[Admin expenses 3]]+pro[[#This Row],[Admin expenses 2]]+pro[[#This Row],[Admin expenses 1]]+pro[[#This Row],[COGS]]</f>
        <v>-247285.36099999998</v>
      </c>
      <c r="J1548" s="55">
        <f>pro[[#This Row],[Revenue]]+pro[[#This Row],[AdminExp]]</f>
        <v>-70680.28899999999</v>
      </c>
      <c r="K1548" s="83">
        <f>pro[[#This Row],[Profit]]/pro[[#This Row],[Revenue]]</f>
        <v>-0.40021664270208501</v>
      </c>
      <c r="L1548" s="56">
        <f t="shared" si="24"/>
        <v>3</v>
      </c>
      <c r="M1548" s="82" t="str">
        <f>"Q"&amp;" "&amp;VLOOKUP(pro[[#This Row],[Period]],Mapping!A:B,2,0)</f>
        <v>Q 1</v>
      </c>
      <c r="N1548"/>
    </row>
    <row r="1549" spans="1:14" ht="11.25" customHeight="1" x14ac:dyDescent="0.2">
      <c r="A1549" s="42" t="s">
        <v>42</v>
      </c>
      <c r="B1549" s="44" t="s">
        <v>13</v>
      </c>
      <c r="C1549" s="44" t="s">
        <v>57</v>
      </c>
      <c r="D1549" s="43">
        <v>31131.540999999997</v>
      </c>
      <c r="E1549" s="43">
        <v>-13103.181</v>
      </c>
      <c r="F1549" s="45">
        <v>-58630</v>
      </c>
      <c r="G1549" s="45">
        <v>-41740</v>
      </c>
      <c r="H1549" s="45">
        <v>-46890</v>
      </c>
      <c r="I1549" s="55">
        <f>pro[[#This Row],[Admin expenses 3]]+pro[[#This Row],[Admin expenses 2]]+pro[[#This Row],[Admin expenses 1]]+pro[[#This Row],[COGS]]</f>
        <v>-160363.18100000001</v>
      </c>
      <c r="J1549" s="55">
        <f>pro[[#This Row],[Revenue]]+pro[[#This Row],[AdminExp]]</f>
        <v>-129231.64000000001</v>
      </c>
      <c r="K1549" s="83">
        <f>pro[[#This Row],[Profit]]/pro[[#This Row],[Revenue]]</f>
        <v>-4.1511481876210379</v>
      </c>
      <c r="L1549" s="56">
        <f t="shared" si="24"/>
        <v>3</v>
      </c>
      <c r="M1549" s="82" t="str">
        <f>"Q"&amp;" "&amp;VLOOKUP(pro[[#This Row],[Period]],Mapping!A:B,2,0)</f>
        <v>Q 1</v>
      </c>
      <c r="N1549"/>
    </row>
    <row r="1550" spans="1:14" ht="11.25" customHeight="1" x14ac:dyDescent="0.2">
      <c r="A1550" s="42" t="s">
        <v>42</v>
      </c>
      <c r="B1550" s="44" t="s">
        <v>13</v>
      </c>
      <c r="C1550" s="44" t="s">
        <v>57</v>
      </c>
      <c r="D1550" s="43">
        <v>245987.74199999997</v>
      </c>
      <c r="E1550" s="43">
        <v>-90731.235000000001</v>
      </c>
      <c r="F1550" s="45">
        <v>-89670</v>
      </c>
      <c r="G1550" s="45">
        <v>-47610</v>
      </c>
      <c r="H1550" s="45">
        <v>-21590</v>
      </c>
      <c r="I1550" s="55">
        <f>pro[[#This Row],[Admin expenses 3]]+pro[[#This Row],[Admin expenses 2]]+pro[[#This Row],[Admin expenses 1]]+pro[[#This Row],[COGS]]</f>
        <v>-249601.23499999999</v>
      </c>
      <c r="J1550" s="55">
        <f>pro[[#This Row],[Revenue]]+pro[[#This Row],[AdminExp]]</f>
        <v>-3613.4930000000168</v>
      </c>
      <c r="K1550" s="83">
        <f>pro[[#This Row],[Profit]]/pro[[#This Row],[Revenue]]</f>
        <v>-1.4689727913352761E-2</v>
      </c>
      <c r="L1550" s="56">
        <f t="shared" si="24"/>
        <v>3</v>
      </c>
      <c r="M1550" s="82" t="str">
        <f>"Q"&amp;" "&amp;VLOOKUP(pro[[#This Row],[Period]],Mapping!A:B,2,0)</f>
        <v>Q 1</v>
      </c>
      <c r="N1550"/>
    </row>
    <row r="1551" spans="1:14" ht="11.25" customHeight="1" x14ac:dyDescent="0.2">
      <c r="A1551" s="42" t="s">
        <v>42</v>
      </c>
      <c r="B1551" s="44" t="s">
        <v>13</v>
      </c>
      <c r="C1551" s="44" t="s">
        <v>57</v>
      </c>
      <c r="D1551" s="43">
        <v>3071709.2349999999</v>
      </c>
      <c r="E1551" s="43">
        <v>-17675.805</v>
      </c>
      <c r="F1551" s="45">
        <v>-24760</v>
      </c>
      <c r="G1551" s="45">
        <v>-12440</v>
      </c>
      <c r="H1551" s="45">
        <v>-12970</v>
      </c>
      <c r="I1551" s="55">
        <f>pro[[#This Row],[Admin expenses 3]]+pro[[#This Row],[Admin expenses 2]]+pro[[#This Row],[Admin expenses 1]]+pro[[#This Row],[COGS]]</f>
        <v>-67845.804999999993</v>
      </c>
      <c r="J1551" s="55">
        <f>pro[[#This Row],[Revenue]]+pro[[#This Row],[AdminExp]]</f>
        <v>3003863.4299999997</v>
      </c>
      <c r="K1551" s="83">
        <f>pro[[#This Row],[Profit]]/pro[[#This Row],[Revenue]]</f>
        <v>0.97791268645256391</v>
      </c>
      <c r="L1551" s="56">
        <f t="shared" si="24"/>
        <v>3</v>
      </c>
      <c r="M1551" s="82" t="str">
        <f>"Q"&amp;" "&amp;VLOOKUP(pro[[#This Row],[Period]],Mapping!A:B,2,0)</f>
        <v>Q 1</v>
      </c>
      <c r="N1551"/>
    </row>
    <row r="1552" spans="1:14" ht="11.25" customHeight="1" x14ac:dyDescent="0.2">
      <c r="A1552" s="42" t="s">
        <v>42</v>
      </c>
      <c r="B1552" s="44" t="s">
        <v>13</v>
      </c>
      <c r="C1552" s="44" t="s">
        <v>57</v>
      </c>
      <c r="D1552" s="43">
        <v>33914.453999999998</v>
      </c>
      <c r="E1552" s="43">
        <v>-26985.153999999999</v>
      </c>
      <c r="F1552" s="45">
        <v>-99050</v>
      </c>
      <c r="G1552" s="45">
        <v>-81080</v>
      </c>
      <c r="H1552" s="45">
        <v>-22640</v>
      </c>
      <c r="I1552" s="55">
        <f>pro[[#This Row],[Admin expenses 3]]+pro[[#This Row],[Admin expenses 2]]+pro[[#This Row],[Admin expenses 1]]+pro[[#This Row],[COGS]]</f>
        <v>-229755.15400000001</v>
      </c>
      <c r="J1552" s="55">
        <f>pro[[#This Row],[Revenue]]+pro[[#This Row],[AdminExp]]</f>
        <v>-195840.7</v>
      </c>
      <c r="K1552" s="83">
        <f>pro[[#This Row],[Profit]]/pro[[#This Row],[Revenue]]</f>
        <v>-5.7745496949471757</v>
      </c>
      <c r="L1552" s="56">
        <f t="shared" si="24"/>
        <v>3</v>
      </c>
      <c r="M1552" s="82" t="str">
        <f>"Q"&amp;" "&amp;VLOOKUP(pro[[#This Row],[Period]],Mapping!A:B,2,0)</f>
        <v>Q 1</v>
      </c>
      <c r="N1552"/>
    </row>
    <row r="1553" spans="1:14" ht="11.25" customHeight="1" x14ac:dyDescent="0.2">
      <c r="A1553" s="42" t="s">
        <v>42</v>
      </c>
      <c r="B1553" s="44" t="s">
        <v>13</v>
      </c>
      <c r="C1553" s="44" t="s">
        <v>57</v>
      </c>
      <c r="D1553" s="43">
        <v>81294.92</v>
      </c>
      <c r="E1553" s="43">
        <v>-114505.37</v>
      </c>
      <c r="F1553" s="45">
        <v>-91090</v>
      </c>
      <c r="G1553" s="45">
        <v>-95350</v>
      </c>
      <c r="H1553" s="45">
        <v>-103230</v>
      </c>
      <c r="I1553" s="55">
        <f>pro[[#This Row],[Admin expenses 3]]+pro[[#This Row],[Admin expenses 2]]+pro[[#This Row],[Admin expenses 1]]+pro[[#This Row],[COGS]]</f>
        <v>-404175.37</v>
      </c>
      <c r="J1553" s="55">
        <f>pro[[#This Row],[Revenue]]+pro[[#This Row],[AdminExp]]</f>
        <v>-322880.45</v>
      </c>
      <c r="K1553" s="83">
        <f>pro[[#This Row],[Profit]]/pro[[#This Row],[Revenue]]</f>
        <v>-3.9717174209655415</v>
      </c>
      <c r="L1553" s="56">
        <f t="shared" si="24"/>
        <v>3</v>
      </c>
      <c r="M1553" s="82" t="str">
        <f>"Q"&amp;" "&amp;VLOOKUP(pro[[#This Row],[Period]],Mapping!A:B,2,0)</f>
        <v>Q 1</v>
      </c>
      <c r="N1553"/>
    </row>
    <row r="1554" spans="1:14" ht="11.25" customHeight="1" x14ac:dyDescent="0.2">
      <c r="A1554" s="42" t="s">
        <v>42</v>
      </c>
      <c r="B1554" s="44" t="s">
        <v>13</v>
      </c>
      <c r="C1554" s="44" t="s">
        <v>57</v>
      </c>
      <c r="D1554" s="43">
        <v>985530.93099999998</v>
      </c>
      <c r="E1554" s="43">
        <v>-352495.87799999997</v>
      </c>
      <c r="F1554" s="45">
        <v>-88080</v>
      </c>
      <c r="G1554" s="45">
        <v>-66670</v>
      </c>
      <c r="H1554" s="45">
        <v>-97700</v>
      </c>
      <c r="I1554" s="55">
        <f>pro[[#This Row],[Admin expenses 3]]+pro[[#This Row],[Admin expenses 2]]+pro[[#This Row],[Admin expenses 1]]+pro[[#This Row],[COGS]]</f>
        <v>-604945.87800000003</v>
      </c>
      <c r="J1554" s="55">
        <f>pro[[#This Row],[Revenue]]+pro[[#This Row],[AdminExp]]</f>
        <v>380585.05299999996</v>
      </c>
      <c r="K1554" s="83">
        <f>pro[[#This Row],[Profit]]/pro[[#This Row],[Revenue]]</f>
        <v>0.38617261115673696</v>
      </c>
      <c r="L1554" s="56">
        <f t="shared" si="24"/>
        <v>3</v>
      </c>
      <c r="M1554" s="82" t="str">
        <f>"Q"&amp;" "&amp;VLOOKUP(pro[[#This Row],[Period]],Mapping!A:B,2,0)</f>
        <v>Q 1</v>
      </c>
      <c r="N1554"/>
    </row>
    <row r="1555" spans="1:14" ht="11.25" customHeight="1" x14ac:dyDescent="0.2">
      <c r="A1555" s="42" t="s">
        <v>42</v>
      </c>
      <c r="B1555" s="44" t="s">
        <v>13</v>
      </c>
      <c r="C1555" s="44" t="s">
        <v>57</v>
      </c>
      <c r="D1555" s="43">
        <v>3116415.568</v>
      </c>
      <c r="E1555" s="43">
        <v>-194685.33699999997</v>
      </c>
      <c r="F1555" s="45">
        <v>-24560</v>
      </c>
      <c r="G1555" s="45">
        <v>-52370</v>
      </c>
      <c r="H1555" s="45">
        <v>-63960</v>
      </c>
      <c r="I1555" s="55">
        <f>pro[[#This Row],[Admin expenses 3]]+pro[[#This Row],[Admin expenses 2]]+pro[[#This Row],[Admin expenses 1]]+pro[[#This Row],[COGS]]</f>
        <v>-335575.33699999994</v>
      </c>
      <c r="J1555" s="55">
        <f>pro[[#This Row],[Revenue]]+pro[[#This Row],[AdminExp]]</f>
        <v>2780840.2310000001</v>
      </c>
      <c r="K1555" s="83">
        <f>pro[[#This Row],[Profit]]/pro[[#This Row],[Revenue]]</f>
        <v>0.8923200934927431</v>
      </c>
      <c r="L1555" s="56">
        <f t="shared" si="24"/>
        <v>3</v>
      </c>
      <c r="M1555" s="82" t="str">
        <f>"Q"&amp;" "&amp;VLOOKUP(pro[[#This Row],[Period]],Mapping!A:B,2,0)</f>
        <v>Q 1</v>
      </c>
      <c r="N1555"/>
    </row>
    <row r="1556" spans="1:14" ht="11.25" customHeight="1" x14ac:dyDescent="0.2">
      <c r="A1556" s="42" t="s">
        <v>42</v>
      </c>
      <c r="B1556" s="44" t="s">
        <v>13</v>
      </c>
      <c r="C1556" s="44" t="s">
        <v>57</v>
      </c>
      <c r="D1556" s="43">
        <v>1786395.2680000002</v>
      </c>
      <c r="E1556" s="43">
        <v>-1685178.726</v>
      </c>
      <c r="F1556" s="45">
        <v>-71520</v>
      </c>
      <c r="G1556" s="45">
        <v>-75810</v>
      </c>
      <c r="H1556" s="45">
        <v>-65110</v>
      </c>
      <c r="I1556" s="55">
        <f>pro[[#This Row],[Admin expenses 3]]+pro[[#This Row],[Admin expenses 2]]+pro[[#This Row],[Admin expenses 1]]+pro[[#This Row],[COGS]]</f>
        <v>-1897618.726</v>
      </c>
      <c r="J1556" s="55">
        <f>pro[[#This Row],[Revenue]]+pro[[#This Row],[AdminExp]]</f>
        <v>-111223.45799999987</v>
      </c>
      <c r="K1556" s="83">
        <f>pro[[#This Row],[Profit]]/pro[[#This Row],[Revenue]]</f>
        <v>-6.2261393092763087E-2</v>
      </c>
      <c r="L1556" s="56">
        <f t="shared" si="24"/>
        <v>3</v>
      </c>
      <c r="M1556" s="82" t="str">
        <f>"Q"&amp;" "&amp;VLOOKUP(pro[[#This Row],[Period]],Mapping!A:B,2,0)</f>
        <v>Q 1</v>
      </c>
      <c r="N1556"/>
    </row>
    <row r="1557" spans="1:14" ht="11.25" customHeight="1" x14ac:dyDescent="0.2">
      <c r="A1557" s="42" t="s">
        <v>42</v>
      </c>
      <c r="B1557" s="44" t="s">
        <v>13</v>
      </c>
      <c r="C1557" s="44" t="s">
        <v>57</v>
      </c>
      <c r="D1557" s="43">
        <v>92629.585999999996</v>
      </c>
      <c r="E1557" s="43">
        <v>-28583.540999999997</v>
      </c>
      <c r="F1557" s="45">
        <v>-43610</v>
      </c>
      <c r="G1557" s="45">
        <v>-35190</v>
      </c>
      <c r="H1557" s="45">
        <v>-101360</v>
      </c>
      <c r="I1557" s="55">
        <f>pro[[#This Row],[Admin expenses 3]]+pro[[#This Row],[Admin expenses 2]]+pro[[#This Row],[Admin expenses 1]]+pro[[#This Row],[COGS]]</f>
        <v>-208743.541</v>
      </c>
      <c r="J1557" s="55">
        <f>pro[[#This Row],[Revenue]]+pro[[#This Row],[AdminExp]]</f>
        <v>-116113.955</v>
      </c>
      <c r="K1557" s="83">
        <f>pro[[#This Row],[Profit]]/pro[[#This Row],[Revenue]]</f>
        <v>-1.2535298927062031</v>
      </c>
      <c r="L1557" s="56">
        <f t="shared" si="24"/>
        <v>3</v>
      </c>
      <c r="M1557" s="82" t="str">
        <f>"Q"&amp;" "&amp;VLOOKUP(pro[[#This Row],[Period]],Mapping!A:B,2,0)</f>
        <v>Q 1</v>
      </c>
      <c r="N1557"/>
    </row>
    <row r="1558" spans="1:14" ht="11.25" customHeight="1" x14ac:dyDescent="0.2">
      <c r="A1558" s="42" t="s">
        <v>42</v>
      </c>
      <c r="B1558" s="44" t="s">
        <v>13</v>
      </c>
      <c r="C1558" s="44" t="s">
        <v>57</v>
      </c>
      <c r="D1558" s="43">
        <v>25692.960999999999</v>
      </c>
      <c r="E1558" s="43">
        <v>-2609.2080000000001</v>
      </c>
      <c r="F1558" s="45">
        <v>-69510</v>
      </c>
      <c r="G1558" s="45">
        <v>-79970</v>
      </c>
      <c r="H1558" s="45">
        <v>-55830</v>
      </c>
      <c r="I1558" s="55">
        <f>pro[[#This Row],[Admin expenses 3]]+pro[[#This Row],[Admin expenses 2]]+pro[[#This Row],[Admin expenses 1]]+pro[[#This Row],[COGS]]</f>
        <v>-207919.20800000001</v>
      </c>
      <c r="J1558" s="55">
        <f>pro[[#This Row],[Revenue]]+pro[[#This Row],[AdminExp]]</f>
        <v>-182226.247</v>
      </c>
      <c r="K1558" s="83">
        <f>pro[[#This Row],[Profit]]/pro[[#This Row],[Revenue]]</f>
        <v>-7.0924580082459165</v>
      </c>
      <c r="L1558" s="56">
        <f t="shared" si="24"/>
        <v>3</v>
      </c>
      <c r="M1558" s="82" t="str">
        <f>"Q"&amp;" "&amp;VLOOKUP(pro[[#This Row],[Period]],Mapping!A:B,2,0)</f>
        <v>Q 1</v>
      </c>
      <c r="N1558"/>
    </row>
    <row r="1559" spans="1:14" ht="11.25" customHeight="1" x14ac:dyDescent="0.2">
      <c r="A1559" s="42" t="s">
        <v>42</v>
      </c>
      <c r="B1559" s="44" t="s">
        <v>13</v>
      </c>
      <c r="C1559" s="44" t="s">
        <v>57</v>
      </c>
      <c r="D1559" s="43">
        <v>2807.7279999999996</v>
      </c>
      <c r="E1559" s="43">
        <v>-707.34299999999996</v>
      </c>
      <c r="F1559" s="45">
        <v>-99010</v>
      </c>
      <c r="G1559" s="45">
        <v>-94340</v>
      </c>
      <c r="H1559" s="45">
        <v>-102450</v>
      </c>
      <c r="I1559" s="55">
        <f>pro[[#This Row],[Admin expenses 3]]+pro[[#This Row],[Admin expenses 2]]+pro[[#This Row],[Admin expenses 1]]+pro[[#This Row],[COGS]]</f>
        <v>-296507.34299999999</v>
      </c>
      <c r="J1559" s="55">
        <f>pro[[#This Row],[Revenue]]+pro[[#This Row],[AdminExp]]</f>
        <v>-293699.61499999999</v>
      </c>
      <c r="K1559" s="83">
        <f>pro[[#This Row],[Profit]]/pro[[#This Row],[Revenue]]</f>
        <v>-104.60401256816901</v>
      </c>
      <c r="L1559" s="56">
        <f t="shared" si="24"/>
        <v>3</v>
      </c>
      <c r="M1559" s="82" t="str">
        <f>"Q"&amp;" "&amp;VLOOKUP(pro[[#This Row],[Period]],Mapping!A:B,2,0)</f>
        <v>Q 1</v>
      </c>
      <c r="N1559"/>
    </row>
    <row r="1560" spans="1:14" ht="11.25" customHeight="1" x14ac:dyDescent="0.2">
      <c r="A1560" s="42" t="s">
        <v>42</v>
      </c>
      <c r="B1560" s="44" t="s">
        <v>13</v>
      </c>
      <c r="C1560" s="44" t="s">
        <v>57</v>
      </c>
      <c r="D1560" s="43">
        <v>33202.721999999994</v>
      </c>
      <c r="E1560" s="43">
        <v>-5568.6749999999993</v>
      </c>
      <c r="F1560" s="45">
        <v>-45670</v>
      </c>
      <c r="G1560" s="45">
        <v>-28950</v>
      </c>
      <c r="H1560" s="45">
        <v>-52350</v>
      </c>
      <c r="I1560" s="55">
        <f>pro[[#This Row],[Admin expenses 3]]+pro[[#This Row],[Admin expenses 2]]+pro[[#This Row],[Admin expenses 1]]+pro[[#This Row],[COGS]]</f>
        <v>-132538.67499999999</v>
      </c>
      <c r="J1560" s="55">
        <f>pro[[#This Row],[Revenue]]+pro[[#This Row],[AdminExp]]</f>
        <v>-99335.952999999994</v>
      </c>
      <c r="K1560" s="83">
        <f>pro[[#This Row],[Profit]]/pro[[#This Row],[Revenue]]</f>
        <v>-2.9918014854324295</v>
      </c>
      <c r="L1560" s="56">
        <f t="shared" si="24"/>
        <v>3</v>
      </c>
      <c r="M1560" s="82" t="str">
        <f>"Q"&amp;" "&amp;VLOOKUP(pro[[#This Row],[Period]],Mapping!A:B,2,0)</f>
        <v>Q 1</v>
      </c>
      <c r="N1560"/>
    </row>
    <row r="1561" spans="1:14" ht="11.25" customHeight="1" x14ac:dyDescent="0.2">
      <c r="A1561" s="42" t="s">
        <v>42</v>
      </c>
      <c r="B1561" s="44" t="s">
        <v>13</v>
      </c>
      <c r="C1561" s="44" t="s">
        <v>57</v>
      </c>
      <c r="D1561" s="43">
        <v>85657.341</v>
      </c>
      <c r="E1561" s="43">
        <v>-18506.851999999999</v>
      </c>
      <c r="F1561" s="45">
        <v>-59250</v>
      </c>
      <c r="G1561" s="45">
        <v>-93740</v>
      </c>
      <c r="H1561" s="45">
        <v>-43860</v>
      </c>
      <c r="I1561" s="55">
        <f>pro[[#This Row],[Admin expenses 3]]+pro[[#This Row],[Admin expenses 2]]+pro[[#This Row],[Admin expenses 1]]+pro[[#This Row],[COGS]]</f>
        <v>-215356.85200000001</v>
      </c>
      <c r="J1561" s="55">
        <f>pro[[#This Row],[Revenue]]+pro[[#This Row],[AdminExp]]</f>
        <v>-129699.51100000001</v>
      </c>
      <c r="K1561" s="83">
        <f>pro[[#This Row],[Profit]]/pro[[#This Row],[Revenue]]</f>
        <v>-1.5141669060215168</v>
      </c>
      <c r="L1561" s="56">
        <f t="shared" si="24"/>
        <v>3</v>
      </c>
      <c r="M1561" s="82" t="str">
        <f>"Q"&amp;" "&amp;VLOOKUP(pro[[#This Row],[Period]],Mapping!A:B,2,0)</f>
        <v>Q 1</v>
      </c>
      <c r="N1561"/>
    </row>
    <row r="1562" spans="1:14" ht="11.25" customHeight="1" x14ac:dyDescent="0.2">
      <c r="A1562" s="42" t="s">
        <v>42</v>
      </c>
      <c r="B1562" s="44" t="s">
        <v>13</v>
      </c>
      <c r="C1562" s="44" t="s">
        <v>57</v>
      </c>
      <c r="D1562" s="43">
        <v>17941.468999999997</v>
      </c>
      <c r="E1562" s="43">
        <v>-4848.3540000000003</v>
      </c>
      <c r="F1562" s="45">
        <v>-92130</v>
      </c>
      <c r="G1562" s="45">
        <v>-86530</v>
      </c>
      <c r="H1562" s="45">
        <v>-15880</v>
      </c>
      <c r="I1562" s="55">
        <f>pro[[#This Row],[Admin expenses 3]]+pro[[#This Row],[Admin expenses 2]]+pro[[#This Row],[Admin expenses 1]]+pro[[#This Row],[COGS]]</f>
        <v>-199388.35399999999</v>
      </c>
      <c r="J1562" s="55">
        <f>pro[[#This Row],[Revenue]]+pro[[#This Row],[AdminExp]]</f>
        <v>-181446.88500000001</v>
      </c>
      <c r="K1562" s="83">
        <f>pro[[#This Row],[Profit]]/pro[[#This Row],[Revenue]]</f>
        <v>-10.113268038419822</v>
      </c>
      <c r="L1562" s="56">
        <f t="shared" si="24"/>
        <v>3</v>
      </c>
      <c r="M1562" s="82" t="str">
        <f>"Q"&amp;" "&amp;VLOOKUP(pro[[#This Row],[Period]],Mapping!A:B,2,0)</f>
        <v>Q 1</v>
      </c>
      <c r="N1562"/>
    </row>
    <row r="1563" spans="1:14" ht="11.25" customHeight="1" x14ac:dyDescent="0.2">
      <c r="A1563" s="42" t="s">
        <v>42</v>
      </c>
      <c r="B1563" s="44" t="s">
        <v>13</v>
      </c>
      <c r="C1563" s="44" t="s">
        <v>57</v>
      </c>
      <c r="D1563" s="43">
        <v>8420.9650000000001</v>
      </c>
      <c r="E1563" s="43">
        <v>-6337.9960000000001</v>
      </c>
      <c r="F1563" s="45">
        <v>-79250</v>
      </c>
      <c r="G1563" s="45">
        <v>-79530</v>
      </c>
      <c r="H1563" s="45">
        <v>-52190</v>
      </c>
      <c r="I1563" s="55">
        <f>pro[[#This Row],[Admin expenses 3]]+pro[[#This Row],[Admin expenses 2]]+pro[[#This Row],[Admin expenses 1]]+pro[[#This Row],[COGS]]</f>
        <v>-217307.99600000001</v>
      </c>
      <c r="J1563" s="55">
        <f>pro[[#This Row],[Revenue]]+pro[[#This Row],[AdminExp]]</f>
        <v>-208887.03100000002</v>
      </c>
      <c r="K1563" s="83">
        <f>pro[[#This Row],[Profit]]/pro[[#This Row],[Revenue]]</f>
        <v>-24.805593064452829</v>
      </c>
      <c r="L1563" s="56">
        <f t="shared" si="24"/>
        <v>3</v>
      </c>
      <c r="M1563" s="82" t="str">
        <f>"Q"&amp;" "&amp;VLOOKUP(pro[[#This Row],[Period]],Mapping!A:B,2,0)</f>
        <v>Q 1</v>
      </c>
      <c r="N1563"/>
    </row>
    <row r="1564" spans="1:14" ht="11.25" customHeight="1" x14ac:dyDescent="0.2">
      <c r="A1564" s="42" t="s">
        <v>42</v>
      </c>
      <c r="B1564" s="44" t="s">
        <v>13</v>
      </c>
      <c r="C1564" s="44" t="s">
        <v>57</v>
      </c>
      <c r="D1564" s="43">
        <v>171141.69099999999</v>
      </c>
      <c r="E1564" s="43">
        <v>-21577.107999999997</v>
      </c>
      <c r="F1564" s="45">
        <v>-55260</v>
      </c>
      <c r="G1564" s="45">
        <v>-93950</v>
      </c>
      <c r="H1564" s="45">
        <v>-81960</v>
      </c>
      <c r="I1564" s="55">
        <f>pro[[#This Row],[Admin expenses 3]]+pro[[#This Row],[Admin expenses 2]]+pro[[#This Row],[Admin expenses 1]]+pro[[#This Row],[COGS]]</f>
        <v>-252747.10800000001</v>
      </c>
      <c r="J1564" s="55">
        <f>pro[[#This Row],[Revenue]]+pro[[#This Row],[AdminExp]]</f>
        <v>-81605.417000000016</v>
      </c>
      <c r="K1564" s="83">
        <f>pro[[#This Row],[Profit]]/pro[[#This Row],[Revenue]]</f>
        <v>-0.47682955873095834</v>
      </c>
      <c r="L1564" s="56">
        <f t="shared" si="24"/>
        <v>3</v>
      </c>
      <c r="M1564" s="82" t="str">
        <f>"Q"&amp;" "&amp;VLOOKUP(pro[[#This Row],[Period]],Mapping!A:B,2,0)</f>
        <v>Q 1</v>
      </c>
      <c r="N1564"/>
    </row>
    <row r="1565" spans="1:14" ht="11.25" customHeight="1" x14ac:dyDescent="0.2">
      <c r="A1565" s="42" t="s">
        <v>42</v>
      </c>
      <c r="B1565" s="44" t="s">
        <v>13</v>
      </c>
      <c r="C1565" s="44" t="s">
        <v>57</v>
      </c>
      <c r="D1565" s="43">
        <v>106432.82999999999</v>
      </c>
      <c r="E1565" s="43">
        <v>-30392.690999999995</v>
      </c>
      <c r="F1565" s="45">
        <v>-37120</v>
      </c>
      <c r="G1565" s="45">
        <v>-102220</v>
      </c>
      <c r="H1565" s="45">
        <v>-57740</v>
      </c>
      <c r="I1565" s="55">
        <f>pro[[#This Row],[Admin expenses 3]]+pro[[#This Row],[Admin expenses 2]]+pro[[#This Row],[Admin expenses 1]]+pro[[#This Row],[COGS]]</f>
        <v>-227472.69099999999</v>
      </c>
      <c r="J1565" s="55">
        <f>pro[[#This Row],[Revenue]]+pro[[#This Row],[AdminExp]]</f>
        <v>-121039.861</v>
      </c>
      <c r="K1565" s="83">
        <f>pro[[#This Row],[Profit]]/pro[[#This Row],[Revenue]]</f>
        <v>-1.1372417796275831</v>
      </c>
      <c r="L1565" s="56">
        <f t="shared" si="24"/>
        <v>3</v>
      </c>
      <c r="M1565" s="82" t="str">
        <f>"Q"&amp;" "&amp;VLOOKUP(pro[[#This Row],[Period]],Mapping!A:B,2,0)</f>
        <v>Q 1</v>
      </c>
      <c r="N1565"/>
    </row>
    <row r="1566" spans="1:14" ht="11.25" customHeight="1" x14ac:dyDescent="0.2">
      <c r="A1566" s="42" t="s">
        <v>42</v>
      </c>
      <c r="B1566" s="44" t="s">
        <v>13</v>
      </c>
      <c r="C1566" s="44" t="s">
        <v>57</v>
      </c>
      <c r="D1566" s="43">
        <v>643254.01</v>
      </c>
      <c r="E1566" s="43">
        <v>-41991.214999999997</v>
      </c>
      <c r="F1566" s="45">
        <v>-41100</v>
      </c>
      <c r="G1566" s="45">
        <v>-59940</v>
      </c>
      <c r="H1566" s="45">
        <v>-27420</v>
      </c>
      <c r="I1566" s="55">
        <f>pro[[#This Row],[Admin expenses 3]]+pro[[#This Row],[Admin expenses 2]]+pro[[#This Row],[Admin expenses 1]]+pro[[#This Row],[COGS]]</f>
        <v>-170451.215</v>
      </c>
      <c r="J1566" s="55">
        <f>pro[[#This Row],[Revenue]]+pro[[#This Row],[AdminExp]]</f>
        <v>472802.79500000004</v>
      </c>
      <c r="K1566" s="83">
        <f>pro[[#This Row],[Profit]]/pro[[#This Row],[Revenue]]</f>
        <v>0.73501725236038562</v>
      </c>
      <c r="L1566" s="56">
        <f t="shared" si="24"/>
        <v>3</v>
      </c>
      <c r="M1566" s="82" t="str">
        <f>"Q"&amp;" "&amp;VLOOKUP(pro[[#This Row],[Period]],Mapping!A:B,2,0)</f>
        <v>Q 1</v>
      </c>
      <c r="N1566"/>
    </row>
    <row r="1567" spans="1:14" ht="11.25" customHeight="1" x14ac:dyDescent="0.2">
      <c r="A1567" s="42" t="s">
        <v>42</v>
      </c>
      <c r="B1567" s="44" t="s">
        <v>13</v>
      </c>
      <c r="C1567" s="44" t="s">
        <v>57</v>
      </c>
      <c r="D1567" s="43">
        <v>289566.65499999997</v>
      </c>
      <c r="E1567" s="43">
        <v>-34148.771999999997</v>
      </c>
      <c r="F1567" s="45">
        <v>-105240</v>
      </c>
      <c r="G1567" s="45">
        <v>-21160</v>
      </c>
      <c r="H1567" s="45">
        <v>-104240</v>
      </c>
      <c r="I1567" s="55">
        <f>pro[[#This Row],[Admin expenses 3]]+pro[[#This Row],[Admin expenses 2]]+pro[[#This Row],[Admin expenses 1]]+pro[[#This Row],[COGS]]</f>
        <v>-264788.772</v>
      </c>
      <c r="J1567" s="55">
        <f>pro[[#This Row],[Revenue]]+pro[[#This Row],[AdminExp]]</f>
        <v>24777.882999999973</v>
      </c>
      <c r="K1567" s="83">
        <f>pro[[#This Row],[Profit]]/pro[[#This Row],[Revenue]]</f>
        <v>8.5568840790732528E-2</v>
      </c>
      <c r="L1567" s="56">
        <f t="shared" si="24"/>
        <v>3</v>
      </c>
      <c r="M1567" s="82" t="str">
        <f>"Q"&amp;" "&amp;VLOOKUP(pro[[#This Row],[Period]],Mapping!A:B,2,0)</f>
        <v>Q 1</v>
      </c>
      <c r="N1567"/>
    </row>
    <row r="1568" spans="1:14" ht="11.25" customHeight="1" x14ac:dyDescent="0.2">
      <c r="A1568" s="42" t="s">
        <v>42</v>
      </c>
      <c r="B1568" s="44" t="s">
        <v>28</v>
      </c>
      <c r="C1568" s="44" t="s">
        <v>57</v>
      </c>
      <c r="D1568" s="43">
        <v>22315.733999999997</v>
      </c>
      <c r="E1568" s="43">
        <v>-27288.470999999998</v>
      </c>
      <c r="F1568" s="45">
        <v>-52840</v>
      </c>
      <c r="G1568" s="45">
        <v>-74270</v>
      </c>
      <c r="H1568" s="45">
        <v>-69310</v>
      </c>
      <c r="I1568" s="55">
        <f>pro[[#This Row],[Admin expenses 3]]+pro[[#This Row],[Admin expenses 2]]+pro[[#This Row],[Admin expenses 1]]+pro[[#This Row],[COGS]]</f>
        <v>-223708.47099999999</v>
      </c>
      <c r="J1568" s="55">
        <f>pro[[#This Row],[Revenue]]+pro[[#This Row],[AdminExp]]</f>
        <v>-201392.73699999999</v>
      </c>
      <c r="K1568" s="83">
        <f>pro[[#This Row],[Profit]]/pro[[#This Row],[Revenue]]</f>
        <v>-9.0246969694118064</v>
      </c>
      <c r="L1568" s="56">
        <f t="shared" si="24"/>
        <v>3</v>
      </c>
      <c r="M1568" s="82" t="str">
        <f>"Q"&amp;" "&amp;VLOOKUP(pro[[#This Row],[Period]],Mapping!A:B,2,0)</f>
        <v>Q 1</v>
      </c>
      <c r="N1568"/>
    </row>
    <row r="1569" spans="1:14" ht="11.25" customHeight="1" x14ac:dyDescent="0.2">
      <c r="A1569" s="42" t="s">
        <v>42</v>
      </c>
      <c r="B1569" s="44" t="s">
        <v>28</v>
      </c>
      <c r="C1569" s="44" t="s">
        <v>57</v>
      </c>
      <c r="D1569" s="43">
        <v>270654.50299999997</v>
      </c>
      <c r="E1569" s="43">
        <v>-82941.102999999988</v>
      </c>
      <c r="F1569" s="45">
        <v>-28360</v>
      </c>
      <c r="G1569" s="45">
        <v>-84670</v>
      </c>
      <c r="H1569" s="45">
        <v>-55400</v>
      </c>
      <c r="I1569" s="55">
        <f>pro[[#This Row],[Admin expenses 3]]+pro[[#This Row],[Admin expenses 2]]+pro[[#This Row],[Admin expenses 1]]+pro[[#This Row],[COGS]]</f>
        <v>-251371.103</v>
      </c>
      <c r="J1569" s="55">
        <f>pro[[#This Row],[Revenue]]+pro[[#This Row],[AdminExp]]</f>
        <v>19283.399999999965</v>
      </c>
      <c r="K1569" s="83">
        <f>pro[[#This Row],[Profit]]/pro[[#This Row],[Revenue]]</f>
        <v>7.1247290498617596E-2</v>
      </c>
      <c r="L1569" s="56">
        <f t="shared" si="24"/>
        <v>3</v>
      </c>
      <c r="M1569" s="82" t="str">
        <f>"Q"&amp;" "&amp;VLOOKUP(pro[[#This Row],[Period]],Mapping!A:B,2,0)</f>
        <v>Q 1</v>
      </c>
      <c r="N1569"/>
    </row>
    <row r="1570" spans="1:14" ht="11.25" customHeight="1" x14ac:dyDescent="0.2">
      <c r="A1570" s="42" t="s">
        <v>42</v>
      </c>
      <c r="B1570" s="44" t="s">
        <v>28</v>
      </c>
      <c r="C1570" s="44" t="s">
        <v>57</v>
      </c>
      <c r="D1570" s="43">
        <v>4811036.0689999992</v>
      </c>
      <c r="E1570" s="43">
        <v>-1558855.375</v>
      </c>
      <c r="F1570" s="45">
        <v>-102830</v>
      </c>
      <c r="G1570" s="45">
        <v>-29330</v>
      </c>
      <c r="H1570" s="45">
        <v>-55510</v>
      </c>
      <c r="I1570" s="55">
        <f>pro[[#This Row],[Admin expenses 3]]+pro[[#This Row],[Admin expenses 2]]+pro[[#This Row],[Admin expenses 1]]+pro[[#This Row],[COGS]]</f>
        <v>-1746525.375</v>
      </c>
      <c r="J1570" s="55">
        <f>pro[[#This Row],[Revenue]]+pro[[#This Row],[AdminExp]]</f>
        <v>3064510.6939999992</v>
      </c>
      <c r="K1570" s="83">
        <f>pro[[#This Row],[Profit]]/pro[[#This Row],[Revenue]]</f>
        <v>0.63697520659764562</v>
      </c>
      <c r="L1570" s="56">
        <f t="shared" si="24"/>
        <v>3</v>
      </c>
      <c r="M1570" s="82" t="str">
        <f>"Q"&amp;" "&amp;VLOOKUP(pro[[#This Row],[Period]],Mapping!A:B,2,0)</f>
        <v>Q 1</v>
      </c>
      <c r="N1570"/>
    </row>
    <row r="1571" spans="1:14" ht="11.25" customHeight="1" x14ac:dyDescent="0.2">
      <c r="A1571" s="42" t="s">
        <v>42</v>
      </c>
      <c r="B1571" s="44" t="s">
        <v>28</v>
      </c>
      <c r="C1571" s="44" t="s">
        <v>57</v>
      </c>
      <c r="D1571" s="43">
        <v>673324.30900000001</v>
      </c>
      <c r="E1571" s="43">
        <v>-59975.489000000001</v>
      </c>
      <c r="F1571" s="45">
        <v>-72590</v>
      </c>
      <c r="G1571" s="45">
        <v>-42080</v>
      </c>
      <c r="H1571" s="45">
        <v>-68210</v>
      </c>
      <c r="I1571" s="55">
        <f>pro[[#This Row],[Admin expenses 3]]+pro[[#This Row],[Admin expenses 2]]+pro[[#This Row],[Admin expenses 1]]+pro[[#This Row],[COGS]]</f>
        <v>-242855.489</v>
      </c>
      <c r="J1571" s="55">
        <f>pro[[#This Row],[Revenue]]+pro[[#This Row],[AdminExp]]</f>
        <v>430468.82</v>
      </c>
      <c r="K1571" s="83">
        <f>pro[[#This Row],[Profit]]/pro[[#This Row],[Revenue]]</f>
        <v>0.6393186971658853</v>
      </c>
      <c r="L1571" s="56">
        <f t="shared" si="24"/>
        <v>3</v>
      </c>
      <c r="M1571" s="82" t="str">
        <f>"Q"&amp;" "&amp;VLOOKUP(pro[[#This Row],[Period]],Mapping!A:B,2,0)</f>
        <v>Q 1</v>
      </c>
      <c r="N1571"/>
    </row>
    <row r="1572" spans="1:14" ht="11.25" customHeight="1" x14ac:dyDescent="0.2">
      <c r="A1572" s="42" t="s">
        <v>42</v>
      </c>
      <c r="B1572" s="44" t="s">
        <v>28</v>
      </c>
      <c r="C1572" s="44" t="s">
        <v>57</v>
      </c>
      <c r="D1572" s="43">
        <v>196173.63499999998</v>
      </c>
      <c r="E1572" s="43">
        <v>-84782.291999999987</v>
      </c>
      <c r="F1572" s="45">
        <v>-47000</v>
      </c>
      <c r="G1572" s="45">
        <v>-99500</v>
      </c>
      <c r="H1572" s="45">
        <v>-34970</v>
      </c>
      <c r="I1572" s="55">
        <f>pro[[#This Row],[Admin expenses 3]]+pro[[#This Row],[Admin expenses 2]]+pro[[#This Row],[Admin expenses 1]]+pro[[#This Row],[COGS]]</f>
        <v>-266252.29200000002</v>
      </c>
      <c r="J1572" s="55">
        <f>pro[[#This Row],[Revenue]]+pro[[#This Row],[AdminExp]]</f>
        <v>-70078.657000000036</v>
      </c>
      <c r="K1572" s="83">
        <f>pro[[#This Row],[Profit]]/pro[[#This Row],[Revenue]]</f>
        <v>-0.3572277028969772</v>
      </c>
      <c r="L1572" s="56">
        <f t="shared" si="24"/>
        <v>3</v>
      </c>
      <c r="M1572" s="82" t="str">
        <f>"Q"&amp;" "&amp;VLOOKUP(pro[[#This Row],[Period]],Mapping!A:B,2,0)</f>
        <v>Q 1</v>
      </c>
      <c r="N1572"/>
    </row>
    <row r="1573" spans="1:14" ht="11.25" customHeight="1" x14ac:dyDescent="0.2">
      <c r="A1573" s="42" t="s">
        <v>42</v>
      </c>
      <c r="B1573" s="44" t="s">
        <v>28</v>
      </c>
      <c r="C1573" s="44" t="s">
        <v>57</v>
      </c>
      <c r="D1573" s="43">
        <v>1644992.7339999999</v>
      </c>
      <c r="E1573" s="43">
        <v>-813449.39899999998</v>
      </c>
      <c r="F1573" s="45">
        <v>-62260</v>
      </c>
      <c r="G1573" s="45">
        <v>-45220</v>
      </c>
      <c r="H1573" s="45">
        <v>-77070</v>
      </c>
      <c r="I1573" s="55">
        <f>pro[[#This Row],[Admin expenses 3]]+pro[[#This Row],[Admin expenses 2]]+pro[[#This Row],[Admin expenses 1]]+pro[[#This Row],[COGS]]</f>
        <v>-997999.39899999998</v>
      </c>
      <c r="J1573" s="55">
        <f>pro[[#This Row],[Revenue]]+pro[[#This Row],[AdminExp]]</f>
        <v>646993.33499999996</v>
      </c>
      <c r="K1573" s="83">
        <f>pro[[#This Row],[Profit]]/pro[[#This Row],[Revenue]]</f>
        <v>0.39331075549905742</v>
      </c>
      <c r="L1573" s="56">
        <f t="shared" si="24"/>
        <v>3</v>
      </c>
      <c r="M1573" s="82" t="str">
        <f>"Q"&amp;" "&amp;VLOOKUP(pro[[#This Row],[Period]],Mapping!A:B,2,0)</f>
        <v>Q 1</v>
      </c>
      <c r="N1573"/>
    </row>
    <row r="1574" spans="1:14" ht="11.25" customHeight="1" x14ac:dyDescent="0.2">
      <c r="A1574" s="42" t="s">
        <v>42</v>
      </c>
      <c r="B1574" s="44" t="s">
        <v>28</v>
      </c>
      <c r="C1574" s="44" t="s">
        <v>57</v>
      </c>
      <c r="D1574" s="43">
        <v>2343570.2709999997</v>
      </c>
      <c r="E1574" s="43">
        <v>-1157930.781</v>
      </c>
      <c r="F1574" s="45">
        <v>-73640</v>
      </c>
      <c r="G1574" s="45">
        <v>-98660</v>
      </c>
      <c r="H1574" s="45">
        <v>-102370</v>
      </c>
      <c r="I1574" s="55">
        <f>pro[[#This Row],[Admin expenses 3]]+pro[[#This Row],[Admin expenses 2]]+pro[[#This Row],[Admin expenses 1]]+pro[[#This Row],[COGS]]</f>
        <v>-1432600.781</v>
      </c>
      <c r="J1574" s="55">
        <f>pro[[#This Row],[Revenue]]+pro[[#This Row],[AdminExp]]</f>
        <v>910969.48999999976</v>
      </c>
      <c r="K1574" s="83">
        <f>pro[[#This Row],[Profit]]/pro[[#This Row],[Revenue]]</f>
        <v>0.3887101237255795</v>
      </c>
      <c r="L1574" s="56">
        <f t="shared" si="24"/>
        <v>3</v>
      </c>
      <c r="M1574" s="82" t="str">
        <f>"Q"&amp;" "&amp;VLOOKUP(pro[[#This Row],[Period]],Mapping!A:B,2,0)</f>
        <v>Q 1</v>
      </c>
      <c r="N1574"/>
    </row>
    <row r="1575" spans="1:14" ht="11.25" customHeight="1" x14ac:dyDescent="0.2">
      <c r="A1575" s="42" t="s">
        <v>42</v>
      </c>
      <c r="B1575" s="44" t="s">
        <v>28</v>
      </c>
      <c r="C1575" s="44" t="s">
        <v>58</v>
      </c>
      <c r="D1575" s="43">
        <v>1265245.2119999998</v>
      </c>
      <c r="E1575" s="43">
        <v>-732516.53999999992</v>
      </c>
      <c r="F1575" s="45">
        <v>-63930</v>
      </c>
      <c r="G1575" s="45">
        <v>-62120</v>
      </c>
      <c r="H1575" s="45">
        <v>-21120</v>
      </c>
      <c r="I1575" s="55">
        <f>pro[[#This Row],[Admin expenses 3]]+pro[[#This Row],[Admin expenses 2]]+pro[[#This Row],[Admin expenses 1]]+pro[[#This Row],[COGS]]</f>
        <v>-879686.53999999992</v>
      </c>
      <c r="J1575" s="55">
        <f>pro[[#This Row],[Revenue]]+pro[[#This Row],[AdminExp]]</f>
        <v>385558.6719999999</v>
      </c>
      <c r="K1575" s="83">
        <f>pro[[#This Row],[Profit]]/pro[[#This Row],[Revenue]]</f>
        <v>0.30473039403210955</v>
      </c>
      <c r="L1575" s="56">
        <f t="shared" si="24"/>
        <v>3</v>
      </c>
      <c r="M1575" s="82" t="str">
        <f>"Q"&amp;" "&amp;VLOOKUP(pro[[#This Row],[Period]],Mapping!A:B,2,0)</f>
        <v>Q 1</v>
      </c>
      <c r="N1575"/>
    </row>
    <row r="1576" spans="1:14" ht="11.25" customHeight="1" x14ac:dyDescent="0.2">
      <c r="A1576" s="42" t="s">
        <v>42</v>
      </c>
      <c r="B1576" s="44" t="s">
        <v>28</v>
      </c>
      <c r="C1576" s="44" t="s">
        <v>59</v>
      </c>
      <c r="D1576" s="43">
        <v>2006939.34</v>
      </c>
      <c r="E1576" s="43">
        <v>-1144572.9679999999</v>
      </c>
      <c r="F1576" s="45">
        <v>-28600</v>
      </c>
      <c r="G1576" s="45">
        <v>-59710</v>
      </c>
      <c r="H1576" s="45">
        <v>-25860</v>
      </c>
      <c r="I1576" s="55">
        <f>pro[[#This Row],[Admin expenses 3]]+pro[[#This Row],[Admin expenses 2]]+pro[[#This Row],[Admin expenses 1]]+pro[[#This Row],[COGS]]</f>
        <v>-1258742.9679999999</v>
      </c>
      <c r="J1576" s="55">
        <f>pro[[#This Row],[Revenue]]+pro[[#This Row],[AdminExp]]</f>
        <v>748196.37200000021</v>
      </c>
      <c r="K1576" s="83">
        <f>pro[[#This Row],[Profit]]/pro[[#This Row],[Revenue]]</f>
        <v>0.37280467679705764</v>
      </c>
      <c r="L1576" s="56">
        <f t="shared" si="24"/>
        <v>3</v>
      </c>
      <c r="M1576" s="82" t="str">
        <f>"Q"&amp;" "&amp;VLOOKUP(pro[[#This Row],[Period]],Mapping!A:B,2,0)</f>
        <v>Q 1</v>
      </c>
      <c r="N1576"/>
    </row>
    <row r="1577" spans="1:14" ht="11.25" customHeight="1" x14ac:dyDescent="0.2">
      <c r="A1577" s="42" t="s">
        <v>42</v>
      </c>
      <c r="B1577" s="44" t="s">
        <v>28</v>
      </c>
      <c r="C1577" s="44" t="s">
        <v>57</v>
      </c>
      <c r="D1577" s="43">
        <v>1413486.9</v>
      </c>
      <c r="E1577" s="43">
        <v>-60089.063999999998</v>
      </c>
      <c r="F1577" s="45">
        <v>-66090</v>
      </c>
      <c r="G1577" s="45">
        <v>-95430</v>
      </c>
      <c r="H1577" s="45">
        <v>-46130</v>
      </c>
      <c r="I1577" s="55">
        <f>pro[[#This Row],[Admin expenses 3]]+pro[[#This Row],[Admin expenses 2]]+pro[[#This Row],[Admin expenses 1]]+pro[[#This Row],[COGS]]</f>
        <v>-267739.06400000001</v>
      </c>
      <c r="J1577" s="55">
        <f>pro[[#This Row],[Revenue]]+pro[[#This Row],[AdminExp]]</f>
        <v>1145747.8359999999</v>
      </c>
      <c r="K1577" s="83">
        <f>pro[[#This Row],[Profit]]/pro[[#This Row],[Revenue]]</f>
        <v>0.81058256429543141</v>
      </c>
      <c r="L1577" s="56">
        <f t="shared" si="24"/>
        <v>3</v>
      </c>
      <c r="M1577" s="82" t="str">
        <f>"Q"&amp;" "&amp;VLOOKUP(pro[[#This Row],[Period]],Mapping!A:B,2,0)</f>
        <v>Q 1</v>
      </c>
      <c r="N1577"/>
    </row>
    <row r="1578" spans="1:14" ht="11.25" customHeight="1" x14ac:dyDescent="0.2">
      <c r="A1578" s="42" t="s">
        <v>42</v>
      </c>
      <c r="B1578" s="44" t="s">
        <v>28</v>
      </c>
      <c r="C1578" s="44" t="s">
        <v>57</v>
      </c>
      <c r="D1578" s="43">
        <v>3735394.4039999996</v>
      </c>
      <c r="E1578" s="43">
        <v>-7776256.5019999994</v>
      </c>
      <c r="F1578" s="45">
        <v>-26280</v>
      </c>
      <c r="G1578" s="45">
        <v>-32870</v>
      </c>
      <c r="H1578" s="45">
        <v>-97000</v>
      </c>
      <c r="I1578" s="55">
        <f>pro[[#This Row],[Admin expenses 3]]+pro[[#This Row],[Admin expenses 2]]+pro[[#This Row],[Admin expenses 1]]+pro[[#This Row],[COGS]]</f>
        <v>-7932406.5019999994</v>
      </c>
      <c r="J1578" s="55">
        <f>pro[[#This Row],[Revenue]]+pro[[#This Row],[AdminExp]]</f>
        <v>-4197012.0979999993</v>
      </c>
      <c r="K1578" s="83">
        <f>pro[[#This Row],[Profit]]/pro[[#This Row],[Revenue]]</f>
        <v>-1.1235793718343858</v>
      </c>
      <c r="L1578" s="56">
        <f t="shared" si="24"/>
        <v>3</v>
      </c>
      <c r="M1578" s="82" t="str">
        <f>"Q"&amp;" "&amp;VLOOKUP(pro[[#This Row],[Period]],Mapping!A:B,2,0)</f>
        <v>Q 1</v>
      </c>
      <c r="N1578"/>
    </row>
    <row r="1579" spans="1:14" ht="11.25" customHeight="1" x14ac:dyDescent="0.2">
      <c r="A1579" s="42" t="s">
        <v>42</v>
      </c>
      <c r="B1579" s="44" t="s">
        <v>28</v>
      </c>
      <c r="C1579" s="44" t="s">
        <v>57</v>
      </c>
      <c r="D1579" s="43">
        <v>336796.37599999999</v>
      </c>
      <c r="E1579" s="43">
        <v>-99317.126999999979</v>
      </c>
      <c r="F1579" s="45">
        <v>-66340</v>
      </c>
      <c r="G1579" s="45">
        <v>-72990</v>
      </c>
      <c r="H1579" s="45">
        <v>-61540</v>
      </c>
      <c r="I1579" s="55">
        <f>pro[[#This Row],[Admin expenses 3]]+pro[[#This Row],[Admin expenses 2]]+pro[[#This Row],[Admin expenses 1]]+pro[[#This Row],[COGS]]</f>
        <v>-300187.12699999998</v>
      </c>
      <c r="J1579" s="55">
        <f>pro[[#This Row],[Revenue]]+pro[[#This Row],[AdminExp]]</f>
        <v>36609.249000000011</v>
      </c>
      <c r="K1579" s="83">
        <f>pro[[#This Row],[Profit]]/pro[[#This Row],[Revenue]]</f>
        <v>0.10869846473644958</v>
      </c>
      <c r="L1579" s="56">
        <f t="shared" si="24"/>
        <v>3</v>
      </c>
      <c r="M1579" s="82" t="str">
        <f>"Q"&amp;" "&amp;VLOOKUP(pro[[#This Row],[Period]],Mapping!A:B,2,0)</f>
        <v>Q 1</v>
      </c>
      <c r="N1579"/>
    </row>
    <row r="1580" spans="1:14" ht="11.25" customHeight="1" x14ac:dyDescent="0.2">
      <c r="A1580" s="42" t="s">
        <v>42</v>
      </c>
      <c r="B1580" s="44" t="s">
        <v>28</v>
      </c>
      <c r="C1580" s="44" t="s">
        <v>57</v>
      </c>
      <c r="D1580" s="43">
        <v>1711560.879</v>
      </c>
      <c r="E1580" s="43">
        <v>-509621.29399999999</v>
      </c>
      <c r="F1580" s="45">
        <v>-48300</v>
      </c>
      <c r="G1580" s="45">
        <v>-28380</v>
      </c>
      <c r="H1580" s="45">
        <v>-92180</v>
      </c>
      <c r="I1580" s="55">
        <f>pro[[#This Row],[Admin expenses 3]]+pro[[#This Row],[Admin expenses 2]]+pro[[#This Row],[Admin expenses 1]]+pro[[#This Row],[COGS]]</f>
        <v>-678481.29399999999</v>
      </c>
      <c r="J1580" s="55">
        <f>pro[[#This Row],[Revenue]]+pro[[#This Row],[AdminExp]]</f>
        <v>1033079.585</v>
      </c>
      <c r="K1580" s="83">
        <f>pro[[#This Row],[Profit]]/pro[[#This Row],[Revenue]]</f>
        <v>0.60358915518306844</v>
      </c>
      <c r="L1580" s="56">
        <f t="shared" si="24"/>
        <v>3</v>
      </c>
      <c r="M1580" s="82" t="str">
        <f>"Q"&amp;" "&amp;VLOOKUP(pro[[#This Row],[Period]],Mapping!A:B,2,0)</f>
        <v>Q 1</v>
      </c>
      <c r="N1580"/>
    </row>
    <row r="1581" spans="1:14" ht="11.25" customHeight="1" x14ac:dyDescent="0.2">
      <c r="A1581" s="42" t="s">
        <v>42</v>
      </c>
      <c r="B1581" s="44" t="s">
        <v>28</v>
      </c>
      <c r="C1581" s="44" t="s">
        <v>57</v>
      </c>
      <c r="D1581" s="43">
        <v>24466.112999999998</v>
      </c>
      <c r="E1581" s="43">
        <v>-2753.87</v>
      </c>
      <c r="F1581" s="45">
        <v>-36530</v>
      </c>
      <c r="G1581" s="45">
        <v>-98070</v>
      </c>
      <c r="H1581" s="45">
        <v>-39230</v>
      </c>
      <c r="I1581" s="55">
        <f>pro[[#This Row],[Admin expenses 3]]+pro[[#This Row],[Admin expenses 2]]+pro[[#This Row],[Admin expenses 1]]+pro[[#This Row],[COGS]]</f>
        <v>-176583.87</v>
      </c>
      <c r="J1581" s="55">
        <f>pro[[#This Row],[Revenue]]+pro[[#This Row],[AdminExp]]</f>
        <v>-152117.75699999998</v>
      </c>
      <c r="K1581" s="83">
        <f>pro[[#This Row],[Profit]]/pro[[#This Row],[Revenue]]</f>
        <v>-6.2174877145380636</v>
      </c>
      <c r="L1581" s="56">
        <f t="shared" si="24"/>
        <v>3</v>
      </c>
      <c r="M1581" s="82" t="str">
        <f>"Q"&amp;" "&amp;VLOOKUP(pro[[#This Row],[Period]],Mapping!A:B,2,0)</f>
        <v>Q 1</v>
      </c>
      <c r="N1581"/>
    </row>
    <row r="1582" spans="1:14" ht="11.25" customHeight="1" x14ac:dyDescent="0.2">
      <c r="A1582" s="42" t="s">
        <v>42</v>
      </c>
      <c r="B1582" s="44" t="s">
        <v>28</v>
      </c>
      <c r="C1582" s="44" t="s">
        <v>58</v>
      </c>
      <c r="D1582" s="43">
        <v>767967.34699999995</v>
      </c>
      <c r="E1582" s="43">
        <v>-223768.258</v>
      </c>
      <c r="F1582" s="45">
        <v>-101790</v>
      </c>
      <c r="G1582" s="45">
        <v>-25220</v>
      </c>
      <c r="H1582" s="45">
        <v>-83270</v>
      </c>
      <c r="I1582" s="55">
        <f>pro[[#This Row],[Admin expenses 3]]+pro[[#This Row],[Admin expenses 2]]+pro[[#This Row],[Admin expenses 1]]+pro[[#This Row],[COGS]]</f>
        <v>-434048.25800000003</v>
      </c>
      <c r="J1582" s="55">
        <f>pro[[#This Row],[Revenue]]+pro[[#This Row],[AdminExp]]</f>
        <v>333919.08899999992</v>
      </c>
      <c r="K1582" s="83">
        <f>pro[[#This Row],[Profit]]/pro[[#This Row],[Revenue]]</f>
        <v>0.43480896720990397</v>
      </c>
      <c r="L1582" s="56">
        <f t="shared" si="24"/>
        <v>3</v>
      </c>
      <c r="M1582" s="82" t="str">
        <f>"Q"&amp;" "&amp;VLOOKUP(pro[[#This Row],[Period]],Mapping!A:B,2,0)</f>
        <v>Q 1</v>
      </c>
      <c r="N1582"/>
    </row>
    <row r="1583" spans="1:14" ht="11.25" customHeight="1" x14ac:dyDescent="0.2">
      <c r="A1583" s="42" t="s">
        <v>42</v>
      </c>
      <c r="B1583" s="44" t="s">
        <v>28</v>
      </c>
      <c r="C1583" s="44" t="s">
        <v>59</v>
      </c>
      <c r="D1583" s="43">
        <v>318626.88899999997</v>
      </c>
      <c r="E1583" s="43">
        <v>-148128.23899999997</v>
      </c>
      <c r="F1583" s="45">
        <v>-77740</v>
      </c>
      <c r="G1583" s="45">
        <v>-70420</v>
      </c>
      <c r="H1583" s="45">
        <v>-82670</v>
      </c>
      <c r="I1583" s="55">
        <f>pro[[#This Row],[Admin expenses 3]]+pro[[#This Row],[Admin expenses 2]]+pro[[#This Row],[Admin expenses 1]]+pro[[#This Row],[COGS]]</f>
        <v>-378958.23899999994</v>
      </c>
      <c r="J1583" s="55">
        <f>pro[[#This Row],[Revenue]]+pro[[#This Row],[AdminExp]]</f>
        <v>-60331.349999999977</v>
      </c>
      <c r="K1583" s="83">
        <f>pro[[#This Row],[Profit]]/pro[[#This Row],[Revenue]]</f>
        <v>-0.18934795550164626</v>
      </c>
      <c r="L1583" s="56">
        <f t="shared" si="24"/>
        <v>3</v>
      </c>
      <c r="M1583" s="82" t="str">
        <f>"Q"&amp;" "&amp;VLOOKUP(pro[[#This Row],[Period]],Mapping!A:B,2,0)</f>
        <v>Q 1</v>
      </c>
      <c r="N1583"/>
    </row>
    <row r="1584" spans="1:14" ht="11.25" customHeight="1" x14ac:dyDescent="0.2">
      <c r="A1584" s="42" t="s">
        <v>42</v>
      </c>
      <c r="B1584" s="44" t="s">
        <v>28</v>
      </c>
      <c r="C1584" s="44" t="s">
        <v>57</v>
      </c>
      <c r="D1584" s="43">
        <v>308075.20799999998</v>
      </c>
      <c r="E1584" s="43">
        <v>-197822.66699999999</v>
      </c>
      <c r="F1584" s="45">
        <v>-33950</v>
      </c>
      <c r="G1584" s="45">
        <v>-47910</v>
      </c>
      <c r="H1584" s="45">
        <v>-93900</v>
      </c>
      <c r="I1584" s="55">
        <f>pro[[#This Row],[Admin expenses 3]]+pro[[#This Row],[Admin expenses 2]]+pro[[#This Row],[Admin expenses 1]]+pro[[#This Row],[COGS]]</f>
        <v>-373582.66700000002</v>
      </c>
      <c r="J1584" s="55">
        <f>pro[[#This Row],[Revenue]]+pro[[#This Row],[AdminExp]]</f>
        <v>-65507.459000000032</v>
      </c>
      <c r="K1584" s="83">
        <f>pro[[#This Row],[Profit]]/pro[[#This Row],[Revenue]]</f>
        <v>-0.21263463368334409</v>
      </c>
      <c r="L1584" s="56">
        <f t="shared" si="24"/>
        <v>3</v>
      </c>
      <c r="M1584" s="82" t="str">
        <f>"Q"&amp;" "&amp;VLOOKUP(pro[[#This Row],[Period]],Mapping!A:B,2,0)</f>
        <v>Q 1</v>
      </c>
      <c r="N1584"/>
    </row>
    <row r="1585" spans="1:14" ht="11.25" customHeight="1" x14ac:dyDescent="0.2">
      <c r="A1585" s="42" t="s">
        <v>42</v>
      </c>
      <c r="B1585" s="44" t="s">
        <v>28</v>
      </c>
      <c r="C1585" s="44" t="s">
        <v>57</v>
      </c>
      <c r="D1585" s="43">
        <v>1299403.2379999999</v>
      </c>
      <c r="E1585" s="43">
        <v>-2356451.0549999997</v>
      </c>
      <c r="F1585" s="45">
        <v>-39120</v>
      </c>
      <c r="G1585" s="45">
        <v>-103990</v>
      </c>
      <c r="H1585" s="45">
        <v>-18840</v>
      </c>
      <c r="I1585" s="55">
        <f>pro[[#This Row],[Admin expenses 3]]+pro[[#This Row],[Admin expenses 2]]+pro[[#This Row],[Admin expenses 1]]+pro[[#This Row],[COGS]]</f>
        <v>-2518401.0549999997</v>
      </c>
      <c r="J1585" s="55">
        <f>pro[[#This Row],[Revenue]]+pro[[#This Row],[AdminExp]]</f>
        <v>-1218997.8169999998</v>
      </c>
      <c r="K1585" s="83">
        <f>pro[[#This Row],[Profit]]/pro[[#This Row],[Revenue]]</f>
        <v>-0.93812127086603425</v>
      </c>
      <c r="L1585" s="56">
        <f t="shared" si="24"/>
        <v>3</v>
      </c>
      <c r="M1585" s="82" t="str">
        <f>"Q"&amp;" "&amp;VLOOKUP(pro[[#This Row],[Period]],Mapping!A:B,2,0)</f>
        <v>Q 1</v>
      </c>
      <c r="N1585"/>
    </row>
    <row r="1586" spans="1:14" ht="11.25" customHeight="1" x14ac:dyDescent="0.2">
      <c r="A1586" s="42" t="s">
        <v>42</v>
      </c>
      <c r="B1586" s="44" t="s">
        <v>28</v>
      </c>
      <c r="C1586" s="44" t="s">
        <v>57</v>
      </c>
      <c r="D1586" s="43">
        <v>561229.44499999995</v>
      </c>
      <c r="E1586" s="43">
        <v>-40208.237999999998</v>
      </c>
      <c r="F1586" s="45">
        <v>-14310</v>
      </c>
      <c r="G1586" s="45">
        <v>-12590</v>
      </c>
      <c r="H1586" s="45">
        <v>-104460</v>
      </c>
      <c r="I1586" s="55">
        <f>pro[[#This Row],[Admin expenses 3]]+pro[[#This Row],[Admin expenses 2]]+pro[[#This Row],[Admin expenses 1]]+pro[[#This Row],[COGS]]</f>
        <v>-171568.23800000001</v>
      </c>
      <c r="J1586" s="55">
        <f>pro[[#This Row],[Revenue]]+pro[[#This Row],[AdminExp]]</f>
        <v>389661.20699999994</v>
      </c>
      <c r="K1586" s="83">
        <f>pro[[#This Row],[Profit]]/pro[[#This Row],[Revenue]]</f>
        <v>0.69429929322400386</v>
      </c>
      <c r="L1586" s="56">
        <f t="shared" si="24"/>
        <v>3</v>
      </c>
      <c r="M1586" s="82" t="str">
        <f>"Q"&amp;" "&amp;VLOOKUP(pro[[#This Row],[Period]],Mapping!A:B,2,0)</f>
        <v>Q 1</v>
      </c>
      <c r="N1586"/>
    </row>
    <row r="1587" spans="1:14" ht="11.25" customHeight="1" x14ac:dyDescent="0.2">
      <c r="A1587" s="42" t="s">
        <v>42</v>
      </c>
      <c r="B1587" s="44" t="s">
        <v>28</v>
      </c>
      <c r="C1587" s="44" t="s">
        <v>58</v>
      </c>
      <c r="D1587" s="43">
        <v>148289.008</v>
      </c>
      <c r="E1587" s="43">
        <v>-35621.375999999997</v>
      </c>
      <c r="F1587" s="45">
        <v>-103950</v>
      </c>
      <c r="G1587" s="45">
        <v>-52130</v>
      </c>
      <c r="H1587" s="45">
        <v>-68820</v>
      </c>
      <c r="I1587" s="55">
        <f>pro[[#This Row],[Admin expenses 3]]+pro[[#This Row],[Admin expenses 2]]+pro[[#This Row],[Admin expenses 1]]+pro[[#This Row],[COGS]]</f>
        <v>-260521.37599999999</v>
      </c>
      <c r="J1587" s="55">
        <f>pro[[#This Row],[Revenue]]+pro[[#This Row],[AdminExp]]</f>
        <v>-112232.36799999999</v>
      </c>
      <c r="K1587" s="83">
        <f>pro[[#This Row],[Profit]]/pro[[#This Row],[Revenue]]</f>
        <v>-0.75684886906789473</v>
      </c>
      <c r="L1587" s="56">
        <f t="shared" si="24"/>
        <v>3</v>
      </c>
      <c r="M1587" s="82" t="str">
        <f>"Q"&amp;" "&amp;VLOOKUP(pro[[#This Row],[Period]],Mapping!A:B,2,0)</f>
        <v>Q 1</v>
      </c>
      <c r="N1587"/>
    </row>
    <row r="1588" spans="1:14" ht="11.25" customHeight="1" x14ac:dyDescent="0.2">
      <c r="A1588" s="42" t="s">
        <v>42</v>
      </c>
      <c r="B1588" s="44" t="s">
        <v>28</v>
      </c>
      <c r="C1588" s="44" t="s">
        <v>59</v>
      </c>
      <c r="D1588" s="43">
        <v>534663.73099999991</v>
      </c>
      <c r="E1588" s="43">
        <v>-62800.212999999996</v>
      </c>
      <c r="F1588" s="45">
        <v>-21180</v>
      </c>
      <c r="G1588" s="45">
        <v>-93660</v>
      </c>
      <c r="H1588" s="45">
        <v>-32450</v>
      </c>
      <c r="I1588" s="55">
        <f>pro[[#This Row],[Admin expenses 3]]+pro[[#This Row],[Admin expenses 2]]+pro[[#This Row],[Admin expenses 1]]+pro[[#This Row],[COGS]]</f>
        <v>-210090.21299999999</v>
      </c>
      <c r="J1588" s="55">
        <f>pro[[#This Row],[Revenue]]+pro[[#This Row],[AdminExp]]</f>
        <v>324573.51799999992</v>
      </c>
      <c r="K1588" s="83">
        <f>pro[[#This Row],[Profit]]/pro[[#This Row],[Revenue]]</f>
        <v>0.60706103515370102</v>
      </c>
      <c r="L1588" s="56">
        <f t="shared" si="24"/>
        <v>3</v>
      </c>
      <c r="M1588" s="82" t="str">
        <f>"Q"&amp;" "&amp;VLOOKUP(pro[[#This Row],[Period]],Mapping!A:B,2,0)</f>
        <v>Q 1</v>
      </c>
      <c r="N1588"/>
    </row>
    <row r="1589" spans="1:14" ht="11.25" customHeight="1" x14ac:dyDescent="0.2">
      <c r="A1589" s="42" t="s">
        <v>42</v>
      </c>
      <c r="B1589" s="44" t="s">
        <v>28</v>
      </c>
      <c r="C1589" s="44" t="s">
        <v>57</v>
      </c>
      <c r="D1589" s="43">
        <v>389355.55399999995</v>
      </c>
      <c r="E1589" s="43">
        <v>-29649.395999999997</v>
      </c>
      <c r="F1589" s="45">
        <v>-16910</v>
      </c>
      <c r="G1589" s="45">
        <v>-96430</v>
      </c>
      <c r="H1589" s="45">
        <v>-33840</v>
      </c>
      <c r="I1589" s="55">
        <f>pro[[#This Row],[Admin expenses 3]]+pro[[#This Row],[Admin expenses 2]]+pro[[#This Row],[Admin expenses 1]]+pro[[#This Row],[COGS]]</f>
        <v>-176829.39600000001</v>
      </c>
      <c r="J1589" s="55">
        <f>pro[[#This Row],[Revenue]]+pro[[#This Row],[AdminExp]]</f>
        <v>212526.15799999994</v>
      </c>
      <c r="K1589" s="83">
        <f>pro[[#This Row],[Profit]]/pro[[#This Row],[Revenue]]</f>
        <v>0.54584082804684986</v>
      </c>
      <c r="L1589" s="56">
        <f t="shared" si="24"/>
        <v>3</v>
      </c>
      <c r="M1589" s="82" t="str">
        <f>"Q"&amp;" "&amp;VLOOKUP(pro[[#This Row],[Period]],Mapping!A:B,2,0)</f>
        <v>Q 1</v>
      </c>
      <c r="N1589"/>
    </row>
    <row r="1590" spans="1:14" ht="11.25" customHeight="1" x14ac:dyDescent="0.2">
      <c r="A1590" s="42" t="s">
        <v>42</v>
      </c>
      <c r="B1590" s="44" t="s">
        <v>28</v>
      </c>
      <c r="C1590" s="44" t="s">
        <v>57</v>
      </c>
      <c r="D1590" s="43">
        <v>1187137.595</v>
      </c>
      <c r="E1590" s="43">
        <v>-81845.239000000001</v>
      </c>
      <c r="F1590" s="45">
        <v>-78870</v>
      </c>
      <c r="G1590" s="45">
        <v>-37660</v>
      </c>
      <c r="H1590" s="45">
        <v>-35540</v>
      </c>
      <c r="I1590" s="55">
        <f>pro[[#This Row],[Admin expenses 3]]+pro[[#This Row],[Admin expenses 2]]+pro[[#This Row],[Admin expenses 1]]+pro[[#This Row],[COGS]]</f>
        <v>-233915.239</v>
      </c>
      <c r="J1590" s="55">
        <f>pro[[#This Row],[Revenue]]+pro[[#This Row],[AdminExp]]</f>
        <v>953222.35599999991</v>
      </c>
      <c r="K1590" s="83">
        <f>pro[[#This Row],[Profit]]/pro[[#This Row],[Revenue]]</f>
        <v>0.802958612392357</v>
      </c>
      <c r="L1590" s="56">
        <f t="shared" si="24"/>
        <v>3</v>
      </c>
      <c r="M1590" s="82" t="str">
        <f>"Q"&amp;" "&amp;VLOOKUP(pro[[#This Row],[Period]],Mapping!A:B,2,0)</f>
        <v>Q 1</v>
      </c>
      <c r="N1590"/>
    </row>
    <row r="1591" spans="1:14" ht="11.25" customHeight="1" x14ac:dyDescent="0.2">
      <c r="A1591" s="42" t="s">
        <v>42</v>
      </c>
      <c r="B1591" s="44" t="s">
        <v>28</v>
      </c>
      <c r="C1591" s="44" t="s">
        <v>58</v>
      </c>
      <c r="D1591" s="43">
        <v>331354.87699999998</v>
      </c>
      <c r="E1591" s="43">
        <v>-275779.64399999997</v>
      </c>
      <c r="F1591" s="45">
        <v>-51710</v>
      </c>
      <c r="G1591" s="45">
        <v>-23080</v>
      </c>
      <c r="H1591" s="45">
        <v>-74330</v>
      </c>
      <c r="I1591" s="55">
        <f>pro[[#This Row],[Admin expenses 3]]+pro[[#This Row],[Admin expenses 2]]+pro[[#This Row],[Admin expenses 1]]+pro[[#This Row],[COGS]]</f>
        <v>-424899.64399999997</v>
      </c>
      <c r="J1591" s="55">
        <f>pro[[#This Row],[Revenue]]+pro[[#This Row],[AdminExp]]</f>
        <v>-93544.766999999993</v>
      </c>
      <c r="K1591" s="83">
        <f>pro[[#This Row],[Profit]]/pro[[#This Row],[Revenue]]</f>
        <v>-0.28230991451500503</v>
      </c>
      <c r="L1591" s="56">
        <f t="shared" si="24"/>
        <v>3</v>
      </c>
      <c r="M1591" s="82" t="str">
        <f>"Q"&amp;" "&amp;VLOOKUP(pro[[#This Row],[Period]],Mapping!A:B,2,0)</f>
        <v>Q 1</v>
      </c>
      <c r="N1591"/>
    </row>
    <row r="1592" spans="1:14" ht="11.25" customHeight="1" x14ac:dyDescent="0.2">
      <c r="A1592" s="42" t="s">
        <v>42</v>
      </c>
      <c r="B1592" s="44" t="s">
        <v>28</v>
      </c>
      <c r="C1592" s="44" t="s">
        <v>59</v>
      </c>
      <c r="D1592" s="43">
        <v>161195.03399999999</v>
      </c>
      <c r="E1592" s="43">
        <v>-131938.443</v>
      </c>
      <c r="F1592" s="45">
        <v>-31460</v>
      </c>
      <c r="G1592" s="45">
        <v>-71960</v>
      </c>
      <c r="H1592" s="45">
        <v>-77570</v>
      </c>
      <c r="I1592" s="55">
        <f>pro[[#This Row],[Admin expenses 3]]+pro[[#This Row],[Admin expenses 2]]+pro[[#This Row],[Admin expenses 1]]+pro[[#This Row],[COGS]]</f>
        <v>-312928.44299999997</v>
      </c>
      <c r="J1592" s="55">
        <f>pro[[#This Row],[Revenue]]+pro[[#This Row],[AdminExp]]</f>
        <v>-151733.40899999999</v>
      </c>
      <c r="K1592" s="83">
        <f>pro[[#This Row],[Profit]]/pro[[#This Row],[Revenue]]</f>
        <v>-0.94130324759260264</v>
      </c>
      <c r="L1592" s="56">
        <f t="shared" si="24"/>
        <v>3</v>
      </c>
      <c r="M1592" s="82" t="str">
        <f>"Q"&amp;" "&amp;VLOOKUP(pro[[#This Row],[Period]],Mapping!A:B,2,0)</f>
        <v>Q 1</v>
      </c>
      <c r="N1592"/>
    </row>
    <row r="1593" spans="1:14" ht="11.25" customHeight="1" x14ac:dyDescent="0.2">
      <c r="A1593" s="42" t="s">
        <v>42</v>
      </c>
      <c r="B1593" s="44" t="s">
        <v>28</v>
      </c>
      <c r="C1593" s="44" t="s">
        <v>57</v>
      </c>
      <c r="D1593" s="43">
        <v>7533.9669999999987</v>
      </c>
      <c r="E1593" s="43">
        <v>-7434.6019999999999</v>
      </c>
      <c r="F1593" s="45">
        <v>-87030</v>
      </c>
      <c r="G1593" s="45">
        <v>-96860</v>
      </c>
      <c r="H1593" s="45">
        <v>-25350</v>
      </c>
      <c r="I1593" s="55">
        <f>pro[[#This Row],[Admin expenses 3]]+pro[[#This Row],[Admin expenses 2]]+pro[[#This Row],[Admin expenses 1]]+pro[[#This Row],[COGS]]</f>
        <v>-216674.60200000001</v>
      </c>
      <c r="J1593" s="55">
        <f>pro[[#This Row],[Revenue]]+pro[[#This Row],[AdminExp]]</f>
        <v>-209140.63500000001</v>
      </c>
      <c r="K1593" s="83">
        <f>pro[[#This Row],[Profit]]/pro[[#This Row],[Revenue]]</f>
        <v>-27.75969618661723</v>
      </c>
      <c r="L1593" s="56">
        <f t="shared" si="24"/>
        <v>3</v>
      </c>
      <c r="M1593" s="82" t="str">
        <f>"Q"&amp;" "&amp;VLOOKUP(pro[[#This Row],[Period]],Mapping!A:B,2,0)</f>
        <v>Q 1</v>
      </c>
      <c r="N1593"/>
    </row>
    <row r="1594" spans="1:14" ht="11.25" customHeight="1" x14ac:dyDescent="0.2">
      <c r="A1594" s="42" t="s">
        <v>42</v>
      </c>
      <c r="B1594" s="44" t="s">
        <v>28</v>
      </c>
      <c r="C1594" s="44" t="s">
        <v>57</v>
      </c>
      <c r="D1594" s="43">
        <v>127159.58499999998</v>
      </c>
      <c r="E1594" s="43">
        <v>-73996.383999999991</v>
      </c>
      <c r="F1594" s="45">
        <v>-48570</v>
      </c>
      <c r="G1594" s="45">
        <v>-102450</v>
      </c>
      <c r="H1594" s="45">
        <v>-63030</v>
      </c>
      <c r="I1594" s="55">
        <f>pro[[#This Row],[Admin expenses 3]]+pro[[#This Row],[Admin expenses 2]]+pro[[#This Row],[Admin expenses 1]]+pro[[#This Row],[COGS]]</f>
        <v>-288046.38399999996</v>
      </c>
      <c r="J1594" s="55">
        <f>pro[[#This Row],[Revenue]]+pro[[#This Row],[AdminExp]]</f>
        <v>-160886.799</v>
      </c>
      <c r="K1594" s="83">
        <f>pro[[#This Row],[Profit]]/pro[[#This Row],[Revenue]]</f>
        <v>-1.2652353261454889</v>
      </c>
      <c r="L1594" s="56">
        <f t="shared" si="24"/>
        <v>3</v>
      </c>
      <c r="M1594" s="82" t="str">
        <f>"Q"&amp;" "&amp;VLOOKUP(pro[[#This Row],[Period]],Mapping!A:B,2,0)</f>
        <v>Q 1</v>
      </c>
      <c r="N1594"/>
    </row>
    <row r="1595" spans="1:14" ht="11.25" customHeight="1" x14ac:dyDescent="0.2">
      <c r="A1595" s="42" t="s">
        <v>42</v>
      </c>
      <c r="B1595" s="44" t="s">
        <v>28</v>
      </c>
      <c r="C1595" s="44" t="s">
        <v>57</v>
      </c>
      <c r="D1595" s="43">
        <v>211856.08499999999</v>
      </c>
      <c r="E1595" s="43">
        <v>-143787.196</v>
      </c>
      <c r="F1595" s="45">
        <v>-75190</v>
      </c>
      <c r="G1595" s="45">
        <v>-69440</v>
      </c>
      <c r="H1595" s="45">
        <v>-54270</v>
      </c>
      <c r="I1595" s="55">
        <f>pro[[#This Row],[Admin expenses 3]]+pro[[#This Row],[Admin expenses 2]]+pro[[#This Row],[Admin expenses 1]]+pro[[#This Row],[COGS]]</f>
        <v>-342687.196</v>
      </c>
      <c r="J1595" s="55">
        <f>pro[[#This Row],[Revenue]]+pro[[#This Row],[AdminExp]]</f>
        <v>-130831.111</v>
      </c>
      <c r="K1595" s="83">
        <f>pro[[#This Row],[Profit]]/pro[[#This Row],[Revenue]]</f>
        <v>-0.61754710042904837</v>
      </c>
      <c r="L1595" s="56">
        <f t="shared" si="24"/>
        <v>3</v>
      </c>
      <c r="M1595" s="82" t="str">
        <f>"Q"&amp;" "&amp;VLOOKUP(pro[[#This Row],[Period]],Mapping!A:B,2,0)</f>
        <v>Q 1</v>
      </c>
      <c r="N1595"/>
    </row>
    <row r="1596" spans="1:14" ht="11.25" customHeight="1" x14ac:dyDescent="0.2">
      <c r="A1596" s="42" t="s">
        <v>42</v>
      </c>
      <c r="B1596" s="44" t="s">
        <v>28</v>
      </c>
      <c r="C1596" s="44" t="s">
        <v>58</v>
      </c>
      <c r="D1596" s="43">
        <v>65655.652999999991</v>
      </c>
      <c r="E1596" s="43">
        <v>-83982.520999999993</v>
      </c>
      <c r="F1596" s="45">
        <v>-103120</v>
      </c>
      <c r="G1596" s="45">
        <v>-101830</v>
      </c>
      <c r="H1596" s="45">
        <v>-46060</v>
      </c>
      <c r="I1596" s="55">
        <f>pro[[#This Row],[Admin expenses 3]]+pro[[#This Row],[Admin expenses 2]]+pro[[#This Row],[Admin expenses 1]]+pro[[#This Row],[COGS]]</f>
        <v>-334992.52100000001</v>
      </c>
      <c r="J1596" s="55">
        <f>pro[[#This Row],[Revenue]]+pro[[#This Row],[AdminExp]]</f>
        <v>-269336.86800000002</v>
      </c>
      <c r="K1596" s="83">
        <f>pro[[#This Row],[Profit]]/pro[[#This Row],[Revenue]]</f>
        <v>-4.1022647052189098</v>
      </c>
      <c r="L1596" s="56">
        <f t="shared" si="24"/>
        <v>3</v>
      </c>
      <c r="M1596" s="82" t="str">
        <f>"Q"&amp;" "&amp;VLOOKUP(pro[[#This Row],[Period]],Mapping!A:B,2,0)</f>
        <v>Q 1</v>
      </c>
      <c r="N1596"/>
    </row>
    <row r="1597" spans="1:14" ht="11.25" customHeight="1" x14ac:dyDescent="0.2">
      <c r="A1597" s="42" t="s">
        <v>42</v>
      </c>
      <c r="B1597" s="44" t="s">
        <v>28</v>
      </c>
      <c r="C1597" s="44" t="s">
        <v>59</v>
      </c>
      <c r="D1597" s="43">
        <v>820687.8189999999</v>
      </c>
      <c r="E1597" s="43">
        <v>-392158.36799999996</v>
      </c>
      <c r="F1597" s="45">
        <v>-92110</v>
      </c>
      <c r="G1597" s="45">
        <v>-55520</v>
      </c>
      <c r="H1597" s="45">
        <v>-23440</v>
      </c>
      <c r="I1597" s="55">
        <f>pro[[#This Row],[Admin expenses 3]]+pro[[#This Row],[Admin expenses 2]]+pro[[#This Row],[Admin expenses 1]]+pro[[#This Row],[COGS]]</f>
        <v>-563228.36800000002</v>
      </c>
      <c r="J1597" s="55">
        <f>pro[[#This Row],[Revenue]]+pro[[#This Row],[AdminExp]]</f>
        <v>257459.45099999988</v>
      </c>
      <c r="K1597" s="83">
        <f>pro[[#This Row],[Profit]]/pro[[#This Row],[Revenue]]</f>
        <v>0.31371179764031554</v>
      </c>
      <c r="L1597" s="56">
        <f t="shared" si="24"/>
        <v>3</v>
      </c>
      <c r="M1597" s="82" t="str">
        <f>"Q"&amp;" "&amp;VLOOKUP(pro[[#This Row],[Period]],Mapping!A:B,2,0)</f>
        <v>Q 1</v>
      </c>
      <c r="N1597"/>
    </row>
    <row r="1598" spans="1:14" ht="11.25" customHeight="1" x14ac:dyDescent="0.2">
      <c r="A1598" s="42" t="s">
        <v>42</v>
      </c>
      <c r="B1598" s="44" t="s">
        <v>28</v>
      </c>
      <c r="C1598" s="44" t="s">
        <v>60</v>
      </c>
      <c r="D1598" s="43">
        <v>384204.96099999995</v>
      </c>
      <c r="E1598" s="43">
        <v>-275697.625</v>
      </c>
      <c r="F1598" s="45">
        <v>-16210</v>
      </c>
      <c r="G1598" s="45">
        <v>-76590</v>
      </c>
      <c r="H1598" s="45">
        <v>-100830</v>
      </c>
      <c r="I1598" s="55">
        <f>pro[[#This Row],[Admin expenses 3]]+pro[[#This Row],[Admin expenses 2]]+pro[[#This Row],[Admin expenses 1]]+pro[[#This Row],[COGS]]</f>
        <v>-469327.625</v>
      </c>
      <c r="J1598" s="55">
        <f>pro[[#This Row],[Revenue]]+pro[[#This Row],[AdminExp]]</f>
        <v>-85122.664000000048</v>
      </c>
      <c r="K1598" s="83">
        <f>pro[[#This Row],[Profit]]/pro[[#This Row],[Revenue]]</f>
        <v>-0.22155534842247926</v>
      </c>
      <c r="L1598" s="56">
        <f t="shared" si="24"/>
        <v>3</v>
      </c>
      <c r="M1598" s="82" t="str">
        <f>"Q"&amp;" "&amp;VLOOKUP(pro[[#This Row],[Period]],Mapping!A:B,2,0)</f>
        <v>Q 1</v>
      </c>
      <c r="N1598"/>
    </row>
    <row r="1599" spans="1:14" ht="11.25" customHeight="1" x14ac:dyDescent="0.2">
      <c r="A1599" s="42" t="s">
        <v>42</v>
      </c>
      <c r="B1599" s="44" t="s">
        <v>28</v>
      </c>
      <c r="C1599" s="44" t="s">
        <v>57</v>
      </c>
      <c r="D1599" s="43">
        <v>64067.324999999997</v>
      </c>
      <c r="E1599" s="43">
        <v>-41743.561999999998</v>
      </c>
      <c r="F1599" s="45">
        <v>-23770</v>
      </c>
      <c r="G1599" s="45">
        <v>-56410</v>
      </c>
      <c r="H1599" s="45">
        <v>-81820</v>
      </c>
      <c r="I1599" s="55">
        <f>pro[[#This Row],[Admin expenses 3]]+pro[[#This Row],[Admin expenses 2]]+pro[[#This Row],[Admin expenses 1]]+pro[[#This Row],[COGS]]</f>
        <v>-203743.56200000001</v>
      </c>
      <c r="J1599" s="55">
        <f>pro[[#This Row],[Revenue]]+pro[[#This Row],[AdminExp]]</f>
        <v>-139676.23700000002</v>
      </c>
      <c r="K1599" s="83">
        <f>pro[[#This Row],[Profit]]/pro[[#This Row],[Revenue]]</f>
        <v>-2.1801477898445119</v>
      </c>
      <c r="L1599" s="56">
        <f t="shared" si="24"/>
        <v>3</v>
      </c>
      <c r="M1599" s="82" t="str">
        <f>"Q"&amp;" "&amp;VLOOKUP(pro[[#This Row],[Period]],Mapping!A:B,2,0)</f>
        <v>Q 1</v>
      </c>
      <c r="N1599"/>
    </row>
    <row r="1600" spans="1:14" ht="11.25" customHeight="1" x14ac:dyDescent="0.2">
      <c r="A1600" s="42" t="s">
        <v>42</v>
      </c>
      <c r="B1600" s="44" t="s">
        <v>28</v>
      </c>
      <c r="C1600" s="44" t="s">
        <v>58</v>
      </c>
      <c r="D1600" s="43">
        <v>204275.19</v>
      </c>
      <c r="E1600" s="43">
        <v>-146145.21599999999</v>
      </c>
      <c r="F1600" s="45">
        <v>-44990</v>
      </c>
      <c r="G1600" s="45">
        <v>-75210</v>
      </c>
      <c r="H1600" s="45">
        <v>-80880</v>
      </c>
      <c r="I1600" s="55">
        <f>pro[[#This Row],[Admin expenses 3]]+pro[[#This Row],[Admin expenses 2]]+pro[[#This Row],[Admin expenses 1]]+pro[[#This Row],[COGS]]</f>
        <v>-347225.21600000001</v>
      </c>
      <c r="J1600" s="55">
        <f>pro[[#This Row],[Revenue]]+pro[[#This Row],[AdminExp]]</f>
        <v>-142950.02600000001</v>
      </c>
      <c r="K1600" s="83">
        <f>pro[[#This Row],[Profit]]/pro[[#This Row],[Revenue]]</f>
        <v>-0.69979142352039914</v>
      </c>
      <c r="L1600" s="56">
        <f t="shared" si="24"/>
        <v>3</v>
      </c>
      <c r="M1600" s="82" t="str">
        <f>"Q"&amp;" "&amp;VLOOKUP(pro[[#This Row],[Period]],Mapping!A:B,2,0)</f>
        <v>Q 1</v>
      </c>
      <c r="N1600"/>
    </row>
    <row r="1601" spans="1:14" ht="11.25" customHeight="1" x14ac:dyDescent="0.2">
      <c r="A1601" s="42" t="s">
        <v>42</v>
      </c>
      <c r="B1601" s="44" t="s">
        <v>28</v>
      </c>
      <c r="C1601" s="44" t="s">
        <v>59</v>
      </c>
      <c r="D1601" s="43">
        <v>518257.85199999996</v>
      </c>
      <c r="E1601" s="43">
        <v>-210187.166</v>
      </c>
      <c r="F1601" s="45">
        <v>-40800</v>
      </c>
      <c r="G1601" s="45">
        <v>-105870</v>
      </c>
      <c r="H1601" s="45">
        <v>-91290</v>
      </c>
      <c r="I1601" s="55">
        <f>pro[[#This Row],[Admin expenses 3]]+pro[[#This Row],[Admin expenses 2]]+pro[[#This Row],[Admin expenses 1]]+pro[[#This Row],[COGS]]</f>
        <v>-448147.16599999997</v>
      </c>
      <c r="J1601" s="55">
        <f>pro[[#This Row],[Revenue]]+pro[[#This Row],[AdminExp]]</f>
        <v>70110.685999999987</v>
      </c>
      <c r="K1601" s="83">
        <f>pro[[#This Row],[Profit]]/pro[[#This Row],[Revenue]]</f>
        <v>0.13528147374793656</v>
      </c>
      <c r="L1601" s="56">
        <f t="shared" si="24"/>
        <v>3</v>
      </c>
      <c r="M1601" s="82" t="str">
        <f>"Q"&amp;" "&amp;VLOOKUP(pro[[#This Row],[Period]],Mapping!A:B,2,0)</f>
        <v>Q 1</v>
      </c>
      <c r="N1601"/>
    </row>
    <row r="1602" spans="1:14" ht="11.25" customHeight="1" x14ac:dyDescent="0.2">
      <c r="A1602" s="42" t="s">
        <v>42</v>
      </c>
      <c r="B1602" s="44" t="s">
        <v>28</v>
      </c>
      <c r="C1602" s="44" t="s">
        <v>60</v>
      </c>
      <c r="D1602" s="43">
        <v>104207.04699999999</v>
      </c>
      <c r="E1602" s="43">
        <v>-44742.263999999996</v>
      </c>
      <c r="F1602" s="45">
        <v>-13820</v>
      </c>
      <c r="G1602" s="45">
        <v>-101550</v>
      </c>
      <c r="H1602" s="45">
        <v>-46060</v>
      </c>
      <c r="I1602" s="55">
        <f>pro[[#This Row],[Admin expenses 3]]+pro[[#This Row],[Admin expenses 2]]+pro[[#This Row],[Admin expenses 1]]+pro[[#This Row],[COGS]]</f>
        <v>-206172.264</v>
      </c>
      <c r="J1602" s="55">
        <f>pro[[#This Row],[Revenue]]+pro[[#This Row],[AdminExp]]</f>
        <v>-101965.217</v>
      </c>
      <c r="K1602" s="83">
        <f>pro[[#This Row],[Profit]]/pro[[#This Row],[Revenue]]</f>
        <v>-0.97848677162879405</v>
      </c>
      <c r="L1602" s="56">
        <f t="shared" ref="L1602:L1665" si="25">MONTH(DATEVALUE(A1602&amp;"1"))</f>
        <v>3</v>
      </c>
      <c r="M1602" s="82" t="str">
        <f>"Q"&amp;" "&amp;VLOOKUP(pro[[#This Row],[Period]],Mapping!A:B,2,0)</f>
        <v>Q 1</v>
      </c>
      <c r="N1602"/>
    </row>
    <row r="1603" spans="1:14" ht="11.25" customHeight="1" x14ac:dyDescent="0.2">
      <c r="A1603" s="42" t="s">
        <v>42</v>
      </c>
      <c r="B1603" s="44" t="s">
        <v>28</v>
      </c>
      <c r="C1603" s="44" t="s">
        <v>57</v>
      </c>
      <c r="D1603" s="43">
        <v>415933.35</v>
      </c>
      <c r="E1603" s="43">
        <v>-233072.49</v>
      </c>
      <c r="F1603" s="45">
        <v>-57880</v>
      </c>
      <c r="G1603" s="45">
        <v>-96570</v>
      </c>
      <c r="H1603" s="45">
        <v>-72600</v>
      </c>
      <c r="I1603" s="55">
        <f>pro[[#This Row],[Admin expenses 3]]+pro[[#This Row],[Admin expenses 2]]+pro[[#This Row],[Admin expenses 1]]+pro[[#This Row],[COGS]]</f>
        <v>-460122.49</v>
      </c>
      <c r="J1603" s="55">
        <f>pro[[#This Row],[Revenue]]+pro[[#This Row],[AdminExp]]</f>
        <v>-44189.140000000014</v>
      </c>
      <c r="K1603" s="83">
        <f>pro[[#This Row],[Profit]]/pro[[#This Row],[Revenue]]</f>
        <v>-0.10624091576210472</v>
      </c>
      <c r="L1603" s="56">
        <f t="shared" si="25"/>
        <v>3</v>
      </c>
      <c r="M1603" s="82" t="str">
        <f>"Q"&amp;" "&amp;VLOOKUP(pro[[#This Row],[Period]],Mapping!A:B,2,0)</f>
        <v>Q 1</v>
      </c>
      <c r="N1603"/>
    </row>
    <row r="1604" spans="1:14" ht="11.25" customHeight="1" x14ac:dyDescent="0.2">
      <c r="A1604" s="42" t="s">
        <v>42</v>
      </c>
      <c r="B1604" s="44" t="s">
        <v>28</v>
      </c>
      <c r="C1604" s="44" t="s">
        <v>58</v>
      </c>
      <c r="D1604" s="43">
        <v>411882.22600000002</v>
      </c>
      <c r="E1604" s="43">
        <v>-450720.29800000001</v>
      </c>
      <c r="F1604" s="45">
        <v>-61230</v>
      </c>
      <c r="G1604" s="45">
        <v>-35610</v>
      </c>
      <c r="H1604" s="45">
        <v>-68470</v>
      </c>
      <c r="I1604" s="55">
        <f>pro[[#This Row],[Admin expenses 3]]+pro[[#This Row],[Admin expenses 2]]+pro[[#This Row],[Admin expenses 1]]+pro[[#This Row],[COGS]]</f>
        <v>-616030.29799999995</v>
      </c>
      <c r="J1604" s="55">
        <f>pro[[#This Row],[Revenue]]+pro[[#This Row],[AdminExp]]</f>
        <v>-204148.07199999993</v>
      </c>
      <c r="K1604" s="83">
        <f>pro[[#This Row],[Profit]]/pro[[#This Row],[Revenue]]</f>
        <v>-0.49564671431099799</v>
      </c>
      <c r="L1604" s="56">
        <f t="shared" si="25"/>
        <v>3</v>
      </c>
      <c r="M1604" s="82" t="str">
        <f>"Q"&amp;" "&amp;VLOOKUP(pro[[#This Row],[Period]],Mapping!A:B,2,0)</f>
        <v>Q 1</v>
      </c>
      <c r="N1604"/>
    </row>
    <row r="1605" spans="1:14" ht="11.25" customHeight="1" x14ac:dyDescent="0.2">
      <c r="A1605" s="42" t="s">
        <v>42</v>
      </c>
      <c r="B1605" s="44" t="s">
        <v>28</v>
      </c>
      <c r="C1605" s="44" t="s">
        <v>59</v>
      </c>
      <c r="D1605" s="43">
        <v>274369.79499999998</v>
      </c>
      <c r="E1605" s="43">
        <v>-353378.45899999997</v>
      </c>
      <c r="F1605" s="45">
        <v>-37740</v>
      </c>
      <c r="G1605" s="45">
        <v>-26040</v>
      </c>
      <c r="H1605" s="45">
        <v>-45440</v>
      </c>
      <c r="I1605" s="55">
        <f>pro[[#This Row],[Admin expenses 3]]+pro[[#This Row],[Admin expenses 2]]+pro[[#This Row],[Admin expenses 1]]+pro[[#This Row],[COGS]]</f>
        <v>-462598.45899999997</v>
      </c>
      <c r="J1605" s="55">
        <f>pro[[#This Row],[Revenue]]+pro[[#This Row],[AdminExp]]</f>
        <v>-188228.66399999999</v>
      </c>
      <c r="K1605" s="83">
        <f>pro[[#This Row],[Profit]]/pro[[#This Row],[Revenue]]</f>
        <v>-0.68604003585744566</v>
      </c>
      <c r="L1605" s="56">
        <f t="shared" si="25"/>
        <v>3</v>
      </c>
      <c r="M1605" s="82" t="str">
        <f>"Q"&amp;" "&amp;VLOOKUP(pro[[#This Row],[Period]],Mapping!A:B,2,0)</f>
        <v>Q 1</v>
      </c>
      <c r="N1605"/>
    </row>
    <row r="1606" spans="1:14" ht="11.25" customHeight="1" x14ac:dyDescent="0.2">
      <c r="A1606" s="42" t="s">
        <v>42</v>
      </c>
      <c r="B1606" s="44" t="s">
        <v>28</v>
      </c>
      <c r="C1606" s="44" t="s">
        <v>60</v>
      </c>
      <c r="D1606" s="43">
        <v>205436.41999999998</v>
      </c>
      <c r="E1606" s="43">
        <v>-135105.24299999999</v>
      </c>
      <c r="F1606" s="45">
        <v>-35810</v>
      </c>
      <c r="G1606" s="45">
        <v>-33760</v>
      </c>
      <c r="H1606" s="45">
        <v>-80970</v>
      </c>
      <c r="I1606" s="55">
        <f>pro[[#This Row],[Admin expenses 3]]+pro[[#This Row],[Admin expenses 2]]+pro[[#This Row],[Admin expenses 1]]+pro[[#This Row],[COGS]]</f>
        <v>-285645.24300000002</v>
      </c>
      <c r="J1606" s="55">
        <f>pro[[#This Row],[Revenue]]+pro[[#This Row],[AdminExp]]</f>
        <v>-80208.823000000033</v>
      </c>
      <c r="K1606" s="83">
        <f>pro[[#This Row],[Profit]]/pro[[#This Row],[Revenue]]</f>
        <v>-0.39043137044541587</v>
      </c>
      <c r="L1606" s="56">
        <f t="shared" si="25"/>
        <v>3</v>
      </c>
      <c r="M1606" s="82" t="str">
        <f>"Q"&amp;" "&amp;VLOOKUP(pro[[#This Row],[Period]],Mapping!A:B,2,0)</f>
        <v>Q 1</v>
      </c>
      <c r="N1606"/>
    </row>
    <row r="1607" spans="1:14" ht="11.25" customHeight="1" x14ac:dyDescent="0.2">
      <c r="A1607" s="42" t="s">
        <v>42</v>
      </c>
      <c r="B1607" s="44" t="s">
        <v>28</v>
      </c>
      <c r="C1607" s="44" t="s">
        <v>57</v>
      </c>
      <c r="D1607" s="43">
        <v>240798.15899999999</v>
      </c>
      <c r="E1607" s="43">
        <v>-193955.95099999997</v>
      </c>
      <c r="F1607" s="45">
        <v>-93710</v>
      </c>
      <c r="G1607" s="45">
        <v>-36570</v>
      </c>
      <c r="H1607" s="45">
        <v>-61200</v>
      </c>
      <c r="I1607" s="55">
        <f>pro[[#This Row],[Admin expenses 3]]+pro[[#This Row],[Admin expenses 2]]+pro[[#This Row],[Admin expenses 1]]+pro[[#This Row],[COGS]]</f>
        <v>-385435.951</v>
      </c>
      <c r="J1607" s="55">
        <f>pro[[#This Row],[Revenue]]+pro[[#This Row],[AdminExp]]</f>
        <v>-144637.79200000002</v>
      </c>
      <c r="K1607" s="83">
        <f>pro[[#This Row],[Profit]]/pro[[#This Row],[Revenue]]</f>
        <v>-0.60065987464630088</v>
      </c>
      <c r="L1607" s="56">
        <f t="shared" si="25"/>
        <v>3</v>
      </c>
      <c r="M1607" s="82" t="str">
        <f>"Q"&amp;" "&amp;VLOOKUP(pro[[#This Row],[Period]],Mapping!A:B,2,0)</f>
        <v>Q 1</v>
      </c>
      <c r="N1607"/>
    </row>
    <row r="1608" spans="1:14" ht="11.25" customHeight="1" x14ac:dyDescent="0.2">
      <c r="A1608" s="42" t="s">
        <v>42</v>
      </c>
      <c r="B1608" s="44" t="s">
        <v>28</v>
      </c>
      <c r="C1608" s="44" t="s">
        <v>58</v>
      </c>
      <c r="D1608" s="43">
        <v>562414.34899999993</v>
      </c>
      <c r="E1608" s="43">
        <v>-461703.13699999999</v>
      </c>
      <c r="F1608" s="45">
        <v>-98720</v>
      </c>
      <c r="G1608" s="45">
        <v>-100400</v>
      </c>
      <c r="H1608" s="45">
        <v>-32740</v>
      </c>
      <c r="I1608" s="55">
        <f>pro[[#This Row],[Admin expenses 3]]+pro[[#This Row],[Admin expenses 2]]+pro[[#This Row],[Admin expenses 1]]+pro[[#This Row],[COGS]]</f>
        <v>-693563.13699999999</v>
      </c>
      <c r="J1608" s="55">
        <f>pro[[#This Row],[Revenue]]+pro[[#This Row],[AdminExp]]</f>
        <v>-131148.78800000006</v>
      </c>
      <c r="K1608" s="83">
        <f>pro[[#This Row],[Profit]]/pro[[#This Row],[Revenue]]</f>
        <v>-0.23318890820120253</v>
      </c>
      <c r="L1608" s="56">
        <f t="shared" si="25"/>
        <v>3</v>
      </c>
      <c r="M1608" s="82" t="str">
        <f>"Q"&amp;" "&amp;VLOOKUP(pro[[#This Row],[Period]],Mapping!A:B,2,0)</f>
        <v>Q 1</v>
      </c>
      <c r="N1608"/>
    </row>
    <row r="1609" spans="1:14" ht="11.25" customHeight="1" x14ac:dyDescent="0.2">
      <c r="A1609" s="42" t="s">
        <v>42</v>
      </c>
      <c r="B1609" s="44" t="s">
        <v>28</v>
      </c>
      <c r="C1609" s="44" t="s">
        <v>59</v>
      </c>
      <c r="D1609" s="43">
        <v>39203.597999999998</v>
      </c>
      <c r="E1609" s="43">
        <v>-53933.606999999996</v>
      </c>
      <c r="F1609" s="45">
        <v>-18200</v>
      </c>
      <c r="G1609" s="45">
        <v>-103810</v>
      </c>
      <c r="H1609" s="45">
        <v>-28220</v>
      </c>
      <c r="I1609" s="55">
        <f>pro[[#This Row],[Admin expenses 3]]+pro[[#This Row],[Admin expenses 2]]+pro[[#This Row],[Admin expenses 1]]+pro[[#This Row],[COGS]]</f>
        <v>-204163.60699999999</v>
      </c>
      <c r="J1609" s="55">
        <f>pro[[#This Row],[Revenue]]+pro[[#This Row],[AdminExp]]</f>
        <v>-164960.00899999999</v>
      </c>
      <c r="K1609" s="83">
        <f>pro[[#This Row],[Profit]]/pro[[#This Row],[Revenue]]</f>
        <v>-4.2077772810546623</v>
      </c>
      <c r="L1609" s="56">
        <f t="shared" si="25"/>
        <v>3</v>
      </c>
      <c r="M1609" s="82" t="str">
        <f>"Q"&amp;" "&amp;VLOOKUP(pro[[#This Row],[Period]],Mapping!A:B,2,0)</f>
        <v>Q 1</v>
      </c>
      <c r="N1609"/>
    </row>
    <row r="1610" spans="1:14" ht="11.25" customHeight="1" x14ac:dyDescent="0.2">
      <c r="A1610" s="42" t="s">
        <v>42</v>
      </c>
      <c r="B1610" s="44" t="s">
        <v>28</v>
      </c>
      <c r="C1610" s="44" t="s">
        <v>60</v>
      </c>
      <c r="D1610" s="43">
        <v>106827.007</v>
      </c>
      <c r="E1610" s="43">
        <v>-72704.52</v>
      </c>
      <c r="F1610" s="45">
        <v>-92810</v>
      </c>
      <c r="G1610" s="45">
        <v>-84770</v>
      </c>
      <c r="H1610" s="45">
        <v>-33560</v>
      </c>
      <c r="I1610" s="55">
        <f>pro[[#This Row],[Admin expenses 3]]+pro[[#This Row],[Admin expenses 2]]+pro[[#This Row],[Admin expenses 1]]+pro[[#This Row],[COGS]]</f>
        <v>-283844.52</v>
      </c>
      <c r="J1610" s="55">
        <f>pro[[#This Row],[Revenue]]+pro[[#This Row],[AdminExp]]</f>
        <v>-177017.51300000004</v>
      </c>
      <c r="K1610" s="83">
        <f>pro[[#This Row],[Profit]]/pro[[#This Row],[Revenue]]</f>
        <v>-1.6570483248678871</v>
      </c>
      <c r="L1610" s="56">
        <f t="shared" si="25"/>
        <v>3</v>
      </c>
      <c r="M1610" s="82" t="str">
        <f>"Q"&amp;" "&amp;VLOOKUP(pro[[#This Row],[Period]],Mapping!A:B,2,0)</f>
        <v>Q 1</v>
      </c>
      <c r="N1610"/>
    </row>
    <row r="1611" spans="1:14" ht="11.25" customHeight="1" x14ac:dyDescent="0.2">
      <c r="A1611" s="42" t="s">
        <v>42</v>
      </c>
      <c r="B1611" s="44" t="s">
        <v>28</v>
      </c>
      <c r="C1611" s="44" t="s">
        <v>57</v>
      </c>
      <c r="D1611" s="43">
        <v>403142.71899999998</v>
      </c>
      <c r="E1611" s="43">
        <v>-107355.549</v>
      </c>
      <c r="F1611" s="45">
        <v>-53350</v>
      </c>
      <c r="G1611" s="45">
        <v>-25990</v>
      </c>
      <c r="H1611" s="45">
        <v>-96960</v>
      </c>
      <c r="I1611" s="55">
        <f>pro[[#This Row],[Admin expenses 3]]+pro[[#This Row],[Admin expenses 2]]+pro[[#This Row],[Admin expenses 1]]+pro[[#This Row],[COGS]]</f>
        <v>-283655.549</v>
      </c>
      <c r="J1611" s="55">
        <f>pro[[#This Row],[Revenue]]+pro[[#This Row],[AdminExp]]</f>
        <v>119487.16999999998</v>
      </c>
      <c r="K1611" s="83">
        <f>pro[[#This Row],[Profit]]/pro[[#This Row],[Revenue]]</f>
        <v>0.29638925464507765</v>
      </c>
      <c r="L1611" s="56">
        <f t="shared" si="25"/>
        <v>3</v>
      </c>
      <c r="M1611" s="82" t="str">
        <f>"Q"&amp;" "&amp;VLOOKUP(pro[[#This Row],[Period]],Mapping!A:B,2,0)</f>
        <v>Q 1</v>
      </c>
      <c r="N1611"/>
    </row>
    <row r="1612" spans="1:14" ht="11.25" customHeight="1" x14ac:dyDescent="0.2">
      <c r="A1612" s="42" t="s">
        <v>42</v>
      </c>
      <c r="B1612" s="44" t="s">
        <v>28</v>
      </c>
      <c r="C1612" s="44" t="s">
        <v>57</v>
      </c>
      <c r="D1612" s="43">
        <v>236430.74</v>
      </c>
      <c r="E1612" s="43">
        <v>-100779.742</v>
      </c>
      <c r="F1612" s="45">
        <v>-40350</v>
      </c>
      <c r="G1612" s="45">
        <v>-24610</v>
      </c>
      <c r="H1612" s="45">
        <v>-74870</v>
      </c>
      <c r="I1612" s="55">
        <f>pro[[#This Row],[Admin expenses 3]]+pro[[#This Row],[Admin expenses 2]]+pro[[#This Row],[Admin expenses 1]]+pro[[#This Row],[COGS]]</f>
        <v>-240609.742</v>
      </c>
      <c r="J1612" s="55">
        <f>pro[[#This Row],[Revenue]]+pro[[#This Row],[AdminExp]]</f>
        <v>-4179.0020000000077</v>
      </c>
      <c r="K1612" s="83">
        <f>pro[[#This Row],[Profit]]/pro[[#This Row],[Revenue]]</f>
        <v>-1.7675375037949838E-2</v>
      </c>
      <c r="L1612" s="56">
        <f t="shared" si="25"/>
        <v>3</v>
      </c>
      <c r="M1612" s="82" t="str">
        <f>"Q"&amp;" "&amp;VLOOKUP(pro[[#This Row],[Period]],Mapping!A:B,2,0)</f>
        <v>Q 1</v>
      </c>
      <c r="N1612"/>
    </row>
    <row r="1613" spans="1:14" ht="11.25" customHeight="1" x14ac:dyDescent="0.2">
      <c r="A1613" s="42" t="s">
        <v>42</v>
      </c>
      <c r="B1613" s="44" t="s">
        <v>28</v>
      </c>
      <c r="C1613" s="44" t="s">
        <v>58</v>
      </c>
      <c r="D1613" s="43">
        <v>39522.993999999999</v>
      </c>
      <c r="E1613" s="43">
        <v>-26530.447999999997</v>
      </c>
      <c r="F1613" s="45">
        <v>-84970</v>
      </c>
      <c r="G1613" s="45">
        <v>-29020</v>
      </c>
      <c r="H1613" s="45">
        <v>-56670</v>
      </c>
      <c r="I1613" s="55">
        <f>pro[[#This Row],[Admin expenses 3]]+pro[[#This Row],[Admin expenses 2]]+pro[[#This Row],[Admin expenses 1]]+pro[[#This Row],[COGS]]</f>
        <v>-197190.448</v>
      </c>
      <c r="J1613" s="55">
        <f>pro[[#This Row],[Revenue]]+pro[[#This Row],[AdminExp]]</f>
        <v>-157667.454</v>
      </c>
      <c r="K1613" s="83">
        <f>pro[[#This Row],[Profit]]/pro[[#This Row],[Revenue]]</f>
        <v>-3.9892588602978813</v>
      </c>
      <c r="L1613" s="56">
        <f t="shared" si="25"/>
        <v>3</v>
      </c>
      <c r="M1613" s="82" t="str">
        <f>"Q"&amp;" "&amp;VLOOKUP(pro[[#This Row],[Period]],Mapping!A:B,2,0)</f>
        <v>Q 1</v>
      </c>
      <c r="N1613"/>
    </row>
    <row r="1614" spans="1:14" ht="11.25" customHeight="1" x14ac:dyDescent="0.2">
      <c r="A1614" s="42" t="s">
        <v>42</v>
      </c>
      <c r="B1614" s="44" t="s">
        <v>28</v>
      </c>
      <c r="C1614" s="44" t="s">
        <v>59</v>
      </c>
      <c r="D1614" s="43">
        <v>140615.22999999998</v>
      </c>
      <c r="E1614" s="43">
        <v>-64849.553999999996</v>
      </c>
      <c r="F1614" s="45">
        <v>-20930</v>
      </c>
      <c r="G1614" s="45">
        <v>-88550</v>
      </c>
      <c r="H1614" s="45">
        <v>-64150</v>
      </c>
      <c r="I1614" s="55">
        <f>pro[[#This Row],[Admin expenses 3]]+pro[[#This Row],[Admin expenses 2]]+pro[[#This Row],[Admin expenses 1]]+pro[[#This Row],[COGS]]</f>
        <v>-238479.554</v>
      </c>
      <c r="J1614" s="55">
        <f>pro[[#This Row],[Revenue]]+pro[[#This Row],[AdminExp]]</f>
        <v>-97864.324000000022</v>
      </c>
      <c r="K1614" s="83">
        <f>pro[[#This Row],[Profit]]/pro[[#This Row],[Revenue]]</f>
        <v>-0.69597243484934057</v>
      </c>
      <c r="L1614" s="56">
        <f t="shared" si="25"/>
        <v>3</v>
      </c>
      <c r="M1614" s="82" t="str">
        <f>"Q"&amp;" "&amp;VLOOKUP(pro[[#This Row],[Period]],Mapping!A:B,2,0)</f>
        <v>Q 1</v>
      </c>
      <c r="N1614"/>
    </row>
    <row r="1615" spans="1:14" ht="11.25" customHeight="1" x14ac:dyDescent="0.2">
      <c r="A1615" s="42" t="s">
        <v>42</v>
      </c>
      <c r="B1615" s="44" t="s">
        <v>28</v>
      </c>
      <c r="C1615" s="44" t="s">
        <v>57</v>
      </c>
      <c r="D1615" s="43">
        <v>152991.804</v>
      </c>
      <c r="E1615" s="43">
        <v>-104612.73899999999</v>
      </c>
      <c r="F1615" s="45">
        <v>-19840</v>
      </c>
      <c r="G1615" s="45">
        <v>-92400</v>
      </c>
      <c r="H1615" s="45">
        <v>-92440</v>
      </c>
      <c r="I1615" s="55">
        <f>pro[[#This Row],[Admin expenses 3]]+pro[[#This Row],[Admin expenses 2]]+pro[[#This Row],[Admin expenses 1]]+pro[[#This Row],[COGS]]</f>
        <v>-309292.739</v>
      </c>
      <c r="J1615" s="55">
        <f>pro[[#This Row],[Revenue]]+pro[[#This Row],[AdminExp]]</f>
        <v>-156300.935</v>
      </c>
      <c r="K1615" s="83">
        <f>pro[[#This Row],[Profit]]/pro[[#This Row],[Revenue]]</f>
        <v>-1.0216294658503406</v>
      </c>
      <c r="L1615" s="56">
        <f t="shared" si="25"/>
        <v>3</v>
      </c>
      <c r="M1615" s="82" t="str">
        <f>"Q"&amp;" "&amp;VLOOKUP(pro[[#This Row],[Period]],Mapping!A:B,2,0)</f>
        <v>Q 1</v>
      </c>
      <c r="N1615"/>
    </row>
    <row r="1616" spans="1:14" ht="11.25" customHeight="1" x14ac:dyDescent="0.2">
      <c r="A1616" s="42" t="s">
        <v>42</v>
      </c>
      <c r="B1616" s="44" t="s">
        <v>28</v>
      </c>
      <c r="C1616" s="44" t="s">
        <v>58</v>
      </c>
      <c r="D1616" s="43">
        <v>25425.253000000001</v>
      </c>
      <c r="E1616" s="43">
        <v>-36804.788999999997</v>
      </c>
      <c r="F1616" s="45">
        <v>-40650</v>
      </c>
      <c r="G1616" s="45">
        <v>-79730</v>
      </c>
      <c r="H1616" s="45">
        <v>-88430</v>
      </c>
      <c r="I1616" s="55">
        <f>pro[[#This Row],[Admin expenses 3]]+pro[[#This Row],[Admin expenses 2]]+pro[[#This Row],[Admin expenses 1]]+pro[[#This Row],[COGS]]</f>
        <v>-245614.78899999999</v>
      </c>
      <c r="J1616" s="55">
        <f>pro[[#This Row],[Revenue]]+pro[[#This Row],[AdminExp]]</f>
        <v>-220189.53599999999</v>
      </c>
      <c r="K1616" s="83">
        <f>pro[[#This Row],[Profit]]/pro[[#This Row],[Revenue]]</f>
        <v>-8.6602692213131558</v>
      </c>
      <c r="L1616" s="56">
        <f t="shared" si="25"/>
        <v>3</v>
      </c>
      <c r="M1616" s="82" t="str">
        <f>"Q"&amp;" "&amp;VLOOKUP(pro[[#This Row],[Period]],Mapping!A:B,2,0)</f>
        <v>Q 1</v>
      </c>
      <c r="N1616"/>
    </row>
    <row r="1617" spans="1:14" ht="11.25" customHeight="1" x14ac:dyDescent="0.2">
      <c r="A1617" s="42" t="s">
        <v>42</v>
      </c>
      <c r="B1617" s="44" t="s">
        <v>28</v>
      </c>
      <c r="C1617" s="44" t="s">
        <v>59</v>
      </c>
      <c r="D1617" s="43">
        <v>57437.918999999994</v>
      </c>
      <c r="E1617" s="43">
        <v>-6965.503999999999</v>
      </c>
      <c r="F1617" s="45">
        <v>-64800</v>
      </c>
      <c r="G1617" s="45">
        <v>-95150</v>
      </c>
      <c r="H1617" s="45">
        <v>-64040</v>
      </c>
      <c r="I1617" s="55">
        <f>pro[[#This Row],[Admin expenses 3]]+pro[[#This Row],[Admin expenses 2]]+pro[[#This Row],[Admin expenses 1]]+pro[[#This Row],[COGS]]</f>
        <v>-230955.50399999999</v>
      </c>
      <c r="J1617" s="55">
        <f>pro[[#This Row],[Revenue]]+pro[[#This Row],[AdminExp]]</f>
        <v>-173517.58499999999</v>
      </c>
      <c r="K1617" s="83">
        <f>pro[[#This Row],[Profit]]/pro[[#This Row],[Revenue]]</f>
        <v>-3.0209587676740171</v>
      </c>
      <c r="L1617" s="56">
        <f t="shared" si="25"/>
        <v>3</v>
      </c>
      <c r="M1617" s="82" t="str">
        <f>"Q"&amp;" "&amp;VLOOKUP(pro[[#This Row],[Period]],Mapping!A:B,2,0)</f>
        <v>Q 1</v>
      </c>
      <c r="N1617"/>
    </row>
    <row r="1618" spans="1:14" ht="11.25" customHeight="1" x14ac:dyDescent="0.2">
      <c r="A1618" s="42" t="s">
        <v>42</v>
      </c>
      <c r="B1618" s="44" t="s">
        <v>28</v>
      </c>
      <c r="C1618" s="44" t="s">
        <v>57</v>
      </c>
      <c r="D1618" s="43">
        <v>409038.65100000001</v>
      </c>
      <c r="E1618" s="43">
        <v>-112997.01699999999</v>
      </c>
      <c r="F1618" s="45">
        <v>-24880</v>
      </c>
      <c r="G1618" s="45">
        <v>-51750</v>
      </c>
      <c r="H1618" s="45">
        <v>-22500</v>
      </c>
      <c r="I1618" s="55">
        <f>pro[[#This Row],[Admin expenses 3]]+pro[[#This Row],[Admin expenses 2]]+pro[[#This Row],[Admin expenses 1]]+pro[[#This Row],[COGS]]</f>
        <v>-212127.01699999999</v>
      </c>
      <c r="J1618" s="55">
        <f>pro[[#This Row],[Revenue]]+pro[[#This Row],[AdminExp]]</f>
        <v>196911.63400000002</v>
      </c>
      <c r="K1618" s="83">
        <f>pro[[#This Row],[Profit]]/pro[[#This Row],[Revenue]]</f>
        <v>0.4814010449100567</v>
      </c>
      <c r="L1618" s="56">
        <f t="shared" si="25"/>
        <v>3</v>
      </c>
      <c r="M1618" s="82" t="str">
        <f>"Q"&amp;" "&amp;VLOOKUP(pro[[#This Row],[Period]],Mapping!A:B,2,0)</f>
        <v>Q 1</v>
      </c>
      <c r="N1618"/>
    </row>
    <row r="1619" spans="1:14" ht="11.25" customHeight="1" x14ac:dyDescent="0.2">
      <c r="A1619" s="42" t="s">
        <v>42</v>
      </c>
      <c r="B1619" s="44" t="s">
        <v>28</v>
      </c>
      <c r="C1619" s="44" t="s">
        <v>58</v>
      </c>
      <c r="D1619" s="43">
        <v>748132.32899999991</v>
      </c>
      <c r="E1619" s="43">
        <v>-232071.315</v>
      </c>
      <c r="F1619" s="45">
        <v>-30550</v>
      </c>
      <c r="G1619" s="45">
        <v>-80170</v>
      </c>
      <c r="H1619" s="45">
        <v>-82550</v>
      </c>
      <c r="I1619" s="55">
        <f>pro[[#This Row],[Admin expenses 3]]+pro[[#This Row],[Admin expenses 2]]+pro[[#This Row],[Admin expenses 1]]+pro[[#This Row],[COGS]]</f>
        <v>-425341.315</v>
      </c>
      <c r="J1619" s="55">
        <f>pro[[#This Row],[Revenue]]+pro[[#This Row],[AdminExp]]</f>
        <v>322791.01399999991</v>
      </c>
      <c r="K1619" s="83">
        <f>pro[[#This Row],[Profit]]/pro[[#This Row],[Revenue]]</f>
        <v>0.43146245856192633</v>
      </c>
      <c r="L1619" s="56">
        <f t="shared" si="25"/>
        <v>3</v>
      </c>
      <c r="M1619" s="82" t="str">
        <f>"Q"&amp;" "&amp;VLOOKUP(pro[[#This Row],[Period]],Mapping!A:B,2,0)</f>
        <v>Q 1</v>
      </c>
      <c r="N1619"/>
    </row>
    <row r="1620" spans="1:14" ht="11.25" customHeight="1" x14ac:dyDescent="0.2">
      <c r="A1620" s="42" t="s">
        <v>42</v>
      </c>
      <c r="B1620" s="44" t="s">
        <v>28</v>
      </c>
      <c r="C1620" s="44" t="s">
        <v>59</v>
      </c>
      <c r="D1620" s="43">
        <v>2127516.0409999997</v>
      </c>
      <c r="E1620" s="43">
        <v>-193448.22699999998</v>
      </c>
      <c r="F1620" s="45">
        <v>-22520</v>
      </c>
      <c r="G1620" s="45">
        <v>-92390</v>
      </c>
      <c r="H1620" s="45">
        <v>-55450</v>
      </c>
      <c r="I1620" s="55">
        <f>pro[[#This Row],[Admin expenses 3]]+pro[[#This Row],[Admin expenses 2]]+pro[[#This Row],[Admin expenses 1]]+pro[[#This Row],[COGS]]</f>
        <v>-363808.22699999996</v>
      </c>
      <c r="J1620" s="55">
        <f>pro[[#This Row],[Revenue]]+pro[[#This Row],[AdminExp]]</f>
        <v>1763707.8139999998</v>
      </c>
      <c r="K1620" s="83">
        <f>pro[[#This Row],[Profit]]/pro[[#This Row],[Revenue]]</f>
        <v>0.8289985974305516</v>
      </c>
      <c r="L1620" s="56">
        <f t="shared" si="25"/>
        <v>3</v>
      </c>
      <c r="M1620" s="82" t="str">
        <f>"Q"&amp;" "&amp;VLOOKUP(pro[[#This Row],[Period]],Mapping!A:B,2,0)</f>
        <v>Q 1</v>
      </c>
      <c r="N1620"/>
    </row>
    <row r="1621" spans="1:14" ht="11.25" customHeight="1" x14ac:dyDescent="0.2">
      <c r="A1621" s="42" t="s">
        <v>42</v>
      </c>
      <c r="B1621" s="44" t="s">
        <v>28</v>
      </c>
      <c r="C1621" s="44" t="s">
        <v>57</v>
      </c>
      <c r="D1621" s="43">
        <v>33030.752999999997</v>
      </c>
      <c r="E1621" s="43">
        <v>-8586.9069999999992</v>
      </c>
      <c r="F1621" s="45">
        <v>-99870</v>
      </c>
      <c r="G1621" s="45">
        <v>-22620</v>
      </c>
      <c r="H1621" s="45">
        <v>-105570</v>
      </c>
      <c r="I1621" s="55">
        <f>pro[[#This Row],[Admin expenses 3]]+pro[[#This Row],[Admin expenses 2]]+pro[[#This Row],[Admin expenses 1]]+pro[[#This Row],[COGS]]</f>
        <v>-236646.90700000001</v>
      </c>
      <c r="J1621" s="55">
        <f>pro[[#This Row],[Revenue]]+pro[[#This Row],[AdminExp]]</f>
        <v>-203616.15400000001</v>
      </c>
      <c r="K1621" s="83">
        <f>pro[[#This Row],[Profit]]/pro[[#This Row],[Revenue]]</f>
        <v>-6.164441785508191</v>
      </c>
      <c r="L1621" s="56">
        <f t="shared" si="25"/>
        <v>3</v>
      </c>
      <c r="M1621" s="82" t="str">
        <f>"Q"&amp;" "&amp;VLOOKUP(pro[[#This Row],[Period]],Mapping!A:B,2,0)</f>
        <v>Q 1</v>
      </c>
      <c r="N1621"/>
    </row>
    <row r="1622" spans="1:14" ht="11.25" customHeight="1" x14ac:dyDescent="0.2">
      <c r="A1622" s="42" t="s">
        <v>42</v>
      </c>
      <c r="B1622" s="44" t="s">
        <v>28</v>
      </c>
      <c r="C1622" s="44" t="s">
        <v>57</v>
      </c>
      <c r="D1622" s="43">
        <v>158570.19500000001</v>
      </c>
      <c r="E1622" s="43">
        <v>-60637.226999999999</v>
      </c>
      <c r="F1622" s="45">
        <v>-101190</v>
      </c>
      <c r="G1622" s="45">
        <v>-21580</v>
      </c>
      <c r="H1622" s="45">
        <v>-59380</v>
      </c>
      <c r="I1622" s="55">
        <f>pro[[#This Row],[Admin expenses 3]]+pro[[#This Row],[Admin expenses 2]]+pro[[#This Row],[Admin expenses 1]]+pro[[#This Row],[COGS]]</f>
        <v>-242787.22700000001</v>
      </c>
      <c r="J1622" s="55">
        <f>pro[[#This Row],[Revenue]]+pro[[#This Row],[AdminExp]]</f>
        <v>-84217.032000000007</v>
      </c>
      <c r="K1622" s="83">
        <f>pro[[#This Row],[Profit]]/pro[[#This Row],[Revenue]]</f>
        <v>-0.53110253159491927</v>
      </c>
      <c r="L1622" s="56">
        <f t="shared" si="25"/>
        <v>3</v>
      </c>
      <c r="M1622" s="82" t="str">
        <f>"Q"&amp;" "&amp;VLOOKUP(pro[[#This Row],[Period]],Mapping!A:B,2,0)</f>
        <v>Q 1</v>
      </c>
      <c r="N1622"/>
    </row>
    <row r="1623" spans="1:14" ht="11.25" customHeight="1" x14ac:dyDescent="0.2">
      <c r="A1623" s="42" t="s">
        <v>42</v>
      </c>
      <c r="B1623" s="44" t="s">
        <v>28</v>
      </c>
      <c r="C1623" s="44" t="s">
        <v>57</v>
      </c>
      <c r="D1623" s="43">
        <v>92575.244999999995</v>
      </c>
      <c r="E1623" s="43">
        <v>-44057.985999999997</v>
      </c>
      <c r="F1623" s="45">
        <v>-97060</v>
      </c>
      <c r="G1623" s="45">
        <v>-48160</v>
      </c>
      <c r="H1623" s="45">
        <v>-58110</v>
      </c>
      <c r="I1623" s="55">
        <f>pro[[#This Row],[Admin expenses 3]]+pro[[#This Row],[Admin expenses 2]]+pro[[#This Row],[Admin expenses 1]]+pro[[#This Row],[COGS]]</f>
        <v>-247387.986</v>
      </c>
      <c r="J1623" s="55">
        <f>pro[[#This Row],[Revenue]]+pro[[#This Row],[AdminExp]]</f>
        <v>-154812.74100000001</v>
      </c>
      <c r="K1623" s="83">
        <f>pro[[#This Row],[Profit]]/pro[[#This Row],[Revenue]]</f>
        <v>-1.6722909131917503</v>
      </c>
      <c r="L1623" s="56">
        <f t="shared" si="25"/>
        <v>3</v>
      </c>
      <c r="M1623" s="82" t="str">
        <f>"Q"&amp;" "&amp;VLOOKUP(pro[[#This Row],[Period]],Mapping!A:B,2,0)</f>
        <v>Q 1</v>
      </c>
      <c r="N1623"/>
    </row>
    <row r="1624" spans="1:14" ht="11.25" customHeight="1" x14ac:dyDescent="0.2">
      <c r="A1624" s="42" t="s">
        <v>42</v>
      </c>
      <c r="B1624" s="44" t="s">
        <v>28</v>
      </c>
      <c r="C1624" s="44" t="s">
        <v>57</v>
      </c>
      <c r="D1624" s="43">
        <v>3802657.3969999999</v>
      </c>
      <c r="E1624" s="43">
        <v>-359037.09099999996</v>
      </c>
      <c r="F1624" s="45">
        <v>-44020</v>
      </c>
      <c r="G1624" s="45">
        <v>-74580</v>
      </c>
      <c r="H1624" s="45">
        <v>-108200</v>
      </c>
      <c r="I1624" s="55">
        <f>pro[[#This Row],[Admin expenses 3]]+pro[[#This Row],[Admin expenses 2]]+pro[[#This Row],[Admin expenses 1]]+pro[[#This Row],[COGS]]</f>
        <v>-585837.09100000001</v>
      </c>
      <c r="J1624" s="55">
        <f>pro[[#This Row],[Revenue]]+pro[[#This Row],[AdminExp]]</f>
        <v>3216820.3059999999</v>
      </c>
      <c r="K1624" s="83">
        <f>pro[[#This Row],[Profit]]/pro[[#This Row],[Revenue]]</f>
        <v>0.84594008088601935</v>
      </c>
      <c r="L1624" s="56">
        <f t="shared" si="25"/>
        <v>3</v>
      </c>
      <c r="M1624" s="82" t="str">
        <f>"Q"&amp;" "&amp;VLOOKUP(pro[[#This Row],[Period]],Mapping!A:B,2,0)</f>
        <v>Q 1</v>
      </c>
      <c r="N1624"/>
    </row>
    <row r="1625" spans="1:14" ht="11.25" customHeight="1" x14ac:dyDescent="0.2">
      <c r="A1625" s="42" t="s">
        <v>42</v>
      </c>
      <c r="B1625" s="44" t="s">
        <v>28</v>
      </c>
      <c r="C1625" s="44" t="s">
        <v>57</v>
      </c>
      <c r="D1625" s="43">
        <v>60942.062999999995</v>
      </c>
      <c r="E1625" s="43">
        <v>-136820.42499999999</v>
      </c>
      <c r="F1625" s="45">
        <v>-31540</v>
      </c>
      <c r="G1625" s="45">
        <v>-48250</v>
      </c>
      <c r="H1625" s="45">
        <v>-48370</v>
      </c>
      <c r="I1625" s="55">
        <f>pro[[#This Row],[Admin expenses 3]]+pro[[#This Row],[Admin expenses 2]]+pro[[#This Row],[Admin expenses 1]]+pro[[#This Row],[COGS]]</f>
        <v>-264980.42499999999</v>
      </c>
      <c r="J1625" s="55">
        <f>pro[[#This Row],[Revenue]]+pro[[#This Row],[AdminExp]]</f>
        <v>-204038.36199999999</v>
      </c>
      <c r="K1625" s="83">
        <f>pro[[#This Row],[Profit]]/pro[[#This Row],[Revenue]]</f>
        <v>-3.3480711343821756</v>
      </c>
      <c r="L1625" s="56">
        <f t="shared" si="25"/>
        <v>3</v>
      </c>
      <c r="M1625" s="82" t="str">
        <f>"Q"&amp;" "&amp;VLOOKUP(pro[[#This Row],[Period]],Mapping!A:B,2,0)</f>
        <v>Q 1</v>
      </c>
      <c r="N1625"/>
    </row>
    <row r="1626" spans="1:14" ht="11.25" customHeight="1" x14ac:dyDescent="0.2">
      <c r="A1626" s="42" t="s">
        <v>42</v>
      </c>
      <c r="B1626" s="44" t="s">
        <v>28</v>
      </c>
      <c r="C1626" s="44" t="s">
        <v>57</v>
      </c>
      <c r="D1626" s="43">
        <v>463384.19400000002</v>
      </c>
      <c r="E1626" s="43">
        <v>-660374.41399999999</v>
      </c>
      <c r="F1626" s="45">
        <v>-61440</v>
      </c>
      <c r="G1626" s="45">
        <v>-30930</v>
      </c>
      <c r="H1626" s="45">
        <v>-105410</v>
      </c>
      <c r="I1626" s="55">
        <f>pro[[#This Row],[Admin expenses 3]]+pro[[#This Row],[Admin expenses 2]]+pro[[#This Row],[Admin expenses 1]]+pro[[#This Row],[COGS]]</f>
        <v>-858154.41399999999</v>
      </c>
      <c r="J1626" s="55">
        <f>pro[[#This Row],[Revenue]]+pro[[#This Row],[AdminExp]]</f>
        <v>-394770.22</v>
      </c>
      <c r="K1626" s="83">
        <f>pro[[#This Row],[Profit]]/pro[[#This Row],[Revenue]]</f>
        <v>-0.85192854031615928</v>
      </c>
      <c r="L1626" s="56">
        <f t="shared" si="25"/>
        <v>3</v>
      </c>
      <c r="M1626" s="82" t="str">
        <f>"Q"&amp;" "&amp;VLOOKUP(pro[[#This Row],[Period]],Mapping!A:B,2,0)</f>
        <v>Q 1</v>
      </c>
      <c r="N1626"/>
    </row>
    <row r="1627" spans="1:14" ht="11.25" customHeight="1" x14ac:dyDescent="0.2">
      <c r="A1627" s="42" t="s">
        <v>42</v>
      </c>
      <c r="B1627" s="44" t="s">
        <v>28</v>
      </c>
      <c r="C1627" s="44" t="s">
        <v>57</v>
      </c>
      <c r="D1627" s="43">
        <v>122772.825</v>
      </c>
      <c r="E1627" s="43">
        <v>-179185.56599999999</v>
      </c>
      <c r="F1627" s="45">
        <v>-14620</v>
      </c>
      <c r="G1627" s="45">
        <v>-62540</v>
      </c>
      <c r="H1627" s="45">
        <v>-64150</v>
      </c>
      <c r="I1627" s="55">
        <f>pro[[#This Row],[Admin expenses 3]]+pro[[#This Row],[Admin expenses 2]]+pro[[#This Row],[Admin expenses 1]]+pro[[#This Row],[COGS]]</f>
        <v>-320495.56599999999</v>
      </c>
      <c r="J1627" s="55">
        <f>pro[[#This Row],[Revenue]]+pro[[#This Row],[AdminExp]]</f>
        <v>-197722.74099999998</v>
      </c>
      <c r="K1627" s="83">
        <f>pro[[#This Row],[Profit]]/pro[[#This Row],[Revenue]]</f>
        <v>-1.6104764307573765</v>
      </c>
      <c r="L1627" s="56">
        <f t="shared" si="25"/>
        <v>3</v>
      </c>
      <c r="M1627" s="82" t="str">
        <f>"Q"&amp;" "&amp;VLOOKUP(pro[[#This Row],[Period]],Mapping!A:B,2,0)</f>
        <v>Q 1</v>
      </c>
      <c r="N1627"/>
    </row>
    <row r="1628" spans="1:14" ht="11.25" customHeight="1" x14ac:dyDescent="0.2">
      <c r="A1628" s="42" t="s">
        <v>42</v>
      </c>
      <c r="B1628" s="44" t="s">
        <v>28</v>
      </c>
      <c r="C1628" s="44" t="s">
        <v>57</v>
      </c>
      <c r="D1628" s="43">
        <v>5504.45</v>
      </c>
      <c r="E1628" s="43">
        <v>-15734.88</v>
      </c>
      <c r="F1628" s="45">
        <v>-88180</v>
      </c>
      <c r="G1628" s="45">
        <v>-18470</v>
      </c>
      <c r="H1628" s="45">
        <v>-34670</v>
      </c>
      <c r="I1628" s="55">
        <f>pro[[#This Row],[Admin expenses 3]]+pro[[#This Row],[Admin expenses 2]]+pro[[#This Row],[Admin expenses 1]]+pro[[#This Row],[COGS]]</f>
        <v>-157054.88</v>
      </c>
      <c r="J1628" s="55">
        <f>pro[[#This Row],[Revenue]]+pro[[#This Row],[AdminExp]]</f>
        <v>-151550.43</v>
      </c>
      <c r="K1628" s="83">
        <f>pro[[#This Row],[Profit]]/pro[[#This Row],[Revenue]]</f>
        <v>-27.532347464324317</v>
      </c>
      <c r="L1628" s="56">
        <f t="shared" si="25"/>
        <v>3</v>
      </c>
      <c r="M1628" s="82" t="str">
        <f>"Q"&amp;" "&amp;VLOOKUP(pro[[#This Row],[Period]],Mapping!A:B,2,0)</f>
        <v>Q 1</v>
      </c>
      <c r="N1628"/>
    </row>
    <row r="1629" spans="1:14" ht="11.25" customHeight="1" x14ac:dyDescent="0.2">
      <c r="A1629" s="42" t="s">
        <v>42</v>
      </c>
      <c r="B1629" s="44" t="s">
        <v>28</v>
      </c>
      <c r="C1629" s="44" t="s">
        <v>57</v>
      </c>
      <c r="D1629" s="43">
        <v>227582.64199999999</v>
      </c>
      <c r="E1629" s="43">
        <v>-606165.74899999995</v>
      </c>
      <c r="F1629" s="45">
        <v>-60240</v>
      </c>
      <c r="G1629" s="45">
        <v>-70290</v>
      </c>
      <c r="H1629" s="45">
        <v>-102730</v>
      </c>
      <c r="I1629" s="55">
        <f>pro[[#This Row],[Admin expenses 3]]+pro[[#This Row],[Admin expenses 2]]+pro[[#This Row],[Admin expenses 1]]+pro[[#This Row],[COGS]]</f>
        <v>-839425.74899999995</v>
      </c>
      <c r="J1629" s="55">
        <f>pro[[#This Row],[Revenue]]+pro[[#This Row],[AdminExp]]</f>
        <v>-611843.10699999996</v>
      </c>
      <c r="K1629" s="83">
        <f>pro[[#This Row],[Profit]]/pro[[#This Row],[Revenue]]</f>
        <v>-2.6884436423758538</v>
      </c>
      <c r="L1629" s="56">
        <f t="shared" si="25"/>
        <v>3</v>
      </c>
      <c r="M1629" s="82" t="str">
        <f>"Q"&amp;" "&amp;VLOOKUP(pro[[#This Row],[Period]],Mapping!A:B,2,0)</f>
        <v>Q 1</v>
      </c>
      <c r="N1629"/>
    </row>
    <row r="1630" spans="1:14" ht="11.25" customHeight="1" x14ac:dyDescent="0.2">
      <c r="A1630" s="42" t="s">
        <v>42</v>
      </c>
      <c r="B1630" s="44" t="s">
        <v>28</v>
      </c>
      <c r="C1630" s="44" t="s">
        <v>57</v>
      </c>
      <c r="D1630" s="43">
        <v>218010.26099999997</v>
      </c>
      <c r="E1630" s="43">
        <v>-911507.35900000005</v>
      </c>
      <c r="F1630" s="45">
        <v>-23800</v>
      </c>
      <c r="G1630" s="45">
        <v>-69090</v>
      </c>
      <c r="H1630" s="45">
        <v>-104800</v>
      </c>
      <c r="I1630" s="55">
        <f>pro[[#This Row],[Admin expenses 3]]+pro[[#This Row],[Admin expenses 2]]+pro[[#This Row],[Admin expenses 1]]+pro[[#This Row],[COGS]]</f>
        <v>-1109197.3590000002</v>
      </c>
      <c r="J1630" s="55">
        <f>pro[[#This Row],[Revenue]]+pro[[#This Row],[AdminExp]]</f>
        <v>-891187.09800000023</v>
      </c>
      <c r="K1630" s="83">
        <f>pro[[#This Row],[Profit]]/pro[[#This Row],[Revenue]]</f>
        <v>-4.0878218021123347</v>
      </c>
      <c r="L1630" s="56">
        <f t="shared" si="25"/>
        <v>3</v>
      </c>
      <c r="M1630" s="82" t="str">
        <f>"Q"&amp;" "&amp;VLOOKUP(pro[[#This Row],[Period]],Mapping!A:B,2,0)</f>
        <v>Q 1</v>
      </c>
      <c r="N1630"/>
    </row>
    <row r="1631" spans="1:14" ht="11.25" customHeight="1" x14ac:dyDescent="0.2">
      <c r="A1631" s="42" t="s">
        <v>42</v>
      </c>
      <c r="B1631" s="44" t="s">
        <v>28</v>
      </c>
      <c r="C1631" s="44" t="s">
        <v>57</v>
      </c>
      <c r="D1631" s="43">
        <v>926561.24399999983</v>
      </c>
      <c r="E1631" s="43">
        <v>-154240.98899999997</v>
      </c>
      <c r="F1631" s="45">
        <v>-66240</v>
      </c>
      <c r="G1631" s="45">
        <v>-72390</v>
      </c>
      <c r="H1631" s="45">
        <v>-63420</v>
      </c>
      <c r="I1631" s="55">
        <f>pro[[#This Row],[Admin expenses 3]]+pro[[#This Row],[Admin expenses 2]]+pro[[#This Row],[Admin expenses 1]]+pro[[#This Row],[COGS]]</f>
        <v>-356290.98899999994</v>
      </c>
      <c r="J1631" s="55">
        <f>pro[[#This Row],[Revenue]]+pro[[#This Row],[AdminExp]]</f>
        <v>570270.25499999989</v>
      </c>
      <c r="K1631" s="83">
        <f>pro[[#This Row],[Profit]]/pro[[#This Row],[Revenue]]</f>
        <v>0.61546957493939813</v>
      </c>
      <c r="L1631" s="56">
        <f t="shared" si="25"/>
        <v>3</v>
      </c>
      <c r="M1631" s="82" t="str">
        <f>"Q"&amp;" "&amp;VLOOKUP(pro[[#This Row],[Period]],Mapping!A:B,2,0)</f>
        <v>Q 1</v>
      </c>
      <c r="N1631"/>
    </row>
    <row r="1632" spans="1:14" ht="11.25" customHeight="1" x14ac:dyDescent="0.2">
      <c r="A1632" s="42" t="s">
        <v>42</v>
      </c>
      <c r="B1632" s="44" t="s">
        <v>28</v>
      </c>
      <c r="C1632" s="44" t="s">
        <v>57</v>
      </c>
      <c r="D1632" s="43">
        <v>2082410.2459999998</v>
      </c>
      <c r="E1632" s="43">
        <v>-329493.02399999998</v>
      </c>
      <c r="F1632" s="45">
        <v>-41320</v>
      </c>
      <c r="G1632" s="45">
        <v>-14100</v>
      </c>
      <c r="H1632" s="45">
        <v>-48940</v>
      </c>
      <c r="I1632" s="55">
        <f>pro[[#This Row],[Admin expenses 3]]+pro[[#This Row],[Admin expenses 2]]+pro[[#This Row],[Admin expenses 1]]+pro[[#This Row],[COGS]]</f>
        <v>-433853.02399999998</v>
      </c>
      <c r="J1632" s="55">
        <f>pro[[#This Row],[Revenue]]+pro[[#This Row],[AdminExp]]</f>
        <v>1648557.2219999998</v>
      </c>
      <c r="K1632" s="83">
        <f>pro[[#This Row],[Profit]]/pro[[#This Row],[Revenue]]</f>
        <v>0.79165823601119567</v>
      </c>
      <c r="L1632" s="56">
        <f t="shared" si="25"/>
        <v>3</v>
      </c>
      <c r="M1632" s="82" t="str">
        <f>"Q"&amp;" "&amp;VLOOKUP(pro[[#This Row],[Period]],Mapping!A:B,2,0)</f>
        <v>Q 1</v>
      </c>
      <c r="N1632"/>
    </row>
    <row r="1633" spans="1:14" ht="11.25" customHeight="1" x14ac:dyDescent="0.2">
      <c r="A1633" s="42" t="s">
        <v>42</v>
      </c>
      <c r="B1633" s="44" t="s">
        <v>28</v>
      </c>
      <c r="C1633" s="44" t="s">
        <v>57</v>
      </c>
      <c r="D1633" s="43">
        <v>1897808.5489999996</v>
      </c>
      <c r="E1633" s="43">
        <v>-306367.18699999998</v>
      </c>
      <c r="F1633" s="45">
        <v>-72970</v>
      </c>
      <c r="G1633" s="45">
        <v>-85200</v>
      </c>
      <c r="H1633" s="45">
        <v>-12790</v>
      </c>
      <c r="I1633" s="55">
        <f>pro[[#This Row],[Admin expenses 3]]+pro[[#This Row],[Admin expenses 2]]+pro[[#This Row],[Admin expenses 1]]+pro[[#This Row],[COGS]]</f>
        <v>-477327.18699999998</v>
      </c>
      <c r="J1633" s="55">
        <f>pro[[#This Row],[Revenue]]+pro[[#This Row],[AdminExp]]</f>
        <v>1420481.3619999997</v>
      </c>
      <c r="K1633" s="83">
        <f>pro[[#This Row],[Profit]]/pro[[#This Row],[Revenue]]</f>
        <v>0.74848506860635922</v>
      </c>
      <c r="L1633" s="56">
        <f t="shared" si="25"/>
        <v>3</v>
      </c>
      <c r="M1633" s="82" t="str">
        <f>"Q"&amp;" "&amp;VLOOKUP(pro[[#This Row],[Period]],Mapping!A:B,2,0)</f>
        <v>Q 1</v>
      </c>
      <c r="N1633"/>
    </row>
    <row r="1634" spans="1:14" ht="11.25" customHeight="1" x14ac:dyDescent="0.2">
      <c r="A1634" s="42" t="s">
        <v>42</v>
      </c>
      <c r="B1634" s="44" t="s">
        <v>14</v>
      </c>
      <c r="C1634" s="44" t="s">
        <v>57</v>
      </c>
      <c r="D1634" s="43">
        <v>2287257.3289999999</v>
      </c>
      <c r="E1634" s="43">
        <v>-1228548.2789999999</v>
      </c>
      <c r="F1634" s="45">
        <v>-80200</v>
      </c>
      <c r="G1634" s="45">
        <v>-32730</v>
      </c>
      <c r="H1634" s="45">
        <v>-93680</v>
      </c>
      <c r="I1634" s="55">
        <f>pro[[#This Row],[Admin expenses 3]]+pro[[#This Row],[Admin expenses 2]]+pro[[#This Row],[Admin expenses 1]]+pro[[#This Row],[COGS]]</f>
        <v>-1435158.2789999999</v>
      </c>
      <c r="J1634" s="55">
        <f>pro[[#This Row],[Revenue]]+pro[[#This Row],[AdminExp]]</f>
        <v>852099.05</v>
      </c>
      <c r="K1634" s="83">
        <f>pro[[#This Row],[Profit]]/pro[[#This Row],[Revenue]]</f>
        <v>0.37254183829527476</v>
      </c>
      <c r="L1634" s="56">
        <f t="shared" si="25"/>
        <v>3</v>
      </c>
      <c r="M1634" s="82" t="str">
        <f>"Q"&amp;" "&amp;VLOOKUP(pro[[#This Row],[Period]],Mapping!A:B,2,0)</f>
        <v>Q 1</v>
      </c>
      <c r="N1634"/>
    </row>
    <row r="1635" spans="1:14" ht="11.25" customHeight="1" x14ac:dyDescent="0.2">
      <c r="A1635" s="42" t="s">
        <v>42</v>
      </c>
      <c r="B1635" s="44" t="s">
        <v>14</v>
      </c>
      <c r="C1635" s="44" t="s">
        <v>57</v>
      </c>
      <c r="D1635" s="43">
        <v>25055.107</v>
      </c>
      <c r="E1635" s="43">
        <v>-16299.513999999999</v>
      </c>
      <c r="F1635" s="45">
        <v>-106410</v>
      </c>
      <c r="G1635" s="45">
        <v>-19710</v>
      </c>
      <c r="H1635" s="45">
        <v>-16450</v>
      </c>
      <c r="I1635" s="55">
        <f>pro[[#This Row],[Admin expenses 3]]+pro[[#This Row],[Admin expenses 2]]+pro[[#This Row],[Admin expenses 1]]+pro[[#This Row],[COGS]]</f>
        <v>-158869.514</v>
      </c>
      <c r="J1635" s="55">
        <f>pro[[#This Row],[Revenue]]+pro[[#This Row],[AdminExp]]</f>
        <v>-133814.40700000001</v>
      </c>
      <c r="K1635" s="83">
        <f>pro[[#This Row],[Profit]]/pro[[#This Row],[Revenue]]</f>
        <v>-5.3408036533230536</v>
      </c>
      <c r="L1635" s="56">
        <f t="shared" si="25"/>
        <v>3</v>
      </c>
      <c r="M1635" s="82" t="str">
        <f>"Q"&amp;" "&amp;VLOOKUP(pro[[#This Row],[Period]],Mapping!A:B,2,0)</f>
        <v>Q 1</v>
      </c>
      <c r="N1635"/>
    </row>
    <row r="1636" spans="1:14" ht="11.25" customHeight="1" x14ac:dyDescent="0.2">
      <c r="A1636" s="42" t="s">
        <v>42</v>
      </c>
      <c r="B1636" s="44" t="s">
        <v>14</v>
      </c>
      <c r="C1636" s="44" t="s">
        <v>57</v>
      </c>
      <c r="D1636" s="43">
        <v>1570230.2489999998</v>
      </c>
      <c r="E1636" s="43">
        <v>-752088.59600000002</v>
      </c>
      <c r="F1636" s="45">
        <v>-102270</v>
      </c>
      <c r="G1636" s="45">
        <v>-68090</v>
      </c>
      <c r="H1636" s="45">
        <v>-73570</v>
      </c>
      <c r="I1636" s="55">
        <f>pro[[#This Row],[Admin expenses 3]]+pro[[#This Row],[Admin expenses 2]]+pro[[#This Row],[Admin expenses 1]]+pro[[#This Row],[COGS]]</f>
        <v>-996018.59600000002</v>
      </c>
      <c r="J1636" s="55">
        <f>pro[[#This Row],[Revenue]]+pro[[#This Row],[AdminExp]]</f>
        <v>574211.65299999982</v>
      </c>
      <c r="K1636" s="83">
        <f>pro[[#This Row],[Profit]]/pro[[#This Row],[Revenue]]</f>
        <v>0.36568627649714819</v>
      </c>
      <c r="L1636" s="56">
        <f t="shared" si="25"/>
        <v>3</v>
      </c>
      <c r="M1636" s="82" t="str">
        <f>"Q"&amp;" "&amp;VLOOKUP(pro[[#This Row],[Period]],Mapping!A:B,2,0)</f>
        <v>Q 1</v>
      </c>
      <c r="N1636"/>
    </row>
    <row r="1637" spans="1:14" ht="11.25" customHeight="1" x14ac:dyDescent="0.2">
      <c r="A1637" s="42" t="s">
        <v>42</v>
      </c>
      <c r="B1637" s="44" t="s">
        <v>14</v>
      </c>
      <c r="C1637" s="44" t="s">
        <v>57</v>
      </c>
      <c r="D1637" s="43">
        <v>3588179.0839999998</v>
      </c>
      <c r="E1637" s="43">
        <v>-1937602.0019999999</v>
      </c>
      <c r="F1637" s="45">
        <v>-72920</v>
      </c>
      <c r="G1637" s="45">
        <v>-40210</v>
      </c>
      <c r="H1637" s="45">
        <v>-60040</v>
      </c>
      <c r="I1637" s="55">
        <f>pro[[#This Row],[Admin expenses 3]]+pro[[#This Row],[Admin expenses 2]]+pro[[#This Row],[Admin expenses 1]]+pro[[#This Row],[COGS]]</f>
        <v>-2110772.0019999999</v>
      </c>
      <c r="J1637" s="55">
        <f>pro[[#This Row],[Revenue]]+pro[[#This Row],[AdminExp]]</f>
        <v>1477407.0819999999</v>
      </c>
      <c r="K1637" s="83">
        <f>pro[[#This Row],[Profit]]/pro[[#This Row],[Revenue]]</f>
        <v>0.4117428499006322</v>
      </c>
      <c r="L1637" s="56">
        <f t="shared" si="25"/>
        <v>3</v>
      </c>
      <c r="M1637" s="82" t="str">
        <f>"Q"&amp;" "&amp;VLOOKUP(pro[[#This Row],[Period]],Mapping!A:B,2,0)</f>
        <v>Q 1</v>
      </c>
      <c r="N1637"/>
    </row>
    <row r="1638" spans="1:14" ht="11.25" customHeight="1" x14ac:dyDescent="0.2">
      <c r="A1638" s="42" t="s">
        <v>42</v>
      </c>
      <c r="B1638" s="44" t="s">
        <v>14</v>
      </c>
      <c r="C1638" s="44" t="s">
        <v>57</v>
      </c>
      <c r="D1638" s="43">
        <v>90942.487999999998</v>
      </c>
      <c r="E1638" s="43">
        <v>-3438.085</v>
      </c>
      <c r="F1638" s="45">
        <v>-75780</v>
      </c>
      <c r="G1638" s="45">
        <v>-70280</v>
      </c>
      <c r="H1638" s="45">
        <v>-89300</v>
      </c>
      <c r="I1638" s="55">
        <f>pro[[#This Row],[Admin expenses 3]]+pro[[#This Row],[Admin expenses 2]]+pro[[#This Row],[Admin expenses 1]]+pro[[#This Row],[COGS]]</f>
        <v>-238798.08499999999</v>
      </c>
      <c r="J1638" s="55">
        <f>pro[[#This Row],[Revenue]]+pro[[#This Row],[AdminExp]]</f>
        <v>-147855.59700000001</v>
      </c>
      <c r="K1638" s="83">
        <f>pro[[#This Row],[Profit]]/pro[[#This Row],[Revenue]]</f>
        <v>-1.6258142948541281</v>
      </c>
      <c r="L1638" s="56">
        <f t="shared" si="25"/>
        <v>3</v>
      </c>
      <c r="M1638" s="82" t="str">
        <f>"Q"&amp;" "&amp;VLOOKUP(pro[[#This Row],[Period]],Mapping!A:B,2,0)</f>
        <v>Q 1</v>
      </c>
      <c r="N1638"/>
    </row>
    <row r="1639" spans="1:14" ht="11.25" customHeight="1" x14ac:dyDescent="0.2">
      <c r="A1639" s="42" t="s">
        <v>42</v>
      </c>
      <c r="B1639" s="44" t="s">
        <v>14</v>
      </c>
      <c r="C1639" s="44" t="s">
        <v>57</v>
      </c>
      <c r="D1639" s="43">
        <v>387259.86599999998</v>
      </c>
      <c r="E1639" s="43">
        <v>-434669.109</v>
      </c>
      <c r="F1639" s="45">
        <v>-61370</v>
      </c>
      <c r="G1639" s="45">
        <v>-97780</v>
      </c>
      <c r="H1639" s="45">
        <v>-44860</v>
      </c>
      <c r="I1639" s="55">
        <f>pro[[#This Row],[Admin expenses 3]]+pro[[#This Row],[Admin expenses 2]]+pro[[#This Row],[Admin expenses 1]]+pro[[#This Row],[COGS]]</f>
        <v>-638679.10899999994</v>
      </c>
      <c r="J1639" s="55">
        <f>pro[[#This Row],[Revenue]]+pro[[#This Row],[AdminExp]]</f>
        <v>-251419.24299999996</v>
      </c>
      <c r="K1639" s="83">
        <f>pro[[#This Row],[Profit]]/pro[[#This Row],[Revenue]]</f>
        <v>-0.64922617878507449</v>
      </c>
      <c r="L1639" s="56">
        <f t="shared" si="25"/>
        <v>3</v>
      </c>
      <c r="M1639" s="82" t="str">
        <f>"Q"&amp;" "&amp;VLOOKUP(pro[[#This Row],[Period]],Mapping!A:B,2,0)</f>
        <v>Q 1</v>
      </c>
      <c r="N1639"/>
    </row>
    <row r="1640" spans="1:14" ht="11.25" customHeight="1" x14ac:dyDescent="0.2">
      <c r="A1640" s="42" t="s">
        <v>42</v>
      </c>
      <c r="B1640" s="44" t="s">
        <v>14</v>
      </c>
      <c r="C1640" s="44" t="s">
        <v>57</v>
      </c>
      <c r="D1640" s="43">
        <v>625619.86899999995</v>
      </c>
      <c r="E1640" s="43">
        <v>-98265.551999999981</v>
      </c>
      <c r="F1640" s="45">
        <v>-32440</v>
      </c>
      <c r="G1640" s="45">
        <v>-81970</v>
      </c>
      <c r="H1640" s="45">
        <v>-17610</v>
      </c>
      <c r="I1640" s="55">
        <f>pro[[#This Row],[Admin expenses 3]]+pro[[#This Row],[Admin expenses 2]]+pro[[#This Row],[Admin expenses 1]]+pro[[#This Row],[COGS]]</f>
        <v>-230285.55199999997</v>
      </c>
      <c r="J1640" s="55">
        <f>pro[[#This Row],[Revenue]]+pro[[#This Row],[AdminExp]]</f>
        <v>395334.31699999998</v>
      </c>
      <c r="K1640" s="83">
        <f>pro[[#This Row],[Profit]]/pro[[#This Row],[Revenue]]</f>
        <v>0.631908186726723</v>
      </c>
      <c r="L1640" s="56">
        <f t="shared" si="25"/>
        <v>3</v>
      </c>
      <c r="M1640" s="82" t="str">
        <f>"Q"&amp;" "&amp;VLOOKUP(pro[[#This Row],[Period]],Mapping!A:B,2,0)</f>
        <v>Q 1</v>
      </c>
      <c r="N1640"/>
    </row>
    <row r="1641" spans="1:14" ht="11.25" customHeight="1" x14ac:dyDescent="0.2">
      <c r="A1641" s="42" t="s">
        <v>42</v>
      </c>
      <c r="B1641" s="44" t="s">
        <v>14</v>
      </c>
      <c r="C1641" s="44" t="s">
        <v>57</v>
      </c>
      <c r="D1641" s="43">
        <v>708654.15599999996</v>
      </c>
      <c r="E1641" s="43">
        <v>-222307.946</v>
      </c>
      <c r="F1641" s="45">
        <v>-35190</v>
      </c>
      <c r="G1641" s="45">
        <v>-60220</v>
      </c>
      <c r="H1641" s="45">
        <v>-74760</v>
      </c>
      <c r="I1641" s="55">
        <f>pro[[#This Row],[Admin expenses 3]]+pro[[#This Row],[Admin expenses 2]]+pro[[#This Row],[Admin expenses 1]]+pro[[#This Row],[COGS]]</f>
        <v>-392477.946</v>
      </c>
      <c r="J1641" s="55">
        <f>pro[[#This Row],[Revenue]]+pro[[#This Row],[AdminExp]]</f>
        <v>316176.20999999996</v>
      </c>
      <c r="K1641" s="83">
        <f>pro[[#This Row],[Profit]]/pro[[#This Row],[Revenue]]</f>
        <v>0.44616433463772698</v>
      </c>
      <c r="L1641" s="56">
        <f t="shared" si="25"/>
        <v>3</v>
      </c>
      <c r="M1641" s="82" t="str">
        <f>"Q"&amp;" "&amp;VLOOKUP(pro[[#This Row],[Period]],Mapping!A:B,2,0)</f>
        <v>Q 1</v>
      </c>
      <c r="N1641"/>
    </row>
    <row r="1642" spans="1:14" ht="11.25" customHeight="1" x14ac:dyDescent="0.2">
      <c r="A1642" s="42" t="s">
        <v>42</v>
      </c>
      <c r="B1642" s="44" t="s">
        <v>14</v>
      </c>
      <c r="C1642" s="44" t="s">
        <v>57</v>
      </c>
      <c r="D1642" s="43">
        <v>83076.615999999995</v>
      </c>
      <c r="E1642" s="43">
        <v>-5866.5109999999995</v>
      </c>
      <c r="F1642" s="45">
        <v>-43140</v>
      </c>
      <c r="G1642" s="45">
        <v>-26950</v>
      </c>
      <c r="H1642" s="45">
        <v>-43720</v>
      </c>
      <c r="I1642" s="55">
        <f>pro[[#This Row],[Admin expenses 3]]+pro[[#This Row],[Admin expenses 2]]+pro[[#This Row],[Admin expenses 1]]+pro[[#This Row],[COGS]]</f>
        <v>-119676.511</v>
      </c>
      <c r="J1642" s="55">
        <f>pro[[#This Row],[Revenue]]+pro[[#This Row],[AdminExp]]</f>
        <v>-36599.895000000004</v>
      </c>
      <c r="K1642" s="83">
        <f>pro[[#This Row],[Profit]]/pro[[#This Row],[Revenue]]</f>
        <v>-0.44055592009188249</v>
      </c>
      <c r="L1642" s="56">
        <f t="shared" si="25"/>
        <v>3</v>
      </c>
      <c r="M1642" s="82" t="str">
        <f>"Q"&amp;" "&amp;VLOOKUP(pro[[#This Row],[Period]],Mapping!A:B,2,0)</f>
        <v>Q 1</v>
      </c>
      <c r="N1642"/>
    </row>
    <row r="1643" spans="1:14" ht="11.25" customHeight="1" x14ac:dyDescent="0.2">
      <c r="A1643" s="42" t="s">
        <v>42</v>
      </c>
      <c r="B1643" s="44" t="s">
        <v>14</v>
      </c>
      <c r="C1643" s="44" t="s">
        <v>57</v>
      </c>
      <c r="D1643" s="43">
        <v>72436.832999999999</v>
      </c>
      <c r="E1643" s="43">
        <v>-47919.724999999999</v>
      </c>
      <c r="F1643" s="45">
        <v>-89420</v>
      </c>
      <c r="G1643" s="45">
        <v>-36400</v>
      </c>
      <c r="H1643" s="45">
        <v>-96790</v>
      </c>
      <c r="I1643" s="55">
        <f>pro[[#This Row],[Admin expenses 3]]+pro[[#This Row],[Admin expenses 2]]+pro[[#This Row],[Admin expenses 1]]+pro[[#This Row],[COGS]]</f>
        <v>-270529.72499999998</v>
      </c>
      <c r="J1643" s="55">
        <f>pro[[#This Row],[Revenue]]+pro[[#This Row],[AdminExp]]</f>
        <v>-198092.89199999999</v>
      </c>
      <c r="K1643" s="83">
        <f>pro[[#This Row],[Profit]]/pro[[#This Row],[Revenue]]</f>
        <v>-2.7346984095784528</v>
      </c>
      <c r="L1643" s="56">
        <f t="shared" si="25"/>
        <v>3</v>
      </c>
      <c r="M1643" s="82" t="str">
        <f>"Q"&amp;" "&amp;VLOOKUP(pro[[#This Row],[Period]],Mapping!A:B,2,0)</f>
        <v>Q 1</v>
      </c>
      <c r="N1643"/>
    </row>
    <row r="1644" spans="1:14" ht="11.25" customHeight="1" x14ac:dyDescent="0.2">
      <c r="A1644" s="42" t="s">
        <v>42</v>
      </c>
      <c r="B1644" s="44" t="s">
        <v>14</v>
      </c>
      <c r="C1644" s="44" t="s">
        <v>57</v>
      </c>
      <c r="D1644" s="43">
        <v>27744.737999999998</v>
      </c>
      <c r="E1644" s="43">
        <v>-4808.9019999999991</v>
      </c>
      <c r="F1644" s="45">
        <v>-92850</v>
      </c>
      <c r="G1644" s="45">
        <v>-34860</v>
      </c>
      <c r="H1644" s="45">
        <v>-44180</v>
      </c>
      <c r="I1644" s="55">
        <f>pro[[#This Row],[Admin expenses 3]]+pro[[#This Row],[Admin expenses 2]]+pro[[#This Row],[Admin expenses 1]]+pro[[#This Row],[COGS]]</f>
        <v>-176698.902</v>
      </c>
      <c r="J1644" s="55">
        <f>pro[[#This Row],[Revenue]]+pro[[#This Row],[AdminExp]]</f>
        <v>-148954.16399999999</v>
      </c>
      <c r="K1644" s="83">
        <f>pro[[#This Row],[Profit]]/pro[[#This Row],[Revenue]]</f>
        <v>-5.3687356499816294</v>
      </c>
      <c r="L1644" s="56">
        <f t="shared" si="25"/>
        <v>3</v>
      </c>
      <c r="M1644" s="82" t="str">
        <f>"Q"&amp;" "&amp;VLOOKUP(pro[[#This Row],[Period]],Mapping!A:B,2,0)</f>
        <v>Q 1</v>
      </c>
      <c r="N1644"/>
    </row>
    <row r="1645" spans="1:14" ht="11.25" customHeight="1" x14ac:dyDescent="0.2">
      <c r="A1645" s="42" t="s">
        <v>42</v>
      </c>
      <c r="B1645" s="44" t="s">
        <v>14</v>
      </c>
      <c r="C1645" s="44" t="s">
        <v>57</v>
      </c>
      <c r="D1645" s="43">
        <v>4138759.037</v>
      </c>
      <c r="E1645" s="43">
        <v>-3459040.0879999995</v>
      </c>
      <c r="F1645" s="45">
        <v>-87430</v>
      </c>
      <c r="G1645" s="45">
        <v>-69120</v>
      </c>
      <c r="H1645" s="45">
        <v>-24900</v>
      </c>
      <c r="I1645" s="55">
        <f>pro[[#This Row],[Admin expenses 3]]+pro[[#This Row],[Admin expenses 2]]+pro[[#This Row],[Admin expenses 1]]+pro[[#This Row],[COGS]]</f>
        <v>-3640490.0879999995</v>
      </c>
      <c r="J1645" s="55">
        <f>pro[[#This Row],[Revenue]]+pro[[#This Row],[AdminExp]]</f>
        <v>498268.94900000049</v>
      </c>
      <c r="K1645" s="83">
        <f>pro[[#This Row],[Profit]]/pro[[#This Row],[Revenue]]</f>
        <v>0.12039090571486211</v>
      </c>
      <c r="L1645" s="56">
        <f t="shared" si="25"/>
        <v>3</v>
      </c>
      <c r="M1645" s="82" t="str">
        <f>"Q"&amp;" "&amp;VLOOKUP(pro[[#This Row],[Period]],Mapping!A:B,2,0)</f>
        <v>Q 1</v>
      </c>
      <c r="N1645"/>
    </row>
    <row r="1646" spans="1:14" ht="11.25" customHeight="1" x14ac:dyDescent="0.2">
      <c r="A1646" s="42" t="s">
        <v>42</v>
      </c>
      <c r="B1646" s="44" t="s">
        <v>14</v>
      </c>
      <c r="C1646" s="44" t="s">
        <v>57</v>
      </c>
      <c r="D1646" s="43">
        <v>90552.293999999994</v>
      </c>
      <c r="E1646" s="43">
        <v>-4186.9380000000001</v>
      </c>
      <c r="F1646" s="45">
        <v>-15280</v>
      </c>
      <c r="G1646" s="45">
        <v>-35150</v>
      </c>
      <c r="H1646" s="45">
        <v>-64850</v>
      </c>
      <c r="I1646" s="55">
        <f>pro[[#This Row],[Admin expenses 3]]+pro[[#This Row],[Admin expenses 2]]+pro[[#This Row],[Admin expenses 1]]+pro[[#This Row],[COGS]]</f>
        <v>-119466.93799999999</v>
      </c>
      <c r="J1646" s="55">
        <f>pro[[#This Row],[Revenue]]+pro[[#This Row],[AdminExp]]</f>
        <v>-28914.644</v>
      </c>
      <c r="K1646" s="83">
        <f>pro[[#This Row],[Profit]]/pro[[#This Row],[Revenue]]</f>
        <v>-0.31931431797851528</v>
      </c>
      <c r="L1646" s="56">
        <f t="shared" si="25"/>
        <v>3</v>
      </c>
      <c r="M1646" s="82" t="str">
        <f>"Q"&amp;" "&amp;VLOOKUP(pro[[#This Row],[Period]],Mapping!A:B,2,0)</f>
        <v>Q 1</v>
      </c>
      <c r="N1646"/>
    </row>
    <row r="1647" spans="1:14" ht="11.25" customHeight="1" x14ac:dyDescent="0.2">
      <c r="A1647" s="42" t="s">
        <v>42</v>
      </c>
      <c r="B1647" s="44" t="s">
        <v>14</v>
      </c>
      <c r="C1647" s="44" t="s">
        <v>58</v>
      </c>
      <c r="D1647" s="43">
        <v>282191.61599999998</v>
      </c>
      <c r="E1647" s="43">
        <v>-1099428.5049999999</v>
      </c>
      <c r="F1647" s="45">
        <v>-40360</v>
      </c>
      <c r="G1647" s="45">
        <v>-34250</v>
      </c>
      <c r="H1647" s="45">
        <v>-40090</v>
      </c>
      <c r="I1647" s="55">
        <f>pro[[#This Row],[Admin expenses 3]]+pro[[#This Row],[Admin expenses 2]]+pro[[#This Row],[Admin expenses 1]]+pro[[#This Row],[COGS]]</f>
        <v>-1214128.5049999999</v>
      </c>
      <c r="J1647" s="55">
        <f>pro[[#This Row],[Revenue]]+pro[[#This Row],[AdminExp]]</f>
        <v>-931936.88899999997</v>
      </c>
      <c r="K1647" s="83">
        <f>pro[[#This Row],[Profit]]/pro[[#This Row],[Revenue]]</f>
        <v>-3.3024967297398375</v>
      </c>
      <c r="L1647" s="56">
        <f t="shared" si="25"/>
        <v>3</v>
      </c>
      <c r="M1647" s="82" t="str">
        <f>"Q"&amp;" "&amp;VLOOKUP(pro[[#This Row],[Period]],Mapping!A:B,2,0)</f>
        <v>Q 1</v>
      </c>
      <c r="N1647"/>
    </row>
    <row r="1648" spans="1:14" ht="11.25" customHeight="1" x14ac:dyDescent="0.2">
      <c r="A1648" s="42" t="s">
        <v>42</v>
      </c>
      <c r="B1648" s="44" t="s">
        <v>14</v>
      </c>
      <c r="C1648" s="44" t="s">
        <v>59</v>
      </c>
      <c r="D1648" s="43">
        <v>1547272.3699999999</v>
      </c>
      <c r="E1648" s="43">
        <v>-6062458.044999999</v>
      </c>
      <c r="F1648" s="45">
        <v>-56250</v>
      </c>
      <c r="G1648" s="45">
        <v>-65020</v>
      </c>
      <c r="H1648" s="45">
        <v>-93490</v>
      </c>
      <c r="I1648" s="55">
        <f>pro[[#This Row],[Admin expenses 3]]+pro[[#This Row],[Admin expenses 2]]+pro[[#This Row],[Admin expenses 1]]+pro[[#This Row],[COGS]]</f>
        <v>-6277218.044999999</v>
      </c>
      <c r="J1648" s="55">
        <f>pro[[#This Row],[Revenue]]+pro[[#This Row],[AdminExp]]</f>
        <v>-4729945.6749999989</v>
      </c>
      <c r="K1648" s="83">
        <f>pro[[#This Row],[Profit]]/pro[[#This Row],[Revenue]]</f>
        <v>-3.0569573700847505</v>
      </c>
      <c r="L1648" s="56">
        <f t="shared" si="25"/>
        <v>3</v>
      </c>
      <c r="M1648" s="82" t="str">
        <f>"Q"&amp;" "&amp;VLOOKUP(pro[[#This Row],[Period]],Mapping!A:B,2,0)</f>
        <v>Q 1</v>
      </c>
      <c r="N1648"/>
    </row>
    <row r="1649" spans="1:14" ht="11.25" customHeight="1" x14ac:dyDescent="0.2">
      <c r="A1649" s="42" t="s">
        <v>42</v>
      </c>
      <c r="B1649" s="44" t="s">
        <v>14</v>
      </c>
      <c r="C1649" s="44" t="s">
        <v>57</v>
      </c>
      <c r="D1649" s="43">
        <v>4102200.3469999996</v>
      </c>
      <c r="E1649" s="43">
        <v>-9371899.4110000003</v>
      </c>
      <c r="F1649" s="45">
        <v>-47820</v>
      </c>
      <c r="G1649" s="45">
        <v>-18390</v>
      </c>
      <c r="H1649" s="45">
        <v>-45490</v>
      </c>
      <c r="I1649" s="55">
        <f>pro[[#This Row],[Admin expenses 3]]+pro[[#This Row],[Admin expenses 2]]+pro[[#This Row],[Admin expenses 1]]+pro[[#This Row],[COGS]]</f>
        <v>-9483599.4110000003</v>
      </c>
      <c r="J1649" s="55">
        <f>pro[[#This Row],[Revenue]]+pro[[#This Row],[AdminExp]]</f>
        <v>-5381399.0640000012</v>
      </c>
      <c r="K1649" s="83">
        <f>pro[[#This Row],[Profit]]/pro[[#This Row],[Revenue]]</f>
        <v>-1.3118323360134028</v>
      </c>
      <c r="L1649" s="56">
        <f t="shared" si="25"/>
        <v>3</v>
      </c>
      <c r="M1649" s="82" t="str">
        <f>"Q"&amp;" "&amp;VLOOKUP(pro[[#This Row],[Period]],Mapping!A:B,2,0)</f>
        <v>Q 1</v>
      </c>
      <c r="N1649"/>
    </row>
    <row r="1650" spans="1:14" ht="11.25" customHeight="1" x14ac:dyDescent="0.2">
      <c r="A1650" s="42" t="s">
        <v>42</v>
      </c>
      <c r="B1650" s="44" t="s">
        <v>14</v>
      </c>
      <c r="C1650" s="44" t="s">
        <v>57</v>
      </c>
      <c r="D1650" s="43">
        <v>528044.45399999991</v>
      </c>
      <c r="E1650" s="43">
        <v>-25633.691999999995</v>
      </c>
      <c r="F1650" s="45">
        <v>-68190</v>
      </c>
      <c r="G1650" s="45">
        <v>-68090</v>
      </c>
      <c r="H1650" s="45">
        <v>-69800</v>
      </c>
      <c r="I1650" s="55">
        <f>pro[[#This Row],[Admin expenses 3]]+pro[[#This Row],[Admin expenses 2]]+pro[[#This Row],[Admin expenses 1]]+pro[[#This Row],[COGS]]</f>
        <v>-231713.69199999998</v>
      </c>
      <c r="J1650" s="55">
        <f>pro[[#This Row],[Revenue]]+pro[[#This Row],[AdminExp]]</f>
        <v>296330.76199999993</v>
      </c>
      <c r="K1650" s="83">
        <f>pro[[#This Row],[Profit]]/pro[[#This Row],[Revenue]]</f>
        <v>0.56118525581560219</v>
      </c>
      <c r="L1650" s="56">
        <f t="shared" si="25"/>
        <v>3</v>
      </c>
      <c r="M1650" s="82" t="str">
        <f>"Q"&amp;" "&amp;VLOOKUP(pro[[#This Row],[Period]],Mapping!A:B,2,0)</f>
        <v>Q 1</v>
      </c>
      <c r="N1650"/>
    </row>
    <row r="1651" spans="1:14" ht="11.25" customHeight="1" x14ac:dyDescent="0.2">
      <c r="A1651" s="42" t="s">
        <v>42</v>
      </c>
      <c r="B1651" s="44" t="s">
        <v>14</v>
      </c>
      <c r="C1651" s="44" t="s">
        <v>57</v>
      </c>
      <c r="D1651" s="43">
        <v>248722.698</v>
      </c>
      <c r="E1651" s="43">
        <v>-38587.618999999999</v>
      </c>
      <c r="F1651" s="45">
        <v>-75440</v>
      </c>
      <c r="G1651" s="45">
        <v>-37830</v>
      </c>
      <c r="H1651" s="45">
        <v>-57910</v>
      </c>
      <c r="I1651" s="55">
        <f>pro[[#This Row],[Admin expenses 3]]+pro[[#This Row],[Admin expenses 2]]+pro[[#This Row],[Admin expenses 1]]+pro[[#This Row],[COGS]]</f>
        <v>-209767.61900000001</v>
      </c>
      <c r="J1651" s="55">
        <f>pro[[#This Row],[Revenue]]+pro[[#This Row],[AdminExp]]</f>
        <v>38955.078999999998</v>
      </c>
      <c r="K1651" s="83">
        <f>pro[[#This Row],[Profit]]/pro[[#This Row],[Revenue]]</f>
        <v>0.15662052282819799</v>
      </c>
      <c r="L1651" s="56">
        <f t="shared" si="25"/>
        <v>3</v>
      </c>
      <c r="M1651" s="82" t="str">
        <f>"Q"&amp;" "&amp;VLOOKUP(pro[[#This Row],[Period]],Mapping!A:B,2,0)</f>
        <v>Q 1</v>
      </c>
      <c r="N1651"/>
    </row>
    <row r="1652" spans="1:14" ht="11.25" customHeight="1" x14ac:dyDescent="0.2">
      <c r="A1652" s="42" t="s">
        <v>42</v>
      </c>
      <c r="B1652" s="44" t="s">
        <v>14</v>
      </c>
      <c r="C1652" s="44" t="s">
        <v>57</v>
      </c>
      <c r="D1652" s="43">
        <v>112518.77</v>
      </c>
      <c r="E1652" s="43">
        <v>-21076.894999999997</v>
      </c>
      <c r="F1652" s="45">
        <v>-51080</v>
      </c>
      <c r="G1652" s="45">
        <v>-68780</v>
      </c>
      <c r="H1652" s="45">
        <v>-18010</v>
      </c>
      <c r="I1652" s="55">
        <f>pro[[#This Row],[Admin expenses 3]]+pro[[#This Row],[Admin expenses 2]]+pro[[#This Row],[Admin expenses 1]]+pro[[#This Row],[COGS]]</f>
        <v>-158946.89499999999</v>
      </c>
      <c r="J1652" s="55">
        <f>pro[[#This Row],[Revenue]]+pro[[#This Row],[AdminExp]]</f>
        <v>-46428.124999999985</v>
      </c>
      <c r="K1652" s="83">
        <f>pro[[#This Row],[Profit]]/pro[[#This Row],[Revenue]]</f>
        <v>-0.41262560015542282</v>
      </c>
      <c r="L1652" s="56">
        <f t="shared" si="25"/>
        <v>3</v>
      </c>
      <c r="M1652" s="82" t="str">
        <f>"Q"&amp;" "&amp;VLOOKUP(pro[[#This Row],[Period]],Mapping!A:B,2,0)</f>
        <v>Q 1</v>
      </c>
      <c r="N1652"/>
    </row>
    <row r="1653" spans="1:14" ht="11.25" customHeight="1" x14ac:dyDescent="0.2">
      <c r="A1653" s="42" t="s">
        <v>42</v>
      </c>
      <c r="B1653" s="44" t="s">
        <v>14</v>
      </c>
      <c r="C1653" s="44" t="s">
        <v>57</v>
      </c>
      <c r="D1653" s="43">
        <v>107461.02499999999</v>
      </c>
      <c r="E1653" s="43">
        <v>-52467.540999999997</v>
      </c>
      <c r="F1653" s="45">
        <v>-28970</v>
      </c>
      <c r="G1653" s="45">
        <v>-43370</v>
      </c>
      <c r="H1653" s="45">
        <v>-95750</v>
      </c>
      <c r="I1653" s="55">
        <f>pro[[#This Row],[Admin expenses 3]]+pro[[#This Row],[Admin expenses 2]]+pro[[#This Row],[Admin expenses 1]]+pro[[#This Row],[COGS]]</f>
        <v>-220557.541</v>
      </c>
      <c r="J1653" s="55">
        <f>pro[[#This Row],[Revenue]]+pro[[#This Row],[AdminExp]]</f>
        <v>-113096.516</v>
      </c>
      <c r="K1653" s="83">
        <f>pro[[#This Row],[Profit]]/pro[[#This Row],[Revenue]]</f>
        <v>-1.0524421854342074</v>
      </c>
      <c r="L1653" s="56">
        <f t="shared" si="25"/>
        <v>3</v>
      </c>
      <c r="M1653" s="82" t="str">
        <f>"Q"&amp;" "&amp;VLOOKUP(pro[[#This Row],[Period]],Mapping!A:B,2,0)</f>
        <v>Q 1</v>
      </c>
      <c r="N1653"/>
    </row>
    <row r="1654" spans="1:14" ht="11.25" customHeight="1" x14ac:dyDescent="0.2">
      <c r="A1654" s="42" t="s">
        <v>42</v>
      </c>
      <c r="B1654" s="44" t="s">
        <v>14</v>
      </c>
      <c r="C1654" s="44" t="s">
        <v>58</v>
      </c>
      <c r="D1654" s="43">
        <v>17093.125</v>
      </c>
      <c r="E1654" s="43">
        <v>-12975.647999999999</v>
      </c>
      <c r="F1654" s="45">
        <v>-81490</v>
      </c>
      <c r="G1654" s="45">
        <v>-95900</v>
      </c>
      <c r="H1654" s="45">
        <v>-86590</v>
      </c>
      <c r="I1654" s="55">
        <f>pro[[#This Row],[Admin expenses 3]]+pro[[#This Row],[Admin expenses 2]]+pro[[#This Row],[Admin expenses 1]]+pro[[#This Row],[COGS]]</f>
        <v>-276955.64799999999</v>
      </c>
      <c r="J1654" s="55">
        <f>pro[[#This Row],[Revenue]]+pro[[#This Row],[AdminExp]]</f>
        <v>-259862.52299999999</v>
      </c>
      <c r="K1654" s="83">
        <f>pro[[#This Row],[Profit]]/pro[[#This Row],[Revenue]]</f>
        <v>-15.202750989067241</v>
      </c>
      <c r="L1654" s="56">
        <f t="shared" si="25"/>
        <v>3</v>
      </c>
      <c r="M1654" s="82" t="str">
        <f>"Q"&amp;" "&amp;VLOOKUP(pro[[#This Row],[Period]],Mapping!A:B,2,0)</f>
        <v>Q 1</v>
      </c>
      <c r="N1654"/>
    </row>
    <row r="1655" spans="1:14" ht="11.25" customHeight="1" x14ac:dyDescent="0.2">
      <c r="A1655" s="42" t="s">
        <v>42</v>
      </c>
      <c r="B1655" s="44" t="s">
        <v>14</v>
      </c>
      <c r="C1655" s="44" t="s">
        <v>59</v>
      </c>
      <c r="D1655" s="43">
        <v>241550.67299999998</v>
      </c>
      <c r="E1655" s="43">
        <v>-131832.25999999998</v>
      </c>
      <c r="F1655" s="45">
        <v>-24320</v>
      </c>
      <c r="G1655" s="45">
        <v>-20850</v>
      </c>
      <c r="H1655" s="45">
        <v>-23510</v>
      </c>
      <c r="I1655" s="55">
        <f>pro[[#This Row],[Admin expenses 3]]+pro[[#This Row],[Admin expenses 2]]+pro[[#This Row],[Admin expenses 1]]+pro[[#This Row],[COGS]]</f>
        <v>-200512.25999999998</v>
      </c>
      <c r="J1655" s="55">
        <f>pro[[#This Row],[Revenue]]+pro[[#This Row],[AdminExp]]</f>
        <v>41038.413</v>
      </c>
      <c r="K1655" s="83">
        <f>pro[[#This Row],[Profit]]/pro[[#This Row],[Revenue]]</f>
        <v>0.16989566822693142</v>
      </c>
      <c r="L1655" s="56">
        <f t="shared" si="25"/>
        <v>3</v>
      </c>
      <c r="M1655" s="82" t="str">
        <f>"Q"&amp;" "&amp;VLOOKUP(pro[[#This Row],[Period]],Mapping!A:B,2,0)</f>
        <v>Q 1</v>
      </c>
      <c r="N1655"/>
    </row>
    <row r="1656" spans="1:14" ht="11.25" customHeight="1" x14ac:dyDescent="0.2">
      <c r="A1656" s="42" t="s">
        <v>42</v>
      </c>
      <c r="B1656" s="44" t="s">
        <v>14</v>
      </c>
      <c r="C1656" s="44" t="s">
        <v>57</v>
      </c>
      <c r="D1656" s="43">
        <v>582210.59400000004</v>
      </c>
      <c r="E1656" s="43">
        <v>-106749.40499999998</v>
      </c>
      <c r="F1656" s="45">
        <v>-98120</v>
      </c>
      <c r="G1656" s="45">
        <v>-63700</v>
      </c>
      <c r="H1656" s="45">
        <v>-80610</v>
      </c>
      <c r="I1656" s="55">
        <f>pro[[#This Row],[Admin expenses 3]]+pro[[#This Row],[Admin expenses 2]]+pro[[#This Row],[Admin expenses 1]]+pro[[#This Row],[COGS]]</f>
        <v>-349179.40499999997</v>
      </c>
      <c r="J1656" s="55">
        <f>pro[[#This Row],[Revenue]]+pro[[#This Row],[AdminExp]]</f>
        <v>233031.18900000007</v>
      </c>
      <c r="K1656" s="83">
        <f>pro[[#This Row],[Profit]]/pro[[#This Row],[Revenue]]</f>
        <v>0.40025240248376526</v>
      </c>
      <c r="L1656" s="56">
        <f t="shared" si="25"/>
        <v>3</v>
      </c>
      <c r="M1656" s="82" t="str">
        <f>"Q"&amp;" "&amp;VLOOKUP(pro[[#This Row],[Period]],Mapping!A:B,2,0)</f>
        <v>Q 1</v>
      </c>
      <c r="N1656"/>
    </row>
    <row r="1657" spans="1:14" ht="11.25" customHeight="1" x14ac:dyDescent="0.2">
      <c r="A1657" s="42" t="s">
        <v>42</v>
      </c>
      <c r="B1657" s="44" t="s">
        <v>14</v>
      </c>
      <c r="C1657" s="44" t="s">
        <v>57</v>
      </c>
      <c r="D1657" s="43">
        <v>191737.71400000001</v>
      </c>
      <c r="E1657" s="43">
        <v>-50331.61</v>
      </c>
      <c r="F1657" s="45">
        <v>-72300</v>
      </c>
      <c r="G1657" s="45">
        <v>-19840</v>
      </c>
      <c r="H1657" s="45">
        <v>-73350</v>
      </c>
      <c r="I1657" s="55">
        <f>pro[[#This Row],[Admin expenses 3]]+pro[[#This Row],[Admin expenses 2]]+pro[[#This Row],[Admin expenses 1]]+pro[[#This Row],[COGS]]</f>
        <v>-215821.61</v>
      </c>
      <c r="J1657" s="55">
        <f>pro[[#This Row],[Revenue]]+pro[[#This Row],[AdminExp]]</f>
        <v>-24083.895999999979</v>
      </c>
      <c r="K1657" s="83">
        <f>pro[[#This Row],[Profit]]/pro[[#This Row],[Revenue]]</f>
        <v>-0.12560854876990959</v>
      </c>
      <c r="L1657" s="56">
        <f t="shared" si="25"/>
        <v>3</v>
      </c>
      <c r="M1657" s="82" t="str">
        <f>"Q"&amp;" "&amp;VLOOKUP(pro[[#This Row],[Period]],Mapping!A:B,2,0)</f>
        <v>Q 1</v>
      </c>
      <c r="N1657"/>
    </row>
    <row r="1658" spans="1:14" ht="11.25" customHeight="1" x14ac:dyDescent="0.2">
      <c r="A1658" s="42" t="s">
        <v>42</v>
      </c>
      <c r="B1658" s="44" t="s">
        <v>14</v>
      </c>
      <c r="C1658" s="44" t="s">
        <v>57</v>
      </c>
      <c r="D1658" s="43">
        <v>572319.40500000003</v>
      </c>
      <c r="E1658" s="43">
        <v>-93152.962</v>
      </c>
      <c r="F1658" s="45">
        <v>-64620</v>
      </c>
      <c r="G1658" s="45">
        <v>-51920</v>
      </c>
      <c r="H1658" s="45">
        <v>-30650</v>
      </c>
      <c r="I1658" s="55">
        <f>pro[[#This Row],[Admin expenses 3]]+pro[[#This Row],[Admin expenses 2]]+pro[[#This Row],[Admin expenses 1]]+pro[[#This Row],[COGS]]</f>
        <v>-240342.962</v>
      </c>
      <c r="J1658" s="55">
        <f>pro[[#This Row],[Revenue]]+pro[[#This Row],[AdminExp]]</f>
        <v>331976.44300000003</v>
      </c>
      <c r="K1658" s="83">
        <f>pro[[#This Row],[Profit]]/pro[[#This Row],[Revenue]]</f>
        <v>0.58005449422075772</v>
      </c>
      <c r="L1658" s="56">
        <f t="shared" si="25"/>
        <v>3</v>
      </c>
      <c r="M1658" s="82" t="str">
        <f>"Q"&amp;" "&amp;VLOOKUP(pro[[#This Row],[Period]],Mapping!A:B,2,0)</f>
        <v>Q 1</v>
      </c>
      <c r="N1658"/>
    </row>
    <row r="1659" spans="1:14" ht="11.25" customHeight="1" x14ac:dyDescent="0.2">
      <c r="A1659" s="42" t="s">
        <v>42</v>
      </c>
      <c r="B1659" s="44" t="s">
        <v>14</v>
      </c>
      <c r="C1659" s="44" t="s">
        <v>58</v>
      </c>
      <c r="D1659" s="43">
        <v>307360.22100000002</v>
      </c>
      <c r="E1659" s="43">
        <v>-144910.878</v>
      </c>
      <c r="F1659" s="45">
        <v>-83930</v>
      </c>
      <c r="G1659" s="45">
        <v>-98240</v>
      </c>
      <c r="H1659" s="45">
        <v>-42660</v>
      </c>
      <c r="I1659" s="55">
        <f>pro[[#This Row],[Admin expenses 3]]+pro[[#This Row],[Admin expenses 2]]+pro[[#This Row],[Admin expenses 1]]+pro[[#This Row],[COGS]]</f>
        <v>-369740.87800000003</v>
      </c>
      <c r="J1659" s="55">
        <f>pro[[#This Row],[Revenue]]+pro[[#This Row],[AdminExp]]</f>
        <v>-62380.657000000007</v>
      </c>
      <c r="K1659" s="83">
        <f>pro[[#This Row],[Profit]]/pro[[#This Row],[Revenue]]</f>
        <v>-0.20295618215344791</v>
      </c>
      <c r="L1659" s="56">
        <f t="shared" si="25"/>
        <v>3</v>
      </c>
      <c r="M1659" s="82" t="str">
        <f>"Q"&amp;" "&amp;VLOOKUP(pro[[#This Row],[Period]],Mapping!A:B,2,0)</f>
        <v>Q 1</v>
      </c>
      <c r="N1659"/>
    </row>
    <row r="1660" spans="1:14" ht="11.25" customHeight="1" x14ac:dyDescent="0.2">
      <c r="A1660" s="42" t="s">
        <v>42</v>
      </c>
      <c r="B1660" s="44" t="s">
        <v>14</v>
      </c>
      <c r="C1660" s="44" t="s">
        <v>59</v>
      </c>
      <c r="D1660" s="43">
        <v>506299.54200000002</v>
      </c>
      <c r="E1660" s="43">
        <v>-205947.742</v>
      </c>
      <c r="F1660" s="45">
        <v>-99190</v>
      </c>
      <c r="G1660" s="45">
        <v>-91810</v>
      </c>
      <c r="H1660" s="45">
        <v>-89560</v>
      </c>
      <c r="I1660" s="55">
        <f>pro[[#This Row],[Admin expenses 3]]+pro[[#This Row],[Admin expenses 2]]+pro[[#This Row],[Admin expenses 1]]+pro[[#This Row],[COGS]]</f>
        <v>-486507.74199999997</v>
      </c>
      <c r="J1660" s="55">
        <f>pro[[#This Row],[Revenue]]+pro[[#This Row],[AdminExp]]</f>
        <v>19791.800000000047</v>
      </c>
      <c r="K1660" s="83">
        <f>pro[[#This Row],[Profit]]/pro[[#This Row],[Revenue]]</f>
        <v>3.9091088097409431E-2</v>
      </c>
      <c r="L1660" s="56">
        <f t="shared" si="25"/>
        <v>3</v>
      </c>
      <c r="M1660" s="82" t="str">
        <f>"Q"&amp;" "&amp;VLOOKUP(pro[[#This Row],[Period]],Mapping!A:B,2,0)</f>
        <v>Q 1</v>
      </c>
      <c r="N1660"/>
    </row>
    <row r="1661" spans="1:14" ht="11.25" customHeight="1" x14ac:dyDescent="0.2">
      <c r="A1661" s="42" t="s">
        <v>42</v>
      </c>
      <c r="B1661" s="44" t="s">
        <v>14</v>
      </c>
      <c r="C1661" s="44" t="s">
        <v>57</v>
      </c>
      <c r="D1661" s="43">
        <v>1095602.382</v>
      </c>
      <c r="E1661" s="43">
        <v>-68671.021999999997</v>
      </c>
      <c r="F1661" s="45">
        <v>-30180</v>
      </c>
      <c r="G1661" s="45">
        <v>-97090</v>
      </c>
      <c r="H1661" s="45">
        <v>-24350</v>
      </c>
      <c r="I1661" s="55">
        <f>pro[[#This Row],[Admin expenses 3]]+pro[[#This Row],[Admin expenses 2]]+pro[[#This Row],[Admin expenses 1]]+pro[[#This Row],[COGS]]</f>
        <v>-220291.022</v>
      </c>
      <c r="J1661" s="55">
        <f>pro[[#This Row],[Revenue]]+pro[[#This Row],[AdminExp]]</f>
        <v>875311.36</v>
      </c>
      <c r="K1661" s="83">
        <f>pro[[#This Row],[Profit]]/pro[[#This Row],[Revenue]]</f>
        <v>0.79893159633528432</v>
      </c>
      <c r="L1661" s="56">
        <f t="shared" si="25"/>
        <v>3</v>
      </c>
      <c r="M1661" s="82" t="str">
        <f>"Q"&amp;" "&amp;VLOOKUP(pro[[#This Row],[Period]],Mapping!A:B,2,0)</f>
        <v>Q 1</v>
      </c>
      <c r="N1661"/>
    </row>
    <row r="1662" spans="1:14" ht="11.25" customHeight="1" x14ac:dyDescent="0.2">
      <c r="A1662" s="42" t="s">
        <v>42</v>
      </c>
      <c r="B1662" s="44" t="s">
        <v>14</v>
      </c>
      <c r="C1662" s="44" t="s">
        <v>57</v>
      </c>
      <c r="D1662" s="43">
        <v>543253.28399999999</v>
      </c>
      <c r="E1662" s="43">
        <v>-54671.084999999999</v>
      </c>
      <c r="F1662" s="45">
        <v>-77970</v>
      </c>
      <c r="G1662" s="45">
        <v>-107370</v>
      </c>
      <c r="H1662" s="45">
        <v>-80930</v>
      </c>
      <c r="I1662" s="55">
        <f>pro[[#This Row],[Admin expenses 3]]+pro[[#This Row],[Admin expenses 2]]+pro[[#This Row],[Admin expenses 1]]+pro[[#This Row],[COGS]]</f>
        <v>-320941.08500000002</v>
      </c>
      <c r="J1662" s="55">
        <f>pro[[#This Row],[Revenue]]+pro[[#This Row],[AdminExp]]</f>
        <v>222312.19899999996</v>
      </c>
      <c r="K1662" s="83">
        <f>pro[[#This Row],[Profit]]/pro[[#This Row],[Revenue]]</f>
        <v>0.40922384741626333</v>
      </c>
      <c r="L1662" s="56">
        <f t="shared" si="25"/>
        <v>3</v>
      </c>
      <c r="M1662" s="82" t="str">
        <f>"Q"&amp;" "&amp;VLOOKUP(pro[[#This Row],[Period]],Mapping!A:B,2,0)</f>
        <v>Q 1</v>
      </c>
      <c r="N1662"/>
    </row>
    <row r="1663" spans="1:14" ht="11.25" customHeight="1" x14ac:dyDescent="0.2">
      <c r="A1663" s="42" t="s">
        <v>42</v>
      </c>
      <c r="B1663" s="44" t="s">
        <v>14</v>
      </c>
      <c r="C1663" s="44" t="s">
        <v>58</v>
      </c>
      <c r="D1663" s="43">
        <v>46510.995999999999</v>
      </c>
      <c r="E1663" s="43">
        <v>-5553.5899999999992</v>
      </c>
      <c r="F1663" s="45">
        <v>-104200</v>
      </c>
      <c r="G1663" s="45">
        <v>-97980</v>
      </c>
      <c r="H1663" s="45">
        <v>-82570</v>
      </c>
      <c r="I1663" s="55">
        <f>pro[[#This Row],[Admin expenses 3]]+pro[[#This Row],[Admin expenses 2]]+pro[[#This Row],[Admin expenses 1]]+pro[[#This Row],[COGS]]</f>
        <v>-290303.59000000003</v>
      </c>
      <c r="J1663" s="55">
        <f>pro[[#This Row],[Revenue]]+pro[[#This Row],[AdminExp]]</f>
        <v>-243792.59400000004</v>
      </c>
      <c r="K1663" s="83">
        <f>pro[[#This Row],[Profit]]/pro[[#This Row],[Revenue]]</f>
        <v>-5.2416119835404089</v>
      </c>
      <c r="L1663" s="56">
        <f t="shared" si="25"/>
        <v>3</v>
      </c>
      <c r="M1663" s="82" t="str">
        <f>"Q"&amp;" "&amp;VLOOKUP(pro[[#This Row],[Period]],Mapping!A:B,2,0)</f>
        <v>Q 1</v>
      </c>
      <c r="N1663"/>
    </row>
    <row r="1664" spans="1:14" ht="11.25" customHeight="1" x14ac:dyDescent="0.2">
      <c r="A1664" s="42" t="s">
        <v>42</v>
      </c>
      <c r="B1664" s="44" t="s">
        <v>14</v>
      </c>
      <c r="C1664" s="44" t="s">
        <v>59</v>
      </c>
      <c r="D1664" s="43">
        <v>292247.01099999994</v>
      </c>
      <c r="E1664" s="43">
        <v>-103476.723</v>
      </c>
      <c r="F1664" s="45">
        <v>-20920</v>
      </c>
      <c r="G1664" s="45">
        <v>-25270</v>
      </c>
      <c r="H1664" s="45">
        <v>-20240</v>
      </c>
      <c r="I1664" s="55">
        <f>pro[[#This Row],[Admin expenses 3]]+pro[[#This Row],[Admin expenses 2]]+pro[[#This Row],[Admin expenses 1]]+pro[[#This Row],[COGS]]</f>
        <v>-169906.723</v>
      </c>
      <c r="J1664" s="55">
        <f>pro[[#This Row],[Revenue]]+pro[[#This Row],[AdminExp]]</f>
        <v>122340.28799999994</v>
      </c>
      <c r="K1664" s="83">
        <f>pro[[#This Row],[Profit]]/pro[[#This Row],[Revenue]]</f>
        <v>0.41861946707814224</v>
      </c>
      <c r="L1664" s="56">
        <f t="shared" si="25"/>
        <v>3</v>
      </c>
      <c r="M1664" s="82" t="str">
        <f>"Q"&amp;" "&amp;VLOOKUP(pro[[#This Row],[Period]],Mapping!A:B,2,0)</f>
        <v>Q 1</v>
      </c>
      <c r="N1664"/>
    </row>
    <row r="1665" spans="1:14" ht="11.25" customHeight="1" x14ac:dyDescent="0.2">
      <c r="A1665" s="42" t="s">
        <v>42</v>
      </c>
      <c r="B1665" s="44" t="s">
        <v>14</v>
      </c>
      <c r="C1665" s="44" t="s">
        <v>57</v>
      </c>
      <c r="D1665" s="43">
        <v>2050962.1369999999</v>
      </c>
      <c r="E1665" s="43">
        <v>-651657.027</v>
      </c>
      <c r="F1665" s="45">
        <v>-71810</v>
      </c>
      <c r="G1665" s="45">
        <v>-23690</v>
      </c>
      <c r="H1665" s="45">
        <v>-90680</v>
      </c>
      <c r="I1665" s="55">
        <f>pro[[#This Row],[Admin expenses 3]]+pro[[#This Row],[Admin expenses 2]]+pro[[#This Row],[Admin expenses 1]]+pro[[#This Row],[COGS]]</f>
        <v>-837837.027</v>
      </c>
      <c r="J1665" s="55">
        <f>pro[[#This Row],[Revenue]]+pro[[#This Row],[AdminExp]]</f>
        <v>1213125.1099999999</v>
      </c>
      <c r="K1665" s="83">
        <f>pro[[#This Row],[Profit]]/pro[[#This Row],[Revenue]]</f>
        <v>0.59149073896335902</v>
      </c>
      <c r="L1665" s="56">
        <f t="shared" si="25"/>
        <v>3</v>
      </c>
      <c r="M1665" s="82" t="str">
        <f>"Q"&amp;" "&amp;VLOOKUP(pro[[#This Row],[Period]],Mapping!A:B,2,0)</f>
        <v>Q 1</v>
      </c>
      <c r="N1665"/>
    </row>
    <row r="1666" spans="1:14" ht="11.25" customHeight="1" x14ac:dyDescent="0.2">
      <c r="A1666" s="42" t="s">
        <v>42</v>
      </c>
      <c r="B1666" s="44" t="s">
        <v>14</v>
      </c>
      <c r="C1666" s="44" t="s">
        <v>57</v>
      </c>
      <c r="D1666" s="43">
        <v>600061.02799999993</v>
      </c>
      <c r="E1666" s="43">
        <v>-132510.826</v>
      </c>
      <c r="F1666" s="45">
        <v>-75850</v>
      </c>
      <c r="G1666" s="45">
        <v>-59790</v>
      </c>
      <c r="H1666" s="45">
        <v>-69280</v>
      </c>
      <c r="I1666" s="55">
        <f>pro[[#This Row],[Admin expenses 3]]+pro[[#This Row],[Admin expenses 2]]+pro[[#This Row],[Admin expenses 1]]+pro[[#This Row],[COGS]]</f>
        <v>-337430.826</v>
      </c>
      <c r="J1666" s="55">
        <f>pro[[#This Row],[Revenue]]+pro[[#This Row],[AdminExp]]</f>
        <v>262630.20199999993</v>
      </c>
      <c r="K1666" s="83">
        <f>pro[[#This Row],[Profit]]/pro[[#This Row],[Revenue]]</f>
        <v>0.43767248620585297</v>
      </c>
      <c r="L1666" s="56">
        <f t="shared" ref="L1666:L1729" si="26">MONTH(DATEVALUE(A1666&amp;"1"))</f>
        <v>3</v>
      </c>
      <c r="M1666" s="82" t="str">
        <f>"Q"&amp;" "&amp;VLOOKUP(pro[[#This Row],[Period]],Mapping!A:B,2,0)</f>
        <v>Q 1</v>
      </c>
      <c r="N1666"/>
    </row>
    <row r="1667" spans="1:14" ht="11.25" customHeight="1" x14ac:dyDescent="0.2">
      <c r="A1667" s="42" t="s">
        <v>42</v>
      </c>
      <c r="B1667" s="44" t="s">
        <v>14</v>
      </c>
      <c r="C1667" s="44" t="s">
        <v>57</v>
      </c>
      <c r="D1667" s="43">
        <v>222992.12599999999</v>
      </c>
      <c r="E1667" s="43">
        <v>-46516.924999999996</v>
      </c>
      <c r="F1667" s="45">
        <v>-57530</v>
      </c>
      <c r="G1667" s="45">
        <v>-30750</v>
      </c>
      <c r="H1667" s="45">
        <v>-86980</v>
      </c>
      <c r="I1667" s="55">
        <f>pro[[#This Row],[Admin expenses 3]]+pro[[#This Row],[Admin expenses 2]]+pro[[#This Row],[Admin expenses 1]]+pro[[#This Row],[COGS]]</f>
        <v>-221776.92499999999</v>
      </c>
      <c r="J1667" s="55">
        <f>pro[[#This Row],[Revenue]]+pro[[#This Row],[AdminExp]]</f>
        <v>1215.2010000000009</v>
      </c>
      <c r="K1667" s="83">
        <f>pro[[#This Row],[Profit]]/pro[[#This Row],[Revenue]]</f>
        <v>5.4495242580897274E-3</v>
      </c>
      <c r="L1667" s="56">
        <f t="shared" si="26"/>
        <v>3</v>
      </c>
      <c r="M1667" s="82" t="str">
        <f>"Q"&amp;" "&amp;VLOOKUP(pro[[#This Row],[Period]],Mapping!A:B,2,0)</f>
        <v>Q 1</v>
      </c>
      <c r="N1667"/>
    </row>
    <row r="1668" spans="1:14" ht="11.25" customHeight="1" x14ac:dyDescent="0.2">
      <c r="A1668" s="42" t="s">
        <v>42</v>
      </c>
      <c r="B1668" s="44" t="s">
        <v>14</v>
      </c>
      <c r="C1668" s="44" t="s">
        <v>58</v>
      </c>
      <c r="D1668" s="43">
        <v>165462.55599999998</v>
      </c>
      <c r="E1668" s="43">
        <v>-65257.163999999997</v>
      </c>
      <c r="F1668" s="45">
        <v>-82680</v>
      </c>
      <c r="G1668" s="45">
        <v>-72820</v>
      </c>
      <c r="H1668" s="45">
        <v>-64840</v>
      </c>
      <c r="I1668" s="55">
        <f>pro[[#This Row],[Admin expenses 3]]+pro[[#This Row],[Admin expenses 2]]+pro[[#This Row],[Admin expenses 1]]+pro[[#This Row],[COGS]]</f>
        <v>-285597.16399999999</v>
      </c>
      <c r="J1668" s="55">
        <f>pro[[#This Row],[Revenue]]+pro[[#This Row],[AdminExp]]</f>
        <v>-120134.60800000001</v>
      </c>
      <c r="K1668" s="83">
        <f>pro[[#This Row],[Profit]]/pro[[#This Row],[Revenue]]</f>
        <v>-0.72605313796796433</v>
      </c>
      <c r="L1668" s="56">
        <f t="shared" si="26"/>
        <v>3</v>
      </c>
      <c r="M1668" s="82" t="str">
        <f>"Q"&amp;" "&amp;VLOOKUP(pro[[#This Row],[Period]],Mapping!A:B,2,0)</f>
        <v>Q 1</v>
      </c>
      <c r="N1668"/>
    </row>
    <row r="1669" spans="1:14" ht="11.25" customHeight="1" x14ac:dyDescent="0.2">
      <c r="A1669" s="42" t="s">
        <v>42</v>
      </c>
      <c r="B1669" s="44" t="s">
        <v>14</v>
      </c>
      <c r="C1669" s="44" t="s">
        <v>59</v>
      </c>
      <c r="D1669" s="43">
        <v>251144.38999999998</v>
      </c>
      <c r="E1669" s="43">
        <v>-96595.204999999987</v>
      </c>
      <c r="F1669" s="45">
        <v>-36550</v>
      </c>
      <c r="G1669" s="45">
        <v>-50980</v>
      </c>
      <c r="H1669" s="45">
        <v>-59400</v>
      </c>
      <c r="I1669" s="55">
        <f>pro[[#This Row],[Admin expenses 3]]+pro[[#This Row],[Admin expenses 2]]+pro[[#This Row],[Admin expenses 1]]+pro[[#This Row],[COGS]]</f>
        <v>-243525.20499999999</v>
      </c>
      <c r="J1669" s="55">
        <f>pro[[#This Row],[Revenue]]+pro[[#This Row],[AdminExp]]</f>
        <v>7619.1849999999977</v>
      </c>
      <c r="K1669" s="83">
        <f>pro[[#This Row],[Profit]]/pro[[#This Row],[Revenue]]</f>
        <v>3.0337866595387609E-2</v>
      </c>
      <c r="L1669" s="56">
        <f t="shared" si="26"/>
        <v>3</v>
      </c>
      <c r="M1669" s="82" t="str">
        <f>"Q"&amp;" "&amp;VLOOKUP(pro[[#This Row],[Period]],Mapping!A:B,2,0)</f>
        <v>Q 1</v>
      </c>
      <c r="N1669"/>
    </row>
    <row r="1670" spans="1:14" ht="11.25" customHeight="1" x14ac:dyDescent="0.2">
      <c r="A1670" s="42" t="s">
        <v>42</v>
      </c>
      <c r="B1670" s="44" t="s">
        <v>14</v>
      </c>
      <c r="C1670" s="44" t="s">
        <v>60</v>
      </c>
      <c r="D1670" s="43">
        <v>119206.598</v>
      </c>
      <c r="E1670" s="43">
        <v>-45773.118999999999</v>
      </c>
      <c r="F1670" s="45">
        <v>-38090</v>
      </c>
      <c r="G1670" s="45">
        <v>-70020</v>
      </c>
      <c r="H1670" s="45">
        <v>-65790</v>
      </c>
      <c r="I1670" s="55">
        <f>pro[[#This Row],[Admin expenses 3]]+pro[[#This Row],[Admin expenses 2]]+pro[[#This Row],[Admin expenses 1]]+pro[[#This Row],[COGS]]</f>
        <v>-219673.11900000001</v>
      </c>
      <c r="J1670" s="55">
        <f>pro[[#This Row],[Revenue]]+pro[[#This Row],[AdminExp]]</f>
        <v>-100466.52100000001</v>
      </c>
      <c r="K1670" s="83">
        <f>pro[[#This Row],[Profit]]/pro[[#This Row],[Revenue]]</f>
        <v>-0.84279329068681252</v>
      </c>
      <c r="L1670" s="56">
        <f t="shared" si="26"/>
        <v>3</v>
      </c>
      <c r="M1670" s="82" t="str">
        <f>"Q"&amp;" "&amp;VLOOKUP(pro[[#This Row],[Period]],Mapping!A:B,2,0)</f>
        <v>Q 1</v>
      </c>
      <c r="N1670"/>
    </row>
    <row r="1671" spans="1:14" ht="11.25" customHeight="1" x14ac:dyDescent="0.2">
      <c r="A1671" s="42" t="s">
        <v>42</v>
      </c>
      <c r="B1671" s="44" t="s">
        <v>14</v>
      </c>
      <c r="C1671" s="44" t="s">
        <v>57</v>
      </c>
      <c r="D1671" s="43">
        <v>129184.965</v>
      </c>
      <c r="E1671" s="43">
        <v>-37879.540999999997</v>
      </c>
      <c r="F1671" s="45">
        <v>-99980</v>
      </c>
      <c r="G1671" s="45">
        <v>-50260</v>
      </c>
      <c r="H1671" s="45">
        <v>-17400</v>
      </c>
      <c r="I1671" s="55">
        <f>pro[[#This Row],[Admin expenses 3]]+pro[[#This Row],[Admin expenses 2]]+pro[[#This Row],[Admin expenses 1]]+pro[[#This Row],[COGS]]</f>
        <v>-205519.541</v>
      </c>
      <c r="J1671" s="55">
        <f>pro[[#This Row],[Revenue]]+pro[[#This Row],[AdminExp]]</f>
        <v>-76334.576000000001</v>
      </c>
      <c r="K1671" s="83">
        <f>pro[[#This Row],[Profit]]/pro[[#This Row],[Revenue]]</f>
        <v>-0.59089365391707926</v>
      </c>
      <c r="L1671" s="56">
        <f t="shared" si="26"/>
        <v>3</v>
      </c>
      <c r="M1671" s="82" t="str">
        <f>"Q"&amp;" "&amp;VLOOKUP(pro[[#This Row],[Period]],Mapping!A:B,2,0)</f>
        <v>Q 1</v>
      </c>
      <c r="N1671"/>
    </row>
    <row r="1672" spans="1:14" ht="11.25" customHeight="1" x14ac:dyDescent="0.2">
      <c r="A1672" s="42" t="s">
        <v>42</v>
      </c>
      <c r="B1672" s="44" t="s">
        <v>14</v>
      </c>
      <c r="C1672" s="44" t="s">
        <v>58</v>
      </c>
      <c r="D1672" s="43">
        <v>483207.84399999998</v>
      </c>
      <c r="E1672" s="43">
        <v>-231785.36499999999</v>
      </c>
      <c r="F1672" s="45">
        <v>-27750</v>
      </c>
      <c r="G1672" s="45">
        <v>-57870</v>
      </c>
      <c r="H1672" s="45">
        <v>-65150</v>
      </c>
      <c r="I1672" s="55">
        <f>pro[[#This Row],[Admin expenses 3]]+pro[[#This Row],[Admin expenses 2]]+pro[[#This Row],[Admin expenses 1]]+pro[[#This Row],[COGS]]</f>
        <v>-382555.36499999999</v>
      </c>
      <c r="J1672" s="55">
        <f>pro[[#This Row],[Revenue]]+pro[[#This Row],[AdminExp]]</f>
        <v>100652.47899999999</v>
      </c>
      <c r="K1672" s="83">
        <f>pro[[#This Row],[Profit]]/pro[[#This Row],[Revenue]]</f>
        <v>0.20830059000449502</v>
      </c>
      <c r="L1672" s="56">
        <f t="shared" si="26"/>
        <v>3</v>
      </c>
      <c r="M1672" s="82" t="str">
        <f>"Q"&amp;" "&amp;VLOOKUP(pro[[#This Row],[Period]],Mapping!A:B,2,0)</f>
        <v>Q 1</v>
      </c>
      <c r="N1672"/>
    </row>
    <row r="1673" spans="1:14" ht="11.25" customHeight="1" x14ac:dyDescent="0.2">
      <c r="A1673" s="42" t="s">
        <v>42</v>
      </c>
      <c r="B1673" s="44" t="s">
        <v>14</v>
      </c>
      <c r="C1673" s="44" t="s">
        <v>59</v>
      </c>
      <c r="D1673" s="43">
        <v>112649.63499999998</v>
      </c>
      <c r="E1673" s="43">
        <v>-100262.323</v>
      </c>
      <c r="F1673" s="45">
        <v>-22790</v>
      </c>
      <c r="G1673" s="45">
        <v>-49470</v>
      </c>
      <c r="H1673" s="45">
        <v>-101740</v>
      </c>
      <c r="I1673" s="55">
        <f>pro[[#This Row],[Admin expenses 3]]+pro[[#This Row],[Admin expenses 2]]+pro[[#This Row],[Admin expenses 1]]+pro[[#This Row],[COGS]]</f>
        <v>-274262.32299999997</v>
      </c>
      <c r="J1673" s="55">
        <f>pro[[#This Row],[Revenue]]+pro[[#This Row],[AdminExp]]</f>
        <v>-161612.68799999999</v>
      </c>
      <c r="K1673" s="83">
        <f>pro[[#This Row],[Profit]]/pro[[#This Row],[Revenue]]</f>
        <v>-1.434649015951095</v>
      </c>
      <c r="L1673" s="56">
        <f t="shared" si="26"/>
        <v>3</v>
      </c>
      <c r="M1673" s="82" t="str">
        <f>"Q"&amp;" "&amp;VLOOKUP(pro[[#This Row],[Period]],Mapping!A:B,2,0)</f>
        <v>Q 1</v>
      </c>
      <c r="N1673"/>
    </row>
    <row r="1674" spans="1:14" ht="11.25" customHeight="1" x14ac:dyDescent="0.2">
      <c r="A1674" s="42" t="s">
        <v>42</v>
      </c>
      <c r="B1674" s="44" t="s">
        <v>14</v>
      </c>
      <c r="C1674" s="44" t="s">
        <v>60</v>
      </c>
      <c r="D1674" s="43">
        <v>272836.87199999997</v>
      </c>
      <c r="E1674" s="43">
        <v>-84906.906000000003</v>
      </c>
      <c r="F1674" s="45">
        <v>-85920</v>
      </c>
      <c r="G1674" s="45">
        <v>-102840</v>
      </c>
      <c r="H1674" s="45">
        <v>-16010</v>
      </c>
      <c r="I1674" s="55">
        <f>pro[[#This Row],[Admin expenses 3]]+pro[[#This Row],[Admin expenses 2]]+pro[[#This Row],[Admin expenses 1]]+pro[[#This Row],[COGS]]</f>
        <v>-289676.90600000002</v>
      </c>
      <c r="J1674" s="55">
        <f>pro[[#This Row],[Revenue]]+pro[[#This Row],[AdminExp]]</f>
        <v>-16840.034000000043</v>
      </c>
      <c r="K1674" s="83">
        <f>pro[[#This Row],[Profit]]/pro[[#This Row],[Revenue]]</f>
        <v>-6.1721987488553398E-2</v>
      </c>
      <c r="L1674" s="56">
        <f t="shared" si="26"/>
        <v>3</v>
      </c>
      <c r="M1674" s="82" t="str">
        <f>"Q"&amp;" "&amp;VLOOKUP(pro[[#This Row],[Period]],Mapping!A:B,2,0)</f>
        <v>Q 1</v>
      </c>
      <c r="N1674"/>
    </row>
    <row r="1675" spans="1:14" ht="11.25" customHeight="1" x14ac:dyDescent="0.2">
      <c r="A1675" s="42" t="s">
        <v>42</v>
      </c>
      <c r="B1675" s="44" t="s">
        <v>14</v>
      </c>
      <c r="C1675" s="44" t="s">
        <v>57</v>
      </c>
      <c r="D1675" s="43">
        <v>2643050.8930000002</v>
      </c>
      <c r="E1675" s="43">
        <v>-814930.03899999999</v>
      </c>
      <c r="F1675" s="45">
        <v>-64810</v>
      </c>
      <c r="G1675" s="45">
        <v>-98960</v>
      </c>
      <c r="H1675" s="45">
        <v>-75540</v>
      </c>
      <c r="I1675" s="55">
        <f>pro[[#This Row],[Admin expenses 3]]+pro[[#This Row],[Admin expenses 2]]+pro[[#This Row],[Admin expenses 1]]+pro[[#This Row],[COGS]]</f>
        <v>-1054240.0389999999</v>
      </c>
      <c r="J1675" s="55">
        <f>pro[[#This Row],[Revenue]]+pro[[#This Row],[AdminExp]]</f>
        <v>1588810.8540000003</v>
      </c>
      <c r="K1675" s="83">
        <f>pro[[#This Row],[Profit]]/pro[[#This Row],[Revenue]]</f>
        <v>0.60112760530184772</v>
      </c>
      <c r="L1675" s="56">
        <f t="shared" si="26"/>
        <v>3</v>
      </c>
      <c r="M1675" s="82" t="str">
        <f>"Q"&amp;" "&amp;VLOOKUP(pro[[#This Row],[Period]],Mapping!A:B,2,0)</f>
        <v>Q 1</v>
      </c>
      <c r="N1675"/>
    </row>
    <row r="1676" spans="1:14" ht="11.25" customHeight="1" x14ac:dyDescent="0.2">
      <c r="A1676" s="42" t="s">
        <v>42</v>
      </c>
      <c r="B1676" s="44" t="s">
        <v>14</v>
      </c>
      <c r="C1676" s="44" t="s">
        <v>58</v>
      </c>
      <c r="D1676" s="43">
        <v>1160250.21</v>
      </c>
      <c r="E1676" s="43">
        <v>-51027.528999999995</v>
      </c>
      <c r="F1676" s="45">
        <v>-53180</v>
      </c>
      <c r="G1676" s="45">
        <v>-55970</v>
      </c>
      <c r="H1676" s="45">
        <v>-92900</v>
      </c>
      <c r="I1676" s="55">
        <f>pro[[#This Row],[Admin expenses 3]]+pro[[#This Row],[Admin expenses 2]]+pro[[#This Row],[Admin expenses 1]]+pro[[#This Row],[COGS]]</f>
        <v>-253077.52899999998</v>
      </c>
      <c r="J1676" s="55">
        <f>pro[[#This Row],[Revenue]]+pro[[#This Row],[AdminExp]]</f>
        <v>907172.68099999998</v>
      </c>
      <c r="K1676" s="83">
        <f>pro[[#This Row],[Profit]]/pro[[#This Row],[Revenue]]</f>
        <v>0.78187676518498539</v>
      </c>
      <c r="L1676" s="56">
        <f t="shared" si="26"/>
        <v>3</v>
      </c>
      <c r="M1676" s="82" t="str">
        <f>"Q"&amp;" "&amp;VLOOKUP(pro[[#This Row],[Period]],Mapping!A:B,2,0)</f>
        <v>Q 1</v>
      </c>
      <c r="N1676"/>
    </row>
    <row r="1677" spans="1:14" ht="11.25" customHeight="1" x14ac:dyDescent="0.2">
      <c r="A1677" s="42" t="s">
        <v>42</v>
      </c>
      <c r="B1677" s="44" t="s">
        <v>14</v>
      </c>
      <c r="C1677" s="44" t="s">
        <v>59</v>
      </c>
      <c r="D1677" s="43">
        <v>11073777.399999999</v>
      </c>
      <c r="E1677" s="43">
        <v>-519945.28599999996</v>
      </c>
      <c r="F1677" s="45">
        <v>-71830</v>
      </c>
      <c r="G1677" s="45">
        <v>-21730</v>
      </c>
      <c r="H1677" s="45">
        <v>-47660</v>
      </c>
      <c r="I1677" s="55">
        <f>pro[[#This Row],[Admin expenses 3]]+pro[[#This Row],[Admin expenses 2]]+pro[[#This Row],[Admin expenses 1]]+pro[[#This Row],[COGS]]</f>
        <v>-661165.28599999996</v>
      </c>
      <c r="J1677" s="55">
        <f>pro[[#This Row],[Revenue]]+pro[[#This Row],[AdminExp]]</f>
        <v>10412612.113999998</v>
      </c>
      <c r="K1677" s="83">
        <f>pro[[#This Row],[Profit]]/pro[[#This Row],[Revenue]]</f>
        <v>0.94029451178962653</v>
      </c>
      <c r="L1677" s="56">
        <f t="shared" si="26"/>
        <v>3</v>
      </c>
      <c r="M1677" s="82" t="str">
        <f>"Q"&amp;" "&amp;VLOOKUP(pro[[#This Row],[Period]],Mapping!A:B,2,0)</f>
        <v>Q 1</v>
      </c>
      <c r="N1677"/>
    </row>
    <row r="1678" spans="1:14" ht="11.25" customHeight="1" x14ac:dyDescent="0.2">
      <c r="A1678" s="42" t="s">
        <v>42</v>
      </c>
      <c r="B1678" s="44" t="s">
        <v>14</v>
      </c>
      <c r="C1678" s="44" t="s">
        <v>60</v>
      </c>
      <c r="D1678" s="43">
        <v>782551.77</v>
      </c>
      <c r="E1678" s="43">
        <v>-61827.786999999997</v>
      </c>
      <c r="F1678" s="45">
        <v>-83360</v>
      </c>
      <c r="G1678" s="45">
        <v>-91290</v>
      </c>
      <c r="H1678" s="45">
        <v>-50670</v>
      </c>
      <c r="I1678" s="55">
        <f>pro[[#This Row],[Admin expenses 3]]+pro[[#This Row],[Admin expenses 2]]+pro[[#This Row],[Admin expenses 1]]+pro[[#This Row],[COGS]]</f>
        <v>-287147.78700000001</v>
      </c>
      <c r="J1678" s="55">
        <f>pro[[#This Row],[Revenue]]+pro[[#This Row],[AdminExp]]</f>
        <v>495403.98300000001</v>
      </c>
      <c r="K1678" s="83">
        <f>pro[[#This Row],[Profit]]/pro[[#This Row],[Revenue]]</f>
        <v>0.63306224839284431</v>
      </c>
      <c r="L1678" s="56">
        <f t="shared" si="26"/>
        <v>3</v>
      </c>
      <c r="M1678" s="82" t="str">
        <f>"Q"&amp;" "&amp;VLOOKUP(pro[[#This Row],[Period]],Mapping!A:B,2,0)</f>
        <v>Q 1</v>
      </c>
      <c r="N1678"/>
    </row>
    <row r="1679" spans="1:14" ht="11.25" customHeight="1" x14ac:dyDescent="0.2">
      <c r="A1679" s="42" t="s">
        <v>42</v>
      </c>
      <c r="B1679" s="44" t="s">
        <v>14</v>
      </c>
      <c r="C1679" s="44" t="s">
        <v>57</v>
      </c>
      <c r="D1679" s="43">
        <v>205192.23199999999</v>
      </c>
      <c r="E1679" s="43">
        <v>-30575.040999999997</v>
      </c>
      <c r="F1679" s="45">
        <v>-101780</v>
      </c>
      <c r="G1679" s="45">
        <v>-20270</v>
      </c>
      <c r="H1679" s="45">
        <v>-40960</v>
      </c>
      <c r="I1679" s="55">
        <f>pro[[#This Row],[Admin expenses 3]]+pro[[#This Row],[Admin expenses 2]]+pro[[#This Row],[Admin expenses 1]]+pro[[#This Row],[COGS]]</f>
        <v>-193585.041</v>
      </c>
      <c r="J1679" s="55">
        <f>pro[[#This Row],[Revenue]]+pro[[#This Row],[AdminExp]]</f>
        <v>11607.190999999992</v>
      </c>
      <c r="K1679" s="83">
        <f>pro[[#This Row],[Profit]]/pro[[#This Row],[Revenue]]</f>
        <v>5.6567399685968578E-2</v>
      </c>
      <c r="L1679" s="56">
        <f t="shared" si="26"/>
        <v>3</v>
      </c>
      <c r="M1679" s="82" t="str">
        <f>"Q"&amp;" "&amp;VLOOKUP(pro[[#This Row],[Period]],Mapping!A:B,2,0)</f>
        <v>Q 1</v>
      </c>
      <c r="N1679"/>
    </row>
    <row r="1680" spans="1:14" ht="11.25" customHeight="1" x14ac:dyDescent="0.2">
      <c r="A1680" s="42" t="s">
        <v>42</v>
      </c>
      <c r="B1680" s="44" t="s">
        <v>14</v>
      </c>
      <c r="C1680" s="44" t="s">
        <v>58</v>
      </c>
      <c r="D1680" s="43">
        <v>440756.86200000002</v>
      </c>
      <c r="E1680" s="43">
        <v>-41795.557999999997</v>
      </c>
      <c r="F1680" s="45">
        <v>-61150</v>
      </c>
      <c r="G1680" s="45">
        <v>-86750</v>
      </c>
      <c r="H1680" s="45">
        <v>-84200</v>
      </c>
      <c r="I1680" s="55">
        <f>pro[[#This Row],[Admin expenses 3]]+pro[[#This Row],[Admin expenses 2]]+pro[[#This Row],[Admin expenses 1]]+pro[[#This Row],[COGS]]</f>
        <v>-273895.55800000002</v>
      </c>
      <c r="J1680" s="55">
        <f>pro[[#This Row],[Revenue]]+pro[[#This Row],[AdminExp]]</f>
        <v>166861.304</v>
      </c>
      <c r="K1680" s="83">
        <f>pro[[#This Row],[Profit]]/pro[[#This Row],[Revenue]]</f>
        <v>0.3785790270918119</v>
      </c>
      <c r="L1680" s="56">
        <f t="shared" si="26"/>
        <v>3</v>
      </c>
      <c r="M1680" s="82" t="str">
        <f>"Q"&amp;" "&amp;VLOOKUP(pro[[#This Row],[Period]],Mapping!A:B,2,0)</f>
        <v>Q 1</v>
      </c>
      <c r="N1680"/>
    </row>
    <row r="1681" spans="1:14" ht="11.25" customHeight="1" x14ac:dyDescent="0.2">
      <c r="A1681" s="42" t="s">
        <v>42</v>
      </c>
      <c r="B1681" s="44" t="s">
        <v>14</v>
      </c>
      <c r="C1681" s="44" t="s">
        <v>59</v>
      </c>
      <c r="D1681" s="43">
        <v>41253.274999999994</v>
      </c>
      <c r="E1681" s="43">
        <v>-6329.9599999999991</v>
      </c>
      <c r="F1681" s="45">
        <v>-27480</v>
      </c>
      <c r="G1681" s="45">
        <v>-81140</v>
      </c>
      <c r="H1681" s="45">
        <v>-38680</v>
      </c>
      <c r="I1681" s="55">
        <f>pro[[#This Row],[Admin expenses 3]]+pro[[#This Row],[Admin expenses 2]]+pro[[#This Row],[Admin expenses 1]]+pro[[#This Row],[COGS]]</f>
        <v>-153629.96</v>
      </c>
      <c r="J1681" s="55">
        <f>pro[[#This Row],[Revenue]]+pro[[#This Row],[AdminExp]]</f>
        <v>-112376.685</v>
      </c>
      <c r="K1681" s="83">
        <f>pro[[#This Row],[Profit]]/pro[[#This Row],[Revenue]]</f>
        <v>-2.7240669983171037</v>
      </c>
      <c r="L1681" s="56">
        <f t="shared" si="26"/>
        <v>3</v>
      </c>
      <c r="M1681" s="82" t="str">
        <f>"Q"&amp;" "&amp;VLOOKUP(pro[[#This Row],[Period]],Mapping!A:B,2,0)</f>
        <v>Q 1</v>
      </c>
      <c r="N1681"/>
    </row>
    <row r="1682" spans="1:14" ht="11.25" customHeight="1" x14ac:dyDescent="0.2">
      <c r="A1682" s="42" t="s">
        <v>42</v>
      </c>
      <c r="B1682" s="44" t="s">
        <v>14</v>
      </c>
      <c r="C1682" s="44" t="s">
        <v>60</v>
      </c>
      <c r="D1682" s="43">
        <v>1061.088</v>
      </c>
      <c r="E1682" s="43">
        <v>-313.45299999999997</v>
      </c>
      <c r="F1682" s="45">
        <v>-23060</v>
      </c>
      <c r="G1682" s="45">
        <v>-77580</v>
      </c>
      <c r="H1682" s="45">
        <v>-100270</v>
      </c>
      <c r="I1682" s="55">
        <f>pro[[#This Row],[Admin expenses 3]]+pro[[#This Row],[Admin expenses 2]]+pro[[#This Row],[Admin expenses 1]]+pro[[#This Row],[COGS]]</f>
        <v>-201223.45300000001</v>
      </c>
      <c r="J1682" s="55">
        <f>pro[[#This Row],[Revenue]]+pro[[#This Row],[AdminExp]]</f>
        <v>-200162.36500000002</v>
      </c>
      <c r="K1682" s="83">
        <f>pro[[#This Row],[Profit]]/pro[[#This Row],[Revenue]]</f>
        <v>-188.63879810157124</v>
      </c>
      <c r="L1682" s="56">
        <f t="shared" si="26"/>
        <v>3</v>
      </c>
      <c r="M1682" s="82" t="str">
        <f>"Q"&amp;" "&amp;VLOOKUP(pro[[#This Row],[Period]],Mapping!A:B,2,0)</f>
        <v>Q 1</v>
      </c>
      <c r="N1682"/>
    </row>
    <row r="1683" spans="1:14" ht="11.25" customHeight="1" x14ac:dyDescent="0.2">
      <c r="A1683" s="42" t="s">
        <v>42</v>
      </c>
      <c r="B1683" s="44" t="s">
        <v>14</v>
      </c>
      <c r="C1683" s="44" t="s">
        <v>57</v>
      </c>
      <c r="D1683" s="43">
        <v>28725.129999999997</v>
      </c>
      <c r="E1683" s="43">
        <v>-3873.0649999999996</v>
      </c>
      <c r="F1683" s="45">
        <v>-15120</v>
      </c>
      <c r="G1683" s="45">
        <v>-38950</v>
      </c>
      <c r="H1683" s="45">
        <v>-45340</v>
      </c>
      <c r="I1683" s="55">
        <f>pro[[#This Row],[Admin expenses 3]]+pro[[#This Row],[Admin expenses 2]]+pro[[#This Row],[Admin expenses 1]]+pro[[#This Row],[COGS]]</f>
        <v>-103283.065</v>
      </c>
      <c r="J1683" s="55">
        <f>pro[[#This Row],[Revenue]]+pro[[#This Row],[AdminExp]]</f>
        <v>-74557.934999999998</v>
      </c>
      <c r="K1683" s="83">
        <f>pro[[#This Row],[Profit]]/pro[[#This Row],[Revenue]]</f>
        <v>-2.5955647546242613</v>
      </c>
      <c r="L1683" s="56">
        <f t="shared" si="26"/>
        <v>3</v>
      </c>
      <c r="M1683" s="82" t="str">
        <f>"Q"&amp;" "&amp;VLOOKUP(pro[[#This Row],[Period]],Mapping!A:B,2,0)</f>
        <v>Q 1</v>
      </c>
      <c r="N1683"/>
    </row>
    <row r="1684" spans="1:14" ht="11.25" customHeight="1" x14ac:dyDescent="0.2">
      <c r="A1684" s="42" t="s">
        <v>42</v>
      </c>
      <c r="B1684" s="44" t="s">
        <v>14</v>
      </c>
      <c r="C1684" s="44" t="s">
        <v>57</v>
      </c>
      <c r="D1684" s="43">
        <v>18953.234999999997</v>
      </c>
      <c r="E1684" s="43">
        <v>-3481.1769999999997</v>
      </c>
      <c r="F1684" s="45">
        <v>-68280</v>
      </c>
      <c r="G1684" s="45">
        <v>-42010</v>
      </c>
      <c r="H1684" s="45">
        <v>-28150</v>
      </c>
      <c r="I1684" s="55">
        <f>pro[[#This Row],[Admin expenses 3]]+pro[[#This Row],[Admin expenses 2]]+pro[[#This Row],[Admin expenses 1]]+pro[[#This Row],[COGS]]</f>
        <v>-141921.177</v>
      </c>
      <c r="J1684" s="55">
        <f>pro[[#This Row],[Revenue]]+pro[[#This Row],[AdminExp]]</f>
        <v>-122967.942</v>
      </c>
      <c r="K1684" s="83">
        <f>pro[[#This Row],[Profit]]/pro[[#This Row],[Revenue]]</f>
        <v>-6.487965880231001</v>
      </c>
      <c r="L1684" s="56">
        <f t="shared" si="26"/>
        <v>3</v>
      </c>
      <c r="M1684" s="82" t="str">
        <f>"Q"&amp;" "&amp;VLOOKUP(pro[[#This Row],[Period]],Mapping!A:B,2,0)</f>
        <v>Q 1</v>
      </c>
      <c r="N1684"/>
    </row>
    <row r="1685" spans="1:14" ht="11.25" customHeight="1" x14ac:dyDescent="0.2">
      <c r="A1685" s="42" t="s">
        <v>42</v>
      </c>
      <c r="B1685" s="44" t="s">
        <v>14</v>
      </c>
      <c r="C1685" s="44" t="s">
        <v>58</v>
      </c>
      <c r="D1685" s="43">
        <v>172379.01799999998</v>
      </c>
      <c r="E1685" s="43">
        <v>-11024.209000000001</v>
      </c>
      <c r="F1685" s="45">
        <v>-18670</v>
      </c>
      <c r="G1685" s="45">
        <v>-16600</v>
      </c>
      <c r="H1685" s="45">
        <v>-60130</v>
      </c>
      <c r="I1685" s="55">
        <f>pro[[#This Row],[Admin expenses 3]]+pro[[#This Row],[Admin expenses 2]]+pro[[#This Row],[Admin expenses 1]]+pro[[#This Row],[COGS]]</f>
        <v>-106424.209</v>
      </c>
      <c r="J1685" s="55">
        <f>pro[[#This Row],[Revenue]]+pro[[#This Row],[AdminExp]]</f>
        <v>65954.808999999979</v>
      </c>
      <c r="K1685" s="83">
        <f>pro[[#This Row],[Profit]]/pro[[#This Row],[Revenue]]</f>
        <v>0.38261506397489736</v>
      </c>
      <c r="L1685" s="56">
        <f t="shared" si="26"/>
        <v>3</v>
      </c>
      <c r="M1685" s="82" t="str">
        <f>"Q"&amp;" "&amp;VLOOKUP(pro[[#This Row],[Period]],Mapping!A:B,2,0)</f>
        <v>Q 1</v>
      </c>
      <c r="N1685"/>
    </row>
    <row r="1686" spans="1:14" ht="11.25" customHeight="1" x14ac:dyDescent="0.2">
      <c r="A1686" s="42" t="s">
        <v>42</v>
      </c>
      <c r="B1686" s="44" t="s">
        <v>14</v>
      </c>
      <c r="C1686" s="44" t="s">
        <v>59</v>
      </c>
      <c r="D1686" s="43">
        <v>189669.48699999996</v>
      </c>
      <c r="E1686" s="43">
        <v>-31821.019999999997</v>
      </c>
      <c r="F1686" s="45">
        <v>-48750</v>
      </c>
      <c r="G1686" s="45">
        <v>-41210</v>
      </c>
      <c r="H1686" s="45">
        <v>-93320</v>
      </c>
      <c r="I1686" s="55">
        <f>pro[[#This Row],[Admin expenses 3]]+pro[[#This Row],[Admin expenses 2]]+pro[[#This Row],[Admin expenses 1]]+pro[[#This Row],[COGS]]</f>
        <v>-215101.02</v>
      </c>
      <c r="J1686" s="55">
        <f>pro[[#This Row],[Revenue]]+pro[[#This Row],[AdminExp]]</f>
        <v>-25431.533000000025</v>
      </c>
      <c r="K1686" s="83">
        <f>pro[[#This Row],[Profit]]/pro[[#This Row],[Revenue]]</f>
        <v>-0.13408341743445548</v>
      </c>
      <c r="L1686" s="56">
        <f t="shared" si="26"/>
        <v>3</v>
      </c>
      <c r="M1686" s="82" t="str">
        <f>"Q"&amp;" "&amp;VLOOKUP(pro[[#This Row],[Period]],Mapping!A:B,2,0)</f>
        <v>Q 1</v>
      </c>
      <c r="N1686"/>
    </row>
    <row r="1687" spans="1:14" ht="11.25" customHeight="1" x14ac:dyDescent="0.2">
      <c r="A1687" s="42" t="s">
        <v>42</v>
      </c>
      <c r="B1687" s="44" t="s">
        <v>14</v>
      </c>
      <c r="C1687" s="44" t="s">
        <v>57</v>
      </c>
      <c r="D1687" s="43">
        <v>53667.578999999998</v>
      </c>
      <c r="E1687" s="43">
        <v>-5933.8229999999994</v>
      </c>
      <c r="F1687" s="45">
        <v>-63730</v>
      </c>
      <c r="G1687" s="45">
        <v>-20850</v>
      </c>
      <c r="H1687" s="45">
        <v>-64260</v>
      </c>
      <c r="I1687" s="55">
        <f>pro[[#This Row],[Admin expenses 3]]+pro[[#This Row],[Admin expenses 2]]+pro[[#This Row],[Admin expenses 1]]+pro[[#This Row],[COGS]]</f>
        <v>-154773.823</v>
      </c>
      <c r="J1687" s="55">
        <f>pro[[#This Row],[Revenue]]+pro[[#This Row],[AdminExp]]</f>
        <v>-101106.24400000001</v>
      </c>
      <c r="K1687" s="83">
        <f>pro[[#This Row],[Profit]]/pro[[#This Row],[Revenue]]</f>
        <v>-1.8839352526038116</v>
      </c>
      <c r="L1687" s="56">
        <f t="shared" si="26"/>
        <v>3</v>
      </c>
      <c r="M1687" s="82" t="str">
        <f>"Q"&amp;" "&amp;VLOOKUP(pro[[#This Row],[Period]],Mapping!A:B,2,0)</f>
        <v>Q 1</v>
      </c>
      <c r="N1687"/>
    </row>
    <row r="1688" spans="1:14" ht="11.25" customHeight="1" x14ac:dyDescent="0.2">
      <c r="A1688" s="42" t="s">
        <v>42</v>
      </c>
      <c r="B1688" s="44" t="s">
        <v>14</v>
      </c>
      <c r="C1688" s="44" t="s">
        <v>58</v>
      </c>
      <c r="D1688" s="43">
        <v>39886.945</v>
      </c>
      <c r="E1688" s="43">
        <v>-5313.2309999999998</v>
      </c>
      <c r="F1688" s="45">
        <v>-25850</v>
      </c>
      <c r="G1688" s="45">
        <v>-82860</v>
      </c>
      <c r="H1688" s="45">
        <v>-86620</v>
      </c>
      <c r="I1688" s="55">
        <f>pro[[#This Row],[Admin expenses 3]]+pro[[#This Row],[Admin expenses 2]]+pro[[#This Row],[Admin expenses 1]]+pro[[#This Row],[COGS]]</f>
        <v>-200643.231</v>
      </c>
      <c r="J1688" s="55">
        <f>pro[[#This Row],[Revenue]]+pro[[#This Row],[AdminExp]]</f>
        <v>-160756.28599999999</v>
      </c>
      <c r="K1688" s="83">
        <f>pro[[#This Row],[Profit]]/pro[[#This Row],[Revenue]]</f>
        <v>-4.0302982843133259</v>
      </c>
      <c r="L1688" s="56">
        <f t="shared" si="26"/>
        <v>3</v>
      </c>
      <c r="M1688" s="82" t="str">
        <f>"Q"&amp;" "&amp;VLOOKUP(pro[[#This Row],[Period]],Mapping!A:B,2,0)</f>
        <v>Q 1</v>
      </c>
      <c r="N1688"/>
    </row>
    <row r="1689" spans="1:14" ht="11.25" customHeight="1" x14ac:dyDescent="0.2">
      <c r="A1689" s="42" t="s">
        <v>42</v>
      </c>
      <c r="B1689" s="44" t="s">
        <v>14</v>
      </c>
      <c r="C1689" s="44" t="s">
        <v>59</v>
      </c>
      <c r="D1689" s="43">
        <v>249124.92499999999</v>
      </c>
      <c r="E1689" s="43">
        <v>-30990.917999999998</v>
      </c>
      <c r="F1689" s="45">
        <v>-38520</v>
      </c>
      <c r="G1689" s="45">
        <v>-60490</v>
      </c>
      <c r="H1689" s="45">
        <v>-30780</v>
      </c>
      <c r="I1689" s="55">
        <f>pro[[#This Row],[Admin expenses 3]]+pro[[#This Row],[Admin expenses 2]]+pro[[#This Row],[Admin expenses 1]]+pro[[#This Row],[COGS]]</f>
        <v>-160780.91800000001</v>
      </c>
      <c r="J1689" s="55">
        <f>pro[[#This Row],[Revenue]]+pro[[#This Row],[AdminExp]]</f>
        <v>88344.006999999983</v>
      </c>
      <c r="K1689" s="83">
        <f>pro[[#This Row],[Profit]]/pro[[#This Row],[Revenue]]</f>
        <v>0.35461729491739929</v>
      </c>
      <c r="L1689" s="56">
        <f t="shared" si="26"/>
        <v>3</v>
      </c>
      <c r="M1689" s="82" t="str">
        <f>"Q"&amp;" "&amp;VLOOKUP(pro[[#This Row],[Period]],Mapping!A:B,2,0)</f>
        <v>Q 1</v>
      </c>
      <c r="N1689"/>
    </row>
    <row r="1690" spans="1:14" ht="11.25" customHeight="1" x14ac:dyDescent="0.2">
      <c r="A1690" s="42" t="s">
        <v>42</v>
      </c>
      <c r="B1690" s="44" t="s">
        <v>14</v>
      </c>
      <c r="C1690" s="44" t="s">
        <v>57</v>
      </c>
      <c r="D1690" s="43">
        <v>81322.387999999992</v>
      </c>
      <c r="E1690" s="43">
        <v>-12749.057999999999</v>
      </c>
      <c r="F1690" s="45">
        <v>-99300</v>
      </c>
      <c r="G1690" s="45">
        <v>-55080</v>
      </c>
      <c r="H1690" s="45">
        <v>-69730</v>
      </c>
      <c r="I1690" s="55">
        <f>pro[[#This Row],[Admin expenses 3]]+pro[[#This Row],[Admin expenses 2]]+pro[[#This Row],[Admin expenses 1]]+pro[[#This Row],[COGS]]</f>
        <v>-236859.05799999999</v>
      </c>
      <c r="J1690" s="55">
        <f>pro[[#This Row],[Revenue]]+pro[[#This Row],[AdminExp]]</f>
        <v>-155536.66999999998</v>
      </c>
      <c r="K1690" s="83">
        <f>pro[[#This Row],[Profit]]/pro[[#This Row],[Revenue]]</f>
        <v>-1.912593491474943</v>
      </c>
      <c r="L1690" s="56">
        <f t="shared" si="26"/>
        <v>3</v>
      </c>
      <c r="M1690" s="82" t="str">
        <f>"Q"&amp;" "&amp;VLOOKUP(pro[[#This Row],[Period]],Mapping!A:B,2,0)</f>
        <v>Q 1</v>
      </c>
      <c r="N1690"/>
    </row>
    <row r="1691" spans="1:14" ht="11.25" customHeight="1" x14ac:dyDescent="0.2">
      <c r="A1691" s="42" t="s">
        <v>42</v>
      </c>
      <c r="B1691" s="44" t="s">
        <v>14</v>
      </c>
      <c r="C1691" s="44" t="s">
        <v>58</v>
      </c>
      <c r="D1691" s="43">
        <v>307764.891</v>
      </c>
      <c r="E1691" s="43">
        <v>-32320.217999999997</v>
      </c>
      <c r="F1691" s="45">
        <v>-61140</v>
      </c>
      <c r="G1691" s="45">
        <v>-74530</v>
      </c>
      <c r="H1691" s="45">
        <v>-42200</v>
      </c>
      <c r="I1691" s="55">
        <f>pro[[#This Row],[Admin expenses 3]]+pro[[#This Row],[Admin expenses 2]]+pro[[#This Row],[Admin expenses 1]]+pro[[#This Row],[COGS]]</f>
        <v>-210190.21799999999</v>
      </c>
      <c r="J1691" s="55">
        <f>pro[[#This Row],[Revenue]]+pro[[#This Row],[AdminExp]]</f>
        <v>97574.67300000001</v>
      </c>
      <c r="K1691" s="83">
        <f>pro[[#This Row],[Profit]]/pro[[#This Row],[Revenue]]</f>
        <v>0.31704289817775222</v>
      </c>
      <c r="L1691" s="56">
        <f t="shared" si="26"/>
        <v>3</v>
      </c>
      <c r="M1691" s="82" t="str">
        <f>"Q"&amp;" "&amp;VLOOKUP(pro[[#This Row],[Period]],Mapping!A:B,2,0)</f>
        <v>Q 1</v>
      </c>
      <c r="N1691"/>
    </row>
    <row r="1692" spans="1:14" ht="11.25" customHeight="1" x14ac:dyDescent="0.2">
      <c r="A1692" s="42" t="s">
        <v>42</v>
      </c>
      <c r="B1692" s="44" t="s">
        <v>14</v>
      </c>
      <c r="C1692" s="44" t="s">
        <v>59</v>
      </c>
      <c r="D1692" s="43">
        <v>218305.5</v>
      </c>
      <c r="E1692" s="43">
        <v>-9537.1009999999987</v>
      </c>
      <c r="F1692" s="45">
        <v>-23000</v>
      </c>
      <c r="G1692" s="45">
        <v>-67570</v>
      </c>
      <c r="H1692" s="45">
        <v>-100940</v>
      </c>
      <c r="I1692" s="55">
        <f>pro[[#This Row],[Admin expenses 3]]+pro[[#This Row],[Admin expenses 2]]+pro[[#This Row],[Admin expenses 1]]+pro[[#This Row],[COGS]]</f>
        <v>-201047.101</v>
      </c>
      <c r="J1692" s="55">
        <f>pro[[#This Row],[Revenue]]+pro[[#This Row],[AdminExp]]</f>
        <v>17258.399000000005</v>
      </c>
      <c r="K1692" s="83">
        <f>pro[[#This Row],[Profit]]/pro[[#This Row],[Revenue]]</f>
        <v>7.9056180444377289E-2</v>
      </c>
      <c r="L1692" s="56">
        <f t="shared" si="26"/>
        <v>3</v>
      </c>
      <c r="M1692" s="82" t="str">
        <f>"Q"&amp;" "&amp;VLOOKUP(pro[[#This Row],[Period]],Mapping!A:B,2,0)</f>
        <v>Q 1</v>
      </c>
      <c r="N1692"/>
    </row>
    <row r="1693" spans="1:14" ht="11.25" customHeight="1" x14ac:dyDescent="0.2">
      <c r="A1693" s="42" t="s">
        <v>42</v>
      </c>
      <c r="B1693" s="44" t="s">
        <v>14</v>
      </c>
      <c r="C1693" s="44" t="s">
        <v>57</v>
      </c>
      <c r="D1693" s="43">
        <v>33817.035000000003</v>
      </c>
      <c r="E1693" s="43">
        <v>-7432.8029999999999</v>
      </c>
      <c r="F1693" s="45">
        <v>-102130</v>
      </c>
      <c r="G1693" s="45">
        <v>-55970</v>
      </c>
      <c r="H1693" s="45">
        <v>-62130</v>
      </c>
      <c r="I1693" s="55">
        <f>pro[[#This Row],[Admin expenses 3]]+pro[[#This Row],[Admin expenses 2]]+pro[[#This Row],[Admin expenses 1]]+pro[[#This Row],[COGS]]</f>
        <v>-227662.80300000001</v>
      </c>
      <c r="J1693" s="55">
        <f>pro[[#This Row],[Revenue]]+pro[[#This Row],[AdminExp]]</f>
        <v>-193845.76800000001</v>
      </c>
      <c r="K1693" s="83">
        <f>pro[[#This Row],[Profit]]/pro[[#This Row],[Revenue]]</f>
        <v>-5.7321929021867231</v>
      </c>
      <c r="L1693" s="56">
        <f t="shared" si="26"/>
        <v>3</v>
      </c>
      <c r="M1693" s="82" t="str">
        <f>"Q"&amp;" "&amp;VLOOKUP(pro[[#This Row],[Period]],Mapping!A:B,2,0)</f>
        <v>Q 1</v>
      </c>
      <c r="N1693"/>
    </row>
    <row r="1694" spans="1:14" ht="11.25" customHeight="1" x14ac:dyDescent="0.2">
      <c r="A1694" s="42" t="s">
        <v>42</v>
      </c>
      <c r="B1694" s="44" t="s">
        <v>14</v>
      </c>
      <c r="C1694" s="44" t="s">
        <v>57</v>
      </c>
      <c r="D1694" s="43">
        <v>441782.23599999998</v>
      </c>
      <c r="E1694" s="43">
        <v>-24623.213999999996</v>
      </c>
      <c r="F1694" s="45">
        <v>-96310</v>
      </c>
      <c r="G1694" s="45">
        <v>-32660</v>
      </c>
      <c r="H1694" s="45">
        <v>-101140</v>
      </c>
      <c r="I1694" s="55">
        <f>pro[[#This Row],[Admin expenses 3]]+pro[[#This Row],[Admin expenses 2]]+pro[[#This Row],[Admin expenses 1]]+pro[[#This Row],[COGS]]</f>
        <v>-254733.21400000001</v>
      </c>
      <c r="J1694" s="55">
        <f>pro[[#This Row],[Revenue]]+pro[[#This Row],[AdminExp]]</f>
        <v>187049.02199999997</v>
      </c>
      <c r="K1694" s="83">
        <f>pro[[#This Row],[Profit]]/pro[[#This Row],[Revenue]]</f>
        <v>0.42339643099637891</v>
      </c>
      <c r="L1694" s="56">
        <f t="shared" si="26"/>
        <v>3</v>
      </c>
      <c r="M1694" s="82" t="str">
        <f>"Q"&amp;" "&amp;VLOOKUP(pro[[#This Row],[Period]],Mapping!A:B,2,0)</f>
        <v>Q 1</v>
      </c>
      <c r="N1694"/>
    </row>
    <row r="1695" spans="1:14" ht="11.25" customHeight="1" x14ac:dyDescent="0.2">
      <c r="A1695" s="42" t="s">
        <v>42</v>
      </c>
      <c r="B1695" s="44" t="s">
        <v>14</v>
      </c>
      <c r="C1695" s="44" t="s">
        <v>57</v>
      </c>
      <c r="D1695" s="43">
        <v>10952.535999999998</v>
      </c>
      <c r="E1695" s="43">
        <v>-9594.5849999999991</v>
      </c>
      <c r="F1695" s="45">
        <v>-74460</v>
      </c>
      <c r="G1695" s="45">
        <v>-29770</v>
      </c>
      <c r="H1695" s="45">
        <v>-33630</v>
      </c>
      <c r="I1695" s="55">
        <f>pro[[#This Row],[Admin expenses 3]]+pro[[#This Row],[Admin expenses 2]]+pro[[#This Row],[Admin expenses 1]]+pro[[#This Row],[COGS]]</f>
        <v>-147454.58499999999</v>
      </c>
      <c r="J1695" s="55">
        <f>pro[[#This Row],[Revenue]]+pro[[#This Row],[AdminExp]]</f>
        <v>-136502.049</v>
      </c>
      <c r="K1695" s="83">
        <f>pro[[#This Row],[Profit]]/pro[[#This Row],[Revenue]]</f>
        <v>-12.463054127372876</v>
      </c>
      <c r="L1695" s="56">
        <f t="shared" si="26"/>
        <v>3</v>
      </c>
      <c r="M1695" s="82" t="str">
        <f>"Q"&amp;" "&amp;VLOOKUP(pro[[#This Row],[Period]],Mapping!A:B,2,0)</f>
        <v>Q 1</v>
      </c>
      <c r="N1695"/>
    </row>
    <row r="1696" spans="1:14" ht="11.25" customHeight="1" x14ac:dyDescent="0.2">
      <c r="A1696" s="42" t="s">
        <v>42</v>
      </c>
      <c r="B1696" s="44" t="s">
        <v>14</v>
      </c>
      <c r="C1696" s="44" t="s">
        <v>57</v>
      </c>
      <c r="D1696" s="43">
        <v>61244.833999999995</v>
      </c>
      <c r="E1696" s="43">
        <v>-14481.074999999999</v>
      </c>
      <c r="F1696" s="45">
        <v>-89620</v>
      </c>
      <c r="G1696" s="45">
        <v>-56730</v>
      </c>
      <c r="H1696" s="45">
        <v>-88720</v>
      </c>
      <c r="I1696" s="55">
        <f>pro[[#This Row],[Admin expenses 3]]+pro[[#This Row],[Admin expenses 2]]+pro[[#This Row],[Admin expenses 1]]+pro[[#This Row],[COGS]]</f>
        <v>-249551.07500000001</v>
      </c>
      <c r="J1696" s="55">
        <f>pro[[#This Row],[Revenue]]+pro[[#This Row],[AdminExp]]</f>
        <v>-188306.24100000001</v>
      </c>
      <c r="K1696" s="83">
        <f>pro[[#This Row],[Profit]]/pro[[#This Row],[Revenue]]</f>
        <v>-3.0746469326702726</v>
      </c>
      <c r="L1696" s="56">
        <f t="shared" si="26"/>
        <v>3</v>
      </c>
      <c r="M1696" s="82" t="str">
        <f>"Q"&amp;" "&amp;VLOOKUP(pro[[#This Row],[Period]],Mapping!A:B,2,0)</f>
        <v>Q 1</v>
      </c>
      <c r="N1696"/>
    </row>
    <row r="1697" spans="1:14" ht="11.25" customHeight="1" x14ac:dyDescent="0.2">
      <c r="A1697" s="42" t="s">
        <v>42</v>
      </c>
      <c r="B1697" s="44" t="s">
        <v>14</v>
      </c>
      <c r="C1697" s="44" t="s">
        <v>57</v>
      </c>
      <c r="D1697" s="43">
        <v>1505685.0129999998</v>
      </c>
      <c r="E1697" s="43">
        <v>-56842.862999999998</v>
      </c>
      <c r="F1697" s="45">
        <v>-58330</v>
      </c>
      <c r="G1697" s="45">
        <v>-17100</v>
      </c>
      <c r="H1697" s="45">
        <v>-60220</v>
      </c>
      <c r="I1697" s="55">
        <f>pro[[#This Row],[Admin expenses 3]]+pro[[#This Row],[Admin expenses 2]]+pro[[#This Row],[Admin expenses 1]]+pro[[#This Row],[COGS]]</f>
        <v>-192492.86300000001</v>
      </c>
      <c r="J1697" s="55">
        <f>pro[[#This Row],[Revenue]]+pro[[#This Row],[AdminExp]]</f>
        <v>1313192.1499999999</v>
      </c>
      <c r="K1697" s="83">
        <f>pro[[#This Row],[Profit]]/pro[[#This Row],[Revenue]]</f>
        <v>0.87215595470631158</v>
      </c>
      <c r="L1697" s="56">
        <f t="shared" si="26"/>
        <v>3</v>
      </c>
      <c r="M1697" s="82" t="str">
        <f>"Q"&amp;" "&amp;VLOOKUP(pro[[#This Row],[Period]],Mapping!A:B,2,0)</f>
        <v>Q 1</v>
      </c>
      <c r="N1697"/>
    </row>
    <row r="1698" spans="1:14" ht="11.25" customHeight="1" x14ac:dyDescent="0.2">
      <c r="A1698" s="42" t="s">
        <v>42</v>
      </c>
      <c r="B1698" s="44" t="s">
        <v>14</v>
      </c>
      <c r="C1698" s="44" t="s">
        <v>57</v>
      </c>
      <c r="D1698" s="43">
        <v>7981382.1849999996</v>
      </c>
      <c r="E1698" s="43">
        <v>-826169.75</v>
      </c>
      <c r="F1698" s="45">
        <v>-77380</v>
      </c>
      <c r="G1698" s="45">
        <v>-53820</v>
      </c>
      <c r="H1698" s="45">
        <v>-25700</v>
      </c>
      <c r="I1698" s="55">
        <f>pro[[#This Row],[Admin expenses 3]]+pro[[#This Row],[Admin expenses 2]]+pro[[#This Row],[Admin expenses 1]]+pro[[#This Row],[COGS]]</f>
        <v>-983069.75</v>
      </c>
      <c r="J1698" s="55">
        <f>pro[[#This Row],[Revenue]]+pro[[#This Row],[AdminExp]]</f>
        <v>6998312.4349999996</v>
      </c>
      <c r="K1698" s="83">
        <f>pro[[#This Row],[Profit]]/pro[[#This Row],[Revenue]]</f>
        <v>0.87682963586838936</v>
      </c>
      <c r="L1698" s="56">
        <f t="shared" si="26"/>
        <v>3</v>
      </c>
      <c r="M1698" s="82" t="str">
        <f>"Q"&amp;" "&amp;VLOOKUP(pro[[#This Row],[Period]],Mapping!A:B,2,0)</f>
        <v>Q 1</v>
      </c>
      <c r="N1698"/>
    </row>
    <row r="1699" spans="1:14" ht="11.25" customHeight="1" x14ac:dyDescent="0.2">
      <c r="A1699" s="42" t="s">
        <v>42</v>
      </c>
      <c r="B1699" s="44" t="s">
        <v>14</v>
      </c>
      <c r="C1699" s="44" t="s">
        <v>57</v>
      </c>
      <c r="D1699" s="43">
        <v>1591971.9269999999</v>
      </c>
      <c r="E1699" s="43">
        <v>-162121.54699999999</v>
      </c>
      <c r="F1699" s="45">
        <v>-106760</v>
      </c>
      <c r="G1699" s="45">
        <v>-14360</v>
      </c>
      <c r="H1699" s="45">
        <v>-90330</v>
      </c>
      <c r="I1699" s="55">
        <f>pro[[#This Row],[Admin expenses 3]]+pro[[#This Row],[Admin expenses 2]]+pro[[#This Row],[Admin expenses 1]]+pro[[#This Row],[COGS]]</f>
        <v>-373571.54700000002</v>
      </c>
      <c r="J1699" s="55">
        <f>pro[[#This Row],[Revenue]]+pro[[#This Row],[AdminExp]]</f>
        <v>1218400.3799999999</v>
      </c>
      <c r="K1699" s="83">
        <f>pro[[#This Row],[Profit]]/pro[[#This Row],[Revenue]]</f>
        <v>0.76534036771365754</v>
      </c>
      <c r="L1699" s="56">
        <f t="shared" si="26"/>
        <v>3</v>
      </c>
      <c r="M1699" s="82" t="str">
        <f>"Q"&amp;" "&amp;VLOOKUP(pro[[#This Row],[Period]],Mapping!A:B,2,0)</f>
        <v>Q 1</v>
      </c>
      <c r="N1699"/>
    </row>
    <row r="1700" spans="1:14" ht="11.25" customHeight="1" x14ac:dyDescent="0.2">
      <c r="A1700" s="42" t="s">
        <v>42</v>
      </c>
      <c r="B1700" s="44" t="s">
        <v>14</v>
      </c>
      <c r="C1700" s="44" t="s">
        <v>57</v>
      </c>
      <c r="D1700" s="43">
        <v>187498.696</v>
      </c>
      <c r="E1700" s="43">
        <v>-261737.87499999997</v>
      </c>
      <c r="F1700" s="45">
        <v>-13400</v>
      </c>
      <c r="G1700" s="45">
        <v>-80570</v>
      </c>
      <c r="H1700" s="45">
        <v>-41700</v>
      </c>
      <c r="I1700" s="55">
        <f>pro[[#This Row],[Admin expenses 3]]+pro[[#This Row],[Admin expenses 2]]+pro[[#This Row],[Admin expenses 1]]+pro[[#This Row],[COGS]]</f>
        <v>-397407.875</v>
      </c>
      <c r="J1700" s="55">
        <f>pro[[#This Row],[Revenue]]+pro[[#This Row],[AdminExp]]</f>
        <v>-209909.179</v>
      </c>
      <c r="K1700" s="83">
        <f>pro[[#This Row],[Profit]]/pro[[#This Row],[Revenue]]</f>
        <v>-1.1195234072454563</v>
      </c>
      <c r="L1700" s="56">
        <f t="shared" si="26"/>
        <v>3</v>
      </c>
      <c r="M1700" s="82" t="str">
        <f>"Q"&amp;" "&amp;VLOOKUP(pro[[#This Row],[Period]],Mapping!A:B,2,0)</f>
        <v>Q 1</v>
      </c>
      <c r="N1700"/>
    </row>
    <row r="1701" spans="1:14" ht="11.25" customHeight="1" x14ac:dyDescent="0.2">
      <c r="A1701" s="42" t="s">
        <v>42</v>
      </c>
      <c r="B1701" s="44" t="s">
        <v>14</v>
      </c>
      <c r="C1701" s="44" t="s">
        <v>57</v>
      </c>
      <c r="D1701" s="43">
        <v>680741.46</v>
      </c>
      <c r="E1701" s="43">
        <v>-487408.84499999997</v>
      </c>
      <c r="F1701" s="45">
        <v>-39870</v>
      </c>
      <c r="G1701" s="45">
        <v>-38820</v>
      </c>
      <c r="H1701" s="45">
        <v>-13850</v>
      </c>
      <c r="I1701" s="55">
        <f>pro[[#This Row],[Admin expenses 3]]+pro[[#This Row],[Admin expenses 2]]+pro[[#This Row],[Admin expenses 1]]+pro[[#This Row],[COGS]]</f>
        <v>-579948.84499999997</v>
      </c>
      <c r="J1701" s="55">
        <f>pro[[#This Row],[Revenue]]+pro[[#This Row],[AdminExp]]</f>
        <v>100792.61499999999</v>
      </c>
      <c r="K1701" s="83">
        <f>pro[[#This Row],[Profit]]/pro[[#This Row],[Revenue]]</f>
        <v>0.14806298855368674</v>
      </c>
      <c r="L1701" s="56">
        <f t="shared" si="26"/>
        <v>3</v>
      </c>
      <c r="M1701" s="82" t="str">
        <f>"Q"&amp;" "&amp;VLOOKUP(pro[[#This Row],[Period]],Mapping!A:B,2,0)</f>
        <v>Q 1</v>
      </c>
      <c r="N1701"/>
    </row>
    <row r="1702" spans="1:14" ht="11.25" customHeight="1" x14ac:dyDescent="0.2">
      <c r="A1702" s="42" t="s">
        <v>42</v>
      </c>
      <c r="B1702" s="44" t="s">
        <v>14</v>
      </c>
      <c r="C1702" s="44" t="s">
        <v>57</v>
      </c>
      <c r="D1702" s="43">
        <v>422017.53299999994</v>
      </c>
      <c r="E1702" s="43">
        <v>-588179.28399999999</v>
      </c>
      <c r="F1702" s="45">
        <v>-82110</v>
      </c>
      <c r="G1702" s="45">
        <v>-62370</v>
      </c>
      <c r="H1702" s="45">
        <v>-54230</v>
      </c>
      <c r="I1702" s="55">
        <f>pro[[#This Row],[Admin expenses 3]]+pro[[#This Row],[Admin expenses 2]]+pro[[#This Row],[Admin expenses 1]]+pro[[#This Row],[COGS]]</f>
        <v>-786889.28399999999</v>
      </c>
      <c r="J1702" s="55">
        <f>pro[[#This Row],[Revenue]]+pro[[#This Row],[AdminExp]]</f>
        <v>-364871.75100000005</v>
      </c>
      <c r="K1702" s="83">
        <f>pro[[#This Row],[Profit]]/pro[[#This Row],[Revenue]]</f>
        <v>-0.86458908094702336</v>
      </c>
      <c r="L1702" s="56">
        <f t="shared" si="26"/>
        <v>3</v>
      </c>
      <c r="M1702" s="82" t="str">
        <f>"Q"&amp;" "&amp;VLOOKUP(pro[[#This Row],[Period]],Mapping!A:B,2,0)</f>
        <v>Q 1</v>
      </c>
      <c r="N1702"/>
    </row>
    <row r="1703" spans="1:14" ht="11.25" customHeight="1" x14ac:dyDescent="0.2">
      <c r="A1703" s="42" t="s">
        <v>42</v>
      </c>
      <c r="B1703" s="44" t="s">
        <v>14</v>
      </c>
      <c r="C1703" s="44" t="s">
        <v>57</v>
      </c>
      <c r="D1703" s="43">
        <v>781170.13800000004</v>
      </c>
      <c r="E1703" s="43">
        <v>-302748.614</v>
      </c>
      <c r="F1703" s="45">
        <v>-44230</v>
      </c>
      <c r="G1703" s="45">
        <v>-91840</v>
      </c>
      <c r="H1703" s="45">
        <v>-106950</v>
      </c>
      <c r="I1703" s="55">
        <f>pro[[#This Row],[Admin expenses 3]]+pro[[#This Row],[Admin expenses 2]]+pro[[#This Row],[Admin expenses 1]]+pro[[#This Row],[COGS]]</f>
        <v>-545768.61400000006</v>
      </c>
      <c r="J1703" s="55">
        <f>pro[[#This Row],[Revenue]]+pro[[#This Row],[AdminExp]]</f>
        <v>235401.52399999998</v>
      </c>
      <c r="K1703" s="83">
        <f>pro[[#This Row],[Profit]]/pro[[#This Row],[Revenue]]</f>
        <v>0.30134475519339421</v>
      </c>
      <c r="L1703" s="56">
        <f t="shared" si="26"/>
        <v>3</v>
      </c>
      <c r="M1703" s="82" t="str">
        <f>"Q"&amp;" "&amp;VLOOKUP(pro[[#This Row],[Period]],Mapping!A:B,2,0)</f>
        <v>Q 1</v>
      </c>
      <c r="N1703"/>
    </row>
    <row r="1704" spans="1:14" ht="11.25" customHeight="1" x14ac:dyDescent="0.2">
      <c r="A1704" s="42" t="s">
        <v>42</v>
      </c>
      <c r="B1704" s="44" t="s">
        <v>14</v>
      </c>
      <c r="C1704" s="44" t="s">
        <v>57</v>
      </c>
      <c r="D1704" s="43">
        <v>143021.03899999999</v>
      </c>
      <c r="E1704" s="43">
        <v>-60823.216999999997</v>
      </c>
      <c r="F1704" s="45">
        <v>-65710</v>
      </c>
      <c r="G1704" s="45">
        <v>-26850</v>
      </c>
      <c r="H1704" s="45">
        <v>-65490</v>
      </c>
      <c r="I1704" s="55">
        <f>pro[[#This Row],[Admin expenses 3]]+pro[[#This Row],[Admin expenses 2]]+pro[[#This Row],[Admin expenses 1]]+pro[[#This Row],[COGS]]</f>
        <v>-218873.217</v>
      </c>
      <c r="J1704" s="55">
        <f>pro[[#This Row],[Revenue]]+pro[[#This Row],[AdminExp]]</f>
        <v>-75852.178000000014</v>
      </c>
      <c r="K1704" s="83">
        <f>pro[[#This Row],[Profit]]/pro[[#This Row],[Revenue]]</f>
        <v>-0.53035678198366343</v>
      </c>
      <c r="L1704" s="56">
        <f t="shared" si="26"/>
        <v>3</v>
      </c>
      <c r="M1704" s="82" t="str">
        <f>"Q"&amp;" "&amp;VLOOKUP(pro[[#This Row],[Period]],Mapping!A:B,2,0)</f>
        <v>Q 1</v>
      </c>
      <c r="N1704"/>
    </row>
    <row r="1705" spans="1:14" ht="11.25" customHeight="1" x14ac:dyDescent="0.2">
      <c r="A1705" s="42" t="s">
        <v>42</v>
      </c>
      <c r="B1705" s="44" t="s">
        <v>14</v>
      </c>
      <c r="C1705" s="44" t="s">
        <v>57</v>
      </c>
      <c r="D1705" s="43">
        <v>60350.947999999997</v>
      </c>
      <c r="E1705" s="43">
        <v>-48771.057999999997</v>
      </c>
      <c r="F1705" s="45">
        <v>-31010</v>
      </c>
      <c r="G1705" s="45">
        <v>-48940</v>
      </c>
      <c r="H1705" s="45">
        <v>-78190</v>
      </c>
      <c r="I1705" s="55">
        <f>pro[[#This Row],[Admin expenses 3]]+pro[[#This Row],[Admin expenses 2]]+pro[[#This Row],[Admin expenses 1]]+pro[[#This Row],[COGS]]</f>
        <v>-206911.05799999999</v>
      </c>
      <c r="J1705" s="55">
        <f>pro[[#This Row],[Revenue]]+pro[[#This Row],[AdminExp]]</f>
        <v>-146560.10999999999</v>
      </c>
      <c r="K1705" s="83">
        <f>pro[[#This Row],[Profit]]/pro[[#This Row],[Revenue]]</f>
        <v>-2.4284640897438758</v>
      </c>
      <c r="L1705" s="56">
        <f t="shared" si="26"/>
        <v>3</v>
      </c>
      <c r="M1705" s="82" t="str">
        <f>"Q"&amp;" "&amp;VLOOKUP(pro[[#This Row],[Period]],Mapping!A:B,2,0)</f>
        <v>Q 1</v>
      </c>
      <c r="N1705"/>
    </row>
    <row r="1706" spans="1:14" ht="11.25" customHeight="1" x14ac:dyDescent="0.2">
      <c r="A1706" s="42" t="s">
        <v>42</v>
      </c>
      <c r="B1706" s="44" t="s">
        <v>14</v>
      </c>
      <c r="C1706" s="44" t="s">
        <v>57</v>
      </c>
      <c r="D1706" s="43">
        <v>1490182.54</v>
      </c>
      <c r="E1706" s="43">
        <v>-43418.031999999999</v>
      </c>
      <c r="F1706" s="45">
        <v>-15280</v>
      </c>
      <c r="G1706" s="45">
        <v>-43870</v>
      </c>
      <c r="H1706" s="45">
        <v>-53620</v>
      </c>
      <c r="I1706" s="55">
        <f>pro[[#This Row],[Admin expenses 3]]+pro[[#This Row],[Admin expenses 2]]+pro[[#This Row],[Admin expenses 1]]+pro[[#This Row],[COGS]]</f>
        <v>-156188.03200000001</v>
      </c>
      <c r="J1706" s="55">
        <f>pro[[#This Row],[Revenue]]+pro[[#This Row],[AdminExp]]</f>
        <v>1333994.5079999999</v>
      </c>
      <c r="K1706" s="83">
        <f>pro[[#This Row],[Profit]]/pro[[#This Row],[Revenue]]</f>
        <v>0.89518865789422009</v>
      </c>
      <c r="L1706" s="56">
        <f t="shared" si="26"/>
        <v>3</v>
      </c>
      <c r="M1706" s="82" t="str">
        <f>"Q"&amp;" "&amp;VLOOKUP(pro[[#This Row],[Period]],Mapping!A:B,2,0)</f>
        <v>Q 1</v>
      </c>
      <c r="N1706"/>
    </row>
    <row r="1707" spans="1:14" ht="11.25" customHeight="1" x14ac:dyDescent="0.2">
      <c r="A1707" s="42" t="s">
        <v>42</v>
      </c>
      <c r="B1707" s="44" t="s">
        <v>14</v>
      </c>
      <c r="C1707" s="44" t="s">
        <v>57</v>
      </c>
      <c r="D1707" s="43">
        <v>293907.27799999999</v>
      </c>
      <c r="E1707" s="43">
        <v>-32275.718999999997</v>
      </c>
      <c r="F1707" s="45">
        <v>-54650</v>
      </c>
      <c r="G1707" s="45">
        <v>-106250</v>
      </c>
      <c r="H1707" s="45">
        <v>-96830</v>
      </c>
      <c r="I1707" s="55">
        <f>pro[[#This Row],[Admin expenses 3]]+pro[[#This Row],[Admin expenses 2]]+pro[[#This Row],[Admin expenses 1]]+pro[[#This Row],[COGS]]</f>
        <v>-290005.71899999998</v>
      </c>
      <c r="J1707" s="55">
        <f>pro[[#This Row],[Revenue]]+pro[[#This Row],[AdminExp]]</f>
        <v>3901.5590000000084</v>
      </c>
      <c r="K1707" s="83">
        <f>pro[[#This Row],[Profit]]/pro[[#This Row],[Revenue]]</f>
        <v>1.3274795461172651E-2</v>
      </c>
      <c r="L1707" s="56">
        <f t="shared" si="26"/>
        <v>3</v>
      </c>
      <c r="M1707" s="82" t="str">
        <f>"Q"&amp;" "&amp;VLOOKUP(pro[[#This Row],[Period]],Mapping!A:B,2,0)</f>
        <v>Q 1</v>
      </c>
      <c r="N1707"/>
    </row>
    <row r="1708" spans="1:14" ht="11.25" customHeight="1" x14ac:dyDescent="0.2">
      <c r="A1708" s="42" t="s">
        <v>42</v>
      </c>
      <c r="B1708" s="44" t="s">
        <v>14</v>
      </c>
      <c r="C1708" s="44" t="s">
        <v>57</v>
      </c>
      <c r="D1708" s="43">
        <v>430444.33599999995</v>
      </c>
      <c r="E1708" s="43">
        <v>-39510.561999999998</v>
      </c>
      <c r="F1708" s="45">
        <v>-70690</v>
      </c>
      <c r="G1708" s="45">
        <v>-65990</v>
      </c>
      <c r="H1708" s="45">
        <v>-75760</v>
      </c>
      <c r="I1708" s="55">
        <f>pro[[#This Row],[Admin expenses 3]]+pro[[#This Row],[Admin expenses 2]]+pro[[#This Row],[Admin expenses 1]]+pro[[#This Row],[COGS]]</f>
        <v>-251950.56200000001</v>
      </c>
      <c r="J1708" s="55">
        <f>pro[[#This Row],[Revenue]]+pro[[#This Row],[AdminExp]]</f>
        <v>178493.77399999995</v>
      </c>
      <c r="K1708" s="83">
        <f>pro[[#This Row],[Profit]]/pro[[#This Row],[Revenue]]</f>
        <v>0.41467330168330979</v>
      </c>
      <c r="L1708" s="56">
        <f t="shared" si="26"/>
        <v>3</v>
      </c>
      <c r="M1708" s="82" t="str">
        <f>"Q"&amp;" "&amp;VLOOKUP(pro[[#This Row],[Period]],Mapping!A:B,2,0)</f>
        <v>Q 1</v>
      </c>
      <c r="N1708"/>
    </row>
    <row r="1709" spans="1:14" ht="11.25" customHeight="1" x14ac:dyDescent="0.2">
      <c r="A1709" s="42" t="s">
        <v>42</v>
      </c>
      <c r="B1709" s="44" t="s">
        <v>14</v>
      </c>
      <c r="C1709" s="44" t="s">
        <v>57</v>
      </c>
      <c r="D1709" s="43">
        <v>856336.61399999994</v>
      </c>
      <c r="E1709" s="43">
        <v>-99446.486999999994</v>
      </c>
      <c r="F1709" s="45">
        <v>-79520</v>
      </c>
      <c r="G1709" s="45">
        <v>-38020</v>
      </c>
      <c r="H1709" s="45">
        <v>-78140</v>
      </c>
      <c r="I1709" s="55">
        <f>pro[[#This Row],[Admin expenses 3]]+pro[[#This Row],[Admin expenses 2]]+pro[[#This Row],[Admin expenses 1]]+pro[[#This Row],[COGS]]</f>
        <v>-295126.48699999996</v>
      </c>
      <c r="J1709" s="55">
        <f>pro[[#This Row],[Revenue]]+pro[[#This Row],[AdminExp]]</f>
        <v>561210.12699999998</v>
      </c>
      <c r="K1709" s="83">
        <f>pro[[#This Row],[Profit]]/pro[[#This Row],[Revenue]]</f>
        <v>0.6553615924216456</v>
      </c>
      <c r="L1709" s="56">
        <f t="shared" si="26"/>
        <v>3</v>
      </c>
      <c r="M1709" s="82" t="str">
        <f>"Q"&amp;" "&amp;VLOOKUP(pro[[#This Row],[Period]],Mapping!A:B,2,0)</f>
        <v>Q 1</v>
      </c>
      <c r="N1709"/>
    </row>
    <row r="1710" spans="1:14" ht="11.25" customHeight="1" x14ac:dyDescent="0.2">
      <c r="A1710" s="42" t="s">
        <v>42</v>
      </c>
      <c r="B1710" s="44" t="s">
        <v>14</v>
      </c>
      <c r="C1710" s="44" t="s">
        <v>57</v>
      </c>
      <c r="D1710" s="43">
        <v>1334106.1229999999</v>
      </c>
      <c r="E1710" s="43">
        <v>-174833.42799999999</v>
      </c>
      <c r="F1710" s="45">
        <v>-16360</v>
      </c>
      <c r="G1710" s="45">
        <v>-100360</v>
      </c>
      <c r="H1710" s="45">
        <v>-37160</v>
      </c>
      <c r="I1710" s="55">
        <f>pro[[#This Row],[Admin expenses 3]]+pro[[#This Row],[Admin expenses 2]]+pro[[#This Row],[Admin expenses 1]]+pro[[#This Row],[COGS]]</f>
        <v>-328713.42799999996</v>
      </c>
      <c r="J1710" s="55">
        <f>pro[[#This Row],[Revenue]]+pro[[#This Row],[AdminExp]]</f>
        <v>1005392.6949999999</v>
      </c>
      <c r="K1710" s="83">
        <f>pro[[#This Row],[Profit]]/pro[[#This Row],[Revenue]]</f>
        <v>0.75360773604664733</v>
      </c>
      <c r="L1710" s="56">
        <f t="shared" si="26"/>
        <v>3</v>
      </c>
      <c r="M1710" s="82" t="str">
        <f>"Q"&amp;" "&amp;VLOOKUP(pro[[#This Row],[Period]],Mapping!A:B,2,0)</f>
        <v>Q 1</v>
      </c>
      <c r="N1710"/>
    </row>
    <row r="1711" spans="1:14" ht="11.25" customHeight="1" x14ac:dyDescent="0.2">
      <c r="A1711" s="42" t="s">
        <v>42</v>
      </c>
      <c r="B1711" s="44" t="s">
        <v>14</v>
      </c>
      <c r="C1711" s="44" t="s">
        <v>57</v>
      </c>
      <c r="D1711" s="43">
        <v>134967.83299999998</v>
      </c>
      <c r="E1711" s="43">
        <v>-14652.259999999998</v>
      </c>
      <c r="F1711" s="45">
        <v>-48990</v>
      </c>
      <c r="G1711" s="45">
        <v>-40280</v>
      </c>
      <c r="H1711" s="45">
        <v>-88880</v>
      </c>
      <c r="I1711" s="55">
        <f>pro[[#This Row],[Admin expenses 3]]+pro[[#This Row],[Admin expenses 2]]+pro[[#This Row],[Admin expenses 1]]+pro[[#This Row],[COGS]]</f>
        <v>-192802.26</v>
      </c>
      <c r="J1711" s="55">
        <f>pro[[#This Row],[Revenue]]+pro[[#This Row],[AdminExp]]</f>
        <v>-57834.427000000025</v>
      </c>
      <c r="K1711" s="83">
        <f>pro[[#This Row],[Profit]]/pro[[#This Row],[Revenue]]</f>
        <v>-0.42850526465813549</v>
      </c>
      <c r="L1711" s="56">
        <f t="shared" si="26"/>
        <v>3</v>
      </c>
      <c r="M1711" s="82" t="str">
        <f>"Q"&amp;" "&amp;VLOOKUP(pro[[#This Row],[Period]],Mapping!A:B,2,0)</f>
        <v>Q 1</v>
      </c>
      <c r="N1711"/>
    </row>
    <row r="1712" spans="1:14" ht="14.25" x14ac:dyDescent="0.2">
      <c r="A1712" s="42" t="s">
        <v>42</v>
      </c>
      <c r="B1712" s="44" t="s">
        <v>26</v>
      </c>
      <c r="C1712" s="44" t="s">
        <v>57</v>
      </c>
      <c r="D1712" s="43">
        <v>1818888.0919999999</v>
      </c>
      <c r="E1712" s="43">
        <v>-149145.75199999998</v>
      </c>
      <c r="F1712" s="45">
        <v>-91260</v>
      </c>
      <c r="G1712" s="45">
        <v>-65680</v>
      </c>
      <c r="H1712" s="45">
        <v>-22060</v>
      </c>
      <c r="I1712" s="55">
        <f>pro[[#This Row],[Admin expenses 3]]+pro[[#This Row],[Admin expenses 2]]+pro[[#This Row],[Admin expenses 1]]+pro[[#This Row],[COGS]]</f>
        <v>-328145.75199999998</v>
      </c>
      <c r="J1712" s="55">
        <f>pro[[#This Row],[Revenue]]+pro[[#This Row],[AdminExp]]</f>
        <v>1490742.3399999999</v>
      </c>
      <c r="K1712" s="83">
        <f>pro[[#This Row],[Profit]]/pro[[#This Row],[Revenue]]</f>
        <v>0.8195899168050631</v>
      </c>
      <c r="L1712" s="56">
        <f t="shared" si="26"/>
        <v>3</v>
      </c>
      <c r="M1712" s="82" t="str">
        <f>"Q"&amp;" "&amp;VLOOKUP(pro[[#This Row],[Period]],Mapping!A:B,2,0)</f>
        <v>Q 1</v>
      </c>
      <c r="N1712"/>
    </row>
    <row r="1713" spans="1:14" ht="14.25" x14ac:dyDescent="0.2">
      <c r="A1713" s="42" t="s">
        <v>42</v>
      </c>
      <c r="B1713" s="44" t="s">
        <v>26</v>
      </c>
      <c r="C1713" s="44" t="s">
        <v>57</v>
      </c>
      <c r="D1713" s="43">
        <v>1951054.7</v>
      </c>
      <c r="E1713" s="43">
        <v>-2386665.673</v>
      </c>
      <c r="F1713" s="45">
        <v>-103830</v>
      </c>
      <c r="G1713" s="45">
        <v>-102000</v>
      </c>
      <c r="H1713" s="45">
        <v>-62810</v>
      </c>
      <c r="I1713" s="55">
        <f>pro[[#This Row],[Admin expenses 3]]+pro[[#This Row],[Admin expenses 2]]+pro[[#This Row],[Admin expenses 1]]+pro[[#This Row],[COGS]]</f>
        <v>-2655305.673</v>
      </c>
      <c r="J1713" s="55">
        <f>pro[[#This Row],[Revenue]]+pro[[#This Row],[AdminExp]]</f>
        <v>-704250.973</v>
      </c>
      <c r="K1713" s="83">
        <f>pro[[#This Row],[Profit]]/pro[[#This Row],[Revenue]]</f>
        <v>-0.36095911252513835</v>
      </c>
      <c r="L1713" s="56">
        <f t="shared" si="26"/>
        <v>3</v>
      </c>
      <c r="M1713" s="82" t="str">
        <f>"Q"&amp;" "&amp;VLOOKUP(pro[[#This Row],[Period]],Mapping!A:B,2,0)</f>
        <v>Q 1</v>
      </c>
      <c r="N1713"/>
    </row>
    <row r="1714" spans="1:14" ht="14.25" x14ac:dyDescent="0.2">
      <c r="A1714" s="42" t="s">
        <v>42</v>
      </c>
      <c r="B1714" s="44" t="s">
        <v>26</v>
      </c>
      <c r="C1714" s="44" t="s">
        <v>57</v>
      </c>
      <c r="D1714" s="43">
        <v>1787784.915</v>
      </c>
      <c r="E1714" s="43">
        <v>-2278372.915</v>
      </c>
      <c r="F1714" s="45">
        <v>-44970</v>
      </c>
      <c r="G1714" s="45">
        <v>-18990</v>
      </c>
      <c r="H1714" s="45">
        <v>-47540</v>
      </c>
      <c r="I1714" s="55">
        <f>pro[[#This Row],[Admin expenses 3]]+pro[[#This Row],[Admin expenses 2]]+pro[[#This Row],[Admin expenses 1]]+pro[[#This Row],[COGS]]</f>
        <v>-2389872.915</v>
      </c>
      <c r="J1714" s="55">
        <f>pro[[#This Row],[Revenue]]+pro[[#This Row],[AdminExp]]</f>
        <v>-602088</v>
      </c>
      <c r="K1714" s="83">
        <f>pro[[#This Row],[Profit]]/pro[[#This Row],[Revenue]]</f>
        <v>-0.33677876737202472</v>
      </c>
      <c r="L1714" s="56">
        <f t="shared" si="26"/>
        <v>3</v>
      </c>
      <c r="M1714" s="82" t="str">
        <f>"Q"&amp;" "&amp;VLOOKUP(pro[[#This Row],[Period]],Mapping!A:B,2,0)</f>
        <v>Q 1</v>
      </c>
      <c r="N1714"/>
    </row>
    <row r="1715" spans="1:14" ht="14.25" x14ac:dyDescent="0.2">
      <c r="A1715" s="42" t="s">
        <v>42</v>
      </c>
      <c r="B1715" s="44" t="s">
        <v>26</v>
      </c>
      <c r="C1715" s="44" t="s">
        <v>57</v>
      </c>
      <c r="D1715" s="43">
        <v>524607.60799999989</v>
      </c>
      <c r="E1715" s="43">
        <v>-25622.918999999998</v>
      </c>
      <c r="F1715" s="45">
        <v>-64230</v>
      </c>
      <c r="G1715" s="45">
        <v>-95680</v>
      </c>
      <c r="H1715" s="45">
        <v>-56990</v>
      </c>
      <c r="I1715" s="55">
        <f>pro[[#This Row],[Admin expenses 3]]+pro[[#This Row],[Admin expenses 2]]+pro[[#This Row],[Admin expenses 1]]+pro[[#This Row],[COGS]]</f>
        <v>-242522.91899999999</v>
      </c>
      <c r="J1715" s="55">
        <f>pro[[#This Row],[Revenue]]+pro[[#This Row],[AdminExp]]</f>
        <v>282084.6889999999</v>
      </c>
      <c r="K1715" s="83">
        <f>pro[[#This Row],[Profit]]/pro[[#This Row],[Revenue]]</f>
        <v>0.53770605820112305</v>
      </c>
      <c r="L1715" s="56">
        <f t="shared" si="26"/>
        <v>3</v>
      </c>
      <c r="M1715" s="82" t="str">
        <f>"Q"&amp;" "&amp;VLOOKUP(pro[[#This Row],[Period]],Mapping!A:B,2,0)</f>
        <v>Q 1</v>
      </c>
      <c r="N1715"/>
    </row>
    <row r="1716" spans="1:14" ht="14.25" x14ac:dyDescent="0.2">
      <c r="A1716" s="42" t="s">
        <v>42</v>
      </c>
      <c r="B1716" s="44" t="s">
        <v>26</v>
      </c>
      <c r="C1716" s="44" t="s">
        <v>57</v>
      </c>
      <c r="D1716" s="43">
        <v>522339.11099999998</v>
      </c>
      <c r="E1716" s="43">
        <v>-1838593.6379999998</v>
      </c>
      <c r="F1716" s="45">
        <v>-65120</v>
      </c>
      <c r="G1716" s="45">
        <v>-103480</v>
      </c>
      <c r="H1716" s="45">
        <v>-22370</v>
      </c>
      <c r="I1716" s="55">
        <f>pro[[#This Row],[Admin expenses 3]]+pro[[#This Row],[Admin expenses 2]]+pro[[#This Row],[Admin expenses 1]]+pro[[#This Row],[COGS]]</f>
        <v>-2029563.6379999998</v>
      </c>
      <c r="J1716" s="55">
        <f>pro[[#This Row],[Revenue]]+pro[[#This Row],[AdminExp]]</f>
        <v>-1507224.5269999998</v>
      </c>
      <c r="K1716" s="83">
        <f>pro[[#This Row],[Profit]]/pro[[#This Row],[Revenue]]</f>
        <v>-2.885528759495859</v>
      </c>
      <c r="L1716" s="56">
        <f t="shared" si="26"/>
        <v>3</v>
      </c>
      <c r="M1716" s="82" t="str">
        <f>"Q"&amp;" "&amp;VLOOKUP(pro[[#This Row],[Period]],Mapping!A:B,2,0)</f>
        <v>Q 1</v>
      </c>
      <c r="N1716"/>
    </row>
    <row r="1717" spans="1:14" ht="14.25" x14ac:dyDescent="0.2">
      <c r="A1717" s="42" t="s">
        <v>42</v>
      </c>
      <c r="B1717" s="44" t="s">
        <v>26</v>
      </c>
      <c r="C1717" s="44" t="s">
        <v>57</v>
      </c>
      <c r="D1717" s="43">
        <v>952739.93499999994</v>
      </c>
      <c r="E1717" s="43">
        <v>-643886.495</v>
      </c>
      <c r="F1717" s="45">
        <v>-83850</v>
      </c>
      <c r="G1717" s="45">
        <v>-33030</v>
      </c>
      <c r="H1717" s="45">
        <v>-28830</v>
      </c>
      <c r="I1717" s="55">
        <f>pro[[#This Row],[Admin expenses 3]]+pro[[#This Row],[Admin expenses 2]]+pro[[#This Row],[Admin expenses 1]]+pro[[#This Row],[COGS]]</f>
        <v>-789596.495</v>
      </c>
      <c r="J1717" s="55">
        <f>pro[[#This Row],[Revenue]]+pro[[#This Row],[AdminExp]]</f>
        <v>163143.43999999994</v>
      </c>
      <c r="K1717" s="83">
        <f>pro[[#This Row],[Profit]]/pro[[#This Row],[Revenue]]</f>
        <v>0.17123606768934269</v>
      </c>
      <c r="L1717" s="56">
        <f t="shared" si="26"/>
        <v>3</v>
      </c>
      <c r="M1717" s="82" t="str">
        <f>"Q"&amp;" "&amp;VLOOKUP(pro[[#This Row],[Period]],Mapping!A:B,2,0)</f>
        <v>Q 1</v>
      </c>
      <c r="N1717"/>
    </row>
    <row r="1718" spans="1:14" ht="14.25" x14ac:dyDescent="0.2">
      <c r="A1718" s="42" t="s">
        <v>42</v>
      </c>
      <c r="B1718" s="44" t="s">
        <v>26</v>
      </c>
      <c r="C1718" s="44" t="s">
        <v>57</v>
      </c>
      <c r="D1718" s="43">
        <v>33693.176999999996</v>
      </c>
      <c r="E1718" s="43">
        <v>-28787.093999999997</v>
      </c>
      <c r="F1718" s="45">
        <v>-92250</v>
      </c>
      <c r="G1718" s="45">
        <v>-57430</v>
      </c>
      <c r="H1718" s="45">
        <v>-30130</v>
      </c>
      <c r="I1718" s="55">
        <f>pro[[#This Row],[Admin expenses 3]]+pro[[#This Row],[Admin expenses 2]]+pro[[#This Row],[Admin expenses 1]]+pro[[#This Row],[COGS]]</f>
        <v>-208597.09399999998</v>
      </c>
      <c r="J1718" s="55">
        <f>pro[[#This Row],[Revenue]]+pro[[#This Row],[AdminExp]]</f>
        <v>-174903.91699999999</v>
      </c>
      <c r="K1718" s="83">
        <f>pro[[#This Row],[Profit]]/pro[[#This Row],[Revenue]]</f>
        <v>-5.191078211472905</v>
      </c>
      <c r="L1718" s="56">
        <f t="shared" si="26"/>
        <v>3</v>
      </c>
      <c r="M1718" s="82" t="str">
        <f>"Q"&amp;" "&amp;VLOOKUP(pro[[#This Row],[Period]],Mapping!A:B,2,0)</f>
        <v>Q 1</v>
      </c>
      <c r="N1718"/>
    </row>
    <row r="1719" spans="1:14" ht="11.25" customHeight="1" x14ac:dyDescent="0.2">
      <c r="A1719" s="42" t="s">
        <v>42</v>
      </c>
      <c r="B1719" s="44" t="s">
        <v>26</v>
      </c>
      <c r="C1719" s="44" t="s">
        <v>58</v>
      </c>
      <c r="D1719" s="43">
        <v>1677900.5599999998</v>
      </c>
      <c r="E1719" s="43">
        <v>-1960527.9959999998</v>
      </c>
      <c r="F1719" s="45">
        <v>-14380</v>
      </c>
      <c r="G1719" s="45">
        <v>-99350</v>
      </c>
      <c r="H1719" s="45">
        <v>-101180</v>
      </c>
      <c r="I1719" s="55">
        <f>pro[[#This Row],[Admin expenses 3]]+pro[[#This Row],[Admin expenses 2]]+pro[[#This Row],[Admin expenses 1]]+pro[[#This Row],[COGS]]</f>
        <v>-2175437.9959999998</v>
      </c>
      <c r="J1719" s="55">
        <f>pro[[#This Row],[Revenue]]+pro[[#This Row],[AdminExp]]</f>
        <v>-497537.43599999999</v>
      </c>
      <c r="K1719" s="83">
        <f>pro[[#This Row],[Profit]]/pro[[#This Row],[Revenue]]</f>
        <v>-0.29652379161253756</v>
      </c>
      <c r="L1719" s="56">
        <f t="shared" si="26"/>
        <v>3</v>
      </c>
      <c r="M1719" s="82" t="str">
        <f>"Q"&amp;" "&amp;VLOOKUP(pro[[#This Row],[Period]],Mapping!A:B,2,0)</f>
        <v>Q 1</v>
      </c>
      <c r="N1719"/>
    </row>
    <row r="1720" spans="1:14" ht="11.25" customHeight="1" x14ac:dyDescent="0.2">
      <c r="A1720" s="42" t="s">
        <v>42</v>
      </c>
      <c r="B1720" s="44" t="s">
        <v>26</v>
      </c>
      <c r="C1720" s="44" t="s">
        <v>59</v>
      </c>
      <c r="D1720" s="43">
        <v>1291239.453</v>
      </c>
      <c r="E1720" s="43">
        <v>-217209.01300000001</v>
      </c>
      <c r="F1720" s="45">
        <v>-37950</v>
      </c>
      <c r="G1720" s="45">
        <v>-74080</v>
      </c>
      <c r="H1720" s="45">
        <v>-106440</v>
      </c>
      <c r="I1720" s="55">
        <f>pro[[#This Row],[Admin expenses 3]]+pro[[#This Row],[Admin expenses 2]]+pro[[#This Row],[Admin expenses 1]]+pro[[#This Row],[COGS]]</f>
        <v>-435679.01300000004</v>
      </c>
      <c r="J1720" s="55">
        <f>pro[[#This Row],[Revenue]]+pro[[#This Row],[AdminExp]]</f>
        <v>855560.44</v>
      </c>
      <c r="K1720" s="83">
        <f>pro[[#This Row],[Profit]]/pro[[#This Row],[Revenue]]</f>
        <v>0.66258852144908864</v>
      </c>
      <c r="L1720" s="56">
        <f t="shared" si="26"/>
        <v>3</v>
      </c>
      <c r="M1720" s="82" t="str">
        <f>"Q"&amp;" "&amp;VLOOKUP(pro[[#This Row],[Period]],Mapping!A:B,2,0)</f>
        <v>Q 1</v>
      </c>
      <c r="N1720"/>
    </row>
    <row r="1721" spans="1:14" ht="11.25" customHeight="1" x14ac:dyDescent="0.2">
      <c r="A1721" s="42" t="s">
        <v>42</v>
      </c>
      <c r="B1721" s="44" t="s">
        <v>26</v>
      </c>
      <c r="C1721" s="44" t="s">
        <v>57</v>
      </c>
      <c r="D1721" s="43">
        <v>886423.45399999991</v>
      </c>
      <c r="E1721" s="43">
        <v>-136634.85499999998</v>
      </c>
      <c r="F1721" s="45">
        <v>-76940</v>
      </c>
      <c r="G1721" s="45">
        <v>-45330</v>
      </c>
      <c r="H1721" s="45">
        <v>-48600</v>
      </c>
      <c r="I1721" s="55">
        <f>pro[[#This Row],[Admin expenses 3]]+pro[[#This Row],[Admin expenses 2]]+pro[[#This Row],[Admin expenses 1]]+pro[[#This Row],[COGS]]</f>
        <v>-307504.85499999998</v>
      </c>
      <c r="J1721" s="55">
        <f>pro[[#This Row],[Revenue]]+pro[[#This Row],[AdminExp]]</f>
        <v>578918.59899999993</v>
      </c>
      <c r="K1721" s="83">
        <f>pro[[#This Row],[Profit]]/pro[[#This Row],[Revenue]]</f>
        <v>0.65309485707719095</v>
      </c>
      <c r="L1721" s="56">
        <f t="shared" si="26"/>
        <v>3</v>
      </c>
      <c r="M1721" s="82" t="str">
        <f>"Q"&amp;" "&amp;VLOOKUP(pro[[#This Row],[Period]],Mapping!A:B,2,0)</f>
        <v>Q 1</v>
      </c>
      <c r="N1721"/>
    </row>
    <row r="1722" spans="1:14" ht="11.25" customHeight="1" x14ac:dyDescent="0.2">
      <c r="A1722" s="42" t="s">
        <v>42</v>
      </c>
      <c r="B1722" s="44" t="s">
        <v>26</v>
      </c>
      <c r="C1722" s="44" t="s">
        <v>57</v>
      </c>
      <c r="D1722" s="43">
        <v>202699.13999999998</v>
      </c>
      <c r="E1722" s="43">
        <v>-28992.795999999998</v>
      </c>
      <c r="F1722" s="45">
        <v>-107340</v>
      </c>
      <c r="G1722" s="45">
        <v>-70410</v>
      </c>
      <c r="H1722" s="45">
        <v>-36840</v>
      </c>
      <c r="I1722" s="55">
        <f>pro[[#This Row],[Admin expenses 3]]+pro[[#This Row],[Admin expenses 2]]+pro[[#This Row],[Admin expenses 1]]+pro[[#This Row],[COGS]]</f>
        <v>-243582.796</v>
      </c>
      <c r="J1722" s="55">
        <f>pro[[#This Row],[Revenue]]+pro[[#This Row],[AdminExp]]</f>
        <v>-40883.656000000017</v>
      </c>
      <c r="K1722" s="83">
        <f>pro[[#This Row],[Profit]]/pro[[#This Row],[Revenue]]</f>
        <v>-0.20169624794658733</v>
      </c>
      <c r="L1722" s="56">
        <f t="shared" si="26"/>
        <v>3</v>
      </c>
      <c r="M1722" s="82" t="str">
        <f>"Q"&amp;" "&amp;VLOOKUP(pro[[#This Row],[Period]],Mapping!A:B,2,0)</f>
        <v>Q 1</v>
      </c>
      <c r="N1722"/>
    </row>
    <row r="1723" spans="1:14" ht="11.25" customHeight="1" x14ac:dyDescent="0.2">
      <c r="A1723" s="42" t="s">
        <v>42</v>
      </c>
      <c r="B1723" s="44" t="s">
        <v>26</v>
      </c>
      <c r="C1723" s="44" t="s">
        <v>57</v>
      </c>
      <c r="D1723" s="43">
        <v>4284794.3389999997</v>
      </c>
      <c r="E1723" s="43">
        <v>-340098.20600000001</v>
      </c>
      <c r="F1723" s="45">
        <v>-92270</v>
      </c>
      <c r="G1723" s="45">
        <v>-71290</v>
      </c>
      <c r="H1723" s="45">
        <v>-17390</v>
      </c>
      <c r="I1723" s="55">
        <f>pro[[#This Row],[Admin expenses 3]]+pro[[#This Row],[Admin expenses 2]]+pro[[#This Row],[Admin expenses 1]]+pro[[#This Row],[COGS]]</f>
        <v>-521048.20600000001</v>
      </c>
      <c r="J1723" s="55">
        <f>pro[[#This Row],[Revenue]]+pro[[#This Row],[AdminExp]]</f>
        <v>3763746.1329999994</v>
      </c>
      <c r="K1723" s="83">
        <f>pro[[#This Row],[Profit]]/pro[[#This Row],[Revenue]]</f>
        <v>0.87839598244950901</v>
      </c>
      <c r="L1723" s="56">
        <f t="shared" si="26"/>
        <v>3</v>
      </c>
      <c r="M1723" s="82" t="str">
        <f>"Q"&amp;" "&amp;VLOOKUP(pro[[#This Row],[Period]],Mapping!A:B,2,0)</f>
        <v>Q 1</v>
      </c>
      <c r="N1723"/>
    </row>
    <row r="1724" spans="1:14" ht="11.25" customHeight="1" x14ac:dyDescent="0.2">
      <c r="A1724" s="42" t="s">
        <v>42</v>
      </c>
      <c r="B1724" s="44" t="s">
        <v>26</v>
      </c>
      <c r="C1724" s="44" t="s">
        <v>57</v>
      </c>
      <c r="D1724" s="43">
        <v>1736736.267</v>
      </c>
      <c r="E1724" s="43">
        <v>-879797.79999999993</v>
      </c>
      <c r="F1724" s="45">
        <v>-64140</v>
      </c>
      <c r="G1724" s="45">
        <v>-87230</v>
      </c>
      <c r="H1724" s="45">
        <v>-61980</v>
      </c>
      <c r="I1724" s="55">
        <f>pro[[#This Row],[Admin expenses 3]]+pro[[#This Row],[Admin expenses 2]]+pro[[#This Row],[Admin expenses 1]]+pro[[#This Row],[COGS]]</f>
        <v>-1093147.7999999998</v>
      </c>
      <c r="J1724" s="55">
        <f>pro[[#This Row],[Revenue]]+pro[[#This Row],[AdminExp]]</f>
        <v>643588.46700000018</v>
      </c>
      <c r="K1724" s="83">
        <f>pro[[#This Row],[Profit]]/pro[[#This Row],[Revenue]]</f>
        <v>0.37057351725125237</v>
      </c>
      <c r="L1724" s="56">
        <f t="shared" si="26"/>
        <v>3</v>
      </c>
      <c r="M1724" s="82" t="str">
        <f>"Q"&amp;" "&amp;VLOOKUP(pro[[#This Row],[Period]],Mapping!A:B,2,0)</f>
        <v>Q 1</v>
      </c>
      <c r="N1724"/>
    </row>
    <row r="1725" spans="1:14" ht="11.25" customHeight="1" x14ac:dyDescent="0.2">
      <c r="A1725" s="42" t="s">
        <v>42</v>
      </c>
      <c r="B1725" s="44" t="s">
        <v>26</v>
      </c>
      <c r="C1725" s="44" t="s">
        <v>57</v>
      </c>
      <c r="D1725" s="43">
        <v>2624665.3439999996</v>
      </c>
      <c r="E1725" s="43">
        <v>-1323589.7779999999</v>
      </c>
      <c r="F1725" s="45">
        <v>-23510</v>
      </c>
      <c r="G1725" s="45">
        <v>-88940</v>
      </c>
      <c r="H1725" s="45">
        <v>-79240</v>
      </c>
      <c r="I1725" s="55">
        <f>pro[[#This Row],[Admin expenses 3]]+pro[[#This Row],[Admin expenses 2]]+pro[[#This Row],[Admin expenses 1]]+pro[[#This Row],[COGS]]</f>
        <v>-1515279.7779999999</v>
      </c>
      <c r="J1725" s="55">
        <f>pro[[#This Row],[Revenue]]+pro[[#This Row],[AdminExp]]</f>
        <v>1109385.5659999996</v>
      </c>
      <c r="K1725" s="83">
        <f>pro[[#This Row],[Profit]]/pro[[#This Row],[Revenue]]</f>
        <v>0.42267695900205393</v>
      </c>
      <c r="L1725" s="56">
        <f t="shared" si="26"/>
        <v>3</v>
      </c>
      <c r="M1725" s="82" t="str">
        <f>"Q"&amp;" "&amp;VLOOKUP(pro[[#This Row],[Period]],Mapping!A:B,2,0)</f>
        <v>Q 1</v>
      </c>
      <c r="N1725"/>
    </row>
    <row r="1726" spans="1:14" ht="11.25" customHeight="1" x14ac:dyDescent="0.2">
      <c r="A1726" s="42" t="s">
        <v>42</v>
      </c>
      <c r="B1726" s="44" t="s">
        <v>26</v>
      </c>
      <c r="C1726" s="44" t="s">
        <v>58</v>
      </c>
      <c r="D1726" s="43">
        <v>143622.65399999998</v>
      </c>
      <c r="E1726" s="43">
        <v>-67944.289000000004</v>
      </c>
      <c r="F1726" s="45">
        <v>-79280</v>
      </c>
      <c r="G1726" s="45">
        <v>-30820</v>
      </c>
      <c r="H1726" s="45">
        <v>-39510</v>
      </c>
      <c r="I1726" s="55">
        <f>pro[[#This Row],[Admin expenses 3]]+pro[[#This Row],[Admin expenses 2]]+pro[[#This Row],[Admin expenses 1]]+pro[[#This Row],[COGS]]</f>
        <v>-217554.28899999999</v>
      </c>
      <c r="J1726" s="55">
        <f>pro[[#This Row],[Revenue]]+pro[[#This Row],[AdminExp]]</f>
        <v>-73931.635000000009</v>
      </c>
      <c r="K1726" s="83">
        <f>pro[[#This Row],[Profit]]/pro[[#This Row],[Revenue]]</f>
        <v>-0.51476304706080711</v>
      </c>
      <c r="L1726" s="56">
        <f t="shared" si="26"/>
        <v>3</v>
      </c>
      <c r="M1726" s="82" t="str">
        <f>"Q"&amp;" "&amp;VLOOKUP(pro[[#This Row],[Period]],Mapping!A:B,2,0)</f>
        <v>Q 1</v>
      </c>
      <c r="N1726"/>
    </row>
    <row r="1727" spans="1:14" ht="11.25" customHeight="1" x14ac:dyDescent="0.2">
      <c r="A1727" s="42" t="s">
        <v>42</v>
      </c>
      <c r="B1727" s="44" t="s">
        <v>26</v>
      </c>
      <c r="C1727" s="44" t="s">
        <v>59</v>
      </c>
      <c r="D1727" s="43">
        <v>201677.182</v>
      </c>
      <c r="E1727" s="43">
        <v>-81842.928999999989</v>
      </c>
      <c r="F1727" s="45">
        <v>-108430</v>
      </c>
      <c r="G1727" s="45">
        <v>-55100</v>
      </c>
      <c r="H1727" s="45">
        <v>-52700</v>
      </c>
      <c r="I1727" s="55">
        <f>pro[[#This Row],[Admin expenses 3]]+pro[[#This Row],[Admin expenses 2]]+pro[[#This Row],[Admin expenses 1]]+pro[[#This Row],[COGS]]</f>
        <v>-298072.929</v>
      </c>
      <c r="J1727" s="55">
        <f>pro[[#This Row],[Revenue]]+pro[[#This Row],[AdminExp]]</f>
        <v>-96395.747000000003</v>
      </c>
      <c r="K1727" s="83">
        <f>pro[[#This Row],[Profit]]/pro[[#This Row],[Revenue]]</f>
        <v>-0.47797051725960749</v>
      </c>
      <c r="L1727" s="56">
        <f t="shared" si="26"/>
        <v>3</v>
      </c>
      <c r="M1727" s="82" t="str">
        <f>"Q"&amp;" "&amp;VLOOKUP(pro[[#This Row],[Period]],Mapping!A:B,2,0)</f>
        <v>Q 1</v>
      </c>
      <c r="N1727"/>
    </row>
    <row r="1728" spans="1:14" ht="11.25" customHeight="1" x14ac:dyDescent="0.2">
      <c r="A1728" s="42" t="s">
        <v>42</v>
      </c>
      <c r="B1728" s="44" t="s">
        <v>26</v>
      </c>
      <c r="C1728" s="44" t="s">
        <v>57</v>
      </c>
      <c r="D1728" s="43">
        <v>616707.41299999994</v>
      </c>
      <c r="E1728" s="43">
        <v>-225758.24600000001</v>
      </c>
      <c r="F1728" s="45">
        <v>-87840</v>
      </c>
      <c r="G1728" s="45">
        <v>-13820</v>
      </c>
      <c r="H1728" s="45">
        <v>-13670</v>
      </c>
      <c r="I1728" s="55">
        <f>pro[[#This Row],[Admin expenses 3]]+pro[[#This Row],[Admin expenses 2]]+pro[[#This Row],[Admin expenses 1]]+pro[[#This Row],[COGS]]</f>
        <v>-341088.24600000004</v>
      </c>
      <c r="J1728" s="55">
        <f>pro[[#This Row],[Revenue]]+pro[[#This Row],[AdminExp]]</f>
        <v>275619.1669999999</v>
      </c>
      <c r="K1728" s="83">
        <f>pro[[#This Row],[Profit]]/pro[[#This Row],[Revenue]]</f>
        <v>0.44692047021007664</v>
      </c>
      <c r="L1728" s="56">
        <f t="shared" si="26"/>
        <v>3</v>
      </c>
      <c r="M1728" s="82" t="str">
        <f>"Q"&amp;" "&amp;VLOOKUP(pro[[#This Row],[Period]],Mapping!A:B,2,0)</f>
        <v>Q 1</v>
      </c>
      <c r="N1728"/>
    </row>
    <row r="1729" spans="1:14" ht="11.25" customHeight="1" x14ac:dyDescent="0.2">
      <c r="A1729" s="42" t="s">
        <v>42</v>
      </c>
      <c r="B1729" s="44" t="s">
        <v>26</v>
      </c>
      <c r="C1729" s="44" t="s">
        <v>57</v>
      </c>
      <c r="D1729" s="43">
        <v>153620.432</v>
      </c>
      <c r="E1729" s="43">
        <v>-81449.739000000001</v>
      </c>
      <c r="F1729" s="45">
        <v>-16810</v>
      </c>
      <c r="G1729" s="45">
        <v>-58010</v>
      </c>
      <c r="H1729" s="45">
        <v>-34320</v>
      </c>
      <c r="I1729" s="55">
        <f>pro[[#This Row],[Admin expenses 3]]+pro[[#This Row],[Admin expenses 2]]+pro[[#This Row],[Admin expenses 1]]+pro[[#This Row],[COGS]]</f>
        <v>-190589.739</v>
      </c>
      <c r="J1729" s="55">
        <f>pro[[#This Row],[Revenue]]+pro[[#This Row],[AdminExp]]</f>
        <v>-36969.307000000001</v>
      </c>
      <c r="K1729" s="83">
        <f>pro[[#This Row],[Profit]]/pro[[#This Row],[Revenue]]</f>
        <v>-0.24065358050809282</v>
      </c>
      <c r="L1729" s="56">
        <f t="shared" si="26"/>
        <v>3</v>
      </c>
      <c r="M1729" s="82" t="str">
        <f>"Q"&amp;" "&amp;VLOOKUP(pro[[#This Row],[Period]],Mapping!A:B,2,0)</f>
        <v>Q 1</v>
      </c>
      <c r="N1729"/>
    </row>
    <row r="1730" spans="1:14" ht="11.25" customHeight="1" x14ac:dyDescent="0.2">
      <c r="A1730" s="42" t="s">
        <v>42</v>
      </c>
      <c r="B1730" s="44" t="s">
        <v>26</v>
      </c>
      <c r="C1730" s="44" t="s">
        <v>57</v>
      </c>
      <c r="D1730" s="43">
        <v>1288720.4889999998</v>
      </c>
      <c r="E1730" s="43">
        <v>-636671.48999999987</v>
      </c>
      <c r="F1730" s="45">
        <v>-13140</v>
      </c>
      <c r="G1730" s="45">
        <v>-18530</v>
      </c>
      <c r="H1730" s="45">
        <v>-69640</v>
      </c>
      <c r="I1730" s="55">
        <f>pro[[#This Row],[Admin expenses 3]]+pro[[#This Row],[Admin expenses 2]]+pro[[#This Row],[Admin expenses 1]]+pro[[#This Row],[COGS]]</f>
        <v>-737981.48999999987</v>
      </c>
      <c r="J1730" s="55">
        <f>pro[[#This Row],[Revenue]]+pro[[#This Row],[AdminExp]]</f>
        <v>550738.99899999995</v>
      </c>
      <c r="K1730" s="83">
        <f>pro[[#This Row],[Profit]]/pro[[#This Row],[Revenue]]</f>
        <v>0.42735333511097767</v>
      </c>
      <c r="L1730" s="56">
        <f t="shared" ref="L1730:L1793" si="27">MONTH(DATEVALUE(A1730&amp;"1"))</f>
        <v>3</v>
      </c>
      <c r="M1730" s="82" t="str">
        <f>"Q"&amp;" "&amp;VLOOKUP(pro[[#This Row],[Period]],Mapping!A:B,2,0)</f>
        <v>Q 1</v>
      </c>
      <c r="N1730"/>
    </row>
    <row r="1731" spans="1:14" ht="11.25" customHeight="1" x14ac:dyDescent="0.2">
      <c r="A1731" s="42" t="s">
        <v>42</v>
      </c>
      <c r="B1731" s="44" t="s">
        <v>26</v>
      </c>
      <c r="C1731" s="44" t="s">
        <v>58</v>
      </c>
      <c r="D1731" s="43">
        <v>255352.19499999998</v>
      </c>
      <c r="E1731" s="43">
        <v>-182719.58600000001</v>
      </c>
      <c r="F1731" s="45">
        <v>-88510</v>
      </c>
      <c r="G1731" s="45">
        <v>-13690</v>
      </c>
      <c r="H1731" s="45">
        <v>-53280</v>
      </c>
      <c r="I1731" s="55">
        <f>pro[[#This Row],[Admin expenses 3]]+pro[[#This Row],[Admin expenses 2]]+pro[[#This Row],[Admin expenses 1]]+pro[[#This Row],[COGS]]</f>
        <v>-338199.58600000001</v>
      </c>
      <c r="J1731" s="55">
        <f>pro[[#This Row],[Revenue]]+pro[[#This Row],[AdminExp]]</f>
        <v>-82847.391000000032</v>
      </c>
      <c r="K1731" s="83">
        <f>pro[[#This Row],[Profit]]/pro[[#This Row],[Revenue]]</f>
        <v>-0.32444362187683579</v>
      </c>
      <c r="L1731" s="56">
        <f t="shared" si="27"/>
        <v>3</v>
      </c>
      <c r="M1731" s="82" t="str">
        <f>"Q"&amp;" "&amp;VLOOKUP(pro[[#This Row],[Period]],Mapping!A:B,2,0)</f>
        <v>Q 1</v>
      </c>
      <c r="N1731"/>
    </row>
    <row r="1732" spans="1:14" ht="11.25" customHeight="1" x14ac:dyDescent="0.2">
      <c r="A1732" s="42" t="s">
        <v>42</v>
      </c>
      <c r="B1732" s="44" t="s">
        <v>26</v>
      </c>
      <c r="C1732" s="44" t="s">
        <v>59</v>
      </c>
      <c r="D1732" s="43">
        <v>824767.72700000007</v>
      </c>
      <c r="E1732" s="43">
        <v>-499472.26699999999</v>
      </c>
      <c r="F1732" s="45">
        <v>-74740</v>
      </c>
      <c r="G1732" s="45">
        <v>-66430</v>
      </c>
      <c r="H1732" s="45">
        <v>-88090</v>
      </c>
      <c r="I1732" s="55">
        <f>pro[[#This Row],[Admin expenses 3]]+pro[[#This Row],[Admin expenses 2]]+pro[[#This Row],[Admin expenses 1]]+pro[[#This Row],[COGS]]</f>
        <v>-728732.26699999999</v>
      </c>
      <c r="J1732" s="55">
        <f>pro[[#This Row],[Revenue]]+pro[[#This Row],[AdminExp]]</f>
        <v>96035.460000000079</v>
      </c>
      <c r="K1732" s="83">
        <f>pro[[#This Row],[Profit]]/pro[[#This Row],[Revenue]]</f>
        <v>0.1164394008835897</v>
      </c>
      <c r="L1732" s="56">
        <f t="shared" si="27"/>
        <v>3</v>
      </c>
      <c r="M1732" s="82" t="str">
        <f>"Q"&amp;" "&amp;VLOOKUP(pro[[#This Row],[Period]],Mapping!A:B,2,0)</f>
        <v>Q 1</v>
      </c>
      <c r="N1732"/>
    </row>
    <row r="1733" spans="1:14" ht="11.25" customHeight="1" x14ac:dyDescent="0.2">
      <c r="A1733" s="42" t="s">
        <v>42</v>
      </c>
      <c r="B1733" s="44" t="s">
        <v>26</v>
      </c>
      <c r="C1733" s="44" t="s">
        <v>57</v>
      </c>
      <c r="D1733" s="43">
        <v>1100574.9369999999</v>
      </c>
      <c r="E1733" s="43">
        <v>-614293.505</v>
      </c>
      <c r="F1733" s="45">
        <v>-73440</v>
      </c>
      <c r="G1733" s="45">
        <v>-82160</v>
      </c>
      <c r="H1733" s="45">
        <v>-67070</v>
      </c>
      <c r="I1733" s="55">
        <f>pro[[#This Row],[Admin expenses 3]]+pro[[#This Row],[Admin expenses 2]]+pro[[#This Row],[Admin expenses 1]]+pro[[#This Row],[COGS]]</f>
        <v>-836963.505</v>
      </c>
      <c r="J1733" s="55">
        <f>pro[[#This Row],[Revenue]]+pro[[#This Row],[AdminExp]]</f>
        <v>263611.43199999991</v>
      </c>
      <c r="K1733" s="83">
        <f>pro[[#This Row],[Profit]]/pro[[#This Row],[Revenue]]</f>
        <v>0.23952156562693008</v>
      </c>
      <c r="L1733" s="56">
        <f t="shared" si="27"/>
        <v>3</v>
      </c>
      <c r="M1733" s="82" t="str">
        <f>"Q"&amp;" "&amp;VLOOKUP(pro[[#This Row],[Period]],Mapping!A:B,2,0)</f>
        <v>Q 1</v>
      </c>
      <c r="N1733"/>
    </row>
    <row r="1734" spans="1:14" ht="11.25" customHeight="1" x14ac:dyDescent="0.2">
      <c r="A1734" s="42" t="s">
        <v>42</v>
      </c>
      <c r="B1734" s="44" t="s">
        <v>26</v>
      </c>
      <c r="C1734" s="44" t="s">
        <v>57</v>
      </c>
      <c r="D1734" s="43">
        <v>1238977.551</v>
      </c>
      <c r="E1734" s="43">
        <v>-578443.03999999992</v>
      </c>
      <c r="F1734" s="45">
        <v>-46680</v>
      </c>
      <c r="G1734" s="45">
        <v>-54150</v>
      </c>
      <c r="H1734" s="45">
        <v>-85000</v>
      </c>
      <c r="I1734" s="55">
        <f>pro[[#This Row],[Admin expenses 3]]+pro[[#This Row],[Admin expenses 2]]+pro[[#This Row],[Admin expenses 1]]+pro[[#This Row],[COGS]]</f>
        <v>-764273.03999999992</v>
      </c>
      <c r="J1734" s="55">
        <f>pro[[#This Row],[Revenue]]+pro[[#This Row],[AdminExp]]</f>
        <v>474704.51100000006</v>
      </c>
      <c r="K1734" s="83">
        <f>pro[[#This Row],[Profit]]/pro[[#This Row],[Revenue]]</f>
        <v>0.38314214056328777</v>
      </c>
      <c r="L1734" s="56">
        <f t="shared" si="27"/>
        <v>3</v>
      </c>
      <c r="M1734" s="82" t="str">
        <f>"Q"&amp;" "&amp;VLOOKUP(pro[[#This Row],[Period]],Mapping!A:B,2,0)</f>
        <v>Q 1</v>
      </c>
      <c r="N1734"/>
    </row>
    <row r="1735" spans="1:14" ht="11.25" customHeight="1" x14ac:dyDescent="0.2">
      <c r="A1735" s="42" t="s">
        <v>42</v>
      </c>
      <c r="B1735" s="44" t="s">
        <v>26</v>
      </c>
      <c r="C1735" s="44" t="s">
        <v>58</v>
      </c>
      <c r="D1735" s="43">
        <v>876639.91799999995</v>
      </c>
      <c r="E1735" s="43">
        <v>-396689.57299999997</v>
      </c>
      <c r="F1735" s="45">
        <v>-70070</v>
      </c>
      <c r="G1735" s="45">
        <v>-100280</v>
      </c>
      <c r="H1735" s="45">
        <v>-57590</v>
      </c>
      <c r="I1735" s="55">
        <f>pro[[#This Row],[Admin expenses 3]]+pro[[#This Row],[Admin expenses 2]]+pro[[#This Row],[Admin expenses 1]]+pro[[#This Row],[COGS]]</f>
        <v>-624629.57299999997</v>
      </c>
      <c r="J1735" s="55">
        <f>pro[[#This Row],[Revenue]]+pro[[#This Row],[AdminExp]]</f>
        <v>252010.34499999997</v>
      </c>
      <c r="K1735" s="83">
        <f>pro[[#This Row],[Profit]]/pro[[#This Row],[Revenue]]</f>
        <v>0.28747304317940037</v>
      </c>
      <c r="L1735" s="56">
        <f t="shared" si="27"/>
        <v>3</v>
      </c>
      <c r="M1735" s="82" t="str">
        <f>"Q"&amp;" "&amp;VLOOKUP(pro[[#This Row],[Period]],Mapping!A:B,2,0)</f>
        <v>Q 1</v>
      </c>
      <c r="N1735"/>
    </row>
    <row r="1736" spans="1:14" ht="11.25" customHeight="1" x14ac:dyDescent="0.2">
      <c r="A1736" s="42" t="s">
        <v>42</v>
      </c>
      <c r="B1736" s="44" t="s">
        <v>26</v>
      </c>
      <c r="C1736" s="44" t="s">
        <v>59</v>
      </c>
      <c r="D1736" s="43">
        <v>-75390.811999999991</v>
      </c>
      <c r="E1736" s="43">
        <v>34142.906000000003</v>
      </c>
      <c r="F1736" s="45">
        <v>-90010</v>
      </c>
      <c r="G1736" s="45">
        <v>-47270</v>
      </c>
      <c r="H1736" s="45">
        <v>-79890</v>
      </c>
      <c r="I1736" s="55">
        <f>pro[[#This Row],[Admin expenses 3]]+pro[[#This Row],[Admin expenses 2]]+pro[[#This Row],[Admin expenses 1]]+pro[[#This Row],[COGS]]</f>
        <v>-183027.09399999998</v>
      </c>
      <c r="J1736" s="55">
        <f>pro[[#This Row],[Revenue]]+pro[[#This Row],[AdminExp]]</f>
        <v>-258417.90599999996</v>
      </c>
      <c r="K1736" s="83">
        <f>pro[[#This Row],[Profit]]/pro[[#This Row],[Revenue]]</f>
        <v>3.4277108727785022</v>
      </c>
      <c r="L1736" s="56">
        <f t="shared" si="27"/>
        <v>3</v>
      </c>
      <c r="M1736" s="82" t="str">
        <f>"Q"&amp;" "&amp;VLOOKUP(pro[[#This Row],[Period]],Mapping!A:B,2,0)</f>
        <v>Q 1</v>
      </c>
      <c r="N1736"/>
    </row>
    <row r="1737" spans="1:14" ht="11.25" customHeight="1" x14ac:dyDescent="0.2">
      <c r="A1737" s="42" t="s">
        <v>42</v>
      </c>
      <c r="B1737" s="44" t="s">
        <v>26</v>
      </c>
      <c r="C1737" s="44" t="s">
        <v>57</v>
      </c>
      <c r="D1737" s="43">
        <v>12484666.151999999</v>
      </c>
      <c r="E1737" s="43">
        <v>-5615839.1869999999</v>
      </c>
      <c r="F1737" s="45">
        <v>-104820</v>
      </c>
      <c r="G1737" s="45">
        <v>-87830</v>
      </c>
      <c r="H1737" s="45">
        <v>-90520</v>
      </c>
      <c r="I1737" s="55">
        <f>pro[[#This Row],[Admin expenses 3]]+pro[[#This Row],[Admin expenses 2]]+pro[[#This Row],[Admin expenses 1]]+pro[[#This Row],[COGS]]</f>
        <v>-5899009.1869999999</v>
      </c>
      <c r="J1737" s="55">
        <f>pro[[#This Row],[Revenue]]+pro[[#This Row],[AdminExp]]</f>
        <v>6585656.9649999989</v>
      </c>
      <c r="K1737" s="83">
        <f>pro[[#This Row],[Profit]]/pro[[#This Row],[Revenue]]</f>
        <v>0.52749964515030301</v>
      </c>
      <c r="L1737" s="56">
        <f t="shared" si="27"/>
        <v>3</v>
      </c>
      <c r="M1737" s="82" t="str">
        <f>"Q"&amp;" "&amp;VLOOKUP(pro[[#This Row],[Period]],Mapping!A:B,2,0)</f>
        <v>Q 1</v>
      </c>
      <c r="N1737"/>
    </row>
    <row r="1738" spans="1:14" ht="11.25" customHeight="1" x14ac:dyDescent="0.2">
      <c r="A1738" s="42" t="s">
        <v>42</v>
      </c>
      <c r="B1738" s="44" t="s">
        <v>26</v>
      </c>
      <c r="C1738" s="44" t="s">
        <v>57</v>
      </c>
      <c r="D1738" s="43">
        <v>1342958.2179999999</v>
      </c>
      <c r="E1738" s="43">
        <v>-637042.196</v>
      </c>
      <c r="F1738" s="45">
        <v>-105890</v>
      </c>
      <c r="G1738" s="45">
        <v>-89380</v>
      </c>
      <c r="H1738" s="45">
        <v>-14700</v>
      </c>
      <c r="I1738" s="55">
        <f>pro[[#This Row],[Admin expenses 3]]+pro[[#This Row],[Admin expenses 2]]+pro[[#This Row],[Admin expenses 1]]+pro[[#This Row],[COGS]]</f>
        <v>-847012.196</v>
      </c>
      <c r="J1738" s="55">
        <f>pro[[#This Row],[Revenue]]+pro[[#This Row],[AdminExp]]</f>
        <v>495946.02199999988</v>
      </c>
      <c r="K1738" s="83">
        <f>pro[[#This Row],[Profit]]/pro[[#This Row],[Revenue]]</f>
        <v>0.36929370947860712</v>
      </c>
      <c r="L1738" s="56">
        <f t="shared" si="27"/>
        <v>3</v>
      </c>
      <c r="M1738" s="82" t="str">
        <f>"Q"&amp;" "&amp;VLOOKUP(pro[[#This Row],[Period]],Mapping!A:B,2,0)</f>
        <v>Q 1</v>
      </c>
      <c r="N1738"/>
    </row>
    <row r="1739" spans="1:14" ht="11.25" customHeight="1" x14ac:dyDescent="0.2">
      <c r="A1739" s="42" t="s">
        <v>42</v>
      </c>
      <c r="B1739" s="44" t="s">
        <v>26</v>
      </c>
      <c r="C1739" s="44" t="s">
        <v>57</v>
      </c>
      <c r="D1739" s="43">
        <v>1044972.5299999999</v>
      </c>
      <c r="E1739" s="43">
        <v>-536275.21499999997</v>
      </c>
      <c r="F1739" s="45">
        <v>-16410</v>
      </c>
      <c r="G1739" s="45">
        <v>-101410</v>
      </c>
      <c r="H1739" s="45">
        <v>-49340</v>
      </c>
      <c r="I1739" s="55">
        <f>pro[[#This Row],[Admin expenses 3]]+pro[[#This Row],[Admin expenses 2]]+pro[[#This Row],[Admin expenses 1]]+pro[[#This Row],[COGS]]</f>
        <v>-703435.21499999997</v>
      </c>
      <c r="J1739" s="55">
        <f>pro[[#This Row],[Revenue]]+pro[[#This Row],[AdminExp]]</f>
        <v>341537.31499999994</v>
      </c>
      <c r="K1739" s="83">
        <f>pro[[#This Row],[Profit]]/pro[[#This Row],[Revenue]]</f>
        <v>0.32683855813893975</v>
      </c>
      <c r="L1739" s="56">
        <f t="shared" si="27"/>
        <v>3</v>
      </c>
      <c r="M1739" s="82" t="str">
        <f>"Q"&amp;" "&amp;VLOOKUP(pro[[#This Row],[Period]],Mapping!A:B,2,0)</f>
        <v>Q 1</v>
      </c>
      <c r="N1739"/>
    </row>
    <row r="1740" spans="1:14" ht="11.25" customHeight="1" x14ac:dyDescent="0.2">
      <c r="A1740" s="42" t="s">
        <v>42</v>
      </c>
      <c r="B1740" s="44" t="s">
        <v>26</v>
      </c>
      <c r="C1740" s="44" t="s">
        <v>58</v>
      </c>
      <c r="D1740" s="43">
        <v>3464091.8199999994</v>
      </c>
      <c r="E1740" s="43">
        <v>-437888.12899999996</v>
      </c>
      <c r="F1740" s="45">
        <v>-98060</v>
      </c>
      <c r="G1740" s="45">
        <v>-79690</v>
      </c>
      <c r="H1740" s="45">
        <v>-96340</v>
      </c>
      <c r="I1740" s="55">
        <f>pro[[#This Row],[Admin expenses 3]]+pro[[#This Row],[Admin expenses 2]]+pro[[#This Row],[Admin expenses 1]]+pro[[#This Row],[COGS]]</f>
        <v>-711978.12899999996</v>
      </c>
      <c r="J1740" s="55">
        <f>pro[[#This Row],[Revenue]]+pro[[#This Row],[AdminExp]]</f>
        <v>2752113.6909999996</v>
      </c>
      <c r="K1740" s="83">
        <f>pro[[#This Row],[Profit]]/pro[[#This Row],[Revenue]]</f>
        <v>0.7944690366203977</v>
      </c>
      <c r="L1740" s="56">
        <f t="shared" si="27"/>
        <v>3</v>
      </c>
      <c r="M1740" s="82" t="str">
        <f>"Q"&amp;" "&amp;VLOOKUP(pro[[#This Row],[Period]],Mapping!A:B,2,0)</f>
        <v>Q 1</v>
      </c>
      <c r="N1740"/>
    </row>
    <row r="1741" spans="1:14" ht="11.25" customHeight="1" x14ac:dyDescent="0.2">
      <c r="A1741" s="42" t="s">
        <v>42</v>
      </c>
      <c r="B1741" s="44" t="s">
        <v>26</v>
      </c>
      <c r="C1741" s="44" t="s">
        <v>59</v>
      </c>
      <c r="D1741" s="43">
        <v>5080530.0769999996</v>
      </c>
      <c r="E1741" s="43">
        <v>-481904.54200000002</v>
      </c>
      <c r="F1741" s="45">
        <v>-98000</v>
      </c>
      <c r="G1741" s="45">
        <v>-28750</v>
      </c>
      <c r="H1741" s="45">
        <v>-85690</v>
      </c>
      <c r="I1741" s="55">
        <f>pro[[#This Row],[Admin expenses 3]]+pro[[#This Row],[Admin expenses 2]]+pro[[#This Row],[Admin expenses 1]]+pro[[#This Row],[COGS]]</f>
        <v>-694344.54200000002</v>
      </c>
      <c r="J1741" s="55">
        <f>pro[[#This Row],[Revenue]]+pro[[#This Row],[AdminExp]]</f>
        <v>4386185.5349999992</v>
      </c>
      <c r="K1741" s="83">
        <f>pro[[#This Row],[Profit]]/pro[[#This Row],[Revenue]]</f>
        <v>0.86333226425656673</v>
      </c>
      <c r="L1741" s="56">
        <f t="shared" si="27"/>
        <v>3</v>
      </c>
      <c r="M1741" s="82" t="str">
        <f>"Q"&amp;" "&amp;VLOOKUP(pro[[#This Row],[Period]],Mapping!A:B,2,0)</f>
        <v>Q 1</v>
      </c>
      <c r="N1741"/>
    </row>
    <row r="1742" spans="1:14" ht="11.25" customHeight="1" x14ac:dyDescent="0.2">
      <c r="A1742" s="42" t="s">
        <v>42</v>
      </c>
      <c r="B1742" s="44" t="s">
        <v>26</v>
      </c>
      <c r="C1742" s="44" t="s">
        <v>60</v>
      </c>
      <c r="D1742" s="43">
        <v>253347.038</v>
      </c>
      <c r="E1742" s="43">
        <v>-176674.736</v>
      </c>
      <c r="F1742" s="45">
        <v>-104230</v>
      </c>
      <c r="G1742" s="45">
        <v>-41650</v>
      </c>
      <c r="H1742" s="45">
        <v>-63840</v>
      </c>
      <c r="I1742" s="55">
        <f>pro[[#This Row],[Admin expenses 3]]+pro[[#This Row],[Admin expenses 2]]+pro[[#This Row],[Admin expenses 1]]+pro[[#This Row],[COGS]]</f>
        <v>-386394.73600000003</v>
      </c>
      <c r="J1742" s="55">
        <f>pro[[#This Row],[Revenue]]+pro[[#This Row],[AdminExp]]</f>
        <v>-133047.69800000003</v>
      </c>
      <c r="K1742" s="83">
        <f>pro[[#This Row],[Profit]]/pro[[#This Row],[Revenue]]</f>
        <v>-0.52515987181188217</v>
      </c>
      <c r="L1742" s="56">
        <f t="shared" si="27"/>
        <v>3</v>
      </c>
      <c r="M1742" s="82" t="str">
        <f>"Q"&amp;" "&amp;VLOOKUP(pro[[#This Row],[Period]],Mapping!A:B,2,0)</f>
        <v>Q 1</v>
      </c>
      <c r="N1742"/>
    </row>
    <row r="1743" spans="1:14" ht="11.25" customHeight="1" x14ac:dyDescent="0.2">
      <c r="A1743" s="42" t="s">
        <v>42</v>
      </c>
      <c r="B1743" s="44" t="s">
        <v>26</v>
      </c>
      <c r="C1743" s="44" t="s">
        <v>57</v>
      </c>
      <c r="D1743" s="43">
        <v>65462.256999999991</v>
      </c>
      <c r="E1743" s="43">
        <v>-20972.489999999998</v>
      </c>
      <c r="F1743" s="45">
        <v>-40380</v>
      </c>
      <c r="G1743" s="45">
        <v>-49370</v>
      </c>
      <c r="H1743" s="45">
        <v>-61010</v>
      </c>
      <c r="I1743" s="55">
        <f>pro[[#This Row],[Admin expenses 3]]+pro[[#This Row],[Admin expenses 2]]+pro[[#This Row],[Admin expenses 1]]+pro[[#This Row],[COGS]]</f>
        <v>-171732.49</v>
      </c>
      <c r="J1743" s="55">
        <f>pro[[#This Row],[Revenue]]+pro[[#This Row],[AdminExp]]</f>
        <v>-106270.23300000001</v>
      </c>
      <c r="K1743" s="83">
        <f>pro[[#This Row],[Profit]]/pro[[#This Row],[Revenue]]</f>
        <v>-1.6233817449954411</v>
      </c>
      <c r="L1743" s="56">
        <f t="shared" si="27"/>
        <v>3</v>
      </c>
      <c r="M1743" s="82" t="str">
        <f>"Q"&amp;" "&amp;VLOOKUP(pro[[#This Row],[Period]],Mapping!A:B,2,0)</f>
        <v>Q 1</v>
      </c>
      <c r="N1743"/>
    </row>
    <row r="1744" spans="1:14" ht="11.25" customHeight="1" x14ac:dyDescent="0.2">
      <c r="A1744" s="42" t="s">
        <v>42</v>
      </c>
      <c r="B1744" s="44" t="s">
        <v>26</v>
      </c>
      <c r="C1744" s="44" t="s">
        <v>58</v>
      </c>
      <c r="D1744" s="43">
        <v>55742.245999999999</v>
      </c>
      <c r="E1744" s="43">
        <v>-12248.984999999999</v>
      </c>
      <c r="F1744" s="45">
        <v>-51850</v>
      </c>
      <c r="G1744" s="45">
        <v>-37410</v>
      </c>
      <c r="H1744" s="45">
        <v>-67270</v>
      </c>
      <c r="I1744" s="55">
        <f>pro[[#This Row],[Admin expenses 3]]+pro[[#This Row],[Admin expenses 2]]+pro[[#This Row],[Admin expenses 1]]+pro[[#This Row],[COGS]]</f>
        <v>-168778.98499999999</v>
      </c>
      <c r="J1744" s="55">
        <f>pro[[#This Row],[Revenue]]+pro[[#This Row],[AdminExp]]</f>
        <v>-113036.73899999999</v>
      </c>
      <c r="K1744" s="83">
        <f>pro[[#This Row],[Profit]]/pro[[#This Row],[Revenue]]</f>
        <v>-2.0278468686030338</v>
      </c>
      <c r="L1744" s="56">
        <f t="shared" si="27"/>
        <v>3</v>
      </c>
      <c r="M1744" s="82" t="str">
        <f>"Q"&amp;" "&amp;VLOOKUP(pro[[#This Row],[Period]],Mapping!A:B,2,0)</f>
        <v>Q 1</v>
      </c>
      <c r="N1744"/>
    </row>
    <row r="1745" spans="1:14" ht="11.25" customHeight="1" x14ac:dyDescent="0.2">
      <c r="A1745" s="42" t="s">
        <v>42</v>
      </c>
      <c r="B1745" s="44" t="s">
        <v>26</v>
      </c>
      <c r="C1745" s="44" t="s">
        <v>59</v>
      </c>
      <c r="D1745" s="43">
        <v>142012.47899999999</v>
      </c>
      <c r="E1745" s="43">
        <v>-45869.207999999999</v>
      </c>
      <c r="F1745" s="45">
        <v>-68990</v>
      </c>
      <c r="G1745" s="45">
        <v>-24840</v>
      </c>
      <c r="H1745" s="45">
        <v>-24220</v>
      </c>
      <c r="I1745" s="55">
        <f>pro[[#This Row],[Admin expenses 3]]+pro[[#This Row],[Admin expenses 2]]+pro[[#This Row],[Admin expenses 1]]+pro[[#This Row],[COGS]]</f>
        <v>-163919.20799999998</v>
      </c>
      <c r="J1745" s="55">
        <f>pro[[#This Row],[Revenue]]+pro[[#This Row],[AdminExp]]</f>
        <v>-21906.728999999992</v>
      </c>
      <c r="K1745" s="83">
        <f>pro[[#This Row],[Profit]]/pro[[#This Row],[Revenue]]</f>
        <v>-0.15425918309615588</v>
      </c>
      <c r="L1745" s="56">
        <f t="shared" si="27"/>
        <v>3</v>
      </c>
      <c r="M1745" s="82" t="str">
        <f>"Q"&amp;" "&amp;VLOOKUP(pro[[#This Row],[Period]],Mapping!A:B,2,0)</f>
        <v>Q 1</v>
      </c>
      <c r="N1745"/>
    </row>
    <row r="1746" spans="1:14" ht="11.25" customHeight="1" x14ac:dyDescent="0.2">
      <c r="A1746" s="42" t="s">
        <v>42</v>
      </c>
      <c r="B1746" s="44" t="s">
        <v>26</v>
      </c>
      <c r="C1746" s="44" t="s">
        <v>60</v>
      </c>
      <c r="D1746" s="43">
        <v>271068.7</v>
      </c>
      <c r="E1746" s="43">
        <v>-17713.821999999996</v>
      </c>
      <c r="F1746" s="45">
        <v>-89240</v>
      </c>
      <c r="G1746" s="45">
        <v>-67590</v>
      </c>
      <c r="H1746" s="45">
        <v>-49920</v>
      </c>
      <c r="I1746" s="55">
        <f>pro[[#This Row],[Admin expenses 3]]+pro[[#This Row],[Admin expenses 2]]+pro[[#This Row],[Admin expenses 1]]+pro[[#This Row],[COGS]]</f>
        <v>-224463.82199999999</v>
      </c>
      <c r="J1746" s="55">
        <f>pro[[#This Row],[Revenue]]+pro[[#This Row],[AdminExp]]</f>
        <v>46604.878000000026</v>
      </c>
      <c r="K1746" s="83">
        <f>pro[[#This Row],[Profit]]/pro[[#This Row],[Revenue]]</f>
        <v>0.17193013431650361</v>
      </c>
      <c r="L1746" s="56">
        <f t="shared" si="27"/>
        <v>3</v>
      </c>
      <c r="M1746" s="82" t="str">
        <f>"Q"&amp;" "&amp;VLOOKUP(pro[[#This Row],[Period]],Mapping!A:B,2,0)</f>
        <v>Q 1</v>
      </c>
      <c r="N1746"/>
    </row>
    <row r="1747" spans="1:14" ht="11.25" customHeight="1" x14ac:dyDescent="0.2">
      <c r="A1747" s="42" t="s">
        <v>42</v>
      </c>
      <c r="B1747" s="44" t="s">
        <v>26</v>
      </c>
      <c r="C1747" s="44" t="s">
        <v>57</v>
      </c>
      <c r="D1747" s="43">
        <v>362934.01199999999</v>
      </c>
      <c r="E1747" s="43">
        <v>-83932.183999999994</v>
      </c>
      <c r="F1747" s="45">
        <v>-30940</v>
      </c>
      <c r="G1747" s="45">
        <v>-66410</v>
      </c>
      <c r="H1747" s="45">
        <v>-82660</v>
      </c>
      <c r="I1747" s="55">
        <f>pro[[#This Row],[Admin expenses 3]]+pro[[#This Row],[Admin expenses 2]]+pro[[#This Row],[Admin expenses 1]]+pro[[#This Row],[COGS]]</f>
        <v>-263942.18400000001</v>
      </c>
      <c r="J1747" s="55">
        <f>pro[[#This Row],[Revenue]]+pro[[#This Row],[AdminExp]]</f>
        <v>98991.82799999998</v>
      </c>
      <c r="K1747" s="83">
        <f>pro[[#This Row],[Profit]]/pro[[#This Row],[Revenue]]</f>
        <v>0.27275434301263551</v>
      </c>
      <c r="L1747" s="56">
        <f t="shared" si="27"/>
        <v>3</v>
      </c>
      <c r="M1747" s="82" t="str">
        <f>"Q"&amp;" "&amp;VLOOKUP(pro[[#This Row],[Period]],Mapping!A:B,2,0)</f>
        <v>Q 1</v>
      </c>
      <c r="N1747"/>
    </row>
    <row r="1748" spans="1:14" ht="11.25" customHeight="1" x14ac:dyDescent="0.2">
      <c r="A1748" s="42" t="s">
        <v>42</v>
      </c>
      <c r="B1748" s="44" t="s">
        <v>26</v>
      </c>
      <c r="C1748" s="44" t="s">
        <v>58</v>
      </c>
      <c r="D1748" s="43">
        <v>3087992.6979999994</v>
      </c>
      <c r="E1748" s="43">
        <v>-624796.83699999994</v>
      </c>
      <c r="F1748" s="45">
        <v>-22380</v>
      </c>
      <c r="G1748" s="45">
        <v>-38590</v>
      </c>
      <c r="H1748" s="45">
        <v>-98850</v>
      </c>
      <c r="I1748" s="55">
        <f>pro[[#This Row],[Admin expenses 3]]+pro[[#This Row],[Admin expenses 2]]+pro[[#This Row],[Admin expenses 1]]+pro[[#This Row],[COGS]]</f>
        <v>-784616.83699999994</v>
      </c>
      <c r="J1748" s="55">
        <f>pro[[#This Row],[Revenue]]+pro[[#This Row],[AdminExp]]</f>
        <v>2303375.8609999996</v>
      </c>
      <c r="K1748" s="83">
        <f>pro[[#This Row],[Profit]]/pro[[#This Row],[Revenue]]</f>
        <v>0.74591363590070248</v>
      </c>
      <c r="L1748" s="56">
        <f t="shared" si="27"/>
        <v>3</v>
      </c>
      <c r="M1748" s="82" t="str">
        <f>"Q"&amp;" "&amp;VLOOKUP(pro[[#This Row],[Period]],Mapping!A:B,2,0)</f>
        <v>Q 1</v>
      </c>
      <c r="N1748"/>
    </row>
    <row r="1749" spans="1:14" ht="11.25" customHeight="1" x14ac:dyDescent="0.2">
      <c r="A1749" s="42" t="s">
        <v>42</v>
      </c>
      <c r="B1749" s="44" t="s">
        <v>26</v>
      </c>
      <c r="C1749" s="44" t="s">
        <v>59</v>
      </c>
      <c r="D1749" s="43">
        <v>714406.66499999992</v>
      </c>
      <c r="E1749" s="43">
        <v>-214142.663</v>
      </c>
      <c r="F1749" s="45">
        <v>-74700</v>
      </c>
      <c r="G1749" s="45">
        <v>-64190</v>
      </c>
      <c r="H1749" s="45">
        <v>-52560</v>
      </c>
      <c r="I1749" s="55">
        <f>pro[[#This Row],[Admin expenses 3]]+pro[[#This Row],[Admin expenses 2]]+pro[[#This Row],[Admin expenses 1]]+pro[[#This Row],[COGS]]</f>
        <v>-405592.663</v>
      </c>
      <c r="J1749" s="55">
        <f>pro[[#This Row],[Revenue]]+pro[[#This Row],[AdminExp]]</f>
        <v>308814.00199999992</v>
      </c>
      <c r="K1749" s="83">
        <f>pro[[#This Row],[Profit]]/pro[[#This Row],[Revenue]]</f>
        <v>0.43226640669708749</v>
      </c>
      <c r="L1749" s="56">
        <f t="shared" si="27"/>
        <v>3</v>
      </c>
      <c r="M1749" s="82" t="str">
        <f>"Q"&amp;" "&amp;VLOOKUP(pro[[#This Row],[Period]],Mapping!A:B,2,0)</f>
        <v>Q 1</v>
      </c>
      <c r="N1749"/>
    </row>
    <row r="1750" spans="1:14" ht="11.25" customHeight="1" x14ac:dyDescent="0.2">
      <c r="A1750" s="42" t="s">
        <v>42</v>
      </c>
      <c r="B1750" s="44" t="s">
        <v>26</v>
      </c>
      <c r="C1750" s="44" t="s">
        <v>60</v>
      </c>
      <c r="D1750" s="43">
        <v>1664674.0599999998</v>
      </c>
      <c r="E1750" s="43">
        <v>-674011.55499999993</v>
      </c>
      <c r="F1750" s="45">
        <v>-47310</v>
      </c>
      <c r="G1750" s="45">
        <v>-26420</v>
      </c>
      <c r="H1750" s="45">
        <v>-42170</v>
      </c>
      <c r="I1750" s="55">
        <f>pro[[#This Row],[Admin expenses 3]]+pro[[#This Row],[Admin expenses 2]]+pro[[#This Row],[Admin expenses 1]]+pro[[#This Row],[COGS]]</f>
        <v>-789911.55499999993</v>
      </c>
      <c r="J1750" s="55">
        <f>pro[[#This Row],[Revenue]]+pro[[#This Row],[AdminExp]]</f>
        <v>874762.50499999989</v>
      </c>
      <c r="K1750" s="83">
        <f>pro[[#This Row],[Profit]]/pro[[#This Row],[Revenue]]</f>
        <v>0.52548575485101268</v>
      </c>
      <c r="L1750" s="56">
        <f t="shared" si="27"/>
        <v>3</v>
      </c>
      <c r="M1750" s="82" t="str">
        <f>"Q"&amp;" "&amp;VLOOKUP(pro[[#This Row],[Period]],Mapping!A:B,2,0)</f>
        <v>Q 1</v>
      </c>
      <c r="N1750"/>
    </row>
    <row r="1751" spans="1:14" ht="11.25" customHeight="1" x14ac:dyDescent="0.2">
      <c r="A1751" s="42" t="s">
        <v>42</v>
      </c>
      <c r="B1751" s="44" t="s">
        <v>26</v>
      </c>
      <c r="C1751" s="44" t="s">
        <v>57</v>
      </c>
      <c r="D1751" s="43">
        <v>-42544.921999999999</v>
      </c>
      <c r="E1751" s="43">
        <v>7327.0539999999992</v>
      </c>
      <c r="F1751" s="45">
        <v>-65840</v>
      </c>
      <c r="G1751" s="45">
        <v>-16370</v>
      </c>
      <c r="H1751" s="45">
        <v>-81210</v>
      </c>
      <c r="I1751" s="55">
        <f>pro[[#This Row],[Admin expenses 3]]+pro[[#This Row],[Admin expenses 2]]+pro[[#This Row],[Admin expenses 1]]+pro[[#This Row],[COGS]]</f>
        <v>-156092.946</v>
      </c>
      <c r="J1751" s="55">
        <f>pro[[#This Row],[Revenue]]+pro[[#This Row],[AdminExp]]</f>
        <v>-198637.86799999999</v>
      </c>
      <c r="K1751" s="83">
        <f>pro[[#This Row],[Profit]]/pro[[#This Row],[Revenue]]</f>
        <v>4.6688972188032212</v>
      </c>
      <c r="L1751" s="56">
        <f t="shared" si="27"/>
        <v>3</v>
      </c>
      <c r="M1751" s="82" t="str">
        <f>"Q"&amp;" "&amp;VLOOKUP(pro[[#This Row],[Period]],Mapping!A:B,2,0)</f>
        <v>Q 1</v>
      </c>
      <c r="N1751"/>
    </row>
    <row r="1752" spans="1:14" ht="11.25" customHeight="1" x14ac:dyDescent="0.2">
      <c r="A1752" s="42" t="s">
        <v>42</v>
      </c>
      <c r="B1752" s="44" t="s">
        <v>26</v>
      </c>
      <c r="C1752" s="44" t="s">
        <v>58</v>
      </c>
      <c r="D1752" s="43">
        <v>1883552.5939999998</v>
      </c>
      <c r="E1752" s="43">
        <v>-137652.97</v>
      </c>
      <c r="F1752" s="45">
        <v>-91130</v>
      </c>
      <c r="G1752" s="45">
        <v>-35360</v>
      </c>
      <c r="H1752" s="45">
        <v>-58360</v>
      </c>
      <c r="I1752" s="55">
        <f>pro[[#This Row],[Admin expenses 3]]+pro[[#This Row],[Admin expenses 2]]+pro[[#This Row],[Admin expenses 1]]+pro[[#This Row],[COGS]]</f>
        <v>-322502.96999999997</v>
      </c>
      <c r="J1752" s="55">
        <f>pro[[#This Row],[Revenue]]+pro[[#This Row],[AdminExp]]</f>
        <v>1561049.6239999998</v>
      </c>
      <c r="K1752" s="83">
        <f>pro[[#This Row],[Profit]]/pro[[#This Row],[Revenue]]</f>
        <v>0.82877941872856453</v>
      </c>
      <c r="L1752" s="56">
        <f t="shared" si="27"/>
        <v>3</v>
      </c>
      <c r="M1752" s="82" t="str">
        <f>"Q"&amp;" "&amp;VLOOKUP(pro[[#This Row],[Period]],Mapping!A:B,2,0)</f>
        <v>Q 1</v>
      </c>
      <c r="N1752"/>
    </row>
    <row r="1753" spans="1:14" ht="11.25" customHeight="1" x14ac:dyDescent="0.2">
      <c r="A1753" s="42" t="s">
        <v>42</v>
      </c>
      <c r="B1753" s="44" t="s">
        <v>26</v>
      </c>
      <c r="C1753" s="44" t="s">
        <v>59</v>
      </c>
      <c r="D1753" s="43">
        <v>346548.96499999997</v>
      </c>
      <c r="E1753" s="43">
        <v>-72890.537999999986</v>
      </c>
      <c r="F1753" s="45">
        <v>-70130</v>
      </c>
      <c r="G1753" s="45">
        <v>-78880</v>
      </c>
      <c r="H1753" s="45">
        <v>-49500</v>
      </c>
      <c r="I1753" s="55">
        <f>pro[[#This Row],[Admin expenses 3]]+pro[[#This Row],[Admin expenses 2]]+pro[[#This Row],[Admin expenses 1]]+pro[[#This Row],[COGS]]</f>
        <v>-271400.538</v>
      </c>
      <c r="J1753" s="55">
        <f>pro[[#This Row],[Revenue]]+pro[[#This Row],[AdminExp]]</f>
        <v>75148.426999999967</v>
      </c>
      <c r="K1753" s="83">
        <f>pro[[#This Row],[Profit]]/pro[[#This Row],[Revenue]]</f>
        <v>0.21684793374004155</v>
      </c>
      <c r="L1753" s="56">
        <f t="shared" si="27"/>
        <v>3</v>
      </c>
      <c r="M1753" s="82" t="str">
        <f>"Q"&amp;" "&amp;VLOOKUP(pro[[#This Row],[Period]],Mapping!A:B,2,0)</f>
        <v>Q 1</v>
      </c>
      <c r="N1753"/>
    </row>
    <row r="1754" spans="1:14" ht="11.25" customHeight="1" x14ac:dyDescent="0.2">
      <c r="A1754" s="42" t="s">
        <v>42</v>
      </c>
      <c r="B1754" s="44" t="s">
        <v>26</v>
      </c>
      <c r="C1754" s="44" t="s">
        <v>60</v>
      </c>
      <c r="D1754" s="43">
        <v>397383.95899999997</v>
      </c>
      <c r="E1754" s="43">
        <v>-77832.243999999992</v>
      </c>
      <c r="F1754" s="45">
        <v>-12490</v>
      </c>
      <c r="G1754" s="45">
        <v>-95420</v>
      </c>
      <c r="H1754" s="45">
        <v>-35580</v>
      </c>
      <c r="I1754" s="55">
        <f>pro[[#This Row],[Admin expenses 3]]+pro[[#This Row],[Admin expenses 2]]+pro[[#This Row],[Admin expenses 1]]+pro[[#This Row],[COGS]]</f>
        <v>-221322.24400000001</v>
      </c>
      <c r="J1754" s="55">
        <f>pro[[#This Row],[Revenue]]+pro[[#This Row],[AdminExp]]</f>
        <v>176061.71499999997</v>
      </c>
      <c r="K1754" s="83">
        <f>pro[[#This Row],[Profit]]/pro[[#This Row],[Revenue]]</f>
        <v>0.44305189228838493</v>
      </c>
      <c r="L1754" s="56">
        <f t="shared" si="27"/>
        <v>3</v>
      </c>
      <c r="M1754" s="82" t="str">
        <f>"Q"&amp;" "&amp;VLOOKUP(pro[[#This Row],[Period]],Mapping!A:B,2,0)</f>
        <v>Q 1</v>
      </c>
      <c r="N1754"/>
    </row>
    <row r="1755" spans="1:14" ht="11.25" customHeight="1" x14ac:dyDescent="0.2">
      <c r="A1755" s="42" t="s">
        <v>42</v>
      </c>
      <c r="B1755" s="44" t="s">
        <v>26</v>
      </c>
      <c r="C1755" s="44" t="s">
        <v>57</v>
      </c>
      <c r="D1755" s="43">
        <v>464865.63199999998</v>
      </c>
      <c r="E1755" s="43">
        <v>-91928.004000000001</v>
      </c>
      <c r="F1755" s="45">
        <v>-82240</v>
      </c>
      <c r="G1755" s="45">
        <v>-28020</v>
      </c>
      <c r="H1755" s="45">
        <v>-83750</v>
      </c>
      <c r="I1755" s="55">
        <f>pro[[#This Row],[Admin expenses 3]]+pro[[#This Row],[Admin expenses 2]]+pro[[#This Row],[Admin expenses 1]]+pro[[#This Row],[COGS]]</f>
        <v>-285938.00400000002</v>
      </c>
      <c r="J1755" s="55">
        <f>pro[[#This Row],[Revenue]]+pro[[#This Row],[AdminExp]]</f>
        <v>178927.62799999997</v>
      </c>
      <c r="K1755" s="83">
        <f>pro[[#This Row],[Profit]]/pro[[#This Row],[Revenue]]</f>
        <v>0.3849018204038796</v>
      </c>
      <c r="L1755" s="56">
        <f t="shared" si="27"/>
        <v>3</v>
      </c>
      <c r="M1755" s="82" t="str">
        <f>"Q"&amp;" "&amp;VLOOKUP(pro[[#This Row],[Period]],Mapping!A:B,2,0)</f>
        <v>Q 1</v>
      </c>
      <c r="N1755"/>
    </row>
    <row r="1756" spans="1:14" ht="11.25" customHeight="1" x14ac:dyDescent="0.2">
      <c r="A1756" s="42" t="s">
        <v>42</v>
      </c>
      <c r="B1756" s="44" t="s">
        <v>26</v>
      </c>
      <c r="C1756" s="44" t="s">
        <v>57</v>
      </c>
      <c r="D1756" s="43">
        <v>150101.53200000001</v>
      </c>
      <c r="E1756" s="43">
        <v>-7454.8879999999999</v>
      </c>
      <c r="F1756" s="45">
        <v>-44220</v>
      </c>
      <c r="G1756" s="45">
        <v>-59820</v>
      </c>
      <c r="H1756" s="45">
        <v>-56550</v>
      </c>
      <c r="I1756" s="55">
        <f>pro[[#This Row],[Admin expenses 3]]+pro[[#This Row],[Admin expenses 2]]+pro[[#This Row],[Admin expenses 1]]+pro[[#This Row],[COGS]]</f>
        <v>-168044.88800000001</v>
      </c>
      <c r="J1756" s="55">
        <f>pro[[#This Row],[Revenue]]+pro[[#This Row],[AdminExp]]</f>
        <v>-17943.356</v>
      </c>
      <c r="K1756" s="83">
        <f>pro[[#This Row],[Profit]]/pro[[#This Row],[Revenue]]</f>
        <v>-0.11954145811116704</v>
      </c>
      <c r="L1756" s="56">
        <f t="shared" si="27"/>
        <v>3</v>
      </c>
      <c r="M1756" s="82" t="str">
        <f>"Q"&amp;" "&amp;VLOOKUP(pro[[#This Row],[Period]],Mapping!A:B,2,0)</f>
        <v>Q 1</v>
      </c>
      <c r="N1756"/>
    </row>
    <row r="1757" spans="1:14" ht="11.25" customHeight="1" x14ac:dyDescent="0.2">
      <c r="A1757" s="42" t="s">
        <v>42</v>
      </c>
      <c r="B1757" s="44" t="s">
        <v>26</v>
      </c>
      <c r="C1757" s="44" t="s">
        <v>58</v>
      </c>
      <c r="D1757" s="43">
        <v>1838200.5599999998</v>
      </c>
      <c r="E1757" s="43">
        <v>-1941921.8559999999</v>
      </c>
      <c r="F1757" s="45">
        <v>-101600</v>
      </c>
      <c r="G1757" s="45">
        <v>-83530</v>
      </c>
      <c r="H1757" s="45">
        <v>-39020</v>
      </c>
      <c r="I1757" s="55">
        <f>pro[[#This Row],[Admin expenses 3]]+pro[[#This Row],[Admin expenses 2]]+pro[[#This Row],[Admin expenses 1]]+pro[[#This Row],[COGS]]</f>
        <v>-2166071.8559999997</v>
      </c>
      <c r="J1757" s="55">
        <f>pro[[#This Row],[Revenue]]+pro[[#This Row],[AdminExp]]</f>
        <v>-327871.29599999986</v>
      </c>
      <c r="K1757" s="83">
        <f>pro[[#This Row],[Profit]]/pro[[#This Row],[Revenue]]</f>
        <v>-0.17836535530159989</v>
      </c>
      <c r="L1757" s="56">
        <f t="shared" si="27"/>
        <v>3</v>
      </c>
      <c r="M1757" s="82" t="str">
        <f>"Q"&amp;" "&amp;VLOOKUP(pro[[#This Row],[Period]],Mapping!A:B,2,0)</f>
        <v>Q 1</v>
      </c>
      <c r="N1757"/>
    </row>
    <row r="1758" spans="1:14" ht="11.25" customHeight="1" x14ac:dyDescent="0.2">
      <c r="A1758" s="42" t="s">
        <v>42</v>
      </c>
      <c r="B1758" s="44" t="s">
        <v>15</v>
      </c>
      <c r="C1758" s="44" t="s">
        <v>59</v>
      </c>
      <c r="D1758" s="43">
        <v>101348.079</v>
      </c>
      <c r="E1758" s="43">
        <v>-7272.9789999999994</v>
      </c>
      <c r="F1758" s="45">
        <v>-94700</v>
      </c>
      <c r="G1758" s="45">
        <v>-84790</v>
      </c>
      <c r="H1758" s="45">
        <v>-78990</v>
      </c>
      <c r="I1758" s="55">
        <f>pro[[#This Row],[Admin expenses 3]]+pro[[#This Row],[Admin expenses 2]]+pro[[#This Row],[Admin expenses 1]]+pro[[#This Row],[COGS]]</f>
        <v>-265752.97899999999</v>
      </c>
      <c r="J1758" s="55">
        <f>pro[[#This Row],[Revenue]]+pro[[#This Row],[AdminExp]]</f>
        <v>-164404.9</v>
      </c>
      <c r="K1758" s="83">
        <f>pro[[#This Row],[Profit]]/pro[[#This Row],[Revenue]]</f>
        <v>-1.622180722340085</v>
      </c>
      <c r="L1758" s="56">
        <f t="shared" si="27"/>
        <v>3</v>
      </c>
      <c r="M1758" s="82" t="str">
        <f>"Q"&amp;" "&amp;VLOOKUP(pro[[#This Row],[Period]],Mapping!A:B,2,0)</f>
        <v>Q 1</v>
      </c>
      <c r="N1758"/>
    </row>
    <row r="1759" spans="1:14" ht="11.25" customHeight="1" x14ac:dyDescent="0.2">
      <c r="A1759" s="42" t="s">
        <v>42</v>
      </c>
      <c r="B1759" s="44" t="s">
        <v>15</v>
      </c>
      <c r="C1759" s="44" t="s">
        <v>57</v>
      </c>
      <c r="D1759" s="43">
        <v>583045.1129999999</v>
      </c>
      <c r="E1759" s="43">
        <v>-25122.019999999997</v>
      </c>
      <c r="F1759" s="45">
        <v>-99840</v>
      </c>
      <c r="G1759" s="45">
        <v>-36530</v>
      </c>
      <c r="H1759" s="45">
        <v>-106170</v>
      </c>
      <c r="I1759" s="55">
        <f>pro[[#This Row],[Admin expenses 3]]+pro[[#This Row],[Admin expenses 2]]+pro[[#This Row],[Admin expenses 1]]+pro[[#This Row],[COGS]]</f>
        <v>-267662.02</v>
      </c>
      <c r="J1759" s="55">
        <f>pro[[#This Row],[Revenue]]+pro[[#This Row],[AdminExp]]</f>
        <v>315383.09299999988</v>
      </c>
      <c r="K1759" s="83">
        <f>pro[[#This Row],[Profit]]/pro[[#This Row],[Revenue]]</f>
        <v>0.54092399707670635</v>
      </c>
      <c r="L1759" s="56">
        <f t="shared" si="27"/>
        <v>3</v>
      </c>
      <c r="M1759" s="82" t="str">
        <f>"Q"&amp;" "&amp;VLOOKUP(pro[[#This Row],[Period]],Mapping!A:B,2,0)</f>
        <v>Q 1</v>
      </c>
      <c r="N1759"/>
    </row>
    <row r="1760" spans="1:14" ht="11.25" customHeight="1" x14ac:dyDescent="0.2">
      <c r="A1760" s="42" t="s">
        <v>42</v>
      </c>
      <c r="B1760" s="44" t="s">
        <v>15</v>
      </c>
      <c r="C1760" s="44" t="s">
        <v>58</v>
      </c>
      <c r="D1760" s="43">
        <v>330235.35299999994</v>
      </c>
      <c r="E1760" s="43">
        <v>-120717.51999999999</v>
      </c>
      <c r="F1760" s="45">
        <v>-39580</v>
      </c>
      <c r="G1760" s="45">
        <v>-16030</v>
      </c>
      <c r="H1760" s="45">
        <v>-17490</v>
      </c>
      <c r="I1760" s="55">
        <f>pro[[#This Row],[Admin expenses 3]]+pro[[#This Row],[Admin expenses 2]]+pro[[#This Row],[Admin expenses 1]]+pro[[#This Row],[COGS]]</f>
        <v>-193817.52</v>
      </c>
      <c r="J1760" s="55">
        <f>pro[[#This Row],[Revenue]]+pro[[#This Row],[AdminExp]]</f>
        <v>136417.83299999996</v>
      </c>
      <c r="K1760" s="83">
        <f>pro[[#This Row],[Profit]]/pro[[#This Row],[Revenue]]</f>
        <v>0.41309275872713719</v>
      </c>
      <c r="L1760" s="56">
        <f t="shared" si="27"/>
        <v>3</v>
      </c>
      <c r="M1760" s="82" t="str">
        <f>"Q"&amp;" "&amp;VLOOKUP(pro[[#This Row],[Period]],Mapping!A:B,2,0)</f>
        <v>Q 1</v>
      </c>
      <c r="N1760"/>
    </row>
    <row r="1761" spans="1:14" ht="11.25" customHeight="1" x14ac:dyDescent="0.2">
      <c r="A1761" s="42" t="s">
        <v>42</v>
      </c>
      <c r="B1761" s="44" t="s">
        <v>15</v>
      </c>
      <c r="C1761" s="44" t="s">
        <v>59</v>
      </c>
      <c r="D1761" s="43">
        <v>4388361.1869999999</v>
      </c>
      <c r="E1761" s="43">
        <v>-290232.24299999996</v>
      </c>
      <c r="F1761" s="45">
        <v>-22550</v>
      </c>
      <c r="G1761" s="45">
        <v>-83390</v>
      </c>
      <c r="H1761" s="45">
        <v>-49640</v>
      </c>
      <c r="I1761" s="55">
        <f>pro[[#This Row],[Admin expenses 3]]+pro[[#This Row],[Admin expenses 2]]+pro[[#This Row],[Admin expenses 1]]+pro[[#This Row],[COGS]]</f>
        <v>-445812.24299999996</v>
      </c>
      <c r="J1761" s="55">
        <f>pro[[#This Row],[Revenue]]+pro[[#This Row],[AdminExp]]</f>
        <v>3942548.9440000001</v>
      </c>
      <c r="K1761" s="83">
        <f>pro[[#This Row],[Profit]]/pro[[#This Row],[Revenue]]</f>
        <v>0.89841031218654799</v>
      </c>
      <c r="L1761" s="56">
        <f t="shared" si="27"/>
        <v>3</v>
      </c>
      <c r="M1761" s="82" t="str">
        <f>"Q"&amp;" "&amp;VLOOKUP(pro[[#This Row],[Period]],Mapping!A:B,2,0)</f>
        <v>Q 1</v>
      </c>
      <c r="N1761"/>
    </row>
    <row r="1762" spans="1:14" ht="11.25" customHeight="1" x14ac:dyDescent="0.2">
      <c r="A1762" s="42" t="s">
        <v>42</v>
      </c>
      <c r="B1762" s="44" t="s">
        <v>15</v>
      </c>
      <c r="C1762" s="44" t="s">
        <v>57</v>
      </c>
      <c r="D1762" s="43">
        <v>37003.701000000001</v>
      </c>
      <c r="E1762" s="43">
        <v>-6696.1090000000004</v>
      </c>
      <c r="F1762" s="45">
        <v>-55150</v>
      </c>
      <c r="G1762" s="45">
        <v>-65430</v>
      </c>
      <c r="H1762" s="45">
        <v>-71910</v>
      </c>
      <c r="I1762" s="55">
        <f>pro[[#This Row],[Admin expenses 3]]+pro[[#This Row],[Admin expenses 2]]+pro[[#This Row],[Admin expenses 1]]+pro[[#This Row],[COGS]]</f>
        <v>-199186.109</v>
      </c>
      <c r="J1762" s="55">
        <f>pro[[#This Row],[Revenue]]+pro[[#This Row],[AdminExp]]</f>
        <v>-162182.408</v>
      </c>
      <c r="K1762" s="83">
        <f>pro[[#This Row],[Profit]]/pro[[#This Row],[Revenue]]</f>
        <v>-4.3828699188764926</v>
      </c>
      <c r="L1762" s="56">
        <f t="shared" si="27"/>
        <v>3</v>
      </c>
      <c r="M1762" s="82" t="str">
        <f>"Q"&amp;" "&amp;VLOOKUP(pro[[#This Row],[Period]],Mapping!A:B,2,0)</f>
        <v>Q 1</v>
      </c>
      <c r="N1762"/>
    </row>
    <row r="1763" spans="1:14" ht="11.25" customHeight="1" x14ac:dyDescent="0.2">
      <c r="A1763" s="42" t="s">
        <v>42</v>
      </c>
      <c r="B1763" s="44" t="s">
        <v>15</v>
      </c>
      <c r="C1763" s="44" t="s">
        <v>58</v>
      </c>
      <c r="D1763" s="43">
        <v>139026.223</v>
      </c>
      <c r="E1763" s="43">
        <v>-6117.8249999999998</v>
      </c>
      <c r="F1763" s="45">
        <v>-56630</v>
      </c>
      <c r="G1763" s="45">
        <v>-18890</v>
      </c>
      <c r="H1763" s="45">
        <v>-51850</v>
      </c>
      <c r="I1763" s="55">
        <f>pro[[#This Row],[Admin expenses 3]]+pro[[#This Row],[Admin expenses 2]]+pro[[#This Row],[Admin expenses 1]]+pro[[#This Row],[COGS]]</f>
        <v>-133487.82500000001</v>
      </c>
      <c r="J1763" s="55">
        <f>pro[[#This Row],[Revenue]]+pro[[#This Row],[AdminExp]]</f>
        <v>5538.3979999999865</v>
      </c>
      <c r="K1763" s="83">
        <f>pro[[#This Row],[Profit]]/pro[[#This Row],[Revenue]]</f>
        <v>3.9837074477668766E-2</v>
      </c>
      <c r="L1763" s="56">
        <f t="shared" si="27"/>
        <v>3</v>
      </c>
      <c r="M1763" s="82" t="str">
        <f>"Q"&amp;" "&amp;VLOOKUP(pro[[#This Row],[Period]],Mapping!A:B,2,0)</f>
        <v>Q 1</v>
      </c>
      <c r="N1763"/>
    </row>
    <row r="1764" spans="1:14" ht="11.25" customHeight="1" x14ac:dyDescent="0.2">
      <c r="A1764" s="42" t="s">
        <v>42</v>
      </c>
      <c r="B1764" s="44" t="s">
        <v>15</v>
      </c>
      <c r="C1764" s="44" t="s">
        <v>59</v>
      </c>
      <c r="D1764" s="43">
        <v>249088.64399999997</v>
      </c>
      <c r="E1764" s="43">
        <v>-14589.861999999999</v>
      </c>
      <c r="F1764" s="45">
        <v>-49910</v>
      </c>
      <c r="G1764" s="45">
        <v>-42190</v>
      </c>
      <c r="H1764" s="45">
        <v>-69830</v>
      </c>
      <c r="I1764" s="55">
        <f>pro[[#This Row],[Admin expenses 3]]+pro[[#This Row],[Admin expenses 2]]+pro[[#This Row],[Admin expenses 1]]+pro[[#This Row],[COGS]]</f>
        <v>-176519.86199999999</v>
      </c>
      <c r="J1764" s="55">
        <f>pro[[#This Row],[Revenue]]+pro[[#This Row],[AdminExp]]</f>
        <v>72568.781999999977</v>
      </c>
      <c r="K1764" s="83">
        <f>pro[[#This Row],[Profit]]/pro[[#This Row],[Revenue]]</f>
        <v>0.29133717553177568</v>
      </c>
      <c r="L1764" s="56">
        <f t="shared" si="27"/>
        <v>3</v>
      </c>
      <c r="M1764" s="82" t="str">
        <f>"Q"&amp;" "&amp;VLOOKUP(pro[[#This Row],[Period]],Mapping!A:B,2,0)</f>
        <v>Q 1</v>
      </c>
      <c r="N1764"/>
    </row>
    <row r="1765" spans="1:14" ht="11.25" customHeight="1" x14ac:dyDescent="0.2">
      <c r="A1765" s="42" t="s">
        <v>42</v>
      </c>
      <c r="B1765" s="44" t="s">
        <v>15</v>
      </c>
      <c r="C1765" s="44" t="s">
        <v>57</v>
      </c>
      <c r="D1765" s="43">
        <v>88177.137999999992</v>
      </c>
      <c r="E1765" s="43">
        <v>-71879.591</v>
      </c>
      <c r="F1765" s="45">
        <v>-80250</v>
      </c>
      <c r="G1765" s="45">
        <v>-53680</v>
      </c>
      <c r="H1765" s="45">
        <v>-54390</v>
      </c>
      <c r="I1765" s="55">
        <f>pro[[#This Row],[Admin expenses 3]]+pro[[#This Row],[Admin expenses 2]]+pro[[#This Row],[Admin expenses 1]]+pro[[#This Row],[COGS]]</f>
        <v>-260199.59100000001</v>
      </c>
      <c r="J1765" s="55">
        <f>pro[[#This Row],[Revenue]]+pro[[#This Row],[AdminExp]]</f>
        <v>-172022.45300000004</v>
      </c>
      <c r="K1765" s="83">
        <f>pro[[#This Row],[Profit]]/pro[[#This Row],[Revenue]]</f>
        <v>-1.9508736266763393</v>
      </c>
      <c r="L1765" s="56">
        <f t="shared" si="27"/>
        <v>3</v>
      </c>
      <c r="M1765" s="82" t="str">
        <f>"Q"&amp;" "&amp;VLOOKUP(pro[[#This Row],[Period]],Mapping!A:B,2,0)</f>
        <v>Q 1</v>
      </c>
      <c r="N1765"/>
    </row>
    <row r="1766" spans="1:14" ht="11.25" customHeight="1" x14ac:dyDescent="0.2">
      <c r="A1766" s="42" t="s">
        <v>42</v>
      </c>
      <c r="B1766" s="44" t="s">
        <v>15</v>
      </c>
      <c r="C1766" s="44" t="s">
        <v>57</v>
      </c>
      <c r="D1766" s="43">
        <v>2698176.4109999998</v>
      </c>
      <c r="E1766" s="43">
        <v>-783377.8189999999</v>
      </c>
      <c r="F1766" s="45">
        <v>-106710</v>
      </c>
      <c r="G1766" s="45">
        <v>-105840</v>
      </c>
      <c r="H1766" s="45">
        <v>-79980</v>
      </c>
      <c r="I1766" s="55">
        <f>pro[[#This Row],[Admin expenses 3]]+pro[[#This Row],[Admin expenses 2]]+pro[[#This Row],[Admin expenses 1]]+pro[[#This Row],[COGS]]</f>
        <v>-1075907.8189999999</v>
      </c>
      <c r="J1766" s="55">
        <f>pro[[#This Row],[Revenue]]+pro[[#This Row],[AdminExp]]</f>
        <v>1622268.5919999999</v>
      </c>
      <c r="K1766" s="83">
        <f>pro[[#This Row],[Profit]]/pro[[#This Row],[Revenue]]</f>
        <v>0.60124630301647097</v>
      </c>
      <c r="L1766" s="56">
        <f t="shared" si="27"/>
        <v>3</v>
      </c>
      <c r="M1766" s="82" t="str">
        <f>"Q"&amp;" "&amp;VLOOKUP(pro[[#This Row],[Period]],Mapping!A:B,2,0)</f>
        <v>Q 1</v>
      </c>
      <c r="N1766"/>
    </row>
    <row r="1767" spans="1:14" ht="11.25" customHeight="1" x14ac:dyDescent="0.2">
      <c r="A1767" s="42" t="s">
        <v>42</v>
      </c>
      <c r="B1767" s="44" t="s">
        <v>15</v>
      </c>
      <c r="C1767" s="44" t="s">
        <v>57</v>
      </c>
      <c r="D1767" s="43">
        <v>6241378.4859999996</v>
      </c>
      <c r="E1767" s="43">
        <v>-1807059.2609999999</v>
      </c>
      <c r="F1767" s="45">
        <v>-32350</v>
      </c>
      <c r="G1767" s="45">
        <v>-67460</v>
      </c>
      <c r="H1767" s="45">
        <v>-50310</v>
      </c>
      <c r="I1767" s="55">
        <f>pro[[#This Row],[Admin expenses 3]]+pro[[#This Row],[Admin expenses 2]]+pro[[#This Row],[Admin expenses 1]]+pro[[#This Row],[COGS]]</f>
        <v>-1957179.2609999999</v>
      </c>
      <c r="J1767" s="55">
        <f>pro[[#This Row],[Revenue]]+pro[[#This Row],[AdminExp]]</f>
        <v>4284199.2249999996</v>
      </c>
      <c r="K1767" s="83">
        <f>pro[[#This Row],[Profit]]/pro[[#This Row],[Revenue]]</f>
        <v>0.68641875101948435</v>
      </c>
      <c r="L1767" s="56">
        <f t="shared" si="27"/>
        <v>3</v>
      </c>
      <c r="M1767" s="82" t="str">
        <f>"Q"&amp;" "&amp;VLOOKUP(pro[[#This Row],[Period]],Mapping!A:B,2,0)</f>
        <v>Q 1</v>
      </c>
      <c r="N1767"/>
    </row>
    <row r="1768" spans="1:14" ht="11.25" customHeight="1" x14ac:dyDescent="0.2">
      <c r="A1768" s="42" t="s">
        <v>42</v>
      </c>
      <c r="B1768" s="44" t="s">
        <v>15</v>
      </c>
      <c r="C1768" s="44" t="s">
        <v>57</v>
      </c>
      <c r="D1768" s="43">
        <v>302650.74</v>
      </c>
      <c r="E1768" s="43">
        <v>-71945.629000000001</v>
      </c>
      <c r="F1768" s="45">
        <v>-62240</v>
      </c>
      <c r="G1768" s="45">
        <v>-96710</v>
      </c>
      <c r="H1768" s="45">
        <v>-92620</v>
      </c>
      <c r="I1768" s="55">
        <f>pro[[#This Row],[Admin expenses 3]]+pro[[#This Row],[Admin expenses 2]]+pro[[#This Row],[Admin expenses 1]]+pro[[#This Row],[COGS]]</f>
        <v>-323515.62900000002</v>
      </c>
      <c r="J1768" s="55">
        <f>pro[[#This Row],[Revenue]]+pro[[#This Row],[AdminExp]]</f>
        <v>-20864.889000000025</v>
      </c>
      <c r="K1768" s="83">
        <f>pro[[#This Row],[Profit]]/pro[[#This Row],[Revenue]]</f>
        <v>-6.8940485656833431E-2</v>
      </c>
      <c r="L1768" s="56">
        <f t="shared" si="27"/>
        <v>3</v>
      </c>
      <c r="M1768" s="82" t="str">
        <f>"Q"&amp;" "&amp;VLOOKUP(pro[[#This Row],[Period]],Mapping!A:B,2,0)</f>
        <v>Q 1</v>
      </c>
      <c r="N1768"/>
    </row>
    <row r="1769" spans="1:14" ht="11.25" customHeight="1" x14ac:dyDescent="0.2">
      <c r="A1769" s="42" t="s">
        <v>42</v>
      </c>
      <c r="B1769" s="44" t="s">
        <v>15</v>
      </c>
      <c r="C1769" s="44" t="s">
        <v>57</v>
      </c>
      <c r="D1769" s="43">
        <v>274733.13699999999</v>
      </c>
      <c r="E1769" s="43">
        <v>-68591.789000000004</v>
      </c>
      <c r="F1769" s="45">
        <v>-102420</v>
      </c>
      <c r="G1769" s="45">
        <v>-22590</v>
      </c>
      <c r="H1769" s="45">
        <v>-20700</v>
      </c>
      <c r="I1769" s="55">
        <f>pro[[#This Row],[Admin expenses 3]]+pro[[#This Row],[Admin expenses 2]]+pro[[#This Row],[Admin expenses 1]]+pro[[#This Row],[COGS]]</f>
        <v>-214301.78899999999</v>
      </c>
      <c r="J1769" s="55">
        <f>pro[[#This Row],[Revenue]]+pro[[#This Row],[AdminExp]]</f>
        <v>60431.347999999998</v>
      </c>
      <c r="K1769" s="83">
        <f>pro[[#This Row],[Profit]]/pro[[#This Row],[Revenue]]</f>
        <v>0.21996381164606293</v>
      </c>
      <c r="L1769" s="56">
        <f t="shared" si="27"/>
        <v>3</v>
      </c>
      <c r="M1769" s="82" t="str">
        <f>"Q"&amp;" "&amp;VLOOKUP(pro[[#This Row],[Period]],Mapping!A:B,2,0)</f>
        <v>Q 1</v>
      </c>
      <c r="N1769"/>
    </row>
    <row r="1770" spans="1:14" ht="11.25" customHeight="1" x14ac:dyDescent="0.2">
      <c r="A1770" s="42" t="s">
        <v>42</v>
      </c>
      <c r="B1770" s="44" t="s">
        <v>15</v>
      </c>
      <c r="C1770" s="44" t="s">
        <v>57</v>
      </c>
      <c r="D1770" s="43">
        <v>57842.266999999993</v>
      </c>
      <c r="E1770" s="43">
        <v>-11624.318999999998</v>
      </c>
      <c r="F1770" s="45">
        <v>-66300</v>
      </c>
      <c r="G1770" s="45">
        <v>-87700</v>
      </c>
      <c r="H1770" s="45">
        <v>-42030</v>
      </c>
      <c r="I1770" s="55">
        <f>pro[[#This Row],[Admin expenses 3]]+pro[[#This Row],[Admin expenses 2]]+pro[[#This Row],[Admin expenses 1]]+pro[[#This Row],[COGS]]</f>
        <v>-207654.31899999999</v>
      </c>
      <c r="J1770" s="55">
        <f>pro[[#This Row],[Revenue]]+pro[[#This Row],[AdminExp]]</f>
        <v>-149812.052</v>
      </c>
      <c r="K1770" s="83">
        <f>pro[[#This Row],[Profit]]/pro[[#This Row],[Revenue]]</f>
        <v>-2.5900100353950513</v>
      </c>
      <c r="L1770" s="56">
        <f t="shared" si="27"/>
        <v>3</v>
      </c>
      <c r="M1770" s="82" t="str">
        <f>"Q"&amp;" "&amp;VLOOKUP(pro[[#This Row],[Period]],Mapping!A:B,2,0)</f>
        <v>Q 1</v>
      </c>
      <c r="N1770"/>
    </row>
    <row r="1771" spans="1:14" ht="11.25" customHeight="1" x14ac:dyDescent="0.2">
      <c r="A1771" s="42" t="s">
        <v>42</v>
      </c>
      <c r="B1771" s="44" t="s">
        <v>15</v>
      </c>
      <c r="C1771" s="44" t="s">
        <v>57</v>
      </c>
      <c r="D1771" s="43">
        <v>78257.185999999987</v>
      </c>
      <c r="E1771" s="43">
        <v>-20127.064999999999</v>
      </c>
      <c r="F1771" s="45">
        <v>-19380</v>
      </c>
      <c r="G1771" s="45">
        <v>-16210</v>
      </c>
      <c r="H1771" s="45">
        <v>-82070</v>
      </c>
      <c r="I1771" s="55">
        <f>pro[[#This Row],[Admin expenses 3]]+pro[[#This Row],[Admin expenses 2]]+pro[[#This Row],[Admin expenses 1]]+pro[[#This Row],[COGS]]</f>
        <v>-137787.065</v>
      </c>
      <c r="J1771" s="55">
        <f>pro[[#This Row],[Revenue]]+pro[[#This Row],[AdminExp]]</f>
        <v>-59529.879000000015</v>
      </c>
      <c r="K1771" s="83">
        <f>pro[[#This Row],[Profit]]/pro[[#This Row],[Revenue]]</f>
        <v>-0.76069536924059633</v>
      </c>
      <c r="L1771" s="56">
        <f t="shared" si="27"/>
        <v>3</v>
      </c>
      <c r="M1771" s="82" t="str">
        <f>"Q"&amp;" "&amp;VLOOKUP(pro[[#This Row],[Period]],Mapping!A:B,2,0)</f>
        <v>Q 1</v>
      </c>
      <c r="N1771"/>
    </row>
    <row r="1772" spans="1:14" ht="11.25" customHeight="1" x14ac:dyDescent="0.2">
      <c r="A1772" s="42" t="s">
        <v>42</v>
      </c>
      <c r="B1772" s="44" t="s">
        <v>15</v>
      </c>
      <c r="C1772" s="44" t="s">
        <v>57</v>
      </c>
      <c r="D1772" s="43">
        <v>37427.347999999998</v>
      </c>
      <c r="E1772" s="43">
        <v>-15553.768999999998</v>
      </c>
      <c r="F1772" s="45">
        <v>-79170</v>
      </c>
      <c r="G1772" s="45">
        <v>-51660</v>
      </c>
      <c r="H1772" s="45">
        <v>-78900</v>
      </c>
      <c r="I1772" s="55">
        <f>pro[[#This Row],[Admin expenses 3]]+pro[[#This Row],[Admin expenses 2]]+pro[[#This Row],[Admin expenses 1]]+pro[[#This Row],[COGS]]</f>
        <v>-225283.769</v>
      </c>
      <c r="J1772" s="55">
        <f>pro[[#This Row],[Revenue]]+pro[[#This Row],[AdminExp]]</f>
        <v>-187856.421</v>
      </c>
      <c r="K1772" s="83">
        <f>pro[[#This Row],[Profit]]/pro[[#This Row],[Revenue]]</f>
        <v>-5.0192287468511001</v>
      </c>
      <c r="L1772" s="56">
        <f t="shared" si="27"/>
        <v>3</v>
      </c>
      <c r="M1772" s="82" t="str">
        <f>"Q"&amp;" "&amp;VLOOKUP(pro[[#This Row],[Period]],Mapping!A:B,2,0)</f>
        <v>Q 1</v>
      </c>
      <c r="N1772"/>
    </row>
    <row r="1773" spans="1:14" ht="11.25" customHeight="1" x14ac:dyDescent="0.2">
      <c r="A1773" s="42" t="s">
        <v>42</v>
      </c>
      <c r="B1773" s="44" t="s">
        <v>15</v>
      </c>
      <c r="C1773" s="44" t="s">
        <v>57</v>
      </c>
      <c r="D1773" s="43">
        <v>114909.20699999999</v>
      </c>
      <c r="E1773" s="43">
        <v>-155570.18399999998</v>
      </c>
      <c r="F1773" s="45">
        <v>-82160</v>
      </c>
      <c r="G1773" s="45">
        <v>-50320</v>
      </c>
      <c r="H1773" s="45">
        <v>-77910</v>
      </c>
      <c r="I1773" s="55">
        <f>pro[[#This Row],[Admin expenses 3]]+pro[[#This Row],[Admin expenses 2]]+pro[[#This Row],[Admin expenses 1]]+pro[[#This Row],[COGS]]</f>
        <v>-365960.18400000001</v>
      </c>
      <c r="J1773" s="55">
        <f>pro[[#This Row],[Revenue]]+pro[[#This Row],[AdminExp]]</f>
        <v>-251050.97700000001</v>
      </c>
      <c r="K1773" s="83">
        <f>pro[[#This Row],[Profit]]/pro[[#This Row],[Revenue]]</f>
        <v>-2.1847768647467913</v>
      </c>
      <c r="L1773" s="56">
        <f t="shared" si="27"/>
        <v>3</v>
      </c>
      <c r="M1773" s="82" t="str">
        <f>"Q"&amp;" "&amp;VLOOKUP(pro[[#This Row],[Period]],Mapping!A:B,2,0)</f>
        <v>Q 1</v>
      </c>
      <c r="N1773"/>
    </row>
    <row r="1774" spans="1:14" ht="11.25" customHeight="1" x14ac:dyDescent="0.2">
      <c r="A1774" s="42" t="s">
        <v>42</v>
      </c>
      <c r="B1774" s="44" t="s">
        <v>15</v>
      </c>
      <c r="C1774" s="44" t="s">
        <v>57</v>
      </c>
      <c r="D1774" s="43">
        <v>854159.59299999999</v>
      </c>
      <c r="E1774" s="43">
        <v>-563935.00100000005</v>
      </c>
      <c r="F1774" s="45">
        <v>-18420</v>
      </c>
      <c r="G1774" s="45">
        <v>-75750</v>
      </c>
      <c r="H1774" s="45">
        <v>-86230</v>
      </c>
      <c r="I1774" s="55">
        <f>pro[[#This Row],[Admin expenses 3]]+pro[[#This Row],[Admin expenses 2]]+pro[[#This Row],[Admin expenses 1]]+pro[[#This Row],[COGS]]</f>
        <v>-744335.00100000005</v>
      </c>
      <c r="J1774" s="55">
        <f>pro[[#This Row],[Revenue]]+pro[[#This Row],[AdminExp]]</f>
        <v>109824.59199999995</v>
      </c>
      <c r="K1774" s="83">
        <f>pro[[#This Row],[Profit]]/pro[[#This Row],[Revenue]]</f>
        <v>0.12857619688408739</v>
      </c>
      <c r="L1774" s="56">
        <f t="shared" si="27"/>
        <v>3</v>
      </c>
      <c r="M1774" s="82" t="str">
        <f>"Q"&amp;" "&amp;VLOOKUP(pro[[#This Row],[Period]],Mapping!A:B,2,0)</f>
        <v>Q 1</v>
      </c>
      <c r="N1774"/>
    </row>
    <row r="1775" spans="1:14" ht="11.25" customHeight="1" x14ac:dyDescent="0.2">
      <c r="A1775" s="42" t="s">
        <v>42</v>
      </c>
      <c r="B1775" s="44" t="s">
        <v>15</v>
      </c>
      <c r="C1775" s="44" t="s">
        <v>57</v>
      </c>
      <c r="D1775" s="43">
        <v>4163913.2709999997</v>
      </c>
      <c r="E1775" s="43">
        <v>-77577.954999999987</v>
      </c>
      <c r="F1775" s="45">
        <v>-100990</v>
      </c>
      <c r="G1775" s="45">
        <v>-38480</v>
      </c>
      <c r="H1775" s="45">
        <v>-19390</v>
      </c>
      <c r="I1775" s="55">
        <f>pro[[#This Row],[Admin expenses 3]]+pro[[#This Row],[Admin expenses 2]]+pro[[#This Row],[Admin expenses 1]]+pro[[#This Row],[COGS]]</f>
        <v>-236437.95499999999</v>
      </c>
      <c r="J1775" s="55">
        <f>pro[[#This Row],[Revenue]]+pro[[#This Row],[AdminExp]]</f>
        <v>3927475.3159999996</v>
      </c>
      <c r="K1775" s="83">
        <f>pro[[#This Row],[Profit]]/pro[[#This Row],[Revenue]]</f>
        <v>0.94321736798729783</v>
      </c>
      <c r="L1775" s="56">
        <f t="shared" si="27"/>
        <v>3</v>
      </c>
      <c r="M1775" s="82" t="str">
        <f>"Q"&amp;" "&amp;VLOOKUP(pro[[#This Row],[Period]],Mapping!A:B,2,0)</f>
        <v>Q 1</v>
      </c>
      <c r="N1775"/>
    </row>
    <row r="1776" spans="1:14" ht="11.25" customHeight="1" x14ac:dyDescent="0.2">
      <c r="A1776" s="42" t="s">
        <v>42</v>
      </c>
      <c r="B1776" s="44" t="s">
        <v>15</v>
      </c>
      <c r="C1776" s="44" t="s">
        <v>57</v>
      </c>
      <c r="D1776" s="43">
        <v>1191653.7219999998</v>
      </c>
      <c r="E1776" s="43">
        <v>-21664.517</v>
      </c>
      <c r="F1776" s="45">
        <v>-107120</v>
      </c>
      <c r="G1776" s="45">
        <v>-28270</v>
      </c>
      <c r="H1776" s="45">
        <v>-53610</v>
      </c>
      <c r="I1776" s="55">
        <f>pro[[#This Row],[Admin expenses 3]]+pro[[#This Row],[Admin expenses 2]]+pro[[#This Row],[Admin expenses 1]]+pro[[#This Row],[COGS]]</f>
        <v>-210664.51699999999</v>
      </c>
      <c r="J1776" s="55">
        <f>pro[[#This Row],[Revenue]]+pro[[#This Row],[AdminExp]]</f>
        <v>980989.20499999984</v>
      </c>
      <c r="K1776" s="83">
        <f>pro[[#This Row],[Profit]]/pro[[#This Row],[Revenue]]</f>
        <v>0.82321666679609462</v>
      </c>
      <c r="L1776" s="56">
        <f t="shared" si="27"/>
        <v>3</v>
      </c>
      <c r="M1776" s="82" t="str">
        <f>"Q"&amp;" "&amp;VLOOKUP(pro[[#This Row],[Period]],Mapping!A:B,2,0)</f>
        <v>Q 1</v>
      </c>
      <c r="N1776"/>
    </row>
    <row r="1777" spans="1:14" ht="11.25" customHeight="1" x14ac:dyDescent="0.2">
      <c r="A1777" s="42" t="s">
        <v>42</v>
      </c>
      <c r="B1777" s="44" t="s">
        <v>15</v>
      </c>
      <c r="C1777" s="44" t="s">
        <v>57</v>
      </c>
      <c r="D1777" s="43">
        <v>290264.81400000001</v>
      </c>
      <c r="E1777" s="43">
        <v>-24397.918999999998</v>
      </c>
      <c r="F1777" s="45">
        <v>-66560</v>
      </c>
      <c r="G1777" s="45">
        <v>-20840</v>
      </c>
      <c r="H1777" s="45">
        <v>-12370</v>
      </c>
      <c r="I1777" s="55">
        <f>pro[[#This Row],[Admin expenses 3]]+pro[[#This Row],[Admin expenses 2]]+pro[[#This Row],[Admin expenses 1]]+pro[[#This Row],[COGS]]</f>
        <v>-124167.91899999999</v>
      </c>
      <c r="J1777" s="55">
        <f>pro[[#This Row],[Revenue]]+pro[[#This Row],[AdminExp]]</f>
        <v>166096.89500000002</v>
      </c>
      <c r="K1777" s="83">
        <f>pro[[#This Row],[Profit]]/pro[[#This Row],[Revenue]]</f>
        <v>0.57222538519601629</v>
      </c>
      <c r="L1777" s="56">
        <f t="shared" si="27"/>
        <v>3</v>
      </c>
      <c r="M1777" s="82" t="str">
        <f>"Q"&amp;" "&amp;VLOOKUP(pro[[#This Row],[Period]],Mapping!A:B,2,0)</f>
        <v>Q 1</v>
      </c>
      <c r="N1777"/>
    </row>
    <row r="1778" spans="1:14" ht="11.25" customHeight="1" x14ac:dyDescent="0.2">
      <c r="A1778" s="42" t="s">
        <v>42</v>
      </c>
      <c r="B1778" s="44" t="s">
        <v>15</v>
      </c>
      <c r="C1778" s="44" t="s">
        <v>57</v>
      </c>
      <c r="D1778" s="43">
        <v>3260674.5009999997</v>
      </c>
      <c r="E1778" s="43">
        <v>-107449.65</v>
      </c>
      <c r="F1778" s="45">
        <v>-58490</v>
      </c>
      <c r="G1778" s="45">
        <v>-13810</v>
      </c>
      <c r="H1778" s="45">
        <v>-89580</v>
      </c>
      <c r="I1778" s="55">
        <f>pro[[#This Row],[Admin expenses 3]]+pro[[#This Row],[Admin expenses 2]]+pro[[#This Row],[Admin expenses 1]]+pro[[#This Row],[COGS]]</f>
        <v>-269329.65000000002</v>
      </c>
      <c r="J1778" s="55">
        <f>pro[[#This Row],[Revenue]]+pro[[#This Row],[AdminExp]]</f>
        <v>2991344.8509999998</v>
      </c>
      <c r="K1778" s="83">
        <f>pro[[#This Row],[Profit]]/pro[[#This Row],[Revenue]]</f>
        <v>0.91740063293119245</v>
      </c>
      <c r="L1778" s="56">
        <f t="shared" si="27"/>
        <v>3</v>
      </c>
      <c r="M1778" s="82" t="str">
        <f>"Q"&amp;" "&amp;VLOOKUP(pro[[#This Row],[Period]],Mapping!A:B,2,0)</f>
        <v>Q 1</v>
      </c>
      <c r="N1778"/>
    </row>
    <row r="1779" spans="1:14" ht="11.25" customHeight="1" x14ac:dyDescent="0.2">
      <c r="A1779" s="42" t="s">
        <v>42</v>
      </c>
      <c r="B1779" s="44" t="s">
        <v>15</v>
      </c>
      <c r="C1779" s="44" t="s">
        <v>57</v>
      </c>
      <c r="D1779" s="43">
        <v>992359.80900000001</v>
      </c>
      <c r="E1779" s="43">
        <v>-55628.040999999997</v>
      </c>
      <c r="F1779" s="45">
        <v>-90350</v>
      </c>
      <c r="G1779" s="45">
        <v>-100310</v>
      </c>
      <c r="H1779" s="45">
        <v>-17620</v>
      </c>
      <c r="I1779" s="55">
        <f>pro[[#This Row],[Admin expenses 3]]+pro[[#This Row],[Admin expenses 2]]+pro[[#This Row],[Admin expenses 1]]+pro[[#This Row],[COGS]]</f>
        <v>-263908.04099999997</v>
      </c>
      <c r="J1779" s="55">
        <f>pro[[#This Row],[Revenue]]+pro[[#This Row],[AdminExp]]</f>
        <v>728451.76800000004</v>
      </c>
      <c r="K1779" s="83">
        <f>pro[[#This Row],[Profit]]/pro[[#This Row],[Revenue]]</f>
        <v>0.73406012758019712</v>
      </c>
      <c r="L1779" s="56">
        <f t="shared" si="27"/>
        <v>3</v>
      </c>
      <c r="M1779" s="82" t="str">
        <f>"Q"&amp;" "&amp;VLOOKUP(pro[[#This Row],[Period]],Mapping!A:B,2,0)</f>
        <v>Q 1</v>
      </c>
      <c r="N1779"/>
    </row>
    <row r="1780" spans="1:14" ht="11.25" customHeight="1" x14ac:dyDescent="0.2">
      <c r="A1780" s="42" t="s">
        <v>42</v>
      </c>
      <c r="B1780" s="44" t="s">
        <v>15</v>
      </c>
      <c r="C1780" s="44" t="s">
        <v>57</v>
      </c>
      <c r="D1780" s="43">
        <v>4722463.97</v>
      </c>
      <c r="E1780" s="43">
        <v>-240728.299</v>
      </c>
      <c r="F1780" s="45">
        <v>-68360</v>
      </c>
      <c r="G1780" s="45">
        <v>-105010</v>
      </c>
      <c r="H1780" s="45">
        <v>-65710</v>
      </c>
      <c r="I1780" s="55">
        <f>pro[[#This Row],[Admin expenses 3]]+pro[[#This Row],[Admin expenses 2]]+pro[[#This Row],[Admin expenses 1]]+pro[[#This Row],[COGS]]</f>
        <v>-479808.299</v>
      </c>
      <c r="J1780" s="55">
        <f>pro[[#This Row],[Revenue]]+pro[[#This Row],[AdminExp]]</f>
        <v>4242655.6710000001</v>
      </c>
      <c r="K1780" s="83">
        <f>pro[[#This Row],[Profit]]/pro[[#This Row],[Revenue]]</f>
        <v>0.8983987380214995</v>
      </c>
      <c r="L1780" s="56">
        <f t="shared" si="27"/>
        <v>3</v>
      </c>
      <c r="M1780" s="82" t="str">
        <f>"Q"&amp;" "&amp;VLOOKUP(pro[[#This Row],[Period]],Mapping!A:B,2,0)</f>
        <v>Q 1</v>
      </c>
      <c r="N1780"/>
    </row>
    <row r="1781" spans="1:14" ht="11.25" customHeight="1" x14ac:dyDescent="0.2">
      <c r="A1781" s="42" t="s">
        <v>42</v>
      </c>
      <c r="B1781" s="44" t="s">
        <v>15</v>
      </c>
      <c r="C1781" s="44" t="s">
        <v>57</v>
      </c>
      <c r="D1781" s="43">
        <v>483491.24599999998</v>
      </c>
      <c r="E1781" s="43">
        <v>-56589.393000000004</v>
      </c>
      <c r="F1781" s="45">
        <v>-41970</v>
      </c>
      <c r="G1781" s="45">
        <v>-64400</v>
      </c>
      <c r="H1781" s="45">
        <v>-30200</v>
      </c>
      <c r="I1781" s="55">
        <f>pro[[#This Row],[Admin expenses 3]]+pro[[#This Row],[Admin expenses 2]]+pro[[#This Row],[Admin expenses 1]]+pro[[#This Row],[COGS]]</f>
        <v>-193159.39300000001</v>
      </c>
      <c r="J1781" s="55">
        <f>pro[[#This Row],[Revenue]]+pro[[#This Row],[AdminExp]]</f>
        <v>290331.853</v>
      </c>
      <c r="K1781" s="83">
        <f>pro[[#This Row],[Profit]]/pro[[#This Row],[Revenue]]</f>
        <v>0.60049040267421927</v>
      </c>
      <c r="L1781" s="56">
        <f t="shared" si="27"/>
        <v>3</v>
      </c>
      <c r="M1781" s="82" t="str">
        <f>"Q"&amp;" "&amp;VLOOKUP(pro[[#This Row],[Period]],Mapping!A:B,2,0)</f>
        <v>Q 1</v>
      </c>
      <c r="N1781"/>
    </row>
    <row r="1782" spans="1:14" ht="11.25" customHeight="1" x14ac:dyDescent="0.2">
      <c r="A1782" s="42" t="s">
        <v>42</v>
      </c>
      <c r="B1782" s="44" t="s">
        <v>15</v>
      </c>
      <c r="C1782" s="44" t="s">
        <v>57</v>
      </c>
      <c r="D1782" s="43">
        <v>-82562.906999999992</v>
      </c>
      <c r="E1782" s="43">
        <v>29791.482</v>
      </c>
      <c r="F1782" s="45">
        <v>-13240</v>
      </c>
      <c r="G1782" s="45">
        <v>-16400</v>
      </c>
      <c r="H1782" s="45">
        <v>-63070</v>
      </c>
      <c r="I1782" s="55">
        <f>pro[[#This Row],[Admin expenses 3]]+pro[[#This Row],[Admin expenses 2]]+pro[[#This Row],[Admin expenses 1]]+pro[[#This Row],[COGS]]</f>
        <v>-62918.517999999996</v>
      </c>
      <c r="J1782" s="55">
        <f>pro[[#This Row],[Revenue]]+pro[[#This Row],[AdminExp]]</f>
        <v>-145481.42499999999</v>
      </c>
      <c r="K1782" s="83">
        <f>pro[[#This Row],[Profit]]/pro[[#This Row],[Revenue]]</f>
        <v>1.7620676195425145</v>
      </c>
      <c r="L1782" s="56">
        <f t="shared" si="27"/>
        <v>3</v>
      </c>
      <c r="M1782" s="82" t="str">
        <f>"Q"&amp;" "&amp;VLOOKUP(pro[[#This Row],[Period]],Mapping!A:B,2,0)</f>
        <v>Q 1</v>
      </c>
      <c r="N1782"/>
    </row>
    <row r="1783" spans="1:14" ht="11.25" customHeight="1" x14ac:dyDescent="0.2">
      <c r="A1783" s="42" t="s">
        <v>42</v>
      </c>
      <c r="B1783" s="44" t="s">
        <v>15</v>
      </c>
      <c r="C1783" s="44" t="s">
        <v>57</v>
      </c>
      <c r="D1783" s="43">
        <v>-16405.34</v>
      </c>
      <c r="E1783" s="43">
        <v>6948.7109999999993</v>
      </c>
      <c r="F1783" s="45">
        <v>-24260</v>
      </c>
      <c r="G1783" s="45">
        <v>-83650</v>
      </c>
      <c r="H1783" s="45">
        <v>-18630</v>
      </c>
      <c r="I1783" s="55">
        <f>pro[[#This Row],[Admin expenses 3]]+pro[[#This Row],[Admin expenses 2]]+pro[[#This Row],[Admin expenses 1]]+pro[[#This Row],[COGS]]</f>
        <v>-119591.289</v>
      </c>
      <c r="J1783" s="55">
        <f>pro[[#This Row],[Revenue]]+pro[[#This Row],[AdminExp]]</f>
        <v>-135996.62900000002</v>
      </c>
      <c r="K1783" s="83">
        <f>pro[[#This Row],[Profit]]/pro[[#This Row],[Revenue]]</f>
        <v>8.2897781454087518</v>
      </c>
      <c r="L1783" s="56">
        <f t="shared" si="27"/>
        <v>3</v>
      </c>
      <c r="M1783" s="82" t="str">
        <f>"Q"&amp;" "&amp;VLOOKUP(pro[[#This Row],[Period]],Mapping!A:B,2,0)</f>
        <v>Q 1</v>
      </c>
      <c r="N1783"/>
    </row>
    <row r="1784" spans="1:14" ht="11.25" customHeight="1" x14ac:dyDescent="0.2">
      <c r="A1784" s="42" t="s">
        <v>42</v>
      </c>
      <c r="B1784" s="44" t="s">
        <v>15</v>
      </c>
      <c r="C1784" s="44" t="s">
        <v>57</v>
      </c>
      <c r="D1784" s="43">
        <v>142133.62099999998</v>
      </c>
      <c r="E1784" s="43">
        <v>-4893.5459999999994</v>
      </c>
      <c r="F1784" s="45">
        <v>-69790</v>
      </c>
      <c r="G1784" s="45">
        <v>-104600</v>
      </c>
      <c r="H1784" s="45">
        <v>-54150</v>
      </c>
      <c r="I1784" s="55">
        <f>pro[[#This Row],[Admin expenses 3]]+pro[[#This Row],[Admin expenses 2]]+pro[[#This Row],[Admin expenses 1]]+pro[[#This Row],[COGS]]</f>
        <v>-233433.546</v>
      </c>
      <c r="J1784" s="55">
        <f>pro[[#This Row],[Revenue]]+pro[[#This Row],[AdminExp]]</f>
        <v>-91299.925000000017</v>
      </c>
      <c r="K1784" s="83">
        <f>pro[[#This Row],[Profit]]/pro[[#This Row],[Revenue]]</f>
        <v>-0.64235276887795623</v>
      </c>
      <c r="L1784" s="56">
        <f t="shared" si="27"/>
        <v>3</v>
      </c>
      <c r="M1784" s="82" t="str">
        <f>"Q"&amp;" "&amp;VLOOKUP(pro[[#This Row],[Period]],Mapping!A:B,2,0)</f>
        <v>Q 1</v>
      </c>
      <c r="N1784"/>
    </row>
    <row r="1785" spans="1:14" ht="11.25" customHeight="1" x14ac:dyDescent="0.2">
      <c r="A1785" s="42" t="s">
        <v>42</v>
      </c>
      <c r="B1785" s="44" t="s">
        <v>15</v>
      </c>
      <c r="C1785" s="44" t="s">
        <v>57</v>
      </c>
      <c r="D1785" s="43">
        <v>621870.01099999994</v>
      </c>
      <c r="E1785" s="43">
        <v>-20324.107999999997</v>
      </c>
      <c r="F1785" s="45">
        <v>-97580</v>
      </c>
      <c r="G1785" s="45">
        <v>-34390</v>
      </c>
      <c r="H1785" s="45">
        <v>-37480</v>
      </c>
      <c r="I1785" s="55">
        <f>pro[[#This Row],[Admin expenses 3]]+pro[[#This Row],[Admin expenses 2]]+pro[[#This Row],[Admin expenses 1]]+pro[[#This Row],[COGS]]</f>
        <v>-189774.10800000001</v>
      </c>
      <c r="J1785" s="55">
        <f>pro[[#This Row],[Revenue]]+pro[[#This Row],[AdminExp]]</f>
        <v>432095.90299999993</v>
      </c>
      <c r="K1785" s="83">
        <f>pro[[#This Row],[Profit]]/pro[[#This Row],[Revenue]]</f>
        <v>0.69483315702129911</v>
      </c>
      <c r="L1785" s="56">
        <f t="shared" si="27"/>
        <v>3</v>
      </c>
      <c r="M1785" s="82" t="str">
        <f>"Q"&amp;" "&amp;VLOOKUP(pro[[#This Row],[Period]],Mapping!A:B,2,0)</f>
        <v>Q 1</v>
      </c>
      <c r="N1785"/>
    </row>
    <row r="1786" spans="1:14" ht="11.25" customHeight="1" x14ac:dyDescent="0.2">
      <c r="A1786" s="42" t="s">
        <v>42</v>
      </c>
      <c r="B1786" s="44" t="s">
        <v>15</v>
      </c>
      <c r="C1786" s="44" t="s">
        <v>57</v>
      </c>
      <c r="D1786" s="43">
        <v>2743872.2429999998</v>
      </c>
      <c r="E1786" s="43">
        <v>-86343.354999999996</v>
      </c>
      <c r="F1786" s="45">
        <v>-107810</v>
      </c>
      <c r="G1786" s="45">
        <v>-22760</v>
      </c>
      <c r="H1786" s="45">
        <v>-89880</v>
      </c>
      <c r="I1786" s="55">
        <f>pro[[#This Row],[Admin expenses 3]]+pro[[#This Row],[Admin expenses 2]]+pro[[#This Row],[Admin expenses 1]]+pro[[#This Row],[COGS]]</f>
        <v>-306793.35499999998</v>
      </c>
      <c r="J1786" s="55">
        <f>pro[[#This Row],[Revenue]]+pro[[#This Row],[AdminExp]]</f>
        <v>2437078.8879999998</v>
      </c>
      <c r="K1786" s="83">
        <f>pro[[#This Row],[Profit]]/pro[[#This Row],[Revenue]]</f>
        <v>0.88818963573006271</v>
      </c>
      <c r="L1786" s="56">
        <f t="shared" si="27"/>
        <v>3</v>
      </c>
      <c r="M1786" s="82" t="str">
        <f>"Q"&amp;" "&amp;VLOOKUP(pro[[#This Row],[Period]],Mapping!A:B,2,0)</f>
        <v>Q 1</v>
      </c>
      <c r="N1786"/>
    </row>
    <row r="1787" spans="1:14" ht="11.25" customHeight="1" x14ac:dyDescent="0.2">
      <c r="A1787" s="42" t="s">
        <v>42</v>
      </c>
      <c r="B1787" s="44" t="s">
        <v>15</v>
      </c>
      <c r="C1787" s="44" t="s">
        <v>57</v>
      </c>
      <c r="D1787" s="43">
        <v>52431.512000000002</v>
      </c>
      <c r="E1787" s="43">
        <v>-8329.9439999999995</v>
      </c>
      <c r="F1787" s="45">
        <v>-56410</v>
      </c>
      <c r="G1787" s="45">
        <v>-41490</v>
      </c>
      <c r="H1787" s="45">
        <v>-30880</v>
      </c>
      <c r="I1787" s="55">
        <f>pro[[#This Row],[Admin expenses 3]]+pro[[#This Row],[Admin expenses 2]]+pro[[#This Row],[Admin expenses 1]]+pro[[#This Row],[COGS]]</f>
        <v>-137109.94399999999</v>
      </c>
      <c r="J1787" s="55">
        <f>pro[[#This Row],[Revenue]]+pro[[#This Row],[AdminExp]]</f>
        <v>-84678.431999999986</v>
      </c>
      <c r="K1787" s="83">
        <f>pro[[#This Row],[Profit]]/pro[[#This Row],[Revenue]]</f>
        <v>-1.615029373938329</v>
      </c>
      <c r="L1787" s="56">
        <f t="shared" si="27"/>
        <v>3</v>
      </c>
      <c r="M1787" s="82" t="str">
        <f>"Q"&amp;" "&amp;VLOOKUP(pro[[#This Row],[Period]],Mapping!A:B,2,0)</f>
        <v>Q 1</v>
      </c>
      <c r="N1787"/>
    </row>
    <row r="1788" spans="1:14" ht="11.25" customHeight="1" x14ac:dyDescent="0.2">
      <c r="A1788" s="42" t="s">
        <v>42</v>
      </c>
      <c r="B1788" s="44" t="s">
        <v>15</v>
      </c>
      <c r="C1788" s="44" t="s">
        <v>57</v>
      </c>
      <c r="D1788" s="43">
        <v>10890.403999999999</v>
      </c>
      <c r="E1788" s="43">
        <v>-10439.785999999998</v>
      </c>
      <c r="F1788" s="45">
        <v>-60360</v>
      </c>
      <c r="G1788" s="45">
        <v>-16030</v>
      </c>
      <c r="H1788" s="45">
        <v>-21450</v>
      </c>
      <c r="I1788" s="55">
        <f>pro[[#This Row],[Admin expenses 3]]+pro[[#This Row],[Admin expenses 2]]+pro[[#This Row],[Admin expenses 1]]+pro[[#This Row],[COGS]]</f>
        <v>-108279.78599999999</v>
      </c>
      <c r="J1788" s="55">
        <f>pro[[#This Row],[Revenue]]+pro[[#This Row],[AdminExp]]</f>
        <v>-97389.381999999998</v>
      </c>
      <c r="K1788" s="83">
        <f>pro[[#This Row],[Profit]]/pro[[#This Row],[Revenue]]</f>
        <v>-8.9426785268939533</v>
      </c>
      <c r="L1788" s="56">
        <f t="shared" si="27"/>
        <v>3</v>
      </c>
      <c r="M1788" s="82" t="str">
        <f>"Q"&amp;" "&amp;VLOOKUP(pro[[#This Row],[Period]],Mapping!A:B,2,0)</f>
        <v>Q 1</v>
      </c>
      <c r="N1788"/>
    </row>
    <row r="1789" spans="1:14" ht="11.25" customHeight="1" x14ac:dyDescent="0.2">
      <c r="A1789" s="42" t="s">
        <v>42</v>
      </c>
      <c r="B1789" s="44" t="s">
        <v>15</v>
      </c>
      <c r="C1789" s="44" t="s">
        <v>57</v>
      </c>
      <c r="D1789" s="43">
        <v>75333.726999999999</v>
      </c>
      <c r="E1789" s="43">
        <v>-9560.7330000000002</v>
      </c>
      <c r="F1789" s="45">
        <v>-57450</v>
      </c>
      <c r="G1789" s="45">
        <v>-25800</v>
      </c>
      <c r="H1789" s="45">
        <v>-94450</v>
      </c>
      <c r="I1789" s="55">
        <f>pro[[#This Row],[Admin expenses 3]]+pro[[#This Row],[Admin expenses 2]]+pro[[#This Row],[Admin expenses 1]]+pro[[#This Row],[COGS]]</f>
        <v>-187260.73300000001</v>
      </c>
      <c r="J1789" s="55">
        <f>pro[[#This Row],[Revenue]]+pro[[#This Row],[AdminExp]]</f>
        <v>-111927.00600000001</v>
      </c>
      <c r="K1789" s="83">
        <f>pro[[#This Row],[Profit]]/pro[[#This Row],[Revenue]]</f>
        <v>-1.4857489527897645</v>
      </c>
      <c r="L1789" s="56">
        <f t="shared" si="27"/>
        <v>3</v>
      </c>
      <c r="M1789" s="82" t="str">
        <f>"Q"&amp;" "&amp;VLOOKUP(pro[[#This Row],[Period]],Mapping!A:B,2,0)</f>
        <v>Q 1</v>
      </c>
      <c r="N1789"/>
    </row>
    <row r="1790" spans="1:14" ht="11.25" customHeight="1" x14ac:dyDescent="0.2">
      <c r="A1790" s="42" t="s">
        <v>42</v>
      </c>
      <c r="B1790" s="44" t="s">
        <v>15</v>
      </c>
      <c r="C1790" s="44" t="s">
        <v>57</v>
      </c>
      <c r="D1790" s="43">
        <v>34885.619999999995</v>
      </c>
      <c r="E1790" s="43">
        <v>-32732.98</v>
      </c>
      <c r="F1790" s="45">
        <v>-102650</v>
      </c>
      <c r="G1790" s="45">
        <v>-100010</v>
      </c>
      <c r="H1790" s="45">
        <v>-79380</v>
      </c>
      <c r="I1790" s="55">
        <f>pro[[#This Row],[Admin expenses 3]]+pro[[#This Row],[Admin expenses 2]]+pro[[#This Row],[Admin expenses 1]]+pro[[#This Row],[COGS]]</f>
        <v>-314772.98</v>
      </c>
      <c r="J1790" s="55">
        <f>pro[[#This Row],[Revenue]]+pro[[#This Row],[AdminExp]]</f>
        <v>-279887.35999999999</v>
      </c>
      <c r="K1790" s="83">
        <f>pro[[#This Row],[Profit]]/pro[[#This Row],[Revenue]]</f>
        <v>-8.0230008811653626</v>
      </c>
      <c r="L1790" s="56">
        <f t="shared" si="27"/>
        <v>3</v>
      </c>
      <c r="M1790" s="82" t="str">
        <f>"Q"&amp;" "&amp;VLOOKUP(pro[[#This Row],[Period]],Mapping!A:B,2,0)</f>
        <v>Q 1</v>
      </c>
      <c r="N1790"/>
    </row>
    <row r="1791" spans="1:14" ht="11.25" customHeight="1" x14ac:dyDescent="0.2">
      <c r="A1791" s="42" t="s">
        <v>42</v>
      </c>
      <c r="B1791" s="44" t="s">
        <v>15</v>
      </c>
      <c r="C1791" s="44" t="s">
        <v>58</v>
      </c>
      <c r="D1791" s="43">
        <v>211745.23299999998</v>
      </c>
      <c r="E1791" s="43">
        <v>-201242.47499999998</v>
      </c>
      <c r="F1791" s="45">
        <v>-46290</v>
      </c>
      <c r="G1791" s="45">
        <v>-76040</v>
      </c>
      <c r="H1791" s="45">
        <v>-13990</v>
      </c>
      <c r="I1791" s="55">
        <f>pro[[#This Row],[Admin expenses 3]]+pro[[#This Row],[Admin expenses 2]]+pro[[#This Row],[Admin expenses 1]]+pro[[#This Row],[COGS]]</f>
        <v>-337562.47499999998</v>
      </c>
      <c r="J1791" s="55">
        <f>pro[[#This Row],[Revenue]]+pro[[#This Row],[AdminExp]]</f>
        <v>-125817.242</v>
      </c>
      <c r="K1791" s="83">
        <f>pro[[#This Row],[Profit]]/pro[[#This Row],[Revenue]]</f>
        <v>-0.59419161516613694</v>
      </c>
      <c r="L1791" s="56">
        <f t="shared" si="27"/>
        <v>3</v>
      </c>
      <c r="M1791" s="82" t="str">
        <f>"Q"&amp;" "&amp;VLOOKUP(pro[[#This Row],[Period]],Mapping!A:B,2,0)</f>
        <v>Q 1</v>
      </c>
      <c r="N1791"/>
    </row>
    <row r="1792" spans="1:14" ht="11.25" customHeight="1" x14ac:dyDescent="0.2">
      <c r="A1792" s="42" t="s">
        <v>42</v>
      </c>
      <c r="B1792" s="44" t="s">
        <v>15</v>
      </c>
      <c r="C1792" s="44" t="s">
        <v>59</v>
      </c>
      <c r="D1792" s="43">
        <v>39102.524999999994</v>
      </c>
      <c r="E1792" s="43">
        <v>-17563.944999999996</v>
      </c>
      <c r="F1792" s="45">
        <v>-97420</v>
      </c>
      <c r="G1792" s="45">
        <v>-93850</v>
      </c>
      <c r="H1792" s="45">
        <v>-98250</v>
      </c>
      <c r="I1792" s="55">
        <f>pro[[#This Row],[Admin expenses 3]]+pro[[#This Row],[Admin expenses 2]]+pro[[#This Row],[Admin expenses 1]]+pro[[#This Row],[COGS]]</f>
        <v>-307083.94500000001</v>
      </c>
      <c r="J1792" s="55">
        <f>pro[[#This Row],[Revenue]]+pro[[#This Row],[AdminExp]]</f>
        <v>-267981.42000000004</v>
      </c>
      <c r="K1792" s="83">
        <f>pro[[#This Row],[Profit]]/pro[[#This Row],[Revenue]]</f>
        <v>-6.8533021844497277</v>
      </c>
      <c r="L1792" s="56">
        <f t="shared" si="27"/>
        <v>3</v>
      </c>
      <c r="M1792" s="82" t="str">
        <f>"Q"&amp;" "&amp;VLOOKUP(pro[[#This Row],[Period]],Mapping!A:B,2,0)</f>
        <v>Q 1</v>
      </c>
      <c r="N1792"/>
    </row>
    <row r="1793" spans="1:14" ht="11.25" customHeight="1" x14ac:dyDescent="0.2">
      <c r="A1793" s="42" t="s">
        <v>42</v>
      </c>
      <c r="B1793" s="44" t="s">
        <v>15</v>
      </c>
      <c r="C1793" s="44" t="s">
        <v>57</v>
      </c>
      <c r="D1793" s="43">
        <v>291902.91899999999</v>
      </c>
      <c r="E1793" s="43">
        <v>-105087.64</v>
      </c>
      <c r="F1793" s="45">
        <v>-86170</v>
      </c>
      <c r="G1793" s="45">
        <v>-44600</v>
      </c>
      <c r="H1793" s="45">
        <v>-88790</v>
      </c>
      <c r="I1793" s="55">
        <f>pro[[#This Row],[Admin expenses 3]]+pro[[#This Row],[Admin expenses 2]]+pro[[#This Row],[Admin expenses 1]]+pro[[#This Row],[COGS]]</f>
        <v>-324647.64</v>
      </c>
      <c r="J1793" s="55">
        <f>pro[[#This Row],[Revenue]]+pro[[#This Row],[AdminExp]]</f>
        <v>-32744.72100000002</v>
      </c>
      <c r="K1793" s="83">
        <f>pro[[#This Row],[Profit]]/pro[[#This Row],[Revenue]]</f>
        <v>-0.11217675079158773</v>
      </c>
      <c r="L1793" s="56">
        <f t="shared" si="27"/>
        <v>3</v>
      </c>
      <c r="M1793" s="82" t="str">
        <f>"Q"&amp;" "&amp;VLOOKUP(pro[[#This Row],[Period]],Mapping!A:B,2,0)</f>
        <v>Q 1</v>
      </c>
      <c r="N1793"/>
    </row>
    <row r="1794" spans="1:14" ht="11.25" customHeight="1" x14ac:dyDescent="0.2">
      <c r="A1794" s="42" t="s">
        <v>42</v>
      </c>
      <c r="B1794" s="44" t="s">
        <v>15</v>
      </c>
      <c r="C1794" s="44" t="s">
        <v>57</v>
      </c>
      <c r="D1794" s="43">
        <v>19440.168999999998</v>
      </c>
      <c r="E1794" s="43">
        <v>-15515.43</v>
      </c>
      <c r="F1794" s="45">
        <v>-85550</v>
      </c>
      <c r="G1794" s="45">
        <v>-43510</v>
      </c>
      <c r="H1794" s="45">
        <v>-86550</v>
      </c>
      <c r="I1794" s="55">
        <f>pro[[#This Row],[Admin expenses 3]]+pro[[#This Row],[Admin expenses 2]]+pro[[#This Row],[Admin expenses 1]]+pro[[#This Row],[COGS]]</f>
        <v>-231125.43</v>
      </c>
      <c r="J1794" s="55">
        <f>pro[[#This Row],[Revenue]]+pro[[#This Row],[AdminExp]]</f>
        <v>-211685.261</v>
      </c>
      <c r="K1794" s="83">
        <f>pro[[#This Row],[Profit]]/pro[[#This Row],[Revenue]]</f>
        <v>-10.889064853294229</v>
      </c>
      <c r="L1794" s="56">
        <f t="shared" ref="L1794:L1857" si="28">MONTH(DATEVALUE(A1794&amp;"1"))</f>
        <v>3</v>
      </c>
      <c r="M1794" s="82" t="str">
        <f>"Q"&amp;" "&amp;VLOOKUP(pro[[#This Row],[Period]],Mapping!A:B,2,0)</f>
        <v>Q 1</v>
      </c>
      <c r="N1794"/>
    </row>
    <row r="1795" spans="1:14" ht="11.25" customHeight="1" x14ac:dyDescent="0.2">
      <c r="A1795" s="42" t="s">
        <v>42</v>
      </c>
      <c r="B1795" s="44" t="s">
        <v>15</v>
      </c>
      <c r="C1795" s="44" t="s">
        <v>57</v>
      </c>
      <c r="D1795" s="43">
        <v>275225.93</v>
      </c>
      <c r="E1795" s="43">
        <v>-13327.523999999999</v>
      </c>
      <c r="F1795" s="45">
        <v>-98610</v>
      </c>
      <c r="G1795" s="45">
        <v>-63180</v>
      </c>
      <c r="H1795" s="45">
        <v>-104000</v>
      </c>
      <c r="I1795" s="55">
        <f>pro[[#This Row],[Admin expenses 3]]+pro[[#This Row],[Admin expenses 2]]+pro[[#This Row],[Admin expenses 1]]+pro[[#This Row],[COGS]]</f>
        <v>-279117.52399999998</v>
      </c>
      <c r="J1795" s="55">
        <f>pro[[#This Row],[Revenue]]+pro[[#This Row],[AdminExp]]</f>
        <v>-3891.5939999999828</v>
      </c>
      <c r="K1795" s="83">
        <f>pro[[#This Row],[Profit]]/pro[[#This Row],[Revenue]]</f>
        <v>-1.4139634299718718E-2</v>
      </c>
      <c r="L1795" s="56">
        <f t="shared" si="28"/>
        <v>3</v>
      </c>
      <c r="M1795" s="82" t="str">
        <f>"Q"&amp;" "&amp;VLOOKUP(pro[[#This Row],[Period]],Mapping!A:B,2,0)</f>
        <v>Q 1</v>
      </c>
      <c r="N1795"/>
    </row>
    <row r="1796" spans="1:14" ht="11.25" customHeight="1" x14ac:dyDescent="0.2">
      <c r="A1796" s="42" t="s">
        <v>42</v>
      </c>
      <c r="B1796" s="44" t="s">
        <v>15</v>
      </c>
      <c r="C1796" s="44" t="s">
        <v>57</v>
      </c>
      <c r="D1796" s="43">
        <v>59979.122000000003</v>
      </c>
      <c r="E1796" s="43">
        <v>-18317.151999999998</v>
      </c>
      <c r="F1796" s="45">
        <v>-99000</v>
      </c>
      <c r="G1796" s="45">
        <v>-15350</v>
      </c>
      <c r="H1796" s="45">
        <v>-100090</v>
      </c>
      <c r="I1796" s="55">
        <f>pro[[#This Row],[Admin expenses 3]]+pro[[#This Row],[Admin expenses 2]]+pro[[#This Row],[Admin expenses 1]]+pro[[#This Row],[COGS]]</f>
        <v>-232757.152</v>
      </c>
      <c r="J1796" s="55">
        <f>pro[[#This Row],[Revenue]]+pro[[#This Row],[AdminExp]]</f>
        <v>-172778.03</v>
      </c>
      <c r="K1796" s="83">
        <f>pro[[#This Row],[Profit]]/pro[[#This Row],[Revenue]]</f>
        <v>-2.8806361987092775</v>
      </c>
      <c r="L1796" s="56">
        <f t="shared" si="28"/>
        <v>3</v>
      </c>
      <c r="M1796" s="82" t="str">
        <f>"Q"&amp;" "&amp;VLOOKUP(pro[[#This Row],[Period]],Mapping!A:B,2,0)</f>
        <v>Q 1</v>
      </c>
      <c r="N1796"/>
    </row>
    <row r="1797" spans="1:14" ht="11.25" customHeight="1" x14ac:dyDescent="0.2">
      <c r="A1797" s="42" t="s">
        <v>42</v>
      </c>
      <c r="B1797" s="44" t="s">
        <v>15</v>
      </c>
      <c r="C1797" s="44" t="s">
        <v>57</v>
      </c>
      <c r="D1797" s="43">
        <v>47631.870999999999</v>
      </c>
      <c r="E1797" s="43">
        <v>-21213.331999999999</v>
      </c>
      <c r="F1797" s="45">
        <v>-35620</v>
      </c>
      <c r="G1797" s="45">
        <v>-14270</v>
      </c>
      <c r="H1797" s="45">
        <v>-19660</v>
      </c>
      <c r="I1797" s="55">
        <f>pro[[#This Row],[Admin expenses 3]]+pro[[#This Row],[Admin expenses 2]]+pro[[#This Row],[Admin expenses 1]]+pro[[#This Row],[COGS]]</f>
        <v>-90763.331999999995</v>
      </c>
      <c r="J1797" s="55">
        <f>pro[[#This Row],[Revenue]]+pro[[#This Row],[AdminExp]]</f>
        <v>-43131.460999999996</v>
      </c>
      <c r="K1797" s="83">
        <f>pro[[#This Row],[Profit]]/pro[[#This Row],[Revenue]]</f>
        <v>-0.90551683346639888</v>
      </c>
      <c r="L1797" s="56">
        <f t="shared" si="28"/>
        <v>3</v>
      </c>
      <c r="M1797" s="82" t="str">
        <f>"Q"&amp;" "&amp;VLOOKUP(pro[[#This Row],[Period]],Mapping!A:B,2,0)</f>
        <v>Q 1</v>
      </c>
      <c r="N1797"/>
    </row>
    <row r="1798" spans="1:14" ht="11.25" customHeight="1" x14ac:dyDescent="0.2">
      <c r="A1798" s="42" t="s">
        <v>42</v>
      </c>
      <c r="B1798" s="44" t="s">
        <v>15</v>
      </c>
      <c r="C1798" s="44" t="s">
        <v>58</v>
      </c>
      <c r="D1798" s="43">
        <v>78130.758999999991</v>
      </c>
      <c r="E1798" s="43">
        <v>-30672.061000000002</v>
      </c>
      <c r="F1798" s="45">
        <v>-78820</v>
      </c>
      <c r="G1798" s="45">
        <v>-20820</v>
      </c>
      <c r="H1798" s="45">
        <v>-41010</v>
      </c>
      <c r="I1798" s="55">
        <f>pro[[#This Row],[Admin expenses 3]]+pro[[#This Row],[Admin expenses 2]]+pro[[#This Row],[Admin expenses 1]]+pro[[#This Row],[COGS]]</f>
        <v>-171322.06099999999</v>
      </c>
      <c r="J1798" s="55">
        <f>pro[[#This Row],[Revenue]]+pro[[#This Row],[AdminExp]]</f>
        <v>-93191.301999999996</v>
      </c>
      <c r="K1798" s="83">
        <f>pro[[#This Row],[Profit]]/pro[[#This Row],[Revenue]]</f>
        <v>-1.1927607410034249</v>
      </c>
      <c r="L1798" s="56">
        <f t="shared" si="28"/>
        <v>3</v>
      </c>
      <c r="M1798" s="82" t="str">
        <f>"Q"&amp;" "&amp;VLOOKUP(pro[[#This Row],[Period]],Mapping!A:B,2,0)</f>
        <v>Q 1</v>
      </c>
      <c r="N1798"/>
    </row>
    <row r="1799" spans="1:14" ht="11.25" customHeight="1" x14ac:dyDescent="0.2">
      <c r="A1799" s="42" t="s">
        <v>42</v>
      </c>
      <c r="B1799" s="44" t="s">
        <v>15</v>
      </c>
      <c r="C1799" s="44" t="s">
        <v>59</v>
      </c>
      <c r="D1799" s="43">
        <v>82062.077999999994</v>
      </c>
      <c r="E1799" s="43">
        <v>-20660.535</v>
      </c>
      <c r="F1799" s="45">
        <v>-87520</v>
      </c>
      <c r="G1799" s="45">
        <v>-64240</v>
      </c>
      <c r="H1799" s="45">
        <v>-14270</v>
      </c>
      <c r="I1799" s="55">
        <f>pro[[#This Row],[Admin expenses 3]]+pro[[#This Row],[Admin expenses 2]]+pro[[#This Row],[Admin expenses 1]]+pro[[#This Row],[COGS]]</f>
        <v>-186690.535</v>
      </c>
      <c r="J1799" s="55">
        <f>pro[[#This Row],[Revenue]]+pro[[#This Row],[AdminExp]]</f>
        <v>-104628.45700000001</v>
      </c>
      <c r="K1799" s="83">
        <f>pro[[#This Row],[Profit]]/pro[[#This Row],[Revenue]]</f>
        <v>-1.2749915618758767</v>
      </c>
      <c r="L1799" s="56">
        <f t="shared" si="28"/>
        <v>3</v>
      </c>
      <c r="M1799" s="82" t="str">
        <f>"Q"&amp;" "&amp;VLOOKUP(pro[[#This Row],[Period]],Mapping!A:B,2,0)</f>
        <v>Q 1</v>
      </c>
      <c r="N1799"/>
    </row>
    <row r="1800" spans="1:14" ht="11.25" customHeight="1" x14ac:dyDescent="0.2">
      <c r="A1800" s="42" t="s">
        <v>42</v>
      </c>
      <c r="B1800" s="44" t="s">
        <v>15</v>
      </c>
      <c r="C1800" s="44" t="s">
        <v>57</v>
      </c>
      <c r="D1800" s="43">
        <v>80252.697</v>
      </c>
      <c r="E1800" s="43">
        <v>-46739.916999999994</v>
      </c>
      <c r="F1800" s="45">
        <v>-39480</v>
      </c>
      <c r="G1800" s="45">
        <v>-84440</v>
      </c>
      <c r="H1800" s="45">
        <v>-106050</v>
      </c>
      <c r="I1800" s="55">
        <f>pro[[#This Row],[Admin expenses 3]]+pro[[#This Row],[Admin expenses 2]]+pro[[#This Row],[Admin expenses 1]]+pro[[#This Row],[COGS]]</f>
        <v>-276709.91700000002</v>
      </c>
      <c r="J1800" s="55">
        <f>pro[[#This Row],[Revenue]]+pro[[#This Row],[AdminExp]]</f>
        <v>-196457.22000000003</v>
      </c>
      <c r="K1800" s="83">
        <f>pro[[#This Row],[Profit]]/pro[[#This Row],[Revenue]]</f>
        <v>-2.4479827762050168</v>
      </c>
      <c r="L1800" s="56">
        <f t="shared" si="28"/>
        <v>3</v>
      </c>
      <c r="M1800" s="82" t="str">
        <f>"Q"&amp;" "&amp;VLOOKUP(pro[[#This Row],[Period]],Mapping!A:B,2,0)</f>
        <v>Q 1</v>
      </c>
      <c r="N1800"/>
    </row>
    <row r="1801" spans="1:14" ht="11.25" customHeight="1" x14ac:dyDescent="0.2">
      <c r="A1801" s="42" t="s">
        <v>42</v>
      </c>
      <c r="B1801" s="44" t="s">
        <v>15</v>
      </c>
      <c r="C1801" s="44" t="s">
        <v>57</v>
      </c>
      <c r="D1801" s="43">
        <v>22071.706999999999</v>
      </c>
      <c r="E1801" s="43">
        <v>-57007.285999999993</v>
      </c>
      <c r="F1801" s="45">
        <v>-92390</v>
      </c>
      <c r="G1801" s="45">
        <v>-30550</v>
      </c>
      <c r="H1801" s="45">
        <v>-43790</v>
      </c>
      <c r="I1801" s="55">
        <f>pro[[#This Row],[Admin expenses 3]]+pro[[#This Row],[Admin expenses 2]]+pro[[#This Row],[Admin expenses 1]]+pro[[#This Row],[COGS]]</f>
        <v>-223737.28599999999</v>
      </c>
      <c r="J1801" s="55">
        <f>pro[[#This Row],[Revenue]]+pro[[#This Row],[AdminExp]]</f>
        <v>-201665.579</v>
      </c>
      <c r="K1801" s="83">
        <f>pro[[#This Row],[Profit]]/pro[[#This Row],[Revenue]]</f>
        <v>-9.1368365391947268</v>
      </c>
      <c r="L1801" s="56">
        <f t="shared" si="28"/>
        <v>3</v>
      </c>
      <c r="M1801" s="82" t="str">
        <f>"Q"&amp;" "&amp;VLOOKUP(pro[[#This Row],[Period]],Mapping!A:B,2,0)</f>
        <v>Q 1</v>
      </c>
      <c r="N1801"/>
    </row>
    <row r="1802" spans="1:14" ht="11.25" customHeight="1" x14ac:dyDescent="0.2">
      <c r="A1802" s="42" t="s">
        <v>42</v>
      </c>
      <c r="B1802" s="44" t="s">
        <v>15</v>
      </c>
      <c r="C1802" s="44" t="s">
        <v>57</v>
      </c>
      <c r="D1802" s="43">
        <v>175496.03399999999</v>
      </c>
      <c r="E1802" s="43">
        <v>-254409.37899999996</v>
      </c>
      <c r="F1802" s="45">
        <v>-32740</v>
      </c>
      <c r="G1802" s="45">
        <v>-53330</v>
      </c>
      <c r="H1802" s="45">
        <v>-27130</v>
      </c>
      <c r="I1802" s="55">
        <f>pro[[#This Row],[Admin expenses 3]]+pro[[#This Row],[Admin expenses 2]]+pro[[#This Row],[Admin expenses 1]]+pro[[#This Row],[COGS]]</f>
        <v>-367609.37899999996</v>
      </c>
      <c r="J1802" s="55">
        <f>pro[[#This Row],[Revenue]]+pro[[#This Row],[AdminExp]]</f>
        <v>-192113.34499999997</v>
      </c>
      <c r="K1802" s="83">
        <f>pro[[#This Row],[Profit]]/pro[[#This Row],[Revenue]]</f>
        <v>-1.094687672543073</v>
      </c>
      <c r="L1802" s="56">
        <f t="shared" si="28"/>
        <v>3</v>
      </c>
      <c r="M1802" s="82" t="str">
        <f>"Q"&amp;" "&amp;VLOOKUP(pro[[#This Row],[Period]],Mapping!A:B,2,0)</f>
        <v>Q 1</v>
      </c>
      <c r="N1802"/>
    </row>
    <row r="1803" spans="1:14" ht="11.25" customHeight="1" x14ac:dyDescent="0.2">
      <c r="A1803" s="42" t="s">
        <v>42</v>
      </c>
      <c r="B1803" s="44" t="s">
        <v>15</v>
      </c>
      <c r="C1803" s="44" t="s">
        <v>58</v>
      </c>
      <c r="D1803" s="43">
        <v>206598.34999999998</v>
      </c>
      <c r="E1803" s="43">
        <v>-208453.791</v>
      </c>
      <c r="F1803" s="45">
        <v>-77010</v>
      </c>
      <c r="G1803" s="45">
        <v>-25650</v>
      </c>
      <c r="H1803" s="45">
        <v>-57190</v>
      </c>
      <c r="I1803" s="55">
        <f>pro[[#This Row],[Admin expenses 3]]+pro[[#This Row],[Admin expenses 2]]+pro[[#This Row],[Admin expenses 1]]+pro[[#This Row],[COGS]]</f>
        <v>-368303.79099999997</v>
      </c>
      <c r="J1803" s="55">
        <f>pro[[#This Row],[Revenue]]+pro[[#This Row],[AdminExp]]</f>
        <v>-161705.44099999999</v>
      </c>
      <c r="K1803" s="83">
        <f>pro[[#This Row],[Profit]]/pro[[#This Row],[Revenue]]</f>
        <v>-0.78270441656479839</v>
      </c>
      <c r="L1803" s="56">
        <f t="shared" si="28"/>
        <v>3</v>
      </c>
      <c r="M1803" s="82" t="str">
        <f>"Q"&amp;" "&amp;VLOOKUP(pro[[#This Row],[Period]],Mapping!A:B,2,0)</f>
        <v>Q 1</v>
      </c>
      <c r="N1803"/>
    </row>
    <row r="1804" spans="1:14" ht="11.25" customHeight="1" x14ac:dyDescent="0.2">
      <c r="A1804" s="42" t="s">
        <v>42</v>
      </c>
      <c r="B1804" s="44" t="s">
        <v>15</v>
      </c>
      <c r="C1804" s="44" t="s">
        <v>59</v>
      </c>
      <c r="D1804" s="43">
        <v>184983.69399999999</v>
      </c>
      <c r="E1804" s="43">
        <v>-152534.52899999998</v>
      </c>
      <c r="F1804" s="45">
        <v>-30590</v>
      </c>
      <c r="G1804" s="45">
        <v>-31930</v>
      </c>
      <c r="H1804" s="45">
        <v>-49190</v>
      </c>
      <c r="I1804" s="55">
        <f>pro[[#This Row],[Admin expenses 3]]+pro[[#This Row],[Admin expenses 2]]+pro[[#This Row],[Admin expenses 1]]+pro[[#This Row],[COGS]]</f>
        <v>-264244.52899999998</v>
      </c>
      <c r="J1804" s="55">
        <f>pro[[#This Row],[Revenue]]+pro[[#This Row],[AdminExp]]</f>
        <v>-79260.834999999992</v>
      </c>
      <c r="K1804" s="83">
        <f>pro[[#This Row],[Profit]]/pro[[#This Row],[Revenue]]</f>
        <v>-0.42847471193866415</v>
      </c>
      <c r="L1804" s="56">
        <f t="shared" si="28"/>
        <v>3</v>
      </c>
      <c r="M1804" s="82" t="str">
        <f>"Q"&amp;" "&amp;VLOOKUP(pro[[#This Row],[Period]],Mapping!A:B,2,0)</f>
        <v>Q 1</v>
      </c>
      <c r="N1804"/>
    </row>
    <row r="1805" spans="1:14" ht="11.25" customHeight="1" x14ac:dyDescent="0.2">
      <c r="A1805" s="42" t="s">
        <v>42</v>
      </c>
      <c r="B1805" s="44" t="s">
        <v>15</v>
      </c>
      <c r="C1805" s="44" t="s">
        <v>57</v>
      </c>
      <c r="D1805" s="43">
        <v>116997.35599999999</v>
      </c>
      <c r="E1805" s="43">
        <v>-169679.84599999999</v>
      </c>
      <c r="F1805" s="45">
        <v>-105960</v>
      </c>
      <c r="G1805" s="45">
        <v>-91590</v>
      </c>
      <c r="H1805" s="45">
        <v>-79150</v>
      </c>
      <c r="I1805" s="55">
        <f>pro[[#This Row],[Admin expenses 3]]+pro[[#This Row],[Admin expenses 2]]+pro[[#This Row],[Admin expenses 1]]+pro[[#This Row],[COGS]]</f>
        <v>-446379.84600000002</v>
      </c>
      <c r="J1805" s="55">
        <f>pro[[#This Row],[Revenue]]+pro[[#This Row],[AdminExp]]</f>
        <v>-329382.49000000005</v>
      </c>
      <c r="K1805" s="83">
        <f>pro[[#This Row],[Profit]]/pro[[#This Row],[Revenue]]</f>
        <v>-2.8152985782003492</v>
      </c>
      <c r="L1805" s="56">
        <f t="shared" si="28"/>
        <v>3</v>
      </c>
      <c r="M1805" s="82" t="str">
        <f>"Q"&amp;" "&amp;VLOOKUP(pro[[#This Row],[Period]],Mapping!A:B,2,0)</f>
        <v>Q 1</v>
      </c>
      <c r="N1805"/>
    </row>
    <row r="1806" spans="1:14" ht="11.25" customHeight="1" x14ac:dyDescent="0.2">
      <c r="A1806" s="42" t="s">
        <v>42</v>
      </c>
      <c r="B1806" s="44" t="s">
        <v>15</v>
      </c>
      <c r="C1806" s="44" t="s">
        <v>57</v>
      </c>
      <c r="D1806" s="43">
        <v>185910.03899999999</v>
      </c>
      <c r="E1806" s="43">
        <v>-151744.62099999998</v>
      </c>
      <c r="F1806" s="45">
        <v>-76950</v>
      </c>
      <c r="G1806" s="45">
        <v>-38850</v>
      </c>
      <c r="H1806" s="45">
        <v>-44100</v>
      </c>
      <c r="I1806" s="55">
        <f>pro[[#This Row],[Admin expenses 3]]+pro[[#This Row],[Admin expenses 2]]+pro[[#This Row],[Admin expenses 1]]+pro[[#This Row],[COGS]]</f>
        <v>-311644.62099999998</v>
      </c>
      <c r="J1806" s="55">
        <f>pro[[#This Row],[Revenue]]+pro[[#This Row],[AdminExp]]</f>
        <v>-125734.58199999999</v>
      </c>
      <c r="K1806" s="83">
        <f>pro[[#This Row],[Profit]]/pro[[#This Row],[Revenue]]</f>
        <v>-0.67631948589930635</v>
      </c>
      <c r="L1806" s="56">
        <f t="shared" si="28"/>
        <v>3</v>
      </c>
      <c r="M1806" s="82" t="str">
        <f>"Q"&amp;" "&amp;VLOOKUP(pro[[#This Row],[Period]],Mapping!A:B,2,0)</f>
        <v>Q 1</v>
      </c>
      <c r="N1806"/>
    </row>
    <row r="1807" spans="1:14" ht="11.25" customHeight="1" x14ac:dyDescent="0.2">
      <c r="A1807" s="42" t="s">
        <v>42</v>
      </c>
      <c r="B1807" s="44" t="s">
        <v>15</v>
      </c>
      <c r="C1807" s="44" t="s">
        <v>58</v>
      </c>
      <c r="D1807" s="43">
        <v>73075.156000000003</v>
      </c>
      <c r="E1807" s="43">
        <v>-56276.030999999995</v>
      </c>
      <c r="F1807" s="45">
        <v>-97400</v>
      </c>
      <c r="G1807" s="45">
        <v>-56910</v>
      </c>
      <c r="H1807" s="45">
        <v>-40150</v>
      </c>
      <c r="I1807" s="55">
        <f>pro[[#This Row],[Admin expenses 3]]+pro[[#This Row],[Admin expenses 2]]+pro[[#This Row],[Admin expenses 1]]+pro[[#This Row],[COGS]]</f>
        <v>-250736.03099999999</v>
      </c>
      <c r="J1807" s="55">
        <f>pro[[#This Row],[Revenue]]+pro[[#This Row],[AdminExp]]</f>
        <v>-177660.875</v>
      </c>
      <c r="K1807" s="83">
        <f>pro[[#This Row],[Profit]]/pro[[#This Row],[Revenue]]</f>
        <v>-2.4312076049485269</v>
      </c>
      <c r="L1807" s="56">
        <f t="shared" si="28"/>
        <v>3</v>
      </c>
      <c r="M1807" s="82" t="str">
        <f>"Q"&amp;" "&amp;VLOOKUP(pro[[#This Row],[Period]],Mapping!A:B,2,0)</f>
        <v>Q 1</v>
      </c>
      <c r="N1807"/>
    </row>
    <row r="1808" spans="1:14" ht="11.25" customHeight="1" x14ac:dyDescent="0.2">
      <c r="A1808" s="42" t="s">
        <v>42</v>
      </c>
      <c r="B1808" s="44" t="s">
        <v>15</v>
      </c>
      <c r="C1808" s="44" t="s">
        <v>59</v>
      </c>
      <c r="D1808" s="43">
        <v>42806.028999999995</v>
      </c>
      <c r="E1808" s="43">
        <v>-22719.402999999998</v>
      </c>
      <c r="F1808" s="45">
        <v>-102370</v>
      </c>
      <c r="G1808" s="45">
        <v>-24860</v>
      </c>
      <c r="H1808" s="45">
        <v>-30970</v>
      </c>
      <c r="I1808" s="55">
        <f>pro[[#This Row],[Admin expenses 3]]+pro[[#This Row],[Admin expenses 2]]+pro[[#This Row],[Admin expenses 1]]+pro[[#This Row],[COGS]]</f>
        <v>-180919.40299999999</v>
      </c>
      <c r="J1808" s="55">
        <f>pro[[#This Row],[Revenue]]+pro[[#This Row],[AdminExp]]</f>
        <v>-138113.37400000001</v>
      </c>
      <c r="K1808" s="83">
        <f>pro[[#This Row],[Profit]]/pro[[#This Row],[Revenue]]</f>
        <v>-3.2264934923068904</v>
      </c>
      <c r="L1808" s="56">
        <f t="shared" si="28"/>
        <v>3</v>
      </c>
      <c r="M1808" s="82" t="str">
        <f>"Q"&amp;" "&amp;VLOOKUP(pro[[#This Row],[Period]],Mapping!A:B,2,0)</f>
        <v>Q 1</v>
      </c>
      <c r="N1808"/>
    </row>
    <row r="1809" spans="1:14" ht="11.25" customHeight="1" x14ac:dyDescent="0.2">
      <c r="A1809" s="42" t="s">
        <v>42</v>
      </c>
      <c r="B1809" s="44" t="s">
        <v>15</v>
      </c>
      <c r="C1809" s="44" t="s">
        <v>57</v>
      </c>
      <c r="D1809" s="43">
        <v>38046.112999999998</v>
      </c>
      <c r="E1809" s="43">
        <v>-23729.439999999995</v>
      </c>
      <c r="F1809" s="45">
        <v>-97940</v>
      </c>
      <c r="G1809" s="45">
        <v>-41520</v>
      </c>
      <c r="H1809" s="45">
        <v>-68700</v>
      </c>
      <c r="I1809" s="55">
        <f>pro[[#This Row],[Admin expenses 3]]+pro[[#This Row],[Admin expenses 2]]+pro[[#This Row],[Admin expenses 1]]+pro[[#This Row],[COGS]]</f>
        <v>-231889.44</v>
      </c>
      <c r="J1809" s="55">
        <f>pro[[#This Row],[Revenue]]+pro[[#This Row],[AdminExp]]</f>
        <v>-193843.32699999999</v>
      </c>
      <c r="K1809" s="83">
        <f>pro[[#This Row],[Profit]]/pro[[#This Row],[Revenue]]</f>
        <v>-5.0949574533408972</v>
      </c>
      <c r="L1809" s="56">
        <f t="shared" si="28"/>
        <v>3</v>
      </c>
      <c r="M1809" s="82" t="str">
        <f>"Q"&amp;" "&amp;VLOOKUP(pro[[#This Row],[Period]],Mapping!A:B,2,0)</f>
        <v>Q 1</v>
      </c>
      <c r="N1809"/>
    </row>
    <row r="1810" spans="1:14" ht="11.25" customHeight="1" x14ac:dyDescent="0.2">
      <c r="A1810" s="42" t="s">
        <v>42</v>
      </c>
      <c r="B1810" s="44" t="s">
        <v>15</v>
      </c>
      <c r="C1810" s="44" t="s">
        <v>57</v>
      </c>
      <c r="D1810" s="43">
        <v>129163.041</v>
      </c>
      <c r="E1810" s="43">
        <v>-153657.95899999997</v>
      </c>
      <c r="F1810" s="45">
        <v>-14430</v>
      </c>
      <c r="G1810" s="45">
        <v>-108130</v>
      </c>
      <c r="H1810" s="45">
        <v>-106440</v>
      </c>
      <c r="I1810" s="55">
        <f>pro[[#This Row],[Admin expenses 3]]+pro[[#This Row],[Admin expenses 2]]+pro[[#This Row],[Admin expenses 1]]+pro[[#This Row],[COGS]]</f>
        <v>-382657.95899999997</v>
      </c>
      <c r="J1810" s="55">
        <f>pro[[#This Row],[Revenue]]+pro[[#This Row],[AdminExp]]</f>
        <v>-253494.91799999998</v>
      </c>
      <c r="K1810" s="83">
        <f>pro[[#This Row],[Profit]]/pro[[#This Row],[Revenue]]</f>
        <v>-1.9625963900927355</v>
      </c>
      <c r="L1810" s="56">
        <f t="shared" si="28"/>
        <v>3</v>
      </c>
      <c r="M1810" s="82" t="str">
        <f>"Q"&amp;" "&amp;VLOOKUP(pro[[#This Row],[Period]],Mapping!A:B,2,0)</f>
        <v>Q 1</v>
      </c>
      <c r="N1810"/>
    </row>
    <row r="1811" spans="1:14" ht="11.25" customHeight="1" x14ac:dyDescent="0.2">
      <c r="A1811" s="42" t="s">
        <v>42</v>
      </c>
      <c r="B1811" s="44" t="s">
        <v>15</v>
      </c>
      <c r="C1811" s="44" t="s">
        <v>57</v>
      </c>
      <c r="D1811" s="43">
        <v>65391.325999999994</v>
      </c>
      <c r="E1811" s="43">
        <v>-37618.258999999998</v>
      </c>
      <c r="F1811" s="45">
        <v>-82550</v>
      </c>
      <c r="G1811" s="45">
        <v>-59290</v>
      </c>
      <c r="H1811" s="45">
        <v>-92570</v>
      </c>
      <c r="I1811" s="55">
        <f>pro[[#This Row],[Admin expenses 3]]+pro[[#This Row],[Admin expenses 2]]+pro[[#This Row],[Admin expenses 1]]+pro[[#This Row],[COGS]]</f>
        <v>-272028.25900000002</v>
      </c>
      <c r="J1811" s="55">
        <f>pro[[#This Row],[Revenue]]+pro[[#This Row],[AdminExp]]</f>
        <v>-206636.93300000002</v>
      </c>
      <c r="K1811" s="83">
        <f>pro[[#This Row],[Profit]]/pro[[#This Row],[Revenue]]</f>
        <v>-3.160005242897201</v>
      </c>
      <c r="L1811" s="56">
        <f t="shared" si="28"/>
        <v>3</v>
      </c>
      <c r="M1811" s="82" t="str">
        <f>"Q"&amp;" "&amp;VLOOKUP(pro[[#This Row],[Period]],Mapping!A:B,2,0)</f>
        <v>Q 1</v>
      </c>
      <c r="N1811"/>
    </row>
    <row r="1812" spans="1:14" ht="11.25" customHeight="1" x14ac:dyDescent="0.2">
      <c r="A1812" s="42" t="s">
        <v>42</v>
      </c>
      <c r="B1812" s="44" t="s">
        <v>15</v>
      </c>
      <c r="C1812" s="44" t="s">
        <v>58</v>
      </c>
      <c r="D1812" s="43">
        <v>50943.045999999995</v>
      </c>
      <c r="E1812" s="43">
        <v>-16673.600999999999</v>
      </c>
      <c r="F1812" s="45">
        <v>-76880</v>
      </c>
      <c r="G1812" s="45">
        <v>-33810</v>
      </c>
      <c r="H1812" s="45">
        <v>-88920</v>
      </c>
      <c r="I1812" s="55">
        <f>pro[[#This Row],[Admin expenses 3]]+pro[[#This Row],[Admin expenses 2]]+pro[[#This Row],[Admin expenses 1]]+pro[[#This Row],[COGS]]</f>
        <v>-216283.601</v>
      </c>
      <c r="J1812" s="55">
        <f>pro[[#This Row],[Revenue]]+pro[[#This Row],[AdminExp]]</f>
        <v>-165340.55499999999</v>
      </c>
      <c r="K1812" s="83">
        <f>pro[[#This Row],[Profit]]/pro[[#This Row],[Revenue]]</f>
        <v>-3.245596170280042</v>
      </c>
      <c r="L1812" s="56">
        <f t="shared" si="28"/>
        <v>3</v>
      </c>
      <c r="M1812" s="82" t="str">
        <f>"Q"&amp;" "&amp;VLOOKUP(pro[[#This Row],[Period]],Mapping!A:B,2,0)</f>
        <v>Q 1</v>
      </c>
      <c r="N1812"/>
    </row>
    <row r="1813" spans="1:14" ht="11.25" customHeight="1" x14ac:dyDescent="0.2">
      <c r="A1813" s="42" t="s">
        <v>42</v>
      </c>
      <c r="B1813" s="44" t="s">
        <v>15</v>
      </c>
      <c r="C1813" s="44" t="s">
        <v>59</v>
      </c>
      <c r="D1813" s="43">
        <v>5231.9749999999995</v>
      </c>
      <c r="E1813" s="43">
        <v>-5797.4489999999996</v>
      </c>
      <c r="F1813" s="45">
        <v>-105210</v>
      </c>
      <c r="G1813" s="45">
        <v>-91740</v>
      </c>
      <c r="H1813" s="45">
        <v>-50250</v>
      </c>
      <c r="I1813" s="55">
        <f>pro[[#This Row],[Admin expenses 3]]+pro[[#This Row],[Admin expenses 2]]+pro[[#This Row],[Admin expenses 1]]+pro[[#This Row],[COGS]]</f>
        <v>-252997.44899999999</v>
      </c>
      <c r="J1813" s="55">
        <f>pro[[#This Row],[Revenue]]+pro[[#This Row],[AdminExp]]</f>
        <v>-247765.47399999999</v>
      </c>
      <c r="K1813" s="83">
        <f>pro[[#This Row],[Profit]]/pro[[#This Row],[Revenue]]</f>
        <v>-47.356012595625934</v>
      </c>
      <c r="L1813" s="56">
        <f t="shared" si="28"/>
        <v>3</v>
      </c>
      <c r="M1813" s="82" t="str">
        <f>"Q"&amp;" "&amp;VLOOKUP(pro[[#This Row],[Period]],Mapping!A:B,2,0)</f>
        <v>Q 1</v>
      </c>
      <c r="N1813"/>
    </row>
    <row r="1814" spans="1:14" ht="11.25" customHeight="1" x14ac:dyDescent="0.2">
      <c r="A1814" s="42" t="s">
        <v>42</v>
      </c>
      <c r="B1814" s="44" t="s">
        <v>15</v>
      </c>
      <c r="C1814" s="44" t="s">
        <v>60</v>
      </c>
      <c r="D1814" s="43">
        <v>73110.149000000005</v>
      </c>
      <c r="E1814" s="43">
        <v>-9043.369999999999</v>
      </c>
      <c r="F1814" s="45">
        <v>-31260</v>
      </c>
      <c r="G1814" s="45">
        <v>-79150</v>
      </c>
      <c r="H1814" s="45">
        <v>-64630</v>
      </c>
      <c r="I1814" s="55">
        <f>pro[[#This Row],[Admin expenses 3]]+pro[[#This Row],[Admin expenses 2]]+pro[[#This Row],[Admin expenses 1]]+pro[[#This Row],[COGS]]</f>
        <v>-184083.37</v>
      </c>
      <c r="J1814" s="55">
        <f>pro[[#This Row],[Revenue]]+pro[[#This Row],[AdminExp]]</f>
        <v>-110973.22099999999</v>
      </c>
      <c r="K1814" s="83">
        <f>pro[[#This Row],[Profit]]/pro[[#This Row],[Revenue]]</f>
        <v>-1.5178907787481049</v>
      </c>
      <c r="L1814" s="56">
        <f t="shared" si="28"/>
        <v>3</v>
      </c>
      <c r="M1814" s="82" t="str">
        <f>"Q"&amp;" "&amp;VLOOKUP(pro[[#This Row],[Period]],Mapping!A:B,2,0)</f>
        <v>Q 1</v>
      </c>
      <c r="N1814"/>
    </row>
    <row r="1815" spans="1:14" ht="11.25" customHeight="1" x14ac:dyDescent="0.2">
      <c r="A1815" s="42" t="s">
        <v>42</v>
      </c>
      <c r="B1815" s="44" t="s">
        <v>15</v>
      </c>
      <c r="C1815" s="44" t="s">
        <v>57</v>
      </c>
      <c r="D1815" s="43">
        <v>60922.343999999997</v>
      </c>
      <c r="E1815" s="43">
        <v>-21283.359999999997</v>
      </c>
      <c r="F1815" s="45">
        <v>-107320</v>
      </c>
      <c r="G1815" s="45">
        <v>-98580</v>
      </c>
      <c r="H1815" s="45">
        <v>-47020</v>
      </c>
      <c r="I1815" s="55">
        <f>pro[[#This Row],[Admin expenses 3]]+pro[[#This Row],[Admin expenses 2]]+pro[[#This Row],[Admin expenses 1]]+pro[[#This Row],[COGS]]</f>
        <v>-274203.36</v>
      </c>
      <c r="J1815" s="55">
        <f>pro[[#This Row],[Revenue]]+pro[[#This Row],[AdminExp]]</f>
        <v>-213281.016</v>
      </c>
      <c r="K1815" s="83">
        <f>pro[[#This Row],[Profit]]/pro[[#This Row],[Revenue]]</f>
        <v>-3.5008668740651214</v>
      </c>
      <c r="L1815" s="56">
        <f t="shared" si="28"/>
        <v>3</v>
      </c>
      <c r="M1815" s="82" t="str">
        <f>"Q"&amp;" "&amp;VLOOKUP(pro[[#This Row],[Period]],Mapping!A:B,2,0)</f>
        <v>Q 1</v>
      </c>
      <c r="N1815"/>
    </row>
    <row r="1816" spans="1:14" ht="11.25" customHeight="1" x14ac:dyDescent="0.2">
      <c r="A1816" s="42" t="s">
        <v>42</v>
      </c>
      <c r="B1816" s="44" t="s">
        <v>15</v>
      </c>
      <c r="C1816" s="44" t="s">
        <v>58</v>
      </c>
      <c r="D1816" s="43">
        <v>262656.58999999997</v>
      </c>
      <c r="E1816" s="43">
        <v>-56817.158999999992</v>
      </c>
      <c r="F1816" s="45">
        <v>-91540</v>
      </c>
      <c r="G1816" s="45">
        <v>-72930</v>
      </c>
      <c r="H1816" s="45">
        <v>-33290</v>
      </c>
      <c r="I1816" s="55">
        <f>pro[[#This Row],[Admin expenses 3]]+pro[[#This Row],[Admin expenses 2]]+pro[[#This Row],[Admin expenses 1]]+pro[[#This Row],[COGS]]</f>
        <v>-254577.15899999999</v>
      </c>
      <c r="J1816" s="55">
        <f>pro[[#This Row],[Revenue]]+pro[[#This Row],[AdminExp]]</f>
        <v>8079.4309999999823</v>
      </c>
      <c r="K1816" s="83">
        <f>pro[[#This Row],[Profit]]/pro[[#This Row],[Revenue]]</f>
        <v>3.0760435136997642E-2</v>
      </c>
      <c r="L1816" s="56">
        <f t="shared" si="28"/>
        <v>3</v>
      </c>
      <c r="M1816" s="82" t="str">
        <f>"Q"&amp;" "&amp;VLOOKUP(pro[[#This Row],[Period]],Mapping!A:B,2,0)</f>
        <v>Q 1</v>
      </c>
      <c r="N1816"/>
    </row>
    <row r="1817" spans="1:14" ht="11.25" customHeight="1" x14ac:dyDescent="0.2">
      <c r="A1817" s="42" t="s">
        <v>42</v>
      </c>
      <c r="B1817" s="44" t="s">
        <v>15</v>
      </c>
      <c r="C1817" s="44" t="s">
        <v>59</v>
      </c>
      <c r="D1817" s="43">
        <v>85368.555999999997</v>
      </c>
      <c r="E1817" s="43">
        <v>-43696.659999999996</v>
      </c>
      <c r="F1817" s="45">
        <v>-26810</v>
      </c>
      <c r="G1817" s="45">
        <v>-21110</v>
      </c>
      <c r="H1817" s="45">
        <v>-104540</v>
      </c>
      <c r="I1817" s="55">
        <f>pro[[#This Row],[Admin expenses 3]]+pro[[#This Row],[Admin expenses 2]]+pro[[#This Row],[Admin expenses 1]]+pro[[#This Row],[COGS]]</f>
        <v>-196156.66</v>
      </c>
      <c r="J1817" s="55">
        <f>pro[[#This Row],[Revenue]]+pro[[#This Row],[AdminExp]]</f>
        <v>-110788.10400000001</v>
      </c>
      <c r="K1817" s="83">
        <f>pro[[#This Row],[Profit]]/pro[[#This Row],[Revenue]]</f>
        <v>-1.2977624220327681</v>
      </c>
      <c r="L1817" s="56">
        <f t="shared" si="28"/>
        <v>3</v>
      </c>
      <c r="M1817" s="82" t="str">
        <f>"Q"&amp;" "&amp;VLOOKUP(pro[[#This Row],[Period]],Mapping!A:B,2,0)</f>
        <v>Q 1</v>
      </c>
      <c r="N1817"/>
    </row>
    <row r="1818" spans="1:14" ht="11.25" customHeight="1" x14ac:dyDescent="0.2">
      <c r="A1818" s="42" t="s">
        <v>42</v>
      </c>
      <c r="B1818" s="44" t="s">
        <v>15</v>
      </c>
      <c r="C1818" s="44" t="s">
        <v>60</v>
      </c>
      <c r="D1818" s="43">
        <v>158382.69299999997</v>
      </c>
      <c r="E1818" s="43">
        <v>-84709.358999999997</v>
      </c>
      <c r="F1818" s="45">
        <v>-29180</v>
      </c>
      <c r="G1818" s="45">
        <v>-32750</v>
      </c>
      <c r="H1818" s="45">
        <v>-29910</v>
      </c>
      <c r="I1818" s="55">
        <f>pro[[#This Row],[Admin expenses 3]]+pro[[#This Row],[Admin expenses 2]]+pro[[#This Row],[Admin expenses 1]]+pro[[#This Row],[COGS]]</f>
        <v>-176549.359</v>
      </c>
      <c r="J1818" s="55">
        <f>pro[[#This Row],[Revenue]]+pro[[#This Row],[AdminExp]]</f>
        <v>-18166.666000000027</v>
      </c>
      <c r="K1818" s="83">
        <f>pro[[#This Row],[Profit]]/pro[[#This Row],[Revenue]]</f>
        <v>-0.11470108037625064</v>
      </c>
      <c r="L1818" s="56">
        <f t="shared" si="28"/>
        <v>3</v>
      </c>
      <c r="M1818" s="82" t="str">
        <f>"Q"&amp;" "&amp;VLOOKUP(pro[[#This Row],[Period]],Mapping!A:B,2,0)</f>
        <v>Q 1</v>
      </c>
      <c r="N1818"/>
    </row>
    <row r="1819" spans="1:14" ht="11.25" customHeight="1" x14ac:dyDescent="0.2">
      <c r="A1819" s="42" t="s">
        <v>42</v>
      </c>
      <c r="B1819" s="44" t="s">
        <v>15</v>
      </c>
      <c r="C1819" s="44" t="s">
        <v>57</v>
      </c>
      <c r="D1819" s="43">
        <v>193965.18399999998</v>
      </c>
      <c r="E1819" s="43">
        <v>-107112.45299999999</v>
      </c>
      <c r="F1819" s="45">
        <v>-78310</v>
      </c>
      <c r="G1819" s="45">
        <v>-100440</v>
      </c>
      <c r="H1819" s="45">
        <v>-39920</v>
      </c>
      <c r="I1819" s="55">
        <f>pro[[#This Row],[Admin expenses 3]]+pro[[#This Row],[Admin expenses 2]]+pro[[#This Row],[Admin expenses 1]]+pro[[#This Row],[COGS]]</f>
        <v>-325782.45299999998</v>
      </c>
      <c r="J1819" s="55">
        <f>pro[[#This Row],[Revenue]]+pro[[#This Row],[AdminExp]]</f>
        <v>-131817.269</v>
      </c>
      <c r="K1819" s="83">
        <f>pro[[#This Row],[Profit]]/pro[[#This Row],[Revenue]]</f>
        <v>-0.67959242108109474</v>
      </c>
      <c r="L1819" s="56">
        <f t="shared" si="28"/>
        <v>3</v>
      </c>
      <c r="M1819" s="82" t="str">
        <f>"Q"&amp;" "&amp;VLOOKUP(pro[[#This Row],[Period]],Mapping!A:B,2,0)</f>
        <v>Q 1</v>
      </c>
      <c r="N1819"/>
    </row>
    <row r="1820" spans="1:14" ht="11.25" customHeight="1" x14ac:dyDescent="0.2">
      <c r="A1820" s="42" t="s">
        <v>42</v>
      </c>
      <c r="B1820" s="44" t="s">
        <v>15</v>
      </c>
      <c r="C1820" s="44" t="s">
        <v>58</v>
      </c>
      <c r="D1820" s="43">
        <v>106378.874</v>
      </c>
      <c r="E1820" s="43">
        <v>-59695.489000000001</v>
      </c>
      <c r="F1820" s="45">
        <v>-57180</v>
      </c>
      <c r="G1820" s="45">
        <v>-33360</v>
      </c>
      <c r="H1820" s="45">
        <v>-83980</v>
      </c>
      <c r="I1820" s="55">
        <f>pro[[#This Row],[Admin expenses 3]]+pro[[#This Row],[Admin expenses 2]]+pro[[#This Row],[Admin expenses 1]]+pro[[#This Row],[COGS]]</f>
        <v>-234215.489</v>
      </c>
      <c r="J1820" s="55">
        <f>pro[[#This Row],[Revenue]]+pro[[#This Row],[AdminExp]]</f>
        <v>-127836.61500000001</v>
      </c>
      <c r="K1820" s="83">
        <f>pro[[#This Row],[Profit]]/pro[[#This Row],[Revenue]]</f>
        <v>-1.2017105482804791</v>
      </c>
      <c r="L1820" s="56">
        <f t="shared" si="28"/>
        <v>3</v>
      </c>
      <c r="M1820" s="82" t="str">
        <f>"Q"&amp;" "&amp;VLOOKUP(pro[[#This Row],[Period]],Mapping!A:B,2,0)</f>
        <v>Q 1</v>
      </c>
      <c r="N1820"/>
    </row>
    <row r="1821" spans="1:14" ht="11.25" customHeight="1" x14ac:dyDescent="0.2">
      <c r="A1821" s="42" t="s">
        <v>42</v>
      </c>
      <c r="B1821" s="44" t="s">
        <v>15</v>
      </c>
      <c r="C1821" s="44" t="s">
        <v>59</v>
      </c>
      <c r="D1821" s="43">
        <v>329395.47200000001</v>
      </c>
      <c r="E1821" s="43">
        <v>-98193.752999999997</v>
      </c>
      <c r="F1821" s="45">
        <v>-104270</v>
      </c>
      <c r="G1821" s="45">
        <v>-94270</v>
      </c>
      <c r="H1821" s="45">
        <v>-41630</v>
      </c>
      <c r="I1821" s="55">
        <f>pro[[#This Row],[Admin expenses 3]]+pro[[#This Row],[Admin expenses 2]]+pro[[#This Row],[Admin expenses 1]]+pro[[#This Row],[COGS]]</f>
        <v>-338363.75300000003</v>
      </c>
      <c r="J1821" s="55">
        <f>pro[[#This Row],[Revenue]]+pro[[#This Row],[AdminExp]]</f>
        <v>-8968.2810000000172</v>
      </c>
      <c r="K1821" s="83">
        <f>pro[[#This Row],[Profit]]/pro[[#This Row],[Revenue]]</f>
        <v>-2.7226485371966549E-2</v>
      </c>
      <c r="L1821" s="56">
        <f t="shared" si="28"/>
        <v>3</v>
      </c>
      <c r="M1821" s="82" t="str">
        <f>"Q"&amp;" "&amp;VLOOKUP(pro[[#This Row],[Period]],Mapping!A:B,2,0)</f>
        <v>Q 1</v>
      </c>
      <c r="N1821"/>
    </row>
    <row r="1822" spans="1:14" ht="11.25" customHeight="1" x14ac:dyDescent="0.2">
      <c r="A1822" s="42" t="s">
        <v>42</v>
      </c>
      <c r="B1822" s="44" t="s">
        <v>15</v>
      </c>
      <c r="C1822" s="44" t="s">
        <v>60</v>
      </c>
      <c r="D1822" s="43">
        <v>382030.43900000001</v>
      </c>
      <c r="E1822" s="43">
        <v>-112454.20199999999</v>
      </c>
      <c r="F1822" s="45">
        <v>-46400</v>
      </c>
      <c r="G1822" s="45">
        <v>-89540</v>
      </c>
      <c r="H1822" s="45">
        <v>-60820</v>
      </c>
      <c r="I1822" s="55">
        <f>pro[[#This Row],[Admin expenses 3]]+pro[[#This Row],[Admin expenses 2]]+pro[[#This Row],[Admin expenses 1]]+pro[[#This Row],[COGS]]</f>
        <v>-309214.20199999999</v>
      </c>
      <c r="J1822" s="55">
        <f>pro[[#This Row],[Revenue]]+pro[[#This Row],[AdminExp]]</f>
        <v>72816.237000000023</v>
      </c>
      <c r="K1822" s="83">
        <f>pro[[#This Row],[Profit]]/pro[[#This Row],[Revenue]]</f>
        <v>0.1906032335816048</v>
      </c>
      <c r="L1822" s="56">
        <f t="shared" si="28"/>
        <v>3</v>
      </c>
      <c r="M1822" s="82" t="str">
        <f>"Q"&amp;" "&amp;VLOOKUP(pro[[#This Row],[Period]],Mapping!A:B,2,0)</f>
        <v>Q 1</v>
      </c>
      <c r="N1822"/>
    </row>
    <row r="1823" spans="1:14" ht="11.25" customHeight="1" x14ac:dyDescent="0.2">
      <c r="A1823" s="42" t="s">
        <v>42</v>
      </c>
      <c r="B1823" s="44" t="s">
        <v>15</v>
      </c>
      <c r="C1823" s="44" t="s">
        <v>57</v>
      </c>
      <c r="D1823" s="43">
        <v>50343.845999999998</v>
      </c>
      <c r="E1823" s="43">
        <v>-27350.091999999997</v>
      </c>
      <c r="F1823" s="45">
        <v>-48100</v>
      </c>
      <c r="G1823" s="45">
        <v>-86130</v>
      </c>
      <c r="H1823" s="45">
        <v>-78020</v>
      </c>
      <c r="I1823" s="55">
        <f>pro[[#This Row],[Admin expenses 3]]+pro[[#This Row],[Admin expenses 2]]+pro[[#This Row],[Admin expenses 1]]+pro[[#This Row],[COGS]]</f>
        <v>-239600.092</v>
      </c>
      <c r="J1823" s="55">
        <f>pro[[#This Row],[Revenue]]+pro[[#This Row],[AdminExp]]</f>
        <v>-189256.24600000001</v>
      </c>
      <c r="K1823" s="83">
        <f>pro[[#This Row],[Profit]]/pro[[#This Row],[Revenue]]</f>
        <v>-3.7592727023676344</v>
      </c>
      <c r="L1823" s="56">
        <f t="shared" si="28"/>
        <v>3</v>
      </c>
      <c r="M1823" s="82" t="str">
        <f>"Q"&amp;" "&amp;VLOOKUP(pro[[#This Row],[Period]],Mapping!A:B,2,0)</f>
        <v>Q 1</v>
      </c>
      <c r="N1823"/>
    </row>
    <row r="1824" spans="1:14" ht="11.25" customHeight="1" x14ac:dyDescent="0.2">
      <c r="A1824" s="42" t="s">
        <v>42</v>
      </c>
      <c r="B1824" s="44" t="s">
        <v>15</v>
      </c>
      <c r="C1824" s="44" t="s">
        <v>58</v>
      </c>
      <c r="D1824" s="43">
        <v>23179.960999999999</v>
      </c>
      <c r="E1824" s="43">
        <v>-8588.44</v>
      </c>
      <c r="F1824" s="45">
        <v>-40190</v>
      </c>
      <c r="G1824" s="45">
        <v>-102550</v>
      </c>
      <c r="H1824" s="45">
        <v>-80780</v>
      </c>
      <c r="I1824" s="55">
        <f>pro[[#This Row],[Admin expenses 3]]+pro[[#This Row],[Admin expenses 2]]+pro[[#This Row],[Admin expenses 1]]+pro[[#This Row],[COGS]]</f>
        <v>-232108.44</v>
      </c>
      <c r="J1824" s="55">
        <f>pro[[#This Row],[Revenue]]+pro[[#This Row],[AdminExp]]</f>
        <v>-208928.47899999999</v>
      </c>
      <c r="K1824" s="83">
        <f>pro[[#This Row],[Profit]]/pro[[#This Row],[Revenue]]</f>
        <v>-9.0133231457982177</v>
      </c>
      <c r="L1824" s="56">
        <f t="shared" si="28"/>
        <v>3</v>
      </c>
      <c r="M1824" s="82" t="str">
        <f>"Q"&amp;" "&amp;VLOOKUP(pro[[#This Row],[Period]],Mapping!A:B,2,0)</f>
        <v>Q 1</v>
      </c>
      <c r="N1824"/>
    </row>
    <row r="1825" spans="1:14" ht="11.25" customHeight="1" x14ac:dyDescent="0.2">
      <c r="A1825" s="42" t="s">
        <v>42</v>
      </c>
      <c r="B1825" s="44" t="s">
        <v>15</v>
      </c>
      <c r="C1825" s="44" t="s">
        <v>59</v>
      </c>
      <c r="D1825" s="43">
        <v>520069.38199999998</v>
      </c>
      <c r="E1825" s="43">
        <v>-171824.60399999999</v>
      </c>
      <c r="F1825" s="45">
        <v>-78890</v>
      </c>
      <c r="G1825" s="45">
        <v>-76510</v>
      </c>
      <c r="H1825" s="45">
        <v>-51050</v>
      </c>
      <c r="I1825" s="55">
        <f>pro[[#This Row],[Admin expenses 3]]+pro[[#This Row],[Admin expenses 2]]+pro[[#This Row],[Admin expenses 1]]+pro[[#This Row],[COGS]]</f>
        <v>-378274.60399999999</v>
      </c>
      <c r="J1825" s="55">
        <f>pro[[#This Row],[Revenue]]+pro[[#This Row],[AdminExp]]</f>
        <v>141794.77799999999</v>
      </c>
      <c r="K1825" s="83">
        <f>pro[[#This Row],[Profit]]/pro[[#This Row],[Revenue]]</f>
        <v>0.27264588708281234</v>
      </c>
      <c r="L1825" s="56">
        <f t="shared" si="28"/>
        <v>3</v>
      </c>
      <c r="M1825" s="82" t="str">
        <f>"Q"&amp;" "&amp;VLOOKUP(pro[[#This Row],[Period]],Mapping!A:B,2,0)</f>
        <v>Q 1</v>
      </c>
      <c r="N1825"/>
    </row>
    <row r="1826" spans="1:14" ht="11.25" customHeight="1" x14ac:dyDescent="0.2">
      <c r="A1826" s="42" t="s">
        <v>42</v>
      </c>
      <c r="B1826" s="44" t="s">
        <v>15</v>
      </c>
      <c r="C1826" s="44" t="s">
        <v>60</v>
      </c>
      <c r="D1826" s="43">
        <v>1330734.4819999998</v>
      </c>
      <c r="E1826" s="43">
        <v>-407081.31099999999</v>
      </c>
      <c r="F1826" s="45">
        <v>-72400</v>
      </c>
      <c r="G1826" s="45">
        <v>-22980</v>
      </c>
      <c r="H1826" s="45">
        <v>-65930</v>
      </c>
      <c r="I1826" s="55">
        <f>pro[[#This Row],[Admin expenses 3]]+pro[[#This Row],[Admin expenses 2]]+pro[[#This Row],[Admin expenses 1]]+pro[[#This Row],[COGS]]</f>
        <v>-568391.31099999999</v>
      </c>
      <c r="J1826" s="55">
        <f>pro[[#This Row],[Revenue]]+pro[[#This Row],[AdminExp]]</f>
        <v>762343.17099999986</v>
      </c>
      <c r="K1826" s="83">
        <f>pro[[#This Row],[Profit]]/pro[[#This Row],[Revenue]]</f>
        <v>0.57287398899760378</v>
      </c>
      <c r="L1826" s="56">
        <f t="shared" si="28"/>
        <v>3</v>
      </c>
      <c r="M1826" s="82" t="str">
        <f>"Q"&amp;" "&amp;VLOOKUP(pro[[#This Row],[Period]],Mapping!A:B,2,0)</f>
        <v>Q 1</v>
      </c>
      <c r="N1826"/>
    </row>
    <row r="1827" spans="1:14" ht="11.25" customHeight="1" x14ac:dyDescent="0.2">
      <c r="A1827" s="42" t="s">
        <v>42</v>
      </c>
      <c r="B1827" s="44" t="s">
        <v>15</v>
      </c>
      <c r="C1827" s="44" t="s">
        <v>57</v>
      </c>
      <c r="D1827" s="43">
        <v>28659.162</v>
      </c>
      <c r="E1827" s="43">
        <v>-22898.581999999999</v>
      </c>
      <c r="F1827" s="45">
        <v>-71640</v>
      </c>
      <c r="G1827" s="45">
        <v>-102310</v>
      </c>
      <c r="H1827" s="45">
        <v>-49960</v>
      </c>
      <c r="I1827" s="55">
        <f>pro[[#This Row],[Admin expenses 3]]+pro[[#This Row],[Admin expenses 2]]+pro[[#This Row],[Admin expenses 1]]+pro[[#This Row],[COGS]]</f>
        <v>-246808.58199999999</v>
      </c>
      <c r="J1827" s="55">
        <f>pro[[#This Row],[Revenue]]+pro[[#This Row],[AdminExp]]</f>
        <v>-218149.41999999998</v>
      </c>
      <c r="K1827" s="83">
        <f>pro[[#This Row],[Profit]]/pro[[#This Row],[Revenue]]</f>
        <v>-7.6118562015176847</v>
      </c>
      <c r="L1827" s="56">
        <f t="shared" si="28"/>
        <v>3</v>
      </c>
      <c r="M1827" s="82" t="str">
        <f>"Q"&amp;" "&amp;VLOOKUP(pro[[#This Row],[Period]],Mapping!A:B,2,0)</f>
        <v>Q 1</v>
      </c>
      <c r="N1827"/>
    </row>
    <row r="1828" spans="1:14" ht="11.25" customHeight="1" x14ac:dyDescent="0.2">
      <c r="A1828" s="42" t="s">
        <v>42</v>
      </c>
      <c r="B1828" s="44" t="s">
        <v>15</v>
      </c>
      <c r="C1828" s="44" t="s">
        <v>57</v>
      </c>
      <c r="D1828" s="43">
        <v>1881.8169999999998</v>
      </c>
      <c r="E1828" s="43">
        <v>-1317.008</v>
      </c>
      <c r="F1828" s="45">
        <v>-68680</v>
      </c>
      <c r="G1828" s="45">
        <v>-45020</v>
      </c>
      <c r="H1828" s="45">
        <v>-68090</v>
      </c>
      <c r="I1828" s="55">
        <f>pro[[#This Row],[Admin expenses 3]]+pro[[#This Row],[Admin expenses 2]]+pro[[#This Row],[Admin expenses 1]]+pro[[#This Row],[COGS]]</f>
        <v>-183107.008</v>
      </c>
      <c r="J1828" s="55">
        <f>pro[[#This Row],[Revenue]]+pro[[#This Row],[AdminExp]]</f>
        <v>-181225.19099999999</v>
      </c>
      <c r="K1828" s="83">
        <f>pro[[#This Row],[Profit]]/pro[[#This Row],[Revenue]]</f>
        <v>-96.303302074537541</v>
      </c>
      <c r="L1828" s="56">
        <f t="shared" si="28"/>
        <v>3</v>
      </c>
      <c r="M1828" s="82" t="str">
        <f>"Q"&amp;" "&amp;VLOOKUP(pro[[#This Row],[Period]],Mapping!A:B,2,0)</f>
        <v>Q 1</v>
      </c>
      <c r="N1828"/>
    </row>
    <row r="1829" spans="1:14" ht="11.25" customHeight="1" x14ac:dyDescent="0.2">
      <c r="A1829" s="42" t="s">
        <v>42</v>
      </c>
      <c r="B1829" s="44" t="s">
        <v>15</v>
      </c>
      <c r="C1829" s="44" t="s">
        <v>58</v>
      </c>
      <c r="D1829" s="43">
        <v>75642.762999999992</v>
      </c>
      <c r="E1829" s="43">
        <v>-5509.2169999999996</v>
      </c>
      <c r="F1829" s="45">
        <v>-95520</v>
      </c>
      <c r="G1829" s="45">
        <v>-108300</v>
      </c>
      <c r="H1829" s="45">
        <v>-37770</v>
      </c>
      <c r="I1829" s="55">
        <f>pro[[#This Row],[Admin expenses 3]]+pro[[#This Row],[Admin expenses 2]]+pro[[#This Row],[Admin expenses 1]]+pro[[#This Row],[COGS]]</f>
        <v>-247099.217</v>
      </c>
      <c r="J1829" s="55">
        <f>pro[[#This Row],[Revenue]]+pro[[#This Row],[AdminExp]]</f>
        <v>-171456.45400000003</v>
      </c>
      <c r="K1829" s="83">
        <f>pro[[#This Row],[Profit]]/pro[[#This Row],[Revenue]]</f>
        <v>-2.2666603809805315</v>
      </c>
      <c r="L1829" s="56">
        <f t="shared" si="28"/>
        <v>3</v>
      </c>
      <c r="M1829" s="82" t="str">
        <f>"Q"&amp;" "&amp;VLOOKUP(pro[[#This Row],[Period]],Mapping!A:B,2,0)</f>
        <v>Q 1</v>
      </c>
      <c r="N1829"/>
    </row>
    <row r="1830" spans="1:14" ht="11.25" customHeight="1" x14ac:dyDescent="0.2">
      <c r="A1830" s="42" t="s">
        <v>42</v>
      </c>
      <c r="B1830" s="44" t="s">
        <v>15</v>
      </c>
      <c r="C1830" s="44" t="s">
        <v>59</v>
      </c>
      <c r="D1830" s="43">
        <v>166540.948</v>
      </c>
      <c r="E1830" s="43">
        <v>-69889.301999999996</v>
      </c>
      <c r="F1830" s="45">
        <v>-67690</v>
      </c>
      <c r="G1830" s="45">
        <v>-87450</v>
      </c>
      <c r="H1830" s="45">
        <v>-63230</v>
      </c>
      <c r="I1830" s="55">
        <f>pro[[#This Row],[Admin expenses 3]]+pro[[#This Row],[Admin expenses 2]]+pro[[#This Row],[Admin expenses 1]]+pro[[#This Row],[COGS]]</f>
        <v>-288259.30200000003</v>
      </c>
      <c r="J1830" s="55">
        <f>pro[[#This Row],[Revenue]]+pro[[#This Row],[AdminExp]]</f>
        <v>-121718.35400000002</v>
      </c>
      <c r="K1830" s="83">
        <f>pro[[#This Row],[Profit]]/pro[[#This Row],[Revenue]]</f>
        <v>-0.73086142154060529</v>
      </c>
      <c r="L1830" s="56">
        <f t="shared" si="28"/>
        <v>3</v>
      </c>
      <c r="M1830" s="82" t="str">
        <f>"Q"&amp;" "&amp;VLOOKUP(pro[[#This Row],[Period]],Mapping!A:B,2,0)</f>
        <v>Q 1</v>
      </c>
      <c r="N1830"/>
    </row>
    <row r="1831" spans="1:14" ht="11.25" customHeight="1" x14ac:dyDescent="0.2">
      <c r="A1831" s="42" t="s">
        <v>42</v>
      </c>
      <c r="B1831" s="44" t="s">
        <v>15</v>
      </c>
      <c r="C1831" s="44" t="s">
        <v>57</v>
      </c>
      <c r="D1831" s="43">
        <v>16066.994999999997</v>
      </c>
      <c r="E1831" s="43">
        <v>-2156.0559999999996</v>
      </c>
      <c r="F1831" s="45">
        <v>-56160</v>
      </c>
      <c r="G1831" s="45">
        <v>-60580</v>
      </c>
      <c r="H1831" s="45">
        <v>-86130</v>
      </c>
      <c r="I1831" s="55">
        <f>pro[[#This Row],[Admin expenses 3]]+pro[[#This Row],[Admin expenses 2]]+pro[[#This Row],[Admin expenses 1]]+pro[[#This Row],[COGS]]</f>
        <v>-205026.05600000001</v>
      </c>
      <c r="J1831" s="55">
        <f>pro[[#This Row],[Revenue]]+pro[[#This Row],[AdminExp]]</f>
        <v>-188959.06100000002</v>
      </c>
      <c r="K1831" s="83">
        <f>pro[[#This Row],[Profit]]/pro[[#This Row],[Revenue]]</f>
        <v>-11.760697068742479</v>
      </c>
      <c r="L1831" s="56">
        <f t="shared" si="28"/>
        <v>3</v>
      </c>
      <c r="M1831" s="82" t="str">
        <f>"Q"&amp;" "&amp;VLOOKUP(pro[[#This Row],[Period]],Mapping!A:B,2,0)</f>
        <v>Q 1</v>
      </c>
      <c r="N1831"/>
    </row>
    <row r="1832" spans="1:14" ht="11.25" customHeight="1" x14ac:dyDescent="0.2">
      <c r="A1832" s="42" t="s">
        <v>42</v>
      </c>
      <c r="B1832" s="44" t="s">
        <v>15</v>
      </c>
      <c r="C1832" s="44" t="s">
        <v>58</v>
      </c>
      <c r="D1832" s="43">
        <v>25514.152999999998</v>
      </c>
      <c r="E1832" s="43">
        <v>-3936.0230000000001</v>
      </c>
      <c r="F1832" s="45">
        <v>-91710</v>
      </c>
      <c r="G1832" s="45">
        <v>-59570</v>
      </c>
      <c r="H1832" s="45">
        <v>-81570</v>
      </c>
      <c r="I1832" s="55">
        <f>pro[[#This Row],[Admin expenses 3]]+pro[[#This Row],[Admin expenses 2]]+pro[[#This Row],[Admin expenses 1]]+pro[[#This Row],[COGS]]</f>
        <v>-236786.02299999999</v>
      </c>
      <c r="J1832" s="55">
        <f>pro[[#This Row],[Revenue]]+pro[[#This Row],[AdminExp]]</f>
        <v>-211271.87</v>
      </c>
      <c r="K1832" s="83">
        <f>pro[[#This Row],[Profit]]/pro[[#This Row],[Revenue]]</f>
        <v>-8.2805754907874078</v>
      </c>
      <c r="L1832" s="56">
        <f t="shared" si="28"/>
        <v>3</v>
      </c>
      <c r="M1832" s="82" t="str">
        <f>"Q"&amp;" "&amp;VLOOKUP(pro[[#This Row],[Period]],Mapping!A:B,2,0)</f>
        <v>Q 1</v>
      </c>
      <c r="N1832"/>
    </row>
    <row r="1833" spans="1:14" ht="11.25" customHeight="1" x14ac:dyDescent="0.2">
      <c r="A1833" s="42" t="s">
        <v>42</v>
      </c>
      <c r="B1833" s="44" t="s">
        <v>15</v>
      </c>
      <c r="C1833" s="44" t="s">
        <v>59</v>
      </c>
      <c r="D1833" s="43">
        <v>120292.22099999999</v>
      </c>
      <c r="E1833" s="43">
        <v>-11122.314</v>
      </c>
      <c r="F1833" s="45">
        <v>-15980</v>
      </c>
      <c r="G1833" s="45">
        <v>-39400</v>
      </c>
      <c r="H1833" s="45">
        <v>-91610</v>
      </c>
      <c r="I1833" s="55">
        <f>pro[[#This Row],[Admin expenses 3]]+pro[[#This Row],[Admin expenses 2]]+pro[[#This Row],[Admin expenses 1]]+pro[[#This Row],[COGS]]</f>
        <v>-158112.31400000001</v>
      </c>
      <c r="J1833" s="55">
        <f>pro[[#This Row],[Revenue]]+pro[[#This Row],[AdminExp]]</f>
        <v>-37820.093000000023</v>
      </c>
      <c r="K1833" s="83">
        <f>pro[[#This Row],[Profit]]/pro[[#This Row],[Revenue]]</f>
        <v>-0.31440181821898544</v>
      </c>
      <c r="L1833" s="56">
        <f t="shared" si="28"/>
        <v>3</v>
      </c>
      <c r="M1833" s="82" t="str">
        <f>"Q"&amp;" "&amp;VLOOKUP(pro[[#This Row],[Period]],Mapping!A:B,2,0)</f>
        <v>Q 1</v>
      </c>
      <c r="N1833"/>
    </row>
    <row r="1834" spans="1:14" ht="11.25" customHeight="1" x14ac:dyDescent="0.2">
      <c r="A1834" s="42" t="s">
        <v>42</v>
      </c>
      <c r="B1834" s="44" t="s">
        <v>15</v>
      </c>
      <c r="C1834" s="44" t="s">
        <v>57</v>
      </c>
      <c r="D1834" s="43">
        <v>894374.83100000001</v>
      </c>
      <c r="E1834" s="43">
        <v>-111273.799</v>
      </c>
      <c r="F1834" s="45">
        <v>-89670</v>
      </c>
      <c r="G1834" s="45">
        <v>-55080</v>
      </c>
      <c r="H1834" s="45">
        <v>-73200</v>
      </c>
      <c r="I1834" s="55">
        <f>pro[[#This Row],[Admin expenses 3]]+pro[[#This Row],[Admin expenses 2]]+pro[[#This Row],[Admin expenses 1]]+pro[[#This Row],[COGS]]</f>
        <v>-329223.799</v>
      </c>
      <c r="J1834" s="55">
        <f>pro[[#This Row],[Revenue]]+pro[[#This Row],[AdminExp]]</f>
        <v>565151.03200000001</v>
      </c>
      <c r="K1834" s="83">
        <f>pro[[#This Row],[Profit]]/pro[[#This Row],[Revenue]]</f>
        <v>0.63189505385354472</v>
      </c>
      <c r="L1834" s="56">
        <f t="shared" si="28"/>
        <v>3</v>
      </c>
      <c r="M1834" s="82" t="str">
        <f>"Q"&amp;" "&amp;VLOOKUP(pro[[#This Row],[Period]],Mapping!A:B,2,0)</f>
        <v>Q 1</v>
      </c>
      <c r="N1834"/>
    </row>
    <row r="1835" spans="1:14" ht="11.25" customHeight="1" x14ac:dyDescent="0.2">
      <c r="A1835" s="42" t="s">
        <v>42</v>
      </c>
      <c r="B1835" s="44" t="s">
        <v>15</v>
      </c>
      <c r="C1835" s="44" t="s">
        <v>58</v>
      </c>
      <c r="D1835" s="43">
        <v>250762.19699999999</v>
      </c>
      <c r="E1835" s="43">
        <v>-27255.976999999999</v>
      </c>
      <c r="F1835" s="45">
        <v>-68920</v>
      </c>
      <c r="G1835" s="45">
        <v>-68750</v>
      </c>
      <c r="H1835" s="45">
        <v>-81970</v>
      </c>
      <c r="I1835" s="55">
        <f>pro[[#This Row],[Admin expenses 3]]+pro[[#This Row],[Admin expenses 2]]+pro[[#This Row],[Admin expenses 1]]+pro[[#This Row],[COGS]]</f>
        <v>-246895.97700000001</v>
      </c>
      <c r="J1835" s="55">
        <f>pro[[#This Row],[Revenue]]+pro[[#This Row],[AdminExp]]</f>
        <v>3866.2199999999721</v>
      </c>
      <c r="K1835" s="83">
        <f>pro[[#This Row],[Profit]]/pro[[#This Row],[Revenue]]</f>
        <v>1.5417874170244138E-2</v>
      </c>
      <c r="L1835" s="56">
        <f t="shared" si="28"/>
        <v>3</v>
      </c>
      <c r="M1835" s="82" t="str">
        <f>"Q"&amp;" "&amp;VLOOKUP(pro[[#This Row],[Period]],Mapping!A:B,2,0)</f>
        <v>Q 1</v>
      </c>
      <c r="N1835"/>
    </row>
    <row r="1836" spans="1:14" ht="11.25" customHeight="1" x14ac:dyDescent="0.2">
      <c r="A1836" s="42" t="s">
        <v>42</v>
      </c>
      <c r="B1836" s="44" t="s">
        <v>15</v>
      </c>
      <c r="C1836" s="44" t="s">
        <v>59</v>
      </c>
      <c r="D1836" s="43">
        <v>3274.9079999999994</v>
      </c>
      <c r="E1836" s="43">
        <v>-10928.973999999998</v>
      </c>
      <c r="F1836" s="45">
        <v>-85590</v>
      </c>
      <c r="G1836" s="45">
        <v>-96190</v>
      </c>
      <c r="H1836" s="45">
        <v>-33350</v>
      </c>
      <c r="I1836" s="55">
        <f>pro[[#This Row],[Admin expenses 3]]+pro[[#This Row],[Admin expenses 2]]+pro[[#This Row],[Admin expenses 1]]+pro[[#This Row],[COGS]]</f>
        <v>-226058.97399999999</v>
      </c>
      <c r="J1836" s="55">
        <f>pro[[#This Row],[Revenue]]+pro[[#This Row],[AdminExp]]</f>
        <v>-222784.06599999999</v>
      </c>
      <c r="K1836" s="83">
        <f>pro[[#This Row],[Profit]]/pro[[#This Row],[Revenue]]</f>
        <v>-68.027580011407963</v>
      </c>
      <c r="L1836" s="56">
        <f t="shared" si="28"/>
        <v>3</v>
      </c>
      <c r="M1836" s="82" t="str">
        <f>"Q"&amp;" "&amp;VLOOKUP(pro[[#This Row],[Period]],Mapping!A:B,2,0)</f>
        <v>Q 1</v>
      </c>
      <c r="N1836"/>
    </row>
    <row r="1837" spans="1:14" ht="11.25" customHeight="1" x14ac:dyDescent="0.2">
      <c r="A1837" s="42" t="s">
        <v>42</v>
      </c>
      <c r="B1837" s="44" t="s">
        <v>15</v>
      </c>
      <c r="C1837" s="44" t="s">
        <v>57</v>
      </c>
      <c r="D1837" s="43">
        <v>124308.91899999999</v>
      </c>
      <c r="E1837" s="43">
        <v>-383545.26</v>
      </c>
      <c r="F1837" s="45">
        <v>-63560</v>
      </c>
      <c r="G1837" s="45">
        <v>-107500</v>
      </c>
      <c r="H1837" s="45">
        <v>-74980</v>
      </c>
      <c r="I1837" s="55">
        <f>pro[[#This Row],[Admin expenses 3]]+pro[[#This Row],[Admin expenses 2]]+pro[[#This Row],[Admin expenses 1]]+pro[[#This Row],[COGS]]</f>
        <v>-629585.26</v>
      </c>
      <c r="J1837" s="55">
        <f>pro[[#This Row],[Revenue]]+pro[[#This Row],[AdminExp]]</f>
        <v>-505276.34100000001</v>
      </c>
      <c r="K1837" s="83">
        <f>pro[[#This Row],[Profit]]/pro[[#This Row],[Revenue]]</f>
        <v>-4.064682929146862</v>
      </c>
      <c r="L1837" s="56">
        <f t="shared" si="28"/>
        <v>3</v>
      </c>
      <c r="M1837" s="82" t="str">
        <f>"Q"&amp;" "&amp;VLOOKUP(pro[[#This Row],[Period]],Mapping!A:B,2,0)</f>
        <v>Q 1</v>
      </c>
      <c r="N1837"/>
    </row>
    <row r="1838" spans="1:14" ht="11.25" customHeight="1" x14ac:dyDescent="0.2">
      <c r="A1838" s="42" t="s">
        <v>42</v>
      </c>
      <c r="B1838" s="44" t="s">
        <v>15</v>
      </c>
      <c r="C1838" s="44" t="s">
        <v>57</v>
      </c>
      <c r="D1838" s="43">
        <v>19441.534</v>
      </c>
      <c r="E1838" s="43">
        <v>-59794.364000000001</v>
      </c>
      <c r="F1838" s="45">
        <v>-78090</v>
      </c>
      <c r="G1838" s="45">
        <v>-90380</v>
      </c>
      <c r="H1838" s="45">
        <v>-59260</v>
      </c>
      <c r="I1838" s="55">
        <f>pro[[#This Row],[Admin expenses 3]]+pro[[#This Row],[Admin expenses 2]]+pro[[#This Row],[Admin expenses 1]]+pro[[#This Row],[COGS]]</f>
        <v>-287524.364</v>
      </c>
      <c r="J1838" s="55">
        <f>pro[[#This Row],[Revenue]]+pro[[#This Row],[AdminExp]]</f>
        <v>-268082.83</v>
      </c>
      <c r="K1838" s="83">
        <f>pro[[#This Row],[Profit]]/pro[[#This Row],[Revenue]]</f>
        <v>-13.789180936031078</v>
      </c>
      <c r="L1838" s="56">
        <f t="shared" si="28"/>
        <v>3</v>
      </c>
      <c r="M1838" s="82" t="str">
        <f>"Q"&amp;" "&amp;VLOOKUP(pro[[#This Row],[Period]],Mapping!A:B,2,0)</f>
        <v>Q 1</v>
      </c>
      <c r="N1838"/>
    </row>
    <row r="1839" spans="1:14" ht="11.25" customHeight="1" x14ac:dyDescent="0.2">
      <c r="A1839" s="42" t="s">
        <v>42</v>
      </c>
      <c r="B1839" s="44" t="s">
        <v>15</v>
      </c>
      <c r="C1839" s="44" t="s">
        <v>57</v>
      </c>
      <c r="D1839" s="43">
        <v>104084.75</v>
      </c>
      <c r="E1839" s="43">
        <v>-15776.326999999999</v>
      </c>
      <c r="F1839" s="45">
        <v>-76160</v>
      </c>
      <c r="G1839" s="45">
        <v>-101340</v>
      </c>
      <c r="H1839" s="45">
        <v>-14190</v>
      </c>
      <c r="I1839" s="55">
        <f>pro[[#This Row],[Admin expenses 3]]+pro[[#This Row],[Admin expenses 2]]+pro[[#This Row],[Admin expenses 1]]+pro[[#This Row],[COGS]]</f>
        <v>-207466.32699999999</v>
      </c>
      <c r="J1839" s="55">
        <f>pro[[#This Row],[Revenue]]+pro[[#This Row],[AdminExp]]</f>
        <v>-103381.57699999999</v>
      </c>
      <c r="K1839" s="83">
        <f>pro[[#This Row],[Profit]]/pro[[#This Row],[Revenue]]</f>
        <v>-0.9932442264596878</v>
      </c>
      <c r="L1839" s="56">
        <f t="shared" si="28"/>
        <v>3</v>
      </c>
      <c r="M1839" s="82" t="str">
        <f>"Q"&amp;" "&amp;VLOOKUP(pro[[#This Row],[Period]],Mapping!A:B,2,0)</f>
        <v>Q 1</v>
      </c>
      <c r="N1839"/>
    </row>
    <row r="1840" spans="1:14" ht="11.25" customHeight="1" x14ac:dyDescent="0.2">
      <c r="A1840" s="42" t="s">
        <v>42</v>
      </c>
      <c r="B1840" s="44" t="s">
        <v>15</v>
      </c>
      <c r="C1840" s="44" t="s">
        <v>57</v>
      </c>
      <c r="D1840" s="43">
        <v>919056.38299999991</v>
      </c>
      <c r="E1840" s="43">
        <v>-95056.773000000001</v>
      </c>
      <c r="F1840" s="45">
        <v>-67610</v>
      </c>
      <c r="G1840" s="45">
        <v>-42550</v>
      </c>
      <c r="H1840" s="45">
        <v>-74510</v>
      </c>
      <c r="I1840" s="55">
        <f>pro[[#This Row],[Admin expenses 3]]+pro[[#This Row],[Admin expenses 2]]+pro[[#This Row],[Admin expenses 1]]+pro[[#This Row],[COGS]]</f>
        <v>-279726.77299999999</v>
      </c>
      <c r="J1840" s="55">
        <f>pro[[#This Row],[Revenue]]+pro[[#This Row],[AdminExp]]</f>
        <v>639329.60999999987</v>
      </c>
      <c r="K1840" s="83">
        <f>pro[[#This Row],[Profit]]/pro[[#This Row],[Revenue]]</f>
        <v>0.69563698356904824</v>
      </c>
      <c r="L1840" s="56">
        <f t="shared" si="28"/>
        <v>3</v>
      </c>
      <c r="M1840" s="82" t="str">
        <f>"Q"&amp;" "&amp;VLOOKUP(pro[[#This Row],[Period]],Mapping!A:B,2,0)</f>
        <v>Q 1</v>
      </c>
      <c r="N1840"/>
    </row>
    <row r="1841" spans="1:14" ht="11.25" customHeight="1" x14ac:dyDescent="0.2">
      <c r="A1841" s="42" t="s">
        <v>42</v>
      </c>
      <c r="B1841" s="44" t="s">
        <v>15</v>
      </c>
      <c r="C1841" s="44" t="s">
        <v>57</v>
      </c>
      <c r="D1841" s="43">
        <v>456570.68099999992</v>
      </c>
      <c r="E1841" s="43">
        <v>-53012.546999999999</v>
      </c>
      <c r="F1841" s="45">
        <v>-85790</v>
      </c>
      <c r="G1841" s="45">
        <v>-15880</v>
      </c>
      <c r="H1841" s="45">
        <v>-24730</v>
      </c>
      <c r="I1841" s="55">
        <f>pro[[#This Row],[Admin expenses 3]]+pro[[#This Row],[Admin expenses 2]]+pro[[#This Row],[Admin expenses 1]]+pro[[#This Row],[COGS]]</f>
        <v>-179412.54699999999</v>
      </c>
      <c r="J1841" s="55">
        <f>pro[[#This Row],[Revenue]]+pro[[#This Row],[AdminExp]]</f>
        <v>277158.13399999996</v>
      </c>
      <c r="K1841" s="83">
        <f>pro[[#This Row],[Profit]]/pro[[#This Row],[Revenue]]</f>
        <v>0.60704321484891843</v>
      </c>
      <c r="L1841" s="56">
        <f t="shared" si="28"/>
        <v>3</v>
      </c>
      <c r="M1841" s="82" t="str">
        <f>"Q"&amp;" "&amp;VLOOKUP(pro[[#This Row],[Period]],Mapping!A:B,2,0)</f>
        <v>Q 1</v>
      </c>
      <c r="N1841"/>
    </row>
    <row r="1842" spans="1:14" ht="11.25" customHeight="1" x14ac:dyDescent="0.2">
      <c r="A1842" s="42" t="s">
        <v>42</v>
      </c>
      <c r="B1842" s="44" t="s">
        <v>15</v>
      </c>
      <c r="C1842" s="44" t="s">
        <v>57</v>
      </c>
      <c r="D1842" s="43">
        <v>447734.18900000001</v>
      </c>
      <c r="E1842" s="43">
        <v>-48864.192999999999</v>
      </c>
      <c r="F1842" s="45">
        <v>-21500</v>
      </c>
      <c r="G1842" s="45">
        <v>-94420</v>
      </c>
      <c r="H1842" s="45">
        <v>-81250</v>
      </c>
      <c r="I1842" s="55">
        <f>pro[[#This Row],[Admin expenses 3]]+pro[[#This Row],[Admin expenses 2]]+pro[[#This Row],[Admin expenses 1]]+pro[[#This Row],[COGS]]</f>
        <v>-246034.193</v>
      </c>
      <c r="J1842" s="55">
        <f>pro[[#This Row],[Revenue]]+pro[[#This Row],[AdminExp]]</f>
        <v>201699.99600000001</v>
      </c>
      <c r="K1842" s="83">
        <f>pro[[#This Row],[Profit]]/pro[[#This Row],[Revenue]]</f>
        <v>0.45049049403730035</v>
      </c>
      <c r="L1842" s="56">
        <f t="shared" si="28"/>
        <v>3</v>
      </c>
      <c r="M1842" s="82" t="str">
        <f>"Q"&amp;" "&amp;VLOOKUP(pro[[#This Row],[Period]],Mapping!A:B,2,0)</f>
        <v>Q 1</v>
      </c>
      <c r="N1842"/>
    </row>
    <row r="1843" spans="1:14" ht="11.25" customHeight="1" x14ac:dyDescent="0.2">
      <c r="A1843" s="42" t="s">
        <v>42</v>
      </c>
      <c r="B1843" s="44" t="s">
        <v>15</v>
      </c>
      <c r="C1843" s="44" t="s">
        <v>57</v>
      </c>
      <c r="D1843" s="43">
        <v>438123.99400000001</v>
      </c>
      <c r="E1843" s="43">
        <v>-49285.074999999997</v>
      </c>
      <c r="F1843" s="45">
        <v>-13110</v>
      </c>
      <c r="G1843" s="45">
        <v>-15030</v>
      </c>
      <c r="H1843" s="45">
        <v>-99060</v>
      </c>
      <c r="I1843" s="55">
        <f>pro[[#This Row],[Admin expenses 3]]+pro[[#This Row],[Admin expenses 2]]+pro[[#This Row],[Admin expenses 1]]+pro[[#This Row],[COGS]]</f>
        <v>-176485.07500000001</v>
      </c>
      <c r="J1843" s="55">
        <f>pro[[#This Row],[Revenue]]+pro[[#This Row],[AdminExp]]</f>
        <v>261638.91899999999</v>
      </c>
      <c r="K1843" s="83">
        <f>pro[[#This Row],[Profit]]/pro[[#This Row],[Revenue]]</f>
        <v>0.59718007363915337</v>
      </c>
      <c r="L1843" s="56">
        <f t="shared" si="28"/>
        <v>3</v>
      </c>
      <c r="M1843" s="82" t="str">
        <f>"Q"&amp;" "&amp;VLOOKUP(pro[[#This Row],[Period]],Mapping!A:B,2,0)</f>
        <v>Q 1</v>
      </c>
      <c r="N1843"/>
    </row>
    <row r="1844" spans="1:14" ht="11.25" customHeight="1" x14ac:dyDescent="0.2">
      <c r="A1844" s="42" t="s">
        <v>42</v>
      </c>
      <c r="B1844" s="44" t="s">
        <v>15</v>
      </c>
      <c r="C1844" s="44" t="s">
        <v>57</v>
      </c>
      <c r="D1844" s="43">
        <v>1041030.5149999999</v>
      </c>
      <c r="E1844" s="43">
        <v>-193303.85199999998</v>
      </c>
      <c r="F1844" s="45">
        <v>-18260</v>
      </c>
      <c r="G1844" s="45">
        <v>-68310</v>
      </c>
      <c r="H1844" s="45">
        <v>-12650</v>
      </c>
      <c r="I1844" s="55">
        <f>pro[[#This Row],[Admin expenses 3]]+pro[[#This Row],[Admin expenses 2]]+pro[[#This Row],[Admin expenses 1]]+pro[[#This Row],[COGS]]</f>
        <v>-292523.85199999996</v>
      </c>
      <c r="J1844" s="55">
        <f>pro[[#This Row],[Revenue]]+pro[[#This Row],[AdminExp]]</f>
        <v>748506.66299999994</v>
      </c>
      <c r="K1844" s="83">
        <f>pro[[#This Row],[Profit]]/pro[[#This Row],[Revenue]]</f>
        <v>0.71900549716354856</v>
      </c>
      <c r="L1844" s="56">
        <f t="shared" si="28"/>
        <v>3</v>
      </c>
      <c r="M1844" s="82" t="str">
        <f>"Q"&amp;" "&amp;VLOOKUP(pro[[#This Row],[Period]],Mapping!A:B,2,0)</f>
        <v>Q 1</v>
      </c>
      <c r="N1844"/>
    </row>
    <row r="1845" spans="1:14" ht="11.25" customHeight="1" x14ac:dyDescent="0.2">
      <c r="A1845" s="42" t="s">
        <v>42</v>
      </c>
      <c r="B1845" s="44" t="s">
        <v>15</v>
      </c>
      <c r="C1845" s="44" t="s">
        <v>57</v>
      </c>
      <c r="D1845" s="43">
        <v>464888.76</v>
      </c>
      <c r="E1845" s="43">
        <v>-48096.684999999998</v>
      </c>
      <c r="F1845" s="45">
        <v>-102990</v>
      </c>
      <c r="G1845" s="45">
        <v>-86440</v>
      </c>
      <c r="H1845" s="45">
        <v>-53530</v>
      </c>
      <c r="I1845" s="55">
        <f>pro[[#This Row],[Admin expenses 3]]+pro[[#This Row],[Admin expenses 2]]+pro[[#This Row],[Admin expenses 1]]+pro[[#This Row],[COGS]]</f>
        <v>-291056.685</v>
      </c>
      <c r="J1845" s="55">
        <f>pro[[#This Row],[Revenue]]+pro[[#This Row],[AdminExp]]</f>
        <v>173832.07500000001</v>
      </c>
      <c r="K1845" s="83">
        <f>pro[[#This Row],[Profit]]/pro[[#This Row],[Revenue]]</f>
        <v>0.37392187111600633</v>
      </c>
      <c r="L1845" s="56">
        <f t="shared" si="28"/>
        <v>3</v>
      </c>
      <c r="M1845" s="82" t="str">
        <f>"Q"&amp;" "&amp;VLOOKUP(pro[[#This Row],[Period]],Mapping!A:B,2,0)</f>
        <v>Q 1</v>
      </c>
      <c r="N1845"/>
    </row>
    <row r="1846" spans="1:14" ht="11.25" customHeight="1" x14ac:dyDescent="0.2">
      <c r="A1846" s="42" t="s">
        <v>42</v>
      </c>
      <c r="B1846" s="44" t="s">
        <v>15</v>
      </c>
      <c r="C1846" s="44" t="s">
        <v>57</v>
      </c>
      <c r="D1846" s="43">
        <v>307800.48599999998</v>
      </c>
      <c r="E1846" s="43">
        <v>-33655.117999999995</v>
      </c>
      <c r="F1846" s="45">
        <v>-85510</v>
      </c>
      <c r="G1846" s="45">
        <v>-25180</v>
      </c>
      <c r="H1846" s="45">
        <v>-54520</v>
      </c>
      <c r="I1846" s="55">
        <f>pro[[#This Row],[Admin expenses 3]]+pro[[#This Row],[Admin expenses 2]]+pro[[#This Row],[Admin expenses 1]]+pro[[#This Row],[COGS]]</f>
        <v>-198865.11799999999</v>
      </c>
      <c r="J1846" s="55">
        <f>pro[[#This Row],[Revenue]]+pro[[#This Row],[AdminExp]]</f>
        <v>108935.36799999999</v>
      </c>
      <c r="K1846" s="83">
        <f>pro[[#This Row],[Profit]]/pro[[#This Row],[Revenue]]</f>
        <v>0.3539155165596457</v>
      </c>
      <c r="L1846" s="56">
        <f t="shared" si="28"/>
        <v>3</v>
      </c>
      <c r="M1846" s="82" t="str">
        <f>"Q"&amp;" "&amp;VLOOKUP(pro[[#This Row],[Period]],Mapping!A:B,2,0)</f>
        <v>Q 1</v>
      </c>
      <c r="N1846"/>
    </row>
    <row r="1847" spans="1:14" ht="11.25" customHeight="1" x14ac:dyDescent="0.2">
      <c r="A1847" s="42" t="s">
        <v>42</v>
      </c>
      <c r="B1847" s="44" t="s">
        <v>15</v>
      </c>
      <c r="C1847" s="44" t="s">
        <v>57</v>
      </c>
      <c r="D1847" s="43">
        <v>173823.44699999999</v>
      </c>
      <c r="E1847" s="43">
        <v>-19998.713</v>
      </c>
      <c r="F1847" s="45">
        <v>-19800</v>
      </c>
      <c r="G1847" s="45">
        <v>-91390</v>
      </c>
      <c r="H1847" s="45">
        <v>-93030</v>
      </c>
      <c r="I1847" s="55">
        <f>pro[[#This Row],[Admin expenses 3]]+pro[[#This Row],[Admin expenses 2]]+pro[[#This Row],[Admin expenses 1]]+pro[[#This Row],[COGS]]</f>
        <v>-224218.71299999999</v>
      </c>
      <c r="J1847" s="55">
        <f>pro[[#This Row],[Revenue]]+pro[[#This Row],[AdminExp]]</f>
        <v>-50395.266000000003</v>
      </c>
      <c r="K1847" s="83">
        <f>pro[[#This Row],[Profit]]/pro[[#This Row],[Revenue]]</f>
        <v>-0.2899221415163859</v>
      </c>
      <c r="L1847" s="56">
        <f t="shared" si="28"/>
        <v>3</v>
      </c>
      <c r="M1847" s="82" t="str">
        <f>"Q"&amp;" "&amp;VLOOKUP(pro[[#This Row],[Period]],Mapping!A:B,2,0)</f>
        <v>Q 1</v>
      </c>
      <c r="N1847"/>
    </row>
    <row r="1848" spans="1:14" ht="11.25" customHeight="1" x14ac:dyDescent="0.2">
      <c r="A1848" s="42" t="s">
        <v>42</v>
      </c>
      <c r="B1848" s="44" t="s">
        <v>15</v>
      </c>
      <c r="C1848" s="44" t="s">
        <v>57</v>
      </c>
      <c r="D1848" s="43">
        <v>512995.96599999996</v>
      </c>
      <c r="E1848" s="43">
        <v>-95391.149000000005</v>
      </c>
      <c r="F1848" s="45">
        <v>-106380</v>
      </c>
      <c r="G1848" s="45">
        <v>-108130</v>
      </c>
      <c r="H1848" s="45">
        <v>-91230</v>
      </c>
      <c r="I1848" s="55">
        <f>pro[[#This Row],[Admin expenses 3]]+pro[[#This Row],[Admin expenses 2]]+pro[[#This Row],[Admin expenses 1]]+pro[[#This Row],[COGS]]</f>
        <v>-401131.14899999998</v>
      </c>
      <c r="J1848" s="55">
        <f>pro[[#This Row],[Revenue]]+pro[[#This Row],[AdminExp]]</f>
        <v>111864.81699999998</v>
      </c>
      <c r="K1848" s="83">
        <f>pro[[#This Row],[Profit]]/pro[[#This Row],[Revenue]]</f>
        <v>0.21806178686403158</v>
      </c>
      <c r="L1848" s="56">
        <f t="shared" si="28"/>
        <v>3</v>
      </c>
      <c r="M1848" s="82" t="str">
        <f>"Q"&amp;" "&amp;VLOOKUP(pro[[#This Row],[Period]],Mapping!A:B,2,0)</f>
        <v>Q 1</v>
      </c>
      <c r="N1848"/>
    </row>
    <row r="1849" spans="1:14" ht="11.25" customHeight="1" x14ac:dyDescent="0.2">
      <c r="A1849" s="42" t="s">
        <v>42</v>
      </c>
      <c r="B1849" s="44" t="s">
        <v>15</v>
      </c>
      <c r="C1849" s="44" t="s">
        <v>57</v>
      </c>
      <c r="D1849" s="43">
        <v>79269.000999999989</v>
      </c>
      <c r="E1849" s="43">
        <v>-21328.208999999999</v>
      </c>
      <c r="F1849" s="45">
        <v>-77910</v>
      </c>
      <c r="G1849" s="45">
        <v>-65540</v>
      </c>
      <c r="H1849" s="45">
        <v>-96400</v>
      </c>
      <c r="I1849" s="55">
        <f>pro[[#This Row],[Admin expenses 3]]+pro[[#This Row],[Admin expenses 2]]+pro[[#This Row],[Admin expenses 1]]+pro[[#This Row],[COGS]]</f>
        <v>-261178.209</v>
      </c>
      <c r="J1849" s="55">
        <f>pro[[#This Row],[Revenue]]+pro[[#This Row],[AdminExp]]</f>
        <v>-181909.20800000001</v>
      </c>
      <c r="K1849" s="83">
        <f>pro[[#This Row],[Profit]]/pro[[#This Row],[Revenue]]</f>
        <v>-2.2948341180684242</v>
      </c>
      <c r="L1849" s="56">
        <f t="shared" si="28"/>
        <v>3</v>
      </c>
      <c r="M1849" s="82" t="str">
        <f>"Q"&amp;" "&amp;VLOOKUP(pro[[#This Row],[Period]],Mapping!A:B,2,0)</f>
        <v>Q 1</v>
      </c>
      <c r="N1849"/>
    </row>
    <row r="1850" spans="1:14" ht="11.25" customHeight="1" x14ac:dyDescent="0.2">
      <c r="A1850" s="42" t="s">
        <v>42</v>
      </c>
      <c r="B1850" s="44" t="s">
        <v>15</v>
      </c>
      <c r="C1850" s="44" t="s">
        <v>57</v>
      </c>
      <c r="D1850" s="43">
        <v>165747.96</v>
      </c>
      <c r="E1850" s="43">
        <v>-118533.15599999999</v>
      </c>
      <c r="F1850" s="45">
        <v>-22530</v>
      </c>
      <c r="G1850" s="45">
        <v>-44910</v>
      </c>
      <c r="H1850" s="45">
        <v>-83650</v>
      </c>
      <c r="I1850" s="55">
        <f>pro[[#This Row],[Admin expenses 3]]+pro[[#This Row],[Admin expenses 2]]+pro[[#This Row],[Admin expenses 1]]+pro[[#This Row],[COGS]]</f>
        <v>-269623.15599999996</v>
      </c>
      <c r="J1850" s="55">
        <f>pro[[#This Row],[Revenue]]+pro[[#This Row],[AdminExp]]</f>
        <v>-103875.19599999997</v>
      </c>
      <c r="K1850" s="83">
        <f>pro[[#This Row],[Profit]]/pro[[#This Row],[Revenue]]</f>
        <v>-0.62670572838422856</v>
      </c>
      <c r="L1850" s="56">
        <f t="shared" si="28"/>
        <v>3</v>
      </c>
      <c r="M1850" s="82" t="str">
        <f>"Q"&amp;" "&amp;VLOOKUP(pro[[#This Row],[Period]],Mapping!A:B,2,0)</f>
        <v>Q 1</v>
      </c>
      <c r="N1850"/>
    </row>
    <row r="1851" spans="1:14" ht="11.25" customHeight="1" x14ac:dyDescent="0.2">
      <c r="A1851" s="42" t="s">
        <v>42</v>
      </c>
      <c r="B1851" s="44" t="s">
        <v>15</v>
      </c>
      <c r="C1851" s="44" t="s">
        <v>57</v>
      </c>
      <c r="D1851" s="43">
        <v>56319.423999999999</v>
      </c>
      <c r="E1851" s="43">
        <v>-56278.284999999996</v>
      </c>
      <c r="F1851" s="45">
        <v>-13580</v>
      </c>
      <c r="G1851" s="45">
        <v>-21140</v>
      </c>
      <c r="H1851" s="45">
        <v>-108010</v>
      </c>
      <c r="I1851" s="55">
        <f>pro[[#This Row],[Admin expenses 3]]+pro[[#This Row],[Admin expenses 2]]+pro[[#This Row],[Admin expenses 1]]+pro[[#This Row],[COGS]]</f>
        <v>-199008.285</v>
      </c>
      <c r="J1851" s="55">
        <f>pro[[#This Row],[Revenue]]+pro[[#This Row],[AdminExp]]</f>
        <v>-142688.861</v>
      </c>
      <c r="K1851" s="83">
        <f>pro[[#This Row],[Profit]]/pro[[#This Row],[Revenue]]</f>
        <v>-2.5335639263640197</v>
      </c>
      <c r="L1851" s="56">
        <f t="shared" si="28"/>
        <v>3</v>
      </c>
      <c r="M1851" s="82" t="str">
        <f>"Q"&amp;" "&amp;VLOOKUP(pro[[#This Row],[Period]],Mapping!A:B,2,0)</f>
        <v>Q 1</v>
      </c>
      <c r="N1851"/>
    </row>
    <row r="1852" spans="1:14" ht="11.25" customHeight="1" x14ac:dyDescent="0.2">
      <c r="A1852" s="42" t="s">
        <v>42</v>
      </c>
      <c r="B1852" s="44" t="s">
        <v>15</v>
      </c>
      <c r="C1852" s="44" t="s">
        <v>57</v>
      </c>
      <c r="D1852" s="43">
        <v>29605.442999999996</v>
      </c>
      <c r="E1852" s="43">
        <v>-12357.771999999999</v>
      </c>
      <c r="F1852" s="45">
        <v>-64860</v>
      </c>
      <c r="G1852" s="45">
        <v>-75730</v>
      </c>
      <c r="H1852" s="45">
        <v>-31390</v>
      </c>
      <c r="I1852" s="55">
        <f>pro[[#This Row],[Admin expenses 3]]+pro[[#This Row],[Admin expenses 2]]+pro[[#This Row],[Admin expenses 1]]+pro[[#This Row],[COGS]]</f>
        <v>-184337.772</v>
      </c>
      <c r="J1852" s="55">
        <f>pro[[#This Row],[Revenue]]+pro[[#This Row],[AdminExp]]</f>
        <v>-154732.329</v>
      </c>
      <c r="K1852" s="83">
        <f>pro[[#This Row],[Profit]]/pro[[#This Row],[Revenue]]</f>
        <v>-5.2264824748611272</v>
      </c>
      <c r="L1852" s="56">
        <f t="shared" si="28"/>
        <v>3</v>
      </c>
      <c r="M1852" s="82" t="str">
        <f>"Q"&amp;" "&amp;VLOOKUP(pro[[#This Row],[Period]],Mapping!A:B,2,0)</f>
        <v>Q 1</v>
      </c>
      <c r="N1852"/>
    </row>
    <row r="1853" spans="1:14" ht="11.25" customHeight="1" x14ac:dyDescent="0.2">
      <c r="A1853" s="42" t="s">
        <v>42</v>
      </c>
      <c r="B1853" s="44" t="s">
        <v>15</v>
      </c>
      <c r="C1853" s="44" t="s">
        <v>57</v>
      </c>
      <c r="D1853" s="43">
        <v>1200267.6909999999</v>
      </c>
      <c r="E1853" s="43">
        <v>-416624.614</v>
      </c>
      <c r="F1853" s="45">
        <v>-87410</v>
      </c>
      <c r="G1853" s="45">
        <v>-12950</v>
      </c>
      <c r="H1853" s="45">
        <v>-77290</v>
      </c>
      <c r="I1853" s="55">
        <f>pro[[#This Row],[Admin expenses 3]]+pro[[#This Row],[Admin expenses 2]]+pro[[#This Row],[Admin expenses 1]]+pro[[#This Row],[COGS]]</f>
        <v>-594274.61400000006</v>
      </c>
      <c r="J1853" s="55">
        <f>pro[[#This Row],[Revenue]]+pro[[#This Row],[AdminExp]]</f>
        <v>605993.07699999982</v>
      </c>
      <c r="K1853" s="83">
        <f>pro[[#This Row],[Profit]]/pro[[#This Row],[Revenue]]</f>
        <v>0.50488160394879766</v>
      </c>
      <c r="L1853" s="56">
        <f t="shared" si="28"/>
        <v>3</v>
      </c>
      <c r="M1853" s="82" t="str">
        <f>"Q"&amp;" "&amp;VLOOKUP(pro[[#This Row],[Period]],Mapping!A:B,2,0)</f>
        <v>Q 1</v>
      </c>
      <c r="N1853"/>
    </row>
    <row r="1854" spans="1:14" ht="11.25" customHeight="1" x14ac:dyDescent="0.2">
      <c r="A1854" s="42" t="s">
        <v>42</v>
      </c>
      <c r="B1854" s="44" t="s">
        <v>15</v>
      </c>
      <c r="C1854" s="44" t="s">
        <v>57</v>
      </c>
      <c r="D1854" s="43">
        <v>583314.29799999995</v>
      </c>
      <c r="E1854" s="43">
        <v>-203722.81299999999</v>
      </c>
      <c r="F1854" s="45">
        <v>-102100</v>
      </c>
      <c r="G1854" s="45">
        <v>-56760</v>
      </c>
      <c r="H1854" s="45">
        <v>-25070</v>
      </c>
      <c r="I1854" s="55">
        <f>pro[[#This Row],[Admin expenses 3]]+pro[[#This Row],[Admin expenses 2]]+pro[[#This Row],[Admin expenses 1]]+pro[[#This Row],[COGS]]</f>
        <v>-387652.81299999997</v>
      </c>
      <c r="J1854" s="55">
        <f>pro[[#This Row],[Revenue]]+pro[[#This Row],[AdminExp]]</f>
        <v>195661.48499999999</v>
      </c>
      <c r="K1854" s="83">
        <f>pro[[#This Row],[Profit]]/pro[[#This Row],[Revenue]]</f>
        <v>0.33543063434388848</v>
      </c>
      <c r="L1854" s="56">
        <f t="shared" si="28"/>
        <v>3</v>
      </c>
      <c r="M1854" s="82" t="str">
        <f>"Q"&amp;" "&amp;VLOOKUP(pro[[#This Row],[Period]],Mapping!A:B,2,0)</f>
        <v>Q 1</v>
      </c>
      <c r="N1854"/>
    </row>
    <row r="1855" spans="1:14" ht="11.25" customHeight="1" x14ac:dyDescent="0.2">
      <c r="A1855" s="42" t="s">
        <v>42</v>
      </c>
      <c r="B1855" s="44" t="s">
        <v>15</v>
      </c>
      <c r="C1855" s="44" t="s">
        <v>57</v>
      </c>
      <c r="D1855" s="43">
        <v>3272286.1359999999</v>
      </c>
      <c r="E1855" s="43">
        <v>-16972.360999999997</v>
      </c>
      <c r="F1855" s="45">
        <v>-37460</v>
      </c>
      <c r="G1855" s="45">
        <v>-49910</v>
      </c>
      <c r="H1855" s="45">
        <v>-103860</v>
      </c>
      <c r="I1855" s="55">
        <f>pro[[#This Row],[Admin expenses 3]]+pro[[#This Row],[Admin expenses 2]]+pro[[#This Row],[Admin expenses 1]]+pro[[#This Row],[COGS]]</f>
        <v>-208202.361</v>
      </c>
      <c r="J1855" s="55">
        <f>pro[[#This Row],[Revenue]]+pro[[#This Row],[AdminExp]]</f>
        <v>3064083.7749999999</v>
      </c>
      <c r="K1855" s="83">
        <f>pro[[#This Row],[Profit]]/pro[[#This Row],[Revenue]]</f>
        <v>0.93637403565982047</v>
      </c>
      <c r="L1855" s="56">
        <f t="shared" si="28"/>
        <v>3</v>
      </c>
      <c r="M1855" s="82" t="str">
        <f>"Q"&amp;" "&amp;VLOOKUP(pro[[#This Row],[Period]],Mapping!A:B,2,0)</f>
        <v>Q 1</v>
      </c>
      <c r="N1855"/>
    </row>
    <row r="1856" spans="1:14" ht="11.25" customHeight="1" x14ac:dyDescent="0.2">
      <c r="A1856" s="42" t="s">
        <v>42</v>
      </c>
      <c r="B1856" s="44" t="s">
        <v>15</v>
      </c>
      <c r="C1856" s="44" t="s">
        <v>57</v>
      </c>
      <c r="D1856" s="43">
        <v>138920.908</v>
      </c>
      <c r="E1856" s="43">
        <v>-116710.29999999999</v>
      </c>
      <c r="F1856" s="45">
        <v>-49520</v>
      </c>
      <c r="G1856" s="45">
        <v>-78450</v>
      </c>
      <c r="H1856" s="45">
        <v>-28220</v>
      </c>
      <c r="I1856" s="55">
        <f>pro[[#This Row],[Admin expenses 3]]+pro[[#This Row],[Admin expenses 2]]+pro[[#This Row],[Admin expenses 1]]+pro[[#This Row],[COGS]]</f>
        <v>-272900.3</v>
      </c>
      <c r="J1856" s="55">
        <f>pro[[#This Row],[Revenue]]+pro[[#This Row],[AdminExp]]</f>
        <v>-133979.39199999999</v>
      </c>
      <c r="K1856" s="83">
        <f>pro[[#This Row],[Profit]]/pro[[#This Row],[Revenue]]</f>
        <v>-0.96442928518722315</v>
      </c>
      <c r="L1856" s="56">
        <f t="shared" si="28"/>
        <v>3</v>
      </c>
      <c r="M1856" s="82" t="str">
        <f>"Q"&amp;" "&amp;VLOOKUP(pro[[#This Row],[Period]],Mapping!A:B,2,0)</f>
        <v>Q 1</v>
      </c>
      <c r="N1856"/>
    </row>
    <row r="1857" spans="1:14" ht="11.25" customHeight="1" x14ac:dyDescent="0.2">
      <c r="A1857" s="42" t="s">
        <v>42</v>
      </c>
      <c r="B1857" s="44" t="s">
        <v>15</v>
      </c>
      <c r="C1857" s="44" t="s">
        <v>57</v>
      </c>
      <c r="D1857" s="43">
        <v>230219.10099999997</v>
      </c>
      <c r="E1857" s="43">
        <v>-182741.95799999998</v>
      </c>
      <c r="F1857" s="45">
        <v>-54900</v>
      </c>
      <c r="G1857" s="45">
        <v>-87720</v>
      </c>
      <c r="H1857" s="45">
        <v>-73090</v>
      </c>
      <c r="I1857" s="55">
        <f>pro[[#This Row],[Admin expenses 3]]+pro[[#This Row],[Admin expenses 2]]+pro[[#This Row],[Admin expenses 1]]+pro[[#This Row],[COGS]]</f>
        <v>-398451.95799999998</v>
      </c>
      <c r="J1857" s="55">
        <f>pro[[#This Row],[Revenue]]+pro[[#This Row],[AdminExp]]</f>
        <v>-168232.85700000002</v>
      </c>
      <c r="K1857" s="83">
        <f>pro[[#This Row],[Profit]]/pro[[#This Row],[Revenue]]</f>
        <v>-0.73075108133620958</v>
      </c>
      <c r="L1857" s="56">
        <f t="shared" si="28"/>
        <v>3</v>
      </c>
      <c r="M1857" s="82" t="str">
        <f>"Q"&amp;" "&amp;VLOOKUP(pro[[#This Row],[Period]],Mapping!A:B,2,0)</f>
        <v>Q 1</v>
      </c>
      <c r="N1857"/>
    </row>
    <row r="1858" spans="1:14" ht="11.25" customHeight="1" x14ac:dyDescent="0.2">
      <c r="A1858" s="42" t="s">
        <v>42</v>
      </c>
      <c r="B1858" s="44" t="s">
        <v>15</v>
      </c>
      <c r="C1858" s="44" t="s">
        <v>57</v>
      </c>
      <c r="D1858" s="43">
        <v>32963.237999999998</v>
      </c>
      <c r="E1858" s="43">
        <v>-46002.341</v>
      </c>
      <c r="F1858" s="45">
        <v>-70420</v>
      </c>
      <c r="G1858" s="45">
        <v>-37130</v>
      </c>
      <c r="H1858" s="45">
        <v>-66770</v>
      </c>
      <c r="I1858" s="55">
        <f>pro[[#This Row],[Admin expenses 3]]+pro[[#This Row],[Admin expenses 2]]+pro[[#This Row],[Admin expenses 1]]+pro[[#This Row],[COGS]]</f>
        <v>-220322.34100000001</v>
      </c>
      <c r="J1858" s="55">
        <f>pro[[#This Row],[Revenue]]+pro[[#This Row],[AdminExp]]</f>
        <v>-187359.103</v>
      </c>
      <c r="K1858" s="83">
        <f>pro[[#This Row],[Profit]]/pro[[#This Row],[Revenue]]</f>
        <v>-5.6838804185438345</v>
      </c>
      <c r="L1858" s="56">
        <f t="shared" ref="L1858:L1921" si="29">MONTH(DATEVALUE(A1858&amp;"1"))</f>
        <v>3</v>
      </c>
      <c r="M1858" s="82" t="str">
        <f>"Q"&amp;" "&amp;VLOOKUP(pro[[#This Row],[Period]],Mapping!A:B,2,0)</f>
        <v>Q 1</v>
      </c>
      <c r="N1858"/>
    </row>
    <row r="1859" spans="1:14" ht="11.25" customHeight="1" x14ac:dyDescent="0.2">
      <c r="A1859" s="42" t="s">
        <v>42</v>
      </c>
      <c r="B1859" s="44" t="s">
        <v>15</v>
      </c>
      <c r="C1859" s="44" t="s">
        <v>57</v>
      </c>
      <c r="D1859" s="43">
        <v>175960.21100000001</v>
      </c>
      <c r="E1859" s="43">
        <v>-203109.05299999999</v>
      </c>
      <c r="F1859" s="45">
        <v>-23640</v>
      </c>
      <c r="G1859" s="45">
        <v>-44190</v>
      </c>
      <c r="H1859" s="45">
        <v>-55660</v>
      </c>
      <c r="I1859" s="55">
        <f>pro[[#This Row],[Admin expenses 3]]+pro[[#This Row],[Admin expenses 2]]+pro[[#This Row],[Admin expenses 1]]+pro[[#This Row],[COGS]]</f>
        <v>-326599.05299999996</v>
      </c>
      <c r="J1859" s="55">
        <f>pro[[#This Row],[Revenue]]+pro[[#This Row],[AdminExp]]</f>
        <v>-150638.84199999995</v>
      </c>
      <c r="K1859" s="83">
        <f>pro[[#This Row],[Profit]]/pro[[#This Row],[Revenue]]</f>
        <v>-0.85609605230582464</v>
      </c>
      <c r="L1859" s="56">
        <f t="shared" si="29"/>
        <v>3</v>
      </c>
      <c r="M1859" s="82" t="str">
        <f>"Q"&amp;" "&amp;VLOOKUP(pro[[#This Row],[Period]],Mapping!A:B,2,0)</f>
        <v>Q 1</v>
      </c>
      <c r="N1859"/>
    </row>
    <row r="1860" spans="1:14" ht="11.25" customHeight="1" x14ac:dyDescent="0.2">
      <c r="A1860" s="42" t="s">
        <v>42</v>
      </c>
      <c r="B1860" s="44" t="s">
        <v>15</v>
      </c>
      <c r="C1860" s="44" t="s">
        <v>57</v>
      </c>
      <c r="D1860" s="43">
        <v>12610.674999999999</v>
      </c>
      <c r="E1860" s="43">
        <v>-14851.466</v>
      </c>
      <c r="F1860" s="45">
        <v>-52250</v>
      </c>
      <c r="G1860" s="45">
        <v>-104210</v>
      </c>
      <c r="H1860" s="45">
        <v>-27180</v>
      </c>
      <c r="I1860" s="55">
        <f>pro[[#This Row],[Admin expenses 3]]+pro[[#This Row],[Admin expenses 2]]+pro[[#This Row],[Admin expenses 1]]+pro[[#This Row],[COGS]]</f>
        <v>-198491.46600000001</v>
      </c>
      <c r="J1860" s="55">
        <f>pro[[#This Row],[Revenue]]+pro[[#This Row],[AdminExp]]</f>
        <v>-185880.79100000003</v>
      </c>
      <c r="K1860" s="83">
        <f>pro[[#This Row],[Profit]]/pro[[#This Row],[Revenue]]</f>
        <v>-14.73995571212485</v>
      </c>
      <c r="L1860" s="56">
        <f t="shared" si="29"/>
        <v>3</v>
      </c>
      <c r="M1860" s="82" t="str">
        <f>"Q"&amp;" "&amp;VLOOKUP(pro[[#This Row],[Period]],Mapping!A:B,2,0)</f>
        <v>Q 1</v>
      </c>
      <c r="N1860"/>
    </row>
    <row r="1861" spans="1:14" ht="11.25" customHeight="1" x14ac:dyDescent="0.2">
      <c r="A1861" s="42" t="s">
        <v>42</v>
      </c>
      <c r="B1861" s="44" t="s">
        <v>15</v>
      </c>
      <c r="C1861" s="44" t="s">
        <v>57</v>
      </c>
      <c r="D1861" s="43">
        <v>412063.68</v>
      </c>
      <c r="E1861" s="43">
        <v>-234977.666</v>
      </c>
      <c r="F1861" s="45">
        <v>-57430</v>
      </c>
      <c r="G1861" s="45">
        <v>-75120</v>
      </c>
      <c r="H1861" s="45">
        <v>-62640</v>
      </c>
      <c r="I1861" s="55">
        <f>pro[[#This Row],[Admin expenses 3]]+pro[[#This Row],[Admin expenses 2]]+pro[[#This Row],[Admin expenses 1]]+pro[[#This Row],[COGS]]</f>
        <v>-430167.66599999997</v>
      </c>
      <c r="J1861" s="55">
        <f>pro[[#This Row],[Revenue]]+pro[[#This Row],[AdminExp]]</f>
        <v>-18103.985999999975</v>
      </c>
      <c r="K1861" s="83">
        <f>pro[[#This Row],[Profit]]/pro[[#This Row],[Revenue]]</f>
        <v>-4.3934922874056689E-2</v>
      </c>
      <c r="L1861" s="56">
        <f t="shared" si="29"/>
        <v>3</v>
      </c>
      <c r="M1861" s="82" t="str">
        <f>"Q"&amp;" "&amp;VLOOKUP(pro[[#This Row],[Period]],Mapping!A:B,2,0)</f>
        <v>Q 1</v>
      </c>
      <c r="N1861"/>
    </row>
    <row r="1862" spans="1:14" ht="11.25" customHeight="1" x14ac:dyDescent="0.2">
      <c r="A1862" s="42" t="s">
        <v>42</v>
      </c>
      <c r="B1862" s="44" t="s">
        <v>15</v>
      </c>
      <c r="C1862" s="44" t="s">
        <v>57</v>
      </c>
      <c r="D1862" s="43">
        <v>618147.06799999997</v>
      </c>
      <c r="E1862" s="43">
        <v>-352495.87799999997</v>
      </c>
      <c r="F1862" s="45">
        <v>-78660</v>
      </c>
      <c r="G1862" s="45">
        <v>-75710</v>
      </c>
      <c r="H1862" s="45">
        <v>-61550</v>
      </c>
      <c r="I1862" s="55">
        <f>pro[[#This Row],[Admin expenses 3]]+pro[[#This Row],[Admin expenses 2]]+pro[[#This Row],[Admin expenses 1]]+pro[[#This Row],[COGS]]</f>
        <v>-568415.87800000003</v>
      </c>
      <c r="J1862" s="55">
        <f>pro[[#This Row],[Revenue]]+pro[[#This Row],[AdminExp]]</f>
        <v>49731.189999999944</v>
      </c>
      <c r="K1862" s="83">
        <f>pro[[#This Row],[Profit]]/pro[[#This Row],[Revenue]]</f>
        <v>8.0452035728170668E-2</v>
      </c>
      <c r="L1862" s="56">
        <f t="shared" si="29"/>
        <v>3</v>
      </c>
      <c r="M1862" s="82" t="str">
        <f>"Q"&amp;" "&amp;VLOOKUP(pro[[#This Row],[Period]],Mapping!A:B,2,0)</f>
        <v>Q 1</v>
      </c>
      <c r="N1862"/>
    </row>
    <row r="1863" spans="1:14" ht="11.25" customHeight="1" x14ac:dyDescent="0.2">
      <c r="A1863" s="42" t="s">
        <v>42</v>
      </c>
      <c r="B1863" s="44" t="s">
        <v>15</v>
      </c>
      <c r="C1863" s="44" t="s">
        <v>58</v>
      </c>
      <c r="D1863" s="43">
        <v>209758.21300000002</v>
      </c>
      <c r="E1863" s="43">
        <v>-30972.773999999998</v>
      </c>
      <c r="F1863" s="45">
        <v>-105910</v>
      </c>
      <c r="G1863" s="45">
        <v>-101480</v>
      </c>
      <c r="H1863" s="45">
        <v>-61540</v>
      </c>
      <c r="I1863" s="55">
        <f>pro[[#This Row],[Admin expenses 3]]+pro[[#This Row],[Admin expenses 2]]+pro[[#This Row],[Admin expenses 1]]+pro[[#This Row],[COGS]]</f>
        <v>-299902.77399999998</v>
      </c>
      <c r="J1863" s="55">
        <f>pro[[#This Row],[Revenue]]+pro[[#This Row],[AdminExp]]</f>
        <v>-90144.560999999958</v>
      </c>
      <c r="K1863" s="83">
        <f>pro[[#This Row],[Profit]]/pro[[#This Row],[Revenue]]</f>
        <v>-0.42975461942937104</v>
      </c>
      <c r="L1863" s="56">
        <f t="shared" si="29"/>
        <v>3</v>
      </c>
      <c r="M1863" s="82" t="str">
        <f>"Q"&amp;" "&amp;VLOOKUP(pro[[#This Row],[Period]],Mapping!A:B,2,0)</f>
        <v>Q 1</v>
      </c>
      <c r="N1863"/>
    </row>
    <row r="1864" spans="1:14" ht="11.25" customHeight="1" x14ac:dyDescent="0.2">
      <c r="A1864" s="42" t="s">
        <v>42</v>
      </c>
      <c r="B1864" s="44" t="s">
        <v>15</v>
      </c>
      <c r="C1864" s="44" t="s">
        <v>59</v>
      </c>
      <c r="D1864" s="43">
        <v>2407682.1439999999</v>
      </c>
      <c r="E1864" s="43">
        <v>-93692.934999999983</v>
      </c>
      <c r="F1864" s="45">
        <v>-94710</v>
      </c>
      <c r="G1864" s="45">
        <v>-68690</v>
      </c>
      <c r="H1864" s="45">
        <v>-50030</v>
      </c>
      <c r="I1864" s="55">
        <f>pro[[#This Row],[Admin expenses 3]]+pro[[#This Row],[Admin expenses 2]]+pro[[#This Row],[Admin expenses 1]]+pro[[#This Row],[COGS]]</f>
        <v>-307122.935</v>
      </c>
      <c r="J1864" s="55">
        <f>pro[[#This Row],[Revenue]]+pro[[#This Row],[AdminExp]]</f>
        <v>2100559.2089999998</v>
      </c>
      <c r="K1864" s="83">
        <f>pro[[#This Row],[Profit]]/pro[[#This Row],[Revenue]]</f>
        <v>0.87244041504176217</v>
      </c>
      <c r="L1864" s="56">
        <f t="shared" si="29"/>
        <v>3</v>
      </c>
      <c r="M1864" s="82" t="str">
        <f>"Q"&amp;" "&amp;VLOOKUP(pro[[#This Row],[Period]],Mapping!A:B,2,0)</f>
        <v>Q 1</v>
      </c>
      <c r="N1864"/>
    </row>
    <row r="1865" spans="1:14" ht="11.25" customHeight="1" x14ac:dyDescent="0.2">
      <c r="A1865" s="42" t="s">
        <v>42</v>
      </c>
      <c r="B1865" s="44" t="s">
        <v>15</v>
      </c>
      <c r="C1865" s="44" t="s">
        <v>57</v>
      </c>
      <c r="D1865" s="43">
        <v>22504828.079999998</v>
      </c>
      <c r="E1865" s="43">
        <v>-912733.5</v>
      </c>
      <c r="F1865" s="45">
        <v>-44270</v>
      </c>
      <c r="G1865" s="45">
        <v>-73280</v>
      </c>
      <c r="H1865" s="45">
        <v>-41130</v>
      </c>
      <c r="I1865" s="55">
        <f>pro[[#This Row],[Admin expenses 3]]+pro[[#This Row],[Admin expenses 2]]+pro[[#This Row],[Admin expenses 1]]+pro[[#This Row],[COGS]]</f>
        <v>-1071413.5</v>
      </c>
      <c r="J1865" s="55">
        <f>pro[[#This Row],[Revenue]]+pro[[#This Row],[AdminExp]]</f>
        <v>21433414.579999998</v>
      </c>
      <c r="K1865" s="83">
        <f>pro[[#This Row],[Profit]]/pro[[#This Row],[Revenue]]</f>
        <v>0.95239183804509209</v>
      </c>
      <c r="L1865" s="56">
        <f t="shared" si="29"/>
        <v>3</v>
      </c>
      <c r="M1865" s="82" t="str">
        <f>"Q"&amp;" "&amp;VLOOKUP(pro[[#This Row],[Period]],Mapping!A:B,2,0)</f>
        <v>Q 1</v>
      </c>
      <c r="N1865"/>
    </row>
    <row r="1866" spans="1:14" ht="11.25" customHeight="1" x14ac:dyDescent="0.2">
      <c r="A1866" s="42" t="s">
        <v>42</v>
      </c>
      <c r="B1866" s="44" t="s">
        <v>15</v>
      </c>
      <c r="C1866" s="44" t="s">
        <v>57</v>
      </c>
      <c r="D1866" s="43">
        <v>65907.87</v>
      </c>
      <c r="E1866" s="43">
        <v>-9225.5939999999991</v>
      </c>
      <c r="F1866" s="45">
        <v>-28100</v>
      </c>
      <c r="G1866" s="45">
        <v>-83790</v>
      </c>
      <c r="H1866" s="45">
        <v>-40850</v>
      </c>
      <c r="I1866" s="55">
        <f>pro[[#This Row],[Admin expenses 3]]+pro[[#This Row],[Admin expenses 2]]+pro[[#This Row],[Admin expenses 1]]+pro[[#This Row],[COGS]]</f>
        <v>-161965.59400000001</v>
      </c>
      <c r="J1866" s="55">
        <f>pro[[#This Row],[Revenue]]+pro[[#This Row],[AdminExp]]</f>
        <v>-96057.724000000017</v>
      </c>
      <c r="K1866" s="83">
        <f>pro[[#This Row],[Profit]]/pro[[#This Row],[Revenue]]</f>
        <v>-1.4574545346405523</v>
      </c>
      <c r="L1866" s="56">
        <f t="shared" si="29"/>
        <v>3</v>
      </c>
      <c r="M1866" s="82" t="str">
        <f>"Q"&amp;" "&amp;VLOOKUP(pro[[#This Row],[Period]],Mapping!A:B,2,0)</f>
        <v>Q 1</v>
      </c>
      <c r="N1866"/>
    </row>
    <row r="1867" spans="1:14" ht="11.25" customHeight="1" x14ac:dyDescent="0.2">
      <c r="A1867" s="42" t="s">
        <v>42</v>
      </c>
      <c r="B1867" s="44" t="s">
        <v>15</v>
      </c>
      <c r="C1867" s="44" t="s">
        <v>57</v>
      </c>
      <c r="D1867" s="43">
        <v>24520.572999999997</v>
      </c>
      <c r="E1867" s="43">
        <v>-3890.7260000000001</v>
      </c>
      <c r="F1867" s="45">
        <v>-63870</v>
      </c>
      <c r="G1867" s="45">
        <v>-65080</v>
      </c>
      <c r="H1867" s="45">
        <v>-60430</v>
      </c>
      <c r="I1867" s="55">
        <f>pro[[#This Row],[Admin expenses 3]]+pro[[#This Row],[Admin expenses 2]]+pro[[#This Row],[Admin expenses 1]]+pro[[#This Row],[COGS]]</f>
        <v>-193270.726</v>
      </c>
      <c r="J1867" s="55">
        <f>pro[[#This Row],[Revenue]]+pro[[#This Row],[AdminExp]]</f>
        <v>-168750.15299999999</v>
      </c>
      <c r="K1867" s="83">
        <f>pro[[#This Row],[Profit]]/pro[[#This Row],[Revenue]]</f>
        <v>-6.8819824479631864</v>
      </c>
      <c r="L1867" s="56">
        <f t="shared" si="29"/>
        <v>3</v>
      </c>
      <c r="M1867" s="82" t="str">
        <f>"Q"&amp;" "&amp;VLOOKUP(pro[[#This Row],[Period]],Mapping!A:B,2,0)</f>
        <v>Q 1</v>
      </c>
      <c r="N1867"/>
    </row>
    <row r="1868" spans="1:14" ht="11.25" customHeight="1" x14ac:dyDescent="0.2">
      <c r="A1868" s="42" t="s">
        <v>42</v>
      </c>
      <c r="B1868" s="44" t="s">
        <v>15</v>
      </c>
      <c r="C1868" s="44" t="s">
        <v>57</v>
      </c>
      <c r="D1868" s="43">
        <v>157307.72399999999</v>
      </c>
      <c r="E1868" s="43">
        <v>-23812.074999999997</v>
      </c>
      <c r="F1868" s="45">
        <v>-61520</v>
      </c>
      <c r="G1868" s="45">
        <v>-55850</v>
      </c>
      <c r="H1868" s="45">
        <v>-25310</v>
      </c>
      <c r="I1868" s="55">
        <f>pro[[#This Row],[Admin expenses 3]]+pro[[#This Row],[Admin expenses 2]]+pro[[#This Row],[Admin expenses 1]]+pro[[#This Row],[COGS]]</f>
        <v>-166492.07500000001</v>
      </c>
      <c r="J1868" s="55">
        <f>pro[[#This Row],[Revenue]]+pro[[#This Row],[AdminExp]]</f>
        <v>-9184.3510000000242</v>
      </c>
      <c r="K1868" s="83">
        <f>pro[[#This Row],[Profit]]/pro[[#This Row],[Revenue]]</f>
        <v>-5.8384615621290312E-2</v>
      </c>
      <c r="L1868" s="56">
        <f t="shared" si="29"/>
        <v>3</v>
      </c>
      <c r="M1868" s="82" t="str">
        <f>"Q"&amp;" "&amp;VLOOKUP(pro[[#This Row],[Period]],Mapping!A:B,2,0)</f>
        <v>Q 1</v>
      </c>
      <c r="N1868"/>
    </row>
    <row r="1869" spans="1:14" ht="11.25" customHeight="1" x14ac:dyDescent="0.2">
      <c r="A1869" s="42" t="s">
        <v>42</v>
      </c>
      <c r="B1869" s="44" t="s">
        <v>15</v>
      </c>
      <c r="C1869" s="44" t="s">
        <v>57</v>
      </c>
      <c r="D1869" s="43">
        <v>117452.68499999998</v>
      </c>
      <c r="E1869" s="43">
        <v>-76062.678999999989</v>
      </c>
      <c r="F1869" s="45">
        <v>-45480</v>
      </c>
      <c r="G1869" s="45">
        <v>-73180</v>
      </c>
      <c r="H1869" s="45">
        <v>-83370</v>
      </c>
      <c r="I1869" s="55">
        <f>pro[[#This Row],[Admin expenses 3]]+pro[[#This Row],[Admin expenses 2]]+pro[[#This Row],[Admin expenses 1]]+pro[[#This Row],[COGS]]</f>
        <v>-278092.679</v>
      </c>
      <c r="J1869" s="55">
        <f>pro[[#This Row],[Revenue]]+pro[[#This Row],[AdminExp]]</f>
        <v>-160639.99400000001</v>
      </c>
      <c r="K1869" s="83">
        <f>pro[[#This Row],[Profit]]/pro[[#This Row],[Revenue]]</f>
        <v>-1.3676996315580188</v>
      </c>
      <c r="L1869" s="56">
        <f t="shared" si="29"/>
        <v>3</v>
      </c>
      <c r="M1869" s="82" t="str">
        <f>"Q"&amp;" "&amp;VLOOKUP(pro[[#This Row],[Period]],Mapping!A:B,2,0)</f>
        <v>Q 1</v>
      </c>
      <c r="N1869"/>
    </row>
    <row r="1870" spans="1:14" ht="11.25" customHeight="1" x14ac:dyDescent="0.2">
      <c r="A1870" s="42" t="s">
        <v>42</v>
      </c>
      <c r="B1870" s="44" t="s">
        <v>15</v>
      </c>
      <c r="C1870" s="44" t="s">
        <v>58</v>
      </c>
      <c r="D1870" s="43">
        <v>16422.363999999998</v>
      </c>
      <c r="E1870" s="43">
        <v>-11137.364</v>
      </c>
      <c r="F1870" s="45">
        <v>-69950</v>
      </c>
      <c r="G1870" s="45">
        <v>-73170</v>
      </c>
      <c r="H1870" s="45">
        <v>-68340</v>
      </c>
      <c r="I1870" s="55">
        <f>pro[[#This Row],[Admin expenses 3]]+pro[[#This Row],[Admin expenses 2]]+pro[[#This Row],[Admin expenses 1]]+pro[[#This Row],[COGS]]</f>
        <v>-222597.364</v>
      </c>
      <c r="J1870" s="55">
        <f>pro[[#This Row],[Revenue]]+pro[[#This Row],[AdminExp]]</f>
        <v>-206175</v>
      </c>
      <c r="K1870" s="83">
        <f>pro[[#This Row],[Profit]]/pro[[#This Row],[Revenue]]</f>
        <v>-12.554526254563596</v>
      </c>
      <c r="L1870" s="56">
        <f t="shared" si="29"/>
        <v>3</v>
      </c>
      <c r="M1870" s="82" t="str">
        <f>"Q"&amp;" "&amp;VLOOKUP(pro[[#This Row],[Period]],Mapping!A:B,2,0)</f>
        <v>Q 1</v>
      </c>
      <c r="N1870"/>
    </row>
    <row r="1871" spans="1:14" ht="11.25" customHeight="1" x14ac:dyDescent="0.2">
      <c r="A1871" s="42" t="s">
        <v>42</v>
      </c>
      <c r="B1871" s="44" t="s">
        <v>15</v>
      </c>
      <c r="C1871" s="44" t="s">
        <v>59</v>
      </c>
      <c r="D1871" s="43">
        <v>373766.69400000002</v>
      </c>
      <c r="E1871" s="43">
        <v>-61152.566999999995</v>
      </c>
      <c r="F1871" s="45">
        <v>-96120</v>
      </c>
      <c r="G1871" s="45">
        <v>-84840</v>
      </c>
      <c r="H1871" s="45">
        <v>-28700</v>
      </c>
      <c r="I1871" s="55">
        <f>pro[[#This Row],[Admin expenses 3]]+pro[[#This Row],[Admin expenses 2]]+pro[[#This Row],[Admin expenses 1]]+pro[[#This Row],[COGS]]</f>
        <v>-270812.56699999998</v>
      </c>
      <c r="J1871" s="55">
        <f>pro[[#This Row],[Revenue]]+pro[[#This Row],[AdminExp]]</f>
        <v>102954.12700000004</v>
      </c>
      <c r="K1871" s="83">
        <f>pro[[#This Row],[Profit]]/pro[[#This Row],[Revenue]]</f>
        <v>0.2754502438357978</v>
      </c>
      <c r="L1871" s="56">
        <f t="shared" si="29"/>
        <v>3</v>
      </c>
      <c r="M1871" s="82" t="str">
        <f>"Q"&amp;" "&amp;VLOOKUP(pro[[#This Row],[Period]],Mapping!A:B,2,0)</f>
        <v>Q 1</v>
      </c>
      <c r="N1871"/>
    </row>
    <row r="1872" spans="1:14" ht="11.25" customHeight="1" x14ac:dyDescent="0.2">
      <c r="A1872" s="42" t="s">
        <v>42</v>
      </c>
      <c r="B1872" s="44" t="s">
        <v>15</v>
      </c>
      <c r="C1872" s="44" t="s">
        <v>57</v>
      </c>
      <c r="D1872" s="43">
        <v>604844.07199999993</v>
      </c>
      <c r="E1872" s="43">
        <v>-66365.481</v>
      </c>
      <c r="F1872" s="45">
        <v>-53450</v>
      </c>
      <c r="G1872" s="45">
        <v>-104780</v>
      </c>
      <c r="H1872" s="45">
        <v>-84790</v>
      </c>
      <c r="I1872" s="55">
        <f>pro[[#This Row],[Admin expenses 3]]+pro[[#This Row],[Admin expenses 2]]+pro[[#This Row],[Admin expenses 1]]+pro[[#This Row],[COGS]]</f>
        <v>-309385.48100000003</v>
      </c>
      <c r="J1872" s="55">
        <f>pro[[#This Row],[Revenue]]+pro[[#This Row],[AdminExp]]</f>
        <v>295458.5909999999</v>
      </c>
      <c r="K1872" s="83">
        <f>pro[[#This Row],[Profit]]/pro[[#This Row],[Revenue]]</f>
        <v>0.48848720633571807</v>
      </c>
      <c r="L1872" s="56">
        <f t="shared" si="29"/>
        <v>3</v>
      </c>
      <c r="M1872" s="82" t="str">
        <f>"Q"&amp;" "&amp;VLOOKUP(pro[[#This Row],[Period]],Mapping!A:B,2,0)</f>
        <v>Q 1</v>
      </c>
      <c r="N1872"/>
    </row>
    <row r="1873" spans="1:14" ht="11.25" customHeight="1" x14ac:dyDescent="0.2">
      <c r="A1873" s="42" t="s">
        <v>42</v>
      </c>
      <c r="B1873" s="44" t="s">
        <v>15</v>
      </c>
      <c r="C1873" s="44" t="s">
        <v>57</v>
      </c>
      <c r="D1873" s="43">
        <v>12201.091</v>
      </c>
      <c r="E1873" s="43">
        <v>-10276.503999999999</v>
      </c>
      <c r="F1873" s="45">
        <v>-39340</v>
      </c>
      <c r="G1873" s="45">
        <v>-66440</v>
      </c>
      <c r="H1873" s="45">
        <v>-44460</v>
      </c>
      <c r="I1873" s="55">
        <f>pro[[#This Row],[Admin expenses 3]]+pro[[#This Row],[Admin expenses 2]]+pro[[#This Row],[Admin expenses 1]]+pro[[#This Row],[COGS]]</f>
        <v>-160516.50399999999</v>
      </c>
      <c r="J1873" s="55">
        <f>pro[[#This Row],[Revenue]]+pro[[#This Row],[AdminExp]]</f>
        <v>-148315.413</v>
      </c>
      <c r="K1873" s="83">
        <f>pro[[#This Row],[Profit]]/pro[[#This Row],[Revenue]]</f>
        <v>-12.155914008017808</v>
      </c>
      <c r="L1873" s="56">
        <f t="shared" si="29"/>
        <v>3</v>
      </c>
      <c r="M1873" s="82" t="str">
        <f>"Q"&amp;" "&amp;VLOOKUP(pro[[#This Row],[Period]],Mapping!A:B,2,0)</f>
        <v>Q 1</v>
      </c>
      <c r="N1873"/>
    </row>
    <row r="1874" spans="1:14" ht="11.25" customHeight="1" x14ac:dyDescent="0.2">
      <c r="A1874" s="42" t="s">
        <v>42</v>
      </c>
      <c r="B1874" s="44" t="s">
        <v>15</v>
      </c>
      <c r="C1874" s="44" t="s">
        <v>57</v>
      </c>
      <c r="D1874" s="43">
        <v>131778.38799999998</v>
      </c>
      <c r="E1874" s="43">
        <v>-107486.09199999999</v>
      </c>
      <c r="F1874" s="45">
        <v>-97670</v>
      </c>
      <c r="G1874" s="45">
        <v>-54950</v>
      </c>
      <c r="H1874" s="45">
        <v>-45740</v>
      </c>
      <c r="I1874" s="55">
        <f>pro[[#This Row],[Admin expenses 3]]+pro[[#This Row],[Admin expenses 2]]+pro[[#This Row],[Admin expenses 1]]+pro[[#This Row],[COGS]]</f>
        <v>-305846.092</v>
      </c>
      <c r="J1874" s="55">
        <f>pro[[#This Row],[Revenue]]+pro[[#This Row],[AdminExp]]</f>
        <v>-174067.70400000003</v>
      </c>
      <c r="K1874" s="83">
        <f>pro[[#This Row],[Profit]]/pro[[#This Row],[Revenue]]</f>
        <v>-1.3209123790465556</v>
      </c>
      <c r="L1874" s="56">
        <f t="shared" si="29"/>
        <v>3</v>
      </c>
      <c r="M1874" s="82" t="str">
        <f>"Q"&amp;" "&amp;VLOOKUP(pro[[#This Row],[Period]],Mapping!A:B,2,0)</f>
        <v>Q 1</v>
      </c>
      <c r="N1874"/>
    </row>
    <row r="1875" spans="1:14" ht="11.25" customHeight="1" x14ac:dyDescent="0.2">
      <c r="A1875" s="42" t="s">
        <v>42</v>
      </c>
      <c r="B1875" s="44" t="s">
        <v>15</v>
      </c>
      <c r="C1875" s="44" t="s">
        <v>58</v>
      </c>
      <c r="D1875" s="43">
        <v>244218.39399999997</v>
      </c>
      <c r="E1875" s="43">
        <v>-39701.654999999999</v>
      </c>
      <c r="F1875" s="45">
        <v>-75130</v>
      </c>
      <c r="G1875" s="45">
        <v>-69690</v>
      </c>
      <c r="H1875" s="45">
        <v>-105590</v>
      </c>
      <c r="I1875" s="55">
        <f>pro[[#This Row],[Admin expenses 3]]+pro[[#This Row],[Admin expenses 2]]+pro[[#This Row],[Admin expenses 1]]+pro[[#This Row],[COGS]]</f>
        <v>-290111.65500000003</v>
      </c>
      <c r="J1875" s="55">
        <f>pro[[#This Row],[Revenue]]+pro[[#This Row],[AdminExp]]</f>
        <v>-45893.261000000057</v>
      </c>
      <c r="K1875" s="83">
        <f>pro[[#This Row],[Profit]]/pro[[#This Row],[Revenue]]</f>
        <v>-0.18791893701503934</v>
      </c>
      <c r="L1875" s="56">
        <f t="shared" si="29"/>
        <v>3</v>
      </c>
      <c r="M1875" s="82" t="str">
        <f>"Q"&amp;" "&amp;VLOOKUP(pro[[#This Row],[Period]],Mapping!A:B,2,0)</f>
        <v>Q 1</v>
      </c>
      <c r="N1875"/>
    </row>
    <row r="1876" spans="1:14" ht="11.25" customHeight="1" x14ac:dyDescent="0.2">
      <c r="A1876" s="42" t="s">
        <v>42</v>
      </c>
      <c r="B1876" s="44" t="s">
        <v>15</v>
      </c>
      <c r="C1876" s="44" t="s">
        <v>59</v>
      </c>
      <c r="D1876" s="43">
        <v>62077.441999999995</v>
      </c>
      <c r="E1876" s="43">
        <v>-11017.706</v>
      </c>
      <c r="F1876" s="45">
        <v>-90100</v>
      </c>
      <c r="G1876" s="45">
        <v>-20590</v>
      </c>
      <c r="H1876" s="45">
        <v>-107160</v>
      </c>
      <c r="I1876" s="55">
        <f>pro[[#This Row],[Admin expenses 3]]+pro[[#This Row],[Admin expenses 2]]+pro[[#This Row],[Admin expenses 1]]+pro[[#This Row],[COGS]]</f>
        <v>-228867.70600000001</v>
      </c>
      <c r="J1876" s="55">
        <f>pro[[#This Row],[Revenue]]+pro[[#This Row],[AdminExp]]</f>
        <v>-166790.26400000002</v>
      </c>
      <c r="K1876" s="83">
        <f>pro[[#This Row],[Profit]]/pro[[#This Row],[Revenue]]</f>
        <v>-2.6868095499167</v>
      </c>
      <c r="L1876" s="56">
        <f t="shared" si="29"/>
        <v>3</v>
      </c>
      <c r="M1876" s="82" t="str">
        <f>"Q"&amp;" "&amp;VLOOKUP(pro[[#This Row],[Period]],Mapping!A:B,2,0)</f>
        <v>Q 1</v>
      </c>
      <c r="N1876"/>
    </row>
    <row r="1877" spans="1:14" ht="11.25" customHeight="1" x14ac:dyDescent="0.2">
      <c r="A1877" s="42" t="s">
        <v>42</v>
      </c>
      <c r="B1877" s="44" t="s">
        <v>15</v>
      </c>
      <c r="C1877" s="44" t="s">
        <v>57</v>
      </c>
      <c r="D1877" s="43">
        <v>189128.772</v>
      </c>
      <c r="E1877" s="43">
        <v>-22753.731</v>
      </c>
      <c r="F1877" s="45">
        <v>-35810</v>
      </c>
      <c r="G1877" s="45">
        <v>-22710</v>
      </c>
      <c r="H1877" s="45">
        <v>-27080</v>
      </c>
      <c r="I1877" s="55">
        <f>pro[[#This Row],[Admin expenses 3]]+pro[[#This Row],[Admin expenses 2]]+pro[[#This Row],[Admin expenses 1]]+pro[[#This Row],[COGS]]</f>
        <v>-108353.731</v>
      </c>
      <c r="J1877" s="55">
        <f>pro[[#This Row],[Revenue]]+pro[[#This Row],[AdminExp]]</f>
        <v>80775.040999999997</v>
      </c>
      <c r="K1877" s="83">
        <f>pro[[#This Row],[Profit]]/pro[[#This Row],[Revenue]]</f>
        <v>0.42709017853719261</v>
      </c>
      <c r="L1877" s="56">
        <f t="shared" si="29"/>
        <v>3</v>
      </c>
      <c r="M1877" s="82" t="str">
        <f>"Q"&amp;" "&amp;VLOOKUP(pro[[#This Row],[Period]],Mapping!A:B,2,0)</f>
        <v>Q 1</v>
      </c>
      <c r="N1877"/>
    </row>
    <row r="1878" spans="1:14" ht="11.25" customHeight="1" x14ac:dyDescent="0.2">
      <c r="A1878" s="42" t="s">
        <v>42</v>
      </c>
      <c r="B1878" s="44" t="s">
        <v>15</v>
      </c>
      <c r="C1878" s="44" t="s">
        <v>57</v>
      </c>
      <c r="D1878" s="43">
        <v>660748.62699999998</v>
      </c>
      <c r="E1878" s="43">
        <v>-52559.303999999996</v>
      </c>
      <c r="F1878" s="45">
        <v>-107390</v>
      </c>
      <c r="G1878" s="45">
        <v>-75470</v>
      </c>
      <c r="H1878" s="45">
        <v>-32340</v>
      </c>
      <c r="I1878" s="55">
        <f>pro[[#This Row],[Admin expenses 3]]+pro[[#This Row],[Admin expenses 2]]+pro[[#This Row],[Admin expenses 1]]+pro[[#This Row],[COGS]]</f>
        <v>-267759.304</v>
      </c>
      <c r="J1878" s="55">
        <f>pro[[#This Row],[Revenue]]+pro[[#This Row],[AdminExp]]</f>
        <v>392989.32299999997</v>
      </c>
      <c r="K1878" s="83">
        <f>pro[[#This Row],[Profit]]/pro[[#This Row],[Revenue]]</f>
        <v>0.59476373758700218</v>
      </c>
      <c r="L1878" s="56">
        <f t="shared" si="29"/>
        <v>3</v>
      </c>
      <c r="M1878" s="82" t="str">
        <f>"Q"&amp;" "&amp;VLOOKUP(pro[[#This Row],[Period]],Mapping!A:B,2,0)</f>
        <v>Q 1</v>
      </c>
      <c r="N1878"/>
    </row>
    <row r="1879" spans="1:14" ht="11.25" customHeight="1" x14ac:dyDescent="0.2">
      <c r="A1879" s="42" t="s">
        <v>42</v>
      </c>
      <c r="B1879" s="44" t="s">
        <v>15</v>
      </c>
      <c r="C1879" s="44" t="s">
        <v>58</v>
      </c>
      <c r="D1879" s="43">
        <v>2800115.3739999998</v>
      </c>
      <c r="E1879" s="43">
        <v>-174785.70199999999</v>
      </c>
      <c r="F1879" s="45">
        <v>-21740</v>
      </c>
      <c r="G1879" s="45">
        <v>-20080</v>
      </c>
      <c r="H1879" s="45">
        <v>-34980</v>
      </c>
      <c r="I1879" s="55">
        <f>pro[[#This Row],[Admin expenses 3]]+pro[[#This Row],[Admin expenses 2]]+pro[[#This Row],[Admin expenses 1]]+pro[[#This Row],[COGS]]</f>
        <v>-251585.70199999999</v>
      </c>
      <c r="J1879" s="55">
        <f>pro[[#This Row],[Revenue]]+pro[[#This Row],[AdminExp]]</f>
        <v>2548529.6719999998</v>
      </c>
      <c r="K1879" s="83">
        <f>pro[[#This Row],[Profit]]/pro[[#This Row],[Revenue]]</f>
        <v>0.91015166577204043</v>
      </c>
      <c r="L1879" s="56">
        <f t="shared" si="29"/>
        <v>3</v>
      </c>
      <c r="M1879" s="82" t="str">
        <f>"Q"&amp;" "&amp;VLOOKUP(pro[[#This Row],[Period]],Mapping!A:B,2,0)</f>
        <v>Q 1</v>
      </c>
      <c r="N1879"/>
    </row>
    <row r="1880" spans="1:14" ht="11.25" customHeight="1" x14ac:dyDescent="0.2">
      <c r="A1880" s="42" t="s">
        <v>42</v>
      </c>
      <c r="B1880" s="44" t="s">
        <v>15</v>
      </c>
      <c r="C1880" s="44" t="s">
        <v>59</v>
      </c>
      <c r="D1880" s="43">
        <v>5384828.7009999994</v>
      </c>
      <c r="E1880" s="43">
        <v>-331287.26399999997</v>
      </c>
      <c r="F1880" s="45">
        <v>-73730</v>
      </c>
      <c r="G1880" s="45">
        <v>-82820</v>
      </c>
      <c r="H1880" s="45">
        <v>-85380</v>
      </c>
      <c r="I1880" s="55">
        <f>pro[[#This Row],[Admin expenses 3]]+pro[[#This Row],[Admin expenses 2]]+pro[[#This Row],[Admin expenses 1]]+pro[[#This Row],[COGS]]</f>
        <v>-573217.26399999997</v>
      </c>
      <c r="J1880" s="55">
        <f>pro[[#This Row],[Revenue]]+pro[[#This Row],[AdminExp]]</f>
        <v>4811611.436999999</v>
      </c>
      <c r="K1880" s="83">
        <f>pro[[#This Row],[Profit]]/pro[[#This Row],[Revenue]]</f>
        <v>0.89354958238624194</v>
      </c>
      <c r="L1880" s="56">
        <f t="shared" si="29"/>
        <v>3</v>
      </c>
      <c r="M1880" s="82" t="str">
        <f>"Q"&amp;" "&amp;VLOOKUP(pro[[#This Row],[Period]],Mapping!A:B,2,0)</f>
        <v>Q 1</v>
      </c>
      <c r="N1880"/>
    </row>
    <row r="1881" spans="1:14" ht="11.25" customHeight="1" x14ac:dyDescent="0.2">
      <c r="A1881" s="42" t="s">
        <v>42</v>
      </c>
      <c r="B1881" s="44" t="s">
        <v>15</v>
      </c>
      <c r="C1881" s="44" t="s">
        <v>57</v>
      </c>
      <c r="D1881" s="43">
        <v>632359.13299999991</v>
      </c>
      <c r="E1881" s="43">
        <v>-272742.071</v>
      </c>
      <c r="F1881" s="45">
        <v>-63870</v>
      </c>
      <c r="G1881" s="45">
        <v>-99930</v>
      </c>
      <c r="H1881" s="45">
        <v>-62060</v>
      </c>
      <c r="I1881" s="55">
        <f>pro[[#This Row],[Admin expenses 3]]+pro[[#This Row],[Admin expenses 2]]+pro[[#This Row],[Admin expenses 1]]+pro[[#This Row],[COGS]]</f>
        <v>-498602.071</v>
      </c>
      <c r="J1881" s="55">
        <f>pro[[#This Row],[Revenue]]+pro[[#This Row],[AdminExp]]</f>
        <v>133757.06199999992</v>
      </c>
      <c r="K1881" s="83">
        <f>pro[[#This Row],[Profit]]/pro[[#This Row],[Revenue]]</f>
        <v>0.21152072456902418</v>
      </c>
      <c r="L1881" s="56">
        <f t="shared" si="29"/>
        <v>3</v>
      </c>
      <c r="M1881" s="82" t="str">
        <f>"Q"&amp;" "&amp;VLOOKUP(pro[[#This Row],[Period]],Mapping!A:B,2,0)</f>
        <v>Q 1</v>
      </c>
      <c r="N1881"/>
    </row>
    <row r="1882" spans="1:14" ht="11.25" customHeight="1" x14ac:dyDescent="0.2">
      <c r="A1882" s="42" t="s">
        <v>42</v>
      </c>
      <c r="B1882" s="44" t="s">
        <v>15</v>
      </c>
      <c r="C1882" s="44" t="s">
        <v>57</v>
      </c>
      <c r="D1882" s="43">
        <v>418120.93399999995</v>
      </c>
      <c r="E1882" s="43">
        <v>-356661.984</v>
      </c>
      <c r="F1882" s="45">
        <v>-73680</v>
      </c>
      <c r="G1882" s="45">
        <v>-68350</v>
      </c>
      <c r="H1882" s="45">
        <v>-86090</v>
      </c>
      <c r="I1882" s="55">
        <f>pro[[#This Row],[Admin expenses 3]]+pro[[#This Row],[Admin expenses 2]]+pro[[#This Row],[Admin expenses 1]]+pro[[#This Row],[COGS]]</f>
        <v>-584781.98399999994</v>
      </c>
      <c r="J1882" s="55">
        <f>pro[[#This Row],[Revenue]]+pro[[#This Row],[AdminExp]]</f>
        <v>-166661.04999999999</v>
      </c>
      <c r="K1882" s="83">
        <f>pro[[#This Row],[Profit]]/pro[[#This Row],[Revenue]]</f>
        <v>-0.39859532601158881</v>
      </c>
      <c r="L1882" s="56">
        <f t="shared" si="29"/>
        <v>3</v>
      </c>
      <c r="M1882" s="82" t="str">
        <f>"Q"&amp;" "&amp;VLOOKUP(pro[[#This Row],[Period]],Mapping!A:B,2,0)</f>
        <v>Q 1</v>
      </c>
      <c r="N1882"/>
    </row>
    <row r="1883" spans="1:14" ht="11.25" customHeight="1" x14ac:dyDescent="0.2">
      <c r="A1883" s="42" t="s">
        <v>42</v>
      </c>
      <c r="B1883" s="44" t="s">
        <v>15</v>
      </c>
      <c r="C1883" s="44" t="s">
        <v>57</v>
      </c>
      <c r="D1883" s="43">
        <v>2471357.105</v>
      </c>
      <c r="E1883" s="43">
        <v>-545467.8949999999</v>
      </c>
      <c r="F1883" s="45">
        <v>-65270</v>
      </c>
      <c r="G1883" s="45">
        <v>-49260</v>
      </c>
      <c r="H1883" s="45">
        <v>-106070</v>
      </c>
      <c r="I1883" s="55">
        <f>pro[[#This Row],[Admin expenses 3]]+pro[[#This Row],[Admin expenses 2]]+pro[[#This Row],[Admin expenses 1]]+pro[[#This Row],[COGS]]</f>
        <v>-766067.8949999999</v>
      </c>
      <c r="J1883" s="55">
        <f>pro[[#This Row],[Revenue]]+pro[[#This Row],[AdminExp]]</f>
        <v>1705289.21</v>
      </c>
      <c r="K1883" s="83">
        <f>pro[[#This Row],[Profit]]/pro[[#This Row],[Revenue]]</f>
        <v>0.69002136783465773</v>
      </c>
      <c r="L1883" s="56">
        <f t="shared" si="29"/>
        <v>3</v>
      </c>
      <c r="M1883" s="82" t="str">
        <f>"Q"&amp;" "&amp;VLOOKUP(pro[[#This Row],[Period]],Mapping!A:B,2,0)</f>
        <v>Q 1</v>
      </c>
      <c r="N1883"/>
    </row>
    <row r="1884" spans="1:14" ht="11.25" customHeight="1" x14ac:dyDescent="0.2">
      <c r="A1884" s="42" t="s">
        <v>42</v>
      </c>
      <c r="B1884" s="44" t="s">
        <v>15</v>
      </c>
      <c r="C1884" s="44" t="s">
        <v>58</v>
      </c>
      <c r="D1884" s="43">
        <v>264100.84399999998</v>
      </c>
      <c r="E1884" s="43">
        <v>-60101.622000000003</v>
      </c>
      <c r="F1884" s="45">
        <v>-48720</v>
      </c>
      <c r="G1884" s="45">
        <v>-26760</v>
      </c>
      <c r="H1884" s="45">
        <v>-41230</v>
      </c>
      <c r="I1884" s="55">
        <f>pro[[#This Row],[Admin expenses 3]]+pro[[#This Row],[Admin expenses 2]]+pro[[#This Row],[Admin expenses 1]]+pro[[#This Row],[COGS]]</f>
        <v>-176811.622</v>
      </c>
      <c r="J1884" s="55">
        <f>pro[[#This Row],[Revenue]]+pro[[#This Row],[AdminExp]]</f>
        <v>87289.22199999998</v>
      </c>
      <c r="K1884" s="83">
        <f>pro[[#This Row],[Profit]]/pro[[#This Row],[Revenue]]</f>
        <v>0.33051474080105547</v>
      </c>
      <c r="L1884" s="56">
        <f t="shared" si="29"/>
        <v>3</v>
      </c>
      <c r="M1884" s="82" t="str">
        <f>"Q"&amp;" "&amp;VLOOKUP(pro[[#This Row],[Period]],Mapping!A:B,2,0)</f>
        <v>Q 1</v>
      </c>
      <c r="N1884"/>
    </row>
    <row r="1885" spans="1:14" ht="11.25" customHeight="1" x14ac:dyDescent="0.2">
      <c r="A1885" s="42" t="s">
        <v>42</v>
      </c>
      <c r="B1885" s="44" t="s">
        <v>15</v>
      </c>
      <c r="C1885" s="44" t="s">
        <v>59</v>
      </c>
      <c r="D1885" s="43">
        <v>1536116.1269999999</v>
      </c>
      <c r="E1885" s="43">
        <v>-753288.03899999999</v>
      </c>
      <c r="F1885" s="45">
        <v>-62750</v>
      </c>
      <c r="G1885" s="45">
        <v>-26970</v>
      </c>
      <c r="H1885" s="45">
        <v>-17530</v>
      </c>
      <c r="I1885" s="55">
        <f>pro[[#This Row],[Admin expenses 3]]+pro[[#This Row],[Admin expenses 2]]+pro[[#This Row],[Admin expenses 1]]+pro[[#This Row],[COGS]]</f>
        <v>-860538.03899999999</v>
      </c>
      <c r="J1885" s="55">
        <f>pro[[#This Row],[Revenue]]+pro[[#This Row],[AdminExp]]</f>
        <v>675578.08799999987</v>
      </c>
      <c r="K1885" s="83">
        <f>pro[[#This Row],[Profit]]/pro[[#This Row],[Revenue]]</f>
        <v>0.43979623423353326</v>
      </c>
      <c r="L1885" s="56">
        <f t="shared" si="29"/>
        <v>3</v>
      </c>
      <c r="M1885" s="82" t="str">
        <f>"Q"&amp;" "&amp;VLOOKUP(pro[[#This Row],[Period]],Mapping!A:B,2,0)</f>
        <v>Q 1</v>
      </c>
      <c r="N1885"/>
    </row>
    <row r="1886" spans="1:14" ht="11.25" customHeight="1" x14ac:dyDescent="0.2">
      <c r="A1886" s="42" t="s">
        <v>42</v>
      </c>
      <c r="B1886" s="44" t="s">
        <v>15</v>
      </c>
      <c r="C1886" s="44" t="s">
        <v>60</v>
      </c>
      <c r="D1886" s="43">
        <v>18640.446999999996</v>
      </c>
      <c r="E1886" s="43">
        <v>-16160.668999999998</v>
      </c>
      <c r="F1886" s="45">
        <v>-64080</v>
      </c>
      <c r="G1886" s="45">
        <v>-55520</v>
      </c>
      <c r="H1886" s="45">
        <v>-85430</v>
      </c>
      <c r="I1886" s="55">
        <f>pro[[#This Row],[Admin expenses 3]]+pro[[#This Row],[Admin expenses 2]]+pro[[#This Row],[Admin expenses 1]]+pro[[#This Row],[COGS]]</f>
        <v>-221190.66899999999</v>
      </c>
      <c r="J1886" s="55">
        <f>pro[[#This Row],[Revenue]]+pro[[#This Row],[AdminExp]]</f>
        <v>-202550.22200000001</v>
      </c>
      <c r="K1886" s="83">
        <f>pro[[#This Row],[Profit]]/pro[[#This Row],[Revenue]]</f>
        <v>-10.866167640722352</v>
      </c>
      <c r="L1886" s="56">
        <f t="shared" si="29"/>
        <v>3</v>
      </c>
      <c r="M1886" s="82" t="str">
        <f>"Q"&amp;" "&amp;VLOOKUP(pro[[#This Row],[Period]],Mapping!A:B,2,0)</f>
        <v>Q 1</v>
      </c>
      <c r="N1886"/>
    </row>
    <row r="1887" spans="1:14" ht="11.25" customHeight="1" x14ac:dyDescent="0.2">
      <c r="A1887" s="42" t="s">
        <v>42</v>
      </c>
      <c r="B1887" s="44" t="s">
        <v>15</v>
      </c>
      <c r="C1887" s="44" t="s">
        <v>57</v>
      </c>
      <c r="D1887" s="43">
        <v>68945.883999999991</v>
      </c>
      <c r="E1887" s="43">
        <v>-59886.903999999995</v>
      </c>
      <c r="F1887" s="45">
        <v>-91620</v>
      </c>
      <c r="G1887" s="45">
        <v>-69220</v>
      </c>
      <c r="H1887" s="45">
        <v>-78580</v>
      </c>
      <c r="I1887" s="55">
        <f>pro[[#This Row],[Admin expenses 3]]+pro[[#This Row],[Admin expenses 2]]+pro[[#This Row],[Admin expenses 1]]+pro[[#This Row],[COGS]]</f>
        <v>-299306.90399999998</v>
      </c>
      <c r="J1887" s="55">
        <f>pro[[#This Row],[Revenue]]+pro[[#This Row],[AdminExp]]</f>
        <v>-230361.02</v>
      </c>
      <c r="K1887" s="83">
        <f>pro[[#This Row],[Profit]]/pro[[#This Row],[Revenue]]</f>
        <v>-3.3411859655030316</v>
      </c>
      <c r="L1887" s="56">
        <f t="shared" si="29"/>
        <v>3</v>
      </c>
      <c r="M1887" s="82" t="str">
        <f>"Q"&amp;" "&amp;VLOOKUP(pro[[#This Row],[Period]],Mapping!A:B,2,0)</f>
        <v>Q 1</v>
      </c>
      <c r="N1887"/>
    </row>
    <row r="1888" spans="1:14" ht="11.25" customHeight="1" x14ac:dyDescent="0.2">
      <c r="A1888" s="42" t="s">
        <v>42</v>
      </c>
      <c r="B1888" s="44" t="s">
        <v>15</v>
      </c>
      <c r="C1888" s="44" t="s">
        <v>58</v>
      </c>
      <c r="D1888" s="43">
        <v>1835478.8549999997</v>
      </c>
      <c r="E1888" s="43">
        <v>-1663328.6459999997</v>
      </c>
      <c r="F1888" s="45">
        <v>-71600</v>
      </c>
      <c r="G1888" s="45">
        <v>-83070</v>
      </c>
      <c r="H1888" s="45">
        <v>-21910</v>
      </c>
      <c r="I1888" s="55">
        <f>pro[[#This Row],[Admin expenses 3]]+pro[[#This Row],[Admin expenses 2]]+pro[[#This Row],[Admin expenses 1]]+pro[[#This Row],[COGS]]</f>
        <v>-1839908.6459999997</v>
      </c>
      <c r="J1888" s="55">
        <f>pro[[#This Row],[Revenue]]+pro[[#This Row],[AdminExp]]</f>
        <v>-4429.7909999999683</v>
      </c>
      <c r="K1888" s="83">
        <f>pro[[#This Row],[Profit]]/pro[[#This Row],[Revenue]]</f>
        <v>-2.4134252421011784E-3</v>
      </c>
      <c r="L1888" s="56">
        <f t="shared" si="29"/>
        <v>3</v>
      </c>
      <c r="M1888" s="82" t="str">
        <f>"Q"&amp;" "&amp;VLOOKUP(pro[[#This Row],[Period]],Mapping!A:B,2,0)</f>
        <v>Q 1</v>
      </c>
      <c r="N1888"/>
    </row>
    <row r="1889" spans="1:14" ht="11.25" customHeight="1" x14ac:dyDescent="0.2">
      <c r="A1889" s="42" t="s">
        <v>42</v>
      </c>
      <c r="B1889" s="44" t="s">
        <v>15</v>
      </c>
      <c r="C1889" s="44" t="s">
        <v>59</v>
      </c>
      <c r="D1889" s="43">
        <v>2656268.4609999997</v>
      </c>
      <c r="E1889" s="43">
        <v>-578974.06700000004</v>
      </c>
      <c r="F1889" s="45">
        <v>-49370</v>
      </c>
      <c r="G1889" s="45">
        <v>-18120</v>
      </c>
      <c r="H1889" s="45">
        <v>-22810</v>
      </c>
      <c r="I1889" s="55">
        <f>pro[[#This Row],[Admin expenses 3]]+pro[[#This Row],[Admin expenses 2]]+pro[[#This Row],[Admin expenses 1]]+pro[[#This Row],[COGS]]</f>
        <v>-669274.06700000004</v>
      </c>
      <c r="J1889" s="55">
        <f>pro[[#This Row],[Revenue]]+pro[[#This Row],[AdminExp]]</f>
        <v>1986994.3939999996</v>
      </c>
      <c r="K1889" s="83">
        <f>pro[[#This Row],[Profit]]/pro[[#This Row],[Revenue]]</f>
        <v>0.74803974943555218</v>
      </c>
      <c r="L1889" s="56">
        <f t="shared" si="29"/>
        <v>3</v>
      </c>
      <c r="M1889" s="82" t="str">
        <f>"Q"&amp;" "&amp;VLOOKUP(pro[[#This Row],[Period]],Mapping!A:B,2,0)</f>
        <v>Q 1</v>
      </c>
      <c r="N1889"/>
    </row>
    <row r="1890" spans="1:14" ht="11.25" customHeight="1" x14ac:dyDescent="0.2">
      <c r="A1890" s="42" t="s">
        <v>42</v>
      </c>
      <c r="B1890" s="44" t="s">
        <v>15</v>
      </c>
      <c r="C1890" s="44" t="s">
        <v>60</v>
      </c>
      <c r="D1890" s="43">
        <v>1069276.236</v>
      </c>
      <c r="E1890" s="43">
        <v>-42864.731</v>
      </c>
      <c r="F1890" s="45">
        <v>-22620</v>
      </c>
      <c r="G1890" s="45">
        <v>-97200</v>
      </c>
      <c r="H1890" s="45">
        <v>-65200</v>
      </c>
      <c r="I1890" s="55">
        <f>pro[[#This Row],[Admin expenses 3]]+pro[[#This Row],[Admin expenses 2]]+pro[[#This Row],[Admin expenses 1]]+pro[[#This Row],[COGS]]</f>
        <v>-227884.731</v>
      </c>
      <c r="J1890" s="55">
        <f>pro[[#This Row],[Revenue]]+pro[[#This Row],[AdminExp]]</f>
        <v>841391.505</v>
      </c>
      <c r="K1890" s="83">
        <f>pro[[#This Row],[Profit]]/pro[[#This Row],[Revenue]]</f>
        <v>0.78687945796636971</v>
      </c>
      <c r="L1890" s="56">
        <f t="shared" si="29"/>
        <v>3</v>
      </c>
      <c r="M1890" s="82" t="str">
        <f>"Q"&amp;" "&amp;VLOOKUP(pro[[#This Row],[Period]],Mapping!A:B,2,0)</f>
        <v>Q 1</v>
      </c>
      <c r="N1890"/>
    </row>
    <row r="1891" spans="1:14" ht="11.25" customHeight="1" x14ac:dyDescent="0.2">
      <c r="A1891" s="42" t="s">
        <v>42</v>
      </c>
      <c r="B1891" s="44" t="s">
        <v>15</v>
      </c>
      <c r="C1891" s="44" t="s">
        <v>57</v>
      </c>
      <c r="D1891" s="43">
        <v>1025522.652</v>
      </c>
      <c r="E1891" s="43">
        <v>-50888.795999999995</v>
      </c>
      <c r="F1891" s="45">
        <v>-31950</v>
      </c>
      <c r="G1891" s="45">
        <v>-78700</v>
      </c>
      <c r="H1891" s="45">
        <v>-29710</v>
      </c>
      <c r="I1891" s="55">
        <f>pro[[#This Row],[Admin expenses 3]]+pro[[#This Row],[Admin expenses 2]]+pro[[#This Row],[Admin expenses 1]]+pro[[#This Row],[COGS]]</f>
        <v>-191248.796</v>
      </c>
      <c r="J1891" s="55">
        <f>pro[[#This Row],[Revenue]]+pro[[#This Row],[AdminExp]]</f>
        <v>834273.85600000003</v>
      </c>
      <c r="K1891" s="83">
        <f>pro[[#This Row],[Profit]]/pro[[#This Row],[Revenue]]</f>
        <v>0.81351090039111107</v>
      </c>
      <c r="L1891" s="56">
        <f t="shared" si="29"/>
        <v>3</v>
      </c>
      <c r="M1891" s="82" t="str">
        <f>"Q"&amp;" "&amp;VLOOKUP(pro[[#This Row],[Period]],Mapping!A:B,2,0)</f>
        <v>Q 1</v>
      </c>
      <c r="N1891"/>
    </row>
    <row r="1892" spans="1:14" ht="11.25" customHeight="1" x14ac:dyDescent="0.2">
      <c r="A1892" s="42" t="s">
        <v>42</v>
      </c>
      <c r="B1892" s="44" t="s">
        <v>15</v>
      </c>
      <c r="C1892" s="44" t="s">
        <v>58</v>
      </c>
      <c r="D1892" s="43">
        <v>9495852.5759999994</v>
      </c>
      <c r="E1892" s="43">
        <v>-456943.92099999997</v>
      </c>
      <c r="F1892" s="45">
        <v>-81070</v>
      </c>
      <c r="G1892" s="45">
        <v>-15830</v>
      </c>
      <c r="H1892" s="45">
        <v>-22800</v>
      </c>
      <c r="I1892" s="55">
        <f>pro[[#This Row],[Admin expenses 3]]+pro[[#This Row],[Admin expenses 2]]+pro[[#This Row],[Admin expenses 1]]+pro[[#This Row],[COGS]]</f>
        <v>-576643.92099999997</v>
      </c>
      <c r="J1892" s="55">
        <f>pro[[#This Row],[Revenue]]+pro[[#This Row],[AdminExp]]</f>
        <v>8919208.6549999993</v>
      </c>
      <c r="K1892" s="83">
        <f>pro[[#This Row],[Profit]]/pro[[#This Row],[Revenue]]</f>
        <v>0.93927412874359262</v>
      </c>
      <c r="L1892" s="56">
        <f t="shared" si="29"/>
        <v>3</v>
      </c>
      <c r="M1892" s="82" t="str">
        <f>"Q"&amp;" "&amp;VLOOKUP(pro[[#This Row],[Period]],Mapping!A:B,2,0)</f>
        <v>Q 1</v>
      </c>
      <c r="N1892"/>
    </row>
    <row r="1893" spans="1:14" ht="11.25" customHeight="1" x14ac:dyDescent="0.2">
      <c r="A1893" s="42" t="s">
        <v>42</v>
      </c>
      <c r="B1893" s="44" t="s">
        <v>15</v>
      </c>
      <c r="C1893" s="44" t="s">
        <v>59</v>
      </c>
      <c r="D1893" s="43">
        <v>4328212.1679999996</v>
      </c>
      <c r="E1893" s="43">
        <v>-163009.476</v>
      </c>
      <c r="F1893" s="45">
        <v>-65670</v>
      </c>
      <c r="G1893" s="45">
        <v>-95080</v>
      </c>
      <c r="H1893" s="45">
        <v>-30090</v>
      </c>
      <c r="I1893" s="55">
        <f>pro[[#This Row],[Admin expenses 3]]+pro[[#This Row],[Admin expenses 2]]+pro[[#This Row],[Admin expenses 1]]+pro[[#This Row],[COGS]]</f>
        <v>-353849.47600000002</v>
      </c>
      <c r="J1893" s="55">
        <f>pro[[#This Row],[Revenue]]+pro[[#This Row],[AdminExp]]</f>
        <v>3974362.6919999998</v>
      </c>
      <c r="K1893" s="83">
        <f>pro[[#This Row],[Profit]]/pro[[#This Row],[Revenue]]</f>
        <v>0.918245810910996</v>
      </c>
      <c r="L1893" s="56">
        <f t="shared" si="29"/>
        <v>3</v>
      </c>
      <c r="M1893" s="82" t="str">
        <f>"Q"&amp;" "&amp;VLOOKUP(pro[[#This Row],[Period]],Mapping!A:B,2,0)</f>
        <v>Q 1</v>
      </c>
      <c r="N1893"/>
    </row>
    <row r="1894" spans="1:14" ht="11.25" customHeight="1" x14ac:dyDescent="0.2">
      <c r="A1894" s="42" t="s">
        <v>42</v>
      </c>
      <c r="B1894" s="44" t="s">
        <v>17</v>
      </c>
      <c r="C1894" s="44" t="s">
        <v>60</v>
      </c>
      <c r="D1894" s="43">
        <v>329526.91099999996</v>
      </c>
      <c r="E1894" s="43">
        <v>-33261.745999999999</v>
      </c>
      <c r="F1894" s="45">
        <v>-40710</v>
      </c>
      <c r="G1894" s="45">
        <v>-92830</v>
      </c>
      <c r="H1894" s="45">
        <v>-84960</v>
      </c>
      <c r="I1894" s="55">
        <f>pro[[#This Row],[Admin expenses 3]]+pro[[#This Row],[Admin expenses 2]]+pro[[#This Row],[Admin expenses 1]]+pro[[#This Row],[COGS]]</f>
        <v>-251761.74599999998</v>
      </c>
      <c r="J1894" s="55">
        <f>pro[[#This Row],[Revenue]]+pro[[#This Row],[AdminExp]]</f>
        <v>77765.164999999979</v>
      </c>
      <c r="K1894" s="83">
        <f>pro[[#This Row],[Profit]]/pro[[#This Row],[Revenue]]</f>
        <v>0.23599033160602773</v>
      </c>
      <c r="L1894" s="56">
        <f t="shared" si="29"/>
        <v>3</v>
      </c>
      <c r="M1894" s="82" t="str">
        <f>"Q"&amp;" "&amp;VLOOKUP(pro[[#This Row],[Period]],Mapping!A:B,2,0)</f>
        <v>Q 1</v>
      </c>
      <c r="N1894"/>
    </row>
    <row r="1895" spans="1:14" ht="11.25" customHeight="1" x14ac:dyDescent="0.2">
      <c r="A1895" s="42" t="s">
        <v>42</v>
      </c>
      <c r="B1895" s="44" t="s">
        <v>17</v>
      </c>
      <c r="C1895" s="44" t="s">
        <v>57</v>
      </c>
      <c r="D1895" s="43">
        <v>384824.223</v>
      </c>
      <c r="E1895" s="43">
        <v>-38883.824000000001</v>
      </c>
      <c r="F1895" s="45">
        <v>-49710</v>
      </c>
      <c r="G1895" s="45">
        <v>-70530</v>
      </c>
      <c r="H1895" s="45">
        <v>-71500</v>
      </c>
      <c r="I1895" s="55">
        <f>pro[[#This Row],[Admin expenses 3]]+pro[[#This Row],[Admin expenses 2]]+pro[[#This Row],[Admin expenses 1]]+pro[[#This Row],[COGS]]</f>
        <v>-230623.82399999999</v>
      </c>
      <c r="J1895" s="55">
        <f>pro[[#This Row],[Revenue]]+pro[[#This Row],[AdminExp]]</f>
        <v>154200.399</v>
      </c>
      <c r="K1895" s="83">
        <f>pro[[#This Row],[Profit]]/pro[[#This Row],[Revenue]]</f>
        <v>0.40070346351352215</v>
      </c>
      <c r="L1895" s="56">
        <f t="shared" si="29"/>
        <v>3</v>
      </c>
      <c r="M1895" s="82" t="str">
        <f>"Q"&amp;" "&amp;VLOOKUP(pro[[#This Row],[Period]],Mapping!A:B,2,0)</f>
        <v>Q 1</v>
      </c>
      <c r="N1895"/>
    </row>
    <row r="1896" spans="1:14" ht="11.25" customHeight="1" x14ac:dyDescent="0.2">
      <c r="A1896" s="42" t="s">
        <v>42</v>
      </c>
      <c r="B1896" s="44" t="s">
        <v>17</v>
      </c>
      <c r="C1896" s="44" t="s">
        <v>58</v>
      </c>
      <c r="D1896" s="43">
        <v>95537.987999999998</v>
      </c>
      <c r="E1896" s="43">
        <v>-1141792.575</v>
      </c>
      <c r="F1896" s="45">
        <v>-29210</v>
      </c>
      <c r="G1896" s="45">
        <v>-56150</v>
      </c>
      <c r="H1896" s="45">
        <v>-28170</v>
      </c>
      <c r="I1896" s="55">
        <f>pro[[#This Row],[Admin expenses 3]]+pro[[#This Row],[Admin expenses 2]]+pro[[#This Row],[Admin expenses 1]]+pro[[#This Row],[COGS]]</f>
        <v>-1255322.575</v>
      </c>
      <c r="J1896" s="55">
        <f>pro[[#This Row],[Revenue]]+pro[[#This Row],[AdminExp]]</f>
        <v>-1159784.5870000001</v>
      </c>
      <c r="K1896" s="83">
        <f>pro[[#This Row],[Profit]]/pro[[#This Row],[Revenue]]</f>
        <v>-12.139512368629743</v>
      </c>
      <c r="L1896" s="56">
        <f t="shared" si="29"/>
        <v>3</v>
      </c>
      <c r="M1896" s="82" t="str">
        <f>"Q"&amp;" "&amp;VLOOKUP(pro[[#This Row],[Period]],Mapping!A:B,2,0)</f>
        <v>Q 1</v>
      </c>
      <c r="N1896"/>
    </row>
    <row r="1897" spans="1:14" ht="11.25" customHeight="1" x14ac:dyDescent="0.2">
      <c r="A1897" s="42" t="s">
        <v>42</v>
      </c>
      <c r="B1897" s="44" t="s">
        <v>17</v>
      </c>
      <c r="C1897" s="44" t="s">
        <v>59</v>
      </c>
      <c r="D1897" s="43">
        <v>62985.810999999994</v>
      </c>
      <c r="E1897" s="43">
        <v>-155000.00599999999</v>
      </c>
      <c r="F1897" s="45">
        <v>-34320</v>
      </c>
      <c r="G1897" s="45">
        <v>-21080</v>
      </c>
      <c r="H1897" s="45">
        <v>-47700</v>
      </c>
      <c r="I1897" s="55">
        <f>pro[[#This Row],[Admin expenses 3]]+pro[[#This Row],[Admin expenses 2]]+pro[[#This Row],[Admin expenses 1]]+pro[[#This Row],[COGS]]</f>
        <v>-258100.00599999999</v>
      </c>
      <c r="J1897" s="55">
        <f>pro[[#This Row],[Revenue]]+pro[[#This Row],[AdminExp]]</f>
        <v>-195114.19500000001</v>
      </c>
      <c r="K1897" s="83">
        <f>pro[[#This Row],[Profit]]/pro[[#This Row],[Revenue]]</f>
        <v>-3.0977483960633614</v>
      </c>
      <c r="L1897" s="56">
        <f t="shared" si="29"/>
        <v>3</v>
      </c>
      <c r="M1897" s="82" t="str">
        <f>"Q"&amp;" "&amp;VLOOKUP(pro[[#This Row],[Period]],Mapping!A:B,2,0)</f>
        <v>Q 1</v>
      </c>
      <c r="N1897"/>
    </row>
    <row r="1898" spans="1:14" ht="11.25" customHeight="1" x14ac:dyDescent="0.2">
      <c r="A1898" s="42" t="s">
        <v>42</v>
      </c>
      <c r="B1898" s="44" t="s">
        <v>17</v>
      </c>
      <c r="C1898" s="44" t="s">
        <v>60</v>
      </c>
      <c r="D1898" s="43">
        <v>339137.86199999996</v>
      </c>
      <c r="E1898" s="43">
        <v>-28143.731</v>
      </c>
      <c r="F1898" s="45">
        <v>-14530</v>
      </c>
      <c r="G1898" s="45">
        <v>-106690</v>
      </c>
      <c r="H1898" s="45">
        <v>-88980</v>
      </c>
      <c r="I1898" s="55">
        <f>pro[[#This Row],[Admin expenses 3]]+pro[[#This Row],[Admin expenses 2]]+pro[[#This Row],[Admin expenses 1]]+pro[[#This Row],[COGS]]</f>
        <v>-238343.731</v>
      </c>
      <c r="J1898" s="55">
        <f>pro[[#This Row],[Revenue]]+pro[[#This Row],[AdminExp]]</f>
        <v>100794.13099999996</v>
      </c>
      <c r="K1898" s="83">
        <f>pro[[#This Row],[Profit]]/pro[[#This Row],[Revenue]]</f>
        <v>0.29720695414421167</v>
      </c>
      <c r="L1898" s="56">
        <f t="shared" si="29"/>
        <v>3</v>
      </c>
      <c r="M1898" s="82" t="str">
        <f>"Q"&amp;" "&amp;VLOOKUP(pro[[#This Row],[Period]],Mapping!A:B,2,0)</f>
        <v>Q 1</v>
      </c>
      <c r="N1898"/>
    </row>
    <row r="1899" spans="1:14" ht="11.25" customHeight="1" x14ac:dyDescent="0.2">
      <c r="A1899" s="42" t="s">
        <v>42</v>
      </c>
      <c r="B1899" s="44" t="s">
        <v>17</v>
      </c>
      <c r="C1899" s="44" t="s">
        <v>57</v>
      </c>
      <c r="D1899" s="43">
        <v>1326181.71</v>
      </c>
      <c r="E1899" s="43">
        <v>-980064.27399999998</v>
      </c>
      <c r="F1899" s="45">
        <v>-62960</v>
      </c>
      <c r="G1899" s="45">
        <v>-60290</v>
      </c>
      <c r="H1899" s="45">
        <v>-16570</v>
      </c>
      <c r="I1899" s="55">
        <f>pro[[#This Row],[Admin expenses 3]]+pro[[#This Row],[Admin expenses 2]]+pro[[#This Row],[Admin expenses 1]]+pro[[#This Row],[COGS]]</f>
        <v>-1119884.274</v>
      </c>
      <c r="J1899" s="55">
        <f>pro[[#This Row],[Revenue]]+pro[[#This Row],[AdminExp]]</f>
        <v>206297.43599999999</v>
      </c>
      <c r="K1899" s="83">
        <f>pro[[#This Row],[Profit]]/pro[[#This Row],[Revenue]]</f>
        <v>0.15555744318024112</v>
      </c>
      <c r="L1899" s="56">
        <f t="shared" si="29"/>
        <v>3</v>
      </c>
      <c r="M1899" s="82" t="str">
        <f>"Q"&amp;" "&amp;VLOOKUP(pro[[#This Row],[Period]],Mapping!A:B,2,0)</f>
        <v>Q 1</v>
      </c>
      <c r="N1899"/>
    </row>
    <row r="1900" spans="1:14" ht="11.25" customHeight="1" x14ac:dyDescent="0.2">
      <c r="A1900" s="42" t="s">
        <v>42</v>
      </c>
      <c r="B1900" s="44" t="s">
        <v>17</v>
      </c>
      <c r="C1900" s="44" t="s">
        <v>57</v>
      </c>
      <c r="D1900" s="43">
        <v>2123731.1409999998</v>
      </c>
      <c r="E1900" s="43">
        <v>-1577873.7309999999</v>
      </c>
      <c r="F1900" s="45">
        <v>-98520</v>
      </c>
      <c r="G1900" s="45">
        <v>-95900</v>
      </c>
      <c r="H1900" s="45">
        <v>-39250</v>
      </c>
      <c r="I1900" s="55">
        <f>pro[[#This Row],[Admin expenses 3]]+pro[[#This Row],[Admin expenses 2]]+pro[[#This Row],[Admin expenses 1]]+pro[[#This Row],[COGS]]</f>
        <v>-1811543.7309999999</v>
      </c>
      <c r="J1900" s="55">
        <f>pro[[#This Row],[Revenue]]+pro[[#This Row],[AdminExp]]</f>
        <v>312187.40999999992</v>
      </c>
      <c r="K1900" s="83">
        <f>pro[[#This Row],[Profit]]/pro[[#This Row],[Revenue]]</f>
        <v>0.1469994972400322</v>
      </c>
      <c r="L1900" s="56">
        <f t="shared" si="29"/>
        <v>3</v>
      </c>
      <c r="M1900" s="82" t="str">
        <f>"Q"&amp;" "&amp;VLOOKUP(pro[[#This Row],[Period]],Mapping!A:B,2,0)</f>
        <v>Q 1</v>
      </c>
      <c r="N1900"/>
    </row>
    <row r="1901" spans="1:14" ht="11.25" customHeight="1" x14ac:dyDescent="0.2">
      <c r="A1901" s="42" t="s">
        <v>42</v>
      </c>
      <c r="B1901" s="44" t="s">
        <v>17</v>
      </c>
      <c r="C1901" s="44" t="s">
        <v>58</v>
      </c>
      <c r="D1901" s="43">
        <v>7031.6679999999997</v>
      </c>
      <c r="E1901" s="43">
        <v>-11979.932999999999</v>
      </c>
      <c r="F1901" s="45">
        <v>-97510</v>
      </c>
      <c r="G1901" s="45">
        <v>-53920</v>
      </c>
      <c r="H1901" s="45">
        <v>-69540</v>
      </c>
      <c r="I1901" s="55">
        <f>pro[[#This Row],[Admin expenses 3]]+pro[[#This Row],[Admin expenses 2]]+pro[[#This Row],[Admin expenses 1]]+pro[[#This Row],[COGS]]</f>
        <v>-232949.93299999999</v>
      </c>
      <c r="J1901" s="55">
        <f>pro[[#This Row],[Revenue]]+pro[[#This Row],[AdminExp]]</f>
        <v>-225918.26499999998</v>
      </c>
      <c r="K1901" s="83">
        <f>pro[[#This Row],[Profit]]/pro[[#This Row],[Revenue]]</f>
        <v>-32.128687674105201</v>
      </c>
      <c r="L1901" s="56">
        <f t="shared" si="29"/>
        <v>3</v>
      </c>
      <c r="M1901" s="82" t="str">
        <f>"Q"&amp;" "&amp;VLOOKUP(pro[[#This Row],[Period]],Mapping!A:B,2,0)</f>
        <v>Q 1</v>
      </c>
      <c r="N1901"/>
    </row>
    <row r="1902" spans="1:14" ht="11.25" customHeight="1" x14ac:dyDescent="0.2">
      <c r="A1902" s="42" t="s">
        <v>42</v>
      </c>
      <c r="B1902" s="44" t="s">
        <v>17</v>
      </c>
      <c r="C1902" s="44" t="s">
        <v>59</v>
      </c>
      <c r="D1902" s="43">
        <v>627948.50300000003</v>
      </c>
      <c r="E1902" s="43">
        <v>-294976.97599999997</v>
      </c>
      <c r="F1902" s="45">
        <v>-80480</v>
      </c>
      <c r="G1902" s="45">
        <v>-45400</v>
      </c>
      <c r="H1902" s="45">
        <v>-52050</v>
      </c>
      <c r="I1902" s="55">
        <f>pro[[#This Row],[Admin expenses 3]]+pro[[#This Row],[Admin expenses 2]]+pro[[#This Row],[Admin expenses 1]]+pro[[#This Row],[COGS]]</f>
        <v>-472906.97599999997</v>
      </c>
      <c r="J1902" s="55">
        <f>pro[[#This Row],[Revenue]]+pro[[#This Row],[AdminExp]]</f>
        <v>155041.52700000006</v>
      </c>
      <c r="K1902" s="83">
        <f>pro[[#This Row],[Profit]]/pro[[#This Row],[Revenue]]</f>
        <v>0.24690165874955522</v>
      </c>
      <c r="L1902" s="56">
        <f t="shared" si="29"/>
        <v>3</v>
      </c>
      <c r="M1902" s="82" t="str">
        <f>"Q"&amp;" "&amp;VLOOKUP(pro[[#This Row],[Period]],Mapping!A:B,2,0)</f>
        <v>Q 1</v>
      </c>
      <c r="N1902"/>
    </row>
    <row r="1903" spans="1:14" ht="11.25" customHeight="1" x14ac:dyDescent="0.2">
      <c r="A1903" s="42" t="s">
        <v>42</v>
      </c>
      <c r="B1903" s="44" t="s">
        <v>17</v>
      </c>
      <c r="C1903" s="44" t="s">
        <v>57</v>
      </c>
      <c r="D1903" s="43">
        <v>725703.35599999991</v>
      </c>
      <c r="E1903" s="43">
        <v>-461438.72600000002</v>
      </c>
      <c r="F1903" s="45">
        <v>-44400</v>
      </c>
      <c r="G1903" s="45">
        <v>-68980</v>
      </c>
      <c r="H1903" s="45">
        <v>-15560</v>
      </c>
      <c r="I1903" s="55">
        <f>pro[[#This Row],[Admin expenses 3]]+pro[[#This Row],[Admin expenses 2]]+pro[[#This Row],[Admin expenses 1]]+pro[[#This Row],[COGS]]</f>
        <v>-590378.72600000002</v>
      </c>
      <c r="J1903" s="55">
        <f>pro[[#This Row],[Revenue]]+pro[[#This Row],[AdminExp]]</f>
        <v>135324.62999999989</v>
      </c>
      <c r="K1903" s="83">
        <f>pro[[#This Row],[Profit]]/pro[[#This Row],[Revenue]]</f>
        <v>0.18647375526261162</v>
      </c>
      <c r="L1903" s="56">
        <f t="shared" si="29"/>
        <v>3</v>
      </c>
      <c r="M1903" s="82" t="str">
        <f>"Q"&amp;" "&amp;VLOOKUP(pro[[#This Row],[Period]],Mapping!A:B,2,0)</f>
        <v>Q 1</v>
      </c>
      <c r="N1903"/>
    </row>
    <row r="1904" spans="1:14" ht="11.25" customHeight="1" x14ac:dyDescent="0.2">
      <c r="A1904" s="42" t="s">
        <v>42</v>
      </c>
      <c r="B1904" s="44" t="s">
        <v>17</v>
      </c>
      <c r="C1904" s="44" t="s">
        <v>58</v>
      </c>
      <c r="D1904" s="43">
        <v>1535420.6980000001</v>
      </c>
      <c r="E1904" s="43">
        <v>-1321671.7359999998</v>
      </c>
      <c r="F1904" s="45">
        <v>-53530</v>
      </c>
      <c r="G1904" s="45">
        <v>-108500</v>
      </c>
      <c r="H1904" s="45">
        <v>-20640</v>
      </c>
      <c r="I1904" s="55">
        <f>pro[[#This Row],[Admin expenses 3]]+pro[[#This Row],[Admin expenses 2]]+pro[[#This Row],[Admin expenses 1]]+pro[[#This Row],[COGS]]</f>
        <v>-1504341.7359999998</v>
      </c>
      <c r="J1904" s="55">
        <f>pro[[#This Row],[Revenue]]+pro[[#This Row],[AdminExp]]</f>
        <v>31078.962000000291</v>
      </c>
      <c r="K1904" s="83">
        <f>pro[[#This Row],[Profit]]/pro[[#This Row],[Revenue]]</f>
        <v>2.0241333232307573E-2</v>
      </c>
      <c r="L1904" s="56">
        <f t="shared" si="29"/>
        <v>3</v>
      </c>
      <c r="M1904" s="82" t="str">
        <f>"Q"&amp;" "&amp;VLOOKUP(pro[[#This Row],[Period]],Mapping!A:B,2,0)</f>
        <v>Q 1</v>
      </c>
      <c r="N1904"/>
    </row>
    <row r="1905" spans="1:14" ht="11.25" customHeight="1" x14ac:dyDescent="0.2">
      <c r="A1905" s="42" t="s">
        <v>42</v>
      </c>
      <c r="B1905" s="44" t="s">
        <v>17</v>
      </c>
      <c r="C1905" s="44" t="s">
        <v>59</v>
      </c>
      <c r="D1905" s="43">
        <v>640521.03500000003</v>
      </c>
      <c r="E1905" s="43">
        <v>-424593.35799999995</v>
      </c>
      <c r="F1905" s="45">
        <v>-92460</v>
      </c>
      <c r="G1905" s="45">
        <v>-86300</v>
      </c>
      <c r="H1905" s="45">
        <v>-79670</v>
      </c>
      <c r="I1905" s="55">
        <f>pro[[#This Row],[Admin expenses 3]]+pro[[#This Row],[Admin expenses 2]]+pro[[#This Row],[Admin expenses 1]]+pro[[#This Row],[COGS]]</f>
        <v>-683023.35800000001</v>
      </c>
      <c r="J1905" s="55">
        <f>pro[[#This Row],[Revenue]]+pro[[#This Row],[AdminExp]]</f>
        <v>-42502.322999999975</v>
      </c>
      <c r="K1905" s="83">
        <f>pro[[#This Row],[Profit]]/pro[[#This Row],[Revenue]]</f>
        <v>-6.6355858242813176E-2</v>
      </c>
      <c r="L1905" s="56">
        <f t="shared" si="29"/>
        <v>3</v>
      </c>
      <c r="M1905" s="82" t="str">
        <f>"Q"&amp;" "&amp;VLOOKUP(pro[[#This Row],[Period]],Mapping!A:B,2,0)</f>
        <v>Q 1</v>
      </c>
      <c r="N1905"/>
    </row>
    <row r="1906" spans="1:14" ht="11.25" customHeight="1" x14ac:dyDescent="0.2">
      <c r="A1906" s="42" t="s">
        <v>42</v>
      </c>
      <c r="B1906" s="44" t="s">
        <v>17</v>
      </c>
      <c r="C1906" s="44" t="s">
        <v>57</v>
      </c>
      <c r="D1906" s="43">
        <v>105876.351</v>
      </c>
      <c r="E1906" s="43">
        <v>-31325.538999999997</v>
      </c>
      <c r="F1906" s="45">
        <v>-14210</v>
      </c>
      <c r="G1906" s="45">
        <v>-24970</v>
      </c>
      <c r="H1906" s="45">
        <v>-90220</v>
      </c>
      <c r="I1906" s="55">
        <f>pro[[#This Row],[Admin expenses 3]]+pro[[#This Row],[Admin expenses 2]]+pro[[#This Row],[Admin expenses 1]]+pro[[#This Row],[COGS]]</f>
        <v>-160725.53899999999</v>
      </c>
      <c r="J1906" s="55">
        <f>pro[[#This Row],[Revenue]]+pro[[#This Row],[AdminExp]]</f>
        <v>-54849.187999999995</v>
      </c>
      <c r="K1906" s="83">
        <f>pro[[#This Row],[Profit]]/pro[[#This Row],[Revenue]]</f>
        <v>-0.51804947452335226</v>
      </c>
      <c r="L1906" s="56">
        <f t="shared" si="29"/>
        <v>3</v>
      </c>
      <c r="M1906" s="82" t="str">
        <f>"Q"&amp;" "&amp;VLOOKUP(pro[[#This Row],[Period]],Mapping!A:B,2,0)</f>
        <v>Q 1</v>
      </c>
      <c r="N1906"/>
    </row>
    <row r="1907" spans="1:14" ht="11.25" customHeight="1" x14ac:dyDescent="0.2">
      <c r="A1907" s="42" t="s">
        <v>42</v>
      </c>
      <c r="B1907" s="44" t="s">
        <v>17</v>
      </c>
      <c r="C1907" s="44" t="s">
        <v>58</v>
      </c>
      <c r="D1907" s="43">
        <v>378685.34899999993</v>
      </c>
      <c r="E1907" s="43">
        <v>-87121.993000000002</v>
      </c>
      <c r="F1907" s="45">
        <v>-102860</v>
      </c>
      <c r="G1907" s="45">
        <v>-56060</v>
      </c>
      <c r="H1907" s="45">
        <v>-85200</v>
      </c>
      <c r="I1907" s="55">
        <f>pro[[#This Row],[Admin expenses 3]]+pro[[#This Row],[Admin expenses 2]]+pro[[#This Row],[Admin expenses 1]]+pro[[#This Row],[COGS]]</f>
        <v>-331241.99300000002</v>
      </c>
      <c r="J1907" s="55">
        <f>pro[[#This Row],[Revenue]]+pro[[#This Row],[AdminExp]]</f>
        <v>47443.355999999912</v>
      </c>
      <c r="K1907" s="83">
        <f>pro[[#This Row],[Profit]]/pro[[#This Row],[Revenue]]</f>
        <v>0.12528437164332945</v>
      </c>
      <c r="L1907" s="56">
        <f t="shared" si="29"/>
        <v>3</v>
      </c>
      <c r="M1907" s="82" t="str">
        <f>"Q"&amp;" "&amp;VLOOKUP(pro[[#This Row],[Period]],Mapping!A:B,2,0)</f>
        <v>Q 1</v>
      </c>
      <c r="N1907"/>
    </row>
    <row r="1908" spans="1:14" ht="11.25" customHeight="1" x14ac:dyDescent="0.2">
      <c r="A1908" s="42" t="s">
        <v>42</v>
      </c>
      <c r="B1908" s="44" t="s">
        <v>17</v>
      </c>
      <c r="C1908" s="44" t="s">
        <v>59</v>
      </c>
      <c r="D1908" s="43">
        <v>578174.46399999992</v>
      </c>
      <c r="E1908" s="43">
        <v>-151705.253</v>
      </c>
      <c r="F1908" s="45">
        <v>-98460</v>
      </c>
      <c r="G1908" s="45">
        <v>-52810</v>
      </c>
      <c r="H1908" s="45">
        <v>-53260</v>
      </c>
      <c r="I1908" s="55">
        <f>pro[[#This Row],[Admin expenses 3]]+pro[[#This Row],[Admin expenses 2]]+pro[[#This Row],[Admin expenses 1]]+pro[[#This Row],[COGS]]</f>
        <v>-356235.25300000003</v>
      </c>
      <c r="J1908" s="55">
        <f>pro[[#This Row],[Revenue]]+pro[[#This Row],[AdminExp]]</f>
        <v>221939.21099999989</v>
      </c>
      <c r="K1908" s="83">
        <f>pro[[#This Row],[Profit]]/pro[[#This Row],[Revenue]]</f>
        <v>0.38386200847500579</v>
      </c>
      <c r="L1908" s="56">
        <f t="shared" si="29"/>
        <v>3</v>
      </c>
      <c r="M1908" s="82" t="str">
        <f>"Q"&amp;" "&amp;VLOOKUP(pro[[#This Row],[Period]],Mapping!A:B,2,0)</f>
        <v>Q 1</v>
      </c>
      <c r="N1908"/>
    </row>
    <row r="1909" spans="1:14" ht="11.25" customHeight="1" x14ac:dyDescent="0.2">
      <c r="A1909" s="42" t="s">
        <v>42</v>
      </c>
      <c r="B1909" s="44" t="s">
        <v>17</v>
      </c>
      <c r="C1909" s="44" t="s">
        <v>57</v>
      </c>
      <c r="D1909" s="43">
        <v>52788.358</v>
      </c>
      <c r="E1909" s="43">
        <v>-18780.719999999998</v>
      </c>
      <c r="F1909" s="45">
        <v>-62880</v>
      </c>
      <c r="G1909" s="45">
        <v>-19990</v>
      </c>
      <c r="H1909" s="45">
        <v>-51170</v>
      </c>
      <c r="I1909" s="55">
        <f>pro[[#This Row],[Admin expenses 3]]+pro[[#This Row],[Admin expenses 2]]+pro[[#This Row],[Admin expenses 1]]+pro[[#This Row],[COGS]]</f>
        <v>-152820.72</v>
      </c>
      <c r="J1909" s="55">
        <f>pro[[#This Row],[Revenue]]+pro[[#This Row],[AdminExp]]</f>
        <v>-100032.36199999999</v>
      </c>
      <c r="K1909" s="83">
        <f>pro[[#This Row],[Profit]]/pro[[#This Row],[Revenue]]</f>
        <v>-1.894970137165471</v>
      </c>
      <c r="L1909" s="56">
        <f t="shared" si="29"/>
        <v>3</v>
      </c>
      <c r="M1909" s="82" t="str">
        <f>"Q"&amp;" "&amp;VLOOKUP(pro[[#This Row],[Period]],Mapping!A:B,2,0)</f>
        <v>Q 1</v>
      </c>
      <c r="N1909"/>
    </row>
    <row r="1910" spans="1:14" ht="11.25" customHeight="1" x14ac:dyDescent="0.2">
      <c r="A1910" s="42" t="s">
        <v>42</v>
      </c>
      <c r="B1910" s="44" t="s">
        <v>17</v>
      </c>
      <c r="C1910" s="44" t="s">
        <v>57</v>
      </c>
      <c r="D1910" s="43">
        <v>2006666.0179999999</v>
      </c>
      <c r="E1910" s="43">
        <v>-46343.639999999992</v>
      </c>
      <c r="F1910" s="45">
        <v>-60370</v>
      </c>
      <c r="G1910" s="45">
        <v>-46210</v>
      </c>
      <c r="H1910" s="45">
        <v>-86290</v>
      </c>
      <c r="I1910" s="55">
        <f>pro[[#This Row],[Admin expenses 3]]+pro[[#This Row],[Admin expenses 2]]+pro[[#This Row],[Admin expenses 1]]+pro[[#This Row],[COGS]]</f>
        <v>-239213.63999999998</v>
      </c>
      <c r="J1910" s="55">
        <f>pro[[#This Row],[Revenue]]+pro[[#This Row],[AdminExp]]</f>
        <v>1767452.378</v>
      </c>
      <c r="K1910" s="83">
        <f>pro[[#This Row],[Profit]]/pro[[#This Row],[Revenue]]</f>
        <v>0.88079050631533651</v>
      </c>
      <c r="L1910" s="56">
        <f t="shared" si="29"/>
        <v>3</v>
      </c>
      <c r="M1910" s="82" t="str">
        <f>"Q"&amp;" "&amp;VLOOKUP(pro[[#This Row],[Period]],Mapping!A:B,2,0)</f>
        <v>Q 1</v>
      </c>
      <c r="N1910"/>
    </row>
    <row r="1911" spans="1:14" ht="11.25" customHeight="1" x14ac:dyDescent="0.2">
      <c r="A1911" s="42" t="s">
        <v>42</v>
      </c>
      <c r="B1911" s="44" t="s">
        <v>17</v>
      </c>
      <c r="C1911" s="44" t="s">
        <v>57</v>
      </c>
      <c r="D1911" s="43">
        <v>630638.13399999996</v>
      </c>
      <c r="E1911" s="43">
        <v>-38184.096999999994</v>
      </c>
      <c r="F1911" s="45">
        <v>-32520</v>
      </c>
      <c r="G1911" s="45">
        <v>-70760</v>
      </c>
      <c r="H1911" s="45">
        <v>-34910</v>
      </c>
      <c r="I1911" s="55">
        <f>pro[[#This Row],[Admin expenses 3]]+pro[[#This Row],[Admin expenses 2]]+pro[[#This Row],[Admin expenses 1]]+pro[[#This Row],[COGS]]</f>
        <v>-176374.09700000001</v>
      </c>
      <c r="J1911" s="55">
        <f>pro[[#This Row],[Revenue]]+pro[[#This Row],[AdminExp]]</f>
        <v>454264.03699999995</v>
      </c>
      <c r="K1911" s="83">
        <f>pro[[#This Row],[Profit]]/pro[[#This Row],[Revenue]]</f>
        <v>0.72032440239333828</v>
      </c>
      <c r="L1911" s="56">
        <f t="shared" si="29"/>
        <v>3</v>
      </c>
      <c r="M1911" s="82" t="str">
        <f>"Q"&amp;" "&amp;VLOOKUP(pro[[#This Row],[Period]],Mapping!A:B,2,0)</f>
        <v>Q 1</v>
      </c>
      <c r="N1911"/>
    </row>
    <row r="1912" spans="1:14" ht="11.25" customHeight="1" x14ac:dyDescent="0.2">
      <c r="A1912" s="42" t="s">
        <v>42</v>
      </c>
      <c r="B1912" s="44" t="s">
        <v>17</v>
      </c>
      <c r="C1912" s="44" t="s">
        <v>57</v>
      </c>
      <c r="D1912" s="43">
        <v>217808.58399999997</v>
      </c>
      <c r="E1912" s="43">
        <v>-35394.064999999995</v>
      </c>
      <c r="F1912" s="45">
        <v>-49790</v>
      </c>
      <c r="G1912" s="45">
        <v>-95690</v>
      </c>
      <c r="H1912" s="45">
        <v>-84990</v>
      </c>
      <c r="I1912" s="55">
        <f>pro[[#This Row],[Admin expenses 3]]+pro[[#This Row],[Admin expenses 2]]+pro[[#This Row],[Admin expenses 1]]+pro[[#This Row],[COGS]]</f>
        <v>-265864.065</v>
      </c>
      <c r="J1912" s="55">
        <f>pro[[#This Row],[Revenue]]+pro[[#This Row],[AdminExp]]</f>
        <v>-48055.481000000029</v>
      </c>
      <c r="K1912" s="83">
        <f>pro[[#This Row],[Profit]]/pro[[#This Row],[Revenue]]</f>
        <v>-0.22063171302743528</v>
      </c>
      <c r="L1912" s="56">
        <f t="shared" si="29"/>
        <v>3</v>
      </c>
      <c r="M1912" s="82" t="str">
        <f>"Q"&amp;" "&amp;VLOOKUP(pro[[#This Row],[Period]],Mapping!A:B,2,0)</f>
        <v>Q 1</v>
      </c>
      <c r="N1912"/>
    </row>
    <row r="1913" spans="1:14" ht="11.25" customHeight="1" x14ac:dyDescent="0.2">
      <c r="A1913" s="42" t="s">
        <v>42</v>
      </c>
      <c r="B1913" s="44" t="s">
        <v>17</v>
      </c>
      <c r="C1913" s="44" t="s">
        <v>57</v>
      </c>
      <c r="D1913" s="43">
        <v>1129689.3929999999</v>
      </c>
      <c r="E1913" s="43">
        <v>-61293.399999999994</v>
      </c>
      <c r="F1913" s="45">
        <v>-103800</v>
      </c>
      <c r="G1913" s="45">
        <v>-46590</v>
      </c>
      <c r="H1913" s="45">
        <v>-40610</v>
      </c>
      <c r="I1913" s="55">
        <f>pro[[#This Row],[Admin expenses 3]]+pro[[#This Row],[Admin expenses 2]]+pro[[#This Row],[Admin expenses 1]]+pro[[#This Row],[COGS]]</f>
        <v>-252293.4</v>
      </c>
      <c r="J1913" s="55">
        <f>pro[[#This Row],[Revenue]]+pro[[#This Row],[AdminExp]]</f>
        <v>877395.9929999999</v>
      </c>
      <c r="K1913" s="83">
        <f>pro[[#This Row],[Profit]]/pro[[#This Row],[Revenue]]</f>
        <v>0.77667011696904542</v>
      </c>
      <c r="L1913" s="56">
        <f t="shared" si="29"/>
        <v>3</v>
      </c>
      <c r="M1913" s="82" t="str">
        <f>"Q"&amp;" "&amp;VLOOKUP(pro[[#This Row],[Period]],Mapping!A:B,2,0)</f>
        <v>Q 1</v>
      </c>
      <c r="N1913"/>
    </row>
    <row r="1914" spans="1:14" ht="11.25" customHeight="1" x14ac:dyDescent="0.2">
      <c r="A1914" s="42" t="s">
        <v>42</v>
      </c>
      <c r="B1914" s="44" t="s">
        <v>17</v>
      </c>
      <c r="C1914" s="44" t="s">
        <v>57</v>
      </c>
      <c r="D1914" s="43">
        <v>882221.94900000002</v>
      </c>
      <c r="E1914" s="43">
        <v>-39464.291999999994</v>
      </c>
      <c r="F1914" s="45">
        <v>-28170</v>
      </c>
      <c r="G1914" s="45">
        <v>-55440</v>
      </c>
      <c r="H1914" s="45">
        <v>-67150</v>
      </c>
      <c r="I1914" s="55">
        <f>pro[[#This Row],[Admin expenses 3]]+pro[[#This Row],[Admin expenses 2]]+pro[[#This Row],[Admin expenses 1]]+pro[[#This Row],[COGS]]</f>
        <v>-190224.29199999999</v>
      </c>
      <c r="J1914" s="55">
        <f>pro[[#This Row],[Revenue]]+pro[[#This Row],[AdminExp]]</f>
        <v>691997.65700000001</v>
      </c>
      <c r="K1914" s="83">
        <f>pro[[#This Row],[Profit]]/pro[[#This Row],[Revenue]]</f>
        <v>0.78438045866392292</v>
      </c>
      <c r="L1914" s="56">
        <f t="shared" si="29"/>
        <v>3</v>
      </c>
      <c r="M1914" s="82" t="str">
        <f>"Q"&amp;" "&amp;VLOOKUP(pro[[#This Row],[Period]],Mapping!A:B,2,0)</f>
        <v>Q 1</v>
      </c>
      <c r="N1914"/>
    </row>
    <row r="1915" spans="1:14" ht="11.25" customHeight="1" x14ac:dyDescent="0.2">
      <c r="A1915" s="42" t="s">
        <v>42</v>
      </c>
      <c r="B1915" s="44" t="s">
        <v>17</v>
      </c>
      <c r="C1915" s="44" t="s">
        <v>57</v>
      </c>
      <c r="D1915" s="43">
        <v>202970.88</v>
      </c>
      <c r="E1915" s="43">
        <v>-201214.42599999998</v>
      </c>
      <c r="F1915" s="45">
        <v>-59240</v>
      </c>
      <c r="G1915" s="45">
        <v>-15540</v>
      </c>
      <c r="H1915" s="45">
        <v>-52310</v>
      </c>
      <c r="I1915" s="55">
        <f>pro[[#This Row],[Admin expenses 3]]+pro[[#This Row],[Admin expenses 2]]+pro[[#This Row],[Admin expenses 1]]+pro[[#This Row],[COGS]]</f>
        <v>-328304.42599999998</v>
      </c>
      <c r="J1915" s="55">
        <f>pro[[#This Row],[Revenue]]+pro[[#This Row],[AdminExp]]</f>
        <v>-125333.54599999997</v>
      </c>
      <c r="K1915" s="83">
        <f>pro[[#This Row],[Profit]]/pro[[#This Row],[Revenue]]</f>
        <v>-0.61749520916497957</v>
      </c>
      <c r="L1915" s="56">
        <f t="shared" si="29"/>
        <v>3</v>
      </c>
      <c r="M1915" s="82" t="str">
        <f>"Q"&amp;" "&amp;VLOOKUP(pro[[#This Row],[Period]],Mapping!A:B,2,0)</f>
        <v>Q 1</v>
      </c>
      <c r="N1915"/>
    </row>
    <row r="1916" spans="1:14" ht="11.25" customHeight="1" x14ac:dyDescent="0.2">
      <c r="A1916" s="42" t="s">
        <v>42</v>
      </c>
      <c r="B1916" s="44" t="s">
        <v>17</v>
      </c>
      <c r="C1916" s="44" t="s">
        <v>57</v>
      </c>
      <c r="D1916" s="43">
        <v>406706.94400000002</v>
      </c>
      <c r="E1916" s="43">
        <v>-403448.37399999995</v>
      </c>
      <c r="F1916" s="45">
        <v>-103110</v>
      </c>
      <c r="G1916" s="45">
        <v>-73400</v>
      </c>
      <c r="H1916" s="45">
        <v>-102370</v>
      </c>
      <c r="I1916" s="55">
        <f>pro[[#This Row],[Admin expenses 3]]+pro[[#This Row],[Admin expenses 2]]+pro[[#This Row],[Admin expenses 1]]+pro[[#This Row],[COGS]]</f>
        <v>-682328.37399999995</v>
      </c>
      <c r="J1916" s="55">
        <f>pro[[#This Row],[Revenue]]+pro[[#This Row],[AdminExp]]</f>
        <v>-275621.42999999993</v>
      </c>
      <c r="K1916" s="83">
        <f>pro[[#This Row],[Profit]]/pro[[#This Row],[Revenue]]</f>
        <v>-0.6776904945099731</v>
      </c>
      <c r="L1916" s="56">
        <f t="shared" si="29"/>
        <v>3</v>
      </c>
      <c r="M1916" s="82" t="str">
        <f>"Q"&amp;" "&amp;VLOOKUP(pro[[#This Row],[Period]],Mapping!A:B,2,0)</f>
        <v>Q 1</v>
      </c>
      <c r="N1916"/>
    </row>
    <row r="1917" spans="1:14" ht="11.25" customHeight="1" x14ac:dyDescent="0.2">
      <c r="A1917" s="42" t="s">
        <v>42</v>
      </c>
      <c r="B1917" s="44" t="s">
        <v>17</v>
      </c>
      <c r="C1917" s="44" t="s">
        <v>57</v>
      </c>
      <c r="D1917" s="43">
        <v>127936.319</v>
      </c>
      <c r="E1917" s="43">
        <v>-36766.31</v>
      </c>
      <c r="F1917" s="45">
        <v>-31410</v>
      </c>
      <c r="G1917" s="45">
        <v>-51900</v>
      </c>
      <c r="H1917" s="45">
        <v>-61110</v>
      </c>
      <c r="I1917" s="55">
        <f>pro[[#This Row],[Admin expenses 3]]+pro[[#This Row],[Admin expenses 2]]+pro[[#This Row],[Admin expenses 1]]+pro[[#This Row],[COGS]]</f>
        <v>-181186.31</v>
      </c>
      <c r="J1917" s="55">
        <f>pro[[#This Row],[Revenue]]+pro[[#This Row],[AdminExp]]</f>
        <v>-53249.990999999995</v>
      </c>
      <c r="K1917" s="83">
        <f>pro[[#This Row],[Profit]]/pro[[#This Row],[Revenue]]</f>
        <v>-0.41622262869701598</v>
      </c>
      <c r="L1917" s="56">
        <f t="shared" si="29"/>
        <v>3</v>
      </c>
      <c r="M1917" s="82" t="str">
        <f>"Q"&amp;" "&amp;VLOOKUP(pro[[#This Row],[Period]],Mapping!A:B,2,0)</f>
        <v>Q 1</v>
      </c>
      <c r="N1917"/>
    </row>
    <row r="1918" spans="1:14" ht="11.25" customHeight="1" x14ac:dyDescent="0.2">
      <c r="A1918" s="42" t="s">
        <v>42</v>
      </c>
      <c r="B1918" s="44" t="s">
        <v>17</v>
      </c>
      <c r="C1918" s="44" t="s">
        <v>57</v>
      </c>
      <c r="D1918" s="43">
        <v>78348.36099999999</v>
      </c>
      <c r="E1918" s="43">
        <v>-22897.202999999998</v>
      </c>
      <c r="F1918" s="45">
        <v>-100580</v>
      </c>
      <c r="G1918" s="45">
        <v>-93900</v>
      </c>
      <c r="H1918" s="45">
        <v>-35180</v>
      </c>
      <c r="I1918" s="55">
        <f>pro[[#This Row],[Admin expenses 3]]+pro[[#This Row],[Admin expenses 2]]+pro[[#This Row],[Admin expenses 1]]+pro[[#This Row],[COGS]]</f>
        <v>-252557.20300000001</v>
      </c>
      <c r="J1918" s="55">
        <f>pro[[#This Row],[Revenue]]+pro[[#This Row],[AdminExp]]</f>
        <v>-174208.842</v>
      </c>
      <c r="K1918" s="83">
        <f>pro[[#This Row],[Profit]]/pro[[#This Row],[Revenue]]</f>
        <v>-2.2235160988243265</v>
      </c>
      <c r="L1918" s="56">
        <f t="shared" si="29"/>
        <v>3</v>
      </c>
      <c r="M1918" s="82" t="str">
        <f>"Q"&amp;" "&amp;VLOOKUP(pro[[#This Row],[Period]],Mapping!A:B,2,0)</f>
        <v>Q 1</v>
      </c>
      <c r="N1918"/>
    </row>
    <row r="1919" spans="1:14" ht="11.25" customHeight="1" x14ac:dyDescent="0.2">
      <c r="A1919" s="42" t="s">
        <v>42</v>
      </c>
      <c r="B1919" s="44" t="s">
        <v>17</v>
      </c>
      <c r="C1919" s="44" t="s">
        <v>57</v>
      </c>
      <c r="D1919" s="43">
        <v>160967.92599999998</v>
      </c>
      <c r="E1919" s="43">
        <v>-122291.46299999999</v>
      </c>
      <c r="F1919" s="45">
        <v>-18880</v>
      </c>
      <c r="G1919" s="45">
        <v>-72010</v>
      </c>
      <c r="H1919" s="45">
        <v>-85120</v>
      </c>
      <c r="I1919" s="55">
        <f>pro[[#This Row],[Admin expenses 3]]+pro[[#This Row],[Admin expenses 2]]+pro[[#This Row],[Admin expenses 1]]+pro[[#This Row],[COGS]]</f>
        <v>-298301.46299999999</v>
      </c>
      <c r="J1919" s="55">
        <f>pro[[#This Row],[Revenue]]+pro[[#This Row],[AdminExp]]</f>
        <v>-137333.53700000001</v>
      </c>
      <c r="K1919" s="83">
        <f>pro[[#This Row],[Profit]]/pro[[#This Row],[Revenue]]</f>
        <v>-0.8531733023633542</v>
      </c>
      <c r="L1919" s="56">
        <f t="shared" si="29"/>
        <v>3</v>
      </c>
      <c r="M1919" s="82" t="str">
        <f>"Q"&amp;" "&amp;VLOOKUP(pro[[#This Row],[Period]],Mapping!A:B,2,0)</f>
        <v>Q 1</v>
      </c>
      <c r="N1919"/>
    </row>
    <row r="1920" spans="1:14" ht="11.25" customHeight="1" x14ac:dyDescent="0.2">
      <c r="A1920" s="42" t="s">
        <v>42</v>
      </c>
      <c r="B1920" s="44" t="s">
        <v>17</v>
      </c>
      <c r="C1920" s="44" t="s">
        <v>57</v>
      </c>
      <c r="D1920" s="43">
        <v>304241.91699999996</v>
      </c>
      <c r="E1920" s="43">
        <v>-235397.73599999998</v>
      </c>
      <c r="F1920" s="45">
        <v>-14870</v>
      </c>
      <c r="G1920" s="45">
        <v>-69000</v>
      </c>
      <c r="H1920" s="45">
        <v>-73410</v>
      </c>
      <c r="I1920" s="55">
        <f>pro[[#This Row],[Admin expenses 3]]+pro[[#This Row],[Admin expenses 2]]+pro[[#This Row],[Admin expenses 1]]+pro[[#This Row],[COGS]]</f>
        <v>-392677.73599999998</v>
      </c>
      <c r="J1920" s="55">
        <f>pro[[#This Row],[Revenue]]+pro[[#This Row],[AdminExp]]</f>
        <v>-88435.819000000018</v>
      </c>
      <c r="K1920" s="83">
        <f>pro[[#This Row],[Profit]]/pro[[#This Row],[Revenue]]</f>
        <v>-0.29067598532124694</v>
      </c>
      <c r="L1920" s="56">
        <f t="shared" si="29"/>
        <v>3</v>
      </c>
      <c r="M1920" s="82" t="str">
        <f>"Q"&amp;" "&amp;VLOOKUP(pro[[#This Row],[Period]],Mapping!A:B,2,0)</f>
        <v>Q 1</v>
      </c>
      <c r="N1920"/>
    </row>
    <row r="1921" spans="1:14" ht="11.25" customHeight="1" x14ac:dyDescent="0.2">
      <c r="A1921" s="42" t="s">
        <v>42</v>
      </c>
      <c r="B1921" s="44" t="s">
        <v>17</v>
      </c>
      <c r="C1921" s="44" t="s">
        <v>57</v>
      </c>
      <c r="D1921" s="43">
        <v>57230.32</v>
      </c>
      <c r="E1921" s="43">
        <v>-40727.070999999996</v>
      </c>
      <c r="F1921" s="45">
        <v>-30110</v>
      </c>
      <c r="G1921" s="45">
        <v>-74140</v>
      </c>
      <c r="H1921" s="45">
        <v>-37160</v>
      </c>
      <c r="I1921" s="55">
        <f>pro[[#This Row],[Admin expenses 3]]+pro[[#This Row],[Admin expenses 2]]+pro[[#This Row],[Admin expenses 1]]+pro[[#This Row],[COGS]]</f>
        <v>-182137.071</v>
      </c>
      <c r="J1921" s="55">
        <f>pro[[#This Row],[Revenue]]+pro[[#This Row],[AdminExp]]</f>
        <v>-124906.75099999999</v>
      </c>
      <c r="K1921" s="83">
        <f>pro[[#This Row],[Profit]]/pro[[#This Row],[Revenue]]</f>
        <v>-2.1825275658077743</v>
      </c>
      <c r="L1921" s="56">
        <f t="shared" si="29"/>
        <v>3</v>
      </c>
      <c r="M1921" s="82" t="str">
        <f>"Q"&amp;" "&amp;VLOOKUP(pro[[#This Row],[Period]],Mapping!A:B,2,0)</f>
        <v>Q 1</v>
      </c>
      <c r="N1921"/>
    </row>
    <row r="1922" spans="1:14" ht="11.25" customHeight="1" x14ac:dyDescent="0.2">
      <c r="A1922" s="42" t="s">
        <v>42</v>
      </c>
      <c r="B1922" s="44" t="s">
        <v>17</v>
      </c>
      <c r="C1922" s="44" t="s">
        <v>57</v>
      </c>
      <c r="D1922" s="43">
        <v>41624.498999999996</v>
      </c>
      <c r="E1922" s="43">
        <v>-43961.441999999995</v>
      </c>
      <c r="F1922" s="45">
        <v>-102640</v>
      </c>
      <c r="G1922" s="45">
        <v>-101450</v>
      </c>
      <c r="H1922" s="45">
        <v>-75040</v>
      </c>
      <c r="I1922" s="55">
        <f>pro[[#This Row],[Admin expenses 3]]+pro[[#This Row],[Admin expenses 2]]+pro[[#This Row],[Admin expenses 1]]+pro[[#This Row],[COGS]]</f>
        <v>-323091.44199999998</v>
      </c>
      <c r="J1922" s="55">
        <f>pro[[#This Row],[Revenue]]+pro[[#This Row],[AdminExp]]</f>
        <v>-281466.94299999997</v>
      </c>
      <c r="K1922" s="83">
        <f>pro[[#This Row],[Profit]]/pro[[#This Row],[Revenue]]</f>
        <v>-6.7620499888779442</v>
      </c>
      <c r="L1922" s="56">
        <f t="shared" ref="L1922:L1985" si="30">MONTH(DATEVALUE(A1922&amp;"1"))</f>
        <v>3</v>
      </c>
      <c r="M1922" s="82" t="str">
        <f>"Q"&amp;" "&amp;VLOOKUP(pro[[#This Row],[Period]],Mapping!A:B,2,0)</f>
        <v>Q 1</v>
      </c>
      <c r="N1922"/>
    </row>
    <row r="1923" spans="1:14" ht="11.25" customHeight="1" x14ac:dyDescent="0.2">
      <c r="A1923" s="42" t="s">
        <v>42</v>
      </c>
      <c r="B1923" s="44" t="s">
        <v>17</v>
      </c>
      <c r="C1923" s="44" t="s">
        <v>57</v>
      </c>
      <c r="D1923" s="43">
        <v>9293.9979999999996</v>
      </c>
      <c r="E1923" s="43">
        <v>-8603.7349999999988</v>
      </c>
      <c r="F1923" s="45">
        <v>-25760</v>
      </c>
      <c r="G1923" s="45">
        <v>-76200</v>
      </c>
      <c r="H1923" s="45">
        <v>-96830</v>
      </c>
      <c r="I1923" s="55">
        <f>pro[[#This Row],[Admin expenses 3]]+pro[[#This Row],[Admin expenses 2]]+pro[[#This Row],[Admin expenses 1]]+pro[[#This Row],[COGS]]</f>
        <v>-207393.73499999999</v>
      </c>
      <c r="J1923" s="55">
        <f>pro[[#This Row],[Revenue]]+pro[[#This Row],[AdminExp]]</f>
        <v>-198099.73699999999</v>
      </c>
      <c r="K1923" s="83">
        <f>pro[[#This Row],[Profit]]/pro[[#This Row],[Revenue]]</f>
        <v>-21.314803058920393</v>
      </c>
      <c r="L1923" s="56">
        <f t="shared" si="30"/>
        <v>3</v>
      </c>
      <c r="M1923" s="82" t="str">
        <f>"Q"&amp;" "&amp;VLOOKUP(pro[[#This Row],[Period]],Mapping!A:B,2,0)</f>
        <v>Q 1</v>
      </c>
      <c r="N1923"/>
    </row>
    <row r="1924" spans="1:14" ht="11.25" customHeight="1" x14ac:dyDescent="0.2">
      <c r="A1924" s="42" t="s">
        <v>42</v>
      </c>
      <c r="B1924" s="44" t="s">
        <v>17</v>
      </c>
      <c r="C1924" s="44" t="s">
        <v>57</v>
      </c>
      <c r="D1924" s="43">
        <v>52974.928999999996</v>
      </c>
      <c r="E1924" s="43">
        <v>-71006.656000000003</v>
      </c>
      <c r="F1924" s="45">
        <v>-49030</v>
      </c>
      <c r="G1924" s="45">
        <v>-74620</v>
      </c>
      <c r="H1924" s="45">
        <v>-58480</v>
      </c>
      <c r="I1924" s="55">
        <f>pro[[#This Row],[Admin expenses 3]]+pro[[#This Row],[Admin expenses 2]]+pro[[#This Row],[Admin expenses 1]]+pro[[#This Row],[COGS]]</f>
        <v>-253136.65600000002</v>
      </c>
      <c r="J1924" s="55">
        <f>pro[[#This Row],[Revenue]]+pro[[#This Row],[AdminExp]]</f>
        <v>-200161.72700000001</v>
      </c>
      <c r="K1924" s="83">
        <f>pro[[#This Row],[Profit]]/pro[[#This Row],[Revenue]]</f>
        <v>-3.778423695480555</v>
      </c>
      <c r="L1924" s="56">
        <f t="shared" si="30"/>
        <v>3</v>
      </c>
      <c r="M1924" s="82" t="str">
        <f>"Q"&amp;" "&amp;VLOOKUP(pro[[#This Row],[Period]],Mapping!A:B,2,0)</f>
        <v>Q 1</v>
      </c>
      <c r="N1924"/>
    </row>
    <row r="1925" spans="1:14" ht="11.25" customHeight="1" x14ac:dyDescent="0.2">
      <c r="A1925" s="42" t="s">
        <v>42</v>
      </c>
      <c r="B1925" s="44" t="s">
        <v>17</v>
      </c>
      <c r="C1925" s="44" t="s">
        <v>57</v>
      </c>
      <c r="D1925" s="43">
        <v>99832.746999999988</v>
      </c>
      <c r="E1925" s="43">
        <v>-153729.261</v>
      </c>
      <c r="F1925" s="45">
        <v>-33400</v>
      </c>
      <c r="G1925" s="45">
        <v>-49180</v>
      </c>
      <c r="H1925" s="45">
        <v>-94690</v>
      </c>
      <c r="I1925" s="55">
        <f>pro[[#This Row],[Admin expenses 3]]+pro[[#This Row],[Admin expenses 2]]+pro[[#This Row],[Admin expenses 1]]+pro[[#This Row],[COGS]]</f>
        <v>-330999.261</v>
      </c>
      <c r="J1925" s="55">
        <f>pro[[#This Row],[Revenue]]+pro[[#This Row],[AdminExp]]</f>
        <v>-231166.51400000002</v>
      </c>
      <c r="K1925" s="83">
        <f>pro[[#This Row],[Profit]]/pro[[#This Row],[Revenue]]</f>
        <v>-2.3155379466819643</v>
      </c>
      <c r="L1925" s="56">
        <f t="shared" si="30"/>
        <v>3</v>
      </c>
      <c r="M1925" s="82" t="str">
        <f>"Q"&amp;" "&amp;VLOOKUP(pro[[#This Row],[Period]],Mapping!A:B,2,0)</f>
        <v>Q 1</v>
      </c>
      <c r="N1925"/>
    </row>
    <row r="1926" spans="1:14" ht="11.25" customHeight="1" x14ac:dyDescent="0.2">
      <c r="A1926" s="42" t="s">
        <v>42</v>
      </c>
      <c r="B1926" s="44" t="s">
        <v>17</v>
      </c>
      <c r="C1926" s="44" t="s">
        <v>57</v>
      </c>
      <c r="D1926" s="43">
        <v>350915.97100000002</v>
      </c>
      <c r="E1926" s="43">
        <v>-70325.975999999995</v>
      </c>
      <c r="F1926" s="45">
        <v>-95560</v>
      </c>
      <c r="G1926" s="45">
        <v>-62290</v>
      </c>
      <c r="H1926" s="45">
        <v>-81840</v>
      </c>
      <c r="I1926" s="55">
        <f>pro[[#This Row],[Admin expenses 3]]+pro[[#This Row],[Admin expenses 2]]+pro[[#This Row],[Admin expenses 1]]+pro[[#This Row],[COGS]]</f>
        <v>-310015.97600000002</v>
      </c>
      <c r="J1926" s="55">
        <f>pro[[#This Row],[Revenue]]+pro[[#This Row],[AdminExp]]</f>
        <v>40899.994999999995</v>
      </c>
      <c r="K1926" s="83">
        <f>pro[[#This Row],[Profit]]/pro[[#This Row],[Revenue]]</f>
        <v>0.11655210472024938</v>
      </c>
      <c r="L1926" s="56">
        <f t="shared" si="30"/>
        <v>3</v>
      </c>
      <c r="M1926" s="82" t="str">
        <f>"Q"&amp;" "&amp;VLOOKUP(pro[[#This Row],[Period]],Mapping!A:B,2,0)</f>
        <v>Q 1</v>
      </c>
      <c r="N1926"/>
    </row>
    <row r="1927" spans="1:14" ht="11.25" customHeight="1" x14ac:dyDescent="0.2">
      <c r="A1927" s="42" t="s">
        <v>42</v>
      </c>
      <c r="B1927" s="44" t="s">
        <v>17</v>
      </c>
      <c r="C1927" s="44" t="s">
        <v>57</v>
      </c>
      <c r="D1927" s="43">
        <v>20077.434999999998</v>
      </c>
      <c r="E1927" s="43">
        <v>-26190.787</v>
      </c>
      <c r="F1927" s="45">
        <v>-58980</v>
      </c>
      <c r="G1927" s="45">
        <v>-30800</v>
      </c>
      <c r="H1927" s="45">
        <v>-72010</v>
      </c>
      <c r="I1927" s="55">
        <f>pro[[#This Row],[Admin expenses 3]]+pro[[#This Row],[Admin expenses 2]]+pro[[#This Row],[Admin expenses 1]]+pro[[#This Row],[COGS]]</f>
        <v>-187980.78700000001</v>
      </c>
      <c r="J1927" s="55">
        <f>pro[[#This Row],[Revenue]]+pro[[#This Row],[AdminExp]]</f>
        <v>-167903.35200000001</v>
      </c>
      <c r="K1927" s="83">
        <f>pro[[#This Row],[Profit]]/pro[[#This Row],[Revenue]]</f>
        <v>-8.3627889717984409</v>
      </c>
      <c r="L1927" s="56">
        <f t="shared" si="30"/>
        <v>3</v>
      </c>
      <c r="M1927" s="82" t="str">
        <f>"Q"&amp;" "&amp;VLOOKUP(pro[[#This Row],[Period]],Mapping!A:B,2,0)</f>
        <v>Q 1</v>
      </c>
      <c r="N1927"/>
    </row>
    <row r="1928" spans="1:14" ht="11.25" customHeight="1" x14ac:dyDescent="0.2">
      <c r="A1928" s="42" t="s">
        <v>42</v>
      </c>
      <c r="B1928" s="44" t="s">
        <v>17</v>
      </c>
      <c r="C1928" s="44" t="s">
        <v>57</v>
      </c>
      <c r="D1928" s="43">
        <v>55240.303999999996</v>
      </c>
      <c r="E1928" s="43">
        <v>-21990.485999999997</v>
      </c>
      <c r="F1928" s="45">
        <v>-16910</v>
      </c>
      <c r="G1928" s="45">
        <v>-37010</v>
      </c>
      <c r="H1928" s="45">
        <v>-22130</v>
      </c>
      <c r="I1928" s="55">
        <f>pro[[#This Row],[Admin expenses 3]]+pro[[#This Row],[Admin expenses 2]]+pro[[#This Row],[Admin expenses 1]]+pro[[#This Row],[COGS]]</f>
        <v>-98040.486000000004</v>
      </c>
      <c r="J1928" s="55">
        <f>pro[[#This Row],[Revenue]]+pro[[#This Row],[AdminExp]]</f>
        <v>-42800.182000000008</v>
      </c>
      <c r="K1928" s="83">
        <f>pro[[#This Row],[Profit]]/pro[[#This Row],[Revenue]]</f>
        <v>-0.7747998997253891</v>
      </c>
      <c r="L1928" s="56">
        <f t="shared" si="30"/>
        <v>3</v>
      </c>
      <c r="M1928" s="82" t="str">
        <f>"Q"&amp;" "&amp;VLOOKUP(pro[[#This Row],[Period]],Mapping!A:B,2,0)</f>
        <v>Q 1</v>
      </c>
      <c r="N1928"/>
    </row>
    <row r="1929" spans="1:14" ht="11.25" customHeight="1" x14ac:dyDescent="0.2">
      <c r="A1929" s="42" t="s">
        <v>42</v>
      </c>
      <c r="B1929" s="44" t="s">
        <v>17</v>
      </c>
      <c r="C1929" s="44" t="s">
        <v>57</v>
      </c>
      <c r="D1929" s="43">
        <v>75207.789999999994</v>
      </c>
      <c r="E1929" s="43">
        <v>-39830.07</v>
      </c>
      <c r="F1929" s="45">
        <v>-60480</v>
      </c>
      <c r="G1929" s="45">
        <v>-39000</v>
      </c>
      <c r="H1929" s="45">
        <v>-83830</v>
      </c>
      <c r="I1929" s="55">
        <f>pro[[#This Row],[Admin expenses 3]]+pro[[#This Row],[Admin expenses 2]]+pro[[#This Row],[Admin expenses 1]]+pro[[#This Row],[COGS]]</f>
        <v>-223140.07</v>
      </c>
      <c r="J1929" s="55">
        <f>pro[[#This Row],[Revenue]]+pro[[#This Row],[AdminExp]]</f>
        <v>-147932.28000000003</v>
      </c>
      <c r="K1929" s="83">
        <f>pro[[#This Row],[Profit]]/pro[[#This Row],[Revenue]]</f>
        <v>-1.9669808140885412</v>
      </c>
      <c r="L1929" s="56">
        <f t="shared" si="30"/>
        <v>3</v>
      </c>
      <c r="M1929" s="82" t="str">
        <f>"Q"&amp;" "&amp;VLOOKUP(pro[[#This Row],[Period]],Mapping!A:B,2,0)</f>
        <v>Q 1</v>
      </c>
      <c r="N1929"/>
    </row>
    <row r="1930" spans="1:14" ht="11.25" customHeight="1" x14ac:dyDescent="0.2">
      <c r="A1930" s="42" t="s">
        <v>42</v>
      </c>
      <c r="B1930" s="44" t="s">
        <v>17</v>
      </c>
      <c r="C1930" s="44" t="s">
        <v>57</v>
      </c>
      <c r="D1930" s="43">
        <v>2181.4659999999999</v>
      </c>
      <c r="E1930" s="43">
        <v>-1641.6960000000001</v>
      </c>
      <c r="F1930" s="45">
        <v>-101710</v>
      </c>
      <c r="G1930" s="45">
        <v>-87180</v>
      </c>
      <c r="H1930" s="45">
        <v>-94650</v>
      </c>
      <c r="I1930" s="55">
        <f>pro[[#This Row],[Admin expenses 3]]+pro[[#This Row],[Admin expenses 2]]+pro[[#This Row],[Admin expenses 1]]+pro[[#This Row],[COGS]]</f>
        <v>-285181.696</v>
      </c>
      <c r="J1930" s="55">
        <f>pro[[#This Row],[Revenue]]+pro[[#This Row],[AdminExp]]</f>
        <v>-283000.23</v>
      </c>
      <c r="K1930" s="83">
        <f>pro[[#This Row],[Profit]]/pro[[#This Row],[Revenue]]</f>
        <v>-129.72937923396469</v>
      </c>
      <c r="L1930" s="56">
        <f t="shared" si="30"/>
        <v>3</v>
      </c>
      <c r="M1930" s="82" t="str">
        <f>"Q"&amp;" "&amp;VLOOKUP(pro[[#This Row],[Period]],Mapping!A:B,2,0)</f>
        <v>Q 1</v>
      </c>
      <c r="N1930"/>
    </row>
    <row r="1931" spans="1:14" ht="11.25" customHeight="1" x14ac:dyDescent="0.2">
      <c r="A1931" s="42" t="s">
        <v>42</v>
      </c>
      <c r="B1931" s="44" t="s">
        <v>17</v>
      </c>
      <c r="C1931" s="44" t="s">
        <v>57</v>
      </c>
      <c r="D1931" s="43">
        <v>203364.99399999998</v>
      </c>
      <c r="E1931" s="43">
        <v>-84378.930999999997</v>
      </c>
      <c r="F1931" s="45">
        <v>-44610</v>
      </c>
      <c r="G1931" s="45">
        <v>-97500</v>
      </c>
      <c r="H1931" s="45">
        <v>-45390</v>
      </c>
      <c r="I1931" s="55">
        <f>pro[[#This Row],[Admin expenses 3]]+pro[[#This Row],[Admin expenses 2]]+pro[[#This Row],[Admin expenses 1]]+pro[[#This Row],[COGS]]</f>
        <v>-271878.93099999998</v>
      </c>
      <c r="J1931" s="55">
        <f>pro[[#This Row],[Revenue]]+pro[[#This Row],[AdminExp]]</f>
        <v>-68513.937000000005</v>
      </c>
      <c r="K1931" s="83">
        <f>pro[[#This Row],[Profit]]/pro[[#This Row],[Revenue]]</f>
        <v>-0.33690133022598773</v>
      </c>
      <c r="L1931" s="56">
        <f t="shared" si="30"/>
        <v>3</v>
      </c>
      <c r="M1931" s="82" t="str">
        <f>"Q"&amp;" "&amp;VLOOKUP(pro[[#This Row],[Period]],Mapping!A:B,2,0)</f>
        <v>Q 1</v>
      </c>
      <c r="N1931"/>
    </row>
    <row r="1932" spans="1:14" ht="11.25" customHeight="1" x14ac:dyDescent="0.2">
      <c r="A1932" s="42" t="s">
        <v>42</v>
      </c>
      <c r="B1932" s="44" t="s">
        <v>17</v>
      </c>
      <c r="C1932" s="44" t="s">
        <v>57</v>
      </c>
      <c r="D1932" s="43">
        <v>278572.63</v>
      </c>
      <c r="E1932" s="43">
        <v>-108461.976</v>
      </c>
      <c r="F1932" s="45">
        <v>-51580</v>
      </c>
      <c r="G1932" s="45">
        <v>-54050</v>
      </c>
      <c r="H1932" s="45">
        <v>-83160</v>
      </c>
      <c r="I1932" s="55">
        <f>pro[[#This Row],[Admin expenses 3]]+pro[[#This Row],[Admin expenses 2]]+pro[[#This Row],[Admin expenses 1]]+pro[[#This Row],[COGS]]</f>
        <v>-297251.97600000002</v>
      </c>
      <c r="J1932" s="55">
        <f>pro[[#This Row],[Revenue]]+pro[[#This Row],[AdminExp]]</f>
        <v>-18679.34600000002</v>
      </c>
      <c r="K1932" s="83">
        <f>pro[[#This Row],[Profit]]/pro[[#This Row],[Revenue]]</f>
        <v>-6.7053773373213374E-2</v>
      </c>
      <c r="L1932" s="56">
        <f t="shared" si="30"/>
        <v>3</v>
      </c>
      <c r="M1932" s="82" t="str">
        <f>"Q"&amp;" "&amp;VLOOKUP(pro[[#This Row],[Period]],Mapping!A:B,2,0)</f>
        <v>Q 1</v>
      </c>
      <c r="N1932"/>
    </row>
    <row r="1933" spans="1:14" ht="11.25" customHeight="1" x14ac:dyDescent="0.2">
      <c r="A1933" s="42" t="s">
        <v>42</v>
      </c>
      <c r="B1933" s="44" t="s">
        <v>17</v>
      </c>
      <c r="C1933" s="44" t="s">
        <v>57</v>
      </c>
      <c r="D1933" s="43">
        <v>32627.615999999995</v>
      </c>
      <c r="E1933" s="43">
        <v>-43696.659999999996</v>
      </c>
      <c r="F1933" s="45">
        <v>-66940</v>
      </c>
      <c r="G1933" s="45">
        <v>-37790</v>
      </c>
      <c r="H1933" s="45">
        <v>-79400</v>
      </c>
      <c r="I1933" s="55">
        <f>pro[[#This Row],[Admin expenses 3]]+pro[[#This Row],[Admin expenses 2]]+pro[[#This Row],[Admin expenses 1]]+pro[[#This Row],[COGS]]</f>
        <v>-227826.66</v>
      </c>
      <c r="J1933" s="55">
        <f>pro[[#This Row],[Revenue]]+pro[[#This Row],[AdminExp]]</f>
        <v>-195199.04399999999</v>
      </c>
      <c r="K1933" s="83">
        <f>pro[[#This Row],[Profit]]/pro[[#This Row],[Revenue]]</f>
        <v>-5.982632748895905</v>
      </c>
      <c r="L1933" s="56">
        <f t="shared" si="30"/>
        <v>3</v>
      </c>
      <c r="M1933" s="82" t="str">
        <f>"Q"&amp;" "&amp;VLOOKUP(pro[[#This Row],[Period]],Mapping!A:B,2,0)</f>
        <v>Q 1</v>
      </c>
      <c r="N1933"/>
    </row>
    <row r="1934" spans="1:14" ht="11.25" customHeight="1" x14ac:dyDescent="0.2">
      <c r="A1934" s="42" t="s">
        <v>42</v>
      </c>
      <c r="B1934" s="44" t="s">
        <v>17</v>
      </c>
      <c r="C1934" s="44" t="s">
        <v>57</v>
      </c>
      <c r="D1934" s="43">
        <v>77884.183999999994</v>
      </c>
      <c r="E1934" s="43">
        <v>-113368.05199999998</v>
      </c>
      <c r="F1934" s="45">
        <v>-33790</v>
      </c>
      <c r="G1934" s="45">
        <v>-16290</v>
      </c>
      <c r="H1934" s="45">
        <v>-43480</v>
      </c>
      <c r="I1934" s="55">
        <f>pro[[#This Row],[Admin expenses 3]]+pro[[#This Row],[Admin expenses 2]]+pro[[#This Row],[Admin expenses 1]]+pro[[#This Row],[COGS]]</f>
        <v>-206928.05199999997</v>
      </c>
      <c r="J1934" s="55">
        <f>pro[[#This Row],[Revenue]]+pro[[#This Row],[AdminExp]]</f>
        <v>-129043.86799999997</v>
      </c>
      <c r="K1934" s="83">
        <f>pro[[#This Row],[Profit]]/pro[[#This Row],[Revenue]]</f>
        <v>-1.65686871676026</v>
      </c>
      <c r="L1934" s="56">
        <f t="shared" si="30"/>
        <v>3</v>
      </c>
      <c r="M1934" s="82" t="str">
        <f>"Q"&amp;" "&amp;VLOOKUP(pro[[#This Row],[Period]],Mapping!A:B,2,0)</f>
        <v>Q 1</v>
      </c>
      <c r="N1934"/>
    </row>
    <row r="1935" spans="1:14" ht="11.25" customHeight="1" x14ac:dyDescent="0.2">
      <c r="A1935" s="42" t="s">
        <v>42</v>
      </c>
      <c r="B1935" s="44" t="s">
        <v>17</v>
      </c>
      <c r="C1935" s="44" t="s">
        <v>58</v>
      </c>
      <c r="D1935" s="43">
        <v>27642.748</v>
      </c>
      <c r="E1935" s="43">
        <v>-20694.625</v>
      </c>
      <c r="F1935" s="45">
        <v>-36290</v>
      </c>
      <c r="G1935" s="45">
        <v>-39600</v>
      </c>
      <c r="H1935" s="45">
        <v>-88980</v>
      </c>
      <c r="I1935" s="55">
        <f>pro[[#This Row],[Admin expenses 3]]+pro[[#This Row],[Admin expenses 2]]+pro[[#This Row],[Admin expenses 1]]+pro[[#This Row],[COGS]]</f>
        <v>-185564.625</v>
      </c>
      <c r="J1935" s="55">
        <f>pro[[#This Row],[Revenue]]+pro[[#This Row],[AdminExp]]</f>
        <v>-157921.87700000001</v>
      </c>
      <c r="K1935" s="83">
        <f>pro[[#This Row],[Profit]]/pro[[#This Row],[Revenue]]</f>
        <v>-5.7129586754544093</v>
      </c>
      <c r="L1935" s="56">
        <f t="shared" si="30"/>
        <v>3</v>
      </c>
      <c r="M1935" s="82" t="str">
        <f>"Q"&amp;" "&amp;VLOOKUP(pro[[#This Row],[Period]],Mapping!A:B,2,0)</f>
        <v>Q 1</v>
      </c>
      <c r="N1935"/>
    </row>
    <row r="1936" spans="1:14" ht="11.25" customHeight="1" x14ac:dyDescent="0.2">
      <c r="A1936" s="42" t="s">
        <v>42</v>
      </c>
      <c r="B1936" s="44" t="s">
        <v>17</v>
      </c>
      <c r="C1936" s="44" t="s">
        <v>59</v>
      </c>
      <c r="D1936" s="43">
        <v>43538.046999999999</v>
      </c>
      <c r="E1936" s="43">
        <v>-20550.781999999999</v>
      </c>
      <c r="F1936" s="45">
        <v>-25260</v>
      </c>
      <c r="G1936" s="45">
        <v>-70690</v>
      </c>
      <c r="H1936" s="45">
        <v>-32300</v>
      </c>
      <c r="I1936" s="55">
        <f>pro[[#This Row],[Admin expenses 3]]+pro[[#This Row],[Admin expenses 2]]+pro[[#This Row],[Admin expenses 1]]+pro[[#This Row],[COGS]]</f>
        <v>-148800.78200000001</v>
      </c>
      <c r="J1936" s="55">
        <f>pro[[#This Row],[Revenue]]+pro[[#This Row],[AdminExp]]</f>
        <v>-105262.73500000002</v>
      </c>
      <c r="K1936" s="83">
        <f>pro[[#This Row],[Profit]]/pro[[#This Row],[Revenue]]</f>
        <v>-2.4177183464384613</v>
      </c>
      <c r="L1936" s="56">
        <f t="shared" si="30"/>
        <v>3</v>
      </c>
      <c r="M1936" s="82" t="str">
        <f>"Q"&amp;" "&amp;VLOOKUP(pro[[#This Row],[Period]],Mapping!A:B,2,0)</f>
        <v>Q 1</v>
      </c>
      <c r="N1936"/>
    </row>
    <row r="1937" spans="1:14" ht="11.25" customHeight="1" x14ac:dyDescent="0.2">
      <c r="A1937" s="42" t="s">
        <v>42</v>
      </c>
      <c r="B1937" s="44" t="s">
        <v>17</v>
      </c>
      <c r="C1937" s="44" t="s">
        <v>57</v>
      </c>
      <c r="D1937" s="43">
        <v>583173.19899999991</v>
      </c>
      <c r="E1937" s="43">
        <v>-242171.84599999999</v>
      </c>
      <c r="F1937" s="45">
        <v>-62290</v>
      </c>
      <c r="G1937" s="45">
        <v>-46930</v>
      </c>
      <c r="H1937" s="45">
        <v>-28880</v>
      </c>
      <c r="I1937" s="55">
        <f>pro[[#This Row],[Admin expenses 3]]+pro[[#This Row],[Admin expenses 2]]+pro[[#This Row],[Admin expenses 1]]+pro[[#This Row],[COGS]]</f>
        <v>-380271.84600000002</v>
      </c>
      <c r="J1937" s="55">
        <f>pro[[#This Row],[Revenue]]+pro[[#This Row],[AdminExp]]</f>
        <v>202901.35299999989</v>
      </c>
      <c r="K1937" s="83">
        <f>pro[[#This Row],[Profit]]/pro[[#This Row],[Revenue]]</f>
        <v>0.34792640222137494</v>
      </c>
      <c r="L1937" s="56">
        <f t="shared" si="30"/>
        <v>3</v>
      </c>
      <c r="M1937" s="82" t="str">
        <f>"Q"&amp;" "&amp;VLOOKUP(pro[[#This Row],[Period]],Mapping!A:B,2,0)</f>
        <v>Q 1</v>
      </c>
      <c r="N1937"/>
    </row>
    <row r="1938" spans="1:14" ht="11.25" customHeight="1" x14ac:dyDescent="0.2">
      <c r="A1938" s="42" t="s">
        <v>42</v>
      </c>
      <c r="B1938" s="44" t="s">
        <v>17</v>
      </c>
      <c r="C1938" s="44" t="s">
        <v>57</v>
      </c>
      <c r="D1938" s="43">
        <v>380285.87800000003</v>
      </c>
      <c r="E1938" s="43">
        <v>-156097.095</v>
      </c>
      <c r="F1938" s="45">
        <v>-36630</v>
      </c>
      <c r="G1938" s="45">
        <v>-58690</v>
      </c>
      <c r="H1938" s="45">
        <v>-32920</v>
      </c>
      <c r="I1938" s="55">
        <f>pro[[#This Row],[Admin expenses 3]]+pro[[#This Row],[Admin expenses 2]]+pro[[#This Row],[Admin expenses 1]]+pro[[#This Row],[COGS]]</f>
        <v>-284337.09499999997</v>
      </c>
      <c r="J1938" s="55">
        <f>pro[[#This Row],[Revenue]]+pro[[#This Row],[AdminExp]]</f>
        <v>95948.783000000054</v>
      </c>
      <c r="K1938" s="83">
        <f>pro[[#This Row],[Profit]]/pro[[#This Row],[Revenue]]</f>
        <v>0.25230698416836833</v>
      </c>
      <c r="L1938" s="56">
        <f t="shared" si="30"/>
        <v>3</v>
      </c>
      <c r="M1938" s="82" t="str">
        <f>"Q"&amp;" "&amp;VLOOKUP(pro[[#This Row],[Period]],Mapping!A:B,2,0)</f>
        <v>Q 1</v>
      </c>
      <c r="N1938"/>
    </row>
    <row r="1939" spans="1:14" ht="11.25" customHeight="1" x14ac:dyDescent="0.2">
      <c r="A1939" s="42" t="s">
        <v>42</v>
      </c>
      <c r="B1939" s="44" t="s">
        <v>17</v>
      </c>
      <c r="C1939" s="44" t="s">
        <v>57</v>
      </c>
      <c r="D1939" s="43">
        <v>21410.584999999999</v>
      </c>
      <c r="E1939" s="43">
        <v>-14288.350999999999</v>
      </c>
      <c r="F1939" s="45">
        <v>-55380</v>
      </c>
      <c r="G1939" s="45">
        <v>-52800</v>
      </c>
      <c r="H1939" s="45">
        <v>-93530</v>
      </c>
      <c r="I1939" s="55">
        <f>pro[[#This Row],[Admin expenses 3]]+pro[[#This Row],[Admin expenses 2]]+pro[[#This Row],[Admin expenses 1]]+pro[[#This Row],[COGS]]</f>
        <v>-215998.351</v>
      </c>
      <c r="J1939" s="55">
        <f>pro[[#This Row],[Revenue]]+pro[[#This Row],[AdminExp]]</f>
        <v>-194587.766</v>
      </c>
      <c r="K1939" s="83">
        <f>pro[[#This Row],[Profit]]/pro[[#This Row],[Revenue]]</f>
        <v>-9.0883909057132257</v>
      </c>
      <c r="L1939" s="56">
        <f t="shared" si="30"/>
        <v>3</v>
      </c>
      <c r="M1939" s="82" t="str">
        <f>"Q"&amp;" "&amp;VLOOKUP(pro[[#This Row],[Period]],Mapping!A:B,2,0)</f>
        <v>Q 1</v>
      </c>
      <c r="N1939"/>
    </row>
    <row r="1940" spans="1:14" ht="11.25" customHeight="1" x14ac:dyDescent="0.2">
      <c r="A1940" s="42" t="s">
        <v>42</v>
      </c>
      <c r="B1940" s="44" t="s">
        <v>17</v>
      </c>
      <c r="C1940" s="44" t="s">
        <v>57</v>
      </c>
      <c r="D1940" s="43">
        <v>110383.61599999999</v>
      </c>
      <c r="E1940" s="43">
        <v>-49281.995000000003</v>
      </c>
      <c r="F1940" s="45">
        <v>-91800</v>
      </c>
      <c r="G1940" s="45">
        <v>-27380</v>
      </c>
      <c r="H1940" s="45">
        <v>-100190</v>
      </c>
      <c r="I1940" s="55">
        <f>pro[[#This Row],[Admin expenses 3]]+pro[[#This Row],[Admin expenses 2]]+pro[[#This Row],[Admin expenses 1]]+pro[[#This Row],[COGS]]</f>
        <v>-268651.995</v>
      </c>
      <c r="J1940" s="55">
        <f>pro[[#This Row],[Revenue]]+pro[[#This Row],[AdminExp]]</f>
        <v>-158268.37900000002</v>
      </c>
      <c r="K1940" s="83">
        <f>pro[[#This Row],[Profit]]/pro[[#This Row],[Revenue]]</f>
        <v>-1.4338031741957069</v>
      </c>
      <c r="L1940" s="56">
        <f t="shared" si="30"/>
        <v>3</v>
      </c>
      <c r="M1940" s="82" t="str">
        <f>"Q"&amp;" "&amp;VLOOKUP(pro[[#This Row],[Period]],Mapping!A:B,2,0)</f>
        <v>Q 1</v>
      </c>
      <c r="N1940"/>
    </row>
    <row r="1941" spans="1:14" ht="11.25" customHeight="1" x14ac:dyDescent="0.2">
      <c r="A1941" s="42" t="s">
        <v>42</v>
      </c>
      <c r="B1941" s="44" t="s">
        <v>17</v>
      </c>
      <c r="C1941" s="44" t="s">
        <v>57</v>
      </c>
      <c r="D1941" s="43">
        <v>539232.26</v>
      </c>
      <c r="E1941" s="43">
        <v>-216611.43</v>
      </c>
      <c r="F1941" s="45">
        <v>-47420</v>
      </c>
      <c r="G1941" s="45">
        <v>-24650</v>
      </c>
      <c r="H1941" s="45">
        <v>-58100</v>
      </c>
      <c r="I1941" s="55">
        <f>pro[[#This Row],[Admin expenses 3]]+pro[[#This Row],[Admin expenses 2]]+pro[[#This Row],[Admin expenses 1]]+pro[[#This Row],[COGS]]</f>
        <v>-346781.43</v>
      </c>
      <c r="J1941" s="55">
        <f>pro[[#This Row],[Revenue]]+pro[[#This Row],[AdminExp]]</f>
        <v>192450.83000000002</v>
      </c>
      <c r="K1941" s="83">
        <f>pro[[#This Row],[Profit]]/pro[[#This Row],[Revenue]]</f>
        <v>0.35689784212836229</v>
      </c>
      <c r="L1941" s="56">
        <f t="shared" si="30"/>
        <v>3</v>
      </c>
      <c r="M1941" s="82" t="str">
        <f>"Q"&amp;" "&amp;VLOOKUP(pro[[#This Row],[Period]],Mapping!A:B,2,0)</f>
        <v>Q 1</v>
      </c>
      <c r="N1941"/>
    </row>
    <row r="1942" spans="1:14" ht="11.25" customHeight="1" x14ac:dyDescent="0.2">
      <c r="A1942" s="42" t="s">
        <v>42</v>
      </c>
      <c r="B1942" s="44" t="s">
        <v>17</v>
      </c>
      <c r="C1942" s="44" t="s">
        <v>58</v>
      </c>
      <c r="D1942" s="43">
        <v>177844.71599999999</v>
      </c>
      <c r="E1942" s="43">
        <v>-43966.439999999995</v>
      </c>
      <c r="F1942" s="45">
        <v>-71260</v>
      </c>
      <c r="G1942" s="45">
        <v>-67990</v>
      </c>
      <c r="H1942" s="45">
        <v>-50170</v>
      </c>
      <c r="I1942" s="55">
        <f>pro[[#This Row],[Admin expenses 3]]+pro[[#This Row],[Admin expenses 2]]+pro[[#This Row],[Admin expenses 1]]+pro[[#This Row],[COGS]]</f>
        <v>-233386.44</v>
      </c>
      <c r="J1942" s="55">
        <f>pro[[#This Row],[Revenue]]+pro[[#This Row],[AdminExp]]</f>
        <v>-55541.724000000017</v>
      </c>
      <c r="K1942" s="83">
        <f>pro[[#This Row],[Profit]]/pro[[#This Row],[Revenue]]</f>
        <v>-0.31230460622737882</v>
      </c>
      <c r="L1942" s="56">
        <f t="shared" si="30"/>
        <v>3</v>
      </c>
      <c r="M1942" s="82" t="str">
        <f>"Q"&amp;" "&amp;VLOOKUP(pro[[#This Row],[Period]],Mapping!A:B,2,0)</f>
        <v>Q 1</v>
      </c>
      <c r="N1942"/>
    </row>
    <row r="1943" spans="1:14" ht="11.25" customHeight="1" x14ac:dyDescent="0.2">
      <c r="A1943" s="42" t="s">
        <v>42</v>
      </c>
      <c r="B1943" s="44" t="s">
        <v>17</v>
      </c>
      <c r="C1943" s="44" t="s">
        <v>59</v>
      </c>
      <c r="D1943" s="43">
        <v>71342.963999999993</v>
      </c>
      <c r="E1943" s="43">
        <v>-23273.445999999996</v>
      </c>
      <c r="F1943" s="45">
        <v>-58360</v>
      </c>
      <c r="G1943" s="45">
        <v>-19490</v>
      </c>
      <c r="H1943" s="45">
        <v>-24300</v>
      </c>
      <c r="I1943" s="55">
        <f>pro[[#This Row],[Admin expenses 3]]+pro[[#This Row],[Admin expenses 2]]+pro[[#This Row],[Admin expenses 1]]+pro[[#This Row],[COGS]]</f>
        <v>-125423.446</v>
      </c>
      <c r="J1943" s="55">
        <f>pro[[#This Row],[Revenue]]+pro[[#This Row],[AdminExp]]</f>
        <v>-54080.482000000004</v>
      </c>
      <c r="K1943" s="83">
        <f>pro[[#This Row],[Profit]]/pro[[#This Row],[Revenue]]</f>
        <v>-0.75803525628680091</v>
      </c>
      <c r="L1943" s="56">
        <f t="shared" si="30"/>
        <v>3</v>
      </c>
      <c r="M1943" s="82" t="str">
        <f>"Q"&amp;" "&amp;VLOOKUP(pro[[#This Row],[Period]],Mapping!A:B,2,0)</f>
        <v>Q 1</v>
      </c>
      <c r="N1943"/>
    </row>
    <row r="1944" spans="1:14" ht="11.25" customHeight="1" x14ac:dyDescent="0.2">
      <c r="A1944" s="42" t="s">
        <v>42</v>
      </c>
      <c r="B1944" s="44" t="s">
        <v>17</v>
      </c>
      <c r="C1944" s="44" t="s">
        <v>57</v>
      </c>
      <c r="D1944" s="43">
        <v>71753.520999999993</v>
      </c>
      <c r="E1944" s="43">
        <v>-56511.091</v>
      </c>
      <c r="F1944" s="45">
        <v>-102190</v>
      </c>
      <c r="G1944" s="45">
        <v>-68690</v>
      </c>
      <c r="H1944" s="45">
        <v>-13530</v>
      </c>
      <c r="I1944" s="55">
        <f>pro[[#This Row],[Admin expenses 3]]+pro[[#This Row],[Admin expenses 2]]+pro[[#This Row],[Admin expenses 1]]+pro[[#This Row],[COGS]]</f>
        <v>-240921.09100000001</v>
      </c>
      <c r="J1944" s="55">
        <f>pro[[#This Row],[Revenue]]+pro[[#This Row],[AdminExp]]</f>
        <v>-169167.57</v>
      </c>
      <c r="K1944" s="83">
        <f>pro[[#This Row],[Profit]]/pro[[#This Row],[Revenue]]</f>
        <v>-2.3576204713354767</v>
      </c>
      <c r="L1944" s="56">
        <f t="shared" si="30"/>
        <v>3</v>
      </c>
      <c r="M1944" s="82" t="str">
        <f>"Q"&amp;" "&amp;VLOOKUP(pro[[#This Row],[Period]],Mapping!A:B,2,0)</f>
        <v>Q 1</v>
      </c>
      <c r="N1944"/>
    </row>
    <row r="1945" spans="1:14" ht="11.25" customHeight="1" x14ac:dyDescent="0.2">
      <c r="A1945" s="42" t="s">
        <v>42</v>
      </c>
      <c r="B1945" s="44" t="s">
        <v>17</v>
      </c>
      <c r="C1945" s="44" t="s">
        <v>57</v>
      </c>
      <c r="D1945" s="43">
        <v>98095.934999999983</v>
      </c>
      <c r="E1945" s="43">
        <v>-47165.068999999996</v>
      </c>
      <c r="F1945" s="45">
        <v>-100970</v>
      </c>
      <c r="G1945" s="45">
        <v>-14700</v>
      </c>
      <c r="H1945" s="45">
        <v>-36130</v>
      </c>
      <c r="I1945" s="55">
        <f>pro[[#This Row],[Admin expenses 3]]+pro[[#This Row],[Admin expenses 2]]+pro[[#This Row],[Admin expenses 1]]+pro[[#This Row],[COGS]]</f>
        <v>-198965.06899999999</v>
      </c>
      <c r="J1945" s="55">
        <f>pro[[#This Row],[Revenue]]+pro[[#This Row],[AdminExp]]</f>
        <v>-100869.13400000001</v>
      </c>
      <c r="K1945" s="83">
        <f>pro[[#This Row],[Profit]]/pro[[#This Row],[Revenue]]</f>
        <v>-1.0282702744002594</v>
      </c>
      <c r="L1945" s="56">
        <f t="shared" si="30"/>
        <v>3</v>
      </c>
      <c r="M1945" s="82" t="str">
        <f>"Q"&amp;" "&amp;VLOOKUP(pro[[#This Row],[Period]],Mapping!A:B,2,0)</f>
        <v>Q 1</v>
      </c>
      <c r="N1945"/>
    </row>
    <row r="1946" spans="1:14" ht="11.25" customHeight="1" x14ac:dyDescent="0.2">
      <c r="A1946" s="42" t="s">
        <v>42</v>
      </c>
      <c r="B1946" s="44" t="s">
        <v>17</v>
      </c>
      <c r="C1946" s="44" t="s">
        <v>57</v>
      </c>
      <c r="D1946" s="43">
        <v>105844.49400000001</v>
      </c>
      <c r="E1946" s="43">
        <v>-55728.022000000004</v>
      </c>
      <c r="F1946" s="45">
        <v>-65150</v>
      </c>
      <c r="G1946" s="45">
        <v>-70490</v>
      </c>
      <c r="H1946" s="45">
        <v>-38000</v>
      </c>
      <c r="I1946" s="55">
        <f>pro[[#This Row],[Admin expenses 3]]+pro[[#This Row],[Admin expenses 2]]+pro[[#This Row],[Admin expenses 1]]+pro[[#This Row],[COGS]]</f>
        <v>-229368.022</v>
      </c>
      <c r="J1946" s="55">
        <f>pro[[#This Row],[Revenue]]+pro[[#This Row],[AdminExp]]</f>
        <v>-123523.52799999999</v>
      </c>
      <c r="K1946" s="83">
        <f>pro[[#This Row],[Profit]]/pro[[#This Row],[Revenue]]</f>
        <v>-1.1670283765540037</v>
      </c>
      <c r="L1946" s="56">
        <f t="shared" si="30"/>
        <v>3</v>
      </c>
      <c r="M1946" s="82" t="str">
        <f>"Q"&amp;" "&amp;VLOOKUP(pro[[#This Row],[Period]],Mapping!A:B,2,0)</f>
        <v>Q 1</v>
      </c>
      <c r="N1946"/>
    </row>
    <row r="1947" spans="1:14" ht="11.25" customHeight="1" x14ac:dyDescent="0.2">
      <c r="A1947" s="42" t="s">
        <v>42</v>
      </c>
      <c r="B1947" s="44" t="s">
        <v>17</v>
      </c>
      <c r="C1947" s="44" t="s">
        <v>58</v>
      </c>
      <c r="D1947" s="43">
        <v>65434.382999999994</v>
      </c>
      <c r="E1947" s="43">
        <v>-42880.816999999995</v>
      </c>
      <c r="F1947" s="45">
        <v>-89030</v>
      </c>
      <c r="G1947" s="45">
        <v>-17350</v>
      </c>
      <c r="H1947" s="45">
        <v>-24420</v>
      </c>
      <c r="I1947" s="55">
        <f>pro[[#This Row],[Admin expenses 3]]+pro[[#This Row],[Admin expenses 2]]+pro[[#This Row],[Admin expenses 1]]+pro[[#This Row],[COGS]]</f>
        <v>-173680.81699999998</v>
      </c>
      <c r="J1947" s="55">
        <f>pro[[#This Row],[Revenue]]+pro[[#This Row],[AdminExp]]</f>
        <v>-108246.43399999998</v>
      </c>
      <c r="K1947" s="83">
        <f>pro[[#This Row],[Profit]]/pro[[#This Row],[Revenue]]</f>
        <v>-1.654274542483269</v>
      </c>
      <c r="L1947" s="56">
        <f t="shared" si="30"/>
        <v>3</v>
      </c>
      <c r="M1947" s="82" t="str">
        <f>"Q"&amp;" "&amp;VLOOKUP(pro[[#This Row],[Period]],Mapping!A:B,2,0)</f>
        <v>Q 1</v>
      </c>
      <c r="N1947"/>
    </row>
    <row r="1948" spans="1:14" ht="11.25" customHeight="1" x14ac:dyDescent="0.2">
      <c r="A1948" s="42" t="s">
        <v>42</v>
      </c>
      <c r="B1948" s="44" t="s">
        <v>17</v>
      </c>
      <c r="C1948" s="44" t="s">
        <v>59</v>
      </c>
      <c r="D1948" s="43">
        <v>170.226</v>
      </c>
      <c r="E1948" s="43">
        <v>-735.11199999999997</v>
      </c>
      <c r="F1948" s="45">
        <v>-15820</v>
      </c>
      <c r="G1948" s="45">
        <v>-59950</v>
      </c>
      <c r="H1948" s="45">
        <v>-82380</v>
      </c>
      <c r="I1948" s="55">
        <f>pro[[#This Row],[Admin expenses 3]]+pro[[#This Row],[Admin expenses 2]]+pro[[#This Row],[Admin expenses 1]]+pro[[#This Row],[COGS]]</f>
        <v>-158885.11199999999</v>
      </c>
      <c r="J1948" s="55">
        <f>pro[[#This Row],[Revenue]]+pro[[#This Row],[AdminExp]]</f>
        <v>-158714.886</v>
      </c>
      <c r="K1948" s="83">
        <f>pro[[#This Row],[Profit]]/pro[[#This Row],[Revenue]]</f>
        <v>-932.37746290225937</v>
      </c>
      <c r="L1948" s="56">
        <f t="shared" si="30"/>
        <v>3</v>
      </c>
      <c r="M1948" s="82" t="str">
        <f>"Q"&amp;" "&amp;VLOOKUP(pro[[#This Row],[Period]],Mapping!A:B,2,0)</f>
        <v>Q 1</v>
      </c>
      <c r="N1948"/>
    </row>
    <row r="1949" spans="1:14" ht="11.25" customHeight="1" x14ac:dyDescent="0.2">
      <c r="A1949" s="42" t="s">
        <v>42</v>
      </c>
      <c r="B1949" s="44" t="s">
        <v>17</v>
      </c>
      <c r="C1949" s="44" t="s">
        <v>57</v>
      </c>
      <c r="D1949" s="43">
        <v>-6519186.8420000002</v>
      </c>
      <c r="E1949" s="43">
        <v>3693223.6809999999</v>
      </c>
      <c r="F1949" s="45">
        <v>-75420</v>
      </c>
      <c r="G1949" s="45">
        <v>-84550</v>
      </c>
      <c r="H1949" s="45">
        <v>-44290</v>
      </c>
      <c r="I1949" s="55">
        <f>pro[[#This Row],[Admin expenses 3]]+pro[[#This Row],[Admin expenses 2]]+pro[[#This Row],[Admin expenses 1]]+pro[[#This Row],[COGS]]</f>
        <v>3488963.6809999999</v>
      </c>
      <c r="J1949" s="55">
        <f>pro[[#This Row],[Revenue]]+pro[[#This Row],[AdminExp]]</f>
        <v>-3030223.1610000003</v>
      </c>
      <c r="K1949" s="83">
        <f>pro[[#This Row],[Profit]]/pro[[#This Row],[Revenue]]</f>
        <v>0.46481612422545138</v>
      </c>
      <c r="L1949" s="56">
        <f t="shared" si="30"/>
        <v>3</v>
      </c>
      <c r="M1949" s="82" t="str">
        <f>"Q"&amp;" "&amp;VLOOKUP(pro[[#This Row],[Period]],Mapping!A:B,2,0)</f>
        <v>Q 1</v>
      </c>
      <c r="N1949"/>
    </row>
    <row r="1950" spans="1:14" ht="11.25" customHeight="1" x14ac:dyDescent="0.2">
      <c r="A1950" s="42" t="s">
        <v>42</v>
      </c>
      <c r="B1950" s="44" t="s">
        <v>17</v>
      </c>
      <c r="C1950" s="44" t="s">
        <v>57</v>
      </c>
      <c r="D1950" s="43">
        <v>3641653.5189999999</v>
      </c>
      <c r="E1950" s="43">
        <v>-2061167.4509999999</v>
      </c>
      <c r="F1950" s="45">
        <v>-54230</v>
      </c>
      <c r="G1950" s="45">
        <v>-94790</v>
      </c>
      <c r="H1950" s="45">
        <v>-90770</v>
      </c>
      <c r="I1950" s="55">
        <f>pro[[#This Row],[Admin expenses 3]]+pro[[#This Row],[Admin expenses 2]]+pro[[#This Row],[Admin expenses 1]]+pro[[#This Row],[COGS]]</f>
        <v>-2300957.4509999999</v>
      </c>
      <c r="J1950" s="55">
        <f>pro[[#This Row],[Revenue]]+pro[[#This Row],[AdminExp]]</f>
        <v>1340696.068</v>
      </c>
      <c r="K1950" s="83">
        <f>pro[[#This Row],[Profit]]/pro[[#This Row],[Revenue]]</f>
        <v>0.36815585585093114</v>
      </c>
      <c r="L1950" s="56">
        <f t="shared" si="30"/>
        <v>3</v>
      </c>
      <c r="M1950" s="82" t="str">
        <f>"Q"&amp;" "&amp;VLOOKUP(pro[[#This Row],[Period]],Mapping!A:B,2,0)</f>
        <v>Q 1</v>
      </c>
      <c r="N1950"/>
    </row>
    <row r="1951" spans="1:14" ht="11.25" customHeight="1" x14ac:dyDescent="0.2">
      <c r="A1951" s="42" t="s">
        <v>42</v>
      </c>
      <c r="B1951" s="44" t="s">
        <v>17</v>
      </c>
      <c r="C1951" s="44" t="s">
        <v>58</v>
      </c>
      <c r="D1951" s="43">
        <v>19111.945999999996</v>
      </c>
      <c r="E1951" s="43">
        <v>-9575.5659999999989</v>
      </c>
      <c r="F1951" s="45">
        <v>-77470</v>
      </c>
      <c r="G1951" s="45">
        <v>-44940</v>
      </c>
      <c r="H1951" s="45">
        <v>-42920</v>
      </c>
      <c r="I1951" s="55">
        <f>pro[[#This Row],[Admin expenses 3]]+pro[[#This Row],[Admin expenses 2]]+pro[[#This Row],[Admin expenses 1]]+pro[[#This Row],[COGS]]</f>
        <v>-174905.56599999999</v>
      </c>
      <c r="J1951" s="55">
        <f>pro[[#This Row],[Revenue]]+pro[[#This Row],[AdminExp]]</f>
        <v>-155793.62</v>
      </c>
      <c r="K1951" s="83">
        <f>pro[[#This Row],[Profit]]/pro[[#This Row],[Revenue]]</f>
        <v>-8.1516356314527059</v>
      </c>
      <c r="L1951" s="56">
        <f t="shared" si="30"/>
        <v>3</v>
      </c>
      <c r="M1951" s="82" t="str">
        <f>"Q"&amp;" "&amp;VLOOKUP(pro[[#This Row],[Period]],Mapping!A:B,2,0)</f>
        <v>Q 1</v>
      </c>
      <c r="N1951"/>
    </row>
    <row r="1952" spans="1:14" ht="11.25" customHeight="1" x14ac:dyDescent="0.2">
      <c r="A1952" s="42" t="s">
        <v>42</v>
      </c>
      <c r="B1952" s="44" t="s">
        <v>17</v>
      </c>
      <c r="C1952" s="44" t="s">
        <v>59</v>
      </c>
      <c r="D1952" s="43">
        <v>161988.519</v>
      </c>
      <c r="E1952" s="43">
        <v>-88961.67</v>
      </c>
      <c r="F1952" s="45">
        <v>-26870</v>
      </c>
      <c r="G1952" s="45">
        <v>-49330</v>
      </c>
      <c r="H1952" s="45">
        <v>-24910</v>
      </c>
      <c r="I1952" s="55">
        <f>pro[[#This Row],[Admin expenses 3]]+pro[[#This Row],[Admin expenses 2]]+pro[[#This Row],[Admin expenses 1]]+pro[[#This Row],[COGS]]</f>
        <v>-190071.66999999998</v>
      </c>
      <c r="J1952" s="55">
        <f>pro[[#This Row],[Revenue]]+pro[[#This Row],[AdminExp]]</f>
        <v>-28083.150999999983</v>
      </c>
      <c r="K1952" s="83">
        <f>pro[[#This Row],[Profit]]/pro[[#This Row],[Revenue]]</f>
        <v>-0.17336507039736554</v>
      </c>
      <c r="L1952" s="56">
        <f t="shared" si="30"/>
        <v>3</v>
      </c>
      <c r="M1952" s="82" t="str">
        <f>"Q"&amp;" "&amp;VLOOKUP(pro[[#This Row],[Period]],Mapping!A:B,2,0)</f>
        <v>Q 1</v>
      </c>
      <c r="N1952"/>
    </row>
    <row r="1953" spans="1:14" ht="11.25" customHeight="1" x14ac:dyDescent="0.2">
      <c r="A1953" s="42" t="s">
        <v>42</v>
      </c>
      <c r="B1953" s="44" t="s">
        <v>17</v>
      </c>
      <c r="C1953" s="44" t="s">
        <v>57</v>
      </c>
      <c r="D1953" s="43">
        <v>71693.489000000001</v>
      </c>
      <c r="E1953" s="43">
        <v>-42325.612000000001</v>
      </c>
      <c r="F1953" s="45">
        <v>-98880</v>
      </c>
      <c r="G1953" s="45">
        <v>-41480</v>
      </c>
      <c r="H1953" s="45">
        <v>-33210</v>
      </c>
      <c r="I1953" s="55">
        <f>pro[[#This Row],[Admin expenses 3]]+pro[[#This Row],[Admin expenses 2]]+pro[[#This Row],[Admin expenses 1]]+pro[[#This Row],[COGS]]</f>
        <v>-215895.61199999999</v>
      </c>
      <c r="J1953" s="55">
        <f>pro[[#This Row],[Revenue]]+pro[[#This Row],[AdminExp]]</f>
        <v>-144202.12299999999</v>
      </c>
      <c r="K1953" s="83">
        <f>pro[[#This Row],[Profit]]/pro[[#This Row],[Revenue]]</f>
        <v>-2.0113698609367439</v>
      </c>
      <c r="L1953" s="56">
        <f t="shared" si="30"/>
        <v>3</v>
      </c>
      <c r="M1953" s="82" t="str">
        <f>"Q"&amp;" "&amp;VLOOKUP(pro[[#This Row],[Period]],Mapping!A:B,2,0)</f>
        <v>Q 1</v>
      </c>
      <c r="N1953"/>
    </row>
    <row r="1954" spans="1:14" ht="11.25" customHeight="1" x14ac:dyDescent="0.2">
      <c r="A1954" s="42" t="s">
        <v>42</v>
      </c>
      <c r="B1954" s="44" t="s">
        <v>17</v>
      </c>
      <c r="C1954" s="44" t="s">
        <v>57</v>
      </c>
      <c r="D1954" s="43">
        <v>142907.88399999999</v>
      </c>
      <c r="E1954" s="43">
        <v>-85672.895000000004</v>
      </c>
      <c r="F1954" s="45">
        <v>-16160</v>
      </c>
      <c r="G1954" s="45">
        <v>-60050</v>
      </c>
      <c r="H1954" s="45">
        <v>-97010</v>
      </c>
      <c r="I1954" s="55">
        <f>pro[[#This Row],[Admin expenses 3]]+pro[[#This Row],[Admin expenses 2]]+pro[[#This Row],[Admin expenses 1]]+pro[[#This Row],[COGS]]</f>
        <v>-258892.89500000002</v>
      </c>
      <c r="J1954" s="55">
        <f>pro[[#This Row],[Revenue]]+pro[[#This Row],[AdminExp]]</f>
        <v>-115985.01100000003</v>
      </c>
      <c r="K1954" s="83">
        <f>pro[[#This Row],[Profit]]/pro[[#This Row],[Revenue]]</f>
        <v>-0.81160680400250018</v>
      </c>
      <c r="L1954" s="56">
        <f t="shared" si="30"/>
        <v>3</v>
      </c>
      <c r="M1954" s="82" t="str">
        <f>"Q"&amp;" "&amp;VLOOKUP(pro[[#This Row],[Period]],Mapping!A:B,2,0)</f>
        <v>Q 1</v>
      </c>
      <c r="N1954"/>
    </row>
    <row r="1955" spans="1:14" ht="11.25" customHeight="1" x14ac:dyDescent="0.2">
      <c r="A1955" s="42" t="s">
        <v>42</v>
      </c>
      <c r="B1955" s="44" t="s">
        <v>17</v>
      </c>
      <c r="C1955" s="44" t="s">
        <v>58</v>
      </c>
      <c r="D1955" s="43">
        <v>120942.68899999998</v>
      </c>
      <c r="E1955" s="43">
        <v>-41112.672999999995</v>
      </c>
      <c r="F1955" s="45">
        <v>-36380</v>
      </c>
      <c r="G1955" s="45">
        <v>-21910</v>
      </c>
      <c r="H1955" s="45">
        <v>-32440</v>
      </c>
      <c r="I1955" s="55">
        <f>pro[[#This Row],[Admin expenses 3]]+pro[[#This Row],[Admin expenses 2]]+pro[[#This Row],[Admin expenses 1]]+pro[[#This Row],[COGS]]</f>
        <v>-131842.67300000001</v>
      </c>
      <c r="J1955" s="55">
        <f>pro[[#This Row],[Revenue]]+pro[[#This Row],[AdminExp]]</f>
        <v>-10899.984000000026</v>
      </c>
      <c r="K1955" s="83">
        <f>pro[[#This Row],[Profit]]/pro[[#This Row],[Revenue]]</f>
        <v>-9.0125199713395054E-2</v>
      </c>
      <c r="L1955" s="56">
        <f t="shared" si="30"/>
        <v>3</v>
      </c>
      <c r="M1955" s="82" t="str">
        <f>"Q"&amp;" "&amp;VLOOKUP(pro[[#This Row],[Period]],Mapping!A:B,2,0)</f>
        <v>Q 1</v>
      </c>
      <c r="N1955"/>
    </row>
    <row r="1956" spans="1:14" ht="11.25" customHeight="1" x14ac:dyDescent="0.2">
      <c r="A1956" s="42" t="s">
        <v>42</v>
      </c>
      <c r="B1956" s="44" t="s">
        <v>17</v>
      </c>
      <c r="C1956" s="44" t="s">
        <v>59</v>
      </c>
      <c r="D1956" s="43">
        <v>58824.093999999997</v>
      </c>
      <c r="E1956" s="43">
        <v>-17600.338</v>
      </c>
      <c r="F1956" s="45">
        <v>-57420</v>
      </c>
      <c r="G1956" s="45">
        <v>-68200</v>
      </c>
      <c r="H1956" s="45">
        <v>-13810</v>
      </c>
      <c r="I1956" s="55">
        <f>pro[[#This Row],[Admin expenses 3]]+pro[[#This Row],[Admin expenses 2]]+pro[[#This Row],[Admin expenses 1]]+pro[[#This Row],[COGS]]</f>
        <v>-157030.33799999999</v>
      </c>
      <c r="J1956" s="55">
        <f>pro[[#This Row],[Revenue]]+pro[[#This Row],[AdminExp]]</f>
        <v>-98206.243999999992</v>
      </c>
      <c r="K1956" s="83">
        <f>pro[[#This Row],[Profit]]/pro[[#This Row],[Revenue]]</f>
        <v>-1.6694901242337876</v>
      </c>
      <c r="L1956" s="56">
        <f t="shared" si="30"/>
        <v>3</v>
      </c>
      <c r="M1956" s="82" t="str">
        <f>"Q"&amp;" "&amp;VLOOKUP(pro[[#This Row],[Period]],Mapping!A:B,2,0)</f>
        <v>Q 1</v>
      </c>
      <c r="N1956"/>
    </row>
    <row r="1957" spans="1:14" ht="11.25" customHeight="1" x14ac:dyDescent="0.2">
      <c r="A1957" s="42" t="s">
        <v>42</v>
      </c>
      <c r="B1957" s="44" t="s">
        <v>17</v>
      </c>
      <c r="C1957" s="44" t="s">
        <v>60</v>
      </c>
      <c r="D1957" s="43">
        <v>58654.476999999999</v>
      </c>
      <c r="E1957" s="43">
        <v>-20756.218000000001</v>
      </c>
      <c r="F1957" s="45">
        <v>-78810</v>
      </c>
      <c r="G1957" s="45">
        <v>-72020</v>
      </c>
      <c r="H1957" s="45">
        <v>-35770</v>
      </c>
      <c r="I1957" s="55">
        <f>pro[[#This Row],[Admin expenses 3]]+pro[[#This Row],[Admin expenses 2]]+pro[[#This Row],[Admin expenses 1]]+pro[[#This Row],[COGS]]</f>
        <v>-207356.21799999999</v>
      </c>
      <c r="J1957" s="55">
        <f>pro[[#This Row],[Revenue]]+pro[[#This Row],[AdminExp]]</f>
        <v>-148701.74099999998</v>
      </c>
      <c r="K1957" s="83">
        <f>pro[[#This Row],[Profit]]/pro[[#This Row],[Revenue]]</f>
        <v>-2.5352155300949999</v>
      </c>
      <c r="L1957" s="56">
        <f t="shared" si="30"/>
        <v>3</v>
      </c>
      <c r="M1957" s="82" t="str">
        <f>"Q"&amp;" "&amp;VLOOKUP(pro[[#This Row],[Period]],Mapping!A:B,2,0)</f>
        <v>Q 1</v>
      </c>
      <c r="N1957"/>
    </row>
    <row r="1958" spans="1:14" ht="11.25" customHeight="1" x14ac:dyDescent="0.2">
      <c r="A1958" s="42" t="s">
        <v>42</v>
      </c>
      <c r="B1958" s="44" t="s">
        <v>17</v>
      </c>
      <c r="C1958" s="44" t="s">
        <v>57</v>
      </c>
      <c r="D1958" s="43">
        <v>1558468.5269999998</v>
      </c>
      <c r="E1958" s="43">
        <v>-1822714.0329999998</v>
      </c>
      <c r="F1958" s="45">
        <v>-108350</v>
      </c>
      <c r="G1958" s="45">
        <v>-35730</v>
      </c>
      <c r="H1958" s="45">
        <v>-15060</v>
      </c>
      <c r="I1958" s="55">
        <f>pro[[#This Row],[Admin expenses 3]]+pro[[#This Row],[Admin expenses 2]]+pro[[#This Row],[Admin expenses 1]]+pro[[#This Row],[COGS]]</f>
        <v>-1981854.0329999998</v>
      </c>
      <c r="J1958" s="55">
        <f>pro[[#This Row],[Revenue]]+pro[[#This Row],[AdminExp]]</f>
        <v>-423385.50600000005</v>
      </c>
      <c r="K1958" s="83">
        <f>pro[[#This Row],[Profit]]/pro[[#This Row],[Revenue]]</f>
        <v>-0.27166766518859581</v>
      </c>
      <c r="L1958" s="56">
        <f t="shared" si="30"/>
        <v>3</v>
      </c>
      <c r="M1958" s="82" t="str">
        <f>"Q"&amp;" "&amp;VLOOKUP(pro[[#This Row],[Period]],Mapping!A:B,2,0)</f>
        <v>Q 1</v>
      </c>
      <c r="N1958"/>
    </row>
    <row r="1959" spans="1:14" ht="11.25" customHeight="1" x14ac:dyDescent="0.2">
      <c r="A1959" s="42" t="s">
        <v>42</v>
      </c>
      <c r="B1959" s="44" t="s">
        <v>17</v>
      </c>
      <c r="C1959" s="44" t="s">
        <v>58</v>
      </c>
      <c r="D1959" s="43">
        <v>1277267.1939999999</v>
      </c>
      <c r="E1959" s="43">
        <v>-1503744.368</v>
      </c>
      <c r="F1959" s="45">
        <v>-34030</v>
      </c>
      <c r="G1959" s="45">
        <v>-64740</v>
      </c>
      <c r="H1959" s="45">
        <v>-80050</v>
      </c>
      <c r="I1959" s="55">
        <f>pro[[#This Row],[Admin expenses 3]]+pro[[#This Row],[Admin expenses 2]]+pro[[#This Row],[Admin expenses 1]]+pro[[#This Row],[COGS]]</f>
        <v>-1682564.368</v>
      </c>
      <c r="J1959" s="55">
        <f>pro[[#This Row],[Revenue]]+pro[[#This Row],[AdminExp]]</f>
        <v>-405297.17400000012</v>
      </c>
      <c r="K1959" s="83">
        <f>pro[[#This Row],[Profit]]/pro[[#This Row],[Revenue]]</f>
        <v>-0.31731588809600331</v>
      </c>
      <c r="L1959" s="56">
        <f t="shared" si="30"/>
        <v>3</v>
      </c>
      <c r="M1959" s="82" t="str">
        <f>"Q"&amp;" "&amp;VLOOKUP(pro[[#This Row],[Period]],Mapping!A:B,2,0)</f>
        <v>Q 1</v>
      </c>
      <c r="N1959"/>
    </row>
    <row r="1960" spans="1:14" ht="11.25" customHeight="1" x14ac:dyDescent="0.2">
      <c r="A1960" s="42" t="s">
        <v>42</v>
      </c>
      <c r="B1960" s="44" t="s">
        <v>17</v>
      </c>
      <c r="C1960" s="44" t="s">
        <v>59</v>
      </c>
      <c r="D1960" s="43">
        <v>306722.58399999997</v>
      </c>
      <c r="E1960" s="43">
        <v>-357724.61199999996</v>
      </c>
      <c r="F1960" s="45">
        <v>-52310</v>
      </c>
      <c r="G1960" s="45">
        <v>-80970</v>
      </c>
      <c r="H1960" s="45">
        <v>-49940</v>
      </c>
      <c r="I1960" s="55">
        <f>pro[[#This Row],[Admin expenses 3]]+pro[[#This Row],[Admin expenses 2]]+pro[[#This Row],[Admin expenses 1]]+pro[[#This Row],[COGS]]</f>
        <v>-540944.61199999996</v>
      </c>
      <c r="J1960" s="55">
        <f>pro[[#This Row],[Revenue]]+pro[[#This Row],[AdminExp]]</f>
        <v>-234222.02799999999</v>
      </c>
      <c r="K1960" s="83">
        <f>pro[[#This Row],[Profit]]/pro[[#This Row],[Revenue]]</f>
        <v>-0.76362824329883716</v>
      </c>
      <c r="L1960" s="56">
        <f t="shared" si="30"/>
        <v>3</v>
      </c>
      <c r="M1960" s="82" t="str">
        <f>"Q"&amp;" "&amp;VLOOKUP(pro[[#This Row],[Period]],Mapping!A:B,2,0)</f>
        <v>Q 1</v>
      </c>
      <c r="N1960"/>
    </row>
    <row r="1961" spans="1:14" ht="11.25" customHeight="1" x14ac:dyDescent="0.2">
      <c r="A1961" s="42" t="s">
        <v>42</v>
      </c>
      <c r="B1961" s="44" t="s">
        <v>17</v>
      </c>
      <c r="C1961" s="44" t="s">
        <v>60</v>
      </c>
      <c r="D1961" s="43">
        <v>303588.67699999997</v>
      </c>
      <c r="E1961" s="43">
        <v>-357892.45799999998</v>
      </c>
      <c r="F1961" s="45">
        <v>-96700</v>
      </c>
      <c r="G1961" s="45">
        <v>-93320</v>
      </c>
      <c r="H1961" s="45">
        <v>-17150</v>
      </c>
      <c r="I1961" s="55">
        <f>pro[[#This Row],[Admin expenses 3]]+pro[[#This Row],[Admin expenses 2]]+pro[[#This Row],[Admin expenses 1]]+pro[[#This Row],[COGS]]</f>
        <v>-565062.45799999998</v>
      </c>
      <c r="J1961" s="55">
        <f>pro[[#This Row],[Revenue]]+pro[[#This Row],[AdminExp]]</f>
        <v>-261473.78100000002</v>
      </c>
      <c r="K1961" s="83">
        <f>pro[[#This Row],[Profit]]/pro[[#This Row],[Revenue]]</f>
        <v>-0.86127645992541435</v>
      </c>
      <c r="L1961" s="56">
        <f t="shared" si="30"/>
        <v>3</v>
      </c>
      <c r="M1961" s="82" t="str">
        <f>"Q"&amp;" "&amp;VLOOKUP(pro[[#This Row],[Period]],Mapping!A:B,2,0)</f>
        <v>Q 1</v>
      </c>
      <c r="N1961"/>
    </row>
    <row r="1962" spans="1:14" ht="11.25" customHeight="1" x14ac:dyDescent="0.2">
      <c r="A1962" s="42" t="s">
        <v>42</v>
      </c>
      <c r="B1962" s="44" t="s">
        <v>17</v>
      </c>
      <c r="C1962" s="44" t="s">
        <v>57</v>
      </c>
      <c r="D1962" s="43">
        <v>393203.29299999995</v>
      </c>
      <c r="E1962" s="43">
        <v>-467549.47399999993</v>
      </c>
      <c r="F1962" s="45">
        <v>-50040</v>
      </c>
      <c r="G1962" s="45">
        <v>-48660</v>
      </c>
      <c r="H1962" s="45">
        <v>-75000</v>
      </c>
      <c r="I1962" s="55">
        <f>pro[[#This Row],[Admin expenses 3]]+pro[[#This Row],[Admin expenses 2]]+pro[[#This Row],[Admin expenses 1]]+pro[[#This Row],[COGS]]</f>
        <v>-641249.47399999993</v>
      </c>
      <c r="J1962" s="55">
        <f>pro[[#This Row],[Revenue]]+pro[[#This Row],[AdminExp]]</f>
        <v>-248046.18099999998</v>
      </c>
      <c r="K1962" s="83">
        <f>pro[[#This Row],[Profit]]/pro[[#This Row],[Revenue]]</f>
        <v>-0.63083444471559913</v>
      </c>
      <c r="L1962" s="56">
        <f t="shared" si="30"/>
        <v>3</v>
      </c>
      <c r="M1962" s="82" t="str">
        <f>"Q"&amp;" "&amp;VLOOKUP(pro[[#This Row],[Period]],Mapping!A:B,2,0)</f>
        <v>Q 1</v>
      </c>
      <c r="N1962"/>
    </row>
    <row r="1963" spans="1:14" ht="11.25" customHeight="1" x14ac:dyDescent="0.2">
      <c r="A1963" s="42" t="s">
        <v>42</v>
      </c>
      <c r="B1963" s="44" t="s">
        <v>17</v>
      </c>
      <c r="C1963" s="44" t="s">
        <v>58</v>
      </c>
      <c r="D1963" s="43">
        <v>226288.36300000001</v>
      </c>
      <c r="E1963" s="43">
        <v>-98862.455999999991</v>
      </c>
      <c r="F1963" s="45">
        <v>-104110</v>
      </c>
      <c r="G1963" s="45">
        <v>-87050</v>
      </c>
      <c r="H1963" s="45">
        <v>-88430</v>
      </c>
      <c r="I1963" s="55">
        <f>pro[[#This Row],[Admin expenses 3]]+pro[[#This Row],[Admin expenses 2]]+pro[[#This Row],[Admin expenses 1]]+pro[[#This Row],[COGS]]</f>
        <v>-378452.45600000001</v>
      </c>
      <c r="J1963" s="55">
        <f>pro[[#This Row],[Revenue]]+pro[[#This Row],[AdminExp]]</f>
        <v>-152164.09299999999</v>
      </c>
      <c r="K1963" s="83">
        <f>pro[[#This Row],[Profit]]/pro[[#This Row],[Revenue]]</f>
        <v>-0.67243445921255784</v>
      </c>
      <c r="L1963" s="56">
        <f t="shared" si="30"/>
        <v>3</v>
      </c>
      <c r="M1963" s="82" t="str">
        <f>"Q"&amp;" "&amp;VLOOKUP(pro[[#This Row],[Period]],Mapping!A:B,2,0)</f>
        <v>Q 1</v>
      </c>
      <c r="N1963"/>
    </row>
    <row r="1964" spans="1:14" ht="11.25" customHeight="1" x14ac:dyDescent="0.2">
      <c r="A1964" s="42" t="s">
        <v>42</v>
      </c>
      <c r="B1964" s="44" t="s">
        <v>17</v>
      </c>
      <c r="C1964" s="44" t="s">
        <v>59</v>
      </c>
      <c r="D1964" s="43">
        <v>77759.674999999988</v>
      </c>
      <c r="E1964" s="43">
        <v>-34789.565999999999</v>
      </c>
      <c r="F1964" s="45">
        <v>-74690</v>
      </c>
      <c r="G1964" s="45">
        <v>-19190</v>
      </c>
      <c r="H1964" s="45">
        <v>-38770</v>
      </c>
      <c r="I1964" s="55">
        <f>pro[[#This Row],[Admin expenses 3]]+pro[[#This Row],[Admin expenses 2]]+pro[[#This Row],[Admin expenses 1]]+pro[[#This Row],[COGS]]</f>
        <v>-167439.56599999999</v>
      </c>
      <c r="J1964" s="55">
        <f>pro[[#This Row],[Revenue]]+pro[[#This Row],[AdminExp]]</f>
        <v>-89679.891000000003</v>
      </c>
      <c r="K1964" s="83">
        <f>pro[[#This Row],[Profit]]/pro[[#This Row],[Revenue]]</f>
        <v>-1.1532955995507956</v>
      </c>
      <c r="L1964" s="56">
        <f t="shared" si="30"/>
        <v>3</v>
      </c>
      <c r="M1964" s="82" t="str">
        <f>"Q"&amp;" "&amp;VLOOKUP(pro[[#This Row],[Period]],Mapping!A:B,2,0)</f>
        <v>Q 1</v>
      </c>
      <c r="N1964"/>
    </row>
    <row r="1965" spans="1:14" ht="11.25" customHeight="1" x14ac:dyDescent="0.2">
      <c r="A1965" s="42" t="s">
        <v>42</v>
      </c>
      <c r="B1965" s="44" t="s">
        <v>17</v>
      </c>
      <c r="C1965" s="44" t="s">
        <v>60</v>
      </c>
      <c r="D1965" s="43">
        <v>43985.465999999993</v>
      </c>
      <c r="E1965" s="43">
        <v>-20547.177</v>
      </c>
      <c r="F1965" s="45">
        <v>-98410</v>
      </c>
      <c r="G1965" s="45">
        <v>-93570</v>
      </c>
      <c r="H1965" s="45">
        <v>-49830</v>
      </c>
      <c r="I1965" s="55">
        <f>pro[[#This Row],[Admin expenses 3]]+pro[[#This Row],[Admin expenses 2]]+pro[[#This Row],[Admin expenses 1]]+pro[[#This Row],[COGS]]</f>
        <v>-262357.17700000003</v>
      </c>
      <c r="J1965" s="55">
        <f>pro[[#This Row],[Revenue]]+pro[[#This Row],[AdminExp]]</f>
        <v>-218371.71100000004</v>
      </c>
      <c r="K1965" s="83">
        <f>pro[[#This Row],[Profit]]/pro[[#This Row],[Revenue]]</f>
        <v>-4.9646333404766034</v>
      </c>
      <c r="L1965" s="56">
        <f t="shared" si="30"/>
        <v>3</v>
      </c>
      <c r="M1965" s="82" t="str">
        <f>"Q"&amp;" "&amp;VLOOKUP(pro[[#This Row],[Period]],Mapping!A:B,2,0)</f>
        <v>Q 1</v>
      </c>
      <c r="N1965"/>
    </row>
    <row r="1966" spans="1:14" ht="11.25" customHeight="1" x14ac:dyDescent="0.2">
      <c r="A1966" s="42" t="s">
        <v>42</v>
      </c>
      <c r="B1966" s="44" t="s">
        <v>17</v>
      </c>
      <c r="C1966" s="44" t="s">
        <v>57</v>
      </c>
      <c r="D1966" s="43">
        <v>71809.751999999993</v>
      </c>
      <c r="E1966" s="43">
        <v>-15776.319999999998</v>
      </c>
      <c r="F1966" s="45">
        <v>-79500</v>
      </c>
      <c r="G1966" s="45">
        <v>-18550</v>
      </c>
      <c r="H1966" s="45">
        <v>-87600</v>
      </c>
      <c r="I1966" s="55">
        <f>pro[[#This Row],[Admin expenses 3]]+pro[[#This Row],[Admin expenses 2]]+pro[[#This Row],[Admin expenses 1]]+pro[[#This Row],[COGS]]</f>
        <v>-201426.32</v>
      </c>
      <c r="J1966" s="55">
        <f>pro[[#This Row],[Revenue]]+pro[[#This Row],[AdminExp]]</f>
        <v>-129616.56800000001</v>
      </c>
      <c r="K1966" s="83">
        <f>pro[[#This Row],[Profit]]/pro[[#This Row],[Revenue]]</f>
        <v>-1.8049995215134571</v>
      </c>
      <c r="L1966" s="56">
        <f t="shared" si="30"/>
        <v>3</v>
      </c>
      <c r="M1966" s="82" t="str">
        <f>"Q"&amp;" "&amp;VLOOKUP(pro[[#This Row],[Period]],Mapping!A:B,2,0)</f>
        <v>Q 1</v>
      </c>
      <c r="N1966"/>
    </row>
    <row r="1967" spans="1:14" ht="11.25" customHeight="1" x14ac:dyDescent="0.2">
      <c r="A1967" s="42" t="s">
        <v>42</v>
      </c>
      <c r="B1967" s="44" t="s">
        <v>17</v>
      </c>
      <c r="C1967" s="44" t="s">
        <v>58</v>
      </c>
      <c r="D1967" s="43">
        <v>167200.20799999998</v>
      </c>
      <c r="E1967" s="43">
        <v>-65401.987000000001</v>
      </c>
      <c r="F1967" s="45">
        <v>-83250</v>
      </c>
      <c r="G1967" s="45">
        <v>-68800</v>
      </c>
      <c r="H1967" s="45">
        <v>-36240</v>
      </c>
      <c r="I1967" s="55">
        <f>pro[[#This Row],[Admin expenses 3]]+pro[[#This Row],[Admin expenses 2]]+pro[[#This Row],[Admin expenses 1]]+pro[[#This Row],[COGS]]</f>
        <v>-253691.98699999999</v>
      </c>
      <c r="J1967" s="55">
        <f>pro[[#This Row],[Revenue]]+pro[[#This Row],[AdminExp]]</f>
        <v>-86491.77900000001</v>
      </c>
      <c r="K1967" s="83">
        <f>pro[[#This Row],[Profit]]/pro[[#This Row],[Revenue]]</f>
        <v>-0.51729468542287949</v>
      </c>
      <c r="L1967" s="56">
        <f t="shared" si="30"/>
        <v>3</v>
      </c>
      <c r="M1967" s="82" t="str">
        <f>"Q"&amp;" "&amp;VLOOKUP(pro[[#This Row],[Period]],Mapping!A:B,2,0)</f>
        <v>Q 1</v>
      </c>
      <c r="N1967"/>
    </row>
    <row r="1968" spans="1:14" ht="11.25" customHeight="1" x14ac:dyDescent="0.2">
      <c r="A1968" s="42" t="s">
        <v>42</v>
      </c>
      <c r="B1968" s="44" t="s">
        <v>17</v>
      </c>
      <c r="C1968" s="44" t="s">
        <v>59</v>
      </c>
      <c r="D1968" s="43">
        <v>63418.935999999994</v>
      </c>
      <c r="E1968" s="43">
        <v>-26392.359</v>
      </c>
      <c r="F1968" s="45">
        <v>-88610</v>
      </c>
      <c r="G1968" s="45">
        <v>-28740</v>
      </c>
      <c r="H1968" s="45">
        <v>-53780</v>
      </c>
      <c r="I1968" s="55">
        <f>pro[[#This Row],[Admin expenses 3]]+pro[[#This Row],[Admin expenses 2]]+pro[[#This Row],[Admin expenses 1]]+pro[[#This Row],[COGS]]</f>
        <v>-197522.359</v>
      </c>
      <c r="J1968" s="55">
        <f>pro[[#This Row],[Revenue]]+pro[[#This Row],[AdminExp]]</f>
        <v>-134103.42300000001</v>
      </c>
      <c r="K1968" s="83">
        <f>pro[[#This Row],[Profit]]/pro[[#This Row],[Revenue]]</f>
        <v>-2.1145643786896713</v>
      </c>
      <c r="L1968" s="56">
        <f t="shared" si="30"/>
        <v>3</v>
      </c>
      <c r="M1968" s="82" t="str">
        <f>"Q"&amp;" "&amp;VLOOKUP(pro[[#This Row],[Period]],Mapping!A:B,2,0)</f>
        <v>Q 1</v>
      </c>
      <c r="N1968"/>
    </row>
    <row r="1969" spans="1:14" ht="11.25" customHeight="1" x14ac:dyDescent="0.2">
      <c r="A1969" s="42" t="s">
        <v>42</v>
      </c>
      <c r="B1969" s="44" t="s">
        <v>17</v>
      </c>
      <c r="C1969" s="44" t="s">
        <v>60</v>
      </c>
      <c r="D1969" s="43">
        <v>57508.962</v>
      </c>
      <c r="E1969" s="43">
        <v>-22687.244999999999</v>
      </c>
      <c r="F1969" s="45">
        <v>-94110</v>
      </c>
      <c r="G1969" s="45">
        <v>-29830</v>
      </c>
      <c r="H1969" s="45">
        <v>-20930</v>
      </c>
      <c r="I1969" s="55">
        <f>pro[[#This Row],[Admin expenses 3]]+pro[[#This Row],[Admin expenses 2]]+pro[[#This Row],[Admin expenses 1]]+pro[[#This Row],[COGS]]</f>
        <v>-167557.245</v>
      </c>
      <c r="J1969" s="55">
        <f>pro[[#This Row],[Revenue]]+pro[[#This Row],[AdminExp]]</f>
        <v>-110048.283</v>
      </c>
      <c r="K1969" s="83">
        <f>pro[[#This Row],[Profit]]/pro[[#This Row],[Revenue]]</f>
        <v>-1.9135849295975815</v>
      </c>
      <c r="L1969" s="56">
        <f t="shared" si="30"/>
        <v>3</v>
      </c>
      <c r="M1969" s="82" t="str">
        <f>"Q"&amp;" "&amp;VLOOKUP(pro[[#This Row],[Period]],Mapping!A:B,2,0)</f>
        <v>Q 1</v>
      </c>
      <c r="N1969"/>
    </row>
    <row r="1970" spans="1:14" ht="11.25" customHeight="1" x14ac:dyDescent="0.2">
      <c r="A1970" s="42" t="s">
        <v>42</v>
      </c>
      <c r="B1970" s="44" t="s">
        <v>17</v>
      </c>
      <c r="C1970" s="44" t="s">
        <v>57</v>
      </c>
      <c r="D1970" s="43">
        <v>83361.25</v>
      </c>
      <c r="E1970" s="43">
        <v>-33334.392</v>
      </c>
      <c r="F1970" s="45">
        <v>-57930</v>
      </c>
      <c r="G1970" s="45">
        <v>-86830</v>
      </c>
      <c r="H1970" s="45">
        <v>-68230</v>
      </c>
      <c r="I1970" s="55">
        <f>pro[[#This Row],[Admin expenses 3]]+pro[[#This Row],[Admin expenses 2]]+pro[[#This Row],[Admin expenses 1]]+pro[[#This Row],[COGS]]</f>
        <v>-246324.39199999999</v>
      </c>
      <c r="J1970" s="55">
        <f>pro[[#This Row],[Revenue]]+pro[[#This Row],[AdminExp]]</f>
        <v>-162963.14199999999</v>
      </c>
      <c r="K1970" s="83">
        <f>pro[[#This Row],[Profit]]/pro[[#This Row],[Revenue]]</f>
        <v>-1.954902811558128</v>
      </c>
      <c r="L1970" s="56">
        <f t="shared" si="30"/>
        <v>3</v>
      </c>
      <c r="M1970" s="82" t="str">
        <f>"Q"&amp;" "&amp;VLOOKUP(pro[[#This Row],[Period]],Mapping!A:B,2,0)</f>
        <v>Q 1</v>
      </c>
      <c r="N1970"/>
    </row>
    <row r="1971" spans="1:14" ht="11.25" customHeight="1" x14ac:dyDescent="0.2">
      <c r="A1971" s="42" t="s">
        <v>42</v>
      </c>
      <c r="B1971" s="44" t="s">
        <v>17</v>
      </c>
      <c r="C1971" s="44" t="s">
        <v>58</v>
      </c>
      <c r="D1971" s="43">
        <v>73568.536999999997</v>
      </c>
      <c r="E1971" s="43">
        <v>-26310.598999999998</v>
      </c>
      <c r="F1971" s="45">
        <v>-48930</v>
      </c>
      <c r="G1971" s="45">
        <v>-36170</v>
      </c>
      <c r="H1971" s="45">
        <v>-97360</v>
      </c>
      <c r="I1971" s="55">
        <f>pro[[#This Row],[Admin expenses 3]]+pro[[#This Row],[Admin expenses 2]]+pro[[#This Row],[Admin expenses 1]]+pro[[#This Row],[COGS]]</f>
        <v>-208770.59899999999</v>
      </c>
      <c r="J1971" s="55">
        <f>pro[[#This Row],[Revenue]]+pro[[#This Row],[AdminExp]]</f>
        <v>-135202.06199999998</v>
      </c>
      <c r="K1971" s="83">
        <f>pro[[#This Row],[Profit]]/pro[[#This Row],[Revenue]]</f>
        <v>-1.8377701598170966</v>
      </c>
      <c r="L1971" s="56">
        <f t="shared" si="30"/>
        <v>3</v>
      </c>
      <c r="M1971" s="82" t="str">
        <f>"Q"&amp;" "&amp;VLOOKUP(pro[[#This Row],[Period]],Mapping!A:B,2,0)</f>
        <v>Q 1</v>
      </c>
      <c r="N1971"/>
    </row>
    <row r="1972" spans="1:14" ht="11.25" customHeight="1" x14ac:dyDescent="0.2">
      <c r="A1972" s="42" t="s">
        <v>42</v>
      </c>
      <c r="B1972" s="44" t="s">
        <v>17</v>
      </c>
      <c r="C1972" s="44" t="s">
        <v>59</v>
      </c>
      <c r="D1972" s="43">
        <v>132896.16899999999</v>
      </c>
      <c r="E1972" s="43">
        <v>-52522.203999999998</v>
      </c>
      <c r="F1972" s="45">
        <v>-66230</v>
      </c>
      <c r="G1972" s="45">
        <v>-12870</v>
      </c>
      <c r="H1972" s="45">
        <v>-75150</v>
      </c>
      <c r="I1972" s="55">
        <f>pro[[#This Row],[Admin expenses 3]]+pro[[#This Row],[Admin expenses 2]]+pro[[#This Row],[Admin expenses 1]]+pro[[#This Row],[COGS]]</f>
        <v>-206772.204</v>
      </c>
      <c r="J1972" s="55">
        <f>pro[[#This Row],[Revenue]]+pro[[#This Row],[AdminExp]]</f>
        <v>-73876.035000000003</v>
      </c>
      <c r="K1972" s="83">
        <f>pro[[#This Row],[Profit]]/pro[[#This Row],[Revenue]]</f>
        <v>-0.55589288657372815</v>
      </c>
      <c r="L1972" s="56">
        <f t="shared" si="30"/>
        <v>3</v>
      </c>
      <c r="M1972" s="82" t="str">
        <f>"Q"&amp;" "&amp;VLOOKUP(pro[[#This Row],[Period]],Mapping!A:B,2,0)</f>
        <v>Q 1</v>
      </c>
      <c r="N1972"/>
    </row>
    <row r="1973" spans="1:14" ht="11.25" customHeight="1" x14ac:dyDescent="0.2">
      <c r="A1973" s="42" t="s">
        <v>42</v>
      </c>
      <c r="B1973" s="44" t="s">
        <v>17</v>
      </c>
      <c r="C1973" s="44" t="s">
        <v>60</v>
      </c>
      <c r="D1973" s="43">
        <v>126879.21399999998</v>
      </c>
      <c r="E1973" s="43">
        <v>-50228.674999999996</v>
      </c>
      <c r="F1973" s="45">
        <v>-30840</v>
      </c>
      <c r="G1973" s="45">
        <v>-20470</v>
      </c>
      <c r="H1973" s="45">
        <v>-56230</v>
      </c>
      <c r="I1973" s="55">
        <f>pro[[#This Row],[Admin expenses 3]]+pro[[#This Row],[Admin expenses 2]]+pro[[#This Row],[Admin expenses 1]]+pro[[#This Row],[COGS]]</f>
        <v>-157768.67499999999</v>
      </c>
      <c r="J1973" s="55">
        <f>pro[[#This Row],[Revenue]]+pro[[#This Row],[AdminExp]]</f>
        <v>-30889.46100000001</v>
      </c>
      <c r="K1973" s="83">
        <f>pro[[#This Row],[Profit]]/pro[[#This Row],[Revenue]]</f>
        <v>-0.24345564593425062</v>
      </c>
      <c r="L1973" s="56">
        <f t="shared" si="30"/>
        <v>3</v>
      </c>
      <c r="M1973" s="82" t="str">
        <f>"Q"&amp;" "&amp;VLOOKUP(pro[[#This Row],[Period]],Mapping!A:B,2,0)</f>
        <v>Q 1</v>
      </c>
      <c r="N1973"/>
    </row>
    <row r="1974" spans="1:14" ht="11.25" customHeight="1" x14ac:dyDescent="0.2">
      <c r="A1974" s="42" t="s">
        <v>42</v>
      </c>
      <c r="B1974" s="44" t="s">
        <v>17</v>
      </c>
      <c r="C1974" s="44" t="s">
        <v>57</v>
      </c>
      <c r="D1974" s="43">
        <v>52547.145000000004</v>
      </c>
      <c r="E1974" s="43">
        <v>-19623.526999999998</v>
      </c>
      <c r="F1974" s="45">
        <v>-86000</v>
      </c>
      <c r="G1974" s="45">
        <v>-86140</v>
      </c>
      <c r="H1974" s="45">
        <v>-54740</v>
      </c>
      <c r="I1974" s="55">
        <f>pro[[#This Row],[Admin expenses 3]]+pro[[#This Row],[Admin expenses 2]]+pro[[#This Row],[Admin expenses 1]]+pro[[#This Row],[COGS]]</f>
        <v>-246503.527</v>
      </c>
      <c r="J1974" s="55">
        <f>pro[[#This Row],[Revenue]]+pro[[#This Row],[AdminExp]]</f>
        <v>-193956.38199999998</v>
      </c>
      <c r="K1974" s="83">
        <f>pro[[#This Row],[Profit]]/pro[[#This Row],[Revenue]]</f>
        <v>-3.6910926749683539</v>
      </c>
      <c r="L1974" s="56">
        <f t="shared" si="30"/>
        <v>3</v>
      </c>
      <c r="M1974" s="82" t="str">
        <f>"Q"&amp;" "&amp;VLOOKUP(pro[[#This Row],[Period]],Mapping!A:B,2,0)</f>
        <v>Q 1</v>
      </c>
      <c r="N1974"/>
    </row>
    <row r="1975" spans="1:14" ht="11.25" customHeight="1" x14ac:dyDescent="0.2">
      <c r="A1975" s="42" t="s">
        <v>42</v>
      </c>
      <c r="B1975" s="44" t="s">
        <v>17</v>
      </c>
      <c r="C1975" s="44" t="s">
        <v>57</v>
      </c>
      <c r="D1975" s="43">
        <v>115570.728</v>
      </c>
      <c r="E1975" s="43">
        <v>-44225.565999999999</v>
      </c>
      <c r="F1975" s="45">
        <v>-86470</v>
      </c>
      <c r="G1975" s="45">
        <v>-70100</v>
      </c>
      <c r="H1975" s="45">
        <v>-90240</v>
      </c>
      <c r="I1975" s="55">
        <f>pro[[#This Row],[Admin expenses 3]]+pro[[#This Row],[Admin expenses 2]]+pro[[#This Row],[Admin expenses 1]]+pro[[#This Row],[COGS]]</f>
        <v>-291035.56599999999</v>
      </c>
      <c r="J1975" s="55">
        <f>pro[[#This Row],[Revenue]]+pro[[#This Row],[AdminExp]]</f>
        <v>-175464.83799999999</v>
      </c>
      <c r="K1975" s="83">
        <f>pro[[#This Row],[Profit]]/pro[[#This Row],[Revenue]]</f>
        <v>-1.5182463677134574</v>
      </c>
      <c r="L1975" s="56">
        <f t="shared" si="30"/>
        <v>3</v>
      </c>
      <c r="M1975" s="82" t="str">
        <f>"Q"&amp;" "&amp;VLOOKUP(pro[[#This Row],[Period]],Mapping!A:B,2,0)</f>
        <v>Q 1</v>
      </c>
      <c r="N1975"/>
    </row>
    <row r="1976" spans="1:14" ht="11.25" customHeight="1" x14ac:dyDescent="0.2">
      <c r="A1976" s="42" t="s">
        <v>42</v>
      </c>
      <c r="B1976" s="44" t="s">
        <v>17</v>
      </c>
      <c r="C1976" s="44" t="s">
        <v>58</v>
      </c>
      <c r="D1976" s="43">
        <v>178476.17199999999</v>
      </c>
      <c r="E1976" s="43">
        <v>-63224.041999999994</v>
      </c>
      <c r="F1976" s="45">
        <v>-30250</v>
      </c>
      <c r="G1976" s="45">
        <v>-47950</v>
      </c>
      <c r="H1976" s="45">
        <v>-37940</v>
      </c>
      <c r="I1976" s="55">
        <f>pro[[#This Row],[Admin expenses 3]]+pro[[#This Row],[Admin expenses 2]]+pro[[#This Row],[Admin expenses 1]]+pro[[#This Row],[COGS]]</f>
        <v>-179364.04199999999</v>
      </c>
      <c r="J1976" s="55">
        <f>pro[[#This Row],[Revenue]]+pro[[#This Row],[AdminExp]]</f>
        <v>-887.86999999999534</v>
      </c>
      <c r="K1976" s="83">
        <f>pro[[#This Row],[Profit]]/pro[[#This Row],[Revenue]]</f>
        <v>-4.9747257017591986E-3</v>
      </c>
      <c r="L1976" s="56">
        <f t="shared" si="30"/>
        <v>3</v>
      </c>
      <c r="M1976" s="82" t="str">
        <f>"Q"&amp;" "&amp;VLOOKUP(pro[[#This Row],[Period]],Mapping!A:B,2,0)</f>
        <v>Q 1</v>
      </c>
      <c r="N1976"/>
    </row>
    <row r="1977" spans="1:14" ht="11.25" customHeight="1" x14ac:dyDescent="0.2">
      <c r="A1977" s="42" t="s">
        <v>42</v>
      </c>
      <c r="B1977" s="44" t="s">
        <v>17</v>
      </c>
      <c r="C1977" s="44" t="s">
        <v>59</v>
      </c>
      <c r="D1977" s="43">
        <v>128201.465</v>
      </c>
      <c r="E1977" s="43">
        <v>-71043.735000000001</v>
      </c>
      <c r="F1977" s="45">
        <v>-56520</v>
      </c>
      <c r="G1977" s="45">
        <v>-32410</v>
      </c>
      <c r="H1977" s="45">
        <v>-102020</v>
      </c>
      <c r="I1977" s="55">
        <f>pro[[#This Row],[Admin expenses 3]]+pro[[#This Row],[Admin expenses 2]]+pro[[#This Row],[Admin expenses 1]]+pro[[#This Row],[COGS]]</f>
        <v>-261993.73499999999</v>
      </c>
      <c r="J1977" s="55">
        <f>pro[[#This Row],[Revenue]]+pro[[#This Row],[AdminExp]]</f>
        <v>-133792.26999999999</v>
      </c>
      <c r="K1977" s="83">
        <f>pro[[#This Row],[Profit]]/pro[[#This Row],[Revenue]]</f>
        <v>-1.0436095250549593</v>
      </c>
      <c r="L1977" s="56">
        <f t="shared" si="30"/>
        <v>3</v>
      </c>
      <c r="M1977" s="82" t="str">
        <f>"Q"&amp;" "&amp;VLOOKUP(pro[[#This Row],[Period]],Mapping!A:B,2,0)</f>
        <v>Q 1</v>
      </c>
      <c r="N1977"/>
    </row>
    <row r="1978" spans="1:14" ht="11.25" customHeight="1" x14ac:dyDescent="0.2">
      <c r="A1978" s="42" t="s">
        <v>42</v>
      </c>
      <c r="B1978" s="44" t="s">
        <v>17</v>
      </c>
      <c r="C1978" s="44" t="s">
        <v>57</v>
      </c>
      <c r="D1978" s="43">
        <v>825820.02299999993</v>
      </c>
      <c r="E1978" s="43">
        <v>-210642.48800000001</v>
      </c>
      <c r="F1978" s="45">
        <v>-17000</v>
      </c>
      <c r="G1978" s="45">
        <v>-55490</v>
      </c>
      <c r="H1978" s="45">
        <v>-22970</v>
      </c>
      <c r="I1978" s="55">
        <f>pro[[#This Row],[Admin expenses 3]]+pro[[#This Row],[Admin expenses 2]]+pro[[#This Row],[Admin expenses 1]]+pro[[#This Row],[COGS]]</f>
        <v>-306102.48800000001</v>
      </c>
      <c r="J1978" s="55">
        <f>pro[[#This Row],[Revenue]]+pro[[#This Row],[AdminExp]]</f>
        <v>519717.53499999992</v>
      </c>
      <c r="K1978" s="83">
        <f>pro[[#This Row],[Profit]]/pro[[#This Row],[Revenue]]</f>
        <v>0.62933510998194819</v>
      </c>
      <c r="L1978" s="56">
        <f t="shared" si="30"/>
        <v>3</v>
      </c>
      <c r="M1978" s="82" t="str">
        <f>"Q"&amp;" "&amp;VLOOKUP(pro[[#This Row],[Period]],Mapping!A:B,2,0)</f>
        <v>Q 1</v>
      </c>
      <c r="N1978"/>
    </row>
    <row r="1979" spans="1:14" ht="11.25" customHeight="1" x14ac:dyDescent="0.2">
      <c r="A1979" s="42" t="s">
        <v>42</v>
      </c>
      <c r="B1979" s="44" t="s">
        <v>17</v>
      </c>
      <c r="C1979" s="44" t="s">
        <v>58</v>
      </c>
      <c r="D1979" s="43">
        <v>436669.64600000001</v>
      </c>
      <c r="E1979" s="43">
        <v>-114428.965</v>
      </c>
      <c r="F1979" s="45">
        <v>-90540</v>
      </c>
      <c r="G1979" s="45">
        <v>-91580</v>
      </c>
      <c r="H1979" s="45">
        <v>-34660</v>
      </c>
      <c r="I1979" s="55">
        <f>pro[[#This Row],[Admin expenses 3]]+pro[[#This Row],[Admin expenses 2]]+pro[[#This Row],[Admin expenses 1]]+pro[[#This Row],[COGS]]</f>
        <v>-331208.96499999997</v>
      </c>
      <c r="J1979" s="55">
        <f>pro[[#This Row],[Revenue]]+pro[[#This Row],[AdminExp]]</f>
        <v>105460.68100000004</v>
      </c>
      <c r="K1979" s="83">
        <f>pro[[#This Row],[Profit]]/pro[[#This Row],[Revenue]]</f>
        <v>0.24151136211560728</v>
      </c>
      <c r="L1979" s="56">
        <f t="shared" si="30"/>
        <v>3</v>
      </c>
      <c r="M1979" s="82" t="str">
        <f>"Q"&amp;" "&amp;VLOOKUP(pro[[#This Row],[Period]],Mapping!A:B,2,0)</f>
        <v>Q 1</v>
      </c>
      <c r="N1979"/>
    </row>
    <row r="1980" spans="1:14" ht="11.25" customHeight="1" x14ac:dyDescent="0.2">
      <c r="A1980" s="42" t="s">
        <v>42</v>
      </c>
      <c r="B1980" s="44" t="s">
        <v>17</v>
      </c>
      <c r="C1980" s="44" t="s">
        <v>59</v>
      </c>
      <c r="D1980" s="43">
        <v>62548.745000000003</v>
      </c>
      <c r="E1980" s="43">
        <v>-7030.8349999999991</v>
      </c>
      <c r="F1980" s="45">
        <v>-78660</v>
      </c>
      <c r="G1980" s="45">
        <v>-63770</v>
      </c>
      <c r="H1980" s="45">
        <v>-54700</v>
      </c>
      <c r="I1980" s="55">
        <f>pro[[#This Row],[Admin expenses 3]]+pro[[#This Row],[Admin expenses 2]]+pro[[#This Row],[Admin expenses 1]]+pro[[#This Row],[COGS]]</f>
        <v>-204160.83499999999</v>
      </c>
      <c r="J1980" s="55">
        <f>pro[[#This Row],[Revenue]]+pro[[#This Row],[AdminExp]]</f>
        <v>-141612.09</v>
      </c>
      <c r="K1980" s="83">
        <f>pro[[#This Row],[Profit]]/pro[[#This Row],[Revenue]]</f>
        <v>-2.264027679532179</v>
      </c>
      <c r="L1980" s="56">
        <f t="shared" si="30"/>
        <v>3</v>
      </c>
      <c r="M1980" s="82" t="str">
        <f>"Q"&amp;" "&amp;VLOOKUP(pro[[#This Row],[Period]],Mapping!A:B,2,0)</f>
        <v>Q 1</v>
      </c>
      <c r="N1980"/>
    </row>
    <row r="1981" spans="1:14" ht="11.25" customHeight="1" x14ac:dyDescent="0.2">
      <c r="A1981" s="42" t="s">
        <v>42</v>
      </c>
      <c r="B1981" s="44" t="s">
        <v>17</v>
      </c>
      <c r="C1981" s="44" t="s">
        <v>57</v>
      </c>
      <c r="D1981" s="43">
        <v>278322.36599999998</v>
      </c>
      <c r="E1981" s="43">
        <v>-21716.281999999999</v>
      </c>
      <c r="F1981" s="45">
        <v>-18340</v>
      </c>
      <c r="G1981" s="45">
        <v>-28140</v>
      </c>
      <c r="H1981" s="45">
        <v>-57850</v>
      </c>
      <c r="I1981" s="55">
        <f>pro[[#This Row],[Admin expenses 3]]+pro[[#This Row],[Admin expenses 2]]+pro[[#This Row],[Admin expenses 1]]+pro[[#This Row],[COGS]]</f>
        <v>-126046.28200000001</v>
      </c>
      <c r="J1981" s="55">
        <f>pro[[#This Row],[Revenue]]+pro[[#This Row],[AdminExp]]</f>
        <v>152276.08399999997</v>
      </c>
      <c r="K1981" s="83">
        <f>pro[[#This Row],[Profit]]/pro[[#This Row],[Revenue]]</f>
        <v>0.54712126153742158</v>
      </c>
      <c r="L1981" s="56">
        <f t="shared" si="30"/>
        <v>3</v>
      </c>
      <c r="M1981" s="82" t="str">
        <f>"Q"&amp;" "&amp;VLOOKUP(pro[[#This Row],[Period]],Mapping!A:B,2,0)</f>
        <v>Q 1</v>
      </c>
      <c r="N1981"/>
    </row>
    <row r="1982" spans="1:14" ht="11.25" customHeight="1" x14ac:dyDescent="0.2">
      <c r="A1982" s="42" t="s">
        <v>42</v>
      </c>
      <c r="B1982" s="44" t="s">
        <v>17</v>
      </c>
      <c r="C1982" s="44" t="s">
        <v>58</v>
      </c>
      <c r="D1982" s="43">
        <v>157632.916</v>
      </c>
      <c r="E1982" s="43">
        <v>-36822.617999999995</v>
      </c>
      <c r="F1982" s="45">
        <v>-19790</v>
      </c>
      <c r="G1982" s="45">
        <v>-90590</v>
      </c>
      <c r="H1982" s="45">
        <v>-14230</v>
      </c>
      <c r="I1982" s="55">
        <f>pro[[#This Row],[Admin expenses 3]]+pro[[#This Row],[Admin expenses 2]]+pro[[#This Row],[Admin expenses 1]]+pro[[#This Row],[COGS]]</f>
        <v>-161432.61799999999</v>
      </c>
      <c r="J1982" s="55">
        <f>pro[[#This Row],[Revenue]]+pro[[#This Row],[AdminExp]]</f>
        <v>-3799.7019999999902</v>
      </c>
      <c r="K1982" s="83">
        <f>pro[[#This Row],[Profit]]/pro[[#This Row],[Revenue]]</f>
        <v>-2.41047497973075E-2</v>
      </c>
      <c r="L1982" s="56">
        <f t="shared" si="30"/>
        <v>3</v>
      </c>
      <c r="M1982" s="82" t="str">
        <f>"Q"&amp;" "&amp;VLOOKUP(pro[[#This Row],[Period]],Mapping!A:B,2,0)</f>
        <v>Q 1</v>
      </c>
      <c r="N1982"/>
    </row>
    <row r="1983" spans="1:14" ht="11.25" customHeight="1" x14ac:dyDescent="0.2">
      <c r="A1983" s="42" t="s">
        <v>42</v>
      </c>
      <c r="B1983" s="44" t="s">
        <v>17</v>
      </c>
      <c r="C1983" s="44" t="s">
        <v>59</v>
      </c>
      <c r="D1983" s="43">
        <v>7188718.943</v>
      </c>
      <c r="E1983" s="43">
        <v>-34318.192999999999</v>
      </c>
      <c r="F1983" s="45">
        <v>-54400</v>
      </c>
      <c r="G1983" s="45">
        <v>-43580</v>
      </c>
      <c r="H1983" s="45">
        <v>-72370</v>
      </c>
      <c r="I1983" s="55">
        <f>pro[[#This Row],[Admin expenses 3]]+pro[[#This Row],[Admin expenses 2]]+pro[[#This Row],[Admin expenses 1]]+pro[[#This Row],[COGS]]</f>
        <v>-204668.193</v>
      </c>
      <c r="J1983" s="55">
        <f>pro[[#This Row],[Revenue]]+pro[[#This Row],[AdminExp]]</f>
        <v>6984050.75</v>
      </c>
      <c r="K1983" s="83">
        <f>pro[[#This Row],[Profit]]/pro[[#This Row],[Revenue]]</f>
        <v>0.97152925373452037</v>
      </c>
      <c r="L1983" s="56">
        <f t="shared" si="30"/>
        <v>3</v>
      </c>
      <c r="M1983" s="82" t="str">
        <f>"Q"&amp;" "&amp;VLOOKUP(pro[[#This Row],[Period]],Mapping!A:B,2,0)</f>
        <v>Q 1</v>
      </c>
      <c r="N1983"/>
    </row>
    <row r="1984" spans="1:14" ht="11.25" customHeight="1" x14ac:dyDescent="0.2">
      <c r="A1984" s="42" t="s">
        <v>42</v>
      </c>
      <c r="B1984" s="44" t="s">
        <v>17</v>
      </c>
      <c r="C1984" s="44" t="s">
        <v>57</v>
      </c>
      <c r="D1984" s="43">
        <v>63521.352999999988</v>
      </c>
      <c r="E1984" s="43">
        <v>-81183.808999999994</v>
      </c>
      <c r="F1984" s="45">
        <v>-61260</v>
      </c>
      <c r="G1984" s="45">
        <v>-26230</v>
      </c>
      <c r="H1984" s="45">
        <v>-90640</v>
      </c>
      <c r="I1984" s="55">
        <f>pro[[#This Row],[Admin expenses 3]]+pro[[#This Row],[Admin expenses 2]]+pro[[#This Row],[Admin expenses 1]]+pro[[#This Row],[COGS]]</f>
        <v>-259313.80900000001</v>
      </c>
      <c r="J1984" s="55">
        <f>pro[[#This Row],[Revenue]]+pro[[#This Row],[AdminExp]]</f>
        <v>-195792.45600000001</v>
      </c>
      <c r="K1984" s="83">
        <f>pro[[#This Row],[Profit]]/pro[[#This Row],[Revenue]]</f>
        <v>-3.0823092826753871</v>
      </c>
      <c r="L1984" s="56">
        <f t="shared" si="30"/>
        <v>3</v>
      </c>
      <c r="M1984" s="82" t="str">
        <f>"Q"&amp;" "&amp;VLOOKUP(pro[[#This Row],[Period]],Mapping!A:B,2,0)</f>
        <v>Q 1</v>
      </c>
      <c r="N1984"/>
    </row>
    <row r="1985" spans="1:14" ht="11.25" customHeight="1" x14ac:dyDescent="0.2">
      <c r="A1985" s="42" t="s">
        <v>42</v>
      </c>
      <c r="B1985" s="44" t="s">
        <v>17</v>
      </c>
      <c r="C1985" s="44" t="s">
        <v>57</v>
      </c>
      <c r="D1985" s="43">
        <v>316892.21899999998</v>
      </c>
      <c r="E1985" s="43">
        <v>-319867.73699999996</v>
      </c>
      <c r="F1985" s="45">
        <v>-66330</v>
      </c>
      <c r="G1985" s="45">
        <v>-14850</v>
      </c>
      <c r="H1985" s="45">
        <v>-47340</v>
      </c>
      <c r="I1985" s="55">
        <f>pro[[#This Row],[Admin expenses 3]]+pro[[#This Row],[Admin expenses 2]]+pro[[#This Row],[Admin expenses 1]]+pro[[#This Row],[COGS]]</f>
        <v>-448387.73699999996</v>
      </c>
      <c r="J1985" s="55">
        <f>pro[[#This Row],[Revenue]]+pro[[#This Row],[AdminExp]]</f>
        <v>-131495.51799999998</v>
      </c>
      <c r="K1985" s="83">
        <f>pro[[#This Row],[Profit]]/pro[[#This Row],[Revenue]]</f>
        <v>-0.41495344510178706</v>
      </c>
      <c r="L1985" s="56">
        <f t="shared" si="30"/>
        <v>3</v>
      </c>
      <c r="M1985" s="82" t="str">
        <f>"Q"&amp;" "&amp;VLOOKUP(pro[[#This Row],[Period]],Mapping!A:B,2,0)</f>
        <v>Q 1</v>
      </c>
      <c r="N1985"/>
    </row>
    <row r="1986" spans="1:14" ht="11.25" customHeight="1" x14ac:dyDescent="0.2">
      <c r="A1986" s="42" t="s">
        <v>42</v>
      </c>
      <c r="B1986" s="44" t="s">
        <v>17</v>
      </c>
      <c r="C1986" s="44" t="s">
        <v>57</v>
      </c>
      <c r="D1986" s="43">
        <v>111709.976</v>
      </c>
      <c r="E1986" s="43">
        <v>-118452.74699999999</v>
      </c>
      <c r="F1986" s="45">
        <v>-64850</v>
      </c>
      <c r="G1986" s="45">
        <v>-18720</v>
      </c>
      <c r="H1986" s="45">
        <v>-65820</v>
      </c>
      <c r="I1986" s="55">
        <f>pro[[#This Row],[Admin expenses 3]]+pro[[#This Row],[Admin expenses 2]]+pro[[#This Row],[Admin expenses 1]]+pro[[#This Row],[COGS]]</f>
        <v>-267842.74699999997</v>
      </c>
      <c r="J1986" s="55">
        <f>pro[[#This Row],[Revenue]]+pro[[#This Row],[AdminExp]]</f>
        <v>-156132.77099999998</v>
      </c>
      <c r="K1986" s="83">
        <f>pro[[#This Row],[Profit]]/pro[[#This Row],[Revenue]]</f>
        <v>-1.3976618435581796</v>
      </c>
      <c r="L1986" s="56">
        <f t="shared" ref="L1986:L2049" si="31">MONTH(DATEVALUE(A1986&amp;"1"))</f>
        <v>3</v>
      </c>
      <c r="M1986" s="82" t="str">
        <f>"Q"&amp;" "&amp;VLOOKUP(pro[[#This Row],[Period]],Mapping!A:B,2,0)</f>
        <v>Q 1</v>
      </c>
      <c r="N1986"/>
    </row>
    <row r="1987" spans="1:14" ht="11.25" customHeight="1" x14ac:dyDescent="0.2">
      <c r="A1987" s="42" t="s">
        <v>42</v>
      </c>
      <c r="B1987" s="44" t="s">
        <v>17</v>
      </c>
      <c r="C1987" s="44" t="s">
        <v>57</v>
      </c>
      <c r="D1987" s="43">
        <v>66768.330999999991</v>
      </c>
      <c r="E1987" s="43">
        <v>-80346.777000000002</v>
      </c>
      <c r="F1987" s="45">
        <v>-108290</v>
      </c>
      <c r="G1987" s="45">
        <v>-84420</v>
      </c>
      <c r="H1987" s="45">
        <v>-21260</v>
      </c>
      <c r="I1987" s="55">
        <f>pro[[#This Row],[Admin expenses 3]]+pro[[#This Row],[Admin expenses 2]]+pro[[#This Row],[Admin expenses 1]]+pro[[#This Row],[COGS]]</f>
        <v>-294316.777</v>
      </c>
      <c r="J1987" s="55">
        <f>pro[[#This Row],[Revenue]]+pro[[#This Row],[AdminExp]]</f>
        <v>-227548.446</v>
      </c>
      <c r="K1987" s="83">
        <f>pro[[#This Row],[Profit]]/pro[[#This Row],[Revenue]]</f>
        <v>-3.4080295641956369</v>
      </c>
      <c r="L1987" s="56">
        <f t="shared" si="31"/>
        <v>3</v>
      </c>
      <c r="M1987" s="82" t="str">
        <f>"Q"&amp;" "&amp;VLOOKUP(pro[[#This Row],[Period]],Mapping!A:B,2,0)</f>
        <v>Q 1</v>
      </c>
      <c r="N1987"/>
    </row>
    <row r="1988" spans="1:14" ht="11.25" customHeight="1" x14ac:dyDescent="0.2">
      <c r="A1988" s="42" t="s">
        <v>42</v>
      </c>
      <c r="B1988" s="44" t="s">
        <v>17</v>
      </c>
      <c r="C1988" s="44" t="s">
        <v>57</v>
      </c>
      <c r="D1988" s="43">
        <v>4438364.0349999992</v>
      </c>
      <c r="E1988" s="43">
        <v>-445139.86999999994</v>
      </c>
      <c r="F1988" s="45">
        <v>-52910</v>
      </c>
      <c r="G1988" s="45">
        <v>-84870</v>
      </c>
      <c r="H1988" s="45">
        <v>-37810</v>
      </c>
      <c r="I1988" s="55">
        <f>pro[[#This Row],[Admin expenses 3]]+pro[[#This Row],[Admin expenses 2]]+pro[[#This Row],[Admin expenses 1]]+pro[[#This Row],[COGS]]</f>
        <v>-620729.86999999988</v>
      </c>
      <c r="J1988" s="55">
        <f>pro[[#This Row],[Revenue]]+pro[[#This Row],[AdminExp]]</f>
        <v>3817634.1649999991</v>
      </c>
      <c r="K1988" s="83">
        <f>pro[[#This Row],[Profit]]/pro[[#This Row],[Revenue]]</f>
        <v>0.86014444396515122</v>
      </c>
      <c r="L1988" s="56">
        <f t="shared" si="31"/>
        <v>3</v>
      </c>
      <c r="M1988" s="82" t="str">
        <f>"Q"&amp;" "&amp;VLOOKUP(pro[[#This Row],[Period]],Mapping!A:B,2,0)</f>
        <v>Q 1</v>
      </c>
      <c r="N1988"/>
    </row>
    <row r="1989" spans="1:14" ht="11.25" customHeight="1" x14ac:dyDescent="0.2">
      <c r="A1989" s="42" t="s">
        <v>42</v>
      </c>
      <c r="B1989" s="44" t="s">
        <v>17</v>
      </c>
      <c r="C1989" s="44" t="s">
        <v>57</v>
      </c>
      <c r="D1989" s="43">
        <v>177040.003</v>
      </c>
      <c r="E1989" s="43">
        <v>-89525.491999999998</v>
      </c>
      <c r="F1989" s="45">
        <v>-97070</v>
      </c>
      <c r="G1989" s="45">
        <v>-92520</v>
      </c>
      <c r="H1989" s="45">
        <v>-57410</v>
      </c>
      <c r="I1989" s="55">
        <f>pro[[#This Row],[Admin expenses 3]]+pro[[#This Row],[Admin expenses 2]]+pro[[#This Row],[Admin expenses 1]]+pro[[#This Row],[COGS]]</f>
        <v>-336525.49199999997</v>
      </c>
      <c r="J1989" s="55">
        <f>pro[[#This Row],[Revenue]]+pro[[#This Row],[AdminExp]]</f>
        <v>-159485.48899999997</v>
      </c>
      <c r="K1989" s="83">
        <f>pro[[#This Row],[Profit]]/pro[[#This Row],[Revenue]]</f>
        <v>-0.90084436453607597</v>
      </c>
      <c r="L1989" s="56">
        <f t="shared" si="31"/>
        <v>3</v>
      </c>
      <c r="M1989" s="82" t="str">
        <f>"Q"&amp;" "&amp;VLOOKUP(pro[[#This Row],[Period]],Mapping!A:B,2,0)</f>
        <v>Q 1</v>
      </c>
      <c r="N1989"/>
    </row>
    <row r="1990" spans="1:14" ht="11.25" customHeight="1" x14ac:dyDescent="0.2">
      <c r="A1990" s="42" t="s">
        <v>42</v>
      </c>
      <c r="B1990" s="44" t="s">
        <v>17</v>
      </c>
      <c r="C1990" s="44" t="s">
        <v>57</v>
      </c>
      <c r="D1990" s="43">
        <v>154872.35399999999</v>
      </c>
      <c r="E1990" s="43">
        <v>-25295.760000000002</v>
      </c>
      <c r="F1990" s="45">
        <v>-68590</v>
      </c>
      <c r="G1990" s="45">
        <v>-24480</v>
      </c>
      <c r="H1990" s="45">
        <v>-103520</v>
      </c>
      <c r="I1990" s="55">
        <f>pro[[#This Row],[Admin expenses 3]]+pro[[#This Row],[Admin expenses 2]]+pro[[#This Row],[Admin expenses 1]]+pro[[#This Row],[COGS]]</f>
        <v>-221885.76</v>
      </c>
      <c r="J1990" s="55">
        <f>pro[[#This Row],[Revenue]]+pro[[#This Row],[AdminExp]]</f>
        <v>-67013.406000000017</v>
      </c>
      <c r="K1990" s="83">
        <f>pro[[#This Row],[Profit]]/pro[[#This Row],[Revenue]]</f>
        <v>-0.43270089379541565</v>
      </c>
      <c r="L1990" s="56">
        <f t="shared" si="31"/>
        <v>3</v>
      </c>
      <c r="M1990" s="82" t="str">
        <f>"Q"&amp;" "&amp;VLOOKUP(pro[[#This Row],[Period]],Mapping!A:B,2,0)</f>
        <v>Q 1</v>
      </c>
      <c r="N1990"/>
    </row>
    <row r="1991" spans="1:14" ht="11.25" customHeight="1" x14ac:dyDescent="0.2">
      <c r="A1991" s="42" t="s">
        <v>42</v>
      </c>
      <c r="B1991" s="44" t="s">
        <v>17</v>
      </c>
      <c r="C1991" s="44" t="s">
        <v>57</v>
      </c>
      <c r="D1991" s="43">
        <v>96303.290999999997</v>
      </c>
      <c r="E1991" s="43">
        <v>-90828.80799999999</v>
      </c>
      <c r="F1991" s="45">
        <v>-104030</v>
      </c>
      <c r="G1991" s="45">
        <v>-70330</v>
      </c>
      <c r="H1991" s="45">
        <v>-18100</v>
      </c>
      <c r="I1991" s="55">
        <f>pro[[#This Row],[Admin expenses 3]]+pro[[#This Row],[Admin expenses 2]]+pro[[#This Row],[Admin expenses 1]]+pro[[#This Row],[COGS]]</f>
        <v>-283288.80799999996</v>
      </c>
      <c r="J1991" s="55">
        <f>pro[[#This Row],[Revenue]]+pro[[#This Row],[AdminExp]]</f>
        <v>-186985.51699999996</v>
      </c>
      <c r="K1991" s="83">
        <f>pro[[#This Row],[Profit]]/pro[[#This Row],[Revenue]]</f>
        <v>-1.941631641643482</v>
      </c>
      <c r="L1991" s="56">
        <f t="shared" si="31"/>
        <v>3</v>
      </c>
      <c r="M1991" s="82" t="str">
        <f>"Q"&amp;" "&amp;VLOOKUP(pro[[#This Row],[Period]],Mapping!A:B,2,0)</f>
        <v>Q 1</v>
      </c>
      <c r="N1991"/>
    </row>
    <row r="1992" spans="1:14" ht="11.25" customHeight="1" x14ac:dyDescent="0.2">
      <c r="A1992" s="42" t="s">
        <v>42</v>
      </c>
      <c r="B1992" s="44" t="s">
        <v>17</v>
      </c>
      <c r="C1992" s="44" t="s">
        <v>57</v>
      </c>
      <c r="D1992" s="43">
        <v>30797.41</v>
      </c>
      <c r="E1992" s="43">
        <v>-21205.806999999997</v>
      </c>
      <c r="F1992" s="45">
        <v>-14060</v>
      </c>
      <c r="G1992" s="45">
        <v>-70240</v>
      </c>
      <c r="H1992" s="45">
        <v>-106550</v>
      </c>
      <c r="I1992" s="55">
        <f>pro[[#This Row],[Admin expenses 3]]+pro[[#This Row],[Admin expenses 2]]+pro[[#This Row],[Admin expenses 1]]+pro[[#This Row],[COGS]]</f>
        <v>-212055.807</v>
      </c>
      <c r="J1992" s="55">
        <f>pro[[#This Row],[Revenue]]+pro[[#This Row],[AdminExp]]</f>
        <v>-181258.397</v>
      </c>
      <c r="K1992" s="83">
        <f>pro[[#This Row],[Profit]]/pro[[#This Row],[Revenue]]</f>
        <v>-5.8855078073123677</v>
      </c>
      <c r="L1992" s="56">
        <f t="shared" si="31"/>
        <v>3</v>
      </c>
      <c r="M1992" s="82" t="str">
        <f>"Q"&amp;" "&amp;VLOOKUP(pro[[#This Row],[Period]],Mapping!A:B,2,0)</f>
        <v>Q 1</v>
      </c>
      <c r="N1992"/>
    </row>
    <row r="1993" spans="1:14" ht="11.25" customHeight="1" x14ac:dyDescent="0.2">
      <c r="A1993" s="42" t="s">
        <v>42</v>
      </c>
      <c r="B1993" s="44" t="s">
        <v>17</v>
      </c>
      <c r="C1993" s="44" t="s">
        <v>57</v>
      </c>
      <c r="D1993" s="43">
        <v>7789.7259999999997</v>
      </c>
      <c r="E1993" s="43">
        <v>-1488.8999999999999</v>
      </c>
      <c r="F1993" s="45">
        <v>-66710</v>
      </c>
      <c r="G1993" s="45">
        <v>-94810</v>
      </c>
      <c r="H1993" s="45">
        <v>-38430</v>
      </c>
      <c r="I1993" s="55">
        <f>pro[[#This Row],[Admin expenses 3]]+pro[[#This Row],[Admin expenses 2]]+pro[[#This Row],[Admin expenses 1]]+pro[[#This Row],[COGS]]</f>
        <v>-201438.9</v>
      </c>
      <c r="J1993" s="55">
        <f>pro[[#This Row],[Revenue]]+pro[[#This Row],[AdminExp]]</f>
        <v>-193649.174</v>
      </c>
      <c r="K1993" s="83">
        <f>pro[[#This Row],[Profit]]/pro[[#This Row],[Revenue]]</f>
        <v>-24.859561684197878</v>
      </c>
      <c r="L1993" s="56">
        <f t="shared" si="31"/>
        <v>3</v>
      </c>
      <c r="M1993" s="82" t="str">
        <f>"Q"&amp;" "&amp;VLOOKUP(pro[[#This Row],[Period]],Mapping!A:B,2,0)</f>
        <v>Q 1</v>
      </c>
      <c r="N1993"/>
    </row>
    <row r="1994" spans="1:14" ht="11.25" customHeight="1" x14ac:dyDescent="0.2">
      <c r="A1994" s="42" t="s">
        <v>42</v>
      </c>
      <c r="B1994" s="44" t="s">
        <v>17</v>
      </c>
      <c r="C1994" s="44" t="s">
        <v>57</v>
      </c>
      <c r="D1994" s="43">
        <v>52850.875</v>
      </c>
      <c r="E1994" s="43">
        <v>-21662.963</v>
      </c>
      <c r="F1994" s="45">
        <v>-78940</v>
      </c>
      <c r="G1994" s="45">
        <v>-95740</v>
      </c>
      <c r="H1994" s="45">
        <v>-67150</v>
      </c>
      <c r="I1994" s="55">
        <f>pro[[#This Row],[Admin expenses 3]]+pro[[#This Row],[Admin expenses 2]]+pro[[#This Row],[Admin expenses 1]]+pro[[#This Row],[COGS]]</f>
        <v>-263492.96299999999</v>
      </c>
      <c r="J1994" s="55">
        <f>pro[[#This Row],[Revenue]]+pro[[#This Row],[AdminExp]]</f>
        <v>-210642.08799999999</v>
      </c>
      <c r="K1994" s="83">
        <f>pro[[#This Row],[Profit]]/pro[[#This Row],[Revenue]]</f>
        <v>-3.9855931997341574</v>
      </c>
      <c r="L1994" s="56">
        <f t="shared" si="31"/>
        <v>3</v>
      </c>
      <c r="M1994" s="82" t="str">
        <f>"Q"&amp;" "&amp;VLOOKUP(pro[[#This Row],[Period]],Mapping!A:B,2,0)</f>
        <v>Q 1</v>
      </c>
      <c r="N1994"/>
    </row>
    <row r="1995" spans="1:14" ht="11.25" customHeight="1" x14ac:dyDescent="0.2">
      <c r="A1995" s="42" t="s">
        <v>42</v>
      </c>
      <c r="B1995" s="44" t="s">
        <v>17</v>
      </c>
      <c r="C1995" s="44" t="s">
        <v>57</v>
      </c>
      <c r="D1995" s="43">
        <v>59870.537999999993</v>
      </c>
      <c r="E1995" s="43">
        <v>-12899.502</v>
      </c>
      <c r="F1995" s="45">
        <v>-19070</v>
      </c>
      <c r="G1995" s="45">
        <v>-81640</v>
      </c>
      <c r="H1995" s="45">
        <v>-31950</v>
      </c>
      <c r="I1995" s="55">
        <f>pro[[#This Row],[Admin expenses 3]]+pro[[#This Row],[Admin expenses 2]]+pro[[#This Row],[Admin expenses 1]]+pro[[#This Row],[COGS]]</f>
        <v>-145559.50200000001</v>
      </c>
      <c r="J1995" s="55">
        <f>pro[[#This Row],[Revenue]]+pro[[#This Row],[AdminExp]]</f>
        <v>-85688.964000000007</v>
      </c>
      <c r="K1995" s="83">
        <f>pro[[#This Row],[Profit]]/pro[[#This Row],[Revenue]]</f>
        <v>-1.4312375813292344</v>
      </c>
      <c r="L1995" s="56">
        <f t="shared" si="31"/>
        <v>3</v>
      </c>
      <c r="M1995" s="82" t="str">
        <f>"Q"&amp;" "&amp;VLOOKUP(pro[[#This Row],[Period]],Mapping!A:B,2,0)</f>
        <v>Q 1</v>
      </c>
      <c r="N1995"/>
    </row>
    <row r="1996" spans="1:14" ht="11.25" customHeight="1" x14ac:dyDescent="0.2">
      <c r="A1996" s="42" t="s">
        <v>42</v>
      </c>
      <c r="B1996" s="44" t="s">
        <v>17</v>
      </c>
      <c r="C1996" s="44" t="s">
        <v>57</v>
      </c>
      <c r="D1996" s="43">
        <v>188002.70299999998</v>
      </c>
      <c r="E1996" s="43">
        <v>-24001.502</v>
      </c>
      <c r="F1996" s="45">
        <v>-15890</v>
      </c>
      <c r="G1996" s="45">
        <v>-101120</v>
      </c>
      <c r="H1996" s="45">
        <v>-64590</v>
      </c>
      <c r="I1996" s="55">
        <f>pro[[#This Row],[Admin expenses 3]]+pro[[#This Row],[Admin expenses 2]]+pro[[#This Row],[Admin expenses 1]]+pro[[#This Row],[COGS]]</f>
        <v>-205601.50200000001</v>
      </c>
      <c r="J1996" s="55">
        <f>pro[[#This Row],[Revenue]]+pro[[#This Row],[AdminExp]]</f>
        <v>-17598.799000000028</v>
      </c>
      <c r="K1996" s="83">
        <f>pro[[#This Row],[Profit]]/pro[[#This Row],[Revenue]]</f>
        <v>-9.3609287096260679E-2</v>
      </c>
      <c r="L1996" s="56">
        <f t="shared" si="31"/>
        <v>3</v>
      </c>
      <c r="M1996" s="82" t="str">
        <f>"Q"&amp;" "&amp;VLOOKUP(pro[[#This Row],[Period]],Mapping!A:B,2,0)</f>
        <v>Q 1</v>
      </c>
      <c r="N1996"/>
    </row>
    <row r="1997" spans="1:14" ht="11.25" customHeight="1" x14ac:dyDescent="0.2">
      <c r="A1997" s="42" t="s">
        <v>42</v>
      </c>
      <c r="B1997" s="44" t="s">
        <v>17</v>
      </c>
      <c r="C1997" s="44" t="s">
        <v>57</v>
      </c>
      <c r="D1997" s="43">
        <v>68741.89</v>
      </c>
      <c r="E1997" s="43">
        <v>-8549.9679999999989</v>
      </c>
      <c r="F1997" s="45">
        <v>-28600</v>
      </c>
      <c r="G1997" s="45">
        <v>-101520</v>
      </c>
      <c r="H1997" s="45">
        <v>-40380</v>
      </c>
      <c r="I1997" s="55">
        <f>pro[[#This Row],[Admin expenses 3]]+pro[[#This Row],[Admin expenses 2]]+pro[[#This Row],[Admin expenses 1]]+pro[[#This Row],[COGS]]</f>
        <v>-179049.96799999999</v>
      </c>
      <c r="J1997" s="55">
        <f>pro[[#This Row],[Revenue]]+pro[[#This Row],[AdminExp]]</f>
        <v>-110308.07799999999</v>
      </c>
      <c r="K1997" s="83">
        <f>pro[[#This Row],[Profit]]/pro[[#This Row],[Revenue]]</f>
        <v>-1.6046704273042245</v>
      </c>
      <c r="L1997" s="56">
        <f t="shared" si="31"/>
        <v>3</v>
      </c>
      <c r="M1997" s="82" t="str">
        <f>"Q"&amp;" "&amp;VLOOKUP(pro[[#This Row],[Period]],Mapping!A:B,2,0)</f>
        <v>Q 1</v>
      </c>
      <c r="N1997"/>
    </row>
    <row r="1998" spans="1:14" ht="11.25" customHeight="1" x14ac:dyDescent="0.2">
      <c r="A1998" s="42" t="s">
        <v>42</v>
      </c>
      <c r="B1998" s="44" t="s">
        <v>17</v>
      </c>
      <c r="C1998" s="44" t="s">
        <v>57</v>
      </c>
      <c r="D1998" s="43">
        <v>48868.616999999998</v>
      </c>
      <c r="E1998" s="43">
        <v>-3606.2529999999997</v>
      </c>
      <c r="F1998" s="45">
        <v>-13630</v>
      </c>
      <c r="G1998" s="45">
        <v>-19330</v>
      </c>
      <c r="H1998" s="45">
        <v>-91810</v>
      </c>
      <c r="I1998" s="55">
        <f>pro[[#This Row],[Admin expenses 3]]+pro[[#This Row],[Admin expenses 2]]+pro[[#This Row],[Admin expenses 1]]+pro[[#This Row],[COGS]]</f>
        <v>-128376.253</v>
      </c>
      <c r="J1998" s="55">
        <f>pro[[#This Row],[Revenue]]+pro[[#This Row],[AdminExp]]</f>
        <v>-79507.635999999999</v>
      </c>
      <c r="K1998" s="83">
        <f>pro[[#This Row],[Profit]]/pro[[#This Row],[Revenue]]</f>
        <v>-1.6269671801843708</v>
      </c>
      <c r="L1998" s="56">
        <f t="shared" si="31"/>
        <v>3</v>
      </c>
      <c r="M1998" s="82" t="str">
        <f>"Q"&amp;" "&amp;VLOOKUP(pro[[#This Row],[Period]],Mapping!A:B,2,0)</f>
        <v>Q 1</v>
      </c>
      <c r="N1998"/>
    </row>
    <row r="1999" spans="1:14" ht="11.25" customHeight="1" x14ac:dyDescent="0.2">
      <c r="A1999" s="42" t="s">
        <v>42</v>
      </c>
      <c r="B1999" s="44" t="s">
        <v>17</v>
      </c>
      <c r="C1999" s="44" t="s">
        <v>57</v>
      </c>
      <c r="D1999" s="43">
        <v>298320.05699999997</v>
      </c>
      <c r="E1999" s="43">
        <v>-34778.057999999997</v>
      </c>
      <c r="F1999" s="45">
        <v>-60100</v>
      </c>
      <c r="G1999" s="45">
        <v>-21730</v>
      </c>
      <c r="H1999" s="45">
        <v>-84020</v>
      </c>
      <c r="I1999" s="55">
        <f>pro[[#This Row],[Admin expenses 3]]+pro[[#This Row],[Admin expenses 2]]+pro[[#This Row],[Admin expenses 1]]+pro[[#This Row],[COGS]]</f>
        <v>-200628.05799999999</v>
      </c>
      <c r="J1999" s="55">
        <f>pro[[#This Row],[Revenue]]+pro[[#This Row],[AdminExp]]</f>
        <v>97691.998999999982</v>
      </c>
      <c r="K1999" s="83">
        <f>pro[[#This Row],[Profit]]/pro[[#This Row],[Revenue]]</f>
        <v>0.32747378765752916</v>
      </c>
      <c r="L1999" s="56">
        <f t="shared" si="31"/>
        <v>3</v>
      </c>
      <c r="M1999" s="82" t="str">
        <f>"Q"&amp;" "&amp;VLOOKUP(pro[[#This Row],[Period]],Mapping!A:B,2,0)</f>
        <v>Q 1</v>
      </c>
      <c r="N1999"/>
    </row>
    <row r="2000" spans="1:14" ht="11.25" customHeight="1" x14ac:dyDescent="0.2">
      <c r="A2000" s="42" t="s">
        <v>42</v>
      </c>
      <c r="B2000" s="44" t="s">
        <v>17</v>
      </c>
      <c r="C2000" s="44" t="s">
        <v>57</v>
      </c>
      <c r="D2000" s="43">
        <v>12809.495999999999</v>
      </c>
      <c r="E2000" s="43">
        <v>-11454.954</v>
      </c>
      <c r="F2000" s="45">
        <v>-92140</v>
      </c>
      <c r="G2000" s="45">
        <v>-22430</v>
      </c>
      <c r="H2000" s="45">
        <v>-55070</v>
      </c>
      <c r="I2000" s="55">
        <f>pro[[#This Row],[Admin expenses 3]]+pro[[#This Row],[Admin expenses 2]]+pro[[#This Row],[Admin expenses 1]]+pro[[#This Row],[COGS]]</f>
        <v>-181094.954</v>
      </c>
      <c r="J2000" s="55">
        <f>pro[[#This Row],[Revenue]]+pro[[#This Row],[AdminExp]]</f>
        <v>-168285.45799999998</v>
      </c>
      <c r="K2000" s="83">
        <f>pro[[#This Row],[Profit]]/pro[[#This Row],[Revenue]]</f>
        <v>-13.137554982647249</v>
      </c>
      <c r="L2000" s="56">
        <f t="shared" si="31"/>
        <v>3</v>
      </c>
      <c r="M2000" s="82" t="str">
        <f>"Q"&amp;" "&amp;VLOOKUP(pro[[#This Row],[Period]],Mapping!A:B,2,0)</f>
        <v>Q 1</v>
      </c>
      <c r="N2000"/>
    </row>
    <row r="2001" spans="1:14" ht="11.25" customHeight="1" x14ac:dyDescent="0.2">
      <c r="A2001" s="42" t="s">
        <v>42</v>
      </c>
      <c r="B2001" s="44" t="s">
        <v>17</v>
      </c>
      <c r="C2001" s="44" t="s">
        <v>57</v>
      </c>
      <c r="D2001" s="43">
        <v>69226.164000000004</v>
      </c>
      <c r="E2001" s="43">
        <v>-36523.262999999992</v>
      </c>
      <c r="F2001" s="45">
        <v>-32320</v>
      </c>
      <c r="G2001" s="45">
        <v>-74140</v>
      </c>
      <c r="H2001" s="45">
        <v>-97150</v>
      </c>
      <c r="I2001" s="55">
        <f>pro[[#This Row],[Admin expenses 3]]+pro[[#This Row],[Admin expenses 2]]+pro[[#This Row],[Admin expenses 1]]+pro[[#This Row],[COGS]]</f>
        <v>-240133.26299999998</v>
      </c>
      <c r="J2001" s="55">
        <f>pro[[#This Row],[Revenue]]+pro[[#This Row],[AdminExp]]</f>
        <v>-170907.09899999999</v>
      </c>
      <c r="K2001" s="83">
        <f>pro[[#This Row],[Profit]]/pro[[#This Row],[Revenue]]</f>
        <v>-2.4688223227275743</v>
      </c>
      <c r="L2001" s="56">
        <f t="shared" si="31"/>
        <v>3</v>
      </c>
      <c r="M2001" s="82" t="str">
        <f>"Q"&amp;" "&amp;VLOOKUP(pro[[#This Row],[Period]],Mapping!A:B,2,0)</f>
        <v>Q 1</v>
      </c>
      <c r="N2001"/>
    </row>
    <row r="2002" spans="1:14" ht="11.25" customHeight="1" x14ac:dyDescent="0.2">
      <c r="A2002" s="42" t="s">
        <v>42</v>
      </c>
      <c r="B2002" s="44" t="s">
        <v>17</v>
      </c>
      <c r="C2002" s="44" t="s">
        <v>57</v>
      </c>
      <c r="D2002" s="43">
        <v>212926.27299999999</v>
      </c>
      <c r="E2002" s="43">
        <v>-82123.243999999992</v>
      </c>
      <c r="F2002" s="45">
        <v>-16380</v>
      </c>
      <c r="G2002" s="45">
        <v>-36540</v>
      </c>
      <c r="H2002" s="45">
        <v>-44780</v>
      </c>
      <c r="I2002" s="55">
        <f>pro[[#This Row],[Admin expenses 3]]+pro[[#This Row],[Admin expenses 2]]+pro[[#This Row],[Admin expenses 1]]+pro[[#This Row],[COGS]]</f>
        <v>-179823.24400000001</v>
      </c>
      <c r="J2002" s="55">
        <f>pro[[#This Row],[Revenue]]+pro[[#This Row],[AdminExp]]</f>
        <v>33103.02899999998</v>
      </c>
      <c r="K2002" s="83">
        <f>pro[[#This Row],[Profit]]/pro[[#This Row],[Revenue]]</f>
        <v>0.15546709447170939</v>
      </c>
      <c r="L2002" s="56">
        <f t="shared" si="31"/>
        <v>3</v>
      </c>
      <c r="M2002" s="82" t="str">
        <f>"Q"&amp;" "&amp;VLOOKUP(pro[[#This Row],[Period]],Mapping!A:B,2,0)</f>
        <v>Q 1</v>
      </c>
      <c r="N2002"/>
    </row>
    <row r="2003" spans="1:14" ht="11.25" customHeight="1" x14ac:dyDescent="0.2">
      <c r="A2003" s="42" t="s">
        <v>42</v>
      </c>
      <c r="B2003" s="44" t="s">
        <v>17</v>
      </c>
      <c r="C2003" s="44" t="s">
        <v>57</v>
      </c>
      <c r="D2003" s="43">
        <v>488347.16700000002</v>
      </c>
      <c r="E2003" s="43">
        <v>-88751.18</v>
      </c>
      <c r="F2003" s="45">
        <v>-14410</v>
      </c>
      <c r="G2003" s="45">
        <v>-33540</v>
      </c>
      <c r="H2003" s="45">
        <v>-70090</v>
      </c>
      <c r="I2003" s="55">
        <f>pro[[#This Row],[Admin expenses 3]]+pro[[#This Row],[Admin expenses 2]]+pro[[#This Row],[Admin expenses 1]]+pro[[#This Row],[COGS]]</f>
        <v>-206791.18</v>
      </c>
      <c r="J2003" s="55">
        <f>pro[[#This Row],[Revenue]]+pro[[#This Row],[AdminExp]]</f>
        <v>281555.98700000002</v>
      </c>
      <c r="K2003" s="83">
        <f>pro[[#This Row],[Profit]]/pro[[#This Row],[Revenue]]</f>
        <v>0.57654882842803512</v>
      </c>
      <c r="L2003" s="56">
        <f t="shared" si="31"/>
        <v>3</v>
      </c>
      <c r="M2003" s="82" t="str">
        <f>"Q"&amp;" "&amp;VLOOKUP(pro[[#This Row],[Period]],Mapping!A:B,2,0)</f>
        <v>Q 1</v>
      </c>
      <c r="N2003"/>
    </row>
    <row r="2004" spans="1:14" ht="11.25" customHeight="1" x14ac:dyDescent="0.2">
      <c r="A2004" s="42" t="s">
        <v>42</v>
      </c>
      <c r="B2004" s="44" t="s">
        <v>17</v>
      </c>
      <c r="C2004" s="44" t="s">
        <v>57</v>
      </c>
      <c r="D2004" s="43">
        <v>199075.21899999998</v>
      </c>
      <c r="E2004" s="43">
        <v>-45474.31</v>
      </c>
      <c r="F2004" s="45">
        <v>-27660</v>
      </c>
      <c r="G2004" s="45">
        <v>-80320</v>
      </c>
      <c r="H2004" s="45">
        <v>-107930</v>
      </c>
      <c r="I2004" s="55">
        <f>pro[[#This Row],[Admin expenses 3]]+pro[[#This Row],[Admin expenses 2]]+pro[[#This Row],[Admin expenses 1]]+pro[[#This Row],[COGS]]</f>
        <v>-261384.31</v>
      </c>
      <c r="J2004" s="55">
        <f>pro[[#This Row],[Revenue]]+pro[[#This Row],[AdminExp]]</f>
        <v>-62309.091000000015</v>
      </c>
      <c r="K2004" s="83">
        <f>pro[[#This Row],[Profit]]/pro[[#This Row],[Revenue]]</f>
        <v>-0.3129927035268012</v>
      </c>
      <c r="L2004" s="56">
        <f t="shared" si="31"/>
        <v>3</v>
      </c>
      <c r="M2004" s="82" t="str">
        <f>"Q"&amp;" "&amp;VLOOKUP(pro[[#This Row],[Period]],Mapping!A:B,2,0)</f>
        <v>Q 1</v>
      </c>
      <c r="N2004"/>
    </row>
    <row r="2005" spans="1:14" ht="11.25" customHeight="1" x14ac:dyDescent="0.2">
      <c r="A2005" s="42" t="s">
        <v>42</v>
      </c>
      <c r="B2005" s="44" t="s">
        <v>17</v>
      </c>
      <c r="C2005" s="44" t="s">
        <v>57</v>
      </c>
      <c r="D2005" s="43">
        <v>17764.768</v>
      </c>
      <c r="E2005" s="43">
        <v>-11322.864</v>
      </c>
      <c r="F2005" s="45">
        <v>-13680</v>
      </c>
      <c r="G2005" s="45">
        <v>-20100</v>
      </c>
      <c r="H2005" s="45">
        <v>-90760</v>
      </c>
      <c r="I2005" s="55">
        <f>pro[[#This Row],[Admin expenses 3]]+pro[[#This Row],[Admin expenses 2]]+pro[[#This Row],[Admin expenses 1]]+pro[[#This Row],[COGS]]</f>
        <v>-135862.864</v>
      </c>
      <c r="J2005" s="55">
        <f>pro[[#This Row],[Revenue]]+pro[[#This Row],[AdminExp]]</f>
        <v>-118098.09600000001</v>
      </c>
      <c r="K2005" s="83">
        <f>pro[[#This Row],[Profit]]/pro[[#This Row],[Revenue]]</f>
        <v>-6.6478828206481504</v>
      </c>
      <c r="L2005" s="56">
        <f t="shared" si="31"/>
        <v>3</v>
      </c>
      <c r="M2005" s="82" t="str">
        <f>"Q"&amp;" "&amp;VLOOKUP(pro[[#This Row],[Period]],Mapping!A:B,2,0)</f>
        <v>Q 1</v>
      </c>
      <c r="N2005"/>
    </row>
    <row r="2006" spans="1:14" ht="11.25" customHeight="1" x14ac:dyDescent="0.2">
      <c r="A2006" s="42" t="s">
        <v>42</v>
      </c>
      <c r="B2006" s="44" t="s">
        <v>17</v>
      </c>
      <c r="C2006" s="44" t="s">
        <v>57</v>
      </c>
      <c r="D2006" s="43">
        <v>16041.451999999999</v>
      </c>
      <c r="E2006" s="43">
        <v>-5832.2809999999999</v>
      </c>
      <c r="F2006" s="45">
        <v>-34280</v>
      </c>
      <c r="G2006" s="45">
        <v>-96450</v>
      </c>
      <c r="H2006" s="45">
        <v>-17100</v>
      </c>
      <c r="I2006" s="55">
        <f>pro[[#This Row],[Admin expenses 3]]+pro[[#This Row],[Admin expenses 2]]+pro[[#This Row],[Admin expenses 1]]+pro[[#This Row],[COGS]]</f>
        <v>-153662.28099999999</v>
      </c>
      <c r="J2006" s="55">
        <f>pro[[#This Row],[Revenue]]+pro[[#This Row],[AdminExp]]</f>
        <v>-137620.829</v>
      </c>
      <c r="K2006" s="83">
        <f>pro[[#This Row],[Profit]]/pro[[#This Row],[Revenue]]</f>
        <v>-8.5790755724606473</v>
      </c>
      <c r="L2006" s="56">
        <f t="shared" si="31"/>
        <v>3</v>
      </c>
      <c r="M2006" s="82" t="str">
        <f>"Q"&amp;" "&amp;VLOOKUP(pro[[#This Row],[Period]],Mapping!A:B,2,0)</f>
        <v>Q 1</v>
      </c>
      <c r="N2006"/>
    </row>
    <row r="2007" spans="1:14" ht="11.25" customHeight="1" x14ac:dyDescent="0.2">
      <c r="A2007" s="42" t="s">
        <v>42</v>
      </c>
      <c r="B2007" s="44" t="s">
        <v>17</v>
      </c>
      <c r="C2007" s="44" t="s">
        <v>57</v>
      </c>
      <c r="D2007" s="43">
        <v>1413.412</v>
      </c>
      <c r="E2007" s="43">
        <v>-140.238</v>
      </c>
      <c r="F2007" s="45">
        <v>-20610</v>
      </c>
      <c r="G2007" s="45">
        <v>-33020</v>
      </c>
      <c r="H2007" s="45">
        <v>-37100</v>
      </c>
      <c r="I2007" s="55">
        <f>pro[[#This Row],[Admin expenses 3]]+pro[[#This Row],[Admin expenses 2]]+pro[[#This Row],[Admin expenses 1]]+pro[[#This Row],[COGS]]</f>
        <v>-90870.237999999998</v>
      </c>
      <c r="J2007" s="55">
        <f>pro[[#This Row],[Revenue]]+pro[[#This Row],[AdminExp]]</f>
        <v>-89456.826000000001</v>
      </c>
      <c r="K2007" s="83">
        <f>pro[[#This Row],[Profit]]/pro[[#This Row],[Revenue]]</f>
        <v>-63.291401233327576</v>
      </c>
      <c r="L2007" s="56">
        <f t="shared" si="31"/>
        <v>3</v>
      </c>
      <c r="M2007" s="82" t="str">
        <f>"Q"&amp;" "&amp;VLOOKUP(pro[[#This Row],[Period]],Mapping!A:B,2,0)</f>
        <v>Q 1</v>
      </c>
      <c r="N2007"/>
    </row>
    <row r="2008" spans="1:14" ht="11.25" customHeight="1" x14ac:dyDescent="0.2">
      <c r="A2008" s="42" t="s">
        <v>42</v>
      </c>
      <c r="B2008" s="44" t="s">
        <v>17</v>
      </c>
      <c r="C2008" s="44" t="s">
        <v>57</v>
      </c>
      <c r="D2008" s="43">
        <v>351574.60800000001</v>
      </c>
      <c r="E2008" s="43">
        <v>-39340.090999999993</v>
      </c>
      <c r="F2008" s="45">
        <v>-61470</v>
      </c>
      <c r="G2008" s="45">
        <v>-28970</v>
      </c>
      <c r="H2008" s="45">
        <v>-41910</v>
      </c>
      <c r="I2008" s="55">
        <f>pro[[#This Row],[Admin expenses 3]]+pro[[#This Row],[Admin expenses 2]]+pro[[#This Row],[Admin expenses 1]]+pro[[#This Row],[COGS]]</f>
        <v>-171690.09099999999</v>
      </c>
      <c r="J2008" s="55">
        <f>pro[[#This Row],[Revenue]]+pro[[#This Row],[AdminExp]]</f>
        <v>179884.51700000002</v>
      </c>
      <c r="K2008" s="83">
        <f>pro[[#This Row],[Profit]]/pro[[#This Row],[Revenue]]</f>
        <v>0.51165389338925182</v>
      </c>
      <c r="L2008" s="56">
        <f t="shared" si="31"/>
        <v>3</v>
      </c>
      <c r="M2008" s="82" t="str">
        <f>"Q"&amp;" "&amp;VLOOKUP(pro[[#This Row],[Period]],Mapping!A:B,2,0)</f>
        <v>Q 1</v>
      </c>
      <c r="N2008"/>
    </row>
    <row r="2009" spans="1:14" ht="11.25" customHeight="1" x14ac:dyDescent="0.2">
      <c r="A2009" s="42" t="s">
        <v>42</v>
      </c>
      <c r="B2009" s="44" t="s">
        <v>17</v>
      </c>
      <c r="C2009" s="44" t="s">
        <v>57</v>
      </c>
      <c r="D2009" s="43">
        <v>9329689.5299999993</v>
      </c>
      <c r="E2009" s="43">
        <v>-665041.86</v>
      </c>
      <c r="F2009" s="45">
        <v>-55260</v>
      </c>
      <c r="G2009" s="45">
        <v>-62450</v>
      </c>
      <c r="H2009" s="45">
        <v>-76690</v>
      </c>
      <c r="I2009" s="55">
        <f>pro[[#This Row],[Admin expenses 3]]+pro[[#This Row],[Admin expenses 2]]+pro[[#This Row],[Admin expenses 1]]+pro[[#This Row],[COGS]]</f>
        <v>-859441.86</v>
      </c>
      <c r="J2009" s="55">
        <f>pro[[#This Row],[Revenue]]+pro[[#This Row],[AdminExp]]</f>
        <v>8470247.6699999999</v>
      </c>
      <c r="K2009" s="83">
        <f>pro[[#This Row],[Profit]]/pro[[#This Row],[Revenue]]</f>
        <v>0.90788097961497771</v>
      </c>
      <c r="L2009" s="56">
        <f t="shared" si="31"/>
        <v>3</v>
      </c>
      <c r="M2009" s="82" t="str">
        <f>"Q"&amp;" "&amp;VLOOKUP(pro[[#This Row],[Period]],Mapping!A:B,2,0)</f>
        <v>Q 1</v>
      </c>
      <c r="N2009"/>
    </row>
    <row r="2010" spans="1:14" ht="11.25" customHeight="1" x14ac:dyDescent="0.2">
      <c r="A2010" s="42" t="s">
        <v>42</v>
      </c>
      <c r="B2010" s="44" t="s">
        <v>17</v>
      </c>
      <c r="C2010" s="44" t="s">
        <v>58</v>
      </c>
      <c r="D2010" s="43">
        <v>50838.095000000001</v>
      </c>
      <c r="E2010" s="43">
        <v>-67518.975999999995</v>
      </c>
      <c r="F2010" s="45">
        <v>-97160</v>
      </c>
      <c r="G2010" s="45">
        <v>-50330</v>
      </c>
      <c r="H2010" s="45">
        <v>-99490</v>
      </c>
      <c r="I2010" s="55">
        <f>pro[[#This Row],[Admin expenses 3]]+pro[[#This Row],[Admin expenses 2]]+pro[[#This Row],[Admin expenses 1]]+pro[[#This Row],[COGS]]</f>
        <v>-314498.97600000002</v>
      </c>
      <c r="J2010" s="55">
        <f>pro[[#This Row],[Revenue]]+pro[[#This Row],[AdminExp]]</f>
        <v>-263660.88100000005</v>
      </c>
      <c r="K2010" s="83">
        <f>pro[[#This Row],[Profit]]/pro[[#This Row],[Revenue]]</f>
        <v>-5.1862856190815183</v>
      </c>
      <c r="L2010" s="56">
        <f t="shared" si="31"/>
        <v>3</v>
      </c>
      <c r="M2010" s="82" t="str">
        <f>"Q"&amp;" "&amp;VLOOKUP(pro[[#This Row],[Period]],Mapping!A:B,2,0)</f>
        <v>Q 1</v>
      </c>
      <c r="N2010"/>
    </row>
    <row r="2011" spans="1:14" ht="11.25" customHeight="1" x14ac:dyDescent="0.2">
      <c r="A2011" s="42" t="s">
        <v>42</v>
      </c>
      <c r="B2011" s="44" t="s">
        <v>17</v>
      </c>
      <c r="C2011" s="44" t="s">
        <v>59</v>
      </c>
      <c r="D2011" s="43">
        <v>727066.57799999998</v>
      </c>
      <c r="E2011" s="43">
        <v>-418848.62599999999</v>
      </c>
      <c r="F2011" s="45">
        <v>-87360</v>
      </c>
      <c r="G2011" s="45">
        <v>-108210</v>
      </c>
      <c r="H2011" s="45">
        <v>-44890</v>
      </c>
      <c r="I2011" s="55">
        <f>pro[[#This Row],[Admin expenses 3]]+pro[[#This Row],[Admin expenses 2]]+pro[[#This Row],[Admin expenses 1]]+pro[[#This Row],[COGS]]</f>
        <v>-659308.62599999993</v>
      </c>
      <c r="J2011" s="55">
        <f>pro[[#This Row],[Revenue]]+pro[[#This Row],[AdminExp]]</f>
        <v>67757.952000000048</v>
      </c>
      <c r="K2011" s="83">
        <f>pro[[#This Row],[Profit]]/pro[[#This Row],[Revenue]]</f>
        <v>9.3193600215247488E-2</v>
      </c>
      <c r="L2011" s="56">
        <f t="shared" si="31"/>
        <v>3</v>
      </c>
      <c r="M2011" s="82" t="str">
        <f>"Q"&amp;" "&amp;VLOOKUP(pro[[#This Row],[Period]],Mapping!A:B,2,0)</f>
        <v>Q 1</v>
      </c>
      <c r="N2011"/>
    </row>
    <row r="2012" spans="1:14" ht="11.25" customHeight="1" x14ac:dyDescent="0.2">
      <c r="A2012" s="42" t="s">
        <v>42</v>
      </c>
      <c r="B2012" s="44" t="s">
        <v>17</v>
      </c>
      <c r="C2012" s="44" t="s">
        <v>57</v>
      </c>
      <c r="D2012" s="43">
        <v>461576.27600000001</v>
      </c>
      <c r="E2012" s="43">
        <v>-454816.29200000002</v>
      </c>
      <c r="F2012" s="45">
        <v>-76310</v>
      </c>
      <c r="G2012" s="45">
        <v>-106630</v>
      </c>
      <c r="H2012" s="45">
        <v>-31730</v>
      </c>
      <c r="I2012" s="55">
        <f>pro[[#This Row],[Admin expenses 3]]+pro[[#This Row],[Admin expenses 2]]+pro[[#This Row],[Admin expenses 1]]+pro[[#This Row],[COGS]]</f>
        <v>-669486.29200000002</v>
      </c>
      <c r="J2012" s="55">
        <f>pro[[#This Row],[Revenue]]+pro[[#This Row],[AdminExp]]</f>
        <v>-207910.016</v>
      </c>
      <c r="K2012" s="83">
        <f>pro[[#This Row],[Profit]]/pro[[#This Row],[Revenue]]</f>
        <v>-0.45043479660986735</v>
      </c>
      <c r="L2012" s="56">
        <f t="shared" si="31"/>
        <v>3</v>
      </c>
      <c r="M2012" s="82" t="str">
        <f>"Q"&amp;" "&amp;VLOOKUP(pro[[#This Row],[Period]],Mapping!A:B,2,0)</f>
        <v>Q 1</v>
      </c>
      <c r="N2012"/>
    </row>
    <row r="2013" spans="1:14" ht="11.25" customHeight="1" x14ac:dyDescent="0.2">
      <c r="A2013" s="42" t="s">
        <v>42</v>
      </c>
      <c r="B2013" s="44" t="s">
        <v>17</v>
      </c>
      <c r="C2013" s="44" t="s">
        <v>57</v>
      </c>
      <c r="D2013" s="43">
        <v>579453.63699999999</v>
      </c>
      <c r="E2013" s="43">
        <v>-149324.15399999998</v>
      </c>
      <c r="F2013" s="45">
        <v>-91060</v>
      </c>
      <c r="G2013" s="45">
        <v>-34520</v>
      </c>
      <c r="H2013" s="45">
        <v>-35740</v>
      </c>
      <c r="I2013" s="55">
        <f>pro[[#This Row],[Admin expenses 3]]+pro[[#This Row],[Admin expenses 2]]+pro[[#This Row],[Admin expenses 1]]+pro[[#This Row],[COGS]]</f>
        <v>-310644.15399999998</v>
      </c>
      <c r="J2013" s="55">
        <f>pro[[#This Row],[Revenue]]+pro[[#This Row],[AdminExp]]</f>
        <v>268809.48300000001</v>
      </c>
      <c r="K2013" s="83">
        <f>pro[[#This Row],[Profit]]/pro[[#This Row],[Revenue]]</f>
        <v>0.46390162359098286</v>
      </c>
      <c r="L2013" s="56">
        <f t="shared" si="31"/>
        <v>3</v>
      </c>
      <c r="M2013" s="82" t="str">
        <f>"Q"&amp;" "&amp;VLOOKUP(pro[[#This Row],[Period]],Mapping!A:B,2,0)</f>
        <v>Q 1</v>
      </c>
      <c r="N2013"/>
    </row>
    <row r="2014" spans="1:14" ht="11.25" customHeight="1" x14ac:dyDescent="0.2">
      <c r="A2014" s="42" t="s">
        <v>42</v>
      </c>
      <c r="B2014" s="44" t="s">
        <v>17</v>
      </c>
      <c r="C2014" s="44" t="s">
        <v>57</v>
      </c>
      <c r="D2014" s="43">
        <v>482076.68599999993</v>
      </c>
      <c r="E2014" s="43">
        <v>-152913.54399999999</v>
      </c>
      <c r="F2014" s="45">
        <v>-74470</v>
      </c>
      <c r="G2014" s="45">
        <v>-77900</v>
      </c>
      <c r="H2014" s="45">
        <v>-93670</v>
      </c>
      <c r="I2014" s="55">
        <f>pro[[#This Row],[Admin expenses 3]]+pro[[#This Row],[Admin expenses 2]]+pro[[#This Row],[Admin expenses 1]]+pro[[#This Row],[COGS]]</f>
        <v>-398953.54399999999</v>
      </c>
      <c r="J2014" s="55">
        <f>pro[[#This Row],[Revenue]]+pro[[#This Row],[AdminExp]]</f>
        <v>83123.141999999934</v>
      </c>
      <c r="K2014" s="83">
        <f>pro[[#This Row],[Profit]]/pro[[#This Row],[Revenue]]</f>
        <v>0.17242721835338859</v>
      </c>
      <c r="L2014" s="56">
        <f t="shared" si="31"/>
        <v>3</v>
      </c>
      <c r="M2014" s="82" t="str">
        <f>"Q"&amp;" "&amp;VLOOKUP(pro[[#This Row],[Period]],Mapping!A:B,2,0)</f>
        <v>Q 1</v>
      </c>
      <c r="N2014"/>
    </row>
    <row r="2015" spans="1:14" ht="11.25" customHeight="1" x14ac:dyDescent="0.2">
      <c r="A2015" s="42" t="s">
        <v>42</v>
      </c>
      <c r="B2015" s="44" t="s">
        <v>17</v>
      </c>
      <c r="C2015" s="44" t="s">
        <v>57</v>
      </c>
      <c r="D2015" s="43">
        <v>159470.94099999999</v>
      </c>
      <c r="E2015" s="43">
        <v>-93020.332999999999</v>
      </c>
      <c r="F2015" s="45">
        <v>-82860</v>
      </c>
      <c r="G2015" s="45">
        <v>-44120</v>
      </c>
      <c r="H2015" s="45">
        <v>-48140</v>
      </c>
      <c r="I2015" s="55">
        <f>pro[[#This Row],[Admin expenses 3]]+pro[[#This Row],[Admin expenses 2]]+pro[[#This Row],[Admin expenses 1]]+pro[[#This Row],[COGS]]</f>
        <v>-268140.33299999998</v>
      </c>
      <c r="J2015" s="55">
        <f>pro[[#This Row],[Revenue]]+pro[[#This Row],[AdminExp]]</f>
        <v>-108669.39199999999</v>
      </c>
      <c r="K2015" s="83">
        <f>pro[[#This Row],[Profit]]/pro[[#This Row],[Revenue]]</f>
        <v>-0.68143695220309763</v>
      </c>
      <c r="L2015" s="56">
        <f t="shared" si="31"/>
        <v>3</v>
      </c>
      <c r="M2015" s="82" t="str">
        <f>"Q"&amp;" "&amp;VLOOKUP(pro[[#This Row],[Period]],Mapping!A:B,2,0)</f>
        <v>Q 1</v>
      </c>
      <c r="N2015"/>
    </row>
    <row r="2016" spans="1:14" ht="11.25" customHeight="1" x14ac:dyDescent="0.2">
      <c r="A2016" s="42" t="s">
        <v>42</v>
      </c>
      <c r="B2016" s="44" t="s">
        <v>17</v>
      </c>
      <c r="C2016" s="44" t="s">
        <v>57</v>
      </c>
      <c r="D2016" s="43">
        <v>397966.16299999994</v>
      </c>
      <c r="E2016" s="43">
        <v>-454111.973</v>
      </c>
      <c r="F2016" s="45">
        <v>-48840</v>
      </c>
      <c r="G2016" s="45">
        <v>-90490</v>
      </c>
      <c r="H2016" s="45">
        <v>-33790</v>
      </c>
      <c r="I2016" s="55">
        <f>pro[[#This Row],[Admin expenses 3]]+pro[[#This Row],[Admin expenses 2]]+pro[[#This Row],[Admin expenses 1]]+pro[[#This Row],[COGS]]</f>
        <v>-627231.973</v>
      </c>
      <c r="J2016" s="55">
        <f>pro[[#This Row],[Revenue]]+pro[[#This Row],[AdminExp]]</f>
        <v>-229265.81000000006</v>
      </c>
      <c r="K2016" s="83">
        <f>pro[[#This Row],[Profit]]/pro[[#This Row],[Revenue]]</f>
        <v>-0.57609372684280213</v>
      </c>
      <c r="L2016" s="56">
        <f t="shared" si="31"/>
        <v>3</v>
      </c>
      <c r="M2016" s="82" t="str">
        <f>"Q"&amp;" "&amp;VLOOKUP(pro[[#This Row],[Period]],Mapping!A:B,2,0)</f>
        <v>Q 1</v>
      </c>
      <c r="N2016"/>
    </row>
    <row r="2017" spans="1:14" ht="11.25" customHeight="1" x14ac:dyDescent="0.2">
      <c r="A2017" s="42" t="s">
        <v>42</v>
      </c>
      <c r="B2017" s="44" t="s">
        <v>17</v>
      </c>
      <c r="C2017" s="44" t="s">
        <v>58</v>
      </c>
      <c r="D2017" s="43">
        <v>3199935.1159999999</v>
      </c>
      <c r="E2017" s="43">
        <v>-222769.00099999999</v>
      </c>
      <c r="F2017" s="45">
        <v>-78450</v>
      </c>
      <c r="G2017" s="45">
        <v>-13190</v>
      </c>
      <c r="H2017" s="45">
        <v>-100900</v>
      </c>
      <c r="I2017" s="55">
        <f>pro[[#This Row],[Admin expenses 3]]+pro[[#This Row],[Admin expenses 2]]+pro[[#This Row],[Admin expenses 1]]+pro[[#This Row],[COGS]]</f>
        <v>-415309.00099999999</v>
      </c>
      <c r="J2017" s="55">
        <f>pro[[#This Row],[Revenue]]+pro[[#This Row],[AdminExp]]</f>
        <v>2784626.1149999998</v>
      </c>
      <c r="K2017" s="83">
        <f>pro[[#This Row],[Profit]]/pro[[#This Row],[Revenue]]</f>
        <v>0.87021330560003762</v>
      </c>
      <c r="L2017" s="56">
        <f t="shared" si="31"/>
        <v>3</v>
      </c>
      <c r="M2017" s="82" t="str">
        <f>"Q"&amp;" "&amp;VLOOKUP(pro[[#This Row],[Period]],Mapping!A:B,2,0)</f>
        <v>Q 1</v>
      </c>
      <c r="N2017"/>
    </row>
    <row r="2018" spans="1:14" ht="11.25" customHeight="1" x14ac:dyDescent="0.2">
      <c r="A2018" s="42" t="s">
        <v>42</v>
      </c>
      <c r="B2018" s="44" t="s">
        <v>19</v>
      </c>
      <c r="C2018" s="44" t="s">
        <v>59</v>
      </c>
      <c r="D2018" s="43">
        <v>1121022.308</v>
      </c>
      <c r="E2018" s="43">
        <v>-142821.546</v>
      </c>
      <c r="F2018" s="45">
        <v>-53500</v>
      </c>
      <c r="G2018" s="45">
        <v>-42900</v>
      </c>
      <c r="H2018" s="45">
        <v>-89040</v>
      </c>
      <c r="I2018" s="55">
        <f>pro[[#This Row],[Admin expenses 3]]+pro[[#This Row],[Admin expenses 2]]+pro[[#This Row],[Admin expenses 1]]+pro[[#This Row],[COGS]]</f>
        <v>-328261.54599999997</v>
      </c>
      <c r="J2018" s="55">
        <f>pro[[#This Row],[Revenue]]+pro[[#This Row],[AdminExp]]</f>
        <v>792760.76199999999</v>
      </c>
      <c r="K2018" s="83">
        <f>pro[[#This Row],[Profit]]/pro[[#This Row],[Revenue]]</f>
        <v>0.70717661579309088</v>
      </c>
      <c r="L2018" s="56">
        <f t="shared" si="31"/>
        <v>3</v>
      </c>
      <c r="M2018" s="82" t="str">
        <f>"Q"&amp;" "&amp;VLOOKUP(pro[[#This Row],[Period]],Mapping!A:B,2,0)</f>
        <v>Q 1</v>
      </c>
      <c r="N2018"/>
    </row>
    <row r="2019" spans="1:14" ht="11.25" customHeight="1" x14ac:dyDescent="0.2">
      <c r="A2019" s="42" t="s">
        <v>42</v>
      </c>
      <c r="B2019" s="44" t="s">
        <v>19</v>
      </c>
      <c r="C2019" s="44" t="s">
        <v>57</v>
      </c>
      <c r="D2019" s="43">
        <v>3347496.068</v>
      </c>
      <c r="E2019" s="43">
        <v>-2335897.0739999996</v>
      </c>
      <c r="F2019" s="45">
        <v>-71740</v>
      </c>
      <c r="G2019" s="45">
        <v>-77550</v>
      </c>
      <c r="H2019" s="45">
        <v>-50210</v>
      </c>
      <c r="I2019" s="55">
        <f>pro[[#This Row],[Admin expenses 3]]+pro[[#This Row],[Admin expenses 2]]+pro[[#This Row],[Admin expenses 1]]+pro[[#This Row],[COGS]]</f>
        <v>-2535397.0739999996</v>
      </c>
      <c r="J2019" s="55">
        <f>pro[[#This Row],[Revenue]]+pro[[#This Row],[AdminExp]]</f>
        <v>812098.99400000041</v>
      </c>
      <c r="K2019" s="83">
        <f>pro[[#This Row],[Profit]]/pro[[#This Row],[Revenue]]</f>
        <v>0.24259893887947068</v>
      </c>
      <c r="L2019" s="56">
        <f t="shared" si="31"/>
        <v>3</v>
      </c>
      <c r="M2019" s="82" t="str">
        <f>"Q"&amp;" "&amp;VLOOKUP(pro[[#This Row],[Period]],Mapping!A:B,2,0)</f>
        <v>Q 1</v>
      </c>
      <c r="N2019"/>
    </row>
    <row r="2020" spans="1:14" ht="11.25" customHeight="1" x14ac:dyDescent="0.2">
      <c r="A2020" s="42" t="s">
        <v>42</v>
      </c>
      <c r="B2020" s="44" t="s">
        <v>19</v>
      </c>
      <c r="C2020" s="44" t="s">
        <v>57</v>
      </c>
      <c r="D2020" s="43">
        <v>849855.03399999999</v>
      </c>
      <c r="E2020" s="43">
        <v>-175423.80799999999</v>
      </c>
      <c r="F2020" s="45">
        <v>-39620</v>
      </c>
      <c r="G2020" s="45">
        <v>-89950</v>
      </c>
      <c r="H2020" s="45">
        <v>-33400</v>
      </c>
      <c r="I2020" s="55">
        <f>pro[[#This Row],[Admin expenses 3]]+pro[[#This Row],[Admin expenses 2]]+pro[[#This Row],[Admin expenses 1]]+pro[[#This Row],[COGS]]</f>
        <v>-338393.80799999996</v>
      </c>
      <c r="J2020" s="55">
        <f>pro[[#This Row],[Revenue]]+pro[[#This Row],[AdminExp]]</f>
        <v>511461.22600000002</v>
      </c>
      <c r="K2020" s="83">
        <f>pro[[#This Row],[Profit]]/pro[[#This Row],[Revenue]]</f>
        <v>0.60182172904561515</v>
      </c>
      <c r="L2020" s="56">
        <f t="shared" si="31"/>
        <v>3</v>
      </c>
      <c r="M2020" s="82" t="str">
        <f>"Q"&amp;" "&amp;VLOOKUP(pro[[#This Row],[Period]],Mapping!A:B,2,0)</f>
        <v>Q 1</v>
      </c>
      <c r="N2020"/>
    </row>
    <row r="2021" spans="1:14" ht="11.25" customHeight="1" x14ac:dyDescent="0.2">
      <c r="A2021" s="42" t="s">
        <v>42</v>
      </c>
      <c r="B2021" s="44" t="s">
        <v>19</v>
      </c>
      <c r="C2021" s="44" t="s">
        <v>57</v>
      </c>
      <c r="D2021" s="43">
        <v>381100.72</v>
      </c>
      <c r="E2021" s="43">
        <v>-127895.08899999998</v>
      </c>
      <c r="F2021" s="45">
        <v>-45420</v>
      </c>
      <c r="G2021" s="45">
        <v>-105290</v>
      </c>
      <c r="H2021" s="45">
        <v>-92390</v>
      </c>
      <c r="I2021" s="55">
        <f>pro[[#This Row],[Admin expenses 3]]+pro[[#This Row],[Admin expenses 2]]+pro[[#This Row],[Admin expenses 1]]+pro[[#This Row],[COGS]]</f>
        <v>-370995.08899999998</v>
      </c>
      <c r="J2021" s="55">
        <f>pro[[#This Row],[Revenue]]+pro[[#This Row],[AdminExp]]</f>
        <v>10105.630999999994</v>
      </c>
      <c r="K2021" s="83">
        <f>pro[[#This Row],[Profit]]/pro[[#This Row],[Revenue]]</f>
        <v>2.6516955937527471E-2</v>
      </c>
      <c r="L2021" s="56">
        <f t="shared" si="31"/>
        <v>3</v>
      </c>
      <c r="M2021" s="82" t="str">
        <f>"Q"&amp;" "&amp;VLOOKUP(pro[[#This Row],[Period]],Mapping!A:B,2,0)</f>
        <v>Q 1</v>
      </c>
      <c r="N2021"/>
    </row>
    <row r="2022" spans="1:14" ht="11.25" customHeight="1" x14ac:dyDescent="0.2">
      <c r="A2022" s="42" t="s">
        <v>42</v>
      </c>
      <c r="B2022" s="44" t="s">
        <v>19</v>
      </c>
      <c r="C2022" s="44" t="s">
        <v>58</v>
      </c>
      <c r="D2022" s="43">
        <v>2682716.8969999999</v>
      </c>
      <c r="E2022" s="43">
        <v>-2196790.7569999998</v>
      </c>
      <c r="F2022" s="45">
        <v>-78210</v>
      </c>
      <c r="G2022" s="45">
        <v>-43230</v>
      </c>
      <c r="H2022" s="45">
        <v>-69460</v>
      </c>
      <c r="I2022" s="55">
        <f>pro[[#This Row],[Admin expenses 3]]+pro[[#This Row],[Admin expenses 2]]+pro[[#This Row],[Admin expenses 1]]+pro[[#This Row],[COGS]]</f>
        <v>-2387690.7569999998</v>
      </c>
      <c r="J2022" s="55">
        <f>pro[[#This Row],[Revenue]]+pro[[#This Row],[AdminExp]]</f>
        <v>295026.14000000013</v>
      </c>
      <c r="K2022" s="83">
        <f>pro[[#This Row],[Profit]]/pro[[#This Row],[Revenue]]</f>
        <v>0.10997289364745078</v>
      </c>
      <c r="L2022" s="56">
        <f t="shared" si="31"/>
        <v>3</v>
      </c>
      <c r="M2022" s="82" t="str">
        <f>"Q"&amp;" "&amp;VLOOKUP(pro[[#This Row],[Period]],Mapping!A:B,2,0)</f>
        <v>Q 1</v>
      </c>
      <c r="N2022"/>
    </row>
    <row r="2023" spans="1:14" ht="11.25" customHeight="1" x14ac:dyDescent="0.2">
      <c r="A2023" s="42" t="s">
        <v>42</v>
      </c>
      <c r="B2023" s="44" t="s">
        <v>19</v>
      </c>
      <c r="C2023" s="44" t="s">
        <v>59</v>
      </c>
      <c r="D2023" s="43">
        <v>2172147.25</v>
      </c>
      <c r="E2023" s="43">
        <v>-285938.02299999999</v>
      </c>
      <c r="F2023" s="45">
        <v>-22220</v>
      </c>
      <c r="G2023" s="45">
        <v>-46300</v>
      </c>
      <c r="H2023" s="45">
        <v>-100330</v>
      </c>
      <c r="I2023" s="55">
        <f>pro[[#This Row],[Admin expenses 3]]+pro[[#This Row],[Admin expenses 2]]+pro[[#This Row],[Admin expenses 1]]+pro[[#This Row],[COGS]]</f>
        <v>-454788.02299999999</v>
      </c>
      <c r="J2023" s="55">
        <f>pro[[#This Row],[Revenue]]+pro[[#This Row],[AdminExp]]</f>
        <v>1717359.227</v>
      </c>
      <c r="K2023" s="83">
        <f>pro[[#This Row],[Profit]]/pro[[#This Row],[Revenue]]</f>
        <v>0.79062744342032976</v>
      </c>
      <c r="L2023" s="56">
        <f t="shared" si="31"/>
        <v>3</v>
      </c>
      <c r="M2023" s="82" t="str">
        <f>"Q"&amp;" "&amp;VLOOKUP(pro[[#This Row],[Period]],Mapping!A:B,2,0)</f>
        <v>Q 1</v>
      </c>
      <c r="N2023"/>
    </row>
    <row r="2024" spans="1:14" ht="11.25" customHeight="1" x14ac:dyDescent="0.2">
      <c r="A2024" s="42" t="s">
        <v>42</v>
      </c>
      <c r="B2024" s="44" t="s">
        <v>19</v>
      </c>
      <c r="C2024" s="44" t="s">
        <v>57</v>
      </c>
      <c r="D2024" s="43">
        <v>455558.95699999999</v>
      </c>
      <c r="E2024" s="43">
        <v>-429962.37199999997</v>
      </c>
      <c r="F2024" s="45">
        <v>-82800</v>
      </c>
      <c r="G2024" s="45">
        <v>-20700</v>
      </c>
      <c r="H2024" s="45">
        <v>-34210</v>
      </c>
      <c r="I2024" s="55">
        <f>pro[[#This Row],[Admin expenses 3]]+pro[[#This Row],[Admin expenses 2]]+pro[[#This Row],[Admin expenses 1]]+pro[[#This Row],[COGS]]</f>
        <v>-567672.37199999997</v>
      </c>
      <c r="J2024" s="55">
        <f>pro[[#This Row],[Revenue]]+pro[[#This Row],[AdminExp]]</f>
        <v>-112113.41499999998</v>
      </c>
      <c r="K2024" s="83">
        <f>pro[[#This Row],[Profit]]/pro[[#This Row],[Revenue]]</f>
        <v>-0.24610078076019473</v>
      </c>
      <c r="L2024" s="56">
        <f t="shared" si="31"/>
        <v>3</v>
      </c>
      <c r="M2024" s="82" t="str">
        <f>"Q"&amp;" "&amp;VLOOKUP(pro[[#This Row],[Period]],Mapping!A:B,2,0)</f>
        <v>Q 1</v>
      </c>
      <c r="N2024"/>
    </row>
    <row r="2025" spans="1:14" ht="11.25" customHeight="1" x14ac:dyDescent="0.2">
      <c r="A2025" s="42" t="s">
        <v>42</v>
      </c>
      <c r="B2025" s="44" t="s">
        <v>19</v>
      </c>
      <c r="C2025" s="44" t="s">
        <v>57</v>
      </c>
      <c r="D2025" s="43">
        <v>2010543.4439999999</v>
      </c>
      <c r="E2025" s="43">
        <v>-1872970.5609999998</v>
      </c>
      <c r="F2025" s="45">
        <v>-88210</v>
      </c>
      <c r="G2025" s="45">
        <v>-84600</v>
      </c>
      <c r="H2025" s="45">
        <v>-18290</v>
      </c>
      <c r="I2025" s="55">
        <f>pro[[#This Row],[Admin expenses 3]]+pro[[#This Row],[Admin expenses 2]]+pro[[#This Row],[Admin expenses 1]]+pro[[#This Row],[COGS]]</f>
        <v>-2064070.5609999998</v>
      </c>
      <c r="J2025" s="55">
        <f>pro[[#This Row],[Revenue]]+pro[[#This Row],[AdminExp]]</f>
        <v>-53527.116999999853</v>
      </c>
      <c r="K2025" s="83">
        <f>pro[[#This Row],[Profit]]/pro[[#This Row],[Revenue]]</f>
        <v>-2.6623208346847269E-2</v>
      </c>
      <c r="L2025" s="56">
        <f t="shared" si="31"/>
        <v>3</v>
      </c>
      <c r="M2025" s="82" t="str">
        <f>"Q"&amp;" "&amp;VLOOKUP(pro[[#This Row],[Period]],Mapping!A:B,2,0)</f>
        <v>Q 1</v>
      </c>
      <c r="N2025"/>
    </row>
    <row r="2026" spans="1:14" ht="11.25" customHeight="1" x14ac:dyDescent="0.2">
      <c r="A2026" s="42" t="s">
        <v>42</v>
      </c>
      <c r="B2026" s="44" t="s">
        <v>19</v>
      </c>
      <c r="C2026" s="44" t="s">
        <v>58</v>
      </c>
      <c r="D2026" s="43">
        <v>529197.07399999991</v>
      </c>
      <c r="E2026" s="43">
        <v>-428959.33500000002</v>
      </c>
      <c r="F2026" s="45">
        <v>-90960</v>
      </c>
      <c r="G2026" s="45">
        <v>-97070</v>
      </c>
      <c r="H2026" s="45">
        <v>-59420</v>
      </c>
      <c r="I2026" s="55">
        <f>pro[[#This Row],[Admin expenses 3]]+pro[[#This Row],[Admin expenses 2]]+pro[[#This Row],[Admin expenses 1]]+pro[[#This Row],[COGS]]</f>
        <v>-676409.33499999996</v>
      </c>
      <c r="J2026" s="55">
        <f>pro[[#This Row],[Revenue]]+pro[[#This Row],[AdminExp]]</f>
        <v>-147212.26100000006</v>
      </c>
      <c r="K2026" s="83">
        <f>pro[[#This Row],[Profit]]/pro[[#This Row],[Revenue]]</f>
        <v>-0.27818041374884867</v>
      </c>
      <c r="L2026" s="56">
        <f t="shared" si="31"/>
        <v>3</v>
      </c>
      <c r="M2026" s="82" t="str">
        <f>"Q"&amp;" "&amp;VLOOKUP(pro[[#This Row],[Period]],Mapping!A:B,2,0)</f>
        <v>Q 1</v>
      </c>
      <c r="N2026"/>
    </row>
    <row r="2027" spans="1:14" ht="11.25" customHeight="1" x14ac:dyDescent="0.2">
      <c r="A2027" s="42" t="s">
        <v>42</v>
      </c>
      <c r="B2027" s="44" t="s">
        <v>19</v>
      </c>
      <c r="C2027" s="44" t="s">
        <v>59</v>
      </c>
      <c r="D2027" s="43">
        <v>26198.06</v>
      </c>
      <c r="E2027" s="43">
        <v>-40143.977999999996</v>
      </c>
      <c r="F2027" s="45">
        <v>-65000</v>
      </c>
      <c r="G2027" s="45">
        <v>-40060</v>
      </c>
      <c r="H2027" s="45">
        <v>-98720</v>
      </c>
      <c r="I2027" s="55">
        <f>pro[[#This Row],[Admin expenses 3]]+pro[[#This Row],[Admin expenses 2]]+pro[[#This Row],[Admin expenses 1]]+pro[[#This Row],[COGS]]</f>
        <v>-243923.978</v>
      </c>
      <c r="J2027" s="55">
        <f>pro[[#This Row],[Revenue]]+pro[[#This Row],[AdminExp]]</f>
        <v>-217725.91800000001</v>
      </c>
      <c r="K2027" s="83">
        <f>pro[[#This Row],[Profit]]/pro[[#This Row],[Revenue]]</f>
        <v>-8.3107649192344777</v>
      </c>
      <c r="L2027" s="56">
        <f t="shared" si="31"/>
        <v>3</v>
      </c>
      <c r="M2027" s="82" t="str">
        <f>"Q"&amp;" "&amp;VLOOKUP(pro[[#This Row],[Period]],Mapping!A:B,2,0)</f>
        <v>Q 1</v>
      </c>
      <c r="N2027"/>
    </row>
    <row r="2028" spans="1:14" ht="11.25" customHeight="1" x14ac:dyDescent="0.2">
      <c r="A2028" s="42" t="s">
        <v>42</v>
      </c>
      <c r="B2028" s="44" t="s">
        <v>19</v>
      </c>
      <c r="C2028" s="44" t="s">
        <v>57</v>
      </c>
      <c r="D2028" s="43">
        <v>17539.024999999998</v>
      </c>
      <c r="E2028" s="43">
        <v>-1850.7369999999999</v>
      </c>
      <c r="F2028" s="45">
        <v>-39030</v>
      </c>
      <c r="G2028" s="45">
        <v>-32280</v>
      </c>
      <c r="H2028" s="45">
        <v>-27000</v>
      </c>
      <c r="I2028" s="55">
        <f>pro[[#This Row],[Admin expenses 3]]+pro[[#This Row],[Admin expenses 2]]+pro[[#This Row],[Admin expenses 1]]+pro[[#This Row],[COGS]]</f>
        <v>-100160.73699999999</v>
      </c>
      <c r="J2028" s="55">
        <f>pro[[#This Row],[Revenue]]+pro[[#This Row],[AdminExp]]</f>
        <v>-82621.712</v>
      </c>
      <c r="K2028" s="83">
        <f>pro[[#This Row],[Profit]]/pro[[#This Row],[Revenue]]</f>
        <v>-4.7107357450029301</v>
      </c>
      <c r="L2028" s="56">
        <f t="shared" si="31"/>
        <v>3</v>
      </c>
      <c r="M2028" s="82" t="str">
        <f>"Q"&amp;" "&amp;VLOOKUP(pro[[#This Row],[Period]],Mapping!A:B,2,0)</f>
        <v>Q 1</v>
      </c>
      <c r="N2028"/>
    </row>
    <row r="2029" spans="1:14" ht="11.25" customHeight="1" x14ac:dyDescent="0.2">
      <c r="A2029" s="42" t="s">
        <v>42</v>
      </c>
      <c r="B2029" s="44" t="s">
        <v>19</v>
      </c>
      <c r="C2029" s="44" t="s">
        <v>57</v>
      </c>
      <c r="D2029" s="43">
        <v>83037.877999999997</v>
      </c>
      <c r="E2029" s="43">
        <v>-6330.3519999999999</v>
      </c>
      <c r="F2029" s="45">
        <v>-106270</v>
      </c>
      <c r="G2029" s="45">
        <v>-91070</v>
      </c>
      <c r="H2029" s="45">
        <v>-48330</v>
      </c>
      <c r="I2029" s="55">
        <f>pro[[#This Row],[Admin expenses 3]]+pro[[#This Row],[Admin expenses 2]]+pro[[#This Row],[Admin expenses 1]]+pro[[#This Row],[COGS]]</f>
        <v>-252000.35200000001</v>
      </c>
      <c r="J2029" s="55">
        <f>pro[[#This Row],[Revenue]]+pro[[#This Row],[AdminExp]]</f>
        <v>-168962.47400000002</v>
      </c>
      <c r="K2029" s="83">
        <f>pro[[#This Row],[Profit]]/pro[[#This Row],[Revenue]]</f>
        <v>-2.0347638700497623</v>
      </c>
      <c r="L2029" s="56">
        <f t="shared" si="31"/>
        <v>3</v>
      </c>
      <c r="M2029" s="82" t="str">
        <f>"Q"&amp;" "&amp;VLOOKUP(pro[[#This Row],[Period]],Mapping!A:B,2,0)</f>
        <v>Q 1</v>
      </c>
      <c r="N2029"/>
    </row>
    <row r="2030" spans="1:14" ht="11.25" customHeight="1" x14ac:dyDescent="0.2">
      <c r="A2030" s="42" t="s">
        <v>42</v>
      </c>
      <c r="B2030" s="44" t="s">
        <v>19</v>
      </c>
      <c r="C2030" s="44" t="s">
        <v>58</v>
      </c>
      <c r="D2030" s="43">
        <v>25110.05</v>
      </c>
      <c r="E2030" s="43">
        <v>-23959.865999999998</v>
      </c>
      <c r="F2030" s="45">
        <v>-32420</v>
      </c>
      <c r="G2030" s="45">
        <v>-79660</v>
      </c>
      <c r="H2030" s="45">
        <v>-96420</v>
      </c>
      <c r="I2030" s="55">
        <f>pro[[#This Row],[Admin expenses 3]]+pro[[#This Row],[Admin expenses 2]]+pro[[#This Row],[Admin expenses 1]]+pro[[#This Row],[COGS]]</f>
        <v>-232459.86600000001</v>
      </c>
      <c r="J2030" s="55">
        <f>pro[[#This Row],[Revenue]]+pro[[#This Row],[AdminExp]]</f>
        <v>-207349.81600000002</v>
      </c>
      <c r="K2030" s="83">
        <f>pro[[#This Row],[Profit]]/pro[[#This Row],[Revenue]]</f>
        <v>-8.2576424977250156</v>
      </c>
      <c r="L2030" s="56">
        <f t="shared" si="31"/>
        <v>3</v>
      </c>
      <c r="M2030" s="82" t="str">
        <f>"Q"&amp;" "&amp;VLOOKUP(pro[[#This Row],[Period]],Mapping!A:B,2,0)</f>
        <v>Q 1</v>
      </c>
      <c r="N2030"/>
    </row>
    <row r="2031" spans="1:14" ht="11.25" customHeight="1" x14ac:dyDescent="0.2">
      <c r="A2031" s="42" t="s">
        <v>42</v>
      </c>
      <c r="B2031" s="44" t="s">
        <v>19</v>
      </c>
      <c r="C2031" s="44" t="s">
        <v>57</v>
      </c>
      <c r="D2031" s="43">
        <v>1194730.838</v>
      </c>
      <c r="E2031" s="43">
        <v>-673029.75599999994</v>
      </c>
      <c r="F2031" s="45">
        <v>-84940</v>
      </c>
      <c r="G2031" s="45">
        <v>-48040</v>
      </c>
      <c r="H2031" s="45">
        <v>-61280</v>
      </c>
      <c r="I2031" s="55">
        <f>pro[[#This Row],[Admin expenses 3]]+pro[[#This Row],[Admin expenses 2]]+pro[[#This Row],[Admin expenses 1]]+pro[[#This Row],[COGS]]</f>
        <v>-867289.75599999994</v>
      </c>
      <c r="J2031" s="55">
        <f>pro[[#This Row],[Revenue]]+pro[[#This Row],[AdminExp]]</f>
        <v>327441.08200000005</v>
      </c>
      <c r="K2031" s="83">
        <f>pro[[#This Row],[Profit]]/pro[[#This Row],[Revenue]]</f>
        <v>0.27407100543930218</v>
      </c>
      <c r="L2031" s="56">
        <f t="shared" si="31"/>
        <v>3</v>
      </c>
      <c r="M2031" s="82" t="str">
        <f>"Q"&amp;" "&amp;VLOOKUP(pro[[#This Row],[Period]],Mapping!A:B,2,0)</f>
        <v>Q 1</v>
      </c>
      <c r="N2031"/>
    </row>
    <row r="2032" spans="1:14" ht="11.25" customHeight="1" x14ac:dyDescent="0.2">
      <c r="A2032" s="42" t="s">
        <v>42</v>
      </c>
      <c r="B2032" s="44" t="s">
        <v>19</v>
      </c>
      <c r="C2032" s="44" t="s">
        <v>58</v>
      </c>
      <c r="D2032" s="43">
        <v>1140055.4689999998</v>
      </c>
      <c r="E2032" s="43">
        <v>-1233763.7899999998</v>
      </c>
      <c r="F2032" s="45">
        <v>-48050</v>
      </c>
      <c r="G2032" s="45">
        <v>-28060</v>
      </c>
      <c r="H2032" s="45">
        <v>-48500</v>
      </c>
      <c r="I2032" s="55">
        <f>pro[[#This Row],[Admin expenses 3]]+pro[[#This Row],[Admin expenses 2]]+pro[[#This Row],[Admin expenses 1]]+pro[[#This Row],[COGS]]</f>
        <v>-1358373.7899999998</v>
      </c>
      <c r="J2032" s="55">
        <f>pro[[#This Row],[Revenue]]+pro[[#This Row],[AdminExp]]</f>
        <v>-218318.321</v>
      </c>
      <c r="K2032" s="83">
        <f>pro[[#This Row],[Profit]]/pro[[#This Row],[Revenue]]</f>
        <v>-0.19149798140216634</v>
      </c>
      <c r="L2032" s="56">
        <f t="shared" si="31"/>
        <v>3</v>
      </c>
      <c r="M2032" s="82" t="str">
        <f>"Q"&amp;" "&amp;VLOOKUP(pro[[#This Row],[Period]],Mapping!A:B,2,0)</f>
        <v>Q 1</v>
      </c>
      <c r="N2032"/>
    </row>
    <row r="2033" spans="1:14" ht="11.25" customHeight="1" x14ac:dyDescent="0.2">
      <c r="A2033" s="42" t="s">
        <v>42</v>
      </c>
      <c r="B2033" s="44" t="s">
        <v>19</v>
      </c>
      <c r="C2033" s="44" t="s">
        <v>59</v>
      </c>
      <c r="D2033" s="43">
        <v>1292885.699</v>
      </c>
      <c r="E2033" s="43">
        <v>-682556.81200000003</v>
      </c>
      <c r="F2033" s="45">
        <v>-39190</v>
      </c>
      <c r="G2033" s="45">
        <v>-59810</v>
      </c>
      <c r="H2033" s="45">
        <v>-49210</v>
      </c>
      <c r="I2033" s="55">
        <f>pro[[#This Row],[Admin expenses 3]]+pro[[#This Row],[Admin expenses 2]]+pro[[#This Row],[Admin expenses 1]]+pro[[#This Row],[COGS]]</f>
        <v>-830766.81200000003</v>
      </c>
      <c r="J2033" s="55">
        <f>pro[[#This Row],[Revenue]]+pro[[#This Row],[AdminExp]]</f>
        <v>462118.88699999999</v>
      </c>
      <c r="K2033" s="83">
        <f>pro[[#This Row],[Profit]]/pro[[#This Row],[Revenue]]</f>
        <v>0.35743212826735737</v>
      </c>
      <c r="L2033" s="56">
        <f t="shared" si="31"/>
        <v>3</v>
      </c>
      <c r="M2033" s="82" t="str">
        <f>"Q"&amp;" "&amp;VLOOKUP(pro[[#This Row],[Period]],Mapping!A:B,2,0)</f>
        <v>Q 1</v>
      </c>
      <c r="N2033"/>
    </row>
    <row r="2034" spans="1:14" ht="11.25" customHeight="1" x14ac:dyDescent="0.2">
      <c r="A2034" s="42" t="s">
        <v>42</v>
      </c>
      <c r="B2034" s="44" t="s">
        <v>19</v>
      </c>
      <c r="C2034" s="44" t="s">
        <v>60</v>
      </c>
      <c r="D2034" s="43">
        <v>242650.14199999999</v>
      </c>
      <c r="E2034" s="43">
        <v>-59308.549999999996</v>
      </c>
      <c r="F2034" s="45">
        <v>-81860</v>
      </c>
      <c r="G2034" s="45">
        <v>-71420</v>
      </c>
      <c r="H2034" s="45">
        <v>-107160</v>
      </c>
      <c r="I2034" s="55">
        <f>pro[[#This Row],[Admin expenses 3]]+pro[[#This Row],[Admin expenses 2]]+pro[[#This Row],[Admin expenses 1]]+pro[[#This Row],[COGS]]</f>
        <v>-319748.55</v>
      </c>
      <c r="J2034" s="55">
        <f>pro[[#This Row],[Revenue]]+pro[[#This Row],[AdminExp]]</f>
        <v>-77098.407999999996</v>
      </c>
      <c r="K2034" s="83">
        <f>pro[[#This Row],[Profit]]/pro[[#This Row],[Revenue]]</f>
        <v>-0.31773485630187681</v>
      </c>
      <c r="L2034" s="56">
        <f t="shared" si="31"/>
        <v>3</v>
      </c>
      <c r="M2034" s="82" t="str">
        <f>"Q"&amp;" "&amp;VLOOKUP(pro[[#This Row],[Period]],Mapping!A:B,2,0)</f>
        <v>Q 1</v>
      </c>
      <c r="N2034"/>
    </row>
    <row r="2035" spans="1:14" ht="11.25" customHeight="1" x14ac:dyDescent="0.2">
      <c r="A2035" s="42" t="s">
        <v>42</v>
      </c>
      <c r="B2035" s="44" t="s">
        <v>19</v>
      </c>
      <c r="C2035" s="44" t="s">
        <v>57</v>
      </c>
      <c r="D2035" s="43">
        <v>207086.117</v>
      </c>
      <c r="E2035" s="43">
        <v>-41569.646999999997</v>
      </c>
      <c r="F2035" s="45">
        <v>-104040</v>
      </c>
      <c r="G2035" s="45">
        <v>-62520</v>
      </c>
      <c r="H2035" s="45">
        <v>-33730</v>
      </c>
      <c r="I2035" s="55">
        <f>pro[[#This Row],[Admin expenses 3]]+pro[[#This Row],[Admin expenses 2]]+pro[[#This Row],[Admin expenses 1]]+pro[[#This Row],[COGS]]</f>
        <v>-241859.647</v>
      </c>
      <c r="J2035" s="55">
        <f>pro[[#This Row],[Revenue]]+pro[[#This Row],[AdminExp]]</f>
        <v>-34773.53</v>
      </c>
      <c r="K2035" s="83">
        <f>pro[[#This Row],[Profit]]/pro[[#This Row],[Revenue]]</f>
        <v>-0.16791820960166054</v>
      </c>
      <c r="L2035" s="56">
        <f t="shared" si="31"/>
        <v>3</v>
      </c>
      <c r="M2035" s="82" t="str">
        <f>"Q"&amp;" "&amp;VLOOKUP(pro[[#This Row],[Period]],Mapping!A:B,2,0)</f>
        <v>Q 1</v>
      </c>
      <c r="N2035"/>
    </row>
    <row r="2036" spans="1:14" ht="11.25" customHeight="1" x14ac:dyDescent="0.2">
      <c r="A2036" s="42" t="s">
        <v>42</v>
      </c>
      <c r="B2036" s="44" t="s">
        <v>19</v>
      </c>
      <c r="C2036" s="44" t="s">
        <v>58</v>
      </c>
      <c r="D2036" s="43">
        <v>248014.12299999999</v>
      </c>
      <c r="E2036" s="43">
        <v>-77926.666999999987</v>
      </c>
      <c r="F2036" s="45">
        <v>-36340</v>
      </c>
      <c r="G2036" s="45">
        <v>-22600</v>
      </c>
      <c r="H2036" s="45">
        <v>-84810</v>
      </c>
      <c r="I2036" s="55">
        <f>pro[[#This Row],[Admin expenses 3]]+pro[[#This Row],[Admin expenses 2]]+pro[[#This Row],[Admin expenses 1]]+pro[[#This Row],[COGS]]</f>
        <v>-221676.66699999999</v>
      </c>
      <c r="J2036" s="55">
        <f>pro[[#This Row],[Revenue]]+pro[[#This Row],[AdminExp]]</f>
        <v>26337.456000000006</v>
      </c>
      <c r="K2036" s="83">
        <f>pro[[#This Row],[Profit]]/pro[[#This Row],[Revenue]]</f>
        <v>0.10619337189922852</v>
      </c>
      <c r="L2036" s="56">
        <f t="shared" si="31"/>
        <v>3</v>
      </c>
      <c r="M2036" s="82" t="str">
        <f>"Q"&amp;" "&amp;VLOOKUP(pro[[#This Row],[Period]],Mapping!A:B,2,0)</f>
        <v>Q 1</v>
      </c>
      <c r="N2036"/>
    </row>
    <row r="2037" spans="1:14" ht="11.25" customHeight="1" x14ac:dyDescent="0.2">
      <c r="A2037" s="42" t="s">
        <v>42</v>
      </c>
      <c r="B2037" s="44" t="s">
        <v>19</v>
      </c>
      <c r="C2037" s="44" t="s">
        <v>59</v>
      </c>
      <c r="D2037" s="43">
        <v>182585.16500000001</v>
      </c>
      <c r="E2037" s="43">
        <v>-7461.7479999999987</v>
      </c>
      <c r="F2037" s="45">
        <v>-50120</v>
      </c>
      <c r="G2037" s="45">
        <v>-32520</v>
      </c>
      <c r="H2037" s="45">
        <v>-93340</v>
      </c>
      <c r="I2037" s="55">
        <f>pro[[#This Row],[Admin expenses 3]]+pro[[#This Row],[Admin expenses 2]]+pro[[#This Row],[Admin expenses 1]]+pro[[#This Row],[COGS]]</f>
        <v>-183441.74799999999</v>
      </c>
      <c r="J2037" s="55">
        <f>pro[[#This Row],[Revenue]]+pro[[#This Row],[AdminExp]]</f>
        <v>-856.58299999998417</v>
      </c>
      <c r="K2037" s="83">
        <f>pro[[#This Row],[Profit]]/pro[[#This Row],[Revenue]]</f>
        <v>-4.6914161947384072E-3</v>
      </c>
      <c r="L2037" s="56">
        <f t="shared" si="31"/>
        <v>3</v>
      </c>
      <c r="M2037" s="82" t="str">
        <f>"Q"&amp;" "&amp;VLOOKUP(pro[[#This Row],[Period]],Mapping!A:B,2,0)</f>
        <v>Q 1</v>
      </c>
      <c r="N2037"/>
    </row>
    <row r="2038" spans="1:14" ht="11.25" customHeight="1" x14ac:dyDescent="0.2">
      <c r="A2038" s="42" t="s">
        <v>42</v>
      </c>
      <c r="B2038" s="44" t="s">
        <v>19</v>
      </c>
      <c r="C2038" s="44" t="s">
        <v>60</v>
      </c>
      <c r="D2038" s="43">
        <v>970478.62799999991</v>
      </c>
      <c r="E2038" s="43">
        <v>-46431.468999999997</v>
      </c>
      <c r="F2038" s="45">
        <v>-81450</v>
      </c>
      <c r="G2038" s="45">
        <v>-21240</v>
      </c>
      <c r="H2038" s="45">
        <v>-24350</v>
      </c>
      <c r="I2038" s="55">
        <f>pro[[#This Row],[Admin expenses 3]]+pro[[#This Row],[Admin expenses 2]]+pro[[#This Row],[Admin expenses 1]]+pro[[#This Row],[COGS]]</f>
        <v>-173471.46899999998</v>
      </c>
      <c r="J2038" s="55">
        <f>pro[[#This Row],[Revenue]]+pro[[#This Row],[AdminExp]]</f>
        <v>797007.15899999999</v>
      </c>
      <c r="K2038" s="83">
        <f>pro[[#This Row],[Profit]]/pro[[#This Row],[Revenue]]</f>
        <v>0.82125163399270662</v>
      </c>
      <c r="L2038" s="56">
        <f t="shared" si="31"/>
        <v>3</v>
      </c>
      <c r="M2038" s="82" t="str">
        <f>"Q"&amp;" "&amp;VLOOKUP(pro[[#This Row],[Period]],Mapping!A:B,2,0)</f>
        <v>Q 1</v>
      </c>
      <c r="N2038"/>
    </row>
    <row r="2039" spans="1:14" ht="11.25" customHeight="1" x14ac:dyDescent="0.2">
      <c r="A2039" s="42" t="s">
        <v>42</v>
      </c>
      <c r="B2039" s="44" t="s">
        <v>19</v>
      </c>
      <c r="C2039" s="44" t="s">
        <v>57</v>
      </c>
      <c r="D2039" s="43">
        <v>364902.538</v>
      </c>
      <c r="E2039" s="43">
        <v>-45752.63</v>
      </c>
      <c r="F2039" s="45">
        <v>-81380</v>
      </c>
      <c r="G2039" s="45">
        <v>-32480</v>
      </c>
      <c r="H2039" s="45">
        <v>-63490</v>
      </c>
      <c r="I2039" s="55">
        <f>pro[[#This Row],[Admin expenses 3]]+pro[[#This Row],[Admin expenses 2]]+pro[[#This Row],[Admin expenses 1]]+pro[[#This Row],[COGS]]</f>
        <v>-223102.63</v>
      </c>
      <c r="J2039" s="55">
        <f>pro[[#This Row],[Revenue]]+pro[[#This Row],[AdminExp]]</f>
        <v>141799.908</v>
      </c>
      <c r="K2039" s="83">
        <f>pro[[#This Row],[Profit]]/pro[[#This Row],[Revenue]]</f>
        <v>0.38859666139126714</v>
      </c>
      <c r="L2039" s="56">
        <f t="shared" si="31"/>
        <v>3</v>
      </c>
      <c r="M2039" s="82" t="str">
        <f>"Q"&amp;" "&amp;VLOOKUP(pro[[#This Row],[Period]],Mapping!A:B,2,0)</f>
        <v>Q 1</v>
      </c>
      <c r="N2039"/>
    </row>
    <row r="2040" spans="1:14" ht="11.25" customHeight="1" x14ac:dyDescent="0.2">
      <c r="A2040" s="42" t="s">
        <v>42</v>
      </c>
      <c r="B2040" s="44" t="s">
        <v>19</v>
      </c>
      <c r="C2040" s="44" t="s">
        <v>58</v>
      </c>
      <c r="D2040" s="43">
        <v>398491.77199999994</v>
      </c>
      <c r="E2040" s="43">
        <v>-39351.437999999995</v>
      </c>
      <c r="F2040" s="45">
        <v>-57710</v>
      </c>
      <c r="G2040" s="45">
        <v>-35160</v>
      </c>
      <c r="H2040" s="45">
        <v>-93630</v>
      </c>
      <c r="I2040" s="55">
        <f>pro[[#This Row],[Admin expenses 3]]+pro[[#This Row],[Admin expenses 2]]+pro[[#This Row],[Admin expenses 1]]+pro[[#This Row],[COGS]]</f>
        <v>-225851.43799999999</v>
      </c>
      <c r="J2040" s="55">
        <f>pro[[#This Row],[Revenue]]+pro[[#This Row],[AdminExp]]</f>
        <v>172640.33399999994</v>
      </c>
      <c r="K2040" s="83">
        <f>pro[[#This Row],[Profit]]/pro[[#This Row],[Revenue]]</f>
        <v>0.43323437553937744</v>
      </c>
      <c r="L2040" s="56">
        <f t="shared" si="31"/>
        <v>3</v>
      </c>
      <c r="M2040" s="82" t="str">
        <f>"Q"&amp;" "&amp;VLOOKUP(pro[[#This Row],[Period]],Mapping!A:B,2,0)</f>
        <v>Q 1</v>
      </c>
      <c r="N2040"/>
    </row>
    <row r="2041" spans="1:14" ht="11.25" customHeight="1" x14ac:dyDescent="0.2">
      <c r="A2041" s="42" t="s">
        <v>42</v>
      </c>
      <c r="B2041" s="44" t="s">
        <v>19</v>
      </c>
      <c r="C2041" s="44" t="s">
        <v>59</v>
      </c>
      <c r="D2041" s="43">
        <v>1627960.3759999999</v>
      </c>
      <c r="E2041" s="43">
        <v>-145803.33600000001</v>
      </c>
      <c r="F2041" s="45">
        <v>-104840</v>
      </c>
      <c r="G2041" s="45">
        <v>-26850</v>
      </c>
      <c r="H2041" s="45">
        <v>-84510</v>
      </c>
      <c r="I2041" s="55">
        <f>pro[[#This Row],[Admin expenses 3]]+pro[[#This Row],[Admin expenses 2]]+pro[[#This Row],[Admin expenses 1]]+pro[[#This Row],[COGS]]</f>
        <v>-362003.33600000001</v>
      </c>
      <c r="J2041" s="55">
        <f>pro[[#This Row],[Revenue]]+pro[[#This Row],[AdminExp]]</f>
        <v>1265957.04</v>
      </c>
      <c r="K2041" s="83">
        <f>pro[[#This Row],[Profit]]/pro[[#This Row],[Revenue]]</f>
        <v>0.77763381631593231</v>
      </c>
      <c r="L2041" s="56">
        <f t="shared" si="31"/>
        <v>3</v>
      </c>
      <c r="M2041" s="82" t="str">
        <f>"Q"&amp;" "&amp;VLOOKUP(pro[[#This Row],[Period]],Mapping!A:B,2,0)</f>
        <v>Q 1</v>
      </c>
      <c r="N2041"/>
    </row>
    <row r="2042" spans="1:14" ht="11.25" customHeight="1" x14ac:dyDescent="0.2">
      <c r="A2042" s="42" t="s">
        <v>42</v>
      </c>
      <c r="B2042" s="44" t="s">
        <v>19</v>
      </c>
      <c r="C2042" s="44" t="s">
        <v>60</v>
      </c>
      <c r="D2042" s="43">
        <v>79716.881999999998</v>
      </c>
      <c r="E2042" s="43">
        <v>-8440.5159999999996</v>
      </c>
      <c r="F2042" s="45">
        <v>-100110</v>
      </c>
      <c r="G2042" s="45">
        <v>-36500</v>
      </c>
      <c r="H2042" s="45">
        <v>-62810</v>
      </c>
      <c r="I2042" s="55">
        <f>pro[[#This Row],[Admin expenses 3]]+pro[[#This Row],[Admin expenses 2]]+pro[[#This Row],[Admin expenses 1]]+pro[[#This Row],[COGS]]</f>
        <v>-207860.516</v>
      </c>
      <c r="J2042" s="55">
        <f>pro[[#This Row],[Revenue]]+pro[[#This Row],[AdminExp]]</f>
        <v>-128143.63400000001</v>
      </c>
      <c r="K2042" s="83">
        <f>pro[[#This Row],[Profit]]/pro[[#This Row],[Revenue]]</f>
        <v>-1.6074842716502635</v>
      </c>
      <c r="L2042" s="56">
        <f t="shared" si="31"/>
        <v>3</v>
      </c>
      <c r="M2042" s="82" t="str">
        <f>"Q"&amp;" "&amp;VLOOKUP(pro[[#This Row],[Period]],Mapping!A:B,2,0)</f>
        <v>Q 1</v>
      </c>
      <c r="N2042"/>
    </row>
    <row r="2043" spans="1:14" ht="11.25" customHeight="1" x14ac:dyDescent="0.2">
      <c r="A2043" s="42" t="s">
        <v>42</v>
      </c>
      <c r="B2043" s="44" t="s">
        <v>19</v>
      </c>
      <c r="C2043" s="44" t="s">
        <v>57</v>
      </c>
      <c r="D2043" s="43">
        <v>19891.080999999998</v>
      </c>
      <c r="E2043" s="43">
        <v>-2420.6979999999999</v>
      </c>
      <c r="F2043" s="45">
        <v>-107560</v>
      </c>
      <c r="G2043" s="45">
        <v>-57410</v>
      </c>
      <c r="H2043" s="45">
        <v>-87940</v>
      </c>
      <c r="I2043" s="55">
        <f>pro[[#This Row],[Admin expenses 3]]+pro[[#This Row],[Admin expenses 2]]+pro[[#This Row],[Admin expenses 1]]+pro[[#This Row],[COGS]]</f>
        <v>-255330.698</v>
      </c>
      <c r="J2043" s="55">
        <f>pro[[#This Row],[Revenue]]+pro[[#This Row],[AdminExp]]</f>
        <v>-235439.617</v>
      </c>
      <c r="K2043" s="83">
        <f>pro[[#This Row],[Profit]]/pro[[#This Row],[Revenue]]</f>
        <v>-11.836441518688703</v>
      </c>
      <c r="L2043" s="56">
        <f t="shared" si="31"/>
        <v>3</v>
      </c>
      <c r="M2043" s="82" t="str">
        <f>"Q"&amp;" "&amp;VLOOKUP(pro[[#This Row],[Period]],Mapping!A:B,2,0)</f>
        <v>Q 1</v>
      </c>
      <c r="N2043"/>
    </row>
    <row r="2044" spans="1:14" ht="11.25" customHeight="1" x14ac:dyDescent="0.2">
      <c r="A2044" s="42" t="s">
        <v>42</v>
      </c>
      <c r="B2044" s="44" t="s">
        <v>19</v>
      </c>
      <c r="C2044" s="44" t="s">
        <v>58</v>
      </c>
      <c r="D2044" s="43">
        <v>316932.27299999999</v>
      </c>
      <c r="E2044" s="43">
        <v>-32458.082999999999</v>
      </c>
      <c r="F2044" s="45">
        <v>-93890</v>
      </c>
      <c r="G2044" s="45">
        <v>-105850</v>
      </c>
      <c r="H2044" s="45">
        <v>-49270</v>
      </c>
      <c r="I2044" s="55">
        <f>pro[[#This Row],[Admin expenses 3]]+pro[[#This Row],[Admin expenses 2]]+pro[[#This Row],[Admin expenses 1]]+pro[[#This Row],[COGS]]</f>
        <v>-281468.08299999998</v>
      </c>
      <c r="J2044" s="55">
        <f>pro[[#This Row],[Revenue]]+pro[[#This Row],[AdminExp]]</f>
        <v>35464.19</v>
      </c>
      <c r="K2044" s="83">
        <f>pro[[#This Row],[Profit]]/pro[[#This Row],[Revenue]]</f>
        <v>0.11189832346294377</v>
      </c>
      <c r="L2044" s="56">
        <f t="shared" si="31"/>
        <v>3</v>
      </c>
      <c r="M2044" s="82" t="str">
        <f>"Q"&amp;" "&amp;VLOOKUP(pro[[#This Row],[Period]],Mapping!A:B,2,0)</f>
        <v>Q 1</v>
      </c>
      <c r="N2044"/>
    </row>
    <row r="2045" spans="1:14" ht="11.25" customHeight="1" x14ac:dyDescent="0.2">
      <c r="A2045" s="42" t="s">
        <v>42</v>
      </c>
      <c r="B2045" s="44" t="s">
        <v>19</v>
      </c>
      <c r="C2045" s="44" t="s">
        <v>59</v>
      </c>
      <c r="D2045" s="43">
        <v>763415.09299999999</v>
      </c>
      <c r="E2045" s="43">
        <v>-62059.101999999999</v>
      </c>
      <c r="F2045" s="45">
        <v>-31840</v>
      </c>
      <c r="G2045" s="45">
        <v>-70820</v>
      </c>
      <c r="H2045" s="45">
        <v>-87760</v>
      </c>
      <c r="I2045" s="55">
        <f>pro[[#This Row],[Admin expenses 3]]+pro[[#This Row],[Admin expenses 2]]+pro[[#This Row],[Admin expenses 1]]+pro[[#This Row],[COGS]]</f>
        <v>-252479.10200000001</v>
      </c>
      <c r="J2045" s="55">
        <f>pro[[#This Row],[Revenue]]+pro[[#This Row],[AdminExp]]</f>
        <v>510935.99099999998</v>
      </c>
      <c r="K2045" s="83">
        <f>pro[[#This Row],[Profit]]/pro[[#This Row],[Revenue]]</f>
        <v>0.66927677443757327</v>
      </c>
      <c r="L2045" s="56">
        <f t="shared" si="31"/>
        <v>3</v>
      </c>
      <c r="M2045" s="82" t="str">
        <f>"Q"&amp;" "&amp;VLOOKUP(pro[[#This Row],[Period]],Mapping!A:B,2,0)</f>
        <v>Q 1</v>
      </c>
      <c r="N2045"/>
    </row>
    <row r="2046" spans="1:14" ht="11.25" customHeight="1" x14ac:dyDescent="0.2">
      <c r="A2046" s="42" t="s">
        <v>42</v>
      </c>
      <c r="B2046" s="44" t="s">
        <v>19</v>
      </c>
      <c r="C2046" s="44" t="s">
        <v>60</v>
      </c>
      <c r="D2046" s="43">
        <v>277020.64600000001</v>
      </c>
      <c r="E2046" s="43">
        <v>-21720.579999999998</v>
      </c>
      <c r="F2046" s="45">
        <v>-30660</v>
      </c>
      <c r="G2046" s="45">
        <v>-14820</v>
      </c>
      <c r="H2046" s="45">
        <v>-40790</v>
      </c>
      <c r="I2046" s="55">
        <f>pro[[#This Row],[Admin expenses 3]]+pro[[#This Row],[Admin expenses 2]]+pro[[#This Row],[Admin expenses 1]]+pro[[#This Row],[COGS]]</f>
        <v>-107990.58</v>
      </c>
      <c r="J2046" s="55">
        <f>pro[[#This Row],[Revenue]]+pro[[#This Row],[AdminExp]]</f>
        <v>169030.06599999999</v>
      </c>
      <c r="K2046" s="83">
        <f>pro[[#This Row],[Profit]]/pro[[#This Row],[Revenue]]</f>
        <v>0.61017136607211575</v>
      </c>
      <c r="L2046" s="56">
        <f t="shared" si="31"/>
        <v>3</v>
      </c>
      <c r="M2046" s="82" t="str">
        <f>"Q"&amp;" "&amp;VLOOKUP(pro[[#This Row],[Period]],Mapping!A:B,2,0)</f>
        <v>Q 1</v>
      </c>
      <c r="N2046"/>
    </row>
    <row r="2047" spans="1:14" ht="11.25" customHeight="1" x14ac:dyDescent="0.2">
      <c r="A2047" s="42" t="s">
        <v>42</v>
      </c>
      <c r="B2047" s="44" t="s">
        <v>19</v>
      </c>
      <c r="C2047" s="44" t="s">
        <v>57</v>
      </c>
      <c r="D2047" s="43">
        <v>409723.52399999992</v>
      </c>
      <c r="E2047" s="43">
        <v>-24129.007000000001</v>
      </c>
      <c r="F2047" s="45">
        <v>-70450</v>
      </c>
      <c r="G2047" s="45">
        <v>-98810</v>
      </c>
      <c r="H2047" s="45">
        <v>-33400</v>
      </c>
      <c r="I2047" s="55">
        <f>pro[[#This Row],[Admin expenses 3]]+pro[[#This Row],[Admin expenses 2]]+pro[[#This Row],[Admin expenses 1]]+pro[[#This Row],[COGS]]</f>
        <v>-226789.00700000001</v>
      </c>
      <c r="J2047" s="55">
        <f>pro[[#This Row],[Revenue]]+pro[[#This Row],[AdminExp]]</f>
        <v>182934.51699999991</v>
      </c>
      <c r="K2047" s="83">
        <f>pro[[#This Row],[Profit]]/pro[[#This Row],[Revenue]]</f>
        <v>0.44648282630703906</v>
      </c>
      <c r="L2047" s="56">
        <f t="shared" si="31"/>
        <v>3</v>
      </c>
      <c r="M2047" s="82" t="str">
        <f>"Q"&amp;" "&amp;VLOOKUP(pro[[#This Row],[Period]],Mapping!A:B,2,0)</f>
        <v>Q 1</v>
      </c>
      <c r="N2047"/>
    </row>
    <row r="2048" spans="1:14" ht="11.25" customHeight="1" x14ac:dyDescent="0.2">
      <c r="A2048" s="42" t="s">
        <v>42</v>
      </c>
      <c r="B2048" s="44" t="s">
        <v>19</v>
      </c>
      <c r="C2048" s="44" t="s">
        <v>57</v>
      </c>
      <c r="D2048" s="43">
        <v>1193353.8539999998</v>
      </c>
      <c r="E2048" s="43">
        <v>-57638.783999999992</v>
      </c>
      <c r="F2048" s="45">
        <v>-70340</v>
      </c>
      <c r="G2048" s="45">
        <v>-87300</v>
      </c>
      <c r="H2048" s="45">
        <v>-64430</v>
      </c>
      <c r="I2048" s="55">
        <f>pro[[#This Row],[Admin expenses 3]]+pro[[#This Row],[Admin expenses 2]]+pro[[#This Row],[Admin expenses 1]]+pro[[#This Row],[COGS]]</f>
        <v>-279708.78399999999</v>
      </c>
      <c r="J2048" s="55">
        <f>pro[[#This Row],[Revenue]]+pro[[#This Row],[AdminExp]]</f>
        <v>913645.06999999983</v>
      </c>
      <c r="K2048" s="83">
        <f>pro[[#This Row],[Profit]]/pro[[#This Row],[Revenue]]</f>
        <v>0.76561119481665496</v>
      </c>
      <c r="L2048" s="56">
        <f t="shared" si="31"/>
        <v>3</v>
      </c>
      <c r="M2048" s="82" t="str">
        <f>"Q"&amp;" "&amp;VLOOKUP(pro[[#This Row],[Period]],Mapping!A:B,2,0)</f>
        <v>Q 1</v>
      </c>
      <c r="N2048"/>
    </row>
    <row r="2049" spans="1:14" ht="11.25" customHeight="1" x14ac:dyDescent="0.2">
      <c r="A2049" s="42" t="s">
        <v>42</v>
      </c>
      <c r="B2049" s="44" t="s">
        <v>19</v>
      </c>
      <c r="C2049" s="44" t="s">
        <v>58</v>
      </c>
      <c r="D2049" s="43">
        <v>799997.03699999989</v>
      </c>
      <c r="E2049" s="43">
        <v>-39780.006000000001</v>
      </c>
      <c r="F2049" s="45">
        <v>-91590</v>
      </c>
      <c r="G2049" s="45">
        <v>-30310</v>
      </c>
      <c r="H2049" s="45">
        <v>-24200</v>
      </c>
      <c r="I2049" s="55">
        <f>pro[[#This Row],[Admin expenses 3]]+pro[[#This Row],[Admin expenses 2]]+pro[[#This Row],[Admin expenses 1]]+pro[[#This Row],[COGS]]</f>
        <v>-185880.00599999999</v>
      </c>
      <c r="J2049" s="55">
        <f>pro[[#This Row],[Revenue]]+pro[[#This Row],[AdminExp]]</f>
        <v>614117.03099999996</v>
      </c>
      <c r="K2049" s="83">
        <f>pro[[#This Row],[Profit]]/pro[[#This Row],[Revenue]]</f>
        <v>0.76764913193047246</v>
      </c>
      <c r="L2049" s="56">
        <f t="shared" si="31"/>
        <v>3</v>
      </c>
      <c r="M2049" s="82" t="str">
        <f>"Q"&amp;" "&amp;VLOOKUP(pro[[#This Row],[Period]],Mapping!A:B,2,0)</f>
        <v>Q 1</v>
      </c>
      <c r="N2049"/>
    </row>
    <row r="2050" spans="1:14" ht="11.25" customHeight="1" x14ac:dyDescent="0.2">
      <c r="A2050" s="42" t="s">
        <v>42</v>
      </c>
      <c r="B2050" s="44" t="s">
        <v>19</v>
      </c>
      <c r="C2050" s="44" t="s">
        <v>59</v>
      </c>
      <c r="D2050" s="43">
        <v>1258830.923</v>
      </c>
      <c r="E2050" s="43">
        <v>-76090.958999999988</v>
      </c>
      <c r="F2050" s="45">
        <v>-14680</v>
      </c>
      <c r="G2050" s="45">
        <v>-89100</v>
      </c>
      <c r="H2050" s="45">
        <v>-14570</v>
      </c>
      <c r="I2050" s="55">
        <f>pro[[#This Row],[Admin expenses 3]]+pro[[#This Row],[Admin expenses 2]]+pro[[#This Row],[Admin expenses 1]]+pro[[#This Row],[COGS]]</f>
        <v>-194440.95899999997</v>
      </c>
      <c r="J2050" s="55">
        <f>pro[[#This Row],[Revenue]]+pro[[#This Row],[AdminExp]]</f>
        <v>1064389.9639999999</v>
      </c>
      <c r="K2050" s="83">
        <f>pro[[#This Row],[Profit]]/pro[[#This Row],[Revenue]]</f>
        <v>0.84553846315070225</v>
      </c>
      <c r="L2050" s="56">
        <f t="shared" ref="L2050:L2113" si="32">MONTH(DATEVALUE(A2050&amp;"1"))</f>
        <v>3</v>
      </c>
      <c r="M2050" s="82" t="str">
        <f>"Q"&amp;" "&amp;VLOOKUP(pro[[#This Row],[Period]],Mapping!A:B,2,0)</f>
        <v>Q 1</v>
      </c>
      <c r="N2050"/>
    </row>
    <row r="2051" spans="1:14" ht="11.25" customHeight="1" x14ac:dyDescent="0.2">
      <c r="A2051" s="42" t="s">
        <v>42</v>
      </c>
      <c r="B2051" s="44" t="s">
        <v>19</v>
      </c>
      <c r="C2051" s="44" t="s">
        <v>57</v>
      </c>
      <c r="D2051" s="43">
        <v>124923.32999999999</v>
      </c>
      <c r="E2051" s="43">
        <v>-201724.18699999998</v>
      </c>
      <c r="F2051" s="45">
        <v>-78780</v>
      </c>
      <c r="G2051" s="45">
        <v>-51480</v>
      </c>
      <c r="H2051" s="45">
        <v>-90710</v>
      </c>
      <c r="I2051" s="55">
        <f>pro[[#This Row],[Admin expenses 3]]+pro[[#This Row],[Admin expenses 2]]+pro[[#This Row],[Admin expenses 1]]+pro[[#This Row],[COGS]]</f>
        <v>-422694.18699999998</v>
      </c>
      <c r="J2051" s="55">
        <f>pro[[#This Row],[Revenue]]+pro[[#This Row],[AdminExp]]</f>
        <v>-297770.85699999996</v>
      </c>
      <c r="K2051" s="83">
        <f>pro[[#This Row],[Profit]]/pro[[#This Row],[Revenue]]</f>
        <v>-2.3836288786089836</v>
      </c>
      <c r="L2051" s="56">
        <f t="shared" si="32"/>
        <v>3</v>
      </c>
      <c r="M2051" s="82" t="str">
        <f>"Q"&amp;" "&amp;VLOOKUP(pro[[#This Row],[Period]],Mapping!A:B,2,0)</f>
        <v>Q 1</v>
      </c>
      <c r="N2051"/>
    </row>
    <row r="2052" spans="1:14" ht="11.25" customHeight="1" x14ac:dyDescent="0.2">
      <c r="A2052" s="42" t="s">
        <v>42</v>
      </c>
      <c r="B2052" s="44" t="s">
        <v>19</v>
      </c>
      <c r="C2052" s="44" t="s">
        <v>58</v>
      </c>
      <c r="D2052" s="43">
        <v>374484.25</v>
      </c>
      <c r="E2052" s="43">
        <v>-603625.02899999998</v>
      </c>
      <c r="F2052" s="45">
        <v>-100610</v>
      </c>
      <c r="G2052" s="45">
        <v>-16120</v>
      </c>
      <c r="H2052" s="45">
        <v>-17760</v>
      </c>
      <c r="I2052" s="55">
        <f>pro[[#This Row],[Admin expenses 3]]+pro[[#This Row],[Admin expenses 2]]+pro[[#This Row],[Admin expenses 1]]+pro[[#This Row],[COGS]]</f>
        <v>-738115.02899999998</v>
      </c>
      <c r="J2052" s="55">
        <f>pro[[#This Row],[Revenue]]+pro[[#This Row],[AdminExp]]</f>
        <v>-363630.77899999998</v>
      </c>
      <c r="K2052" s="83">
        <f>pro[[#This Row],[Profit]]/pro[[#This Row],[Revenue]]</f>
        <v>-0.97101755013728874</v>
      </c>
      <c r="L2052" s="56">
        <f t="shared" si="32"/>
        <v>3</v>
      </c>
      <c r="M2052" s="82" t="str">
        <f>"Q"&amp;" "&amp;VLOOKUP(pro[[#This Row],[Period]],Mapping!A:B,2,0)</f>
        <v>Q 1</v>
      </c>
      <c r="N2052"/>
    </row>
    <row r="2053" spans="1:14" ht="11.25" customHeight="1" x14ac:dyDescent="0.2">
      <c r="A2053" s="42" t="s">
        <v>42</v>
      </c>
      <c r="B2053" s="44" t="s">
        <v>19</v>
      </c>
      <c r="C2053" s="44" t="s">
        <v>59</v>
      </c>
      <c r="D2053" s="43">
        <v>124478.23499999999</v>
      </c>
      <c r="E2053" s="43">
        <v>-201208.34299999999</v>
      </c>
      <c r="F2053" s="45">
        <v>-37990</v>
      </c>
      <c r="G2053" s="45">
        <v>-30660</v>
      </c>
      <c r="H2053" s="45">
        <v>-98380</v>
      </c>
      <c r="I2053" s="55">
        <f>pro[[#This Row],[Admin expenses 3]]+pro[[#This Row],[Admin expenses 2]]+pro[[#This Row],[Admin expenses 1]]+pro[[#This Row],[COGS]]</f>
        <v>-368238.34299999999</v>
      </c>
      <c r="J2053" s="55">
        <f>pro[[#This Row],[Revenue]]+pro[[#This Row],[AdminExp]]</f>
        <v>-243760.10800000001</v>
      </c>
      <c r="K2053" s="83">
        <f>pro[[#This Row],[Profit]]/pro[[#This Row],[Revenue]]</f>
        <v>-1.9582548547543275</v>
      </c>
      <c r="L2053" s="56">
        <f t="shared" si="32"/>
        <v>3</v>
      </c>
      <c r="M2053" s="82" t="str">
        <f>"Q"&amp;" "&amp;VLOOKUP(pro[[#This Row],[Period]],Mapping!A:B,2,0)</f>
        <v>Q 1</v>
      </c>
      <c r="N2053"/>
    </row>
    <row r="2054" spans="1:14" ht="11.25" customHeight="1" x14ac:dyDescent="0.2">
      <c r="A2054" s="42" t="s">
        <v>42</v>
      </c>
      <c r="B2054" s="44" t="s">
        <v>19</v>
      </c>
      <c r="C2054" s="44" t="s">
        <v>57</v>
      </c>
      <c r="D2054" s="43">
        <v>495990.78899999999</v>
      </c>
      <c r="E2054" s="43">
        <v>-806896.74799999991</v>
      </c>
      <c r="F2054" s="45">
        <v>-59410</v>
      </c>
      <c r="G2054" s="45">
        <v>-18380</v>
      </c>
      <c r="H2054" s="45">
        <v>-85790</v>
      </c>
      <c r="I2054" s="55">
        <f>pro[[#This Row],[Admin expenses 3]]+pro[[#This Row],[Admin expenses 2]]+pro[[#This Row],[Admin expenses 1]]+pro[[#This Row],[COGS]]</f>
        <v>-970476.74799999991</v>
      </c>
      <c r="J2054" s="55">
        <f>pro[[#This Row],[Revenue]]+pro[[#This Row],[AdminExp]]</f>
        <v>-474485.95899999992</v>
      </c>
      <c r="K2054" s="83">
        <f>pro[[#This Row],[Profit]]/pro[[#This Row],[Revenue]]</f>
        <v>-0.95664268273336805</v>
      </c>
      <c r="L2054" s="56">
        <f t="shared" si="32"/>
        <v>3</v>
      </c>
      <c r="M2054" s="82" t="str">
        <f>"Q"&amp;" "&amp;VLOOKUP(pro[[#This Row],[Period]],Mapping!A:B,2,0)</f>
        <v>Q 1</v>
      </c>
      <c r="N2054"/>
    </row>
    <row r="2055" spans="1:14" ht="11.25" customHeight="1" x14ac:dyDescent="0.2">
      <c r="A2055" s="42" t="s">
        <v>42</v>
      </c>
      <c r="B2055" s="44" t="s">
        <v>19</v>
      </c>
      <c r="C2055" s="44" t="s">
        <v>58</v>
      </c>
      <c r="D2055" s="43">
        <v>110101.894</v>
      </c>
      <c r="E2055" s="43">
        <v>-18909.274999999998</v>
      </c>
      <c r="F2055" s="45">
        <v>-79030</v>
      </c>
      <c r="G2055" s="45">
        <v>-49980</v>
      </c>
      <c r="H2055" s="45">
        <v>-90580</v>
      </c>
      <c r="I2055" s="55">
        <f>pro[[#This Row],[Admin expenses 3]]+pro[[#This Row],[Admin expenses 2]]+pro[[#This Row],[Admin expenses 1]]+pro[[#This Row],[COGS]]</f>
        <v>-238499.27499999999</v>
      </c>
      <c r="J2055" s="55">
        <f>pro[[#This Row],[Revenue]]+pro[[#This Row],[AdminExp]]</f>
        <v>-128397.38099999999</v>
      </c>
      <c r="K2055" s="83">
        <f>pro[[#This Row],[Profit]]/pro[[#This Row],[Revenue]]</f>
        <v>-1.1661686855268811</v>
      </c>
      <c r="L2055" s="56">
        <f t="shared" si="32"/>
        <v>3</v>
      </c>
      <c r="M2055" s="82" t="str">
        <f>"Q"&amp;" "&amp;VLOOKUP(pro[[#This Row],[Period]],Mapping!A:B,2,0)</f>
        <v>Q 1</v>
      </c>
      <c r="N2055"/>
    </row>
    <row r="2056" spans="1:14" ht="11.25" customHeight="1" x14ac:dyDescent="0.2">
      <c r="A2056" s="42" t="s">
        <v>42</v>
      </c>
      <c r="B2056" s="44" t="s">
        <v>19</v>
      </c>
      <c r="C2056" s="44" t="s">
        <v>59</v>
      </c>
      <c r="D2056" s="43">
        <v>24185.679</v>
      </c>
      <c r="E2056" s="43">
        <v>-16576.020999999997</v>
      </c>
      <c r="F2056" s="45">
        <v>-21930</v>
      </c>
      <c r="G2056" s="45">
        <v>-42040</v>
      </c>
      <c r="H2056" s="45">
        <v>-42840</v>
      </c>
      <c r="I2056" s="55">
        <f>pro[[#This Row],[Admin expenses 3]]+pro[[#This Row],[Admin expenses 2]]+pro[[#This Row],[Admin expenses 1]]+pro[[#This Row],[COGS]]</f>
        <v>-123386.02099999999</v>
      </c>
      <c r="J2056" s="55">
        <f>pro[[#This Row],[Revenue]]+pro[[#This Row],[AdminExp]]</f>
        <v>-99200.34199999999</v>
      </c>
      <c r="K2056" s="83">
        <f>pro[[#This Row],[Profit]]/pro[[#This Row],[Revenue]]</f>
        <v>-4.1016149267506608</v>
      </c>
      <c r="L2056" s="56">
        <f t="shared" si="32"/>
        <v>3</v>
      </c>
      <c r="M2056" s="82" t="str">
        <f>"Q"&amp;" "&amp;VLOOKUP(pro[[#This Row],[Period]],Mapping!A:B,2,0)</f>
        <v>Q 1</v>
      </c>
      <c r="N2056"/>
    </row>
    <row r="2057" spans="1:14" ht="11.25" customHeight="1" x14ac:dyDescent="0.2">
      <c r="A2057" s="42" t="s">
        <v>42</v>
      </c>
      <c r="B2057" s="44" t="s">
        <v>19</v>
      </c>
      <c r="C2057" s="44" t="s">
        <v>57</v>
      </c>
      <c r="D2057" s="43">
        <v>132108.35399999999</v>
      </c>
      <c r="E2057" s="43">
        <v>-78384.214999999997</v>
      </c>
      <c r="F2057" s="45">
        <v>-100200</v>
      </c>
      <c r="G2057" s="45">
        <v>-33390</v>
      </c>
      <c r="H2057" s="45">
        <v>-73010</v>
      </c>
      <c r="I2057" s="55">
        <f>pro[[#This Row],[Admin expenses 3]]+pro[[#This Row],[Admin expenses 2]]+pro[[#This Row],[Admin expenses 1]]+pro[[#This Row],[COGS]]</f>
        <v>-284984.21499999997</v>
      </c>
      <c r="J2057" s="55">
        <f>pro[[#This Row],[Revenue]]+pro[[#This Row],[AdminExp]]</f>
        <v>-152875.86099999998</v>
      </c>
      <c r="K2057" s="83">
        <f>pro[[#This Row],[Profit]]/pro[[#This Row],[Revenue]]</f>
        <v>-1.1572005582629543</v>
      </c>
      <c r="L2057" s="56">
        <f t="shared" si="32"/>
        <v>3</v>
      </c>
      <c r="M2057" s="82" t="str">
        <f>"Q"&amp;" "&amp;VLOOKUP(pro[[#This Row],[Period]],Mapping!A:B,2,0)</f>
        <v>Q 1</v>
      </c>
      <c r="N2057"/>
    </row>
    <row r="2058" spans="1:14" ht="11.25" customHeight="1" x14ac:dyDescent="0.2">
      <c r="A2058" s="42" t="s">
        <v>42</v>
      </c>
      <c r="B2058" s="44" t="s">
        <v>19</v>
      </c>
      <c r="C2058" s="44" t="s">
        <v>57</v>
      </c>
      <c r="D2058" s="43">
        <v>95450.474000000002</v>
      </c>
      <c r="E2058" s="43">
        <v>-42030.673999999999</v>
      </c>
      <c r="F2058" s="45">
        <v>-38960</v>
      </c>
      <c r="G2058" s="45">
        <v>-88000</v>
      </c>
      <c r="H2058" s="45">
        <v>-47850</v>
      </c>
      <c r="I2058" s="55">
        <f>pro[[#This Row],[Admin expenses 3]]+pro[[#This Row],[Admin expenses 2]]+pro[[#This Row],[Admin expenses 1]]+pro[[#This Row],[COGS]]</f>
        <v>-216840.674</v>
      </c>
      <c r="J2058" s="55">
        <f>pro[[#This Row],[Revenue]]+pro[[#This Row],[AdminExp]]</f>
        <v>-121390.2</v>
      </c>
      <c r="K2058" s="83">
        <f>pro[[#This Row],[Profit]]/pro[[#This Row],[Revenue]]</f>
        <v>-1.2717611019930608</v>
      </c>
      <c r="L2058" s="56">
        <f t="shared" si="32"/>
        <v>3</v>
      </c>
      <c r="M2058" s="82" t="str">
        <f>"Q"&amp;" "&amp;VLOOKUP(pro[[#This Row],[Period]],Mapping!A:B,2,0)</f>
        <v>Q 1</v>
      </c>
      <c r="N2058"/>
    </row>
    <row r="2059" spans="1:14" ht="11.25" customHeight="1" x14ac:dyDescent="0.2">
      <c r="A2059" s="42" t="s">
        <v>42</v>
      </c>
      <c r="B2059" s="44" t="s">
        <v>19</v>
      </c>
      <c r="C2059" s="44" t="s">
        <v>57</v>
      </c>
      <c r="D2059" s="43">
        <v>174559.93799999999</v>
      </c>
      <c r="E2059" s="43">
        <v>-160839.06299999999</v>
      </c>
      <c r="F2059" s="45">
        <v>-30280</v>
      </c>
      <c r="G2059" s="45">
        <v>-29590</v>
      </c>
      <c r="H2059" s="45">
        <v>-92780</v>
      </c>
      <c r="I2059" s="55">
        <f>pro[[#This Row],[Admin expenses 3]]+pro[[#This Row],[Admin expenses 2]]+pro[[#This Row],[Admin expenses 1]]+pro[[#This Row],[COGS]]</f>
        <v>-313489.06299999997</v>
      </c>
      <c r="J2059" s="55">
        <f>pro[[#This Row],[Revenue]]+pro[[#This Row],[AdminExp]]</f>
        <v>-138929.12499999997</v>
      </c>
      <c r="K2059" s="83">
        <f>pro[[#This Row],[Profit]]/pro[[#This Row],[Revenue]]</f>
        <v>-0.79588207117717913</v>
      </c>
      <c r="L2059" s="56">
        <f t="shared" si="32"/>
        <v>3</v>
      </c>
      <c r="M2059" s="82" t="str">
        <f>"Q"&amp;" "&amp;VLOOKUP(pro[[#This Row],[Period]],Mapping!A:B,2,0)</f>
        <v>Q 1</v>
      </c>
      <c r="N2059"/>
    </row>
    <row r="2060" spans="1:14" ht="11.25" customHeight="1" x14ac:dyDescent="0.2">
      <c r="A2060" s="42" t="s">
        <v>42</v>
      </c>
      <c r="B2060" s="44" t="s">
        <v>19</v>
      </c>
      <c r="C2060" s="44" t="s">
        <v>57</v>
      </c>
      <c r="D2060" s="43">
        <v>116859.63799999999</v>
      </c>
      <c r="E2060" s="43">
        <v>-98599.808999999994</v>
      </c>
      <c r="F2060" s="45">
        <v>-12430</v>
      </c>
      <c r="G2060" s="45">
        <v>-87910</v>
      </c>
      <c r="H2060" s="45">
        <v>-93650</v>
      </c>
      <c r="I2060" s="55">
        <f>pro[[#This Row],[Admin expenses 3]]+pro[[#This Row],[Admin expenses 2]]+pro[[#This Row],[Admin expenses 1]]+pro[[#This Row],[COGS]]</f>
        <v>-292589.80900000001</v>
      </c>
      <c r="J2060" s="55">
        <f>pro[[#This Row],[Revenue]]+pro[[#This Row],[AdminExp]]</f>
        <v>-175730.17100000003</v>
      </c>
      <c r="K2060" s="83">
        <f>pro[[#This Row],[Profit]]/pro[[#This Row],[Revenue]]</f>
        <v>-1.5037713106727237</v>
      </c>
      <c r="L2060" s="56">
        <f t="shared" si="32"/>
        <v>3</v>
      </c>
      <c r="M2060" s="82" t="str">
        <f>"Q"&amp;" "&amp;VLOOKUP(pro[[#This Row],[Period]],Mapping!A:B,2,0)</f>
        <v>Q 1</v>
      </c>
      <c r="N2060"/>
    </row>
    <row r="2061" spans="1:14" ht="11.25" customHeight="1" x14ac:dyDescent="0.2">
      <c r="A2061" s="42" t="s">
        <v>42</v>
      </c>
      <c r="B2061" s="44" t="s">
        <v>19</v>
      </c>
      <c r="C2061" s="44" t="s">
        <v>57</v>
      </c>
      <c r="D2061" s="43">
        <v>41269.654999999999</v>
      </c>
      <c r="E2061" s="43">
        <v>-40333.971999999994</v>
      </c>
      <c r="F2061" s="45">
        <v>-105980</v>
      </c>
      <c r="G2061" s="45">
        <v>-70800</v>
      </c>
      <c r="H2061" s="45">
        <v>-67350</v>
      </c>
      <c r="I2061" s="55">
        <f>pro[[#This Row],[Admin expenses 3]]+pro[[#This Row],[Admin expenses 2]]+pro[[#This Row],[Admin expenses 1]]+pro[[#This Row],[COGS]]</f>
        <v>-284463.97200000001</v>
      </c>
      <c r="J2061" s="55">
        <f>pro[[#This Row],[Revenue]]+pro[[#This Row],[AdminExp]]</f>
        <v>-243194.31700000001</v>
      </c>
      <c r="K2061" s="83">
        <f>pro[[#This Row],[Profit]]/pro[[#This Row],[Revenue]]</f>
        <v>-5.8928119704417208</v>
      </c>
      <c r="L2061" s="56">
        <f t="shared" si="32"/>
        <v>3</v>
      </c>
      <c r="M2061" s="82" t="str">
        <f>"Q"&amp;" "&amp;VLOOKUP(pro[[#This Row],[Period]],Mapping!A:B,2,0)</f>
        <v>Q 1</v>
      </c>
      <c r="N2061"/>
    </row>
    <row r="2062" spans="1:14" ht="11.25" customHeight="1" x14ac:dyDescent="0.2">
      <c r="A2062" s="42" t="s">
        <v>42</v>
      </c>
      <c r="B2062" s="44" t="s">
        <v>19</v>
      </c>
      <c r="C2062" s="44" t="s">
        <v>57</v>
      </c>
      <c r="D2062" s="43">
        <v>31298.302</v>
      </c>
      <c r="E2062" s="43">
        <v>-21085.973999999998</v>
      </c>
      <c r="F2062" s="45">
        <v>-86710</v>
      </c>
      <c r="G2062" s="45">
        <v>-84930</v>
      </c>
      <c r="H2062" s="45">
        <v>-100170</v>
      </c>
      <c r="I2062" s="55">
        <f>pro[[#This Row],[Admin expenses 3]]+pro[[#This Row],[Admin expenses 2]]+pro[[#This Row],[Admin expenses 1]]+pro[[#This Row],[COGS]]</f>
        <v>-292895.97399999999</v>
      </c>
      <c r="J2062" s="55">
        <f>pro[[#This Row],[Revenue]]+pro[[#This Row],[AdminExp]]</f>
        <v>-261597.67199999999</v>
      </c>
      <c r="K2062" s="83">
        <f>pro[[#This Row],[Profit]]/pro[[#This Row],[Revenue]]</f>
        <v>-8.3582065250696349</v>
      </c>
      <c r="L2062" s="56">
        <f t="shared" si="32"/>
        <v>3</v>
      </c>
      <c r="M2062" s="82" t="str">
        <f>"Q"&amp;" "&amp;VLOOKUP(pro[[#This Row],[Period]],Mapping!A:B,2,0)</f>
        <v>Q 1</v>
      </c>
      <c r="N2062"/>
    </row>
    <row r="2063" spans="1:14" ht="11.25" customHeight="1" x14ac:dyDescent="0.2">
      <c r="A2063" s="42" t="s">
        <v>42</v>
      </c>
      <c r="B2063" s="44" t="s">
        <v>19</v>
      </c>
      <c r="C2063" s="44" t="s">
        <v>57</v>
      </c>
      <c r="D2063" s="43">
        <v>99710.638999999981</v>
      </c>
      <c r="E2063" s="43">
        <v>-76843.466</v>
      </c>
      <c r="F2063" s="45">
        <v>-83110</v>
      </c>
      <c r="G2063" s="45">
        <v>-33900</v>
      </c>
      <c r="H2063" s="45">
        <v>-38970</v>
      </c>
      <c r="I2063" s="55">
        <f>pro[[#This Row],[Admin expenses 3]]+pro[[#This Row],[Admin expenses 2]]+pro[[#This Row],[Admin expenses 1]]+pro[[#This Row],[COGS]]</f>
        <v>-232823.46600000001</v>
      </c>
      <c r="J2063" s="55">
        <f>pro[[#This Row],[Revenue]]+pro[[#This Row],[AdminExp]]</f>
        <v>-133112.82700000005</v>
      </c>
      <c r="K2063" s="83">
        <f>pro[[#This Row],[Profit]]/pro[[#This Row],[Revenue]]</f>
        <v>-1.3349912139265308</v>
      </c>
      <c r="L2063" s="56">
        <f t="shared" si="32"/>
        <v>3</v>
      </c>
      <c r="M2063" s="82" t="str">
        <f>"Q"&amp;" "&amp;VLOOKUP(pro[[#This Row],[Period]],Mapping!A:B,2,0)</f>
        <v>Q 1</v>
      </c>
      <c r="N2063"/>
    </row>
    <row r="2064" spans="1:14" ht="11.25" customHeight="1" x14ac:dyDescent="0.2">
      <c r="A2064" s="42" t="s">
        <v>42</v>
      </c>
      <c r="B2064" s="44" t="s">
        <v>19</v>
      </c>
      <c r="C2064" s="44" t="s">
        <v>57</v>
      </c>
      <c r="D2064" s="43">
        <v>175132.72699999998</v>
      </c>
      <c r="E2064" s="43">
        <v>-156063.07499999998</v>
      </c>
      <c r="F2064" s="45">
        <v>-39830</v>
      </c>
      <c r="G2064" s="45">
        <v>-65590</v>
      </c>
      <c r="H2064" s="45">
        <v>-94400</v>
      </c>
      <c r="I2064" s="55">
        <f>pro[[#This Row],[Admin expenses 3]]+pro[[#This Row],[Admin expenses 2]]+pro[[#This Row],[Admin expenses 1]]+pro[[#This Row],[COGS]]</f>
        <v>-355883.07499999995</v>
      </c>
      <c r="J2064" s="55">
        <f>pro[[#This Row],[Revenue]]+pro[[#This Row],[AdminExp]]</f>
        <v>-180750.34799999997</v>
      </c>
      <c r="K2064" s="83">
        <f>pro[[#This Row],[Profit]]/pro[[#This Row],[Revenue]]</f>
        <v>-1.0320763634314905</v>
      </c>
      <c r="L2064" s="56">
        <f t="shared" si="32"/>
        <v>3</v>
      </c>
      <c r="M2064" s="82" t="str">
        <f>"Q"&amp;" "&amp;VLOOKUP(pro[[#This Row],[Period]],Mapping!A:B,2,0)</f>
        <v>Q 1</v>
      </c>
      <c r="N2064"/>
    </row>
    <row r="2065" spans="1:14" ht="11.25" customHeight="1" x14ac:dyDescent="0.2">
      <c r="A2065" s="42" t="s">
        <v>42</v>
      </c>
      <c r="B2065" s="44" t="s">
        <v>19</v>
      </c>
      <c r="C2065" s="44" t="s">
        <v>57</v>
      </c>
      <c r="D2065" s="43">
        <v>91291.010999999999</v>
      </c>
      <c r="E2065" s="43">
        <v>-75794.361999999994</v>
      </c>
      <c r="F2065" s="45">
        <v>-103150</v>
      </c>
      <c r="G2065" s="45">
        <v>-58650</v>
      </c>
      <c r="H2065" s="45">
        <v>-68540</v>
      </c>
      <c r="I2065" s="55">
        <f>pro[[#This Row],[Admin expenses 3]]+pro[[#This Row],[Admin expenses 2]]+pro[[#This Row],[Admin expenses 1]]+pro[[#This Row],[COGS]]</f>
        <v>-306134.36199999996</v>
      </c>
      <c r="J2065" s="55">
        <f>pro[[#This Row],[Revenue]]+pro[[#This Row],[AdminExp]]</f>
        <v>-214843.35099999997</v>
      </c>
      <c r="K2065" s="83">
        <f>pro[[#This Row],[Profit]]/pro[[#This Row],[Revenue]]</f>
        <v>-2.353389984913191</v>
      </c>
      <c r="L2065" s="56">
        <f t="shared" si="32"/>
        <v>3</v>
      </c>
      <c r="M2065" s="82" t="str">
        <f>"Q"&amp;" "&amp;VLOOKUP(pro[[#This Row],[Period]],Mapping!A:B,2,0)</f>
        <v>Q 1</v>
      </c>
      <c r="N2065"/>
    </row>
    <row r="2066" spans="1:14" ht="11.25" customHeight="1" x14ac:dyDescent="0.2">
      <c r="A2066" s="42" t="s">
        <v>42</v>
      </c>
      <c r="B2066" s="44" t="s">
        <v>19</v>
      </c>
      <c r="C2066" s="44" t="s">
        <v>57</v>
      </c>
      <c r="D2066" s="43">
        <v>22825.270999999997</v>
      </c>
      <c r="E2066" s="43">
        <v>-20495.881000000001</v>
      </c>
      <c r="F2066" s="45">
        <v>-58530</v>
      </c>
      <c r="G2066" s="45">
        <v>-93650</v>
      </c>
      <c r="H2066" s="45">
        <v>-66800</v>
      </c>
      <c r="I2066" s="55">
        <f>pro[[#This Row],[Admin expenses 3]]+pro[[#This Row],[Admin expenses 2]]+pro[[#This Row],[Admin expenses 1]]+pro[[#This Row],[COGS]]</f>
        <v>-239475.88099999999</v>
      </c>
      <c r="J2066" s="55">
        <f>pro[[#This Row],[Revenue]]+pro[[#This Row],[AdminExp]]</f>
        <v>-216650.61</v>
      </c>
      <c r="K2066" s="83">
        <f>pro[[#This Row],[Profit]]/pro[[#This Row],[Revenue]]</f>
        <v>-9.4916993537557559</v>
      </c>
      <c r="L2066" s="56">
        <f t="shared" si="32"/>
        <v>3</v>
      </c>
      <c r="M2066" s="82" t="str">
        <f>"Q"&amp;" "&amp;VLOOKUP(pro[[#This Row],[Period]],Mapping!A:B,2,0)</f>
        <v>Q 1</v>
      </c>
      <c r="N2066"/>
    </row>
    <row r="2067" spans="1:14" ht="11.25" customHeight="1" x14ac:dyDescent="0.2">
      <c r="A2067" s="42" t="s">
        <v>42</v>
      </c>
      <c r="B2067" s="44" t="s">
        <v>19</v>
      </c>
      <c r="C2067" s="44" t="s">
        <v>57</v>
      </c>
      <c r="D2067" s="43">
        <v>769.33499999999992</v>
      </c>
      <c r="E2067" s="43">
        <v>-5719.98</v>
      </c>
      <c r="F2067" s="45">
        <v>-33570</v>
      </c>
      <c r="G2067" s="45">
        <v>-15540</v>
      </c>
      <c r="H2067" s="45">
        <v>-52310</v>
      </c>
      <c r="I2067" s="55">
        <f>pro[[#This Row],[Admin expenses 3]]+pro[[#This Row],[Admin expenses 2]]+pro[[#This Row],[Admin expenses 1]]+pro[[#This Row],[COGS]]</f>
        <v>-107139.98</v>
      </c>
      <c r="J2067" s="55">
        <f>pro[[#This Row],[Revenue]]+pro[[#This Row],[AdminExp]]</f>
        <v>-106370.64499999999</v>
      </c>
      <c r="K2067" s="83">
        <f>pro[[#This Row],[Profit]]/pro[[#This Row],[Revenue]]</f>
        <v>-138.2631038494284</v>
      </c>
      <c r="L2067" s="56">
        <f t="shared" si="32"/>
        <v>3</v>
      </c>
      <c r="M2067" s="82" t="str">
        <f>"Q"&amp;" "&amp;VLOOKUP(pro[[#This Row],[Period]],Mapping!A:B,2,0)</f>
        <v>Q 1</v>
      </c>
      <c r="N2067"/>
    </row>
    <row r="2068" spans="1:14" ht="11.25" customHeight="1" x14ac:dyDescent="0.2">
      <c r="A2068" s="42" t="s">
        <v>42</v>
      </c>
      <c r="B2068" s="44" t="s">
        <v>19</v>
      </c>
      <c r="C2068" s="44" t="s">
        <v>57</v>
      </c>
      <c r="D2068" s="43">
        <v>10433.276</v>
      </c>
      <c r="E2068" s="43">
        <v>-9453.905999999999</v>
      </c>
      <c r="F2068" s="45">
        <v>-39970</v>
      </c>
      <c r="G2068" s="45">
        <v>-58440</v>
      </c>
      <c r="H2068" s="45">
        <v>-22130</v>
      </c>
      <c r="I2068" s="55">
        <f>pro[[#This Row],[Admin expenses 3]]+pro[[#This Row],[Admin expenses 2]]+pro[[#This Row],[Admin expenses 1]]+pro[[#This Row],[COGS]]</f>
        <v>-129993.906</v>
      </c>
      <c r="J2068" s="55">
        <f>pro[[#This Row],[Revenue]]+pro[[#This Row],[AdminExp]]</f>
        <v>-119560.63</v>
      </c>
      <c r="K2068" s="83">
        <f>pro[[#This Row],[Profit]]/pro[[#This Row],[Revenue]]</f>
        <v>-11.459548276111933</v>
      </c>
      <c r="L2068" s="56">
        <f t="shared" si="32"/>
        <v>3</v>
      </c>
      <c r="M2068" s="82" t="str">
        <f>"Q"&amp;" "&amp;VLOOKUP(pro[[#This Row],[Period]],Mapping!A:B,2,0)</f>
        <v>Q 1</v>
      </c>
      <c r="N2068"/>
    </row>
    <row r="2069" spans="1:14" ht="11.25" customHeight="1" x14ac:dyDescent="0.2">
      <c r="A2069" s="42" t="s">
        <v>42</v>
      </c>
      <c r="B2069" s="44" t="s">
        <v>19</v>
      </c>
      <c r="C2069" s="44" t="s">
        <v>57</v>
      </c>
      <c r="D2069" s="43">
        <v>388213.93099999992</v>
      </c>
      <c r="E2069" s="43">
        <v>-144720.17699999997</v>
      </c>
      <c r="F2069" s="45">
        <v>-29160</v>
      </c>
      <c r="G2069" s="45">
        <v>-31000</v>
      </c>
      <c r="H2069" s="45">
        <v>-80150</v>
      </c>
      <c r="I2069" s="55">
        <f>pro[[#This Row],[Admin expenses 3]]+pro[[#This Row],[Admin expenses 2]]+pro[[#This Row],[Admin expenses 1]]+pro[[#This Row],[COGS]]</f>
        <v>-285030.17699999997</v>
      </c>
      <c r="J2069" s="55">
        <f>pro[[#This Row],[Revenue]]+pro[[#This Row],[AdminExp]]</f>
        <v>103183.75399999996</v>
      </c>
      <c r="K2069" s="83">
        <f>pro[[#This Row],[Profit]]/pro[[#This Row],[Revenue]]</f>
        <v>0.26579096153043508</v>
      </c>
      <c r="L2069" s="56">
        <f t="shared" si="32"/>
        <v>3</v>
      </c>
      <c r="M2069" s="82" t="str">
        <f>"Q"&amp;" "&amp;VLOOKUP(pro[[#This Row],[Period]],Mapping!A:B,2,0)</f>
        <v>Q 1</v>
      </c>
      <c r="N2069"/>
    </row>
    <row r="2070" spans="1:14" ht="11.25" customHeight="1" x14ac:dyDescent="0.2">
      <c r="A2070" s="42" t="s">
        <v>42</v>
      </c>
      <c r="B2070" s="44" t="s">
        <v>19</v>
      </c>
      <c r="C2070" s="44" t="s">
        <v>57</v>
      </c>
      <c r="D2070" s="43">
        <v>1230758.963</v>
      </c>
      <c r="E2070" s="43">
        <v>-430649.842</v>
      </c>
      <c r="F2070" s="45">
        <v>-94360</v>
      </c>
      <c r="G2070" s="45">
        <v>-85250</v>
      </c>
      <c r="H2070" s="45">
        <v>-96260</v>
      </c>
      <c r="I2070" s="55">
        <f>pro[[#This Row],[Admin expenses 3]]+pro[[#This Row],[Admin expenses 2]]+pro[[#This Row],[Admin expenses 1]]+pro[[#This Row],[COGS]]</f>
        <v>-706519.84199999995</v>
      </c>
      <c r="J2070" s="55">
        <f>pro[[#This Row],[Revenue]]+pro[[#This Row],[AdminExp]]</f>
        <v>524239.12100000004</v>
      </c>
      <c r="K2070" s="83">
        <f>pro[[#This Row],[Profit]]/pro[[#This Row],[Revenue]]</f>
        <v>0.42594783930897123</v>
      </c>
      <c r="L2070" s="56">
        <f t="shared" si="32"/>
        <v>3</v>
      </c>
      <c r="M2070" s="82" t="str">
        <f>"Q"&amp;" "&amp;VLOOKUP(pro[[#This Row],[Period]],Mapping!A:B,2,0)</f>
        <v>Q 1</v>
      </c>
      <c r="N2070"/>
    </row>
    <row r="2071" spans="1:14" ht="11.25" customHeight="1" x14ac:dyDescent="0.2">
      <c r="A2071" s="42" t="s">
        <v>42</v>
      </c>
      <c r="B2071" s="44" t="s">
        <v>19</v>
      </c>
      <c r="C2071" s="44" t="s">
        <v>57</v>
      </c>
      <c r="D2071" s="43">
        <v>25950.505000000001</v>
      </c>
      <c r="E2071" s="43">
        <v>-28151.235000000001</v>
      </c>
      <c r="F2071" s="45">
        <v>-52450</v>
      </c>
      <c r="G2071" s="45">
        <v>-98890</v>
      </c>
      <c r="H2071" s="45">
        <v>-92430</v>
      </c>
      <c r="I2071" s="55">
        <f>pro[[#This Row],[Admin expenses 3]]+pro[[#This Row],[Admin expenses 2]]+pro[[#This Row],[Admin expenses 1]]+pro[[#This Row],[COGS]]</f>
        <v>-271921.23499999999</v>
      </c>
      <c r="J2071" s="55">
        <f>pro[[#This Row],[Revenue]]+pro[[#This Row],[AdminExp]]</f>
        <v>-245970.72999999998</v>
      </c>
      <c r="K2071" s="83">
        <f>pro[[#This Row],[Profit]]/pro[[#This Row],[Revenue]]</f>
        <v>-9.4784563922744454</v>
      </c>
      <c r="L2071" s="56">
        <f t="shared" si="32"/>
        <v>3</v>
      </c>
      <c r="M2071" s="82" t="str">
        <f>"Q"&amp;" "&amp;VLOOKUP(pro[[#This Row],[Period]],Mapping!A:B,2,0)</f>
        <v>Q 1</v>
      </c>
      <c r="N2071"/>
    </row>
    <row r="2072" spans="1:14" ht="11.25" customHeight="1" x14ac:dyDescent="0.2">
      <c r="A2072" s="42" t="s">
        <v>42</v>
      </c>
      <c r="B2072" s="44" t="s">
        <v>19</v>
      </c>
      <c r="C2072" s="44" t="s">
        <v>57</v>
      </c>
      <c r="D2072" s="43">
        <v>93851.141999999993</v>
      </c>
      <c r="E2072" s="43">
        <v>-25450.754000000001</v>
      </c>
      <c r="F2072" s="45">
        <v>-61280</v>
      </c>
      <c r="G2072" s="45">
        <v>-102040</v>
      </c>
      <c r="H2072" s="45">
        <v>-12670</v>
      </c>
      <c r="I2072" s="55">
        <f>pro[[#This Row],[Admin expenses 3]]+pro[[#This Row],[Admin expenses 2]]+pro[[#This Row],[Admin expenses 1]]+pro[[#This Row],[COGS]]</f>
        <v>-201440.75400000002</v>
      </c>
      <c r="J2072" s="55">
        <f>pro[[#This Row],[Revenue]]+pro[[#This Row],[AdminExp]]</f>
        <v>-107589.61200000002</v>
      </c>
      <c r="K2072" s="83">
        <f>pro[[#This Row],[Profit]]/pro[[#This Row],[Revenue]]</f>
        <v>-1.1463857520242005</v>
      </c>
      <c r="L2072" s="56">
        <f t="shared" si="32"/>
        <v>3</v>
      </c>
      <c r="M2072" s="82" t="str">
        <f>"Q"&amp;" "&amp;VLOOKUP(pro[[#This Row],[Period]],Mapping!A:B,2,0)</f>
        <v>Q 1</v>
      </c>
      <c r="N2072"/>
    </row>
    <row r="2073" spans="1:14" ht="11.25" customHeight="1" x14ac:dyDescent="0.2">
      <c r="A2073" s="42" t="s">
        <v>42</v>
      </c>
      <c r="B2073" s="44" t="s">
        <v>19</v>
      </c>
      <c r="C2073" s="44" t="s">
        <v>57</v>
      </c>
      <c r="D2073" s="43">
        <v>504630.79799999995</v>
      </c>
      <c r="E2073" s="43">
        <v>-120002.63799999999</v>
      </c>
      <c r="F2073" s="45">
        <v>-40500</v>
      </c>
      <c r="G2073" s="45">
        <v>-80820</v>
      </c>
      <c r="H2073" s="45">
        <v>-54360</v>
      </c>
      <c r="I2073" s="55">
        <f>pro[[#This Row],[Admin expenses 3]]+pro[[#This Row],[Admin expenses 2]]+pro[[#This Row],[Admin expenses 1]]+pro[[#This Row],[COGS]]</f>
        <v>-295682.63799999998</v>
      </c>
      <c r="J2073" s="55">
        <f>pro[[#This Row],[Revenue]]+pro[[#This Row],[AdminExp]]</f>
        <v>208948.15999999997</v>
      </c>
      <c r="K2073" s="83">
        <f>pro[[#This Row],[Profit]]/pro[[#This Row],[Revenue]]</f>
        <v>0.41406145012972434</v>
      </c>
      <c r="L2073" s="56">
        <f t="shared" si="32"/>
        <v>3</v>
      </c>
      <c r="M2073" s="82" t="str">
        <f>"Q"&amp;" "&amp;VLOOKUP(pro[[#This Row],[Period]],Mapping!A:B,2,0)</f>
        <v>Q 1</v>
      </c>
      <c r="N2073"/>
    </row>
    <row r="2074" spans="1:14" ht="11.25" customHeight="1" x14ac:dyDescent="0.2">
      <c r="A2074" s="42" t="s">
        <v>42</v>
      </c>
      <c r="B2074" s="44" t="s">
        <v>19</v>
      </c>
      <c r="C2074" s="44" t="s">
        <v>57</v>
      </c>
      <c r="D2074" s="43">
        <v>83981.330999999991</v>
      </c>
      <c r="E2074" s="43">
        <v>-44287.662999999993</v>
      </c>
      <c r="F2074" s="45">
        <v>-73080</v>
      </c>
      <c r="G2074" s="45">
        <v>-101410</v>
      </c>
      <c r="H2074" s="45">
        <v>-53650</v>
      </c>
      <c r="I2074" s="55">
        <f>pro[[#This Row],[Admin expenses 3]]+pro[[#This Row],[Admin expenses 2]]+pro[[#This Row],[Admin expenses 1]]+pro[[#This Row],[COGS]]</f>
        <v>-272427.663</v>
      </c>
      <c r="J2074" s="55">
        <f>pro[[#This Row],[Revenue]]+pro[[#This Row],[AdminExp]]</f>
        <v>-188446.33199999999</v>
      </c>
      <c r="K2074" s="83">
        <f>pro[[#This Row],[Profit]]/pro[[#This Row],[Revenue]]</f>
        <v>-2.2439074227104117</v>
      </c>
      <c r="L2074" s="56">
        <f t="shared" si="32"/>
        <v>3</v>
      </c>
      <c r="M2074" s="82" t="str">
        <f>"Q"&amp;" "&amp;VLOOKUP(pro[[#This Row],[Period]],Mapping!A:B,2,0)</f>
        <v>Q 1</v>
      </c>
      <c r="N2074"/>
    </row>
    <row r="2075" spans="1:14" ht="11.25" customHeight="1" x14ac:dyDescent="0.2">
      <c r="A2075" s="42" t="s">
        <v>42</v>
      </c>
      <c r="B2075" s="44" t="s">
        <v>19</v>
      </c>
      <c r="C2075" s="44" t="s">
        <v>57</v>
      </c>
      <c r="D2075" s="43">
        <v>120518.18799999999</v>
      </c>
      <c r="E2075" s="43">
        <v>-75972.203999999998</v>
      </c>
      <c r="F2075" s="45">
        <v>-63290</v>
      </c>
      <c r="G2075" s="45">
        <v>-94530</v>
      </c>
      <c r="H2075" s="45">
        <v>-54120</v>
      </c>
      <c r="I2075" s="55">
        <f>pro[[#This Row],[Admin expenses 3]]+pro[[#This Row],[Admin expenses 2]]+pro[[#This Row],[Admin expenses 1]]+pro[[#This Row],[COGS]]</f>
        <v>-287912.20400000003</v>
      </c>
      <c r="J2075" s="55">
        <f>pro[[#This Row],[Revenue]]+pro[[#This Row],[AdminExp]]</f>
        <v>-167394.01600000003</v>
      </c>
      <c r="K2075" s="83">
        <f>pro[[#This Row],[Profit]]/pro[[#This Row],[Revenue]]</f>
        <v>-1.388952313156252</v>
      </c>
      <c r="L2075" s="56">
        <f t="shared" si="32"/>
        <v>3</v>
      </c>
      <c r="M2075" s="82" t="str">
        <f>"Q"&amp;" "&amp;VLOOKUP(pro[[#This Row],[Period]],Mapping!A:B,2,0)</f>
        <v>Q 1</v>
      </c>
      <c r="N2075"/>
    </row>
    <row r="2076" spans="1:14" ht="11.25" customHeight="1" x14ac:dyDescent="0.2">
      <c r="A2076" s="42" t="s">
        <v>42</v>
      </c>
      <c r="B2076" s="44" t="s">
        <v>19</v>
      </c>
      <c r="C2076" s="44" t="s">
        <v>57</v>
      </c>
      <c r="D2076" s="43">
        <v>678559.64399999997</v>
      </c>
      <c r="E2076" s="43">
        <v>-345296.658</v>
      </c>
      <c r="F2076" s="45">
        <v>-108030</v>
      </c>
      <c r="G2076" s="45">
        <v>-43160</v>
      </c>
      <c r="H2076" s="45">
        <v>-45800</v>
      </c>
      <c r="I2076" s="55">
        <f>pro[[#This Row],[Admin expenses 3]]+pro[[#This Row],[Admin expenses 2]]+pro[[#This Row],[Admin expenses 1]]+pro[[#This Row],[COGS]]</f>
        <v>-542286.65800000005</v>
      </c>
      <c r="J2076" s="55">
        <f>pro[[#This Row],[Revenue]]+pro[[#This Row],[AdminExp]]</f>
        <v>136272.98599999992</v>
      </c>
      <c r="K2076" s="83">
        <f>pro[[#This Row],[Profit]]/pro[[#This Row],[Revenue]]</f>
        <v>0.20082683549627647</v>
      </c>
      <c r="L2076" s="56">
        <f t="shared" si="32"/>
        <v>3</v>
      </c>
      <c r="M2076" s="82" t="str">
        <f>"Q"&amp;" "&amp;VLOOKUP(pro[[#This Row],[Period]],Mapping!A:B,2,0)</f>
        <v>Q 1</v>
      </c>
      <c r="N2076"/>
    </row>
    <row r="2077" spans="1:14" ht="11.25" customHeight="1" x14ac:dyDescent="0.2">
      <c r="A2077" s="42" t="s">
        <v>42</v>
      </c>
      <c r="B2077" s="44" t="s">
        <v>19</v>
      </c>
      <c r="C2077" s="44" t="s">
        <v>57</v>
      </c>
      <c r="D2077" s="43">
        <v>289362.88499999995</v>
      </c>
      <c r="E2077" s="43">
        <v>-155991.99699999997</v>
      </c>
      <c r="F2077" s="45">
        <v>-78460</v>
      </c>
      <c r="G2077" s="45">
        <v>-34980</v>
      </c>
      <c r="H2077" s="45">
        <v>-99240</v>
      </c>
      <c r="I2077" s="55">
        <f>pro[[#This Row],[Admin expenses 3]]+pro[[#This Row],[Admin expenses 2]]+pro[[#This Row],[Admin expenses 1]]+pro[[#This Row],[COGS]]</f>
        <v>-368671.99699999997</v>
      </c>
      <c r="J2077" s="55">
        <f>pro[[#This Row],[Revenue]]+pro[[#This Row],[AdminExp]]</f>
        <v>-79309.112000000023</v>
      </c>
      <c r="K2077" s="83">
        <f>pro[[#This Row],[Profit]]/pro[[#This Row],[Revenue]]</f>
        <v>-0.27408184017794829</v>
      </c>
      <c r="L2077" s="56">
        <f t="shared" si="32"/>
        <v>3</v>
      </c>
      <c r="M2077" s="82" t="str">
        <f>"Q"&amp;" "&amp;VLOOKUP(pro[[#This Row],[Period]],Mapping!A:B,2,0)</f>
        <v>Q 1</v>
      </c>
      <c r="N2077"/>
    </row>
    <row r="2078" spans="1:14" ht="11.25" customHeight="1" x14ac:dyDescent="0.2">
      <c r="A2078" s="42" t="s">
        <v>42</v>
      </c>
      <c r="B2078" s="44" t="s">
        <v>19</v>
      </c>
      <c r="C2078" s="44" t="s">
        <v>57</v>
      </c>
      <c r="D2078" s="43">
        <v>541.4849999999999</v>
      </c>
      <c r="E2078" s="43">
        <v>-2004.9469999999999</v>
      </c>
      <c r="F2078" s="45">
        <v>-15860</v>
      </c>
      <c r="G2078" s="45">
        <v>-62770</v>
      </c>
      <c r="H2078" s="45">
        <v>-107840</v>
      </c>
      <c r="I2078" s="55">
        <f>pro[[#This Row],[Admin expenses 3]]+pro[[#This Row],[Admin expenses 2]]+pro[[#This Row],[Admin expenses 1]]+pro[[#This Row],[COGS]]</f>
        <v>-188474.94699999999</v>
      </c>
      <c r="J2078" s="55">
        <f>pro[[#This Row],[Revenue]]+pro[[#This Row],[AdminExp]]</f>
        <v>-187933.462</v>
      </c>
      <c r="K2078" s="83">
        <f>pro[[#This Row],[Profit]]/pro[[#This Row],[Revenue]]</f>
        <v>-347.070485793697</v>
      </c>
      <c r="L2078" s="56">
        <f t="shared" si="32"/>
        <v>3</v>
      </c>
      <c r="M2078" s="82" t="str">
        <f>"Q"&amp;" "&amp;VLOOKUP(pro[[#This Row],[Period]],Mapping!A:B,2,0)</f>
        <v>Q 1</v>
      </c>
      <c r="N2078"/>
    </row>
    <row r="2079" spans="1:14" ht="11.25" customHeight="1" x14ac:dyDescent="0.2">
      <c r="A2079" s="42" t="s">
        <v>42</v>
      </c>
      <c r="B2079" s="44" t="s">
        <v>19</v>
      </c>
      <c r="C2079" s="44" t="s">
        <v>57</v>
      </c>
      <c r="D2079" s="43">
        <v>908781.56599999988</v>
      </c>
      <c r="E2079" s="43">
        <v>-460616.66</v>
      </c>
      <c r="F2079" s="45">
        <v>-87180</v>
      </c>
      <c r="G2079" s="45">
        <v>-51280</v>
      </c>
      <c r="H2079" s="45">
        <v>-21790</v>
      </c>
      <c r="I2079" s="55">
        <f>pro[[#This Row],[Admin expenses 3]]+pro[[#This Row],[Admin expenses 2]]+pro[[#This Row],[Admin expenses 1]]+pro[[#This Row],[COGS]]</f>
        <v>-620866.65999999992</v>
      </c>
      <c r="J2079" s="55">
        <f>pro[[#This Row],[Revenue]]+pro[[#This Row],[AdminExp]]</f>
        <v>287914.90599999996</v>
      </c>
      <c r="K2079" s="83">
        <f>pro[[#This Row],[Profit]]/pro[[#This Row],[Revenue]]</f>
        <v>0.31681420131270577</v>
      </c>
      <c r="L2079" s="56">
        <f t="shared" si="32"/>
        <v>3</v>
      </c>
      <c r="M2079" s="82" t="str">
        <f>"Q"&amp;" "&amp;VLOOKUP(pro[[#This Row],[Period]],Mapping!A:B,2,0)</f>
        <v>Q 1</v>
      </c>
      <c r="N2079"/>
    </row>
    <row r="2080" spans="1:14" ht="11.25" customHeight="1" x14ac:dyDescent="0.2">
      <c r="A2080" s="42" t="s">
        <v>42</v>
      </c>
      <c r="B2080" s="44" t="s">
        <v>19</v>
      </c>
      <c r="C2080" s="44" t="s">
        <v>57</v>
      </c>
      <c r="D2080" s="43">
        <v>844372.92099999997</v>
      </c>
      <c r="E2080" s="43">
        <v>-423519.09600000002</v>
      </c>
      <c r="F2080" s="45">
        <v>-31640</v>
      </c>
      <c r="G2080" s="45">
        <v>-106890</v>
      </c>
      <c r="H2080" s="45">
        <v>-33070</v>
      </c>
      <c r="I2080" s="55">
        <f>pro[[#This Row],[Admin expenses 3]]+pro[[#This Row],[Admin expenses 2]]+pro[[#This Row],[Admin expenses 1]]+pro[[#This Row],[COGS]]</f>
        <v>-595119.09600000002</v>
      </c>
      <c r="J2080" s="55">
        <f>pro[[#This Row],[Revenue]]+pro[[#This Row],[AdminExp]]</f>
        <v>249253.82499999995</v>
      </c>
      <c r="K2080" s="83">
        <f>pro[[#This Row],[Profit]]/pro[[#This Row],[Revenue]]</f>
        <v>0.29519400587219918</v>
      </c>
      <c r="L2080" s="56">
        <f t="shared" si="32"/>
        <v>3</v>
      </c>
      <c r="M2080" s="82" t="str">
        <f>"Q"&amp;" "&amp;VLOOKUP(pro[[#This Row],[Period]],Mapping!A:B,2,0)</f>
        <v>Q 1</v>
      </c>
      <c r="N2080"/>
    </row>
    <row r="2081" spans="1:14" ht="11.25" customHeight="1" x14ac:dyDescent="0.2">
      <c r="A2081" s="42" t="s">
        <v>42</v>
      </c>
      <c r="B2081" s="44" t="s">
        <v>19</v>
      </c>
      <c r="C2081" s="44" t="s">
        <v>57</v>
      </c>
      <c r="D2081" s="43">
        <v>28839.194999999996</v>
      </c>
      <c r="E2081" s="43">
        <v>-22862.539000000001</v>
      </c>
      <c r="F2081" s="45">
        <v>-104300</v>
      </c>
      <c r="G2081" s="45">
        <v>-108020</v>
      </c>
      <c r="H2081" s="45">
        <v>-55460</v>
      </c>
      <c r="I2081" s="55">
        <f>pro[[#This Row],[Admin expenses 3]]+pro[[#This Row],[Admin expenses 2]]+pro[[#This Row],[Admin expenses 1]]+pro[[#This Row],[COGS]]</f>
        <v>-290642.53899999999</v>
      </c>
      <c r="J2081" s="55">
        <f>pro[[#This Row],[Revenue]]+pro[[#This Row],[AdminExp]]</f>
        <v>-261803.34399999998</v>
      </c>
      <c r="K2081" s="83">
        <f>pro[[#This Row],[Profit]]/pro[[#This Row],[Revenue]]</f>
        <v>-9.0780392448540965</v>
      </c>
      <c r="L2081" s="56">
        <f t="shared" si="32"/>
        <v>3</v>
      </c>
      <c r="M2081" s="82" t="str">
        <f>"Q"&amp;" "&amp;VLOOKUP(pro[[#This Row],[Period]],Mapping!A:B,2,0)</f>
        <v>Q 1</v>
      </c>
      <c r="N2081"/>
    </row>
    <row r="2082" spans="1:14" ht="11.25" customHeight="1" x14ac:dyDescent="0.2">
      <c r="A2082" s="42" t="s">
        <v>42</v>
      </c>
      <c r="B2082" s="44" t="s">
        <v>19</v>
      </c>
      <c r="C2082" s="44" t="s">
        <v>57</v>
      </c>
      <c r="D2082" s="43">
        <v>26761.182000000001</v>
      </c>
      <c r="E2082" s="43">
        <v>-15699.831</v>
      </c>
      <c r="F2082" s="45">
        <v>-98470</v>
      </c>
      <c r="G2082" s="45">
        <v>-30040</v>
      </c>
      <c r="H2082" s="45">
        <v>-22640</v>
      </c>
      <c r="I2082" s="55">
        <f>pro[[#This Row],[Admin expenses 3]]+pro[[#This Row],[Admin expenses 2]]+pro[[#This Row],[Admin expenses 1]]+pro[[#This Row],[COGS]]</f>
        <v>-166849.83100000001</v>
      </c>
      <c r="J2082" s="55">
        <f>pro[[#This Row],[Revenue]]+pro[[#This Row],[AdminExp]]</f>
        <v>-140088.649</v>
      </c>
      <c r="K2082" s="83">
        <f>pro[[#This Row],[Profit]]/pro[[#This Row],[Revenue]]</f>
        <v>-5.2347706091606865</v>
      </c>
      <c r="L2082" s="56">
        <f t="shared" si="32"/>
        <v>3</v>
      </c>
      <c r="M2082" s="82" t="str">
        <f>"Q"&amp;" "&amp;VLOOKUP(pro[[#This Row],[Period]],Mapping!A:B,2,0)</f>
        <v>Q 1</v>
      </c>
      <c r="N2082"/>
    </row>
    <row r="2083" spans="1:14" ht="11.25" customHeight="1" x14ac:dyDescent="0.2">
      <c r="A2083" s="42" t="s">
        <v>42</v>
      </c>
      <c r="B2083" s="44" t="s">
        <v>19</v>
      </c>
      <c r="C2083" s="44" t="s">
        <v>58</v>
      </c>
      <c r="D2083" s="43">
        <v>70004.122999999992</v>
      </c>
      <c r="E2083" s="43">
        <v>-37749.746999999996</v>
      </c>
      <c r="F2083" s="45">
        <v>-16190</v>
      </c>
      <c r="G2083" s="45">
        <v>-66640</v>
      </c>
      <c r="H2083" s="45">
        <v>-31600</v>
      </c>
      <c r="I2083" s="55">
        <f>pro[[#This Row],[Admin expenses 3]]+pro[[#This Row],[Admin expenses 2]]+pro[[#This Row],[Admin expenses 1]]+pro[[#This Row],[COGS]]</f>
        <v>-152179.747</v>
      </c>
      <c r="J2083" s="55">
        <f>pro[[#This Row],[Revenue]]+pro[[#This Row],[AdminExp]]</f>
        <v>-82175.624000000011</v>
      </c>
      <c r="K2083" s="83">
        <f>pro[[#This Row],[Profit]]/pro[[#This Row],[Revenue]]</f>
        <v>-1.1738683448687732</v>
      </c>
      <c r="L2083" s="56">
        <f t="shared" si="32"/>
        <v>3</v>
      </c>
      <c r="M2083" s="82" t="str">
        <f>"Q"&amp;" "&amp;VLOOKUP(pro[[#This Row],[Period]],Mapping!A:B,2,0)</f>
        <v>Q 1</v>
      </c>
      <c r="N2083"/>
    </row>
    <row r="2084" spans="1:14" ht="11.25" customHeight="1" x14ac:dyDescent="0.2">
      <c r="A2084" s="42" t="s">
        <v>42</v>
      </c>
      <c r="B2084" s="44" t="s">
        <v>19</v>
      </c>
      <c r="C2084" s="44" t="s">
        <v>59</v>
      </c>
      <c r="D2084" s="43">
        <v>284032.86799999996</v>
      </c>
      <c r="E2084" s="43">
        <v>-157103.68799999999</v>
      </c>
      <c r="F2084" s="45">
        <v>-65880</v>
      </c>
      <c r="G2084" s="45">
        <v>-90490</v>
      </c>
      <c r="H2084" s="45">
        <v>-49580</v>
      </c>
      <c r="I2084" s="55">
        <f>pro[[#This Row],[Admin expenses 3]]+pro[[#This Row],[Admin expenses 2]]+pro[[#This Row],[Admin expenses 1]]+pro[[#This Row],[COGS]]</f>
        <v>-363053.68799999997</v>
      </c>
      <c r="J2084" s="55">
        <f>pro[[#This Row],[Revenue]]+pro[[#This Row],[AdminExp]]</f>
        <v>-79020.820000000007</v>
      </c>
      <c r="K2084" s="83">
        <f>pro[[#This Row],[Profit]]/pro[[#This Row],[Revenue]]</f>
        <v>-0.27821012601964085</v>
      </c>
      <c r="L2084" s="56">
        <f t="shared" si="32"/>
        <v>3</v>
      </c>
      <c r="M2084" s="82" t="str">
        <f>"Q"&amp;" "&amp;VLOOKUP(pro[[#This Row],[Period]],Mapping!A:B,2,0)</f>
        <v>Q 1</v>
      </c>
      <c r="N2084"/>
    </row>
    <row r="2085" spans="1:14" ht="11.25" customHeight="1" x14ac:dyDescent="0.2">
      <c r="A2085" s="42" t="s">
        <v>42</v>
      </c>
      <c r="B2085" s="44" t="s">
        <v>19</v>
      </c>
      <c r="C2085" s="44" t="s">
        <v>57</v>
      </c>
      <c r="D2085" s="43">
        <v>350151.55</v>
      </c>
      <c r="E2085" s="43">
        <v>-130618.607</v>
      </c>
      <c r="F2085" s="45">
        <v>-87440</v>
      </c>
      <c r="G2085" s="45">
        <v>-71530</v>
      </c>
      <c r="H2085" s="45">
        <v>-17790</v>
      </c>
      <c r="I2085" s="55">
        <f>pro[[#This Row],[Admin expenses 3]]+pro[[#This Row],[Admin expenses 2]]+pro[[#This Row],[Admin expenses 1]]+pro[[#This Row],[COGS]]</f>
        <v>-307378.60700000002</v>
      </c>
      <c r="J2085" s="55">
        <f>pro[[#This Row],[Revenue]]+pro[[#This Row],[AdminExp]]</f>
        <v>42772.94299999997</v>
      </c>
      <c r="K2085" s="83">
        <f>pro[[#This Row],[Profit]]/pro[[#This Row],[Revenue]]</f>
        <v>0.12215551523333246</v>
      </c>
      <c r="L2085" s="56">
        <f t="shared" si="32"/>
        <v>3</v>
      </c>
      <c r="M2085" s="82" t="str">
        <f>"Q"&amp;" "&amp;VLOOKUP(pro[[#This Row],[Period]],Mapping!A:B,2,0)</f>
        <v>Q 1</v>
      </c>
      <c r="N2085"/>
    </row>
    <row r="2086" spans="1:14" ht="11.25" customHeight="1" x14ac:dyDescent="0.2">
      <c r="A2086" s="42" t="s">
        <v>42</v>
      </c>
      <c r="B2086" s="44" t="s">
        <v>19</v>
      </c>
      <c r="C2086" s="44" t="s">
        <v>57</v>
      </c>
      <c r="D2086" s="43">
        <v>40664.532999999996</v>
      </c>
      <c r="E2086" s="43">
        <v>-61688.34</v>
      </c>
      <c r="F2086" s="45">
        <v>-78670</v>
      </c>
      <c r="G2086" s="45">
        <v>-41710</v>
      </c>
      <c r="H2086" s="45">
        <v>-43140</v>
      </c>
      <c r="I2086" s="55">
        <f>pro[[#This Row],[Admin expenses 3]]+pro[[#This Row],[Admin expenses 2]]+pro[[#This Row],[Admin expenses 1]]+pro[[#This Row],[COGS]]</f>
        <v>-225208.34</v>
      </c>
      <c r="J2086" s="55">
        <f>pro[[#This Row],[Revenue]]+pro[[#This Row],[AdminExp]]</f>
        <v>-184543.807</v>
      </c>
      <c r="K2086" s="83">
        <f>pro[[#This Row],[Profit]]/pro[[#This Row],[Revenue]]</f>
        <v>-4.5382005739497862</v>
      </c>
      <c r="L2086" s="56">
        <f t="shared" si="32"/>
        <v>3</v>
      </c>
      <c r="M2086" s="82" t="str">
        <f>"Q"&amp;" "&amp;VLOOKUP(pro[[#This Row],[Period]],Mapping!A:B,2,0)</f>
        <v>Q 1</v>
      </c>
      <c r="N2086"/>
    </row>
    <row r="2087" spans="1:14" ht="11.25" customHeight="1" x14ac:dyDescent="0.2">
      <c r="A2087" s="42" t="s">
        <v>42</v>
      </c>
      <c r="B2087" s="44" t="s">
        <v>19</v>
      </c>
      <c r="C2087" s="44" t="s">
        <v>57</v>
      </c>
      <c r="D2087" s="43">
        <v>983209.77299999981</v>
      </c>
      <c r="E2087" s="43">
        <v>-253770.01300000001</v>
      </c>
      <c r="F2087" s="45">
        <v>-72970</v>
      </c>
      <c r="G2087" s="45">
        <v>-35910</v>
      </c>
      <c r="H2087" s="45">
        <v>-79180</v>
      </c>
      <c r="I2087" s="55">
        <f>pro[[#This Row],[Admin expenses 3]]+pro[[#This Row],[Admin expenses 2]]+pro[[#This Row],[Admin expenses 1]]+pro[[#This Row],[COGS]]</f>
        <v>-441830.01300000004</v>
      </c>
      <c r="J2087" s="55">
        <f>pro[[#This Row],[Revenue]]+pro[[#This Row],[AdminExp]]</f>
        <v>541379.75999999978</v>
      </c>
      <c r="K2087" s="83">
        <f>pro[[#This Row],[Profit]]/pro[[#This Row],[Revenue]]</f>
        <v>0.55062487667115556</v>
      </c>
      <c r="L2087" s="56">
        <f t="shared" si="32"/>
        <v>3</v>
      </c>
      <c r="M2087" s="82" t="str">
        <f>"Q"&amp;" "&amp;VLOOKUP(pro[[#This Row],[Period]],Mapping!A:B,2,0)</f>
        <v>Q 1</v>
      </c>
      <c r="N2087"/>
    </row>
    <row r="2088" spans="1:14" ht="11.25" customHeight="1" x14ac:dyDescent="0.2">
      <c r="A2088" s="42" t="s">
        <v>42</v>
      </c>
      <c r="B2088" s="44" t="s">
        <v>19</v>
      </c>
      <c r="C2088" s="44" t="s">
        <v>57</v>
      </c>
      <c r="D2088" s="43">
        <v>61544.364000000001</v>
      </c>
      <c r="E2088" s="43">
        <v>-17297.888999999999</v>
      </c>
      <c r="F2088" s="45">
        <v>-77620</v>
      </c>
      <c r="G2088" s="45">
        <v>-76350</v>
      </c>
      <c r="H2088" s="45">
        <v>-79990</v>
      </c>
      <c r="I2088" s="55">
        <f>pro[[#This Row],[Admin expenses 3]]+pro[[#This Row],[Admin expenses 2]]+pro[[#This Row],[Admin expenses 1]]+pro[[#This Row],[COGS]]</f>
        <v>-251257.889</v>
      </c>
      <c r="J2088" s="55">
        <f>pro[[#This Row],[Revenue]]+pro[[#This Row],[AdminExp]]</f>
        <v>-189713.52499999999</v>
      </c>
      <c r="K2088" s="83">
        <f>pro[[#This Row],[Profit]]/pro[[#This Row],[Revenue]]</f>
        <v>-3.0825491185512939</v>
      </c>
      <c r="L2088" s="56">
        <f t="shared" si="32"/>
        <v>3</v>
      </c>
      <c r="M2088" s="82" t="str">
        <f>"Q"&amp;" "&amp;VLOOKUP(pro[[#This Row],[Period]],Mapping!A:B,2,0)</f>
        <v>Q 1</v>
      </c>
      <c r="N2088"/>
    </row>
    <row r="2089" spans="1:14" ht="11.25" customHeight="1" x14ac:dyDescent="0.2">
      <c r="A2089" s="42" t="s">
        <v>42</v>
      </c>
      <c r="B2089" s="44" t="s">
        <v>19</v>
      </c>
      <c r="C2089" s="44" t="s">
        <v>57</v>
      </c>
      <c r="D2089" s="43">
        <v>852617.84299999999</v>
      </c>
      <c r="E2089" s="43">
        <v>-227837.29499999998</v>
      </c>
      <c r="F2089" s="45">
        <v>-38940</v>
      </c>
      <c r="G2089" s="45">
        <v>-14740</v>
      </c>
      <c r="H2089" s="45">
        <v>-85420</v>
      </c>
      <c r="I2089" s="55">
        <f>pro[[#This Row],[Admin expenses 3]]+pro[[#This Row],[Admin expenses 2]]+pro[[#This Row],[Admin expenses 1]]+pro[[#This Row],[COGS]]</f>
        <v>-366937.29499999998</v>
      </c>
      <c r="J2089" s="55">
        <f>pro[[#This Row],[Revenue]]+pro[[#This Row],[AdminExp]]</f>
        <v>485680.54800000001</v>
      </c>
      <c r="K2089" s="83">
        <f>pro[[#This Row],[Profit]]/pro[[#This Row],[Revenue]]</f>
        <v>0.56963451092120765</v>
      </c>
      <c r="L2089" s="56">
        <f t="shared" si="32"/>
        <v>3</v>
      </c>
      <c r="M2089" s="82" t="str">
        <f>"Q"&amp;" "&amp;VLOOKUP(pro[[#This Row],[Period]],Mapping!A:B,2,0)</f>
        <v>Q 1</v>
      </c>
      <c r="N2089"/>
    </row>
    <row r="2090" spans="1:14" ht="11.25" customHeight="1" x14ac:dyDescent="0.2">
      <c r="A2090" s="42" t="s">
        <v>42</v>
      </c>
      <c r="B2090" s="44" t="s">
        <v>19</v>
      </c>
      <c r="C2090" s="44" t="s">
        <v>58</v>
      </c>
      <c r="D2090" s="43">
        <v>477595.36999999994</v>
      </c>
      <c r="E2090" s="43">
        <v>-100098.13099999998</v>
      </c>
      <c r="F2090" s="45">
        <v>-105190</v>
      </c>
      <c r="G2090" s="45">
        <v>-92090</v>
      </c>
      <c r="H2090" s="45">
        <v>-93090</v>
      </c>
      <c r="I2090" s="55">
        <f>pro[[#This Row],[Admin expenses 3]]+pro[[#This Row],[Admin expenses 2]]+pro[[#This Row],[Admin expenses 1]]+pro[[#This Row],[COGS]]</f>
        <v>-390468.13099999999</v>
      </c>
      <c r="J2090" s="55">
        <f>pro[[#This Row],[Revenue]]+pro[[#This Row],[AdminExp]]</f>
        <v>87127.238999999943</v>
      </c>
      <c r="K2090" s="83">
        <f>pro[[#This Row],[Profit]]/pro[[#This Row],[Revenue]]</f>
        <v>0.18242898585888712</v>
      </c>
      <c r="L2090" s="56">
        <f t="shared" si="32"/>
        <v>3</v>
      </c>
      <c r="M2090" s="82" t="str">
        <f>"Q"&amp;" "&amp;VLOOKUP(pro[[#This Row],[Period]],Mapping!A:B,2,0)</f>
        <v>Q 1</v>
      </c>
      <c r="N2090"/>
    </row>
    <row r="2091" spans="1:14" ht="11.25" customHeight="1" x14ac:dyDescent="0.2">
      <c r="A2091" s="42" t="s">
        <v>42</v>
      </c>
      <c r="B2091" s="44" t="s">
        <v>19</v>
      </c>
      <c r="C2091" s="44" t="s">
        <v>59</v>
      </c>
      <c r="D2091" s="43">
        <v>235897.50099999999</v>
      </c>
      <c r="E2091" s="43">
        <v>-53244.974999999999</v>
      </c>
      <c r="F2091" s="45">
        <v>-40070</v>
      </c>
      <c r="G2091" s="45">
        <v>-60750</v>
      </c>
      <c r="H2091" s="45">
        <v>-96910</v>
      </c>
      <c r="I2091" s="55">
        <f>pro[[#This Row],[Admin expenses 3]]+pro[[#This Row],[Admin expenses 2]]+pro[[#This Row],[Admin expenses 1]]+pro[[#This Row],[COGS]]</f>
        <v>-250974.97500000001</v>
      </c>
      <c r="J2091" s="55">
        <f>pro[[#This Row],[Revenue]]+pro[[#This Row],[AdminExp]]</f>
        <v>-15077.474000000017</v>
      </c>
      <c r="K2091" s="83">
        <f>pro[[#This Row],[Profit]]/pro[[#This Row],[Revenue]]</f>
        <v>-6.3915361273793297E-2</v>
      </c>
      <c r="L2091" s="56">
        <f t="shared" si="32"/>
        <v>3</v>
      </c>
      <c r="M2091" s="82" t="str">
        <f>"Q"&amp;" "&amp;VLOOKUP(pro[[#This Row],[Period]],Mapping!A:B,2,0)</f>
        <v>Q 1</v>
      </c>
      <c r="N2091"/>
    </row>
    <row r="2092" spans="1:14" ht="11.25" customHeight="1" x14ac:dyDescent="0.2">
      <c r="A2092" s="42" t="s">
        <v>42</v>
      </c>
      <c r="B2092" s="44" t="s">
        <v>19</v>
      </c>
      <c r="C2092" s="44" t="s">
        <v>57</v>
      </c>
      <c r="D2092" s="43">
        <v>610918.973</v>
      </c>
      <c r="E2092" s="43">
        <v>-279372.78599999996</v>
      </c>
      <c r="F2092" s="45">
        <v>-84770</v>
      </c>
      <c r="G2092" s="45">
        <v>-21860</v>
      </c>
      <c r="H2092" s="45">
        <v>-46960</v>
      </c>
      <c r="I2092" s="55">
        <f>pro[[#This Row],[Admin expenses 3]]+pro[[#This Row],[Admin expenses 2]]+pro[[#This Row],[Admin expenses 1]]+pro[[#This Row],[COGS]]</f>
        <v>-432962.78599999996</v>
      </c>
      <c r="J2092" s="55">
        <f>pro[[#This Row],[Revenue]]+pro[[#This Row],[AdminExp]]</f>
        <v>177956.18700000003</v>
      </c>
      <c r="K2092" s="83">
        <f>pro[[#This Row],[Profit]]/pro[[#This Row],[Revenue]]</f>
        <v>0.2912926179491892</v>
      </c>
      <c r="L2092" s="56">
        <f t="shared" si="32"/>
        <v>3</v>
      </c>
      <c r="M2092" s="82" t="str">
        <f>"Q"&amp;" "&amp;VLOOKUP(pro[[#This Row],[Period]],Mapping!A:B,2,0)</f>
        <v>Q 1</v>
      </c>
      <c r="N2092"/>
    </row>
    <row r="2093" spans="1:14" ht="11.25" customHeight="1" x14ac:dyDescent="0.2">
      <c r="A2093" s="42" t="s">
        <v>42</v>
      </c>
      <c r="B2093" s="44" t="s">
        <v>19</v>
      </c>
      <c r="C2093" s="44" t="s">
        <v>57</v>
      </c>
      <c r="D2093" s="43">
        <v>363692.64399999997</v>
      </c>
      <c r="E2093" s="43">
        <v>-173758.11599999998</v>
      </c>
      <c r="F2093" s="45">
        <v>-29470</v>
      </c>
      <c r="G2093" s="45">
        <v>-59770</v>
      </c>
      <c r="H2093" s="45">
        <v>-100440</v>
      </c>
      <c r="I2093" s="55">
        <f>pro[[#This Row],[Admin expenses 3]]+pro[[#This Row],[Admin expenses 2]]+pro[[#This Row],[Admin expenses 1]]+pro[[#This Row],[COGS]]</f>
        <v>-363438.11599999998</v>
      </c>
      <c r="J2093" s="55">
        <f>pro[[#This Row],[Revenue]]+pro[[#This Row],[AdminExp]]</f>
        <v>254.52799999999115</v>
      </c>
      <c r="K2093" s="83">
        <f>pro[[#This Row],[Profit]]/pro[[#This Row],[Revenue]]</f>
        <v>6.99843684493083E-4</v>
      </c>
      <c r="L2093" s="56">
        <f t="shared" si="32"/>
        <v>3</v>
      </c>
      <c r="M2093" s="82" t="str">
        <f>"Q"&amp;" "&amp;VLOOKUP(pro[[#This Row],[Period]],Mapping!A:B,2,0)</f>
        <v>Q 1</v>
      </c>
      <c r="N2093"/>
    </row>
    <row r="2094" spans="1:14" ht="11.25" customHeight="1" x14ac:dyDescent="0.2">
      <c r="A2094" s="42" t="s">
        <v>42</v>
      </c>
      <c r="B2094" s="44" t="s">
        <v>19</v>
      </c>
      <c r="C2094" s="44" t="s">
        <v>57</v>
      </c>
      <c r="D2094" s="43">
        <v>187079.389</v>
      </c>
      <c r="E2094" s="43">
        <v>-56839.972000000002</v>
      </c>
      <c r="F2094" s="45">
        <v>-56230</v>
      </c>
      <c r="G2094" s="45">
        <v>-95760</v>
      </c>
      <c r="H2094" s="45">
        <v>-46410</v>
      </c>
      <c r="I2094" s="55">
        <f>pro[[#This Row],[Admin expenses 3]]+pro[[#This Row],[Admin expenses 2]]+pro[[#This Row],[Admin expenses 1]]+pro[[#This Row],[COGS]]</f>
        <v>-255239.97200000001</v>
      </c>
      <c r="J2094" s="55">
        <f>pro[[#This Row],[Revenue]]+pro[[#This Row],[AdminExp]]</f>
        <v>-68160.583000000013</v>
      </c>
      <c r="K2094" s="83">
        <f>pro[[#This Row],[Profit]]/pro[[#This Row],[Revenue]]</f>
        <v>-0.3643404191361776</v>
      </c>
      <c r="L2094" s="56">
        <f t="shared" si="32"/>
        <v>3</v>
      </c>
      <c r="M2094" s="82" t="str">
        <f>"Q"&amp;" "&amp;VLOOKUP(pro[[#This Row],[Period]],Mapping!A:B,2,0)</f>
        <v>Q 1</v>
      </c>
      <c r="N2094"/>
    </row>
    <row r="2095" spans="1:14" ht="11.25" customHeight="1" x14ac:dyDescent="0.2">
      <c r="A2095" s="42" t="s">
        <v>42</v>
      </c>
      <c r="B2095" s="44" t="s">
        <v>19</v>
      </c>
      <c r="C2095" s="44" t="s">
        <v>58</v>
      </c>
      <c r="D2095" s="43">
        <v>191201.53499999997</v>
      </c>
      <c r="E2095" s="43">
        <v>-55241.801999999996</v>
      </c>
      <c r="F2095" s="45">
        <v>-106620</v>
      </c>
      <c r="G2095" s="45">
        <v>-87070</v>
      </c>
      <c r="H2095" s="45">
        <v>-73340</v>
      </c>
      <c r="I2095" s="55">
        <f>pro[[#This Row],[Admin expenses 3]]+pro[[#This Row],[Admin expenses 2]]+pro[[#This Row],[Admin expenses 1]]+pro[[#This Row],[COGS]]</f>
        <v>-322271.80200000003</v>
      </c>
      <c r="J2095" s="55">
        <f>pro[[#This Row],[Revenue]]+pro[[#This Row],[AdminExp]]</f>
        <v>-131070.26700000005</v>
      </c>
      <c r="K2095" s="83">
        <f>pro[[#This Row],[Profit]]/pro[[#This Row],[Revenue]]</f>
        <v>-0.68550844531661348</v>
      </c>
      <c r="L2095" s="56">
        <f t="shared" si="32"/>
        <v>3</v>
      </c>
      <c r="M2095" s="82" t="str">
        <f>"Q"&amp;" "&amp;VLOOKUP(pro[[#This Row],[Period]],Mapping!A:B,2,0)</f>
        <v>Q 1</v>
      </c>
      <c r="N2095"/>
    </row>
    <row r="2096" spans="1:14" ht="11.25" customHeight="1" x14ac:dyDescent="0.2">
      <c r="A2096" s="42" t="s">
        <v>42</v>
      </c>
      <c r="B2096" s="44" t="s">
        <v>19</v>
      </c>
      <c r="C2096" s="44" t="s">
        <v>59</v>
      </c>
      <c r="D2096" s="43">
        <v>293348.65700000001</v>
      </c>
      <c r="E2096" s="43">
        <v>-156994.19399999999</v>
      </c>
      <c r="F2096" s="45">
        <v>-57090</v>
      </c>
      <c r="G2096" s="45">
        <v>-33990</v>
      </c>
      <c r="H2096" s="45">
        <v>-70150</v>
      </c>
      <c r="I2096" s="55">
        <f>pro[[#This Row],[Admin expenses 3]]+pro[[#This Row],[Admin expenses 2]]+pro[[#This Row],[Admin expenses 1]]+pro[[#This Row],[COGS]]</f>
        <v>-318224.19400000002</v>
      </c>
      <c r="J2096" s="55">
        <f>pro[[#This Row],[Revenue]]+pro[[#This Row],[AdminExp]]</f>
        <v>-24875.537000000011</v>
      </c>
      <c r="K2096" s="83">
        <f>pro[[#This Row],[Profit]]/pro[[#This Row],[Revenue]]</f>
        <v>-8.4798537189144221E-2</v>
      </c>
      <c r="L2096" s="56">
        <f t="shared" si="32"/>
        <v>3</v>
      </c>
      <c r="M2096" s="82" t="str">
        <f>"Q"&amp;" "&amp;VLOOKUP(pro[[#This Row],[Period]],Mapping!A:B,2,0)</f>
        <v>Q 1</v>
      </c>
      <c r="N2096"/>
    </row>
    <row r="2097" spans="1:14" ht="11.25" customHeight="1" x14ac:dyDescent="0.2">
      <c r="A2097" s="42" t="s">
        <v>42</v>
      </c>
      <c r="B2097" s="44" t="s">
        <v>19</v>
      </c>
      <c r="C2097" s="44" t="s">
        <v>57</v>
      </c>
      <c r="D2097" s="43">
        <v>397972.67300000001</v>
      </c>
      <c r="E2097" s="43">
        <v>-206310.139</v>
      </c>
      <c r="F2097" s="45">
        <v>-30660</v>
      </c>
      <c r="G2097" s="45">
        <v>-87690</v>
      </c>
      <c r="H2097" s="45">
        <v>-17830</v>
      </c>
      <c r="I2097" s="55">
        <f>pro[[#This Row],[Admin expenses 3]]+pro[[#This Row],[Admin expenses 2]]+pro[[#This Row],[Admin expenses 1]]+pro[[#This Row],[COGS]]</f>
        <v>-342490.13899999997</v>
      </c>
      <c r="J2097" s="55">
        <f>pro[[#This Row],[Revenue]]+pro[[#This Row],[AdminExp]]</f>
        <v>55482.534000000043</v>
      </c>
      <c r="K2097" s="83">
        <f>pro[[#This Row],[Profit]]/pro[[#This Row],[Revenue]]</f>
        <v>0.13941292396224411</v>
      </c>
      <c r="L2097" s="56">
        <f t="shared" si="32"/>
        <v>3</v>
      </c>
      <c r="M2097" s="82" t="str">
        <f>"Q"&amp;" "&amp;VLOOKUP(pro[[#This Row],[Period]],Mapping!A:B,2,0)</f>
        <v>Q 1</v>
      </c>
      <c r="N2097"/>
    </row>
    <row r="2098" spans="1:14" ht="11.25" customHeight="1" x14ac:dyDescent="0.2">
      <c r="A2098" s="42" t="s">
        <v>42</v>
      </c>
      <c r="B2098" s="44" t="s">
        <v>19</v>
      </c>
      <c r="C2098" s="44" t="s">
        <v>57</v>
      </c>
      <c r="D2098" s="43">
        <v>201954.05999999997</v>
      </c>
      <c r="E2098" s="43">
        <v>-101354.715</v>
      </c>
      <c r="F2098" s="45">
        <v>-85190</v>
      </c>
      <c r="G2098" s="45">
        <v>-34120</v>
      </c>
      <c r="H2098" s="45">
        <v>-47760</v>
      </c>
      <c r="I2098" s="55">
        <f>pro[[#This Row],[Admin expenses 3]]+pro[[#This Row],[Admin expenses 2]]+pro[[#This Row],[Admin expenses 1]]+pro[[#This Row],[COGS]]</f>
        <v>-268424.71499999997</v>
      </c>
      <c r="J2098" s="55">
        <f>pro[[#This Row],[Revenue]]+pro[[#This Row],[AdminExp]]</f>
        <v>-66470.654999999999</v>
      </c>
      <c r="K2098" s="83">
        <f>pro[[#This Row],[Profit]]/pro[[#This Row],[Revenue]]</f>
        <v>-0.32913750285584759</v>
      </c>
      <c r="L2098" s="56">
        <f t="shared" si="32"/>
        <v>3</v>
      </c>
      <c r="M2098" s="82" t="str">
        <f>"Q"&amp;" "&amp;VLOOKUP(pro[[#This Row],[Period]],Mapping!A:B,2,0)</f>
        <v>Q 1</v>
      </c>
      <c r="N2098"/>
    </row>
    <row r="2099" spans="1:14" ht="11.25" customHeight="1" x14ac:dyDescent="0.2">
      <c r="A2099" s="42" t="s">
        <v>42</v>
      </c>
      <c r="B2099" s="44" t="s">
        <v>19</v>
      </c>
      <c r="C2099" s="44" t="s">
        <v>58</v>
      </c>
      <c r="D2099" s="43">
        <v>707609.29399999999</v>
      </c>
      <c r="E2099" s="43">
        <v>-346600.80699999997</v>
      </c>
      <c r="F2099" s="45">
        <v>-98810</v>
      </c>
      <c r="G2099" s="45">
        <v>-68130</v>
      </c>
      <c r="H2099" s="45">
        <v>-81810</v>
      </c>
      <c r="I2099" s="55">
        <f>pro[[#This Row],[Admin expenses 3]]+pro[[#This Row],[Admin expenses 2]]+pro[[#This Row],[Admin expenses 1]]+pro[[#This Row],[COGS]]</f>
        <v>-595350.80700000003</v>
      </c>
      <c r="J2099" s="55">
        <f>pro[[#This Row],[Revenue]]+pro[[#This Row],[AdminExp]]</f>
        <v>112258.48699999996</v>
      </c>
      <c r="K2099" s="83">
        <f>pro[[#This Row],[Profit]]/pro[[#This Row],[Revenue]]</f>
        <v>0.15864473227226997</v>
      </c>
      <c r="L2099" s="56">
        <f t="shared" si="32"/>
        <v>3</v>
      </c>
      <c r="M2099" s="82" t="str">
        <f>"Q"&amp;" "&amp;VLOOKUP(pro[[#This Row],[Period]],Mapping!A:B,2,0)</f>
        <v>Q 1</v>
      </c>
      <c r="N2099"/>
    </row>
    <row r="2100" spans="1:14" ht="11.25" customHeight="1" x14ac:dyDescent="0.2">
      <c r="A2100" s="42" t="s">
        <v>42</v>
      </c>
      <c r="B2100" s="44" t="s">
        <v>19</v>
      </c>
      <c r="C2100" s="44" t="s">
        <v>59</v>
      </c>
      <c r="D2100" s="43">
        <v>448325.07299999997</v>
      </c>
      <c r="E2100" s="43">
        <v>-48337.813999999998</v>
      </c>
      <c r="F2100" s="45">
        <v>-76000</v>
      </c>
      <c r="G2100" s="45">
        <v>-32490</v>
      </c>
      <c r="H2100" s="45">
        <v>-105920</v>
      </c>
      <c r="I2100" s="55">
        <f>pro[[#This Row],[Admin expenses 3]]+pro[[#This Row],[Admin expenses 2]]+pro[[#This Row],[Admin expenses 1]]+pro[[#This Row],[COGS]]</f>
        <v>-262747.81400000001</v>
      </c>
      <c r="J2100" s="55">
        <f>pro[[#This Row],[Revenue]]+pro[[#This Row],[AdminExp]]</f>
        <v>185577.25899999996</v>
      </c>
      <c r="K2100" s="83">
        <f>pro[[#This Row],[Profit]]/pro[[#This Row],[Revenue]]</f>
        <v>0.4139345982998367</v>
      </c>
      <c r="L2100" s="56">
        <f t="shared" si="32"/>
        <v>3</v>
      </c>
      <c r="M2100" s="82" t="str">
        <f>"Q"&amp;" "&amp;VLOOKUP(pro[[#This Row],[Period]],Mapping!A:B,2,0)</f>
        <v>Q 1</v>
      </c>
      <c r="N2100"/>
    </row>
    <row r="2101" spans="1:14" ht="11.25" customHeight="1" x14ac:dyDescent="0.2">
      <c r="A2101" s="42" t="s">
        <v>42</v>
      </c>
      <c r="B2101" s="44" t="s">
        <v>19</v>
      </c>
      <c r="C2101" s="44" t="s">
        <v>57</v>
      </c>
      <c r="D2101" s="43">
        <v>388933.08299999993</v>
      </c>
      <c r="E2101" s="43">
        <v>-48915.874000000003</v>
      </c>
      <c r="F2101" s="45">
        <v>-44640</v>
      </c>
      <c r="G2101" s="45">
        <v>-83540</v>
      </c>
      <c r="H2101" s="45">
        <v>-72750</v>
      </c>
      <c r="I2101" s="55">
        <f>pro[[#This Row],[Admin expenses 3]]+pro[[#This Row],[Admin expenses 2]]+pro[[#This Row],[Admin expenses 1]]+pro[[#This Row],[COGS]]</f>
        <v>-249845.87400000001</v>
      </c>
      <c r="J2101" s="55">
        <f>pro[[#This Row],[Revenue]]+pro[[#This Row],[AdminExp]]</f>
        <v>139087.20899999992</v>
      </c>
      <c r="K2101" s="83">
        <f>pro[[#This Row],[Profit]]/pro[[#This Row],[Revenue]]</f>
        <v>0.35761218337911344</v>
      </c>
      <c r="L2101" s="56">
        <f t="shared" si="32"/>
        <v>3</v>
      </c>
      <c r="M2101" s="82" t="str">
        <f>"Q"&amp;" "&amp;VLOOKUP(pro[[#This Row],[Period]],Mapping!A:B,2,0)</f>
        <v>Q 1</v>
      </c>
      <c r="N2101"/>
    </row>
    <row r="2102" spans="1:14" ht="11.25" customHeight="1" x14ac:dyDescent="0.2">
      <c r="A2102" s="42" t="s">
        <v>42</v>
      </c>
      <c r="B2102" s="44" t="s">
        <v>19</v>
      </c>
      <c r="C2102" s="44" t="s">
        <v>57</v>
      </c>
      <c r="D2102" s="43">
        <v>248969.95199999996</v>
      </c>
      <c r="E2102" s="43">
        <v>-34172.543999999994</v>
      </c>
      <c r="F2102" s="45">
        <v>-106310</v>
      </c>
      <c r="G2102" s="45">
        <v>-97220</v>
      </c>
      <c r="H2102" s="45">
        <v>-74070</v>
      </c>
      <c r="I2102" s="55">
        <f>pro[[#This Row],[Admin expenses 3]]+pro[[#This Row],[Admin expenses 2]]+pro[[#This Row],[Admin expenses 1]]+pro[[#This Row],[COGS]]</f>
        <v>-311772.54399999999</v>
      </c>
      <c r="J2102" s="55">
        <f>pro[[#This Row],[Revenue]]+pro[[#This Row],[AdminExp]]</f>
        <v>-62802.592000000033</v>
      </c>
      <c r="K2102" s="83">
        <f>pro[[#This Row],[Profit]]/pro[[#This Row],[Revenue]]</f>
        <v>-0.25224968513469465</v>
      </c>
      <c r="L2102" s="56">
        <f t="shared" si="32"/>
        <v>3</v>
      </c>
      <c r="M2102" s="82" t="str">
        <f>"Q"&amp;" "&amp;VLOOKUP(pro[[#This Row],[Period]],Mapping!A:B,2,0)</f>
        <v>Q 1</v>
      </c>
      <c r="N2102"/>
    </row>
    <row r="2103" spans="1:14" ht="11.25" customHeight="1" x14ac:dyDescent="0.2">
      <c r="A2103" s="42" t="s">
        <v>42</v>
      </c>
      <c r="B2103" s="44" t="s">
        <v>19</v>
      </c>
      <c r="C2103" s="44" t="s">
        <v>57</v>
      </c>
      <c r="D2103" s="43">
        <v>599292.51199999999</v>
      </c>
      <c r="E2103" s="43">
        <v>-70477.035999999993</v>
      </c>
      <c r="F2103" s="45">
        <v>-16170</v>
      </c>
      <c r="G2103" s="45">
        <v>-38260</v>
      </c>
      <c r="H2103" s="45">
        <v>-63740</v>
      </c>
      <c r="I2103" s="55">
        <f>pro[[#This Row],[Admin expenses 3]]+pro[[#This Row],[Admin expenses 2]]+pro[[#This Row],[Admin expenses 1]]+pro[[#This Row],[COGS]]</f>
        <v>-188647.03599999999</v>
      </c>
      <c r="J2103" s="55">
        <f>pro[[#This Row],[Revenue]]+pro[[#This Row],[AdminExp]]</f>
        <v>410645.47600000002</v>
      </c>
      <c r="K2103" s="83">
        <f>pro[[#This Row],[Profit]]/pro[[#This Row],[Revenue]]</f>
        <v>0.68521709812386244</v>
      </c>
      <c r="L2103" s="56">
        <f t="shared" si="32"/>
        <v>3</v>
      </c>
      <c r="M2103" s="82" t="str">
        <f>"Q"&amp;" "&amp;VLOOKUP(pro[[#This Row],[Period]],Mapping!A:B,2,0)</f>
        <v>Q 1</v>
      </c>
      <c r="N2103"/>
    </row>
    <row r="2104" spans="1:14" ht="11.25" customHeight="1" x14ac:dyDescent="0.2">
      <c r="A2104" s="42" t="s">
        <v>42</v>
      </c>
      <c r="B2104" s="44" t="s">
        <v>19</v>
      </c>
      <c r="C2104" s="44" t="s">
        <v>58</v>
      </c>
      <c r="D2104" s="43">
        <v>1095824.6599999999</v>
      </c>
      <c r="E2104" s="43">
        <v>-147686.742</v>
      </c>
      <c r="F2104" s="45">
        <v>-92180</v>
      </c>
      <c r="G2104" s="45">
        <v>-94380</v>
      </c>
      <c r="H2104" s="45">
        <v>-70610</v>
      </c>
      <c r="I2104" s="55">
        <f>pro[[#This Row],[Admin expenses 3]]+pro[[#This Row],[Admin expenses 2]]+pro[[#This Row],[Admin expenses 1]]+pro[[#This Row],[COGS]]</f>
        <v>-404856.74199999997</v>
      </c>
      <c r="J2104" s="55">
        <f>pro[[#This Row],[Revenue]]+pro[[#This Row],[AdminExp]]</f>
        <v>690967.91799999995</v>
      </c>
      <c r="K2104" s="83">
        <f>pro[[#This Row],[Profit]]/pro[[#This Row],[Revenue]]</f>
        <v>0.63054605651966256</v>
      </c>
      <c r="L2104" s="56">
        <f t="shared" si="32"/>
        <v>3</v>
      </c>
      <c r="M2104" s="82" t="str">
        <f>"Q"&amp;" "&amp;VLOOKUP(pro[[#This Row],[Period]],Mapping!A:B,2,0)</f>
        <v>Q 1</v>
      </c>
      <c r="N2104"/>
    </row>
    <row r="2105" spans="1:14" ht="11.25" customHeight="1" x14ac:dyDescent="0.2">
      <c r="A2105" s="42" t="s">
        <v>42</v>
      </c>
      <c r="B2105" s="44" t="s">
        <v>19</v>
      </c>
      <c r="C2105" s="44" t="s">
        <v>59</v>
      </c>
      <c r="D2105" s="43">
        <v>591826.92799999996</v>
      </c>
      <c r="E2105" s="43">
        <v>-98553.930999999982</v>
      </c>
      <c r="F2105" s="45">
        <v>-66810</v>
      </c>
      <c r="G2105" s="45">
        <v>-44020</v>
      </c>
      <c r="H2105" s="45">
        <v>-51360</v>
      </c>
      <c r="I2105" s="55">
        <f>pro[[#This Row],[Admin expenses 3]]+pro[[#This Row],[Admin expenses 2]]+pro[[#This Row],[Admin expenses 1]]+pro[[#This Row],[COGS]]</f>
        <v>-260743.93099999998</v>
      </c>
      <c r="J2105" s="55">
        <f>pro[[#This Row],[Revenue]]+pro[[#This Row],[AdminExp]]</f>
        <v>331082.99699999997</v>
      </c>
      <c r="K2105" s="83">
        <f>pro[[#This Row],[Profit]]/pro[[#This Row],[Revenue]]</f>
        <v>0.55942536801907738</v>
      </c>
      <c r="L2105" s="56">
        <f t="shared" si="32"/>
        <v>3</v>
      </c>
      <c r="M2105" s="82" t="str">
        <f>"Q"&amp;" "&amp;VLOOKUP(pro[[#This Row],[Period]],Mapping!A:B,2,0)</f>
        <v>Q 1</v>
      </c>
      <c r="N2105"/>
    </row>
    <row r="2106" spans="1:14" ht="11.25" customHeight="1" x14ac:dyDescent="0.2">
      <c r="A2106" s="42" t="s">
        <v>42</v>
      </c>
      <c r="B2106" s="44" t="s">
        <v>19</v>
      </c>
      <c r="C2106" s="44" t="s">
        <v>60</v>
      </c>
      <c r="D2106" s="43">
        <v>1513051.1689999998</v>
      </c>
      <c r="E2106" s="43">
        <v>-2549874.4669999997</v>
      </c>
      <c r="F2106" s="45">
        <v>-108100</v>
      </c>
      <c r="G2106" s="45">
        <v>-56520</v>
      </c>
      <c r="H2106" s="45">
        <v>-26020</v>
      </c>
      <c r="I2106" s="55">
        <f>pro[[#This Row],[Admin expenses 3]]+pro[[#This Row],[Admin expenses 2]]+pro[[#This Row],[Admin expenses 1]]+pro[[#This Row],[COGS]]</f>
        <v>-2740514.4669999997</v>
      </c>
      <c r="J2106" s="55">
        <f>pro[[#This Row],[Revenue]]+pro[[#This Row],[AdminExp]]</f>
        <v>-1227463.298</v>
      </c>
      <c r="K2106" s="83">
        <f>pro[[#This Row],[Profit]]/pro[[#This Row],[Revenue]]</f>
        <v>-0.81125035501030052</v>
      </c>
      <c r="L2106" s="56">
        <f t="shared" si="32"/>
        <v>3</v>
      </c>
      <c r="M2106" s="82" t="str">
        <f>"Q"&amp;" "&amp;VLOOKUP(pro[[#This Row],[Period]],Mapping!A:B,2,0)</f>
        <v>Q 1</v>
      </c>
      <c r="N2106"/>
    </row>
    <row r="2107" spans="1:14" ht="11.25" customHeight="1" x14ac:dyDescent="0.2">
      <c r="A2107" s="42" t="s">
        <v>42</v>
      </c>
      <c r="B2107" s="44" t="s">
        <v>19</v>
      </c>
      <c r="C2107" s="44" t="s">
        <v>57</v>
      </c>
      <c r="D2107" s="43">
        <v>16589.103999999999</v>
      </c>
      <c r="E2107" s="43">
        <v>-13093.066000000001</v>
      </c>
      <c r="F2107" s="45">
        <v>-38340</v>
      </c>
      <c r="G2107" s="45">
        <v>-22270</v>
      </c>
      <c r="H2107" s="45">
        <v>-97390</v>
      </c>
      <c r="I2107" s="55">
        <f>pro[[#This Row],[Admin expenses 3]]+pro[[#This Row],[Admin expenses 2]]+pro[[#This Row],[Admin expenses 1]]+pro[[#This Row],[COGS]]</f>
        <v>-171093.06599999999</v>
      </c>
      <c r="J2107" s="55">
        <f>pro[[#This Row],[Revenue]]+pro[[#This Row],[AdminExp]]</f>
        <v>-154503.962</v>
      </c>
      <c r="K2107" s="83">
        <f>pro[[#This Row],[Profit]]/pro[[#This Row],[Revenue]]</f>
        <v>-9.3135808902035944</v>
      </c>
      <c r="L2107" s="56">
        <f t="shared" si="32"/>
        <v>3</v>
      </c>
      <c r="M2107" s="82" t="str">
        <f>"Q"&amp;" "&amp;VLOOKUP(pro[[#This Row],[Period]],Mapping!A:B,2,0)</f>
        <v>Q 1</v>
      </c>
      <c r="N2107"/>
    </row>
    <row r="2108" spans="1:14" ht="11.25" customHeight="1" x14ac:dyDescent="0.2">
      <c r="A2108" s="42" t="s">
        <v>42</v>
      </c>
      <c r="B2108" s="44" t="s">
        <v>19</v>
      </c>
      <c r="C2108" s="44" t="s">
        <v>58</v>
      </c>
      <c r="D2108" s="43">
        <v>473483.26199999999</v>
      </c>
      <c r="E2108" s="43">
        <v>-190501.633</v>
      </c>
      <c r="F2108" s="45">
        <v>-96710</v>
      </c>
      <c r="G2108" s="45">
        <v>-96950</v>
      </c>
      <c r="H2108" s="45">
        <v>-25760</v>
      </c>
      <c r="I2108" s="55">
        <f>pro[[#This Row],[Admin expenses 3]]+pro[[#This Row],[Admin expenses 2]]+pro[[#This Row],[Admin expenses 1]]+pro[[#This Row],[COGS]]</f>
        <v>-409921.63300000003</v>
      </c>
      <c r="J2108" s="55">
        <f>pro[[#This Row],[Revenue]]+pro[[#This Row],[AdminExp]]</f>
        <v>63561.628999999957</v>
      </c>
      <c r="K2108" s="83">
        <f>pro[[#This Row],[Profit]]/pro[[#This Row],[Revenue]]</f>
        <v>0.1342426102488074</v>
      </c>
      <c r="L2108" s="56">
        <f t="shared" si="32"/>
        <v>3</v>
      </c>
      <c r="M2108" s="82" t="str">
        <f>"Q"&amp;" "&amp;VLOOKUP(pro[[#This Row],[Period]],Mapping!A:B,2,0)</f>
        <v>Q 1</v>
      </c>
      <c r="N2108"/>
    </row>
    <row r="2109" spans="1:14" ht="11.25" customHeight="1" x14ac:dyDescent="0.2">
      <c r="A2109" s="42" t="s">
        <v>42</v>
      </c>
      <c r="B2109" s="44" t="s">
        <v>19</v>
      </c>
      <c r="C2109" s="44" t="s">
        <v>59</v>
      </c>
      <c r="D2109" s="43">
        <v>13114.394999999999</v>
      </c>
      <c r="E2109" s="43">
        <v>-2775.6329999999998</v>
      </c>
      <c r="F2109" s="45">
        <v>-57010</v>
      </c>
      <c r="G2109" s="45">
        <v>-41040</v>
      </c>
      <c r="H2109" s="45">
        <v>-61870</v>
      </c>
      <c r="I2109" s="55">
        <f>pro[[#This Row],[Admin expenses 3]]+pro[[#This Row],[Admin expenses 2]]+pro[[#This Row],[Admin expenses 1]]+pro[[#This Row],[COGS]]</f>
        <v>-162695.633</v>
      </c>
      <c r="J2109" s="55">
        <f>pro[[#This Row],[Revenue]]+pro[[#This Row],[AdminExp]]</f>
        <v>-149581.23800000001</v>
      </c>
      <c r="K2109" s="83">
        <f>pro[[#This Row],[Profit]]/pro[[#This Row],[Revenue]]</f>
        <v>-11.405881704798432</v>
      </c>
      <c r="L2109" s="56">
        <f t="shared" si="32"/>
        <v>3</v>
      </c>
      <c r="M2109" s="82" t="str">
        <f>"Q"&amp;" "&amp;VLOOKUP(pro[[#This Row],[Period]],Mapping!A:B,2,0)</f>
        <v>Q 1</v>
      </c>
      <c r="N2109"/>
    </row>
    <row r="2110" spans="1:14" ht="11.25" customHeight="1" x14ac:dyDescent="0.2">
      <c r="A2110" s="42" t="s">
        <v>42</v>
      </c>
      <c r="B2110" s="44" t="s">
        <v>19</v>
      </c>
      <c r="C2110" s="44" t="s">
        <v>60</v>
      </c>
      <c r="D2110" s="43">
        <v>526700.27899999998</v>
      </c>
      <c r="E2110" s="43">
        <v>-216538.89600000001</v>
      </c>
      <c r="F2110" s="45">
        <v>-61420</v>
      </c>
      <c r="G2110" s="45">
        <v>-83190</v>
      </c>
      <c r="H2110" s="45">
        <v>-22410</v>
      </c>
      <c r="I2110" s="55">
        <f>pro[[#This Row],[Admin expenses 3]]+pro[[#This Row],[Admin expenses 2]]+pro[[#This Row],[Admin expenses 1]]+pro[[#This Row],[COGS]]</f>
        <v>-383558.89600000001</v>
      </c>
      <c r="J2110" s="55">
        <f>pro[[#This Row],[Revenue]]+pro[[#This Row],[AdminExp]]</f>
        <v>143141.38299999997</v>
      </c>
      <c r="K2110" s="83">
        <f>pro[[#This Row],[Profit]]/pro[[#This Row],[Revenue]]</f>
        <v>0.27177009146790287</v>
      </c>
      <c r="L2110" s="56">
        <f t="shared" si="32"/>
        <v>3</v>
      </c>
      <c r="M2110" s="82" t="str">
        <f>"Q"&amp;" "&amp;VLOOKUP(pro[[#This Row],[Period]],Mapping!A:B,2,0)</f>
        <v>Q 1</v>
      </c>
      <c r="N2110"/>
    </row>
    <row r="2111" spans="1:14" ht="11.25" customHeight="1" x14ac:dyDescent="0.2">
      <c r="A2111" s="42" t="s">
        <v>42</v>
      </c>
      <c r="B2111" s="44" t="s">
        <v>19</v>
      </c>
      <c r="C2111" s="44" t="s">
        <v>57</v>
      </c>
      <c r="D2111" s="43">
        <v>1658458.1159999999</v>
      </c>
      <c r="E2111" s="43">
        <v>-409906.32199999993</v>
      </c>
      <c r="F2111" s="45">
        <v>-70800</v>
      </c>
      <c r="G2111" s="45">
        <v>-57090</v>
      </c>
      <c r="H2111" s="45">
        <v>-66110</v>
      </c>
      <c r="I2111" s="55">
        <f>pro[[#This Row],[Admin expenses 3]]+pro[[#This Row],[Admin expenses 2]]+pro[[#This Row],[Admin expenses 1]]+pro[[#This Row],[COGS]]</f>
        <v>-603906.32199999993</v>
      </c>
      <c r="J2111" s="55">
        <f>pro[[#This Row],[Revenue]]+pro[[#This Row],[AdminExp]]</f>
        <v>1054551.794</v>
      </c>
      <c r="K2111" s="83">
        <f>pro[[#This Row],[Profit]]/pro[[#This Row],[Revenue]]</f>
        <v>0.6358627835253694</v>
      </c>
      <c r="L2111" s="56">
        <f t="shared" si="32"/>
        <v>3</v>
      </c>
      <c r="M2111" s="82" t="str">
        <f>"Q"&amp;" "&amp;VLOOKUP(pro[[#This Row],[Period]],Mapping!A:B,2,0)</f>
        <v>Q 1</v>
      </c>
      <c r="N2111"/>
    </row>
    <row r="2112" spans="1:14" ht="11.25" customHeight="1" x14ac:dyDescent="0.2">
      <c r="A2112" s="42" t="s">
        <v>42</v>
      </c>
      <c r="B2112" s="44" t="s">
        <v>19</v>
      </c>
      <c r="C2112" s="44" t="s">
        <v>58</v>
      </c>
      <c r="D2112" s="43">
        <v>73223.618999999992</v>
      </c>
      <c r="E2112" s="43">
        <v>-31998.126999999997</v>
      </c>
      <c r="F2112" s="45">
        <v>-13590</v>
      </c>
      <c r="G2112" s="45">
        <v>-66510</v>
      </c>
      <c r="H2112" s="45">
        <v>-92850</v>
      </c>
      <c r="I2112" s="55">
        <f>pro[[#This Row],[Admin expenses 3]]+pro[[#This Row],[Admin expenses 2]]+pro[[#This Row],[Admin expenses 1]]+pro[[#This Row],[COGS]]</f>
        <v>-204948.12700000001</v>
      </c>
      <c r="J2112" s="55">
        <f>pro[[#This Row],[Revenue]]+pro[[#This Row],[AdminExp]]</f>
        <v>-131724.50800000003</v>
      </c>
      <c r="K2112" s="83">
        <f>pro[[#This Row],[Profit]]/pro[[#This Row],[Revenue]]</f>
        <v>-1.7989346852686978</v>
      </c>
      <c r="L2112" s="56">
        <f t="shared" si="32"/>
        <v>3</v>
      </c>
      <c r="M2112" s="82" t="str">
        <f>"Q"&amp;" "&amp;VLOOKUP(pro[[#This Row],[Period]],Mapping!A:B,2,0)</f>
        <v>Q 1</v>
      </c>
      <c r="N2112"/>
    </row>
    <row r="2113" spans="1:14" ht="11.25" customHeight="1" x14ac:dyDescent="0.2">
      <c r="A2113" s="42" t="s">
        <v>42</v>
      </c>
      <c r="B2113" s="44" t="s">
        <v>19</v>
      </c>
      <c r="C2113" s="44" t="s">
        <v>59</v>
      </c>
      <c r="D2113" s="43">
        <v>30636.325999999997</v>
      </c>
      <c r="E2113" s="43">
        <v>-29942.590999999997</v>
      </c>
      <c r="F2113" s="45">
        <v>-85090</v>
      </c>
      <c r="G2113" s="45">
        <v>-43330</v>
      </c>
      <c r="H2113" s="45">
        <v>-32740</v>
      </c>
      <c r="I2113" s="55">
        <f>pro[[#This Row],[Admin expenses 3]]+pro[[#This Row],[Admin expenses 2]]+pro[[#This Row],[Admin expenses 1]]+pro[[#This Row],[COGS]]</f>
        <v>-191102.59099999999</v>
      </c>
      <c r="J2113" s="55">
        <f>pro[[#This Row],[Revenue]]+pro[[#This Row],[AdminExp]]</f>
        <v>-160466.26499999998</v>
      </c>
      <c r="K2113" s="83">
        <f>pro[[#This Row],[Profit]]/pro[[#This Row],[Revenue]]</f>
        <v>-5.237777695667555</v>
      </c>
      <c r="L2113" s="56">
        <f t="shared" si="32"/>
        <v>3</v>
      </c>
      <c r="M2113" s="82" t="str">
        <f>"Q"&amp;" "&amp;VLOOKUP(pro[[#This Row],[Period]],Mapping!A:B,2,0)</f>
        <v>Q 1</v>
      </c>
      <c r="N2113"/>
    </row>
    <row r="2114" spans="1:14" ht="11.25" customHeight="1" x14ac:dyDescent="0.2">
      <c r="A2114" s="42" t="s">
        <v>42</v>
      </c>
      <c r="B2114" s="44" t="s">
        <v>19</v>
      </c>
      <c r="C2114" s="44" t="s">
        <v>60</v>
      </c>
      <c r="D2114" s="43">
        <v>10473.602999999999</v>
      </c>
      <c r="E2114" s="43">
        <v>-2314.9490000000001</v>
      </c>
      <c r="F2114" s="45">
        <v>-81980</v>
      </c>
      <c r="G2114" s="45">
        <v>-53500</v>
      </c>
      <c r="H2114" s="45">
        <v>-47900</v>
      </c>
      <c r="I2114" s="55">
        <f>pro[[#This Row],[Admin expenses 3]]+pro[[#This Row],[Admin expenses 2]]+pro[[#This Row],[Admin expenses 1]]+pro[[#This Row],[COGS]]</f>
        <v>-185694.94899999999</v>
      </c>
      <c r="J2114" s="55">
        <f>pro[[#This Row],[Revenue]]+pro[[#This Row],[AdminExp]]</f>
        <v>-175221.34599999999</v>
      </c>
      <c r="K2114" s="83">
        <f>pro[[#This Row],[Profit]]/pro[[#This Row],[Revenue]]</f>
        <v>-16.729805970304586</v>
      </c>
      <c r="L2114" s="56">
        <f t="shared" ref="L2114:L2177" si="33">MONTH(DATEVALUE(A2114&amp;"1"))</f>
        <v>3</v>
      </c>
      <c r="M2114" s="82" t="str">
        <f>"Q"&amp;" "&amp;VLOOKUP(pro[[#This Row],[Period]],Mapping!A:B,2,0)</f>
        <v>Q 1</v>
      </c>
      <c r="N2114"/>
    </row>
    <row r="2115" spans="1:14" ht="11.25" customHeight="1" x14ac:dyDescent="0.2">
      <c r="A2115" s="42" t="s">
        <v>42</v>
      </c>
      <c r="B2115" s="44" t="s">
        <v>19</v>
      </c>
      <c r="C2115" s="44" t="s">
        <v>57</v>
      </c>
      <c r="D2115" s="43">
        <v>83110.740999999995</v>
      </c>
      <c r="E2115" s="43">
        <v>-74494.846999999994</v>
      </c>
      <c r="F2115" s="45">
        <v>-50190</v>
      </c>
      <c r="G2115" s="45">
        <v>-43960</v>
      </c>
      <c r="H2115" s="45">
        <v>-21330</v>
      </c>
      <c r="I2115" s="55">
        <f>pro[[#This Row],[Admin expenses 3]]+pro[[#This Row],[Admin expenses 2]]+pro[[#This Row],[Admin expenses 1]]+pro[[#This Row],[COGS]]</f>
        <v>-189974.84700000001</v>
      </c>
      <c r="J2115" s="55">
        <f>pro[[#This Row],[Revenue]]+pro[[#This Row],[AdminExp]]</f>
        <v>-106864.10600000001</v>
      </c>
      <c r="K2115" s="83">
        <f>pro[[#This Row],[Profit]]/pro[[#This Row],[Revenue]]</f>
        <v>-1.2858037927973716</v>
      </c>
      <c r="L2115" s="56">
        <f t="shared" si="33"/>
        <v>3</v>
      </c>
      <c r="M2115" s="82" t="str">
        <f>"Q"&amp;" "&amp;VLOOKUP(pro[[#This Row],[Period]],Mapping!A:B,2,0)</f>
        <v>Q 1</v>
      </c>
      <c r="N2115"/>
    </row>
    <row r="2116" spans="1:14" ht="11.25" customHeight="1" x14ac:dyDescent="0.2">
      <c r="A2116" s="42" t="s">
        <v>42</v>
      </c>
      <c r="B2116" s="44" t="s">
        <v>19</v>
      </c>
      <c r="C2116" s="44" t="s">
        <v>58</v>
      </c>
      <c r="D2116" s="43">
        <v>163239.21599999999</v>
      </c>
      <c r="E2116" s="43">
        <v>-134617.81899999999</v>
      </c>
      <c r="F2116" s="45">
        <v>-41290</v>
      </c>
      <c r="G2116" s="45">
        <v>-42860</v>
      </c>
      <c r="H2116" s="45">
        <v>-59050</v>
      </c>
      <c r="I2116" s="55">
        <f>pro[[#This Row],[Admin expenses 3]]+pro[[#This Row],[Admin expenses 2]]+pro[[#This Row],[Admin expenses 1]]+pro[[#This Row],[COGS]]</f>
        <v>-277817.81900000002</v>
      </c>
      <c r="J2116" s="55">
        <f>pro[[#This Row],[Revenue]]+pro[[#This Row],[AdminExp]]</f>
        <v>-114578.60300000003</v>
      </c>
      <c r="K2116" s="83">
        <f>pro[[#This Row],[Profit]]/pro[[#This Row],[Revenue]]</f>
        <v>-0.70190610937509057</v>
      </c>
      <c r="L2116" s="56">
        <f t="shared" si="33"/>
        <v>3</v>
      </c>
      <c r="M2116" s="82" t="str">
        <f>"Q"&amp;" "&amp;VLOOKUP(pro[[#This Row],[Period]],Mapping!A:B,2,0)</f>
        <v>Q 1</v>
      </c>
      <c r="N2116"/>
    </row>
    <row r="2117" spans="1:14" ht="11.25" customHeight="1" x14ac:dyDescent="0.2">
      <c r="A2117" s="42" t="s">
        <v>42</v>
      </c>
      <c r="B2117" s="44" t="s">
        <v>19</v>
      </c>
      <c r="C2117" s="44" t="s">
        <v>59</v>
      </c>
      <c r="D2117" s="43">
        <v>133382.984</v>
      </c>
      <c r="E2117" s="43">
        <v>-103474.90300000001</v>
      </c>
      <c r="F2117" s="45">
        <v>-66360</v>
      </c>
      <c r="G2117" s="45">
        <v>-99670</v>
      </c>
      <c r="H2117" s="45">
        <v>-21450</v>
      </c>
      <c r="I2117" s="55">
        <f>pro[[#This Row],[Admin expenses 3]]+pro[[#This Row],[Admin expenses 2]]+pro[[#This Row],[Admin expenses 1]]+pro[[#This Row],[COGS]]</f>
        <v>-290954.90299999999</v>
      </c>
      <c r="J2117" s="55">
        <f>pro[[#This Row],[Revenue]]+pro[[#This Row],[AdminExp]]</f>
        <v>-157571.91899999999</v>
      </c>
      <c r="K2117" s="83">
        <f>pro[[#This Row],[Profit]]/pro[[#This Row],[Revenue]]</f>
        <v>-1.1813494815800492</v>
      </c>
      <c r="L2117" s="56">
        <f t="shared" si="33"/>
        <v>3</v>
      </c>
      <c r="M2117" s="82" t="str">
        <f>"Q"&amp;" "&amp;VLOOKUP(pro[[#This Row],[Period]],Mapping!A:B,2,0)</f>
        <v>Q 1</v>
      </c>
      <c r="N2117"/>
    </row>
    <row r="2118" spans="1:14" ht="11.25" customHeight="1" x14ac:dyDescent="0.2">
      <c r="A2118" s="42" t="s">
        <v>42</v>
      </c>
      <c r="B2118" s="44" t="s">
        <v>19</v>
      </c>
      <c r="C2118" s="44" t="s">
        <v>60</v>
      </c>
      <c r="D2118" s="43">
        <v>104338.68899999998</v>
      </c>
      <c r="E2118" s="43">
        <v>-79625.657999999996</v>
      </c>
      <c r="F2118" s="45">
        <v>-80910</v>
      </c>
      <c r="G2118" s="45">
        <v>-43470</v>
      </c>
      <c r="H2118" s="45">
        <v>-19250</v>
      </c>
      <c r="I2118" s="55">
        <f>pro[[#This Row],[Admin expenses 3]]+pro[[#This Row],[Admin expenses 2]]+pro[[#This Row],[Admin expenses 1]]+pro[[#This Row],[COGS]]</f>
        <v>-223255.658</v>
      </c>
      <c r="J2118" s="55">
        <f>pro[[#This Row],[Revenue]]+pro[[#This Row],[AdminExp]]</f>
        <v>-118916.96900000001</v>
      </c>
      <c r="K2118" s="83">
        <f>pro[[#This Row],[Profit]]/pro[[#This Row],[Revenue]]</f>
        <v>-1.1397207511395895</v>
      </c>
      <c r="L2118" s="56">
        <f t="shared" si="33"/>
        <v>3</v>
      </c>
      <c r="M2118" s="82" t="str">
        <f>"Q"&amp;" "&amp;VLOOKUP(pro[[#This Row],[Period]],Mapping!A:B,2,0)</f>
        <v>Q 1</v>
      </c>
      <c r="N2118"/>
    </row>
    <row r="2119" spans="1:14" ht="11.25" customHeight="1" x14ac:dyDescent="0.2">
      <c r="A2119" s="42" t="s">
        <v>42</v>
      </c>
      <c r="B2119" s="44" t="s">
        <v>19</v>
      </c>
      <c r="C2119" s="44" t="s">
        <v>57</v>
      </c>
      <c r="D2119" s="43">
        <v>145673.22699999998</v>
      </c>
      <c r="E2119" s="43">
        <v>-116292.4</v>
      </c>
      <c r="F2119" s="45">
        <v>-14980</v>
      </c>
      <c r="G2119" s="45">
        <v>-34460</v>
      </c>
      <c r="H2119" s="45">
        <v>-62920</v>
      </c>
      <c r="I2119" s="55">
        <f>pro[[#This Row],[Admin expenses 3]]+pro[[#This Row],[Admin expenses 2]]+pro[[#This Row],[Admin expenses 1]]+pro[[#This Row],[COGS]]</f>
        <v>-228652.4</v>
      </c>
      <c r="J2119" s="55">
        <f>pro[[#This Row],[Revenue]]+pro[[#This Row],[AdminExp]]</f>
        <v>-82979.17300000001</v>
      </c>
      <c r="K2119" s="83">
        <f>pro[[#This Row],[Profit]]/pro[[#This Row],[Revenue]]</f>
        <v>-0.56962541922682897</v>
      </c>
      <c r="L2119" s="56">
        <f t="shared" si="33"/>
        <v>3</v>
      </c>
      <c r="M2119" s="82" t="str">
        <f>"Q"&amp;" "&amp;VLOOKUP(pro[[#This Row],[Period]],Mapping!A:B,2,0)</f>
        <v>Q 1</v>
      </c>
      <c r="N2119"/>
    </row>
    <row r="2120" spans="1:14" ht="11.25" customHeight="1" x14ac:dyDescent="0.2">
      <c r="A2120" s="42" t="s">
        <v>42</v>
      </c>
      <c r="B2120" s="44" t="s">
        <v>19</v>
      </c>
      <c r="C2120" s="44" t="s">
        <v>57</v>
      </c>
      <c r="D2120" s="43">
        <v>10907973.398</v>
      </c>
      <c r="E2120" s="43">
        <v>-64336.432999999997</v>
      </c>
      <c r="F2120" s="45">
        <v>-41860</v>
      </c>
      <c r="G2120" s="45">
        <v>-98840</v>
      </c>
      <c r="H2120" s="45">
        <v>-75770</v>
      </c>
      <c r="I2120" s="55">
        <f>pro[[#This Row],[Admin expenses 3]]+pro[[#This Row],[Admin expenses 2]]+pro[[#This Row],[Admin expenses 1]]+pro[[#This Row],[COGS]]</f>
        <v>-280806.43300000002</v>
      </c>
      <c r="J2120" s="55">
        <f>pro[[#This Row],[Revenue]]+pro[[#This Row],[AdminExp]]</f>
        <v>10627166.965</v>
      </c>
      <c r="K2120" s="83">
        <f>pro[[#This Row],[Profit]]/pro[[#This Row],[Revenue]]</f>
        <v>0.97425677321036674</v>
      </c>
      <c r="L2120" s="56">
        <f t="shared" si="33"/>
        <v>3</v>
      </c>
      <c r="M2120" s="82" t="str">
        <f>"Q"&amp;" "&amp;VLOOKUP(pro[[#This Row],[Period]],Mapping!A:B,2,0)</f>
        <v>Q 1</v>
      </c>
      <c r="N2120"/>
    </row>
    <row r="2121" spans="1:14" ht="11.25" customHeight="1" x14ac:dyDescent="0.2">
      <c r="A2121" s="42" t="s">
        <v>42</v>
      </c>
      <c r="B2121" s="44" t="s">
        <v>19</v>
      </c>
      <c r="C2121" s="44" t="s">
        <v>58</v>
      </c>
      <c r="D2121" s="43">
        <v>90788.053999999989</v>
      </c>
      <c r="E2121" s="43">
        <v>-54998.656999999992</v>
      </c>
      <c r="F2121" s="45">
        <v>-67940</v>
      </c>
      <c r="G2121" s="45">
        <v>-71880</v>
      </c>
      <c r="H2121" s="45">
        <v>-106720</v>
      </c>
      <c r="I2121" s="55">
        <f>pro[[#This Row],[Admin expenses 3]]+pro[[#This Row],[Admin expenses 2]]+pro[[#This Row],[Admin expenses 1]]+pro[[#This Row],[COGS]]</f>
        <v>-301538.65700000001</v>
      </c>
      <c r="J2121" s="55">
        <f>pro[[#This Row],[Revenue]]+pro[[#This Row],[AdminExp]]</f>
        <v>-210750.603</v>
      </c>
      <c r="K2121" s="83">
        <f>pro[[#This Row],[Profit]]/pro[[#This Row],[Revenue]]</f>
        <v>-2.3213472887082705</v>
      </c>
      <c r="L2121" s="56">
        <f t="shared" si="33"/>
        <v>3</v>
      </c>
      <c r="M2121" s="82" t="str">
        <f>"Q"&amp;" "&amp;VLOOKUP(pro[[#This Row],[Period]],Mapping!A:B,2,0)</f>
        <v>Q 1</v>
      </c>
      <c r="N2121"/>
    </row>
    <row r="2122" spans="1:14" ht="11.25" customHeight="1" x14ac:dyDescent="0.2">
      <c r="A2122" s="42" t="s">
        <v>42</v>
      </c>
      <c r="B2122" s="44" t="s">
        <v>19</v>
      </c>
      <c r="C2122" s="44" t="s">
        <v>59</v>
      </c>
      <c r="D2122" s="43">
        <v>12860.393</v>
      </c>
      <c r="E2122" s="43">
        <v>-15542.631999999998</v>
      </c>
      <c r="F2122" s="45">
        <v>-29730</v>
      </c>
      <c r="G2122" s="45">
        <v>-36080</v>
      </c>
      <c r="H2122" s="45">
        <v>-76640</v>
      </c>
      <c r="I2122" s="55">
        <f>pro[[#This Row],[Admin expenses 3]]+pro[[#This Row],[Admin expenses 2]]+pro[[#This Row],[Admin expenses 1]]+pro[[#This Row],[COGS]]</f>
        <v>-157992.63199999998</v>
      </c>
      <c r="J2122" s="55">
        <f>pro[[#This Row],[Revenue]]+pro[[#This Row],[AdminExp]]</f>
        <v>-145132.23899999997</v>
      </c>
      <c r="K2122" s="83">
        <f>pro[[#This Row],[Profit]]/pro[[#This Row],[Revenue]]</f>
        <v>-11.285210257571443</v>
      </c>
      <c r="L2122" s="56">
        <f t="shared" si="33"/>
        <v>3</v>
      </c>
      <c r="M2122" s="82" t="str">
        <f>"Q"&amp;" "&amp;VLOOKUP(pro[[#This Row],[Period]],Mapping!A:B,2,0)</f>
        <v>Q 1</v>
      </c>
      <c r="N2122"/>
    </row>
    <row r="2123" spans="1:14" ht="11.25" customHeight="1" x14ac:dyDescent="0.2">
      <c r="A2123" s="42" t="s">
        <v>42</v>
      </c>
      <c r="B2123" s="44" t="s">
        <v>19</v>
      </c>
      <c r="C2123" s="44" t="s">
        <v>57</v>
      </c>
      <c r="D2123" s="43">
        <v>7589.8829999999998</v>
      </c>
      <c r="E2123" s="43">
        <v>-9321.6619999999984</v>
      </c>
      <c r="F2123" s="45">
        <v>-82600</v>
      </c>
      <c r="G2123" s="45">
        <v>-80920</v>
      </c>
      <c r="H2123" s="45">
        <v>-77830</v>
      </c>
      <c r="I2123" s="55">
        <f>pro[[#This Row],[Admin expenses 3]]+pro[[#This Row],[Admin expenses 2]]+pro[[#This Row],[Admin expenses 1]]+pro[[#This Row],[COGS]]</f>
        <v>-250671.66200000001</v>
      </c>
      <c r="J2123" s="55">
        <f>pro[[#This Row],[Revenue]]+pro[[#This Row],[AdminExp]]</f>
        <v>-243081.77900000001</v>
      </c>
      <c r="K2123" s="83">
        <f>pro[[#This Row],[Profit]]/pro[[#This Row],[Revenue]]</f>
        <v>-32.027078546533595</v>
      </c>
      <c r="L2123" s="56">
        <f t="shared" si="33"/>
        <v>3</v>
      </c>
      <c r="M2123" s="82" t="str">
        <f>"Q"&amp;" "&amp;VLOOKUP(pro[[#This Row],[Period]],Mapping!A:B,2,0)</f>
        <v>Q 1</v>
      </c>
      <c r="N2123"/>
    </row>
    <row r="2124" spans="1:14" ht="11.25" customHeight="1" x14ac:dyDescent="0.2">
      <c r="A2124" s="42" t="s">
        <v>42</v>
      </c>
      <c r="B2124" s="44" t="s">
        <v>19</v>
      </c>
      <c r="C2124" s="44" t="s">
        <v>58</v>
      </c>
      <c r="D2124" s="43">
        <v>1361972.9479999999</v>
      </c>
      <c r="E2124" s="43">
        <v>-226227.46300000002</v>
      </c>
      <c r="F2124" s="45">
        <v>-24300</v>
      </c>
      <c r="G2124" s="45">
        <v>-62980</v>
      </c>
      <c r="H2124" s="45">
        <v>-53830</v>
      </c>
      <c r="I2124" s="55">
        <f>pro[[#This Row],[Admin expenses 3]]+pro[[#This Row],[Admin expenses 2]]+pro[[#This Row],[Admin expenses 1]]+pro[[#This Row],[COGS]]</f>
        <v>-367337.46299999999</v>
      </c>
      <c r="J2124" s="55">
        <f>pro[[#This Row],[Revenue]]+pro[[#This Row],[AdminExp]]</f>
        <v>994635.48499999987</v>
      </c>
      <c r="K2124" s="83">
        <f>pro[[#This Row],[Profit]]/pro[[#This Row],[Revenue]]</f>
        <v>0.73029019149064622</v>
      </c>
      <c r="L2124" s="56">
        <f t="shared" si="33"/>
        <v>3</v>
      </c>
      <c r="M2124" s="82" t="str">
        <f>"Q"&amp;" "&amp;VLOOKUP(pro[[#This Row],[Period]],Mapping!A:B,2,0)</f>
        <v>Q 1</v>
      </c>
      <c r="N2124"/>
    </row>
    <row r="2125" spans="1:14" ht="11.25" customHeight="1" x14ac:dyDescent="0.2">
      <c r="A2125" s="42" t="s">
        <v>42</v>
      </c>
      <c r="B2125" s="44" t="s">
        <v>19</v>
      </c>
      <c r="C2125" s="44" t="s">
        <v>59</v>
      </c>
      <c r="D2125" s="43">
        <v>25273097.443999998</v>
      </c>
      <c r="E2125" s="43">
        <v>-1025550.274</v>
      </c>
      <c r="F2125" s="45">
        <v>-82020</v>
      </c>
      <c r="G2125" s="45">
        <v>-72770</v>
      </c>
      <c r="H2125" s="45">
        <v>-66190</v>
      </c>
      <c r="I2125" s="55">
        <f>pro[[#This Row],[Admin expenses 3]]+pro[[#This Row],[Admin expenses 2]]+pro[[#This Row],[Admin expenses 1]]+pro[[#This Row],[COGS]]</f>
        <v>-1246530.274</v>
      </c>
      <c r="J2125" s="55">
        <f>pro[[#This Row],[Revenue]]+pro[[#This Row],[AdminExp]]</f>
        <v>24026567.169999998</v>
      </c>
      <c r="K2125" s="83">
        <f>pro[[#This Row],[Profit]]/pro[[#This Row],[Revenue]]</f>
        <v>0.95067758209051911</v>
      </c>
      <c r="L2125" s="56">
        <f t="shared" si="33"/>
        <v>3</v>
      </c>
      <c r="M2125" s="82" t="str">
        <f>"Q"&amp;" "&amp;VLOOKUP(pro[[#This Row],[Period]],Mapping!A:B,2,0)</f>
        <v>Q 1</v>
      </c>
      <c r="N2125"/>
    </row>
    <row r="2126" spans="1:14" ht="11.25" customHeight="1" x14ac:dyDescent="0.2">
      <c r="A2126" s="42" t="s">
        <v>42</v>
      </c>
      <c r="B2126" s="44" t="s">
        <v>19</v>
      </c>
      <c r="C2126" s="44" t="s">
        <v>57</v>
      </c>
      <c r="D2126" s="43">
        <v>31674.145999999997</v>
      </c>
      <c r="E2126" s="43">
        <v>-82815.256999999998</v>
      </c>
      <c r="F2126" s="45">
        <v>-97390</v>
      </c>
      <c r="G2126" s="45">
        <v>-77100</v>
      </c>
      <c r="H2126" s="45">
        <v>-95410</v>
      </c>
      <c r="I2126" s="55">
        <f>pro[[#This Row],[Admin expenses 3]]+pro[[#This Row],[Admin expenses 2]]+pro[[#This Row],[Admin expenses 1]]+pro[[#This Row],[COGS]]</f>
        <v>-352715.25699999998</v>
      </c>
      <c r="J2126" s="55">
        <f>pro[[#This Row],[Revenue]]+pro[[#This Row],[AdminExp]]</f>
        <v>-321041.11099999998</v>
      </c>
      <c r="K2126" s="83">
        <f>pro[[#This Row],[Profit]]/pro[[#This Row],[Revenue]]</f>
        <v>-10.135746390762991</v>
      </c>
      <c r="L2126" s="56">
        <f t="shared" si="33"/>
        <v>3</v>
      </c>
      <c r="M2126" s="82" t="str">
        <f>"Q"&amp;" "&amp;VLOOKUP(pro[[#This Row],[Period]],Mapping!A:B,2,0)</f>
        <v>Q 1</v>
      </c>
      <c r="N2126"/>
    </row>
    <row r="2127" spans="1:14" ht="11.25" customHeight="1" x14ac:dyDescent="0.2">
      <c r="A2127" s="42" t="s">
        <v>42</v>
      </c>
      <c r="B2127" s="44" t="s">
        <v>19</v>
      </c>
      <c r="C2127" s="44" t="s">
        <v>58</v>
      </c>
      <c r="D2127" s="43">
        <v>16252.333999999999</v>
      </c>
      <c r="E2127" s="43">
        <v>-20331.695999999996</v>
      </c>
      <c r="F2127" s="45">
        <v>-97030</v>
      </c>
      <c r="G2127" s="45">
        <v>-62010</v>
      </c>
      <c r="H2127" s="45">
        <v>-66100</v>
      </c>
      <c r="I2127" s="55">
        <f>pro[[#This Row],[Admin expenses 3]]+pro[[#This Row],[Admin expenses 2]]+pro[[#This Row],[Admin expenses 1]]+pro[[#This Row],[COGS]]</f>
        <v>-245471.696</v>
      </c>
      <c r="J2127" s="55">
        <f>pro[[#This Row],[Revenue]]+pro[[#This Row],[AdminExp]]</f>
        <v>-229219.36199999999</v>
      </c>
      <c r="K2127" s="83">
        <f>pro[[#This Row],[Profit]]/pro[[#This Row],[Revenue]]</f>
        <v>-14.103781155371285</v>
      </c>
      <c r="L2127" s="56">
        <f t="shared" si="33"/>
        <v>3</v>
      </c>
      <c r="M2127" s="82" t="str">
        <f>"Q"&amp;" "&amp;VLOOKUP(pro[[#This Row],[Period]],Mapping!A:B,2,0)</f>
        <v>Q 1</v>
      </c>
      <c r="N2127"/>
    </row>
    <row r="2128" spans="1:14" ht="11.25" customHeight="1" x14ac:dyDescent="0.2">
      <c r="A2128" s="42" t="s">
        <v>42</v>
      </c>
      <c r="B2128" s="44" t="s">
        <v>19</v>
      </c>
      <c r="C2128" s="44" t="s">
        <v>59</v>
      </c>
      <c r="D2128" s="43">
        <v>3711.1409999999996</v>
      </c>
      <c r="E2128" s="43">
        <v>-783.63599999999997</v>
      </c>
      <c r="F2128" s="45">
        <v>-62990</v>
      </c>
      <c r="G2128" s="45">
        <v>-13320</v>
      </c>
      <c r="H2128" s="45">
        <v>-25200</v>
      </c>
      <c r="I2128" s="55">
        <f>pro[[#This Row],[Admin expenses 3]]+pro[[#This Row],[Admin expenses 2]]+pro[[#This Row],[Admin expenses 1]]+pro[[#This Row],[COGS]]</f>
        <v>-102293.636</v>
      </c>
      <c r="J2128" s="55">
        <f>pro[[#This Row],[Revenue]]+pro[[#This Row],[AdminExp]]</f>
        <v>-98582.494999999995</v>
      </c>
      <c r="K2128" s="83">
        <f>pro[[#This Row],[Profit]]/pro[[#This Row],[Revenue]]</f>
        <v>-26.56393141624099</v>
      </c>
      <c r="L2128" s="56">
        <f t="shared" si="33"/>
        <v>3</v>
      </c>
      <c r="M2128" s="82" t="str">
        <f>"Q"&amp;" "&amp;VLOOKUP(pro[[#This Row],[Period]],Mapping!A:B,2,0)</f>
        <v>Q 1</v>
      </c>
      <c r="N2128"/>
    </row>
    <row r="2129" spans="1:14" ht="11.25" customHeight="1" x14ac:dyDescent="0.2">
      <c r="A2129" s="42" t="s">
        <v>42</v>
      </c>
      <c r="B2129" s="44" t="s">
        <v>19</v>
      </c>
      <c r="C2129" s="44" t="s">
        <v>57</v>
      </c>
      <c r="D2129" s="43">
        <v>62091.567999999999</v>
      </c>
      <c r="E2129" s="43">
        <v>-63632.485000000001</v>
      </c>
      <c r="F2129" s="45">
        <v>-94510</v>
      </c>
      <c r="G2129" s="45">
        <v>-98320</v>
      </c>
      <c r="H2129" s="45">
        <v>-86990</v>
      </c>
      <c r="I2129" s="55">
        <f>pro[[#This Row],[Admin expenses 3]]+pro[[#This Row],[Admin expenses 2]]+pro[[#This Row],[Admin expenses 1]]+pro[[#This Row],[COGS]]</f>
        <v>-343452.48499999999</v>
      </c>
      <c r="J2129" s="55">
        <f>pro[[#This Row],[Revenue]]+pro[[#This Row],[AdminExp]]</f>
        <v>-281360.91700000002</v>
      </c>
      <c r="K2129" s="83">
        <f>pro[[#This Row],[Profit]]/pro[[#This Row],[Revenue]]</f>
        <v>-4.5313868865415028</v>
      </c>
      <c r="L2129" s="56">
        <f t="shared" si="33"/>
        <v>3</v>
      </c>
      <c r="M2129" s="82" t="str">
        <f>"Q"&amp;" "&amp;VLOOKUP(pro[[#This Row],[Period]],Mapping!A:B,2,0)</f>
        <v>Q 1</v>
      </c>
      <c r="N2129"/>
    </row>
    <row r="2130" spans="1:14" ht="11.25" customHeight="1" x14ac:dyDescent="0.2">
      <c r="A2130" s="42" t="s">
        <v>42</v>
      </c>
      <c r="B2130" s="44" t="s">
        <v>19</v>
      </c>
      <c r="C2130" s="44" t="s">
        <v>57</v>
      </c>
      <c r="D2130" s="43">
        <v>29006.481</v>
      </c>
      <c r="E2130" s="43">
        <v>-11925.143999999998</v>
      </c>
      <c r="F2130" s="45">
        <v>-30320</v>
      </c>
      <c r="G2130" s="45">
        <v>-79250</v>
      </c>
      <c r="H2130" s="45">
        <v>-79590</v>
      </c>
      <c r="I2130" s="55">
        <f>pro[[#This Row],[Admin expenses 3]]+pro[[#This Row],[Admin expenses 2]]+pro[[#This Row],[Admin expenses 1]]+pro[[#This Row],[COGS]]</f>
        <v>-201085.144</v>
      </c>
      <c r="J2130" s="55">
        <f>pro[[#This Row],[Revenue]]+pro[[#This Row],[AdminExp]]</f>
        <v>-172078.663</v>
      </c>
      <c r="K2130" s="83">
        <f>pro[[#This Row],[Profit]]/pro[[#This Row],[Revenue]]</f>
        <v>-5.9324212061435508</v>
      </c>
      <c r="L2130" s="56">
        <f t="shared" si="33"/>
        <v>3</v>
      </c>
      <c r="M2130" s="82" t="str">
        <f>"Q"&amp;" "&amp;VLOOKUP(pro[[#This Row],[Period]],Mapping!A:B,2,0)</f>
        <v>Q 1</v>
      </c>
      <c r="N2130"/>
    </row>
    <row r="2131" spans="1:14" ht="11.25" customHeight="1" x14ac:dyDescent="0.2">
      <c r="A2131" s="42" t="s">
        <v>42</v>
      </c>
      <c r="B2131" s="44" t="s">
        <v>19</v>
      </c>
      <c r="C2131" s="44" t="s">
        <v>57</v>
      </c>
      <c r="D2131" s="43">
        <v>46062.31</v>
      </c>
      <c r="E2131" s="43">
        <v>-31310.243999999995</v>
      </c>
      <c r="F2131" s="45">
        <v>-48750</v>
      </c>
      <c r="G2131" s="45">
        <v>-83590</v>
      </c>
      <c r="H2131" s="45">
        <v>-20680</v>
      </c>
      <c r="I2131" s="55">
        <f>pro[[#This Row],[Admin expenses 3]]+pro[[#This Row],[Admin expenses 2]]+pro[[#This Row],[Admin expenses 1]]+pro[[#This Row],[COGS]]</f>
        <v>-184330.24400000001</v>
      </c>
      <c r="J2131" s="55">
        <f>pro[[#This Row],[Revenue]]+pro[[#This Row],[AdminExp]]</f>
        <v>-138267.93400000001</v>
      </c>
      <c r="K2131" s="83">
        <f>pro[[#This Row],[Profit]]/pro[[#This Row],[Revenue]]</f>
        <v>-3.0017585744180009</v>
      </c>
      <c r="L2131" s="56">
        <f t="shared" si="33"/>
        <v>3</v>
      </c>
      <c r="M2131" s="82" t="str">
        <f>"Q"&amp;" "&amp;VLOOKUP(pro[[#This Row],[Period]],Mapping!A:B,2,0)</f>
        <v>Q 1</v>
      </c>
      <c r="N2131"/>
    </row>
    <row r="2132" spans="1:14" ht="11.25" customHeight="1" x14ac:dyDescent="0.2">
      <c r="A2132" s="42" t="s">
        <v>42</v>
      </c>
      <c r="B2132" s="44" t="s">
        <v>19</v>
      </c>
      <c r="C2132" s="44" t="s">
        <v>57</v>
      </c>
      <c r="D2132" s="43">
        <v>419692.17499999999</v>
      </c>
      <c r="E2132" s="43">
        <v>-81838.084999999992</v>
      </c>
      <c r="F2132" s="45">
        <v>-98400</v>
      </c>
      <c r="G2132" s="45">
        <v>-21900</v>
      </c>
      <c r="H2132" s="45">
        <v>-21600</v>
      </c>
      <c r="I2132" s="55">
        <f>pro[[#This Row],[Admin expenses 3]]+pro[[#This Row],[Admin expenses 2]]+pro[[#This Row],[Admin expenses 1]]+pro[[#This Row],[COGS]]</f>
        <v>-223738.08499999999</v>
      </c>
      <c r="J2132" s="55">
        <f>pro[[#This Row],[Revenue]]+pro[[#This Row],[AdminExp]]</f>
        <v>195954.09</v>
      </c>
      <c r="K2132" s="83">
        <f>pro[[#This Row],[Profit]]/pro[[#This Row],[Revenue]]</f>
        <v>0.46689955560882213</v>
      </c>
      <c r="L2132" s="56">
        <f t="shared" si="33"/>
        <v>3</v>
      </c>
      <c r="M2132" s="82" t="str">
        <f>"Q"&amp;" "&amp;VLOOKUP(pro[[#This Row],[Period]],Mapping!A:B,2,0)</f>
        <v>Q 1</v>
      </c>
      <c r="N2132"/>
    </row>
    <row r="2133" spans="1:14" ht="11.25" customHeight="1" x14ac:dyDescent="0.2">
      <c r="A2133" s="42" t="s">
        <v>42</v>
      </c>
      <c r="B2133" s="44" t="s">
        <v>19</v>
      </c>
      <c r="C2133" s="44" t="s">
        <v>57</v>
      </c>
      <c r="D2133" s="43">
        <v>1437554.2509999999</v>
      </c>
      <c r="E2133" s="43">
        <v>-227859.114</v>
      </c>
      <c r="F2133" s="45">
        <v>-56670</v>
      </c>
      <c r="G2133" s="45">
        <v>-47410</v>
      </c>
      <c r="H2133" s="45">
        <v>-67340</v>
      </c>
      <c r="I2133" s="55">
        <f>pro[[#This Row],[Admin expenses 3]]+pro[[#This Row],[Admin expenses 2]]+pro[[#This Row],[Admin expenses 1]]+pro[[#This Row],[COGS]]</f>
        <v>-399279.114</v>
      </c>
      <c r="J2133" s="55">
        <f>pro[[#This Row],[Revenue]]+pro[[#This Row],[AdminExp]]</f>
        <v>1038275.1369999999</v>
      </c>
      <c r="K2133" s="83">
        <f>pro[[#This Row],[Profit]]/pro[[#This Row],[Revenue]]</f>
        <v>0.72225109854306291</v>
      </c>
      <c r="L2133" s="56">
        <f t="shared" si="33"/>
        <v>3</v>
      </c>
      <c r="M2133" s="82" t="str">
        <f>"Q"&amp;" "&amp;VLOOKUP(pro[[#This Row],[Period]],Mapping!A:B,2,0)</f>
        <v>Q 1</v>
      </c>
      <c r="N2133"/>
    </row>
    <row r="2134" spans="1:14" ht="11.25" customHeight="1" x14ac:dyDescent="0.2">
      <c r="A2134" s="42" t="s">
        <v>42</v>
      </c>
      <c r="B2134" s="44" t="s">
        <v>19</v>
      </c>
      <c r="C2134" s="44" t="s">
        <v>57</v>
      </c>
      <c r="D2134" s="43">
        <v>1205368.5559999999</v>
      </c>
      <c r="E2134" s="43">
        <v>-112255.353</v>
      </c>
      <c r="F2134" s="45">
        <v>-43210</v>
      </c>
      <c r="G2134" s="45">
        <v>-46100</v>
      </c>
      <c r="H2134" s="45">
        <v>-18150</v>
      </c>
      <c r="I2134" s="55">
        <f>pro[[#This Row],[Admin expenses 3]]+pro[[#This Row],[Admin expenses 2]]+pro[[#This Row],[Admin expenses 1]]+pro[[#This Row],[COGS]]</f>
        <v>-219715.353</v>
      </c>
      <c r="J2134" s="55">
        <f>pro[[#This Row],[Revenue]]+pro[[#This Row],[AdminExp]]</f>
        <v>985653.20299999986</v>
      </c>
      <c r="K2134" s="83">
        <f>pro[[#This Row],[Profit]]/pro[[#This Row],[Revenue]]</f>
        <v>0.81771935902399628</v>
      </c>
      <c r="L2134" s="56">
        <f t="shared" si="33"/>
        <v>3</v>
      </c>
      <c r="M2134" s="82" t="str">
        <f>"Q"&amp;" "&amp;VLOOKUP(pro[[#This Row],[Period]],Mapping!A:B,2,0)</f>
        <v>Q 1</v>
      </c>
      <c r="N2134"/>
    </row>
    <row r="2135" spans="1:14" ht="11.25" customHeight="1" x14ac:dyDescent="0.2">
      <c r="A2135" s="42" t="s">
        <v>42</v>
      </c>
      <c r="B2135" s="44" t="s">
        <v>19</v>
      </c>
      <c r="C2135" s="44" t="s">
        <v>57</v>
      </c>
      <c r="D2135" s="43">
        <v>622914.9219999999</v>
      </c>
      <c r="E2135" s="43">
        <v>-116644.45099999999</v>
      </c>
      <c r="F2135" s="45">
        <v>-83180</v>
      </c>
      <c r="G2135" s="45">
        <v>-14440</v>
      </c>
      <c r="H2135" s="45">
        <v>-58880</v>
      </c>
      <c r="I2135" s="55">
        <f>pro[[#This Row],[Admin expenses 3]]+pro[[#This Row],[Admin expenses 2]]+pro[[#This Row],[Admin expenses 1]]+pro[[#This Row],[COGS]]</f>
        <v>-273144.451</v>
      </c>
      <c r="J2135" s="55">
        <f>pro[[#This Row],[Revenue]]+pro[[#This Row],[AdminExp]]</f>
        <v>349770.4709999999</v>
      </c>
      <c r="K2135" s="83">
        <f>pro[[#This Row],[Profit]]/pro[[#This Row],[Revenue]]</f>
        <v>0.56150600771769588</v>
      </c>
      <c r="L2135" s="56">
        <f t="shared" si="33"/>
        <v>3</v>
      </c>
      <c r="M2135" s="82" t="str">
        <f>"Q"&amp;" "&amp;VLOOKUP(pro[[#This Row],[Period]],Mapping!A:B,2,0)</f>
        <v>Q 1</v>
      </c>
      <c r="N2135"/>
    </row>
    <row r="2136" spans="1:14" ht="11.25" customHeight="1" x14ac:dyDescent="0.2">
      <c r="A2136" s="42" t="s">
        <v>42</v>
      </c>
      <c r="B2136" s="44" t="s">
        <v>19</v>
      </c>
      <c r="C2136" s="44" t="s">
        <v>57</v>
      </c>
      <c r="D2136" s="43">
        <v>664609.46299999999</v>
      </c>
      <c r="E2136" s="43">
        <v>-60542.229999999989</v>
      </c>
      <c r="F2136" s="45">
        <v>-25810</v>
      </c>
      <c r="G2136" s="45">
        <v>-67260</v>
      </c>
      <c r="H2136" s="45">
        <v>-23120</v>
      </c>
      <c r="I2136" s="55">
        <f>pro[[#This Row],[Admin expenses 3]]+pro[[#This Row],[Admin expenses 2]]+pro[[#This Row],[Admin expenses 1]]+pro[[#This Row],[COGS]]</f>
        <v>-176732.22999999998</v>
      </c>
      <c r="J2136" s="55">
        <f>pro[[#This Row],[Revenue]]+pro[[#This Row],[AdminExp]]</f>
        <v>487877.23300000001</v>
      </c>
      <c r="K2136" s="83">
        <f>pro[[#This Row],[Profit]]/pro[[#This Row],[Revenue]]</f>
        <v>0.73408108093700142</v>
      </c>
      <c r="L2136" s="56">
        <f t="shared" si="33"/>
        <v>3</v>
      </c>
      <c r="M2136" s="82" t="str">
        <f>"Q"&amp;" "&amp;VLOOKUP(pro[[#This Row],[Period]],Mapping!A:B,2,0)</f>
        <v>Q 1</v>
      </c>
      <c r="N2136"/>
    </row>
    <row r="2137" spans="1:14" ht="11.25" customHeight="1" x14ac:dyDescent="0.2">
      <c r="A2137" s="42" t="s">
        <v>42</v>
      </c>
      <c r="B2137" s="44" t="s">
        <v>19</v>
      </c>
      <c r="C2137" s="44" t="s">
        <v>57</v>
      </c>
      <c r="D2137" s="43">
        <v>170355.15700000001</v>
      </c>
      <c r="E2137" s="43">
        <v>-46316.76</v>
      </c>
      <c r="F2137" s="45">
        <v>-43380</v>
      </c>
      <c r="G2137" s="45">
        <v>-65140</v>
      </c>
      <c r="H2137" s="45">
        <v>-63630</v>
      </c>
      <c r="I2137" s="55">
        <f>pro[[#This Row],[Admin expenses 3]]+pro[[#This Row],[Admin expenses 2]]+pro[[#This Row],[Admin expenses 1]]+pro[[#This Row],[COGS]]</f>
        <v>-218466.76</v>
      </c>
      <c r="J2137" s="55">
        <f>pro[[#This Row],[Revenue]]+pro[[#This Row],[AdminExp]]</f>
        <v>-48111.603000000003</v>
      </c>
      <c r="K2137" s="83">
        <f>pro[[#This Row],[Profit]]/pro[[#This Row],[Revenue]]</f>
        <v>-0.28241941040857366</v>
      </c>
      <c r="L2137" s="56">
        <f t="shared" si="33"/>
        <v>3</v>
      </c>
      <c r="M2137" s="82" t="str">
        <f>"Q"&amp;" "&amp;VLOOKUP(pro[[#This Row],[Period]],Mapping!A:B,2,0)</f>
        <v>Q 1</v>
      </c>
      <c r="N2137"/>
    </row>
    <row r="2138" spans="1:14" ht="11.25" customHeight="1" x14ac:dyDescent="0.2">
      <c r="A2138" s="42" t="s">
        <v>42</v>
      </c>
      <c r="B2138" s="44" t="s">
        <v>19</v>
      </c>
      <c r="C2138" s="44" t="s">
        <v>57</v>
      </c>
      <c r="D2138" s="43">
        <v>192614.15599999999</v>
      </c>
      <c r="E2138" s="43">
        <v>-64483.712999999996</v>
      </c>
      <c r="F2138" s="45">
        <v>-42420</v>
      </c>
      <c r="G2138" s="45">
        <v>-79500</v>
      </c>
      <c r="H2138" s="45">
        <v>-82990</v>
      </c>
      <c r="I2138" s="55">
        <f>pro[[#This Row],[Admin expenses 3]]+pro[[#This Row],[Admin expenses 2]]+pro[[#This Row],[Admin expenses 1]]+pro[[#This Row],[COGS]]</f>
        <v>-269393.71299999999</v>
      </c>
      <c r="J2138" s="55">
        <f>pro[[#This Row],[Revenue]]+pro[[#This Row],[AdminExp]]</f>
        <v>-76779.557000000001</v>
      </c>
      <c r="K2138" s="83">
        <f>pro[[#This Row],[Profit]]/pro[[#This Row],[Revenue]]</f>
        <v>-0.39861845356786757</v>
      </c>
      <c r="L2138" s="56">
        <f t="shared" si="33"/>
        <v>3</v>
      </c>
      <c r="M2138" s="82" t="str">
        <f>"Q"&amp;" "&amp;VLOOKUP(pro[[#This Row],[Period]],Mapping!A:B,2,0)</f>
        <v>Q 1</v>
      </c>
      <c r="N2138"/>
    </row>
    <row r="2139" spans="1:14" ht="11.25" customHeight="1" x14ac:dyDescent="0.2">
      <c r="A2139" s="42" t="s">
        <v>42</v>
      </c>
      <c r="B2139" s="44" t="s">
        <v>19</v>
      </c>
      <c r="C2139" s="44" t="s">
        <v>57</v>
      </c>
      <c r="D2139" s="43">
        <v>27830.432000000001</v>
      </c>
      <c r="E2139" s="43">
        <v>-6733.0829999999996</v>
      </c>
      <c r="F2139" s="45">
        <v>-90470</v>
      </c>
      <c r="G2139" s="45">
        <v>-20980</v>
      </c>
      <c r="H2139" s="45">
        <v>-93280</v>
      </c>
      <c r="I2139" s="55">
        <f>pro[[#This Row],[Admin expenses 3]]+pro[[#This Row],[Admin expenses 2]]+pro[[#This Row],[Admin expenses 1]]+pro[[#This Row],[COGS]]</f>
        <v>-211463.08300000001</v>
      </c>
      <c r="J2139" s="55">
        <f>pro[[#This Row],[Revenue]]+pro[[#This Row],[AdminExp]]</f>
        <v>-183632.65100000001</v>
      </c>
      <c r="K2139" s="83">
        <f>pro[[#This Row],[Profit]]/pro[[#This Row],[Revenue]]</f>
        <v>-6.5982680757524719</v>
      </c>
      <c r="L2139" s="56">
        <f t="shared" si="33"/>
        <v>3</v>
      </c>
      <c r="M2139" s="82" t="str">
        <f>"Q"&amp;" "&amp;VLOOKUP(pro[[#This Row],[Period]],Mapping!A:B,2,0)</f>
        <v>Q 1</v>
      </c>
      <c r="N2139"/>
    </row>
    <row r="2140" spans="1:14" ht="11.25" customHeight="1" x14ac:dyDescent="0.2">
      <c r="A2140" s="42" t="s">
        <v>42</v>
      </c>
      <c r="B2140" s="44" t="s">
        <v>19</v>
      </c>
      <c r="C2140" s="44" t="s">
        <v>57</v>
      </c>
      <c r="D2140" s="43">
        <v>73057.067999999999</v>
      </c>
      <c r="E2140" s="43">
        <v>-23363.444999999996</v>
      </c>
      <c r="F2140" s="45">
        <v>-30490</v>
      </c>
      <c r="G2140" s="45">
        <v>-54500</v>
      </c>
      <c r="H2140" s="45">
        <v>-56370</v>
      </c>
      <c r="I2140" s="55">
        <f>pro[[#This Row],[Admin expenses 3]]+pro[[#This Row],[Admin expenses 2]]+pro[[#This Row],[Admin expenses 1]]+pro[[#This Row],[COGS]]</f>
        <v>-164723.44500000001</v>
      </c>
      <c r="J2140" s="55">
        <f>pro[[#This Row],[Revenue]]+pro[[#This Row],[AdminExp]]</f>
        <v>-91666.377000000008</v>
      </c>
      <c r="K2140" s="83">
        <f>pro[[#This Row],[Profit]]/pro[[#This Row],[Revenue]]</f>
        <v>-1.2547229105881994</v>
      </c>
      <c r="L2140" s="56">
        <f t="shared" si="33"/>
        <v>3</v>
      </c>
      <c r="M2140" s="82" t="str">
        <f>"Q"&amp;" "&amp;VLOOKUP(pro[[#This Row],[Period]],Mapping!A:B,2,0)</f>
        <v>Q 1</v>
      </c>
      <c r="N2140"/>
    </row>
    <row r="2141" spans="1:14" ht="11.25" customHeight="1" x14ac:dyDescent="0.2">
      <c r="A2141" s="42" t="s">
        <v>42</v>
      </c>
      <c r="B2141" s="44" t="s">
        <v>19</v>
      </c>
      <c r="C2141" s="44" t="s">
        <v>57</v>
      </c>
      <c r="D2141" s="43">
        <v>376286.64499999996</v>
      </c>
      <c r="E2141" s="43">
        <v>-49872.514999999992</v>
      </c>
      <c r="F2141" s="45">
        <v>-12840</v>
      </c>
      <c r="G2141" s="45">
        <v>-70790</v>
      </c>
      <c r="H2141" s="45">
        <v>-71460</v>
      </c>
      <c r="I2141" s="55">
        <f>pro[[#This Row],[Admin expenses 3]]+pro[[#This Row],[Admin expenses 2]]+pro[[#This Row],[Admin expenses 1]]+pro[[#This Row],[COGS]]</f>
        <v>-204962.51499999998</v>
      </c>
      <c r="J2141" s="55">
        <f>pro[[#This Row],[Revenue]]+pro[[#This Row],[AdminExp]]</f>
        <v>171324.12999999998</v>
      </c>
      <c r="K2141" s="83">
        <f>pro[[#This Row],[Profit]]/pro[[#This Row],[Revenue]]</f>
        <v>0.45530218060223743</v>
      </c>
      <c r="L2141" s="56">
        <f t="shared" si="33"/>
        <v>3</v>
      </c>
      <c r="M2141" s="82" t="str">
        <f>"Q"&amp;" "&amp;VLOOKUP(pro[[#This Row],[Period]],Mapping!A:B,2,0)</f>
        <v>Q 1</v>
      </c>
      <c r="N2141"/>
    </row>
    <row r="2142" spans="1:14" ht="11.25" customHeight="1" x14ac:dyDescent="0.2">
      <c r="A2142" s="42" t="s">
        <v>42</v>
      </c>
      <c r="B2142" s="44" t="s">
        <v>19</v>
      </c>
      <c r="C2142" s="44" t="s">
        <v>57</v>
      </c>
      <c r="D2142" s="43">
        <v>10878938.182</v>
      </c>
      <c r="E2142" s="43">
        <v>-903688.53399999999</v>
      </c>
      <c r="F2142" s="45">
        <v>-25840</v>
      </c>
      <c r="G2142" s="45">
        <v>-34530</v>
      </c>
      <c r="H2142" s="45">
        <v>-80490</v>
      </c>
      <c r="I2142" s="55">
        <f>pro[[#This Row],[Admin expenses 3]]+pro[[#This Row],[Admin expenses 2]]+pro[[#This Row],[Admin expenses 1]]+pro[[#This Row],[COGS]]</f>
        <v>-1044548.534</v>
      </c>
      <c r="J2142" s="55">
        <f>pro[[#This Row],[Revenue]]+pro[[#This Row],[AdminExp]]</f>
        <v>9834389.648</v>
      </c>
      <c r="K2142" s="83">
        <f>pro[[#This Row],[Profit]]/pro[[#This Row],[Revenue]]</f>
        <v>0.90398433040751325</v>
      </c>
      <c r="L2142" s="56">
        <f t="shared" si="33"/>
        <v>3</v>
      </c>
      <c r="M2142" s="82" t="str">
        <f>"Q"&amp;" "&amp;VLOOKUP(pro[[#This Row],[Period]],Mapping!A:B,2,0)</f>
        <v>Q 1</v>
      </c>
      <c r="N2142"/>
    </row>
    <row r="2143" spans="1:14" ht="11.25" customHeight="1" x14ac:dyDescent="0.2">
      <c r="A2143" s="42" t="s">
        <v>42</v>
      </c>
      <c r="B2143" s="44" t="s">
        <v>19</v>
      </c>
      <c r="C2143" s="44" t="s">
        <v>57</v>
      </c>
      <c r="D2143" s="43">
        <v>418291.62199999997</v>
      </c>
      <c r="E2143" s="43">
        <v>-535273.86499999999</v>
      </c>
      <c r="F2143" s="45">
        <v>-69250</v>
      </c>
      <c r="G2143" s="45">
        <v>-89240</v>
      </c>
      <c r="H2143" s="45">
        <v>-84330</v>
      </c>
      <c r="I2143" s="55">
        <f>pro[[#This Row],[Admin expenses 3]]+pro[[#This Row],[Admin expenses 2]]+pro[[#This Row],[Admin expenses 1]]+pro[[#This Row],[COGS]]</f>
        <v>-778093.86499999999</v>
      </c>
      <c r="J2143" s="55">
        <f>pro[[#This Row],[Revenue]]+pro[[#This Row],[AdminExp]]</f>
        <v>-359802.24300000002</v>
      </c>
      <c r="K2143" s="83">
        <f>pro[[#This Row],[Profit]]/pro[[#This Row],[Revenue]]</f>
        <v>-0.8601708092542194</v>
      </c>
      <c r="L2143" s="56">
        <f t="shared" si="33"/>
        <v>3</v>
      </c>
      <c r="M2143" s="82" t="str">
        <f>"Q"&amp;" "&amp;VLOOKUP(pro[[#This Row],[Period]],Mapping!A:B,2,0)</f>
        <v>Q 1</v>
      </c>
      <c r="N2143"/>
    </row>
    <row r="2144" spans="1:14" ht="11.25" customHeight="1" x14ac:dyDescent="0.2">
      <c r="A2144" s="42" t="s">
        <v>42</v>
      </c>
      <c r="B2144" s="44" t="s">
        <v>19</v>
      </c>
      <c r="C2144" s="44" t="s">
        <v>57</v>
      </c>
      <c r="D2144" s="43">
        <v>1402088.1069999998</v>
      </c>
      <c r="E2144" s="43">
        <v>-84964.795999999988</v>
      </c>
      <c r="F2144" s="45">
        <v>-66990</v>
      </c>
      <c r="G2144" s="45">
        <v>-13530</v>
      </c>
      <c r="H2144" s="45">
        <v>-41270</v>
      </c>
      <c r="I2144" s="55">
        <f>pro[[#This Row],[Admin expenses 3]]+pro[[#This Row],[Admin expenses 2]]+pro[[#This Row],[Admin expenses 1]]+pro[[#This Row],[COGS]]</f>
        <v>-206754.79599999997</v>
      </c>
      <c r="J2144" s="55">
        <f>pro[[#This Row],[Revenue]]+pro[[#This Row],[AdminExp]]</f>
        <v>1195333.3109999998</v>
      </c>
      <c r="K2144" s="83">
        <f>pro[[#This Row],[Profit]]/pro[[#This Row],[Revenue]]</f>
        <v>0.85253794325209253</v>
      </c>
      <c r="L2144" s="56">
        <f t="shared" si="33"/>
        <v>3</v>
      </c>
      <c r="M2144" s="82" t="str">
        <f>"Q"&amp;" "&amp;VLOOKUP(pro[[#This Row],[Period]],Mapping!A:B,2,0)</f>
        <v>Q 1</v>
      </c>
      <c r="N2144"/>
    </row>
    <row r="2145" spans="1:14" ht="11.25" customHeight="1" x14ac:dyDescent="0.2">
      <c r="A2145" s="42" t="s">
        <v>42</v>
      </c>
      <c r="B2145" s="44" t="s">
        <v>19</v>
      </c>
      <c r="C2145" s="44" t="s">
        <v>57</v>
      </c>
      <c r="D2145" s="43">
        <v>995609.92299999984</v>
      </c>
      <c r="E2145" s="43">
        <v>-76006.125999999989</v>
      </c>
      <c r="F2145" s="45">
        <v>-97370</v>
      </c>
      <c r="G2145" s="45">
        <v>-31740</v>
      </c>
      <c r="H2145" s="45">
        <v>-98600</v>
      </c>
      <c r="I2145" s="55">
        <f>pro[[#This Row],[Admin expenses 3]]+pro[[#This Row],[Admin expenses 2]]+pro[[#This Row],[Admin expenses 1]]+pro[[#This Row],[COGS]]</f>
        <v>-303716.12599999999</v>
      </c>
      <c r="J2145" s="55">
        <f>pro[[#This Row],[Revenue]]+pro[[#This Row],[AdminExp]]</f>
        <v>691893.79699999979</v>
      </c>
      <c r="K2145" s="83">
        <f>pro[[#This Row],[Profit]]/pro[[#This Row],[Revenue]]</f>
        <v>0.69494465755741563</v>
      </c>
      <c r="L2145" s="56">
        <f t="shared" si="33"/>
        <v>3</v>
      </c>
      <c r="M2145" s="82" t="str">
        <f>"Q"&amp;" "&amp;VLOOKUP(pro[[#This Row],[Period]],Mapping!A:B,2,0)</f>
        <v>Q 1</v>
      </c>
      <c r="N2145"/>
    </row>
    <row r="2146" spans="1:14" ht="11.25" customHeight="1" x14ac:dyDescent="0.2">
      <c r="A2146" s="42" t="s">
        <v>42</v>
      </c>
      <c r="B2146" s="44" t="s">
        <v>19</v>
      </c>
      <c r="C2146" s="44" t="s">
        <v>57</v>
      </c>
      <c r="D2146" s="43">
        <v>2768287.0599999996</v>
      </c>
      <c r="E2146" s="43">
        <v>-156008.71299999999</v>
      </c>
      <c r="F2146" s="45">
        <v>-66200</v>
      </c>
      <c r="G2146" s="45">
        <v>-65130</v>
      </c>
      <c r="H2146" s="45">
        <v>-41990</v>
      </c>
      <c r="I2146" s="55">
        <f>pro[[#This Row],[Admin expenses 3]]+pro[[#This Row],[Admin expenses 2]]+pro[[#This Row],[Admin expenses 1]]+pro[[#This Row],[COGS]]</f>
        <v>-329328.71299999999</v>
      </c>
      <c r="J2146" s="55">
        <f>pro[[#This Row],[Revenue]]+pro[[#This Row],[AdminExp]]</f>
        <v>2438958.3469999996</v>
      </c>
      <c r="K2146" s="83">
        <f>pro[[#This Row],[Profit]]/pro[[#This Row],[Revenue]]</f>
        <v>0.88103520124101575</v>
      </c>
      <c r="L2146" s="56">
        <f t="shared" si="33"/>
        <v>3</v>
      </c>
      <c r="M2146" s="82" t="str">
        <f>"Q"&amp;" "&amp;VLOOKUP(pro[[#This Row],[Period]],Mapping!A:B,2,0)</f>
        <v>Q 1</v>
      </c>
      <c r="N2146"/>
    </row>
    <row r="2147" spans="1:14" ht="11.25" customHeight="1" x14ac:dyDescent="0.2">
      <c r="A2147" s="42" t="s">
        <v>42</v>
      </c>
      <c r="B2147" s="44" t="s">
        <v>38</v>
      </c>
      <c r="C2147" s="44" t="s">
        <v>57</v>
      </c>
      <c r="D2147" s="43">
        <v>77268.099999999991</v>
      </c>
      <c r="E2147" s="43">
        <v>-5880.0069999999996</v>
      </c>
      <c r="F2147" s="45">
        <v>-107050</v>
      </c>
      <c r="G2147" s="45">
        <v>-16630</v>
      </c>
      <c r="H2147" s="45">
        <v>-56810</v>
      </c>
      <c r="I2147" s="55">
        <f>pro[[#This Row],[Admin expenses 3]]+pro[[#This Row],[Admin expenses 2]]+pro[[#This Row],[Admin expenses 1]]+pro[[#This Row],[COGS]]</f>
        <v>-186370.00700000001</v>
      </c>
      <c r="J2147" s="55">
        <f>pro[[#This Row],[Revenue]]+pro[[#This Row],[AdminExp]]</f>
        <v>-109101.90700000002</v>
      </c>
      <c r="K2147" s="83">
        <f>pro[[#This Row],[Profit]]/pro[[#This Row],[Revenue]]</f>
        <v>-1.4119915851431579</v>
      </c>
      <c r="L2147" s="56">
        <f t="shared" si="33"/>
        <v>3</v>
      </c>
      <c r="M2147" s="82" t="str">
        <f>"Q"&amp;" "&amp;VLOOKUP(pro[[#This Row],[Period]],Mapping!A:B,2,0)</f>
        <v>Q 1</v>
      </c>
      <c r="N2147"/>
    </row>
    <row r="2148" spans="1:14" ht="11.25" customHeight="1" x14ac:dyDescent="0.2">
      <c r="A2148" s="42" t="s">
        <v>42</v>
      </c>
      <c r="B2148" s="44" t="s">
        <v>38</v>
      </c>
      <c r="C2148" s="44" t="s">
        <v>57</v>
      </c>
      <c r="D2148" s="43">
        <v>2514050.2169999997</v>
      </c>
      <c r="E2148" s="43">
        <v>-1212032.3529999999</v>
      </c>
      <c r="F2148" s="45">
        <v>-23190</v>
      </c>
      <c r="G2148" s="45">
        <v>-82660</v>
      </c>
      <c r="H2148" s="45">
        <v>-68510</v>
      </c>
      <c r="I2148" s="55">
        <f>pro[[#This Row],[Admin expenses 3]]+pro[[#This Row],[Admin expenses 2]]+pro[[#This Row],[Admin expenses 1]]+pro[[#This Row],[COGS]]</f>
        <v>-1386392.3529999999</v>
      </c>
      <c r="J2148" s="55">
        <f>pro[[#This Row],[Revenue]]+pro[[#This Row],[AdminExp]]</f>
        <v>1127657.8639999998</v>
      </c>
      <c r="K2148" s="83">
        <f>pro[[#This Row],[Profit]]/pro[[#This Row],[Revenue]]</f>
        <v>0.44854229894644937</v>
      </c>
      <c r="L2148" s="56">
        <f t="shared" si="33"/>
        <v>3</v>
      </c>
      <c r="M2148" s="82" t="str">
        <f>"Q"&amp;" "&amp;VLOOKUP(pro[[#This Row],[Period]],Mapping!A:B,2,0)</f>
        <v>Q 1</v>
      </c>
      <c r="N2148"/>
    </row>
    <row r="2149" spans="1:14" ht="11.25" customHeight="1" x14ac:dyDescent="0.2">
      <c r="A2149" s="42" t="s">
        <v>42</v>
      </c>
      <c r="B2149" s="44" t="s">
        <v>38</v>
      </c>
      <c r="C2149" s="44" t="s">
        <v>57</v>
      </c>
      <c r="D2149" s="43">
        <v>36080.303</v>
      </c>
      <c r="E2149" s="43">
        <v>-3402.3009999999999</v>
      </c>
      <c r="F2149" s="45">
        <v>-78000</v>
      </c>
      <c r="G2149" s="45">
        <v>-63150</v>
      </c>
      <c r="H2149" s="45">
        <v>-69950</v>
      </c>
      <c r="I2149" s="55">
        <f>pro[[#This Row],[Admin expenses 3]]+pro[[#This Row],[Admin expenses 2]]+pro[[#This Row],[Admin expenses 1]]+pro[[#This Row],[COGS]]</f>
        <v>-214502.30100000001</v>
      </c>
      <c r="J2149" s="55">
        <f>pro[[#This Row],[Revenue]]+pro[[#This Row],[AdminExp]]</f>
        <v>-178421.99800000002</v>
      </c>
      <c r="K2149" s="83">
        <f>pro[[#This Row],[Profit]]/pro[[#This Row],[Revenue]]</f>
        <v>-4.9451357988872768</v>
      </c>
      <c r="L2149" s="56">
        <f t="shared" si="33"/>
        <v>3</v>
      </c>
      <c r="M2149" s="82" t="str">
        <f>"Q"&amp;" "&amp;VLOOKUP(pro[[#This Row],[Period]],Mapping!A:B,2,0)</f>
        <v>Q 1</v>
      </c>
      <c r="N2149"/>
    </row>
    <row r="2150" spans="1:14" ht="11.25" customHeight="1" x14ac:dyDescent="0.2">
      <c r="A2150" s="42" t="s">
        <v>42</v>
      </c>
      <c r="B2150" s="44" t="s">
        <v>38</v>
      </c>
      <c r="C2150" s="44" t="s">
        <v>57</v>
      </c>
      <c r="D2150" s="43">
        <v>10278.275</v>
      </c>
      <c r="E2150" s="43">
        <v>-994.78399999999988</v>
      </c>
      <c r="F2150" s="45">
        <v>-21490</v>
      </c>
      <c r="G2150" s="45">
        <v>-48140</v>
      </c>
      <c r="H2150" s="45">
        <v>-85580</v>
      </c>
      <c r="I2150" s="55">
        <f>pro[[#This Row],[Admin expenses 3]]+pro[[#This Row],[Admin expenses 2]]+pro[[#This Row],[Admin expenses 1]]+pro[[#This Row],[COGS]]</f>
        <v>-156204.78400000001</v>
      </c>
      <c r="J2150" s="55">
        <f>pro[[#This Row],[Revenue]]+pro[[#This Row],[AdminExp]]</f>
        <v>-145926.50900000002</v>
      </c>
      <c r="K2150" s="83">
        <f>pro[[#This Row],[Profit]]/pro[[#This Row],[Revenue]]</f>
        <v>-14.197568074409375</v>
      </c>
      <c r="L2150" s="56">
        <f t="shared" si="33"/>
        <v>3</v>
      </c>
      <c r="M2150" s="82" t="str">
        <f>"Q"&amp;" "&amp;VLOOKUP(pro[[#This Row],[Period]],Mapping!A:B,2,0)</f>
        <v>Q 1</v>
      </c>
      <c r="N2150"/>
    </row>
    <row r="2151" spans="1:14" ht="11.25" customHeight="1" x14ac:dyDescent="0.2">
      <c r="A2151" s="42" t="s">
        <v>42</v>
      </c>
      <c r="B2151" s="44" t="s">
        <v>38</v>
      </c>
      <c r="C2151" s="44" t="s">
        <v>57</v>
      </c>
      <c r="D2151" s="43">
        <v>111362.23699999999</v>
      </c>
      <c r="E2151" s="43">
        <v>-62791.714999999997</v>
      </c>
      <c r="F2151" s="45">
        <v>-51080</v>
      </c>
      <c r="G2151" s="45">
        <v>-62890</v>
      </c>
      <c r="H2151" s="45">
        <v>-106070</v>
      </c>
      <c r="I2151" s="55">
        <f>pro[[#This Row],[Admin expenses 3]]+pro[[#This Row],[Admin expenses 2]]+pro[[#This Row],[Admin expenses 1]]+pro[[#This Row],[COGS]]</f>
        <v>-282831.71499999997</v>
      </c>
      <c r="J2151" s="55">
        <f>pro[[#This Row],[Revenue]]+pro[[#This Row],[AdminExp]]</f>
        <v>-171469.47799999997</v>
      </c>
      <c r="K2151" s="83">
        <f>pro[[#This Row],[Profit]]/pro[[#This Row],[Revenue]]</f>
        <v>-1.539745272897131</v>
      </c>
      <c r="L2151" s="56">
        <f t="shared" si="33"/>
        <v>3</v>
      </c>
      <c r="M2151" s="82" t="str">
        <f>"Q"&amp;" "&amp;VLOOKUP(pro[[#This Row],[Period]],Mapping!A:B,2,0)</f>
        <v>Q 1</v>
      </c>
      <c r="N2151"/>
    </row>
    <row r="2152" spans="1:14" ht="11.25" customHeight="1" x14ac:dyDescent="0.2">
      <c r="A2152" s="42" t="s">
        <v>42</v>
      </c>
      <c r="B2152" s="44" t="s">
        <v>38</v>
      </c>
      <c r="C2152" s="44" t="s">
        <v>57</v>
      </c>
      <c r="D2152" s="43">
        <v>677036.89899999998</v>
      </c>
      <c r="E2152" s="43">
        <v>-399315.37099999998</v>
      </c>
      <c r="F2152" s="45">
        <v>-81850</v>
      </c>
      <c r="G2152" s="45">
        <v>-95170</v>
      </c>
      <c r="H2152" s="45">
        <v>-100620</v>
      </c>
      <c r="I2152" s="55">
        <f>pro[[#This Row],[Admin expenses 3]]+pro[[#This Row],[Admin expenses 2]]+pro[[#This Row],[Admin expenses 1]]+pro[[#This Row],[COGS]]</f>
        <v>-676955.37100000004</v>
      </c>
      <c r="J2152" s="55">
        <f>pro[[#This Row],[Revenue]]+pro[[#This Row],[AdminExp]]</f>
        <v>81.527999999932945</v>
      </c>
      <c r="K2152" s="83">
        <f>pro[[#This Row],[Profit]]/pro[[#This Row],[Revenue]]</f>
        <v>1.2041884293212347E-4</v>
      </c>
      <c r="L2152" s="56">
        <f t="shared" si="33"/>
        <v>3</v>
      </c>
      <c r="M2152" s="82" t="str">
        <f>"Q"&amp;" "&amp;VLOOKUP(pro[[#This Row],[Period]],Mapping!A:B,2,0)</f>
        <v>Q 1</v>
      </c>
      <c r="N2152"/>
    </row>
    <row r="2153" spans="1:14" ht="11.25" customHeight="1" x14ac:dyDescent="0.2">
      <c r="A2153" s="42" t="s">
        <v>42</v>
      </c>
      <c r="B2153" s="44" t="s">
        <v>38</v>
      </c>
      <c r="C2153" s="44" t="s">
        <v>57</v>
      </c>
      <c r="D2153" s="43">
        <v>2419581.8359999997</v>
      </c>
      <c r="E2153" s="43">
        <v>-1567172.6209999998</v>
      </c>
      <c r="F2153" s="45">
        <v>-31750</v>
      </c>
      <c r="G2153" s="45">
        <v>-75370</v>
      </c>
      <c r="H2153" s="45">
        <v>-85500</v>
      </c>
      <c r="I2153" s="55">
        <f>pro[[#This Row],[Admin expenses 3]]+pro[[#This Row],[Admin expenses 2]]+pro[[#This Row],[Admin expenses 1]]+pro[[#This Row],[COGS]]</f>
        <v>-1759792.6209999998</v>
      </c>
      <c r="J2153" s="55">
        <f>pro[[#This Row],[Revenue]]+pro[[#This Row],[AdminExp]]</f>
        <v>659789.21499999985</v>
      </c>
      <c r="K2153" s="83">
        <f>pro[[#This Row],[Profit]]/pro[[#This Row],[Revenue]]</f>
        <v>0.27268729049923318</v>
      </c>
      <c r="L2153" s="56">
        <f t="shared" si="33"/>
        <v>3</v>
      </c>
      <c r="M2153" s="82" t="str">
        <f>"Q"&amp;" "&amp;VLOOKUP(pro[[#This Row],[Period]],Mapping!A:B,2,0)</f>
        <v>Q 1</v>
      </c>
      <c r="N2153"/>
    </row>
    <row r="2154" spans="1:14" ht="11.25" customHeight="1" x14ac:dyDescent="0.2">
      <c r="A2154" s="42" t="s">
        <v>42</v>
      </c>
      <c r="B2154" s="44" t="s">
        <v>38</v>
      </c>
      <c r="C2154" s="44" t="s">
        <v>57</v>
      </c>
      <c r="D2154" s="43">
        <v>2859774.8339999998</v>
      </c>
      <c r="E2154" s="43">
        <v>-400438.58399999997</v>
      </c>
      <c r="F2154" s="45">
        <v>-94210</v>
      </c>
      <c r="G2154" s="45">
        <v>-47780</v>
      </c>
      <c r="H2154" s="45">
        <v>-72850</v>
      </c>
      <c r="I2154" s="55">
        <f>pro[[#This Row],[Admin expenses 3]]+pro[[#This Row],[Admin expenses 2]]+pro[[#This Row],[Admin expenses 1]]+pro[[#This Row],[COGS]]</f>
        <v>-615278.58400000003</v>
      </c>
      <c r="J2154" s="55">
        <f>pro[[#This Row],[Revenue]]+pro[[#This Row],[AdminExp]]</f>
        <v>2244496.25</v>
      </c>
      <c r="K2154" s="83">
        <f>pro[[#This Row],[Profit]]/pro[[#This Row],[Revenue]]</f>
        <v>0.78485068940221336</v>
      </c>
      <c r="L2154" s="56">
        <f t="shared" si="33"/>
        <v>3</v>
      </c>
      <c r="M2154" s="82" t="str">
        <f>"Q"&amp;" "&amp;VLOOKUP(pro[[#This Row],[Period]],Mapping!A:B,2,0)</f>
        <v>Q 1</v>
      </c>
      <c r="N2154"/>
    </row>
    <row r="2155" spans="1:14" ht="11.25" customHeight="1" x14ac:dyDescent="0.2">
      <c r="A2155" s="42" t="s">
        <v>42</v>
      </c>
      <c r="B2155" s="44" t="s">
        <v>38</v>
      </c>
      <c r="C2155" s="44" t="s">
        <v>58</v>
      </c>
      <c r="D2155" s="43">
        <v>846527.19200000004</v>
      </c>
      <c r="E2155" s="43">
        <v>-1169800.9679999999</v>
      </c>
      <c r="F2155" s="45">
        <v>-25420</v>
      </c>
      <c r="G2155" s="45">
        <v>-103750</v>
      </c>
      <c r="H2155" s="45">
        <v>-61550</v>
      </c>
      <c r="I2155" s="55">
        <f>pro[[#This Row],[Admin expenses 3]]+pro[[#This Row],[Admin expenses 2]]+pro[[#This Row],[Admin expenses 1]]+pro[[#This Row],[COGS]]</f>
        <v>-1360520.9679999999</v>
      </c>
      <c r="J2155" s="55">
        <f>pro[[#This Row],[Revenue]]+pro[[#This Row],[AdminExp]]</f>
        <v>-513993.77599999984</v>
      </c>
      <c r="K2155" s="83">
        <f>pro[[#This Row],[Profit]]/pro[[#This Row],[Revenue]]</f>
        <v>-0.6071792859785653</v>
      </c>
      <c r="L2155" s="56">
        <f t="shared" si="33"/>
        <v>3</v>
      </c>
      <c r="M2155" s="82" t="str">
        <f>"Q"&amp;" "&amp;VLOOKUP(pro[[#This Row],[Period]],Mapping!A:B,2,0)</f>
        <v>Q 1</v>
      </c>
      <c r="N2155"/>
    </row>
    <row r="2156" spans="1:14" ht="11.25" customHeight="1" x14ac:dyDescent="0.2">
      <c r="A2156" s="42" t="s">
        <v>42</v>
      </c>
      <c r="B2156" s="44" t="s">
        <v>38</v>
      </c>
      <c r="C2156" s="44" t="s">
        <v>59</v>
      </c>
      <c r="D2156" s="43">
        <v>1433055.764</v>
      </c>
      <c r="E2156" s="43">
        <v>-1745313.101</v>
      </c>
      <c r="F2156" s="45">
        <v>-102520</v>
      </c>
      <c r="G2156" s="45">
        <v>-21900</v>
      </c>
      <c r="H2156" s="45">
        <v>-49420</v>
      </c>
      <c r="I2156" s="55">
        <f>pro[[#This Row],[Admin expenses 3]]+pro[[#This Row],[Admin expenses 2]]+pro[[#This Row],[Admin expenses 1]]+pro[[#This Row],[COGS]]</f>
        <v>-1919153.101</v>
      </c>
      <c r="J2156" s="55">
        <f>pro[[#This Row],[Revenue]]+pro[[#This Row],[AdminExp]]</f>
        <v>-486097.33700000006</v>
      </c>
      <c r="K2156" s="83">
        <f>pro[[#This Row],[Profit]]/pro[[#This Row],[Revenue]]</f>
        <v>-0.33920336473382351</v>
      </c>
      <c r="L2156" s="56">
        <f t="shared" si="33"/>
        <v>3</v>
      </c>
      <c r="M2156" s="82" t="str">
        <f>"Q"&amp;" "&amp;VLOOKUP(pro[[#This Row],[Period]],Mapping!A:B,2,0)</f>
        <v>Q 1</v>
      </c>
      <c r="N2156"/>
    </row>
    <row r="2157" spans="1:14" ht="11.25" customHeight="1" x14ac:dyDescent="0.2">
      <c r="A2157" s="42" t="s">
        <v>42</v>
      </c>
      <c r="B2157" s="44" t="s">
        <v>38</v>
      </c>
      <c r="C2157" s="44" t="s">
        <v>57</v>
      </c>
      <c r="D2157" s="43">
        <v>2120463.5060000001</v>
      </c>
      <c r="E2157" s="43">
        <v>-429205.27999999997</v>
      </c>
      <c r="F2157" s="45">
        <v>-64680</v>
      </c>
      <c r="G2157" s="45">
        <v>-19230</v>
      </c>
      <c r="H2157" s="45">
        <v>-61080</v>
      </c>
      <c r="I2157" s="55">
        <f>pro[[#This Row],[Admin expenses 3]]+pro[[#This Row],[Admin expenses 2]]+pro[[#This Row],[Admin expenses 1]]+pro[[#This Row],[COGS]]</f>
        <v>-574195.28</v>
      </c>
      <c r="J2157" s="55">
        <f>pro[[#This Row],[Revenue]]+pro[[#This Row],[AdminExp]]</f>
        <v>1546268.226</v>
      </c>
      <c r="K2157" s="83">
        <f>pro[[#This Row],[Profit]]/pro[[#This Row],[Revenue]]</f>
        <v>0.72921237343850798</v>
      </c>
      <c r="L2157" s="56">
        <f t="shared" si="33"/>
        <v>3</v>
      </c>
      <c r="M2157" s="82" t="str">
        <f>"Q"&amp;" "&amp;VLOOKUP(pro[[#This Row],[Period]],Mapping!A:B,2,0)</f>
        <v>Q 1</v>
      </c>
      <c r="N2157"/>
    </row>
    <row r="2158" spans="1:14" ht="11.25" customHeight="1" x14ac:dyDescent="0.2">
      <c r="A2158" s="42" t="s">
        <v>42</v>
      </c>
      <c r="B2158" s="44" t="s">
        <v>38</v>
      </c>
      <c r="C2158" s="44" t="s">
        <v>57</v>
      </c>
      <c r="D2158" s="43">
        <v>346639.08299999998</v>
      </c>
      <c r="E2158" s="43">
        <v>-167350.44199999998</v>
      </c>
      <c r="F2158" s="45">
        <v>-89870</v>
      </c>
      <c r="G2158" s="45">
        <v>-91180</v>
      </c>
      <c r="H2158" s="45">
        <v>-66280</v>
      </c>
      <c r="I2158" s="55">
        <f>pro[[#This Row],[Admin expenses 3]]+pro[[#This Row],[Admin expenses 2]]+pro[[#This Row],[Admin expenses 1]]+pro[[#This Row],[COGS]]</f>
        <v>-414680.44199999998</v>
      </c>
      <c r="J2158" s="55">
        <f>pro[[#This Row],[Revenue]]+pro[[#This Row],[AdminExp]]</f>
        <v>-68041.358999999997</v>
      </c>
      <c r="K2158" s="83">
        <f>pro[[#This Row],[Profit]]/pro[[#This Row],[Revenue]]</f>
        <v>-0.19628876931918263</v>
      </c>
      <c r="L2158" s="56">
        <f t="shared" si="33"/>
        <v>3</v>
      </c>
      <c r="M2158" s="82" t="str">
        <f>"Q"&amp;" "&amp;VLOOKUP(pro[[#This Row],[Period]],Mapping!A:B,2,0)</f>
        <v>Q 1</v>
      </c>
      <c r="N2158"/>
    </row>
    <row r="2159" spans="1:14" ht="11.25" customHeight="1" x14ac:dyDescent="0.2">
      <c r="A2159" s="42" t="s">
        <v>42</v>
      </c>
      <c r="B2159" s="44" t="s">
        <v>38</v>
      </c>
      <c r="C2159" s="44" t="s">
        <v>57</v>
      </c>
      <c r="D2159" s="43">
        <v>84497.868000000002</v>
      </c>
      <c r="E2159" s="43">
        <v>-161729.07800000001</v>
      </c>
      <c r="F2159" s="45">
        <v>-78660</v>
      </c>
      <c r="G2159" s="45">
        <v>-51610</v>
      </c>
      <c r="H2159" s="45">
        <v>-56990</v>
      </c>
      <c r="I2159" s="55">
        <f>pro[[#This Row],[Admin expenses 3]]+pro[[#This Row],[Admin expenses 2]]+pro[[#This Row],[Admin expenses 1]]+pro[[#This Row],[COGS]]</f>
        <v>-348989.07799999998</v>
      </c>
      <c r="J2159" s="55">
        <f>pro[[#This Row],[Revenue]]+pro[[#This Row],[AdminExp]]</f>
        <v>-264491.20999999996</v>
      </c>
      <c r="K2159" s="83">
        <f>pro[[#This Row],[Profit]]/pro[[#This Row],[Revenue]]</f>
        <v>-3.130152467278819</v>
      </c>
      <c r="L2159" s="56">
        <f t="shared" si="33"/>
        <v>3</v>
      </c>
      <c r="M2159" s="82" t="str">
        <f>"Q"&amp;" "&amp;VLOOKUP(pro[[#This Row],[Period]],Mapping!A:B,2,0)</f>
        <v>Q 1</v>
      </c>
      <c r="N2159"/>
    </row>
    <row r="2160" spans="1:14" ht="11.25" customHeight="1" x14ac:dyDescent="0.2">
      <c r="A2160" s="42" t="s">
        <v>42</v>
      </c>
      <c r="B2160" s="44" t="s">
        <v>38</v>
      </c>
      <c r="C2160" s="44" t="s">
        <v>57</v>
      </c>
      <c r="D2160" s="43">
        <v>282672.94999999995</v>
      </c>
      <c r="E2160" s="43">
        <v>-539636.86</v>
      </c>
      <c r="F2160" s="45">
        <v>-97260</v>
      </c>
      <c r="G2160" s="45">
        <v>-64100</v>
      </c>
      <c r="H2160" s="45">
        <v>-32190</v>
      </c>
      <c r="I2160" s="55">
        <f>pro[[#This Row],[Admin expenses 3]]+pro[[#This Row],[Admin expenses 2]]+pro[[#This Row],[Admin expenses 1]]+pro[[#This Row],[COGS]]</f>
        <v>-733186.86</v>
      </c>
      <c r="J2160" s="55">
        <f>pro[[#This Row],[Revenue]]+pro[[#This Row],[AdminExp]]</f>
        <v>-450513.91000000003</v>
      </c>
      <c r="K2160" s="83">
        <f>pro[[#This Row],[Profit]]/pro[[#This Row],[Revenue]]</f>
        <v>-1.5937637824913919</v>
      </c>
      <c r="L2160" s="56">
        <f t="shared" si="33"/>
        <v>3</v>
      </c>
      <c r="M2160" s="82" t="str">
        <f>"Q"&amp;" "&amp;VLOOKUP(pro[[#This Row],[Period]],Mapping!A:B,2,0)</f>
        <v>Q 1</v>
      </c>
      <c r="N2160"/>
    </row>
    <row r="2161" spans="1:14" ht="11.25" customHeight="1" x14ac:dyDescent="0.2">
      <c r="A2161" s="42" t="s">
        <v>42</v>
      </c>
      <c r="B2161" s="44" t="s">
        <v>38</v>
      </c>
      <c r="C2161" s="44" t="s">
        <v>57</v>
      </c>
      <c r="D2161" s="43">
        <v>1357507.9909999999</v>
      </c>
      <c r="E2161" s="43">
        <v>-573667.61199999996</v>
      </c>
      <c r="F2161" s="45">
        <v>-87630</v>
      </c>
      <c r="G2161" s="45">
        <v>-73750</v>
      </c>
      <c r="H2161" s="45">
        <v>-82460</v>
      </c>
      <c r="I2161" s="55">
        <f>pro[[#This Row],[Admin expenses 3]]+pro[[#This Row],[Admin expenses 2]]+pro[[#This Row],[Admin expenses 1]]+pro[[#This Row],[COGS]]</f>
        <v>-817507.61199999996</v>
      </c>
      <c r="J2161" s="55">
        <f>pro[[#This Row],[Revenue]]+pro[[#This Row],[AdminExp]]</f>
        <v>540000.37899999996</v>
      </c>
      <c r="K2161" s="83">
        <f>pro[[#This Row],[Profit]]/pro[[#This Row],[Revenue]]</f>
        <v>0.39778799283694233</v>
      </c>
      <c r="L2161" s="56">
        <f t="shared" si="33"/>
        <v>3</v>
      </c>
      <c r="M2161" s="82" t="str">
        <f>"Q"&amp;" "&amp;VLOOKUP(pro[[#This Row],[Period]],Mapping!A:B,2,0)</f>
        <v>Q 1</v>
      </c>
      <c r="N2161"/>
    </row>
    <row r="2162" spans="1:14" ht="11.25" customHeight="1" x14ac:dyDescent="0.2">
      <c r="A2162" s="42" t="s">
        <v>42</v>
      </c>
      <c r="B2162" s="44" t="s">
        <v>38</v>
      </c>
      <c r="C2162" s="44" t="s">
        <v>58</v>
      </c>
      <c r="D2162" s="43">
        <v>1942466.0219999999</v>
      </c>
      <c r="E2162" s="43">
        <v>-1237498.3319999999</v>
      </c>
      <c r="F2162" s="45">
        <v>-26510</v>
      </c>
      <c r="G2162" s="45">
        <v>-72720</v>
      </c>
      <c r="H2162" s="45">
        <v>-53240</v>
      </c>
      <c r="I2162" s="55">
        <f>pro[[#This Row],[Admin expenses 3]]+pro[[#This Row],[Admin expenses 2]]+pro[[#This Row],[Admin expenses 1]]+pro[[#This Row],[COGS]]</f>
        <v>-1389968.3319999999</v>
      </c>
      <c r="J2162" s="55">
        <f>pro[[#This Row],[Revenue]]+pro[[#This Row],[AdminExp]]</f>
        <v>552497.68999999994</v>
      </c>
      <c r="K2162" s="83">
        <f>pro[[#This Row],[Profit]]/pro[[#This Row],[Revenue]]</f>
        <v>0.28443107047563065</v>
      </c>
      <c r="L2162" s="56">
        <f t="shared" si="33"/>
        <v>3</v>
      </c>
      <c r="M2162" s="82" t="str">
        <f>"Q"&amp;" "&amp;VLOOKUP(pro[[#This Row],[Period]],Mapping!A:B,2,0)</f>
        <v>Q 1</v>
      </c>
      <c r="N2162"/>
    </row>
    <row r="2163" spans="1:14" ht="11.25" customHeight="1" x14ac:dyDescent="0.2">
      <c r="A2163" s="42" t="s">
        <v>42</v>
      </c>
      <c r="B2163" s="44" t="s">
        <v>38</v>
      </c>
      <c r="C2163" s="44" t="s">
        <v>59</v>
      </c>
      <c r="D2163" s="43">
        <v>1784197.1769999999</v>
      </c>
      <c r="E2163" s="43">
        <v>-1531046.8879999998</v>
      </c>
      <c r="F2163" s="45">
        <v>-79660</v>
      </c>
      <c r="G2163" s="45">
        <v>-67200</v>
      </c>
      <c r="H2163" s="45">
        <v>-92780</v>
      </c>
      <c r="I2163" s="55">
        <f>pro[[#This Row],[Admin expenses 3]]+pro[[#This Row],[Admin expenses 2]]+pro[[#This Row],[Admin expenses 1]]+pro[[#This Row],[COGS]]</f>
        <v>-1770686.8879999998</v>
      </c>
      <c r="J2163" s="55">
        <f>pro[[#This Row],[Revenue]]+pro[[#This Row],[AdminExp]]</f>
        <v>13510.289000000106</v>
      </c>
      <c r="K2163" s="83">
        <f>pro[[#This Row],[Profit]]/pro[[#This Row],[Revenue]]</f>
        <v>7.5721950321189788E-3</v>
      </c>
      <c r="L2163" s="56">
        <f t="shared" si="33"/>
        <v>3</v>
      </c>
      <c r="M2163" s="82" t="str">
        <f>"Q"&amp;" "&amp;VLOOKUP(pro[[#This Row],[Period]],Mapping!A:B,2,0)</f>
        <v>Q 1</v>
      </c>
      <c r="N2163"/>
    </row>
    <row r="2164" spans="1:14" ht="11.25" customHeight="1" x14ac:dyDescent="0.2">
      <c r="A2164" s="42" t="s">
        <v>42</v>
      </c>
      <c r="B2164" s="44" t="s">
        <v>38</v>
      </c>
      <c r="C2164" s="44" t="s">
        <v>57</v>
      </c>
      <c r="D2164" s="43">
        <v>462177.66700000002</v>
      </c>
      <c r="E2164" s="43">
        <v>-199227.20299999998</v>
      </c>
      <c r="F2164" s="45">
        <v>-59320</v>
      </c>
      <c r="G2164" s="45">
        <v>-101840</v>
      </c>
      <c r="H2164" s="45">
        <v>-83940</v>
      </c>
      <c r="I2164" s="55">
        <f>pro[[#This Row],[Admin expenses 3]]+pro[[#This Row],[Admin expenses 2]]+pro[[#This Row],[Admin expenses 1]]+pro[[#This Row],[COGS]]</f>
        <v>-444327.20299999998</v>
      </c>
      <c r="J2164" s="55">
        <f>pro[[#This Row],[Revenue]]+pro[[#This Row],[AdminExp]]</f>
        <v>17850.464000000036</v>
      </c>
      <c r="K2164" s="83">
        <f>pro[[#This Row],[Profit]]/pro[[#This Row],[Revenue]]</f>
        <v>3.8622515267489194E-2</v>
      </c>
      <c r="L2164" s="56">
        <f t="shared" si="33"/>
        <v>3</v>
      </c>
      <c r="M2164" s="82" t="str">
        <f>"Q"&amp;" "&amp;VLOOKUP(pro[[#This Row],[Period]],Mapping!A:B,2,0)</f>
        <v>Q 1</v>
      </c>
      <c r="N2164"/>
    </row>
    <row r="2165" spans="1:14" ht="11.25" customHeight="1" x14ac:dyDescent="0.2">
      <c r="A2165" s="42" t="s">
        <v>42</v>
      </c>
      <c r="B2165" s="44" t="s">
        <v>38</v>
      </c>
      <c r="C2165" s="44" t="s">
        <v>57</v>
      </c>
      <c r="D2165" s="43">
        <v>36325.596999999994</v>
      </c>
      <c r="E2165" s="43">
        <v>-13525.735999999999</v>
      </c>
      <c r="F2165" s="45">
        <v>-13940</v>
      </c>
      <c r="G2165" s="45">
        <v>-19760</v>
      </c>
      <c r="H2165" s="45">
        <v>-13030</v>
      </c>
      <c r="I2165" s="55">
        <f>pro[[#This Row],[Admin expenses 3]]+pro[[#This Row],[Admin expenses 2]]+pro[[#This Row],[Admin expenses 1]]+pro[[#This Row],[COGS]]</f>
        <v>-60255.735999999997</v>
      </c>
      <c r="J2165" s="55">
        <f>pro[[#This Row],[Revenue]]+pro[[#This Row],[AdminExp]]</f>
        <v>-23930.139000000003</v>
      </c>
      <c r="K2165" s="83">
        <f>pro[[#This Row],[Profit]]/pro[[#This Row],[Revenue]]</f>
        <v>-0.65876794812209161</v>
      </c>
      <c r="L2165" s="56">
        <f t="shared" si="33"/>
        <v>3</v>
      </c>
      <c r="M2165" s="82" t="str">
        <f>"Q"&amp;" "&amp;VLOOKUP(pro[[#This Row],[Period]],Mapping!A:B,2,0)</f>
        <v>Q 1</v>
      </c>
      <c r="N2165"/>
    </row>
    <row r="2166" spans="1:14" ht="11.25" customHeight="1" x14ac:dyDescent="0.2">
      <c r="A2166" s="42" t="s">
        <v>42</v>
      </c>
      <c r="B2166" s="44" t="s">
        <v>38</v>
      </c>
      <c r="C2166" s="44" t="s">
        <v>57</v>
      </c>
      <c r="D2166" s="43">
        <v>32095.671999999999</v>
      </c>
      <c r="E2166" s="43">
        <v>-5094.7539999999999</v>
      </c>
      <c r="F2166" s="45">
        <v>-71850</v>
      </c>
      <c r="G2166" s="45">
        <v>-78640</v>
      </c>
      <c r="H2166" s="45">
        <v>-50810</v>
      </c>
      <c r="I2166" s="55">
        <f>pro[[#This Row],[Admin expenses 3]]+pro[[#This Row],[Admin expenses 2]]+pro[[#This Row],[Admin expenses 1]]+pro[[#This Row],[COGS]]</f>
        <v>-206394.75399999999</v>
      </c>
      <c r="J2166" s="55">
        <f>pro[[#This Row],[Revenue]]+pro[[#This Row],[AdminExp]]</f>
        <v>-174299.08199999999</v>
      </c>
      <c r="K2166" s="83">
        <f>pro[[#This Row],[Profit]]/pro[[#This Row],[Revenue]]</f>
        <v>-5.4306101458165452</v>
      </c>
      <c r="L2166" s="56">
        <f t="shared" si="33"/>
        <v>3</v>
      </c>
      <c r="M2166" s="82" t="str">
        <f>"Q"&amp;" "&amp;VLOOKUP(pro[[#This Row],[Period]],Mapping!A:B,2,0)</f>
        <v>Q 1</v>
      </c>
      <c r="N2166"/>
    </row>
    <row r="2167" spans="1:14" ht="11.25" customHeight="1" x14ac:dyDescent="0.2">
      <c r="A2167" s="42" t="s">
        <v>42</v>
      </c>
      <c r="B2167" s="44" t="s">
        <v>38</v>
      </c>
      <c r="C2167" s="44" t="s">
        <v>58</v>
      </c>
      <c r="D2167" s="43">
        <v>1750364.1189999999</v>
      </c>
      <c r="E2167" s="43">
        <v>-44959.991999999998</v>
      </c>
      <c r="F2167" s="45">
        <v>-52680</v>
      </c>
      <c r="G2167" s="45">
        <v>-72830</v>
      </c>
      <c r="H2167" s="45">
        <v>-36130</v>
      </c>
      <c r="I2167" s="55">
        <f>pro[[#This Row],[Admin expenses 3]]+pro[[#This Row],[Admin expenses 2]]+pro[[#This Row],[Admin expenses 1]]+pro[[#This Row],[COGS]]</f>
        <v>-206599.992</v>
      </c>
      <c r="J2167" s="55">
        <f>pro[[#This Row],[Revenue]]+pro[[#This Row],[AdminExp]]</f>
        <v>1543764.1269999999</v>
      </c>
      <c r="K2167" s="83">
        <f>pro[[#This Row],[Profit]]/pro[[#This Row],[Revenue]]</f>
        <v>0.88196742051703347</v>
      </c>
      <c r="L2167" s="56">
        <f t="shared" si="33"/>
        <v>3</v>
      </c>
      <c r="M2167" s="82" t="str">
        <f>"Q"&amp;" "&amp;VLOOKUP(pro[[#This Row],[Period]],Mapping!A:B,2,0)</f>
        <v>Q 1</v>
      </c>
      <c r="N2167"/>
    </row>
    <row r="2168" spans="1:14" ht="11.25" customHeight="1" x14ac:dyDescent="0.2">
      <c r="A2168" s="42" t="s">
        <v>42</v>
      </c>
      <c r="B2168" s="44" t="s">
        <v>38</v>
      </c>
      <c r="C2168" s="44" t="s">
        <v>59</v>
      </c>
      <c r="D2168" s="43">
        <v>490593.76799999998</v>
      </c>
      <c r="E2168" s="43">
        <v>-15956.569999999998</v>
      </c>
      <c r="F2168" s="45">
        <v>-107180</v>
      </c>
      <c r="G2168" s="45">
        <v>-37570</v>
      </c>
      <c r="H2168" s="45">
        <v>-70460</v>
      </c>
      <c r="I2168" s="55">
        <f>pro[[#This Row],[Admin expenses 3]]+pro[[#This Row],[Admin expenses 2]]+pro[[#This Row],[Admin expenses 1]]+pro[[#This Row],[COGS]]</f>
        <v>-231166.57</v>
      </c>
      <c r="J2168" s="55">
        <f>pro[[#This Row],[Revenue]]+pro[[#This Row],[AdminExp]]</f>
        <v>259427.19799999997</v>
      </c>
      <c r="K2168" s="83">
        <f>pro[[#This Row],[Profit]]/pro[[#This Row],[Revenue]]</f>
        <v>0.52880247349574971</v>
      </c>
      <c r="L2168" s="56">
        <f t="shared" si="33"/>
        <v>3</v>
      </c>
      <c r="M2168" s="82" t="str">
        <f>"Q"&amp;" "&amp;VLOOKUP(pro[[#This Row],[Period]],Mapping!A:B,2,0)</f>
        <v>Q 1</v>
      </c>
      <c r="N2168"/>
    </row>
    <row r="2169" spans="1:14" ht="11.25" customHeight="1" x14ac:dyDescent="0.2">
      <c r="A2169" s="42" t="s">
        <v>42</v>
      </c>
      <c r="B2169" s="44" t="s">
        <v>38</v>
      </c>
      <c r="C2169" s="44" t="s">
        <v>57</v>
      </c>
      <c r="D2169" s="43">
        <v>128772.13299999999</v>
      </c>
      <c r="E2169" s="43">
        <v>-29761.794999999998</v>
      </c>
      <c r="F2169" s="45">
        <v>-24370</v>
      </c>
      <c r="G2169" s="45">
        <v>-74640</v>
      </c>
      <c r="H2169" s="45">
        <v>-97010</v>
      </c>
      <c r="I2169" s="55">
        <f>pro[[#This Row],[Admin expenses 3]]+pro[[#This Row],[Admin expenses 2]]+pro[[#This Row],[Admin expenses 1]]+pro[[#This Row],[COGS]]</f>
        <v>-225781.79499999998</v>
      </c>
      <c r="J2169" s="55">
        <f>pro[[#This Row],[Revenue]]+pro[[#This Row],[AdminExp]]</f>
        <v>-97009.661999999997</v>
      </c>
      <c r="K2169" s="83">
        <f>pro[[#This Row],[Profit]]/pro[[#This Row],[Revenue]]</f>
        <v>-0.75334359802830952</v>
      </c>
      <c r="L2169" s="56">
        <f t="shared" si="33"/>
        <v>3</v>
      </c>
      <c r="M2169" s="82" t="str">
        <f>"Q"&amp;" "&amp;VLOOKUP(pro[[#This Row],[Period]],Mapping!A:B,2,0)</f>
        <v>Q 1</v>
      </c>
      <c r="N2169"/>
    </row>
    <row r="2170" spans="1:14" ht="11.25" customHeight="1" x14ac:dyDescent="0.2">
      <c r="A2170" s="42" t="s">
        <v>42</v>
      </c>
      <c r="B2170" s="44" t="s">
        <v>38</v>
      </c>
      <c r="C2170" s="44" t="s">
        <v>57</v>
      </c>
      <c r="D2170" s="43">
        <v>984699.16299999994</v>
      </c>
      <c r="E2170" s="43">
        <v>-98228.255999999979</v>
      </c>
      <c r="F2170" s="45">
        <v>-29580</v>
      </c>
      <c r="G2170" s="45">
        <v>-44750</v>
      </c>
      <c r="H2170" s="45">
        <v>-79530</v>
      </c>
      <c r="I2170" s="55">
        <f>pro[[#This Row],[Admin expenses 3]]+pro[[#This Row],[Admin expenses 2]]+pro[[#This Row],[Admin expenses 1]]+pro[[#This Row],[COGS]]</f>
        <v>-252088.25599999999</v>
      </c>
      <c r="J2170" s="55">
        <f>pro[[#This Row],[Revenue]]+pro[[#This Row],[AdminExp]]</f>
        <v>732610.90699999989</v>
      </c>
      <c r="K2170" s="83">
        <f>pro[[#This Row],[Profit]]/pro[[#This Row],[Revenue]]</f>
        <v>0.74399464783540181</v>
      </c>
      <c r="L2170" s="56">
        <f t="shared" si="33"/>
        <v>3</v>
      </c>
      <c r="M2170" s="82" t="str">
        <f>"Q"&amp;" "&amp;VLOOKUP(pro[[#This Row],[Period]],Mapping!A:B,2,0)</f>
        <v>Q 1</v>
      </c>
      <c r="N2170"/>
    </row>
    <row r="2171" spans="1:14" ht="11.25" customHeight="1" x14ac:dyDescent="0.2">
      <c r="A2171" s="42" t="s">
        <v>42</v>
      </c>
      <c r="B2171" s="44" t="s">
        <v>38</v>
      </c>
      <c r="C2171" s="44" t="s">
        <v>58</v>
      </c>
      <c r="D2171" s="43">
        <v>88700.766000000003</v>
      </c>
      <c r="E2171" s="43">
        <v>-22695.659</v>
      </c>
      <c r="F2171" s="45">
        <v>-41660</v>
      </c>
      <c r="G2171" s="45">
        <v>-56930</v>
      </c>
      <c r="H2171" s="45">
        <v>-70700</v>
      </c>
      <c r="I2171" s="55">
        <f>pro[[#This Row],[Admin expenses 3]]+pro[[#This Row],[Admin expenses 2]]+pro[[#This Row],[Admin expenses 1]]+pro[[#This Row],[COGS]]</f>
        <v>-191985.65899999999</v>
      </c>
      <c r="J2171" s="55">
        <f>pro[[#This Row],[Revenue]]+pro[[#This Row],[AdminExp]]</f>
        <v>-103284.89299999998</v>
      </c>
      <c r="K2171" s="83">
        <f>pro[[#This Row],[Profit]]/pro[[#This Row],[Revenue]]</f>
        <v>-1.1644194030973756</v>
      </c>
      <c r="L2171" s="56">
        <f t="shared" si="33"/>
        <v>3</v>
      </c>
      <c r="M2171" s="82" t="str">
        <f>"Q"&amp;" "&amp;VLOOKUP(pro[[#This Row],[Period]],Mapping!A:B,2,0)</f>
        <v>Q 1</v>
      </c>
      <c r="N2171"/>
    </row>
    <row r="2172" spans="1:14" ht="11.25" customHeight="1" x14ac:dyDescent="0.2">
      <c r="A2172" s="42" t="s">
        <v>42</v>
      </c>
      <c r="B2172" s="44" t="s">
        <v>38</v>
      </c>
      <c r="C2172" s="44" t="s">
        <v>59</v>
      </c>
      <c r="D2172" s="43">
        <v>898659.2159999999</v>
      </c>
      <c r="E2172" s="43">
        <v>-91454.271999999997</v>
      </c>
      <c r="F2172" s="45">
        <v>-21820</v>
      </c>
      <c r="G2172" s="45">
        <v>-16720</v>
      </c>
      <c r="H2172" s="45">
        <v>-107750</v>
      </c>
      <c r="I2172" s="55">
        <f>pro[[#This Row],[Admin expenses 3]]+pro[[#This Row],[Admin expenses 2]]+pro[[#This Row],[Admin expenses 1]]+pro[[#This Row],[COGS]]</f>
        <v>-237744.272</v>
      </c>
      <c r="J2172" s="55">
        <f>pro[[#This Row],[Revenue]]+pro[[#This Row],[AdminExp]]</f>
        <v>660914.9439999999</v>
      </c>
      <c r="K2172" s="83">
        <f>pro[[#This Row],[Profit]]/pro[[#This Row],[Revenue]]</f>
        <v>0.73544557517785469</v>
      </c>
      <c r="L2172" s="56">
        <f t="shared" si="33"/>
        <v>3</v>
      </c>
      <c r="M2172" s="82" t="str">
        <f>"Q"&amp;" "&amp;VLOOKUP(pro[[#This Row],[Period]],Mapping!A:B,2,0)</f>
        <v>Q 1</v>
      </c>
      <c r="N2172"/>
    </row>
    <row r="2173" spans="1:14" ht="11.25" customHeight="1" x14ac:dyDescent="0.2">
      <c r="A2173" s="42" t="s">
        <v>42</v>
      </c>
      <c r="B2173" s="44" t="s">
        <v>38</v>
      </c>
      <c r="C2173" s="44" t="s">
        <v>57</v>
      </c>
      <c r="D2173" s="43">
        <v>2179310.1120000002</v>
      </c>
      <c r="E2173" s="43">
        <v>-133577.84299999999</v>
      </c>
      <c r="F2173" s="45">
        <v>-50850</v>
      </c>
      <c r="G2173" s="45">
        <v>-23090</v>
      </c>
      <c r="H2173" s="45">
        <v>-40800</v>
      </c>
      <c r="I2173" s="55">
        <f>pro[[#This Row],[Admin expenses 3]]+pro[[#This Row],[Admin expenses 2]]+pro[[#This Row],[Admin expenses 1]]+pro[[#This Row],[COGS]]</f>
        <v>-248317.84299999999</v>
      </c>
      <c r="J2173" s="55">
        <f>pro[[#This Row],[Revenue]]+pro[[#This Row],[AdminExp]]</f>
        <v>1930992.2690000003</v>
      </c>
      <c r="K2173" s="83">
        <f>pro[[#This Row],[Profit]]/pro[[#This Row],[Revenue]]</f>
        <v>0.88605667379200426</v>
      </c>
      <c r="L2173" s="56">
        <f t="shared" si="33"/>
        <v>3</v>
      </c>
      <c r="M2173" s="82" t="str">
        <f>"Q"&amp;" "&amp;VLOOKUP(pro[[#This Row],[Period]],Mapping!A:B,2,0)</f>
        <v>Q 1</v>
      </c>
      <c r="N2173"/>
    </row>
    <row r="2174" spans="1:14" ht="11.25" customHeight="1" x14ac:dyDescent="0.2">
      <c r="A2174" s="42" t="s">
        <v>42</v>
      </c>
      <c r="B2174" s="44" t="s">
        <v>38</v>
      </c>
      <c r="C2174" s="44" t="s">
        <v>57</v>
      </c>
      <c r="D2174" s="43">
        <v>6462114.4839999992</v>
      </c>
      <c r="E2174" s="43">
        <v>-373676.75799999991</v>
      </c>
      <c r="F2174" s="45">
        <v>-52090</v>
      </c>
      <c r="G2174" s="45">
        <v>-12900</v>
      </c>
      <c r="H2174" s="45">
        <v>-107950</v>
      </c>
      <c r="I2174" s="55">
        <f>pro[[#This Row],[Admin expenses 3]]+pro[[#This Row],[Admin expenses 2]]+pro[[#This Row],[Admin expenses 1]]+pro[[#This Row],[COGS]]</f>
        <v>-546616.75799999991</v>
      </c>
      <c r="J2174" s="55">
        <f>pro[[#This Row],[Revenue]]+pro[[#This Row],[AdminExp]]</f>
        <v>5915497.7259999998</v>
      </c>
      <c r="K2174" s="83">
        <f>pro[[#This Row],[Profit]]/pro[[#This Row],[Revenue]]</f>
        <v>0.91541209005915847</v>
      </c>
      <c r="L2174" s="56">
        <f t="shared" si="33"/>
        <v>3</v>
      </c>
      <c r="M2174" s="82" t="str">
        <f>"Q"&amp;" "&amp;VLOOKUP(pro[[#This Row],[Period]],Mapping!A:B,2,0)</f>
        <v>Q 1</v>
      </c>
      <c r="N2174"/>
    </row>
    <row r="2175" spans="1:14" ht="11.25" customHeight="1" x14ac:dyDescent="0.2">
      <c r="A2175" s="42" t="s">
        <v>42</v>
      </c>
      <c r="B2175" s="44" t="s">
        <v>38</v>
      </c>
      <c r="C2175" s="44" t="s">
        <v>57</v>
      </c>
      <c r="D2175" s="43">
        <v>1032020.3389999999</v>
      </c>
      <c r="E2175" s="43">
        <v>-56891.960999999996</v>
      </c>
      <c r="F2175" s="45">
        <v>-91380</v>
      </c>
      <c r="G2175" s="45">
        <v>-17240</v>
      </c>
      <c r="H2175" s="45">
        <v>-66700</v>
      </c>
      <c r="I2175" s="55">
        <f>pro[[#This Row],[Admin expenses 3]]+pro[[#This Row],[Admin expenses 2]]+pro[[#This Row],[Admin expenses 1]]+pro[[#This Row],[COGS]]</f>
        <v>-232211.96100000001</v>
      </c>
      <c r="J2175" s="55">
        <f>pro[[#This Row],[Revenue]]+pro[[#This Row],[AdminExp]]</f>
        <v>799808.37799999991</v>
      </c>
      <c r="K2175" s="83">
        <f>pro[[#This Row],[Profit]]/pro[[#This Row],[Revenue]]</f>
        <v>0.77499284439974581</v>
      </c>
      <c r="L2175" s="56">
        <f t="shared" si="33"/>
        <v>3</v>
      </c>
      <c r="M2175" s="82" t="str">
        <f>"Q"&amp;" "&amp;VLOOKUP(pro[[#This Row],[Period]],Mapping!A:B,2,0)</f>
        <v>Q 1</v>
      </c>
      <c r="N2175"/>
    </row>
    <row r="2176" spans="1:14" ht="11.25" customHeight="1" x14ac:dyDescent="0.2">
      <c r="A2176" s="42" t="s">
        <v>42</v>
      </c>
      <c r="B2176" s="44" t="s">
        <v>38</v>
      </c>
      <c r="C2176" s="44" t="s">
        <v>58</v>
      </c>
      <c r="D2176" s="43">
        <v>1443250.746</v>
      </c>
      <c r="E2176" s="43">
        <v>-63254.981999999989</v>
      </c>
      <c r="F2176" s="45">
        <v>-22860</v>
      </c>
      <c r="G2176" s="45">
        <v>-35390</v>
      </c>
      <c r="H2176" s="45">
        <v>-94460</v>
      </c>
      <c r="I2176" s="55">
        <f>pro[[#This Row],[Admin expenses 3]]+pro[[#This Row],[Admin expenses 2]]+pro[[#This Row],[Admin expenses 1]]+pro[[#This Row],[COGS]]</f>
        <v>-215964.98199999999</v>
      </c>
      <c r="J2176" s="55">
        <f>pro[[#This Row],[Revenue]]+pro[[#This Row],[AdminExp]]</f>
        <v>1227285.764</v>
      </c>
      <c r="K2176" s="83">
        <f>pro[[#This Row],[Profit]]/pro[[#This Row],[Revenue]]</f>
        <v>0.85036211995832911</v>
      </c>
      <c r="L2176" s="56">
        <f t="shared" si="33"/>
        <v>3</v>
      </c>
      <c r="M2176" s="82" t="str">
        <f>"Q"&amp;" "&amp;VLOOKUP(pro[[#This Row],[Period]],Mapping!A:B,2,0)</f>
        <v>Q 1</v>
      </c>
      <c r="N2176"/>
    </row>
    <row r="2177" spans="1:14" ht="11.25" customHeight="1" x14ac:dyDescent="0.2">
      <c r="A2177" s="42" t="s">
        <v>42</v>
      </c>
      <c r="B2177" s="44" t="s">
        <v>38</v>
      </c>
      <c r="C2177" s="44" t="s">
        <v>59</v>
      </c>
      <c r="D2177" s="43">
        <v>146498.43599999999</v>
      </c>
      <c r="E2177" s="43">
        <v>-201724.18699999998</v>
      </c>
      <c r="F2177" s="45">
        <v>-24270</v>
      </c>
      <c r="G2177" s="45">
        <v>-82660</v>
      </c>
      <c r="H2177" s="45">
        <v>-66280</v>
      </c>
      <c r="I2177" s="55">
        <f>pro[[#This Row],[Admin expenses 3]]+pro[[#This Row],[Admin expenses 2]]+pro[[#This Row],[Admin expenses 1]]+pro[[#This Row],[COGS]]</f>
        <v>-374934.18699999998</v>
      </c>
      <c r="J2177" s="55">
        <f>pro[[#This Row],[Revenue]]+pro[[#This Row],[AdminExp]]</f>
        <v>-228435.75099999999</v>
      </c>
      <c r="K2177" s="83">
        <f>pro[[#This Row],[Profit]]/pro[[#This Row],[Revenue]]</f>
        <v>-1.5593050495091976</v>
      </c>
      <c r="L2177" s="56">
        <f t="shared" si="33"/>
        <v>3</v>
      </c>
      <c r="M2177" s="82" t="str">
        <f>"Q"&amp;" "&amp;VLOOKUP(pro[[#This Row],[Period]],Mapping!A:B,2,0)</f>
        <v>Q 1</v>
      </c>
      <c r="N2177"/>
    </row>
    <row r="2178" spans="1:14" ht="11.25" customHeight="1" x14ac:dyDescent="0.2">
      <c r="A2178" s="42" t="s">
        <v>42</v>
      </c>
      <c r="B2178" s="44" t="s">
        <v>38</v>
      </c>
      <c r="C2178" s="44" t="s">
        <v>60</v>
      </c>
      <c r="D2178" s="43">
        <v>146395.62699999998</v>
      </c>
      <c r="E2178" s="43">
        <v>-201724.18699999998</v>
      </c>
      <c r="F2178" s="45">
        <v>-67750</v>
      </c>
      <c r="G2178" s="45">
        <v>-82590</v>
      </c>
      <c r="H2178" s="45">
        <v>-21490</v>
      </c>
      <c r="I2178" s="55">
        <f>pro[[#This Row],[Admin expenses 3]]+pro[[#This Row],[Admin expenses 2]]+pro[[#This Row],[Admin expenses 1]]+pro[[#This Row],[COGS]]</f>
        <v>-373554.18699999998</v>
      </c>
      <c r="J2178" s="55">
        <f>pro[[#This Row],[Revenue]]+pro[[#This Row],[AdminExp]]</f>
        <v>-227158.56</v>
      </c>
      <c r="K2178" s="83">
        <f>pro[[#This Row],[Profit]]/pro[[#This Row],[Revenue]]</f>
        <v>-1.551675857093737</v>
      </c>
      <c r="L2178" s="56">
        <f t="shared" ref="L2178:L2241" si="34">MONTH(DATEVALUE(A2178&amp;"1"))</f>
        <v>3</v>
      </c>
      <c r="M2178" s="82" t="str">
        <f>"Q"&amp;" "&amp;VLOOKUP(pro[[#This Row],[Period]],Mapping!A:B,2,0)</f>
        <v>Q 1</v>
      </c>
      <c r="N2178"/>
    </row>
    <row r="2179" spans="1:14" ht="11.25" customHeight="1" x14ac:dyDescent="0.2">
      <c r="A2179" s="42" t="s">
        <v>42</v>
      </c>
      <c r="B2179" s="44" t="s">
        <v>38</v>
      </c>
      <c r="C2179" s="44" t="s">
        <v>57</v>
      </c>
      <c r="D2179" s="43">
        <v>141.77099999999999</v>
      </c>
      <c r="E2179" s="43">
        <v>-2923.6410000000001</v>
      </c>
      <c r="F2179" s="45">
        <v>-27480</v>
      </c>
      <c r="G2179" s="45">
        <v>-79660</v>
      </c>
      <c r="H2179" s="45">
        <v>-18060</v>
      </c>
      <c r="I2179" s="55">
        <f>pro[[#This Row],[Admin expenses 3]]+pro[[#This Row],[Admin expenses 2]]+pro[[#This Row],[Admin expenses 1]]+pro[[#This Row],[COGS]]</f>
        <v>-128123.641</v>
      </c>
      <c r="J2179" s="55">
        <f>pro[[#This Row],[Revenue]]+pro[[#This Row],[AdminExp]]</f>
        <v>-127981.87000000001</v>
      </c>
      <c r="K2179" s="83">
        <f>pro[[#This Row],[Profit]]/pro[[#This Row],[Revenue]]</f>
        <v>-902.73659634198827</v>
      </c>
      <c r="L2179" s="56">
        <f t="shared" si="34"/>
        <v>3</v>
      </c>
      <c r="M2179" s="82" t="str">
        <f>"Q"&amp;" "&amp;VLOOKUP(pro[[#This Row],[Period]],Mapping!A:B,2,0)</f>
        <v>Q 1</v>
      </c>
      <c r="N2179"/>
    </row>
    <row r="2180" spans="1:14" ht="11.25" customHeight="1" x14ac:dyDescent="0.2">
      <c r="A2180" s="42" t="s">
        <v>42</v>
      </c>
      <c r="B2180" s="44" t="s">
        <v>38</v>
      </c>
      <c r="C2180" s="44" t="s">
        <v>58</v>
      </c>
      <c r="D2180" s="43">
        <v>13676.683999999999</v>
      </c>
      <c r="E2180" s="43">
        <v>-7754.6349999999993</v>
      </c>
      <c r="F2180" s="45">
        <v>-96200</v>
      </c>
      <c r="G2180" s="45">
        <v>-46410</v>
      </c>
      <c r="H2180" s="45">
        <v>-14980</v>
      </c>
      <c r="I2180" s="55">
        <f>pro[[#This Row],[Admin expenses 3]]+pro[[#This Row],[Admin expenses 2]]+pro[[#This Row],[Admin expenses 1]]+pro[[#This Row],[COGS]]</f>
        <v>-165344.63500000001</v>
      </c>
      <c r="J2180" s="55">
        <f>pro[[#This Row],[Revenue]]+pro[[#This Row],[AdminExp]]</f>
        <v>-151667.951</v>
      </c>
      <c r="K2180" s="83">
        <f>pro[[#This Row],[Profit]]/pro[[#This Row],[Revenue]]</f>
        <v>-11.089526598698924</v>
      </c>
      <c r="L2180" s="56">
        <f t="shared" si="34"/>
        <v>3</v>
      </c>
      <c r="M2180" s="82" t="str">
        <f>"Q"&amp;" "&amp;VLOOKUP(pro[[#This Row],[Period]],Mapping!A:B,2,0)</f>
        <v>Q 1</v>
      </c>
      <c r="N2180"/>
    </row>
    <row r="2181" spans="1:14" ht="11.25" customHeight="1" x14ac:dyDescent="0.2">
      <c r="A2181" s="42" t="s">
        <v>42</v>
      </c>
      <c r="B2181" s="44" t="s">
        <v>38</v>
      </c>
      <c r="C2181" s="44" t="s">
        <v>59</v>
      </c>
      <c r="D2181" s="43">
        <v>64468.312999999995</v>
      </c>
      <c r="E2181" s="43">
        <v>-20726.041000000001</v>
      </c>
      <c r="F2181" s="45">
        <v>-68540</v>
      </c>
      <c r="G2181" s="45">
        <v>-71690</v>
      </c>
      <c r="H2181" s="45">
        <v>-95840</v>
      </c>
      <c r="I2181" s="55">
        <f>pro[[#This Row],[Admin expenses 3]]+pro[[#This Row],[Admin expenses 2]]+pro[[#This Row],[Admin expenses 1]]+pro[[#This Row],[COGS]]</f>
        <v>-256796.041</v>
      </c>
      <c r="J2181" s="55">
        <f>pro[[#This Row],[Revenue]]+pro[[#This Row],[AdminExp]]</f>
        <v>-192327.728</v>
      </c>
      <c r="K2181" s="83">
        <f>pro[[#This Row],[Profit]]/pro[[#This Row],[Revenue]]</f>
        <v>-2.9832908455352323</v>
      </c>
      <c r="L2181" s="56">
        <f t="shared" si="34"/>
        <v>3</v>
      </c>
      <c r="M2181" s="82" t="str">
        <f>"Q"&amp;" "&amp;VLOOKUP(pro[[#This Row],[Period]],Mapping!A:B,2,0)</f>
        <v>Q 1</v>
      </c>
      <c r="N2181"/>
    </row>
    <row r="2182" spans="1:14" ht="11.25" customHeight="1" x14ac:dyDescent="0.2">
      <c r="A2182" s="42" t="s">
        <v>42</v>
      </c>
      <c r="B2182" s="44" t="s">
        <v>38</v>
      </c>
      <c r="C2182" s="44" t="s">
        <v>60</v>
      </c>
      <c r="D2182" s="43">
        <v>13431.298999999999</v>
      </c>
      <c r="E2182" s="43">
        <v>-6370.9380000000001</v>
      </c>
      <c r="F2182" s="45">
        <v>-71070</v>
      </c>
      <c r="G2182" s="45">
        <v>-97180</v>
      </c>
      <c r="H2182" s="45">
        <v>-65050</v>
      </c>
      <c r="I2182" s="55">
        <f>pro[[#This Row],[Admin expenses 3]]+pro[[#This Row],[Admin expenses 2]]+pro[[#This Row],[Admin expenses 1]]+pro[[#This Row],[COGS]]</f>
        <v>-239670.93799999999</v>
      </c>
      <c r="J2182" s="55">
        <f>pro[[#This Row],[Revenue]]+pro[[#This Row],[AdminExp]]</f>
        <v>-226239.639</v>
      </c>
      <c r="K2182" s="83">
        <f>pro[[#This Row],[Profit]]/pro[[#This Row],[Revenue]]</f>
        <v>-16.844211345455122</v>
      </c>
      <c r="L2182" s="56">
        <f t="shared" si="34"/>
        <v>3</v>
      </c>
      <c r="M2182" s="82" t="str">
        <f>"Q"&amp;" "&amp;VLOOKUP(pro[[#This Row],[Period]],Mapping!A:B,2,0)</f>
        <v>Q 1</v>
      </c>
      <c r="N2182"/>
    </row>
    <row r="2183" spans="1:14" ht="11.25" customHeight="1" x14ac:dyDescent="0.2">
      <c r="A2183" s="42" t="s">
        <v>42</v>
      </c>
      <c r="B2183" s="44" t="s">
        <v>38</v>
      </c>
      <c r="C2183" s="44" t="s">
        <v>57</v>
      </c>
      <c r="D2183" s="43">
        <v>76616.210999999996</v>
      </c>
      <c r="E2183" s="43">
        <v>-53006.666999999994</v>
      </c>
      <c r="F2183" s="45">
        <v>-37480</v>
      </c>
      <c r="G2183" s="45">
        <v>-105120</v>
      </c>
      <c r="H2183" s="45">
        <v>-81000</v>
      </c>
      <c r="I2183" s="55">
        <f>pro[[#This Row],[Admin expenses 3]]+pro[[#This Row],[Admin expenses 2]]+pro[[#This Row],[Admin expenses 1]]+pro[[#This Row],[COGS]]</f>
        <v>-276606.66700000002</v>
      </c>
      <c r="J2183" s="55">
        <f>pro[[#This Row],[Revenue]]+pro[[#This Row],[AdminExp]]</f>
        <v>-199990.45600000001</v>
      </c>
      <c r="K2183" s="83">
        <f>pro[[#This Row],[Profit]]/pro[[#This Row],[Revenue]]</f>
        <v>-2.6102890418321523</v>
      </c>
      <c r="L2183" s="56">
        <f t="shared" si="34"/>
        <v>3</v>
      </c>
      <c r="M2183" s="82" t="str">
        <f>"Q"&amp;" "&amp;VLOOKUP(pro[[#This Row],[Period]],Mapping!A:B,2,0)</f>
        <v>Q 1</v>
      </c>
      <c r="N2183"/>
    </row>
    <row r="2184" spans="1:14" ht="11.25" customHeight="1" x14ac:dyDescent="0.2">
      <c r="A2184" s="42" t="s">
        <v>42</v>
      </c>
      <c r="B2184" s="44" t="s">
        <v>38</v>
      </c>
      <c r="C2184" s="44" t="s">
        <v>58</v>
      </c>
      <c r="D2184" s="43">
        <v>228418.83399999997</v>
      </c>
      <c r="E2184" s="43">
        <v>-289308.35499999998</v>
      </c>
      <c r="F2184" s="45">
        <v>-94140</v>
      </c>
      <c r="G2184" s="45">
        <v>-101710</v>
      </c>
      <c r="H2184" s="45">
        <v>-52830</v>
      </c>
      <c r="I2184" s="55">
        <f>pro[[#This Row],[Admin expenses 3]]+pro[[#This Row],[Admin expenses 2]]+pro[[#This Row],[Admin expenses 1]]+pro[[#This Row],[COGS]]</f>
        <v>-537988.35499999998</v>
      </c>
      <c r="J2184" s="55">
        <f>pro[[#This Row],[Revenue]]+pro[[#This Row],[AdminExp]]</f>
        <v>-309569.52100000001</v>
      </c>
      <c r="K2184" s="83">
        <f>pro[[#This Row],[Profit]]/pro[[#This Row],[Revenue]]</f>
        <v>-1.3552714352792818</v>
      </c>
      <c r="L2184" s="56">
        <f t="shared" si="34"/>
        <v>3</v>
      </c>
      <c r="M2184" s="82" t="str">
        <f>"Q"&amp;" "&amp;VLOOKUP(pro[[#This Row],[Period]],Mapping!A:B,2,0)</f>
        <v>Q 1</v>
      </c>
      <c r="N2184"/>
    </row>
    <row r="2185" spans="1:14" ht="11.25" customHeight="1" x14ac:dyDescent="0.2">
      <c r="A2185" s="42" t="s">
        <v>42</v>
      </c>
      <c r="B2185" s="44" t="s">
        <v>38</v>
      </c>
      <c r="C2185" s="44" t="s">
        <v>59</v>
      </c>
      <c r="D2185" s="43">
        <v>290944.80099999998</v>
      </c>
      <c r="E2185" s="43">
        <v>-233056.38999999998</v>
      </c>
      <c r="F2185" s="45">
        <v>-64600</v>
      </c>
      <c r="G2185" s="45">
        <v>-38900</v>
      </c>
      <c r="H2185" s="45">
        <v>-104130</v>
      </c>
      <c r="I2185" s="55">
        <f>pro[[#This Row],[Admin expenses 3]]+pro[[#This Row],[Admin expenses 2]]+pro[[#This Row],[Admin expenses 1]]+pro[[#This Row],[COGS]]</f>
        <v>-440686.39</v>
      </c>
      <c r="J2185" s="55">
        <f>pro[[#This Row],[Revenue]]+pro[[#This Row],[AdminExp]]</f>
        <v>-149741.58900000004</v>
      </c>
      <c r="K2185" s="83">
        <f>pro[[#This Row],[Profit]]/pro[[#This Row],[Revenue]]</f>
        <v>-0.5146735342419817</v>
      </c>
      <c r="L2185" s="56">
        <f t="shared" si="34"/>
        <v>3</v>
      </c>
      <c r="M2185" s="82" t="str">
        <f>"Q"&amp;" "&amp;VLOOKUP(pro[[#This Row],[Period]],Mapping!A:B,2,0)</f>
        <v>Q 1</v>
      </c>
      <c r="N2185"/>
    </row>
    <row r="2186" spans="1:14" ht="11.25" customHeight="1" x14ac:dyDescent="0.2">
      <c r="A2186" s="42" t="s">
        <v>42</v>
      </c>
      <c r="B2186" s="44" t="s">
        <v>38</v>
      </c>
      <c r="C2186" s="44" t="s">
        <v>60</v>
      </c>
      <c r="D2186" s="43">
        <v>90751.688999999998</v>
      </c>
      <c r="E2186" s="43">
        <v>-61296.913999999997</v>
      </c>
      <c r="F2186" s="45">
        <v>-85290</v>
      </c>
      <c r="G2186" s="45">
        <v>-37980</v>
      </c>
      <c r="H2186" s="45">
        <v>-13130</v>
      </c>
      <c r="I2186" s="55">
        <f>pro[[#This Row],[Admin expenses 3]]+pro[[#This Row],[Admin expenses 2]]+pro[[#This Row],[Admin expenses 1]]+pro[[#This Row],[COGS]]</f>
        <v>-197696.91399999999</v>
      </c>
      <c r="J2186" s="55">
        <f>pro[[#This Row],[Revenue]]+pro[[#This Row],[AdminExp]]</f>
        <v>-106945.22499999999</v>
      </c>
      <c r="K2186" s="83">
        <f>pro[[#This Row],[Profit]]/pro[[#This Row],[Revenue]]</f>
        <v>-1.1784378470355521</v>
      </c>
      <c r="L2186" s="56">
        <f t="shared" si="34"/>
        <v>3</v>
      </c>
      <c r="M2186" s="82" t="str">
        <f>"Q"&amp;" "&amp;VLOOKUP(pro[[#This Row],[Period]],Mapping!A:B,2,0)</f>
        <v>Q 1</v>
      </c>
      <c r="N2186"/>
    </row>
    <row r="2187" spans="1:14" ht="11.25" customHeight="1" x14ac:dyDescent="0.2">
      <c r="A2187" s="42" t="s">
        <v>42</v>
      </c>
      <c r="B2187" s="44" t="s">
        <v>38</v>
      </c>
      <c r="C2187" s="44" t="s">
        <v>57</v>
      </c>
      <c r="D2187" s="43">
        <v>301383.005</v>
      </c>
      <c r="E2187" s="43">
        <v>-148825.67699999997</v>
      </c>
      <c r="F2187" s="45">
        <v>-91100</v>
      </c>
      <c r="G2187" s="45">
        <v>-19440</v>
      </c>
      <c r="H2187" s="45">
        <v>-37880</v>
      </c>
      <c r="I2187" s="55">
        <f>pro[[#This Row],[Admin expenses 3]]+pro[[#This Row],[Admin expenses 2]]+pro[[#This Row],[Admin expenses 1]]+pro[[#This Row],[COGS]]</f>
        <v>-297245.67699999997</v>
      </c>
      <c r="J2187" s="55">
        <f>pro[[#This Row],[Revenue]]+pro[[#This Row],[AdminExp]]</f>
        <v>4137.3280000000377</v>
      </c>
      <c r="K2187" s="83">
        <f>pro[[#This Row],[Profit]]/pro[[#This Row],[Revenue]]</f>
        <v>1.3727807910071232E-2</v>
      </c>
      <c r="L2187" s="56">
        <f t="shared" si="34"/>
        <v>3</v>
      </c>
      <c r="M2187" s="82" t="str">
        <f>"Q"&amp;" "&amp;VLOOKUP(pro[[#This Row],[Period]],Mapping!A:B,2,0)</f>
        <v>Q 1</v>
      </c>
      <c r="N2187"/>
    </row>
    <row r="2188" spans="1:14" ht="11.25" customHeight="1" x14ac:dyDescent="0.2">
      <c r="A2188" s="42" t="s">
        <v>42</v>
      </c>
      <c r="B2188" s="44" t="s">
        <v>38</v>
      </c>
      <c r="C2188" s="44" t="s">
        <v>58</v>
      </c>
      <c r="D2188" s="43">
        <v>573016.66799999995</v>
      </c>
      <c r="E2188" s="43">
        <v>-234571.21099999998</v>
      </c>
      <c r="F2188" s="45">
        <v>-68910</v>
      </c>
      <c r="G2188" s="45">
        <v>-75580</v>
      </c>
      <c r="H2188" s="45">
        <v>-33350</v>
      </c>
      <c r="I2188" s="55">
        <f>pro[[#This Row],[Admin expenses 3]]+pro[[#This Row],[Admin expenses 2]]+pro[[#This Row],[Admin expenses 1]]+pro[[#This Row],[COGS]]</f>
        <v>-412411.21100000001</v>
      </c>
      <c r="J2188" s="55">
        <f>pro[[#This Row],[Revenue]]+pro[[#This Row],[AdminExp]]</f>
        <v>160605.45699999994</v>
      </c>
      <c r="K2188" s="83">
        <f>pro[[#This Row],[Profit]]/pro[[#This Row],[Revenue]]</f>
        <v>0.28028060258798604</v>
      </c>
      <c r="L2188" s="56">
        <f t="shared" si="34"/>
        <v>3</v>
      </c>
      <c r="M2188" s="82" t="str">
        <f>"Q"&amp;" "&amp;VLOOKUP(pro[[#This Row],[Period]],Mapping!A:B,2,0)</f>
        <v>Q 1</v>
      </c>
      <c r="N2188"/>
    </row>
    <row r="2189" spans="1:14" ht="11.25" customHeight="1" x14ac:dyDescent="0.2">
      <c r="A2189" s="42" t="s">
        <v>42</v>
      </c>
      <c r="B2189" s="44" t="s">
        <v>38</v>
      </c>
      <c r="C2189" s="44" t="s">
        <v>59</v>
      </c>
      <c r="D2189" s="43">
        <v>25035.212999999996</v>
      </c>
      <c r="E2189" s="43">
        <v>-18990.16</v>
      </c>
      <c r="F2189" s="45">
        <v>-52980</v>
      </c>
      <c r="G2189" s="45">
        <v>-39910</v>
      </c>
      <c r="H2189" s="45">
        <v>-24390</v>
      </c>
      <c r="I2189" s="55">
        <f>pro[[#This Row],[Admin expenses 3]]+pro[[#This Row],[Admin expenses 2]]+pro[[#This Row],[Admin expenses 1]]+pro[[#This Row],[COGS]]</f>
        <v>-136270.16</v>
      </c>
      <c r="J2189" s="55">
        <f>pro[[#This Row],[Revenue]]+pro[[#This Row],[AdminExp]]</f>
        <v>-111234.94700000001</v>
      </c>
      <c r="K2189" s="83">
        <f>pro[[#This Row],[Profit]]/pro[[#This Row],[Revenue]]</f>
        <v>-4.4431396289698046</v>
      </c>
      <c r="L2189" s="56">
        <f t="shared" si="34"/>
        <v>3</v>
      </c>
      <c r="M2189" s="82" t="str">
        <f>"Q"&amp;" "&amp;VLOOKUP(pro[[#This Row],[Period]],Mapping!A:B,2,0)</f>
        <v>Q 1</v>
      </c>
      <c r="N2189"/>
    </row>
    <row r="2190" spans="1:14" ht="11.25" customHeight="1" x14ac:dyDescent="0.2">
      <c r="A2190" s="42" t="s">
        <v>42</v>
      </c>
      <c r="B2190" s="44" t="s">
        <v>38</v>
      </c>
      <c r="C2190" s="44" t="s">
        <v>60</v>
      </c>
      <c r="D2190" s="43">
        <v>8845.5499999999993</v>
      </c>
      <c r="E2190" s="43">
        <v>-5927.2219999999988</v>
      </c>
      <c r="F2190" s="45">
        <v>-53250</v>
      </c>
      <c r="G2190" s="45">
        <v>-105200</v>
      </c>
      <c r="H2190" s="45">
        <v>-34220</v>
      </c>
      <c r="I2190" s="55">
        <f>pro[[#This Row],[Admin expenses 3]]+pro[[#This Row],[Admin expenses 2]]+pro[[#This Row],[Admin expenses 1]]+pro[[#This Row],[COGS]]</f>
        <v>-198597.22200000001</v>
      </c>
      <c r="J2190" s="55">
        <f>pro[[#This Row],[Revenue]]+pro[[#This Row],[AdminExp]]</f>
        <v>-189751.67200000002</v>
      </c>
      <c r="K2190" s="83">
        <f>pro[[#This Row],[Profit]]/pro[[#This Row],[Revenue]]</f>
        <v>-21.451653317204702</v>
      </c>
      <c r="L2190" s="56">
        <f t="shared" si="34"/>
        <v>3</v>
      </c>
      <c r="M2190" s="82" t="str">
        <f>"Q"&amp;" "&amp;VLOOKUP(pro[[#This Row],[Period]],Mapping!A:B,2,0)</f>
        <v>Q 1</v>
      </c>
      <c r="N2190"/>
    </row>
    <row r="2191" spans="1:14" ht="11.25" customHeight="1" x14ac:dyDescent="0.2">
      <c r="A2191" s="42" t="s">
        <v>42</v>
      </c>
      <c r="B2191" s="44" t="s">
        <v>38</v>
      </c>
      <c r="C2191" s="44" t="s">
        <v>57</v>
      </c>
      <c r="D2191" s="43">
        <v>40899.088999999993</v>
      </c>
      <c r="E2191" s="43">
        <v>-89985.539000000004</v>
      </c>
      <c r="F2191" s="45">
        <v>-77010</v>
      </c>
      <c r="G2191" s="45">
        <v>-57940</v>
      </c>
      <c r="H2191" s="45">
        <v>-16090</v>
      </c>
      <c r="I2191" s="55">
        <f>pro[[#This Row],[Admin expenses 3]]+pro[[#This Row],[Admin expenses 2]]+pro[[#This Row],[Admin expenses 1]]+pro[[#This Row],[COGS]]</f>
        <v>-241025.53899999999</v>
      </c>
      <c r="J2191" s="55">
        <f>pro[[#This Row],[Revenue]]+pro[[#This Row],[AdminExp]]</f>
        <v>-200126.45</v>
      </c>
      <c r="K2191" s="83">
        <f>pro[[#This Row],[Profit]]/pro[[#This Row],[Revenue]]</f>
        <v>-4.8931762269814874</v>
      </c>
      <c r="L2191" s="56">
        <f t="shared" si="34"/>
        <v>3</v>
      </c>
      <c r="M2191" s="82" t="str">
        <f>"Q"&amp;" "&amp;VLOOKUP(pro[[#This Row],[Period]],Mapping!A:B,2,0)</f>
        <v>Q 1</v>
      </c>
      <c r="N2191"/>
    </row>
    <row r="2192" spans="1:14" ht="11.25" customHeight="1" x14ac:dyDescent="0.2">
      <c r="A2192" s="42" t="s">
        <v>42</v>
      </c>
      <c r="B2192" s="44" t="s">
        <v>38</v>
      </c>
      <c r="C2192" s="44" t="s">
        <v>57</v>
      </c>
      <c r="D2192" s="43">
        <v>550107.495</v>
      </c>
      <c r="E2192" s="43">
        <v>-195548.99</v>
      </c>
      <c r="F2192" s="45">
        <v>-50970</v>
      </c>
      <c r="G2192" s="45">
        <v>-88640</v>
      </c>
      <c r="H2192" s="45">
        <v>-104960</v>
      </c>
      <c r="I2192" s="55">
        <f>pro[[#This Row],[Admin expenses 3]]+pro[[#This Row],[Admin expenses 2]]+pro[[#This Row],[Admin expenses 1]]+pro[[#This Row],[COGS]]</f>
        <v>-440118.99</v>
      </c>
      <c r="J2192" s="55">
        <f>pro[[#This Row],[Revenue]]+pro[[#This Row],[AdminExp]]</f>
        <v>109988.505</v>
      </c>
      <c r="K2192" s="83">
        <f>pro[[#This Row],[Profit]]/pro[[#This Row],[Revenue]]</f>
        <v>0.19994002263139499</v>
      </c>
      <c r="L2192" s="56">
        <f t="shared" si="34"/>
        <v>3</v>
      </c>
      <c r="M2192" s="82" t="str">
        <f>"Q"&amp;" "&amp;VLOOKUP(pro[[#This Row],[Period]],Mapping!A:B,2,0)</f>
        <v>Q 1</v>
      </c>
      <c r="N2192"/>
    </row>
    <row r="2193" spans="1:14" ht="11.25" customHeight="1" x14ac:dyDescent="0.2">
      <c r="A2193" s="42" t="s">
        <v>42</v>
      </c>
      <c r="B2193" s="44" t="s">
        <v>38</v>
      </c>
      <c r="C2193" s="44" t="s">
        <v>58</v>
      </c>
      <c r="D2193" s="43">
        <v>5349.0709999999999</v>
      </c>
      <c r="E2193" s="43">
        <v>-2841.4259999999999</v>
      </c>
      <c r="F2193" s="45">
        <v>-86240</v>
      </c>
      <c r="G2193" s="45">
        <v>-107040</v>
      </c>
      <c r="H2193" s="45">
        <v>-104920</v>
      </c>
      <c r="I2193" s="55">
        <f>pro[[#This Row],[Admin expenses 3]]+pro[[#This Row],[Admin expenses 2]]+pro[[#This Row],[Admin expenses 1]]+pro[[#This Row],[COGS]]</f>
        <v>-301041.42599999998</v>
      </c>
      <c r="J2193" s="55">
        <f>pro[[#This Row],[Revenue]]+pro[[#This Row],[AdminExp]]</f>
        <v>-295692.35499999998</v>
      </c>
      <c r="K2193" s="83">
        <f>pro[[#This Row],[Profit]]/pro[[#This Row],[Revenue]]</f>
        <v>-55.279198014010284</v>
      </c>
      <c r="L2193" s="56">
        <f t="shared" si="34"/>
        <v>3</v>
      </c>
      <c r="M2193" s="82" t="str">
        <f>"Q"&amp;" "&amp;VLOOKUP(pro[[#This Row],[Period]],Mapping!A:B,2,0)</f>
        <v>Q 1</v>
      </c>
      <c r="N2193"/>
    </row>
    <row r="2194" spans="1:14" ht="11.25" customHeight="1" x14ac:dyDescent="0.2">
      <c r="A2194" s="42" t="s">
        <v>42</v>
      </c>
      <c r="B2194" s="44" t="s">
        <v>38</v>
      </c>
      <c r="C2194" s="44" t="s">
        <v>59</v>
      </c>
      <c r="D2194" s="43">
        <v>18977.231</v>
      </c>
      <c r="E2194" s="43">
        <v>-14864.499999999998</v>
      </c>
      <c r="F2194" s="45">
        <v>-13990</v>
      </c>
      <c r="G2194" s="45">
        <v>-74030</v>
      </c>
      <c r="H2194" s="45">
        <v>-82480</v>
      </c>
      <c r="I2194" s="55">
        <f>pro[[#This Row],[Admin expenses 3]]+pro[[#This Row],[Admin expenses 2]]+pro[[#This Row],[Admin expenses 1]]+pro[[#This Row],[COGS]]</f>
        <v>-185364.5</v>
      </c>
      <c r="J2194" s="55">
        <f>pro[[#This Row],[Revenue]]+pro[[#This Row],[AdminExp]]</f>
        <v>-166387.269</v>
      </c>
      <c r="K2194" s="83">
        <f>pro[[#This Row],[Profit]]/pro[[#This Row],[Revenue]]</f>
        <v>-8.7677316569524812</v>
      </c>
      <c r="L2194" s="56">
        <f t="shared" si="34"/>
        <v>3</v>
      </c>
      <c r="M2194" s="82" t="str">
        <f>"Q"&amp;" "&amp;VLOOKUP(pro[[#This Row],[Period]],Mapping!A:B,2,0)</f>
        <v>Q 1</v>
      </c>
      <c r="N2194"/>
    </row>
    <row r="2195" spans="1:14" ht="11.25" customHeight="1" x14ac:dyDescent="0.2">
      <c r="A2195" s="42" t="s">
        <v>42</v>
      </c>
      <c r="B2195" s="44" t="s">
        <v>38</v>
      </c>
      <c r="C2195" s="44" t="s">
        <v>57</v>
      </c>
      <c r="D2195" s="43">
        <v>422068.185</v>
      </c>
      <c r="E2195" s="43">
        <v>-114894.64</v>
      </c>
      <c r="F2195" s="45">
        <v>-60880</v>
      </c>
      <c r="G2195" s="45">
        <v>-49560</v>
      </c>
      <c r="H2195" s="45">
        <v>-57720</v>
      </c>
      <c r="I2195" s="55">
        <f>pro[[#This Row],[Admin expenses 3]]+pro[[#This Row],[Admin expenses 2]]+pro[[#This Row],[Admin expenses 1]]+pro[[#This Row],[COGS]]</f>
        <v>-283054.64</v>
      </c>
      <c r="J2195" s="55">
        <f>pro[[#This Row],[Revenue]]+pro[[#This Row],[AdminExp]]</f>
        <v>139013.54499999998</v>
      </c>
      <c r="K2195" s="83">
        <f>pro[[#This Row],[Profit]]/pro[[#This Row],[Revenue]]</f>
        <v>0.32936276635018102</v>
      </c>
      <c r="L2195" s="56">
        <f t="shared" si="34"/>
        <v>3</v>
      </c>
      <c r="M2195" s="82" t="str">
        <f>"Q"&amp;" "&amp;VLOOKUP(pro[[#This Row],[Period]],Mapping!A:B,2,0)</f>
        <v>Q 1</v>
      </c>
      <c r="N2195"/>
    </row>
    <row r="2196" spans="1:14" ht="11.25" customHeight="1" x14ac:dyDescent="0.2">
      <c r="A2196" s="42" t="s">
        <v>42</v>
      </c>
      <c r="B2196" s="44" t="s">
        <v>38</v>
      </c>
      <c r="C2196" s="44" t="s">
        <v>58</v>
      </c>
      <c r="D2196" s="43">
        <v>56984.794999999998</v>
      </c>
      <c r="E2196" s="43">
        <v>-55346.214</v>
      </c>
      <c r="F2196" s="45">
        <v>-62990</v>
      </c>
      <c r="G2196" s="45">
        <v>-105060</v>
      </c>
      <c r="H2196" s="45">
        <v>-80580</v>
      </c>
      <c r="I2196" s="55">
        <f>pro[[#This Row],[Admin expenses 3]]+pro[[#This Row],[Admin expenses 2]]+pro[[#This Row],[Admin expenses 1]]+pro[[#This Row],[COGS]]</f>
        <v>-303976.21399999998</v>
      </c>
      <c r="J2196" s="55">
        <f>pro[[#This Row],[Revenue]]+pro[[#This Row],[AdminExp]]</f>
        <v>-246991.41899999999</v>
      </c>
      <c r="K2196" s="83">
        <f>pro[[#This Row],[Profit]]/pro[[#This Row],[Revenue]]</f>
        <v>-4.3343389934104355</v>
      </c>
      <c r="L2196" s="56">
        <f t="shared" si="34"/>
        <v>3</v>
      </c>
      <c r="M2196" s="82" t="str">
        <f>"Q"&amp;" "&amp;VLOOKUP(pro[[#This Row],[Period]],Mapping!A:B,2,0)</f>
        <v>Q 1</v>
      </c>
      <c r="N2196"/>
    </row>
    <row r="2197" spans="1:14" ht="11.25" customHeight="1" x14ac:dyDescent="0.2">
      <c r="A2197" s="42" t="s">
        <v>42</v>
      </c>
      <c r="B2197" s="44" t="s">
        <v>38</v>
      </c>
      <c r="C2197" s="44" t="s">
        <v>59</v>
      </c>
      <c r="D2197" s="43">
        <v>5736.7449999999999</v>
      </c>
      <c r="E2197" s="43">
        <v>-6784.0429999999997</v>
      </c>
      <c r="F2197" s="45">
        <v>-98040</v>
      </c>
      <c r="G2197" s="45">
        <v>-78150</v>
      </c>
      <c r="H2197" s="45">
        <v>-25820</v>
      </c>
      <c r="I2197" s="55">
        <f>pro[[#This Row],[Admin expenses 3]]+pro[[#This Row],[Admin expenses 2]]+pro[[#This Row],[Admin expenses 1]]+pro[[#This Row],[COGS]]</f>
        <v>-208794.04300000001</v>
      </c>
      <c r="J2197" s="55">
        <f>pro[[#This Row],[Revenue]]+pro[[#This Row],[AdminExp]]</f>
        <v>-203057.29800000001</v>
      </c>
      <c r="K2197" s="83">
        <f>pro[[#This Row],[Profit]]/pro[[#This Row],[Revenue]]</f>
        <v>-35.395907958258562</v>
      </c>
      <c r="L2197" s="56">
        <f t="shared" si="34"/>
        <v>3</v>
      </c>
      <c r="M2197" s="82" t="str">
        <f>"Q"&amp;" "&amp;VLOOKUP(pro[[#This Row],[Period]],Mapping!A:B,2,0)</f>
        <v>Q 1</v>
      </c>
      <c r="N2197"/>
    </row>
    <row r="2198" spans="1:14" ht="11.25" customHeight="1" x14ac:dyDescent="0.2">
      <c r="A2198" s="42" t="s">
        <v>42</v>
      </c>
      <c r="B2198" s="44" t="s">
        <v>38</v>
      </c>
      <c r="C2198" s="44" t="s">
        <v>57</v>
      </c>
      <c r="D2198" s="43">
        <v>8824.4169999999995</v>
      </c>
      <c r="E2198" s="43">
        <v>-9601.0529999999999</v>
      </c>
      <c r="F2198" s="45">
        <v>-103260</v>
      </c>
      <c r="G2198" s="45">
        <v>-62970</v>
      </c>
      <c r="H2198" s="45">
        <v>-92170</v>
      </c>
      <c r="I2198" s="55">
        <f>pro[[#This Row],[Admin expenses 3]]+pro[[#This Row],[Admin expenses 2]]+pro[[#This Row],[Admin expenses 1]]+pro[[#This Row],[COGS]]</f>
        <v>-268001.05300000001</v>
      </c>
      <c r="J2198" s="55">
        <f>pro[[#This Row],[Revenue]]+pro[[#This Row],[AdminExp]]</f>
        <v>-259176.63600000003</v>
      </c>
      <c r="K2198" s="83">
        <f>pro[[#This Row],[Profit]]/pro[[#This Row],[Revenue]]</f>
        <v>-29.370397613802709</v>
      </c>
      <c r="L2198" s="56">
        <f t="shared" si="34"/>
        <v>3</v>
      </c>
      <c r="M2198" s="82" t="str">
        <f>"Q"&amp;" "&amp;VLOOKUP(pro[[#This Row],[Period]],Mapping!A:B,2,0)</f>
        <v>Q 1</v>
      </c>
      <c r="N2198"/>
    </row>
    <row r="2199" spans="1:14" ht="11.25" customHeight="1" x14ac:dyDescent="0.2">
      <c r="A2199" s="42" t="s">
        <v>42</v>
      </c>
      <c r="B2199" s="44" t="s">
        <v>38</v>
      </c>
      <c r="C2199" s="44" t="s">
        <v>58</v>
      </c>
      <c r="D2199" s="43">
        <v>12277.454</v>
      </c>
      <c r="E2199" s="43">
        <v>-14001.931999999999</v>
      </c>
      <c r="F2199" s="45">
        <v>-47310</v>
      </c>
      <c r="G2199" s="45">
        <v>-81850</v>
      </c>
      <c r="H2199" s="45">
        <v>-29480</v>
      </c>
      <c r="I2199" s="55">
        <f>pro[[#This Row],[Admin expenses 3]]+pro[[#This Row],[Admin expenses 2]]+pro[[#This Row],[Admin expenses 1]]+pro[[#This Row],[COGS]]</f>
        <v>-172641.932</v>
      </c>
      <c r="J2199" s="55">
        <f>pro[[#This Row],[Revenue]]+pro[[#This Row],[AdminExp]]</f>
        <v>-160364.478</v>
      </c>
      <c r="K2199" s="83">
        <f>pro[[#This Row],[Profit]]/pro[[#This Row],[Revenue]]</f>
        <v>-13.061704649840269</v>
      </c>
      <c r="L2199" s="56">
        <f t="shared" si="34"/>
        <v>3</v>
      </c>
      <c r="M2199" s="82" t="str">
        <f>"Q"&amp;" "&amp;VLOOKUP(pro[[#This Row],[Period]],Mapping!A:B,2,0)</f>
        <v>Q 1</v>
      </c>
      <c r="N2199"/>
    </row>
    <row r="2200" spans="1:14" ht="11.25" customHeight="1" x14ac:dyDescent="0.2">
      <c r="A2200" s="42" t="s">
        <v>42</v>
      </c>
      <c r="B2200" s="44" t="s">
        <v>38</v>
      </c>
      <c r="C2200" s="44" t="s">
        <v>59</v>
      </c>
      <c r="D2200" s="43">
        <v>24470.873</v>
      </c>
      <c r="E2200" s="43">
        <v>-12905.045999999998</v>
      </c>
      <c r="F2200" s="45">
        <v>-87530</v>
      </c>
      <c r="G2200" s="45">
        <v>-55190</v>
      </c>
      <c r="H2200" s="45">
        <v>-32840</v>
      </c>
      <c r="I2200" s="55">
        <f>pro[[#This Row],[Admin expenses 3]]+pro[[#This Row],[Admin expenses 2]]+pro[[#This Row],[Admin expenses 1]]+pro[[#This Row],[COGS]]</f>
        <v>-188465.046</v>
      </c>
      <c r="J2200" s="55">
        <f>pro[[#This Row],[Revenue]]+pro[[#This Row],[AdminExp]]</f>
        <v>-163994.17300000001</v>
      </c>
      <c r="K2200" s="83">
        <f>pro[[#This Row],[Profit]]/pro[[#This Row],[Revenue]]</f>
        <v>-6.7016069675977645</v>
      </c>
      <c r="L2200" s="56">
        <f t="shared" si="34"/>
        <v>3</v>
      </c>
      <c r="M2200" s="82" t="str">
        <f>"Q"&amp;" "&amp;VLOOKUP(pro[[#This Row],[Period]],Mapping!A:B,2,0)</f>
        <v>Q 1</v>
      </c>
      <c r="N2200"/>
    </row>
    <row r="2201" spans="1:14" ht="11.25" customHeight="1" x14ac:dyDescent="0.2">
      <c r="A2201" s="42" t="s">
        <v>42</v>
      </c>
      <c r="B2201" s="44" t="s">
        <v>38</v>
      </c>
      <c r="C2201" s="44" t="s">
        <v>57</v>
      </c>
      <c r="D2201" s="43">
        <v>160170.976</v>
      </c>
      <c r="E2201" s="43">
        <v>-46445.097999999998</v>
      </c>
      <c r="F2201" s="45">
        <v>-60460</v>
      </c>
      <c r="G2201" s="45">
        <v>-92250</v>
      </c>
      <c r="H2201" s="45">
        <v>-85910</v>
      </c>
      <c r="I2201" s="55">
        <f>pro[[#This Row],[Admin expenses 3]]+pro[[#This Row],[Admin expenses 2]]+pro[[#This Row],[Admin expenses 1]]+pro[[#This Row],[COGS]]</f>
        <v>-285065.098</v>
      </c>
      <c r="J2201" s="55">
        <f>pro[[#This Row],[Revenue]]+pro[[#This Row],[AdminExp]]</f>
        <v>-124894.122</v>
      </c>
      <c r="K2201" s="83">
        <f>pro[[#This Row],[Profit]]/pro[[#This Row],[Revenue]]</f>
        <v>-0.77975501628959298</v>
      </c>
      <c r="L2201" s="56">
        <f t="shared" si="34"/>
        <v>3</v>
      </c>
      <c r="M2201" s="82" t="str">
        <f>"Q"&amp;" "&amp;VLOOKUP(pro[[#This Row],[Period]],Mapping!A:B,2,0)</f>
        <v>Q 1</v>
      </c>
      <c r="N2201"/>
    </row>
    <row r="2202" spans="1:14" ht="11.25" customHeight="1" x14ac:dyDescent="0.2">
      <c r="A2202" s="42" t="s">
        <v>42</v>
      </c>
      <c r="B2202" s="44" t="s">
        <v>38</v>
      </c>
      <c r="C2202" s="44" t="s">
        <v>57</v>
      </c>
      <c r="D2202" s="43">
        <v>37911.237000000001</v>
      </c>
      <c r="E2202" s="43">
        <v>-49893.599000000002</v>
      </c>
      <c r="F2202" s="45">
        <v>-104900</v>
      </c>
      <c r="G2202" s="45">
        <v>-54600</v>
      </c>
      <c r="H2202" s="45">
        <v>-34740</v>
      </c>
      <c r="I2202" s="55">
        <f>pro[[#This Row],[Admin expenses 3]]+pro[[#This Row],[Admin expenses 2]]+pro[[#This Row],[Admin expenses 1]]+pro[[#This Row],[COGS]]</f>
        <v>-244133.59899999999</v>
      </c>
      <c r="J2202" s="55">
        <f>pro[[#This Row],[Revenue]]+pro[[#This Row],[AdminExp]]</f>
        <v>-206222.36199999999</v>
      </c>
      <c r="K2202" s="83">
        <f>pro[[#This Row],[Profit]]/pro[[#This Row],[Revenue]]</f>
        <v>-5.4396104774951022</v>
      </c>
      <c r="L2202" s="56">
        <f t="shared" si="34"/>
        <v>3</v>
      </c>
      <c r="M2202" s="82" t="str">
        <f>"Q"&amp;" "&amp;VLOOKUP(pro[[#This Row],[Period]],Mapping!A:B,2,0)</f>
        <v>Q 1</v>
      </c>
      <c r="N2202"/>
    </row>
    <row r="2203" spans="1:14" ht="11.25" customHeight="1" x14ac:dyDescent="0.2">
      <c r="A2203" s="42" t="s">
        <v>42</v>
      </c>
      <c r="B2203" s="44" t="s">
        <v>38</v>
      </c>
      <c r="C2203" s="44" t="s">
        <v>57</v>
      </c>
      <c r="D2203" s="43">
        <v>255339.63699999996</v>
      </c>
      <c r="E2203" s="43">
        <v>-50250.514999999992</v>
      </c>
      <c r="F2203" s="45">
        <v>-87620</v>
      </c>
      <c r="G2203" s="45">
        <v>-52540</v>
      </c>
      <c r="H2203" s="45">
        <v>-73410</v>
      </c>
      <c r="I2203" s="55">
        <f>pro[[#This Row],[Admin expenses 3]]+pro[[#This Row],[Admin expenses 2]]+pro[[#This Row],[Admin expenses 1]]+pro[[#This Row],[COGS]]</f>
        <v>-263820.51500000001</v>
      </c>
      <c r="J2203" s="55">
        <f>pro[[#This Row],[Revenue]]+pro[[#This Row],[AdminExp]]</f>
        <v>-8480.8780000000552</v>
      </c>
      <c r="K2203" s="83">
        <f>pro[[#This Row],[Profit]]/pro[[#This Row],[Revenue]]</f>
        <v>-3.3214106903426265E-2</v>
      </c>
      <c r="L2203" s="56">
        <f t="shared" si="34"/>
        <v>3</v>
      </c>
      <c r="M2203" s="82" t="str">
        <f>"Q"&amp;" "&amp;VLOOKUP(pro[[#This Row],[Period]],Mapping!A:B,2,0)</f>
        <v>Q 1</v>
      </c>
      <c r="N2203"/>
    </row>
    <row r="2204" spans="1:14" ht="11.25" customHeight="1" x14ac:dyDescent="0.2">
      <c r="A2204" s="42" t="s">
        <v>42</v>
      </c>
      <c r="B2204" s="44" t="s">
        <v>38</v>
      </c>
      <c r="C2204" s="44" t="s">
        <v>57</v>
      </c>
      <c r="D2204" s="43">
        <v>17873.617999999999</v>
      </c>
      <c r="E2204" s="43">
        <v>-10626.707</v>
      </c>
      <c r="F2204" s="45">
        <v>-26690</v>
      </c>
      <c r="G2204" s="45">
        <v>-18550</v>
      </c>
      <c r="H2204" s="45">
        <v>-48220</v>
      </c>
      <c r="I2204" s="55">
        <f>pro[[#This Row],[Admin expenses 3]]+pro[[#This Row],[Admin expenses 2]]+pro[[#This Row],[Admin expenses 1]]+pro[[#This Row],[COGS]]</f>
        <v>-104086.70699999999</v>
      </c>
      <c r="J2204" s="55">
        <f>pro[[#This Row],[Revenue]]+pro[[#This Row],[AdminExp]]</f>
        <v>-86213.088999999993</v>
      </c>
      <c r="K2204" s="83">
        <f>pro[[#This Row],[Profit]]/pro[[#This Row],[Revenue]]</f>
        <v>-4.8234828001806909</v>
      </c>
      <c r="L2204" s="56">
        <f t="shared" si="34"/>
        <v>3</v>
      </c>
      <c r="M2204" s="82" t="str">
        <f>"Q"&amp;" "&amp;VLOOKUP(pro[[#This Row],[Period]],Mapping!A:B,2,0)</f>
        <v>Q 1</v>
      </c>
      <c r="N2204"/>
    </row>
    <row r="2205" spans="1:14" ht="11.25" customHeight="1" x14ac:dyDescent="0.2">
      <c r="A2205" s="42" t="s">
        <v>42</v>
      </c>
      <c r="B2205" s="44" t="s">
        <v>38</v>
      </c>
      <c r="C2205" s="44" t="s">
        <v>57</v>
      </c>
      <c r="D2205" s="43">
        <v>1221040.1069999998</v>
      </c>
      <c r="E2205" s="43">
        <v>-429297.96</v>
      </c>
      <c r="F2205" s="45">
        <v>-55970</v>
      </c>
      <c r="G2205" s="45">
        <v>-102670</v>
      </c>
      <c r="H2205" s="45">
        <v>-38590</v>
      </c>
      <c r="I2205" s="55">
        <f>pro[[#This Row],[Admin expenses 3]]+pro[[#This Row],[Admin expenses 2]]+pro[[#This Row],[Admin expenses 1]]+pro[[#This Row],[COGS]]</f>
        <v>-626527.96</v>
      </c>
      <c r="J2205" s="55">
        <f>pro[[#This Row],[Revenue]]+pro[[#This Row],[AdminExp]]</f>
        <v>594512.14699999988</v>
      </c>
      <c r="K2205" s="83">
        <f>pro[[#This Row],[Profit]]/pro[[#This Row],[Revenue]]</f>
        <v>0.48688994210081254</v>
      </c>
      <c r="L2205" s="56">
        <f t="shared" si="34"/>
        <v>3</v>
      </c>
      <c r="M2205" s="82" t="str">
        <f>"Q"&amp;" "&amp;VLOOKUP(pro[[#This Row],[Period]],Mapping!A:B,2,0)</f>
        <v>Q 1</v>
      </c>
      <c r="N2205"/>
    </row>
    <row r="2206" spans="1:14" ht="11.25" customHeight="1" x14ac:dyDescent="0.2">
      <c r="A2206" s="42" t="s">
        <v>42</v>
      </c>
      <c r="B2206" s="44" t="s">
        <v>38</v>
      </c>
      <c r="C2206" s="44" t="s">
        <v>57</v>
      </c>
      <c r="D2206" s="43">
        <v>2005523.7509999999</v>
      </c>
      <c r="E2206" s="43">
        <v>-421008.55300000001</v>
      </c>
      <c r="F2206" s="45">
        <v>-24830</v>
      </c>
      <c r="G2206" s="45">
        <v>-61530</v>
      </c>
      <c r="H2206" s="45">
        <v>-68410</v>
      </c>
      <c r="I2206" s="55">
        <f>pro[[#This Row],[Admin expenses 3]]+pro[[#This Row],[Admin expenses 2]]+pro[[#This Row],[Admin expenses 1]]+pro[[#This Row],[COGS]]</f>
        <v>-575778.55300000007</v>
      </c>
      <c r="J2206" s="55">
        <f>pro[[#This Row],[Revenue]]+pro[[#This Row],[AdminExp]]</f>
        <v>1429745.1979999999</v>
      </c>
      <c r="K2206" s="83">
        <f>pro[[#This Row],[Profit]]/pro[[#This Row],[Revenue]]</f>
        <v>0.71290364788105665</v>
      </c>
      <c r="L2206" s="56">
        <f t="shared" si="34"/>
        <v>3</v>
      </c>
      <c r="M2206" s="82" t="str">
        <f>"Q"&amp;" "&amp;VLOOKUP(pro[[#This Row],[Period]],Mapping!A:B,2,0)</f>
        <v>Q 1</v>
      </c>
      <c r="N2206"/>
    </row>
    <row r="2207" spans="1:14" ht="11.25" customHeight="1" x14ac:dyDescent="0.2">
      <c r="A2207" s="42" t="s">
        <v>42</v>
      </c>
      <c r="B2207" s="44" t="s">
        <v>38</v>
      </c>
      <c r="C2207" s="44" t="s">
        <v>57</v>
      </c>
      <c r="D2207" s="43">
        <v>62006.762999999992</v>
      </c>
      <c r="E2207" s="43">
        <v>-3583.7899999999995</v>
      </c>
      <c r="F2207" s="45">
        <v>-27280</v>
      </c>
      <c r="G2207" s="45">
        <v>-58220</v>
      </c>
      <c r="H2207" s="45">
        <v>-67500</v>
      </c>
      <c r="I2207" s="55">
        <f>pro[[#This Row],[Admin expenses 3]]+pro[[#This Row],[Admin expenses 2]]+pro[[#This Row],[Admin expenses 1]]+pro[[#This Row],[COGS]]</f>
        <v>-156583.79</v>
      </c>
      <c r="J2207" s="55">
        <f>pro[[#This Row],[Revenue]]+pro[[#This Row],[AdminExp]]</f>
        <v>-94577.027000000016</v>
      </c>
      <c r="K2207" s="83">
        <f>pro[[#This Row],[Profit]]/pro[[#This Row],[Revenue]]</f>
        <v>-1.5252695419691562</v>
      </c>
      <c r="L2207" s="56">
        <f t="shared" si="34"/>
        <v>3</v>
      </c>
      <c r="M2207" s="82" t="str">
        <f>"Q"&amp;" "&amp;VLOOKUP(pro[[#This Row],[Period]],Mapping!A:B,2,0)</f>
        <v>Q 1</v>
      </c>
      <c r="N2207"/>
    </row>
    <row r="2208" spans="1:14" ht="11.25" customHeight="1" x14ac:dyDescent="0.2">
      <c r="A2208" s="42" t="s">
        <v>42</v>
      </c>
      <c r="B2208" s="44" t="s">
        <v>38</v>
      </c>
      <c r="C2208" s="44" t="s">
        <v>57</v>
      </c>
      <c r="D2208" s="43">
        <v>5410314.602</v>
      </c>
      <c r="E2208" s="43">
        <v>-38741.919999999998</v>
      </c>
      <c r="F2208" s="45">
        <v>-101620</v>
      </c>
      <c r="G2208" s="45">
        <v>-63930</v>
      </c>
      <c r="H2208" s="45">
        <v>-66300</v>
      </c>
      <c r="I2208" s="55">
        <f>pro[[#This Row],[Admin expenses 3]]+pro[[#This Row],[Admin expenses 2]]+pro[[#This Row],[Admin expenses 1]]+pro[[#This Row],[COGS]]</f>
        <v>-270591.92</v>
      </c>
      <c r="J2208" s="55">
        <f>pro[[#This Row],[Revenue]]+pro[[#This Row],[AdminExp]]</f>
        <v>5139722.682</v>
      </c>
      <c r="K2208" s="83">
        <f>pro[[#This Row],[Profit]]/pro[[#This Row],[Revenue]]</f>
        <v>0.94998591765810225</v>
      </c>
      <c r="L2208" s="56">
        <f t="shared" si="34"/>
        <v>3</v>
      </c>
      <c r="M2208" s="82" t="str">
        <f>"Q"&amp;" "&amp;VLOOKUP(pro[[#This Row],[Period]],Mapping!A:B,2,0)</f>
        <v>Q 1</v>
      </c>
      <c r="N2208"/>
    </row>
    <row r="2209" spans="1:14" ht="11.25" customHeight="1" x14ac:dyDescent="0.2">
      <c r="A2209" s="42" t="s">
        <v>42</v>
      </c>
      <c r="B2209" s="44" t="s">
        <v>38</v>
      </c>
      <c r="C2209" s="44" t="s">
        <v>57</v>
      </c>
      <c r="D2209" s="43">
        <v>21403.214</v>
      </c>
      <c r="E2209" s="43">
        <v>-11878.425999999999</v>
      </c>
      <c r="F2209" s="45">
        <v>-43760</v>
      </c>
      <c r="G2209" s="45">
        <v>-75830</v>
      </c>
      <c r="H2209" s="45">
        <v>-94500</v>
      </c>
      <c r="I2209" s="55">
        <f>pro[[#This Row],[Admin expenses 3]]+pro[[#This Row],[Admin expenses 2]]+pro[[#This Row],[Admin expenses 1]]+pro[[#This Row],[COGS]]</f>
        <v>-225968.42600000001</v>
      </c>
      <c r="J2209" s="55">
        <f>pro[[#This Row],[Revenue]]+pro[[#This Row],[AdminExp]]</f>
        <v>-204565.212</v>
      </c>
      <c r="K2209" s="83">
        <f>pro[[#This Row],[Profit]]/pro[[#This Row],[Revenue]]</f>
        <v>-9.5576866165987973</v>
      </c>
      <c r="L2209" s="56">
        <f t="shared" si="34"/>
        <v>3</v>
      </c>
      <c r="M2209" s="82" t="str">
        <f>"Q"&amp;" "&amp;VLOOKUP(pro[[#This Row],[Period]],Mapping!A:B,2,0)</f>
        <v>Q 1</v>
      </c>
      <c r="N2209"/>
    </row>
    <row r="2210" spans="1:14" ht="11.25" customHeight="1" x14ac:dyDescent="0.2">
      <c r="A2210" s="42" t="s">
        <v>42</v>
      </c>
      <c r="B2210" s="44" t="s">
        <v>38</v>
      </c>
      <c r="C2210" s="44" t="s">
        <v>57</v>
      </c>
      <c r="D2210" s="43">
        <v>119864.92699999998</v>
      </c>
      <c r="E2210" s="43">
        <v>-143794.91699999999</v>
      </c>
      <c r="F2210" s="45">
        <v>-51070</v>
      </c>
      <c r="G2210" s="45">
        <v>-15340</v>
      </c>
      <c r="H2210" s="45">
        <v>-58500</v>
      </c>
      <c r="I2210" s="55">
        <f>pro[[#This Row],[Admin expenses 3]]+pro[[#This Row],[Admin expenses 2]]+pro[[#This Row],[Admin expenses 1]]+pro[[#This Row],[COGS]]</f>
        <v>-268704.91700000002</v>
      </c>
      <c r="J2210" s="55">
        <f>pro[[#This Row],[Revenue]]+pro[[#This Row],[AdminExp]]</f>
        <v>-148839.99000000005</v>
      </c>
      <c r="K2210" s="83">
        <f>pro[[#This Row],[Profit]]/pro[[#This Row],[Revenue]]</f>
        <v>-1.2417309527081268</v>
      </c>
      <c r="L2210" s="56">
        <f t="shared" si="34"/>
        <v>3</v>
      </c>
      <c r="M2210" s="82" t="str">
        <f>"Q"&amp;" "&amp;VLOOKUP(pro[[#This Row],[Period]],Mapping!A:B,2,0)</f>
        <v>Q 1</v>
      </c>
      <c r="N2210"/>
    </row>
    <row r="2211" spans="1:14" ht="11.25" customHeight="1" x14ac:dyDescent="0.2">
      <c r="A2211" s="42" t="s">
        <v>42</v>
      </c>
      <c r="B2211" s="44" t="s">
        <v>38</v>
      </c>
      <c r="C2211" s="44" t="s">
        <v>57</v>
      </c>
      <c r="D2211" s="43">
        <v>2027.8649999999998</v>
      </c>
      <c r="E2211" s="43">
        <v>-2633.239</v>
      </c>
      <c r="F2211" s="45">
        <v>-32740</v>
      </c>
      <c r="G2211" s="45">
        <v>-81420</v>
      </c>
      <c r="H2211" s="45">
        <v>-44920</v>
      </c>
      <c r="I2211" s="55">
        <f>pro[[#This Row],[Admin expenses 3]]+pro[[#This Row],[Admin expenses 2]]+pro[[#This Row],[Admin expenses 1]]+pro[[#This Row],[COGS]]</f>
        <v>-161713.239</v>
      </c>
      <c r="J2211" s="55">
        <f>pro[[#This Row],[Revenue]]+pro[[#This Row],[AdminExp]]</f>
        <v>-159685.37400000001</v>
      </c>
      <c r="K2211" s="83">
        <f>pro[[#This Row],[Profit]]/pro[[#This Row],[Revenue]]</f>
        <v>-78.745564423667275</v>
      </c>
      <c r="L2211" s="56">
        <f t="shared" si="34"/>
        <v>3</v>
      </c>
      <c r="M2211" s="82" t="str">
        <f>"Q"&amp;" "&amp;VLOOKUP(pro[[#This Row],[Period]],Mapping!A:B,2,0)</f>
        <v>Q 1</v>
      </c>
      <c r="N2211"/>
    </row>
    <row r="2212" spans="1:14" ht="11.25" customHeight="1" x14ac:dyDescent="0.2">
      <c r="A2212" s="42" t="s">
        <v>42</v>
      </c>
      <c r="B2212" s="44" t="s">
        <v>38</v>
      </c>
      <c r="C2212" s="44" t="s">
        <v>57</v>
      </c>
      <c r="D2212" s="43">
        <v>1251233.3399999999</v>
      </c>
      <c r="E2212" s="43">
        <v>-292091.51299999998</v>
      </c>
      <c r="F2212" s="45">
        <v>-63500</v>
      </c>
      <c r="G2212" s="45">
        <v>-39210</v>
      </c>
      <c r="H2212" s="45">
        <v>-84020</v>
      </c>
      <c r="I2212" s="55">
        <f>pro[[#This Row],[Admin expenses 3]]+pro[[#This Row],[Admin expenses 2]]+pro[[#This Row],[Admin expenses 1]]+pro[[#This Row],[COGS]]</f>
        <v>-478821.51299999998</v>
      </c>
      <c r="J2212" s="55">
        <f>pro[[#This Row],[Revenue]]+pro[[#This Row],[AdminExp]]</f>
        <v>772411.82699999982</v>
      </c>
      <c r="K2212" s="83">
        <f>pro[[#This Row],[Profit]]/pro[[#This Row],[Revenue]]</f>
        <v>0.61732036887699937</v>
      </c>
      <c r="L2212" s="56">
        <f t="shared" si="34"/>
        <v>3</v>
      </c>
      <c r="M2212" s="82" t="str">
        <f>"Q"&amp;" "&amp;VLOOKUP(pro[[#This Row],[Period]],Mapping!A:B,2,0)</f>
        <v>Q 1</v>
      </c>
      <c r="N2212"/>
    </row>
    <row r="2213" spans="1:14" ht="11.25" customHeight="1" x14ac:dyDescent="0.2">
      <c r="A2213" s="42" t="s">
        <v>42</v>
      </c>
      <c r="B2213" s="44" t="s">
        <v>38</v>
      </c>
      <c r="C2213" s="44" t="s">
        <v>57</v>
      </c>
      <c r="D2213" s="43">
        <v>1256863.1039999998</v>
      </c>
      <c r="E2213" s="43">
        <v>-69933.493000000002</v>
      </c>
      <c r="F2213" s="45">
        <v>-36640</v>
      </c>
      <c r="G2213" s="45">
        <v>-106880</v>
      </c>
      <c r="H2213" s="45">
        <v>-92520</v>
      </c>
      <c r="I2213" s="55">
        <f>pro[[#This Row],[Admin expenses 3]]+pro[[#This Row],[Admin expenses 2]]+pro[[#This Row],[Admin expenses 1]]+pro[[#This Row],[COGS]]</f>
        <v>-305973.49300000002</v>
      </c>
      <c r="J2213" s="55">
        <f>pro[[#This Row],[Revenue]]+pro[[#This Row],[AdminExp]]</f>
        <v>950889.6109999998</v>
      </c>
      <c r="K2213" s="83">
        <f>pro[[#This Row],[Profit]]/pro[[#This Row],[Revenue]]</f>
        <v>0.75655782079509581</v>
      </c>
      <c r="L2213" s="56">
        <f t="shared" si="34"/>
        <v>3</v>
      </c>
      <c r="M2213" s="82" t="str">
        <f>"Q"&amp;" "&amp;VLOOKUP(pro[[#This Row],[Period]],Mapping!A:B,2,0)</f>
        <v>Q 1</v>
      </c>
      <c r="N2213"/>
    </row>
    <row r="2214" spans="1:14" ht="11.25" customHeight="1" x14ac:dyDescent="0.2">
      <c r="A2214" s="42" t="s">
        <v>42</v>
      </c>
      <c r="B2214" s="44" t="s">
        <v>38</v>
      </c>
      <c r="C2214" s="44" t="s">
        <v>57</v>
      </c>
      <c r="D2214" s="43">
        <v>16406979.357999999</v>
      </c>
      <c r="E2214" s="43">
        <v>-866799.88500000001</v>
      </c>
      <c r="F2214" s="45">
        <v>-25940</v>
      </c>
      <c r="G2214" s="45">
        <v>-50850</v>
      </c>
      <c r="H2214" s="45">
        <v>-17700</v>
      </c>
      <c r="I2214" s="55">
        <f>pro[[#This Row],[Admin expenses 3]]+pro[[#This Row],[Admin expenses 2]]+pro[[#This Row],[Admin expenses 1]]+pro[[#This Row],[COGS]]</f>
        <v>-961289.88500000001</v>
      </c>
      <c r="J2214" s="55">
        <f>pro[[#This Row],[Revenue]]+pro[[#This Row],[AdminExp]]</f>
        <v>15445689.472999999</v>
      </c>
      <c r="K2214" s="83">
        <f>pro[[#This Row],[Profit]]/pro[[#This Row],[Revenue]]</f>
        <v>0.94140969742055058</v>
      </c>
      <c r="L2214" s="56">
        <f t="shared" si="34"/>
        <v>3</v>
      </c>
      <c r="M2214" s="82" t="str">
        <f>"Q"&amp;" "&amp;VLOOKUP(pro[[#This Row],[Period]],Mapping!A:B,2,0)</f>
        <v>Q 1</v>
      </c>
      <c r="N2214"/>
    </row>
    <row r="2215" spans="1:14" ht="11.25" customHeight="1" x14ac:dyDescent="0.2">
      <c r="A2215" s="42" t="s">
        <v>42</v>
      </c>
      <c r="B2215" s="44" t="s">
        <v>38</v>
      </c>
      <c r="C2215" s="44" t="s">
        <v>57</v>
      </c>
      <c r="D2215" s="43">
        <v>91063.832999999999</v>
      </c>
      <c r="E2215" s="43">
        <v>-41058.625999999997</v>
      </c>
      <c r="F2215" s="45">
        <v>-56160</v>
      </c>
      <c r="G2215" s="45">
        <v>-56330</v>
      </c>
      <c r="H2215" s="45">
        <v>-57820</v>
      </c>
      <c r="I2215" s="55">
        <f>pro[[#This Row],[Admin expenses 3]]+pro[[#This Row],[Admin expenses 2]]+pro[[#This Row],[Admin expenses 1]]+pro[[#This Row],[COGS]]</f>
        <v>-211368.62599999999</v>
      </c>
      <c r="J2215" s="55">
        <f>pro[[#This Row],[Revenue]]+pro[[#This Row],[AdminExp]]</f>
        <v>-120304.79299999999</v>
      </c>
      <c r="K2215" s="83">
        <f>pro[[#This Row],[Profit]]/pro[[#This Row],[Revenue]]</f>
        <v>-1.3211039886713312</v>
      </c>
      <c r="L2215" s="56">
        <f t="shared" si="34"/>
        <v>3</v>
      </c>
      <c r="M2215" s="82" t="str">
        <f>"Q"&amp;" "&amp;VLOOKUP(pro[[#This Row],[Period]],Mapping!A:B,2,0)</f>
        <v>Q 1</v>
      </c>
      <c r="N2215"/>
    </row>
    <row r="2216" spans="1:14" ht="11.25" customHeight="1" x14ac:dyDescent="0.2">
      <c r="A2216" s="42" t="s">
        <v>42</v>
      </c>
      <c r="B2216" s="44" t="s">
        <v>38</v>
      </c>
      <c r="C2216" s="44" t="s">
        <v>57</v>
      </c>
      <c r="D2216" s="43">
        <v>39141.213999999993</v>
      </c>
      <c r="E2216" s="43">
        <v>-31859.946999999996</v>
      </c>
      <c r="F2216" s="45">
        <v>-51110</v>
      </c>
      <c r="G2216" s="45">
        <v>-24280</v>
      </c>
      <c r="H2216" s="45">
        <v>-25750</v>
      </c>
      <c r="I2216" s="55">
        <f>pro[[#This Row],[Admin expenses 3]]+pro[[#This Row],[Admin expenses 2]]+pro[[#This Row],[Admin expenses 1]]+pro[[#This Row],[COGS]]</f>
        <v>-132999.94699999999</v>
      </c>
      <c r="J2216" s="55">
        <f>pro[[#This Row],[Revenue]]+pro[[#This Row],[AdminExp]]</f>
        <v>-93858.732999999993</v>
      </c>
      <c r="K2216" s="83">
        <f>pro[[#This Row],[Profit]]/pro[[#This Row],[Revenue]]</f>
        <v>-2.3979515045189967</v>
      </c>
      <c r="L2216" s="56">
        <f t="shared" si="34"/>
        <v>3</v>
      </c>
      <c r="M2216" s="82" t="str">
        <f>"Q"&amp;" "&amp;VLOOKUP(pro[[#This Row],[Period]],Mapping!A:B,2,0)</f>
        <v>Q 1</v>
      </c>
      <c r="N2216"/>
    </row>
    <row r="2217" spans="1:14" ht="11.25" customHeight="1" x14ac:dyDescent="0.2">
      <c r="A2217" s="42" t="s">
        <v>42</v>
      </c>
      <c r="B2217" s="44" t="s">
        <v>38</v>
      </c>
      <c r="C2217" s="44" t="s">
        <v>57</v>
      </c>
      <c r="D2217" s="43">
        <v>-9673.9719999999979</v>
      </c>
      <c r="E2217" s="43">
        <v>4130.49</v>
      </c>
      <c r="F2217" s="45">
        <v>-43270</v>
      </c>
      <c r="G2217" s="45">
        <v>-103690</v>
      </c>
      <c r="H2217" s="45">
        <v>-82870</v>
      </c>
      <c r="I2217" s="55">
        <f>pro[[#This Row],[Admin expenses 3]]+pro[[#This Row],[Admin expenses 2]]+pro[[#This Row],[Admin expenses 1]]+pro[[#This Row],[COGS]]</f>
        <v>-225699.51</v>
      </c>
      <c r="J2217" s="55">
        <f>pro[[#This Row],[Revenue]]+pro[[#This Row],[AdminExp]]</f>
        <v>-235373.48200000002</v>
      </c>
      <c r="K2217" s="83">
        <f>pro[[#This Row],[Profit]]/pro[[#This Row],[Revenue]]</f>
        <v>24.330593679617852</v>
      </c>
      <c r="L2217" s="56">
        <f t="shared" si="34"/>
        <v>3</v>
      </c>
      <c r="M2217" s="82" t="str">
        <f>"Q"&amp;" "&amp;VLOOKUP(pro[[#This Row],[Period]],Mapping!A:B,2,0)</f>
        <v>Q 1</v>
      </c>
      <c r="N2217"/>
    </row>
    <row r="2218" spans="1:14" ht="11.25" customHeight="1" x14ac:dyDescent="0.2">
      <c r="A2218" s="42" t="s">
        <v>42</v>
      </c>
      <c r="B2218" s="44" t="s">
        <v>38</v>
      </c>
      <c r="C2218" s="44" t="s">
        <v>57</v>
      </c>
      <c r="D2218" s="43">
        <v>212287.81699999998</v>
      </c>
      <c r="E2218" s="43">
        <v>-78384.067999999999</v>
      </c>
      <c r="F2218" s="45">
        <v>-52450</v>
      </c>
      <c r="G2218" s="45">
        <v>-26470</v>
      </c>
      <c r="H2218" s="45">
        <v>-97920</v>
      </c>
      <c r="I2218" s="55">
        <f>pro[[#This Row],[Admin expenses 3]]+pro[[#This Row],[Admin expenses 2]]+pro[[#This Row],[Admin expenses 1]]+pro[[#This Row],[COGS]]</f>
        <v>-255224.068</v>
      </c>
      <c r="J2218" s="55">
        <f>pro[[#This Row],[Revenue]]+pro[[#This Row],[AdminExp]]</f>
        <v>-42936.251000000018</v>
      </c>
      <c r="K2218" s="83">
        <f>pro[[#This Row],[Profit]]/pro[[#This Row],[Revenue]]</f>
        <v>-0.20225489906469774</v>
      </c>
      <c r="L2218" s="56">
        <f t="shared" si="34"/>
        <v>3</v>
      </c>
      <c r="M2218" s="82" t="str">
        <f>"Q"&amp;" "&amp;VLOOKUP(pro[[#This Row],[Period]],Mapping!A:B,2,0)</f>
        <v>Q 1</v>
      </c>
      <c r="N2218"/>
    </row>
    <row r="2219" spans="1:14" ht="11.25" customHeight="1" x14ac:dyDescent="0.2">
      <c r="A2219" s="42" t="s">
        <v>42</v>
      </c>
      <c r="B2219" s="44" t="s">
        <v>38</v>
      </c>
      <c r="C2219" s="44" t="s">
        <v>57</v>
      </c>
      <c r="D2219" s="43">
        <v>319854.70999999996</v>
      </c>
      <c r="E2219" s="43">
        <v>-64818.046999999999</v>
      </c>
      <c r="F2219" s="45">
        <v>-31790</v>
      </c>
      <c r="G2219" s="45">
        <v>-45530</v>
      </c>
      <c r="H2219" s="45">
        <v>-46190</v>
      </c>
      <c r="I2219" s="55">
        <f>pro[[#This Row],[Admin expenses 3]]+pro[[#This Row],[Admin expenses 2]]+pro[[#This Row],[Admin expenses 1]]+pro[[#This Row],[COGS]]</f>
        <v>-188328.04699999999</v>
      </c>
      <c r="J2219" s="55">
        <f>pro[[#This Row],[Revenue]]+pro[[#This Row],[AdminExp]]</f>
        <v>131526.66299999997</v>
      </c>
      <c r="K2219" s="83">
        <f>pro[[#This Row],[Profit]]/pro[[#This Row],[Revenue]]</f>
        <v>0.41120752294065011</v>
      </c>
      <c r="L2219" s="56">
        <f t="shared" si="34"/>
        <v>3</v>
      </c>
      <c r="M2219" s="82" t="str">
        <f>"Q"&amp;" "&amp;VLOOKUP(pro[[#This Row],[Period]],Mapping!A:B,2,0)</f>
        <v>Q 1</v>
      </c>
      <c r="N2219"/>
    </row>
    <row r="2220" spans="1:14" ht="11.25" customHeight="1" x14ac:dyDescent="0.2">
      <c r="A2220" s="42" t="s">
        <v>42</v>
      </c>
      <c r="B2220" s="44" t="s">
        <v>38</v>
      </c>
      <c r="C2220" s="44" t="s">
        <v>57</v>
      </c>
      <c r="D2220" s="43">
        <v>4268.9849999999997</v>
      </c>
      <c r="E2220" s="43">
        <v>-563.73099999999999</v>
      </c>
      <c r="F2220" s="45">
        <v>-30630</v>
      </c>
      <c r="G2220" s="45">
        <v>-76270</v>
      </c>
      <c r="H2220" s="45">
        <v>-98740</v>
      </c>
      <c r="I2220" s="55">
        <f>pro[[#This Row],[Admin expenses 3]]+pro[[#This Row],[Admin expenses 2]]+pro[[#This Row],[Admin expenses 1]]+pro[[#This Row],[COGS]]</f>
        <v>-206203.731</v>
      </c>
      <c r="J2220" s="55">
        <f>pro[[#This Row],[Revenue]]+pro[[#This Row],[AdminExp]]</f>
        <v>-201934.74600000001</v>
      </c>
      <c r="K2220" s="83">
        <f>pro[[#This Row],[Profit]]/pro[[#This Row],[Revenue]]</f>
        <v>-47.302753699064304</v>
      </c>
      <c r="L2220" s="56">
        <f t="shared" si="34"/>
        <v>3</v>
      </c>
      <c r="M2220" s="82" t="str">
        <f>"Q"&amp;" "&amp;VLOOKUP(pro[[#This Row],[Period]],Mapping!A:B,2,0)</f>
        <v>Q 1</v>
      </c>
      <c r="N2220"/>
    </row>
    <row r="2221" spans="1:14" ht="11.25" customHeight="1" x14ac:dyDescent="0.2">
      <c r="A2221" s="42" t="s">
        <v>42</v>
      </c>
      <c r="B2221" s="44" t="s">
        <v>38</v>
      </c>
      <c r="C2221" s="44" t="s">
        <v>57</v>
      </c>
      <c r="D2221" s="43">
        <v>89567.898000000001</v>
      </c>
      <c r="E2221" s="43">
        <v>-41369.943999999996</v>
      </c>
      <c r="F2221" s="45">
        <v>-47230</v>
      </c>
      <c r="G2221" s="45">
        <v>-22170</v>
      </c>
      <c r="H2221" s="45">
        <v>-40380</v>
      </c>
      <c r="I2221" s="55">
        <f>pro[[#This Row],[Admin expenses 3]]+pro[[#This Row],[Admin expenses 2]]+pro[[#This Row],[Admin expenses 1]]+pro[[#This Row],[COGS]]</f>
        <v>-151149.94399999999</v>
      </c>
      <c r="J2221" s="55">
        <f>pro[[#This Row],[Revenue]]+pro[[#This Row],[AdminExp]]</f>
        <v>-61582.045999999988</v>
      </c>
      <c r="K2221" s="83">
        <f>pro[[#This Row],[Profit]]/pro[[#This Row],[Revenue]]</f>
        <v>-0.68754595536003293</v>
      </c>
      <c r="L2221" s="56">
        <f t="shared" si="34"/>
        <v>3</v>
      </c>
      <c r="M2221" s="82" t="str">
        <f>"Q"&amp;" "&amp;VLOOKUP(pro[[#This Row],[Period]],Mapping!A:B,2,0)</f>
        <v>Q 1</v>
      </c>
      <c r="N2221"/>
    </row>
    <row r="2222" spans="1:14" ht="11.25" customHeight="1" x14ac:dyDescent="0.2">
      <c r="A2222" s="42" t="s">
        <v>42</v>
      </c>
      <c r="B2222" s="44" t="s">
        <v>38</v>
      </c>
      <c r="C2222" s="44" t="s">
        <v>57</v>
      </c>
      <c r="D2222" s="43">
        <v>142520.90299999999</v>
      </c>
      <c r="E2222" s="43">
        <v>-22383.794999999998</v>
      </c>
      <c r="F2222" s="45">
        <v>-99470</v>
      </c>
      <c r="G2222" s="45">
        <v>-18560</v>
      </c>
      <c r="H2222" s="45">
        <v>-32700</v>
      </c>
      <c r="I2222" s="55">
        <f>pro[[#This Row],[Admin expenses 3]]+pro[[#This Row],[Admin expenses 2]]+pro[[#This Row],[Admin expenses 1]]+pro[[#This Row],[COGS]]</f>
        <v>-173113.79499999998</v>
      </c>
      <c r="J2222" s="55">
        <f>pro[[#This Row],[Revenue]]+pro[[#This Row],[AdminExp]]</f>
        <v>-30592.891999999993</v>
      </c>
      <c r="K2222" s="83">
        <f>pro[[#This Row],[Profit]]/pro[[#This Row],[Revenue]]</f>
        <v>-0.21465547408158081</v>
      </c>
      <c r="L2222" s="56">
        <f t="shared" si="34"/>
        <v>3</v>
      </c>
      <c r="M2222" s="82" t="str">
        <f>"Q"&amp;" "&amp;VLOOKUP(pro[[#This Row],[Period]],Mapping!A:B,2,0)</f>
        <v>Q 1</v>
      </c>
      <c r="N2222"/>
    </row>
    <row r="2223" spans="1:14" ht="11.25" customHeight="1" x14ac:dyDescent="0.2">
      <c r="A2223" s="42" t="s">
        <v>42</v>
      </c>
      <c r="B2223" s="44" t="s">
        <v>38</v>
      </c>
      <c r="C2223" s="44" t="s">
        <v>57</v>
      </c>
      <c r="D2223" s="43">
        <v>79968.468999999997</v>
      </c>
      <c r="E2223" s="43">
        <v>-13416.297999999999</v>
      </c>
      <c r="F2223" s="45">
        <v>-80350</v>
      </c>
      <c r="G2223" s="45">
        <v>-107600</v>
      </c>
      <c r="H2223" s="45">
        <v>-101630</v>
      </c>
      <c r="I2223" s="55">
        <f>pro[[#This Row],[Admin expenses 3]]+pro[[#This Row],[Admin expenses 2]]+pro[[#This Row],[Admin expenses 1]]+pro[[#This Row],[COGS]]</f>
        <v>-302996.29800000001</v>
      </c>
      <c r="J2223" s="55">
        <f>pro[[#This Row],[Revenue]]+pro[[#This Row],[AdminExp]]</f>
        <v>-223027.82900000003</v>
      </c>
      <c r="K2223" s="83">
        <f>pro[[#This Row],[Profit]]/pro[[#This Row],[Revenue]]</f>
        <v>-2.7889470911341325</v>
      </c>
      <c r="L2223" s="56">
        <f t="shared" si="34"/>
        <v>3</v>
      </c>
      <c r="M2223" s="82" t="str">
        <f>"Q"&amp;" "&amp;VLOOKUP(pro[[#This Row],[Period]],Mapping!A:B,2,0)</f>
        <v>Q 1</v>
      </c>
      <c r="N2223"/>
    </row>
    <row r="2224" spans="1:14" ht="11.25" customHeight="1" x14ac:dyDescent="0.2">
      <c r="A2224" s="42" t="s">
        <v>42</v>
      </c>
      <c r="B2224" s="44" t="s">
        <v>38</v>
      </c>
      <c r="C2224" s="44" t="s">
        <v>57</v>
      </c>
      <c r="D2224" s="43">
        <v>246064.80499999999</v>
      </c>
      <c r="E2224" s="43">
        <v>-55319.277999999991</v>
      </c>
      <c r="F2224" s="45">
        <v>-45480</v>
      </c>
      <c r="G2224" s="45">
        <v>-59880</v>
      </c>
      <c r="H2224" s="45">
        <v>-78270</v>
      </c>
      <c r="I2224" s="55">
        <f>pro[[#This Row],[Admin expenses 3]]+pro[[#This Row],[Admin expenses 2]]+pro[[#This Row],[Admin expenses 1]]+pro[[#This Row],[COGS]]</f>
        <v>-238949.27799999999</v>
      </c>
      <c r="J2224" s="55">
        <f>pro[[#This Row],[Revenue]]+pro[[#This Row],[AdminExp]]</f>
        <v>7115.5270000000019</v>
      </c>
      <c r="K2224" s="83">
        <f>pro[[#This Row],[Profit]]/pro[[#This Row],[Revenue]]</f>
        <v>2.8917288679297319E-2</v>
      </c>
      <c r="L2224" s="56">
        <f t="shared" si="34"/>
        <v>3</v>
      </c>
      <c r="M2224" s="82" t="str">
        <f>"Q"&amp;" "&amp;VLOOKUP(pro[[#This Row],[Period]],Mapping!A:B,2,0)</f>
        <v>Q 1</v>
      </c>
      <c r="N2224"/>
    </row>
    <row r="2225" spans="1:14" ht="11.25" customHeight="1" x14ac:dyDescent="0.2">
      <c r="A2225" s="42" t="s">
        <v>42</v>
      </c>
      <c r="B2225" s="44" t="s">
        <v>38</v>
      </c>
      <c r="C2225" s="44" t="s">
        <v>57</v>
      </c>
      <c r="D2225" s="43">
        <v>213500.63</v>
      </c>
      <c r="E2225" s="43">
        <v>-64771.595000000001</v>
      </c>
      <c r="F2225" s="45">
        <v>-106010</v>
      </c>
      <c r="G2225" s="45">
        <v>-54640</v>
      </c>
      <c r="H2225" s="45">
        <v>-81020</v>
      </c>
      <c r="I2225" s="55">
        <f>pro[[#This Row],[Admin expenses 3]]+pro[[#This Row],[Admin expenses 2]]+pro[[#This Row],[Admin expenses 1]]+pro[[#This Row],[COGS]]</f>
        <v>-306441.59499999997</v>
      </c>
      <c r="J2225" s="55">
        <f>pro[[#This Row],[Revenue]]+pro[[#This Row],[AdminExp]]</f>
        <v>-92940.964999999967</v>
      </c>
      <c r="K2225" s="83">
        <f>pro[[#This Row],[Profit]]/pro[[#This Row],[Revenue]]</f>
        <v>-0.43531939460787522</v>
      </c>
      <c r="L2225" s="56">
        <f t="shared" si="34"/>
        <v>3</v>
      </c>
      <c r="M2225" s="82" t="str">
        <f>"Q"&amp;" "&amp;VLOOKUP(pro[[#This Row],[Period]],Mapping!A:B,2,0)</f>
        <v>Q 1</v>
      </c>
      <c r="N2225"/>
    </row>
    <row r="2226" spans="1:14" ht="11.25" customHeight="1" x14ac:dyDescent="0.2">
      <c r="A2226" s="42" t="s">
        <v>42</v>
      </c>
      <c r="B2226" s="44" t="s">
        <v>38</v>
      </c>
      <c r="C2226" s="44" t="s">
        <v>57</v>
      </c>
      <c r="D2226" s="43">
        <v>41600.985999999997</v>
      </c>
      <c r="E2226" s="43">
        <v>-18865.083999999999</v>
      </c>
      <c r="F2226" s="45">
        <v>-76030</v>
      </c>
      <c r="G2226" s="45">
        <v>-99190</v>
      </c>
      <c r="H2226" s="45">
        <v>-18530</v>
      </c>
      <c r="I2226" s="55">
        <f>pro[[#This Row],[Admin expenses 3]]+pro[[#This Row],[Admin expenses 2]]+pro[[#This Row],[Admin expenses 1]]+pro[[#This Row],[COGS]]</f>
        <v>-212615.084</v>
      </c>
      <c r="J2226" s="55">
        <f>pro[[#This Row],[Revenue]]+pro[[#This Row],[AdminExp]]</f>
        <v>-171014.098</v>
      </c>
      <c r="K2226" s="83">
        <f>pro[[#This Row],[Profit]]/pro[[#This Row],[Revenue]]</f>
        <v>-4.1108183830065954</v>
      </c>
      <c r="L2226" s="56">
        <f t="shared" si="34"/>
        <v>3</v>
      </c>
      <c r="M2226" s="82" t="str">
        <f>"Q"&amp;" "&amp;VLOOKUP(pro[[#This Row],[Period]],Mapping!A:B,2,0)</f>
        <v>Q 1</v>
      </c>
      <c r="N2226"/>
    </row>
    <row r="2227" spans="1:14" ht="11.25" customHeight="1" x14ac:dyDescent="0.2">
      <c r="A2227" s="42" t="s">
        <v>42</v>
      </c>
      <c r="B2227" s="44" t="s">
        <v>38</v>
      </c>
      <c r="C2227" s="44" t="s">
        <v>58</v>
      </c>
      <c r="D2227" s="43">
        <v>105922.97099999999</v>
      </c>
      <c r="E2227" s="43">
        <v>-21686.083999999999</v>
      </c>
      <c r="F2227" s="45">
        <v>-54930</v>
      </c>
      <c r="G2227" s="45">
        <v>-59630</v>
      </c>
      <c r="H2227" s="45">
        <v>-42280</v>
      </c>
      <c r="I2227" s="55">
        <f>pro[[#This Row],[Admin expenses 3]]+pro[[#This Row],[Admin expenses 2]]+pro[[#This Row],[Admin expenses 1]]+pro[[#This Row],[COGS]]</f>
        <v>-178526.084</v>
      </c>
      <c r="J2227" s="55">
        <f>pro[[#This Row],[Revenue]]+pro[[#This Row],[AdminExp]]</f>
        <v>-72603.113000000012</v>
      </c>
      <c r="K2227" s="83">
        <f>pro[[#This Row],[Profit]]/pro[[#This Row],[Revenue]]</f>
        <v>-0.68543312479405449</v>
      </c>
      <c r="L2227" s="56">
        <f t="shared" si="34"/>
        <v>3</v>
      </c>
      <c r="M2227" s="82" t="str">
        <f>"Q"&amp;" "&amp;VLOOKUP(pro[[#This Row],[Period]],Mapping!A:B,2,0)</f>
        <v>Q 1</v>
      </c>
      <c r="N2227"/>
    </row>
    <row r="2228" spans="1:14" ht="11.25" customHeight="1" x14ac:dyDescent="0.2">
      <c r="A2228" s="42" t="s">
        <v>42</v>
      </c>
      <c r="B2228" s="44" t="s">
        <v>38</v>
      </c>
      <c r="C2228" s="44" t="s">
        <v>59</v>
      </c>
      <c r="D2228" s="43">
        <v>3330600.1119999997</v>
      </c>
      <c r="E2228" s="43">
        <v>-417978.239</v>
      </c>
      <c r="F2228" s="45">
        <v>-101480</v>
      </c>
      <c r="G2228" s="45">
        <v>-38430</v>
      </c>
      <c r="H2228" s="45">
        <v>-95300</v>
      </c>
      <c r="I2228" s="55">
        <f>pro[[#This Row],[Admin expenses 3]]+pro[[#This Row],[Admin expenses 2]]+pro[[#This Row],[Admin expenses 1]]+pro[[#This Row],[COGS]]</f>
        <v>-653188.23900000006</v>
      </c>
      <c r="J2228" s="55">
        <f>pro[[#This Row],[Revenue]]+pro[[#This Row],[AdminExp]]</f>
        <v>2677411.8729999997</v>
      </c>
      <c r="K2228" s="83">
        <f>pro[[#This Row],[Profit]]/pro[[#This Row],[Revenue]]</f>
        <v>0.80388271871889005</v>
      </c>
      <c r="L2228" s="56">
        <f t="shared" si="34"/>
        <v>3</v>
      </c>
      <c r="M2228" s="82" t="str">
        <f>"Q"&amp;" "&amp;VLOOKUP(pro[[#This Row],[Period]],Mapping!A:B,2,0)</f>
        <v>Q 1</v>
      </c>
      <c r="N2228"/>
    </row>
    <row r="2229" spans="1:14" ht="11.25" customHeight="1" x14ac:dyDescent="0.2">
      <c r="A2229" s="42" t="s">
        <v>42</v>
      </c>
      <c r="B2229" s="44" t="s">
        <v>38</v>
      </c>
      <c r="C2229" s="44" t="s">
        <v>57</v>
      </c>
      <c r="D2229" s="43">
        <v>498790.97099999996</v>
      </c>
      <c r="E2229" s="43">
        <v>-1061352.5929999999</v>
      </c>
      <c r="F2229" s="45">
        <v>-18050</v>
      </c>
      <c r="G2229" s="45">
        <v>-103490</v>
      </c>
      <c r="H2229" s="45">
        <v>-73490</v>
      </c>
      <c r="I2229" s="55">
        <f>pro[[#This Row],[Admin expenses 3]]+pro[[#This Row],[Admin expenses 2]]+pro[[#This Row],[Admin expenses 1]]+pro[[#This Row],[COGS]]</f>
        <v>-1256382.5929999999</v>
      </c>
      <c r="J2229" s="55">
        <f>pro[[#This Row],[Revenue]]+pro[[#This Row],[AdminExp]]</f>
        <v>-757591.62199999997</v>
      </c>
      <c r="K2229" s="83">
        <f>pro[[#This Row],[Profit]]/pro[[#This Row],[Revenue]]</f>
        <v>-1.5188559257220398</v>
      </c>
      <c r="L2229" s="56">
        <f t="shared" si="34"/>
        <v>3</v>
      </c>
      <c r="M2229" s="82" t="str">
        <f>"Q"&amp;" "&amp;VLOOKUP(pro[[#This Row],[Period]],Mapping!A:B,2,0)</f>
        <v>Q 1</v>
      </c>
      <c r="N2229"/>
    </row>
    <row r="2230" spans="1:14" ht="11.25" customHeight="1" x14ac:dyDescent="0.2">
      <c r="A2230" s="42" t="s">
        <v>42</v>
      </c>
      <c r="B2230" s="44" t="s">
        <v>38</v>
      </c>
      <c r="C2230" s="44" t="s">
        <v>57</v>
      </c>
      <c r="D2230" s="43">
        <v>1292193.0419999999</v>
      </c>
      <c r="E2230" s="43">
        <v>-1545306.392</v>
      </c>
      <c r="F2230" s="45">
        <v>-27690</v>
      </c>
      <c r="G2230" s="45">
        <v>-62120</v>
      </c>
      <c r="H2230" s="45">
        <v>-16850</v>
      </c>
      <c r="I2230" s="55">
        <f>pro[[#This Row],[Admin expenses 3]]+pro[[#This Row],[Admin expenses 2]]+pro[[#This Row],[Admin expenses 1]]+pro[[#This Row],[COGS]]</f>
        <v>-1651966.392</v>
      </c>
      <c r="J2230" s="55">
        <f>pro[[#This Row],[Revenue]]+pro[[#This Row],[AdminExp]]</f>
        <v>-359773.35000000009</v>
      </c>
      <c r="K2230" s="83">
        <f>pro[[#This Row],[Profit]]/pro[[#This Row],[Revenue]]</f>
        <v>-0.2784207454353404</v>
      </c>
      <c r="L2230" s="56">
        <f t="shared" si="34"/>
        <v>3</v>
      </c>
      <c r="M2230" s="82" t="str">
        <f>"Q"&amp;" "&amp;VLOOKUP(pro[[#This Row],[Period]],Mapping!A:B,2,0)</f>
        <v>Q 1</v>
      </c>
      <c r="N2230"/>
    </row>
    <row r="2231" spans="1:14" ht="11.25" customHeight="1" x14ac:dyDescent="0.2">
      <c r="A2231" s="42" t="s">
        <v>42</v>
      </c>
      <c r="B2231" s="44" t="s">
        <v>38</v>
      </c>
      <c r="C2231" s="44" t="s">
        <v>57</v>
      </c>
      <c r="D2231" s="43">
        <v>473112.85</v>
      </c>
      <c r="E2231" s="43">
        <v>-262832.67499999999</v>
      </c>
      <c r="F2231" s="45">
        <v>-52290</v>
      </c>
      <c r="G2231" s="45">
        <v>-79630</v>
      </c>
      <c r="H2231" s="45">
        <v>-45170</v>
      </c>
      <c r="I2231" s="55">
        <f>pro[[#This Row],[Admin expenses 3]]+pro[[#This Row],[Admin expenses 2]]+pro[[#This Row],[Admin expenses 1]]+pro[[#This Row],[COGS]]</f>
        <v>-439922.67499999999</v>
      </c>
      <c r="J2231" s="55">
        <f>pro[[#This Row],[Revenue]]+pro[[#This Row],[AdminExp]]</f>
        <v>33190.174999999988</v>
      </c>
      <c r="K2231" s="83">
        <f>pro[[#This Row],[Profit]]/pro[[#This Row],[Revenue]]</f>
        <v>7.0152765878162035E-2</v>
      </c>
      <c r="L2231" s="56">
        <f t="shared" si="34"/>
        <v>3</v>
      </c>
      <c r="M2231" s="82" t="str">
        <f>"Q"&amp;" "&amp;VLOOKUP(pro[[#This Row],[Period]],Mapping!A:B,2,0)</f>
        <v>Q 1</v>
      </c>
      <c r="N2231"/>
    </row>
    <row r="2232" spans="1:14" ht="11.25" customHeight="1" x14ac:dyDescent="0.2">
      <c r="A2232" s="42" t="s">
        <v>42</v>
      </c>
      <c r="B2232" s="44" t="s">
        <v>38</v>
      </c>
      <c r="C2232" s="44" t="s">
        <v>57</v>
      </c>
      <c r="D2232" s="43">
        <v>476437.97600000002</v>
      </c>
      <c r="E2232" s="43">
        <v>-137178.72</v>
      </c>
      <c r="F2232" s="45">
        <v>-93850</v>
      </c>
      <c r="G2232" s="45">
        <v>-55950</v>
      </c>
      <c r="H2232" s="45">
        <v>-107370</v>
      </c>
      <c r="I2232" s="55">
        <f>pro[[#This Row],[Admin expenses 3]]+pro[[#This Row],[Admin expenses 2]]+pro[[#This Row],[Admin expenses 1]]+pro[[#This Row],[COGS]]</f>
        <v>-394348.72</v>
      </c>
      <c r="J2232" s="55">
        <f>pro[[#This Row],[Revenue]]+pro[[#This Row],[AdminExp]]</f>
        <v>82089.256000000052</v>
      </c>
      <c r="K2232" s="83">
        <f>pro[[#This Row],[Profit]]/pro[[#This Row],[Revenue]]</f>
        <v>0.17229788584275249</v>
      </c>
      <c r="L2232" s="56">
        <f t="shared" si="34"/>
        <v>3</v>
      </c>
      <c r="M2232" s="82" t="str">
        <f>"Q"&amp;" "&amp;VLOOKUP(pro[[#This Row],[Period]],Mapping!A:B,2,0)</f>
        <v>Q 1</v>
      </c>
      <c r="N2232"/>
    </row>
    <row r="2233" spans="1:14" ht="11.25" customHeight="1" x14ac:dyDescent="0.2">
      <c r="A2233" s="42" t="s">
        <v>42</v>
      </c>
      <c r="B2233" s="44" t="s">
        <v>38</v>
      </c>
      <c r="C2233" s="44" t="s">
        <v>57</v>
      </c>
      <c r="D2233" s="43">
        <v>251344.856</v>
      </c>
      <c r="E2233" s="43">
        <v>-140061.97099999999</v>
      </c>
      <c r="F2233" s="45">
        <v>-67510</v>
      </c>
      <c r="G2233" s="45">
        <v>-38160</v>
      </c>
      <c r="H2233" s="45">
        <v>-20540</v>
      </c>
      <c r="I2233" s="55">
        <f>pro[[#This Row],[Admin expenses 3]]+pro[[#This Row],[Admin expenses 2]]+pro[[#This Row],[Admin expenses 1]]+pro[[#This Row],[COGS]]</f>
        <v>-266271.97100000002</v>
      </c>
      <c r="J2233" s="55">
        <f>pro[[#This Row],[Revenue]]+pro[[#This Row],[AdminExp]]</f>
        <v>-14927.11500000002</v>
      </c>
      <c r="K2233" s="83">
        <f>pro[[#This Row],[Profit]]/pro[[#This Row],[Revenue]]</f>
        <v>-5.9388981487649858E-2</v>
      </c>
      <c r="L2233" s="56">
        <f t="shared" si="34"/>
        <v>3</v>
      </c>
      <c r="M2233" s="82" t="str">
        <f>"Q"&amp;" "&amp;VLOOKUP(pro[[#This Row],[Period]],Mapping!A:B,2,0)</f>
        <v>Q 1</v>
      </c>
      <c r="N2233"/>
    </row>
    <row r="2234" spans="1:14" ht="11.25" customHeight="1" x14ac:dyDescent="0.2">
      <c r="A2234" s="42" t="s">
        <v>42</v>
      </c>
      <c r="B2234" s="44" t="s">
        <v>38</v>
      </c>
      <c r="C2234" s="44" t="s">
        <v>58</v>
      </c>
      <c r="D2234" s="43">
        <v>549193.17599999998</v>
      </c>
      <c r="E2234" s="43">
        <v>-12035.716</v>
      </c>
      <c r="F2234" s="45">
        <v>-21390</v>
      </c>
      <c r="G2234" s="45">
        <v>-22500</v>
      </c>
      <c r="H2234" s="45">
        <v>-47160</v>
      </c>
      <c r="I2234" s="55">
        <f>pro[[#This Row],[Admin expenses 3]]+pro[[#This Row],[Admin expenses 2]]+pro[[#This Row],[Admin expenses 1]]+pro[[#This Row],[COGS]]</f>
        <v>-103085.716</v>
      </c>
      <c r="J2234" s="55">
        <f>pro[[#This Row],[Revenue]]+pro[[#This Row],[AdminExp]]</f>
        <v>446107.45999999996</v>
      </c>
      <c r="K2234" s="83">
        <f>pro[[#This Row],[Profit]]/pro[[#This Row],[Revenue]]</f>
        <v>0.81229607266642367</v>
      </c>
      <c r="L2234" s="56">
        <f t="shared" si="34"/>
        <v>3</v>
      </c>
      <c r="M2234" s="82" t="str">
        <f>"Q"&amp;" "&amp;VLOOKUP(pro[[#This Row],[Period]],Mapping!A:B,2,0)</f>
        <v>Q 1</v>
      </c>
      <c r="N2234"/>
    </row>
    <row r="2235" spans="1:14" ht="11.25" customHeight="1" x14ac:dyDescent="0.2">
      <c r="A2235" s="42" t="s">
        <v>42</v>
      </c>
      <c r="B2235" s="44" t="s">
        <v>38</v>
      </c>
      <c r="C2235" s="44" t="s">
        <v>59</v>
      </c>
      <c r="D2235" s="43">
        <v>4468037.0419999994</v>
      </c>
      <c r="E2235" s="43">
        <v>-461118.93099999992</v>
      </c>
      <c r="F2235" s="45">
        <v>-23720</v>
      </c>
      <c r="G2235" s="45">
        <v>-25470</v>
      </c>
      <c r="H2235" s="45">
        <v>-12430</v>
      </c>
      <c r="I2235" s="55">
        <f>pro[[#This Row],[Admin expenses 3]]+pro[[#This Row],[Admin expenses 2]]+pro[[#This Row],[Admin expenses 1]]+pro[[#This Row],[COGS]]</f>
        <v>-522738.93099999992</v>
      </c>
      <c r="J2235" s="55">
        <f>pro[[#This Row],[Revenue]]+pro[[#This Row],[AdminExp]]</f>
        <v>3945298.1109999996</v>
      </c>
      <c r="K2235" s="83">
        <f>pro[[#This Row],[Profit]]/pro[[#This Row],[Revenue]]</f>
        <v>0.88300479022752021</v>
      </c>
      <c r="L2235" s="56">
        <f t="shared" si="34"/>
        <v>3</v>
      </c>
      <c r="M2235" s="82" t="str">
        <f>"Q"&amp;" "&amp;VLOOKUP(pro[[#This Row],[Period]],Mapping!A:B,2,0)</f>
        <v>Q 1</v>
      </c>
      <c r="N2235"/>
    </row>
    <row r="2236" spans="1:14" ht="11.25" customHeight="1" x14ac:dyDescent="0.2">
      <c r="A2236" s="42" t="s">
        <v>42</v>
      </c>
      <c r="B2236" s="44" t="s">
        <v>21</v>
      </c>
      <c r="C2236" s="44" t="s">
        <v>57</v>
      </c>
      <c r="D2236" s="43">
        <v>55595.218000000001</v>
      </c>
      <c r="E2236" s="43">
        <v>-117773.80999999998</v>
      </c>
      <c r="F2236" s="45">
        <v>-102850</v>
      </c>
      <c r="G2236" s="45">
        <v>-76090</v>
      </c>
      <c r="H2236" s="45">
        <v>-35970</v>
      </c>
      <c r="I2236" s="55">
        <f>pro[[#This Row],[Admin expenses 3]]+pro[[#This Row],[Admin expenses 2]]+pro[[#This Row],[Admin expenses 1]]+pro[[#This Row],[COGS]]</f>
        <v>-332683.81</v>
      </c>
      <c r="J2236" s="55">
        <f>pro[[#This Row],[Revenue]]+pro[[#This Row],[AdminExp]]</f>
        <v>-277088.592</v>
      </c>
      <c r="K2236" s="83">
        <f>pro[[#This Row],[Profit]]/pro[[#This Row],[Revenue]]</f>
        <v>-4.9840364327737685</v>
      </c>
      <c r="L2236" s="56">
        <f t="shared" si="34"/>
        <v>3</v>
      </c>
      <c r="M2236" s="82" t="str">
        <f>"Q"&amp;" "&amp;VLOOKUP(pro[[#This Row],[Period]],Mapping!A:B,2,0)</f>
        <v>Q 1</v>
      </c>
      <c r="N2236"/>
    </row>
    <row r="2237" spans="1:14" ht="11.25" customHeight="1" x14ac:dyDescent="0.2">
      <c r="A2237" s="42" t="s">
        <v>42</v>
      </c>
      <c r="B2237" s="44" t="s">
        <v>21</v>
      </c>
      <c r="C2237" s="44" t="s">
        <v>57</v>
      </c>
      <c r="D2237" s="43">
        <v>233979.43799999999</v>
      </c>
      <c r="E2237" s="43">
        <v>-269605.59499999997</v>
      </c>
      <c r="F2237" s="45">
        <v>-31720</v>
      </c>
      <c r="G2237" s="45">
        <v>-45080</v>
      </c>
      <c r="H2237" s="45">
        <v>-106980</v>
      </c>
      <c r="I2237" s="55">
        <f>pro[[#This Row],[Admin expenses 3]]+pro[[#This Row],[Admin expenses 2]]+pro[[#This Row],[Admin expenses 1]]+pro[[#This Row],[COGS]]</f>
        <v>-453385.59499999997</v>
      </c>
      <c r="J2237" s="55">
        <f>pro[[#This Row],[Revenue]]+pro[[#This Row],[AdminExp]]</f>
        <v>-219406.15699999998</v>
      </c>
      <c r="K2237" s="83">
        <f>pro[[#This Row],[Profit]]/pro[[#This Row],[Revenue]]</f>
        <v>-0.9377155483209596</v>
      </c>
      <c r="L2237" s="56">
        <f t="shared" si="34"/>
        <v>3</v>
      </c>
      <c r="M2237" s="82" t="str">
        <f>"Q"&amp;" "&amp;VLOOKUP(pro[[#This Row],[Period]],Mapping!A:B,2,0)</f>
        <v>Q 1</v>
      </c>
      <c r="N2237"/>
    </row>
    <row r="2238" spans="1:14" ht="11.25" customHeight="1" x14ac:dyDescent="0.2">
      <c r="A2238" s="42" t="s">
        <v>42</v>
      </c>
      <c r="B2238" s="44" t="s">
        <v>21</v>
      </c>
      <c r="C2238" s="44" t="s">
        <v>57</v>
      </c>
      <c r="D2238" s="43">
        <v>37607.506999999998</v>
      </c>
      <c r="E2238" s="43">
        <v>-36151.135999999999</v>
      </c>
      <c r="F2238" s="45">
        <v>-75870</v>
      </c>
      <c r="G2238" s="45">
        <v>-64930</v>
      </c>
      <c r="H2238" s="45">
        <v>-76930</v>
      </c>
      <c r="I2238" s="55">
        <f>pro[[#This Row],[Admin expenses 3]]+pro[[#This Row],[Admin expenses 2]]+pro[[#This Row],[Admin expenses 1]]+pro[[#This Row],[COGS]]</f>
        <v>-253881.136</v>
      </c>
      <c r="J2238" s="55">
        <f>pro[[#This Row],[Revenue]]+pro[[#This Row],[AdminExp]]</f>
        <v>-216273.62900000002</v>
      </c>
      <c r="K2238" s="83">
        <f>pro[[#This Row],[Profit]]/pro[[#This Row],[Revenue]]</f>
        <v>-5.7508100443882126</v>
      </c>
      <c r="L2238" s="56">
        <f t="shared" si="34"/>
        <v>3</v>
      </c>
      <c r="M2238" s="82" t="str">
        <f>"Q"&amp;" "&amp;VLOOKUP(pro[[#This Row],[Period]],Mapping!A:B,2,0)</f>
        <v>Q 1</v>
      </c>
      <c r="N2238"/>
    </row>
    <row r="2239" spans="1:14" ht="11.25" customHeight="1" x14ac:dyDescent="0.2">
      <c r="A2239" s="42" t="s">
        <v>42</v>
      </c>
      <c r="B2239" s="44" t="s">
        <v>21</v>
      </c>
      <c r="C2239" s="44" t="s">
        <v>58</v>
      </c>
      <c r="D2239" s="43">
        <v>24242.826999999997</v>
      </c>
      <c r="E2239" s="43">
        <v>-31025.119999999995</v>
      </c>
      <c r="F2239" s="45">
        <v>-51680</v>
      </c>
      <c r="G2239" s="45">
        <v>-35750</v>
      </c>
      <c r="H2239" s="45">
        <v>-47380</v>
      </c>
      <c r="I2239" s="55">
        <f>pro[[#This Row],[Admin expenses 3]]+pro[[#This Row],[Admin expenses 2]]+pro[[#This Row],[Admin expenses 1]]+pro[[#This Row],[COGS]]</f>
        <v>-165835.12</v>
      </c>
      <c r="J2239" s="55">
        <f>pro[[#This Row],[Revenue]]+pro[[#This Row],[AdminExp]]</f>
        <v>-141592.29300000001</v>
      </c>
      <c r="K2239" s="83">
        <f>pro[[#This Row],[Profit]]/pro[[#This Row],[Revenue]]</f>
        <v>-5.8405850522300895</v>
      </c>
      <c r="L2239" s="56">
        <f t="shared" si="34"/>
        <v>3</v>
      </c>
      <c r="M2239" s="82" t="str">
        <f>"Q"&amp;" "&amp;VLOOKUP(pro[[#This Row],[Period]],Mapping!A:B,2,0)</f>
        <v>Q 1</v>
      </c>
      <c r="N2239"/>
    </row>
    <row r="2240" spans="1:14" ht="11.25" customHeight="1" x14ac:dyDescent="0.2">
      <c r="A2240" s="42" t="s">
        <v>42</v>
      </c>
      <c r="B2240" s="44" t="s">
        <v>21</v>
      </c>
      <c r="C2240" s="44" t="s">
        <v>59</v>
      </c>
      <c r="D2240" s="43">
        <v>505148.13999999996</v>
      </c>
      <c r="E2240" s="43">
        <v>-635754.28</v>
      </c>
      <c r="F2240" s="45">
        <v>-35800</v>
      </c>
      <c r="G2240" s="45">
        <v>-13610</v>
      </c>
      <c r="H2240" s="45">
        <v>-93520</v>
      </c>
      <c r="I2240" s="55">
        <f>pro[[#This Row],[Admin expenses 3]]+pro[[#This Row],[Admin expenses 2]]+pro[[#This Row],[Admin expenses 1]]+pro[[#This Row],[COGS]]</f>
        <v>-778684.28</v>
      </c>
      <c r="J2240" s="55">
        <f>pro[[#This Row],[Revenue]]+pro[[#This Row],[AdminExp]]</f>
        <v>-273536.14000000007</v>
      </c>
      <c r="K2240" s="83">
        <f>pro[[#This Row],[Profit]]/pro[[#This Row],[Revenue]]</f>
        <v>-0.54149687654001877</v>
      </c>
      <c r="L2240" s="56">
        <f t="shared" si="34"/>
        <v>3</v>
      </c>
      <c r="M2240" s="82" t="str">
        <f>"Q"&amp;" "&amp;VLOOKUP(pro[[#This Row],[Period]],Mapping!A:B,2,0)</f>
        <v>Q 1</v>
      </c>
      <c r="N2240"/>
    </row>
    <row r="2241" spans="1:14" ht="11.25" customHeight="1" x14ac:dyDescent="0.2">
      <c r="A2241" s="42" t="s">
        <v>42</v>
      </c>
      <c r="B2241" s="44" t="s">
        <v>21</v>
      </c>
      <c r="C2241" s="44" t="s">
        <v>57</v>
      </c>
      <c r="D2241" s="43">
        <v>146739.13099999999</v>
      </c>
      <c r="E2241" s="43">
        <v>-109380.59299999999</v>
      </c>
      <c r="F2241" s="45">
        <v>-86240</v>
      </c>
      <c r="G2241" s="45">
        <v>-21030</v>
      </c>
      <c r="H2241" s="45">
        <v>-69260</v>
      </c>
      <c r="I2241" s="55">
        <f>pro[[#This Row],[Admin expenses 3]]+pro[[#This Row],[Admin expenses 2]]+pro[[#This Row],[Admin expenses 1]]+pro[[#This Row],[COGS]]</f>
        <v>-285910.59299999999</v>
      </c>
      <c r="J2241" s="55">
        <f>pro[[#This Row],[Revenue]]+pro[[#This Row],[AdminExp]]</f>
        <v>-139171.462</v>
      </c>
      <c r="K2241" s="83">
        <f>pro[[#This Row],[Profit]]/pro[[#This Row],[Revenue]]</f>
        <v>-0.9484277373838339</v>
      </c>
      <c r="L2241" s="56">
        <f t="shared" si="34"/>
        <v>3</v>
      </c>
      <c r="M2241" s="82" t="str">
        <f>"Q"&amp;" "&amp;VLOOKUP(pro[[#This Row],[Period]],Mapping!A:B,2,0)</f>
        <v>Q 1</v>
      </c>
      <c r="N2241"/>
    </row>
    <row r="2242" spans="1:14" ht="11.25" customHeight="1" x14ac:dyDescent="0.2">
      <c r="A2242" s="42" t="s">
        <v>42</v>
      </c>
      <c r="B2242" s="44" t="s">
        <v>21</v>
      </c>
      <c r="C2242" s="44" t="s">
        <v>57</v>
      </c>
      <c r="D2242" s="43">
        <v>63953.350999999988</v>
      </c>
      <c r="E2242" s="43">
        <v>-28374.695999999996</v>
      </c>
      <c r="F2242" s="45">
        <v>-20120</v>
      </c>
      <c r="G2242" s="45">
        <v>-78800</v>
      </c>
      <c r="H2242" s="45">
        <v>-88650</v>
      </c>
      <c r="I2242" s="55">
        <f>pro[[#This Row],[Admin expenses 3]]+pro[[#This Row],[Admin expenses 2]]+pro[[#This Row],[Admin expenses 1]]+pro[[#This Row],[COGS]]</f>
        <v>-215944.696</v>
      </c>
      <c r="J2242" s="55">
        <f>pro[[#This Row],[Revenue]]+pro[[#This Row],[AdminExp]]</f>
        <v>-151991.345</v>
      </c>
      <c r="K2242" s="83">
        <f>pro[[#This Row],[Profit]]/pro[[#This Row],[Revenue]]</f>
        <v>-2.376597044930453</v>
      </c>
      <c r="L2242" s="56">
        <f t="shared" ref="L2242:L2305" si="35">MONTH(DATEVALUE(A2242&amp;"1"))</f>
        <v>3</v>
      </c>
      <c r="M2242" s="82" t="str">
        <f>"Q"&amp;" "&amp;VLOOKUP(pro[[#This Row],[Period]],Mapping!A:B,2,0)</f>
        <v>Q 1</v>
      </c>
      <c r="N2242"/>
    </row>
    <row r="2243" spans="1:14" ht="11.25" customHeight="1" x14ac:dyDescent="0.2">
      <c r="A2243" s="42" t="s">
        <v>42</v>
      </c>
      <c r="B2243" s="44" t="s">
        <v>21</v>
      </c>
      <c r="C2243" s="44" t="s">
        <v>58</v>
      </c>
      <c r="D2243" s="43">
        <v>27752.634000000002</v>
      </c>
      <c r="E2243" s="43">
        <v>-10744.173999999999</v>
      </c>
      <c r="F2243" s="45">
        <v>-91010</v>
      </c>
      <c r="G2243" s="45">
        <v>-107320</v>
      </c>
      <c r="H2243" s="45">
        <v>-103510</v>
      </c>
      <c r="I2243" s="55">
        <f>pro[[#This Row],[Admin expenses 3]]+pro[[#This Row],[Admin expenses 2]]+pro[[#This Row],[Admin expenses 1]]+pro[[#This Row],[COGS]]</f>
        <v>-312584.174</v>
      </c>
      <c r="J2243" s="55">
        <f>pro[[#This Row],[Revenue]]+pro[[#This Row],[AdminExp]]</f>
        <v>-284831.53999999998</v>
      </c>
      <c r="K2243" s="83">
        <f>pro[[#This Row],[Profit]]/pro[[#This Row],[Revenue]]</f>
        <v>-10.263225465373845</v>
      </c>
      <c r="L2243" s="56">
        <f t="shared" si="35"/>
        <v>3</v>
      </c>
      <c r="M2243" s="82" t="str">
        <f>"Q"&amp;" "&amp;VLOOKUP(pro[[#This Row],[Period]],Mapping!A:B,2,0)</f>
        <v>Q 1</v>
      </c>
      <c r="N2243"/>
    </row>
    <row r="2244" spans="1:14" ht="11.25" customHeight="1" x14ac:dyDescent="0.2">
      <c r="A2244" s="42" t="s">
        <v>42</v>
      </c>
      <c r="B2244" s="44" t="s">
        <v>21</v>
      </c>
      <c r="C2244" s="44" t="s">
        <v>59</v>
      </c>
      <c r="D2244" s="43">
        <v>22330.958999999999</v>
      </c>
      <c r="E2244" s="43">
        <v>-6016.079999999999</v>
      </c>
      <c r="F2244" s="45">
        <v>-15290</v>
      </c>
      <c r="G2244" s="45">
        <v>-27130</v>
      </c>
      <c r="H2244" s="45">
        <v>-57980</v>
      </c>
      <c r="I2244" s="55">
        <f>pro[[#This Row],[Admin expenses 3]]+pro[[#This Row],[Admin expenses 2]]+pro[[#This Row],[Admin expenses 1]]+pro[[#This Row],[COGS]]</f>
        <v>-106416.08</v>
      </c>
      <c r="J2244" s="55">
        <f>pro[[#This Row],[Revenue]]+pro[[#This Row],[AdminExp]]</f>
        <v>-84085.120999999999</v>
      </c>
      <c r="K2244" s="83">
        <f>pro[[#This Row],[Profit]]/pro[[#This Row],[Revenue]]</f>
        <v>-3.7654057311197429</v>
      </c>
      <c r="L2244" s="56">
        <f t="shared" si="35"/>
        <v>3</v>
      </c>
      <c r="M2244" s="82" t="str">
        <f>"Q"&amp;" "&amp;VLOOKUP(pro[[#This Row],[Period]],Mapping!A:B,2,0)</f>
        <v>Q 1</v>
      </c>
      <c r="N2244"/>
    </row>
    <row r="2245" spans="1:14" ht="11.25" customHeight="1" x14ac:dyDescent="0.2">
      <c r="A2245" s="42" t="s">
        <v>42</v>
      </c>
      <c r="B2245" s="44" t="s">
        <v>21</v>
      </c>
      <c r="C2245" s="44" t="s">
        <v>57</v>
      </c>
      <c r="D2245" s="43">
        <v>118760.08899999998</v>
      </c>
      <c r="E2245" s="43">
        <v>-35001.875999999997</v>
      </c>
      <c r="F2245" s="45">
        <v>-80730</v>
      </c>
      <c r="G2245" s="45">
        <v>-75640</v>
      </c>
      <c r="H2245" s="45">
        <v>-44480</v>
      </c>
      <c r="I2245" s="55">
        <f>pro[[#This Row],[Admin expenses 3]]+pro[[#This Row],[Admin expenses 2]]+pro[[#This Row],[Admin expenses 1]]+pro[[#This Row],[COGS]]</f>
        <v>-235851.87599999999</v>
      </c>
      <c r="J2245" s="55">
        <f>pro[[#This Row],[Revenue]]+pro[[#This Row],[AdminExp]]</f>
        <v>-117091.78700000001</v>
      </c>
      <c r="K2245" s="83">
        <f>pro[[#This Row],[Profit]]/pro[[#This Row],[Revenue]]</f>
        <v>-0.98595233454228914</v>
      </c>
      <c r="L2245" s="56">
        <f t="shared" si="35"/>
        <v>3</v>
      </c>
      <c r="M2245" s="82" t="str">
        <f>"Q"&amp;" "&amp;VLOOKUP(pro[[#This Row],[Period]],Mapping!A:B,2,0)</f>
        <v>Q 1</v>
      </c>
      <c r="N2245"/>
    </row>
    <row r="2246" spans="1:14" ht="11.25" customHeight="1" x14ac:dyDescent="0.2">
      <c r="A2246" s="42" t="s">
        <v>42</v>
      </c>
      <c r="B2246" s="44" t="s">
        <v>21</v>
      </c>
      <c r="C2246" s="44" t="s">
        <v>57</v>
      </c>
      <c r="D2246" s="43">
        <v>40601.735999999997</v>
      </c>
      <c r="E2246" s="43">
        <v>-19854.113999999998</v>
      </c>
      <c r="F2246" s="45">
        <v>-47250</v>
      </c>
      <c r="G2246" s="45">
        <v>-75550</v>
      </c>
      <c r="H2246" s="45">
        <v>-16680</v>
      </c>
      <c r="I2246" s="55">
        <f>pro[[#This Row],[Admin expenses 3]]+pro[[#This Row],[Admin expenses 2]]+pro[[#This Row],[Admin expenses 1]]+pro[[#This Row],[COGS]]</f>
        <v>-159334.114</v>
      </c>
      <c r="J2246" s="55">
        <f>pro[[#This Row],[Revenue]]+pro[[#This Row],[AdminExp]]</f>
        <v>-118732.378</v>
      </c>
      <c r="K2246" s="83">
        <f>pro[[#This Row],[Profit]]/pro[[#This Row],[Revenue]]</f>
        <v>-2.9243177680875521</v>
      </c>
      <c r="L2246" s="56">
        <f t="shared" si="35"/>
        <v>3</v>
      </c>
      <c r="M2246" s="82" t="str">
        <f>"Q"&amp;" "&amp;VLOOKUP(pro[[#This Row],[Period]],Mapping!A:B,2,0)</f>
        <v>Q 1</v>
      </c>
      <c r="N2246"/>
    </row>
    <row r="2247" spans="1:14" ht="11.25" customHeight="1" x14ac:dyDescent="0.2">
      <c r="A2247" s="42" t="s">
        <v>42</v>
      </c>
      <c r="B2247" s="44" t="s">
        <v>21</v>
      </c>
      <c r="C2247" s="44" t="s">
        <v>57</v>
      </c>
      <c r="D2247" s="43">
        <v>61917.652999999991</v>
      </c>
      <c r="E2247" s="43">
        <v>-14192.457999999999</v>
      </c>
      <c r="F2247" s="45">
        <v>-33700</v>
      </c>
      <c r="G2247" s="45">
        <v>-17860</v>
      </c>
      <c r="H2247" s="45">
        <v>-42580</v>
      </c>
      <c r="I2247" s="55">
        <f>pro[[#This Row],[Admin expenses 3]]+pro[[#This Row],[Admin expenses 2]]+pro[[#This Row],[Admin expenses 1]]+pro[[#This Row],[COGS]]</f>
        <v>-108332.458</v>
      </c>
      <c r="J2247" s="55">
        <f>pro[[#This Row],[Revenue]]+pro[[#This Row],[AdminExp]]</f>
        <v>-46414.805000000008</v>
      </c>
      <c r="K2247" s="83">
        <f>pro[[#This Row],[Profit]]/pro[[#This Row],[Revenue]]</f>
        <v>-0.74962151746933969</v>
      </c>
      <c r="L2247" s="56">
        <f t="shared" si="35"/>
        <v>3</v>
      </c>
      <c r="M2247" s="82" t="str">
        <f>"Q"&amp;" "&amp;VLOOKUP(pro[[#This Row],[Period]],Mapping!A:B,2,0)</f>
        <v>Q 1</v>
      </c>
      <c r="N2247"/>
    </row>
    <row r="2248" spans="1:14" ht="11.25" customHeight="1" x14ac:dyDescent="0.2">
      <c r="A2248" s="42" t="s">
        <v>42</v>
      </c>
      <c r="B2248" s="44" t="s">
        <v>21</v>
      </c>
      <c r="C2248" s="44" t="s">
        <v>58</v>
      </c>
      <c r="D2248" s="43">
        <v>22330.958999999999</v>
      </c>
      <c r="E2248" s="43">
        <v>-7354.1929999999993</v>
      </c>
      <c r="F2248" s="45">
        <v>-50980</v>
      </c>
      <c r="G2248" s="45">
        <v>-65560</v>
      </c>
      <c r="H2248" s="45">
        <v>-107210</v>
      </c>
      <c r="I2248" s="55">
        <f>pro[[#This Row],[Admin expenses 3]]+pro[[#This Row],[Admin expenses 2]]+pro[[#This Row],[Admin expenses 1]]+pro[[#This Row],[COGS]]</f>
        <v>-231104.193</v>
      </c>
      <c r="J2248" s="55">
        <f>pro[[#This Row],[Revenue]]+pro[[#This Row],[AdminExp]]</f>
        <v>-208773.234</v>
      </c>
      <c r="K2248" s="83">
        <f>pro[[#This Row],[Profit]]/pro[[#This Row],[Revenue]]</f>
        <v>-9.3490491832437659</v>
      </c>
      <c r="L2248" s="56">
        <f t="shared" si="35"/>
        <v>3</v>
      </c>
      <c r="M2248" s="82" t="str">
        <f>"Q"&amp;" "&amp;VLOOKUP(pro[[#This Row],[Period]],Mapping!A:B,2,0)</f>
        <v>Q 1</v>
      </c>
      <c r="N2248"/>
    </row>
    <row r="2249" spans="1:14" ht="11.25" customHeight="1" x14ac:dyDescent="0.2">
      <c r="A2249" s="42" t="s">
        <v>42</v>
      </c>
      <c r="B2249" s="44" t="s">
        <v>21</v>
      </c>
      <c r="C2249" s="44" t="s">
        <v>59</v>
      </c>
      <c r="D2249" s="43">
        <v>64370.683999999994</v>
      </c>
      <c r="E2249" s="43">
        <v>-53707.493000000002</v>
      </c>
      <c r="F2249" s="45">
        <v>-104630</v>
      </c>
      <c r="G2249" s="45">
        <v>-14570</v>
      </c>
      <c r="H2249" s="45">
        <v>-94690</v>
      </c>
      <c r="I2249" s="55">
        <f>pro[[#This Row],[Admin expenses 3]]+pro[[#This Row],[Admin expenses 2]]+pro[[#This Row],[Admin expenses 1]]+pro[[#This Row],[COGS]]</f>
        <v>-267597.49300000002</v>
      </c>
      <c r="J2249" s="55">
        <f>pro[[#This Row],[Revenue]]+pro[[#This Row],[AdminExp]]</f>
        <v>-203226.80900000001</v>
      </c>
      <c r="K2249" s="83">
        <f>pro[[#This Row],[Profit]]/pro[[#This Row],[Revenue]]</f>
        <v>-3.157132973761783</v>
      </c>
      <c r="L2249" s="56">
        <f t="shared" si="35"/>
        <v>3</v>
      </c>
      <c r="M2249" s="82" t="str">
        <f>"Q"&amp;" "&amp;VLOOKUP(pro[[#This Row],[Period]],Mapping!A:B,2,0)</f>
        <v>Q 1</v>
      </c>
      <c r="N2249"/>
    </row>
    <row r="2250" spans="1:14" ht="11.25" customHeight="1" x14ac:dyDescent="0.2">
      <c r="A2250" s="42" t="s">
        <v>42</v>
      </c>
      <c r="B2250" s="44" t="s">
        <v>21</v>
      </c>
      <c r="C2250" s="44" t="s">
        <v>60</v>
      </c>
      <c r="D2250" s="43">
        <v>18974.983999999997</v>
      </c>
      <c r="E2250" s="43">
        <v>-1233.4209999999998</v>
      </c>
      <c r="F2250" s="45">
        <v>-70630</v>
      </c>
      <c r="G2250" s="45">
        <v>-78790</v>
      </c>
      <c r="H2250" s="45">
        <v>-41480</v>
      </c>
      <c r="I2250" s="55">
        <f>pro[[#This Row],[Admin expenses 3]]+pro[[#This Row],[Admin expenses 2]]+pro[[#This Row],[Admin expenses 1]]+pro[[#This Row],[COGS]]</f>
        <v>-192133.421</v>
      </c>
      <c r="J2250" s="55">
        <f>pro[[#This Row],[Revenue]]+pro[[#This Row],[AdminExp]]</f>
        <v>-173158.43700000001</v>
      </c>
      <c r="K2250" s="83">
        <f>pro[[#This Row],[Profit]]/pro[[#This Row],[Revenue]]</f>
        <v>-9.1256170229181759</v>
      </c>
      <c r="L2250" s="56">
        <f t="shared" si="35"/>
        <v>3</v>
      </c>
      <c r="M2250" s="82" t="str">
        <f>"Q"&amp;" "&amp;VLOOKUP(pro[[#This Row],[Period]],Mapping!A:B,2,0)</f>
        <v>Q 1</v>
      </c>
      <c r="N2250"/>
    </row>
    <row r="2251" spans="1:14" ht="11.25" customHeight="1" x14ac:dyDescent="0.2">
      <c r="A2251" s="42" t="s">
        <v>42</v>
      </c>
      <c r="B2251" s="44" t="s">
        <v>21</v>
      </c>
      <c r="C2251" s="44" t="s">
        <v>57</v>
      </c>
      <c r="D2251" s="43">
        <v>76175.693999999989</v>
      </c>
      <c r="E2251" s="43">
        <v>-3255.1260000000002</v>
      </c>
      <c r="F2251" s="45">
        <v>-35720</v>
      </c>
      <c r="G2251" s="45">
        <v>-91800</v>
      </c>
      <c r="H2251" s="45">
        <v>-46420</v>
      </c>
      <c r="I2251" s="55">
        <f>pro[[#This Row],[Admin expenses 3]]+pro[[#This Row],[Admin expenses 2]]+pro[[#This Row],[Admin expenses 1]]+pro[[#This Row],[COGS]]</f>
        <v>-177195.12599999999</v>
      </c>
      <c r="J2251" s="55">
        <f>pro[[#This Row],[Revenue]]+pro[[#This Row],[AdminExp]]</f>
        <v>-101019.432</v>
      </c>
      <c r="K2251" s="83">
        <f>pro[[#This Row],[Profit]]/pro[[#This Row],[Revenue]]</f>
        <v>-1.3261373371931473</v>
      </c>
      <c r="L2251" s="56">
        <f t="shared" si="35"/>
        <v>3</v>
      </c>
      <c r="M2251" s="82" t="str">
        <f>"Q"&amp;" "&amp;VLOOKUP(pro[[#This Row],[Period]],Mapping!A:B,2,0)</f>
        <v>Q 1</v>
      </c>
      <c r="N2251"/>
    </row>
    <row r="2252" spans="1:14" ht="11.25" customHeight="1" x14ac:dyDescent="0.2">
      <c r="A2252" s="42" t="s">
        <v>42</v>
      </c>
      <c r="B2252" s="44" t="s">
        <v>21</v>
      </c>
      <c r="C2252" s="44" t="s">
        <v>58</v>
      </c>
      <c r="D2252" s="43">
        <v>190903.26499999998</v>
      </c>
      <c r="E2252" s="43">
        <v>-10802.981</v>
      </c>
      <c r="F2252" s="45">
        <v>-99510</v>
      </c>
      <c r="G2252" s="45">
        <v>-100630</v>
      </c>
      <c r="H2252" s="45">
        <v>-68740</v>
      </c>
      <c r="I2252" s="55">
        <f>pro[[#This Row],[Admin expenses 3]]+pro[[#This Row],[Admin expenses 2]]+pro[[#This Row],[Admin expenses 1]]+pro[[#This Row],[COGS]]</f>
        <v>-279682.98100000003</v>
      </c>
      <c r="J2252" s="55">
        <f>pro[[#This Row],[Revenue]]+pro[[#This Row],[AdminExp]]</f>
        <v>-88779.716000000044</v>
      </c>
      <c r="K2252" s="83">
        <f>pro[[#This Row],[Profit]]/pro[[#This Row],[Revenue]]</f>
        <v>-0.46505079941927685</v>
      </c>
      <c r="L2252" s="56">
        <f t="shared" si="35"/>
        <v>3</v>
      </c>
      <c r="M2252" s="82" t="str">
        <f>"Q"&amp;" "&amp;VLOOKUP(pro[[#This Row],[Period]],Mapping!A:B,2,0)</f>
        <v>Q 1</v>
      </c>
      <c r="N2252"/>
    </row>
    <row r="2253" spans="1:14" ht="11.25" customHeight="1" x14ac:dyDescent="0.2">
      <c r="A2253" s="42" t="s">
        <v>42</v>
      </c>
      <c r="B2253" s="44" t="s">
        <v>21</v>
      </c>
      <c r="C2253" s="44" t="s">
        <v>59</v>
      </c>
      <c r="D2253" s="43">
        <v>305569.70500000002</v>
      </c>
      <c r="E2253" s="43">
        <v>-31695.621999999996</v>
      </c>
      <c r="F2253" s="45">
        <v>-23730</v>
      </c>
      <c r="G2253" s="45">
        <v>-17160</v>
      </c>
      <c r="H2253" s="45">
        <v>-24560</v>
      </c>
      <c r="I2253" s="55">
        <f>pro[[#This Row],[Admin expenses 3]]+pro[[#This Row],[Admin expenses 2]]+pro[[#This Row],[Admin expenses 1]]+pro[[#This Row],[COGS]]</f>
        <v>-97145.622000000003</v>
      </c>
      <c r="J2253" s="55">
        <f>pro[[#This Row],[Revenue]]+pro[[#This Row],[AdminExp]]</f>
        <v>208424.08300000001</v>
      </c>
      <c r="K2253" s="83">
        <f>pro[[#This Row],[Profit]]/pro[[#This Row],[Revenue]]</f>
        <v>0.68208359529620255</v>
      </c>
      <c r="L2253" s="56">
        <f t="shared" si="35"/>
        <v>3</v>
      </c>
      <c r="M2253" s="82" t="str">
        <f>"Q"&amp;" "&amp;VLOOKUP(pro[[#This Row],[Period]],Mapping!A:B,2,0)</f>
        <v>Q 1</v>
      </c>
      <c r="N2253"/>
    </row>
    <row r="2254" spans="1:14" ht="11.25" customHeight="1" x14ac:dyDescent="0.2">
      <c r="A2254" s="42" t="s">
        <v>42</v>
      </c>
      <c r="B2254" s="44" t="s">
        <v>21</v>
      </c>
      <c r="C2254" s="44" t="s">
        <v>60</v>
      </c>
      <c r="D2254" s="43">
        <v>19393.149999999998</v>
      </c>
      <c r="E2254" s="43">
        <v>-2683.9049999999997</v>
      </c>
      <c r="F2254" s="45">
        <v>-45960</v>
      </c>
      <c r="G2254" s="45">
        <v>-72770</v>
      </c>
      <c r="H2254" s="45">
        <v>-34590</v>
      </c>
      <c r="I2254" s="55">
        <f>pro[[#This Row],[Admin expenses 3]]+pro[[#This Row],[Admin expenses 2]]+pro[[#This Row],[Admin expenses 1]]+pro[[#This Row],[COGS]]</f>
        <v>-156003.905</v>
      </c>
      <c r="J2254" s="55">
        <f>pro[[#This Row],[Revenue]]+pro[[#This Row],[AdminExp]]</f>
        <v>-136610.755</v>
      </c>
      <c r="K2254" s="83">
        <f>pro[[#This Row],[Profit]]/pro[[#This Row],[Revenue]]</f>
        <v>-7.044278778847171</v>
      </c>
      <c r="L2254" s="56">
        <f t="shared" si="35"/>
        <v>3</v>
      </c>
      <c r="M2254" s="82" t="str">
        <f>"Q"&amp;" "&amp;VLOOKUP(pro[[#This Row],[Period]],Mapping!A:B,2,0)</f>
        <v>Q 1</v>
      </c>
      <c r="N2254"/>
    </row>
    <row r="2255" spans="1:14" ht="11.25" customHeight="1" x14ac:dyDescent="0.2">
      <c r="A2255" s="42" t="s">
        <v>42</v>
      </c>
      <c r="B2255" s="44" t="s">
        <v>21</v>
      </c>
      <c r="C2255" s="44" t="s">
        <v>57</v>
      </c>
      <c r="D2255" s="43">
        <v>120088.374</v>
      </c>
      <c r="E2255" s="43">
        <v>-12830.845999999998</v>
      </c>
      <c r="F2255" s="45">
        <v>-20720</v>
      </c>
      <c r="G2255" s="45">
        <v>-13460</v>
      </c>
      <c r="H2255" s="45">
        <v>-39820</v>
      </c>
      <c r="I2255" s="55">
        <f>pro[[#This Row],[Admin expenses 3]]+pro[[#This Row],[Admin expenses 2]]+pro[[#This Row],[Admin expenses 1]]+pro[[#This Row],[COGS]]</f>
        <v>-86830.84599999999</v>
      </c>
      <c r="J2255" s="55">
        <f>pro[[#This Row],[Revenue]]+pro[[#This Row],[AdminExp]]</f>
        <v>33257.528000000006</v>
      </c>
      <c r="K2255" s="83">
        <f>pro[[#This Row],[Profit]]/pro[[#This Row],[Revenue]]</f>
        <v>0.27694211264780727</v>
      </c>
      <c r="L2255" s="56">
        <f t="shared" si="35"/>
        <v>3</v>
      </c>
      <c r="M2255" s="82" t="str">
        <f>"Q"&amp;" "&amp;VLOOKUP(pro[[#This Row],[Period]],Mapping!A:B,2,0)</f>
        <v>Q 1</v>
      </c>
      <c r="N2255"/>
    </row>
    <row r="2256" spans="1:14" ht="11.25" customHeight="1" x14ac:dyDescent="0.2">
      <c r="A2256" s="42" t="s">
        <v>42</v>
      </c>
      <c r="B2256" s="44" t="s">
        <v>21</v>
      </c>
      <c r="C2256" s="44" t="s">
        <v>58</v>
      </c>
      <c r="D2256" s="43">
        <v>546211.76399999997</v>
      </c>
      <c r="E2256" s="43">
        <v>-59117.281999999992</v>
      </c>
      <c r="F2256" s="45">
        <v>-77800</v>
      </c>
      <c r="G2256" s="45">
        <v>-106440</v>
      </c>
      <c r="H2256" s="45">
        <v>-26960</v>
      </c>
      <c r="I2256" s="55">
        <f>pro[[#This Row],[Admin expenses 3]]+pro[[#This Row],[Admin expenses 2]]+pro[[#This Row],[Admin expenses 1]]+pro[[#This Row],[COGS]]</f>
        <v>-270317.28200000001</v>
      </c>
      <c r="J2256" s="55">
        <f>pro[[#This Row],[Revenue]]+pro[[#This Row],[AdminExp]]</f>
        <v>275894.48199999996</v>
      </c>
      <c r="K2256" s="83">
        <f>pro[[#This Row],[Profit]]/pro[[#This Row],[Revenue]]</f>
        <v>0.50510534591854739</v>
      </c>
      <c r="L2256" s="56">
        <f t="shared" si="35"/>
        <v>3</v>
      </c>
      <c r="M2256" s="82" t="str">
        <f>"Q"&amp;" "&amp;VLOOKUP(pro[[#This Row],[Period]],Mapping!A:B,2,0)</f>
        <v>Q 1</v>
      </c>
      <c r="N2256"/>
    </row>
    <row r="2257" spans="1:14" ht="11.25" customHeight="1" x14ac:dyDescent="0.2">
      <c r="A2257" s="42" t="s">
        <v>42</v>
      </c>
      <c r="B2257" s="44" t="s">
        <v>21</v>
      </c>
      <c r="C2257" s="44" t="s">
        <v>59</v>
      </c>
      <c r="D2257" s="43">
        <v>22136.883999999998</v>
      </c>
      <c r="E2257" s="43">
        <v>-26020.371999999999</v>
      </c>
      <c r="F2257" s="45">
        <v>-102410</v>
      </c>
      <c r="G2257" s="45">
        <v>-14560</v>
      </c>
      <c r="H2257" s="45">
        <v>-40730</v>
      </c>
      <c r="I2257" s="55">
        <f>pro[[#This Row],[Admin expenses 3]]+pro[[#This Row],[Admin expenses 2]]+pro[[#This Row],[Admin expenses 1]]+pro[[#This Row],[COGS]]</f>
        <v>-183720.372</v>
      </c>
      <c r="J2257" s="55">
        <f>pro[[#This Row],[Revenue]]+pro[[#This Row],[AdminExp]]</f>
        <v>-161583.48800000001</v>
      </c>
      <c r="K2257" s="83">
        <f>pro[[#This Row],[Profit]]/pro[[#This Row],[Revenue]]</f>
        <v>-7.2992878311148051</v>
      </c>
      <c r="L2257" s="56">
        <f t="shared" si="35"/>
        <v>3</v>
      </c>
      <c r="M2257" s="82" t="str">
        <f>"Q"&amp;" "&amp;VLOOKUP(pro[[#This Row],[Period]],Mapping!A:B,2,0)</f>
        <v>Q 1</v>
      </c>
      <c r="N2257"/>
    </row>
    <row r="2258" spans="1:14" ht="11.25" customHeight="1" x14ac:dyDescent="0.2">
      <c r="A2258" s="42" t="s">
        <v>42</v>
      </c>
      <c r="B2258" s="44" t="s">
        <v>21</v>
      </c>
      <c r="C2258" s="44" t="s">
        <v>60</v>
      </c>
      <c r="D2258" s="43">
        <v>50704.25499999999</v>
      </c>
      <c r="E2258" s="43">
        <v>-71902.928999999989</v>
      </c>
      <c r="F2258" s="45">
        <v>-103170</v>
      </c>
      <c r="G2258" s="45">
        <v>-89110</v>
      </c>
      <c r="H2258" s="45">
        <v>-28930</v>
      </c>
      <c r="I2258" s="55">
        <f>pro[[#This Row],[Admin expenses 3]]+pro[[#This Row],[Admin expenses 2]]+pro[[#This Row],[Admin expenses 1]]+pro[[#This Row],[COGS]]</f>
        <v>-293112.929</v>
      </c>
      <c r="J2258" s="55">
        <f>pro[[#This Row],[Revenue]]+pro[[#This Row],[AdminExp]]</f>
        <v>-242408.674</v>
      </c>
      <c r="K2258" s="83">
        <f>pro[[#This Row],[Profit]]/pro[[#This Row],[Revenue]]</f>
        <v>-4.7808349417617917</v>
      </c>
      <c r="L2258" s="56">
        <f t="shared" si="35"/>
        <v>3</v>
      </c>
      <c r="M2258" s="82" t="str">
        <f>"Q"&amp;" "&amp;VLOOKUP(pro[[#This Row],[Period]],Mapping!A:B,2,0)</f>
        <v>Q 1</v>
      </c>
      <c r="N2258"/>
    </row>
    <row r="2259" spans="1:14" ht="11.25" customHeight="1" x14ac:dyDescent="0.2">
      <c r="A2259" s="42" t="s">
        <v>42</v>
      </c>
      <c r="B2259" s="44" t="s">
        <v>21</v>
      </c>
      <c r="C2259" s="44" t="s">
        <v>57</v>
      </c>
      <c r="D2259" s="43">
        <v>20542.423999999999</v>
      </c>
      <c r="E2259" s="43">
        <v>-42107.1</v>
      </c>
      <c r="F2259" s="45">
        <v>-76130</v>
      </c>
      <c r="G2259" s="45">
        <v>-72570</v>
      </c>
      <c r="H2259" s="45">
        <v>-96760</v>
      </c>
      <c r="I2259" s="55">
        <f>pro[[#This Row],[Admin expenses 3]]+pro[[#This Row],[Admin expenses 2]]+pro[[#This Row],[Admin expenses 1]]+pro[[#This Row],[COGS]]</f>
        <v>-287567.09999999998</v>
      </c>
      <c r="J2259" s="55">
        <f>pro[[#This Row],[Revenue]]+pro[[#This Row],[AdminExp]]</f>
        <v>-267024.67599999998</v>
      </c>
      <c r="K2259" s="83">
        <f>pro[[#This Row],[Profit]]/pro[[#This Row],[Revenue]]</f>
        <v>-12.998693630313539</v>
      </c>
      <c r="L2259" s="56">
        <f t="shared" si="35"/>
        <v>3</v>
      </c>
      <c r="M2259" s="82" t="str">
        <f>"Q"&amp;" "&amp;VLOOKUP(pro[[#This Row],[Period]],Mapping!A:B,2,0)</f>
        <v>Q 1</v>
      </c>
      <c r="N2259"/>
    </row>
    <row r="2260" spans="1:14" ht="11.25" customHeight="1" x14ac:dyDescent="0.2">
      <c r="A2260" s="42" t="s">
        <v>42</v>
      </c>
      <c r="B2260" s="44" t="s">
        <v>21</v>
      </c>
      <c r="C2260" s="44" t="s">
        <v>58</v>
      </c>
      <c r="D2260" s="43">
        <v>31766.398999999998</v>
      </c>
      <c r="E2260" s="43">
        <v>-23915.352999999999</v>
      </c>
      <c r="F2260" s="45">
        <v>-60150</v>
      </c>
      <c r="G2260" s="45">
        <v>-31380</v>
      </c>
      <c r="H2260" s="45">
        <v>-15770</v>
      </c>
      <c r="I2260" s="55">
        <f>pro[[#This Row],[Admin expenses 3]]+pro[[#This Row],[Admin expenses 2]]+pro[[#This Row],[Admin expenses 1]]+pro[[#This Row],[COGS]]</f>
        <v>-131215.353</v>
      </c>
      <c r="J2260" s="55">
        <f>pro[[#This Row],[Revenue]]+pro[[#This Row],[AdminExp]]</f>
        <v>-99448.953999999998</v>
      </c>
      <c r="K2260" s="83">
        <f>pro[[#This Row],[Profit]]/pro[[#This Row],[Revenue]]</f>
        <v>-3.1306335351388115</v>
      </c>
      <c r="L2260" s="56">
        <f t="shared" si="35"/>
        <v>3</v>
      </c>
      <c r="M2260" s="82" t="str">
        <f>"Q"&amp;" "&amp;VLOOKUP(pro[[#This Row],[Period]],Mapping!A:B,2,0)</f>
        <v>Q 1</v>
      </c>
      <c r="N2260"/>
    </row>
    <row r="2261" spans="1:14" ht="11.25" customHeight="1" x14ac:dyDescent="0.2">
      <c r="A2261" s="42" t="s">
        <v>42</v>
      </c>
      <c r="B2261" s="44" t="s">
        <v>21</v>
      </c>
      <c r="C2261" s="44" t="s">
        <v>59</v>
      </c>
      <c r="D2261" s="43">
        <v>8964.1159999999982</v>
      </c>
      <c r="E2261" s="43">
        <v>-12985.98</v>
      </c>
      <c r="F2261" s="45">
        <v>-13950</v>
      </c>
      <c r="G2261" s="45">
        <v>-51890</v>
      </c>
      <c r="H2261" s="45">
        <v>-105900</v>
      </c>
      <c r="I2261" s="55">
        <f>pro[[#This Row],[Admin expenses 3]]+pro[[#This Row],[Admin expenses 2]]+pro[[#This Row],[Admin expenses 1]]+pro[[#This Row],[COGS]]</f>
        <v>-184725.98</v>
      </c>
      <c r="J2261" s="55">
        <f>pro[[#This Row],[Revenue]]+pro[[#This Row],[AdminExp]]</f>
        <v>-175761.864</v>
      </c>
      <c r="K2261" s="83">
        <f>pro[[#This Row],[Profit]]/pro[[#This Row],[Revenue]]</f>
        <v>-19.607272373539125</v>
      </c>
      <c r="L2261" s="56">
        <f t="shared" si="35"/>
        <v>3</v>
      </c>
      <c r="M2261" s="82" t="str">
        <f>"Q"&amp;" "&amp;VLOOKUP(pro[[#This Row],[Period]],Mapping!A:B,2,0)</f>
        <v>Q 1</v>
      </c>
      <c r="N2261"/>
    </row>
    <row r="2262" spans="1:14" ht="11.25" customHeight="1" x14ac:dyDescent="0.2">
      <c r="A2262" s="42" t="s">
        <v>42</v>
      </c>
      <c r="B2262" s="44" t="s">
        <v>21</v>
      </c>
      <c r="C2262" s="44" t="s">
        <v>60</v>
      </c>
      <c r="D2262" s="43">
        <v>39011.426999999996</v>
      </c>
      <c r="E2262" s="43">
        <v>-33424.565999999999</v>
      </c>
      <c r="F2262" s="45">
        <v>-100150</v>
      </c>
      <c r="G2262" s="45">
        <v>-102140</v>
      </c>
      <c r="H2262" s="45">
        <v>-77530</v>
      </c>
      <c r="I2262" s="55">
        <f>pro[[#This Row],[Admin expenses 3]]+pro[[#This Row],[Admin expenses 2]]+pro[[#This Row],[Admin expenses 1]]+pro[[#This Row],[COGS]]</f>
        <v>-313244.56599999999</v>
      </c>
      <c r="J2262" s="55">
        <f>pro[[#This Row],[Revenue]]+pro[[#This Row],[AdminExp]]</f>
        <v>-274233.13899999997</v>
      </c>
      <c r="K2262" s="83">
        <f>pro[[#This Row],[Profit]]/pro[[#This Row],[Revenue]]</f>
        <v>-7.0295592878466095</v>
      </c>
      <c r="L2262" s="56">
        <f t="shared" si="35"/>
        <v>3</v>
      </c>
      <c r="M2262" s="82" t="str">
        <f>"Q"&amp;" "&amp;VLOOKUP(pro[[#This Row],[Period]],Mapping!A:B,2,0)</f>
        <v>Q 1</v>
      </c>
      <c r="N2262"/>
    </row>
    <row r="2263" spans="1:14" ht="11.25" customHeight="1" x14ac:dyDescent="0.2">
      <c r="A2263" s="42" t="s">
        <v>42</v>
      </c>
      <c r="B2263" s="44" t="s">
        <v>21</v>
      </c>
      <c r="C2263" s="44" t="s">
        <v>57</v>
      </c>
      <c r="D2263" s="43">
        <v>63125.082999999999</v>
      </c>
      <c r="E2263" s="43">
        <v>-52239.662999999993</v>
      </c>
      <c r="F2263" s="45">
        <v>-33390</v>
      </c>
      <c r="G2263" s="45">
        <v>-84160</v>
      </c>
      <c r="H2263" s="45">
        <v>-35830</v>
      </c>
      <c r="I2263" s="55">
        <f>pro[[#This Row],[Admin expenses 3]]+pro[[#This Row],[Admin expenses 2]]+pro[[#This Row],[Admin expenses 1]]+pro[[#This Row],[COGS]]</f>
        <v>-205619.663</v>
      </c>
      <c r="J2263" s="55">
        <f>pro[[#This Row],[Revenue]]+pro[[#This Row],[AdminExp]]</f>
        <v>-142494.58000000002</v>
      </c>
      <c r="K2263" s="83">
        <f>pro[[#This Row],[Profit]]/pro[[#This Row],[Revenue]]</f>
        <v>-2.2573369131253265</v>
      </c>
      <c r="L2263" s="56">
        <f t="shared" si="35"/>
        <v>3</v>
      </c>
      <c r="M2263" s="82" t="str">
        <f>"Q"&amp;" "&amp;VLOOKUP(pro[[#This Row],[Period]],Mapping!A:B,2,0)</f>
        <v>Q 1</v>
      </c>
      <c r="N2263"/>
    </row>
    <row r="2264" spans="1:14" ht="11.25" customHeight="1" x14ac:dyDescent="0.2">
      <c r="A2264" s="42" t="s">
        <v>42</v>
      </c>
      <c r="B2264" s="44" t="s">
        <v>21</v>
      </c>
      <c r="C2264" s="44" t="s">
        <v>57</v>
      </c>
      <c r="D2264" s="43">
        <v>70125.838999999993</v>
      </c>
      <c r="E2264" s="43">
        <v>-114427.18</v>
      </c>
      <c r="F2264" s="45">
        <v>-59860</v>
      </c>
      <c r="G2264" s="45">
        <v>-18380</v>
      </c>
      <c r="H2264" s="45">
        <v>-106630</v>
      </c>
      <c r="I2264" s="55">
        <f>pro[[#This Row],[Admin expenses 3]]+pro[[#This Row],[Admin expenses 2]]+pro[[#This Row],[Admin expenses 1]]+pro[[#This Row],[COGS]]</f>
        <v>-299297.18</v>
      </c>
      <c r="J2264" s="55">
        <f>pro[[#This Row],[Revenue]]+pro[[#This Row],[AdminExp]]</f>
        <v>-229171.34100000001</v>
      </c>
      <c r="K2264" s="83">
        <f>pro[[#This Row],[Profit]]/pro[[#This Row],[Revenue]]</f>
        <v>-3.2680014138583076</v>
      </c>
      <c r="L2264" s="56">
        <f t="shared" si="35"/>
        <v>3</v>
      </c>
      <c r="M2264" s="82" t="str">
        <f>"Q"&amp;" "&amp;VLOOKUP(pro[[#This Row],[Period]],Mapping!A:B,2,0)</f>
        <v>Q 1</v>
      </c>
      <c r="N2264"/>
    </row>
    <row r="2265" spans="1:14" ht="11.25" customHeight="1" x14ac:dyDescent="0.2">
      <c r="A2265" s="42" t="s">
        <v>42</v>
      </c>
      <c r="B2265" s="44" t="s">
        <v>21</v>
      </c>
      <c r="C2265" s="44" t="s">
        <v>58</v>
      </c>
      <c r="D2265" s="43">
        <v>10002.726999999999</v>
      </c>
      <c r="E2265" s="43">
        <v>-15494.233999999999</v>
      </c>
      <c r="F2265" s="45">
        <v>-64360</v>
      </c>
      <c r="G2265" s="45">
        <v>-81830</v>
      </c>
      <c r="H2265" s="45">
        <v>-92130</v>
      </c>
      <c r="I2265" s="55">
        <f>pro[[#This Row],[Admin expenses 3]]+pro[[#This Row],[Admin expenses 2]]+pro[[#This Row],[Admin expenses 1]]+pro[[#This Row],[COGS]]</f>
        <v>-253814.234</v>
      </c>
      <c r="J2265" s="55">
        <f>pro[[#This Row],[Revenue]]+pro[[#This Row],[AdminExp]]</f>
        <v>-243811.50699999998</v>
      </c>
      <c r="K2265" s="83">
        <f>pro[[#This Row],[Profit]]/pro[[#This Row],[Revenue]]</f>
        <v>-24.374503772821154</v>
      </c>
      <c r="L2265" s="56">
        <f t="shared" si="35"/>
        <v>3</v>
      </c>
      <c r="M2265" s="82" t="str">
        <f>"Q"&amp;" "&amp;VLOOKUP(pro[[#This Row],[Period]],Mapping!A:B,2,0)</f>
        <v>Q 1</v>
      </c>
      <c r="N2265"/>
    </row>
    <row r="2266" spans="1:14" ht="11.25" customHeight="1" x14ac:dyDescent="0.2">
      <c r="A2266" s="42" t="s">
        <v>42</v>
      </c>
      <c r="B2266" s="44" t="s">
        <v>21</v>
      </c>
      <c r="C2266" s="44" t="s">
        <v>59</v>
      </c>
      <c r="D2266" s="43">
        <v>78633.87</v>
      </c>
      <c r="E2266" s="43">
        <v>-34659.421999999999</v>
      </c>
      <c r="F2266" s="45">
        <v>-32640</v>
      </c>
      <c r="G2266" s="45">
        <v>-34070</v>
      </c>
      <c r="H2266" s="45">
        <v>-59290</v>
      </c>
      <c r="I2266" s="55">
        <f>pro[[#This Row],[Admin expenses 3]]+pro[[#This Row],[Admin expenses 2]]+pro[[#This Row],[Admin expenses 1]]+pro[[#This Row],[COGS]]</f>
        <v>-160659.42199999999</v>
      </c>
      <c r="J2266" s="55">
        <f>pro[[#This Row],[Revenue]]+pro[[#This Row],[AdminExp]]</f>
        <v>-82025.551999999996</v>
      </c>
      <c r="K2266" s="83">
        <f>pro[[#This Row],[Profit]]/pro[[#This Row],[Revenue]]</f>
        <v>-1.0431325839615933</v>
      </c>
      <c r="L2266" s="56">
        <f t="shared" si="35"/>
        <v>3</v>
      </c>
      <c r="M2266" s="82" t="str">
        <f>"Q"&amp;" "&amp;VLOOKUP(pro[[#This Row],[Period]],Mapping!A:B,2,0)</f>
        <v>Q 1</v>
      </c>
      <c r="N2266"/>
    </row>
    <row r="2267" spans="1:14" ht="11.25" customHeight="1" x14ac:dyDescent="0.2">
      <c r="A2267" s="42" t="s">
        <v>42</v>
      </c>
      <c r="B2267" s="44" t="s">
        <v>21</v>
      </c>
      <c r="C2267" s="44" t="s">
        <v>57</v>
      </c>
      <c r="D2267" s="43">
        <v>25928.153999999999</v>
      </c>
      <c r="E2267" s="43">
        <v>-13110.131999999998</v>
      </c>
      <c r="F2267" s="45">
        <v>-56660</v>
      </c>
      <c r="G2267" s="45">
        <v>-17360</v>
      </c>
      <c r="H2267" s="45">
        <v>-70470</v>
      </c>
      <c r="I2267" s="55">
        <f>pro[[#This Row],[Admin expenses 3]]+pro[[#This Row],[Admin expenses 2]]+pro[[#This Row],[Admin expenses 1]]+pro[[#This Row],[COGS]]</f>
        <v>-157600.13199999998</v>
      </c>
      <c r="J2267" s="55">
        <f>pro[[#This Row],[Revenue]]+pro[[#This Row],[AdminExp]]</f>
        <v>-131671.97799999997</v>
      </c>
      <c r="K2267" s="83">
        <f>pro[[#This Row],[Profit]]/pro[[#This Row],[Revenue]]</f>
        <v>-5.0783398617579945</v>
      </c>
      <c r="L2267" s="56">
        <f t="shared" si="35"/>
        <v>3</v>
      </c>
      <c r="M2267" s="82" t="str">
        <f>"Q"&amp;" "&amp;VLOOKUP(pro[[#This Row],[Period]],Mapping!A:B,2,0)</f>
        <v>Q 1</v>
      </c>
      <c r="N2267"/>
    </row>
    <row r="2268" spans="1:14" ht="11.25" customHeight="1" x14ac:dyDescent="0.2">
      <c r="A2268" s="42" t="s">
        <v>42</v>
      </c>
      <c r="B2268" s="44" t="s">
        <v>21</v>
      </c>
      <c r="C2268" s="44" t="s">
        <v>58</v>
      </c>
      <c r="D2268" s="43">
        <v>54849.409999999996</v>
      </c>
      <c r="E2268" s="43">
        <v>-96842.794999999998</v>
      </c>
      <c r="F2268" s="45">
        <v>-100260</v>
      </c>
      <c r="G2268" s="45">
        <v>-64990</v>
      </c>
      <c r="H2268" s="45">
        <v>-67840</v>
      </c>
      <c r="I2268" s="55">
        <f>pro[[#This Row],[Admin expenses 3]]+pro[[#This Row],[Admin expenses 2]]+pro[[#This Row],[Admin expenses 1]]+pro[[#This Row],[COGS]]</f>
        <v>-329932.79499999998</v>
      </c>
      <c r="J2268" s="55">
        <f>pro[[#This Row],[Revenue]]+pro[[#This Row],[AdminExp]]</f>
        <v>-275083.38500000001</v>
      </c>
      <c r="K2268" s="83">
        <f>pro[[#This Row],[Profit]]/pro[[#This Row],[Revenue]]</f>
        <v>-5.0152478394936253</v>
      </c>
      <c r="L2268" s="56">
        <f t="shared" si="35"/>
        <v>3</v>
      </c>
      <c r="M2268" s="82" t="str">
        <f>"Q"&amp;" "&amp;VLOOKUP(pro[[#This Row],[Period]],Mapping!A:B,2,0)</f>
        <v>Q 1</v>
      </c>
      <c r="N2268"/>
    </row>
    <row r="2269" spans="1:14" ht="11.25" customHeight="1" x14ac:dyDescent="0.2">
      <c r="A2269" s="42" t="s">
        <v>42</v>
      </c>
      <c r="B2269" s="44" t="s">
        <v>21</v>
      </c>
      <c r="C2269" s="44" t="s">
        <v>59</v>
      </c>
      <c r="D2269" s="43">
        <v>45471.138999999996</v>
      </c>
      <c r="E2269" s="43">
        <v>-35883.273999999998</v>
      </c>
      <c r="F2269" s="45">
        <v>-25840</v>
      </c>
      <c r="G2269" s="45">
        <v>-66040</v>
      </c>
      <c r="H2269" s="45">
        <v>-104950</v>
      </c>
      <c r="I2269" s="55">
        <f>pro[[#This Row],[Admin expenses 3]]+pro[[#This Row],[Admin expenses 2]]+pro[[#This Row],[Admin expenses 1]]+pro[[#This Row],[COGS]]</f>
        <v>-232713.274</v>
      </c>
      <c r="J2269" s="55">
        <f>pro[[#This Row],[Revenue]]+pro[[#This Row],[AdminExp]]</f>
        <v>-187242.13500000001</v>
      </c>
      <c r="K2269" s="83">
        <f>pro[[#This Row],[Profit]]/pro[[#This Row],[Revenue]]</f>
        <v>-4.1178237255064145</v>
      </c>
      <c r="L2269" s="56">
        <f t="shared" si="35"/>
        <v>3</v>
      </c>
      <c r="M2269" s="82" t="str">
        <f>"Q"&amp;" "&amp;VLOOKUP(pro[[#This Row],[Period]],Mapping!A:B,2,0)</f>
        <v>Q 1</v>
      </c>
      <c r="N2269"/>
    </row>
    <row r="2270" spans="1:14" ht="11.25" customHeight="1" x14ac:dyDescent="0.2">
      <c r="A2270" s="42" t="s">
        <v>42</v>
      </c>
      <c r="B2270" s="44" t="s">
        <v>21</v>
      </c>
      <c r="C2270" s="44" t="s">
        <v>57</v>
      </c>
      <c r="D2270" s="43">
        <v>184756.908</v>
      </c>
      <c r="E2270" s="43">
        <v>-107984.387</v>
      </c>
      <c r="F2270" s="45">
        <v>-83860</v>
      </c>
      <c r="G2270" s="45">
        <v>-58680</v>
      </c>
      <c r="H2270" s="45">
        <v>-100400</v>
      </c>
      <c r="I2270" s="55">
        <f>pro[[#This Row],[Admin expenses 3]]+pro[[#This Row],[Admin expenses 2]]+pro[[#This Row],[Admin expenses 1]]+pro[[#This Row],[COGS]]</f>
        <v>-350924.38699999999</v>
      </c>
      <c r="J2270" s="55">
        <f>pro[[#This Row],[Revenue]]+pro[[#This Row],[AdminExp]]</f>
        <v>-166167.47899999999</v>
      </c>
      <c r="K2270" s="83">
        <f>pro[[#This Row],[Profit]]/pro[[#This Row],[Revenue]]</f>
        <v>-0.89938439000072457</v>
      </c>
      <c r="L2270" s="56">
        <f t="shared" si="35"/>
        <v>3</v>
      </c>
      <c r="M2270" s="82" t="str">
        <f>"Q"&amp;" "&amp;VLOOKUP(pro[[#This Row],[Period]],Mapping!A:B,2,0)</f>
        <v>Q 1</v>
      </c>
      <c r="N2270"/>
    </row>
    <row r="2271" spans="1:14" ht="11.25" customHeight="1" x14ac:dyDescent="0.2">
      <c r="A2271" s="42" t="s">
        <v>42</v>
      </c>
      <c r="B2271" s="44" t="s">
        <v>21</v>
      </c>
      <c r="C2271" s="44" t="s">
        <v>58</v>
      </c>
      <c r="D2271" s="43">
        <v>32517.904999999999</v>
      </c>
      <c r="E2271" s="43">
        <v>-25778.227999999999</v>
      </c>
      <c r="F2271" s="45">
        <v>-22870</v>
      </c>
      <c r="G2271" s="45">
        <v>-50270</v>
      </c>
      <c r="H2271" s="45">
        <v>-28630</v>
      </c>
      <c r="I2271" s="55">
        <f>pro[[#This Row],[Admin expenses 3]]+pro[[#This Row],[Admin expenses 2]]+pro[[#This Row],[Admin expenses 1]]+pro[[#This Row],[COGS]]</f>
        <v>-127548.228</v>
      </c>
      <c r="J2271" s="55">
        <f>pro[[#This Row],[Revenue]]+pro[[#This Row],[AdminExp]]</f>
        <v>-95030.323000000004</v>
      </c>
      <c r="K2271" s="83">
        <f>pro[[#This Row],[Profit]]/pro[[#This Row],[Revenue]]</f>
        <v>-2.9223999209051139</v>
      </c>
      <c r="L2271" s="56">
        <f t="shared" si="35"/>
        <v>3</v>
      </c>
      <c r="M2271" s="82" t="str">
        <f>"Q"&amp;" "&amp;VLOOKUP(pro[[#This Row],[Period]],Mapping!A:B,2,0)</f>
        <v>Q 1</v>
      </c>
      <c r="N2271"/>
    </row>
    <row r="2272" spans="1:14" ht="11.25" customHeight="1" x14ac:dyDescent="0.2">
      <c r="A2272" s="42" t="s">
        <v>42</v>
      </c>
      <c r="B2272" s="44" t="s">
        <v>21</v>
      </c>
      <c r="C2272" s="44" t="s">
        <v>59</v>
      </c>
      <c r="D2272" s="43">
        <v>130408.817</v>
      </c>
      <c r="E2272" s="43">
        <v>-48653.752</v>
      </c>
      <c r="F2272" s="45">
        <v>-100630</v>
      </c>
      <c r="G2272" s="45">
        <v>-96730</v>
      </c>
      <c r="H2272" s="45">
        <v>-98310</v>
      </c>
      <c r="I2272" s="55">
        <f>pro[[#This Row],[Admin expenses 3]]+pro[[#This Row],[Admin expenses 2]]+pro[[#This Row],[Admin expenses 1]]+pro[[#This Row],[COGS]]</f>
        <v>-344323.75199999998</v>
      </c>
      <c r="J2272" s="55">
        <f>pro[[#This Row],[Revenue]]+pro[[#This Row],[AdminExp]]</f>
        <v>-213914.935</v>
      </c>
      <c r="K2272" s="83">
        <f>pro[[#This Row],[Profit]]/pro[[#This Row],[Revenue]]</f>
        <v>-1.6403410438114778</v>
      </c>
      <c r="L2272" s="56">
        <f t="shared" si="35"/>
        <v>3</v>
      </c>
      <c r="M2272" s="82" t="str">
        <f>"Q"&amp;" "&amp;VLOOKUP(pro[[#This Row],[Period]],Mapping!A:B,2,0)</f>
        <v>Q 1</v>
      </c>
      <c r="N2272"/>
    </row>
    <row r="2273" spans="1:14" ht="11.25" customHeight="1" x14ac:dyDescent="0.2">
      <c r="A2273" s="42" t="s">
        <v>42</v>
      </c>
      <c r="B2273" s="44" t="s">
        <v>21</v>
      </c>
      <c r="C2273" s="44" t="s">
        <v>57</v>
      </c>
      <c r="D2273" s="43">
        <v>346427.91399999999</v>
      </c>
      <c r="E2273" s="43">
        <v>-134958.18700000001</v>
      </c>
      <c r="F2273" s="45">
        <v>-45560</v>
      </c>
      <c r="G2273" s="45">
        <v>-87010</v>
      </c>
      <c r="H2273" s="45">
        <v>-18390</v>
      </c>
      <c r="I2273" s="55">
        <f>pro[[#This Row],[Admin expenses 3]]+pro[[#This Row],[Admin expenses 2]]+pro[[#This Row],[Admin expenses 1]]+pro[[#This Row],[COGS]]</f>
        <v>-285918.18700000003</v>
      </c>
      <c r="J2273" s="55">
        <f>pro[[#This Row],[Revenue]]+pro[[#This Row],[AdminExp]]</f>
        <v>60509.726999999955</v>
      </c>
      <c r="K2273" s="83">
        <f>pro[[#This Row],[Profit]]/pro[[#This Row],[Revenue]]</f>
        <v>0.17466758466813376</v>
      </c>
      <c r="L2273" s="56">
        <f t="shared" si="35"/>
        <v>3</v>
      </c>
      <c r="M2273" s="82" t="str">
        <f>"Q"&amp;" "&amp;VLOOKUP(pro[[#This Row],[Period]],Mapping!A:B,2,0)</f>
        <v>Q 1</v>
      </c>
      <c r="N2273"/>
    </row>
    <row r="2274" spans="1:14" ht="11.25" customHeight="1" x14ac:dyDescent="0.2">
      <c r="A2274" s="42" t="s">
        <v>42</v>
      </c>
      <c r="B2274" s="44" t="s">
        <v>21</v>
      </c>
      <c r="C2274" s="44" t="s">
        <v>57</v>
      </c>
      <c r="D2274" s="43">
        <v>106940.95999999999</v>
      </c>
      <c r="E2274" s="43">
        <v>-55317.170999999995</v>
      </c>
      <c r="F2274" s="45">
        <v>-61880</v>
      </c>
      <c r="G2274" s="45">
        <v>-76030</v>
      </c>
      <c r="H2274" s="45">
        <v>-35700</v>
      </c>
      <c r="I2274" s="55">
        <f>pro[[#This Row],[Admin expenses 3]]+pro[[#This Row],[Admin expenses 2]]+pro[[#This Row],[Admin expenses 1]]+pro[[#This Row],[COGS]]</f>
        <v>-228927.171</v>
      </c>
      <c r="J2274" s="55">
        <f>pro[[#This Row],[Revenue]]+pro[[#This Row],[AdminExp]]</f>
        <v>-121986.21100000001</v>
      </c>
      <c r="K2274" s="83">
        <f>pro[[#This Row],[Profit]]/pro[[#This Row],[Revenue]]</f>
        <v>-1.1406874503464344</v>
      </c>
      <c r="L2274" s="56">
        <f t="shared" si="35"/>
        <v>3</v>
      </c>
      <c r="M2274" s="82" t="str">
        <f>"Q"&amp;" "&amp;VLOOKUP(pro[[#This Row],[Period]],Mapping!A:B,2,0)</f>
        <v>Q 1</v>
      </c>
      <c r="N2274"/>
    </row>
    <row r="2275" spans="1:14" ht="11.25" customHeight="1" x14ac:dyDescent="0.2">
      <c r="A2275" s="42" t="s">
        <v>42</v>
      </c>
      <c r="B2275" s="44" t="s">
        <v>21</v>
      </c>
      <c r="C2275" s="44" t="s">
        <v>57</v>
      </c>
      <c r="D2275" s="43">
        <v>30895.683000000001</v>
      </c>
      <c r="E2275" s="43">
        <v>-17277.092000000001</v>
      </c>
      <c r="F2275" s="45">
        <v>-19200</v>
      </c>
      <c r="G2275" s="45">
        <v>-105850</v>
      </c>
      <c r="H2275" s="45">
        <v>-65360</v>
      </c>
      <c r="I2275" s="55">
        <f>pro[[#This Row],[Admin expenses 3]]+pro[[#This Row],[Admin expenses 2]]+pro[[#This Row],[Admin expenses 1]]+pro[[#This Row],[COGS]]</f>
        <v>-207687.092</v>
      </c>
      <c r="J2275" s="55">
        <f>pro[[#This Row],[Revenue]]+pro[[#This Row],[AdminExp]]</f>
        <v>-176791.40900000001</v>
      </c>
      <c r="K2275" s="83">
        <f>pro[[#This Row],[Profit]]/pro[[#This Row],[Revenue]]</f>
        <v>-5.7222042639419888</v>
      </c>
      <c r="L2275" s="56">
        <f t="shared" si="35"/>
        <v>3</v>
      </c>
      <c r="M2275" s="82" t="str">
        <f>"Q"&amp;" "&amp;VLOOKUP(pro[[#This Row],[Period]],Mapping!A:B,2,0)</f>
        <v>Q 1</v>
      </c>
      <c r="N2275"/>
    </row>
    <row r="2276" spans="1:14" ht="11.25" customHeight="1" x14ac:dyDescent="0.2">
      <c r="A2276" s="42" t="s">
        <v>42</v>
      </c>
      <c r="B2276" s="44" t="s">
        <v>21</v>
      </c>
      <c r="C2276" s="44" t="s">
        <v>57</v>
      </c>
      <c r="D2276" s="43">
        <v>271131.147</v>
      </c>
      <c r="E2276" s="43">
        <v>-117999.95199999998</v>
      </c>
      <c r="F2276" s="45">
        <v>-16590</v>
      </c>
      <c r="G2276" s="45">
        <v>-106640</v>
      </c>
      <c r="H2276" s="45">
        <v>-89400</v>
      </c>
      <c r="I2276" s="55">
        <f>pro[[#This Row],[Admin expenses 3]]+pro[[#This Row],[Admin expenses 2]]+pro[[#This Row],[Admin expenses 1]]+pro[[#This Row],[COGS]]</f>
        <v>-330629.95199999999</v>
      </c>
      <c r="J2276" s="55">
        <f>pro[[#This Row],[Revenue]]+pro[[#This Row],[AdminExp]]</f>
        <v>-59498.804999999993</v>
      </c>
      <c r="K2276" s="83">
        <f>pro[[#This Row],[Profit]]/pro[[#This Row],[Revenue]]</f>
        <v>-0.21944658759548563</v>
      </c>
      <c r="L2276" s="56">
        <f t="shared" si="35"/>
        <v>3</v>
      </c>
      <c r="M2276" s="82" t="str">
        <f>"Q"&amp;" "&amp;VLOOKUP(pro[[#This Row],[Period]],Mapping!A:B,2,0)</f>
        <v>Q 1</v>
      </c>
      <c r="N2276"/>
    </row>
    <row r="2277" spans="1:14" ht="11.25" customHeight="1" x14ac:dyDescent="0.2">
      <c r="A2277" s="42" t="s">
        <v>42</v>
      </c>
      <c r="B2277" s="44" t="s">
        <v>21</v>
      </c>
      <c r="C2277" s="44" t="s">
        <v>57</v>
      </c>
      <c r="D2277" s="43">
        <v>259660.94</v>
      </c>
      <c r="E2277" s="43">
        <v>-77960.945999999996</v>
      </c>
      <c r="F2277" s="45">
        <v>-29040</v>
      </c>
      <c r="G2277" s="45">
        <v>-30430</v>
      </c>
      <c r="H2277" s="45">
        <v>-23570</v>
      </c>
      <c r="I2277" s="55">
        <f>pro[[#This Row],[Admin expenses 3]]+pro[[#This Row],[Admin expenses 2]]+pro[[#This Row],[Admin expenses 1]]+pro[[#This Row],[COGS]]</f>
        <v>-161000.946</v>
      </c>
      <c r="J2277" s="55">
        <f>pro[[#This Row],[Revenue]]+pro[[#This Row],[AdminExp]]</f>
        <v>98659.994000000006</v>
      </c>
      <c r="K2277" s="83">
        <f>pro[[#This Row],[Profit]]/pro[[#This Row],[Revenue]]</f>
        <v>0.37995700855122838</v>
      </c>
      <c r="L2277" s="56">
        <f t="shared" si="35"/>
        <v>3</v>
      </c>
      <c r="M2277" s="82" t="str">
        <f>"Q"&amp;" "&amp;VLOOKUP(pro[[#This Row],[Period]],Mapping!A:B,2,0)</f>
        <v>Q 1</v>
      </c>
      <c r="N2277"/>
    </row>
    <row r="2278" spans="1:14" ht="11.25" customHeight="1" x14ac:dyDescent="0.2">
      <c r="A2278" s="42" t="s">
        <v>42</v>
      </c>
      <c r="B2278" s="44" t="s">
        <v>21</v>
      </c>
      <c r="C2278" s="44" t="s">
        <v>57</v>
      </c>
      <c r="D2278" s="43">
        <v>33000.498999999996</v>
      </c>
      <c r="E2278" s="43">
        <v>-14961.968000000001</v>
      </c>
      <c r="F2278" s="45">
        <v>-103280</v>
      </c>
      <c r="G2278" s="45">
        <v>-42420</v>
      </c>
      <c r="H2278" s="45">
        <v>-49980</v>
      </c>
      <c r="I2278" s="55">
        <f>pro[[#This Row],[Admin expenses 3]]+pro[[#This Row],[Admin expenses 2]]+pro[[#This Row],[Admin expenses 1]]+pro[[#This Row],[COGS]]</f>
        <v>-210641.96799999999</v>
      </c>
      <c r="J2278" s="55">
        <f>pro[[#This Row],[Revenue]]+pro[[#This Row],[AdminExp]]</f>
        <v>-177641.46899999998</v>
      </c>
      <c r="K2278" s="83">
        <f>pro[[#This Row],[Profit]]/pro[[#This Row],[Revenue]]</f>
        <v>-5.3829934207964554</v>
      </c>
      <c r="L2278" s="56">
        <f t="shared" si="35"/>
        <v>3</v>
      </c>
      <c r="M2278" s="82" t="str">
        <f>"Q"&amp;" "&amp;VLOOKUP(pro[[#This Row],[Period]],Mapping!A:B,2,0)</f>
        <v>Q 1</v>
      </c>
      <c r="N2278"/>
    </row>
    <row r="2279" spans="1:14" ht="11.25" customHeight="1" x14ac:dyDescent="0.2">
      <c r="A2279" s="42" t="s">
        <v>42</v>
      </c>
      <c r="B2279" s="44" t="s">
        <v>21</v>
      </c>
      <c r="C2279" s="44" t="s">
        <v>57</v>
      </c>
      <c r="D2279" s="43">
        <v>18438.699999999997</v>
      </c>
      <c r="E2279" s="43">
        <v>-6692.6509999999998</v>
      </c>
      <c r="F2279" s="45">
        <v>-45730</v>
      </c>
      <c r="G2279" s="45">
        <v>-28210</v>
      </c>
      <c r="H2279" s="45">
        <v>-50230</v>
      </c>
      <c r="I2279" s="55">
        <f>pro[[#This Row],[Admin expenses 3]]+pro[[#This Row],[Admin expenses 2]]+pro[[#This Row],[Admin expenses 1]]+pro[[#This Row],[COGS]]</f>
        <v>-130862.651</v>
      </c>
      <c r="J2279" s="55">
        <f>pro[[#This Row],[Revenue]]+pro[[#This Row],[AdminExp]]</f>
        <v>-112423.951</v>
      </c>
      <c r="K2279" s="83">
        <f>pro[[#This Row],[Profit]]/pro[[#This Row],[Revenue]]</f>
        <v>-6.0971733907488064</v>
      </c>
      <c r="L2279" s="56">
        <f t="shared" si="35"/>
        <v>3</v>
      </c>
      <c r="M2279" s="82" t="str">
        <f>"Q"&amp;" "&amp;VLOOKUP(pro[[#This Row],[Period]],Mapping!A:B,2,0)</f>
        <v>Q 1</v>
      </c>
      <c r="N2279"/>
    </row>
    <row r="2280" spans="1:14" ht="11.25" customHeight="1" x14ac:dyDescent="0.2">
      <c r="A2280" s="42" t="s">
        <v>42</v>
      </c>
      <c r="B2280" s="44" t="s">
        <v>21</v>
      </c>
      <c r="C2280" s="44" t="s">
        <v>57</v>
      </c>
      <c r="D2280" s="43">
        <v>98245.342999999993</v>
      </c>
      <c r="E2280" s="43">
        <v>-33767.733999999997</v>
      </c>
      <c r="F2280" s="45">
        <v>-21880</v>
      </c>
      <c r="G2280" s="45">
        <v>-74230</v>
      </c>
      <c r="H2280" s="45">
        <v>-99830</v>
      </c>
      <c r="I2280" s="55">
        <f>pro[[#This Row],[Admin expenses 3]]+pro[[#This Row],[Admin expenses 2]]+pro[[#This Row],[Admin expenses 1]]+pro[[#This Row],[COGS]]</f>
        <v>-229707.734</v>
      </c>
      <c r="J2280" s="55">
        <f>pro[[#This Row],[Revenue]]+pro[[#This Row],[AdminExp]]</f>
        <v>-131462.391</v>
      </c>
      <c r="K2280" s="83">
        <f>pro[[#This Row],[Profit]]/pro[[#This Row],[Revenue]]</f>
        <v>-1.3381030284560156</v>
      </c>
      <c r="L2280" s="56">
        <f t="shared" si="35"/>
        <v>3</v>
      </c>
      <c r="M2280" s="82" t="str">
        <f>"Q"&amp;" "&amp;VLOOKUP(pro[[#This Row],[Period]],Mapping!A:B,2,0)</f>
        <v>Q 1</v>
      </c>
      <c r="N2280"/>
    </row>
    <row r="2281" spans="1:14" ht="11.25" customHeight="1" x14ac:dyDescent="0.2">
      <c r="A2281" s="42" t="s">
        <v>42</v>
      </c>
      <c r="B2281" s="44" t="s">
        <v>21</v>
      </c>
      <c r="C2281" s="44" t="s">
        <v>57</v>
      </c>
      <c r="D2281" s="43">
        <v>131208.70699999999</v>
      </c>
      <c r="E2281" s="43">
        <v>-47940.815999999999</v>
      </c>
      <c r="F2281" s="45">
        <v>-71120</v>
      </c>
      <c r="G2281" s="45">
        <v>-39380</v>
      </c>
      <c r="H2281" s="45">
        <v>-15140</v>
      </c>
      <c r="I2281" s="55">
        <f>pro[[#This Row],[Admin expenses 3]]+pro[[#This Row],[Admin expenses 2]]+pro[[#This Row],[Admin expenses 1]]+pro[[#This Row],[COGS]]</f>
        <v>-173580.81599999999</v>
      </c>
      <c r="J2281" s="55">
        <f>pro[[#This Row],[Revenue]]+pro[[#This Row],[AdminExp]]</f>
        <v>-42372.108999999997</v>
      </c>
      <c r="K2281" s="83">
        <f>pro[[#This Row],[Profit]]/pro[[#This Row],[Revenue]]</f>
        <v>-0.3229367163872745</v>
      </c>
      <c r="L2281" s="56">
        <f t="shared" si="35"/>
        <v>3</v>
      </c>
      <c r="M2281" s="82" t="str">
        <f>"Q"&amp;" "&amp;VLOOKUP(pro[[#This Row],[Period]],Mapping!A:B,2,0)</f>
        <v>Q 1</v>
      </c>
      <c r="N2281"/>
    </row>
    <row r="2282" spans="1:14" ht="11.25" customHeight="1" x14ac:dyDescent="0.2">
      <c r="A2282" s="42" t="s">
        <v>42</v>
      </c>
      <c r="B2282" s="44" t="s">
        <v>21</v>
      </c>
      <c r="C2282" s="44" t="s">
        <v>57</v>
      </c>
      <c r="D2282" s="43">
        <v>211590.484</v>
      </c>
      <c r="E2282" s="43">
        <v>-81141.150999999983</v>
      </c>
      <c r="F2282" s="45">
        <v>-30600</v>
      </c>
      <c r="G2282" s="45">
        <v>-45410</v>
      </c>
      <c r="H2282" s="45">
        <v>-59360</v>
      </c>
      <c r="I2282" s="55">
        <f>pro[[#This Row],[Admin expenses 3]]+pro[[#This Row],[Admin expenses 2]]+pro[[#This Row],[Admin expenses 1]]+pro[[#This Row],[COGS]]</f>
        <v>-216511.15099999998</v>
      </c>
      <c r="J2282" s="55">
        <f>pro[[#This Row],[Revenue]]+pro[[#This Row],[AdminExp]]</f>
        <v>-4920.6669999999867</v>
      </c>
      <c r="K2282" s="83">
        <f>pro[[#This Row],[Profit]]/pro[[#This Row],[Revenue]]</f>
        <v>-2.325561578657756E-2</v>
      </c>
      <c r="L2282" s="56">
        <f t="shared" si="35"/>
        <v>3</v>
      </c>
      <c r="M2282" s="82" t="str">
        <f>"Q"&amp;" "&amp;VLOOKUP(pro[[#This Row],[Period]],Mapping!A:B,2,0)</f>
        <v>Q 1</v>
      </c>
      <c r="N2282"/>
    </row>
    <row r="2283" spans="1:14" ht="11.25" customHeight="1" x14ac:dyDescent="0.2">
      <c r="A2283" s="42" t="s">
        <v>42</v>
      </c>
      <c r="B2283" s="44" t="s">
        <v>21</v>
      </c>
      <c r="C2283" s="44" t="s">
        <v>57</v>
      </c>
      <c r="D2283" s="43">
        <v>33840.862999999998</v>
      </c>
      <c r="E2283" s="43">
        <v>-13315.987999999999</v>
      </c>
      <c r="F2283" s="45">
        <v>-28900</v>
      </c>
      <c r="G2283" s="45">
        <v>-37150</v>
      </c>
      <c r="H2283" s="45">
        <v>-24660</v>
      </c>
      <c r="I2283" s="55">
        <f>pro[[#This Row],[Admin expenses 3]]+pro[[#This Row],[Admin expenses 2]]+pro[[#This Row],[Admin expenses 1]]+pro[[#This Row],[COGS]]</f>
        <v>-104025.988</v>
      </c>
      <c r="J2283" s="55">
        <f>pro[[#This Row],[Revenue]]+pro[[#This Row],[AdminExp]]</f>
        <v>-70185.125</v>
      </c>
      <c r="K2283" s="83">
        <f>pro[[#This Row],[Profit]]/pro[[#This Row],[Revenue]]</f>
        <v>-2.0739756252670034</v>
      </c>
      <c r="L2283" s="56">
        <f t="shared" si="35"/>
        <v>3</v>
      </c>
      <c r="M2283" s="82" t="str">
        <f>"Q"&amp;" "&amp;VLOOKUP(pro[[#This Row],[Period]],Mapping!A:B,2,0)</f>
        <v>Q 1</v>
      </c>
      <c r="N2283"/>
    </row>
    <row r="2284" spans="1:14" ht="11.25" customHeight="1" x14ac:dyDescent="0.2">
      <c r="A2284" s="42" t="s">
        <v>42</v>
      </c>
      <c r="B2284" s="44" t="s">
        <v>21</v>
      </c>
      <c r="C2284" s="44" t="s">
        <v>57</v>
      </c>
      <c r="D2284" s="43">
        <v>114697.583</v>
      </c>
      <c r="E2284" s="43">
        <v>-44354.52</v>
      </c>
      <c r="F2284" s="45">
        <v>-78510</v>
      </c>
      <c r="G2284" s="45">
        <v>-49960</v>
      </c>
      <c r="H2284" s="45">
        <v>-41010</v>
      </c>
      <c r="I2284" s="55">
        <f>pro[[#This Row],[Admin expenses 3]]+pro[[#This Row],[Admin expenses 2]]+pro[[#This Row],[Admin expenses 1]]+pro[[#This Row],[COGS]]</f>
        <v>-213834.52</v>
      </c>
      <c r="J2284" s="55">
        <f>pro[[#This Row],[Revenue]]+pro[[#This Row],[AdminExp]]</f>
        <v>-99136.936999999991</v>
      </c>
      <c r="K2284" s="83">
        <f>pro[[#This Row],[Profit]]/pro[[#This Row],[Revenue]]</f>
        <v>-0.86433327021372364</v>
      </c>
      <c r="L2284" s="56">
        <f t="shared" si="35"/>
        <v>3</v>
      </c>
      <c r="M2284" s="82" t="str">
        <f>"Q"&amp;" "&amp;VLOOKUP(pro[[#This Row],[Period]],Mapping!A:B,2,0)</f>
        <v>Q 1</v>
      </c>
      <c r="N2284"/>
    </row>
    <row r="2285" spans="1:14" ht="11.25" customHeight="1" x14ac:dyDescent="0.2">
      <c r="A2285" s="42" t="s">
        <v>42</v>
      </c>
      <c r="B2285" s="44" t="s">
        <v>21</v>
      </c>
      <c r="C2285" s="44" t="s">
        <v>57</v>
      </c>
      <c r="D2285" s="43">
        <v>56769.51</v>
      </c>
      <c r="E2285" s="43">
        <v>-22740.507999999998</v>
      </c>
      <c r="F2285" s="45">
        <v>-12700</v>
      </c>
      <c r="G2285" s="45">
        <v>-41950</v>
      </c>
      <c r="H2285" s="45">
        <v>-102580</v>
      </c>
      <c r="I2285" s="55">
        <f>pro[[#This Row],[Admin expenses 3]]+pro[[#This Row],[Admin expenses 2]]+pro[[#This Row],[Admin expenses 1]]+pro[[#This Row],[COGS]]</f>
        <v>-179970.508</v>
      </c>
      <c r="J2285" s="55">
        <f>pro[[#This Row],[Revenue]]+pro[[#This Row],[AdminExp]]</f>
        <v>-123200.99799999999</v>
      </c>
      <c r="K2285" s="83">
        <f>pro[[#This Row],[Profit]]/pro[[#This Row],[Revenue]]</f>
        <v>-2.1701966072985304</v>
      </c>
      <c r="L2285" s="56">
        <f t="shared" si="35"/>
        <v>3</v>
      </c>
      <c r="M2285" s="82" t="str">
        <f>"Q"&amp;" "&amp;VLOOKUP(pro[[#This Row],[Period]],Mapping!A:B,2,0)</f>
        <v>Q 1</v>
      </c>
      <c r="N2285"/>
    </row>
    <row r="2286" spans="1:14" ht="11.25" customHeight="1" x14ac:dyDescent="0.2">
      <c r="A2286" s="42" t="s">
        <v>42</v>
      </c>
      <c r="B2286" s="44" t="s">
        <v>21</v>
      </c>
      <c r="C2286" s="44" t="s">
        <v>57</v>
      </c>
      <c r="D2286" s="43">
        <v>88987.36</v>
      </c>
      <c r="E2286" s="43">
        <v>-21784.504000000001</v>
      </c>
      <c r="F2286" s="45">
        <v>-80150</v>
      </c>
      <c r="G2286" s="45">
        <v>-57250</v>
      </c>
      <c r="H2286" s="45">
        <v>-94180</v>
      </c>
      <c r="I2286" s="55">
        <f>pro[[#This Row],[Admin expenses 3]]+pro[[#This Row],[Admin expenses 2]]+pro[[#This Row],[Admin expenses 1]]+pro[[#This Row],[COGS]]</f>
        <v>-253364.50400000002</v>
      </c>
      <c r="J2286" s="55">
        <f>pro[[#This Row],[Revenue]]+pro[[#This Row],[AdminExp]]</f>
        <v>-164377.14400000003</v>
      </c>
      <c r="K2286" s="83">
        <f>pro[[#This Row],[Profit]]/pro[[#This Row],[Revenue]]</f>
        <v>-1.8471965456667108</v>
      </c>
      <c r="L2286" s="56">
        <f t="shared" si="35"/>
        <v>3</v>
      </c>
      <c r="M2286" s="82" t="str">
        <f>"Q"&amp;" "&amp;VLOOKUP(pro[[#This Row],[Period]],Mapping!A:B,2,0)</f>
        <v>Q 1</v>
      </c>
      <c r="N2286"/>
    </row>
    <row r="2287" spans="1:14" ht="11.25" customHeight="1" x14ac:dyDescent="0.2">
      <c r="A2287" s="42" t="s">
        <v>42</v>
      </c>
      <c r="B2287" s="44" t="s">
        <v>21</v>
      </c>
      <c r="C2287" s="44" t="s">
        <v>57</v>
      </c>
      <c r="D2287" s="43">
        <v>495512.81499999994</v>
      </c>
      <c r="E2287" s="43">
        <v>-441221.92800000001</v>
      </c>
      <c r="F2287" s="45">
        <v>-63120</v>
      </c>
      <c r="G2287" s="45">
        <v>-76600</v>
      </c>
      <c r="H2287" s="45">
        <v>-79100</v>
      </c>
      <c r="I2287" s="55">
        <f>pro[[#This Row],[Admin expenses 3]]+pro[[#This Row],[Admin expenses 2]]+pro[[#This Row],[Admin expenses 1]]+pro[[#This Row],[COGS]]</f>
        <v>-660041.92800000007</v>
      </c>
      <c r="J2287" s="55">
        <f>pro[[#This Row],[Revenue]]+pro[[#This Row],[AdminExp]]</f>
        <v>-164529.11300000013</v>
      </c>
      <c r="K2287" s="83">
        <f>pro[[#This Row],[Profit]]/pro[[#This Row],[Revenue]]</f>
        <v>-0.33203805839007444</v>
      </c>
      <c r="L2287" s="56">
        <f t="shared" si="35"/>
        <v>3</v>
      </c>
      <c r="M2287" s="82" t="str">
        <f>"Q"&amp;" "&amp;VLOOKUP(pro[[#This Row],[Period]],Mapping!A:B,2,0)</f>
        <v>Q 1</v>
      </c>
      <c r="N2287"/>
    </row>
    <row r="2288" spans="1:14" ht="11.25" customHeight="1" x14ac:dyDescent="0.2">
      <c r="A2288" s="42" t="s">
        <v>42</v>
      </c>
      <c r="B2288" s="44" t="s">
        <v>21</v>
      </c>
      <c r="C2288" s="44" t="s">
        <v>57</v>
      </c>
      <c r="D2288" s="43">
        <v>49275.995999999999</v>
      </c>
      <c r="E2288" s="43">
        <v>-42090.012999999992</v>
      </c>
      <c r="F2288" s="45">
        <v>-47750</v>
      </c>
      <c r="G2288" s="45">
        <v>-63940</v>
      </c>
      <c r="H2288" s="45">
        <v>-106360</v>
      </c>
      <c r="I2288" s="55">
        <f>pro[[#This Row],[Admin expenses 3]]+pro[[#This Row],[Admin expenses 2]]+pro[[#This Row],[Admin expenses 1]]+pro[[#This Row],[COGS]]</f>
        <v>-260140.01299999998</v>
      </c>
      <c r="J2288" s="55">
        <f>pro[[#This Row],[Revenue]]+pro[[#This Row],[AdminExp]]</f>
        <v>-210864.01699999999</v>
      </c>
      <c r="K2288" s="83">
        <f>pro[[#This Row],[Profit]]/pro[[#This Row],[Revenue]]</f>
        <v>-4.2792441374498038</v>
      </c>
      <c r="L2288" s="56">
        <f t="shared" si="35"/>
        <v>3</v>
      </c>
      <c r="M2288" s="82" t="str">
        <f>"Q"&amp;" "&amp;VLOOKUP(pro[[#This Row],[Period]],Mapping!A:B,2,0)</f>
        <v>Q 1</v>
      </c>
      <c r="N2288"/>
    </row>
    <row r="2289" spans="1:14" ht="11.25" customHeight="1" x14ac:dyDescent="0.2">
      <c r="A2289" s="42" t="s">
        <v>42</v>
      </c>
      <c r="B2289" s="44" t="s">
        <v>21</v>
      </c>
      <c r="C2289" s="44" t="s">
        <v>57</v>
      </c>
      <c r="D2289" s="43">
        <v>159259.51999999999</v>
      </c>
      <c r="E2289" s="43">
        <v>-37471.756000000001</v>
      </c>
      <c r="F2289" s="45">
        <v>-31950</v>
      </c>
      <c r="G2289" s="45">
        <v>-72340</v>
      </c>
      <c r="H2289" s="45">
        <v>-107730</v>
      </c>
      <c r="I2289" s="55">
        <f>pro[[#This Row],[Admin expenses 3]]+pro[[#This Row],[Admin expenses 2]]+pro[[#This Row],[Admin expenses 1]]+pro[[#This Row],[COGS]]</f>
        <v>-249491.75599999999</v>
      </c>
      <c r="J2289" s="55">
        <f>pro[[#This Row],[Revenue]]+pro[[#This Row],[AdminExp]]</f>
        <v>-90232.236000000004</v>
      </c>
      <c r="K2289" s="83">
        <f>pro[[#This Row],[Profit]]/pro[[#This Row],[Revenue]]</f>
        <v>-0.56657357751674753</v>
      </c>
      <c r="L2289" s="56">
        <f t="shared" si="35"/>
        <v>3</v>
      </c>
      <c r="M2289" s="82" t="str">
        <f>"Q"&amp;" "&amp;VLOOKUP(pro[[#This Row],[Period]],Mapping!A:B,2,0)</f>
        <v>Q 1</v>
      </c>
      <c r="N2289"/>
    </row>
    <row r="2290" spans="1:14" ht="11.25" customHeight="1" x14ac:dyDescent="0.2">
      <c r="A2290" s="42" t="s">
        <v>42</v>
      </c>
      <c r="B2290" s="44" t="s">
        <v>21</v>
      </c>
      <c r="C2290" s="44" t="s">
        <v>57</v>
      </c>
      <c r="D2290" s="43">
        <v>348721.70899999997</v>
      </c>
      <c r="E2290" s="43">
        <v>-542966.64099999995</v>
      </c>
      <c r="F2290" s="45">
        <v>-91610</v>
      </c>
      <c r="G2290" s="45">
        <v>-50310</v>
      </c>
      <c r="H2290" s="45">
        <v>-36730</v>
      </c>
      <c r="I2290" s="55">
        <f>pro[[#This Row],[Admin expenses 3]]+pro[[#This Row],[Admin expenses 2]]+pro[[#This Row],[Admin expenses 1]]+pro[[#This Row],[COGS]]</f>
        <v>-721616.64099999995</v>
      </c>
      <c r="J2290" s="55">
        <f>pro[[#This Row],[Revenue]]+pro[[#This Row],[AdminExp]]</f>
        <v>-372894.93199999997</v>
      </c>
      <c r="K2290" s="83">
        <f>pro[[#This Row],[Profit]]/pro[[#This Row],[Revenue]]</f>
        <v>-1.0693195243545908</v>
      </c>
      <c r="L2290" s="56">
        <f t="shared" si="35"/>
        <v>3</v>
      </c>
      <c r="M2290" s="82" t="str">
        <f>"Q"&amp;" "&amp;VLOOKUP(pro[[#This Row],[Period]],Mapping!A:B,2,0)</f>
        <v>Q 1</v>
      </c>
      <c r="N2290"/>
    </row>
    <row r="2291" spans="1:14" ht="11.25" customHeight="1" x14ac:dyDescent="0.2">
      <c r="A2291" s="42" t="s">
        <v>42</v>
      </c>
      <c r="B2291" s="44" t="s">
        <v>21</v>
      </c>
      <c r="C2291" s="44" t="s">
        <v>57</v>
      </c>
      <c r="D2291" s="43">
        <v>595833.92399999988</v>
      </c>
      <c r="E2291" s="43">
        <v>-1236746.0559999999</v>
      </c>
      <c r="F2291" s="45">
        <v>-59050</v>
      </c>
      <c r="G2291" s="45">
        <v>-14620</v>
      </c>
      <c r="H2291" s="45">
        <v>-56550</v>
      </c>
      <c r="I2291" s="55">
        <f>pro[[#This Row],[Admin expenses 3]]+pro[[#This Row],[Admin expenses 2]]+pro[[#This Row],[Admin expenses 1]]+pro[[#This Row],[COGS]]</f>
        <v>-1366966.0559999999</v>
      </c>
      <c r="J2291" s="55">
        <f>pro[[#This Row],[Revenue]]+pro[[#This Row],[AdminExp]]</f>
        <v>-771132.13199999998</v>
      </c>
      <c r="K2291" s="83">
        <f>pro[[#This Row],[Profit]]/pro[[#This Row],[Revenue]]</f>
        <v>-1.294206491002013</v>
      </c>
      <c r="L2291" s="56">
        <f t="shared" si="35"/>
        <v>3</v>
      </c>
      <c r="M2291" s="82" t="str">
        <f>"Q"&amp;" "&amp;VLOOKUP(pro[[#This Row],[Period]],Mapping!A:B,2,0)</f>
        <v>Q 1</v>
      </c>
      <c r="N2291"/>
    </row>
    <row r="2292" spans="1:14" ht="11.25" customHeight="1" x14ac:dyDescent="0.2">
      <c r="A2292" s="42" t="s">
        <v>42</v>
      </c>
      <c r="B2292" s="44" t="s">
        <v>21</v>
      </c>
      <c r="C2292" s="44" t="s">
        <v>57</v>
      </c>
      <c r="D2292" s="43">
        <v>222498.63999999998</v>
      </c>
      <c r="E2292" s="43">
        <v>-473241.51699999999</v>
      </c>
      <c r="F2292" s="45">
        <v>-100340</v>
      </c>
      <c r="G2292" s="45">
        <v>-107650</v>
      </c>
      <c r="H2292" s="45">
        <v>-51810</v>
      </c>
      <c r="I2292" s="55">
        <f>pro[[#This Row],[Admin expenses 3]]+pro[[#This Row],[Admin expenses 2]]+pro[[#This Row],[Admin expenses 1]]+pro[[#This Row],[COGS]]</f>
        <v>-733041.51699999999</v>
      </c>
      <c r="J2292" s="55">
        <f>pro[[#This Row],[Revenue]]+pro[[#This Row],[AdminExp]]</f>
        <v>-510542.87699999998</v>
      </c>
      <c r="K2292" s="83">
        <f>pro[[#This Row],[Profit]]/pro[[#This Row],[Revenue]]</f>
        <v>-2.2945887534413694</v>
      </c>
      <c r="L2292" s="56">
        <f t="shared" si="35"/>
        <v>3</v>
      </c>
      <c r="M2292" s="82" t="str">
        <f>"Q"&amp;" "&amp;VLOOKUP(pro[[#This Row],[Period]],Mapping!A:B,2,0)</f>
        <v>Q 1</v>
      </c>
      <c r="N2292"/>
    </row>
    <row r="2293" spans="1:14" ht="11.25" customHeight="1" x14ac:dyDescent="0.2">
      <c r="A2293" s="42" t="s">
        <v>42</v>
      </c>
      <c r="B2293" s="44" t="s">
        <v>21</v>
      </c>
      <c r="C2293" s="44" t="s">
        <v>57</v>
      </c>
      <c r="D2293" s="43">
        <v>217516.75399999996</v>
      </c>
      <c r="E2293" s="43">
        <v>-48710.556999999993</v>
      </c>
      <c r="F2293" s="45">
        <v>-96620</v>
      </c>
      <c r="G2293" s="45">
        <v>-88460</v>
      </c>
      <c r="H2293" s="45">
        <v>-26960</v>
      </c>
      <c r="I2293" s="55">
        <f>pro[[#This Row],[Admin expenses 3]]+pro[[#This Row],[Admin expenses 2]]+pro[[#This Row],[Admin expenses 1]]+pro[[#This Row],[COGS]]</f>
        <v>-260750.557</v>
      </c>
      <c r="J2293" s="55">
        <f>pro[[#This Row],[Revenue]]+pro[[#This Row],[AdminExp]]</f>
        <v>-43233.803000000044</v>
      </c>
      <c r="K2293" s="83">
        <f>pro[[#This Row],[Profit]]/pro[[#This Row],[Revenue]]</f>
        <v>-0.1987607952259165</v>
      </c>
      <c r="L2293" s="56">
        <f t="shared" si="35"/>
        <v>3</v>
      </c>
      <c r="M2293" s="82" t="str">
        <f>"Q"&amp;" "&amp;VLOOKUP(pro[[#This Row],[Period]],Mapping!A:B,2,0)</f>
        <v>Q 1</v>
      </c>
      <c r="N2293"/>
    </row>
    <row r="2294" spans="1:14" ht="11.25" customHeight="1" x14ac:dyDescent="0.2">
      <c r="A2294" s="42" t="s">
        <v>42</v>
      </c>
      <c r="B2294" s="44" t="s">
        <v>21</v>
      </c>
      <c r="C2294" s="44" t="s">
        <v>57</v>
      </c>
      <c r="D2294" s="43">
        <v>52981.053999999996</v>
      </c>
      <c r="E2294" s="43">
        <v>-11456.409999999998</v>
      </c>
      <c r="F2294" s="45">
        <v>-87600</v>
      </c>
      <c r="G2294" s="45">
        <v>-59630</v>
      </c>
      <c r="H2294" s="45">
        <v>-95880</v>
      </c>
      <c r="I2294" s="55">
        <f>pro[[#This Row],[Admin expenses 3]]+pro[[#This Row],[Admin expenses 2]]+pro[[#This Row],[Admin expenses 1]]+pro[[#This Row],[COGS]]</f>
        <v>-254566.41</v>
      </c>
      <c r="J2294" s="55">
        <f>pro[[#This Row],[Revenue]]+pro[[#This Row],[AdminExp]]</f>
        <v>-201585.356</v>
      </c>
      <c r="K2294" s="83">
        <f>pro[[#This Row],[Profit]]/pro[[#This Row],[Revenue]]</f>
        <v>-3.804857411858964</v>
      </c>
      <c r="L2294" s="56">
        <f t="shared" si="35"/>
        <v>3</v>
      </c>
      <c r="M2294" s="82" t="str">
        <f>"Q"&amp;" "&amp;VLOOKUP(pro[[#This Row],[Period]],Mapping!A:B,2,0)</f>
        <v>Q 1</v>
      </c>
      <c r="N2294"/>
    </row>
    <row r="2295" spans="1:14" ht="11.25" customHeight="1" x14ac:dyDescent="0.2">
      <c r="A2295" s="42" t="s">
        <v>42</v>
      </c>
      <c r="B2295" s="44" t="s">
        <v>21</v>
      </c>
      <c r="C2295" s="44" t="s">
        <v>57</v>
      </c>
      <c r="D2295" s="43">
        <v>205790.26999999996</v>
      </c>
      <c r="E2295" s="43">
        <v>-47423.018999999993</v>
      </c>
      <c r="F2295" s="45">
        <v>-31050</v>
      </c>
      <c r="G2295" s="45">
        <v>-36360</v>
      </c>
      <c r="H2295" s="45">
        <v>-13020</v>
      </c>
      <c r="I2295" s="55">
        <f>pro[[#This Row],[Admin expenses 3]]+pro[[#This Row],[Admin expenses 2]]+pro[[#This Row],[Admin expenses 1]]+pro[[#This Row],[COGS]]</f>
        <v>-127853.019</v>
      </c>
      <c r="J2295" s="55">
        <f>pro[[#This Row],[Revenue]]+pro[[#This Row],[AdminExp]]</f>
        <v>77937.25099999996</v>
      </c>
      <c r="K2295" s="83">
        <f>pro[[#This Row],[Profit]]/pro[[#This Row],[Revenue]]</f>
        <v>0.37872174908949763</v>
      </c>
      <c r="L2295" s="56">
        <f t="shared" si="35"/>
        <v>3</v>
      </c>
      <c r="M2295" s="82" t="str">
        <f>"Q"&amp;" "&amp;VLOOKUP(pro[[#This Row],[Period]],Mapping!A:B,2,0)</f>
        <v>Q 1</v>
      </c>
      <c r="N2295"/>
    </row>
    <row r="2296" spans="1:14" ht="11.25" customHeight="1" x14ac:dyDescent="0.2">
      <c r="A2296" s="42" t="s">
        <v>42</v>
      </c>
      <c r="B2296" s="44" t="s">
        <v>21</v>
      </c>
      <c r="C2296" s="44" t="s">
        <v>57</v>
      </c>
      <c r="D2296" s="43">
        <v>458495.66000000003</v>
      </c>
      <c r="E2296" s="43">
        <v>-102610.02499999999</v>
      </c>
      <c r="F2296" s="45">
        <v>-95530</v>
      </c>
      <c r="G2296" s="45">
        <v>-104620</v>
      </c>
      <c r="H2296" s="45">
        <v>-86890</v>
      </c>
      <c r="I2296" s="55">
        <f>pro[[#This Row],[Admin expenses 3]]+pro[[#This Row],[Admin expenses 2]]+pro[[#This Row],[Admin expenses 1]]+pro[[#This Row],[COGS]]</f>
        <v>-389650.02500000002</v>
      </c>
      <c r="J2296" s="55">
        <f>pro[[#This Row],[Revenue]]+pro[[#This Row],[AdminExp]]</f>
        <v>68845.635000000009</v>
      </c>
      <c r="K2296" s="83">
        <f>pro[[#This Row],[Profit]]/pro[[#This Row],[Revenue]]</f>
        <v>0.15015547802568077</v>
      </c>
      <c r="L2296" s="56">
        <f t="shared" si="35"/>
        <v>3</v>
      </c>
      <c r="M2296" s="82" t="str">
        <f>"Q"&amp;" "&amp;VLOOKUP(pro[[#This Row],[Period]],Mapping!A:B,2,0)</f>
        <v>Q 1</v>
      </c>
      <c r="N2296"/>
    </row>
    <row r="2297" spans="1:14" ht="11.25" customHeight="1" x14ac:dyDescent="0.2">
      <c r="A2297" s="42" t="s">
        <v>42</v>
      </c>
      <c r="B2297" s="44" t="s">
        <v>21</v>
      </c>
      <c r="C2297" s="44" t="s">
        <v>57</v>
      </c>
      <c r="D2297" s="43">
        <v>105534.898</v>
      </c>
      <c r="E2297" s="43">
        <v>-21194.543999999998</v>
      </c>
      <c r="F2297" s="45">
        <v>-90820</v>
      </c>
      <c r="G2297" s="45">
        <v>-22810</v>
      </c>
      <c r="H2297" s="45">
        <v>-40190</v>
      </c>
      <c r="I2297" s="55">
        <f>pro[[#This Row],[Admin expenses 3]]+pro[[#This Row],[Admin expenses 2]]+pro[[#This Row],[Admin expenses 1]]+pro[[#This Row],[COGS]]</f>
        <v>-175014.54399999999</v>
      </c>
      <c r="J2297" s="55">
        <f>pro[[#This Row],[Revenue]]+pro[[#This Row],[AdminExp]]</f>
        <v>-69479.645999999993</v>
      </c>
      <c r="K2297" s="83">
        <f>pro[[#This Row],[Profit]]/pro[[#This Row],[Revenue]]</f>
        <v>-0.65835706782035264</v>
      </c>
      <c r="L2297" s="56">
        <f t="shared" si="35"/>
        <v>3</v>
      </c>
      <c r="M2297" s="82" t="str">
        <f>"Q"&amp;" "&amp;VLOOKUP(pro[[#This Row],[Period]],Mapping!A:B,2,0)</f>
        <v>Q 1</v>
      </c>
      <c r="N2297"/>
    </row>
    <row r="2298" spans="1:14" ht="11.25" customHeight="1" x14ac:dyDescent="0.2">
      <c r="A2298" s="42" t="s">
        <v>42</v>
      </c>
      <c r="B2298" s="44" t="s">
        <v>21</v>
      </c>
      <c r="C2298" s="44" t="s">
        <v>57</v>
      </c>
      <c r="D2298" s="43">
        <v>83007.028999999995</v>
      </c>
      <c r="E2298" s="43">
        <v>-18288.864999999998</v>
      </c>
      <c r="F2298" s="45">
        <v>-18430</v>
      </c>
      <c r="G2298" s="45">
        <v>-41990</v>
      </c>
      <c r="H2298" s="45">
        <v>-12540</v>
      </c>
      <c r="I2298" s="55">
        <f>pro[[#This Row],[Admin expenses 3]]+pro[[#This Row],[Admin expenses 2]]+pro[[#This Row],[Admin expenses 1]]+pro[[#This Row],[COGS]]</f>
        <v>-91248.864999999991</v>
      </c>
      <c r="J2298" s="55">
        <f>pro[[#This Row],[Revenue]]+pro[[#This Row],[AdminExp]]</f>
        <v>-8241.8359999999957</v>
      </c>
      <c r="K2298" s="83">
        <f>pro[[#This Row],[Profit]]/pro[[#This Row],[Revenue]]</f>
        <v>-9.9290820299085716E-2</v>
      </c>
      <c r="L2298" s="56">
        <f t="shared" si="35"/>
        <v>3</v>
      </c>
      <c r="M2298" s="82" t="str">
        <f>"Q"&amp;" "&amp;VLOOKUP(pro[[#This Row],[Period]],Mapping!A:B,2,0)</f>
        <v>Q 1</v>
      </c>
      <c r="N2298"/>
    </row>
    <row r="2299" spans="1:14" ht="11.25" customHeight="1" x14ac:dyDescent="0.2">
      <c r="A2299" s="42" t="s">
        <v>42</v>
      </c>
      <c r="B2299" s="44" t="s">
        <v>21</v>
      </c>
      <c r="C2299" s="44" t="s">
        <v>58</v>
      </c>
      <c r="D2299" s="43">
        <v>148263.88499999998</v>
      </c>
      <c r="E2299" s="43">
        <v>-34805.770999999993</v>
      </c>
      <c r="F2299" s="45">
        <v>-18400</v>
      </c>
      <c r="G2299" s="45">
        <v>-26770</v>
      </c>
      <c r="H2299" s="45">
        <v>-52600</v>
      </c>
      <c r="I2299" s="55">
        <f>pro[[#This Row],[Admin expenses 3]]+pro[[#This Row],[Admin expenses 2]]+pro[[#This Row],[Admin expenses 1]]+pro[[#This Row],[COGS]]</f>
        <v>-132575.77100000001</v>
      </c>
      <c r="J2299" s="55">
        <f>pro[[#This Row],[Revenue]]+pro[[#This Row],[AdminExp]]</f>
        <v>15688.113999999972</v>
      </c>
      <c r="K2299" s="83">
        <f>pro[[#This Row],[Profit]]/pro[[#This Row],[Revenue]]</f>
        <v>0.10581210656931035</v>
      </c>
      <c r="L2299" s="56">
        <f t="shared" si="35"/>
        <v>3</v>
      </c>
      <c r="M2299" s="82" t="str">
        <f>"Q"&amp;" "&amp;VLOOKUP(pro[[#This Row],[Period]],Mapping!A:B,2,0)</f>
        <v>Q 1</v>
      </c>
      <c r="N2299"/>
    </row>
    <row r="2300" spans="1:14" ht="11.25" customHeight="1" x14ac:dyDescent="0.2">
      <c r="A2300" s="42" t="s">
        <v>42</v>
      </c>
      <c r="B2300" s="44" t="s">
        <v>21</v>
      </c>
      <c r="C2300" s="44" t="s">
        <v>59</v>
      </c>
      <c r="D2300" s="43">
        <v>31607.148999999998</v>
      </c>
      <c r="E2300" s="43">
        <v>6222.5729999999994</v>
      </c>
      <c r="F2300" s="45">
        <v>-13350</v>
      </c>
      <c r="G2300" s="45">
        <v>-68740</v>
      </c>
      <c r="H2300" s="45">
        <v>-81790</v>
      </c>
      <c r="I2300" s="55">
        <f>pro[[#This Row],[Admin expenses 3]]+pro[[#This Row],[Admin expenses 2]]+pro[[#This Row],[Admin expenses 1]]+pro[[#This Row],[COGS]]</f>
        <v>-157657.427</v>
      </c>
      <c r="J2300" s="55">
        <f>pro[[#This Row],[Revenue]]+pro[[#This Row],[AdminExp]]</f>
        <v>-126050.27799999999</v>
      </c>
      <c r="K2300" s="83">
        <f>pro[[#This Row],[Profit]]/pro[[#This Row],[Revenue]]</f>
        <v>-3.9880306192754049</v>
      </c>
      <c r="L2300" s="56">
        <f t="shared" si="35"/>
        <v>3</v>
      </c>
      <c r="M2300" s="82" t="str">
        <f>"Q"&amp;" "&amp;VLOOKUP(pro[[#This Row],[Period]],Mapping!A:B,2,0)</f>
        <v>Q 1</v>
      </c>
      <c r="N2300"/>
    </row>
    <row r="2301" spans="1:14" ht="11.25" customHeight="1" x14ac:dyDescent="0.2">
      <c r="A2301" s="42" t="s">
        <v>42</v>
      </c>
      <c r="B2301" s="44" t="s">
        <v>21</v>
      </c>
      <c r="C2301" s="44" t="s">
        <v>57</v>
      </c>
      <c r="D2301" s="43">
        <v>205835.45500000002</v>
      </c>
      <c r="E2301" s="43">
        <v>-79371.536999999997</v>
      </c>
      <c r="F2301" s="45">
        <v>-31480</v>
      </c>
      <c r="G2301" s="45">
        <v>-105790</v>
      </c>
      <c r="H2301" s="45">
        <v>-86140</v>
      </c>
      <c r="I2301" s="55">
        <f>pro[[#This Row],[Admin expenses 3]]+pro[[#This Row],[Admin expenses 2]]+pro[[#This Row],[Admin expenses 1]]+pro[[#This Row],[COGS]]</f>
        <v>-302781.53700000001</v>
      </c>
      <c r="J2301" s="55">
        <f>pro[[#This Row],[Revenue]]+pro[[#This Row],[AdminExp]]</f>
        <v>-96946.081999999995</v>
      </c>
      <c r="K2301" s="83">
        <f>pro[[#This Row],[Profit]]/pro[[#This Row],[Revenue]]</f>
        <v>-0.4709882561291493</v>
      </c>
      <c r="L2301" s="56">
        <f t="shared" si="35"/>
        <v>3</v>
      </c>
      <c r="M2301" s="82" t="str">
        <f>"Q"&amp;" "&amp;VLOOKUP(pro[[#This Row],[Period]],Mapping!A:B,2,0)</f>
        <v>Q 1</v>
      </c>
      <c r="N2301"/>
    </row>
    <row r="2302" spans="1:14" ht="11.25" customHeight="1" x14ac:dyDescent="0.2">
      <c r="A2302" s="42" t="s">
        <v>42</v>
      </c>
      <c r="B2302" s="44" t="s">
        <v>21</v>
      </c>
      <c r="C2302" s="44" t="s">
        <v>57</v>
      </c>
      <c r="D2302" s="43">
        <v>214604.28499999997</v>
      </c>
      <c r="E2302" s="43">
        <v>-83310.471999999994</v>
      </c>
      <c r="F2302" s="45">
        <v>-53860</v>
      </c>
      <c r="G2302" s="45">
        <v>-33340</v>
      </c>
      <c r="H2302" s="45">
        <v>-50500</v>
      </c>
      <c r="I2302" s="55">
        <f>pro[[#This Row],[Admin expenses 3]]+pro[[#This Row],[Admin expenses 2]]+pro[[#This Row],[Admin expenses 1]]+pro[[#This Row],[COGS]]</f>
        <v>-221010.47200000001</v>
      </c>
      <c r="J2302" s="55">
        <f>pro[[#This Row],[Revenue]]+pro[[#This Row],[AdminExp]]</f>
        <v>-6406.1870000000345</v>
      </c>
      <c r="K2302" s="83">
        <f>pro[[#This Row],[Profit]]/pro[[#This Row],[Revenue]]</f>
        <v>-2.9851160707252584E-2</v>
      </c>
      <c r="L2302" s="56">
        <f t="shared" si="35"/>
        <v>3</v>
      </c>
      <c r="M2302" s="82" t="str">
        <f>"Q"&amp;" "&amp;VLOOKUP(pro[[#This Row],[Period]],Mapping!A:B,2,0)</f>
        <v>Q 1</v>
      </c>
      <c r="N2302"/>
    </row>
    <row r="2303" spans="1:14" ht="11.25" customHeight="1" x14ac:dyDescent="0.2">
      <c r="A2303" s="42" t="s">
        <v>42</v>
      </c>
      <c r="B2303" s="44" t="s">
        <v>21</v>
      </c>
      <c r="C2303" s="44" t="s">
        <v>57</v>
      </c>
      <c r="D2303" s="43">
        <v>32151.888999999996</v>
      </c>
      <c r="E2303" s="43">
        <v>-28254.092999999997</v>
      </c>
      <c r="F2303" s="45">
        <v>-67160</v>
      </c>
      <c r="G2303" s="45">
        <v>-94780</v>
      </c>
      <c r="H2303" s="45">
        <v>-78170</v>
      </c>
      <c r="I2303" s="55">
        <f>pro[[#This Row],[Admin expenses 3]]+pro[[#This Row],[Admin expenses 2]]+pro[[#This Row],[Admin expenses 1]]+pro[[#This Row],[COGS]]</f>
        <v>-268364.09299999999</v>
      </c>
      <c r="J2303" s="55">
        <f>pro[[#This Row],[Revenue]]+pro[[#This Row],[AdminExp]]</f>
        <v>-236212.204</v>
      </c>
      <c r="K2303" s="83">
        <f>pro[[#This Row],[Profit]]/pro[[#This Row],[Revenue]]</f>
        <v>-7.346759750259154</v>
      </c>
      <c r="L2303" s="56">
        <f t="shared" si="35"/>
        <v>3</v>
      </c>
      <c r="M2303" s="82" t="str">
        <f>"Q"&amp;" "&amp;VLOOKUP(pro[[#This Row],[Period]],Mapping!A:B,2,0)</f>
        <v>Q 1</v>
      </c>
      <c r="N2303"/>
    </row>
    <row r="2304" spans="1:14" ht="11.25" customHeight="1" x14ac:dyDescent="0.2">
      <c r="A2304" s="42" t="s">
        <v>42</v>
      </c>
      <c r="B2304" s="44" t="s">
        <v>21</v>
      </c>
      <c r="C2304" s="44" t="s">
        <v>57</v>
      </c>
      <c r="D2304" s="43">
        <v>98126.342999999993</v>
      </c>
      <c r="E2304" s="43">
        <v>-22264.55</v>
      </c>
      <c r="F2304" s="45">
        <v>-101940</v>
      </c>
      <c r="G2304" s="45">
        <v>-40760</v>
      </c>
      <c r="H2304" s="45">
        <v>-62180</v>
      </c>
      <c r="I2304" s="55">
        <f>pro[[#This Row],[Admin expenses 3]]+pro[[#This Row],[Admin expenses 2]]+pro[[#This Row],[Admin expenses 1]]+pro[[#This Row],[COGS]]</f>
        <v>-227144.55</v>
      </c>
      <c r="J2304" s="55">
        <f>pro[[#This Row],[Revenue]]+pro[[#This Row],[AdminExp]]</f>
        <v>-129018.20699999999</v>
      </c>
      <c r="K2304" s="83">
        <f>pro[[#This Row],[Profit]]/pro[[#This Row],[Revenue]]</f>
        <v>-1.3148172351638541</v>
      </c>
      <c r="L2304" s="56">
        <f t="shared" si="35"/>
        <v>3</v>
      </c>
      <c r="M2304" s="82" t="str">
        <f>"Q"&amp;" "&amp;VLOOKUP(pro[[#This Row],[Period]],Mapping!A:B,2,0)</f>
        <v>Q 1</v>
      </c>
      <c r="N2304"/>
    </row>
    <row r="2305" spans="1:14" ht="11.25" customHeight="1" x14ac:dyDescent="0.2">
      <c r="A2305" s="42" t="s">
        <v>42</v>
      </c>
      <c r="B2305" s="44" t="s">
        <v>21</v>
      </c>
      <c r="C2305" s="44" t="s">
        <v>57</v>
      </c>
      <c r="D2305" s="43">
        <v>51695.650999999991</v>
      </c>
      <c r="E2305" s="43">
        <v>-82620.145999999993</v>
      </c>
      <c r="F2305" s="45">
        <v>-107920</v>
      </c>
      <c r="G2305" s="45">
        <v>-31180</v>
      </c>
      <c r="H2305" s="45">
        <v>-66250</v>
      </c>
      <c r="I2305" s="55">
        <f>pro[[#This Row],[Admin expenses 3]]+pro[[#This Row],[Admin expenses 2]]+pro[[#This Row],[Admin expenses 1]]+pro[[#This Row],[COGS]]</f>
        <v>-287970.14600000001</v>
      </c>
      <c r="J2305" s="55">
        <f>pro[[#This Row],[Revenue]]+pro[[#This Row],[AdminExp]]</f>
        <v>-236274.49500000002</v>
      </c>
      <c r="K2305" s="83">
        <f>pro[[#This Row],[Profit]]/pro[[#This Row],[Revenue]]</f>
        <v>-4.57049075559567</v>
      </c>
      <c r="L2305" s="56">
        <f t="shared" si="35"/>
        <v>3</v>
      </c>
      <c r="M2305" s="82" t="str">
        <f>"Q"&amp;" "&amp;VLOOKUP(pro[[#This Row],[Period]],Mapping!A:B,2,0)</f>
        <v>Q 1</v>
      </c>
      <c r="N2305"/>
    </row>
    <row r="2306" spans="1:14" ht="11.25" customHeight="1" x14ac:dyDescent="0.2">
      <c r="A2306" s="42" t="s">
        <v>42</v>
      </c>
      <c r="B2306" s="44" t="s">
        <v>21</v>
      </c>
      <c r="C2306" s="44" t="s">
        <v>58</v>
      </c>
      <c r="D2306" s="43">
        <v>173945.47099999999</v>
      </c>
      <c r="E2306" s="43">
        <v>-321042.21099999995</v>
      </c>
      <c r="F2306" s="45">
        <v>-70920</v>
      </c>
      <c r="G2306" s="45">
        <v>-64750</v>
      </c>
      <c r="H2306" s="45">
        <v>-43590</v>
      </c>
      <c r="I2306" s="55">
        <f>pro[[#This Row],[Admin expenses 3]]+pro[[#This Row],[Admin expenses 2]]+pro[[#This Row],[Admin expenses 1]]+pro[[#This Row],[COGS]]</f>
        <v>-500302.21099999995</v>
      </c>
      <c r="J2306" s="55">
        <f>pro[[#This Row],[Revenue]]+pro[[#This Row],[AdminExp]]</f>
        <v>-326356.74</v>
      </c>
      <c r="K2306" s="83">
        <f>pro[[#This Row],[Profit]]/pro[[#This Row],[Revenue]]</f>
        <v>-1.8762014217662499</v>
      </c>
      <c r="L2306" s="56">
        <f t="shared" ref="L2306:L2369" si="36">MONTH(DATEVALUE(A2306&amp;"1"))</f>
        <v>3</v>
      </c>
      <c r="M2306" s="82" t="str">
        <f>"Q"&amp;" "&amp;VLOOKUP(pro[[#This Row],[Period]],Mapping!A:B,2,0)</f>
        <v>Q 1</v>
      </c>
      <c r="N2306"/>
    </row>
    <row r="2307" spans="1:14" ht="11.25" customHeight="1" x14ac:dyDescent="0.2">
      <c r="A2307" s="42" t="s">
        <v>42</v>
      </c>
      <c r="B2307" s="44" t="s">
        <v>21</v>
      </c>
      <c r="C2307" s="44" t="s">
        <v>59</v>
      </c>
      <c r="D2307" s="43">
        <v>113332.68799999999</v>
      </c>
      <c r="E2307" s="43">
        <v>-122714.01799999998</v>
      </c>
      <c r="F2307" s="45">
        <v>-71900</v>
      </c>
      <c r="G2307" s="45">
        <v>-59880</v>
      </c>
      <c r="H2307" s="45">
        <v>-50490</v>
      </c>
      <c r="I2307" s="55">
        <f>pro[[#This Row],[Admin expenses 3]]+pro[[#This Row],[Admin expenses 2]]+pro[[#This Row],[Admin expenses 1]]+pro[[#This Row],[COGS]]</f>
        <v>-304984.01799999998</v>
      </c>
      <c r="J2307" s="55">
        <f>pro[[#This Row],[Revenue]]+pro[[#This Row],[AdminExp]]</f>
        <v>-191651.33</v>
      </c>
      <c r="K2307" s="83">
        <f>pro[[#This Row],[Profit]]/pro[[#This Row],[Revenue]]</f>
        <v>-1.6910507761008897</v>
      </c>
      <c r="L2307" s="56">
        <f t="shared" si="36"/>
        <v>3</v>
      </c>
      <c r="M2307" s="82" t="str">
        <f>"Q"&amp;" "&amp;VLOOKUP(pro[[#This Row],[Period]],Mapping!A:B,2,0)</f>
        <v>Q 1</v>
      </c>
      <c r="N2307"/>
    </row>
    <row r="2308" spans="1:14" ht="11.25" customHeight="1" x14ac:dyDescent="0.2">
      <c r="A2308" s="42" t="s">
        <v>42</v>
      </c>
      <c r="B2308" s="44" t="s">
        <v>21</v>
      </c>
      <c r="C2308" s="44" t="s">
        <v>57</v>
      </c>
      <c r="D2308" s="43">
        <v>4864.6989999999996</v>
      </c>
      <c r="E2308" s="43">
        <v>-8634.7939999999999</v>
      </c>
      <c r="F2308" s="45">
        <v>-52130</v>
      </c>
      <c r="G2308" s="45">
        <v>-73290</v>
      </c>
      <c r="H2308" s="45">
        <v>-21700</v>
      </c>
      <c r="I2308" s="55">
        <f>pro[[#This Row],[Admin expenses 3]]+pro[[#This Row],[Admin expenses 2]]+pro[[#This Row],[Admin expenses 1]]+pro[[#This Row],[COGS]]</f>
        <v>-155754.79399999999</v>
      </c>
      <c r="J2308" s="55">
        <f>pro[[#This Row],[Revenue]]+pro[[#This Row],[AdminExp]]</f>
        <v>-150890.095</v>
      </c>
      <c r="K2308" s="83">
        <f>pro[[#This Row],[Profit]]/pro[[#This Row],[Revenue]]</f>
        <v>-31.017354825036453</v>
      </c>
      <c r="L2308" s="56">
        <f t="shared" si="36"/>
        <v>3</v>
      </c>
      <c r="M2308" s="82" t="str">
        <f>"Q"&amp;" "&amp;VLOOKUP(pro[[#This Row],[Period]],Mapping!A:B,2,0)</f>
        <v>Q 1</v>
      </c>
      <c r="N2308"/>
    </row>
    <row r="2309" spans="1:14" ht="11.25" customHeight="1" x14ac:dyDescent="0.2">
      <c r="A2309" s="42" t="s">
        <v>42</v>
      </c>
      <c r="B2309" s="44" t="s">
        <v>21</v>
      </c>
      <c r="C2309" s="44" t="s">
        <v>57</v>
      </c>
      <c r="D2309" s="43">
        <v>91102.787999999986</v>
      </c>
      <c r="E2309" s="43">
        <v>-29320.794999999998</v>
      </c>
      <c r="F2309" s="45">
        <v>-70530</v>
      </c>
      <c r="G2309" s="45">
        <v>-52280</v>
      </c>
      <c r="H2309" s="45">
        <v>-14400</v>
      </c>
      <c r="I2309" s="55">
        <f>pro[[#This Row],[Admin expenses 3]]+pro[[#This Row],[Admin expenses 2]]+pro[[#This Row],[Admin expenses 1]]+pro[[#This Row],[COGS]]</f>
        <v>-166530.79499999998</v>
      </c>
      <c r="J2309" s="55">
        <f>pro[[#This Row],[Revenue]]+pro[[#This Row],[AdminExp]]</f>
        <v>-75428.006999999998</v>
      </c>
      <c r="K2309" s="83">
        <f>pro[[#This Row],[Profit]]/pro[[#This Row],[Revenue]]</f>
        <v>-0.82794400320657591</v>
      </c>
      <c r="L2309" s="56">
        <f t="shared" si="36"/>
        <v>3</v>
      </c>
      <c r="M2309" s="82" t="str">
        <f>"Q"&amp;" "&amp;VLOOKUP(pro[[#This Row],[Period]],Mapping!A:B,2,0)</f>
        <v>Q 1</v>
      </c>
      <c r="N2309"/>
    </row>
    <row r="2310" spans="1:14" ht="11.25" customHeight="1" x14ac:dyDescent="0.2">
      <c r="A2310" s="42" t="s">
        <v>42</v>
      </c>
      <c r="B2310" s="44" t="s">
        <v>21</v>
      </c>
      <c r="C2310" s="44" t="s">
        <v>57</v>
      </c>
      <c r="D2310" s="43">
        <v>36459.219999999994</v>
      </c>
      <c r="E2310" s="43">
        <v>-9029.6779999999999</v>
      </c>
      <c r="F2310" s="45">
        <v>-51160</v>
      </c>
      <c r="G2310" s="45">
        <v>-56410</v>
      </c>
      <c r="H2310" s="45">
        <v>-63440</v>
      </c>
      <c r="I2310" s="55">
        <f>pro[[#This Row],[Admin expenses 3]]+pro[[#This Row],[Admin expenses 2]]+pro[[#This Row],[Admin expenses 1]]+pro[[#This Row],[COGS]]</f>
        <v>-180039.67800000001</v>
      </c>
      <c r="J2310" s="55">
        <f>pro[[#This Row],[Revenue]]+pro[[#This Row],[AdminExp]]</f>
        <v>-143580.45800000001</v>
      </c>
      <c r="K2310" s="83">
        <f>pro[[#This Row],[Profit]]/pro[[#This Row],[Revenue]]</f>
        <v>-3.9381110731387023</v>
      </c>
      <c r="L2310" s="56">
        <f t="shared" si="36"/>
        <v>3</v>
      </c>
      <c r="M2310" s="82" t="str">
        <f>"Q"&amp;" "&amp;VLOOKUP(pro[[#This Row],[Period]],Mapping!A:B,2,0)</f>
        <v>Q 1</v>
      </c>
      <c r="N2310"/>
    </row>
    <row r="2311" spans="1:14" ht="11.25" customHeight="1" x14ac:dyDescent="0.2">
      <c r="A2311" s="42" t="s">
        <v>42</v>
      </c>
      <c r="B2311" s="44" t="s">
        <v>21</v>
      </c>
      <c r="C2311" s="44" t="s">
        <v>58</v>
      </c>
      <c r="D2311" s="43">
        <v>177000.15199999997</v>
      </c>
      <c r="E2311" s="43">
        <v>-59240.817999999999</v>
      </c>
      <c r="F2311" s="45">
        <v>-73160</v>
      </c>
      <c r="G2311" s="45">
        <v>-93980</v>
      </c>
      <c r="H2311" s="45">
        <v>-26630</v>
      </c>
      <c r="I2311" s="55">
        <f>pro[[#This Row],[Admin expenses 3]]+pro[[#This Row],[Admin expenses 2]]+pro[[#This Row],[Admin expenses 1]]+pro[[#This Row],[COGS]]</f>
        <v>-253010.818</v>
      </c>
      <c r="J2311" s="55">
        <f>pro[[#This Row],[Revenue]]+pro[[#This Row],[AdminExp]]</f>
        <v>-76010.666000000027</v>
      </c>
      <c r="K2311" s="83">
        <f>pro[[#This Row],[Profit]]/pro[[#This Row],[Revenue]]</f>
        <v>-0.42943842217717437</v>
      </c>
      <c r="L2311" s="56">
        <f t="shared" si="36"/>
        <v>3</v>
      </c>
      <c r="M2311" s="82" t="str">
        <f>"Q"&amp;" "&amp;VLOOKUP(pro[[#This Row],[Period]],Mapping!A:B,2,0)</f>
        <v>Q 1</v>
      </c>
      <c r="N2311"/>
    </row>
    <row r="2312" spans="1:14" ht="11.25" customHeight="1" x14ac:dyDescent="0.2">
      <c r="A2312" s="42" t="s">
        <v>42</v>
      </c>
      <c r="B2312" s="44" t="s">
        <v>21</v>
      </c>
      <c r="C2312" s="44" t="s">
        <v>59</v>
      </c>
      <c r="D2312" s="43">
        <v>96575.828999999998</v>
      </c>
      <c r="E2312" s="43">
        <v>-42041.341999999997</v>
      </c>
      <c r="F2312" s="45">
        <v>-17120</v>
      </c>
      <c r="G2312" s="45">
        <v>-18060</v>
      </c>
      <c r="H2312" s="45">
        <v>-36180</v>
      </c>
      <c r="I2312" s="55">
        <f>pro[[#This Row],[Admin expenses 3]]+pro[[#This Row],[Admin expenses 2]]+pro[[#This Row],[Admin expenses 1]]+pro[[#This Row],[COGS]]</f>
        <v>-113401.342</v>
      </c>
      <c r="J2312" s="55">
        <f>pro[[#This Row],[Revenue]]+pro[[#This Row],[AdminExp]]</f>
        <v>-16825.513000000006</v>
      </c>
      <c r="K2312" s="83">
        <f>pro[[#This Row],[Profit]]/pro[[#This Row],[Revenue]]</f>
        <v>-0.17422074626975251</v>
      </c>
      <c r="L2312" s="56">
        <f t="shared" si="36"/>
        <v>3</v>
      </c>
      <c r="M2312" s="82" t="str">
        <f>"Q"&amp;" "&amp;VLOOKUP(pro[[#This Row],[Period]],Mapping!A:B,2,0)</f>
        <v>Q 1</v>
      </c>
      <c r="N2312"/>
    </row>
    <row r="2313" spans="1:14" ht="11.25" customHeight="1" x14ac:dyDescent="0.2">
      <c r="A2313" s="42" t="s">
        <v>42</v>
      </c>
      <c r="B2313" s="44" t="s">
        <v>21</v>
      </c>
      <c r="C2313" s="44" t="s">
        <v>57</v>
      </c>
      <c r="D2313" s="43">
        <v>16806.216</v>
      </c>
      <c r="E2313" s="43">
        <v>-5117.6439999999993</v>
      </c>
      <c r="F2313" s="45">
        <v>-63840</v>
      </c>
      <c r="G2313" s="45">
        <v>-91200</v>
      </c>
      <c r="H2313" s="45">
        <v>-13460</v>
      </c>
      <c r="I2313" s="55">
        <f>pro[[#This Row],[Admin expenses 3]]+pro[[#This Row],[Admin expenses 2]]+pro[[#This Row],[Admin expenses 1]]+pro[[#This Row],[COGS]]</f>
        <v>-173617.644</v>
      </c>
      <c r="J2313" s="55">
        <f>pro[[#This Row],[Revenue]]+pro[[#This Row],[AdminExp]]</f>
        <v>-156811.42800000001</v>
      </c>
      <c r="K2313" s="83">
        <f>pro[[#This Row],[Profit]]/pro[[#This Row],[Revenue]]</f>
        <v>-9.3305612637609805</v>
      </c>
      <c r="L2313" s="56">
        <f t="shared" si="36"/>
        <v>3</v>
      </c>
      <c r="M2313" s="82" t="str">
        <f>"Q"&amp;" "&amp;VLOOKUP(pro[[#This Row],[Period]],Mapping!A:B,2,0)</f>
        <v>Q 1</v>
      </c>
      <c r="N2313"/>
    </row>
    <row r="2314" spans="1:14" ht="11.25" customHeight="1" x14ac:dyDescent="0.2">
      <c r="A2314" s="42" t="s">
        <v>42</v>
      </c>
      <c r="B2314" s="44" t="s">
        <v>21</v>
      </c>
      <c r="C2314" s="44" t="s">
        <v>57</v>
      </c>
      <c r="D2314" s="43">
        <v>33972.917999999998</v>
      </c>
      <c r="E2314" s="43">
        <v>-31246.620999999996</v>
      </c>
      <c r="F2314" s="45">
        <v>-77310</v>
      </c>
      <c r="G2314" s="45">
        <v>-78920</v>
      </c>
      <c r="H2314" s="45">
        <v>-46230</v>
      </c>
      <c r="I2314" s="55">
        <f>pro[[#This Row],[Admin expenses 3]]+pro[[#This Row],[Admin expenses 2]]+pro[[#This Row],[Admin expenses 1]]+pro[[#This Row],[COGS]]</f>
        <v>-233706.62099999998</v>
      </c>
      <c r="J2314" s="55">
        <f>pro[[#This Row],[Revenue]]+pro[[#This Row],[AdminExp]]</f>
        <v>-199733.70299999998</v>
      </c>
      <c r="K2314" s="83">
        <f>pro[[#This Row],[Profit]]/pro[[#This Row],[Revenue]]</f>
        <v>-5.8792036350836865</v>
      </c>
      <c r="L2314" s="56">
        <f t="shared" si="36"/>
        <v>3</v>
      </c>
      <c r="M2314" s="82" t="str">
        <f>"Q"&amp;" "&amp;VLOOKUP(pro[[#This Row],[Period]],Mapping!A:B,2,0)</f>
        <v>Q 1</v>
      </c>
      <c r="N2314"/>
    </row>
    <row r="2315" spans="1:14" ht="11.25" customHeight="1" x14ac:dyDescent="0.2">
      <c r="A2315" s="42" t="s">
        <v>42</v>
      </c>
      <c r="B2315" s="44" t="s">
        <v>21</v>
      </c>
      <c r="C2315" s="44" t="s">
        <v>58</v>
      </c>
      <c r="D2315" s="43">
        <v>26923.616999999998</v>
      </c>
      <c r="E2315" s="43">
        <v>-15207.408999999998</v>
      </c>
      <c r="F2315" s="45">
        <v>-39570</v>
      </c>
      <c r="G2315" s="45">
        <v>-43580</v>
      </c>
      <c r="H2315" s="45">
        <v>-71960</v>
      </c>
      <c r="I2315" s="55">
        <f>pro[[#This Row],[Admin expenses 3]]+pro[[#This Row],[Admin expenses 2]]+pro[[#This Row],[Admin expenses 1]]+pro[[#This Row],[COGS]]</f>
        <v>-170317.40899999999</v>
      </c>
      <c r="J2315" s="55">
        <f>pro[[#This Row],[Revenue]]+pro[[#This Row],[AdminExp]]</f>
        <v>-143393.79199999999</v>
      </c>
      <c r="K2315" s="83">
        <f>pro[[#This Row],[Profit]]/pro[[#This Row],[Revenue]]</f>
        <v>-5.3259482929058155</v>
      </c>
      <c r="L2315" s="56">
        <f t="shared" si="36"/>
        <v>3</v>
      </c>
      <c r="M2315" s="82" t="str">
        <f>"Q"&amp;" "&amp;VLOOKUP(pro[[#This Row],[Period]],Mapping!A:B,2,0)</f>
        <v>Q 1</v>
      </c>
      <c r="N2315"/>
    </row>
    <row r="2316" spans="1:14" ht="11.25" customHeight="1" x14ac:dyDescent="0.2">
      <c r="A2316" s="42" t="s">
        <v>42</v>
      </c>
      <c r="B2316" s="44" t="s">
        <v>21</v>
      </c>
      <c r="C2316" s="44" t="s">
        <v>59</v>
      </c>
      <c r="D2316" s="43">
        <v>173714.98199999999</v>
      </c>
      <c r="E2316" s="43">
        <v>-62421.233</v>
      </c>
      <c r="F2316" s="45">
        <v>-76710</v>
      </c>
      <c r="G2316" s="45">
        <v>-90780</v>
      </c>
      <c r="H2316" s="45">
        <v>-56160</v>
      </c>
      <c r="I2316" s="55">
        <f>pro[[#This Row],[Admin expenses 3]]+pro[[#This Row],[Admin expenses 2]]+pro[[#This Row],[Admin expenses 1]]+pro[[#This Row],[COGS]]</f>
        <v>-286071.23300000001</v>
      </c>
      <c r="J2316" s="55">
        <f>pro[[#This Row],[Revenue]]+pro[[#This Row],[AdminExp]]</f>
        <v>-112356.25100000002</v>
      </c>
      <c r="K2316" s="83">
        <f>pro[[#This Row],[Profit]]/pro[[#This Row],[Revenue]]</f>
        <v>-0.64678503665273979</v>
      </c>
      <c r="L2316" s="56">
        <f t="shared" si="36"/>
        <v>3</v>
      </c>
      <c r="M2316" s="82" t="str">
        <f>"Q"&amp;" "&amp;VLOOKUP(pro[[#This Row],[Period]],Mapping!A:B,2,0)</f>
        <v>Q 1</v>
      </c>
      <c r="N2316"/>
    </row>
    <row r="2317" spans="1:14" ht="11.25" customHeight="1" x14ac:dyDescent="0.2">
      <c r="A2317" s="42" t="s">
        <v>42</v>
      </c>
      <c r="B2317" s="44" t="s">
        <v>21</v>
      </c>
      <c r="C2317" s="44" t="s">
        <v>57</v>
      </c>
      <c r="D2317" s="43">
        <v>302821.52599999995</v>
      </c>
      <c r="E2317" s="43">
        <v>-73168.004000000001</v>
      </c>
      <c r="F2317" s="45">
        <v>-24910</v>
      </c>
      <c r="G2317" s="45">
        <v>-27280</v>
      </c>
      <c r="H2317" s="45">
        <v>-84640</v>
      </c>
      <c r="I2317" s="55">
        <f>pro[[#This Row],[Admin expenses 3]]+pro[[#This Row],[Admin expenses 2]]+pro[[#This Row],[Admin expenses 1]]+pro[[#This Row],[COGS]]</f>
        <v>-209998.00400000002</v>
      </c>
      <c r="J2317" s="55">
        <f>pro[[#This Row],[Revenue]]+pro[[#This Row],[AdminExp]]</f>
        <v>92823.521999999939</v>
      </c>
      <c r="K2317" s="83">
        <f>pro[[#This Row],[Profit]]/pro[[#This Row],[Revenue]]</f>
        <v>0.30652880997634213</v>
      </c>
      <c r="L2317" s="56">
        <f t="shared" si="36"/>
        <v>3</v>
      </c>
      <c r="M2317" s="82" t="str">
        <f>"Q"&amp;" "&amp;VLOOKUP(pro[[#This Row],[Period]],Mapping!A:B,2,0)</f>
        <v>Q 1</v>
      </c>
      <c r="N2317"/>
    </row>
    <row r="2318" spans="1:14" ht="11.25" customHeight="1" x14ac:dyDescent="0.2">
      <c r="A2318" s="42" t="s">
        <v>42</v>
      </c>
      <c r="B2318" s="44" t="s">
        <v>21</v>
      </c>
      <c r="C2318" s="44" t="s">
        <v>57</v>
      </c>
      <c r="D2318" s="43">
        <v>106742.93699999999</v>
      </c>
      <c r="E2318" s="43">
        <v>-13394.71</v>
      </c>
      <c r="F2318" s="45">
        <v>-87960</v>
      </c>
      <c r="G2318" s="45">
        <v>-62330</v>
      </c>
      <c r="H2318" s="45">
        <v>-16400</v>
      </c>
      <c r="I2318" s="55">
        <f>pro[[#This Row],[Admin expenses 3]]+pro[[#This Row],[Admin expenses 2]]+pro[[#This Row],[Admin expenses 1]]+pro[[#This Row],[COGS]]</f>
        <v>-180084.71</v>
      </c>
      <c r="J2318" s="55">
        <f>pro[[#This Row],[Revenue]]+pro[[#This Row],[AdminExp]]</f>
        <v>-73341.773000000001</v>
      </c>
      <c r="K2318" s="83">
        <f>pro[[#This Row],[Profit]]/pro[[#This Row],[Revenue]]</f>
        <v>-0.68708783045757871</v>
      </c>
      <c r="L2318" s="56">
        <f t="shared" si="36"/>
        <v>3</v>
      </c>
      <c r="M2318" s="82" t="str">
        <f>"Q"&amp;" "&amp;VLOOKUP(pro[[#This Row],[Period]],Mapping!A:B,2,0)</f>
        <v>Q 1</v>
      </c>
      <c r="N2318"/>
    </row>
    <row r="2319" spans="1:14" ht="11.25" customHeight="1" x14ac:dyDescent="0.2">
      <c r="A2319" s="42" t="s">
        <v>42</v>
      </c>
      <c r="B2319" s="44" t="s">
        <v>21</v>
      </c>
      <c r="C2319" s="44" t="s">
        <v>57</v>
      </c>
      <c r="D2319" s="43">
        <v>347208.99499999994</v>
      </c>
      <c r="E2319" s="43">
        <v>-80717.091</v>
      </c>
      <c r="F2319" s="45">
        <v>-64210</v>
      </c>
      <c r="G2319" s="45">
        <v>-45880</v>
      </c>
      <c r="H2319" s="45">
        <v>-50290</v>
      </c>
      <c r="I2319" s="55">
        <f>pro[[#This Row],[Admin expenses 3]]+pro[[#This Row],[Admin expenses 2]]+pro[[#This Row],[Admin expenses 1]]+pro[[#This Row],[COGS]]</f>
        <v>-241097.09100000001</v>
      </c>
      <c r="J2319" s="55">
        <f>pro[[#This Row],[Revenue]]+pro[[#This Row],[AdminExp]]</f>
        <v>106111.90399999992</v>
      </c>
      <c r="K2319" s="83">
        <f>pro[[#This Row],[Profit]]/pro[[#This Row],[Revenue]]</f>
        <v>0.30561392569913098</v>
      </c>
      <c r="L2319" s="56">
        <f t="shared" si="36"/>
        <v>3</v>
      </c>
      <c r="M2319" s="82" t="str">
        <f>"Q"&amp;" "&amp;VLOOKUP(pro[[#This Row],[Period]],Mapping!A:B,2,0)</f>
        <v>Q 1</v>
      </c>
      <c r="N2319"/>
    </row>
    <row r="2320" spans="1:14" ht="11.25" customHeight="1" x14ac:dyDescent="0.2">
      <c r="A2320" s="42" t="s">
        <v>42</v>
      </c>
      <c r="B2320" s="44" t="s">
        <v>21</v>
      </c>
      <c r="C2320" s="44" t="s">
        <v>58</v>
      </c>
      <c r="D2320" s="43">
        <v>12872.405000000001</v>
      </c>
      <c r="E2320" s="43">
        <v>-7473.0879999999997</v>
      </c>
      <c r="F2320" s="45">
        <v>-100140</v>
      </c>
      <c r="G2320" s="45">
        <v>-89940</v>
      </c>
      <c r="H2320" s="45">
        <v>-47980</v>
      </c>
      <c r="I2320" s="55">
        <f>pro[[#This Row],[Admin expenses 3]]+pro[[#This Row],[Admin expenses 2]]+pro[[#This Row],[Admin expenses 1]]+pro[[#This Row],[COGS]]</f>
        <v>-245533.08799999999</v>
      </c>
      <c r="J2320" s="55">
        <f>pro[[#This Row],[Revenue]]+pro[[#This Row],[AdminExp]]</f>
        <v>-232660.68299999999</v>
      </c>
      <c r="K2320" s="83">
        <f>pro[[#This Row],[Profit]]/pro[[#This Row],[Revenue]]</f>
        <v>-18.074375612016556</v>
      </c>
      <c r="L2320" s="56">
        <f t="shared" si="36"/>
        <v>3</v>
      </c>
      <c r="M2320" s="82" t="str">
        <f>"Q"&amp;" "&amp;VLOOKUP(pro[[#This Row],[Period]],Mapping!A:B,2,0)</f>
        <v>Q 1</v>
      </c>
      <c r="N2320"/>
    </row>
    <row r="2321" spans="1:14" ht="11.25" customHeight="1" x14ac:dyDescent="0.2">
      <c r="A2321" s="42" t="s">
        <v>42</v>
      </c>
      <c r="B2321" s="44" t="s">
        <v>21</v>
      </c>
      <c r="C2321" s="44" t="s">
        <v>59</v>
      </c>
      <c r="D2321" s="43">
        <v>10703.546</v>
      </c>
      <c r="E2321" s="43">
        <v>-5059.1519999999991</v>
      </c>
      <c r="F2321" s="45">
        <v>-78190</v>
      </c>
      <c r="G2321" s="45">
        <v>-106180</v>
      </c>
      <c r="H2321" s="45">
        <v>-53500</v>
      </c>
      <c r="I2321" s="55">
        <f>pro[[#This Row],[Admin expenses 3]]+pro[[#This Row],[Admin expenses 2]]+pro[[#This Row],[Admin expenses 1]]+pro[[#This Row],[COGS]]</f>
        <v>-242929.152</v>
      </c>
      <c r="J2321" s="55">
        <f>pro[[#This Row],[Revenue]]+pro[[#This Row],[AdminExp]]</f>
        <v>-232225.606</v>
      </c>
      <c r="K2321" s="83">
        <f>pro[[#This Row],[Profit]]/pro[[#This Row],[Revenue]]</f>
        <v>-21.696137523022742</v>
      </c>
      <c r="L2321" s="56">
        <f t="shared" si="36"/>
        <v>3</v>
      </c>
      <c r="M2321" s="82" t="str">
        <f>"Q"&amp;" "&amp;VLOOKUP(pro[[#This Row],[Period]],Mapping!A:B,2,0)</f>
        <v>Q 1</v>
      </c>
      <c r="N2321"/>
    </row>
    <row r="2322" spans="1:14" ht="11.25" customHeight="1" x14ac:dyDescent="0.2">
      <c r="A2322" s="42" t="s">
        <v>42</v>
      </c>
      <c r="B2322" s="44" t="s">
        <v>21</v>
      </c>
      <c r="C2322" s="44" t="s">
        <v>60</v>
      </c>
      <c r="D2322" s="43">
        <v>22910.334999999999</v>
      </c>
      <c r="E2322" s="43">
        <v>-8940.2179999999989</v>
      </c>
      <c r="F2322" s="45">
        <v>-91920</v>
      </c>
      <c r="G2322" s="45">
        <v>-74890</v>
      </c>
      <c r="H2322" s="45">
        <v>-38560</v>
      </c>
      <c r="I2322" s="55">
        <f>pro[[#This Row],[Admin expenses 3]]+pro[[#This Row],[Admin expenses 2]]+pro[[#This Row],[Admin expenses 1]]+pro[[#This Row],[COGS]]</f>
        <v>-214310.21799999999</v>
      </c>
      <c r="J2322" s="55">
        <f>pro[[#This Row],[Revenue]]+pro[[#This Row],[AdminExp]]</f>
        <v>-191399.883</v>
      </c>
      <c r="K2322" s="83">
        <f>pro[[#This Row],[Profit]]/pro[[#This Row],[Revenue]]</f>
        <v>-8.3543031125472424</v>
      </c>
      <c r="L2322" s="56">
        <f t="shared" si="36"/>
        <v>3</v>
      </c>
      <c r="M2322" s="82" t="str">
        <f>"Q"&amp;" "&amp;VLOOKUP(pro[[#This Row],[Period]],Mapping!A:B,2,0)</f>
        <v>Q 1</v>
      </c>
      <c r="N2322"/>
    </row>
    <row r="2323" spans="1:14" ht="11.25" customHeight="1" x14ac:dyDescent="0.2">
      <c r="A2323" s="42" t="s">
        <v>42</v>
      </c>
      <c r="B2323" s="44" t="s">
        <v>21</v>
      </c>
      <c r="C2323" s="44" t="s">
        <v>57</v>
      </c>
      <c r="D2323" s="43">
        <v>4593201.76</v>
      </c>
      <c r="E2323" s="43">
        <v>-564574.03799999994</v>
      </c>
      <c r="F2323" s="45">
        <v>-63230</v>
      </c>
      <c r="G2323" s="45">
        <v>-77450</v>
      </c>
      <c r="H2323" s="45">
        <v>-94680</v>
      </c>
      <c r="I2323" s="55">
        <f>pro[[#This Row],[Admin expenses 3]]+pro[[#This Row],[Admin expenses 2]]+pro[[#This Row],[Admin expenses 1]]+pro[[#This Row],[COGS]]</f>
        <v>-799934.03799999994</v>
      </c>
      <c r="J2323" s="55">
        <f>pro[[#This Row],[Revenue]]+pro[[#This Row],[AdminExp]]</f>
        <v>3793267.7220000001</v>
      </c>
      <c r="K2323" s="83">
        <f>pro[[#This Row],[Profit]]/pro[[#This Row],[Revenue]]</f>
        <v>0.82584391459433737</v>
      </c>
      <c r="L2323" s="56">
        <f t="shared" si="36"/>
        <v>3</v>
      </c>
      <c r="M2323" s="82" t="str">
        <f>"Q"&amp;" "&amp;VLOOKUP(pro[[#This Row],[Period]],Mapping!A:B,2,0)</f>
        <v>Q 1</v>
      </c>
      <c r="N2323"/>
    </row>
    <row r="2324" spans="1:14" ht="11.25" customHeight="1" x14ac:dyDescent="0.2">
      <c r="A2324" s="42" t="s">
        <v>42</v>
      </c>
      <c r="B2324" s="44" t="s">
        <v>21</v>
      </c>
      <c r="C2324" s="44" t="s">
        <v>58</v>
      </c>
      <c r="D2324" s="43">
        <v>109714.27599999998</v>
      </c>
      <c r="E2324" s="43">
        <v>-43328.873</v>
      </c>
      <c r="F2324" s="45">
        <v>-48880</v>
      </c>
      <c r="G2324" s="45">
        <v>-105520</v>
      </c>
      <c r="H2324" s="45">
        <v>-96350</v>
      </c>
      <c r="I2324" s="55">
        <f>pro[[#This Row],[Admin expenses 3]]+pro[[#This Row],[Admin expenses 2]]+pro[[#This Row],[Admin expenses 1]]+pro[[#This Row],[COGS]]</f>
        <v>-294078.87300000002</v>
      </c>
      <c r="J2324" s="55">
        <f>pro[[#This Row],[Revenue]]+pro[[#This Row],[AdminExp]]</f>
        <v>-184364.59700000004</v>
      </c>
      <c r="K2324" s="83">
        <f>pro[[#This Row],[Profit]]/pro[[#This Row],[Revenue]]</f>
        <v>-1.680406631858921</v>
      </c>
      <c r="L2324" s="56">
        <f t="shared" si="36"/>
        <v>3</v>
      </c>
      <c r="M2324" s="82" t="str">
        <f>"Q"&amp;" "&amp;VLOOKUP(pro[[#This Row],[Period]],Mapping!A:B,2,0)</f>
        <v>Q 1</v>
      </c>
      <c r="N2324"/>
    </row>
    <row r="2325" spans="1:14" ht="11.25" customHeight="1" x14ac:dyDescent="0.2">
      <c r="A2325" s="42" t="s">
        <v>42</v>
      </c>
      <c r="B2325" s="44" t="s">
        <v>21</v>
      </c>
      <c r="C2325" s="44" t="s">
        <v>59</v>
      </c>
      <c r="D2325" s="43">
        <v>103549.103</v>
      </c>
      <c r="E2325" s="43">
        <v>-78404.437999999995</v>
      </c>
      <c r="F2325" s="45">
        <v>-104520</v>
      </c>
      <c r="G2325" s="45">
        <v>-22220</v>
      </c>
      <c r="H2325" s="45">
        <v>-97330</v>
      </c>
      <c r="I2325" s="55">
        <f>pro[[#This Row],[Admin expenses 3]]+pro[[#This Row],[Admin expenses 2]]+pro[[#This Row],[Admin expenses 1]]+pro[[#This Row],[COGS]]</f>
        <v>-302474.43799999997</v>
      </c>
      <c r="J2325" s="55">
        <f>pro[[#This Row],[Revenue]]+pro[[#This Row],[AdminExp]]</f>
        <v>-198925.33499999996</v>
      </c>
      <c r="K2325" s="83">
        <f>pro[[#This Row],[Profit]]/pro[[#This Row],[Revenue]]</f>
        <v>-1.9210725079868627</v>
      </c>
      <c r="L2325" s="56">
        <f t="shared" si="36"/>
        <v>3</v>
      </c>
      <c r="M2325" s="82" t="str">
        <f>"Q"&amp;" "&amp;VLOOKUP(pro[[#This Row],[Period]],Mapping!A:B,2,0)</f>
        <v>Q 1</v>
      </c>
      <c r="N2325"/>
    </row>
    <row r="2326" spans="1:14" ht="11.25" customHeight="1" x14ac:dyDescent="0.2">
      <c r="A2326" s="42" t="s">
        <v>42</v>
      </c>
      <c r="B2326" s="44" t="s">
        <v>21</v>
      </c>
      <c r="C2326" s="44" t="s">
        <v>60</v>
      </c>
      <c r="D2326" s="43">
        <v>75426.910999999993</v>
      </c>
      <c r="E2326" s="43">
        <v>-105014.88899999998</v>
      </c>
      <c r="F2326" s="45">
        <v>-24690</v>
      </c>
      <c r="G2326" s="45">
        <v>-84300</v>
      </c>
      <c r="H2326" s="45">
        <v>-67070</v>
      </c>
      <c r="I2326" s="55">
        <f>pro[[#This Row],[Admin expenses 3]]+pro[[#This Row],[Admin expenses 2]]+pro[[#This Row],[Admin expenses 1]]+pro[[#This Row],[COGS]]</f>
        <v>-281074.88899999997</v>
      </c>
      <c r="J2326" s="55">
        <f>pro[[#This Row],[Revenue]]+pro[[#This Row],[AdminExp]]</f>
        <v>-205647.97799999997</v>
      </c>
      <c r="K2326" s="83">
        <f>pro[[#This Row],[Profit]]/pro[[#This Row],[Revenue]]</f>
        <v>-2.7264536658540877</v>
      </c>
      <c r="L2326" s="56">
        <f t="shared" si="36"/>
        <v>3</v>
      </c>
      <c r="M2326" s="82" t="str">
        <f>"Q"&amp;" "&amp;VLOOKUP(pro[[#This Row],[Period]],Mapping!A:B,2,0)</f>
        <v>Q 1</v>
      </c>
      <c r="N2326"/>
    </row>
    <row r="2327" spans="1:14" ht="11.25" customHeight="1" x14ac:dyDescent="0.2">
      <c r="A2327" s="42" t="s">
        <v>42</v>
      </c>
      <c r="B2327" s="44" t="s">
        <v>21</v>
      </c>
      <c r="C2327" s="44" t="s">
        <v>57</v>
      </c>
      <c r="D2327" s="43">
        <v>309746.234</v>
      </c>
      <c r="E2327" s="43">
        <v>-41019.656999999999</v>
      </c>
      <c r="F2327" s="45">
        <v>-30860</v>
      </c>
      <c r="G2327" s="45">
        <v>-107610</v>
      </c>
      <c r="H2327" s="45">
        <v>-92110</v>
      </c>
      <c r="I2327" s="55">
        <f>pro[[#This Row],[Admin expenses 3]]+pro[[#This Row],[Admin expenses 2]]+pro[[#This Row],[Admin expenses 1]]+pro[[#This Row],[COGS]]</f>
        <v>-271599.65700000001</v>
      </c>
      <c r="J2327" s="55">
        <f>pro[[#This Row],[Revenue]]+pro[[#This Row],[AdminExp]]</f>
        <v>38146.57699999999</v>
      </c>
      <c r="K2327" s="83">
        <f>pro[[#This Row],[Profit]]/pro[[#This Row],[Revenue]]</f>
        <v>0.12315428829394579</v>
      </c>
      <c r="L2327" s="56">
        <f t="shared" si="36"/>
        <v>3</v>
      </c>
      <c r="M2327" s="82" t="str">
        <f>"Q"&amp;" "&amp;VLOOKUP(pro[[#This Row],[Period]],Mapping!A:B,2,0)</f>
        <v>Q 1</v>
      </c>
      <c r="N2327"/>
    </row>
    <row r="2328" spans="1:14" ht="11.25" customHeight="1" x14ac:dyDescent="0.2">
      <c r="A2328" s="42" t="s">
        <v>42</v>
      </c>
      <c r="B2328" s="44" t="s">
        <v>22</v>
      </c>
      <c r="C2328" s="44" t="s">
        <v>58</v>
      </c>
      <c r="D2328" s="43">
        <v>-6210.6729999999989</v>
      </c>
      <c r="E2328" s="43">
        <v>583.38699999999994</v>
      </c>
      <c r="F2328" s="45">
        <v>-22000</v>
      </c>
      <c r="G2328" s="45">
        <v>-92050</v>
      </c>
      <c r="H2328" s="45">
        <v>-32740</v>
      </c>
      <c r="I2328" s="55">
        <f>pro[[#This Row],[Admin expenses 3]]+pro[[#This Row],[Admin expenses 2]]+pro[[#This Row],[Admin expenses 1]]+pro[[#This Row],[COGS]]</f>
        <v>-146206.61300000001</v>
      </c>
      <c r="J2328" s="55">
        <f>pro[[#This Row],[Revenue]]+pro[[#This Row],[AdminExp]]</f>
        <v>-152417.28600000002</v>
      </c>
      <c r="K2328" s="83">
        <f>pro[[#This Row],[Profit]]/pro[[#This Row],[Revenue]]</f>
        <v>24.541186760275423</v>
      </c>
      <c r="L2328" s="56">
        <f t="shared" si="36"/>
        <v>3</v>
      </c>
      <c r="M2328" s="82" t="str">
        <f>"Q"&amp;" "&amp;VLOOKUP(pro[[#This Row],[Period]],Mapping!A:B,2,0)</f>
        <v>Q 1</v>
      </c>
      <c r="N2328"/>
    </row>
    <row r="2329" spans="1:14" ht="11.25" customHeight="1" x14ac:dyDescent="0.2">
      <c r="A2329" s="42" t="s">
        <v>42</v>
      </c>
      <c r="B2329" s="44" t="s">
        <v>22</v>
      </c>
      <c r="C2329" s="44" t="s">
        <v>59</v>
      </c>
      <c r="D2329" s="43">
        <v>1796905.747</v>
      </c>
      <c r="E2329" s="43">
        <v>-1449577.7449999999</v>
      </c>
      <c r="F2329" s="45">
        <v>-46330</v>
      </c>
      <c r="G2329" s="45">
        <v>-26470</v>
      </c>
      <c r="H2329" s="45">
        <v>-97820</v>
      </c>
      <c r="I2329" s="55">
        <f>pro[[#This Row],[Admin expenses 3]]+pro[[#This Row],[Admin expenses 2]]+pro[[#This Row],[Admin expenses 1]]+pro[[#This Row],[COGS]]</f>
        <v>-1620197.7449999999</v>
      </c>
      <c r="J2329" s="55">
        <f>pro[[#This Row],[Revenue]]+pro[[#This Row],[AdminExp]]</f>
        <v>176708.00200000009</v>
      </c>
      <c r="K2329" s="83">
        <f>pro[[#This Row],[Profit]]/pro[[#This Row],[Revenue]]</f>
        <v>9.8340161856024219E-2</v>
      </c>
      <c r="L2329" s="56">
        <f t="shared" si="36"/>
        <v>3</v>
      </c>
      <c r="M2329" s="82" t="str">
        <f>"Q"&amp;" "&amp;VLOOKUP(pro[[#This Row],[Period]],Mapping!A:B,2,0)</f>
        <v>Q 1</v>
      </c>
      <c r="N2329"/>
    </row>
    <row r="2330" spans="1:14" ht="11.25" customHeight="1" x14ac:dyDescent="0.2">
      <c r="A2330" s="42" t="s">
        <v>42</v>
      </c>
      <c r="B2330" s="44" t="s">
        <v>22</v>
      </c>
      <c r="C2330" s="44" t="s">
        <v>60</v>
      </c>
      <c r="D2330" s="43">
        <v>20975.618999999999</v>
      </c>
      <c r="E2330" s="43">
        <v>-21295.203999999998</v>
      </c>
      <c r="F2330" s="45">
        <v>-12430</v>
      </c>
      <c r="G2330" s="45">
        <v>-106750</v>
      </c>
      <c r="H2330" s="45">
        <v>-60830</v>
      </c>
      <c r="I2330" s="55">
        <f>pro[[#This Row],[Admin expenses 3]]+pro[[#This Row],[Admin expenses 2]]+pro[[#This Row],[Admin expenses 1]]+pro[[#This Row],[COGS]]</f>
        <v>-201305.204</v>
      </c>
      <c r="J2330" s="55">
        <f>pro[[#This Row],[Revenue]]+pro[[#This Row],[AdminExp]]</f>
        <v>-180329.58499999999</v>
      </c>
      <c r="K2330" s="83">
        <f>pro[[#This Row],[Profit]]/pro[[#This Row],[Revenue]]</f>
        <v>-8.5971043333691366</v>
      </c>
      <c r="L2330" s="56">
        <f t="shared" si="36"/>
        <v>3</v>
      </c>
      <c r="M2330" s="82" t="str">
        <f>"Q"&amp;" "&amp;VLOOKUP(pro[[#This Row],[Period]],Mapping!A:B,2,0)</f>
        <v>Q 1</v>
      </c>
      <c r="N2330"/>
    </row>
    <row r="2331" spans="1:14" ht="11.25" customHeight="1" x14ac:dyDescent="0.2">
      <c r="A2331" s="42" t="s">
        <v>42</v>
      </c>
      <c r="B2331" s="44" t="s">
        <v>22</v>
      </c>
      <c r="C2331" s="44" t="s">
        <v>57</v>
      </c>
      <c r="D2331" s="43">
        <v>1118864.7749999999</v>
      </c>
      <c r="E2331" s="43">
        <v>-1083804.0359999998</v>
      </c>
      <c r="F2331" s="45">
        <v>-88060</v>
      </c>
      <c r="G2331" s="45">
        <v>-84550</v>
      </c>
      <c r="H2331" s="45">
        <v>-16410</v>
      </c>
      <c r="I2331" s="55">
        <f>pro[[#This Row],[Admin expenses 3]]+pro[[#This Row],[Admin expenses 2]]+pro[[#This Row],[Admin expenses 1]]+pro[[#This Row],[COGS]]</f>
        <v>-1272824.0359999998</v>
      </c>
      <c r="J2331" s="55">
        <f>pro[[#This Row],[Revenue]]+pro[[#This Row],[AdminExp]]</f>
        <v>-153959.26099999994</v>
      </c>
      <c r="K2331" s="83">
        <f>pro[[#This Row],[Profit]]/pro[[#This Row],[Revenue]]</f>
        <v>-0.13760309953452593</v>
      </c>
      <c r="L2331" s="56">
        <f t="shared" si="36"/>
        <v>3</v>
      </c>
      <c r="M2331" s="82" t="str">
        <f>"Q"&amp;" "&amp;VLOOKUP(pro[[#This Row],[Period]],Mapping!A:B,2,0)</f>
        <v>Q 1</v>
      </c>
      <c r="N2331"/>
    </row>
    <row r="2332" spans="1:14" ht="11.25" customHeight="1" x14ac:dyDescent="0.2">
      <c r="A2332" s="42" t="s">
        <v>42</v>
      </c>
      <c r="B2332" s="44" t="s">
        <v>22</v>
      </c>
      <c r="C2332" s="44" t="s">
        <v>58</v>
      </c>
      <c r="D2332" s="43">
        <v>2248991.2059999998</v>
      </c>
      <c r="E2332" s="43">
        <v>-2059621.0599999998</v>
      </c>
      <c r="F2332" s="45">
        <v>-79250</v>
      </c>
      <c r="G2332" s="45">
        <v>-14090</v>
      </c>
      <c r="H2332" s="45">
        <v>-49870</v>
      </c>
      <c r="I2332" s="55">
        <f>pro[[#This Row],[Admin expenses 3]]+pro[[#This Row],[Admin expenses 2]]+pro[[#This Row],[Admin expenses 1]]+pro[[#This Row],[COGS]]</f>
        <v>-2202831.0599999996</v>
      </c>
      <c r="J2332" s="55">
        <f>pro[[#This Row],[Revenue]]+pro[[#This Row],[AdminExp]]</f>
        <v>46160.146000000183</v>
      </c>
      <c r="K2332" s="83">
        <f>pro[[#This Row],[Profit]]/pro[[#This Row],[Revenue]]</f>
        <v>2.0524822808044445E-2</v>
      </c>
      <c r="L2332" s="56">
        <f t="shared" si="36"/>
        <v>3</v>
      </c>
      <c r="M2332" s="82" t="str">
        <f>"Q"&amp;" "&amp;VLOOKUP(pro[[#This Row],[Period]],Mapping!A:B,2,0)</f>
        <v>Q 1</v>
      </c>
      <c r="N2332"/>
    </row>
    <row r="2333" spans="1:14" ht="11.25" customHeight="1" x14ac:dyDescent="0.2">
      <c r="A2333" s="42" t="s">
        <v>42</v>
      </c>
      <c r="B2333" s="44" t="s">
        <v>22</v>
      </c>
      <c r="C2333" s="44" t="s">
        <v>59</v>
      </c>
      <c r="D2333" s="43">
        <v>119129.374</v>
      </c>
      <c r="E2333" s="43">
        <v>-148077.09699999998</v>
      </c>
      <c r="F2333" s="45">
        <v>-47250</v>
      </c>
      <c r="G2333" s="45">
        <v>-18000</v>
      </c>
      <c r="H2333" s="45">
        <v>-56510</v>
      </c>
      <c r="I2333" s="55">
        <f>pro[[#This Row],[Admin expenses 3]]+pro[[#This Row],[Admin expenses 2]]+pro[[#This Row],[Admin expenses 1]]+pro[[#This Row],[COGS]]</f>
        <v>-269837.09699999995</v>
      </c>
      <c r="J2333" s="55">
        <f>pro[[#This Row],[Revenue]]+pro[[#This Row],[AdminExp]]</f>
        <v>-150707.72299999994</v>
      </c>
      <c r="K2333" s="83">
        <f>pro[[#This Row],[Profit]]/pro[[#This Row],[Revenue]]</f>
        <v>-1.2650760928198947</v>
      </c>
      <c r="L2333" s="56">
        <f t="shared" si="36"/>
        <v>3</v>
      </c>
      <c r="M2333" s="82" t="str">
        <f>"Q"&amp;" "&amp;VLOOKUP(pro[[#This Row],[Period]],Mapping!A:B,2,0)</f>
        <v>Q 1</v>
      </c>
      <c r="N2333"/>
    </row>
    <row r="2334" spans="1:14" ht="11.25" customHeight="1" x14ac:dyDescent="0.2">
      <c r="A2334" s="42" t="s">
        <v>42</v>
      </c>
      <c r="B2334" s="44" t="s">
        <v>22</v>
      </c>
      <c r="C2334" s="44" t="s">
        <v>60</v>
      </c>
      <c r="D2334" s="43">
        <v>4433232.4610000001</v>
      </c>
      <c r="E2334" s="43">
        <v>-478907.26099999994</v>
      </c>
      <c r="F2334" s="45">
        <v>-22400</v>
      </c>
      <c r="G2334" s="45">
        <v>-59980</v>
      </c>
      <c r="H2334" s="45">
        <v>-28210</v>
      </c>
      <c r="I2334" s="55">
        <f>pro[[#This Row],[Admin expenses 3]]+pro[[#This Row],[Admin expenses 2]]+pro[[#This Row],[Admin expenses 1]]+pro[[#This Row],[COGS]]</f>
        <v>-589497.26099999994</v>
      </c>
      <c r="J2334" s="55">
        <f>pro[[#This Row],[Revenue]]+pro[[#This Row],[AdminExp]]</f>
        <v>3843735.2</v>
      </c>
      <c r="K2334" s="83">
        <f>pro[[#This Row],[Profit]]/pro[[#This Row],[Revenue]]</f>
        <v>0.86702766746704107</v>
      </c>
      <c r="L2334" s="56">
        <f t="shared" si="36"/>
        <v>3</v>
      </c>
      <c r="M2334" s="82" t="str">
        <f>"Q"&amp;" "&amp;VLOOKUP(pro[[#This Row],[Period]],Mapping!A:B,2,0)</f>
        <v>Q 1</v>
      </c>
      <c r="N2334"/>
    </row>
    <row r="2335" spans="1:14" ht="11.25" customHeight="1" x14ac:dyDescent="0.2">
      <c r="A2335" s="42" t="s">
        <v>42</v>
      </c>
      <c r="B2335" s="44" t="s">
        <v>22</v>
      </c>
      <c r="C2335" s="44" t="s">
        <v>57</v>
      </c>
      <c r="D2335" s="43">
        <v>2052405.4739999997</v>
      </c>
      <c r="E2335" s="43">
        <v>-1524454.5189999999</v>
      </c>
      <c r="F2335" s="45">
        <v>-58010</v>
      </c>
      <c r="G2335" s="45">
        <v>-19830</v>
      </c>
      <c r="H2335" s="45">
        <v>-100850</v>
      </c>
      <c r="I2335" s="55">
        <f>pro[[#This Row],[Admin expenses 3]]+pro[[#This Row],[Admin expenses 2]]+pro[[#This Row],[Admin expenses 1]]+pro[[#This Row],[COGS]]</f>
        <v>-1703144.5189999999</v>
      </c>
      <c r="J2335" s="55">
        <f>pro[[#This Row],[Revenue]]+pro[[#This Row],[AdminExp]]</f>
        <v>349260.95499999984</v>
      </c>
      <c r="K2335" s="83">
        <f>pro[[#This Row],[Profit]]/pro[[#This Row],[Revenue]]</f>
        <v>0.17017151796974786</v>
      </c>
      <c r="L2335" s="56">
        <f t="shared" si="36"/>
        <v>3</v>
      </c>
      <c r="M2335" s="82" t="str">
        <f>"Q"&amp;" "&amp;VLOOKUP(pro[[#This Row],[Period]],Mapping!A:B,2,0)</f>
        <v>Q 1</v>
      </c>
      <c r="N2335"/>
    </row>
    <row r="2336" spans="1:14" ht="11.25" customHeight="1" x14ac:dyDescent="0.2">
      <c r="A2336" s="42" t="s">
        <v>42</v>
      </c>
      <c r="B2336" s="44" t="s">
        <v>22</v>
      </c>
      <c r="C2336" s="44" t="s">
        <v>57</v>
      </c>
      <c r="D2336" s="43">
        <v>4576342.9739999995</v>
      </c>
      <c r="E2336" s="43">
        <v>-3798742.983</v>
      </c>
      <c r="F2336" s="45">
        <v>-33380</v>
      </c>
      <c r="G2336" s="45">
        <v>-67970</v>
      </c>
      <c r="H2336" s="45">
        <v>-64680</v>
      </c>
      <c r="I2336" s="55">
        <f>pro[[#This Row],[Admin expenses 3]]+pro[[#This Row],[Admin expenses 2]]+pro[[#This Row],[Admin expenses 1]]+pro[[#This Row],[COGS]]</f>
        <v>-3964772.983</v>
      </c>
      <c r="J2336" s="55">
        <f>pro[[#This Row],[Revenue]]+pro[[#This Row],[AdminExp]]</f>
        <v>611569.99099999946</v>
      </c>
      <c r="K2336" s="83">
        <f>pro[[#This Row],[Profit]]/pro[[#This Row],[Revenue]]</f>
        <v>0.13363727204769585</v>
      </c>
      <c r="L2336" s="56">
        <f t="shared" si="36"/>
        <v>3</v>
      </c>
      <c r="M2336" s="82" t="str">
        <f>"Q"&amp;" "&amp;VLOOKUP(pro[[#This Row],[Period]],Mapping!A:B,2,0)</f>
        <v>Q 1</v>
      </c>
      <c r="N2336"/>
    </row>
    <row r="2337" spans="1:14" ht="11.25" customHeight="1" x14ac:dyDescent="0.2">
      <c r="A2337" s="42" t="s">
        <v>42</v>
      </c>
      <c r="B2337" s="44" t="s">
        <v>22</v>
      </c>
      <c r="C2337" s="44" t="s">
        <v>58</v>
      </c>
      <c r="D2337" s="43">
        <v>-1039.0449999999998</v>
      </c>
      <c r="E2337" s="43">
        <v>1509.8789999999997</v>
      </c>
      <c r="F2337" s="45">
        <v>-80490</v>
      </c>
      <c r="G2337" s="45">
        <v>-33020</v>
      </c>
      <c r="H2337" s="45">
        <v>-75310</v>
      </c>
      <c r="I2337" s="55">
        <f>pro[[#This Row],[Admin expenses 3]]+pro[[#This Row],[Admin expenses 2]]+pro[[#This Row],[Admin expenses 1]]+pro[[#This Row],[COGS]]</f>
        <v>-187310.12100000001</v>
      </c>
      <c r="J2337" s="55">
        <f>pro[[#This Row],[Revenue]]+pro[[#This Row],[AdminExp]]</f>
        <v>-188349.16600000003</v>
      </c>
      <c r="K2337" s="83">
        <f>pro[[#This Row],[Profit]]/pro[[#This Row],[Revenue]]</f>
        <v>181.2714232781064</v>
      </c>
      <c r="L2337" s="56">
        <f t="shared" si="36"/>
        <v>3</v>
      </c>
      <c r="M2337" s="82" t="str">
        <f>"Q"&amp;" "&amp;VLOOKUP(pro[[#This Row],[Period]],Mapping!A:B,2,0)</f>
        <v>Q 1</v>
      </c>
      <c r="N2337"/>
    </row>
    <row r="2338" spans="1:14" ht="11.25" customHeight="1" x14ac:dyDescent="0.2">
      <c r="A2338" s="42" t="s">
        <v>42</v>
      </c>
      <c r="B2338" s="44" t="s">
        <v>22</v>
      </c>
      <c r="C2338" s="44" t="s">
        <v>59</v>
      </c>
      <c r="D2338" s="43">
        <v>358268.59600000002</v>
      </c>
      <c r="E2338" s="43">
        <v>-67947.145000000004</v>
      </c>
      <c r="F2338" s="45">
        <v>-13980</v>
      </c>
      <c r="G2338" s="45">
        <v>-22430</v>
      </c>
      <c r="H2338" s="45">
        <v>-104520</v>
      </c>
      <c r="I2338" s="55">
        <f>pro[[#This Row],[Admin expenses 3]]+pro[[#This Row],[Admin expenses 2]]+pro[[#This Row],[Admin expenses 1]]+pro[[#This Row],[COGS]]</f>
        <v>-208877.14500000002</v>
      </c>
      <c r="J2338" s="55">
        <f>pro[[#This Row],[Revenue]]+pro[[#This Row],[AdminExp]]</f>
        <v>149391.451</v>
      </c>
      <c r="K2338" s="83">
        <f>pro[[#This Row],[Profit]]/pro[[#This Row],[Revenue]]</f>
        <v>0.4169817077687713</v>
      </c>
      <c r="L2338" s="56">
        <f t="shared" si="36"/>
        <v>3</v>
      </c>
      <c r="M2338" s="82" t="str">
        <f>"Q"&amp;" "&amp;VLOOKUP(pro[[#This Row],[Period]],Mapping!A:B,2,0)</f>
        <v>Q 1</v>
      </c>
      <c r="N2338"/>
    </row>
    <row r="2339" spans="1:14" ht="11.25" customHeight="1" x14ac:dyDescent="0.2">
      <c r="A2339" s="42" t="s">
        <v>42</v>
      </c>
      <c r="B2339" s="44" t="s">
        <v>22</v>
      </c>
      <c r="C2339" s="44" t="s">
        <v>57</v>
      </c>
      <c r="D2339" s="43">
        <v>759196.571</v>
      </c>
      <c r="E2339" s="43">
        <v>-204609.02699999997</v>
      </c>
      <c r="F2339" s="45">
        <v>-42950</v>
      </c>
      <c r="G2339" s="45">
        <v>-39710</v>
      </c>
      <c r="H2339" s="45">
        <v>-83930</v>
      </c>
      <c r="I2339" s="55">
        <f>pro[[#This Row],[Admin expenses 3]]+pro[[#This Row],[Admin expenses 2]]+pro[[#This Row],[Admin expenses 1]]+pro[[#This Row],[COGS]]</f>
        <v>-371199.027</v>
      </c>
      <c r="J2339" s="55">
        <f>pro[[#This Row],[Revenue]]+pro[[#This Row],[AdminExp]]</f>
        <v>387997.54399999999</v>
      </c>
      <c r="K2339" s="83">
        <f>pro[[#This Row],[Profit]]/pro[[#This Row],[Revenue]]</f>
        <v>0.51106335147027426</v>
      </c>
      <c r="L2339" s="56">
        <f t="shared" si="36"/>
        <v>3</v>
      </c>
      <c r="M2339" s="82" t="str">
        <f>"Q"&amp;" "&amp;VLOOKUP(pro[[#This Row],[Period]],Mapping!A:B,2,0)</f>
        <v>Q 1</v>
      </c>
      <c r="N2339"/>
    </row>
    <row r="2340" spans="1:14" ht="11.25" customHeight="1" x14ac:dyDescent="0.2">
      <c r="A2340" s="42" t="s">
        <v>42</v>
      </c>
      <c r="B2340" s="44" t="s">
        <v>22</v>
      </c>
      <c r="C2340" s="44" t="s">
        <v>58</v>
      </c>
      <c r="D2340" s="43">
        <v>41730.100999999995</v>
      </c>
      <c r="E2340" s="43">
        <v>-71879.583999999988</v>
      </c>
      <c r="F2340" s="45">
        <v>-16470</v>
      </c>
      <c r="G2340" s="45">
        <v>-106130</v>
      </c>
      <c r="H2340" s="45">
        <v>-53710</v>
      </c>
      <c r="I2340" s="55">
        <f>pro[[#This Row],[Admin expenses 3]]+pro[[#This Row],[Admin expenses 2]]+pro[[#This Row],[Admin expenses 1]]+pro[[#This Row],[COGS]]</f>
        <v>-248189.58399999997</v>
      </c>
      <c r="J2340" s="55">
        <f>pro[[#This Row],[Revenue]]+pro[[#This Row],[AdminExp]]</f>
        <v>-206459.48299999998</v>
      </c>
      <c r="K2340" s="83">
        <f>pro[[#This Row],[Profit]]/pro[[#This Row],[Revenue]]</f>
        <v>-4.9474954062536298</v>
      </c>
      <c r="L2340" s="56">
        <f t="shared" si="36"/>
        <v>3</v>
      </c>
      <c r="M2340" s="82" t="str">
        <f>"Q"&amp;" "&amp;VLOOKUP(pro[[#This Row],[Period]],Mapping!A:B,2,0)</f>
        <v>Q 1</v>
      </c>
      <c r="N2340"/>
    </row>
    <row r="2341" spans="1:14" ht="11.25" customHeight="1" x14ac:dyDescent="0.2">
      <c r="A2341" s="42" t="s">
        <v>42</v>
      </c>
      <c r="B2341" s="44" t="s">
        <v>22</v>
      </c>
      <c r="C2341" s="44" t="s">
        <v>59</v>
      </c>
      <c r="D2341" s="43">
        <v>3413268.4319999996</v>
      </c>
      <c r="E2341" s="43">
        <v>-1294346.459</v>
      </c>
      <c r="F2341" s="45">
        <v>-83020</v>
      </c>
      <c r="G2341" s="45">
        <v>-70810</v>
      </c>
      <c r="H2341" s="45">
        <v>-48150</v>
      </c>
      <c r="I2341" s="55">
        <f>pro[[#This Row],[Admin expenses 3]]+pro[[#This Row],[Admin expenses 2]]+pro[[#This Row],[Admin expenses 1]]+pro[[#This Row],[COGS]]</f>
        <v>-1496326.459</v>
      </c>
      <c r="J2341" s="55">
        <f>pro[[#This Row],[Revenue]]+pro[[#This Row],[AdminExp]]</f>
        <v>1916941.9729999995</v>
      </c>
      <c r="K2341" s="83">
        <f>pro[[#This Row],[Profit]]/pro[[#This Row],[Revenue]]</f>
        <v>0.56161477223072376</v>
      </c>
      <c r="L2341" s="56">
        <f t="shared" si="36"/>
        <v>3</v>
      </c>
      <c r="M2341" s="82" t="str">
        <f>"Q"&amp;" "&amp;VLOOKUP(pro[[#This Row],[Period]],Mapping!A:B,2,0)</f>
        <v>Q 1</v>
      </c>
      <c r="N2341"/>
    </row>
    <row r="2342" spans="1:14" ht="11.25" customHeight="1" x14ac:dyDescent="0.2">
      <c r="A2342" s="42" t="s">
        <v>42</v>
      </c>
      <c r="B2342" s="44" t="s">
        <v>22</v>
      </c>
      <c r="C2342" s="44" t="s">
        <v>57</v>
      </c>
      <c r="D2342" s="43">
        <v>1455573.3499999999</v>
      </c>
      <c r="E2342" s="43">
        <v>-862592.06599999988</v>
      </c>
      <c r="F2342" s="45">
        <v>-61680</v>
      </c>
      <c r="G2342" s="45">
        <v>-63470</v>
      </c>
      <c r="H2342" s="45">
        <v>-87430</v>
      </c>
      <c r="I2342" s="55">
        <f>pro[[#This Row],[Admin expenses 3]]+pro[[#This Row],[Admin expenses 2]]+pro[[#This Row],[Admin expenses 1]]+pro[[#This Row],[COGS]]</f>
        <v>-1075172.0659999999</v>
      </c>
      <c r="J2342" s="55">
        <f>pro[[#This Row],[Revenue]]+pro[[#This Row],[AdminExp]]</f>
        <v>380401.28399999999</v>
      </c>
      <c r="K2342" s="83">
        <f>pro[[#This Row],[Profit]]/pro[[#This Row],[Revenue]]</f>
        <v>0.26134119864175859</v>
      </c>
      <c r="L2342" s="56">
        <f t="shared" si="36"/>
        <v>3</v>
      </c>
      <c r="M2342" s="82" t="str">
        <f>"Q"&amp;" "&amp;VLOOKUP(pro[[#This Row],[Period]],Mapping!A:B,2,0)</f>
        <v>Q 1</v>
      </c>
      <c r="N2342"/>
    </row>
    <row r="2343" spans="1:14" ht="11.25" customHeight="1" x14ac:dyDescent="0.2">
      <c r="A2343" s="42" t="s">
        <v>42</v>
      </c>
      <c r="B2343" s="44" t="s">
        <v>22</v>
      </c>
      <c r="C2343" s="44" t="s">
        <v>58</v>
      </c>
      <c r="D2343" s="43">
        <v>-89097.357999999993</v>
      </c>
      <c r="E2343" s="43">
        <v>72406.928999999989</v>
      </c>
      <c r="F2343" s="45">
        <v>-35480</v>
      </c>
      <c r="G2343" s="45">
        <v>-54370</v>
      </c>
      <c r="H2343" s="45">
        <v>-72400</v>
      </c>
      <c r="I2343" s="55">
        <f>pro[[#This Row],[Admin expenses 3]]+pro[[#This Row],[Admin expenses 2]]+pro[[#This Row],[Admin expenses 1]]+pro[[#This Row],[COGS]]</f>
        <v>-89843.071000000011</v>
      </c>
      <c r="J2343" s="55">
        <f>pro[[#This Row],[Revenue]]+pro[[#This Row],[AdminExp]]</f>
        <v>-178940.429</v>
      </c>
      <c r="K2343" s="83">
        <f>pro[[#This Row],[Profit]]/pro[[#This Row],[Revenue]]</f>
        <v>2.0083696421166608</v>
      </c>
      <c r="L2343" s="56">
        <f t="shared" si="36"/>
        <v>3</v>
      </c>
      <c r="M2343" s="82" t="str">
        <f>"Q"&amp;" "&amp;VLOOKUP(pro[[#This Row],[Period]],Mapping!A:B,2,0)</f>
        <v>Q 1</v>
      </c>
      <c r="N2343"/>
    </row>
    <row r="2344" spans="1:14" ht="11.25" customHeight="1" x14ac:dyDescent="0.2">
      <c r="A2344" s="42" t="s">
        <v>42</v>
      </c>
      <c r="B2344" s="44" t="s">
        <v>22</v>
      </c>
      <c r="C2344" s="44" t="s">
        <v>59</v>
      </c>
      <c r="D2344" s="43">
        <v>1484133.679</v>
      </c>
      <c r="E2344" s="43">
        <v>-591062.17799999996</v>
      </c>
      <c r="F2344" s="45">
        <v>-80780</v>
      </c>
      <c r="G2344" s="45">
        <v>-107510</v>
      </c>
      <c r="H2344" s="45">
        <v>-84850</v>
      </c>
      <c r="I2344" s="55">
        <f>pro[[#This Row],[Admin expenses 3]]+pro[[#This Row],[Admin expenses 2]]+pro[[#This Row],[Admin expenses 1]]+pro[[#This Row],[COGS]]</f>
        <v>-864202.17799999996</v>
      </c>
      <c r="J2344" s="55">
        <f>pro[[#This Row],[Revenue]]+pro[[#This Row],[AdminExp]]</f>
        <v>619931.50100000005</v>
      </c>
      <c r="K2344" s="83">
        <f>pro[[#This Row],[Profit]]/pro[[#This Row],[Revenue]]</f>
        <v>0.41770597202383147</v>
      </c>
      <c r="L2344" s="56">
        <f t="shared" si="36"/>
        <v>3</v>
      </c>
      <c r="M2344" s="82" t="str">
        <f>"Q"&amp;" "&amp;VLOOKUP(pro[[#This Row],[Period]],Mapping!A:B,2,0)</f>
        <v>Q 1</v>
      </c>
      <c r="N2344"/>
    </row>
    <row r="2345" spans="1:14" ht="11.25" customHeight="1" x14ac:dyDescent="0.2">
      <c r="A2345" s="42" t="s">
        <v>42</v>
      </c>
      <c r="B2345" s="44" t="s">
        <v>22</v>
      </c>
      <c r="C2345" s="44" t="s">
        <v>57</v>
      </c>
      <c r="D2345" s="43">
        <v>72723.825999999986</v>
      </c>
      <c r="E2345" s="43">
        <v>-48363.385000000002</v>
      </c>
      <c r="F2345" s="45">
        <v>-67420</v>
      </c>
      <c r="G2345" s="45">
        <v>-34400</v>
      </c>
      <c r="H2345" s="45">
        <v>-25700</v>
      </c>
      <c r="I2345" s="55">
        <f>pro[[#This Row],[Admin expenses 3]]+pro[[#This Row],[Admin expenses 2]]+pro[[#This Row],[Admin expenses 1]]+pro[[#This Row],[COGS]]</f>
        <v>-175883.38500000001</v>
      </c>
      <c r="J2345" s="55">
        <f>pro[[#This Row],[Revenue]]+pro[[#This Row],[AdminExp]]</f>
        <v>-103159.55900000002</v>
      </c>
      <c r="K2345" s="83">
        <f>pro[[#This Row],[Profit]]/pro[[#This Row],[Revenue]]</f>
        <v>-1.4185111630402949</v>
      </c>
      <c r="L2345" s="56">
        <f t="shared" si="36"/>
        <v>3</v>
      </c>
      <c r="M2345" s="82" t="str">
        <f>"Q"&amp;" "&amp;VLOOKUP(pro[[#This Row],[Period]],Mapping!A:B,2,0)</f>
        <v>Q 1</v>
      </c>
      <c r="N2345"/>
    </row>
    <row r="2346" spans="1:14" ht="11.25" customHeight="1" x14ac:dyDescent="0.2">
      <c r="A2346" s="42" t="s">
        <v>42</v>
      </c>
      <c r="B2346" s="44" t="s">
        <v>22</v>
      </c>
      <c r="C2346" s="44" t="s">
        <v>57</v>
      </c>
      <c r="D2346" s="43">
        <v>1346706.97</v>
      </c>
      <c r="E2346" s="43">
        <v>-2071085.9469999999</v>
      </c>
      <c r="F2346" s="45">
        <v>-22250</v>
      </c>
      <c r="G2346" s="45">
        <v>-85470</v>
      </c>
      <c r="H2346" s="45">
        <v>-100120</v>
      </c>
      <c r="I2346" s="55">
        <f>pro[[#This Row],[Admin expenses 3]]+pro[[#This Row],[Admin expenses 2]]+pro[[#This Row],[Admin expenses 1]]+pro[[#This Row],[COGS]]</f>
        <v>-2278925.9469999997</v>
      </c>
      <c r="J2346" s="55">
        <f>pro[[#This Row],[Revenue]]+pro[[#This Row],[AdminExp]]</f>
        <v>-932218.97699999972</v>
      </c>
      <c r="K2346" s="83">
        <f>pro[[#This Row],[Profit]]/pro[[#This Row],[Revenue]]</f>
        <v>-0.69222109766016859</v>
      </c>
      <c r="L2346" s="56">
        <f t="shared" si="36"/>
        <v>3</v>
      </c>
      <c r="M2346" s="82" t="str">
        <f>"Q"&amp;" "&amp;VLOOKUP(pro[[#This Row],[Period]],Mapping!A:B,2,0)</f>
        <v>Q 1</v>
      </c>
      <c r="N2346"/>
    </row>
    <row r="2347" spans="1:14" ht="11.25" customHeight="1" x14ac:dyDescent="0.2">
      <c r="A2347" s="42" t="s">
        <v>42</v>
      </c>
      <c r="B2347" s="44" t="s">
        <v>22</v>
      </c>
      <c r="C2347" s="44" t="s">
        <v>57</v>
      </c>
      <c r="D2347" s="43">
        <v>5887974.4629999995</v>
      </c>
      <c r="E2347" s="43">
        <v>-132099.66699999999</v>
      </c>
      <c r="F2347" s="45">
        <v>-94940</v>
      </c>
      <c r="G2347" s="45">
        <v>-42580</v>
      </c>
      <c r="H2347" s="45">
        <v>-49860</v>
      </c>
      <c r="I2347" s="55">
        <f>pro[[#This Row],[Admin expenses 3]]+pro[[#This Row],[Admin expenses 2]]+pro[[#This Row],[Admin expenses 1]]+pro[[#This Row],[COGS]]</f>
        <v>-319479.66700000002</v>
      </c>
      <c r="J2347" s="55">
        <f>pro[[#This Row],[Revenue]]+pro[[#This Row],[AdminExp]]</f>
        <v>5568494.7959999992</v>
      </c>
      <c r="K2347" s="83">
        <f>pro[[#This Row],[Profit]]/pro[[#This Row],[Revenue]]</f>
        <v>0.94574031035501105</v>
      </c>
      <c r="L2347" s="56">
        <f t="shared" si="36"/>
        <v>3</v>
      </c>
      <c r="M2347" s="82" t="str">
        <f>"Q"&amp;" "&amp;VLOOKUP(pro[[#This Row],[Period]],Mapping!A:B,2,0)</f>
        <v>Q 1</v>
      </c>
      <c r="N2347"/>
    </row>
    <row r="2348" spans="1:14" ht="11.25" customHeight="1" x14ac:dyDescent="0.2">
      <c r="A2348" s="42" t="s">
        <v>42</v>
      </c>
      <c r="B2348" s="44" t="s">
        <v>22</v>
      </c>
      <c r="C2348" s="44" t="s">
        <v>57</v>
      </c>
      <c r="D2348" s="43">
        <v>245805.66499999998</v>
      </c>
      <c r="E2348" s="43">
        <v>-9311.896999999999</v>
      </c>
      <c r="F2348" s="45">
        <v>-19940</v>
      </c>
      <c r="G2348" s="45">
        <v>-97210</v>
      </c>
      <c r="H2348" s="45">
        <v>-103930</v>
      </c>
      <c r="I2348" s="55">
        <f>pro[[#This Row],[Admin expenses 3]]+pro[[#This Row],[Admin expenses 2]]+pro[[#This Row],[Admin expenses 1]]+pro[[#This Row],[COGS]]</f>
        <v>-230391.897</v>
      </c>
      <c r="J2348" s="55">
        <f>pro[[#This Row],[Revenue]]+pro[[#This Row],[AdminExp]]</f>
        <v>15413.767999999982</v>
      </c>
      <c r="K2348" s="83">
        <f>pro[[#This Row],[Profit]]/pro[[#This Row],[Revenue]]</f>
        <v>6.2707130854774987E-2</v>
      </c>
      <c r="L2348" s="56">
        <f t="shared" si="36"/>
        <v>3</v>
      </c>
      <c r="M2348" s="82" t="str">
        <f>"Q"&amp;" "&amp;VLOOKUP(pro[[#This Row],[Period]],Mapping!A:B,2,0)</f>
        <v>Q 1</v>
      </c>
      <c r="N2348"/>
    </row>
    <row r="2349" spans="1:14" ht="11.25" customHeight="1" x14ac:dyDescent="0.2">
      <c r="A2349" s="42" t="s">
        <v>42</v>
      </c>
      <c r="B2349" s="44" t="s">
        <v>22</v>
      </c>
      <c r="C2349" s="44" t="s">
        <v>57</v>
      </c>
      <c r="D2349" s="43">
        <v>636781.29899999988</v>
      </c>
      <c r="E2349" s="43">
        <v>-16772.307999999997</v>
      </c>
      <c r="F2349" s="45">
        <v>-40440</v>
      </c>
      <c r="G2349" s="45">
        <v>-66160</v>
      </c>
      <c r="H2349" s="45">
        <v>-12960</v>
      </c>
      <c r="I2349" s="55">
        <f>pro[[#This Row],[Admin expenses 3]]+pro[[#This Row],[Admin expenses 2]]+pro[[#This Row],[Admin expenses 1]]+pro[[#This Row],[COGS]]</f>
        <v>-136332.30799999999</v>
      </c>
      <c r="J2349" s="55">
        <f>pro[[#This Row],[Revenue]]+pro[[#This Row],[AdminExp]]</f>
        <v>500448.99099999992</v>
      </c>
      <c r="K2349" s="83">
        <f>pro[[#This Row],[Profit]]/pro[[#This Row],[Revenue]]</f>
        <v>0.78590403296375699</v>
      </c>
      <c r="L2349" s="56">
        <f t="shared" si="36"/>
        <v>3</v>
      </c>
      <c r="M2349" s="82" t="str">
        <f>"Q"&amp;" "&amp;VLOOKUP(pro[[#This Row],[Period]],Mapping!A:B,2,0)</f>
        <v>Q 1</v>
      </c>
      <c r="N2349"/>
    </row>
    <row r="2350" spans="1:14" ht="11.25" customHeight="1" x14ac:dyDescent="0.2">
      <c r="A2350" s="42" t="s">
        <v>42</v>
      </c>
      <c r="B2350" s="44" t="s">
        <v>22</v>
      </c>
      <c r="C2350" s="44" t="s">
        <v>57</v>
      </c>
      <c r="D2350" s="43">
        <v>1194823.602</v>
      </c>
      <c r="E2350" s="43">
        <v>-96090.645000000004</v>
      </c>
      <c r="F2350" s="45">
        <v>-97250</v>
      </c>
      <c r="G2350" s="45">
        <v>-97910</v>
      </c>
      <c r="H2350" s="45">
        <v>-88840</v>
      </c>
      <c r="I2350" s="55">
        <f>pro[[#This Row],[Admin expenses 3]]+pro[[#This Row],[Admin expenses 2]]+pro[[#This Row],[Admin expenses 1]]+pro[[#This Row],[COGS]]</f>
        <v>-380090.64500000002</v>
      </c>
      <c r="J2350" s="55">
        <f>pro[[#This Row],[Revenue]]+pro[[#This Row],[AdminExp]]</f>
        <v>814732.95699999994</v>
      </c>
      <c r="K2350" s="83">
        <f>pro[[#This Row],[Profit]]/pro[[#This Row],[Revenue]]</f>
        <v>0.68188555669324646</v>
      </c>
      <c r="L2350" s="56">
        <f t="shared" si="36"/>
        <v>3</v>
      </c>
      <c r="M2350" s="82" t="str">
        <f>"Q"&amp;" "&amp;VLOOKUP(pro[[#This Row],[Period]],Mapping!A:B,2,0)</f>
        <v>Q 1</v>
      </c>
      <c r="N2350"/>
    </row>
    <row r="2351" spans="1:14" ht="11.25" customHeight="1" x14ac:dyDescent="0.2">
      <c r="A2351" s="42" t="s">
        <v>42</v>
      </c>
      <c r="B2351" s="44" t="s">
        <v>22</v>
      </c>
      <c r="C2351" s="44" t="s">
        <v>57</v>
      </c>
      <c r="D2351" s="43">
        <v>103807.23499999999</v>
      </c>
      <c r="E2351" s="43">
        <v>-22850.827999999998</v>
      </c>
      <c r="F2351" s="45">
        <v>-104470</v>
      </c>
      <c r="G2351" s="45">
        <v>-100990</v>
      </c>
      <c r="H2351" s="45">
        <v>-88650</v>
      </c>
      <c r="I2351" s="55">
        <f>pro[[#This Row],[Admin expenses 3]]+pro[[#This Row],[Admin expenses 2]]+pro[[#This Row],[Admin expenses 1]]+pro[[#This Row],[COGS]]</f>
        <v>-316960.82799999998</v>
      </c>
      <c r="J2351" s="55">
        <f>pro[[#This Row],[Revenue]]+pro[[#This Row],[AdminExp]]</f>
        <v>-213153.59299999999</v>
      </c>
      <c r="K2351" s="83">
        <f>pro[[#This Row],[Profit]]/pro[[#This Row],[Revenue]]</f>
        <v>-2.0533597007954216</v>
      </c>
      <c r="L2351" s="56">
        <f t="shared" si="36"/>
        <v>3</v>
      </c>
      <c r="M2351" s="82" t="str">
        <f>"Q"&amp;" "&amp;VLOOKUP(pro[[#This Row],[Period]],Mapping!A:B,2,0)</f>
        <v>Q 1</v>
      </c>
      <c r="N2351"/>
    </row>
    <row r="2352" spans="1:14" ht="11.25" customHeight="1" x14ac:dyDescent="0.2">
      <c r="A2352" s="42" t="s">
        <v>42</v>
      </c>
      <c r="B2352" s="44" t="s">
        <v>22</v>
      </c>
      <c r="C2352" s="44" t="s">
        <v>57</v>
      </c>
      <c r="D2352" s="43">
        <v>300222.92300000001</v>
      </c>
      <c r="E2352" s="43">
        <v>-20142.591</v>
      </c>
      <c r="F2352" s="45">
        <v>-51250</v>
      </c>
      <c r="G2352" s="45">
        <v>-55450</v>
      </c>
      <c r="H2352" s="45">
        <v>-69350</v>
      </c>
      <c r="I2352" s="55">
        <f>pro[[#This Row],[Admin expenses 3]]+pro[[#This Row],[Admin expenses 2]]+pro[[#This Row],[Admin expenses 1]]+pro[[#This Row],[COGS]]</f>
        <v>-196192.59100000001</v>
      </c>
      <c r="J2352" s="55">
        <f>pro[[#This Row],[Revenue]]+pro[[#This Row],[AdminExp]]</f>
        <v>104030.33199999999</v>
      </c>
      <c r="K2352" s="83">
        <f>pro[[#This Row],[Profit]]/pro[[#This Row],[Revenue]]</f>
        <v>0.34651028962235503</v>
      </c>
      <c r="L2352" s="56">
        <f t="shared" si="36"/>
        <v>3</v>
      </c>
      <c r="M2352" s="82" t="str">
        <f>"Q"&amp;" "&amp;VLOOKUP(pro[[#This Row],[Period]],Mapping!A:B,2,0)</f>
        <v>Q 1</v>
      </c>
      <c r="N2352"/>
    </row>
    <row r="2353" spans="1:14" ht="11.25" customHeight="1" x14ac:dyDescent="0.2">
      <c r="A2353" s="42" t="s">
        <v>42</v>
      </c>
      <c r="B2353" s="44" t="s">
        <v>22</v>
      </c>
      <c r="C2353" s="44" t="s">
        <v>57</v>
      </c>
      <c r="D2353" s="43">
        <v>2140679.156</v>
      </c>
      <c r="E2353" s="43">
        <v>-154566.524</v>
      </c>
      <c r="F2353" s="45">
        <v>-75330</v>
      </c>
      <c r="G2353" s="45">
        <v>-62900</v>
      </c>
      <c r="H2353" s="45">
        <v>-38270</v>
      </c>
      <c r="I2353" s="55">
        <f>pro[[#This Row],[Admin expenses 3]]+pro[[#This Row],[Admin expenses 2]]+pro[[#This Row],[Admin expenses 1]]+pro[[#This Row],[COGS]]</f>
        <v>-331066.52399999998</v>
      </c>
      <c r="J2353" s="55">
        <f>pro[[#This Row],[Revenue]]+pro[[#This Row],[AdminExp]]</f>
        <v>1809612.632</v>
      </c>
      <c r="K2353" s="83">
        <f>pro[[#This Row],[Profit]]/pro[[#This Row],[Revenue]]</f>
        <v>0.84534509850667228</v>
      </c>
      <c r="L2353" s="56">
        <f t="shared" si="36"/>
        <v>3</v>
      </c>
      <c r="M2353" s="82" t="str">
        <f>"Q"&amp;" "&amp;VLOOKUP(pro[[#This Row],[Period]],Mapping!A:B,2,0)</f>
        <v>Q 1</v>
      </c>
      <c r="N2353"/>
    </row>
    <row r="2354" spans="1:14" ht="11.25" customHeight="1" x14ac:dyDescent="0.2">
      <c r="A2354" s="42" t="s">
        <v>42</v>
      </c>
      <c r="B2354" s="44" t="s">
        <v>22</v>
      </c>
      <c r="C2354" s="44" t="s">
        <v>57</v>
      </c>
      <c r="D2354" s="43">
        <v>938067.53599999996</v>
      </c>
      <c r="E2354" s="43">
        <v>-70754.529999999984</v>
      </c>
      <c r="F2354" s="45">
        <v>-92900</v>
      </c>
      <c r="G2354" s="45">
        <v>-87030</v>
      </c>
      <c r="H2354" s="45">
        <v>-46370</v>
      </c>
      <c r="I2354" s="55">
        <f>pro[[#This Row],[Admin expenses 3]]+pro[[#This Row],[Admin expenses 2]]+pro[[#This Row],[Admin expenses 1]]+pro[[#This Row],[COGS]]</f>
        <v>-297054.52999999997</v>
      </c>
      <c r="J2354" s="55">
        <f>pro[[#This Row],[Revenue]]+pro[[#This Row],[AdminExp]]</f>
        <v>641013.00600000005</v>
      </c>
      <c r="K2354" s="83">
        <f>pro[[#This Row],[Profit]]/pro[[#This Row],[Revenue]]</f>
        <v>0.68333353559311327</v>
      </c>
      <c r="L2354" s="56">
        <f t="shared" si="36"/>
        <v>3</v>
      </c>
      <c r="M2354" s="82" t="str">
        <f>"Q"&amp;" "&amp;VLOOKUP(pro[[#This Row],[Period]],Mapping!A:B,2,0)</f>
        <v>Q 1</v>
      </c>
      <c r="N2354"/>
    </row>
    <row r="2355" spans="1:14" ht="11.25" customHeight="1" x14ac:dyDescent="0.2">
      <c r="A2355" s="42" t="s">
        <v>42</v>
      </c>
      <c r="B2355" s="44" t="s">
        <v>22</v>
      </c>
      <c r="C2355" s="44" t="s">
        <v>57</v>
      </c>
      <c r="D2355" s="43">
        <v>428579.326</v>
      </c>
      <c r="E2355" s="43">
        <v>-24238.48</v>
      </c>
      <c r="F2355" s="45">
        <v>-62570</v>
      </c>
      <c r="G2355" s="45">
        <v>-32750</v>
      </c>
      <c r="H2355" s="45">
        <v>-98950</v>
      </c>
      <c r="I2355" s="55">
        <f>pro[[#This Row],[Admin expenses 3]]+pro[[#This Row],[Admin expenses 2]]+pro[[#This Row],[Admin expenses 1]]+pro[[#This Row],[COGS]]</f>
        <v>-218508.48</v>
      </c>
      <c r="J2355" s="55">
        <f>pro[[#This Row],[Revenue]]+pro[[#This Row],[AdminExp]]</f>
        <v>210070.84599999999</v>
      </c>
      <c r="K2355" s="83">
        <f>pro[[#This Row],[Profit]]/pro[[#This Row],[Revenue]]</f>
        <v>0.49015627506026738</v>
      </c>
      <c r="L2355" s="56">
        <f t="shared" si="36"/>
        <v>3</v>
      </c>
      <c r="M2355" s="82" t="str">
        <f>"Q"&amp;" "&amp;VLOOKUP(pro[[#This Row],[Period]],Mapping!A:B,2,0)</f>
        <v>Q 1</v>
      </c>
      <c r="N2355"/>
    </row>
    <row r="2356" spans="1:14" ht="11.25" customHeight="1" x14ac:dyDescent="0.2">
      <c r="A2356" s="42" t="s">
        <v>42</v>
      </c>
      <c r="B2356" s="44" t="s">
        <v>22</v>
      </c>
      <c r="C2356" s="44" t="s">
        <v>57</v>
      </c>
      <c r="D2356" s="43">
        <v>388042.45199999999</v>
      </c>
      <c r="E2356" s="43">
        <v>-18322.143</v>
      </c>
      <c r="F2356" s="45">
        <v>-33240</v>
      </c>
      <c r="G2356" s="45">
        <v>-88230</v>
      </c>
      <c r="H2356" s="45">
        <v>-43980</v>
      </c>
      <c r="I2356" s="55">
        <f>pro[[#This Row],[Admin expenses 3]]+pro[[#This Row],[Admin expenses 2]]+pro[[#This Row],[Admin expenses 1]]+pro[[#This Row],[COGS]]</f>
        <v>-183772.14300000001</v>
      </c>
      <c r="J2356" s="55">
        <f>pro[[#This Row],[Revenue]]+pro[[#This Row],[AdminExp]]</f>
        <v>204270.30899999998</v>
      </c>
      <c r="K2356" s="83">
        <f>pro[[#This Row],[Profit]]/pro[[#This Row],[Revenue]]</f>
        <v>0.52641227254176814</v>
      </c>
      <c r="L2356" s="56">
        <f t="shared" si="36"/>
        <v>3</v>
      </c>
      <c r="M2356" s="82" t="str">
        <f>"Q"&amp;" "&amp;VLOOKUP(pro[[#This Row],[Period]],Mapping!A:B,2,0)</f>
        <v>Q 1</v>
      </c>
      <c r="N2356"/>
    </row>
    <row r="2357" spans="1:14" ht="11.25" customHeight="1" x14ac:dyDescent="0.2">
      <c r="A2357" s="42" t="s">
        <v>42</v>
      </c>
      <c r="B2357" s="44" t="s">
        <v>22</v>
      </c>
      <c r="C2357" s="44" t="s">
        <v>57</v>
      </c>
      <c r="D2357" s="43">
        <v>156702.014</v>
      </c>
      <c r="E2357" s="43">
        <v>-124960.21299999999</v>
      </c>
      <c r="F2357" s="45">
        <v>-103140</v>
      </c>
      <c r="G2357" s="45">
        <v>-83230</v>
      </c>
      <c r="H2357" s="45">
        <v>-43840</v>
      </c>
      <c r="I2357" s="55">
        <f>pro[[#This Row],[Admin expenses 3]]+pro[[#This Row],[Admin expenses 2]]+pro[[#This Row],[Admin expenses 1]]+pro[[#This Row],[COGS]]</f>
        <v>-355170.21299999999</v>
      </c>
      <c r="J2357" s="55">
        <f>pro[[#This Row],[Revenue]]+pro[[#This Row],[AdminExp]]</f>
        <v>-198468.19899999999</v>
      </c>
      <c r="K2357" s="83">
        <f>pro[[#This Row],[Profit]]/pro[[#This Row],[Revenue]]</f>
        <v>-1.2665325348020096</v>
      </c>
      <c r="L2357" s="56">
        <f t="shared" si="36"/>
        <v>3</v>
      </c>
      <c r="M2357" s="82" t="str">
        <f>"Q"&amp;" "&amp;VLOOKUP(pro[[#This Row],[Period]],Mapping!A:B,2,0)</f>
        <v>Q 1</v>
      </c>
      <c r="N2357"/>
    </row>
    <row r="2358" spans="1:14" ht="11.25" customHeight="1" x14ac:dyDescent="0.2">
      <c r="A2358" s="42" t="s">
        <v>42</v>
      </c>
      <c r="B2358" s="44" t="s">
        <v>22</v>
      </c>
      <c r="C2358" s="44" t="s">
        <v>57</v>
      </c>
      <c r="D2358" s="43">
        <v>27823.690999999995</v>
      </c>
      <c r="E2358" s="43">
        <v>-9861.2080000000005</v>
      </c>
      <c r="F2358" s="45">
        <v>-58240</v>
      </c>
      <c r="G2358" s="45">
        <v>-27070</v>
      </c>
      <c r="H2358" s="45">
        <v>-30450</v>
      </c>
      <c r="I2358" s="55">
        <f>pro[[#This Row],[Admin expenses 3]]+pro[[#This Row],[Admin expenses 2]]+pro[[#This Row],[Admin expenses 1]]+pro[[#This Row],[COGS]]</f>
        <v>-125621.208</v>
      </c>
      <c r="J2358" s="55">
        <f>pro[[#This Row],[Revenue]]+pro[[#This Row],[AdminExp]]</f>
        <v>-97797.517000000007</v>
      </c>
      <c r="K2358" s="83">
        <f>pro[[#This Row],[Profit]]/pro[[#This Row],[Revenue]]</f>
        <v>-3.5149009166325209</v>
      </c>
      <c r="L2358" s="56">
        <f t="shared" si="36"/>
        <v>3</v>
      </c>
      <c r="M2358" s="82" t="str">
        <f>"Q"&amp;" "&amp;VLOOKUP(pro[[#This Row],[Period]],Mapping!A:B,2,0)</f>
        <v>Q 1</v>
      </c>
      <c r="N2358"/>
    </row>
    <row r="2359" spans="1:14" ht="11.25" customHeight="1" x14ac:dyDescent="0.2">
      <c r="A2359" s="42" t="s">
        <v>42</v>
      </c>
      <c r="B2359" s="44" t="s">
        <v>22</v>
      </c>
      <c r="C2359" s="44" t="s">
        <v>57</v>
      </c>
      <c r="D2359" s="43">
        <v>152304.25699999998</v>
      </c>
      <c r="E2359" s="43">
        <v>-151909.73699999999</v>
      </c>
      <c r="F2359" s="45">
        <v>-78210</v>
      </c>
      <c r="G2359" s="45">
        <v>-89610</v>
      </c>
      <c r="H2359" s="45">
        <v>-59070</v>
      </c>
      <c r="I2359" s="55">
        <f>pro[[#This Row],[Admin expenses 3]]+pro[[#This Row],[Admin expenses 2]]+pro[[#This Row],[Admin expenses 1]]+pro[[#This Row],[COGS]]</f>
        <v>-378799.73699999996</v>
      </c>
      <c r="J2359" s="55">
        <f>pro[[#This Row],[Revenue]]+pro[[#This Row],[AdminExp]]</f>
        <v>-226495.47999999998</v>
      </c>
      <c r="K2359" s="83">
        <f>pro[[#This Row],[Profit]]/pro[[#This Row],[Revenue]]</f>
        <v>-1.4871250775347664</v>
      </c>
      <c r="L2359" s="56">
        <f t="shared" si="36"/>
        <v>3</v>
      </c>
      <c r="M2359" s="82" t="str">
        <f>"Q"&amp;" "&amp;VLOOKUP(pro[[#This Row],[Period]],Mapping!A:B,2,0)</f>
        <v>Q 1</v>
      </c>
      <c r="N2359"/>
    </row>
    <row r="2360" spans="1:14" ht="11.25" customHeight="1" x14ac:dyDescent="0.2">
      <c r="A2360" s="42" t="s">
        <v>42</v>
      </c>
      <c r="B2360" s="44" t="s">
        <v>22</v>
      </c>
      <c r="C2360" s="44" t="s">
        <v>57</v>
      </c>
      <c r="D2360" s="43">
        <v>148370.02599999998</v>
      </c>
      <c r="E2360" s="43">
        <v>-95478.676999999981</v>
      </c>
      <c r="F2360" s="45">
        <v>-69800</v>
      </c>
      <c r="G2360" s="45">
        <v>-24410</v>
      </c>
      <c r="H2360" s="45">
        <v>-80850</v>
      </c>
      <c r="I2360" s="55">
        <f>pro[[#This Row],[Admin expenses 3]]+pro[[#This Row],[Admin expenses 2]]+pro[[#This Row],[Admin expenses 1]]+pro[[#This Row],[COGS]]</f>
        <v>-270538.67699999997</v>
      </c>
      <c r="J2360" s="55">
        <f>pro[[#This Row],[Revenue]]+pro[[#This Row],[AdminExp]]</f>
        <v>-122168.65099999998</v>
      </c>
      <c r="K2360" s="83">
        <f>pro[[#This Row],[Profit]]/pro[[#This Row],[Revenue]]</f>
        <v>-0.82340520045470633</v>
      </c>
      <c r="L2360" s="56">
        <f t="shared" si="36"/>
        <v>3</v>
      </c>
      <c r="M2360" s="82" t="str">
        <f>"Q"&amp;" "&amp;VLOOKUP(pro[[#This Row],[Period]],Mapping!A:B,2,0)</f>
        <v>Q 1</v>
      </c>
      <c r="N2360"/>
    </row>
    <row r="2361" spans="1:14" ht="11.25" customHeight="1" x14ac:dyDescent="0.2">
      <c r="A2361" s="42" t="s">
        <v>42</v>
      </c>
      <c r="B2361" s="44" t="s">
        <v>22</v>
      </c>
      <c r="C2361" s="44" t="s">
        <v>57</v>
      </c>
      <c r="D2361" s="43">
        <v>9812.494999999999</v>
      </c>
      <c r="E2361" s="43">
        <v>-8520.9179999999997</v>
      </c>
      <c r="F2361" s="45">
        <v>-102220</v>
      </c>
      <c r="G2361" s="45">
        <v>-86790</v>
      </c>
      <c r="H2361" s="45">
        <v>-81740</v>
      </c>
      <c r="I2361" s="55">
        <f>pro[[#This Row],[Admin expenses 3]]+pro[[#This Row],[Admin expenses 2]]+pro[[#This Row],[Admin expenses 1]]+pro[[#This Row],[COGS]]</f>
        <v>-279270.91800000001</v>
      </c>
      <c r="J2361" s="55">
        <f>pro[[#This Row],[Revenue]]+pro[[#This Row],[AdminExp]]</f>
        <v>-269458.42300000001</v>
      </c>
      <c r="K2361" s="83">
        <f>pro[[#This Row],[Profit]]/pro[[#This Row],[Revenue]]</f>
        <v>-27.460744999105735</v>
      </c>
      <c r="L2361" s="56">
        <f t="shared" si="36"/>
        <v>3</v>
      </c>
      <c r="M2361" s="82" t="str">
        <f>"Q"&amp;" "&amp;VLOOKUP(pro[[#This Row],[Period]],Mapping!A:B,2,0)</f>
        <v>Q 1</v>
      </c>
      <c r="N2361"/>
    </row>
    <row r="2362" spans="1:14" ht="11.25" customHeight="1" x14ac:dyDescent="0.2">
      <c r="A2362" s="42" t="s">
        <v>42</v>
      </c>
      <c r="B2362" s="44" t="s">
        <v>22</v>
      </c>
      <c r="C2362" s="44" t="s">
        <v>57</v>
      </c>
      <c r="D2362" s="43">
        <v>225088.88499999998</v>
      </c>
      <c r="E2362" s="43">
        <v>-146091.77799999999</v>
      </c>
      <c r="F2362" s="45">
        <v>-52390</v>
      </c>
      <c r="G2362" s="45">
        <v>-48540</v>
      </c>
      <c r="H2362" s="45">
        <v>-12980</v>
      </c>
      <c r="I2362" s="55">
        <f>pro[[#This Row],[Admin expenses 3]]+pro[[#This Row],[Admin expenses 2]]+pro[[#This Row],[Admin expenses 1]]+pro[[#This Row],[COGS]]</f>
        <v>-260001.77799999999</v>
      </c>
      <c r="J2362" s="55">
        <f>pro[[#This Row],[Revenue]]+pro[[#This Row],[AdminExp]]</f>
        <v>-34912.893000000011</v>
      </c>
      <c r="K2362" s="83">
        <f>pro[[#This Row],[Profit]]/pro[[#This Row],[Revenue]]</f>
        <v>-0.15510713911973048</v>
      </c>
      <c r="L2362" s="56">
        <f t="shared" si="36"/>
        <v>3</v>
      </c>
      <c r="M2362" s="82" t="str">
        <f>"Q"&amp;" "&amp;VLOOKUP(pro[[#This Row],[Period]],Mapping!A:B,2,0)</f>
        <v>Q 1</v>
      </c>
      <c r="N2362"/>
    </row>
    <row r="2363" spans="1:14" ht="11.25" customHeight="1" x14ac:dyDescent="0.2">
      <c r="A2363" s="42" t="s">
        <v>42</v>
      </c>
      <c r="B2363" s="44" t="s">
        <v>22</v>
      </c>
      <c r="C2363" s="44" t="s">
        <v>57</v>
      </c>
      <c r="D2363" s="43">
        <v>146497.39299999998</v>
      </c>
      <c r="E2363" s="43">
        <v>-109985.37199999999</v>
      </c>
      <c r="F2363" s="45">
        <v>-36320</v>
      </c>
      <c r="G2363" s="45">
        <v>-72400</v>
      </c>
      <c r="H2363" s="45">
        <v>-102040</v>
      </c>
      <c r="I2363" s="55">
        <f>pro[[#This Row],[Admin expenses 3]]+pro[[#This Row],[Admin expenses 2]]+pro[[#This Row],[Admin expenses 1]]+pro[[#This Row],[COGS]]</f>
        <v>-320745.37199999997</v>
      </c>
      <c r="J2363" s="55">
        <f>pro[[#This Row],[Revenue]]+pro[[#This Row],[AdminExp]]</f>
        <v>-174247.97899999999</v>
      </c>
      <c r="K2363" s="83">
        <f>pro[[#This Row],[Profit]]/pro[[#This Row],[Revenue]]</f>
        <v>-1.1894271661202873</v>
      </c>
      <c r="L2363" s="56">
        <f t="shared" si="36"/>
        <v>3</v>
      </c>
      <c r="M2363" s="82" t="str">
        <f>"Q"&amp;" "&amp;VLOOKUP(pro[[#This Row],[Period]],Mapping!A:B,2,0)</f>
        <v>Q 1</v>
      </c>
      <c r="N2363"/>
    </row>
    <row r="2364" spans="1:14" ht="11.25" customHeight="1" x14ac:dyDescent="0.2">
      <c r="A2364" s="42" t="s">
        <v>42</v>
      </c>
      <c r="B2364" s="44" t="s">
        <v>22</v>
      </c>
      <c r="C2364" s="44" t="s">
        <v>57</v>
      </c>
      <c r="D2364" s="43">
        <v>35304.758999999998</v>
      </c>
      <c r="E2364" s="43">
        <v>-24931.290999999997</v>
      </c>
      <c r="F2364" s="45">
        <v>-97610</v>
      </c>
      <c r="G2364" s="45">
        <v>-36760</v>
      </c>
      <c r="H2364" s="45">
        <v>-25050</v>
      </c>
      <c r="I2364" s="55">
        <f>pro[[#This Row],[Admin expenses 3]]+pro[[#This Row],[Admin expenses 2]]+pro[[#This Row],[Admin expenses 1]]+pro[[#This Row],[COGS]]</f>
        <v>-184351.291</v>
      </c>
      <c r="J2364" s="55">
        <f>pro[[#This Row],[Revenue]]+pro[[#This Row],[AdminExp]]</f>
        <v>-149046.53200000001</v>
      </c>
      <c r="K2364" s="83">
        <f>pro[[#This Row],[Profit]]/pro[[#This Row],[Revenue]]</f>
        <v>-4.221712205994665</v>
      </c>
      <c r="L2364" s="56">
        <f t="shared" si="36"/>
        <v>3</v>
      </c>
      <c r="M2364" s="82" t="str">
        <f>"Q"&amp;" "&amp;VLOOKUP(pro[[#This Row],[Period]],Mapping!A:B,2,0)</f>
        <v>Q 1</v>
      </c>
      <c r="N2364"/>
    </row>
    <row r="2365" spans="1:14" ht="11.25" customHeight="1" x14ac:dyDescent="0.2">
      <c r="A2365" s="42" t="s">
        <v>42</v>
      </c>
      <c r="B2365" s="44" t="s">
        <v>22</v>
      </c>
      <c r="C2365" s="44" t="s">
        <v>57</v>
      </c>
      <c r="D2365" s="43">
        <v>94361.854999999996</v>
      </c>
      <c r="E2365" s="43">
        <v>-57867.172999999995</v>
      </c>
      <c r="F2365" s="45">
        <v>-58760</v>
      </c>
      <c r="G2365" s="45">
        <v>-14880</v>
      </c>
      <c r="H2365" s="45">
        <v>-18470</v>
      </c>
      <c r="I2365" s="55">
        <f>pro[[#This Row],[Admin expenses 3]]+pro[[#This Row],[Admin expenses 2]]+pro[[#This Row],[Admin expenses 1]]+pro[[#This Row],[COGS]]</f>
        <v>-149977.17300000001</v>
      </c>
      <c r="J2365" s="55">
        <f>pro[[#This Row],[Revenue]]+pro[[#This Row],[AdminExp]]</f>
        <v>-55615.318000000014</v>
      </c>
      <c r="K2365" s="83">
        <f>pro[[#This Row],[Profit]]/pro[[#This Row],[Revenue]]</f>
        <v>-0.5893834749221496</v>
      </c>
      <c r="L2365" s="56">
        <f t="shared" si="36"/>
        <v>3</v>
      </c>
      <c r="M2365" s="82" t="str">
        <f>"Q"&amp;" "&amp;VLOOKUP(pro[[#This Row],[Period]],Mapping!A:B,2,0)</f>
        <v>Q 1</v>
      </c>
      <c r="N2365"/>
    </row>
    <row r="2366" spans="1:14" ht="11.25" customHeight="1" x14ac:dyDescent="0.2">
      <c r="A2366" s="42" t="s">
        <v>42</v>
      </c>
      <c r="B2366" s="44" t="s">
        <v>22</v>
      </c>
      <c r="C2366" s="44" t="s">
        <v>57</v>
      </c>
      <c r="D2366" s="43">
        <v>187078.26899999997</v>
      </c>
      <c r="E2366" s="43">
        <v>-251182.81299999999</v>
      </c>
      <c r="F2366" s="45">
        <v>-37780</v>
      </c>
      <c r="G2366" s="45">
        <v>-71750</v>
      </c>
      <c r="H2366" s="45">
        <v>-22510</v>
      </c>
      <c r="I2366" s="55">
        <f>pro[[#This Row],[Admin expenses 3]]+pro[[#This Row],[Admin expenses 2]]+pro[[#This Row],[Admin expenses 1]]+pro[[#This Row],[COGS]]</f>
        <v>-383222.81299999997</v>
      </c>
      <c r="J2366" s="55">
        <f>pro[[#This Row],[Revenue]]+pro[[#This Row],[AdminExp]]</f>
        <v>-196144.54399999999</v>
      </c>
      <c r="K2366" s="83">
        <f>pro[[#This Row],[Profit]]/pro[[#This Row],[Revenue]]</f>
        <v>-1.0484624700050011</v>
      </c>
      <c r="L2366" s="56">
        <f t="shared" si="36"/>
        <v>3</v>
      </c>
      <c r="M2366" s="82" t="str">
        <f>"Q"&amp;" "&amp;VLOOKUP(pro[[#This Row],[Period]],Mapping!A:B,2,0)</f>
        <v>Q 1</v>
      </c>
      <c r="N2366"/>
    </row>
    <row r="2367" spans="1:14" ht="11.25" customHeight="1" x14ac:dyDescent="0.2">
      <c r="A2367" s="42" t="s">
        <v>42</v>
      </c>
      <c r="B2367" s="44" t="s">
        <v>22</v>
      </c>
      <c r="C2367" s="44" t="s">
        <v>57</v>
      </c>
      <c r="D2367" s="43">
        <v>9760.7439999999988</v>
      </c>
      <c r="E2367" s="43">
        <v>-14230.719999999998</v>
      </c>
      <c r="F2367" s="45">
        <v>-66440</v>
      </c>
      <c r="G2367" s="45">
        <v>-89090</v>
      </c>
      <c r="H2367" s="45">
        <v>-92930</v>
      </c>
      <c r="I2367" s="55">
        <f>pro[[#This Row],[Admin expenses 3]]+pro[[#This Row],[Admin expenses 2]]+pro[[#This Row],[Admin expenses 1]]+pro[[#This Row],[COGS]]</f>
        <v>-262690.71999999997</v>
      </c>
      <c r="J2367" s="55">
        <f>pro[[#This Row],[Revenue]]+pro[[#This Row],[AdminExp]]</f>
        <v>-252929.97599999997</v>
      </c>
      <c r="K2367" s="83">
        <f>pro[[#This Row],[Profit]]/pro[[#This Row],[Revenue]]</f>
        <v>-25.912981223562465</v>
      </c>
      <c r="L2367" s="56">
        <f t="shared" si="36"/>
        <v>3</v>
      </c>
      <c r="M2367" s="82" t="str">
        <f>"Q"&amp;" "&amp;VLOOKUP(pro[[#This Row],[Period]],Mapping!A:B,2,0)</f>
        <v>Q 1</v>
      </c>
      <c r="N2367"/>
    </row>
    <row r="2368" spans="1:14" ht="11.25" customHeight="1" x14ac:dyDescent="0.2">
      <c r="A2368" s="42" t="s">
        <v>42</v>
      </c>
      <c r="B2368" s="44" t="s">
        <v>22</v>
      </c>
      <c r="C2368" s="44" t="s">
        <v>57</v>
      </c>
      <c r="D2368" s="43">
        <v>93567.998999999996</v>
      </c>
      <c r="E2368" s="43">
        <v>-21519.119999999999</v>
      </c>
      <c r="F2368" s="45">
        <v>-73380</v>
      </c>
      <c r="G2368" s="45">
        <v>-36980</v>
      </c>
      <c r="H2368" s="45">
        <v>-50480</v>
      </c>
      <c r="I2368" s="55">
        <f>pro[[#This Row],[Admin expenses 3]]+pro[[#This Row],[Admin expenses 2]]+pro[[#This Row],[Admin expenses 1]]+pro[[#This Row],[COGS]]</f>
        <v>-182359.12</v>
      </c>
      <c r="J2368" s="55">
        <f>pro[[#This Row],[Revenue]]+pro[[#This Row],[AdminExp]]</f>
        <v>-88791.120999999999</v>
      </c>
      <c r="K2368" s="83">
        <f>pro[[#This Row],[Profit]]/pro[[#This Row],[Revenue]]</f>
        <v>-0.94894752424918272</v>
      </c>
      <c r="L2368" s="56">
        <f t="shared" si="36"/>
        <v>3</v>
      </c>
      <c r="M2368" s="82" t="str">
        <f>"Q"&amp;" "&amp;VLOOKUP(pro[[#This Row],[Period]],Mapping!A:B,2,0)</f>
        <v>Q 1</v>
      </c>
      <c r="N2368"/>
    </row>
    <row r="2369" spans="1:14" ht="11.25" customHeight="1" x14ac:dyDescent="0.2">
      <c r="A2369" s="42" t="s">
        <v>42</v>
      </c>
      <c r="B2369" s="44" t="s">
        <v>22</v>
      </c>
      <c r="C2369" s="44" t="s">
        <v>57</v>
      </c>
      <c r="D2369" s="43">
        <v>73379.606999999989</v>
      </c>
      <c r="E2369" s="43">
        <v>-43253.615999999995</v>
      </c>
      <c r="F2369" s="45">
        <v>-19030</v>
      </c>
      <c r="G2369" s="45">
        <v>-98910</v>
      </c>
      <c r="H2369" s="45">
        <v>-72240</v>
      </c>
      <c r="I2369" s="55">
        <f>pro[[#This Row],[Admin expenses 3]]+pro[[#This Row],[Admin expenses 2]]+pro[[#This Row],[Admin expenses 1]]+pro[[#This Row],[COGS]]</f>
        <v>-233433.61599999998</v>
      </c>
      <c r="J2369" s="55">
        <f>pro[[#This Row],[Revenue]]+pro[[#This Row],[AdminExp]]</f>
        <v>-160054.00899999999</v>
      </c>
      <c r="K2369" s="83">
        <f>pro[[#This Row],[Profit]]/pro[[#This Row],[Revenue]]</f>
        <v>-2.1811783347381515</v>
      </c>
      <c r="L2369" s="56">
        <f t="shared" si="36"/>
        <v>3</v>
      </c>
      <c r="M2369" s="82" t="str">
        <f>"Q"&amp;" "&amp;VLOOKUP(pro[[#This Row],[Period]],Mapping!A:B,2,0)</f>
        <v>Q 1</v>
      </c>
      <c r="N2369"/>
    </row>
    <row r="2370" spans="1:14" ht="11.25" customHeight="1" x14ac:dyDescent="0.2">
      <c r="A2370" s="42" t="s">
        <v>42</v>
      </c>
      <c r="B2370" s="44" t="s">
        <v>22</v>
      </c>
      <c r="C2370" s="44" t="s">
        <v>57</v>
      </c>
      <c r="D2370" s="43">
        <v>239450.43499999997</v>
      </c>
      <c r="E2370" s="43">
        <v>-42149.995999999999</v>
      </c>
      <c r="F2370" s="45">
        <v>-24930</v>
      </c>
      <c r="G2370" s="45">
        <v>-16800</v>
      </c>
      <c r="H2370" s="45">
        <v>-53650</v>
      </c>
      <c r="I2370" s="55">
        <f>pro[[#This Row],[Admin expenses 3]]+pro[[#This Row],[Admin expenses 2]]+pro[[#This Row],[Admin expenses 1]]+pro[[#This Row],[COGS]]</f>
        <v>-137529.99599999998</v>
      </c>
      <c r="J2370" s="55">
        <f>pro[[#This Row],[Revenue]]+pro[[#This Row],[AdminExp]]</f>
        <v>101920.43899999998</v>
      </c>
      <c r="K2370" s="83">
        <f>pro[[#This Row],[Profit]]/pro[[#This Row],[Revenue]]</f>
        <v>0.42564315658896174</v>
      </c>
      <c r="L2370" s="56">
        <f t="shared" ref="L2370:L2433" si="37">MONTH(DATEVALUE(A2370&amp;"1"))</f>
        <v>3</v>
      </c>
      <c r="M2370" s="82" t="str">
        <f>"Q"&amp;" "&amp;VLOOKUP(pro[[#This Row],[Period]],Mapping!A:B,2,0)</f>
        <v>Q 1</v>
      </c>
      <c r="N2370"/>
    </row>
    <row r="2371" spans="1:14" ht="11.25" customHeight="1" x14ac:dyDescent="0.2">
      <c r="A2371" s="42" t="s">
        <v>42</v>
      </c>
      <c r="B2371" s="44" t="s">
        <v>22</v>
      </c>
      <c r="C2371" s="44" t="s">
        <v>58</v>
      </c>
      <c r="D2371" s="43">
        <v>396300.22600000002</v>
      </c>
      <c r="E2371" s="43">
        <v>-109327.19699999999</v>
      </c>
      <c r="F2371" s="45">
        <v>-55330</v>
      </c>
      <c r="G2371" s="45">
        <v>-90810</v>
      </c>
      <c r="H2371" s="45">
        <v>-52880</v>
      </c>
      <c r="I2371" s="55">
        <f>pro[[#This Row],[Admin expenses 3]]+pro[[#This Row],[Admin expenses 2]]+pro[[#This Row],[Admin expenses 1]]+pro[[#This Row],[COGS]]</f>
        <v>-308347.19699999999</v>
      </c>
      <c r="J2371" s="55">
        <f>pro[[#This Row],[Revenue]]+pro[[#This Row],[AdminExp]]</f>
        <v>87953.029000000039</v>
      </c>
      <c r="K2371" s="83">
        <f>pro[[#This Row],[Profit]]/pro[[#This Row],[Revenue]]</f>
        <v>0.22193534908556936</v>
      </c>
      <c r="L2371" s="56">
        <f t="shared" si="37"/>
        <v>3</v>
      </c>
      <c r="M2371" s="82" t="str">
        <f>"Q"&amp;" "&amp;VLOOKUP(pro[[#This Row],[Period]],Mapping!A:B,2,0)</f>
        <v>Q 1</v>
      </c>
      <c r="N2371"/>
    </row>
    <row r="2372" spans="1:14" ht="11.25" customHeight="1" x14ac:dyDescent="0.2">
      <c r="A2372" s="42" t="s">
        <v>42</v>
      </c>
      <c r="B2372" s="44" t="s">
        <v>22</v>
      </c>
      <c r="C2372" s="44" t="s">
        <v>59</v>
      </c>
      <c r="D2372" s="43">
        <v>109296.894</v>
      </c>
      <c r="E2372" s="43">
        <v>-33738.221999999994</v>
      </c>
      <c r="F2372" s="45">
        <v>-84750</v>
      </c>
      <c r="G2372" s="45">
        <v>-79830</v>
      </c>
      <c r="H2372" s="45">
        <v>-55840</v>
      </c>
      <c r="I2372" s="55">
        <f>pro[[#This Row],[Admin expenses 3]]+pro[[#This Row],[Admin expenses 2]]+pro[[#This Row],[Admin expenses 1]]+pro[[#This Row],[COGS]]</f>
        <v>-254158.22200000001</v>
      </c>
      <c r="J2372" s="55">
        <f>pro[[#This Row],[Revenue]]+pro[[#This Row],[AdminExp]]</f>
        <v>-144861.32800000001</v>
      </c>
      <c r="K2372" s="83">
        <f>pro[[#This Row],[Profit]]/pro[[#This Row],[Revenue]]</f>
        <v>-1.3253929064077521</v>
      </c>
      <c r="L2372" s="56">
        <f t="shared" si="37"/>
        <v>3</v>
      </c>
      <c r="M2372" s="82" t="str">
        <f>"Q"&amp;" "&amp;VLOOKUP(pro[[#This Row],[Period]],Mapping!A:B,2,0)</f>
        <v>Q 1</v>
      </c>
      <c r="N2372"/>
    </row>
    <row r="2373" spans="1:14" ht="11.25" customHeight="1" x14ac:dyDescent="0.2">
      <c r="A2373" s="42" t="s">
        <v>42</v>
      </c>
      <c r="B2373" s="44" t="s">
        <v>22</v>
      </c>
      <c r="C2373" s="44" t="s">
        <v>57</v>
      </c>
      <c r="D2373" s="43">
        <v>92932.98</v>
      </c>
      <c r="E2373" s="43">
        <v>-103494.83199999999</v>
      </c>
      <c r="F2373" s="45">
        <v>-65190</v>
      </c>
      <c r="G2373" s="45">
        <v>-32760</v>
      </c>
      <c r="H2373" s="45">
        <v>-21460</v>
      </c>
      <c r="I2373" s="55">
        <f>pro[[#This Row],[Admin expenses 3]]+pro[[#This Row],[Admin expenses 2]]+pro[[#This Row],[Admin expenses 1]]+pro[[#This Row],[COGS]]</f>
        <v>-222904.83199999999</v>
      </c>
      <c r="J2373" s="55">
        <f>pro[[#This Row],[Revenue]]+pro[[#This Row],[AdminExp]]</f>
        <v>-129971.852</v>
      </c>
      <c r="K2373" s="83">
        <f>pro[[#This Row],[Profit]]/pro[[#This Row],[Revenue]]</f>
        <v>-1.398554657345541</v>
      </c>
      <c r="L2373" s="56">
        <f t="shared" si="37"/>
        <v>3</v>
      </c>
      <c r="M2373" s="82" t="str">
        <f>"Q"&amp;" "&amp;VLOOKUP(pro[[#This Row],[Period]],Mapping!A:B,2,0)</f>
        <v>Q 1</v>
      </c>
      <c r="N2373"/>
    </row>
    <row r="2374" spans="1:14" ht="11.25" customHeight="1" x14ac:dyDescent="0.2">
      <c r="A2374" s="42" t="s">
        <v>42</v>
      </c>
      <c r="B2374" s="44" t="s">
        <v>22</v>
      </c>
      <c r="C2374" s="44" t="s">
        <v>57</v>
      </c>
      <c r="D2374" s="43">
        <v>49601.957999999999</v>
      </c>
      <c r="E2374" s="43">
        <v>-39004.756000000001</v>
      </c>
      <c r="F2374" s="45">
        <v>-19750</v>
      </c>
      <c r="G2374" s="45">
        <v>-90800</v>
      </c>
      <c r="H2374" s="45">
        <v>-81420</v>
      </c>
      <c r="I2374" s="55">
        <f>pro[[#This Row],[Admin expenses 3]]+pro[[#This Row],[Admin expenses 2]]+pro[[#This Row],[Admin expenses 1]]+pro[[#This Row],[COGS]]</f>
        <v>-230974.75599999999</v>
      </c>
      <c r="J2374" s="55">
        <f>pro[[#This Row],[Revenue]]+pro[[#This Row],[AdminExp]]</f>
        <v>-181372.79800000001</v>
      </c>
      <c r="K2374" s="83">
        <f>pro[[#This Row],[Profit]]/pro[[#This Row],[Revenue]]</f>
        <v>-3.65656529123306</v>
      </c>
      <c r="L2374" s="56">
        <f t="shared" si="37"/>
        <v>3</v>
      </c>
      <c r="M2374" s="82" t="str">
        <f>"Q"&amp;" "&amp;VLOOKUP(pro[[#This Row],[Period]],Mapping!A:B,2,0)</f>
        <v>Q 1</v>
      </c>
      <c r="N2374"/>
    </row>
    <row r="2375" spans="1:14" ht="11.25" customHeight="1" x14ac:dyDescent="0.2">
      <c r="A2375" s="42" t="s">
        <v>42</v>
      </c>
      <c r="B2375" s="44" t="s">
        <v>22</v>
      </c>
      <c r="C2375" s="44" t="s">
        <v>57</v>
      </c>
      <c r="D2375" s="43">
        <v>60235.714</v>
      </c>
      <c r="E2375" s="43">
        <v>-40080.543999999994</v>
      </c>
      <c r="F2375" s="45">
        <v>-32980</v>
      </c>
      <c r="G2375" s="45">
        <v>-48880</v>
      </c>
      <c r="H2375" s="45">
        <v>-100860</v>
      </c>
      <c r="I2375" s="55">
        <f>pro[[#This Row],[Admin expenses 3]]+pro[[#This Row],[Admin expenses 2]]+pro[[#This Row],[Admin expenses 1]]+pro[[#This Row],[COGS]]</f>
        <v>-222800.54399999999</v>
      </c>
      <c r="J2375" s="55">
        <f>pro[[#This Row],[Revenue]]+pro[[#This Row],[AdminExp]]</f>
        <v>-162564.82999999999</v>
      </c>
      <c r="K2375" s="83">
        <f>pro[[#This Row],[Profit]]/pro[[#This Row],[Revenue]]</f>
        <v>-2.6988113729340037</v>
      </c>
      <c r="L2375" s="56">
        <f t="shared" si="37"/>
        <v>3</v>
      </c>
      <c r="M2375" s="82" t="str">
        <f>"Q"&amp;" "&amp;VLOOKUP(pro[[#This Row],[Period]],Mapping!A:B,2,0)</f>
        <v>Q 1</v>
      </c>
      <c r="N2375"/>
    </row>
    <row r="2376" spans="1:14" ht="11.25" customHeight="1" x14ac:dyDescent="0.2">
      <c r="A2376" s="42" t="s">
        <v>42</v>
      </c>
      <c r="B2376" s="44" t="s">
        <v>22</v>
      </c>
      <c r="C2376" s="44" t="s">
        <v>57</v>
      </c>
      <c r="D2376" s="43">
        <v>714105.18900000001</v>
      </c>
      <c r="E2376" s="43">
        <v>-423010.29399999999</v>
      </c>
      <c r="F2376" s="45">
        <v>-58380</v>
      </c>
      <c r="G2376" s="45">
        <v>-100130</v>
      </c>
      <c r="H2376" s="45">
        <v>-82890</v>
      </c>
      <c r="I2376" s="55">
        <f>pro[[#This Row],[Admin expenses 3]]+pro[[#This Row],[Admin expenses 2]]+pro[[#This Row],[Admin expenses 1]]+pro[[#This Row],[COGS]]</f>
        <v>-664410.29399999999</v>
      </c>
      <c r="J2376" s="55">
        <f>pro[[#This Row],[Revenue]]+pro[[#This Row],[AdminExp]]</f>
        <v>49694.895000000019</v>
      </c>
      <c r="K2376" s="83">
        <f>pro[[#This Row],[Profit]]/pro[[#This Row],[Revenue]]</f>
        <v>6.9590440967934236E-2</v>
      </c>
      <c r="L2376" s="56">
        <f t="shared" si="37"/>
        <v>3</v>
      </c>
      <c r="M2376" s="82" t="str">
        <f>"Q"&amp;" "&amp;VLOOKUP(pro[[#This Row],[Period]],Mapping!A:B,2,0)</f>
        <v>Q 1</v>
      </c>
      <c r="N2376"/>
    </row>
    <row r="2377" spans="1:14" ht="11.25" customHeight="1" x14ac:dyDescent="0.2">
      <c r="A2377" s="42" t="s">
        <v>42</v>
      </c>
      <c r="B2377" s="44" t="s">
        <v>22</v>
      </c>
      <c r="C2377" s="44" t="s">
        <v>57</v>
      </c>
      <c r="D2377" s="43">
        <v>309750.66499999998</v>
      </c>
      <c r="E2377" s="43">
        <v>-194638.91999999998</v>
      </c>
      <c r="F2377" s="45">
        <v>-74150</v>
      </c>
      <c r="G2377" s="45">
        <v>-83310</v>
      </c>
      <c r="H2377" s="45">
        <v>-99180</v>
      </c>
      <c r="I2377" s="55">
        <f>pro[[#This Row],[Admin expenses 3]]+pro[[#This Row],[Admin expenses 2]]+pro[[#This Row],[Admin expenses 1]]+pro[[#This Row],[COGS]]</f>
        <v>-451278.92</v>
      </c>
      <c r="J2377" s="55">
        <f>pro[[#This Row],[Revenue]]+pro[[#This Row],[AdminExp]]</f>
        <v>-141528.255</v>
      </c>
      <c r="K2377" s="83">
        <f>pro[[#This Row],[Profit]]/pro[[#This Row],[Revenue]]</f>
        <v>-0.45691025392955981</v>
      </c>
      <c r="L2377" s="56">
        <f t="shared" si="37"/>
        <v>3</v>
      </c>
      <c r="M2377" s="82" t="str">
        <f>"Q"&amp;" "&amp;VLOOKUP(pro[[#This Row],[Period]],Mapping!A:B,2,0)</f>
        <v>Q 1</v>
      </c>
      <c r="N2377"/>
    </row>
    <row r="2378" spans="1:14" ht="11.25" customHeight="1" x14ac:dyDescent="0.2">
      <c r="A2378" s="42" t="s">
        <v>42</v>
      </c>
      <c r="B2378" s="44" t="s">
        <v>22</v>
      </c>
      <c r="C2378" s="44" t="s">
        <v>58</v>
      </c>
      <c r="D2378" s="43">
        <v>75994.778999999995</v>
      </c>
      <c r="E2378" s="43">
        <v>-57754.794999999998</v>
      </c>
      <c r="F2378" s="45">
        <v>-46760</v>
      </c>
      <c r="G2378" s="45">
        <v>-44290</v>
      </c>
      <c r="H2378" s="45">
        <v>-96430</v>
      </c>
      <c r="I2378" s="55">
        <f>pro[[#This Row],[Admin expenses 3]]+pro[[#This Row],[Admin expenses 2]]+pro[[#This Row],[Admin expenses 1]]+pro[[#This Row],[COGS]]</f>
        <v>-245234.79499999998</v>
      </c>
      <c r="J2378" s="55">
        <f>pro[[#This Row],[Revenue]]+pro[[#This Row],[AdminExp]]</f>
        <v>-169240.016</v>
      </c>
      <c r="K2378" s="83">
        <f>pro[[#This Row],[Profit]]/pro[[#This Row],[Revenue]]</f>
        <v>-2.2269953045063797</v>
      </c>
      <c r="L2378" s="56">
        <f t="shared" si="37"/>
        <v>3</v>
      </c>
      <c r="M2378" s="82" t="str">
        <f>"Q"&amp;" "&amp;VLOOKUP(pro[[#This Row],[Period]],Mapping!A:B,2,0)</f>
        <v>Q 1</v>
      </c>
      <c r="N2378"/>
    </row>
    <row r="2379" spans="1:14" ht="11.25" customHeight="1" x14ac:dyDescent="0.2">
      <c r="A2379" s="42" t="s">
        <v>42</v>
      </c>
      <c r="B2379" s="44" t="s">
        <v>22</v>
      </c>
      <c r="C2379" s="44" t="s">
        <v>59</v>
      </c>
      <c r="D2379" s="43">
        <v>316762.06099999999</v>
      </c>
      <c r="E2379" s="43">
        <v>-218483.28599999996</v>
      </c>
      <c r="F2379" s="45">
        <v>-57050</v>
      </c>
      <c r="G2379" s="45">
        <v>-43620</v>
      </c>
      <c r="H2379" s="45">
        <v>-22380</v>
      </c>
      <c r="I2379" s="55">
        <f>pro[[#This Row],[Admin expenses 3]]+pro[[#This Row],[Admin expenses 2]]+pro[[#This Row],[Admin expenses 1]]+pro[[#This Row],[COGS]]</f>
        <v>-341533.28599999996</v>
      </c>
      <c r="J2379" s="55">
        <f>pro[[#This Row],[Revenue]]+pro[[#This Row],[AdminExp]]</f>
        <v>-24771.224999999977</v>
      </c>
      <c r="K2379" s="83">
        <f>pro[[#This Row],[Profit]]/pro[[#This Row],[Revenue]]</f>
        <v>-7.8201363262376228E-2</v>
      </c>
      <c r="L2379" s="56">
        <f t="shared" si="37"/>
        <v>3</v>
      </c>
      <c r="M2379" s="82" t="str">
        <f>"Q"&amp;" "&amp;VLOOKUP(pro[[#This Row],[Period]],Mapping!A:B,2,0)</f>
        <v>Q 1</v>
      </c>
      <c r="N2379"/>
    </row>
    <row r="2380" spans="1:14" ht="11.25" customHeight="1" x14ac:dyDescent="0.2">
      <c r="A2380" s="42" t="s">
        <v>42</v>
      </c>
      <c r="B2380" s="44" t="s">
        <v>22</v>
      </c>
      <c r="C2380" s="44" t="s">
        <v>57</v>
      </c>
      <c r="D2380" s="43">
        <v>31011.826999999997</v>
      </c>
      <c r="E2380" s="43">
        <v>-16340.393999999998</v>
      </c>
      <c r="F2380" s="45">
        <v>-74850</v>
      </c>
      <c r="G2380" s="45">
        <v>-88320</v>
      </c>
      <c r="H2380" s="45">
        <v>-89580</v>
      </c>
      <c r="I2380" s="55">
        <f>pro[[#This Row],[Admin expenses 3]]+pro[[#This Row],[Admin expenses 2]]+pro[[#This Row],[Admin expenses 1]]+pro[[#This Row],[COGS]]</f>
        <v>-269090.39399999997</v>
      </c>
      <c r="J2380" s="55">
        <f>pro[[#This Row],[Revenue]]+pro[[#This Row],[AdminExp]]</f>
        <v>-238078.56699999998</v>
      </c>
      <c r="K2380" s="83">
        <f>pro[[#This Row],[Profit]]/pro[[#This Row],[Revenue]]</f>
        <v>-7.6770248653844222</v>
      </c>
      <c r="L2380" s="56">
        <f t="shared" si="37"/>
        <v>3</v>
      </c>
      <c r="M2380" s="82" t="str">
        <f>"Q"&amp;" "&amp;VLOOKUP(pro[[#This Row],[Period]],Mapping!A:B,2,0)</f>
        <v>Q 1</v>
      </c>
      <c r="N2380"/>
    </row>
    <row r="2381" spans="1:14" ht="11.25" customHeight="1" x14ac:dyDescent="0.2">
      <c r="A2381" s="42" t="s">
        <v>42</v>
      </c>
      <c r="B2381" s="44" t="s">
        <v>22</v>
      </c>
      <c r="C2381" s="44" t="s">
        <v>57</v>
      </c>
      <c r="D2381" s="43">
        <v>892751.46799999999</v>
      </c>
      <c r="E2381" s="43">
        <v>-392884.1</v>
      </c>
      <c r="F2381" s="45">
        <v>-64440</v>
      </c>
      <c r="G2381" s="45">
        <v>-95880</v>
      </c>
      <c r="H2381" s="45">
        <v>-85300</v>
      </c>
      <c r="I2381" s="55">
        <f>pro[[#This Row],[Admin expenses 3]]+pro[[#This Row],[Admin expenses 2]]+pro[[#This Row],[Admin expenses 1]]+pro[[#This Row],[COGS]]</f>
        <v>-638504.1</v>
      </c>
      <c r="J2381" s="55">
        <f>pro[[#This Row],[Revenue]]+pro[[#This Row],[AdminExp]]</f>
        <v>254247.36800000002</v>
      </c>
      <c r="K2381" s="83">
        <f>pro[[#This Row],[Profit]]/pro[[#This Row],[Revenue]]</f>
        <v>0.28479075880948318</v>
      </c>
      <c r="L2381" s="56">
        <f t="shared" si="37"/>
        <v>3</v>
      </c>
      <c r="M2381" s="82" t="str">
        <f>"Q"&amp;" "&amp;VLOOKUP(pro[[#This Row],[Period]],Mapping!A:B,2,0)</f>
        <v>Q 1</v>
      </c>
      <c r="N2381"/>
    </row>
    <row r="2382" spans="1:14" ht="11.25" customHeight="1" x14ac:dyDescent="0.2">
      <c r="A2382" s="42" t="s">
        <v>42</v>
      </c>
      <c r="B2382" s="44" t="s">
        <v>22</v>
      </c>
      <c r="C2382" s="44" t="s">
        <v>57</v>
      </c>
      <c r="D2382" s="43">
        <v>396759.47499999998</v>
      </c>
      <c r="E2382" s="43">
        <v>-137221.03499999997</v>
      </c>
      <c r="F2382" s="45">
        <v>-86670</v>
      </c>
      <c r="G2382" s="45">
        <v>-25290</v>
      </c>
      <c r="H2382" s="45">
        <v>-105120</v>
      </c>
      <c r="I2382" s="55">
        <f>pro[[#This Row],[Admin expenses 3]]+pro[[#This Row],[Admin expenses 2]]+pro[[#This Row],[Admin expenses 1]]+pro[[#This Row],[COGS]]</f>
        <v>-354301.03499999997</v>
      </c>
      <c r="J2382" s="55">
        <f>pro[[#This Row],[Revenue]]+pro[[#This Row],[AdminExp]]</f>
        <v>42458.44</v>
      </c>
      <c r="K2382" s="83">
        <f>pro[[#This Row],[Profit]]/pro[[#This Row],[Revenue]]</f>
        <v>0.10701304612826197</v>
      </c>
      <c r="L2382" s="56">
        <f t="shared" si="37"/>
        <v>3</v>
      </c>
      <c r="M2382" s="82" t="str">
        <f>"Q"&amp;" "&amp;VLOOKUP(pro[[#This Row],[Period]],Mapping!A:B,2,0)</f>
        <v>Q 1</v>
      </c>
      <c r="N2382"/>
    </row>
    <row r="2383" spans="1:14" ht="11.25" customHeight="1" x14ac:dyDescent="0.2">
      <c r="A2383" s="42" t="s">
        <v>42</v>
      </c>
      <c r="B2383" s="44" t="s">
        <v>22</v>
      </c>
      <c r="C2383" s="44" t="s">
        <v>58</v>
      </c>
      <c r="D2383" s="43">
        <v>28761.914999999997</v>
      </c>
      <c r="E2383" s="43">
        <v>-41703.619999999995</v>
      </c>
      <c r="F2383" s="45">
        <v>-98800</v>
      </c>
      <c r="G2383" s="45">
        <v>-94200</v>
      </c>
      <c r="H2383" s="45">
        <v>-90710</v>
      </c>
      <c r="I2383" s="55">
        <f>pro[[#This Row],[Admin expenses 3]]+pro[[#This Row],[Admin expenses 2]]+pro[[#This Row],[Admin expenses 1]]+pro[[#This Row],[COGS]]</f>
        <v>-325413.62</v>
      </c>
      <c r="J2383" s="55">
        <f>pro[[#This Row],[Revenue]]+pro[[#This Row],[AdminExp]]</f>
        <v>-296651.70500000002</v>
      </c>
      <c r="K2383" s="83">
        <f>pro[[#This Row],[Profit]]/pro[[#This Row],[Revenue]]</f>
        <v>-10.314045674636061</v>
      </c>
      <c r="L2383" s="56">
        <f t="shared" si="37"/>
        <v>3</v>
      </c>
      <c r="M2383" s="82" t="str">
        <f>"Q"&amp;" "&amp;VLOOKUP(pro[[#This Row],[Period]],Mapping!A:B,2,0)</f>
        <v>Q 1</v>
      </c>
      <c r="N2383"/>
    </row>
    <row r="2384" spans="1:14" ht="11.25" customHeight="1" x14ac:dyDescent="0.2">
      <c r="A2384" s="42" t="s">
        <v>42</v>
      </c>
      <c r="B2384" s="44" t="s">
        <v>22</v>
      </c>
      <c r="C2384" s="44" t="s">
        <v>59</v>
      </c>
      <c r="D2384" s="43">
        <v>232890.50399999996</v>
      </c>
      <c r="E2384" s="43">
        <v>-168441.182</v>
      </c>
      <c r="F2384" s="45">
        <v>-76800</v>
      </c>
      <c r="G2384" s="45">
        <v>-15080</v>
      </c>
      <c r="H2384" s="45">
        <v>-14170</v>
      </c>
      <c r="I2384" s="55">
        <f>pro[[#This Row],[Admin expenses 3]]+pro[[#This Row],[Admin expenses 2]]+pro[[#This Row],[Admin expenses 1]]+pro[[#This Row],[COGS]]</f>
        <v>-274491.18200000003</v>
      </c>
      <c r="J2384" s="55">
        <f>pro[[#This Row],[Revenue]]+pro[[#This Row],[AdminExp]]</f>
        <v>-41600.678000000073</v>
      </c>
      <c r="K2384" s="83">
        <f>pro[[#This Row],[Profit]]/pro[[#This Row],[Revenue]]</f>
        <v>-0.17862762665497123</v>
      </c>
      <c r="L2384" s="56">
        <f t="shared" si="37"/>
        <v>3</v>
      </c>
      <c r="M2384" s="82" t="str">
        <f>"Q"&amp;" "&amp;VLOOKUP(pro[[#This Row],[Period]],Mapping!A:B,2,0)</f>
        <v>Q 1</v>
      </c>
      <c r="N2384"/>
    </row>
    <row r="2385" spans="1:14" ht="11.25" customHeight="1" x14ac:dyDescent="0.2">
      <c r="A2385" s="42" t="s">
        <v>42</v>
      </c>
      <c r="B2385" s="44" t="s">
        <v>22</v>
      </c>
      <c r="C2385" s="44" t="s">
        <v>57</v>
      </c>
      <c r="D2385" s="43">
        <v>576343.97100000002</v>
      </c>
      <c r="E2385" s="43">
        <v>-184225.72699999998</v>
      </c>
      <c r="F2385" s="45">
        <v>-52240</v>
      </c>
      <c r="G2385" s="45">
        <v>-61460</v>
      </c>
      <c r="H2385" s="45">
        <v>-106500</v>
      </c>
      <c r="I2385" s="55">
        <f>pro[[#This Row],[Admin expenses 3]]+pro[[#This Row],[Admin expenses 2]]+pro[[#This Row],[Admin expenses 1]]+pro[[#This Row],[COGS]]</f>
        <v>-404425.72699999996</v>
      </c>
      <c r="J2385" s="55">
        <f>pro[[#This Row],[Revenue]]+pro[[#This Row],[AdminExp]]</f>
        <v>171918.24400000006</v>
      </c>
      <c r="K2385" s="83">
        <f>pro[[#This Row],[Profit]]/pro[[#This Row],[Revenue]]</f>
        <v>0.29829104258991207</v>
      </c>
      <c r="L2385" s="56">
        <f t="shared" si="37"/>
        <v>3</v>
      </c>
      <c r="M2385" s="82" t="str">
        <f>"Q"&amp;" "&amp;VLOOKUP(pro[[#This Row],[Period]],Mapping!A:B,2,0)</f>
        <v>Q 1</v>
      </c>
      <c r="N2385"/>
    </row>
    <row r="2386" spans="1:14" ht="11.25" customHeight="1" x14ac:dyDescent="0.2">
      <c r="A2386" s="42" t="s">
        <v>42</v>
      </c>
      <c r="B2386" s="44" t="s">
        <v>22</v>
      </c>
      <c r="C2386" s="44" t="s">
        <v>57</v>
      </c>
      <c r="D2386" s="43">
        <v>352553.614</v>
      </c>
      <c r="E2386" s="43">
        <v>-163645.82499999998</v>
      </c>
      <c r="F2386" s="45">
        <v>-73390</v>
      </c>
      <c r="G2386" s="45">
        <v>-18350</v>
      </c>
      <c r="H2386" s="45">
        <v>-98230</v>
      </c>
      <c r="I2386" s="55">
        <f>pro[[#This Row],[Admin expenses 3]]+pro[[#This Row],[Admin expenses 2]]+pro[[#This Row],[Admin expenses 1]]+pro[[#This Row],[COGS]]</f>
        <v>-353615.82499999995</v>
      </c>
      <c r="J2386" s="55">
        <f>pro[[#This Row],[Revenue]]+pro[[#This Row],[AdminExp]]</f>
        <v>-1062.210999999952</v>
      </c>
      <c r="K2386" s="83">
        <f>pro[[#This Row],[Profit]]/pro[[#This Row],[Revenue]]</f>
        <v>-3.0129062866448221E-3</v>
      </c>
      <c r="L2386" s="56">
        <f t="shared" si="37"/>
        <v>3</v>
      </c>
      <c r="M2386" s="82" t="str">
        <f>"Q"&amp;" "&amp;VLOOKUP(pro[[#This Row],[Period]],Mapping!A:B,2,0)</f>
        <v>Q 1</v>
      </c>
      <c r="N2386"/>
    </row>
    <row r="2387" spans="1:14" ht="11.25" customHeight="1" x14ac:dyDescent="0.2">
      <c r="A2387" s="42" t="s">
        <v>42</v>
      </c>
      <c r="B2387" s="44" t="s">
        <v>22</v>
      </c>
      <c r="C2387" s="44" t="s">
        <v>58</v>
      </c>
      <c r="D2387" s="43">
        <v>13740.776</v>
      </c>
      <c r="E2387" s="43">
        <v>-4140.71</v>
      </c>
      <c r="F2387" s="45">
        <v>-94230</v>
      </c>
      <c r="G2387" s="45">
        <v>-18810</v>
      </c>
      <c r="H2387" s="45">
        <v>-97050</v>
      </c>
      <c r="I2387" s="55">
        <f>pro[[#This Row],[Admin expenses 3]]+pro[[#This Row],[Admin expenses 2]]+pro[[#This Row],[Admin expenses 1]]+pro[[#This Row],[COGS]]</f>
        <v>-214230.71</v>
      </c>
      <c r="J2387" s="55">
        <f>pro[[#This Row],[Revenue]]+pro[[#This Row],[AdminExp]]</f>
        <v>-200489.93399999998</v>
      </c>
      <c r="K2387" s="83">
        <f>pro[[#This Row],[Profit]]/pro[[#This Row],[Revenue]]</f>
        <v>-14.590874198080224</v>
      </c>
      <c r="L2387" s="56">
        <f t="shared" si="37"/>
        <v>3</v>
      </c>
      <c r="M2387" s="82" t="str">
        <f>"Q"&amp;" "&amp;VLOOKUP(pro[[#This Row],[Period]],Mapping!A:B,2,0)</f>
        <v>Q 1</v>
      </c>
      <c r="N2387"/>
    </row>
    <row r="2388" spans="1:14" ht="11.25" customHeight="1" x14ac:dyDescent="0.2">
      <c r="A2388" s="42" t="s">
        <v>42</v>
      </c>
      <c r="B2388" s="44" t="s">
        <v>22</v>
      </c>
      <c r="C2388" s="44" t="s">
        <v>59</v>
      </c>
      <c r="D2388" s="43">
        <v>168339.26199999999</v>
      </c>
      <c r="E2388" s="43">
        <v>-90831.047999999995</v>
      </c>
      <c r="F2388" s="45">
        <v>-105230</v>
      </c>
      <c r="G2388" s="45">
        <v>-66810</v>
      </c>
      <c r="H2388" s="45">
        <v>-91490</v>
      </c>
      <c r="I2388" s="55">
        <f>pro[[#This Row],[Admin expenses 3]]+pro[[#This Row],[Admin expenses 2]]+pro[[#This Row],[Admin expenses 1]]+pro[[#This Row],[COGS]]</f>
        <v>-354361.04800000001</v>
      </c>
      <c r="J2388" s="55">
        <f>pro[[#This Row],[Revenue]]+pro[[#This Row],[AdminExp]]</f>
        <v>-186021.78600000002</v>
      </c>
      <c r="K2388" s="83">
        <f>pro[[#This Row],[Profit]]/pro[[#This Row],[Revenue]]</f>
        <v>-1.1050409975065711</v>
      </c>
      <c r="L2388" s="56">
        <f t="shared" si="37"/>
        <v>3</v>
      </c>
      <c r="M2388" s="82" t="str">
        <f>"Q"&amp;" "&amp;VLOOKUP(pro[[#This Row],[Period]],Mapping!A:B,2,0)</f>
        <v>Q 1</v>
      </c>
      <c r="N2388"/>
    </row>
    <row r="2389" spans="1:14" ht="11.25" customHeight="1" x14ac:dyDescent="0.2">
      <c r="A2389" s="42" t="s">
        <v>42</v>
      </c>
      <c r="B2389" s="44" t="s">
        <v>22</v>
      </c>
      <c r="C2389" s="44" t="s">
        <v>57</v>
      </c>
      <c r="D2389" s="43">
        <v>758878.48400000005</v>
      </c>
      <c r="E2389" s="43">
        <v>-377222.40499999997</v>
      </c>
      <c r="F2389" s="45">
        <v>-48200</v>
      </c>
      <c r="G2389" s="45">
        <v>-15610</v>
      </c>
      <c r="H2389" s="45">
        <v>-78870</v>
      </c>
      <c r="I2389" s="55">
        <f>pro[[#This Row],[Admin expenses 3]]+pro[[#This Row],[Admin expenses 2]]+pro[[#This Row],[Admin expenses 1]]+pro[[#This Row],[COGS]]</f>
        <v>-519902.40499999997</v>
      </c>
      <c r="J2389" s="55">
        <f>pro[[#This Row],[Revenue]]+pro[[#This Row],[AdminExp]]</f>
        <v>238976.07900000009</v>
      </c>
      <c r="K2389" s="83">
        <f>pro[[#This Row],[Profit]]/pro[[#This Row],[Revenue]]</f>
        <v>0.31490691070904059</v>
      </c>
      <c r="L2389" s="56">
        <f t="shared" si="37"/>
        <v>3</v>
      </c>
      <c r="M2389" s="82" t="str">
        <f>"Q"&amp;" "&amp;VLOOKUP(pro[[#This Row],[Period]],Mapping!A:B,2,0)</f>
        <v>Q 1</v>
      </c>
      <c r="N2389"/>
    </row>
    <row r="2390" spans="1:14" ht="11.25" customHeight="1" x14ac:dyDescent="0.2">
      <c r="A2390" s="42" t="s">
        <v>42</v>
      </c>
      <c r="B2390" s="44" t="s">
        <v>22</v>
      </c>
      <c r="C2390" s="44" t="s">
        <v>57</v>
      </c>
      <c r="D2390" s="43">
        <v>69202.748999999996</v>
      </c>
      <c r="E2390" s="43">
        <v>-43748.893999999993</v>
      </c>
      <c r="F2390" s="45">
        <v>-20420</v>
      </c>
      <c r="G2390" s="45">
        <v>-81110</v>
      </c>
      <c r="H2390" s="45">
        <v>-57110</v>
      </c>
      <c r="I2390" s="55">
        <f>pro[[#This Row],[Admin expenses 3]]+pro[[#This Row],[Admin expenses 2]]+pro[[#This Row],[Admin expenses 1]]+pro[[#This Row],[COGS]]</f>
        <v>-202388.894</v>
      </c>
      <c r="J2390" s="55">
        <f>pro[[#This Row],[Revenue]]+pro[[#This Row],[AdminExp]]</f>
        <v>-133186.14500000002</v>
      </c>
      <c r="K2390" s="83">
        <f>pro[[#This Row],[Profit]]/pro[[#This Row],[Revenue]]</f>
        <v>-1.9245788198385012</v>
      </c>
      <c r="L2390" s="56">
        <f t="shared" si="37"/>
        <v>3</v>
      </c>
      <c r="M2390" s="82" t="str">
        <f>"Q"&amp;" "&amp;VLOOKUP(pro[[#This Row],[Period]],Mapping!A:B,2,0)</f>
        <v>Q 1</v>
      </c>
      <c r="N2390"/>
    </row>
    <row r="2391" spans="1:14" ht="11.25" customHeight="1" x14ac:dyDescent="0.2">
      <c r="A2391" s="42" t="s">
        <v>42</v>
      </c>
      <c r="B2391" s="44" t="s">
        <v>22</v>
      </c>
      <c r="C2391" s="44" t="s">
        <v>57</v>
      </c>
      <c r="D2391" s="43">
        <v>69084.161999999997</v>
      </c>
      <c r="E2391" s="43">
        <v>-43274.125999999997</v>
      </c>
      <c r="F2391" s="45">
        <v>-35640</v>
      </c>
      <c r="G2391" s="45">
        <v>-102540</v>
      </c>
      <c r="H2391" s="45">
        <v>-68640</v>
      </c>
      <c r="I2391" s="55">
        <f>pro[[#This Row],[Admin expenses 3]]+pro[[#This Row],[Admin expenses 2]]+pro[[#This Row],[Admin expenses 1]]+pro[[#This Row],[COGS]]</f>
        <v>-250094.12599999999</v>
      </c>
      <c r="J2391" s="55">
        <f>pro[[#This Row],[Revenue]]+pro[[#This Row],[AdminExp]]</f>
        <v>-181009.96399999998</v>
      </c>
      <c r="K2391" s="83">
        <f>pro[[#This Row],[Profit]]/pro[[#This Row],[Revenue]]</f>
        <v>-2.6201369280559557</v>
      </c>
      <c r="L2391" s="56">
        <f t="shared" si="37"/>
        <v>3</v>
      </c>
      <c r="M2391" s="82" t="str">
        <f>"Q"&amp;" "&amp;VLOOKUP(pro[[#This Row],[Period]],Mapping!A:B,2,0)</f>
        <v>Q 1</v>
      </c>
      <c r="N2391"/>
    </row>
    <row r="2392" spans="1:14" ht="11.25" customHeight="1" x14ac:dyDescent="0.2">
      <c r="A2392" s="42" t="s">
        <v>42</v>
      </c>
      <c r="B2392" s="44" t="s">
        <v>22</v>
      </c>
      <c r="C2392" s="44" t="s">
        <v>58</v>
      </c>
      <c r="D2392" s="43">
        <v>437895.31099999999</v>
      </c>
      <c r="E2392" s="43">
        <v>-619320.94699999993</v>
      </c>
      <c r="F2392" s="45">
        <v>-62140</v>
      </c>
      <c r="G2392" s="45">
        <v>-76340</v>
      </c>
      <c r="H2392" s="45">
        <v>-103130</v>
      </c>
      <c r="I2392" s="55">
        <f>pro[[#This Row],[Admin expenses 3]]+pro[[#This Row],[Admin expenses 2]]+pro[[#This Row],[Admin expenses 1]]+pro[[#This Row],[COGS]]</f>
        <v>-860930.94699999993</v>
      </c>
      <c r="J2392" s="55">
        <f>pro[[#This Row],[Revenue]]+pro[[#This Row],[AdminExp]]</f>
        <v>-423035.63599999994</v>
      </c>
      <c r="K2392" s="83">
        <f>pro[[#This Row],[Profit]]/pro[[#This Row],[Revenue]]</f>
        <v>-0.96606569052756985</v>
      </c>
      <c r="L2392" s="56">
        <f t="shared" si="37"/>
        <v>3</v>
      </c>
      <c r="M2392" s="82" t="str">
        <f>"Q"&amp;" "&amp;VLOOKUP(pro[[#This Row],[Period]],Mapping!A:B,2,0)</f>
        <v>Q 1</v>
      </c>
      <c r="N2392"/>
    </row>
    <row r="2393" spans="1:14" ht="11.25" customHeight="1" x14ac:dyDescent="0.2">
      <c r="A2393" s="42" t="s">
        <v>42</v>
      </c>
      <c r="B2393" s="44" t="s">
        <v>22</v>
      </c>
      <c r="C2393" s="44" t="s">
        <v>59</v>
      </c>
      <c r="D2393" s="43">
        <v>259709.33799999999</v>
      </c>
      <c r="E2393" s="43">
        <v>-363340.79599999997</v>
      </c>
      <c r="F2393" s="45">
        <v>-78880</v>
      </c>
      <c r="G2393" s="45">
        <v>-32580</v>
      </c>
      <c r="H2393" s="45">
        <v>-104110</v>
      </c>
      <c r="I2393" s="55">
        <f>pro[[#This Row],[Admin expenses 3]]+pro[[#This Row],[Admin expenses 2]]+pro[[#This Row],[Admin expenses 1]]+pro[[#This Row],[COGS]]</f>
        <v>-578910.79599999997</v>
      </c>
      <c r="J2393" s="55">
        <f>pro[[#This Row],[Revenue]]+pro[[#This Row],[AdminExp]]</f>
        <v>-319201.45799999998</v>
      </c>
      <c r="K2393" s="83">
        <f>pro[[#This Row],[Profit]]/pro[[#This Row],[Revenue]]</f>
        <v>-1.2290719327157964</v>
      </c>
      <c r="L2393" s="56">
        <f t="shared" si="37"/>
        <v>3</v>
      </c>
      <c r="M2393" s="82" t="str">
        <f>"Q"&amp;" "&amp;VLOOKUP(pro[[#This Row],[Period]],Mapping!A:B,2,0)</f>
        <v>Q 1</v>
      </c>
      <c r="N2393"/>
    </row>
    <row r="2394" spans="1:14" ht="11.25" customHeight="1" x14ac:dyDescent="0.2">
      <c r="A2394" s="42" t="s">
        <v>42</v>
      </c>
      <c r="B2394" s="44" t="s">
        <v>22</v>
      </c>
      <c r="C2394" s="44" t="s">
        <v>60</v>
      </c>
      <c r="D2394" s="43">
        <v>277976.86</v>
      </c>
      <c r="E2394" s="43">
        <v>-163513.448</v>
      </c>
      <c r="F2394" s="45">
        <v>-74470</v>
      </c>
      <c r="G2394" s="45">
        <v>-52610</v>
      </c>
      <c r="H2394" s="45">
        <v>-108440</v>
      </c>
      <c r="I2394" s="55">
        <f>pro[[#This Row],[Admin expenses 3]]+pro[[#This Row],[Admin expenses 2]]+pro[[#This Row],[Admin expenses 1]]+pro[[#This Row],[COGS]]</f>
        <v>-399033.44799999997</v>
      </c>
      <c r="J2394" s="55">
        <f>pro[[#This Row],[Revenue]]+pro[[#This Row],[AdminExp]]</f>
        <v>-121056.58799999999</v>
      </c>
      <c r="K2394" s="83">
        <f>pro[[#This Row],[Profit]]/pro[[#This Row],[Revenue]]</f>
        <v>-0.43549160171102008</v>
      </c>
      <c r="L2394" s="56">
        <f t="shared" si="37"/>
        <v>3</v>
      </c>
      <c r="M2394" s="82" t="str">
        <f>"Q"&amp;" "&amp;VLOOKUP(pro[[#This Row],[Period]],Mapping!A:B,2,0)</f>
        <v>Q 1</v>
      </c>
      <c r="N2394"/>
    </row>
    <row r="2395" spans="1:14" ht="11.25" customHeight="1" x14ac:dyDescent="0.2">
      <c r="A2395" s="42" t="s">
        <v>42</v>
      </c>
      <c r="B2395" s="44" t="s">
        <v>22</v>
      </c>
      <c r="C2395" s="44" t="s">
        <v>57</v>
      </c>
      <c r="D2395" s="43">
        <v>352111.34700000001</v>
      </c>
      <c r="E2395" s="43">
        <v>-195592.91500000001</v>
      </c>
      <c r="F2395" s="45">
        <v>-30830</v>
      </c>
      <c r="G2395" s="45">
        <v>-56200</v>
      </c>
      <c r="H2395" s="45">
        <v>-87800</v>
      </c>
      <c r="I2395" s="55">
        <f>pro[[#This Row],[Admin expenses 3]]+pro[[#This Row],[Admin expenses 2]]+pro[[#This Row],[Admin expenses 1]]+pro[[#This Row],[COGS]]</f>
        <v>-370422.91500000004</v>
      </c>
      <c r="J2395" s="55">
        <f>pro[[#This Row],[Revenue]]+pro[[#This Row],[AdminExp]]</f>
        <v>-18311.568000000028</v>
      </c>
      <c r="K2395" s="83">
        <f>pro[[#This Row],[Profit]]/pro[[#This Row],[Revenue]]</f>
        <v>-5.2005049414099197E-2</v>
      </c>
      <c r="L2395" s="56">
        <f t="shared" si="37"/>
        <v>3</v>
      </c>
      <c r="M2395" s="82" t="str">
        <f>"Q"&amp;" "&amp;VLOOKUP(pro[[#This Row],[Period]],Mapping!A:B,2,0)</f>
        <v>Q 1</v>
      </c>
      <c r="N2395"/>
    </row>
    <row r="2396" spans="1:14" ht="11.25" customHeight="1" x14ac:dyDescent="0.2">
      <c r="A2396" s="42" t="s">
        <v>42</v>
      </c>
      <c r="B2396" s="44" t="s">
        <v>22</v>
      </c>
      <c r="C2396" s="44" t="s">
        <v>58</v>
      </c>
      <c r="D2396" s="43">
        <v>21068.298999999999</v>
      </c>
      <c r="E2396" s="43">
        <v>-13567.498</v>
      </c>
      <c r="F2396" s="45">
        <v>-24110</v>
      </c>
      <c r="G2396" s="45">
        <v>-53220</v>
      </c>
      <c r="H2396" s="45">
        <v>-86050</v>
      </c>
      <c r="I2396" s="55">
        <f>pro[[#This Row],[Admin expenses 3]]+pro[[#This Row],[Admin expenses 2]]+pro[[#This Row],[Admin expenses 1]]+pro[[#This Row],[COGS]]</f>
        <v>-176947.49799999999</v>
      </c>
      <c r="J2396" s="55">
        <f>pro[[#This Row],[Revenue]]+pro[[#This Row],[AdminExp]]</f>
        <v>-155879.19899999999</v>
      </c>
      <c r="K2396" s="83">
        <f>pro[[#This Row],[Profit]]/pro[[#This Row],[Revenue]]</f>
        <v>-7.3987557799516708</v>
      </c>
      <c r="L2396" s="56">
        <f t="shared" si="37"/>
        <v>3</v>
      </c>
      <c r="M2396" s="82" t="str">
        <f>"Q"&amp;" "&amp;VLOOKUP(pro[[#This Row],[Period]],Mapping!A:B,2,0)</f>
        <v>Q 1</v>
      </c>
      <c r="N2396"/>
    </row>
    <row r="2397" spans="1:14" ht="11.25" customHeight="1" x14ac:dyDescent="0.2">
      <c r="A2397" s="42" t="s">
        <v>42</v>
      </c>
      <c r="B2397" s="44" t="s">
        <v>22</v>
      </c>
      <c r="C2397" s="44" t="s">
        <v>59</v>
      </c>
      <c r="D2397" s="43">
        <v>33692.371999999996</v>
      </c>
      <c r="E2397" s="43">
        <v>-20794.955999999998</v>
      </c>
      <c r="F2397" s="45">
        <v>-92170</v>
      </c>
      <c r="G2397" s="45">
        <v>-51190</v>
      </c>
      <c r="H2397" s="45">
        <v>-31090</v>
      </c>
      <c r="I2397" s="55">
        <f>pro[[#This Row],[Admin expenses 3]]+pro[[#This Row],[Admin expenses 2]]+pro[[#This Row],[Admin expenses 1]]+pro[[#This Row],[COGS]]</f>
        <v>-195244.95600000001</v>
      </c>
      <c r="J2397" s="55">
        <f>pro[[#This Row],[Revenue]]+pro[[#This Row],[AdminExp]]</f>
        <v>-161552.584</v>
      </c>
      <c r="K2397" s="83">
        <f>pro[[#This Row],[Profit]]/pro[[#This Row],[Revenue]]</f>
        <v>-4.7949305557946476</v>
      </c>
      <c r="L2397" s="56">
        <f t="shared" si="37"/>
        <v>3</v>
      </c>
      <c r="M2397" s="82" t="str">
        <f>"Q"&amp;" "&amp;VLOOKUP(pro[[#This Row],[Period]],Mapping!A:B,2,0)</f>
        <v>Q 1</v>
      </c>
      <c r="N2397"/>
    </row>
    <row r="2398" spans="1:14" ht="11.25" customHeight="1" x14ac:dyDescent="0.2">
      <c r="A2398" s="42" t="s">
        <v>42</v>
      </c>
      <c r="B2398" s="44" t="s">
        <v>22</v>
      </c>
      <c r="C2398" s="44" t="s">
        <v>60</v>
      </c>
      <c r="D2398" s="43">
        <v>311636.89899999998</v>
      </c>
      <c r="E2398" s="43">
        <v>-129668.34999999999</v>
      </c>
      <c r="F2398" s="45">
        <v>-34040</v>
      </c>
      <c r="G2398" s="45">
        <v>-94070</v>
      </c>
      <c r="H2398" s="45">
        <v>-28750</v>
      </c>
      <c r="I2398" s="55">
        <f>pro[[#This Row],[Admin expenses 3]]+pro[[#This Row],[Admin expenses 2]]+pro[[#This Row],[Admin expenses 1]]+pro[[#This Row],[COGS]]</f>
        <v>-286528.34999999998</v>
      </c>
      <c r="J2398" s="55">
        <f>pro[[#This Row],[Revenue]]+pro[[#This Row],[AdminExp]]</f>
        <v>25108.548999999999</v>
      </c>
      <c r="K2398" s="83">
        <f>pro[[#This Row],[Profit]]/pro[[#This Row],[Revenue]]</f>
        <v>8.0569884633590841E-2</v>
      </c>
      <c r="L2398" s="56">
        <f t="shared" si="37"/>
        <v>3</v>
      </c>
      <c r="M2398" s="82" t="str">
        <f>"Q"&amp;" "&amp;VLOOKUP(pro[[#This Row],[Period]],Mapping!A:B,2,0)</f>
        <v>Q 1</v>
      </c>
      <c r="N2398"/>
    </row>
    <row r="2399" spans="1:14" ht="11.25" customHeight="1" x14ac:dyDescent="0.2">
      <c r="A2399" s="42" t="s">
        <v>42</v>
      </c>
      <c r="B2399" s="44" t="s">
        <v>22</v>
      </c>
      <c r="C2399" s="44" t="s">
        <v>57</v>
      </c>
      <c r="D2399" s="43">
        <v>40062.211000000003</v>
      </c>
      <c r="E2399" s="43">
        <v>-26304.859</v>
      </c>
      <c r="F2399" s="45">
        <v>-35340</v>
      </c>
      <c r="G2399" s="45">
        <v>-105840</v>
      </c>
      <c r="H2399" s="45">
        <v>-72460</v>
      </c>
      <c r="I2399" s="55">
        <f>pro[[#This Row],[Admin expenses 3]]+pro[[#This Row],[Admin expenses 2]]+pro[[#This Row],[Admin expenses 1]]+pro[[#This Row],[COGS]]</f>
        <v>-239944.859</v>
      </c>
      <c r="J2399" s="55">
        <f>pro[[#This Row],[Revenue]]+pro[[#This Row],[AdminExp]]</f>
        <v>-199882.64799999999</v>
      </c>
      <c r="K2399" s="83">
        <f>pro[[#This Row],[Profit]]/pro[[#This Row],[Revenue]]</f>
        <v>-4.9893064564010201</v>
      </c>
      <c r="L2399" s="56">
        <f t="shared" si="37"/>
        <v>3</v>
      </c>
      <c r="M2399" s="82" t="str">
        <f>"Q"&amp;" "&amp;VLOOKUP(pro[[#This Row],[Period]],Mapping!A:B,2,0)</f>
        <v>Q 1</v>
      </c>
      <c r="N2399"/>
    </row>
    <row r="2400" spans="1:14" ht="11.25" customHeight="1" x14ac:dyDescent="0.2">
      <c r="A2400" s="42" t="s">
        <v>42</v>
      </c>
      <c r="B2400" s="44" t="s">
        <v>22</v>
      </c>
      <c r="C2400" s="44" t="s">
        <v>58</v>
      </c>
      <c r="D2400" s="43">
        <v>240921.98199999999</v>
      </c>
      <c r="E2400" s="43">
        <v>-348364.81400000001</v>
      </c>
      <c r="F2400" s="45">
        <v>-83870</v>
      </c>
      <c r="G2400" s="45">
        <v>-105970</v>
      </c>
      <c r="H2400" s="45">
        <v>-28250</v>
      </c>
      <c r="I2400" s="55">
        <f>pro[[#This Row],[Admin expenses 3]]+pro[[#This Row],[Admin expenses 2]]+pro[[#This Row],[Admin expenses 1]]+pro[[#This Row],[COGS]]</f>
        <v>-566454.81400000001</v>
      </c>
      <c r="J2400" s="55">
        <f>pro[[#This Row],[Revenue]]+pro[[#This Row],[AdminExp]]</f>
        <v>-325532.83200000005</v>
      </c>
      <c r="K2400" s="83">
        <f>pro[[#This Row],[Profit]]/pro[[#This Row],[Revenue]]</f>
        <v>-1.3511960564893579</v>
      </c>
      <c r="L2400" s="56">
        <f t="shared" si="37"/>
        <v>3</v>
      </c>
      <c r="M2400" s="82" t="str">
        <f>"Q"&amp;" "&amp;VLOOKUP(pro[[#This Row],[Period]],Mapping!A:B,2,0)</f>
        <v>Q 1</v>
      </c>
      <c r="N2400"/>
    </row>
    <row r="2401" spans="1:14" ht="11.25" customHeight="1" x14ac:dyDescent="0.2">
      <c r="A2401" s="42" t="s">
        <v>42</v>
      </c>
      <c r="B2401" s="44" t="s">
        <v>22</v>
      </c>
      <c r="C2401" s="44" t="s">
        <v>59</v>
      </c>
      <c r="D2401" s="43">
        <v>58901.997000000003</v>
      </c>
      <c r="E2401" s="43">
        <v>-70805.328999999998</v>
      </c>
      <c r="F2401" s="45">
        <v>-73570</v>
      </c>
      <c r="G2401" s="45">
        <v>-75190</v>
      </c>
      <c r="H2401" s="45">
        <v>-48950</v>
      </c>
      <c r="I2401" s="55">
        <f>pro[[#This Row],[Admin expenses 3]]+pro[[#This Row],[Admin expenses 2]]+pro[[#This Row],[Admin expenses 1]]+pro[[#This Row],[COGS]]</f>
        <v>-268515.32900000003</v>
      </c>
      <c r="J2401" s="55">
        <f>pro[[#This Row],[Revenue]]+pro[[#This Row],[AdminExp]]</f>
        <v>-209613.33200000002</v>
      </c>
      <c r="K2401" s="83">
        <f>pro[[#This Row],[Profit]]/pro[[#This Row],[Revenue]]</f>
        <v>-3.5586795469769896</v>
      </c>
      <c r="L2401" s="56">
        <f t="shared" si="37"/>
        <v>3</v>
      </c>
      <c r="M2401" s="82" t="str">
        <f>"Q"&amp;" "&amp;VLOOKUP(pro[[#This Row],[Period]],Mapping!A:B,2,0)</f>
        <v>Q 1</v>
      </c>
      <c r="N2401"/>
    </row>
    <row r="2402" spans="1:14" ht="11.25" customHeight="1" x14ac:dyDescent="0.2">
      <c r="A2402" s="42" t="s">
        <v>42</v>
      </c>
      <c r="B2402" s="44" t="s">
        <v>22</v>
      </c>
      <c r="C2402" s="44" t="s">
        <v>60</v>
      </c>
      <c r="D2402" s="43">
        <v>1286.4179999999999</v>
      </c>
      <c r="E2402" s="43">
        <v>-1579.9419999999998</v>
      </c>
      <c r="F2402" s="45">
        <v>-55690</v>
      </c>
      <c r="G2402" s="45">
        <v>-25850</v>
      </c>
      <c r="H2402" s="45">
        <v>-30230</v>
      </c>
      <c r="I2402" s="55">
        <f>pro[[#This Row],[Admin expenses 3]]+pro[[#This Row],[Admin expenses 2]]+pro[[#This Row],[Admin expenses 1]]+pro[[#This Row],[COGS]]</f>
        <v>-113349.942</v>
      </c>
      <c r="J2402" s="55">
        <f>pro[[#This Row],[Revenue]]+pro[[#This Row],[AdminExp]]</f>
        <v>-112063.52399999999</v>
      </c>
      <c r="K2402" s="83">
        <f>pro[[#This Row],[Profit]]/pro[[#This Row],[Revenue]]</f>
        <v>-87.112838906172016</v>
      </c>
      <c r="L2402" s="56">
        <f t="shared" si="37"/>
        <v>3</v>
      </c>
      <c r="M2402" s="82" t="str">
        <f>"Q"&amp;" "&amp;VLOOKUP(pro[[#This Row],[Period]],Mapping!A:B,2,0)</f>
        <v>Q 1</v>
      </c>
      <c r="N2402"/>
    </row>
    <row r="2403" spans="1:14" ht="11.25" customHeight="1" x14ac:dyDescent="0.2">
      <c r="A2403" s="42" t="s">
        <v>42</v>
      </c>
      <c r="B2403" s="44" t="s">
        <v>22</v>
      </c>
      <c r="C2403" s="44" t="s">
        <v>57</v>
      </c>
      <c r="D2403" s="43">
        <v>9566435.3259999994</v>
      </c>
      <c r="E2403" s="43">
        <v>-515162.36799999996</v>
      </c>
      <c r="F2403" s="45">
        <v>-51760</v>
      </c>
      <c r="G2403" s="45">
        <v>-104860</v>
      </c>
      <c r="H2403" s="45">
        <v>-86810</v>
      </c>
      <c r="I2403" s="55">
        <f>pro[[#This Row],[Admin expenses 3]]+pro[[#This Row],[Admin expenses 2]]+pro[[#This Row],[Admin expenses 1]]+pro[[#This Row],[COGS]]</f>
        <v>-758592.36800000002</v>
      </c>
      <c r="J2403" s="55">
        <f>pro[[#This Row],[Revenue]]+pro[[#This Row],[AdminExp]]</f>
        <v>8807842.9579999987</v>
      </c>
      <c r="K2403" s="83">
        <f>pro[[#This Row],[Profit]]/pro[[#This Row],[Revenue]]</f>
        <v>0.920702712959521</v>
      </c>
      <c r="L2403" s="56">
        <f t="shared" si="37"/>
        <v>3</v>
      </c>
      <c r="M2403" s="82" t="str">
        <f>"Q"&amp;" "&amp;VLOOKUP(pro[[#This Row],[Period]],Mapping!A:B,2,0)</f>
        <v>Q 1</v>
      </c>
      <c r="N2403"/>
    </row>
    <row r="2404" spans="1:14" ht="11.25" customHeight="1" x14ac:dyDescent="0.2">
      <c r="A2404" s="42" t="s">
        <v>42</v>
      </c>
      <c r="B2404" s="44" t="s">
        <v>22</v>
      </c>
      <c r="C2404" s="44" t="s">
        <v>58</v>
      </c>
      <c r="D2404" s="43">
        <v>388767.77100000001</v>
      </c>
      <c r="E2404" s="43">
        <v>-53771.563999999998</v>
      </c>
      <c r="F2404" s="45">
        <v>-51520</v>
      </c>
      <c r="G2404" s="45">
        <v>-29230</v>
      </c>
      <c r="H2404" s="45">
        <v>-85880</v>
      </c>
      <c r="I2404" s="55">
        <f>pro[[#This Row],[Admin expenses 3]]+pro[[#This Row],[Admin expenses 2]]+pro[[#This Row],[Admin expenses 1]]+pro[[#This Row],[COGS]]</f>
        <v>-220401.56400000001</v>
      </c>
      <c r="J2404" s="55">
        <f>pro[[#This Row],[Revenue]]+pro[[#This Row],[AdminExp]]</f>
        <v>168366.20699999999</v>
      </c>
      <c r="K2404" s="83">
        <f>pro[[#This Row],[Profit]]/pro[[#This Row],[Revenue]]</f>
        <v>0.43307655510363791</v>
      </c>
      <c r="L2404" s="56">
        <f t="shared" si="37"/>
        <v>3</v>
      </c>
      <c r="M2404" s="82" t="str">
        <f>"Q"&amp;" "&amp;VLOOKUP(pro[[#This Row],[Period]],Mapping!A:B,2,0)</f>
        <v>Q 1</v>
      </c>
      <c r="N2404"/>
    </row>
    <row r="2405" spans="1:14" ht="11.25" customHeight="1" x14ac:dyDescent="0.2">
      <c r="A2405" s="42" t="s">
        <v>42</v>
      </c>
      <c r="B2405" s="44" t="s">
        <v>22</v>
      </c>
      <c r="C2405" s="44" t="s">
        <v>59</v>
      </c>
      <c r="D2405" s="43">
        <v>659606.38799999992</v>
      </c>
      <c r="E2405" s="43">
        <v>-157708.649</v>
      </c>
      <c r="F2405" s="45">
        <v>-89630</v>
      </c>
      <c r="G2405" s="45">
        <v>-42140</v>
      </c>
      <c r="H2405" s="45">
        <v>-40220</v>
      </c>
      <c r="I2405" s="55">
        <f>pro[[#This Row],[Admin expenses 3]]+pro[[#This Row],[Admin expenses 2]]+pro[[#This Row],[Admin expenses 1]]+pro[[#This Row],[COGS]]</f>
        <v>-329698.64899999998</v>
      </c>
      <c r="J2405" s="55">
        <f>pro[[#This Row],[Revenue]]+pro[[#This Row],[AdminExp]]</f>
        <v>329907.73899999994</v>
      </c>
      <c r="K2405" s="83">
        <f>pro[[#This Row],[Profit]]/pro[[#This Row],[Revenue]]</f>
        <v>0.50015849603930762</v>
      </c>
      <c r="L2405" s="56">
        <f t="shared" si="37"/>
        <v>3</v>
      </c>
      <c r="M2405" s="82" t="str">
        <f>"Q"&amp;" "&amp;VLOOKUP(pro[[#This Row],[Period]],Mapping!A:B,2,0)</f>
        <v>Q 1</v>
      </c>
      <c r="N2405"/>
    </row>
    <row r="2406" spans="1:14" ht="11.25" customHeight="1" x14ac:dyDescent="0.2">
      <c r="A2406" s="42" t="s">
        <v>42</v>
      </c>
      <c r="B2406" s="44" t="s">
        <v>22</v>
      </c>
      <c r="C2406" s="44" t="s">
        <v>60</v>
      </c>
      <c r="D2406" s="43">
        <v>426652.49899999995</v>
      </c>
      <c r="E2406" s="43">
        <v>-55150.241999999998</v>
      </c>
      <c r="F2406" s="45">
        <v>-61110</v>
      </c>
      <c r="G2406" s="45">
        <v>-86230</v>
      </c>
      <c r="H2406" s="45">
        <v>-47730</v>
      </c>
      <c r="I2406" s="55">
        <f>pro[[#This Row],[Admin expenses 3]]+pro[[#This Row],[Admin expenses 2]]+pro[[#This Row],[Admin expenses 1]]+pro[[#This Row],[COGS]]</f>
        <v>-250220.242</v>
      </c>
      <c r="J2406" s="55">
        <f>pro[[#This Row],[Revenue]]+pro[[#This Row],[AdminExp]]</f>
        <v>176432.25699999995</v>
      </c>
      <c r="K2406" s="83">
        <f>pro[[#This Row],[Profit]]/pro[[#This Row],[Revenue]]</f>
        <v>0.41352683369610355</v>
      </c>
      <c r="L2406" s="56">
        <f t="shared" si="37"/>
        <v>3</v>
      </c>
      <c r="M2406" s="82" t="str">
        <f>"Q"&amp;" "&amp;VLOOKUP(pro[[#This Row],[Period]],Mapping!A:B,2,0)</f>
        <v>Q 1</v>
      </c>
      <c r="N2406"/>
    </row>
    <row r="2407" spans="1:14" ht="11.25" customHeight="1" x14ac:dyDescent="0.2">
      <c r="A2407" s="42" t="s">
        <v>42</v>
      </c>
      <c r="B2407" s="44" t="s">
        <v>22</v>
      </c>
      <c r="C2407" s="44" t="s">
        <v>57</v>
      </c>
      <c r="D2407" s="43">
        <v>148477.05599999998</v>
      </c>
      <c r="E2407" s="43">
        <v>-30384.557000000001</v>
      </c>
      <c r="F2407" s="45">
        <v>-13540</v>
      </c>
      <c r="G2407" s="45">
        <v>-66610</v>
      </c>
      <c r="H2407" s="45">
        <v>-24540</v>
      </c>
      <c r="I2407" s="55">
        <f>pro[[#This Row],[Admin expenses 3]]+pro[[#This Row],[Admin expenses 2]]+pro[[#This Row],[Admin expenses 1]]+pro[[#This Row],[COGS]]</f>
        <v>-135074.557</v>
      </c>
      <c r="J2407" s="55">
        <f>pro[[#This Row],[Revenue]]+pro[[#This Row],[AdminExp]]</f>
        <v>13402.498999999982</v>
      </c>
      <c r="K2407" s="83">
        <f>pro[[#This Row],[Profit]]/pro[[#This Row],[Revenue]]</f>
        <v>9.0266465143274285E-2</v>
      </c>
      <c r="L2407" s="56">
        <f t="shared" si="37"/>
        <v>3</v>
      </c>
      <c r="M2407" s="82" t="str">
        <f>"Q"&amp;" "&amp;VLOOKUP(pro[[#This Row],[Period]],Mapping!A:B,2,0)</f>
        <v>Q 1</v>
      </c>
      <c r="N2407"/>
    </row>
    <row r="2408" spans="1:14" ht="11.25" customHeight="1" x14ac:dyDescent="0.2">
      <c r="A2408" s="42" t="s">
        <v>42</v>
      </c>
      <c r="B2408" s="44" t="s">
        <v>22</v>
      </c>
      <c r="C2408" s="44" t="s">
        <v>57</v>
      </c>
      <c r="D2408" s="43">
        <v>2242282.2659999998</v>
      </c>
      <c r="E2408" s="43">
        <v>-360338.67099999997</v>
      </c>
      <c r="F2408" s="45">
        <v>-101400</v>
      </c>
      <c r="G2408" s="45">
        <v>-28650</v>
      </c>
      <c r="H2408" s="45">
        <v>-72870</v>
      </c>
      <c r="I2408" s="55">
        <f>pro[[#This Row],[Admin expenses 3]]+pro[[#This Row],[Admin expenses 2]]+pro[[#This Row],[Admin expenses 1]]+pro[[#This Row],[COGS]]</f>
        <v>-563258.67099999997</v>
      </c>
      <c r="J2408" s="55">
        <f>pro[[#This Row],[Revenue]]+pro[[#This Row],[AdminExp]]</f>
        <v>1679023.5949999997</v>
      </c>
      <c r="K2408" s="83">
        <f>pro[[#This Row],[Profit]]/pro[[#This Row],[Revenue]]</f>
        <v>0.74880117479375363</v>
      </c>
      <c r="L2408" s="56">
        <f t="shared" si="37"/>
        <v>3</v>
      </c>
      <c r="M2408" s="82" t="str">
        <f>"Q"&amp;" "&amp;VLOOKUP(pro[[#This Row],[Period]],Mapping!A:B,2,0)</f>
        <v>Q 1</v>
      </c>
      <c r="N2408"/>
    </row>
    <row r="2409" spans="1:14" ht="11.25" customHeight="1" x14ac:dyDescent="0.2">
      <c r="A2409" s="42" t="s">
        <v>42</v>
      </c>
      <c r="B2409" s="44" t="s">
        <v>22</v>
      </c>
      <c r="C2409" s="44" t="s">
        <v>58</v>
      </c>
      <c r="D2409" s="43">
        <v>1237308.1839999999</v>
      </c>
      <c r="E2409" s="43">
        <v>-96782.182000000001</v>
      </c>
      <c r="F2409" s="45">
        <v>-30240</v>
      </c>
      <c r="G2409" s="45">
        <v>-18340</v>
      </c>
      <c r="H2409" s="45">
        <v>-32160</v>
      </c>
      <c r="I2409" s="55">
        <f>pro[[#This Row],[Admin expenses 3]]+pro[[#This Row],[Admin expenses 2]]+pro[[#This Row],[Admin expenses 1]]+pro[[#This Row],[COGS]]</f>
        <v>-177522.182</v>
      </c>
      <c r="J2409" s="55">
        <f>pro[[#This Row],[Revenue]]+pro[[#This Row],[AdminExp]]</f>
        <v>1059786.0019999999</v>
      </c>
      <c r="K2409" s="83">
        <f>pro[[#This Row],[Profit]]/pro[[#This Row],[Revenue]]</f>
        <v>0.85652549276276346</v>
      </c>
      <c r="L2409" s="56">
        <f t="shared" si="37"/>
        <v>3</v>
      </c>
      <c r="M2409" s="82" t="str">
        <f>"Q"&amp;" "&amp;VLOOKUP(pro[[#This Row],[Period]],Mapping!A:B,2,0)</f>
        <v>Q 1</v>
      </c>
      <c r="N2409"/>
    </row>
    <row r="2410" spans="1:14" ht="11.25" customHeight="1" x14ac:dyDescent="0.2">
      <c r="A2410" s="42" t="s">
        <v>42</v>
      </c>
      <c r="B2410" s="44" t="s">
        <v>22</v>
      </c>
      <c r="C2410" s="44" t="s">
        <v>59</v>
      </c>
      <c r="D2410" s="43">
        <v>101178.686</v>
      </c>
      <c r="E2410" s="43">
        <v>-20219.898999999998</v>
      </c>
      <c r="F2410" s="45">
        <v>-35950</v>
      </c>
      <c r="G2410" s="45">
        <v>-58480</v>
      </c>
      <c r="H2410" s="45">
        <v>-32040</v>
      </c>
      <c r="I2410" s="55">
        <f>pro[[#This Row],[Admin expenses 3]]+pro[[#This Row],[Admin expenses 2]]+pro[[#This Row],[Admin expenses 1]]+pro[[#This Row],[COGS]]</f>
        <v>-146689.899</v>
      </c>
      <c r="J2410" s="55">
        <f>pro[[#This Row],[Revenue]]+pro[[#This Row],[AdminExp]]</f>
        <v>-45511.213000000003</v>
      </c>
      <c r="K2410" s="83">
        <f>pro[[#This Row],[Profit]]/pro[[#This Row],[Revenue]]</f>
        <v>-0.449810279212363</v>
      </c>
      <c r="L2410" s="56">
        <f t="shared" si="37"/>
        <v>3</v>
      </c>
      <c r="M2410" s="82" t="str">
        <f>"Q"&amp;" "&amp;VLOOKUP(pro[[#This Row],[Period]],Mapping!A:B,2,0)</f>
        <v>Q 1</v>
      </c>
      <c r="N2410"/>
    </row>
    <row r="2411" spans="1:14" ht="11.25" customHeight="1" x14ac:dyDescent="0.2">
      <c r="A2411" s="42" t="s">
        <v>42</v>
      </c>
      <c r="B2411" s="44" t="s">
        <v>22</v>
      </c>
      <c r="C2411" s="44" t="s">
        <v>57</v>
      </c>
      <c r="D2411" s="43">
        <v>19062.273999999998</v>
      </c>
      <c r="E2411" s="43">
        <v>-9314.9279999999999</v>
      </c>
      <c r="F2411" s="45">
        <v>-33990</v>
      </c>
      <c r="G2411" s="45">
        <v>-16900</v>
      </c>
      <c r="H2411" s="45">
        <v>-107100</v>
      </c>
      <c r="I2411" s="55">
        <f>pro[[#This Row],[Admin expenses 3]]+pro[[#This Row],[Admin expenses 2]]+pro[[#This Row],[Admin expenses 1]]+pro[[#This Row],[COGS]]</f>
        <v>-167304.92800000001</v>
      </c>
      <c r="J2411" s="55">
        <f>pro[[#This Row],[Revenue]]+pro[[#This Row],[AdminExp]]</f>
        <v>-148242.65400000001</v>
      </c>
      <c r="K2411" s="83">
        <f>pro[[#This Row],[Profit]]/pro[[#This Row],[Revenue]]</f>
        <v>-7.7767560155729596</v>
      </c>
      <c r="L2411" s="56">
        <f t="shared" si="37"/>
        <v>3</v>
      </c>
      <c r="M2411" s="82" t="str">
        <f>"Q"&amp;" "&amp;VLOOKUP(pro[[#This Row],[Period]],Mapping!A:B,2,0)</f>
        <v>Q 1</v>
      </c>
      <c r="N2411"/>
    </row>
    <row r="2412" spans="1:14" ht="11.25" customHeight="1" x14ac:dyDescent="0.2">
      <c r="A2412" s="42" t="s">
        <v>42</v>
      </c>
      <c r="B2412" s="44" t="s">
        <v>22</v>
      </c>
      <c r="C2412" s="44" t="s">
        <v>58</v>
      </c>
      <c r="D2412" s="43">
        <v>50062.733</v>
      </c>
      <c r="E2412" s="43">
        <v>-13479.360999999999</v>
      </c>
      <c r="F2412" s="45">
        <v>-14610</v>
      </c>
      <c r="G2412" s="45">
        <v>-97400</v>
      </c>
      <c r="H2412" s="45">
        <v>-36600</v>
      </c>
      <c r="I2412" s="55">
        <f>pro[[#This Row],[Admin expenses 3]]+pro[[#This Row],[Admin expenses 2]]+pro[[#This Row],[Admin expenses 1]]+pro[[#This Row],[COGS]]</f>
        <v>-162089.361</v>
      </c>
      <c r="J2412" s="55">
        <f>pro[[#This Row],[Revenue]]+pro[[#This Row],[AdminExp]]</f>
        <v>-112026.628</v>
      </c>
      <c r="K2412" s="83">
        <f>pro[[#This Row],[Profit]]/pro[[#This Row],[Revenue]]</f>
        <v>-2.2377249759816347</v>
      </c>
      <c r="L2412" s="56">
        <f t="shared" si="37"/>
        <v>3</v>
      </c>
      <c r="M2412" s="82" t="str">
        <f>"Q"&amp;" "&amp;VLOOKUP(pro[[#This Row],[Period]],Mapping!A:B,2,0)</f>
        <v>Q 1</v>
      </c>
      <c r="N2412"/>
    </row>
    <row r="2413" spans="1:14" ht="11.25" customHeight="1" x14ac:dyDescent="0.2">
      <c r="A2413" s="42" t="s">
        <v>42</v>
      </c>
      <c r="B2413" s="44" t="s">
        <v>22</v>
      </c>
      <c r="C2413" s="44" t="s">
        <v>59</v>
      </c>
      <c r="D2413" s="43">
        <v>42810.557999999997</v>
      </c>
      <c r="E2413" s="43">
        <v>-4739.860999999999</v>
      </c>
      <c r="F2413" s="45">
        <v>-15970</v>
      </c>
      <c r="G2413" s="45">
        <v>-60420</v>
      </c>
      <c r="H2413" s="45">
        <v>-38820</v>
      </c>
      <c r="I2413" s="55">
        <f>pro[[#This Row],[Admin expenses 3]]+pro[[#This Row],[Admin expenses 2]]+pro[[#This Row],[Admin expenses 1]]+pro[[#This Row],[COGS]]</f>
        <v>-119949.861</v>
      </c>
      <c r="J2413" s="55">
        <f>pro[[#This Row],[Revenue]]+pro[[#This Row],[AdminExp]]</f>
        <v>-77139.303000000014</v>
      </c>
      <c r="K2413" s="83">
        <f>pro[[#This Row],[Profit]]/pro[[#This Row],[Revenue]]</f>
        <v>-1.801875672818841</v>
      </c>
      <c r="L2413" s="56">
        <f t="shared" si="37"/>
        <v>3</v>
      </c>
      <c r="M2413" s="82" t="str">
        <f>"Q"&amp;" "&amp;VLOOKUP(pro[[#This Row],[Period]],Mapping!A:B,2,0)</f>
        <v>Q 1</v>
      </c>
      <c r="N2413"/>
    </row>
    <row r="2414" spans="1:14" ht="11.25" customHeight="1" x14ac:dyDescent="0.2">
      <c r="A2414" s="42" t="s">
        <v>42</v>
      </c>
      <c r="B2414" s="44" t="s">
        <v>22</v>
      </c>
      <c r="C2414" s="44" t="s">
        <v>57</v>
      </c>
      <c r="D2414" s="43">
        <v>3437783.58</v>
      </c>
      <c r="E2414" s="43">
        <v>-383467.22399999993</v>
      </c>
      <c r="F2414" s="45">
        <v>-79180</v>
      </c>
      <c r="G2414" s="45">
        <v>-45550</v>
      </c>
      <c r="H2414" s="45">
        <v>-102860</v>
      </c>
      <c r="I2414" s="55">
        <f>pro[[#This Row],[Admin expenses 3]]+pro[[#This Row],[Admin expenses 2]]+pro[[#This Row],[Admin expenses 1]]+pro[[#This Row],[COGS]]</f>
        <v>-611057.22399999993</v>
      </c>
      <c r="J2414" s="55">
        <f>pro[[#This Row],[Revenue]]+pro[[#This Row],[AdminExp]]</f>
        <v>2826726.3560000001</v>
      </c>
      <c r="K2414" s="83">
        <f>pro[[#This Row],[Profit]]/pro[[#This Row],[Revenue]]</f>
        <v>0.82225256192537866</v>
      </c>
      <c r="L2414" s="56">
        <f t="shared" si="37"/>
        <v>3</v>
      </c>
      <c r="M2414" s="82" t="str">
        <f>"Q"&amp;" "&amp;VLOOKUP(pro[[#This Row],[Period]],Mapping!A:B,2,0)</f>
        <v>Q 1</v>
      </c>
      <c r="N2414"/>
    </row>
    <row r="2415" spans="1:14" ht="11.25" customHeight="1" x14ac:dyDescent="0.2">
      <c r="A2415" s="42" t="s">
        <v>42</v>
      </c>
      <c r="B2415" s="44" t="s">
        <v>22</v>
      </c>
      <c r="C2415" s="44" t="s">
        <v>58</v>
      </c>
      <c r="D2415" s="43">
        <v>243300.18299999999</v>
      </c>
      <c r="E2415" s="43">
        <v>-147593.66999999998</v>
      </c>
      <c r="F2415" s="45">
        <v>-67840</v>
      </c>
      <c r="G2415" s="45">
        <v>-45650</v>
      </c>
      <c r="H2415" s="45">
        <v>-31860</v>
      </c>
      <c r="I2415" s="55">
        <f>pro[[#This Row],[Admin expenses 3]]+pro[[#This Row],[Admin expenses 2]]+pro[[#This Row],[Admin expenses 1]]+pro[[#This Row],[COGS]]</f>
        <v>-292943.67</v>
      </c>
      <c r="J2415" s="55">
        <f>pro[[#This Row],[Revenue]]+pro[[#This Row],[AdminExp]]</f>
        <v>-49643.486999999994</v>
      </c>
      <c r="K2415" s="83">
        <f>pro[[#This Row],[Profit]]/pro[[#This Row],[Revenue]]</f>
        <v>-0.20404212766251803</v>
      </c>
      <c r="L2415" s="56">
        <f t="shared" si="37"/>
        <v>3</v>
      </c>
      <c r="M2415" s="82" t="str">
        <f>"Q"&amp;" "&amp;VLOOKUP(pro[[#This Row],[Period]],Mapping!A:B,2,0)</f>
        <v>Q 1</v>
      </c>
      <c r="N2415"/>
    </row>
    <row r="2416" spans="1:14" ht="11.25" customHeight="1" x14ac:dyDescent="0.2">
      <c r="A2416" s="42" t="s">
        <v>42</v>
      </c>
      <c r="B2416" s="44" t="s">
        <v>22</v>
      </c>
      <c r="C2416" s="44" t="s">
        <v>59</v>
      </c>
      <c r="D2416" s="43">
        <v>119360.93399999999</v>
      </c>
      <c r="E2416" s="43">
        <v>-73794.62999999999</v>
      </c>
      <c r="F2416" s="45">
        <v>-51890</v>
      </c>
      <c r="G2416" s="45">
        <v>-97740</v>
      </c>
      <c r="H2416" s="45">
        <v>-68970</v>
      </c>
      <c r="I2416" s="55">
        <f>pro[[#This Row],[Admin expenses 3]]+pro[[#This Row],[Admin expenses 2]]+pro[[#This Row],[Admin expenses 1]]+pro[[#This Row],[COGS]]</f>
        <v>-292394.63</v>
      </c>
      <c r="J2416" s="55">
        <f>pro[[#This Row],[Revenue]]+pro[[#This Row],[AdminExp]]</f>
        <v>-173033.696</v>
      </c>
      <c r="K2416" s="83">
        <f>pro[[#This Row],[Profit]]/pro[[#This Row],[Revenue]]</f>
        <v>-1.4496677447245847</v>
      </c>
      <c r="L2416" s="56">
        <f t="shared" si="37"/>
        <v>3</v>
      </c>
      <c r="M2416" s="82" t="str">
        <f>"Q"&amp;" "&amp;VLOOKUP(pro[[#This Row],[Period]],Mapping!A:B,2,0)</f>
        <v>Q 1</v>
      </c>
      <c r="N2416"/>
    </row>
    <row r="2417" spans="1:14" ht="11.25" customHeight="1" x14ac:dyDescent="0.2">
      <c r="A2417" s="42" t="s">
        <v>42</v>
      </c>
      <c r="B2417" s="44" t="s">
        <v>22</v>
      </c>
      <c r="C2417" s="44" t="s">
        <v>57</v>
      </c>
      <c r="D2417" s="43">
        <v>1087964.5489999999</v>
      </c>
      <c r="E2417" s="43">
        <v>-400822.93299999996</v>
      </c>
      <c r="F2417" s="45">
        <v>-83680</v>
      </c>
      <c r="G2417" s="45">
        <v>-85170</v>
      </c>
      <c r="H2417" s="45">
        <v>-64490</v>
      </c>
      <c r="I2417" s="55">
        <f>pro[[#This Row],[Admin expenses 3]]+pro[[#This Row],[Admin expenses 2]]+pro[[#This Row],[Admin expenses 1]]+pro[[#This Row],[COGS]]</f>
        <v>-634162.93299999996</v>
      </c>
      <c r="J2417" s="55">
        <f>pro[[#This Row],[Revenue]]+pro[[#This Row],[AdminExp]]</f>
        <v>453801.61599999992</v>
      </c>
      <c r="K2417" s="83">
        <f>pro[[#This Row],[Profit]]/pro[[#This Row],[Revenue]]</f>
        <v>0.4171106645130217</v>
      </c>
      <c r="L2417" s="56">
        <f t="shared" si="37"/>
        <v>3</v>
      </c>
      <c r="M2417" s="82" t="str">
        <f>"Q"&amp;" "&amp;VLOOKUP(pro[[#This Row],[Period]],Mapping!A:B,2,0)</f>
        <v>Q 1</v>
      </c>
      <c r="N2417"/>
    </row>
    <row r="2418" spans="1:14" ht="11.25" customHeight="1" x14ac:dyDescent="0.2">
      <c r="A2418" s="42" t="s">
        <v>42</v>
      </c>
      <c r="B2418" s="44" t="s">
        <v>22</v>
      </c>
      <c r="C2418" s="44" t="s">
        <v>57</v>
      </c>
      <c r="D2418" s="43">
        <v>871985.41499999992</v>
      </c>
      <c r="E2418" s="43">
        <v>-526625.30900000001</v>
      </c>
      <c r="F2418" s="45">
        <v>-93020</v>
      </c>
      <c r="G2418" s="45">
        <v>-35750</v>
      </c>
      <c r="H2418" s="45">
        <v>-24900</v>
      </c>
      <c r="I2418" s="55">
        <f>pro[[#This Row],[Admin expenses 3]]+pro[[#This Row],[Admin expenses 2]]+pro[[#This Row],[Admin expenses 1]]+pro[[#This Row],[COGS]]</f>
        <v>-680295.30900000001</v>
      </c>
      <c r="J2418" s="55">
        <f>pro[[#This Row],[Revenue]]+pro[[#This Row],[AdminExp]]</f>
        <v>191690.10599999991</v>
      </c>
      <c r="K2418" s="83">
        <f>pro[[#This Row],[Profit]]/pro[[#This Row],[Revenue]]</f>
        <v>0.21983178009921178</v>
      </c>
      <c r="L2418" s="56">
        <f t="shared" si="37"/>
        <v>3</v>
      </c>
      <c r="M2418" s="82" t="str">
        <f>"Q"&amp;" "&amp;VLOOKUP(pro[[#This Row],[Period]],Mapping!A:B,2,0)</f>
        <v>Q 1</v>
      </c>
      <c r="N2418"/>
    </row>
    <row r="2419" spans="1:14" ht="11.25" customHeight="1" x14ac:dyDescent="0.2">
      <c r="A2419" s="42" t="s">
        <v>42</v>
      </c>
      <c r="B2419" s="44" t="s">
        <v>22</v>
      </c>
      <c r="C2419" s="44" t="s">
        <v>57</v>
      </c>
      <c r="D2419" s="43">
        <v>659941.478</v>
      </c>
      <c r="E2419" s="43">
        <v>-787468.23400000005</v>
      </c>
      <c r="F2419" s="45">
        <v>-87160</v>
      </c>
      <c r="G2419" s="45">
        <v>-57310</v>
      </c>
      <c r="H2419" s="45">
        <v>-27420</v>
      </c>
      <c r="I2419" s="55">
        <f>pro[[#This Row],[Admin expenses 3]]+pro[[#This Row],[Admin expenses 2]]+pro[[#This Row],[Admin expenses 1]]+pro[[#This Row],[COGS]]</f>
        <v>-959358.23400000005</v>
      </c>
      <c r="J2419" s="55">
        <f>pro[[#This Row],[Revenue]]+pro[[#This Row],[AdminExp]]</f>
        <v>-299416.75600000005</v>
      </c>
      <c r="K2419" s="83">
        <f>pro[[#This Row],[Profit]]/pro[[#This Row],[Revenue]]</f>
        <v>-0.45370198113233312</v>
      </c>
      <c r="L2419" s="56">
        <f t="shared" si="37"/>
        <v>3</v>
      </c>
      <c r="M2419" s="82" t="str">
        <f>"Q"&amp;" "&amp;VLOOKUP(pro[[#This Row],[Period]],Mapping!A:B,2,0)</f>
        <v>Q 1</v>
      </c>
      <c r="N2419"/>
    </row>
    <row r="2420" spans="1:14" ht="11.25" customHeight="1" x14ac:dyDescent="0.2">
      <c r="A2420" s="42" t="s">
        <v>42</v>
      </c>
      <c r="B2420" s="44" t="s">
        <v>22</v>
      </c>
      <c r="C2420" s="44" t="s">
        <v>57</v>
      </c>
      <c r="D2420" s="43">
        <v>167072.42300000001</v>
      </c>
      <c r="E2420" s="43">
        <v>-13798.001</v>
      </c>
      <c r="F2420" s="45">
        <v>-55000</v>
      </c>
      <c r="G2420" s="45">
        <v>-39880</v>
      </c>
      <c r="H2420" s="45">
        <v>-51490</v>
      </c>
      <c r="I2420" s="55">
        <f>pro[[#This Row],[Admin expenses 3]]+pro[[#This Row],[Admin expenses 2]]+pro[[#This Row],[Admin expenses 1]]+pro[[#This Row],[COGS]]</f>
        <v>-160168.00099999999</v>
      </c>
      <c r="J2420" s="55">
        <f>pro[[#This Row],[Revenue]]+pro[[#This Row],[AdminExp]]</f>
        <v>6904.4220000000205</v>
      </c>
      <c r="K2420" s="83">
        <f>pro[[#This Row],[Profit]]/pro[[#This Row],[Revenue]]</f>
        <v>4.1325922471358544E-2</v>
      </c>
      <c r="L2420" s="56">
        <f t="shared" si="37"/>
        <v>3</v>
      </c>
      <c r="M2420" s="82" t="str">
        <f>"Q"&amp;" "&amp;VLOOKUP(pro[[#This Row],[Period]],Mapping!A:B,2,0)</f>
        <v>Q 1</v>
      </c>
      <c r="N2420"/>
    </row>
    <row r="2421" spans="1:14" ht="11.25" customHeight="1" x14ac:dyDescent="0.2">
      <c r="A2421" s="42" t="s">
        <v>42</v>
      </c>
      <c r="B2421" s="44" t="s">
        <v>22</v>
      </c>
      <c r="C2421" s="44" t="s">
        <v>57</v>
      </c>
      <c r="D2421" s="43">
        <v>583647.7429999999</v>
      </c>
      <c r="E2421" s="43">
        <v>-53512.682999999997</v>
      </c>
      <c r="F2421" s="45">
        <v>-13800</v>
      </c>
      <c r="G2421" s="45">
        <v>-78140</v>
      </c>
      <c r="H2421" s="45">
        <v>-96110</v>
      </c>
      <c r="I2421" s="55">
        <f>pro[[#This Row],[Admin expenses 3]]+pro[[#This Row],[Admin expenses 2]]+pro[[#This Row],[Admin expenses 1]]+pro[[#This Row],[COGS]]</f>
        <v>-241562.68299999999</v>
      </c>
      <c r="J2421" s="55">
        <f>pro[[#This Row],[Revenue]]+pro[[#This Row],[AdminExp]]</f>
        <v>342085.05999999994</v>
      </c>
      <c r="K2421" s="83">
        <f>pro[[#This Row],[Profit]]/pro[[#This Row],[Revenue]]</f>
        <v>0.5861156221416246</v>
      </c>
      <c r="L2421" s="56">
        <f t="shared" si="37"/>
        <v>3</v>
      </c>
      <c r="M2421" s="82" t="str">
        <f>"Q"&amp;" "&amp;VLOOKUP(pro[[#This Row],[Period]],Mapping!A:B,2,0)</f>
        <v>Q 1</v>
      </c>
      <c r="N2421"/>
    </row>
    <row r="2422" spans="1:14" ht="11.25" customHeight="1" x14ac:dyDescent="0.2">
      <c r="A2422" s="42" t="s">
        <v>42</v>
      </c>
      <c r="B2422" s="44" t="s">
        <v>22</v>
      </c>
      <c r="C2422" s="44" t="s">
        <v>57</v>
      </c>
      <c r="D2422" s="43">
        <v>2349947.9079999998</v>
      </c>
      <c r="E2422" s="43">
        <v>-210990.38800000001</v>
      </c>
      <c r="F2422" s="45">
        <v>-75540</v>
      </c>
      <c r="G2422" s="45">
        <v>-41710</v>
      </c>
      <c r="H2422" s="45">
        <v>-18870</v>
      </c>
      <c r="I2422" s="55">
        <f>pro[[#This Row],[Admin expenses 3]]+pro[[#This Row],[Admin expenses 2]]+pro[[#This Row],[Admin expenses 1]]+pro[[#This Row],[COGS]]</f>
        <v>-347110.38800000004</v>
      </c>
      <c r="J2422" s="55">
        <f>pro[[#This Row],[Revenue]]+pro[[#This Row],[AdminExp]]</f>
        <v>2002837.5199999998</v>
      </c>
      <c r="K2422" s="83">
        <f>pro[[#This Row],[Profit]]/pro[[#This Row],[Revenue]]</f>
        <v>0.85229017765954662</v>
      </c>
      <c r="L2422" s="56">
        <f t="shared" si="37"/>
        <v>3</v>
      </c>
      <c r="M2422" s="82" t="str">
        <f>"Q"&amp;" "&amp;VLOOKUP(pro[[#This Row],[Period]],Mapping!A:B,2,0)</f>
        <v>Q 1</v>
      </c>
      <c r="N2422"/>
    </row>
    <row r="2423" spans="1:14" ht="11.25" customHeight="1" x14ac:dyDescent="0.2">
      <c r="A2423" s="42" t="s">
        <v>42</v>
      </c>
      <c r="B2423" s="44" t="s">
        <v>22</v>
      </c>
      <c r="C2423" s="44" t="s">
        <v>57</v>
      </c>
      <c r="D2423" s="43">
        <v>1542816.737</v>
      </c>
      <c r="E2423" s="43">
        <v>-109046.882</v>
      </c>
      <c r="F2423" s="45">
        <v>-74350</v>
      </c>
      <c r="G2423" s="45">
        <v>-30550</v>
      </c>
      <c r="H2423" s="45">
        <v>-13860</v>
      </c>
      <c r="I2423" s="55">
        <f>pro[[#This Row],[Admin expenses 3]]+pro[[#This Row],[Admin expenses 2]]+pro[[#This Row],[Admin expenses 1]]+pro[[#This Row],[COGS]]</f>
        <v>-227806.88199999998</v>
      </c>
      <c r="J2423" s="55">
        <f>pro[[#This Row],[Revenue]]+pro[[#This Row],[AdminExp]]</f>
        <v>1315009.855</v>
      </c>
      <c r="K2423" s="83">
        <f>pro[[#This Row],[Profit]]/pro[[#This Row],[Revenue]]</f>
        <v>0.85234352432358917</v>
      </c>
      <c r="L2423" s="56">
        <f t="shared" si="37"/>
        <v>3</v>
      </c>
      <c r="M2423" s="82" t="str">
        <f>"Q"&amp;" "&amp;VLOOKUP(pro[[#This Row],[Period]],Mapping!A:B,2,0)</f>
        <v>Q 1</v>
      </c>
      <c r="N2423"/>
    </row>
    <row r="2424" spans="1:14" ht="11.25" customHeight="1" x14ac:dyDescent="0.2">
      <c r="A2424" s="42" t="s">
        <v>42</v>
      </c>
      <c r="B2424" s="44" t="s">
        <v>36</v>
      </c>
      <c r="C2424" s="44" t="s">
        <v>57</v>
      </c>
      <c r="D2424" s="43">
        <v>2601791.1919999998</v>
      </c>
      <c r="E2424" s="43">
        <v>-95521.579999999987</v>
      </c>
      <c r="F2424" s="45">
        <v>-82240</v>
      </c>
      <c r="G2424" s="45">
        <v>-18540</v>
      </c>
      <c r="H2424" s="45">
        <v>-46610</v>
      </c>
      <c r="I2424" s="55">
        <f>pro[[#This Row],[Admin expenses 3]]+pro[[#This Row],[Admin expenses 2]]+pro[[#This Row],[Admin expenses 1]]+pro[[#This Row],[COGS]]</f>
        <v>-242911.58</v>
      </c>
      <c r="J2424" s="55">
        <f>pro[[#This Row],[Revenue]]+pro[[#This Row],[AdminExp]]</f>
        <v>2358879.6119999997</v>
      </c>
      <c r="K2424" s="83">
        <f>pro[[#This Row],[Profit]]/pro[[#This Row],[Revenue]]</f>
        <v>0.90663678901408162</v>
      </c>
      <c r="L2424" s="56">
        <f t="shared" si="37"/>
        <v>3</v>
      </c>
      <c r="M2424" s="82" t="str">
        <f>"Q"&amp;" "&amp;VLOOKUP(pro[[#This Row],[Period]],Mapping!A:B,2,0)</f>
        <v>Q 1</v>
      </c>
      <c r="N2424"/>
    </row>
    <row r="2425" spans="1:14" ht="11.25" customHeight="1" x14ac:dyDescent="0.2">
      <c r="A2425" s="42" t="s">
        <v>42</v>
      </c>
      <c r="B2425" s="44" t="s">
        <v>36</v>
      </c>
      <c r="C2425" s="44" t="s">
        <v>57</v>
      </c>
      <c r="D2425" s="43">
        <v>3581295.9419999993</v>
      </c>
      <c r="E2425" s="43">
        <v>-1315592.46</v>
      </c>
      <c r="F2425" s="45">
        <v>-87200</v>
      </c>
      <c r="G2425" s="45">
        <v>-57780</v>
      </c>
      <c r="H2425" s="45">
        <v>-98780</v>
      </c>
      <c r="I2425" s="55">
        <f>pro[[#This Row],[Admin expenses 3]]+pro[[#This Row],[Admin expenses 2]]+pro[[#This Row],[Admin expenses 1]]+pro[[#This Row],[COGS]]</f>
        <v>-1559352.46</v>
      </c>
      <c r="J2425" s="55">
        <f>pro[[#This Row],[Revenue]]+pro[[#This Row],[AdminExp]]</f>
        <v>2021943.4819999994</v>
      </c>
      <c r="K2425" s="83">
        <f>pro[[#This Row],[Profit]]/pro[[#This Row],[Revenue]]</f>
        <v>0.56458430544302662</v>
      </c>
      <c r="L2425" s="56">
        <f t="shared" si="37"/>
        <v>3</v>
      </c>
      <c r="M2425" s="82" t="str">
        <f>"Q"&amp;" "&amp;VLOOKUP(pro[[#This Row],[Period]],Mapping!A:B,2,0)</f>
        <v>Q 1</v>
      </c>
      <c r="N2425"/>
    </row>
    <row r="2426" spans="1:14" ht="11.25" customHeight="1" x14ac:dyDescent="0.2">
      <c r="A2426" s="42" t="s">
        <v>42</v>
      </c>
      <c r="B2426" s="44" t="s">
        <v>36</v>
      </c>
      <c r="C2426" s="44" t="s">
        <v>57</v>
      </c>
      <c r="D2426" s="43">
        <v>3030864.102</v>
      </c>
      <c r="E2426" s="43">
        <v>-1132683.7829999998</v>
      </c>
      <c r="F2426" s="45">
        <v>-15960</v>
      </c>
      <c r="G2426" s="45">
        <v>-77670</v>
      </c>
      <c r="H2426" s="45">
        <v>-71130</v>
      </c>
      <c r="I2426" s="55">
        <f>pro[[#This Row],[Admin expenses 3]]+pro[[#This Row],[Admin expenses 2]]+pro[[#This Row],[Admin expenses 1]]+pro[[#This Row],[COGS]]</f>
        <v>-1297443.7829999998</v>
      </c>
      <c r="J2426" s="55">
        <f>pro[[#This Row],[Revenue]]+pro[[#This Row],[AdminExp]]</f>
        <v>1733420.3190000001</v>
      </c>
      <c r="K2426" s="83">
        <f>pro[[#This Row],[Profit]]/pro[[#This Row],[Revenue]]</f>
        <v>0.57192281166818215</v>
      </c>
      <c r="L2426" s="56">
        <f t="shared" si="37"/>
        <v>3</v>
      </c>
      <c r="M2426" s="82" t="str">
        <f>"Q"&amp;" "&amp;VLOOKUP(pro[[#This Row],[Period]],Mapping!A:B,2,0)</f>
        <v>Q 1</v>
      </c>
      <c r="N2426"/>
    </row>
    <row r="2427" spans="1:14" ht="11.25" customHeight="1" x14ac:dyDescent="0.2">
      <c r="A2427" s="42" t="s">
        <v>42</v>
      </c>
      <c r="B2427" s="44" t="s">
        <v>36</v>
      </c>
      <c r="C2427" s="44" t="s">
        <v>57</v>
      </c>
      <c r="D2427" s="43">
        <v>39317.466999999997</v>
      </c>
      <c r="E2427" s="43">
        <v>-53645.108999999997</v>
      </c>
      <c r="F2427" s="45">
        <v>-45760</v>
      </c>
      <c r="G2427" s="45">
        <v>-92990</v>
      </c>
      <c r="H2427" s="45">
        <v>-15690</v>
      </c>
      <c r="I2427" s="55">
        <f>pro[[#This Row],[Admin expenses 3]]+pro[[#This Row],[Admin expenses 2]]+pro[[#This Row],[Admin expenses 1]]+pro[[#This Row],[COGS]]</f>
        <v>-208085.109</v>
      </c>
      <c r="J2427" s="55">
        <f>pro[[#This Row],[Revenue]]+pro[[#This Row],[AdminExp]]</f>
        <v>-168767.64199999999</v>
      </c>
      <c r="K2427" s="83">
        <f>pro[[#This Row],[Profit]]/pro[[#This Row],[Revenue]]</f>
        <v>-4.2924342506601461</v>
      </c>
      <c r="L2427" s="56">
        <f t="shared" si="37"/>
        <v>3</v>
      </c>
      <c r="M2427" s="82" t="str">
        <f>"Q"&amp;" "&amp;VLOOKUP(pro[[#This Row],[Period]],Mapping!A:B,2,0)</f>
        <v>Q 1</v>
      </c>
      <c r="N2427"/>
    </row>
    <row r="2428" spans="1:14" ht="11.25" customHeight="1" x14ac:dyDescent="0.2">
      <c r="A2428" s="42" t="s">
        <v>42</v>
      </c>
      <c r="B2428" s="44" t="s">
        <v>36</v>
      </c>
      <c r="C2428" s="44" t="s">
        <v>57</v>
      </c>
      <c r="D2428" s="43">
        <v>12182088.583000001</v>
      </c>
      <c r="E2428" s="43">
        <v>-10328888.248</v>
      </c>
      <c r="F2428" s="45">
        <v>-78820</v>
      </c>
      <c r="G2428" s="45">
        <v>-51500</v>
      </c>
      <c r="H2428" s="45">
        <v>-64360</v>
      </c>
      <c r="I2428" s="55">
        <f>pro[[#This Row],[Admin expenses 3]]+pro[[#This Row],[Admin expenses 2]]+pro[[#This Row],[Admin expenses 1]]+pro[[#This Row],[COGS]]</f>
        <v>-10523568.248</v>
      </c>
      <c r="J2428" s="55">
        <f>pro[[#This Row],[Revenue]]+pro[[#This Row],[AdminExp]]</f>
        <v>1658520.3350000009</v>
      </c>
      <c r="K2428" s="83">
        <f>pro[[#This Row],[Profit]]/pro[[#This Row],[Revenue]]</f>
        <v>0.13614416967173032</v>
      </c>
      <c r="L2428" s="56">
        <f t="shared" si="37"/>
        <v>3</v>
      </c>
      <c r="M2428" s="82" t="str">
        <f>"Q"&amp;" "&amp;VLOOKUP(pro[[#This Row],[Period]],Mapping!A:B,2,0)</f>
        <v>Q 1</v>
      </c>
      <c r="N2428"/>
    </row>
    <row r="2429" spans="1:14" ht="11.25" customHeight="1" x14ac:dyDescent="0.2">
      <c r="A2429" s="42" t="s">
        <v>42</v>
      </c>
      <c r="B2429" s="44" t="s">
        <v>36</v>
      </c>
      <c r="C2429" s="44" t="s">
        <v>57</v>
      </c>
      <c r="D2429" s="43">
        <v>17973086.662999999</v>
      </c>
      <c r="E2429" s="43">
        <v>-15062047.412999999</v>
      </c>
      <c r="F2429" s="45">
        <v>-14500</v>
      </c>
      <c r="G2429" s="45">
        <v>-37140</v>
      </c>
      <c r="H2429" s="45">
        <v>-96260</v>
      </c>
      <c r="I2429" s="55">
        <f>pro[[#This Row],[Admin expenses 3]]+pro[[#This Row],[Admin expenses 2]]+pro[[#This Row],[Admin expenses 1]]+pro[[#This Row],[COGS]]</f>
        <v>-15209947.412999999</v>
      </c>
      <c r="J2429" s="55">
        <f>pro[[#This Row],[Revenue]]+pro[[#This Row],[AdminExp]]</f>
        <v>2763139.25</v>
      </c>
      <c r="K2429" s="83">
        <f>pro[[#This Row],[Profit]]/pro[[#This Row],[Revenue]]</f>
        <v>0.15373760232783451</v>
      </c>
      <c r="L2429" s="56">
        <f t="shared" si="37"/>
        <v>3</v>
      </c>
      <c r="M2429" s="82" t="str">
        <f>"Q"&amp;" "&amp;VLOOKUP(pro[[#This Row],[Period]],Mapping!A:B,2,0)</f>
        <v>Q 1</v>
      </c>
      <c r="N2429"/>
    </row>
    <row r="2430" spans="1:14" ht="11.25" customHeight="1" x14ac:dyDescent="0.2">
      <c r="A2430" s="42" t="s">
        <v>42</v>
      </c>
      <c r="B2430" s="44" t="s">
        <v>36</v>
      </c>
      <c r="C2430" s="44" t="s">
        <v>57</v>
      </c>
      <c r="D2430" s="43">
        <v>49255.199000000001</v>
      </c>
      <c r="E2430" s="43">
        <v>-51262.379000000001</v>
      </c>
      <c r="F2430" s="45">
        <v>-97620</v>
      </c>
      <c r="G2430" s="45">
        <v>-57100</v>
      </c>
      <c r="H2430" s="45">
        <v>-32590</v>
      </c>
      <c r="I2430" s="55">
        <f>pro[[#This Row],[Admin expenses 3]]+pro[[#This Row],[Admin expenses 2]]+pro[[#This Row],[Admin expenses 1]]+pro[[#This Row],[COGS]]</f>
        <v>-238572.37900000002</v>
      </c>
      <c r="J2430" s="55">
        <f>pro[[#This Row],[Revenue]]+pro[[#This Row],[AdminExp]]</f>
        <v>-189317.18000000002</v>
      </c>
      <c r="K2430" s="83">
        <f>pro[[#This Row],[Profit]]/pro[[#This Row],[Revenue]]</f>
        <v>-3.8435979113595709</v>
      </c>
      <c r="L2430" s="56">
        <f t="shared" si="37"/>
        <v>3</v>
      </c>
      <c r="M2430" s="82" t="str">
        <f>"Q"&amp;" "&amp;VLOOKUP(pro[[#This Row],[Period]],Mapping!A:B,2,0)</f>
        <v>Q 1</v>
      </c>
      <c r="N2430"/>
    </row>
    <row r="2431" spans="1:14" ht="11.25" customHeight="1" x14ac:dyDescent="0.2">
      <c r="A2431" s="42" t="s">
        <v>42</v>
      </c>
      <c r="B2431" s="44" t="s">
        <v>36</v>
      </c>
      <c r="C2431" s="44" t="s">
        <v>57</v>
      </c>
      <c r="D2431" s="43">
        <v>633541.88099999994</v>
      </c>
      <c r="E2431" s="43">
        <v>-38013.955000000002</v>
      </c>
      <c r="F2431" s="45">
        <v>-98410</v>
      </c>
      <c r="G2431" s="45">
        <v>-12960</v>
      </c>
      <c r="H2431" s="45">
        <v>-15420</v>
      </c>
      <c r="I2431" s="55">
        <f>pro[[#This Row],[Admin expenses 3]]+pro[[#This Row],[Admin expenses 2]]+pro[[#This Row],[Admin expenses 1]]+pro[[#This Row],[COGS]]</f>
        <v>-164803.95500000002</v>
      </c>
      <c r="J2431" s="55">
        <f>pro[[#This Row],[Revenue]]+pro[[#This Row],[AdminExp]]</f>
        <v>468737.92599999992</v>
      </c>
      <c r="K2431" s="83">
        <f>pro[[#This Row],[Profit]]/pro[[#This Row],[Revenue]]</f>
        <v>0.73986888642646809</v>
      </c>
      <c r="L2431" s="56">
        <f t="shared" si="37"/>
        <v>3</v>
      </c>
      <c r="M2431" s="82" t="str">
        <f>"Q"&amp;" "&amp;VLOOKUP(pro[[#This Row],[Period]],Mapping!A:B,2,0)</f>
        <v>Q 1</v>
      </c>
      <c r="N2431"/>
    </row>
    <row r="2432" spans="1:14" ht="11.25" customHeight="1" x14ac:dyDescent="0.2">
      <c r="A2432" s="42" t="s">
        <v>42</v>
      </c>
      <c r="B2432" s="44" t="s">
        <v>36</v>
      </c>
      <c r="C2432" s="44" t="s">
        <v>57</v>
      </c>
      <c r="D2432" s="43">
        <v>1206485.6439999999</v>
      </c>
      <c r="E2432" s="43">
        <v>-32252.863999999994</v>
      </c>
      <c r="F2432" s="45">
        <v>-17440</v>
      </c>
      <c r="G2432" s="45">
        <v>-72290</v>
      </c>
      <c r="H2432" s="45">
        <v>-56920</v>
      </c>
      <c r="I2432" s="55">
        <f>pro[[#This Row],[Admin expenses 3]]+pro[[#This Row],[Admin expenses 2]]+pro[[#This Row],[Admin expenses 1]]+pro[[#This Row],[COGS]]</f>
        <v>-178902.864</v>
      </c>
      <c r="J2432" s="55">
        <f>pro[[#This Row],[Revenue]]+pro[[#This Row],[AdminExp]]</f>
        <v>1027582.7799999998</v>
      </c>
      <c r="K2432" s="83">
        <f>pro[[#This Row],[Profit]]/pro[[#This Row],[Revenue]]</f>
        <v>0.85171571258248635</v>
      </c>
      <c r="L2432" s="56">
        <f t="shared" si="37"/>
        <v>3</v>
      </c>
      <c r="M2432" s="82" t="str">
        <f>"Q"&amp;" "&amp;VLOOKUP(pro[[#This Row],[Period]],Mapping!A:B,2,0)</f>
        <v>Q 1</v>
      </c>
      <c r="N2432"/>
    </row>
    <row r="2433" spans="1:14" ht="11.25" customHeight="1" x14ac:dyDescent="0.2">
      <c r="A2433" s="42" t="s">
        <v>42</v>
      </c>
      <c r="B2433" s="44" t="s">
        <v>36</v>
      </c>
      <c r="C2433" s="44" t="s">
        <v>57</v>
      </c>
      <c r="D2433" s="43">
        <v>13957446.762</v>
      </c>
      <c r="E2433" s="43">
        <v>-715653.62399999995</v>
      </c>
      <c r="F2433" s="45">
        <v>-106200</v>
      </c>
      <c r="G2433" s="45">
        <v>-79880</v>
      </c>
      <c r="H2433" s="45">
        <v>-55960</v>
      </c>
      <c r="I2433" s="55">
        <f>pro[[#This Row],[Admin expenses 3]]+pro[[#This Row],[Admin expenses 2]]+pro[[#This Row],[Admin expenses 1]]+pro[[#This Row],[COGS]]</f>
        <v>-957693.62399999995</v>
      </c>
      <c r="J2433" s="55">
        <f>pro[[#This Row],[Revenue]]+pro[[#This Row],[AdminExp]]</f>
        <v>12999753.138</v>
      </c>
      <c r="K2433" s="83">
        <f>pro[[#This Row],[Profit]]/pro[[#This Row],[Revenue]]</f>
        <v>0.93138475536891319</v>
      </c>
      <c r="L2433" s="56">
        <f t="shared" si="37"/>
        <v>3</v>
      </c>
      <c r="M2433" s="82" t="str">
        <f>"Q"&amp;" "&amp;VLOOKUP(pro[[#This Row],[Period]],Mapping!A:B,2,0)</f>
        <v>Q 1</v>
      </c>
      <c r="N2433"/>
    </row>
    <row r="2434" spans="1:14" ht="11.25" customHeight="1" x14ac:dyDescent="0.2">
      <c r="A2434" s="42" t="s">
        <v>42</v>
      </c>
      <c r="B2434" s="44" t="s">
        <v>36</v>
      </c>
      <c r="C2434" s="44" t="s">
        <v>57</v>
      </c>
      <c r="D2434" s="43">
        <v>4508764.2460000003</v>
      </c>
      <c r="E2434" s="43">
        <v>-238587.88800000001</v>
      </c>
      <c r="F2434" s="45">
        <v>-30290</v>
      </c>
      <c r="G2434" s="45">
        <v>-28320</v>
      </c>
      <c r="H2434" s="45">
        <v>-51770</v>
      </c>
      <c r="I2434" s="55">
        <f>pro[[#This Row],[Admin expenses 3]]+pro[[#This Row],[Admin expenses 2]]+pro[[#This Row],[Admin expenses 1]]+pro[[#This Row],[COGS]]</f>
        <v>-348967.88800000004</v>
      </c>
      <c r="J2434" s="55">
        <f>pro[[#This Row],[Revenue]]+pro[[#This Row],[AdminExp]]</f>
        <v>4159796.358</v>
      </c>
      <c r="K2434" s="83">
        <f>pro[[#This Row],[Profit]]/pro[[#This Row],[Revenue]]</f>
        <v>0.92260232095532801</v>
      </c>
      <c r="L2434" s="56">
        <f t="shared" ref="L2434:L2497" si="38">MONTH(DATEVALUE(A2434&amp;"1"))</f>
        <v>3</v>
      </c>
      <c r="M2434" s="82" t="str">
        <f>"Q"&amp;" "&amp;VLOOKUP(pro[[#This Row],[Period]],Mapping!A:B,2,0)</f>
        <v>Q 1</v>
      </c>
      <c r="N2434"/>
    </row>
    <row r="2435" spans="1:14" ht="11.25" customHeight="1" x14ac:dyDescent="0.2">
      <c r="A2435" s="42" t="s">
        <v>42</v>
      </c>
      <c r="B2435" s="44" t="s">
        <v>36</v>
      </c>
      <c r="C2435" s="44" t="s">
        <v>57</v>
      </c>
      <c r="D2435" s="43">
        <v>108360.76299999999</v>
      </c>
      <c r="E2435" s="43">
        <v>-8968.0289999999986</v>
      </c>
      <c r="F2435" s="45">
        <v>-97710</v>
      </c>
      <c r="G2435" s="45">
        <v>-12570</v>
      </c>
      <c r="H2435" s="45">
        <v>-27910</v>
      </c>
      <c r="I2435" s="55">
        <f>pro[[#This Row],[Admin expenses 3]]+pro[[#This Row],[Admin expenses 2]]+pro[[#This Row],[Admin expenses 1]]+pro[[#This Row],[COGS]]</f>
        <v>-147158.02900000001</v>
      </c>
      <c r="J2435" s="55">
        <f>pro[[#This Row],[Revenue]]+pro[[#This Row],[AdminExp]]</f>
        <v>-38797.266000000018</v>
      </c>
      <c r="K2435" s="83">
        <f>pro[[#This Row],[Profit]]/pro[[#This Row],[Revenue]]</f>
        <v>-0.35803795512218772</v>
      </c>
      <c r="L2435" s="56">
        <f t="shared" si="38"/>
        <v>3</v>
      </c>
      <c r="M2435" s="82" t="str">
        <f>"Q"&amp;" "&amp;VLOOKUP(pro[[#This Row],[Period]],Mapping!A:B,2,0)</f>
        <v>Q 1</v>
      </c>
      <c r="N2435"/>
    </row>
    <row r="2436" spans="1:14" ht="11.25" customHeight="1" x14ac:dyDescent="0.2">
      <c r="A2436" s="42" t="s">
        <v>42</v>
      </c>
      <c r="B2436" s="44" t="s">
        <v>36</v>
      </c>
      <c r="C2436" s="44" t="s">
        <v>57</v>
      </c>
      <c r="D2436" s="43">
        <v>81289.291999999987</v>
      </c>
      <c r="E2436" s="43">
        <v>-109744.754</v>
      </c>
      <c r="F2436" s="45">
        <v>-81020</v>
      </c>
      <c r="G2436" s="45">
        <v>-80970</v>
      </c>
      <c r="H2436" s="45">
        <v>-90450</v>
      </c>
      <c r="I2436" s="55">
        <f>pro[[#This Row],[Admin expenses 3]]+pro[[#This Row],[Admin expenses 2]]+pro[[#This Row],[Admin expenses 1]]+pro[[#This Row],[COGS]]</f>
        <v>-362184.75400000002</v>
      </c>
      <c r="J2436" s="55">
        <f>pro[[#This Row],[Revenue]]+pro[[#This Row],[AdminExp]]</f>
        <v>-280895.46200000006</v>
      </c>
      <c r="K2436" s="83">
        <f>pro[[#This Row],[Profit]]/pro[[#This Row],[Revenue]]</f>
        <v>-3.4555038565227028</v>
      </c>
      <c r="L2436" s="56">
        <f t="shared" si="38"/>
        <v>3</v>
      </c>
      <c r="M2436" s="82" t="str">
        <f>"Q"&amp;" "&amp;VLOOKUP(pro[[#This Row],[Period]],Mapping!A:B,2,0)</f>
        <v>Q 1</v>
      </c>
      <c r="N2436"/>
    </row>
    <row r="2437" spans="1:14" ht="11.25" customHeight="1" x14ac:dyDescent="0.2">
      <c r="A2437" s="42" t="s">
        <v>42</v>
      </c>
      <c r="B2437" s="44" t="s">
        <v>36</v>
      </c>
      <c r="C2437" s="44" t="s">
        <v>57</v>
      </c>
      <c r="D2437" s="43">
        <v>1489.999</v>
      </c>
      <c r="E2437" s="43">
        <v>-2862.5309999999999</v>
      </c>
      <c r="F2437" s="45">
        <v>-86260</v>
      </c>
      <c r="G2437" s="45">
        <v>-15930</v>
      </c>
      <c r="H2437" s="45">
        <v>-66670</v>
      </c>
      <c r="I2437" s="55">
        <f>pro[[#This Row],[Admin expenses 3]]+pro[[#This Row],[Admin expenses 2]]+pro[[#This Row],[Admin expenses 1]]+pro[[#This Row],[COGS]]</f>
        <v>-171722.53099999999</v>
      </c>
      <c r="J2437" s="55">
        <f>pro[[#This Row],[Revenue]]+pro[[#This Row],[AdminExp]]</f>
        <v>-170232.53199999998</v>
      </c>
      <c r="K2437" s="83">
        <f>pro[[#This Row],[Profit]]/pro[[#This Row],[Revenue]]</f>
        <v>-114.25009815442827</v>
      </c>
      <c r="L2437" s="56">
        <f t="shared" si="38"/>
        <v>3</v>
      </c>
      <c r="M2437" s="82" t="str">
        <f>"Q"&amp;" "&amp;VLOOKUP(pro[[#This Row],[Period]],Mapping!A:B,2,0)</f>
        <v>Q 1</v>
      </c>
      <c r="N2437"/>
    </row>
    <row r="2438" spans="1:14" ht="11.25" customHeight="1" x14ac:dyDescent="0.2">
      <c r="A2438" s="42" t="s">
        <v>42</v>
      </c>
      <c r="B2438" s="44" t="s">
        <v>36</v>
      </c>
      <c r="C2438" s="44" t="s">
        <v>57</v>
      </c>
      <c r="D2438" s="43">
        <v>1463282.7789999999</v>
      </c>
      <c r="E2438" s="43">
        <v>-153247.73099999997</v>
      </c>
      <c r="F2438" s="45">
        <v>-72660</v>
      </c>
      <c r="G2438" s="45">
        <v>-86190</v>
      </c>
      <c r="H2438" s="45">
        <v>-98890</v>
      </c>
      <c r="I2438" s="55">
        <f>pro[[#This Row],[Admin expenses 3]]+pro[[#This Row],[Admin expenses 2]]+pro[[#This Row],[Admin expenses 1]]+pro[[#This Row],[COGS]]</f>
        <v>-410987.73099999997</v>
      </c>
      <c r="J2438" s="55">
        <f>pro[[#This Row],[Revenue]]+pro[[#This Row],[AdminExp]]</f>
        <v>1052295.048</v>
      </c>
      <c r="K2438" s="83">
        <f>pro[[#This Row],[Profit]]/pro[[#This Row],[Revenue]]</f>
        <v>0.71913307742139432</v>
      </c>
      <c r="L2438" s="56">
        <f t="shared" si="38"/>
        <v>3</v>
      </c>
      <c r="M2438" s="82" t="str">
        <f>"Q"&amp;" "&amp;VLOOKUP(pro[[#This Row],[Period]],Mapping!A:B,2,0)</f>
        <v>Q 1</v>
      </c>
      <c r="N2438"/>
    </row>
    <row r="2439" spans="1:14" ht="11.25" customHeight="1" x14ac:dyDescent="0.2">
      <c r="A2439" s="42" t="s">
        <v>42</v>
      </c>
      <c r="B2439" s="44" t="s">
        <v>36</v>
      </c>
      <c r="C2439" s="44" t="s">
        <v>57</v>
      </c>
      <c r="D2439" s="43">
        <v>3222233.196</v>
      </c>
      <c r="E2439" s="43">
        <v>-526060.5</v>
      </c>
      <c r="F2439" s="45">
        <v>-99830</v>
      </c>
      <c r="G2439" s="45">
        <v>-79350</v>
      </c>
      <c r="H2439" s="45">
        <v>-70630</v>
      </c>
      <c r="I2439" s="55">
        <f>pro[[#This Row],[Admin expenses 3]]+pro[[#This Row],[Admin expenses 2]]+pro[[#This Row],[Admin expenses 1]]+pro[[#This Row],[COGS]]</f>
        <v>-775870.5</v>
      </c>
      <c r="J2439" s="55">
        <f>pro[[#This Row],[Revenue]]+pro[[#This Row],[AdminExp]]</f>
        <v>2446362.696</v>
      </c>
      <c r="K2439" s="83">
        <f>pro[[#This Row],[Profit]]/pro[[#This Row],[Revenue]]</f>
        <v>0.75921342348432563</v>
      </c>
      <c r="L2439" s="56">
        <f t="shared" si="38"/>
        <v>3</v>
      </c>
      <c r="M2439" s="82" t="str">
        <f>"Q"&amp;" "&amp;VLOOKUP(pro[[#This Row],[Period]],Mapping!A:B,2,0)</f>
        <v>Q 1</v>
      </c>
      <c r="N2439"/>
    </row>
    <row r="2440" spans="1:14" ht="11.25" customHeight="1" x14ac:dyDescent="0.2">
      <c r="A2440" s="42" t="s">
        <v>42</v>
      </c>
      <c r="B2440" s="44" t="s">
        <v>36</v>
      </c>
      <c r="C2440" s="44" t="s">
        <v>57</v>
      </c>
      <c r="D2440" s="43">
        <v>724977.40700000001</v>
      </c>
      <c r="E2440" s="43">
        <v>-136379.43899999998</v>
      </c>
      <c r="F2440" s="45">
        <v>-56000</v>
      </c>
      <c r="G2440" s="45">
        <v>-65740</v>
      </c>
      <c r="H2440" s="45">
        <v>-50700</v>
      </c>
      <c r="I2440" s="55">
        <f>pro[[#This Row],[Admin expenses 3]]+pro[[#This Row],[Admin expenses 2]]+pro[[#This Row],[Admin expenses 1]]+pro[[#This Row],[COGS]]</f>
        <v>-308819.43900000001</v>
      </c>
      <c r="J2440" s="55">
        <f>pro[[#This Row],[Revenue]]+pro[[#This Row],[AdminExp]]</f>
        <v>416157.96799999999</v>
      </c>
      <c r="K2440" s="83">
        <f>pro[[#This Row],[Profit]]/pro[[#This Row],[Revenue]]</f>
        <v>0.57402887866821484</v>
      </c>
      <c r="L2440" s="56">
        <f t="shared" si="38"/>
        <v>3</v>
      </c>
      <c r="M2440" s="82" t="str">
        <f>"Q"&amp;" "&amp;VLOOKUP(pro[[#This Row],[Period]],Mapping!A:B,2,0)</f>
        <v>Q 1</v>
      </c>
      <c r="N2440"/>
    </row>
    <row r="2441" spans="1:14" ht="11.25" customHeight="1" x14ac:dyDescent="0.2">
      <c r="A2441" s="42" t="s">
        <v>42</v>
      </c>
      <c r="B2441" s="44" t="s">
        <v>36</v>
      </c>
      <c r="C2441" s="44" t="s">
        <v>57</v>
      </c>
      <c r="D2441" s="43">
        <v>3897.5230000000001</v>
      </c>
      <c r="E2441" s="43">
        <v>-11496.071999999998</v>
      </c>
      <c r="F2441" s="45">
        <v>-12410</v>
      </c>
      <c r="G2441" s="45">
        <v>-29200</v>
      </c>
      <c r="H2441" s="45">
        <v>-70670</v>
      </c>
      <c r="I2441" s="55">
        <f>pro[[#This Row],[Admin expenses 3]]+pro[[#This Row],[Admin expenses 2]]+pro[[#This Row],[Admin expenses 1]]+pro[[#This Row],[COGS]]</f>
        <v>-123776.072</v>
      </c>
      <c r="J2441" s="55">
        <f>pro[[#This Row],[Revenue]]+pro[[#This Row],[AdminExp]]</f>
        <v>-119878.549</v>
      </c>
      <c r="K2441" s="83">
        <f>pro[[#This Row],[Profit]]/pro[[#This Row],[Revenue]]</f>
        <v>-30.757624522036174</v>
      </c>
      <c r="L2441" s="56">
        <f t="shared" si="38"/>
        <v>3</v>
      </c>
      <c r="M2441" s="82" t="str">
        <f>"Q"&amp;" "&amp;VLOOKUP(pro[[#This Row],[Period]],Mapping!A:B,2,0)</f>
        <v>Q 1</v>
      </c>
      <c r="N2441"/>
    </row>
    <row r="2442" spans="1:14" ht="11.25" customHeight="1" x14ac:dyDescent="0.2">
      <c r="A2442" s="42" t="s">
        <v>42</v>
      </c>
      <c r="B2442" s="44" t="s">
        <v>36</v>
      </c>
      <c r="C2442" s="44" t="s">
        <v>57</v>
      </c>
      <c r="D2442" s="43">
        <v>1604667.0219999999</v>
      </c>
      <c r="E2442" s="43">
        <v>-940430.66599999985</v>
      </c>
      <c r="F2442" s="45">
        <v>-20500</v>
      </c>
      <c r="G2442" s="45">
        <v>-99100</v>
      </c>
      <c r="H2442" s="45">
        <v>-39630</v>
      </c>
      <c r="I2442" s="55">
        <f>pro[[#This Row],[Admin expenses 3]]+pro[[#This Row],[Admin expenses 2]]+pro[[#This Row],[Admin expenses 1]]+pro[[#This Row],[COGS]]</f>
        <v>-1099660.6659999997</v>
      </c>
      <c r="J2442" s="55">
        <f>pro[[#This Row],[Revenue]]+pro[[#This Row],[AdminExp]]</f>
        <v>505006.35600000015</v>
      </c>
      <c r="K2442" s="83">
        <f>pro[[#This Row],[Profit]]/pro[[#This Row],[Revenue]]</f>
        <v>0.31471099553761517</v>
      </c>
      <c r="L2442" s="56">
        <f t="shared" si="38"/>
        <v>3</v>
      </c>
      <c r="M2442" s="82" t="str">
        <f>"Q"&amp;" "&amp;VLOOKUP(pro[[#This Row],[Period]],Mapping!A:B,2,0)</f>
        <v>Q 1</v>
      </c>
      <c r="N2442"/>
    </row>
    <row r="2443" spans="1:14" ht="11.25" customHeight="1" x14ac:dyDescent="0.2">
      <c r="A2443" s="42" t="s">
        <v>42</v>
      </c>
      <c r="B2443" s="44" t="s">
        <v>36</v>
      </c>
      <c r="C2443" s="44" t="s">
        <v>58</v>
      </c>
      <c r="D2443" s="43">
        <v>2404372.7189999996</v>
      </c>
      <c r="E2443" s="43">
        <v>-19942.383999999998</v>
      </c>
      <c r="F2443" s="45">
        <v>-81170</v>
      </c>
      <c r="G2443" s="45">
        <v>-73230</v>
      </c>
      <c r="H2443" s="45">
        <v>-64930</v>
      </c>
      <c r="I2443" s="55">
        <f>pro[[#This Row],[Admin expenses 3]]+pro[[#This Row],[Admin expenses 2]]+pro[[#This Row],[Admin expenses 1]]+pro[[#This Row],[COGS]]</f>
        <v>-239272.38399999999</v>
      </c>
      <c r="J2443" s="55">
        <f>pro[[#This Row],[Revenue]]+pro[[#This Row],[AdminExp]]</f>
        <v>2165100.3349999995</v>
      </c>
      <c r="K2443" s="83">
        <f>pro[[#This Row],[Profit]]/pro[[#This Row],[Revenue]]</f>
        <v>0.90048448723893537</v>
      </c>
      <c r="L2443" s="56">
        <f t="shared" si="38"/>
        <v>3</v>
      </c>
      <c r="M2443" s="82" t="str">
        <f>"Q"&amp;" "&amp;VLOOKUP(pro[[#This Row],[Period]],Mapping!A:B,2,0)</f>
        <v>Q 1</v>
      </c>
      <c r="N2443"/>
    </row>
    <row r="2444" spans="1:14" ht="11.25" customHeight="1" x14ac:dyDescent="0.2">
      <c r="A2444" s="42" t="s">
        <v>42</v>
      </c>
      <c r="B2444" s="44" t="s">
        <v>36</v>
      </c>
      <c r="C2444" s="44" t="s">
        <v>59</v>
      </c>
      <c r="D2444" s="43">
        <v>87401.698999999993</v>
      </c>
      <c r="E2444" s="43">
        <v>-37349.612999999998</v>
      </c>
      <c r="F2444" s="45">
        <v>-36810</v>
      </c>
      <c r="G2444" s="45">
        <v>-87570</v>
      </c>
      <c r="H2444" s="45">
        <v>-37280</v>
      </c>
      <c r="I2444" s="55">
        <f>pro[[#This Row],[Admin expenses 3]]+pro[[#This Row],[Admin expenses 2]]+pro[[#This Row],[Admin expenses 1]]+pro[[#This Row],[COGS]]</f>
        <v>-199009.61300000001</v>
      </c>
      <c r="J2444" s="55">
        <f>pro[[#This Row],[Revenue]]+pro[[#This Row],[AdminExp]]</f>
        <v>-111607.91400000002</v>
      </c>
      <c r="K2444" s="83">
        <f>pro[[#This Row],[Profit]]/pro[[#This Row],[Revenue]]</f>
        <v>-1.2769535978928743</v>
      </c>
      <c r="L2444" s="56">
        <f t="shared" si="38"/>
        <v>3</v>
      </c>
      <c r="M2444" s="82" t="str">
        <f>"Q"&amp;" "&amp;VLOOKUP(pro[[#This Row],[Period]],Mapping!A:B,2,0)</f>
        <v>Q 1</v>
      </c>
      <c r="N2444"/>
    </row>
    <row r="2445" spans="1:14" ht="11.25" customHeight="1" x14ac:dyDescent="0.2">
      <c r="A2445" s="42" t="s">
        <v>42</v>
      </c>
      <c r="B2445" s="44" t="s">
        <v>36</v>
      </c>
      <c r="C2445" s="44" t="s">
        <v>57</v>
      </c>
      <c r="D2445" s="43">
        <v>64417.317999999999</v>
      </c>
      <c r="E2445" s="43">
        <v>-24218.432000000001</v>
      </c>
      <c r="F2445" s="45">
        <v>-62810</v>
      </c>
      <c r="G2445" s="45">
        <v>-21440</v>
      </c>
      <c r="H2445" s="45">
        <v>-21290</v>
      </c>
      <c r="I2445" s="55">
        <f>pro[[#This Row],[Admin expenses 3]]+pro[[#This Row],[Admin expenses 2]]+pro[[#This Row],[Admin expenses 1]]+pro[[#This Row],[COGS]]</f>
        <v>-129758.432</v>
      </c>
      <c r="J2445" s="55">
        <f>pro[[#This Row],[Revenue]]+pro[[#This Row],[AdminExp]]</f>
        <v>-65341.114000000001</v>
      </c>
      <c r="K2445" s="83">
        <f>pro[[#This Row],[Profit]]/pro[[#This Row],[Revenue]]</f>
        <v>-1.0143408019563931</v>
      </c>
      <c r="L2445" s="56">
        <f t="shared" si="38"/>
        <v>3</v>
      </c>
      <c r="M2445" s="82" t="str">
        <f>"Q"&amp;" "&amp;VLOOKUP(pro[[#This Row],[Period]],Mapping!A:B,2,0)</f>
        <v>Q 1</v>
      </c>
      <c r="N2445"/>
    </row>
    <row r="2446" spans="1:14" ht="11.25" customHeight="1" x14ac:dyDescent="0.2">
      <c r="A2446" s="42" t="s">
        <v>42</v>
      </c>
      <c r="B2446" s="44" t="s">
        <v>36</v>
      </c>
      <c r="C2446" s="44" t="s">
        <v>57</v>
      </c>
      <c r="D2446" s="43">
        <v>197895.94299999997</v>
      </c>
      <c r="E2446" s="43">
        <v>-69338.338999999993</v>
      </c>
      <c r="F2446" s="45">
        <v>-99330</v>
      </c>
      <c r="G2446" s="45">
        <v>-50560</v>
      </c>
      <c r="H2446" s="45">
        <v>-45870</v>
      </c>
      <c r="I2446" s="55">
        <f>pro[[#This Row],[Admin expenses 3]]+pro[[#This Row],[Admin expenses 2]]+pro[[#This Row],[Admin expenses 1]]+pro[[#This Row],[COGS]]</f>
        <v>-265098.33899999998</v>
      </c>
      <c r="J2446" s="55">
        <f>pro[[#This Row],[Revenue]]+pro[[#This Row],[AdminExp]]</f>
        <v>-67202.396000000008</v>
      </c>
      <c r="K2446" s="83">
        <f>pro[[#This Row],[Profit]]/pro[[#This Row],[Revenue]]</f>
        <v>-0.33958450578241522</v>
      </c>
      <c r="L2446" s="56">
        <f t="shared" si="38"/>
        <v>3</v>
      </c>
      <c r="M2446" s="82" t="str">
        <f>"Q"&amp;" "&amp;VLOOKUP(pro[[#This Row],[Period]],Mapping!A:B,2,0)</f>
        <v>Q 1</v>
      </c>
      <c r="N2446"/>
    </row>
    <row r="2447" spans="1:14" ht="11.25" customHeight="1" x14ac:dyDescent="0.2">
      <c r="A2447" s="42" t="s">
        <v>42</v>
      </c>
      <c r="B2447" s="44" t="s">
        <v>36</v>
      </c>
      <c r="C2447" s="44" t="s">
        <v>57</v>
      </c>
      <c r="D2447" s="43">
        <v>287022.39299999998</v>
      </c>
      <c r="E2447" s="43">
        <v>-101034.89199999999</v>
      </c>
      <c r="F2447" s="45">
        <v>-16640</v>
      </c>
      <c r="G2447" s="45">
        <v>-106990</v>
      </c>
      <c r="H2447" s="45">
        <v>-34020</v>
      </c>
      <c r="I2447" s="55">
        <f>pro[[#This Row],[Admin expenses 3]]+pro[[#This Row],[Admin expenses 2]]+pro[[#This Row],[Admin expenses 1]]+pro[[#This Row],[COGS]]</f>
        <v>-258684.89199999999</v>
      </c>
      <c r="J2447" s="55">
        <f>pro[[#This Row],[Revenue]]+pro[[#This Row],[AdminExp]]</f>
        <v>28337.500999999989</v>
      </c>
      <c r="K2447" s="83">
        <f>pro[[#This Row],[Profit]]/pro[[#This Row],[Revenue]]</f>
        <v>9.8729233993948312E-2</v>
      </c>
      <c r="L2447" s="56">
        <f t="shared" si="38"/>
        <v>3</v>
      </c>
      <c r="M2447" s="82" t="str">
        <f>"Q"&amp;" "&amp;VLOOKUP(pro[[#This Row],[Period]],Mapping!A:B,2,0)</f>
        <v>Q 1</v>
      </c>
      <c r="N2447"/>
    </row>
    <row r="2448" spans="1:14" ht="11.25" customHeight="1" x14ac:dyDescent="0.2">
      <c r="A2448" s="42" t="s">
        <v>42</v>
      </c>
      <c r="B2448" s="44" t="s">
        <v>36</v>
      </c>
      <c r="C2448" s="44" t="s">
        <v>57</v>
      </c>
      <c r="D2448" s="43">
        <v>310287.67699999997</v>
      </c>
      <c r="E2448" s="43">
        <v>-118450.40199999999</v>
      </c>
      <c r="F2448" s="45">
        <v>-18020</v>
      </c>
      <c r="G2448" s="45">
        <v>-20040</v>
      </c>
      <c r="H2448" s="45">
        <v>-26370</v>
      </c>
      <c r="I2448" s="55">
        <f>pro[[#This Row],[Admin expenses 3]]+pro[[#This Row],[Admin expenses 2]]+pro[[#This Row],[Admin expenses 1]]+pro[[#This Row],[COGS]]</f>
        <v>-182880.402</v>
      </c>
      <c r="J2448" s="55">
        <f>pro[[#This Row],[Revenue]]+pro[[#This Row],[AdminExp]]</f>
        <v>127407.27499999997</v>
      </c>
      <c r="K2448" s="83">
        <f>pro[[#This Row],[Profit]]/pro[[#This Row],[Revenue]]</f>
        <v>0.41061016741570427</v>
      </c>
      <c r="L2448" s="56">
        <f t="shared" si="38"/>
        <v>3</v>
      </c>
      <c r="M2448" s="82" t="str">
        <f>"Q"&amp;" "&amp;VLOOKUP(pro[[#This Row],[Period]],Mapping!A:B,2,0)</f>
        <v>Q 1</v>
      </c>
      <c r="N2448"/>
    </row>
    <row r="2449" spans="1:14" ht="11.25" customHeight="1" x14ac:dyDescent="0.2">
      <c r="A2449" s="42" t="s">
        <v>42</v>
      </c>
      <c r="B2449" s="44" t="s">
        <v>36</v>
      </c>
      <c r="C2449" s="44" t="s">
        <v>57</v>
      </c>
      <c r="D2449" s="43">
        <v>227880.05799999999</v>
      </c>
      <c r="E2449" s="43">
        <v>-97818.72099999999</v>
      </c>
      <c r="F2449" s="45">
        <v>-22410</v>
      </c>
      <c r="G2449" s="45">
        <v>-61340</v>
      </c>
      <c r="H2449" s="45">
        <v>-57900</v>
      </c>
      <c r="I2449" s="55">
        <f>pro[[#This Row],[Admin expenses 3]]+pro[[#This Row],[Admin expenses 2]]+pro[[#This Row],[Admin expenses 1]]+pro[[#This Row],[COGS]]</f>
        <v>-239468.72099999999</v>
      </c>
      <c r="J2449" s="55">
        <f>pro[[#This Row],[Revenue]]+pro[[#This Row],[AdminExp]]</f>
        <v>-11588.663</v>
      </c>
      <c r="K2449" s="83">
        <f>pro[[#This Row],[Profit]]/pro[[#This Row],[Revenue]]</f>
        <v>-5.0854221741509303E-2</v>
      </c>
      <c r="L2449" s="56">
        <f t="shared" si="38"/>
        <v>3</v>
      </c>
      <c r="M2449" s="82" t="str">
        <f>"Q"&amp;" "&amp;VLOOKUP(pro[[#This Row],[Period]],Mapping!A:B,2,0)</f>
        <v>Q 1</v>
      </c>
      <c r="N2449"/>
    </row>
    <row r="2450" spans="1:14" ht="11.25" customHeight="1" x14ac:dyDescent="0.2">
      <c r="A2450" s="42" t="s">
        <v>42</v>
      </c>
      <c r="B2450" s="44" t="s">
        <v>36</v>
      </c>
      <c r="C2450" s="44" t="s">
        <v>58</v>
      </c>
      <c r="D2450" s="43">
        <v>22696.358999999997</v>
      </c>
      <c r="E2450" s="43">
        <v>-8571.4299999999985</v>
      </c>
      <c r="F2450" s="45">
        <v>-71880</v>
      </c>
      <c r="G2450" s="45">
        <v>-103310</v>
      </c>
      <c r="H2450" s="45">
        <v>-103550</v>
      </c>
      <c r="I2450" s="55">
        <f>pro[[#This Row],[Admin expenses 3]]+pro[[#This Row],[Admin expenses 2]]+pro[[#This Row],[Admin expenses 1]]+pro[[#This Row],[COGS]]</f>
        <v>-287311.43</v>
      </c>
      <c r="J2450" s="55">
        <f>pro[[#This Row],[Revenue]]+pro[[#This Row],[AdminExp]]</f>
        <v>-264615.071</v>
      </c>
      <c r="K2450" s="83">
        <f>pro[[#This Row],[Profit]]/pro[[#This Row],[Revenue]]</f>
        <v>-11.658921635844765</v>
      </c>
      <c r="L2450" s="56">
        <f t="shared" si="38"/>
        <v>3</v>
      </c>
      <c r="M2450" s="82" t="str">
        <f>"Q"&amp;" "&amp;VLOOKUP(pro[[#This Row],[Period]],Mapping!A:B,2,0)</f>
        <v>Q 1</v>
      </c>
      <c r="N2450"/>
    </row>
    <row r="2451" spans="1:14" ht="11.25" customHeight="1" x14ac:dyDescent="0.2">
      <c r="A2451" s="42" t="s">
        <v>42</v>
      </c>
      <c r="B2451" s="44" t="s">
        <v>36</v>
      </c>
      <c r="C2451" s="44" t="s">
        <v>59</v>
      </c>
      <c r="D2451" s="43">
        <v>644859.77499999991</v>
      </c>
      <c r="E2451" s="43">
        <v>-258792.49199999997</v>
      </c>
      <c r="F2451" s="45">
        <v>-62030</v>
      </c>
      <c r="G2451" s="45">
        <v>-19550</v>
      </c>
      <c r="H2451" s="45">
        <v>-97650</v>
      </c>
      <c r="I2451" s="55">
        <f>pro[[#This Row],[Admin expenses 3]]+pro[[#This Row],[Admin expenses 2]]+pro[[#This Row],[Admin expenses 1]]+pro[[#This Row],[COGS]]</f>
        <v>-438022.49199999997</v>
      </c>
      <c r="J2451" s="55">
        <f>pro[[#This Row],[Revenue]]+pro[[#This Row],[AdminExp]]</f>
        <v>206837.28299999994</v>
      </c>
      <c r="K2451" s="83">
        <f>pro[[#This Row],[Profit]]/pro[[#This Row],[Revenue]]</f>
        <v>0.32074768968183814</v>
      </c>
      <c r="L2451" s="56">
        <f t="shared" si="38"/>
        <v>3</v>
      </c>
      <c r="M2451" s="82" t="str">
        <f>"Q"&amp;" "&amp;VLOOKUP(pro[[#This Row],[Period]],Mapping!A:B,2,0)</f>
        <v>Q 1</v>
      </c>
      <c r="N2451"/>
    </row>
    <row r="2452" spans="1:14" ht="11.25" customHeight="1" x14ac:dyDescent="0.2">
      <c r="A2452" s="42" t="s">
        <v>42</v>
      </c>
      <c r="B2452" s="44" t="s">
        <v>36</v>
      </c>
      <c r="C2452" s="44" t="s">
        <v>57</v>
      </c>
      <c r="D2452" s="43">
        <v>1969646.8749999998</v>
      </c>
      <c r="E2452" s="43">
        <v>-43705.871999999996</v>
      </c>
      <c r="F2452" s="45">
        <v>-24760</v>
      </c>
      <c r="G2452" s="45">
        <v>-101730</v>
      </c>
      <c r="H2452" s="45">
        <v>-56810</v>
      </c>
      <c r="I2452" s="55">
        <f>pro[[#This Row],[Admin expenses 3]]+pro[[#This Row],[Admin expenses 2]]+pro[[#This Row],[Admin expenses 1]]+pro[[#This Row],[COGS]]</f>
        <v>-227005.872</v>
      </c>
      <c r="J2452" s="55">
        <f>pro[[#This Row],[Revenue]]+pro[[#This Row],[AdminExp]]</f>
        <v>1742641.0029999998</v>
      </c>
      <c r="K2452" s="83">
        <f>pro[[#This Row],[Profit]]/pro[[#This Row],[Revenue]]</f>
        <v>0.8847479338142783</v>
      </c>
      <c r="L2452" s="56">
        <f t="shared" si="38"/>
        <v>3</v>
      </c>
      <c r="M2452" s="82" t="str">
        <f>"Q"&amp;" "&amp;VLOOKUP(pro[[#This Row],[Period]],Mapping!A:B,2,0)</f>
        <v>Q 1</v>
      </c>
      <c r="N2452"/>
    </row>
    <row r="2453" spans="1:14" ht="11.25" customHeight="1" x14ac:dyDescent="0.2">
      <c r="A2453" s="42" t="s">
        <v>42</v>
      </c>
      <c r="B2453" s="44" t="s">
        <v>36</v>
      </c>
      <c r="C2453" s="44" t="s">
        <v>57</v>
      </c>
      <c r="D2453" s="43">
        <v>11270553.307999998</v>
      </c>
      <c r="E2453" s="43">
        <v>-390812.61099999998</v>
      </c>
      <c r="F2453" s="45">
        <v>-94170</v>
      </c>
      <c r="G2453" s="45">
        <v>-81960</v>
      </c>
      <c r="H2453" s="45">
        <v>-100550</v>
      </c>
      <c r="I2453" s="55">
        <f>pro[[#This Row],[Admin expenses 3]]+pro[[#This Row],[Admin expenses 2]]+pro[[#This Row],[Admin expenses 1]]+pro[[#This Row],[COGS]]</f>
        <v>-667492.61100000003</v>
      </c>
      <c r="J2453" s="55">
        <f>pro[[#This Row],[Revenue]]+pro[[#This Row],[AdminExp]]</f>
        <v>10603060.696999999</v>
      </c>
      <c r="K2453" s="83">
        <f>pro[[#This Row],[Profit]]/pro[[#This Row],[Revenue]]</f>
        <v>0.9407755242569853</v>
      </c>
      <c r="L2453" s="56">
        <f t="shared" si="38"/>
        <v>3</v>
      </c>
      <c r="M2453" s="82" t="str">
        <f>"Q"&amp;" "&amp;VLOOKUP(pro[[#This Row],[Period]],Mapping!A:B,2,0)</f>
        <v>Q 1</v>
      </c>
      <c r="N2453"/>
    </row>
    <row r="2454" spans="1:14" ht="11.25" customHeight="1" x14ac:dyDescent="0.2">
      <c r="A2454" s="42" t="s">
        <v>42</v>
      </c>
      <c r="B2454" s="44" t="s">
        <v>36</v>
      </c>
      <c r="C2454" s="44" t="s">
        <v>57</v>
      </c>
      <c r="D2454" s="43">
        <v>473214.04899999994</v>
      </c>
      <c r="E2454" s="43">
        <v>-233323.272</v>
      </c>
      <c r="F2454" s="45">
        <v>-17030</v>
      </c>
      <c r="G2454" s="45">
        <v>-45800</v>
      </c>
      <c r="H2454" s="45">
        <v>-15040</v>
      </c>
      <c r="I2454" s="55">
        <f>pro[[#This Row],[Admin expenses 3]]+pro[[#This Row],[Admin expenses 2]]+pro[[#This Row],[Admin expenses 1]]+pro[[#This Row],[COGS]]</f>
        <v>-311193.272</v>
      </c>
      <c r="J2454" s="55">
        <f>pro[[#This Row],[Revenue]]+pro[[#This Row],[AdminExp]]</f>
        <v>162020.77699999994</v>
      </c>
      <c r="K2454" s="83">
        <f>pro[[#This Row],[Profit]]/pro[[#This Row],[Revenue]]</f>
        <v>0.34238370002408774</v>
      </c>
      <c r="L2454" s="56">
        <f t="shared" si="38"/>
        <v>3</v>
      </c>
      <c r="M2454" s="82" t="str">
        <f>"Q"&amp;" "&amp;VLOOKUP(pro[[#This Row],[Period]],Mapping!A:B,2,0)</f>
        <v>Q 1</v>
      </c>
      <c r="N2454"/>
    </row>
    <row r="2455" spans="1:14" ht="11.25" customHeight="1" x14ac:dyDescent="0.2">
      <c r="A2455" s="42" t="s">
        <v>42</v>
      </c>
      <c r="B2455" s="44" t="s">
        <v>36</v>
      </c>
      <c r="C2455" s="44" t="s">
        <v>58</v>
      </c>
      <c r="D2455" s="43">
        <v>4168256.7919999994</v>
      </c>
      <c r="E2455" s="43">
        <v>-2344585.628</v>
      </c>
      <c r="F2455" s="45">
        <v>-88340</v>
      </c>
      <c r="G2455" s="45">
        <v>-52210</v>
      </c>
      <c r="H2455" s="45">
        <v>-82950</v>
      </c>
      <c r="I2455" s="55">
        <f>pro[[#This Row],[Admin expenses 3]]+pro[[#This Row],[Admin expenses 2]]+pro[[#This Row],[Admin expenses 1]]+pro[[#This Row],[COGS]]</f>
        <v>-2568085.628</v>
      </c>
      <c r="J2455" s="55">
        <f>pro[[#This Row],[Revenue]]+pro[[#This Row],[AdminExp]]</f>
        <v>1600171.1639999994</v>
      </c>
      <c r="K2455" s="83">
        <f>pro[[#This Row],[Profit]]/pro[[#This Row],[Revenue]]</f>
        <v>0.38389457364314888</v>
      </c>
      <c r="L2455" s="56">
        <f t="shared" si="38"/>
        <v>3</v>
      </c>
      <c r="M2455" s="82" t="str">
        <f>"Q"&amp;" "&amp;VLOOKUP(pro[[#This Row],[Period]],Mapping!A:B,2,0)</f>
        <v>Q 1</v>
      </c>
      <c r="N2455"/>
    </row>
    <row r="2456" spans="1:14" ht="11.25" customHeight="1" x14ac:dyDescent="0.2">
      <c r="A2456" s="42" t="s">
        <v>42</v>
      </c>
      <c r="B2456" s="44" t="s">
        <v>36</v>
      </c>
      <c r="C2456" s="44" t="s">
        <v>59</v>
      </c>
      <c r="D2456" s="43">
        <v>5952.1349999999993</v>
      </c>
      <c r="E2456" s="43">
        <v>-7320.32</v>
      </c>
      <c r="F2456" s="45">
        <v>-93560</v>
      </c>
      <c r="G2456" s="45">
        <v>-25220</v>
      </c>
      <c r="H2456" s="45">
        <v>-96370</v>
      </c>
      <c r="I2456" s="55">
        <f>pro[[#This Row],[Admin expenses 3]]+pro[[#This Row],[Admin expenses 2]]+pro[[#This Row],[Admin expenses 1]]+pro[[#This Row],[COGS]]</f>
        <v>-222470.32</v>
      </c>
      <c r="J2456" s="55">
        <f>pro[[#This Row],[Revenue]]+pro[[#This Row],[AdminExp]]</f>
        <v>-216518.185</v>
      </c>
      <c r="K2456" s="83">
        <f>pro[[#This Row],[Profit]]/pro[[#This Row],[Revenue]]</f>
        <v>-36.376558159383151</v>
      </c>
      <c r="L2456" s="56">
        <f t="shared" si="38"/>
        <v>3</v>
      </c>
      <c r="M2456" s="82" t="str">
        <f>"Q"&amp;" "&amp;VLOOKUP(pro[[#This Row],[Period]],Mapping!A:B,2,0)</f>
        <v>Q 1</v>
      </c>
      <c r="N2456"/>
    </row>
    <row r="2457" spans="1:14" ht="11.25" customHeight="1" x14ac:dyDescent="0.2">
      <c r="A2457" s="42" t="s">
        <v>42</v>
      </c>
      <c r="B2457" s="44" t="s">
        <v>36</v>
      </c>
      <c r="C2457" s="44" t="s">
        <v>57</v>
      </c>
      <c r="D2457" s="43">
        <v>577932.19400000002</v>
      </c>
      <c r="E2457" s="43">
        <v>-113479.28899999999</v>
      </c>
      <c r="F2457" s="45">
        <v>-19220</v>
      </c>
      <c r="G2457" s="45">
        <v>-108020</v>
      </c>
      <c r="H2457" s="45">
        <v>-41950</v>
      </c>
      <c r="I2457" s="55">
        <f>pro[[#This Row],[Admin expenses 3]]+pro[[#This Row],[Admin expenses 2]]+pro[[#This Row],[Admin expenses 1]]+pro[[#This Row],[COGS]]</f>
        <v>-282669.28899999999</v>
      </c>
      <c r="J2457" s="55">
        <f>pro[[#This Row],[Revenue]]+pro[[#This Row],[AdminExp]]</f>
        <v>295262.90500000003</v>
      </c>
      <c r="K2457" s="83">
        <f>pro[[#This Row],[Profit]]/pro[[#This Row],[Revenue]]</f>
        <v>0.51089540964385183</v>
      </c>
      <c r="L2457" s="56">
        <f t="shared" si="38"/>
        <v>3</v>
      </c>
      <c r="M2457" s="82" t="str">
        <f>"Q"&amp;" "&amp;VLOOKUP(pro[[#This Row],[Period]],Mapping!A:B,2,0)</f>
        <v>Q 1</v>
      </c>
      <c r="N2457"/>
    </row>
    <row r="2458" spans="1:14" ht="11.25" customHeight="1" x14ac:dyDescent="0.2">
      <c r="A2458" s="42" t="s">
        <v>42</v>
      </c>
      <c r="B2458" s="44" t="s">
        <v>36</v>
      </c>
      <c r="C2458" s="44" t="s">
        <v>57</v>
      </c>
      <c r="D2458" s="43">
        <v>657731.80900000001</v>
      </c>
      <c r="E2458" s="43">
        <v>-93387.125999999989</v>
      </c>
      <c r="F2458" s="45">
        <v>-66810</v>
      </c>
      <c r="G2458" s="45">
        <v>-16170</v>
      </c>
      <c r="H2458" s="45">
        <v>-36610</v>
      </c>
      <c r="I2458" s="55">
        <f>pro[[#This Row],[Admin expenses 3]]+pro[[#This Row],[Admin expenses 2]]+pro[[#This Row],[Admin expenses 1]]+pro[[#This Row],[COGS]]</f>
        <v>-212977.12599999999</v>
      </c>
      <c r="J2458" s="55">
        <f>pro[[#This Row],[Revenue]]+pro[[#This Row],[AdminExp]]</f>
        <v>444754.68300000002</v>
      </c>
      <c r="K2458" s="83">
        <f>pro[[#This Row],[Profit]]/pro[[#This Row],[Revenue]]</f>
        <v>0.67619457796361493</v>
      </c>
      <c r="L2458" s="56">
        <f t="shared" si="38"/>
        <v>3</v>
      </c>
      <c r="M2458" s="82" t="str">
        <f>"Q"&amp;" "&amp;VLOOKUP(pro[[#This Row],[Period]],Mapping!A:B,2,0)</f>
        <v>Q 1</v>
      </c>
      <c r="N2458"/>
    </row>
    <row r="2459" spans="1:14" ht="11.25" customHeight="1" x14ac:dyDescent="0.2">
      <c r="A2459" s="42" t="s">
        <v>42</v>
      </c>
      <c r="B2459" s="44" t="s">
        <v>36</v>
      </c>
      <c r="C2459" s="44" t="s">
        <v>58</v>
      </c>
      <c r="D2459" s="43">
        <v>1892488.1569999997</v>
      </c>
      <c r="E2459" s="43">
        <v>-170865.49899999998</v>
      </c>
      <c r="F2459" s="45">
        <v>-74760</v>
      </c>
      <c r="G2459" s="45">
        <v>-106300</v>
      </c>
      <c r="H2459" s="45">
        <v>-105830</v>
      </c>
      <c r="I2459" s="55">
        <f>pro[[#This Row],[Admin expenses 3]]+pro[[#This Row],[Admin expenses 2]]+pro[[#This Row],[Admin expenses 1]]+pro[[#This Row],[COGS]]</f>
        <v>-457755.49899999995</v>
      </c>
      <c r="J2459" s="55">
        <f>pro[[#This Row],[Revenue]]+pro[[#This Row],[AdminExp]]</f>
        <v>1434732.6579999998</v>
      </c>
      <c r="K2459" s="83">
        <f>pro[[#This Row],[Profit]]/pro[[#This Row],[Revenue]]</f>
        <v>0.7581197550395028</v>
      </c>
      <c r="L2459" s="56">
        <f t="shared" si="38"/>
        <v>3</v>
      </c>
      <c r="M2459" s="82" t="str">
        <f>"Q"&amp;" "&amp;VLOOKUP(pro[[#This Row],[Period]],Mapping!A:B,2,0)</f>
        <v>Q 1</v>
      </c>
      <c r="N2459"/>
    </row>
    <row r="2460" spans="1:14" ht="11.25" customHeight="1" x14ac:dyDescent="0.2">
      <c r="A2460" s="42" t="s">
        <v>42</v>
      </c>
      <c r="B2460" s="44" t="s">
        <v>36</v>
      </c>
      <c r="C2460" s="44" t="s">
        <v>59</v>
      </c>
      <c r="D2460" s="43">
        <v>193751.98499999999</v>
      </c>
      <c r="E2460" s="43">
        <v>-80592.693999999989</v>
      </c>
      <c r="F2460" s="45">
        <v>-47630</v>
      </c>
      <c r="G2460" s="45">
        <v>-58620</v>
      </c>
      <c r="H2460" s="45">
        <v>-79940</v>
      </c>
      <c r="I2460" s="55">
        <f>pro[[#This Row],[Admin expenses 3]]+pro[[#This Row],[Admin expenses 2]]+pro[[#This Row],[Admin expenses 1]]+pro[[#This Row],[COGS]]</f>
        <v>-266782.69400000002</v>
      </c>
      <c r="J2460" s="55">
        <f>pro[[#This Row],[Revenue]]+pro[[#This Row],[AdminExp]]</f>
        <v>-73030.709000000032</v>
      </c>
      <c r="K2460" s="83">
        <f>pro[[#This Row],[Profit]]/pro[[#This Row],[Revenue]]</f>
        <v>-0.37692882991624593</v>
      </c>
      <c r="L2460" s="56">
        <f t="shared" si="38"/>
        <v>3</v>
      </c>
      <c r="M2460" s="82" t="str">
        <f>"Q"&amp;" "&amp;VLOOKUP(pro[[#This Row],[Period]],Mapping!A:B,2,0)</f>
        <v>Q 1</v>
      </c>
      <c r="N2460"/>
    </row>
    <row r="2461" spans="1:14" ht="11.25" customHeight="1" x14ac:dyDescent="0.2">
      <c r="A2461" s="42" t="s">
        <v>42</v>
      </c>
      <c r="B2461" s="44" t="s">
        <v>36</v>
      </c>
      <c r="C2461" s="44" t="s">
        <v>57</v>
      </c>
      <c r="D2461" s="43">
        <v>1492682.6040000001</v>
      </c>
      <c r="E2461" s="43">
        <v>-158989.74</v>
      </c>
      <c r="F2461" s="45">
        <v>-66060</v>
      </c>
      <c r="G2461" s="45">
        <v>-84610</v>
      </c>
      <c r="H2461" s="45">
        <v>-83280</v>
      </c>
      <c r="I2461" s="55">
        <f>pro[[#This Row],[Admin expenses 3]]+pro[[#This Row],[Admin expenses 2]]+pro[[#This Row],[Admin expenses 1]]+pro[[#This Row],[COGS]]</f>
        <v>-392939.74</v>
      </c>
      <c r="J2461" s="55">
        <f>pro[[#This Row],[Revenue]]+pro[[#This Row],[AdminExp]]</f>
        <v>1099742.8640000001</v>
      </c>
      <c r="K2461" s="83">
        <f>pro[[#This Row],[Profit]]/pro[[#This Row],[Revenue]]</f>
        <v>0.73675599960298055</v>
      </c>
      <c r="L2461" s="56">
        <f t="shared" si="38"/>
        <v>3</v>
      </c>
      <c r="M2461" s="82" t="str">
        <f>"Q"&amp;" "&amp;VLOOKUP(pro[[#This Row],[Period]],Mapping!A:B,2,0)</f>
        <v>Q 1</v>
      </c>
      <c r="N2461"/>
    </row>
    <row r="2462" spans="1:14" ht="11.25" customHeight="1" x14ac:dyDescent="0.2">
      <c r="A2462" s="42" t="s">
        <v>42</v>
      </c>
      <c r="B2462" s="44" t="s">
        <v>36</v>
      </c>
      <c r="C2462" s="44" t="s">
        <v>57</v>
      </c>
      <c r="D2462" s="43">
        <v>4240068.6579999998</v>
      </c>
      <c r="E2462" s="43">
        <v>-66267.87999999999</v>
      </c>
      <c r="F2462" s="45">
        <v>-97680</v>
      </c>
      <c r="G2462" s="45">
        <v>-29580</v>
      </c>
      <c r="H2462" s="45">
        <v>-87030</v>
      </c>
      <c r="I2462" s="55">
        <f>pro[[#This Row],[Admin expenses 3]]+pro[[#This Row],[Admin expenses 2]]+pro[[#This Row],[Admin expenses 1]]+pro[[#This Row],[COGS]]</f>
        <v>-280557.88</v>
      </c>
      <c r="J2462" s="55">
        <f>pro[[#This Row],[Revenue]]+pro[[#This Row],[AdminExp]]</f>
        <v>3959510.7779999999</v>
      </c>
      <c r="K2462" s="83">
        <f>pro[[#This Row],[Profit]]/pro[[#This Row],[Revenue]]</f>
        <v>0.93383176013655955</v>
      </c>
      <c r="L2462" s="56">
        <f t="shared" si="38"/>
        <v>3</v>
      </c>
      <c r="M2462" s="82" t="str">
        <f>"Q"&amp;" "&amp;VLOOKUP(pro[[#This Row],[Period]],Mapping!A:B,2,0)</f>
        <v>Q 1</v>
      </c>
      <c r="N2462"/>
    </row>
    <row r="2463" spans="1:14" ht="11.25" customHeight="1" x14ac:dyDescent="0.2">
      <c r="A2463" s="42" t="s">
        <v>42</v>
      </c>
      <c r="B2463" s="44" t="s">
        <v>36</v>
      </c>
      <c r="C2463" s="44" t="s">
        <v>57</v>
      </c>
      <c r="D2463" s="43">
        <v>237565.34899999999</v>
      </c>
      <c r="E2463" s="43">
        <v>-35387.057999999997</v>
      </c>
      <c r="F2463" s="45">
        <v>-68180</v>
      </c>
      <c r="G2463" s="45">
        <v>-42260</v>
      </c>
      <c r="H2463" s="45">
        <v>-99310</v>
      </c>
      <c r="I2463" s="55">
        <f>pro[[#This Row],[Admin expenses 3]]+pro[[#This Row],[Admin expenses 2]]+pro[[#This Row],[Admin expenses 1]]+pro[[#This Row],[COGS]]</f>
        <v>-245137.05799999999</v>
      </c>
      <c r="J2463" s="55">
        <f>pro[[#This Row],[Revenue]]+pro[[#This Row],[AdminExp]]</f>
        <v>-7571.7090000000026</v>
      </c>
      <c r="K2463" s="83">
        <f>pro[[#This Row],[Profit]]/pro[[#This Row],[Revenue]]</f>
        <v>-3.1872110271435265E-2</v>
      </c>
      <c r="L2463" s="56">
        <f t="shared" si="38"/>
        <v>3</v>
      </c>
      <c r="M2463" s="82" t="str">
        <f>"Q"&amp;" "&amp;VLOOKUP(pro[[#This Row],[Period]],Mapping!A:B,2,0)</f>
        <v>Q 1</v>
      </c>
      <c r="N2463"/>
    </row>
    <row r="2464" spans="1:14" ht="11.25" customHeight="1" x14ac:dyDescent="0.2">
      <c r="A2464" s="42" t="s">
        <v>42</v>
      </c>
      <c r="B2464" s="44" t="s">
        <v>36</v>
      </c>
      <c r="C2464" s="44" t="s">
        <v>58</v>
      </c>
      <c r="D2464" s="43">
        <v>927566.22</v>
      </c>
      <c r="E2464" s="43">
        <v>-176330.266</v>
      </c>
      <c r="F2464" s="45">
        <v>-47470</v>
      </c>
      <c r="G2464" s="45">
        <v>-97370</v>
      </c>
      <c r="H2464" s="45">
        <v>-19440</v>
      </c>
      <c r="I2464" s="55">
        <f>pro[[#This Row],[Admin expenses 3]]+pro[[#This Row],[Admin expenses 2]]+pro[[#This Row],[Admin expenses 1]]+pro[[#This Row],[COGS]]</f>
        <v>-340610.266</v>
      </c>
      <c r="J2464" s="55">
        <f>pro[[#This Row],[Revenue]]+pro[[#This Row],[AdminExp]]</f>
        <v>586955.95399999991</v>
      </c>
      <c r="K2464" s="83">
        <f>pro[[#This Row],[Profit]]/pro[[#This Row],[Revenue]]</f>
        <v>0.63279142916610298</v>
      </c>
      <c r="L2464" s="56">
        <f t="shared" si="38"/>
        <v>3</v>
      </c>
      <c r="M2464" s="82" t="str">
        <f>"Q"&amp;" "&amp;VLOOKUP(pro[[#This Row],[Period]],Mapping!A:B,2,0)</f>
        <v>Q 1</v>
      </c>
      <c r="N2464"/>
    </row>
    <row r="2465" spans="1:14" ht="11.25" customHeight="1" x14ac:dyDescent="0.2">
      <c r="A2465" s="42" t="s">
        <v>42</v>
      </c>
      <c r="B2465" s="44" t="s">
        <v>30</v>
      </c>
      <c r="C2465" s="44" t="s">
        <v>59</v>
      </c>
      <c r="D2465" s="43">
        <v>902879.38299999991</v>
      </c>
      <c r="E2465" s="43">
        <v>-80201.394</v>
      </c>
      <c r="F2465" s="45">
        <v>-87680</v>
      </c>
      <c r="G2465" s="45">
        <v>-103500</v>
      </c>
      <c r="H2465" s="45">
        <v>-45670</v>
      </c>
      <c r="I2465" s="55">
        <f>pro[[#This Row],[Admin expenses 3]]+pro[[#This Row],[Admin expenses 2]]+pro[[#This Row],[Admin expenses 1]]+pro[[#This Row],[COGS]]</f>
        <v>-317051.39399999997</v>
      </c>
      <c r="J2465" s="55">
        <f>pro[[#This Row],[Revenue]]+pro[[#This Row],[AdminExp]]</f>
        <v>585827.98899999994</v>
      </c>
      <c r="K2465" s="83">
        <f>pro[[#This Row],[Profit]]/pro[[#This Row],[Revenue]]</f>
        <v>0.64884413137607333</v>
      </c>
      <c r="L2465" s="56">
        <f t="shared" si="38"/>
        <v>3</v>
      </c>
      <c r="M2465" s="82" t="str">
        <f>"Q"&amp;" "&amp;VLOOKUP(pro[[#This Row],[Period]],Mapping!A:B,2,0)</f>
        <v>Q 1</v>
      </c>
      <c r="N2465"/>
    </row>
    <row r="2466" spans="1:14" ht="11.25" customHeight="1" x14ac:dyDescent="0.2">
      <c r="A2466" s="42" t="s">
        <v>42</v>
      </c>
      <c r="B2466" s="44" t="s">
        <v>30</v>
      </c>
      <c r="C2466" s="44" t="s">
        <v>60</v>
      </c>
      <c r="D2466" s="43">
        <v>3145923.9139999994</v>
      </c>
      <c r="E2466" s="43">
        <v>-3776388.0559999999</v>
      </c>
      <c r="F2466" s="45">
        <v>-53190</v>
      </c>
      <c r="G2466" s="45">
        <v>-14420</v>
      </c>
      <c r="H2466" s="45">
        <v>-82660</v>
      </c>
      <c r="I2466" s="55">
        <f>pro[[#This Row],[Admin expenses 3]]+pro[[#This Row],[Admin expenses 2]]+pro[[#This Row],[Admin expenses 1]]+pro[[#This Row],[COGS]]</f>
        <v>-3926658.0559999999</v>
      </c>
      <c r="J2466" s="55">
        <f>pro[[#This Row],[Revenue]]+pro[[#This Row],[AdminExp]]</f>
        <v>-780734.14200000046</v>
      </c>
      <c r="K2466" s="83">
        <f>pro[[#This Row],[Profit]]/pro[[#This Row],[Revenue]]</f>
        <v>-0.24817324364571414</v>
      </c>
      <c r="L2466" s="56">
        <f t="shared" si="38"/>
        <v>3</v>
      </c>
      <c r="M2466" s="82" t="str">
        <f>"Q"&amp;" "&amp;VLOOKUP(pro[[#This Row],[Period]],Mapping!A:B,2,0)</f>
        <v>Q 1</v>
      </c>
      <c r="N2466"/>
    </row>
    <row r="2467" spans="1:14" ht="11.25" customHeight="1" x14ac:dyDescent="0.2">
      <c r="A2467" s="42" t="s">
        <v>42</v>
      </c>
      <c r="B2467" s="44" t="s">
        <v>30</v>
      </c>
      <c r="C2467" s="44" t="s">
        <v>57</v>
      </c>
      <c r="D2467" s="43">
        <v>1191544.375</v>
      </c>
      <c r="E2467" s="43">
        <v>-1650879.2509999999</v>
      </c>
      <c r="F2467" s="45">
        <v>-104760</v>
      </c>
      <c r="G2467" s="45">
        <v>-47970</v>
      </c>
      <c r="H2467" s="45">
        <v>-51300</v>
      </c>
      <c r="I2467" s="55">
        <f>pro[[#This Row],[Admin expenses 3]]+pro[[#This Row],[Admin expenses 2]]+pro[[#This Row],[Admin expenses 1]]+pro[[#This Row],[COGS]]</f>
        <v>-1854909.2509999999</v>
      </c>
      <c r="J2467" s="55">
        <f>pro[[#This Row],[Revenue]]+pro[[#This Row],[AdminExp]]</f>
        <v>-663364.87599999993</v>
      </c>
      <c r="K2467" s="83">
        <f>pro[[#This Row],[Profit]]/pro[[#This Row],[Revenue]]</f>
        <v>-0.5567269586581699</v>
      </c>
      <c r="L2467" s="56">
        <f t="shared" si="38"/>
        <v>3</v>
      </c>
      <c r="M2467" s="82" t="str">
        <f>"Q"&amp;" "&amp;VLOOKUP(pro[[#This Row],[Period]],Mapping!A:B,2,0)</f>
        <v>Q 1</v>
      </c>
      <c r="N2467"/>
    </row>
    <row r="2468" spans="1:14" ht="11.25" customHeight="1" x14ac:dyDescent="0.2">
      <c r="A2468" s="42" t="s">
        <v>42</v>
      </c>
      <c r="B2468" s="44" t="s">
        <v>30</v>
      </c>
      <c r="C2468" s="44" t="s">
        <v>58</v>
      </c>
      <c r="D2468" s="43">
        <v>333505.13</v>
      </c>
      <c r="E2468" s="43">
        <v>-539864.93400000001</v>
      </c>
      <c r="F2468" s="45">
        <v>-33010</v>
      </c>
      <c r="G2468" s="45">
        <v>-57260</v>
      </c>
      <c r="H2468" s="45">
        <v>-66290</v>
      </c>
      <c r="I2468" s="55">
        <f>pro[[#This Row],[Admin expenses 3]]+pro[[#This Row],[Admin expenses 2]]+pro[[#This Row],[Admin expenses 1]]+pro[[#This Row],[COGS]]</f>
        <v>-696424.93400000001</v>
      </c>
      <c r="J2468" s="55">
        <f>pro[[#This Row],[Revenue]]+pro[[#This Row],[AdminExp]]</f>
        <v>-362919.804</v>
      </c>
      <c r="K2468" s="83">
        <f>pro[[#This Row],[Profit]]/pro[[#This Row],[Revenue]]</f>
        <v>-1.0881985653414088</v>
      </c>
      <c r="L2468" s="56">
        <f t="shared" si="38"/>
        <v>3</v>
      </c>
      <c r="M2468" s="82" t="str">
        <f>"Q"&amp;" "&amp;VLOOKUP(pro[[#This Row],[Period]],Mapping!A:B,2,0)</f>
        <v>Q 1</v>
      </c>
      <c r="N2468"/>
    </row>
    <row r="2469" spans="1:14" ht="11.25" customHeight="1" x14ac:dyDescent="0.2">
      <c r="A2469" s="42" t="s">
        <v>42</v>
      </c>
      <c r="B2469" s="44" t="s">
        <v>30</v>
      </c>
      <c r="C2469" s="44" t="s">
        <v>59</v>
      </c>
      <c r="D2469" s="43">
        <v>284428.02499999997</v>
      </c>
      <c r="E2469" s="43">
        <v>-98127.805999999982</v>
      </c>
      <c r="F2469" s="45">
        <v>-70350</v>
      </c>
      <c r="G2469" s="45">
        <v>-45310</v>
      </c>
      <c r="H2469" s="45">
        <v>-46780</v>
      </c>
      <c r="I2469" s="55">
        <f>pro[[#This Row],[Admin expenses 3]]+pro[[#This Row],[Admin expenses 2]]+pro[[#This Row],[Admin expenses 1]]+pro[[#This Row],[COGS]]</f>
        <v>-260567.80599999998</v>
      </c>
      <c r="J2469" s="55">
        <f>pro[[#This Row],[Revenue]]+pro[[#This Row],[AdminExp]]</f>
        <v>23860.218999999983</v>
      </c>
      <c r="K2469" s="83">
        <f>pro[[#This Row],[Profit]]/pro[[#This Row],[Revenue]]</f>
        <v>8.3888424848430412E-2</v>
      </c>
      <c r="L2469" s="56">
        <f t="shared" si="38"/>
        <v>3</v>
      </c>
      <c r="M2469" s="82" t="str">
        <f>"Q"&amp;" "&amp;VLOOKUP(pro[[#This Row],[Period]],Mapping!A:B,2,0)</f>
        <v>Q 1</v>
      </c>
      <c r="N2469"/>
    </row>
    <row r="2470" spans="1:14" ht="11.25" customHeight="1" x14ac:dyDescent="0.2">
      <c r="A2470" s="42" t="s">
        <v>42</v>
      </c>
      <c r="B2470" s="44" t="s">
        <v>30</v>
      </c>
      <c r="C2470" s="44" t="s">
        <v>60</v>
      </c>
      <c r="D2470" s="43">
        <v>840130.62699999998</v>
      </c>
      <c r="E2470" s="43">
        <v>-405612.473</v>
      </c>
      <c r="F2470" s="45">
        <v>-92090</v>
      </c>
      <c r="G2470" s="45">
        <v>-63450</v>
      </c>
      <c r="H2470" s="45">
        <v>-26070</v>
      </c>
      <c r="I2470" s="55">
        <f>pro[[#This Row],[Admin expenses 3]]+pro[[#This Row],[Admin expenses 2]]+pro[[#This Row],[Admin expenses 1]]+pro[[#This Row],[COGS]]</f>
        <v>-587222.473</v>
      </c>
      <c r="J2470" s="55">
        <f>pro[[#This Row],[Revenue]]+pro[[#This Row],[AdminExp]]</f>
        <v>252908.15399999998</v>
      </c>
      <c r="K2470" s="83">
        <f>pro[[#This Row],[Profit]]/pro[[#This Row],[Revenue]]</f>
        <v>0.30103432236853805</v>
      </c>
      <c r="L2470" s="56">
        <f t="shared" si="38"/>
        <v>3</v>
      </c>
      <c r="M2470" s="82" t="str">
        <f>"Q"&amp;" "&amp;VLOOKUP(pro[[#This Row],[Period]],Mapping!A:B,2,0)</f>
        <v>Q 1</v>
      </c>
      <c r="N2470"/>
    </row>
    <row r="2471" spans="1:14" ht="11.25" customHeight="1" x14ac:dyDescent="0.2">
      <c r="A2471" s="42" t="s">
        <v>42</v>
      </c>
      <c r="B2471" s="44" t="s">
        <v>30</v>
      </c>
      <c r="C2471" s="44" t="s">
        <v>57</v>
      </c>
      <c r="D2471" s="43">
        <v>570605.38500000001</v>
      </c>
      <c r="E2471" s="43">
        <v>-669797.47100000002</v>
      </c>
      <c r="F2471" s="45">
        <v>-62860</v>
      </c>
      <c r="G2471" s="45">
        <v>-58200</v>
      </c>
      <c r="H2471" s="45">
        <v>-33190</v>
      </c>
      <c r="I2471" s="55">
        <f>pro[[#This Row],[Admin expenses 3]]+pro[[#This Row],[Admin expenses 2]]+pro[[#This Row],[Admin expenses 1]]+pro[[#This Row],[COGS]]</f>
        <v>-824047.47100000002</v>
      </c>
      <c r="J2471" s="55">
        <f>pro[[#This Row],[Revenue]]+pro[[#This Row],[AdminExp]]</f>
        <v>-253442.08600000001</v>
      </c>
      <c r="K2471" s="83">
        <f>pro[[#This Row],[Profit]]/pro[[#This Row],[Revenue]]</f>
        <v>-0.44416350189194237</v>
      </c>
      <c r="L2471" s="56">
        <f t="shared" si="38"/>
        <v>3</v>
      </c>
      <c r="M2471" s="82" t="str">
        <f>"Q"&amp;" "&amp;VLOOKUP(pro[[#This Row],[Period]],Mapping!A:B,2,0)</f>
        <v>Q 1</v>
      </c>
      <c r="N2471"/>
    </row>
    <row r="2472" spans="1:14" ht="11.25" customHeight="1" x14ac:dyDescent="0.2">
      <c r="A2472" s="42" t="s">
        <v>42</v>
      </c>
      <c r="B2472" s="44" t="s">
        <v>30</v>
      </c>
      <c r="C2472" s="44" t="s">
        <v>58</v>
      </c>
      <c r="D2472" s="43">
        <v>242038.25099999999</v>
      </c>
      <c r="E2472" s="43">
        <v>-213258.82899999997</v>
      </c>
      <c r="F2472" s="45">
        <v>-57920</v>
      </c>
      <c r="G2472" s="45">
        <v>-102650</v>
      </c>
      <c r="H2472" s="45">
        <v>-20570</v>
      </c>
      <c r="I2472" s="55">
        <f>pro[[#This Row],[Admin expenses 3]]+pro[[#This Row],[Admin expenses 2]]+pro[[#This Row],[Admin expenses 1]]+pro[[#This Row],[COGS]]</f>
        <v>-394398.82899999997</v>
      </c>
      <c r="J2472" s="55">
        <f>pro[[#This Row],[Revenue]]+pro[[#This Row],[AdminExp]]</f>
        <v>-152360.57799999998</v>
      </c>
      <c r="K2472" s="83">
        <f>pro[[#This Row],[Profit]]/pro[[#This Row],[Revenue]]</f>
        <v>-0.62948966690393071</v>
      </c>
      <c r="L2472" s="56">
        <f t="shared" si="38"/>
        <v>3</v>
      </c>
      <c r="M2472" s="82" t="str">
        <f>"Q"&amp;" "&amp;VLOOKUP(pro[[#This Row],[Period]],Mapping!A:B,2,0)</f>
        <v>Q 1</v>
      </c>
      <c r="N2472"/>
    </row>
    <row r="2473" spans="1:14" ht="11.25" customHeight="1" x14ac:dyDescent="0.2">
      <c r="A2473" s="42" t="s">
        <v>42</v>
      </c>
      <c r="B2473" s="44" t="s">
        <v>30</v>
      </c>
      <c r="C2473" s="44" t="s">
        <v>59</v>
      </c>
      <c r="D2473" s="43">
        <v>127813.791</v>
      </c>
      <c r="E2473" s="43">
        <v>-5128.4869999999992</v>
      </c>
      <c r="F2473" s="45">
        <v>-64340</v>
      </c>
      <c r="G2473" s="45">
        <v>-18580</v>
      </c>
      <c r="H2473" s="45">
        <v>-40710</v>
      </c>
      <c r="I2473" s="55">
        <f>pro[[#This Row],[Admin expenses 3]]+pro[[#This Row],[Admin expenses 2]]+pro[[#This Row],[Admin expenses 1]]+pro[[#This Row],[COGS]]</f>
        <v>-128758.48699999999</v>
      </c>
      <c r="J2473" s="55">
        <f>pro[[#This Row],[Revenue]]+pro[[#This Row],[AdminExp]]</f>
        <v>-944.69599999999627</v>
      </c>
      <c r="K2473" s="83">
        <f>pro[[#This Row],[Profit]]/pro[[#This Row],[Revenue]]</f>
        <v>-7.3911898912379205E-3</v>
      </c>
      <c r="L2473" s="56">
        <f t="shared" si="38"/>
        <v>3</v>
      </c>
      <c r="M2473" s="82" t="str">
        <f>"Q"&amp;" "&amp;VLOOKUP(pro[[#This Row],[Period]],Mapping!A:B,2,0)</f>
        <v>Q 1</v>
      </c>
      <c r="N2473"/>
    </row>
    <row r="2474" spans="1:14" ht="11.25" customHeight="1" x14ac:dyDescent="0.2">
      <c r="A2474" s="42" t="s">
        <v>42</v>
      </c>
      <c r="B2474" s="44" t="s">
        <v>30</v>
      </c>
      <c r="C2474" s="44" t="s">
        <v>60</v>
      </c>
      <c r="D2474" s="43">
        <v>16911.439999999999</v>
      </c>
      <c r="E2474" s="43">
        <v>-3178.5739999999996</v>
      </c>
      <c r="F2474" s="45">
        <v>-68950</v>
      </c>
      <c r="G2474" s="45">
        <v>-89690</v>
      </c>
      <c r="H2474" s="45">
        <v>-76320</v>
      </c>
      <c r="I2474" s="55">
        <f>pro[[#This Row],[Admin expenses 3]]+pro[[#This Row],[Admin expenses 2]]+pro[[#This Row],[Admin expenses 1]]+pro[[#This Row],[COGS]]</f>
        <v>-238138.57399999999</v>
      </c>
      <c r="J2474" s="55">
        <f>pro[[#This Row],[Revenue]]+pro[[#This Row],[AdminExp]]</f>
        <v>-221227.13399999999</v>
      </c>
      <c r="K2474" s="83">
        <f>pro[[#This Row],[Profit]]/pro[[#This Row],[Revenue]]</f>
        <v>-13.081507784079889</v>
      </c>
      <c r="L2474" s="56">
        <f t="shared" si="38"/>
        <v>3</v>
      </c>
      <c r="M2474" s="82" t="str">
        <f>"Q"&amp;" "&amp;VLOOKUP(pro[[#This Row],[Period]],Mapping!A:B,2,0)</f>
        <v>Q 1</v>
      </c>
      <c r="N2474"/>
    </row>
    <row r="2475" spans="1:14" ht="11.25" customHeight="1" x14ac:dyDescent="0.2">
      <c r="A2475" s="42" t="s">
        <v>42</v>
      </c>
      <c r="B2475" s="44" t="s">
        <v>30</v>
      </c>
      <c r="C2475" s="44" t="s">
        <v>57</v>
      </c>
      <c r="D2475" s="43">
        <v>694262.73699999996</v>
      </c>
      <c r="E2475" s="43">
        <v>-44746.659999999996</v>
      </c>
      <c r="F2475" s="45">
        <v>-95190</v>
      </c>
      <c r="G2475" s="45">
        <v>-98080</v>
      </c>
      <c r="H2475" s="45">
        <v>-71220</v>
      </c>
      <c r="I2475" s="55">
        <f>pro[[#This Row],[Admin expenses 3]]+pro[[#This Row],[Admin expenses 2]]+pro[[#This Row],[Admin expenses 1]]+pro[[#This Row],[COGS]]</f>
        <v>-309236.65999999997</v>
      </c>
      <c r="J2475" s="55">
        <f>pro[[#This Row],[Revenue]]+pro[[#This Row],[AdminExp]]</f>
        <v>385026.07699999999</v>
      </c>
      <c r="K2475" s="83">
        <f>pro[[#This Row],[Profit]]/pro[[#This Row],[Revenue]]</f>
        <v>0.55458266226954367</v>
      </c>
      <c r="L2475" s="56">
        <f t="shared" si="38"/>
        <v>3</v>
      </c>
      <c r="M2475" s="82" t="str">
        <f>"Q"&amp;" "&amp;VLOOKUP(pro[[#This Row],[Period]],Mapping!A:B,2,0)</f>
        <v>Q 1</v>
      </c>
      <c r="N2475"/>
    </row>
    <row r="2476" spans="1:14" ht="11.25" customHeight="1" x14ac:dyDescent="0.2">
      <c r="A2476" s="42" t="s">
        <v>42</v>
      </c>
      <c r="B2476" s="44" t="s">
        <v>30</v>
      </c>
      <c r="C2476" s="44" t="s">
        <v>58</v>
      </c>
      <c r="D2476" s="43">
        <v>89322.61099999999</v>
      </c>
      <c r="E2476" s="43">
        <v>-8226.9879999999994</v>
      </c>
      <c r="F2476" s="45">
        <v>-77810</v>
      </c>
      <c r="G2476" s="45">
        <v>-51380</v>
      </c>
      <c r="H2476" s="45">
        <v>-102810</v>
      </c>
      <c r="I2476" s="55">
        <f>pro[[#This Row],[Admin expenses 3]]+pro[[#This Row],[Admin expenses 2]]+pro[[#This Row],[Admin expenses 1]]+pro[[#This Row],[COGS]]</f>
        <v>-240226.98800000001</v>
      </c>
      <c r="J2476" s="55">
        <f>pro[[#This Row],[Revenue]]+pro[[#This Row],[AdminExp]]</f>
        <v>-150904.37700000004</v>
      </c>
      <c r="K2476" s="83">
        <f>pro[[#This Row],[Profit]]/pro[[#This Row],[Revenue]]</f>
        <v>-1.6894308765783845</v>
      </c>
      <c r="L2476" s="56">
        <f t="shared" si="38"/>
        <v>3</v>
      </c>
      <c r="M2476" s="82" t="str">
        <f>"Q"&amp;" "&amp;VLOOKUP(pro[[#This Row],[Period]],Mapping!A:B,2,0)</f>
        <v>Q 1</v>
      </c>
      <c r="N2476"/>
    </row>
    <row r="2477" spans="1:14" ht="11.25" customHeight="1" x14ac:dyDescent="0.2">
      <c r="A2477" s="42" t="s">
        <v>42</v>
      </c>
      <c r="B2477" s="44" t="s">
        <v>30</v>
      </c>
      <c r="C2477" s="44" t="s">
        <v>59</v>
      </c>
      <c r="D2477" s="43">
        <v>545170.31799999997</v>
      </c>
      <c r="E2477" s="43">
        <v>-57362.542999999998</v>
      </c>
      <c r="F2477" s="45">
        <v>-60240</v>
      </c>
      <c r="G2477" s="45">
        <v>-100960</v>
      </c>
      <c r="H2477" s="45">
        <v>-60040</v>
      </c>
      <c r="I2477" s="55">
        <f>pro[[#This Row],[Admin expenses 3]]+pro[[#This Row],[Admin expenses 2]]+pro[[#This Row],[Admin expenses 1]]+pro[[#This Row],[COGS]]</f>
        <v>-278602.54300000001</v>
      </c>
      <c r="J2477" s="55">
        <f>pro[[#This Row],[Revenue]]+pro[[#This Row],[AdminExp]]</f>
        <v>266567.77499999997</v>
      </c>
      <c r="K2477" s="83">
        <f>pro[[#This Row],[Profit]]/pro[[#This Row],[Revenue]]</f>
        <v>0.48896237780869056</v>
      </c>
      <c r="L2477" s="56">
        <f t="shared" si="38"/>
        <v>3</v>
      </c>
      <c r="M2477" s="82" t="str">
        <f>"Q"&amp;" "&amp;VLOOKUP(pro[[#This Row],[Period]],Mapping!A:B,2,0)</f>
        <v>Q 1</v>
      </c>
      <c r="N2477"/>
    </row>
    <row r="2478" spans="1:14" ht="11.25" customHeight="1" x14ac:dyDescent="0.2">
      <c r="A2478" s="42" t="s">
        <v>42</v>
      </c>
      <c r="B2478" s="44" t="s">
        <v>30</v>
      </c>
      <c r="C2478" s="44" t="s">
        <v>60</v>
      </c>
      <c r="D2478" s="43">
        <v>213454.42300000001</v>
      </c>
      <c r="E2478" s="43">
        <v>-14892.310999999998</v>
      </c>
      <c r="F2478" s="45">
        <v>-92590</v>
      </c>
      <c r="G2478" s="45">
        <v>-41960</v>
      </c>
      <c r="H2478" s="45">
        <v>-108250</v>
      </c>
      <c r="I2478" s="55">
        <f>pro[[#This Row],[Admin expenses 3]]+pro[[#This Row],[Admin expenses 2]]+pro[[#This Row],[Admin expenses 1]]+pro[[#This Row],[COGS]]</f>
        <v>-257692.31099999999</v>
      </c>
      <c r="J2478" s="55">
        <f>pro[[#This Row],[Revenue]]+pro[[#This Row],[AdminExp]]</f>
        <v>-44237.887999999977</v>
      </c>
      <c r="K2478" s="83">
        <f>pro[[#This Row],[Profit]]/pro[[#This Row],[Revenue]]</f>
        <v>-0.20724746471990405</v>
      </c>
      <c r="L2478" s="56">
        <f t="shared" si="38"/>
        <v>3</v>
      </c>
      <c r="M2478" s="82" t="str">
        <f>"Q"&amp;" "&amp;VLOOKUP(pro[[#This Row],[Period]],Mapping!A:B,2,0)</f>
        <v>Q 1</v>
      </c>
      <c r="N2478"/>
    </row>
    <row r="2479" spans="1:14" ht="11.25" customHeight="1" x14ac:dyDescent="0.2">
      <c r="A2479" s="42" t="s">
        <v>42</v>
      </c>
      <c r="B2479" s="44" t="s">
        <v>30</v>
      </c>
      <c r="C2479" s="44" t="s">
        <v>57</v>
      </c>
      <c r="D2479" s="43">
        <v>187899.09600000002</v>
      </c>
      <c r="E2479" s="43">
        <v>-13962.501</v>
      </c>
      <c r="F2479" s="45">
        <v>-67140</v>
      </c>
      <c r="G2479" s="45">
        <v>-39750</v>
      </c>
      <c r="H2479" s="45">
        <v>-60100</v>
      </c>
      <c r="I2479" s="55">
        <f>pro[[#This Row],[Admin expenses 3]]+pro[[#This Row],[Admin expenses 2]]+pro[[#This Row],[Admin expenses 1]]+pro[[#This Row],[COGS]]</f>
        <v>-180952.50099999999</v>
      </c>
      <c r="J2479" s="55">
        <f>pro[[#This Row],[Revenue]]+pro[[#This Row],[AdminExp]]</f>
        <v>6946.5950000000303</v>
      </c>
      <c r="K2479" s="83">
        <f>pro[[#This Row],[Profit]]/pro[[#This Row],[Revenue]]</f>
        <v>3.6969815969737446E-2</v>
      </c>
      <c r="L2479" s="56">
        <f t="shared" si="38"/>
        <v>3</v>
      </c>
      <c r="M2479" s="82" t="str">
        <f>"Q"&amp;" "&amp;VLOOKUP(pro[[#This Row],[Period]],Mapping!A:B,2,0)</f>
        <v>Q 1</v>
      </c>
      <c r="N2479"/>
    </row>
    <row r="2480" spans="1:14" ht="11.25" customHeight="1" x14ac:dyDescent="0.2">
      <c r="A2480" s="42" t="s">
        <v>42</v>
      </c>
      <c r="B2480" s="44" t="s">
        <v>30</v>
      </c>
      <c r="C2480" s="44" t="s">
        <v>57</v>
      </c>
      <c r="D2480" s="43">
        <v>575007.93700000003</v>
      </c>
      <c r="E2480" s="43">
        <v>-249210.97599999997</v>
      </c>
      <c r="F2480" s="45">
        <v>-37770</v>
      </c>
      <c r="G2480" s="45">
        <v>-65550</v>
      </c>
      <c r="H2480" s="45">
        <v>-37130</v>
      </c>
      <c r="I2480" s="55">
        <f>pro[[#This Row],[Admin expenses 3]]+pro[[#This Row],[Admin expenses 2]]+pro[[#This Row],[Admin expenses 1]]+pro[[#This Row],[COGS]]</f>
        <v>-389660.97599999997</v>
      </c>
      <c r="J2480" s="55">
        <f>pro[[#This Row],[Revenue]]+pro[[#This Row],[AdminExp]]</f>
        <v>185346.96100000007</v>
      </c>
      <c r="K2480" s="83">
        <f>pro[[#This Row],[Profit]]/pro[[#This Row],[Revenue]]</f>
        <v>0.32233809148272691</v>
      </c>
      <c r="L2480" s="56">
        <f t="shared" si="38"/>
        <v>3</v>
      </c>
      <c r="M2480" s="82" t="str">
        <f>"Q"&amp;" "&amp;VLOOKUP(pro[[#This Row],[Period]],Mapping!A:B,2,0)</f>
        <v>Q 1</v>
      </c>
      <c r="N2480"/>
    </row>
    <row r="2481" spans="1:14" ht="11.25" customHeight="1" x14ac:dyDescent="0.2">
      <c r="A2481" s="42" t="s">
        <v>42</v>
      </c>
      <c r="B2481" s="44" t="s">
        <v>30</v>
      </c>
      <c r="C2481" s="44" t="s">
        <v>58</v>
      </c>
      <c r="D2481" s="43">
        <v>60869.549999999996</v>
      </c>
      <c r="E2481" s="43">
        <v>-26291.608</v>
      </c>
      <c r="F2481" s="45">
        <v>-74350</v>
      </c>
      <c r="G2481" s="45">
        <v>-18260</v>
      </c>
      <c r="H2481" s="45">
        <v>-58300</v>
      </c>
      <c r="I2481" s="55">
        <f>pro[[#This Row],[Admin expenses 3]]+pro[[#This Row],[Admin expenses 2]]+pro[[#This Row],[Admin expenses 1]]+pro[[#This Row],[COGS]]</f>
        <v>-177201.60800000001</v>
      </c>
      <c r="J2481" s="55">
        <f>pro[[#This Row],[Revenue]]+pro[[#This Row],[AdminExp]]</f>
        <v>-116332.05800000002</v>
      </c>
      <c r="K2481" s="83">
        <f>pro[[#This Row],[Profit]]/pro[[#This Row],[Revenue]]</f>
        <v>-1.9111700020782152</v>
      </c>
      <c r="L2481" s="56">
        <f t="shared" si="38"/>
        <v>3</v>
      </c>
      <c r="M2481" s="82" t="str">
        <f>"Q"&amp;" "&amp;VLOOKUP(pro[[#This Row],[Period]],Mapping!A:B,2,0)</f>
        <v>Q 1</v>
      </c>
      <c r="N2481"/>
    </row>
    <row r="2482" spans="1:14" ht="11.25" customHeight="1" x14ac:dyDescent="0.2">
      <c r="A2482" s="42" t="s">
        <v>42</v>
      </c>
      <c r="B2482" s="44" t="s">
        <v>30</v>
      </c>
      <c r="C2482" s="44" t="s">
        <v>59</v>
      </c>
      <c r="D2482" s="43">
        <v>64687.804999999993</v>
      </c>
      <c r="E2482" s="43">
        <v>-28365.798999999999</v>
      </c>
      <c r="F2482" s="45">
        <v>-14190</v>
      </c>
      <c r="G2482" s="45">
        <v>-89730</v>
      </c>
      <c r="H2482" s="45">
        <v>-43360</v>
      </c>
      <c r="I2482" s="55">
        <f>pro[[#This Row],[Admin expenses 3]]+pro[[#This Row],[Admin expenses 2]]+pro[[#This Row],[Admin expenses 1]]+pro[[#This Row],[COGS]]</f>
        <v>-175645.799</v>
      </c>
      <c r="J2482" s="55">
        <f>pro[[#This Row],[Revenue]]+pro[[#This Row],[AdminExp]]</f>
        <v>-110957.99400000001</v>
      </c>
      <c r="K2482" s="83">
        <f>pro[[#This Row],[Profit]]/pro[[#This Row],[Revenue]]</f>
        <v>-1.7152845733442341</v>
      </c>
      <c r="L2482" s="56">
        <f t="shared" si="38"/>
        <v>3</v>
      </c>
      <c r="M2482" s="82" t="str">
        <f>"Q"&amp;" "&amp;VLOOKUP(pro[[#This Row],[Period]],Mapping!A:B,2,0)</f>
        <v>Q 1</v>
      </c>
      <c r="N2482"/>
    </row>
    <row r="2483" spans="1:14" ht="11.25" customHeight="1" x14ac:dyDescent="0.2">
      <c r="A2483" s="42" t="s">
        <v>42</v>
      </c>
      <c r="B2483" s="44" t="s">
        <v>30</v>
      </c>
      <c r="C2483" s="44" t="s">
        <v>57</v>
      </c>
      <c r="D2483" s="43">
        <v>100930.27699999999</v>
      </c>
      <c r="E2483" s="43">
        <v>-40661.536999999997</v>
      </c>
      <c r="F2483" s="45">
        <v>-20850</v>
      </c>
      <c r="G2483" s="45">
        <v>-84590</v>
      </c>
      <c r="H2483" s="45">
        <v>-20790</v>
      </c>
      <c r="I2483" s="55">
        <f>pro[[#This Row],[Admin expenses 3]]+pro[[#This Row],[Admin expenses 2]]+pro[[#This Row],[Admin expenses 1]]+pro[[#This Row],[COGS]]</f>
        <v>-166891.53700000001</v>
      </c>
      <c r="J2483" s="55">
        <f>pro[[#This Row],[Revenue]]+pro[[#This Row],[AdminExp]]</f>
        <v>-65961.260000000024</v>
      </c>
      <c r="K2483" s="83">
        <f>pro[[#This Row],[Profit]]/pro[[#This Row],[Revenue]]</f>
        <v>-0.65353293343284924</v>
      </c>
      <c r="L2483" s="56">
        <f t="shared" si="38"/>
        <v>3</v>
      </c>
      <c r="M2483" s="82" t="str">
        <f>"Q"&amp;" "&amp;VLOOKUP(pro[[#This Row],[Period]],Mapping!A:B,2,0)</f>
        <v>Q 1</v>
      </c>
      <c r="N2483"/>
    </row>
    <row r="2484" spans="1:14" ht="11.25" customHeight="1" x14ac:dyDescent="0.2">
      <c r="A2484" s="42" t="s">
        <v>42</v>
      </c>
      <c r="B2484" s="44" t="s">
        <v>30</v>
      </c>
      <c r="C2484" s="44" t="s">
        <v>58</v>
      </c>
      <c r="D2484" s="43">
        <v>169236.49400000001</v>
      </c>
      <c r="E2484" s="43">
        <v>-79135.160999999993</v>
      </c>
      <c r="F2484" s="45">
        <v>-90320</v>
      </c>
      <c r="G2484" s="45">
        <v>-34100</v>
      </c>
      <c r="H2484" s="45">
        <v>-38230</v>
      </c>
      <c r="I2484" s="55">
        <f>pro[[#This Row],[Admin expenses 3]]+pro[[#This Row],[Admin expenses 2]]+pro[[#This Row],[Admin expenses 1]]+pro[[#This Row],[COGS]]</f>
        <v>-241785.16099999999</v>
      </c>
      <c r="J2484" s="55">
        <f>pro[[#This Row],[Revenue]]+pro[[#This Row],[AdminExp]]</f>
        <v>-72548.666999999987</v>
      </c>
      <c r="K2484" s="83">
        <f>pro[[#This Row],[Profit]]/pro[[#This Row],[Revenue]]</f>
        <v>-0.42868216709807272</v>
      </c>
      <c r="L2484" s="56">
        <f t="shared" si="38"/>
        <v>3</v>
      </c>
      <c r="M2484" s="82" t="str">
        <f>"Q"&amp;" "&amp;VLOOKUP(pro[[#This Row],[Period]],Mapping!A:B,2,0)</f>
        <v>Q 1</v>
      </c>
      <c r="N2484"/>
    </row>
    <row r="2485" spans="1:14" ht="11.25" customHeight="1" x14ac:dyDescent="0.2">
      <c r="A2485" s="42" t="s">
        <v>42</v>
      </c>
      <c r="B2485" s="44" t="s">
        <v>30</v>
      </c>
      <c r="C2485" s="44" t="s">
        <v>59</v>
      </c>
      <c r="D2485" s="43">
        <v>168170.42199999999</v>
      </c>
      <c r="E2485" s="43">
        <v>-29759.708999999999</v>
      </c>
      <c r="F2485" s="45">
        <v>-88850</v>
      </c>
      <c r="G2485" s="45">
        <v>-41230</v>
      </c>
      <c r="H2485" s="45">
        <v>-13800</v>
      </c>
      <c r="I2485" s="55">
        <f>pro[[#This Row],[Admin expenses 3]]+pro[[#This Row],[Admin expenses 2]]+pro[[#This Row],[Admin expenses 1]]+pro[[#This Row],[COGS]]</f>
        <v>-173639.709</v>
      </c>
      <c r="J2485" s="55">
        <f>pro[[#This Row],[Revenue]]+pro[[#This Row],[AdminExp]]</f>
        <v>-5469.2870000000112</v>
      </c>
      <c r="K2485" s="83">
        <f>pro[[#This Row],[Profit]]/pro[[#This Row],[Revenue]]</f>
        <v>-3.2522288610300397E-2</v>
      </c>
      <c r="L2485" s="56">
        <f t="shared" si="38"/>
        <v>3</v>
      </c>
      <c r="M2485" s="82" t="str">
        <f>"Q"&amp;" "&amp;VLOOKUP(pro[[#This Row],[Period]],Mapping!A:B,2,0)</f>
        <v>Q 1</v>
      </c>
      <c r="N2485"/>
    </row>
    <row r="2486" spans="1:14" ht="11.25" customHeight="1" x14ac:dyDescent="0.2">
      <c r="A2486" s="42" t="s">
        <v>42</v>
      </c>
      <c r="B2486" s="44" t="s">
        <v>30</v>
      </c>
      <c r="C2486" s="44" t="s">
        <v>57</v>
      </c>
      <c r="D2486" s="43">
        <v>108690.72899999999</v>
      </c>
      <c r="E2486" s="43">
        <v>-73034.037999999986</v>
      </c>
      <c r="F2486" s="45">
        <v>-75160</v>
      </c>
      <c r="G2486" s="45">
        <v>-21330</v>
      </c>
      <c r="H2486" s="45">
        <v>-95170</v>
      </c>
      <c r="I2486" s="55">
        <f>pro[[#This Row],[Admin expenses 3]]+pro[[#This Row],[Admin expenses 2]]+pro[[#This Row],[Admin expenses 1]]+pro[[#This Row],[COGS]]</f>
        <v>-264694.038</v>
      </c>
      <c r="J2486" s="55">
        <f>pro[[#This Row],[Revenue]]+pro[[#This Row],[AdminExp]]</f>
        <v>-156003.30900000001</v>
      </c>
      <c r="K2486" s="83">
        <f>pro[[#This Row],[Profit]]/pro[[#This Row],[Revenue]]</f>
        <v>-1.4352954519239634</v>
      </c>
      <c r="L2486" s="56">
        <f t="shared" si="38"/>
        <v>3</v>
      </c>
      <c r="M2486" s="82" t="str">
        <f>"Q"&amp;" "&amp;VLOOKUP(pro[[#This Row],[Period]],Mapping!A:B,2,0)</f>
        <v>Q 1</v>
      </c>
      <c r="N2486"/>
    </row>
    <row r="2487" spans="1:14" ht="11.25" customHeight="1" x14ac:dyDescent="0.2">
      <c r="A2487" s="42" t="s">
        <v>42</v>
      </c>
      <c r="B2487" s="44" t="s">
        <v>30</v>
      </c>
      <c r="C2487" s="44" t="s">
        <v>58</v>
      </c>
      <c r="D2487" s="43">
        <v>99163.169000000009</v>
      </c>
      <c r="E2487" s="43">
        <v>-81949.244999999995</v>
      </c>
      <c r="F2487" s="45">
        <v>-74850</v>
      </c>
      <c r="G2487" s="45">
        <v>-12530</v>
      </c>
      <c r="H2487" s="45">
        <v>-49870</v>
      </c>
      <c r="I2487" s="55">
        <f>pro[[#This Row],[Admin expenses 3]]+pro[[#This Row],[Admin expenses 2]]+pro[[#This Row],[Admin expenses 1]]+pro[[#This Row],[COGS]]</f>
        <v>-219199.245</v>
      </c>
      <c r="J2487" s="55">
        <f>pro[[#This Row],[Revenue]]+pro[[#This Row],[AdminExp]]</f>
        <v>-120036.07599999999</v>
      </c>
      <c r="K2487" s="83">
        <f>pro[[#This Row],[Profit]]/pro[[#This Row],[Revenue]]</f>
        <v>-1.2104905199227747</v>
      </c>
      <c r="L2487" s="56">
        <f t="shared" si="38"/>
        <v>3</v>
      </c>
      <c r="M2487" s="82" t="str">
        <f>"Q"&amp;" "&amp;VLOOKUP(pro[[#This Row],[Period]],Mapping!A:B,2,0)</f>
        <v>Q 1</v>
      </c>
      <c r="N2487"/>
    </row>
    <row r="2488" spans="1:14" ht="11.25" customHeight="1" x14ac:dyDescent="0.2">
      <c r="A2488" s="42" t="s">
        <v>42</v>
      </c>
      <c r="B2488" s="44" t="s">
        <v>30</v>
      </c>
      <c r="C2488" s="44" t="s">
        <v>59</v>
      </c>
      <c r="D2488" s="43">
        <v>206257.198</v>
      </c>
      <c r="E2488" s="43">
        <v>-149776.508</v>
      </c>
      <c r="F2488" s="45">
        <v>-66770</v>
      </c>
      <c r="G2488" s="45">
        <v>-80370</v>
      </c>
      <c r="H2488" s="45">
        <v>-15060</v>
      </c>
      <c r="I2488" s="55">
        <f>pro[[#This Row],[Admin expenses 3]]+pro[[#This Row],[Admin expenses 2]]+pro[[#This Row],[Admin expenses 1]]+pro[[#This Row],[COGS]]</f>
        <v>-311976.50800000003</v>
      </c>
      <c r="J2488" s="55">
        <f>pro[[#This Row],[Revenue]]+pro[[#This Row],[AdminExp]]</f>
        <v>-105719.31000000003</v>
      </c>
      <c r="K2488" s="83">
        <f>pro[[#This Row],[Profit]]/pro[[#This Row],[Revenue]]</f>
        <v>-0.51256058467351051</v>
      </c>
      <c r="L2488" s="56">
        <f t="shared" si="38"/>
        <v>3</v>
      </c>
      <c r="M2488" s="82" t="str">
        <f>"Q"&amp;" "&amp;VLOOKUP(pro[[#This Row],[Period]],Mapping!A:B,2,0)</f>
        <v>Q 1</v>
      </c>
      <c r="N2488"/>
    </row>
    <row r="2489" spans="1:14" ht="11.25" customHeight="1" x14ac:dyDescent="0.2">
      <c r="A2489" s="42" t="s">
        <v>42</v>
      </c>
      <c r="B2489" s="44" t="s">
        <v>30</v>
      </c>
      <c r="C2489" s="44" t="s">
        <v>57</v>
      </c>
      <c r="D2489" s="43">
        <v>242597.97799999997</v>
      </c>
      <c r="E2489" s="43">
        <v>-135957.47199999998</v>
      </c>
      <c r="F2489" s="45">
        <v>-31700</v>
      </c>
      <c r="G2489" s="45">
        <v>-35640</v>
      </c>
      <c r="H2489" s="45">
        <v>-47890</v>
      </c>
      <c r="I2489" s="55">
        <f>pro[[#This Row],[Admin expenses 3]]+pro[[#This Row],[Admin expenses 2]]+pro[[#This Row],[Admin expenses 1]]+pro[[#This Row],[COGS]]</f>
        <v>-251187.47199999998</v>
      </c>
      <c r="J2489" s="55">
        <f>pro[[#This Row],[Revenue]]+pro[[#This Row],[AdminExp]]</f>
        <v>-8589.4940000000061</v>
      </c>
      <c r="K2489" s="83">
        <f>pro[[#This Row],[Profit]]/pro[[#This Row],[Revenue]]</f>
        <v>-3.5406288505834153E-2</v>
      </c>
      <c r="L2489" s="56">
        <f t="shared" si="38"/>
        <v>3</v>
      </c>
      <c r="M2489" s="82" t="str">
        <f>"Q"&amp;" "&amp;VLOOKUP(pro[[#This Row],[Period]],Mapping!A:B,2,0)</f>
        <v>Q 1</v>
      </c>
      <c r="N2489"/>
    </row>
    <row r="2490" spans="1:14" ht="11.25" customHeight="1" x14ac:dyDescent="0.2">
      <c r="A2490" s="42" t="s">
        <v>42</v>
      </c>
      <c r="B2490" s="44" t="s">
        <v>30</v>
      </c>
      <c r="C2490" s="44" t="s">
        <v>57</v>
      </c>
      <c r="D2490" s="43">
        <v>120576.16899999999</v>
      </c>
      <c r="E2490" s="43">
        <v>-78923.396999999997</v>
      </c>
      <c r="F2490" s="45">
        <v>-15130</v>
      </c>
      <c r="G2490" s="45">
        <v>-43190</v>
      </c>
      <c r="H2490" s="45">
        <v>-12610</v>
      </c>
      <c r="I2490" s="55">
        <f>pro[[#This Row],[Admin expenses 3]]+pro[[#This Row],[Admin expenses 2]]+pro[[#This Row],[Admin expenses 1]]+pro[[#This Row],[COGS]]</f>
        <v>-149853.397</v>
      </c>
      <c r="J2490" s="55">
        <f>pro[[#This Row],[Revenue]]+pro[[#This Row],[AdminExp]]</f>
        <v>-29277.228000000003</v>
      </c>
      <c r="K2490" s="83">
        <f>pro[[#This Row],[Profit]]/pro[[#This Row],[Revenue]]</f>
        <v>-0.24281106492942237</v>
      </c>
      <c r="L2490" s="56">
        <f t="shared" si="38"/>
        <v>3</v>
      </c>
      <c r="M2490" s="82" t="str">
        <f>"Q"&amp;" "&amp;VLOOKUP(pro[[#This Row],[Period]],Mapping!A:B,2,0)</f>
        <v>Q 1</v>
      </c>
      <c r="N2490"/>
    </row>
    <row r="2491" spans="1:14" ht="11.25" customHeight="1" x14ac:dyDescent="0.2">
      <c r="A2491" s="42" t="s">
        <v>42</v>
      </c>
      <c r="B2491" s="44" t="s">
        <v>30</v>
      </c>
      <c r="C2491" s="44" t="s">
        <v>57</v>
      </c>
      <c r="D2491" s="43">
        <v>334914.93</v>
      </c>
      <c r="E2491" s="43">
        <v>-58476.578999999998</v>
      </c>
      <c r="F2491" s="45">
        <v>-36630</v>
      </c>
      <c r="G2491" s="45">
        <v>-64880</v>
      </c>
      <c r="H2491" s="45">
        <v>-67150</v>
      </c>
      <c r="I2491" s="55">
        <f>pro[[#This Row],[Admin expenses 3]]+pro[[#This Row],[Admin expenses 2]]+pro[[#This Row],[Admin expenses 1]]+pro[[#This Row],[COGS]]</f>
        <v>-227136.579</v>
      </c>
      <c r="J2491" s="55">
        <f>pro[[#This Row],[Revenue]]+pro[[#This Row],[AdminExp]]</f>
        <v>107778.351</v>
      </c>
      <c r="K2491" s="83">
        <f>pro[[#This Row],[Profit]]/pro[[#This Row],[Revenue]]</f>
        <v>0.3218081409508976</v>
      </c>
      <c r="L2491" s="56">
        <f t="shared" si="38"/>
        <v>3</v>
      </c>
      <c r="M2491" s="82" t="str">
        <f>"Q"&amp;" "&amp;VLOOKUP(pro[[#This Row],[Period]],Mapping!A:B,2,0)</f>
        <v>Q 1</v>
      </c>
      <c r="N2491"/>
    </row>
    <row r="2492" spans="1:14" ht="11.25" customHeight="1" x14ac:dyDescent="0.2">
      <c r="A2492" s="42" t="s">
        <v>42</v>
      </c>
      <c r="B2492" s="44" t="s">
        <v>30</v>
      </c>
      <c r="C2492" s="44" t="s">
        <v>57</v>
      </c>
      <c r="D2492" s="43">
        <v>313024.84499999997</v>
      </c>
      <c r="E2492" s="43">
        <v>-50977.843000000001</v>
      </c>
      <c r="F2492" s="45">
        <v>-12740</v>
      </c>
      <c r="G2492" s="45">
        <v>-27020</v>
      </c>
      <c r="H2492" s="45">
        <v>-102750</v>
      </c>
      <c r="I2492" s="55">
        <f>pro[[#This Row],[Admin expenses 3]]+pro[[#This Row],[Admin expenses 2]]+pro[[#This Row],[Admin expenses 1]]+pro[[#This Row],[COGS]]</f>
        <v>-193487.84299999999</v>
      </c>
      <c r="J2492" s="55">
        <f>pro[[#This Row],[Revenue]]+pro[[#This Row],[AdminExp]]</f>
        <v>119537.00199999998</v>
      </c>
      <c r="K2492" s="83">
        <f>pro[[#This Row],[Profit]]/pro[[#This Row],[Revenue]]</f>
        <v>0.3818770423798149</v>
      </c>
      <c r="L2492" s="56">
        <f t="shared" si="38"/>
        <v>3</v>
      </c>
      <c r="M2492" s="82" t="str">
        <f>"Q"&amp;" "&amp;VLOOKUP(pro[[#This Row],[Period]],Mapping!A:B,2,0)</f>
        <v>Q 1</v>
      </c>
      <c r="N2492"/>
    </row>
    <row r="2493" spans="1:14" ht="11.25" customHeight="1" x14ac:dyDescent="0.2">
      <c r="A2493" s="42" t="s">
        <v>42</v>
      </c>
      <c r="B2493" s="44" t="s">
        <v>30</v>
      </c>
      <c r="C2493" s="44" t="s">
        <v>57</v>
      </c>
      <c r="D2493" s="43">
        <v>99512.566999999995</v>
      </c>
      <c r="E2493" s="43">
        <v>-17464.649999999998</v>
      </c>
      <c r="F2493" s="45">
        <v>-78620</v>
      </c>
      <c r="G2493" s="45">
        <v>-52370</v>
      </c>
      <c r="H2493" s="45">
        <v>-51770</v>
      </c>
      <c r="I2493" s="55">
        <f>pro[[#This Row],[Admin expenses 3]]+pro[[#This Row],[Admin expenses 2]]+pro[[#This Row],[Admin expenses 1]]+pro[[#This Row],[COGS]]</f>
        <v>-200224.65</v>
      </c>
      <c r="J2493" s="55">
        <f>pro[[#This Row],[Revenue]]+pro[[#This Row],[AdminExp]]</f>
        <v>-100712.083</v>
      </c>
      <c r="K2493" s="83">
        <f>pro[[#This Row],[Profit]]/pro[[#This Row],[Revenue]]</f>
        <v>-1.0120539147583241</v>
      </c>
      <c r="L2493" s="56">
        <f t="shared" si="38"/>
        <v>3</v>
      </c>
      <c r="M2493" s="82" t="str">
        <f>"Q"&amp;" "&amp;VLOOKUP(pro[[#This Row],[Period]],Mapping!A:B,2,0)</f>
        <v>Q 1</v>
      </c>
      <c r="N2493"/>
    </row>
    <row r="2494" spans="1:14" ht="11.25" customHeight="1" x14ac:dyDescent="0.2">
      <c r="A2494" s="42" t="s">
        <v>42</v>
      </c>
      <c r="B2494" s="44" t="s">
        <v>30</v>
      </c>
      <c r="C2494" s="44" t="s">
        <v>57</v>
      </c>
      <c r="D2494" s="43">
        <v>161077.42699999997</v>
      </c>
      <c r="E2494" s="43">
        <v>-102376.09199999999</v>
      </c>
      <c r="F2494" s="45">
        <v>-60530</v>
      </c>
      <c r="G2494" s="45">
        <v>-49030</v>
      </c>
      <c r="H2494" s="45">
        <v>-68160</v>
      </c>
      <c r="I2494" s="55">
        <f>pro[[#This Row],[Admin expenses 3]]+pro[[#This Row],[Admin expenses 2]]+pro[[#This Row],[Admin expenses 1]]+pro[[#This Row],[COGS]]</f>
        <v>-280096.092</v>
      </c>
      <c r="J2494" s="55">
        <f>pro[[#This Row],[Revenue]]+pro[[#This Row],[AdminExp]]</f>
        <v>-119018.66500000004</v>
      </c>
      <c r="K2494" s="83">
        <f>pro[[#This Row],[Profit]]/pro[[#This Row],[Revenue]]</f>
        <v>-0.73889102412841534</v>
      </c>
      <c r="L2494" s="56">
        <f t="shared" si="38"/>
        <v>3</v>
      </c>
      <c r="M2494" s="82" t="str">
        <f>"Q"&amp;" "&amp;VLOOKUP(pro[[#This Row],[Period]],Mapping!A:B,2,0)</f>
        <v>Q 1</v>
      </c>
      <c r="N2494"/>
    </row>
    <row r="2495" spans="1:14" ht="11.25" customHeight="1" x14ac:dyDescent="0.2">
      <c r="A2495" s="42" t="s">
        <v>42</v>
      </c>
      <c r="B2495" s="44" t="s">
        <v>30</v>
      </c>
      <c r="C2495" s="44" t="s">
        <v>57</v>
      </c>
      <c r="D2495" s="43">
        <v>79306.954999999987</v>
      </c>
      <c r="E2495" s="43">
        <v>-14691.838</v>
      </c>
      <c r="F2495" s="45">
        <v>-33990</v>
      </c>
      <c r="G2495" s="45">
        <v>-14540</v>
      </c>
      <c r="H2495" s="45">
        <v>-80290</v>
      </c>
      <c r="I2495" s="55">
        <f>pro[[#This Row],[Admin expenses 3]]+pro[[#This Row],[Admin expenses 2]]+pro[[#This Row],[Admin expenses 1]]+pro[[#This Row],[COGS]]</f>
        <v>-143511.83799999999</v>
      </c>
      <c r="J2495" s="55">
        <f>pro[[#This Row],[Revenue]]+pro[[#This Row],[AdminExp]]</f>
        <v>-64204.883000000002</v>
      </c>
      <c r="K2495" s="83">
        <f>pro[[#This Row],[Profit]]/pro[[#This Row],[Revenue]]</f>
        <v>-0.80957443139759955</v>
      </c>
      <c r="L2495" s="56">
        <f t="shared" si="38"/>
        <v>3</v>
      </c>
      <c r="M2495" s="82" t="str">
        <f>"Q"&amp;" "&amp;VLOOKUP(pro[[#This Row],[Period]],Mapping!A:B,2,0)</f>
        <v>Q 1</v>
      </c>
      <c r="N2495"/>
    </row>
    <row r="2496" spans="1:14" ht="11.25" customHeight="1" x14ac:dyDescent="0.2">
      <c r="A2496" s="42" t="s">
        <v>42</v>
      </c>
      <c r="B2496" s="44" t="s">
        <v>30</v>
      </c>
      <c r="C2496" s="44" t="s">
        <v>57</v>
      </c>
      <c r="D2496" s="43">
        <v>642691.67899999989</v>
      </c>
      <c r="E2496" s="43">
        <v>-70820.315999999992</v>
      </c>
      <c r="F2496" s="45">
        <v>-73640</v>
      </c>
      <c r="G2496" s="45">
        <v>-95890</v>
      </c>
      <c r="H2496" s="45">
        <v>-89540</v>
      </c>
      <c r="I2496" s="55">
        <f>pro[[#This Row],[Admin expenses 3]]+pro[[#This Row],[Admin expenses 2]]+pro[[#This Row],[Admin expenses 1]]+pro[[#This Row],[COGS]]</f>
        <v>-329890.31599999999</v>
      </c>
      <c r="J2496" s="55">
        <f>pro[[#This Row],[Revenue]]+pro[[#This Row],[AdminExp]]</f>
        <v>312801.3629999999</v>
      </c>
      <c r="K2496" s="83">
        <f>pro[[#This Row],[Profit]]/pro[[#This Row],[Revenue]]</f>
        <v>0.48670517017849851</v>
      </c>
      <c r="L2496" s="56">
        <f t="shared" si="38"/>
        <v>3</v>
      </c>
      <c r="M2496" s="82" t="str">
        <f>"Q"&amp;" "&amp;VLOOKUP(pro[[#This Row],[Period]],Mapping!A:B,2,0)</f>
        <v>Q 1</v>
      </c>
      <c r="N2496"/>
    </row>
    <row r="2497" spans="1:14" ht="11.25" customHeight="1" x14ac:dyDescent="0.2">
      <c r="A2497" s="42" t="s">
        <v>42</v>
      </c>
      <c r="B2497" s="44" t="s">
        <v>30</v>
      </c>
      <c r="C2497" s="44" t="s">
        <v>57</v>
      </c>
      <c r="D2497" s="43">
        <v>780582.52999999991</v>
      </c>
      <c r="E2497" s="43">
        <v>-111539.70099999999</v>
      </c>
      <c r="F2497" s="45">
        <v>-61480</v>
      </c>
      <c r="G2497" s="45">
        <v>-43810</v>
      </c>
      <c r="H2497" s="45">
        <v>-46200</v>
      </c>
      <c r="I2497" s="55">
        <f>pro[[#This Row],[Admin expenses 3]]+pro[[#This Row],[Admin expenses 2]]+pro[[#This Row],[Admin expenses 1]]+pro[[#This Row],[COGS]]</f>
        <v>-263029.701</v>
      </c>
      <c r="J2497" s="55">
        <f>pro[[#This Row],[Revenue]]+pro[[#This Row],[AdminExp]]</f>
        <v>517552.82899999991</v>
      </c>
      <c r="K2497" s="83">
        <f>pro[[#This Row],[Profit]]/pro[[#This Row],[Revenue]]</f>
        <v>0.66303409198768515</v>
      </c>
      <c r="L2497" s="56">
        <f t="shared" si="38"/>
        <v>3</v>
      </c>
      <c r="M2497" s="82" t="str">
        <f>"Q"&amp;" "&amp;VLOOKUP(pro[[#This Row],[Period]],Mapping!A:B,2,0)</f>
        <v>Q 1</v>
      </c>
      <c r="N2497"/>
    </row>
    <row r="2498" spans="1:14" ht="11.25" customHeight="1" x14ac:dyDescent="0.2">
      <c r="A2498" s="42" t="s">
        <v>42</v>
      </c>
      <c r="B2498" s="44" t="s">
        <v>30</v>
      </c>
      <c r="C2498" s="44" t="s">
        <v>57</v>
      </c>
      <c r="D2498" s="43">
        <v>879796.23199999996</v>
      </c>
      <c r="E2498" s="43">
        <v>-122581.52899999999</v>
      </c>
      <c r="F2498" s="45">
        <v>-73770</v>
      </c>
      <c r="G2498" s="45">
        <v>-77570</v>
      </c>
      <c r="H2498" s="45">
        <v>-80900</v>
      </c>
      <c r="I2498" s="55">
        <f>pro[[#This Row],[Admin expenses 3]]+pro[[#This Row],[Admin expenses 2]]+pro[[#This Row],[Admin expenses 1]]+pro[[#This Row],[COGS]]</f>
        <v>-354821.52899999998</v>
      </c>
      <c r="J2498" s="55">
        <f>pro[[#This Row],[Revenue]]+pro[[#This Row],[AdminExp]]</f>
        <v>524974.70299999998</v>
      </c>
      <c r="K2498" s="83">
        <f>pro[[#This Row],[Profit]]/pro[[#This Row],[Revenue]]</f>
        <v>0.5967003311739576</v>
      </c>
      <c r="L2498" s="56">
        <f t="shared" ref="L2498:L2561" si="39">MONTH(DATEVALUE(A2498&amp;"1"))</f>
        <v>3</v>
      </c>
      <c r="M2498" s="82" t="str">
        <f>"Q"&amp;" "&amp;VLOOKUP(pro[[#This Row],[Period]],Mapping!A:B,2,0)</f>
        <v>Q 1</v>
      </c>
      <c r="N2498"/>
    </row>
    <row r="2499" spans="1:14" ht="11.25" customHeight="1" x14ac:dyDescent="0.2">
      <c r="A2499" s="42" t="s">
        <v>42</v>
      </c>
      <c r="B2499" s="44" t="s">
        <v>30</v>
      </c>
      <c r="C2499" s="44" t="s">
        <v>57</v>
      </c>
      <c r="D2499" s="43">
        <v>92634.835999999996</v>
      </c>
      <c r="E2499" s="43">
        <v>-112271.70499999999</v>
      </c>
      <c r="F2499" s="45">
        <v>-30130</v>
      </c>
      <c r="G2499" s="45">
        <v>-98320</v>
      </c>
      <c r="H2499" s="45">
        <v>-15580</v>
      </c>
      <c r="I2499" s="55">
        <f>pro[[#This Row],[Admin expenses 3]]+pro[[#This Row],[Admin expenses 2]]+pro[[#This Row],[Admin expenses 1]]+pro[[#This Row],[COGS]]</f>
        <v>-256301.70499999999</v>
      </c>
      <c r="J2499" s="55">
        <f>pro[[#This Row],[Revenue]]+pro[[#This Row],[AdminExp]]</f>
        <v>-163666.86900000001</v>
      </c>
      <c r="K2499" s="83">
        <f>pro[[#This Row],[Profit]]/pro[[#This Row],[Revenue]]</f>
        <v>-1.7667961219254495</v>
      </c>
      <c r="L2499" s="56">
        <f t="shared" si="39"/>
        <v>3</v>
      </c>
      <c r="M2499" s="82" t="str">
        <f>"Q"&amp;" "&amp;VLOOKUP(pro[[#This Row],[Period]],Mapping!A:B,2,0)</f>
        <v>Q 1</v>
      </c>
      <c r="N2499"/>
    </row>
    <row r="2500" spans="1:14" ht="11.25" customHeight="1" x14ac:dyDescent="0.2">
      <c r="A2500" s="42" t="s">
        <v>42</v>
      </c>
      <c r="B2500" s="44" t="s">
        <v>30</v>
      </c>
      <c r="C2500" s="44" t="s">
        <v>57</v>
      </c>
      <c r="D2500" s="43">
        <v>166975.53599999999</v>
      </c>
      <c r="E2500" s="43">
        <v>-169157.20499999999</v>
      </c>
      <c r="F2500" s="45">
        <v>-12650</v>
      </c>
      <c r="G2500" s="45">
        <v>-53200</v>
      </c>
      <c r="H2500" s="45">
        <v>-52260</v>
      </c>
      <c r="I2500" s="55">
        <f>pro[[#This Row],[Admin expenses 3]]+pro[[#This Row],[Admin expenses 2]]+pro[[#This Row],[Admin expenses 1]]+pro[[#This Row],[COGS]]</f>
        <v>-287267.20499999996</v>
      </c>
      <c r="J2500" s="55">
        <f>pro[[#This Row],[Revenue]]+pro[[#This Row],[AdminExp]]</f>
        <v>-120291.66899999997</v>
      </c>
      <c r="K2500" s="83">
        <f>pro[[#This Row],[Profit]]/pro[[#This Row],[Revenue]]</f>
        <v>-0.72041492952596342</v>
      </c>
      <c r="L2500" s="56">
        <f t="shared" si="39"/>
        <v>3</v>
      </c>
      <c r="M2500" s="82" t="str">
        <f>"Q"&amp;" "&amp;VLOOKUP(pro[[#This Row],[Period]],Mapping!A:B,2,0)</f>
        <v>Q 1</v>
      </c>
      <c r="N2500"/>
    </row>
    <row r="2501" spans="1:14" ht="11.25" customHeight="1" x14ac:dyDescent="0.2">
      <c r="A2501" s="42" t="s">
        <v>42</v>
      </c>
      <c r="B2501" s="44" t="s">
        <v>30</v>
      </c>
      <c r="C2501" s="44" t="s">
        <v>57</v>
      </c>
      <c r="D2501" s="43">
        <v>101460.24699999999</v>
      </c>
      <c r="E2501" s="43">
        <v>-46417.076999999997</v>
      </c>
      <c r="F2501" s="45">
        <v>-21260</v>
      </c>
      <c r="G2501" s="45">
        <v>-105200</v>
      </c>
      <c r="H2501" s="45">
        <v>-46100</v>
      </c>
      <c r="I2501" s="55">
        <f>pro[[#This Row],[Admin expenses 3]]+pro[[#This Row],[Admin expenses 2]]+pro[[#This Row],[Admin expenses 1]]+pro[[#This Row],[COGS]]</f>
        <v>-218977.07699999999</v>
      </c>
      <c r="J2501" s="55">
        <f>pro[[#This Row],[Revenue]]+pro[[#This Row],[AdminExp]]</f>
        <v>-117516.83</v>
      </c>
      <c r="K2501" s="83">
        <f>pro[[#This Row],[Profit]]/pro[[#This Row],[Revenue]]</f>
        <v>-1.1582549173175185</v>
      </c>
      <c r="L2501" s="56">
        <f t="shared" si="39"/>
        <v>3</v>
      </c>
      <c r="M2501" s="82" t="str">
        <f>"Q"&amp;" "&amp;VLOOKUP(pro[[#This Row],[Period]],Mapping!A:B,2,0)</f>
        <v>Q 1</v>
      </c>
      <c r="N2501"/>
    </row>
    <row r="2502" spans="1:14" ht="11.25" customHeight="1" x14ac:dyDescent="0.2">
      <c r="A2502" s="42" t="s">
        <v>42</v>
      </c>
      <c r="B2502" s="44" t="s">
        <v>30</v>
      </c>
      <c r="C2502" s="44" t="s">
        <v>57</v>
      </c>
      <c r="D2502" s="43">
        <v>53279.904999999992</v>
      </c>
      <c r="E2502" s="43">
        <v>-31241.153999999999</v>
      </c>
      <c r="F2502" s="45">
        <v>-50720</v>
      </c>
      <c r="G2502" s="45">
        <v>-13250</v>
      </c>
      <c r="H2502" s="45">
        <v>-39980</v>
      </c>
      <c r="I2502" s="55">
        <f>pro[[#This Row],[Admin expenses 3]]+pro[[#This Row],[Admin expenses 2]]+pro[[#This Row],[Admin expenses 1]]+pro[[#This Row],[COGS]]</f>
        <v>-135191.15400000001</v>
      </c>
      <c r="J2502" s="55">
        <f>pro[[#This Row],[Revenue]]+pro[[#This Row],[AdminExp]]</f>
        <v>-81911.249000000011</v>
      </c>
      <c r="K2502" s="83">
        <f>pro[[#This Row],[Profit]]/pro[[#This Row],[Revenue]]</f>
        <v>-1.5373760332342938</v>
      </c>
      <c r="L2502" s="56">
        <f t="shared" si="39"/>
        <v>3</v>
      </c>
      <c r="M2502" s="82" t="str">
        <f>"Q"&amp;" "&amp;VLOOKUP(pro[[#This Row],[Period]],Mapping!A:B,2,0)</f>
        <v>Q 1</v>
      </c>
      <c r="N2502"/>
    </row>
    <row r="2503" spans="1:14" ht="11.25" customHeight="1" x14ac:dyDescent="0.2">
      <c r="A2503" s="42" t="s">
        <v>42</v>
      </c>
      <c r="B2503" s="44" t="s">
        <v>30</v>
      </c>
      <c r="C2503" s="44" t="s">
        <v>57</v>
      </c>
      <c r="D2503" s="43">
        <v>17675.475999999999</v>
      </c>
      <c r="E2503" s="43">
        <v>-7237.6009999999997</v>
      </c>
      <c r="F2503" s="45">
        <v>-85000</v>
      </c>
      <c r="G2503" s="45">
        <v>-96450</v>
      </c>
      <c r="H2503" s="45">
        <v>-84650</v>
      </c>
      <c r="I2503" s="55">
        <f>pro[[#This Row],[Admin expenses 3]]+pro[[#This Row],[Admin expenses 2]]+pro[[#This Row],[Admin expenses 1]]+pro[[#This Row],[COGS]]</f>
        <v>-273337.60100000002</v>
      </c>
      <c r="J2503" s="55">
        <f>pro[[#This Row],[Revenue]]+pro[[#This Row],[AdminExp]]</f>
        <v>-255662.12500000003</v>
      </c>
      <c r="K2503" s="83">
        <f>pro[[#This Row],[Profit]]/pro[[#This Row],[Revenue]]</f>
        <v>-14.46422857296743</v>
      </c>
      <c r="L2503" s="56">
        <f t="shared" si="39"/>
        <v>3</v>
      </c>
      <c r="M2503" s="82" t="str">
        <f>"Q"&amp;" "&amp;VLOOKUP(pro[[#This Row],[Period]],Mapping!A:B,2,0)</f>
        <v>Q 1</v>
      </c>
      <c r="N2503"/>
    </row>
    <row r="2504" spans="1:14" ht="11.25" customHeight="1" x14ac:dyDescent="0.2">
      <c r="A2504" s="42" t="s">
        <v>42</v>
      </c>
      <c r="B2504" s="44" t="s">
        <v>30</v>
      </c>
      <c r="C2504" s="44" t="s">
        <v>57</v>
      </c>
      <c r="D2504" s="43">
        <v>288997.91899999999</v>
      </c>
      <c r="E2504" s="43">
        <v>-68336.134999999995</v>
      </c>
      <c r="F2504" s="45">
        <v>-62000</v>
      </c>
      <c r="G2504" s="45">
        <v>-55430</v>
      </c>
      <c r="H2504" s="45">
        <v>-65110</v>
      </c>
      <c r="I2504" s="55">
        <f>pro[[#This Row],[Admin expenses 3]]+pro[[#This Row],[Admin expenses 2]]+pro[[#This Row],[Admin expenses 1]]+pro[[#This Row],[COGS]]</f>
        <v>-250876.13500000001</v>
      </c>
      <c r="J2504" s="55">
        <f>pro[[#This Row],[Revenue]]+pro[[#This Row],[AdminExp]]</f>
        <v>38121.783999999985</v>
      </c>
      <c r="K2504" s="83">
        <f>pro[[#This Row],[Profit]]/pro[[#This Row],[Revenue]]</f>
        <v>0.13191023704222585</v>
      </c>
      <c r="L2504" s="56">
        <f t="shared" si="39"/>
        <v>3</v>
      </c>
      <c r="M2504" s="82" t="str">
        <f>"Q"&amp;" "&amp;VLOOKUP(pro[[#This Row],[Period]],Mapping!A:B,2,0)</f>
        <v>Q 1</v>
      </c>
      <c r="N2504"/>
    </row>
    <row r="2505" spans="1:14" ht="11.25" customHeight="1" x14ac:dyDescent="0.2">
      <c r="A2505" s="42" t="s">
        <v>42</v>
      </c>
      <c r="B2505" s="44" t="s">
        <v>30</v>
      </c>
      <c r="C2505" s="44" t="s">
        <v>57</v>
      </c>
      <c r="D2505" s="43">
        <v>21474.060999999998</v>
      </c>
      <c r="E2505" s="43">
        <v>-17046.931999999997</v>
      </c>
      <c r="F2505" s="45">
        <v>-96630</v>
      </c>
      <c r="G2505" s="45">
        <v>-28320</v>
      </c>
      <c r="H2505" s="45">
        <v>-57020</v>
      </c>
      <c r="I2505" s="55">
        <f>pro[[#This Row],[Admin expenses 3]]+pro[[#This Row],[Admin expenses 2]]+pro[[#This Row],[Admin expenses 1]]+pro[[#This Row],[COGS]]</f>
        <v>-199016.932</v>
      </c>
      <c r="J2505" s="55">
        <f>pro[[#This Row],[Revenue]]+pro[[#This Row],[AdminExp]]</f>
        <v>-177542.87100000001</v>
      </c>
      <c r="K2505" s="83">
        <f>pro[[#This Row],[Profit]]/pro[[#This Row],[Revenue]]</f>
        <v>-8.2677827449591401</v>
      </c>
      <c r="L2505" s="56">
        <f t="shared" si="39"/>
        <v>3</v>
      </c>
      <c r="M2505" s="82" t="str">
        <f>"Q"&amp;" "&amp;VLOOKUP(pro[[#This Row],[Period]],Mapping!A:B,2,0)</f>
        <v>Q 1</v>
      </c>
      <c r="N2505"/>
    </row>
    <row r="2506" spans="1:14" ht="11.25" customHeight="1" x14ac:dyDescent="0.2">
      <c r="A2506" s="42" t="s">
        <v>42</v>
      </c>
      <c r="B2506" s="44" t="s">
        <v>30</v>
      </c>
      <c r="C2506" s="44" t="s">
        <v>57</v>
      </c>
      <c r="D2506" s="43">
        <v>40390.391999999993</v>
      </c>
      <c r="E2506" s="43">
        <v>-9419.6619999999984</v>
      </c>
      <c r="F2506" s="45">
        <v>-59620</v>
      </c>
      <c r="G2506" s="45">
        <v>-56100</v>
      </c>
      <c r="H2506" s="45">
        <v>-33600</v>
      </c>
      <c r="I2506" s="55">
        <f>pro[[#This Row],[Admin expenses 3]]+pro[[#This Row],[Admin expenses 2]]+pro[[#This Row],[Admin expenses 1]]+pro[[#This Row],[COGS]]</f>
        <v>-158739.66200000001</v>
      </c>
      <c r="J2506" s="55">
        <f>pro[[#This Row],[Revenue]]+pro[[#This Row],[AdminExp]]</f>
        <v>-118349.27000000002</v>
      </c>
      <c r="K2506" s="83">
        <f>pro[[#This Row],[Profit]]/pro[[#This Row],[Revenue]]</f>
        <v>-2.930134225981269</v>
      </c>
      <c r="L2506" s="56">
        <f t="shared" si="39"/>
        <v>3</v>
      </c>
      <c r="M2506" s="82" t="str">
        <f>"Q"&amp;" "&amp;VLOOKUP(pro[[#This Row],[Period]],Mapping!A:B,2,0)</f>
        <v>Q 1</v>
      </c>
      <c r="N2506"/>
    </row>
    <row r="2507" spans="1:14" ht="11.25" customHeight="1" x14ac:dyDescent="0.2">
      <c r="A2507" s="42" t="s">
        <v>42</v>
      </c>
      <c r="B2507" s="44" t="s">
        <v>30</v>
      </c>
      <c r="C2507" s="44" t="s">
        <v>57</v>
      </c>
      <c r="D2507" s="43">
        <v>64887.36099999999</v>
      </c>
      <c r="E2507" s="43">
        <v>-5465.6209999999992</v>
      </c>
      <c r="F2507" s="45">
        <v>-41200</v>
      </c>
      <c r="G2507" s="45">
        <v>-38320</v>
      </c>
      <c r="H2507" s="45">
        <v>-20710</v>
      </c>
      <c r="I2507" s="55">
        <f>pro[[#This Row],[Admin expenses 3]]+pro[[#This Row],[Admin expenses 2]]+pro[[#This Row],[Admin expenses 1]]+pro[[#This Row],[COGS]]</f>
        <v>-105695.621</v>
      </c>
      <c r="J2507" s="55">
        <f>pro[[#This Row],[Revenue]]+pro[[#This Row],[AdminExp]]</f>
        <v>-40808.260000000009</v>
      </c>
      <c r="K2507" s="83">
        <f>pro[[#This Row],[Profit]]/pro[[#This Row],[Revenue]]</f>
        <v>-0.62890922625131906</v>
      </c>
      <c r="L2507" s="56">
        <f t="shared" si="39"/>
        <v>3</v>
      </c>
      <c r="M2507" s="82" t="str">
        <f>"Q"&amp;" "&amp;VLOOKUP(pro[[#This Row],[Period]],Mapping!A:B,2,0)</f>
        <v>Q 1</v>
      </c>
      <c r="N2507"/>
    </row>
    <row r="2508" spans="1:14" ht="11.25" customHeight="1" x14ac:dyDescent="0.2">
      <c r="A2508" s="42" t="s">
        <v>42</v>
      </c>
      <c r="B2508" s="44" t="s">
        <v>30</v>
      </c>
      <c r="C2508" s="44" t="s">
        <v>57</v>
      </c>
      <c r="D2508" s="43">
        <v>280505.28100000002</v>
      </c>
      <c r="E2508" s="43">
        <v>-65003.273999999998</v>
      </c>
      <c r="F2508" s="45">
        <v>-59350</v>
      </c>
      <c r="G2508" s="45">
        <v>-23370</v>
      </c>
      <c r="H2508" s="45">
        <v>-85030</v>
      </c>
      <c r="I2508" s="55">
        <f>pro[[#This Row],[Admin expenses 3]]+pro[[#This Row],[Admin expenses 2]]+pro[[#This Row],[Admin expenses 1]]+pro[[#This Row],[COGS]]</f>
        <v>-232753.274</v>
      </c>
      <c r="J2508" s="55">
        <f>pro[[#This Row],[Revenue]]+pro[[#This Row],[AdminExp]]</f>
        <v>47752.007000000012</v>
      </c>
      <c r="K2508" s="83">
        <f>pro[[#This Row],[Profit]]/pro[[#This Row],[Revenue]]</f>
        <v>0.17023567909225926</v>
      </c>
      <c r="L2508" s="56">
        <f t="shared" si="39"/>
        <v>3</v>
      </c>
      <c r="M2508" s="82" t="str">
        <f>"Q"&amp;" "&amp;VLOOKUP(pro[[#This Row],[Period]],Mapping!A:B,2,0)</f>
        <v>Q 1</v>
      </c>
      <c r="N2508"/>
    </row>
    <row r="2509" spans="1:14" ht="11.25" customHeight="1" x14ac:dyDescent="0.2">
      <c r="A2509" s="42" t="s">
        <v>42</v>
      </c>
      <c r="B2509" s="44" t="s">
        <v>30</v>
      </c>
      <c r="C2509" s="44" t="s">
        <v>57</v>
      </c>
      <c r="D2509" s="43">
        <v>60416.922999999995</v>
      </c>
      <c r="E2509" s="43">
        <v>-6426.3919999999989</v>
      </c>
      <c r="F2509" s="45">
        <v>-77570</v>
      </c>
      <c r="G2509" s="45">
        <v>-93740</v>
      </c>
      <c r="H2509" s="45">
        <v>-59950</v>
      </c>
      <c r="I2509" s="55">
        <f>pro[[#This Row],[Admin expenses 3]]+pro[[#This Row],[Admin expenses 2]]+pro[[#This Row],[Admin expenses 1]]+pro[[#This Row],[COGS]]</f>
        <v>-237686.39199999999</v>
      </c>
      <c r="J2509" s="55">
        <f>pro[[#This Row],[Revenue]]+pro[[#This Row],[AdminExp]]</f>
        <v>-177269.46899999998</v>
      </c>
      <c r="K2509" s="83">
        <f>pro[[#This Row],[Profit]]/pro[[#This Row],[Revenue]]</f>
        <v>-2.9341029002751431</v>
      </c>
      <c r="L2509" s="56">
        <f t="shared" si="39"/>
        <v>3</v>
      </c>
      <c r="M2509" s="82" t="str">
        <f>"Q"&amp;" "&amp;VLOOKUP(pro[[#This Row],[Period]],Mapping!A:B,2,0)</f>
        <v>Q 1</v>
      </c>
      <c r="N2509"/>
    </row>
    <row r="2510" spans="1:14" ht="11.25" customHeight="1" x14ac:dyDescent="0.2">
      <c r="A2510" s="42" t="s">
        <v>42</v>
      </c>
      <c r="B2510" s="44" t="s">
        <v>30</v>
      </c>
      <c r="C2510" s="44" t="s">
        <v>57</v>
      </c>
      <c r="D2510" s="43">
        <v>59946.270999999993</v>
      </c>
      <c r="E2510" s="43">
        <v>-21865.745999999999</v>
      </c>
      <c r="F2510" s="45">
        <v>-94380</v>
      </c>
      <c r="G2510" s="45">
        <v>-80300</v>
      </c>
      <c r="H2510" s="45">
        <v>-80210</v>
      </c>
      <c r="I2510" s="55">
        <f>pro[[#This Row],[Admin expenses 3]]+pro[[#This Row],[Admin expenses 2]]+pro[[#This Row],[Admin expenses 1]]+pro[[#This Row],[COGS]]</f>
        <v>-276755.74599999998</v>
      </c>
      <c r="J2510" s="55">
        <f>pro[[#This Row],[Revenue]]+pro[[#This Row],[AdminExp]]</f>
        <v>-216809.47499999998</v>
      </c>
      <c r="K2510" s="83">
        <f>pro[[#This Row],[Profit]]/pro[[#This Row],[Revenue]]</f>
        <v>-3.6167299714105652</v>
      </c>
      <c r="L2510" s="56">
        <f t="shared" si="39"/>
        <v>3</v>
      </c>
      <c r="M2510" s="82" t="str">
        <f>"Q"&amp;" "&amp;VLOOKUP(pro[[#This Row],[Period]],Mapping!A:B,2,0)</f>
        <v>Q 1</v>
      </c>
      <c r="N2510"/>
    </row>
    <row r="2511" spans="1:14" ht="11.25" customHeight="1" x14ac:dyDescent="0.2">
      <c r="A2511" s="42" t="s">
        <v>42</v>
      </c>
      <c r="B2511" s="44" t="s">
        <v>30</v>
      </c>
      <c r="C2511" s="44" t="s">
        <v>57</v>
      </c>
      <c r="D2511" s="43">
        <v>63121.695</v>
      </c>
      <c r="E2511" s="43">
        <v>-16075.415999999999</v>
      </c>
      <c r="F2511" s="45">
        <v>-105960</v>
      </c>
      <c r="G2511" s="45">
        <v>-96590</v>
      </c>
      <c r="H2511" s="45">
        <v>-76110</v>
      </c>
      <c r="I2511" s="55">
        <f>pro[[#This Row],[Admin expenses 3]]+pro[[#This Row],[Admin expenses 2]]+pro[[#This Row],[Admin expenses 1]]+pro[[#This Row],[COGS]]</f>
        <v>-294735.41600000003</v>
      </c>
      <c r="J2511" s="55">
        <f>pro[[#This Row],[Revenue]]+pro[[#This Row],[AdminExp]]</f>
        <v>-231613.72100000002</v>
      </c>
      <c r="K2511" s="83">
        <f>pro[[#This Row],[Profit]]/pro[[#This Row],[Revenue]]</f>
        <v>-3.669320366000945</v>
      </c>
      <c r="L2511" s="56">
        <f t="shared" si="39"/>
        <v>3</v>
      </c>
      <c r="M2511" s="82" t="str">
        <f>"Q"&amp;" "&amp;VLOOKUP(pro[[#This Row],[Period]],Mapping!A:B,2,0)</f>
        <v>Q 1</v>
      </c>
      <c r="N2511"/>
    </row>
    <row r="2512" spans="1:14" ht="11.25" customHeight="1" x14ac:dyDescent="0.2">
      <c r="A2512" s="42" t="s">
        <v>42</v>
      </c>
      <c r="B2512" s="44" t="s">
        <v>30</v>
      </c>
      <c r="C2512" s="44" t="s">
        <v>57</v>
      </c>
      <c r="D2512" s="43">
        <v>258307.11199999996</v>
      </c>
      <c r="E2512" s="43">
        <v>-101337.565</v>
      </c>
      <c r="F2512" s="45">
        <v>-91230</v>
      </c>
      <c r="G2512" s="45">
        <v>-32800</v>
      </c>
      <c r="H2512" s="45">
        <v>-73060</v>
      </c>
      <c r="I2512" s="55">
        <f>pro[[#This Row],[Admin expenses 3]]+pro[[#This Row],[Admin expenses 2]]+pro[[#This Row],[Admin expenses 1]]+pro[[#This Row],[COGS]]</f>
        <v>-298427.565</v>
      </c>
      <c r="J2512" s="55">
        <f>pro[[#This Row],[Revenue]]+pro[[#This Row],[AdminExp]]</f>
        <v>-40120.453000000038</v>
      </c>
      <c r="K2512" s="83">
        <f>pro[[#This Row],[Profit]]/pro[[#This Row],[Revenue]]</f>
        <v>-0.15532074471104784</v>
      </c>
      <c r="L2512" s="56">
        <f t="shared" si="39"/>
        <v>3</v>
      </c>
      <c r="M2512" s="82" t="str">
        <f>"Q"&amp;" "&amp;VLOOKUP(pro[[#This Row],[Period]],Mapping!A:B,2,0)</f>
        <v>Q 1</v>
      </c>
      <c r="N2512"/>
    </row>
    <row r="2513" spans="1:14" ht="11.25" customHeight="1" x14ac:dyDescent="0.2">
      <c r="A2513" s="42" t="s">
        <v>42</v>
      </c>
      <c r="B2513" s="44" t="s">
        <v>32</v>
      </c>
      <c r="C2513" s="44" t="s">
        <v>57</v>
      </c>
      <c r="D2513" s="43">
        <v>-820.6099999999999</v>
      </c>
      <c r="E2513" s="43">
        <v>209.22299999999998</v>
      </c>
      <c r="F2513" s="45">
        <v>-23390</v>
      </c>
      <c r="G2513" s="45">
        <v>-89410</v>
      </c>
      <c r="H2513" s="45">
        <v>-15350</v>
      </c>
      <c r="I2513" s="55">
        <f>pro[[#This Row],[Admin expenses 3]]+pro[[#This Row],[Admin expenses 2]]+pro[[#This Row],[Admin expenses 1]]+pro[[#This Row],[COGS]]</f>
        <v>-127940.777</v>
      </c>
      <c r="J2513" s="55">
        <f>pro[[#This Row],[Revenue]]+pro[[#This Row],[AdminExp]]</f>
        <v>-128761.387</v>
      </c>
      <c r="K2513" s="83">
        <f>pro[[#This Row],[Profit]]/pro[[#This Row],[Revenue]]</f>
        <v>156.90935645434496</v>
      </c>
      <c r="L2513" s="56">
        <f t="shared" si="39"/>
        <v>3</v>
      </c>
      <c r="M2513" s="82" t="str">
        <f>"Q"&amp;" "&amp;VLOOKUP(pro[[#This Row],[Period]],Mapping!A:B,2,0)</f>
        <v>Q 1</v>
      </c>
      <c r="N2513"/>
    </row>
    <row r="2514" spans="1:14" ht="11.25" customHeight="1" x14ac:dyDescent="0.2">
      <c r="A2514" s="42" t="s">
        <v>42</v>
      </c>
      <c r="B2514" s="44" t="s">
        <v>32</v>
      </c>
      <c r="C2514" s="44" t="s">
        <v>57</v>
      </c>
      <c r="D2514" s="43">
        <v>1354605.0630000001</v>
      </c>
      <c r="E2514" s="43">
        <v>-641464.85199999996</v>
      </c>
      <c r="F2514" s="45">
        <v>-37240</v>
      </c>
      <c r="G2514" s="45">
        <v>-93520</v>
      </c>
      <c r="H2514" s="45">
        <v>-89990</v>
      </c>
      <c r="I2514" s="55">
        <f>pro[[#This Row],[Admin expenses 3]]+pro[[#This Row],[Admin expenses 2]]+pro[[#This Row],[Admin expenses 1]]+pro[[#This Row],[COGS]]</f>
        <v>-862214.85199999996</v>
      </c>
      <c r="J2514" s="55">
        <f>pro[[#This Row],[Revenue]]+pro[[#This Row],[AdminExp]]</f>
        <v>492390.21100000013</v>
      </c>
      <c r="K2514" s="83">
        <f>pro[[#This Row],[Profit]]/pro[[#This Row],[Revenue]]</f>
        <v>0.3634935557597278</v>
      </c>
      <c r="L2514" s="56">
        <f t="shared" si="39"/>
        <v>3</v>
      </c>
      <c r="M2514" s="82" t="str">
        <f>"Q"&amp;" "&amp;VLOOKUP(pro[[#This Row],[Period]],Mapping!A:B,2,0)</f>
        <v>Q 1</v>
      </c>
      <c r="N2514"/>
    </row>
    <row r="2515" spans="1:14" ht="11.25" customHeight="1" x14ac:dyDescent="0.2">
      <c r="A2515" s="42" t="s">
        <v>42</v>
      </c>
      <c r="B2515" s="44" t="s">
        <v>32</v>
      </c>
      <c r="C2515" s="44" t="s">
        <v>58</v>
      </c>
      <c r="D2515" s="43">
        <v>-945595.32899999991</v>
      </c>
      <c r="E2515" s="43">
        <v>65169.572999999997</v>
      </c>
      <c r="F2515" s="45">
        <v>-59370</v>
      </c>
      <c r="G2515" s="45">
        <v>-26530</v>
      </c>
      <c r="H2515" s="45">
        <v>-102660</v>
      </c>
      <c r="I2515" s="55">
        <f>pro[[#This Row],[Admin expenses 3]]+pro[[#This Row],[Admin expenses 2]]+pro[[#This Row],[Admin expenses 1]]+pro[[#This Row],[COGS]]</f>
        <v>-123390.427</v>
      </c>
      <c r="J2515" s="55">
        <f>pro[[#This Row],[Revenue]]+pro[[#This Row],[AdminExp]]</f>
        <v>-1068985.7559999998</v>
      </c>
      <c r="K2515" s="83">
        <f>pro[[#This Row],[Profit]]/pro[[#This Row],[Revenue]]</f>
        <v>1.1304896748279094</v>
      </c>
      <c r="L2515" s="56">
        <f t="shared" si="39"/>
        <v>3</v>
      </c>
      <c r="M2515" s="82" t="str">
        <f>"Q"&amp;" "&amp;VLOOKUP(pro[[#This Row],[Period]],Mapping!A:B,2,0)</f>
        <v>Q 1</v>
      </c>
      <c r="N2515"/>
    </row>
    <row r="2516" spans="1:14" ht="11.25" customHeight="1" x14ac:dyDescent="0.2">
      <c r="A2516" s="42" t="s">
        <v>42</v>
      </c>
      <c r="B2516" s="44" t="s">
        <v>32</v>
      </c>
      <c r="C2516" s="44" t="s">
        <v>59</v>
      </c>
      <c r="D2516" s="43">
        <v>589830.10799999989</v>
      </c>
      <c r="E2516" s="43">
        <v>-427268.19799999997</v>
      </c>
      <c r="F2516" s="45">
        <v>-89070</v>
      </c>
      <c r="G2516" s="45">
        <v>-106370</v>
      </c>
      <c r="H2516" s="45">
        <v>-15350</v>
      </c>
      <c r="I2516" s="55">
        <f>pro[[#This Row],[Admin expenses 3]]+pro[[#This Row],[Admin expenses 2]]+pro[[#This Row],[Admin expenses 1]]+pro[[#This Row],[COGS]]</f>
        <v>-638058.19799999997</v>
      </c>
      <c r="J2516" s="55">
        <f>pro[[#This Row],[Revenue]]+pro[[#This Row],[AdminExp]]</f>
        <v>-48228.090000000084</v>
      </c>
      <c r="K2516" s="83">
        <f>pro[[#This Row],[Profit]]/pro[[#This Row],[Revenue]]</f>
        <v>-8.1766070171514701E-2</v>
      </c>
      <c r="L2516" s="56">
        <f t="shared" si="39"/>
        <v>3</v>
      </c>
      <c r="M2516" s="82" t="str">
        <f>"Q"&amp;" "&amp;VLOOKUP(pro[[#This Row],[Period]],Mapping!A:B,2,0)</f>
        <v>Q 1</v>
      </c>
      <c r="N2516"/>
    </row>
    <row r="2517" spans="1:14" ht="11.25" customHeight="1" x14ac:dyDescent="0.2">
      <c r="A2517" s="42" t="s">
        <v>42</v>
      </c>
      <c r="B2517" s="44" t="s">
        <v>32</v>
      </c>
      <c r="C2517" s="44" t="s">
        <v>57</v>
      </c>
      <c r="D2517" s="43">
        <v>433886.73299999995</v>
      </c>
      <c r="E2517" s="43">
        <v>-318444.06999999995</v>
      </c>
      <c r="F2517" s="45">
        <v>-28020</v>
      </c>
      <c r="G2517" s="45">
        <v>-58360</v>
      </c>
      <c r="H2517" s="45">
        <v>-23440</v>
      </c>
      <c r="I2517" s="55">
        <f>pro[[#This Row],[Admin expenses 3]]+pro[[#This Row],[Admin expenses 2]]+pro[[#This Row],[Admin expenses 1]]+pro[[#This Row],[COGS]]</f>
        <v>-428264.06999999995</v>
      </c>
      <c r="J2517" s="55">
        <f>pro[[#This Row],[Revenue]]+pro[[#This Row],[AdminExp]]</f>
        <v>5622.6630000000005</v>
      </c>
      <c r="K2517" s="83">
        <f>pro[[#This Row],[Profit]]/pro[[#This Row],[Revenue]]</f>
        <v>1.2958826745228002E-2</v>
      </c>
      <c r="L2517" s="56">
        <f t="shared" si="39"/>
        <v>3</v>
      </c>
      <c r="M2517" s="82" t="str">
        <f>"Q"&amp;" "&amp;VLOOKUP(pro[[#This Row],[Period]],Mapping!A:B,2,0)</f>
        <v>Q 1</v>
      </c>
      <c r="N2517"/>
    </row>
    <row r="2518" spans="1:14" ht="11.25" customHeight="1" x14ac:dyDescent="0.2">
      <c r="A2518" s="42" t="s">
        <v>42</v>
      </c>
      <c r="B2518" s="44" t="s">
        <v>32</v>
      </c>
      <c r="C2518" s="44" t="s">
        <v>57</v>
      </c>
      <c r="D2518" s="43">
        <v>23330.957999999999</v>
      </c>
      <c r="E2518" s="43">
        <v>-23959.865999999998</v>
      </c>
      <c r="F2518" s="45">
        <v>-21720</v>
      </c>
      <c r="G2518" s="45">
        <v>-74080</v>
      </c>
      <c r="H2518" s="45">
        <v>-67570</v>
      </c>
      <c r="I2518" s="55">
        <f>pro[[#This Row],[Admin expenses 3]]+pro[[#This Row],[Admin expenses 2]]+pro[[#This Row],[Admin expenses 1]]+pro[[#This Row],[COGS]]</f>
        <v>-187329.86600000001</v>
      </c>
      <c r="J2518" s="55">
        <f>pro[[#This Row],[Revenue]]+pro[[#This Row],[AdminExp]]</f>
        <v>-163998.908</v>
      </c>
      <c r="K2518" s="83">
        <f>pro[[#This Row],[Profit]]/pro[[#This Row],[Revenue]]</f>
        <v>-7.0292402052243208</v>
      </c>
      <c r="L2518" s="56">
        <f t="shared" si="39"/>
        <v>3</v>
      </c>
      <c r="M2518" s="82" t="str">
        <f>"Q"&amp;" "&amp;VLOOKUP(pro[[#This Row],[Period]],Mapping!A:B,2,0)</f>
        <v>Q 1</v>
      </c>
      <c r="N2518"/>
    </row>
    <row r="2519" spans="1:14" ht="11.25" customHeight="1" x14ac:dyDescent="0.2">
      <c r="A2519" s="42" t="s">
        <v>42</v>
      </c>
      <c r="B2519" s="44" t="s">
        <v>32</v>
      </c>
      <c r="C2519" s="44" t="s">
        <v>57</v>
      </c>
      <c r="D2519" s="43">
        <v>104607.60799999999</v>
      </c>
      <c r="E2519" s="43">
        <v>-73942.441999999995</v>
      </c>
      <c r="F2519" s="45">
        <v>-14160</v>
      </c>
      <c r="G2519" s="45">
        <v>-29930</v>
      </c>
      <c r="H2519" s="45">
        <v>-33740</v>
      </c>
      <c r="I2519" s="55">
        <f>pro[[#This Row],[Admin expenses 3]]+pro[[#This Row],[Admin expenses 2]]+pro[[#This Row],[Admin expenses 1]]+pro[[#This Row],[COGS]]</f>
        <v>-151772.44199999998</v>
      </c>
      <c r="J2519" s="55">
        <f>pro[[#This Row],[Revenue]]+pro[[#This Row],[AdminExp]]</f>
        <v>-47164.833999999988</v>
      </c>
      <c r="K2519" s="83">
        <f>pro[[#This Row],[Profit]]/pro[[#This Row],[Revenue]]</f>
        <v>-0.45087384083956866</v>
      </c>
      <c r="L2519" s="56">
        <f t="shared" si="39"/>
        <v>3</v>
      </c>
      <c r="M2519" s="82" t="str">
        <f>"Q"&amp;" "&amp;VLOOKUP(pro[[#This Row],[Period]],Mapping!A:B,2,0)</f>
        <v>Q 1</v>
      </c>
      <c r="N2519"/>
    </row>
    <row r="2520" spans="1:14" ht="11.25" customHeight="1" x14ac:dyDescent="0.2">
      <c r="A2520" s="42" t="s">
        <v>42</v>
      </c>
      <c r="B2520" s="44" t="s">
        <v>32</v>
      </c>
      <c r="C2520" s="44" t="s">
        <v>57</v>
      </c>
      <c r="D2520" s="43">
        <v>594782.54499999993</v>
      </c>
      <c r="E2520" s="43">
        <v>-24660.852999999999</v>
      </c>
      <c r="F2520" s="45">
        <v>-34160</v>
      </c>
      <c r="G2520" s="45">
        <v>-44800</v>
      </c>
      <c r="H2520" s="45">
        <v>-93480</v>
      </c>
      <c r="I2520" s="55">
        <f>pro[[#This Row],[Admin expenses 3]]+pro[[#This Row],[Admin expenses 2]]+pro[[#This Row],[Admin expenses 1]]+pro[[#This Row],[COGS]]</f>
        <v>-197100.853</v>
      </c>
      <c r="J2520" s="55">
        <f>pro[[#This Row],[Revenue]]+pro[[#This Row],[AdminExp]]</f>
        <v>397681.69199999992</v>
      </c>
      <c r="K2520" s="83">
        <f>pro[[#This Row],[Profit]]/pro[[#This Row],[Revenue]]</f>
        <v>0.66861695142718081</v>
      </c>
      <c r="L2520" s="56">
        <f t="shared" si="39"/>
        <v>3</v>
      </c>
      <c r="M2520" s="82" t="str">
        <f>"Q"&amp;" "&amp;VLOOKUP(pro[[#This Row],[Period]],Mapping!A:B,2,0)</f>
        <v>Q 1</v>
      </c>
      <c r="N2520"/>
    </row>
    <row r="2521" spans="1:14" ht="11.25" customHeight="1" x14ac:dyDescent="0.2">
      <c r="A2521" s="42" t="s">
        <v>42</v>
      </c>
      <c r="B2521" s="44" t="s">
        <v>32</v>
      </c>
      <c r="C2521" s="44" t="s">
        <v>57</v>
      </c>
      <c r="D2521" s="43">
        <v>79766.805999999997</v>
      </c>
      <c r="E2521" s="43">
        <v>-6071.722999999999</v>
      </c>
      <c r="F2521" s="45">
        <v>-91900</v>
      </c>
      <c r="G2521" s="45">
        <v>-44900</v>
      </c>
      <c r="H2521" s="45">
        <v>-85750</v>
      </c>
      <c r="I2521" s="55">
        <f>pro[[#This Row],[Admin expenses 3]]+pro[[#This Row],[Admin expenses 2]]+pro[[#This Row],[Admin expenses 1]]+pro[[#This Row],[COGS]]</f>
        <v>-228621.723</v>
      </c>
      <c r="J2521" s="55">
        <f>pro[[#This Row],[Revenue]]+pro[[#This Row],[AdminExp]]</f>
        <v>-148854.91700000002</v>
      </c>
      <c r="K2521" s="83">
        <f>pro[[#This Row],[Profit]]/pro[[#This Row],[Revenue]]</f>
        <v>-1.8661260800639305</v>
      </c>
      <c r="L2521" s="56">
        <f t="shared" si="39"/>
        <v>3</v>
      </c>
      <c r="M2521" s="82" t="str">
        <f>"Q"&amp;" "&amp;VLOOKUP(pro[[#This Row],[Period]],Mapping!A:B,2,0)</f>
        <v>Q 1</v>
      </c>
      <c r="N2521"/>
    </row>
    <row r="2522" spans="1:14" ht="11.25" customHeight="1" x14ac:dyDescent="0.2">
      <c r="A2522" s="42" t="s">
        <v>42</v>
      </c>
      <c r="B2522" s="44" t="s">
        <v>32</v>
      </c>
      <c r="C2522" s="44" t="s">
        <v>58</v>
      </c>
      <c r="D2522" s="43">
        <v>109407.732</v>
      </c>
      <c r="E2522" s="43">
        <v>-7120.3859999999995</v>
      </c>
      <c r="F2522" s="45">
        <v>-104540</v>
      </c>
      <c r="G2522" s="45">
        <v>-74430</v>
      </c>
      <c r="H2522" s="45">
        <v>-44900</v>
      </c>
      <c r="I2522" s="55">
        <f>pro[[#This Row],[Admin expenses 3]]+pro[[#This Row],[Admin expenses 2]]+pro[[#This Row],[Admin expenses 1]]+pro[[#This Row],[COGS]]</f>
        <v>-230990.386</v>
      </c>
      <c r="J2522" s="55">
        <f>pro[[#This Row],[Revenue]]+pro[[#This Row],[AdminExp]]</f>
        <v>-121582.65399999999</v>
      </c>
      <c r="K2522" s="83">
        <f>pro[[#This Row],[Profit]]/pro[[#This Row],[Revenue]]</f>
        <v>-1.1112802703925897</v>
      </c>
      <c r="L2522" s="56">
        <f t="shared" si="39"/>
        <v>3</v>
      </c>
      <c r="M2522" s="82" t="str">
        <f>"Q"&amp;" "&amp;VLOOKUP(pro[[#This Row],[Period]],Mapping!A:B,2,0)</f>
        <v>Q 1</v>
      </c>
      <c r="N2522"/>
    </row>
    <row r="2523" spans="1:14" ht="11.25" customHeight="1" x14ac:dyDescent="0.2">
      <c r="A2523" s="42" t="s">
        <v>42</v>
      </c>
      <c r="B2523" s="44" t="s">
        <v>32</v>
      </c>
      <c r="C2523" s="44" t="s">
        <v>59</v>
      </c>
      <c r="D2523" s="43">
        <v>596108.63899999997</v>
      </c>
      <c r="E2523" s="43">
        <v>-41413.805999999997</v>
      </c>
      <c r="F2523" s="45">
        <v>-90210</v>
      </c>
      <c r="G2523" s="45">
        <v>-89270</v>
      </c>
      <c r="H2523" s="45">
        <v>-79200</v>
      </c>
      <c r="I2523" s="55">
        <f>pro[[#This Row],[Admin expenses 3]]+pro[[#This Row],[Admin expenses 2]]+pro[[#This Row],[Admin expenses 1]]+pro[[#This Row],[COGS]]</f>
        <v>-300093.80599999998</v>
      </c>
      <c r="J2523" s="55">
        <f>pro[[#This Row],[Revenue]]+pro[[#This Row],[AdminExp]]</f>
        <v>296014.83299999998</v>
      </c>
      <c r="K2523" s="83">
        <f>pro[[#This Row],[Profit]]/pro[[#This Row],[Revenue]]</f>
        <v>0.49657866642660753</v>
      </c>
      <c r="L2523" s="56">
        <f t="shared" si="39"/>
        <v>3</v>
      </c>
      <c r="M2523" s="82" t="str">
        <f>"Q"&amp;" "&amp;VLOOKUP(pro[[#This Row],[Period]],Mapping!A:B,2,0)</f>
        <v>Q 1</v>
      </c>
      <c r="N2523"/>
    </row>
    <row r="2524" spans="1:14" ht="11.25" customHeight="1" x14ac:dyDescent="0.2">
      <c r="A2524" s="42" t="s">
        <v>42</v>
      </c>
      <c r="B2524" s="44" t="s">
        <v>32</v>
      </c>
      <c r="C2524" s="44" t="s">
        <v>57</v>
      </c>
      <c r="D2524" s="43">
        <v>-10879.253000000001</v>
      </c>
      <c r="E2524" s="43">
        <v>247.00199999999998</v>
      </c>
      <c r="F2524" s="45">
        <v>-68250</v>
      </c>
      <c r="G2524" s="45">
        <v>-38300</v>
      </c>
      <c r="H2524" s="45">
        <v>-60060</v>
      </c>
      <c r="I2524" s="55">
        <f>pro[[#This Row],[Admin expenses 3]]+pro[[#This Row],[Admin expenses 2]]+pro[[#This Row],[Admin expenses 1]]+pro[[#This Row],[COGS]]</f>
        <v>-166362.99799999999</v>
      </c>
      <c r="J2524" s="55">
        <f>pro[[#This Row],[Revenue]]+pro[[#This Row],[AdminExp]]</f>
        <v>-177242.25099999999</v>
      </c>
      <c r="K2524" s="83">
        <f>pro[[#This Row],[Profit]]/pro[[#This Row],[Revenue]]</f>
        <v>16.291766631403828</v>
      </c>
      <c r="L2524" s="56">
        <f t="shared" si="39"/>
        <v>3</v>
      </c>
      <c r="M2524" s="82" t="str">
        <f>"Q"&amp;" "&amp;VLOOKUP(pro[[#This Row],[Period]],Mapping!A:B,2,0)</f>
        <v>Q 1</v>
      </c>
      <c r="N2524"/>
    </row>
    <row r="2525" spans="1:14" ht="11.25" customHeight="1" x14ac:dyDescent="0.2">
      <c r="A2525" s="42" t="s">
        <v>42</v>
      </c>
      <c r="B2525" s="44" t="s">
        <v>32</v>
      </c>
      <c r="C2525" s="44" t="s">
        <v>57</v>
      </c>
      <c r="D2525" s="43">
        <v>-1638.8119999999999</v>
      </c>
      <c r="E2525" s="43">
        <v>79.051000000000002</v>
      </c>
      <c r="F2525" s="45">
        <v>-80940</v>
      </c>
      <c r="G2525" s="45">
        <v>-16080</v>
      </c>
      <c r="H2525" s="45">
        <v>-79130</v>
      </c>
      <c r="I2525" s="55">
        <f>pro[[#This Row],[Admin expenses 3]]+pro[[#This Row],[Admin expenses 2]]+pro[[#This Row],[Admin expenses 1]]+pro[[#This Row],[COGS]]</f>
        <v>-176070.94899999999</v>
      </c>
      <c r="J2525" s="55">
        <f>pro[[#This Row],[Revenue]]+pro[[#This Row],[AdminExp]]</f>
        <v>-177709.761</v>
      </c>
      <c r="K2525" s="83">
        <f>pro[[#This Row],[Profit]]/pro[[#This Row],[Revenue]]</f>
        <v>108.43816191240973</v>
      </c>
      <c r="L2525" s="56">
        <f t="shared" si="39"/>
        <v>3</v>
      </c>
      <c r="M2525" s="82" t="str">
        <f>"Q"&amp;" "&amp;VLOOKUP(pro[[#This Row],[Period]],Mapping!A:B,2,0)</f>
        <v>Q 1</v>
      </c>
      <c r="N2525"/>
    </row>
    <row r="2526" spans="1:14" ht="11.25" customHeight="1" x14ac:dyDescent="0.2">
      <c r="A2526" s="42" t="s">
        <v>42</v>
      </c>
      <c r="B2526" s="44" t="s">
        <v>32</v>
      </c>
      <c r="C2526" s="44" t="s">
        <v>57</v>
      </c>
      <c r="D2526" s="43">
        <v>25853.925999999999</v>
      </c>
      <c r="E2526" s="43">
        <v>-12957.370999999999</v>
      </c>
      <c r="F2526" s="45">
        <v>-65600</v>
      </c>
      <c r="G2526" s="45">
        <v>-42240</v>
      </c>
      <c r="H2526" s="45">
        <v>-55140</v>
      </c>
      <c r="I2526" s="55">
        <f>pro[[#This Row],[Admin expenses 3]]+pro[[#This Row],[Admin expenses 2]]+pro[[#This Row],[Admin expenses 1]]+pro[[#This Row],[COGS]]</f>
        <v>-175937.37099999998</v>
      </c>
      <c r="J2526" s="55">
        <f>pro[[#This Row],[Revenue]]+pro[[#This Row],[AdminExp]]</f>
        <v>-150083.44499999998</v>
      </c>
      <c r="K2526" s="83">
        <f>pro[[#This Row],[Profit]]/pro[[#This Row],[Revenue]]</f>
        <v>-5.8050543271455171</v>
      </c>
      <c r="L2526" s="56">
        <f t="shared" si="39"/>
        <v>3</v>
      </c>
      <c r="M2526" s="82" t="str">
        <f>"Q"&amp;" "&amp;VLOOKUP(pro[[#This Row],[Period]],Mapping!A:B,2,0)</f>
        <v>Q 1</v>
      </c>
      <c r="N2526"/>
    </row>
    <row r="2527" spans="1:14" ht="11.25" customHeight="1" x14ac:dyDescent="0.2">
      <c r="A2527" s="42" t="s">
        <v>42</v>
      </c>
      <c r="B2527" s="44" t="s">
        <v>32</v>
      </c>
      <c r="C2527" s="44" t="s">
        <v>58</v>
      </c>
      <c r="D2527" s="43">
        <v>8519.6440000000002</v>
      </c>
      <c r="E2527" s="43">
        <v>-2343.7329999999997</v>
      </c>
      <c r="F2527" s="45">
        <v>-46840</v>
      </c>
      <c r="G2527" s="45">
        <v>-26920</v>
      </c>
      <c r="H2527" s="45">
        <v>-49970</v>
      </c>
      <c r="I2527" s="55">
        <f>pro[[#This Row],[Admin expenses 3]]+pro[[#This Row],[Admin expenses 2]]+pro[[#This Row],[Admin expenses 1]]+pro[[#This Row],[COGS]]</f>
        <v>-126073.73299999999</v>
      </c>
      <c r="J2527" s="55">
        <f>pro[[#This Row],[Revenue]]+pro[[#This Row],[AdminExp]]</f>
        <v>-117554.08899999999</v>
      </c>
      <c r="K2527" s="83">
        <f>pro[[#This Row],[Profit]]/pro[[#This Row],[Revenue]]</f>
        <v>-13.798004822736724</v>
      </c>
      <c r="L2527" s="56">
        <f t="shared" si="39"/>
        <v>3</v>
      </c>
      <c r="M2527" s="82" t="str">
        <f>"Q"&amp;" "&amp;VLOOKUP(pro[[#This Row],[Period]],Mapping!A:B,2,0)</f>
        <v>Q 1</v>
      </c>
      <c r="N2527"/>
    </row>
    <row r="2528" spans="1:14" ht="11.25" customHeight="1" x14ac:dyDescent="0.2">
      <c r="A2528" s="42" t="s">
        <v>42</v>
      </c>
      <c r="B2528" s="44" t="s">
        <v>32</v>
      </c>
      <c r="C2528" s="44" t="s">
        <v>59</v>
      </c>
      <c r="D2528" s="43">
        <v>16900.576000000001</v>
      </c>
      <c r="E2528" s="43">
        <v>-7572.6419999999989</v>
      </c>
      <c r="F2528" s="45">
        <v>-81750</v>
      </c>
      <c r="G2528" s="45">
        <v>-72340</v>
      </c>
      <c r="H2528" s="45">
        <v>-92910</v>
      </c>
      <c r="I2528" s="55">
        <f>pro[[#This Row],[Admin expenses 3]]+pro[[#This Row],[Admin expenses 2]]+pro[[#This Row],[Admin expenses 1]]+pro[[#This Row],[COGS]]</f>
        <v>-254572.64199999999</v>
      </c>
      <c r="J2528" s="55">
        <f>pro[[#This Row],[Revenue]]+pro[[#This Row],[AdminExp]]</f>
        <v>-237672.06599999999</v>
      </c>
      <c r="K2528" s="83">
        <f>pro[[#This Row],[Profit]]/pro[[#This Row],[Revenue]]</f>
        <v>-14.06295655248673</v>
      </c>
      <c r="L2528" s="56">
        <f t="shared" si="39"/>
        <v>3</v>
      </c>
      <c r="M2528" s="82" t="str">
        <f>"Q"&amp;" "&amp;VLOOKUP(pro[[#This Row],[Period]],Mapping!A:B,2,0)</f>
        <v>Q 1</v>
      </c>
      <c r="N2528"/>
    </row>
    <row r="2529" spans="1:14" ht="11.25" customHeight="1" x14ac:dyDescent="0.2">
      <c r="A2529" s="42" t="s">
        <v>42</v>
      </c>
      <c r="B2529" s="44" t="s">
        <v>32</v>
      </c>
      <c r="C2529" s="44" t="s">
        <v>57</v>
      </c>
      <c r="D2529" s="43">
        <v>15762.683999999997</v>
      </c>
      <c r="E2529" s="43">
        <v>-12370.287999999999</v>
      </c>
      <c r="F2529" s="45">
        <v>-35550</v>
      </c>
      <c r="G2529" s="45">
        <v>-78890</v>
      </c>
      <c r="H2529" s="45">
        <v>-23430</v>
      </c>
      <c r="I2529" s="55">
        <f>pro[[#This Row],[Admin expenses 3]]+pro[[#This Row],[Admin expenses 2]]+pro[[#This Row],[Admin expenses 1]]+pro[[#This Row],[COGS]]</f>
        <v>-150240.288</v>
      </c>
      <c r="J2529" s="55">
        <f>pro[[#This Row],[Revenue]]+pro[[#This Row],[AdminExp]]</f>
        <v>-134477.60399999999</v>
      </c>
      <c r="K2529" s="83">
        <f>pro[[#This Row],[Profit]]/pro[[#This Row],[Revenue]]</f>
        <v>-8.5313899587151543</v>
      </c>
      <c r="L2529" s="56">
        <f t="shared" si="39"/>
        <v>3</v>
      </c>
      <c r="M2529" s="82" t="str">
        <f>"Q"&amp;" "&amp;VLOOKUP(pro[[#This Row],[Period]],Mapping!A:B,2,0)</f>
        <v>Q 1</v>
      </c>
      <c r="N2529"/>
    </row>
    <row r="2530" spans="1:14" ht="11.25" customHeight="1" x14ac:dyDescent="0.2">
      <c r="A2530" s="42" t="s">
        <v>42</v>
      </c>
      <c r="B2530" s="44" t="s">
        <v>32</v>
      </c>
      <c r="C2530" s="44" t="s">
        <v>57</v>
      </c>
      <c r="D2530" s="43">
        <v>16741.885999999999</v>
      </c>
      <c r="E2530" s="43">
        <v>-10894.359</v>
      </c>
      <c r="F2530" s="45">
        <v>-40450</v>
      </c>
      <c r="G2530" s="45">
        <v>-102680</v>
      </c>
      <c r="H2530" s="45">
        <v>-62880</v>
      </c>
      <c r="I2530" s="55">
        <f>pro[[#This Row],[Admin expenses 3]]+pro[[#This Row],[Admin expenses 2]]+pro[[#This Row],[Admin expenses 1]]+pro[[#This Row],[COGS]]</f>
        <v>-216904.359</v>
      </c>
      <c r="J2530" s="55">
        <f>pro[[#This Row],[Revenue]]+pro[[#This Row],[AdminExp]]</f>
        <v>-200162.473</v>
      </c>
      <c r="K2530" s="83">
        <f>pro[[#This Row],[Profit]]/pro[[#This Row],[Revenue]]</f>
        <v>-11.955789986862891</v>
      </c>
      <c r="L2530" s="56">
        <f t="shared" si="39"/>
        <v>3</v>
      </c>
      <c r="M2530" s="82" t="str">
        <f>"Q"&amp;" "&amp;VLOOKUP(pro[[#This Row],[Period]],Mapping!A:B,2,0)</f>
        <v>Q 1</v>
      </c>
      <c r="N2530"/>
    </row>
    <row r="2531" spans="1:14" ht="11.25" customHeight="1" x14ac:dyDescent="0.2">
      <c r="A2531" s="42" t="s">
        <v>42</v>
      </c>
      <c r="B2531" s="44" t="s">
        <v>32</v>
      </c>
      <c r="C2531" s="44" t="s">
        <v>58</v>
      </c>
      <c r="D2531" s="43">
        <v>12322.722999999998</v>
      </c>
      <c r="E2531" s="43">
        <v>-10361.232</v>
      </c>
      <c r="F2531" s="45">
        <v>-34150</v>
      </c>
      <c r="G2531" s="45">
        <v>-98040</v>
      </c>
      <c r="H2531" s="45">
        <v>-87040</v>
      </c>
      <c r="I2531" s="55">
        <f>pro[[#This Row],[Admin expenses 3]]+pro[[#This Row],[Admin expenses 2]]+pro[[#This Row],[Admin expenses 1]]+pro[[#This Row],[COGS]]</f>
        <v>-229591.23199999999</v>
      </c>
      <c r="J2531" s="55">
        <f>pro[[#This Row],[Revenue]]+pro[[#This Row],[AdminExp]]</f>
        <v>-217268.50899999999</v>
      </c>
      <c r="K2531" s="83">
        <f>pro[[#This Row],[Profit]]/pro[[#This Row],[Revenue]]</f>
        <v>-17.631533955603807</v>
      </c>
      <c r="L2531" s="56">
        <f t="shared" si="39"/>
        <v>3</v>
      </c>
      <c r="M2531" s="82" t="str">
        <f>"Q"&amp;" "&amp;VLOOKUP(pro[[#This Row],[Period]],Mapping!A:B,2,0)</f>
        <v>Q 1</v>
      </c>
      <c r="N2531"/>
    </row>
    <row r="2532" spans="1:14" ht="11.25" customHeight="1" x14ac:dyDescent="0.2">
      <c r="A2532" s="42" t="s">
        <v>42</v>
      </c>
      <c r="B2532" s="44" t="s">
        <v>32</v>
      </c>
      <c r="C2532" s="44" t="s">
        <v>59</v>
      </c>
      <c r="D2532" s="43">
        <v>345063.65600000002</v>
      </c>
      <c r="E2532" s="43">
        <v>-67857.167000000001</v>
      </c>
      <c r="F2532" s="45">
        <v>-41310</v>
      </c>
      <c r="G2532" s="45">
        <v>-87170</v>
      </c>
      <c r="H2532" s="45">
        <v>-94370</v>
      </c>
      <c r="I2532" s="55">
        <f>pro[[#This Row],[Admin expenses 3]]+pro[[#This Row],[Admin expenses 2]]+pro[[#This Row],[Admin expenses 1]]+pro[[#This Row],[COGS]]</f>
        <v>-290707.16700000002</v>
      </c>
      <c r="J2532" s="55">
        <f>pro[[#This Row],[Revenue]]+pro[[#This Row],[AdminExp]]</f>
        <v>54356.489000000001</v>
      </c>
      <c r="K2532" s="83">
        <f>pro[[#This Row],[Profit]]/pro[[#This Row],[Revenue]]</f>
        <v>0.15752597543915201</v>
      </c>
      <c r="L2532" s="56">
        <f t="shared" si="39"/>
        <v>3</v>
      </c>
      <c r="M2532" s="82" t="str">
        <f>"Q"&amp;" "&amp;VLOOKUP(pro[[#This Row],[Period]],Mapping!A:B,2,0)</f>
        <v>Q 1</v>
      </c>
      <c r="N2532"/>
    </row>
    <row r="2533" spans="1:14" ht="11.25" customHeight="1" x14ac:dyDescent="0.2">
      <c r="A2533" s="42" t="s">
        <v>42</v>
      </c>
      <c r="B2533" s="44" t="s">
        <v>32</v>
      </c>
      <c r="C2533" s="44" t="s">
        <v>57</v>
      </c>
      <c r="D2533" s="43">
        <v>-314.79699999999997</v>
      </c>
      <c r="E2533" s="43">
        <v>173.404</v>
      </c>
      <c r="F2533" s="45">
        <v>-104130</v>
      </c>
      <c r="G2533" s="45">
        <v>-83030</v>
      </c>
      <c r="H2533" s="45">
        <v>-49900</v>
      </c>
      <c r="I2533" s="55">
        <f>pro[[#This Row],[Admin expenses 3]]+pro[[#This Row],[Admin expenses 2]]+pro[[#This Row],[Admin expenses 1]]+pro[[#This Row],[COGS]]</f>
        <v>-236886.59599999999</v>
      </c>
      <c r="J2533" s="55">
        <f>pro[[#This Row],[Revenue]]+pro[[#This Row],[AdminExp]]</f>
        <v>-237201.39299999998</v>
      </c>
      <c r="K2533" s="83">
        <f>pro[[#This Row],[Profit]]/pro[[#This Row],[Revenue]]</f>
        <v>753.50588792142241</v>
      </c>
      <c r="L2533" s="56">
        <f t="shared" si="39"/>
        <v>3</v>
      </c>
      <c r="M2533" s="82" t="str">
        <f>"Q"&amp;" "&amp;VLOOKUP(pro[[#This Row],[Period]],Mapping!A:B,2,0)</f>
        <v>Q 1</v>
      </c>
      <c r="N2533"/>
    </row>
    <row r="2534" spans="1:14" ht="11.25" customHeight="1" x14ac:dyDescent="0.2">
      <c r="A2534" s="42" t="s">
        <v>42</v>
      </c>
      <c r="B2534" s="44" t="s">
        <v>32</v>
      </c>
      <c r="C2534" s="44" t="s">
        <v>57</v>
      </c>
      <c r="D2534" s="43">
        <v>-1672.867</v>
      </c>
      <c r="E2534" s="43">
        <v>981.31600000000003</v>
      </c>
      <c r="F2534" s="45">
        <v>-38890</v>
      </c>
      <c r="G2534" s="45">
        <v>-87120</v>
      </c>
      <c r="H2534" s="45">
        <v>-21150</v>
      </c>
      <c r="I2534" s="55">
        <f>pro[[#This Row],[Admin expenses 3]]+pro[[#This Row],[Admin expenses 2]]+pro[[#This Row],[Admin expenses 1]]+pro[[#This Row],[COGS]]</f>
        <v>-146178.68400000001</v>
      </c>
      <c r="J2534" s="55">
        <f>pro[[#This Row],[Revenue]]+pro[[#This Row],[AdminExp]]</f>
        <v>-147851.55100000001</v>
      </c>
      <c r="K2534" s="83">
        <f>pro[[#This Row],[Profit]]/pro[[#This Row],[Revenue]]</f>
        <v>88.382131394785119</v>
      </c>
      <c r="L2534" s="56">
        <f t="shared" si="39"/>
        <v>3</v>
      </c>
      <c r="M2534" s="82" t="str">
        <f>"Q"&amp;" "&amp;VLOOKUP(pro[[#This Row],[Period]],Mapping!A:B,2,0)</f>
        <v>Q 1</v>
      </c>
      <c r="N2534"/>
    </row>
    <row r="2535" spans="1:14" ht="11.25" customHeight="1" x14ac:dyDescent="0.2">
      <c r="A2535" s="42" t="s">
        <v>42</v>
      </c>
      <c r="B2535" s="44" t="s">
        <v>32</v>
      </c>
      <c r="C2535" s="44" t="s">
        <v>57</v>
      </c>
      <c r="D2535" s="43">
        <v>-389.291</v>
      </c>
      <c r="E2535" s="43">
        <v>247.50599999999997</v>
      </c>
      <c r="F2535" s="45">
        <v>-43040</v>
      </c>
      <c r="G2535" s="45">
        <v>-68390</v>
      </c>
      <c r="H2535" s="45">
        <v>-17820</v>
      </c>
      <c r="I2535" s="55">
        <f>pro[[#This Row],[Admin expenses 3]]+pro[[#This Row],[Admin expenses 2]]+pro[[#This Row],[Admin expenses 1]]+pro[[#This Row],[COGS]]</f>
        <v>-129002.49400000001</v>
      </c>
      <c r="J2535" s="55">
        <f>pro[[#This Row],[Revenue]]+pro[[#This Row],[AdminExp]]</f>
        <v>-129391.785</v>
      </c>
      <c r="K2535" s="83">
        <f>pro[[#This Row],[Profit]]/pro[[#This Row],[Revenue]]</f>
        <v>332.37805394935924</v>
      </c>
      <c r="L2535" s="56">
        <f t="shared" si="39"/>
        <v>3</v>
      </c>
      <c r="M2535" s="82" t="str">
        <f>"Q"&amp;" "&amp;VLOOKUP(pro[[#This Row],[Period]],Mapping!A:B,2,0)</f>
        <v>Q 1</v>
      </c>
      <c r="N2535"/>
    </row>
    <row r="2536" spans="1:14" ht="11.25" customHeight="1" x14ac:dyDescent="0.2">
      <c r="A2536" s="42" t="s">
        <v>42</v>
      </c>
      <c r="B2536" s="44" t="s">
        <v>32</v>
      </c>
      <c r="C2536" s="44" t="s">
        <v>58</v>
      </c>
      <c r="D2536" s="43">
        <v>482568.114</v>
      </c>
      <c r="E2536" s="43">
        <v>-148245.61499999999</v>
      </c>
      <c r="F2536" s="45">
        <v>-14940</v>
      </c>
      <c r="G2536" s="45">
        <v>-95290</v>
      </c>
      <c r="H2536" s="45">
        <v>-58110</v>
      </c>
      <c r="I2536" s="55">
        <f>pro[[#This Row],[Admin expenses 3]]+pro[[#This Row],[Admin expenses 2]]+pro[[#This Row],[Admin expenses 1]]+pro[[#This Row],[COGS]]</f>
        <v>-316585.61499999999</v>
      </c>
      <c r="J2536" s="55">
        <f>pro[[#This Row],[Revenue]]+pro[[#This Row],[AdminExp]]</f>
        <v>165982.49900000001</v>
      </c>
      <c r="K2536" s="83">
        <f>pro[[#This Row],[Profit]]/pro[[#This Row],[Revenue]]</f>
        <v>0.34395662329235455</v>
      </c>
      <c r="L2536" s="56">
        <f t="shared" si="39"/>
        <v>3</v>
      </c>
      <c r="M2536" s="82" t="str">
        <f>"Q"&amp;" "&amp;VLOOKUP(pro[[#This Row],[Period]],Mapping!A:B,2,0)</f>
        <v>Q 1</v>
      </c>
      <c r="N2536"/>
    </row>
    <row r="2537" spans="1:14" ht="11.25" customHeight="1" x14ac:dyDescent="0.2">
      <c r="A2537" s="42" t="s">
        <v>42</v>
      </c>
      <c r="B2537" s="44" t="s">
        <v>32</v>
      </c>
      <c r="C2537" s="44" t="s">
        <v>59</v>
      </c>
      <c r="D2537" s="43">
        <v>112303.849</v>
      </c>
      <c r="E2537" s="43">
        <v>-27418.824999999997</v>
      </c>
      <c r="F2537" s="45">
        <v>-51950</v>
      </c>
      <c r="G2537" s="45">
        <v>-88990</v>
      </c>
      <c r="H2537" s="45">
        <v>-60040</v>
      </c>
      <c r="I2537" s="55">
        <f>pro[[#This Row],[Admin expenses 3]]+pro[[#This Row],[Admin expenses 2]]+pro[[#This Row],[Admin expenses 1]]+pro[[#This Row],[COGS]]</f>
        <v>-228398.82500000001</v>
      </c>
      <c r="J2537" s="55">
        <f>pro[[#This Row],[Revenue]]+pro[[#This Row],[AdminExp]]</f>
        <v>-116094.97600000001</v>
      </c>
      <c r="K2537" s="83">
        <f>pro[[#This Row],[Profit]]/pro[[#This Row],[Revenue]]</f>
        <v>-1.0337577655063275</v>
      </c>
      <c r="L2537" s="56">
        <f t="shared" si="39"/>
        <v>3</v>
      </c>
      <c r="M2537" s="82" t="str">
        <f>"Q"&amp;" "&amp;VLOOKUP(pro[[#This Row],[Period]],Mapping!A:B,2,0)</f>
        <v>Q 1</v>
      </c>
      <c r="N2537"/>
    </row>
    <row r="2538" spans="1:14" ht="11.25" customHeight="1" x14ac:dyDescent="0.2">
      <c r="A2538" s="42" t="s">
        <v>42</v>
      </c>
      <c r="B2538" s="44" t="s">
        <v>32</v>
      </c>
      <c r="C2538" s="44" t="s">
        <v>60</v>
      </c>
      <c r="D2538" s="43">
        <v>88157.439999999988</v>
      </c>
      <c r="E2538" s="43">
        <v>-21077.300999999999</v>
      </c>
      <c r="F2538" s="45">
        <v>-70240</v>
      </c>
      <c r="G2538" s="45">
        <v>-66690</v>
      </c>
      <c r="H2538" s="45">
        <v>-76240</v>
      </c>
      <c r="I2538" s="55">
        <f>pro[[#This Row],[Admin expenses 3]]+pro[[#This Row],[Admin expenses 2]]+pro[[#This Row],[Admin expenses 1]]+pro[[#This Row],[COGS]]</f>
        <v>-234247.30100000001</v>
      </c>
      <c r="J2538" s="55">
        <f>pro[[#This Row],[Revenue]]+pro[[#This Row],[AdminExp]]</f>
        <v>-146089.86100000003</v>
      </c>
      <c r="K2538" s="83">
        <f>pro[[#This Row],[Profit]]/pro[[#This Row],[Revenue]]</f>
        <v>-1.6571472697029321</v>
      </c>
      <c r="L2538" s="56">
        <f t="shared" si="39"/>
        <v>3</v>
      </c>
      <c r="M2538" s="82" t="str">
        <f>"Q"&amp;" "&amp;VLOOKUP(pro[[#This Row],[Period]],Mapping!A:B,2,0)</f>
        <v>Q 1</v>
      </c>
      <c r="N2538"/>
    </row>
    <row r="2539" spans="1:14" ht="11.25" customHeight="1" x14ac:dyDescent="0.2">
      <c r="A2539" s="42" t="s">
        <v>42</v>
      </c>
      <c r="B2539" s="44" t="s">
        <v>32</v>
      </c>
      <c r="C2539" s="44" t="s">
        <v>57</v>
      </c>
      <c r="D2539" s="43">
        <v>84690.857999999993</v>
      </c>
      <c r="E2539" s="43">
        <v>-30861.718999999997</v>
      </c>
      <c r="F2539" s="45">
        <v>-44270</v>
      </c>
      <c r="G2539" s="45">
        <v>-81850</v>
      </c>
      <c r="H2539" s="45">
        <v>-88800</v>
      </c>
      <c r="I2539" s="55">
        <f>pro[[#This Row],[Admin expenses 3]]+pro[[#This Row],[Admin expenses 2]]+pro[[#This Row],[Admin expenses 1]]+pro[[#This Row],[COGS]]</f>
        <v>-245781.71899999998</v>
      </c>
      <c r="J2539" s="55">
        <f>pro[[#This Row],[Revenue]]+pro[[#This Row],[AdminExp]]</f>
        <v>-161090.86099999998</v>
      </c>
      <c r="K2539" s="83">
        <f>pro[[#This Row],[Profit]]/pro[[#This Row],[Revenue]]</f>
        <v>-1.9021044868857035</v>
      </c>
      <c r="L2539" s="56">
        <f t="shared" si="39"/>
        <v>3</v>
      </c>
      <c r="M2539" s="82" t="str">
        <f>"Q"&amp;" "&amp;VLOOKUP(pro[[#This Row],[Period]],Mapping!A:B,2,0)</f>
        <v>Q 1</v>
      </c>
      <c r="N2539"/>
    </row>
    <row r="2540" spans="1:14" ht="11.25" customHeight="1" x14ac:dyDescent="0.2">
      <c r="A2540" s="42" t="s">
        <v>42</v>
      </c>
      <c r="B2540" s="44" t="s">
        <v>32</v>
      </c>
      <c r="C2540" s="44" t="s">
        <v>58</v>
      </c>
      <c r="D2540" s="43">
        <v>16466.373</v>
      </c>
      <c r="E2540" s="43">
        <v>-9189.152</v>
      </c>
      <c r="F2540" s="45">
        <v>-33620</v>
      </c>
      <c r="G2540" s="45">
        <v>-38720</v>
      </c>
      <c r="H2540" s="45">
        <v>-20720</v>
      </c>
      <c r="I2540" s="55">
        <f>pro[[#This Row],[Admin expenses 3]]+pro[[#This Row],[Admin expenses 2]]+pro[[#This Row],[Admin expenses 1]]+pro[[#This Row],[COGS]]</f>
        <v>-102249.152</v>
      </c>
      <c r="J2540" s="55">
        <f>pro[[#This Row],[Revenue]]+pro[[#This Row],[AdminExp]]</f>
        <v>-85782.77900000001</v>
      </c>
      <c r="K2540" s="83">
        <f>pro[[#This Row],[Profit]]/pro[[#This Row],[Revenue]]</f>
        <v>-5.2095734136473171</v>
      </c>
      <c r="L2540" s="56">
        <f t="shared" si="39"/>
        <v>3</v>
      </c>
      <c r="M2540" s="82" t="str">
        <f>"Q"&amp;" "&amp;VLOOKUP(pro[[#This Row],[Period]],Mapping!A:B,2,0)</f>
        <v>Q 1</v>
      </c>
      <c r="N2540"/>
    </row>
    <row r="2541" spans="1:14" ht="11.25" customHeight="1" x14ac:dyDescent="0.2">
      <c r="A2541" s="42" t="s">
        <v>42</v>
      </c>
      <c r="B2541" s="44" t="s">
        <v>32</v>
      </c>
      <c r="C2541" s="44" t="s">
        <v>59</v>
      </c>
      <c r="D2541" s="43">
        <v>879.74599999999998</v>
      </c>
      <c r="E2541" s="43">
        <v>-2925.7339999999999</v>
      </c>
      <c r="F2541" s="45">
        <v>-48170</v>
      </c>
      <c r="G2541" s="45">
        <v>-41120</v>
      </c>
      <c r="H2541" s="45">
        <v>-101120</v>
      </c>
      <c r="I2541" s="55">
        <f>pro[[#This Row],[Admin expenses 3]]+pro[[#This Row],[Admin expenses 2]]+pro[[#This Row],[Admin expenses 1]]+pro[[#This Row],[COGS]]</f>
        <v>-193335.734</v>
      </c>
      <c r="J2541" s="55">
        <f>pro[[#This Row],[Revenue]]+pro[[#This Row],[AdminExp]]</f>
        <v>-192455.98799999998</v>
      </c>
      <c r="K2541" s="83">
        <f>pro[[#This Row],[Profit]]/pro[[#This Row],[Revenue]]</f>
        <v>-218.76312935779188</v>
      </c>
      <c r="L2541" s="56">
        <f t="shared" si="39"/>
        <v>3</v>
      </c>
      <c r="M2541" s="82" t="str">
        <f>"Q"&amp;" "&amp;VLOOKUP(pro[[#This Row],[Period]],Mapping!A:B,2,0)</f>
        <v>Q 1</v>
      </c>
      <c r="N2541"/>
    </row>
    <row r="2542" spans="1:14" ht="11.25" customHeight="1" x14ac:dyDescent="0.2">
      <c r="A2542" s="42" t="s">
        <v>42</v>
      </c>
      <c r="B2542" s="44" t="s">
        <v>32</v>
      </c>
      <c r="C2542" s="44" t="s">
        <v>60</v>
      </c>
      <c r="D2542" s="43">
        <v>15763.706</v>
      </c>
      <c r="E2542" s="43">
        <v>-3908.3309999999997</v>
      </c>
      <c r="F2542" s="45">
        <v>-101280</v>
      </c>
      <c r="G2542" s="45">
        <v>-81140</v>
      </c>
      <c r="H2542" s="45">
        <v>-14080</v>
      </c>
      <c r="I2542" s="55">
        <f>pro[[#This Row],[Admin expenses 3]]+pro[[#This Row],[Admin expenses 2]]+pro[[#This Row],[Admin expenses 1]]+pro[[#This Row],[COGS]]</f>
        <v>-200408.33100000001</v>
      </c>
      <c r="J2542" s="55">
        <f>pro[[#This Row],[Revenue]]+pro[[#This Row],[AdminExp]]</f>
        <v>-184644.625</v>
      </c>
      <c r="K2542" s="83">
        <f>pro[[#This Row],[Profit]]/pro[[#This Row],[Revenue]]</f>
        <v>-11.71327510167977</v>
      </c>
      <c r="L2542" s="56">
        <f t="shared" si="39"/>
        <v>3</v>
      </c>
      <c r="M2542" s="82" t="str">
        <f>"Q"&amp;" "&amp;VLOOKUP(pro[[#This Row],[Period]],Mapping!A:B,2,0)</f>
        <v>Q 1</v>
      </c>
      <c r="N2542"/>
    </row>
    <row r="2543" spans="1:14" ht="11.25" customHeight="1" x14ac:dyDescent="0.2">
      <c r="A2543" s="42" t="s">
        <v>42</v>
      </c>
      <c r="B2543" s="44" t="s">
        <v>32</v>
      </c>
      <c r="C2543" s="44" t="s">
        <v>57</v>
      </c>
      <c r="D2543" s="43">
        <v>42595.504000000001</v>
      </c>
      <c r="E2543" s="43">
        <v>-12911.143</v>
      </c>
      <c r="F2543" s="45">
        <v>-33150</v>
      </c>
      <c r="G2543" s="45">
        <v>-22370</v>
      </c>
      <c r="H2543" s="45">
        <v>-24520</v>
      </c>
      <c r="I2543" s="55">
        <f>pro[[#This Row],[Admin expenses 3]]+pro[[#This Row],[Admin expenses 2]]+pro[[#This Row],[Admin expenses 1]]+pro[[#This Row],[COGS]]</f>
        <v>-92951.142999999996</v>
      </c>
      <c r="J2543" s="55">
        <f>pro[[#This Row],[Revenue]]+pro[[#This Row],[AdminExp]]</f>
        <v>-50355.638999999996</v>
      </c>
      <c r="K2543" s="83">
        <f>pro[[#This Row],[Profit]]/pro[[#This Row],[Revenue]]</f>
        <v>-1.1821820209006095</v>
      </c>
      <c r="L2543" s="56">
        <f t="shared" si="39"/>
        <v>3</v>
      </c>
      <c r="M2543" s="82" t="str">
        <f>"Q"&amp;" "&amp;VLOOKUP(pro[[#This Row],[Period]],Mapping!A:B,2,0)</f>
        <v>Q 1</v>
      </c>
      <c r="N2543"/>
    </row>
    <row r="2544" spans="1:14" ht="11.25" customHeight="1" x14ac:dyDescent="0.2">
      <c r="A2544" s="42" t="s">
        <v>42</v>
      </c>
      <c r="B2544" s="44" t="s">
        <v>32</v>
      </c>
      <c r="C2544" s="44" t="s">
        <v>58</v>
      </c>
      <c r="D2544" s="43">
        <v>13772.99</v>
      </c>
      <c r="E2544" s="43">
        <v>-4906.335</v>
      </c>
      <c r="F2544" s="45">
        <v>-56330</v>
      </c>
      <c r="G2544" s="45">
        <v>-23640</v>
      </c>
      <c r="H2544" s="45">
        <v>-95410</v>
      </c>
      <c r="I2544" s="55">
        <f>pro[[#This Row],[Admin expenses 3]]+pro[[#This Row],[Admin expenses 2]]+pro[[#This Row],[Admin expenses 1]]+pro[[#This Row],[COGS]]</f>
        <v>-180286.33499999999</v>
      </c>
      <c r="J2544" s="55">
        <f>pro[[#This Row],[Revenue]]+pro[[#This Row],[AdminExp]]</f>
        <v>-166513.345</v>
      </c>
      <c r="K2544" s="83">
        <f>pro[[#This Row],[Profit]]/pro[[#This Row],[Revenue]]</f>
        <v>-12.089847229976934</v>
      </c>
      <c r="L2544" s="56">
        <f t="shared" si="39"/>
        <v>3</v>
      </c>
      <c r="M2544" s="82" t="str">
        <f>"Q"&amp;" "&amp;VLOOKUP(pro[[#This Row],[Period]],Mapping!A:B,2,0)</f>
        <v>Q 1</v>
      </c>
      <c r="N2544"/>
    </row>
    <row r="2545" spans="1:14" ht="11.25" customHeight="1" x14ac:dyDescent="0.2">
      <c r="A2545" s="42" t="s">
        <v>42</v>
      </c>
      <c r="B2545" s="44" t="s">
        <v>32</v>
      </c>
      <c r="C2545" s="44" t="s">
        <v>59</v>
      </c>
      <c r="D2545" s="43">
        <v>144638.753</v>
      </c>
      <c r="E2545" s="43">
        <v>-10218.746999999999</v>
      </c>
      <c r="F2545" s="45">
        <v>-56420</v>
      </c>
      <c r="G2545" s="45">
        <v>-90850</v>
      </c>
      <c r="H2545" s="45">
        <v>-67850</v>
      </c>
      <c r="I2545" s="55">
        <f>pro[[#This Row],[Admin expenses 3]]+pro[[#This Row],[Admin expenses 2]]+pro[[#This Row],[Admin expenses 1]]+pro[[#This Row],[COGS]]</f>
        <v>-225338.747</v>
      </c>
      <c r="J2545" s="55">
        <f>pro[[#This Row],[Revenue]]+pro[[#This Row],[AdminExp]]</f>
        <v>-80699.994000000006</v>
      </c>
      <c r="K2545" s="83">
        <f>pro[[#This Row],[Profit]]/pro[[#This Row],[Revenue]]</f>
        <v>-0.55794171566177708</v>
      </c>
      <c r="L2545" s="56">
        <f t="shared" si="39"/>
        <v>3</v>
      </c>
      <c r="M2545" s="82" t="str">
        <f>"Q"&amp;" "&amp;VLOOKUP(pro[[#This Row],[Period]],Mapping!A:B,2,0)</f>
        <v>Q 1</v>
      </c>
      <c r="N2545"/>
    </row>
    <row r="2546" spans="1:14" ht="11.25" customHeight="1" x14ac:dyDescent="0.2">
      <c r="A2546" s="42" t="s">
        <v>42</v>
      </c>
      <c r="B2546" s="44" t="s">
        <v>32</v>
      </c>
      <c r="C2546" s="44" t="s">
        <v>60</v>
      </c>
      <c r="D2546" s="43">
        <v>50126.474999999999</v>
      </c>
      <c r="E2546" s="43">
        <v>-3636.0799999999995</v>
      </c>
      <c r="F2546" s="45">
        <v>-27280</v>
      </c>
      <c r="G2546" s="45">
        <v>-94980</v>
      </c>
      <c r="H2546" s="45">
        <v>-87510</v>
      </c>
      <c r="I2546" s="55">
        <f>pro[[#This Row],[Admin expenses 3]]+pro[[#This Row],[Admin expenses 2]]+pro[[#This Row],[Admin expenses 1]]+pro[[#This Row],[COGS]]</f>
        <v>-213406.07999999999</v>
      </c>
      <c r="J2546" s="55">
        <f>pro[[#This Row],[Revenue]]+pro[[#This Row],[AdminExp]]</f>
        <v>-163279.60499999998</v>
      </c>
      <c r="K2546" s="83">
        <f>pro[[#This Row],[Profit]]/pro[[#This Row],[Revenue]]</f>
        <v>-3.2573526265311892</v>
      </c>
      <c r="L2546" s="56">
        <f t="shared" si="39"/>
        <v>3</v>
      </c>
      <c r="M2546" s="82" t="str">
        <f>"Q"&amp;" "&amp;VLOOKUP(pro[[#This Row],[Period]],Mapping!A:B,2,0)</f>
        <v>Q 1</v>
      </c>
      <c r="N2546"/>
    </row>
    <row r="2547" spans="1:14" ht="11.25" customHeight="1" x14ac:dyDescent="0.2">
      <c r="A2547" s="42" t="s">
        <v>42</v>
      </c>
      <c r="B2547" s="44" t="s">
        <v>32</v>
      </c>
      <c r="C2547" s="44" t="s">
        <v>57</v>
      </c>
      <c r="D2547" s="43">
        <v>137254.36199999999</v>
      </c>
      <c r="E2547" s="43">
        <v>-15822.708999999999</v>
      </c>
      <c r="F2547" s="45">
        <v>-80890</v>
      </c>
      <c r="G2547" s="45">
        <v>-95900</v>
      </c>
      <c r="H2547" s="45">
        <v>-26390</v>
      </c>
      <c r="I2547" s="55">
        <f>pro[[#This Row],[Admin expenses 3]]+pro[[#This Row],[Admin expenses 2]]+pro[[#This Row],[Admin expenses 1]]+pro[[#This Row],[COGS]]</f>
        <v>-219002.709</v>
      </c>
      <c r="J2547" s="55">
        <f>pro[[#This Row],[Revenue]]+pro[[#This Row],[AdminExp]]</f>
        <v>-81748.347000000009</v>
      </c>
      <c r="K2547" s="83">
        <f>pro[[#This Row],[Profit]]/pro[[#This Row],[Revenue]]</f>
        <v>-0.59559744265176806</v>
      </c>
      <c r="L2547" s="56">
        <f t="shared" si="39"/>
        <v>3</v>
      </c>
      <c r="M2547" s="82" t="str">
        <f>"Q"&amp;" "&amp;VLOOKUP(pro[[#This Row],[Period]],Mapping!A:B,2,0)</f>
        <v>Q 1</v>
      </c>
      <c r="N2547"/>
    </row>
    <row r="2548" spans="1:14" ht="11.25" customHeight="1" x14ac:dyDescent="0.2">
      <c r="A2548" s="42" t="s">
        <v>42</v>
      </c>
      <c r="B2548" s="44" t="s">
        <v>32</v>
      </c>
      <c r="C2548" s="44" t="s">
        <v>58</v>
      </c>
      <c r="D2548" s="43">
        <v>79810.024000000005</v>
      </c>
      <c r="E2548" s="43">
        <v>-10317.040999999999</v>
      </c>
      <c r="F2548" s="45">
        <v>-25010</v>
      </c>
      <c r="G2548" s="45">
        <v>-14260</v>
      </c>
      <c r="H2548" s="45">
        <v>-67680</v>
      </c>
      <c r="I2548" s="55">
        <f>pro[[#This Row],[Admin expenses 3]]+pro[[#This Row],[Admin expenses 2]]+pro[[#This Row],[Admin expenses 1]]+pro[[#This Row],[COGS]]</f>
        <v>-117267.041</v>
      </c>
      <c r="J2548" s="55">
        <f>pro[[#This Row],[Revenue]]+pro[[#This Row],[AdminExp]]</f>
        <v>-37457.016999999993</v>
      </c>
      <c r="K2548" s="83">
        <f>pro[[#This Row],[Profit]]/pro[[#This Row],[Revenue]]</f>
        <v>-0.46932722385849662</v>
      </c>
      <c r="L2548" s="56">
        <f t="shared" si="39"/>
        <v>3</v>
      </c>
      <c r="M2548" s="82" t="str">
        <f>"Q"&amp;" "&amp;VLOOKUP(pro[[#This Row],[Period]],Mapping!A:B,2,0)</f>
        <v>Q 1</v>
      </c>
      <c r="N2548"/>
    </row>
    <row r="2549" spans="1:14" ht="11.25" customHeight="1" x14ac:dyDescent="0.2">
      <c r="A2549" s="42" t="s">
        <v>42</v>
      </c>
      <c r="B2549" s="44" t="s">
        <v>32</v>
      </c>
      <c r="C2549" s="44" t="s">
        <v>59</v>
      </c>
      <c r="D2549" s="43">
        <v>142036.671</v>
      </c>
      <c r="E2549" s="43">
        <v>-43455.530999999995</v>
      </c>
      <c r="F2549" s="45">
        <v>-80570</v>
      </c>
      <c r="G2549" s="45">
        <v>-81830</v>
      </c>
      <c r="H2549" s="45">
        <v>-86350</v>
      </c>
      <c r="I2549" s="55">
        <f>pro[[#This Row],[Admin expenses 3]]+pro[[#This Row],[Admin expenses 2]]+pro[[#This Row],[Admin expenses 1]]+pro[[#This Row],[COGS]]</f>
        <v>-292205.53100000002</v>
      </c>
      <c r="J2549" s="55">
        <f>pro[[#This Row],[Revenue]]+pro[[#This Row],[AdminExp]]</f>
        <v>-150168.86000000002</v>
      </c>
      <c r="K2549" s="83">
        <f>pro[[#This Row],[Profit]]/pro[[#This Row],[Revenue]]</f>
        <v>-1.0572541509368381</v>
      </c>
      <c r="L2549" s="56">
        <f t="shared" si="39"/>
        <v>3</v>
      </c>
      <c r="M2549" s="82" t="str">
        <f>"Q"&amp;" "&amp;VLOOKUP(pro[[#This Row],[Period]],Mapping!A:B,2,0)</f>
        <v>Q 1</v>
      </c>
      <c r="N2549"/>
    </row>
    <row r="2550" spans="1:14" ht="11.25" customHeight="1" x14ac:dyDescent="0.2">
      <c r="A2550" s="42" t="s">
        <v>42</v>
      </c>
      <c r="B2550" s="44" t="s">
        <v>32</v>
      </c>
      <c r="C2550" s="44" t="s">
        <v>60</v>
      </c>
      <c r="D2550" s="43">
        <v>24870.251</v>
      </c>
      <c r="E2550" s="43">
        <v>-9678.5709999999999</v>
      </c>
      <c r="F2550" s="45">
        <v>-73020</v>
      </c>
      <c r="G2550" s="45">
        <v>-77590</v>
      </c>
      <c r="H2550" s="45">
        <v>-76200</v>
      </c>
      <c r="I2550" s="55">
        <f>pro[[#This Row],[Admin expenses 3]]+pro[[#This Row],[Admin expenses 2]]+pro[[#This Row],[Admin expenses 1]]+pro[[#This Row],[COGS]]</f>
        <v>-236488.571</v>
      </c>
      <c r="J2550" s="55">
        <f>pro[[#This Row],[Revenue]]+pro[[#This Row],[AdminExp]]</f>
        <v>-211618.32</v>
      </c>
      <c r="K2550" s="83">
        <f>pro[[#This Row],[Profit]]/pro[[#This Row],[Revenue]]</f>
        <v>-8.5088936175191794</v>
      </c>
      <c r="L2550" s="56">
        <f t="shared" si="39"/>
        <v>3</v>
      </c>
      <c r="M2550" s="82" t="str">
        <f>"Q"&amp;" "&amp;VLOOKUP(pro[[#This Row],[Period]],Mapping!A:B,2,0)</f>
        <v>Q 1</v>
      </c>
      <c r="N2550"/>
    </row>
    <row r="2551" spans="1:14" ht="11.25" customHeight="1" x14ac:dyDescent="0.2">
      <c r="A2551" s="42" t="s">
        <v>42</v>
      </c>
      <c r="B2551" s="44" t="s">
        <v>32</v>
      </c>
      <c r="C2551" s="44" t="s">
        <v>57</v>
      </c>
      <c r="D2551" s="43">
        <v>19137.453999999998</v>
      </c>
      <c r="E2551" s="43">
        <v>-12771.654</v>
      </c>
      <c r="F2551" s="45">
        <v>-74040</v>
      </c>
      <c r="G2551" s="45">
        <v>-92290</v>
      </c>
      <c r="H2551" s="45">
        <v>-49920</v>
      </c>
      <c r="I2551" s="55">
        <f>pro[[#This Row],[Admin expenses 3]]+pro[[#This Row],[Admin expenses 2]]+pro[[#This Row],[Admin expenses 1]]+pro[[#This Row],[COGS]]</f>
        <v>-229021.65400000001</v>
      </c>
      <c r="J2551" s="55">
        <f>pro[[#This Row],[Revenue]]+pro[[#This Row],[AdminExp]]</f>
        <v>-209884.2</v>
      </c>
      <c r="K2551" s="83">
        <f>pro[[#This Row],[Profit]]/pro[[#This Row],[Revenue]]</f>
        <v>-10.967195531861242</v>
      </c>
      <c r="L2551" s="56">
        <f t="shared" si="39"/>
        <v>3</v>
      </c>
      <c r="M2551" s="82" t="str">
        <f>"Q"&amp;" "&amp;VLOOKUP(pro[[#This Row],[Period]],Mapping!A:B,2,0)</f>
        <v>Q 1</v>
      </c>
      <c r="N2551"/>
    </row>
    <row r="2552" spans="1:14" ht="11.25" customHeight="1" x14ac:dyDescent="0.2">
      <c r="A2552" s="42" t="s">
        <v>42</v>
      </c>
      <c r="B2552" s="44" t="s">
        <v>32</v>
      </c>
      <c r="C2552" s="44" t="s">
        <v>57</v>
      </c>
      <c r="D2552" s="43">
        <v>280123.984</v>
      </c>
      <c r="E2552" s="43">
        <v>-41750.135000000002</v>
      </c>
      <c r="F2552" s="45">
        <v>-14790</v>
      </c>
      <c r="G2552" s="45">
        <v>-16070</v>
      </c>
      <c r="H2552" s="45">
        <v>-74670</v>
      </c>
      <c r="I2552" s="55">
        <f>pro[[#This Row],[Admin expenses 3]]+pro[[#This Row],[Admin expenses 2]]+pro[[#This Row],[Admin expenses 1]]+pro[[#This Row],[COGS]]</f>
        <v>-147280.13500000001</v>
      </c>
      <c r="J2552" s="55">
        <f>pro[[#This Row],[Revenue]]+pro[[#This Row],[AdminExp]]</f>
        <v>132843.84899999999</v>
      </c>
      <c r="K2552" s="83">
        <f>pro[[#This Row],[Profit]]/pro[[#This Row],[Revenue]]</f>
        <v>0.47423232778240076</v>
      </c>
      <c r="L2552" s="56">
        <f t="shared" si="39"/>
        <v>3</v>
      </c>
      <c r="M2552" s="82" t="str">
        <f>"Q"&amp;" "&amp;VLOOKUP(pro[[#This Row],[Period]],Mapping!A:B,2,0)</f>
        <v>Q 1</v>
      </c>
      <c r="N2552"/>
    </row>
    <row r="2553" spans="1:14" ht="11.25" customHeight="1" x14ac:dyDescent="0.2">
      <c r="A2553" s="42" t="s">
        <v>42</v>
      </c>
      <c r="B2553" s="44" t="s">
        <v>32</v>
      </c>
      <c r="C2553" s="44" t="s">
        <v>58</v>
      </c>
      <c r="D2553" s="43">
        <v>342357.54700000002</v>
      </c>
      <c r="E2553" s="43">
        <v>-14100.751</v>
      </c>
      <c r="F2553" s="45">
        <v>-70130</v>
      </c>
      <c r="G2553" s="45">
        <v>-61990</v>
      </c>
      <c r="H2553" s="45">
        <v>-97020</v>
      </c>
      <c r="I2553" s="55">
        <f>pro[[#This Row],[Admin expenses 3]]+pro[[#This Row],[Admin expenses 2]]+pro[[#This Row],[Admin expenses 1]]+pro[[#This Row],[COGS]]</f>
        <v>-243240.75099999999</v>
      </c>
      <c r="J2553" s="55">
        <f>pro[[#This Row],[Revenue]]+pro[[#This Row],[AdminExp]]</f>
        <v>99116.796000000031</v>
      </c>
      <c r="K2553" s="83">
        <f>pro[[#This Row],[Profit]]/pro[[#This Row],[Revenue]]</f>
        <v>0.28951251949471418</v>
      </c>
      <c r="L2553" s="56">
        <f t="shared" si="39"/>
        <v>3</v>
      </c>
      <c r="M2553" s="82" t="str">
        <f>"Q"&amp;" "&amp;VLOOKUP(pro[[#This Row],[Period]],Mapping!A:B,2,0)</f>
        <v>Q 1</v>
      </c>
      <c r="N2553"/>
    </row>
    <row r="2554" spans="1:14" ht="11.25" customHeight="1" x14ac:dyDescent="0.2">
      <c r="A2554" s="42" t="s">
        <v>42</v>
      </c>
      <c r="B2554" s="44" t="s">
        <v>32</v>
      </c>
      <c r="C2554" s="44" t="s">
        <v>59</v>
      </c>
      <c r="D2554" s="43">
        <v>2190963.5929999999</v>
      </c>
      <c r="E2554" s="43">
        <v>-121529.87699999998</v>
      </c>
      <c r="F2554" s="45">
        <v>-44940</v>
      </c>
      <c r="G2554" s="45">
        <v>-97130</v>
      </c>
      <c r="H2554" s="45">
        <v>-45850</v>
      </c>
      <c r="I2554" s="55">
        <f>pro[[#This Row],[Admin expenses 3]]+pro[[#This Row],[Admin expenses 2]]+pro[[#This Row],[Admin expenses 1]]+pro[[#This Row],[COGS]]</f>
        <v>-309449.87699999998</v>
      </c>
      <c r="J2554" s="55">
        <f>pro[[#This Row],[Revenue]]+pro[[#This Row],[AdminExp]]</f>
        <v>1881513.716</v>
      </c>
      <c r="K2554" s="83">
        <f>pro[[#This Row],[Profit]]/pro[[#This Row],[Revenue]]</f>
        <v>0.8587608310842435</v>
      </c>
      <c r="L2554" s="56">
        <f t="shared" si="39"/>
        <v>3</v>
      </c>
      <c r="M2554" s="82" t="str">
        <f>"Q"&amp;" "&amp;VLOOKUP(pro[[#This Row],[Period]],Mapping!A:B,2,0)</f>
        <v>Q 1</v>
      </c>
      <c r="N2554"/>
    </row>
    <row r="2555" spans="1:14" ht="11.25" customHeight="1" x14ac:dyDescent="0.2">
      <c r="A2555" s="42" t="s">
        <v>42</v>
      </c>
      <c r="B2555" s="44" t="s">
        <v>32</v>
      </c>
      <c r="C2555" s="44" t="s">
        <v>57</v>
      </c>
      <c r="D2555" s="43">
        <v>151302.21399999998</v>
      </c>
      <c r="E2555" s="43">
        <v>-52186.756999999991</v>
      </c>
      <c r="F2555" s="45">
        <v>-103200</v>
      </c>
      <c r="G2555" s="45">
        <v>-86970</v>
      </c>
      <c r="H2555" s="45">
        <v>-15890</v>
      </c>
      <c r="I2555" s="55">
        <f>pro[[#This Row],[Admin expenses 3]]+pro[[#This Row],[Admin expenses 2]]+pro[[#This Row],[Admin expenses 1]]+pro[[#This Row],[COGS]]</f>
        <v>-258246.75699999998</v>
      </c>
      <c r="J2555" s="55">
        <f>pro[[#This Row],[Revenue]]+pro[[#This Row],[AdminExp]]</f>
        <v>-106944.54300000001</v>
      </c>
      <c r="K2555" s="83">
        <f>pro[[#This Row],[Profit]]/pro[[#This Row],[Revenue]]</f>
        <v>-0.70682735019330267</v>
      </c>
      <c r="L2555" s="56">
        <f t="shared" si="39"/>
        <v>3</v>
      </c>
      <c r="M2555" s="82" t="str">
        <f>"Q"&amp;" "&amp;VLOOKUP(pro[[#This Row],[Period]],Mapping!A:B,2,0)</f>
        <v>Q 1</v>
      </c>
      <c r="N2555"/>
    </row>
    <row r="2556" spans="1:14" ht="11.25" customHeight="1" x14ac:dyDescent="0.2">
      <c r="A2556" s="42" t="s">
        <v>42</v>
      </c>
      <c r="B2556" s="44" t="s">
        <v>32</v>
      </c>
      <c r="C2556" s="44" t="s">
        <v>58</v>
      </c>
      <c r="D2556" s="43">
        <v>12196.050999999999</v>
      </c>
      <c r="E2556" s="43">
        <v>-3350.3469999999998</v>
      </c>
      <c r="F2556" s="45">
        <v>-21760</v>
      </c>
      <c r="G2556" s="45">
        <v>-30880</v>
      </c>
      <c r="H2556" s="45">
        <v>-13610</v>
      </c>
      <c r="I2556" s="55">
        <f>pro[[#This Row],[Admin expenses 3]]+pro[[#This Row],[Admin expenses 2]]+pro[[#This Row],[Admin expenses 1]]+pro[[#This Row],[COGS]]</f>
        <v>-69600.346999999994</v>
      </c>
      <c r="J2556" s="55">
        <f>pro[[#This Row],[Revenue]]+pro[[#This Row],[AdminExp]]</f>
        <v>-57404.295999999995</v>
      </c>
      <c r="K2556" s="83">
        <f>pro[[#This Row],[Profit]]/pro[[#This Row],[Revenue]]</f>
        <v>-4.7067936990424197</v>
      </c>
      <c r="L2556" s="56">
        <f t="shared" si="39"/>
        <v>3</v>
      </c>
      <c r="M2556" s="82" t="str">
        <f>"Q"&amp;" "&amp;VLOOKUP(pro[[#This Row],[Period]],Mapping!A:B,2,0)</f>
        <v>Q 1</v>
      </c>
      <c r="N2556"/>
    </row>
    <row r="2557" spans="1:14" ht="11.25" customHeight="1" x14ac:dyDescent="0.2">
      <c r="A2557" s="42" t="s">
        <v>42</v>
      </c>
      <c r="B2557" s="44" t="s">
        <v>32</v>
      </c>
      <c r="C2557" s="44" t="s">
        <v>59</v>
      </c>
      <c r="D2557" s="43">
        <v>223477.408</v>
      </c>
      <c r="E2557" s="43">
        <v>-25899.243999999999</v>
      </c>
      <c r="F2557" s="45">
        <v>-62730</v>
      </c>
      <c r="G2557" s="45">
        <v>-46290</v>
      </c>
      <c r="H2557" s="45">
        <v>-76590</v>
      </c>
      <c r="I2557" s="55">
        <f>pro[[#This Row],[Admin expenses 3]]+pro[[#This Row],[Admin expenses 2]]+pro[[#This Row],[Admin expenses 1]]+pro[[#This Row],[COGS]]</f>
        <v>-211509.24400000001</v>
      </c>
      <c r="J2557" s="55">
        <f>pro[[#This Row],[Revenue]]+pro[[#This Row],[AdminExp]]</f>
        <v>11968.16399999999</v>
      </c>
      <c r="K2557" s="83">
        <f>pro[[#This Row],[Profit]]/pro[[#This Row],[Revenue]]</f>
        <v>5.3554245626475094E-2</v>
      </c>
      <c r="L2557" s="56">
        <f t="shared" si="39"/>
        <v>3</v>
      </c>
      <c r="M2557" s="82" t="str">
        <f>"Q"&amp;" "&amp;VLOOKUP(pro[[#This Row],[Period]],Mapping!A:B,2,0)</f>
        <v>Q 1</v>
      </c>
      <c r="N2557"/>
    </row>
    <row r="2558" spans="1:14" ht="11.25" customHeight="1" x14ac:dyDescent="0.2">
      <c r="A2558" s="42" t="s">
        <v>42</v>
      </c>
      <c r="B2558" s="44" t="s">
        <v>32</v>
      </c>
      <c r="C2558" s="44" t="s">
        <v>57</v>
      </c>
      <c r="D2558" s="43">
        <v>30504.242999999995</v>
      </c>
      <c r="E2558" s="43">
        <v>-6447.4759999999997</v>
      </c>
      <c r="F2558" s="45">
        <v>-18430</v>
      </c>
      <c r="G2558" s="45">
        <v>-93160</v>
      </c>
      <c r="H2558" s="45">
        <v>-24650</v>
      </c>
      <c r="I2558" s="55">
        <f>pro[[#This Row],[Admin expenses 3]]+pro[[#This Row],[Admin expenses 2]]+pro[[#This Row],[Admin expenses 1]]+pro[[#This Row],[COGS]]</f>
        <v>-142687.476</v>
      </c>
      <c r="J2558" s="55">
        <f>pro[[#This Row],[Revenue]]+pro[[#This Row],[AdminExp]]</f>
        <v>-112183.23300000001</v>
      </c>
      <c r="K2558" s="83">
        <f>pro[[#This Row],[Profit]]/pro[[#This Row],[Revenue]]</f>
        <v>-3.677627174685175</v>
      </c>
      <c r="L2558" s="56">
        <f t="shared" si="39"/>
        <v>3</v>
      </c>
      <c r="M2558" s="82" t="str">
        <f>"Q"&amp;" "&amp;VLOOKUP(pro[[#This Row],[Period]],Mapping!A:B,2,0)</f>
        <v>Q 1</v>
      </c>
      <c r="N2558"/>
    </row>
    <row r="2559" spans="1:14" ht="11.25" customHeight="1" x14ac:dyDescent="0.2">
      <c r="A2559" s="42" t="s">
        <v>42</v>
      </c>
      <c r="B2559" s="44" t="s">
        <v>32</v>
      </c>
      <c r="C2559" s="44" t="s">
        <v>58</v>
      </c>
      <c r="D2559" s="43">
        <v>68704.810999999987</v>
      </c>
      <c r="E2559" s="43">
        <v>-8161.027</v>
      </c>
      <c r="F2559" s="45">
        <v>-78680</v>
      </c>
      <c r="G2559" s="45">
        <v>-108440</v>
      </c>
      <c r="H2559" s="45">
        <v>-65390</v>
      </c>
      <c r="I2559" s="55">
        <f>pro[[#This Row],[Admin expenses 3]]+pro[[#This Row],[Admin expenses 2]]+pro[[#This Row],[Admin expenses 1]]+pro[[#This Row],[COGS]]</f>
        <v>-260671.027</v>
      </c>
      <c r="J2559" s="55">
        <f>pro[[#This Row],[Revenue]]+pro[[#This Row],[AdminExp]]</f>
        <v>-191966.21600000001</v>
      </c>
      <c r="K2559" s="83">
        <f>pro[[#This Row],[Profit]]/pro[[#This Row],[Revenue]]</f>
        <v>-2.7940723976374819</v>
      </c>
      <c r="L2559" s="56">
        <f t="shared" si="39"/>
        <v>3</v>
      </c>
      <c r="M2559" s="82" t="str">
        <f>"Q"&amp;" "&amp;VLOOKUP(pro[[#This Row],[Period]],Mapping!A:B,2,0)</f>
        <v>Q 1</v>
      </c>
      <c r="N2559"/>
    </row>
    <row r="2560" spans="1:14" ht="11.25" customHeight="1" x14ac:dyDescent="0.2">
      <c r="A2560" s="42" t="s">
        <v>42</v>
      </c>
      <c r="B2560" s="44" t="s">
        <v>32</v>
      </c>
      <c r="C2560" s="44" t="s">
        <v>59</v>
      </c>
      <c r="D2560" s="43">
        <v>227528.61599999998</v>
      </c>
      <c r="E2560" s="43">
        <v>-18638.689999999999</v>
      </c>
      <c r="F2560" s="45">
        <v>-63050</v>
      </c>
      <c r="G2560" s="45">
        <v>-20980</v>
      </c>
      <c r="H2560" s="45">
        <v>-45530</v>
      </c>
      <c r="I2560" s="55">
        <f>pro[[#This Row],[Admin expenses 3]]+pro[[#This Row],[Admin expenses 2]]+pro[[#This Row],[Admin expenses 1]]+pro[[#This Row],[COGS]]</f>
        <v>-148198.69</v>
      </c>
      <c r="J2560" s="55">
        <f>pro[[#This Row],[Revenue]]+pro[[#This Row],[AdminExp]]</f>
        <v>79329.925999999978</v>
      </c>
      <c r="K2560" s="83">
        <f>pro[[#This Row],[Profit]]/pro[[#This Row],[Revenue]]</f>
        <v>0.34865911547583089</v>
      </c>
      <c r="L2560" s="56">
        <f t="shared" si="39"/>
        <v>3</v>
      </c>
      <c r="M2560" s="82" t="str">
        <f>"Q"&amp;" "&amp;VLOOKUP(pro[[#This Row],[Period]],Mapping!A:B,2,0)</f>
        <v>Q 1</v>
      </c>
      <c r="N2560"/>
    </row>
    <row r="2561" spans="1:14" ht="11.25" customHeight="1" x14ac:dyDescent="0.2">
      <c r="A2561" s="42" t="s">
        <v>42</v>
      </c>
      <c r="B2561" s="44" t="s">
        <v>32</v>
      </c>
      <c r="C2561" s="44" t="s">
        <v>57</v>
      </c>
      <c r="D2561" s="43">
        <v>109012.26699999999</v>
      </c>
      <c r="E2561" s="43">
        <v>-10443.537999999999</v>
      </c>
      <c r="F2561" s="45">
        <v>-80930</v>
      </c>
      <c r="G2561" s="45">
        <v>-62710</v>
      </c>
      <c r="H2561" s="45">
        <v>-57600</v>
      </c>
      <c r="I2561" s="55">
        <f>pro[[#This Row],[Admin expenses 3]]+pro[[#This Row],[Admin expenses 2]]+pro[[#This Row],[Admin expenses 1]]+pro[[#This Row],[COGS]]</f>
        <v>-211683.538</v>
      </c>
      <c r="J2561" s="55">
        <f>pro[[#This Row],[Revenue]]+pro[[#This Row],[AdminExp]]</f>
        <v>-102671.27100000001</v>
      </c>
      <c r="K2561" s="83">
        <f>pro[[#This Row],[Profit]]/pro[[#This Row],[Revenue]]</f>
        <v>-0.94183227104157019</v>
      </c>
      <c r="L2561" s="56">
        <f t="shared" si="39"/>
        <v>3</v>
      </c>
      <c r="M2561" s="82" t="str">
        <f>"Q"&amp;" "&amp;VLOOKUP(pro[[#This Row],[Period]],Mapping!A:B,2,0)</f>
        <v>Q 1</v>
      </c>
      <c r="N2561"/>
    </row>
    <row r="2562" spans="1:14" ht="11.25" customHeight="1" x14ac:dyDescent="0.2">
      <c r="A2562" s="42" t="s">
        <v>42</v>
      </c>
      <c r="B2562" s="44" t="s">
        <v>32</v>
      </c>
      <c r="C2562" s="44" t="s">
        <v>57</v>
      </c>
      <c r="D2562" s="43">
        <v>5032.7829999999994</v>
      </c>
      <c r="E2562" s="43">
        <v>-965.65699999999993</v>
      </c>
      <c r="F2562" s="45">
        <v>-55400</v>
      </c>
      <c r="G2562" s="45">
        <v>-95970</v>
      </c>
      <c r="H2562" s="45">
        <v>-17030</v>
      </c>
      <c r="I2562" s="55">
        <f>pro[[#This Row],[Admin expenses 3]]+pro[[#This Row],[Admin expenses 2]]+pro[[#This Row],[Admin expenses 1]]+pro[[#This Row],[COGS]]</f>
        <v>-169365.65700000001</v>
      </c>
      <c r="J2562" s="55">
        <f>pro[[#This Row],[Revenue]]+pro[[#This Row],[AdminExp]]</f>
        <v>-164332.87400000001</v>
      </c>
      <c r="K2562" s="83">
        <f>pro[[#This Row],[Profit]]/pro[[#This Row],[Revenue]]</f>
        <v>-32.652485513482304</v>
      </c>
      <c r="L2562" s="56">
        <f t="shared" ref="L2562:L2625" si="40">MONTH(DATEVALUE(A2562&amp;"1"))</f>
        <v>3</v>
      </c>
      <c r="M2562" s="82" t="str">
        <f>"Q"&amp;" "&amp;VLOOKUP(pro[[#This Row],[Period]],Mapping!A:B,2,0)</f>
        <v>Q 1</v>
      </c>
      <c r="N2562"/>
    </row>
    <row r="2563" spans="1:14" ht="11.25" customHeight="1" x14ac:dyDescent="0.2">
      <c r="A2563" s="42" t="s">
        <v>42</v>
      </c>
      <c r="B2563" s="44" t="s">
        <v>32</v>
      </c>
      <c r="C2563" s="44" t="s">
        <v>57</v>
      </c>
      <c r="D2563" s="43">
        <v>1966744.15</v>
      </c>
      <c r="E2563" s="43">
        <v>-129485.50999999998</v>
      </c>
      <c r="F2563" s="45">
        <v>-85210</v>
      </c>
      <c r="G2563" s="45">
        <v>-43200</v>
      </c>
      <c r="H2563" s="45">
        <v>-81870</v>
      </c>
      <c r="I2563" s="55">
        <f>pro[[#This Row],[Admin expenses 3]]+pro[[#This Row],[Admin expenses 2]]+pro[[#This Row],[Admin expenses 1]]+pro[[#This Row],[COGS]]</f>
        <v>-339765.51</v>
      </c>
      <c r="J2563" s="55">
        <f>pro[[#This Row],[Revenue]]+pro[[#This Row],[AdminExp]]</f>
        <v>1626978.64</v>
      </c>
      <c r="K2563" s="83">
        <f>pro[[#This Row],[Profit]]/pro[[#This Row],[Revenue]]</f>
        <v>0.82724468253788885</v>
      </c>
      <c r="L2563" s="56">
        <f t="shared" si="40"/>
        <v>3</v>
      </c>
      <c r="M2563" s="82" t="str">
        <f>"Q"&amp;" "&amp;VLOOKUP(pro[[#This Row],[Period]],Mapping!A:B,2,0)</f>
        <v>Q 1</v>
      </c>
      <c r="N2563"/>
    </row>
    <row r="2564" spans="1:14" ht="11.25" customHeight="1" x14ac:dyDescent="0.2">
      <c r="A2564" s="42" t="s">
        <v>42</v>
      </c>
      <c r="B2564" s="44" t="s">
        <v>32</v>
      </c>
      <c r="C2564" s="44" t="s">
        <v>57</v>
      </c>
      <c r="D2564" s="43">
        <v>100659.965</v>
      </c>
      <c r="E2564" s="43">
        <v>-40335.659</v>
      </c>
      <c r="F2564" s="45">
        <v>-85420</v>
      </c>
      <c r="G2564" s="45">
        <v>-79320</v>
      </c>
      <c r="H2564" s="45">
        <v>-58330</v>
      </c>
      <c r="I2564" s="55">
        <f>pro[[#This Row],[Admin expenses 3]]+pro[[#This Row],[Admin expenses 2]]+pro[[#This Row],[Admin expenses 1]]+pro[[#This Row],[COGS]]</f>
        <v>-263405.65899999999</v>
      </c>
      <c r="J2564" s="55">
        <f>pro[[#This Row],[Revenue]]+pro[[#This Row],[AdminExp]]</f>
        <v>-162745.69399999999</v>
      </c>
      <c r="K2564" s="83">
        <f>pro[[#This Row],[Profit]]/pro[[#This Row],[Revenue]]</f>
        <v>-1.6167867135658154</v>
      </c>
      <c r="L2564" s="56">
        <f t="shared" si="40"/>
        <v>3</v>
      </c>
      <c r="M2564" s="82" t="str">
        <f>"Q"&amp;" "&amp;VLOOKUP(pro[[#This Row],[Period]],Mapping!A:B,2,0)</f>
        <v>Q 1</v>
      </c>
      <c r="N2564"/>
    </row>
    <row r="2565" spans="1:14" ht="11.25" customHeight="1" x14ac:dyDescent="0.2">
      <c r="A2565" s="42" t="s">
        <v>42</v>
      </c>
      <c r="B2565" s="44" t="s">
        <v>32</v>
      </c>
      <c r="C2565" s="44" t="s">
        <v>57</v>
      </c>
      <c r="D2565" s="43">
        <v>169507.56200000001</v>
      </c>
      <c r="E2565" s="43">
        <v>-36139.375999999997</v>
      </c>
      <c r="F2565" s="45">
        <v>-34710</v>
      </c>
      <c r="G2565" s="45">
        <v>-98250</v>
      </c>
      <c r="H2565" s="45">
        <v>-64410</v>
      </c>
      <c r="I2565" s="55">
        <f>pro[[#This Row],[Admin expenses 3]]+pro[[#This Row],[Admin expenses 2]]+pro[[#This Row],[Admin expenses 1]]+pro[[#This Row],[COGS]]</f>
        <v>-233509.37599999999</v>
      </c>
      <c r="J2565" s="55">
        <f>pro[[#This Row],[Revenue]]+pro[[#This Row],[AdminExp]]</f>
        <v>-64001.813999999984</v>
      </c>
      <c r="K2565" s="83">
        <f>pro[[#This Row],[Profit]]/pro[[#This Row],[Revenue]]</f>
        <v>-0.37757497804139251</v>
      </c>
      <c r="L2565" s="56">
        <f t="shared" si="40"/>
        <v>3</v>
      </c>
      <c r="M2565" s="82" t="str">
        <f>"Q"&amp;" "&amp;VLOOKUP(pro[[#This Row],[Period]],Mapping!A:B,2,0)</f>
        <v>Q 1</v>
      </c>
      <c r="N2565"/>
    </row>
    <row r="2566" spans="1:14" ht="11.25" customHeight="1" x14ac:dyDescent="0.2">
      <c r="A2566" s="42" t="s">
        <v>42</v>
      </c>
      <c r="B2566" s="44" t="s">
        <v>32</v>
      </c>
      <c r="C2566" s="44" t="s">
        <v>57</v>
      </c>
      <c r="D2566" s="43">
        <v>328746.94999999995</v>
      </c>
      <c r="E2566" s="43">
        <v>-253553.81799999997</v>
      </c>
      <c r="F2566" s="45">
        <v>-52130</v>
      </c>
      <c r="G2566" s="45">
        <v>-80140</v>
      </c>
      <c r="H2566" s="45">
        <v>-61500</v>
      </c>
      <c r="I2566" s="55">
        <f>pro[[#This Row],[Admin expenses 3]]+pro[[#This Row],[Admin expenses 2]]+pro[[#This Row],[Admin expenses 1]]+pro[[#This Row],[COGS]]</f>
        <v>-447323.81799999997</v>
      </c>
      <c r="J2566" s="55">
        <f>pro[[#This Row],[Revenue]]+pro[[#This Row],[AdminExp]]</f>
        <v>-118576.86800000002</v>
      </c>
      <c r="K2566" s="83">
        <f>pro[[#This Row],[Profit]]/pro[[#This Row],[Revenue]]</f>
        <v>-0.36069343913304758</v>
      </c>
      <c r="L2566" s="56">
        <f t="shared" si="40"/>
        <v>3</v>
      </c>
      <c r="M2566" s="82" t="str">
        <f>"Q"&amp;" "&amp;VLOOKUP(pro[[#This Row],[Period]],Mapping!A:B,2,0)</f>
        <v>Q 1</v>
      </c>
      <c r="N2566"/>
    </row>
    <row r="2567" spans="1:14" ht="11.25" customHeight="1" x14ac:dyDescent="0.2">
      <c r="A2567" s="42" t="s">
        <v>42</v>
      </c>
      <c r="B2567" s="44" t="s">
        <v>32</v>
      </c>
      <c r="C2567" s="44" t="s">
        <v>57</v>
      </c>
      <c r="D2567" s="43">
        <v>1280949.9709999999</v>
      </c>
      <c r="E2567" s="43">
        <v>-21118.831999999999</v>
      </c>
      <c r="F2567" s="45">
        <v>-17070</v>
      </c>
      <c r="G2567" s="45">
        <v>-21830</v>
      </c>
      <c r="H2567" s="45">
        <v>-68900</v>
      </c>
      <c r="I2567" s="55">
        <f>pro[[#This Row],[Admin expenses 3]]+pro[[#This Row],[Admin expenses 2]]+pro[[#This Row],[Admin expenses 1]]+pro[[#This Row],[COGS]]</f>
        <v>-128918.83199999999</v>
      </c>
      <c r="J2567" s="55">
        <f>pro[[#This Row],[Revenue]]+pro[[#This Row],[AdminExp]]</f>
        <v>1152031.139</v>
      </c>
      <c r="K2567" s="83">
        <f>pro[[#This Row],[Profit]]/pro[[#This Row],[Revenue]]</f>
        <v>0.89935685630301643</v>
      </c>
      <c r="L2567" s="56">
        <f t="shared" si="40"/>
        <v>3</v>
      </c>
      <c r="M2567" s="82" t="str">
        <f>"Q"&amp;" "&amp;VLOOKUP(pro[[#This Row],[Period]],Mapping!A:B,2,0)</f>
        <v>Q 1</v>
      </c>
      <c r="N2567"/>
    </row>
    <row r="2568" spans="1:14" ht="11.25" customHeight="1" x14ac:dyDescent="0.2">
      <c r="A2568" s="42" t="s">
        <v>42</v>
      </c>
      <c r="B2568" s="44" t="s">
        <v>32</v>
      </c>
      <c r="C2568" s="44" t="s">
        <v>57</v>
      </c>
      <c r="D2568" s="43">
        <v>135602.73300000001</v>
      </c>
      <c r="E2568" s="43">
        <v>-9728.6629999999986</v>
      </c>
      <c r="F2568" s="45">
        <v>-44540</v>
      </c>
      <c r="G2568" s="45">
        <v>-60530</v>
      </c>
      <c r="H2568" s="45">
        <v>-54090</v>
      </c>
      <c r="I2568" s="55">
        <f>pro[[#This Row],[Admin expenses 3]]+pro[[#This Row],[Admin expenses 2]]+pro[[#This Row],[Admin expenses 1]]+pro[[#This Row],[COGS]]</f>
        <v>-168888.663</v>
      </c>
      <c r="J2568" s="55">
        <f>pro[[#This Row],[Revenue]]+pro[[#This Row],[AdminExp]]</f>
        <v>-33285.929999999993</v>
      </c>
      <c r="K2568" s="83">
        <f>pro[[#This Row],[Profit]]/pro[[#This Row],[Revenue]]</f>
        <v>-0.24546651283200902</v>
      </c>
      <c r="L2568" s="56">
        <f t="shared" si="40"/>
        <v>3</v>
      </c>
      <c r="M2568" s="82" t="str">
        <f>"Q"&amp;" "&amp;VLOOKUP(pro[[#This Row],[Period]],Mapping!A:B,2,0)</f>
        <v>Q 1</v>
      </c>
      <c r="N2568"/>
    </row>
    <row r="2569" spans="1:14" ht="11.25" customHeight="1" x14ac:dyDescent="0.2">
      <c r="A2569" s="42" t="s">
        <v>42</v>
      </c>
      <c r="B2569" s="44" t="s">
        <v>32</v>
      </c>
      <c r="C2569" s="44" t="s">
        <v>57</v>
      </c>
      <c r="D2569" s="43">
        <v>1295881.1459999999</v>
      </c>
      <c r="E2569" s="43">
        <v>-79785.72</v>
      </c>
      <c r="F2569" s="45">
        <v>-26940</v>
      </c>
      <c r="G2569" s="45">
        <v>-79000</v>
      </c>
      <c r="H2569" s="45">
        <v>-71860</v>
      </c>
      <c r="I2569" s="55">
        <f>pro[[#This Row],[Admin expenses 3]]+pro[[#This Row],[Admin expenses 2]]+pro[[#This Row],[Admin expenses 1]]+pro[[#This Row],[COGS]]</f>
        <v>-257585.72</v>
      </c>
      <c r="J2569" s="55">
        <f>pro[[#This Row],[Revenue]]+pro[[#This Row],[AdminExp]]</f>
        <v>1038295.426</v>
      </c>
      <c r="K2569" s="83">
        <f>pro[[#This Row],[Profit]]/pro[[#This Row],[Revenue]]</f>
        <v>0.80122735731197992</v>
      </c>
      <c r="L2569" s="56">
        <f t="shared" si="40"/>
        <v>3</v>
      </c>
      <c r="M2569" s="82" t="str">
        <f>"Q"&amp;" "&amp;VLOOKUP(pro[[#This Row],[Period]],Mapping!A:B,2,0)</f>
        <v>Q 1</v>
      </c>
      <c r="N2569"/>
    </row>
    <row r="2570" spans="1:14" ht="11.25" customHeight="1" x14ac:dyDescent="0.2">
      <c r="A2570" s="42" t="s">
        <v>42</v>
      </c>
      <c r="B2570" s="44" t="s">
        <v>24</v>
      </c>
      <c r="C2570" s="44" t="s">
        <v>57</v>
      </c>
      <c r="D2570" s="43">
        <v>10675.203</v>
      </c>
      <c r="E2570" s="43">
        <v>-14279.965</v>
      </c>
      <c r="F2570" s="45">
        <v>-31520</v>
      </c>
      <c r="G2570" s="45">
        <v>-75720</v>
      </c>
      <c r="H2570" s="45">
        <v>-12330</v>
      </c>
      <c r="I2570" s="55">
        <f>pro[[#This Row],[Admin expenses 3]]+pro[[#This Row],[Admin expenses 2]]+pro[[#This Row],[Admin expenses 1]]+pro[[#This Row],[COGS]]</f>
        <v>-133849.965</v>
      </c>
      <c r="J2570" s="55">
        <f>pro[[#This Row],[Revenue]]+pro[[#This Row],[AdminExp]]</f>
        <v>-123174.762</v>
      </c>
      <c r="K2570" s="83">
        <f>pro[[#This Row],[Profit]]/pro[[#This Row],[Revenue]]</f>
        <v>-11.538399972347131</v>
      </c>
      <c r="L2570" s="56">
        <f t="shared" si="40"/>
        <v>3</v>
      </c>
      <c r="M2570" s="82" t="str">
        <f>"Q"&amp;" "&amp;VLOOKUP(pro[[#This Row],[Period]],Mapping!A:B,2,0)</f>
        <v>Q 1</v>
      </c>
      <c r="N2570"/>
    </row>
    <row r="2571" spans="1:14" ht="11.25" customHeight="1" x14ac:dyDescent="0.2">
      <c r="A2571" s="42" t="s">
        <v>42</v>
      </c>
      <c r="B2571" s="44" t="s">
        <v>24</v>
      </c>
      <c r="C2571" s="44" t="s">
        <v>57</v>
      </c>
      <c r="D2571" s="43">
        <v>1666685.4469999999</v>
      </c>
      <c r="E2571" s="43">
        <v>-736987.78999999992</v>
      </c>
      <c r="F2571" s="45">
        <v>-38940</v>
      </c>
      <c r="G2571" s="45">
        <v>-80270</v>
      </c>
      <c r="H2571" s="45">
        <v>-100600</v>
      </c>
      <c r="I2571" s="55">
        <f>pro[[#This Row],[Admin expenses 3]]+pro[[#This Row],[Admin expenses 2]]+pro[[#This Row],[Admin expenses 1]]+pro[[#This Row],[COGS]]</f>
        <v>-956797.78999999992</v>
      </c>
      <c r="J2571" s="55">
        <f>pro[[#This Row],[Revenue]]+pro[[#This Row],[AdminExp]]</f>
        <v>709887.65700000001</v>
      </c>
      <c r="K2571" s="83">
        <f>pro[[#This Row],[Profit]]/pro[[#This Row],[Revenue]]</f>
        <v>0.42592779476042308</v>
      </c>
      <c r="L2571" s="56">
        <f t="shared" si="40"/>
        <v>3</v>
      </c>
      <c r="M2571" s="82" t="str">
        <f>"Q"&amp;" "&amp;VLOOKUP(pro[[#This Row],[Period]],Mapping!A:B,2,0)</f>
        <v>Q 1</v>
      </c>
      <c r="N2571"/>
    </row>
    <row r="2572" spans="1:14" ht="11.25" customHeight="1" x14ac:dyDescent="0.2">
      <c r="A2572" s="42" t="s">
        <v>42</v>
      </c>
      <c r="B2572" s="44" t="s">
        <v>24</v>
      </c>
      <c r="C2572" s="44" t="s">
        <v>57</v>
      </c>
      <c r="D2572" s="43">
        <v>437092.38299999991</v>
      </c>
      <c r="E2572" s="43">
        <v>-85744.875999999989</v>
      </c>
      <c r="F2572" s="45">
        <v>-107160</v>
      </c>
      <c r="G2572" s="45">
        <v>-103920</v>
      </c>
      <c r="H2572" s="45">
        <v>-105560</v>
      </c>
      <c r="I2572" s="55">
        <f>pro[[#This Row],[Admin expenses 3]]+pro[[#This Row],[Admin expenses 2]]+pro[[#This Row],[Admin expenses 1]]+pro[[#This Row],[COGS]]</f>
        <v>-402384.87599999999</v>
      </c>
      <c r="J2572" s="55">
        <f>pro[[#This Row],[Revenue]]+pro[[#This Row],[AdminExp]]</f>
        <v>34707.506999999925</v>
      </c>
      <c r="K2572" s="83">
        <f>pro[[#This Row],[Profit]]/pro[[#This Row],[Revenue]]</f>
        <v>7.9405426289480621E-2</v>
      </c>
      <c r="L2572" s="56">
        <f t="shared" si="40"/>
        <v>3</v>
      </c>
      <c r="M2572" s="82" t="str">
        <f>"Q"&amp;" "&amp;VLOOKUP(pro[[#This Row],[Period]],Mapping!A:B,2,0)</f>
        <v>Q 1</v>
      </c>
      <c r="N2572"/>
    </row>
    <row r="2573" spans="1:14" ht="11.25" customHeight="1" x14ac:dyDescent="0.2">
      <c r="A2573" s="42" t="s">
        <v>42</v>
      </c>
      <c r="B2573" s="44" t="s">
        <v>24</v>
      </c>
      <c r="C2573" s="44" t="s">
        <v>57</v>
      </c>
      <c r="D2573" s="43">
        <v>275473.69499999995</v>
      </c>
      <c r="E2573" s="43">
        <v>-51181.689999999995</v>
      </c>
      <c r="F2573" s="45">
        <v>-98820</v>
      </c>
      <c r="G2573" s="45">
        <v>-62210</v>
      </c>
      <c r="H2573" s="45">
        <v>-104340</v>
      </c>
      <c r="I2573" s="55">
        <f>pro[[#This Row],[Admin expenses 3]]+pro[[#This Row],[Admin expenses 2]]+pro[[#This Row],[Admin expenses 1]]+pro[[#This Row],[COGS]]</f>
        <v>-316551.69</v>
      </c>
      <c r="J2573" s="55">
        <f>pro[[#This Row],[Revenue]]+pro[[#This Row],[AdminExp]]</f>
        <v>-41077.995000000054</v>
      </c>
      <c r="K2573" s="83">
        <f>pro[[#This Row],[Profit]]/pro[[#This Row],[Revenue]]</f>
        <v>-0.14911766802271287</v>
      </c>
      <c r="L2573" s="56">
        <f t="shared" si="40"/>
        <v>3</v>
      </c>
      <c r="M2573" s="82" t="str">
        <f>"Q"&amp;" "&amp;VLOOKUP(pro[[#This Row],[Period]],Mapping!A:B,2,0)</f>
        <v>Q 1</v>
      </c>
      <c r="N2573"/>
    </row>
    <row r="2574" spans="1:14" ht="11.25" customHeight="1" x14ac:dyDescent="0.2">
      <c r="A2574" s="42" t="s">
        <v>42</v>
      </c>
      <c r="B2574" s="44" t="s">
        <v>24</v>
      </c>
      <c r="C2574" s="44" t="s">
        <v>57</v>
      </c>
      <c r="D2574" s="43">
        <v>624545.27799999993</v>
      </c>
      <c r="E2574" s="43">
        <v>-11498.151</v>
      </c>
      <c r="F2574" s="45">
        <v>-61350</v>
      </c>
      <c r="G2574" s="45">
        <v>-13460</v>
      </c>
      <c r="H2574" s="45">
        <v>-85120</v>
      </c>
      <c r="I2574" s="55">
        <f>pro[[#This Row],[Admin expenses 3]]+pro[[#This Row],[Admin expenses 2]]+pro[[#This Row],[Admin expenses 1]]+pro[[#This Row],[COGS]]</f>
        <v>-171428.15100000001</v>
      </c>
      <c r="J2574" s="55">
        <f>pro[[#This Row],[Revenue]]+pro[[#This Row],[AdminExp]]</f>
        <v>453117.12699999992</v>
      </c>
      <c r="K2574" s="83">
        <f>pro[[#This Row],[Profit]]/pro[[#This Row],[Revenue]]</f>
        <v>0.72551525559688879</v>
      </c>
      <c r="L2574" s="56">
        <f t="shared" si="40"/>
        <v>3</v>
      </c>
      <c r="M2574" s="82" t="str">
        <f>"Q"&amp;" "&amp;VLOOKUP(pro[[#This Row],[Period]],Mapping!A:B,2,0)</f>
        <v>Q 1</v>
      </c>
      <c r="N2574"/>
    </row>
    <row r="2575" spans="1:14" ht="11.25" customHeight="1" x14ac:dyDescent="0.2">
      <c r="A2575" s="42" t="s">
        <v>42</v>
      </c>
      <c r="B2575" s="44" t="s">
        <v>24</v>
      </c>
      <c r="C2575" s="44" t="s">
        <v>57</v>
      </c>
      <c r="D2575" s="43">
        <v>1604800.5329999998</v>
      </c>
      <c r="E2575" s="43">
        <v>-63804.152999999991</v>
      </c>
      <c r="F2575" s="45">
        <v>-72220</v>
      </c>
      <c r="G2575" s="45">
        <v>-45460</v>
      </c>
      <c r="H2575" s="45">
        <v>-92600</v>
      </c>
      <c r="I2575" s="55">
        <f>pro[[#This Row],[Admin expenses 3]]+pro[[#This Row],[Admin expenses 2]]+pro[[#This Row],[Admin expenses 1]]+pro[[#This Row],[COGS]]</f>
        <v>-274084.15299999999</v>
      </c>
      <c r="J2575" s="55">
        <f>pro[[#This Row],[Revenue]]+pro[[#This Row],[AdminExp]]</f>
        <v>1330716.3799999999</v>
      </c>
      <c r="K2575" s="83">
        <f>pro[[#This Row],[Profit]]/pro[[#This Row],[Revenue]]</f>
        <v>0.82920983177415231</v>
      </c>
      <c r="L2575" s="56">
        <f t="shared" si="40"/>
        <v>3</v>
      </c>
      <c r="M2575" s="82" t="str">
        <f>"Q"&amp;" "&amp;VLOOKUP(pro[[#This Row],[Period]],Mapping!A:B,2,0)</f>
        <v>Q 1</v>
      </c>
      <c r="N2575"/>
    </row>
    <row r="2576" spans="1:14" ht="11.25" customHeight="1" x14ac:dyDescent="0.2">
      <c r="A2576" s="42" t="s">
        <v>42</v>
      </c>
      <c r="B2576" s="44" t="s">
        <v>24</v>
      </c>
      <c r="C2576" s="44" t="s">
        <v>57</v>
      </c>
      <c r="D2576" s="43">
        <v>352069.72499999998</v>
      </c>
      <c r="E2576" s="43">
        <v>-16168.494999999997</v>
      </c>
      <c r="F2576" s="45">
        <v>-94770</v>
      </c>
      <c r="G2576" s="45">
        <v>-63690</v>
      </c>
      <c r="H2576" s="45">
        <v>-48370</v>
      </c>
      <c r="I2576" s="55">
        <f>pro[[#This Row],[Admin expenses 3]]+pro[[#This Row],[Admin expenses 2]]+pro[[#This Row],[Admin expenses 1]]+pro[[#This Row],[COGS]]</f>
        <v>-222998.495</v>
      </c>
      <c r="J2576" s="55">
        <f>pro[[#This Row],[Revenue]]+pro[[#This Row],[AdminExp]]</f>
        <v>129071.22999999998</v>
      </c>
      <c r="K2576" s="83">
        <f>pro[[#This Row],[Profit]]/pro[[#This Row],[Revenue]]</f>
        <v>0.36660701228996612</v>
      </c>
      <c r="L2576" s="56">
        <f t="shared" si="40"/>
        <v>3</v>
      </c>
      <c r="M2576" s="82" t="str">
        <f>"Q"&amp;" "&amp;VLOOKUP(pro[[#This Row],[Period]],Mapping!A:B,2,0)</f>
        <v>Q 1</v>
      </c>
      <c r="N2576"/>
    </row>
    <row r="2577" spans="1:14" ht="11.25" customHeight="1" x14ac:dyDescent="0.2">
      <c r="A2577" s="42" t="s">
        <v>42</v>
      </c>
      <c r="B2577" s="44" t="s">
        <v>24</v>
      </c>
      <c r="C2577" s="44" t="s">
        <v>57</v>
      </c>
      <c r="D2577" s="43">
        <v>2517959.108</v>
      </c>
      <c r="E2577" s="43">
        <v>-80548.698999999993</v>
      </c>
      <c r="F2577" s="45">
        <v>-71570</v>
      </c>
      <c r="G2577" s="45">
        <v>-13190</v>
      </c>
      <c r="H2577" s="45">
        <v>-15480</v>
      </c>
      <c r="I2577" s="55">
        <f>pro[[#This Row],[Admin expenses 3]]+pro[[#This Row],[Admin expenses 2]]+pro[[#This Row],[Admin expenses 1]]+pro[[#This Row],[COGS]]</f>
        <v>-180788.69899999999</v>
      </c>
      <c r="J2577" s="55">
        <f>pro[[#This Row],[Revenue]]+pro[[#This Row],[AdminExp]]</f>
        <v>2337170.409</v>
      </c>
      <c r="K2577" s="83">
        <f>pro[[#This Row],[Profit]]/pro[[#This Row],[Revenue]]</f>
        <v>0.92820030379937368</v>
      </c>
      <c r="L2577" s="56">
        <f t="shared" si="40"/>
        <v>3</v>
      </c>
      <c r="M2577" s="82" t="str">
        <f>"Q"&amp;" "&amp;VLOOKUP(pro[[#This Row],[Period]],Mapping!A:B,2,0)</f>
        <v>Q 1</v>
      </c>
      <c r="N2577"/>
    </row>
    <row r="2578" spans="1:14" ht="11.25" customHeight="1" x14ac:dyDescent="0.2">
      <c r="A2578" s="42" t="s">
        <v>42</v>
      </c>
      <c r="B2578" s="44" t="s">
        <v>24</v>
      </c>
      <c r="C2578" s="44" t="s">
        <v>57</v>
      </c>
      <c r="D2578" s="43">
        <v>107432.899</v>
      </c>
      <c r="E2578" s="43">
        <v>-3686.8789999999999</v>
      </c>
      <c r="F2578" s="45">
        <v>-59510</v>
      </c>
      <c r="G2578" s="45">
        <v>-93500</v>
      </c>
      <c r="H2578" s="45">
        <v>-84430</v>
      </c>
      <c r="I2578" s="55">
        <f>pro[[#This Row],[Admin expenses 3]]+pro[[#This Row],[Admin expenses 2]]+pro[[#This Row],[Admin expenses 1]]+pro[[#This Row],[COGS]]</f>
        <v>-241126.87899999999</v>
      </c>
      <c r="J2578" s="55">
        <f>pro[[#This Row],[Revenue]]+pro[[#This Row],[AdminExp]]</f>
        <v>-133693.97999999998</v>
      </c>
      <c r="K2578" s="83">
        <f>pro[[#This Row],[Profit]]/pro[[#This Row],[Revenue]]</f>
        <v>-1.2444417049566909</v>
      </c>
      <c r="L2578" s="56">
        <f t="shared" si="40"/>
        <v>3</v>
      </c>
      <c r="M2578" s="82" t="str">
        <f>"Q"&amp;" "&amp;VLOOKUP(pro[[#This Row],[Period]],Mapping!A:B,2,0)</f>
        <v>Q 1</v>
      </c>
      <c r="N2578"/>
    </row>
    <row r="2579" spans="1:14" ht="11.25" customHeight="1" x14ac:dyDescent="0.2">
      <c r="A2579" s="42" t="s">
        <v>42</v>
      </c>
      <c r="B2579" s="44" t="s">
        <v>24</v>
      </c>
      <c r="C2579" s="44" t="s">
        <v>57</v>
      </c>
      <c r="D2579" s="43">
        <v>75162.164000000004</v>
      </c>
      <c r="E2579" s="43">
        <v>-3808.567</v>
      </c>
      <c r="F2579" s="45">
        <v>-24310</v>
      </c>
      <c r="G2579" s="45">
        <v>-41220</v>
      </c>
      <c r="H2579" s="45">
        <v>-76530</v>
      </c>
      <c r="I2579" s="55">
        <f>pro[[#This Row],[Admin expenses 3]]+pro[[#This Row],[Admin expenses 2]]+pro[[#This Row],[Admin expenses 1]]+pro[[#This Row],[COGS]]</f>
        <v>-145868.56700000001</v>
      </c>
      <c r="J2579" s="55">
        <f>pro[[#This Row],[Revenue]]+pro[[#This Row],[AdminExp]]</f>
        <v>-70706.403000000006</v>
      </c>
      <c r="K2579" s="83">
        <f>pro[[#This Row],[Profit]]/pro[[#This Row],[Revenue]]</f>
        <v>-0.94071803201408621</v>
      </c>
      <c r="L2579" s="56">
        <f t="shared" si="40"/>
        <v>3</v>
      </c>
      <c r="M2579" s="82" t="str">
        <f>"Q"&amp;" "&amp;VLOOKUP(pro[[#This Row],[Period]],Mapping!A:B,2,0)</f>
        <v>Q 1</v>
      </c>
      <c r="N2579"/>
    </row>
    <row r="2580" spans="1:14" ht="11.25" customHeight="1" x14ac:dyDescent="0.2">
      <c r="A2580" s="42" t="s">
        <v>42</v>
      </c>
      <c r="B2580" s="44" t="s">
        <v>24</v>
      </c>
      <c r="C2580" s="44" t="s">
        <v>57</v>
      </c>
      <c r="D2580" s="43">
        <v>30514.693999999996</v>
      </c>
      <c r="E2580" s="43">
        <v>-3747.6739999999995</v>
      </c>
      <c r="F2580" s="45">
        <v>-81270</v>
      </c>
      <c r="G2580" s="45">
        <v>-101300</v>
      </c>
      <c r="H2580" s="45">
        <v>-105800</v>
      </c>
      <c r="I2580" s="55">
        <f>pro[[#This Row],[Admin expenses 3]]+pro[[#This Row],[Admin expenses 2]]+pro[[#This Row],[Admin expenses 1]]+pro[[#This Row],[COGS]]</f>
        <v>-292117.674</v>
      </c>
      <c r="J2580" s="55">
        <f>pro[[#This Row],[Revenue]]+pro[[#This Row],[AdminExp]]</f>
        <v>-261602.98</v>
      </c>
      <c r="K2580" s="83">
        <f>pro[[#This Row],[Profit]]/pro[[#This Row],[Revenue]]</f>
        <v>-8.5730166587939589</v>
      </c>
      <c r="L2580" s="56">
        <f t="shared" si="40"/>
        <v>3</v>
      </c>
      <c r="M2580" s="82" t="str">
        <f>"Q"&amp;" "&amp;VLOOKUP(pro[[#This Row],[Period]],Mapping!A:B,2,0)</f>
        <v>Q 1</v>
      </c>
      <c r="N2580"/>
    </row>
    <row r="2581" spans="1:14" ht="11.25" customHeight="1" x14ac:dyDescent="0.2">
      <c r="A2581" s="42" t="s">
        <v>42</v>
      </c>
      <c r="B2581" s="44" t="s">
        <v>24</v>
      </c>
      <c r="C2581" s="44" t="s">
        <v>57</v>
      </c>
      <c r="D2581" s="43">
        <v>71235.212999999989</v>
      </c>
      <c r="E2581" s="43">
        <v>-42812.097999999998</v>
      </c>
      <c r="F2581" s="45">
        <v>-76430</v>
      </c>
      <c r="G2581" s="45">
        <v>-32370</v>
      </c>
      <c r="H2581" s="45">
        <v>-48840</v>
      </c>
      <c r="I2581" s="55">
        <f>pro[[#This Row],[Admin expenses 3]]+pro[[#This Row],[Admin expenses 2]]+pro[[#This Row],[Admin expenses 1]]+pro[[#This Row],[COGS]]</f>
        <v>-200452.098</v>
      </c>
      <c r="J2581" s="55">
        <f>pro[[#This Row],[Revenue]]+pro[[#This Row],[AdminExp]]</f>
        <v>-129216.88500000001</v>
      </c>
      <c r="K2581" s="83">
        <f>pro[[#This Row],[Profit]]/pro[[#This Row],[Revenue]]</f>
        <v>-1.8139467765752315</v>
      </c>
      <c r="L2581" s="56">
        <f t="shared" si="40"/>
        <v>3</v>
      </c>
      <c r="M2581" s="82" t="str">
        <f>"Q"&amp;" "&amp;VLOOKUP(pro[[#This Row],[Period]],Mapping!A:B,2,0)</f>
        <v>Q 1</v>
      </c>
      <c r="N2581"/>
    </row>
    <row r="2582" spans="1:14" ht="11.25" customHeight="1" x14ac:dyDescent="0.2">
      <c r="A2582" s="42" t="s">
        <v>42</v>
      </c>
      <c r="B2582" s="44" t="s">
        <v>24</v>
      </c>
      <c r="C2582" s="44" t="s">
        <v>57</v>
      </c>
      <c r="D2582" s="43">
        <v>128757.46799999998</v>
      </c>
      <c r="E2582" s="43">
        <v>-77998.68299999999</v>
      </c>
      <c r="F2582" s="45">
        <v>-16720</v>
      </c>
      <c r="G2582" s="45">
        <v>-46410</v>
      </c>
      <c r="H2582" s="45">
        <v>-101860</v>
      </c>
      <c r="I2582" s="55">
        <f>pro[[#This Row],[Admin expenses 3]]+pro[[#This Row],[Admin expenses 2]]+pro[[#This Row],[Admin expenses 1]]+pro[[#This Row],[COGS]]</f>
        <v>-242988.68299999999</v>
      </c>
      <c r="J2582" s="55">
        <f>pro[[#This Row],[Revenue]]+pro[[#This Row],[AdminExp]]</f>
        <v>-114231.21500000001</v>
      </c>
      <c r="K2582" s="83">
        <f>pro[[#This Row],[Profit]]/pro[[#This Row],[Revenue]]</f>
        <v>-0.88718127790459522</v>
      </c>
      <c r="L2582" s="56">
        <f t="shared" si="40"/>
        <v>3</v>
      </c>
      <c r="M2582" s="82" t="str">
        <f>"Q"&amp;" "&amp;VLOOKUP(pro[[#This Row],[Period]],Mapping!A:B,2,0)</f>
        <v>Q 1</v>
      </c>
      <c r="N2582"/>
    </row>
    <row r="2583" spans="1:14" ht="11.25" customHeight="1" x14ac:dyDescent="0.2">
      <c r="A2583" s="42" t="s">
        <v>42</v>
      </c>
      <c r="B2583" s="44" t="s">
        <v>24</v>
      </c>
      <c r="C2583" s="44" t="s">
        <v>57</v>
      </c>
      <c r="D2583" s="43">
        <v>47548.108999999997</v>
      </c>
      <c r="E2583" s="43">
        <v>-22837.352999999999</v>
      </c>
      <c r="F2583" s="45">
        <v>-97400</v>
      </c>
      <c r="G2583" s="45">
        <v>-55320</v>
      </c>
      <c r="H2583" s="45">
        <v>-76800</v>
      </c>
      <c r="I2583" s="55">
        <f>pro[[#This Row],[Admin expenses 3]]+pro[[#This Row],[Admin expenses 2]]+pro[[#This Row],[Admin expenses 1]]+pro[[#This Row],[COGS]]</f>
        <v>-252357.353</v>
      </c>
      <c r="J2583" s="55">
        <f>pro[[#This Row],[Revenue]]+pro[[#This Row],[AdminExp]]</f>
        <v>-204809.24400000001</v>
      </c>
      <c r="K2583" s="83">
        <f>pro[[#This Row],[Profit]]/pro[[#This Row],[Revenue]]</f>
        <v>-4.3074109214311767</v>
      </c>
      <c r="L2583" s="56">
        <f t="shared" si="40"/>
        <v>3</v>
      </c>
      <c r="M2583" s="82" t="str">
        <f>"Q"&amp;" "&amp;VLOOKUP(pro[[#This Row],[Period]],Mapping!A:B,2,0)</f>
        <v>Q 1</v>
      </c>
      <c r="N2583"/>
    </row>
    <row r="2584" spans="1:14" ht="11.25" customHeight="1" x14ac:dyDescent="0.2">
      <c r="A2584" s="42" t="s">
        <v>42</v>
      </c>
      <c r="B2584" s="44" t="s">
        <v>24</v>
      </c>
      <c r="C2584" s="44" t="s">
        <v>57</v>
      </c>
      <c r="D2584" s="43">
        <v>187151.26499999998</v>
      </c>
      <c r="E2584" s="43">
        <v>-120563.94</v>
      </c>
      <c r="F2584" s="45">
        <v>-99550</v>
      </c>
      <c r="G2584" s="45">
        <v>-46470</v>
      </c>
      <c r="H2584" s="45">
        <v>-102340</v>
      </c>
      <c r="I2584" s="55">
        <f>pro[[#This Row],[Admin expenses 3]]+pro[[#This Row],[Admin expenses 2]]+pro[[#This Row],[Admin expenses 1]]+pro[[#This Row],[COGS]]</f>
        <v>-368923.94</v>
      </c>
      <c r="J2584" s="55">
        <f>pro[[#This Row],[Revenue]]+pro[[#This Row],[AdminExp]]</f>
        <v>-181772.67500000002</v>
      </c>
      <c r="K2584" s="83">
        <f>pro[[#This Row],[Profit]]/pro[[#This Row],[Revenue]]</f>
        <v>-0.97126073393091961</v>
      </c>
      <c r="L2584" s="56">
        <f t="shared" si="40"/>
        <v>3</v>
      </c>
      <c r="M2584" s="82" t="str">
        <f>"Q"&amp;" "&amp;VLOOKUP(pro[[#This Row],[Period]],Mapping!A:B,2,0)</f>
        <v>Q 1</v>
      </c>
      <c r="N2584"/>
    </row>
    <row r="2585" spans="1:14" ht="11.25" customHeight="1" x14ac:dyDescent="0.2">
      <c r="A2585" s="42" t="s">
        <v>42</v>
      </c>
      <c r="B2585" s="44" t="s">
        <v>24</v>
      </c>
      <c r="C2585" s="44" t="s">
        <v>57</v>
      </c>
      <c r="D2585" s="43">
        <v>313533.21299999999</v>
      </c>
      <c r="E2585" s="43">
        <v>-151234.74799999999</v>
      </c>
      <c r="F2585" s="45">
        <v>-102950</v>
      </c>
      <c r="G2585" s="45">
        <v>-27650</v>
      </c>
      <c r="H2585" s="45">
        <v>-92020</v>
      </c>
      <c r="I2585" s="55">
        <f>pro[[#This Row],[Admin expenses 3]]+pro[[#This Row],[Admin expenses 2]]+pro[[#This Row],[Admin expenses 1]]+pro[[#This Row],[COGS]]</f>
        <v>-373854.74800000002</v>
      </c>
      <c r="J2585" s="55">
        <f>pro[[#This Row],[Revenue]]+pro[[#This Row],[AdminExp]]</f>
        <v>-60321.535000000033</v>
      </c>
      <c r="K2585" s="83">
        <f>pro[[#This Row],[Profit]]/pro[[#This Row],[Revenue]]</f>
        <v>-0.1923928072015772</v>
      </c>
      <c r="L2585" s="56">
        <f t="shared" si="40"/>
        <v>3</v>
      </c>
      <c r="M2585" s="82" t="str">
        <f>"Q"&amp;" "&amp;VLOOKUP(pro[[#This Row],[Period]],Mapping!A:B,2,0)</f>
        <v>Q 1</v>
      </c>
      <c r="N2585"/>
    </row>
    <row r="2586" spans="1:14" ht="11.25" customHeight="1" x14ac:dyDescent="0.2">
      <c r="A2586" s="42" t="s">
        <v>42</v>
      </c>
      <c r="B2586" s="44" t="s">
        <v>24</v>
      </c>
      <c r="C2586" s="44" t="s">
        <v>57</v>
      </c>
      <c r="D2586" s="43">
        <v>602145.29899999988</v>
      </c>
      <c r="E2586" s="43">
        <v>-183989.799</v>
      </c>
      <c r="F2586" s="45">
        <v>-106500</v>
      </c>
      <c r="G2586" s="45">
        <v>-21850</v>
      </c>
      <c r="H2586" s="45">
        <v>-32800</v>
      </c>
      <c r="I2586" s="55">
        <f>pro[[#This Row],[Admin expenses 3]]+pro[[#This Row],[Admin expenses 2]]+pro[[#This Row],[Admin expenses 1]]+pro[[#This Row],[COGS]]</f>
        <v>-345139.799</v>
      </c>
      <c r="J2586" s="55">
        <f>pro[[#This Row],[Revenue]]+pro[[#This Row],[AdminExp]]</f>
        <v>257005.49999999988</v>
      </c>
      <c r="K2586" s="83">
        <f>pro[[#This Row],[Profit]]/pro[[#This Row],[Revenue]]</f>
        <v>0.42681641860663255</v>
      </c>
      <c r="L2586" s="56">
        <f t="shared" si="40"/>
        <v>3</v>
      </c>
      <c r="M2586" s="82" t="str">
        <f>"Q"&amp;" "&amp;VLOOKUP(pro[[#This Row],[Period]],Mapping!A:B,2,0)</f>
        <v>Q 1</v>
      </c>
      <c r="N2586"/>
    </row>
    <row r="2587" spans="1:14" ht="11.25" customHeight="1" x14ac:dyDescent="0.2">
      <c r="A2587" s="42" t="s">
        <v>42</v>
      </c>
      <c r="B2587" s="44" t="s">
        <v>24</v>
      </c>
      <c r="C2587" s="44" t="s">
        <v>58</v>
      </c>
      <c r="D2587" s="43">
        <v>134181.37599999999</v>
      </c>
      <c r="E2587" s="43">
        <v>-46543.475999999995</v>
      </c>
      <c r="F2587" s="45">
        <v>-17580</v>
      </c>
      <c r="G2587" s="45">
        <v>-29860</v>
      </c>
      <c r="H2587" s="45">
        <v>-50420</v>
      </c>
      <c r="I2587" s="55">
        <f>pro[[#This Row],[Admin expenses 3]]+pro[[#This Row],[Admin expenses 2]]+pro[[#This Row],[Admin expenses 1]]+pro[[#This Row],[COGS]]</f>
        <v>-144403.476</v>
      </c>
      <c r="J2587" s="55">
        <f>pro[[#This Row],[Revenue]]+pro[[#This Row],[AdminExp]]</f>
        <v>-10222.100000000006</v>
      </c>
      <c r="K2587" s="83">
        <f>pro[[#This Row],[Profit]]/pro[[#This Row],[Revenue]]</f>
        <v>-7.6181213106653545E-2</v>
      </c>
      <c r="L2587" s="56">
        <f t="shared" si="40"/>
        <v>3</v>
      </c>
      <c r="M2587" s="82" t="str">
        <f>"Q"&amp;" "&amp;VLOOKUP(pro[[#This Row],[Period]],Mapping!A:B,2,0)</f>
        <v>Q 1</v>
      </c>
      <c r="N2587"/>
    </row>
    <row r="2588" spans="1:14" ht="11.25" customHeight="1" x14ac:dyDescent="0.2">
      <c r="A2588" s="42" t="s">
        <v>42</v>
      </c>
      <c r="B2588" s="44" t="s">
        <v>24</v>
      </c>
      <c r="C2588" s="44" t="s">
        <v>59</v>
      </c>
      <c r="D2588" s="43">
        <v>85497.684999999998</v>
      </c>
      <c r="E2588" s="43">
        <v>-22960.735000000001</v>
      </c>
      <c r="F2588" s="45">
        <v>-60860</v>
      </c>
      <c r="G2588" s="45">
        <v>-90060</v>
      </c>
      <c r="H2588" s="45">
        <v>-98800</v>
      </c>
      <c r="I2588" s="55">
        <f>pro[[#This Row],[Admin expenses 3]]+pro[[#This Row],[Admin expenses 2]]+pro[[#This Row],[Admin expenses 1]]+pro[[#This Row],[COGS]]</f>
        <v>-272680.73499999999</v>
      </c>
      <c r="J2588" s="55">
        <f>pro[[#This Row],[Revenue]]+pro[[#This Row],[AdminExp]]</f>
        <v>-187183.05</v>
      </c>
      <c r="K2588" s="83">
        <f>pro[[#This Row],[Profit]]/pro[[#This Row],[Revenue]]</f>
        <v>-2.189334717074503</v>
      </c>
      <c r="L2588" s="56">
        <f t="shared" si="40"/>
        <v>3</v>
      </c>
      <c r="M2588" s="82" t="str">
        <f>"Q"&amp;" "&amp;VLOOKUP(pro[[#This Row],[Period]],Mapping!A:B,2,0)</f>
        <v>Q 1</v>
      </c>
      <c r="N2588"/>
    </row>
    <row r="2589" spans="1:14" ht="11.25" customHeight="1" x14ac:dyDescent="0.2">
      <c r="A2589" s="42" t="s">
        <v>42</v>
      </c>
      <c r="B2589" s="44" t="s">
        <v>24</v>
      </c>
      <c r="C2589" s="44" t="s">
        <v>57</v>
      </c>
      <c r="D2589" s="43">
        <v>36050.909999999996</v>
      </c>
      <c r="E2589" s="43">
        <v>-10642.442999999999</v>
      </c>
      <c r="F2589" s="45">
        <v>-39710</v>
      </c>
      <c r="G2589" s="45">
        <v>-91780</v>
      </c>
      <c r="H2589" s="45">
        <v>-13070</v>
      </c>
      <c r="I2589" s="55">
        <f>pro[[#This Row],[Admin expenses 3]]+pro[[#This Row],[Admin expenses 2]]+pro[[#This Row],[Admin expenses 1]]+pro[[#This Row],[COGS]]</f>
        <v>-155202.443</v>
      </c>
      <c r="J2589" s="55">
        <f>pro[[#This Row],[Revenue]]+pro[[#This Row],[AdminExp]]</f>
        <v>-119151.533</v>
      </c>
      <c r="K2589" s="83">
        <f>pro[[#This Row],[Profit]]/pro[[#This Row],[Revenue]]</f>
        <v>-3.3050908562363617</v>
      </c>
      <c r="L2589" s="56">
        <f t="shared" si="40"/>
        <v>3</v>
      </c>
      <c r="M2589" s="82" t="str">
        <f>"Q"&amp;" "&amp;VLOOKUP(pro[[#This Row],[Period]],Mapping!A:B,2,0)</f>
        <v>Q 1</v>
      </c>
      <c r="N2589"/>
    </row>
    <row r="2590" spans="1:14" ht="11.25" customHeight="1" x14ac:dyDescent="0.2">
      <c r="A2590" s="42" t="s">
        <v>42</v>
      </c>
      <c r="B2590" s="44" t="s">
        <v>24</v>
      </c>
      <c r="C2590" s="44" t="s">
        <v>57</v>
      </c>
      <c r="D2590" s="43">
        <v>13365.925999999999</v>
      </c>
      <c r="E2590" s="43">
        <v>-4939.97</v>
      </c>
      <c r="F2590" s="45">
        <v>-28880</v>
      </c>
      <c r="G2590" s="45">
        <v>-12740</v>
      </c>
      <c r="H2590" s="45">
        <v>-39950</v>
      </c>
      <c r="I2590" s="55">
        <f>pro[[#This Row],[Admin expenses 3]]+pro[[#This Row],[Admin expenses 2]]+pro[[#This Row],[Admin expenses 1]]+pro[[#This Row],[COGS]]</f>
        <v>-86509.97</v>
      </c>
      <c r="J2590" s="55">
        <f>pro[[#This Row],[Revenue]]+pro[[#This Row],[AdminExp]]</f>
        <v>-73144.043999999994</v>
      </c>
      <c r="K2590" s="83">
        <f>pro[[#This Row],[Profit]]/pro[[#This Row],[Revenue]]</f>
        <v>-5.4724262277076798</v>
      </c>
      <c r="L2590" s="56">
        <f t="shared" si="40"/>
        <v>3</v>
      </c>
      <c r="M2590" s="82" t="str">
        <f>"Q"&amp;" "&amp;VLOOKUP(pro[[#This Row],[Period]],Mapping!A:B,2,0)</f>
        <v>Q 1</v>
      </c>
      <c r="N2590"/>
    </row>
    <row r="2591" spans="1:14" ht="11.25" customHeight="1" x14ac:dyDescent="0.2">
      <c r="A2591" s="42" t="s">
        <v>42</v>
      </c>
      <c r="B2591" s="44" t="s">
        <v>24</v>
      </c>
      <c r="C2591" s="44" t="s">
        <v>57</v>
      </c>
      <c r="D2591" s="43">
        <v>298.63399999999996</v>
      </c>
      <c r="E2591" s="43">
        <v>-735.11199999999997</v>
      </c>
      <c r="F2591" s="45">
        <v>-63920</v>
      </c>
      <c r="G2591" s="45">
        <v>-75080</v>
      </c>
      <c r="H2591" s="45">
        <v>-63760</v>
      </c>
      <c r="I2591" s="55">
        <f>pro[[#This Row],[Admin expenses 3]]+pro[[#This Row],[Admin expenses 2]]+pro[[#This Row],[Admin expenses 1]]+pro[[#This Row],[COGS]]</f>
        <v>-203495.11199999999</v>
      </c>
      <c r="J2591" s="55">
        <f>pro[[#This Row],[Revenue]]+pro[[#This Row],[AdminExp]]</f>
        <v>-203196.478</v>
      </c>
      <c r="K2591" s="83">
        <f>pro[[#This Row],[Profit]]/pro[[#This Row],[Revenue]]</f>
        <v>-680.41977135892103</v>
      </c>
      <c r="L2591" s="56">
        <f t="shared" si="40"/>
        <v>3</v>
      </c>
      <c r="M2591" s="82" t="str">
        <f>"Q"&amp;" "&amp;VLOOKUP(pro[[#This Row],[Period]],Mapping!A:B,2,0)</f>
        <v>Q 1</v>
      </c>
      <c r="N2591"/>
    </row>
    <row r="2592" spans="1:14" ht="11.25" customHeight="1" x14ac:dyDescent="0.2">
      <c r="A2592" s="42" t="s">
        <v>42</v>
      </c>
      <c r="B2592" s="44" t="s">
        <v>24</v>
      </c>
      <c r="C2592" s="44" t="s">
        <v>57</v>
      </c>
      <c r="D2592" s="43">
        <v>345694.13199999998</v>
      </c>
      <c r="E2592" s="43">
        <v>-26834.597999999998</v>
      </c>
      <c r="F2592" s="45">
        <v>-101080</v>
      </c>
      <c r="G2592" s="45">
        <v>-26040</v>
      </c>
      <c r="H2592" s="45">
        <v>-49910</v>
      </c>
      <c r="I2592" s="55">
        <f>pro[[#This Row],[Admin expenses 3]]+pro[[#This Row],[Admin expenses 2]]+pro[[#This Row],[Admin expenses 1]]+pro[[#This Row],[COGS]]</f>
        <v>-203864.598</v>
      </c>
      <c r="J2592" s="55">
        <f>pro[[#This Row],[Revenue]]+pro[[#This Row],[AdminExp]]</f>
        <v>141829.53399999999</v>
      </c>
      <c r="K2592" s="83">
        <f>pro[[#This Row],[Profit]]/pro[[#This Row],[Revenue]]</f>
        <v>0.41027463549771792</v>
      </c>
      <c r="L2592" s="56">
        <f t="shared" si="40"/>
        <v>3</v>
      </c>
      <c r="M2592" s="82" t="str">
        <f>"Q"&amp;" "&amp;VLOOKUP(pro[[#This Row],[Period]],Mapping!A:B,2,0)</f>
        <v>Q 1</v>
      </c>
      <c r="N2592"/>
    </row>
    <row r="2593" spans="1:14" ht="11.25" customHeight="1" x14ac:dyDescent="0.2">
      <c r="A2593" s="42" t="s">
        <v>42</v>
      </c>
      <c r="B2593" s="44" t="s">
        <v>24</v>
      </c>
      <c r="C2593" s="44" t="s">
        <v>57</v>
      </c>
      <c r="D2593" s="43">
        <v>38531.121999999996</v>
      </c>
      <c r="E2593" s="43">
        <v>-3741.7939999999999</v>
      </c>
      <c r="F2593" s="45">
        <v>-33500</v>
      </c>
      <c r="G2593" s="45">
        <v>-73890</v>
      </c>
      <c r="H2593" s="45">
        <v>-53820</v>
      </c>
      <c r="I2593" s="55">
        <f>pro[[#This Row],[Admin expenses 3]]+pro[[#This Row],[Admin expenses 2]]+pro[[#This Row],[Admin expenses 1]]+pro[[#This Row],[COGS]]</f>
        <v>-164951.79399999999</v>
      </c>
      <c r="J2593" s="55">
        <f>pro[[#This Row],[Revenue]]+pro[[#This Row],[AdminExp]]</f>
        <v>-126420.67199999999</v>
      </c>
      <c r="K2593" s="83">
        <f>pro[[#This Row],[Profit]]/pro[[#This Row],[Revenue]]</f>
        <v>-3.2810015758170761</v>
      </c>
      <c r="L2593" s="56">
        <f t="shared" si="40"/>
        <v>3</v>
      </c>
      <c r="M2593" s="82" t="str">
        <f>"Q"&amp;" "&amp;VLOOKUP(pro[[#This Row],[Period]],Mapping!A:B,2,0)</f>
        <v>Q 1</v>
      </c>
      <c r="N2593"/>
    </row>
    <row r="2594" spans="1:14" ht="11.25" customHeight="1" x14ac:dyDescent="0.2">
      <c r="A2594" s="42" t="s">
        <v>42</v>
      </c>
      <c r="B2594" s="44" t="s">
        <v>24</v>
      </c>
      <c r="C2594" s="44" t="s">
        <v>58</v>
      </c>
      <c r="D2594" s="43">
        <v>40829.424999999996</v>
      </c>
      <c r="E2594" s="43">
        <v>-3127.2079999999996</v>
      </c>
      <c r="F2594" s="45">
        <v>-98660</v>
      </c>
      <c r="G2594" s="45">
        <v>-64200</v>
      </c>
      <c r="H2594" s="45">
        <v>-101710</v>
      </c>
      <c r="I2594" s="55">
        <f>pro[[#This Row],[Admin expenses 3]]+pro[[#This Row],[Admin expenses 2]]+pro[[#This Row],[Admin expenses 1]]+pro[[#This Row],[COGS]]</f>
        <v>-267697.20799999998</v>
      </c>
      <c r="J2594" s="55">
        <f>pro[[#This Row],[Revenue]]+pro[[#This Row],[AdminExp]]</f>
        <v>-226867.783</v>
      </c>
      <c r="K2594" s="83">
        <f>pro[[#This Row],[Profit]]/pro[[#This Row],[Revenue]]</f>
        <v>-5.5564775404013167</v>
      </c>
      <c r="L2594" s="56">
        <f t="shared" si="40"/>
        <v>3</v>
      </c>
      <c r="M2594" s="82" t="str">
        <f>"Q"&amp;" "&amp;VLOOKUP(pro[[#This Row],[Period]],Mapping!A:B,2,0)</f>
        <v>Q 1</v>
      </c>
      <c r="N2594"/>
    </row>
    <row r="2595" spans="1:14" ht="11.25" customHeight="1" x14ac:dyDescent="0.2">
      <c r="A2595" s="42" t="s">
        <v>42</v>
      </c>
      <c r="B2595" s="44" t="s">
        <v>24</v>
      </c>
      <c r="C2595" s="44" t="s">
        <v>59</v>
      </c>
      <c r="D2595" s="43">
        <v>27195.735000000001</v>
      </c>
      <c r="E2595" s="43">
        <v>-23633.462999999996</v>
      </c>
      <c r="F2595" s="45">
        <v>-26410</v>
      </c>
      <c r="G2595" s="45">
        <v>-36530</v>
      </c>
      <c r="H2595" s="45">
        <v>-54610</v>
      </c>
      <c r="I2595" s="55">
        <f>pro[[#This Row],[Admin expenses 3]]+pro[[#This Row],[Admin expenses 2]]+pro[[#This Row],[Admin expenses 1]]+pro[[#This Row],[COGS]]</f>
        <v>-141183.46299999999</v>
      </c>
      <c r="J2595" s="55">
        <f>pro[[#This Row],[Revenue]]+pro[[#This Row],[AdminExp]]</f>
        <v>-113987.72799999999</v>
      </c>
      <c r="K2595" s="83">
        <f>pro[[#This Row],[Profit]]/pro[[#This Row],[Revenue]]</f>
        <v>-4.1913825090588643</v>
      </c>
      <c r="L2595" s="56">
        <f t="shared" si="40"/>
        <v>3</v>
      </c>
      <c r="M2595" s="82" t="str">
        <f>"Q"&amp;" "&amp;VLOOKUP(pro[[#This Row],[Period]],Mapping!A:B,2,0)</f>
        <v>Q 1</v>
      </c>
      <c r="N2595"/>
    </row>
    <row r="2596" spans="1:14" ht="11.25" customHeight="1" x14ac:dyDescent="0.2">
      <c r="A2596" s="42" t="s">
        <v>42</v>
      </c>
      <c r="B2596" s="44" t="s">
        <v>24</v>
      </c>
      <c r="C2596" s="44" t="s">
        <v>57</v>
      </c>
      <c r="D2596" s="43">
        <v>34099.351999999999</v>
      </c>
      <c r="E2596" s="43">
        <v>-3361.1269999999995</v>
      </c>
      <c r="F2596" s="45">
        <v>-94390</v>
      </c>
      <c r="G2596" s="45">
        <v>-44790</v>
      </c>
      <c r="H2596" s="45">
        <v>-72280</v>
      </c>
      <c r="I2596" s="55">
        <f>pro[[#This Row],[Admin expenses 3]]+pro[[#This Row],[Admin expenses 2]]+pro[[#This Row],[Admin expenses 1]]+pro[[#This Row],[COGS]]</f>
        <v>-214821.12700000001</v>
      </c>
      <c r="J2596" s="55">
        <f>pro[[#This Row],[Revenue]]+pro[[#This Row],[AdminExp]]</f>
        <v>-180721.77500000002</v>
      </c>
      <c r="K2596" s="83">
        <f>pro[[#This Row],[Profit]]/pro[[#This Row],[Revenue]]</f>
        <v>-5.2998595105267698</v>
      </c>
      <c r="L2596" s="56">
        <f t="shared" si="40"/>
        <v>3</v>
      </c>
      <c r="M2596" s="82" t="str">
        <f>"Q"&amp;" "&amp;VLOOKUP(pro[[#This Row],[Period]],Mapping!A:B,2,0)</f>
        <v>Q 1</v>
      </c>
      <c r="N2596"/>
    </row>
    <row r="2597" spans="1:14" ht="11.25" customHeight="1" x14ac:dyDescent="0.2">
      <c r="A2597" s="42" t="s">
        <v>42</v>
      </c>
      <c r="B2597" s="44" t="s">
        <v>24</v>
      </c>
      <c r="C2597" s="44" t="s">
        <v>57</v>
      </c>
      <c r="D2597" s="43">
        <v>100492.336</v>
      </c>
      <c r="E2597" s="43">
        <v>-11869.199999999999</v>
      </c>
      <c r="F2597" s="45">
        <v>-38860</v>
      </c>
      <c r="G2597" s="45">
        <v>-69340</v>
      </c>
      <c r="H2597" s="45">
        <v>-41900</v>
      </c>
      <c r="I2597" s="55">
        <f>pro[[#This Row],[Admin expenses 3]]+pro[[#This Row],[Admin expenses 2]]+pro[[#This Row],[Admin expenses 1]]+pro[[#This Row],[COGS]]</f>
        <v>-161969.20000000001</v>
      </c>
      <c r="J2597" s="55">
        <f>pro[[#This Row],[Revenue]]+pro[[#This Row],[AdminExp]]</f>
        <v>-61476.864000000016</v>
      </c>
      <c r="K2597" s="83">
        <f>pro[[#This Row],[Profit]]/pro[[#This Row],[Revenue]]</f>
        <v>-0.61175674133000568</v>
      </c>
      <c r="L2597" s="56">
        <f t="shared" si="40"/>
        <v>3</v>
      </c>
      <c r="M2597" s="82" t="str">
        <f>"Q"&amp;" "&amp;VLOOKUP(pro[[#This Row],[Period]],Mapping!A:B,2,0)</f>
        <v>Q 1</v>
      </c>
      <c r="N2597"/>
    </row>
    <row r="2598" spans="1:14" ht="11.25" customHeight="1" x14ac:dyDescent="0.2">
      <c r="A2598" s="42" t="s">
        <v>42</v>
      </c>
      <c r="B2598" s="44" t="s">
        <v>24</v>
      </c>
      <c r="C2598" s="44" t="s">
        <v>57</v>
      </c>
      <c r="D2598" s="43">
        <v>24022.207999999999</v>
      </c>
      <c r="E2598" s="43">
        <v>-3179.701</v>
      </c>
      <c r="F2598" s="45">
        <v>-18120</v>
      </c>
      <c r="G2598" s="45">
        <v>-108450</v>
      </c>
      <c r="H2598" s="45">
        <v>-37780</v>
      </c>
      <c r="I2598" s="55">
        <f>pro[[#This Row],[Admin expenses 3]]+pro[[#This Row],[Admin expenses 2]]+pro[[#This Row],[Admin expenses 1]]+pro[[#This Row],[COGS]]</f>
        <v>-167529.701</v>
      </c>
      <c r="J2598" s="55">
        <f>pro[[#This Row],[Revenue]]+pro[[#This Row],[AdminExp]]</f>
        <v>-143507.49300000002</v>
      </c>
      <c r="K2598" s="83">
        <f>pro[[#This Row],[Profit]]/pro[[#This Row],[Revenue]]</f>
        <v>-5.9739509790274079</v>
      </c>
      <c r="L2598" s="56">
        <f t="shared" si="40"/>
        <v>3</v>
      </c>
      <c r="M2598" s="82" t="str">
        <f>"Q"&amp;" "&amp;VLOOKUP(pro[[#This Row],[Period]],Mapping!A:B,2,0)</f>
        <v>Q 1</v>
      </c>
      <c r="N2598"/>
    </row>
    <row r="2599" spans="1:14" ht="11.25" customHeight="1" x14ac:dyDescent="0.2">
      <c r="A2599" s="42" t="s">
        <v>42</v>
      </c>
      <c r="B2599" s="44" t="s">
        <v>24</v>
      </c>
      <c r="C2599" s="44" t="s">
        <v>58</v>
      </c>
      <c r="D2599" s="43">
        <v>66541.433000000005</v>
      </c>
      <c r="E2599" s="43">
        <v>-6772.9759999999997</v>
      </c>
      <c r="F2599" s="45">
        <v>-44480</v>
      </c>
      <c r="G2599" s="45">
        <v>-39010</v>
      </c>
      <c r="H2599" s="45">
        <v>-32180</v>
      </c>
      <c r="I2599" s="55">
        <f>pro[[#This Row],[Admin expenses 3]]+pro[[#This Row],[Admin expenses 2]]+pro[[#This Row],[Admin expenses 1]]+pro[[#This Row],[COGS]]</f>
        <v>-122442.976</v>
      </c>
      <c r="J2599" s="55">
        <f>pro[[#This Row],[Revenue]]+pro[[#This Row],[AdminExp]]</f>
        <v>-55901.542999999991</v>
      </c>
      <c r="K2599" s="83">
        <f>pro[[#This Row],[Profit]]/pro[[#This Row],[Revenue]]</f>
        <v>-0.84010127945396051</v>
      </c>
      <c r="L2599" s="56">
        <f t="shared" si="40"/>
        <v>3</v>
      </c>
      <c r="M2599" s="82" t="str">
        <f>"Q"&amp;" "&amp;VLOOKUP(pro[[#This Row],[Period]],Mapping!A:B,2,0)</f>
        <v>Q 1</v>
      </c>
      <c r="N2599"/>
    </row>
    <row r="2600" spans="1:14" ht="11.25" customHeight="1" x14ac:dyDescent="0.2">
      <c r="A2600" s="42" t="s">
        <v>42</v>
      </c>
      <c r="B2600" s="44" t="s">
        <v>24</v>
      </c>
      <c r="C2600" s="44" t="s">
        <v>59</v>
      </c>
      <c r="D2600" s="43">
        <v>25413.878000000001</v>
      </c>
      <c r="E2600" s="43">
        <v>-2135.1469999999999</v>
      </c>
      <c r="F2600" s="45">
        <v>-72610</v>
      </c>
      <c r="G2600" s="45">
        <v>-48640</v>
      </c>
      <c r="H2600" s="45">
        <v>-29640</v>
      </c>
      <c r="I2600" s="55">
        <f>pro[[#This Row],[Admin expenses 3]]+pro[[#This Row],[Admin expenses 2]]+pro[[#This Row],[Admin expenses 1]]+pro[[#This Row],[COGS]]</f>
        <v>-153025.147</v>
      </c>
      <c r="J2600" s="55">
        <f>pro[[#This Row],[Revenue]]+pro[[#This Row],[AdminExp]]</f>
        <v>-127611.269</v>
      </c>
      <c r="K2600" s="83">
        <f>pro[[#This Row],[Profit]]/pro[[#This Row],[Revenue]]</f>
        <v>-5.0213221689346268</v>
      </c>
      <c r="L2600" s="56">
        <f t="shared" si="40"/>
        <v>3</v>
      </c>
      <c r="M2600" s="82" t="str">
        <f>"Q"&amp;" "&amp;VLOOKUP(pro[[#This Row],[Period]],Mapping!A:B,2,0)</f>
        <v>Q 1</v>
      </c>
      <c r="N2600"/>
    </row>
    <row r="2601" spans="1:14" ht="11.25" customHeight="1" x14ac:dyDescent="0.2">
      <c r="A2601" s="42" t="s">
        <v>42</v>
      </c>
      <c r="B2601" s="44" t="s">
        <v>24</v>
      </c>
      <c r="C2601" s="44" t="s">
        <v>57</v>
      </c>
      <c r="D2601" s="43">
        <v>121588.45299999999</v>
      </c>
      <c r="E2601" s="43">
        <v>-23890.712999999996</v>
      </c>
      <c r="F2601" s="45">
        <v>-89690</v>
      </c>
      <c r="G2601" s="45">
        <v>-36790</v>
      </c>
      <c r="H2601" s="45">
        <v>-48290</v>
      </c>
      <c r="I2601" s="55">
        <f>pro[[#This Row],[Admin expenses 3]]+pro[[#This Row],[Admin expenses 2]]+pro[[#This Row],[Admin expenses 1]]+pro[[#This Row],[COGS]]</f>
        <v>-198660.71299999999</v>
      </c>
      <c r="J2601" s="55">
        <f>pro[[#This Row],[Revenue]]+pro[[#This Row],[AdminExp]]</f>
        <v>-77072.259999999995</v>
      </c>
      <c r="K2601" s="83">
        <f>pro[[#This Row],[Profit]]/pro[[#This Row],[Revenue]]</f>
        <v>-0.63387811998891042</v>
      </c>
      <c r="L2601" s="56">
        <f t="shared" si="40"/>
        <v>3</v>
      </c>
      <c r="M2601" s="82" t="str">
        <f>"Q"&amp;" "&amp;VLOOKUP(pro[[#This Row],[Period]],Mapping!A:B,2,0)</f>
        <v>Q 1</v>
      </c>
      <c r="N2601"/>
    </row>
    <row r="2602" spans="1:14" ht="11.25" customHeight="1" x14ac:dyDescent="0.2">
      <c r="A2602" s="42" t="s">
        <v>42</v>
      </c>
      <c r="B2602" s="44" t="s">
        <v>24</v>
      </c>
      <c r="C2602" s="44" t="s">
        <v>57</v>
      </c>
      <c r="D2602" s="43">
        <v>88402.264999999999</v>
      </c>
      <c r="E2602" s="43">
        <v>-7176.7709999999997</v>
      </c>
      <c r="F2602" s="45">
        <v>-72630</v>
      </c>
      <c r="G2602" s="45">
        <v>-37830</v>
      </c>
      <c r="H2602" s="45">
        <v>-76360</v>
      </c>
      <c r="I2602" s="55">
        <f>pro[[#This Row],[Admin expenses 3]]+pro[[#This Row],[Admin expenses 2]]+pro[[#This Row],[Admin expenses 1]]+pro[[#This Row],[COGS]]</f>
        <v>-193996.77100000001</v>
      </c>
      <c r="J2602" s="55">
        <f>pro[[#This Row],[Revenue]]+pro[[#This Row],[AdminExp]]</f>
        <v>-105594.50600000001</v>
      </c>
      <c r="K2602" s="83">
        <f>pro[[#This Row],[Profit]]/pro[[#This Row],[Revenue]]</f>
        <v>-1.1944773813204901</v>
      </c>
      <c r="L2602" s="56">
        <f t="shared" si="40"/>
        <v>3</v>
      </c>
      <c r="M2602" s="82" t="str">
        <f>"Q"&amp;" "&amp;VLOOKUP(pro[[#This Row],[Period]],Mapping!A:B,2,0)</f>
        <v>Q 1</v>
      </c>
      <c r="N2602"/>
    </row>
    <row r="2603" spans="1:14" ht="11.25" customHeight="1" x14ac:dyDescent="0.2">
      <c r="A2603" s="42" t="s">
        <v>42</v>
      </c>
      <c r="B2603" s="44" t="s">
        <v>24</v>
      </c>
      <c r="C2603" s="44" t="s">
        <v>58</v>
      </c>
      <c r="D2603" s="43">
        <v>195867.05600000001</v>
      </c>
      <c r="E2603" s="43">
        <v>-35205.540999999997</v>
      </c>
      <c r="F2603" s="45">
        <v>-79030</v>
      </c>
      <c r="G2603" s="45">
        <v>-40400</v>
      </c>
      <c r="H2603" s="45">
        <v>-89670</v>
      </c>
      <c r="I2603" s="55">
        <f>pro[[#This Row],[Admin expenses 3]]+pro[[#This Row],[Admin expenses 2]]+pro[[#This Row],[Admin expenses 1]]+pro[[#This Row],[COGS]]</f>
        <v>-244305.541</v>
      </c>
      <c r="J2603" s="55">
        <f>pro[[#This Row],[Revenue]]+pro[[#This Row],[AdminExp]]</f>
        <v>-48438.484999999986</v>
      </c>
      <c r="K2603" s="83">
        <f>pro[[#This Row],[Profit]]/pro[[#This Row],[Revenue]]</f>
        <v>-0.24730286955454103</v>
      </c>
      <c r="L2603" s="56">
        <f t="shared" si="40"/>
        <v>3</v>
      </c>
      <c r="M2603" s="82" t="str">
        <f>"Q"&amp;" "&amp;VLOOKUP(pro[[#This Row],[Period]],Mapping!A:B,2,0)</f>
        <v>Q 1</v>
      </c>
      <c r="N2603"/>
    </row>
    <row r="2604" spans="1:14" ht="11.25" customHeight="1" x14ac:dyDescent="0.2">
      <c r="A2604" s="42" t="s">
        <v>42</v>
      </c>
      <c r="B2604" s="44" t="s">
        <v>24</v>
      </c>
      <c r="C2604" s="44" t="s">
        <v>59</v>
      </c>
      <c r="D2604" s="43">
        <v>11553.968999999997</v>
      </c>
      <c r="E2604" s="43">
        <v>-986.80399999999997</v>
      </c>
      <c r="F2604" s="45">
        <v>-46070</v>
      </c>
      <c r="G2604" s="45">
        <v>-98750</v>
      </c>
      <c r="H2604" s="45">
        <v>-60710</v>
      </c>
      <c r="I2604" s="55">
        <f>pro[[#This Row],[Admin expenses 3]]+pro[[#This Row],[Admin expenses 2]]+pro[[#This Row],[Admin expenses 1]]+pro[[#This Row],[COGS]]</f>
        <v>-206516.804</v>
      </c>
      <c r="J2604" s="55">
        <f>pro[[#This Row],[Revenue]]+pro[[#This Row],[AdminExp]]</f>
        <v>-194962.83500000002</v>
      </c>
      <c r="K2604" s="83">
        <f>pro[[#This Row],[Profit]]/pro[[#This Row],[Revenue]]</f>
        <v>-16.87410057963632</v>
      </c>
      <c r="L2604" s="56">
        <f t="shared" si="40"/>
        <v>3</v>
      </c>
      <c r="M2604" s="82" t="str">
        <f>"Q"&amp;" "&amp;VLOOKUP(pro[[#This Row],[Period]],Mapping!A:B,2,0)</f>
        <v>Q 1</v>
      </c>
      <c r="N2604"/>
    </row>
    <row r="2605" spans="1:14" ht="11.25" customHeight="1" x14ac:dyDescent="0.2">
      <c r="A2605" s="42" t="s">
        <v>42</v>
      </c>
      <c r="B2605" s="44" t="s">
        <v>24</v>
      </c>
      <c r="C2605" s="44" t="s">
        <v>57</v>
      </c>
      <c r="D2605" s="43">
        <v>1500.5199999999998</v>
      </c>
      <c r="E2605" s="43">
        <v>-178.94099999999997</v>
      </c>
      <c r="F2605" s="45">
        <v>-81020</v>
      </c>
      <c r="G2605" s="45">
        <v>-19070</v>
      </c>
      <c r="H2605" s="45">
        <v>-23160</v>
      </c>
      <c r="I2605" s="55">
        <f>pro[[#This Row],[Admin expenses 3]]+pro[[#This Row],[Admin expenses 2]]+pro[[#This Row],[Admin expenses 1]]+pro[[#This Row],[COGS]]</f>
        <v>-123428.94100000001</v>
      </c>
      <c r="J2605" s="55">
        <f>pro[[#This Row],[Revenue]]+pro[[#This Row],[AdminExp]]</f>
        <v>-121928.421</v>
      </c>
      <c r="K2605" s="83">
        <f>pro[[#This Row],[Profit]]/pro[[#This Row],[Revenue]]</f>
        <v>-81.257444752485824</v>
      </c>
      <c r="L2605" s="56">
        <f t="shared" si="40"/>
        <v>3</v>
      </c>
      <c r="M2605" s="82" t="str">
        <f>"Q"&amp;" "&amp;VLOOKUP(pro[[#This Row],[Period]],Mapping!A:B,2,0)</f>
        <v>Q 1</v>
      </c>
      <c r="N2605"/>
    </row>
    <row r="2606" spans="1:14" ht="11.25" customHeight="1" x14ac:dyDescent="0.2">
      <c r="A2606" s="42" t="s">
        <v>42</v>
      </c>
      <c r="B2606" s="44" t="s">
        <v>24</v>
      </c>
      <c r="C2606" s="44" t="s">
        <v>57</v>
      </c>
      <c r="D2606" s="43">
        <v>33170.241999999998</v>
      </c>
      <c r="E2606" s="43">
        <v>-8425.5640000000003</v>
      </c>
      <c r="F2606" s="45">
        <v>-33010</v>
      </c>
      <c r="G2606" s="45">
        <v>-45190</v>
      </c>
      <c r="H2606" s="45">
        <v>-82490</v>
      </c>
      <c r="I2606" s="55">
        <f>pro[[#This Row],[Admin expenses 3]]+pro[[#This Row],[Admin expenses 2]]+pro[[#This Row],[Admin expenses 1]]+pro[[#This Row],[COGS]]</f>
        <v>-169115.56400000001</v>
      </c>
      <c r="J2606" s="55">
        <f>pro[[#This Row],[Revenue]]+pro[[#This Row],[AdminExp]]</f>
        <v>-135945.32200000001</v>
      </c>
      <c r="K2606" s="83">
        <f>pro[[#This Row],[Profit]]/pro[[#This Row],[Revenue]]</f>
        <v>-4.0984121249401806</v>
      </c>
      <c r="L2606" s="56">
        <f t="shared" si="40"/>
        <v>3</v>
      </c>
      <c r="M2606" s="82" t="str">
        <f>"Q"&amp;" "&amp;VLOOKUP(pro[[#This Row],[Period]],Mapping!A:B,2,0)</f>
        <v>Q 1</v>
      </c>
      <c r="N2606"/>
    </row>
    <row r="2607" spans="1:14" ht="14.25" x14ac:dyDescent="0.2">
      <c r="A2607" s="42" t="s">
        <v>42</v>
      </c>
      <c r="B2607" s="44" t="s">
        <v>24</v>
      </c>
      <c r="C2607" s="44" t="s">
        <v>57</v>
      </c>
      <c r="D2607" s="43">
        <v>985548.72499999998</v>
      </c>
      <c r="E2607" s="43">
        <v>-60682.642999999996</v>
      </c>
      <c r="F2607" s="45">
        <v>-79690</v>
      </c>
      <c r="G2607" s="45">
        <v>-24290</v>
      </c>
      <c r="H2607" s="45">
        <v>-57230</v>
      </c>
      <c r="I2607" s="55">
        <f>pro[[#This Row],[Admin expenses 3]]+pro[[#This Row],[Admin expenses 2]]+pro[[#This Row],[Admin expenses 1]]+pro[[#This Row],[COGS]]</f>
        <v>-221892.64299999998</v>
      </c>
      <c r="J2607" s="55">
        <f>pro[[#This Row],[Revenue]]+pro[[#This Row],[AdminExp]]</f>
        <v>763656.08199999994</v>
      </c>
      <c r="K2607" s="83">
        <f>pro[[#This Row],[Profit]]/pro[[#This Row],[Revenue]]</f>
        <v>0.77485370599003101</v>
      </c>
      <c r="L2607" s="56">
        <f t="shared" si="40"/>
        <v>3</v>
      </c>
      <c r="M2607" s="82" t="str">
        <f>"Q"&amp;" "&amp;VLOOKUP(pro[[#This Row],[Period]],Mapping!A:B,2,0)</f>
        <v>Q 1</v>
      </c>
      <c r="N2607"/>
    </row>
    <row r="2608" spans="1:14" ht="14.25" x14ac:dyDescent="0.2">
      <c r="A2608" s="42" t="s">
        <v>42</v>
      </c>
      <c r="B2608" s="44" t="s">
        <v>24</v>
      </c>
      <c r="C2608" s="44" t="s">
        <v>58</v>
      </c>
      <c r="D2608" s="43">
        <v>188624.86300000001</v>
      </c>
      <c r="E2608" s="43">
        <v>-50955.849000000002</v>
      </c>
      <c r="F2608" s="45">
        <v>-36100</v>
      </c>
      <c r="G2608" s="45">
        <v>-85710</v>
      </c>
      <c r="H2608" s="45">
        <v>-53640</v>
      </c>
      <c r="I2608" s="55">
        <f>pro[[#This Row],[Admin expenses 3]]+pro[[#This Row],[Admin expenses 2]]+pro[[#This Row],[Admin expenses 1]]+pro[[#This Row],[COGS]]</f>
        <v>-226405.84899999999</v>
      </c>
      <c r="J2608" s="55">
        <f>pro[[#This Row],[Revenue]]+pro[[#This Row],[AdminExp]]</f>
        <v>-37780.985999999975</v>
      </c>
      <c r="K2608" s="83">
        <f>pro[[#This Row],[Profit]]/pro[[#This Row],[Revenue]]</f>
        <v>-0.20029695661064562</v>
      </c>
      <c r="L2608" s="56">
        <f t="shared" si="40"/>
        <v>3</v>
      </c>
      <c r="M2608" s="82" t="str">
        <f>"Q"&amp;" "&amp;VLOOKUP(pro[[#This Row],[Period]],Mapping!A:B,2,0)</f>
        <v>Q 1</v>
      </c>
      <c r="N2608"/>
    </row>
    <row r="2609" spans="1:14" ht="14.25" x14ac:dyDescent="0.2">
      <c r="A2609" s="42" t="s">
        <v>42</v>
      </c>
      <c r="B2609" s="44" t="s">
        <v>24</v>
      </c>
      <c r="C2609" s="44" t="s">
        <v>59</v>
      </c>
      <c r="D2609" s="43">
        <v>48110.131999999991</v>
      </c>
      <c r="E2609" s="43">
        <v>-5561.4369999999999</v>
      </c>
      <c r="F2609" s="45">
        <v>-20560</v>
      </c>
      <c r="G2609" s="45">
        <v>-93880</v>
      </c>
      <c r="H2609" s="45">
        <v>-106490</v>
      </c>
      <c r="I2609" s="55">
        <f>pro[[#This Row],[Admin expenses 3]]+pro[[#This Row],[Admin expenses 2]]+pro[[#This Row],[Admin expenses 1]]+pro[[#This Row],[COGS]]</f>
        <v>-226491.43700000001</v>
      </c>
      <c r="J2609" s="55">
        <f>pro[[#This Row],[Revenue]]+pro[[#This Row],[AdminExp]]</f>
        <v>-178381.30500000002</v>
      </c>
      <c r="K2609" s="83">
        <f>pro[[#This Row],[Profit]]/pro[[#This Row],[Revenue]]</f>
        <v>-3.7077700181741355</v>
      </c>
      <c r="L2609" s="56">
        <f t="shared" si="40"/>
        <v>3</v>
      </c>
      <c r="M2609" s="82" t="str">
        <f>"Q"&amp;" "&amp;VLOOKUP(pro[[#This Row],[Period]],Mapping!A:B,2,0)</f>
        <v>Q 1</v>
      </c>
      <c r="N2609"/>
    </row>
    <row r="2610" spans="1:14" ht="14.25" x14ac:dyDescent="0.2">
      <c r="A2610" s="42" t="s">
        <v>42</v>
      </c>
      <c r="B2610" s="44" t="s">
        <v>24</v>
      </c>
      <c r="C2610" s="44" t="s">
        <v>60</v>
      </c>
      <c r="D2610" s="43">
        <v>733590.99099999992</v>
      </c>
      <c r="E2610" s="43">
        <v>-56622.656999999992</v>
      </c>
      <c r="F2610" s="45">
        <v>-108250</v>
      </c>
      <c r="G2610" s="45">
        <v>-19640</v>
      </c>
      <c r="H2610" s="45">
        <v>-83080</v>
      </c>
      <c r="I2610" s="55">
        <f>pro[[#This Row],[Admin expenses 3]]+pro[[#This Row],[Admin expenses 2]]+pro[[#This Row],[Admin expenses 1]]+pro[[#This Row],[COGS]]</f>
        <v>-267592.65700000001</v>
      </c>
      <c r="J2610" s="55">
        <f>pro[[#This Row],[Revenue]]+pro[[#This Row],[AdminExp]]</f>
        <v>465998.33399999992</v>
      </c>
      <c r="K2610" s="83">
        <f>pro[[#This Row],[Profit]]/pro[[#This Row],[Revenue]]</f>
        <v>0.63522908503111641</v>
      </c>
      <c r="L2610" s="56">
        <f t="shared" si="40"/>
        <v>3</v>
      </c>
      <c r="M2610" s="82" t="str">
        <f>"Q"&amp;" "&amp;VLOOKUP(pro[[#This Row],[Period]],Mapping!A:B,2,0)</f>
        <v>Q 1</v>
      </c>
      <c r="N2610"/>
    </row>
    <row r="2611" spans="1:14" ht="11.25" customHeight="1" x14ac:dyDescent="0.2">
      <c r="A2611" s="42" t="s">
        <v>42</v>
      </c>
      <c r="B2611" s="44" t="s">
        <v>39</v>
      </c>
      <c r="C2611" s="44" t="s">
        <v>57</v>
      </c>
      <c r="D2611" s="43">
        <v>82741.974000000002</v>
      </c>
      <c r="E2611" s="43">
        <v>-41603.233</v>
      </c>
      <c r="F2611" s="45">
        <v>-29230</v>
      </c>
      <c r="G2611" s="45">
        <v>-69130</v>
      </c>
      <c r="H2611" s="45">
        <v>-38990</v>
      </c>
      <c r="I2611" s="55">
        <f>pro[[#This Row],[Admin expenses 3]]+pro[[#This Row],[Admin expenses 2]]+pro[[#This Row],[Admin expenses 1]]+pro[[#This Row],[COGS]]</f>
        <v>-178953.23300000001</v>
      </c>
      <c r="J2611" s="55">
        <f>pro[[#This Row],[Revenue]]+pro[[#This Row],[AdminExp]]</f>
        <v>-96211.259000000005</v>
      </c>
      <c r="K2611" s="83">
        <f>pro[[#This Row],[Profit]]/pro[[#This Row],[Revenue]]</f>
        <v>-1.1627866045352024</v>
      </c>
      <c r="L2611" s="56">
        <f t="shared" si="40"/>
        <v>3</v>
      </c>
      <c r="M2611" s="82" t="str">
        <f>"Q"&amp;" "&amp;VLOOKUP(pro[[#This Row],[Period]],Mapping!A:B,2,0)</f>
        <v>Q 1</v>
      </c>
      <c r="N2611"/>
    </row>
    <row r="2612" spans="1:14" ht="11.25" customHeight="1" x14ac:dyDescent="0.2">
      <c r="A2612" s="42" t="s">
        <v>42</v>
      </c>
      <c r="B2612" s="44" t="s">
        <v>39</v>
      </c>
      <c r="C2612" s="44" t="s">
        <v>58</v>
      </c>
      <c r="D2612" s="43">
        <v>110124.48299999999</v>
      </c>
      <c r="E2612" s="43">
        <v>-110416.845</v>
      </c>
      <c r="F2612" s="45">
        <v>-46390</v>
      </c>
      <c r="G2612" s="45">
        <v>-86320</v>
      </c>
      <c r="H2612" s="45">
        <v>-31170</v>
      </c>
      <c r="I2612" s="55">
        <f>pro[[#This Row],[Admin expenses 3]]+pro[[#This Row],[Admin expenses 2]]+pro[[#This Row],[Admin expenses 1]]+pro[[#This Row],[COGS]]</f>
        <v>-274296.84499999997</v>
      </c>
      <c r="J2612" s="55">
        <f>pro[[#This Row],[Revenue]]+pro[[#This Row],[AdminExp]]</f>
        <v>-164172.36199999996</v>
      </c>
      <c r="K2612" s="83">
        <f>pro[[#This Row],[Profit]]/pro[[#This Row],[Revenue]]</f>
        <v>-1.4907889465415241</v>
      </c>
      <c r="L2612" s="56">
        <f t="shared" si="40"/>
        <v>3</v>
      </c>
      <c r="M2612" s="82" t="str">
        <f>"Q"&amp;" "&amp;VLOOKUP(pro[[#This Row],[Period]],Mapping!A:B,2,0)</f>
        <v>Q 1</v>
      </c>
      <c r="N2612"/>
    </row>
    <row r="2613" spans="1:14" ht="11.25" customHeight="1" x14ac:dyDescent="0.2">
      <c r="A2613" s="42" t="s">
        <v>42</v>
      </c>
      <c r="B2613" s="44" t="s">
        <v>39</v>
      </c>
      <c r="C2613" s="44" t="s">
        <v>59</v>
      </c>
      <c r="D2613" s="43">
        <v>75754.825999999986</v>
      </c>
      <c r="E2613" s="43">
        <v>-76452.704999999987</v>
      </c>
      <c r="F2613" s="45">
        <v>-36230</v>
      </c>
      <c r="G2613" s="45">
        <v>-54320</v>
      </c>
      <c r="H2613" s="45">
        <v>-107140</v>
      </c>
      <c r="I2613" s="55">
        <f>pro[[#This Row],[Admin expenses 3]]+pro[[#This Row],[Admin expenses 2]]+pro[[#This Row],[Admin expenses 1]]+pro[[#This Row],[COGS]]</f>
        <v>-274142.70499999996</v>
      </c>
      <c r="J2613" s="55">
        <f>pro[[#This Row],[Revenue]]+pro[[#This Row],[AdminExp]]</f>
        <v>-198387.87899999996</v>
      </c>
      <c r="K2613" s="83">
        <f>pro[[#This Row],[Profit]]/pro[[#This Row],[Revenue]]</f>
        <v>-2.6188150574063758</v>
      </c>
      <c r="L2613" s="56">
        <f t="shared" si="40"/>
        <v>3</v>
      </c>
      <c r="M2613" s="82" t="str">
        <f>"Q"&amp;" "&amp;VLOOKUP(pro[[#This Row],[Period]],Mapping!A:B,2,0)</f>
        <v>Q 1</v>
      </c>
      <c r="N2613"/>
    </row>
    <row r="2614" spans="1:14" ht="11.25" customHeight="1" x14ac:dyDescent="0.2">
      <c r="A2614" s="42" t="s">
        <v>42</v>
      </c>
      <c r="B2614" s="44" t="s">
        <v>39</v>
      </c>
      <c r="C2614" s="44" t="s">
        <v>60</v>
      </c>
      <c r="D2614" s="43">
        <v>1975716.9180000001</v>
      </c>
      <c r="E2614" s="43">
        <v>-511862.39299999998</v>
      </c>
      <c r="F2614" s="45">
        <v>-84250</v>
      </c>
      <c r="G2614" s="45">
        <v>-57410</v>
      </c>
      <c r="H2614" s="45">
        <v>-28420</v>
      </c>
      <c r="I2614" s="55">
        <f>pro[[#This Row],[Admin expenses 3]]+pro[[#This Row],[Admin expenses 2]]+pro[[#This Row],[Admin expenses 1]]+pro[[#This Row],[COGS]]</f>
        <v>-681942.39299999992</v>
      </c>
      <c r="J2614" s="55">
        <f>pro[[#This Row],[Revenue]]+pro[[#This Row],[AdminExp]]</f>
        <v>1293774.5250000001</v>
      </c>
      <c r="K2614" s="83">
        <f>pro[[#This Row],[Profit]]/pro[[#This Row],[Revenue]]</f>
        <v>0.65483800498589451</v>
      </c>
      <c r="L2614" s="56">
        <f t="shared" si="40"/>
        <v>3</v>
      </c>
      <c r="M2614" s="82" t="str">
        <f>"Q"&amp;" "&amp;VLOOKUP(pro[[#This Row],[Period]],Mapping!A:B,2,0)</f>
        <v>Q 1</v>
      </c>
      <c r="N2614"/>
    </row>
    <row r="2615" spans="1:14" ht="11.25" customHeight="1" x14ac:dyDescent="0.2">
      <c r="A2615" s="42" t="s">
        <v>42</v>
      </c>
      <c r="B2615" s="44" t="s">
        <v>39</v>
      </c>
      <c r="C2615" s="44" t="s">
        <v>57</v>
      </c>
      <c r="D2615" s="43">
        <v>176409.63199999998</v>
      </c>
      <c r="E2615" s="43">
        <v>-15163.294999999998</v>
      </c>
      <c r="F2615" s="45">
        <v>-101700</v>
      </c>
      <c r="G2615" s="45">
        <v>-57300</v>
      </c>
      <c r="H2615" s="45">
        <v>-73680</v>
      </c>
      <c r="I2615" s="55">
        <f>pro[[#This Row],[Admin expenses 3]]+pro[[#This Row],[Admin expenses 2]]+pro[[#This Row],[Admin expenses 1]]+pro[[#This Row],[COGS]]</f>
        <v>-247843.29499999998</v>
      </c>
      <c r="J2615" s="55">
        <f>pro[[#This Row],[Revenue]]+pro[[#This Row],[AdminExp]]</f>
        <v>-71433.663</v>
      </c>
      <c r="K2615" s="83">
        <f>pro[[#This Row],[Profit]]/pro[[#This Row],[Revenue]]</f>
        <v>-0.40493062759747728</v>
      </c>
      <c r="L2615" s="56">
        <f t="shared" si="40"/>
        <v>3</v>
      </c>
      <c r="M2615" s="82" t="str">
        <f>"Q"&amp;" "&amp;VLOOKUP(pro[[#This Row],[Period]],Mapping!A:B,2,0)</f>
        <v>Q 1</v>
      </c>
      <c r="N2615"/>
    </row>
    <row r="2616" spans="1:14" ht="11.25" customHeight="1" x14ac:dyDescent="0.2">
      <c r="A2616" s="42" t="s">
        <v>42</v>
      </c>
      <c r="B2616" s="44" t="s">
        <v>39</v>
      </c>
      <c r="C2616" s="44" t="s">
        <v>58</v>
      </c>
      <c r="D2616" s="43">
        <v>447422.48599999998</v>
      </c>
      <c r="E2616" s="43">
        <v>-302176.45500000002</v>
      </c>
      <c r="F2616" s="45">
        <v>-75460</v>
      </c>
      <c r="G2616" s="45">
        <v>-19100</v>
      </c>
      <c r="H2616" s="45">
        <v>-20510</v>
      </c>
      <c r="I2616" s="55">
        <f>pro[[#This Row],[Admin expenses 3]]+pro[[#This Row],[Admin expenses 2]]+pro[[#This Row],[Admin expenses 1]]+pro[[#This Row],[COGS]]</f>
        <v>-417246.45500000002</v>
      </c>
      <c r="J2616" s="55">
        <f>pro[[#This Row],[Revenue]]+pro[[#This Row],[AdminExp]]</f>
        <v>30176.030999999959</v>
      </c>
      <c r="K2616" s="83">
        <f>pro[[#This Row],[Profit]]/pro[[#This Row],[Revenue]]</f>
        <v>6.7444153890826045E-2</v>
      </c>
      <c r="L2616" s="56">
        <f t="shared" si="40"/>
        <v>3</v>
      </c>
      <c r="M2616" s="82" t="str">
        <f>"Q"&amp;" "&amp;VLOOKUP(pro[[#This Row],[Period]],Mapping!A:B,2,0)</f>
        <v>Q 1</v>
      </c>
      <c r="N2616"/>
    </row>
    <row r="2617" spans="1:14" ht="11.25" customHeight="1" x14ac:dyDescent="0.2">
      <c r="A2617" s="42" t="s">
        <v>42</v>
      </c>
      <c r="B2617" s="44" t="s">
        <v>39</v>
      </c>
      <c r="C2617" s="44" t="s">
        <v>59</v>
      </c>
      <c r="D2617" s="43">
        <v>1031861.1659999999</v>
      </c>
      <c r="E2617" s="43">
        <v>-1638397.7819999997</v>
      </c>
      <c r="F2617" s="45">
        <v>-94290</v>
      </c>
      <c r="G2617" s="45">
        <v>-104630</v>
      </c>
      <c r="H2617" s="45">
        <v>-82920</v>
      </c>
      <c r="I2617" s="55">
        <f>pro[[#This Row],[Admin expenses 3]]+pro[[#This Row],[Admin expenses 2]]+pro[[#This Row],[Admin expenses 1]]+pro[[#This Row],[COGS]]</f>
        <v>-1920237.7819999997</v>
      </c>
      <c r="J2617" s="55">
        <f>pro[[#This Row],[Revenue]]+pro[[#This Row],[AdminExp]]</f>
        <v>-888376.61599999981</v>
      </c>
      <c r="K2617" s="83">
        <f>pro[[#This Row],[Profit]]/pro[[#This Row],[Revenue]]</f>
        <v>-0.86094587651145305</v>
      </c>
      <c r="L2617" s="56">
        <f t="shared" si="40"/>
        <v>3</v>
      </c>
      <c r="M2617" s="82" t="str">
        <f>"Q"&amp;" "&amp;VLOOKUP(pro[[#This Row],[Period]],Mapping!A:B,2,0)</f>
        <v>Q 1</v>
      </c>
      <c r="N2617"/>
    </row>
    <row r="2618" spans="1:14" ht="11.25" customHeight="1" x14ac:dyDescent="0.2">
      <c r="A2618" s="42" t="s">
        <v>42</v>
      </c>
      <c r="B2618" s="44" t="s">
        <v>39</v>
      </c>
      <c r="C2618" s="44" t="s">
        <v>60</v>
      </c>
      <c r="D2618" s="43">
        <v>1460794.3489999999</v>
      </c>
      <c r="E2618" s="43">
        <v>-51763.529999999992</v>
      </c>
      <c r="F2618" s="45">
        <v>-32260</v>
      </c>
      <c r="G2618" s="45">
        <v>-24080</v>
      </c>
      <c r="H2618" s="45">
        <v>-69890</v>
      </c>
      <c r="I2618" s="55">
        <f>pro[[#This Row],[Admin expenses 3]]+pro[[#This Row],[Admin expenses 2]]+pro[[#This Row],[Admin expenses 1]]+pro[[#This Row],[COGS]]</f>
        <v>-177993.53</v>
      </c>
      <c r="J2618" s="55">
        <f>pro[[#This Row],[Revenue]]+pro[[#This Row],[AdminExp]]</f>
        <v>1282800.8189999999</v>
      </c>
      <c r="K2618" s="83">
        <f>pro[[#This Row],[Profit]]/pro[[#This Row],[Revenue]]</f>
        <v>0.87815291719751853</v>
      </c>
      <c r="L2618" s="56">
        <f t="shared" si="40"/>
        <v>3</v>
      </c>
      <c r="M2618" s="82" t="str">
        <f>"Q"&amp;" "&amp;VLOOKUP(pro[[#This Row],[Period]],Mapping!A:B,2,0)</f>
        <v>Q 1</v>
      </c>
      <c r="N2618"/>
    </row>
    <row r="2619" spans="1:14" ht="11.25" customHeight="1" x14ac:dyDescent="0.2">
      <c r="A2619" s="42" t="s">
        <v>42</v>
      </c>
      <c r="B2619" s="44" t="s">
        <v>39</v>
      </c>
      <c r="C2619" s="44" t="s">
        <v>57</v>
      </c>
      <c r="D2619" s="43">
        <v>2086232.0569999998</v>
      </c>
      <c r="E2619" s="43">
        <v>-200190.774</v>
      </c>
      <c r="F2619" s="45">
        <v>-23350</v>
      </c>
      <c r="G2619" s="45">
        <v>-63890</v>
      </c>
      <c r="H2619" s="45">
        <v>-83290</v>
      </c>
      <c r="I2619" s="55">
        <f>pro[[#This Row],[Admin expenses 3]]+pro[[#This Row],[Admin expenses 2]]+pro[[#This Row],[Admin expenses 1]]+pro[[#This Row],[COGS]]</f>
        <v>-370720.77399999998</v>
      </c>
      <c r="J2619" s="55">
        <f>pro[[#This Row],[Revenue]]+pro[[#This Row],[AdminExp]]</f>
        <v>1715511.2829999998</v>
      </c>
      <c r="K2619" s="83">
        <f>pro[[#This Row],[Profit]]/pro[[#This Row],[Revenue]]</f>
        <v>0.82230127623813043</v>
      </c>
      <c r="L2619" s="56">
        <f t="shared" si="40"/>
        <v>3</v>
      </c>
      <c r="M2619" s="82" t="str">
        <f>"Q"&amp;" "&amp;VLOOKUP(pro[[#This Row],[Period]],Mapping!A:B,2,0)</f>
        <v>Q 1</v>
      </c>
      <c r="N2619"/>
    </row>
    <row r="2620" spans="1:14" ht="11.25" customHeight="1" x14ac:dyDescent="0.2">
      <c r="A2620" s="42" t="s">
        <v>42</v>
      </c>
      <c r="B2620" s="44" t="s">
        <v>39</v>
      </c>
      <c r="C2620" s="44" t="s">
        <v>58</v>
      </c>
      <c r="D2620" s="43">
        <v>-19444.564999999999</v>
      </c>
      <c r="E2620" s="43">
        <v>2266.1239999999998</v>
      </c>
      <c r="F2620" s="45">
        <v>-20380</v>
      </c>
      <c r="G2620" s="45">
        <v>-66370</v>
      </c>
      <c r="H2620" s="45">
        <v>-81660</v>
      </c>
      <c r="I2620" s="55">
        <f>pro[[#This Row],[Admin expenses 3]]+pro[[#This Row],[Admin expenses 2]]+pro[[#This Row],[Admin expenses 1]]+pro[[#This Row],[COGS]]</f>
        <v>-166143.87599999999</v>
      </c>
      <c r="J2620" s="55">
        <f>pro[[#This Row],[Revenue]]+pro[[#This Row],[AdminExp]]</f>
        <v>-185588.44099999999</v>
      </c>
      <c r="K2620" s="83">
        <f>pro[[#This Row],[Profit]]/pro[[#This Row],[Revenue]]</f>
        <v>9.5444892184525596</v>
      </c>
      <c r="L2620" s="56">
        <f t="shared" si="40"/>
        <v>3</v>
      </c>
      <c r="M2620" s="82" t="str">
        <f>"Q"&amp;" "&amp;VLOOKUP(pro[[#This Row],[Period]],Mapping!A:B,2,0)</f>
        <v>Q 1</v>
      </c>
      <c r="N2620"/>
    </row>
    <row r="2621" spans="1:14" ht="11.25" customHeight="1" x14ac:dyDescent="0.2">
      <c r="A2621" s="42" t="s">
        <v>42</v>
      </c>
      <c r="B2621" s="44" t="s">
        <v>39</v>
      </c>
      <c r="C2621" s="44" t="s">
        <v>59</v>
      </c>
      <c r="D2621" s="43">
        <v>3090300.8009999995</v>
      </c>
      <c r="E2621" s="43">
        <v>-287771.22499999998</v>
      </c>
      <c r="F2621" s="45">
        <v>-23040</v>
      </c>
      <c r="G2621" s="45">
        <v>-32520</v>
      </c>
      <c r="H2621" s="45">
        <v>-45270</v>
      </c>
      <c r="I2621" s="55">
        <f>pro[[#This Row],[Admin expenses 3]]+pro[[#This Row],[Admin expenses 2]]+pro[[#This Row],[Admin expenses 1]]+pro[[#This Row],[COGS]]</f>
        <v>-388601.22499999998</v>
      </c>
      <c r="J2621" s="55">
        <f>pro[[#This Row],[Revenue]]+pro[[#This Row],[AdminExp]]</f>
        <v>2701699.5759999994</v>
      </c>
      <c r="K2621" s="83">
        <f>pro[[#This Row],[Profit]]/pro[[#This Row],[Revenue]]</f>
        <v>0.87425132696653629</v>
      </c>
      <c r="L2621" s="56">
        <f t="shared" si="40"/>
        <v>3</v>
      </c>
      <c r="M2621" s="82" t="str">
        <f>"Q"&amp;" "&amp;VLOOKUP(pro[[#This Row],[Period]],Mapping!A:B,2,0)</f>
        <v>Q 1</v>
      </c>
      <c r="N2621"/>
    </row>
    <row r="2622" spans="1:14" ht="11.25" customHeight="1" x14ac:dyDescent="0.2">
      <c r="A2622" s="42" t="s">
        <v>42</v>
      </c>
      <c r="B2622" s="44" t="s">
        <v>39</v>
      </c>
      <c r="C2622" s="44" t="s">
        <v>60</v>
      </c>
      <c r="D2622" s="43">
        <v>333952.64000000001</v>
      </c>
      <c r="E2622" s="43">
        <v>-13845.768999999998</v>
      </c>
      <c r="F2622" s="45">
        <v>-54130</v>
      </c>
      <c r="G2622" s="45">
        <v>-108480</v>
      </c>
      <c r="H2622" s="45">
        <v>-71860</v>
      </c>
      <c r="I2622" s="55">
        <f>pro[[#This Row],[Admin expenses 3]]+pro[[#This Row],[Admin expenses 2]]+pro[[#This Row],[Admin expenses 1]]+pro[[#This Row],[COGS]]</f>
        <v>-248315.769</v>
      </c>
      <c r="J2622" s="55">
        <f>pro[[#This Row],[Revenue]]+pro[[#This Row],[AdminExp]]</f>
        <v>85636.871000000014</v>
      </c>
      <c r="K2622" s="83">
        <f>pro[[#This Row],[Profit]]/pro[[#This Row],[Revenue]]</f>
        <v>0.2564341788105044</v>
      </c>
      <c r="L2622" s="56">
        <f t="shared" si="40"/>
        <v>3</v>
      </c>
      <c r="M2622" s="82" t="str">
        <f>"Q"&amp;" "&amp;VLOOKUP(pro[[#This Row],[Period]],Mapping!A:B,2,0)</f>
        <v>Q 1</v>
      </c>
      <c r="N2622"/>
    </row>
    <row r="2623" spans="1:14" ht="11.25" customHeight="1" x14ac:dyDescent="0.2">
      <c r="A2623" s="42" t="s">
        <v>42</v>
      </c>
      <c r="B2623" s="44" t="s">
        <v>39</v>
      </c>
      <c r="C2623" s="44" t="s">
        <v>57</v>
      </c>
      <c r="D2623" s="43">
        <v>1979822.1869999999</v>
      </c>
      <c r="E2623" s="43">
        <v>-82140.072</v>
      </c>
      <c r="F2623" s="45">
        <v>-66780</v>
      </c>
      <c r="G2623" s="45">
        <v>-89860</v>
      </c>
      <c r="H2623" s="45">
        <v>-88480</v>
      </c>
      <c r="I2623" s="55">
        <f>pro[[#This Row],[Admin expenses 3]]+pro[[#This Row],[Admin expenses 2]]+pro[[#This Row],[Admin expenses 1]]+pro[[#This Row],[COGS]]</f>
        <v>-327260.07199999999</v>
      </c>
      <c r="J2623" s="55">
        <f>pro[[#This Row],[Revenue]]+pro[[#This Row],[AdminExp]]</f>
        <v>1652562.115</v>
      </c>
      <c r="K2623" s="83">
        <f>pro[[#This Row],[Profit]]/pro[[#This Row],[Revenue]]</f>
        <v>0.83470229086790215</v>
      </c>
      <c r="L2623" s="56">
        <f t="shared" si="40"/>
        <v>3</v>
      </c>
      <c r="M2623" s="82" t="str">
        <f>"Q"&amp;" "&amp;VLOOKUP(pro[[#This Row],[Period]],Mapping!A:B,2,0)</f>
        <v>Q 1</v>
      </c>
      <c r="N2623"/>
    </row>
    <row r="2624" spans="1:14" ht="11.25" customHeight="1" x14ac:dyDescent="0.2">
      <c r="A2624" s="42" t="s">
        <v>42</v>
      </c>
      <c r="B2624" s="44" t="s">
        <v>39</v>
      </c>
      <c r="C2624" s="44" t="s">
        <v>57</v>
      </c>
      <c r="D2624" s="43">
        <v>1929.7389999999998</v>
      </c>
      <c r="E2624" s="43">
        <v>-1606.1079999999999</v>
      </c>
      <c r="F2624" s="45">
        <v>-34920</v>
      </c>
      <c r="G2624" s="45">
        <v>-101980</v>
      </c>
      <c r="H2624" s="45">
        <v>-65670</v>
      </c>
      <c r="I2624" s="55">
        <f>pro[[#This Row],[Admin expenses 3]]+pro[[#This Row],[Admin expenses 2]]+pro[[#This Row],[Admin expenses 1]]+pro[[#This Row],[COGS]]</f>
        <v>-204176.10800000001</v>
      </c>
      <c r="J2624" s="55">
        <f>pro[[#This Row],[Revenue]]+pro[[#This Row],[AdminExp]]</f>
        <v>-202246.36900000001</v>
      </c>
      <c r="K2624" s="83">
        <f>pro[[#This Row],[Profit]]/pro[[#This Row],[Revenue]]</f>
        <v>-104.80503788336144</v>
      </c>
      <c r="L2624" s="56">
        <f t="shared" si="40"/>
        <v>3</v>
      </c>
      <c r="M2624" s="82" t="str">
        <f>"Q"&amp;" "&amp;VLOOKUP(pro[[#This Row],[Period]],Mapping!A:B,2,0)</f>
        <v>Q 1</v>
      </c>
      <c r="N2624"/>
    </row>
    <row r="2625" spans="1:14" ht="11.25" customHeight="1" x14ac:dyDescent="0.2">
      <c r="A2625" s="42" t="s">
        <v>42</v>
      </c>
      <c r="B2625" s="44" t="s">
        <v>39</v>
      </c>
      <c r="C2625" s="44" t="s">
        <v>58</v>
      </c>
      <c r="D2625" s="43">
        <v>24127.242999999999</v>
      </c>
      <c r="E2625" s="43">
        <v>-14748.005999999999</v>
      </c>
      <c r="F2625" s="45">
        <v>-49400</v>
      </c>
      <c r="G2625" s="45">
        <v>-33180</v>
      </c>
      <c r="H2625" s="45">
        <v>-94020</v>
      </c>
      <c r="I2625" s="55">
        <f>pro[[#This Row],[Admin expenses 3]]+pro[[#This Row],[Admin expenses 2]]+pro[[#This Row],[Admin expenses 1]]+pro[[#This Row],[COGS]]</f>
        <v>-191348.00599999999</v>
      </c>
      <c r="J2625" s="55">
        <f>pro[[#This Row],[Revenue]]+pro[[#This Row],[AdminExp]]</f>
        <v>-167220.76300000001</v>
      </c>
      <c r="K2625" s="83">
        <f>pro[[#This Row],[Profit]]/pro[[#This Row],[Revenue]]</f>
        <v>-6.9307862071103612</v>
      </c>
      <c r="L2625" s="56">
        <f t="shared" si="40"/>
        <v>3</v>
      </c>
      <c r="M2625" s="82" t="str">
        <f>"Q"&amp;" "&amp;VLOOKUP(pro[[#This Row],[Period]],Mapping!A:B,2,0)</f>
        <v>Q 1</v>
      </c>
      <c r="N2625"/>
    </row>
    <row r="2626" spans="1:14" ht="11.25" customHeight="1" x14ac:dyDescent="0.2">
      <c r="A2626" s="42" t="s">
        <v>42</v>
      </c>
      <c r="B2626" s="44" t="s">
        <v>39</v>
      </c>
      <c r="C2626" s="44" t="s">
        <v>59</v>
      </c>
      <c r="D2626" s="43">
        <v>15078.097999999998</v>
      </c>
      <c r="E2626" s="43">
        <v>-7202.9089999999997</v>
      </c>
      <c r="F2626" s="45">
        <v>-105160</v>
      </c>
      <c r="G2626" s="45">
        <v>-90670</v>
      </c>
      <c r="H2626" s="45">
        <v>-38630</v>
      </c>
      <c r="I2626" s="55">
        <f>pro[[#This Row],[Admin expenses 3]]+pro[[#This Row],[Admin expenses 2]]+pro[[#This Row],[Admin expenses 1]]+pro[[#This Row],[COGS]]</f>
        <v>-241662.90899999999</v>
      </c>
      <c r="J2626" s="55">
        <f>pro[[#This Row],[Revenue]]+pro[[#This Row],[AdminExp]]</f>
        <v>-226584.81099999999</v>
      </c>
      <c r="K2626" s="83">
        <f>pro[[#This Row],[Profit]]/pro[[#This Row],[Revenue]]</f>
        <v>-15.027413338207513</v>
      </c>
      <c r="L2626" s="56">
        <f t="shared" ref="L2626:L2689" si="41">MONTH(DATEVALUE(A2626&amp;"1"))</f>
        <v>3</v>
      </c>
      <c r="M2626" s="82" t="str">
        <f>"Q"&amp;" "&amp;VLOOKUP(pro[[#This Row],[Period]],Mapping!A:B,2,0)</f>
        <v>Q 1</v>
      </c>
      <c r="N2626"/>
    </row>
    <row r="2627" spans="1:14" ht="11.25" customHeight="1" x14ac:dyDescent="0.2">
      <c r="A2627" s="42" t="s">
        <v>42</v>
      </c>
      <c r="B2627" s="44" t="s">
        <v>39</v>
      </c>
      <c r="C2627" s="44" t="s">
        <v>57</v>
      </c>
      <c r="D2627" s="43">
        <v>35731.527999999998</v>
      </c>
      <c r="E2627" s="43">
        <v>-19707.344999999998</v>
      </c>
      <c r="F2627" s="45">
        <v>-105610</v>
      </c>
      <c r="G2627" s="45">
        <v>-103960</v>
      </c>
      <c r="H2627" s="45">
        <v>-15120</v>
      </c>
      <c r="I2627" s="55">
        <f>pro[[#This Row],[Admin expenses 3]]+pro[[#This Row],[Admin expenses 2]]+pro[[#This Row],[Admin expenses 1]]+pro[[#This Row],[COGS]]</f>
        <v>-244397.345</v>
      </c>
      <c r="J2627" s="55">
        <f>pro[[#This Row],[Revenue]]+pro[[#This Row],[AdminExp]]</f>
        <v>-208665.81700000001</v>
      </c>
      <c r="K2627" s="83">
        <f>pro[[#This Row],[Profit]]/pro[[#This Row],[Revenue]]</f>
        <v>-5.8398235026500975</v>
      </c>
      <c r="L2627" s="56">
        <f t="shared" si="41"/>
        <v>3</v>
      </c>
      <c r="M2627" s="82" t="str">
        <f>"Q"&amp;" "&amp;VLOOKUP(pro[[#This Row],[Period]],Mapping!A:B,2,0)</f>
        <v>Q 1</v>
      </c>
      <c r="N2627"/>
    </row>
    <row r="2628" spans="1:14" ht="11.25" customHeight="1" x14ac:dyDescent="0.2">
      <c r="A2628" s="42" t="s">
        <v>42</v>
      </c>
      <c r="B2628" s="44" t="s">
        <v>39</v>
      </c>
      <c r="C2628" s="44" t="s">
        <v>58</v>
      </c>
      <c r="D2628" s="43">
        <v>781395.61499999987</v>
      </c>
      <c r="E2628" s="43">
        <v>-492693.5579999999</v>
      </c>
      <c r="F2628" s="45">
        <v>-21440</v>
      </c>
      <c r="G2628" s="45">
        <v>-43990</v>
      </c>
      <c r="H2628" s="45">
        <v>-65370</v>
      </c>
      <c r="I2628" s="55">
        <f>pro[[#This Row],[Admin expenses 3]]+pro[[#This Row],[Admin expenses 2]]+pro[[#This Row],[Admin expenses 1]]+pro[[#This Row],[COGS]]</f>
        <v>-623493.55799999996</v>
      </c>
      <c r="J2628" s="55">
        <f>pro[[#This Row],[Revenue]]+pro[[#This Row],[AdminExp]]</f>
        <v>157902.05699999991</v>
      </c>
      <c r="K2628" s="83">
        <f>pro[[#This Row],[Profit]]/pro[[#This Row],[Revenue]]</f>
        <v>0.20207696839967543</v>
      </c>
      <c r="L2628" s="56">
        <f t="shared" si="41"/>
        <v>3</v>
      </c>
      <c r="M2628" s="82" t="str">
        <f>"Q"&amp;" "&amp;VLOOKUP(pro[[#This Row],[Period]],Mapping!A:B,2,0)</f>
        <v>Q 1</v>
      </c>
      <c r="N2628"/>
    </row>
    <row r="2629" spans="1:14" ht="11.25" customHeight="1" x14ac:dyDescent="0.2">
      <c r="A2629" s="42" t="s">
        <v>42</v>
      </c>
      <c r="B2629" s="44" t="s">
        <v>39</v>
      </c>
      <c r="C2629" s="44" t="s">
        <v>59</v>
      </c>
      <c r="D2629" s="43">
        <v>18561.234999999997</v>
      </c>
      <c r="E2629" s="43">
        <v>-22180.724999999999</v>
      </c>
      <c r="F2629" s="45">
        <v>-102490</v>
      </c>
      <c r="G2629" s="45">
        <v>-52680</v>
      </c>
      <c r="H2629" s="45">
        <v>-12990</v>
      </c>
      <c r="I2629" s="55">
        <f>pro[[#This Row],[Admin expenses 3]]+pro[[#This Row],[Admin expenses 2]]+pro[[#This Row],[Admin expenses 1]]+pro[[#This Row],[COGS]]</f>
        <v>-190340.72500000001</v>
      </c>
      <c r="J2629" s="55">
        <f>pro[[#This Row],[Revenue]]+pro[[#This Row],[AdminExp]]</f>
        <v>-171779.49000000002</v>
      </c>
      <c r="K2629" s="83">
        <f>pro[[#This Row],[Profit]]/pro[[#This Row],[Revenue]]</f>
        <v>-9.2547446331022716</v>
      </c>
      <c r="L2629" s="56">
        <f t="shared" si="41"/>
        <v>3</v>
      </c>
      <c r="M2629" s="82" t="str">
        <f>"Q"&amp;" "&amp;VLOOKUP(pro[[#This Row],[Period]],Mapping!A:B,2,0)</f>
        <v>Q 1</v>
      </c>
      <c r="N2629"/>
    </row>
    <row r="2630" spans="1:14" ht="11.25" customHeight="1" x14ac:dyDescent="0.2">
      <c r="A2630" s="42" t="s">
        <v>42</v>
      </c>
      <c r="B2630" s="44" t="s">
        <v>39</v>
      </c>
      <c r="C2630" s="44" t="s">
        <v>57</v>
      </c>
      <c r="D2630" s="43">
        <v>5384.54</v>
      </c>
      <c r="E2630" s="43">
        <v>-17338.755000000001</v>
      </c>
      <c r="F2630" s="45">
        <v>-43030</v>
      </c>
      <c r="G2630" s="45">
        <v>-81950</v>
      </c>
      <c r="H2630" s="45">
        <v>-80350</v>
      </c>
      <c r="I2630" s="55">
        <f>pro[[#This Row],[Admin expenses 3]]+pro[[#This Row],[Admin expenses 2]]+pro[[#This Row],[Admin expenses 1]]+pro[[#This Row],[COGS]]</f>
        <v>-222668.755</v>
      </c>
      <c r="J2630" s="55">
        <f>pro[[#This Row],[Revenue]]+pro[[#This Row],[AdminExp]]</f>
        <v>-217284.215</v>
      </c>
      <c r="K2630" s="83">
        <f>pro[[#This Row],[Profit]]/pro[[#This Row],[Revenue]]</f>
        <v>-40.353347732582542</v>
      </c>
      <c r="L2630" s="56">
        <f t="shared" si="41"/>
        <v>3</v>
      </c>
      <c r="M2630" s="82" t="str">
        <f>"Q"&amp;" "&amp;VLOOKUP(pro[[#This Row],[Period]],Mapping!A:B,2,0)</f>
        <v>Q 1</v>
      </c>
      <c r="N2630"/>
    </row>
    <row r="2631" spans="1:14" ht="11.25" customHeight="1" x14ac:dyDescent="0.2">
      <c r="A2631" s="42" t="s">
        <v>42</v>
      </c>
      <c r="B2631" s="44" t="s">
        <v>39</v>
      </c>
      <c r="C2631" s="44" t="s">
        <v>58</v>
      </c>
      <c r="D2631" s="43">
        <v>164029.22199999998</v>
      </c>
      <c r="E2631" s="43">
        <v>-178514.72099999999</v>
      </c>
      <c r="F2631" s="45">
        <v>-93990</v>
      </c>
      <c r="G2631" s="45">
        <v>-42740</v>
      </c>
      <c r="H2631" s="45">
        <v>-33800</v>
      </c>
      <c r="I2631" s="55">
        <f>pro[[#This Row],[Admin expenses 3]]+pro[[#This Row],[Admin expenses 2]]+pro[[#This Row],[Admin expenses 1]]+pro[[#This Row],[COGS]]</f>
        <v>-349044.72100000002</v>
      </c>
      <c r="J2631" s="55">
        <f>pro[[#This Row],[Revenue]]+pro[[#This Row],[AdminExp]]</f>
        <v>-185015.49900000004</v>
      </c>
      <c r="K2631" s="83">
        <f>pro[[#This Row],[Profit]]/pro[[#This Row],[Revenue]]</f>
        <v>-1.1279423065238952</v>
      </c>
      <c r="L2631" s="56">
        <f t="shared" si="41"/>
        <v>3</v>
      </c>
      <c r="M2631" s="82" t="str">
        <f>"Q"&amp;" "&amp;VLOOKUP(pro[[#This Row],[Period]],Mapping!A:B,2,0)</f>
        <v>Q 1</v>
      </c>
      <c r="N2631"/>
    </row>
    <row r="2632" spans="1:14" ht="11.25" customHeight="1" x14ac:dyDescent="0.2">
      <c r="A2632" s="42" t="s">
        <v>42</v>
      </c>
      <c r="B2632" s="44" t="s">
        <v>39</v>
      </c>
      <c r="C2632" s="44" t="s">
        <v>59</v>
      </c>
      <c r="D2632" s="43">
        <v>114067.632</v>
      </c>
      <c r="E2632" s="43">
        <v>-140604.77899999998</v>
      </c>
      <c r="F2632" s="45">
        <v>-103690</v>
      </c>
      <c r="G2632" s="45">
        <v>-60850</v>
      </c>
      <c r="H2632" s="45">
        <v>-64090</v>
      </c>
      <c r="I2632" s="55">
        <f>pro[[#This Row],[Admin expenses 3]]+pro[[#This Row],[Admin expenses 2]]+pro[[#This Row],[Admin expenses 1]]+pro[[#This Row],[COGS]]</f>
        <v>-369234.77899999998</v>
      </c>
      <c r="J2632" s="55">
        <f>pro[[#This Row],[Revenue]]+pro[[#This Row],[AdminExp]]</f>
        <v>-255167.147</v>
      </c>
      <c r="K2632" s="83">
        <f>pro[[#This Row],[Profit]]/pro[[#This Row],[Revenue]]</f>
        <v>-2.2369811884935071</v>
      </c>
      <c r="L2632" s="56">
        <f t="shared" si="41"/>
        <v>3</v>
      </c>
      <c r="M2632" s="82" t="str">
        <f>"Q"&amp;" "&amp;VLOOKUP(pro[[#This Row],[Period]],Mapping!A:B,2,0)</f>
        <v>Q 1</v>
      </c>
      <c r="N2632"/>
    </row>
    <row r="2633" spans="1:14" ht="11.25" customHeight="1" x14ac:dyDescent="0.2">
      <c r="A2633" s="42" t="s">
        <v>42</v>
      </c>
      <c r="B2633" s="44" t="s">
        <v>39</v>
      </c>
      <c r="C2633" s="44" t="s">
        <v>57</v>
      </c>
      <c r="D2633" s="43">
        <v>35010.240999999995</v>
      </c>
      <c r="E2633" s="43">
        <v>-46348.12</v>
      </c>
      <c r="F2633" s="45">
        <v>-78660</v>
      </c>
      <c r="G2633" s="45">
        <v>-92160</v>
      </c>
      <c r="H2633" s="45">
        <v>-49800</v>
      </c>
      <c r="I2633" s="55">
        <f>pro[[#This Row],[Admin expenses 3]]+pro[[#This Row],[Admin expenses 2]]+pro[[#This Row],[Admin expenses 1]]+pro[[#This Row],[COGS]]</f>
        <v>-266968.12</v>
      </c>
      <c r="J2633" s="55">
        <f>pro[[#This Row],[Revenue]]+pro[[#This Row],[AdminExp]]</f>
        <v>-231957.87900000002</v>
      </c>
      <c r="K2633" s="83">
        <f>pro[[#This Row],[Profit]]/pro[[#This Row],[Revenue]]</f>
        <v>-6.6254293707946781</v>
      </c>
      <c r="L2633" s="56">
        <f t="shared" si="41"/>
        <v>3</v>
      </c>
      <c r="M2633" s="82" t="str">
        <f>"Q"&amp;" "&amp;VLOOKUP(pro[[#This Row],[Period]],Mapping!A:B,2,0)</f>
        <v>Q 1</v>
      </c>
      <c r="N2633"/>
    </row>
    <row r="2634" spans="1:14" ht="11.25" customHeight="1" x14ac:dyDescent="0.2">
      <c r="A2634" s="42" t="s">
        <v>42</v>
      </c>
      <c r="B2634" s="44" t="s">
        <v>39</v>
      </c>
      <c r="C2634" s="44" t="s">
        <v>57</v>
      </c>
      <c r="D2634" s="43">
        <v>117516.287</v>
      </c>
      <c r="E2634" s="43">
        <v>-137189.514</v>
      </c>
      <c r="F2634" s="45">
        <v>-41180</v>
      </c>
      <c r="G2634" s="45">
        <v>-67140</v>
      </c>
      <c r="H2634" s="45">
        <v>-23360</v>
      </c>
      <c r="I2634" s="55">
        <f>pro[[#This Row],[Admin expenses 3]]+pro[[#This Row],[Admin expenses 2]]+pro[[#This Row],[Admin expenses 1]]+pro[[#This Row],[COGS]]</f>
        <v>-268869.51399999997</v>
      </c>
      <c r="J2634" s="55">
        <f>pro[[#This Row],[Revenue]]+pro[[#This Row],[AdminExp]]</f>
        <v>-151353.22699999996</v>
      </c>
      <c r="K2634" s="83">
        <f>pro[[#This Row],[Profit]]/pro[[#This Row],[Revenue]]</f>
        <v>-1.2879340461122633</v>
      </c>
      <c r="L2634" s="56">
        <f t="shared" si="41"/>
        <v>3</v>
      </c>
      <c r="M2634" s="82" t="str">
        <f>"Q"&amp;" "&amp;VLOOKUP(pro[[#This Row],[Period]],Mapping!A:B,2,0)</f>
        <v>Q 1</v>
      </c>
      <c r="N2634"/>
    </row>
    <row r="2635" spans="1:14" ht="11.25" customHeight="1" x14ac:dyDescent="0.2">
      <c r="A2635" s="42" t="s">
        <v>42</v>
      </c>
      <c r="B2635" s="44" t="s">
        <v>39</v>
      </c>
      <c r="C2635" s="44" t="s">
        <v>57</v>
      </c>
      <c r="D2635" s="43">
        <v>142278.88499999998</v>
      </c>
      <c r="E2635" s="43">
        <v>-66974.172999999995</v>
      </c>
      <c r="F2635" s="45">
        <v>-30980</v>
      </c>
      <c r="G2635" s="45">
        <v>-26180</v>
      </c>
      <c r="H2635" s="45">
        <v>-76790</v>
      </c>
      <c r="I2635" s="55">
        <f>pro[[#This Row],[Admin expenses 3]]+pro[[#This Row],[Admin expenses 2]]+pro[[#This Row],[Admin expenses 1]]+pro[[#This Row],[COGS]]</f>
        <v>-200924.17300000001</v>
      </c>
      <c r="J2635" s="55">
        <f>pro[[#This Row],[Revenue]]+pro[[#This Row],[AdminExp]]</f>
        <v>-58645.28800000003</v>
      </c>
      <c r="K2635" s="83">
        <f>pro[[#This Row],[Profit]]/pro[[#This Row],[Revenue]]</f>
        <v>-0.41218546237553128</v>
      </c>
      <c r="L2635" s="56">
        <f t="shared" si="41"/>
        <v>3</v>
      </c>
      <c r="M2635" s="82" t="str">
        <f>"Q"&amp;" "&amp;VLOOKUP(pro[[#This Row],[Period]],Mapping!A:B,2,0)</f>
        <v>Q 1</v>
      </c>
      <c r="N2635"/>
    </row>
    <row r="2636" spans="1:14" ht="11.25" customHeight="1" x14ac:dyDescent="0.2">
      <c r="A2636" s="42" t="s">
        <v>42</v>
      </c>
      <c r="B2636" s="44" t="s">
        <v>39</v>
      </c>
      <c r="C2636" s="44" t="s">
        <v>57</v>
      </c>
      <c r="D2636" s="43">
        <v>58608.997999999992</v>
      </c>
      <c r="E2636" s="43">
        <v>-33624.92</v>
      </c>
      <c r="F2636" s="45">
        <v>-71600</v>
      </c>
      <c r="G2636" s="45">
        <v>-33220</v>
      </c>
      <c r="H2636" s="45">
        <v>-50790</v>
      </c>
      <c r="I2636" s="55">
        <f>pro[[#This Row],[Admin expenses 3]]+pro[[#This Row],[Admin expenses 2]]+pro[[#This Row],[Admin expenses 1]]+pro[[#This Row],[COGS]]</f>
        <v>-189234.91999999998</v>
      </c>
      <c r="J2636" s="55">
        <f>pro[[#This Row],[Revenue]]+pro[[#This Row],[AdminExp]]</f>
        <v>-130625.92199999999</v>
      </c>
      <c r="K2636" s="83">
        <f>pro[[#This Row],[Profit]]/pro[[#This Row],[Revenue]]</f>
        <v>-2.2287690705785486</v>
      </c>
      <c r="L2636" s="56">
        <f t="shared" si="41"/>
        <v>3</v>
      </c>
      <c r="M2636" s="82" t="str">
        <f>"Q"&amp;" "&amp;VLOOKUP(pro[[#This Row],[Period]],Mapping!A:B,2,0)</f>
        <v>Q 1</v>
      </c>
      <c r="N2636"/>
    </row>
    <row r="2637" spans="1:14" ht="11.25" customHeight="1" x14ac:dyDescent="0.2">
      <c r="A2637" s="42" t="s">
        <v>42</v>
      </c>
      <c r="B2637" s="44" t="s">
        <v>39</v>
      </c>
      <c r="C2637" s="44" t="s">
        <v>57</v>
      </c>
      <c r="D2637" s="43">
        <v>78215.045999999988</v>
      </c>
      <c r="E2637" s="43">
        <v>-42567.300999999999</v>
      </c>
      <c r="F2637" s="45">
        <v>-21140</v>
      </c>
      <c r="G2637" s="45">
        <v>-13720</v>
      </c>
      <c r="H2637" s="45">
        <v>-99150</v>
      </c>
      <c r="I2637" s="55">
        <f>pro[[#This Row],[Admin expenses 3]]+pro[[#This Row],[Admin expenses 2]]+pro[[#This Row],[Admin expenses 1]]+pro[[#This Row],[COGS]]</f>
        <v>-176577.30100000001</v>
      </c>
      <c r="J2637" s="55">
        <f>pro[[#This Row],[Revenue]]+pro[[#This Row],[AdminExp]]</f>
        <v>-98362.255000000019</v>
      </c>
      <c r="K2637" s="83">
        <f>pro[[#This Row],[Profit]]/pro[[#This Row],[Revenue]]</f>
        <v>-1.2575873828674862</v>
      </c>
      <c r="L2637" s="56">
        <f t="shared" si="41"/>
        <v>3</v>
      </c>
      <c r="M2637" s="82" t="str">
        <f>"Q"&amp;" "&amp;VLOOKUP(pro[[#This Row],[Period]],Mapping!A:B,2,0)</f>
        <v>Q 1</v>
      </c>
      <c r="N2637"/>
    </row>
    <row r="2638" spans="1:14" ht="11.25" customHeight="1" x14ac:dyDescent="0.2">
      <c r="A2638" s="42" t="s">
        <v>42</v>
      </c>
      <c r="B2638" s="44" t="s">
        <v>39</v>
      </c>
      <c r="C2638" s="44" t="s">
        <v>57</v>
      </c>
      <c r="D2638" s="43">
        <v>65320.464999999997</v>
      </c>
      <c r="E2638" s="43">
        <v>-14861.692999999999</v>
      </c>
      <c r="F2638" s="45">
        <v>-30910</v>
      </c>
      <c r="G2638" s="45">
        <v>-31480</v>
      </c>
      <c r="H2638" s="45">
        <v>-75870</v>
      </c>
      <c r="I2638" s="55">
        <f>pro[[#This Row],[Admin expenses 3]]+pro[[#This Row],[Admin expenses 2]]+pro[[#This Row],[Admin expenses 1]]+pro[[#This Row],[COGS]]</f>
        <v>-153121.693</v>
      </c>
      <c r="J2638" s="55">
        <f>pro[[#This Row],[Revenue]]+pro[[#This Row],[AdminExp]]</f>
        <v>-87801.228000000003</v>
      </c>
      <c r="K2638" s="83">
        <f>pro[[#This Row],[Profit]]/pro[[#This Row],[Revenue]]</f>
        <v>-1.3441610986694599</v>
      </c>
      <c r="L2638" s="56">
        <f t="shared" si="41"/>
        <v>3</v>
      </c>
      <c r="M2638" s="82" t="str">
        <f>"Q"&amp;" "&amp;VLOOKUP(pro[[#This Row],[Period]],Mapping!A:B,2,0)</f>
        <v>Q 1</v>
      </c>
      <c r="N2638"/>
    </row>
    <row r="2639" spans="1:14" ht="11.25" customHeight="1" x14ac:dyDescent="0.2">
      <c r="A2639" s="42" t="s">
        <v>42</v>
      </c>
      <c r="B2639" s="44" t="s">
        <v>39</v>
      </c>
      <c r="C2639" s="44" t="s">
        <v>57</v>
      </c>
      <c r="D2639" s="43">
        <v>202747.07599999997</v>
      </c>
      <c r="E2639" s="43">
        <v>-153866.174</v>
      </c>
      <c r="F2639" s="45">
        <v>-31840</v>
      </c>
      <c r="G2639" s="45">
        <v>-103780</v>
      </c>
      <c r="H2639" s="45">
        <v>-88420</v>
      </c>
      <c r="I2639" s="55">
        <f>pro[[#This Row],[Admin expenses 3]]+pro[[#This Row],[Admin expenses 2]]+pro[[#This Row],[Admin expenses 1]]+pro[[#This Row],[COGS]]</f>
        <v>-377906.174</v>
      </c>
      <c r="J2639" s="55">
        <f>pro[[#This Row],[Revenue]]+pro[[#This Row],[AdminExp]]</f>
        <v>-175159.09800000003</v>
      </c>
      <c r="K2639" s="83">
        <f>pro[[#This Row],[Profit]]/pro[[#This Row],[Revenue]]</f>
        <v>-0.86392909557916409</v>
      </c>
      <c r="L2639" s="56">
        <f t="shared" si="41"/>
        <v>3</v>
      </c>
      <c r="M2639" s="82" t="str">
        <f>"Q"&amp;" "&amp;VLOOKUP(pro[[#This Row],[Period]],Mapping!A:B,2,0)</f>
        <v>Q 1</v>
      </c>
      <c r="N2639"/>
    </row>
    <row r="2640" spans="1:14" ht="11.25" customHeight="1" x14ac:dyDescent="0.2">
      <c r="A2640" s="42" t="s">
        <v>42</v>
      </c>
      <c r="B2640" s="44" t="s">
        <v>39</v>
      </c>
      <c r="C2640" s="44" t="s">
        <v>57</v>
      </c>
      <c r="D2640" s="43">
        <v>402892.79800000001</v>
      </c>
      <c r="E2640" s="43">
        <v>-315600.03999999998</v>
      </c>
      <c r="F2640" s="45">
        <v>-86540</v>
      </c>
      <c r="G2640" s="45">
        <v>-55230</v>
      </c>
      <c r="H2640" s="45">
        <v>-20280</v>
      </c>
      <c r="I2640" s="55">
        <f>pro[[#This Row],[Admin expenses 3]]+pro[[#This Row],[Admin expenses 2]]+pro[[#This Row],[Admin expenses 1]]+pro[[#This Row],[COGS]]</f>
        <v>-477650.04</v>
      </c>
      <c r="J2640" s="55">
        <f>pro[[#This Row],[Revenue]]+pro[[#This Row],[AdminExp]]</f>
        <v>-74757.241999999969</v>
      </c>
      <c r="K2640" s="83">
        <f>pro[[#This Row],[Profit]]/pro[[#This Row],[Revenue]]</f>
        <v>-0.18555119965187356</v>
      </c>
      <c r="L2640" s="56">
        <f t="shared" si="41"/>
        <v>3</v>
      </c>
      <c r="M2640" s="82" t="str">
        <f>"Q"&amp;" "&amp;VLOOKUP(pro[[#This Row],[Period]],Mapping!A:B,2,0)</f>
        <v>Q 1</v>
      </c>
      <c r="N2640"/>
    </row>
    <row r="2641" spans="1:14" ht="11.25" customHeight="1" x14ac:dyDescent="0.2">
      <c r="A2641" s="42" t="s">
        <v>42</v>
      </c>
      <c r="B2641" s="44" t="s">
        <v>39</v>
      </c>
      <c r="C2641" s="44" t="s">
        <v>57</v>
      </c>
      <c r="D2641" s="43">
        <v>194314.58199999999</v>
      </c>
      <c r="E2641" s="43">
        <v>-48421.974999999999</v>
      </c>
      <c r="F2641" s="45">
        <v>-71920</v>
      </c>
      <c r="G2641" s="45">
        <v>-64350</v>
      </c>
      <c r="H2641" s="45">
        <v>-25330</v>
      </c>
      <c r="I2641" s="55">
        <f>pro[[#This Row],[Admin expenses 3]]+pro[[#This Row],[Admin expenses 2]]+pro[[#This Row],[Admin expenses 1]]+pro[[#This Row],[COGS]]</f>
        <v>-210021.97500000001</v>
      </c>
      <c r="J2641" s="55">
        <f>pro[[#This Row],[Revenue]]+pro[[#This Row],[AdminExp]]</f>
        <v>-15707.393000000011</v>
      </c>
      <c r="K2641" s="83">
        <f>pro[[#This Row],[Profit]]/pro[[#This Row],[Revenue]]</f>
        <v>-8.083486498198067E-2</v>
      </c>
      <c r="L2641" s="56">
        <f t="shared" si="41"/>
        <v>3</v>
      </c>
      <c r="M2641" s="82" t="str">
        <f>"Q"&amp;" "&amp;VLOOKUP(pro[[#This Row],[Period]],Mapping!A:B,2,0)</f>
        <v>Q 1</v>
      </c>
      <c r="N2641"/>
    </row>
    <row r="2642" spans="1:14" ht="11.25" customHeight="1" x14ac:dyDescent="0.2">
      <c r="A2642" s="42" t="s">
        <v>42</v>
      </c>
      <c r="B2642" s="44" t="s">
        <v>39</v>
      </c>
      <c r="C2642" s="44" t="s">
        <v>57</v>
      </c>
      <c r="D2642" s="43">
        <v>595538.83199999994</v>
      </c>
      <c r="E2642" s="43">
        <v>-157601.20599999998</v>
      </c>
      <c r="F2642" s="45">
        <v>-92420</v>
      </c>
      <c r="G2642" s="45">
        <v>-94890</v>
      </c>
      <c r="H2642" s="45">
        <v>-74960</v>
      </c>
      <c r="I2642" s="55">
        <f>pro[[#This Row],[Admin expenses 3]]+pro[[#This Row],[Admin expenses 2]]+pro[[#This Row],[Admin expenses 1]]+pro[[#This Row],[COGS]]</f>
        <v>-419871.20600000001</v>
      </c>
      <c r="J2642" s="55">
        <f>pro[[#This Row],[Revenue]]+pro[[#This Row],[AdminExp]]</f>
        <v>175667.62599999993</v>
      </c>
      <c r="K2642" s="83">
        <f>pro[[#This Row],[Profit]]/pro[[#This Row],[Revenue]]</f>
        <v>0.29497258039422014</v>
      </c>
      <c r="L2642" s="56">
        <f t="shared" si="41"/>
        <v>3</v>
      </c>
      <c r="M2642" s="82" t="str">
        <f>"Q"&amp;" "&amp;VLOOKUP(pro[[#This Row],[Period]],Mapping!A:B,2,0)</f>
        <v>Q 1</v>
      </c>
      <c r="N2642"/>
    </row>
    <row r="2643" spans="1:14" ht="11.25" customHeight="1" x14ac:dyDescent="0.2">
      <c r="A2643" s="42" t="s">
        <v>42</v>
      </c>
      <c r="B2643" s="44" t="s">
        <v>39</v>
      </c>
      <c r="C2643" s="44" t="s">
        <v>57</v>
      </c>
      <c r="D2643" s="43">
        <v>45456.025999999998</v>
      </c>
      <c r="E2643" s="43">
        <v>-14999.914999999999</v>
      </c>
      <c r="F2643" s="45">
        <v>-18280</v>
      </c>
      <c r="G2643" s="45">
        <v>-60890</v>
      </c>
      <c r="H2643" s="45">
        <v>-103470</v>
      </c>
      <c r="I2643" s="55">
        <f>pro[[#This Row],[Admin expenses 3]]+pro[[#This Row],[Admin expenses 2]]+pro[[#This Row],[Admin expenses 1]]+pro[[#This Row],[COGS]]</f>
        <v>-197639.91500000001</v>
      </c>
      <c r="J2643" s="55">
        <f>pro[[#This Row],[Revenue]]+pro[[#This Row],[AdminExp]]</f>
        <v>-152183.88900000002</v>
      </c>
      <c r="K2643" s="83">
        <f>pro[[#This Row],[Profit]]/pro[[#This Row],[Revenue]]</f>
        <v>-3.3479365090120292</v>
      </c>
      <c r="L2643" s="56">
        <f t="shared" si="41"/>
        <v>3</v>
      </c>
      <c r="M2643" s="82" t="str">
        <f>"Q"&amp;" "&amp;VLOOKUP(pro[[#This Row],[Period]],Mapping!A:B,2,0)</f>
        <v>Q 1</v>
      </c>
      <c r="N2643"/>
    </row>
    <row r="2644" spans="1:14" ht="11.25" customHeight="1" x14ac:dyDescent="0.2">
      <c r="A2644" s="42" t="s">
        <v>42</v>
      </c>
      <c r="B2644" s="44" t="s">
        <v>39</v>
      </c>
      <c r="C2644" s="44" t="s">
        <v>57</v>
      </c>
      <c r="D2644" s="43">
        <v>42652.911</v>
      </c>
      <c r="E2644" s="43">
        <v>-20167.944999999996</v>
      </c>
      <c r="F2644" s="45">
        <v>-44510</v>
      </c>
      <c r="G2644" s="45">
        <v>-36670</v>
      </c>
      <c r="H2644" s="45">
        <v>-94390</v>
      </c>
      <c r="I2644" s="55">
        <f>pro[[#This Row],[Admin expenses 3]]+pro[[#This Row],[Admin expenses 2]]+pro[[#This Row],[Admin expenses 1]]+pro[[#This Row],[COGS]]</f>
        <v>-195737.94500000001</v>
      </c>
      <c r="J2644" s="55">
        <f>pro[[#This Row],[Revenue]]+pro[[#This Row],[AdminExp]]</f>
        <v>-153085.03400000001</v>
      </c>
      <c r="K2644" s="83">
        <f>pro[[#This Row],[Profit]]/pro[[#This Row],[Revenue]]</f>
        <v>-3.5890876006094876</v>
      </c>
      <c r="L2644" s="56">
        <f t="shared" si="41"/>
        <v>3</v>
      </c>
      <c r="M2644" s="82" t="str">
        <f>"Q"&amp;" "&amp;VLOOKUP(pro[[#This Row],[Period]],Mapping!A:B,2,0)</f>
        <v>Q 1</v>
      </c>
      <c r="N2644"/>
    </row>
    <row r="2645" spans="1:14" ht="11.25" customHeight="1" x14ac:dyDescent="0.2">
      <c r="A2645" s="42" t="s">
        <v>42</v>
      </c>
      <c r="B2645" s="44" t="s">
        <v>39</v>
      </c>
      <c r="C2645" s="44" t="s">
        <v>57</v>
      </c>
      <c r="D2645" s="43">
        <v>681582.27199999988</v>
      </c>
      <c r="E2645" s="43">
        <v>-173247.31899999999</v>
      </c>
      <c r="F2645" s="45">
        <v>-106860</v>
      </c>
      <c r="G2645" s="45">
        <v>-98920</v>
      </c>
      <c r="H2645" s="45">
        <v>-65980</v>
      </c>
      <c r="I2645" s="55">
        <f>pro[[#This Row],[Admin expenses 3]]+pro[[#This Row],[Admin expenses 2]]+pro[[#This Row],[Admin expenses 1]]+pro[[#This Row],[COGS]]</f>
        <v>-445007.31900000002</v>
      </c>
      <c r="J2645" s="55">
        <f>pro[[#This Row],[Revenue]]+pro[[#This Row],[AdminExp]]</f>
        <v>236574.95299999986</v>
      </c>
      <c r="K2645" s="83">
        <f>pro[[#This Row],[Profit]]/pro[[#This Row],[Revenue]]</f>
        <v>0.34709669355954126</v>
      </c>
      <c r="L2645" s="56">
        <f t="shared" si="41"/>
        <v>3</v>
      </c>
      <c r="M2645" s="82" t="str">
        <f>"Q"&amp;" "&amp;VLOOKUP(pro[[#This Row],[Period]],Mapping!A:B,2,0)</f>
        <v>Q 1</v>
      </c>
      <c r="N2645"/>
    </row>
    <row r="2646" spans="1:14" ht="11.25" customHeight="1" x14ac:dyDescent="0.2">
      <c r="A2646" s="42" t="s">
        <v>42</v>
      </c>
      <c r="B2646" s="44" t="s">
        <v>39</v>
      </c>
      <c r="C2646" s="44" t="s">
        <v>57</v>
      </c>
      <c r="D2646" s="43">
        <v>103063.863</v>
      </c>
      <c r="E2646" s="43">
        <v>-12867.420999999998</v>
      </c>
      <c r="F2646" s="45">
        <v>-35130</v>
      </c>
      <c r="G2646" s="45">
        <v>-99720</v>
      </c>
      <c r="H2646" s="45">
        <v>-72320</v>
      </c>
      <c r="I2646" s="55">
        <f>pro[[#This Row],[Admin expenses 3]]+pro[[#This Row],[Admin expenses 2]]+pro[[#This Row],[Admin expenses 1]]+pro[[#This Row],[COGS]]</f>
        <v>-220037.421</v>
      </c>
      <c r="J2646" s="55">
        <f>pro[[#This Row],[Revenue]]+pro[[#This Row],[AdminExp]]</f>
        <v>-116973.558</v>
      </c>
      <c r="K2646" s="83">
        <f>pro[[#This Row],[Profit]]/pro[[#This Row],[Revenue]]</f>
        <v>-1.1349619022139701</v>
      </c>
      <c r="L2646" s="56">
        <f t="shared" si="41"/>
        <v>3</v>
      </c>
      <c r="M2646" s="82" t="str">
        <f>"Q"&amp;" "&amp;VLOOKUP(pro[[#This Row],[Period]],Mapping!A:B,2,0)</f>
        <v>Q 1</v>
      </c>
      <c r="N2646"/>
    </row>
    <row r="2647" spans="1:14" ht="11.25" customHeight="1" x14ac:dyDescent="0.2">
      <c r="A2647" s="42" t="s">
        <v>42</v>
      </c>
      <c r="B2647" s="44" t="s">
        <v>39</v>
      </c>
      <c r="C2647" s="44" t="s">
        <v>57</v>
      </c>
      <c r="D2647" s="43">
        <v>231714.75599999999</v>
      </c>
      <c r="E2647" s="43">
        <v>-111515.42499999999</v>
      </c>
      <c r="F2647" s="45">
        <v>-34220</v>
      </c>
      <c r="G2647" s="45">
        <v>-66960</v>
      </c>
      <c r="H2647" s="45">
        <v>-28300</v>
      </c>
      <c r="I2647" s="55">
        <f>pro[[#This Row],[Admin expenses 3]]+pro[[#This Row],[Admin expenses 2]]+pro[[#This Row],[Admin expenses 1]]+pro[[#This Row],[COGS]]</f>
        <v>-240995.42499999999</v>
      </c>
      <c r="J2647" s="55">
        <f>pro[[#This Row],[Revenue]]+pro[[#This Row],[AdminExp]]</f>
        <v>-9280.6689999999944</v>
      </c>
      <c r="K2647" s="83">
        <f>pro[[#This Row],[Profit]]/pro[[#This Row],[Revenue]]</f>
        <v>-4.0052127711711183E-2</v>
      </c>
      <c r="L2647" s="56">
        <f t="shared" si="41"/>
        <v>3</v>
      </c>
      <c r="M2647" s="82" t="str">
        <f>"Q"&amp;" "&amp;VLOOKUP(pro[[#This Row],[Period]],Mapping!A:B,2,0)</f>
        <v>Q 1</v>
      </c>
      <c r="N2647"/>
    </row>
    <row r="2648" spans="1:14" ht="11.25" customHeight="1" x14ac:dyDescent="0.2">
      <c r="A2648" s="42" t="s">
        <v>42</v>
      </c>
      <c r="B2648" s="44" t="s">
        <v>39</v>
      </c>
      <c r="C2648" s="44" t="s">
        <v>57</v>
      </c>
      <c r="D2648" s="43">
        <v>234672.99799999999</v>
      </c>
      <c r="E2648" s="43">
        <v>-208292.04199999999</v>
      </c>
      <c r="F2648" s="45">
        <v>-21190</v>
      </c>
      <c r="G2648" s="45">
        <v>-41810</v>
      </c>
      <c r="H2648" s="45">
        <v>-83910</v>
      </c>
      <c r="I2648" s="55">
        <f>pro[[#This Row],[Admin expenses 3]]+pro[[#This Row],[Admin expenses 2]]+pro[[#This Row],[Admin expenses 1]]+pro[[#This Row],[COGS]]</f>
        <v>-355202.04200000002</v>
      </c>
      <c r="J2648" s="55">
        <f>pro[[#This Row],[Revenue]]+pro[[#This Row],[AdminExp]]</f>
        <v>-120529.04400000002</v>
      </c>
      <c r="K2648" s="83">
        <f>pro[[#This Row],[Profit]]/pro[[#This Row],[Revenue]]</f>
        <v>-0.51360422812683382</v>
      </c>
      <c r="L2648" s="56">
        <f t="shared" si="41"/>
        <v>3</v>
      </c>
      <c r="M2648" s="82" t="str">
        <f>"Q"&amp;" "&amp;VLOOKUP(pro[[#This Row],[Period]],Mapping!A:B,2,0)</f>
        <v>Q 1</v>
      </c>
      <c r="N2648"/>
    </row>
    <row r="2649" spans="1:14" ht="11.25" customHeight="1" x14ac:dyDescent="0.2">
      <c r="A2649" s="42" t="s">
        <v>42</v>
      </c>
      <c r="B2649" s="44" t="s">
        <v>39</v>
      </c>
      <c r="C2649" s="44" t="s">
        <v>57</v>
      </c>
      <c r="D2649" s="43">
        <v>57058.049999999996</v>
      </c>
      <c r="E2649" s="43">
        <v>-101747.632</v>
      </c>
      <c r="F2649" s="45">
        <v>-78360</v>
      </c>
      <c r="G2649" s="45">
        <v>-100710</v>
      </c>
      <c r="H2649" s="45">
        <v>-27540</v>
      </c>
      <c r="I2649" s="55">
        <f>pro[[#This Row],[Admin expenses 3]]+pro[[#This Row],[Admin expenses 2]]+pro[[#This Row],[Admin expenses 1]]+pro[[#This Row],[COGS]]</f>
        <v>-308357.63199999998</v>
      </c>
      <c r="J2649" s="55">
        <f>pro[[#This Row],[Revenue]]+pro[[#This Row],[AdminExp]]</f>
        <v>-251299.58199999999</v>
      </c>
      <c r="K2649" s="83">
        <f>pro[[#This Row],[Profit]]/pro[[#This Row],[Revenue]]</f>
        <v>-4.4042791858466952</v>
      </c>
      <c r="L2649" s="56">
        <f t="shared" si="41"/>
        <v>3</v>
      </c>
      <c r="M2649" s="82" t="str">
        <f>"Q"&amp;" "&amp;VLOOKUP(pro[[#This Row],[Period]],Mapping!A:B,2,0)</f>
        <v>Q 1</v>
      </c>
      <c r="N2649"/>
    </row>
    <row r="2650" spans="1:14" ht="11.25" customHeight="1" x14ac:dyDescent="0.2">
      <c r="A2650" s="42" t="s">
        <v>42</v>
      </c>
      <c r="B2650" s="44" t="s">
        <v>39</v>
      </c>
      <c r="C2650" s="44" t="s">
        <v>57</v>
      </c>
      <c r="D2650" s="43">
        <v>1018900.5469999999</v>
      </c>
      <c r="E2650" s="43">
        <v>-68147.114000000001</v>
      </c>
      <c r="F2650" s="45">
        <v>-92280</v>
      </c>
      <c r="G2650" s="45">
        <v>-73420</v>
      </c>
      <c r="H2650" s="45">
        <v>-24650</v>
      </c>
      <c r="I2650" s="55">
        <f>pro[[#This Row],[Admin expenses 3]]+pro[[#This Row],[Admin expenses 2]]+pro[[#This Row],[Admin expenses 1]]+pro[[#This Row],[COGS]]</f>
        <v>-258497.114</v>
      </c>
      <c r="J2650" s="55">
        <f>pro[[#This Row],[Revenue]]+pro[[#This Row],[AdminExp]]</f>
        <v>760403.43299999996</v>
      </c>
      <c r="K2650" s="83">
        <f>pro[[#This Row],[Profit]]/pro[[#This Row],[Revenue]]</f>
        <v>0.74629799271272745</v>
      </c>
      <c r="L2650" s="56">
        <f t="shared" si="41"/>
        <v>3</v>
      </c>
      <c r="M2650" s="82" t="str">
        <f>"Q"&amp;" "&amp;VLOOKUP(pro[[#This Row],[Period]],Mapping!A:B,2,0)</f>
        <v>Q 1</v>
      </c>
      <c r="N2650"/>
    </row>
    <row r="2651" spans="1:14" ht="11.25" customHeight="1" x14ac:dyDescent="0.2">
      <c r="A2651" s="42" t="s">
        <v>42</v>
      </c>
      <c r="B2651" s="44" t="s">
        <v>37</v>
      </c>
      <c r="C2651" s="44" t="s">
        <v>57</v>
      </c>
      <c r="D2651" s="43">
        <v>721458.38799999992</v>
      </c>
      <c r="E2651" s="43">
        <v>-365507.21199999994</v>
      </c>
      <c r="F2651" s="45">
        <v>-32740</v>
      </c>
      <c r="G2651" s="45">
        <v>-21540</v>
      </c>
      <c r="H2651" s="45">
        <v>-43370</v>
      </c>
      <c r="I2651" s="55">
        <f>pro[[#This Row],[Admin expenses 3]]+pro[[#This Row],[Admin expenses 2]]+pro[[#This Row],[Admin expenses 1]]+pro[[#This Row],[COGS]]</f>
        <v>-463157.21199999994</v>
      </c>
      <c r="J2651" s="55">
        <f>pro[[#This Row],[Revenue]]+pro[[#This Row],[AdminExp]]</f>
        <v>258301.17599999998</v>
      </c>
      <c r="K2651" s="83">
        <f>pro[[#This Row],[Profit]]/pro[[#This Row],[Revenue]]</f>
        <v>0.35802643686221858</v>
      </c>
      <c r="L2651" s="56">
        <f t="shared" si="41"/>
        <v>3</v>
      </c>
      <c r="M2651" s="82" t="str">
        <f>"Q"&amp;" "&amp;VLOOKUP(pro[[#This Row],[Period]],Mapping!A:B,2,0)</f>
        <v>Q 1</v>
      </c>
      <c r="N2651"/>
    </row>
    <row r="2652" spans="1:14" ht="11.25" customHeight="1" x14ac:dyDescent="0.2">
      <c r="A2652" s="42" t="s">
        <v>42</v>
      </c>
      <c r="B2652" s="44" t="s">
        <v>37</v>
      </c>
      <c r="C2652" s="44" t="s">
        <v>57</v>
      </c>
      <c r="D2652" s="43">
        <v>85256.744999999995</v>
      </c>
      <c r="E2652" s="43">
        <v>-7355.9569999999994</v>
      </c>
      <c r="F2652" s="45">
        <v>-59910</v>
      </c>
      <c r="G2652" s="45">
        <v>-101150</v>
      </c>
      <c r="H2652" s="45">
        <v>-105390</v>
      </c>
      <c r="I2652" s="55">
        <f>pro[[#This Row],[Admin expenses 3]]+pro[[#This Row],[Admin expenses 2]]+pro[[#This Row],[Admin expenses 1]]+pro[[#This Row],[COGS]]</f>
        <v>-273805.95699999999</v>
      </c>
      <c r="J2652" s="55">
        <f>pro[[#This Row],[Revenue]]+pro[[#This Row],[AdminExp]]</f>
        <v>-188549.212</v>
      </c>
      <c r="K2652" s="83">
        <f>pro[[#This Row],[Profit]]/pro[[#This Row],[Revenue]]</f>
        <v>-2.2115459838397538</v>
      </c>
      <c r="L2652" s="56">
        <f t="shared" si="41"/>
        <v>3</v>
      </c>
      <c r="M2652" s="82" t="str">
        <f>"Q"&amp;" "&amp;VLOOKUP(pro[[#This Row],[Period]],Mapping!A:B,2,0)</f>
        <v>Q 1</v>
      </c>
      <c r="N2652"/>
    </row>
    <row r="2653" spans="1:14" ht="11.25" customHeight="1" x14ac:dyDescent="0.2">
      <c r="A2653" s="42" t="s">
        <v>42</v>
      </c>
      <c r="B2653" s="44" t="s">
        <v>37</v>
      </c>
      <c r="C2653" s="44" t="s">
        <v>57</v>
      </c>
      <c r="D2653" s="43">
        <v>136969.427</v>
      </c>
      <c r="E2653" s="43">
        <v>-61232.583999999995</v>
      </c>
      <c r="F2653" s="45">
        <v>-102750</v>
      </c>
      <c r="G2653" s="45">
        <v>-87070</v>
      </c>
      <c r="H2653" s="45">
        <v>-38180</v>
      </c>
      <c r="I2653" s="55">
        <f>pro[[#This Row],[Admin expenses 3]]+pro[[#This Row],[Admin expenses 2]]+pro[[#This Row],[Admin expenses 1]]+pro[[#This Row],[COGS]]</f>
        <v>-289232.58399999997</v>
      </c>
      <c r="J2653" s="55">
        <f>pro[[#This Row],[Revenue]]+pro[[#This Row],[AdminExp]]</f>
        <v>-152263.15699999998</v>
      </c>
      <c r="K2653" s="83">
        <f>pro[[#This Row],[Profit]]/pro[[#This Row],[Revenue]]</f>
        <v>-1.1116579833541975</v>
      </c>
      <c r="L2653" s="56">
        <f t="shared" si="41"/>
        <v>3</v>
      </c>
      <c r="M2653" s="82" t="str">
        <f>"Q"&amp;" "&amp;VLOOKUP(pro[[#This Row],[Period]],Mapping!A:B,2,0)</f>
        <v>Q 1</v>
      </c>
      <c r="N2653"/>
    </row>
    <row r="2654" spans="1:14" ht="11.25" customHeight="1" x14ac:dyDescent="0.2">
      <c r="A2654" s="42" t="s">
        <v>42</v>
      </c>
      <c r="B2654" s="44" t="s">
        <v>37</v>
      </c>
      <c r="C2654" s="44" t="s">
        <v>57</v>
      </c>
      <c r="D2654" s="43">
        <v>199891.65</v>
      </c>
      <c r="E2654" s="43">
        <v>-227293.04499999998</v>
      </c>
      <c r="F2654" s="45">
        <v>-55540</v>
      </c>
      <c r="G2654" s="45">
        <v>-84420</v>
      </c>
      <c r="H2654" s="45">
        <v>-29000</v>
      </c>
      <c r="I2654" s="55">
        <f>pro[[#This Row],[Admin expenses 3]]+pro[[#This Row],[Admin expenses 2]]+pro[[#This Row],[Admin expenses 1]]+pro[[#This Row],[COGS]]</f>
        <v>-396253.04499999998</v>
      </c>
      <c r="J2654" s="55">
        <f>pro[[#This Row],[Revenue]]+pro[[#This Row],[AdminExp]]</f>
        <v>-196361.39499999999</v>
      </c>
      <c r="K2654" s="83">
        <f>pro[[#This Row],[Profit]]/pro[[#This Row],[Revenue]]</f>
        <v>-0.9823391572384339</v>
      </c>
      <c r="L2654" s="56">
        <f t="shared" si="41"/>
        <v>3</v>
      </c>
      <c r="M2654" s="82" t="str">
        <f>"Q"&amp;" "&amp;VLOOKUP(pro[[#This Row],[Period]],Mapping!A:B,2,0)</f>
        <v>Q 1</v>
      </c>
      <c r="N2654"/>
    </row>
    <row r="2655" spans="1:14" ht="11.25" customHeight="1" x14ac:dyDescent="0.2">
      <c r="A2655" s="42" t="s">
        <v>42</v>
      </c>
      <c r="B2655" s="44" t="s">
        <v>37</v>
      </c>
      <c r="C2655" s="44" t="s">
        <v>57</v>
      </c>
      <c r="D2655" s="43">
        <v>20247.213</v>
      </c>
      <c r="E2655" s="43">
        <v>-11979.932999999999</v>
      </c>
      <c r="F2655" s="45">
        <v>-81870</v>
      </c>
      <c r="G2655" s="45">
        <v>-56600</v>
      </c>
      <c r="H2655" s="45">
        <v>-39880</v>
      </c>
      <c r="I2655" s="55">
        <f>pro[[#This Row],[Admin expenses 3]]+pro[[#This Row],[Admin expenses 2]]+pro[[#This Row],[Admin expenses 1]]+pro[[#This Row],[COGS]]</f>
        <v>-190329.93299999999</v>
      </c>
      <c r="J2655" s="55">
        <f>pro[[#This Row],[Revenue]]+pro[[#This Row],[AdminExp]]</f>
        <v>-170082.72</v>
      </c>
      <c r="K2655" s="83">
        <f>pro[[#This Row],[Profit]]/pro[[#This Row],[Revenue]]</f>
        <v>-8.4003027972294255</v>
      </c>
      <c r="L2655" s="56">
        <f t="shared" si="41"/>
        <v>3</v>
      </c>
      <c r="M2655" s="82" t="str">
        <f>"Q"&amp;" "&amp;VLOOKUP(pro[[#This Row],[Period]],Mapping!A:B,2,0)</f>
        <v>Q 1</v>
      </c>
      <c r="N2655"/>
    </row>
    <row r="2656" spans="1:14" ht="11.25" customHeight="1" x14ac:dyDescent="0.2">
      <c r="A2656" s="42" t="s">
        <v>42</v>
      </c>
      <c r="B2656" s="44" t="s">
        <v>37</v>
      </c>
      <c r="C2656" s="44" t="s">
        <v>57</v>
      </c>
      <c r="D2656" s="43">
        <v>23383.71</v>
      </c>
      <c r="E2656" s="43">
        <v>-13380.870999999999</v>
      </c>
      <c r="F2656" s="45">
        <v>-69230</v>
      </c>
      <c r="G2656" s="45">
        <v>-19340</v>
      </c>
      <c r="H2656" s="45">
        <v>-24240</v>
      </c>
      <c r="I2656" s="55">
        <f>pro[[#This Row],[Admin expenses 3]]+pro[[#This Row],[Admin expenses 2]]+pro[[#This Row],[Admin expenses 1]]+pro[[#This Row],[COGS]]</f>
        <v>-126190.871</v>
      </c>
      <c r="J2656" s="55">
        <f>pro[[#This Row],[Revenue]]+pro[[#This Row],[AdminExp]]</f>
        <v>-102807.16099999999</v>
      </c>
      <c r="K2656" s="83">
        <f>pro[[#This Row],[Profit]]/pro[[#This Row],[Revenue]]</f>
        <v>-4.3965290794317919</v>
      </c>
      <c r="L2656" s="56">
        <f t="shared" si="41"/>
        <v>3</v>
      </c>
      <c r="M2656" s="82" t="str">
        <f>"Q"&amp;" "&amp;VLOOKUP(pro[[#This Row],[Period]],Mapping!A:B,2,0)</f>
        <v>Q 1</v>
      </c>
      <c r="N2656"/>
    </row>
    <row r="2657" spans="1:14" ht="11.25" customHeight="1" x14ac:dyDescent="0.2">
      <c r="A2657" s="42" t="s">
        <v>42</v>
      </c>
      <c r="B2657" s="44" t="s">
        <v>37</v>
      </c>
      <c r="C2657" s="44" t="s">
        <v>57</v>
      </c>
      <c r="D2657" s="43">
        <v>85740.27</v>
      </c>
      <c r="E2657" s="43">
        <v>-66372.963999999993</v>
      </c>
      <c r="F2657" s="45">
        <v>-66530</v>
      </c>
      <c r="G2657" s="45">
        <v>-34200</v>
      </c>
      <c r="H2657" s="45">
        <v>-85430</v>
      </c>
      <c r="I2657" s="55">
        <f>pro[[#This Row],[Admin expenses 3]]+pro[[#This Row],[Admin expenses 2]]+pro[[#This Row],[Admin expenses 1]]+pro[[#This Row],[COGS]]</f>
        <v>-252532.96399999998</v>
      </c>
      <c r="J2657" s="55">
        <f>pro[[#This Row],[Revenue]]+pro[[#This Row],[AdminExp]]</f>
        <v>-166792.69399999996</v>
      </c>
      <c r="K2657" s="83">
        <f>pro[[#This Row],[Profit]]/pro[[#This Row],[Revenue]]</f>
        <v>-1.9453250380480485</v>
      </c>
      <c r="L2657" s="56">
        <f t="shared" si="41"/>
        <v>3</v>
      </c>
      <c r="M2657" s="82" t="str">
        <f>"Q"&amp;" "&amp;VLOOKUP(pro[[#This Row],[Period]],Mapping!A:B,2,0)</f>
        <v>Q 1</v>
      </c>
      <c r="N2657"/>
    </row>
    <row r="2658" spans="1:14" ht="11.25" customHeight="1" x14ac:dyDescent="0.2">
      <c r="A2658" s="42" t="s">
        <v>42</v>
      </c>
      <c r="B2658" s="44" t="s">
        <v>37</v>
      </c>
      <c r="C2658" s="44" t="s">
        <v>57</v>
      </c>
      <c r="D2658" s="43">
        <v>42979389.683999993</v>
      </c>
      <c r="E2658" s="43">
        <v>-47236044.449999996</v>
      </c>
      <c r="F2658" s="45">
        <v>-103280</v>
      </c>
      <c r="G2658" s="45">
        <v>-15110</v>
      </c>
      <c r="H2658" s="45">
        <v>-40000</v>
      </c>
      <c r="I2658" s="55">
        <f>pro[[#This Row],[Admin expenses 3]]+pro[[#This Row],[Admin expenses 2]]+pro[[#This Row],[Admin expenses 1]]+pro[[#This Row],[COGS]]</f>
        <v>-47394434.449999996</v>
      </c>
      <c r="J2658" s="55">
        <f>pro[[#This Row],[Revenue]]+pro[[#This Row],[AdminExp]]</f>
        <v>-4415044.7660000026</v>
      </c>
      <c r="K2658" s="83">
        <f>pro[[#This Row],[Profit]]/pro[[#This Row],[Revenue]]</f>
        <v>-0.10272469661530811</v>
      </c>
      <c r="L2658" s="56">
        <f t="shared" si="41"/>
        <v>3</v>
      </c>
      <c r="M2658" s="82" t="str">
        <f>"Q"&amp;" "&amp;VLOOKUP(pro[[#This Row],[Period]],Mapping!A:B,2,0)</f>
        <v>Q 1</v>
      </c>
      <c r="N2658"/>
    </row>
    <row r="2659" spans="1:14" ht="11.25" customHeight="1" x14ac:dyDescent="0.2">
      <c r="A2659" s="42" t="s">
        <v>42</v>
      </c>
      <c r="B2659" s="44" t="s">
        <v>37</v>
      </c>
      <c r="C2659" s="44" t="s">
        <v>58</v>
      </c>
      <c r="D2659" s="43">
        <v>44375.184000000001</v>
      </c>
      <c r="E2659" s="43">
        <v>-2782.6889999999999</v>
      </c>
      <c r="F2659" s="45">
        <v>-57160</v>
      </c>
      <c r="G2659" s="45">
        <v>-98870</v>
      </c>
      <c r="H2659" s="45">
        <v>-90980</v>
      </c>
      <c r="I2659" s="55">
        <f>pro[[#This Row],[Admin expenses 3]]+pro[[#This Row],[Admin expenses 2]]+pro[[#This Row],[Admin expenses 1]]+pro[[#This Row],[COGS]]</f>
        <v>-249792.68900000001</v>
      </c>
      <c r="J2659" s="55">
        <f>pro[[#This Row],[Revenue]]+pro[[#This Row],[AdminExp]]</f>
        <v>-205417.505</v>
      </c>
      <c r="K2659" s="83">
        <f>pro[[#This Row],[Profit]]/pro[[#This Row],[Revenue]]</f>
        <v>-4.6291076787422449</v>
      </c>
      <c r="L2659" s="56">
        <f t="shared" si="41"/>
        <v>3</v>
      </c>
      <c r="M2659" s="82" t="str">
        <f>"Q"&amp;" "&amp;VLOOKUP(pro[[#This Row],[Period]],Mapping!A:B,2,0)</f>
        <v>Q 1</v>
      </c>
      <c r="N2659"/>
    </row>
    <row r="2660" spans="1:14" ht="11.25" customHeight="1" x14ac:dyDescent="0.2">
      <c r="A2660" s="42" t="s">
        <v>42</v>
      </c>
      <c r="B2660" s="44" t="s">
        <v>37</v>
      </c>
      <c r="C2660" s="44" t="s">
        <v>59</v>
      </c>
      <c r="D2660" s="43">
        <v>142620.24</v>
      </c>
      <c r="E2660" s="43">
        <v>-17305.581999999999</v>
      </c>
      <c r="F2660" s="45">
        <v>-12700</v>
      </c>
      <c r="G2660" s="45">
        <v>-40110</v>
      </c>
      <c r="H2660" s="45">
        <v>-82830</v>
      </c>
      <c r="I2660" s="55">
        <f>pro[[#This Row],[Admin expenses 3]]+pro[[#This Row],[Admin expenses 2]]+pro[[#This Row],[Admin expenses 1]]+pro[[#This Row],[COGS]]</f>
        <v>-152945.58199999999</v>
      </c>
      <c r="J2660" s="55">
        <f>pro[[#This Row],[Revenue]]+pro[[#This Row],[AdminExp]]</f>
        <v>-10325.342000000004</v>
      </c>
      <c r="K2660" s="83">
        <f>pro[[#This Row],[Profit]]/pro[[#This Row],[Revenue]]</f>
        <v>-7.2397452142837548E-2</v>
      </c>
      <c r="L2660" s="56">
        <f t="shared" si="41"/>
        <v>3</v>
      </c>
      <c r="M2660" s="82" t="str">
        <f>"Q"&amp;" "&amp;VLOOKUP(pro[[#This Row],[Period]],Mapping!A:B,2,0)</f>
        <v>Q 1</v>
      </c>
      <c r="N2660"/>
    </row>
    <row r="2661" spans="1:14" ht="11.25" customHeight="1" x14ac:dyDescent="0.2">
      <c r="A2661" s="42" t="s">
        <v>42</v>
      </c>
      <c r="B2661" s="44" t="s">
        <v>37</v>
      </c>
      <c r="C2661" s="44" t="s">
        <v>57</v>
      </c>
      <c r="D2661" s="43">
        <v>165280.073</v>
      </c>
      <c r="E2661" s="43">
        <v>-12269.376</v>
      </c>
      <c r="F2661" s="45">
        <v>-101390</v>
      </c>
      <c r="G2661" s="45">
        <v>-106250</v>
      </c>
      <c r="H2661" s="45">
        <v>-89000</v>
      </c>
      <c r="I2661" s="55">
        <f>pro[[#This Row],[Admin expenses 3]]+pro[[#This Row],[Admin expenses 2]]+pro[[#This Row],[Admin expenses 1]]+pro[[#This Row],[COGS]]</f>
        <v>-308909.37599999999</v>
      </c>
      <c r="J2661" s="55">
        <f>pro[[#This Row],[Revenue]]+pro[[#This Row],[AdminExp]]</f>
        <v>-143629.30299999999</v>
      </c>
      <c r="K2661" s="83">
        <f>pro[[#This Row],[Profit]]/pro[[#This Row],[Revenue]]</f>
        <v>-0.86900556366525794</v>
      </c>
      <c r="L2661" s="56">
        <f t="shared" si="41"/>
        <v>3</v>
      </c>
      <c r="M2661" s="82" t="str">
        <f>"Q"&amp;" "&amp;VLOOKUP(pro[[#This Row],[Period]],Mapping!A:B,2,0)</f>
        <v>Q 1</v>
      </c>
      <c r="N2661"/>
    </row>
    <row r="2662" spans="1:14" ht="11.25" customHeight="1" x14ac:dyDescent="0.2">
      <c r="A2662" s="42" t="s">
        <v>42</v>
      </c>
      <c r="B2662" s="44" t="s">
        <v>37</v>
      </c>
      <c r="C2662" s="44" t="s">
        <v>57</v>
      </c>
      <c r="D2662" s="43">
        <v>77710.5</v>
      </c>
      <c r="E2662" s="43">
        <v>-5643.5749999999998</v>
      </c>
      <c r="F2662" s="45">
        <v>-83860</v>
      </c>
      <c r="G2662" s="45">
        <v>-101180</v>
      </c>
      <c r="H2662" s="45">
        <v>-43220</v>
      </c>
      <c r="I2662" s="55">
        <f>pro[[#This Row],[Admin expenses 3]]+pro[[#This Row],[Admin expenses 2]]+pro[[#This Row],[Admin expenses 1]]+pro[[#This Row],[COGS]]</f>
        <v>-233903.57500000001</v>
      </c>
      <c r="J2662" s="55">
        <f>pro[[#This Row],[Revenue]]+pro[[#This Row],[AdminExp]]</f>
        <v>-156193.07500000001</v>
      </c>
      <c r="K2662" s="83">
        <f>pro[[#This Row],[Profit]]/pro[[#This Row],[Revenue]]</f>
        <v>-2.0099352725822124</v>
      </c>
      <c r="L2662" s="56">
        <f t="shared" si="41"/>
        <v>3</v>
      </c>
      <c r="M2662" s="82" t="str">
        <f>"Q"&amp;" "&amp;VLOOKUP(pro[[#This Row],[Period]],Mapping!A:B,2,0)</f>
        <v>Q 1</v>
      </c>
      <c r="N2662"/>
    </row>
    <row r="2663" spans="1:14" ht="11.25" customHeight="1" x14ac:dyDescent="0.2">
      <c r="A2663" s="42" t="s">
        <v>42</v>
      </c>
      <c r="B2663" s="44" t="s">
        <v>37</v>
      </c>
      <c r="C2663" s="44" t="s">
        <v>57</v>
      </c>
      <c r="D2663" s="43">
        <v>61733.224000000002</v>
      </c>
      <c r="E2663" s="43">
        <v>-4026.4349999999999</v>
      </c>
      <c r="F2663" s="45">
        <v>-89570</v>
      </c>
      <c r="G2663" s="45">
        <v>-56370</v>
      </c>
      <c r="H2663" s="45">
        <v>-59780</v>
      </c>
      <c r="I2663" s="55">
        <f>pro[[#This Row],[Admin expenses 3]]+pro[[#This Row],[Admin expenses 2]]+pro[[#This Row],[Admin expenses 1]]+pro[[#This Row],[COGS]]</f>
        <v>-209746.435</v>
      </c>
      <c r="J2663" s="55">
        <f>pro[[#This Row],[Revenue]]+pro[[#This Row],[AdminExp]]</f>
        <v>-148013.21100000001</v>
      </c>
      <c r="K2663" s="83">
        <f>pro[[#This Row],[Profit]]/pro[[#This Row],[Revenue]]</f>
        <v>-2.397626454759596</v>
      </c>
      <c r="L2663" s="56">
        <f t="shared" si="41"/>
        <v>3</v>
      </c>
      <c r="M2663" s="82" t="str">
        <f>"Q"&amp;" "&amp;VLOOKUP(pro[[#This Row],[Period]],Mapping!A:B,2,0)</f>
        <v>Q 1</v>
      </c>
      <c r="N2663"/>
    </row>
    <row r="2664" spans="1:14" ht="11.25" customHeight="1" x14ac:dyDescent="0.2">
      <c r="A2664" s="42" t="s">
        <v>42</v>
      </c>
      <c r="B2664" s="44" t="s">
        <v>37</v>
      </c>
      <c r="C2664" s="44" t="s">
        <v>57</v>
      </c>
      <c r="D2664" s="43">
        <v>41264.453999999998</v>
      </c>
      <c r="E2664" s="43">
        <v>-2325.9740000000002</v>
      </c>
      <c r="F2664" s="45">
        <v>-13690</v>
      </c>
      <c r="G2664" s="45">
        <v>-65180</v>
      </c>
      <c r="H2664" s="45">
        <v>-92890</v>
      </c>
      <c r="I2664" s="55">
        <f>pro[[#This Row],[Admin expenses 3]]+pro[[#This Row],[Admin expenses 2]]+pro[[#This Row],[Admin expenses 1]]+pro[[#This Row],[COGS]]</f>
        <v>-174085.97399999999</v>
      </c>
      <c r="J2664" s="55">
        <f>pro[[#This Row],[Revenue]]+pro[[#This Row],[AdminExp]]</f>
        <v>-132821.51999999999</v>
      </c>
      <c r="K2664" s="83">
        <f>pro[[#This Row],[Profit]]/pro[[#This Row],[Revenue]]</f>
        <v>-3.2187877731279322</v>
      </c>
      <c r="L2664" s="56">
        <f t="shared" si="41"/>
        <v>3</v>
      </c>
      <c r="M2664" s="82" t="str">
        <f>"Q"&amp;" "&amp;VLOOKUP(pro[[#This Row],[Period]],Mapping!A:B,2,0)</f>
        <v>Q 1</v>
      </c>
      <c r="N2664"/>
    </row>
    <row r="2665" spans="1:14" ht="11.25" customHeight="1" x14ac:dyDescent="0.2">
      <c r="A2665" s="42" t="s">
        <v>42</v>
      </c>
      <c r="B2665" s="44" t="s">
        <v>37</v>
      </c>
      <c r="C2665" s="44" t="s">
        <v>57</v>
      </c>
      <c r="D2665" s="43">
        <v>10110.989</v>
      </c>
      <c r="E2665" s="43">
        <v>-3737.6149999999998</v>
      </c>
      <c r="F2665" s="45">
        <v>-90900</v>
      </c>
      <c r="G2665" s="45">
        <v>-70570</v>
      </c>
      <c r="H2665" s="45">
        <v>-15780</v>
      </c>
      <c r="I2665" s="55">
        <f>pro[[#This Row],[Admin expenses 3]]+pro[[#This Row],[Admin expenses 2]]+pro[[#This Row],[Admin expenses 1]]+pro[[#This Row],[COGS]]</f>
        <v>-180987.61499999999</v>
      </c>
      <c r="J2665" s="55">
        <f>pro[[#This Row],[Revenue]]+pro[[#This Row],[AdminExp]]</f>
        <v>-170876.62599999999</v>
      </c>
      <c r="K2665" s="83">
        <f>pro[[#This Row],[Profit]]/pro[[#This Row],[Revenue]]</f>
        <v>-16.900090189001293</v>
      </c>
      <c r="L2665" s="56">
        <f t="shared" si="41"/>
        <v>3</v>
      </c>
      <c r="M2665" s="82" t="str">
        <f>"Q"&amp;" "&amp;VLOOKUP(pro[[#This Row],[Period]],Mapping!A:B,2,0)</f>
        <v>Q 1</v>
      </c>
      <c r="N2665"/>
    </row>
    <row r="2666" spans="1:14" ht="11.25" customHeight="1" x14ac:dyDescent="0.2">
      <c r="A2666" s="42" t="s">
        <v>42</v>
      </c>
      <c r="B2666" s="44" t="s">
        <v>37</v>
      </c>
      <c r="C2666" s="44" t="s">
        <v>58</v>
      </c>
      <c r="D2666" s="43">
        <v>17915.254000000001</v>
      </c>
      <c r="E2666" s="43">
        <v>-4971.0429999999997</v>
      </c>
      <c r="F2666" s="45">
        <v>-56370</v>
      </c>
      <c r="G2666" s="45">
        <v>-50080</v>
      </c>
      <c r="H2666" s="45">
        <v>-23490</v>
      </c>
      <c r="I2666" s="55">
        <f>pro[[#This Row],[Admin expenses 3]]+pro[[#This Row],[Admin expenses 2]]+pro[[#This Row],[Admin expenses 1]]+pro[[#This Row],[COGS]]</f>
        <v>-134911.04300000001</v>
      </c>
      <c r="J2666" s="55">
        <f>pro[[#This Row],[Revenue]]+pro[[#This Row],[AdminExp]]</f>
        <v>-116995.789</v>
      </c>
      <c r="K2666" s="83">
        <f>pro[[#This Row],[Profit]]/pro[[#This Row],[Revenue]]</f>
        <v>-6.5305124337059359</v>
      </c>
      <c r="L2666" s="56">
        <f t="shared" si="41"/>
        <v>3</v>
      </c>
      <c r="M2666" s="82" t="str">
        <f>"Q"&amp;" "&amp;VLOOKUP(pro[[#This Row],[Period]],Mapping!A:B,2,0)</f>
        <v>Q 1</v>
      </c>
      <c r="N2666"/>
    </row>
    <row r="2667" spans="1:14" ht="11.25" customHeight="1" x14ac:dyDescent="0.2">
      <c r="A2667" s="42" t="s">
        <v>42</v>
      </c>
      <c r="B2667" s="44" t="s">
        <v>37</v>
      </c>
      <c r="C2667" s="44" t="s">
        <v>59</v>
      </c>
      <c r="D2667" s="43">
        <v>42603.812999999995</v>
      </c>
      <c r="E2667" s="43">
        <v>-27589.058000000001</v>
      </c>
      <c r="F2667" s="45">
        <v>-59110</v>
      </c>
      <c r="G2667" s="45">
        <v>-106000</v>
      </c>
      <c r="H2667" s="45">
        <v>-46410</v>
      </c>
      <c r="I2667" s="55">
        <f>pro[[#This Row],[Admin expenses 3]]+pro[[#This Row],[Admin expenses 2]]+pro[[#This Row],[Admin expenses 1]]+pro[[#This Row],[COGS]]</f>
        <v>-239109.05799999999</v>
      </c>
      <c r="J2667" s="55">
        <f>pro[[#This Row],[Revenue]]+pro[[#This Row],[AdminExp]]</f>
        <v>-196505.245</v>
      </c>
      <c r="K2667" s="83">
        <f>pro[[#This Row],[Profit]]/pro[[#This Row],[Revenue]]</f>
        <v>-4.6123863373449696</v>
      </c>
      <c r="L2667" s="56">
        <f t="shared" si="41"/>
        <v>3</v>
      </c>
      <c r="M2667" s="82" t="str">
        <f>"Q"&amp;" "&amp;VLOOKUP(pro[[#This Row],[Period]],Mapping!A:B,2,0)</f>
        <v>Q 1</v>
      </c>
      <c r="N2667"/>
    </row>
    <row r="2668" spans="1:14" ht="11.25" customHeight="1" x14ac:dyDescent="0.2">
      <c r="A2668" s="42" t="s">
        <v>42</v>
      </c>
      <c r="B2668" s="44" t="s">
        <v>37</v>
      </c>
      <c r="C2668" s="44" t="s">
        <v>57</v>
      </c>
      <c r="D2668" s="43">
        <v>19178.172999999999</v>
      </c>
      <c r="E2668" s="43">
        <v>-6275.9409999999989</v>
      </c>
      <c r="F2668" s="45">
        <v>-38380</v>
      </c>
      <c r="G2668" s="45">
        <v>-65270</v>
      </c>
      <c r="H2668" s="45">
        <v>-18010</v>
      </c>
      <c r="I2668" s="55">
        <f>pro[[#This Row],[Admin expenses 3]]+pro[[#This Row],[Admin expenses 2]]+pro[[#This Row],[Admin expenses 1]]+pro[[#This Row],[COGS]]</f>
        <v>-127935.94099999999</v>
      </c>
      <c r="J2668" s="55">
        <f>pro[[#This Row],[Revenue]]+pro[[#This Row],[AdminExp]]</f>
        <v>-108757.768</v>
      </c>
      <c r="K2668" s="83">
        <f>pro[[#This Row],[Profit]]/pro[[#This Row],[Revenue]]</f>
        <v>-5.6709139082226443</v>
      </c>
      <c r="L2668" s="56">
        <f t="shared" si="41"/>
        <v>3</v>
      </c>
      <c r="M2668" s="82" t="str">
        <f>"Q"&amp;" "&amp;VLOOKUP(pro[[#This Row],[Period]],Mapping!A:B,2,0)</f>
        <v>Q 1</v>
      </c>
      <c r="N2668"/>
    </row>
    <row r="2669" spans="1:14" ht="11.25" customHeight="1" x14ac:dyDescent="0.2">
      <c r="A2669" s="42" t="s">
        <v>42</v>
      </c>
      <c r="B2669" s="44" t="s">
        <v>37</v>
      </c>
      <c r="C2669" s="44" t="s">
        <v>57</v>
      </c>
      <c r="D2669" s="43">
        <v>2191.14</v>
      </c>
      <c r="E2669" s="43">
        <v>-3119.7599999999998</v>
      </c>
      <c r="F2669" s="45">
        <v>-42640</v>
      </c>
      <c r="G2669" s="45">
        <v>-32980</v>
      </c>
      <c r="H2669" s="45">
        <v>-28270</v>
      </c>
      <c r="I2669" s="55">
        <f>pro[[#This Row],[Admin expenses 3]]+pro[[#This Row],[Admin expenses 2]]+pro[[#This Row],[Admin expenses 1]]+pro[[#This Row],[COGS]]</f>
        <v>-107009.76</v>
      </c>
      <c r="J2669" s="55">
        <f>pro[[#This Row],[Revenue]]+pro[[#This Row],[AdminExp]]</f>
        <v>-104818.62</v>
      </c>
      <c r="K2669" s="83">
        <f>pro[[#This Row],[Profit]]/pro[[#This Row],[Revenue]]</f>
        <v>-47.837481858758458</v>
      </c>
      <c r="L2669" s="56">
        <f t="shared" si="41"/>
        <v>3</v>
      </c>
      <c r="M2669" s="82" t="str">
        <f>"Q"&amp;" "&amp;VLOOKUP(pro[[#This Row],[Period]],Mapping!A:B,2,0)</f>
        <v>Q 1</v>
      </c>
      <c r="N2669"/>
    </row>
    <row r="2670" spans="1:14" ht="11.25" customHeight="1" x14ac:dyDescent="0.2">
      <c r="A2670" s="42" t="s">
        <v>42</v>
      </c>
      <c r="B2670" s="44" t="s">
        <v>37</v>
      </c>
      <c r="C2670" s="44" t="s">
        <v>57</v>
      </c>
      <c r="D2670" s="43">
        <v>870861.34799999988</v>
      </c>
      <c r="E2670" s="43">
        <v>-388564.30199999997</v>
      </c>
      <c r="F2670" s="45">
        <v>-84730</v>
      </c>
      <c r="G2670" s="45">
        <v>-45250</v>
      </c>
      <c r="H2670" s="45">
        <v>-40450</v>
      </c>
      <c r="I2670" s="55">
        <f>pro[[#This Row],[Admin expenses 3]]+pro[[#This Row],[Admin expenses 2]]+pro[[#This Row],[Admin expenses 1]]+pro[[#This Row],[COGS]]</f>
        <v>-558994.30199999991</v>
      </c>
      <c r="J2670" s="55">
        <f>pro[[#This Row],[Revenue]]+pro[[#This Row],[AdminExp]]</f>
        <v>311867.04599999997</v>
      </c>
      <c r="K2670" s="83">
        <f>pro[[#This Row],[Profit]]/pro[[#This Row],[Revenue]]</f>
        <v>0.35811331702368771</v>
      </c>
      <c r="L2670" s="56">
        <f t="shared" si="41"/>
        <v>3</v>
      </c>
      <c r="M2670" s="82" t="str">
        <f>"Q"&amp;" "&amp;VLOOKUP(pro[[#This Row],[Period]],Mapping!A:B,2,0)</f>
        <v>Q 1</v>
      </c>
      <c r="N2670"/>
    </row>
    <row r="2671" spans="1:14" ht="11.25" customHeight="1" x14ac:dyDescent="0.2">
      <c r="A2671" s="42" t="s">
        <v>42</v>
      </c>
      <c r="B2671" s="44" t="s">
        <v>37</v>
      </c>
      <c r="C2671" s="44" t="s">
        <v>58</v>
      </c>
      <c r="D2671" s="43">
        <v>202134.05099999998</v>
      </c>
      <c r="E2671" s="43">
        <v>-110786.97</v>
      </c>
      <c r="F2671" s="45">
        <v>-96090</v>
      </c>
      <c r="G2671" s="45">
        <v>-43530</v>
      </c>
      <c r="H2671" s="45">
        <v>-50160</v>
      </c>
      <c r="I2671" s="55">
        <f>pro[[#This Row],[Admin expenses 3]]+pro[[#This Row],[Admin expenses 2]]+pro[[#This Row],[Admin expenses 1]]+pro[[#This Row],[COGS]]</f>
        <v>-300566.96999999997</v>
      </c>
      <c r="J2671" s="55">
        <f>pro[[#This Row],[Revenue]]+pro[[#This Row],[AdminExp]]</f>
        <v>-98432.918999999994</v>
      </c>
      <c r="K2671" s="83">
        <f>pro[[#This Row],[Profit]]/pro[[#This Row],[Revenue]]</f>
        <v>-0.48696851674931307</v>
      </c>
      <c r="L2671" s="56">
        <f t="shared" si="41"/>
        <v>3</v>
      </c>
      <c r="M2671" s="82" t="str">
        <f>"Q"&amp;" "&amp;VLOOKUP(pro[[#This Row],[Period]],Mapping!A:B,2,0)</f>
        <v>Q 1</v>
      </c>
      <c r="N2671"/>
    </row>
    <row r="2672" spans="1:14" ht="11.25" customHeight="1" x14ac:dyDescent="0.2">
      <c r="A2672" s="42" t="s">
        <v>42</v>
      </c>
      <c r="B2672" s="44" t="s">
        <v>37</v>
      </c>
      <c r="C2672" s="44" t="s">
        <v>59</v>
      </c>
      <c r="D2672" s="43">
        <v>12724.775</v>
      </c>
      <c r="E2672" s="43">
        <v>-7582.0009999999993</v>
      </c>
      <c r="F2672" s="45">
        <v>-26460</v>
      </c>
      <c r="G2672" s="45">
        <v>-69800</v>
      </c>
      <c r="H2672" s="45">
        <v>-63450</v>
      </c>
      <c r="I2672" s="55">
        <f>pro[[#This Row],[Admin expenses 3]]+pro[[#This Row],[Admin expenses 2]]+pro[[#This Row],[Admin expenses 1]]+pro[[#This Row],[COGS]]</f>
        <v>-167292.00099999999</v>
      </c>
      <c r="J2672" s="55">
        <f>pro[[#This Row],[Revenue]]+pro[[#This Row],[AdminExp]]</f>
        <v>-154567.226</v>
      </c>
      <c r="K2672" s="83">
        <f>pro[[#This Row],[Profit]]/pro[[#This Row],[Revenue]]</f>
        <v>-12.146951596393649</v>
      </c>
      <c r="L2672" s="56">
        <f t="shared" si="41"/>
        <v>3</v>
      </c>
      <c r="M2672" s="82" t="str">
        <f>"Q"&amp;" "&amp;VLOOKUP(pro[[#This Row],[Period]],Mapping!A:B,2,0)</f>
        <v>Q 1</v>
      </c>
      <c r="N2672"/>
    </row>
    <row r="2673" spans="1:14" ht="11.25" customHeight="1" x14ac:dyDescent="0.2">
      <c r="A2673" s="42" t="s">
        <v>42</v>
      </c>
      <c r="B2673" s="44" t="s">
        <v>37</v>
      </c>
      <c r="C2673" s="44" t="s">
        <v>57</v>
      </c>
      <c r="D2673" s="43">
        <v>45672.703999999998</v>
      </c>
      <c r="E2673" s="43">
        <v>-17534.719999999998</v>
      </c>
      <c r="F2673" s="45">
        <v>-88040</v>
      </c>
      <c r="G2673" s="45">
        <v>-36400</v>
      </c>
      <c r="H2673" s="45">
        <v>-88090</v>
      </c>
      <c r="I2673" s="55">
        <f>pro[[#This Row],[Admin expenses 3]]+pro[[#This Row],[Admin expenses 2]]+pro[[#This Row],[Admin expenses 1]]+pro[[#This Row],[COGS]]</f>
        <v>-230064.72</v>
      </c>
      <c r="J2673" s="55">
        <f>pro[[#This Row],[Revenue]]+pro[[#This Row],[AdminExp]]</f>
        <v>-184392.016</v>
      </c>
      <c r="K2673" s="83">
        <f>pro[[#This Row],[Profit]]/pro[[#This Row],[Revenue]]</f>
        <v>-4.0372476304446527</v>
      </c>
      <c r="L2673" s="56">
        <f t="shared" si="41"/>
        <v>3</v>
      </c>
      <c r="M2673" s="82" t="str">
        <f>"Q"&amp;" "&amp;VLOOKUP(pro[[#This Row],[Period]],Mapping!A:B,2,0)</f>
        <v>Q 1</v>
      </c>
      <c r="N2673"/>
    </row>
    <row r="2674" spans="1:14" ht="11.25" customHeight="1" x14ac:dyDescent="0.2">
      <c r="A2674" s="42" t="s">
        <v>42</v>
      </c>
      <c r="B2674" s="44" t="s">
        <v>37</v>
      </c>
      <c r="C2674" s="44" t="s">
        <v>57</v>
      </c>
      <c r="D2674" s="43">
        <v>33125733.507999998</v>
      </c>
      <c r="E2674" s="43">
        <v>-9829655.5419999994</v>
      </c>
      <c r="F2674" s="45">
        <v>-91250</v>
      </c>
      <c r="G2674" s="45">
        <v>-88340</v>
      </c>
      <c r="H2674" s="45">
        <v>-49350</v>
      </c>
      <c r="I2674" s="55">
        <f>pro[[#This Row],[Admin expenses 3]]+pro[[#This Row],[Admin expenses 2]]+pro[[#This Row],[Admin expenses 1]]+pro[[#This Row],[COGS]]</f>
        <v>-10058595.541999999</v>
      </c>
      <c r="J2674" s="55">
        <f>pro[[#This Row],[Revenue]]+pro[[#This Row],[AdminExp]]</f>
        <v>23067137.965999998</v>
      </c>
      <c r="K2674" s="83">
        <f>pro[[#This Row],[Profit]]/pro[[#This Row],[Revenue]]</f>
        <v>0.69635100941777461</v>
      </c>
      <c r="L2674" s="56">
        <f t="shared" si="41"/>
        <v>3</v>
      </c>
      <c r="M2674" s="82" t="str">
        <f>"Q"&amp;" "&amp;VLOOKUP(pro[[#This Row],[Period]],Mapping!A:B,2,0)</f>
        <v>Q 1</v>
      </c>
      <c r="N2674"/>
    </row>
    <row r="2675" spans="1:14" ht="11.25" customHeight="1" x14ac:dyDescent="0.2">
      <c r="A2675" s="42" t="s">
        <v>42</v>
      </c>
      <c r="B2675" s="44" t="s">
        <v>37</v>
      </c>
      <c r="C2675" s="44" t="s">
        <v>58</v>
      </c>
      <c r="D2675" s="43">
        <v>5921058.2970000003</v>
      </c>
      <c r="E2675" s="43">
        <v>-1661546.1659999997</v>
      </c>
      <c r="F2675" s="45">
        <v>-57880</v>
      </c>
      <c r="G2675" s="45">
        <v>-16530</v>
      </c>
      <c r="H2675" s="45">
        <v>-95040</v>
      </c>
      <c r="I2675" s="55">
        <f>pro[[#This Row],[Admin expenses 3]]+pro[[#This Row],[Admin expenses 2]]+pro[[#This Row],[Admin expenses 1]]+pro[[#This Row],[COGS]]</f>
        <v>-1830996.1659999997</v>
      </c>
      <c r="J2675" s="55">
        <f>pro[[#This Row],[Revenue]]+pro[[#This Row],[AdminExp]]</f>
        <v>4090062.1310000005</v>
      </c>
      <c r="K2675" s="83">
        <f>pro[[#This Row],[Profit]]/pro[[#This Row],[Revenue]]</f>
        <v>0.69076538784836772</v>
      </c>
      <c r="L2675" s="56">
        <f t="shared" si="41"/>
        <v>3</v>
      </c>
      <c r="M2675" s="82" t="str">
        <f>"Q"&amp;" "&amp;VLOOKUP(pro[[#This Row],[Period]],Mapping!A:B,2,0)</f>
        <v>Q 1</v>
      </c>
      <c r="N2675"/>
    </row>
    <row r="2676" spans="1:14" ht="11.25" customHeight="1" x14ac:dyDescent="0.2">
      <c r="A2676" s="42" t="s">
        <v>42</v>
      </c>
      <c r="B2676" s="44" t="s">
        <v>37</v>
      </c>
      <c r="C2676" s="44" t="s">
        <v>59</v>
      </c>
      <c r="D2676" s="43">
        <v>66425.267999999996</v>
      </c>
      <c r="E2676" s="43">
        <v>-12346.977999999999</v>
      </c>
      <c r="F2676" s="45">
        <v>-60160</v>
      </c>
      <c r="G2676" s="45">
        <v>-50590</v>
      </c>
      <c r="H2676" s="45">
        <v>-107570</v>
      </c>
      <c r="I2676" s="55">
        <f>pro[[#This Row],[Admin expenses 3]]+pro[[#This Row],[Admin expenses 2]]+pro[[#This Row],[Admin expenses 1]]+pro[[#This Row],[COGS]]</f>
        <v>-230666.978</v>
      </c>
      <c r="J2676" s="55">
        <f>pro[[#This Row],[Revenue]]+pro[[#This Row],[AdminExp]]</f>
        <v>-164241.71000000002</v>
      </c>
      <c r="K2676" s="83">
        <f>pro[[#This Row],[Profit]]/pro[[#This Row],[Revenue]]</f>
        <v>-2.4725788084136902</v>
      </c>
      <c r="L2676" s="56">
        <f t="shared" si="41"/>
        <v>3</v>
      </c>
      <c r="M2676" s="82" t="str">
        <f>"Q"&amp;" "&amp;VLOOKUP(pro[[#This Row],[Period]],Mapping!A:B,2,0)</f>
        <v>Q 1</v>
      </c>
      <c r="N2676"/>
    </row>
    <row r="2677" spans="1:14" ht="11.25" customHeight="1" x14ac:dyDescent="0.2">
      <c r="A2677" s="42" t="s">
        <v>42</v>
      </c>
      <c r="B2677" s="44" t="s">
        <v>37</v>
      </c>
      <c r="C2677" s="44" t="s">
        <v>57</v>
      </c>
      <c r="D2677" s="43">
        <v>5379.8359999999993</v>
      </c>
      <c r="E2677" s="43">
        <v>-944.48199999999997</v>
      </c>
      <c r="F2677" s="45">
        <v>-106170</v>
      </c>
      <c r="G2677" s="45">
        <v>-27400</v>
      </c>
      <c r="H2677" s="45">
        <v>-40400</v>
      </c>
      <c r="I2677" s="55">
        <f>pro[[#This Row],[Admin expenses 3]]+pro[[#This Row],[Admin expenses 2]]+pro[[#This Row],[Admin expenses 1]]+pro[[#This Row],[COGS]]</f>
        <v>-174914.48199999999</v>
      </c>
      <c r="J2677" s="55">
        <f>pro[[#This Row],[Revenue]]+pro[[#This Row],[AdminExp]]</f>
        <v>-169534.64599999998</v>
      </c>
      <c r="K2677" s="83">
        <f>pro[[#This Row],[Profit]]/pro[[#This Row],[Revenue]]</f>
        <v>-31.512976603747774</v>
      </c>
      <c r="L2677" s="56">
        <f t="shared" si="41"/>
        <v>3</v>
      </c>
      <c r="M2677" s="82" t="str">
        <f>"Q"&amp;" "&amp;VLOOKUP(pro[[#This Row],[Period]],Mapping!A:B,2,0)</f>
        <v>Q 1</v>
      </c>
      <c r="N2677"/>
    </row>
    <row r="2678" spans="1:14" ht="11.25" customHeight="1" x14ac:dyDescent="0.2">
      <c r="A2678" s="42" t="s">
        <v>42</v>
      </c>
      <c r="B2678" s="44" t="s">
        <v>37</v>
      </c>
      <c r="C2678" s="44" t="s">
        <v>57</v>
      </c>
      <c r="D2678" s="43">
        <v>78062.305999999997</v>
      </c>
      <c r="E2678" s="43">
        <v>-23265.284</v>
      </c>
      <c r="F2678" s="45">
        <v>-20720</v>
      </c>
      <c r="G2678" s="45">
        <v>-103510</v>
      </c>
      <c r="H2678" s="45">
        <v>-39630</v>
      </c>
      <c r="I2678" s="55">
        <f>pro[[#This Row],[Admin expenses 3]]+pro[[#This Row],[Admin expenses 2]]+pro[[#This Row],[Admin expenses 1]]+pro[[#This Row],[COGS]]</f>
        <v>-187125.28399999999</v>
      </c>
      <c r="J2678" s="55">
        <f>pro[[#This Row],[Revenue]]+pro[[#This Row],[AdminExp]]</f>
        <v>-109062.97799999999</v>
      </c>
      <c r="K2678" s="83">
        <f>pro[[#This Row],[Profit]]/pro[[#This Row],[Revenue]]</f>
        <v>-1.3971272895781479</v>
      </c>
      <c r="L2678" s="56">
        <f t="shared" si="41"/>
        <v>3</v>
      </c>
      <c r="M2678" s="82" t="str">
        <f>"Q"&amp;" "&amp;VLOOKUP(pro[[#This Row],[Period]],Mapping!A:B,2,0)</f>
        <v>Q 1</v>
      </c>
      <c r="N2678"/>
    </row>
    <row r="2679" spans="1:14" ht="11.25" customHeight="1" x14ac:dyDescent="0.2">
      <c r="A2679" s="42" t="s">
        <v>42</v>
      </c>
      <c r="B2679" s="44" t="s">
        <v>37</v>
      </c>
      <c r="C2679" s="44" t="s">
        <v>57</v>
      </c>
      <c r="D2679" s="43">
        <v>30547.278999999999</v>
      </c>
      <c r="E2679" s="43">
        <v>-20410.578999999998</v>
      </c>
      <c r="F2679" s="45">
        <v>-74200</v>
      </c>
      <c r="G2679" s="45">
        <v>-99200</v>
      </c>
      <c r="H2679" s="45">
        <v>-43580</v>
      </c>
      <c r="I2679" s="55">
        <f>pro[[#This Row],[Admin expenses 3]]+pro[[#This Row],[Admin expenses 2]]+pro[[#This Row],[Admin expenses 1]]+pro[[#This Row],[COGS]]</f>
        <v>-237390.579</v>
      </c>
      <c r="J2679" s="55">
        <f>pro[[#This Row],[Revenue]]+pro[[#This Row],[AdminExp]]</f>
        <v>-206843.3</v>
      </c>
      <c r="K2679" s="83">
        <f>pro[[#This Row],[Profit]]/pro[[#This Row],[Revenue]]</f>
        <v>-6.7712512135696272</v>
      </c>
      <c r="L2679" s="56">
        <f t="shared" si="41"/>
        <v>3</v>
      </c>
      <c r="M2679" s="82" t="str">
        <f>"Q"&amp;" "&amp;VLOOKUP(pro[[#This Row],[Period]],Mapping!A:B,2,0)</f>
        <v>Q 1</v>
      </c>
      <c r="N2679"/>
    </row>
    <row r="2680" spans="1:14" ht="11.25" customHeight="1" x14ac:dyDescent="0.2">
      <c r="A2680" s="42" t="s">
        <v>42</v>
      </c>
      <c r="B2680" s="44" t="s">
        <v>37</v>
      </c>
      <c r="C2680" s="44" t="s">
        <v>58</v>
      </c>
      <c r="D2680" s="43">
        <v>-28810.795999999998</v>
      </c>
      <c r="E2680" s="43">
        <v>17404.8</v>
      </c>
      <c r="F2680" s="45">
        <v>-46150</v>
      </c>
      <c r="G2680" s="45">
        <v>-59090</v>
      </c>
      <c r="H2680" s="45">
        <v>-62190</v>
      </c>
      <c r="I2680" s="55">
        <f>pro[[#This Row],[Admin expenses 3]]+pro[[#This Row],[Admin expenses 2]]+pro[[#This Row],[Admin expenses 1]]+pro[[#This Row],[COGS]]</f>
        <v>-150025.20000000001</v>
      </c>
      <c r="J2680" s="55">
        <f>pro[[#This Row],[Revenue]]+pro[[#This Row],[AdminExp]]</f>
        <v>-178835.99600000001</v>
      </c>
      <c r="K2680" s="83">
        <f>pro[[#This Row],[Profit]]/pro[[#This Row],[Revenue]]</f>
        <v>6.2072563354375916</v>
      </c>
      <c r="L2680" s="56">
        <f t="shared" si="41"/>
        <v>3</v>
      </c>
      <c r="M2680" s="82" t="str">
        <f>"Q"&amp;" "&amp;VLOOKUP(pro[[#This Row],[Period]],Mapping!A:B,2,0)</f>
        <v>Q 1</v>
      </c>
      <c r="N2680"/>
    </row>
    <row r="2681" spans="1:14" ht="11.25" customHeight="1" x14ac:dyDescent="0.2">
      <c r="A2681" s="42" t="s">
        <v>42</v>
      </c>
      <c r="B2681" s="44" t="s">
        <v>37</v>
      </c>
      <c r="C2681" s="44" t="s">
        <v>59</v>
      </c>
      <c r="D2681" s="43">
        <v>1582337.953</v>
      </c>
      <c r="E2681" s="43">
        <v>-824402.6</v>
      </c>
      <c r="F2681" s="45">
        <v>-99470</v>
      </c>
      <c r="G2681" s="45">
        <v>-78140</v>
      </c>
      <c r="H2681" s="45">
        <v>-27790</v>
      </c>
      <c r="I2681" s="55">
        <f>pro[[#This Row],[Admin expenses 3]]+pro[[#This Row],[Admin expenses 2]]+pro[[#This Row],[Admin expenses 1]]+pro[[#This Row],[COGS]]</f>
        <v>-1029802.6</v>
      </c>
      <c r="J2681" s="55">
        <f>pro[[#This Row],[Revenue]]+pro[[#This Row],[AdminExp]]</f>
        <v>552535.353</v>
      </c>
      <c r="K2681" s="83">
        <f>pro[[#This Row],[Profit]]/pro[[#This Row],[Revenue]]</f>
        <v>0.34918921836667849</v>
      </c>
      <c r="L2681" s="56">
        <f t="shared" si="41"/>
        <v>3</v>
      </c>
      <c r="M2681" s="82" t="str">
        <f>"Q"&amp;" "&amp;VLOOKUP(pro[[#This Row],[Period]],Mapping!A:B,2,0)</f>
        <v>Q 1</v>
      </c>
      <c r="N2681"/>
    </row>
    <row r="2682" spans="1:14" ht="11.25" customHeight="1" x14ac:dyDescent="0.2">
      <c r="A2682" s="42" t="s">
        <v>42</v>
      </c>
      <c r="B2682" s="44" t="s">
        <v>37</v>
      </c>
      <c r="C2682" s="44" t="s">
        <v>60</v>
      </c>
      <c r="D2682" s="43">
        <v>36523.934999999998</v>
      </c>
      <c r="E2682" s="43">
        <v>-29705.899999999998</v>
      </c>
      <c r="F2682" s="45">
        <v>-13910</v>
      </c>
      <c r="G2682" s="45">
        <v>-77560</v>
      </c>
      <c r="H2682" s="45">
        <v>-40330</v>
      </c>
      <c r="I2682" s="55">
        <f>pro[[#This Row],[Admin expenses 3]]+pro[[#This Row],[Admin expenses 2]]+pro[[#This Row],[Admin expenses 1]]+pro[[#This Row],[COGS]]</f>
        <v>-161505.9</v>
      </c>
      <c r="J2682" s="55">
        <f>pro[[#This Row],[Revenue]]+pro[[#This Row],[AdminExp]]</f>
        <v>-124981.965</v>
      </c>
      <c r="K2682" s="83">
        <f>pro[[#This Row],[Profit]]/pro[[#This Row],[Revenue]]</f>
        <v>-3.4219194892335669</v>
      </c>
      <c r="L2682" s="56">
        <f t="shared" si="41"/>
        <v>3</v>
      </c>
      <c r="M2682" s="82" t="str">
        <f>"Q"&amp;" "&amp;VLOOKUP(pro[[#This Row],[Period]],Mapping!A:B,2,0)</f>
        <v>Q 1</v>
      </c>
      <c r="N2682"/>
    </row>
    <row r="2683" spans="1:14" ht="11.25" customHeight="1" x14ac:dyDescent="0.2">
      <c r="A2683" s="42" t="s">
        <v>42</v>
      </c>
      <c r="B2683" s="44" t="s">
        <v>37</v>
      </c>
      <c r="C2683" s="44" t="s">
        <v>57</v>
      </c>
      <c r="D2683" s="43">
        <v>47045.053999999996</v>
      </c>
      <c r="E2683" s="43">
        <v>-8476.1880000000001</v>
      </c>
      <c r="F2683" s="45">
        <v>-28690</v>
      </c>
      <c r="G2683" s="45">
        <v>-103500</v>
      </c>
      <c r="H2683" s="45">
        <v>-26250</v>
      </c>
      <c r="I2683" s="55">
        <f>pro[[#This Row],[Admin expenses 3]]+pro[[#This Row],[Admin expenses 2]]+pro[[#This Row],[Admin expenses 1]]+pro[[#This Row],[COGS]]</f>
        <v>-166916.18799999999</v>
      </c>
      <c r="J2683" s="55">
        <f>pro[[#This Row],[Revenue]]+pro[[#This Row],[AdminExp]]</f>
        <v>-119871.13399999999</v>
      </c>
      <c r="K2683" s="83">
        <f>pro[[#This Row],[Profit]]/pro[[#This Row],[Revenue]]</f>
        <v>-2.5480071507623308</v>
      </c>
      <c r="L2683" s="56">
        <f t="shared" si="41"/>
        <v>3</v>
      </c>
      <c r="M2683" s="82" t="str">
        <f>"Q"&amp;" "&amp;VLOOKUP(pro[[#This Row],[Period]],Mapping!A:B,2,0)</f>
        <v>Q 1</v>
      </c>
      <c r="N2683"/>
    </row>
    <row r="2684" spans="1:14" ht="11.25" customHeight="1" x14ac:dyDescent="0.2">
      <c r="A2684" s="42" t="s">
        <v>42</v>
      </c>
      <c r="B2684" s="44" t="s">
        <v>37</v>
      </c>
      <c r="C2684" s="44" t="s">
        <v>58</v>
      </c>
      <c r="D2684" s="43">
        <v>46443.487999999998</v>
      </c>
      <c r="E2684" s="43">
        <v>-21868.714</v>
      </c>
      <c r="F2684" s="45">
        <v>-69970</v>
      </c>
      <c r="G2684" s="45">
        <v>-89290</v>
      </c>
      <c r="H2684" s="45">
        <v>-77250</v>
      </c>
      <c r="I2684" s="55">
        <f>pro[[#This Row],[Admin expenses 3]]+pro[[#This Row],[Admin expenses 2]]+pro[[#This Row],[Admin expenses 1]]+pro[[#This Row],[COGS]]</f>
        <v>-258378.71400000001</v>
      </c>
      <c r="J2684" s="55">
        <f>pro[[#This Row],[Revenue]]+pro[[#This Row],[AdminExp]]</f>
        <v>-211935.22600000002</v>
      </c>
      <c r="K2684" s="83">
        <f>pro[[#This Row],[Profit]]/pro[[#This Row],[Revenue]]</f>
        <v>-4.5632926191934597</v>
      </c>
      <c r="L2684" s="56">
        <f t="shared" si="41"/>
        <v>3</v>
      </c>
      <c r="M2684" s="82" t="str">
        <f>"Q"&amp;" "&amp;VLOOKUP(pro[[#This Row],[Period]],Mapping!A:B,2,0)</f>
        <v>Q 1</v>
      </c>
      <c r="N2684"/>
    </row>
    <row r="2685" spans="1:14" ht="11.25" customHeight="1" x14ac:dyDescent="0.2">
      <c r="A2685" s="42" t="s">
        <v>42</v>
      </c>
      <c r="B2685" s="44" t="s">
        <v>37</v>
      </c>
      <c r="C2685" s="44" t="s">
        <v>59</v>
      </c>
      <c r="D2685" s="43">
        <v>9864.4210000000003</v>
      </c>
      <c r="E2685" s="43">
        <v>-1113.2729999999999</v>
      </c>
      <c r="F2685" s="45">
        <v>-17530</v>
      </c>
      <c r="G2685" s="45">
        <v>-88560</v>
      </c>
      <c r="H2685" s="45">
        <v>-97640</v>
      </c>
      <c r="I2685" s="55">
        <f>pro[[#This Row],[Admin expenses 3]]+pro[[#This Row],[Admin expenses 2]]+pro[[#This Row],[Admin expenses 1]]+pro[[#This Row],[COGS]]</f>
        <v>-204843.27299999999</v>
      </c>
      <c r="J2685" s="55">
        <f>pro[[#This Row],[Revenue]]+pro[[#This Row],[AdminExp]]</f>
        <v>-194978.85199999998</v>
      </c>
      <c r="K2685" s="83">
        <f>pro[[#This Row],[Profit]]/pro[[#This Row],[Revenue]]</f>
        <v>-19.765868873601399</v>
      </c>
      <c r="L2685" s="56">
        <f t="shared" si="41"/>
        <v>3</v>
      </c>
      <c r="M2685" s="82" t="str">
        <f>"Q"&amp;" "&amp;VLOOKUP(pro[[#This Row],[Period]],Mapping!A:B,2,0)</f>
        <v>Q 1</v>
      </c>
      <c r="N2685"/>
    </row>
    <row r="2686" spans="1:14" ht="11.25" customHeight="1" x14ac:dyDescent="0.2">
      <c r="A2686" s="42" t="s">
        <v>42</v>
      </c>
      <c r="B2686" s="44" t="s">
        <v>37</v>
      </c>
      <c r="C2686" s="44" t="s">
        <v>60</v>
      </c>
      <c r="D2686" s="43">
        <v>21978.347999999998</v>
      </c>
      <c r="E2686" s="43">
        <v>-11071.55</v>
      </c>
      <c r="F2686" s="45">
        <v>-43660</v>
      </c>
      <c r="G2686" s="45">
        <v>-52480</v>
      </c>
      <c r="H2686" s="45">
        <v>-71220</v>
      </c>
      <c r="I2686" s="55">
        <f>pro[[#This Row],[Admin expenses 3]]+pro[[#This Row],[Admin expenses 2]]+pro[[#This Row],[Admin expenses 1]]+pro[[#This Row],[COGS]]</f>
        <v>-178431.55</v>
      </c>
      <c r="J2686" s="55">
        <f>pro[[#This Row],[Revenue]]+pro[[#This Row],[AdminExp]]</f>
        <v>-156453.20199999999</v>
      </c>
      <c r="K2686" s="83">
        <f>pro[[#This Row],[Profit]]/pro[[#This Row],[Revenue]]</f>
        <v>-7.1185150949470817</v>
      </c>
      <c r="L2686" s="56">
        <f t="shared" si="41"/>
        <v>3</v>
      </c>
      <c r="M2686" s="82" t="str">
        <f>"Q"&amp;" "&amp;VLOOKUP(pro[[#This Row],[Period]],Mapping!A:B,2,0)</f>
        <v>Q 1</v>
      </c>
      <c r="N2686"/>
    </row>
    <row r="2687" spans="1:14" ht="11.25" customHeight="1" x14ac:dyDescent="0.2">
      <c r="A2687" s="42" t="s">
        <v>42</v>
      </c>
      <c r="B2687" s="44" t="s">
        <v>37</v>
      </c>
      <c r="C2687" s="44" t="s">
        <v>57</v>
      </c>
      <c r="D2687" s="43">
        <v>5324.3469999999998</v>
      </c>
      <c r="E2687" s="43">
        <v>-2183.4679999999998</v>
      </c>
      <c r="F2687" s="45">
        <v>-31700</v>
      </c>
      <c r="G2687" s="45">
        <v>-63560</v>
      </c>
      <c r="H2687" s="45">
        <v>-97960</v>
      </c>
      <c r="I2687" s="55">
        <f>pro[[#This Row],[Admin expenses 3]]+pro[[#This Row],[Admin expenses 2]]+pro[[#This Row],[Admin expenses 1]]+pro[[#This Row],[COGS]]</f>
        <v>-195403.46799999999</v>
      </c>
      <c r="J2687" s="55">
        <f>pro[[#This Row],[Revenue]]+pro[[#This Row],[AdminExp]]</f>
        <v>-190079.12099999998</v>
      </c>
      <c r="K2687" s="83">
        <f>pro[[#This Row],[Profit]]/pro[[#This Row],[Revenue]]</f>
        <v>-35.699987435078889</v>
      </c>
      <c r="L2687" s="56">
        <f t="shared" si="41"/>
        <v>3</v>
      </c>
      <c r="M2687" s="82" t="str">
        <f>"Q"&amp;" "&amp;VLOOKUP(pro[[#This Row],[Period]],Mapping!A:B,2,0)</f>
        <v>Q 1</v>
      </c>
      <c r="N2687"/>
    </row>
    <row r="2688" spans="1:14" ht="11.25" customHeight="1" x14ac:dyDescent="0.2">
      <c r="A2688" s="42" t="s">
        <v>42</v>
      </c>
      <c r="B2688" s="44" t="s">
        <v>37</v>
      </c>
      <c r="C2688" s="44" t="s">
        <v>58</v>
      </c>
      <c r="D2688" s="43">
        <v>55059.437999999995</v>
      </c>
      <c r="E2688" s="43">
        <v>-23548.28</v>
      </c>
      <c r="F2688" s="45">
        <v>-56480</v>
      </c>
      <c r="G2688" s="45">
        <v>-89740</v>
      </c>
      <c r="H2688" s="45">
        <v>-53800</v>
      </c>
      <c r="I2688" s="55">
        <f>pro[[#This Row],[Admin expenses 3]]+pro[[#This Row],[Admin expenses 2]]+pro[[#This Row],[Admin expenses 1]]+pro[[#This Row],[COGS]]</f>
        <v>-223568.28</v>
      </c>
      <c r="J2688" s="55">
        <f>pro[[#This Row],[Revenue]]+pro[[#This Row],[AdminExp]]</f>
        <v>-168508.842</v>
      </c>
      <c r="K2688" s="83">
        <f>pro[[#This Row],[Profit]]/pro[[#This Row],[Revenue]]</f>
        <v>-3.060489683893977</v>
      </c>
      <c r="L2688" s="56">
        <f t="shared" si="41"/>
        <v>3</v>
      </c>
      <c r="M2688" s="82" t="str">
        <f>"Q"&amp;" "&amp;VLOOKUP(pro[[#This Row],[Period]],Mapping!A:B,2,0)</f>
        <v>Q 1</v>
      </c>
      <c r="N2688"/>
    </row>
    <row r="2689" spans="1:14" ht="11.25" customHeight="1" x14ac:dyDescent="0.2">
      <c r="A2689" s="42" t="s">
        <v>42</v>
      </c>
      <c r="B2689" s="44" t="s">
        <v>37</v>
      </c>
      <c r="C2689" s="44" t="s">
        <v>59</v>
      </c>
      <c r="D2689" s="43">
        <v>6338.6890000000003</v>
      </c>
      <c r="E2689" s="43">
        <v>-6427.7640000000001</v>
      </c>
      <c r="F2689" s="45">
        <v>-52690</v>
      </c>
      <c r="G2689" s="45">
        <v>-45340</v>
      </c>
      <c r="H2689" s="45">
        <v>-73430</v>
      </c>
      <c r="I2689" s="55">
        <f>pro[[#This Row],[Admin expenses 3]]+pro[[#This Row],[Admin expenses 2]]+pro[[#This Row],[Admin expenses 1]]+pro[[#This Row],[COGS]]</f>
        <v>-177887.764</v>
      </c>
      <c r="J2689" s="55">
        <f>pro[[#This Row],[Revenue]]+pro[[#This Row],[AdminExp]]</f>
        <v>-171549.07499999998</v>
      </c>
      <c r="K2689" s="83">
        <f>pro[[#This Row],[Profit]]/pro[[#This Row],[Revenue]]</f>
        <v>-27.063810040214936</v>
      </c>
      <c r="L2689" s="56">
        <f t="shared" si="41"/>
        <v>3</v>
      </c>
      <c r="M2689" s="82" t="str">
        <f>"Q"&amp;" "&amp;VLOOKUP(pro[[#This Row],[Period]],Mapping!A:B,2,0)</f>
        <v>Q 1</v>
      </c>
      <c r="N2689"/>
    </row>
    <row r="2690" spans="1:14" ht="11.25" customHeight="1" x14ac:dyDescent="0.2">
      <c r="A2690" s="42" t="s">
        <v>42</v>
      </c>
      <c r="B2690" s="44" t="s">
        <v>37</v>
      </c>
      <c r="C2690" s="44" t="s">
        <v>60</v>
      </c>
      <c r="D2690" s="43">
        <v>87921.112999999998</v>
      </c>
      <c r="E2690" s="43">
        <v>-35137.949000000001</v>
      </c>
      <c r="F2690" s="45">
        <v>-40780</v>
      </c>
      <c r="G2690" s="45">
        <v>-67790</v>
      </c>
      <c r="H2690" s="45">
        <v>-69200</v>
      </c>
      <c r="I2690" s="55">
        <f>pro[[#This Row],[Admin expenses 3]]+pro[[#This Row],[Admin expenses 2]]+pro[[#This Row],[Admin expenses 1]]+pro[[#This Row],[COGS]]</f>
        <v>-212907.94899999999</v>
      </c>
      <c r="J2690" s="55">
        <f>pro[[#This Row],[Revenue]]+pro[[#This Row],[AdminExp]]</f>
        <v>-124986.836</v>
      </c>
      <c r="K2690" s="83">
        <f>pro[[#This Row],[Profit]]/pro[[#This Row],[Revenue]]</f>
        <v>-1.4215793196339541</v>
      </c>
      <c r="L2690" s="56">
        <f t="shared" ref="L2690:L2753" si="42">MONTH(DATEVALUE(A2690&amp;"1"))</f>
        <v>3</v>
      </c>
      <c r="M2690" s="82" t="str">
        <f>"Q"&amp;" "&amp;VLOOKUP(pro[[#This Row],[Period]],Mapping!A:B,2,0)</f>
        <v>Q 1</v>
      </c>
      <c r="N2690"/>
    </row>
    <row r="2691" spans="1:14" ht="11.25" customHeight="1" x14ac:dyDescent="0.2">
      <c r="A2691" s="42" t="s">
        <v>42</v>
      </c>
      <c r="B2691" s="44" t="s">
        <v>37</v>
      </c>
      <c r="C2691" s="44" t="s">
        <v>57</v>
      </c>
      <c r="D2691" s="43">
        <v>6310.485999999999</v>
      </c>
      <c r="E2691" s="43">
        <v>-1554.6859999999999</v>
      </c>
      <c r="F2691" s="45">
        <v>-55070</v>
      </c>
      <c r="G2691" s="45">
        <v>-107190</v>
      </c>
      <c r="H2691" s="45">
        <v>-83270</v>
      </c>
      <c r="I2691" s="55">
        <f>pro[[#This Row],[Admin expenses 3]]+pro[[#This Row],[Admin expenses 2]]+pro[[#This Row],[Admin expenses 1]]+pro[[#This Row],[COGS]]</f>
        <v>-247084.68599999999</v>
      </c>
      <c r="J2691" s="55">
        <f>pro[[#This Row],[Revenue]]+pro[[#This Row],[AdminExp]]</f>
        <v>-240774.19999999998</v>
      </c>
      <c r="K2691" s="83">
        <f>pro[[#This Row],[Profit]]/pro[[#This Row],[Revenue]]</f>
        <v>-38.154620737610387</v>
      </c>
      <c r="L2691" s="56">
        <f t="shared" si="42"/>
        <v>3</v>
      </c>
      <c r="M2691" s="82" t="str">
        <f>"Q"&amp;" "&amp;VLOOKUP(pro[[#This Row],[Period]],Mapping!A:B,2,0)</f>
        <v>Q 1</v>
      </c>
      <c r="N2691"/>
    </row>
    <row r="2692" spans="1:14" ht="11.25" customHeight="1" x14ac:dyDescent="0.2">
      <c r="A2692" s="42" t="s">
        <v>42</v>
      </c>
      <c r="B2692" s="44" t="s">
        <v>37</v>
      </c>
      <c r="C2692" s="44" t="s">
        <v>58</v>
      </c>
      <c r="D2692" s="43">
        <v>9116.1909999999989</v>
      </c>
      <c r="E2692" s="43">
        <v>-2713.5079999999998</v>
      </c>
      <c r="F2692" s="45">
        <v>-68700</v>
      </c>
      <c r="G2692" s="45">
        <v>-47030</v>
      </c>
      <c r="H2692" s="45">
        <v>-24490</v>
      </c>
      <c r="I2692" s="55">
        <f>pro[[#This Row],[Admin expenses 3]]+pro[[#This Row],[Admin expenses 2]]+pro[[#This Row],[Admin expenses 1]]+pro[[#This Row],[COGS]]</f>
        <v>-142933.508</v>
      </c>
      <c r="J2692" s="55">
        <f>pro[[#This Row],[Revenue]]+pro[[#This Row],[AdminExp]]</f>
        <v>-133817.31700000001</v>
      </c>
      <c r="K2692" s="83">
        <f>pro[[#This Row],[Profit]]/pro[[#This Row],[Revenue]]</f>
        <v>-14.679082195623153</v>
      </c>
      <c r="L2692" s="56">
        <f t="shared" si="42"/>
        <v>3</v>
      </c>
      <c r="M2692" s="82" t="str">
        <f>"Q"&amp;" "&amp;VLOOKUP(pro[[#This Row],[Period]],Mapping!A:B,2,0)</f>
        <v>Q 1</v>
      </c>
      <c r="N2692"/>
    </row>
    <row r="2693" spans="1:14" ht="11.25" customHeight="1" x14ac:dyDescent="0.2">
      <c r="A2693" s="42" t="s">
        <v>42</v>
      </c>
      <c r="B2693" s="44" t="s">
        <v>37</v>
      </c>
      <c r="C2693" s="44" t="s">
        <v>59</v>
      </c>
      <c r="D2693" s="43">
        <v>-1027.8449999999998</v>
      </c>
      <c r="E2693" s="43">
        <v>155.75</v>
      </c>
      <c r="F2693" s="45">
        <v>-16510</v>
      </c>
      <c r="G2693" s="45">
        <v>-27780</v>
      </c>
      <c r="H2693" s="45">
        <v>-53960</v>
      </c>
      <c r="I2693" s="55">
        <f>pro[[#This Row],[Admin expenses 3]]+pro[[#This Row],[Admin expenses 2]]+pro[[#This Row],[Admin expenses 1]]+pro[[#This Row],[COGS]]</f>
        <v>-98094.25</v>
      </c>
      <c r="J2693" s="55">
        <f>pro[[#This Row],[Revenue]]+pro[[#This Row],[AdminExp]]</f>
        <v>-99122.095000000001</v>
      </c>
      <c r="K2693" s="83">
        <f>pro[[#This Row],[Profit]]/pro[[#This Row],[Revenue]]</f>
        <v>96.43681197067653</v>
      </c>
      <c r="L2693" s="56">
        <f t="shared" si="42"/>
        <v>3</v>
      </c>
      <c r="M2693" s="82" t="str">
        <f>"Q"&amp;" "&amp;VLOOKUP(pro[[#This Row],[Period]],Mapping!A:B,2,0)</f>
        <v>Q 1</v>
      </c>
      <c r="N2693"/>
    </row>
    <row r="2694" spans="1:14" ht="11.25" customHeight="1" x14ac:dyDescent="0.2">
      <c r="A2694" s="42" t="s">
        <v>42</v>
      </c>
      <c r="B2694" s="44" t="s">
        <v>37</v>
      </c>
      <c r="C2694" s="44" t="s">
        <v>60</v>
      </c>
      <c r="D2694" s="43">
        <v>47712.433999999994</v>
      </c>
      <c r="E2694" s="43">
        <v>-5759.6629999999996</v>
      </c>
      <c r="F2694" s="45">
        <v>-88790</v>
      </c>
      <c r="G2694" s="45">
        <v>-94580</v>
      </c>
      <c r="H2694" s="45">
        <v>-53410</v>
      </c>
      <c r="I2694" s="55">
        <f>pro[[#This Row],[Admin expenses 3]]+pro[[#This Row],[Admin expenses 2]]+pro[[#This Row],[Admin expenses 1]]+pro[[#This Row],[COGS]]</f>
        <v>-242539.663</v>
      </c>
      <c r="J2694" s="55">
        <f>pro[[#This Row],[Revenue]]+pro[[#This Row],[AdminExp]]</f>
        <v>-194827.22899999999</v>
      </c>
      <c r="K2694" s="83">
        <f>pro[[#This Row],[Profit]]/pro[[#This Row],[Revenue]]</f>
        <v>-4.083363866953424</v>
      </c>
      <c r="L2694" s="56">
        <f t="shared" si="42"/>
        <v>3</v>
      </c>
      <c r="M2694" s="82" t="str">
        <f>"Q"&amp;" "&amp;VLOOKUP(pro[[#This Row],[Period]],Mapping!A:B,2,0)</f>
        <v>Q 1</v>
      </c>
      <c r="N2694"/>
    </row>
    <row r="2695" spans="1:14" ht="11.25" customHeight="1" x14ac:dyDescent="0.2">
      <c r="A2695" s="42" t="s">
        <v>42</v>
      </c>
      <c r="B2695" s="44" t="s">
        <v>37</v>
      </c>
      <c r="C2695" s="44" t="s">
        <v>57</v>
      </c>
      <c r="D2695" s="43">
        <v>45316.067999999999</v>
      </c>
      <c r="E2695" s="43">
        <v>-6357.7989999999991</v>
      </c>
      <c r="F2695" s="45">
        <v>-100050</v>
      </c>
      <c r="G2695" s="45">
        <v>-39600</v>
      </c>
      <c r="H2695" s="45">
        <v>-92870</v>
      </c>
      <c r="I2695" s="55">
        <f>pro[[#This Row],[Admin expenses 3]]+pro[[#This Row],[Admin expenses 2]]+pro[[#This Row],[Admin expenses 1]]+pro[[#This Row],[COGS]]</f>
        <v>-238877.799</v>
      </c>
      <c r="J2695" s="55">
        <f>pro[[#This Row],[Revenue]]+pro[[#This Row],[AdminExp]]</f>
        <v>-193561.731</v>
      </c>
      <c r="K2695" s="83">
        <f>pro[[#This Row],[Profit]]/pro[[#This Row],[Revenue]]</f>
        <v>-4.2713708303200537</v>
      </c>
      <c r="L2695" s="56">
        <f t="shared" si="42"/>
        <v>3</v>
      </c>
      <c r="M2695" s="82" t="str">
        <f>"Q"&amp;" "&amp;VLOOKUP(pro[[#This Row],[Period]],Mapping!A:B,2,0)</f>
        <v>Q 1</v>
      </c>
      <c r="N2695"/>
    </row>
    <row r="2696" spans="1:14" ht="11.25" customHeight="1" x14ac:dyDescent="0.2">
      <c r="A2696" s="42" t="s">
        <v>42</v>
      </c>
      <c r="B2696" s="44" t="s">
        <v>37</v>
      </c>
      <c r="C2696" s="44" t="s">
        <v>57</v>
      </c>
      <c r="D2696" s="43">
        <v>50563.953999999998</v>
      </c>
      <c r="E2696" s="43">
        <v>-7170.5479999999989</v>
      </c>
      <c r="F2696" s="45">
        <v>-20410</v>
      </c>
      <c r="G2696" s="45">
        <v>-93370</v>
      </c>
      <c r="H2696" s="45">
        <v>-53160</v>
      </c>
      <c r="I2696" s="55">
        <f>pro[[#This Row],[Admin expenses 3]]+pro[[#This Row],[Admin expenses 2]]+pro[[#This Row],[Admin expenses 1]]+pro[[#This Row],[COGS]]</f>
        <v>-174110.54800000001</v>
      </c>
      <c r="J2696" s="55">
        <f>pro[[#This Row],[Revenue]]+pro[[#This Row],[AdminExp]]</f>
        <v>-123546.59400000001</v>
      </c>
      <c r="K2696" s="83">
        <f>pro[[#This Row],[Profit]]/pro[[#This Row],[Revenue]]</f>
        <v>-2.4433728817963885</v>
      </c>
      <c r="L2696" s="56">
        <f t="shared" si="42"/>
        <v>3</v>
      </c>
      <c r="M2696" s="82" t="str">
        <f>"Q"&amp;" "&amp;VLOOKUP(pro[[#This Row],[Period]],Mapping!A:B,2,0)</f>
        <v>Q 1</v>
      </c>
      <c r="N2696"/>
    </row>
    <row r="2697" spans="1:14" ht="11.25" customHeight="1" x14ac:dyDescent="0.2">
      <c r="A2697" s="42" t="s">
        <v>42</v>
      </c>
      <c r="B2697" s="44" t="s">
        <v>37</v>
      </c>
      <c r="C2697" s="44" t="s">
        <v>58</v>
      </c>
      <c r="D2697" s="43">
        <v>34634.705000000002</v>
      </c>
      <c r="E2697" s="43">
        <v>-2340.4569999999999</v>
      </c>
      <c r="F2697" s="45">
        <v>-45080</v>
      </c>
      <c r="G2697" s="45">
        <v>-15770</v>
      </c>
      <c r="H2697" s="45">
        <v>-67320</v>
      </c>
      <c r="I2697" s="55">
        <f>pro[[#This Row],[Admin expenses 3]]+pro[[#This Row],[Admin expenses 2]]+pro[[#This Row],[Admin expenses 1]]+pro[[#This Row],[COGS]]</f>
        <v>-130510.45699999999</v>
      </c>
      <c r="J2697" s="55">
        <f>pro[[#This Row],[Revenue]]+pro[[#This Row],[AdminExp]]</f>
        <v>-95875.751999999993</v>
      </c>
      <c r="K2697" s="83">
        <f>pro[[#This Row],[Profit]]/pro[[#This Row],[Revenue]]</f>
        <v>-2.7681988918340719</v>
      </c>
      <c r="L2697" s="56">
        <f t="shared" si="42"/>
        <v>3</v>
      </c>
      <c r="M2697" s="82" t="str">
        <f>"Q"&amp;" "&amp;VLOOKUP(pro[[#This Row],[Period]],Mapping!A:B,2,0)</f>
        <v>Q 1</v>
      </c>
      <c r="N2697"/>
    </row>
    <row r="2698" spans="1:14" ht="11.25" customHeight="1" x14ac:dyDescent="0.2">
      <c r="A2698" s="42" t="s">
        <v>42</v>
      </c>
      <c r="B2698" s="44" t="s">
        <v>37</v>
      </c>
      <c r="C2698" s="44" t="s">
        <v>59</v>
      </c>
      <c r="D2698" s="43">
        <v>16847.025999999998</v>
      </c>
      <c r="E2698" s="43">
        <v>-1523.2979999999998</v>
      </c>
      <c r="F2698" s="45">
        <v>-105260</v>
      </c>
      <c r="G2698" s="45">
        <v>-86710</v>
      </c>
      <c r="H2698" s="45">
        <v>-45590</v>
      </c>
      <c r="I2698" s="55">
        <f>pro[[#This Row],[Admin expenses 3]]+pro[[#This Row],[Admin expenses 2]]+pro[[#This Row],[Admin expenses 1]]+pro[[#This Row],[COGS]]</f>
        <v>-239083.29800000001</v>
      </c>
      <c r="J2698" s="55">
        <f>pro[[#This Row],[Revenue]]+pro[[#This Row],[AdminExp]]</f>
        <v>-222236.272</v>
      </c>
      <c r="K2698" s="83">
        <f>pro[[#This Row],[Profit]]/pro[[#This Row],[Revenue]]</f>
        <v>-13.191424527984941</v>
      </c>
      <c r="L2698" s="56">
        <f t="shared" si="42"/>
        <v>3</v>
      </c>
      <c r="M2698" s="82" t="str">
        <f>"Q"&amp;" "&amp;VLOOKUP(pro[[#This Row],[Period]],Mapping!A:B,2,0)</f>
        <v>Q 1</v>
      </c>
      <c r="N2698"/>
    </row>
    <row r="2699" spans="1:14" ht="11.25" customHeight="1" x14ac:dyDescent="0.2">
      <c r="A2699" s="42" t="s">
        <v>42</v>
      </c>
      <c r="B2699" s="44" t="s">
        <v>37</v>
      </c>
      <c r="C2699" s="44" t="s">
        <v>57</v>
      </c>
      <c r="D2699" s="43">
        <v>12863.381999999998</v>
      </c>
      <c r="E2699" s="43">
        <v>-983.05199999999991</v>
      </c>
      <c r="F2699" s="45">
        <v>-77390</v>
      </c>
      <c r="G2699" s="45">
        <v>-93130</v>
      </c>
      <c r="H2699" s="45">
        <v>-71410</v>
      </c>
      <c r="I2699" s="55">
        <f>pro[[#This Row],[Admin expenses 3]]+pro[[#This Row],[Admin expenses 2]]+pro[[#This Row],[Admin expenses 1]]+pro[[#This Row],[COGS]]</f>
        <v>-242913.052</v>
      </c>
      <c r="J2699" s="55">
        <f>pro[[#This Row],[Revenue]]+pro[[#This Row],[AdminExp]]</f>
        <v>-230049.66999999998</v>
      </c>
      <c r="K2699" s="83">
        <f>pro[[#This Row],[Profit]]/pro[[#This Row],[Revenue]]</f>
        <v>-17.884073566345151</v>
      </c>
      <c r="L2699" s="56">
        <f t="shared" si="42"/>
        <v>3</v>
      </c>
      <c r="M2699" s="82" t="str">
        <f>"Q"&amp;" "&amp;VLOOKUP(pro[[#This Row],[Period]],Mapping!A:B,2,0)</f>
        <v>Q 1</v>
      </c>
      <c r="N2699"/>
    </row>
    <row r="2700" spans="1:14" ht="11.25" customHeight="1" x14ac:dyDescent="0.2">
      <c r="A2700" s="42" t="s">
        <v>42</v>
      </c>
      <c r="B2700" s="44" t="s">
        <v>37</v>
      </c>
      <c r="C2700" s="44" t="s">
        <v>58</v>
      </c>
      <c r="D2700" s="43">
        <v>21064.043000000001</v>
      </c>
      <c r="E2700" s="43">
        <v>-13789.397999999999</v>
      </c>
      <c r="F2700" s="45">
        <v>-61260</v>
      </c>
      <c r="G2700" s="45">
        <v>-27970</v>
      </c>
      <c r="H2700" s="45">
        <v>-66640</v>
      </c>
      <c r="I2700" s="55">
        <f>pro[[#This Row],[Admin expenses 3]]+pro[[#This Row],[Admin expenses 2]]+pro[[#This Row],[Admin expenses 1]]+pro[[#This Row],[COGS]]</f>
        <v>-169659.39799999999</v>
      </c>
      <c r="J2700" s="55">
        <f>pro[[#This Row],[Revenue]]+pro[[#This Row],[AdminExp]]</f>
        <v>-148595.35499999998</v>
      </c>
      <c r="K2700" s="83">
        <f>pro[[#This Row],[Profit]]/pro[[#This Row],[Revenue]]</f>
        <v>-7.0544555477787414</v>
      </c>
      <c r="L2700" s="56">
        <f t="shared" si="42"/>
        <v>3</v>
      </c>
      <c r="M2700" s="82" t="str">
        <f>"Q"&amp;" "&amp;VLOOKUP(pro[[#This Row],[Period]],Mapping!A:B,2,0)</f>
        <v>Q 1</v>
      </c>
      <c r="N2700"/>
    </row>
    <row r="2701" spans="1:14" ht="11.25" customHeight="1" x14ac:dyDescent="0.2">
      <c r="A2701" s="42" t="s">
        <v>42</v>
      </c>
      <c r="B2701" s="44" t="s">
        <v>37</v>
      </c>
      <c r="C2701" s="44" t="s">
        <v>59</v>
      </c>
      <c r="D2701" s="43">
        <v>8133.5729999999994</v>
      </c>
      <c r="E2701" s="43">
        <v>-2231.3619999999996</v>
      </c>
      <c r="F2701" s="45">
        <v>-81580</v>
      </c>
      <c r="G2701" s="45">
        <v>-94040</v>
      </c>
      <c r="H2701" s="45">
        <v>-18170</v>
      </c>
      <c r="I2701" s="55">
        <f>pro[[#This Row],[Admin expenses 3]]+pro[[#This Row],[Admin expenses 2]]+pro[[#This Row],[Admin expenses 1]]+pro[[#This Row],[COGS]]</f>
        <v>-196021.36199999999</v>
      </c>
      <c r="J2701" s="55">
        <f>pro[[#This Row],[Revenue]]+pro[[#This Row],[AdminExp]]</f>
        <v>-187887.78899999999</v>
      </c>
      <c r="K2701" s="83">
        <f>pro[[#This Row],[Profit]]/pro[[#This Row],[Revenue]]</f>
        <v>-23.100276963150144</v>
      </c>
      <c r="L2701" s="56">
        <f t="shared" si="42"/>
        <v>3</v>
      </c>
      <c r="M2701" s="82" t="str">
        <f>"Q"&amp;" "&amp;VLOOKUP(pro[[#This Row],[Period]],Mapping!A:B,2,0)</f>
        <v>Q 1</v>
      </c>
      <c r="N2701"/>
    </row>
    <row r="2702" spans="1:14" ht="11.25" customHeight="1" x14ac:dyDescent="0.2">
      <c r="A2702" s="42" t="s">
        <v>42</v>
      </c>
      <c r="B2702" s="44" t="s">
        <v>37</v>
      </c>
      <c r="C2702" s="44" t="s">
        <v>57</v>
      </c>
      <c r="D2702" s="43">
        <v>124084.22599999998</v>
      </c>
      <c r="E2702" s="43">
        <v>-33863.521999999997</v>
      </c>
      <c r="F2702" s="45">
        <v>-92900</v>
      </c>
      <c r="G2702" s="45">
        <v>-62810</v>
      </c>
      <c r="H2702" s="45">
        <v>-78360</v>
      </c>
      <c r="I2702" s="55">
        <f>pro[[#This Row],[Admin expenses 3]]+pro[[#This Row],[Admin expenses 2]]+pro[[#This Row],[Admin expenses 1]]+pro[[#This Row],[COGS]]</f>
        <v>-267933.522</v>
      </c>
      <c r="J2702" s="55">
        <f>pro[[#This Row],[Revenue]]+pro[[#This Row],[AdminExp]]</f>
        <v>-143849.29600000003</v>
      </c>
      <c r="K2702" s="83">
        <f>pro[[#This Row],[Profit]]/pro[[#This Row],[Revenue]]</f>
        <v>-1.159287531035573</v>
      </c>
      <c r="L2702" s="56">
        <f t="shared" si="42"/>
        <v>3</v>
      </c>
      <c r="M2702" s="82" t="str">
        <f>"Q"&amp;" "&amp;VLOOKUP(pro[[#This Row],[Period]],Mapping!A:B,2,0)</f>
        <v>Q 1</v>
      </c>
      <c r="N2702"/>
    </row>
    <row r="2703" spans="1:14" ht="11.25" customHeight="1" x14ac:dyDescent="0.2">
      <c r="A2703" s="42" t="s">
        <v>42</v>
      </c>
      <c r="B2703" s="44" t="s">
        <v>37</v>
      </c>
      <c r="C2703" s="44" t="s">
        <v>58</v>
      </c>
      <c r="D2703" s="43">
        <v>306227.69799999997</v>
      </c>
      <c r="E2703" s="43">
        <v>-141581.62199999997</v>
      </c>
      <c r="F2703" s="45">
        <v>-100220</v>
      </c>
      <c r="G2703" s="45">
        <v>-41640</v>
      </c>
      <c r="H2703" s="45">
        <v>-15040</v>
      </c>
      <c r="I2703" s="55">
        <f>pro[[#This Row],[Admin expenses 3]]+pro[[#This Row],[Admin expenses 2]]+pro[[#This Row],[Admin expenses 1]]+pro[[#This Row],[COGS]]</f>
        <v>-298481.62199999997</v>
      </c>
      <c r="J2703" s="55">
        <f>pro[[#This Row],[Revenue]]+pro[[#This Row],[AdminExp]]</f>
        <v>7746.0760000000009</v>
      </c>
      <c r="K2703" s="83">
        <f>pro[[#This Row],[Profit]]/pro[[#This Row],[Revenue]]</f>
        <v>2.5295151452955772E-2</v>
      </c>
      <c r="L2703" s="56">
        <f t="shared" si="42"/>
        <v>3</v>
      </c>
      <c r="M2703" s="82" t="str">
        <f>"Q"&amp;" "&amp;VLOOKUP(pro[[#This Row],[Period]],Mapping!A:B,2,0)</f>
        <v>Q 1</v>
      </c>
      <c r="N2703"/>
    </row>
    <row r="2704" spans="1:14" ht="11.25" customHeight="1" x14ac:dyDescent="0.2">
      <c r="A2704" s="42" t="s">
        <v>42</v>
      </c>
      <c r="B2704" s="44" t="s">
        <v>37</v>
      </c>
      <c r="C2704" s="44" t="s">
        <v>59</v>
      </c>
      <c r="D2704" s="43">
        <v>183658.79699999999</v>
      </c>
      <c r="E2704" s="43">
        <v>-169640.33099999998</v>
      </c>
      <c r="F2704" s="45">
        <v>-92930</v>
      </c>
      <c r="G2704" s="45">
        <v>-36570</v>
      </c>
      <c r="H2704" s="45">
        <v>-95150</v>
      </c>
      <c r="I2704" s="55">
        <f>pro[[#This Row],[Admin expenses 3]]+pro[[#This Row],[Admin expenses 2]]+pro[[#This Row],[Admin expenses 1]]+pro[[#This Row],[COGS]]</f>
        <v>-394290.33100000001</v>
      </c>
      <c r="J2704" s="55">
        <f>pro[[#This Row],[Revenue]]+pro[[#This Row],[AdminExp]]</f>
        <v>-210631.53400000001</v>
      </c>
      <c r="K2704" s="83">
        <f>pro[[#This Row],[Profit]]/pro[[#This Row],[Revenue]]</f>
        <v>-1.1468632999921045</v>
      </c>
      <c r="L2704" s="56">
        <f t="shared" si="42"/>
        <v>3</v>
      </c>
      <c r="M2704" s="82" t="str">
        <f>"Q"&amp;" "&amp;VLOOKUP(pro[[#This Row],[Period]],Mapping!A:B,2,0)</f>
        <v>Q 1</v>
      </c>
      <c r="N2704"/>
    </row>
    <row r="2705" spans="1:14" ht="11.25" customHeight="1" x14ac:dyDescent="0.2">
      <c r="A2705" s="42" t="s">
        <v>42</v>
      </c>
      <c r="B2705" s="44" t="s">
        <v>37</v>
      </c>
      <c r="C2705" s="44" t="s">
        <v>57</v>
      </c>
      <c r="D2705" s="43">
        <v>15540266.664999999</v>
      </c>
      <c r="E2705" s="43">
        <v>-12427448.572000001</v>
      </c>
      <c r="F2705" s="45">
        <v>-39880</v>
      </c>
      <c r="G2705" s="45">
        <v>-71690</v>
      </c>
      <c r="H2705" s="45">
        <v>-92040</v>
      </c>
      <c r="I2705" s="55">
        <f>pro[[#This Row],[Admin expenses 3]]+pro[[#This Row],[Admin expenses 2]]+pro[[#This Row],[Admin expenses 1]]+pro[[#This Row],[COGS]]</f>
        <v>-12631058.572000001</v>
      </c>
      <c r="J2705" s="55">
        <f>pro[[#This Row],[Revenue]]+pro[[#This Row],[AdminExp]]</f>
        <v>2909208.0929999985</v>
      </c>
      <c r="K2705" s="83">
        <f>pro[[#This Row],[Profit]]/pro[[#This Row],[Revenue]]</f>
        <v>0.18720451557965584</v>
      </c>
      <c r="L2705" s="56">
        <f t="shared" si="42"/>
        <v>3</v>
      </c>
      <c r="M2705" s="82" t="str">
        <f>"Q"&amp;" "&amp;VLOOKUP(pro[[#This Row],[Period]],Mapping!A:B,2,0)</f>
        <v>Q 1</v>
      </c>
      <c r="N2705"/>
    </row>
    <row r="2706" spans="1:14" ht="11.25" customHeight="1" x14ac:dyDescent="0.2">
      <c r="A2706" s="42" t="s">
        <v>42</v>
      </c>
      <c r="B2706" s="44" t="s">
        <v>37</v>
      </c>
      <c r="C2706" s="44" t="s">
        <v>57</v>
      </c>
      <c r="D2706" s="43">
        <v>20560.210999999999</v>
      </c>
      <c r="E2706" s="43">
        <v>-10726.680999999999</v>
      </c>
      <c r="F2706" s="45">
        <v>-67670</v>
      </c>
      <c r="G2706" s="45">
        <v>-67080</v>
      </c>
      <c r="H2706" s="45">
        <v>-16130</v>
      </c>
      <c r="I2706" s="55">
        <f>pro[[#This Row],[Admin expenses 3]]+pro[[#This Row],[Admin expenses 2]]+pro[[#This Row],[Admin expenses 1]]+pro[[#This Row],[COGS]]</f>
        <v>-161606.68100000001</v>
      </c>
      <c r="J2706" s="55">
        <f>pro[[#This Row],[Revenue]]+pro[[#This Row],[AdminExp]]</f>
        <v>-141046.47</v>
      </c>
      <c r="K2706" s="83">
        <f>pro[[#This Row],[Profit]]/pro[[#This Row],[Revenue]]</f>
        <v>-6.8601664642449443</v>
      </c>
      <c r="L2706" s="56">
        <f t="shared" si="42"/>
        <v>3</v>
      </c>
      <c r="M2706" s="82" t="str">
        <f>"Q"&amp;" "&amp;VLOOKUP(pro[[#This Row],[Period]],Mapping!A:B,2,0)</f>
        <v>Q 1</v>
      </c>
      <c r="N2706"/>
    </row>
    <row r="2707" spans="1:14" ht="11.25" customHeight="1" x14ac:dyDescent="0.2">
      <c r="A2707" s="42" t="s">
        <v>42</v>
      </c>
      <c r="B2707" s="44" t="s">
        <v>37</v>
      </c>
      <c r="C2707" s="44" t="s">
        <v>57</v>
      </c>
      <c r="D2707" s="43">
        <v>135181.06699999998</v>
      </c>
      <c r="E2707" s="43">
        <v>-22370.53</v>
      </c>
      <c r="F2707" s="45">
        <v>-17550</v>
      </c>
      <c r="G2707" s="45">
        <v>-44960</v>
      </c>
      <c r="H2707" s="45">
        <v>-88930</v>
      </c>
      <c r="I2707" s="55">
        <f>pro[[#This Row],[Admin expenses 3]]+pro[[#This Row],[Admin expenses 2]]+pro[[#This Row],[Admin expenses 1]]+pro[[#This Row],[COGS]]</f>
        <v>-173810.53</v>
      </c>
      <c r="J2707" s="55">
        <f>pro[[#This Row],[Revenue]]+pro[[#This Row],[AdminExp]]</f>
        <v>-38629.463000000018</v>
      </c>
      <c r="K2707" s="83">
        <f>pro[[#This Row],[Profit]]/pro[[#This Row],[Revenue]]</f>
        <v>-0.28576089727121345</v>
      </c>
      <c r="L2707" s="56">
        <f t="shared" si="42"/>
        <v>3</v>
      </c>
      <c r="M2707" s="82" t="str">
        <f>"Q"&amp;" "&amp;VLOOKUP(pro[[#This Row],[Period]],Mapping!A:B,2,0)</f>
        <v>Q 1</v>
      </c>
      <c r="N2707"/>
    </row>
    <row r="2708" spans="1:14" ht="11.25" customHeight="1" x14ac:dyDescent="0.2">
      <c r="A2708" s="42" t="s">
        <v>42</v>
      </c>
      <c r="B2708" s="44" t="s">
        <v>33</v>
      </c>
      <c r="C2708" s="44" t="s">
        <v>57</v>
      </c>
      <c r="D2708" s="43">
        <v>181659.65999999997</v>
      </c>
      <c r="E2708" s="43">
        <v>-88082.322999999989</v>
      </c>
      <c r="F2708" s="45">
        <v>-47520</v>
      </c>
      <c r="G2708" s="45">
        <v>-41150</v>
      </c>
      <c r="H2708" s="45">
        <v>-39070</v>
      </c>
      <c r="I2708" s="55">
        <f>pro[[#This Row],[Admin expenses 3]]+pro[[#This Row],[Admin expenses 2]]+pro[[#This Row],[Admin expenses 1]]+pro[[#This Row],[COGS]]</f>
        <v>-215822.32299999997</v>
      </c>
      <c r="J2708" s="55">
        <f>pro[[#This Row],[Revenue]]+pro[[#This Row],[AdminExp]]</f>
        <v>-34162.663</v>
      </c>
      <c r="K2708" s="83">
        <f>pro[[#This Row],[Profit]]/pro[[#This Row],[Revenue]]</f>
        <v>-0.18805860915956799</v>
      </c>
      <c r="L2708" s="56">
        <f t="shared" si="42"/>
        <v>3</v>
      </c>
      <c r="M2708" s="82" t="str">
        <f>"Q"&amp;" "&amp;VLOOKUP(pro[[#This Row],[Period]],Mapping!A:B,2,0)</f>
        <v>Q 1</v>
      </c>
      <c r="N2708"/>
    </row>
    <row r="2709" spans="1:14" ht="11.25" customHeight="1" x14ac:dyDescent="0.2">
      <c r="A2709" s="42" t="s">
        <v>42</v>
      </c>
      <c r="B2709" s="44" t="s">
        <v>33</v>
      </c>
      <c r="C2709" s="44" t="s">
        <v>57</v>
      </c>
      <c r="D2709" s="43">
        <v>31140.472999999998</v>
      </c>
      <c r="E2709" s="43">
        <v>-8702.0989999999983</v>
      </c>
      <c r="F2709" s="45">
        <v>-61560</v>
      </c>
      <c r="G2709" s="45">
        <v>-82340</v>
      </c>
      <c r="H2709" s="45">
        <v>-64690</v>
      </c>
      <c r="I2709" s="55">
        <f>pro[[#This Row],[Admin expenses 3]]+pro[[#This Row],[Admin expenses 2]]+pro[[#This Row],[Admin expenses 1]]+pro[[#This Row],[COGS]]</f>
        <v>-217292.09899999999</v>
      </c>
      <c r="J2709" s="55">
        <f>pro[[#This Row],[Revenue]]+pro[[#This Row],[AdminExp]]</f>
        <v>-186151.62599999999</v>
      </c>
      <c r="K2709" s="83">
        <f>pro[[#This Row],[Profit]]/pro[[#This Row],[Revenue]]</f>
        <v>-5.9778034200058556</v>
      </c>
      <c r="L2709" s="56">
        <f t="shared" si="42"/>
        <v>3</v>
      </c>
      <c r="M2709" s="82" t="str">
        <f>"Q"&amp;" "&amp;VLOOKUP(pro[[#This Row],[Period]],Mapping!A:B,2,0)</f>
        <v>Q 1</v>
      </c>
      <c r="N2709"/>
    </row>
    <row r="2710" spans="1:14" ht="11.25" customHeight="1" x14ac:dyDescent="0.2">
      <c r="A2710" s="42" t="s">
        <v>42</v>
      </c>
      <c r="B2710" s="44" t="s">
        <v>33</v>
      </c>
      <c r="C2710" s="44" t="s">
        <v>57</v>
      </c>
      <c r="D2710" s="43">
        <v>40967.415999999997</v>
      </c>
      <c r="E2710" s="43">
        <v>-9702.8679999999986</v>
      </c>
      <c r="F2710" s="45">
        <v>-45920</v>
      </c>
      <c r="G2710" s="45">
        <v>-27850</v>
      </c>
      <c r="H2710" s="45">
        <v>-87560</v>
      </c>
      <c r="I2710" s="55">
        <f>pro[[#This Row],[Admin expenses 3]]+pro[[#This Row],[Admin expenses 2]]+pro[[#This Row],[Admin expenses 1]]+pro[[#This Row],[COGS]]</f>
        <v>-171032.86799999999</v>
      </c>
      <c r="J2710" s="55">
        <f>pro[[#This Row],[Revenue]]+pro[[#This Row],[AdminExp]]</f>
        <v>-130065.45199999999</v>
      </c>
      <c r="K2710" s="83">
        <f>pro[[#This Row],[Profit]]/pro[[#This Row],[Revenue]]</f>
        <v>-3.1748512525173664</v>
      </c>
      <c r="L2710" s="56">
        <f t="shared" si="42"/>
        <v>3</v>
      </c>
      <c r="M2710" s="82" t="str">
        <f>"Q"&amp;" "&amp;VLOOKUP(pro[[#This Row],[Period]],Mapping!A:B,2,0)</f>
        <v>Q 1</v>
      </c>
      <c r="N2710"/>
    </row>
    <row r="2711" spans="1:14" ht="11.25" customHeight="1" x14ac:dyDescent="0.2">
      <c r="A2711" s="42" t="s">
        <v>42</v>
      </c>
      <c r="B2711" s="44" t="s">
        <v>33</v>
      </c>
      <c r="C2711" s="44" t="s">
        <v>57</v>
      </c>
      <c r="D2711" s="43">
        <v>33887.279999999999</v>
      </c>
      <c r="E2711" s="43">
        <v>-8408.1270000000004</v>
      </c>
      <c r="F2711" s="45">
        <v>-71650</v>
      </c>
      <c r="G2711" s="45">
        <v>-102850</v>
      </c>
      <c r="H2711" s="45">
        <v>-51360</v>
      </c>
      <c r="I2711" s="55">
        <f>pro[[#This Row],[Admin expenses 3]]+pro[[#This Row],[Admin expenses 2]]+pro[[#This Row],[Admin expenses 1]]+pro[[#This Row],[COGS]]</f>
        <v>-234268.12700000001</v>
      </c>
      <c r="J2711" s="55">
        <f>pro[[#This Row],[Revenue]]+pro[[#This Row],[AdminExp]]</f>
        <v>-200380.84700000001</v>
      </c>
      <c r="K2711" s="83">
        <f>pro[[#This Row],[Profit]]/pro[[#This Row],[Revenue]]</f>
        <v>-5.9131581820671357</v>
      </c>
      <c r="L2711" s="56">
        <f t="shared" si="42"/>
        <v>3</v>
      </c>
      <c r="M2711" s="82" t="str">
        <f>"Q"&amp;" "&amp;VLOOKUP(pro[[#This Row],[Period]],Mapping!A:B,2,0)</f>
        <v>Q 1</v>
      </c>
      <c r="N2711"/>
    </row>
    <row r="2712" spans="1:14" ht="11.25" customHeight="1" x14ac:dyDescent="0.2">
      <c r="A2712" s="42" t="s">
        <v>42</v>
      </c>
      <c r="B2712" s="44" t="s">
        <v>33</v>
      </c>
      <c r="C2712" s="44" t="s">
        <v>57</v>
      </c>
      <c r="D2712" s="43">
        <v>211283.91899999997</v>
      </c>
      <c r="E2712" s="43">
        <v>-424744.08199999999</v>
      </c>
      <c r="F2712" s="45">
        <v>-106230</v>
      </c>
      <c r="G2712" s="45">
        <v>-25170</v>
      </c>
      <c r="H2712" s="45">
        <v>-87470</v>
      </c>
      <c r="I2712" s="55">
        <f>pro[[#This Row],[Admin expenses 3]]+pro[[#This Row],[Admin expenses 2]]+pro[[#This Row],[Admin expenses 1]]+pro[[#This Row],[COGS]]</f>
        <v>-643614.08199999994</v>
      </c>
      <c r="J2712" s="55">
        <f>pro[[#This Row],[Revenue]]+pro[[#This Row],[AdminExp]]</f>
        <v>-432330.16299999994</v>
      </c>
      <c r="K2712" s="83">
        <f>pro[[#This Row],[Profit]]/pro[[#This Row],[Revenue]]</f>
        <v>-2.0462047705580471</v>
      </c>
      <c r="L2712" s="56">
        <f t="shared" si="42"/>
        <v>3</v>
      </c>
      <c r="M2712" s="82" t="str">
        <f>"Q"&amp;" "&amp;VLOOKUP(pro[[#This Row],[Period]],Mapping!A:B,2,0)</f>
        <v>Q 1</v>
      </c>
      <c r="N2712"/>
    </row>
    <row r="2713" spans="1:14" ht="11.25" customHeight="1" x14ac:dyDescent="0.2">
      <c r="A2713" s="42" t="s">
        <v>42</v>
      </c>
      <c r="B2713" s="44" t="s">
        <v>33</v>
      </c>
      <c r="C2713" s="44" t="s">
        <v>57</v>
      </c>
      <c r="D2713" s="43">
        <v>83069.7</v>
      </c>
      <c r="E2713" s="43">
        <v>-136563.56</v>
      </c>
      <c r="F2713" s="45">
        <v>-68610</v>
      </c>
      <c r="G2713" s="45">
        <v>-47970</v>
      </c>
      <c r="H2713" s="45">
        <v>-82820</v>
      </c>
      <c r="I2713" s="55">
        <f>pro[[#This Row],[Admin expenses 3]]+pro[[#This Row],[Admin expenses 2]]+pro[[#This Row],[Admin expenses 1]]+pro[[#This Row],[COGS]]</f>
        <v>-335963.56</v>
      </c>
      <c r="J2713" s="55">
        <f>pro[[#This Row],[Revenue]]+pro[[#This Row],[AdminExp]]</f>
        <v>-252893.86</v>
      </c>
      <c r="K2713" s="83">
        <f>pro[[#This Row],[Profit]]/pro[[#This Row],[Revenue]]</f>
        <v>-3.0443574492263723</v>
      </c>
      <c r="L2713" s="56">
        <f t="shared" si="42"/>
        <v>3</v>
      </c>
      <c r="M2713" s="82" t="str">
        <f>"Q"&amp;" "&amp;VLOOKUP(pro[[#This Row],[Period]],Mapping!A:B,2,0)</f>
        <v>Q 1</v>
      </c>
      <c r="N2713"/>
    </row>
    <row r="2714" spans="1:14" ht="11.25" customHeight="1" x14ac:dyDescent="0.2">
      <c r="A2714" s="42" t="s">
        <v>42</v>
      </c>
      <c r="B2714" s="44" t="s">
        <v>33</v>
      </c>
      <c r="C2714" s="44" t="s">
        <v>57</v>
      </c>
      <c r="D2714" s="43">
        <v>791794.68900000001</v>
      </c>
      <c r="E2714" s="43">
        <v>-1083737.004</v>
      </c>
      <c r="F2714" s="45">
        <v>-41600</v>
      </c>
      <c r="G2714" s="45">
        <v>-87200</v>
      </c>
      <c r="H2714" s="45">
        <v>-30520</v>
      </c>
      <c r="I2714" s="55">
        <f>pro[[#This Row],[Admin expenses 3]]+pro[[#This Row],[Admin expenses 2]]+pro[[#This Row],[Admin expenses 1]]+pro[[#This Row],[COGS]]</f>
        <v>-1243057.004</v>
      </c>
      <c r="J2714" s="55">
        <f>pro[[#This Row],[Revenue]]+pro[[#This Row],[AdminExp]]</f>
        <v>-451262.31499999994</v>
      </c>
      <c r="K2714" s="83">
        <f>pro[[#This Row],[Profit]]/pro[[#This Row],[Revenue]]</f>
        <v>-0.56992339209792298</v>
      </c>
      <c r="L2714" s="56">
        <f t="shared" si="42"/>
        <v>3</v>
      </c>
      <c r="M2714" s="82" t="str">
        <f>"Q"&amp;" "&amp;VLOOKUP(pro[[#This Row],[Period]],Mapping!A:B,2,0)</f>
        <v>Q 1</v>
      </c>
      <c r="N2714"/>
    </row>
    <row r="2715" spans="1:14" ht="11.25" customHeight="1" x14ac:dyDescent="0.2">
      <c r="A2715" s="42" t="s">
        <v>42</v>
      </c>
      <c r="B2715" s="44" t="s">
        <v>33</v>
      </c>
      <c r="C2715" s="44" t="s">
        <v>57</v>
      </c>
      <c r="D2715" s="43">
        <v>3444.4829999999997</v>
      </c>
      <c r="E2715" s="43">
        <v>-2509.395</v>
      </c>
      <c r="F2715" s="45">
        <v>-101220</v>
      </c>
      <c r="G2715" s="45">
        <v>-40100</v>
      </c>
      <c r="H2715" s="45">
        <v>-66370</v>
      </c>
      <c r="I2715" s="55">
        <f>pro[[#This Row],[Admin expenses 3]]+pro[[#This Row],[Admin expenses 2]]+pro[[#This Row],[Admin expenses 1]]+pro[[#This Row],[COGS]]</f>
        <v>-210199.39499999999</v>
      </c>
      <c r="J2715" s="55">
        <f>pro[[#This Row],[Revenue]]+pro[[#This Row],[AdminExp]]</f>
        <v>-206754.91199999998</v>
      </c>
      <c r="K2715" s="83">
        <f>pro[[#This Row],[Profit]]/pro[[#This Row],[Revenue]]</f>
        <v>-60.024947720746482</v>
      </c>
      <c r="L2715" s="56">
        <f t="shared" si="42"/>
        <v>3</v>
      </c>
      <c r="M2715" s="82" t="str">
        <f>"Q"&amp;" "&amp;VLOOKUP(pro[[#This Row],[Period]],Mapping!A:B,2,0)</f>
        <v>Q 1</v>
      </c>
      <c r="N2715"/>
    </row>
    <row r="2716" spans="1:14" ht="11.25" customHeight="1" x14ac:dyDescent="0.2">
      <c r="A2716" s="42" t="s">
        <v>42</v>
      </c>
      <c r="B2716" s="44" t="s">
        <v>33</v>
      </c>
      <c r="C2716" s="44" t="s">
        <v>57</v>
      </c>
      <c r="D2716" s="43">
        <v>1179404.5549999999</v>
      </c>
      <c r="E2716" s="43">
        <v>-296089.31799999997</v>
      </c>
      <c r="F2716" s="45">
        <v>-32810</v>
      </c>
      <c r="G2716" s="45">
        <v>-108270</v>
      </c>
      <c r="H2716" s="45">
        <v>-13460</v>
      </c>
      <c r="I2716" s="55">
        <f>pro[[#This Row],[Admin expenses 3]]+pro[[#This Row],[Admin expenses 2]]+pro[[#This Row],[Admin expenses 1]]+pro[[#This Row],[COGS]]</f>
        <v>-450629.31799999997</v>
      </c>
      <c r="J2716" s="55">
        <f>pro[[#This Row],[Revenue]]+pro[[#This Row],[AdminExp]]</f>
        <v>728775.23699999996</v>
      </c>
      <c r="K2716" s="83">
        <f>pro[[#This Row],[Profit]]/pro[[#This Row],[Revenue]]</f>
        <v>0.61791794334726813</v>
      </c>
      <c r="L2716" s="56">
        <f t="shared" si="42"/>
        <v>3</v>
      </c>
      <c r="M2716" s="82" t="str">
        <f>"Q"&amp;" "&amp;VLOOKUP(pro[[#This Row],[Period]],Mapping!A:B,2,0)</f>
        <v>Q 1</v>
      </c>
      <c r="N2716"/>
    </row>
    <row r="2717" spans="1:14" ht="11.25" customHeight="1" x14ac:dyDescent="0.2">
      <c r="A2717" s="42" t="s">
        <v>42</v>
      </c>
      <c r="B2717" s="44" t="s">
        <v>33</v>
      </c>
      <c r="C2717" s="44" t="s">
        <v>57</v>
      </c>
      <c r="D2717" s="43">
        <v>162291.52799999999</v>
      </c>
      <c r="E2717" s="43">
        <v>-73849.061999999991</v>
      </c>
      <c r="F2717" s="45">
        <v>-55590</v>
      </c>
      <c r="G2717" s="45">
        <v>-85100</v>
      </c>
      <c r="H2717" s="45">
        <v>-32350</v>
      </c>
      <c r="I2717" s="55">
        <f>pro[[#This Row],[Admin expenses 3]]+pro[[#This Row],[Admin expenses 2]]+pro[[#This Row],[Admin expenses 1]]+pro[[#This Row],[COGS]]</f>
        <v>-246889.06199999998</v>
      </c>
      <c r="J2717" s="55">
        <f>pro[[#This Row],[Revenue]]+pro[[#This Row],[AdminExp]]</f>
        <v>-84597.533999999985</v>
      </c>
      <c r="K2717" s="83">
        <f>pro[[#This Row],[Profit]]/pro[[#This Row],[Revenue]]</f>
        <v>-0.52126894756946274</v>
      </c>
      <c r="L2717" s="56">
        <f t="shared" si="42"/>
        <v>3</v>
      </c>
      <c r="M2717" s="82" t="str">
        <f>"Q"&amp;" "&amp;VLOOKUP(pro[[#This Row],[Period]],Mapping!A:B,2,0)</f>
        <v>Q 1</v>
      </c>
      <c r="N2717"/>
    </row>
    <row r="2718" spans="1:14" ht="11.25" customHeight="1" x14ac:dyDescent="0.2">
      <c r="A2718" s="42" t="s">
        <v>42</v>
      </c>
      <c r="B2718" s="44" t="s">
        <v>33</v>
      </c>
      <c r="C2718" s="44" t="s">
        <v>57</v>
      </c>
      <c r="D2718" s="43">
        <v>633547.60699999996</v>
      </c>
      <c r="E2718" s="43">
        <v>-146214.17300000001</v>
      </c>
      <c r="F2718" s="45">
        <v>-67880</v>
      </c>
      <c r="G2718" s="45">
        <v>-89390</v>
      </c>
      <c r="H2718" s="45">
        <v>-47570</v>
      </c>
      <c r="I2718" s="55">
        <f>pro[[#This Row],[Admin expenses 3]]+pro[[#This Row],[Admin expenses 2]]+pro[[#This Row],[Admin expenses 1]]+pro[[#This Row],[COGS]]</f>
        <v>-351054.17300000001</v>
      </c>
      <c r="J2718" s="55">
        <f>pro[[#This Row],[Revenue]]+pro[[#This Row],[AdminExp]]</f>
        <v>282493.43399999995</v>
      </c>
      <c r="K2718" s="83">
        <f>pro[[#This Row],[Profit]]/pro[[#This Row],[Revenue]]</f>
        <v>0.44589140717881359</v>
      </c>
      <c r="L2718" s="56">
        <f t="shared" si="42"/>
        <v>3</v>
      </c>
      <c r="M2718" s="82" t="str">
        <f>"Q"&amp;" "&amp;VLOOKUP(pro[[#This Row],[Period]],Mapping!A:B,2,0)</f>
        <v>Q 1</v>
      </c>
      <c r="N2718"/>
    </row>
    <row r="2719" spans="1:14" ht="11.25" customHeight="1" x14ac:dyDescent="0.2">
      <c r="A2719" s="42" t="s">
        <v>42</v>
      </c>
      <c r="B2719" s="44" t="s">
        <v>33</v>
      </c>
      <c r="C2719" s="44" t="s">
        <v>57</v>
      </c>
      <c r="D2719" s="43">
        <v>226576.24499999997</v>
      </c>
      <c r="E2719" s="43">
        <v>-33844.565999999999</v>
      </c>
      <c r="F2719" s="45">
        <v>-41980</v>
      </c>
      <c r="G2719" s="45">
        <v>-97650</v>
      </c>
      <c r="H2719" s="45">
        <v>-75230</v>
      </c>
      <c r="I2719" s="55">
        <f>pro[[#This Row],[Admin expenses 3]]+pro[[#This Row],[Admin expenses 2]]+pro[[#This Row],[Admin expenses 1]]+pro[[#This Row],[COGS]]</f>
        <v>-248704.56599999999</v>
      </c>
      <c r="J2719" s="55">
        <f>pro[[#This Row],[Revenue]]+pro[[#This Row],[AdminExp]]</f>
        <v>-22128.321000000025</v>
      </c>
      <c r="K2719" s="83">
        <f>pro[[#This Row],[Profit]]/pro[[#This Row],[Revenue]]</f>
        <v>-9.7663905587278263E-2</v>
      </c>
      <c r="L2719" s="56">
        <f t="shared" si="42"/>
        <v>3</v>
      </c>
      <c r="M2719" s="82" t="str">
        <f>"Q"&amp;" "&amp;VLOOKUP(pro[[#This Row],[Period]],Mapping!A:B,2,0)</f>
        <v>Q 1</v>
      </c>
      <c r="N2719"/>
    </row>
    <row r="2720" spans="1:14" ht="11.25" customHeight="1" x14ac:dyDescent="0.2">
      <c r="A2720" s="42" t="s">
        <v>42</v>
      </c>
      <c r="B2720" s="44" t="s">
        <v>33</v>
      </c>
      <c r="C2720" s="44" t="s">
        <v>57</v>
      </c>
      <c r="D2720" s="43">
        <v>545812.58199999994</v>
      </c>
      <c r="E2720" s="43">
        <v>-74423.096999999994</v>
      </c>
      <c r="F2720" s="45">
        <v>-42600</v>
      </c>
      <c r="G2720" s="45">
        <v>-43380</v>
      </c>
      <c r="H2720" s="45">
        <v>-43750</v>
      </c>
      <c r="I2720" s="55">
        <f>pro[[#This Row],[Admin expenses 3]]+pro[[#This Row],[Admin expenses 2]]+pro[[#This Row],[Admin expenses 1]]+pro[[#This Row],[COGS]]</f>
        <v>-204153.09700000001</v>
      </c>
      <c r="J2720" s="55">
        <f>pro[[#This Row],[Revenue]]+pro[[#This Row],[AdminExp]]</f>
        <v>341659.48499999993</v>
      </c>
      <c r="K2720" s="83">
        <f>pro[[#This Row],[Profit]]/pro[[#This Row],[Revenue]]</f>
        <v>0.62596483897104438</v>
      </c>
      <c r="L2720" s="56">
        <f t="shared" si="42"/>
        <v>3</v>
      </c>
      <c r="M2720" s="82" t="str">
        <f>"Q"&amp;" "&amp;VLOOKUP(pro[[#This Row],[Period]],Mapping!A:B,2,0)</f>
        <v>Q 1</v>
      </c>
      <c r="N2720"/>
    </row>
    <row r="2721" spans="1:14" ht="11.25" customHeight="1" x14ac:dyDescent="0.2">
      <c r="A2721" s="42" t="s">
        <v>42</v>
      </c>
      <c r="B2721" s="44" t="s">
        <v>33</v>
      </c>
      <c r="C2721" s="44" t="s">
        <v>57</v>
      </c>
      <c r="D2721" s="43">
        <v>62673.813999999998</v>
      </c>
      <c r="E2721" s="43">
        <v>-8274.56</v>
      </c>
      <c r="F2721" s="45">
        <v>-48830</v>
      </c>
      <c r="G2721" s="45">
        <v>-38210</v>
      </c>
      <c r="H2721" s="45">
        <v>-26690</v>
      </c>
      <c r="I2721" s="55">
        <f>pro[[#This Row],[Admin expenses 3]]+pro[[#This Row],[Admin expenses 2]]+pro[[#This Row],[Admin expenses 1]]+pro[[#This Row],[COGS]]</f>
        <v>-122004.56</v>
      </c>
      <c r="J2721" s="55">
        <f>pro[[#This Row],[Revenue]]+pro[[#This Row],[AdminExp]]</f>
        <v>-59330.745999999999</v>
      </c>
      <c r="K2721" s="83">
        <f>pro[[#This Row],[Profit]]/pro[[#This Row],[Revenue]]</f>
        <v>-0.94665925389509564</v>
      </c>
      <c r="L2721" s="56">
        <f t="shared" si="42"/>
        <v>3</v>
      </c>
      <c r="M2721" s="82" t="str">
        <f>"Q"&amp;" "&amp;VLOOKUP(pro[[#This Row],[Period]],Mapping!A:B,2,0)</f>
        <v>Q 1</v>
      </c>
      <c r="N2721"/>
    </row>
    <row r="2722" spans="1:14" ht="11.25" customHeight="1" x14ac:dyDescent="0.2">
      <c r="A2722" s="42" t="s">
        <v>42</v>
      </c>
      <c r="B2722" s="44" t="s">
        <v>33</v>
      </c>
      <c r="C2722" s="44" t="s">
        <v>57</v>
      </c>
      <c r="D2722" s="43">
        <v>47822.760999999991</v>
      </c>
      <c r="E2722" s="43">
        <v>-84946.819999999992</v>
      </c>
      <c r="F2722" s="45">
        <v>-51190</v>
      </c>
      <c r="G2722" s="45">
        <v>-46820</v>
      </c>
      <c r="H2722" s="45">
        <v>-52030</v>
      </c>
      <c r="I2722" s="55">
        <f>pro[[#This Row],[Admin expenses 3]]+pro[[#This Row],[Admin expenses 2]]+pro[[#This Row],[Admin expenses 1]]+pro[[#This Row],[COGS]]</f>
        <v>-234986.82</v>
      </c>
      <c r="J2722" s="55">
        <f>pro[[#This Row],[Revenue]]+pro[[#This Row],[AdminExp]]</f>
        <v>-187164.05900000001</v>
      </c>
      <c r="K2722" s="83">
        <f>pro[[#This Row],[Profit]]/pro[[#This Row],[Revenue]]</f>
        <v>-3.9137024940906286</v>
      </c>
      <c r="L2722" s="56">
        <f t="shared" si="42"/>
        <v>3</v>
      </c>
      <c r="M2722" s="82" t="str">
        <f>"Q"&amp;" "&amp;VLOOKUP(pro[[#This Row],[Period]],Mapping!A:B,2,0)</f>
        <v>Q 1</v>
      </c>
      <c r="N2722"/>
    </row>
    <row r="2723" spans="1:14" ht="11.25" customHeight="1" x14ac:dyDescent="0.2">
      <c r="A2723" s="42" t="s">
        <v>42</v>
      </c>
      <c r="B2723" s="44" t="s">
        <v>33</v>
      </c>
      <c r="C2723" s="44" t="s">
        <v>57</v>
      </c>
      <c r="D2723" s="43">
        <v>43801.135000000002</v>
      </c>
      <c r="E2723" s="43">
        <v>-79391.12999999999</v>
      </c>
      <c r="F2723" s="45">
        <v>-103490</v>
      </c>
      <c r="G2723" s="45">
        <v>-25940</v>
      </c>
      <c r="H2723" s="45">
        <v>-68250</v>
      </c>
      <c r="I2723" s="55">
        <f>pro[[#This Row],[Admin expenses 3]]+pro[[#This Row],[Admin expenses 2]]+pro[[#This Row],[Admin expenses 1]]+pro[[#This Row],[COGS]]</f>
        <v>-277071.13</v>
      </c>
      <c r="J2723" s="55">
        <f>pro[[#This Row],[Revenue]]+pro[[#This Row],[AdminExp]]</f>
        <v>-233269.995</v>
      </c>
      <c r="K2723" s="83">
        <f>pro[[#This Row],[Profit]]/pro[[#This Row],[Revenue]]</f>
        <v>-5.3256609674612312</v>
      </c>
      <c r="L2723" s="56">
        <f t="shared" si="42"/>
        <v>3</v>
      </c>
      <c r="M2723" s="82" t="str">
        <f>"Q"&amp;" "&amp;VLOOKUP(pro[[#This Row],[Period]],Mapping!A:B,2,0)</f>
        <v>Q 1</v>
      </c>
      <c r="N2723"/>
    </row>
    <row r="2724" spans="1:14" ht="11.25" customHeight="1" x14ac:dyDescent="0.2">
      <c r="A2724" s="42" t="s">
        <v>42</v>
      </c>
      <c r="B2724" s="44" t="s">
        <v>33</v>
      </c>
      <c r="C2724" s="44" t="s">
        <v>57</v>
      </c>
      <c r="D2724" s="43">
        <v>40686.344999999994</v>
      </c>
      <c r="E2724" s="43">
        <v>-26528.445999999996</v>
      </c>
      <c r="F2724" s="45">
        <v>-83790</v>
      </c>
      <c r="G2724" s="45">
        <v>-104290</v>
      </c>
      <c r="H2724" s="45">
        <v>-90180</v>
      </c>
      <c r="I2724" s="55">
        <f>pro[[#This Row],[Admin expenses 3]]+pro[[#This Row],[Admin expenses 2]]+pro[[#This Row],[Admin expenses 1]]+pro[[#This Row],[COGS]]</f>
        <v>-304788.446</v>
      </c>
      <c r="J2724" s="55">
        <f>pro[[#This Row],[Revenue]]+pro[[#This Row],[AdminExp]]</f>
        <v>-264102.10100000002</v>
      </c>
      <c r="K2724" s="83">
        <f>pro[[#This Row],[Profit]]/pro[[#This Row],[Revenue]]</f>
        <v>-6.4911729230040214</v>
      </c>
      <c r="L2724" s="56">
        <f t="shared" si="42"/>
        <v>3</v>
      </c>
      <c r="M2724" s="82" t="str">
        <f>"Q"&amp;" "&amp;VLOOKUP(pro[[#This Row],[Period]],Mapping!A:B,2,0)</f>
        <v>Q 1</v>
      </c>
      <c r="N2724"/>
    </row>
    <row r="2725" spans="1:14" ht="11.25" customHeight="1" x14ac:dyDescent="0.2">
      <c r="A2725" s="42" t="s">
        <v>42</v>
      </c>
      <c r="B2725" s="44" t="s">
        <v>33</v>
      </c>
      <c r="C2725" s="44" t="s">
        <v>57</v>
      </c>
      <c r="D2725" s="43">
        <v>61623.624999999993</v>
      </c>
      <c r="E2725" s="43">
        <v>-35129.562999999995</v>
      </c>
      <c r="F2725" s="45">
        <v>-19450</v>
      </c>
      <c r="G2725" s="45">
        <v>-61910</v>
      </c>
      <c r="H2725" s="45">
        <v>-51610</v>
      </c>
      <c r="I2725" s="55">
        <f>pro[[#This Row],[Admin expenses 3]]+pro[[#This Row],[Admin expenses 2]]+pro[[#This Row],[Admin expenses 1]]+pro[[#This Row],[COGS]]</f>
        <v>-168099.56299999999</v>
      </c>
      <c r="J2725" s="55">
        <f>pro[[#This Row],[Revenue]]+pro[[#This Row],[AdminExp]]</f>
        <v>-106475.93799999999</v>
      </c>
      <c r="K2725" s="83">
        <f>pro[[#This Row],[Profit]]/pro[[#This Row],[Revenue]]</f>
        <v>-1.7278428200223535</v>
      </c>
      <c r="L2725" s="56">
        <f t="shared" si="42"/>
        <v>3</v>
      </c>
      <c r="M2725" s="82" t="str">
        <f>"Q"&amp;" "&amp;VLOOKUP(pro[[#This Row],[Period]],Mapping!A:B,2,0)</f>
        <v>Q 1</v>
      </c>
      <c r="N2725"/>
    </row>
    <row r="2726" spans="1:14" ht="11.25" customHeight="1" x14ac:dyDescent="0.2">
      <c r="A2726" s="42" t="s">
        <v>42</v>
      </c>
      <c r="B2726" s="44" t="s">
        <v>33</v>
      </c>
      <c r="C2726" s="44" t="s">
        <v>57</v>
      </c>
      <c r="D2726" s="43">
        <v>441735.04899999994</v>
      </c>
      <c r="E2726" s="43">
        <v>-167272.10499999998</v>
      </c>
      <c r="F2726" s="45">
        <v>-34650</v>
      </c>
      <c r="G2726" s="45">
        <v>-54370</v>
      </c>
      <c r="H2726" s="45">
        <v>-44430</v>
      </c>
      <c r="I2726" s="55">
        <f>pro[[#This Row],[Admin expenses 3]]+pro[[#This Row],[Admin expenses 2]]+pro[[#This Row],[Admin expenses 1]]+pro[[#This Row],[COGS]]</f>
        <v>-300722.10499999998</v>
      </c>
      <c r="J2726" s="55">
        <f>pro[[#This Row],[Revenue]]+pro[[#This Row],[AdminExp]]</f>
        <v>141012.94399999996</v>
      </c>
      <c r="K2726" s="83">
        <f>pro[[#This Row],[Profit]]/pro[[#This Row],[Revenue]]</f>
        <v>0.31922516521889116</v>
      </c>
      <c r="L2726" s="56">
        <f t="shared" si="42"/>
        <v>3</v>
      </c>
      <c r="M2726" s="82" t="str">
        <f>"Q"&amp;" "&amp;VLOOKUP(pro[[#This Row],[Period]],Mapping!A:B,2,0)</f>
        <v>Q 1</v>
      </c>
      <c r="N2726"/>
    </row>
    <row r="2727" spans="1:14" ht="11.25" customHeight="1" x14ac:dyDescent="0.2">
      <c r="A2727" s="42" t="s">
        <v>42</v>
      </c>
      <c r="B2727" s="44" t="s">
        <v>33</v>
      </c>
      <c r="C2727" s="44" t="s">
        <v>57</v>
      </c>
      <c r="D2727" s="43">
        <v>463128.09899999993</v>
      </c>
      <c r="E2727" s="43">
        <v>-367227.88199999998</v>
      </c>
      <c r="F2727" s="45">
        <v>-80040</v>
      </c>
      <c r="G2727" s="45">
        <v>-44760</v>
      </c>
      <c r="H2727" s="45">
        <v>-40850</v>
      </c>
      <c r="I2727" s="55">
        <f>pro[[#This Row],[Admin expenses 3]]+pro[[#This Row],[Admin expenses 2]]+pro[[#This Row],[Admin expenses 1]]+pro[[#This Row],[COGS]]</f>
        <v>-532877.88199999998</v>
      </c>
      <c r="J2727" s="55">
        <f>pro[[#This Row],[Revenue]]+pro[[#This Row],[AdminExp]]</f>
        <v>-69749.783000000054</v>
      </c>
      <c r="K2727" s="83">
        <f>pro[[#This Row],[Profit]]/pro[[#This Row],[Revenue]]</f>
        <v>-0.15060581111490726</v>
      </c>
      <c r="L2727" s="56">
        <f t="shared" si="42"/>
        <v>3</v>
      </c>
      <c r="M2727" s="82" t="str">
        <f>"Q"&amp;" "&amp;VLOOKUP(pro[[#This Row],[Period]],Mapping!A:B,2,0)</f>
        <v>Q 1</v>
      </c>
      <c r="N2727"/>
    </row>
    <row r="2728" spans="1:14" ht="11.25" customHeight="1" x14ac:dyDescent="0.2">
      <c r="A2728" s="42" t="s">
        <v>42</v>
      </c>
      <c r="B2728" s="44" t="s">
        <v>33</v>
      </c>
      <c r="C2728" s="44" t="s">
        <v>57</v>
      </c>
      <c r="D2728" s="43">
        <v>37182.159</v>
      </c>
      <c r="E2728" s="43">
        <v>-30176.16</v>
      </c>
      <c r="F2728" s="45">
        <v>-25740</v>
      </c>
      <c r="G2728" s="45">
        <v>-17400</v>
      </c>
      <c r="H2728" s="45">
        <v>-92100</v>
      </c>
      <c r="I2728" s="55">
        <f>pro[[#This Row],[Admin expenses 3]]+pro[[#This Row],[Admin expenses 2]]+pro[[#This Row],[Admin expenses 1]]+pro[[#This Row],[COGS]]</f>
        <v>-165416.16</v>
      </c>
      <c r="J2728" s="55">
        <f>pro[[#This Row],[Revenue]]+pro[[#This Row],[AdminExp]]</f>
        <v>-128234.001</v>
      </c>
      <c r="K2728" s="83">
        <f>pro[[#This Row],[Profit]]/pro[[#This Row],[Revenue]]</f>
        <v>-3.4488046000771502</v>
      </c>
      <c r="L2728" s="56">
        <f t="shared" si="42"/>
        <v>3</v>
      </c>
      <c r="M2728" s="82" t="str">
        <f>"Q"&amp;" "&amp;VLOOKUP(pro[[#This Row],[Period]],Mapping!A:B,2,0)</f>
        <v>Q 1</v>
      </c>
      <c r="N2728"/>
    </row>
    <row r="2729" spans="1:14" ht="11.25" customHeight="1" x14ac:dyDescent="0.2">
      <c r="A2729" s="42" t="s">
        <v>42</v>
      </c>
      <c r="B2729" s="44" t="s">
        <v>33</v>
      </c>
      <c r="C2729" s="44" t="s">
        <v>57</v>
      </c>
      <c r="D2729" s="43">
        <v>26179.782999999999</v>
      </c>
      <c r="E2729" s="43">
        <v>-90221.894</v>
      </c>
      <c r="F2729" s="45">
        <v>-93900</v>
      </c>
      <c r="G2729" s="45">
        <v>-80610</v>
      </c>
      <c r="H2729" s="45">
        <v>-26560</v>
      </c>
      <c r="I2729" s="55">
        <f>pro[[#This Row],[Admin expenses 3]]+pro[[#This Row],[Admin expenses 2]]+pro[[#This Row],[Admin expenses 1]]+pro[[#This Row],[COGS]]</f>
        <v>-291291.89399999997</v>
      </c>
      <c r="J2729" s="55">
        <f>pro[[#This Row],[Revenue]]+pro[[#This Row],[AdminExp]]</f>
        <v>-265112.11099999998</v>
      </c>
      <c r="K2729" s="83">
        <f>pro[[#This Row],[Profit]]/pro[[#This Row],[Revenue]]</f>
        <v>-10.126596962243728</v>
      </c>
      <c r="L2729" s="56">
        <f t="shared" si="42"/>
        <v>3</v>
      </c>
      <c r="M2729" s="82" t="str">
        <f>"Q"&amp;" "&amp;VLOOKUP(pro[[#This Row],[Period]],Mapping!A:B,2,0)</f>
        <v>Q 1</v>
      </c>
      <c r="N2729"/>
    </row>
    <row r="2730" spans="1:14" ht="11.25" customHeight="1" x14ac:dyDescent="0.2">
      <c r="A2730" s="42" t="s">
        <v>42</v>
      </c>
      <c r="B2730" s="44" t="s">
        <v>33</v>
      </c>
      <c r="C2730" s="44" t="s">
        <v>57</v>
      </c>
      <c r="D2730" s="43">
        <v>64142.868999999992</v>
      </c>
      <c r="E2730" s="43">
        <v>-152604.851</v>
      </c>
      <c r="F2730" s="45">
        <v>-76370</v>
      </c>
      <c r="G2730" s="45">
        <v>-42500</v>
      </c>
      <c r="H2730" s="45">
        <v>-74800</v>
      </c>
      <c r="I2730" s="55">
        <f>pro[[#This Row],[Admin expenses 3]]+pro[[#This Row],[Admin expenses 2]]+pro[[#This Row],[Admin expenses 1]]+pro[[#This Row],[COGS]]</f>
        <v>-346274.85100000002</v>
      </c>
      <c r="J2730" s="55">
        <f>pro[[#This Row],[Revenue]]+pro[[#This Row],[AdminExp]]</f>
        <v>-282131.98200000002</v>
      </c>
      <c r="K2730" s="83">
        <f>pro[[#This Row],[Profit]]/pro[[#This Row],[Revenue]]</f>
        <v>-4.3984933383631475</v>
      </c>
      <c r="L2730" s="56">
        <f t="shared" si="42"/>
        <v>3</v>
      </c>
      <c r="M2730" s="82" t="str">
        <f>"Q"&amp;" "&amp;VLOOKUP(pro[[#This Row],[Period]],Mapping!A:B,2,0)</f>
        <v>Q 1</v>
      </c>
      <c r="N2730"/>
    </row>
    <row r="2731" spans="1:14" ht="11.25" customHeight="1" x14ac:dyDescent="0.2">
      <c r="A2731" s="42" t="s">
        <v>42</v>
      </c>
      <c r="B2731" s="44" t="s">
        <v>33</v>
      </c>
      <c r="C2731" s="44" t="s">
        <v>58</v>
      </c>
      <c r="D2731" s="43">
        <v>6519.0789999999988</v>
      </c>
      <c r="E2731" s="43">
        <v>-13214.754000000001</v>
      </c>
      <c r="F2731" s="45">
        <v>-55360</v>
      </c>
      <c r="G2731" s="45">
        <v>-44070</v>
      </c>
      <c r="H2731" s="45">
        <v>-94980</v>
      </c>
      <c r="I2731" s="55">
        <f>pro[[#This Row],[Admin expenses 3]]+pro[[#This Row],[Admin expenses 2]]+pro[[#This Row],[Admin expenses 1]]+pro[[#This Row],[COGS]]</f>
        <v>-207624.75400000002</v>
      </c>
      <c r="J2731" s="55">
        <f>pro[[#This Row],[Revenue]]+pro[[#This Row],[AdminExp]]</f>
        <v>-201105.67500000002</v>
      </c>
      <c r="K2731" s="83">
        <f>pro[[#This Row],[Profit]]/pro[[#This Row],[Revenue]]</f>
        <v>-30.848786308618141</v>
      </c>
      <c r="L2731" s="56">
        <f t="shared" si="42"/>
        <v>3</v>
      </c>
      <c r="M2731" s="82" t="str">
        <f>"Q"&amp;" "&amp;VLOOKUP(pro[[#This Row],[Period]],Mapping!A:B,2,0)</f>
        <v>Q 1</v>
      </c>
      <c r="N2731"/>
    </row>
    <row r="2732" spans="1:14" ht="11.25" customHeight="1" x14ac:dyDescent="0.2">
      <c r="A2732" s="42" t="s">
        <v>42</v>
      </c>
      <c r="B2732" s="44" t="s">
        <v>33</v>
      </c>
      <c r="C2732" s="44" t="s">
        <v>59</v>
      </c>
      <c r="D2732" s="43">
        <v>92561.279999999984</v>
      </c>
      <c r="E2732" s="43">
        <v>-146008.478</v>
      </c>
      <c r="F2732" s="45">
        <v>-73130</v>
      </c>
      <c r="G2732" s="45">
        <v>-35370</v>
      </c>
      <c r="H2732" s="45">
        <v>-96460</v>
      </c>
      <c r="I2732" s="55">
        <f>pro[[#This Row],[Admin expenses 3]]+pro[[#This Row],[Admin expenses 2]]+pro[[#This Row],[Admin expenses 1]]+pro[[#This Row],[COGS]]</f>
        <v>-350968.478</v>
      </c>
      <c r="J2732" s="55">
        <f>pro[[#This Row],[Revenue]]+pro[[#This Row],[AdminExp]]</f>
        <v>-258407.19800000003</v>
      </c>
      <c r="K2732" s="83">
        <f>pro[[#This Row],[Profit]]/pro[[#This Row],[Revenue]]</f>
        <v>-2.7917418384879733</v>
      </c>
      <c r="L2732" s="56">
        <f t="shared" si="42"/>
        <v>3</v>
      </c>
      <c r="M2732" s="82" t="str">
        <f>"Q"&amp;" "&amp;VLOOKUP(pro[[#This Row],[Period]],Mapping!A:B,2,0)</f>
        <v>Q 1</v>
      </c>
      <c r="N2732"/>
    </row>
    <row r="2733" spans="1:14" ht="11.25" customHeight="1" x14ac:dyDescent="0.2">
      <c r="A2733" s="42" t="s">
        <v>42</v>
      </c>
      <c r="B2733" s="44" t="s">
        <v>33</v>
      </c>
      <c r="C2733" s="44" t="s">
        <v>57</v>
      </c>
      <c r="D2733" s="43">
        <v>1193.7169999999999</v>
      </c>
      <c r="E2733" s="43">
        <v>-2905.5529999999999</v>
      </c>
      <c r="F2733" s="45">
        <v>-102830</v>
      </c>
      <c r="G2733" s="45">
        <v>-34750</v>
      </c>
      <c r="H2733" s="45">
        <v>-90630</v>
      </c>
      <c r="I2733" s="55">
        <f>pro[[#This Row],[Admin expenses 3]]+pro[[#This Row],[Admin expenses 2]]+pro[[#This Row],[Admin expenses 1]]+pro[[#This Row],[COGS]]</f>
        <v>-231115.55300000001</v>
      </c>
      <c r="J2733" s="55">
        <f>pro[[#This Row],[Revenue]]+pro[[#This Row],[AdminExp]]</f>
        <v>-229921.83600000001</v>
      </c>
      <c r="K2733" s="83">
        <f>pro[[#This Row],[Profit]]/pro[[#This Row],[Revenue]]</f>
        <v>-192.61000387864129</v>
      </c>
      <c r="L2733" s="56">
        <f t="shared" si="42"/>
        <v>3</v>
      </c>
      <c r="M2733" s="82" t="str">
        <f>"Q"&amp;" "&amp;VLOOKUP(pro[[#This Row],[Period]],Mapping!A:B,2,0)</f>
        <v>Q 1</v>
      </c>
      <c r="N2733"/>
    </row>
    <row r="2734" spans="1:14" ht="11.25" customHeight="1" x14ac:dyDescent="0.2">
      <c r="A2734" s="42" t="s">
        <v>42</v>
      </c>
      <c r="B2734" s="44" t="s">
        <v>33</v>
      </c>
      <c r="C2734" s="44" t="s">
        <v>57</v>
      </c>
      <c r="D2734" s="43">
        <v>310504.27100000001</v>
      </c>
      <c r="E2734" s="43">
        <v>-465653.18099999992</v>
      </c>
      <c r="F2734" s="45">
        <v>-71850</v>
      </c>
      <c r="G2734" s="45">
        <v>-42930</v>
      </c>
      <c r="H2734" s="45">
        <v>-65890</v>
      </c>
      <c r="I2734" s="55">
        <f>pro[[#This Row],[Admin expenses 3]]+pro[[#This Row],[Admin expenses 2]]+pro[[#This Row],[Admin expenses 1]]+pro[[#This Row],[COGS]]</f>
        <v>-646323.18099999987</v>
      </c>
      <c r="J2734" s="55">
        <f>pro[[#This Row],[Revenue]]+pro[[#This Row],[AdminExp]]</f>
        <v>-335818.90999999986</v>
      </c>
      <c r="K2734" s="83">
        <f>pro[[#This Row],[Profit]]/pro[[#This Row],[Revenue]]</f>
        <v>-1.0815275065894339</v>
      </c>
      <c r="L2734" s="56">
        <f t="shared" si="42"/>
        <v>3</v>
      </c>
      <c r="M2734" s="82" t="str">
        <f>"Q"&amp;" "&amp;VLOOKUP(pro[[#This Row],[Period]],Mapping!A:B,2,0)</f>
        <v>Q 1</v>
      </c>
      <c r="N2734"/>
    </row>
    <row r="2735" spans="1:14" ht="11.25" customHeight="1" x14ac:dyDescent="0.2">
      <c r="A2735" s="42" t="s">
        <v>42</v>
      </c>
      <c r="B2735" s="44" t="s">
        <v>33</v>
      </c>
      <c r="C2735" s="44" t="s">
        <v>57</v>
      </c>
      <c r="D2735" s="43">
        <v>1459889.69</v>
      </c>
      <c r="E2735" s="43">
        <v>-1716181.2219999998</v>
      </c>
      <c r="F2735" s="45">
        <v>-85880</v>
      </c>
      <c r="G2735" s="45">
        <v>-15240</v>
      </c>
      <c r="H2735" s="45">
        <v>-85330</v>
      </c>
      <c r="I2735" s="55">
        <f>pro[[#This Row],[Admin expenses 3]]+pro[[#This Row],[Admin expenses 2]]+pro[[#This Row],[Admin expenses 1]]+pro[[#This Row],[COGS]]</f>
        <v>-1902631.2219999998</v>
      </c>
      <c r="J2735" s="55">
        <f>pro[[#This Row],[Revenue]]+pro[[#This Row],[AdminExp]]</f>
        <v>-442741.53199999989</v>
      </c>
      <c r="K2735" s="83">
        <f>pro[[#This Row],[Profit]]/pro[[#This Row],[Revenue]]</f>
        <v>-0.30327053820073208</v>
      </c>
      <c r="L2735" s="56">
        <f t="shared" si="42"/>
        <v>3</v>
      </c>
      <c r="M2735" s="82" t="str">
        <f>"Q"&amp;" "&amp;VLOOKUP(pro[[#This Row],[Period]],Mapping!A:B,2,0)</f>
        <v>Q 1</v>
      </c>
      <c r="N2735"/>
    </row>
    <row r="2736" spans="1:14" ht="11.25" customHeight="1" x14ac:dyDescent="0.2">
      <c r="A2736" s="42" t="s">
        <v>42</v>
      </c>
      <c r="B2736" s="44" t="s">
        <v>33</v>
      </c>
      <c r="C2736" s="44" t="s">
        <v>57</v>
      </c>
      <c r="D2736" s="43">
        <v>1106013.909</v>
      </c>
      <c r="E2736" s="43">
        <v>-4945172.5329999998</v>
      </c>
      <c r="F2736" s="45">
        <v>-84450</v>
      </c>
      <c r="G2736" s="45">
        <v>-63070</v>
      </c>
      <c r="H2736" s="45">
        <v>-97020</v>
      </c>
      <c r="I2736" s="55">
        <f>pro[[#This Row],[Admin expenses 3]]+pro[[#This Row],[Admin expenses 2]]+pro[[#This Row],[Admin expenses 1]]+pro[[#This Row],[COGS]]</f>
        <v>-5189712.5329999998</v>
      </c>
      <c r="J2736" s="55">
        <f>pro[[#This Row],[Revenue]]+pro[[#This Row],[AdminExp]]</f>
        <v>-4083698.6239999998</v>
      </c>
      <c r="K2736" s="83">
        <f>pro[[#This Row],[Profit]]/pro[[#This Row],[Revenue]]</f>
        <v>-3.6922669694925148</v>
      </c>
      <c r="L2736" s="56">
        <f t="shared" si="42"/>
        <v>3</v>
      </c>
      <c r="M2736" s="82" t="str">
        <f>"Q"&amp;" "&amp;VLOOKUP(pro[[#This Row],[Period]],Mapping!A:B,2,0)</f>
        <v>Q 1</v>
      </c>
      <c r="N2736"/>
    </row>
    <row r="2737" spans="1:14" ht="11.25" customHeight="1" x14ac:dyDescent="0.2">
      <c r="A2737" s="42" t="s">
        <v>42</v>
      </c>
      <c r="B2737" s="44" t="s">
        <v>33</v>
      </c>
      <c r="C2737" s="44" t="s">
        <v>57</v>
      </c>
      <c r="D2737" s="43">
        <v>212379.55899999998</v>
      </c>
      <c r="E2737" s="43">
        <v>-269652.446</v>
      </c>
      <c r="F2737" s="45">
        <v>-29550</v>
      </c>
      <c r="G2737" s="45">
        <v>-108180</v>
      </c>
      <c r="H2737" s="45">
        <v>-96050</v>
      </c>
      <c r="I2737" s="55">
        <f>pro[[#This Row],[Admin expenses 3]]+pro[[#This Row],[Admin expenses 2]]+pro[[#This Row],[Admin expenses 1]]+pro[[#This Row],[COGS]]</f>
        <v>-503432.446</v>
      </c>
      <c r="J2737" s="55">
        <f>pro[[#This Row],[Revenue]]+pro[[#This Row],[AdminExp]]</f>
        <v>-291052.88699999999</v>
      </c>
      <c r="K2737" s="83">
        <f>pro[[#This Row],[Profit]]/pro[[#This Row],[Revenue]]</f>
        <v>-1.3704373828179952</v>
      </c>
      <c r="L2737" s="56">
        <f t="shared" si="42"/>
        <v>3</v>
      </c>
      <c r="M2737" s="82" t="str">
        <f>"Q"&amp;" "&amp;VLOOKUP(pro[[#This Row],[Period]],Mapping!A:B,2,0)</f>
        <v>Q 1</v>
      </c>
      <c r="N2737"/>
    </row>
    <row r="2738" spans="1:14" ht="11.25" customHeight="1" x14ac:dyDescent="0.2">
      <c r="A2738" s="42" t="s">
        <v>42</v>
      </c>
      <c r="B2738" s="44" t="s">
        <v>33</v>
      </c>
      <c r="C2738" s="44" t="s">
        <v>58</v>
      </c>
      <c r="D2738" s="43">
        <v>79548.797999999995</v>
      </c>
      <c r="E2738" s="43">
        <v>-206606.80600000001</v>
      </c>
      <c r="F2738" s="45">
        <v>-56580</v>
      </c>
      <c r="G2738" s="45">
        <v>-44780</v>
      </c>
      <c r="H2738" s="45">
        <v>-40880</v>
      </c>
      <c r="I2738" s="55">
        <f>pro[[#This Row],[Admin expenses 3]]+pro[[#This Row],[Admin expenses 2]]+pro[[#This Row],[Admin expenses 1]]+pro[[#This Row],[COGS]]</f>
        <v>-348846.80599999998</v>
      </c>
      <c r="J2738" s="55">
        <f>pro[[#This Row],[Revenue]]+pro[[#This Row],[AdminExp]]</f>
        <v>-269298.00799999997</v>
      </c>
      <c r="K2738" s="83">
        <f>pro[[#This Row],[Profit]]/pro[[#This Row],[Revenue]]</f>
        <v>-3.3853183802978393</v>
      </c>
      <c r="L2738" s="56">
        <f t="shared" si="42"/>
        <v>3</v>
      </c>
      <c r="M2738" s="82" t="str">
        <f>"Q"&amp;" "&amp;VLOOKUP(pro[[#This Row],[Period]],Mapping!A:B,2,0)</f>
        <v>Q 1</v>
      </c>
      <c r="N2738"/>
    </row>
    <row r="2739" spans="1:14" ht="11.25" customHeight="1" x14ac:dyDescent="0.2">
      <c r="A2739" s="42" t="s">
        <v>42</v>
      </c>
      <c r="B2739" s="44" t="s">
        <v>33</v>
      </c>
      <c r="C2739" s="44" t="s">
        <v>59</v>
      </c>
      <c r="D2739" s="43">
        <v>17432.421999999999</v>
      </c>
      <c r="E2739" s="43">
        <v>-8944.0259999999998</v>
      </c>
      <c r="F2739" s="45">
        <v>-43500</v>
      </c>
      <c r="G2739" s="45">
        <v>-45740</v>
      </c>
      <c r="H2739" s="45">
        <v>-99300</v>
      </c>
      <c r="I2739" s="55">
        <f>pro[[#This Row],[Admin expenses 3]]+pro[[#This Row],[Admin expenses 2]]+pro[[#This Row],[Admin expenses 1]]+pro[[#This Row],[COGS]]</f>
        <v>-197484.02600000001</v>
      </c>
      <c r="J2739" s="55">
        <f>pro[[#This Row],[Revenue]]+pro[[#This Row],[AdminExp]]</f>
        <v>-180051.60400000002</v>
      </c>
      <c r="K2739" s="83">
        <f>pro[[#This Row],[Profit]]/pro[[#This Row],[Revenue]]</f>
        <v>-10.328547805921636</v>
      </c>
      <c r="L2739" s="56">
        <f t="shared" si="42"/>
        <v>3</v>
      </c>
      <c r="M2739" s="82" t="str">
        <f>"Q"&amp;" "&amp;VLOOKUP(pro[[#This Row],[Period]],Mapping!A:B,2,0)</f>
        <v>Q 1</v>
      </c>
      <c r="N2739"/>
    </row>
    <row r="2740" spans="1:14" ht="11.25" customHeight="1" x14ac:dyDescent="0.2">
      <c r="A2740" s="42" t="s">
        <v>42</v>
      </c>
      <c r="B2740" s="44" t="s">
        <v>33</v>
      </c>
      <c r="C2740" s="44" t="s">
        <v>57</v>
      </c>
      <c r="D2740" s="43">
        <v>18628.350999999999</v>
      </c>
      <c r="E2740" s="43">
        <v>-8043.7699999999995</v>
      </c>
      <c r="F2740" s="45">
        <v>-50510</v>
      </c>
      <c r="G2740" s="45">
        <v>-84430</v>
      </c>
      <c r="H2740" s="45">
        <v>-99850</v>
      </c>
      <c r="I2740" s="55">
        <f>pro[[#This Row],[Admin expenses 3]]+pro[[#This Row],[Admin expenses 2]]+pro[[#This Row],[Admin expenses 1]]+pro[[#This Row],[COGS]]</f>
        <v>-242833.77</v>
      </c>
      <c r="J2740" s="55">
        <f>pro[[#This Row],[Revenue]]+pro[[#This Row],[AdminExp]]</f>
        <v>-224205.41899999999</v>
      </c>
      <c r="K2740" s="83">
        <f>pro[[#This Row],[Profit]]/pro[[#This Row],[Revenue]]</f>
        <v>-12.035709387266753</v>
      </c>
      <c r="L2740" s="56">
        <f t="shared" si="42"/>
        <v>3</v>
      </c>
      <c r="M2740" s="82" t="str">
        <f>"Q"&amp;" "&amp;VLOOKUP(pro[[#This Row],[Period]],Mapping!A:B,2,0)</f>
        <v>Q 1</v>
      </c>
      <c r="N2740"/>
    </row>
    <row r="2741" spans="1:14" ht="11.25" customHeight="1" x14ac:dyDescent="0.2">
      <c r="A2741" s="42" t="s">
        <v>42</v>
      </c>
      <c r="B2741" s="44" t="s">
        <v>33</v>
      </c>
      <c r="C2741" s="44" t="s">
        <v>57</v>
      </c>
      <c r="D2741" s="43">
        <v>8966.7969999999987</v>
      </c>
      <c r="E2741" s="43">
        <v>-5405.12</v>
      </c>
      <c r="F2741" s="45">
        <v>-89250</v>
      </c>
      <c r="G2741" s="45">
        <v>-46400</v>
      </c>
      <c r="H2741" s="45">
        <v>-25720</v>
      </c>
      <c r="I2741" s="55">
        <f>pro[[#This Row],[Admin expenses 3]]+pro[[#This Row],[Admin expenses 2]]+pro[[#This Row],[Admin expenses 1]]+pro[[#This Row],[COGS]]</f>
        <v>-166775.12</v>
      </c>
      <c r="J2741" s="55">
        <f>pro[[#This Row],[Revenue]]+pro[[#This Row],[AdminExp]]</f>
        <v>-157808.323</v>
      </c>
      <c r="K2741" s="83">
        <f>pro[[#This Row],[Profit]]/pro[[#This Row],[Revenue]]</f>
        <v>-17.599185417044684</v>
      </c>
      <c r="L2741" s="56">
        <f t="shared" si="42"/>
        <v>3</v>
      </c>
      <c r="M2741" s="82" t="str">
        <f>"Q"&amp;" "&amp;VLOOKUP(pro[[#This Row],[Period]],Mapping!A:B,2,0)</f>
        <v>Q 1</v>
      </c>
      <c r="N2741"/>
    </row>
    <row r="2742" spans="1:14" ht="11.25" customHeight="1" x14ac:dyDescent="0.2">
      <c r="A2742" s="42" t="s">
        <v>42</v>
      </c>
      <c r="B2742" s="44" t="s">
        <v>33</v>
      </c>
      <c r="C2742" s="44" t="s">
        <v>57</v>
      </c>
      <c r="D2742" s="43">
        <v>1069544.196</v>
      </c>
      <c r="E2742" s="43">
        <v>-31030.3</v>
      </c>
      <c r="F2742" s="45">
        <v>-99040</v>
      </c>
      <c r="G2742" s="45">
        <v>-56080</v>
      </c>
      <c r="H2742" s="45">
        <v>-14210</v>
      </c>
      <c r="I2742" s="55">
        <f>pro[[#This Row],[Admin expenses 3]]+pro[[#This Row],[Admin expenses 2]]+pro[[#This Row],[Admin expenses 1]]+pro[[#This Row],[COGS]]</f>
        <v>-200360.3</v>
      </c>
      <c r="J2742" s="55">
        <f>pro[[#This Row],[Revenue]]+pro[[#This Row],[AdminExp]]</f>
        <v>869183.89599999995</v>
      </c>
      <c r="K2742" s="83">
        <f>pro[[#This Row],[Profit]]/pro[[#This Row],[Revenue]]</f>
        <v>0.81266758236889158</v>
      </c>
      <c r="L2742" s="56">
        <f t="shared" si="42"/>
        <v>3</v>
      </c>
      <c r="M2742" s="82" t="str">
        <f>"Q"&amp;" "&amp;VLOOKUP(pro[[#This Row],[Period]],Mapping!A:B,2,0)</f>
        <v>Q 1</v>
      </c>
      <c r="N2742"/>
    </row>
    <row r="2743" spans="1:14" ht="11.25" customHeight="1" x14ac:dyDescent="0.2">
      <c r="A2743" s="42" t="s">
        <v>42</v>
      </c>
      <c r="B2743" s="44" t="s">
        <v>33</v>
      </c>
      <c r="C2743" s="44" t="s">
        <v>58</v>
      </c>
      <c r="D2743" s="43">
        <v>61088.243999999992</v>
      </c>
      <c r="E2743" s="43">
        <v>-170773.519</v>
      </c>
      <c r="F2743" s="45">
        <v>-97050</v>
      </c>
      <c r="G2743" s="45">
        <v>-106700</v>
      </c>
      <c r="H2743" s="45">
        <v>-62310</v>
      </c>
      <c r="I2743" s="55">
        <f>pro[[#This Row],[Admin expenses 3]]+pro[[#This Row],[Admin expenses 2]]+pro[[#This Row],[Admin expenses 1]]+pro[[#This Row],[COGS]]</f>
        <v>-436833.51899999997</v>
      </c>
      <c r="J2743" s="55">
        <f>pro[[#This Row],[Revenue]]+pro[[#This Row],[AdminExp]]</f>
        <v>-375745.27499999997</v>
      </c>
      <c r="K2743" s="83">
        <f>pro[[#This Row],[Profit]]/pro[[#This Row],[Revenue]]</f>
        <v>-6.1508606304021445</v>
      </c>
      <c r="L2743" s="56">
        <f t="shared" si="42"/>
        <v>3</v>
      </c>
      <c r="M2743" s="82" t="str">
        <f>"Q"&amp;" "&amp;VLOOKUP(pro[[#This Row],[Period]],Mapping!A:B,2,0)</f>
        <v>Q 1</v>
      </c>
      <c r="N2743"/>
    </row>
    <row r="2744" spans="1:14" ht="11.25" customHeight="1" x14ac:dyDescent="0.2">
      <c r="A2744" s="42" t="s">
        <v>42</v>
      </c>
      <c r="B2744" s="44" t="s">
        <v>33</v>
      </c>
      <c r="C2744" s="44" t="s">
        <v>59</v>
      </c>
      <c r="D2744" s="43">
        <v>167054.33499999999</v>
      </c>
      <c r="E2744" s="43">
        <v>-549952.03899999999</v>
      </c>
      <c r="F2744" s="45">
        <v>-94160</v>
      </c>
      <c r="G2744" s="45">
        <v>-39210</v>
      </c>
      <c r="H2744" s="45">
        <v>-64370</v>
      </c>
      <c r="I2744" s="55">
        <f>pro[[#This Row],[Admin expenses 3]]+pro[[#This Row],[Admin expenses 2]]+pro[[#This Row],[Admin expenses 1]]+pro[[#This Row],[COGS]]</f>
        <v>-747692.03899999999</v>
      </c>
      <c r="J2744" s="55">
        <f>pro[[#This Row],[Revenue]]+pro[[#This Row],[AdminExp]]</f>
        <v>-580637.70400000003</v>
      </c>
      <c r="K2744" s="83">
        <f>pro[[#This Row],[Profit]]/pro[[#This Row],[Revenue]]</f>
        <v>-3.4757416142478439</v>
      </c>
      <c r="L2744" s="56">
        <f t="shared" si="42"/>
        <v>3</v>
      </c>
      <c r="M2744" s="82" t="str">
        <f>"Q"&amp;" "&amp;VLOOKUP(pro[[#This Row],[Period]],Mapping!A:B,2,0)</f>
        <v>Q 1</v>
      </c>
      <c r="N2744"/>
    </row>
    <row r="2745" spans="1:14" ht="11.25" customHeight="1" x14ac:dyDescent="0.2">
      <c r="A2745" s="42" t="s">
        <v>42</v>
      </c>
      <c r="B2745" s="44" t="s">
        <v>33</v>
      </c>
      <c r="C2745" s="44" t="s">
        <v>57</v>
      </c>
      <c r="D2745" s="43">
        <v>1003998.7229999999</v>
      </c>
      <c r="E2745" s="43">
        <v>-137401.99900000001</v>
      </c>
      <c r="F2745" s="45">
        <v>-39410</v>
      </c>
      <c r="G2745" s="45">
        <v>-90760</v>
      </c>
      <c r="H2745" s="45">
        <v>-76870</v>
      </c>
      <c r="I2745" s="55">
        <f>pro[[#This Row],[Admin expenses 3]]+pro[[#This Row],[Admin expenses 2]]+pro[[#This Row],[Admin expenses 1]]+pro[[#This Row],[COGS]]</f>
        <v>-344441.99900000001</v>
      </c>
      <c r="J2745" s="55">
        <f>pro[[#This Row],[Revenue]]+pro[[#This Row],[AdminExp]]</f>
        <v>659556.72399999993</v>
      </c>
      <c r="K2745" s="83">
        <f>pro[[#This Row],[Profit]]/pro[[#This Row],[Revenue]]</f>
        <v>0.65692984352530892</v>
      </c>
      <c r="L2745" s="56">
        <f t="shared" si="42"/>
        <v>3</v>
      </c>
      <c r="M2745" s="82" t="str">
        <f>"Q"&amp;" "&amp;VLOOKUP(pro[[#This Row],[Period]],Mapping!A:B,2,0)</f>
        <v>Q 1</v>
      </c>
      <c r="N2745"/>
    </row>
    <row r="2746" spans="1:14" ht="11.25" customHeight="1" x14ac:dyDescent="0.2">
      <c r="A2746" s="42" t="s">
        <v>42</v>
      </c>
      <c r="B2746" s="44" t="s">
        <v>33</v>
      </c>
      <c r="C2746" s="44" t="s">
        <v>57</v>
      </c>
      <c r="D2746" s="43">
        <v>123325.72699999998</v>
      </c>
      <c r="E2746" s="43">
        <v>-92035.482000000004</v>
      </c>
      <c r="F2746" s="45">
        <v>-21430</v>
      </c>
      <c r="G2746" s="45">
        <v>-37390</v>
      </c>
      <c r="H2746" s="45">
        <v>-31820</v>
      </c>
      <c r="I2746" s="55">
        <f>pro[[#This Row],[Admin expenses 3]]+pro[[#This Row],[Admin expenses 2]]+pro[[#This Row],[Admin expenses 1]]+pro[[#This Row],[COGS]]</f>
        <v>-182675.48200000002</v>
      </c>
      <c r="J2746" s="55">
        <f>pro[[#This Row],[Revenue]]+pro[[#This Row],[AdminExp]]</f>
        <v>-59349.755000000034</v>
      </c>
      <c r="K2746" s="83">
        <f>pro[[#This Row],[Profit]]/pro[[#This Row],[Revenue]]</f>
        <v>-0.48124390947235235</v>
      </c>
      <c r="L2746" s="56">
        <f t="shared" si="42"/>
        <v>3</v>
      </c>
      <c r="M2746" s="82" t="str">
        <f>"Q"&amp;" "&amp;VLOOKUP(pro[[#This Row],[Period]],Mapping!A:B,2,0)</f>
        <v>Q 1</v>
      </c>
      <c r="N2746"/>
    </row>
    <row r="2747" spans="1:14" ht="11.25" customHeight="1" x14ac:dyDescent="0.2">
      <c r="A2747" s="42" t="s">
        <v>42</v>
      </c>
      <c r="B2747" s="44" t="s">
        <v>33</v>
      </c>
      <c r="C2747" s="44" t="s">
        <v>58</v>
      </c>
      <c r="D2747" s="43">
        <v>237808.291</v>
      </c>
      <c r="E2747" s="43">
        <v>-205611.16799999998</v>
      </c>
      <c r="F2747" s="45">
        <v>-23510</v>
      </c>
      <c r="G2747" s="45">
        <v>-64650</v>
      </c>
      <c r="H2747" s="45">
        <v>-66510</v>
      </c>
      <c r="I2747" s="55">
        <f>pro[[#This Row],[Admin expenses 3]]+pro[[#This Row],[Admin expenses 2]]+pro[[#This Row],[Admin expenses 1]]+pro[[#This Row],[COGS]]</f>
        <v>-360281.16799999995</v>
      </c>
      <c r="J2747" s="55">
        <f>pro[[#This Row],[Revenue]]+pro[[#This Row],[AdminExp]]</f>
        <v>-122472.87699999995</v>
      </c>
      <c r="K2747" s="83">
        <f>pro[[#This Row],[Profit]]/pro[[#This Row],[Revenue]]</f>
        <v>-0.51500675811172603</v>
      </c>
      <c r="L2747" s="56">
        <f t="shared" si="42"/>
        <v>3</v>
      </c>
      <c r="M2747" s="82" t="str">
        <f>"Q"&amp;" "&amp;VLOOKUP(pro[[#This Row],[Period]],Mapping!A:B,2,0)</f>
        <v>Q 1</v>
      </c>
      <c r="N2747"/>
    </row>
    <row r="2748" spans="1:14" ht="11.25" customHeight="1" x14ac:dyDescent="0.2">
      <c r="A2748" s="42" t="s">
        <v>42</v>
      </c>
      <c r="B2748" s="44" t="s">
        <v>33</v>
      </c>
      <c r="C2748" s="44" t="s">
        <v>59</v>
      </c>
      <c r="D2748" s="43">
        <v>44991.295999999995</v>
      </c>
      <c r="E2748" s="43">
        <v>-31233.909</v>
      </c>
      <c r="F2748" s="45">
        <v>-41620</v>
      </c>
      <c r="G2748" s="45">
        <v>-86400</v>
      </c>
      <c r="H2748" s="45">
        <v>-97250</v>
      </c>
      <c r="I2748" s="55">
        <f>pro[[#This Row],[Admin expenses 3]]+pro[[#This Row],[Admin expenses 2]]+pro[[#This Row],[Admin expenses 1]]+pro[[#This Row],[COGS]]</f>
        <v>-256503.90899999999</v>
      </c>
      <c r="J2748" s="55">
        <f>pro[[#This Row],[Revenue]]+pro[[#This Row],[AdminExp]]</f>
        <v>-211512.61299999998</v>
      </c>
      <c r="K2748" s="83">
        <f>pro[[#This Row],[Profit]]/pro[[#This Row],[Revenue]]</f>
        <v>-4.7011896034290723</v>
      </c>
      <c r="L2748" s="56">
        <f t="shared" si="42"/>
        <v>3</v>
      </c>
      <c r="M2748" s="82" t="str">
        <f>"Q"&amp;" "&amp;VLOOKUP(pro[[#This Row],[Period]],Mapping!A:B,2,0)</f>
        <v>Q 1</v>
      </c>
      <c r="N2748"/>
    </row>
    <row r="2749" spans="1:14" ht="11.25" customHeight="1" x14ac:dyDescent="0.2">
      <c r="A2749" s="42" t="s">
        <v>42</v>
      </c>
      <c r="B2749" s="44" t="s">
        <v>33</v>
      </c>
      <c r="C2749" s="44" t="s">
        <v>57</v>
      </c>
      <c r="D2749" s="43">
        <v>39576.312999999995</v>
      </c>
      <c r="E2749" s="43">
        <v>-26811.210999999999</v>
      </c>
      <c r="F2749" s="45">
        <v>-71520</v>
      </c>
      <c r="G2749" s="45">
        <v>-71490</v>
      </c>
      <c r="H2749" s="45">
        <v>-86730</v>
      </c>
      <c r="I2749" s="55">
        <f>pro[[#This Row],[Admin expenses 3]]+pro[[#This Row],[Admin expenses 2]]+pro[[#This Row],[Admin expenses 1]]+pro[[#This Row],[COGS]]</f>
        <v>-256551.21100000001</v>
      </c>
      <c r="J2749" s="55">
        <f>pro[[#This Row],[Revenue]]+pro[[#This Row],[AdminExp]]</f>
        <v>-216974.89800000002</v>
      </c>
      <c r="K2749" s="83">
        <f>pro[[#This Row],[Profit]]/pro[[#This Row],[Revenue]]</f>
        <v>-5.4824434504548227</v>
      </c>
      <c r="L2749" s="56">
        <f t="shared" si="42"/>
        <v>3</v>
      </c>
      <c r="M2749" s="82" t="str">
        <f>"Q"&amp;" "&amp;VLOOKUP(pro[[#This Row],[Period]],Mapping!A:B,2,0)</f>
        <v>Q 1</v>
      </c>
      <c r="N2749"/>
    </row>
    <row r="2750" spans="1:14" ht="11.25" customHeight="1" x14ac:dyDescent="0.2">
      <c r="A2750" s="42" t="s">
        <v>42</v>
      </c>
      <c r="B2750" s="44" t="s">
        <v>33</v>
      </c>
      <c r="C2750" s="44" t="s">
        <v>57</v>
      </c>
      <c r="D2750" s="43">
        <v>424969.223</v>
      </c>
      <c r="E2750" s="43">
        <v>-166231.08600000001</v>
      </c>
      <c r="F2750" s="45">
        <v>-39000</v>
      </c>
      <c r="G2750" s="45">
        <v>-48400</v>
      </c>
      <c r="H2750" s="45">
        <v>-13920</v>
      </c>
      <c r="I2750" s="55">
        <f>pro[[#This Row],[Admin expenses 3]]+pro[[#This Row],[Admin expenses 2]]+pro[[#This Row],[Admin expenses 1]]+pro[[#This Row],[COGS]]</f>
        <v>-267551.08600000001</v>
      </c>
      <c r="J2750" s="55">
        <f>pro[[#This Row],[Revenue]]+pro[[#This Row],[AdminExp]]</f>
        <v>157418.13699999999</v>
      </c>
      <c r="K2750" s="83">
        <f>pro[[#This Row],[Profit]]/pro[[#This Row],[Revenue]]</f>
        <v>0.37042244115640344</v>
      </c>
      <c r="L2750" s="56">
        <f t="shared" si="42"/>
        <v>3</v>
      </c>
      <c r="M2750" s="82" t="str">
        <f>"Q"&amp;" "&amp;VLOOKUP(pro[[#This Row],[Period]],Mapping!A:B,2,0)</f>
        <v>Q 1</v>
      </c>
      <c r="N2750"/>
    </row>
    <row r="2751" spans="1:14" ht="11.25" customHeight="1" x14ac:dyDescent="0.2">
      <c r="A2751" s="42" t="s">
        <v>42</v>
      </c>
      <c r="B2751" s="44" t="s">
        <v>33</v>
      </c>
      <c r="C2751" s="44" t="s">
        <v>57</v>
      </c>
      <c r="D2751" s="43">
        <v>45465.496999999996</v>
      </c>
      <c r="E2751" s="43">
        <v>-20350.036</v>
      </c>
      <c r="F2751" s="45">
        <v>-47020</v>
      </c>
      <c r="G2751" s="45">
        <v>-89100</v>
      </c>
      <c r="H2751" s="45">
        <v>-16990</v>
      </c>
      <c r="I2751" s="55">
        <f>pro[[#This Row],[Admin expenses 3]]+pro[[#This Row],[Admin expenses 2]]+pro[[#This Row],[Admin expenses 1]]+pro[[#This Row],[COGS]]</f>
        <v>-173460.03599999999</v>
      </c>
      <c r="J2751" s="55">
        <f>pro[[#This Row],[Revenue]]+pro[[#This Row],[AdminExp]]</f>
        <v>-127994.53899999999</v>
      </c>
      <c r="K2751" s="83">
        <f>pro[[#This Row],[Profit]]/pro[[#This Row],[Revenue]]</f>
        <v>-2.8152015802224706</v>
      </c>
      <c r="L2751" s="56">
        <f t="shared" si="42"/>
        <v>3</v>
      </c>
      <c r="M2751" s="82" t="str">
        <f>"Q"&amp;" "&amp;VLOOKUP(pro[[#This Row],[Period]],Mapping!A:B,2,0)</f>
        <v>Q 1</v>
      </c>
      <c r="N2751"/>
    </row>
    <row r="2752" spans="1:14" ht="11.25" customHeight="1" x14ac:dyDescent="0.2">
      <c r="A2752" s="42" t="s">
        <v>42</v>
      </c>
      <c r="B2752" s="44" t="s">
        <v>33</v>
      </c>
      <c r="C2752" s="44" t="s">
        <v>58</v>
      </c>
      <c r="D2752" s="43">
        <v>96213.536999999997</v>
      </c>
      <c r="E2752" s="43">
        <v>-71262.337999999989</v>
      </c>
      <c r="F2752" s="45">
        <v>-27790</v>
      </c>
      <c r="G2752" s="45">
        <v>-81000</v>
      </c>
      <c r="H2752" s="45">
        <v>-76520</v>
      </c>
      <c r="I2752" s="55">
        <f>pro[[#This Row],[Admin expenses 3]]+pro[[#This Row],[Admin expenses 2]]+pro[[#This Row],[Admin expenses 1]]+pro[[#This Row],[COGS]]</f>
        <v>-256572.33799999999</v>
      </c>
      <c r="J2752" s="55">
        <f>pro[[#This Row],[Revenue]]+pro[[#This Row],[AdminExp]]</f>
        <v>-160358.80099999998</v>
      </c>
      <c r="K2752" s="83">
        <f>pro[[#This Row],[Profit]]/pro[[#This Row],[Revenue]]</f>
        <v>-1.6666968703166996</v>
      </c>
      <c r="L2752" s="56">
        <f t="shared" si="42"/>
        <v>3</v>
      </c>
      <c r="M2752" s="82" t="str">
        <f>"Q"&amp;" "&amp;VLOOKUP(pro[[#This Row],[Period]],Mapping!A:B,2,0)</f>
        <v>Q 1</v>
      </c>
      <c r="N2752"/>
    </row>
    <row r="2753" spans="1:14" ht="11.25" customHeight="1" x14ac:dyDescent="0.2">
      <c r="A2753" s="42" t="s">
        <v>42</v>
      </c>
      <c r="B2753" s="44" t="s">
        <v>33</v>
      </c>
      <c r="C2753" s="44" t="s">
        <v>59</v>
      </c>
      <c r="D2753" s="43">
        <v>49296.947</v>
      </c>
      <c r="E2753" s="43">
        <v>-24862.116999999998</v>
      </c>
      <c r="F2753" s="45">
        <v>-78340</v>
      </c>
      <c r="G2753" s="45">
        <v>-34030</v>
      </c>
      <c r="H2753" s="45">
        <v>-105750</v>
      </c>
      <c r="I2753" s="55">
        <f>pro[[#This Row],[Admin expenses 3]]+pro[[#This Row],[Admin expenses 2]]+pro[[#This Row],[Admin expenses 1]]+pro[[#This Row],[COGS]]</f>
        <v>-242982.117</v>
      </c>
      <c r="J2753" s="55">
        <f>pro[[#This Row],[Revenue]]+pro[[#This Row],[AdminExp]]</f>
        <v>-193685.16999999998</v>
      </c>
      <c r="K2753" s="83">
        <f>pro[[#This Row],[Profit]]/pro[[#This Row],[Revenue]]</f>
        <v>-3.9289485817448284</v>
      </c>
      <c r="L2753" s="56">
        <f t="shared" si="42"/>
        <v>3</v>
      </c>
      <c r="M2753" s="82" t="str">
        <f>"Q"&amp;" "&amp;VLOOKUP(pro[[#This Row],[Period]],Mapping!A:B,2,0)</f>
        <v>Q 1</v>
      </c>
      <c r="N2753"/>
    </row>
    <row r="2754" spans="1:14" ht="11.25" customHeight="1" x14ac:dyDescent="0.2">
      <c r="A2754" s="42" t="s">
        <v>42</v>
      </c>
      <c r="B2754" s="44" t="s">
        <v>33</v>
      </c>
      <c r="C2754" s="44" t="s">
        <v>60</v>
      </c>
      <c r="D2754" s="43">
        <v>2563550.0939999996</v>
      </c>
      <c r="E2754" s="43">
        <v>-735812.47599999991</v>
      </c>
      <c r="F2754" s="45">
        <v>-93390</v>
      </c>
      <c r="G2754" s="45">
        <v>-53490</v>
      </c>
      <c r="H2754" s="45">
        <v>-13140</v>
      </c>
      <c r="I2754" s="55">
        <f>pro[[#This Row],[Admin expenses 3]]+pro[[#This Row],[Admin expenses 2]]+pro[[#This Row],[Admin expenses 1]]+pro[[#This Row],[COGS]]</f>
        <v>-895832.47599999991</v>
      </c>
      <c r="J2754" s="55">
        <f>pro[[#This Row],[Revenue]]+pro[[#This Row],[AdminExp]]</f>
        <v>1667717.6179999998</v>
      </c>
      <c r="K2754" s="83">
        <f>pro[[#This Row],[Profit]]/pro[[#This Row],[Revenue]]</f>
        <v>0.65055004070460742</v>
      </c>
      <c r="L2754" s="56">
        <f t="shared" ref="L2754:L2817" si="43">MONTH(DATEVALUE(A2754&amp;"1"))</f>
        <v>3</v>
      </c>
      <c r="M2754" s="82" t="str">
        <f>"Q"&amp;" "&amp;VLOOKUP(pro[[#This Row],[Period]],Mapping!A:B,2,0)</f>
        <v>Q 1</v>
      </c>
      <c r="N2754"/>
    </row>
    <row r="2755" spans="1:14" ht="11.25" customHeight="1" x14ac:dyDescent="0.2">
      <c r="A2755" s="42" t="s">
        <v>42</v>
      </c>
      <c r="B2755" s="44" t="s">
        <v>33</v>
      </c>
      <c r="C2755" s="44" t="s">
        <v>57</v>
      </c>
      <c r="D2755" s="43">
        <v>58528.644999999997</v>
      </c>
      <c r="E2755" s="43">
        <v>-113908.40300000001</v>
      </c>
      <c r="F2755" s="45">
        <v>-70650</v>
      </c>
      <c r="G2755" s="45">
        <v>-22070</v>
      </c>
      <c r="H2755" s="45">
        <v>-63730</v>
      </c>
      <c r="I2755" s="55">
        <f>pro[[#This Row],[Admin expenses 3]]+pro[[#This Row],[Admin expenses 2]]+pro[[#This Row],[Admin expenses 1]]+pro[[#This Row],[COGS]]</f>
        <v>-270358.40299999999</v>
      </c>
      <c r="J2755" s="55">
        <f>pro[[#This Row],[Revenue]]+pro[[#This Row],[AdminExp]]</f>
        <v>-211829.758</v>
      </c>
      <c r="K2755" s="83">
        <f>pro[[#This Row],[Profit]]/pro[[#This Row],[Revenue]]</f>
        <v>-3.6192493094620595</v>
      </c>
      <c r="L2755" s="56">
        <f t="shared" si="43"/>
        <v>3</v>
      </c>
      <c r="M2755" s="82" t="str">
        <f>"Q"&amp;" "&amp;VLOOKUP(pro[[#This Row],[Period]],Mapping!A:B,2,0)</f>
        <v>Q 1</v>
      </c>
      <c r="N2755"/>
    </row>
    <row r="2756" spans="1:14" ht="11.25" customHeight="1" x14ac:dyDescent="0.2">
      <c r="A2756" s="42" t="s">
        <v>42</v>
      </c>
      <c r="B2756" s="44" t="s">
        <v>33</v>
      </c>
      <c r="C2756" s="44" t="s">
        <v>58</v>
      </c>
      <c r="D2756" s="43">
        <v>646018.42899999989</v>
      </c>
      <c r="E2756" s="43">
        <v>-260691.06699999998</v>
      </c>
      <c r="F2756" s="45">
        <v>-17330</v>
      </c>
      <c r="G2756" s="45">
        <v>-97810</v>
      </c>
      <c r="H2756" s="45">
        <v>-19340</v>
      </c>
      <c r="I2756" s="55">
        <f>pro[[#This Row],[Admin expenses 3]]+pro[[#This Row],[Admin expenses 2]]+pro[[#This Row],[Admin expenses 1]]+pro[[#This Row],[COGS]]</f>
        <v>-395171.06699999998</v>
      </c>
      <c r="J2756" s="55">
        <f>pro[[#This Row],[Revenue]]+pro[[#This Row],[AdminExp]]</f>
        <v>250847.36199999991</v>
      </c>
      <c r="K2756" s="83">
        <f>pro[[#This Row],[Profit]]/pro[[#This Row],[Revenue]]</f>
        <v>0.38829753260800542</v>
      </c>
      <c r="L2756" s="56">
        <f t="shared" si="43"/>
        <v>3</v>
      </c>
      <c r="M2756" s="82" t="str">
        <f>"Q"&amp;" "&amp;VLOOKUP(pro[[#This Row],[Period]],Mapping!A:B,2,0)</f>
        <v>Q 1</v>
      </c>
      <c r="N2756"/>
    </row>
    <row r="2757" spans="1:14" ht="11.25" customHeight="1" x14ac:dyDescent="0.2">
      <c r="A2757" s="42" t="s">
        <v>42</v>
      </c>
      <c r="B2757" s="44" t="s">
        <v>35</v>
      </c>
      <c r="C2757" s="44" t="s">
        <v>59</v>
      </c>
      <c r="D2757" s="43">
        <v>12502411.208000001</v>
      </c>
      <c r="E2757" s="43">
        <v>-4786914.0129999993</v>
      </c>
      <c r="F2757" s="45">
        <v>-46270</v>
      </c>
      <c r="G2757" s="45">
        <v>-13910</v>
      </c>
      <c r="H2757" s="45">
        <v>-98920</v>
      </c>
      <c r="I2757" s="55">
        <f>pro[[#This Row],[Admin expenses 3]]+pro[[#This Row],[Admin expenses 2]]+pro[[#This Row],[Admin expenses 1]]+pro[[#This Row],[COGS]]</f>
        <v>-4946014.0129999993</v>
      </c>
      <c r="J2757" s="55">
        <f>pro[[#This Row],[Revenue]]+pro[[#This Row],[AdminExp]]</f>
        <v>7556397.1950000012</v>
      </c>
      <c r="K2757" s="83">
        <f>pro[[#This Row],[Profit]]/pro[[#This Row],[Revenue]]</f>
        <v>0.6043951897986557</v>
      </c>
      <c r="L2757" s="56">
        <f t="shared" si="43"/>
        <v>3</v>
      </c>
      <c r="M2757" s="82" t="str">
        <f>"Q"&amp;" "&amp;VLOOKUP(pro[[#This Row],[Period]],Mapping!A:B,2,0)</f>
        <v>Q 1</v>
      </c>
      <c r="N2757"/>
    </row>
    <row r="2758" spans="1:14" ht="11.25" customHeight="1" x14ac:dyDescent="0.2">
      <c r="A2758" s="42" t="s">
        <v>42</v>
      </c>
      <c r="B2758" s="44" t="s">
        <v>35</v>
      </c>
      <c r="C2758" s="44" t="s">
        <v>60</v>
      </c>
      <c r="D2758" s="43">
        <v>19154503.353999998</v>
      </c>
      <c r="E2758" s="43">
        <v>-6955012.7989999996</v>
      </c>
      <c r="F2758" s="45">
        <v>-27520</v>
      </c>
      <c r="G2758" s="45">
        <v>-24090</v>
      </c>
      <c r="H2758" s="45">
        <v>-81510</v>
      </c>
      <c r="I2758" s="55">
        <f>pro[[#This Row],[Admin expenses 3]]+pro[[#This Row],[Admin expenses 2]]+pro[[#This Row],[Admin expenses 1]]+pro[[#This Row],[COGS]]</f>
        <v>-7088132.7989999996</v>
      </c>
      <c r="J2758" s="55">
        <f>pro[[#This Row],[Revenue]]+pro[[#This Row],[AdminExp]]</f>
        <v>12066370.555</v>
      </c>
      <c r="K2758" s="83">
        <f>pro[[#This Row],[Profit]]/pro[[#This Row],[Revenue]]</f>
        <v>0.62994953886289107</v>
      </c>
      <c r="L2758" s="56">
        <f t="shared" si="43"/>
        <v>3</v>
      </c>
      <c r="M2758" s="82" t="str">
        <f>"Q"&amp;" "&amp;VLOOKUP(pro[[#This Row],[Period]],Mapping!A:B,2,0)</f>
        <v>Q 1</v>
      </c>
      <c r="N2758"/>
    </row>
    <row r="2759" spans="1:14" ht="11.25" customHeight="1" x14ac:dyDescent="0.2">
      <c r="A2759" s="42" t="s">
        <v>42</v>
      </c>
      <c r="B2759" s="44" t="s">
        <v>35</v>
      </c>
      <c r="C2759" s="44" t="s">
        <v>57</v>
      </c>
      <c r="D2759" s="43">
        <v>4805097.2479999997</v>
      </c>
      <c r="E2759" s="43">
        <v>-606381.96499999997</v>
      </c>
      <c r="F2759" s="45">
        <v>-19340</v>
      </c>
      <c r="G2759" s="45">
        <v>-83920</v>
      </c>
      <c r="H2759" s="45">
        <v>-43310</v>
      </c>
      <c r="I2759" s="55">
        <f>pro[[#This Row],[Admin expenses 3]]+pro[[#This Row],[Admin expenses 2]]+pro[[#This Row],[Admin expenses 1]]+pro[[#This Row],[COGS]]</f>
        <v>-752951.96499999997</v>
      </c>
      <c r="J2759" s="55">
        <f>pro[[#This Row],[Revenue]]+pro[[#This Row],[AdminExp]]</f>
        <v>4052145.2829999998</v>
      </c>
      <c r="K2759" s="83">
        <f>pro[[#This Row],[Profit]]/pro[[#This Row],[Revenue]]</f>
        <v>0.84330140970333178</v>
      </c>
      <c r="L2759" s="56">
        <f t="shared" si="43"/>
        <v>3</v>
      </c>
      <c r="M2759" s="82" t="str">
        <f>"Q"&amp;" "&amp;VLOOKUP(pro[[#This Row],[Period]],Mapping!A:B,2,0)</f>
        <v>Q 1</v>
      </c>
      <c r="N2759"/>
    </row>
    <row r="2760" spans="1:14" ht="11.25" customHeight="1" x14ac:dyDescent="0.2">
      <c r="A2760" s="42" t="s">
        <v>42</v>
      </c>
      <c r="B2760" s="44" t="s">
        <v>35</v>
      </c>
      <c r="C2760" s="44" t="s">
        <v>58</v>
      </c>
      <c r="D2760" s="43">
        <v>3352502.8319999995</v>
      </c>
      <c r="E2760" s="43">
        <v>-375310.43199999997</v>
      </c>
      <c r="F2760" s="45">
        <v>-100640</v>
      </c>
      <c r="G2760" s="45">
        <v>-72140</v>
      </c>
      <c r="H2760" s="45">
        <v>-61870</v>
      </c>
      <c r="I2760" s="55">
        <f>pro[[#This Row],[Admin expenses 3]]+pro[[#This Row],[Admin expenses 2]]+pro[[#This Row],[Admin expenses 1]]+pro[[#This Row],[COGS]]</f>
        <v>-609960.43200000003</v>
      </c>
      <c r="J2760" s="55">
        <f>pro[[#This Row],[Revenue]]+pro[[#This Row],[AdminExp]]</f>
        <v>2742542.3999999994</v>
      </c>
      <c r="K2760" s="83">
        <f>pro[[#This Row],[Profit]]/pro[[#This Row],[Revenue]]</f>
        <v>0.81805819038305883</v>
      </c>
      <c r="L2760" s="56">
        <f t="shared" si="43"/>
        <v>3</v>
      </c>
      <c r="M2760" s="82" t="str">
        <f>"Q"&amp;" "&amp;VLOOKUP(pro[[#This Row],[Period]],Mapping!A:B,2,0)</f>
        <v>Q 1</v>
      </c>
      <c r="N2760"/>
    </row>
    <row r="2761" spans="1:14" ht="11.25" customHeight="1" x14ac:dyDescent="0.2">
      <c r="A2761" s="42" t="s">
        <v>42</v>
      </c>
      <c r="B2761" s="44" t="s">
        <v>35</v>
      </c>
      <c r="C2761" s="44" t="s">
        <v>59</v>
      </c>
      <c r="D2761" s="43">
        <v>10387798.33</v>
      </c>
      <c r="E2761" s="43">
        <v>-4303442.1150000002</v>
      </c>
      <c r="F2761" s="45">
        <v>-71560</v>
      </c>
      <c r="G2761" s="45">
        <v>-54450</v>
      </c>
      <c r="H2761" s="45">
        <v>-93470</v>
      </c>
      <c r="I2761" s="55">
        <f>pro[[#This Row],[Admin expenses 3]]+pro[[#This Row],[Admin expenses 2]]+pro[[#This Row],[Admin expenses 1]]+pro[[#This Row],[COGS]]</f>
        <v>-4522922.1150000002</v>
      </c>
      <c r="J2761" s="55">
        <f>pro[[#This Row],[Revenue]]+pro[[#This Row],[AdminExp]]</f>
        <v>5864876.2149999999</v>
      </c>
      <c r="K2761" s="83">
        <f>pro[[#This Row],[Profit]]/pro[[#This Row],[Revenue]]</f>
        <v>0.56459280674156098</v>
      </c>
      <c r="L2761" s="56">
        <f t="shared" si="43"/>
        <v>3</v>
      </c>
      <c r="M2761" s="82" t="str">
        <f>"Q"&amp;" "&amp;VLOOKUP(pro[[#This Row],[Period]],Mapping!A:B,2,0)</f>
        <v>Q 1</v>
      </c>
      <c r="N2761"/>
    </row>
    <row r="2762" spans="1:14" ht="11.25" customHeight="1" x14ac:dyDescent="0.2">
      <c r="A2762" s="42" t="s">
        <v>42</v>
      </c>
      <c r="B2762" s="44" t="s">
        <v>35</v>
      </c>
      <c r="C2762" s="44" t="s">
        <v>60</v>
      </c>
      <c r="D2762" s="43">
        <v>23333575.566</v>
      </c>
      <c r="E2762" s="43">
        <v>-1116966.06</v>
      </c>
      <c r="F2762" s="45">
        <v>-47310</v>
      </c>
      <c r="G2762" s="45">
        <v>-78790</v>
      </c>
      <c r="H2762" s="45">
        <v>-81800</v>
      </c>
      <c r="I2762" s="55">
        <f>pro[[#This Row],[Admin expenses 3]]+pro[[#This Row],[Admin expenses 2]]+pro[[#This Row],[Admin expenses 1]]+pro[[#This Row],[COGS]]</f>
        <v>-1324866.06</v>
      </c>
      <c r="J2762" s="55">
        <f>pro[[#This Row],[Revenue]]+pro[[#This Row],[AdminExp]]</f>
        <v>22008709.506000001</v>
      </c>
      <c r="K2762" s="83">
        <f>pro[[#This Row],[Profit]]/pro[[#This Row],[Revenue]]</f>
        <v>0.94322061544950286</v>
      </c>
      <c r="L2762" s="56">
        <f t="shared" si="43"/>
        <v>3</v>
      </c>
      <c r="M2762" s="82" t="str">
        <f>"Q"&amp;" "&amp;VLOOKUP(pro[[#This Row],[Period]],Mapping!A:B,2,0)</f>
        <v>Q 1</v>
      </c>
      <c r="N2762"/>
    </row>
    <row r="2763" spans="1:14" ht="11.25" customHeight="1" x14ac:dyDescent="0.2">
      <c r="A2763" s="42" t="s">
        <v>42</v>
      </c>
      <c r="B2763" s="44" t="s">
        <v>35</v>
      </c>
      <c r="C2763" s="44" t="s">
        <v>57</v>
      </c>
      <c r="D2763" s="43">
        <v>4734237.8020000001</v>
      </c>
      <c r="E2763" s="43">
        <v>-374988.17300000001</v>
      </c>
      <c r="F2763" s="45">
        <v>-66520</v>
      </c>
      <c r="G2763" s="45">
        <v>-46540</v>
      </c>
      <c r="H2763" s="45">
        <v>-102930</v>
      </c>
      <c r="I2763" s="55">
        <f>pro[[#This Row],[Admin expenses 3]]+pro[[#This Row],[Admin expenses 2]]+pro[[#This Row],[Admin expenses 1]]+pro[[#This Row],[COGS]]</f>
        <v>-590978.17299999995</v>
      </c>
      <c r="J2763" s="55">
        <f>pro[[#This Row],[Revenue]]+pro[[#This Row],[AdminExp]]</f>
        <v>4143259.6290000002</v>
      </c>
      <c r="K2763" s="83">
        <f>pro[[#This Row],[Profit]]/pro[[#This Row],[Revenue]]</f>
        <v>0.87516930967212114</v>
      </c>
      <c r="L2763" s="56">
        <f t="shared" si="43"/>
        <v>3</v>
      </c>
      <c r="M2763" s="82" t="str">
        <f>"Q"&amp;" "&amp;VLOOKUP(pro[[#This Row],[Period]],Mapping!A:B,2,0)</f>
        <v>Q 1</v>
      </c>
      <c r="N2763"/>
    </row>
    <row r="2764" spans="1:14" ht="11.25" customHeight="1" x14ac:dyDescent="0.2">
      <c r="A2764" s="42" t="s">
        <v>42</v>
      </c>
      <c r="B2764" s="44" t="s">
        <v>35</v>
      </c>
      <c r="C2764" s="44" t="s">
        <v>58</v>
      </c>
      <c r="D2764" s="43">
        <v>6283683.1119999997</v>
      </c>
      <c r="E2764" s="43">
        <v>-104882.12</v>
      </c>
      <c r="F2764" s="45">
        <v>-43120</v>
      </c>
      <c r="G2764" s="45">
        <v>-37250</v>
      </c>
      <c r="H2764" s="45">
        <v>-57330</v>
      </c>
      <c r="I2764" s="55">
        <f>pro[[#This Row],[Admin expenses 3]]+pro[[#This Row],[Admin expenses 2]]+pro[[#This Row],[Admin expenses 1]]+pro[[#This Row],[COGS]]</f>
        <v>-242582.12</v>
      </c>
      <c r="J2764" s="55">
        <f>pro[[#This Row],[Revenue]]+pro[[#This Row],[AdminExp]]</f>
        <v>6041100.9919999996</v>
      </c>
      <c r="K2764" s="83">
        <f>pro[[#This Row],[Profit]]/pro[[#This Row],[Revenue]]</f>
        <v>0.96139491510373287</v>
      </c>
      <c r="L2764" s="56">
        <f t="shared" si="43"/>
        <v>3</v>
      </c>
      <c r="M2764" s="82" t="str">
        <f>"Q"&amp;" "&amp;VLOOKUP(pro[[#This Row],[Period]],Mapping!A:B,2,0)</f>
        <v>Q 1</v>
      </c>
      <c r="N2764"/>
    </row>
    <row r="2765" spans="1:14" ht="11.25" customHeight="1" x14ac:dyDescent="0.2">
      <c r="A2765" s="42" t="s">
        <v>42</v>
      </c>
      <c r="B2765" s="44" t="s">
        <v>35</v>
      </c>
      <c r="C2765" s="44" t="s">
        <v>59</v>
      </c>
      <c r="D2765" s="43">
        <v>3089257.8219999997</v>
      </c>
      <c r="E2765" s="43">
        <v>-574547.52599999995</v>
      </c>
      <c r="F2765" s="45">
        <v>-94240</v>
      </c>
      <c r="G2765" s="45">
        <v>-52110</v>
      </c>
      <c r="H2765" s="45">
        <v>-34550</v>
      </c>
      <c r="I2765" s="55">
        <f>pro[[#This Row],[Admin expenses 3]]+pro[[#This Row],[Admin expenses 2]]+pro[[#This Row],[Admin expenses 1]]+pro[[#This Row],[COGS]]</f>
        <v>-755447.52599999995</v>
      </c>
      <c r="J2765" s="55">
        <f>pro[[#This Row],[Revenue]]+pro[[#This Row],[AdminExp]]</f>
        <v>2333810.2959999996</v>
      </c>
      <c r="K2765" s="83">
        <f>pro[[#This Row],[Profit]]/pro[[#This Row],[Revenue]]</f>
        <v>0.75545986462505099</v>
      </c>
      <c r="L2765" s="56">
        <f t="shared" si="43"/>
        <v>3</v>
      </c>
      <c r="M2765" s="82" t="str">
        <f>"Q"&amp;" "&amp;VLOOKUP(pro[[#This Row],[Period]],Mapping!A:B,2,0)</f>
        <v>Q 1</v>
      </c>
      <c r="N2765"/>
    </row>
    <row r="2766" spans="1:14" ht="11.25" customHeight="1" x14ac:dyDescent="0.2">
      <c r="A2766" s="42" t="s">
        <v>42</v>
      </c>
      <c r="B2766" s="44" t="s">
        <v>35</v>
      </c>
      <c r="C2766" s="44" t="s">
        <v>60</v>
      </c>
      <c r="D2766" s="43">
        <v>2661308.2089999998</v>
      </c>
      <c r="E2766" s="43">
        <v>-1124790.0649999999</v>
      </c>
      <c r="F2766" s="45">
        <v>-47740</v>
      </c>
      <c r="G2766" s="45">
        <v>-61510</v>
      </c>
      <c r="H2766" s="45">
        <v>-61710</v>
      </c>
      <c r="I2766" s="55">
        <f>pro[[#This Row],[Admin expenses 3]]+pro[[#This Row],[Admin expenses 2]]+pro[[#This Row],[Admin expenses 1]]+pro[[#This Row],[COGS]]</f>
        <v>-1295750.0649999999</v>
      </c>
      <c r="J2766" s="55">
        <f>pro[[#This Row],[Revenue]]+pro[[#This Row],[AdminExp]]</f>
        <v>1365558.1439999999</v>
      </c>
      <c r="K2766" s="83">
        <f>pro[[#This Row],[Profit]]/pro[[#This Row],[Revenue]]</f>
        <v>0.51311536911882716</v>
      </c>
      <c r="L2766" s="56">
        <f t="shared" si="43"/>
        <v>3</v>
      </c>
      <c r="M2766" s="82" t="str">
        <f>"Q"&amp;" "&amp;VLOOKUP(pro[[#This Row],[Period]],Mapping!A:B,2,0)</f>
        <v>Q 1</v>
      </c>
      <c r="N2766"/>
    </row>
    <row r="2767" spans="1:14" ht="11.25" customHeight="1" x14ac:dyDescent="0.2">
      <c r="A2767" s="42" t="s">
        <v>42</v>
      </c>
      <c r="B2767" s="44" t="s">
        <v>35</v>
      </c>
      <c r="C2767" s="44" t="s">
        <v>57</v>
      </c>
      <c r="D2767" s="43">
        <v>14038063.654999997</v>
      </c>
      <c r="E2767" s="43">
        <v>-241719.821</v>
      </c>
      <c r="F2767" s="45">
        <v>-46520</v>
      </c>
      <c r="G2767" s="45">
        <v>-32000</v>
      </c>
      <c r="H2767" s="45">
        <v>-103120</v>
      </c>
      <c r="I2767" s="55">
        <f>pro[[#This Row],[Admin expenses 3]]+pro[[#This Row],[Admin expenses 2]]+pro[[#This Row],[Admin expenses 1]]+pro[[#This Row],[COGS]]</f>
        <v>-423359.821</v>
      </c>
      <c r="J2767" s="55">
        <f>pro[[#This Row],[Revenue]]+pro[[#This Row],[AdminExp]]</f>
        <v>13614703.833999997</v>
      </c>
      <c r="K2767" s="83">
        <f>pro[[#This Row],[Profit]]/pro[[#This Row],[Revenue]]</f>
        <v>0.96984200731635728</v>
      </c>
      <c r="L2767" s="56">
        <f t="shared" si="43"/>
        <v>3</v>
      </c>
      <c r="M2767" s="82" t="str">
        <f>"Q"&amp;" "&amp;VLOOKUP(pro[[#This Row],[Period]],Mapping!A:B,2,0)</f>
        <v>Q 1</v>
      </c>
      <c r="N2767"/>
    </row>
    <row r="2768" spans="1:14" ht="11.25" customHeight="1" x14ac:dyDescent="0.2">
      <c r="A2768" s="42" t="s">
        <v>42</v>
      </c>
      <c r="B2768" s="44" t="s">
        <v>35</v>
      </c>
      <c r="C2768" s="44" t="s">
        <v>57</v>
      </c>
      <c r="D2768" s="43">
        <v>6583076.3949999996</v>
      </c>
      <c r="E2768" s="43">
        <v>-336237.13899999997</v>
      </c>
      <c r="F2768" s="45">
        <v>-49820</v>
      </c>
      <c r="G2768" s="45">
        <v>-89640</v>
      </c>
      <c r="H2768" s="45">
        <v>-96220</v>
      </c>
      <c r="I2768" s="55">
        <f>pro[[#This Row],[Admin expenses 3]]+pro[[#This Row],[Admin expenses 2]]+pro[[#This Row],[Admin expenses 1]]+pro[[#This Row],[COGS]]</f>
        <v>-571917.13899999997</v>
      </c>
      <c r="J2768" s="55">
        <f>pro[[#This Row],[Revenue]]+pro[[#This Row],[AdminExp]]</f>
        <v>6011159.2559999991</v>
      </c>
      <c r="K2768" s="83">
        <f>pro[[#This Row],[Profit]]/pro[[#This Row],[Revenue]]</f>
        <v>0.913123119847981</v>
      </c>
      <c r="L2768" s="56">
        <f t="shared" si="43"/>
        <v>3</v>
      </c>
      <c r="M2768" s="82" t="str">
        <f>"Q"&amp;" "&amp;VLOOKUP(pro[[#This Row],[Period]],Mapping!A:B,2,0)</f>
        <v>Q 1</v>
      </c>
      <c r="N2768"/>
    </row>
    <row r="2769" spans="1:14" ht="11.25" customHeight="1" x14ac:dyDescent="0.2">
      <c r="A2769" s="42" t="s">
        <v>42</v>
      </c>
      <c r="B2769" s="44" t="s">
        <v>35</v>
      </c>
      <c r="C2769" s="44" t="s">
        <v>58</v>
      </c>
      <c r="D2769" s="43">
        <v>5752943.6579999998</v>
      </c>
      <c r="E2769" s="43">
        <v>-122369.38699999999</v>
      </c>
      <c r="F2769" s="45">
        <v>-67580</v>
      </c>
      <c r="G2769" s="45">
        <v>-81250</v>
      </c>
      <c r="H2769" s="45">
        <v>-61270</v>
      </c>
      <c r="I2769" s="55">
        <f>pro[[#This Row],[Admin expenses 3]]+pro[[#This Row],[Admin expenses 2]]+pro[[#This Row],[Admin expenses 1]]+pro[[#This Row],[COGS]]</f>
        <v>-332469.38699999999</v>
      </c>
      <c r="J2769" s="55">
        <f>pro[[#This Row],[Revenue]]+pro[[#This Row],[AdminExp]]</f>
        <v>5420474.2709999997</v>
      </c>
      <c r="K2769" s="83">
        <f>pro[[#This Row],[Profit]]/pro[[#This Row],[Revenue]]</f>
        <v>0.94220882268894279</v>
      </c>
      <c r="L2769" s="56">
        <f t="shared" si="43"/>
        <v>3</v>
      </c>
      <c r="M2769" s="82" t="str">
        <f>"Q"&amp;" "&amp;VLOOKUP(pro[[#This Row],[Period]],Mapping!A:B,2,0)</f>
        <v>Q 1</v>
      </c>
      <c r="N2769"/>
    </row>
    <row r="2770" spans="1:14" ht="11.25" customHeight="1" x14ac:dyDescent="0.2">
      <c r="A2770" s="42" t="s">
        <v>42</v>
      </c>
      <c r="B2770" s="44" t="s">
        <v>35</v>
      </c>
      <c r="C2770" s="44" t="s">
        <v>59</v>
      </c>
      <c r="D2770" s="43">
        <v>13050152.310999999</v>
      </c>
      <c r="E2770" s="43">
        <v>-182050.274</v>
      </c>
      <c r="F2770" s="45">
        <v>-15840</v>
      </c>
      <c r="G2770" s="45">
        <v>-73450</v>
      </c>
      <c r="H2770" s="45">
        <v>-72610</v>
      </c>
      <c r="I2770" s="55">
        <f>pro[[#This Row],[Admin expenses 3]]+pro[[#This Row],[Admin expenses 2]]+pro[[#This Row],[Admin expenses 1]]+pro[[#This Row],[COGS]]</f>
        <v>-343950.27399999998</v>
      </c>
      <c r="J2770" s="55">
        <f>pro[[#This Row],[Revenue]]+pro[[#This Row],[AdminExp]]</f>
        <v>12706202.036999999</v>
      </c>
      <c r="K2770" s="83">
        <f>pro[[#This Row],[Profit]]/pro[[#This Row],[Revenue]]</f>
        <v>0.97364396477502535</v>
      </c>
      <c r="L2770" s="56">
        <f t="shared" si="43"/>
        <v>3</v>
      </c>
      <c r="M2770" s="82" t="str">
        <f>"Q"&amp;" "&amp;VLOOKUP(pro[[#This Row],[Period]],Mapping!A:B,2,0)</f>
        <v>Q 1</v>
      </c>
      <c r="N2770"/>
    </row>
    <row r="2771" spans="1:14" ht="11.25" customHeight="1" x14ac:dyDescent="0.2">
      <c r="A2771" s="42" t="s">
        <v>42</v>
      </c>
      <c r="B2771" s="44" t="s">
        <v>35</v>
      </c>
      <c r="C2771" s="44" t="s">
        <v>57</v>
      </c>
      <c r="D2771" s="43">
        <v>2683035.6069999998</v>
      </c>
      <c r="E2771" s="43">
        <v>-1380753.99</v>
      </c>
      <c r="F2771" s="45">
        <v>-20280</v>
      </c>
      <c r="G2771" s="45">
        <v>-105080</v>
      </c>
      <c r="H2771" s="45">
        <v>-106710</v>
      </c>
      <c r="I2771" s="55">
        <f>pro[[#This Row],[Admin expenses 3]]+pro[[#This Row],[Admin expenses 2]]+pro[[#This Row],[Admin expenses 1]]+pro[[#This Row],[COGS]]</f>
        <v>-1612823.99</v>
      </c>
      <c r="J2771" s="55">
        <f>pro[[#This Row],[Revenue]]+pro[[#This Row],[AdminExp]]</f>
        <v>1070211.6169999999</v>
      </c>
      <c r="K2771" s="83">
        <f>pro[[#This Row],[Profit]]/pro[[#This Row],[Revenue]]</f>
        <v>0.39888088484842832</v>
      </c>
      <c r="L2771" s="56">
        <f t="shared" si="43"/>
        <v>3</v>
      </c>
      <c r="M2771" s="82" t="str">
        <f>"Q"&amp;" "&amp;VLOOKUP(pro[[#This Row],[Period]],Mapping!A:B,2,0)</f>
        <v>Q 1</v>
      </c>
      <c r="N2771"/>
    </row>
    <row r="2772" spans="1:14" ht="11.25" customHeight="1" x14ac:dyDescent="0.2">
      <c r="A2772" s="42" t="s">
        <v>42</v>
      </c>
      <c r="B2772" s="44" t="s">
        <v>35</v>
      </c>
      <c r="C2772" s="44" t="s">
        <v>58</v>
      </c>
      <c r="D2772" s="43">
        <v>1547222.9079999998</v>
      </c>
      <c r="E2772" s="43">
        <v>-2168944.0499999998</v>
      </c>
      <c r="F2772" s="45">
        <v>-14520</v>
      </c>
      <c r="G2772" s="45">
        <v>-39160</v>
      </c>
      <c r="H2772" s="45">
        <v>-103080</v>
      </c>
      <c r="I2772" s="55">
        <f>pro[[#This Row],[Admin expenses 3]]+pro[[#This Row],[Admin expenses 2]]+pro[[#This Row],[Admin expenses 1]]+pro[[#This Row],[COGS]]</f>
        <v>-2325704.0499999998</v>
      </c>
      <c r="J2772" s="55">
        <f>pro[[#This Row],[Revenue]]+pro[[#This Row],[AdminExp]]</f>
        <v>-778481.14199999999</v>
      </c>
      <c r="K2772" s="83">
        <f>pro[[#This Row],[Profit]]/pro[[#This Row],[Revenue]]</f>
        <v>-0.503147373254895</v>
      </c>
      <c r="L2772" s="56">
        <f t="shared" si="43"/>
        <v>3</v>
      </c>
      <c r="M2772" s="82" t="str">
        <f>"Q"&amp;" "&amp;VLOOKUP(pro[[#This Row],[Period]],Mapping!A:B,2,0)</f>
        <v>Q 1</v>
      </c>
      <c r="N2772"/>
    </row>
    <row r="2773" spans="1:14" ht="11.25" customHeight="1" x14ac:dyDescent="0.2">
      <c r="A2773" s="42" t="s">
        <v>42</v>
      </c>
      <c r="B2773" s="44" t="s">
        <v>35</v>
      </c>
      <c r="C2773" s="44" t="s">
        <v>59</v>
      </c>
      <c r="D2773" s="43">
        <v>2628465.392</v>
      </c>
      <c r="E2773" s="43">
        <v>-1550526.3269999998</v>
      </c>
      <c r="F2773" s="45">
        <v>-44420</v>
      </c>
      <c r="G2773" s="45">
        <v>-49990</v>
      </c>
      <c r="H2773" s="45">
        <v>-90830</v>
      </c>
      <c r="I2773" s="55">
        <f>pro[[#This Row],[Admin expenses 3]]+pro[[#This Row],[Admin expenses 2]]+pro[[#This Row],[Admin expenses 1]]+pro[[#This Row],[COGS]]</f>
        <v>-1735766.3269999998</v>
      </c>
      <c r="J2773" s="55">
        <f>pro[[#This Row],[Revenue]]+pro[[#This Row],[AdminExp]]</f>
        <v>892699.06500000018</v>
      </c>
      <c r="K2773" s="83">
        <f>pro[[#This Row],[Profit]]/pro[[#This Row],[Revenue]]</f>
        <v>0.33962747530061455</v>
      </c>
      <c r="L2773" s="56">
        <f t="shared" si="43"/>
        <v>3</v>
      </c>
      <c r="M2773" s="82" t="str">
        <f>"Q"&amp;" "&amp;VLOOKUP(pro[[#This Row],[Period]],Mapping!A:B,2,0)</f>
        <v>Q 1</v>
      </c>
      <c r="N2773"/>
    </row>
    <row r="2774" spans="1:14" ht="11.25" customHeight="1" x14ac:dyDescent="0.2">
      <c r="A2774" s="42" t="s">
        <v>42</v>
      </c>
      <c r="B2774" s="44" t="s">
        <v>35</v>
      </c>
      <c r="C2774" s="44" t="s">
        <v>57</v>
      </c>
      <c r="D2774" s="43">
        <v>155426.117</v>
      </c>
      <c r="E2774" s="43">
        <v>-82668.46699999999</v>
      </c>
      <c r="F2774" s="45">
        <v>-75340</v>
      </c>
      <c r="G2774" s="45">
        <v>-107250</v>
      </c>
      <c r="H2774" s="45">
        <v>-61020</v>
      </c>
      <c r="I2774" s="55">
        <f>pro[[#This Row],[Admin expenses 3]]+pro[[#This Row],[Admin expenses 2]]+pro[[#This Row],[Admin expenses 1]]+pro[[#This Row],[COGS]]</f>
        <v>-326278.467</v>
      </c>
      <c r="J2774" s="55">
        <f>pro[[#This Row],[Revenue]]+pro[[#This Row],[AdminExp]]</f>
        <v>-170852.35</v>
      </c>
      <c r="K2774" s="83">
        <f>pro[[#This Row],[Profit]]/pro[[#This Row],[Revenue]]</f>
        <v>-1.0992512281574918</v>
      </c>
      <c r="L2774" s="56">
        <f t="shared" si="43"/>
        <v>3</v>
      </c>
      <c r="M2774" s="82" t="str">
        <f>"Q"&amp;" "&amp;VLOOKUP(pro[[#This Row],[Period]],Mapping!A:B,2,0)</f>
        <v>Q 1</v>
      </c>
      <c r="N2774"/>
    </row>
    <row r="2775" spans="1:14" ht="11.25" customHeight="1" x14ac:dyDescent="0.2">
      <c r="A2775" s="42" t="s">
        <v>42</v>
      </c>
      <c r="B2775" s="44" t="s">
        <v>35</v>
      </c>
      <c r="C2775" s="44" t="s">
        <v>58</v>
      </c>
      <c r="D2775" s="43">
        <v>327028.34499999997</v>
      </c>
      <c r="E2775" s="43">
        <v>-283376.46399999998</v>
      </c>
      <c r="F2775" s="45">
        <v>-101130</v>
      </c>
      <c r="G2775" s="45">
        <v>-105700</v>
      </c>
      <c r="H2775" s="45">
        <v>-92880</v>
      </c>
      <c r="I2775" s="55">
        <f>pro[[#This Row],[Admin expenses 3]]+pro[[#This Row],[Admin expenses 2]]+pro[[#This Row],[Admin expenses 1]]+pro[[#This Row],[COGS]]</f>
        <v>-583086.46399999992</v>
      </c>
      <c r="J2775" s="55">
        <f>pro[[#This Row],[Revenue]]+pro[[#This Row],[AdminExp]]</f>
        <v>-256058.11899999995</v>
      </c>
      <c r="K2775" s="83">
        <f>pro[[#This Row],[Profit]]/pro[[#This Row],[Revenue]]</f>
        <v>-0.78298448105469254</v>
      </c>
      <c r="L2775" s="56">
        <f t="shared" si="43"/>
        <v>3</v>
      </c>
      <c r="M2775" s="82" t="str">
        <f>"Q"&amp;" "&amp;VLOOKUP(pro[[#This Row],[Period]],Mapping!A:B,2,0)</f>
        <v>Q 1</v>
      </c>
      <c r="N2775"/>
    </row>
    <row r="2776" spans="1:14" ht="11.25" customHeight="1" x14ac:dyDescent="0.2">
      <c r="A2776" s="42" t="s">
        <v>42</v>
      </c>
      <c r="B2776" s="44" t="s">
        <v>35</v>
      </c>
      <c r="C2776" s="44" t="s">
        <v>59</v>
      </c>
      <c r="D2776" s="43">
        <v>274074.24800000002</v>
      </c>
      <c r="E2776" s="43">
        <v>-73133.801999999996</v>
      </c>
      <c r="F2776" s="45">
        <v>-61930</v>
      </c>
      <c r="G2776" s="45">
        <v>-33810</v>
      </c>
      <c r="H2776" s="45">
        <v>-104320</v>
      </c>
      <c r="I2776" s="55">
        <f>pro[[#This Row],[Admin expenses 3]]+pro[[#This Row],[Admin expenses 2]]+pro[[#This Row],[Admin expenses 1]]+pro[[#This Row],[COGS]]</f>
        <v>-273193.80200000003</v>
      </c>
      <c r="J2776" s="55">
        <f>pro[[#This Row],[Revenue]]+pro[[#This Row],[AdminExp]]</f>
        <v>880.44599999999627</v>
      </c>
      <c r="K2776" s="83">
        <f>pro[[#This Row],[Profit]]/pro[[#This Row],[Revenue]]</f>
        <v>3.212436069513529E-3</v>
      </c>
      <c r="L2776" s="56">
        <f t="shared" si="43"/>
        <v>3</v>
      </c>
      <c r="M2776" s="82" t="str">
        <f>"Q"&amp;" "&amp;VLOOKUP(pro[[#This Row],[Period]],Mapping!A:B,2,0)</f>
        <v>Q 1</v>
      </c>
      <c r="N2776"/>
    </row>
    <row r="2777" spans="1:14" ht="11.25" customHeight="1" x14ac:dyDescent="0.2">
      <c r="A2777" s="42" t="s">
        <v>42</v>
      </c>
      <c r="B2777" s="44" t="s">
        <v>35</v>
      </c>
      <c r="C2777" s="44" t="s">
        <v>57</v>
      </c>
      <c r="D2777" s="43">
        <v>561072.47</v>
      </c>
      <c r="E2777" s="43">
        <v>-136192.71399999998</v>
      </c>
      <c r="F2777" s="45">
        <v>-97430</v>
      </c>
      <c r="G2777" s="45">
        <v>-18510</v>
      </c>
      <c r="H2777" s="45">
        <v>-107160</v>
      </c>
      <c r="I2777" s="55">
        <f>pro[[#This Row],[Admin expenses 3]]+pro[[#This Row],[Admin expenses 2]]+pro[[#This Row],[Admin expenses 1]]+pro[[#This Row],[COGS]]</f>
        <v>-359292.71399999998</v>
      </c>
      <c r="J2777" s="55">
        <f>pro[[#This Row],[Revenue]]+pro[[#This Row],[AdminExp]]</f>
        <v>201779.75599999999</v>
      </c>
      <c r="K2777" s="83">
        <f>pro[[#This Row],[Profit]]/pro[[#This Row],[Revenue]]</f>
        <v>0.35963225214026273</v>
      </c>
      <c r="L2777" s="56">
        <f t="shared" si="43"/>
        <v>3</v>
      </c>
      <c r="M2777" s="82" t="str">
        <f>"Q"&amp;" "&amp;VLOOKUP(pro[[#This Row],[Period]],Mapping!A:B,2,0)</f>
        <v>Q 1</v>
      </c>
      <c r="N2777"/>
    </row>
    <row r="2778" spans="1:14" ht="11.25" customHeight="1" x14ac:dyDescent="0.2">
      <c r="A2778" s="42" t="s">
        <v>42</v>
      </c>
      <c r="B2778" s="44" t="s">
        <v>35</v>
      </c>
      <c r="C2778" s="44" t="s">
        <v>57</v>
      </c>
      <c r="D2778" s="43">
        <v>589727.97100000002</v>
      </c>
      <c r="E2778" s="43">
        <v>-135208.77300000002</v>
      </c>
      <c r="F2778" s="45">
        <v>-91800</v>
      </c>
      <c r="G2778" s="45">
        <v>-30900</v>
      </c>
      <c r="H2778" s="45">
        <v>-15520</v>
      </c>
      <c r="I2778" s="55">
        <f>pro[[#This Row],[Admin expenses 3]]+pro[[#This Row],[Admin expenses 2]]+pro[[#This Row],[Admin expenses 1]]+pro[[#This Row],[COGS]]</f>
        <v>-273428.77300000004</v>
      </c>
      <c r="J2778" s="55">
        <f>pro[[#This Row],[Revenue]]+pro[[#This Row],[AdminExp]]</f>
        <v>316299.19799999997</v>
      </c>
      <c r="K2778" s="83">
        <f>pro[[#This Row],[Profit]]/pro[[#This Row],[Revenue]]</f>
        <v>0.53634762730289409</v>
      </c>
      <c r="L2778" s="56">
        <f t="shared" si="43"/>
        <v>3</v>
      </c>
      <c r="M2778" s="82" t="str">
        <f>"Q"&amp;" "&amp;VLOOKUP(pro[[#This Row],[Period]],Mapping!A:B,2,0)</f>
        <v>Q 1</v>
      </c>
      <c r="N2778"/>
    </row>
    <row r="2779" spans="1:14" ht="11.25" customHeight="1" x14ac:dyDescent="0.2">
      <c r="A2779" s="42" t="s">
        <v>42</v>
      </c>
      <c r="B2779" s="44" t="s">
        <v>35</v>
      </c>
      <c r="C2779" s="44" t="s">
        <v>57</v>
      </c>
      <c r="D2779" s="43">
        <v>2216109.4899999998</v>
      </c>
      <c r="E2779" s="43">
        <v>-332797.50699999998</v>
      </c>
      <c r="F2779" s="45">
        <v>-15930</v>
      </c>
      <c r="G2779" s="45">
        <v>-104320</v>
      </c>
      <c r="H2779" s="45">
        <v>-31730</v>
      </c>
      <c r="I2779" s="55">
        <f>pro[[#This Row],[Admin expenses 3]]+pro[[#This Row],[Admin expenses 2]]+pro[[#This Row],[Admin expenses 1]]+pro[[#This Row],[COGS]]</f>
        <v>-484777.50699999998</v>
      </c>
      <c r="J2779" s="55">
        <f>pro[[#This Row],[Revenue]]+pro[[#This Row],[AdminExp]]</f>
        <v>1731331.9829999998</v>
      </c>
      <c r="K2779" s="83">
        <f>pro[[#This Row],[Profit]]/pro[[#This Row],[Revenue]]</f>
        <v>0.78124839535793877</v>
      </c>
      <c r="L2779" s="56">
        <f t="shared" si="43"/>
        <v>3</v>
      </c>
      <c r="M2779" s="82" t="str">
        <f>"Q"&amp;" "&amp;VLOOKUP(pro[[#This Row],[Period]],Mapping!A:B,2,0)</f>
        <v>Q 1</v>
      </c>
      <c r="N2779"/>
    </row>
    <row r="2780" spans="1:14" ht="11.25" customHeight="1" x14ac:dyDescent="0.2">
      <c r="A2780" s="42" t="s">
        <v>42</v>
      </c>
      <c r="B2780" s="44" t="s">
        <v>35</v>
      </c>
      <c r="C2780" s="44" t="s">
        <v>57</v>
      </c>
      <c r="D2780" s="43">
        <v>257637.00199999998</v>
      </c>
      <c r="E2780" s="43">
        <v>-84863.582999999999</v>
      </c>
      <c r="F2780" s="45">
        <v>-23470</v>
      </c>
      <c r="G2780" s="45">
        <v>-12500</v>
      </c>
      <c r="H2780" s="45">
        <v>-21560</v>
      </c>
      <c r="I2780" s="55">
        <f>pro[[#This Row],[Admin expenses 3]]+pro[[#This Row],[Admin expenses 2]]+pro[[#This Row],[Admin expenses 1]]+pro[[#This Row],[COGS]]</f>
        <v>-142393.58299999998</v>
      </c>
      <c r="J2780" s="55">
        <f>pro[[#This Row],[Revenue]]+pro[[#This Row],[AdminExp]]</f>
        <v>115243.41899999999</v>
      </c>
      <c r="K2780" s="83">
        <f>pro[[#This Row],[Profit]]/pro[[#This Row],[Revenue]]</f>
        <v>0.44730926887590472</v>
      </c>
      <c r="L2780" s="56">
        <f t="shared" si="43"/>
        <v>3</v>
      </c>
      <c r="M2780" s="82" t="str">
        <f>"Q"&amp;" "&amp;VLOOKUP(pro[[#This Row],[Period]],Mapping!A:B,2,0)</f>
        <v>Q 1</v>
      </c>
      <c r="N2780"/>
    </row>
    <row r="2781" spans="1:14" ht="11.25" customHeight="1" x14ac:dyDescent="0.2">
      <c r="A2781" s="42" t="s">
        <v>42</v>
      </c>
      <c r="B2781" s="44" t="s">
        <v>35</v>
      </c>
      <c r="C2781" s="44" t="s">
        <v>57</v>
      </c>
      <c r="D2781" s="43">
        <v>2944.473</v>
      </c>
      <c r="E2781" s="43">
        <v>-2511.6</v>
      </c>
      <c r="F2781" s="45">
        <v>-79140</v>
      </c>
      <c r="G2781" s="45">
        <v>-14360</v>
      </c>
      <c r="H2781" s="45">
        <v>-96150</v>
      </c>
      <c r="I2781" s="55">
        <f>pro[[#This Row],[Admin expenses 3]]+pro[[#This Row],[Admin expenses 2]]+pro[[#This Row],[Admin expenses 1]]+pro[[#This Row],[COGS]]</f>
        <v>-192161.6</v>
      </c>
      <c r="J2781" s="55">
        <f>pro[[#This Row],[Revenue]]+pro[[#This Row],[AdminExp]]</f>
        <v>-189217.12700000001</v>
      </c>
      <c r="K2781" s="83">
        <f>pro[[#This Row],[Profit]]/pro[[#This Row],[Revenue]]</f>
        <v>-64.261797272381173</v>
      </c>
      <c r="L2781" s="56">
        <f t="shared" si="43"/>
        <v>3</v>
      </c>
      <c r="M2781" s="82" t="str">
        <f>"Q"&amp;" "&amp;VLOOKUP(pro[[#This Row],[Period]],Mapping!A:B,2,0)</f>
        <v>Q 1</v>
      </c>
      <c r="N2781"/>
    </row>
    <row r="2782" spans="1:14" ht="11.25" customHeight="1" x14ac:dyDescent="0.2">
      <c r="A2782" s="42" t="s">
        <v>42</v>
      </c>
      <c r="B2782" s="44" t="s">
        <v>35</v>
      </c>
      <c r="C2782" s="44" t="s">
        <v>57</v>
      </c>
      <c r="D2782" s="43">
        <v>256.78099999999995</v>
      </c>
      <c r="E2782" s="43">
        <v>-305.92099999999994</v>
      </c>
      <c r="F2782" s="45">
        <v>-73210</v>
      </c>
      <c r="G2782" s="45">
        <v>-13410</v>
      </c>
      <c r="H2782" s="45">
        <v>-106610</v>
      </c>
      <c r="I2782" s="55">
        <f>pro[[#This Row],[Admin expenses 3]]+pro[[#This Row],[Admin expenses 2]]+pro[[#This Row],[Admin expenses 1]]+pro[[#This Row],[COGS]]</f>
        <v>-193535.921</v>
      </c>
      <c r="J2782" s="55">
        <f>pro[[#This Row],[Revenue]]+pro[[#This Row],[AdminExp]]</f>
        <v>-193279.14</v>
      </c>
      <c r="K2782" s="83">
        <f>pro[[#This Row],[Profit]]/pro[[#This Row],[Revenue]]</f>
        <v>-752.7003166122106</v>
      </c>
      <c r="L2782" s="56">
        <f t="shared" si="43"/>
        <v>3</v>
      </c>
      <c r="M2782" s="82" t="str">
        <f>"Q"&amp;" "&amp;VLOOKUP(pro[[#This Row],[Period]],Mapping!A:B,2,0)</f>
        <v>Q 1</v>
      </c>
      <c r="N2782"/>
    </row>
    <row r="2783" spans="1:14" ht="11.25" customHeight="1" x14ac:dyDescent="0.2">
      <c r="A2783" s="42" t="s">
        <v>42</v>
      </c>
      <c r="B2783" s="44" t="s">
        <v>35</v>
      </c>
      <c r="C2783" s="44" t="s">
        <v>57</v>
      </c>
      <c r="D2783" s="43">
        <v>1609348.7829999998</v>
      </c>
      <c r="E2783" s="43">
        <v>-272758.87799999997</v>
      </c>
      <c r="F2783" s="45">
        <v>-42300</v>
      </c>
      <c r="G2783" s="45">
        <v>-107800</v>
      </c>
      <c r="H2783" s="45">
        <v>-35330</v>
      </c>
      <c r="I2783" s="55">
        <f>pro[[#This Row],[Admin expenses 3]]+pro[[#This Row],[Admin expenses 2]]+pro[[#This Row],[Admin expenses 1]]+pro[[#This Row],[COGS]]</f>
        <v>-458188.87799999997</v>
      </c>
      <c r="J2783" s="55">
        <f>pro[[#This Row],[Revenue]]+pro[[#This Row],[AdminExp]]</f>
        <v>1151159.9049999998</v>
      </c>
      <c r="K2783" s="83">
        <f>pro[[#This Row],[Profit]]/pro[[#This Row],[Revenue]]</f>
        <v>0.7152954767543388</v>
      </c>
      <c r="L2783" s="56">
        <f t="shared" si="43"/>
        <v>3</v>
      </c>
      <c r="M2783" s="82" t="str">
        <f>"Q"&amp;" "&amp;VLOOKUP(pro[[#This Row],[Period]],Mapping!A:B,2,0)</f>
        <v>Q 1</v>
      </c>
      <c r="N2783"/>
    </row>
    <row r="2784" spans="1:14" ht="11.25" customHeight="1" x14ac:dyDescent="0.2">
      <c r="A2784" s="42" t="s">
        <v>42</v>
      </c>
      <c r="B2784" s="44" t="s">
        <v>35</v>
      </c>
      <c r="C2784" s="44" t="s">
        <v>57</v>
      </c>
      <c r="D2784" s="43">
        <v>1903087.284</v>
      </c>
      <c r="E2784" s="43">
        <v>-315507.36</v>
      </c>
      <c r="F2784" s="45">
        <v>-65200</v>
      </c>
      <c r="G2784" s="45">
        <v>-14200</v>
      </c>
      <c r="H2784" s="45">
        <v>-16960</v>
      </c>
      <c r="I2784" s="55">
        <f>pro[[#This Row],[Admin expenses 3]]+pro[[#This Row],[Admin expenses 2]]+pro[[#This Row],[Admin expenses 1]]+pro[[#This Row],[COGS]]</f>
        <v>-411867.36</v>
      </c>
      <c r="J2784" s="55">
        <f>pro[[#This Row],[Revenue]]+pro[[#This Row],[AdminExp]]</f>
        <v>1491219.9240000001</v>
      </c>
      <c r="K2784" s="83">
        <f>pro[[#This Row],[Profit]]/pro[[#This Row],[Revenue]]</f>
        <v>0.78357936419273566</v>
      </c>
      <c r="L2784" s="56">
        <f t="shared" si="43"/>
        <v>3</v>
      </c>
      <c r="M2784" s="82" t="str">
        <f>"Q"&amp;" "&amp;VLOOKUP(pro[[#This Row],[Period]],Mapping!A:B,2,0)</f>
        <v>Q 1</v>
      </c>
      <c r="N2784"/>
    </row>
    <row r="2785" spans="1:14" ht="11.25" customHeight="1" x14ac:dyDescent="0.2">
      <c r="A2785" s="42" t="s">
        <v>42</v>
      </c>
      <c r="B2785" s="44" t="s">
        <v>35</v>
      </c>
      <c r="C2785" s="44" t="s">
        <v>57</v>
      </c>
      <c r="D2785" s="43">
        <v>1686475.0069999998</v>
      </c>
      <c r="E2785" s="43">
        <v>-339045.11199999996</v>
      </c>
      <c r="F2785" s="45">
        <v>-94580</v>
      </c>
      <c r="G2785" s="45">
        <v>-31560</v>
      </c>
      <c r="H2785" s="45">
        <v>-107080</v>
      </c>
      <c r="I2785" s="55">
        <f>pro[[#This Row],[Admin expenses 3]]+pro[[#This Row],[Admin expenses 2]]+pro[[#This Row],[Admin expenses 1]]+pro[[#This Row],[COGS]]</f>
        <v>-572265.11199999996</v>
      </c>
      <c r="J2785" s="55">
        <f>pro[[#This Row],[Revenue]]+pro[[#This Row],[AdminExp]]</f>
        <v>1114209.8949999998</v>
      </c>
      <c r="K2785" s="83">
        <f>pro[[#This Row],[Profit]]/pro[[#This Row],[Revenue]]</f>
        <v>0.66067382580547185</v>
      </c>
      <c r="L2785" s="56">
        <f t="shared" si="43"/>
        <v>3</v>
      </c>
      <c r="M2785" s="82" t="str">
        <f>"Q"&amp;" "&amp;VLOOKUP(pro[[#This Row],[Period]],Mapping!A:B,2,0)</f>
        <v>Q 1</v>
      </c>
      <c r="N2785"/>
    </row>
    <row r="2786" spans="1:14" ht="11.25" customHeight="1" x14ac:dyDescent="0.2">
      <c r="A2786" s="42" t="s">
        <v>42</v>
      </c>
      <c r="B2786" s="44" t="s">
        <v>35</v>
      </c>
      <c r="C2786" s="44" t="s">
        <v>57</v>
      </c>
      <c r="D2786" s="43">
        <v>98159.873000000007</v>
      </c>
      <c r="E2786" s="43">
        <v>-101687.70499999999</v>
      </c>
      <c r="F2786" s="45">
        <v>-59740</v>
      </c>
      <c r="G2786" s="45">
        <v>-81350</v>
      </c>
      <c r="H2786" s="45">
        <v>-27260</v>
      </c>
      <c r="I2786" s="55">
        <f>pro[[#This Row],[Admin expenses 3]]+pro[[#This Row],[Admin expenses 2]]+pro[[#This Row],[Admin expenses 1]]+pro[[#This Row],[COGS]]</f>
        <v>-270037.70499999996</v>
      </c>
      <c r="J2786" s="55">
        <f>pro[[#This Row],[Revenue]]+pro[[#This Row],[AdminExp]]</f>
        <v>-171877.83199999994</v>
      </c>
      <c r="K2786" s="83">
        <f>pro[[#This Row],[Profit]]/pro[[#This Row],[Revenue]]</f>
        <v>-1.7509989239696746</v>
      </c>
      <c r="L2786" s="56">
        <f t="shared" si="43"/>
        <v>3</v>
      </c>
      <c r="M2786" s="82" t="str">
        <f>"Q"&amp;" "&amp;VLOOKUP(pro[[#This Row],[Period]],Mapping!A:B,2,0)</f>
        <v>Q 1</v>
      </c>
      <c r="N2786"/>
    </row>
    <row r="2787" spans="1:14" ht="11.25" customHeight="1" x14ac:dyDescent="0.2">
      <c r="A2787" s="42" t="s">
        <v>42</v>
      </c>
      <c r="B2787" s="44" t="s">
        <v>35</v>
      </c>
      <c r="C2787" s="44" t="s">
        <v>57</v>
      </c>
      <c r="D2787" s="43">
        <v>819723.674</v>
      </c>
      <c r="E2787" s="43">
        <v>-116937.49199999998</v>
      </c>
      <c r="F2787" s="45">
        <v>-14110</v>
      </c>
      <c r="G2787" s="45">
        <v>-87440</v>
      </c>
      <c r="H2787" s="45">
        <v>-50980</v>
      </c>
      <c r="I2787" s="55">
        <f>pro[[#This Row],[Admin expenses 3]]+pro[[#This Row],[Admin expenses 2]]+pro[[#This Row],[Admin expenses 1]]+pro[[#This Row],[COGS]]</f>
        <v>-269467.49199999997</v>
      </c>
      <c r="J2787" s="55">
        <f>pro[[#This Row],[Revenue]]+pro[[#This Row],[AdminExp]]</f>
        <v>550256.18200000003</v>
      </c>
      <c r="K2787" s="83">
        <f>pro[[#This Row],[Profit]]/pro[[#This Row],[Revenue]]</f>
        <v>0.67127033103108846</v>
      </c>
      <c r="L2787" s="56">
        <f t="shared" si="43"/>
        <v>3</v>
      </c>
      <c r="M2787" s="82" t="str">
        <f>"Q"&amp;" "&amp;VLOOKUP(pro[[#This Row],[Period]],Mapping!A:B,2,0)</f>
        <v>Q 1</v>
      </c>
      <c r="N2787"/>
    </row>
    <row r="2788" spans="1:14" ht="11.25" customHeight="1" x14ac:dyDescent="0.2">
      <c r="A2788" s="42" t="s">
        <v>42</v>
      </c>
      <c r="B2788" s="44" t="s">
        <v>35</v>
      </c>
      <c r="C2788" s="44" t="s">
        <v>57</v>
      </c>
      <c r="D2788" s="43">
        <v>1483340.1659999997</v>
      </c>
      <c r="E2788" s="43">
        <v>-1374894.1709999999</v>
      </c>
      <c r="F2788" s="45">
        <v>-42110</v>
      </c>
      <c r="G2788" s="45">
        <v>-59430</v>
      </c>
      <c r="H2788" s="45">
        <v>-56380</v>
      </c>
      <c r="I2788" s="55">
        <f>pro[[#This Row],[Admin expenses 3]]+pro[[#This Row],[Admin expenses 2]]+pro[[#This Row],[Admin expenses 1]]+pro[[#This Row],[COGS]]</f>
        <v>-1532814.1709999999</v>
      </c>
      <c r="J2788" s="55">
        <f>pro[[#This Row],[Revenue]]+pro[[#This Row],[AdminExp]]</f>
        <v>-49474.005000000121</v>
      </c>
      <c r="K2788" s="83">
        <f>pro[[#This Row],[Profit]]/pro[[#This Row],[Revenue]]</f>
        <v>-3.335310816359309E-2</v>
      </c>
      <c r="L2788" s="56">
        <f t="shared" si="43"/>
        <v>3</v>
      </c>
      <c r="M2788" s="82" t="str">
        <f>"Q"&amp;" "&amp;VLOOKUP(pro[[#This Row],[Period]],Mapping!A:B,2,0)</f>
        <v>Q 1</v>
      </c>
      <c r="N2788"/>
    </row>
    <row r="2789" spans="1:14" ht="11.25" customHeight="1" x14ac:dyDescent="0.2">
      <c r="A2789" s="42" t="s">
        <v>42</v>
      </c>
      <c r="B2789" s="44" t="s">
        <v>35</v>
      </c>
      <c r="C2789" s="44" t="s">
        <v>57</v>
      </c>
      <c r="D2789" s="43">
        <v>3886279.0819999995</v>
      </c>
      <c r="E2789" s="43">
        <v>-43580.977999999996</v>
      </c>
      <c r="F2789" s="45">
        <v>-62770</v>
      </c>
      <c r="G2789" s="45">
        <v>-106610</v>
      </c>
      <c r="H2789" s="45">
        <v>-107640</v>
      </c>
      <c r="I2789" s="55">
        <f>pro[[#This Row],[Admin expenses 3]]+pro[[#This Row],[Admin expenses 2]]+pro[[#This Row],[Admin expenses 1]]+pro[[#This Row],[COGS]]</f>
        <v>-320600.978</v>
      </c>
      <c r="J2789" s="55">
        <f>pro[[#This Row],[Revenue]]+pro[[#This Row],[AdminExp]]</f>
        <v>3565678.1039999994</v>
      </c>
      <c r="K2789" s="83">
        <f>pro[[#This Row],[Profit]]/pro[[#This Row],[Revenue]]</f>
        <v>0.91750438626888087</v>
      </c>
      <c r="L2789" s="56">
        <f t="shared" si="43"/>
        <v>3</v>
      </c>
      <c r="M2789" s="82" t="str">
        <f>"Q"&amp;" "&amp;VLOOKUP(pro[[#This Row],[Period]],Mapping!A:B,2,0)</f>
        <v>Q 1</v>
      </c>
      <c r="N2789"/>
    </row>
    <row r="2790" spans="1:14" ht="11.25" customHeight="1" x14ac:dyDescent="0.2">
      <c r="A2790" s="42" t="s">
        <v>42</v>
      </c>
      <c r="B2790" s="44" t="s">
        <v>35</v>
      </c>
      <c r="C2790" s="44" t="s">
        <v>57</v>
      </c>
      <c r="D2790" s="43">
        <v>2564181.102</v>
      </c>
      <c r="E2790" s="43">
        <v>-28620.346999999998</v>
      </c>
      <c r="F2790" s="45">
        <v>-93010</v>
      </c>
      <c r="G2790" s="45">
        <v>-62560</v>
      </c>
      <c r="H2790" s="45">
        <v>-47060</v>
      </c>
      <c r="I2790" s="55">
        <f>pro[[#This Row],[Admin expenses 3]]+pro[[#This Row],[Admin expenses 2]]+pro[[#This Row],[Admin expenses 1]]+pro[[#This Row],[COGS]]</f>
        <v>-231250.34700000001</v>
      </c>
      <c r="J2790" s="55">
        <f>pro[[#This Row],[Revenue]]+pro[[#This Row],[AdminExp]]</f>
        <v>2332930.7549999999</v>
      </c>
      <c r="K2790" s="83">
        <f>pro[[#This Row],[Profit]]/pro[[#This Row],[Revenue]]</f>
        <v>0.90981512701281886</v>
      </c>
      <c r="L2790" s="56">
        <f t="shared" si="43"/>
        <v>3</v>
      </c>
      <c r="M2790" s="82" t="str">
        <f>"Q"&amp;" "&amp;VLOOKUP(pro[[#This Row],[Period]],Mapping!A:B,2,0)</f>
        <v>Q 1</v>
      </c>
      <c r="N2790"/>
    </row>
    <row r="2791" spans="1:14" ht="11.25" customHeight="1" x14ac:dyDescent="0.2">
      <c r="A2791" s="42" t="s">
        <v>42</v>
      </c>
      <c r="B2791" s="44" t="s">
        <v>35</v>
      </c>
      <c r="C2791" s="44" t="s">
        <v>57</v>
      </c>
      <c r="D2791" s="43">
        <v>196250.41799999998</v>
      </c>
      <c r="E2791" s="43">
        <v>-49146.047999999995</v>
      </c>
      <c r="F2791" s="45">
        <v>-104840</v>
      </c>
      <c r="G2791" s="45">
        <v>-104610</v>
      </c>
      <c r="H2791" s="45">
        <v>-73580</v>
      </c>
      <c r="I2791" s="55">
        <f>pro[[#This Row],[Admin expenses 3]]+pro[[#This Row],[Admin expenses 2]]+pro[[#This Row],[Admin expenses 1]]+pro[[#This Row],[COGS]]</f>
        <v>-332176.04800000001</v>
      </c>
      <c r="J2791" s="55">
        <f>pro[[#This Row],[Revenue]]+pro[[#This Row],[AdminExp]]</f>
        <v>-135925.63000000003</v>
      </c>
      <c r="K2791" s="83">
        <f>pro[[#This Row],[Profit]]/pro[[#This Row],[Revenue]]</f>
        <v>-0.69261319993723558</v>
      </c>
      <c r="L2791" s="56">
        <f t="shared" si="43"/>
        <v>3</v>
      </c>
      <c r="M2791" s="82" t="str">
        <f>"Q"&amp;" "&amp;VLOOKUP(pro[[#This Row],[Period]],Mapping!A:B,2,0)</f>
        <v>Q 1</v>
      </c>
      <c r="N2791"/>
    </row>
    <row r="2792" spans="1:14" ht="11.25" customHeight="1" x14ac:dyDescent="0.2">
      <c r="A2792" s="42" t="s">
        <v>42</v>
      </c>
      <c r="B2792" s="44" t="s">
        <v>35</v>
      </c>
      <c r="C2792" s="44" t="s">
        <v>57</v>
      </c>
      <c r="D2792" s="43">
        <v>574932.84100000001</v>
      </c>
      <c r="E2792" s="43">
        <v>-206066.49</v>
      </c>
      <c r="F2792" s="45">
        <v>-52560</v>
      </c>
      <c r="G2792" s="45">
        <v>-80580</v>
      </c>
      <c r="H2792" s="45">
        <v>-48210</v>
      </c>
      <c r="I2792" s="55">
        <f>pro[[#This Row],[Admin expenses 3]]+pro[[#This Row],[Admin expenses 2]]+pro[[#This Row],[Admin expenses 1]]+pro[[#This Row],[COGS]]</f>
        <v>-387416.49</v>
      </c>
      <c r="J2792" s="55">
        <f>pro[[#This Row],[Revenue]]+pro[[#This Row],[AdminExp]]</f>
        <v>187516.35100000002</v>
      </c>
      <c r="K2792" s="83">
        <f>pro[[#This Row],[Profit]]/pro[[#This Row],[Revenue]]</f>
        <v>0.32615348720356019</v>
      </c>
      <c r="L2792" s="56">
        <f t="shared" si="43"/>
        <v>3</v>
      </c>
      <c r="M2792" s="82" t="str">
        <f>"Q"&amp;" "&amp;VLOOKUP(pro[[#This Row],[Period]],Mapping!A:B,2,0)</f>
        <v>Q 1</v>
      </c>
      <c r="N2792"/>
    </row>
    <row r="2793" spans="1:14" ht="11.25" customHeight="1" x14ac:dyDescent="0.2">
      <c r="A2793" s="42" t="s">
        <v>42</v>
      </c>
      <c r="B2793" s="44" t="s">
        <v>35</v>
      </c>
      <c r="C2793" s="44" t="s">
        <v>57</v>
      </c>
      <c r="D2793" s="43">
        <v>6695805.4449999994</v>
      </c>
      <c r="E2793" s="43">
        <v>-2766096.6059999997</v>
      </c>
      <c r="F2793" s="45">
        <v>-61000</v>
      </c>
      <c r="G2793" s="45">
        <v>-46370</v>
      </c>
      <c r="H2793" s="45">
        <v>-106470</v>
      </c>
      <c r="I2793" s="55">
        <f>pro[[#This Row],[Admin expenses 3]]+pro[[#This Row],[Admin expenses 2]]+pro[[#This Row],[Admin expenses 1]]+pro[[#This Row],[COGS]]</f>
        <v>-2979936.6059999997</v>
      </c>
      <c r="J2793" s="55">
        <f>pro[[#This Row],[Revenue]]+pro[[#This Row],[AdminExp]]</f>
        <v>3715868.8389999997</v>
      </c>
      <c r="K2793" s="83">
        <f>pro[[#This Row],[Profit]]/pro[[#This Row],[Revenue]]</f>
        <v>0.55495472046231176</v>
      </c>
      <c r="L2793" s="56">
        <f t="shared" si="43"/>
        <v>3</v>
      </c>
      <c r="M2793" s="82" t="str">
        <f>"Q"&amp;" "&amp;VLOOKUP(pro[[#This Row],[Period]],Mapping!A:B,2,0)</f>
        <v>Q 1</v>
      </c>
      <c r="N2793"/>
    </row>
    <row r="2794" spans="1:14" ht="11.25" customHeight="1" x14ac:dyDescent="0.2">
      <c r="A2794" s="42" t="s">
        <v>42</v>
      </c>
      <c r="B2794" s="44" t="s">
        <v>35</v>
      </c>
      <c r="C2794" s="44" t="s">
        <v>57</v>
      </c>
      <c r="D2794" s="43">
        <v>7971812.5479999995</v>
      </c>
      <c r="E2794" s="43">
        <v>-6932497.3619999997</v>
      </c>
      <c r="F2794" s="45">
        <v>-98110</v>
      </c>
      <c r="G2794" s="45">
        <v>-26250</v>
      </c>
      <c r="H2794" s="45">
        <v>-40730</v>
      </c>
      <c r="I2794" s="55">
        <f>pro[[#This Row],[Admin expenses 3]]+pro[[#This Row],[Admin expenses 2]]+pro[[#This Row],[Admin expenses 1]]+pro[[#This Row],[COGS]]</f>
        <v>-7097587.3619999997</v>
      </c>
      <c r="J2794" s="55">
        <f>pro[[#This Row],[Revenue]]+pro[[#This Row],[AdminExp]]</f>
        <v>874225.18599999975</v>
      </c>
      <c r="K2794" s="83">
        <f>pro[[#This Row],[Profit]]/pro[[#This Row],[Revenue]]</f>
        <v>0.10966454375790972</v>
      </c>
      <c r="L2794" s="56">
        <f t="shared" si="43"/>
        <v>3</v>
      </c>
      <c r="M2794" s="82" t="str">
        <f>"Q"&amp;" "&amp;VLOOKUP(pro[[#This Row],[Period]],Mapping!A:B,2,0)</f>
        <v>Q 1</v>
      </c>
      <c r="N2794"/>
    </row>
    <row r="2795" spans="1:14" ht="11.25" customHeight="1" x14ac:dyDescent="0.2">
      <c r="A2795" s="42" t="s">
        <v>42</v>
      </c>
      <c r="B2795" s="44" t="s">
        <v>35</v>
      </c>
      <c r="C2795" s="44" t="s">
        <v>57</v>
      </c>
      <c r="D2795" s="43">
        <v>2268403.8859999999</v>
      </c>
      <c r="E2795" s="43">
        <v>-516540.75899999996</v>
      </c>
      <c r="F2795" s="45">
        <v>-62050</v>
      </c>
      <c r="G2795" s="45">
        <v>-37510</v>
      </c>
      <c r="H2795" s="45">
        <v>-46370</v>
      </c>
      <c r="I2795" s="55">
        <f>pro[[#This Row],[Admin expenses 3]]+pro[[#This Row],[Admin expenses 2]]+pro[[#This Row],[Admin expenses 1]]+pro[[#This Row],[COGS]]</f>
        <v>-662470.75899999996</v>
      </c>
      <c r="J2795" s="55">
        <f>pro[[#This Row],[Revenue]]+pro[[#This Row],[AdminExp]]</f>
        <v>1605933.1269999999</v>
      </c>
      <c r="K2795" s="83">
        <f>pro[[#This Row],[Profit]]/pro[[#This Row],[Revenue]]</f>
        <v>0.70795731611614776</v>
      </c>
      <c r="L2795" s="56">
        <f t="shared" si="43"/>
        <v>3</v>
      </c>
      <c r="M2795" s="82" t="str">
        <f>"Q"&amp;" "&amp;VLOOKUP(pro[[#This Row],[Period]],Mapping!A:B,2,0)</f>
        <v>Q 1</v>
      </c>
      <c r="N2795"/>
    </row>
    <row r="2796" spans="1:14" ht="11.25" customHeight="1" x14ac:dyDescent="0.2">
      <c r="A2796" s="42" t="s">
        <v>42</v>
      </c>
      <c r="B2796" s="44" t="s">
        <v>35</v>
      </c>
      <c r="C2796" s="44" t="s">
        <v>57</v>
      </c>
      <c r="D2796" s="43">
        <v>7056684.6910000006</v>
      </c>
      <c r="E2796" s="43">
        <v>-138084.408</v>
      </c>
      <c r="F2796" s="45">
        <v>-101760</v>
      </c>
      <c r="G2796" s="45">
        <v>-33790</v>
      </c>
      <c r="H2796" s="45">
        <v>-87110</v>
      </c>
      <c r="I2796" s="55">
        <f>pro[[#This Row],[Admin expenses 3]]+pro[[#This Row],[Admin expenses 2]]+pro[[#This Row],[Admin expenses 1]]+pro[[#This Row],[COGS]]</f>
        <v>-360744.408</v>
      </c>
      <c r="J2796" s="55">
        <f>pro[[#This Row],[Revenue]]+pro[[#This Row],[AdminExp]]</f>
        <v>6695940.2830000008</v>
      </c>
      <c r="K2796" s="83">
        <f>pro[[#This Row],[Profit]]/pro[[#This Row],[Revenue]]</f>
        <v>0.94887905244511095</v>
      </c>
      <c r="L2796" s="56">
        <f t="shared" si="43"/>
        <v>3</v>
      </c>
      <c r="M2796" s="82" t="str">
        <f>"Q"&amp;" "&amp;VLOOKUP(pro[[#This Row],[Period]],Mapping!A:B,2,0)</f>
        <v>Q 1</v>
      </c>
      <c r="N2796"/>
    </row>
    <row r="2797" spans="1:14" ht="11.25" customHeight="1" x14ac:dyDescent="0.2">
      <c r="A2797" s="42" t="s">
        <v>42</v>
      </c>
      <c r="B2797" s="44" t="s">
        <v>35</v>
      </c>
      <c r="C2797" s="44" t="s">
        <v>57</v>
      </c>
      <c r="D2797" s="43">
        <v>10388201.277999999</v>
      </c>
      <c r="E2797" s="43">
        <v>-253879.85699999999</v>
      </c>
      <c r="F2797" s="45">
        <v>-91790</v>
      </c>
      <c r="G2797" s="45">
        <v>-18450</v>
      </c>
      <c r="H2797" s="45">
        <v>-16440</v>
      </c>
      <c r="I2797" s="55">
        <f>pro[[#This Row],[Admin expenses 3]]+pro[[#This Row],[Admin expenses 2]]+pro[[#This Row],[Admin expenses 1]]+pro[[#This Row],[COGS]]</f>
        <v>-380559.85699999996</v>
      </c>
      <c r="J2797" s="55">
        <f>pro[[#This Row],[Revenue]]+pro[[#This Row],[AdminExp]]</f>
        <v>10007641.420999998</v>
      </c>
      <c r="K2797" s="83">
        <f>pro[[#This Row],[Profit]]/pro[[#This Row],[Revenue]]</f>
        <v>0.96336614522420305</v>
      </c>
      <c r="L2797" s="56">
        <f t="shared" si="43"/>
        <v>3</v>
      </c>
      <c r="M2797" s="82" t="str">
        <f>"Q"&amp;" "&amp;VLOOKUP(pro[[#This Row],[Period]],Mapping!A:B,2,0)</f>
        <v>Q 1</v>
      </c>
      <c r="N2797"/>
    </row>
    <row r="2798" spans="1:14" ht="11.25" customHeight="1" x14ac:dyDescent="0.2">
      <c r="A2798" s="42" t="s">
        <v>42</v>
      </c>
      <c r="B2798" s="44" t="s">
        <v>35</v>
      </c>
      <c r="C2798" s="44" t="s">
        <v>57</v>
      </c>
      <c r="D2798" s="43">
        <v>18294879.75</v>
      </c>
      <c r="E2798" s="43">
        <v>-650921.90099999995</v>
      </c>
      <c r="F2798" s="45">
        <v>-83090</v>
      </c>
      <c r="G2798" s="45">
        <v>-84140</v>
      </c>
      <c r="H2798" s="45">
        <v>-69770</v>
      </c>
      <c r="I2798" s="55">
        <f>pro[[#This Row],[Admin expenses 3]]+pro[[#This Row],[Admin expenses 2]]+pro[[#This Row],[Admin expenses 1]]+pro[[#This Row],[COGS]]</f>
        <v>-887921.90099999995</v>
      </c>
      <c r="J2798" s="55">
        <f>pro[[#This Row],[Revenue]]+pro[[#This Row],[AdminExp]]</f>
        <v>17406957.848999999</v>
      </c>
      <c r="K2798" s="83">
        <f>pro[[#This Row],[Profit]]/pro[[#This Row],[Revenue]]</f>
        <v>0.95146609799389359</v>
      </c>
      <c r="L2798" s="56">
        <f t="shared" si="43"/>
        <v>3</v>
      </c>
      <c r="M2798" s="82" t="str">
        <f>"Q"&amp;" "&amp;VLOOKUP(pro[[#This Row],[Period]],Mapping!A:B,2,0)</f>
        <v>Q 1</v>
      </c>
      <c r="N2798"/>
    </row>
    <row r="2799" spans="1:14" ht="11.25" customHeight="1" x14ac:dyDescent="0.2">
      <c r="A2799" s="42" t="s">
        <v>42</v>
      </c>
      <c r="B2799" s="44" t="s">
        <v>35</v>
      </c>
      <c r="C2799" s="44" t="s">
        <v>57</v>
      </c>
      <c r="D2799" s="43">
        <v>62454367.324999996</v>
      </c>
      <c r="E2799" s="43">
        <v>-2855461.602</v>
      </c>
      <c r="F2799" s="45">
        <v>-100330</v>
      </c>
      <c r="G2799" s="45">
        <v>-95860</v>
      </c>
      <c r="H2799" s="45">
        <v>-36130</v>
      </c>
      <c r="I2799" s="55">
        <f>pro[[#This Row],[Admin expenses 3]]+pro[[#This Row],[Admin expenses 2]]+pro[[#This Row],[Admin expenses 1]]+pro[[#This Row],[COGS]]</f>
        <v>-3087781.602</v>
      </c>
      <c r="J2799" s="55">
        <f>pro[[#This Row],[Revenue]]+pro[[#This Row],[AdminExp]]</f>
        <v>59366585.722999997</v>
      </c>
      <c r="K2799" s="83">
        <f>pro[[#This Row],[Profit]]/pro[[#This Row],[Revenue]]</f>
        <v>0.950559396656253</v>
      </c>
      <c r="L2799" s="56">
        <f t="shared" si="43"/>
        <v>3</v>
      </c>
      <c r="M2799" s="82" t="str">
        <f>"Q"&amp;" "&amp;VLOOKUP(pro[[#This Row],[Period]],Mapping!A:B,2,0)</f>
        <v>Q 1</v>
      </c>
      <c r="N2799"/>
    </row>
    <row r="2800" spans="1:14" ht="11.25" customHeight="1" x14ac:dyDescent="0.2">
      <c r="A2800" s="42" t="s">
        <v>42</v>
      </c>
      <c r="B2800" s="44" t="s">
        <v>35</v>
      </c>
      <c r="C2800" s="44" t="s">
        <v>57</v>
      </c>
      <c r="D2800" s="43">
        <v>2908648.3019999997</v>
      </c>
      <c r="E2800" s="43">
        <v>-73104.031000000003</v>
      </c>
      <c r="F2800" s="45">
        <v>-105740</v>
      </c>
      <c r="G2800" s="45">
        <v>-17600</v>
      </c>
      <c r="H2800" s="45">
        <v>-57110</v>
      </c>
      <c r="I2800" s="55">
        <f>pro[[#This Row],[Admin expenses 3]]+pro[[#This Row],[Admin expenses 2]]+pro[[#This Row],[Admin expenses 1]]+pro[[#This Row],[COGS]]</f>
        <v>-253554.03100000002</v>
      </c>
      <c r="J2800" s="55">
        <f>pro[[#This Row],[Revenue]]+pro[[#This Row],[AdminExp]]</f>
        <v>2655094.2709999997</v>
      </c>
      <c r="K2800" s="83">
        <f>pro[[#This Row],[Profit]]/pro[[#This Row],[Revenue]]</f>
        <v>0.91282753888613655</v>
      </c>
      <c r="L2800" s="56">
        <f t="shared" si="43"/>
        <v>3</v>
      </c>
      <c r="M2800" s="82" t="str">
        <f>"Q"&amp;" "&amp;VLOOKUP(pro[[#This Row],[Period]],Mapping!A:B,2,0)</f>
        <v>Q 1</v>
      </c>
      <c r="N2800"/>
    </row>
    <row r="2801" spans="1:14" ht="11.25" customHeight="1" x14ac:dyDescent="0.2">
      <c r="A2801" s="42" t="s">
        <v>42</v>
      </c>
      <c r="B2801" s="44" t="s">
        <v>35</v>
      </c>
      <c r="C2801" s="44" t="s">
        <v>57</v>
      </c>
      <c r="D2801" s="43">
        <v>5115224.8139999993</v>
      </c>
      <c r="E2801" s="43">
        <v>-227578.141</v>
      </c>
      <c r="F2801" s="45">
        <v>-52380</v>
      </c>
      <c r="G2801" s="45">
        <v>-51190</v>
      </c>
      <c r="H2801" s="45">
        <v>-91520</v>
      </c>
      <c r="I2801" s="55">
        <f>pro[[#This Row],[Admin expenses 3]]+pro[[#This Row],[Admin expenses 2]]+pro[[#This Row],[Admin expenses 1]]+pro[[#This Row],[COGS]]</f>
        <v>-422668.141</v>
      </c>
      <c r="J2801" s="55">
        <f>pro[[#This Row],[Revenue]]+pro[[#This Row],[AdminExp]]</f>
        <v>4692556.6729999995</v>
      </c>
      <c r="K2801" s="83">
        <f>pro[[#This Row],[Profit]]/pro[[#This Row],[Revenue]]</f>
        <v>0.91737056407702988</v>
      </c>
      <c r="L2801" s="56">
        <f t="shared" si="43"/>
        <v>3</v>
      </c>
      <c r="M2801" s="82" t="str">
        <f>"Q"&amp;" "&amp;VLOOKUP(pro[[#This Row],[Period]],Mapping!A:B,2,0)</f>
        <v>Q 1</v>
      </c>
      <c r="N2801"/>
    </row>
    <row r="2802" spans="1:14" ht="11.25" customHeight="1" x14ac:dyDescent="0.2">
      <c r="A2802" s="42" t="s">
        <v>23</v>
      </c>
      <c r="B2802" s="44" t="s">
        <v>25</v>
      </c>
      <c r="C2802" s="44" t="s">
        <v>57</v>
      </c>
      <c r="D2802" s="43">
        <v>266559.40500000003</v>
      </c>
      <c r="E2802" s="43">
        <v>-288168.83199999999</v>
      </c>
      <c r="F2802" s="45">
        <v>-61830</v>
      </c>
      <c r="G2802" s="45">
        <v>-98290</v>
      </c>
      <c r="H2802" s="45">
        <v>-56130</v>
      </c>
      <c r="I2802" s="55">
        <f>pro[[#This Row],[Admin expenses 3]]+pro[[#This Row],[Admin expenses 2]]+pro[[#This Row],[Admin expenses 1]]+pro[[#This Row],[COGS]]</f>
        <v>-504418.83199999999</v>
      </c>
      <c r="J2802" s="55">
        <f>pro[[#This Row],[Revenue]]+pro[[#This Row],[AdminExp]]</f>
        <v>-237859.42699999997</v>
      </c>
      <c r="K2802" s="83">
        <f>pro[[#This Row],[Profit]]/pro[[#This Row],[Revenue]]</f>
        <v>-0.89233177497526284</v>
      </c>
      <c r="L2802" s="56">
        <f t="shared" si="43"/>
        <v>4</v>
      </c>
      <c r="M2802" s="82" t="str">
        <f>"Q"&amp;" "&amp;VLOOKUP(pro[[#This Row],[Period]],Mapping!A:B,2,0)</f>
        <v>Q 2</v>
      </c>
      <c r="N2802"/>
    </row>
    <row r="2803" spans="1:14" ht="11.25" customHeight="1" x14ac:dyDescent="0.2">
      <c r="A2803" s="42" t="s">
        <v>23</v>
      </c>
      <c r="B2803" s="44" t="s">
        <v>25</v>
      </c>
      <c r="C2803" s="44" t="s">
        <v>58</v>
      </c>
      <c r="D2803" s="43">
        <v>1293334.7349999999</v>
      </c>
      <c r="E2803" s="43">
        <v>-1519703.311</v>
      </c>
      <c r="F2803" s="45">
        <v>-36370</v>
      </c>
      <c r="G2803" s="45">
        <v>-67570</v>
      </c>
      <c r="H2803" s="45">
        <v>-55560</v>
      </c>
      <c r="I2803" s="55">
        <f>pro[[#This Row],[Admin expenses 3]]+pro[[#This Row],[Admin expenses 2]]+pro[[#This Row],[Admin expenses 1]]+pro[[#This Row],[COGS]]</f>
        <v>-1679203.311</v>
      </c>
      <c r="J2803" s="55">
        <f>pro[[#This Row],[Revenue]]+pro[[#This Row],[AdminExp]]</f>
        <v>-385868.57600000012</v>
      </c>
      <c r="K2803" s="83">
        <f>pro[[#This Row],[Profit]]/pro[[#This Row],[Revenue]]</f>
        <v>-0.29835166841011207</v>
      </c>
      <c r="L2803" s="56">
        <f t="shared" si="43"/>
        <v>4</v>
      </c>
      <c r="M2803" s="82" t="str">
        <f>"Q"&amp;" "&amp;VLOOKUP(pro[[#This Row],[Period]],Mapping!A:B,2,0)</f>
        <v>Q 2</v>
      </c>
      <c r="N2803"/>
    </row>
    <row r="2804" spans="1:14" ht="11.25" customHeight="1" x14ac:dyDescent="0.2">
      <c r="A2804" s="42" t="s">
        <v>23</v>
      </c>
      <c r="B2804" s="44" t="s">
        <v>25</v>
      </c>
      <c r="C2804" s="44" t="s">
        <v>59</v>
      </c>
      <c r="D2804" s="43">
        <v>1014650.1189999998</v>
      </c>
      <c r="E2804" s="43">
        <v>-1078858.1159999999</v>
      </c>
      <c r="F2804" s="45">
        <v>-42250</v>
      </c>
      <c r="G2804" s="45">
        <v>-90230</v>
      </c>
      <c r="H2804" s="45">
        <v>-38540</v>
      </c>
      <c r="I2804" s="55">
        <f>pro[[#This Row],[Admin expenses 3]]+pro[[#This Row],[Admin expenses 2]]+pro[[#This Row],[Admin expenses 1]]+pro[[#This Row],[COGS]]</f>
        <v>-1249878.1159999999</v>
      </c>
      <c r="J2804" s="55">
        <f>pro[[#This Row],[Revenue]]+pro[[#This Row],[AdminExp]]</f>
        <v>-235227.99700000009</v>
      </c>
      <c r="K2804" s="83">
        <f>pro[[#This Row],[Profit]]/pro[[#This Row],[Revenue]]</f>
        <v>-0.23183163594543482</v>
      </c>
      <c r="L2804" s="56">
        <f t="shared" si="43"/>
        <v>4</v>
      </c>
      <c r="M2804" s="82" t="str">
        <f>"Q"&amp;" "&amp;VLOOKUP(pro[[#This Row],[Period]],Mapping!A:B,2,0)</f>
        <v>Q 2</v>
      </c>
      <c r="N2804"/>
    </row>
    <row r="2805" spans="1:14" ht="11.25" customHeight="1" x14ac:dyDescent="0.2">
      <c r="A2805" s="42" t="s">
        <v>23</v>
      </c>
      <c r="B2805" s="44" t="s">
        <v>25</v>
      </c>
      <c r="C2805" s="44" t="s">
        <v>57</v>
      </c>
      <c r="D2805" s="43">
        <v>1083804.449</v>
      </c>
      <c r="E2805" s="43">
        <v>-1164361.9119999998</v>
      </c>
      <c r="F2805" s="45">
        <v>-90240</v>
      </c>
      <c r="G2805" s="45">
        <v>-36860</v>
      </c>
      <c r="H2805" s="45">
        <v>-34330</v>
      </c>
      <c r="I2805" s="55">
        <f>pro[[#This Row],[Admin expenses 3]]+pro[[#This Row],[Admin expenses 2]]+pro[[#This Row],[Admin expenses 1]]+pro[[#This Row],[COGS]]</f>
        <v>-1325791.9119999998</v>
      </c>
      <c r="J2805" s="55">
        <f>pro[[#This Row],[Revenue]]+pro[[#This Row],[AdminExp]]</f>
        <v>-241987.46299999976</v>
      </c>
      <c r="K2805" s="83">
        <f>pro[[#This Row],[Profit]]/pro[[#This Row],[Revenue]]</f>
        <v>-0.22327594541919044</v>
      </c>
      <c r="L2805" s="56">
        <f t="shared" si="43"/>
        <v>4</v>
      </c>
      <c r="M2805" s="82" t="str">
        <f>"Q"&amp;" "&amp;VLOOKUP(pro[[#This Row],[Period]],Mapping!A:B,2,0)</f>
        <v>Q 2</v>
      </c>
      <c r="N2805"/>
    </row>
    <row r="2806" spans="1:14" ht="11.25" customHeight="1" x14ac:dyDescent="0.2">
      <c r="A2806" s="42" t="s">
        <v>23</v>
      </c>
      <c r="B2806" s="44" t="s">
        <v>25</v>
      </c>
      <c r="C2806" s="44" t="s">
        <v>57</v>
      </c>
      <c r="D2806" s="43">
        <v>152511.12099999998</v>
      </c>
      <c r="E2806" s="43">
        <v>-112050.08499999999</v>
      </c>
      <c r="F2806" s="45">
        <v>-90310</v>
      </c>
      <c r="G2806" s="45">
        <v>-85000</v>
      </c>
      <c r="H2806" s="45">
        <v>-59550</v>
      </c>
      <c r="I2806" s="55">
        <f>pro[[#This Row],[Admin expenses 3]]+pro[[#This Row],[Admin expenses 2]]+pro[[#This Row],[Admin expenses 1]]+pro[[#This Row],[COGS]]</f>
        <v>-346910.08499999996</v>
      </c>
      <c r="J2806" s="55">
        <f>pro[[#This Row],[Revenue]]+pro[[#This Row],[AdminExp]]</f>
        <v>-194398.96399999998</v>
      </c>
      <c r="K2806" s="83">
        <f>pro[[#This Row],[Profit]]/pro[[#This Row],[Revenue]]</f>
        <v>-1.2746543512718655</v>
      </c>
      <c r="L2806" s="56">
        <f t="shared" si="43"/>
        <v>4</v>
      </c>
      <c r="M2806" s="82" t="str">
        <f>"Q"&amp;" "&amp;VLOOKUP(pro[[#This Row],[Period]],Mapping!A:B,2,0)</f>
        <v>Q 2</v>
      </c>
      <c r="N2806"/>
    </row>
    <row r="2807" spans="1:14" ht="11.25" customHeight="1" x14ac:dyDescent="0.2">
      <c r="A2807" s="42" t="s">
        <v>23</v>
      </c>
      <c r="B2807" s="44" t="s">
        <v>25</v>
      </c>
      <c r="C2807" s="44" t="s">
        <v>57</v>
      </c>
      <c r="D2807" s="43">
        <v>36229.220999999998</v>
      </c>
      <c r="E2807" s="43">
        <v>-4707.759</v>
      </c>
      <c r="F2807" s="45">
        <v>-95510</v>
      </c>
      <c r="G2807" s="45">
        <v>-31080</v>
      </c>
      <c r="H2807" s="45">
        <v>-48480</v>
      </c>
      <c r="I2807" s="55">
        <f>pro[[#This Row],[Admin expenses 3]]+pro[[#This Row],[Admin expenses 2]]+pro[[#This Row],[Admin expenses 1]]+pro[[#This Row],[COGS]]</f>
        <v>-179777.75899999999</v>
      </c>
      <c r="J2807" s="55">
        <f>pro[[#This Row],[Revenue]]+pro[[#This Row],[AdminExp]]</f>
        <v>-143548.538</v>
      </c>
      <c r="K2807" s="83">
        <f>pro[[#This Row],[Profit]]/pro[[#This Row],[Revenue]]</f>
        <v>-3.9622308743541574</v>
      </c>
      <c r="L2807" s="56">
        <f t="shared" si="43"/>
        <v>4</v>
      </c>
      <c r="M2807" s="82" t="str">
        <f>"Q"&amp;" "&amp;VLOOKUP(pro[[#This Row],[Period]],Mapping!A:B,2,0)</f>
        <v>Q 2</v>
      </c>
      <c r="N2807"/>
    </row>
    <row r="2808" spans="1:14" ht="11.25" customHeight="1" x14ac:dyDescent="0.2">
      <c r="A2808" s="42" t="s">
        <v>23</v>
      </c>
      <c r="B2808" s="44" t="s">
        <v>25</v>
      </c>
      <c r="C2808" s="44" t="s">
        <v>57</v>
      </c>
      <c r="D2808" s="43">
        <v>4191.0749999999998</v>
      </c>
      <c r="E2808" s="43">
        <v>-3993.3109999999992</v>
      </c>
      <c r="F2808" s="45">
        <v>-95530</v>
      </c>
      <c r="G2808" s="45">
        <v>-82760</v>
      </c>
      <c r="H2808" s="45">
        <v>-87710</v>
      </c>
      <c r="I2808" s="55">
        <f>pro[[#This Row],[Admin expenses 3]]+pro[[#This Row],[Admin expenses 2]]+pro[[#This Row],[Admin expenses 1]]+pro[[#This Row],[COGS]]</f>
        <v>-269993.31099999999</v>
      </c>
      <c r="J2808" s="55">
        <f>pro[[#This Row],[Revenue]]+pro[[#This Row],[AdminExp]]</f>
        <v>-265802.23599999998</v>
      </c>
      <c r="K2808" s="83">
        <f>pro[[#This Row],[Profit]]/pro[[#This Row],[Revenue]]</f>
        <v>-63.421016326360181</v>
      </c>
      <c r="L2808" s="56">
        <f t="shared" si="43"/>
        <v>4</v>
      </c>
      <c r="M2808" s="82" t="str">
        <f>"Q"&amp;" "&amp;VLOOKUP(pro[[#This Row],[Period]],Mapping!A:B,2,0)</f>
        <v>Q 2</v>
      </c>
      <c r="N2808"/>
    </row>
    <row r="2809" spans="1:14" ht="11.25" customHeight="1" x14ac:dyDescent="0.2">
      <c r="A2809" s="42" t="s">
        <v>23</v>
      </c>
      <c r="B2809" s="44" t="s">
        <v>25</v>
      </c>
      <c r="C2809" s="44" t="s">
        <v>57</v>
      </c>
      <c r="D2809" s="43">
        <v>268057.88799999998</v>
      </c>
      <c r="E2809" s="43">
        <v>-190227.541</v>
      </c>
      <c r="F2809" s="45">
        <v>-29210</v>
      </c>
      <c r="G2809" s="45">
        <v>-49120</v>
      </c>
      <c r="H2809" s="45">
        <v>-31410</v>
      </c>
      <c r="I2809" s="55">
        <f>pro[[#This Row],[Admin expenses 3]]+pro[[#This Row],[Admin expenses 2]]+pro[[#This Row],[Admin expenses 1]]+pro[[#This Row],[COGS]]</f>
        <v>-299967.54099999997</v>
      </c>
      <c r="J2809" s="55">
        <f>pro[[#This Row],[Revenue]]+pro[[#This Row],[AdminExp]]</f>
        <v>-31909.652999999991</v>
      </c>
      <c r="K2809" s="83">
        <f>pro[[#This Row],[Profit]]/pro[[#This Row],[Revenue]]</f>
        <v>-0.11904015672913155</v>
      </c>
      <c r="L2809" s="56">
        <f t="shared" si="43"/>
        <v>4</v>
      </c>
      <c r="M2809" s="82" t="str">
        <f>"Q"&amp;" "&amp;VLOOKUP(pro[[#This Row],[Period]],Mapping!A:B,2,0)</f>
        <v>Q 2</v>
      </c>
      <c r="N2809"/>
    </row>
    <row r="2810" spans="1:14" ht="11.25" customHeight="1" x14ac:dyDescent="0.2">
      <c r="A2810" s="42" t="s">
        <v>23</v>
      </c>
      <c r="B2810" s="44" t="s">
        <v>25</v>
      </c>
      <c r="C2810" s="44" t="s">
        <v>58</v>
      </c>
      <c r="D2810" s="43">
        <v>431631.641</v>
      </c>
      <c r="E2810" s="43">
        <v>-357790.36300000001</v>
      </c>
      <c r="F2810" s="45">
        <v>-43570</v>
      </c>
      <c r="G2810" s="45">
        <v>-50120</v>
      </c>
      <c r="H2810" s="45">
        <v>-73230</v>
      </c>
      <c r="I2810" s="55">
        <f>pro[[#This Row],[Admin expenses 3]]+pro[[#This Row],[Admin expenses 2]]+pro[[#This Row],[Admin expenses 1]]+pro[[#This Row],[COGS]]</f>
        <v>-524710.36300000001</v>
      </c>
      <c r="J2810" s="55">
        <f>pro[[#This Row],[Revenue]]+pro[[#This Row],[AdminExp]]</f>
        <v>-93078.722000000009</v>
      </c>
      <c r="K2810" s="83">
        <f>pro[[#This Row],[Profit]]/pro[[#This Row],[Revenue]]</f>
        <v>-0.21564388047260885</v>
      </c>
      <c r="L2810" s="56">
        <f t="shared" si="43"/>
        <v>4</v>
      </c>
      <c r="M2810" s="82" t="str">
        <f>"Q"&amp;" "&amp;VLOOKUP(pro[[#This Row],[Period]],Mapping!A:B,2,0)</f>
        <v>Q 2</v>
      </c>
      <c r="N2810"/>
    </row>
    <row r="2811" spans="1:14" ht="11.25" customHeight="1" x14ac:dyDescent="0.2">
      <c r="A2811" s="42" t="s">
        <v>23</v>
      </c>
      <c r="B2811" s="44" t="s">
        <v>25</v>
      </c>
      <c r="C2811" s="44" t="s">
        <v>59</v>
      </c>
      <c r="D2811" s="43">
        <v>1937999.7489999998</v>
      </c>
      <c r="E2811" s="43">
        <v>-5731985.2589999996</v>
      </c>
      <c r="F2811" s="45">
        <v>-36050</v>
      </c>
      <c r="G2811" s="45">
        <v>-89410</v>
      </c>
      <c r="H2811" s="45">
        <v>-85810</v>
      </c>
      <c r="I2811" s="55">
        <f>pro[[#This Row],[Admin expenses 3]]+pro[[#This Row],[Admin expenses 2]]+pro[[#This Row],[Admin expenses 1]]+pro[[#This Row],[COGS]]</f>
        <v>-5943255.2589999996</v>
      </c>
      <c r="J2811" s="55">
        <f>pro[[#This Row],[Revenue]]+pro[[#This Row],[AdminExp]]</f>
        <v>-4005255.51</v>
      </c>
      <c r="K2811" s="83">
        <f>pro[[#This Row],[Profit]]/pro[[#This Row],[Revenue]]</f>
        <v>-2.0666955772655262</v>
      </c>
      <c r="L2811" s="56">
        <f t="shared" si="43"/>
        <v>4</v>
      </c>
      <c r="M2811" s="82" t="str">
        <f>"Q"&amp;" "&amp;VLOOKUP(pro[[#This Row],[Period]],Mapping!A:B,2,0)</f>
        <v>Q 2</v>
      </c>
      <c r="N2811"/>
    </row>
    <row r="2812" spans="1:14" ht="11.25" customHeight="1" x14ac:dyDescent="0.2">
      <c r="A2812" s="42" t="s">
        <v>23</v>
      </c>
      <c r="B2812" s="44" t="s">
        <v>25</v>
      </c>
      <c r="C2812" s="44" t="s">
        <v>57</v>
      </c>
      <c r="D2812" s="43">
        <v>293744.83599999995</v>
      </c>
      <c r="E2812" s="43">
        <v>-1097854.058</v>
      </c>
      <c r="F2812" s="45">
        <v>-48640</v>
      </c>
      <c r="G2812" s="45">
        <v>-33970</v>
      </c>
      <c r="H2812" s="45">
        <v>-106510</v>
      </c>
      <c r="I2812" s="55">
        <f>pro[[#This Row],[Admin expenses 3]]+pro[[#This Row],[Admin expenses 2]]+pro[[#This Row],[Admin expenses 1]]+pro[[#This Row],[COGS]]</f>
        <v>-1286974.058</v>
      </c>
      <c r="J2812" s="55">
        <f>pro[[#This Row],[Revenue]]+pro[[#This Row],[AdminExp]]</f>
        <v>-993229.22200000007</v>
      </c>
      <c r="K2812" s="83">
        <f>pro[[#This Row],[Profit]]/pro[[#This Row],[Revenue]]</f>
        <v>-3.3812653033328566</v>
      </c>
      <c r="L2812" s="56">
        <f t="shared" si="43"/>
        <v>4</v>
      </c>
      <c r="M2812" s="82" t="str">
        <f>"Q"&amp;" "&amp;VLOOKUP(pro[[#This Row],[Period]],Mapping!A:B,2,0)</f>
        <v>Q 2</v>
      </c>
      <c r="N2812"/>
    </row>
    <row r="2813" spans="1:14" ht="11.25" customHeight="1" x14ac:dyDescent="0.2">
      <c r="A2813" s="42" t="s">
        <v>23</v>
      </c>
      <c r="B2813" s="44" t="s">
        <v>25</v>
      </c>
      <c r="C2813" s="44" t="s">
        <v>57</v>
      </c>
      <c r="D2813" s="43">
        <v>39986.086000000003</v>
      </c>
      <c r="E2813" s="43">
        <v>-146735.666</v>
      </c>
      <c r="F2813" s="45">
        <v>-69110</v>
      </c>
      <c r="G2813" s="45">
        <v>-83710</v>
      </c>
      <c r="H2813" s="45">
        <v>-96090</v>
      </c>
      <c r="I2813" s="55">
        <f>pro[[#This Row],[Admin expenses 3]]+pro[[#This Row],[Admin expenses 2]]+pro[[#This Row],[Admin expenses 1]]+pro[[#This Row],[COGS]]</f>
        <v>-395645.66599999997</v>
      </c>
      <c r="J2813" s="55">
        <f>pro[[#This Row],[Revenue]]+pro[[#This Row],[AdminExp]]</f>
        <v>-355659.57999999996</v>
      </c>
      <c r="K2813" s="83">
        <f>pro[[#This Row],[Profit]]/pro[[#This Row],[Revenue]]</f>
        <v>-8.8945834808638171</v>
      </c>
      <c r="L2813" s="56">
        <f t="shared" si="43"/>
        <v>4</v>
      </c>
      <c r="M2813" s="82" t="str">
        <f>"Q"&amp;" "&amp;VLOOKUP(pro[[#This Row],[Period]],Mapping!A:B,2,0)</f>
        <v>Q 2</v>
      </c>
      <c r="N2813"/>
    </row>
    <row r="2814" spans="1:14" ht="11.25" customHeight="1" x14ac:dyDescent="0.2">
      <c r="A2814" s="42" t="s">
        <v>23</v>
      </c>
      <c r="B2814" s="44" t="s">
        <v>25</v>
      </c>
      <c r="C2814" s="44" t="s">
        <v>57</v>
      </c>
      <c r="D2814" s="43">
        <v>371402.55599999992</v>
      </c>
      <c r="E2814" s="43">
        <v>-18894.203999999998</v>
      </c>
      <c r="F2814" s="45">
        <v>-32360</v>
      </c>
      <c r="G2814" s="45">
        <v>-60890</v>
      </c>
      <c r="H2814" s="45">
        <v>-97180</v>
      </c>
      <c r="I2814" s="55">
        <f>pro[[#This Row],[Admin expenses 3]]+pro[[#This Row],[Admin expenses 2]]+pro[[#This Row],[Admin expenses 1]]+pro[[#This Row],[COGS]]</f>
        <v>-209324.204</v>
      </c>
      <c r="J2814" s="55">
        <f>pro[[#This Row],[Revenue]]+pro[[#This Row],[AdminExp]]</f>
        <v>162078.35199999993</v>
      </c>
      <c r="K2814" s="83">
        <f>pro[[#This Row],[Profit]]/pro[[#This Row],[Revenue]]</f>
        <v>0.436395359648521</v>
      </c>
      <c r="L2814" s="56">
        <f t="shared" si="43"/>
        <v>4</v>
      </c>
      <c r="M2814" s="82" t="str">
        <f>"Q"&amp;" "&amp;VLOOKUP(pro[[#This Row],[Period]],Mapping!A:B,2,0)</f>
        <v>Q 2</v>
      </c>
      <c r="N2814"/>
    </row>
    <row r="2815" spans="1:14" ht="11.25" customHeight="1" x14ac:dyDescent="0.2">
      <c r="A2815" s="42" t="s">
        <v>23</v>
      </c>
      <c r="B2815" s="44" t="s">
        <v>25</v>
      </c>
      <c r="C2815" s="44" t="s">
        <v>58</v>
      </c>
      <c r="D2815" s="43">
        <v>45731.027999999998</v>
      </c>
      <c r="E2815" s="43">
        <v>-3345.9089999999997</v>
      </c>
      <c r="F2815" s="45">
        <v>-54800</v>
      </c>
      <c r="G2815" s="45">
        <v>-77950</v>
      </c>
      <c r="H2815" s="45">
        <v>-58550</v>
      </c>
      <c r="I2815" s="55">
        <f>pro[[#This Row],[Admin expenses 3]]+pro[[#This Row],[Admin expenses 2]]+pro[[#This Row],[Admin expenses 1]]+pro[[#This Row],[COGS]]</f>
        <v>-194645.90899999999</v>
      </c>
      <c r="J2815" s="55">
        <f>pro[[#This Row],[Revenue]]+pro[[#This Row],[AdminExp]]</f>
        <v>-148914.88099999999</v>
      </c>
      <c r="K2815" s="83">
        <f>pro[[#This Row],[Profit]]/pro[[#This Row],[Revenue]]</f>
        <v>-3.2563204352196062</v>
      </c>
      <c r="L2815" s="56">
        <f t="shared" si="43"/>
        <v>4</v>
      </c>
      <c r="M2815" s="82" t="str">
        <f>"Q"&amp;" "&amp;VLOOKUP(pro[[#This Row],[Period]],Mapping!A:B,2,0)</f>
        <v>Q 2</v>
      </c>
      <c r="N2815"/>
    </row>
    <row r="2816" spans="1:14" ht="11.25" customHeight="1" x14ac:dyDescent="0.2">
      <c r="A2816" s="42" t="s">
        <v>23</v>
      </c>
      <c r="B2816" s="44" t="s">
        <v>25</v>
      </c>
      <c r="C2816" s="44" t="s">
        <v>59</v>
      </c>
      <c r="D2816" s="43">
        <v>-6143.2210000000005</v>
      </c>
      <c r="E2816" s="43">
        <v>2954.91</v>
      </c>
      <c r="F2816" s="45">
        <v>-45170</v>
      </c>
      <c r="G2816" s="45">
        <v>-60430</v>
      </c>
      <c r="H2816" s="45">
        <v>-91430</v>
      </c>
      <c r="I2816" s="55">
        <f>pro[[#This Row],[Admin expenses 3]]+pro[[#This Row],[Admin expenses 2]]+pro[[#This Row],[Admin expenses 1]]+pro[[#This Row],[COGS]]</f>
        <v>-194075.09</v>
      </c>
      <c r="J2816" s="55">
        <f>pro[[#This Row],[Revenue]]+pro[[#This Row],[AdminExp]]</f>
        <v>-200218.31099999999</v>
      </c>
      <c r="K2816" s="83">
        <f>pro[[#This Row],[Profit]]/pro[[#This Row],[Revenue]]</f>
        <v>32.591748042272933</v>
      </c>
      <c r="L2816" s="56">
        <f t="shared" si="43"/>
        <v>4</v>
      </c>
      <c r="M2816" s="82" t="str">
        <f>"Q"&amp;" "&amp;VLOOKUP(pro[[#This Row],[Period]],Mapping!A:B,2,0)</f>
        <v>Q 2</v>
      </c>
      <c r="N2816"/>
    </row>
    <row r="2817" spans="1:14" ht="11.25" customHeight="1" x14ac:dyDescent="0.2">
      <c r="A2817" s="42" t="s">
        <v>23</v>
      </c>
      <c r="B2817" s="44" t="s">
        <v>25</v>
      </c>
      <c r="C2817" s="44" t="s">
        <v>57</v>
      </c>
      <c r="D2817" s="43">
        <v>26592.587</v>
      </c>
      <c r="E2817" s="43">
        <v>-9183.1319999999996</v>
      </c>
      <c r="F2817" s="45">
        <v>-60380</v>
      </c>
      <c r="G2817" s="45">
        <v>-26040</v>
      </c>
      <c r="H2817" s="45">
        <v>-53840</v>
      </c>
      <c r="I2817" s="55">
        <f>pro[[#This Row],[Admin expenses 3]]+pro[[#This Row],[Admin expenses 2]]+pro[[#This Row],[Admin expenses 1]]+pro[[#This Row],[COGS]]</f>
        <v>-149443.13200000001</v>
      </c>
      <c r="J2817" s="55">
        <f>pro[[#This Row],[Revenue]]+pro[[#This Row],[AdminExp]]</f>
        <v>-122850.54500000001</v>
      </c>
      <c r="K2817" s="83">
        <f>pro[[#This Row],[Profit]]/pro[[#This Row],[Revenue]]</f>
        <v>-4.619728986878938</v>
      </c>
      <c r="L2817" s="56">
        <f t="shared" si="43"/>
        <v>4</v>
      </c>
      <c r="M2817" s="82" t="str">
        <f>"Q"&amp;" "&amp;VLOOKUP(pro[[#This Row],[Period]],Mapping!A:B,2,0)</f>
        <v>Q 2</v>
      </c>
      <c r="N2817"/>
    </row>
    <row r="2818" spans="1:14" ht="11.25" customHeight="1" x14ac:dyDescent="0.2">
      <c r="A2818" s="42" t="s">
        <v>23</v>
      </c>
      <c r="B2818" s="44" t="s">
        <v>25</v>
      </c>
      <c r="C2818" s="44" t="s">
        <v>57</v>
      </c>
      <c r="D2818" s="43">
        <v>52485.097000000002</v>
      </c>
      <c r="E2818" s="43">
        <v>-7361.2349999999988</v>
      </c>
      <c r="F2818" s="45">
        <v>-77370</v>
      </c>
      <c r="G2818" s="45">
        <v>-44240</v>
      </c>
      <c r="H2818" s="45">
        <v>-78340</v>
      </c>
      <c r="I2818" s="55">
        <f>pro[[#This Row],[Admin expenses 3]]+pro[[#This Row],[Admin expenses 2]]+pro[[#This Row],[Admin expenses 1]]+pro[[#This Row],[COGS]]</f>
        <v>-207311.23499999999</v>
      </c>
      <c r="J2818" s="55">
        <f>pro[[#This Row],[Revenue]]+pro[[#This Row],[AdminExp]]</f>
        <v>-154826.13799999998</v>
      </c>
      <c r="K2818" s="83">
        <f>pro[[#This Row],[Profit]]/pro[[#This Row],[Revenue]]</f>
        <v>-2.9499066754130219</v>
      </c>
      <c r="L2818" s="56">
        <f t="shared" ref="L2818:L2881" si="44">MONTH(DATEVALUE(A2818&amp;"1"))</f>
        <v>4</v>
      </c>
      <c r="M2818" s="82" t="str">
        <f>"Q"&amp;" "&amp;VLOOKUP(pro[[#This Row],[Period]],Mapping!A:B,2,0)</f>
        <v>Q 2</v>
      </c>
      <c r="N2818"/>
    </row>
    <row r="2819" spans="1:14" ht="11.25" customHeight="1" x14ac:dyDescent="0.2">
      <c r="A2819" s="42" t="s">
        <v>23</v>
      </c>
      <c r="B2819" s="44" t="s">
        <v>25</v>
      </c>
      <c r="C2819" s="44" t="s">
        <v>58</v>
      </c>
      <c r="D2819" s="43">
        <v>124443.557</v>
      </c>
      <c r="E2819" s="43">
        <v>-9520.8889999999992</v>
      </c>
      <c r="F2819" s="45">
        <v>-57860</v>
      </c>
      <c r="G2819" s="45">
        <v>-57860</v>
      </c>
      <c r="H2819" s="45">
        <v>-36500</v>
      </c>
      <c r="I2819" s="55">
        <f>pro[[#This Row],[Admin expenses 3]]+pro[[#This Row],[Admin expenses 2]]+pro[[#This Row],[Admin expenses 1]]+pro[[#This Row],[COGS]]</f>
        <v>-161740.889</v>
      </c>
      <c r="J2819" s="55">
        <f>pro[[#This Row],[Revenue]]+pro[[#This Row],[AdminExp]]</f>
        <v>-37297.331999999995</v>
      </c>
      <c r="K2819" s="83">
        <f>pro[[#This Row],[Profit]]/pro[[#This Row],[Revenue]]</f>
        <v>-0.29971284089862521</v>
      </c>
      <c r="L2819" s="56">
        <f t="shared" si="44"/>
        <v>4</v>
      </c>
      <c r="M2819" s="82" t="str">
        <f>"Q"&amp;" "&amp;VLOOKUP(pro[[#This Row],[Period]],Mapping!A:B,2,0)</f>
        <v>Q 2</v>
      </c>
      <c r="N2819"/>
    </row>
    <row r="2820" spans="1:14" ht="11.25" customHeight="1" x14ac:dyDescent="0.2">
      <c r="A2820" s="42" t="s">
        <v>23</v>
      </c>
      <c r="B2820" s="44" t="s">
        <v>25</v>
      </c>
      <c r="C2820" s="44" t="s">
        <v>59</v>
      </c>
      <c r="D2820" s="43">
        <v>168030.37999999998</v>
      </c>
      <c r="E2820" s="43">
        <v>-201213.59999999998</v>
      </c>
      <c r="F2820" s="45">
        <v>-17520</v>
      </c>
      <c r="G2820" s="45">
        <v>-91970</v>
      </c>
      <c r="H2820" s="45">
        <v>-22310</v>
      </c>
      <c r="I2820" s="55">
        <f>pro[[#This Row],[Admin expenses 3]]+pro[[#This Row],[Admin expenses 2]]+pro[[#This Row],[Admin expenses 1]]+pro[[#This Row],[COGS]]</f>
        <v>-333013.59999999998</v>
      </c>
      <c r="J2820" s="55">
        <f>pro[[#This Row],[Revenue]]+pro[[#This Row],[AdminExp]]</f>
        <v>-164983.22</v>
      </c>
      <c r="K2820" s="83">
        <f>pro[[#This Row],[Profit]]/pro[[#This Row],[Revenue]]</f>
        <v>-0.98186542219329642</v>
      </c>
      <c r="L2820" s="56">
        <f t="shared" si="44"/>
        <v>4</v>
      </c>
      <c r="M2820" s="82" t="str">
        <f>"Q"&amp;" "&amp;VLOOKUP(pro[[#This Row],[Period]],Mapping!A:B,2,0)</f>
        <v>Q 2</v>
      </c>
      <c r="N2820"/>
    </row>
    <row r="2821" spans="1:14" ht="11.25" customHeight="1" x14ac:dyDescent="0.2">
      <c r="A2821" s="42" t="s">
        <v>23</v>
      </c>
      <c r="B2821" s="44" t="s">
        <v>25</v>
      </c>
      <c r="C2821" s="44" t="s">
        <v>57</v>
      </c>
      <c r="D2821" s="43">
        <v>5525.1909999999998</v>
      </c>
      <c r="E2821" s="43">
        <v>-2141.6219999999998</v>
      </c>
      <c r="F2821" s="45">
        <v>-106320</v>
      </c>
      <c r="G2821" s="45">
        <v>-37990</v>
      </c>
      <c r="H2821" s="45">
        <v>-102160</v>
      </c>
      <c r="I2821" s="55">
        <f>pro[[#This Row],[Admin expenses 3]]+pro[[#This Row],[Admin expenses 2]]+pro[[#This Row],[Admin expenses 1]]+pro[[#This Row],[COGS]]</f>
        <v>-248611.622</v>
      </c>
      <c r="J2821" s="55">
        <f>pro[[#This Row],[Revenue]]+pro[[#This Row],[AdminExp]]</f>
        <v>-243086.43100000001</v>
      </c>
      <c r="K2821" s="83">
        <f>pro[[#This Row],[Profit]]/pro[[#This Row],[Revenue]]</f>
        <v>-43.99602312390649</v>
      </c>
      <c r="L2821" s="56">
        <f t="shared" si="44"/>
        <v>4</v>
      </c>
      <c r="M2821" s="82" t="str">
        <f>"Q"&amp;" "&amp;VLOOKUP(pro[[#This Row],[Period]],Mapping!A:B,2,0)</f>
        <v>Q 2</v>
      </c>
      <c r="N2821"/>
    </row>
    <row r="2822" spans="1:14" ht="11.25" customHeight="1" x14ac:dyDescent="0.2">
      <c r="A2822" s="42" t="s">
        <v>23</v>
      </c>
      <c r="B2822" s="44" t="s">
        <v>25</v>
      </c>
      <c r="C2822" s="44" t="s">
        <v>57</v>
      </c>
      <c r="D2822" s="43">
        <v>197.49799999999999</v>
      </c>
      <c r="E2822" s="43">
        <v>-3924.7669999999998</v>
      </c>
      <c r="F2822" s="45">
        <v>-46440</v>
      </c>
      <c r="G2822" s="45">
        <v>-61170</v>
      </c>
      <c r="H2822" s="45">
        <v>-85070</v>
      </c>
      <c r="I2822" s="55">
        <f>pro[[#This Row],[Admin expenses 3]]+pro[[#This Row],[Admin expenses 2]]+pro[[#This Row],[Admin expenses 1]]+pro[[#This Row],[COGS]]</f>
        <v>-196604.76699999999</v>
      </c>
      <c r="J2822" s="55">
        <f>pro[[#This Row],[Revenue]]+pro[[#This Row],[AdminExp]]</f>
        <v>-196407.269</v>
      </c>
      <c r="K2822" s="83">
        <f>pro[[#This Row],[Profit]]/pro[[#This Row],[Revenue]]</f>
        <v>-994.47725546587822</v>
      </c>
      <c r="L2822" s="56">
        <f t="shared" si="44"/>
        <v>4</v>
      </c>
      <c r="M2822" s="82" t="str">
        <f>"Q"&amp;" "&amp;VLOOKUP(pro[[#This Row],[Period]],Mapping!A:B,2,0)</f>
        <v>Q 2</v>
      </c>
      <c r="N2822"/>
    </row>
    <row r="2823" spans="1:14" ht="11.25" customHeight="1" x14ac:dyDescent="0.2">
      <c r="A2823" s="42" t="s">
        <v>23</v>
      </c>
      <c r="B2823" s="44" t="s">
        <v>25</v>
      </c>
      <c r="C2823" s="44" t="s">
        <v>57</v>
      </c>
      <c r="D2823" s="43">
        <v>19766.054</v>
      </c>
      <c r="E2823" s="43">
        <v>-5047.8679999999995</v>
      </c>
      <c r="F2823" s="45">
        <v>-46880</v>
      </c>
      <c r="G2823" s="45">
        <v>-54120</v>
      </c>
      <c r="H2823" s="45">
        <v>-62170</v>
      </c>
      <c r="I2823" s="55">
        <f>pro[[#This Row],[Admin expenses 3]]+pro[[#This Row],[Admin expenses 2]]+pro[[#This Row],[Admin expenses 1]]+pro[[#This Row],[COGS]]</f>
        <v>-168217.86799999999</v>
      </c>
      <c r="J2823" s="55">
        <f>pro[[#This Row],[Revenue]]+pro[[#This Row],[AdminExp]]</f>
        <v>-148451.81399999998</v>
      </c>
      <c r="K2823" s="83">
        <f>pro[[#This Row],[Profit]]/pro[[#This Row],[Revenue]]</f>
        <v>-7.5104426002276421</v>
      </c>
      <c r="L2823" s="56">
        <f t="shared" si="44"/>
        <v>4</v>
      </c>
      <c r="M2823" s="82" t="str">
        <f>"Q"&amp;" "&amp;VLOOKUP(pro[[#This Row],[Period]],Mapping!A:B,2,0)</f>
        <v>Q 2</v>
      </c>
      <c r="N2823"/>
    </row>
    <row r="2824" spans="1:14" ht="11.25" customHeight="1" x14ac:dyDescent="0.2">
      <c r="A2824" s="42" t="s">
        <v>23</v>
      </c>
      <c r="B2824" s="44" t="s">
        <v>25</v>
      </c>
      <c r="C2824" s="44" t="s">
        <v>58</v>
      </c>
      <c r="D2824" s="43">
        <v>14358.672999999999</v>
      </c>
      <c r="E2824" s="43">
        <v>-4988.7879999999996</v>
      </c>
      <c r="F2824" s="45">
        <v>-50150</v>
      </c>
      <c r="G2824" s="45">
        <v>-18090</v>
      </c>
      <c r="H2824" s="45">
        <v>-19090</v>
      </c>
      <c r="I2824" s="55">
        <f>pro[[#This Row],[Admin expenses 3]]+pro[[#This Row],[Admin expenses 2]]+pro[[#This Row],[Admin expenses 1]]+pro[[#This Row],[COGS]]</f>
        <v>-92318.788</v>
      </c>
      <c r="J2824" s="55">
        <f>pro[[#This Row],[Revenue]]+pro[[#This Row],[AdminExp]]</f>
        <v>-77960.115000000005</v>
      </c>
      <c r="K2824" s="83">
        <f>pro[[#This Row],[Profit]]/pro[[#This Row],[Revenue]]</f>
        <v>-5.4294791029783891</v>
      </c>
      <c r="L2824" s="56">
        <f t="shared" si="44"/>
        <v>4</v>
      </c>
      <c r="M2824" s="82" t="str">
        <f>"Q"&amp;" "&amp;VLOOKUP(pro[[#This Row],[Period]],Mapping!A:B,2,0)</f>
        <v>Q 2</v>
      </c>
      <c r="N2824"/>
    </row>
    <row r="2825" spans="1:14" ht="11.25" customHeight="1" x14ac:dyDescent="0.2">
      <c r="A2825" s="42" t="s">
        <v>23</v>
      </c>
      <c r="B2825" s="44" t="s">
        <v>25</v>
      </c>
      <c r="C2825" s="44" t="s">
        <v>59</v>
      </c>
      <c r="D2825" s="43">
        <v>191282.49</v>
      </c>
      <c r="E2825" s="43">
        <v>-181277.446</v>
      </c>
      <c r="F2825" s="45">
        <v>-88930</v>
      </c>
      <c r="G2825" s="45">
        <v>-23000</v>
      </c>
      <c r="H2825" s="45">
        <v>-75140</v>
      </c>
      <c r="I2825" s="55">
        <f>pro[[#This Row],[Admin expenses 3]]+pro[[#This Row],[Admin expenses 2]]+pro[[#This Row],[Admin expenses 1]]+pro[[#This Row],[COGS]]</f>
        <v>-368347.446</v>
      </c>
      <c r="J2825" s="55">
        <f>pro[[#This Row],[Revenue]]+pro[[#This Row],[AdminExp]]</f>
        <v>-177064.95600000001</v>
      </c>
      <c r="K2825" s="83">
        <f>pro[[#This Row],[Profit]]/pro[[#This Row],[Revenue]]</f>
        <v>-0.92567257985819829</v>
      </c>
      <c r="L2825" s="56">
        <f t="shared" si="44"/>
        <v>4</v>
      </c>
      <c r="M2825" s="82" t="str">
        <f>"Q"&amp;" "&amp;VLOOKUP(pro[[#This Row],[Period]],Mapping!A:B,2,0)</f>
        <v>Q 2</v>
      </c>
      <c r="N2825"/>
    </row>
    <row r="2826" spans="1:14" ht="11.25" customHeight="1" x14ac:dyDescent="0.2">
      <c r="A2826" s="42" t="s">
        <v>23</v>
      </c>
      <c r="B2826" s="44" t="s">
        <v>25</v>
      </c>
      <c r="C2826" s="44" t="s">
        <v>60</v>
      </c>
      <c r="D2826" s="43">
        <v>102178.09699999999</v>
      </c>
      <c r="E2826" s="43">
        <v>-74931.779999999984</v>
      </c>
      <c r="F2826" s="45">
        <v>-87660</v>
      </c>
      <c r="G2826" s="45">
        <v>-15530</v>
      </c>
      <c r="H2826" s="45">
        <v>-17710</v>
      </c>
      <c r="I2826" s="55">
        <f>pro[[#This Row],[Admin expenses 3]]+pro[[#This Row],[Admin expenses 2]]+pro[[#This Row],[Admin expenses 1]]+pro[[#This Row],[COGS]]</f>
        <v>-195831.77999999997</v>
      </c>
      <c r="J2826" s="55">
        <f>pro[[#This Row],[Revenue]]+pro[[#This Row],[AdminExp]]</f>
        <v>-93653.682999999975</v>
      </c>
      <c r="K2826" s="83">
        <f>pro[[#This Row],[Profit]]/pro[[#This Row],[Revenue]]</f>
        <v>-0.91657298138954357</v>
      </c>
      <c r="L2826" s="56">
        <f t="shared" si="44"/>
        <v>4</v>
      </c>
      <c r="M2826" s="82" t="str">
        <f>"Q"&amp;" "&amp;VLOOKUP(pro[[#This Row],[Period]],Mapping!A:B,2,0)</f>
        <v>Q 2</v>
      </c>
      <c r="N2826"/>
    </row>
    <row r="2827" spans="1:14" ht="11.25" customHeight="1" x14ac:dyDescent="0.2">
      <c r="A2827" s="42" t="s">
        <v>23</v>
      </c>
      <c r="B2827" s="44" t="s">
        <v>25</v>
      </c>
      <c r="C2827" s="44" t="s">
        <v>57</v>
      </c>
      <c r="D2827" s="43">
        <v>23660.566999999995</v>
      </c>
      <c r="E2827" s="43">
        <v>-34731.472999999998</v>
      </c>
      <c r="F2827" s="45">
        <v>-44510</v>
      </c>
      <c r="G2827" s="45">
        <v>-67080</v>
      </c>
      <c r="H2827" s="45">
        <v>-101340</v>
      </c>
      <c r="I2827" s="55">
        <f>pro[[#This Row],[Admin expenses 3]]+pro[[#This Row],[Admin expenses 2]]+pro[[#This Row],[Admin expenses 1]]+pro[[#This Row],[COGS]]</f>
        <v>-247661.473</v>
      </c>
      <c r="J2827" s="55">
        <f>pro[[#This Row],[Revenue]]+pro[[#This Row],[AdminExp]]</f>
        <v>-224000.90600000002</v>
      </c>
      <c r="K2827" s="83">
        <f>pro[[#This Row],[Profit]]/pro[[#This Row],[Revenue]]</f>
        <v>-9.4672670354856692</v>
      </c>
      <c r="L2827" s="56">
        <f t="shared" si="44"/>
        <v>4</v>
      </c>
      <c r="M2827" s="82" t="str">
        <f>"Q"&amp;" "&amp;VLOOKUP(pro[[#This Row],[Period]],Mapping!A:B,2,0)</f>
        <v>Q 2</v>
      </c>
      <c r="N2827"/>
    </row>
    <row r="2828" spans="1:14" ht="11.25" customHeight="1" x14ac:dyDescent="0.2">
      <c r="A2828" s="42" t="s">
        <v>23</v>
      </c>
      <c r="B2828" s="44" t="s">
        <v>25</v>
      </c>
      <c r="C2828" s="44" t="s">
        <v>58</v>
      </c>
      <c r="D2828" s="43">
        <v>51961.56</v>
      </c>
      <c r="E2828" s="43">
        <v>-26300.05</v>
      </c>
      <c r="F2828" s="45">
        <v>-40930</v>
      </c>
      <c r="G2828" s="45">
        <v>-73000</v>
      </c>
      <c r="H2828" s="45">
        <v>-15110</v>
      </c>
      <c r="I2828" s="55">
        <f>pro[[#This Row],[Admin expenses 3]]+pro[[#This Row],[Admin expenses 2]]+pro[[#This Row],[Admin expenses 1]]+pro[[#This Row],[COGS]]</f>
        <v>-155340.04999999999</v>
      </c>
      <c r="J2828" s="55">
        <f>pro[[#This Row],[Revenue]]+pro[[#This Row],[AdminExp]]</f>
        <v>-103378.48999999999</v>
      </c>
      <c r="K2828" s="83">
        <f>pro[[#This Row],[Profit]]/pro[[#This Row],[Revenue]]</f>
        <v>-1.9895185979789674</v>
      </c>
      <c r="L2828" s="56">
        <f t="shared" si="44"/>
        <v>4</v>
      </c>
      <c r="M2828" s="82" t="str">
        <f>"Q"&amp;" "&amp;VLOOKUP(pro[[#This Row],[Period]],Mapping!A:B,2,0)</f>
        <v>Q 2</v>
      </c>
      <c r="N2828"/>
    </row>
    <row r="2829" spans="1:14" ht="11.25" customHeight="1" x14ac:dyDescent="0.2">
      <c r="A2829" s="42" t="s">
        <v>23</v>
      </c>
      <c r="B2829" s="44" t="s">
        <v>25</v>
      </c>
      <c r="C2829" s="44" t="s">
        <v>59</v>
      </c>
      <c r="D2829" s="43">
        <v>61623.407999999996</v>
      </c>
      <c r="E2829" s="43">
        <v>-31051.341999999997</v>
      </c>
      <c r="F2829" s="45">
        <v>-107240</v>
      </c>
      <c r="G2829" s="45">
        <v>-79380</v>
      </c>
      <c r="H2829" s="45">
        <v>-28380</v>
      </c>
      <c r="I2829" s="55">
        <f>pro[[#This Row],[Admin expenses 3]]+pro[[#This Row],[Admin expenses 2]]+pro[[#This Row],[Admin expenses 1]]+pro[[#This Row],[COGS]]</f>
        <v>-246051.342</v>
      </c>
      <c r="J2829" s="55">
        <f>pro[[#This Row],[Revenue]]+pro[[#This Row],[AdminExp]]</f>
        <v>-184427.93400000001</v>
      </c>
      <c r="K2829" s="83">
        <f>pro[[#This Row],[Profit]]/pro[[#This Row],[Revenue]]</f>
        <v>-2.9928226949084027</v>
      </c>
      <c r="L2829" s="56">
        <f t="shared" si="44"/>
        <v>4</v>
      </c>
      <c r="M2829" s="82" t="str">
        <f>"Q"&amp;" "&amp;VLOOKUP(pro[[#This Row],[Period]],Mapping!A:B,2,0)</f>
        <v>Q 2</v>
      </c>
      <c r="N2829"/>
    </row>
    <row r="2830" spans="1:14" ht="11.25" customHeight="1" x14ac:dyDescent="0.2">
      <c r="A2830" s="42" t="s">
        <v>23</v>
      </c>
      <c r="B2830" s="44" t="s">
        <v>25</v>
      </c>
      <c r="C2830" s="44" t="s">
        <v>60</v>
      </c>
      <c r="D2830" s="43">
        <v>123713.94699999999</v>
      </c>
      <c r="E2830" s="43">
        <v>-91882.587999999989</v>
      </c>
      <c r="F2830" s="45">
        <v>-46820</v>
      </c>
      <c r="G2830" s="45">
        <v>-17440</v>
      </c>
      <c r="H2830" s="45">
        <v>-34950</v>
      </c>
      <c r="I2830" s="55">
        <f>pro[[#This Row],[Admin expenses 3]]+pro[[#This Row],[Admin expenses 2]]+pro[[#This Row],[Admin expenses 1]]+pro[[#This Row],[COGS]]</f>
        <v>-191092.58799999999</v>
      </c>
      <c r="J2830" s="55">
        <f>pro[[#This Row],[Revenue]]+pro[[#This Row],[AdminExp]]</f>
        <v>-67378.641000000003</v>
      </c>
      <c r="K2830" s="83">
        <f>pro[[#This Row],[Profit]]/pro[[#This Row],[Revenue]]</f>
        <v>-0.54463253848007942</v>
      </c>
      <c r="L2830" s="56">
        <f t="shared" si="44"/>
        <v>4</v>
      </c>
      <c r="M2830" s="82" t="str">
        <f>"Q"&amp;" "&amp;VLOOKUP(pro[[#This Row],[Period]],Mapping!A:B,2,0)</f>
        <v>Q 2</v>
      </c>
      <c r="N2830"/>
    </row>
    <row r="2831" spans="1:14" ht="11.25" customHeight="1" x14ac:dyDescent="0.2">
      <c r="A2831" s="42" t="s">
        <v>23</v>
      </c>
      <c r="B2831" s="44" t="s">
        <v>25</v>
      </c>
      <c r="C2831" s="44" t="s">
        <v>57</v>
      </c>
      <c r="D2831" s="43">
        <v>56845.774999999994</v>
      </c>
      <c r="E2831" s="43">
        <v>-112842.09299999999</v>
      </c>
      <c r="F2831" s="45">
        <v>-29170</v>
      </c>
      <c r="G2831" s="45">
        <v>-35220</v>
      </c>
      <c r="H2831" s="45">
        <v>-33530</v>
      </c>
      <c r="I2831" s="55">
        <f>pro[[#This Row],[Admin expenses 3]]+pro[[#This Row],[Admin expenses 2]]+pro[[#This Row],[Admin expenses 1]]+pro[[#This Row],[COGS]]</f>
        <v>-210762.09299999999</v>
      </c>
      <c r="J2831" s="55">
        <f>pro[[#This Row],[Revenue]]+pro[[#This Row],[AdminExp]]</f>
        <v>-153916.318</v>
      </c>
      <c r="K2831" s="83">
        <f>pro[[#This Row],[Profit]]/pro[[#This Row],[Revenue]]</f>
        <v>-2.7076122719762377</v>
      </c>
      <c r="L2831" s="56">
        <f t="shared" si="44"/>
        <v>4</v>
      </c>
      <c r="M2831" s="82" t="str">
        <f>"Q"&amp;" "&amp;VLOOKUP(pro[[#This Row],[Period]],Mapping!A:B,2,0)</f>
        <v>Q 2</v>
      </c>
      <c r="N2831"/>
    </row>
    <row r="2832" spans="1:14" ht="11.25" customHeight="1" x14ac:dyDescent="0.2">
      <c r="A2832" s="42" t="s">
        <v>23</v>
      </c>
      <c r="B2832" s="44" t="s">
        <v>25</v>
      </c>
      <c r="C2832" s="44" t="s">
        <v>58</v>
      </c>
      <c r="D2832" s="43">
        <v>8942.3389999999999</v>
      </c>
      <c r="E2832" s="43">
        <v>-8452.905999999999</v>
      </c>
      <c r="F2832" s="45">
        <v>-38790</v>
      </c>
      <c r="G2832" s="45">
        <v>-48390</v>
      </c>
      <c r="H2832" s="45">
        <v>-20630</v>
      </c>
      <c r="I2832" s="55">
        <f>pro[[#This Row],[Admin expenses 3]]+pro[[#This Row],[Admin expenses 2]]+pro[[#This Row],[Admin expenses 1]]+pro[[#This Row],[COGS]]</f>
        <v>-116262.906</v>
      </c>
      <c r="J2832" s="55">
        <f>pro[[#This Row],[Revenue]]+pro[[#This Row],[AdminExp]]</f>
        <v>-107320.56700000001</v>
      </c>
      <c r="K2832" s="83">
        <f>pro[[#This Row],[Profit]]/pro[[#This Row],[Revenue]]</f>
        <v>-12.001397732740843</v>
      </c>
      <c r="L2832" s="56">
        <f t="shared" si="44"/>
        <v>4</v>
      </c>
      <c r="M2832" s="82" t="str">
        <f>"Q"&amp;" "&amp;VLOOKUP(pro[[#This Row],[Period]],Mapping!A:B,2,0)</f>
        <v>Q 2</v>
      </c>
      <c r="N2832"/>
    </row>
    <row r="2833" spans="1:14" ht="11.25" customHeight="1" x14ac:dyDescent="0.2">
      <c r="A2833" s="42" t="s">
        <v>23</v>
      </c>
      <c r="B2833" s="44" t="s">
        <v>25</v>
      </c>
      <c r="C2833" s="44" t="s">
        <v>59</v>
      </c>
      <c r="D2833" s="43">
        <v>33618.9</v>
      </c>
      <c r="E2833" s="43">
        <v>-19045.207999999999</v>
      </c>
      <c r="F2833" s="45">
        <v>-100250</v>
      </c>
      <c r="G2833" s="45">
        <v>-61560</v>
      </c>
      <c r="H2833" s="45">
        <v>-42420</v>
      </c>
      <c r="I2833" s="55">
        <f>pro[[#This Row],[Admin expenses 3]]+pro[[#This Row],[Admin expenses 2]]+pro[[#This Row],[Admin expenses 1]]+pro[[#This Row],[COGS]]</f>
        <v>-223275.20799999998</v>
      </c>
      <c r="J2833" s="55">
        <f>pro[[#This Row],[Revenue]]+pro[[#This Row],[AdminExp]]</f>
        <v>-189656.30799999999</v>
      </c>
      <c r="K2833" s="83">
        <f>pro[[#This Row],[Profit]]/pro[[#This Row],[Revenue]]</f>
        <v>-5.6413597113528393</v>
      </c>
      <c r="L2833" s="56">
        <f t="shared" si="44"/>
        <v>4</v>
      </c>
      <c r="M2833" s="82" t="str">
        <f>"Q"&amp;" "&amp;VLOOKUP(pro[[#This Row],[Period]],Mapping!A:B,2,0)</f>
        <v>Q 2</v>
      </c>
      <c r="N2833"/>
    </row>
    <row r="2834" spans="1:14" ht="11.25" customHeight="1" x14ac:dyDescent="0.2">
      <c r="A2834" s="42" t="s">
        <v>23</v>
      </c>
      <c r="B2834" s="44" t="s">
        <v>25</v>
      </c>
      <c r="C2834" s="44" t="s">
        <v>60</v>
      </c>
      <c r="D2834" s="43">
        <v>57006.676999999996</v>
      </c>
      <c r="E2834" s="43">
        <v>-30824.226999999999</v>
      </c>
      <c r="F2834" s="45">
        <v>-28950</v>
      </c>
      <c r="G2834" s="45">
        <v>-86500</v>
      </c>
      <c r="H2834" s="45">
        <v>-72900</v>
      </c>
      <c r="I2834" s="55">
        <f>pro[[#This Row],[Admin expenses 3]]+pro[[#This Row],[Admin expenses 2]]+pro[[#This Row],[Admin expenses 1]]+pro[[#This Row],[COGS]]</f>
        <v>-219174.22700000001</v>
      </c>
      <c r="J2834" s="55">
        <f>pro[[#This Row],[Revenue]]+pro[[#This Row],[AdminExp]]</f>
        <v>-162167.55000000002</v>
      </c>
      <c r="K2834" s="83">
        <f>pro[[#This Row],[Profit]]/pro[[#This Row],[Revenue]]</f>
        <v>-2.844711506338109</v>
      </c>
      <c r="L2834" s="56">
        <f t="shared" si="44"/>
        <v>4</v>
      </c>
      <c r="M2834" s="82" t="str">
        <f>"Q"&amp;" "&amp;VLOOKUP(pro[[#This Row],[Period]],Mapping!A:B,2,0)</f>
        <v>Q 2</v>
      </c>
      <c r="N2834"/>
    </row>
    <row r="2835" spans="1:14" ht="11.25" customHeight="1" x14ac:dyDescent="0.2">
      <c r="A2835" s="42" t="s">
        <v>23</v>
      </c>
      <c r="B2835" s="44" t="s">
        <v>25</v>
      </c>
      <c r="C2835" s="44" t="s">
        <v>57</v>
      </c>
      <c r="D2835" s="43">
        <v>35670.725999999995</v>
      </c>
      <c r="E2835" s="43">
        <v>-22829.442999999999</v>
      </c>
      <c r="F2835" s="45">
        <v>-34480</v>
      </c>
      <c r="G2835" s="45">
        <v>-36440</v>
      </c>
      <c r="H2835" s="45">
        <v>-45760</v>
      </c>
      <c r="I2835" s="55">
        <f>pro[[#This Row],[Admin expenses 3]]+pro[[#This Row],[Admin expenses 2]]+pro[[#This Row],[Admin expenses 1]]+pro[[#This Row],[COGS]]</f>
        <v>-139509.443</v>
      </c>
      <c r="J2835" s="55">
        <f>pro[[#This Row],[Revenue]]+pro[[#This Row],[AdminExp]]</f>
        <v>-103838.717</v>
      </c>
      <c r="K2835" s="83">
        <f>pro[[#This Row],[Profit]]/pro[[#This Row],[Revenue]]</f>
        <v>-2.9110345833723716</v>
      </c>
      <c r="L2835" s="56">
        <f t="shared" si="44"/>
        <v>4</v>
      </c>
      <c r="M2835" s="82" t="str">
        <f>"Q"&amp;" "&amp;VLOOKUP(pro[[#This Row],[Period]],Mapping!A:B,2,0)</f>
        <v>Q 2</v>
      </c>
      <c r="N2835"/>
    </row>
    <row r="2836" spans="1:14" ht="11.25" customHeight="1" x14ac:dyDescent="0.2">
      <c r="A2836" s="42" t="s">
        <v>23</v>
      </c>
      <c r="B2836" s="44" t="s">
        <v>25</v>
      </c>
      <c r="C2836" s="44" t="s">
        <v>58</v>
      </c>
      <c r="D2836" s="43">
        <v>174078.296</v>
      </c>
      <c r="E2836" s="43">
        <v>-113906.11399999999</v>
      </c>
      <c r="F2836" s="45">
        <v>-51460</v>
      </c>
      <c r="G2836" s="45">
        <v>-22170</v>
      </c>
      <c r="H2836" s="45">
        <v>-107750</v>
      </c>
      <c r="I2836" s="55">
        <f>pro[[#This Row],[Admin expenses 3]]+pro[[#This Row],[Admin expenses 2]]+pro[[#This Row],[Admin expenses 1]]+pro[[#This Row],[COGS]]</f>
        <v>-295286.114</v>
      </c>
      <c r="J2836" s="55">
        <f>pro[[#This Row],[Revenue]]+pro[[#This Row],[AdminExp]]</f>
        <v>-121207.818</v>
      </c>
      <c r="K2836" s="83">
        <f>pro[[#This Row],[Profit]]/pro[[#This Row],[Revenue]]</f>
        <v>-0.69628334367427402</v>
      </c>
      <c r="L2836" s="56">
        <f t="shared" si="44"/>
        <v>4</v>
      </c>
      <c r="M2836" s="82" t="str">
        <f>"Q"&amp;" "&amp;VLOOKUP(pro[[#This Row],[Period]],Mapping!A:B,2,0)</f>
        <v>Q 2</v>
      </c>
      <c r="N2836"/>
    </row>
    <row r="2837" spans="1:14" ht="11.25" customHeight="1" x14ac:dyDescent="0.2">
      <c r="A2837" s="42" t="s">
        <v>23</v>
      </c>
      <c r="B2837" s="44" t="s">
        <v>25</v>
      </c>
      <c r="C2837" s="44" t="s">
        <v>59</v>
      </c>
      <c r="D2837" s="43">
        <v>167393.345</v>
      </c>
      <c r="E2837" s="43">
        <v>-59231.430999999997</v>
      </c>
      <c r="F2837" s="45">
        <v>-97500</v>
      </c>
      <c r="G2837" s="45">
        <v>-108400</v>
      </c>
      <c r="H2837" s="45">
        <v>-88000</v>
      </c>
      <c r="I2837" s="55">
        <f>pro[[#This Row],[Admin expenses 3]]+pro[[#This Row],[Admin expenses 2]]+pro[[#This Row],[Admin expenses 1]]+pro[[#This Row],[COGS]]</f>
        <v>-353131.43099999998</v>
      </c>
      <c r="J2837" s="55">
        <f>pro[[#This Row],[Revenue]]+pro[[#This Row],[AdminExp]]</f>
        <v>-185738.08599999998</v>
      </c>
      <c r="K2837" s="83">
        <f>pro[[#This Row],[Profit]]/pro[[#This Row],[Revenue]]</f>
        <v>-1.1095906232114543</v>
      </c>
      <c r="L2837" s="56">
        <f t="shared" si="44"/>
        <v>4</v>
      </c>
      <c r="M2837" s="82" t="str">
        <f>"Q"&amp;" "&amp;VLOOKUP(pro[[#This Row],[Period]],Mapping!A:B,2,0)</f>
        <v>Q 2</v>
      </c>
      <c r="N2837"/>
    </row>
    <row r="2838" spans="1:14" ht="11.25" customHeight="1" x14ac:dyDescent="0.2">
      <c r="A2838" s="42" t="s">
        <v>23</v>
      </c>
      <c r="B2838" s="44" t="s">
        <v>25</v>
      </c>
      <c r="C2838" s="44" t="s">
        <v>60</v>
      </c>
      <c r="D2838" s="43">
        <v>1011092.3829999999</v>
      </c>
      <c r="E2838" s="43">
        <v>-371089.67699999997</v>
      </c>
      <c r="F2838" s="45">
        <v>-73200</v>
      </c>
      <c r="G2838" s="45">
        <v>-77970</v>
      </c>
      <c r="H2838" s="45">
        <v>-37020</v>
      </c>
      <c r="I2838" s="55">
        <f>pro[[#This Row],[Admin expenses 3]]+pro[[#This Row],[Admin expenses 2]]+pro[[#This Row],[Admin expenses 1]]+pro[[#This Row],[COGS]]</f>
        <v>-559279.67699999991</v>
      </c>
      <c r="J2838" s="55">
        <f>pro[[#This Row],[Revenue]]+pro[[#This Row],[AdminExp]]</f>
        <v>451812.70600000001</v>
      </c>
      <c r="K2838" s="83">
        <f>pro[[#This Row],[Profit]]/pro[[#This Row],[Revenue]]</f>
        <v>0.4468560080132658</v>
      </c>
      <c r="L2838" s="56">
        <f t="shared" si="44"/>
        <v>4</v>
      </c>
      <c r="M2838" s="82" t="str">
        <f>"Q"&amp;" "&amp;VLOOKUP(pro[[#This Row],[Period]],Mapping!A:B,2,0)</f>
        <v>Q 2</v>
      </c>
      <c r="N2838"/>
    </row>
    <row r="2839" spans="1:14" ht="11.25" customHeight="1" x14ac:dyDescent="0.2">
      <c r="A2839" s="42" t="s">
        <v>23</v>
      </c>
      <c r="B2839" s="44" t="s">
        <v>25</v>
      </c>
      <c r="C2839" s="44" t="s">
        <v>57</v>
      </c>
      <c r="D2839" s="43">
        <v>5625.585</v>
      </c>
      <c r="E2839" s="43">
        <v>-6724.3959999999997</v>
      </c>
      <c r="F2839" s="45">
        <v>-33930</v>
      </c>
      <c r="G2839" s="45">
        <v>-68540</v>
      </c>
      <c r="H2839" s="45">
        <v>-54750</v>
      </c>
      <c r="I2839" s="55">
        <f>pro[[#This Row],[Admin expenses 3]]+pro[[#This Row],[Admin expenses 2]]+pro[[#This Row],[Admin expenses 1]]+pro[[#This Row],[COGS]]</f>
        <v>-163944.39600000001</v>
      </c>
      <c r="J2839" s="55">
        <f>pro[[#This Row],[Revenue]]+pro[[#This Row],[AdminExp]]</f>
        <v>-158318.81100000002</v>
      </c>
      <c r="K2839" s="83">
        <f>pro[[#This Row],[Profit]]/pro[[#This Row],[Revenue]]</f>
        <v>-28.142639565485194</v>
      </c>
      <c r="L2839" s="56">
        <f t="shared" si="44"/>
        <v>4</v>
      </c>
      <c r="M2839" s="82" t="str">
        <f>"Q"&amp;" "&amp;VLOOKUP(pro[[#This Row],[Period]],Mapping!A:B,2,0)</f>
        <v>Q 2</v>
      </c>
      <c r="N2839"/>
    </row>
    <row r="2840" spans="1:14" ht="11.25" customHeight="1" x14ac:dyDescent="0.2">
      <c r="A2840" s="42" t="s">
        <v>23</v>
      </c>
      <c r="B2840" s="44" t="s">
        <v>25</v>
      </c>
      <c r="C2840" s="44" t="s">
        <v>57</v>
      </c>
      <c r="D2840" s="43">
        <v>61122.95</v>
      </c>
      <c r="E2840" s="43">
        <v>-96173.013999999981</v>
      </c>
      <c r="F2840" s="45">
        <v>-48900</v>
      </c>
      <c r="G2840" s="45">
        <v>-72340</v>
      </c>
      <c r="H2840" s="45">
        <v>-95440</v>
      </c>
      <c r="I2840" s="55">
        <f>pro[[#This Row],[Admin expenses 3]]+pro[[#This Row],[Admin expenses 2]]+pro[[#This Row],[Admin expenses 1]]+pro[[#This Row],[COGS]]</f>
        <v>-312853.01399999997</v>
      </c>
      <c r="J2840" s="55">
        <f>pro[[#This Row],[Revenue]]+pro[[#This Row],[AdminExp]]</f>
        <v>-251730.06399999995</v>
      </c>
      <c r="K2840" s="83">
        <f>pro[[#This Row],[Profit]]/pro[[#This Row],[Revenue]]</f>
        <v>-4.1184213785493009</v>
      </c>
      <c r="L2840" s="56">
        <f t="shared" si="44"/>
        <v>4</v>
      </c>
      <c r="M2840" s="82" t="str">
        <f>"Q"&amp;" "&amp;VLOOKUP(pro[[#This Row],[Period]],Mapping!A:B,2,0)</f>
        <v>Q 2</v>
      </c>
      <c r="N2840"/>
    </row>
    <row r="2841" spans="1:14" ht="11.25" customHeight="1" x14ac:dyDescent="0.2">
      <c r="A2841" s="42" t="s">
        <v>23</v>
      </c>
      <c r="B2841" s="44" t="s">
        <v>25</v>
      </c>
      <c r="C2841" s="44" t="s">
        <v>58</v>
      </c>
      <c r="D2841" s="43">
        <v>41384.531999999999</v>
      </c>
      <c r="E2841" s="43">
        <v>-44005.584000000003</v>
      </c>
      <c r="F2841" s="45">
        <v>-72700</v>
      </c>
      <c r="G2841" s="45">
        <v>-84920</v>
      </c>
      <c r="H2841" s="45">
        <v>-79070</v>
      </c>
      <c r="I2841" s="55">
        <f>pro[[#This Row],[Admin expenses 3]]+pro[[#This Row],[Admin expenses 2]]+pro[[#This Row],[Admin expenses 1]]+pro[[#This Row],[COGS]]</f>
        <v>-280695.58400000003</v>
      </c>
      <c r="J2841" s="55">
        <f>pro[[#This Row],[Revenue]]+pro[[#This Row],[AdminExp]]</f>
        <v>-239311.05200000003</v>
      </c>
      <c r="K2841" s="83">
        <f>pro[[#This Row],[Profit]]/pro[[#This Row],[Revenue]]</f>
        <v>-5.7826207144253807</v>
      </c>
      <c r="L2841" s="56">
        <f t="shared" si="44"/>
        <v>4</v>
      </c>
      <c r="M2841" s="82" t="str">
        <f>"Q"&amp;" "&amp;VLOOKUP(pro[[#This Row],[Period]],Mapping!A:B,2,0)</f>
        <v>Q 2</v>
      </c>
      <c r="N2841"/>
    </row>
    <row r="2842" spans="1:14" ht="11.25" customHeight="1" x14ac:dyDescent="0.2">
      <c r="A2842" s="42" t="s">
        <v>23</v>
      </c>
      <c r="B2842" s="44" t="s">
        <v>25</v>
      </c>
      <c r="C2842" s="44" t="s">
        <v>59</v>
      </c>
      <c r="D2842" s="43">
        <v>57110.409999999996</v>
      </c>
      <c r="E2842" s="43">
        <v>-83268.031000000003</v>
      </c>
      <c r="F2842" s="45">
        <v>-71100</v>
      </c>
      <c r="G2842" s="45">
        <v>-105610</v>
      </c>
      <c r="H2842" s="45">
        <v>-90620</v>
      </c>
      <c r="I2842" s="55">
        <f>pro[[#This Row],[Admin expenses 3]]+pro[[#This Row],[Admin expenses 2]]+pro[[#This Row],[Admin expenses 1]]+pro[[#This Row],[COGS]]</f>
        <v>-350598.03100000002</v>
      </c>
      <c r="J2842" s="55">
        <f>pro[[#This Row],[Revenue]]+pro[[#This Row],[AdminExp]]</f>
        <v>-293487.62100000004</v>
      </c>
      <c r="K2842" s="83">
        <f>pro[[#This Row],[Profit]]/pro[[#This Row],[Revenue]]</f>
        <v>-5.1389513925744899</v>
      </c>
      <c r="L2842" s="56">
        <f t="shared" si="44"/>
        <v>4</v>
      </c>
      <c r="M2842" s="82" t="str">
        <f>"Q"&amp;" "&amp;VLOOKUP(pro[[#This Row],[Period]],Mapping!A:B,2,0)</f>
        <v>Q 2</v>
      </c>
      <c r="N2842"/>
    </row>
    <row r="2843" spans="1:14" ht="11.25" customHeight="1" x14ac:dyDescent="0.2">
      <c r="A2843" s="42" t="s">
        <v>23</v>
      </c>
      <c r="B2843" s="44" t="s">
        <v>25</v>
      </c>
      <c r="C2843" s="44" t="s">
        <v>57</v>
      </c>
      <c r="D2843" s="43">
        <v>71347.535000000003</v>
      </c>
      <c r="E2843" s="43">
        <v>-91662.872000000003</v>
      </c>
      <c r="F2843" s="45">
        <v>-17810</v>
      </c>
      <c r="G2843" s="45">
        <v>-104720</v>
      </c>
      <c r="H2843" s="45">
        <v>-23900</v>
      </c>
      <c r="I2843" s="55">
        <f>pro[[#This Row],[Admin expenses 3]]+pro[[#This Row],[Admin expenses 2]]+pro[[#This Row],[Admin expenses 1]]+pro[[#This Row],[COGS]]</f>
        <v>-238092.872</v>
      </c>
      <c r="J2843" s="55">
        <f>pro[[#This Row],[Revenue]]+pro[[#This Row],[AdminExp]]</f>
        <v>-166745.337</v>
      </c>
      <c r="K2843" s="83">
        <f>pro[[#This Row],[Profit]]/pro[[#This Row],[Revenue]]</f>
        <v>-2.337086165625764</v>
      </c>
      <c r="L2843" s="56">
        <f t="shared" si="44"/>
        <v>4</v>
      </c>
      <c r="M2843" s="82" t="str">
        <f>"Q"&amp;" "&amp;VLOOKUP(pro[[#This Row],[Period]],Mapping!A:B,2,0)</f>
        <v>Q 2</v>
      </c>
      <c r="N2843"/>
    </row>
    <row r="2844" spans="1:14" ht="11.25" customHeight="1" x14ac:dyDescent="0.2">
      <c r="A2844" s="42" t="s">
        <v>23</v>
      </c>
      <c r="B2844" s="44" t="s">
        <v>25</v>
      </c>
      <c r="C2844" s="44" t="s">
        <v>58</v>
      </c>
      <c r="D2844" s="43">
        <v>15737.546999999999</v>
      </c>
      <c r="E2844" s="43">
        <v>-21802.55</v>
      </c>
      <c r="F2844" s="45">
        <v>-70650</v>
      </c>
      <c r="G2844" s="45">
        <v>-76470</v>
      </c>
      <c r="H2844" s="45">
        <v>-40570</v>
      </c>
      <c r="I2844" s="55">
        <f>pro[[#This Row],[Admin expenses 3]]+pro[[#This Row],[Admin expenses 2]]+pro[[#This Row],[Admin expenses 1]]+pro[[#This Row],[COGS]]</f>
        <v>-209492.55</v>
      </c>
      <c r="J2844" s="55">
        <f>pro[[#This Row],[Revenue]]+pro[[#This Row],[AdminExp]]</f>
        <v>-193755.003</v>
      </c>
      <c r="K2844" s="83">
        <f>pro[[#This Row],[Profit]]/pro[[#This Row],[Revenue]]</f>
        <v>-12.311639355231156</v>
      </c>
      <c r="L2844" s="56">
        <f t="shared" si="44"/>
        <v>4</v>
      </c>
      <c r="M2844" s="82" t="str">
        <f>"Q"&amp;" "&amp;VLOOKUP(pro[[#This Row],[Period]],Mapping!A:B,2,0)</f>
        <v>Q 2</v>
      </c>
      <c r="N2844"/>
    </row>
    <row r="2845" spans="1:14" ht="11.25" customHeight="1" x14ac:dyDescent="0.2">
      <c r="A2845" s="42" t="s">
        <v>23</v>
      </c>
      <c r="B2845" s="44" t="s">
        <v>25</v>
      </c>
      <c r="C2845" s="44" t="s">
        <v>59</v>
      </c>
      <c r="D2845" s="43">
        <v>27953.645999999997</v>
      </c>
      <c r="E2845" s="43">
        <v>-34955.899999999994</v>
      </c>
      <c r="F2845" s="45">
        <v>-34470</v>
      </c>
      <c r="G2845" s="45">
        <v>-86500</v>
      </c>
      <c r="H2845" s="45">
        <v>-72060</v>
      </c>
      <c r="I2845" s="55">
        <f>pro[[#This Row],[Admin expenses 3]]+pro[[#This Row],[Admin expenses 2]]+pro[[#This Row],[Admin expenses 1]]+pro[[#This Row],[COGS]]</f>
        <v>-227985.9</v>
      </c>
      <c r="J2845" s="55">
        <f>pro[[#This Row],[Revenue]]+pro[[#This Row],[AdminExp]]</f>
        <v>-200032.25399999999</v>
      </c>
      <c r="K2845" s="83">
        <f>pro[[#This Row],[Profit]]/pro[[#This Row],[Revenue]]</f>
        <v>-7.15585559035841</v>
      </c>
      <c r="L2845" s="56">
        <f t="shared" si="44"/>
        <v>4</v>
      </c>
      <c r="M2845" s="82" t="str">
        <f>"Q"&amp;" "&amp;VLOOKUP(pro[[#This Row],[Period]],Mapping!A:B,2,0)</f>
        <v>Q 2</v>
      </c>
      <c r="N2845"/>
    </row>
    <row r="2846" spans="1:14" ht="11.25" customHeight="1" x14ac:dyDescent="0.2">
      <c r="A2846" s="42" t="s">
        <v>23</v>
      </c>
      <c r="B2846" s="44" t="s">
        <v>25</v>
      </c>
      <c r="C2846" s="44" t="s">
        <v>57</v>
      </c>
      <c r="D2846" s="43">
        <v>41005.439999999995</v>
      </c>
      <c r="E2846" s="43">
        <v>-84305.423999999999</v>
      </c>
      <c r="F2846" s="45">
        <v>-22730</v>
      </c>
      <c r="G2846" s="45">
        <v>-61510</v>
      </c>
      <c r="H2846" s="45">
        <v>-106490</v>
      </c>
      <c r="I2846" s="55">
        <f>pro[[#This Row],[Admin expenses 3]]+pro[[#This Row],[Admin expenses 2]]+pro[[#This Row],[Admin expenses 1]]+pro[[#This Row],[COGS]]</f>
        <v>-275035.424</v>
      </c>
      <c r="J2846" s="55">
        <f>pro[[#This Row],[Revenue]]+pro[[#This Row],[AdminExp]]</f>
        <v>-234029.984</v>
      </c>
      <c r="K2846" s="83">
        <f>pro[[#This Row],[Profit]]/pro[[#This Row],[Revenue]]</f>
        <v>-5.7072911301524876</v>
      </c>
      <c r="L2846" s="56">
        <f t="shared" si="44"/>
        <v>4</v>
      </c>
      <c r="M2846" s="82" t="str">
        <f>"Q"&amp;" "&amp;VLOOKUP(pro[[#This Row],[Period]],Mapping!A:B,2,0)</f>
        <v>Q 2</v>
      </c>
      <c r="N2846"/>
    </row>
    <row r="2847" spans="1:14" ht="11.25" customHeight="1" x14ac:dyDescent="0.2">
      <c r="A2847" s="42" t="s">
        <v>23</v>
      </c>
      <c r="B2847" s="44" t="s">
        <v>25</v>
      </c>
      <c r="C2847" s="44" t="s">
        <v>58</v>
      </c>
      <c r="D2847" s="43">
        <v>178310.84599999999</v>
      </c>
      <c r="E2847" s="43">
        <v>-389946.31900000002</v>
      </c>
      <c r="F2847" s="45">
        <v>-100900</v>
      </c>
      <c r="G2847" s="45">
        <v>-57680</v>
      </c>
      <c r="H2847" s="45">
        <v>-19860</v>
      </c>
      <c r="I2847" s="55">
        <f>pro[[#This Row],[Admin expenses 3]]+pro[[#This Row],[Admin expenses 2]]+pro[[#This Row],[Admin expenses 1]]+pro[[#This Row],[COGS]]</f>
        <v>-568386.31900000002</v>
      </c>
      <c r="J2847" s="55">
        <f>pro[[#This Row],[Revenue]]+pro[[#This Row],[AdminExp]]</f>
        <v>-390075.473</v>
      </c>
      <c r="K2847" s="83">
        <f>pro[[#This Row],[Profit]]/pro[[#This Row],[Revenue]]</f>
        <v>-2.1876149530466589</v>
      </c>
      <c r="L2847" s="56">
        <f t="shared" si="44"/>
        <v>4</v>
      </c>
      <c r="M2847" s="82" t="str">
        <f>"Q"&amp;" "&amp;VLOOKUP(pro[[#This Row],[Period]],Mapping!A:B,2,0)</f>
        <v>Q 2</v>
      </c>
      <c r="N2847"/>
    </row>
    <row r="2848" spans="1:14" ht="11.25" customHeight="1" x14ac:dyDescent="0.2">
      <c r="A2848" s="42" t="s">
        <v>23</v>
      </c>
      <c r="B2848" s="44" t="s">
        <v>25</v>
      </c>
      <c r="C2848" s="44" t="s">
        <v>59</v>
      </c>
      <c r="D2848" s="43">
        <v>357861.99399999995</v>
      </c>
      <c r="E2848" s="43">
        <v>-140429.88399999999</v>
      </c>
      <c r="F2848" s="45">
        <v>-50180</v>
      </c>
      <c r="G2848" s="45">
        <v>-43440</v>
      </c>
      <c r="H2848" s="45">
        <v>-81220</v>
      </c>
      <c r="I2848" s="55">
        <f>pro[[#This Row],[Admin expenses 3]]+pro[[#This Row],[Admin expenses 2]]+pro[[#This Row],[Admin expenses 1]]+pro[[#This Row],[COGS]]</f>
        <v>-315269.88399999996</v>
      </c>
      <c r="J2848" s="55">
        <f>pro[[#This Row],[Revenue]]+pro[[#This Row],[AdminExp]]</f>
        <v>42592.109999999986</v>
      </c>
      <c r="K2848" s="83">
        <f>pro[[#This Row],[Profit]]/pro[[#This Row],[Revenue]]</f>
        <v>0.1190182548415577</v>
      </c>
      <c r="L2848" s="56">
        <f t="shared" si="44"/>
        <v>4</v>
      </c>
      <c r="M2848" s="82" t="str">
        <f>"Q"&amp;" "&amp;VLOOKUP(pro[[#This Row],[Period]],Mapping!A:B,2,0)</f>
        <v>Q 2</v>
      </c>
      <c r="N2848"/>
    </row>
    <row r="2849" spans="1:14" ht="11.25" customHeight="1" x14ac:dyDescent="0.2">
      <c r="A2849" s="42" t="s">
        <v>23</v>
      </c>
      <c r="B2849" s="44" t="s">
        <v>25</v>
      </c>
      <c r="C2849" s="44" t="s">
        <v>57</v>
      </c>
      <c r="D2849" s="43">
        <v>107566.928</v>
      </c>
      <c r="E2849" s="43">
        <v>-157543.74299999999</v>
      </c>
      <c r="F2849" s="45">
        <v>-45780</v>
      </c>
      <c r="G2849" s="45">
        <v>-82470</v>
      </c>
      <c r="H2849" s="45">
        <v>-56180</v>
      </c>
      <c r="I2849" s="55">
        <f>pro[[#This Row],[Admin expenses 3]]+pro[[#This Row],[Admin expenses 2]]+pro[[#This Row],[Admin expenses 1]]+pro[[#This Row],[COGS]]</f>
        <v>-341973.74300000002</v>
      </c>
      <c r="J2849" s="55">
        <f>pro[[#This Row],[Revenue]]+pro[[#This Row],[AdminExp]]</f>
        <v>-234406.815</v>
      </c>
      <c r="K2849" s="83">
        <f>pro[[#This Row],[Profit]]/pro[[#This Row],[Revenue]]</f>
        <v>-2.1791717896787013</v>
      </c>
      <c r="L2849" s="56">
        <f t="shared" si="44"/>
        <v>4</v>
      </c>
      <c r="M2849" s="82" t="str">
        <f>"Q"&amp;" "&amp;VLOOKUP(pro[[#This Row],[Period]],Mapping!A:B,2,0)</f>
        <v>Q 2</v>
      </c>
      <c r="N2849"/>
    </row>
    <row r="2850" spans="1:14" ht="11.25" customHeight="1" x14ac:dyDescent="0.2">
      <c r="A2850" s="42" t="s">
        <v>23</v>
      </c>
      <c r="B2850" s="44" t="s">
        <v>25</v>
      </c>
      <c r="C2850" s="44" t="s">
        <v>57</v>
      </c>
      <c r="D2850" s="43">
        <v>48776.252</v>
      </c>
      <c r="E2850" s="43">
        <v>-59595.75299999999</v>
      </c>
      <c r="F2850" s="45">
        <v>-72900</v>
      </c>
      <c r="G2850" s="45">
        <v>-25980</v>
      </c>
      <c r="H2850" s="45">
        <v>-19200</v>
      </c>
      <c r="I2850" s="55">
        <f>pro[[#This Row],[Admin expenses 3]]+pro[[#This Row],[Admin expenses 2]]+pro[[#This Row],[Admin expenses 1]]+pro[[#This Row],[COGS]]</f>
        <v>-177675.753</v>
      </c>
      <c r="J2850" s="55">
        <f>pro[[#This Row],[Revenue]]+pro[[#This Row],[AdminExp]]</f>
        <v>-128899.50099999999</v>
      </c>
      <c r="K2850" s="83">
        <f>pro[[#This Row],[Profit]]/pro[[#This Row],[Revenue]]</f>
        <v>-2.6426692440411368</v>
      </c>
      <c r="L2850" s="56">
        <f t="shared" si="44"/>
        <v>4</v>
      </c>
      <c r="M2850" s="82" t="str">
        <f>"Q"&amp;" "&amp;VLOOKUP(pro[[#This Row],[Period]],Mapping!A:B,2,0)</f>
        <v>Q 2</v>
      </c>
      <c r="N2850"/>
    </row>
    <row r="2851" spans="1:14" ht="11.25" customHeight="1" x14ac:dyDescent="0.2">
      <c r="A2851" s="42" t="s">
        <v>23</v>
      </c>
      <c r="B2851" s="44" t="s">
        <v>25</v>
      </c>
      <c r="C2851" s="44" t="s">
        <v>57</v>
      </c>
      <c r="D2851" s="43">
        <v>140543.64799999999</v>
      </c>
      <c r="E2851" s="43">
        <v>-54463.85</v>
      </c>
      <c r="F2851" s="45">
        <v>-99420</v>
      </c>
      <c r="G2851" s="45">
        <v>-27120</v>
      </c>
      <c r="H2851" s="45">
        <v>-17220</v>
      </c>
      <c r="I2851" s="55">
        <f>pro[[#This Row],[Admin expenses 3]]+pro[[#This Row],[Admin expenses 2]]+pro[[#This Row],[Admin expenses 1]]+pro[[#This Row],[COGS]]</f>
        <v>-198223.85</v>
      </c>
      <c r="J2851" s="55">
        <f>pro[[#This Row],[Revenue]]+pro[[#This Row],[AdminExp]]</f>
        <v>-57680.202000000019</v>
      </c>
      <c r="K2851" s="83">
        <f>pro[[#This Row],[Profit]]/pro[[#This Row],[Revenue]]</f>
        <v>-0.41040774749208181</v>
      </c>
      <c r="L2851" s="56">
        <f t="shared" si="44"/>
        <v>4</v>
      </c>
      <c r="M2851" s="82" t="str">
        <f>"Q"&amp;" "&amp;VLOOKUP(pro[[#This Row],[Period]],Mapping!A:B,2,0)</f>
        <v>Q 2</v>
      </c>
      <c r="N2851"/>
    </row>
    <row r="2852" spans="1:14" ht="11.25" customHeight="1" x14ac:dyDescent="0.2">
      <c r="A2852" s="42" t="s">
        <v>23</v>
      </c>
      <c r="B2852" s="44" t="s">
        <v>25</v>
      </c>
      <c r="C2852" s="44" t="s">
        <v>57</v>
      </c>
      <c r="D2852" s="43">
        <v>190924.44700000001</v>
      </c>
      <c r="E2852" s="43">
        <v>-73997.783999999985</v>
      </c>
      <c r="F2852" s="45">
        <v>-34650</v>
      </c>
      <c r="G2852" s="45">
        <v>-99400</v>
      </c>
      <c r="H2852" s="45">
        <v>-68990</v>
      </c>
      <c r="I2852" s="55">
        <f>pro[[#This Row],[Admin expenses 3]]+pro[[#This Row],[Admin expenses 2]]+pro[[#This Row],[Admin expenses 1]]+pro[[#This Row],[COGS]]</f>
        <v>-277037.78399999999</v>
      </c>
      <c r="J2852" s="55">
        <f>pro[[#This Row],[Revenue]]+pro[[#This Row],[AdminExp]]</f>
        <v>-86113.33699999997</v>
      </c>
      <c r="K2852" s="83">
        <f>pro[[#This Row],[Profit]]/pro[[#This Row],[Revenue]]</f>
        <v>-0.4510335808383929</v>
      </c>
      <c r="L2852" s="56">
        <f t="shared" si="44"/>
        <v>4</v>
      </c>
      <c r="M2852" s="82" t="str">
        <f>"Q"&amp;" "&amp;VLOOKUP(pro[[#This Row],[Period]],Mapping!A:B,2,0)</f>
        <v>Q 2</v>
      </c>
      <c r="N2852"/>
    </row>
    <row r="2853" spans="1:14" ht="11.25" customHeight="1" x14ac:dyDescent="0.2">
      <c r="A2853" s="42" t="s">
        <v>23</v>
      </c>
      <c r="B2853" s="44" t="s">
        <v>25</v>
      </c>
      <c r="C2853" s="44" t="s">
        <v>57</v>
      </c>
      <c r="D2853" s="43">
        <v>227233.09700000001</v>
      </c>
      <c r="E2853" s="43">
        <v>-82108.00499999999</v>
      </c>
      <c r="F2853" s="45">
        <v>-79070</v>
      </c>
      <c r="G2853" s="45">
        <v>-55470</v>
      </c>
      <c r="H2853" s="45">
        <v>-86200</v>
      </c>
      <c r="I2853" s="55">
        <f>pro[[#This Row],[Admin expenses 3]]+pro[[#This Row],[Admin expenses 2]]+pro[[#This Row],[Admin expenses 1]]+pro[[#This Row],[COGS]]</f>
        <v>-302848.005</v>
      </c>
      <c r="J2853" s="55">
        <f>pro[[#This Row],[Revenue]]+pro[[#This Row],[AdminExp]]</f>
        <v>-75614.907999999996</v>
      </c>
      <c r="K2853" s="83">
        <f>pro[[#This Row],[Profit]]/pro[[#This Row],[Revenue]]</f>
        <v>-0.33276362025730782</v>
      </c>
      <c r="L2853" s="56">
        <f t="shared" si="44"/>
        <v>4</v>
      </c>
      <c r="M2853" s="82" t="str">
        <f>"Q"&amp;" "&amp;VLOOKUP(pro[[#This Row],[Period]],Mapping!A:B,2,0)</f>
        <v>Q 2</v>
      </c>
      <c r="N2853"/>
    </row>
    <row r="2854" spans="1:14" ht="11.25" customHeight="1" x14ac:dyDescent="0.2">
      <c r="A2854" s="42" t="s">
        <v>23</v>
      </c>
      <c r="B2854" s="44" t="s">
        <v>25</v>
      </c>
      <c r="C2854" s="44" t="s">
        <v>57</v>
      </c>
      <c r="D2854" s="43">
        <v>20575.281999999999</v>
      </c>
      <c r="E2854" s="43">
        <v>-308.71399999999994</v>
      </c>
      <c r="F2854" s="45">
        <v>-81770</v>
      </c>
      <c r="G2854" s="45">
        <v>-78140</v>
      </c>
      <c r="H2854" s="45">
        <v>-49640</v>
      </c>
      <c r="I2854" s="55">
        <f>pro[[#This Row],[Admin expenses 3]]+pro[[#This Row],[Admin expenses 2]]+pro[[#This Row],[Admin expenses 1]]+pro[[#This Row],[COGS]]</f>
        <v>-209858.71400000001</v>
      </c>
      <c r="J2854" s="55">
        <f>pro[[#This Row],[Revenue]]+pro[[#This Row],[AdminExp]]</f>
        <v>-189283.432</v>
      </c>
      <c r="K2854" s="83">
        <f>pro[[#This Row],[Profit]]/pro[[#This Row],[Revenue]]</f>
        <v>-9.1995546889709701</v>
      </c>
      <c r="L2854" s="56">
        <f t="shared" si="44"/>
        <v>4</v>
      </c>
      <c r="M2854" s="82" t="str">
        <f>"Q"&amp;" "&amp;VLOOKUP(pro[[#This Row],[Period]],Mapping!A:B,2,0)</f>
        <v>Q 2</v>
      </c>
      <c r="N2854"/>
    </row>
    <row r="2855" spans="1:14" ht="11.25" customHeight="1" x14ac:dyDescent="0.2">
      <c r="A2855" s="42" t="s">
        <v>23</v>
      </c>
      <c r="B2855" s="44" t="s">
        <v>25</v>
      </c>
      <c r="C2855" s="44" t="s">
        <v>57</v>
      </c>
      <c r="D2855" s="43">
        <v>135956.53399999999</v>
      </c>
      <c r="E2855" s="43">
        <v>-115613.02899999999</v>
      </c>
      <c r="F2855" s="45">
        <v>-91330</v>
      </c>
      <c r="G2855" s="45">
        <v>-28050</v>
      </c>
      <c r="H2855" s="45">
        <v>-97500</v>
      </c>
      <c r="I2855" s="55">
        <f>pro[[#This Row],[Admin expenses 3]]+pro[[#This Row],[Admin expenses 2]]+pro[[#This Row],[Admin expenses 1]]+pro[[#This Row],[COGS]]</f>
        <v>-332493.02899999998</v>
      </c>
      <c r="J2855" s="55">
        <f>pro[[#This Row],[Revenue]]+pro[[#This Row],[AdminExp]]</f>
        <v>-196536.495</v>
      </c>
      <c r="K2855" s="83">
        <f>pro[[#This Row],[Profit]]/pro[[#This Row],[Revenue]]</f>
        <v>-1.4455832994389222</v>
      </c>
      <c r="L2855" s="56">
        <f t="shared" si="44"/>
        <v>4</v>
      </c>
      <c r="M2855" s="82" t="str">
        <f>"Q"&amp;" "&amp;VLOOKUP(pro[[#This Row],[Period]],Mapping!A:B,2,0)</f>
        <v>Q 2</v>
      </c>
      <c r="N2855"/>
    </row>
    <row r="2856" spans="1:14" ht="11.25" customHeight="1" x14ac:dyDescent="0.2">
      <c r="A2856" s="42" t="s">
        <v>23</v>
      </c>
      <c r="B2856" s="44" t="s">
        <v>25</v>
      </c>
      <c r="C2856" s="44" t="s">
        <v>57</v>
      </c>
      <c r="D2856" s="43">
        <v>1151988.0119999999</v>
      </c>
      <c r="E2856" s="43">
        <v>-163336.033</v>
      </c>
      <c r="F2856" s="45">
        <v>-16450</v>
      </c>
      <c r="G2856" s="45">
        <v>-15680</v>
      </c>
      <c r="H2856" s="45">
        <v>-14800</v>
      </c>
      <c r="I2856" s="55">
        <f>pro[[#This Row],[Admin expenses 3]]+pro[[#This Row],[Admin expenses 2]]+pro[[#This Row],[Admin expenses 1]]+pro[[#This Row],[COGS]]</f>
        <v>-210266.033</v>
      </c>
      <c r="J2856" s="55">
        <f>pro[[#This Row],[Revenue]]+pro[[#This Row],[AdminExp]]</f>
        <v>941721.97899999982</v>
      </c>
      <c r="K2856" s="83">
        <f>pro[[#This Row],[Profit]]/pro[[#This Row],[Revenue]]</f>
        <v>0.81747550251417023</v>
      </c>
      <c r="L2856" s="56">
        <f t="shared" si="44"/>
        <v>4</v>
      </c>
      <c r="M2856" s="82" t="str">
        <f>"Q"&amp;" "&amp;VLOOKUP(pro[[#This Row],[Period]],Mapping!A:B,2,0)</f>
        <v>Q 2</v>
      </c>
      <c r="N2856"/>
    </row>
    <row r="2857" spans="1:14" ht="11.25" customHeight="1" x14ac:dyDescent="0.2">
      <c r="A2857" s="42" t="s">
        <v>23</v>
      </c>
      <c r="B2857" s="44" t="s">
        <v>25</v>
      </c>
      <c r="C2857" s="44" t="s">
        <v>57</v>
      </c>
      <c r="D2857" s="43">
        <v>92414.38499999998</v>
      </c>
      <c r="E2857" s="43">
        <v>-9585.4359999999997</v>
      </c>
      <c r="F2857" s="45">
        <v>-19530</v>
      </c>
      <c r="G2857" s="45">
        <v>-15170</v>
      </c>
      <c r="H2857" s="45">
        <v>-32160</v>
      </c>
      <c r="I2857" s="55">
        <f>pro[[#This Row],[Admin expenses 3]]+pro[[#This Row],[Admin expenses 2]]+pro[[#This Row],[Admin expenses 1]]+pro[[#This Row],[COGS]]</f>
        <v>-76445.436000000002</v>
      </c>
      <c r="J2857" s="55">
        <f>pro[[#This Row],[Revenue]]+pro[[#This Row],[AdminExp]]</f>
        <v>15968.948999999979</v>
      </c>
      <c r="K2857" s="83">
        <f>pro[[#This Row],[Profit]]/pro[[#This Row],[Revenue]]</f>
        <v>0.17279722199092687</v>
      </c>
      <c r="L2857" s="56">
        <f t="shared" si="44"/>
        <v>4</v>
      </c>
      <c r="M2857" s="82" t="str">
        <f>"Q"&amp;" "&amp;VLOOKUP(pro[[#This Row],[Period]],Mapping!A:B,2,0)</f>
        <v>Q 2</v>
      </c>
      <c r="N2857"/>
    </row>
    <row r="2858" spans="1:14" ht="11.25" customHeight="1" x14ac:dyDescent="0.2">
      <c r="A2858" s="42" t="s">
        <v>23</v>
      </c>
      <c r="B2858" s="44" t="s">
        <v>25</v>
      </c>
      <c r="C2858" s="44" t="s">
        <v>57</v>
      </c>
      <c r="D2858" s="43">
        <v>198609.30600000001</v>
      </c>
      <c r="E2858" s="43">
        <v>-25279.562000000002</v>
      </c>
      <c r="F2858" s="45">
        <v>-47730</v>
      </c>
      <c r="G2858" s="45">
        <v>-27150</v>
      </c>
      <c r="H2858" s="45">
        <v>-19900</v>
      </c>
      <c r="I2858" s="55">
        <f>pro[[#This Row],[Admin expenses 3]]+pro[[#This Row],[Admin expenses 2]]+pro[[#This Row],[Admin expenses 1]]+pro[[#This Row],[COGS]]</f>
        <v>-120059.56200000001</v>
      </c>
      <c r="J2858" s="55">
        <f>pro[[#This Row],[Revenue]]+pro[[#This Row],[AdminExp]]</f>
        <v>78549.744000000006</v>
      </c>
      <c r="K2858" s="83">
        <f>pro[[#This Row],[Profit]]/pro[[#This Row],[Revenue]]</f>
        <v>0.39549880910414137</v>
      </c>
      <c r="L2858" s="56">
        <f t="shared" si="44"/>
        <v>4</v>
      </c>
      <c r="M2858" s="82" t="str">
        <f>"Q"&amp;" "&amp;VLOOKUP(pro[[#This Row],[Period]],Mapping!A:B,2,0)</f>
        <v>Q 2</v>
      </c>
      <c r="N2858"/>
    </row>
    <row r="2859" spans="1:14" ht="11.25" customHeight="1" x14ac:dyDescent="0.2">
      <c r="A2859" s="42" t="s">
        <v>23</v>
      </c>
      <c r="B2859" s="44" t="s">
        <v>25</v>
      </c>
      <c r="C2859" s="44" t="s">
        <v>57</v>
      </c>
      <c r="D2859" s="43">
        <v>-88705.686999999991</v>
      </c>
      <c r="E2859" s="43">
        <v>8829.7369999999992</v>
      </c>
      <c r="F2859" s="45">
        <v>-57320</v>
      </c>
      <c r="G2859" s="45">
        <v>-14810</v>
      </c>
      <c r="H2859" s="45">
        <v>-34880</v>
      </c>
      <c r="I2859" s="55">
        <f>pro[[#This Row],[Admin expenses 3]]+pro[[#This Row],[Admin expenses 2]]+pro[[#This Row],[Admin expenses 1]]+pro[[#This Row],[COGS]]</f>
        <v>-98180.263000000006</v>
      </c>
      <c r="J2859" s="55">
        <f>pro[[#This Row],[Revenue]]+pro[[#This Row],[AdminExp]]</f>
        <v>-186885.95</v>
      </c>
      <c r="K2859" s="83">
        <f>pro[[#This Row],[Profit]]/pro[[#This Row],[Revenue]]</f>
        <v>2.1068091158574762</v>
      </c>
      <c r="L2859" s="56">
        <f t="shared" si="44"/>
        <v>4</v>
      </c>
      <c r="M2859" s="82" t="str">
        <f>"Q"&amp;" "&amp;VLOOKUP(pro[[#This Row],[Period]],Mapping!A:B,2,0)</f>
        <v>Q 2</v>
      </c>
      <c r="N2859"/>
    </row>
    <row r="2860" spans="1:14" ht="11.25" customHeight="1" x14ac:dyDescent="0.2">
      <c r="A2860" s="42" t="s">
        <v>23</v>
      </c>
      <c r="B2860" s="44" t="s">
        <v>25</v>
      </c>
      <c r="C2860" s="44" t="s">
        <v>57</v>
      </c>
      <c r="D2860" s="43">
        <v>112192.43</v>
      </c>
      <c r="E2860" s="43">
        <v>-13560.175999999999</v>
      </c>
      <c r="F2860" s="45">
        <v>-81710</v>
      </c>
      <c r="G2860" s="45">
        <v>-50590</v>
      </c>
      <c r="H2860" s="45">
        <v>-30160</v>
      </c>
      <c r="I2860" s="55">
        <f>pro[[#This Row],[Admin expenses 3]]+pro[[#This Row],[Admin expenses 2]]+pro[[#This Row],[Admin expenses 1]]+pro[[#This Row],[COGS]]</f>
        <v>-176020.17600000001</v>
      </c>
      <c r="J2860" s="55">
        <f>pro[[#This Row],[Revenue]]+pro[[#This Row],[AdminExp]]</f>
        <v>-63827.746000000014</v>
      </c>
      <c r="K2860" s="83">
        <f>pro[[#This Row],[Profit]]/pro[[#This Row],[Revenue]]</f>
        <v>-0.5689131254220986</v>
      </c>
      <c r="L2860" s="56">
        <f t="shared" si="44"/>
        <v>4</v>
      </c>
      <c r="M2860" s="82" t="str">
        <f>"Q"&amp;" "&amp;VLOOKUP(pro[[#This Row],[Period]],Mapping!A:B,2,0)</f>
        <v>Q 2</v>
      </c>
      <c r="N2860"/>
    </row>
    <row r="2861" spans="1:14" ht="11.25" customHeight="1" x14ac:dyDescent="0.2">
      <c r="A2861" s="42" t="s">
        <v>23</v>
      </c>
      <c r="B2861" s="44" t="s">
        <v>25</v>
      </c>
      <c r="C2861" s="44" t="s">
        <v>57</v>
      </c>
      <c r="D2861" s="43">
        <v>176169.95199999999</v>
      </c>
      <c r="E2861" s="43">
        <v>-73739.707999999999</v>
      </c>
      <c r="F2861" s="45">
        <v>-54440</v>
      </c>
      <c r="G2861" s="45">
        <v>-32490</v>
      </c>
      <c r="H2861" s="45">
        <v>-47310</v>
      </c>
      <c r="I2861" s="55">
        <f>pro[[#This Row],[Admin expenses 3]]+pro[[#This Row],[Admin expenses 2]]+pro[[#This Row],[Admin expenses 1]]+pro[[#This Row],[COGS]]</f>
        <v>-207979.70799999998</v>
      </c>
      <c r="J2861" s="55">
        <f>pro[[#This Row],[Revenue]]+pro[[#This Row],[AdminExp]]</f>
        <v>-31809.755999999994</v>
      </c>
      <c r="K2861" s="83">
        <f>pro[[#This Row],[Profit]]/pro[[#This Row],[Revenue]]</f>
        <v>-0.18056289190565253</v>
      </c>
      <c r="L2861" s="56">
        <f t="shared" si="44"/>
        <v>4</v>
      </c>
      <c r="M2861" s="82" t="str">
        <f>"Q"&amp;" "&amp;VLOOKUP(pro[[#This Row],[Period]],Mapping!A:B,2,0)</f>
        <v>Q 2</v>
      </c>
      <c r="N2861"/>
    </row>
    <row r="2862" spans="1:14" ht="11.25" customHeight="1" x14ac:dyDescent="0.2">
      <c r="A2862" s="42" t="s">
        <v>23</v>
      </c>
      <c r="B2862" s="44" t="s">
        <v>25</v>
      </c>
      <c r="C2862" s="44" t="s">
        <v>57</v>
      </c>
      <c r="D2862" s="43">
        <v>96772.29800000001</v>
      </c>
      <c r="E2862" s="43">
        <v>-27207.389999999996</v>
      </c>
      <c r="F2862" s="45">
        <v>-47740</v>
      </c>
      <c r="G2862" s="45">
        <v>-102940</v>
      </c>
      <c r="H2862" s="45">
        <v>-102470</v>
      </c>
      <c r="I2862" s="55">
        <f>pro[[#This Row],[Admin expenses 3]]+pro[[#This Row],[Admin expenses 2]]+pro[[#This Row],[Admin expenses 1]]+pro[[#This Row],[COGS]]</f>
        <v>-280357.39</v>
      </c>
      <c r="J2862" s="55">
        <f>pro[[#This Row],[Revenue]]+pro[[#This Row],[AdminExp]]</f>
        <v>-183585.092</v>
      </c>
      <c r="K2862" s="83">
        <f>pro[[#This Row],[Profit]]/pro[[#This Row],[Revenue]]</f>
        <v>-1.8970831094658926</v>
      </c>
      <c r="L2862" s="56">
        <f t="shared" si="44"/>
        <v>4</v>
      </c>
      <c r="M2862" s="82" t="str">
        <f>"Q"&amp;" "&amp;VLOOKUP(pro[[#This Row],[Period]],Mapping!A:B,2,0)</f>
        <v>Q 2</v>
      </c>
      <c r="N2862"/>
    </row>
    <row r="2863" spans="1:14" ht="11.25" customHeight="1" x14ac:dyDescent="0.2">
      <c r="A2863" s="42" t="s">
        <v>23</v>
      </c>
      <c r="B2863" s="44" t="s">
        <v>25</v>
      </c>
      <c r="C2863" s="44" t="s">
        <v>57</v>
      </c>
      <c r="D2863" s="43">
        <v>15025.982999999998</v>
      </c>
      <c r="E2863" s="43">
        <v>-2737.0210000000002</v>
      </c>
      <c r="F2863" s="45">
        <v>-66040</v>
      </c>
      <c r="G2863" s="45">
        <v>-73420</v>
      </c>
      <c r="H2863" s="45">
        <v>-24850</v>
      </c>
      <c r="I2863" s="55">
        <f>pro[[#This Row],[Admin expenses 3]]+pro[[#This Row],[Admin expenses 2]]+pro[[#This Row],[Admin expenses 1]]+pro[[#This Row],[COGS]]</f>
        <v>-167047.02100000001</v>
      </c>
      <c r="J2863" s="55">
        <f>pro[[#This Row],[Revenue]]+pro[[#This Row],[AdminExp]]</f>
        <v>-152021.038</v>
      </c>
      <c r="K2863" s="83">
        <f>pro[[#This Row],[Profit]]/pro[[#This Row],[Revenue]]</f>
        <v>-10.117210834059909</v>
      </c>
      <c r="L2863" s="56">
        <f t="shared" si="44"/>
        <v>4</v>
      </c>
      <c r="M2863" s="82" t="str">
        <f>"Q"&amp;" "&amp;VLOOKUP(pro[[#This Row],[Period]],Mapping!A:B,2,0)</f>
        <v>Q 2</v>
      </c>
      <c r="N2863"/>
    </row>
    <row r="2864" spans="1:14" ht="11.25" customHeight="1" x14ac:dyDescent="0.2">
      <c r="A2864" s="42" t="s">
        <v>23</v>
      </c>
      <c r="B2864" s="44" t="s">
        <v>25</v>
      </c>
      <c r="C2864" s="44" t="s">
        <v>57</v>
      </c>
      <c r="D2864" s="43">
        <v>118655.08199999999</v>
      </c>
      <c r="E2864" s="43">
        <v>-21111.656999999999</v>
      </c>
      <c r="F2864" s="45">
        <v>-83380</v>
      </c>
      <c r="G2864" s="45">
        <v>-91690</v>
      </c>
      <c r="H2864" s="45">
        <v>-14550</v>
      </c>
      <c r="I2864" s="55">
        <f>pro[[#This Row],[Admin expenses 3]]+pro[[#This Row],[Admin expenses 2]]+pro[[#This Row],[Admin expenses 1]]+pro[[#This Row],[COGS]]</f>
        <v>-210731.65700000001</v>
      </c>
      <c r="J2864" s="55">
        <f>pro[[#This Row],[Revenue]]+pro[[#This Row],[AdminExp]]</f>
        <v>-92076.575000000012</v>
      </c>
      <c r="K2864" s="83">
        <f>pro[[#This Row],[Profit]]/pro[[#This Row],[Revenue]]</f>
        <v>-0.77600194992069549</v>
      </c>
      <c r="L2864" s="56">
        <f t="shared" si="44"/>
        <v>4</v>
      </c>
      <c r="M2864" s="82" t="str">
        <f>"Q"&amp;" "&amp;VLOOKUP(pro[[#This Row],[Period]],Mapping!A:B,2,0)</f>
        <v>Q 2</v>
      </c>
      <c r="N2864"/>
    </row>
    <row r="2865" spans="1:14" ht="11.25" customHeight="1" x14ac:dyDescent="0.2">
      <c r="A2865" s="42" t="s">
        <v>23</v>
      </c>
      <c r="B2865" s="44" t="s">
        <v>25</v>
      </c>
      <c r="C2865" s="44" t="s">
        <v>57</v>
      </c>
      <c r="D2865" s="43">
        <v>170515.28899999999</v>
      </c>
      <c r="E2865" s="43">
        <v>-29958.613999999994</v>
      </c>
      <c r="F2865" s="45">
        <v>-47550</v>
      </c>
      <c r="G2865" s="45">
        <v>-28550</v>
      </c>
      <c r="H2865" s="45">
        <v>-43280</v>
      </c>
      <c r="I2865" s="55">
        <f>pro[[#This Row],[Admin expenses 3]]+pro[[#This Row],[Admin expenses 2]]+pro[[#This Row],[Admin expenses 1]]+pro[[#This Row],[COGS]]</f>
        <v>-149338.614</v>
      </c>
      <c r="J2865" s="55">
        <f>pro[[#This Row],[Revenue]]+pro[[#This Row],[AdminExp]]</f>
        <v>21176.674999999988</v>
      </c>
      <c r="K2865" s="83">
        <f>pro[[#This Row],[Profit]]/pro[[#This Row],[Revenue]]</f>
        <v>0.12419223592319624</v>
      </c>
      <c r="L2865" s="56">
        <f t="shared" si="44"/>
        <v>4</v>
      </c>
      <c r="M2865" s="82" t="str">
        <f>"Q"&amp;" "&amp;VLOOKUP(pro[[#This Row],[Period]],Mapping!A:B,2,0)</f>
        <v>Q 2</v>
      </c>
      <c r="N2865"/>
    </row>
    <row r="2866" spans="1:14" ht="11.25" customHeight="1" x14ac:dyDescent="0.2">
      <c r="A2866" s="42" t="s">
        <v>23</v>
      </c>
      <c r="B2866" s="44" t="s">
        <v>25</v>
      </c>
      <c r="C2866" s="44" t="s">
        <v>57</v>
      </c>
      <c r="D2866" s="43">
        <v>83433.146999999997</v>
      </c>
      <c r="E2866" s="43">
        <v>-13463.499</v>
      </c>
      <c r="F2866" s="45">
        <v>-49980</v>
      </c>
      <c r="G2866" s="45">
        <v>-49490</v>
      </c>
      <c r="H2866" s="45">
        <v>-89450</v>
      </c>
      <c r="I2866" s="55">
        <f>pro[[#This Row],[Admin expenses 3]]+pro[[#This Row],[Admin expenses 2]]+pro[[#This Row],[Admin expenses 1]]+pro[[#This Row],[COGS]]</f>
        <v>-202383.49900000001</v>
      </c>
      <c r="J2866" s="55">
        <f>pro[[#This Row],[Revenue]]+pro[[#This Row],[AdminExp]]</f>
        <v>-118950.35200000001</v>
      </c>
      <c r="K2866" s="83">
        <f>pro[[#This Row],[Profit]]/pro[[#This Row],[Revenue]]</f>
        <v>-1.4256965759663844</v>
      </c>
      <c r="L2866" s="56">
        <f t="shared" si="44"/>
        <v>4</v>
      </c>
      <c r="M2866" s="82" t="str">
        <f>"Q"&amp;" "&amp;VLOOKUP(pro[[#This Row],[Period]],Mapping!A:B,2,0)</f>
        <v>Q 2</v>
      </c>
      <c r="N2866"/>
    </row>
    <row r="2867" spans="1:14" ht="11.25" customHeight="1" x14ac:dyDescent="0.2">
      <c r="A2867" s="42" t="s">
        <v>23</v>
      </c>
      <c r="B2867" s="44" t="s">
        <v>25</v>
      </c>
      <c r="C2867" s="44" t="s">
        <v>57</v>
      </c>
      <c r="D2867" s="43">
        <v>211483.01300000001</v>
      </c>
      <c r="E2867" s="43">
        <v>-14976.436999999998</v>
      </c>
      <c r="F2867" s="45">
        <v>-27540</v>
      </c>
      <c r="G2867" s="45">
        <v>-86200</v>
      </c>
      <c r="H2867" s="45">
        <v>-42900</v>
      </c>
      <c r="I2867" s="55">
        <f>pro[[#This Row],[Admin expenses 3]]+pro[[#This Row],[Admin expenses 2]]+pro[[#This Row],[Admin expenses 1]]+pro[[#This Row],[COGS]]</f>
        <v>-171616.43700000001</v>
      </c>
      <c r="J2867" s="55">
        <f>pro[[#This Row],[Revenue]]+pro[[#This Row],[AdminExp]]</f>
        <v>39866.576000000001</v>
      </c>
      <c r="K2867" s="83">
        <f>pro[[#This Row],[Profit]]/pro[[#This Row],[Revenue]]</f>
        <v>0.18850958965673523</v>
      </c>
      <c r="L2867" s="56">
        <f t="shared" si="44"/>
        <v>4</v>
      </c>
      <c r="M2867" s="82" t="str">
        <f>"Q"&amp;" "&amp;VLOOKUP(pro[[#This Row],[Period]],Mapping!A:B,2,0)</f>
        <v>Q 2</v>
      </c>
      <c r="N2867"/>
    </row>
    <row r="2868" spans="1:14" ht="11.25" customHeight="1" x14ac:dyDescent="0.2">
      <c r="A2868" s="42" t="s">
        <v>23</v>
      </c>
      <c r="B2868" s="44" t="s">
        <v>25</v>
      </c>
      <c r="C2868" s="44" t="s">
        <v>57</v>
      </c>
      <c r="D2868" s="43">
        <v>92818.620999999999</v>
      </c>
      <c r="E2868" s="43">
        <v>-19415.431</v>
      </c>
      <c r="F2868" s="45">
        <v>-84720</v>
      </c>
      <c r="G2868" s="45">
        <v>-90210</v>
      </c>
      <c r="H2868" s="45">
        <v>-68130</v>
      </c>
      <c r="I2868" s="55">
        <f>pro[[#This Row],[Admin expenses 3]]+pro[[#This Row],[Admin expenses 2]]+pro[[#This Row],[Admin expenses 1]]+pro[[#This Row],[COGS]]</f>
        <v>-262475.43099999998</v>
      </c>
      <c r="J2868" s="55">
        <f>pro[[#This Row],[Revenue]]+pro[[#This Row],[AdminExp]]</f>
        <v>-169656.81</v>
      </c>
      <c r="K2868" s="83">
        <f>pro[[#This Row],[Profit]]/pro[[#This Row],[Revenue]]</f>
        <v>-1.8278316158133829</v>
      </c>
      <c r="L2868" s="56">
        <f t="shared" si="44"/>
        <v>4</v>
      </c>
      <c r="M2868" s="82" t="str">
        <f>"Q"&amp;" "&amp;VLOOKUP(pro[[#This Row],[Period]],Mapping!A:B,2,0)</f>
        <v>Q 2</v>
      </c>
      <c r="N2868"/>
    </row>
    <row r="2869" spans="1:14" ht="11.25" customHeight="1" x14ac:dyDescent="0.2">
      <c r="A2869" s="42" t="s">
        <v>23</v>
      </c>
      <c r="B2869" s="44" t="s">
        <v>25</v>
      </c>
      <c r="C2869" s="44" t="s">
        <v>57</v>
      </c>
      <c r="D2869" s="43">
        <v>86456.607999999993</v>
      </c>
      <c r="E2869" s="43">
        <v>-6687.0369999999994</v>
      </c>
      <c r="F2869" s="45">
        <v>-72130</v>
      </c>
      <c r="G2869" s="45">
        <v>-106120</v>
      </c>
      <c r="H2869" s="45">
        <v>-54340</v>
      </c>
      <c r="I2869" s="55">
        <f>pro[[#This Row],[Admin expenses 3]]+pro[[#This Row],[Admin expenses 2]]+pro[[#This Row],[Admin expenses 1]]+pro[[#This Row],[COGS]]</f>
        <v>-239277.03700000001</v>
      </c>
      <c r="J2869" s="55">
        <f>pro[[#This Row],[Revenue]]+pro[[#This Row],[AdminExp]]</f>
        <v>-152820.429</v>
      </c>
      <c r="K2869" s="83">
        <f>pro[[#This Row],[Profit]]/pro[[#This Row],[Revenue]]</f>
        <v>-1.7675968620004154</v>
      </c>
      <c r="L2869" s="56">
        <f t="shared" si="44"/>
        <v>4</v>
      </c>
      <c r="M2869" s="82" t="str">
        <f>"Q"&amp;" "&amp;VLOOKUP(pro[[#This Row],[Period]],Mapping!A:B,2,0)</f>
        <v>Q 2</v>
      </c>
      <c r="N2869"/>
    </row>
    <row r="2870" spans="1:14" ht="11.25" customHeight="1" x14ac:dyDescent="0.2">
      <c r="A2870" s="42" t="s">
        <v>23</v>
      </c>
      <c r="B2870" s="44" t="s">
        <v>25</v>
      </c>
      <c r="C2870" s="44" t="s">
        <v>57</v>
      </c>
      <c r="D2870" s="43">
        <v>21666.785</v>
      </c>
      <c r="E2870" s="43">
        <v>-5397.2309999999998</v>
      </c>
      <c r="F2870" s="45">
        <v>-31650</v>
      </c>
      <c r="G2870" s="45">
        <v>-42930</v>
      </c>
      <c r="H2870" s="45">
        <v>-91150</v>
      </c>
      <c r="I2870" s="55">
        <f>pro[[#This Row],[Admin expenses 3]]+pro[[#This Row],[Admin expenses 2]]+pro[[#This Row],[Admin expenses 1]]+pro[[#This Row],[COGS]]</f>
        <v>-171127.231</v>
      </c>
      <c r="J2870" s="55">
        <f>pro[[#This Row],[Revenue]]+pro[[#This Row],[AdminExp]]</f>
        <v>-149460.446</v>
      </c>
      <c r="K2870" s="83">
        <f>pro[[#This Row],[Profit]]/pro[[#This Row],[Revenue]]</f>
        <v>-6.8981367563300227</v>
      </c>
      <c r="L2870" s="56">
        <f t="shared" si="44"/>
        <v>4</v>
      </c>
      <c r="M2870" s="82" t="str">
        <f>"Q"&amp;" "&amp;VLOOKUP(pro[[#This Row],[Period]],Mapping!A:B,2,0)</f>
        <v>Q 2</v>
      </c>
      <c r="N2870"/>
    </row>
    <row r="2871" spans="1:14" ht="11.25" customHeight="1" x14ac:dyDescent="0.2">
      <c r="A2871" s="42" t="s">
        <v>23</v>
      </c>
      <c r="B2871" s="44" t="s">
        <v>25</v>
      </c>
      <c r="C2871" s="44" t="s">
        <v>57</v>
      </c>
      <c r="D2871" s="43">
        <v>14155.791999999999</v>
      </c>
      <c r="E2871" s="43">
        <v>-8685.4809999999998</v>
      </c>
      <c r="F2871" s="45">
        <v>-78450</v>
      </c>
      <c r="G2871" s="45">
        <v>-44220</v>
      </c>
      <c r="H2871" s="45">
        <v>-83450</v>
      </c>
      <c r="I2871" s="55">
        <f>pro[[#This Row],[Admin expenses 3]]+pro[[#This Row],[Admin expenses 2]]+pro[[#This Row],[Admin expenses 1]]+pro[[#This Row],[COGS]]</f>
        <v>-214805.481</v>
      </c>
      <c r="J2871" s="55">
        <f>pro[[#This Row],[Revenue]]+pro[[#This Row],[AdminExp]]</f>
        <v>-200649.68900000001</v>
      </c>
      <c r="K2871" s="83">
        <f>pro[[#This Row],[Profit]]/pro[[#This Row],[Revenue]]</f>
        <v>-14.174388052607725</v>
      </c>
      <c r="L2871" s="56">
        <f t="shared" si="44"/>
        <v>4</v>
      </c>
      <c r="M2871" s="82" t="str">
        <f>"Q"&amp;" "&amp;VLOOKUP(pro[[#This Row],[Period]],Mapping!A:B,2,0)</f>
        <v>Q 2</v>
      </c>
      <c r="N2871"/>
    </row>
    <row r="2872" spans="1:14" ht="11.25" customHeight="1" x14ac:dyDescent="0.2">
      <c r="A2872" s="42" t="s">
        <v>23</v>
      </c>
      <c r="B2872" s="44" t="s">
        <v>25</v>
      </c>
      <c r="C2872" s="44" t="s">
        <v>57</v>
      </c>
      <c r="D2872" s="43">
        <v>21469.370999999999</v>
      </c>
      <c r="E2872" s="43">
        <v>-16421.167000000001</v>
      </c>
      <c r="F2872" s="45">
        <v>-61550</v>
      </c>
      <c r="G2872" s="45">
        <v>-77910</v>
      </c>
      <c r="H2872" s="45">
        <v>-99810</v>
      </c>
      <c r="I2872" s="55">
        <f>pro[[#This Row],[Admin expenses 3]]+pro[[#This Row],[Admin expenses 2]]+pro[[#This Row],[Admin expenses 1]]+pro[[#This Row],[COGS]]</f>
        <v>-255691.16700000002</v>
      </c>
      <c r="J2872" s="55">
        <f>pro[[#This Row],[Revenue]]+pro[[#This Row],[AdminExp]]</f>
        <v>-234221.79600000003</v>
      </c>
      <c r="K2872" s="83">
        <f>pro[[#This Row],[Profit]]/pro[[#This Row],[Revenue]]</f>
        <v>-10.909578860042059</v>
      </c>
      <c r="L2872" s="56">
        <f t="shared" si="44"/>
        <v>4</v>
      </c>
      <c r="M2872" s="82" t="str">
        <f>"Q"&amp;" "&amp;VLOOKUP(pro[[#This Row],[Period]],Mapping!A:B,2,0)</f>
        <v>Q 2</v>
      </c>
      <c r="N2872"/>
    </row>
    <row r="2873" spans="1:14" ht="11.25" customHeight="1" x14ac:dyDescent="0.2">
      <c r="A2873" s="42" t="s">
        <v>23</v>
      </c>
      <c r="B2873" s="44" t="s">
        <v>25</v>
      </c>
      <c r="C2873" s="44" t="s">
        <v>57</v>
      </c>
      <c r="D2873" s="43">
        <v>28996.807000000001</v>
      </c>
      <c r="E2873" s="43">
        <v>-3866.9749999999999</v>
      </c>
      <c r="F2873" s="45">
        <v>-18140</v>
      </c>
      <c r="G2873" s="45">
        <v>-92390</v>
      </c>
      <c r="H2873" s="45">
        <v>-16200</v>
      </c>
      <c r="I2873" s="55">
        <f>pro[[#This Row],[Admin expenses 3]]+pro[[#This Row],[Admin expenses 2]]+pro[[#This Row],[Admin expenses 1]]+pro[[#This Row],[COGS]]</f>
        <v>-130596.97500000001</v>
      </c>
      <c r="J2873" s="55">
        <f>pro[[#This Row],[Revenue]]+pro[[#This Row],[AdminExp]]</f>
        <v>-101600.16800000001</v>
      </c>
      <c r="K2873" s="83">
        <f>pro[[#This Row],[Profit]]/pro[[#This Row],[Revenue]]</f>
        <v>-3.503839853815629</v>
      </c>
      <c r="L2873" s="56">
        <f t="shared" si="44"/>
        <v>4</v>
      </c>
      <c r="M2873" s="82" t="str">
        <f>"Q"&amp;" "&amp;VLOOKUP(pro[[#This Row],[Period]],Mapping!A:B,2,0)</f>
        <v>Q 2</v>
      </c>
      <c r="N2873"/>
    </row>
    <row r="2874" spans="1:14" ht="11.25" customHeight="1" x14ac:dyDescent="0.2">
      <c r="A2874" s="42" t="s">
        <v>23</v>
      </c>
      <c r="B2874" s="44" t="s">
        <v>25</v>
      </c>
      <c r="C2874" s="44" t="s">
        <v>57</v>
      </c>
      <c r="D2874" s="43">
        <v>1421725.5499999998</v>
      </c>
      <c r="E2874" s="43">
        <v>-2413530.406</v>
      </c>
      <c r="F2874" s="45">
        <v>-54110</v>
      </c>
      <c r="G2874" s="45">
        <v>-70290</v>
      </c>
      <c r="H2874" s="45">
        <v>-18140</v>
      </c>
      <c r="I2874" s="55">
        <f>pro[[#This Row],[Admin expenses 3]]+pro[[#This Row],[Admin expenses 2]]+pro[[#This Row],[Admin expenses 1]]+pro[[#This Row],[COGS]]</f>
        <v>-2556070.406</v>
      </c>
      <c r="J2874" s="55">
        <f>pro[[#This Row],[Revenue]]+pro[[#This Row],[AdminExp]]</f>
        <v>-1134344.8560000001</v>
      </c>
      <c r="K2874" s="83">
        <f>pro[[#This Row],[Profit]]/pro[[#This Row],[Revenue]]</f>
        <v>-0.79786485936051466</v>
      </c>
      <c r="L2874" s="56">
        <f t="shared" si="44"/>
        <v>4</v>
      </c>
      <c r="M2874" s="82" t="str">
        <f>"Q"&amp;" "&amp;VLOOKUP(pro[[#This Row],[Period]],Mapping!A:B,2,0)</f>
        <v>Q 2</v>
      </c>
      <c r="N2874"/>
    </row>
    <row r="2875" spans="1:14" ht="11.25" customHeight="1" x14ac:dyDescent="0.2">
      <c r="A2875" s="42" t="s">
        <v>23</v>
      </c>
      <c r="B2875" s="44" t="s">
        <v>25</v>
      </c>
      <c r="C2875" s="44" t="s">
        <v>58</v>
      </c>
      <c r="D2875" s="43">
        <v>1093.232</v>
      </c>
      <c r="E2875" s="43">
        <v>-1453.088</v>
      </c>
      <c r="F2875" s="45">
        <v>-19910</v>
      </c>
      <c r="G2875" s="45">
        <v>-94820</v>
      </c>
      <c r="H2875" s="45">
        <v>-71120</v>
      </c>
      <c r="I2875" s="55">
        <f>pro[[#This Row],[Admin expenses 3]]+pro[[#This Row],[Admin expenses 2]]+pro[[#This Row],[Admin expenses 1]]+pro[[#This Row],[COGS]]</f>
        <v>-187303.08799999999</v>
      </c>
      <c r="J2875" s="55">
        <f>pro[[#This Row],[Revenue]]+pro[[#This Row],[AdminExp]]</f>
        <v>-186209.856</v>
      </c>
      <c r="K2875" s="83">
        <f>pro[[#This Row],[Profit]]/pro[[#This Row],[Revenue]]</f>
        <v>-170.32967933613361</v>
      </c>
      <c r="L2875" s="56">
        <f t="shared" si="44"/>
        <v>4</v>
      </c>
      <c r="M2875" s="82" t="str">
        <f>"Q"&amp;" "&amp;VLOOKUP(pro[[#This Row],[Period]],Mapping!A:B,2,0)</f>
        <v>Q 2</v>
      </c>
      <c r="N2875"/>
    </row>
    <row r="2876" spans="1:14" ht="11.25" customHeight="1" x14ac:dyDescent="0.2">
      <c r="A2876" s="42" t="s">
        <v>23</v>
      </c>
      <c r="B2876" s="44" t="s">
        <v>25</v>
      </c>
      <c r="C2876" s="44" t="s">
        <v>59</v>
      </c>
      <c r="D2876" s="43">
        <v>414583.65199999994</v>
      </c>
      <c r="E2876" s="43">
        <v>-38549.258999999998</v>
      </c>
      <c r="F2876" s="45">
        <v>-72440</v>
      </c>
      <c r="G2876" s="45">
        <v>-75750</v>
      </c>
      <c r="H2876" s="45">
        <v>-15300</v>
      </c>
      <c r="I2876" s="55">
        <f>pro[[#This Row],[Admin expenses 3]]+pro[[#This Row],[Admin expenses 2]]+pro[[#This Row],[Admin expenses 1]]+pro[[#This Row],[COGS]]</f>
        <v>-202039.25899999999</v>
      </c>
      <c r="J2876" s="55">
        <f>pro[[#This Row],[Revenue]]+pro[[#This Row],[AdminExp]]</f>
        <v>212544.39299999995</v>
      </c>
      <c r="K2876" s="83">
        <f>pro[[#This Row],[Profit]]/pro[[#This Row],[Revenue]]</f>
        <v>0.5126694986033844</v>
      </c>
      <c r="L2876" s="56">
        <f t="shared" si="44"/>
        <v>4</v>
      </c>
      <c r="M2876" s="82" t="str">
        <f>"Q"&amp;" "&amp;VLOOKUP(pro[[#This Row],[Period]],Mapping!A:B,2,0)</f>
        <v>Q 2</v>
      </c>
      <c r="N2876"/>
    </row>
    <row r="2877" spans="1:14" ht="11.25" customHeight="1" x14ac:dyDescent="0.2">
      <c r="A2877" s="42" t="s">
        <v>23</v>
      </c>
      <c r="B2877" s="44" t="s">
        <v>13</v>
      </c>
      <c r="C2877" s="44" t="s">
        <v>57</v>
      </c>
      <c r="D2877" s="43">
        <v>284504.82199999999</v>
      </c>
      <c r="E2877" s="43">
        <v>-322248.82199999999</v>
      </c>
      <c r="F2877" s="45">
        <v>-38250</v>
      </c>
      <c r="G2877" s="45">
        <v>-89890</v>
      </c>
      <c r="H2877" s="45">
        <v>-72680</v>
      </c>
      <c r="I2877" s="55">
        <f>pro[[#This Row],[Admin expenses 3]]+pro[[#This Row],[Admin expenses 2]]+pro[[#This Row],[Admin expenses 1]]+pro[[#This Row],[COGS]]</f>
        <v>-523068.82199999999</v>
      </c>
      <c r="J2877" s="55">
        <f>pro[[#This Row],[Revenue]]+pro[[#This Row],[AdminExp]]</f>
        <v>-238564</v>
      </c>
      <c r="K2877" s="83">
        <f>pro[[#This Row],[Profit]]/pro[[#This Row],[Revenue]]</f>
        <v>-0.8385235734247064</v>
      </c>
      <c r="L2877" s="56">
        <f t="shared" si="44"/>
        <v>4</v>
      </c>
      <c r="M2877" s="82" t="str">
        <f>"Q"&amp;" "&amp;VLOOKUP(pro[[#This Row],[Period]],Mapping!A:B,2,0)</f>
        <v>Q 2</v>
      </c>
      <c r="N2877"/>
    </row>
    <row r="2878" spans="1:14" ht="11.25" customHeight="1" x14ac:dyDescent="0.2">
      <c r="A2878" s="42" t="s">
        <v>23</v>
      </c>
      <c r="B2878" s="44" t="s">
        <v>13</v>
      </c>
      <c r="C2878" s="44" t="s">
        <v>57</v>
      </c>
      <c r="D2878" s="43">
        <v>1354471.2439999999</v>
      </c>
      <c r="E2878" s="43">
        <v>-1413389.4879999999</v>
      </c>
      <c r="F2878" s="45">
        <v>-87630</v>
      </c>
      <c r="G2878" s="45">
        <v>-68560</v>
      </c>
      <c r="H2878" s="45">
        <v>-82680</v>
      </c>
      <c r="I2878" s="55">
        <f>pro[[#This Row],[Admin expenses 3]]+pro[[#This Row],[Admin expenses 2]]+pro[[#This Row],[Admin expenses 1]]+pro[[#This Row],[COGS]]</f>
        <v>-1652259.4879999999</v>
      </c>
      <c r="J2878" s="55">
        <f>pro[[#This Row],[Revenue]]+pro[[#This Row],[AdminExp]]</f>
        <v>-297788.24399999995</v>
      </c>
      <c r="K2878" s="83">
        <f>pro[[#This Row],[Profit]]/pro[[#This Row],[Revenue]]</f>
        <v>-0.21985571515019919</v>
      </c>
      <c r="L2878" s="56">
        <f t="shared" si="44"/>
        <v>4</v>
      </c>
      <c r="M2878" s="82" t="str">
        <f>"Q"&amp;" "&amp;VLOOKUP(pro[[#This Row],[Period]],Mapping!A:B,2,0)</f>
        <v>Q 2</v>
      </c>
      <c r="N2878"/>
    </row>
    <row r="2879" spans="1:14" ht="11.25" customHeight="1" x14ac:dyDescent="0.2">
      <c r="A2879" s="42" t="s">
        <v>23</v>
      </c>
      <c r="B2879" s="44" t="s">
        <v>13</v>
      </c>
      <c r="C2879" s="44" t="s">
        <v>57</v>
      </c>
      <c r="D2879" s="43">
        <v>493593.82799999998</v>
      </c>
      <c r="E2879" s="43">
        <v>-384088.83099999995</v>
      </c>
      <c r="F2879" s="45">
        <v>-78510</v>
      </c>
      <c r="G2879" s="45">
        <v>-29950</v>
      </c>
      <c r="H2879" s="45">
        <v>-104940</v>
      </c>
      <c r="I2879" s="55">
        <f>pro[[#This Row],[Admin expenses 3]]+pro[[#This Row],[Admin expenses 2]]+pro[[#This Row],[Admin expenses 1]]+pro[[#This Row],[COGS]]</f>
        <v>-597488.83100000001</v>
      </c>
      <c r="J2879" s="55">
        <f>pro[[#This Row],[Revenue]]+pro[[#This Row],[AdminExp]]</f>
        <v>-103895.00300000003</v>
      </c>
      <c r="K2879" s="83">
        <f>pro[[#This Row],[Profit]]/pro[[#This Row],[Revenue]]</f>
        <v>-0.21048683574706292</v>
      </c>
      <c r="L2879" s="56">
        <f t="shared" si="44"/>
        <v>4</v>
      </c>
      <c r="M2879" s="82" t="str">
        <f>"Q"&amp;" "&amp;VLOOKUP(pro[[#This Row],[Period]],Mapping!A:B,2,0)</f>
        <v>Q 2</v>
      </c>
      <c r="N2879"/>
    </row>
    <row r="2880" spans="1:14" ht="11.25" customHeight="1" x14ac:dyDescent="0.2">
      <c r="A2880" s="42" t="s">
        <v>23</v>
      </c>
      <c r="B2880" s="44" t="s">
        <v>13</v>
      </c>
      <c r="C2880" s="44" t="s">
        <v>57</v>
      </c>
      <c r="D2880" s="43">
        <v>-57700.159999999996</v>
      </c>
      <c r="E2880" s="43">
        <v>8360.7649999999994</v>
      </c>
      <c r="F2880" s="45">
        <v>-106050</v>
      </c>
      <c r="G2880" s="45">
        <v>-50440</v>
      </c>
      <c r="H2880" s="45">
        <v>-82220</v>
      </c>
      <c r="I2880" s="55">
        <f>pro[[#This Row],[Admin expenses 3]]+pro[[#This Row],[Admin expenses 2]]+pro[[#This Row],[Admin expenses 1]]+pro[[#This Row],[COGS]]</f>
        <v>-230349.23499999999</v>
      </c>
      <c r="J2880" s="55">
        <f>pro[[#This Row],[Revenue]]+pro[[#This Row],[AdminExp]]</f>
        <v>-288049.39499999996</v>
      </c>
      <c r="K2880" s="83">
        <f>pro[[#This Row],[Profit]]/pro[[#This Row],[Revenue]]</f>
        <v>4.9921767114683906</v>
      </c>
      <c r="L2880" s="56">
        <f t="shared" si="44"/>
        <v>4</v>
      </c>
      <c r="M2880" s="82" t="str">
        <f>"Q"&amp;" "&amp;VLOOKUP(pro[[#This Row],[Period]],Mapping!A:B,2,0)</f>
        <v>Q 2</v>
      </c>
      <c r="N2880"/>
    </row>
    <row r="2881" spans="1:14" ht="11.25" customHeight="1" x14ac:dyDescent="0.2">
      <c r="A2881" s="42" t="s">
        <v>23</v>
      </c>
      <c r="B2881" s="44" t="s">
        <v>13</v>
      </c>
      <c r="C2881" s="44" t="s">
        <v>57</v>
      </c>
      <c r="D2881" s="43">
        <v>217154.95199999999</v>
      </c>
      <c r="E2881" s="43">
        <v>-179459.32199999999</v>
      </c>
      <c r="F2881" s="45">
        <v>-95310</v>
      </c>
      <c r="G2881" s="45">
        <v>-34300</v>
      </c>
      <c r="H2881" s="45">
        <v>-19230</v>
      </c>
      <c r="I2881" s="55">
        <f>pro[[#This Row],[Admin expenses 3]]+pro[[#This Row],[Admin expenses 2]]+pro[[#This Row],[Admin expenses 1]]+pro[[#This Row],[COGS]]</f>
        <v>-328299.32199999999</v>
      </c>
      <c r="J2881" s="55">
        <f>pro[[#This Row],[Revenue]]+pro[[#This Row],[AdminExp]]</f>
        <v>-111144.37</v>
      </c>
      <c r="K2881" s="83">
        <f>pro[[#This Row],[Profit]]/pro[[#This Row],[Revenue]]</f>
        <v>-0.51182056396300835</v>
      </c>
      <c r="L2881" s="56">
        <f t="shared" si="44"/>
        <v>4</v>
      </c>
      <c r="M2881" s="82" t="str">
        <f>"Q"&amp;" "&amp;VLOOKUP(pro[[#This Row],[Period]],Mapping!A:B,2,0)</f>
        <v>Q 2</v>
      </c>
      <c r="N2881"/>
    </row>
    <row r="2882" spans="1:14" ht="11.25" customHeight="1" x14ac:dyDescent="0.2">
      <c r="A2882" s="42" t="s">
        <v>23</v>
      </c>
      <c r="B2882" s="44" t="s">
        <v>13</v>
      </c>
      <c r="C2882" s="44" t="s">
        <v>58</v>
      </c>
      <c r="D2882" s="43">
        <v>-17891.670999999998</v>
      </c>
      <c r="E2882" s="43">
        <v>19452.034</v>
      </c>
      <c r="F2882" s="45">
        <v>-39470</v>
      </c>
      <c r="G2882" s="45">
        <v>-19240</v>
      </c>
      <c r="H2882" s="45">
        <v>-88080</v>
      </c>
      <c r="I2882" s="55">
        <f>pro[[#This Row],[Admin expenses 3]]+pro[[#This Row],[Admin expenses 2]]+pro[[#This Row],[Admin expenses 1]]+pro[[#This Row],[COGS]]</f>
        <v>-127337.966</v>
      </c>
      <c r="J2882" s="55">
        <f>pro[[#This Row],[Revenue]]+pro[[#This Row],[AdminExp]]</f>
        <v>-145229.63699999999</v>
      </c>
      <c r="K2882" s="83">
        <f>pro[[#This Row],[Profit]]/pro[[#This Row],[Revenue]]</f>
        <v>8.1171645175009086</v>
      </c>
      <c r="L2882" s="56">
        <f t="shared" ref="L2882:L2945" si="45">MONTH(DATEVALUE(A2882&amp;"1"))</f>
        <v>4</v>
      </c>
      <c r="M2882" s="82" t="str">
        <f>"Q"&amp;" "&amp;VLOOKUP(pro[[#This Row],[Period]],Mapping!A:B,2,0)</f>
        <v>Q 2</v>
      </c>
      <c r="N2882"/>
    </row>
    <row r="2883" spans="1:14" ht="11.25" customHeight="1" x14ac:dyDescent="0.2">
      <c r="A2883" s="42" t="s">
        <v>23</v>
      </c>
      <c r="B2883" s="44" t="s">
        <v>13</v>
      </c>
      <c r="C2883" s="44" t="s">
        <v>59</v>
      </c>
      <c r="D2883" s="43">
        <v>-17891.670999999998</v>
      </c>
      <c r="E2883" s="43">
        <v>9661.6659999999993</v>
      </c>
      <c r="F2883" s="45">
        <v>-93310</v>
      </c>
      <c r="G2883" s="45">
        <v>-84040</v>
      </c>
      <c r="H2883" s="45">
        <v>-24190</v>
      </c>
      <c r="I2883" s="55">
        <f>pro[[#This Row],[Admin expenses 3]]+pro[[#This Row],[Admin expenses 2]]+pro[[#This Row],[Admin expenses 1]]+pro[[#This Row],[COGS]]</f>
        <v>-191878.334</v>
      </c>
      <c r="J2883" s="55">
        <f>pro[[#This Row],[Revenue]]+pro[[#This Row],[AdminExp]]</f>
        <v>-209770.005</v>
      </c>
      <c r="K2883" s="83">
        <f>pro[[#This Row],[Profit]]/pro[[#This Row],[Revenue]]</f>
        <v>11.724450164548633</v>
      </c>
      <c r="L2883" s="56">
        <f t="shared" si="45"/>
        <v>4</v>
      </c>
      <c r="M2883" s="82" t="str">
        <f>"Q"&amp;" "&amp;VLOOKUP(pro[[#This Row],[Period]],Mapping!A:B,2,0)</f>
        <v>Q 2</v>
      </c>
      <c r="N2883"/>
    </row>
    <row r="2884" spans="1:14" ht="11.25" customHeight="1" x14ac:dyDescent="0.2">
      <c r="A2884" s="42" t="s">
        <v>23</v>
      </c>
      <c r="B2884" s="44" t="s">
        <v>13</v>
      </c>
      <c r="C2884" s="44" t="s">
        <v>57</v>
      </c>
      <c r="D2884" s="43">
        <v>89819.45</v>
      </c>
      <c r="E2884" s="43">
        <v>-34119.868999999999</v>
      </c>
      <c r="F2884" s="45">
        <v>-51960</v>
      </c>
      <c r="G2884" s="45">
        <v>-95530</v>
      </c>
      <c r="H2884" s="45">
        <v>-76840</v>
      </c>
      <c r="I2884" s="55">
        <f>pro[[#This Row],[Admin expenses 3]]+pro[[#This Row],[Admin expenses 2]]+pro[[#This Row],[Admin expenses 1]]+pro[[#This Row],[COGS]]</f>
        <v>-258449.86900000001</v>
      </c>
      <c r="J2884" s="55">
        <f>pro[[#This Row],[Revenue]]+pro[[#This Row],[AdminExp]]</f>
        <v>-168630.41899999999</v>
      </c>
      <c r="K2884" s="83">
        <f>pro[[#This Row],[Profit]]/pro[[#This Row],[Revenue]]</f>
        <v>-1.8774376707940206</v>
      </c>
      <c r="L2884" s="56">
        <f t="shared" si="45"/>
        <v>4</v>
      </c>
      <c r="M2884" s="82" t="str">
        <f>"Q"&amp;" "&amp;VLOOKUP(pro[[#This Row],[Period]],Mapping!A:B,2,0)</f>
        <v>Q 2</v>
      </c>
      <c r="N2884"/>
    </row>
    <row r="2885" spans="1:14" ht="11.25" customHeight="1" x14ac:dyDescent="0.2">
      <c r="A2885" s="42" t="s">
        <v>23</v>
      </c>
      <c r="B2885" s="44" t="s">
        <v>13</v>
      </c>
      <c r="C2885" s="44" t="s">
        <v>57</v>
      </c>
      <c r="D2885" s="43">
        <v>16489.493999999999</v>
      </c>
      <c r="E2885" s="43">
        <v>-5612.8589999999995</v>
      </c>
      <c r="F2885" s="45">
        <v>-41660</v>
      </c>
      <c r="G2885" s="45">
        <v>-101370</v>
      </c>
      <c r="H2885" s="45">
        <v>-38690</v>
      </c>
      <c r="I2885" s="55">
        <f>pro[[#This Row],[Admin expenses 3]]+pro[[#This Row],[Admin expenses 2]]+pro[[#This Row],[Admin expenses 1]]+pro[[#This Row],[COGS]]</f>
        <v>-187332.859</v>
      </c>
      <c r="J2885" s="55">
        <f>pro[[#This Row],[Revenue]]+pro[[#This Row],[AdminExp]]</f>
        <v>-170843.36499999999</v>
      </c>
      <c r="K2885" s="83">
        <f>pro[[#This Row],[Profit]]/pro[[#This Row],[Revenue]]</f>
        <v>-10.360740299247508</v>
      </c>
      <c r="L2885" s="56">
        <f t="shared" si="45"/>
        <v>4</v>
      </c>
      <c r="M2885" s="82" t="str">
        <f>"Q"&amp;" "&amp;VLOOKUP(pro[[#This Row],[Period]],Mapping!A:B,2,0)</f>
        <v>Q 2</v>
      </c>
      <c r="N2885"/>
    </row>
    <row r="2886" spans="1:14" ht="11.25" customHeight="1" x14ac:dyDescent="0.2">
      <c r="A2886" s="42" t="s">
        <v>23</v>
      </c>
      <c r="B2886" s="44" t="s">
        <v>13</v>
      </c>
      <c r="C2886" s="44" t="s">
        <v>57</v>
      </c>
      <c r="D2886" s="43">
        <v>309948.00899999996</v>
      </c>
      <c r="E2886" s="43">
        <v>-297497.73199999996</v>
      </c>
      <c r="F2886" s="45">
        <v>-34950</v>
      </c>
      <c r="G2886" s="45">
        <v>-28450</v>
      </c>
      <c r="H2886" s="45">
        <v>-34950</v>
      </c>
      <c r="I2886" s="55">
        <f>pro[[#This Row],[Admin expenses 3]]+pro[[#This Row],[Admin expenses 2]]+pro[[#This Row],[Admin expenses 1]]+pro[[#This Row],[COGS]]</f>
        <v>-395847.73199999996</v>
      </c>
      <c r="J2886" s="55">
        <f>pro[[#This Row],[Revenue]]+pro[[#This Row],[AdminExp]]</f>
        <v>-85899.722999999998</v>
      </c>
      <c r="K2886" s="83">
        <f>pro[[#This Row],[Profit]]/pro[[#This Row],[Revenue]]</f>
        <v>-0.27714236099513068</v>
      </c>
      <c r="L2886" s="56">
        <f t="shared" si="45"/>
        <v>4</v>
      </c>
      <c r="M2886" s="82" t="str">
        <f>"Q"&amp;" "&amp;VLOOKUP(pro[[#This Row],[Period]],Mapping!A:B,2,0)</f>
        <v>Q 2</v>
      </c>
      <c r="N2886"/>
    </row>
    <row r="2887" spans="1:14" ht="11.25" customHeight="1" x14ac:dyDescent="0.2">
      <c r="A2887" s="42" t="s">
        <v>23</v>
      </c>
      <c r="B2887" s="44" t="s">
        <v>13</v>
      </c>
      <c r="C2887" s="44" t="s">
        <v>58</v>
      </c>
      <c r="D2887" s="43">
        <v>514549.07699999993</v>
      </c>
      <c r="E2887" s="43">
        <v>-13176.331</v>
      </c>
      <c r="F2887" s="45">
        <v>-87870</v>
      </c>
      <c r="G2887" s="45">
        <v>-17020</v>
      </c>
      <c r="H2887" s="45">
        <v>-56490</v>
      </c>
      <c r="I2887" s="55">
        <f>pro[[#This Row],[Admin expenses 3]]+pro[[#This Row],[Admin expenses 2]]+pro[[#This Row],[Admin expenses 1]]+pro[[#This Row],[COGS]]</f>
        <v>-174556.33100000001</v>
      </c>
      <c r="J2887" s="55">
        <f>pro[[#This Row],[Revenue]]+pro[[#This Row],[AdminExp]]</f>
        <v>339992.74599999993</v>
      </c>
      <c r="K2887" s="83">
        <f>pro[[#This Row],[Profit]]/pro[[#This Row],[Revenue]]</f>
        <v>0.66075863546831315</v>
      </c>
      <c r="L2887" s="56">
        <f t="shared" si="45"/>
        <v>4</v>
      </c>
      <c r="M2887" s="82" t="str">
        <f>"Q"&amp;" "&amp;VLOOKUP(pro[[#This Row],[Period]],Mapping!A:B,2,0)</f>
        <v>Q 2</v>
      </c>
      <c r="N2887"/>
    </row>
    <row r="2888" spans="1:14" ht="11.25" customHeight="1" x14ac:dyDescent="0.2">
      <c r="A2888" s="42" t="s">
        <v>23</v>
      </c>
      <c r="B2888" s="44" t="s">
        <v>13</v>
      </c>
      <c r="C2888" s="44" t="s">
        <v>59</v>
      </c>
      <c r="D2888" s="43">
        <v>86300.556999999986</v>
      </c>
      <c r="E2888" s="43">
        <v>-9397.2199999999993</v>
      </c>
      <c r="F2888" s="45">
        <v>-37070</v>
      </c>
      <c r="G2888" s="45">
        <v>-31960</v>
      </c>
      <c r="H2888" s="45">
        <v>-103210</v>
      </c>
      <c r="I2888" s="55">
        <f>pro[[#This Row],[Admin expenses 3]]+pro[[#This Row],[Admin expenses 2]]+pro[[#This Row],[Admin expenses 1]]+pro[[#This Row],[COGS]]</f>
        <v>-181637.22</v>
      </c>
      <c r="J2888" s="55">
        <f>pro[[#This Row],[Revenue]]+pro[[#This Row],[AdminExp]]</f>
        <v>-95336.663000000015</v>
      </c>
      <c r="K2888" s="83">
        <f>pro[[#This Row],[Profit]]/pro[[#This Row],[Revenue]]</f>
        <v>-1.1047050716022613</v>
      </c>
      <c r="L2888" s="56">
        <f t="shared" si="45"/>
        <v>4</v>
      </c>
      <c r="M2888" s="82" t="str">
        <f>"Q"&amp;" "&amp;VLOOKUP(pro[[#This Row],[Period]],Mapping!A:B,2,0)</f>
        <v>Q 2</v>
      </c>
      <c r="N2888"/>
    </row>
    <row r="2889" spans="1:14" ht="11.25" customHeight="1" x14ac:dyDescent="0.2">
      <c r="A2889" s="42" t="s">
        <v>23</v>
      </c>
      <c r="B2889" s="44" t="s">
        <v>13</v>
      </c>
      <c r="C2889" s="44" t="s">
        <v>57</v>
      </c>
      <c r="D2889" s="43">
        <v>97534.030999999988</v>
      </c>
      <c r="E2889" s="43">
        <v>-5407.29</v>
      </c>
      <c r="F2889" s="45">
        <v>-83490</v>
      </c>
      <c r="G2889" s="45">
        <v>-24890</v>
      </c>
      <c r="H2889" s="45">
        <v>-19600</v>
      </c>
      <c r="I2889" s="55">
        <f>pro[[#This Row],[Admin expenses 3]]+pro[[#This Row],[Admin expenses 2]]+pro[[#This Row],[Admin expenses 1]]+pro[[#This Row],[COGS]]</f>
        <v>-133387.29</v>
      </c>
      <c r="J2889" s="55">
        <f>pro[[#This Row],[Revenue]]+pro[[#This Row],[AdminExp]]</f>
        <v>-35853.25900000002</v>
      </c>
      <c r="K2889" s="83">
        <f>pro[[#This Row],[Profit]]/pro[[#This Row],[Revenue]]</f>
        <v>-0.36759742863493489</v>
      </c>
      <c r="L2889" s="56">
        <f t="shared" si="45"/>
        <v>4</v>
      </c>
      <c r="M2889" s="82" t="str">
        <f>"Q"&amp;" "&amp;VLOOKUP(pro[[#This Row],[Period]],Mapping!A:B,2,0)</f>
        <v>Q 2</v>
      </c>
      <c r="N2889"/>
    </row>
    <row r="2890" spans="1:14" ht="11.25" customHeight="1" x14ac:dyDescent="0.2">
      <c r="A2890" s="42" t="s">
        <v>23</v>
      </c>
      <c r="B2890" s="44" t="s">
        <v>13</v>
      </c>
      <c r="C2890" s="44" t="s">
        <v>57</v>
      </c>
      <c r="D2890" s="43">
        <v>1606.941</v>
      </c>
      <c r="E2890" s="43">
        <v>-6788.8309999999992</v>
      </c>
      <c r="F2890" s="45">
        <v>-68250</v>
      </c>
      <c r="G2890" s="45">
        <v>-78070</v>
      </c>
      <c r="H2890" s="45">
        <v>-45170</v>
      </c>
      <c r="I2890" s="55">
        <f>pro[[#This Row],[Admin expenses 3]]+pro[[#This Row],[Admin expenses 2]]+pro[[#This Row],[Admin expenses 1]]+pro[[#This Row],[COGS]]</f>
        <v>-198278.83100000001</v>
      </c>
      <c r="J2890" s="55">
        <f>pro[[#This Row],[Revenue]]+pro[[#This Row],[AdminExp]]</f>
        <v>-196671.89</v>
      </c>
      <c r="K2890" s="83">
        <f>pro[[#This Row],[Profit]]/pro[[#This Row],[Revenue]]</f>
        <v>-122.38899250190269</v>
      </c>
      <c r="L2890" s="56">
        <f t="shared" si="45"/>
        <v>4</v>
      </c>
      <c r="M2890" s="82" t="str">
        <f>"Q"&amp;" "&amp;VLOOKUP(pro[[#This Row],[Period]],Mapping!A:B,2,0)</f>
        <v>Q 2</v>
      </c>
      <c r="N2890"/>
    </row>
    <row r="2891" spans="1:14" ht="11.25" customHeight="1" x14ac:dyDescent="0.2">
      <c r="A2891" s="42" t="s">
        <v>23</v>
      </c>
      <c r="B2891" s="44" t="s">
        <v>13</v>
      </c>
      <c r="C2891" s="44" t="s">
        <v>58</v>
      </c>
      <c r="D2891" s="43">
        <v>14255.660999999998</v>
      </c>
      <c r="E2891" s="43">
        <v>-9339.8130000000001</v>
      </c>
      <c r="F2891" s="45">
        <v>-35930</v>
      </c>
      <c r="G2891" s="45">
        <v>-104560</v>
      </c>
      <c r="H2891" s="45">
        <v>-107490</v>
      </c>
      <c r="I2891" s="55">
        <f>pro[[#This Row],[Admin expenses 3]]+pro[[#This Row],[Admin expenses 2]]+pro[[#This Row],[Admin expenses 1]]+pro[[#This Row],[COGS]]</f>
        <v>-257319.81299999999</v>
      </c>
      <c r="J2891" s="55">
        <f>pro[[#This Row],[Revenue]]+pro[[#This Row],[AdminExp]]</f>
        <v>-243064.152</v>
      </c>
      <c r="K2891" s="83">
        <f>pro[[#This Row],[Profit]]/pro[[#This Row],[Revenue]]</f>
        <v>-17.050359993829822</v>
      </c>
      <c r="L2891" s="56">
        <f t="shared" si="45"/>
        <v>4</v>
      </c>
      <c r="M2891" s="82" t="str">
        <f>"Q"&amp;" "&amp;VLOOKUP(pro[[#This Row],[Period]],Mapping!A:B,2,0)</f>
        <v>Q 2</v>
      </c>
      <c r="N2891"/>
    </row>
    <row r="2892" spans="1:14" ht="11.25" customHeight="1" x14ac:dyDescent="0.2">
      <c r="A2892" s="42" t="s">
        <v>23</v>
      </c>
      <c r="B2892" s="44" t="s">
        <v>13</v>
      </c>
      <c r="C2892" s="44" t="s">
        <v>59</v>
      </c>
      <c r="D2892" s="43">
        <v>36428.510999999999</v>
      </c>
      <c r="E2892" s="43">
        <v>-24084.13</v>
      </c>
      <c r="F2892" s="45">
        <v>-71280</v>
      </c>
      <c r="G2892" s="45">
        <v>-57560</v>
      </c>
      <c r="H2892" s="45">
        <v>-87560</v>
      </c>
      <c r="I2892" s="55">
        <f>pro[[#This Row],[Admin expenses 3]]+pro[[#This Row],[Admin expenses 2]]+pro[[#This Row],[Admin expenses 1]]+pro[[#This Row],[COGS]]</f>
        <v>-240484.13</v>
      </c>
      <c r="J2892" s="55">
        <f>pro[[#This Row],[Revenue]]+pro[[#This Row],[AdminExp]]</f>
        <v>-204055.61900000001</v>
      </c>
      <c r="K2892" s="83">
        <f>pro[[#This Row],[Profit]]/pro[[#This Row],[Revenue]]</f>
        <v>-5.6015360880382952</v>
      </c>
      <c r="L2892" s="56">
        <f t="shared" si="45"/>
        <v>4</v>
      </c>
      <c r="M2892" s="82" t="str">
        <f>"Q"&amp;" "&amp;VLOOKUP(pro[[#This Row],[Period]],Mapping!A:B,2,0)</f>
        <v>Q 2</v>
      </c>
      <c r="N2892"/>
    </row>
    <row r="2893" spans="1:14" ht="11.25" customHeight="1" x14ac:dyDescent="0.2">
      <c r="A2893" s="42" t="s">
        <v>23</v>
      </c>
      <c r="B2893" s="44" t="s">
        <v>13</v>
      </c>
      <c r="C2893" s="44" t="s">
        <v>57</v>
      </c>
      <c r="D2893" s="43">
        <v>100320.087</v>
      </c>
      <c r="E2893" s="43">
        <v>-30530.170999999998</v>
      </c>
      <c r="F2893" s="45">
        <v>-71020</v>
      </c>
      <c r="G2893" s="45">
        <v>-17840</v>
      </c>
      <c r="H2893" s="45">
        <v>-13960</v>
      </c>
      <c r="I2893" s="55">
        <f>pro[[#This Row],[Admin expenses 3]]+pro[[#This Row],[Admin expenses 2]]+pro[[#This Row],[Admin expenses 1]]+pro[[#This Row],[COGS]]</f>
        <v>-133350.171</v>
      </c>
      <c r="J2893" s="55">
        <f>pro[[#This Row],[Revenue]]+pro[[#This Row],[AdminExp]]</f>
        <v>-33030.084000000003</v>
      </c>
      <c r="K2893" s="83">
        <f>pro[[#This Row],[Profit]]/pro[[#This Row],[Revenue]]</f>
        <v>-0.32924696327266945</v>
      </c>
      <c r="L2893" s="56">
        <f t="shared" si="45"/>
        <v>4</v>
      </c>
      <c r="M2893" s="82" t="str">
        <f>"Q"&amp;" "&amp;VLOOKUP(pro[[#This Row],[Period]],Mapping!A:B,2,0)</f>
        <v>Q 2</v>
      </c>
      <c r="N2893"/>
    </row>
    <row r="2894" spans="1:14" ht="11.25" customHeight="1" x14ac:dyDescent="0.2">
      <c r="A2894" s="42" t="s">
        <v>23</v>
      </c>
      <c r="B2894" s="44" t="s">
        <v>13</v>
      </c>
      <c r="C2894" s="44" t="s">
        <v>57</v>
      </c>
      <c r="D2894" s="43">
        <v>80128.180999999997</v>
      </c>
      <c r="E2894" s="43">
        <v>-30801.126999999997</v>
      </c>
      <c r="F2894" s="45">
        <v>-85080</v>
      </c>
      <c r="G2894" s="45">
        <v>-73430</v>
      </c>
      <c r="H2894" s="45">
        <v>-13450</v>
      </c>
      <c r="I2894" s="55">
        <f>pro[[#This Row],[Admin expenses 3]]+pro[[#This Row],[Admin expenses 2]]+pro[[#This Row],[Admin expenses 1]]+pro[[#This Row],[COGS]]</f>
        <v>-202761.12700000001</v>
      </c>
      <c r="J2894" s="55">
        <f>pro[[#This Row],[Revenue]]+pro[[#This Row],[AdminExp]]</f>
        <v>-122632.94600000001</v>
      </c>
      <c r="K2894" s="83">
        <f>pro[[#This Row],[Profit]]/pro[[#This Row],[Revenue]]</f>
        <v>-1.530459626932003</v>
      </c>
      <c r="L2894" s="56">
        <f t="shared" si="45"/>
        <v>4</v>
      </c>
      <c r="M2894" s="82" t="str">
        <f>"Q"&amp;" "&amp;VLOOKUP(pro[[#This Row],[Period]],Mapping!A:B,2,0)</f>
        <v>Q 2</v>
      </c>
      <c r="N2894"/>
    </row>
    <row r="2895" spans="1:14" ht="11.25" customHeight="1" x14ac:dyDescent="0.2">
      <c r="A2895" s="42" t="s">
        <v>23</v>
      </c>
      <c r="B2895" s="44" t="s">
        <v>13</v>
      </c>
      <c r="C2895" s="44" t="s">
        <v>58</v>
      </c>
      <c r="D2895" s="43">
        <v>11000.156999999999</v>
      </c>
      <c r="E2895" s="43">
        <v>-6615.49</v>
      </c>
      <c r="F2895" s="45">
        <v>-80830</v>
      </c>
      <c r="G2895" s="45">
        <v>-94380</v>
      </c>
      <c r="H2895" s="45">
        <v>-58610</v>
      </c>
      <c r="I2895" s="55">
        <f>pro[[#This Row],[Admin expenses 3]]+pro[[#This Row],[Admin expenses 2]]+pro[[#This Row],[Admin expenses 1]]+pro[[#This Row],[COGS]]</f>
        <v>-240435.49</v>
      </c>
      <c r="J2895" s="55">
        <f>pro[[#This Row],[Revenue]]+pro[[#This Row],[AdminExp]]</f>
        <v>-229435.33299999998</v>
      </c>
      <c r="K2895" s="83">
        <f>pro[[#This Row],[Profit]]/pro[[#This Row],[Revenue]]</f>
        <v>-20.857459852618469</v>
      </c>
      <c r="L2895" s="56">
        <f t="shared" si="45"/>
        <v>4</v>
      </c>
      <c r="M2895" s="82" t="str">
        <f>"Q"&amp;" "&amp;VLOOKUP(pro[[#This Row],[Period]],Mapping!A:B,2,0)</f>
        <v>Q 2</v>
      </c>
      <c r="N2895"/>
    </row>
    <row r="2896" spans="1:14" ht="11.25" customHeight="1" x14ac:dyDescent="0.2">
      <c r="A2896" s="42" t="s">
        <v>23</v>
      </c>
      <c r="B2896" s="44" t="s">
        <v>13</v>
      </c>
      <c r="C2896" s="44" t="s">
        <v>59</v>
      </c>
      <c r="D2896" s="43">
        <v>89835.311999999991</v>
      </c>
      <c r="E2896" s="43">
        <v>-54790.372000000003</v>
      </c>
      <c r="F2896" s="45">
        <v>-38350</v>
      </c>
      <c r="G2896" s="45">
        <v>-64890</v>
      </c>
      <c r="H2896" s="45">
        <v>-83350</v>
      </c>
      <c r="I2896" s="55">
        <f>pro[[#This Row],[Admin expenses 3]]+pro[[#This Row],[Admin expenses 2]]+pro[[#This Row],[Admin expenses 1]]+pro[[#This Row],[COGS]]</f>
        <v>-241380.372</v>
      </c>
      <c r="J2896" s="55">
        <f>pro[[#This Row],[Revenue]]+pro[[#This Row],[AdminExp]]</f>
        <v>-151545.06</v>
      </c>
      <c r="K2896" s="83">
        <f>pro[[#This Row],[Profit]]/pro[[#This Row],[Revenue]]</f>
        <v>-1.6869208402148146</v>
      </c>
      <c r="L2896" s="56">
        <f t="shared" si="45"/>
        <v>4</v>
      </c>
      <c r="M2896" s="82" t="str">
        <f>"Q"&amp;" "&amp;VLOOKUP(pro[[#This Row],[Period]],Mapping!A:B,2,0)</f>
        <v>Q 2</v>
      </c>
      <c r="N2896"/>
    </row>
    <row r="2897" spans="1:14" ht="11.25" customHeight="1" x14ac:dyDescent="0.2">
      <c r="A2897" s="42" t="s">
        <v>23</v>
      </c>
      <c r="B2897" s="44" t="s">
        <v>13</v>
      </c>
      <c r="C2897" s="44" t="s">
        <v>60</v>
      </c>
      <c r="D2897" s="43">
        <v>91356.75499999999</v>
      </c>
      <c r="E2897" s="43">
        <v>-101167.84299999999</v>
      </c>
      <c r="F2897" s="45">
        <v>-49260</v>
      </c>
      <c r="G2897" s="45">
        <v>-45990</v>
      </c>
      <c r="H2897" s="45">
        <v>-86750</v>
      </c>
      <c r="I2897" s="55">
        <f>pro[[#This Row],[Admin expenses 3]]+pro[[#This Row],[Admin expenses 2]]+pro[[#This Row],[Admin expenses 1]]+pro[[#This Row],[COGS]]</f>
        <v>-283167.84299999999</v>
      </c>
      <c r="J2897" s="55">
        <f>pro[[#This Row],[Revenue]]+pro[[#This Row],[AdminExp]]</f>
        <v>-191811.08799999999</v>
      </c>
      <c r="K2897" s="83">
        <f>pro[[#This Row],[Profit]]/pro[[#This Row],[Revenue]]</f>
        <v>-2.0995829810286062</v>
      </c>
      <c r="L2897" s="56">
        <f t="shared" si="45"/>
        <v>4</v>
      </c>
      <c r="M2897" s="82" t="str">
        <f>"Q"&amp;" "&amp;VLOOKUP(pro[[#This Row],[Period]],Mapping!A:B,2,0)</f>
        <v>Q 2</v>
      </c>
      <c r="N2897"/>
    </row>
    <row r="2898" spans="1:14" ht="11.25" customHeight="1" x14ac:dyDescent="0.2">
      <c r="A2898" s="42" t="s">
        <v>23</v>
      </c>
      <c r="B2898" s="44" t="s">
        <v>13</v>
      </c>
      <c r="C2898" s="44" t="s">
        <v>57</v>
      </c>
      <c r="D2898" s="43">
        <v>150109.77799999999</v>
      </c>
      <c r="E2898" s="43">
        <v>-43418.969999999994</v>
      </c>
      <c r="F2898" s="45">
        <v>-40740</v>
      </c>
      <c r="G2898" s="45">
        <v>-67640</v>
      </c>
      <c r="H2898" s="45">
        <v>-24300</v>
      </c>
      <c r="I2898" s="55">
        <f>pro[[#This Row],[Admin expenses 3]]+pro[[#This Row],[Admin expenses 2]]+pro[[#This Row],[Admin expenses 1]]+pro[[#This Row],[COGS]]</f>
        <v>-176098.97</v>
      </c>
      <c r="J2898" s="55">
        <f>pro[[#This Row],[Revenue]]+pro[[#This Row],[AdminExp]]</f>
        <v>-25989.19200000001</v>
      </c>
      <c r="K2898" s="83">
        <f>pro[[#This Row],[Profit]]/pro[[#This Row],[Revenue]]</f>
        <v>-0.17313457088718107</v>
      </c>
      <c r="L2898" s="56">
        <f t="shared" si="45"/>
        <v>4</v>
      </c>
      <c r="M2898" s="82" t="str">
        <f>"Q"&amp;" "&amp;VLOOKUP(pro[[#This Row],[Period]],Mapping!A:B,2,0)</f>
        <v>Q 2</v>
      </c>
      <c r="N2898"/>
    </row>
    <row r="2899" spans="1:14" ht="11.25" customHeight="1" x14ac:dyDescent="0.2">
      <c r="A2899" s="42" t="s">
        <v>23</v>
      </c>
      <c r="B2899" s="44" t="s">
        <v>13</v>
      </c>
      <c r="C2899" s="44" t="s">
        <v>58</v>
      </c>
      <c r="D2899" s="43">
        <v>157416.133</v>
      </c>
      <c r="E2899" s="43">
        <v>-54538.974000000002</v>
      </c>
      <c r="F2899" s="45">
        <v>-73200</v>
      </c>
      <c r="G2899" s="45">
        <v>-29110</v>
      </c>
      <c r="H2899" s="45">
        <v>-103520</v>
      </c>
      <c r="I2899" s="55">
        <f>pro[[#This Row],[Admin expenses 3]]+pro[[#This Row],[Admin expenses 2]]+pro[[#This Row],[Admin expenses 1]]+pro[[#This Row],[COGS]]</f>
        <v>-260368.97399999999</v>
      </c>
      <c r="J2899" s="55">
        <f>pro[[#This Row],[Revenue]]+pro[[#This Row],[AdminExp]]</f>
        <v>-102952.84099999999</v>
      </c>
      <c r="K2899" s="83">
        <f>pro[[#This Row],[Profit]]/pro[[#This Row],[Revenue]]</f>
        <v>-0.65401708857884333</v>
      </c>
      <c r="L2899" s="56">
        <f t="shared" si="45"/>
        <v>4</v>
      </c>
      <c r="M2899" s="82" t="str">
        <f>"Q"&amp;" "&amp;VLOOKUP(pro[[#This Row],[Period]],Mapping!A:B,2,0)</f>
        <v>Q 2</v>
      </c>
      <c r="N2899"/>
    </row>
    <row r="2900" spans="1:14" ht="11.25" customHeight="1" x14ac:dyDescent="0.2">
      <c r="A2900" s="42" t="s">
        <v>23</v>
      </c>
      <c r="B2900" s="44" t="s">
        <v>13</v>
      </c>
      <c r="C2900" s="44" t="s">
        <v>59</v>
      </c>
      <c r="D2900" s="43">
        <v>41100.262000000002</v>
      </c>
      <c r="E2900" s="43">
        <v>-45285.526999999995</v>
      </c>
      <c r="F2900" s="45">
        <v>-26010</v>
      </c>
      <c r="G2900" s="45">
        <v>-77780</v>
      </c>
      <c r="H2900" s="45">
        <v>-60440</v>
      </c>
      <c r="I2900" s="55">
        <f>pro[[#This Row],[Admin expenses 3]]+pro[[#This Row],[Admin expenses 2]]+pro[[#This Row],[Admin expenses 1]]+pro[[#This Row],[COGS]]</f>
        <v>-209515.527</v>
      </c>
      <c r="J2900" s="55">
        <f>pro[[#This Row],[Revenue]]+pro[[#This Row],[AdminExp]]</f>
        <v>-168415.26500000001</v>
      </c>
      <c r="K2900" s="83">
        <f>pro[[#This Row],[Profit]]/pro[[#This Row],[Revenue]]</f>
        <v>-4.0976688907725212</v>
      </c>
      <c r="L2900" s="56">
        <f t="shared" si="45"/>
        <v>4</v>
      </c>
      <c r="M2900" s="82" t="str">
        <f>"Q"&amp;" "&amp;VLOOKUP(pro[[#This Row],[Period]],Mapping!A:B,2,0)</f>
        <v>Q 2</v>
      </c>
      <c r="N2900"/>
    </row>
    <row r="2901" spans="1:14" ht="11.25" customHeight="1" x14ac:dyDescent="0.2">
      <c r="A2901" s="42" t="s">
        <v>23</v>
      </c>
      <c r="B2901" s="44" t="s">
        <v>13</v>
      </c>
      <c r="C2901" s="44" t="s">
        <v>60</v>
      </c>
      <c r="D2901" s="43">
        <v>235818.17699999997</v>
      </c>
      <c r="E2901" s="43">
        <v>-83711.55799999999</v>
      </c>
      <c r="F2901" s="45">
        <v>-25060</v>
      </c>
      <c r="G2901" s="45">
        <v>-16670</v>
      </c>
      <c r="H2901" s="45">
        <v>-58590</v>
      </c>
      <c r="I2901" s="55">
        <f>pro[[#This Row],[Admin expenses 3]]+pro[[#This Row],[Admin expenses 2]]+pro[[#This Row],[Admin expenses 1]]+pro[[#This Row],[COGS]]</f>
        <v>-184031.55799999999</v>
      </c>
      <c r="J2901" s="55">
        <f>pro[[#This Row],[Revenue]]+pro[[#This Row],[AdminExp]]</f>
        <v>51786.618999999977</v>
      </c>
      <c r="K2901" s="83">
        <f>pro[[#This Row],[Profit]]/pro[[#This Row],[Revenue]]</f>
        <v>0.21960401720856312</v>
      </c>
      <c r="L2901" s="56">
        <f t="shared" si="45"/>
        <v>4</v>
      </c>
      <c r="M2901" s="82" t="str">
        <f>"Q"&amp;" "&amp;VLOOKUP(pro[[#This Row],[Period]],Mapping!A:B,2,0)</f>
        <v>Q 2</v>
      </c>
      <c r="N2901"/>
    </row>
    <row r="2902" spans="1:14" ht="11.25" customHeight="1" x14ac:dyDescent="0.2">
      <c r="A2902" s="42" t="s">
        <v>23</v>
      </c>
      <c r="B2902" s="44" t="s">
        <v>13</v>
      </c>
      <c r="C2902" s="44" t="s">
        <v>57</v>
      </c>
      <c r="D2902" s="43">
        <v>20414.883999999998</v>
      </c>
      <c r="E2902" s="43">
        <v>-5268.2699999999995</v>
      </c>
      <c r="F2902" s="45">
        <v>-72290</v>
      </c>
      <c r="G2902" s="45">
        <v>-96900</v>
      </c>
      <c r="H2902" s="45">
        <v>-92290</v>
      </c>
      <c r="I2902" s="55">
        <f>pro[[#This Row],[Admin expenses 3]]+pro[[#This Row],[Admin expenses 2]]+pro[[#This Row],[Admin expenses 1]]+pro[[#This Row],[COGS]]</f>
        <v>-266748.27</v>
      </c>
      <c r="J2902" s="55">
        <f>pro[[#This Row],[Revenue]]+pro[[#This Row],[AdminExp]]</f>
        <v>-246333.38600000003</v>
      </c>
      <c r="K2902" s="83">
        <f>pro[[#This Row],[Profit]]/pro[[#This Row],[Revenue]]</f>
        <v>-12.066362267843406</v>
      </c>
      <c r="L2902" s="56">
        <f t="shared" si="45"/>
        <v>4</v>
      </c>
      <c r="M2902" s="82" t="str">
        <f>"Q"&amp;" "&amp;VLOOKUP(pro[[#This Row],[Period]],Mapping!A:B,2,0)</f>
        <v>Q 2</v>
      </c>
      <c r="N2902"/>
    </row>
    <row r="2903" spans="1:14" ht="11.25" customHeight="1" x14ac:dyDescent="0.2">
      <c r="A2903" s="42" t="s">
        <v>23</v>
      </c>
      <c r="B2903" s="44" t="s">
        <v>13</v>
      </c>
      <c r="C2903" s="44" t="s">
        <v>58</v>
      </c>
      <c r="D2903" s="43">
        <v>257167.92499999999</v>
      </c>
      <c r="E2903" s="43">
        <v>-74535.264999999999</v>
      </c>
      <c r="F2903" s="45">
        <v>-93310</v>
      </c>
      <c r="G2903" s="45">
        <v>-98520</v>
      </c>
      <c r="H2903" s="45">
        <v>-92460</v>
      </c>
      <c r="I2903" s="55">
        <f>pro[[#This Row],[Admin expenses 3]]+pro[[#This Row],[Admin expenses 2]]+pro[[#This Row],[Admin expenses 1]]+pro[[#This Row],[COGS]]</f>
        <v>-358825.26500000001</v>
      </c>
      <c r="J2903" s="55">
        <f>pro[[#This Row],[Revenue]]+pro[[#This Row],[AdminExp]]</f>
        <v>-101657.34000000003</v>
      </c>
      <c r="K2903" s="83">
        <f>pro[[#This Row],[Profit]]/pro[[#This Row],[Revenue]]</f>
        <v>-0.39529556417270945</v>
      </c>
      <c r="L2903" s="56">
        <f t="shared" si="45"/>
        <v>4</v>
      </c>
      <c r="M2903" s="82" t="str">
        <f>"Q"&amp;" "&amp;VLOOKUP(pro[[#This Row],[Period]],Mapping!A:B,2,0)</f>
        <v>Q 2</v>
      </c>
      <c r="N2903"/>
    </row>
    <row r="2904" spans="1:14" ht="11.25" customHeight="1" x14ac:dyDescent="0.2">
      <c r="A2904" s="42" t="s">
        <v>23</v>
      </c>
      <c r="B2904" s="44" t="s">
        <v>13</v>
      </c>
      <c r="C2904" s="44" t="s">
        <v>59</v>
      </c>
      <c r="D2904" s="43">
        <v>3049.375</v>
      </c>
      <c r="E2904" s="43">
        <v>-3748.9969999999998</v>
      </c>
      <c r="F2904" s="45">
        <v>-38570</v>
      </c>
      <c r="G2904" s="45">
        <v>-57750</v>
      </c>
      <c r="H2904" s="45">
        <v>-25660</v>
      </c>
      <c r="I2904" s="55">
        <f>pro[[#This Row],[Admin expenses 3]]+pro[[#This Row],[Admin expenses 2]]+pro[[#This Row],[Admin expenses 1]]+pro[[#This Row],[COGS]]</f>
        <v>-125728.997</v>
      </c>
      <c r="J2904" s="55">
        <f>pro[[#This Row],[Revenue]]+pro[[#This Row],[AdminExp]]</f>
        <v>-122679.622</v>
      </c>
      <c r="K2904" s="83">
        <f>pro[[#This Row],[Profit]]/pro[[#This Row],[Revenue]]</f>
        <v>-40.231070957163354</v>
      </c>
      <c r="L2904" s="56">
        <f t="shared" si="45"/>
        <v>4</v>
      </c>
      <c r="M2904" s="82" t="str">
        <f>"Q"&amp;" "&amp;VLOOKUP(pro[[#This Row],[Period]],Mapping!A:B,2,0)</f>
        <v>Q 2</v>
      </c>
      <c r="N2904"/>
    </row>
    <row r="2905" spans="1:14" ht="11.25" customHeight="1" x14ac:dyDescent="0.2">
      <c r="A2905" s="42" t="s">
        <v>23</v>
      </c>
      <c r="B2905" s="44" t="s">
        <v>13</v>
      </c>
      <c r="C2905" s="44" t="s">
        <v>60</v>
      </c>
      <c r="D2905" s="43">
        <v>39363.141999999993</v>
      </c>
      <c r="E2905" s="43">
        <v>-45225.95</v>
      </c>
      <c r="F2905" s="45">
        <v>-31990</v>
      </c>
      <c r="G2905" s="45">
        <v>-69350</v>
      </c>
      <c r="H2905" s="45">
        <v>-81780</v>
      </c>
      <c r="I2905" s="55">
        <f>pro[[#This Row],[Admin expenses 3]]+pro[[#This Row],[Admin expenses 2]]+pro[[#This Row],[Admin expenses 1]]+pro[[#This Row],[COGS]]</f>
        <v>-228345.95</v>
      </c>
      <c r="J2905" s="55">
        <f>pro[[#This Row],[Revenue]]+pro[[#This Row],[AdminExp]]</f>
        <v>-188982.80800000002</v>
      </c>
      <c r="K2905" s="83">
        <f>pro[[#This Row],[Profit]]/pro[[#This Row],[Revenue]]</f>
        <v>-4.8010092283791792</v>
      </c>
      <c r="L2905" s="56">
        <f t="shared" si="45"/>
        <v>4</v>
      </c>
      <c r="M2905" s="82" t="str">
        <f>"Q"&amp;" "&amp;VLOOKUP(pro[[#This Row],[Period]],Mapping!A:B,2,0)</f>
        <v>Q 2</v>
      </c>
      <c r="N2905"/>
    </row>
    <row r="2906" spans="1:14" ht="11.25" customHeight="1" x14ac:dyDescent="0.2">
      <c r="A2906" s="42" t="s">
        <v>23</v>
      </c>
      <c r="B2906" s="44" t="s">
        <v>13</v>
      </c>
      <c r="C2906" s="44" t="s">
        <v>57</v>
      </c>
      <c r="D2906" s="43">
        <v>85058.322999999989</v>
      </c>
      <c r="E2906" s="43">
        <v>-150911.41799999998</v>
      </c>
      <c r="F2906" s="45">
        <v>-108060</v>
      </c>
      <c r="G2906" s="45">
        <v>-100150</v>
      </c>
      <c r="H2906" s="45">
        <v>-47340</v>
      </c>
      <c r="I2906" s="55">
        <f>pro[[#This Row],[Admin expenses 3]]+pro[[#This Row],[Admin expenses 2]]+pro[[#This Row],[Admin expenses 1]]+pro[[#This Row],[COGS]]</f>
        <v>-406461.41799999995</v>
      </c>
      <c r="J2906" s="55">
        <f>pro[[#This Row],[Revenue]]+pro[[#This Row],[AdminExp]]</f>
        <v>-321403.09499999997</v>
      </c>
      <c r="K2906" s="83">
        <f>pro[[#This Row],[Profit]]/pro[[#This Row],[Revenue]]</f>
        <v>-3.7786201710090146</v>
      </c>
      <c r="L2906" s="56">
        <f t="shared" si="45"/>
        <v>4</v>
      </c>
      <c r="M2906" s="82" t="str">
        <f>"Q"&amp;" "&amp;VLOOKUP(pro[[#This Row],[Period]],Mapping!A:B,2,0)</f>
        <v>Q 2</v>
      </c>
      <c r="N2906"/>
    </row>
    <row r="2907" spans="1:14" ht="11.25" customHeight="1" x14ac:dyDescent="0.2">
      <c r="A2907" s="42" t="s">
        <v>23</v>
      </c>
      <c r="B2907" s="44" t="s">
        <v>13</v>
      </c>
      <c r="C2907" s="44" t="s">
        <v>58</v>
      </c>
      <c r="D2907" s="43">
        <v>15376.248999999998</v>
      </c>
      <c r="E2907" s="43">
        <v>-39460.644999999997</v>
      </c>
      <c r="F2907" s="45">
        <v>-27780</v>
      </c>
      <c r="G2907" s="45">
        <v>-87050</v>
      </c>
      <c r="H2907" s="45">
        <v>-106760</v>
      </c>
      <c r="I2907" s="55">
        <f>pro[[#This Row],[Admin expenses 3]]+pro[[#This Row],[Admin expenses 2]]+pro[[#This Row],[Admin expenses 1]]+pro[[#This Row],[COGS]]</f>
        <v>-261050.64499999999</v>
      </c>
      <c r="J2907" s="55">
        <f>pro[[#This Row],[Revenue]]+pro[[#This Row],[AdminExp]]</f>
        <v>-245674.39599999998</v>
      </c>
      <c r="K2907" s="83">
        <f>pro[[#This Row],[Profit]]/pro[[#This Row],[Revenue]]</f>
        <v>-15.977524557517247</v>
      </c>
      <c r="L2907" s="56">
        <f t="shared" si="45"/>
        <v>4</v>
      </c>
      <c r="M2907" s="82" t="str">
        <f>"Q"&amp;" "&amp;VLOOKUP(pro[[#This Row],[Period]],Mapping!A:B,2,0)</f>
        <v>Q 2</v>
      </c>
      <c r="N2907"/>
    </row>
    <row r="2908" spans="1:14" ht="11.25" customHeight="1" x14ac:dyDescent="0.2">
      <c r="A2908" s="42" t="s">
        <v>23</v>
      </c>
      <c r="B2908" s="44" t="s">
        <v>13</v>
      </c>
      <c r="C2908" s="44" t="s">
        <v>59</v>
      </c>
      <c r="D2908" s="43">
        <v>33053.992999999995</v>
      </c>
      <c r="E2908" s="43">
        <v>-58638.691999999995</v>
      </c>
      <c r="F2908" s="45">
        <v>-91280</v>
      </c>
      <c r="G2908" s="45">
        <v>-51440</v>
      </c>
      <c r="H2908" s="45">
        <v>-60770</v>
      </c>
      <c r="I2908" s="55">
        <f>pro[[#This Row],[Admin expenses 3]]+pro[[#This Row],[Admin expenses 2]]+pro[[#This Row],[Admin expenses 1]]+pro[[#This Row],[COGS]]</f>
        <v>-262128.69199999998</v>
      </c>
      <c r="J2908" s="55">
        <f>pro[[#This Row],[Revenue]]+pro[[#This Row],[AdminExp]]</f>
        <v>-229074.69899999999</v>
      </c>
      <c r="K2908" s="83">
        <f>pro[[#This Row],[Profit]]/pro[[#This Row],[Revenue]]</f>
        <v>-6.9303184943495335</v>
      </c>
      <c r="L2908" s="56">
        <f t="shared" si="45"/>
        <v>4</v>
      </c>
      <c r="M2908" s="82" t="str">
        <f>"Q"&amp;" "&amp;VLOOKUP(pro[[#This Row],[Period]],Mapping!A:B,2,0)</f>
        <v>Q 2</v>
      </c>
      <c r="N2908"/>
    </row>
    <row r="2909" spans="1:14" ht="11.25" customHeight="1" x14ac:dyDescent="0.2">
      <c r="A2909" s="42" t="s">
        <v>23</v>
      </c>
      <c r="B2909" s="44" t="s">
        <v>13</v>
      </c>
      <c r="C2909" s="44" t="s">
        <v>60</v>
      </c>
      <c r="D2909" s="43">
        <v>30306.989999999994</v>
      </c>
      <c r="E2909" s="43">
        <v>-15318.603999999999</v>
      </c>
      <c r="F2909" s="45">
        <v>-17400</v>
      </c>
      <c r="G2909" s="45">
        <v>-57650</v>
      </c>
      <c r="H2909" s="45">
        <v>-25890</v>
      </c>
      <c r="I2909" s="55">
        <f>pro[[#This Row],[Admin expenses 3]]+pro[[#This Row],[Admin expenses 2]]+pro[[#This Row],[Admin expenses 1]]+pro[[#This Row],[COGS]]</f>
        <v>-116258.60399999999</v>
      </c>
      <c r="J2909" s="55">
        <f>pro[[#This Row],[Revenue]]+pro[[#This Row],[AdminExp]]</f>
        <v>-85951.614000000001</v>
      </c>
      <c r="K2909" s="83">
        <f>pro[[#This Row],[Profit]]/pro[[#This Row],[Revenue]]</f>
        <v>-2.8360326776100173</v>
      </c>
      <c r="L2909" s="56">
        <f t="shared" si="45"/>
        <v>4</v>
      </c>
      <c r="M2909" s="82" t="str">
        <f>"Q"&amp;" "&amp;VLOOKUP(pro[[#This Row],[Period]],Mapping!A:B,2,0)</f>
        <v>Q 2</v>
      </c>
      <c r="N2909"/>
    </row>
    <row r="2910" spans="1:14" ht="11.25" customHeight="1" x14ac:dyDescent="0.2">
      <c r="A2910" s="42" t="s">
        <v>23</v>
      </c>
      <c r="B2910" s="44" t="s">
        <v>13</v>
      </c>
      <c r="C2910" s="44" t="s">
        <v>57</v>
      </c>
      <c r="D2910" s="43">
        <v>153302.99599999998</v>
      </c>
      <c r="E2910" s="43">
        <v>-71953.160999999993</v>
      </c>
      <c r="F2910" s="45">
        <v>-50820</v>
      </c>
      <c r="G2910" s="45">
        <v>-76680</v>
      </c>
      <c r="H2910" s="45">
        <v>-22880</v>
      </c>
      <c r="I2910" s="55">
        <f>pro[[#This Row],[Admin expenses 3]]+pro[[#This Row],[Admin expenses 2]]+pro[[#This Row],[Admin expenses 1]]+pro[[#This Row],[COGS]]</f>
        <v>-222333.16099999999</v>
      </c>
      <c r="J2910" s="55">
        <f>pro[[#This Row],[Revenue]]+pro[[#This Row],[AdminExp]]</f>
        <v>-69030.165000000008</v>
      </c>
      <c r="K2910" s="83">
        <f>pro[[#This Row],[Profit]]/pro[[#This Row],[Revenue]]</f>
        <v>-0.45028581828890035</v>
      </c>
      <c r="L2910" s="56">
        <f t="shared" si="45"/>
        <v>4</v>
      </c>
      <c r="M2910" s="82" t="str">
        <f>"Q"&amp;" "&amp;VLOOKUP(pro[[#This Row],[Period]],Mapping!A:B,2,0)</f>
        <v>Q 2</v>
      </c>
      <c r="N2910"/>
    </row>
    <row r="2911" spans="1:14" ht="11.25" customHeight="1" x14ac:dyDescent="0.2">
      <c r="A2911" s="42" t="s">
        <v>23</v>
      </c>
      <c r="B2911" s="44" t="s">
        <v>13</v>
      </c>
      <c r="C2911" s="44" t="s">
        <v>58</v>
      </c>
      <c r="D2911" s="43">
        <v>157588.62</v>
      </c>
      <c r="E2911" s="43">
        <v>-67203.409</v>
      </c>
      <c r="F2911" s="45">
        <v>-79090</v>
      </c>
      <c r="G2911" s="45">
        <v>-96840</v>
      </c>
      <c r="H2911" s="45">
        <v>-58970</v>
      </c>
      <c r="I2911" s="55">
        <f>pro[[#This Row],[Admin expenses 3]]+pro[[#This Row],[Admin expenses 2]]+pro[[#This Row],[Admin expenses 1]]+pro[[#This Row],[COGS]]</f>
        <v>-302103.40899999999</v>
      </c>
      <c r="J2911" s="55">
        <f>pro[[#This Row],[Revenue]]+pro[[#This Row],[AdminExp]]</f>
        <v>-144514.78899999999</v>
      </c>
      <c r="K2911" s="83">
        <f>pro[[#This Row],[Profit]]/pro[[#This Row],[Revenue]]</f>
        <v>-0.91703822902948195</v>
      </c>
      <c r="L2911" s="56">
        <f t="shared" si="45"/>
        <v>4</v>
      </c>
      <c r="M2911" s="82" t="str">
        <f>"Q"&amp;" "&amp;VLOOKUP(pro[[#This Row],[Period]],Mapping!A:B,2,0)</f>
        <v>Q 2</v>
      </c>
      <c r="N2911"/>
    </row>
    <row r="2912" spans="1:14" ht="11.25" customHeight="1" x14ac:dyDescent="0.2">
      <c r="A2912" s="42" t="s">
        <v>23</v>
      </c>
      <c r="B2912" s="44" t="s">
        <v>13</v>
      </c>
      <c r="C2912" s="44" t="s">
        <v>59</v>
      </c>
      <c r="D2912" s="43">
        <v>103836.65599999999</v>
      </c>
      <c r="E2912" s="43">
        <v>-79040.36</v>
      </c>
      <c r="F2912" s="45">
        <v>-99470</v>
      </c>
      <c r="G2912" s="45">
        <v>-86710</v>
      </c>
      <c r="H2912" s="45">
        <v>-65760</v>
      </c>
      <c r="I2912" s="55">
        <f>pro[[#This Row],[Admin expenses 3]]+pro[[#This Row],[Admin expenses 2]]+pro[[#This Row],[Admin expenses 1]]+pro[[#This Row],[COGS]]</f>
        <v>-330980.36</v>
      </c>
      <c r="J2912" s="55">
        <f>pro[[#This Row],[Revenue]]+pro[[#This Row],[AdminExp]]</f>
        <v>-227143.704</v>
      </c>
      <c r="K2912" s="83">
        <f>pro[[#This Row],[Profit]]/pro[[#This Row],[Revenue]]</f>
        <v>-2.1875098134901418</v>
      </c>
      <c r="L2912" s="56">
        <f t="shared" si="45"/>
        <v>4</v>
      </c>
      <c r="M2912" s="82" t="str">
        <f>"Q"&amp;" "&amp;VLOOKUP(pro[[#This Row],[Period]],Mapping!A:B,2,0)</f>
        <v>Q 2</v>
      </c>
      <c r="N2912"/>
    </row>
    <row r="2913" spans="1:14" ht="11.25" customHeight="1" x14ac:dyDescent="0.2">
      <c r="A2913" s="42" t="s">
        <v>23</v>
      </c>
      <c r="B2913" s="44" t="s">
        <v>13</v>
      </c>
      <c r="C2913" s="44" t="s">
        <v>60</v>
      </c>
      <c r="D2913" s="43">
        <v>1620.9969999999998</v>
      </c>
      <c r="E2913" s="43">
        <v>-606.13</v>
      </c>
      <c r="F2913" s="45">
        <v>-15000</v>
      </c>
      <c r="G2913" s="45">
        <v>-49220</v>
      </c>
      <c r="H2913" s="45">
        <v>-14110</v>
      </c>
      <c r="I2913" s="55">
        <f>pro[[#This Row],[Admin expenses 3]]+pro[[#This Row],[Admin expenses 2]]+pro[[#This Row],[Admin expenses 1]]+pro[[#This Row],[COGS]]</f>
        <v>-78936.13</v>
      </c>
      <c r="J2913" s="55">
        <f>pro[[#This Row],[Revenue]]+pro[[#This Row],[AdminExp]]</f>
        <v>-77315.133000000002</v>
      </c>
      <c r="K2913" s="83">
        <f>pro[[#This Row],[Profit]]/pro[[#This Row],[Revenue]]</f>
        <v>-47.696037068544861</v>
      </c>
      <c r="L2913" s="56">
        <f t="shared" si="45"/>
        <v>4</v>
      </c>
      <c r="M2913" s="82" t="str">
        <f>"Q"&amp;" "&amp;VLOOKUP(pro[[#This Row],[Period]],Mapping!A:B,2,0)</f>
        <v>Q 2</v>
      </c>
      <c r="N2913"/>
    </row>
    <row r="2914" spans="1:14" ht="11.25" customHeight="1" x14ac:dyDescent="0.2">
      <c r="A2914" s="42" t="s">
        <v>23</v>
      </c>
      <c r="B2914" s="44" t="s">
        <v>13</v>
      </c>
      <c r="C2914" s="44" t="s">
        <v>57</v>
      </c>
      <c r="D2914" s="43">
        <v>44764.166999999994</v>
      </c>
      <c r="E2914" s="43">
        <v>-7888.1599999999989</v>
      </c>
      <c r="F2914" s="45">
        <v>-52730</v>
      </c>
      <c r="G2914" s="45">
        <v>-55650</v>
      </c>
      <c r="H2914" s="45">
        <v>-52940</v>
      </c>
      <c r="I2914" s="55">
        <f>pro[[#This Row],[Admin expenses 3]]+pro[[#This Row],[Admin expenses 2]]+pro[[#This Row],[Admin expenses 1]]+pro[[#This Row],[COGS]]</f>
        <v>-169208.16</v>
      </c>
      <c r="J2914" s="55">
        <f>pro[[#This Row],[Revenue]]+pro[[#This Row],[AdminExp]]</f>
        <v>-124443.99300000002</v>
      </c>
      <c r="K2914" s="83">
        <f>pro[[#This Row],[Profit]]/pro[[#This Row],[Revenue]]</f>
        <v>-2.7799912595268452</v>
      </c>
      <c r="L2914" s="56">
        <f t="shared" si="45"/>
        <v>4</v>
      </c>
      <c r="M2914" s="82" t="str">
        <f>"Q"&amp;" "&amp;VLOOKUP(pro[[#This Row],[Period]],Mapping!A:B,2,0)</f>
        <v>Q 2</v>
      </c>
      <c r="N2914"/>
    </row>
    <row r="2915" spans="1:14" ht="11.25" customHeight="1" x14ac:dyDescent="0.2">
      <c r="A2915" s="42" t="s">
        <v>23</v>
      </c>
      <c r="B2915" s="44" t="s">
        <v>13</v>
      </c>
      <c r="C2915" s="44" t="s">
        <v>57</v>
      </c>
      <c r="D2915" s="43">
        <v>81665.688999999998</v>
      </c>
      <c r="E2915" s="43">
        <v>-39798.548999999999</v>
      </c>
      <c r="F2915" s="45">
        <v>-70100</v>
      </c>
      <c r="G2915" s="45">
        <v>-104110</v>
      </c>
      <c r="H2915" s="45">
        <v>-16890</v>
      </c>
      <c r="I2915" s="55">
        <f>pro[[#This Row],[Admin expenses 3]]+pro[[#This Row],[Admin expenses 2]]+pro[[#This Row],[Admin expenses 1]]+pro[[#This Row],[COGS]]</f>
        <v>-230898.549</v>
      </c>
      <c r="J2915" s="55">
        <f>pro[[#This Row],[Revenue]]+pro[[#This Row],[AdminExp]]</f>
        <v>-149232.85999999999</v>
      </c>
      <c r="K2915" s="83">
        <f>pro[[#This Row],[Profit]]/pro[[#This Row],[Revenue]]</f>
        <v>-1.8273630190029988</v>
      </c>
      <c r="L2915" s="56">
        <f t="shared" si="45"/>
        <v>4</v>
      </c>
      <c r="M2915" s="82" t="str">
        <f>"Q"&amp;" "&amp;VLOOKUP(pro[[#This Row],[Period]],Mapping!A:B,2,0)</f>
        <v>Q 2</v>
      </c>
      <c r="N2915"/>
    </row>
    <row r="2916" spans="1:14" ht="11.25" customHeight="1" x14ac:dyDescent="0.2">
      <c r="A2916" s="42" t="s">
        <v>23</v>
      </c>
      <c r="B2916" s="44" t="s">
        <v>13</v>
      </c>
      <c r="C2916" s="44" t="s">
        <v>58</v>
      </c>
      <c r="D2916" s="43">
        <v>40906.263999999996</v>
      </c>
      <c r="E2916" s="43">
        <v>-35366.442999999999</v>
      </c>
      <c r="F2916" s="45">
        <v>-39080</v>
      </c>
      <c r="G2916" s="45">
        <v>-32080</v>
      </c>
      <c r="H2916" s="45">
        <v>-16130</v>
      </c>
      <c r="I2916" s="55">
        <f>pro[[#This Row],[Admin expenses 3]]+pro[[#This Row],[Admin expenses 2]]+pro[[#This Row],[Admin expenses 1]]+pro[[#This Row],[COGS]]</f>
        <v>-122656.443</v>
      </c>
      <c r="J2916" s="55">
        <f>pro[[#This Row],[Revenue]]+pro[[#This Row],[AdminExp]]</f>
        <v>-81750.179000000004</v>
      </c>
      <c r="K2916" s="83">
        <f>pro[[#This Row],[Profit]]/pro[[#This Row],[Revenue]]</f>
        <v>-1.9984758080082798</v>
      </c>
      <c r="L2916" s="56">
        <f t="shared" si="45"/>
        <v>4</v>
      </c>
      <c r="M2916" s="82" t="str">
        <f>"Q"&amp;" "&amp;VLOOKUP(pro[[#This Row],[Period]],Mapping!A:B,2,0)</f>
        <v>Q 2</v>
      </c>
      <c r="N2916"/>
    </row>
    <row r="2917" spans="1:14" ht="11.25" customHeight="1" x14ac:dyDescent="0.2">
      <c r="A2917" s="42" t="s">
        <v>23</v>
      </c>
      <c r="B2917" s="44" t="s">
        <v>13</v>
      </c>
      <c r="C2917" s="44" t="s">
        <v>59</v>
      </c>
      <c r="D2917" s="43">
        <v>1123440.6679999998</v>
      </c>
      <c r="E2917" s="43">
        <v>-231704.94199999998</v>
      </c>
      <c r="F2917" s="45">
        <v>-64800</v>
      </c>
      <c r="G2917" s="45">
        <v>-77480</v>
      </c>
      <c r="H2917" s="45">
        <v>-95670</v>
      </c>
      <c r="I2917" s="55">
        <f>pro[[#This Row],[Admin expenses 3]]+pro[[#This Row],[Admin expenses 2]]+pro[[#This Row],[Admin expenses 1]]+pro[[#This Row],[COGS]]</f>
        <v>-469654.94199999998</v>
      </c>
      <c r="J2917" s="55">
        <f>pro[[#This Row],[Revenue]]+pro[[#This Row],[AdminExp]]</f>
        <v>653785.72599999979</v>
      </c>
      <c r="K2917" s="83">
        <f>pro[[#This Row],[Profit]]/pro[[#This Row],[Revenue]]</f>
        <v>0.58194949196907642</v>
      </c>
      <c r="L2917" s="56">
        <f t="shared" si="45"/>
        <v>4</v>
      </c>
      <c r="M2917" s="82" t="str">
        <f>"Q"&amp;" "&amp;VLOOKUP(pro[[#This Row],[Period]],Mapping!A:B,2,0)</f>
        <v>Q 2</v>
      </c>
      <c r="N2917"/>
    </row>
    <row r="2918" spans="1:14" ht="11.25" customHeight="1" x14ac:dyDescent="0.2">
      <c r="A2918" s="42" t="s">
        <v>23</v>
      </c>
      <c r="B2918" s="44" t="s">
        <v>13</v>
      </c>
      <c r="C2918" s="44" t="s">
        <v>57</v>
      </c>
      <c r="D2918" s="43">
        <v>38295.970999999998</v>
      </c>
      <c r="E2918" s="43">
        <v>-19675.865999999998</v>
      </c>
      <c r="F2918" s="45">
        <v>-12420</v>
      </c>
      <c r="G2918" s="45">
        <v>-39420</v>
      </c>
      <c r="H2918" s="45">
        <v>-15460</v>
      </c>
      <c r="I2918" s="55">
        <f>pro[[#This Row],[Admin expenses 3]]+pro[[#This Row],[Admin expenses 2]]+pro[[#This Row],[Admin expenses 1]]+pro[[#This Row],[COGS]]</f>
        <v>-86975.865999999995</v>
      </c>
      <c r="J2918" s="55">
        <f>pro[[#This Row],[Revenue]]+pro[[#This Row],[AdminExp]]</f>
        <v>-48679.894999999997</v>
      </c>
      <c r="K2918" s="83">
        <f>pro[[#This Row],[Profit]]/pro[[#This Row],[Revenue]]</f>
        <v>-1.2711492548393668</v>
      </c>
      <c r="L2918" s="56">
        <f t="shared" si="45"/>
        <v>4</v>
      </c>
      <c r="M2918" s="82" t="str">
        <f>"Q"&amp;" "&amp;VLOOKUP(pro[[#This Row],[Period]],Mapping!A:B,2,0)</f>
        <v>Q 2</v>
      </c>
      <c r="N2918"/>
    </row>
    <row r="2919" spans="1:14" ht="11.25" customHeight="1" x14ac:dyDescent="0.2">
      <c r="A2919" s="42" t="s">
        <v>23</v>
      </c>
      <c r="B2919" s="44" t="s">
        <v>13</v>
      </c>
      <c r="C2919" s="44" t="s">
        <v>58</v>
      </c>
      <c r="D2919" s="43">
        <v>16603.271999999997</v>
      </c>
      <c r="E2919" s="43">
        <v>-2510.8440000000001</v>
      </c>
      <c r="F2919" s="45">
        <v>-23540</v>
      </c>
      <c r="G2919" s="45">
        <v>-14030</v>
      </c>
      <c r="H2919" s="45">
        <v>-92100</v>
      </c>
      <c r="I2919" s="55">
        <f>pro[[#This Row],[Admin expenses 3]]+pro[[#This Row],[Admin expenses 2]]+pro[[#This Row],[Admin expenses 1]]+pro[[#This Row],[COGS]]</f>
        <v>-132180.84400000001</v>
      </c>
      <c r="J2919" s="55">
        <f>pro[[#This Row],[Revenue]]+pro[[#This Row],[AdminExp]]</f>
        <v>-115577.57200000001</v>
      </c>
      <c r="K2919" s="83">
        <f>pro[[#This Row],[Profit]]/pro[[#This Row],[Revenue]]</f>
        <v>-6.9611322394766546</v>
      </c>
      <c r="L2919" s="56">
        <f t="shared" si="45"/>
        <v>4</v>
      </c>
      <c r="M2919" s="82" t="str">
        <f>"Q"&amp;" "&amp;VLOOKUP(pro[[#This Row],[Period]],Mapping!A:B,2,0)</f>
        <v>Q 2</v>
      </c>
      <c r="N2919"/>
    </row>
    <row r="2920" spans="1:14" ht="11.25" customHeight="1" x14ac:dyDescent="0.2">
      <c r="A2920" s="42" t="s">
        <v>23</v>
      </c>
      <c r="B2920" s="44" t="s">
        <v>13</v>
      </c>
      <c r="C2920" s="44" t="s">
        <v>59</v>
      </c>
      <c r="D2920" s="43">
        <v>-165054.80599999998</v>
      </c>
      <c r="E2920" s="43">
        <v>58950.22</v>
      </c>
      <c r="F2920" s="45">
        <v>-51680</v>
      </c>
      <c r="G2920" s="45">
        <v>-75270</v>
      </c>
      <c r="H2920" s="45">
        <v>-65460</v>
      </c>
      <c r="I2920" s="55">
        <f>pro[[#This Row],[Admin expenses 3]]+pro[[#This Row],[Admin expenses 2]]+pro[[#This Row],[Admin expenses 1]]+pro[[#This Row],[COGS]]</f>
        <v>-133459.78</v>
      </c>
      <c r="J2920" s="55">
        <f>pro[[#This Row],[Revenue]]+pro[[#This Row],[AdminExp]]</f>
        <v>-298514.58600000001</v>
      </c>
      <c r="K2920" s="83">
        <f>pro[[#This Row],[Profit]]/pro[[#This Row],[Revenue]]</f>
        <v>1.8085785760155328</v>
      </c>
      <c r="L2920" s="56">
        <f t="shared" si="45"/>
        <v>4</v>
      </c>
      <c r="M2920" s="82" t="str">
        <f>"Q"&amp;" "&amp;VLOOKUP(pro[[#This Row],[Period]],Mapping!A:B,2,0)</f>
        <v>Q 2</v>
      </c>
      <c r="N2920"/>
    </row>
    <row r="2921" spans="1:14" ht="11.25" customHeight="1" x14ac:dyDescent="0.2">
      <c r="A2921" s="42" t="s">
        <v>23</v>
      </c>
      <c r="B2921" s="44" t="s">
        <v>13</v>
      </c>
      <c r="C2921" s="44" t="s">
        <v>57</v>
      </c>
      <c r="D2921" s="43">
        <v>66175.983999999997</v>
      </c>
      <c r="E2921" s="43">
        <v>-44914.022999999994</v>
      </c>
      <c r="F2921" s="45">
        <v>-36860</v>
      </c>
      <c r="G2921" s="45">
        <v>-101190</v>
      </c>
      <c r="H2921" s="45">
        <v>-57960</v>
      </c>
      <c r="I2921" s="55">
        <f>pro[[#This Row],[Admin expenses 3]]+pro[[#This Row],[Admin expenses 2]]+pro[[#This Row],[Admin expenses 1]]+pro[[#This Row],[COGS]]</f>
        <v>-240924.02299999999</v>
      </c>
      <c r="J2921" s="55">
        <f>pro[[#This Row],[Revenue]]+pro[[#This Row],[AdminExp]]</f>
        <v>-174748.03899999999</v>
      </c>
      <c r="K2921" s="83">
        <f>pro[[#This Row],[Profit]]/pro[[#This Row],[Revenue]]</f>
        <v>-2.64065645023125</v>
      </c>
      <c r="L2921" s="56">
        <f t="shared" si="45"/>
        <v>4</v>
      </c>
      <c r="M2921" s="82" t="str">
        <f>"Q"&amp;" "&amp;VLOOKUP(pro[[#This Row],[Period]],Mapping!A:B,2,0)</f>
        <v>Q 2</v>
      </c>
      <c r="N2921"/>
    </row>
    <row r="2922" spans="1:14" ht="11.25" customHeight="1" x14ac:dyDescent="0.2">
      <c r="A2922" s="42" t="s">
        <v>23</v>
      </c>
      <c r="B2922" s="44" t="s">
        <v>13</v>
      </c>
      <c r="C2922" s="44" t="s">
        <v>58</v>
      </c>
      <c r="D2922" s="43">
        <v>57327.745999999999</v>
      </c>
      <c r="E2922" s="43">
        <v>-34812.483999999997</v>
      </c>
      <c r="F2922" s="45">
        <v>-13980</v>
      </c>
      <c r="G2922" s="45">
        <v>-27640</v>
      </c>
      <c r="H2922" s="45">
        <v>-58660</v>
      </c>
      <c r="I2922" s="55">
        <f>pro[[#This Row],[Admin expenses 3]]+pro[[#This Row],[Admin expenses 2]]+pro[[#This Row],[Admin expenses 1]]+pro[[#This Row],[COGS]]</f>
        <v>-135092.484</v>
      </c>
      <c r="J2922" s="55">
        <f>pro[[#This Row],[Revenue]]+pro[[#This Row],[AdminExp]]</f>
        <v>-77764.737999999998</v>
      </c>
      <c r="K2922" s="83">
        <f>pro[[#This Row],[Profit]]/pro[[#This Row],[Revenue]]</f>
        <v>-1.3564939043652615</v>
      </c>
      <c r="L2922" s="56">
        <f t="shared" si="45"/>
        <v>4</v>
      </c>
      <c r="M2922" s="82" t="str">
        <f>"Q"&amp;" "&amp;VLOOKUP(pro[[#This Row],[Period]],Mapping!A:B,2,0)</f>
        <v>Q 2</v>
      </c>
      <c r="N2922"/>
    </row>
    <row r="2923" spans="1:14" ht="11.25" customHeight="1" x14ac:dyDescent="0.2">
      <c r="A2923" s="42" t="s">
        <v>23</v>
      </c>
      <c r="B2923" s="44" t="s">
        <v>13</v>
      </c>
      <c r="C2923" s="44" t="s">
        <v>59</v>
      </c>
      <c r="D2923" s="43">
        <v>5334.259</v>
      </c>
      <c r="E2923" s="43">
        <v>-428.42099999999994</v>
      </c>
      <c r="F2923" s="45">
        <v>-63940</v>
      </c>
      <c r="G2923" s="45">
        <v>-19960</v>
      </c>
      <c r="H2923" s="45">
        <v>-86790</v>
      </c>
      <c r="I2923" s="55">
        <f>pro[[#This Row],[Admin expenses 3]]+pro[[#This Row],[Admin expenses 2]]+pro[[#This Row],[Admin expenses 1]]+pro[[#This Row],[COGS]]</f>
        <v>-171118.421</v>
      </c>
      <c r="J2923" s="55">
        <f>pro[[#This Row],[Revenue]]+pro[[#This Row],[AdminExp]]</f>
        <v>-165784.16200000001</v>
      </c>
      <c r="K2923" s="83">
        <f>pro[[#This Row],[Profit]]/pro[[#This Row],[Revenue]]</f>
        <v>-31.07913620242287</v>
      </c>
      <c r="L2923" s="56">
        <f t="shared" si="45"/>
        <v>4</v>
      </c>
      <c r="M2923" s="82" t="str">
        <f>"Q"&amp;" "&amp;VLOOKUP(pro[[#This Row],[Period]],Mapping!A:B,2,0)</f>
        <v>Q 2</v>
      </c>
      <c r="N2923"/>
    </row>
    <row r="2924" spans="1:14" ht="11.25" customHeight="1" x14ac:dyDescent="0.2">
      <c r="A2924" s="42" t="s">
        <v>23</v>
      </c>
      <c r="B2924" s="44" t="s">
        <v>13</v>
      </c>
      <c r="C2924" s="44" t="s">
        <v>57</v>
      </c>
      <c r="D2924" s="43">
        <v>65311.581999999995</v>
      </c>
      <c r="E2924" s="43">
        <v>-14932.393</v>
      </c>
      <c r="F2924" s="45">
        <v>-107930</v>
      </c>
      <c r="G2924" s="45">
        <v>-74800</v>
      </c>
      <c r="H2924" s="45">
        <v>-13220</v>
      </c>
      <c r="I2924" s="55">
        <f>pro[[#This Row],[Admin expenses 3]]+pro[[#This Row],[Admin expenses 2]]+pro[[#This Row],[Admin expenses 1]]+pro[[#This Row],[COGS]]</f>
        <v>-210882.39300000001</v>
      </c>
      <c r="J2924" s="55">
        <f>pro[[#This Row],[Revenue]]+pro[[#This Row],[AdminExp]]</f>
        <v>-145570.81100000002</v>
      </c>
      <c r="K2924" s="83">
        <f>pro[[#This Row],[Profit]]/pro[[#This Row],[Revenue]]</f>
        <v>-2.2288667115734544</v>
      </c>
      <c r="L2924" s="56">
        <f t="shared" si="45"/>
        <v>4</v>
      </c>
      <c r="M2924" s="82" t="str">
        <f>"Q"&amp;" "&amp;VLOOKUP(pro[[#This Row],[Period]],Mapping!A:B,2,0)</f>
        <v>Q 2</v>
      </c>
      <c r="N2924"/>
    </row>
    <row r="2925" spans="1:14" ht="11.25" customHeight="1" x14ac:dyDescent="0.2">
      <c r="A2925" s="42" t="s">
        <v>23</v>
      </c>
      <c r="B2925" s="44" t="s">
        <v>13</v>
      </c>
      <c r="C2925" s="44" t="s">
        <v>57</v>
      </c>
      <c r="D2925" s="43">
        <v>26528.116999999998</v>
      </c>
      <c r="E2925" s="43">
        <v>-11857.188</v>
      </c>
      <c r="F2925" s="45">
        <v>-46520</v>
      </c>
      <c r="G2925" s="45">
        <v>-97480</v>
      </c>
      <c r="H2925" s="45">
        <v>-50970</v>
      </c>
      <c r="I2925" s="55">
        <f>pro[[#This Row],[Admin expenses 3]]+pro[[#This Row],[Admin expenses 2]]+pro[[#This Row],[Admin expenses 1]]+pro[[#This Row],[COGS]]</f>
        <v>-206827.18799999999</v>
      </c>
      <c r="J2925" s="55">
        <f>pro[[#This Row],[Revenue]]+pro[[#This Row],[AdminExp]]</f>
        <v>-180299.071</v>
      </c>
      <c r="K2925" s="83">
        <f>pro[[#This Row],[Profit]]/pro[[#This Row],[Revenue]]</f>
        <v>-6.7965272846165448</v>
      </c>
      <c r="L2925" s="56">
        <f t="shared" si="45"/>
        <v>4</v>
      </c>
      <c r="M2925" s="82" t="str">
        <f>"Q"&amp;" "&amp;VLOOKUP(pro[[#This Row],[Period]],Mapping!A:B,2,0)</f>
        <v>Q 2</v>
      </c>
      <c r="N2925"/>
    </row>
    <row r="2926" spans="1:14" ht="11.25" customHeight="1" x14ac:dyDescent="0.2">
      <c r="A2926" s="42" t="s">
        <v>23</v>
      </c>
      <c r="B2926" s="44" t="s">
        <v>13</v>
      </c>
      <c r="C2926" s="44" t="s">
        <v>57</v>
      </c>
      <c r="D2926" s="43">
        <v>26209.028999999999</v>
      </c>
      <c r="E2926" s="43">
        <v>-14332.919999999998</v>
      </c>
      <c r="F2926" s="45">
        <v>-39290</v>
      </c>
      <c r="G2926" s="45">
        <v>-25680</v>
      </c>
      <c r="H2926" s="45">
        <v>-105410</v>
      </c>
      <c r="I2926" s="55">
        <f>pro[[#This Row],[Admin expenses 3]]+pro[[#This Row],[Admin expenses 2]]+pro[[#This Row],[Admin expenses 1]]+pro[[#This Row],[COGS]]</f>
        <v>-184712.91999999998</v>
      </c>
      <c r="J2926" s="55">
        <f>pro[[#This Row],[Revenue]]+pro[[#This Row],[AdminExp]]</f>
        <v>-158503.89099999997</v>
      </c>
      <c r="K2926" s="83">
        <f>pro[[#This Row],[Profit]]/pro[[#This Row],[Revenue]]</f>
        <v>-6.0476826898089193</v>
      </c>
      <c r="L2926" s="56">
        <f t="shared" si="45"/>
        <v>4</v>
      </c>
      <c r="M2926" s="82" t="str">
        <f>"Q"&amp;" "&amp;VLOOKUP(pro[[#This Row],[Period]],Mapping!A:B,2,0)</f>
        <v>Q 2</v>
      </c>
      <c r="N2926"/>
    </row>
    <row r="2927" spans="1:14" ht="11.25" customHeight="1" x14ac:dyDescent="0.2">
      <c r="A2927" s="42" t="s">
        <v>23</v>
      </c>
      <c r="B2927" s="44" t="s">
        <v>13</v>
      </c>
      <c r="C2927" s="44" t="s">
        <v>57</v>
      </c>
      <c r="D2927" s="43">
        <v>51832.297999999995</v>
      </c>
      <c r="E2927" s="43">
        <v>-5274.6329999999998</v>
      </c>
      <c r="F2927" s="45">
        <v>-37600</v>
      </c>
      <c r="G2927" s="45">
        <v>-79060</v>
      </c>
      <c r="H2927" s="45">
        <v>-95580</v>
      </c>
      <c r="I2927" s="55">
        <f>pro[[#This Row],[Admin expenses 3]]+pro[[#This Row],[Admin expenses 2]]+pro[[#This Row],[Admin expenses 1]]+pro[[#This Row],[COGS]]</f>
        <v>-217514.633</v>
      </c>
      <c r="J2927" s="55">
        <f>pro[[#This Row],[Revenue]]+pro[[#This Row],[AdminExp]]</f>
        <v>-165682.33500000002</v>
      </c>
      <c r="K2927" s="83">
        <f>pro[[#This Row],[Profit]]/pro[[#This Row],[Revenue]]</f>
        <v>-3.1965076099848022</v>
      </c>
      <c r="L2927" s="56">
        <f t="shared" si="45"/>
        <v>4</v>
      </c>
      <c r="M2927" s="82" t="str">
        <f>"Q"&amp;" "&amp;VLOOKUP(pro[[#This Row],[Period]],Mapping!A:B,2,0)</f>
        <v>Q 2</v>
      </c>
      <c r="N2927"/>
    </row>
    <row r="2928" spans="1:14" ht="11.25" customHeight="1" x14ac:dyDescent="0.2">
      <c r="A2928" s="42" t="s">
        <v>23</v>
      </c>
      <c r="B2928" s="44" t="s">
        <v>13</v>
      </c>
      <c r="C2928" s="44" t="s">
        <v>57</v>
      </c>
      <c r="D2928" s="43">
        <v>-1438.8639999999998</v>
      </c>
      <c r="E2928" s="43">
        <v>360.69599999999997</v>
      </c>
      <c r="F2928" s="45">
        <v>-91690</v>
      </c>
      <c r="G2928" s="45">
        <v>-97760</v>
      </c>
      <c r="H2928" s="45">
        <v>-26040</v>
      </c>
      <c r="I2928" s="55">
        <f>pro[[#This Row],[Admin expenses 3]]+pro[[#This Row],[Admin expenses 2]]+pro[[#This Row],[Admin expenses 1]]+pro[[#This Row],[COGS]]</f>
        <v>-215129.304</v>
      </c>
      <c r="J2928" s="55">
        <f>pro[[#This Row],[Revenue]]+pro[[#This Row],[AdminExp]]</f>
        <v>-216568.16800000001</v>
      </c>
      <c r="K2928" s="83">
        <f>pro[[#This Row],[Profit]]/pro[[#This Row],[Revenue]]</f>
        <v>150.51329938062253</v>
      </c>
      <c r="L2928" s="56">
        <f t="shared" si="45"/>
        <v>4</v>
      </c>
      <c r="M2928" s="82" t="str">
        <f>"Q"&amp;" "&amp;VLOOKUP(pro[[#This Row],[Period]],Mapping!A:B,2,0)</f>
        <v>Q 2</v>
      </c>
      <c r="N2928"/>
    </row>
    <row r="2929" spans="1:14" ht="11.25" customHeight="1" x14ac:dyDescent="0.2">
      <c r="A2929" s="42" t="s">
        <v>23</v>
      </c>
      <c r="B2929" s="44" t="s">
        <v>13</v>
      </c>
      <c r="C2929" s="44" t="s">
        <v>57</v>
      </c>
      <c r="D2929" s="43">
        <v>9432.9479999999985</v>
      </c>
      <c r="E2929" s="43">
        <v>-4066.1950000000002</v>
      </c>
      <c r="F2929" s="45">
        <v>-63600</v>
      </c>
      <c r="G2929" s="45">
        <v>-33580</v>
      </c>
      <c r="H2929" s="45">
        <v>-71740</v>
      </c>
      <c r="I2929" s="55">
        <f>pro[[#This Row],[Admin expenses 3]]+pro[[#This Row],[Admin expenses 2]]+pro[[#This Row],[Admin expenses 1]]+pro[[#This Row],[COGS]]</f>
        <v>-172986.19500000001</v>
      </c>
      <c r="J2929" s="55">
        <f>pro[[#This Row],[Revenue]]+pro[[#This Row],[AdminExp]]</f>
        <v>-163553.247</v>
      </c>
      <c r="K2929" s="83">
        <f>pro[[#This Row],[Profit]]/pro[[#This Row],[Revenue]]</f>
        <v>-17.338508279702172</v>
      </c>
      <c r="L2929" s="56">
        <f t="shared" si="45"/>
        <v>4</v>
      </c>
      <c r="M2929" s="82" t="str">
        <f>"Q"&amp;" "&amp;VLOOKUP(pro[[#This Row],[Period]],Mapping!A:B,2,0)</f>
        <v>Q 2</v>
      </c>
      <c r="N2929"/>
    </row>
    <row r="2930" spans="1:14" ht="11.25" customHeight="1" x14ac:dyDescent="0.2">
      <c r="A2930" s="42" t="s">
        <v>23</v>
      </c>
      <c r="B2930" s="44" t="s">
        <v>13</v>
      </c>
      <c r="C2930" s="44" t="s">
        <v>57</v>
      </c>
      <c r="D2930" s="43">
        <v>198014.41099999996</v>
      </c>
      <c r="E2930" s="43">
        <v>-33657.014999999999</v>
      </c>
      <c r="F2930" s="45">
        <v>-81650</v>
      </c>
      <c r="G2930" s="45">
        <v>-13390</v>
      </c>
      <c r="H2930" s="45">
        <v>-50670</v>
      </c>
      <c r="I2930" s="55">
        <f>pro[[#This Row],[Admin expenses 3]]+pro[[#This Row],[Admin expenses 2]]+pro[[#This Row],[Admin expenses 1]]+pro[[#This Row],[COGS]]</f>
        <v>-179367.01500000001</v>
      </c>
      <c r="J2930" s="55">
        <f>pro[[#This Row],[Revenue]]+pro[[#This Row],[AdminExp]]</f>
        <v>18647.39599999995</v>
      </c>
      <c r="K2930" s="83">
        <f>pro[[#This Row],[Profit]]/pro[[#This Row],[Revenue]]</f>
        <v>9.4171913578552383E-2</v>
      </c>
      <c r="L2930" s="56">
        <f t="shared" si="45"/>
        <v>4</v>
      </c>
      <c r="M2930" s="82" t="str">
        <f>"Q"&amp;" "&amp;VLOOKUP(pro[[#This Row],[Period]],Mapping!A:B,2,0)</f>
        <v>Q 2</v>
      </c>
      <c r="N2930"/>
    </row>
    <row r="2931" spans="1:14" ht="11.25" customHeight="1" x14ac:dyDescent="0.2">
      <c r="A2931" s="42" t="s">
        <v>23</v>
      </c>
      <c r="B2931" s="44" t="s">
        <v>13</v>
      </c>
      <c r="C2931" s="44" t="s">
        <v>57</v>
      </c>
      <c r="D2931" s="43">
        <v>105834.04999999999</v>
      </c>
      <c r="E2931" s="43">
        <v>-11371.611999999999</v>
      </c>
      <c r="F2931" s="45">
        <v>-52250</v>
      </c>
      <c r="G2931" s="45">
        <v>-40750</v>
      </c>
      <c r="H2931" s="45">
        <v>-21630</v>
      </c>
      <c r="I2931" s="55">
        <f>pro[[#This Row],[Admin expenses 3]]+pro[[#This Row],[Admin expenses 2]]+pro[[#This Row],[Admin expenses 1]]+pro[[#This Row],[COGS]]</f>
        <v>-126001.61199999999</v>
      </c>
      <c r="J2931" s="55">
        <f>pro[[#This Row],[Revenue]]+pro[[#This Row],[AdminExp]]</f>
        <v>-20167.562000000005</v>
      </c>
      <c r="K2931" s="83">
        <f>pro[[#This Row],[Profit]]/pro[[#This Row],[Revenue]]</f>
        <v>-0.19055835054975226</v>
      </c>
      <c r="L2931" s="56">
        <f t="shared" si="45"/>
        <v>4</v>
      </c>
      <c r="M2931" s="82" t="str">
        <f>"Q"&amp;" "&amp;VLOOKUP(pro[[#This Row],[Period]],Mapping!A:B,2,0)</f>
        <v>Q 2</v>
      </c>
      <c r="N2931"/>
    </row>
    <row r="2932" spans="1:14" ht="11.25" customHeight="1" x14ac:dyDescent="0.2">
      <c r="A2932" s="42" t="s">
        <v>23</v>
      </c>
      <c r="B2932" s="44" t="s">
        <v>13</v>
      </c>
      <c r="C2932" s="44" t="s">
        <v>57</v>
      </c>
      <c r="D2932" s="43">
        <v>40985.342999999993</v>
      </c>
      <c r="E2932" s="43">
        <v>-8939.4409999999989</v>
      </c>
      <c r="F2932" s="45">
        <v>-60460</v>
      </c>
      <c r="G2932" s="45">
        <v>-33050</v>
      </c>
      <c r="H2932" s="45">
        <v>-71450</v>
      </c>
      <c r="I2932" s="55">
        <f>pro[[#This Row],[Admin expenses 3]]+pro[[#This Row],[Admin expenses 2]]+pro[[#This Row],[Admin expenses 1]]+pro[[#This Row],[COGS]]</f>
        <v>-173899.44099999999</v>
      </c>
      <c r="J2932" s="55">
        <f>pro[[#This Row],[Revenue]]+pro[[#This Row],[AdminExp]]</f>
        <v>-132914.098</v>
      </c>
      <c r="K2932" s="83">
        <f>pro[[#This Row],[Profit]]/pro[[#This Row],[Revenue]]</f>
        <v>-3.2429665892999853</v>
      </c>
      <c r="L2932" s="56">
        <f t="shared" si="45"/>
        <v>4</v>
      </c>
      <c r="M2932" s="82" t="str">
        <f>"Q"&amp;" "&amp;VLOOKUP(pro[[#This Row],[Period]],Mapping!A:B,2,0)</f>
        <v>Q 2</v>
      </c>
      <c r="N2932"/>
    </row>
    <row r="2933" spans="1:14" ht="11.25" customHeight="1" x14ac:dyDescent="0.2">
      <c r="A2933" s="42" t="s">
        <v>23</v>
      </c>
      <c r="B2933" s="44" t="s">
        <v>13</v>
      </c>
      <c r="C2933" s="44" t="s">
        <v>57</v>
      </c>
      <c r="D2933" s="43">
        <v>8050.5249999999996</v>
      </c>
      <c r="E2933" s="43">
        <v>-6037.6539999999995</v>
      </c>
      <c r="F2933" s="45">
        <v>-80460</v>
      </c>
      <c r="G2933" s="45">
        <v>-55650</v>
      </c>
      <c r="H2933" s="45">
        <v>-90780</v>
      </c>
      <c r="I2933" s="55">
        <f>pro[[#This Row],[Admin expenses 3]]+pro[[#This Row],[Admin expenses 2]]+pro[[#This Row],[Admin expenses 1]]+pro[[#This Row],[COGS]]</f>
        <v>-232927.65400000001</v>
      </c>
      <c r="J2933" s="55">
        <f>pro[[#This Row],[Revenue]]+pro[[#This Row],[AdminExp]]</f>
        <v>-224877.12900000002</v>
      </c>
      <c r="K2933" s="83">
        <f>pro[[#This Row],[Profit]]/pro[[#This Row],[Revenue]]</f>
        <v>-27.933225348657388</v>
      </c>
      <c r="L2933" s="56">
        <f t="shared" si="45"/>
        <v>4</v>
      </c>
      <c r="M2933" s="82" t="str">
        <f>"Q"&amp;" "&amp;VLOOKUP(pro[[#This Row],[Period]],Mapping!A:B,2,0)</f>
        <v>Q 2</v>
      </c>
      <c r="N2933"/>
    </row>
    <row r="2934" spans="1:14" ht="11.25" customHeight="1" x14ac:dyDescent="0.2">
      <c r="A2934" s="42" t="s">
        <v>23</v>
      </c>
      <c r="B2934" s="44" t="s">
        <v>13</v>
      </c>
      <c r="C2934" s="44" t="s">
        <v>57</v>
      </c>
      <c r="D2934" s="43">
        <v>6603.8770000000004</v>
      </c>
      <c r="E2934" s="43">
        <v>-7212.9119999999994</v>
      </c>
      <c r="F2934" s="45">
        <v>-108350</v>
      </c>
      <c r="G2934" s="45">
        <v>-74030</v>
      </c>
      <c r="H2934" s="45">
        <v>-42910</v>
      </c>
      <c r="I2934" s="55">
        <f>pro[[#This Row],[Admin expenses 3]]+pro[[#This Row],[Admin expenses 2]]+pro[[#This Row],[Admin expenses 1]]+pro[[#This Row],[COGS]]</f>
        <v>-232502.91200000001</v>
      </c>
      <c r="J2934" s="55">
        <f>pro[[#This Row],[Revenue]]+pro[[#This Row],[AdminExp]]</f>
        <v>-225899.035</v>
      </c>
      <c r="K2934" s="83">
        <f>pro[[#This Row],[Profit]]/pro[[#This Row],[Revenue]]</f>
        <v>-34.207032475014294</v>
      </c>
      <c r="L2934" s="56">
        <f t="shared" si="45"/>
        <v>4</v>
      </c>
      <c r="M2934" s="82" t="str">
        <f>"Q"&amp;" "&amp;VLOOKUP(pro[[#This Row],[Period]],Mapping!A:B,2,0)</f>
        <v>Q 2</v>
      </c>
      <c r="N2934"/>
    </row>
    <row r="2935" spans="1:14" ht="11.25" customHeight="1" x14ac:dyDescent="0.2">
      <c r="A2935" s="42" t="s">
        <v>23</v>
      </c>
      <c r="B2935" s="44" t="s">
        <v>13</v>
      </c>
      <c r="C2935" s="44" t="s">
        <v>57</v>
      </c>
      <c r="D2935" s="43">
        <v>1930592.8109999998</v>
      </c>
      <c r="E2935" s="43">
        <v>-169181.796</v>
      </c>
      <c r="F2935" s="45">
        <v>-75770</v>
      </c>
      <c r="G2935" s="45">
        <v>-107640</v>
      </c>
      <c r="H2935" s="45">
        <v>-26890</v>
      </c>
      <c r="I2935" s="55">
        <f>pro[[#This Row],[Admin expenses 3]]+pro[[#This Row],[Admin expenses 2]]+pro[[#This Row],[Admin expenses 1]]+pro[[#This Row],[COGS]]</f>
        <v>-379481.79599999997</v>
      </c>
      <c r="J2935" s="55">
        <f>pro[[#This Row],[Revenue]]+pro[[#This Row],[AdminExp]]</f>
        <v>1551111.0149999997</v>
      </c>
      <c r="K2935" s="83">
        <f>pro[[#This Row],[Profit]]/pro[[#This Row],[Revenue]]</f>
        <v>0.8034376830588954</v>
      </c>
      <c r="L2935" s="56">
        <f t="shared" si="45"/>
        <v>4</v>
      </c>
      <c r="M2935" s="82" t="str">
        <f>"Q"&amp;" "&amp;VLOOKUP(pro[[#This Row],[Period]],Mapping!A:B,2,0)</f>
        <v>Q 2</v>
      </c>
      <c r="N2935"/>
    </row>
    <row r="2936" spans="1:14" ht="11.25" customHeight="1" x14ac:dyDescent="0.2">
      <c r="A2936" s="42" t="s">
        <v>23</v>
      </c>
      <c r="B2936" s="44" t="s">
        <v>13</v>
      </c>
      <c r="C2936" s="44" t="s">
        <v>57</v>
      </c>
      <c r="D2936" s="43">
        <v>89509.335999999996</v>
      </c>
      <c r="E2936" s="43">
        <v>-134833.258</v>
      </c>
      <c r="F2936" s="45">
        <v>-73350</v>
      </c>
      <c r="G2936" s="45">
        <v>-26300</v>
      </c>
      <c r="H2936" s="45">
        <v>-45960</v>
      </c>
      <c r="I2936" s="55">
        <f>pro[[#This Row],[Admin expenses 3]]+pro[[#This Row],[Admin expenses 2]]+pro[[#This Row],[Admin expenses 1]]+pro[[#This Row],[COGS]]</f>
        <v>-280443.25800000003</v>
      </c>
      <c r="J2936" s="55">
        <f>pro[[#This Row],[Revenue]]+pro[[#This Row],[AdminExp]]</f>
        <v>-190933.92200000002</v>
      </c>
      <c r="K2936" s="83">
        <f>pro[[#This Row],[Profit]]/pro[[#This Row],[Revenue]]</f>
        <v>-2.1331173990610321</v>
      </c>
      <c r="L2936" s="56">
        <f t="shared" si="45"/>
        <v>4</v>
      </c>
      <c r="M2936" s="82" t="str">
        <f>"Q"&amp;" "&amp;VLOOKUP(pro[[#This Row],[Period]],Mapping!A:B,2,0)</f>
        <v>Q 2</v>
      </c>
      <c r="N2936"/>
    </row>
    <row r="2937" spans="1:14" ht="11.25" customHeight="1" x14ac:dyDescent="0.2">
      <c r="A2937" s="42" t="s">
        <v>23</v>
      </c>
      <c r="B2937" s="44" t="s">
        <v>13</v>
      </c>
      <c r="C2937" s="44" t="s">
        <v>57</v>
      </c>
      <c r="D2937" s="43">
        <v>342479.24900000001</v>
      </c>
      <c r="E2937" s="43">
        <v>-366136.49099999998</v>
      </c>
      <c r="F2937" s="45">
        <v>-65590</v>
      </c>
      <c r="G2937" s="45">
        <v>-16410</v>
      </c>
      <c r="H2937" s="45">
        <v>-107720</v>
      </c>
      <c r="I2937" s="55">
        <f>pro[[#This Row],[Admin expenses 3]]+pro[[#This Row],[Admin expenses 2]]+pro[[#This Row],[Admin expenses 1]]+pro[[#This Row],[COGS]]</f>
        <v>-555856.49099999992</v>
      </c>
      <c r="J2937" s="55">
        <f>pro[[#This Row],[Revenue]]+pro[[#This Row],[AdminExp]]</f>
        <v>-213377.24199999991</v>
      </c>
      <c r="K2937" s="83">
        <f>pro[[#This Row],[Profit]]/pro[[#This Row],[Revenue]]</f>
        <v>-0.62303699457131168</v>
      </c>
      <c r="L2937" s="56">
        <f t="shared" si="45"/>
        <v>4</v>
      </c>
      <c r="M2937" s="82" t="str">
        <f>"Q"&amp;" "&amp;VLOOKUP(pro[[#This Row],[Period]],Mapping!A:B,2,0)</f>
        <v>Q 2</v>
      </c>
      <c r="N2937"/>
    </row>
    <row r="2938" spans="1:14" ht="11.25" customHeight="1" x14ac:dyDescent="0.2">
      <c r="A2938" s="42" t="s">
        <v>23</v>
      </c>
      <c r="B2938" s="44" t="s">
        <v>13</v>
      </c>
      <c r="C2938" s="44" t="s">
        <v>57</v>
      </c>
      <c r="D2938" s="43">
        <v>23297.435000000001</v>
      </c>
      <c r="E2938" s="43">
        <v>-13372.380000000001</v>
      </c>
      <c r="F2938" s="45">
        <v>-72580</v>
      </c>
      <c r="G2938" s="45">
        <v>-83640</v>
      </c>
      <c r="H2938" s="45">
        <v>-49310</v>
      </c>
      <c r="I2938" s="55">
        <f>pro[[#This Row],[Admin expenses 3]]+pro[[#This Row],[Admin expenses 2]]+pro[[#This Row],[Admin expenses 1]]+pro[[#This Row],[COGS]]</f>
        <v>-218902.38</v>
      </c>
      <c r="J2938" s="55">
        <f>pro[[#This Row],[Revenue]]+pro[[#This Row],[AdminExp]]</f>
        <v>-195604.94500000001</v>
      </c>
      <c r="K2938" s="83">
        <f>pro[[#This Row],[Profit]]/pro[[#This Row],[Revenue]]</f>
        <v>-8.3959862963454981</v>
      </c>
      <c r="L2938" s="56">
        <f t="shared" si="45"/>
        <v>4</v>
      </c>
      <c r="M2938" s="82" t="str">
        <f>"Q"&amp;" "&amp;VLOOKUP(pro[[#This Row],[Period]],Mapping!A:B,2,0)</f>
        <v>Q 2</v>
      </c>
      <c r="N2938"/>
    </row>
    <row r="2939" spans="1:14" ht="11.25" customHeight="1" x14ac:dyDescent="0.2">
      <c r="A2939" s="42" t="s">
        <v>23</v>
      </c>
      <c r="B2939" s="44" t="s">
        <v>13</v>
      </c>
      <c r="C2939" s="44" t="s">
        <v>57</v>
      </c>
      <c r="D2939" s="43">
        <v>461263.50199999998</v>
      </c>
      <c r="E2939" s="43">
        <v>-37074.414999999994</v>
      </c>
      <c r="F2939" s="45">
        <v>-57640</v>
      </c>
      <c r="G2939" s="45">
        <v>-66280</v>
      </c>
      <c r="H2939" s="45">
        <v>-26120</v>
      </c>
      <c r="I2939" s="55">
        <f>pro[[#This Row],[Admin expenses 3]]+pro[[#This Row],[Admin expenses 2]]+pro[[#This Row],[Admin expenses 1]]+pro[[#This Row],[COGS]]</f>
        <v>-187114.41499999998</v>
      </c>
      <c r="J2939" s="55">
        <f>pro[[#This Row],[Revenue]]+pro[[#This Row],[AdminExp]]</f>
        <v>274149.087</v>
      </c>
      <c r="K2939" s="83">
        <f>pro[[#This Row],[Profit]]/pro[[#This Row],[Revenue]]</f>
        <v>0.59434376622323781</v>
      </c>
      <c r="L2939" s="56">
        <f t="shared" si="45"/>
        <v>4</v>
      </c>
      <c r="M2939" s="82" t="str">
        <f>"Q"&amp;" "&amp;VLOOKUP(pro[[#This Row],[Period]],Mapping!A:B,2,0)</f>
        <v>Q 2</v>
      </c>
      <c r="N2939"/>
    </row>
    <row r="2940" spans="1:14" ht="11.25" customHeight="1" x14ac:dyDescent="0.2">
      <c r="A2940" s="42" t="s">
        <v>23</v>
      </c>
      <c r="B2940" s="44" t="s">
        <v>13</v>
      </c>
      <c r="C2940" s="44" t="s">
        <v>57</v>
      </c>
      <c r="D2940" s="43">
        <v>1211609.378</v>
      </c>
      <c r="E2940" s="43">
        <v>-97001.078999999998</v>
      </c>
      <c r="F2940" s="45">
        <v>-17910</v>
      </c>
      <c r="G2940" s="45">
        <v>-61650</v>
      </c>
      <c r="H2940" s="45">
        <v>-43580</v>
      </c>
      <c r="I2940" s="55">
        <f>pro[[#This Row],[Admin expenses 3]]+pro[[#This Row],[Admin expenses 2]]+pro[[#This Row],[Admin expenses 1]]+pro[[#This Row],[COGS]]</f>
        <v>-220141.079</v>
      </c>
      <c r="J2940" s="55">
        <f>pro[[#This Row],[Revenue]]+pro[[#This Row],[AdminExp]]</f>
        <v>991468.299</v>
      </c>
      <c r="K2940" s="83">
        <f>pro[[#This Row],[Profit]]/pro[[#This Row],[Revenue]]</f>
        <v>0.8183068875189905</v>
      </c>
      <c r="L2940" s="56">
        <f t="shared" si="45"/>
        <v>4</v>
      </c>
      <c r="M2940" s="82" t="str">
        <f>"Q"&amp;" "&amp;VLOOKUP(pro[[#This Row],[Period]],Mapping!A:B,2,0)</f>
        <v>Q 2</v>
      </c>
      <c r="N2940"/>
    </row>
    <row r="2941" spans="1:14" ht="11.25" customHeight="1" x14ac:dyDescent="0.2">
      <c r="A2941" s="42" t="s">
        <v>23</v>
      </c>
      <c r="B2941" s="44" t="s">
        <v>13</v>
      </c>
      <c r="C2941" s="44" t="s">
        <v>57</v>
      </c>
      <c r="D2941" s="43">
        <v>431717.51699999999</v>
      </c>
      <c r="E2941" s="43">
        <v>-51698.226999999999</v>
      </c>
      <c r="F2941" s="45">
        <v>-91040</v>
      </c>
      <c r="G2941" s="45">
        <v>-15280</v>
      </c>
      <c r="H2941" s="45">
        <v>-28280</v>
      </c>
      <c r="I2941" s="55">
        <f>pro[[#This Row],[Admin expenses 3]]+pro[[#This Row],[Admin expenses 2]]+pro[[#This Row],[Admin expenses 1]]+pro[[#This Row],[COGS]]</f>
        <v>-186298.22700000001</v>
      </c>
      <c r="J2941" s="55">
        <f>pro[[#This Row],[Revenue]]+pro[[#This Row],[AdminExp]]</f>
        <v>245419.28999999998</v>
      </c>
      <c r="K2941" s="83">
        <f>pro[[#This Row],[Profit]]/pro[[#This Row],[Revenue]]</f>
        <v>0.56847192975957006</v>
      </c>
      <c r="L2941" s="56">
        <f t="shared" si="45"/>
        <v>4</v>
      </c>
      <c r="M2941" s="82" t="str">
        <f>"Q"&amp;" "&amp;VLOOKUP(pro[[#This Row],[Period]],Mapping!A:B,2,0)</f>
        <v>Q 2</v>
      </c>
      <c r="N2941"/>
    </row>
    <row r="2942" spans="1:14" ht="11.25" customHeight="1" x14ac:dyDescent="0.2">
      <c r="A2942" s="42" t="s">
        <v>23</v>
      </c>
      <c r="B2942" s="44" t="s">
        <v>28</v>
      </c>
      <c r="C2942" s="44" t="s">
        <v>57</v>
      </c>
      <c r="D2942" s="43">
        <v>1604003.0930000001</v>
      </c>
      <c r="E2942" s="43">
        <v>-50418.256000000001</v>
      </c>
      <c r="F2942" s="45">
        <v>-72950</v>
      </c>
      <c r="G2942" s="45">
        <v>-45150</v>
      </c>
      <c r="H2942" s="45">
        <v>-17890</v>
      </c>
      <c r="I2942" s="55">
        <f>pro[[#This Row],[Admin expenses 3]]+pro[[#This Row],[Admin expenses 2]]+pro[[#This Row],[Admin expenses 1]]+pro[[#This Row],[COGS]]</f>
        <v>-186408.25599999999</v>
      </c>
      <c r="J2942" s="55">
        <f>pro[[#This Row],[Revenue]]+pro[[#This Row],[AdminExp]]</f>
        <v>1417594.8370000001</v>
      </c>
      <c r="K2942" s="83">
        <f>pro[[#This Row],[Profit]]/pro[[#This Row],[Revenue]]</f>
        <v>0.88378560065532241</v>
      </c>
      <c r="L2942" s="56">
        <f t="shared" si="45"/>
        <v>4</v>
      </c>
      <c r="M2942" s="82" t="str">
        <f>"Q"&amp;" "&amp;VLOOKUP(pro[[#This Row],[Period]],Mapping!A:B,2,0)</f>
        <v>Q 2</v>
      </c>
      <c r="N2942"/>
    </row>
    <row r="2943" spans="1:14" ht="11.25" customHeight="1" x14ac:dyDescent="0.2">
      <c r="A2943" s="42" t="s">
        <v>23</v>
      </c>
      <c r="B2943" s="44" t="s">
        <v>28</v>
      </c>
      <c r="C2943" s="44" t="s">
        <v>57</v>
      </c>
      <c r="D2943" s="43">
        <v>2127766.9840000002</v>
      </c>
      <c r="E2943" s="43">
        <v>-1042785.2399999999</v>
      </c>
      <c r="F2943" s="45">
        <v>-78610</v>
      </c>
      <c r="G2943" s="45">
        <v>-79580</v>
      </c>
      <c r="H2943" s="45">
        <v>-107350</v>
      </c>
      <c r="I2943" s="55">
        <f>pro[[#This Row],[Admin expenses 3]]+pro[[#This Row],[Admin expenses 2]]+pro[[#This Row],[Admin expenses 1]]+pro[[#This Row],[COGS]]</f>
        <v>-1308325.2399999998</v>
      </c>
      <c r="J2943" s="55">
        <f>pro[[#This Row],[Revenue]]+pro[[#This Row],[AdminExp]]</f>
        <v>819441.74400000041</v>
      </c>
      <c r="K2943" s="83">
        <f>pro[[#This Row],[Profit]]/pro[[#This Row],[Revenue]]</f>
        <v>0.38511817795928371</v>
      </c>
      <c r="L2943" s="56">
        <f t="shared" si="45"/>
        <v>4</v>
      </c>
      <c r="M2943" s="82" t="str">
        <f>"Q"&amp;" "&amp;VLOOKUP(pro[[#This Row],[Period]],Mapping!A:B,2,0)</f>
        <v>Q 2</v>
      </c>
      <c r="N2943"/>
    </row>
    <row r="2944" spans="1:14" ht="11.25" customHeight="1" x14ac:dyDescent="0.2">
      <c r="A2944" s="42" t="s">
        <v>23</v>
      </c>
      <c r="B2944" s="44" t="s">
        <v>28</v>
      </c>
      <c r="C2944" s="44" t="s">
        <v>57</v>
      </c>
      <c r="D2944" s="43">
        <v>1228485.923</v>
      </c>
      <c r="E2944" s="43">
        <v>-703422.18799999997</v>
      </c>
      <c r="F2944" s="45">
        <v>-35980</v>
      </c>
      <c r="G2944" s="45">
        <v>-97820</v>
      </c>
      <c r="H2944" s="45">
        <v>-102080</v>
      </c>
      <c r="I2944" s="55">
        <f>pro[[#This Row],[Admin expenses 3]]+pro[[#This Row],[Admin expenses 2]]+pro[[#This Row],[Admin expenses 1]]+pro[[#This Row],[COGS]]</f>
        <v>-939302.18799999997</v>
      </c>
      <c r="J2944" s="55">
        <f>pro[[#This Row],[Revenue]]+pro[[#This Row],[AdminExp]]</f>
        <v>289183.73499999999</v>
      </c>
      <c r="K2944" s="83">
        <f>pro[[#This Row],[Profit]]/pro[[#This Row],[Revenue]]</f>
        <v>0.23539849304402652</v>
      </c>
      <c r="L2944" s="56">
        <f t="shared" si="45"/>
        <v>4</v>
      </c>
      <c r="M2944" s="82" t="str">
        <f>"Q"&amp;" "&amp;VLOOKUP(pro[[#This Row],[Period]],Mapping!A:B,2,0)</f>
        <v>Q 2</v>
      </c>
      <c r="N2944"/>
    </row>
    <row r="2945" spans="1:14" ht="11.25" customHeight="1" x14ac:dyDescent="0.2">
      <c r="A2945" s="42" t="s">
        <v>23</v>
      </c>
      <c r="B2945" s="44" t="s">
        <v>28</v>
      </c>
      <c r="C2945" s="44" t="s">
        <v>57</v>
      </c>
      <c r="D2945" s="43">
        <v>874476.8899999999</v>
      </c>
      <c r="E2945" s="43">
        <v>-1830579.2889999999</v>
      </c>
      <c r="F2945" s="45">
        <v>-94050</v>
      </c>
      <c r="G2945" s="45">
        <v>-17810</v>
      </c>
      <c r="H2945" s="45">
        <v>-29980</v>
      </c>
      <c r="I2945" s="55">
        <f>pro[[#This Row],[Admin expenses 3]]+pro[[#This Row],[Admin expenses 2]]+pro[[#This Row],[Admin expenses 1]]+pro[[#This Row],[COGS]]</f>
        <v>-1972419.2889999999</v>
      </c>
      <c r="J2945" s="55">
        <f>pro[[#This Row],[Revenue]]+pro[[#This Row],[AdminExp]]</f>
        <v>-1097942.399</v>
      </c>
      <c r="K2945" s="83">
        <f>pro[[#This Row],[Profit]]/pro[[#This Row],[Revenue]]</f>
        <v>-1.2555419263280931</v>
      </c>
      <c r="L2945" s="56">
        <f t="shared" si="45"/>
        <v>4</v>
      </c>
      <c r="M2945" s="82" t="str">
        <f>"Q"&amp;" "&amp;VLOOKUP(pro[[#This Row],[Period]],Mapping!A:B,2,0)</f>
        <v>Q 2</v>
      </c>
      <c r="N2945"/>
    </row>
    <row r="2946" spans="1:14" ht="11.25" customHeight="1" x14ac:dyDescent="0.2">
      <c r="A2946" s="42" t="s">
        <v>23</v>
      </c>
      <c r="B2946" s="44" t="s">
        <v>28</v>
      </c>
      <c r="C2946" s="44" t="s">
        <v>57</v>
      </c>
      <c r="D2946" s="43">
        <v>37036.656999999999</v>
      </c>
      <c r="E2946" s="43">
        <v>-12836.089</v>
      </c>
      <c r="F2946" s="45">
        <v>-13760</v>
      </c>
      <c r="G2946" s="45">
        <v>-28880</v>
      </c>
      <c r="H2946" s="45">
        <v>-91720</v>
      </c>
      <c r="I2946" s="55">
        <f>pro[[#This Row],[Admin expenses 3]]+pro[[#This Row],[Admin expenses 2]]+pro[[#This Row],[Admin expenses 1]]+pro[[#This Row],[COGS]]</f>
        <v>-147196.08900000001</v>
      </c>
      <c r="J2946" s="55">
        <f>pro[[#This Row],[Revenue]]+pro[[#This Row],[AdminExp]]</f>
        <v>-110159.432</v>
      </c>
      <c r="K2946" s="83">
        <f>pro[[#This Row],[Profit]]/pro[[#This Row],[Revenue]]</f>
        <v>-2.9743351836533196</v>
      </c>
      <c r="L2946" s="56">
        <f t="shared" ref="L2946:L3009" si="46">MONTH(DATEVALUE(A2946&amp;"1"))</f>
        <v>4</v>
      </c>
      <c r="M2946" s="82" t="str">
        <f>"Q"&amp;" "&amp;VLOOKUP(pro[[#This Row],[Period]],Mapping!A:B,2,0)</f>
        <v>Q 2</v>
      </c>
      <c r="N2946"/>
    </row>
    <row r="2947" spans="1:14" ht="11.25" customHeight="1" x14ac:dyDescent="0.2">
      <c r="A2947" s="42" t="s">
        <v>23</v>
      </c>
      <c r="B2947" s="44" t="s">
        <v>28</v>
      </c>
      <c r="C2947" s="44" t="s">
        <v>57</v>
      </c>
      <c r="D2947" s="43">
        <v>37619.911</v>
      </c>
      <c r="E2947" s="43">
        <v>-3844.7359999999994</v>
      </c>
      <c r="F2947" s="45">
        <v>-28880</v>
      </c>
      <c r="G2947" s="45">
        <v>-39390</v>
      </c>
      <c r="H2947" s="45">
        <v>-93390</v>
      </c>
      <c r="I2947" s="55">
        <f>pro[[#This Row],[Admin expenses 3]]+pro[[#This Row],[Admin expenses 2]]+pro[[#This Row],[Admin expenses 1]]+pro[[#This Row],[COGS]]</f>
        <v>-165504.736</v>
      </c>
      <c r="J2947" s="55">
        <f>pro[[#This Row],[Revenue]]+pro[[#This Row],[AdminExp]]</f>
        <v>-127884.82500000001</v>
      </c>
      <c r="K2947" s="83">
        <f>pro[[#This Row],[Profit]]/pro[[#This Row],[Revenue]]</f>
        <v>-3.3993920134473474</v>
      </c>
      <c r="L2947" s="56">
        <f t="shared" si="46"/>
        <v>4</v>
      </c>
      <c r="M2947" s="82" t="str">
        <f>"Q"&amp;" "&amp;VLOOKUP(pro[[#This Row],[Period]],Mapping!A:B,2,0)</f>
        <v>Q 2</v>
      </c>
      <c r="N2947"/>
    </row>
    <row r="2948" spans="1:14" ht="11.25" customHeight="1" x14ac:dyDescent="0.2">
      <c r="A2948" s="42" t="s">
        <v>23</v>
      </c>
      <c r="B2948" s="44" t="s">
        <v>28</v>
      </c>
      <c r="C2948" s="44" t="s">
        <v>57</v>
      </c>
      <c r="D2948" s="43">
        <v>247238.24999999997</v>
      </c>
      <c r="E2948" s="43">
        <v>-71867.179999999993</v>
      </c>
      <c r="F2948" s="45">
        <v>-30460</v>
      </c>
      <c r="G2948" s="45">
        <v>-96700</v>
      </c>
      <c r="H2948" s="45">
        <v>-25140</v>
      </c>
      <c r="I2948" s="55">
        <f>pro[[#This Row],[Admin expenses 3]]+pro[[#This Row],[Admin expenses 2]]+pro[[#This Row],[Admin expenses 1]]+pro[[#This Row],[COGS]]</f>
        <v>-224167.18</v>
      </c>
      <c r="J2948" s="55">
        <f>pro[[#This Row],[Revenue]]+pro[[#This Row],[AdminExp]]</f>
        <v>23071.069999999978</v>
      </c>
      <c r="K2948" s="83">
        <f>pro[[#This Row],[Profit]]/pro[[#This Row],[Revenue]]</f>
        <v>9.3315132266144019E-2</v>
      </c>
      <c r="L2948" s="56">
        <f t="shared" si="46"/>
        <v>4</v>
      </c>
      <c r="M2948" s="82" t="str">
        <f>"Q"&amp;" "&amp;VLOOKUP(pro[[#This Row],[Period]],Mapping!A:B,2,0)</f>
        <v>Q 2</v>
      </c>
      <c r="N2948"/>
    </row>
    <row r="2949" spans="1:14" ht="11.25" customHeight="1" x14ac:dyDescent="0.2">
      <c r="A2949" s="42" t="s">
        <v>23</v>
      </c>
      <c r="B2949" s="44" t="s">
        <v>28</v>
      </c>
      <c r="C2949" s="44" t="s">
        <v>57</v>
      </c>
      <c r="D2949" s="43">
        <v>306991.91599999997</v>
      </c>
      <c r="E2949" s="43">
        <v>-143318.88199999998</v>
      </c>
      <c r="F2949" s="45">
        <v>-90240</v>
      </c>
      <c r="G2949" s="45">
        <v>-62870</v>
      </c>
      <c r="H2949" s="45">
        <v>-58430</v>
      </c>
      <c r="I2949" s="55">
        <f>pro[[#This Row],[Admin expenses 3]]+pro[[#This Row],[Admin expenses 2]]+pro[[#This Row],[Admin expenses 1]]+pro[[#This Row],[COGS]]</f>
        <v>-354858.88199999998</v>
      </c>
      <c r="J2949" s="55">
        <f>pro[[#This Row],[Revenue]]+pro[[#This Row],[AdminExp]]</f>
        <v>-47866.966000000015</v>
      </c>
      <c r="K2949" s="83">
        <f>pro[[#This Row],[Profit]]/pro[[#This Row],[Revenue]]</f>
        <v>-0.1559225618175562</v>
      </c>
      <c r="L2949" s="56">
        <f t="shared" si="46"/>
        <v>4</v>
      </c>
      <c r="M2949" s="82" t="str">
        <f>"Q"&amp;" "&amp;VLOOKUP(pro[[#This Row],[Period]],Mapping!A:B,2,0)</f>
        <v>Q 2</v>
      </c>
      <c r="N2949"/>
    </row>
    <row r="2950" spans="1:14" ht="11.25" customHeight="1" x14ac:dyDescent="0.2">
      <c r="A2950" s="42" t="s">
        <v>23</v>
      </c>
      <c r="B2950" s="44" t="s">
        <v>28</v>
      </c>
      <c r="C2950" s="44" t="s">
        <v>58</v>
      </c>
      <c r="D2950" s="43">
        <v>311754.36599999998</v>
      </c>
      <c r="E2950" s="43">
        <v>-200425.59600000002</v>
      </c>
      <c r="F2950" s="45">
        <v>-106210</v>
      </c>
      <c r="G2950" s="45">
        <v>-49930</v>
      </c>
      <c r="H2950" s="45">
        <v>-91520</v>
      </c>
      <c r="I2950" s="55">
        <f>pro[[#This Row],[Admin expenses 3]]+pro[[#This Row],[Admin expenses 2]]+pro[[#This Row],[Admin expenses 1]]+pro[[#This Row],[COGS]]</f>
        <v>-448085.59600000002</v>
      </c>
      <c r="J2950" s="55">
        <f>pro[[#This Row],[Revenue]]+pro[[#This Row],[AdminExp]]</f>
        <v>-136331.23000000004</v>
      </c>
      <c r="K2950" s="83">
        <f>pro[[#This Row],[Profit]]/pro[[#This Row],[Revenue]]</f>
        <v>-0.43730335439793022</v>
      </c>
      <c r="L2950" s="56">
        <f t="shared" si="46"/>
        <v>4</v>
      </c>
      <c r="M2950" s="82" t="str">
        <f>"Q"&amp;" "&amp;VLOOKUP(pro[[#This Row],[Period]],Mapping!A:B,2,0)</f>
        <v>Q 2</v>
      </c>
      <c r="N2950"/>
    </row>
    <row r="2951" spans="1:14" ht="11.25" customHeight="1" x14ac:dyDescent="0.2">
      <c r="A2951" s="42" t="s">
        <v>23</v>
      </c>
      <c r="B2951" s="44" t="s">
        <v>28</v>
      </c>
      <c r="C2951" s="44" t="s">
        <v>59</v>
      </c>
      <c r="D2951" s="43">
        <v>401474.51399999997</v>
      </c>
      <c r="E2951" s="43">
        <v>-28720.173999999999</v>
      </c>
      <c r="F2951" s="45">
        <v>-78830</v>
      </c>
      <c r="G2951" s="45">
        <v>-41090</v>
      </c>
      <c r="H2951" s="45">
        <v>-64190</v>
      </c>
      <c r="I2951" s="55">
        <f>pro[[#This Row],[Admin expenses 3]]+pro[[#This Row],[Admin expenses 2]]+pro[[#This Row],[Admin expenses 1]]+pro[[#This Row],[COGS]]</f>
        <v>-212830.174</v>
      </c>
      <c r="J2951" s="55">
        <f>pro[[#This Row],[Revenue]]+pro[[#This Row],[AdminExp]]</f>
        <v>188644.33999999997</v>
      </c>
      <c r="K2951" s="83">
        <f>pro[[#This Row],[Profit]]/pro[[#This Row],[Revenue]]</f>
        <v>0.46987874303772115</v>
      </c>
      <c r="L2951" s="56">
        <f t="shared" si="46"/>
        <v>4</v>
      </c>
      <c r="M2951" s="82" t="str">
        <f>"Q"&amp;" "&amp;VLOOKUP(pro[[#This Row],[Period]],Mapping!A:B,2,0)</f>
        <v>Q 2</v>
      </c>
      <c r="N2951"/>
    </row>
    <row r="2952" spans="1:14" ht="11.25" customHeight="1" x14ac:dyDescent="0.2">
      <c r="A2952" s="42" t="s">
        <v>23</v>
      </c>
      <c r="B2952" s="44" t="s">
        <v>28</v>
      </c>
      <c r="C2952" s="44" t="s">
        <v>57</v>
      </c>
      <c r="D2952" s="43">
        <v>149190.18799999999</v>
      </c>
      <c r="E2952" s="43">
        <v>-35621.375999999997</v>
      </c>
      <c r="F2952" s="45">
        <v>-47850</v>
      </c>
      <c r="G2952" s="45">
        <v>-47920</v>
      </c>
      <c r="H2952" s="45">
        <v>-54750</v>
      </c>
      <c r="I2952" s="55">
        <f>pro[[#This Row],[Admin expenses 3]]+pro[[#This Row],[Admin expenses 2]]+pro[[#This Row],[Admin expenses 1]]+pro[[#This Row],[COGS]]</f>
        <v>-186141.37599999999</v>
      </c>
      <c r="J2952" s="55">
        <f>pro[[#This Row],[Revenue]]+pro[[#This Row],[AdminExp]]</f>
        <v>-36951.187999999995</v>
      </c>
      <c r="K2952" s="83">
        <f>pro[[#This Row],[Profit]]/pro[[#This Row],[Revenue]]</f>
        <v>-0.24767840630377111</v>
      </c>
      <c r="L2952" s="56">
        <f t="shared" si="46"/>
        <v>4</v>
      </c>
      <c r="M2952" s="82" t="str">
        <f>"Q"&amp;" "&amp;VLOOKUP(pro[[#This Row],[Period]],Mapping!A:B,2,0)</f>
        <v>Q 2</v>
      </c>
      <c r="N2952"/>
    </row>
    <row r="2953" spans="1:14" ht="11.25" customHeight="1" x14ac:dyDescent="0.2">
      <c r="A2953" s="42" t="s">
        <v>23</v>
      </c>
      <c r="B2953" s="44" t="s">
        <v>28</v>
      </c>
      <c r="C2953" s="44" t="s">
        <v>57</v>
      </c>
      <c r="D2953" s="43">
        <v>7455.1329999999998</v>
      </c>
      <c r="E2953" s="43">
        <v>-7270.1229999999987</v>
      </c>
      <c r="F2953" s="45">
        <v>-29100</v>
      </c>
      <c r="G2953" s="45">
        <v>-55720</v>
      </c>
      <c r="H2953" s="45">
        <v>-41250</v>
      </c>
      <c r="I2953" s="55">
        <f>pro[[#This Row],[Admin expenses 3]]+pro[[#This Row],[Admin expenses 2]]+pro[[#This Row],[Admin expenses 1]]+pro[[#This Row],[COGS]]</f>
        <v>-133340.12299999999</v>
      </c>
      <c r="J2953" s="55">
        <f>pro[[#This Row],[Revenue]]+pro[[#This Row],[AdminExp]]</f>
        <v>-125884.98999999999</v>
      </c>
      <c r="K2953" s="83">
        <f>pro[[#This Row],[Profit]]/pro[[#This Row],[Revenue]]</f>
        <v>-16.885679973784505</v>
      </c>
      <c r="L2953" s="56">
        <f t="shared" si="46"/>
        <v>4</v>
      </c>
      <c r="M2953" s="82" t="str">
        <f>"Q"&amp;" "&amp;VLOOKUP(pro[[#This Row],[Period]],Mapping!A:B,2,0)</f>
        <v>Q 2</v>
      </c>
      <c r="N2953"/>
    </row>
    <row r="2954" spans="1:14" ht="11.25" customHeight="1" x14ac:dyDescent="0.2">
      <c r="A2954" s="42" t="s">
        <v>23</v>
      </c>
      <c r="B2954" s="44" t="s">
        <v>28</v>
      </c>
      <c r="C2954" s="44" t="s">
        <v>57</v>
      </c>
      <c r="D2954" s="43">
        <v>586190.61899999995</v>
      </c>
      <c r="E2954" s="43">
        <v>-40954.123</v>
      </c>
      <c r="F2954" s="45">
        <v>-36970</v>
      </c>
      <c r="G2954" s="45">
        <v>-72270</v>
      </c>
      <c r="H2954" s="45">
        <v>-59790</v>
      </c>
      <c r="I2954" s="55">
        <f>pro[[#This Row],[Admin expenses 3]]+pro[[#This Row],[Admin expenses 2]]+pro[[#This Row],[Admin expenses 1]]+pro[[#This Row],[COGS]]</f>
        <v>-209984.12299999999</v>
      </c>
      <c r="J2954" s="55">
        <f>pro[[#This Row],[Revenue]]+pro[[#This Row],[AdminExp]]</f>
        <v>376206.49599999993</v>
      </c>
      <c r="K2954" s="83">
        <f>pro[[#This Row],[Profit]]/pro[[#This Row],[Revenue]]</f>
        <v>0.64178184332219745</v>
      </c>
      <c r="L2954" s="56">
        <f t="shared" si="46"/>
        <v>4</v>
      </c>
      <c r="M2954" s="82" t="str">
        <f>"Q"&amp;" "&amp;VLOOKUP(pro[[#This Row],[Period]],Mapping!A:B,2,0)</f>
        <v>Q 2</v>
      </c>
      <c r="N2954"/>
    </row>
    <row r="2955" spans="1:14" ht="11.25" customHeight="1" x14ac:dyDescent="0.2">
      <c r="A2955" s="42" t="s">
        <v>23</v>
      </c>
      <c r="B2955" s="44" t="s">
        <v>28</v>
      </c>
      <c r="C2955" s="44" t="s">
        <v>57</v>
      </c>
      <c r="D2955" s="43">
        <v>417182.598</v>
      </c>
      <c r="E2955" s="43">
        <v>-302733.40999999997</v>
      </c>
      <c r="F2955" s="45">
        <v>-81270</v>
      </c>
      <c r="G2955" s="45">
        <v>-23520</v>
      </c>
      <c r="H2955" s="45">
        <v>-22520</v>
      </c>
      <c r="I2955" s="55">
        <f>pro[[#This Row],[Admin expenses 3]]+pro[[#This Row],[Admin expenses 2]]+pro[[#This Row],[Admin expenses 1]]+pro[[#This Row],[COGS]]</f>
        <v>-430043.41</v>
      </c>
      <c r="J2955" s="55">
        <f>pro[[#This Row],[Revenue]]+pro[[#This Row],[AdminExp]]</f>
        <v>-12860.811999999976</v>
      </c>
      <c r="K2955" s="83">
        <f>pro[[#This Row],[Profit]]/pro[[#This Row],[Revenue]]</f>
        <v>-3.0827776761675894E-2</v>
      </c>
      <c r="L2955" s="56">
        <f t="shared" si="46"/>
        <v>4</v>
      </c>
      <c r="M2955" s="82" t="str">
        <f>"Q"&amp;" "&amp;VLOOKUP(pro[[#This Row],[Period]],Mapping!A:B,2,0)</f>
        <v>Q 2</v>
      </c>
      <c r="N2955"/>
    </row>
    <row r="2956" spans="1:14" ht="11.25" customHeight="1" x14ac:dyDescent="0.2">
      <c r="A2956" s="42" t="s">
        <v>23</v>
      </c>
      <c r="B2956" s="44" t="s">
        <v>28</v>
      </c>
      <c r="C2956" s="44" t="s">
        <v>57</v>
      </c>
      <c r="D2956" s="43">
        <v>400075.36799999996</v>
      </c>
      <c r="E2956" s="43">
        <v>-342568.17699999997</v>
      </c>
      <c r="F2956" s="45">
        <v>-100080</v>
      </c>
      <c r="G2956" s="45">
        <v>-85740</v>
      </c>
      <c r="H2956" s="45">
        <v>-78720</v>
      </c>
      <c r="I2956" s="55">
        <f>pro[[#This Row],[Admin expenses 3]]+pro[[#This Row],[Admin expenses 2]]+pro[[#This Row],[Admin expenses 1]]+pro[[#This Row],[COGS]]</f>
        <v>-607108.17699999991</v>
      </c>
      <c r="J2956" s="55">
        <f>pro[[#This Row],[Revenue]]+pro[[#This Row],[AdminExp]]</f>
        <v>-207032.80899999995</v>
      </c>
      <c r="K2956" s="83">
        <f>pro[[#This Row],[Profit]]/pro[[#This Row],[Revenue]]</f>
        <v>-0.51748451806710571</v>
      </c>
      <c r="L2956" s="56">
        <f t="shared" si="46"/>
        <v>4</v>
      </c>
      <c r="M2956" s="82" t="str">
        <f>"Q"&amp;" "&amp;VLOOKUP(pro[[#This Row],[Period]],Mapping!A:B,2,0)</f>
        <v>Q 2</v>
      </c>
      <c r="N2956"/>
    </row>
    <row r="2957" spans="1:14" ht="11.25" customHeight="1" x14ac:dyDescent="0.2">
      <c r="A2957" s="42" t="s">
        <v>23</v>
      </c>
      <c r="B2957" s="44" t="s">
        <v>28</v>
      </c>
      <c r="C2957" s="44" t="s">
        <v>58</v>
      </c>
      <c r="D2957" s="43">
        <v>187379.13599999997</v>
      </c>
      <c r="E2957" s="43">
        <v>-182529.046</v>
      </c>
      <c r="F2957" s="45">
        <v>-82240</v>
      </c>
      <c r="G2957" s="45">
        <v>-17480</v>
      </c>
      <c r="H2957" s="45">
        <v>-31880</v>
      </c>
      <c r="I2957" s="55">
        <f>pro[[#This Row],[Admin expenses 3]]+pro[[#This Row],[Admin expenses 2]]+pro[[#This Row],[Admin expenses 1]]+pro[[#This Row],[COGS]]</f>
        <v>-314129.04599999997</v>
      </c>
      <c r="J2957" s="55">
        <f>pro[[#This Row],[Revenue]]+pro[[#This Row],[AdminExp]]</f>
        <v>-126749.91</v>
      </c>
      <c r="K2957" s="83">
        <f>pro[[#This Row],[Profit]]/pro[[#This Row],[Revenue]]</f>
        <v>-0.67643555577073444</v>
      </c>
      <c r="L2957" s="56">
        <f t="shared" si="46"/>
        <v>4</v>
      </c>
      <c r="M2957" s="82" t="str">
        <f>"Q"&amp;" "&amp;VLOOKUP(pro[[#This Row],[Period]],Mapping!A:B,2,0)</f>
        <v>Q 2</v>
      </c>
      <c r="N2957"/>
    </row>
    <row r="2958" spans="1:14" ht="11.25" customHeight="1" x14ac:dyDescent="0.2">
      <c r="A2958" s="42" t="s">
        <v>23</v>
      </c>
      <c r="B2958" s="44" t="s">
        <v>28</v>
      </c>
      <c r="C2958" s="44" t="s">
        <v>59</v>
      </c>
      <c r="D2958" s="43">
        <v>144621.56099999999</v>
      </c>
      <c r="E2958" s="43">
        <v>-154155.68</v>
      </c>
      <c r="F2958" s="45">
        <v>-25850</v>
      </c>
      <c r="G2958" s="45">
        <v>-106410</v>
      </c>
      <c r="H2958" s="45">
        <v>-42040</v>
      </c>
      <c r="I2958" s="55">
        <f>pro[[#This Row],[Admin expenses 3]]+pro[[#This Row],[Admin expenses 2]]+pro[[#This Row],[Admin expenses 1]]+pro[[#This Row],[COGS]]</f>
        <v>-328455.67999999999</v>
      </c>
      <c r="J2958" s="55">
        <f>pro[[#This Row],[Revenue]]+pro[[#This Row],[AdminExp]]</f>
        <v>-183834.11900000001</v>
      </c>
      <c r="K2958" s="83">
        <f>pro[[#This Row],[Profit]]/pro[[#This Row],[Revenue]]</f>
        <v>-1.2711390869304753</v>
      </c>
      <c r="L2958" s="56">
        <f t="shared" si="46"/>
        <v>4</v>
      </c>
      <c r="M2958" s="82" t="str">
        <f>"Q"&amp;" "&amp;VLOOKUP(pro[[#This Row],[Period]],Mapping!A:B,2,0)</f>
        <v>Q 2</v>
      </c>
      <c r="N2958"/>
    </row>
    <row r="2959" spans="1:14" ht="11.25" customHeight="1" x14ac:dyDescent="0.2">
      <c r="A2959" s="42" t="s">
        <v>23</v>
      </c>
      <c r="B2959" s="44" t="s">
        <v>28</v>
      </c>
      <c r="C2959" s="44" t="s">
        <v>57</v>
      </c>
      <c r="D2959" s="43">
        <v>121025.44299999998</v>
      </c>
      <c r="E2959" s="43">
        <v>-256747.56099999996</v>
      </c>
      <c r="F2959" s="45">
        <v>-13880</v>
      </c>
      <c r="G2959" s="45">
        <v>-75150</v>
      </c>
      <c r="H2959" s="45">
        <v>-21420</v>
      </c>
      <c r="I2959" s="55">
        <f>pro[[#This Row],[Admin expenses 3]]+pro[[#This Row],[Admin expenses 2]]+pro[[#This Row],[Admin expenses 1]]+pro[[#This Row],[COGS]]</f>
        <v>-367197.56099999999</v>
      </c>
      <c r="J2959" s="55">
        <f>pro[[#This Row],[Revenue]]+pro[[#This Row],[AdminExp]]</f>
        <v>-246172.11800000002</v>
      </c>
      <c r="K2959" s="83">
        <f>pro[[#This Row],[Profit]]/pro[[#This Row],[Revenue]]</f>
        <v>-2.0340526082602319</v>
      </c>
      <c r="L2959" s="56">
        <f t="shared" si="46"/>
        <v>4</v>
      </c>
      <c r="M2959" s="82" t="str">
        <f>"Q"&amp;" "&amp;VLOOKUP(pro[[#This Row],[Period]],Mapping!A:B,2,0)</f>
        <v>Q 2</v>
      </c>
      <c r="N2959"/>
    </row>
    <row r="2960" spans="1:14" ht="11.25" customHeight="1" x14ac:dyDescent="0.2">
      <c r="A2960" s="42" t="s">
        <v>23</v>
      </c>
      <c r="B2960" s="44" t="s">
        <v>28</v>
      </c>
      <c r="C2960" s="44" t="s">
        <v>57</v>
      </c>
      <c r="D2960" s="43">
        <v>432349.04299999995</v>
      </c>
      <c r="E2960" s="43">
        <v>-122331.34199999999</v>
      </c>
      <c r="F2960" s="45">
        <v>-73530</v>
      </c>
      <c r="G2960" s="45">
        <v>-37070</v>
      </c>
      <c r="H2960" s="45">
        <v>-48180</v>
      </c>
      <c r="I2960" s="55">
        <f>pro[[#This Row],[Admin expenses 3]]+pro[[#This Row],[Admin expenses 2]]+pro[[#This Row],[Admin expenses 1]]+pro[[#This Row],[COGS]]</f>
        <v>-281111.342</v>
      </c>
      <c r="J2960" s="55">
        <f>pro[[#This Row],[Revenue]]+pro[[#This Row],[AdminExp]]</f>
        <v>151237.70099999994</v>
      </c>
      <c r="K2960" s="83">
        <f>pro[[#This Row],[Profit]]/pro[[#This Row],[Revenue]]</f>
        <v>0.34980463921137894</v>
      </c>
      <c r="L2960" s="56">
        <f t="shared" si="46"/>
        <v>4</v>
      </c>
      <c r="M2960" s="82" t="str">
        <f>"Q"&amp;" "&amp;VLOOKUP(pro[[#This Row],[Period]],Mapping!A:B,2,0)</f>
        <v>Q 2</v>
      </c>
      <c r="N2960"/>
    </row>
    <row r="2961" spans="1:14" ht="11.25" customHeight="1" x14ac:dyDescent="0.2">
      <c r="A2961" s="42" t="s">
        <v>23</v>
      </c>
      <c r="B2961" s="44" t="s">
        <v>28</v>
      </c>
      <c r="C2961" s="44" t="s">
        <v>57</v>
      </c>
      <c r="D2961" s="43">
        <v>217075.65599999999</v>
      </c>
      <c r="E2961" s="43">
        <v>-105325.5</v>
      </c>
      <c r="F2961" s="45">
        <v>-99600</v>
      </c>
      <c r="G2961" s="45">
        <v>-98790</v>
      </c>
      <c r="H2961" s="45">
        <v>-24040</v>
      </c>
      <c r="I2961" s="55">
        <f>pro[[#This Row],[Admin expenses 3]]+pro[[#This Row],[Admin expenses 2]]+pro[[#This Row],[Admin expenses 1]]+pro[[#This Row],[COGS]]</f>
        <v>-327755.5</v>
      </c>
      <c r="J2961" s="55">
        <f>pro[[#This Row],[Revenue]]+pro[[#This Row],[AdminExp]]</f>
        <v>-110679.84400000001</v>
      </c>
      <c r="K2961" s="83">
        <f>pro[[#This Row],[Profit]]/pro[[#This Row],[Revenue]]</f>
        <v>-0.50986760118324836</v>
      </c>
      <c r="L2961" s="56">
        <f t="shared" si="46"/>
        <v>4</v>
      </c>
      <c r="M2961" s="82" t="str">
        <f>"Q"&amp;" "&amp;VLOOKUP(pro[[#This Row],[Period]],Mapping!A:B,2,0)</f>
        <v>Q 2</v>
      </c>
      <c r="N2961"/>
    </row>
    <row r="2962" spans="1:14" ht="11.25" customHeight="1" x14ac:dyDescent="0.2">
      <c r="A2962" s="42" t="s">
        <v>23</v>
      </c>
      <c r="B2962" s="44" t="s">
        <v>28</v>
      </c>
      <c r="C2962" s="44" t="s">
        <v>58</v>
      </c>
      <c r="D2962" s="43">
        <v>474268.68999999994</v>
      </c>
      <c r="E2962" s="43">
        <v>-396936.33</v>
      </c>
      <c r="F2962" s="45">
        <v>-14430</v>
      </c>
      <c r="G2962" s="45">
        <v>-27050</v>
      </c>
      <c r="H2962" s="45">
        <v>-94620</v>
      </c>
      <c r="I2962" s="55">
        <f>pro[[#This Row],[Admin expenses 3]]+pro[[#This Row],[Admin expenses 2]]+pro[[#This Row],[Admin expenses 1]]+pro[[#This Row],[COGS]]</f>
        <v>-533036.33000000007</v>
      </c>
      <c r="J2962" s="55">
        <f>pro[[#This Row],[Revenue]]+pro[[#This Row],[AdminExp]]</f>
        <v>-58767.64000000013</v>
      </c>
      <c r="K2962" s="83">
        <f>pro[[#This Row],[Profit]]/pro[[#This Row],[Revenue]]</f>
        <v>-0.1239121224721795</v>
      </c>
      <c r="L2962" s="56">
        <f t="shared" si="46"/>
        <v>4</v>
      </c>
      <c r="M2962" s="82" t="str">
        <f>"Q"&amp;" "&amp;VLOOKUP(pro[[#This Row],[Period]],Mapping!A:B,2,0)</f>
        <v>Q 2</v>
      </c>
      <c r="N2962"/>
    </row>
    <row r="2963" spans="1:14" ht="11.25" customHeight="1" x14ac:dyDescent="0.2">
      <c r="A2963" s="42" t="s">
        <v>23</v>
      </c>
      <c r="B2963" s="44" t="s">
        <v>28</v>
      </c>
      <c r="C2963" s="44" t="s">
        <v>59</v>
      </c>
      <c r="D2963" s="43">
        <v>82454.392999999996</v>
      </c>
      <c r="E2963" s="43">
        <v>-66383.078999999998</v>
      </c>
      <c r="F2963" s="45">
        <v>-41190</v>
      </c>
      <c r="G2963" s="45">
        <v>-78970</v>
      </c>
      <c r="H2963" s="45">
        <v>-49940</v>
      </c>
      <c r="I2963" s="55">
        <f>pro[[#This Row],[Admin expenses 3]]+pro[[#This Row],[Admin expenses 2]]+pro[[#This Row],[Admin expenses 1]]+pro[[#This Row],[COGS]]</f>
        <v>-236483.079</v>
      </c>
      <c r="J2963" s="55">
        <f>pro[[#This Row],[Revenue]]+pro[[#This Row],[AdminExp]]</f>
        <v>-154028.68599999999</v>
      </c>
      <c r="K2963" s="83">
        <f>pro[[#This Row],[Profit]]/pro[[#This Row],[Revenue]]</f>
        <v>-1.8680470548124706</v>
      </c>
      <c r="L2963" s="56">
        <f t="shared" si="46"/>
        <v>4</v>
      </c>
      <c r="M2963" s="82" t="str">
        <f>"Q"&amp;" "&amp;VLOOKUP(pro[[#This Row],[Period]],Mapping!A:B,2,0)</f>
        <v>Q 2</v>
      </c>
      <c r="N2963"/>
    </row>
    <row r="2964" spans="1:14" ht="11.25" customHeight="1" x14ac:dyDescent="0.2">
      <c r="A2964" s="42" t="s">
        <v>23</v>
      </c>
      <c r="B2964" s="44" t="s">
        <v>28</v>
      </c>
      <c r="C2964" s="44" t="s">
        <v>57</v>
      </c>
      <c r="D2964" s="43">
        <v>127363.10999999999</v>
      </c>
      <c r="E2964" s="43">
        <v>-74033.399999999994</v>
      </c>
      <c r="F2964" s="45">
        <v>-81380</v>
      </c>
      <c r="G2964" s="45">
        <v>-53680</v>
      </c>
      <c r="H2964" s="45">
        <v>-52380</v>
      </c>
      <c r="I2964" s="55">
        <f>pro[[#This Row],[Admin expenses 3]]+pro[[#This Row],[Admin expenses 2]]+pro[[#This Row],[Admin expenses 1]]+pro[[#This Row],[COGS]]</f>
        <v>-261473.4</v>
      </c>
      <c r="J2964" s="55">
        <f>pro[[#This Row],[Revenue]]+pro[[#This Row],[AdminExp]]</f>
        <v>-134110.29</v>
      </c>
      <c r="K2964" s="83">
        <f>pro[[#This Row],[Profit]]/pro[[#This Row],[Revenue]]</f>
        <v>-1.0529759362817068</v>
      </c>
      <c r="L2964" s="56">
        <f t="shared" si="46"/>
        <v>4</v>
      </c>
      <c r="M2964" s="82" t="str">
        <f>"Q"&amp;" "&amp;VLOOKUP(pro[[#This Row],[Period]],Mapping!A:B,2,0)</f>
        <v>Q 2</v>
      </c>
      <c r="N2964"/>
    </row>
    <row r="2965" spans="1:14" ht="11.25" customHeight="1" x14ac:dyDescent="0.2">
      <c r="A2965" s="42" t="s">
        <v>23</v>
      </c>
      <c r="B2965" s="44" t="s">
        <v>28</v>
      </c>
      <c r="C2965" s="44" t="s">
        <v>57</v>
      </c>
      <c r="D2965" s="43">
        <v>33017.523000000001</v>
      </c>
      <c r="E2965" s="43">
        <v>-13431.880000000001</v>
      </c>
      <c r="F2965" s="45">
        <v>-43470</v>
      </c>
      <c r="G2965" s="45">
        <v>-46110</v>
      </c>
      <c r="H2965" s="45">
        <v>-96390</v>
      </c>
      <c r="I2965" s="55">
        <f>pro[[#This Row],[Admin expenses 3]]+pro[[#This Row],[Admin expenses 2]]+pro[[#This Row],[Admin expenses 1]]+pro[[#This Row],[COGS]]</f>
        <v>-199401.88</v>
      </c>
      <c r="J2965" s="55">
        <f>pro[[#This Row],[Revenue]]+pro[[#This Row],[AdminExp]]</f>
        <v>-166384.35700000002</v>
      </c>
      <c r="K2965" s="83">
        <f>pro[[#This Row],[Profit]]/pro[[#This Row],[Revenue]]</f>
        <v>-5.0392743574374128</v>
      </c>
      <c r="L2965" s="56">
        <f t="shared" si="46"/>
        <v>4</v>
      </c>
      <c r="M2965" s="82" t="str">
        <f>"Q"&amp;" "&amp;VLOOKUP(pro[[#This Row],[Period]],Mapping!A:B,2,0)</f>
        <v>Q 2</v>
      </c>
      <c r="N2965"/>
    </row>
    <row r="2966" spans="1:14" ht="11.25" customHeight="1" x14ac:dyDescent="0.2">
      <c r="A2966" s="42" t="s">
        <v>23</v>
      </c>
      <c r="B2966" s="44" t="s">
        <v>28</v>
      </c>
      <c r="C2966" s="44" t="s">
        <v>58</v>
      </c>
      <c r="D2966" s="43">
        <v>37507.932000000001</v>
      </c>
      <c r="E2966" s="43">
        <v>-56826.412999999993</v>
      </c>
      <c r="F2966" s="45">
        <v>-57590</v>
      </c>
      <c r="G2966" s="45">
        <v>-36650</v>
      </c>
      <c r="H2966" s="45">
        <v>-15130</v>
      </c>
      <c r="I2966" s="55">
        <f>pro[[#This Row],[Admin expenses 3]]+pro[[#This Row],[Admin expenses 2]]+pro[[#This Row],[Admin expenses 1]]+pro[[#This Row],[COGS]]</f>
        <v>-166196.413</v>
      </c>
      <c r="J2966" s="55">
        <f>pro[[#This Row],[Revenue]]+pro[[#This Row],[AdminExp]]</f>
        <v>-128688.481</v>
      </c>
      <c r="K2966" s="83">
        <f>pro[[#This Row],[Profit]]/pro[[#This Row],[Revenue]]</f>
        <v>-3.430967108503876</v>
      </c>
      <c r="L2966" s="56">
        <f t="shared" si="46"/>
        <v>4</v>
      </c>
      <c r="M2966" s="82" t="str">
        <f>"Q"&amp;" "&amp;VLOOKUP(pro[[#This Row],[Period]],Mapping!A:B,2,0)</f>
        <v>Q 2</v>
      </c>
      <c r="N2966"/>
    </row>
    <row r="2967" spans="1:14" ht="11.25" customHeight="1" x14ac:dyDescent="0.2">
      <c r="A2967" s="42" t="s">
        <v>23</v>
      </c>
      <c r="B2967" s="44" t="s">
        <v>28</v>
      </c>
      <c r="C2967" s="44" t="s">
        <v>59</v>
      </c>
      <c r="D2967" s="43">
        <v>394960.08299999993</v>
      </c>
      <c r="E2967" s="43">
        <v>-186044.45299999998</v>
      </c>
      <c r="F2967" s="45">
        <v>-81370</v>
      </c>
      <c r="G2967" s="45">
        <v>-46760</v>
      </c>
      <c r="H2967" s="45">
        <v>-82020</v>
      </c>
      <c r="I2967" s="55">
        <f>pro[[#This Row],[Admin expenses 3]]+pro[[#This Row],[Admin expenses 2]]+pro[[#This Row],[Admin expenses 1]]+pro[[#This Row],[COGS]]</f>
        <v>-396194.45299999998</v>
      </c>
      <c r="J2967" s="55">
        <f>pro[[#This Row],[Revenue]]+pro[[#This Row],[AdminExp]]</f>
        <v>-1234.3700000000536</v>
      </c>
      <c r="K2967" s="83">
        <f>pro[[#This Row],[Profit]]/pro[[#This Row],[Revenue]]</f>
        <v>-3.1253031714601237E-3</v>
      </c>
      <c r="L2967" s="56">
        <f t="shared" si="46"/>
        <v>4</v>
      </c>
      <c r="M2967" s="82" t="str">
        <f>"Q"&amp;" "&amp;VLOOKUP(pro[[#This Row],[Period]],Mapping!A:B,2,0)</f>
        <v>Q 2</v>
      </c>
      <c r="N2967"/>
    </row>
    <row r="2968" spans="1:14" ht="11.25" customHeight="1" x14ac:dyDescent="0.2">
      <c r="A2968" s="42" t="s">
        <v>23</v>
      </c>
      <c r="B2968" s="44" t="s">
        <v>28</v>
      </c>
      <c r="C2968" s="44" t="s">
        <v>57</v>
      </c>
      <c r="D2968" s="43">
        <v>50286.572</v>
      </c>
      <c r="E2968" s="43">
        <v>-38844.036</v>
      </c>
      <c r="F2968" s="45">
        <v>-84190</v>
      </c>
      <c r="G2968" s="45">
        <v>-27130</v>
      </c>
      <c r="H2968" s="45">
        <v>-56300</v>
      </c>
      <c r="I2968" s="55">
        <f>pro[[#This Row],[Admin expenses 3]]+pro[[#This Row],[Admin expenses 2]]+pro[[#This Row],[Admin expenses 1]]+pro[[#This Row],[COGS]]</f>
        <v>-206464.03599999999</v>
      </c>
      <c r="J2968" s="55">
        <f>pro[[#This Row],[Revenue]]+pro[[#This Row],[AdminExp]]</f>
        <v>-156177.46399999998</v>
      </c>
      <c r="K2968" s="83">
        <f>pro[[#This Row],[Profit]]/pro[[#This Row],[Revenue]]</f>
        <v>-3.1057488667153526</v>
      </c>
      <c r="L2968" s="56">
        <f t="shared" si="46"/>
        <v>4</v>
      </c>
      <c r="M2968" s="82" t="str">
        <f>"Q"&amp;" "&amp;VLOOKUP(pro[[#This Row],[Period]],Mapping!A:B,2,0)</f>
        <v>Q 2</v>
      </c>
      <c r="N2968"/>
    </row>
    <row r="2969" spans="1:14" ht="11.25" customHeight="1" x14ac:dyDescent="0.2">
      <c r="A2969" s="42" t="s">
        <v>23</v>
      </c>
      <c r="B2969" s="44" t="s">
        <v>28</v>
      </c>
      <c r="C2969" s="44" t="s">
        <v>57</v>
      </c>
      <c r="D2969" s="43">
        <v>34694.057999999997</v>
      </c>
      <c r="E2969" s="43">
        <v>-14253.175999999999</v>
      </c>
      <c r="F2969" s="45">
        <v>-73200</v>
      </c>
      <c r="G2969" s="45">
        <v>-106640</v>
      </c>
      <c r="H2969" s="45">
        <v>-63750</v>
      </c>
      <c r="I2969" s="55">
        <f>pro[[#This Row],[Admin expenses 3]]+pro[[#This Row],[Admin expenses 2]]+pro[[#This Row],[Admin expenses 1]]+pro[[#This Row],[COGS]]</f>
        <v>-257843.17600000001</v>
      </c>
      <c r="J2969" s="55">
        <f>pro[[#This Row],[Revenue]]+pro[[#This Row],[AdminExp]]</f>
        <v>-223149.11800000002</v>
      </c>
      <c r="K2969" s="83">
        <f>pro[[#This Row],[Profit]]/pro[[#This Row],[Revenue]]</f>
        <v>-6.4319117123744949</v>
      </c>
      <c r="L2969" s="56">
        <f t="shared" si="46"/>
        <v>4</v>
      </c>
      <c r="M2969" s="82" t="str">
        <f>"Q"&amp;" "&amp;VLOOKUP(pro[[#This Row],[Period]],Mapping!A:B,2,0)</f>
        <v>Q 2</v>
      </c>
      <c r="N2969"/>
    </row>
    <row r="2970" spans="1:14" ht="11.25" customHeight="1" x14ac:dyDescent="0.2">
      <c r="A2970" s="42" t="s">
        <v>23</v>
      </c>
      <c r="B2970" s="44" t="s">
        <v>28</v>
      </c>
      <c r="C2970" s="44" t="s">
        <v>58</v>
      </c>
      <c r="D2970" s="43">
        <v>99196.50999999998</v>
      </c>
      <c r="E2970" s="43">
        <v>-94945.304999999993</v>
      </c>
      <c r="F2970" s="45">
        <v>-50280</v>
      </c>
      <c r="G2970" s="45">
        <v>-40380</v>
      </c>
      <c r="H2970" s="45">
        <v>-22940</v>
      </c>
      <c r="I2970" s="55">
        <f>pro[[#This Row],[Admin expenses 3]]+pro[[#This Row],[Admin expenses 2]]+pro[[#This Row],[Admin expenses 1]]+pro[[#This Row],[COGS]]</f>
        <v>-208545.30499999999</v>
      </c>
      <c r="J2970" s="55">
        <f>pro[[#This Row],[Revenue]]+pro[[#This Row],[AdminExp]]</f>
        <v>-109348.79500000001</v>
      </c>
      <c r="K2970" s="83">
        <f>pro[[#This Row],[Profit]]/pro[[#This Row],[Revenue]]</f>
        <v>-1.1023451833134053</v>
      </c>
      <c r="L2970" s="56">
        <f t="shared" si="46"/>
        <v>4</v>
      </c>
      <c r="M2970" s="82" t="str">
        <f>"Q"&amp;" "&amp;VLOOKUP(pro[[#This Row],[Period]],Mapping!A:B,2,0)</f>
        <v>Q 2</v>
      </c>
      <c r="N2970"/>
    </row>
    <row r="2971" spans="1:14" ht="11.25" customHeight="1" x14ac:dyDescent="0.2">
      <c r="A2971" s="42" t="s">
        <v>23</v>
      </c>
      <c r="B2971" s="44" t="s">
        <v>28</v>
      </c>
      <c r="C2971" s="44" t="s">
        <v>57</v>
      </c>
      <c r="D2971" s="43">
        <v>137055.149</v>
      </c>
      <c r="E2971" s="43">
        <v>-96533.100999999995</v>
      </c>
      <c r="F2971" s="45">
        <v>-26460</v>
      </c>
      <c r="G2971" s="45">
        <v>-62640</v>
      </c>
      <c r="H2971" s="45">
        <v>-20650</v>
      </c>
      <c r="I2971" s="55">
        <f>pro[[#This Row],[Admin expenses 3]]+pro[[#This Row],[Admin expenses 2]]+pro[[#This Row],[Admin expenses 1]]+pro[[#This Row],[COGS]]</f>
        <v>-206283.101</v>
      </c>
      <c r="J2971" s="55">
        <f>pro[[#This Row],[Revenue]]+pro[[#This Row],[AdminExp]]</f>
        <v>-69227.95199999999</v>
      </c>
      <c r="K2971" s="83">
        <f>pro[[#This Row],[Profit]]/pro[[#This Row],[Revenue]]</f>
        <v>-0.50511018743265157</v>
      </c>
      <c r="L2971" s="56">
        <f t="shared" si="46"/>
        <v>4</v>
      </c>
      <c r="M2971" s="82" t="str">
        <f>"Q"&amp;" "&amp;VLOOKUP(pro[[#This Row],[Period]],Mapping!A:B,2,0)</f>
        <v>Q 2</v>
      </c>
      <c r="N2971"/>
    </row>
    <row r="2972" spans="1:14" ht="11.25" customHeight="1" x14ac:dyDescent="0.2">
      <c r="A2972" s="42" t="s">
        <v>23</v>
      </c>
      <c r="B2972" s="44" t="s">
        <v>28</v>
      </c>
      <c r="C2972" s="44" t="s">
        <v>58</v>
      </c>
      <c r="D2972" s="43">
        <v>276871.15399999998</v>
      </c>
      <c r="E2972" s="43">
        <v>-196515.99799999999</v>
      </c>
      <c r="F2972" s="45">
        <v>-82140</v>
      </c>
      <c r="G2972" s="45">
        <v>-64980</v>
      </c>
      <c r="H2972" s="45">
        <v>-29110</v>
      </c>
      <c r="I2972" s="55">
        <f>pro[[#This Row],[Admin expenses 3]]+pro[[#This Row],[Admin expenses 2]]+pro[[#This Row],[Admin expenses 1]]+pro[[#This Row],[COGS]]</f>
        <v>-372745.99800000002</v>
      </c>
      <c r="J2972" s="55">
        <f>pro[[#This Row],[Revenue]]+pro[[#This Row],[AdminExp]]</f>
        <v>-95874.844000000041</v>
      </c>
      <c r="K2972" s="83">
        <f>pro[[#This Row],[Profit]]/pro[[#This Row],[Revenue]]</f>
        <v>-0.34627964168488296</v>
      </c>
      <c r="L2972" s="56">
        <f t="shared" si="46"/>
        <v>4</v>
      </c>
      <c r="M2972" s="82" t="str">
        <f>"Q"&amp;" "&amp;VLOOKUP(pro[[#This Row],[Period]],Mapping!A:B,2,0)</f>
        <v>Q 2</v>
      </c>
      <c r="N2972"/>
    </row>
    <row r="2973" spans="1:14" ht="11.25" customHeight="1" x14ac:dyDescent="0.2">
      <c r="A2973" s="42" t="s">
        <v>23</v>
      </c>
      <c r="B2973" s="44" t="s">
        <v>28</v>
      </c>
      <c r="C2973" s="44" t="s">
        <v>59</v>
      </c>
      <c r="D2973" s="43">
        <v>169654.8</v>
      </c>
      <c r="E2973" s="43">
        <v>-34471.5</v>
      </c>
      <c r="F2973" s="45">
        <v>-17800</v>
      </c>
      <c r="G2973" s="45">
        <v>-93020</v>
      </c>
      <c r="H2973" s="45">
        <v>-22040</v>
      </c>
      <c r="I2973" s="55">
        <f>pro[[#This Row],[Admin expenses 3]]+pro[[#This Row],[Admin expenses 2]]+pro[[#This Row],[Admin expenses 1]]+pro[[#This Row],[COGS]]</f>
        <v>-167331.5</v>
      </c>
      <c r="J2973" s="55">
        <f>pro[[#This Row],[Revenue]]+pro[[#This Row],[AdminExp]]</f>
        <v>2323.2999999999884</v>
      </c>
      <c r="K2973" s="83">
        <f>pro[[#This Row],[Profit]]/pro[[#This Row],[Revenue]]</f>
        <v>1.3694278028089913E-2</v>
      </c>
      <c r="L2973" s="56">
        <f t="shared" si="46"/>
        <v>4</v>
      </c>
      <c r="M2973" s="82" t="str">
        <f>"Q"&amp;" "&amp;VLOOKUP(pro[[#This Row],[Period]],Mapping!A:B,2,0)</f>
        <v>Q 2</v>
      </c>
      <c r="N2973"/>
    </row>
    <row r="2974" spans="1:14" ht="11.25" customHeight="1" x14ac:dyDescent="0.2">
      <c r="A2974" s="42" t="s">
        <v>23</v>
      </c>
      <c r="B2974" s="44" t="s">
        <v>28</v>
      </c>
      <c r="C2974" s="44" t="s">
        <v>60</v>
      </c>
      <c r="D2974" s="43">
        <v>534363.33299999998</v>
      </c>
      <c r="E2974" s="43">
        <v>-213599.022</v>
      </c>
      <c r="F2974" s="45">
        <v>-85570</v>
      </c>
      <c r="G2974" s="45">
        <v>-16250</v>
      </c>
      <c r="H2974" s="45">
        <v>-24750</v>
      </c>
      <c r="I2974" s="55">
        <f>pro[[#This Row],[Admin expenses 3]]+pro[[#This Row],[Admin expenses 2]]+pro[[#This Row],[Admin expenses 1]]+pro[[#This Row],[COGS]]</f>
        <v>-340169.022</v>
      </c>
      <c r="J2974" s="55">
        <f>pro[[#This Row],[Revenue]]+pro[[#This Row],[AdminExp]]</f>
        <v>194194.31099999999</v>
      </c>
      <c r="K2974" s="83">
        <f>pro[[#This Row],[Profit]]/pro[[#This Row],[Revenue]]</f>
        <v>0.36341249297507466</v>
      </c>
      <c r="L2974" s="56">
        <f t="shared" si="46"/>
        <v>4</v>
      </c>
      <c r="M2974" s="82" t="str">
        <f>"Q"&amp;" "&amp;VLOOKUP(pro[[#This Row],[Period]],Mapping!A:B,2,0)</f>
        <v>Q 2</v>
      </c>
      <c r="N2974"/>
    </row>
    <row r="2975" spans="1:14" ht="11.25" customHeight="1" x14ac:dyDescent="0.2">
      <c r="A2975" s="42" t="s">
        <v>23</v>
      </c>
      <c r="B2975" s="44" t="s">
        <v>28</v>
      </c>
      <c r="C2975" s="44" t="s">
        <v>57</v>
      </c>
      <c r="D2975" s="43">
        <v>106770.95099999999</v>
      </c>
      <c r="E2975" s="43">
        <v>-44913.623999999996</v>
      </c>
      <c r="F2975" s="45">
        <v>-17130</v>
      </c>
      <c r="G2975" s="45">
        <v>-20590</v>
      </c>
      <c r="H2975" s="45">
        <v>-103890</v>
      </c>
      <c r="I2975" s="55">
        <f>pro[[#This Row],[Admin expenses 3]]+pro[[#This Row],[Admin expenses 2]]+pro[[#This Row],[Admin expenses 1]]+pro[[#This Row],[COGS]]</f>
        <v>-186523.62400000001</v>
      </c>
      <c r="J2975" s="55">
        <f>pro[[#This Row],[Revenue]]+pro[[#This Row],[AdminExp]]</f>
        <v>-79752.673000000024</v>
      </c>
      <c r="K2975" s="83">
        <f>pro[[#This Row],[Profit]]/pro[[#This Row],[Revenue]]</f>
        <v>-0.74695104101863841</v>
      </c>
      <c r="L2975" s="56">
        <f t="shared" si="46"/>
        <v>4</v>
      </c>
      <c r="M2975" s="82" t="str">
        <f>"Q"&amp;" "&amp;VLOOKUP(pro[[#This Row],[Period]],Mapping!A:B,2,0)</f>
        <v>Q 2</v>
      </c>
      <c r="N2975"/>
    </row>
    <row r="2976" spans="1:14" ht="11.25" customHeight="1" x14ac:dyDescent="0.2">
      <c r="A2976" s="42" t="s">
        <v>23</v>
      </c>
      <c r="B2976" s="44" t="s">
        <v>28</v>
      </c>
      <c r="C2976" s="44" t="s">
        <v>58</v>
      </c>
      <c r="D2976" s="43">
        <v>415273.94299999997</v>
      </c>
      <c r="E2976" s="43">
        <v>-454087.571</v>
      </c>
      <c r="F2976" s="45">
        <v>-42550</v>
      </c>
      <c r="G2976" s="45">
        <v>-48920</v>
      </c>
      <c r="H2976" s="45">
        <v>-76050</v>
      </c>
      <c r="I2976" s="55">
        <f>pro[[#This Row],[Admin expenses 3]]+pro[[#This Row],[Admin expenses 2]]+pro[[#This Row],[Admin expenses 1]]+pro[[#This Row],[COGS]]</f>
        <v>-621607.571</v>
      </c>
      <c r="J2976" s="55">
        <f>pro[[#This Row],[Revenue]]+pro[[#This Row],[AdminExp]]</f>
        <v>-206333.62800000003</v>
      </c>
      <c r="K2976" s="83">
        <f>pro[[#This Row],[Profit]]/pro[[#This Row],[Revenue]]</f>
        <v>-0.49686148499810895</v>
      </c>
      <c r="L2976" s="56">
        <f t="shared" si="46"/>
        <v>4</v>
      </c>
      <c r="M2976" s="82" t="str">
        <f>"Q"&amp;" "&amp;VLOOKUP(pro[[#This Row],[Period]],Mapping!A:B,2,0)</f>
        <v>Q 2</v>
      </c>
      <c r="N2976"/>
    </row>
    <row r="2977" spans="1:14" ht="11.25" customHeight="1" x14ac:dyDescent="0.2">
      <c r="A2977" s="42" t="s">
        <v>23</v>
      </c>
      <c r="B2977" s="44" t="s">
        <v>28</v>
      </c>
      <c r="C2977" s="44" t="s">
        <v>59</v>
      </c>
      <c r="D2977" s="43">
        <v>282430.44899999996</v>
      </c>
      <c r="E2977" s="43">
        <v>-357915.55099999998</v>
      </c>
      <c r="F2977" s="45">
        <v>-40660</v>
      </c>
      <c r="G2977" s="45">
        <v>-21230</v>
      </c>
      <c r="H2977" s="45">
        <v>-64700</v>
      </c>
      <c r="I2977" s="55">
        <f>pro[[#This Row],[Admin expenses 3]]+pro[[#This Row],[Admin expenses 2]]+pro[[#This Row],[Admin expenses 1]]+pro[[#This Row],[COGS]]</f>
        <v>-484505.55099999998</v>
      </c>
      <c r="J2977" s="55">
        <f>pro[[#This Row],[Revenue]]+pro[[#This Row],[AdminExp]]</f>
        <v>-202075.10200000001</v>
      </c>
      <c r="K2977" s="83">
        <f>pro[[#This Row],[Profit]]/pro[[#This Row],[Revenue]]</f>
        <v>-0.7154862470228911</v>
      </c>
      <c r="L2977" s="56">
        <f t="shared" si="46"/>
        <v>4</v>
      </c>
      <c r="M2977" s="82" t="str">
        <f>"Q"&amp;" "&amp;VLOOKUP(pro[[#This Row],[Period]],Mapping!A:B,2,0)</f>
        <v>Q 2</v>
      </c>
      <c r="N2977"/>
    </row>
    <row r="2978" spans="1:14" ht="11.25" customHeight="1" x14ac:dyDescent="0.2">
      <c r="A2978" s="42" t="s">
        <v>23</v>
      </c>
      <c r="B2978" s="44" t="s">
        <v>28</v>
      </c>
      <c r="C2978" s="44" t="s">
        <v>60</v>
      </c>
      <c r="D2978" s="43">
        <v>254555.33599999998</v>
      </c>
      <c r="E2978" s="43">
        <v>-263939.81599999999</v>
      </c>
      <c r="F2978" s="45">
        <v>-13700</v>
      </c>
      <c r="G2978" s="45">
        <v>-97880</v>
      </c>
      <c r="H2978" s="45">
        <v>-23200</v>
      </c>
      <c r="I2978" s="55">
        <f>pro[[#This Row],[Admin expenses 3]]+pro[[#This Row],[Admin expenses 2]]+pro[[#This Row],[Admin expenses 1]]+pro[[#This Row],[COGS]]</f>
        <v>-398719.81599999999</v>
      </c>
      <c r="J2978" s="55">
        <f>pro[[#This Row],[Revenue]]+pro[[#This Row],[AdminExp]]</f>
        <v>-144164.48000000001</v>
      </c>
      <c r="K2978" s="83">
        <f>pro[[#This Row],[Profit]]/pro[[#This Row],[Revenue]]</f>
        <v>-0.56633847188337871</v>
      </c>
      <c r="L2978" s="56">
        <f t="shared" si="46"/>
        <v>4</v>
      </c>
      <c r="M2978" s="82" t="str">
        <f>"Q"&amp;" "&amp;VLOOKUP(pro[[#This Row],[Period]],Mapping!A:B,2,0)</f>
        <v>Q 2</v>
      </c>
      <c r="N2978"/>
    </row>
    <row r="2979" spans="1:14" ht="11.25" customHeight="1" x14ac:dyDescent="0.2">
      <c r="A2979" s="42" t="s">
        <v>23</v>
      </c>
      <c r="B2979" s="44" t="s">
        <v>28</v>
      </c>
      <c r="C2979" s="44" t="s">
        <v>57</v>
      </c>
      <c r="D2979" s="43">
        <v>14607.298999999999</v>
      </c>
      <c r="E2979" s="43">
        <v>-19065.612999999998</v>
      </c>
      <c r="F2979" s="45">
        <v>-84390</v>
      </c>
      <c r="G2979" s="45">
        <v>-62970</v>
      </c>
      <c r="H2979" s="45">
        <v>-97620</v>
      </c>
      <c r="I2979" s="55">
        <f>pro[[#This Row],[Admin expenses 3]]+pro[[#This Row],[Admin expenses 2]]+pro[[#This Row],[Admin expenses 1]]+pro[[#This Row],[COGS]]</f>
        <v>-264045.61300000001</v>
      </c>
      <c r="J2979" s="55">
        <f>pro[[#This Row],[Revenue]]+pro[[#This Row],[AdminExp]]</f>
        <v>-249438.31400000001</v>
      </c>
      <c r="K2979" s="83">
        <f>pro[[#This Row],[Profit]]/pro[[#This Row],[Revenue]]</f>
        <v>-17.076279057476679</v>
      </c>
      <c r="L2979" s="56">
        <f t="shared" si="46"/>
        <v>4</v>
      </c>
      <c r="M2979" s="82" t="str">
        <f>"Q"&amp;" "&amp;VLOOKUP(pro[[#This Row],[Period]],Mapping!A:B,2,0)</f>
        <v>Q 2</v>
      </c>
      <c r="N2979"/>
    </row>
    <row r="2980" spans="1:14" ht="11.25" customHeight="1" x14ac:dyDescent="0.2">
      <c r="A2980" s="42" t="s">
        <v>23</v>
      </c>
      <c r="B2980" s="44" t="s">
        <v>28</v>
      </c>
      <c r="C2980" s="44" t="s">
        <v>58</v>
      </c>
      <c r="D2980" s="43">
        <v>207192.08299999998</v>
      </c>
      <c r="E2980" s="43">
        <v>-136985.625</v>
      </c>
      <c r="F2980" s="45">
        <v>-62090</v>
      </c>
      <c r="G2980" s="45">
        <v>-57300</v>
      </c>
      <c r="H2980" s="45">
        <v>-45730</v>
      </c>
      <c r="I2980" s="55">
        <f>pro[[#This Row],[Admin expenses 3]]+pro[[#This Row],[Admin expenses 2]]+pro[[#This Row],[Admin expenses 1]]+pro[[#This Row],[COGS]]</f>
        <v>-302105.625</v>
      </c>
      <c r="J2980" s="55">
        <f>pro[[#This Row],[Revenue]]+pro[[#This Row],[AdminExp]]</f>
        <v>-94913.542000000016</v>
      </c>
      <c r="K2980" s="83">
        <f>pro[[#This Row],[Profit]]/pro[[#This Row],[Revenue]]</f>
        <v>-0.45809444369551527</v>
      </c>
      <c r="L2980" s="56">
        <f t="shared" si="46"/>
        <v>4</v>
      </c>
      <c r="M2980" s="82" t="str">
        <f>"Q"&amp;" "&amp;VLOOKUP(pro[[#This Row],[Period]],Mapping!A:B,2,0)</f>
        <v>Q 2</v>
      </c>
      <c r="N2980"/>
    </row>
    <row r="2981" spans="1:14" ht="11.25" customHeight="1" x14ac:dyDescent="0.2">
      <c r="A2981" s="42" t="s">
        <v>23</v>
      </c>
      <c r="B2981" s="44" t="s">
        <v>28</v>
      </c>
      <c r="C2981" s="44" t="s">
        <v>59</v>
      </c>
      <c r="D2981" s="43">
        <v>725101.29999999993</v>
      </c>
      <c r="E2981" s="43">
        <v>-580906.15099999995</v>
      </c>
      <c r="F2981" s="45">
        <v>-102730</v>
      </c>
      <c r="G2981" s="45">
        <v>-83820</v>
      </c>
      <c r="H2981" s="45">
        <v>-29020</v>
      </c>
      <c r="I2981" s="55">
        <f>pro[[#This Row],[Admin expenses 3]]+pro[[#This Row],[Admin expenses 2]]+pro[[#This Row],[Admin expenses 1]]+pro[[#This Row],[COGS]]</f>
        <v>-796476.15099999995</v>
      </c>
      <c r="J2981" s="55">
        <f>pro[[#This Row],[Revenue]]+pro[[#This Row],[AdminExp]]</f>
        <v>-71374.851000000024</v>
      </c>
      <c r="K2981" s="83">
        <f>pro[[#This Row],[Profit]]/pro[[#This Row],[Revenue]]</f>
        <v>-9.8434316694784627E-2</v>
      </c>
      <c r="L2981" s="56">
        <f t="shared" si="46"/>
        <v>4</v>
      </c>
      <c r="M2981" s="82" t="str">
        <f>"Q"&amp;" "&amp;VLOOKUP(pro[[#This Row],[Period]],Mapping!A:B,2,0)</f>
        <v>Q 2</v>
      </c>
      <c r="N2981"/>
    </row>
    <row r="2982" spans="1:14" ht="11.25" customHeight="1" x14ac:dyDescent="0.2">
      <c r="A2982" s="42" t="s">
        <v>23</v>
      </c>
      <c r="B2982" s="44" t="s">
        <v>28</v>
      </c>
      <c r="C2982" s="44" t="s">
        <v>60</v>
      </c>
      <c r="D2982" s="43">
        <v>199435.24299999999</v>
      </c>
      <c r="E2982" s="43">
        <v>-155164.00199999998</v>
      </c>
      <c r="F2982" s="45">
        <v>-52310</v>
      </c>
      <c r="G2982" s="45">
        <v>-34240</v>
      </c>
      <c r="H2982" s="45">
        <v>-19200</v>
      </c>
      <c r="I2982" s="55">
        <f>pro[[#This Row],[Admin expenses 3]]+pro[[#This Row],[Admin expenses 2]]+pro[[#This Row],[Admin expenses 1]]+pro[[#This Row],[COGS]]</f>
        <v>-260914.00199999998</v>
      </c>
      <c r="J2982" s="55">
        <f>pro[[#This Row],[Revenue]]+pro[[#This Row],[AdminExp]]</f>
        <v>-61478.758999999991</v>
      </c>
      <c r="K2982" s="83">
        <f>pro[[#This Row],[Profit]]/pro[[#This Row],[Revenue]]</f>
        <v>-0.3082642670132279</v>
      </c>
      <c r="L2982" s="56">
        <f t="shared" si="46"/>
        <v>4</v>
      </c>
      <c r="M2982" s="82" t="str">
        <f>"Q"&amp;" "&amp;VLOOKUP(pro[[#This Row],[Period]],Mapping!A:B,2,0)</f>
        <v>Q 2</v>
      </c>
      <c r="N2982"/>
    </row>
    <row r="2983" spans="1:14" ht="11.25" customHeight="1" x14ac:dyDescent="0.2">
      <c r="A2983" s="42" t="s">
        <v>23</v>
      </c>
      <c r="B2983" s="44" t="s">
        <v>28</v>
      </c>
      <c r="C2983" s="44" t="s">
        <v>57</v>
      </c>
      <c r="D2983" s="43">
        <v>39596.241999999998</v>
      </c>
      <c r="E2983" s="43">
        <v>-33705.475999999995</v>
      </c>
      <c r="F2983" s="45">
        <v>-37560</v>
      </c>
      <c r="G2983" s="45">
        <v>-51410</v>
      </c>
      <c r="H2983" s="45">
        <v>-19320</v>
      </c>
      <c r="I2983" s="55">
        <f>pro[[#This Row],[Admin expenses 3]]+pro[[#This Row],[Admin expenses 2]]+pro[[#This Row],[Admin expenses 1]]+pro[[#This Row],[COGS]]</f>
        <v>-141995.476</v>
      </c>
      <c r="J2983" s="55">
        <f>pro[[#This Row],[Revenue]]+pro[[#This Row],[AdminExp]]</f>
        <v>-102399.234</v>
      </c>
      <c r="K2983" s="83">
        <f>pro[[#This Row],[Profit]]/pro[[#This Row],[Revenue]]</f>
        <v>-2.5860846592461981</v>
      </c>
      <c r="L2983" s="56">
        <f t="shared" si="46"/>
        <v>4</v>
      </c>
      <c r="M2983" s="82" t="str">
        <f>"Q"&amp;" "&amp;VLOOKUP(pro[[#This Row],[Period]],Mapping!A:B,2,0)</f>
        <v>Q 2</v>
      </c>
      <c r="N2983"/>
    </row>
    <row r="2984" spans="1:14" ht="11.25" customHeight="1" x14ac:dyDescent="0.2">
      <c r="A2984" s="42" t="s">
        <v>23</v>
      </c>
      <c r="B2984" s="44" t="s">
        <v>28</v>
      </c>
      <c r="C2984" s="44" t="s">
        <v>58</v>
      </c>
      <c r="D2984" s="43">
        <v>32074.713999999996</v>
      </c>
      <c r="E2984" s="43">
        <v>-27765.667999999998</v>
      </c>
      <c r="F2984" s="45">
        <v>-32190</v>
      </c>
      <c r="G2984" s="45">
        <v>-63710</v>
      </c>
      <c r="H2984" s="45">
        <v>-78640</v>
      </c>
      <c r="I2984" s="55">
        <f>pro[[#This Row],[Admin expenses 3]]+pro[[#This Row],[Admin expenses 2]]+pro[[#This Row],[Admin expenses 1]]+pro[[#This Row],[COGS]]</f>
        <v>-202305.66800000001</v>
      </c>
      <c r="J2984" s="55">
        <f>pro[[#This Row],[Revenue]]+pro[[#This Row],[AdminExp]]</f>
        <v>-170230.954</v>
      </c>
      <c r="K2984" s="83">
        <f>pro[[#This Row],[Profit]]/pro[[#This Row],[Revenue]]</f>
        <v>-5.3073257021091447</v>
      </c>
      <c r="L2984" s="56">
        <f t="shared" si="46"/>
        <v>4</v>
      </c>
      <c r="M2984" s="82" t="str">
        <f>"Q"&amp;" "&amp;VLOOKUP(pro[[#This Row],[Period]],Mapping!A:B,2,0)</f>
        <v>Q 2</v>
      </c>
      <c r="N2984"/>
    </row>
    <row r="2985" spans="1:14" ht="11.25" customHeight="1" x14ac:dyDescent="0.2">
      <c r="A2985" s="42" t="s">
        <v>23</v>
      </c>
      <c r="B2985" s="44" t="s">
        <v>28</v>
      </c>
      <c r="C2985" s="44" t="s">
        <v>59</v>
      </c>
      <c r="D2985" s="43">
        <v>2897.6149999999998</v>
      </c>
      <c r="E2985" s="43">
        <v>-2810.2269999999999</v>
      </c>
      <c r="F2985" s="45">
        <v>-28570</v>
      </c>
      <c r="G2985" s="45">
        <v>-68210</v>
      </c>
      <c r="H2985" s="45">
        <v>-42520</v>
      </c>
      <c r="I2985" s="55">
        <f>pro[[#This Row],[Admin expenses 3]]+pro[[#This Row],[Admin expenses 2]]+pro[[#This Row],[Admin expenses 1]]+pro[[#This Row],[COGS]]</f>
        <v>-142110.22700000001</v>
      </c>
      <c r="J2985" s="55">
        <f>pro[[#This Row],[Revenue]]+pro[[#This Row],[AdminExp]]</f>
        <v>-139212.61200000002</v>
      </c>
      <c r="K2985" s="83">
        <f>pro[[#This Row],[Profit]]/pro[[#This Row],[Revenue]]</f>
        <v>-48.043860899394858</v>
      </c>
      <c r="L2985" s="56">
        <f t="shared" si="46"/>
        <v>4</v>
      </c>
      <c r="M2985" s="82" t="str">
        <f>"Q"&amp;" "&amp;VLOOKUP(pro[[#This Row],[Period]],Mapping!A:B,2,0)</f>
        <v>Q 2</v>
      </c>
      <c r="N2985"/>
    </row>
    <row r="2986" spans="1:14" ht="11.25" customHeight="1" x14ac:dyDescent="0.2">
      <c r="A2986" s="42" t="s">
        <v>23</v>
      </c>
      <c r="B2986" s="44" t="s">
        <v>28</v>
      </c>
      <c r="C2986" s="44" t="s">
        <v>60</v>
      </c>
      <c r="D2986" s="43">
        <v>33308.869999999995</v>
      </c>
      <c r="E2986" s="43">
        <v>-35146.369999999995</v>
      </c>
      <c r="F2986" s="45">
        <v>-99470</v>
      </c>
      <c r="G2986" s="45">
        <v>-69690</v>
      </c>
      <c r="H2986" s="45">
        <v>-76550</v>
      </c>
      <c r="I2986" s="55">
        <f>pro[[#This Row],[Admin expenses 3]]+pro[[#This Row],[Admin expenses 2]]+pro[[#This Row],[Admin expenses 1]]+pro[[#This Row],[COGS]]</f>
        <v>-280856.37</v>
      </c>
      <c r="J2986" s="55">
        <f>pro[[#This Row],[Revenue]]+pro[[#This Row],[AdminExp]]</f>
        <v>-247547.5</v>
      </c>
      <c r="K2986" s="83">
        <f>pro[[#This Row],[Profit]]/pro[[#This Row],[Revenue]]</f>
        <v>-7.4318792561861162</v>
      </c>
      <c r="L2986" s="56">
        <f t="shared" si="46"/>
        <v>4</v>
      </c>
      <c r="M2986" s="82" t="str">
        <f>"Q"&amp;" "&amp;VLOOKUP(pro[[#This Row],[Period]],Mapping!A:B,2,0)</f>
        <v>Q 2</v>
      </c>
      <c r="N2986"/>
    </row>
    <row r="2987" spans="1:14" ht="11.25" customHeight="1" x14ac:dyDescent="0.2">
      <c r="A2987" s="42" t="s">
        <v>23</v>
      </c>
      <c r="B2987" s="44" t="s">
        <v>28</v>
      </c>
      <c r="C2987" s="44" t="s">
        <v>57</v>
      </c>
      <c r="D2987" s="43">
        <v>322527.31</v>
      </c>
      <c r="E2987" s="43">
        <v>-281363.37599999999</v>
      </c>
      <c r="F2987" s="45">
        <v>-100820</v>
      </c>
      <c r="G2987" s="45">
        <v>-14900</v>
      </c>
      <c r="H2987" s="45">
        <v>-36460</v>
      </c>
      <c r="I2987" s="55">
        <f>pro[[#This Row],[Admin expenses 3]]+pro[[#This Row],[Admin expenses 2]]+pro[[#This Row],[Admin expenses 1]]+pro[[#This Row],[COGS]]</f>
        <v>-433543.37599999999</v>
      </c>
      <c r="J2987" s="55">
        <f>pro[[#This Row],[Revenue]]+pro[[#This Row],[AdminExp]]</f>
        <v>-111016.06599999999</v>
      </c>
      <c r="K2987" s="83">
        <f>pro[[#This Row],[Profit]]/pro[[#This Row],[Revenue]]</f>
        <v>-0.34420671539411651</v>
      </c>
      <c r="L2987" s="56">
        <f t="shared" si="46"/>
        <v>4</v>
      </c>
      <c r="M2987" s="82" t="str">
        <f>"Q"&amp;" "&amp;VLOOKUP(pro[[#This Row],[Period]],Mapping!A:B,2,0)</f>
        <v>Q 2</v>
      </c>
      <c r="N2987"/>
    </row>
    <row r="2988" spans="1:14" ht="11.25" customHeight="1" x14ac:dyDescent="0.2">
      <c r="A2988" s="42" t="s">
        <v>23</v>
      </c>
      <c r="B2988" s="44" t="s">
        <v>28</v>
      </c>
      <c r="C2988" s="44" t="s">
        <v>57</v>
      </c>
      <c r="D2988" s="43">
        <v>86728.00499999999</v>
      </c>
      <c r="E2988" s="43">
        <v>-77682.856999999989</v>
      </c>
      <c r="F2988" s="45">
        <v>-32820</v>
      </c>
      <c r="G2988" s="45">
        <v>-75210</v>
      </c>
      <c r="H2988" s="45">
        <v>-33370</v>
      </c>
      <c r="I2988" s="55">
        <f>pro[[#This Row],[Admin expenses 3]]+pro[[#This Row],[Admin expenses 2]]+pro[[#This Row],[Admin expenses 1]]+pro[[#This Row],[COGS]]</f>
        <v>-219082.85699999999</v>
      </c>
      <c r="J2988" s="55">
        <f>pro[[#This Row],[Revenue]]+pro[[#This Row],[AdminExp]]</f>
        <v>-132354.85200000001</v>
      </c>
      <c r="K2988" s="83">
        <f>pro[[#This Row],[Profit]]/pro[[#This Row],[Revenue]]</f>
        <v>-1.526091278128674</v>
      </c>
      <c r="L2988" s="56">
        <f t="shared" si="46"/>
        <v>4</v>
      </c>
      <c r="M2988" s="82" t="str">
        <f>"Q"&amp;" "&amp;VLOOKUP(pro[[#This Row],[Period]],Mapping!A:B,2,0)</f>
        <v>Q 2</v>
      </c>
      <c r="N2988"/>
    </row>
    <row r="2989" spans="1:14" ht="11.25" customHeight="1" x14ac:dyDescent="0.2">
      <c r="A2989" s="42" t="s">
        <v>23</v>
      </c>
      <c r="B2989" s="44" t="s">
        <v>28</v>
      </c>
      <c r="C2989" s="44" t="s">
        <v>58</v>
      </c>
      <c r="D2989" s="43">
        <v>610696.83499999996</v>
      </c>
      <c r="E2989" s="43">
        <v>-865334.31599999988</v>
      </c>
      <c r="F2989" s="45">
        <v>-14650</v>
      </c>
      <c r="G2989" s="45">
        <v>-74740</v>
      </c>
      <c r="H2989" s="45">
        <v>-71170</v>
      </c>
      <c r="I2989" s="55">
        <f>pro[[#This Row],[Admin expenses 3]]+pro[[#This Row],[Admin expenses 2]]+pro[[#This Row],[Admin expenses 1]]+pro[[#This Row],[COGS]]</f>
        <v>-1025894.3159999999</v>
      </c>
      <c r="J2989" s="55">
        <f>pro[[#This Row],[Revenue]]+pro[[#This Row],[AdminExp]]</f>
        <v>-415197.48099999991</v>
      </c>
      <c r="K2989" s="83">
        <f>pro[[#This Row],[Profit]]/pro[[#This Row],[Revenue]]</f>
        <v>-0.67987495137419529</v>
      </c>
      <c r="L2989" s="56">
        <f t="shared" si="46"/>
        <v>4</v>
      </c>
      <c r="M2989" s="82" t="str">
        <f>"Q"&amp;" "&amp;VLOOKUP(pro[[#This Row],[Period]],Mapping!A:B,2,0)</f>
        <v>Q 2</v>
      </c>
      <c r="N2989"/>
    </row>
    <row r="2990" spans="1:14" ht="11.25" customHeight="1" x14ac:dyDescent="0.2">
      <c r="A2990" s="42" t="s">
        <v>23</v>
      </c>
      <c r="B2990" s="44" t="s">
        <v>28</v>
      </c>
      <c r="C2990" s="44" t="s">
        <v>59</v>
      </c>
      <c r="D2990" s="43">
        <v>37792.166999999994</v>
      </c>
      <c r="E2990" s="43">
        <v>-25275.102999999999</v>
      </c>
      <c r="F2990" s="45">
        <v>-105050</v>
      </c>
      <c r="G2990" s="45">
        <v>-106450</v>
      </c>
      <c r="H2990" s="45">
        <v>-79990</v>
      </c>
      <c r="I2990" s="55">
        <f>pro[[#This Row],[Admin expenses 3]]+pro[[#This Row],[Admin expenses 2]]+pro[[#This Row],[Admin expenses 1]]+pro[[#This Row],[COGS]]</f>
        <v>-316765.103</v>
      </c>
      <c r="J2990" s="55">
        <f>pro[[#This Row],[Revenue]]+pro[[#This Row],[AdminExp]]</f>
        <v>-278972.93599999999</v>
      </c>
      <c r="K2990" s="83">
        <f>pro[[#This Row],[Profit]]/pro[[#This Row],[Revenue]]</f>
        <v>-7.3817660680849562</v>
      </c>
      <c r="L2990" s="56">
        <f t="shared" si="46"/>
        <v>4</v>
      </c>
      <c r="M2990" s="82" t="str">
        <f>"Q"&amp;" "&amp;VLOOKUP(pro[[#This Row],[Period]],Mapping!A:B,2,0)</f>
        <v>Q 2</v>
      </c>
      <c r="N2990"/>
    </row>
    <row r="2991" spans="1:14" ht="11.25" customHeight="1" x14ac:dyDescent="0.2">
      <c r="A2991" s="42" t="s">
        <v>23</v>
      </c>
      <c r="B2991" s="44" t="s">
        <v>28</v>
      </c>
      <c r="C2991" s="44" t="s">
        <v>57</v>
      </c>
      <c r="D2991" s="43">
        <v>201121.22100000002</v>
      </c>
      <c r="E2991" s="43">
        <v>-134044.666</v>
      </c>
      <c r="F2991" s="45">
        <v>-96580</v>
      </c>
      <c r="G2991" s="45">
        <v>-90350</v>
      </c>
      <c r="H2991" s="45">
        <v>-100130</v>
      </c>
      <c r="I2991" s="55">
        <f>pro[[#This Row],[Admin expenses 3]]+pro[[#This Row],[Admin expenses 2]]+pro[[#This Row],[Admin expenses 1]]+pro[[#This Row],[COGS]]</f>
        <v>-421104.66599999997</v>
      </c>
      <c r="J2991" s="55">
        <f>pro[[#This Row],[Revenue]]+pro[[#This Row],[AdminExp]]</f>
        <v>-219983.44499999995</v>
      </c>
      <c r="K2991" s="83">
        <f>pro[[#This Row],[Profit]]/pro[[#This Row],[Revenue]]</f>
        <v>-1.0937853494833343</v>
      </c>
      <c r="L2991" s="56">
        <f t="shared" si="46"/>
        <v>4</v>
      </c>
      <c r="M2991" s="82" t="str">
        <f>"Q"&amp;" "&amp;VLOOKUP(pro[[#This Row],[Period]],Mapping!A:B,2,0)</f>
        <v>Q 2</v>
      </c>
      <c r="N2991"/>
    </row>
    <row r="2992" spans="1:14" ht="11.25" customHeight="1" x14ac:dyDescent="0.2">
      <c r="A2992" s="42" t="s">
        <v>23</v>
      </c>
      <c r="B2992" s="44" t="s">
        <v>28</v>
      </c>
      <c r="C2992" s="44" t="s">
        <v>58</v>
      </c>
      <c r="D2992" s="43">
        <v>26111.455999999998</v>
      </c>
      <c r="E2992" s="43">
        <v>-37569.797999999995</v>
      </c>
      <c r="F2992" s="45">
        <v>-29880</v>
      </c>
      <c r="G2992" s="45">
        <v>-39940</v>
      </c>
      <c r="H2992" s="45">
        <v>-28350</v>
      </c>
      <c r="I2992" s="55">
        <f>pro[[#This Row],[Admin expenses 3]]+pro[[#This Row],[Admin expenses 2]]+pro[[#This Row],[Admin expenses 1]]+pro[[#This Row],[COGS]]</f>
        <v>-135739.79800000001</v>
      </c>
      <c r="J2992" s="55">
        <f>pro[[#This Row],[Revenue]]+pro[[#This Row],[AdminExp]]</f>
        <v>-109628.342</v>
      </c>
      <c r="K2992" s="83">
        <f>pro[[#This Row],[Profit]]/pro[[#This Row],[Revenue]]</f>
        <v>-4.1984767911831504</v>
      </c>
      <c r="L2992" s="56">
        <f t="shared" si="46"/>
        <v>4</v>
      </c>
      <c r="M2992" s="82" t="str">
        <f>"Q"&amp;" "&amp;VLOOKUP(pro[[#This Row],[Period]],Mapping!A:B,2,0)</f>
        <v>Q 2</v>
      </c>
      <c r="N2992"/>
    </row>
    <row r="2993" spans="1:14" ht="11.25" customHeight="1" x14ac:dyDescent="0.2">
      <c r="A2993" s="42" t="s">
        <v>23</v>
      </c>
      <c r="B2993" s="44" t="s">
        <v>28</v>
      </c>
      <c r="C2993" s="44" t="s">
        <v>59</v>
      </c>
      <c r="D2993" s="43">
        <v>56071.070999999996</v>
      </c>
      <c r="E2993" s="43">
        <v>-6867.3989999999994</v>
      </c>
      <c r="F2993" s="45">
        <v>-12550</v>
      </c>
      <c r="G2993" s="45">
        <v>-20460</v>
      </c>
      <c r="H2993" s="45">
        <v>-107030</v>
      </c>
      <c r="I2993" s="55">
        <f>pro[[#This Row],[Admin expenses 3]]+pro[[#This Row],[Admin expenses 2]]+pro[[#This Row],[Admin expenses 1]]+pro[[#This Row],[COGS]]</f>
        <v>-146907.399</v>
      </c>
      <c r="J2993" s="55">
        <f>pro[[#This Row],[Revenue]]+pro[[#This Row],[AdminExp]]</f>
        <v>-90836.328000000009</v>
      </c>
      <c r="K2993" s="83">
        <f>pro[[#This Row],[Profit]]/pro[[#This Row],[Revenue]]</f>
        <v>-1.6200212762121133</v>
      </c>
      <c r="L2993" s="56">
        <f t="shared" si="46"/>
        <v>4</v>
      </c>
      <c r="M2993" s="82" t="str">
        <f>"Q"&amp;" "&amp;VLOOKUP(pro[[#This Row],[Period]],Mapping!A:B,2,0)</f>
        <v>Q 2</v>
      </c>
      <c r="N2993"/>
    </row>
    <row r="2994" spans="1:14" ht="11.25" customHeight="1" x14ac:dyDescent="0.2">
      <c r="A2994" s="42" t="s">
        <v>23</v>
      </c>
      <c r="B2994" s="44" t="s">
        <v>28</v>
      </c>
      <c r="C2994" s="44" t="s">
        <v>57</v>
      </c>
      <c r="D2994" s="43">
        <v>134588.94399999999</v>
      </c>
      <c r="E2994" s="43">
        <v>-13070.161999999998</v>
      </c>
      <c r="F2994" s="45">
        <v>-84140</v>
      </c>
      <c r="G2994" s="45">
        <v>-18080</v>
      </c>
      <c r="H2994" s="45">
        <v>-74900</v>
      </c>
      <c r="I2994" s="55">
        <f>pro[[#This Row],[Admin expenses 3]]+pro[[#This Row],[Admin expenses 2]]+pro[[#This Row],[Admin expenses 1]]+pro[[#This Row],[COGS]]</f>
        <v>-190190.16200000001</v>
      </c>
      <c r="J2994" s="55">
        <f>pro[[#This Row],[Revenue]]+pro[[#This Row],[AdminExp]]</f>
        <v>-55601.218000000023</v>
      </c>
      <c r="K2994" s="83">
        <f>pro[[#This Row],[Profit]]/pro[[#This Row],[Revenue]]</f>
        <v>-0.41311876256343927</v>
      </c>
      <c r="L2994" s="56">
        <f t="shared" si="46"/>
        <v>4</v>
      </c>
      <c r="M2994" s="82" t="str">
        <f>"Q"&amp;" "&amp;VLOOKUP(pro[[#This Row],[Period]],Mapping!A:B,2,0)</f>
        <v>Q 2</v>
      </c>
      <c r="N2994"/>
    </row>
    <row r="2995" spans="1:14" ht="11.25" customHeight="1" x14ac:dyDescent="0.2">
      <c r="A2995" s="42" t="s">
        <v>23</v>
      </c>
      <c r="B2995" s="44" t="s">
        <v>28</v>
      </c>
      <c r="C2995" s="44" t="s">
        <v>58</v>
      </c>
      <c r="D2995" s="43">
        <v>49761.522999999994</v>
      </c>
      <c r="E2995" s="43">
        <v>-6282.954999999999</v>
      </c>
      <c r="F2995" s="45">
        <v>-33460</v>
      </c>
      <c r="G2995" s="45">
        <v>-93660</v>
      </c>
      <c r="H2995" s="45">
        <v>-76160</v>
      </c>
      <c r="I2995" s="55">
        <f>pro[[#This Row],[Admin expenses 3]]+pro[[#This Row],[Admin expenses 2]]+pro[[#This Row],[Admin expenses 1]]+pro[[#This Row],[COGS]]</f>
        <v>-209562.95499999999</v>
      </c>
      <c r="J2995" s="55">
        <f>pro[[#This Row],[Revenue]]+pro[[#This Row],[AdminExp]]</f>
        <v>-159801.432</v>
      </c>
      <c r="K2995" s="83">
        <f>pro[[#This Row],[Profit]]/pro[[#This Row],[Revenue]]</f>
        <v>-3.2113452797656539</v>
      </c>
      <c r="L2995" s="56">
        <f t="shared" si="46"/>
        <v>4</v>
      </c>
      <c r="M2995" s="82" t="str">
        <f>"Q"&amp;" "&amp;VLOOKUP(pro[[#This Row],[Period]],Mapping!A:B,2,0)</f>
        <v>Q 2</v>
      </c>
      <c r="N2995"/>
    </row>
    <row r="2996" spans="1:14" ht="11.25" customHeight="1" x14ac:dyDescent="0.2">
      <c r="A2996" s="42" t="s">
        <v>23</v>
      </c>
      <c r="B2996" s="44" t="s">
        <v>28</v>
      </c>
      <c r="C2996" s="44" t="s">
        <v>59</v>
      </c>
      <c r="D2996" s="43">
        <v>75705.069999999992</v>
      </c>
      <c r="E2996" s="43">
        <v>-79880.535000000003</v>
      </c>
      <c r="F2996" s="45">
        <v>-74930</v>
      </c>
      <c r="G2996" s="45">
        <v>-78840</v>
      </c>
      <c r="H2996" s="45">
        <v>-48560</v>
      </c>
      <c r="I2996" s="55">
        <f>pro[[#This Row],[Admin expenses 3]]+pro[[#This Row],[Admin expenses 2]]+pro[[#This Row],[Admin expenses 1]]+pro[[#This Row],[COGS]]</f>
        <v>-282210.53500000003</v>
      </c>
      <c r="J2996" s="55">
        <f>pro[[#This Row],[Revenue]]+pro[[#This Row],[AdminExp]]</f>
        <v>-206505.46500000003</v>
      </c>
      <c r="K2996" s="83">
        <f>pro[[#This Row],[Profit]]/pro[[#This Row],[Revenue]]</f>
        <v>-2.7277626848505663</v>
      </c>
      <c r="L2996" s="56">
        <f t="shared" si="46"/>
        <v>4</v>
      </c>
      <c r="M2996" s="82" t="str">
        <f>"Q"&amp;" "&amp;VLOOKUP(pro[[#This Row],[Period]],Mapping!A:B,2,0)</f>
        <v>Q 2</v>
      </c>
      <c r="N2996"/>
    </row>
    <row r="2997" spans="1:14" ht="11.25" customHeight="1" x14ac:dyDescent="0.2">
      <c r="A2997" s="42" t="s">
        <v>23</v>
      </c>
      <c r="B2997" s="44" t="s">
        <v>28</v>
      </c>
      <c r="C2997" s="44" t="s">
        <v>57</v>
      </c>
      <c r="D2997" s="43">
        <v>94768.442999999985</v>
      </c>
      <c r="E2997" s="43">
        <v>-77252.133000000002</v>
      </c>
      <c r="F2997" s="45">
        <v>-28740</v>
      </c>
      <c r="G2997" s="45">
        <v>-87950</v>
      </c>
      <c r="H2997" s="45">
        <v>-25190</v>
      </c>
      <c r="I2997" s="55">
        <f>pro[[#This Row],[Admin expenses 3]]+pro[[#This Row],[Admin expenses 2]]+pro[[#This Row],[Admin expenses 1]]+pro[[#This Row],[COGS]]</f>
        <v>-219132.133</v>
      </c>
      <c r="J2997" s="55">
        <f>pro[[#This Row],[Revenue]]+pro[[#This Row],[AdminExp]]</f>
        <v>-124363.69000000002</v>
      </c>
      <c r="K2997" s="83">
        <f>pro[[#This Row],[Profit]]/pro[[#This Row],[Revenue]]</f>
        <v>-1.3122901048400684</v>
      </c>
      <c r="L2997" s="56">
        <f t="shared" si="46"/>
        <v>4</v>
      </c>
      <c r="M2997" s="82" t="str">
        <f>"Q"&amp;" "&amp;VLOOKUP(pro[[#This Row],[Period]],Mapping!A:B,2,0)</f>
        <v>Q 2</v>
      </c>
      <c r="N2997"/>
    </row>
    <row r="2998" spans="1:14" ht="11.25" customHeight="1" x14ac:dyDescent="0.2">
      <c r="A2998" s="42" t="s">
        <v>23</v>
      </c>
      <c r="B2998" s="44" t="s">
        <v>28</v>
      </c>
      <c r="C2998" s="44" t="s">
        <v>57</v>
      </c>
      <c r="D2998" s="43">
        <v>78623.797000000006</v>
      </c>
      <c r="E2998" s="43">
        <v>-3961.6429999999996</v>
      </c>
      <c r="F2998" s="45">
        <v>-87490</v>
      </c>
      <c r="G2998" s="45">
        <v>-83980</v>
      </c>
      <c r="H2998" s="45">
        <v>-32180</v>
      </c>
      <c r="I2998" s="55">
        <f>pro[[#This Row],[Admin expenses 3]]+pro[[#This Row],[Admin expenses 2]]+pro[[#This Row],[Admin expenses 1]]+pro[[#This Row],[COGS]]</f>
        <v>-207611.64300000001</v>
      </c>
      <c r="J2998" s="55">
        <f>pro[[#This Row],[Revenue]]+pro[[#This Row],[AdminExp]]</f>
        <v>-128987.84600000001</v>
      </c>
      <c r="K2998" s="83">
        <f>pro[[#This Row],[Profit]]/pro[[#This Row],[Revenue]]</f>
        <v>-1.6405700426805894</v>
      </c>
      <c r="L2998" s="56">
        <f t="shared" si="46"/>
        <v>4</v>
      </c>
      <c r="M2998" s="82" t="str">
        <f>"Q"&amp;" "&amp;VLOOKUP(pro[[#This Row],[Period]],Mapping!A:B,2,0)</f>
        <v>Q 2</v>
      </c>
      <c r="N2998"/>
    </row>
    <row r="2999" spans="1:14" ht="11.25" customHeight="1" x14ac:dyDescent="0.2">
      <c r="A2999" s="42" t="s">
        <v>23</v>
      </c>
      <c r="B2999" s="44" t="s">
        <v>28</v>
      </c>
      <c r="C2999" s="44" t="s">
        <v>57</v>
      </c>
      <c r="D2999" s="43">
        <v>154594.321</v>
      </c>
      <c r="E2999" s="43">
        <v>-10526.775</v>
      </c>
      <c r="F2999" s="45">
        <v>-33990</v>
      </c>
      <c r="G2999" s="45">
        <v>-79990</v>
      </c>
      <c r="H2999" s="45">
        <v>-35670</v>
      </c>
      <c r="I2999" s="55">
        <f>pro[[#This Row],[Admin expenses 3]]+pro[[#This Row],[Admin expenses 2]]+pro[[#This Row],[Admin expenses 1]]+pro[[#This Row],[COGS]]</f>
        <v>-160176.77499999999</v>
      </c>
      <c r="J2999" s="55">
        <f>pro[[#This Row],[Revenue]]+pro[[#This Row],[AdminExp]]</f>
        <v>-5582.4539999999979</v>
      </c>
      <c r="K2999" s="83">
        <f>pro[[#This Row],[Profit]]/pro[[#This Row],[Revenue]]</f>
        <v>-3.6110343277098764E-2</v>
      </c>
      <c r="L2999" s="56">
        <f t="shared" si="46"/>
        <v>4</v>
      </c>
      <c r="M2999" s="82" t="str">
        <f>"Q"&amp;" "&amp;VLOOKUP(pro[[#This Row],[Period]],Mapping!A:B,2,0)</f>
        <v>Q 2</v>
      </c>
      <c r="N2999"/>
    </row>
    <row r="3000" spans="1:14" ht="11.25" customHeight="1" x14ac:dyDescent="0.2">
      <c r="A3000" s="42" t="s">
        <v>23</v>
      </c>
      <c r="B3000" s="44" t="s">
        <v>28</v>
      </c>
      <c r="C3000" s="44" t="s">
        <v>57</v>
      </c>
      <c r="D3000" s="43">
        <v>1504463.709</v>
      </c>
      <c r="E3000" s="43">
        <v>-66020.542000000001</v>
      </c>
      <c r="F3000" s="45">
        <v>-102270</v>
      </c>
      <c r="G3000" s="45">
        <v>-97750</v>
      </c>
      <c r="H3000" s="45">
        <v>-47910</v>
      </c>
      <c r="I3000" s="55">
        <f>pro[[#This Row],[Admin expenses 3]]+pro[[#This Row],[Admin expenses 2]]+pro[[#This Row],[Admin expenses 1]]+pro[[#This Row],[COGS]]</f>
        <v>-313950.54200000002</v>
      </c>
      <c r="J3000" s="55">
        <f>pro[[#This Row],[Revenue]]+pro[[#This Row],[AdminExp]]</f>
        <v>1190513.1669999999</v>
      </c>
      <c r="K3000" s="83">
        <f>pro[[#This Row],[Profit]]/pro[[#This Row],[Revenue]]</f>
        <v>0.79132062799395841</v>
      </c>
      <c r="L3000" s="56">
        <f t="shared" si="46"/>
        <v>4</v>
      </c>
      <c r="M3000" s="82" t="str">
        <f>"Q"&amp;" "&amp;VLOOKUP(pro[[#This Row],[Period]],Mapping!A:B,2,0)</f>
        <v>Q 2</v>
      </c>
      <c r="N3000"/>
    </row>
    <row r="3001" spans="1:14" ht="11.25" customHeight="1" x14ac:dyDescent="0.2">
      <c r="A3001" s="42" t="s">
        <v>23</v>
      </c>
      <c r="B3001" s="44" t="s">
        <v>28</v>
      </c>
      <c r="C3001" s="44" t="s">
        <v>57</v>
      </c>
      <c r="D3001" s="43">
        <v>2509030.139</v>
      </c>
      <c r="E3001" s="43">
        <v>-225767.57699999999</v>
      </c>
      <c r="F3001" s="45">
        <v>-71590</v>
      </c>
      <c r="G3001" s="45">
        <v>-70160</v>
      </c>
      <c r="H3001" s="45">
        <v>-47480</v>
      </c>
      <c r="I3001" s="55">
        <f>pro[[#This Row],[Admin expenses 3]]+pro[[#This Row],[Admin expenses 2]]+pro[[#This Row],[Admin expenses 1]]+pro[[#This Row],[COGS]]</f>
        <v>-414997.57699999999</v>
      </c>
      <c r="J3001" s="55">
        <f>pro[[#This Row],[Revenue]]+pro[[#This Row],[AdminExp]]</f>
        <v>2094032.5619999999</v>
      </c>
      <c r="K3001" s="83">
        <f>pro[[#This Row],[Profit]]/pro[[#This Row],[Revenue]]</f>
        <v>0.83459840894322546</v>
      </c>
      <c r="L3001" s="56">
        <f t="shared" si="46"/>
        <v>4</v>
      </c>
      <c r="M3001" s="82" t="str">
        <f>"Q"&amp;" "&amp;VLOOKUP(pro[[#This Row],[Period]],Mapping!A:B,2,0)</f>
        <v>Q 2</v>
      </c>
      <c r="N3001"/>
    </row>
    <row r="3002" spans="1:14" ht="11.25" customHeight="1" x14ac:dyDescent="0.2">
      <c r="A3002" s="42" t="s">
        <v>23</v>
      </c>
      <c r="B3002" s="44" t="s">
        <v>28</v>
      </c>
      <c r="C3002" s="44" t="s">
        <v>57</v>
      </c>
      <c r="D3002" s="43">
        <v>32722.332999999999</v>
      </c>
      <c r="E3002" s="43">
        <v>-10192.825999999999</v>
      </c>
      <c r="F3002" s="45">
        <v>-76710</v>
      </c>
      <c r="G3002" s="45">
        <v>-17730</v>
      </c>
      <c r="H3002" s="45">
        <v>-26540</v>
      </c>
      <c r="I3002" s="55">
        <f>pro[[#This Row],[Admin expenses 3]]+pro[[#This Row],[Admin expenses 2]]+pro[[#This Row],[Admin expenses 1]]+pro[[#This Row],[COGS]]</f>
        <v>-131172.826</v>
      </c>
      <c r="J3002" s="55">
        <f>pro[[#This Row],[Revenue]]+pro[[#This Row],[AdminExp]]</f>
        <v>-98450.493000000002</v>
      </c>
      <c r="K3002" s="83">
        <f>pro[[#This Row],[Profit]]/pro[[#This Row],[Revenue]]</f>
        <v>-3.0086636243204299</v>
      </c>
      <c r="L3002" s="56">
        <f t="shared" si="46"/>
        <v>4</v>
      </c>
      <c r="M3002" s="82" t="str">
        <f>"Q"&amp;" "&amp;VLOOKUP(pro[[#This Row],[Period]],Mapping!A:B,2,0)</f>
        <v>Q 2</v>
      </c>
      <c r="N3002"/>
    </row>
    <row r="3003" spans="1:14" ht="11.25" customHeight="1" x14ac:dyDescent="0.2">
      <c r="A3003" s="42" t="s">
        <v>23</v>
      </c>
      <c r="B3003" s="44" t="s">
        <v>28</v>
      </c>
      <c r="C3003" s="44" t="s">
        <v>57</v>
      </c>
      <c r="D3003" s="43">
        <v>146082.94399999999</v>
      </c>
      <c r="E3003" s="43">
        <v>-56477.483999999997</v>
      </c>
      <c r="F3003" s="45">
        <v>-16820</v>
      </c>
      <c r="G3003" s="45">
        <v>-96590</v>
      </c>
      <c r="H3003" s="45">
        <v>-29410</v>
      </c>
      <c r="I3003" s="55">
        <f>pro[[#This Row],[Admin expenses 3]]+pro[[#This Row],[Admin expenses 2]]+pro[[#This Row],[Admin expenses 1]]+pro[[#This Row],[COGS]]</f>
        <v>-199297.484</v>
      </c>
      <c r="J3003" s="55">
        <f>pro[[#This Row],[Revenue]]+pro[[#This Row],[AdminExp]]</f>
        <v>-53214.540000000008</v>
      </c>
      <c r="K3003" s="83">
        <f>pro[[#This Row],[Profit]]/pro[[#This Row],[Revenue]]</f>
        <v>-0.36427620188158322</v>
      </c>
      <c r="L3003" s="56">
        <f t="shared" si="46"/>
        <v>4</v>
      </c>
      <c r="M3003" s="82" t="str">
        <f>"Q"&amp;" "&amp;VLOOKUP(pro[[#This Row],[Period]],Mapping!A:B,2,0)</f>
        <v>Q 2</v>
      </c>
      <c r="N3003"/>
    </row>
    <row r="3004" spans="1:14" ht="11.25" customHeight="1" x14ac:dyDescent="0.2">
      <c r="A3004" s="42" t="s">
        <v>23</v>
      </c>
      <c r="B3004" s="44" t="s">
        <v>28</v>
      </c>
      <c r="C3004" s="44" t="s">
        <v>57</v>
      </c>
      <c r="D3004" s="43">
        <v>58092.993000000002</v>
      </c>
      <c r="E3004" s="43">
        <v>-27918.687999999995</v>
      </c>
      <c r="F3004" s="45">
        <v>-43490</v>
      </c>
      <c r="G3004" s="45">
        <v>-71520</v>
      </c>
      <c r="H3004" s="45">
        <v>-77260</v>
      </c>
      <c r="I3004" s="55">
        <f>pro[[#This Row],[Admin expenses 3]]+pro[[#This Row],[Admin expenses 2]]+pro[[#This Row],[Admin expenses 1]]+pro[[#This Row],[COGS]]</f>
        <v>-220188.68799999999</v>
      </c>
      <c r="J3004" s="55">
        <f>pro[[#This Row],[Revenue]]+pro[[#This Row],[AdminExp]]</f>
        <v>-162095.69500000001</v>
      </c>
      <c r="K3004" s="83">
        <f>pro[[#This Row],[Profit]]/pro[[#This Row],[Revenue]]</f>
        <v>-2.7902796297653314</v>
      </c>
      <c r="L3004" s="56">
        <f t="shared" si="46"/>
        <v>4</v>
      </c>
      <c r="M3004" s="82" t="str">
        <f>"Q"&amp;" "&amp;VLOOKUP(pro[[#This Row],[Period]],Mapping!A:B,2,0)</f>
        <v>Q 2</v>
      </c>
      <c r="N3004"/>
    </row>
    <row r="3005" spans="1:14" ht="11.25" customHeight="1" x14ac:dyDescent="0.2">
      <c r="A3005" s="42" t="s">
        <v>23</v>
      </c>
      <c r="B3005" s="44" t="s">
        <v>28</v>
      </c>
      <c r="C3005" s="44" t="s">
        <v>57</v>
      </c>
      <c r="D3005" s="43">
        <v>26149.402999999998</v>
      </c>
      <c r="E3005" s="43">
        <v>-58045.028999999995</v>
      </c>
      <c r="F3005" s="45">
        <v>-36060</v>
      </c>
      <c r="G3005" s="45">
        <v>-40980</v>
      </c>
      <c r="H3005" s="45">
        <v>-84570</v>
      </c>
      <c r="I3005" s="55">
        <f>pro[[#This Row],[Admin expenses 3]]+pro[[#This Row],[Admin expenses 2]]+pro[[#This Row],[Admin expenses 1]]+pro[[#This Row],[COGS]]</f>
        <v>-219655.02899999998</v>
      </c>
      <c r="J3005" s="55">
        <f>pro[[#This Row],[Revenue]]+pro[[#This Row],[AdminExp]]</f>
        <v>-193505.62599999999</v>
      </c>
      <c r="K3005" s="83">
        <f>pro[[#This Row],[Profit]]/pro[[#This Row],[Revenue]]</f>
        <v>-7.4000016749904383</v>
      </c>
      <c r="L3005" s="56">
        <f t="shared" si="46"/>
        <v>4</v>
      </c>
      <c r="M3005" s="82" t="str">
        <f>"Q"&amp;" "&amp;VLOOKUP(pro[[#This Row],[Period]],Mapping!A:B,2,0)</f>
        <v>Q 2</v>
      </c>
      <c r="N3005"/>
    </row>
    <row r="3006" spans="1:14" ht="11.25" customHeight="1" x14ac:dyDescent="0.2">
      <c r="A3006" s="42" t="s">
        <v>23</v>
      </c>
      <c r="B3006" s="44" t="s">
        <v>28</v>
      </c>
      <c r="C3006" s="44" t="s">
        <v>57</v>
      </c>
      <c r="D3006" s="43">
        <v>249989.94999999998</v>
      </c>
      <c r="E3006" s="43">
        <v>-659517.77499999991</v>
      </c>
      <c r="F3006" s="45">
        <v>-35220</v>
      </c>
      <c r="G3006" s="45">
        <v>-80850</v>
      </c>
      <c r="H3006" s="45">
        <v>-100870</v>
      </c>
      <c r="I3006" s="55">
        <f>pro[[#This Row],[Admin expenses 3]]+pro[[#This Row],[Admin expenses 2]]+pro[[#This Row],[Admin expenses 1]]+pro[[#This Row],[COGS]]</f>
        <v>-876457.77499999991</v>
      </c>
      <c r="J3006" s="55">
        <f>pro[[#This Row],[Revenue]]+pro[[#This Row],[AdminExp]]</f>
        <v>-626467.82499999995</v>
      </c>
      <c r="K3006" s="83">
        <f>pro[[#This Row],[Profit]]/pro[[#This Row],[Revenue]]</f>
        <v>-2.5059720400760113</v>
      </c>
      <c r="L3006" s="56">
        <f t="shared" si="46"/>
        <v>4</v>
      </c>
      <c r="M3006" s="82" t="str">
        <f>"Q"&amp;" "&amp;VLOOKUP(pro[[#This Row],[Period]],Mapping!A:B,2,0)</f>
        <v>Q 2</v>
      </c>
      <c r="N3006"/>
    </row>
    <row r="3007" spans="1:14" ht="11.25" customHeight="1" x14ac:dyDescent="0.2">
      <c r="A3007" s="42" t="s">
        <v>23</v>
      </c>
      <c r="B3007" s="44" t="s">
        <v>28</v>
      </c>
      <c r="C3007" s="44" t="s">
        <v>57</v>
      </c>
      <c r="D3007" s="43">
        <v>588728.35699999996</v>
      </c>
      <c r="E3007" s="43">
        <v>-2443409.0939999996</v>
      </c>
      <c r="F3007" s="45">
        <v>-42410</v>
      </c>
      <c r="G3007" s="45">
        <v>-28180</v>
      </c>
      <c r="H3007" s="45">
        <v>-100660</v>
      </c>
      <c r="I3007" s="55">
        <f>pro[[#This Row],[Admin expenses 3]]+pro[[#This Row],[Admin expenses 2]]+pro[[#This Row],[Admin expenses 1]]+pro[[#This Row],[COGS]]</f>
        <v>-2614659.0939999996</v>
      </c>
      <c r="J3007" s="55">
        <f>pro[[#This Row],[Revenue]]+pro[[#This Row],[AdminExp]]</f>
        <v>-2025930.7369999997</v>
      </c>
      <c r="K3007" s="83">
        <f>pro[[#This Row],[Profit]]/pro[[#This Row],[Revenue]]</f>
        <v>-3.4411978171454036</v>
      </c>
      <c r="L3007" s="56">
        <f t="shared" si="46"/>
        <v>4</v>
      </c>
      <c r="M3007" s="82" t="str">
        <f>"Q"&amp;" "&amp;VLOOKUP(pro[[#This Row],[Period]],Mapping!A:B,2,0)</f>
        <v>Q 2</v>
      </c>
      <c r="N3007"/>
    </row>
    <row r="3008" spans="1:14" ht="11.25" customHeight="1" x14ac:dyDescent="0.2">
      <c r="A3008" s="42" t="s">
        <v>23</v>
      </c>
      <c r="B3008" s="44" t="s">
        <v>28</v>
      </c>
      <c r="C3008" s="44" t="s">
        <v>57</v>
      </c>
      <c r="D3008" s="43">
        <v>817280.84199999995</v>
      </c>
      <c r="E3008" s="43">
        <v>-135126.82399999999</v>
      </c>
      <c r="F3008" s="45">
        <v>-18760</v>
      </c>
      <c r="G3008" s="45">
        <v>-25690</v>
      </c>
      <c r="H3008" s="45">
        <v>-68190</v>
      </c>
      <c r="I3008" s="55">
        <f>pro[[#This Row],[Admin expenses 3]]+pro[[#This Row],[Admin expenses 2]]+pro[[#This Row],[Admin expenses 1]]+pro[[#This Row],[COGS]]</f>
        <v>-247766.82399999999</v>
      </c>
      <c r="J3008" s="55">
        <f>pro[[#This Row],[Revenue]]+pro[[#This Row],[AdminExp]]</f>
        <v>569514.01799999992</v>
      </c>
      <c r="K3008" s="83">
        <f>pro[[#This Row],[Profit]]/pro[[#This Row],[Revenue]]</f>
        <v>0.69684004412280098</v>
      </c>
      <c r="L3008" s="56">
        <f t="shared" si="46"/>
        <v>4</v>
      </c>
      <c r="M3008" s="82" t="str">
        <f>"Q"&amp;" "&amp;VLOOKUP(pro[[#This Row],[Period]],Mapping!A:B,2,0)</f>
        <v>Q 2</v>
      </c>
      <c r="N3008"/>
    </row>
    <row r="3009" spans="1:14" ht="11.25" customHeight="1" x14ac:dyDescent="0.2">
      <c r="A3009" s="42" t="s">
        <v>23</v>
      </c>
      <c r="B3009" s="44" t="s">
        <v>28</v>
      </c>
      <c r="C3009" s="44" t="s">
        <v>57</v>
      </c>
      <c r="D3009" s="43">
        <v>897026.20699999994</v>
      </c>
      <c r="E3009" s="43">
        <v>-140458.77299999999</v>
      </c>
      <c r="F3009" s="45">
        <v>-24680</v>
      </c>
      <c r="G3009" s="45">
        <v>-37240</v>
      </c>
      <c r="H3009" s="45">
        <v>-60770</v>
      </c>
      <c r="I3009" s="55">
        <f>pro[[#This Row],[Admin expenses 3]]+pro[[#This Row],[Admin expenses 2]]+pro[[#This Row],[Admin expenses 1]]+pro[[#This Row],[COGS]]</f>
        <v>-263148.77299999999</v>
      </c>
      <c r="J3009" s="55">
        <f>pro[[#This Row],[Revenue]]+pro[[#This Row],[AdminExp]]</f>
        <v>633877.43399999989</v>
      </c>
      <c r="K3009" s="83">
        <f>pro[[#This Row],[Profit]]/pro[[#This Row],[Revenue]]</f>
        <v>0.70664316053811782</v>
      </c>
      <c r="L3009" s="56">
        <f t="shared" si="46"/>
        <v>4</v>
      </c>
      <c r="M3009" s="82" t="str">
        <f>"Q"&amp;" "&amp;VLOOKUP(pro[[#This Row],[Period]],Mapping!A:B,2,0)</f>
        <v>Q 2</v>
      </c>
      <c r="N3009"/>
    </row>
    <row r="3010" spans="1:14" ht="11.25" customHeight="1" x14ac:dyDescent="0.2">
      <c r="A3010" s="42" t="s">
        <v>23</v>
      </c>
      <c r="B3010" s="44" t="s">
        <v>14</v>
      </c>
      <c r="C3010" s="44" t="s">
        <v>57</v>
      </c>
      <c r="D3010" s="43">
        <v>710175.76</v>
      </c>
      <c r="E3010" s="43">
        <v>-381678.12199999997</v>
      </c>
      <c r="F3010" s="45">
        <v>-69400</v>
      </c>
      <c r="G3010" s="45">
        <v>-16290</v>
      </c>
      <c r="H3010" s="45">
        <v>-68410</v>
      </c>
      <c r="I3010" s="55">
        <f>pro[[#This Row],[Admin expenses 3]]+pro[[#This Row],[Admin expenses 2]]+pro[[#This Row],[Admin expenses 1]]+pro[[#This Row],[COGS]]</f>
        <v>-535778.12199999997</v>
      </c>
      <c r="J3010" s="55">
        <f>pro[[#This Row],[Revenue]]+pro[[#This Row],[AdminExp]]</f>
        <v>174397.63800000004</v>
      </c>
      <c r="K3010" s="83">
        <f>pro[[#This Row],[Profit]]/pro[[#This Row],[Revenue]]</f>
        <v>0.24556968545364041</v>
      </c>
      <c r="L3010" s="56">
        <f t="shared" ref="L3010:L3073" si="47">MONTH(DATEVALUE(A3010&amp;"1"))</f>
        <v>4</v>
      </c>
      <c r="M3010" s="82" t="str">
        <f>"Q"&amp;" "&amp;VLOOKUP(pro[[#This Row],[Period]],Mapping!A:B,2,0)</f>
        <v>Q 2</v>
      </c>
      <c r="N3010"/>
    </row>
    <row r="3011" spans="1:14" ht="11.25" customHeight="1" x14ac:dyDescent="0.2">
      <c r="A3011" s="42" t="s">
        <v>23</v>
      </c>
      <c r="B3011" s="44" t="s">
        <v>14</v>
      </c>
      <c r="C3011" s="44" t="s">
        <v>57</v>
      </c>
      <c r="D3011" s="43">
        <v>6126.701</v>
      </c>
      <c r="E3011" s="43">
        <v>-7874.7549999999992</v>
      </c>
      <c r="F3011" s="45">
        <v>-47450</v>
      </c>
      <c r="G3011" s="45">
        <v>-61260</v>
      </c>
      <c r="H3011" s="45">
        <v>-54130</v>
      </c>
      <c r="I3011" s="55">
        <f>pro[[#This Row],[Admin expenses 3]]+pro[[#This Row],[Admin expenses 2]]+pro[[#This Row],[Admin expenses 1]]+pro[[#This Row],[COGS]]</f>
        <v>-170714.755</v>
      </c>
      <c r="J3011" s="55">
        <f>pro[[#This Row],[Revenue]]+pro[[#This Row],[AdminExp]]</f>
        <v>-164588.054</v>
      </c>
      <c r="K3011" s="83">
        <f>pro[[#This Row],[Profit]]/pro[[#This Row],[Revenue]]</f>
        <v>-26.864058487593894</v>
      </c>
      <c r="L3011" s="56">
        <f t="shared" si="47"/>
        <v>4</v>
      </c>
      <c r="M3011" s="82" t="str">
        <f>"Q"&amp;" "&amp;VLOOKUP(pro[[#This Row],[Period]],Mapping!A:B,2,0)</f>
        <v>Q 2</v>
      </c>
      <c r="N3011"/>
    </row>
    <row r="3012" spans="1:14" ht="11.25" customHeight="1" x14ac:dyDescent="0.2">
      <c r="A3012" s="42" t="s">
        <v>23</v>
      </c>
      <c r="B3012" s="44" t="s">
        <v>14</v>
      </c>
      <c r="C3012" s="44" t="s">
        <v>57</v>
      </c>
      <c r="D3012" s="43">
        <v>608922.83899999992</v>
      </c>
      <c r="E3012" s="43">
        <v>-747894.42</v>
      </c>
      <c r="F3012" s="45">
        <v>-62330</v>
      </c>
      <c r="G3012" s="45">
        <v>-33330</v>
      </c>
      <c r="H3012" s="45">
        <v>-93140</v>
      </c>
      <c r="I3012" s="55">
        <f>pro[[#This Row],[Admin expenses 3]]+pro[[#This Row],[Admin expenses 2]]+pro[[#This Row],[Admin expenses 1]]+pro[[#This Row],[COGS]]</f>
        <v>-936694.42</v>
      </c>
      <c r="J3012" s="55">
        <f>pro[[#This Row],[Revenue]]+pro[[#This Row],[AdminExp]]</f>
        <v>-327771.58100000012</v>
      </c>
      <c r="K3012" s="83">
        <f>pro[[#This Row],[Profit]]/pro[[#This Row],[Revenue]]</f>
        <v>-0.53828097750165049</v>
      </c>
      <c r="L3012" s="56">
        <f t="shared" si="47"/>
        <v>4</v>
      </c>
      <c r="M3012" s="82" t="str">
        <f>"Q"&amp;" "&amp;VLOOKUP(pro[[#This Row],[Period]],Mapping!A:B,2,0)</f>
        <v>Q 2</v>
      </c>
      <c r="N3012"/>
    </row>
    <row r="3013" spans="1:14" ht="11.25" customHeight="1" x14ac:dyDescent="0.2">
      <c r="A3013" s="42" t="s">
        <v>23</v>
      </c>
      <c r="B3013" s="44" t="s">
        <v>14</v>
      </c>
      <c r="C3013" s="44" t="s">
        <v>57</v>
      </c>
      <c r="D3013" s="43">
        <v>5000.1980000000003</v>
      </c>
      <c r="E3013" s="43">
        <v>-9114.9729999999981</v>
      </c>
      <c r="F3013" s="45">
        <v>-76880</v>
      </c>
      <c r="G3013" s="45">
        <v>-96410</v>
      </c>
      <c r="H3013" s="45">
        <v>-23880</v>
      </c>
      <c r="I3013" s="55">
        <f>pro[[#This Row],[Admin expenses 3]]+pro[[#This Row],[Admin expenses 2]]+pro[[#This Row],[Admin expenses 1]]+pro[[#This Row],[COGS]]</f>
        <v>-206284.973</v>
      </c>
      <c r="J3013" s="55">
        <f>pro[[#This Row],[Revenue]]+pro[[#This Row],[AdminExp]]</f>
        <v>-201284.77499999999</v>
      </c>
      <c r="K3013" s="83">
        <f>pro[[#This Row],[Profit]]/pro[[#This Row],[Revenue]]</f>
        <v>-40.255360887708846</v>
      </c>
      <c r="L3013" s="56">
        <f t="shared" si="47"/>
        <v>4</v>
      </c>
      <c r="M3013" s="82" t="str">
        <f>"Q"&amp;" "&amp;VLOOKUP(pro[[#This Row],[Period]],Mapping!A:B,2,0)</f>
        <v>Q 2</v>
      </c>
      <c r="N3013"/>
    </row>
    <row r="3014" spans="1:14" ht="11.25" customHeight="1" x14ac:dyDescent="0.2">
      <c r="A3014" s="42" t="s">
        <v>23</v>
      </c>
      <c r="B3014" s="44" t="s">
        <v>14</v>
      </c>
      <c r="C3014" s="44" t="s">
        <v>57</v>
      </c>
      <c r="D3014" s="43">
        <v>83584.745999999999</v>
      </c>
      <c r="E3014" s="43">
        <v>-55462.645000000004</v>
      </c>
      <c r="F3014" s="45">
        <v>-13370</v>
      </c>
      <c r="G3014" s="45">
        <v>-101630</v>
      </c>
      <c r="H3014" s="45">
        <v>-16900</v>
      </c>
      <c r="I3014" s="55">
        <f>pro[[#This Row],[Admin expenses 3]]+pro[[#This Row],[Admin expenses 2]]+pro[[#This Row],[Admin expenses 1]]+pro[[#This Row],[COGS]]</f>
        <v>-187362.64500000002</v>
      </c>
      <c r="J3014" s="55">
        <f>pro[[#This Row],[Revenue]]+pro[[#This Row],[AdminExp]]</f>
        <v>-103777.89900000002</v>
      </c>
      <c r="K3014" s="83">
        <f>pro[[#This Row],[Profit]]/pro[[#This Row],[Revenue]]</f>
        <v>-1.2415889736627306</v>
      </c>
      <c r="L3014" s="56">
        <f t="shared" si="47"/>
        <v>4</v>
      </c>
      <c r="M3014" s="82" t="str">
        <f>"Q"&amp;" "&amp;VLOOKUP(pro[[#This Row],[Period]],Mapping!A:B,2,0)</f>
        <v>Q 2</v>
      </c>
      <c r="N3014"/>
    </row>
    <row r="3015" spans="1:14" ht="11.25" customHeight="1" x14ac:dyDescent="0.2">
      <c r="A3015" s="42" t="s">
        <v>23</v>
      </c>
      <c r="B3015" s="44" t="s">
        <v>14</v>
      </c>
      <c r="C3015" s="44" t="s">
        <v>57</v>
      </c>
      <c r="D3015" s="43">
        <v>423453.53399999999</v>
      </c>
      <c r="E3015" s="43">
        <v>-626263.38599999994</v>
      </c>
      <c r="F3015" s="45">
        <v>-100940</v>
      </c>
      <c r="G3015" s="45">
        <v>-30050</v>
      </c>
      <c r="H3015" s="45">
        <v>-48950</v>
      </c>
      <c r="I3015" s="55">
        <f>pro[[#This Row],[Admin expenses 3]]+pro[[#This Row],[Admin expenses 2]]+pro[[#This Row],[Admin expenses 1]]+pro[[#This Row],[COGS]]</f>
        <v>-806203.38599999994</v>
      </c>
      <c r="J3015" s="55">
        <f>pro[[#This Row],[Revenue]]+pro[[#This Row],[AdminExp]]</f>
        <v>-382749.85199999996</v>
      </c>
      <c r="K3015" s="83">
        <f>pro[[#This Row],[Profit]]/pro[[#This Row],[Revenue]]</f>
        <v>-0.90387686314598092</v>
      </c>
      <c r="L3015" s="56">
        <f t="shared" si="47"/>
        <v>4</v>
      </c>
      <c r="M3015" s="82" t="str">
        <f>"Q"&amp;" "&amp;VLOOKUP(pro[[#This Row],[Period]],Mapping!A:B,2,0)</f>
        <v>Q 2</v>
      </c>
      <c r="N3015"/>
    </row>
    <row r="3016" spans="1:14" ht="11.25" customHeight="1" x14ac:dyDescent="0.2">
      <c r="A3016" s="42" t="s">
        <v>23</v>
      </c>
      <c r="B3016" s="44" t="s">
        <v>14</v>
      </c>
      <c r="C3016" s="44" t="s">
        <v>57</v>
      </c>
      <c r="D3016" s="43">
        <v>432252.35199999996</v>
      </c>
      <c r="E3016" s="43">
        <v>-15836.862999999999</v>
      </c>
      <c r="F3016" s="45">
        <v>-42430</v>
      </c>
      <c r="G3016" s="45">
        <v>-43680</v>
      </c>
      <c r="H3016" s="45">
        <v>-62490</v>
      </c>
      <c r="I3016" s="55">
        <f>pro[[#This Row],[Admin expenses 3]]+pro[[#This Row],[Admin expenses 2]]+pro[[#This Row],[Admin expenses 1]]+pro[[#This Row],[COGS]]</f>
        <v>-164436.86300000001</v>
      </c>
      <c r="J3016" s="55">
        <f>pro[[#This Row],[Revenue]]+pro[[#This Row],[AdminExp]]</f>
        <v>267815.48899999994</v>
      </c>
      <c r="K3016" s="83">
        <f>pro[[#This Row],[Profit]]/pro[[#This Row],[Revenue]]</f>
        <v>0.61958133428502427</v>
      </c>
      <c r="L3016" s="56">
        <f t="shared" si="47"/>
        <v>4</v>
      </c>
      <c r="M3016" s="82" t="str">
        <f>"Q"&amp;" "&amp;VLOOKUP(pro[[#This Row],[Period]],Mapping!A:B,2,0)</f>
        <v>Q 2</v>
      </c>
      <c r="N3016"/>
    </row>
    <row r="3017" spans="1:14" ht="11.25" customHeight="1" x14ac:dyDescent="0.2">
      <c r="A3017" s="42" t="s">
        <v>23</v>
      </c>
      <c r="B3017" s="44" t="s">
        <v>14</v>
      </c>
      <c r="C3017" s="44" t="s">
        <v>57</v>
      </c>
      <c r="D3017" s="43">
        <v>1295809.942</v>
      </c>
      <c r="E3017" s="43">
        <v>-2937221.0139999995</v>
      </c>
      <c r="F3017" s="45">
        <v>-89270</v>
      </c>
      <c r="G3017" s="45">
        <v>-31650</v>
      </c>
      <c r="H3017" s="45">
        <v>-19450</v>
      </c>
      <c r="I3017" s="55">
        <f>pro[[#This Row],[Admin expenses 3]]+pro[[#This Row],[Admin expenses 2]]+pro[[#This Row],[Admin expenses 1]]+pro[[#This Row],[COGS]]</f>
        <v>-3077591.0139999995</v>
      </c>
      <c r="J3017" s="55">
        <f>pro[[#This Row],[Revenue]]+pro[[#This Row],[AdminExp]]</f>
        <v>-1781781.0719999995</v>
      </c>
      <c r="K3017" s="83">
        <f>pro[[#This Row],[Profit]]/pro[[#This Row],[Revenue]]</f>
        <v>-1.3750327221983911</v>
      </c>
      <c r="L3017" s="56">
        <f t="shared" si="47"/>
        <v>4</v>
      </c>
      <c r="M3017" s="82" t="str">
        <f>"Q"&amp;" "&amp;VLOOKUP(pro[[#This Row],[Period]],Mapping!A:B,2,0)</f>
        <v>Q 2</v>
      </c>
      <c r="N3017"/>
    </row>
    <row r="3018" spans="1:14" ht="11.25" customHeight="1" x14ac:dyDescent="0.2">
      <c r="A3018" s="42" t="s">
        <v>23</v>
      </c>
      <c r="B3018" s="44" t="s">
        <v>14</v>
      </c>
      <c r="C3018" s="44" t="s">
        <v>57</v>
      </c>
      <c r="D3018" s="43">
        <v>125209.90999999999</v>
      </c>
      <c r="E3018" s="43">
        <v>-15875.418999999998</v>
      </c>
      <c r="F3018" s="45">
        <v>-47020</v>
      </c>
      <c r="G3018" s="45">
        <v>-26880</v>
      </c>
      <c r="H3018" s="45">
        <v>-85790</v>
      </c>
      <c r="I3018" s="55">
        <f>pro[[#This Row],[Admin expenses 3]]+pro[[#This Row],[Admin expenses 2]]+pro[[#This Row],[Admin expenses 1]]+pro[[#This Row],[COGS]]</f>
        <v>-175565.41899999999</v>
      </c>
      <c r="J3018" s="55">
        <f>pro[[#This Row],[Revenue]]+pro[[#This Row],[AdminExp]]</f>
        <v>-50355.509000000005</v>
      </c>
      <c r="K3018" s="83">
        <f>pro[[#This Row],[Profit]]/pro[[#This Row],[Revenue]]</f>
        <v>-0.40216871811504384</v>
      </c>
      <c r="L3018" s="56">
        <f t="shared" si="47"/>
        <v>4</v>
      </c>
      <c r="M3018" s="82" t="str">
        <f>"Q"&amp;" "&amp;VLOOKUP(pro[[#This Row],[Period]],Mapping!A:B,2,0)</f>
        <v>Q 2</v>
      </c>
      <c r="N3018"/>
    </row>
    <row r="3019" spans="1:14" ht="11.25" customHeight="1" x14ac:dyDescent="0.2">
      <c r="A3019" s="42" t="s">
        <v>23</v>
      </c>
      <c r="B3019" s="44" t="s">
        <v>14</v>
      </c>
      <c r="C3019" s="44" t="s">
        <v>57</v>
      </c>
      <c r="D3019" s="43">
        <v>69241.122999999992</v>
      </c>
      <c r="E3019" s="43">
        <v>-3644.6899999999996</v>
      </c>
      <c r="F3019" s="45">
        <v>-45940</v>
      </c>
      <c r="G3019" s="45">
        <v>-21930</v>
      </c>
      <c r="H3019" s="45">
        <v>-43480</v>
      </c>
      <c r="I3019" s="55">
        <f>pro[[#This Row],[Admin expenses 3]]+pro[[#This Row],[Admin expenses 2]]+pro[[#This Row],[Admin expenses 1]]+pro[[#This Row],[COGS]]</f>
        <v>-114994.69</v>
      </c>
      <c r="J3019" s="55">
        <f>pro[[#This Row],[Revenue]]+pro[[#This Row],[AdminExp]]</f>
        <v>-45753.56700000001</v>
      </c>
      <c r="K3019" s="83">
        <f>pro[[#This Row],[Profit]]/pro[[#This Row],[Revenue]]</f>
        <v>-0.6607860331785782</v>
      </c>
      <c r="L3019" s="56">
        <f t="shared" si="47"/>
        <v>4</v>
      </c>
      <c r="M3019" s="82" t="str">
        <f>"Q"&amp;" "&amp;VLOOKUP(pro[[#This Row],[Period]],Mapping!A:B,2,0)</f>
        <v>Q 2</v>
      </c>
      <c r="N3019"/>
    </row>
    <row r="3020" spans="1:14" ht="11.25" customHeight="1" x14ac:dyDescent="0.2">
      <c r="A3020" s="42" t="s">
        <v>23</v>
      </c>
      <c r="B3020" s="44" t="s">
        <v>14</v>
      </c>
      <c r="C3020" s="44" t="s">
        <v>57</v>
      </c>
      <c r="D3020" s="43">
        <v>460689.467</v>
      </c>
      <c r="E3020" s="43">
        <v>-20826.924999999999</v>
      </c>
      <c r="F3020" s="45">
        <v>-12930</v>
      </c>
      <c r="G3020" s="45">
        <v>-87460</v>
      </c>
      <c r="H3020" s="45">
        <v>-31770</v>
      </c>
      <c r="I3020" s="55">
        <f>pro[[#This Row],[Admin expenses 3]]+pro[[#This Row],[Admin expenses 2]]+pro[[#This Row],[Admin expenses 1]]+pro[[#This Row],[COGS]]</f>
        <v>-152986.92499999999</v>
      </c>
      <c r="J3020" s="55">
        <f>pro[[#This Row],[Revenue]]+pro[[#This Row],[AdminExp]]</f>
        <v>307702.54200000002</v>
      </c>
      <c r="K3020" s="83">
        <f>pro[[#This Row],[Profit]]/pro[[#This Row],[Revenue]]</f>
        <v>0.66791746727736667</v>
      </c>
      <c r="L3020" s="56">
        <f t="shared" si="47"/>
        <v>4</v>
      </c>
      <c r="M3020" s="82" t="str">
        <f>"Q"&amp;" "&amp;VLOOKUP(pro[[#This Row],[Period]],Mapping!A:B,2,0)</f>
        <v>Q 2</v>
      </c>
      <c r="N3020"/>
    </row>
    <row r="3021" spans="1:14" ht="11.25" customHeight="1" x14ac:dyDescent="0.2">
      <c r="A3021" s="42" t="s">
        <v>23</v>
      </c>
      <c r="B3021" s="44" t="s">
        <v>14</v>
      </c>
      <c r="C3021" s="44" t="s">
        <v>57</v>
      </c>
      <c r="D3021" s="43">
        <v>247800.94499999998</v>
      </c>
      <c r="E3021" s="43">
        <v>-38194.722999999998</v>
      </c>
      <c r="F3021" s="45">
        <v>-91860</v>
      </c>
      <c r="G3021" s="45">
        <v>-40670</v>
      </c>
      <c r="H3021" s="45">
        <v>-89610</v>
      </c>
      <c r="I3021" s="55">
        <f>pro[[#This Row],[Admin expenses 3]]+pro[[#This Row],[Admin expenses 2]]+pro[[#This Row],[Admin expenses 1]]+pro[[#This Row],[COGS]]</f>
        <v>-260334.723</v>
      </c>
      <c r="J3021" s="55">
        <f>pro[[#This Row],[Revenue]]+pro[[#This Row],[AdminExp]]</f>
        <v>-12533.77800000002</v>
      </c>
      <c r="K3021" s="83">
        <f>pro[[#This Row],[Profit]]/pro[[#This Row],[Revenue]]</f>
        <v>-5.0580025027749678E-2</v>
      </c>
      <c r="L3021" s="56">
        <f t="shared" si="47"/>
        <v>4</v>
      </c>
      <c r="M3021" s="82" t="str">
        <f>"Q"&amp;" "&amp;VLOOKUP(pro[[#This Row],[Period]],Mapping!A:B,2,0)</f>
        <v>Q 2</v>
      </c>
      <c r="N3021"/>
    </row>
    <row r="3022" spans="1:14" ht="11.25" customHeight="1" x14ac:dyDescent="0.2">
      <c r="A3022" s="42" t="s">
        <v>23</v>
      </c>
      <c r="B3022" s="44" t="s">
        <v>14</v>
      </c>
      <c r="C3022" s="44" t="s">
        <v>57</v>
      </c>
      <c r="D3022" s="43">
        <v>501435.90699999995</v>
      </c>
      <c r="E3022" s="43">
        <v>-79223.781000000003</v>
      </c>
      <c r="F3022" s="45">
        <v>-26950</v>
      </c>
      <c r="G3022" s="45">
        <v>-50460</v>
      </c>
      <c r="H3022" s="45">
        <v>-107720</v>
      </c>
      <c r="I3022" s="55">
        <f>pro[[#This Row],[Admin expenses 3]]+pro[[#This Row],[Admin expenses 2]]+pro[[#This Row],[Admin expenses 1]]+pro[[#This Row],[COGS]]</f>
        <v>-264353.78100000002</v>
      </c>
      <c r="J3022" s="55">
        <f>pro[[#This Row],[Revenue]]+pro[[#This Row],[AdminExp]]</f>
        <v>237082.12599999993</v>
      </c>
      <c r="K3022" s="83">
        <f>pro[[#This Row],[Profit]]/pro[[#This Row],[Revenue]]</f>
        <v>0.47280643984675785</v>
      </c>
      <c r="L3022" s="56">
        <f t="shared" si="47"/>
        <v>4</v>
      </c>
      <c r="M3022" s="82" t="str">
        <f>"Q"&amp;" "&amp;VLOOKUP(pro[[#This Row],[Period]],Mapping!A:B,2,0)</f>
        <v>Q 2</v>
      </c>
      <c r="N3022"/>
    </row>
    <row r="3023" spans="1:14" ht="11.25" customHeight="1" x14ac:dyDescent="0.2">
      <c r="A3023" s="42" t="s">
        <v>23</v>
      </c>
      <c r="B3023" s="44" t="s">
        <v>14</v>
      </c>
      <c r="C3023" s="44" t="s">
        <v>58</v>
      </c>
      <c r="D3023" s="43">
        <v>99600.332999999999</v>
      </c>
      <c r="E3023" s="43">
        <v>-13367.108999999999</v>
      </c>
      <c r="F3023" s="45">
        <v>-26100</v>
      </c>
      <c r="G3023" s="45">
        <v>-44640</v>
      </c>
      <c r="H3023" s="45">
        <v>-29250</v>
      </c>
      <c r="I3023" s="55">
        <f>pro[[#This Row],[Admin expenses 3]]+pro[[#This Row],[Admin expenses 2]]+pro[[#This Row],[Admin expenses 1]]+pro[[#This Row],[COGS]]</f>
        <v>-113357.109</v>
      </c>
      <c r="J3023" s="55">
        <f>pro[[#This Row],[Revenue]]+pro[[#This Row],[AdminExp]]</f>
        <v>-13756.775999999998</v>
      </c>
      <c r="K3023" s="83">
        <f>pro[[#This Row],[Profit]]/pro[[#This Row],[Revenue]]</f>
        <v>-0.13811977917784671</v>
      </c>
      <c r="L3023" s="56">
        <f t="shared" si="47"/>
        <v>4</v>
      </c>
      <c r="M3023" s="82" t="str">
        <f>"Q"&amp;" "&amp;VLOOKUP(pro[[#This Row],[Period]],Mapping!A:B,2,0)</f>
        <v>Q 2</v>
      </c>
      <c r="N3023"/>
    </row>
    <row r="3024" spans="1:14" ht="11.25" customHeight="1" x14ac:dyDescent="0.2">
      <c r="A3024" s="42" t="s">
        <v>23</v>
      </c>
      <c r="B3024" s="44" t="s">
        <v>14</v>
      </c>
      <c r="C3024" s="44" t="s">
        <v>59</v>
      </c>
      <c r="D3024" s="43">
        <v>64982.12</v>
      </c>
      <c r="E3024" s="43">
        <v>-31904.648999999998</v>
      </c>
      <c r="F3024" s="45">
        <v>-21640</v>
      </c>
      <c r="G3024" s="45">
        <v>-104320</v>
      </c>
      <c r="H3024" s="45">
        <v>-89680</v>
      </c>
      <c r="I3024" s="55">
        <f>pro[[#This Row],[Admin expenses 3]]+pro[[#This Row],[Admin expenses 2]]+pro[[#This Row],[Admin expenses 1]]+pro[[#This Row],[COGS]]</f>
        <v>-247544.649</v>
      </c>
      <c r="J3024" s="55">
        <f>pro[[#This Row],[Revenue]]+pro[[#This Row],[AdminExp]]</f>
        <v>-182562.52900000001</v>
      </c>
      <c r="K3024" s="83">
        <f>pro[[#This Row],[Profit]]/pro[[#This Row],[Revenue]]</f>
        <v>-2.8094271008702085</v>
      </c>
      <c r="L3024" s="56">
        <f t="shared" si="47"/>
        <v>4</v>
      </c>
      <c r="M3024" s="82" t="str">
        <f>"Q"&amp;" "&amp;VLOOKUP(pro[[#This Row],[Period]],Mapping!A:B,2,0)</f>
        <v>Q 2</v>
      </c>
      <c r="N3024"/>
    </row>
    <row r="3025" spans="1:14" ht="11.25" customHeight="1" x14ac:dyDescent="0.2">
      <c r="A3025" s="42" t="s">
        <v>23</v>
      </c>
      <c r="B3025" s="44" t="s">
        <v>14</v>
      </c>
      <c r="C3025" s="44" t="s">
        <v>57</v>
      </c>
      <c r="D3025" s="43">
        <v>606062.56200000003</v>
      </c>
      <c r="E3025" s="43">
        <v>-112342.65</v>
      </c>
      <c r="F3025" s="45">
        <v>-27150</v>
      </c>
      <c r="G3025" s="45">
        <v>-58800</v>
      </c>
      <c r="H3025" s="45">
        <v>-44260</v>
      </c>
      <c r="I3025" s="55">
        <f>pro[[#This Row],[Admin expenses 3]]+pro[[#This Row],[Admin expenses 2]]+pro[[#This Row],[Admin expenses 1]]+pro[[#This Row],[COGS]]</f>
        <v>-242552.65</v>
      </c>
      <c r="J3025" s="55">
        <f>pro[[#This Row],[Revenue]]+pro[[#This Row],[AdminExp]]</f>
        <v>363509.91200000001</v>
      </c>
      <c r="K3025" s="83">
        <f>pro[[#This Row],[Profit]]/pro[[#This Row],[Revenue]]</f>
        <v>0.5997894190996077</v>
      </c>
      <c r="L3025" s="56">
        <f t="shared" si="47"/>
        <v>4</v>
      </c>
      <c r="M3025" s="82" t="str">
        <f>"Q"&amp;" "&amp;VLOOKUP(pro[[#This Row],[Period]],Mapping!A:B,2,0)</f>
        <v>Q 2</v>
      </c>
      <c r="N3025"/>
    </row>
    <row r="3026" spans="1:14" ht="11.25" customHeight="1" x14ac:dyDescent="0.2">
      <c r="A3026" s="42" t="s">
        <v>23</v>
      </c>
      <c r="B3026" s="44" t="s">
        <v>14</v>
      </c>
      <c r="C3026" s="44" t="s">
        <v>57</v>
      </c>
      <c r="D3026" s="43">
        <v>375698.141</v>
      </c>
      <c r="E3026" s="43">
        <v>-98948.800999999992</v>
      </c>
      <c r="F3026" s="45">
        <v>-45950</v>
      </c>
      <c r="G3026" s="45">
        <v>-64830</v>
      </c>
      <c r="H3026" s="45">
        <v>-38850</v>
      </c>
      <c r="I3026" s="55">
        <f>pro[[#This Row],[Admin expenses 3]]+pro[[#This Row],[Admin expenses 2]]+pro[[#This Row],[Admin expenses 1]]+pro[[#This Row],[COGS]]</f>
        <v>-248578.80099999998</v>
      </c>
      <c r="J3026" s="55">
        <f>pro[[#This Row],[Revenue]]+pro[[#This Row],[AdminExp]]</f>
        <v>127119.34000000003</v>
      </c>
      <c r="K3026" s="83">
        <f>pro[[#This Row],[Profit]]/pro[[#This Row],[Revenue]]</f>
        <v>0.3383549880274761</v>
      </c>
      <c r="L3026" s="56">
        <f t="shared" si="47"/>
        <v>4</v>
      </c>
      <c r="M3026" s="82" t="str">
        <f>"Q"&amp;" "&amp;VLOOKUP(pro[[#This Row],[Period]],Mapping!A:B,2,0)</f>
        <v>Q 2</v>
      </c>
      <c r="N3026"/>
    </row>
    <row r="3027" spans="1:14" ht="11.25" customHeight="1" x14ac:dyDescent="0.2">
      <c r="A3027" s="42" t="s">
        <v>23</v>
      </c>
      <c r="B3027" s="44" t="s">
        <v>14</v>
      </c>
      <c r="C3027" s="44" t="s">
        <v>57</v>
      </c>
      <c r="D3027" s="43">
        <v>33689.074999999997</v>
      </c>
      <c r="E3027" s="43">
        <v>-27602.595999999998</v>
      </c>
      <c r="F3027" s="45">
        <v>-80320</v>
      </c>
      <c r="G3027" s="45">
        <v>-51400</v>
      </c>
      <c r="H3027" s="45">
        <v>-96030</v>
      </c>
      <c r="I3027" s="55">
        <f>pro[[#This Row],[Admin expenses 3]]+pro[[#This Row],[Admin expenses 2]]+pro[[#This Row],[Admin expenses 1]]+pro[[#This Row],[COGS]]</f>
        <v>-255352.59599999999</v>
      </c>
      <c r="J3027" s="55">
        <f>pro[[#This Row],[Revenue]]+pro[[#This Row],[AdminExp]]</f>
        <v>-221663.52100000001</v>
      </c>
      <c r="K3027" s="83">
        <f>pro[[#This Row],[Profit]]/pro[[#This Row],[Revenue]]</f>
        <v>-6.5796855805628391</v>
      </c>
      <c r="L3027" s="56">
        <f t="shared" si="47"/>
        <v>4</v>
      </c>
      <c r="M3027" s="82" t="str">
        <f>"Q"&amp;" "&amp;VLOOKUP(pro[[#This Row],[Period]],Mapping!A:B,2,0)</f>
        <v>Q 2</v>
      </c>
      <c r="N3027"/>
    </row>
    <row r="3028" spans="1:14" ht="11.25" customHeight="1" x14ac:dyDescent="0.2">
      <c r="A3028" s="42" t="s">
        <v>23</v>
      </c>
      <c r="B3028" s="44" t="s">
        <v>14</v>
      </c>
      <c r="C3028" s="44" t="s">
        <v>57</v>
      </c>
      <c r="D3028" s="43">
        <v>102149.48099999999</v>
      </c>
      <c r="E3028" s="43">
        <v>-22196.621999999999</v>
      </c>
      <c r="F3028" s="45">
        <v>-101840</v>
      </c>
      <c r="G3028" s="45">
        <v>-42850</v>
      </c>
      <c r="H3028" s="45">
        <v>-95730</v>
      </c>
      <c r="I3028" s="55">
        <f>pro[[#This Row],[Admin expenses 3]]+pro[[#This Row],[Admin expenses 2]]+pro[[#This Row],[Admin expenses 1]]+pro[[#This Row],[COGS]]</f>
        <v>-262616.62199999997</v>
      </c>
      <c r="J3028" s="55">
        <f>pro[[#This Row],[Revenue]]+pro[[#This Row],[AdminExp]]</f>
        <v>-160467.141</v>
      </c>
      <c r="K3028" s="83">
        <f>pro[[#This Row],[Profit]]/pro[[#This Row],[Revenue]]</f>
        <v>-1.57090510327703</v>
      </c>
      <c r="L3028" s="56">
        <f t="shared" si="47"/>
        <v>4</v>
      </c>
      <c r="M3028" s="82" t="str">
        <f>"Q"&amp;" "&amp;VLOOKUP(pro[[#This Row],[Period]],Mapping!A:B,2,0)</f>
        <v>Q 2</v>
      </c>
      <c r="N3028"/>
    </row>
    <row r="3029" spans="1:14" ht="11.25" customHeight="1" x14ac:dyDescent="0.2">
      <c r="A3029" s="42" t="s">
        <v>23</v>
      </c>
      <c r="B3029" s="44" t="s">
        <v>14</v>
      </c>
      <c r="C3029" s="44" t="s">
        <v>57</v>
      </c>
      <c r="D3029" s="43">
        <v>296744.02100000001</v>
      </c>
      <c r="E3029" s="43">
        <v>-47698.034999999996</v>
      </c>
      <c r="F3029" s="45">
        <v>-53190</v>
      </c>
      <c r="G3029" s="45">
        <v>-52160</v>
      </c>
      <c r="H3029" s="45">
        <v>-18830</v>
      </c>
      <c r="I3029" s="55">
        <f>pro[[#This Row],[Admin expenses 3]]+pro[[#This Row],[Admin expenses 2]]+pro[[#This Row],[Admin expenses 1]]+pro[[#This Row],[COGS]]</f>
        <v>-171878.035</v>
      </c>
      <c r="J3029" s="55">
        <f>pro[[#This Row],[Revenue]]+pro[[#This Row],[AdminExp]]</f>
        <v>124865.986</v>
      </c>
      <c r="K3029" s="83">
        <f>pro[[#This Row],[Profit]]/pro[[#This Row],[Revenue]]</f>
        <v>0.42078686397526438</v>
      </c>
      <c r="L3029" s="56">
        <f t="shared" si="47"/>
        <v>4</v>
      </c>
      <c r="M3029" s="82" t="str">
        <f>"Q"&amp;" "&amp;VLOOKUP(pro[[#This Row],[Period]],Mapping!A:B,2,0)</f>
        <v>Q 2</v>
      </c>
      <c r="N3029"/>
    </row>
    <row r="3030" spans="1:14" ht="11.25" customHeight="1" x14ac:dyDescent="0.2">
      <c r="A3030" s="42" t="s">
        <v>23</v>
      </c>
      <c r="B3030" s="44" t="s">
        <v>14</v>
      </c>
      <c r="C3030" s="44" t="s">
        <v>58</v>
      </c>
      <c r="D3030" s="43">
        <v>24219.755000000001</v>
      </c>
      <c r="E3030" s="43">
        <v>-12370.420999999998</v>
      </c>
      <c r="F3030" s="45">
        <v>-77560</v>
      </c>
      <c r="G3030" s="45">
        <v>-74160</v>
      </c>
      <c r="H3030" s="45">
        <v>-61570</v>
      </c>
      <c r="I3030" s="55">
        <f>pro[[#This Row],[Admin expenses 3]]+pro[[#This Row],[Admin expenses 2]]+pro[[#This Row],[Admin expenses 1]]+pro[[#This Row],[COGS]]</f>
        <v>-225660.421</v>
      </c>
      <c r="J3030" s="55">
        <f>pro[[#This Row],[Revenue]]+pro[[#This Row],[AdminExp]]</f>
        <v>-201440.666</v>
      </c>
      <c r="K3030" s="83">
        <f>pro[[#This Row],[Profit]]/pro[[#This Row],[Revenue]]</f>
        <v>-8.3172049428245654</v>
      </c>
      <c r="L3030" s="56">
        <f t="shared" si="47"/>
        <v>4</v>
      </c>
      <c r="M3030" s="82" t="str">
        <f>"Q"&amp;" "&amp;VLOOKUP(pro[[#This Row],[Period]],Mapping!A:B,2,0)</f>
        <v>Q 2</v>
      </c>
      <c r="N3030"/>
    </row>
    <row r="3031" spans="1:14" ht="11.25" customHeight="1" x14ac:dyDescent="0.2">
      <c r="A3031" s="42" t="s">
        <v>23</v>
      </c>
      <c r="B3031" s="44" t="s">
        <v>14</v>
      </c>
      <c r="C3031" s="44" t="s">
        <v>59</v>
      </c>
      <c r="D3031" s="43">
        <v>20.58</v>
      </c>
      <c r="E3031" s="43">
        <v>-120.29499999999999</v>
      </c>
      <c r="F3031" s="45">
        <v>-91940</v>
      </c>
      <c r="G3031" s="45">
        <v>-106840</v>
      </c>
      <c r="H3031" s="45">
        <v>-77180</v>
      </c>
      <c r="I3031" s="55">
        <f>pro[[#This Row],[Admin expenses 3]]+pro[[#This Row],[Admin expenses 2]]+pro[[#This Row],[Admin expenses 1]]+pro[[#This Row],[COGS]]</f>
        <v>-276080.29499999998</v>
      </c>
      <c r="J3031" s="55">
        <f>pro[[#This Row],[Revenue]]+pro[[#This Row],[AdminExp]]</f>
        <v>-276059.71499999997</v>
      </c>
      <c r="K3031" s="83">
        <f>pro[[#This Row],[Profit]]/pro[[#This Row],[Revenue]]</f>
        <v>-13413.980320699708</v>
      </c>
      <c r="L3031" s="56">
        <f t="shared" si="47"/>
        <v>4</v>
      </c>
      <c r="M3031" s="82" t="str">
        <f>"Q"&amp;" "&amp;VLOOKUP(pro[[#This Row],[Period]],Mapping!A:B,2,0)</f>
        <v>Q 2</v>
      </c>
      <c r="N3031"/>
    </row>
    <row r="3032" spans="1:14" ht="11.25" customHeight="1" x14ac:dyDescent="0.2">
      <c r="A3032" s="42" t="s">
        <v>23</v>
      </c>
      <c r="B3032" s="44" t="s">
        <v>14</v>
      </c>
      <c r="C3032" s="44" t="s">
        <v>57</v>
      </c>
      <c r="D3032" s="43">
        <v>-1589519.3579999998</v>
      </c>
      <c r="E3032" s="43">
        <v>345693.36199999996</v>
      </c>
      <c r="F3032" s="45">
        <v>-63290</v>
      </c>
      <c r="G3032" s="45">
        <v>-41640</v>
      </c>
      <c r="H3032" s="45">
        <v>-62810</v>
      </c>
      <c r="I3032" s="55">
        <f>pro[[#This Row],[Admin expenses 3]]+pro[[#This Row],[Admin expenses 2]]+pro[[#This Row],[Admin expenses 1]]+pro[[#This Row],[COGS]]</f>
        <v>177953.36199999996</v>
      </c>
      <c r="J3032" s="55">
        <f>pro[[#This Row],[Revenue]]+pro[[#This Row],[AdminExp]]</f>
        <v>-1411565.9959999998</v>
      </c>
      <c r="K3032" s="83">
        <f>pro[[#This Row],[Profit]]/pro[[#This Row],[Revenue]]</f>
        <v>0.88804580384355403</v>
      </c>
      <c r="L3032" s="56">
        <f t="shared" si="47"/>
        <v>4</v>
      </c>
      <c r="M3032" s="82" t="str">
        <f>"Q"&amp;" "&amp;VLOOKUP(pro[[#This Row],[Period]],Mapping!A:B,2,0)</f>
        <v>Q 2</v>
      </c>
      <c r="N3032"/>
    </row>
    <row r="3033" spans="1:14" ht="11.25" customHeight="1" x14ac:dyDescent="0.2">
      <c r="A3033" s="42" t="s">
        <v>23</v>
      </c>
      <c r="B3033" s="44" t="s">
        <v>14</v>
      </c>
      <c r="C3033" s="44" t="s">
        <v>57</v>
      </c>
      <c r="D3033" s="43">
        <v>-132463.261</v>
      </c>
      <c r="E3033" s="43">
        <v>50676.331999999995</v>
      </c>
      <c r="F3033" s="45">
        <v>-27750</v>
      </c>
      <c r="G3033" s="45">
        <v>-48270</v>
      </c>
      <c r="H3033" s="45">
        <v>-29250</v>
      </c>
      <c r="I3033" s="55">
        <f>pro[[#This Row],[Admin expenses 3]]+pro[[#This Row],[Admin expenses 2]]+pro[[#This Row],[Admin expenses 1]]+pro[[#This Row],[COGS]]</f>
        <v>-54593.668000000005</v>
      </c>
      <c r="J3033" s="55">
        <f>pro[[#This Row],[Revenue]]+pro[[#This Row],[AdminExp]]</f>
        <v>-187056.929</v>
      </c>
      <c r="K3033" s="83">
        <f>pro[[#This Row],[Profit]]/pro[[#This Row],[Revenue]]</f>
        <v>1.412141959875199</v>
      </c>
      <c r="L3033" s="56">
        <f t="shared" si="47"/>
        <v>4</v>
      </c>
      <c r="M3033" s="82" t="str">
        <f>"Q"&amp;" "&amp;VLOOKUP(pro[[#This Row],[Period]],Mapping!A:B,2,0)</f>
        <v>Q 2</v>
      </c>
      <c r="N3033"/>
    </row>
    <row r="3034" spans="1:14" ht="11.25" customHeight="1" x14ac:dyDescent="0.2">
      <c r="A3034" s="42" t="s">
        <v>23</v>
      </c>
      <c r="B3034" s="44" t="s">
        <v>14</v>
      </c>
      <c r="C3034" s="44" t="s">
        <v>57</v>
      </c>
      <c r="D3034" s="43">
        <v>76767.690999999992</v>
      </c>
      <c r="E3034" s="43">
        <v>-8387.0079999999998</v>
      </c>
      <c r="F3034" s="45">
        <v>-65740</v>
      </c>
      <c r="G3034" s="45">
        <v>-107290</v>
      </c>
      <c r="H3034" s="45">
        <v>-27360</v>
      </c>
      <c r="I3034" s="55">
        <f>pro[[#This Row],[Admin expenses 3]]+pro[[#This Row],[Admin expenses 2]]+pro[[#This Row],[Admin expenses 1]]+pro[[#This Row],[COGS]]</f>
        <v>-208777.008</v>
      </c>
      <c r="J3034" s="55">
        <f>pro[[#This Row],[Revenue]]+pro[[#This Row],[AdminExp]]</f>
        <v>-132009.31700000001</v>
      </c>
      <c r="K3034" s="83">
        <f>pro[[#This Row],[Profit]]/pro[[#This Row],[Revenue]]</f>
        <v>-1.7195947315909244</v>
      </c>
      <c r="L3034" s="56">
        <f t="shared" si="47"/>
        <v>4</v>
      </c>
      <c r="M3034" s="82" t="str">
        <f>"Q"&amp;" "&amp;VLOOKUP(pro[[#This Row],[Period]],Mapping!A:B,2,0)</f>
        <v>Q 2</v>
      </c>
      <c r="N3034"/>
    </row>
    <row r="3035" spans="1:14" ht="11.25" customHeight="1" x14ac:dyDescent="0.2">
      <c r="A3035" s="42" t="s">
        <v>23</v>
      </c>
      <c r="B3035" s="44" t="s">
        <v>14</v>
      </c>
      <c r="C3035" s="44" t="s">
        <v>58</v>
      </c>
      <c r="D3035" s="43">
        <v>31765.999999999996</v>
      </c>
      <c r="E3035" s="43">
        <v>-3834.6209999999996</v>
      </c>
      <c r="F3035" s="45">
        <v>-96370</v>
      </c>
      <c r="G3035" s="45">
        <v>-31090</v>
      </c>
      <c r="H3035" s="45">
        <v>-38420</v>
      </c>
      <c r="I3035" s="55">
        <f>pro[[#This Row],[Admin expenses 3]]+pro[[#This Row],[Admin expenses 2]]+pro[[#This Row],[Admin expenses 1]]+pro[[#This Row],[COGS]]</f>
        <v>-169714.62100000001</v>
      </c>
      <c r="J3035" s="55">
        <f>pro[[#This Row],[Revenue]]+pro[[#This Row],[AdminExp]]</f>
        <v>-137948.62100000001</v>
      </c>
      <c r="K3035" s="83">
        <f>pro[[#This Row],[Profit]]/pro[[#This Row],[Revenue]]</f>
        <v>-4.3426500346282202</v>
      </c>
      <c r="L3035" s="56">
        <f t="shared" si="47"/>
        <v>4</v>
      </c>
      <c r="M3035" s="82" t="str">
        <f>"Q"&amp;" "&amp;VLOOKUP(pro[[#This Row],[Period]],Mapping!A:B,2,0)</f>
        <v>Q 2</v>
      </c>
      <c r="N3035"/>
    </row>
    <row r="3036" spans="1:14" ht="11.25" customHeight="1" x14ac:dyDescent="0.2">
      <c r="A3036" s="42" t="s">
        <v>23</v>
      </c>
      <c r="B3036" s="44" t="s">
        <v>14</v>
      </c>
      <c r="C3036" s="44" t="s">
        <v>59</v>
      </c>
      <c r="D3036" s="43">
        <v>108309.103</v>
      </c>
      <c r="E3036" s="43">
        <v>-6880.433</v>
      </c>
      <c r="F3036" s="45">
        <v>-103200</v>
      </c>
      <c r="G3036" s="45">
        <v>-26260</v>
      </c>
      <c r="H3036" s="45">
        <v>-67620</v>
      </c>
      <c r="I3036" s="55">
        <f>pro[[#This Row],[Admin expenses 3]]+pro[[#This Row],[Admin expenses 2]]+pro[[#This Row],[Admin expenses 1]]+pro[[#This Row],[COGS]]</f>
        <v>-203960.43299999999</v>
      </c>
      <c r="J3036" s="55">
        <f>pro[[#This Row],[Revenue]]+pro[[#This Row],[AdminExp]]</f>
        <v>-95651.329999999987</v>
      </c>
      <c r="K3036" s="83">
        <f>pro[[#This Row],[Profit]]/pro[[#This Row],[Revenue]]</f>
        <v>-0.88313287942196317</v>
      </c>
      <c r="L3036" s="56">
        <f t="shared" si="47"/>
        <v>4</v>
      </c>
      <c r="M3036" s="82" t="str">
        <f>"Q"&amp;" "&amp;VLOOKUP(pro[[#This Row],[Period]],Mapping!A:B,2,0)</f>
        <v>Q 2</v>
      </c>
      <c r="N3036"/>
    </row>
    <row r="3037" spans="1:14" ht="11.25" customHeight="1" x14ac:dyDescent="0.2">
      <c r="A3037" s="42" t="s">
        <v>23</v>
      </c>
      <c r="B3037" s="44" t="s">
        <v>14</v>
      </c>
      <c r="C3037" s="44" t="s">
        <v>57</v>
      </c>
      <c r="D3037" s="43">
        <v>12182.897999999999</v>
      </c>
      <c r="E3037" s="43">
        <v>-2589.9719999999998</v>
      </c>
      <c r="F3037" s="45">
        <v>-104250</v>
      </c>
      <c r="G3037" s="45">
        <v>-36750</v>
      </c>
      <c r="H3037" s="45">
        <v>-43570</v>
      </c>
      <c r="I3037" s="55">
        <f>pro[[#This Row],[Admin expenses 3]]+pro[[#This Row],[Admin expenses 2]]+pro[[#This Row],[Admin expenses 1]]+pro[[#This Row],[COGS]]</f>
        <v>-187159.97200000001</v>
      </c>
      <c r="J3037" s="55">
        <f>pro[[#This Row],[Revenue]]+pro[[#This Row],[AdminExp]]</f>
        <v>-174977.07400000002</v>
      </c>
      <c r="K3037" s="83">
        <f>pro[[#This Row],[Profit]]/pro[[#This Row],[Revenue]]</f>
        <v>-14.362516537526623</v>
      </c>
      <c r="L3037" s="56">
        <f t="shared" si="47"/>
        <v>4</v>
      </c>
      <c r="M3037" s="82" t="str">
        <f>"Q"&amp;" "&amp;VLOOKUP(pro[[#This Row],[Period]],Mapping!A:B,2,0)</f>
        <v>Q 2</v>
      </c>
      <c r="N3037"/>
    </row>
    <row r="3038" spans="1:14" ht="11.25" customHeight="1" x14ac:dyDescent="0.2">
      <c r="A3038" s="42" t="s">
        <v>23</v>
      </c>
      <c r="B3038" s="44" t="s">
        <v>14</v>
      </c>
      <c r="C3038" s="44" t="s">
        <v>57</v>
      </c>
      <c r="D3038" s="43">
        <v>16631.041000000001</v>
      </c>
      <c r="E3038" s="43">
        <v>-3471.895</v>
      </c>
      <c r="F3038" s="45">
        <v>-24940</v>
      </c>
      <c r="G3038" s="45">
        <v>-66480</v>
      </c>
      <c r="H3038" s="45">
        <v>-22050</v>
      </c>
      <c r="I3038" s="55">
        <f>pro[[#This Row],[Admin expenses 3]]+pro[[#This Row],[Admin expenses 2]]+pro[[#This Row],[Admin expenses 1]]+pro[[#This Row],[COGS]]</f>
        <v>-116941.895</v>
      </c>
      <c r="J3038" s="55">
        <f>pro[[#This Row],[Revenue]]+pro[[#This Row],[AdminExp]]</f>
        <v>-100310.85400000001</v>
      </c>
      <c r="K3038" s="83">
        <f>pro[[#This Row],[Profit]]/pro[[#This Row],[Revenue]]</f>
        <v>-6.0315439063616045</v>
      </c>
      <c r="L3038" s="56">
        <f t="shared" si="47"/>
        <v>4</v>
      </c>
      <c r="M3038" s="82" t="str">
        <f>"Q"&amp;" "&amp;VLOOKUP(pro[[#This Row],[Period]],Mapping!A:B,2,0)</f>
        <v>Q 2</v>
      </c>
      <c r="N3038"/>
    </row>
    <row r="3039" spans="1:14" ht="11.25" customHeight="1" x14ac:dyDescent="0.2">
      <c r="A3039" s="42" t="s">
        <v>23</v>
      </c>
      <c r="B3039" s="44" t="s">
        <v>14</v>
      </c>
      <c r="C3039" s="44" t="s">
        <v>58</v>
      </c>
      <c r="D3039" s="43">
        <v>351453.90700000001</v>
      </c>
      <c r="E3039" s="43">
        <v>-57738.393999999993</v>
      </c>
      <c r="F3039" s="45">
        <v>-108160</v>
      </c>
      <c r="G3039" s="45">
        <v>-85600</v>
      </c>
      <c r="H3039" s="45">
        <v>-26970</v>
      </c>
      <c r="I3039" s="55">
        <f>pro[[#This Row],[Admin expenses 3]]+pro[[#This Row],[Admin expenses 2]]+pro[[#This Row],[Admin expenses 1]]+pro[[#This Row],[COGS]]</f>
        <v>-278468.39399999997</v>
      </c>
      <c r="J3039" s="55">
        <f>pro[[#This Row],[Revenue]]+pro[[#This Row],[AdminExp]]</f>
        <v>72985.513000000035</v>
      </c>
      <c r="K3039" s="83">
        <f>pro[[#This Row],[Profit]]/pro[[#This Row],[Revenue]]</f>
        <v>0.20766738268184917</v>
      </c>
      <c r="L3039" s="56">
        <f t="shared" si="47"/>
        <v>4</v>
      </c>
      <c r="M3039" s="82" t="str">
        <f>"Q"&amp;" "&amp;VLOOKUP(pro[[#This Row],[Period]],Mapping!A:B,2,0)</f>
        <v>Q 2</v>
      </c>
      <c r="N3039"/>
    </row>
    <row r="3040" spans="1:14" ht="11.25" customHeight="1" x14ac:dyDescent="0.2">
      <c r="A3040" s="42" t="s">
        <v>23</v>
      </c>
      <c r="B3040" s="44" t="s">
        <v>14</v>
      </c>
      <c r="C3040" s="44" t="s">
        <v>59</v>
      </c>
      <c r="D3040" s="43">
        <v>114784.719</v>
      </c>
      <c r="E3040" s="43">
        <v>-42729.217999999993</v>
      </c>
      <c r="F3040" s="45">
        <v>-13360</v>
      </c>
      <c r="G3040" s="45">
        <v>-24700</v>
      </c>
      <c r="H3040" s="45">
        <v>-99710</v>
      </c>
      <c r="I3040" s="55">
        <f>pro[[#This Row],[Admin expenses 3]]+pro[[#This Row],[Admin expenses 2]]+pro[[#This Row],[Admin expenses 1]]+pro[[#This Row],[COGS]]</f>
        <v>-180499.21799999999</v>
      </c>
      <c r="J3040" s="55">
        <f>pro[[#This Row],[Revenue]]+pro[[#This Row],[AdminExp]]</f>
        <v>-65714.498999999996</v>
      </c>
      <c r="K3040" s="83">
        <f>pro[[#This Row],[Profit]]/pro[[#This Row],[Revenue]]</f>
        <v>-0.57250215509958258</v>
      </c>
      <c r="L3040" s="56">
        <f t="shared" si="47"/>
        <v>4</v>
      </c>
      <c r="M3040" s="82" t="str">
        <f>"Q"&amp;" "&amp;VLOOKUP(pro[[#This Row],[Period]],Mapping!A:B,2,0)</f>
        <v>Q 2</v>
      </c>
      <c r="N3040"/>
    </row>
    <row r="3041" spans="1:14" ht="11.25" customHeight="1" x14ac:dyDescent="0.2">
      <c r="A3041" s="42" t="s">
        <v>23</v>
      </c>
      <c r="B3041" s="44" t="s">
        <v>14</v>
      </c>
      <c r="C3041" s="44" t="s">
        <v>57</v>
      </c>
      <c r="D3041" s="43">
        <v>182136.47199999998</v>
      </c>
      <c r="E3041" s="43">
        <v>-69708.953999999998</v>
      </c>
      <c r="F3041" s="45">
        <v>-48630</v>
      </c>
      <c r="G3041" s="45">
        <v>-104800</v>
      </c>
      <c r="H3041" s="45">
        <v>-100690</v>
      </c>
      <c r="I3041" s="55">
        <f>pro[[#This Row],[Admin expenses 3]]+pro[[#This Row],[Admin expenses 2]]+pro[[#This Row],[Admin expenses 1]]+pro[[#This Row],[COGS]]</f>
        <v>-323828.95400000003</v>
      </c>
      <c r="J3041" s="55">
        <f>pro[[#This Row],[Revenue]]+pro[[#This Row],[AdminExp]]</f>
        <v>-141692.48200000005</v>
      </c>
      <c r="K3041" s="83">
        <f>pro[[#This Row],[Profit]]/pro[[#This Row],[Revenue]]</f>
        <v>-0.7779467804778829</v>
      </c>
      <c r="L3041" s="56">
        <f t="shared" si="47"/>
        <v>4</v>
      </c>
      <c r="M3041" s="82" t="str">
        <f>"Q"&amp;" "&amp;VLOOKUP(pro[[#This Row],[Period]],Mapping!A:B,2,0)</f>
        <v>Q 2</v>
      </c>
      <c r="N3041"/>
    </row>
    <row r="3042" spans="1:14" ht="11.25" customHeight="1" x14ac:dyDescent="0.2">
      <c r="A3042" s="42" t="s">
        <v>23</v>
      </c>
      <c r="B3042" s="44" t="s">
        <v>14</v>
      </c>
      <c r="C3042" s="44" t="s">
        <v>57</v>
      </c>
      <c r="D3042" s="43">
        <v>2349066.5869999998</v>
      </c>
      <c r="E3042" s="43">
        <v>-102133.92</v>
      </c>
      <c r="F3042" s="45">
        <v>-107040</v>
      </c>
      <c r="G3042" s="45">
        <v>-28290</v>
      </c>
      <c r="H3042" s="45">
        <v>-27600</v>
      </c>
      <c r="I3042" s="55">
        <f>pro[[#This Row],[Admin expenses 3]]+pro[[#This Row],[Admin expenses 2]]+pro[[#This Row],[Admin expenses 1]]+pro[[#This Row],[COGS]]</f>
        <v>-265063.92</v>
      </c>
      <c r="J3042" s="55">
        <f>pro[[#This Row],[Revenue]]+pro[[#This Row],[AdminExp]]</f>
        <v>2084002.6669999999</v>
      </c>
      <c r="K3042" s="83">
        <f>pro[[#This Row],[Profit]]/pro[[#This Row],[Revenue]]</f>
        <v>0.88716202364509644</v>
      </c>
      <c r="L3042" s="56">
        <f t="shared" si="47"/>
        <v>4</v>
      </c>
      <c r="M3042" s="82" t="str">
        <f>"Q"&amp;" "&amp;VLOOKUP(pro[[#This Row],[Period]],Mapping!A:B,2,0)</f>
        <v>Q 2</v>
      </c>
      <c r="N3042"/>
    </row>
    <row r="3043" spans="1:14" ht="11.25" customHeight="1" x14ac:dyDescent="0.2">
      <c r="A3043" s="42" t="s">
        <v>23</v>
      </c>
      <c r="B3043" s="44" t="s">
        <v>14</v>
      </c>
      <c r="C3043" s="44" t="s">
        <v>57</v>
      </c>
      <c r="D3043" s="43">
        <v>394759.967</v>
      </c>
      <c r="E3043" s="43">
        <v>-37294.781999999999</v>
      </c>
      <c r="F3043" s="45">
        <v>-21890</v>
      </c>
      <c r="G3043" s="45">
        <v>-87180</v>
      </c>
      <c r="H3043" s="45">
        <v>-74750</v>
      </c>
      <c r="I3043" s="55">
        <f>pro[[#This Row],[Admin expenses 3]]+pro[[#This Row],[Admin expenses 2]]+pro[[#This Row],[Admin expenses 1]]+pro[[#This Row],[COGS]]</f>
        <v>-221114.78200000001</v>
      </c>
      <c r="J3043" s="55">
        <f>pro[[#This Row],[Revenue]]+pro[[#This Row],[AdminExp]]</f>
        <v>173645.185</v>
      </c>
      <c r="K3043" s="83">
        <f>pro[[#This Row],[Profit]]/pro[[#This Row],[Revenue]]</f>
        <v>0.43987536608543693</v>
      </c>
      <c r="L3043" s="56">
        <f t="shared" si="47"/>
        <v>4</v>
      </c>
      <c r="M3043" s="82" t="str">
        <f>"Q"&amp;" "&amp;VLOOKUP(pro[[#This Row],[Period]],Mapping!A:B,2,0)</f>
        <v>Q 2</v>
      </c>
      <c r="N3043"/>
    </row>
    <row r="3044" spans="1:14" ht="11.25" customHeight="1" x14ac:dyDescent="0.2">
      <c r="A3044" s="42" t="s">
        <v>23</v>
      </c>
      <c r="B3044" s="44" t="s">
        <v>14</v>
      </c>
      <c r="C3044" s="44" t="s">
        <v>58</v>
      </c>
      <c r="D3044" s="43">
        <v>101726.212</v>
      </c>
      <c r="E3044" s="43">
        <v>-15767.688999999998</v>
      </c>
      <c r="F3044" s="45">
        <v>-31630</v>
      </c>
      <c r="G3044" s="45">
        <v>-83890</v>
      </c>
      <c r="H3044" s="45">
        <v>-81170</v>
      </c>
      <c r="I3044" s="55">
        <f>pro[[#This Row],[Admin expenses 3]]+pro[[#This Row],[Admin expenses 2]]+pro[[#This Row],[Admin expenses 1]]+pro[[#This Row],[COGS]]</f>
        <v>-212457.68900000001</v>
      </c>
      <c r="J3044" s="55">
        <f>pro[[#This Row],[Revenue]]+pro[[#This Row],[AdminExp]]</f>
        <v>-110731.47700000001</v>
      </c>
      <c r="K3044" s="83">
        <f>pro[[#This Row],[Profit]]/pro[[#This Row],[Revenue]]</f>
        <v>-1.0885245289581806</v>
      </c>
      <c r="L3044" s="56">
        <f t="shared" si="47"/>
        <v>4</v>
      </c>
      <c r="M3044" s="82" t="str">
        <f>"Q"&amp;" "&amp;VLOOKUP(pro[[#This Row],[Period]],Mapping!A:B,2,0)</f>
        <v>Q 2</v>
      </c>
      <c r="N3044"/>
    </row>
    <row r="3045" spans="1:14" ht="11.25" customHeight="1" x14ac:dyDescent="0.2">
      <c r="A3045" s="42" t="s">
        <v>23</v>
      </c>
      <c r="B3045" s="44" t="s">
        <v>14</v>
      </c>
      <c r="C3045" s="44" t="s">
        <v>59</v>
      </c>
      <c r="D3045" s="43">
        <v>107420.299</v>
      </c>
      <c r="E3045" s="43">
        <v>-14077.020999999999</v>
      </c>
      <c r="F3045" s="45">
        <v>-94040</v>
      </c>
      <c r="G3045" s="45">
        <v>-76180</v>
      </c>
      <c r="H3045" s="45">
        <v>-45970</v>
      </c>
      <c r="I3045" s="55">
        <f>pro[[#This Row],[Admin expenses 3]]+pro[[#This Row],[Admin expenses 2]]+pro[[#This Row],[Admin expenses 1]]+pro[[#This Row],[COGS]]</f>
        <v>-230267.02100000001</v>
      </c>
      <c r="J3045" s="55">
        <f>pro[[#This Row],[Revenue]]+pro[[#This Row],[AdminExp]]</f>
        <v>-122846.72200000001</v>
      </c>
      <c r="K3045" s="83">
        <f>pro[[#This Row],[Profit]]/pro[[#This Row],[Revenue]]</f>
        <v>-1.1436080810015248</v>
      </c>
      <c r="L3045" s="56">
        <f t="shared" si="47"/>
        <v>4</v>
      </c>
      <c r="M3045" s="82" t="str">
        <f>"Q"&amp;" "&amp;VLOOKUP(pro[[#This Row],[Period]],Mapping!A:B,2,0)</f>
        <v>Q 2</v>
      </c>
      <c r="N3045"/>
    </row>
    <row r="3046" spans="1:14" ht="11.25" customHeight="1" x14ac:dyDescent="0.2">
      <c r="A3046" s="42" t="s">
        <v>23</v>
      </c>
      <c r="B3046" s="44" t="s">
        <v>14</v>
      </c>
      <c r="C3046" s="44" t="s">
        <v>60</v>
      </c>
      <c r="D3046" s="43">
        <v>154307.39799999999</v>
      </c>
      <c r="E3046" s="43">
        <v>-13507.130000000001</v>
      </c>
      <c r="F3046" s="45">
        <v>-13930</v>
      </c>
      <c r="G3046" s="45">
        <v>-55930</v>
      </c>
      <c r="H3046" s="45">
        <v>-104100</v>
      </c>
      <c r="I3046" s="55">
        <f>pro[[#This Row],[Admin expenses 3]]+pro[[#This Row],[Admin expenses 2]]+pro[[#This Row],[Admin expenses 1]]+pro[[#This Row],[COGS]]</f>
        <v>-187467.13</v>
      </c>
      <c r="J3046" s="55">
        <f>pro[[#This Row],[Revenue]]+pro[[#This Row],[AdminExp]]</f>
        <v>-33159.732000000018</v>
      </c>
      <c r="K3046" s="83">
        <f>pro[[#This Row],[Profit]]/pro[[#This Row],[Revenue]]</f>
        <v>-0.2148939871308051</v>
      </c>
      <c r="L3046" s="56">
        <f t="shared" si="47"/>
        <v>4</v>
      </c>
      <c r="M3046" s="82" t="str">
        <f>"Q"&amp;" "&amp;VLOOKUP(pro[[#This Row],[Period]],Mapping!A:B,2,0)</f>
        <v>Q 2</v>
      </c>
      <c r="N3046"/>
    </row>
    <row r="3047" spans="1:14" ht="11.25" customHeight="1" x14ac:dyDescent="0.2">
      <c r="A3047" s="42" t="s">
        <v>23</v>
      </c>
      <c r="B3047" s="44" t="s">
        <v>14</v>
      </c>
      <c r="C3047" s="44" t="s">
        <v>57</v>
      </c>
      <c r="D3047" s="43">
        <v>532278.41099999996</v>
      </c>
      <c r="E3047" s="43">
        <v>-21374.92</v>
      </c>
      <c r="F3047" s="45">
        <v>-76430</v>
      </c>
      <c r="G3047" s="45">
        <v>-95900</v>
      </c>
      <c r="H3047" s="45">
        <v>-13830</v>
      </c>
      <c r="I3047" s="55">
        <f>pro[[#This Row],[Admin expenses 3]]+pro[[#This Row],[Admin expenses 2]]+pro[[#This Row],[Admin expenses 1]]+pro[[#This Row],[COGS]]</f>
        <v>-207534.91999999998</v>
      </c>
      <c r="J3047" s="55">
        <f>pro[[#This Row],[Revenue]]+pro[[#This Row],[AdminExp]]</f>
        <v>324743.49099999998</v>
      </c>
      <c r="K3047" s="83">
        <f>pro[[#This Row],[Profit]]/pro[[#This Row],[Revenue]]</f>
        <v>0.6101008124486943</v>
      </c>
      <c r="L3047" s="56">
        <f t="shared" si="47"/>
        <v>4</v>
      </c>
      <c r="M3047" s="82" t="str">
        <f>"Q"&amp;" "&amp;VLOOKUP(pro[[#This Row],[Period]],Mapping!A:B,2,0)</f>
        <v>Q 2</v>
      </c>
      <c r="N3047"/>
    </row>
    <row r="3048" spans="1:14" ht="11.25" customHeight="1" x14ac:dyDescent="0.2">
      <c r="A3048" s="42" t="s">
        <v>23</v>
      </c>
      <c r="B3048" s="44" t="s">
        <v>14</v>
      </c>
      <c r="C3048" s="44" t="s">
        <v>58</v>
      </c>
      <c r="D3048" s="43">
        <v>37695.545999999995</v>
      </c>
      <c r="E3048" s="43">
        <v>-10048.975999999999</v>
      </c>
      <c r="F3048" s="45">
        <v>-36280</v>
      </c>
      <c r="G3048" s="45">
        <v>-45660</v>
      </c>
      <c r="H3048" s="45">
        <v>-81100</v>
      </c>
      <c r="I3048" s="55">
        <f>pro[[#This Row],[Admin expenses 3]]+pro[[#This Row],[Admin expenses 2]]+pro[[#This Row],[Admin expenses 1]]+pro[[#This Row],[COGS]]</f>
        <v>-173088.976</v>
      </c>
      <c r="J3048" s="55">
        <f>pro[[#This Row],[Revenue]]+pro[[#This Row],[AdminExp]]</f>
        <v>-135393.43</v>
      </c>
      <c r="K3048" s="83">
        <f>pro[[#This Row],[Profit]]/pro[[#This Row],[Revenue]]</f>
        <v>-3.5917620081693475</v>
      </c>
      <c r="L3048" s="56">
        <f t="shared" si="47"/>
        <v>4</v>
      </c>
      <c r="M3048" s="82" t="str">
        <f>"Q"&amp;" "&amp;VLOOKUP(pro[[#This Row],[Period]],Mapping!A:B,2,0)</f>
        <v>Q 2</v>
      </c>
      <c r="N3048"/>
    </row>
    <row r="3049" spans="1:14" ht="11.25" customHeight="1" x14ac:dyDescent="0.2">
      <c r="A3049" s="42" t="s">
        <v>23</v>
      </c>
      <c r="B3049" s="44" t="s">
        <v>14</v>
      </c>
      <c r="C3049" s="44" t="s">
        <v>59</v>
      </c>
      <c r="D3049" s="43">
        <v>407576.79899999994</v>
      </c>
      <c r="E3049" s="43">
        <v>-21894.886999999999</v>
      </c>
      <c r="F3049" s="45">
        <v>-107540</v>
      </c>
      <c r="G3049" s="45">
        <v>-12810</v>
      </c>
      <c r="H3049" s="45">
        <v>-97820</v>
      </c>
      <c r="I3049" s="55">
        <f>pro[[#This Row],[Admin expenses 3]]+pro[[#This Row],[Admin expenses 2]]+pro[[#This Row],[Admin expenses 1]]+pro[[#This Row],[COGS]]</f>
        <v>-240064.88699999999</v>
      </c>
      <c r="J3049" s="55">
        <f>pro[[#This Row],[Revenue]]+pro[[#This Row],[AdminExp]]</f>
        <v>167511.91199999995</v>
      </c>
      <c r="K3049" s="83">
        <f>pro[[#This Row],[Profit]]/pro[[#This Row],[Revenue]]</f>
        <v>0.41099471905906981</v>
      </c>
      <c r="L3049" s="56">
        <f t="shared" si="47"/>
        <v>4</v>
      </c>
      <c r="M3049" s="82" t="str">
        <f>"Q"&amp;" "&amp;VLOOKUP(pro[[#This Row],[Period]],Mapping!A:B,2,0)</f>
        <v>Q 2</v>
      </c>
      <c r="N3049"/>
    </row>
    <row r="3050" spans="1:14" ht="11.25" customHeight="1" x14ac:dyDescent="0.2">
      <c r="A3050" s="42" t="s">
        <v>23</v>
      </c>
      <c r="B3050" s="44" t="s">
        <v>14</v>
      </c>
      <c r="C3050" s="44" t="s">
        <v>60</v>
      </c>
      <c r="D3050" s="43">
        <v>241434.91399999999</v>
      </c>
      <c r="E3050" s="43">
        <v>-15543.884999999998</v>
      </c>
      <c r="F3050" s="45">
        <v>-26300</v>
      </c>
      <c r="G3050" s="45">
        <v>-65370</v>
      </c>
      <c r="H3050" s="45">
        <v>-60690</v>
      </c>
      <c r="I3050" s="55">
        <f>pro[[#This Row],[Admin expenses 3]]+pro[[#This Row],[Admin expenses 2]]+pro[[#This Row],[Admin expenses 1]]+pro[[#This Row],[COGS]]</f>
        <v>-167903.88500000001</v>
      </c>
      <c r="J3050" s="55">
        <f>pro[[#This Row],[Revenue]]+pro[[#This Row],[AdminExp]]</f>
        <v>73531.02899999998</v>
      </c>
      <c r="K3050" s="83">
        <f>pro[[#This Row],[Profit]]/pro[[#This Row],[Revenue]]</f>
        <v>0.30455839125239353</v>
      </c>
      <c r="L3050" s="56">
        <f t="shared" si="47"/>
        <v>4</v>
      </c>
      <c r="M3050" s="82" t="str">
        <f>"Q"&amp;" "&amp;VLOOKUP(pro[[#This Row],[Period]],Mapping!A:B,2,0)</f>
        <v>Q 2</v>
      </c>
      <c r="N3050"/>
    </row>
    <row r="3051" spans="1:14" ht="11.25" customHeight="1" x14ac:dyDescent="0.2">
      <c r="A3051" s="42" t="s">
        <v>23</v>
      </c>
      <c r="B3051" s="44" t="s">
        <v>14</v>
      </c>
      <c r="C3051" s="44" t="s">
        <v>57</v>
      </c>
      <c r="D3051" s="43">
        <v>414092.266</v>
      </c>
      <c r="E3051" s="43">
        <v>-51983.322999999997</v>
      </c>
      <c r="F3051" s="45">
        <v>-53900</v>
      </c>
      <c r="G3051" s="45">
        <v>-77570</v>
      </c>
      <c r="H3051" s="45">
        <v>-52720</v>
      </c>
      <c r="I3051" s="55">
        <f>pro[[#This Row],[Admin expenses 3]]+pro[[#This Row],[Admin expenses 2]]+pro[[#This Row],[Admin expenses 1]]+pro[[#This Row],[COGS]]</f>
        <v>-236173.323</v>
      </c>
      <c r="J3051" s="55">
        <f>pro[[#This Row],[Revenue]]+pro[[#This Row],[AdminExp]]</f>
        <v>177918.943</v>
      </c>
      <c r="K3051" s="83">
        <f>pro[[#This Row],[Profit]]/pro[[#This Row],[Revenue]]</f>
        <v>0.42966014487215753</v>
      </c>
      <c r="L3051" s="56">
        <f t="shared" si="47"/>
        <v>4</v>
      </c>
      <c r="M3051" s="82" t="str">
        <f>"Q"&amp;" "&amp;VLOOKUP(pro[[#This Row],[Period]],Mapping!A:B,2,0)</f>
        <v>Q 2</v>
      </c>
      <c r="N3051"/>
    </row>
    <row r="3052" spans="1:14" ht="11.25" customHeight="1" x14ac:dyDescent="0.2">
      <c r="A3052" s="42" t="s">
        <v>23</v>
      </c>
      <c r="B3052" s="44" t="s">
        <v>14</v>
      </c>
      <c r="C3052" s="44" t="s">
        <v>58</v>
      </c>
      <c r="D3052" s="43">
        <v>917835.94699999993</v>
      </c>
      <c r="E3052" s="43">
        <v>-88685.190999999992</v>
      </c>
      <c r="F3052" s="45">
        <v>-47970</v>
      </c>
      <c r="G3052" s="45">
        <v>-34690</v>
      </c>
      <c r="H3052" s="45">
        <v>-77880</v>
      </c>
      <c r="I3052" s="55">
        <f>pro[[#This Row],[Admin expenses 3]]+pro[[#This Row],[Admin expenses 2]]+pro[[#This Row],[Admin expenses 1]]+pro[[#This Row],[COGS]]</f>
        <v>-249225.19099999999</v>
      </c>
      <c r="J3052" s="55">
        <f>pro[[#This Row],[Revenue]]+pro[[#This Row],[AdminExp]]</f>
        <v>668610.75599999994</v>
      </c>
      <c r="K3052" s="83">
        <f>pro[[#This Row],[Profit]]/pro[[#This Row],[Revenue]]</f>
        <v>0.72846433851865688</v>
      </c>
      <c r="L3052" s="56">
        <f t="shared" si="47"/>
        <v>4</v>
      </c>
      <c r="M3052" s="82" t="str">
        <f>"Q"&amp;" "&amp;VLOOKUP(pro[[#This Row],[Period]],Mapping!A:B,2,0)</f>
        <v>Q 2</v>
      </c>
      <c r="N3052"/>
    </row>
    <row r="3053" spans="1:14" ht="11.25" customHeight="1" x14ac:dyDescent="0.2">
      <c r="A3053" s="42" t="s">
        <v>23</v>
      </c>
      <c r="B3053" s="44" t="s">
        <v>14</v>
      </c>
      <c r="C3053" s="44" t="s">
        <v>59</v>
      </c>
      <c r="D3053" s="43">
        <v>750263.61199999985</v>
      </c>
      <c r="E3053" s="43">
        <v>-84799.350999999995</v>
      </c>
      <c r="F3053" s="45">
        <v>-105860</v>
      </c>
      <c r="G3053" s="45">
        <v>-87080</v>
      </c>
      <c r="H3053" s="45">
        <v>-107000</v>
      </c>
      <c r="I3053" s="55">
        <f>pro[[#This Row],[Admin expenses 3]]+pro[[#This Row],[Admin expenses 2]]+pro[[#This Row],[Admin expenses 1]]+pro[[#This Row],[COGS]]</f>
        <v>-384739.35100000002</v>
      </c>
      <c r="J3053" s="55">
        <f>pro[[#This Row],[Revenue]]+pro[[#This Row],[AdminExp]]</f>
        <v>365524.26099999982</v>
      </c>
      <c r="K3053" s="83">
        <f>pro[[#This Row],[Profit]]/pro[[#This Row],[Revenue]]</f>
        <v>0.48719444093204922</v>
      </c>
      <c r="L3053" s="56">
        <f t="shared" si="47"/>
        <v>4</v>
      </c>
      <c r="M3053" s="82" t="str">
        <f>"Q"&amp;" "&amp;VLOOKUP(pro[[#This Row],[Period]],Mapping!A:B,2,0)</f>
        <v>Q 2</v>
      </c>
      <c r="N3053"/>
    </row>
    <row r="3054" spans="1:14" ht="11.25" customHeight="1" x14ac:dyDescent="0.2">
      <c r="A3054" s="42" t="s">
        <v>23</v>
      </c>
      <c r="B3054" s="44" t="s">
        <v>14</v>
      </c>
      <c r="C3054" s="44" t="s">
        <v>60</v>
      </c>
      <c r="D3054" s="43">
        <v>32767.664999999997</v>
      </c>
      <c r="E3054" s="43">
        <v>-6472.9070000000002</v>
      </c>
      <c r="F3054" s="45">
        <v>-92830</v>
      </c>
      <c r="G3054" s="45">
        <v>-71190</v>
      </c>
      <c r="H3054" s="45">
        <v>-45110</v>
      </c>
      <c r="I3054" s="55">
        <f>pro[[#This Row],[Admin expenses 3]]+pro[[#This Row],[Admin expenses 2]]+pro[[#This Row],[Admin expenses 1]]+pro[[#This Row],[COGS]]</f>
        <v>-215602.90700000001</v>
      </c>
      <c r="J3054" s="55">
        <f>pro[[#This Row],[Revenue]]+pro[[#This Row],[AdminExp]]</f>
        <v>-182835.242</v>
      </c>
      <c r="K3054" s="83">
        <f>pro[[#This Row],[Profit]]/pro[[#This Row],[Revenue]]</f>
        <v>-5.5797458256485477</v>
      </c>
      <c r="L3054" s="56">
        <f t="shared" si="47"/>
        <v>4</v>
      </c>
      <c r="M3054" s="82" t="str">
        <f>"Q"&amp;" "&amp;VLOOKUP(pro[[#This Row],[Period]],Mapping!A:B,2,0)</f>
        <v>Q 2</v>
      </c>
      <c r="N3054"/>
    </row>
    <row r="3055" spans="1:14" ht="11.25" customHeight="1" x14ac:dyDescent="0.2">
      <c r="A3055" s="42" t="s">
        <v>23</v>
      </c>
      <c r="B3055" s="44" t="s">
        <v>14</v>
      </c>
      <c r="C3055" s="44" t="s">
        <v>57</v>
      </c>
      <c r="D3055" s="43">
        <v>15644.643</v>
      </c>
      <c r="E3055" s="43">
        <v>-13902.364</v>
      </c>
      <c r="F3055" s="45">
        <v>-13370</v>
      </c>
      <c r="G3055" s="45">
        <v>-50030</v>
      </c>
      <c r="H3055" s="45">
        <v>-98630</v>
      </c>
      <c r="I3055" s="55">
        <f>pro[[#This Row],[Admin expenses 3]]+pro[[#This Row],[Admin expenses 2]]+pro[[#This Row],[Admin expenses 1]]+pro[[#This Row],[COGS]]</f>
        <v>-175932.364</v>
      </c>
      <c r="J3055" s="55">
        <f>pro[[#This Row],[Revenue]]+pro[[#This Row],[AdminExp]]</f>
        <v>-160287.72099999999</v>
      </c>
      <c r="K3055" s="83">
        <f>pro[[#This Row],[Profit]]/pro[[#This Row],[Revenue]]</f>
        <v>-10.245533950503056</v>
      </c>
      <c r="L3055" s="56">
        <f t="shared" si="47"/>
        <v>4</v>
      </c>
      <c r="M3055" s="82" t="str">
        <f>"Q"&amp;" "&amp;VLOOKUP(pro[[#This Row],[Period]],Mapping!A:B,2,0)</f>
        <v>Q 2</v>
      </c>
      <c r="N3055"/>
    </row>
    <row r="3056" spans="1:14" ht="11.25" customHeight="1" x14ac:dyDescent="0.2">
      <c r="A3056" s="42" t="s">
        <v>23</v>
      </c>
      <c r="B3056" s="44" t="s">
        <v>14</v>
      </c>
      <c r="C3056" s="44" t="s">
        <v>58</v>
      </c>
      <c r="D3056" s="43">
        <v>17852.610999999997</v>
      </c>
      <c r="E3056" s="43">
        <v>-19606.621999999999</v>
      </c>
      <c r="F3056" s="45">
        <v>-58560</v>
      </c>
      <c r="G3056" s="45">
        <v>-69790</v>
      </c>
      <c r="H3056" s="45">
        <v>-80070</v>
      </c>
      <c r="I3056" s="55">
        <f>pro[[#This Row],[Admin expenses 3]]+pro[[#This Row],[Admin expenses 2]]+pro[[#This Row],[Admin expenses 1]]+pro[[#This Row],[COGS]]</f>
        <v>-228026.622</v>
      </c>
      <c r="J3056" s="55">
        <f>pro[[#This Row],[Revenue]]+pro[[#This Row],[AdminExp]]</f>
        <v>-210174.011</v>
      </c>
      <c r="K3056" s="83">
        <f>pro[[#This Row],[Profit]]/pro[[#This Row],[Revenue]]</f>
        <v>-11.772732347105979</v>
      </c>
      <c r="L3056" s="56">
        <f t="shared" si="47"/>
        <v>4</v>
      </c>
      <c r="M3056" s="82" t="str">
        <f>"Q"&amp;" "&amp;VLOOKUP(pro[[#This Row],[Period]],Mapping!A:B,2,0)</f>
        <v>Q 2</v>
      </c>
      <c r="N3056"/>
    </row>
    <row r="3057" spans="1:14" ht="11.25" customHeight="1" x14ac:dyDescent="0.2">
      <c r="A3057" s="42" t="s">
        <v>23</v>
      </c>
      <c r="B3057" s="44" t="s">
        <v>14</v>
      </c>
      <c r="C3057" s="44" t="s">
        <v>59</v>
      </c>
      <c r="D3057" s="43">
        <v>1642101.9719999998</v>
      </c>
      <c r="E3057" s="43">
        <v>-56188.950999999994</v>
      </c>
      <c r="F3057" s="45">
        <v>-74630</v>
      </c>
      <c r="G3057" s="45">
        <v>-72990</v>
      </c>
      <c r="H3057" s="45">
        <v>-82230</v>
      </c>
      <c r="I3057" s="55">
        <f>pro[[#This Row],[Admin expenses 3]]+pro[[#This Row],[Admin expenses 2]]+pro[[#This Row],[Admin expenses 1]]+pro[[#This Row],[COGS]]</f>
        <v>-286038.951</v>
      </c>
      <c r="J3057" s="55">
        <f>pro[[#This Row],[Revenue]]+pro[[#This Row],[AdminExp]]</f>
        <v>1356063.0209999997</v>
      </c>
      <c r="K3057" s="83">
        <f>pro[[#This Row],[Profit]]/pro[[#This Row],[Revenue]]</f>
        <v>0.82580926405464417</v>
      </c>
      <c r="L3057" s="56">
        <f t="shared" si="47"/>
        <v>4</v>
      </c>
      <c r="M3057" s="82" t="str">
        <f>"Q"&amp;" "&amp;VLOOKUP(pro[[#This Row],[Period]],Mapping!A:B,2,0)</f>
        <v>Q 2</v>
      </c>
      <c r="N3057"/>
    </row>
    <row r="3058" spans="1:14" ht="11.25" customHeight="1" x14ac:dyDescent="0.2">
      <c r="A3058" s="42" t="s">
        <v>23</v>
      </c>
      <c r="B3058" s="44" t="s">
        <v>14</v>
      </c>
      <c r="C3058" s="44" t="s">
        <v>60</v>
      </c>
      <c r="D3058" s="43">
        <v>178420.66899999999</v>
      </c>
      <c r="E3058" s="43">
        <v>-23230.780999999999</v>
      </c>
      <c r="F3058" s="45">
        <v>-81670</v>
      </c>
      <c r="G3058" s="45">
        <v>-60770</v>
      </c>
      <c r="H3058" s="45">
        <v>-108180</v>
      </c>
      <c r="I3058" s="55">
        <f>pro[[#This Row],[Admin expenses 3]]+pro[[#This Row],[Admin expenses 2]]+pro[[#This Row],[Admin expenses 1]]+pro[[#This Row],[COGS]]</f>
        <v>-273850.78100000002</v>
      </c>
      <c r="J3058" s="55">
        <f>pro[[#This Row],[Revenue]]+pro[[#This Row],[AdminExp]]</f>
        <v>-95430.112000000023</v>
      </c>
      <c r="K3058" s="83">
        <f>pro[[#This Row],[Profit]]/pro[[#This Row],[Revenue]]</f>
        <v>-0.53486018483654507</v>
      </c>
      <c r="L3058" s="56">
        <f t="shared" si="47"/>
        <v>4</v>
      </c>
      <c r="M3058" s="82" t="str">
        <f>"Q"&amp;" "&amp;VLOOKUP(pro[[#This Row],[Period]],Mapping!A:B,2,0)</f>
        <v>Q 2</v>
      </c>
      <c r="N3058"/>
    </row>
    <row r="3059" spans="1:14" ht="11.25" customHeight="1" x14ac:dyDescent="0.2">
      <c r="A3059" s="42" t="s">
        <v>23</v>
      </c>
      <c r="B3059" s="44" t="s">
        <v>14</v>
      </c>
      <c r="C3059" s="44" t="s">
        <v>57</v>
      </c>
      <c r="D3059" s="43">
        <v>197097.446</v>
      </c>
      <c r="E3059" s="43">
        <v>-269791.34700000001</v>
      </c>
      <c r="F3059" s="45">
        <v>-27110</v>
      </c>
      <c r="G3059" s="45">
        <v>-39290</v>
      </c>
      <c r="H3059" s="45">
        <v>-35330</v>
      </c>
      <c r="I3059" s="55">
        <f>pro[[#This Row],[Admin expenses 3]]+pro[[#This Row],[Admin expenses 2]]+pro[[#This Row],[Admin expenses 1]]+pro[[#This Row],[COGS]]</f>
        <v>-371521.34700000001</v>
      </c>
      <c r="J3059" s="55">
        <f>pro[[#This Row],[Revenue]]+pro[[#This Row],[AdminExp]]</f>
        <v>-174423.90100000001</v>
      </c>
      <c r="K3059" s="83">
        <f>pro[[#This Row],[Profit]]/pro[[#This Row],[Revenue]]</f>
        <v>-0.8849627660827224</v>
      </c>
      <c r="L3059" s="56">
        <f t="shared" si="47"/>
        <v>4</v>
      </c>
      <c r="M3059" s="82" t="str">
        <f>"Q"&amp;" "&amp;VLOOKUP(pro[[#This Row],[Period]],Mapping!A:B,2,0)</f>
        <v>Q 2</v>
      </c>
      <c r="N3059"/>
    </row>
    <row r="3060" spans="1:14" ht="11.25" customHeight="1" x14ac:dyDescent="0.2">
      <c r="A3060" s="42" t="s">
        <v>23</v>
      </c>
      <c r="B3060" s="44" t="s">
        <v>14</v>
      </c>
      <c r="C3060" s="44" t="s">
        <v>57</v>
      </c>
      <c r="D3060" s="43">
        <v>1319879.4839999999</v>
      </c>
      <c r="E3060" s="43">
        <v>-1836405.2209999997</v>
      </c>
      <c r="F3060" s="45">
        <v>-61970</v>
      </c>
      <c r="G3060" s="45">
        <v>-66180</v>
      </c>
      <c r="H3060" s="45">
        <v>-37550</v>
      </c>
      <c r="I3060" s="55">
        <f>pro[[#This Row],[Admin expenses 3]]+pro[[#This Row],[Admin expenses 2]]+pro[[#This Row],[Admin expenses 1]]+pro[[#This Row],[COGS]]</f>
        <v>-2002105.2209999997</v>
      </c>
      <c r="J3060" s="55">
        <f>pro[[#This Row],[Revenue]]+pro[[#This Row],[AdminExp]]</f>
        <v>-682225.73699999973</v>
      </c>
      <c r="K3060" s="83">
        <f>pro[[#This Row],[Profit]]/pro[[#This Row],[Revenue]]</f>
        <v>-0.51688487113418891</v>
      </c>
      <c r="L3060" s="56">
        <f t="shared" si="47"/>
        <v>4</v>
      </c>
      <c r="M3060" s="82" t="str">
        <f>"Q"&amp;" "&amp;VLOOKUP(pro[[#This Row],[Period]],Mapping!A:B,2,0)</f>
        <v>Q 2</v>
      </c>
      <c r="N3060"/>
    </row>
    <row r="3061" spans="1:14" ht="11.25" customHeight="1" x14ac:dyDescent="0.2">
      <c r="A3061" s="42" t="s">
        <v>23</v>
      </c>
      <c r="B3061" s="44" t="s">
        <v>14</v>
      </c>
      <c r="C3061" s="44" t="s">
        <v>58</v>
      </c>
      <c r="D3061" s="43">
        <v>477194.01799999998</v>
      </c>
      <c r="E3061" s="43">
        <v>-183638.63</v>
      </c>
      <c r="F3061" s="45">
        <v>-47330</v>
      </c>
      <c r="G3061" s="45">
        <v>-65330</v>
      </c>
      <c r="H3061" s="45">
        <v>-47150</v>
      </c>
      <c r="I3061" s="55">
        <f>pro[[#This Row],[Admin expenses 3]]+pro[[#This Row],[Admin expenses 2]]+pro[[#This Row],[Admin expenses 1]]+pro[[#This Row],[COGS]]</f>
        <v>-343448.63</v>
      </c>
      <c r="J3061" s="55">
        <f>pro[[#This Row],[Revenue]]+pro[[#This Row],[AdminExp]]</f>
        <v>133745.38799999998</v>
      </c>
      <c r="K3061" s="83">
        <f>pro[[#This Row],[Profit]]/pro[[#This Row],[Revenue]]</f>
        <v>0.28027465340104069</v>
      </c>
      <c r="L3061" s="56">
        <f t="shared" si="47"/>
        <v>4</v>
      </c>
      <c r="M3061" s="82" t="str">
        <f>"Q"&amp;" "&amp;VLOOKUP(pro[[#This Row],[Period]],Mapping!A:B,2,0)</f>
        <v>Q 2</v>
      </c>
      <c r="N3061"/>
    </row>
    <row r="3062" spans="1:14" ht="11.25" customHeight="1" x14ac:dyDescent="0.2">
      <c r="A3062" s="42" t="s">
        <v>23</v>
      </c>
      <c r="B3062" s="44" t="s">
        <v>14</v>
      </c>
      <c r="C3062" s="44" t="s">
        <v>59</v>
      </c>
      <c r="D3062" s="43">
        <v>19227.929</v>
      </c>
      <c r="E3062" s="43">
        <v>-29577.982</v>
      </c>
      <c r="F3062" s="45">
        <v>-98330</v>
      </c>
      <c r="G3062" s="45">
        <v>-14610</v>
      </c>
      <c r="H3062" s="45">
        <v>-67450</v>
      </c>
      <c r="I3062" s="55">
        <f>pro[[#This Row],[Admin expenses 3]]+pro[[#This Row],[Admin expenses 2]]+pro[[#This Row],[Admin expenses 1]]+pro[[#This Row],[COGS]]</f>
        <v>-209967.98199999999</v>
      </c>
      <c r="J3062" s="55">
        <f>pro[[#This Row],[Revenue]]+pro[[#This Row],[AdminExp]]</f>
        <v>-190740.05299999999</v>
      </c>
      <c r="K3062" s="83">
        <f>pro[[#This Row],[Profit]]/pro[[#This Row],[Revenue]]</f>
        <v>-9.9199478529382947</v>
      </c>
      <c r="L3062" s="56">
        <f t="shared" si="47"/>
        <v>4</v>
      </c>
      <c r="M3062" s="82" t="str">
        <f>"Q"&amp;" "&amp;VLOOKUP(pro[[#This Row],[Period]],Mapping!A:B,2,0)</f>
        <v>Q 2</v>
      </c>
      <c r="N3062"/>
    </row>
    <row r="3063" spans="1:14" ht="11.25" customHeight="1" x14ac:dyDescent="0.2">
      <c r="A3063" s="42" t="s">
        <v>23</v>
      </c>
      <c r="B3063" s="44" t="s">
        <v>14</v>
      </c>
      <c r="C3063" s="44" t="s">
        <v>57</v>
      </c>
      <c r="D3063" s="43">
        <v>414745.723</v>
      </c>
      <c r="E3063" s="43">
        <v>-38403.337</v>
      </c>
      <c r="F3063" s="45">
        <v>-48150</v>
      </c>
      <c r="G3063" s="45">
        <v>-103790</v>
      </c>
      <c r="H3063" s="45">
        <v>-66470</v>
      </c>
      <c r="I3063" s="55">
        <f>pro[[#This Row],[Admin expenses 3]]+pro[[#This Row],[Admin expenses 2]]+pro[[#This Row],[Admin expenses 1]]+pro[[#This Row],[COGS]]</f>
        <v>-256813.337</v>
      </c>
      <c r="J3063" s="55">
        <f>pro[[#This Row],[Revenue]]+pro[[#This Row],[AdminExp]]</f>
        <v>157932.386</v>
      </c>
      <c r="K3063" s="83">
        <f>pro[[#This Row],[Profit]]/pro[[#This Row],[Revenue]]</f>
        <v>0.38079328427456743</v>
      </c>
      <c r="L3063" s="56">
        <f t="shared" si="47"/>
        <v>4</v>
      </c>
      <c r="M3063" s="82" t="str">
        <f>"Q"&amp;" "&amp;VLOOKUP(pro[[#This Row],[Period]],Mapping!A:B,2,0)</f>
        <v>Q 2</v>
      </c>
      <c r="N3063"/>
    </row>
    <row r="3064" spans="1:14" ht="11.25" customHeight="1" x14ac:dyDescent="0.2">
      <c r="A3064" s="42" t="s">
        <v>23</v>
      </c>
      <c r="B3064" s="44" t="s">
        <v>14</v>
      </c>
      <c r="C3064" s="44" t="s">
        <v>58</v>
      </c>
      <c r="D3064" s="43">
        <v>1241168.4109999998</v>
      </c>
      <c r="E3064" s="43">
        <v>-163219.39199999999</v>
      </c>
      <c r="F3064" s="45">
        <v>-101560</v>
      </c>
      <c r="G3064" s="45">
        <v>-51450</v>
      </c>
      <c r="H3064" s="45">
        <v>-53920</v>
      </c>
      <c r="I3064" s="55">
        <f>pro[[#This Row],[Admin expenses 3]]+pro[[#This Row],[Admin expenses 2]]+pro[[#This Row],[Admin expenses 1]]+pro[[#This Row],[COGS]]</f>
        <v>-370149.39199999999</v>
      </c>
      <c r="J3064" s="55">
        <f>pro[[#This Row],[Revenue]]+pro[[#This Row],[AdminExp]]</f>
        <v>871019.01899999985</v>
      </c>
      <c r="K3064" s="83">
        <f>pro[[#This Row],[Profit]]/pro[[#This Row],[Revenue]]</f>
        <v>0.70177343483808663</v>
      </c>
      <c r="L3064" s="56">
        <f t="shared" si="47"/>
        <v>4</v>
      </c>
      <c r="M3064" s="82" t="str">
        <f>"Q"&amp;" "&amp;VLOOKUP(pro[[#This Row],[Period]],Mapping!A:B,2,0)</f>
        <v>Q 2</v>
      </c>
      <c r="N3064"/>
    </row>
    <row r="3065" spans="1:14" ht="11.25" customHeight="1" x14ac:dyDescent="0.2">
      <c r="A3065" s="42" t="s">
        <v>23</v>
      </c>
      <c r="B3065" s="44" t="s">
        <v>26</v>
      </c>
      <c r="C3065" s="44" t="s">
        <v>59</v>
      </c>
      <c r="D3065" s="43">
        <v>192672.87899999996</v>
      </c>
      <c r="E3065" s="43">
        <v>-175794.79399999999</v>
      </c>
      <c r="F3065" s="45">
        <v>-24940</v>
      </c>
      <c r="G3065" s="45">
        <v>-39260</v>
      </c>
      <c r="H3065" s="45">
        <v>-103200</v>
      </c>
      <c r="I3065" s="55">
        <f>pro[[#This Row],[Admin expenses 3]]+pro[[#This Row],[Admin expenses 2]]+pro[[#This Row],[Admin expenses 1]]+pro[[#This Row],[COGS]]</f>
        <v>-343194.79399999999</v>
      </c>
      <c r="J3065" s="55">
        <f>pro[[#This Row],[Revenue]]+pro[[#This Row],[AdminExp]]</f>
        <v>-150521.91500000004</v>
      </c>
      <c r="K3065" s="83">
        <f>pro[[#This Row],[Profit]]/pro[[#This Row],[Revenue]]</f>
        <v>-0.78123042423630407</v>
      </c>
      <c r="L3065" s="56">
        <f t="shared" si="47"/>
        <v>4</v>
      </c>
      <c r="M3065" s="82" t="str">
        <f>"Q"&amp;" "&amp;VLOOKUP(pro[[#This Row],[Period]],Mapping!A:B,2,0)</f>
        <v>Q 2</v>
      </c>
      <c r="N3065"/>
    </row>
    <row r="3066" spans="1:14" ht="11.25" customHeight="1" x14ac:dyDescent="0.2">
      <c r="A3066" s="42" t="s">
        <v>23</v>
      </c>
      <c r="B3066" s="44" t="s">
        <v>26</v>
      </c>
      <c r="C3066" s="44" t="s">
        <v>57</v>
      </c>
      <c r="D3066" s="43">
        <v>1441984.5020000001</v>
      </c>
      <c r="E3066" s="43">
        <v>-117684.04199999999</v>
      </c>
      <c r="F3066" s="45">
        <v>-90510</v>
      </c>
      <c r="G3066" s="45">
        <v>-70710</v>
      </c>
      <c r="H3066" s="45">
        <v>-104290</v>
      </c>
      <c r="I3066" s="55">
        <f>pro[[#This Row],[Admin expenses 3]]+pro[[#This Row],[Admin expenses 2]]+pro[[#This Row],[Admin expenses 1]]+pro[[#This Row],[COGS]]</f>
        <v>-383194.04200000002</v>
      </c>
      <c r="J3066" s="55">
        <f>pro[[#This Row],[Revenue]]+pro[[#This Row],[AdminExp]]</f>
        <v>1058790.46</v>
      </c>
      <c r="K3066" s="83">
        <f>pro[[#This Row],[Profit]]/pro[[#This Row],[Revenue]]</f>
        <v>0.73425925072806353</v>
      </c>
      <c r="L3066" s="56">
        <f t="shared" si="47"/>
        <v>4</v>
      </c>
      <c r="M3066" s="82" t="str">
        <f>"Q"&amp;" "&amp;VLOOKUP(pro[[#This Row],[Period]],Mapping!A:B,2,0)</f>
        <v>Q 2</v>
      </c>
      <c r="N3066"/>
    </row>
    <row r="3067" spans="1:14" ht="11.25" customHeight="1" x14ac:dyDescent="0.2">
      <c r="A3067" s="42" t="s">
        <v>23</v>
      </c>
      <c r="B3067" s="44" t="s">
        <v>26</v>
      </c>
      <c r="C3067" s="44" t="s">
        <v>58</v>
      </c>
      <c r="D3067" s="43">
        <v>13657964.523</v>
      </c>
      <c r="E3067" s="43">
        <v>-6921206.1660000002</v>
      </c>
      <c r="F3067" s="45">
        <v>-24850</v>
      </c>
      <c r="G3067" s="45">
        <v>-18000</v>
      </c>
      <c r="H3067" s="45">
        <v>-96940</v>
      </c>
      <c r="I3067" s="55">
        <f>pro[[#This Row],[Admin expenses 3]]+pro[[#This Row],[Admin expenses 2]]+pro[[#This Row],[Admin expenses 1]]+pro[[#This Row],[COGS]]</f>
        <v>-7060996.1660000002</v>
      </c>
      <c r="J3067" s="55">
        <f>pro[[#This Row],[Revenue]]+pro[[#This Row],[AdminExp]]</f>
        <v>6596968.3569999998</v>
      </c>
      <c r="K3067" s="83">
        <f>pro[[#This Row],[Profit]]/pro[[#This Row],[Revenue]]</f>
        <v>0.48301255621880634</v>
      </c>
      <c r="L3067" s="56">
        <f t="shared" si="47"/>
        <v>4</v>
      </c>
      <c r="M3067" s="82" t="str">
        <f>"Q"&amp;" "&amp;VLOOKUP(pro[[#This Row],[Period]],Mapping!A:B,2,0)</f>
        <v>Q 2</v>
      </c>
      <c r="N3067"/>
    </row>
    <row r="3068" spans="1:14" ht="11.25" customHeight="1" x14ac:dyDescent="0.2">
      <c r="A3068" s="42" t="s">
        <v>23</v>
      </c>
      <c r="B3068" s="44" t="s">
        <v>26</v>
      </c>
      <c r="C3068" s="44" t="s">
        <v>59</v>
      </c>
      <c r="D3068" s="43">
        <v>1103809.182</v>
      </c>
      <c r="E3068" s="43">
        <v>-92499.694000000003</v>
      </c>
      <c r="F3068" s="45">
        <v>-93710</v>
      </c>
      <c r="G3068" s="45">
        <v>-100000</v>
      </c>
      <c r="H3068" s="45">
        <v>-71030</v>
      </c>
      <c r="I3068" s="55">
        <f>pro[[#This Row],[Admin expenses 3]]+pro[[#This Row],[Admin expenses 2]]+pro[[#This Row],[Admin expenses 1]]+pro[[#This Row],[COGS]]</f>
        <v>-357239.69400000002</v>
      </c>
      <c r="J3068" s="55">
        <f>pro[[#This Row],[Revenue]]+pro[[#This Row],[AdminExp]]</f>
        <v>746569.48800000001</v>
      </c>
      <c r="K3068" s="83">
        <f>pro[[#This Row],[Profit]]/pro[[#This Row],[Revenue]]</f>
        <v>0.67635738148806235</v>
      </c>
      <c r="L3068" s="56">
        <f t="shared" si="47"/>
        <v>4</v>
      </c>
      <c r="M3068" s="82" t="str">
        <f>"Q"&amp;" "&amp;VLOOKUP(pro[[#This Row],[Period]],Mapping!A:B,2,0)</f>
        <v>Q 2</v>
      </c>
      <c r="N3068"/>
    </row>
    <row r="3069" spans="1:14" ht="11.25" customHeight="1" x14ac:dyDescent="0.2">
      <c r="A3069" s="42" t="s">
        <v>23</v>
      </c>
      <c r="B3069" s="44" t="s">
        <v>26</v>
      </c>
      <c r="C3069" s="44" t="s">
        <v>57</v>
      </c>
      <c r="D3069" s="43">
        <v>502417.74799999996</v>
      </c>
      <c r="E3069" s="43">
        <v>-24740.064999999995</v>
      </c>
      <c r="F3069" s="45">
        <v>-16730</v>
      </c>
      <c r="G3069" s="45">
        <v>-106560</v>
      </c>
      <c r="H3069" s="45">
        <v>-87740</v>
      </c>
      <c r="I3069" s="55">
        <f>pro[[#This Row],[Admin expenses 3]]+pro[[#This Row],[Admin expenses 2]]+pro[[#This Row],[Admin expenses 1]]+pro[[#This Row],[COGS]]</f>
        <v>-235770.065</v>
      </c>
      <c r="J3069" s="55">
        <f>pro[[#This Row],[Revenue]]+pro[[#This Row],[AdminExp]]</f>
        <v>266647.68299999996</v>
      </c>
      <c r="K3069" s="83">
        <f>pro[[#This Row],[Profit]]/pro[[#This Row],[Revenue]]</f>
        <v>0.53072902790846466</v>
      </c>
      <c r="L3069" s="56">
        <f t="shared" si="47"/>
        <v>4</v>
      </c>
      <c r="M3069" s="82" t="str">
        <f>"Q"&amp;" "&amp;VLOOKUP(pro[[#This Row],[Period]],Mapping!A:B,2,0)</f>
        <v>Q 2</v>
      </c>
      <c r="N3069"/>
    </row>
    <row r="3070" spans="1:14" ht="11.25" customHeight="1" x14ac:dyDescent="0.2">
      <c r="A3070" s="42" t="s">
        <v>23</v>
      </c>
      <c r="B3070" s="44" t="s">
        <v>26</v>
      </c>
      <c r="C3070" s="44" t="s">
        <v>57</v>
      </c>
      <c r="D3070" s="43">
        <v>2362380.6009999998</v>
      </c>
      <c r="E3070" s="43">
        <v>-8839481.6999999993</v>
      </c>
      <c r="F3070" s="45">
        <v>-45840</v>
      </c>
      <c r="G3070" s="45">
        <v>-84760</v>
      </c>
      <c r="H3070" s="45">
        <v>-50440</v>
      </c>
      <c r="I3070" s="55">
        <f>pro[[#This Row],[Admin expenses 3]]+pro[[#This Row],[Admin expenses 2]]+pro[[#This Row],[Admin expenses 1]]+pro[[#This Row],[COGS]]</f>
        <v>-9020521.6999999993</v>
      </c>
      <c r="J3070" s="55">
        <f>pro[[#This Row],[Revenue]]+pro[[#This Row],[AdminExp]]</f>
        <v>-6658141.0989999995</v>
      </c>
      <c r="K3070" s="83">
        <f>pro[[#This Row],[Profit]]/pro[[#This Row],[Revenue]]</f>
        <v>-2.8184032226566695</v>
      </c>
      <c r="L3070" s="56">
        <f t="shared" si="47"/>
        <v>4</v>
      </c>
      <c r="M3070" s="82" t="str">
        <f>"Q"&amp;" "&amp;VLOOKUP(pro[[#This Row],[Period]],Mapping!A:B,2,0)</f>
        <v>Q 2</v>
      </c>
      <c r="N3070"/>
    </row>
    <row r="3071" spans="1:14" ht="11.25" customHeight="1" x14ac:dyDescent="0.2">
      <c r="A3071" s="42" t="s">
        <v>23</v>
      </c>
      <c r="B3071" s="44" t="s">
        <v>26</v>
      </c>
      <c r="C3071" s="44" t="s">
        <v>57</v>
      </c>
      <c r="D3071" s="43">
        <v>1764238.8819999998</v>
      </c>
      <c r="E3071" s="43">
        <v>-6109750.1639999989</v>
      </c>
      <c r="F3071" s="45">
        <v>-76000</v>
      </c>
      <c r="G3071" s="45">
        <v>-94060</v>
      </c>
      <c r="H3071" s="45">
        <v>-29540</v>
      </c>
      <c r="I3071" s="55">
        <f>pro[[#This Row],[Admin expenses 3]]+pro[[#This Row],[Admin expenses 2]]+pro[[#This Row],[Admin expenses 1]]+pro[[#This Row],[COGS]]</f>
        <v>-6309350.1639999989</v>
      </c>
      <c r="J3071" s="55">
        <f>pro[[#This Row],[Revenue]]+pro[[#This Row],[AdminExp]]</f>
        <v>-4545111.2819999997</v>
      </c>
      <c r="K3071" s="83">
        <f>pro[[#This Row],[Profit]]/pro[[#This Row],[Revenue]]</f>
        <v>-2.5762448205695994</v>
      </c>
      <c r="L3071" s="56">
        <f t="shared" si="47"/>
        <v>4</v>
      </c>
      <c r="M3071" s="82" t="str">
        <f>"Q"&amp;" "&amp;VLOOKUP(pro[[#This Row],[Period]],Mapping!A:B,2,0)</f>
        <v>Q 2</v>
      </c>
      <c r="N3071"/>
    </row>
    <row r="3072" spans="1:14" ht="11.25" customHeight="1" x14ac:dyDescent="0.2">
      <c r="A3072" s="42" t="s">
        <v>23</v>
      </c>
      <c r="B3072" s="44" t="s">
        <v>26</v>
      </c>
      <c r="C3072" s="44" t="s">
        <v>57</v>
      </c>
      <c r="D3072" s="43">
        <v>1397573.4639999999</v>
      </c>
      <c r="E3072" s="43">
        <v>-930443.52099999995</v>
      </c>
      <c r="F3072" s="45">
        <v>-57730</v>
      </c>
      <c r="G3072" s="45">
        <v>-83840</v>
      </c>
      <c r="H3072" s="45">
        <v>-103780</v>
      </c>
      <c r="I3072" s="55">
        <f>pro[[#This Row],[Admin expenses 3]]+pro[[#This Row],[Admin expenses 2]]+pro[[#This Row],[Admin expenses 1]]+pro[[#This Row],[COGS]]</f>
        <v>-1175793.5209999999</v>
      </c>
      <c r="J3072" s="55">
        <f>pro[[#This Row],[Revenue]]+pro[[#This Row],[AdminExp]]</f>
        <v>221779.94299999997</v>
      </c>
      <c r="K3072" s="83">
        <f>pro[[#This Row],[Profit]]/pro[[#This Row],[Revenue]]</f>
        <v>0.158689291627821</v>
      </c>
      <c r="L3072" s="56">
        <f t="shared" si="47"/>
        <v>4</v>
      </c>
      <c r="M3072" s="82" t="str">
        <f>"Q"&amp;" "&amp;VLOOKUP(pro[[#This Row],[Period]],Mapping!A:B,2,0)</f>
        <v>Q 2</v>
      </c>
      <c r="N3072"/>
    </row>
    <row r="3073" spans="1:14" ht="11.25" customHeight="1" x14ac:dyDescent="0.2">
      <c r="A3073" s="42" t="s">
        <v>23</v>
      </c>
      <c r="B3073" s="44" t="s">
        <v>26</v>
      </c>
      <c r="C3073" s="44" t="s">
        <v>57</v>
      </c>
      <c r="D3073" s="43">
        <v>966697.76699999999</v>
      </c>
      <c r="E3073" s="43">
        <v>-149709.48299999998</v>
      </c>
      <c r="F3073" s="45">
        <v>-37740</v>
      </c>
      <c r="G3073" s="45">
        <v>-60920</v>
      </c>
      <c r="H3073" s="45">
        <v>-40290</v>
      </c>
      <c r="I3073" s="55">
        <f>pro[[#This Row],[Admin expenses 3]]+pro[[#This Row],[Admin expenses 2]]+pro[[#This Row],[Admin expenses 1]]+pro[[#This Row],[COGS]]</f>
        <v>-288659.48300000001</v>
      </c>
      <c r="J3073" s="55">
        <f>pro[[#This Row],[Revenue]]+pro[[#This Row],[AdminExp]]</f>
        <v>678038.28399999999</v>
      </c>
      <c r="K3073" s="83">
        <f>pro[[#This Row],[Profit]]/pro[[#This Row],[Revenue]]</f>
        <v>0.7013963486273368</v>
      </c>
      <c r="L3073" s="56">
        <f t="shared" si="47"/>
        <v>4</v>
      </c>
      <c r="M3073" s="82" t="str">
        <f>"Q"&amp;" "&amp;VLOOKUP(pro[[#This Row],[Period]],Mapping!A:B,2,0)</f>
        <v>Q 2</v>
      </c>
      <c r="N3073"/>
    </row>
    <row r="3074" spans="1:14" ht="11.25" customHeight="1" x14ac:dyDescent="0.2">
      <c r="A3074" s="42" t="s">
        <v>23</v>
      </c>
      <c r="B3074" s="44" t="s">
        <v>26</v>
      </c>
      <c r="C3074" s="44" t="s">
        <v>57</v>
      </c>
      <c r="D3074" s="43">
        <v>209259.323</v>
      </c>
      <c r="E3074" s="43">
        <v>-30746.582999999999</v>
      </c>
      <c r="F3074" s="45">
        <v>-75840</v>
      </c>
      <c r="G3074" s="45">
        <v>-14990</v>
      </c>
      <c r="H3074" s="45">
        <v>-100470</v>
      </c>
      <c r="I3074" s="55">
        <f>pro[[#This Row],[Admin expenses 3]]+pro[[#This Row],[Admin expenses 2]]+pro[[#This Row],[Admin expenses 1]]+pro[[#This Row],[COGS]]</f>
        <v>-222046.58299999998</v>
      </c>
      <c r="J3074" s="55">
        <f>pro[[#This Row],[Revenue]]+pro[[#This Row],[AdminExp]]</f>
        <v>-12787.25999999998</v>
      </c>
      <c r="K3074" s="83">
        <f>pro[[#This Row],[Profit]]/pro[[#This Row],[Revenue]]</f>
        <v>-6.1107241563617118E-2</v>
      </c>
      <c r="L3074" s="56">
        <f t="shared" ref="L3074:L3137" si="48">MONTH(DATEVALUE(A3074&amp;"1"))</f>
        <v>4</v>
      </c>
      <c r="M3074" s="82" t="str">
        <f>"Q"&amp;" "&amp;VLOOKUP(pro[[#This Row],[Period]],Mapping!A:B,2,0)</f>
        <v>Q 2</v>
      </c>
      <c r="N3074"/>
    </row>
    <row r="3075" spans="1:14" ht="11.25" customHeight="1" x14ac:dyDescent="0.2">
      <c r="A3075" s="42" t="s">
        <v>23</v>
      </c>
      <c r="B3075" s="44" t="s">
        <v>26</v>
      </c>
      <c r="C3075" s="44" t="s">
        <v>57</v>
      </c>
      <c r="D3075" s="43">
        <v>2002865.3259999999</v>
      </c>
      <c r="E3075" s="43">
        <v>-159992.91699999999</v>
      </c>
      <c r="F3075" s="45">
        <v>-71960</v>
      </c>
      <c r="G3075" s="45">
        <v>-33460</v>
      </c>
      <c r="H3075" s="45">
        <v>-98660</v>
      </c>
      <c r="I3075" s="55">
        <f>pro[[#This Row],[Admin expenses 3]]+pro[[#This Row],[Admin expenses 2]]+pro[[#This Row],[Admin expenses 1]]+pro[[#This Row],[COGS]]</f>
        <v>-364072.91700000002</v>
      </c>
      <c r="J3075" s="55">
        <f>pro[[#This Row],[Revenue]]+pro[[#This Row],[AdminExp]]</f>
        <v>1638792.409</v>
      </c>
      <c r="K3075" s="83">
        <f>pro[[#This Row],[Profit]]/pro[[#This Row],[Revenue]]</f>
        <v>0.8182239652992026</v>
      </c>
      <c r="L3075" s="56">
        <f t="shared" si="48"/>
        <v>4</v>
      </c>
      <c r="M3075" s="82" t="str">
        <f>"Q"&amp;" "&amp;VLOOKUP(pro[[#This Row],[Period]],Mapping!A:B,2,0)</f>
        <v>Q 2</v>
      </c>
      <c r="N3075"/>
    </row>
    <row r="3076" spans="1:14" ht="11.25" customHeight="1" x14ac:dyDescent="0.2">
      <c r="A3076" s="42" t="s">
        <v>23</v>
      </c>
      <c r="B3076" s="44" t="s">
        <v>26</v>
      </c>
      <c r="C3076" s="44" t="s">
        <v>57</v>
      </c>
      <c r="D3076" s="43">
        <v>820328.3409999999</v>
      </c>
      <c r="E3076" s="43">
        <v>-416299.12800000003</v>
      </c>
      <c r="F3076" s="45">
        <v>-86070</v>
      </c>
      <c r="G3076" s="45">
        <v>-82620</v>
      </c>
      <c r="H3076" s="45">
        <v>-20360</v>
      </c>
      <c r="I3076" s="55">
        <f>pro[[#This Row],[Admin expenses 3]]+pro[[#This Row],[Admin expenses 2]]+pro[[#This Row],[Admin expenses 1]]+pro[[#This Row],[COGS]]</f>
        <v>-605349.12800000003</v>
      </c>
      <c r="J3076" s="55">
        <f>pro[[#This Row],[Revenue]]+pro[[#This Row],[AdminExp]]</f>
        <v>214979.21299999987</v>
      </c>
      <c r="K3076" s="83">
        <f>pro[[#This Row],[Profit]]/pro[[#This Row],[Revenue]]</f>
        <v>0.26206483703578382</v>
      </c>
      <c r="L3076" s="56">
        <f t="shared" si="48"/>
        <v>4</v>
      </c>
      <c r="M3076" s="82" t="str">
        <f>"Q"&amp;" "&amp;VLOOKUP(pro[[#This Row],[Period]],Mapping!A:B,2,0)</f>
        <v>Q 2</v>
      </c>
      <c r="N3076"/>
    </row>
    <row r="3077" spans="1:14" ht="11.25" customHeight="1" x14ac:dyDescent="0.2">
      <c r="A3077" s="42" t="s">
        <v>23</v>
      </c>
      <c r="B3077" s="44" t="s">
        <v>26</v>
      </c>
      <c r="C3077" s="44" t="s">
        <v>57</v>
      </c>
      <c r="D3077" s="43">
        <v>695041.38899999997</v>
      </c>
      <c r="E3077" s="43">
        <v>-350886.27699999994</v>
      </c>
      <c r="F3077" s="45">
        <v>-26290</v>
      </c>
      <c r="G3077" s="45">
        <v>-97980</v>
      </c>
      <c r="H3077" s="45">
        <v>-56840</v>
      </c>
      <c r="I3077" s="55">
        <f>pro[[#This Row],[Admin expenses 3]]+pro[[#This Row],[Admin expenses 2]]+pro[[#This Row],[Admin expenses 1]]+pro[[#This Row],[COGS]]</f>
        <v>-531996.277</v>
      </c>
      <c r="J3077" s="55">
        <f>pro[[#This Row],[Revenue]]+pro[[#This Row],[AdminExp]]</f>
        <v>163045.11199999996</v>
      </c>
      <c r="K3077" s="83">
        <f>pro[[#This Row],[Profit]]/pro[[#This Row],[Revenue]]</f>
        <v>0.23458331342624544</v>
      </c>
      <c r="L3077" s="56">
        <f t="shared" si="48"/>
        <v>4</v>
      </c>
      <c r="M3077" s="82" t="str">
        <f>"Q"&amp;" "&amp;VLOOKUP(pro[[#This Row],[Period]],Mapping!A:B,2,0)</f>
        <v>Q 2</v>
      </c>
      <c r="N3077"/>
    </row>
    <row r="3078" spans="1:14" ht="11.25" customHeight="1" x14ac:dyDescent="0.2">
      <c r="A3078" s="42" t="s">
        <v>23</v>
      </c>
      <c r="B3078" s="44" t="s">
        <v>26</v>
      </c>
      <c r="C3078" s="44" t="s">
        <v>57</v>
      </c>
      <c r="D3078" s="43">
        <v>232378.36999999997</v>
      </c>
      <c r="E3078" s="43">
        <v>-109591.69899999999</v>
      </c>
      <c r="F3078" s="45">
        <v>-16840</v>
      </c>
      <c r="G3078" s="45">
        <v>-37680</v>
      </c>
      <c r="H3078" s="45">
        <v>-20090</v>
      </c>
      <c r="I3078" s="55">
        <f>pro[[#This Row],[Admin expenses 3]]+pro[[#This Row],[Admin expenses 2]]+pro[[#This Row],[Admin expenses 1]]+pro[[#This Row],[COGS]]</f>
        <v>-184201.69899999999</v>
      </c>
      <c r="J3078" s="55">
        <f>pro[[#This Row],[Revenue]]+pro[[#This Row],[AdminExp]]</f>
        <v>48176.670999999973</v>
      </c>
      <c r="K3078" s="83">
        <f>pro[[#This Row],[Profit]]/pro[[#This Row],[Revenue]]</f>
        <v>0.20731994548373836</v>
      </c>
      <c r="L3078" s="56">
        <f t="shared" si="48"/>
        <v>4</v>
      </c>
      <c r="M3078" s="82" t="str">
        <f>"Q"&amp;" "&amp;VLOOKUP(pro[[#This Row],[Period]],Mapping!A:B,2,0)</f>
        <v>Q 2</v>
      </c>
      <c r="N3078"/>
    </row>
    <row r="3079" spans="1:14" ht="11.25" customHeight="1" x14ac:dyDescent="0.2">
      <c r="A3079" s="42" t="s">
        <v>23</v>
      </c>
      <c r="B3079" s="44" t="s">
        <v>26</v>
      </c>
      <c r="C3079" s="44" t="s">
        <v>57</v>
      </c>
      <c r="D3079" s="43">
        <v>1099615.895</v>
      </c>
      <c r="E3079" s="43">
        <v>-443022.43999999994</v>
      </c>
      <c r="F3079" s="45">
        <v>-27590</v>
      </c>
      <c r="G3079" s="45">
        <v>-46820</v>
      </c>
      <c r="H3079" s="45">
        <v>-40850</v>
      </c>
      <c r="I3079" s="55">
        <f>pro[[#This Row],[Admin expenses 3]]+pro[[#This Row],[Admin expenses 2]]+pro[[#This Row],[Admin expenses 1]]+pro[[#This Row],[COGS]]</f>
        <v>-558282.43999999994</v>
      </c>
      <c r="J3079" s="55">
        <f>pro[[#This Row],[Revenue]]+pro[[#This Row],[AdminExp]]</f>
        <v>541333.45500000007</v>
      </c>
      <c r="K3079" s="83">
        <f>pro[[#This Row],[Profit]]/pro[[#This Row],[Revenue]]</f>
        <v>0.49229322480828641</v>
      </c>
      <c r="L3079" s="56">
        <f t="shared" si="48"/>
        <v>4</v>
      </c>
      <c r="M3079" s="82" t="str">
        <f>"Q"&amp;" "&amp;VLOOKUP(pro[[#This Row],[Period]],Mapping!A:B,2,0)</f>
        <v>Q 2</v>
      </c>
      <c r="N3079"/>
    </row>
    <row r="3080" spans="1:14" ht="11.25" customHeight="1" x14ac:dyDescent="0.2">
      <c r="A3080" s="42" t="s">
        <v>23</v>
      </c>
      <c r="B3080" s="44" t="s">
        <v>26</v>
      </c>
      <c r="C3080" s="44" t="s">
        <v>57</v>
      </c>
      <c r="D3080" s="43">
        <v>208099.61199999996</v>
      </c>
      <c r="E3080" s="43">
        <v>-75283.614000000001</v>
      </c>
      <c r="F3080" s="45">
        <v>-67370</v>
      </c>
      <c r="G3080" s="45">
        <v>-16760</v>
      </c>
      <c r="H3080" s="45">
        <v>-40470</v>
      </c>
      <c r="I3080" s="55">
        <f>pro[[#This Row],[Admin expenses 3]]+pro[[#This Row],[Admin expenses 2]]+pro[[#This Row],[Admin expenses 1]]+pro[[#This Row],[COGS]]</f>
        <v>-199883.614</v>
      </c>
      <c r="J3080" s="55">
        <f>pro[[#This Row],[Revenue]]+pro[[#This Row],[AdminExp]]</f>
        <v>8215.9979999999632</v>
      </c>
      <c r="K3080" s="83">
        <f>pro[[#This Row],[Profit]]/pro[[#This Row],[Revenue]]</f>
        <v>3.9481082742239638E-2</v>
      </c>
      <c r="L3080" s="56">
        <f t="shared" si="48"/>
        <v>4</v>
      </c>
      <c r="M3080" s="82" t="str">
        <f>"Q"&amp;" "&amp;VLOOKUP(pro[[#This Row],[Period]],Mapping!A:B,2,0)</f>
        <v>Q 2</v>
      </c>
      <c r="N3080"/>
    </row>
    <row r="3081" spans="1:14" ht="11.25" customHeight="1" x14ac:dyDescent="0.2">
      <c r="A3081" s="42" t="s">
        <v>23</v>
      </c>
      <c r="B3081" s="44" t="s">
        <v>26</v>
      </c>
      <c r="C3081" s="44" t="s">
        <v>57</v>
      </c>
      <c r="D3081" s="43">
        <v>412133.44200000004</v>
      </c>
      <c r="E3081" s="43">
        <v>-219848.53099999999</v>
      </c>
      <c r="F3081" s="45">
        <v>-102030</v>
      </c>
      <c r="G3081" s="45">
        <v>-27410</v>
      </c>
      <c r="H3081" s="45">
        <v>-30280</v>
      </c>
      <c r="I3081" s="55">
        <f>pro[[#This Row],[Admin expenses 3]]+pro[[#This Row],[Admin expenses 2]]+pro[[#This Row],[Admin expenses 1]]+pro[[#This Row],[COGS]]</f>
        <v>-379568.53099999996</v>
      </c>
      <c r="J3081" s="55">
        <f>pro[[#This Row],[Revenue]]+pro[[#This Row],[AdminExp]]</f>
        <v>32564.91100000008</v>
      </c>
      <c r="K3081" s="83">
        <f>pro[[#This Row],[Profit]]/pro[[#This Row],[Revenue]]</f>
        <v>7.9015453931545007E-2</v>
      </c>
      <c r="L3081" s="56">
        <f t="shared" si="48"/>
        <v>4</v>
      </c>
      <c r="M3081" s="82" t="str">
        <f>"Q"&amp;" "&amp;VLOOKUP(pro[[#This Row],[Period]],Mapping!A:B,2,0)</f>
        <v>Q 2</v>
      </c>
      <c r="N3081"/>
    </row>
    <row r="3082" spans="1:14" ht="11.25" customHeight="1" x14ac:dyDescent="0.2">
      <c r="A3082" s="42" t="s">
        <v>23</v>
      </c>
      <c r="B3082" s="44" t="s">
        <v>26</v>
      </c>
      <c r="C3082" s="44" t="s">
        <v>57</v>
      </c>
      <c r="D3082" s="43">
        <v>967308.18099999998</v>
      </c>
      <c r="E3082" s="43">
        <v>-477835.08500000002</v>
      </c>
      <c r="F3082" s="45">
        <v>-38280</v>
      </c>
      <c r="G3082" s="45">
        <v>-24670</v>
      </c>
      <c r="H3082" s="45">
        <v>-66300</v>
      </c>
      <c r="I3082" s="55">
        <f>pro[[#This Row],[Admin expenses 3]]+pro[[#This Row],[Admin expenses 2]]+pro[[#This Row],[Admin expenses 1]]+pro[[#This Row],[COGS]]</f>
        <v>-607085.08499999996</v>
      </c>
      <c r="J3082" s="55">
        <f>pro[[#This Row],[Revenue]]+pro[[#This Row],[AdminExp]]</f>
        <v>360223.09600000002</v>
      </c>
      <c r="K3082" s="83">
        <f>pro[[#This Row],[Profit]]/pro[[#This Row],[Revenue]]</f>
        <v>0.37239744589733809</v>
      </c>
      <c r="L3082" s="56">
        <f t="shared" si="48"/>
        <v>4</v>
      </c>
      <c r="M3082" s="82" t="str">
        <f>"Q"&amp;" "&amp;VLOOKUP(pro[[#This Row],[Period]],Mapping!A:B,2,0)</f>
        <v>Q 2</v>
      </c>
      <c r="N3082"/>
    </row>
    <row r="3083" spans="1:14" ht="11.25" customHeight="1" x14ac:dyDescent="0.2">
      <c r="A3083" s="42" t="s">
        <v>23</v>
      </c>
      <c r="B3083" s="44" t="s">
        <v>26</v>
      </c>
      <c r="C3083" s="44" t="s">
        <v>57</v>
      </c>
      <c r="D3083" s="43">
        <v>1702467.1510000001</v>
      </c>
      <c r="E3083" s="43">
        <v>-589500.5199999999</v>
      </c>
      <c r="F3083" s="45">
        <v>-43980</v>
      </c>
      <c r="G3083" s="45">
        <v>-90660</v>
      </c>
      <c r="H3083" s="45">
        <v>-27710</v>
      </c>
      <c r="I3083" s="55">
        <f>pro[[#This Row],[Admin expenses 3]]+pro[[#This Row],[Admin expenses 2]]+pro[[#This Row],[Admin expenses 1]]+pro[[#This Row],[COGS]]</f>
        <v>-751850.5199999999</v>
      </c>
      <c r="J3083" s="55">
        <f>pro[[#This Row],[Revenue]]+pro[[#This Row],[AdminExp]]</f>
        <v>950616.63100000017</v>
      </c>
      <c r="K3083" s="83">
        <f>pro[[#This Row],[Profit]]/pro[[#This Row],[Revenue]]</f>
        <v>0.55837590196182296</v>
      </c>
      <c r="L3083" s="56">
        <f t="shared" si="48"/>
        <v>4</v>
      </c>
      <c r="M3083" s="82" t="str">
        <f>"Q"&amp;" "&amp;VLOOKUP(pro[[#This Row],[Period]],Mapping!A:B,2,0)</f>
        <v>Q 2</v>
      </c>
      <c r="N3083"/>
    </row>
    <row r="3084" spans="1:14" ht="11.25" customHeight="1" x14ac:dyDescent="0.2">
      <c r="A3084" s="42" t="s">
        <v>23</v>
      </c>
      <c r="B3084" s="44" t="s">
        <v>26</v>
      </c>
      <c r="C3084" s="44" t="s">
        <v>57</v>
      </c>
      <c r="D3084" s="43">
        <v>1125976.362</v>
      </c>
      <c r="E3084" s="43">
        <v>-684346.37600000005</v>
      </c>
      <c r="F3084" s="45">
        <v>-82880</v>
      </c>
      <c r="G3084" s="45">
        <v>-49970</v>
      </c>
      <c r="H3084" s="45">
        <v>-73310</v>
      </c>
      <c r="I3084" s="55">
        <f>pro[[#This Row],[Admin expenses 3]]+pro[[#This Row],[Admin expenses 2]]+pro[[#This Row],[Admin expenses 1]]+pro[[#This Row],[COGS]]</f>
        <v>-890506.37600000005</v>
      </c>
      <c r="J3084" s="55">
        <f>pro[[#This Row],[Revenue]]+pro[[#This Row],[AdminExp]]</f>
        <v>235469.98599999992</v>
      </c>
      <c r="K3084" s="83">
        <f>pro[[#This Row],[Profit]]/pro[[#This Row],[Revenue]]</f>
        <v>0.20912515923669089</v>
      </c>
      <c r="L3084" s="56">
        <f t="shared" si="48"/>
        <v>4</v>
      </c>
      <c r="M3084" s="82" t="str">
        <f>"Q"&amp;" "&amp;VLOOKUP(pro[[#This Row],[Period]],Mapping!A:B,2,0)</f>
        <v>Q 2</v>
      </c>
      <c r="N3084"/>
    </row>
    <row r="3085" spans="1:14" ht="11.25" customHeight="1" x14ac:dyDescent="0.2">
      <c r="A3085" s="42" t="s">
        <v>23</v>
      </c>
      <c r="B3085" s="44" t="s">
        <v>26</v>
      </c>
      <c r="C3085" s="44" t="s">
        <v>57</v>
      </c>
      <c r="D3085" s="43">
        <v>2074868.3059999999</v>
      </c>
      <c r="E3085" s="43">
        <v>-1152313.6869999999</v>
      </c>
      <c r="F3085" s="45">
        <v>-69430</v>
      </c>
      <c r="G3085" s="45">
        <v>-20310</v>
      </c>
      <c r="H3085" s="45">
        <v>-55830</v>
      </c>
      <c r="I3085" s="55">
        <f>pro[[#This Row],[Admin expenses 3]]+pro[[#This Row],[Admin expenses 2]]+pro[[#This Row],[Admin expenses 1]]+pro[[#This Row],[COGS]]</f>
        <v>-1297883.6869999999</v>
      </c>
      <c r="J3085" s="55">
        <f>pro[[#This Row],[Revenue]]+pro[[#This Row],[AdminExp]]</f>
        <v>776984.61899999995</v>
      </c>
      <c r="K3085" s="83">
        <f>pro[[#This Row],[Profit]]/pro[[#This Row],[Revenue]]</f>
        <v>0.37447418554380291</v>
      </c>
      <c r="L3085" s="56">
        <f t="shared" si="48"/>
        <v>4</v>
      </c>
      <c r="M3085" s="82" t="str">
        <f>"Q"&amp;" "&amp;VLOOKUP(pro[[#This Row],[Period]],Mapping!A:B,2,0)</f>
        <v>Q 2</v>
      </c>
      <c r="N3085"/>
    </row>
    <row r="3086" spans="1:14" ht="11.25" customHeight="1" x14ac:dyDescent="0.2">
      <c r="A3086" s="42" t="s">
        <v>23</v>
      </c>
      <c r="B3086" s="44" t="s">
        <v>26</v>
      </c>
      <c r="C3086" s="44" t="s">
        <v>57</v>
      </c>
      <c r="D3086" s="43">
        <v>2629249.0979999998</v>
      </c>
      <c r="E3086" s="43">
        <v>-1194332.7549999999</v>
      </c>
      <c r="F3086" s="45">
        <v>-75890</v>
      </c>
      <c r="G3086" s="45">
        <v>-91170</v>
      </c>
      <c r="H3086" s="45">
        <v>-36250</v>
      </c>
      <c r="I3086" s="55">
        <f>pro[[#This Row],[Admin expenses 3]]+pro[[#This Row],[Admin expenses 2]]+pro[[#This Row],[Admin expenses 1]]+pro[[#This Row],[COGS]]</f>
        <v>-1397642.7549999999</v>
      </c>
      <c r="J3086" s="55">
        <f>pro[[#This Row],[Revenue]]+pro[[#This Row],[AdminExp]]</f>
        <v>1231606.3429999999</v>
      </c>
      <c r="K3086" s="83">
        <f>pro[[#This Row],[Profit]]/pro[[#This Row],[Revenue]]</f>
        <v>0.46842512713491097</v>
      </c>
      <c r="L3086" s="56">
        <f t="shared" si="48"/>
        <v>4</v>
      </c>
      <c r="M3086" s="82" t="str">
        <f>"Q"&amp;" "&amp;VLOOKUP(pro[[#This Row],[Period]],Mapping!A:B,2,0)</f>
        <v>Q 2</v>
      </c>
      <c r="N3086"/>
    </row>
    <row r="3087" spans="1:14" ht="11.25" customHeight="1" x14ac:dyDescent="0.2">
      <c r="A3087" s="42" t="s">
        <v>23</v>
      </c>
      <c r="B3087" s="44" t="s">
        <v>26</v>
      </c>
      <c r="C3087" s="44" t="s">
        <v>57</v>
      </c>
      <c r="D3087" s="43">
        <v>7700800.7649999987</v>
      </c>
      <c r="E3087" s="43">
        <v>-3411303.1889999993</v>
      </c>
      <c r="F3087" s="45">
        <v>-86820</v>
      </c>
      <c r="G3087" s="45">
        <v>-19550</v>
      </c>
      <c r="H3087" s="45">
        <v>-107360</v>
      </c>
      <c r="I3087" s="55">
        <f>pro[[#This Row],[Admin expenses 3]]+pro[[#This Row],[Admin expenses 2]]+pro[[#This Row],[Admin expenses 1]]+pro[[#This Row],[COGS]]</f>
        <v>-3625033.1889999993</v>
      </c>
      <c r="J3087" s="55">
        <f>pro[[#This Row],[Revenue]]+pro[[#This Row],[AdminExp]]</f>
        <v>4075767.5759999994</v>
      </c>
      <c r="K3087" s="83">
        <f>pro[[#This Row],[Profit]]/pro[[#This Row],[Revenue]]</f>
        <v>0.52926542321732173</v>
      </c>
      <c r="L3087" s="56">
        <f t="shared" si="48"/>
        <v>4</v>
      </c>
      <c r="M3087" s="82" t="str">
        <f>"Q"&amp;" "&amp;VLOOKUP(pro[[#This Row],[Period]],Mapping!A:B,2,0)</f>
        <v>Q 2</v>
      </c>
      <c r="N3087"/>
    </row>
    <row r="3088" spans="1:14" ht="11.25" customHeight="1" x14ac:dyDescent="0.2">
      <c r="A3088" s="42" t="s">
        <v>23</v>
      </c>
      <c r="B3088" s="44" t="s">
        <v>26</v>
      </c>
      <c r="C3088" s="44" t="s">
        <v>57</v>
      </c>
      <c r="D3088" s="43">
        <v>430700.94200000004</v>
      </c>
      <c r="E3088" s="43">
        <v>-202343.75</v>
      </c>
      <c r="F3088" s="45">
        <v>-67280</v>
      </c>
      <c r="G3088" s="45">
        <v>-29780</v>
      </c>
      <c r="H3088" s="45">
        <v>-49580</v>
      </c>
      <c r="I3088" s="55">
        <f>pro[[#This Row],[Admin expenses 3]]+pro[[#This Row],[Admin expenses 2]]+pro[[#This Row],[Admin expenses 1]]+pro[[#This Row],[COGS]]</f>
        <v>-348983.75</v>
      </c>
      <c r="J3088" s="55">
        <f>pro[[#This Row],[Revenue]]+pro[[#This Row],[AdminExp]]</f>
        <v>81717.192000000039</v>
      </c>
      <c r="K3088" s="83">
        <f>pro[[#This Row],[Profit]]/pro[[#This Row],[Revenue]]</f>
        <v>0.18973070181954707</v>
      </c>
      <c r="L3088" s="56">
        <f t="shared" si="48"/>
        <v>4</v>
      </c>
      <c r="M3088" s="82" t="str">
        <f>"Q"&amp;" "&amp;VLOOKUP(pro[[#This Row],[Period]],Mapping!A:B,2,0)</f>
        <v>Q 2</v>
      </c>
      <c r="N3088"/>
    </row>
    <row r="3089" spans="1:14" ht="11.25" customHeight="1" x14ac:dyDescent="0.2">
      <c r="A3089" s="42" t="s">
        <v>23</v>
      </c>
      <c r="B3089" s="44" t="s">
        <v>26</v>
      </c>
      <c r="C3089" s="44" t="s">
        <v>57</v>
      </c>
      <c r="D3089" s="43">
        <v>1043107.4289999999</v>
      </c>
      <c r="E3089" s="43">
        <v>-535905.34899999993</v>
      </c>
      <c r="F3089" s="45">
        <v>-93570</v>
      </c>
      <c r="G3089" s="45">
        <v>-14190</v>
      </c>
      <c r="H3089" s="45">
        <v>-45080</v>
      </c>
      <c r="I3089" s="55">
        <f>pro[[#This Row],[Admin expenses 3]]+pro[[#This Row],[Admin expenses 2]]+pro[[#This Row],[Admin expenses 1]]+pro[[#This Row],[COGS]]</f>
        <v>-688745.34899999993</v>
      </c>
      <c r="J3089" s="55">
        <f>pro[[#This Row],[Revenue]]+pro[[#This Row],[AdminExp]]</f>
        <v>354362.07999999996</v>
      </c>
      <c r="K3089" s="83">
        <f>pro[[#This Row],[Profit]]/pro[[#This Row],[Revenue]]</f>
        <v>0.33971772240153414</v>
      </c>
      <c r="L3089" s="56">
        <f t="shared" si="48"/>
        <v>4</v>
      </c>
      <c r="M3089" s="82" t="str">
        <f>"Q"&amp;" "&amp;VLOOKUP(pro[[#This Row],[Period]],Mapping!A:B,2,0)</f>
        <v>Q 2</v>
      </c>
      <c r="N3089"/>
    </row>
    <row r="3090" spans="1:14" ht="11.25" customHeight="1" x14ac:dyDescent="0.2">
      <c r="A3090" s="42" t="s">
        <v>23</v>
      </c>
      <c r="B3090" s="44" t="s">
        <v>26</v>
      </c>
      <c r="C3090" s="44" t="s">
        <v>57</v>
      </c>
      <c r="D3090" s="43">
        <v>387185.95299999998</v>
      </c>
      <c r="E3090" s="43">
        <v>-132752.30499999999</v>
      </c>
      <c r="F3090" s="45">
        <v>-102880</v>
      </c>
      <c r="G3090" s="45">
        <v>-53310</v>
      </c>
      <c r="H3090" s="45">
        <v>-51750</v>
      </c>
      <c r="I3090" s="55">
        <f>pro[[#This Row],[Admin expenses 3]]+pro[[#This Row],[Admin expenses 2]]+pro[[#This Row],[Admin expenses 1]]+pro[[#This Row],[COGS]]</f>
        <v>-340692.30499999999</v>
      </c>
      <c r="J3090" s="55">
        <f>pro[[#This Row],[Revenue]]+pro[[#This Row],[AdminExp]]</f>
        <v>46493.647999999986</v>
      </c>
      <c r="K3090" s="83">
        <f>pro[[#This Row],[Profit]]/pro[[#This Row],[Revenue]]</f>
        <v>0.12008092659291281</v>
      </c>
      <c r="L3090" s="56">
        <f t="shared" si="48"/>
        <v>4</v>
      </c>
      <c r="M3090" s="82" t="str">
        <f>"Q"&amp;" "&amp;VLOOKUP(pro[[#This Row],[Period]],Mapping!A:B,2,0)</f>
        <v>Q 2</v>
      </c>
      <c r="N3090"/>
    </row>
    <row r="3091" spans="1:14" ht="11.25" customHeight="1" x14ac:dyDescent="0.2">
      <c r="A3091" s="42" t="s">
        <v>23</v>
      </c>
      <c r="B3091" s="44" t="s">
        <v>26</v>
      </c>
      <c r="C3091" s="44" t="s">
        <v>57</v>
      </c>
      <c r="D3091" s="43">
        <v>5035560.0469999993</v>
      </c>
      <c r="E3091" s="43">
        <v>-479232.24999999994</v>
      </c>
      <c r="F3091" s="45">
        <v>-72870</v>
      </c>
      <c r="G3091" s="45">
        <v>-68730</v>
      </c>
      <c r="H3091" s="45">
        <v>-93690</v>
      </c>
      <c r="I3091" s="55">
        <f>pro[[#This Row],[Admin expenses 3]]+pro[[#This Row],[Admin expenses 2]]+pro[[#This Row],[Admin expenses 1]]+pro[[#This Row],[COGS]]</f>
        <v>-714522.25</v>
      </c>
      <c r="J3091" s="55">
        <f>pro[[#This Row],[Revenue]]+pro[[#This Row],[AdminExp]]</f>
        <v>4321037.7969999993</v>
      </c>
      <c r="K3091" s="83">
        <f>pro[[#This Row],[Profit]]/pro[[#This Row],[Revenue]]</f>
        <v>0.85810471063180227</v>
      </c>
      <c r="L3091" s="56">
        <f t="shared" si="48"/>
        <v>4</v>
      </c>
      <c r="M3091" s="82" t="str">
        <f>"Q"&amp;" "&amp;VLOOKUP(pro[[#This Row],[Period]],Mapping!A:B,2,0)</f>
        <v>Q 2</v>
      </c>
      <c r="N3091"/>
    </row>
    <row r="3092" spans="1:14" ht="11.25" customHeight="1" x14ac:dyDescent="0.2">
      <c r="A3092" s="42" t="s">
        <v>23</v>
      </c>
      <c r="B3092" s="44" t="s">
        <v>26</v>
      </c>
      <c r="C3092" s="44" t="s">
        <v>57</v>
      </c>
      <c r="D3092" s="43">
        <v>135229.745</v>
      </c>
      <c r="E3092" s="43">
        <v>-44154.970999999998</v>
      </c>
      <c r="F3092" s="45">
        <v>-49320</v>
      </c>
      <c r="G3092" s="45">
        <v>-102000</v>
      </c>
      <c r="H3092" s="45">
        <v>-23480</v>
      </c>
      <c r="I3092" s="55">
        <f>pro[[#This Row],[Admin expenses 3]]+pro[[#This Row],[Admin expenses 2]]+pro[[#This Row],[Admin expenses 1]]+pro[[#This Row],[COGS]]</f>
        <v>-218954.97099999999</v>
      </c>
      <c r="J3092" s="55">
        <f>pro[[#This Row],[Revenue]]+pro[[#This Row],[AdminExp]]</f>
        <v>-83725.225999999995</v>
      </c>
      <c r="K3092" s="83">
        <f>pro[[#This Row],[Profit]]/pro[[#This Row],[Revenue]]</f>
        <v>-0.61913320919151327</v>
      </c>
      <c r="L3092" s="56">
        <f t="shared" si="48"/>
        <v>4</v>
      </c>
      <c r="M3092" s="82" t="str">
        <f>"Q"&amp;" "&amp;VLOOKUP(pro[[#This Row],[Period]],Mapping!A:B,2,0)</f>
        <v>Q 2</v>
      </c>
      <c r="N3092"/>
    </row>
    <row r="3093" spans="1:14" ht="11.25" customHeight="1" x14ac:dyDescent="0.2">
      <c r="A3093" s="42" t="s">
        <v>23</v>
      </c>
      <c r="B3093" s="44" t="s">
        <v>26</v>
      </c>
      <c r="C3093" s="44" t="s">
        <v>57</v>
      </c>
      <c r="D3093" s="43">
        <v>361193.93099999998</v>
      </c>
      <c r="E3093" s="43">
        <v>-83932.183999999994</v>
      </c>
      <c r="F3093" s="45">
        <v>-61340</v>
      </c>
      <c r="G3093" s="45">
        <v>-44880</v>
      </c>
      <c r="H3093" s="45">
        <v>-71260</v>
      </c>
      <c r="I3093" s="55">
        <f>pro[[#This Row],[Admin expenses 3]]+pro[[#This Row],[Admin expenses 2]]+pro[[#This Row],[Admin expenses 1]]+pro[[#This Row],[COGS]]</f>
        <v>-261412.18400000001</v>
      </c>
      <c r="J3093" s="55">
        <f>pro[[#This Row],[Revenue]]+pro[[#This Row],[AdminExp]]</f>
        <v>99781.746999999974</v>
      </c>
      <c r="K3093" s="83">
        <f>pro[[#This Row],[Profit]]/pro[[#This Row],[Revenue]]</f>
        <v>0.27625532556359583</v>
      </c>
      <c r="L3093" s="56">
        <f t="shared" si="48"/>
        <v>4</v>
      </c>
      <c r="M3093" s="82" t="str">
        <f>"Q"&amp;" "&amp;VLOOKUP(pro[[#This Row],[Period]],Mapping!A:B,2,0)</f>
        <v>Q 2</v>
      </c>
      <c r="N3093"/>
    </row>
    <row r="3094" spans="1:14" ht="11.25" customHeight="1" x14ac:dyDescent="0.2">
      <c r="A3094" s="42" t="s">
        <v>23</v>
      </c>
      <c r="B3094" s="44" t="s">
        <v>26</v>
      </c>
      <c r="C3094" s="44" t="s">
        <v>57</v>
      </c>
      <c r="D3094" s="43">
        <v>4085507.1599999997</v>
      </c>
      <c r="E3094" s="43">
        <v>-826075.20799999987</v>
      </c>
      <c r="F3094" s="45">
        <v>-84220</v>
      </c>
      <c r="G3094" s="45">
        <v>-27630</v>
      </c>
      <c r="H3094" s="45">
        <v>-97690</v>
      </c>
      <c r="I3094" s="55">
        <f>pro[[#This Row],[Admin expenses 3]]+pro[[#This Row],[Admin expenses 2]]+pro[[#This Row],[Admin expenses 1]]+pro[[#This Row],[COGS]]</f>
        <v>-1035615.2079999999</v>
      </c>
      <c r="J3094" s="55">
        <f>pro[[#This Row],[Revenue]]+pro[[#This Row],[AdminExp]]</f>
        <v>3049891.9519999996</v>
      </c>
      <c r="K3094" s="83">
        <f>pro[[#This Row],[Profit]]/pro[[#This Row],[Revenue]]</f>
        <v>0.74651489583976149</v>
      </c>
      <c r="L3094" s="56">
        <f t="shared" si="48"/>
        <v>4</v>
      </c>
      <c r="M3094" s="82" t="str">
        <f>"Q"&amp;" "&amp;VLOOKUP(pro[[#This Row],[Period]],Mapping!A:B,2,0)</f>
        <v>Q 2</v>
      </c>
      <c r="N3094"/>
    </row>
    <row r="3095" spans="1:14" ht="11.25" customHeight="1" x14ac:dyDescent="0.2">
      <c r="A3095" s="42" t="s">
        <v>23</v>
      </c>
      <c r="B3095" s="44" t="s">
        <v>26</v>
      </c>
      <c r="C3095" s="44" t="s">
        <v>58</v>
      </c>
      <c r="D3095" s="43">
        <v>1488978.8900000001</v>
      </c>
      <c r="E3095" s="43">
        <v>-448654.43</v>
      </c>
      <c r="F3095" s="45">
        <v>-19100</v>
      </c>
      <c r="G3095" s="45">
        <v>-95130</v>
      </c>
      <c r="H3095" s="45">
        <v>-40660</v>
      </c>
      <c r="I3095" s="55">
        <f>pro[[#This Row],[Admin expenses 3]]+pro[[#This Row],[Admin expenses 2]]+pro[[#This Row],[Admin expenses 1]]+pro[[#This Row],[COGS]]</f>
        <v>-603544.42999999993</v>
      </c>
      <c r="J3095" s="55">
        <f>pro[[#This Row],[Revenue]]+pro[[#This Row],[AdminExp]]</f>
        <v>885434.4600000002</v>
      </c>
      <c r="K3095" s="83">
        <f>pro[[#This Row],[Profit]]/pro[[#This Row],[Revenue]]</f>
        <v>0.59465884032781691</v>
      </c>
      <c r="L3095" s="56">
        <f t="shared" si="48"/>
        <v>4</v>
      </c>
      <c r="M3095" s="82" t="str">
        <f>"Q"&amp;" "&amp;VLOOKUP(pro[[#This Row],[Period]],Mapping!A:B,2,0)</f>
        <v>Q 2</v>
      </c>
      <c r="N3095"/>
    </row>
    <row r="3096" spans="1:14" ht="11.25" customHeight="1" x14ac:dyDescent="0.2">
      <c r="A3096" s="42" t="s">
        <v>23</v>
      </c>
      <c r="B3096" s="44" t="s">
        <v>26</v>
      </c>
      <c r="C3096" s="44" t="s">
        <v>59</v>
      </c>
      <c r="D3096" s="43">
        <v>2382860.4169999999</v>
      </c>
      <c r="E3096" s="43">
        <v>-963112.51399999997</v>
      </c>
      <c r="F3096" s="45">
        <v>-45710</v>
      </c>
      <c r="G3096" s="45">
        <v>-70330</v>
      </c>
      <c r="H3096" s="45">
        <v>-56350</v>
      </c>
      <c r="I3096" s="55">
        <f>pro[[#This Row],[Admin expenses 3]]+pro[[#This Row],[Admin expenses 2]]+pro[[#This Row],[Admin expenses 1]]+pro[[#This Row],[COGS]]</f>
        <v>-1135502.514</v>
      </c>
      <c r="J3096" s="55">
        <f>pro[[#This Row],[Revenue]]+pro[[#This Row],[AdminExp]]</f>
        <v>1247357.9029999999</v>
      </c>
      <c r="K3096" s="83">
        <f>pro[[#This Row],[Profit]]/pro[[#This Row],[Revenue]]</f>
        <v>0.52347082275612788</v>
      </c>
      <c r="L3096" s="56">
        <f t="shared" si="48"/>
        <v>4</v>
      </c>
      <c r="M3096" s="82" t="str">
        <f>"Q"&amp;" "&amp;VLOOKUP(pro[[#This Row],[Period]],Mapping!A:B,2,0)</f>
        <v>Q 2</v>
      </c>
      <c r="N3096"/>
    </row>
    <row r="3097" spans="1:14" ht="11.25" customHeight="1" x14ac:dyDescent="0.2">
      <c r="A3097" s="42" t="s">
        <v>23</v>
      </c>
      <c r="B3097" s="44" t="s">
        <v>26</v>
      </c>
      <c r="C3097" s="44" t="s">
        <v>57</v>
      </c>
      <c r="D3097" s="43">
        <v>129137.58899999998</v>
      </c>
      <c r="E3097" s="43">
        <v>-47146.476999999999</v>
      </c>
      <c r="F3097" s="45">
        <v>-104180</v>
      </c>
      <c r="G3097" s="45">
        <v>-99830</v>
      </c>
      <c r="H3097" s="45">
        <v>-33720</v>
      </c>
      <c r="I3097" s="55">
        <f>pro[[#This Row],[Admin expenses 3]]+pro[[#This Row],[Admin expenses 2]]+pro[[#This Row],[Admin expenses 1]]+pro[[#This Row],[COGS]]</f>
        <v>-284876.47700000001</v>
      </c>
      <c r="J3097" s="55">
        <f>pro[[#This Row],[Revenue]]+pro[[#This Row],[AdminExp]]</f>
        <v>-155738.88800000004</v>
      </c>
      <c r="K3097" s="83">
        <f>pro[[#This Row],[Profit]]/pro[[#This Row],[Revenue]]</f>
        <v>-1.2059919130130272</v>
      </c>
      <c r="L3097" s="56">
        <f t="shared" si="48"/>
        <v>4</v>
      </c>
      <c r="M3097" s="82" t="str">
        <f>"Q"&amp;" "&amp;VLOOKUP(pro[[#This Row],[Period]],Mapping!A:B,2,0)</f>
        <v>Q 2</v>
      </c>
      <c r="N3097"/>
    </row>
    <row r="3098" spans="1:14" ht="11.25" customHeight="1" x14ac:dyDescent="0.2">
      <c r="A3098" s="42" t="s">
        <v>23</v>
      </c>
      <c r="B3098" s="44" t="s">
        <v>26</v>
      </c>
      <c r="C3098" s="44" t="s">
        <v>57</v>
      </c>
      <c r="D3098" s="43">
        <v>3499783.7419999996</v>
      </c>
      <c r="E3098" s="43">
        <v>-254041.70399999997</v>
      </c>
      <c r="F3098" s="45">
        <v>-23140</v>
      </c>
      <c r="G3098" s="45">
        <v>-37080</v>
      </c>
      <c r="H3098" s="45">
        <v>-96380</v>
      </c>
      <c r="I3098" s="55">
        <f>pro[[#This Row],[Admin expenses 3]]+pro[[#This Row],[Admin expenses 2]]+pro[[#This Row],[Admin expenses 1]]+pro[[#This Row],[COGS]]</f>
        <v>-410641.70399999997</v>
      </c>
      <c r="J3098" s="55">
        <f>pro[[#This Row],[Revenue]]+pro[[#This Row],[AdminExp]]</f>
        <v>3089142.0379999997</v>
      </c>
      <c r="K3098" s="83">
        <f>pro[[#This Row],[Profit]]/pro[[#This Row],[Revenue]]</f>
        <v>0.882666549057876</v>
      </c>
      <c r="L3098" s="56">
        <f t="shared" si="48"/>
        <v>4</v>
      </c>
      <c r="M3098" s="82" t="str">
        <f>"Q"&amp;" "&amp;VLOOKUP(pro[[#This Row],[Period]],Mapping!A:B,2,0)</f>
        <v>Q 2</v>
      </c>
      <c r="N3098"/>
    </row>
    <row r="3099" spans="1:14" ht="11.25" customHeight="1" x14ac:dyDescent="0.2">
      <c r="A3099" s="42" t="s">
        <v>23</v>
      </c>
      <c r="B3099" s="44" t="s">
        <v>26</v>
      </c>
      <c r="C3099" s="44" t="s">
        <v>57</v>
      </c>
      <c r="D3099" s="43">
        <v>708807.29499999993</v>
      </c>
      <c r="E3099" s="43">
        <v>-149018.261</v>
      </c>
      <c r="F3099" s="45">
        <v>-53630</v>
      </c>
      <c r="G3099" s="45">
        <v>-76170</v>
      </c>
      <c r="H3099" s="45">
        <v>-75120</v>
      </c>
      <c r="I3099" s="55">
        <f>pro[[#This Row],[Admin expenses 3]]+pro[[#This Row],[Admin expenses 2]]+pro[[#This Row],[Admin expenses 1]]+pro[[#This Row],[COGS]]</f>
        <v>-353938.261</v>
      </c>
      <c r="J3099" s="55">
        <f>pro[[#This Row],[Revenue]]+pro[[#This Row],[AdminExp]]</f>
        <v>354869.03399999993</v>
      </c>
      <c r="K3099" s="83">
        <f>pro[[#This Row],[Profit]]/pro[[#This Row],[Revenue]]</f>
        <v>0.50065657690501053</v>
      </c>
      <c r="L3099" s="56">
        <f t="shared" si="48"/>
        <v>4</v>
      </c>
      <c r="M3099" s="82" t="str">
        <f>"Q"&amp;" "&amp;VLOOKUP(pro[[#This Row],[Period]],Mapping!A:B,2,0)</f>
        <v>Q 2</v>
      </c>
      <c r="N3099"/>
    </row>
    <row r="3100" spans="1:14" ht="11.25" customHeight="1" x14ac:dyDescent="0.2">
      <c r="A3100" s="42" t="s">
        <v>23</v>
      </c>
      <c r="B3100" s="44" t="s">
        <v>26</v>
      </c>
      <c r="C3100" s="44" t="s">
        <v>57</v>
      </c>
      <c r="D3100" s="43">
        <v>1204270.186</v>
      </c>
      <c r="E3100" s="43">
        <v>-236202.57499999998</v>
      </c>
      <c r="F3100" s="45">
        <v>-95350</v>
      </c>
      <c r="G3100" s="45">
        <v>-74320</v>
      </c>
      <c r="H3100" s="45">
        <v>-80980</v>
      </c>
      <c r="I3100" s="55">
        <f>pro[[#This Row],[Admin expenses 3]]+pro[[#This Row],[Admin expenses 2]]+pro[[#This Row],[Admin expenses 1]]+pro[[#This Row],[COGS]]</f>
        <v>-486852.57499999995</v>
      </c>
      <c r="J3100" s="55">
        <f>pro[[#This Row],[Revenue]]+pro[[#This Row],[AdminExp]]</f>
        <v>717417.61100000003</v>
      </c>
      <c r="K3100" s="83">
        <f>pro[[#This Row],[Profit]]/pro[[#This Row],[Revenue]]</f>
        <v>0.59572811761031175</v>
      </c>
      <c r="L3100" s="56">
        <f t="shared" si="48"/>
        <v>4</v>
      </c>
      <c r="M3100" s="82" t="str">
        <f>"Q"&amp;" "&amp;VLOOKUP(pro[[#This Row],[Period]],Mapping!A:B,2,0)</f>
        <v>Q 2</v>
      </c>
      <c r="N3100"/>
    </row>
    <row r="3101" spans="1:14" ht="11.25" customHeight="1" x14ac:dyDescent="0.2">
      <c r="A3101" s="42" t="s">
        <v>23</v>
      </c>
      <c r="B3101" s="44" t="s">
        <v>26</v>
      </c>
      <c r="C3101" s="44" t="s">
        <v>57</v>
      </c>
      <c r="D3101" s="43">
        <v>1837954.7619999999</v>
      </c>
      <c r="E3101" s="43">
        <v>-1946116.2209999997</v>
      </c>
      <c r="F3101" s="45">
        <v>-83770</v>
      </c>
      <c r="G3101" s="45">
        <v>-81280</v>
      </c>
      <c r="H3101" s="45">
        <v>-65970</v>
      </c>
      <c r="I3101" s="55">
        <f>pro[[#This Row],[Admin expenses 3]]+pro[[#This Row],[Admin expenses 2]]+pro[[#This Row],[Admin expenses 1]]+pro[[#This Row],[COGS]]</f>
        <v>-2177136.2209999999</v>
      </c>
      <c r="J3101" s="55">
        <f>pro[[#This Row],[Revenue]]+pro[[#This Row],[AdminExp]]</f>
        <v>-339181.45900000003</v>
      </c>
      <c r="K3101" s="83">
        <f>pro[[#This Row],[Profit]]/pro[[#This Row],[Revenue]]</f>
        <v>-0.18454287668697258</v>
      </c>
      <c r="L3101" s="56">
        <f t="shared" si="48"/>
        <v>4</v>
      </c>
      <c r="M3101" s="82" t="str">
        <f>"Q"&amp;" "&amp;VLOOKUP(pro[[#This Row],[Period]],Mapping!A:B,2,0)</f>
        <v>Q 2</v>
      </c>
      <c r="N3101"/>
    </row>
    <row r="3102" spans="1:14" ht="11.25" customHeight="1" x14ac:dyDescent="0.2">
      <c r="A3102" s="42" t="s">
        <v>23</v>
      </c>
      <c r="B3102" s="44" t="s">
        <v>26</v>
      </c>
      <c r="C3102" s="44" t="s">
        <v>58</v>
      </c>
      <c r="D3102" s="43">
        <v>1825112.723</v>
      </c>
      <c r="E3102" s="43">
        <v>-230630.47699999998</v>
      </c>
      <c r="F3102" s="45">
        <v>-22160</v>
      </c>
      <c r="G3102" s="45">
        <v>-26840</v>
      </c>
      <c r="H3102" s="45">
        <v>-47240</v>
      </c>
      <c r="I3102" s="55">
        <f>pro[[#This Row],[Admin expenses 3]]+pro[[#This Row],[Admin expenses 2]]+pro[[#This Row],[Admin expenses 1]]+pro[[#This Row],[COGS]]</f>
        <v>-326870.47699999996</v>
      </c>
      <c r="J3102" s="55">
        <f>pro[[#This Row],[Revenue]]+pro[[#This Row],[AdminExp]]</f>
        <v>1498242.246</v>
      </c>
      <c r="K3102" s="83">
        <f>pro[[#This Row],[Profit]]/pro[[#This Row],[Revenue]]</f>
        <v>0.82090395136651517</v>
      </c>
      <c r="L3102" s="56">
        <f t="shared" si="48"/>
        <v>4</v>
      </c>
      <c r="M3102" s="82" t="str">
        <f>"Q"&amp;" "&amp;VLOOKUP(pro[[#This Row],[Period]],Mapping!A:B,2,0)</f>
        <v>Q 2</v>
      </c>
      <c r="N3102"/>
    </row>
    <row r="3103" spans="1:14" ht="11.25" customHeight="1" x14ac:dyDescent="0.2">
      <c r="A3103" s="42" t="s">
        <v>23</v>
      </c>
      <c r="B3103" s="44" t="s">
        <v>15</v>
      </c>
      <c r="C3103" s="44" t="s">
        <v>59</v>
      </c>
      <c r="D3103" s="43">
        <v>1481406.1709999999</v>
      </c>
      <c r="E3103" s="43">
        <v>-585628.14799999993</v>
      </c>
      <c r="F3103" s="45">
        <v>-49660</v>
      </c>
      <c r="G3103" s="45">
        <v>-86620</v>
      </c>
      <c r="H3103" s="45">
        <v>-99540</v>
      </c>
      <c r="I3103" s="55">
        <f>pro[[#This Row],[Admin expenses 3]]+pro[[#This Row],[Admin expenses 2]]+pro[[#This Row],[Admin expenses 1]]+pro[[#This Row],[COGS]]</f>
        <v>-821448.14799999993</v>
      </c>
      <c r="J3103" s="55">
        <f>pro[[#This Row],[Revenue]]+pro[[#This Row],[AdminExp]]</f>
        <v>659958.02299999993</v>
      </c>
      <c r="K3103" s="83">
        <f>pro[[#This Row],[Profit]]/pro[[#This Row],[Revenue]]</f>
        <v>0.4454943120390174</v>
      </c>
      <c r="L3103" s="56">
        <f t="shared" si="48"/>
        <v>4</v>
      </c>
      <c r="M3103" s="82" t="str">
        <f>"Q"&amp;" "&amp;VLOOKUP(pro[[#This Row],[Period]],Mapping!A:B,2,0)</f>
        <v>Q 2</v>
      </c>
      <c r="N3103"/>
    </row>
    <row r="3104" spans="1:14" ht="11.25" customHeight="1" x14ac:dyDescent="0.2">
      <c r="A3104" s="42" t="s">
        <v>23</v>
      </c>
      <c r="B3104" s="44" t="s">
        <v>15</v>
      </c>
      <c r="C3104" s="44" t="s">
        <v>57</v>
      </c>
      <c r="D3104" s="43">
        <v>2636295.6059999997</v>
      </c>
      <c r="E3104" s="43">
        <v>-1023480.8079999998</v>
      </c>
      <c r="F3104" s="45">
        <v>-19480</v>
      </c>
      <c r="G3104" s="45">
        <v>-83810</v>
      </c>
      <c r="H3104" s="45">
        <v>-54110</v>
      </c>
      <c r="I3104" s="55">
        <f>pro[[#This Row],[Admin expenses 3]]+pro[[#This Row],[Admin expenses 2]]+pro[[#This Row],[Admin expenses 1]]+pro[[#This Row],[COGS]]</f>
        <v>-1180880.8079999997</v>
      </c>
      <c r="J3104" s="55">
        <f>pro[[#This Row],[Revenue]]+pro[[#This Row],[AdminExp]]</f>
        <v>1455414.798</v>
      </c>
      <c r="K3104" s="83">
        <f>pro[[#This Row],[Profit]]/pro[[#This Row],[Revenue]]</f>
        <v>0.55206813480536532</v>
      </c>
      <c r="L3104" s="56">
        <f t="shared" si="48"/>
        <v>4</v>
      </c>
      <c r="M3104" s="82" t="str">
        <f>"Q"&amp;" "&amp;VLOOKUP(pro[[#This Row],[Period]],Mapping!A:B,2,0)</f>
        <v>Q 2</v>
      </c>
      <c r="N3104"/>
    </row>
    <row r="3105" spans="1:14" ht="11.25" customHeight="1" x14ac:dyDescent="0.2">
      <c r="A3105" s="42" t="s">
        <v>23</v>
      </c>
      <c r="B3105" s="44" t="s">
        <v>15</v>
      </c>
      <c r="C3105" s="44" t="s">
        <v>57</v>
      </c>
      <c r="D3105" s="43">
        <v>103769.295</v>
      </c>
      <c r="E3105" s="43">
        <v>-37775.78</v>
      </c>
      <c r="F3105" s="45">
        <v>-25670</v>
      </c>
      <c r="G3105" s="45">
        <v>-95490</v>
      </c>
      <c r="H3105" s="45">
        <v>-87590</v>
      </c>
      <c r="I3105" s="55">
        <f>pro[[#This Row],[Admin expenses 3]]+pro[[#This Row],[Admin expenses 2]]+pro[[#This Row],[Admin expenses 1]]+pro[[#This Row],[COGS]]</f>
        <v>-246525.78</v>
      </c>
      <c r="J3105" s="55">
        <f>pro[[#This Row],[Revenue]]+pro[[#This Row],[AdminExp]]</f>
        <v>-142756.48499999999</v>
      </c>
      <c r="K3105" s="83">
        <f>pro[[#This Row],[Profit]]/pro[[#This Row],[Revenue]]</f>
        <v>-1.3757102715210698</v>
      </c>
      <c r="L3105" s="56">
        <f t="shared" si="48"/>
        <v>4</v>
      </c>
      <c r="M3105" s="82" t="str">
        <f>"Q"&amp;" "&amp;VLOOKUP(pro[[#This Row],[Period]],Mapping!A:B,2,0)</f>
        <v>Q 2</v>
      </c>
      <c r="N3105"/>
    </row>
    <row r="3106" spans="1:14" ht="11.25" customHeight="1" x14ac:dyDescent="0.2">
      <c r="A3106" s="42" t="s">
        <v>23</v>
      </c>
      <c r="B3106" s="44" t="s">
        <v>15</v>
      </c>
      <c r="C3106" s="44" t="s">
        <v>57</v>
      </c>
      <c r="D3106" s="43">
        <v>-18002.634999999998</v>
      </c>
      <c r="E3106" s="43">
        <v>7691.5929999999989</v>
      </c>
      <c r="F3106" s="45">
        <v>-34620</v>
      </c>
      <c r="G3106" s="45">
        <v>-85040</v>
      </c>
      <c r="H3106" s="45">
        <v>-81940</v>
      </c>
      <c r="I3106" s="55">
        <f>pro[[#This Row],[Admin expenses 3]]+pro[[#This Row],[Admin expenses 2]]+pro[[#This Row],[Admin expenses 1]]+pro[[#This Row],[COGS]]</f>
        <v>-193908.40700000001</v>
      </c>
      <c r="J3106" s="55">
        <f>pro[[#This Row],[Revenue]]+pro[[#This Row],[AdminExp]]</f>
        <v>-211911.04200000002</v>
      </c>
      <c r="K3106" s="83">
        <f>pro[[#This Row],[Profit]]/pro[[#This Row],[Revenue]]</f>
        <v>11.771112506585844</v>
      </c>
      <c r="L3106" s="56">
        <f t="shared" si="48"/>
        <v>4</v>
      </c>
      <c r="M3106" s="82" t="str">
        <f>"Q"&amp;" "&amp;VLOOKUP(pro[[#This Row],[Period]],Mapping!A:B,2,0)</f>
        <v>Q 2</v>
      </c>
      <c r="N3106"/>
    </row>
    <row r="3107" spans="1:14" ht="11.25" customHeight="1" x14ac:dyDescent="0.2">
      <c r="A3107" s="42" t="s">
        <v>23</v>
      </c>
      <c r="B3107" s="44" t="s">
        <v>15</v>
      </c>
      <c r="C3107" s="44" t="s">
        <v>58</v>
      </c>
      <c r="D3107" s="43">
        <v>148451.56899999999</v>
      </c>
      <c r="E3107" s="43">
        <v>-18829.775999999998</v>
      </c>
      <c r="F3107" s="45">
        <v>-38990</v>
      </c>
      <c r="G3107" s="45">
        <v>-62850</v>
      </c>
      <c r="H3107" s="45">
        <v>-18590</v>
      </c>
      <c r="I3107" s="55">
        <f>pro[[#This Row],[Admin expenses 3]]+pro[[#This Row],[Admin expenses 2]]+pro[[#This Row],[Admin expenses 1]]+pro[[#This Row],[COGS]]</f>
        <v>-139259.77600000001</v>
      </c>
      <c r="J3107" s="55">
        <f>pro[[#This Row],[Revenue]]+pro[[#This Row],[AdminExp]]</f>
        <v>9191.792999999976</v>
      </c>
      <c r="K3107" s="83">
        <f>pro[[#This Row],[Profit]]/pro[[#This Row],[Revenue]]</f>
        <v>6.19177894980684E-2</v>
      </c>
      <c r="L3107" s="56">
        <f t="shared" si="48"/>
        <v>4</v>
      </c>
      <c r="M3107" s="82" t="str">
        <f>"Q"&amp;" "&amp;VLOOKUP(pro[[#This Row],[Period]],Mapping!A:B,2,0)</f>
        <v>Q 2</v>
      </c>
      <c r="N3107"/>
    </row>
    <row r="3108" spans="1:14" ht="11.25" customHeight="1" x14ac:dyDescent="0.2">
      <c r="A3108" s="42" t="s">
        <v>23</v>
      </c>
      <c r="B3108" s="44" t="s">
        <v>15</v>
      </c>
      <c r="C3108" s="44" t="s">
        <v>59</v>
      </c>
      <c r="D3108" s="43">
        <v>4939012.7009999994</v>
      </c>
      <c r="E3108" s="43">
        <v>-1686417.88</v>
      </c>
      <c r="F3108" s="45">
        <v>-77800</v>
      </c>
      <c r="G3108" s="45">
        <v>-58370</v>
      </c>
      <c r="H3108" s="45">
        <v>-67390</v>
      </c>
      <c r="I3108" s="55">
        <f>pro[[#This Row],[Admin expenses 3]]+pro[[#This Row],[Admin expenses 2]]+pro[[#This Row],[Admin expenses 1]]+pro[[#This Row],[COGS]]</f>
        <v>-1889977.88</v>
      </c>
      <c r="J3108" s="55">
        <f>pro[[#This Row],[Revenue]]+pro[[#This Row],[AdminExp]]</f>
        <v>3049034.8209999995</v>
      </c>
      <c r="K3108" s="83">
        <f>pro[[#This Row],[Profit]]/pro[[#This Row],[Revenue]]</f>
        <v>0.61733690629762161</v>
      </c>
      <c r="L3108" s="56">
        <f t="shared" si="48"/>
        <v>4</v>
      </c>
      <c r="M3108" s="82" t="str">
        <f>"Q"&amp;" "&amp;VLOOKUP(pro[[#This Row],[Period]],Mapping!A:B,2,0)</f>
        <v>Q 2</v>
      </c>
      <c r="N3108"/>
    </row>
    <row r="3109" spans="1:14" ht="11.25" customHeight="1" x14ac:dyDescent="0.2">
      <c r="A3109" s="42" t="s">
        <v>23</v>
      </c>
      <c r="B3109" s="44" t="s">
        <v>15</v>
      </c>
      <c r="C3109" s="44" t="s">
        <v>57</v>
      </c>
      <c r="D3109" s="43">
        <v>3224905.9919999996</v>
      </c>
      <c r="E3109" s="43">
        <v>-2511518.3169999998</v>
      </c>
      <c r="F3109" s="45">
        <v>-105420</v>
      </c>
      <c r="G3109" s="45">
        <v>-79790</v>
      </c>
      <c r="H3109" s="45">
        <v>-34420</v>
      </c>
      <c r="I3109" s="55">
        <f>pro[[#This Row],[Admin expenses 3]]+pro[[#This Row],[Admin expenses 2]]+pro[[#This Row],[Admin expenses 1]]+pro[[#This Row],[COGS]]</f>
        <v>-2731148.3169999998</v>
      </c>
      <c r="J3109" s="55">
        <f>pro[[#This Row],[Revenue]]+pro[[#This Row],[AdminExp]]</f>
        <v>493757.67499999981</v>
      </c>
      <c r="K3109" s="83">
        <f>pro[[#This Row],[Profit]]/pro[[#This Row],[Revenue]]</f>
        <v>0.15310761809022055</v>
      </c>
      <c r="L3109" s="56">
        <f t="shared" si="48"/>
        <v>4</v>
      </c>
      <c r="M3109" s="82" t="str">
        <f>"Q"&amp;" "&amp;VLOOKUP(pro[[#This Row],[Period]],Mapping!A:B,2,0)</f>
        <v>Q 2</v>
      </c>
      <c r="N3109"/>
    </row>
    <row r="3110" spans="1:14" ht="11.25" customHeight="1" x14ac:dyDescent="0.2">
      <c r="A3110" s="42" t="s">
        <v>23</v>
      </c>
      <c r="B3110" s="44" t="s">
        <v>15</v>
      </c>
      <c r="C3110" s="44" t="s">
        <v>57</v>
      </c>
      <c r="D3110" s="43">
        <v>-29756.152999999998</v>
      </c>
      <c r="E3110" s="43">
        <v>18458.859999999997</v>
      </c>
      <c r="F3110" s="45">
        <v>-55590</v>
      </c>
      <c r="G3110" s="45">
        <v>-45960</v>
      </c>
      <c r="H3110" s="45">
        <v>-102720</v>
      </c>
      <c r="I3110" s="55">
        <f>pro[[#This Row],[Admin expenses 3]]+pro[[#This Row],[Admin expenses 2]]+pro[[#This Row],[Admin expenses 1]]+pro[[#This Row],[COGS]]</f>
        <v>-185811.14</v>
      </c>
      <c r="J3110" s="55">
        <f>pro[[#This Row],[Revenue]]+pro[[#This Row],[AdminExp]]</f>
        <v>-215567.29300000001</v>
      </c>
      <c r="K3110" s="83">
        <f>pro[[#This Row],[Profit]]/pro[[#This Row],[Revenue]]</f>
        <v>7.2444611035573052</v>
      </c>
      <c r="L3110" s="56">
        <f t="shared" si="48"/>
        <v>4</v>
      </c>
      <c r="M3110" s="82" t="str">
        <f>"Q"&amp;" "&amp;VLOOKUP(pro[[#This Row],[Period]],Mapping!A:B,2,0)</f>
        <v>Q 2</v>
      </c>
      <c r="N3110"/>
    </row>
    <row r="3111" spans="1:14" ht="11.25" customHeight="1" x14ac:dyDescent="0.2">
      <c r="A3111" s="42" t="s">
        <v>23</v>
      </c>
      <c r="B3111" s="44" t="s">
        <v>15</v>
      </c>
      <c r="C3111" s="44" t="s">
        <v>58</v>
      </c>
      <c r="D3111" s="43">
        <v>992973.66700000002</v>
      </c>
      <c r="E3111" s="43">
        <v>-187508.65700000001</v>
      </c>
      <c r="F3111" s="45">
        <v>-16430</v>
      </c>
      <c r="G3111" s="45">
        <v>-57250</v>
      </c>
      <c r="H3111" s="45">
        <v>-42230</v>
      </c>
      <c r="I3111" s="55">
        <f>pro[[#This Row],[Admin expenses 3]]+pro[[#This Row],[Admin expenses 2]]+pro[[#This Row],[Admin expenses 1]]+pro[[#This Row],[COGS]]</f>
        <v>-303418.65700000001</v>
      </c>
      <c r="J3111" s="55">
        <f>pro[[#This Row],[Revenue]]+pro[[#This Row],[AdminExp]]</f>
        <v>689555.01</v>
      </c>
      <c r="K3111" s="83">
        <f>pro[[#This Row],[Profit]]/pro[[#This Row],[Revenue]]</f>
        <v>0.69443433689767731</v>
      </c>
      <c r="L3111" s="56">
        <f t="shared" si="48"/>
        <v>4</v>
      </c>
      <c r="M3111" s="82" t="str">
        <f>"Q"&amp;" "&amp;VLOOKUP(pro[[#This Row],[Period]],Mapping!A:B,2,0)</f>
        <v>Q 2</v>
      </c>
      <c r="N3111"/>
    </row>
    <row r="3112" spans="1:14" ht="11.25" customHeight="1" x14ac:dyDescent="0.2">
      <c r="A3112" s="42" t="s">
        <v>23</v>
      </c>
      <c r="B3112" s="44" t="s">
        <v>15</v>
      </c>
      <c r="C3112" s="44" t="s">
        <v>59</v>
      </c>
      <c r="D3112" s="43">
        <v>-23472.287999999997</v>
      </c>
      <c r="E3112" s="43">
        <v>1028.0899999999999</v>
      </c>
      <c r="F3112" s="45">
        <v>-97660</v>
      </c>
      <c r="G3112" s="45">
        <v>-51160</v>
      </c>
      <c r="H3112" s="45">
        <v>-62060</v>
      </c>
      <c r="I3112" s="55">
        <f>pro[[#This Row],[Admin expenses 3]]+pro[[#This Row],[Admin expenses 2]]+pro[[#This Row],[Admin expenses 1]]+pro[[#This Row],[COGS]]</f>
        <v>-209851.91</v>
      </c>
      <c r="J3112" s="55">
        <f>pro[[#This Row],[Revenue]]+pro[[#This Row],[AdminExp]]</f>
        <v>-233324.198</v>
      </c>
      <c r="K3112" s="83">
        <f>pro[[#This Row],[Profit]]/pro[[#This Row],[Revenue]]</f>
        <v>9.9404113480543543</v>
      </c>
      <c r="L3112" s="56">
        <f t="shared" si="48"/>
        <v>4</v>
      </c>
      <c r="M3112" s="82" t="str">
        <f>"Q"&amp;" "&amp;VLOOKUP(pro[[#This Row],[Period]],Mapping!A:B,2,0)</f>
        <v>Q 2</v>
      </c>
      <c r="N3112"/>
    </row>
    <row r="3113" spans="1:14" ht="11.25" customHeight="1" x14ac:dyDescent="0.2">
      <c r="A3113" s="42" t="s">
        <v>23</v>
      </c>
      <c r="B3113" s="44" t="s">
        <v>15</v>
      </c>
      <c r="C3113" s="44" t="s">
        <v>57</v>
      </c>
      <c r="D3113" s="43">
        <v>-11736.143999999998</v>
      </c>
      <c r="E3113" s="43">
        <v>664.93</v>
      </c>
      <c r="F3113" s="45">
        <v>-96790</v>
      </c>
      <c r="G3113" s="45">
        <v>-29000</v>
      </c>
      <c r="H3113" s="45">
        <v>-12670</v>
      </c>
      <c r="I3113" s="55">
        <f>pro[[#This Row],[Admin expenses 3]]+pro[[#This Row],[Admin expenses 2]]+pro[[#This Row],[Admin expenses 1]]+pro[[#This Row],[COGS]]</f>
        <v>-137795.07</v>
      </c>
      <c r="J3113" s="55">
        <f>pro[[#This Row],[Revenue]]+pro[[#This Row],[AdminExp]]</f>
        <v>-149531.21400000001</v>
      </c>
      <c r="K3113" s="83">
        <f>pro[[#This Row],[Profit]]/pro[[#This Row],[Revenue]]</f>
        <v>12.74108548770363</v>
      </c>
      <c r="L3113" s="56">
        <f t="shared" si="48"/>
        <v>4</v>
      </c>
      <c r="M3113" s="82" t="str">
        <f>"Q"&amp;" "&amp;VLOOKUP(pro[[#This Row],[Period]],Mapping!A:B,2,0)</f>
        <v>Q 2</v>
      </c>
      <c r="N3113"/>
    </row>
    <row r="3114" spans="1:14" ht="11.25" customHeight="1" x14ac:dyDescent="0.2">
      <c r="A3114" s="42" t="s">
        <v>23</v>
      </c>
      <c r="B3114" s="44" t="s">
        <v>15</v>
      </c>
      <c r="C3114" s="44" t="s">
        <v>57</v>
      </c>
      <c r="D3114" s="43">
        <v>4961666.43</v>
      </c>
      <c r="E3114" s="43">
        <v>-1421762.5519999999</v>
      </c>
      <c r="F3114" s="45">
        <v>-70190</v>
      </c>
      <c r="G3114" s="45">
        <v>-75670</v>
      </c>
      <c r="H3114" s="45">
        <v>-69510</v>
      </c>
      <c r="I3114" s="55">
        <f>pro[[#This Row],[Admin expenses 3]]+pro[[#This Row],[Admin expenses 2]]+pro[[#This Row],[Admin expenses 1]]+pro[[#This Row],[COGS]]</f>
        <v>-1637132.5519999999</v>
      </c>
      <c r="J3114" s="55">
        <f>pro[[#This Row],[Revenue]]+pro[[#This Row],[AdminExp]]</f>
        <v>3324533.8779999996</v>
      </c>
      <c r="K3114" s="83">
        <f>pro[[#This Row],[Profit]]/pro[[#This Row],[Revenue]]</f>
        <v>0.67004380985764889</v>
      </c>
      <c r="L3114" s="56">
        <f t="shared" si="48"/>
        <v>4</v>
      </c>
      <c r="M3114" s="82" t="str">
        <f>"Q"&amp;" "&amp;VLOOKUP(pro[[#This Row],[Period]],Mapping!A:B,2,0)</f>
        <v>Q 2</v>
      </c>
      <c r="N3114"/>
    </row>
    <row r="3115" spans="1:14" ht="11.25" customHeight="1" x14ac:dyDescent="0.2">
      <c r="A3115" s="42" t="s">
        <v>23</v>
      </c>
      <c r="B3115" s="44" t="s">
        <v>15</v>
      </c>
      <c r="C3115" s="44" t="s">
        <v>57</v>
      </c>
      <c r="D3115" s="43">
        <v>2623930.0919999997</v>
      </c>
      <c r="E3115" s="43">
        <v>-1553287.0989999997</v>
      </c>
      <c r="F3115" s="45">
        <v>-42140</v>
      </c>
      <c r="G3115" s="45">
        <v>-30200</v>
      </c>
      <c r="H3115" s="45">
        <v>-38310</v>
      </c>
      <c r="I3115" s="55">
        <f>pro[[#This Row],[Admin expenses 3]]+pro[[#This Row],[Admin expenses 2]]+pro[[#This Row],[Admin expenses 1]]+pro[[#This Row],[COGS]]</f>
        <v>-1663937.0989999997</v>
      </c>
      <c r="J3115" s="55">
        <f>pro[[#This Row],[Revenue]]+pro[[#This Row],[AdminExp]]</f>
        <v>959992.99300000002</v>
      </c>
      <c r="K3115" s="83">
        <f>pro[[#This Row],[Profit]]/pro[[#This Row],[Revenue]]</f>
        <v>0.36586073536291458</v>
      </c>
      <c r="L3115" s="56">
        <f t="shared" si="48"/>
        <v>4</v>
      </c>
      <c r="M3115" s="82" t="str">
        <f>"Q"&amp;" "&amp;VLOOKUP(pro[[#This Row],[Period]],Mapping!A:B,2,0)</f>
        <v>Q 2</v>
      </c>
      <c r="N3115"/>
    </row>
    <row r="3116" spans="1:14" ht="11.25" customHeight="1" x14ac:dyDescent="0.2">
      <c r="A3116" s="42" t="s">
        <v>23</v>
      </c>
      <c r="B3116" s="44" t="s">
        <v>15</v>
      </c>
      <c r="C3116" s="44" t="s">
        <v>58</v>
      </c>
      <c r="D3116" s="43">
        <v>3808865.2209999999</v>
      </c>
      <c r="E3116" s="43">
        <v>-1661211.804</v>
      </c>
      <c r="F3116" s="45">
        <v>-57260</v>
      </c>
      <c r="G3116" s="45">
        <v>-91290</v>
      </c>
      <c r="H3116" s="45">
        <v>-72260</v>
      </c>
      <c r="I3116" s="55">
        <f>pro[[#This Row],[Admin expenses 3]]+pro[[#This Row],[Admin expenses 2]]+pro[[#This Row],[Admin expenses 1]]+pro[[#This Row],[COGS]]</f>
        <v>-1882021.804</v>
      </c>
      <c r="J3116" s="55">
        <f>pro[[#This Row],[Revenue]]+pro[[#This Row],[AdminExp]]</f>
        <v>1926843.4169999999</v>
      </c>
      <c r="K3116" s="83">
        <f>pro[[#This Row],[Profit]]/pro[[#This Row],[Revenue]]</f>
        <v>0.50588385390389745</v>
      </c>
      <c r="L3116" s="56">
        <f t="shared" si="48"/>
        <v>4</v>
      </c>
      <c r="M3116" s="82" t="str">
        <f>"Q"&amp;" "&amp;VLOOKUP(pro[[#This Row],[Period]],Mapping!A:B,2,0)</f>
        <v>Q 2</v>
      </c>
      <c r="N3116"/>
    </row>
    <row r="3117" spans="1:14" ht="11.25" customHeight="1" x14ac:dyDescent="0.2">
      <c r="A3117" s="42" t="s">
        <v>23</v>
      </c>
      <c r="B3117" s="44" t="s">
        <v>15</v>
      </c>
      <c r="C3117" s="44" t="s">
        <v>59</v>
      </c>
      <c r="D3117" s="43">
        <v>3153351.8449999997</v>
      </c>
      <c r="E3117" s="43">
        <v>-917530.91499999992</v>
      </c>
      <c r="F3117" s="45">
        <v>-95570</v>
      </c>
      <c r="G3117" s="45">
        <v>-89880</v>
      </c>
      <c r="H3117" s="45">
        <v>-31860</v>
      </c>
      <c r="I3117" s="55">
        <f>pro[[#This Row],[Admin expenses 3]]+pro[[#This Row],[Admin expenses 2]]+pro[[#This Row],[Admin expenses 1]]+pro[[#This Row],[COGS]]</f>
        <v>-1134840.915</v>
      </c>
      <c r="J3117" s="55">
        <f>pro[[#This Row],[Revenue]]+pro[[#This Row],[AdminExp]]</f>
        <v>2018510.9299999997</v>
      </c>
      <c r="K3117" s="83">
        <f>pro[[#This Row],[Profit]]/pro[[#This Row],[Revenue]]</f>
        <v>0.6401159874374881</v>
      </c>
      <c r="L3117" s="56">
        <f t="shared" si="48"/>
        <v>4</v>
      </c>
      <c r="M3117" s="82" t="str">
        <f>"Q"&amp;" "&amp;VLOOKUP(pro[[#This Row],[Period]],Mapping!A:B,2,0)</f>
        <v>Q 2</v>
      </c>
      <c r="N3117"/>
    </row>
    <row r="3118" spans="1:14" ht="11.25" customHeight="1" x14ac:dyDescent="0.2">
      <c r="A3118" s="42" t="s">
        <v>23</v>
      </c>
      <c r="B3118" s="44" t="s">
        <v>15</v>
      </c>
      <c r="C3118" s="44" t="s">
        <v>60</v>
      </c>
      <c r="D3118" s="43">
        <v>824793.53599999996</v>
      </c>
      <c r="E3118" s="43">
        <v>-135506.18899999998</v>
      </c>
      <c r="F3118" s="45">
        <v>-104330</v>
      </c>
      <c r="G3118" s="45">
        <v>-41610</v>
      </c>
      <c r="H3118" s="45">
        <v>-82620</v>
      </c>
      <c r="I3118" s="55">
        <f>pro[[#This Row],[Admin expenses 3]]+pro[[#This Row],[Admin expenses 2]]+pro[[#This Row],[Admin expenses 1]]+pro[[#This Row],[COGS]]</f>
        <v>-364066.18900000001</v>
      </c>
      <c r="J3118" s="55">
        <f>pro[[#This Row],[Revenue]]+pro[[#This Row],[AdminExp]]</f>
        <v>460727.34699999995</v>
      </c>
      <c r="K3118" s="83">
        <f>pro[[#This Row],[Profit]]/pro[[#This Row],[Revenue]]</f>
        <v>0.55859718449587847</v>
      </c>
      <c r="L3118" s="56">
        <f t="shared" si="48"/>
        <v>4</v>
      </c>
      <c r="M3118" s="82" t="str">
        <f>"Q"&amp;" "&amp;VLOOKUP(pro[[#This Row],[Period]],Mapping!A:B,2,0)</f>
        <v>Q 2</v>
      </c>
      <c r="N3118"/>
    </row>
    <row r="3119" spans="1:14" ht="11.25" customHeight="1" x14ac:dyDescent="0.2">
      <c r="A3119" s="42" t="s">
        <v>23</v>
      </c>
      <c r="B3119" s="44" t="s">
        <v>15</v>
      </c>
      <c r="C3119" s="44" t="s">
        <v>57</v>
      </c>
      <c r="D3119" s="43">
        <v>34189.049999999996</v>
      </c>
      <c r="E3119" s="43">
        <v>-14139.789999999999</v>
      </c>
      <c r="F3119" s="45">
        <v>-25170</v>
      </c>
      <c r="G3119" s="45">
        <v>-88050</v>
      </c>
      <c r="H3119" s="45">
        <v>-40690</v>
      </c>
      <c r="I3119" s="55">
        <f>pro[[#This Row],[Admin expenses 3]]+pro[[#This Row],[Admin expenses 2]]+pro[[#This Row],[Admin expenses 1]]+pro[[#This Row],[COGS]]</f>
        <v>-168049.79</v>
      </c>
      <c r="J3119" s="55">
        <f>pro[[#This Row],[Revenue]]+pro[[#This Row],[AdminExp]]</f>
        <v>-133860.74000000002</v>
      </c>
      <c r="K3119" s="83">
        <f>pro[[#This Row],[Profit]]/pro[[#This Row],[Revenue]]</f>
        <v>-3.9153103113423753</v>
      </c>
      <c r="L3119" s="56">
        <f t="shared" si="48"/>
        <v>4</v>
      </c>
      <c r="M3119" s="82" t="str">
        <f>"Q"&amp;" "&amp;VLOOKUP(pro[[#This Row],[Period]],Mapping!A:B,2,0)</f>
        <v>Q 2</v>
      </c>
      <c r="N3119"/>
    </row>
    <row r="3120" spans="1:14" ht="11.25" customHeight="1" x14ac:dyDescent="0.2">
      <c r="A3120" s="42" t="s">
        <v>23</v>
      </c>
      <c r="B3120" s="44" t="s">
        <v>15</v>
      </c>
      <c r="C3120" s="44" t="s">
        <v>58</v>
      </c>
      <c r="D3120" s="43">
        <v>9738231.845999999</v>
      </c>
      <c r="E3120" s="43">
        <v>-6400315.642</v>
      </c>
      <c r="F3120" s="45">
        <v>-22010</v>
      </c>
      <c r="G3120" s="45">
        <v>-18140</v>
      </c>
      <c r="H3120" s="45">
        <v>-75400</v>
      </c>
      <c r="I3120" s="55">
        <f>pro[[#This Row],[Admin expenses 3]]+pro[[#This Row],[Admin expenses 2]]+pro[[#This Row],[Admin expenses 1]]+pro[[#This Row],[COGS]]</f>
        <v>-6515865.642</v>
      </c>
      <c r="J3120" s="55">
        <f>pro[[#This Row],[Revenue]]+pro[[#This Row],[AdminExp]]</f>
        <v>3222366.203999999</v>
      </c>
      <c r="K3120" s="83">
        <f>pro[[#This Row],[Profit]]/pro[[#This Row],[Revenue]]</f>
        <v>0.33089848906437702</v>
      </c>
      <c r="L3120" s="56">
        <f t="shared" si="48"/>
        <v>4</v>
      </c>
      <c r="M3120" s="82" t="str">
        <f>"Q"&amp;" "&amp;VLOOKUP(pro[[#This Row],[Period]],Mapping!A:B,2,0)</f>
        <v>Q 2</v>
      </c>
      <c r="N3120"/>
    </row>
    <row r="3121" spans="1:14" ht="11.25" customHeight="1" x14ac:dyDescent="0.2">
      <c r="A3121" s="42" t="s">
        <v>23</v>
      </c>
      <c r="B3121" s="44" t="s">
        <v>15</v>
      </c>
      <c r="C3121" s="44" t="s">
        <v>59</v>
      </c>
      <c r="D3121" s="43">
        <v>1269565.4159999997</v>
      </c>
      <c r="E3121" s="43">
        <v>-588039.52899999998</v>
      </c>
      <c r="F3121" s="45">
        <v>-44510</v>
      </c>
      <c r="G3121" s="45">
        <v>-59120</v>
      </c>
      <c r="H3121" s="45">
        <v>-21540</v>
      </c>
      <c r="I3121" s="55">
        <f>pro[[#This Row],[Admin expenses 3]]+pro[[#This Row],[Admin expenses 2]]+pro[[#This Row],[Admin expenses 1]]+pro[[#This Row],[COGS]]</f>
        <v>-713209.52899999998</v>
      </c>
      <c r="J3121" s="55">
        <f>pro[[#This Row],[Revenue]]+pro[[#This Row],[AdminExp]]</f>
        <v>556355.88699999976</v>
      </c>
      <c r="K3121" s="83">
        <f>pro[[#This Row],[Profit]]/pro[[#This Row],[Revenue]]</f>
        <v>0.43822545887623632</v>
      </c>
      <c r="L3121" s="56">
        <f t="shared" si="48"/>
        <v>4</v>
      </c>
      <c r="M3121" s="82" t="str">
        <f>"Q"&amp;" "&amp;VLOOKUP(pro[[#This Row],[Period]],Mapping!A:B,2,0)</f>
        <v>Q 2</v>
      </c>
      <c r="N3121"/>
    </row>
    <row r="3122" spans="1:14" ht="11.25" customHeight="1" x14ac:dyDescent="0.2">
      <c r="A3122" s="42" t="s">
        <v>23</v>
      </c>
      <c r="B3122" s="44" t="s">
        <v>15</v>
      </c>
      <c r="C3122" s="44" t="s">
        <v>60</v>
      </c>
      <c r="D3122" s="43">
        <v>881642.64999999991</v>
      </c>
      <c r="E3122" s="43">
        <v>-571877.74699999997</v>
      </c>
      <c r="F3122" s="45">
        <v>-43650</v>
      </c>
      <c r="G3122" s="45">
        <v>-47890</v>
      </c>
      <c r="H3122" s="45">
        <v>-41670</v>
      </c>
      <c r="I3122" s="55">
        <f>pro[[#This Row],[Admin expenses 3]]+pro[[#This Row],[Admin expenses 2]]+pro[[#This Row],[Admin expenses 1]]+pro[[#This Row],[COGS]]</f>
        <v>-705087.74699999997</v>
      </c>
      <c r="J3122" s="55">
        <f>pro[[#This Row],[Revenue]]+pro[[#This Row],[AdminExp]]</f>
        <v>176554.90299999993</v>
      </c>
      <c r="K3122" s="83">
        <f>pro[[#This Row],[Profit]]/pro[[#This Row],[Revenue]]</f>
        <v>0.2002567627598324</v>
      </c>
      <c r="L3122" s="56">
        <f t="shared" si="48"/>
        <v>4</v>
      </c>
      <c r="M3122" s="82" t="str">
        <f>"Q"&amp;" "&amp;VLOOKUP(pro[[#This Row],[Period]],Mapping!A:B,2,0)</f>
        <v>Q 2</v>
      </c>
      <c r="N3122"/>
    </row>
    <row r="3123" spans="1:14" ht="11.25" customHeight="1" x14ac:dyDescent="0.2">
      <c r="A3123" s="42" t="s">
        <v>23</v>
      </c>
      <c r="B3123" s="44" t="s">
        <v>15</v>
      </c>
      <c r="C3123" s="44" t="s">
        <v>57</v>
      </c>
      <c r="D3123" s="43">
        <v>635580.995</v>
      </c>
      <c r="E3123" s="43">
        <v>-198393.258</v>
      </c>
      <c r="F3123" s="45">
        <v>-99630</v>
      </c>
      <c r="G3123" s="45">
        <v>-103070</v>
      </c>
      <c r="H3123" s="45">
        <v>-52320</v>
      </c>
      <c r="I3123" s="55">
        <f>pro[[#This Row],[Admin expenses 3]]+pro[[#This Row],[Admin expenses 2]]+pro[[#This Row],[Admin expenses 1]]+pro[[#This Row],[COGS]]</f>
        <v>-453413.25800000003</v>
      </c>
      <c r="J3123" s="55">
        <f>pro[[#This Row],[Revenue]]+pro[[#This Row],[AdminExp]]</f>
        <v>182167.73699999996</v>
      </c>
      <c r="K3123" s="83">
        <f>pro[[#This Row],[Profit]]/pro[[#This Row],[Revenue]]</f>
        <v>0.28661608580665626</v>
      </c>
      <c r="L3123" s="56">
        <f t="shared" si="48"/>
        <v>4</v>
      </c>
      <c r="M3123" s="82" t="str">
        <f>"Q"&amp;" "&amp;VLOOKUP(pro[[#This Row],[Period]],Mapping!A:B,2,0)</f>
        <v>Q 2</v>
      </c>
      <c r="N3123"/>
    </row>
    <row r="3124" spans="1:14" ht="11.25" customHeight="1" x14ac:dyDescent="0.2">
      <c r="A3124" s="42" t="s">
        <v>23</v>
      </c>
      <c r="B3124" s="44" t="s">
        <v>15</v>
      </c>
      <c r="C3124" s="44" t="s">
        <v>58</v>
      </c>
      <c r="D3124" s="43">
        <v>2133349.9180000001</v>
      </c>
      <c r="E3124" s="43">
        <v>-39558.756999999998</v>
      </c>
      <c r="F3124" s="45">
        <v>-48150</v>
      </c>
      <c r="G3124" s="45">
        <v>-46440</v>
      </c>
      <c r="H3124" s="45">
        <v>-32430</v>
      </c>
      <c r="I3124" s="55">
        <f>pro[[#This Row],[Admin expenses 3]]+pro[[#This Row],[Admin expenses 2]]+pro[[#This Row],[Admin expenses 1]]+pro[[#This Row],[COGS]]</f>
        <v>-166578.75699999998</v>
      </c>
      <c r="J3124" s="55">
        <f>pro[[#This Row],[Revenue]]+pro[[#This Row],[AdminExp]]</f>
        <v>1966771.1610000001</v>
      </c>
      <c r="K3124" s="83">
        <f>pro[[#This Row],[Profit]]/pro[[#This Row],[Revenue]]</f>
        <v>0.9219168146798129</v>
      </c>
      <c r="L3124" s="56">
        <f t="shared" si="48"/>
        <v>4</v>
      </c>
      <c r="M3124" s="82" t="str">
        <f>"Q"&amp;" "&amp;VLOOKUP(pro[[#This Row],[Period]],Mapping!A:B,2,0)</f>
        <v>Q 2</v>
      </c>
      <c r="N3124"/>
    </row>
    <row r="3125" spans="1:14" ht="11.25" customHeight="1" x14ac:dyDescent="0.2">
      <c r="A3125" s="42" t="s">
        <v>23</v>
      </c>
      <c r="B3125" s="44" t="s">
        <v>15</v>
      </c>
      <c r="C3125" s="44" t="s">
        <v>59</v>
      </c>
      <c r="D3125" s="43">
        <v>289347.30299999996</v>
      </c>
      <c r="E3125" s="43">
        <v>-23825.235000000001</v>
      </c>
      <c r="F3125" s="45">
        <v>-66280</v>
      </c>
      <c r="G3125" s="45">
        <v>-34950</v>
      </c>
      <c r="H3125" s="45">
        <v>-51050</v>
      </c>
      <c r="I3125" s="55">
        <f>pro[[#This Row],[Admin expenses 3]]+pro[[#This Row],[Admin expenses 2]]+pro[[#This Row],[Admin expenses 1]]+pro[[#This Row],[COGS]]</f>
        <v>-176105.23499999999</v>
      </c>
      <c r="J3125" s="55">
        <f>pro[[#This Row],[Revenue]]+pro[[#This Row],[AdminExp]]</f>
        <v>113242.06799999997</v>
      </c>
      <c r="K3125" s="83">
        <f>pro[[#This Row],[Profit]]/pro[[#This Row],[Revenue]]</f>
        <v>0.39137073968164821</v>
      </c>
      <c r="L3125" s="56">
        <f t="shared" si="48"/>
        <v>4</v>
      </c>
      <c r="M3125" s="82" t="str">
        <f>"Q"&amp;" "&amp;VLOOKUP(pro[[#This Row],[Period]],Mapping!A:B,2,0)</f>
        <v>Q 2</v>
      </c>
      <c r="N3125"/>
    </row>
    <row r="3126" spans="1:14" ht="11.25" customHeight="1" x14ac:dyDescent="0.2">
      <c r="A3126" s="42" t="s">
        <v>23</v>
      </c>
      <c r="B3126" s="44" t="s">
        <v>15</v>
      </c>
      <c r="C3126" s="44" t="s">
        <v>60</v>
      </c>
      <c r="D3126" s="43">
        <v>382887.42099999997</v>
      </c>
      <c r="E3126" s="43">
        <v>-22028.705999999998</v>
      </c>
      <c r="F3126" s="45">
        <v>-56830</v>
      </c>
      <c r="G3126" s="45">
        <v>-87070</v>
      </c>
      <c r="H3126" s="45">
        <v>-74420</v>
      </c>
      <c r="I3126" s="55">
        <f>pro[[#This Row],[Admin expenses 3]]+pro[[#This Row],[Admin expenses 2]]+pro[[#This Row],[Admin expenses 1]]+pro[[#This Row],[COGS]]</f>
        <v>-240348.70600000001</v>
      </c>
      <c r="J3126" s="55">
        <f>pro[[#This Row],[Revenue]]+pro[[#This Row],[AdminExp]]</f>
        <v>142538.71499999997</v>
      </c>
      <c r="K3126" s="83">
        <f>pro[[#This Row],[Profit]]/pro[[#This Row],[Revenue]]</f>
        <v>0.37227317269323396</v>
      </c>
      <c r="L3126" s="56">
        <f t="shared" si="48"/>
        <v>4</v>
      </c>
      <c r="M3126" s="82" t="str">
        <f>"Q"&amp;" "&amp;VLOOKUP(pro[[#This Row],[Period]],Mapping!A:B,2,0)</f>
        <v>Q 2</v>
      </c>
      <c r="N3126"/>
    </row>
    <row r="3127" spans="1:14" ht="11.25" customHeight="1" x14ac:dyDescent="0.2">
      <c r="A3127" s="42" t="s">
        <v>23</v>
      </c>
      <c r="B3127" s="44" t="s">
        <v>15</v>
      </c>
      <c r="C3127" s="44" t="s">
        <v>57</v>
      </c>
      <c r="D3127" s="43">
        <v>3057298.0550000002</v>
      </c>
      <c r="E3127" s="43">
        <v>-159376.644</v>
      </c>
      <c r="F3127" s="45">
        <v>-37770</v>
      </c>
      <c r="G3127" s="45">
        <v>-24150</v>
      </c>
      <c r="H3127" s="45">
        <v>-84310</v>
      </c>
      <c r="I3127" s="55">
        <f>pro[[#This Row],[Admin expenses 3]]+pro[[#This Row],[Admin expenses 2]]+pro[[#This Row],[Admin expenses 1]]+pro[[#This Row],[COGS]]</f>
        <v>-305606.64399999997</v>
      </c>
      <c r="J3127" s="55">
        <f>pro[[#This Row],[Revenue]]+pro[[#This Row],[AdminExp]]</f>
        <v>2751691.4110000003</v>
      </c>
      <c r="K3127" s="83">
        <f>pro[[#This Row],[Profit]]/pro[[#This Row],[Revenue]]</f>
        <v>0.90004028442689743</v>
      </c>
      <c r="L3127" s="56">
        <f t="shared" si="48"/>
        <v>4</v>
      </c>
      <c r="M3127" s="82" t="str">
        <f>"Q"&amp;" "&amp;VLOOKUP(pro[[#This Row],[Period]],Mapping!A:B,2,0)</f>
        <v>Q 2</v>
      </c>
      <c r="N3127"/>
    </row>
    <row r="3128" spans="1:14" ht="11.25" customHeight="1" x14ac:dyDescent="0.2">
      <c r="A3128" s="42" t="s">
        <v>23</v>
      </c>
      <c r="B3128" s="44" t="s">
        <v>15</v>
      </c>
      <c r="C3128" s="44" t="s">
        <v>58</v>
      </c>
      <c r="D3128" s="43">
        <v>267592.73099999997</v>
      </c>
      <c r="E3128" s="43">
        <v>-10434.038999999999</v>
      </c>
      <c r="F3128" s="45">
        <v>-22060</v>
      </c>
      <c r="G3128" s="45">
        <v>-48440</v>
      </c>
      <c r="H3128" s="45">
        <v>-83160</v>
      </c>
      <c r="I3128" s="55">
        <f>pro[[#This Row],[Admin expenses 3]]+pro[[#This Row],[Admin expenses 2]]+pro[[#This Row],[Admin expenses 1]]+pro[[#This Row],[COGS]]</f>
        <v>-164094.03899999999</v>
      </c>
      <c r="J3128" s="55">
        <f>pro[[#This Row],[Revenue]]+pro[[#This Row],[AdminExp]]</f>
        <v>103498.69199999998</v>
      </c>
      <c r="K3128" s="83">
        <f>pro[[#This Row],[Profit]]/pro[[#This Row],[Revenue]]</f>
        <v>0.38677691883939846</v>
      </c>
      <c r="L3128" s="56">
        <f t="shared" si="48"/>
        <v>4</v>
      </c>
      <c r="M3128" s="82" t="str">
        <f>"Q"&amp;" "&amp;VLOOKUP(pro[[#This Row],[Period]],Mapping!A:B,2,0)</f>
        <v>Q 2</v>
      </c>
      <c r="N3128"/>
    </row>
    <row r="3129" spans="1:14" ht="11.25" customHeight="1" x14ac:dyDescent="0.2">
      <c r="A3129" s="42" t="s">
        <v>23</v>
      </c>
      <c r="B3129" s="44" t="s">
        <v>15</v>
      </c>
      <c r="C3129" s="44" t="s">
        <v>59</v>
      </c>
      <c r="D3129" s="43">
        <v>1816463.0120000001</v>
      </c>
      <c r="E3129" s="43">
        <v>-74637.906000000003</v>
      </c>
      <c r="F3129" s="45">
        <v>-75760</v>
      </c>
      <c r="G3129" s="45">
        <v>-28960</v>
      </c>
      <c r="H3129" s="45">
        <v>-101840</v>
      </c>
      <c r="I3129" s="55">
        <f>pro[[#This Row],[Admin expenses 3]]+pro[[#This Row],[Admin expenses 2]]+pro[[#This Row],[Admin expenses 1]]+pro[[#This Row],[COGS]]</f>
        <v>-281197.90600000002</v>
      </c>
      <c r="J3129" s="55">
        <f>pro[[#This Row],[Revenue]]+pro[[#This Row],[AdminExp]]</f>
        <v>1535265.1060000001</v>
      </c>
      <c r="K3129" s="83">
        <f>pro[[#This Row],[Profit]]/pro[[#This Row],[Revenue]]</f>
        <v>0.84519480763311028</v>
      </c>
      <c r="L3129" s="56">
        <f t="shared" si="48"/>
        <v>4</v>
      </c>
      <c r="M3129" s="82" t="str">
        <f>"Q"&amp;" "&amp;VLOOKUP(pro[[#This Row],[Period]],Mapping!A:B,2,0)</f>
        <v>Q 2</v>
      </c>
      <c r="N3129"/>
    </row>
    <row r="3130" spans="1:14" ht="11.25" customHeight="1" x14ac:dyDescent="0.2">
      <c r="A3130" s="42" t="s">
        <v>23</v>
      </c>
      <c r="B3130" s="44" t="s">
        <v>15</v>
      </c>
      <c r="C3130" s="44" t="s">
        <v>60</v>
      </c>
      <c r="D3130" s="43">
        <v>921439.44900000002</v>
      </c>
      <c r="E3130" s="43">
        <v>-30143.504999999997</v>
      </c>
      <c r="F3130" s="45">
        <v>-81410</v>
      </c>
      <c r="G3130" s="45">
        <v>-91510</v>
      </c>
      <c r="H3130" s="45">
        <v>-79040</v>
      </c>
      <c r="I3130" s="55">
        <f>pro[[#This Row],[Admin expenses 3]]+pro[[#This Row],[Admin expenses 2]]+pro[[#This Row],[Admin expenses 1]]+pro[[#This Row],[COGS]]</f>
        <v>-282103.505</v>
      </c>
      <c r="J3130" s="55">
        <f>pro[[#This Row],[Revenue]]+pro[[#This Row],[AdminExp]]</f>
        <v>639335.94400000002</v>
      </c>
      <c r="K3130" s="83">
        <f>pro[[#This Row],[Profit]]/pro[[#This Row],[Revenue]]</f>
        <v>0.6938447715624122</v>
      </c>
      <c r="L3130" s="56">
        <f t="shared" si="48"/>
        <v>4</v>
      </c>
      <c r="M3130" s="82" t="str">
        <f>"Q"&amp;" "&amp;VLOOKUP(pro[[#This Row],[Period]],Mapping!A:B,2,0)</f>
        <v>Q 2</v>
      </c>
      <c r="N3130"/>
    </row>
    <row r="3131" spans="1:14" ht="11.25" customHeight="1" x14ac:dyDescent="0.2">
      <c r="A3131" s="42" t="s">
        <v>23</v>
      </c>
      <c r="B3131" s="44" t="s">
        <v>15</v>
      </c>
      <c r="C3131" s="44" t="s">
        <v>57</v>
      </c>
      <c r="D3131" s="43">
        <v>3289.6289999999999</v>
      </c>
      <c r="E3131" s="43">
        <v>-1969.5479999999998</v>
      </c>
      <c r="F3131" s="45">
        <v>-91120</v>
      </c>
      <c r="G3131" s="45">
        <v>-60380</v>
      </c>
      <c r="H3131" s="45">
        <v>-25530</v>
      </c>
      <c r="I3131" s="55">
        <f>pro[[#This Row],[Admin expenses 3]]+pro[[#This Row],[Admin expenses 2]]+pro[[#This Row],[Admin expenses 1]]+pro[[#This Row],[COGS]]</f>
        <v>-178999.54800000001</v>
      </c>
      <c r="J3131" s="55">
        <f>pro[[#This Row],[Revenue]]+pro[[#This Row],[AdminExp]]</f>
        <v>-175709.91900000002</v>
      </c>
      <c r="K3131" s="83">
        <f>pro[[#This Row],[Profit]]/pro[[#This Row],[Revenue]]</f>
        <v>-53.413293413938177</v>
      </c>
      <c r="L3131" s="56">
        <f t="shared" si="48"/>
        <v>4</v>
      </c>
      <c r="M3131" s="82" t="str">
        <f>"Q"&amp;" "&amp;VLOOKUP(pro[[#This Row],[Period]],Mapping!A:B,2,0)</f>
        <v>Q 2</v>
      </c>
      <c r="N3131"/>
    </row>
    <row r="3132" spans="1:14" ht="11.25" customHeight="1" x14ac:dyDescent="0.2">
      <c r="A3132" s="42" t="s">
        <v>23</v>
      </c>
      <c r="B3132" s="44" t="s">
        <v>15</v>
      </c>
      <c r="C3132" s="44" t="s">
        <v>57</v>
      </c>
      <c r="D3132" s="43">
        <v>15644.201999999999</v>
      </c>
      <c r="E3132" s="43">
        <v>-6844.3619999999992</v>
      </c>
      <c r="F3132" s="45">
        <v>-102080</v>
      </c>
      <c r="G3132" s="45">
        <v>-91280</v>
      </c>
      <c r="H3132" s="45">
        <v>-46030</v>
      </c>
      <c r="I3132" s="55">
        <f>pro[[#This Row],[Admin expenses 3]]+pro[[#This Row],[Admin expenses 2]]+pro[[#This Row],[Admin expenses 1]]+pro[[#This Row],[COGS]]</f>
        <v>-246234.36199999999</v>
      </c>
      <c r="J3132" s="55">
        <f>pro[[#This Row],[Revenue]]+pro[[#This Row],[AdminExp]]</f>
        <v>-230590.16</v>
      </c>
      <c r="K3132" s="83">
        <f>pro[[#This Row],[Profit]]/pro[[#This Row],[Revenue]]</f>
        <v>-14.739656263707156</v>
      </c>
      <c r="L3132" s="56">
        <f t="shared" si="48"/>
        <v>4</v>
      </c>
      <c r="M3132" s="82" t="str">
        <f>"Q"&amp;" "&amp;VLOOKUP(pro[[#This Row],[Period]],Mapping!A:B,2,0)</f>
        <v>Q 2</v>
      </c>
      <c r="N3132"/>
    </row>
    <row r="3133" spans="1:14" ht="11.25" customHeight="1" x14ac:dyDescent="0.2">
      <c r="A3133" s="42" t="s">
        <v>23</v>
      </c>
      <c r="B3133" s="44" t="s">
        <v>15</v>
      </c>
      <c r="C3133" s="44" t="s">
        <v>58</v>
      </c>
      <c r="D3133" s="43">
        <v>425272.26</v>
      </c>
      <c r="E3133" s="43">
        <v>-40690.881000000001</v>
      </c>
      <c r="F3133" s="45">
        <v>-41350</v>
      </c>
      <c r="G3133" s="45">
        <v>-27360</v>
      </c>
      <c r="H3133" s="45">
        <v>-14930</v>
      </c>
      <c r="I3133" s="55">
        <f>pro[[#This Row],[Admin expenses 3]]+pro[[#This Row],[Admin expenses 2]]+pro[[#This Row],[Admin expenses 1]]+pro[[#This Row],[COGS]]</f>
        <v>-124330.88099999999</v>
      </c>
      <c r="J3133" s="55">
        <f>pro[[#This Row],[Revenue]]+pro[[#This Row],[AdminExp]]</f>
        <v>300941.37900000002</v>
      </c>
      <c r="K3133" s="83">
        <f>pro[[#This Row],[Profit]]/pro[[#This Row],[Revenue]]</f>
        <v>0.70764403725745006</v>
      </c>
      <c r="L3133" s="56">
        <f t="shared" si="48"/>
        <v>4</v>
      </c>
      <c r="M3133" s="82" t="str">
        <f>"Q"&amp;" "&amp;VLOOKUP(pro[[#This Row],[Period]],Mapping!A:B,2,0)</f>
        <v>Q 2</v>
      </c>
      <c r="N3133"/>
    </row>
    <row r="3134" spans="1:14" ht="11.25" customHeight="1" x14ac:dyDescent="0.2">
      <c r="A3134" s="42" t="s">
        <v>23</v>
      </c>
      <c r="B3134" s="44" t="s">
        <v>15</v>
      </c>
      <c r="C3134" s="44" t="s">
        <v>59</v>
      </c>
      <c r="D3134" s="43">
        <v>211423.24</v>
      </c>
      <c r="E3134" s="43">
        <v>-201724.18699999998</v>
      </c>
      <c r="F3134" s="45">
        <v>-78610</v>
      </c>
      <c r="G3134" s="45">
        <v>-26940</v>
      </c>
      <c r="H3134" s="45">
        <v>-82080</v>
      </c>
      <c r="I3134" s="55">
        <f>pro[[#This Row],[Admin expenses 3]]+pro[[#This Row],[Admin expenses 2]]+pro[[#This Row],[Admin expenses 1]]+pro[[#This Row],[COGS]]</f>
        <v>-389354.18699999998</v>
      </c>
      <c r="J3134" s="55">
        <f>pro[[#This Row],[Revenue]]+pro[[#This Row],[AdminExp]]</f>
        <v>-177930.94699999999</v>
      </c>
      <c r="K3134" s="83">
        <f>pro[[#This Row],[Profit]]/pro[[#This Row],[Revenue]]</f>
        <v>-0.84158651149230324</v>
      </c>
      <c r="L3134" s="56">
        <f t="shared" si="48"/>
        <v>4</v>
      </c>
      <c r="M3134" s="82" t="str">
        <f>"Q"&amp;" "&amp;VLOOKUP(pro[[#This Row],[Period]],Mapping!A:B,2,0)</f>
        <v>Q 2</v>
      </c>
      <c r="N3134"/>
    </row>
    <row r="3135" spans="1:14" ht="11.25" customHeight="1" x14ac:dyDescent="0.2">
      <c r="A3135" s="42" t="s">
        <v>23</v>
      </c>
      <c r="B3135" s="44" t="s">
        <v>15</v>
      </c>
      <c r="C3135" s="44" t="s">
        <v>57</v>
      </c>
      <c r="D3135" s="43">
        <v>211423.24</v>
      </c>
      <c r="E3135" s="43">
        <v>-201242.47499999998</v>
      </c>
      <c r="F3135" s="45">
        <v>-46600</v>
      </c>
      <c r="G3135" s="45">
        <v>-88970</v>
      </c>
      <c r="H3135" s="45">
        <v>-43980</v>
      </c>
      <c r="I3135" s="55">
        <f>pro[[#This Row],[Admin expenses 3]]+pro[[#This Row],[Admin expenses 2]]+pro[[#This Row],[Admin expenses 1]]+pro[[#This Row],[COGS]]</f>
        <v>-380792.47499999998</v>
      </c>
      <c r="J3135" s="55">
        <f>pro[[#This Row],[Revenue]]+pro[[#This Row],[AdminExp]]</f>
        <v>-169369.23499999999</v>
      </c>
      <c r="K3135" s="83">
        <f>pro[[#This Row],[Profit]]/pro[[#This Row],[Revenue]]</f>
        <v>-0.80109090656258974</v>
      </c>
      <c r="L3135" s="56">
        <f t="shared" si="48"/>
        <v>4</v>
      </c>
      <c r="M3135" s="82" t="str">
        <f>"Q"&amp;" "&amp;VLOOKUP(pro[[#This Row],[Period]],Mapping!A:B,2,0)</f>
        <v>Q 2</v>
      </c>
      <c r="N3135"/>
    </row>
    <row r="3136" spans="1:14" ht="11.25" customHeight="1" x14ac:dyDescent="0.2">
      <c r="A3136" s="42" t="s">
        <v>23</v>
      </c>
      <c r="B3136" s="44" t="s">
        <v>15</v>
      </c>
      <c r="C3136" s="44" t="s">
        <v>58</v>
      </c>
      <c r="D3136" s="43">
        <v>214080.15299999996</v>
      </c>
      <c r="E3136" s="43">
        <v>-201724.18699999998</v>
      </c>
      <c r="F3136" s="45">
        <v>-20840</v>
      </c>
      <c r="G3136" s="45">
        <v>-99980</v>
      </c>
      <c r="H3136" s="45">
        <v>-43140</v>
      </c>
      <c r="I3136" s="55">
        <f>pro[[#This Row],[Admin expenses 3]]+pro[[#This Row],[Admin expenses 2]]+pro[[#This Row],[Admin expenses 1]]+pro[[#This Row],[COGS]]</f>
        <v>-365684.18699999998</v>
      </c>
      <c r="J3136" s="55">
        <f>pro[[#This Row],[Revenue]]+pro[[#This Row],[AdminExp]]</f>
        <v>-151604.03400000001</v>
      </c>
      <c r="K3136" s="83">
        <f>pro[[#This Row],[Profit]]/pro[[#This Row],[Revenue]]</f>
        <v>-0.70816482460193331</v>
      </c>
      <c r="L3136" s="56">
        <f t="shared" si="48"/>
        <v>4</v>
      </c>
      <c r="M3136" s="82" t="str">
        <f>"Q"&amp;" "&amp;VLOOKUP(pro[[#This Row],[Period]],Mapping!A:B,2,0)</f>
        <v>Q 2</v>
      </c>
      <c r="N3136"/>
    </row>
    <row r="3137" spans="1:14" ht="11.25" customHeight="1" x14ac:dyDescent="0.2">
      <c r="A3137" s="42" t="s">
        <v>23</v>
      </c>
      <c r="B3137" s="44" t="s">
        <v>15</v>
      </c>
      <c r="C3137" s="44" t="s">
        <v>59</v>
      </c>
      <c r="D3137" s="43">
        <v>53151.762999999992</v>
      </c>
      <c r="E3137" s="43">
        <v>-19858.167000000001</v>
      </c>
      <c r="F3137" s="45">
        <v>-80680</v>
      </c>
      <c r="G3137" s="45">
        <v>-37460</v>
      </c>
      <c r="H3137" s="45">
        <v>-50510</v>
      </c>
      <c r="I3137" s="55">
        <f>pro[[#This Row],[Admin expenses 3]]+pro[[#This Row],[Admin expenses 2]]+pro[[#This Row],[Admin expenses 1]]+pro[[#This Row],[COGS]]</f>
        <v>-188508.16700000002</v>
      </c>
      <c r="J3137" s="55">
        <f>pro[[#This Row],[Revenue]]+pro[[#This Row],[AdminExp]]</f>
        <v>-135356.40400000004</v>
      </c>
      <c r="K3137" s="83">
        <f>pro[[#This Row],[Profit]]/pro[[#This Row],[Revenue]]</f>
        <v>-2.5466023394181687</v>
      </c>
      <c r="L3137" s="56">
        <f t="shared" si="48"/>
        <v>4</v>
      </c>
      <c r="M3137" s="82" t="str">
        <f>"Q"&amp;" "&amp;VLOOKUP(pro[[#This Row],[Period]],Mapping!A:B,2,0)</f>
        <v>Q 2</v>
      </c>
      <c r="N3137"/>
    </row>
    <row r="3138" spans="1:14" ht="11.25" customHeight="1" x14ac:dyDescent="0.2">
      <c r="A3138" s="42" t="s">
        <v>23</v>
      </c>
      <c r="B3138" s="44" t="s">
        <v>15</v>
      </c>
      <c r="C3138" s="44" t="s">
        <v>57</v>
      </c>
      <c r="D3138" s="43">
        <v>635.4319999999999</v>
      </c>
      <c r="E3138" s="43">
        <v>-404.21500000000003</v>
      </c>
      <c r="F3138" s="45">
        <v>-39550</v>
      </c>
      <c r="G3138" s="45">
        <v>-39450</v>
      </c>
      <c r="H3138" s="45">
        <v>-71350</v>
      </c>
      <c r="I3138" s="55">
        <f>pro[[#This Row],[Admin expenses 3]]+pro[[#This Row],[Admin expenses 2]]+pro[[#This Row],[Admin expenses 1]]+pro[[#This Row],[COGS]]</f>
        <v>-150754.215</v>
      </c>
      <c r="J3138" s="55">
        <f>pro[[#This Row],[Revenue]]+pro[[#This Row],[AdminExp]]</f>
        <v>-150118.783</v>
      </c>
      <c r="K3138" s="83">
        <f>pro[[#This Row],[Profit]]/pro[[#This Row],[Revenue]]</f>
        <v>-236.24681004419043</v>
      </c>
      <c r="L3138" s="56">
        <f t="shared" ref="L3138:L3201" si="49">MONTH(DATEVALUE(A3138&amp;"1"))</f>
        <v>4</v>
      </c>
      <c r="M3138" s="82" t="str">
        <f>"Q"&amp;" "&amp;VLOOKUP(pro[[#This Row],[Period]],Mapping!A:B,2,0)</f>
        <v>Q 2</v>
      </c>
      <c r="N3138"/>
    </row>
    <row r="3139" spans="1:14" ht="11.25" customHeight="1" x14ac:dyDescent="0.2">
      <c r="A3139" s="42" t="s">
        <v>23</v>
      </c>
      <c r="B3139" s="44" t="s">
        <v>15</v>
      </c>
      <c r="C3139" s="44" t="s">
        <v>58</v>
      </c>
      <c r="D3139" s="43">
        <v>42376.18</v>
      </c>
      <c r="E3139" s="43">
        <v>-7425.4949999999999</v>
      </c>
      <c r="F3139" s="45">
        <v>-99200</v>
      </c>
      <c r="G3139" s="45">
        <v>-20650</v>
      </c>
      <c r="H3139" s="45">
        <v>-67640</v>
      </c>
      <c r="I3139" s="55">
        <f>pro[[#This Row],[Admin expenses 3]]+pro[[#This Row],[Admin expenses 2]]+pro[[#This Row],[Admin expenses 1]]+pro[[#This Row],[COGS]]</f>
        <v>-194915.495</v>
      </c>
      <c r="J3139" s="55">
        <f>pro[[#This Row],[Revenue]]+pro[[#This Row],[AdminExp]]</f>
        <v>-152539.315</v>
      </c>
      <c r="K3139" s="83">
        <f>pro[[#This Row],[Profit]]/pro[[#This Row],[Revenue]]</f>
        <v>-3.5996476086329632</v>
      </c>
      <c r="L3139" s="56">
        <f t="shared" si="49"/>
        <v>4</v>
      </c>
      <c r="M3139" s="82" t="str">
        <f>"Q"&amp;" "&amp;VLOOKUP(pro[[#This Row],[Period]],Mapping!A:B,2,0)</f>
        <v>Q 2</v>
      </c>
      <c r="N3139"/>
    </row>
    <row r="3140" spans="1:14" ht="11.25" customHeight="1" x14ac:dyDescent="0.2">
      <c r="A3140" s="42" t="s">
        <v>23</v>
      </c>
      <c r="B3140" s="44" t="s">
        <v>15</v>
      </c>
      <c r="C3140" s="44" t="s">
        <v>59</v>
      </c>
      <c r="D3140" s="43">
        <v>1133.048</v>
      </c>
      <c r="E3140" s="43">
        <v>-4356.317</v>
      </c>
      <c r="F3140" s="45">
        <v>-18590</v>
      </c>
      <c r="G3140" s="45">
        <v>-89480</v>
      </c>
      <c r="H3140" s="45">
        <v>-55450</v>
      </c>
      <c r="I3140" s="55">
        <f>pro[[#This Row],[Admin expenses 3]]+pro[[#This Row],[Admin expenses 2]]+pro[[#This Row],[Admin expenses 1]]+pro[[#This Row],[COGS]]</f>
        <v>-167876.31700000001</v>
      </c>
      <c r="J3140" s="55">
        <f>pro[[#This Row],[Revenue]]+pro[[#This Row],[AdminExp]]</f>
        <v>-166743.269</v>
      </c>
      <c r="K3140" s="83">
        <f>pro[[#This Row],[Profit]]/pro[[#This Row],[Revenue]]</f>
        <v>-147.16346438985815</v>
      </c>
      <c r="L3140" s="56">
        <f t="shared" si="49"/>
        <v>4</v>
      </c>
      <c r="M3140" s="82" t="str">
        <f>"Q"&amp;" "&amp;VLOOKUP(pro[[#This Row],[Period]],Mapping!A:B,2,0)</f>
        <v>Q 2</v>
      </c>
      <c r="N3140"/>
    </row>
    <row r="3141" spans="1:14" ht="11.25" customHeight="1" x14ac:dyDescent="0.2">
      <c r="A3141" s="42" t="s">
        <v>23</v>
      </c>
      <c r="B3141" s="44" t="s">
        <v>15</v>
      </c>
      <c r="C3141" s="44" t="s">
        <v>57</v>
      </c>
      <c r="D3141" s="43">
        <v>54490.989000000001</v>
      </c>
      <c r="E3141" s="43">
        <v>-14828.897999999999</v>
      </c>
      <c r="F3141" s="45">
        <v>-46090</v>
      </c>
      <c r="G3141" s="45">
        <v>-66260</v>
      </c>
      <c r="H3141" s="45">
        <v>-89840</v>
      </c>
      <c r="I3141" s="55">
        <f>pro[[#This Row],[Admin expenses 3]]+pro[[#This Row],[Admin expenses 2]]+pro[[#This Row],[Admin expenses 1]]+pro[[#This Row],[COGS]]</f>
        <v>-217018.89799999999</v>
      </c>
      <c r="J3141" s="55">
        <f>pro[[#This Row],[Revenue]]+pro[[#This Row],[AdminExp]]</f>
        <v>-162527.90899999999</v>
      </c>
      <c r="K3141" s="83">
        <f>pro[[#This Row],[Profit]]/pro[[#This Row],[Revenue]]</f>
        <v>-2.9826566186934134</v>
      </c>
      <c r="L3141" s="56">
        <f t="shared" si="49"/>
        <v>4</v>
      </c>
      <c r="M3141" s="82" t="str">
        <f>"Q"&amp;" "&amp;VLOOKUP(pro[[#This Row],[Period]],Mapping!A:B,2,0)</f>
        <v>Q 2</v>
      </c>
      <c r="N3141"/>
    </row>
    <row r="3142" spans="1:14" ht="11.25" customHeight="1" x14ac:dyDescent="0.2">
      <c r="A3142" s="42" t="s">
        <v>23</v>
      </c>
      <c r="B3142" s="44" t="s">
        <v>15</v>
      </c>
      <c r="C3142" s="44" t="s">
        <v>57</v>
      </c>
      <c r="D3142" s="43">
        <v>61028.849000000002</v>
      </c>
      <c r="E3142" s="43">
        <v>-21542.5</v>
      </c>
      <c r="F3142" s="45">
        <v>-92760</v>
      </c>
      <c r="G3142" s="45">
        <v>-75230</v>
      </c>
      <c r="H3142" s="45">
        <v>-96150</v>
      </c>
      <c r="I3142" s="55">
        <f>pro[[#This Row],[Admin expenses 3]]+pro[[#This Row],[Admin expenses 2]]+pro[[#This Row],[Admin expenses 1]]+pro[[#This Row],[COGS]]</f>
        <v>-285682.5</v>
      </c>
      <c r="J3142" s="55">
        <f>pro[[#This Row],[Revenue]]+pro[[#This Row],[AdminExp]]</f>
        <v>-224653.65100000001</v>
      </c>
      <c r="K3142" s="83">
        <f>pro[[#This Row],[Profit]]/pro[[#This Row],[Revenue]]</f>
        <v>-3.68110581603792</v>
      </c>
      <c r="L3142" s="56">
        <f t="shared" si="49"/>
        <v>4</v>
      </c>
      <c r="M3142" s="82" t="str">
        <f>"Q"&amp;" "&amp;VLOOKUP(pro[[#This Row],[Period]],Mapping!A:B,2,0)</f>
        <v>Q 2</v>
      </c>
      <c r="N3142"/>
    </row>
    <row r="3143" spans="1:14" ht="11.25" customHeight="1" x14ac:dyDescent="0.2">
      <c r="A3143" s="42" t="s">
        <v>23</v>
      </c>
      <c r="B3143" s="44" t="s">
        <v>15</v>
      </c>
      <c r="C3143" s="44" t="s">
        <v>57</v>
      </c>
      <c r="D3143" s="43">
        <v>95552.078999999998</v>
      </c>
      <c r="E3143" s="43">
        <v>-29869.132999999998</v>
      </c>
      <c r="F3143" s="45">
        <v>-83460</v>
      </c>
      <c r="G3143" s="45">
        <v>-77770</v>
      </c>
      <c r="H3143" s="45">
        <v>-57000</v>
      </c>
      <c r="I3143" s="55">
        <f>pro[[#This Row],[Admin expenses 3]]+pro[[#This Row],[Admin expenses 2]]+pro[[#This Row],[Admin expenses 1]]+pro[[#This Row],[COGS]]</f>
        <v>-248099.133</v>
      </c>
      <c r="J3143" s="55">
        <f>pro[[#This Row],[Revenue]]+pro[[#This Row],[AdminExp]]</f>
        <v>-152547.054</v>
      </c>
      <c r="K3143" s="83">
        <f>pro[[#This Row],[Profit]]/pro[[#This Row],[Revenue]]</f>
        <v>-1.5964807421929565</v>
      </c>
      <c r="L3143" s="56">
        <f t="shared" si="49"/>
        <v>4</v>
      </c>
      <c r="M3143" s="82" t="str">
        <f>"Q"&amp;" "&amp;VLOOKUP(pro[[#This Row],[Period]],Mapping!A:B,2,0)</f>
        <v>Q 2</v>
      </c>
      <c r="N3143"/>
    </row>
    <row r="3144" spans="1:14" ht="11.25" customHeight="1" x14ac:dyDescent="0.2">
      <c r="A3144" s="42" t="s">
        <v>23</v>
      </c>
      <c r="B3144" s="44" t="s">
        <v>15</v>
      </c>
      <c r="C3144" s="44" t="s">
        <v>57</v>
      </c>
      <c r="D3144" s="43">
        <v>-5677.5599999999995</v>
      </c>
      <c r="E3144" s="43">
        <v>3801.8539999999998</v>
      </c>
      <c r="F3144" s="45">
        <v>-63950</v>
      </c>
      <c r="G3144" s="45">
        <v>-51760</v>
      </c>
      <c r="H3144" s="45">
        <v>-106180</v>
      </c>
      <c r="I3144" s="55">
        <f>pro[[#This Row],[Admin expenses 3]]+pro[[#This Row],[Admin expenses 2]]+pro[[#This Row],[Admin expenses 1]]+pro[[#This Row],[COGS]]</f>
        <v>-218088.14600000001</v>
      </c>
      <c r="J3144" s="55">
        <f>pro[[#This Row],[Revenue]]+pro[[#This Row],[AdminExp]]</f>
        <v>-223765.70600000001</v>
      </c>
      <c r="K3144" s="83">
        <f>pro[[#This Row],[Profit]]/pro[[#This Row],[Revenue]]</f>
        <v>39.412301411169594</v>
      </c>
      <c r="L3144" s="56">
        <f t="shared" si="49"/>
        <v>4</v>
      </c>
      <c r="M3144" s="82" t="str">
        <f>"Q"&amp;" "&amp;VLOOKUP(pro[[#This Row],[Period]],Mapping!A:B,2,0)</f>
        <v>Q 2</v>
      </c>
      <c r="N3144"/>
    </row>
    <row r="3145" spans="1:14" ht="11.25" customHeight="1" x14ac:dyDescent="0.2">
      <c r="A3145" s="42" t="s">
        <v>23</v>
      </c>
      <c r="B3145" s="44" t="s">
        <v>15</v>
      </c>
      <c r="C3145" s="44" t="s">
        <v>57</v>
      </c>
      <c r="D3145" s="43">
        <v>110439.84</v>
      </c>
      <c r="E3145" s="43">
        <v>-60799.858</v>
      </c>
      <c r="F3145" s="45">
        <v>-94280</v>
      </c>
      <c r="G3145" s="45">
        <v>-59650</v>
      </c>
      <c r="H3145" s="45">
        <v>-13800</v>
      </c>
      <c r="I3145" s="55">
        <f>pro[[#This Row],[Admin expenses 3]]+pro[[#This Row],[Admin expenses 2]]+pro[[#This Row],[Admin expenses 1]]+pro[[#This Row],[COGS]]</f>
        <v>-228529.85800000001</v>
      </c>
      <c r="J3145" s="55">
        <f>pro[[#This Row],[Revenue]]+pro[[#This Row],[AdminExp]]</f>
        <v>-118090.01800000001</v>
      </c>
      <c r="K3145" s="83">
        <f>pro[[#This Row],[Profit]]/pro[[#This Row],[Revenue]]</f>
        <v>-1.0692700931113266</v>
      </c>
      <c r="L3145" s="56">
        <f t="shared" si="49"/>
        <v>4</v>
      </c>
      <c r="M3145" s="82" t="str">
        <f>"Q"&amp;" "&amp;VLOOKUP(pro[[#This Row],[Period]],Mapping!A:B,2,0)</f>
        <v>Q 2</v>
      </c>
      <c r="N3145"/>
    </row>
    <row r="3146" spans="1:14" ht="11.25" customHeight="1" x14ac:dyDescent="0.2">
      <c r="A3146" s="42" t="s">
        <v>23</v>
      </c>
      <c r="B3146" s="44" t="s">
        <v>15</v>
      </c>
      <c r="C3146" s="44" t="s">
        <v>57</v>
      </c>
      <c r="D3146" s="43">
        <v>17407.838</v>
      </c>
      <c r="E3146" s="43">
        <v>-25210.940999999995</v>
      </c>
      <c r="F3146" s="45">
        <v>-93800</v>
      </c>
      <c r="G3146" s="45">
        <v>-72620</v>
      </c>
      <c r="H3146" s="45">
        <v>-32960</v>
      </c>
      <c r="I3146" s="55">
        <f>pro[[#This Row],[Admin expenses 3]]+pro[[#This Row],[Admin expenses 2]]+pro[[#This Row],[Admin expenses 1]]+pro[[#This Row],[COGS]]</f>
        <v>-224590.94099999999</v>
      </c>
      <c r="J3146" s="55">
        <f>pro[[#This Row],[Revenue]]+pro[[#This Row],[AdminExp]]</f>
        <v>-207183.103</v>
      </c>
      <c r="K3146" s="83">
        <f>pro[[#This Row],[Profit]]/pro[[#This Row],[Revenue]]</f>
        <v>-11.901713641866383</v>
      </c>
      <c r="L3146" s="56">
        <f t="shared" si="49"/>
        <v>4</v>
      </c>
      <c r="M3146" s="82" t="str">
        <f>"Q"&amp;" "&amp;VLOOKUP(pro[[#This Row],[Period]],Mapping!A:B,2,0)</f>
        <v>Q 2</v>
      </c>
      <c r="N3146"/>
    </row>
    <row r="3147" spans="1:14" ht="11.25" customHeight="1" x14ac:dyDescent="0.2">
      <c r="A3147" s="42" t="s">
        <v>23</v>
      </c>
      <c r="B3147" s="44" t="s">
        <v>15</v>
      </c>
      <c r="C3147" s="44" t="s">
        <v>57</v>
      </c>
      <c r="D3147" s="43">
        <v>254550.56899999996</v>
      </c>
      <c r="E3147" s="43">
        <v>-295710.04399999999</v>
      </c>
      <c r="F3147" s="45">
        <v>-36560</v>
      </c>
      <c r="G3147" s="45">
        <v>-25710</v>
      </c>
      <c r="H3147" s="45">
        <v>-31430</v>
      </c>
      <c r="I3147" s="55">
        <f>pro[[#This Row],[Admin expenses 3]]+pro[[#This Row],[Admin expenses 2]]+pro[[#This Row],[Admin expenses 1]]+pro[[#This Row],[COGS]]</f>
        <v>-389410.04399999999</v>
      </c>
      <c r="J3147" s="55">
        <f>pro[[#This Row],[Revenue]]+pro[[#This Row],[AdminExp]]</f>
        <v>-134859.47500000003</v>
      </c>
      <c r="K3147" s="83">
        <f>pro[[#This Row],[Profit]]/pro[[#This Row],[Revenue]]</f>
        <v>-0.52979443546244853</v>
      </c>
      <c r="L3147" s="56">
        <f t="shared" si="49"/>
        <v>4</v>
      </c>
      <c r="M3147" s="82" t="str">
        <f>"Q"&amp;" "&amp;VLOOKUP(pro[[#This Row],[Period]],Mapping!A:B,2,0)</f>
        <v>Q 2</v>
      </c>
      <c r="N3147"/>
    </row>
    <row r="3148" spans="1:14" ht="11.25" customHeight="1" x14ac:dyDescent="0.2">
      <c r="A3148" s="42" t="s">
        <v>23</v>
      </c>
      <c r="B3148" s="44" t="s">
        <v>15</v>
      </c>
      <c r="C3148" s="44" t="s">
        <v>57</v>
      </c>
      <c r="D3148" s="43">
        <v>234816.42799999996</v>
      </c>
      <c r="E3148" s="43">
        <v>-284178.51699999999</v>
      </c>
      <c r="F3148" s="45">
        <v>-26730</v>
      </c>
      <c r="G3148" s="45">
        <v>-46380</v>
      </c>
      <c r="H3148" s="45">
        <v>-30880</v>
      </c>
      <c r="I3148" s="55">
        <f>pro[[#This Row],[Admin expenses 3]]+pro[[#This Row],[Admin expenses 2]]+pro[[#This Row],[Admin expenses 1]]+pro[[#This Row],[COGS]]</f>
        <v>-388168.51699999999</v>
      </c>
      <c r="J3148" s="55">
        <f>pro[[#This Row],[Revenue]]+pro[[#This Row],[AdminExp]]</f>
        <v>-153352.08900000004</v>
      </c>
      <c r="K3148" s="83">
        <f>pro[[#This Row],[Profit]]/pro[[#This Row],[Revenue]]</f>
        <v>-0.65307223308924567</v>
      </c>
      <c r="L3148" s="56">
        <f t="shared" si="49"/>
        <v>4</v>
      </c>
      <c r="M3148" s="82" t="str">
        <f>"Q"&amp;" "&amp;VLOOKUP(pro[[#This Row],[Period]],Mapping!A:B,2,0)</f>
        <v>Q 2</v>
      </c>
      <c r="N3148"/>
    </row>
    <row r="3149" spans="1:14" ht="11.25" customHeight="1" x14ac:dyDescent="0.2">
      <c r="A3149" s="42" t="s">
        <v>23</v>
      </c>
      <c r="B3149" s="44" t="s">
        <v>15</v>
      </c>
      <c r="C3149" s="44" t="s">
        <v>57</v>
      </c>
      <c r="D3149" s="43">
        <v>12400.178</v>
      </c>
      <c r="E3149" s="43">
        <v>-3275.2019999999998</v>
      </c>
      <c r="F3149" s="45">
        <v>-50960</v>
      </c>
      <c r="G3149" s="45">
        <v>-104350</v>
      </c>
      <c r="H3149" s="45">
        <v>-40040</v>
      </c>
      <c r="I3149" s="55">
        <f>pro[[#This Row],[Admin expenses 3]]+pro[[#This Row],[Admin expenses 2]]+pro[[#This Row],[Admin expenses 1]]+pro[[#This Row],[COGS]]</f>
        <v>-198625.20199999999</v>
      </c>
      <c r="J3149" s="55">
        <f>pro[[#This Row],[Revenue]]+pro[[#This Row],[AdminExp]]</f>
        <v>-186225.02399999998</v>
      </c>
      <c r="K3149" s="83">
        <f>pro[[#This Row],[Profit]]/pro[[#This Row],[Revenue]]</f>
        <v>-15.017931516789515</v>
      </c>
      <c r="L3149" s="56">
        <f t="shared" si="49"/>
        <v>4</v>
      </c>
      <c r="M3149" s="82" t="str">
        <f>"Q"&amp;" "&amp;VLOOKUP(pro[[#This Row],[Period]],Mapping!A:B,2,0)</f>
        <v>Q 2</v>
      </c>
      <c r="N3149"/>
    </row>
    <row r="3150" spans="1:14" ht="11.25" customHeight="1" x14ac:dyDescent="0.2">
      <c r="A3150" s="42" t="s">
        <v>23</v>
      </c>
      <c r="B3150" s="44" t="s">
        <v>15</v>
      </c>
      <c r="C3150" s="44" t="s">
        <v>57</v>
      </c>
      <c r="D3150" s="43">
        <v>33878.123999999996</v>
      </c>
      <c r="E3150" s="43">
        <v>-18878.481999999996</v>
      </c>
      <c r="F3150" s="45">
        <v>-13530</v>
      </c>
      <c r="G3150" s="45">
        <v>-61760</v>
      </c>
      <c r="H3150" s="45">
        <v>-24680</v>
      </c>
      <c r="I3150" s="55">
        <f>pro[[#This Row],[Admin expenses 3]]+pro[[#This Row],[Admin expenses 2]]+pro[[#This Row],[Admin expenses 1]]+pro[[#This Row],[COGS]]</f>
        <v>-118848.48199999999</v>
      </c>
      <c r="J3150" s="55">
        <f>pro[[#This Row],[Revenue]]+pro[[#This Row],[AdminExp]]</f>
        <v>-84970.357999999993</v>
      </c>
      <c r="K3150" s="83">
        <f>pro[[#This Row],[Profit]]/pro[[#This Row],[Revenue]]</f>
        <v>-2.5081187494325246</v>
      </c>
      <c r="L3150" s="56">
        <f t="shared" si="49"/>
        <v>4</v>
      </c>
      <c r="M3150" s="82" t="str">
        <f>"Q"&amp;" "&amp;VLOOKUP(pro[[#This Row],[Period]],Mapping!A:B,2,0)</f>
        <v>Q 2</v>
      </c>
      <c r="N3150"/>
    </row>
    <row r="3151" spans="1:14" ht="11.25" customHeight="1" x14ac:dyDescent="0.2">
      <c r="A3151" s="42" t="s">
        <v>23</v>
      </c>
      <c r="B3151" s="44" t="s">
        <v>15</v>
      </c>
      <c r="C3151" s="44" t="s">
        <v>57</v>
      </c>
      <c r="D3151" s="43">
        <v>39295.178999999996</v>
      </c>
      <c r="E3151" s="43">
        <v>-7385.5249999999996</v>
      </c>
      <c r="F3151" s="45">
        <v>-101290</v>
      </c>
      <c r="G3151" s="45">
        <v>-78950</v>
      </c>
      <c r="H3151" s="45">
        <v>-13580</v>
      </c>
      <c r="I3151" s="55">
        <f>pro[[#This Row],[Admin expenses 3]]+pro[[#This Row],[Admin expenses 2]]+pro[[#This Row],[Admin expenses 1]]+pro[[#This Row],[COGS]]</f>
        <v>-201205.52499999999</v>
      </c>
      <c r="J3151" s="55">
        <f>pro[[#This Row],[Revenue]]+pro[[#This Row],[AdminExp]]</f>
        <v>-161910.34599999999</v>
      </c>
      <c r="K3151" s="83">
        <f>pro[[#This Row],[Profit]]/pro[[#This Row],[Revenue]]</f>
        <v>-4.1203615843052912</v>
      </c>
      <c r="L3151" s="56">
        <f t="shared" si="49"/>
        <v>4</v>
      </c>
      <c r="M3151" s="82" t="str">
        <f>"Q"&amp;" "&amp;VLOOKUP(pro[[#This Row],[Period]],Mapping!A:B,2,0)</f>
        <v>Q 2</v>
      </c>
      <c r="N3151"/>
    </row>
    <row r="3152" spans="1:14" ht="11.25" customHeight="1" x14ac:dyDescent="0.2">
      <c r="A3152" s="42" t="s">
        <v>23</v>
      </c>
      <c r="B3152" s="44" t="s">
        <v>15</v>
      </c>
      <c r="C3152" s="44" t="s">
        <v>57</v>
      </c>
      <c r="D3152" s="43">
        <v>1907200.19</v>
      </c>
      <c r="E3152" s="43">
        <v>-339079.14600000001</v>
      </c>
      <c r="F3152" s="45">
        <v>-97840</v>
      </c>
      <c r="G3152" s="45">
        <v>-43010</v>
      </c>
      <c r="H3152" s="45">
        <v>-88520</v>
      </c>
      <c r="I3152" s="55">
        <f>pro[[#This Row],[Admin expenses 3]]+pro[[#This Row],[Admin expenses 2]]+pro[[#This Row],[Admin expenses 1]]+pro[[#This Row],[COGS]]</f>
        <v>-568449.14599999995</v>
      </c>
      <c r="J3152" s="55">
        <f>pro[[#This Row],[Revenue]]+pro[[#This Row],[AdminExp]]</f>
        <v>1338751.044</v>
      </c>
      <c r="K3152" s="83">
        <f>pro[[#This Row],[Profit]]/pro[[#This Row],[Revenue]]</f>
        <v>0.70194573753686551</v>
      </c>
      <c r="L3152" s="56">
        <f t="shared" si="49"/>
        <v>4</v>
      </c>
      <c r="M3152" s="82" t="str">
        <f>"Q"&amp;" "&amp;VLOOKUP(pro[[#This Row],[Period]],Mapping!A:B,2,0)</f>
        <v>Q 2</v>
      </c>
      <c r="N3152"/>
    </row>
    <row r="3153" spans="1:14" ht="11.25" customHeight="1" x14ac:dyDescent="0.2">
      <c r="A3153" s="42" t="s">
        <v>23</v>
      </c>
      <c r="B3153" s="44" t="s">
        <v>15</v>
      </c>
      <c r="C3153" s="44" t="s">
        <v>57</v>
      </c>
      <c r="D3153" s="43">
        <v>106153.95699999999</v>
      </c>
      <c r="E3153" s="43">
        <v>-25272.687999999995</v>
      </c>
      <c r="F3153" s="45">
        <v>-13700</v>
      </c>
      <c r="G3153" s="45">
        <v>-48990</v>
      </c>
      <c r="H3153" s="45">
        <v>-27220</v>
      </c>
      <c r="I3153" s="55">
        <f>pro[[#This Row],[Admin expenses 3]]+pro[[#This Row],[Admin expenses 2]]+pro[[#This Row],[Admin expenses 1]]+pro[[#This Row],[COGS]]</f>
        <v>-115182.68799999999</v>
      </c>
      <c r="J3153" s="55">
        <f>pro[[#This Row],[Revenue]]+pro[[#This Row],[AdminExp]]</f>
        <v>-9028.7309999999998</v>
      </c>
      <c r="K3153" s="83">
        <f>pro[[#This Row],[Profit]]/pro[[#This Row],[Revenue]]</f>
        <v>-8.5053174230707199E-2</v>
      </c>
      <c r="L3153" s="56">
        <f t="shared" si="49"/>
        <v>4</v>
      </c>
      <c r="M3153" s="82" t="str">
        <f>"Q"&amp;" "&amp;VLOOKUP(pro[[#This Row],[Period]],Mapping!A:B,2,0)</f>
        <v>Q 2</v>
      </c>
      <c r="N3153"/>
    </row>
    <row r="3154" spans="1:14" ht="11.25" customHeight="1" x14ac:dyDescent="0.2">
      <c r="A3154" s="42" t="s">
        <v>23</v>
      </c>
      <c r="B3154" s="44" t="s">
        <v>15</v>
      </c>
      <c r="C3154" s="44" t="s">
        <v>57</v>
      </c>
      <c r="D3154" s="43">
        <v>558014.478</v>
      </c>
      <c r="E3154" s="43">
        <v>-120088.61199999999</v>
      </c>
      <c r="F3154" s="45">
        <v>-16620</v>
      </c>
      <c r="G3154" s="45">
        <v>-81470</v>
      </c>
      <c r="H3154" s="45">
        <v>-30340</v>
      </c>
      <c r="I3154" s="55">
        <f>pro[[#This Row],[Admin expenses 3]]+pro[[#This Row],[Admin expenses 2]]+pro[[#This Row],[Admin expenses 1]]+pro[[#This Row],[COGS]]</f>
        <v>-248518.61199999999</v>
      </c>
      <c r="J3154" s="55">
        <f>pro[[#This Row],[Revenue]]+pro[[#This Row],[AdminExp]]</f>
        <v>309495.86600000004</v>
      </c>
      <c r="K3154" s="83">
        <f>pro[[#This Row],[Profit]]/pro[[#This Row],[Revenue]]</f>
        <v>0.55463769884479597</v>
      </c>
      <c r="L3154" s="56">
        <f t="shared" si="49"/>
        <v>4</v>
      </c>
      <c r="M3154" s="82" t="str">
        <f>"Q"&amp;" "&amp;VLOOKUP(pro[[#This Row],[Period]],Mapping!A:B,2,0)</f>
        <v>Q 2</v>
      </c>
      <c r="N3154"/>
    </row>
    <row r="3155" spans="1:14" ht="11.25" customHeight="1" x14ac:dyDescent="0.2">
      <c r="A3155" s="42" t="s">
        <v>23</v>
      </c>
      <c r="B3155" s="44" t="s">
        <v>15</v>
      </c>
      <c r="C3155" s="44" t="s">
        <v>57</v>
      </c>
      <c r="D3155" s="43">
        <v>132920.33299999998</v>
      </c>
      <c r="E3155" s="43">
        <v>-28364.517999999996</v>
      </c>
      <c r="F3155" s="45">
        <v>-39080</v>
      </c>
      <c r="G3155" s="45">
        <v>-98050</v>
      </c>
      <c r="H3155" s="45">
        <v>-100060</v>
      </c>
      <c r="I3155" s="55">
        <f>pro[[#This Row],[Admin expenses 3]]+pro[[#This Row],[Admin expenses 2]]+pro[[#This Row],[Admin expenses 1]]+pro[[#This Row],[COGS]]</f>
        <v>-265554.51799999998</v>
      </c>
      <c r="J3155" s="55">
        <f>pro[[#This Row],[Revenue]]+pro[[#This Row],[AdminExp]]</f>
        <v>-132634.185</v>
      </c>
      <c r="K3155" s="83">
        <f>pro[[#This Row],[Profit]]/pro[[#This Row],[Revenue]]</f>
        <v>-0.99784722176403229</v>
      </c>
      <c r="L3155" s="56">
        <f t="shared" si="49"/>
        <v>4</v>
      </c>
      <c r="M3155" s="82" t="str">
        <f>"Q"&amp;" "&amp;VLOOKUP(pro[[#This Row],[Period]],Mapping!A:B,2,0)</f>
        <v>Q 2</v>
      </c>
      <c r="N3155"/>
    </row>
    <row r="3156" spans="1:14" ht="11.25" customHeight="1" x14ac:dyDescent="0.2">
      <c r="A3156" s="42" t="s">
        <v>23</v>
      </c>
      <c r="B3156" s="44" t="s">
        <v>15</v>
      </c>
      <c r="C3156" s="44" t="s">
        <v>57</v>
      </c>
      <c r="D3156" s="43">
        <v>28760.045999999998</v>
      </c>
      <c r="E3156" s="43">
        <v>-9213.2459999999992</v>
      </c>
      <c r="F3156" s="45">
        <v>-17320</v>
      </c>
      <c r="G3156" s="45">
        <v>-30520</v>
      </c>
      <c r="H3156" s="45">
        <v>-86050</v>
      </c>
      <c r="I3156" s="55">
        <f>pro[[#This Row],[Admin expenses 3]]+pro[[#This Row],[Admin expenses 2]]+pro[[#This Row],[Admin expenses 1]]+pro[[#This Row],[COGS]]</f>
        <v>-143103.24599999998</v>
      </c>
      <c r="J3156" s="55">
        <f>pro[[#This Row],[Revenue]]+pro[[#This Row],[AdminExp]]</f>
        <v>-114343.19999999998</v>
      </c>
      <c r="K3156" s="83">
        <f>pro[[#This Row],[Profit]]/pro[[#This Row],[Revenue]]</f>
        <v>-3.9757655464111563</v>
      </c>
      <c r="L3156" s="56">
        <f t="shared" si="49"/>
        <v>4</v>
      </c>
      <c r="M3156" s="82" t="str">
        <f>"Q"&amp;" "&amp;VLOOKUP(pro[[#This Row],[Period]],Mapping!A:B,2,0)</f>
        <v>Q 2</v>
      </c>
      <c r="N3156"/>
    </row>
    <row r="3157" spans="1:14" ht="11.25" customHeight="1" x14ac:dyDescent="0.2">
      <c r="A3157" s="42" t="s">
        <v>23</v>
      </c>
      <c r="B3157" s="44" t="s">
        <v>15</v>
      </c>
      <c r="C3157" s="44" t="s">
        <v>57</v>
      </c>
      <c r="D3157" s="43">
        <v>85095.849999999991</v>
      </c>
      <c r="E3157" s="43">
        <v>-43696.659999999996</v>
      </c>
      <c r="F3157" s="45">
        <v>-99780</v>
      </c>
      <c r="G3157" s="45">
        <v>-62220</v>
      </c>
      <c r="H3157" s="45">
        <v>-49230</v>
      </c>
      <c r="I3157" s="55">
        <f>pro[[#This Row],[Admin expenses 3]]+pro[[#This Row],[Admin expenses 2]]+pro[[#This Row],[Admin expenses 1]]+pro[[#This Row],[COGS]]</f>
        <v>-254926.66</v>
      </c>
      <c r="J3157" s="55">
        <f>pro[[#This Row],[Revenue]]+pro[[#This Row],[AdminExp]]</f>
        <v>-169830.81</v>
      </c>
      <c r="K3157" s="83">
        <f>pro[[#This Row],[Profit]]/pro[[#This Row],[Revenue]]</f>
        <v>-1.995759017625419</v>
      </c>
      <c r="L3157" s="56">
        <f t="shared" si="49"/>
        <v>4</v>
      </c>
      <c r="M3157" s="82" t="str">
        <f>"Q"&amp;" "&amp;VLOOKUP(pro[[#This Row],[Period]],Mapping!A:B,2,0)</f>
        <v>Q 2</v>
      </c>
      <c r="N3157"/>
    </row>
    <row r="3158" spans="1:14" ht="11.25" customHeight="1" x14ac:dyDescent="0.2">
      <c r="A3158" s="42" t="s">
        <v>23</v>
      </c>
      <c r="B3158" s="44" t="s">
        <v>15</v>
      </c>
      <c r="C3158" s="44" t="s">
        <v>57</v>
      </c>
      <c r="D3158" s="43">
        <v>67876.641000000003</v>
      </c>
      <c r="E3158" s="43">
        <v>-36496.774999999994</v>
      </c>
      <c r="F3158" s="45">
        <v>-34070</v>
      </c>
      <c r="G3158" s="45">
        <v>-46570</v>
      </c>
      <c r="H3158" s="45">
        <v>-23880</v>
      </c>
      <c r="I3158" s="55">
        <f>pro[[#This Row],[Admin expenses 3]]+pro[[#This Row],[Admin expenses 2]]+pro[[#This Row],[Admin expenses 1]]+pro[[#This Row],[COGS]]</f>
        <v>-141016.77499999999</v>
      </c>
      <c r="J3158" s="55">
        <f>pro[[#This Row],[Revenue]]+pro[[#This Row],[AdminExp]]</f>
        <v>-73140.133999999991</v>
      </c>
      <c r="K3158" s="83">
        <f>pro[[#This Row],[Profit]]/pro[[#This Row],[Revenue]]</f>
        <v>-1.0775449834059996</v>
      </c>
      <c r="L3158" s="56">
        <f t="shared" si="49"/>
        <v>4</v>
      </c>
      <c r="M3158" s="82" t="str">
        <f>"Q"&amp;" "&amp;VLOOKUP(pro[[#This Row],[Period]],Mapping!A:B,2,0)</f>
        <v>Q 2</v>
      </c>
      <c r="N3158"/>
    </row>
    <row r="3159" spans="1:14" ht="11.25" customHeight="1" x14ac:dyDescent="0.2">
      <c r="A3159" s="42" t="s">
        <v>23</v>
      </c>
      <c r="B3159" s="44" t="s">
        <v>15</v>
      </c>
      <c r="C3159" s="44" t="s">
        <v>57</v>
      </c>
      <c r="D3159" s="43">
        <v>269630.571</v>
      </c>
      <c r="E3159" s="43">
        <v>-137539.15700000001</v>
      </c>
      <c r="F3159" s="45">
        <v>-104630</v>
      </c>
      <c r="G3159" s="45">
        <v>-90370</v>
      </c>
      <c r="H3159" s="45">
        <v>-22230</v>
      </c>
      <c r="I3159" s="55">
        <f>pro[[#This Row],[Admin expenses 3]]+pro[[#This Row],[Admin expenses 2]]+pro[[#This Row],[Admin expenses 1]]+pro[[#This Row],[COGS]]</f>
        <v>-354769.15700000001</v>
      </c>
      <c r="J3159" s="55">
        <f>pro[[#This Row],[Revenue]]+pro[[#This Row],[AdminExp]]</f>
        <v>-85138.58600000001</v>
      </c>
      <c r="K3159" s="83">
        <f>pro[[#This Row],[Profit]]/pro[[#This Row],[Revenue]]</f>
        <v>-0.31576013685777499</v>
      </c>
      <c r="L3159" s="56">
        <f t="shared" si="49"/>
        <v>4</v>
      </c>
      <c r="M3159" s="82" t="str">
        <f>"Q"&amp;" "&amp;VLOOKUP(pro[[#This Row],[Period]],Mapping!A:B,2,0)</f>
        <v>Q 2</v>
      </c>
      <c r="N3159"/>
    </row>
    <row r="3160" spans="1:14" ht="11.25" customHeight="1" x14ac:dyDescent="0.2">
      <c r="A3160" s="42" t="s">
        <v>23</v>
      </c>
      <c r="B3160" s="44" t="s">
        <v>15</v>
      </c>
      <c r="C3160" s="44" t="s">
        <v>57</v>
      </c>
      <c r="D3160" s="43">
        <v>213091.99799999999</v>
      </c>
      <c r="E3160" s="43">
        <v>-127906.37999999999</v>
      </c>
      <c r="F3160" s="45">
        <v>-95180</v>
      </c>
      <c r="G3160" s="45">
        <v>-82770</v>
      </c>
      <c r="H3160" s="45">
        <v>-16420</v>
      </c>
      <c r="I3160" s="55">
        <f>pro[[#This Row],[Admin expenses 3]]+pro[[#This Row],[Admin expenses 2]]+pro[[#This Row],[Admin expenses 1]]+pro[[#This Row],[COGS]]</f>
        <v>-322276.38</v>
      </c>
      <c r="J3160" s="55">
        <f>pro[[#This Row],[Revenue]]+pro[[#This Row],[AdminExp]]</f>
        <v>-109184.38200000001</v>
      </c>
      <c r="K3160" s="83">
        <f>pro[[#This Row],[Profit]]/pro[[#This Row],[Revenue]]</f>
        <v>-0.51238142691777666</v>
      </c>
      <c r="L3160" s="56">
        <f t="shared" si="49"/>
        <v>4</v>
      </c>
      <c r="M3160" s="82" t="str">
        <f>"Q"&amp;" "&amp;VLOOKUP(pro[[#This Row],[Period]],Mapping!A:B,2,0)</f>
        <v>Q 2</v>
      </c>
      <c r="N3160"/>
    </row>
    <row r="3161" spans="1:14" ht="11.25" customHeight="1" x14ac:dyDescent="0.2">
      <c r="A3161" s="42" t="s">
        <v>23</v>
      </c>
      <c r="B3161" s="44" t="s">
        <v>15</v>
      </c>
      <c r="C3161" s="44" t="s">
        <v>57</v>
      </c>
      <c r="D3161" s="43">
        <v>797902.54599999997</v>
      </c>
      <c r="E3161" s="43">
        <v>-432270.91599999997</v>
      </c>
      <c r="F3161" s="45">
        <v>-97230</v>
      </c>
      <c r="G3161" s="45">
        <v>-84590</v>
      </c>
      <c r="H3161" s="45">
        <v>-43030</v>
      </c>
      <c r="I3161" s="55">
        <f>pro[[#This Row],[Admin expenses 3]]+pro[[#This Row],[Admin expenses 2]]+pro[[#This Row],[Admin expenses 1]]+pro[[#This Row],[COGS]]</f>
        <v>-657120.91599999997</v>
      </c>
      <c r="J3161" s="55">
        <f>pro[[#This Row],[Revenue]]+pro[[#This Row],[AdminExp]]</f>
        <v>140781.63</v>
      </c>
      <c r="K3161" s="83">
        <f>pro[[#This Row],[Profit]]/pro[[#This Row],[Revenue]]</f>
        <v>0.17643963000965285</v>
      </c>
      <c r="L3161" s="56">
        <f t="shared" si="49"/>
        <v>4</v>
      </c>
      <c r="M3161" s="82" t="str">
        <f>"Q"&amp;" "&amp;VLOOKUP(pro[[#This Row],[Period]],Mapping!A:B,2,0)</f>
        <v>Q 2</v>
      </c>
      <c r="N3161"/>
    </row>
    <row r="3162" spans="1:14" ht="11.25" customHeight="1" x14ac:dyDescent="0.2">
      <c r="A3162" s="42" t="s">
        <v>23</v>
      </c>
      <c r="B3162" s="44" t="s">
        <v>15</v>
      </c>
      <c r="C3162" s="44" t="s">
        <v>57</v>
      </c>
      <c r="D3162" s="43">
        <v>327396.97899999993</v>
      </c>
      <c r="E3162" s="43">
        <v>-164525.774</v>
      </c>
      <c r="F3162" s="45">
        <v>-59000</v>
      </c>
      <c r="G3162" s="45">
        <v>-107370</v>
      </c>
      <c r="H3162" s="45">
        <v>-33430</v>
      </c>
      <c r="I3162" s="55">
        <f>pro[[#This Row],[Admin expenses 3]]+pro[[#This Row],[Admin expenses 2]]+pro[[#This Row],[Admin expenses 1]]+pro[[#This Row],[COGS]]</f>
        <v>-364325.77399999998</v>
      </c>
      <c r="J3162" s="55">
        <f>pro[[#This Row],[Revenue]]+pro[[#This Row],[AdminExp]]</f>
        <v>-36928.795000000042</v>
      </c>
      <c r="K3162" s="83">
        <f>pro[[#This Row],[Profit]]/pro[[#This Row],[Revenue]]</f>
        <v>-0.11279516113067142</v>
      </c>
      <c r="L3162" s="56">
        <f t="shared" si="49"/>
        <v>4</v>
      </c>
      <c r="M3162" s="82" t="str">
        <f>"Q"&amp;" "&amp;VLOOKUP(pro[[#This Row],[Period]],Mapping!A:B,2,0)</f>
        <v>Q 2</v>
      </c>
      <c r="N3162"/>
    </row>
    <row r="3163" spans="1:14" ht="11.25" customHeight="1" x14ac:dyDescent="0.2">
      <c r="A3163" s="42" t="s">
        <v>23</v>
      </c>
      <c r="B3163" s="44" t="s">
        <v>15</v>
      </c>
      <c r="C3163" s="44" t="s">
        <v>57</v>
      </c>
      <c r="D3163" s="43">
        <v>26394.886000000002</v>
      </c>
      <c r="E3163" s="43">
        <v>-14591.191999999999</v>
      </c>
      <c r="F3163" s="45">
        <v>-68390</v>
      </c>
      <c r="G3163" s="45">
        <v>-93100</v>
      </c>
      <c r="H3163" s="45">
        <v>-21600</v>
      </c>
      <c r="I3163" s="55">
        <f>pro[[#This Row],[Admin expenses 3]]+pro[[#This Row],[Admin expenses 2]]+pro[[#This Row],[Admin expenses 1]]+pro[[#This Row],[COGS]]</f>
        <v>-197681.19200000001</v>
      </c>
      <c r="J3163" s="55">
        <f>pro[[#This Row],[Revenue]]+pro[[#This Row],[AdminExp]]</f>
        <v>-171286.30600000001</v>
      </c>
      <c r="K3163" s="83">
        <f>pro[[#This Row],[Profit]]/pro[[#This Row],[Revenue]]</f>
        <v>-6.4893747220579012</v>
      </c>
      <c r="L3163" s="56">
        <f t="shared" si="49"/>
        <v>4</v>
      </c>
      <c r="M3163" s="82" t="str">
        <f>"Q"&amp;" "&amp;VLOOKUP(pro[[#This Row],[Period]],Mapping!A:B,2,0)</f>
        <v>Q 2</v>
      </c>
      <c r="N3163"/>
    </row>
    <row r="3164" spans="1:14" ht="11.25" customHeight="1" x14ac:dyDescent="0.2">
      <c r="A3164" s="42" t="s">
        <v>23</v>
      </c>
      <c r="B3164" s="44" t="s">
        <v>15</v>
      </c>
      <c r="C3164" s="44" t="s">
        <v>57</v>
      </c>
      <c r="D3164" s="43">
        <v>192365.13099999999</v>
      </c>
      <c r="E3164" s="43">
        <v>-76376.971999999994</v>
      </c>
      <c r="F3164" s="45">
        <v>-100410</v>
      </c>
      <c r="G3164" s="45">
        <v>-35470</v>
      </c>
      <c r="H3164" s="45">
        <v>-53740</v>
      </c>
      <c r="I3164" s="55">
        <f>pro[[#This Row],[Admin expenses 3]]+pro[[#This Row],[Admin expenses 2]]+pro[[#This Row],[Admin expenses 1]]+pro[[#This Row],[COGS]]</f>
        <v>-265996.97200000001</v>
      </c>
      <c r="J3164" s="55">
        <f>pro[[#This Row],[Revenue]]+pro[[#This Row],[AdminExp]]</f>
        <v>-73631.841000000015</v>
      </c>
      <c r="K3164" s="83">
        <f>pro[[#This Row],[Profit]]/pro[[#This Row],[Revenue]]</f>
        <v>-0.38277124662473272</v>
      </c>
      <c r="L3164" s="56">
        <f t="shared" si="49"/>
        <v>4</v>
      </c>
      <c r="M3164" s="82" t="str">
        <f>"Q"&amp;" "&amp;VLOOKUP(pro[[#This Row],[Period]],Mapping!A:B,2,0)</f>
        <v>Q 2</v>
      </c>
      <c r="N3164"/>
    </row>
    <row r="3165" spans="1:14" ht="11.25" customHeight="1" x14ac:dyDescent="0.2">
      <c r="A3165" s="42" t="s">
        <v>23</v>
      </c>
      <c r="B3165" s="44" t="s">
        <v>15</v>
      </c>
      <c r="C3165" s="44" t="s">
        <v>57</v>
      </c>
      <c r="D3165" s="43">
        <v>351919.022</v>
      </c>
      <c r="E3165" s="43">
        <v>-123154.23399999998</v>
      </c>
      <c r="F3165" s="45">
        <v>-101070</v>
      </c>
      <c r="G3165" s="45">
        <v>-33480</v>
      </c>
      <c r="H3165" s="45">
        <v>-69840</v>
      </c>
      <c r="I3165" s="55">
        <f>pro[[#This Row],[Admin expenses 3]]+pro[[#This Row],[Admin expenses 2]]+pro[[#This Row],[Admin expenses 1]]+pro[[#This Row],[COGS]]</f>
        <v>-327544.234</v>
      </c>
      <c r="J3165" s="55">
        <f>pro[[#This Row],[Revenue]]+pro[[#This Row],[AdminExp]]</f>
        <v>24374.788</v>
      </c>
      <c r="K3165" s="83">
        <f>pro[[#This Row],[Profit]]/pro[[#This Row],[Revenue]]</f>
        <v>6.9262490732882293E-2</v>
      </c>
      <c r="L3165" s="56">
        <f t="shared" si="49"/>
        <v>4</v>
      </c>
      <c r="M3165" s="82" t="str">
        <f>"Q"&amp;" "&amp;VLOOKUP(pro[[#This Row],[Period]],Mapping!A:B,2,0)</f>
        <v>Q 2</v>
      </c>
      <c r="N3165"/>
    </row>
    <row r="3166" spans="1:14" ht="11.25" customHeight="1" x14ac:dyDescent="0.2">
      <c r="A3166" s="42" t="s">
        <v>23</v>
      </c>
      <c r="B3166" s="44" t="s">
        <v>15</v>
      </c>
      <c r="C3166" s="44" t="s">
        <v>57</v>
      </c>
      <c r="D3166" s="43">
        <v>662056.33899999992</v>
      </c>
      <c r="E3166" s="43">
        <v>-204987.28599999996</v>
      </c>
      <c r="F3166" s="45">
        <v>-26170</v>
      </c>
      <c r="G3166" s="45">
        <v>-15500</v>
      </c>
      <c r="H3166" s="45">
        <v>-37090</v>
      </c>
      <c r="I3166" s="55">
        <f>pro[[#This Row],[Admin expenses 3]]+pro[[#This Row],[Admin expenses 2]]+pro[[#This Row],[Admin expenses 1]]+pro[[#This Row],[COGS]]</f>
        <v>-283747.28599999996</v>
      </c>
      <c r="J3166" s="55">
        <f>pro[[#This Row],[Revenue]]+pro[[#This Row],[AdminExp]]</f>
        <v>378309.05299999996</v>
      </c>
      <c r="K3166" s="83">
        <f>pro[[#This Row],[Profit]]/pro[[#This Row],[Revenue]]</f>
        <v>0.57141519643390959</v>
      </c>
      <c r="L3166" s="56">
        <f t="shared" si="49"/>
        <v>4</v>
      </c>
      <c r="M3166" s="82" t="str">
        <f>"Q"&amp;" "&amp;VLOOKUP(pro[[#This Row],[Period]],Mapping!A:B,2,0)</f>
        <v>Q 2</v>
      </c>
      <c r="N3166"/>
    </row>
    <row r="3167" spans="1:14" ht="11.25" customHeight="1" x14ac:dyDescent="0.2">
      <c r="A3167" s="42" t="s">
        <v>23</v>
      </c>
      <c r="B3167" s="44" t="s">
        <v>15</v>
      </c>
      <c r="C3167" s="44" t="s">
        <v>58</v>
      </c>
      <c r="D3167" s="43">
        <v>32026.981</v>
      </c>
      <c r="E3167" s="43">
        <v>-28425.823999999997</v>
      </c>
      <c r="F3167" s="45">
        <v>-53890</v>
      </c>
      <c r="G3167" s="45">
        <v>-96190</v>
      </c>
      <c r="H3167" s="45">
        <v>-97960</v>
      </c>
      <c r="I3167" s="55">
        <f>pro[[#This Row],[Admin expenses 3]]+pro[[#This Row],[Admin expenses 2]]+pro[[#This Row],[Admin expenses 1]]+pro[[#This Row],[COGS]]</f>
        <v>-276465.82400000002</v>
      </c>
      <c r="J3167" s="55">
        <f>pro[[#This Row],[Revenue]]+pro[[#This Row],[AdminExp]]</f>
        <v>-244438.84300000002</v>
      </c>
      <c r="K3167" s="83">
        <f>pro[[#This Row],[Profit]]/pro[[#This Row],[Revenue]]</f>
        <v>-7.6322786403126797</v>
      </c>
      <c r="L3167" s="56">
        <f t="shared" si="49"/>
        <v>4</v>
      </c>
      <c r="M3167" s="82" t="str">
        <f>"Q"&amp;" "&amp;VLOOKUP(pro[[#This Row],[Period]],Mapping!A:B,2,0)</f>
        <v>Q 2</v>
      </c>
      <c r="N3167"/>
    </row>
    <row r="3168" spans="1:14" ht="11.25" customHeight="1" x14ac:dyDescent="0.2">
      <c r="A3168" s="42" t="s">
        <v>23</v>
      </c>
      <c r="B3168" s="44" t="s">
        <v>15</v>
      </c>
      <c r="C3168" s="44" t="s">
        <v>59</v>
      </c>
      <c r="D3168" s="43">
        <v>134007.35599999997</v>
      </c>
      <c r="E3168" s="43">
        <v>-194032.56599999999</v>
      </c>
      <c r="F3168" s="45">
        <v>-104540</v>
      </c>
      <c r="G3168" s="45">
        <v>-89750</v>
      </c>
      <c r="H3168" s="45">
        <v>-97480</v>
      </c>
      <c r="I3168" s="55">
        <f>pro[[#This Row],[Admin expenses 3]]+pro[[#This Row],[Admin expenses 2]]+pro[[#This Row],[Admin expenses 1]]+pro[[#This Row],[COGS]]</f>
        <v>-485802.56599999999</v>
      </c>
      <c r="J3168" s="55">
        <f>pro[[#This Row],[Revenue]]+pro[[#This Row],[AdminExp]]</f>
        <v>-351795.21</v>
      </c>
      <c r="K3168" s="83">
        <f>pro[[#This Row],[Profit]]/pro[[#This Row],[Revenue]]</f>
        <v>-2.6251932767034081</v>
      </c>
      <c r="L3168" s="56">
        <f t="shared" si="49"/>
        <v>4</v>
      </c>
      <c r="M3168" s="82" t="str">
        <f>"Q"&amp;" "&amp;VLOOKUP(pro[[#This Row],[Period]],Mapping!A:B,2,0)</f>
        <v>Q 2</v>
      </c>
      <c r="N3168"/>
    </row>
    <row r="3169" spans="1:14" ht="11.25" customHeight="1" x14ac:dyDescent="0.2">
      <c r="A3169" s="42" t="s">
        <v>23</v>
      </c>
      <c r="B3169" s="44" t="s">
        <v>15</v>
      </c>
      <c r="C3169" s="44" t="s">
        <v>57</v>
      </c>
      <c r="D3169" s="43">
        <v>101932.36199999999</v>
      </c>
      <c r="E3169" s="43">
        <v>-68777.989000000001</v>
      </c>
      <c r="F3169" s="45">
        <v>-26430</v>
      </c>
      <c r="G3169" s="45">
        <v>-38000</v>
      </c>
      <c r="H3169" s="45">
        <v>-60110</v>
      </c>
      <c r="I3169" s="55">
        <f>pro[[#This Row],[Admin expenses 3]]+pro[[#This Row],[Admin expenses 2]]+pro[[#This Row],[Admin expenses 1]]+pro[[#This Row],[COGS]]</f>
        <v>-193317.989</v>
      </c>
      <c r="J3169" s="55">
        <f>pro[[#This Row],[Revenue]]+pro[[#This Row],[AdminExp]]</f>
        <v>-91385.627000000008</v>
      </c>
      <c r="K3169" s="83">
        <f>pro[[#This Row],[Profit]]/pro[[#This Row],[Revenue]]</f>
        <v>-0.89653202581531477</v>
      </c>
      <c r="L3169" s="56">
        <f t="shared" si="49"/>
        <v>4</v>
      </c>
      <c r="M3169" s="82" t="str">
        <f>"Q"&amp;" "&amp;VLOOKUP(pro[[#This Row],[Period]],Mapping!A:B,2,0)</f>
        <v>Q 2</v>
      </c>
      <c r="N3169"/>
    </row>
    <row r="3170" spans="1:14" ht="11.25" customHeight="1" x14ac:dyDescent="0.2">
      <c r="A3170" s="42" t="s">
        <v>23</v>
      </c>
      <c r="B3170" s="44" t="s">
        <v>15</v>
      </c>
      <c r="C3170" s="44" t="s">
        <v>57</v>
      </c>
      <c r="D3170" s="43">
        <v>268556.03599999996</v>
      </c>
      <c r="E3170" s="43">
        <v>-111248.08099999999</v>
      </c>
      <c r="F3170" s="45">
        <v>-101320</v>
      </c>
      <c r="G3170" s="45">
        <v>-103040</v>
      </c>
      <c r="H3170" s="45">
        <v>-92610</v>
      </c>
      <c r="I3170" s="55">
        <f>pro[[#This Row],[Admin expenses 3]]+pro[[#This Row],[Admin expenses 2]]+pro[[#This Row],[Admin expenses 1]]+pro[[#This Row],[COGS]]</f>
        <v>-408218.08100000001</v>
      </c>
      <c r="J3170" s="55">
        <f>pro[[#This Row],[Revenue]]+pro[[#This Row],[AdminExp]]</f>
        <v>-139662.04500000004</v>
      </c>
      <c r="K3170" s="83">
        <f>pro[[#This Row],[Profit]]/pro[[#This Row],[Revenue]]</f>
        <v>-0.52004805805221244</v>
      </c>
      <c r="L3170" s="56">
        <f t="shared" si="49"/>
        <v>4</v>
      </c>
      <c r="M3170" s="82" t="str">
        <f>"Q"&amp;" "&amp;VLOOKUP(pro[[#This Row],[Period]],Mapping!A:B,2,0)</f>
        <v>Q 2</v>
      </c>
      <c r="N3170"/>
    </row>
    <row r="3171" spans="1:14" ht="11.25" customHeight="1" x14ac:dyDescent="0.2">
      <c r="A3171" s="42" t="s">
        <v>23</v>
      </c>
      <c r="B3171" s="44" t="s">
        <v>15</v>
      </c>
      <c r="C3171" s="44" t="s">
        <v>57</v>
      </c>
      <c r="D3171" s="43">
        <v>104097.15399999999</v>
      </c>
      <c r="E3171" s="43">
        <v>-7531.1879999999992</v>
      </c>
      <c r="F3171" s="45">
        <v>-29970</v>
      </c>
      <c r="G3171" s="45">
        <v>-49600</v>
      </c>
      <c r="H3171" s="45">
        <v>-90370</v>
      </c>
      <c r="I3171" s="55">
        <f>pro[[#This Row],[Admin expenses 3]]+pro[[#This Row],[Admin expenses 2]]+pro[[#This Row],[Admin expenses 1]]+pro[[#This Row],[COGS]]</f>
        <v>-177471.18799999999</v>
      </c>
      <c r="J3171" s="55">
        <f>pro[[#This Row],[Revenue]]+pro[[#This Row],[AdminExp]]</f>
        <v>-73374.034</v>
      </c>
      <c r="K3171" s="83">
        <f>pro[[#This Row],[Profit]]/pro[[#This Row],[Revenue]]</f>
        <v>-0.70486109543398279</v>
      </c>
      <c r="L3171" s="56">
        <f t="shared" si="49"/>
        <v>4</v>
      </c>
      <c r="M3171" s="82" t="str">
        <f>"Q"&amp;" "&amp;VLOOKUP(pro[[#This Row],[Period]],Mapping!A:B,2,0)</f>
        <v>Q 2</v>
      </c>
      <c r="N3171"/>
    </row>
    <row r="3172" spans="1:14" ht="11.25" customHeight="1" x14ac:dyDescent="0.2">
      <c r="A3172" s="42" t="s">
        <v>23</v>
      </c>
      <c r="B3172" s="44" t="s">
        <v>15</v>
      </c>
      <c r="C3172" s="44" t="s">
        <v>57</v>
      </c>
      <c r="D3172" s="43">
        <v>156918.47499999998</v>
      </c>
      <c r="E3172" s="43">
        <v>-66372.396999999997</v>
      </c>
      <c r="F3172" s="45">
        <v>-50570</v>
      </c>
      <c r="G3172" s="45">
        <v>-94110</v>
      </c>
      <c r="H3172" s="45">
        <v>-39570</v>
      </c>
      <c r="I3172" s="55">
        <f>pro[[#This Row],[Admin expenses 3]]+pro[[#This Row],[Admin expenses 2]]+pro[[#This Row],[Admin expenses 1]]+pro[[#This Row],[COGS]]</f>
        <v>-250622.397</v>
      </c>
      <c r="J3172" s="55">
        <f>pro[[#This Row],[Revenue]]+pro[[#This Row],[AdminExp]]</f>
        <v>-93703.92200000002</v>
      </c>
      <c r="K3172" s="83">
        <f>pro[[#This Row],[Profit]]/pro[[#This Row],[Revenue]]</f>
        <v>-0.59715034829391522</v>
      </c>
      <c r="L3172" s="56">
        <f t="shared" si="49"/>
        <v>4</v>
      </c>
      <c r="M3172" s="82" t="str">
        <f>"Q"&amp;" "&amp;VLOOKUP(pro[[#This Row],[Period]],Mapping!A:B,2,0)</f>
        <v>Q 2</v>
      </c>
      <c r="N3172"/>
    </row>
    <row r="3173" spans="1:14" ht="11.25" customHeight="1" x14ac:dyDescent="0.2">
      <c r="A3173" s="42" t="s">
        <v>23</v>
      </c>
      <c r="B3173" s="44" t="s">
        <v>15</v>
      </c>
      <c r="C3173" s="44" t="s">
        <v>57</v>
      </c>
      <c r="D3173" s="43">
        <v>69860.846999999994</v>
      </c>
      <c r="E3173" s="43">
        <v>-11099.164999999999</v>
      </c>
      <c r="F3173" s="45">
        <v>-78420</v>
      </c>
      <c r="G3173" s="45">
        <v>-49450</v>
      </c>
      <c r="H3173" s="45">
        <v>-90520</v>
      </c>
      <c r="I3173" s="55">
        <f>pro[[#This Row],[Admin expenses 3]]+pro[[#This Row],[Admin expenses 2]]+pro[[#This Row],[Admin expenses 1]]+pro[[#This Row],[COGS]]</f>
        <v>-229489.16500000001</v>
      </c>
      <c r="J3173" s="55">
        <f>pro[[#This Row],[Revenue]]+pro[[#This Row],[AdminExp]]</f>
        <v>-159628.31800000003</v>
      </c>
      <c r="K3173" s="83">
        <f>pro[[#This Row],[Profit]]/pro[[#This Row],[Revenue]]</f>
        <v>-2.284946788578158</v>
      </c>
      <c r="L3173" s="56">
        <f t="shared" si="49"/>
        <v>4</v>
      </c>
      <c r="M3173" s="82" t="str">
        <f>"Q"&amp;" "&amp;VLOOKUP(pro[[#This Row],[Period]],Mapping!A:B,2,0)</f>
        <v>Q 2</v>
      </c>
      <c r="N3173"/>
    </row>
    <row r="3174" spans="1:14" ht="11.25" customHeight="1" x14ac:dyDescent="0.2">
      <c r="A3174" s="42" t="s">
        <v>23</v>
      </c>
      <c r="B3174" s="44" t="s">
        <v>15</v>
      </c>
      <c r="C3174" s="44" t="s">
        <v>58</v>
      </c>
      <c r="D3174" s="43">
        <v>38585.868999999999</v>
      </c>
      <c r="E3174" s="43">
        <v>-5706.6589999999997</v>
      </c>
      <c r="F3174" s="45">
        <v>-33190</v>
      </c>
      <c r="G3174" s="45">
        <v>-26090</v>
      </c>
      <c r="H3174" s="45">
        <v>-94190</v>
      </c>
      <c r="I3174" s="55">
        <f>pro[[#This Row],[Admin expenses 3]]+pro[[#This Row],[Admin expenses 2]]+pro[[#This Row],[Admin expenses 1]]+pro[[#This Row],[COGS]]</f>
        <v>-159176.65899999999</v>
      </c>
      <c r="J3174" s="55">
        <f>pro[[#This Row],[Revenue]]+pro[[#This Row],[AdminExp]]</f>
        <v>-120590.78999999998</v>
      </c>
      <c r="K3174" s="83">
        <f>pro[[#This Row],[Profit]]/pro[[#This Row],[Revenue]]</f>
        <v>-3.1252578502249095</v>
      </c>
      <c r="L3174" s="56">
        <f t="shared" si="49"/>
        <v>4</v>
      </c>
      <c r="M3174" s="82" t="str">
        <f>"Q"&amp;" "&amp;VLOOKUP(pro[[#This Row],[Period]],Mapping!A:B,2,0)</f>
        <v>Q 2</v>
      </c>
      <c r="N3174"/>
    </row>
    <row r="3175" spans="1:14" ht="11.25" customHeight="1" x14ac:dyDescent="0.2">
      <c r="A3175" s="42" t="s">
        <v>23</v>
      </c>
      <c r="B3175" s="44" t="s">
        <v>15</v>
      </c>
      <c r="C3175" s="44" t="s">
        <v>59</v>
      </c>
      <c r="D3175" s="43">
        <v>75282.829999999987</v>
      </c>
      <c r="E3175" s="43">
        <v>-31028.045999999998</v>
      </c>
      <c r="F3175" s="45">
        <v>-28040</v>
      </c>
      <c r="G3175" s="45">
        <v>-32170</v>
      </c>
      <c r="H3175" s="45">
        <v>-40510</v>
      </c>
      <c r="I3175" s="55">
        <f>pro[[#This Row],[Admin expenses 3]]+pro[[#This Row],[Admin expenses 2]]+pro[[#This Row],[Admin expenses 1]]+pro[[#This Row],[COGS]]</f>
        <v>-131748.046</v>
      </c>
      <c r="J3175" s="55">
        <f>pro[[#This Row],[Revenue]]+pro[[#This Row],[AdminExp]]</f>
        <v>-56465.216000000015</v>
      </c>
      <c r="K3175" s="83">
        <f>pro[[#This Row],[Profit]]/pro[[#This Row],[Revenue]]</f>
        <v>-0.75004109170710009</v>
      </c>
      <c r="L3175" s="56">
        <f t="shared" si="49"/>
        <v>4</v>
      </c>
      <c r="M3175" s="82" t="str">
        <f>"Q"&amp;" "&amp;VLOOKUP(pro[[#This Row],[Period]],Mapping!A:B,2,0)</f>
        <v>Q 2</v>
      </c>
      <c r="N3175"/>
    </row>
    <row r="3176" spans="1:14" ht="11.25" customHeight="1" x14ac:dyDescent="0.2">
      <c r="A3176" s="42" t="s">
        <v>23</v>
      </c>
      <c r="B3176" s="44" t="s">
        <v>15</v>
      </c>
      <c r="C3176" s="44" t="s">
        <v>57</v>
      </c>
      <c r="D3176" s="43">
        <v>263910.37400000001</v>
      </c>
      <c r="E3176" s="43">
        <v>-77344.819999999992</v>
      </c>
      <c r="F3176" s="45">
        <v>-25600</v>
      </c>
      <c r="G3176" s="45">
        <v>-25680</v>
      </c>
      <c r="H3176" s="45">
        <v>-101830</v>
      </c>
      <c r="I3176" s="55">
        <f>pro[[#This Row],[Admin expenses 3]]+pro[[#This Row],[Admin expenses 2]]+pro[[#This Row],[Admin expenses 1]]+pro[[#This Row],[COGS]]</f>
        <v>-230454.82</v>
      </c>
      <c r="J3176" s="55">
        <f>pro[[#This Row],[Revenue]]+pro[[#This Row],[AdminExp]]</f>
        <v>33455.554000000004</v>
      </c>
      <c r="K3176" s="83">
        <f>pro[[#This Row],[Profit]]/pro[[#This Row],[Revenue]]</f>
        <v>0.12676862031956349</v>
      </c>
      <c r="L3176" s="56">
        <f t="shared" si="49"/>
        <v>4</v>
      </c>
      <c r="M3176" s="82" t="str">
        <f>"Q"&amp;" "&amp;VLOOKUP(pro[[#This Row],[Period]],Mapping!A:B,2,0)</f>
        <v>Q 2</v>
      </c>
      <c r="N3176"/>
    </row>
    <row r="3177" spans="1:14" ht="11.25" customHeight="1" x14ac:dyDescent="0.2">
      <c r="A3177" s="42" t="s">
        <v>23</v>
      </c>
      <c r="B3177" s="44" t="s">
        <v>15</v>
      </c>
      <c r="C3177" s="44" t="s">
        <v>57</v>
      </c>
      <c r="D3177" s="43">
        <v>975426.59199999995</v>
      </c>
      <c r="E3177" s="43">
        <v>-433837.70500000002</v>
      </c>
      <c r="F3177" s="45">
        <v>-54490</v>
      </c>
      <c r="G3177" s="45">
        <v>-79580</v>
      </c>
      <c r="H3177" s="45">
        <v>-73540</v>
      </c>
      <c r="I3177" s="55">
        <f>pro[[#This Row],[Admin expenses 3]]+pro[[#This Row],[Admin expenses 2]]+pro[[#This Row],[Admin expenses 1]]+pro[[#This Row],[COGS]]</f>
        <v>-641447.70500000007</v>
      </c>
      <c r="J3177" s="55">
        <f>pro[[#This Row],[Revenue]]+pro[[#This Row],[AdminExp]]</f>
        <v>333978.88699999987</v>
      </c>
      <c r="K3177" s="83">
        <f>pro[[#This Row],[Profit]]/pro[[#This Row],[Revenue]]</f>
        <v>0.34239264106508988</v>
      </c>
      <c r="L3177" s="56">
        <f t="shared" si="49"/>
        <v>4</v>
      </c>
      <c r="M3177" s="82" t="str">
        <f>"Q"&amp;" "&amp;VLOOKUP(pro[[#This Row],[Period]],Mapping!A:B,2,0)</f>
        <v>Q 2</v>
      </c>
      <c r="N3177"/>
    </row>
    <row r="3178" spans="1:14" ht="11.25" customHeight="1" x14ac:dyDescent="0.2">
      <c r="A3178" s="42" t="s">
        <v>23</v>
      </c>
      <c r="B3178" s="44" t="s">
        <v>15</v>
      </c>
      <c r="C3178" s="44" t="s">
        <v>57</v>
      </c>
      <c r="D3178" s="43">
        <v>533416.11399999994</v>
      </c>
      <c r="E3178" s="43">
        <v>-239504.32799999998</v>
      </c>
      <c r="F3178" s="45">
        <v>-79220</v>
      </c>
      <c r="G3178" s="45">
        <v>-74020</v>
      </c>
      <c r="H3178" s="45">
        <v>-99230</v>
      </c>
      <c r="I3178" s="55">
        <f>pro[[#This Row],[Admin expenses 3]]+pro[[#This Row],[Admin expenses 2]]+pro[[#This Row],[Admin expenses 1]]+pro[[#This Row],[COGS]]</f>
        <v>-491974.32799999998</v>
      </c>
      <c r="J3178" s="55">
        <f>pro[[#This Row],[Revenue]]+pro[[#This Row],[AdminExp]]</f>
        <v>41441.785999999964</v>
      </c>
      <c r="K3178" s="83">
        <f>pro[[#This Row],[Profit]]/pro[[#This Row],[Revenue]]</f>
        <v>7.7691289993537707E-2</v>
      </c>
      <c r="L3178" s="56">
        <f t="shared" si="49"/>
        <v>4</v>
      </c>
      <c r="M3178" s="82" t="str">
        <f>"Q"&amp;" "&amp;VLOOKUP(pro[[#This Row],[Period]],Mapping!A:B,2,0)</f>
        <v>Q 2</v>
      </c>
      <c r="N3178"/>
    </row>
    <row r="3179" spans="1:14" ht="11.25" customHeight="1" x14ac:dyDescent="0.2">
      <c r="A3179" s="42" t="s">
        <v>23</v>
      </c>
      <c r="B3179" s="44" t="s">
        <v>15</v>
      </c>
      <c r="C3179" s="44" t="s">
        <v>58</v>
      </c>
      <c r="D3179" s="43">
        <v>168445.473</v>
      </c>
      <c r="E3179" s="43">
        <v>-49623.720999999998</v>
      </c>
      <c r="F3179" s="45">
        <v>-78330</v>
      </c>
      <c r="G3179" s="45">
        <v>-78560</v>
      </c>
      <c r="H3179" s="45">
        <v>-64570</v>
      </c>
      <c r="I3179" s="55">
        <f>pro[[#This Row],[Admin expenses 3]]+pro[[#This Row],[Admin expenses 2]]+pro[[#This Row],[Admin expenses 1]]+pro[[#This Row],[COGS]]</f>
        <v>-271083.72100000002</v>
      </c>
      <c r="J3179" s="55">
        <f>pro[[#This Row],[Revenue]]+pro[[#This Row],[AdminExp]]</f>
        <v>-102638.24800000002</v>
      </c>
      <c r="K3179" s="83">
        <f>pro[[#This Row],[Profit]]/pro[[#This Row],[Revenue]]</f>
        <v>-0.60932624766947596</v>
      </c>
      <c r="L3179" s="56">
        <f t="shared" si="49"/>
        <v>4</v>
      </c>
      <c r="M3179" s="82" t="str">
        <f>"Q"&amp;" "&amp;VLOOKUP(pro[[#This Row],[Period]],Mapping!A:B,2,0)</f>
        <v>Q 2</v>
      </c>
      <c r="N3179"/>
    </row>
    <row r="3180" spans="1:14" ht="11.25" customHeight="1" x14ac:dyDescent="0.2">
      <c r="A3180" s="42" t="s">
        <v>23</v>
      </c>
      <c r="B3180" s="44" t="s">
        <v>15</v>
      </c>
      <c r="C3180" s="44" t="s">
        <v>59</v>
      </c>
      <c r="D3180" s="43">
        <v>393035.23700000002</v>
      </c>
      <c r="E3180" s="43">
        <v>-170331.00699999998</v>
      </c>
      <c r="F3180" s="45">
        <v>-18350</v>
      </c>
      <c r="G3180" s="45">
        <v>-98420</v>
      </c>
      <c r="H3180" s="45">
        <v>-26460</v>
      </c>
      <c r="I3180" s="55">
        <f>pro[[#This Row],[Admin expenses 3]]+pro[[#This Row],[Admin expenses 2]]+pro[[#This Row],[Admin expenses 1]]+pro[[#This Row],[COGS]]</f>
        <v>-313561.00699999998</v>
      </c>
      <c r="J3180" s="55">
        <f>pro[[#This Row],[Revenue]]+pro[[#This Row],[AdminExp]]</f>
        <v>79474.23000000004</v>
      </c>
      <c r="K3180" s="83">
        <f>pro[[#This Row],[Profit]]/pro[[#This Row],[Revenue]]</f>
        <v>0.20220637367432792</v>
      </c>
      <c r="L3180" s="56">
        <f t="shared" si="49"/>
        <v>4</v>
      </c>
      <c r="M3180" s="82" t="str">
        <f>"Q"&amp;" "&amp;VLOOKUP(pro[[#This Row],[Period]],Mapping!A:B,2,0)</f>
        <v>Q 2</v>
      </c>
      <c r="N3180"/>
    </row>
    <row r="3181" spans="1:14" ht="11.25" customHeight="1" x14ac:dyDescent="0.2">
      <c r="A3181" s="42" t="s">
        <v>23</v>
      </c>
      <c r="B3181" s="44" t="s">
        <v>15</v>
      </c>
      <c r="C3181" s="44" t="s">
        <v>57</v>
      </c>
      <c r="D3181" s="43">
        <v>75437.690999999992</v>
      </c>
      <c r="E3181" s="43">
        <v>-35282.771999999997</v>
      </c>
      <c r="F3181" s="45">
        <v>-35640</v>
      </c>
      <c r="G3181" s="45">
        <v>-105820</v>
      </c>
      <c r="H3181" s="45">
        <v>-105320</v>
      </c>
      <c r="I3181" s="55">
        <f>pro[[#This Row],[Admin expenses 3]]+pro[[#This Row],[Admin expenses 2]]+pro[[#This Row],[Admin expenses 1]]+pro[[#This Row],[COGS]]</f>
        <v>-282062.772</v>
      </c>
      <c r="J3181" s="55">
        <f>pro[[#This Row],[Revenue]]+pro[[#This Row],[AdminExp]]</f>
        <v>-206625.08100000001</v>
      </c>
      <c r="K3181" s="83">
        <f>pro[[#This Row],[Profit]]/pro[[#This Row],[Revenue]]</f>
        <v>-2.7390165083393132</v>
      </c>
      <c r="L3181" s="56">
        <f t="shared" si="49"/>
        <v>4</v>
      </c>
      <c r="M3181" s="82" t="str">
        <f>"Q"&amp;" "&amp;VLOOKUP(pro[[#This Row],[Period]],Mapping!A:B,2,0)</f>
        <v>Q 2</v>
      </c>
      <c r="N3181"/>
    </row>
    <row r="3182" spans="1:14" ht="11.25" customHeight="1" x14ac:dyDescent="0.2">
      <c r="A3182" s="42" t="s">
        <v>23</v>
      </c>
      <c r="B3182" s="44" t="s">
        <v>15</v>
      </c>
      <c r="C3182" s="44" t="s">
        <v>57</v>
      </c>
      <c r="D3182" s="43">
        <v>44379.922999999995</v>
      </c>
      <c r="E3182" s="43">
        <v>-152986.30199999997</v>
      </c>
      <c r="F3182" s="45">
        <v>-89820</v>
      </c>
      <c r="G3182" s="45">
        <v>-60920</v>
      </c>
      <c r="H3182" s="45">
        <v>-20120</v>
      </c>
      <c r="I3182" s="55">
        <f>pro[[#This Row],[Admin expenses 3]]+pro[[#This Row],[Admin expenses 2]]+pro[[#This Row],[Admin expenses 1]]+pro[[#This Row],[COGS]]</f>
        <v>-323846.30199999997</v>
      </c>
      <c r="J3182" s="55">
        <f>pro[[#This Row],[Revenue]]+pro[[#This Row],[AdminExp]]</f>
        <v>-279466.37899999996</v>
      </c>
      <c r="K3182" s="83">
        <f>pro[[#This Row],[Profit]]/pro[[#This Row],[Revenue]]</f>
        <v>-6.2971352834478775</v>
      </c>
      <c r="L3182" s="56">
        <f t="shared" si="49"/>
        <v>4</v>
      </c>
      <c r="M3182" s="82" t="str">
        <f>"Q"&amp;" "&amp;VLOOKUP(pro[[#This Row],[Period]],Mapping!A:B,2,0)</f>
        <v>Q 2</v>
      </c>
      <c r="N3182"/>
    </row>
    <row r="3183" spans="1:14" ht="11.25" customHeight="1" x14ac:dyDescent="0.2">
      <c r="A3183" s="42" t="s">
        <v>23</v>
      </c>
      <c r="B3183" s="44" t="s">
        <v>15</v>
      </c>
      <c r="C3183" s="44" t="s">
        <v>58</v>
      </c>
      <c r="D3183" s="43">
        <v>35961.526999999995</v>
      </c>
      <c r="E3183" s="43">
        <v>-39194.441999999995</v>
      </c>
      <c r="F3183" s="45">
        <v>-69120</v>
      </c>
      <c r="G3183" s="45">
        <v>-56140</v>
      </c>
      <c r="H3183" s="45">
        <v>-92580</v>
      </c>
      <c r="I3183" s="55">
        <f>pro[[#This Row],[Admin expenses 3]]+pro[[#This Row],[Admin expenses 2]]+pro[[#This Row],[Admin expenses 1]]+pro[[#This Row],[COGS]]</f>
        <v>-257034.44199999998</v>
      </c>
      <c r="J3183" s="55">
        <f>pro[[#This Row],[Revenue]]+pro[[#This Row],[AdminExp]]</f>
        <v>-221072.91499999998</v>
      </c>
      <c r="K3183" s="83">
        <f>pro[[#This Row],[Profit]]/pro[[#This Row],[Revenue]]</f>
        <v>-6.1474840876473351</v>
      </c>
      <c r="L3183" s="56">
        <f t="shared" si="49"/>
        <v>4</v>
      </c>
      <c r="M3183" s="82" t="str">
        <f>"Q"&amp;" "&amp;VLOOKUP(pro[[#This Row],[Period]],Mapping!A:B,2,0)</f>
        <v>Q 2</v>
      </c>
      <c r="N3183"/>
    </row>
    <row r="3184" spans="1:14" ht="11.25" customHeight="1" x14ac:dyDescent="0.2">
      <c r="A3184" s="42" t="s">
        <v>23</v>
      </c>
      <c r="B3184" s="44" t="s">
        <v>15</v>
      </c>
      <c r="C3184" s="44" t="s">
        <v>59</v>
      </c>
      <c r="D3184" s="43">
        <v>2974.1950000000002</v>
      </c>
      <c r="E3184" s="43">
        <v>-14003.478999999999</v>
      </c>
      <c r="F3184" s="45">
        <v>-103160</v>
      </c>
      <c r="G3184" s="45">
        <v>-86090</v>
      </c>
      <c r="H3184" s="45">
        <v>-62490</v>
      </c>
      <c r="I3184" s="55">
        <f>pro[[#This Row],[Admin expenses 3]]+pro[[#This Row],[Admin expenses 2]]+pro[[#This Row],[Admin expenses 1]]+pro[[#This Row],[COGS]]</f>
        <v>-265743.47899999999</v>
      </c>
      <c r="J3184" s="55">
        <f>pro[[#This Row],[Revenue]]+pro[[#This Row],[AdminExp]]</f>
        <v>-262769.28399999999</v>
      </c>
      <c r="K3184" s="83">
        <f>pro[[#This Row],[Profit]]/pro[[#This Row],[Revenue]]</f>
        <v>-88.34971614167867</v>
      </c>
      <c r="L3184" s="56">
        <f t="shared" si="49"/>
        <v>4</v>
      </c>
      <c r="M3184" s="82" t="str">
        <f>"Q"&amp;" "&amp;VLOOKUP(pro[[#This Row],[Period]],Mapping!A:B,2,0)</f>
        <v>Q 2</v>
      </c>
      <c r="N3184"/>
    </row>
    <row r="3185" spans="1:14" ht="11.25" customHeight="1" x14ac:dyDescent="0.2">
      <c r="A3185" s="42" t="s">
        <v>23</v>
      </c>
      <c r="B3185" s="44" t="s">
        <v>15</v>
      </c>
      <c r="C3185" s="44" t="s">
        <v>57</v>
      </c>
      <c r="D3185" s="43">
        <v>106655.024</v>
      </c>
      <c r="E3185" s="43">
        <v>-358070.49599999998</v>
      </c>
      <c r="F3185" s="45">
        <v>-105980</v>
      </c>
      <c r="G3185" s="45">
        <v>-20560</v>
      </c>
      <c r="H3185" s="45">
        <v>-69070</v>
      </c>
      <c r="I3185" s="55">
        <f>pro[[#This Row],[Admin expenses 3]]+pro[[#This Row],[Admin expenses 2]]+pro[[#This Row],[Admin expenses 1]]+pro[[#This Row],[COGS]]</f>
        <v>-553680.49600000004</v>
      </c>
      <c r="J3185" s="55">
        <f>pro[[#This Row],[Revenue]]+pro[[#This Row],[AdminExp]]</f>
        <v>-447025.47200000007</v>
      </c>
      <c r="K3185" s="83">
        <f>pro[[#This Row],[Profit]]/pro[[#This Row],[Revenue]]</f>
        <v>-4.1913212827180093</v>
      </c>
      <c r="L3185" s="56">
        <f t="shared" si="49"/>
        <v>4</v>
      </c>
      <c r="M3185" s="82" t="str">
        <f>"Q"&amp;" "&amp;VLOOKUP(pro[[#This Row],[Period]],Mapping!A:B,2,0)</f>
        <v>Q 2</v>
      </c>
      <c r="N3185"/>
    </row>
    <row r="3186" spans="1:14" ht="11.25" customHeight="1" x14ac:dyDescent="0.2">
      <c r="A3186" s="42" t="s">
        <v>23</v>
      </c>
      <c r="B3186" s="44" t="s">
        <v>15</v>
      </c>
      <c r="C3186" s="44" t="s">
        <v>57</v>
      </c>
      <c r="D3186" s="43">
        <v>37717.399999999994</v>
      </c>
      <c r="E3186" s="43">
        <v>-126303.611</v>
      </c>
      <c r="F3186" s="45">
        <v>-27020</v>
      </c>
      <c r="G3186" s="45">
        <v>-53520</v>
      </c>
      <c r="H3186" s="45">
        <v>-38150</v>
      </c>
      <c r="I3186" s="55">
        <f>pro[[#This Row],[Admin expenses 3]]+pro[[#This Row],[Admin expenses 2]]+pro[[#This Row],[Admin expenses 1]]+pro[[#This Row],[COGS]]</f>
        <v>-244993.611</v>
      </c>
      <c r="J3186" s="55">
        <f>pro[[#This Row],[Revenue]]+pro[[#This Row],[AdminExp]]</f>
        <v>-207276.21100000001</v>
      </c>
      <c r="K3186" s="83">
        <f>pro[[#This Row],[Profit]]/pro[[#This Row],[Revenue]]</f>
        <v>-5.4955063445518526</v>
      </c>
      <c r="L3186" s="56">
        <f t="shared" si="49"/>
        <v>4</v>
      </c>
      <c r="M3186" s="82" t="str">
        <f>"Q"&amp;" "&amp;VLOOKUP(pro[[#This Row],[Period]],Mapping!A:B,2,0)</f>
        <v>Q 2</v>
      </c>
      <c r="N3186"/>
    </row>
    <row r="3187" spans="1:14" ht="11.25" customHeight="1" x14ac:dyDescent="0.2">
      <c r="A3187" s="42" t="s">
        <v>23</v>
      </c>
      <c r="B3187" s="44" t="s">
        <v>15</v>
      </c>
      <c r="C3187" s="44" t="s">
        <v>57</v>
      </c>
      <c r="D3187" s="43">
        <v>65748.697</v>
      </c>
      <c r="E3187" s="43">
        <v>-13575.050999999999</v>
      </c>
      <c r="F3187" s="45">
        <v>-76360</v>
      </c>
      <c r="G3187" s="45">
        <v>-93500</v>
      </c>
      <c r="H3187" s="45">
        <v>-38330</v>
      </c>
      <c r="I3187" s="55">
        <f>pro[[#This Row],[Admin expenses 3]]+pro[[#This Row],[Admin expenses 2]]+pro[[#This Row],[Admin expenses 1]]+pro[[#This Row],[COGS]]</f>
        <v>-221765.05100000001</v>
      </c>
      <c r="J3187" s="55">
        <f>pro[[#This Row],[Revenue]]+pro[[#This Row],[AdminExp]]</f>
        <v>-156016.35399999999</v>
      </c>
      <c r="K3187" s="83">
        <f>pro[[#This Row],[Profit]]/pro[[#This Row],[Revenue]]</f>
        <v>-2.3729193294887652</v>
      </c>
      <c r="L3187" s="56">
        <f t="shared" si="49"/>
        <v>4</v>
      </c>
      <c r="M3187" s="82" t="str">
        <f>"Q"&amp;" "&amp;VLOOKUP(pro[[#This Row],[Period]],Mapping!A:B,2,0)</f>
        <v>Q 2</v>
      </c>
      <c r="N3187"/>
    </row>
    <row r="3188" spans="1:14" ht="11.25" customHeight="1" x14ac:dyDescent="0.2">
      <c r="A3188" s="42" t="s">
        <v>23</v>
      </c>
      <c r="B3188" s="44" t="s">
        <v>15</v>
      </c>
      <c r="C3188" s="44" t="s">
        <v>58</v>
      </c>
      <c r="D3188" s="43">
        <v>103200.20899999999</v>
      </c>
      <c r="E3188" s="43">
        <v>-15776.326999999999</v>
      </c>
      <c r="F3188" s="45">
        <v>-94550</v>
      </c>
      <c r="G3188" s="45">
        <v>-47250</v>
      </c>
      <c r="H3188" s="45">
        <v>-29380</v>
      </c>
      <c r="I3188" s="55">
        <f>pro[[#This Row],[Admin expenses 3]]+pro[[#This Row],[Admin expenses 2]]+pro[[#This Row],[Admin expenses 1]]+pro[[#This Row],[COGS]]</f>
        <v>-186956.32699999999</v>
      </c>
      <c r="J3188" s="55">
        <f>pro[[#This Row],[Revenue]]+pro[[#This Row],[AdminExp]]</f>
        <v>-83756.118000000002</v>
      </c>
      <c r="K3188" s="83">
        <f>pro[[#This Row],[Profit]]/pro[[#This Row],[Revenue]]</f>
        <v>-0.81158864707337963</v>
      </c>
      <c r="L3188" s="56">
        <f t="shared" si="49"/>
        <v>4</v>
      </c>
      <c r="M3188" s="82" t="str">
        <f>"Q"&amp;" "&amp;VLOOKUP(pro[[#This Row],[Period]],Mapping!A:B,2,0)</f>
        <v>Q 2</v>
      </c>
      <c r="N3188"/>
    </row>
    <row r="3189" spans="1:14" ht="11.25" customHeight="1" x14ac:dyDescent="0.2">
      <c r="A3189" s="42" t="s">
        <v>23</v>
      </c>
      <c r="B3189" s="44" t="s">
        <v>15</v>
      </c>
      <c r="C3189" s="44" t="s">
        <v>59</v>
      </c>
      <c r="D3189" s="43">
        <v>994303.03699999989</v>
      </c>
      <c r="E3189" s="43">
        <v>-340481.87599999999</v>
      </c>
      <c r="F3189" s="45">
        <v>-84650</v>
      </c>
      <c r="G3189" s="45">
        <v>-14780</v>
      </c>
      <c r="H3189" s="45">
        <v>-68420</v>
      </c>
      <c r="I3189" s="55">
        <f>pro[[#This Row],[Admin expenses 3]]+pro[[#This Row],[Admin expenses 2]]+pro[[#This Row],[Admin expenses 1]]+pro[[#This Row],[COGS]]</f>
        <v>-508331.87599999999</v>
      </c>
      <c r="J3189" s="55">
        <f>pro[[#This Row],[Revenue]]+pro[[#This Row],[AdminExp]]</f>
        <v>485971.16099999991</v>
      </c>
      <c r="K3189" s="83">
        <f>pro[[#This Row],[Profit]]/pro[[#This Row],[Revenue]]</f>
        <v>0.48875558347510101</v>
      </c>
      <c r="L3189" s="56">
        <f t="shared" si="49"/>
        <v>4</v>
      </c>
      <c r="M3189" s="82" t="str">
        <f>"Q"&amp;" "&amp;VLOOKUP(pro[[#This Row],[Period]],Mapping!A:B,2,0)</f>
        <v>Q 2</v>
      </c>
      <c r="N3189"/>
    </row>
    <row r="3190" spans="1:14" ht="11.25" customHeight="1" x14ac:dyDescent="0.2">
      <c r="A3190" s="42" t="s">
        <v>23</v>
      </c>
      <c r="B3190" s="44" t="s">
        <v>15</v>
      </c>
      <c r="C3190" s="44" t="s">
        <v>60</v>
      </c>
      <c r="D3190" s="43">
        <v>51038.567999999999</v>
      </c>
      <c r="E3190" s="43">
        <v>-16066.693999999998</v>
      </c>
      <c r="F3190" s="45">
        <v>-79850</v>
      </c>
      <c r="G3190" s="45">
        <v>-14180</v>
      </c>
      <c r="H3190" s="45">
        <v>-23880</v>
      </c>
      <c r="I3190" s="55">
        <f>pro[[#This Row],[Admin expenses 3]]+pro[[#This Row],[Admin expenses 2]]+pro[[#This Row],[Admin expenses 1]]+pro[[#This Row],[COGS]]</f>
        <v>-133976.69399999999</v>
      </c>
      <c r="J3190" s="55">
        <f>pro[[#This Row],[Revenue]]+pro[[#This Row],[AdminExp]]</f>
        <v>-82938.125999999989</v>
      </c>
      <c r="K3190" s="83">
        <f>pro[[#This Row],[Profit]]/pro[[#This Row],[Revenue]]</f>
        <v>-1.625008875640868</v>
      </c>
      <c r="L3190" s="56">
        <f t="shared" si="49"/>
        <v>4</v>
      </c>
      <c r="M3190" s="82" t="str">
        <f>"Q"&amp;" "&amp;VLOOKUP(pro[[#This Row],[Period]],Mapping!A:B,2,0)</f>
        <v>Q 2</v>
      </c>
      <c r="N3190"/>
    </row>
    <row r="3191" spans="1:14" ht="11.25" customHeight="1" x14ac:dyDescent="0.2">
      <c r="A3191" s="42" t="s">
        <v>23</v>
      </c>
      <c r="B3191" s="44" t="s">
        <v>15</v>
      </c>
      <c r="C3191" s="44" t="s">
        <v>57</v>
      </c>
      <c r="D3191" s="43">
        <v>1116420.6199999999</v>
      </c>
      <c r="E3191" s="43">
        <v>-669412.26099999994</v>
      </c>
      <c r="F3191" s="45">
        <v>-93210</v>
      </c>
      <c r="G3191" s="45">
        <v>-29200</v>
      </c>
      <c r="H3191" s="45">
        <v>-64780</v>
      </c>
      <c r="I3191" s="55">
        <f>pro[[#This Row],[Admin expenses 3]]+pro[[#This Row],[Admin expenses 2]]+pro[[#This Row],[Admin expenses 1]]+pro[[#This Row],[COGS]]</f>
        <v>-856602.26099999994</v>
      </c>
      <c r="J3191" s="55">
        <f>pro[[#This Row],[Revenue]]+pro[[#This Row],[AdminExp]]</f>
        <v>259818.35899999994</v>
      </c>
      <c r="K3191" s="83">
        <f>pro[[#This Row],[Profit]]/pro[[#This Row],[Revenue]]</f>
        <v>0.23272443588510572</v>
      </c>
      <c r="L3191" s="56">
        <f t="shared" si="49"/>
        <v>4</v>
      </c>
      <c r="M3191" s="82" t="str">
        <f>"Q"&amp;" "&amp;VLOOKUP(pro[[#This Row],[Period]],Mapping!A:B,2,0)</f>
        <v>Q 2</v>
      </c>
      <c r="N3191"/>
    </row>
    <row r="3192" spans="1:14" ht="11.25" customHeight="1" x14ac:dyDescent="0.2">
      <c r="A3192" s="42" t="s">
        <v>23</v>
      </c>
      <c r="B3192" s="44" t="s">
        <v>15</v>
      </c>
      <c r="C3192" s="44" t="s">
        <v>58</v>
      </c>
      <c r="D3192" s="43">
        <v>103385.37999999999</v>
      </c>
      <c r="E3192" s="43">
        <v>-54136.928999999996</v>
      </c>
      <c r="F3192" s="45">
        <v>-67530</v>
      </c>
      <c r="G3192" s="45">
        <v>-27270</v>
      </c>
      <c r="H3192" s="45">
        <v>-78190</v>
      </c>
      <c r="I3192" s="55">
        <f>pro[[#This Row],[Admin expenses 3]]+pro[[#This Row],[Admin expenses 2]]+pro[[#This Row],[Admin expenses 1]]+pro[[#This Row],[COGS]]</f>
        <v>-227126.929</v>
      </c>
      <c r="J3192" s="55">
        <f>pro[[#This Row],[Revenue]]+pro[[#This Row],[AdminExp]]</f>
        <v>-123741.54900000001</v>
      </c>
      <c r="K3192" s="83">
        <f>pro[[#This Row],[Profit]]/pro[[#This Row],[Revenue]]</f>
        <v>-1.1968960117958654</v>
      </c>
      <c r="L3192" s="56">
        <f t="shared" si="49"/>
        <v>4</v>
      </c>
      <c r="M3192" s="82" t="str">
        <f>"Q"&amp;" "&amp;VLOOKUP(pro[[#This Row],[Period]],Mapping!A:B,2,0)</f>
        <v>Q 2</v>
      </c>
      <c r="N3192"/>
    </row>
    <row r="3193" spans="1:14" ht="11.25" customHeight="1" x14ac:dyDescent="0.2">
      <c r="A3193" s="42" t="s">
        <v>23</v>
      </c>
      <c r="B3193" s="44" t="s">
        <v>15</v>
      </c>
      <c r="C3193" s="44" t="s">
        <v>59</v>
      </c>
      <c r="D3193" s="43">
        <v>503146.42699999997</v>
      </c>
      <c r="E3193" s="43">
        <v>-171494.59599999999</v>
      </c>
      <c r="F3193" s="45">
        <v>-64560</v>
      </c>
      <c r="G3193" s="45">
        <v>-21500</v>
      </c>
      <c r="H3193" s="45">
        <v>-15610</v>
      </c>
      <c r="I3193" s="55">
        <f>pro[[#This Row],[Admin expenses 3]]+pro[[#This Row],[Admin expenses 2]]+pro[[#This Row],[Admin expenses 1]]+pro[[#This Row],[COGS]]</f>
        <v>-273164.59600000002</v>
      </c>
      <c r="J3193" s="55">
        <f>pro[[#This Row],[Revenue]]+pro[[#This Row],[AdminExp]]</f>
        <v>229981.83099999995</v>
      </c>
      <c r="K3193" s="83">
        <f>pro[[#This Row],[Profit]]/pro[[#This Row],[Revenue]]</f>
        <v>0.45708727849119746</v>
      </c>
      <c r="L3193" s="56">
        <f t="shared" si="49"/>
        <v>4</v>
      </c>
      <c r="M3193" s="82" t="str">
        <f>"Q"&amp;" "&amp;VLOOKUP(pro[[#This Row],[Period]],Mapping!A:B,2,0)</f>
        <v>Q 2</v>
      </c>
      <c r="N3193"/>
    </row>
    <row r="3194" spans="1:14" ht="11.25" customHeight="1" x14ac:dyDescent="0.2">
      <c r="A3194" s="42" t="s">
        <v>23</v>
      </c>
      <c r="B3194" s="44" t="s">
        <v>15</v>
      </c>
      <c r="C3194" s="44" t="s">
        <v>60</v>
      </c>
      <c r="D3194" s="43">
        <v>282666.36999999994</v>
      </c>
      <c r="E3194" s="43">
        <v>-169073.26799999998</v>
      </c>
      <c r="F3194" s="45">
        <v>-42860</v>
      </c>
      <c r="G3194" s="45">
        <v>-48820</v>
      </c>
      <c r="H3194" s="45">
        <v>-78770</v>
      </c>
      <c r="I3194" s="55">
        <f>pro[[#This Row],[Admin expenses 3]]+pro[[#This Row],[Admin expenses 2]]+pro[[#This Row],[Admin expenses 1]]+pro[[#This Row],[COGS]]</f>
        <v>-339523.26799999998</v>
      </c>
      <c r="J3194" s="55">
        <f>pro[[#This Row],[Revenue]]+pro[[#This Row],[AdminExp]]</f>
        <v>-56856.898000000045</v>
      </c>
      <c r="K3194" s="83">
        <f>pro[[#This Row],[Profit]]/pro[[#This Row],[Revenue]]</f>
        <v>-0.20114489742801756</v>
      </c>
      <c r="L3194" s="56">
        <f t="shared" si="49"/>
        <v>4</v>
      </c>
      <c r="M3194" s="82" t="str">
        <f>"Q"&amp;" "&amp;VLOOKUP(pro[[#This Row],[Period]],Mapping!A:B,2,0)</f>
        <v>Q 2</v>
      </c>
      <c r="N3194"/>
    </row>
    <row r="3195" spans="1:14" ht="11.25" customHeight="1" x14ac:dyDescent="0.2">
      <c r="A3195" s="42" t="s">
        <v>23</v>
      </c>
      <c r="B3195" s="44" t="s">
        <v>15</v>
      </c>
      <c r="C3195" s="44" t="s">
        <v>57</v>
      </c>
      <c r="D3195" s="43">
        <v>126864.15</v>
      </c>
      <c r="E3195" s="43">
        <v>-25811.351999999999</v>
      </c>
      <c r="F3195" s="45">
        <v>-57890</v>
      </c>
      <c r="G3195" s="45">
        <v>-70590</v>
      </c>
      <c r="H3195" s="45">
        <v>-105940</v>
      </c>
      <c r="I3195" s="55">
        <f>pro[[#This Row],[Admin expenses 3]]+pro[[#This Row],[Admin expenses 2]]+pro[[#This Row],[Admin expenses 1]]+pro[[#This Row],[COGS]]</f>
        <v>-260231.35200000001</v>
      </c>
      <c r="J3195" s="55">
        <f>pro[[#This Row],[Revenue]]+pro[[#This Row],[AdminExp]]</f>
        <v>-133367.20200000002</v>
      </c>
      <c r="K3195" s="83">
        <f>pro[[#This Row],[Profit]]/pro[[#This Row],[Revenue]]</f>
        <v>-1.0512599658768851</v>
      </c>
      <c r="L3195" s="56">
        <f t="shared" si="49"/>
        <v>4</v>
      </c>
      <c r="M3195" s="82" t="str">
        <f>"Q"&amp;" "&amp;VLOOKUP(pro[[#This Row],[Period]],Mapping!A:B,2,0)</f>
        <v>Q 2</v>
      </c>
      <c r="N3195"/>
    </row>
    <row r="3196" spans="1:14" ht="11.25" customHeight="1" x14ac:dyDescent="0.2">
      <c r="A3196" s="42" t="s">
        <v>23</v>
      </c>
      <c r="B3196" s="44" t="s">
        <v>15</v>
      </c>
      <c r="C3196" s="44" t="s">
        <v>58</v>
      </c>
      <c r="D3196" s="43">
        <v>856018.60399999993</v>
      </c>
      <c r="E3196" s="43">
        <v>-149909.74599999998</v>
      </c>
      <c r="F3196" s="45">
        <v>-60910</v>
      </c>
      <c r="G3196" s="45">
        <v>-34270</v>
      </c>
      <c r="H3196" s="45">
        <v>-68920</v>
      </c>
      <c r="I3196" s="55">
        <f>pro[[#This Row],[Admin expenses 3]]+pro[[#This Row],[Admin expenses 2]]+pro[[#This Row],[Admin expenses 1]]+pro[[#This Row],[COGS]]</f>
        <v>-314009.74599999998</v>
      </c>
      <c r="J3196" s="55">
        <f>pro[[#This Row],[Revenue]]+pro[[#This Row],[AdminExp]]</f>
        <v>542008.85800000001</v>
      </c>
      <c r="K3196" s="83">
        <f>pro[[#This Row],[Profit]]/pro[[#This Row],[Revenue]]</f>
        <v>0.63317415704203561</v>
      </c>
      <c r="L3196" s="56">
        <f t="shared" si="49"/>
        <v>4</v>
      </c>
      <c r="M3196" s="82" t="str">
        <f>"Q"&amp;" "&amp;VLOOKUP(pro[[#This Row],[Period]],Mapping!A:B,2,0)</f>
        <v>Q 2</v>
      </c>
      <c r="N3196"/>
    </row>
    <row r="3197" spans="1:14" ht="11.25" customHeight="1" x14ac:dyDescent="0.2">
      <c r="A3197" s="42" t="s">
        <v>23</v>
      </c>
      <c r="B3197" s="44" t="s">
        <v>15</v>
      </c>
      <c r="C3197" s="44" t="s">
        <v>59</v>
      </c>
      <c r="D3197" s="43">
        <v>34259.273999999998</v>
      </c>
      <c r="E3197" s="43">
        <v>-10620.134</v>
      </c>
      <c r="F3197" s="45">
        <v>-88830</v>
      </c>
      <c r="G3197" s="45">
        <v>-66220</v>
      </c>
      <c r="H3197" s="45">
        <v>-100450</v>
      </c>
      <c r="I3197" s="55">
        <f>pro[[#This Row],[Admin expenses 3]]+pro[[#This Row],[Admin expenses 2]]+pro[[#This Row],[Admin expenses 1]]+pro[[#This Row],[COGS]]</f>
        <v>-266120.13400000002</v>
      </c>
      <c r="J3197" s="55">
        <f>pro[[#This Row],[Revenue]]+pro[[#This Row],[AdminExp]]</f>
        <v>-231860.86000000002</v>
      </c>
      <c r="K3197" s="83">
        <f>pro[[#This Row],[Profit]]/pro[[#This Row],[Revenue]]</f>
        <v>-6.7678275961130998</v>
      </c>
      <c r="L3197" s="56">
        <f t="shared" si="49"/>
        <v>4</v>
      </c>
      <c r="M3197" s="82" t="str">
        <f>"Q"&amp;" "&amp;VLOOKUP(pro[[#This Row],[Period]],Mapping!A:B,2,0)</f>
        <v>Q 2</v>
      </c>
      <c r="N3197"/>
    </row>
    <row r="3198" spans="1:14" ht="11.25" customHeight="1" x14ac:dyDescent="0.2">
      <c r="A3198" s="42" t="s">
        <v>23</v>
      </c>
      <c r="B3198" s="44" t="s">
        <v>15</v>
      </c>
      <c r="C3198" s="44" t="s">
        <v>60</v>
      </c>
      <c r="D3198" s="43">
        <v>1613278.429</v>
      </c>
      <c r="E3198" s="43">
        <v>-418094.103</v>
      </c>
      <c r="F3198" s="45">
        <v>-47740</v>
      </c>
      <c r="G3198" s="45">
        <v>-65940</v>
      </c>
      <c r="H3198" s="45">
        <v>-24920</v>
      </c>
      <c r="I3198" s="55">
        <f>pro[[#This Row],[Admin expenses 3]]+pro[[#This Row],[Admin expenses 2]]+pro[[#This Row],[Admin expenses 1]]+pro[[#This Row],[COGS]]</f>
        <v>-556694.103</v>
      </c>
      <c r="J3198" s="55">
        <f>pro[[#This Row],[Revenue]]+pro[[#This Row],[AdminExp]]</f>
        <v>1056584.3259999999</v>
      </c>
      <c r="K3198" s="83">
        <f>pro[[#This Row],[Profit]]/pro[[#This Row],[Revenue]]</f>
        <v>0.65492992840357367</v>
      </c>
      <c r="L3198" s="56">
        <f t="shared" si="49"/>
        <v>4</v>
      </c>
      <c r="M3198" s="82" t="str">
        <f>"Q"&amp;" "&amp;VLOOKUP(pro[[#This Row],[Period]],Mapping!A:B,2,0)</f>
        <v>Q 2</v>
      </c>
      <c r="N3198"/>
    </row>
    <row r="3199" spans="1:14" ht="11.25" customHeight="1" x14ac:dyDescent="0.2">
      <c r="A3199" s="42" t="s">
        <v>23</v>
      </c>
      <c r="B3199" s="44" t="s">
        <v>15</v>
      </c>
      <c r="C3199" s="44" t="s">
        <v>57</v>
      </c>
      <c r="D3199" s="43">
        <v>284051.74699999997</v>
      </c>
      <c r="E3199" s="43">
        <v>-73989.915999999997</v>
      </c>
      <c r="F3199" s="45">
        <v>-15030</v>
      </c>
      <c r="G3199" s="45">
        <v>-86410</v>
      </c>
      <c r="H3199" s="45">
        <v>-63510</v>
      </c>
      <c r="I3199" s="55">
        <f>pro[[#This Row],[Admin expenses 3]]+pro[[#This Row],[Admin expenses 2]]+pro[[#This Row],[Admin expenses 1]]+pro[[#This Row],[COGS]]</f>
        <v>-238939.916</v>
      </c>
      <c r="J3199" s="55">
        <f>pro[[#This Row],[Revenue]]+pro[[#This Row],[AdminExp]]</f>
        <v>45111.830999999976</v>
      </c>
      <c r="K3199" s="83">
        <f>pro[[#This Row],[Profit]]/pro[[#This Row],[Revenue]]</f>
        <v>0.15881553793084041</v>
      </c>
      <c r="L3199" s="56">
        <f t="shared" si="49"/>
        <v>4</v>
      </c>
      <c r="M3199" s="82" t="str">
        <f>"Q"&amp;" "&amp;VLOOKUP(pro[[#This Row],[Period]],Mapping!A:B,2,0)</f>
        <v>Q 2</v>
      </c>
      <c r="N3199"/>
    </row>
    <row r="3200" spans="1:14" ht="11.25" customHeight="1" x14ac:dyDescent="0.2">
      <c r="A3200" s="42" t="s">
        <v>23</v>
      </c>
      <c r="B3200" s="44" t="s">
        <v>15</v>
      </c>
      <c r="C3200" s="44" t="s">
        <v>58</v>
      </c>
      <c r="D3200" s="43">
        <v>5555343.6259999992</v>
      </c>
      <c r="E3200" s="43">
        <v>-27029.303</v>
      </c>
      <c r="F3200" s="45">
        <v>-43420</v>
      </c>
      <c r="G3200" s="45">
        <v>-65440</v>
      </c>
      <c r="H3200" s="45">
        <v>-27920</v>
      </c>
      <c r="I3200" s="55">
        <f>pro[[#This Row],[Admin expenses 3]]+pro[[#This Row],[Admin expenses 2]]+pro[[#This Row],[Admin expenses 1]]+pro[[#This Row],[COGS]]</f>
        <v>-163809.30300000001</v>
      </c>
      <c r="J3200" s="55">
        <f>pro[[#This Row],[Revenue]]+pro[[#This Row],[AdminExp]]</f>
        <v>5391534.3229999989</v>
      </c>
      <c r="K3200" s="83">
        <f>pro[[#This Row],[Profit]]/pro[[#This Row],[Revenue]]</f>
        <v>0.97051320061762814</v>
      </c>
      <c r="L3200" s="56">
        <f t="shared" si="49"/>
        <v>4</v>
      </c>
      <c r="M3200" s="82" t="str">
        <f>"Q"&amp;" "&amp;VLOOKUP(pro[[#This Row],[Period]],Mapping!A:B,2,0)</f>
        <v>Q 2</v>
      </c>
      <c r="N3200"/>
    </row>
    <row r="3201" spans="1:14" ht="11.25" customHeight="1" x14ac:dyDescent="0.2">
      <c r="A3201" s="42" t="s">
        <v>23</v>
      </c>
      <c r="B3201" s="44" t="s">
        <v>15</v>
      </c>
      <c r="C3201" s="44" t="s">
        <v>59</v>
      </c>
      <c r="D3201" s="43">
        <v>122363.178</v>
      </c>
      <c r="E3201" s="43">
        <v>-2195.0389999999998</v>
      </c>
      <c r="F3201" s="45">
        <v>-27960</v>
      </c>
      <c r="G3201" s="45">
        <v>-61940</v>
      </c>
      <c r="H3201" s="45">
        <v>-48060</v>
      </c>
      <c r="I3201" s="55">
        <f>pro[[#This Row],[Admin expenses 3]]+pro[[#This Row],[Admin expenses 2]]+pro[[#This Row],[Admin expenses 1]]+pro[[#This Row],[COGS]]</f>
        <v>-140155.03899999999</v>
      </c>
      <c r="J3201" s="55">
        <f>pro[[#This Row],[Revenue]]+pro[[#This Row],[AdminExp]]</f>
        <v>-17791.86099999999</v>
      </c>
      <c r="K3201" s="83">
        <f>pro[[#This Row],[Profit]]/pro[[#This Row],[Revenue]]</f>
        <v>-0.14540208329665963</v>
      </c>
      <c r="L3201" s="56">
        <f t="shared" si="49"/>
        <v>4</v>
      </c>
      <c r="M3201" s="82" t="str">
        <f>"Q"&amp;" "&amp;VLOOKUP(pro[[#This Row],[Period]],Mapping!A:B,2,0)</f>
        <v>Q 2</v>
      </c>
      <c r="N3201"/>
    </row>
    <row r="3202" spans="1:14" ht="11.25" customHeight="1" x14ac:dyDescent="0.2">
      <c r="A3202" s="42" t="s">
        <v>23</v>
      </c>
      <c r="B3202" s="44" t="s">
        <v>15</v>
      </c>
      <c r="C3202" s="44" t="s">
        <v>60</v>
      </c>
      <c r="D3202" s="43">
        <v>57743.048999999999</v>
      </c>
      <c r="E3202" s="43">
        <v>-31736.494999999995</v>
      </c>
      <c r="F3202" s="45">
        <v>-81510</v>
      </c>
      <c r="G3202" s="45">
        <v>-86480</v>
      </c>
      <c r="H3202" s="45">
        <v>-87360</v>
      </c>
      <c r="I3202" s="55">
        <f>pro[[#This Row],[Admin expenses 3]]+pro[[#This Row],[Admin expenses 2]]+pro[[#This Row],[Admin expenses 1]]+pro[[#This Row],[COGS]]</f>
        <v>-287086.495</v>
      </c>
      <c r="J3202" s="55">
        <f>pro[[#This Row],[Revenue]]+pro[[#This Row],[AdminExp]]</f>
        <v>-229343.446</v>
      </c>
      <c r="K3202" s="83">
        <f>pro[[#This Row],[Profit]]/pro[[#This Row],[Revenue]]</f>
        <v>-3.9717931417165033</v>
      </c>
      <c r="L3202" s="56">
        <f t="shared" ref="L3202:L3265" si="50">MONTH(DATEVALUE(A3202&amp;"1"))</f>
        <v>4</v>
      </c>
      <c r="M3202" s="82" t="str">
        <f>"Q"&amp;" "&amp;VLOOKUP(pro[[#This Row],[Period]],Mapping!A:B,2,0)</f>
        <v>Q 2</v>
      </c>
      <c r="N3202"/>
    </row>
    <row r="3203" spans="1:14" ht="11.25" customHeight="1" x14ac:dyDescent="0.2">
      <c r="A3203" s="42" t="s">
        <v>23</v>
      </c>
      <c r="B3203" s="44" t="s">
        <v>15</v>
      </c>
      <c r="C3203" s="44" t="s">
        <v>57</v>
      </c>
      <c r="D3203" s="43">
        <v>871599.20399999991</v>
      </c>
      <c r="E3203" s="43">
        <v>-595134.40700000001</v>
      </c>
      <c r="F3203" s="45">
        <v>-39980</v>
      </c>
      <c r="G3203" s="45">
        <v>-90460</v>
      </c>
      <c r="H3203" s="45">
        <v>-102340</v>
      </c>
      <c r="I3203" s="55">
        <f>pro[[#This Row],[Admin expenses 3]]+pro[[#This Row],[Admin expenses 2]]+pro[[#This Row],[Admin expenses 1]]+pro[[#This Row],[COGS]]</f>
        <v>-827914.40700000001</v>
      </c>
      <c r="J3203" s="55">
        <f>pro[[#This Row],[Revenue]]+pro[[#This Row],[AdminExp]]</f>
        <v>43684.796999999904</v>
      </c>
      <c r="K3203" s="83">
        <f>pro[[#This Row],[Profit]]/pro[[#This Row],[Revenue]]</f>
        <v>5.0120280972629147E-2</v>
      </c>
      <c r="L3203" s="56">
        <f t="shared" si="50"/>
        <v>4</v>
      </c>
      <c r="M3203" s="82" t="str">
        <f>"Q"&amp;" "&amp;VLOOKUP(pro[[#This Row],[Period]],Mapping!A:B,2,0)</f>
        <v>Q 2</v>
      </c>
      <c r="N3203"/>
    </row>
    <row r="3204" spans="1:14" ht="11.25" customHeight="1" x14ac:dyDescent="0.2">
      <c r="A3204" s="42" t="s">
        <v>23</v>
      </c>
      <c r="B3204" s="44" t="s">
        <v>15</v>
      </c>
      <c r="C3204" s="44" t="s">
        <v>57</v>
      </c>
      <c r="D3204" s="43">
        <v>805567.55999999994</v>
      </c>
      <c r="E3204" s="43">
        <v>-461846.57399999991</v>
      </c>
      <c r="F3204" s="45">
        <v>-21710</v>
      </c>
      <c r="G3204" s="45">
        <v>-50550</v>
      </c>
      <c r="H3204" s="45">
        <v>-74630</v>
      </c>
      <c r="I3204" s="55">
        <f>pro[[#This Row],[Admin expenses 3]]+pro[[#This Row],[Admin expenses 2]]+pro[[#This Row],[Admin expenses 1]]+pro[[#This Row],[COGS]]</f>
        <v>-608736.57399999991</v>
      </c>
      <c r="J3204" s="55">
        <f>pro[[#This Row],[Revenue]]+pro[[#This Row],[AdminExp]]</f>
        <v>196830.98600000003</v>
      </c>
      <c r="K3204" s="83">
        <f>pro[[#This Row],[Profit]]/pro[[#This Row],[Revenue]]</f>
        <v>0.24433827250938461</v>
      </c>
      <c r="L3204" s="56">
        <f t="shared" si="50"/>
        <v>4</v>
      </c>
      <c r="M3204" s="82" t="str">
        <f>"Q"&amp;" "&amp;VLOOKUP(pro[[#This Row],[Period]],Mapping!A:B,2,0)</f>
        <v>Q 2</v>
      </c>
      <c r="N3204"/>
    </row>
    <row r="3205" spans="1:14" ht="11.25" customHeight="1" x14ac:dyDescent="0.2">
      <c r="A3205" s="42" t="s">
        <v>23</v>
      </c>
      <c r="B3205" s="44" t="s">
        <v>15</v>
      </c>
      <c r="C3205" s="44" t="s">
        <v>58</v>
      </c>
      <c r="D3205" s="43">
        <v>-41381.192999999999</v>
      </c>
      <c r="E3205" s="43">
        <v>1605.135</v>
      </c>
      <c r="F3205" s="45">
        <v>-58690</v>
      </c>
      <c r="G3205" s="45">
        <v>-47930</v>
      </c>
      <c r="H3205" s="45">
        <v>-45720</v>
      </c>
      <c r="I3205" s="55">
        <f>pro[[#This Row],[Admin expenses 3]]+pro[[#This Row],[Admin expenses 2]]+pro[[#This Row],[Admin expenses 1]]+pro[[#This Row],[COGS]]</f>
        <v>-150734.86499999999</v>
      </c>
      <c r="J3205" s="55">
        <f>pro[[#This Row],[Revenue]]+pro[[#This Row],[AdminExp]]</f>
        <v>-192116.05799999999</v>
      </c>
      <c r="K3205" s="83">
        <f>pro[[#This Row],[Profit]]/pro[[#This Row],[Revenue]]</f>
        <v>4.6425935086018422</v>
      </c>
      <c r="L3205" s="56">
        <f t="shared" si="50"/>
        <v>4</v>
      </c>
      <c r="M3205" s="82" t="str">
        <f>"Q"&amp;" "&amp;VLOOKUP(pro[[#This Row],[Period]],Mapping!A:B,2,0)</f>
        <v>Q 2</v>
      </c>
      <c r="N3205"/>
    </row>
    <row r="3206" spans="1:14" ht="11.25" customHeight="1" x14ac:dyDescent="0.2">
      <c r="A3206" s="42" t="s">
        <v>23</v>
      </c>
      <c r="B3206" s="44" t="s">
        <v>15</v>
      </c>
      <c r="C3206" s="44" t="s">
        <v>59</v>
      </c>
      <c r="D3206" s="43">
        <v>12891549.530999998</v>
      </c>
      <c r="E3206" s="43">
        <v>-526370.74</v>
      </c>
      <c r="F3206" s="45">
        <v>-12320</v>
      </c>
      <c r="G3206" s="45">
        <v>-51770</v>
      </c>
      <c r="H3206" s="45">
        <v>-101940</v>
      </c>
      <c r="I3206" s="55">
        <f>pro[[#This Row],[Admin expenses 3]]+pro[[#This Row],[Admin expenses 2]]+pro[[#This Row],[Admin expenses 1]]+pro[[#This Row],[COGS]]</f>
        <v>-692400.74</v>
      </c>
      <c r="J3206" s="55">
        <f>pro[[#This Row],[Revenue]]+pro[[#This Row],[AdminExp]]</f>
        <v>12199148.790999997</v>
      </c>
      <c r="K3206" s="83">
        <f>pro[[#This Row],[Profit]]/pro[[#This Row],[Revenue]]</f>
        <v>0.94629034016934888</v>
      </c>
      <c r="L3206" s="56">
        <f t="shared" si="50"/>
        <v>4</v>
      </c>
      <c r="M3206" s="82" t="str">
        <f>"Q"&amp;" "&amp;VLOOKUP(pro[[#This Row],[Period]],Mapping!A:B,2,0)</f>
        <v>Q 2</v>
      </c>
      <c r="N3206"/>
    </row>
    <row r="3207" spans="1:14" ht="11.25" customHeight="1" x14ac:dyDescent="0.2">
      <c r="A3207" s="42" t="s">
        <v>23</v>
      </c>
      <c r="B3207" s="44" t="s">
        <v>15</v>
      </c>
      <c r="C3207" s="44" t="s">
        <v>57</v>
      </c>
      <c r="D3207" s="43">
        <v>64213.505999999994</v>
      </c>
      <c r="E3207" s="43">
        <v>-8919.4419999999991</v>
      </c>
      <c r="F3207" s="45">
        <v>-53680</v>
      </c>
      <c r="G3207" s="45">
        <v>-49680</v>
      </c>
      <c r="H3207" s="45">
        <v>-96240</v>
      </c>
      <c r="I3207" s="55">
        <f>pro[[#This Row],[Admin expenses 3]]+pro[[#This Row],[Admin expenses 2]]+pro[[#This Row],[Admin expenses 1]]+pro[[#This Row],[COGS]]</f>
        <v>-208519.44200000001</v>
      </c>
      <c r="J3207" s="55">
        <f>pro[[#This Row],[Revenue]]+pro[[#This Row],[AdminExp]]</f>
        <v>-144305.93600000002</v>
      </c>
      <c r="K3207" s="83">
        <f>pro[[#This Row],[Profit]]/pro[[#This Row],[Revenue]]</f>
        <v>-2.2472832428741709</v>
      </c>
      <c r="L3207" s="56">
        <f t="shared" si="50"/>
        <v>4</v>
      </c>
      <c r="M3207" s="82" t="str">
        <f>"Q"&amp;" "&amp;VLOOKUP(pro[[#This Row],[Period]],Mapping!A:B,2,0)</f>
        <v>Q 2</v>
      </c>
      <c r="N3207"/>
    </row>
    <row r="3208" spans="1:14" ht="11.25" customHeight="1" x14ac:dyDescent="0.2">
      <c r="A3208" s="42" t="s">
        <v>23</v>
      </c>
      <c r="B3208" s="44" t="s">
        <v>15</v>
      </c>
      <c r="C3208" s="44" t="s">
        <v>58</v>
      </c>
      <c r="D3208" s="43">
        <v>62781.977999999988</v>
      </c>
      <c r="E3208" s="43">
        <v>-9637.284999999998</v>
      </c>
      <c r="F3208" s="45">
        <v>-75040</v>
      </c>
      <c r="G3208" s="45">
        <v>-104420</v>
      </c>
      <c r="H3208" s="45">
        <v>-79880</v>
      </c>
      <c r="I3208" s="55">
        <f>pro[[#This Row],[Admin expenses 3]]+pro[[#This Row],[Admin expenses 2]]+pro[[#This Row],[Admin expenses 1]]+pro[[#This Row],[COGS]]</f>
        <v>-268977.28499999997</v>
      </c>
      <c r="J3208" s="55">
        <f>pro[[#This Row],[Revenue]]+pro[[#This Row],[AdminExp]]</f>
        <v>-206195.30699999997</v>
      </c>
      <c r="K3208" s="83">
        <f>pro[[#This Row],[Profit]]/pro[[#This Row],[Revenue]]</f>
        <v>-3.2843072736574181</v>
      </c>
      <c r="L3208" s="56">
        <f t="shared" si="50"/>
        <v>4</v>
      </c>
      <c r="M3208" s="82" t="str">
        <f>"Q"&amp;" "&amp;VLOOKUP(pro[[#This Row],[Period]],Mapping!A:B,2,0)</f>
        <v>Q 2</v>
      </c>
      <c r="N3208"/>
    </row>
    <row r="3209" spans="1:14" ht="11.25" customHeight="1" x14ac:dyDescent="0.2">
      <c r="A3209" s="42" t="s">
        <v>23</v>
      </c>
      <c r="B3209" s="44" t="s">
        <v>15</v>
      </c>
      <c r="C3209" s="44" t="s">
        <v>59</v>
      </c>
      <c r="D3209" s="43">
        <v>327811.02899999998</v>
      </c>
      <c r="E3209" s="43">
        <v>-63562.86299999999</v>
      </c>
      <c r="F3209" s="45">
        <v>-52630</v>
      </c>
      <c r="G3209" s="45">
        <v>-25370</v>
      </c>
      <c r="H3209" s="45">
        <v>-20380</v>
      </c>
      <c r="I3209" s="55">
        <f>pro[[#This Row],[Admin expenses 3]]+pro[[#This Row],[Admin expenses 2]]+pro[[#This Row],[Admin expenses 1]]+pro[[#This Row],[COGS]]</f>
        <v>-161942.86299999998</v>
      </c>
      <c r="J3209" s="55">
        <f>pro[[#This Row],[Revenue]]+pro[[#This Row],[AdminExp]]</f>
        <v>165868.166</v>
      </c>
      <c r="K3209" s="83">
        <f>pro[[#This Row],[Profit]]/pro[[#This Row],[Revenue]]</f>
        <v>0.50598714297681546</v>
      </c>
      <c r="L3209" s="56">
        <f t="shared" si="50"/>
        <v>4</v>
      </c>
      <c r="M3209" s="82" t="str">
        <f>"Q"&amp;" "&amp;VLOOKUP(pro[[#This Row],[Period]],Mapping!A:B,2,0)</f>
        <v>Q 2</v>
      </c>
      <c r="N3209"/>
    </row>
    <row r="3210" spans="1:14" ht="11.25" customHeight="1" x14ac:dyDescent="0.2">
      <c r="A3210" s="42" t="s">
        <v>23</v>
      </c>
      <c r="B3210" s="44" t="s">
        <v>15</v>
      </c>
      <c r="C3210" s="44" t="s">
        <v>57</v>
      </c>
      <c r="D3210" s="43">
        <v>148882.65</v>
      </c>
      <c r="E3210" s="43">
        <v>-14883.945999999998</v>
      </c>
      <c r="F3210" s="45">
        <v>-41800</v>
      </c>
      <c r="G3210" s="45">
        <v>-36880</v>
      </c>
      <c r="H3210" s="45">
        <v>-39320</v>
      </c>
      <c r="I3210" s="55">
        <f>pro[[#This Row],[Admin expenses 3]]+pro[[#This Row],[Admin expenses 2]]+pro[[#This Row],[Admin expenses 1]]+pro[[#This Row],[COGS]]</f>
        <v>-132883.946</v>
      </c>
      <c r="J3210" s="55">
        <f>pro[[#This Row],[Revenue]]+pro[[#This Row],[AdminExp]]</f>
        <v>15998.703999999998</v>
      </c>
      <c r="K3210" s="83">
        <f>pro[[#This Row],[Profit]]/pro[[#This Row],[Revenue]]</f>
        <v>0.10745848492084201</v>
      </c>
      <c r="L3210" s="56">
        <f t="shared" si="50"/>
        <v>4</v>
      </c>
      <c r="M3210" s="82" t="str">
        <f>"Q"&amp;" "&amp;VLOOKUP(pro[[#This Row],[Period]],Mapping!A:B,2,0)</f>
        <v>Q 2</v>
      </c>
      <c r="N3210"/>
    </row>
    <row r="3211" spans="1:14" ht="11.25" customHeight="1" x14ac:dyDescent="0.2">
      <c r="A3211" s="42" t="s">
        <v>23</v>
      </c>
      <c r="B3211" s="44" t="s">
        <v>15</v>
      </c>
      <c r="C3211" s="44" t="s">
        <v>58</v>
      </c>
      <c r="D3211" s="43">
        <v>46528.677999999993</v>
      </c>
      <c r="E3211" s="43">
        <v>-4693.7659999999996</v>
      </c>
      <c r="F3211" s="45">
        <v>-38300</v>
      </c>
      <c r="G3211" s="45">
        <v>-108230</v>
      </c>
      <c r="H3211" s="45">
        <v>-90310</v>
      </c>
      <c r="I3211" s="55">
        <f>pro[[#This Row],[Admin expenses 3]]+pro[[#This Row],[Admin expenses 2]]+pro[[#This Row],[Admin expenses 1]]+pro[[#This Row],[COGS]]</f>
        <v>-241533.766</v>
      </c>
      <c r="J3211" s="55">
        <f>pro[[#This Row],[Revenue]]+pro[[#This Row],[AdminExp]]</f>
        <v>-195005.08800000002</v>
      </c>
      <c r="K3211" s="83">
        <f>pro[[#This Row],[Profit]]/pro[[#This Row],[Revenue]]</f>
        <v>-4.1910730410178436</v>
      </c>
      <c r="L3211" s="56">
        <f t="shared" si="50"/>
        <v>4</v>
      </c>
      <c r="M3211" s="82" t="str">
        <f>"Q"&amp;" "&amp;VLOOKUP(pro[[#This Row],[Period]],Mapping!A:B,2,0)</f>
        <v>Q 2</v>
      </c>
      <c r="N3211"/>
    </row>
    <row r="3212" spans="1:14" ht="11.25" customHeight="1" x14ac:dyDescent="0.2">
      <c r="A3212" s="42" t="s">
        <v>23</v>
      </c>
      <c r="B3212" s="44" t="s">
        <v>15</v>
      </c>
      <c r="C3212" s="44" t="s">
        <v>59</v>
      </c>
      <c r="D3212" s="43">
        <v>378159.50199999998</v>
      </c>
      <c r="E3212" s="43">
        <v>-2285.0520000000001</v>
      </c>
      <c r="F3212" s="45">
        <v>-56890</v>
      </c>
      <c r="G3212" s="45">
        <v>-28570</v>
      </c>
      <c r="H3212" s="45">
        <v>-82340</v>
      </c>
      <c r="I3212" s="55">
        <f>pro[[#This Row],[Admin expenses 3]]+pro[[#This Row],[Admin expenses 2]]+pro[[#This Row],[Admin expenses 1]]+pro[[#This Row],[COGS]]</f>
        <v>-170085.052</v>
      </c>
      <c r="J3212" s="55">
        <f>pro[[#This Row],[Revenue]]+pro[[#This Row],[AdminExp]]</f>
        <v>208074.44999999998</v>
      </c>
      <c r="K3212" s="83">
        <f>pro[[#This Row],[Profit]]/pro[[#This Row],[Revenue]]</f>
        <v>0.55022933153746323</v>
      </c>
      <c r="L3212" s="56">
        <f t="shared" si="50"/>
        <v>4</v>
      </c>
      <c r="M3212" s="82" t="str">
        <f>"Q"&amp;" "&amp;VLOOKUP(pro[[#This Row],[Period]],Mapping!A:B,2,0)</f>
        <v>Q 2</v>
      </c>
      <c r="N3212"/>
    </row>
    <row r="3213" spans="1:14" ht="11.25" customHeight="1" x14ac:dyDescent="0.2">
      <c r="A3213" s="42" t="s">
        <v>23</v>
      </c>
      <c r="B3213" s="44" t="s">
        <v>15</v>
      </c>
      <c r="C3213" s="44" t="s">
        <v>57</v>
      </c>
      <c r="D3213" s="43">
        <v>81563.005999999994</v>
      </c>
      <c r="E3213" s="43">
        <v>-9635.6749999999993</v>
      </c>
      <c r="F3213" s="45">
        <v>-20550</v>
      </c>
      <c r="G3213" s="45">
        <v>-105740</v>
      </c>
      <c r="H3213" s="45">
        <v>-102120</v>
      </c>
      <c r="I3213" s="55">
        <f>pro[[#This Row],[Admin expenses 3]]+pro[[#This Row],[Admin expenses 2]]+pro[[#This Row],[Admin expenses 1]]+pro[[#This Row],[COGS]]</f>
        <v>-238045.67499999999</v>
      </c>
      <c r="J3213" s="55">
        <f>pro[[#This Row],[Revenue]]+pro[[#This Row],[AdminExp]]</f>
        <v>-156482.66899999999</v>
      </c>
      <c r="K3213" s="83">
        <f>pro[[#This Row],[Profit]]/pro[[#This Row],[Revenue]]</f>
        <v>-1.9185495566458157</v>
      </c>
      <c r="L3213" s="56">
        <f t="shared" si="50"/>
        <v>4</v>
      </c>
      <c r="M3213" s="82" t="str">
        <f>"Q"&amp;" "&amp;VLOOKUP(pro[[#This Row],[Period]],Mapping!A:B,2,0)</f>
        <v>Q 2</v>
      </c>
      <c r="N3213"/>
    </row>
    <row r="3214" spans="1:14" ht="11.25" customHeight="1" x14ac:dyDescent="0.2">
      <c r="A3214" s="42" t="s">
        <v>23</v>
      </c>
      <c r="B3214" s="44" t="s">
        <v>15</v>
      </c>
      <c r="C3214" s="44" t="s">
        <v>57</v>
      </c>
      <c r="D3214" s="43">
        <v>33185.383000000002</v>
      </c>
      <c r="E3214" s="43">
        <v>-4372.5499999999993</v>
      </c>
      <c r="F3214" s="45">
        <v>-99910</v>
      </c>
      <c r="G3214" s="45">
        <v>-22990</v>
      </c>
      <c r="H3214" s="45">
        <v>-24140</v>
      </c>
      <c r="I3214" s="55">
        <f>pro[[#This Row],[Admin expenses 3]]+pro[[#This Row],[Admin expenses 2]]+pro[[#This Row],[Admin expenses 1]]+pro[[#This Row],[COGS]]</f>
        <v>-151412.54999999999</v>
      </c>
      <c r="J3214" s="55">
        <f>pro[[#This Row],[Revenue]]+pro[[#This Row],[AdminExp]]</f>
        <v>-118227.16699999999</v>
      </c>
      <c r="K3214" s="83">
        <f>pro[[#This Row],[Profit]]/pro[[#This Row],[Revenue]]</f>
        <v>-3.5626277689788899</v>
      </c>
      <c r="L3214" s="56">
        <f t="shared" si="50"/>
        <v>4</v>
      </c>
      <c r="M3214" s="82" t="str">
        <f>"Q"&amp;" "&amp;VLOOKUP(pro[[#This Row],[Period]],Mapping!A:B,2,0)</f>
        <v>Q 2</v>
      </c>
      <c r="N3214"/>
    </row>
    <row r="3215" spans="1:14" ht="11.25" customHeight="1" x14ac:dyDescent="0.2">
      <c r="A3215" s="42" t="s">
        <v>23</v>
      </c>
      <c r="B3215" s="44" t="s">
        <v>15</v>
      </c>
      <c r="C3215" s="44" t="s">
        <v>57</v>
      </c>
      <c r="D3215" s="43">
        <v>270808.60099999997</v>
      </c>
      <c r="E3215" s="43">
        <v>-51120.993000000002</v>
      </c>
      <c r="F3215" s="45">
        <v>-36170</v>
      </c>
      <c r="G3215" s="45">
        <v>-99170</v>
      </c>
      <c r="H3215" s="45">
        <v>-36720</v>
      </c>
      <c r="I3215" s="55">
        <f>pro[[#This Row],[Admin expenses 3]]+pro[[#This Row],[Admin expenses 2]]+pro[[#This Row],[Admin expenses 1]]+pro[[#This Row],[COGS]]</f>
        <v>-223180.99300000002</v>
      </c>
      <c r="J3215" s="55">
        <f>pro[[#This Row],[Revenue]]+pro[[#This Row],[AdminExp]]</f>
        <v>47627.607999999949</v>
      </c>
      <c r="K3215" s="83">
        <f>pro[[#This Row],[Profit]]/pro[[#This Row],[Revenue]]</f>
        <v>0.1758718438931707</v>
      </c>
      <c r="L3215" s="56">
        <f t="shared" si="50"/>
        <v>4</v>
      </c>
      <c r="M3215" s="82" t="str">
        <f>"Q"&amp;" "&amp;VLOOKUP(pro[[#This Row],[Period]],Mapping!A:B,2,0)</f>
        <v>Q 2</v>
      </c>
      <c r="N3215"/>
    </row>
    <row r="3216" spans="1:14" ht="11.25" customHeight="1" x14ac:dyDescent="0.2">
      <c r="A3216" s="42" t="s">
        <v>23</v>
      </c>
      <c r="B3216" s="44" t="s">
        <v>15</v>
      </c>
      <c r="C3216" s="44" t="s">
        <v>57</v>
      </c>
      <c r="D3216" s="43">
        <v>20966.273999999998</v>
      </c>
      <c r="E3216" s="43">
        <v>-3950.9539999999997</v>
      </c>
      <c r="F3216" s="45">
        <v>-49750</v>
      </c>
      <c r="G3216" s="45">
        <v>-73550</v>
      </c>
      <c r="H3216" s="45">
        <v>-90360</v>
      </c>
      <c r="I3216" s="55">
        <f>pro[[#This Row],[Admin expenses 3]]+pro[[#This Row],[Admin expenses 2]]+pro[[#This Row],[Admin expenses 1]]+pro[[#This Row],[COGS]]</f>
        <v>-217610.954</v>
      </c>
      <c r="J3216" s="55">
        <f>pro[[#This Row],[Revenue]]+pro[[#This Row],[AdminExp]]</f>
        <v>-196644.68</v>
      </c>
      <c r="K3216" s="83">
        <f>pro[[#This Row],[Profit]]/pro[[#This Row],[Revenue]]</f>
        <v>-9.3790952078561993</v>
      </c>
      <c r="L3216" s="56">
        <f t="shared" si="50"/>
        <v>4</v>
      </c>
      <c r="M3216" s="82" t="str">
        <f>"Q"&amp;" "&amp;VLOOKUP(pro[[#This Row],[Period]],Mapping!A:B,2,0)</f>
        <v>Q 2</v>
      </c>
      <c r="N3216"/>
    </row>
    <row r="3217" spans="1:14" ht="11.25" customHeight="1" x14ac:dyDescent="0.2">
      <c r="A3217" s="42" t="s">
        <v>23</v>
      </c>
      <c r="B3217" s="44" t="s">
        <v>15</v>
      </c>
      <c r="C3217" s="44" t="s">
        <v>57</v>
      </c>
      <c r="D3217" s="43">
        <v>242169.92799999996</v>
      </c>
      <c r="E3217" s="43">
        <v>-39245.205999999998</v>
      </c>
      <c r="F3217" s="45">
        <v>-49190</v>
      </c>
      <c r="G3217" s="45">
        <v>-104290</v>
      </c>
      <c r="H3217" s="45">
        <v>-104860</v>
      </c>
      <c r="I3217" s="55">
        <f>pro[[#This Row],[Admin expenses 3]]+pro[[#This Row],[Admin expenses 2]]+pro[[#This Row],[Admin expenses 1]]+pro[[#This Row],[COGS]]</f>
        <v>-297585.20600000001</v>
      </c>
      <c r="J3217" s="55">
        <f>pro[[#This Row],[Revenue]]+pro[[#This Row],[AdminExp]]</f>
        <v>-55415.278000000049</v>
      </c>
      <c r="K3217" s="83">
        <f>pro[[#This Row],[Profit]]/pro[[#This Row],[Revenue]]</f>
        <v>-0.22882807315365786</v>
      </c>
      <c r="L3217" s="56">
        <f t="shared" si="50"/>
        <v>4</v>
      </c>
      <c r="M3217" s="82" t="str">
        <f>"Q"&amp;" "&amp;VLOOKUP(pro[[#This Row],[Period]],Mapping!A:B,2,0)</f>
        <v>Q 2</v>
      </c>
      <c r="N3217"/>
    </row>
    <row r="3218" spans="1:14" ht="11.25" customHeight="1" x14ac:dyDescent="0.2">
      <c r="A3218" s="42" t="s">
        <v>23</v>
      </c>
      <c r="B3218" s="44" t="s">
        <v>15</v>
      </c>
      <c r="C3218" s="44" t="s">
        <v>57</v>
      </c>
      <c r="D3218" s="43">
        <v>69088.200999999986</v>
      </c>
      <c r="E3218" s="43">
        <v>-7238.9379999999992</v>
      </c>
      <c r="F3218" s="45">
        <v>-50900</v>
      </c>
      <c r="G3218" s="45">
        <v>-22490</v>
      </c>
      <c r="H3218" s="45">
        <v>-102170</v>
      </c>
      <c r="I3218" s="55">
        <f>pro[[#This Row],[Admin expenses 3]]+pro[[#This Row],[Admin expenses 2]]+pro[[#This Row],[Admin expenses 1]]+pro[[#This Row],[COGS]]</f>
        <v>-182798.93799999999</v>
      </c>
      <c r="J3218" s="55">
        <f>pro[[#This Row],[Revenue]]+pro[[#This Row],[AdminExp]]</f>
        <v>-113710.73700000001</v>
      </c>
      <c r="K3218" s="83">
        <f>pro[[#This Row],[Profit]]/pro[[#This Row],[Revenue]]</f>
        <v>-1.6458778105975003</v>
      </c>
      <c r="L3218" s="56">
        <f t="shared" si="50"/>
        <v>4</v>
      </c>
      <c r="M3218" s="82" t="str">
        <f>"Q"&amp;" "&amp;VLOOKUP(pro[[#This Row],[Period]],Mapping!A:B,2,0)</f>
        <v>Q 2</v>
      </c>
      <c r="N3218"/>
    </row>
    <row r="3219" spans="1:14" ht="11.25" customHeight="1" x14ac:dyDescent="0.2">
      <c r="A3219" s="42" t="s">
        <v>23</v>
      </c>
      <c r="B3219" s="44" t="s">
        <v>15</v>
      </c>
      <c r="C3219" s="44" t="s">
        <v>57</v>
      </c>
      <c r="D3219" s="43">
        <v>74800.704999999987</v>
      </c>
      <c r="E3219" s="43">
        <v>-19345.941999999999</v>
      </c>
      <c r="F3219" s="45">
        <v>-47610</v>
      </c>
      <c r="G3219" s="45">
        <v>-91020</v>
      </c>
      <c r="H3219" s="45">
        <v>-50330</v>
      </c>
      <c r="I3219" s="55">
        <f>pro[[#This Row],[Admin expenses 3]]+pro[[#This Row],[Admin expenses 2]]+pro[[#This Row],[Admin expenses 1]]+pro[[#This Row],[COGS]]</f>
        <v>-208305.94200000001</v>
      </c>
      <c r="J3219" s="55">
        <f>pro[[#This Row],[Revenue]]+pro[[#This Row],[AdminExp]]</f>
        <v>-133505.23700000002</v>
      </c>
      <c r="K3219" s="83">
        <f>pro[[#This Row],[Profit]]/pro[[#This Row],[Revenue]]</f>
        <v>-1.7848125495608638</v>
      </c>
      <c r="L3219" s="56">
        <f t="shared" si="50"/>
        <v>4</v>
      </c>
      <c r="M3219" s="82" t="str">
        <f>"Q"&amp;" "&amp;VLOOKUP(pro[[#This Row],[Period]],Mapping!A:B,2,0)</f>
        <v>Q 2</v>
      </c>
      <c r="N3219"/>
    </row>
    <row r="3220" spans="1:14" ht="11.25" customHeight="1" x14ac:dyDescent="0.2">
      <c r="A3220" s="42" t="s">
        <v>23</v>
      </c>
      <c r="B3220" s="44" t="s">
        <v>15</v>
      </c>
      <c r="C3220" s="44" t="s">
        <v>57</v>
      </c>
      <c r="D3220" s="43">
        <v>351640.02999999997</v>
      </c>
      <c r="E3220" s="43">
        <v>-26279.651999999998</v>
      </c>
      <c r="F3220" s="45">
        <v>-93010</v>
      </c>
      <c r="G3220" s="45">
        <v>-58270</v>
      </c>
      <c r="H3220" s="45">
        <v>-65560</v>
      </c>
      <c r="I3220" s="55">
        <f>pro[[#This Row],[Admin expenses 3]]+pro[[#This Row],[Admin expenses 2]]+pro[[#This Row],[Admin expenses 1]]+pro[[#This Row],[COGS]]</f>
        <v>-243119.652</v>
      </c>
      <c r="J3220" s="55">
        <f>pro[[#This Row],[Revenue]]+pro[[#This Row],[AdminExp]]</f>
        <v>108520.37799999997</v>
      </c>
      <c r="K3220" s="83">
        <f>pro[[#This Row],[Profit]]/pro[[#This Row],[Revenue]]</f>
        <v>0.30861212814707123</v>
      </c>
      <c r="L3220" s="56">
        <f t="shared" si="50"/>
        <v>4</v>
      </c>
      <c r="M3220" s="82" t="str">
        <f>"Q"&amp;" "&amp;VLOOKUP(pro[[#This Row],[Period]],Mapping!A:B,2,0)</f>
        <v>Q 2</v>
      </c>
      <c r="N3220"/>
    </row>
    <row r="3221" spans="1:14" ht="11.25" customHeight="1" x14ac:dyDescent="0.2">
      <c r="A3221" s="42" t="s">
        <v>23</v>
      </c>
      <c r="B3221" s="44" t="s">
        <v>15</v>
      </c>
      <c r="C3221" s="44" t="s">
        <v>57</v>
      </c>
      <c r="D3221" s="43">
        <v>5384260.0419999994</v>
      </c>
      <c r="E3221" s="43">
        <v>-307633.43800000002</v>
      </c>
      <c r="F3221" s="45">
        <v>-37980</v>
      </c>
      <c r="G3221" s="45">
        <v>-38710</v>
      </c>
      <c r="H3221" s="45">
        <v>-105150</v>
      </c>
      <c r="I3221" s="55">
        <f>pro[[#This Row],[Admin expenses 3]]+pro[[#This Row],[Admin expenses 2]]+pro[[#This Row],[Admin expenses 1]]+pro[[#This Row],[COGS]]</f>
        <v>-489473.43800000002</v>
      </c>
      <c r="J3221" s="55">
        <f>pro[[#This Row],[Revenue]]+pro[[#This Row],[AdminExp]]</f>
        <v>4894786.6039999994</v>
      </c>
      <c r="K3221" s="83">
        <f>pro[[#This Row],[Profit]]/pro[[#This Row],[Revenue]]</f>
        <v>0.90909179085299463</v>
      </c>
      <c r="L3221" s="56">
        <f t="shared" si="50"/>
        <v>4</v>
      </c>
      <c r="M3221" s="82" t="str">
        <f>"Q"&amp;" "&amp;VLOOKUP(pro[[#This Row],[Period]],Mapping!A:B,2,0)</f>
        <v>Q 2</v>
      </c>
      <c r="N3221"/>
    </row>
    <row r="3222" spans="1:14" ht="11.25" customHeight="1" x14ac:dyDescent="0.2">
      <c r="A3222" s="42" t="s">
        <v>23</v>
      </c>
      <c r="B3222" s="44" t="s">
        <v>15</v>
      </c>
      <c r="C3222" s="44" t="s">
        <v>57</v>
      </c>
      <c r="D3222" s="43">
        <v>487931.33899999998</v>
      </c>
      <c r="E3222" s="43">
        <v>-420708.967</v>
      </c>
      <c r="F3222" s="45">
        <v>-71400</v>
      </c>
      <c r="G3222" s="45">
        <v>-50940</v>
      </c>
      <c r="H3222" s="45">
        <v>-56490</v>
      </c>
      <c r="I3222" s="55">
        <f>pro[[#This Row],[Admin expenses 3]]+pro[[#This Row],[Admin expenses 2]]+pro[[#This Row],[Admin expenses 1]]+pro[[#This Row],[COGS]]</f>
        <v>-599538.96699999995</v>
      </c>
      <c r="J3222" s="55">
        <f>pro[[#This Row],[Revenue]]+pro[[#This Row],[AdminExp]]</f>
        <v>-111607.62799999997</v>
      </c>
      <c r="K3222" s="83">
        <f>pro[[#This Row],[Profit]]/pro[[#This Row],[Revenue]]</f>
        <v>-0.22873633865932103</v>
      </c>
      <c r="L3222" s="56">
        <f t="shared" si="50"/>
        <v>4</v>
      </c>
      <c r="M3222" s="82" t="str">
        <f>"Q"&amp;" "&amp;VLOOKUP(pro[[#This Row],[Period]],Mapping!A:B,2,0)</f>
        <v>Q 2</v>
      </c>
      <c r="N3222"/>
    </row>
    <row r="3223" spans="1:14" ht="11.25" customHeight="1" x14ac:dyDescent="0.2">
      <c r="A3223" s="42" t="s">
        <v>23</v>
      </c>
      <c r="B3223" s="44" t="s">
        <v>15</v>
      </c>
      <c r="C3223" s="44" t="s">
        <v>57</v>
      </c>
      <c r="D3223" s="43">
        <v>1235886.1199999999</v>
      </c>
      <c r="E3223" s="43">
        <v>-273152.22899999999</v>
      </c>
      <c r="F3223" s="45">
        <v>-54110</v>
      </c>
      <c r="G3223" s="45">
        <v>-94170</v>
      </c>
      <c r="H3223" s="45">
        <v>-95250</v>
      </c>
      <c r="I3223" s="55">
        <f>pro[[#This Row],[Admin expenses 3]]+pro[[#This Row],[Admin expenses 2]]+pro[[#This Row],[Admin expenses 1]]+pro[[#This Row],[COGS]]</f>
        <v>-516682.22899999999</v>
      </c>
      <c r="J3223" s="55">
        <f>pro[[#This Row],[Revenue]]+pro[[#This Row],[AdminExp]]</f>
        <v>719203.89099999983</v>
      </c>
      <c r="K3223" s="83">
        <f>pro[[#This Row],[Profit]]/pro[[#This Row],[Revenue]]</f>
        <v>0.58193378771824045</v>
      </c>
      <c r="L3223" s="56">
        <f t="shared" si="50"/>
        <v>4</v>
      </c>
      <c r="M3223" s="82" t="str">
        <f>"Q"&amp;" "&amp;VLOOKUP(pro[[#This Row],[Period]],Mapping!A:B,2,0)</f>
        <v>Q 2</v>
      </c>
      <c r="N3223"/>
    </row>
    <row r="3224" spans="1:14" ht="11.25" customHeight="1" x14ac:dyDescent="0.2">
      <c r="A3224" s="42" t="s">
        <v>23</v>
      </c>
      <c r="B3224" s="44" t="s">
        <v>15</v>
      </c>
      <c r="C3224" s="44" t="s">
        <v>57</v>
      </c>
      <c r="D3224" s="43">
        <v>233245.24299999999</v>
      </c>
      <c r="E3224" s="43">
        <v>-102877.95</v>
      </c>
      <c r="F3224" s="45">
        <v>-63490</v>
      </c>
      <c r="G3224" s="45">
        <v>-52070</v>
      </c>
      <c r="H3224" s="45">
        <v>-51110</v>
      </c>
      <c r="I3224" s="55">
        <f>pro[[#This Row],[Admin expenses 3]]+pro[[#This Row],[Admin expenses 2]]+pro[[#This Row],[Admin expenses 1]]+pro[[#This Row],[COGS]]</f>
        <v>-269547.95</v>
      </c>
      <c r="J3224" s="55">
        <f>pro[[#This Row],[Revenue]]+pro[[#This Row],[AdminExp]]</f>
        <v>-36302.707000000024</v>
      </c>
      <c r="K3224" s="83">
        <f>pro[[#This Row],[Profit]]/pro[[#This Row],[Revenue]]</f>
        <v>-0.1556417894447692</v>
      </c>
      <c r="L3224" s="56">
        <f t="shared" si="50"/>
        <v>4</v>
      </c>
      <c r="M3224" s="82" t="str">
        <f>"Q"&amp;" "&amp;VLOOKUP(pro[[#This Row],[Period]],Mapping!A:B,2,0)</f>
        <v>Q 2</v>
      </c>
      <c r="N3224"/>
    </row>
    <row r="3225" spans="1:14" ht="11.25" customHeight="1" x14ac:dyDescent="0.2">
      <c r="A3225" s="42" t="s">
        <v>23</v>
      </c>
      <c r="B3225" s="44" t="s">
        <v>15</v>
      </c>
      <c r="C3225" s="44" t="s">
        <v>57</v>
      </c>
      <c r="D3225" s="43">
        <v>878940.05499999993</v>
      </c>
      <c r="E3225" s="43">
        <v>-432253.78700000001</v>
      </c>
      <c r="F3225" s="45">
        <v>-99880</v>
      </c>
      <c r="G3225" s="45">
        <v>-106510</v>
      </c>
      <c r="H3225" s="45">
        <v>-29830</v>
      </c>
      <c r="I3225" s="55">
        <f>pro[[#This Row],[Admin expenses 3]]+pro[[#This Row],[Admin expenses 2]]+pro[[#This Row],[Admin expenses 1]]+pro[[#This Row],[COGS]]</f>
        <v>-668473.78700000001</v>
      </c>
      <c r="J3225" s="55">
        <f>pro[[#This Row],[Revenue]]+pro[[#This Row],[AdminExp]]</f>
        <v>210466.26799999992</v>
      </c>
      <c r="K3225" s="83">
        <f>pro[[#This Row],[Profit]]/pro[[#This Row],[Revenue]]</f>
        <v>0.23945463265978922</v>
      </c>
      <c r="L3225" s="56">
        <f t="shared" si="50"/>
        <v>4</v>
      </c>
      <c r="M3225" s="82" t="str">
        <f>"Q"&amp;" "&amp;VLOOKUP(pro[[#This Row],[Period]],Mapping!A:B,2,0)</f>
        <v>Q 2</v>
      </c>
      <c r="N3225"/>
    </row>
    <row r="3226" spans="1:14" ht="11.25" customHeight="1" x14ac:dyDescent="0.2">
      <c r="A3226" s="42" t="s">
        <v>23</v>
      </c>
      <c r="B3226" s="44" t="s">
        <v>15</v>
      </c>
      <c r="C3226" s="44" t="s">
        <v>57</v>
      </c>
      <c r="D3226" s="43">
        <v>1200045.0419999999</v>
      </c>
      <c r="E3226" s="43">
        <v>-1102760.3929999999</v>
      </c>
      <c r="F3226" s="45">
        <v>-17890</v>
      </c>
      <c r="G3226" s="45">
        <v>-85600</v>
      </c>
      <c r="H3226" s="45">
        <v>-56140</v>
      </c>
      <c r="I3226" s="55">
        <f>pro[[#This Row],[Admin expenses 3]]+pro[[#This Row],[Admin expenses 2]]+pro[[#This Row],[Admin expenses 1]]+pro[[#This Row],[COGS]]</f>
        <v>-1262390.3929999999</v>
      </c>
      <c r="J3226" s="55">
        <f>pro[[#This Row],[Revenue]]+pro[[#This Row],[AdminExp]]</f>
        <v>-62345.351000000024</v>
      </c>
      <c r="K3226" s="83">
        <f>pro[[#This Row],[Profit]]/pro[[#This Row],[Revenue]]</f>
        <v>-5.1952509129236525E-2</v>
      </c>
      <c r="L3226" s="56">
        <f t="shared" si="50"/>
        <v>4</v>
      </c>
      <c r="M3226" s="82" t="str">
        <f>"Q"&amp;" "&amp;VLOOKUP(pro[[#This Row],[Period]],Mapping!A:B,2,0)</f>
        <v>Q 2</v>
      </c>
      <c r="N3226"/>
    </row>
    <row r="3227" spans="1:14" ht="11.25" customHeight="1" x14ac:dyDescent="0.2">
      <c r="A3227" s="42" t="s">
        <v>23</v>
      </c>
      <c r="B3227" s="44" t="s">
        <v>15</v>
      </c>
      <c r="C3227" s="44" t="s">
        <v>57</v>
      </c>
      <c r="D3227" s="43">
        <v>2632073.8079999997</v>
      </c>
      <c r="E3227" s="43">
        <v>-577827.4879999999</v>
      </c>
      <c r="F3227" s="45">
        <v>-101630</v>
      </c>
      <c r="G3227" s="45">
        <v>-18940</v>
      </c>
      <c r="H3227" s="45">
        <v>-30140</v>
      </c>
      <c r="I3227" s="55">
        <f>pro[[#This Row],[Admin expenses 3]]+pro[[#This Row],[Admin expenses 2]]+pro[[#This Row],[Admin expenses 1]]+pro[[#This Row],[COGS]]</f>
        <v>-728537.4879999999</v>
      </c>
      <c r="J3227" s="55">
        <f>pro[[#This Row],[Revenue]]+pro[[#This Row],[AdminExp]]</f>
        <v>1903536.3199999998</v>
      </c>
      <c r="K3227" s="83">
        <f>pro[[#This Row],[Profit]]/pro[[#This Row],[Revenue]]</f>
        <v>0.72320780451305644</v>
      </c>
      <c r="L3227" s="56">
        <f t="shared" si="50"/>
        <v>4</v>
      </c>
      <c r="M3227" s="82" t="str">
        <f>"Q"&amp;" "&amp;VLOOKUP(pro[[#This Row],[Period]],Mapping!A:B,2,0)</f>
        <v>Q 2</v>
      </c>
      <c r="N3227"/>
    </row>
    <row r="3228" spans="1:14" ht="11.25" customHeight="1" x14ac:dyDescent="0.2">
      <c r="A3228" s="42" t="s">
        <v>23</v>
      </c>
      <c r="B3228" s="44" t="s">
        <v>15</v>
      </c>
      <c r="C3228" s="44" t="s">
        <v>57</v>
      </c>
      <c r="D3228" s="43">
        <v>2955847.4050000003</v>
      </c>
      <c r="E3228" s="43">
        <v>-140846.41199999998</v>
      </c>
      <c r="F3228" s="45">
        <v>-61270</v>
      </c>
      <c r="G3228" s="45">
        <v>-65730</v>
      </c>
      <c r="H3228" s="45">
        <v>-23210</v>
      </c>
      <c r="I3228" s="55">
        <f>pro[[#This Row],[Admin expenses 3]]+pro[[#This Row],[Admin expenses 2]]+pro[[#This Row],[Admin expenses 1]]+pro[[#This Row],[COGS]]</f>
        <v>-291056.41200000001</v>
      </c>
      <c r="J3228" s="55">
        <f>pro[[#This Row],[Revenue]]+pro[[#This Row],[AdminExp]]</f>
        <v>2664790.9930000002</v>
      </c>
      <c r="K3228" s="83">
        <f>pro[[#This Row],[Profit]]/pro[[#This Row],[Revenue]]</f>
        <v>0.90153198994384487</v>
      </c>
      <c r="L3228" s="56">
        <f t="shared" si="50"/>
        <v>4</v>
      </c>
      <c r="M3228" s="82" t="str">
        <f>"Q"&amp;" "&amp;VLOOKUP(pro[[#This Row],[Period]],Mapping!A:B,2,0)</f>
        <v>Q 2</v>
      </c>
      <c r="N3228"/>
    </row>
    <row r="3229" spans="1:14" ht="11.25" customHeight="1" x14ac:dyDescent="0.2">
      <c r="A3229" s="42" t="s">
        <v>23</v>
      </c>
      <c r="B3229" s="44" t="s">
        <v>17</v>
      </c>
      <c r="C3229" s="44" t="s">
        <v>57</v>
      </c>
      <c r="D3229" s="43">
        <v>386264.17199999996</v>
      </c>
      <c r="E3229" s="43">
        <v>-38849.93</v>
      </c>
      <c r="F3229" s="45">
        <v>-44360</v>
      </c>
      <c r="G3229" s="45">
        <v>-39660</v>
      </c>
      <c r="H3229" s="45">
        <v>-85080</v>
      </c>
      <c r="I3229" s="55">
        <f>pro[[#This Row],[Admin expenses 3]]+pro[[#This Row],[Admin expenses 2]]+pro[[#This Row],[Admin expenses 1]]+pro[[#This Row],[COGS]]</f>
        <v>-207949.93</v>
      </c>
      <c r="J3229" s="55">
        <f>pro[[#This Row],[Revenue]]+pro[[#This Row],[AdminExp]]</f>
        <v>178314.24199999997</v>
      </c>
      <c r="K3229" s="83">
        <f>pro[[#This Row],[Profit]]/pro[[#This Row],[Revenue]]</f>
        <v>0.46163805738628017</v>
      </c>
      <c r="L3229" s="56">
        <f t="shared" si="50"/>
        <v>4</v>
      </c>
      <c r="M3229" s="82" t="str">
        <f>"Q"&amp;" "&amp;VLOOKUP(pro[[#This Row],[Period]],Mapping!A:B,2,0)</f>
        <v>Q 2</v>
      </c>
      <c r="N3229"/>
    </row>
    <row r="3230" spans="1:14" ht="11.25" customHeight="1" x14ac:dyDescent="0.2">
      <c r="A3230" s="42" t="s">
        <v>23</v>
      </c>
      <c r="B3230" s="44" t="s">
        <v>17</v>
      </c>
      <c r="C3230" s="44" t="s">
        <v>57</v>
      </c>
      <c r="D3230" s="43">
        <v>6444.5569999999998</v>
      </c>
      <c r="E3230" s="43">
        <v>-2426.6759999999999</v>
      </c>
      <c r="F3230" s="45">
        <v>-86780</v>
      </c>
      <c r="G3230" s="45">
        <v>-73050</v>
      </c>
      <c r="H3230" s="45">
        <v>-89720</v>
      </c>
      <c r="I3230" s="55">
        <f>pro[[#This Row],[Admin expenses 3]]+pro[[#This Row],[Admin expenses 2]]+pro[[#This Row],[Admin expenses 1]]+pro[[#This Row],[COGS]]</f>
        <v>-251976.67600000001</v>
      </c>
      <c r="J3230" s="55">
        <f>pro[[#This Row],[Revenue]]+pro[[#This Row],[AdminExp]]</f>
        <v>-245532.11900000001</v>
      </c>
      <c r="K3230" s="83">
        <f>pro[[#This Row],[Profit]]/pro[[#This Row],[Revenue]]</f>
        <v>-38.099146147671597</v>
      </c>
      <c r="L3230" s="56">
        <f t="shared" si="50"/>
        <v>4</v>
      </c>
      <c r="M3230" s="82" t="str">
        <f>"Q"&amp;" "&amp;VLOOKUP(pro[[#This Row],[Period]],Mapping!A:B,2,0)</f>
        <v>Q 2</v>
      </c>
      <c r="N3230"/>
    </row>
    <row r="3231" spans="1:14" ht="11.25" customHeight="1" x14ac:dyDescent="0.2">
      <c r="A3231" s="42" t="s">
        <v>23</v>
      </c>
      <c r="B3231" s="44" t="s">
        <v>17</v>
      </c>
      <c r="C3231" s="44" t="s">
        <v>57</v>
      </c>
      <c r="D3231" s="43">
        <v>191805.42499999999</v>
      </c>
      <c r="E3231" s="43">
        <v>-2277755.102</v>
      </c>
      <c r="F3231" s="45">
        <v>-69040</v>
      </c>
      <c r="G3231" s="45">
        <v>-64690</v>
      </c>
      <c r="H3231" s="45">
        <v>-69560</v>
      </c>
      <c r="I3231" s="55">
        <f>pro[[#This Row],[Admin expenses 3]]+pro[[#This Row],[Admin expenses 2]]+pro[[#This Row],[Admin expenses 1]]+pro[[#This Row],[COGS]]</f>
        <v>-2481045.102</v>
      </c>
      <c r="J3231" s="55">
        <f>pro[[#This Row],[Revenue]]+pro[[#This Row],[AdminExp]]</f>
        <v>-2289239.6770000001</v>
      </c>
      <c r="K3231" s="83">
        <f>pro[[#This Row],[Profit]]/pro[[#This Row],[Revenue]]</f>
        <v>-11.935218605000355</v>
      </c>
      <c r="L3231" s="56">
        <f t="shared" si="50"/>
        <v>4</v>
      </c>
      <c r="M3231" s="82" t="str">
        <f>"Q"&amp;" "&amp;VLOOKUP(pro[[#This Row],[Period]],Mapping!A:B,2,0)</f>
        <v>Q 2</v>
      </c>
      <c r="N3231"/>
    </row>
    <row r="3232" spans="1:14" ht="11.25" customHeight="1" x14ac:dyDescent="0.2">
      <c r="A3232" s="42" t="s">
        <v>23</v>
      </c>
      <c r="B3232" s="44" t="s">
        <v>17</v>
      </c>
      <c r="C3232" s="44" t="s">
        <v>57</v>
      </c>
      <c r="D3232" s="43">
        <v>86127.180999999997</v>
      </c>
      <c r="E3232" s="43">
        <v>-129634.32999999999</v>
      </c>
      <c r="F3232" s="45">
        <v>-39710</v>
      </c>
      <c r="G3232" s="45">
        <v>-87800</v>
      </c>
      <c r="H3232" s="45">
        <v>-91830</v>
      </c>
      <c r="I3232" s="55">
        <f>pro[[#This Row],[Admin expenses 3]]+pro[[#This Row],[Admin expenses 2]]+pro[[#This Row],[Admin expenses 1]]+pro[[#This Row],[COGS]]</f>
        <v>-348974.32999999996</v>
      </c>
      <c r="J3232" s="55">
        <f>pro[[#This Row],[Revenue]]+pro[[#This Row],[AdminExp]]</f>
        <v>-262847.14899999998</v>
      </c>
      <c r="K3232" s="83">
        <f>pro[[#This Row],[Profit]]/pro[[#This Row],[Revenue]]</f>
        <v>-3.0518489743673367</v>
      </c>
      <c r="L3232" s="56">
        <f t="shared" si="50"/>
        <v>4</v>
      </c>
      <c r="M3232" s="82" t="str">
        <f>"Q"&amp;" "&amp;VLOOKUP(pro[[#This Row],[Period]],Mapping!A:B,2,0)</f>
        <v>Q 2</v>
      </c>
      <c r="N3232"/>
    </row>
    <row r="3233" spans="1:14" ht="11.25" customHeight="1" x14ac:dyDescent="0.2">
      <c r="A3233" s="42" t="s">
        <v>23</v>
      </c>
      <c r="B3233" s="44" t="s">
        <v>17</v>
      </c>
      <c r="C3233" s="44" t="s">
        <v>57</v>
      </c>
      <c r="D3233" s="43">
        <v>695204.53099999996</v>
      </c>
      <c r="E3233" s="43">
        <v>-841679.62199999997</v>
      </c>
      <c r="F3233" s="45">
        <v>-12910</v>
      </c>
      <c r="G3233" s="45">
        <v>-83300</v>
      </c>
      <c r="H3233" s="45">
        <v>-34220</v>
      </c>
      <c r="I3233" s="55">
        <f>pro[[#This Row],[Admin expenses 3]]+pro[[#This Row],[Admin expenses 2]]+pro[[#This Row],[Admin expenses 1]]+pro[[#This Row],[COGS]]</f>
        <v>-972109.62199999997</v>
      </c>
      <c r="J3233" s="55">
        <f>pro[[#This Row],[Revenue]]+pro[[#This Row],[AdminExp]]</f>
        <v>-276905.09100000001</v>
      </c>
      <c r="K3233" s="83">
        <f>pro[[#This Row],[Profit]]/pro[[#This Row],[Revenue]]</f>
        <v>-0.39830737380507669</v>
      </c>
      <c r="L3233" s="56">
        <f t="shared" si="50"/>
        <v>4</v>
      </c>
      <c r="M3233" s="82" t="str">
        <f>"Q"&amp;" "&amp;VLOOKUP(pro[[#This Row],[Period]],Mapping!A:B,2,0)</f>
        <v>Q 2</v>
      </c>
      <c r="N3233"/>
    </row>
    <row r="3234" spans="1:14" ht="11.25" customHeight="1" x14ac:dyDescent="0.2">
      <c r="A3234" s="42" t="s">
        <v>23</v>
      </c>
      <c r="B3234" s="44" t="s">
        <v>17</v>
      </c>
      <c r="C3234" s="44" t="s">
        <v>57</v>
      </c>
      <c r="D3234" s="43">
        <v>440837.16599999997</v>
      </c>
      <c r="E3234" s="43">
        <v>-64281.916999999994</v>
      </c>
      <c r="F3234" s="45">
        <v>-79230</v>
      </c>
      <c r="G3234" s="45">
        <v>-38990</v>
      </c>
      <c r="H3234" s="45">
        <v>-78680</v>
      </c>
      <c r="I3234" s="55">
        <f>pro[[#This Row],[Admin expenses 3]]+pro[[#This Row],[Admin expenses 2]]+pro[[#This Row],[Admin expenses 1]]+pro[[#This Row],[COGS]]</f>
        <v>-261181.91699999999</v>
      </c>
      <c r="J3234" s="55">
        <f>pro[[#This Row],[Revenue]]+pro[[#This Row],[AdminExp]]</f>
        <v>179655.24899999998</v>
      </c>
      <c r="K3234" s="83">
        <f>pro[[#This Row],[Profit]]/pro[[#This Row],[Revenue]]</f>
        <v>0.40753199334377355</v>
      </c>
      <c r="L3234" s="56">
        <f t="shared" si="50"/>
        <v>4</v>
      </c>
      <c r="M3234" s="82" t="str">
        <f>"Q"&amp;" "&amp;VLOOKUP(pro[[#This Row],[Period]],Mapping!A:B,2,0)</f>
        <v>Q 2</v>
      </c>
      <c r="N3234"/>
    </row>
    <row r="3235" spans="1:14" ht="11.25" customHeight="1" x14ac:dyDescent="0.2">
      <c r="A3235" s="42" t="s">
        <v>23</v>
      </c>
      <c r="B3235" s="44" t="s">
        <v>17</v>
      </c>
      <c r="C3235" s="44" t="s">
        <v>57</v>
      </c>
      <c r="D3235" s="43">
        <v>608501.48099999991</v>
      </c>
      <c r="E3235" s="43">
        <v>-407127.81199999998</v>
      </c>
      <c r="F3235" s="45">
        <v>-76910</v>
      </c>
      <c r="G3235" s="45">
        <v>-78310</v>
      </c>
      <c r="H3235" s="45">
        <v>-36960</v>
      </c>
      <c r="I3235" s="55">
        <f>pro[[#This Row],[Admin expenses 3]]+pro[[#This Row],[Admin expenses 2]]+pro[[#This Row],[Admin expenses 1]]+pro[[#This Row],[COGS]]</f>
        <v>-599307.81199999992</v>
      </c>
      <c r="J3235" s="55">
        <f>pro[[#This Row],[Revenue]]+pro[[#This Row],[AdminExp]]</f>
        <v>9193.6689999999944</v>
      </c>
      <c r="K3235" s="83">
        <f>pro[[#This Row],[Profit]]/pro[[#This Row],[Revenue]]</f>
        <v>1.5108704394426931E-2</v>
      </c>
      <c r="L3235" s="56">
        <f t="shared" si="50"/>
        <v>4</v>
      </c>
      <c r="M3235" s="82" t="str">
        <f>"Q"&amp;" "&amp;VLOOKUP(pro[[#This Row],[Period]],Mapping!A:B,2,0)</f>
        <v>Q 2</v>
      </c>
      <c r="N3235"/>
    </row>
    <row r="3236" spans="1:14" ht="11.25" customHeight="1" x14ac:dyDescent="0.2">
      <c r="A3236" s="42" t="s">
        <v>23</v>
      </c>
      <c r="B3236" s="44" t="s">
        <v>17</v>
      </c>
      <c r="C3236" s="44" t="s">
        <v>57</v>
      </c>
      <c r="D3236" s="43">
        <v>99073.631999999998</v>
      </c>
      <c r="E3236" s="43">
        <v>-29554.965999999997</v>
      </c>
      <c r="F3236" s="45">
        <v>-93100</v>
      </c>
      <c r="G3236" s="45">
        <v>-98400</v>
      </c>
      <c r="H3236" s="45">
        <v>-28120</v>
      </c>
      <c r="I3236" s="55">
        <f>pro[[#This Row],[Admin expenses 3]]+pro[[#This Row],[Admin expenses 2]]+pro[[#This Row],[Admin expenses 1]]+pro[[#This Row],[COGS]]</f>
        <v>-249174.96599999999</v>
      </c>
      <c r="J3236" s="55">
        <f>pro[[#This Row],[Revenue]]+pro[[#This Row],[AdminExp]]</f>
        <v>-150101.33399999997</v>
      </c>
      <c r="K3236" s="83">
        <f>pro[[#This Row],[Profit]]/pro[[#This Row],[Revenue]]</f>
        <v>-1.5150482622863768</v>
      </c>
      <c r="L3236" s="56">
        <f t="shared" si="50"/>
        <v>4</v>
      </c>
      <c r="M3236" s="82" t="str">
        <f>"Q"&amp;" "&amp;VLOOKUP(pro[[#This Row],[Period]],Mapping!A:B,2,0)</f>
        <v>Q 2</v>
      </c>
      <c r="N3236"/>
    </row>
    <row r="3237" spans="1:14" ht="11.25" customHeight="1" x14ac:dyDescent="0.2">
      <c r="A3237" s="42" t="s">
        <v>23</v>
      </c>
      <c r="B3237" s="44" t="s">
        <v>17</v>
      </c>
      <c r="C3237" s="44" t="s">
        <v>57</v>
      </c>
      <c r="D3237" s="43">
        <v>59604.72</v>
      </c>
      <c r="E3237" s="43">
        <v>-23244.367999999999</v>
      </c>
      <c r="F3237" s="45">
        <v>-44690</v>
      </c>
      <c r="G3237" s="45">
        <v>-86820</v>
      </c>
      <c r="H3237" s="45">
        <v>-101500</v>
      </c>
      <c r="I3237" s="55">
        <f>pro[[#This Row],[Admin expenses 3]]+pro[[#This Row],[Admin expenses 2]]+pro[[#This Row],[Admin expenses 1]]+pro[[#This Row],[COGS]]</f>
        <v>-256254.36799999999</v>
      </c>
      <c r="J3237" s="55">
        <f>pro[[#This Row],[Revenue]]+pro[[#This Row],[AdminExp]]</f>
        <v>-196649.64799999999</v>
      </c>
      <c r="K3237" s="83">
        <f>pro[[#This Row],[Profit]]/pro[[#This Row],[Revenue]]</f>
        <v>-3.2992294569960228</v>
      </c>
      <c r="L3237" s="56">
        <f t="shared" si="50"/>
        <v>4</v>
      </c>
      <c r="M3237" s="82" t="str">
        <f>"Q"&amp;" "&amp;VLOOKUP(pro[[#This Row],[Period]],Mapping!A:B,2,0)</f>
        <v>Q 2</v>
      </c>
      <c r="N3237"/>
    </row>
    <row r="3238" spans="1:14" ht="11.25" customHeight="1" x14ac:dyDescent="0.2">
      <c r="A3238" s="42" t="s">
        <v>23</v>
      </c>
      <c r="B3238" s="44" t="s">
        <v>17</v>
      </c>
      <c r="C3238" s="44" t="s">
        <v>57</v>
      </c>
      <c r="D3238" s="43">
        <v>93383.226999999984</v>
      </c>
      <c r="E3238" s="43">
        <v>-16177.146999999999</v>
      </c>
      <c r="F3238" s="45">
        <v>-74590</v>
      </c>
      <c r="G3238" s="45">
        <v>-57660</v>
      </c>
      <c r="H3238" s="45">
        <v>-63280</v>
      </c>
      <c r="I3238" s="55">
        <f>pro[[#This Row],[Admin expenses 3]]+pro[[#This Row],[Admin expenses 2]]+pro[[#This Row],[Admin expenses 1]]+pro[[#This Row],[COGS]]</f>
        <v>-211707.147</v>
      </c>
      <c r="J3238" s="55">
        <f>pro[[#This Row],[Revenue]]+pro[[#This Row],[AdminExp]]</f>
        <v>-118323.92000000001</v>
      </c>
      <c r="K3238" s="83">
        <f>pro[[#This Row],[Profit]]/pro[[#This Row],[Revenue]]</f>
        <v>-1.2670789369915438</v>
      </c>
      <c r="L3238" s="56">
        <f t="shared" si="50"/>
        <v>4</v>
      </c>
      <c r="M3238" s="82" t="str">
        <f>"Q"&amp;" "&amp;VLOOKUP(pro[[#This Row],[Period]],Mapping!A:B,2,0)</f>
        <v>Q 2</v>
      </c>
      <c r="N3238"/>
    </row>
    <row r="3239" spans="1:14" ht="11.25" customHeight="1" x14ac:dyDescent="0.2">
      <c r="A3239" s="42" t="s">
        <v>23</v>
      </c>
      <c r="B3239" s="44" t="s">
        <v>17</v>
      </c>
      <c r="C3239" s="44" t="s">
        <v>58</v>
      </c>
      <c r="D3239" s="43">
        <v>224904.25999999998</v>
      </c>
      <c r="E3239" s="43">
        <v>-53141.270000000004</v>
      </c>
      <c r="F3239" s="45">
        <v>-88690</v>
      </c>
      <c r="G3239" s="45">
        <v>-81470</v>
      </c>
      <c r="H3239" s="45">
        <v>-31980</v>
      </c>
      <c r="I3239" s="55">
        <f>pro[[#This Row],[Admin expenses 3]]+pro[[#This Row],[Admin expenses 2]]+pro[[#This Row],[Admin expenses 1]]+pro[[#This Row],[COGS]]</f>
        <v>-255281.27000000002</v>
      </c>
      <c r="J3239" s="55">
        <f>pro[[#This Row],[Revenue]]+pro[[#This Row],[AdminExp]]</f>
        <v>-30377.010000000038</v>
      </c>
      <c r="K3239" s="83">
        <f>pro[[#This Row],[Profit]]/pro[[#This Row],[Revenue]]</f>
        <v>-0.13506640558964975</v>
      </c>
      <c r="L3239" s="56">
        <f t="shared" si="50"/>
        <v>4</v>
      </c>
      <c r="M3239" s="82" t="str">
        <f>"Q"&amp;" "&amp;VLOOKUP(pro[[#This Row],[Period]],Mapping!A:B,2,0)</f>
        <v>Q 2</v>
      </c>
      <c r="N3239"/>
    </row>
    <row r="3240" spans="1:14" ht="11.25" customHeight="1" x14ac:dyDescent="0.2">
      <c r="A3240" s="42" t="s">
        <v>23</v>
      </c>
      <c r="B3240" s="44" t="s">
        <v>17</v>
      </c>
      <c r="C3240" s="44" t="s">
        <v>59</v>
      </c>
      <c r="D3240" s="43">
        <v>151199.00599999999</v>
      </c>
      <c r="E3240" s="43">
        <v>-49360.766000000003</v>
      </c>
      <c r="F3240" s="45">
        <v>-21530</v>
      </c>
      <c r="G3240" s="45">
        <v>-27370</v>
      </c>
      <c r="H3240" s="45">
        <v>-96300</v>
      </c>
      <c r="I3240" s="55">
        <f>pro[[#This Row],[Admin expenses 3]]+pro[[#This Row],[Admin expenses 2]]+pro[[#This Row],[Admin expenses 1]]+pro[[#This Row],[COGS]]</f>
        <v>-194560.766</v>
      </c>
      <c r="J3240" s="55">
        <f>pro[[#This Row],[Revenue]]+pro[[#This Row],[AdminExp]]</f>
        <v>-43361.760000000009</v>
      </c>
      <c r="K3240" s="83">
        <f>pro[[#This Row],[Profit]]/pro[[#This Row],[Revenue]]</f>
        <v>-0.28678601233661555</v>
      </c>
      <c r="L3240" s="56">
        <f t="shared" si="50"/>
        <v>4</v>
      </c>
      <c r="M3240" s="82" t="str">
        <f>"Q"&amp;" "&amp;VLOOKUP(pro[[#This Row],[Period]],Mapping!A:B,2,0)</f>
        <v>Q 2</v>
      </c>
      <c r="N3240"/>
    </row>
    <row r="3241" spans="1:14" ht="11.25" customHeight="1" x14ac:dyDescent="0.2">
      <c r="A3241" s="42" t="s">
        <v>23</v>
      </c>
      <c r="B3241" s="44" t="s">
        <v>17</v>
      </c>
      <c r="C3241" s="44" t="s">
        <v>57</v>
      </c>
      <c r="D3241" s="43">
        <v>2231859.9939999999</v>
      </c>
      <c r="E3241" s="43">
        <v>-2228226.7769999998</v>
      </c>
      <c r="F3241" s="45">
        <v>-108440</v>
      </c>
      <c r="G3241" s="45">
        <v>-61920</v>
      </c>
      <c r="H3241" s="45">
        <v>-70700</v>
      </c>
      <c r="I3241" s="55">
        <f>pro[[#This Row],[Admin expenses 3]]+pro[[#This Row],[Admin expenses 2]]+pro[[#This Row],[Admin expenses 1]]+pro[[#This Row],[COGS]]</f>
        <v>-2469286.7769999998</v>
      </c>
      <c r="J3241" s="55">
        <f>pro[[#This Row],[Revenue]]+pro[[#This Row],[AdminExp]]</f>
        <v>-237426.78299999982</v>
      </c>
      <c r="K3241" s="83">
        <f>pro[[#This Row],[Profit]]/pro[[#This Row],[Revenue]]</f>
        <v>-0.10638067962967386</v>
      </c>
      <c r="L3241" s="56">
        <f t="shared" si="50"/>
        <v>4</v>
      </c>
      <c r="M3241" s="82" t="str">
        <f>"Q"&amp;" "&amp;VLOOKUP(pro[[#This Row],[Period]],Mapping!A:B,2,0)</f>
        <v>Q 2</v>
      </c>
      <c r="N3241"/>
    </row>
    <row r="3242" spans="1:14" ht="11.25" customHeight="1" x14ac:dyDescent="0.2">
      <c r="A3242" s="42" t="s">
        <v>23</v>
      </c>
      <c r="B3242" s="44" t="s">
        <v>17</v>
      </c>
      <c r="C3242" s="44" t="s">
        <v>57</v>
      </c>
      <c r="D3242" s="43">
        <v>129668.93799999999</v>
      </c>
      <c r="E3242" s="43">
        <v>-132871.802</v>
      </c>
      <c r="F3242" s="45">
        <v>-103570</v>
      </c>
      <c r="G3242" s="45">
        <v>-23830</v>
      </c>
      <c r="H3242" s="45">
        <v>-24280</v>
      </c>
      <c r="I3242" s="55">
        <f>pro[[#This Row],[Admin expenses 3]]+pro[[#This Row],[Admin expenses 2]]+pro[[#This Row],[Admin expenses 1]]+pro[[#This Row],[COGS]]</f>
        <v>-284551.80200000003</v>
      </c>
      <c r="J3242" s="55">
        <f>pro[[#This Row],[Revenue]]+pro[[#This Row],[AdminExp]]</f>
        <v>-154882.86400000003</v>
      </c>
      <c r="K3242" s="83">
        <f>pro[[#This Row],[Profit]]/pro[[#This Row],[Revenue]]</f>
        <v>-1.1944484653680132</v>
      </c>
      <c r="L3242" s="56">
        <f t="shared" si="50"/>
        <v>4</v>
      </c>
      <c r="M3242" s="82" t="str">
        <f>"Q"&amp;" "&amp;VLOOKUP(pro[[#This Row],[Period]],Mapping!A:B,2,0)</f>
        <v>Q 2</v>
      </c>
      <c r="N3242"/>
    </row>
    <row r="3243" spans="1:14" ht="11.25" customHeight="1" x14ac:dyDescent="0.2">
      <c r="A3243" s="42" t="s">
        <v>23</v>
      </c>
      <c r="B3243" s="44" t="s">
        <v>17</v>
      </c>
      <c r="C3243" s="44" t="s">
        <v>57</v>
      </c>
      <c r="D3243" s="43">
        <v>115691.15599999999</v>
      </c>
      <c r="E3243" s="43">
        <v>-4748.7439999999997</v>
      </c>
      <c r="F3243" s="45">
        <v>-48150</v>
      </c>
      <c r="G3243" s="45">
        <v>-14090</v>
      </c>
      <c r="H3243" s="45">
        <v>-82500</v>
      </c>
      <c r="I3243" s="55">
        <f>pro[[#This Row],[Admin expenses 3]]+pro[[#This Row],[Admin expenses 2]]+pro[[#This Row],[Admin expenses 1]]+pro[[#This Row],[COGS]]</f>
        <v>-149488.74400000001</v>
      </c>
      <c r="J3243" s="55">
        <f>pro[[#This Row],[Revenue]]+pro[[#This Row],[AdminExp]]</f>
        <v>-33797.588000000018</v>
      </c>
      <c r="K3243" s="83">
        <f>pro[[#This Row],[Profit]]/pro[[#This Row],[Revenue]]</f>
        <v>-0.29213631506975368</v>
      </c>
      <c r="L3243" s="56">
        <f t="shared" si="50"/>
        <v>4</v>
      </c>
      <c r="M3243" s="82" t="str">
        <f>"Q"&amp;" "&amp;VLOOKUP(pro[[#This Row],[Period]],Mapping!A:B,2,0)</f>
        <v>Q 2</v>
      </c>
      <c r="N3243"/>
    </row>
    <row r="3244" spans="1:14" ht="11.25" customHeight="1" x14ac:dyDescent="0.2">
      <c r="A3244" s="42" t="s">
        <v>23</v>
      </c>
      <c r="B3244" s="44" t="s">
        <v>17</v>
      </c>
      <c r="C3244" s="44" t="s">
        <v>57</v>
      </c>
      <c r="D3244" s="43">
        <v>538035.91799999995</v>
      </c>
      <c r="E3244" s="43">
        <v>-32681.585999999999</v>
      </c>
      <c r="F3244" s="45">
        <v>-83130</v>
      </c>
      <c r="G3244" s="45">
        <v>-81940</v>
      </c>
      <c r="H3244" s="45">
        <v>-70470</v>
      </c>
      <c r="I3244" s="55">
        <f>pro[[#This Row],[Admin expenses 3]]+pro[[#This Row],[Admin expenses 2]]+pro[[#This Row],[Admin expenses 1]]+pro[[#This Row],[COGS]]</f>
        <v>-268221.58600000001</v>
      </c>
      <c r="J3244" s="55">
        <f>pro[[#This Row],[Revenue]]+pro[[#This Row],[AdminExp]]</f>
        <v>269814.33199999994</v>
      </c>
      <c r="K3244" s="83">
        <f>pro[[#This Row],[Profit]]/pro[[#This Row],[Revenue]]</f>
        <v>0.50148014839410771</v>
      </c>
      <c r="L3244" s="56">
        <f t="shared" si="50"/>
        <v>4</v>
      </c>
      <c r="M3244" s="82" t="str">
        <f>"Q"&amp;" "&amp;VLOOKUP(pro[[#This Row],[Period]],Mapping!A:B,2,0)</f>
        <v>Q 2</v>
      </c>
      <c r="N3244"/>
    </row>
    <row r="3245" spans="1:14" ht="11.25" customHeight="1" x14ac:dyDescent="0.2">
      <c r="A3245" s="42" t="s">
        <v>23</v>
      </c>
      <c r="B3245" s="44" t="s">
        <v>17</v>
      </c>
      <c r="C3245" s="44" t="s">
        <v>57</v>
      </c>
      <c r="D3245" s="43">
        <v>146893.15199999997</v>
      </c>
      <c r="E3245" s="43">
        <v>-23935.982</v>
      </c>
      <c r="F3245" s="45">
        <v>-24050</v>
      </c>
      <c r="G3245" s="45">
        <v>-39690</v>
      </c>
      <c r="H3245" s="45">
        <v>-46130</v>
      </c>
      <c r="I3245" s="55">
        <f>pro[[#This Row],[Admin expenses 3]]+pro[[#This Row],[Admin expenses 2]]+pro[[#This Row],[Admin expenses 1]]+pro[[#This Row],[COGS]]</f>
        <v>-133805.98199999999</v>
      </c>
      <c r="J3245" s="55">
        <f>pro[[#This Row],[Revenue]]+pro[[#This Row],[AdminExp]]</f>
        <v>13087.169999999984</v>
      </c>
      <c r="K3245" s="83">
        <f>pro[[#This Row],[Profit]]/pro[[#This Row],[Revenue]]</f>
        <v>8.909312532145805E-2</v>
      </c>
      <c r="L3245" s="56">
        <f t="shared" si="50"/>
        <v>4</v>
      </c>
      <c r="M3245" s="82" t="str">
        <f>"Q"&amp;" "&amp;VLOOKUP(pro[[#This Row],[Period]],Mapping!A:B,2,0)</f>
        <v>Q 2</v>
      </c>
      <c r="N3245"/>
    </row>
    <row r="3246" spans="1:14" ht="11.25" customHeight="1" x14ac:dyDescent="0.2">
      <c r="A3246" s="42" t="s">
        <v>23</v>
      </c>
      <c r="B3246" s="44" t="s">
        <v>17</v>
      </c>
      <c r="C3246" s="44" t="s">
        <v>58</v>
      </c>
      <c r="D3246" s="43">
        <v>364509.41099999996</v>
      </c>
      <c r="E3246" s="43">
        <v>-23444.518999999997</v>
      </c>
      <c r="F3246" s="45">
        <v>-97160</v>
      </c>
      <c r="G3246" s="45">
        <v>-73020</v>
      </c>
      <c r="H3246" s="45">
        <v>-69360</v>
      </c>
      <c r="I3246" s="55">
        <f>pro[[#This Row],[Admin expenses 3]]+pro[[#This Row],[Admin expenses 2]]+pro[[#This Row],[Admin expenses 1]]+pro[[#This Row],[COGS]]</f>
        <v>-262984.51899999997</v>
      </c>
      <c r="J3246" s="55">
        <f>pro[[#This Row],[Revenue]]+pro[[#This Row],[AdminExp]]</f>
        <v>101524.89199999999</v>
      </c>
      <c r="K3246" s="83">
        <f>pro[[#This Row],[Profit]]/pro[[#This Row],[Revenue]]</f>
        <v>0.27852474843235253</v>
      </c>
      <c r="L3246" s="56">
        <f t="shared" si="50"/>
        <v>4</v>
      </c>
      <c r="M3246" s="82" t="str">
        <f>"Q"&amp;" "&amp;VLOOKUP(pro[[#This Row],[Period]],Mapping!A:B,2,0)</f>
        <v>Q 2</v>
      </c>
      <c r="N3246"/>
    </row>
    <row r="3247" spans="1:14" ht="11.25" customHeight="1" x14ac:dyDescent="0.2">
      <c r="A3247" s="42" t="s">
        <v>23</v>
      </c>
      <c r="B3247" s="44" t="s">
        <v>17</v>
      </c>
      <c r="C3247" s="44" t="s">
        <v>59</v>
      </c>
      <c r="D3247" s="43">
        <v>2502781.6519999998</v>
      </c>
      <c r="E3247" s="43">
        <v>-141990.27499999999</v>
      </c>
      <c r="F3247" s="45">
        <v>-102690</v>
      </c>
      <c r="G3247" s="45">
        <v>-93850</v>
      </c>
      <c r="H3247" s="45">
        <v>-43590</v>
      </c>
      <c r="I3247" s="55">
        <f>pro[[#This Row],[Admin expenses 3]]+pro[[#This Row],[Admin expenses 2]]+pro[[#This Row],[Admin expenses 1]]+pro[[#This Row],[COGS]]</f>
        <v>-382120.27500000002</v>
      </c>
      <c r="J3247" s="55">
        <f>pro[[#This Row],[Revenue]]+pro[[#This Row],[AdminExp]]</f>
        <v>2120661.3769999999</v>
      </c>
      <c r="K3247" s="83">
        <f>pro[[#This Row],[Profit]]/pro[[#This Row],[Revenue]]</f>
        <v>0.84732176908255519</v>
      </c>
      <c r="L3247" s="56">
        <f t="shared" si="50"/>
        <v>4</v>
      </c>
      <c r="M3247" s="82" t="str">
        <f>"Q"&amp;" "&amp;VLOOKUP(pro[[#This Row],[Period]],Mapping!A:B,2,0)</f>
        <v>Q 2</v>
      </c>
      <c r="N3247"/>
    </row>
    <row r="3248" spans="1:14" ht="11.25" customHeight="1" x14ac:dyDescent="0.2">
      <c r="A3248" s="42" t="s">
        <v>23</v>
      </c>
      <c r="B3248" s="44" t="s">
        <v>17</v>
      </c>
      <c r="C3248" s="44" t="s">
        <v>57</v>
      </c>
      <c r="D3248" s="43">
        <v>359857.61</v>
      </c>
      <c r="E3248" s="43">
        <v>-23062.871999999999</v>
      </c>
      <c r="F3248" s="45">
        <v>-31890</v>
      </c>
      <c r="G3248" s="45">
        <v>-61070</v>
      </c>
      <c r="H3248" s="45">
        <v>-77050</v>
      </c>
      <c r="I3248" s="55">
        <f>pro[[#This Row],[Admin expenses 3]]+pro[[#This Row],[Admin expenses 2]]+pro[[#This Row],[Admin expenses 1]]+pro[[#This Row],[COGS]]</f>
        <v>-193072.872</v>
      </c>
      <c r="J3248" s="55">
        <f>pro[[#This Row],[Revenue]]+pro[[#This Row],[AdminExp]]</f>
        <v>166784.73799999998</v>
      </c>
      <c r="K3248" s="83">
        <f>pro[[#This Row],[Profit]]/pro[[#This Row],[Revenue]]</f>
        <v>0.46347425583135504</v>
      </c>
      <c r="L3248" s="56">
        <f t="shared" si="50"/>
        <v>4</v>
      </c>
      <c r="M3248" s="82" t="str">
        <f>"Q"&amp;" "&amp;VLOOKUP(pro[[#This Row],[Period]],Mapping!A:B,2,0)</f>
        <v>Q 2</v>
      </c>
      <c r="N3248"/>
    </row>
    <row r="3249" spans="1:14" ht="11.25" customHeight="1" x14ac:dyDescent="0.2">
      <c r="A3249" s="42" t="s">
        <v>23</v>
      </c>
      <c r="B3249" s="44" t="s">
        <v>17</v>
      </c>
      <c r="C3249" s="44" t="s">
        <v>57</v>
      </c>
      <c r="D3249" s="43">
        <v>895632.75900000008</v>
      </c>
      <c r="E3249" s="43">
        <v>-48643.685999999994</v>
      </c>
      <c r="F3249" s="45">
        <v>-34410</v>
      </c>
      <c r="G3249" s="45">
        <v>-106230</v>
      </c>
      <c r="H3249" s="45">
        <v>-14320</v>
      </c>
      <c r="I3249" s="55">
        <f>pro[[#This Row],[Admin expenses 3]]+pro[[#This Row],[Admin expenses 2]]+pro[[#This Row],[Admin expenses 1]]+pro[[#This Row],[COGS]]</f>
        <v>-203603.68599999999</v>
      </c>
      <c r="J3249" s="55">
        <f>pro[[#This Row],[Revenue]]+pro[[#This Row],[AdminExp]]</f>
        <v>692029.07300000009</v>
      </c>
      <c r="K3249" s="83">
        <f>pro[[#This Row],[Profit]]/pro[[#This Row],[Revenue]]</f>
        <v>0.77267056842881743</v>
      </c>
      <c r="L3249" s="56">
        <f t="shared" si="50"/>
        <v>4</v>
      </c>
      <c r="M3249" s="82" t="str">
        <f>"Q"&amp;" "&amp;VLOOKUP(pro[[#This Row],[Period]],Mapping!A:B,2,0)</f>
        <v>Q 2</v>
      </c>
      <c r="N3249"/>
    </row>
    <row r="3250" spans="1:14" ht="11.25" customHeight="1" x14ac:dyDescent="0.2">
      <c r="A3250" s="42" t="s">
        <v>23</v>
      </c>
      <c r="B3250" s="44" t="s">
        <v>17</v>
      </c>
      <c r="C3250" s="44" t="s">
        <v>57</v>
      </c>
      <c r="D3250" s="43">
        <v>891280.48800000001</v>
      </c>
      <c r="E3250" s="43">
        <v>-40405.127</v>
      </c>
      <c r="F3250" s="45">
        <v>-107090</v>
      </c>
      <c r="G3250" s="45">
        <v>-14220</v>
      </c>
      <c r="H3250" s="45">
        <v>-90510</v>
      </c>
      <c r="I3250" s="55">
        <f>pro[[#This Row],[Admin expenses 3]]+pro[[#This Row],[Admin expenses 2]]+pro[[#This Row],[Admin expenses 1]]+pro[[#This Row],[COGS]]</f>
        <v>-252225.12700000001</v>
      </c>
      <c r="J3250" s="55">
        <f>pro[[#This Row],[Revenue]]+pro[[#This Row],[AdminExp]]</f>
        <v>639055.36100000003</v>
      </c>
      <c r="K3250" s="83">
        <f>pro[[#This Row],[Profit]]/pro[[#This Row],[Revenue]]</f>
        <v>0.71700813560276211</v>
      </c>
      <c r="L3250" s="56">
        <f t="shared" si="50"/>
        <v>4</v>
      </c>
      <c r="M3250" s="82" t="str">
        <f>"Q"&amp;" "&amp;VLOOKUP(pro[[#This Row],[Period]],Mapping!A:B,2,0)</f>
        <v>Q 2</v>
      </c>
      <c r="N3250"/>
    </row>
    <row r="3251" spans="1:14" ht="11.25" customHeight="1" x14ac:dyDescent="0.2">
      <c r="A3251" s="42" t="s">
        <v>23</v>
      </c>
      <c r="B3251" s="44" t="s">
        <v>17</v>
      </c>
      <c r="C3251" s="44" t="s">
        <v>58</v>
      </c>
      <c r="D3251" s="43">
        <v>202513.91999999998</v>
      </c>
      <c r="E3251" s="43">
        <v>-201214.42599999998</v>
      </c>
      <c r="F3251" s="45">
        <v>-84980</v>
      </c>
      <c r="G3251" s="45">
        <v>-82470</v>
      </c>
      <c r="H3251" s="45">
        <v>-23780</v>
      </c>
      <c r="I3251" s="55">
        <f>pro[[#This Row],[Admin expenses 3]]+pro[[#This Row],[Admin expenses 2]]+pro[[#This Row],[Admin expenses 1]]+pro[[#This Row],[COGS]]</f>
        <v>-392444.42599999998</v>
      </c>
      <c r="J3251" s="55">
        <f>pro[[#This Row],[Revenue]]+pro[[#This Row],[AdminExp]]</f>
        <v>-189930.50599999999</v>
      </c>
      <c r="K3251" s="83">
        <f>pro[[#This Row],[Profit]]/pro[[#This Row],[Revenue]]</f>
        <v>-0.93786395522836163</v>
      </c>
      <c r="L3251" s="56">
        <f t="shared" si="50"/>
        <v>4</v>
      </c>
      <c r="M3251" s="82" t="str">
        <f>"Q"&amp;" "&amp;VLOOKUP(pro[[#This Row],[Period]],Mapping!A:B,2,0)</f>
        <v>Q 2</v>
      </c>
      <c r="N3251"/>
    </row>
    <row r="3252" spans="1:14" ht="11.25" customHeight="1" x14ac:dyDescent="0.2">
      <c r="A3252" s="42" t="s">
        <v>23</v>
      </c>
      <c r="B3252" s="44" t="s">
        <v>17</v>
      </c>
      <c r="C3252" s="44" t="s">
        <v>59</v>
      </c>
      <c r="D3252" s="43">
        <v>202983.424</v>
      </c>
      <c r="E3252" s="43">
        <v>-201210.674</v>
      </c>
      <c r="F3252" s="45">
        <v>-55950</v>
      </c>
      <c r="G3252" s="45">
        <v>-80970</v>
      </c>
      <c r="H3252" s="45">
        <v>-77270</v>
      </c>
      <c r="I3252" s="55">
        <f>pro[[#This Row],[Admin expenses 3]]+pro[[#This Row],[Admin expenses 2]]+pro[[#This Row],[Admin expenses 1]]+pro[[#This Row],[COGS]]</f>
        <v>-415400.674</v>
      </c>
      <c r="J3252" s="55">
        <f>pro[[#This Row],[Revenue]]+pro[[#This Row],[AdminExp]]</f>
        <v>-212417.25</v>
      </c>
      <c r="K3252" s="83">
        <f>pro[[#This Row],[Profit]]/pro[[#This Row],[Revenue]]</f>
        <v>-1.0464758442541593</v>
      </c>
      <c r="L3252" s="56">
        <f t="shared" si="50"/>
        <v>4</v>
      </c>
      <c r="M3252" s="82" t="str">
        <f>"Q"&amp;" "&amp;VLOOKUP(pro[[#This Row],[Period]],Mapping!A:B,2,0)</f>
        <v>Q 2</v>
      </c>
      <c r="N3252"/>
    </row>
    <row r="3253" spans="1:14" ht="11.25" customHeight="1" x14ac:dyDescent="0.2">
      <c r="A3253" s="42" t="s">
        <v>23</v>
      </c>
      <c r="B3253" s="44" t="s">
        <v>17</v>
      </c>
      <c r="C3253" s="44" t="s">
        <v>57</v>
      </c>
      <c r="D3253" s="43">
        <v>402058.49599999998</v>
      </c>
      <c r="E3253" s="43">
        <v>-402416.68599999999</v>
      </c>
      <c r="F3253" s="45">
        <v>-29750</v>
      </c>
      <c r="G3253" s="45">
        <v>-24560</v>
      </c>
      <c r="H3253" s="45">
        <v>-92020</v>
      </c>
      <c r="I3253" s="55">
        <f>pro[[#This Row],[Admin expenses 3]]+pro[[#This Row],[Admin expenses 2]]+pro[[#This Row],[Admin expenses 1]]+pro[[#This Row],[COGS]]</f>
        <v>-548746.68599999999</v>
      </c>
      <c r="J3253" s="55">
        <f>pro[[#This Row],[Revenue]]+pro[[#This Row],[AdminExp]]</f>
        <v>-146688.19</v>
      </c>
      <c r="K3253" s="83">
        <f>pro[[#This Row],[Profit]]/pro[[#This Row],[Revenue]]</f>
        <v>-0.36484290584422824</v>
      </c>
      <c r="L3253" s="56">
        <f t="shared" si="50"/>
        <v>4</v>
      </c>
      <c r="M3253" s="82" t="str">
        <f>"Q"&amp;" "&amp;VLOOKUP(pro[[#This Row],[Period]],Mapping!A:B,2,0)</f>
        <v>Q 2</v>
      </c>
      <c r="N3253"/>
    </row>
    <row r="3254" spans="1:14" ht="11.25" customHeight="1" x14ac:dyDescent="0.2">
      <c r="A3254" s="42" t="s">
        <v>23</v>
      </c>
      <c r="B3254" s="44" t="s">
        <v>17</v>
      </c>
      <c r="C3254" s="44" t="s">
        <v>57</v>
      </c>
      <c r="D3254" s="43">
        <v>403931.13599999994</v>
      </c>
      <c r="E3254" s="43">
        <v>-403448.37399999995</v>
      </c>
      <c r="F3254" s="45">
        <v>-85540</v>
      </c>
      <c r="G3254" s="45">
        <v>-86090</v>
      </c>
      <c r="H3254" s="45">
        <v>-46490</v>
      </c>
      <c r="I3254" s="55">
        <f>pro[[#This Row],[Admin expenses 3]]+pro[[#This Row],[Admin expenses 2]]+pro[[#This Row],[Admin expenses 1]]+pro[[#This Row],[COGS]]</f>
        <v>-621568.37399999995</v>
      </c>
      <c r="J3254" s="55">
        <f>pro[[#This Row],[Revenue]]+pro[[#This Row],[AdminExp]]</f>
        <v>-217637.23800000001</v>
      </c>
      <c r="K3254" s="83">
        <f>pro[[#This Row],[Profit]]/pro[[#This Row],[Revenue]]</f>
        <v>-0.53879787568542392</v>
      </c>
      <c r="L3254" s="56">
        <f t="shared" si="50"/>
        <v>4</v>
      </c>
      <c r="M3254" s="82" t="str">
        <f>"Q"&amp;" "&amp;VLOOKUP(pro[[#This Row],[Period]],Mapping!A:B,2,0)</f>
        <v>Q 2</v>
      </c>
      <c r="N3254"/>
    </row>
    <row r="3255" spans="1:14" ht="11.25" customHeight="1" x14ac:dyDescent="0.2">
      <c r="A3255" s="42" t="s">
        <v>23</v>
      </c>
      <c r="B3255" s="44" t="s">
        <v>17</v>
      </c>
      <c r="C3255" s="44" t="s">
        <v>58</v>
      </c>
      <c r="D3255" s="43">
        <v>2935.7299999999996</v>
      </c>
      <c r="E3255" s="43">
        <v>-1693.93</v>
      </c>
      <c r="F3255" s="45">
        <v>-99320</v>
      </c>
      <c r="G3255" s="45">
        <v>-29420</v>
      </c>
      <c r="H3255" s="45">
        <v>-64690</v>
      </c>
      <c r="I3255" s="55">
        <f>pro[[#This Row],[Admin expenses 3]]+pro[[#This Row],[Admin expenses 2]]+pro[[#This Row],[Admin expenses 1]]+pro[[#This Row],[COGS]]</f>
        <v>-195123.93</v>
      </c>
      <c r="J3255" s="55">
        <f>pro[[#This Row],[Revenue]]+pro[[#This Row],[AdminExp]]</f>
        <v>-192188.19999999998</v>
      </c>
      <c r="K3255" s="83">
        <f>pro[[#This Row],[Profit]]/pro[[#This Row],[Revenue]]</f>
        <v>-65.465216487892278</v>
      </c>
      <c r="L3255" s="56">
        <f t="shared" si="50"/>
        <v>4</v>
      </c>
      <c r="M3255" s="82" t="str">
        <f>"Q"&amp;" "&amp;VLOOKUP(pro[[#This Row],[Period]],Mapping!A:B,2,0)</f>
        <v>Q 2</v>
      </c>
      <c r="N3255"/>
    </row>
    <row r="3256" spans="1:14" ht="11.25" customHeight="1" x14ac:dyDescent="0.2">
      <c r="A3256" s="42" t="s">
        <v>23</v>
      </c>
      <c r="B3256" s="44" t="s">
        <v>17</v>
      </c>
      <c r="C3256" s="44" t="s">
        <v>59</v>
      </c>
      <c r="D3256" s="43">
        <v>142656.416</v>
      </c>
      <c r="E3256" s="43">
        <v>-108502.982</v>
      </c>
      <c r="F3256" s="45">
        <v>-42850</v>
      </c>
      <c r="G3256" s="45">
        <v>-41870</v>
      </c>
      <c r="H3256" s="45">
        <v>-98670</v>
      </c>
      <c r="I3256" s="55">
        <f>pro[[#This Row],[Admin expenses 3]]+pro[[#This Row],[Admin expenses 2]]+pro[[#This Row],[Admin expenses 1]]+pro[[#This Row],[COGS]]</f>
        <v>-291892.98200000002</v>
      </c>
      <c r="J3256" s="55">
        <f>pro[[#This Row],[Revenue]]+pro[[#This Row],[AdminExp]]</f>
        <v>-149236.56600000002</v>
      </c>
      <c r="K3256" s="83">
        <f>pro[[#This Row],[Profit]]/pro[[#This Row],[Revenue]]</f>
        <v>-1.0461258608936315</v>
      </c>
      <c r="L3256" s="56">
        <f t="shared" si="50"/>
        <v>4</v>
      </c>
      <c r="M3256" s="82" t="str">
        <f>"Q"&amp;" "&amp;VLOOKUP(pro[[#This Row],[Period]],Mapping!A:B,2,0)</f>
        <v>Q 2</v>
      </c>
      <c r="N3256"/>
    </row>
    <row r="3257" spans="1:14" ht="11.25" customHeight="1" x14ac:dyDescent="0.2">
      <c r="A3257" s="42" t="s">
        <v>23</v>
      </c>
      <c r="B3257" s="44" t="s">
        <v>17</v>
      </c>
      <c r="C3257" s="44" t="s">
        <v>57</v>
      </c>
      <c r="D3257" s="43">
        <v>201893.538</v>
      </c>
      <c r="E3257" s="43">
        <v>-155155.791</v>
      </c>
      <c r="F3257" s="45">
        <v>-99420</v>
      </c>
      <c r="G3257" s="45">
        <v>-99940</v>
      </c>
      <c r="H3257" s="45">
        <v>-61200</v>
      </c>
      <c r="I3257" s="55">
        <f>pro[[#This Row],[Admin expenses 3]]+pro[[#This Row],[Admin expenses 2]]+pro[[#This Row],[Admin expenses 1]]+pro[[#This Row],[COGS]]</f>
        <v>-415715.79099999997</v>
      </c>
      <c r="J3257" s="55">
        <f>pro[[#This Row],[Revenue]]+pro[[#This Row],[AdminExp]]</f>
        <v>-213822.25299999997</v>
      </c>
      <c r="K3257" s="83">
        <f>pro[[#This Row],[Profit]]/pro[[#This Row],[Revenue]]</f>
        <v>-1.0590841842595278</v>
      </c>
      <c r="L3257" s="56">
        <f t="shared" si="50"/>
        <v>4</v>
      </c>
      <c r="M3257" s="82" t="str">
        <f>"Q"&amp;" "&amp;VLOOKUP(pro[[#This Row],[Period]],Mapping!A:B,2,0)</f>
        <v>Q 2</v>
      </c>
      <c r="N3257"/>
    </row>
    <row r="3258" spans="1:14" ht="11.25" customHeight="1" x14ac:dyDescent="0.2">
      <c r="A3258" s="42" t="s">
        <v>23</v>
      </c>
      <c r="B3258" s="44" t="s">
        <v>17</v>
      </c>
      <c r="C3258" s="44" t="s">
        <v>57</v>
      </c>
      <c r="D3258" s="43">
        <v>69193.508999999991</v>
      </c>
      <c r="E3258" s="43">
        <v>-70100.149000000005</v>
      </c>
      <c r="F3258" s="45">
        <v>-15470</v>
      </c>
      <c r="G3258" s="45">
        <v>-41230</v>
      </c>
      <c r="H3258" s="45">
        <v>-106500</v>
      </c>
      <c r="I3258" s="55">
        <f>pro[[#This Row],[Admin expenses 3]]+pro[[#This Row],[Admin expenses 2]]+pro[[#This Row],[Admin expenses 1]]+pro[[#This Row],[COGS]]</f>
        <v>-233300.149</v>
      </c>
      <c r="J3258" s="55">
        <f>pro[[#This Row],[Revenue]]+pro[[#This Row],[AdminExp]]</f>
        <v>-164106.64000000001</v>
      </c>
      <c r="K3258" s="83">
        <f>pro[[#This Row],[Profit]]/pro[[#This Row],[Revenue]]</f>
        <v>-2.3717057043602172</v>
      </c>
      <c r="L3258" s="56">
        <f t="shared" si="50"/>
        <v>4</v>
      </c>
      <c r="M3258" s="82" t="str">
        <f>"Q"&amp;" "&amp;VLOOKUP(pro[[#This Row],[Period]],Mapping!A:B,2,0)</f>
        <v>Q 2</v>
      </c>
      <c r="N3258"/>
    </row>
    <row r="3259" spans="1:14" ht="11.25" customHeight="1" x14ac:dyDescent="0.2">
      <c r="A3259" s="42" t="s">
        <v>23</v>
      </c>
      <c r="B3259" s="44" t="s">
        <v>17</v>
      </c>
      <c r="C3259" s="44" t="s">
        <v>57</v>
      </c>
      <c r="D3259" s="43">
        <v>22861.978999999999</v>
      </c>
      <c r="E3259" s="43">
        <v>-34952.932000000001</v>
      </c>
      <c r="F3259" s="45">
        <v>-74030</v>
      </c>
      <c r="G3259" s="45">
        <v>-65750</v>
      </c>
      <c r="H3259" s="45">
        <v>-91680</v>
      </c>
      <c r="I3259" s="55">
        <f>pro[[#This Row],[Admin expenses 3]]+pro[[#This Row],[Admin expenses 2]]+pro[[#This Row],[Admin expenses 1]]+pro[[#This Row],[COGS]]</f>
        <v>-266412.93200000003</v>
      </c>
      <c r="J3259" s="55">
        <f>pro[[#This Row],[Revenue]]+pro[[#This Row],[AdminExp]]</f>
        <v>-243550.95300000004</v>
      </c>
      <c r="K3259" s="83">
        <f>pro[[#This Row],[Profit]]/pro[[#This Row],[Revenue]]</f>
        <v>-10.65310019749384</v>
      </c>
      <c r="L3259" s="56">
        <f t="shared" si="50"/>
        <v>4</v>
      </c>
      <c r="M3259" s="82" t="str">
        <f>"Q"&amp;" "&amp;VLOOKUP(pro[[#This Row],[Period]],Mapping!A:B,2,0)</f>
        <v>Q 2</v>
      </c>
      <c r="N3259"/>
    </row>
    <row r="3260" spans="1:14" ht="11.25" customHeight="1" x14ac:dyDescent="0.2">
      <c r="A3260" s="42" t="s">
        <v>23</v>
      </c>
      <c r="B3260" s="44" t="s">
        <v>17</v>
      </c>
      <c r="C3260" s="44" t="s">
        <v>58</v>
      </c>
      <c r="D3260" s="43">
        <v>21017.605</v>
      </c>
      <c r="E3260" s="43">
        <v>-27370.958999999999</v>
      </c>
      <c r="F3260" s="45">
        <v>-16800</v>
      </c>
      <c r="G3260" s="45">
        <v>-52120</v>
      </c>
      <c r="H3260" s="45">
        <v>-55400</v>
      </c>
      <c r="I3260" s="55">
        <f>pro[[#This Row],[Admin expenses 3]]+pro[[#This Row],[Admin expenses 2]]+pro[[#This Row],[Admin expenses 1]]+pro[[#This Row],[COGS]]</f>
        <v>-151690.959</v>
      </c>
      <c r="J3260" s="55">
        <f>pro[[#This Row],[Revenue]]+pro[[#This Row],[AdminExp]]</f>
        <v>-130673.35400000001</v>
      </c>
      <c r="K3260" s="83">
        <f>pro[[#This Row],[Profit]]/pro[[#This Row],[Revenue]]</f>
        <v>-6.2173284729634997</v>
      </c>
      <c r="L3260" s="56">
        <f t="shared" si="50"/>
        <v>4</v>
      </c>
      <c r="M3260" s="82" t="str">
        <f>"Q"&amp;" "&amp;VLOOKUP(pro[[#This Row],[Period]],Mapping!A:B,2,0)</f>
        <v>Q 2</v>
      </c>
      <c r="N3260"/>
    </row>
    <row r="3261" spans="1:14" ht="11.25" customHeight="1" x14ac:dyDescent="0.2">
      <c r="A3261" s="42" t="s">
        <v>23</v>
      </c>
      <c r="B3261" s="44" t="s">
        <v>17</v>
      </c>
      <c r="C3261" s="44" t="s">
        <v>59</v>
      </c>
      <c r="D3261" s="43">
        <v>107490.299</v>
      </c>
      <c r="E3261" s="43">
        <v>-42719.487999999998</v>
      </c>
      <c r="F3261" s="45">
        <v>-74030</v>
      </c>
      <c r="G3261" s="45">
        <v>-49400</v>
      </c>
      <c r="H3261" s="45">
        <v>-39560</v>
      </c>
      <c r="I3261" s="55">
        <f>pro[[#This Row],[Admin expenses 3]]+pro[[#This Row],[Admin expenses 2]]+pro[[#This Row],[Admin expenses 1]]+pro[[#This Row],[COGS]]</f>
        <v>-205709.48800000001</v>
      </c>
      <c r="J3261" s="55">
        <f>pro[[#This Row],[Revenue]]+pro[[#This Row],[AdminExp]]</f>
        <v>-98219.189000000013</v>
      </c>
      <c r="K3261" s="83">
        <f>pro[[#This Row],[Profit]]/pro[[#This Row],[Revenue]]</f>
        <v>-0.91374933285840065</v>
      </c>
      <c r="L3261" s="56">
        <f t="shared" si="50"/>
        <v>4</v>
      </c>
      <c r="M3261" s="82" t="str">
        <f>"Q"&amp;" "&amp;VLOOKUP(pro[[#This Row],[Period]],Mapping!A:B,2,0)</f>
        <v>Q 2</v>
      </c>
      <c r="N3261"/>
    </row>
    <row r="3262" spans="1:14" ht="11.25" customHeight="1" x14ac:dyDescent="0.2">
      <c r="A3262" s="42" t="s">
        <v>23</v>
      </c>
      <c r="B3262" s="44" t="s">
        <v>17</v>
      </c>
      <c r="C3262" s="44" t="s">
        <v>60</v>
      </c>
      <c r="D3262" s="43">
        <v>52349.758999999991</v>
      </c>
      <c r="E3262" s="43">
        <v>-78072.420999999988</v>
      </c>
      <c r="F3262" s="45">
        <v>-87890</v>
      </c>
      <c r="G3262" s="45">
        <v>-89410</v>
      </c>
      <c r="H3262" s="45">
        <v>-72140</v>
      </c>
      <c r="I3262" s="55">
        <f>pro[[#This Row],[Admin expenses 3]]+pro[[#This Row],[Admin expenses 2]]+pro[[#This Row],[Admin expenses 1]]+pro[[#This Row],[COGS]]</f>
        <v>-327512.42099999997</v>
      </c>
      <c r="J3262" s="55">
        <f>pro[[#This Row],[Revenue]]+pro[[#This Row],[AdminExp]]</f>
        <v>-275162.66200000001</v>
      </c>
      <c r="K3262" s="83">
        <f>pro[[#This Row],[Profit]]/pro[[#This Row],[Revenue]]</f>
        <v>-5.2562355062608797</v>
      </c>
      <c r="L3262" s="56">
        <f t="shared" si="50"/>
        <v>4</v>
      </c>
      <c r="M3262" s="82" t="str">
        <f>"Q"&amp;" "&amp;VLOOKUP(pro[[#This Row],[Period]],Mapping!A:B,2,0)</f>
        <v>Q 2</v>
      </c>
      <c r="N3262"/>
    </row>
    <row r="3263" spans="1:14" ht="11.25" customHeight="1" x14ac:dyDescent="0.2">
      <c r="A3263" s="42" t="s">
        <v>23</v>
      </c>
      <c r="B3263" s="44" t="s">
        <v>17</v>
      </c>
      <c r="C3263" s="44" t="s">
        <v>57</v>
      </c>
      <c r="D3263" s="43">
        <v>125947.19899999999</v>
      </c>
      <c r="E3263" s="43">
        <v>-271494.79700000002</v>
      </c>
      <c r="F3263" s="45">
        <v>-61070</v>
      </c>
      <c r="G3263" s="45">
        <v>-78580</v>
      </c>
      <c r="H3263" s="45">
        <v>-27650</v>
      </c>
      <c r="I3263" s="55">
        <f>pro[[#This Row],[Admin expenses 3]]+pro[[#This Row],[Admin expenses 2]]+pro[[#This Row],[Admin expenses 1]]+pro[[#This Row],[COGS]]</f>
        <v>-438794.79700000002</v>
      </c>
      <c r="J3263" s="55">
        <f>pro[[#This Row],[Revenue]]+pro[[#This Row],[AdminExp]]</f>
        <v>-312847.598</v>
      </c>
      <c r="K3263" s="83">
        <f>pro[[#This Row],[Profit]]/pro[[#This Row],[Revenue]]</f>
        <v>-2.4839583609953881</v>
      </c>
      <c r="L3263" s="56">
        <f t="shared" si="50"/>
        <v>4</v>
      </c>
      <c r="M3263" s="82" t="str">
        <f>"Q"&amp;" "&amp;VLOOKUP(pro[[#This Row],[Period]],Mapping!A:B,2,0)</f>
        <v>Q 2</v>
      </c>
      <c r="N3263"/>
    </row>
    <row r="3264" spans="1:14" ht="11.25" customHeight="1" x14ac:dyDescent="0.2">
      <c r="A3264" s="42" t="s">
        <v>23</v>
      </c>
      <c r="B3264" s="44" t="s">
        <v>17</v>
      </c>
      <c r="C3264" s="44" t="s">
        <v>58</v>
      </c>
      <c r="D3264" s="43">
        <v>188360.34</v>
      </c>
      <c r="E3264" s="43">
        <v>-101104.20599999999</v>
      </c>
      <c r="F3264" s="45">
        <v>-18540</v>
      </c>
      <c r="G3264" s="45">
        <v>-94440</v>
      </c>
      <c r="H3264" s="45">
        <v>-39990</v>
      </c>
      <c r="I3264" s="55">
        <f>pro[[#This Row],[Admin expenses 3]]+pro[[#This Row],[Admin expenses 2]]+pro[[#This Row],[Admin expenses 1]]+pro[[#This Row],[COGS]]</f>
        <v>-254074.20600000001</v>
      </c>
      <c r="J3264" s="55">
        <f>pro[[#This Row],[Revenue]]+pro[[#This Row],[AdminExp]]</f>
        <v>-65713.866000000009</v>
      </c>
      <c r="K3264" s="83">
        <f>pro[[#This Row],[Profit]]/pro[[#This Row],[Revenue]]</f>
        <v>-0.34887315450800316</v>
      </c>
      <c r="L3264" s="56">
        <f t="shared" si="50"/>
        <v>4</v>
      </c>
      <c r="M3264" s="82" t="str">
        <f>"Q"&amp;" "&amp;VLOOKUP(pro[[#This Row],[Period]],Mapping!A:B,2,0)</f>
        <v>Q 2</v>
      </c>
      <c r="N3264"/>
    </row>
    <row r="3265" spans="1:14" ht="11.25" customHeight="1" x14ac:dyDescent="0.2">
      <c r="A3265" s="42" t="s">
        <v>23</v>
      </c>
      <c r="B3265" s="44" t="s">
        <v>17</v>
      </c>
      <c r="C3265" s="44" t="s">
        <v>59</v>
      </c>
      <c r="D3265" s="43">
        <v>1121955.3029999998</v>
      </c>
      <c r="E3265" s="43">
        <v>-199607.66699999999</v>
      </c>
      <c r="F3265" s="45">
        <v>-82710</v>
      </c>
      <c r="G3265" s="45">
        <v>-65350</v>
      </c>
      <c r="H3265" s="45">
        <v>-31880</v>
      </c>
      <c r="I3265" s="55">
        <f>pro[[#This Row],[Admin expenses 3]]+pro[[#This Row],[Admin expenses 2]]+pro[[#This Row],[Admin expenses 1]]+pro[[#This Row],[COGS]]</f>
        <v>-379547.66700000002</v>
      </c>
      <c r="J3265" s="55">
        <f>pro[[#This Row],[Revenue]]+pro[[#This Row],[AdminExp]]</f>
        <v>742407.63599999982</v>
      </c>
      <c r="K3265" s="83">
        <f>pro[[#This Row],[Profit]]/pro[[#This Row],[Revenue]]</f>
        <v>0.66170874545079794</v>
      </c>
      <c r="L3265" s="56">
        <f t="shared" si="50"/>
        <v>4</v>
      </c>
      <c r="M3265" s="82" t="str">
        <f>"Q"&amp;" "&amp;VLOOKUP(pro[[#This Row],[Period]],Mapping!A:B,2,0)</f>
        <v>Q 2</v>
      </c>
      <c r="N3265"/>
    </row>
    <row r="3266" spans="1:14" ht="11.25" customHeight="1" x14ac:dyDescent="0.2">
      <c r="A3266" s="42" t="s">
        <v>23</v>
      </c>
      <c r="B3266" s="44" t="s">
        <v>17</v>
      </c>
      <c r="C3266" s="44" t="s">
        <v>60</v>
      </c>
      <c r="D3266" s="43">
        <v>9714.6839999999993</v>
      </c>
      <c r="E3266" s="43">
        <v>-5024.2219999999998</v>
      </c>
      <c r="F3266" s="45">
        <v>-46380</v>
      </c>
      <c r="G3266" s="45">
        <v>-42110</v>
      </c>
      <c r="H3266" s="45">
        <v>-76080</v>
      </c>
      <c r="I3266" s="55">
        <f>pro[[#This Row],[Admin expenses 3]]+pro[[#This Row],[Admin expenses 2]]+pro[[#This Row],[Admin expenses 1]]+pro[[#This Row],[COGS]]</f>
        <v>-169594.22200000001</v>
      </c>
      <c r="J3266" s="55">
        <f>pro[[#This Row],[Revenue]]+pro[[#This Row],[AdminExp]]</f>
        <v>-159879.538</v>
      </c>
      <c r="K3266" s="83">
        <f>pro[[#This Row],[Profit]]/pro[[#This Row],[Revenue]]</f>
        <v>-16.457512977262052</v>
      </c>
      <c r="L3266" s="56">
        <f t="shared" ref="L3266:L3329" si="51">MONTH(DATEVALUE(A3266&amp;"1"))</f>
        <v>4</v>
      </c>
      <c r="M3266" s="82" t="str">
        <f>"Q"&amp;" "&amp;VLOOKUP(pro[[#This Row],[Period]],Mapping!A:B,2,0)</f>
        <v>Q 2</v>
      </c>
      <c r="N3266"/>
    </row>
    <row r="3267" spans="1:14" ht="11.25" customHeight="1" x14ac:dyDescent="0.2">
      <c r="A3267" s="42" t="s">
        <v>23</v>
      </c>
      <c r="B3267" s="44" t="s">
        <v>17</v>
      </c>
      <c r="C3267" s="44" t="s">
        <v>57</v>
      </c>
      <c r="D3267" s="43">
        <v>839429.07999999984</v>
      </c>
      <c r="E3267" s="43">
        <v>-328947.185</v>
      </c>
      <c r="F3267" s="45">
        <v>-36390</v>
      </c>
      <c r="G3267" s="45">
        <v>-35620</v>
      </c>
      <c r="H3267" s="45">
        <v>-18770</v>
      </c>
      <c r="I3267" s="55">
        <f>pro[[#This Row],[Admin expenses 3]]+pro[[#This Row],[Admin expenses 2]]+pro[[#This Row],[Admin expenses 1]]+pro[[#This Row],[COGS]]</f>
        <v>-419727.185</v>
      </c>
      <c r="J3267" s="55">
        <f>pro[[#This Row],[Revenue]]+pro[[#This Row],[AdminExp]]</f>
        <v>419701.89499999984</v>
      </c>
      <c r="K3267" s="83">
        <f>pro[[#This Row],[Profit]]/pro[[#This Row],[Revenue]]</f>
        <v>0.49998493619020196</v>
      </c>
      <c r="L3267" s="56">
        <f t="shared" si="51"/>
        <v>4</v>
      </c>
      <c r="M3267" s="82" t="str">
        <f>"Q"&amp;" "&amp;VLOOKUP(pro[[#This Row],[Period]],Mapping!A:B,2,0)</f>
        <v>Q 2</v>
      </c>
      <c r="N3267"/>
    </row>
    <row r="3268" spans="1:14" ht="11.25" customHeight="1" x14ac:dyDescent="0.2">
      <c r="A3268" s="42" t="s">
        <v>23</v>
      </c>
      <c r="B3268" s="44" t="s">
        <v>17</v>
      </c>
      <c r="C3268" s="44" t="s">
        <v>58</v>
      </c>
      <c r="D3268" s="43">
        <v>29687.223999999998</v>
      </c>
      <c r="E3268" s="43">
        <v>-77652.364999999991</v>
      </c>
      <c r="F3268" s="45">
        <v>-72440</v>
      </c>
      <c r="G3268" s="45">
        <v>-27990</v>
      </c>
      <c r="H3268" s="45">
        <v>-79810</v>
      </c>
      <c r="I3268" s="55">
        <f>pro[[#This Row],[Admin expenses 3]]+pro[[#This Row],[Admin expenses 2]]+pro[[#This Row],[Admin expenses 1]]+pro[[#This Row],[COGS]]</f>
        <v>-257892.36499999999</v>
      </c>
      <c r="J3268" s="55">
        <f>pro[[#This Row],[Revenue]]+pro[[#This Row],[AdminExp]]</f>
        <v>-228205.141</v>
      </c>
      <c r="K3268" s="83">
        <f>pro[[#This Row],[Profit]]/pro[[#This Row],[Revenue]]</f>
        <v>-7.6869814772846397</v>
      </c>
      <c r="L3268" s="56">
        <f t="shared" si="51"/>
        <v>4</v>
      </c>
      <c r="M3268" s="82" t="str">
        <f>"Q"&amp;" "&amp;VLOOKUP(pro[[#This Row],[Period]],Mapping!A:B,2,0)</f>
        <v>Q 2</v>
      </c>
      <c r="N3268"/>
    </row>
    <row r="3269" spans="1:14" ht="11.25" customHeight="1" x14ac:dyDescent="0.2">
      <c r="A3269" s="42" t="s">
        <v>23</v>
      </c>
      <c r="B3269" s="44" t="s">
        <v>17</v>
      </c>
      <c r="C3269" s="44" t="s">
        <v>59</v>
      </c>
      <c r="D3269" s="43">
        <v>33319.229999999996</v>
      </c>
      <c r="E3269" s="43">
        <v>-18608.968000000001</v>
      </c>
      <c r="F3269" s="45">
        <v>-41600</v>
      </c>
      <c r="G3269" s="45">
        <v>-90300</v>
      </c>
      <c r="H3269" s="45">
        <v>-38210</v>
      </c>
      <c r="I3269" s="55">
        <f>pro[[#This Row],[Admin expenses 3]]+pro[[#This Row],[Admin expenses 2]]+pro[[#This Row],[Admin expenses 1]]+pro[[#This Row],[COGS]]</f>
        <v>-188718.96799999999</v>
      </c>
      <c r="J3269" s="55">
        <f>pro[[#This Row],[Revenue]]+pro[[#This Row],[AdminExp]]</f>
        <v>-155399.73800000001</v>
      </c>
      <c r="K3269" s="83">
        <f>pro[[#This Row],[Profit]]/pro[[#This Row],[Revenue]]</f>
        <v>-4.6639654637877292</v>
      </c>
      <c r="L3269" s="56">
        <f t="shared" si="51"/>
        <v>4</v>
      </c>
      <c r="M3269" s="82" t="str">
        <f>"Q"&amp;" "&amp;VLOOKUP(pro[[#This Row],[Period]],Mapping!A:B,2,0)</f>
        <v>Q 2</v>
      </c>
      <c r="N3269"/>
    </row>
    <row r="3270" spans="1:14" ht="11.25" customHeight="1" x14ac:dyDescent="0.2">
      <c r="A3270" s="42" t="s">
        <v>23</v>
      </c>
      <c r="B3270" s="44" t="s">
        <v>17</v>
      </c>
      <c r="C3270" s="44" t="s">
        <v>60</v>
      </c>
      <c r="D3270" s="43">
        <v>66783.891999999993</v>
      </c>
      <c r="E3270" s="43">
        <v>-19712.769999999997</v>
      </c>
      <c r="F3270" s="45">
        <v>-19470</v>
      </c>
      <c r="G3270" s="45">
        <v>-76870</v>
      </c>
      <c r="H3270" s="45">
        <v>-45190</v>
      </c>
      <c r="I3270" s="55">
        <f>pro[[#This Row],[Admin expenses 3]]+pro[[#This Row],[Admin expenses 2]]+pro[[#This Row],[Admin expenses 1]]+pro[[#This Row],[COGS]]</f>
        <v>-161242.76999999999</v>
      </c>
      <c r="J3270" s="55">
        <f>pro[[#This Row],[Revenue]]+pro[[#This Row],[AdminExp]]</f>
        <v>-94458.877999999997</v>
      </c>
      <c r="K3270" s="83">
        <f>pro[[#This Row],[Profit]]/pro[[#This Row],[Revenue]]</f>
        <v>-1.4143961241432292</v>
      </c>
      <c r="L3270" s="56">
        <f t="shared" si="51"/>
        <v>4</v>
      </c>
      <c r="M3270" s="82" t="str">
        <f>"Q"&amp;" "&amp;VLOOKUP(pro[[#This Row],[Period]],Mapping!A:B,2,0)</f>
        <v>Q 2</v>
      </c>
      <c r="N3270"/>
    </row>
    <row r="3271" spans="1:14" ht="11.25" customHeight="1" x14ac:dyDescent="0.2">
      <c r="A3271" s="42" t="s">
        <v>23</v>
      </c>
      <c r="B3271" s="44" t="s">
        <v>17</v>
      </c>
      <c r="C3271" s="44" t="s">
        <v>57</v>
      </c>
      <c r="D3271" s="43">
        <v>77297.22</v>
      </c>
      <c r="E3271" s="43">
        <v>-112324.81399999998</v>
      </c>
      <c r="F3271" s="45">
        <v>-95890</v>
      </c>
      <c r="G3271" s="45">
        <v>-105200</v>
      </c>
      <c r="H3271" s="45">
        <v>-56230</v>
      </c>
      <c r="I3271" s="55">
        <f>pro[[#This Row],[Admin expenses 3]]+pro[[#This Row],[Admin expenses 2]]+pro[[#This Row],[Admin expenses 1]]+pro[[#This Row],[COGS]]</f>
        <v>-369644.81400000001</v>
      </c>
      <c r="J3271" s="55">
        <f>pro[[#This Row],[Revenue]]+pro[[#This Row],[AdminExp]]</f>
        <v>-292347.59400000004</v>
      </c>
      <c r="K3271" s="83">
        <f>pro[[#This Row],[Profit]]/pro[[#This Row],[Revenue]]</f>
        <v>-3.7821230051999288</v>
      </c>
      <c r="L3271" s="56">
        <f t="shared" si="51"/>
        <v>4</v>
      </c>
      <c r="M3271" s="82" t="str">
        <f>"Q"&amp;" "&amp;VLOOKUP(pro[[#This Row],[Period]],Mapping!A:B,2,0)</f>
        <v>Q 2</v>
      </c>
      <c r="N3271"/>
    </row>
    <row r="3272" spans="1:14" ht="11.25" customHeight="1" x14ac:dyDescent="0.2">
      <c r="A3272" s="42" t="s">
        <v>23</v>
      </c>
      <c r="B3272" s="44" t="s">
        <v>17</v>
      </c>
      <c r="C3272" s="44" t="s">
        <v>58</v>
      </c>
      <c r="D3272" s="43">
        <v>107253.99299999999</v>
      </c>
      <c r="E3272" s="43">
        <v>-144340.413</v>
      </c>
      <c r="F3272" s="45">
        <v>-18780</v>
      </c>
      <c r="G3272" s="45">
        <v>-82040</v>
      </c>
      <c r="H3272" s="45">
        <v>-65310</v>
      </c>
      <c r="I3272" s="55">
        <f>pro[[#This Row],[Admin expenses 3]]+pro[[#This Row],[Admin expenses 2]]+pro[[#This Row],[Admin expenses 1]]+pro[[#This Row],[COGS]]</f>
        <v>-310470.413</v>
      </c>
      <c r="J3272" s="55">
        <f>pro[[#This Row],[Revenue]]+pro[[#This Row],[AdminExp]]</f>
        <v>-203216.42</v>
      </c>
      <c r="K3272" s="83">
        <f>pro[[#This Row],[Profit]]/pro[[#This Row],[Revenue]]</f>
        <v>-1.8947212529420703</v>
      </c>
      <c r="L3272" s="56">
        <f t="shared" si="51"/>
        <v>4</v>
      </c>
      <c r="M3272" s="82" t="str">
        <f>"Q"&amp;" "&amp;VLOOKUP(pro[[#This Row],[Period]],Mapping!A:B,2,0)</f>
        <v>Q 2</v>
      </c>
      <c r="N3272"/>
    </row>
    <row r="3273" spans="1:14" ht="11.25" customHeight="1" x14ac:dyDescent="0.2">
      <c r="A3273" s="42" t="s">
        <v>23</v>
      </c>
      <c r="B3273" s="44" t="s">
        <v>17</v>
      </c>
      <c r="C3273" s="44" t="s">
        <v>59</v>
      </c>
      <c r="D3273" s="43">
        <v>399463.71499999997</v>
      </c>
      <c r="E3273" s="43">
        <v>-505296.38599999994</v>
      </c>
      <c r="F3273" s="45">
        <v>-100770</v>
      </c>
      <c r="G3273" s="45">
        <v>-106760</v>
      </c>
      <c r="H3273" s="45">
        <v>-87480</v>
      </c>
      <c r="I3273" s="55">
        <f>pro[[#This Row],[Admin expenses 3]]+pro[[#This Row],[Admin expenses 2]]+pro[[#This Row],[Admin expenses 1]]+pro[[#This Row],[COGS]]</f>
        <v>-800306.38599999994</v>
      </c>
      <c r="J3273" s="55">
        <f>pro[[#This Row],[Revenue]]+pro[[#This Row],[AdminExp]]</f>
        <v>-400842.67099999997</v>
      </c>
      <c r="K3273" s="83">
        <f>pro[[#This Row],[Profit]]/pro[[#This Row],[Revenue]]</f>
        <v>-1.0034520181639026</v>
      </c>
      <c r="L3273" s="56">
        <f t="shared" si="51"/>
        <v>4</v>
      </c>
      <c r="M3273" s="82" t="str">
        <f>"Q"&amp;" "&amp;VLOOKUP(pro[[#This Row],[Period]],Mapping!A:B,2,0)</f>
        <v>Q 2</v>
      </c>
      <c r="N3273"/>
    </row>
    <row r="3274" spans="1:14" ht="11.25" customHeight="1" x14ac:dyDescent="0.2">
      <c r="A3274" s="42" t="s">
        <v>23</v>
      </c>
      <c r="B3274" s="44" t="s">
        <v>17</v>
      </c>
      <c r="C3274" s="44" t="s">
        <v>60</v>
      </c>
      <c r="D3274" s="43">
        <v>25.914000000000001</v>
      </c>
      <c r="E3274" s="43">
        <v>-130.31899999999999</v>
      </c>
      <c r="F3274" s="45">
        <v>-69630</v>
      </c>
      <c r="G3274" s="45">
        <v>-56410</v>
      </c>
      <c r="H3274" s="45">
        <v>-67920</v>
      </c>
      <c r="I3274" s="55">
        <f>pro[[#This Row],[Admin expenses 3]]+pro[[#This Row],[Admin expenses 2]]+pro[[#This Row],[Admin expenses 1]]+pro[[#This Row],[COGS]]</f>
        <v>-194090.31899999999</v>
      </c>
      <c r="J3274" s="55">
        <f>pro[[#This Row],[Revenue]]+pro[[#This Row],[AdminExp]]</f>
        <v>-194064.405</v>
      </c>
      <c r="K3274" s="83">
        <f>pro[[#This Row],[Profit]]/pro[[#This Row],[Revenue]]</f>
        <v>-7488.7861773558689</v>
      </c>
      <c r="L3274" s="56">
        <f t="shared" si="51"/>
        <v>4</v>
      </c>
      <c r="M3274" s="82" t="str">
        <f>"Q"&amp;" "&amp;VLOOKUP(pro[[#This Row],[Period]],Mapping!A:B,2,0)</f>
        <v>Q 2</v>
      </c>
      <c r="N3274"/>
    </row>
    <row r="3275" spans="1:14" ht="11.25" customHeight="1" x14ac:dyDescent="0.2">
      <c r="A3275" s="42" t="s">
        <v>23</v>
      </c>
      <c r="B3275" s="44" t="s">
        <v>17</v>
      </c>
      <c r="C3275" s="44" t="s">
        <v>57</v>
      </c>
      <c r="D3275" s="43">
        <v>350838.64899999998</v>
      </c>
      <c r="E3275" s="43">
        <v>-156491.61499999999</v>
      </c>
      <c r="F3275" s="45">
        <v>-45750</v>
      </c>
      <c r="G3275" s="45">
        <v>-42560</v>
      </c>
      <c r="H3275" s="45">
        <v>-61960</v>
      </c>
      <c r="I3275" s="55">
        <f>pro[[#This Row],[Admin expenses 3]]+pro[[#This Row],[Admin expenses 2]]+pro[[#This Row],[Admin expenses 1]]+pro[[#This Row],[COGS]]</f>
        <v>-306761.61499999999</v>
      </c>
      <c r="J3275" s="55">
        <f>pro[[#This Row],[Revenue]]+pro[[#This Row],[AdminExp]]</f>
        <v>44077.033999999985</v>
      </c>
      <c r="K3275" s="83">
        <f>pro[[#This Row],[Profit]]/pro[[#This Row],[Revenue]]</f>
        <v>0.12563334776722387</v>
      </c>
      <c r="L3275" s="56">
        <f t="shared" si="51"/>
        <v>4</v>
      </c>
      <c r="M3275" s="82" t="str">
        <f>"Q"&amp;" "&amp;VLOOKUP(pro[[#This Row],[Period]],Mapping!A:B,2,0)</f>
        <v>Q 2</v>
      </c>
      <c r="N3275"/>
    </row>
    <row r="3276" spans="1:14" ht="11.25" customHeight="1" x14ac:dyDescent="0.2">
      <c r="A3276" s="42" t="s">
        <v>23</v>
      </c>
      <c r="B3276" s="44" t="s">
        <v>17</v>
      </c>
      <c r="C3276" s="44" t="s">
        <v>57</v>
      </c>
      <c r="D3276" s="43">
        <v>820074.99699999997</v>
      </c>
      <c r="E3276" s="43">
        <v>-361510.42200000002</v>
      </c>
      <c r="F3276" s="45">
        <v>-87200</v>
      </c>
      <c r="G3276" s="45">
        <v>-37040</v>
      </c>
      <c r="H3276" s="45">
        <v>-61270</v>
      </c>
      <c r="I3276" s="55">
        <f>pro[[#This Row],[Admin expenses 3]]+pro[[#This Row],[Admin expenses 2]]+pro[[#This Row],[Admin expenses 1]]+pro[[#This Row],[COGS]]</f>
        <v>-547020.42200000002</v>
      </c>
      <c r="J3276" s="55">
        <f>pro[[#This Row],[Revenue]]+pro[[#This Row],[AdminExp]]</f>
        <v>273054.57499999995</v>
      </c>
      <c r="K3276" s="83">
        <f>pro[[#This Row],[Profit]]/pro[[#This Row],[Revenue]]</f>
        <v>0.33296293143784256</v>
      </c>
      <c r="L3276" s="56">
        <f t="shared" si="51"/>
        <v>4</v>
      </c>
      <c r="M3276" s="82" t="str">
        <f>"Q"&amp;" "&amp;VLOOKUP(pro[[#This Row],[Period]],Mapping!A:B,2,0)</f>
        <v>Q 2</v>
      </c>
      <c r="N3276"/>
    </row>
    <row r="3277" spans="1:14" ht="11.25" customHeight="1" x14ac:dyDescent="0.2">
      <c r="A3277" s="42" t="s">
        <v>23</v>
      </c>
      <c r="B3277" s="44" t="s">
        <v>17</v>
      </c>
      <c r="C3277" s="44" t="s">
        <v>58</v>
      </c>
      <c r="D3277" s="43">
        <v>429401.74200000003</v>
      </c>
      <c r="E3277" s="43">
        <v>-134280.82499999998</v>
      </c>
      <c r="F3277" s="45">
        <v>-103500</v>
      </c>
      <c r="G3277" s="45">
        <v>-32430</v>
      </c>
      <c r="H3277" s="45">
        <v>-25860</v>
      </c>
      <c r="I3277" s="55">
        <f>pro[[#This Row],[Admin expenses 3]]+pro[[#This Row],[Admin expenses 2]]+pro[[#This Row],[Admin expenses 1]]+pro[[#This Row],[COGS]]</f>
        <v>-296070.82499999995</v>
      </c>
      <c r="J3277" s="55">
        <f>pro[[#This Row],[Revenue]]+pro[[#This Row],[AdminExp]]</f>
        <v>133330.91700000007</v>
      </c>
      <c r="K3277" s="83">
        <f>pro[[#This Row],[Profit]]/pro[[#This Row],[Revenue]]</f>
        <v>0.31050390335864092</v>
      </c>
      <c r="L3277" s="56">
        <f t="shared" si="51"/>
        <v>4</v>
      </c>
      <c r="M3277" s="82" t="str">
        <f>"Q"&amp;" "&amp;VLOOKUP(pro[[#This Row],[Period]],Mapping!A:B,2,0)</f>
        <v>Q 2</v>
      </c>
      <c r="N3277"/>
    </row>
    <row r="3278" spans="1:14" ht="11.25" customHeight="1" x14ac:dyDescent="0.2">
      <c r="A3278" s="42" t="s">
        <v>23</v>
      </c>
      <c r="B3278" s="44" t="s">
        <v>17</v>
      </c>
      <c r="C3278" s="44" t="s">
        <v>59</v>
      </c>
      <c r="D3278" s="43">
        <v>207919.796</v>
      </c>
      <c r="E3278" s="43">
        <v>-67596.584999999992</v>
      </c>
      <c r="F3278" s="45">
        <v>-82410</v>
      </c>
      <c r="G3278" s="45">
        <v>-85800</v>
      </c>
      <c r="H3278" s="45">
        <v>-88880</v>
      </c>
      <c r="I3278" s="55">
        <f>pro[[#This Row],[Admin expenses 3]]+pro[[#This Row],[Admin expenses 2]]+pro[[#This Row],[Admin expenses 1]]+pro[[#This Row],[COGS]]</f>
        <v>-324686.58499999996</v>
      </c>
      <c r="J3278" s="55">
        <f>pro[[#This Row],[Revenue]]+pro[[#This Row],[AdminExp]]</f>
        <v>-116766.78899999996</v>
      </c>
      <c r="K3278" s="83">
        <f>pro[[#This Row],[Profit]]/pro[[#This Row],[Revenue]]</f>
        <v>-0.56159534227322905</v>
      </c>
      <c r="L3278" s="56">
        <f t="shared" si="51"/>
        <v>4</v>
      </c>
      <c r="M3278" s="82" t="str">
        <f>"Q"&amp;" "&amp;VLOOKUP(pro[[#This Row],[Period]],Mapping!A:B,2,0)</f>
        <v>Q 2</v>
      </c>
      <c r="N3278"/>
    </row>
    <row r="3279" spans="1:14" ht="11.25" customHeight="1" x14ac:dyDescent="0.2">
      <c r="A3279" s="42" t="s">
        <v>23</v>
      </c>
      <c r="B3279" s="44" t="s">
        <v>17</v>
      </c>
      <c r="C3279" s="44" t="s">
        <v>57</v>
      </c>
      <c r="D3279" s="43">
        <v>159298.88099999999</v>
      </c>
      <c r="E3279" s="43">
        <v>-118458.62</v>
      </c>
      <c r="F3279" s="45">
        <v>-85320</v>
      </c>
      <c r="G3279" s="45">
        <v>-58800</v>
      </c>
      <c r="H3279" s="45">
        <v>-98520</v>
      </c>
      <c r="I3279" s="55">
        <f>pro[[#This Row],[Admin expenses 3]]+pro[[#This Row],[Admin expenses 2]]+pro[[#This Row],[Admin expenses 1]]+pro[[#This Row],[COGS]]</f>
        <v>-361098.62</v>
      </c>
      <c r="J3279" s="55">
        <f>pro[[#This Row],[Revenue]]+pro[[#This Row],[AdminExp]]</f>
        <v>-201799.739</v>
      </c>
      <c r="K3279" s="83">
        <f>pro[[#This Row],[Profit]]/pro[[#This Row],[Revenue]]</f>
        <v>-1.2667994761369354</v>
      </c>
      <c r="L3279" s="56">
        <f t="shared" si="51"/>
        <v>4</v>
      </c>
      <c r="M3279" s="82" t="str">
        <f>"Q"&amp;" "&amp;VLOOKUP(pro[[#This Row],[Period]],Mapping!A:B,2,0)</f>
        <v>Q 2</v>
      </c>
      <c r="N3279"/>
    </row>
    <row r="3280" spans="1:14" ht="11.25" customHeight="1" x14ac:dyDescent="0.2">
      <c r="A3280" s="42" t="s">
        <v>23</v>
      </c>
      <c r="B3280" s="44" t="s">
        <v>17</v>
      </c>
      <c r="C3280" s="44" t="s">
        <v>58</v>
      </c>
      <c r="D3280" s="43">
        <v>95233.411000000007</v>
      </c>
      <c r="E3280" s="43">
        <v>-74214.706999999995</v>
      </c>
      <c r="F3280" s="45">
        <v>-65410</v>
      </c>
      <c r="G3280" s="45">
        <v>-77030</v>
      </c>
      <c r="H3280" s="45">
        <v>-99180</v>
      </c>
      <c r="I3280" s="55">
        <f>pro[[#This Row],[Admin expenses 3]]+pro[[#This Row],[Admin expenses 2]]+pro[[#This Row],[Admin expenses 1]]+pro[[#This Row],[COGS]]</f>
        <v>-315834.70699999999</v>
      </c>
      <c r="J3280" s="55">
        <f>pro[[#This Row],[Revenue]]+pro[[#This Row],[AdminExp]]</f>
        <v>-220601.29599999997</v>
      </c>
      <c r="K3280" s="83">
        <f>pro[[#This Row],[Profit]]/pro[[#This Row],[Revenue]]</f>
        <v>-2.3164275403303569</v>
      </c>
      <c r="L3280" s="56">
        <f t="shared" si="51"/>
        <v>4</v>
      </c>
      <c r="M3280" s="82" t="str">
        <f>"Q"&amp;" "&amp;VLOOKUP(pro[[#This Row],[Period]],Mapping!A:B,2,0)</f>
        <v>Q 2</v>
      </c>
      <c r="N3280"/>
    </row>
    <row r="3281" spans="1:14" ht="11.25" customHeight="1" x14ac:dyDescent="0.2">
      <c r="A3281" s="42" t="s">
        <v>23</v>
      </c>
      <c r="B3281" s="44" t="s">
        <v>17</v>
      </c>
      <c r="C3281" s="44" t="s">
        <v>59</v>
      </c>
      <c r="D3281" s="43">
        <v>318031.67899999995</v>
      </c>
      <c r="E3281" s="43">
        <v>-670965.93900000001</v>
      </c>
      <c r="F3281" s="45">
        <v>-54110</v>
      </c>
      <c r="G3281" s="45">
        <v>-65310</v>
      </c>
      <c r="H3281" s="45">
        <v>-52400</v>
      </c>
      <c r="I3281" s="55">
        <f>pro[[#This Row],[Admin expenses 3]]+pro[[#This Row],[Admin expenses 2]]+pro[[#This Row],[Admin expenses 1]]+pro[[#This Row],[COGS]]</f>
        <v>-842785.93900000001</v>
      </c>
      <c r="J3281" s="55">
        <f>pro[[#This Row],[Revenue]]+pro[[#This Row],[AdminExp]]</f>
        <v>-524754.26</v>
      </c>
      <c r="K3281" s="83">
        <f>pro[[#This Row],[Profit]]/pro[[#This Row],[Revenue]]</f>
        <v>-1.6500062561377733</v>
      </c>
      <c r="L3281" s="56">
        <f t="shared" si="51"/>
        <v>4</v>
      </c>
      <c r="M3281" s="82" t="str">
        <f>"Q"&amp;" "&amp;VLOOKUP(pro[[#This Row],[Period]],Mapping!A:B,2,0)</f>
        <v>Q 2</v>
      </c>
      <c r="N3281"/>
    </row>
    <row r="3282" spans="1:14" ht="11.25" customHeight="1" x14ac:dyDescent="0.2">
      <c r="A3282" s="42" t="s">
        <v>23</v>
      </c>
      <c r="B3282" s="44" t="s">
        <v>17</v>
      </c>
      <c r="C3282" s="44" t="s">
        <v>57</v>
      </c>
      <c r="D3282" s="43">
        <v>158422.446</v>
      </c>
      <c r="E3282" s="43">
        <v>-400545.77499999997</v>
      </c>
      <c r="F3282" s="45">
        <v>-88670</v>
      </c>
      <c r="G3282" s="45">
        <v>-76130</v>
      </c>
      <c r="H3282" s="45">
        <v>-100390</v>
      </c>
      <c r="I3282" s="55">
        <f>pro[[#This Row],[Admin expenses 3]]+pro[[#This Row],[Admin expenses 2]]+pro[[#This Row],[Admin expenses 1]]+pro[[#This Row],[COGS]]</f>
        <v>-665735.77499999991</v>
      </c>
      <c r="J3282" s="55">
        <f>pro[[#This Row],[Revenue]]+pro[[#This Row],[AdminExp]]</f>
        <v>-507313.32899999991</v>
      </c>
      <c r="K3282" s="83">
        <f>pro[[#This Row],[Profit]]/pro[[#This Row],[Revenue]]</f>
        <v>-3.2022818849798589</v>
      </c>
      <c r="L3282" s="56">
        <f t="shared" si="51"/>
        <v>4</v>
      </c>
      <c r="M3282" s="82" t="str">
        <f>"Q"&amp;" "&amp;VLOOKUP(pro[[#This Row],[Period]],Mapping!A:B,2,0)</f>
        <v>Q 2</v>
      </c>
      <c r="N3282"/>
    </row>
    <row r="3283" spans="1:14" ht="11.25" customHeight="1" x14ac:dyDescent="0.2">
      <c r="A3283" s="42" t="s">
        <v>23</v>
      </c>
      <c r="B3283" s="44" t="s">
        <v>17</v>
      </c>
      <c r="C3283" s="44" t="s">
        <v>58</v>
      </c>
      <c r="D3283" s="43">
        <v>-3641653.5189999999</v>
      </c>
      <c r="E3283" s="43">
        <v>2061167.4509999999</v>
      </c>
      <c r="F3283" s="45">
        <v>-101290</v>
      </c>
      <c r="G3283" s="45">
        <v>-29390</v>
      </c>
      <c r="H3283" s="45">
        <v>-91630</v>
      </c>
      <c r="I3283" s="55">
        <f>pro[[#This Row],[Admin expenses 3]]+pro[[#This Row],[Admin expenses 2]]+pro[[#This Row],[Admin expenses 1]]+pro[[#This Row],[COGS]]</f>
        <v>1838857.4509999999</v>
      </c>
      <c r="J3283" s="55">
        <f>pro[[#This Row],[Revenue]]+pro[[#This Row],[AdminExp]]</f>
        <v>-1802796.068</v>
      </c>
      <c r="K3283" s="83">
        <f>pro[[#This Row],[Profit]]/pro[[#This Row],[Revenue]]</f>
        <v>0.49504876249046581</v>
      </c>
      <c r="L3283" s="56">
        <f t="shared" si="51"/>
        <v>4</v>
      </c>
      <c r="M3283" s="82" t="str">
        <f>"Q"&amp;" "&amp;VLOOKUP(pro[[#This Row],[Period]],Mapping!A:B,2,0)</f>
        <v>Q 2</v>
      </c>
      <c r="N3283"/>
    </row>
    <row r="3284" spans="1:14" ht="11.25" customHeight="1" x14ac:dyDescent="0.2">
      <c r="A3284" s="42" t="s">
        <v>23</v>
      </c>
      <c r="B3284" s="44" t="s">
        <v>17</v>
      </c>
      <c r="C3284" s="44" t="s">
        <v>59</v>
      </c>
      <c r="D3284" s="43">
        <v>111065.836</v>
      </c>
      <c r="E3284" s="43">
        <v>-56087.71</v>
      </c>
      <c r="F3284" s="45">
        <v>-69150</v>
      </c>
      <c r="G3284" s="45">
        <v>-97050</v>
      </c>
      <c r="H3284" s="45">
        <v>-94850</v>
      </c>
      <c r="I3284" s="55">
        <f>pro[[#This Row],[Admin expenses 3]]+pro[[#This Row],[Admin expenses 2]]+pro[[#This Row],[Admin expenses 1]]+pro[[#This Row],[COGS]]</f>
        <v>-317137.71000000002</v>
      </c>
      <c r="J3284" s="55">
        <f>pro[[#This Row],[Revenue]]+pro[[#This Row],[AdminExp]]</f>
        <v>-206071.87400000001</v>
      </c>
      <c r="K3284" s="83">
        <f>pro[[#This Row],[Profit]]/pro[[#This Row],[Revenue]]</f>
        <v>-1.8554028981513273</v>
      </c>
      <c r="L3284" s="56">
        <f t="shared" si="51"/>
        <v>4</v>
      </c>
      <c r="M3284" s="82" t="str">
        <f>"Q"&amp;" "&amp;VLOOKUP(pro[[#This Row],[Period]],Mapping!A:B,2,0)</f>
        <v>Q 2</v>
      </c>
      <c r="N3284"/>
    </row>
    <row r="3285" spans="1:14" ht="11.25" customHeight="1" x14ac:dyDescent="0.2">
      <c r="A3285" s="42" t="s">
        <v>23</v>
      </c>
      <c r="B3285" s="44" t="s">
        <v>17</v>
      </c>
      <c r="C3285" s="44" t="s">
        <v>57</v>
      </c>
      <c r="D3285" s="43">
        <v>92112.72</v>
      </c>
      <c r="E3285" s="43">
        <v>-153234.45199999999</v>
      </c>
      <c r="F3285" s="45">
        <v>-29670</v>
      </c>
      <c r="G3285" s="45">
        <v>-36300</v>
      </c>
      <c r="H3285" s="45">
        <v>-17790</v>
      </c>
      <c r="I3285" s="55">
        <f>pro[[#This Row],[Admin expenses 3]]+pro[[#This Row],[Admin expenses 2]]+pro[[#This Row],[Admin expenses 1]]+pro[[#This Row],[COGS]]</f>
        <v>-236994.45199999999</v>
      </c>
      <c r="J3285" s="55">
        <f>pro[[#This Row],[Revenue]]+pro[[#This Row],[AdminExp]]</f>
        <v>-144881.73199999999</v>
      </c>
      <c r="K3285" s="83">
        <f>pro[[#This Row],[Profit]]/pro[[#This Row],[Revenue]]</f>
        <v>-1.5728743218091918</v>
      </c>
      <c r="L3285" s="56">
        <f t="shared" si="51"/>
        <v>4</v>
      </c>
      <c r="M3285" s="82" t="str">
        <f>"Q"&amp;" "&amp;VLOOKUP(pro[[#This Row],[Period]],Mapping!A:B,2,0)</f>
        <v>Q 2</v>
      </c>
      <c r="N3285"/>
    </row>
    <row r="3286" spans="1:14" ht="11.25" customHeight="1" x14ac:dyDescent="0.2">
      <c r="A3286" s="42" t="s">
        <v>23</v>
      </c>
      <c r="B3286" s="44" t="s">
        <v>17</v>
      </c>
      <c r="C3286" s="44" t="s">
        <v>57</v>
      </c>
      <c r="D3286" s="43">
        <v>418538.98799999995</v>
      </c>
      <c r="E3286" s="43">
        <v>-248220.231</v>
      </c>
      <c r="F3286" s="45">
        <v>-81660</v>
      </c>
      <c r="G3286" s="45">
        <v>-99780</v>
      </c>
      <c r="H3286" s="45">
        <v>-20260</v>
      </c>
      <c r="I3286" s="55">
        <f>pro[[#This Row],[Admin expenses 3]]+pro[[#This Row],[Admin expenses 2]]+pro[[#This Row],[Admin expenses 1]]+pro[[#This Row],[COGS]]</f>
        <v>-449920.23100000003</v>
      </c>
      <c r="J3286" s="55">
        <f>pro[[#This Row],[Revenue]]+pro[[#This Row],[AdminExp]]</f>
        <v>-31381.243000000075</v>
      </c>
      <c r="K3286" s="83">
        <f>pro[[#This Row],[Profit]]/pro[[#This Row],[Revenue]]</f>
        <v>-7.4978063931286795E-2</v>
      </c>
      <c r="L3286" s="56">
        <f t="shared" si="51"/>
        <v>4</v>
      </c>
      <c r="M3286" s="82" t="str">
        <f>"Q"&amp;" "&amp;VLOOKUP(pro[[#This Row],[Period]],Mapping!A:B,2,0)</f>
        <v>Q 2</v>
      </c>
      <c r="N3286"/>
    </row>
    <row r="3287" spans="1:14" ht="11.25" customHeight="1" x14ac:dyDescent="0.2">
      <c r="A3287" s="42" t="s">
        <v>23</v>
      </c>
      <c r="B3287" s="44" t="s">
        <v>17</v>
      </c>
      <c r="C3287" s="44" t="s">
        <v>57</v>
      </c>
      <c r="D3287" s="43">
        <v>95551.420999999988</v>
      </c>
      <c r="E3287" s="43">
        <v>-56886.843999999997</v>
      </c>
      <c r="F3287" s="45">
        <v>-107560</v>
      </c>
      <c r="G3287" s="45">
        <v>-96100</v>
      </c>
      <c r="H3287" s="45">
        <v>-78150</v>
      </c>
      <c r="I3287" s="55">
        <f>pro[[#This Row],[Admin expenses 3]]+pro[[#This Row],[Admin expenses 2]]+pro[[#This Row],[Admin expenses 1]]+pro[[#This Row],[COGS]]</f>
        <v>-338696.84399999998</v>
      </c>
      <c r="J3287" s="55">
        <f>pro[[#This Row],[Revenue]]+pro[[#This Row],[AdminExp]]</f>
        <v>-243145.42300000001</v>
      </c>
      <c r="K3287" s="83">
        <f>pro[[#This Row],[Profit]]/pro[[#This Row],[Revenue]]</f>
        <v>-2.5446552280996433</v>
      </c>
      <c r="L3287" s="56">
        <f t="shared" si="51"/>
        <v>4</v>
      </c>
      <c r="M3287" s="82" t="str">
        <f>"Q"&amp;" "&amp;VLOOKUP(pro[[#This Row],[Period]],Mapping!A:B,2,0)</f>
        <v>Q 2</v>
      </c>
      <c r="N3287"/>
    </row>
    <row r="3288" spans="1:14" ht="11.25" customHeight="1" x14ac:dyDescent="0.2">
      <c r="A3288" s="42" t="s">
        <v>23</v>
      </c>
      <c r="B3288" s="44" t="s">
        <v>17</v>
      </c>
      <c r="C3288" s="44" t="s">
        <v>57</v>
      </c>
      <c r="D3288" s="43">
        <v>83075.20199999999</v>
      </c>
      <c r="E3288" s="43">
        <v>-46192.572999999997</v>
      </c>
      <c r="F3288" s="45">
        <v>-83660</v>
      </c>
      <c r="G3288" s="45">
        <v>-66120</v>
      </c>
      <c r="H3288" s="45">
        <v>-85240</v>
      </c>
      <c r="I3288" s="55">
        <f>pro[[#This Row],[Admin expenses 3]]+pro[[#This Row],[Admin expenses 2]]+pro[[#This Row],[Admin expenses 1]]+pro[[#This Row],[COGS]]</f>
        <v>-281212.57299999997</v>
      </c>
      <c r="J3288" s="55">
        <f>pro[[#This Row],[Revenue]]+pro[[#This Row],[AdminExp]]</f>
        <v>-198137.37099999998</v>
      </c>
      <c r="K3288" s="83">
        <f>pro[[#This Row],[Profit]]/pro[[#This Row],[Revenue]]</f>
        <v>-2.3850362831498142</v>
      </c>
      <c r="L3288" s="56">
        <f t="shared" si="51"/>
        <v>4</v>
      </c>
      <c r="M3288" s="82" t="str">
        <f>"Q"&amp;" "&amp;VLOOKUP(pro[[#This Row],[Period]],Mapping!A:B,2,0)</f>
        <v>Q 2</v>
      </c>
      <c r="N3288"/>
    </row>
    <row r="3289" spans="1:14" ht="11.25" customHeight="1" x14ac:dyDescent="0.2">
      <c r="A3289" s="42" t="s">
        <v>23</v>
      </c>
      <c r="B3289" s="44" t="s">
        <v>17</v>
      </c>
      <c r="C3289" s="44" t="s">
        <v>57</v>
      </c>
      <c r="D3289" s="43">
        <v>11577.678</v>
      </c>
      <c r="E3289" s="43">
        <v>-7310.009</v>
      </c>
      <c r="F3289" s="45">
        <v>-76330</v>
      </c>
      <c r="G3289" s="45">
        <v>-64390</v>
      </c>
      <c r="H3289" s="45">
        <v>-20670</v>
      </c>
      <c r="I3289" s="55">
        <f>pro[[#This Row],[Admin expenses 3]]+pro[[#This Row],[Admin expenses 2]]+pro[[#This Row],[Admin expenses 1]]+pro[[#This Row],[COGS]]</f>
        <v>-168700.00899999999</v>
      </c>
      <c r="J3289" s="55">
        <f>pro[[#This Row],[Revenue]]+pro[[#This Row],[AdminExp]]</f>
        <v>-157122.33100000001</v>
      </c>
      <c r="K3289" s="83">
        <f>pro[[#This Row],[Profit]]/pro[[#This Row],[Revenue]]</f>
        <v>-13.571143626554479</v>
      </c>
      <c r="L3289" s="56">
        <f t="shared" si="51"/>
        <v>4</v>
      </c>
      <c r="M3289" s="82" t="str">
        <f>"Q"&amp;" "&amp;VLOOKUP(pro[[#This Row],[Period]],Mapping!A:B,2,0)</f>
        <v>Q 2</v>
      </c>
      <c r="N3289"/>
    </row>
    <row r="3290" spans="1:14" ht="11.25" customHeight="1" x14ac:dyDescent="0.2">
      <c r="A3290" s="42" t="s">
        <v>23</v>
      </c>
      <c r="B3290" s="44" t="s">
        <v>17</v>
      </c>
      <c r="C3290" s="44" t="s">
        <v>57</v>
      </c>
      <c r="D3290" s="43">
        <v>67228.231</v>
      </c>
      <c r="E3290" s="43">
        <v>-39439.476999999999</v>
      </c>
      <c r="F3290" s="45">
        <v>-79470</v>
      </c>
      <c r="G3290" s="45">
        <v>-33090</v>
      </c>
      <c r="H3290" s="45">
        <v>-22380</v>
      </c>
      <c r="I3290" s="55">
        <f>pro[[#This Row],[Admin expenses 3]]+pro[[#This Row],[Admin expenses 2]]+pro[[#This Row],[Admin expenses 1]]+pro[[#This Row],[COGS]]</f>
        <v>-174379.47700000001</v>
      </c>
      <c r="J3290" s="55">
        <f>pro[[#This Row],[Revenue]]+pro[[#This Row],[AdminExp]]</f>
        <v>-107151.24600000001</v>
      </c>
      <c r="K3290" s="83">
        <f>pro[[#This Row],[Profit]]/pro[[#This Row],[Revenue]]</f>
        <v>-1.5938430091965385</v>
      </c>
      <c r="L3290" s="56">
        <f t="shared" si="51"/>
        <v>4</v>
      </c>
      <c r="M3290" s="82" t="str">
        <f>"Q"&amp;" "&amp;VLOOKUP(pro[[#This Row],[Period]],Mapping!A:B,2,0)</f>
        <v>Q 2</v>
      </c>
      <c r="N3290"/>
    </row>
    <row r="3291" spans="1:14" ht="11.25" customHeight="1" x14ac:dyDescent="0.2">
      <c r="A3291" s="42" t="s">
        <v>23</v>
      </c>
      <c r="B3291" s="44" t="s">
        <v>17</v>
      </c>
      <c r="C3291" s="44" t="s">
        <v>57</v>
      </c>
      <c r="D3291" s="43">
        <v>286450.61899999995</v>
      </c>
      <c r="E3291" s="43">
        <v>-358380.21099999995</v>
      </c>
      <c r="F3291" s="45">
        <v>-39440</v>
      </c>
      <c r="G3291" s="45">
        <v>-66400</v>
      </c>
      <c r="H3291" s="45">
        <v>-52590</v>
      </c>
      <c r="I3291" s="55">
        <f>pro[[#This Row],[Admin expenses 3]]+pro[[#This Row],[Admin expenses 2]]+pro[[#This Row],[Admin expenses 1]]+pro[[#This Row],[COGS]]</f>
        <v>-516810.21099999995</v>
      </c>
      <c r="J3291" s="55">
        <f>pro[[#This Row],[Revenue]]+pro[[#This Row],[AdminExp]]</f>
        <v>-230359.592</v>
      </c>
      <c r="K3291" s="83">
        <f>pro[[#This Row],[Profit]]/pro[[#This Row],[Revenue]]</f>
        <v>-0.80418605065049642</v>
      </c>
      <c r="L3291" s="56">
        <f t="shared" si="51"/>
        <v>4</v>
      </c>
      <c r="M3291" s="82" t="str">
        <f>"Q"&amp;" "&amp;VLOOKUP(pro[[#This Row],[Period]],Mapping!A:B,2,0)</f>
        <v>Q 2</v>
      </c>
      <c r="N3291"/>
    </row>
    <row r="3292" spans="1:14" ht="11.25" customHeight="1" x14ac:dyDescent="0.2">
      <c r="A3292" s="42" t="s">
        <v>23</v>
      </c>
      <c r="B3292" s="44" t="s">
        <v>17</v>
      </c>
      <c r="C3292" s="44" t="s">
        <v>57</v>
      </c>
      <c r="D3292" s="43">
        <v>82230.224999999991</v>
      </c>
      <c r="E3292" s="43">
        <v>-102317.894</v>
      </c>
      <c r="F3292" s="45">
        <v>-88630</v>
      </c>
      <c r="G3292" s="45">
        <v>-13980</v>
      </c>
      <c r="H3292" s="45">
        <v>-70020</v>
      </c>
      <c r="I3292" s="55">
        <f>pro[[#This Row],[Admin expenses 3]]+pro[[#This Row],[Admin expenses 2]]+pro[[#This Row],[Admin expenses 1]]+pro[[#This Row],[COGS]]</f>
        <v>-274947.89399999997</v>
      </c>
      <c r="J3292" s="55">
        <f>pro[[#This Row],[Revenue]]+pro[[#This Row],[AdminExp]]</f>
        <v>-192717.66899999999</v>
      </c>
      <c r="K3292" s="83">
        <f>pro[[#This Row],[Profit]]/pro[[#This Row],[Revenue]]</f>
        <v>-2.343635433321507</v>
      </c>
      <c r="L3292" s="56">
        <f t="shared" si="51"/>
        <v>4</v>
      </c>
      <c r="M3292" s="82" t="str">
        <f>"Q"&amp;" "&amp;VLOOKUP(pro[[#This Row],[Period]],Mapping!A:B,2,0)</f>
        <v>Q 2</v>
      </c>
      <c r="N3292"/>
    </row>
    <row r="3293" spans="1:14" ht="11.25" customHeight="1" x14ac:dyDescent="0.2">
      <c r="A3293" s="42" t="s">
        <v>23</v>
      </c>
      <c r="B3293" s="44" t="s">
        <v>17</v>
      </c>
      <c r="C3293" s="44" t="s">
        <v>57</v>
      </c>
      <c r="D3293" s="43">
        <v>85895.858999999997</v>
      </c>
      <c r="E3293" s="43">
        <v>-107267.18099999998</v>
      </c>
      <c r="F3293" s="45">
        <v>-64160</v>
      </c>
      <c r="G3293" s="45">
        <v>-45170</v>
      </c>
      <c r="H3293" s="45">
        <v>-79540</v>
      </c>
      <c r="I3293" s="55">
        <f>pro[[#This Row],[Admin expenses 3]]+pro[[#This Row],[Admin expenses 2]]+pro[[#This Row],[Admin expenses 1]]+pro[[#This Row],[COGS]]</f>
        <v>-296137.18099999998</v>
      </c>
      <c r="J3293" s="55">
        <f>pro[[#This Row],[Revenue]]+pro[[#This Row],[AdminExp]]</f>
        <v>-210241.32199999999</v>
      </c>
      <c r="K3293" s="83">
        <f>pro[[#This Row],[Profit]]/pro[[#This Row],[Revenue]]</f>
        <v>-2.4476304730825267</v>
      </c>
      <c r="L3293" s="56">
        <f t="shared" si="51"/>
        <v>4</v>
      </c>
      <c r="M3293" s="82" t="str">
        <f>"Q"&amp;" "&amp;VLOOKUP(pro[[#This Row],[Period]],Mapping!A:B,2,0)</f>
        <v>Q 2</v>
      </c>
      <c r="N3293"/>
    </row>
    <row r="3294" spans="1:14" ht="11.25" customHeight="1" x14ac:dyDescent="0.2">
      <c r="A3294" s="42" t="s">
        <v>23</v>
      </c>
      <c r="B3294" s="44" t="s">
        <v>17</v>
      </c>
      <c r="C3294" s="44" t="s">
        <v>57</v>
      </c>
      <c r="D3294" s="43">
        <v>52792.284999999996</v>
      </c>
      <c r="E3294" s="43">
        <v>-62784.372000000003</v>
      </c>
      <c r="F3294" s="45">
        <v>-51390</v>
      </c>
      <c r="G3294" s="45">
        <v>-84200</v>
      </c>
      <c r="H3294" s="45">
        <v>-96830</v>
      </c>
      <c r="I3294" s="55">
        <f>pro[[#This Row],[Admin expenses 3]]+pro[[#This Row],[Admin expenses 2]]+pro[[#This Row],[Admin expenses 1]]+pro[[#This Row],[COGS]]</f>
        <v>-295204.37199999997</v>
      </c>
      <c r="J3294" s="55">
        <f>pro[[#This Row],[Revenue]]+pro[[#This Row],[AdminExp]]</f>
        <v>-242412.08699999997</v>
      </c>
      <c r="K3294" s="83">
        <f>pro[[#This Row],[Profit]]/pro[[#This Row],[Revenue]]</f>
        <v>-4.5918089546607046</v>
      </c>
      <c r="L3294" s="56">
        <f t="shared" si="51"/>
        <v>4</v>
      </c>
      <c r="M3294" s="82" t="str">
        <f>"Q"&amp;" "&amp;VLOOKUP(pro[[#This Row],[Period]],Mapping!A:B,2,0)</f>
        <v>Q 2</v>
      </c>
      <c r="N3294"/>
    </row>
    <row r="3295" spans="1:14" ht="11.25" customHeight="1" x14ac:dyDescent="0.2">
      <c r="A3295" s="42" t="s">
        <v>23</v>
      </c>
      <c r="B3295" s="44" t="s">
        <v>17</v>
      </c>
      <c r="C3295" s="44" t="s">
        <v>57</v>
      </c>
      <c r="D3295" s="43">
        <v>58481.513999999996</v>
      </c>
      <c r="E3295" s="43">
        <v>-76477.302999999985</v>
      </c>
      <c r="F3295" s="45">
        <v>-106880</v>
      </c>
      <c r="G3295" s="45">
        <v>-55580</v>
      </c>
      <c r="H3295" s="45">
        <v>-87560</v>
      </c>
      <c r="I3295" s="55">
        <f>pro[[#This Row],[Admin expenses 3]]+pro[[#This Row],[Admin expenses 2]]+pro[[#This Row],[Admin expenses 1]]+pro[[#This Row],[COGS]]</f>
        <v>-326497.30299999996</v>
      </c>
      <c r="J3295" s="55">
        <f>pro[[#This Row],[Revenue]]+pro[[#This Row],[AdminExp]]</f>
        <v>-268015.78899999999</v>
      </c>
      <c r="K3295" s="83">
        <f>pro[[#This Row],[Profit]]/pro[[#This Row],[Revenue]]</f>
        <v>-4.582914679671255</v>
      </c>
      <c r="L3295" s="56">
        <f t="shared" si="51"/>
        <v>4</v>
      </c>
      <c r="M3295" s="82" t="str">
        <f>"Q"&amp;" "&amp;VLOOKUP(pro[[#This Row],[Period]],Mapping!A:B,2,0)</f>
        <v>Q 2</v>
      </c>
      <c r="N3295"/>
    </row>
    <row r="3296" spans="1:14" ht="11.25" customHeight="1" x14ac:dyDescent="0.2">
      <c r="A3296" s="42" t="s">
        <v>23</v>
      </c>
      <c r="B3296" s="44" t="s">
        <v>17</v>
      </c>
      <c r="C3296" s="44" t="s">
        <v>57</v>
      </c>
      <c r="D3296" s="43">
        <v>45929.491999999998</v>
      </c>
      <c r="E3296" s="43">
        <v>-57880.591999999997</v>
      </c>
      <c r="F3296" s="45">
        <v>-47640</v>
      </c>
      <c r="G3296" s="45">
        <v>-41130</v>
      </c>
      <c r="H3296" s="45">
        <v>-80180</v>
      </c>
      <c r="I3296" s="55">
        <f>pro[[#This Row],[Admin expenses 3]]+pro[[#This Row],[Admin expenses 2]]+pro[[#This Row],[Admin expenses 1]]+pro[[#This Row],[COGS]]</f>
        <v>-226830.592</v>
      </c>
      <c r="J3296" s="55">
        <f>pro[[#This Row],[Revenue]]+pro[[#This Row],[AdminExp]]</f>
        <v>-180901.1</v>
      </c>
      <c r="K3296" s="83">
        <f>pro[[#This Row],[Profit]]/pro[[#This Row],[Revenue]]</f>
        <v>-3.9386697331640423</v>
      </c>
      <c r="L3296" s="56">
        <f t="shared" si="51"/>
        <v>4</v>
      </c>
      <c r="M3296" s="82" t="str">
        <f>"Q"&amp;" "&amp;VLOOKUP(pro[[#This Row],[Period]],Mapping!A:B,2,0)</f>
        <v>Q 2</v>
      </c>
      <c r="N3296"/>
    </row>
    <row r="3297" spans="1:14" ht="11.25" customHeight="1" x14ac:dyDescent="0.2">
      <c r="A3297" s="42" t="s">
        <v>23</v>
      </c>
      <c r="B3297" s="44" t="s">
        <v>17</v>
      </c>
      <c r="C3297" s="44" t="s">
        <v>57</v>
      </c>
      <c r="D3297" s="43">
        <v>465297.38500000001</v>
      </c>
      <c r="E3297" s="43">
        <v>-537887.80499999993</v>
      </c>
      <c r="F3297" s="45">
        <v>-72900</v>
      </c>
      <c r="G3297" s="45">
        <v>-22480</v>
      </c>
      <c r="H3297" s="45">
        <v>-16980</v>
      </c>
      <c r="I3297" s="55">
        <f>pro[[#This Row],[Admin expenses 3]]+pro[[#This Row],[Admin expenses 2]]+pro[[#This Row],[Admin expenses 1]]+pro[[#This Row],[COGS]]</f>
        <v>-650247.80499999993</v>
      </c>
      <c r="J3297" s="55">
        <f>pro[[#This Row],[Revenue]]+pro[[#This Row],[AdminExp]]</f>
        <v>-184950.41999999993</v>
      </c>
      <c r="K3297" s="83">
        <f>pro[[#This Row],[Profit]]/pro[[#This Row],[Revenue]]</f>
        <v>-0.39748862977168875</v>
      </c>
      <c r="L3297" s="56">
        <f t="shared" si="51"/>
        <v>4</v>
      </c>
      <c r="M3297" s="82" t="str">
        <f>"Q"&amp;" "&amp;VLOOKUP(pro[[#This Row],[Period]],Mapping!A:B,2,0)</f>
        <v>Q 2</v>
      </c>
      <c r="N3297"/>
    </row>
    <row r="3298" spans="1:14" ht="11.25" customHeight="1" x14ac:dyDescent="0.2">
      <c r="A3298" s="42" t="s">
        <v>23</v>
      </c>
      <c r="B3298" s="44" t="s">
        <v>17</v>
      </c>
      <c r="C3298" s="44" t="s">
        <v>57</v>
      </c>
      <c r="D3298" s="43">
        <v>919123.98899999994</v>
      </c>
      <c r="E3298" s="43">
        <v>-1085592.2069999999</v>
      </c>
      <c r="F3298" s="45">
        <v>-96070</v>
      </c>
      <c r="G3298" s="45">
        <v>-31160</v>
      </c>
      <c r="H3298" s="45">
        <v>-99960</v>
      </c>
      <c r="I3298" s="55">
        <f>pro[[#This Row],[Admin expenses 3]]+pro[[#This Row],[Admin expenses 2]]+pro[[#This Row],[Admin expenses 1]]+pro[[#This Row],[COGS]]</f>
        <v>-1312782.2069999999</v>
      </c>
      <c r="J3298" s="55">
        <f>pro[[#This Row],[Revenue]]+pro[[#This Row],[AdminExp]]</f>
        <v>-393658.21799999999</v>
      </c>
      <c r="K3298" s="83">
        <f>pro[[#This Row],[Profit]]/pro[[#This Row],[Revenue]]</f>
        <v>-0.42829718591971166</v>
      </c>
      <c r="L3298" s="56">
        <f t="shared" si="51"/>
        <v>4</v>
      </c>
      <c r="M3298" s="82" t="str">
        <f>"Q"&amp;" "&amp;VLOOKUP(pro[[#This Row],[Period]],Mapping!A:B,2,0)</f>
        <v>Q 2</v>
      </c>
      <c r="N3298"/>
    </row>
    <row r="3299" spans="1:14" ht="11.25" customHeight="1" x14ac:dyDescent="0.2">
      <c r="A3299" s="42" t="s">
        <v>23</v>
      </c>
      <c r="B3299" s="44" t="s">
        <v>17</v>
      </c>
      <c r="C3299" s="44" t="s">
        <v>57</v>
      </c>
      <c r="D3299" s="43">
        <v>458277.81299999997</v>
      </c>
      <c r="E3299" s="43">
        <v>-543080.39799999993</v>
      </c>
      <c r="F3299" s="45">
        <v>-24830</v>
      </c>
      <c r="G3299" s="45">
        <v>-57310</v>
      </c>
      <c r="H3299" s="45">
        <v>-39830</v>
      </c>
      <c r="I3299" s="55">
        <f>pro[[#This Row],[Admin expenses 3]]+pro[[#This Row],[Admin expenses 2]]+pro[[#This Row],[Admin expenses 1]]+pro[[#This Row],[COGS]]</f>
        <v>-665050.39799999993</v>
      </c>
      <c r="J3299" s="55">
        <f>pro[[#This Row],[Revenue]]+pro[[#This Row],[AdminExp]]</f>
        <v>-206772.58499999996</v>
      </c>
      <c r="K3299" s="83">
        <f>pro[[#This Row],[Profit]]/pro[[#This Row],[Revenue]]</f>
        <v>-0.45119484106467089</v>
      </c>
      <c r="L3299" s="56">
        <f t="shared" si="51"/>
        <v>4</v>
      </c>
      <c r="M3299" s="82" t="str">
        <f>"Q"&amp;" "&amp;VLOOKUP(pro[[#This Row],[Period]],Mapping!A:B,2,0)</f>
        <v>Q 2</v>
      </c>
      <c r="N3299"/>
    </row>
    <row r="3300" spans="1:14" ht="11.25" customHeight="1" x14ac:dyDescent="0.2">
      <c r="A3300" s="42" t="s">
        <v>23</v>
      </c>
      <c r="B3300" s="44" t="s">
        <v>17</v>
      </c>
      <c r="C3300" s="44" t="s">
        <v>57</v>
      </c>
      <c r="D3300" s="43">
        <v>447184.94799999997</v>
      </c>
      <c r="E3300" s="43">
        <v>-525146.08299999998</v>
      </c>
      <c r="F3300" s="45">
        <v>-100730</v>
      </c>
      <c r="G3300" s="45">
        <v>-87290</v>
      </c>
      <c r="H3300" s="45">
        <v>-44010</v>
      </c>
      <c r="I3300" s="55">
        <f>pro[[#This Row],[Admin expenses 3]]+pro[[#This Row],[Admin expenses 2]]+pro[[#This Row],[Admin expenses 1]]+pro[[#This Row],[COGS]]</f>
        <v>-757176.08299999998</v>
      </c>
      <c r="J3300" s="55">
        <f>pro[[#This Row],[Revenue]]+pro[[#This Row],[AdminExp]]</f>
        <v>-309991.13500000001</v>
      </c>
      <c r="K3300" s="83">
        <f>pro[[#This Row],[Profit]]/pro[[#This Row],[Revenue]]</f>
        <v>-0.69320565548194624</v>
      </c>
      <c r="L3300" s="56">
        <f t="shared" si="51"/>
        <v>4</v>
      </c>
      <c r="M3300" s="82" t="str">
        <f>"Q"&amp;" "&amp;VLOOKUP(pro[[#This Row],[Period]],Mapping!A:B,2,0)</f>
        <v>Q 2</v>
      </c>
      <c r="N3300"/>
    </row>
    <row r="3301" spans="1:14" ht="11.25" customHeight="1" x14ac:dyDescent="0.2">
      <c r="A3301" s="42" t="s">
        <v>23</v>
      </c>
      <c r="B3301" s="44" t="s">
        <v>17</v>
      </c>
      <c r="C3301" s="44" t="s">
        <v>57</v>
      </c>
      <c r="D3301" s="43">
        <v>388364.641</v>
      </c>
      <c r="E3301" s="43">
        <v>-452629.54800000001</v>
      </c>
      <c r="F3301" s="45">
        <v>-67100</v>
      </c>
      <c r="G3301" s="45">
        <v>-106910</v>
      </c>
      <c r="H3301" s="45">
        <v>-92350</v>
      </c>
      <c r="I3301" s="55">
        <f>pro[[#This Row],[Admin expenses 3]]+pro[[#This Row],[Admin expenses 2]]+pro[[#This Row],[Admin expenses 1]]+pro[[#This Row],[COGS]]</f>
        <v>-718989.54799999995</v>
      </c>
      <c r="J3301" s="55">
        <f>pro[[#This Row],[Revenue]]+pro[[#This Row],[AdminExp]]</f>
        <v>-330624.90699999995</v>
      </c>
      <c r="K3301" s="83">
        <f>pro[[#This Row],[Profit]]/pro[[#This Row],[Revenue]]</f>
        <v>-0.8513259758887266</v>
      </c>
      <c r="L3301" s="56">
        <f t="shared" si="51"/>
        <v>4</v>
      </c>
      <c r="M3301" s="82" t="str">
        <f>"Q"&amp;" "&amp;VLOOKUP(pro[[#This Row],[Period]],Mapping!A:B,2,0)</f>
        <v>Q 2</v>
      </c>
      <c r="N3301"/>
    </row>
    <row r="3302" spans="1:14" ht="11.25" customHeight="1" x14ac:dyDescent="0.2">
      <c r="A3302" s="42" t="s">
        <v>23</v>
      </c>
      <c r="B3302" s="44" t="s">
        <v>17</v>
      </c>
      <c r="C3302" s="44" t="s">
        <v>57</v>
      </c>
      <c r="D3302" s="43">
        <v>18589.556999999997</v>
      </c>
      <c r="E3302" s="43">
        <v>-17105.165000000001</v>
      </c>
      <c r="F3302" s="45">
        <v>-33940</v>
      </c>
      <c r="G3302" s="45">
        <v>-106060</v>
      </c>
      <c r="H3302" s="45">
        <v>-48900</v>
      </c>
      <c r="I3302" s="55">
        <f>pro[[#This Row],[Admin expenses 3]]+pro[[#This Row],[Admin expenses 2]]+pro[[#This Row],[Admin expenses 1]]+pro[[#This Row],[COGS]]</f>
        <v>-206005.16500000001</v>
      </c>
      <c r="J3302" s="55">
        <f>pro[[#This Row],[Revenue]]+pro[[#This Row],[AdminExp]]</f>
        <v>-187415.60800000001</v>
      </c>
      <c r="K3302" s="83">
        <f>pro[[#This Row],[Profit]]/pro[[#This Row],[Revenue]]</f>
        <v>-10.081768382108301</v>
      </c>
      <c r="L3302" s="56">
        <f t="shared" si="51"/>
        <v>4</v>
      </c>
      <c r="M3302" s="82" t="str">
        <f>"Q"&amp;" "&amp;VLOOKUP(pro[[#This Row],[Period]],Mapping!A:B,2,0)</f>
        <v>Q 2</v>
      </c>
      <c r="N3302"/>
    </row>
    <row r="3303" spans="1:14" ht="11.25" customHeight="1" x14ac:dyDescent="0.2">
      <c r="A3303" s="42" t="s">
        <v>23</v>
      </c>
      <c r="B3303" s="44" t="s">
        <v>17</v>
      </c>
      <c r="C3303" s="44" t="s">
        <v>57</v>
      </c>
      <c r="D3303" s="43">
        <v>107691.465</v>
      </c>
      <c r="E3303" s="43">
        <v>-144560.745</v>
      </c>
      <c r="F3303" s="45">
        <v>-107970</v>
      </c>
      <c r="G3303" s="45">
        <v>-98010</v>
      </c>
      <c r="H3303" s="45">
        <v>-89900</v>
      </c>
      <c r="I3303" s="55">
        <f>pro[[#This Row],[Admin expenses 3]]+pro[[#This Row],[Admin expenses 2]]+pro[[#This Row],[Admin expenses 1]]+pro[[#This Row],[COGS]]</f>
        <v>-440440.745</v>
      </c>
      <c r="J3303" s="55">
        <f>pro[[#This Row],[Revenue]]+pro[[#This Row],[AdminExp]]</f>
        <v>-332749.28000000003</v>
      </c>
      <c r="K3303" s="83">
        <f>pro[[#This Row],[Profit]]/pro[[#This Row],[Revenue]]</f>
        <v>-3.0898389208466988</v>
      </c>
      <c r="L3303" s="56">
        <f t="shared" si="51"/>
        <v>4</v>
      </c>
      <c r="M3303" s="82" t="str">
        <f>"Q"&amp;" "&amp;VLOOKUP(pro[[#This Row],[Period]],Mapping!A:B,2,0)</f>
        <v>Q 2</v>
      </c>
      <c r="N3303"/>
    </row>
    <row r="3304" spans="1:14" ht="11.25" customHeight="1" x14ac:dyDescent="0.2">
      <c r="A3304" s="42" t="s">
        <v>23</v>
      </c>
      <c r="B3304" s="44" t="s">
        <v>17</v>
      </c>
      <c r="C3304" s="44" t="s">
        <v>57</v>
      </c>
      <c r="D3304" s="43">
        <v>62032.144999999997</v>
      </c>
      <c r="E3304" s="43">
        <v>-84775.516000000003</v>
      </c>
      <c r="F3304" s="45">
        <v>-93590</v>
      </c>
      <c r="G3304" s="45">
        <v>-58620</v>
      </c>
      <c r="H3304" s="45">
        <v>-31850</v>
      </c>
      <c r="I3304" s="55">
        <f>pro[[#This Row],[Admin expenses 3]]+pro[[#This Row],[Admin expenses 2]]+pro[[#This Row],[Admin expenses 1]]+pro[[#This Row],[COGS]]</f>
        <v>-268835.516</v>
      </c>
      <c r="J3304" s="55">
        <f>pro[[#This Row],[Revenue]]+pro[[#This Row],[AdminExp]]</f>
        <v>-206803.37100000001</v>
      </c>
      <c r="K3304" s="83">
        <f>pro[[#This Row],[Profit]]/pro[[#This Row],[Revenue]]</f>
        <v>-3.3338097691124502</v>
      </c>
      <c r="L3304" s="56">
        <f t="shared" si="51"/>
        <v>4</v>
      </c>
      <c r="M3304" s="82" t="str">
        <f>"Q"&amp;" "&amp;VLOOKUP(pro[[#This Row],[Period]],Mapping!A:B,2,0)</f>
        <v>Q 2</v>
      </c>
      <c r="N3304"/>
    </row>
    <row r="3305" spans="1:14" ht="11.25" customHeight="1" x14ac:dyDescent="0.2">
      <c r="A3305" s="42" t="s">
        <v>23</v>
      </c>
      <c r="B3305" s="44" t="s">
        <v>17</v>
      </c>
      <c r="C3305" s="44" t="s">
        <v>57</v>
      </c>
      <c r="D3305" s="43">
        <v>61851.957999999999</v>
      </c>
      <c r="E3305" s="43">
        <v>-80586.771999999997</v>
      </c>
      <c r="F3305" s="45">
        <v>-93710</v>
      </c>
      <c r="G3305" s="45">
        <v>-73840</v>
      </c>
      <c r="H3305" s="45">
        <v>-19930</v>
      </c>
      <c r="I3305" s="55">
        <f>pro[[#This Row],[Admin expenses 3]]+pro[[#This Row],[Admin expenses 2]]+pro[[#This Row],[Admin expenses 1]]+pro[[#This Row],[COGS]]</f>
        <v>-268066.772</v>
      </c>
      <c r="J3305" s="55">
        <f>pro[[#This Row],[Revenue]]+pro[[#This Row],[AdminExp]]</f>
        <v>-206214.81400000001</v>
      </c>
      <c r="K3305" s="83">
        <f>pro[[#This Row],[Profit]]/pro[[#This Row],[Revenue]]</f>
        <v>-3.3340062411605467</v>
      </c>
      <c r="L3305" s="56">
        <f t="shared" si="51"/>
        <v>4</v>
      </c>
      <c r="M3305" s="82" t="str">
        <f>"Q"&amp;" "&amp;VLOOKUP(pro[[#This Row],[Period]],Mapping!A:B,2,0)</f>
        <v>Q 2</v>
      </c>
      <c r="N3305"/>
    </row>
    <row r="3306" spans="1:14" ht="11.25" customHeight="1" x14ac:dyDescent="0.2">
      <c r="A3306" s="42" t="s">
        <v>23</v>
      </c>
      <c r="B3306" s="44" t="s">
        <v>17</v>
      </c>
      <c r="C3306" s="44" t="s">
        <v>57</v>
      </c>
      <c r="D3306" s="43">
        <v>73590.572999999989</v>
      </c>
      <c r="E3306" s="43">
        <v>-95375.182000000001</v>
      </c>
      <c r="F3306" s="45">
        <v>-39160</v>
      </c>
      <c r="G3306" s="45">
        <v>-41640</v>
      </c>
      <c r="H3306" s="45">
        <v>-53790</v>
      </c>
      <c r="I3306" s="55">
        <f>pro[[#This Row],[Admin expenses 3]]+pro[[#This Row],[Admin expenses 2]]+pro[[#This Row],[Admin expenses 1]]+pro[[#This Row],[COGS]]</f>
        <v>-229965.182</v>
      </c>
      <c r="J3306" s="55">
        <f>pro[[#This Row],[Revenue]]+pro[[#This Row],[AdminExp]]</f>
        <v>-156374.609</v>
      </c>
      <c r="K3306" s="83">
        <f>pro[[#This Row],[Profit]]/pro[[#This Row],[Revenue]]</f>
        <v>-2.1249271832684333</v>
      </c>
      <c r="L3306" s="56">
        <f t="shared" si="51"/>
        <v>4</v>
      </c>
      <c r="M3306" s="82" t="str">
        <f>"Q"&amp;" "&amp;VLOOKUP(pro[[#This Row],[Period]],Mapping!A:B,2,0)</f>
        <v>Q 2</v>
      </c>
      <c r="N3306"/>
    </row>
    <row r="3307" spans="1:14" ht="11.25" customHeight="1" x14ac:dyDescent="0.2">
      <c r="A3307" s="42" t="s">
        <v>23</v>
      </c>
      <c r="B3307" s="44" t="s">
        <v>17</v>
      </c>
      <c r="C3307" s="44" t="s">
        <v>57</v>
      </c>
      <c r="D3307" s="43">
        <v>132310.96900000001</v>
      </c>
      <c r="E3307" s="43">
        <v>-165799.32599999997</v>
      </c>
      <c r="F3307" s="45">
        <v>-46860</v>
      </c>
      <c r="G3307" s="45">
        <v>-90720</v>
      </c>
      <c r="H3307" s="45">
        <v>-41160</v>
      </c>
      <c r="I3307" s="55">
        <f>pro[[#This Row],[Admin expenses 3]]+pro[[#This Row],[Admin expenses 2]]+pro[[#This Row],[Admin expenses 1]]+pro[[#This Row],[COGS]]</f>
        <v>-344539.326</v>
      </c>
      <c r="J3307" s="55">
        <f>pro[[#This Row],[Revenue]]+pro[[#This Row],[AdminExp]]</f>
        <v>-212228.35699999999</v>
      </c>
      <c r="K3307" s="83">
        <f>pro[[#This Row],[Profit]]/pro[[#This Row],[Revenue]]</f>
        <v>-1.6040118109935388</v>
      </c>
      <c r="L3307" s="56">
        <f t="shared" si="51"/>
        <v>4</v>
      </c>
      <c r="M3307" s="82" t="str">
        <f>"Q"&amp;" "&amp;VLOOKUP(pro[[#This Row],[Period]],Mapping!A:B,2,0)</f>
        <v>Q 2</v>
      </c>
      <c r="N3307"/>
    </row>
    <row r="3308" spans="1:14" ht="11.25" customHeight="1" x14ac:dyDescent="0.2">
      <c r="A3308" s="42" t="s">
        <v>23</v>
      </c>
      <c r="B3308" s="44" t="s">
        <v>17</v>
      </c>
      <c r="C3308" s="44" t="s">
        <v>57</v>
      </c>
      <c r="D3308" s="43">
        <v>56128.281999999992</v>
      </c>
      <c r="E3308" s="43">
        <v>-75616.254000000001</v>
      </c>
      <c r="F3308" s="45">
        <v>-65040</v>
      </c>
      <c r="G3308" s="45">
        <v>-78260</v>
      </c>
      <c r="H3308" s="45">
        <v>-82510</v>
      </c>
      <c r="I3308" s="55">
        <f>pro[[#This Row],[Admin expenses 3]]+pro[[#This Row],[Admin expenses 2]]+pro[[#This Row],[Admin expenses 1]]+pro[[#This Row],[COGS]]</f>
        <v>-301426.25400000002</v>
      </c>
      <c r="J3308" s="55">
        <f>pro[[#This Row],[Revenue]]+pro[[#This Row],[AdminExp]]</f>
        <v>-245297.97200000001</v>
      </c>
      <c r="K3308" s="83">
        <f>pro[[#This Row],[Profit]]/pro[[#This Row],[Revenue]]</f>
        <v>-4.3703096417595688</v>
      </c>
      <c r="L3308" s="56">
        <f t="shared" si="51"/>
        <v>4</v>
      </c>
      <c r="M3308" s="82" t="str">
        <f>"Q"&amp;" "&amp;VLOOKUP(pro[[#This Row],[Period]],Mapping!A:B,2,0)</f>
        <v>Q 2</v>
      </c>
      <c r="N3308"/>
    </row>
    <row r="3309" spans="1:14" ht="11.25" customHeight="1" x14ac:dyDescent="0.2">
      <c r="A3309" s="42" t="s">
        <v>23</v>
      </c>
      <c r="B3309" s="44" t="s">
        <v>17</v>
      </c>
      <c r="C3309" s="44" t="s">
        <v>57</v>
      </c>
      <c r="D3309" s="43">
        <v>52503.051999999996</v>
      </c>
      <c r="E3309" s="43">
        <v>-66168.717999999993</v>
      </c>
      <c r="F3309" s="45">
        <v>-24980</v>
      </c>
      <c r="G3309" s="45">
        <v>-105050</v>
      </c>
      <c r="H3309" s="45">
        <v>-88150</v>
      </c>
      <c r="I3309" s="55">
        <f>pro[[#This Row],[Admin expenses 3]]+pro[[#This Row],[Admin expenses 2]]+pro[[#This Row],[Admin expenses 1]]+pro[[#This Row],[COGS]]</f>
        <v>-284348.71799999999</v>
      </c>
      <c r="J3309" s="55">
        <f>pro[[#This Row],[Revenue]]+pro[[#This Row],[AdminExp]]</f>
        <v>-231845.666</v>
      </c>
      <c r="K3309" s="83">
        <f>pro[[#This Row],[Profit]]/pro[[#This Row],[Revenue]]</f>
        <v>-4.4158512156588534</v>
      </c>
      <c r="L3309" s="56">
        <f t="shared" si="51"/>
        <v>4</v>
      </c>
      <c r="M3309" s="82" t="str">
        <f>"Q"&amp;" "&amp;VLOOKUP(pro[[#This Row],[Period]],Mapping!A:B,2,0)</f>
        <v>Q 2</v>
      </c>
      <c r="N3309"/>
    </row>
    <row r="3310" spans="1:14" ht="11.25" customHeight="1" x14ac:dyDescent="0.2">
      <c r="A3310" s="42" t="s">
        <v>23</v>
      </c>
      <c r="B3310" s="44" t="s">
        <v>17</v>
      </c>
      <c r="C3310" s="44" t="s">
        <v>57</v>
      </c>
      <c r="D3310" s="43">
        <v>57182.131999999991</v>
      </c>
      <c r="E3310" s="43">
        <v>-73116.547000000006</v>
      </c>
      <c r="F3310" s="45">
        <v>-34660</v>
      </c>
      <c r="G3310" s="45">
        <v>-101700</v>
      </c>
      <c r="H3310" s="45">
        <v>-64550</v>
      </c>
      <c r="I3310" s="55">
        <f>pro[[#This Row],[Admin expenses 3]]+pro[[#This Row],[Admin expenses 2]]+pro[[#This Row],[Admin expenses 1]]+pro[[#This Row],[COGS]]</f>
        <v>-274026.54700000002</v>
      </c>
      <c r="J3310" s="55">
        <f>pro[[#This Row],[Revenue]]+pro[[#This Row],[AdminExp]]</f>
        <v>-216844.41500000004</v>
      </c>
      <c r="K3310" s="83">
        <f>pro[[#This Row],[Profit]]/pro[[#This Row],[Revenue]]</f>
        <v>-3.7921708655424053</v>
      </c>
      <c r="L3310" s="56">
        <f t="shared" si="51"/>
        <v>4</v>
      </c>
      <c r="M3310" s="82" t="str">
        <f>"Q"&amp;" "&amp;VLOOKUP(pro[[#This Row],[Period]],Mapping!A:B,2,0)</f>
        <v>Q 2</v>
      </c>
      <c r="N3310"/>
    </row>
    <row r="3311" spans="1:14" ht="11.25" customHeight="1" x14ac:dyDescent="0.2">
      <c r="A3311" s="42" t="s">
        <v>23</v>
      </c>
      <c r="B3311" s="44" t="s">
        <v>17</v>
      </c>
      <c r="C3311" s="44" t="s">
        <v>58</v>
      </c>
      <c r="D3311" s="43">
        <v>95785.024999999994</v>
      </c>
      <c r="E3311" s="43">
        <v>-119192.29699999999</v>
      </c>
      <c r="F3311" s="45">
        <v>-64480</v>
      </c>
      <c r="G3311" s="45">
        <v>-46950</v>
      </c>
      <c r="H3311" s="45">
        <v>-103870</v>
      </c>
      <c r="I3311" s="55">
        <f>pro[[#This Row],[Admin expenses 3]]+pro[[#This Row],[Admin expenses 2]]+pro[[#This Row],[Admin expenses 1]]+pro[[#This Row],[COGS]]</f>
        <v>-334492.29700000002</v>
      </c>
      <c r="J3311" s="55">
        <f>pro[[#This Row],[Revenue]]+pro[[#This Row],[AdminExp]]</f>
        <v>-238707.27200000003</v>
      </c>
      <c r="K3311" s="83">
        <f>pro[[#This Row],[Profit]]/pro[[#This Row],[Revenue]]</f>
        <v>-2.4921147329658266</v>
      </c>
      <c r="L3311" s="56">
        <f t="shared" si="51"/>
        <v>4</v>
      </c>
      <c r="M3311" s="82" t="str">
        <f>"Q"&amp;" "&amp;VLOOKUP(pro[[#This Row],[Period]],Mapping!A:B,2,0)</f>
        <v>Q 2</v>
      </c>
      <c r="N3311"/>
    </row>
    <row r="3312" spans="1:14" ht="11.25" customHeight="1" x14ac:dyDescent="0.2">
      <c r="A3312" s="42" t="s">
        <v>23</v>
      </c>
      <c r="B3312" s="44" t="s">
        <v>17</v>
      </c>
      <c r="C3312" s="44" t="s">
        <v>59</v>
      </c>
      <c r="D3312" s="43">
        <v>60192.097000000002</v>
      </c>
      <c r="E3312" s="43">
        <v>-34600.237000000001</v>
      </c>
      <c r="F3312" s="45">
        <v>-86270</v>
      </c>
      <c r="G3312" s="45">
        <v>-106380</v>
      </c>
      <c r="H3312" s="45">
        <v>-64030</v>
      </c>
      <c r="I3312" s="55">
        <f>pro[[#This Row],[Admin expenses 3]]+pro[[#This Row],[Admin expenses 2]]+pro[[#This Row],[Admin expenses 1]]+pro[[#This Row],[COGS]]</f>
        <v>-291280.23700000002</v>
      </c>
      <c r="J3312" s="55">
        <f>pro[[#This Row],[Revenue]]+pro[[#This Row],[AdminExp]]</f>
        <v>-231088.14</v>
      </c>
      <c r="K3312" s="83">
        <f>pro[[#This Row],[Profit]]/pro[[#This Row],[Revenue]]</f>
        <v>-3.8391774255680113</v>
      </c>
      <c r="L3312" s="56">
        <f t="shared" si="51"/>
        <v>4</v>
      </c>
      <c r="M3312" s="82" t="str">
        <f>"Q"&amp;" "&amp;VLOOKUP(pro[[#This Row],[Period]],Mapping!A:B,2,0)</f>
        <v>Q 2</v>
      </c>
      <c r="N3312"/>
    </row>
    <row r="3313" spans="1:14" ht="11.25" customHeight="1" x14ac:dyDescent="0.2">
      <c r="A3313" s="42" t="s">
        <v>23</v>
      </c>
      <c r="B3313" s="44" t="s">
        <v>17</v>
      </c>
      <c r="C3313" s="44" t="s">
        <v>57</v>
      </c>
      <c r="D3313" s="43">
        <v>157030.405</v>
      </c>
      <c r="E3313" s="43">
        <v>-86318.987999999998</v>
      </c>
      <c r="F3313" s="45">
        <v>-64400</v>
      </c>
      <c r="G3313" s="45">
        <v>-106490</v>
      </c>
      <c r="H3313" s="45">
        <v>-34790</v>
      </c>
      <c r="I3313" s="55">
        <f>pro[[#This Row],[Admin expenses 3]]+pro[[#This Row],[Admin expenses 2]]+pro[[#This Row],[Admin expenses 1]]+pro[[#This Row],[COGS]]</f>
        <v>-291998.98800000001</v>
      </c>
      <c r="J3313" s="55">
        <f>pro[[#This Row],[Revenue]]+pro[[#This Row],[AdminExp]]</f>
        <v>-134968.58300000001</v>
      </c>
      <c r="K3313" s="83">
        <f>pro[[#This Row],[Profit]]/pro[[#This Row],[Revenue]]</f>
        <v>-0.85950604916289952</v>
      </c>
      <c r="L3313" s="56">
        <f t="shared" si="51"/>
        <v>4</v>
      </c>
      <c r="M3313" s="82" t="str">
        <f>"Q"&amp;" "&amp;VLOOKUP(pro[[#This Row],[Period]],Mapping!A:B,2,0)</f>
        <v>Q 2</v>
      </c>
      <c r="N3313"/>
    </row>
    <row r="3314" spans="1:14" ht="11.25" customHeight="1" x14ac:dyDescent="0.2">
      <c r="A3314" s="42" t="s">
        <v>23</v>
      </c>
      <c r="B3314" s="44" t="s">
        <v>17</v>
      </c>
      <c r="C3314" s="44" t="s">
        <v>57</v>
      </c>
      <c r="D3314" s="43">
        <v>128612.72899999999</v>
      </c>
      <c r="E3314" s="43">
        <v>-71114.672999999995</v>
      </c>
      <c r="F3314" s="45">
        <v>-100200</v>
      </c>
      <c r="G3314" s="45">
        <v>-46870</v>
      </c>
      <c r="H3314" s="45">
        <v>-93380</v>
      </c>
      <c r="I3314" s="55">
        <f>pro[[#This Row],[Admin expenses 3]]+pro[[#This Row],[Admin expenses 2]]+pro[[#This Row],[Admin expenses 1]]+pro[[#This Row],[COGS]]</f>
        <v>-311564.67300000001</v>
      </c>
      <c r="J3314" s="55">
        <f>pro[[#This Row],[Revenue]]+pro[[#This Row],[AdminExp]]</f>
        <v>-182951.94400000002</v>
      </c>
      <c r="K3314" s="83">
        <f>pro[[#This Row],[Profit]]/pro[[#This Row],[Revenue]]</f>
        <v>-1.4225026202499755</v>
      </c>
      <c r="L3314" s="56">
        <f t="shared" si="51"/>
        <v>4</v>
      </c>
      <c r="M3314" s="82" t="str">
        <f>"Q"&amp;" "&amp;VLOOKUP(pro[[#This Row],[Period]],Mapping!A:B,2,0)</f>
        <v>Q 2</v>
      </c>
      <c r="N3314"/>
    </row>
    <row r="3315" spans="1:14" ht="11.25" customHeight="1" x14ac:dyDescent="0.2">
      <c r="A3315" s="42" t="s">
        <v>23</v>
      </c>
      <c r="B3315" s="44" t="s">
        <v>17</v>
      </c>
      <c r="C3315" s="44" t="s">
        <v>57</v>
      </c>
      <c r="D3315" s="43">
        <v>807259.55099999986</v>
      </c>
      <c r="E3315" s="43">
        <v>-205365.72699999998</v>
      </c>
      <c r="F3315" s="45">
        <v>-87740</v>
      </c>
      <c r="G3315" s="45">
        <v>-103470</v>
      </c>
      <c r="H3315" s="45">
        <v>-99410</v>
      </c>
      <c r="I3315" s="55">
        <f>pro[[#This Row],[Admin expenses 3]]+pro[[#This Row],[Admin expenses 2]]+pro[[#This Row],[Admin expenses 1]]+pro[[#This Row],[COGS]]</f>
        <v>-495985.72699999996</v>
      </c>
      <c r="J3315" s="55">
        <f>pro[[#This Row],[Revenue]]+pro[[#This Row],[AdminExp]]</f>
        <v>311273.82399999991</v>
      </c>
      <c r="K3315" s="83">
        <f>pro[[#This Row],[Profit]]/pro[[#This Row],[Revenue]]</f>
        <v>0.38559323778133903</v>
      </c>
      <c r="L3315" s="56">
        <f t="shared" si="51"/>
        <v>4</v>
      </c>
      <c r="M3315" s="82" t="str">
        <f>"Q"&amp;" "&amp;VLOOKUP(pro[[#This Row],[Period]],Mapping!A:B,2,0)</f>
        <v>Q 2</v>
      </c>
      <c r="N3315"/>
    </row>
    <row r="3316" spans="1:14" ht="11.25" customHeight="1" x14ac:dyDescent="0.2">
      <c r="A3316" s="42" t="s">
        <v>23</v>
      </c>
      <c r="B3316" s="44" t="s">
        <v>17</v>
      </c>
      <c r="C3316" s="44" t="s">
        <v>57</v>
      </c>
      <c r="D3316" s="43">
        <v>471175.06799999997</v>
      </c>
      <c r="E3316" s="43">
        <v>-122181.02399999999</v>
      </c>
      <c r="F3316" s="45">
        <v>-100080</v>
      </c>
      <c r="G3316" s="45">
        <v>-90800</v>
      </c>
      <c r="H3316" s="45">
        <v>-105700</v>
      </c>
      <c r="I3316" s="55">
        <f>pro[[#This Row],[Admin expenses 3]]+pro[[#This Row],[Admin expenses 2]]+pro[[#This Row],[Admin expenses 1]]+pro[[#This Row],[COGS]]</f>
        <v>-418761.02399999998</v>
      </c>
      <c r="J3316" s="55">
        <f>pro[[#This Row],[Revenue]]+pro[[#This Row],[AdminExp]]</f>
        <v>52414.043999999994</v>
      </c>
      <c r="K3316" s="83">
        <f>pro[[#This Row],[Profit]]/pro[[#This Row],[Revenue]]</f>
        <v>0.11124112364960702</v>
      </c>
      <c r="L3316" s="56">
        <f t="shared" si="51"/>
        <v>4</v>
      </c>
      <c r="M3316" s="82" t="str">
        <f>"Q"&amp;" "&amp;VLOOKUP(pro[[#This Row],[Period]],Mapping!A:B,2,0)</f>
        <v>Q 2</v>
      </c>
      <c r="N3316"/>
    </row>
    <row r="3317" spans="1:14" ht="11.25" customHeight="1" x14ac:dyDescent="0.2">
      <c r="A3317" s="42" t="s">
        <v>23</v>
      </c>
      <c r="B3317" s="44" t="s">
        <v>17</v>
      </c>
      <c r="C3317" s="44" t="s">
        <v>57</v>
      </c>
      <c r="D3317" s="43">
        <v>1770.6849999999999</v>
      </c>
      <c r="E3317" s="43">
        <v>-962.96199999999999</v>
      </c>
      <c r="F3317" s="45">
        <v>-26700</v>
      </c>
      <c r="G3317" s="45">
        <v>-92280</v>
      </c>
      <c r="H3317" s="45">
        <v>-35030</v>
      </c>
      <c r="I3317" s="55">
        <f>pro[[#This Row],[Admin expenses 3]]+pro[[#This Row],[Admin expenses 2]]+pro[[#This Row],[Admin expenses 1]]+pro[[#This Row],[COGS]]</f>
        <v>-154972.962</v>
      </c>
      <c r="J3317" s="55">
        <f>pro[[#This Row],[Revenue]]+pro[[#This Row],[AdminExp]]</f>
        <v>-153202.277</v>
      </c>
      <c r="K3317" s="83">
        <f>pro[[#This Row],[Profit]]/pro[[#This Row],[Revenue]]</f>
        <v>-86.52147445762516</v>
      </c>
      <c r="L3317" s="56">
        <f t="shared" si="51"/>
        <v>4</v>
      </c>
      <c r="M3317" s="82" t="str">
        <f>"Q"&amp;" "&amp;VLOOKUP(pro[[#This Row],[Period]],Mapping!A:B,2,0)</f>
        <v>Q 2</v>
      </c>
      <c r="N3317"/>
    </row>
    <row r="3318" spans="1:14" ht="11.25" customHeight="1" x14ac:dyDescent="0.2">
      <c r="A3318" s="42" t="s">
        <v>23</v>
      </c>
      <c r="B3318" s="44" t="s">
        <v>17</v>
      </c>
      <c r="C3318" s="44" t="s">
        <v>58</v>
      </c>
      <c r="D3318" s="43">
        <v>24638.242999999999</v>
      </c>
      <c r="E3318" s="43">
        <v>-3083.4159999999997</v>
      </c>
      <c r="F3318" s="45">
        <v>-48800</v>
      </c>
      <c r="G3318" s="45">
        <v>-47320</v>
      </c>
      <c r="H3318" s="45">
        <v>-27230</v>
      </c>
      <c r="I3318" s="55">
        <f>pro[[#This Row],[Admin expenses 3]]+pro[[#This Row],[Admin expenses 2]]+pro[[#This Row],[Admin expenses 1]]+pro[[#This Row],[COGS]]</f>
        <v>-126433.416</v>
      </c>
      <c r="J3318" s="55">
        <f>pro[[#This Row],[Revenue]]+pro[[#This Row],[AdminExp]]</f>
        <v>-101795.173</v>
      </c>
      <c r="K3318" s="83">
        <f>pro[[#This Row],[Profit]]/pro[[#This Row],[Revenue]]</f>
        <v>-4.1315922162144432</v>
      </c>
      <c r="L3318" s="56">
        <f t="shared" si="51"/>
        <v>4</v>
      </c>
      <c r="M3318" s="82" t="str">
        <f>"Q"&amp;" "&amp;VLOOKUP(pro[[#This Row],[Period]],Mapping!A:B,2,0)</f>
        <v>Q 2</v>
      </c>
      <c r="N3318"/>
    </row>
    <row r="3319" spans="1:14" ht="11.25" customHeight="1" x14ac:dyDescent="0.2">
      <c r="A3319" s="42" t="s">
        <v>23</v>
      </c>
      <c r="B3319" s="44" t="s">
        <v>17</v>
      </c>
      <c r="C3319" s="44" t="s">
        <v>59</v>
      </c>
      <c r="D3319" s="43">
        <v>20766.934999999998</v>
      </c>
      <c r="E3319" s="43">
        <v>-2389.7369999999996</v>
      </c>
      <c r="F3319" s="45">
        <v>-77480</v>
      </c>
      <c r="G3319" s="45">
        <v>-65630</v>
      </c>
      <c r="H3319" s="45">
        <v>-37200</v>
      </c>
      <c r="I3319" s="55">
        <f>pro[[#This Row],[Admin expenses 3]]+pro[[#This Row],[Admin expenses 2]]+pro[[#This Row],[Admin expenses 1]]+pro[[#This Row],[COGS]]</f>
        <v>-182699.73699999999</v>
      </c>
      <c r="J3319" s="55">
        <f>pro[[#This Row],[Revenue]]+pro[[#This Row],[AdminExp]]</f>
        <v>-161932.802</v>
      </c>
      <c r="K3319" s="83">
        <f>pro[[#This Row],[Profit]]/pro[[#This Row],[Revenue]]</f>
        <v>-7.7976264672663547</v>
      </c>
      <c r="L3319" s="56">
        <f t="shared" si="51"/>
        <v>4</v>
      </c>
      <c r="M3319" s="82" t="str">
        <f>"Q"&amp;" "&amp;VLOOKUP(pro[[#This Row],[Period]],Mapping!A:B,2,0)</f>
        <v>Q 2</v>
      </c>
      <c r="N3319"/>
    </row>
    <row r="3320" spans="1:14" ht="11.25" customHeight="1" x14ac:dyDescent="0.2">
      <c r="A3320" s="42" t="s">
        <v>23</v>
      </c>
      <c r="B3320" s="44" t="s">
        <v>17</v>
      </c>
      <c r="C3320" s="44" t="s">
        <v>57</v>
      </c>
      <c r="D3320" s="43">
        <v>7266338.4919999996</v>
      </c>
      <c r="E3320" s="43">
        <v>-34939.274999999994</v>
      </c>
      <c r="F3320" s="45">
        <v>-19170</v>
      </c>
      <c r="G3320" s="45">
        <v>-38560</v>
      </c>
      <c r="H3320" s="45">
        <v>-36950</v>
      </c>
      <c r="I3320" s="55">
        <f>pro[[#This Row],[Admin expenses 3]]+pro[[#This Row],[Admin expenses 2]]+pro[[#This Row],[Admin expenses 1]]+pro[[#This Row],[COGS]]</f>
        <v>-129619.27499999999</v>
      </c>
      <c r="J3320" s="55">
        <f>pro[[#This Row],[Revenue]]+pro[[#This Row],[AdminExp]]</f>
        <v>7136719.2169999992</v>
      </c>
      <c r="K3320" s="83">
        <f>pro[[#This Row],[Profit]]/pro[[#This Row],[Revenue]]</f>
        <v>0.98216167948373079</v>
      </c>
      <c r="L3320" s="56">
        <f t="shared" si="51"/>
        <v>4</v>
      </c>
      <c r="M3320" s="82" t="str">
        <f>"Q"&amp;" "&amp;VLOOKUP(pro[[#This Row],[Period]],Mapping!A:B,2,0)</f>
        <v>Q 2</v>
      </c>
      <c r="N3320"/>
    </row>
    <row r="3321" spans="1:14" ht="11.25" customHeight="1" x14ac:dyDescent="0.2">
      <c r="A3321" s="42" t="s">
        <v>23</v>
      </c>
      <c r="B3321" s="44" t="s">
        <v>17</v>
      </c>
      <c r="C3321" s="44" t="s">
        <v>57</v>
      </c>
      <c r="D3321" s="43">
        <v>20269.220999999998</v>
      </c>
      <c r="E3321" s="43">
        <v>-24989.215999999997</v>
      </c>
      <c r="F3321" s="45">
        <v>-58840</v>
      </c>
      <c r="G3321" s="45">
        <v>-94100</v>
      </c>
      <c r="H3321" s="45">
        <v>-30870</v>
      </c>
      <c r="I3321" s="55">
        <f>pro[[#This Row],[Admin expenses 3]]+pro[[#This Row],[Admin expenses 2]]+pro[[#This Row],[Admin expenses 1]]+pro[[#This Row],[COGS]]</f>
        <v>-208799.21599999999</v>
      </c>
      <c r="J3321" s="55">
        <f>pro[[#This Row],[Revenue]]+pro[[#This Row],[AdminExp]]</f>
        <v>-188529.995</v>
      </c>
      <c r="K3321" s="83">
        <f>pro[[#This Row],[Profit]]/pro[[#This Row],[Revenue]]</f>
        <v>-9.3012945588782134</v>
      </c>
      <c r="L3321" s="56">
        <f t="shared" si="51"/>
        <v>4</v>
      </c>
      <c r="M3321" s="82" t="str">
        <f>"Q"&amp;" "&amp;VLOOKUP(pro[[#This Row],[Period]],Mapping!A:B,2,0)</f>
        <v>Q 2</v>
      </c>
      <c r="N3321"/>
    </row>
    <row r="3322" spans="1:14" ht="11.25" customHeight="1" x14ac:dyDescent="0.2">
      <c r="A3322" s="42" t="s">
        <v>23</v>
      </c>
      <c r="B3322" s="44" t="s">
        <v>17</v>
      </c>
      <c r="C3322" s="44" t="s">
        <v>57</v>
      </c>
      <c r="D3322" s="43">
        <v>89708.947999999989</v>
      </c>
      <c r="E3322" s="43">
        <v>-108959.54299999999</v>
      </c>
      <c r="F3322" s="45">
        <v>-14370</v>
      </c>
      <c r="G3322" s="45">
        <v>-17930</v>
      </c>
      <c r="H3322" s="45">
        <v>-36490</v>
      </c>
      <c r="I3322" s="55">
        <f>pro[[#This Row],[Admin expenses 3]]+pro[[#This Row],[Admin expenses 2]]+pro[[#This Row],[Admin expenses 1]]+pro[[#This Row],[COGS]]</f>
        <v>-177749.54300000001</v>
      </c>
      <c r="J3322" s="55">
        <f>pro[[#This Row],[Revenue]]+pro[[#This Row],[AdminExp]]</f>
        <v>-88040.595000000016</v>
      </c>
      <c r="K3322" s="83">
        <f>pro[[#This Row],[Profit]]/pro[[#This Row],[Revenue]]</f>
        <v>-0.98140260211277952</v>
      </c>
      <c r="L3322" s="56">
        <f t="shared" si="51"/>
        <v>4</v>
      </c>
      <c r="M3322" s="82" t="str">
        <f>"Q"&amp;" "&amp;VLOOKUP(pro[[#This Row],[Period]],Mapping!A:B,2,0)</f>
        <v>Q 2</v>
      </c>
      <c r="N3322"/>
    </row>
    <row r="3323" spans="1:14" ht="11.25" customHeight="1" x14ac:dyDescent="0.2">
      <c r="A3323" s="42" t="s">
        <v>23</v>
      </c>
      <c r="B3323" s="44" t="s">
        <v>17</v>
      </c>
      <c r="C3323" s="44" t="s">
        <v>58</v>
      </c>
      <c r="D3323" s="43">
        <v>36688.168999999994</v>
      </c>
      <c r="E3323" s="43">
        <v>-45485.061999999998</v>
      </c>
      <c r="F3323" s="45">
        <v>-37710</v>
      </c>
      <c r="G3323" s="45">
        <v>-80330</v>
      </c>
      <c r="H3323" s="45">
        <v>-74780</v>
      </c>
      <c r="I3323" s="55">
        <f>pro[[#This Row],[Admin expenses 3]]+pro[[#This Row],[Admin expenses 2]]+pro[[#This Row],[Admin expenses 1]]+pro[[#This Row],[COGS]]</f>
        <v>-238305.06200000001</v>
      </c>
      <c r="J3323" s="55">
        <f>pro[[#This Row],[Revenue]]+pro[[#This Row],[AdminExp]]</f>
        <v>-201616.89300000001</v>
      </c>
      <c r="K3323" s="83">
        <f>pro[[#This Row],[Profit]]/pro[[#This Row],[Revenue]]</f>
        <v>-5.4954198722754475</v>
      </c>
      <c r="L3323" s="56">
        <f t="shared" si="51"/>
        <v>4</v>
      </c>
      <c r="M3323" s="82" t="str">
        <f>"Q"&amp;" "&amp;VLOOKUP(pro[[#This Row],[Period]],Mapping!A:B,2,0)</f>
        <v>Q 2</v>
      </c>
      <c r="N3323"/>
    </row>
    <row r="3324" spans="1:14" ht="11.25" customHeight="1" x14ac:dyDescent="0.2">
      <c r="A3324" s="42" t="s">
        <v>23</v>
      </c>
      <c r="B3324" s="44" t="s">
        <v>17</v>
      </c>
      <c r="C3324" s="44" t="s">
        <v>59</v>
      </c>
      <c r="D3324" s="43">
        <v>318988.299</v>
      </c>
      <c r="E3324" s="43">
        <v>-302515.77299999999</v>
      </c>
      <c r="F3324" s="45">
        <v>-16690</v>
      </c>
      <c r="G3324" s="45">
        <v>-84820</v>
      </c>
      <c r="H3324" s="45">
        <v>-94710</v>
      </c>
      <c r="I3324" s="55">
        <f>pro[[#This Row],[Admin expenses 3]]+pro[[#This Row],[Admin expenses 2]]+pro[[#This Row],[Admin expenses 1]]+pro[[#This Row],[COGS]]</f>
        <v>-498735.77299999999</v>
      </c>
      <c r="J3324" s="55">
        <f>pro[[#This Row],[Revenue]]+pro[[#This Row],[AdminExp]]</f>
        <v>-179747.47399999999</v>
      </c>
      <c r="K3324" s="83">
        <f>pro[[#This Row],[Profit]]/pro[[#This Row],[Revenue]]</f>
        <v>-0.56349237437076016</v>
      </c>
      <c r="L3324" s="56">
        <f t="shared" si="51"/>
        <v>4</v>
      </c>
      <c r="M3324" s="82" t="str">
        <f>"Q"&amp;" "&amp;VLOOKUP(pro[[#This Row],[Period]],Mapping!A:B,2,0)</f>
        <v>Q 2</v>
      </c>
      <c r="N3324"/>
    </row>
    <row r="3325" spans="1:14" ht="11.25" customHeight="1" x14ac:dyDescent="0.2">
      <c r="A3325" s="42" t="s">
        <v>23</v>
      </c>
      <c r="B3325" s="44" t="s">
        <v>17</v>
      </c>
      <c r="C3325" s="44" t="s">
        <v>57</v>
      </c>
      <c r="D3325" s="43">
        <v>945054.21499999985</v>
      </c>
      <c r="E3325" s="43">
        <v>-901143.72599999991</v>
      </c>
      <c r="F3325" s="45">
        <v>-28480</v>
      </c>
      <c r="G3325" s="45">
        <v>-51560</v>
      </c>
      <c r="H3325" s="45">
        <v>-60590</v>
      </c>
      <c r="I3325" s="55">
        <f>pro[[#This Row],[Admin expenses 3]]+pro[[#This Row],[Admin expenses 2]]+pro[[#This Row],[Admin expenses 1]]+pro[[#This Row],[COGS]]</f>
        <v>-1041773.7259999999</v>
      </c>
      <c r="J3325" s="55">
        <f>pro[[#This Row],[Revenue]]+pro[[#This Row],[AdminExp]]</f>
        <v>-96719.511000000057</v>
      </c>
      <c r="K3325" s="83">
        <f>pro[[#This Row],[Profit]]/pro[[#This Row],[Revenue]]</f>
        <v>-0.10234281744354748</v>
      </c>
      <c r="L3325" s="56">
        <f t="shared" si="51"/>
        <v>4</v>
      </c>
      <c r="M3325" s="82" t="str">
        <f>"Q"&amp;" "&amp;VLOOKUP(pro[[#This Row],[Period]],Mapping!A:B,2,0)</f>
        <v>Q 2</v>
      </c>
      <c r="N3325"/>
    </row>
    <row r="3326" spans="1:14" ht="11.25" customHeight="1" x14ac:dyDescent="0.2">
      <c r="A3326" s="42" t="s">
        <v>23</v>
      </c>
      <c r="B3326" s="44" t="s">
        <v>17</v>
      </c>
      <c r="C3326" s="44" t="s">
        <v>57</v>
      </c>
      <c r="D3326" s="43">
        <v>107400.02699999999</v>
      </c>
      <c r="E3326" s="43">
        <v>-106997.345</v>
      </c>
      <c r="F3326" s="45">
        <v>-94730</v>
      </c>
      <c r="G3326" s="45">
        <v>-77020</v>
      </c>
      <c r="H3326" s="45">
        <v>-31440</v>
      </c>
      <c r="I3326" s="55">
        <f>pro[[#This Row],[Admin expenses 3]]+pro[[#This Row],[Admin expenses 2]]+pro[[#This Row],[Admin expenses 1]]+pro[[#This Row],[COGS]]</f>
        <v>-310187.34499999997</v>
      </c>
      <c r="J3326" s="55">
        <f>pro[[#This Row],[Revenue]]+pro[[#This Row],[AdminExp]]</f>
        <v>-202787.31799999997</v>
      </c>
      <c r="K3326" s="83">
        <f>pro[[#This Row],[Profit]]/pro[[#This Row],[Revenue]]</f>
        <v>-1.8881495998134152</v>
      </c>
      <c r="L3326" s="56">
        <f t="shared" si="51"/>
        <v>4</v>
      </c>
      <c r="M3326" s="82" t="str">
        <f>"Q"&amp;" "&amp;VLOOKUP(pro[[#This Row],[Period]],Mapping!A:B,2,0)</f>
        <v>Q 2</v>
      </c>
      <c r="N3326"/>
    </row>
    <row r="3327" spans="1:14" ht="11.25" customHeight="1" x14ac:dyDescent="0.2">
      <c r="A3327" s="42" t="s">
        <v>23</v>
      </c>
      <c r="B3327" s="44" t="s">
        <v>17</v>
      </c>
      <c r="C3327" s="44" t="s">
        <v>58</v>
      </c>
      <c r="D3327" s="43">
        <v>236965.54699999999</v>
      </c>
      <c r="E3327" s="43">
        <v>-240317.90999999997</v>
      </c>
      <c r="F3327" s="45">
        <v>-95610</v>
      </c>
      <c r="G3327" s="45">
        <v>-50170</v>
      </c>
      <c r="H3327" s="45">
        <v>-65030</v>
      </c>
      <c r="I3327" s="55">
        <f>pro[[#This Row],[Admin expenses 3]]+pro[[#This Row],[Admin expenses 2]]+pro[[#This Row],[Admin expenses 1]]+pro[[#This Row],[COGS]]</f>
        <v>-451127.91</v>
      </c>
      <c r="J3327" s="55">
        <f>pro[[#This Row],[Revenue]]+pro[[#This Row],[AdminExp]]</f>
        <v>-214162.36299999998</v>
      </c>
      <c r="K3327" s="83">
        <f>pro[[#This Row],[Profit]]/pro[[#This Row],[Revenue]]</f>
        <v>-0.90377004468079902</v>
      </c>
      <c r="L3327" s="56">
        <f t="shared" si="51"/>
        <v>4</v>
      </c>
      <c r="M3327" s="82" t="str">
        <f>"Q"&amp;" "&amp;VLOOKUP(pro[[#This Row],[Period]],Mapping!A:B,2,0)</f>
        <v>Q 2</v>
      </c>
      <c r="N3327"/>
    </row>
    <row r="3328" spans="1:14" ht="11.25" customHeight="1" x14ac:dyDescent="0.2">
      <c r="A3328" s="42" t="s">
        <v>23</v>
      </c>
      <c r="B3328" s="44" t="s">
        <v>17</v>
      </c>
      <c r="C3328" s="44" t="s">
        <v>59</v>
      </c>
      <c r="D3328" s="43">
        <v>459012.54699999996</v>
      </c>
      <c r="E3328" s="43">
        <v>-422680.51699999999</v>
      </c>
      <c r="F3328" s="45">
        <v>-99880</v>
      </c>
      <c r="G3328" s="45">
        <v>-71590</v>
      </c>
      <c r="H3328" s="45">
        <v>-37130</v>
      </c>
      <c r="I3328" s="55">
        <f>pro[[#This Row],[Admin expenses 3]]+pro[[#This Row],[Admin expenses 2]]+pro[[#This Row],[Admin expenses 1]]+pro[[#This Row],[COGS]]</f>
        <v>-631280.51699999999</v>
      </c>
      <c r="J3328" s="55">
        <f>pro[[#This Row],[Revenue]]+pro[[#This Row],[AdminExp]]</f>
        <v>-172267.97000000003</v>
      </c>
      <c r="K3328" s="83">
        <f>pro[[#This Row],[Profit]]/pro[[#This Row],[Revenue]]</f>
        <v>-0.37530122243041875</v>
      </c>
      <c r="L3328" s="56">
        <f t="shared" si="51"/>
        <v>4</v>
      </c>
      <c r="M3328" s="82" t="str">
        <f>"Q"&amp;" "&amp;VLOOKUP(pro[[#This Row],[Period]],Mapping!A:B,2,0)</f>
        <v>Q 2</v>
      </c>
      <c r="N3328"/>
    </row>
    <row r="3329" spans="1:14" ht="11.25" customHeight="1" x14ac:dyDescent="0.2">
      <c r="A3329" s="42" t="s">
        <v>23</v>
      </c>
      <c r="B3329" s="44" t="s">
        <v>17</v>
      </c>
      <c r="C3329" s="44" t="s">
        <v>57</v>
      </c>
      <c r="D3329" s="43">
        <v>255955.71400000001</v>
      </c>
      <c r="E3329" s="43">
        <v>-117459.454</v>
      </c>
      <c r="F3329" s="45">
        <v>-91680</v>
      </c>
      <c r="G3329" s="45">
        <v>-92360</v>
      </c>
      <c r="H3329" s="45">
        <v>-90290</v>
      </c>
      <c r="I3329" s="55">
        <f>pro[[#This Row],[Admin expenses 3]]+pro[[#This Row],[Admin expenses 2]]+pro[[#This Row],[Admin expenses 1]]+pro[[#This Row],[COGS]]</f>
        <v>-391789.45400000003</v>
      </c>
      <c r="J3329" s="55">
        <f>pro[[#This Row],[Revenue]]+pro[[#This Row],[AdminExp]]</f>
        <v>-135833.74000000002</v>
      </c>
      <c r="K3329" s="83">
        <f>pro[[#This Row],[Profit]]/pro[[#This Row],[Revenue]]</f>
        <v>-0.53069235250594959</v>
      </c>
      <c r="L3329" s="56">
        <f t="shared" si="51"/>
        <v>4</v>
      </c>
      <c r="M3329" s="82" t="str">
        <f>"Q"&amp;" "&amp;VLOOKUP(pro[[#This Row],[Period]],Mapping!A:B,2,0)</f>
        <v>Q 2</v>
      </c>
      <c r="N3329"/>
    </row>
    <row r="3330" spans="1:14" ht="11.25" customHeight="1" x14ac:dyDescent="0.2">
      <c r="A3330" s="42" t="s">
        <v>23</v>
      </c>
      <c r="B3330" s="44" t="s">
        <v>17</v>
      </c>
      <c r="C3330" s="44" t="s">
        <v>57</v>
      </c>
      <c r="D3330" s="43">
        <v>76825.125999999989</v>
      </c>
      <c r="E3330" s="43">
        <v>-35255.464999999997</v>
      </c>
      <c r="F3330" s="45">
        <v>-59510</v>
      </c>
      <c r="G3330" s="45">
        <v>-14290</v>
      </c>
      <c r="H3330" s="45">
        <v>-40230</v>
      </c>
      <c r="I3330" s="55">
        <f>pro[[#This Row],[Admin expenses 3]]+pro[[#This Row],[Admin expenses 2]]+pro[[#This Row],[Admin expenses 1]]+pro[[#This Row],[COGS]]</f>
        <v>-149285.465</v>
      </c>
      <c r="J3330" s="55">
        <f>pro[[#This Row],[Revenue]]+pro[[#This Row],[AdminExp]]</f>
        <v>-72460.339000000007</v>
      </c>
      <c r="K3330" s="83">
        <f>pro[[#This Row],[Profit]]/pro[[#This Row],[Revenue]]</f>
        <v>-0.94318542347721002</v>
      </c>
      <c r="L3330" s="56">
        <f t="shared" ref="L3330:L3393" si="52">MONTH(DATEVALUE(A3330&amp;"1"))</f>
        <v>4</v>
      </c>
      <c r="M3330" s="82" t="str">
        <f>"Q"&amp;" "&amp;VLOOKUP(pro[[#This Row],[Period]],Mapping!A:B,2,0)</f>
        <v>Q 2</v>
      </c>
      <c r="N3330"/>
    </row>
    <row r="3331" spans="1:14" ht="11.25" customHeight="1" x14ac:dyDescent="0.2">
      <c r="A3331" s="42" t="s">
        <v>23</v>
      </c>
      <c r="B3331" s="44" t="s">
        <v>17</v>
      </c>
      <c r="C3331" s="44" t="s">
        <v>57</v>
      </c>
      <c r="D3331" s="43">
        <v>614905.57799999998</v>
      </c>
      <c r="E3331" s="43">
        <v>-62283.991000000002</v>
      </c>
      <c r="F3331" s="45">
        <v>-84420</v>
      </c>
      <c r="G3331" s="45">
        <v>-21720</v>
      </c>
      <c r="H3331" s="45">
        <v>-79830</v>
      </c>
      <c r="I3331" s="55">
        <f>pro[[#This Row],[Admin expenses 3]]+pro[[#This Row],[Admin expenses 2]]+pro[[#This Row],[Admin expenses 1]]+pro[[#This Row],[COGS]]</f>
        <v>-248253.99100000001</v>
      </c>
      <c r="J3331" s="55">
        <f>pro[[#This Row],[Revenue]]+pro[[#This Row],[AdminExp]]</f>
        <v>366651.58699999994</v>
      </c>
      <c r="K3331" s="83">
        <f>pro[[#This Row],[Profit]]/pro[[#This Row],[Revenue]]</f>
        <v>0.5962729890864642</v>
      </c>
      <c r="L3331" s="56">
        <f t="shared" si="52"/>
        <v>4</v>
      </c>
      <c r="M3331" s="82" t="str">
        <f>"Q"&amp;" "&amp;VLOOKUP(pro[[#This Row],[Period]],Mapping!A:B,2,0)</f>
        <v>Q 2</v>
      </c>
      <c r="N3331"/>
    </row>
    <row r="3332" spans="1:14" ht="11.25" customHeight="1" x14ac:dyDescent="0.2">
      <c r="A3332" s="42" t="s">
        <v>23</v>
      </c>
      <c r="B3332" s="44" t="s">
        <v>17</v>
      </c>
      <c r="C3332" s="44" t="s">
        <v>58</v>
      </c>
      <c r="D3332" s="43">
        <v>216347.37599999999</v>
      </c>
      <c r="E3332" s="43">
        <v>-109074.94499999999</v>
      </c>
      <c r="F3332" s="45">
        <v>-63440</v>
      </c>
      <c r="G3332" s="45">
        <v>-80070</v>
      </c>
      <c r="H3332" s="45">
        <v>-57170</v>
      </c>
      <c r="I3332" s="55">
        <f>pro[[#This Row],[Admin expenses 3]]+pro[[#This Row],[Admin expenses 2]]+pro[[#This Row],[Admin expenses 1]]+pro[[#This Row],[COGS]]</f>
        <v>-309754.94500000001</v>
      </c>
      <c r="J3332" s="55">
        <f>pro[[#This Row],[Revenue]]+pro[[#This Row],[AdminExp]]</f>
        <v>-93407.569000000018</v>
      </c>
      <c r="K3332" s="83">
        <f>pro[[#This Row],[Profit]]/pro[[#This Row],[Revenue]]</f>
        <v>-0.43174810218174325</v>
      </c>
      <c r="L3332" s="56">
        <f t="shared" si="52"/>
        <v>4</v>
      </c>
      <c r="M3332" s="82" t="str">
        <f>"Q"&amp;" "&amp;VLOOKUP(pro[[#This Row],[Period]],Mapping!A:B,2,0)</f>
        <v>Q 2</v>
      </c>
      <c r="N3332"/>
    </row>
    <row r="3333" spans="1:14" ht="11.25" customHeight="1" x14ac:dyDescent="0.2">
      <c r="A3333" s="42" t="s">
        <v>23</v>
      </c>
      <c r="B3333" s="44" t="s">
        <v>17</v>
      </c>
      <c r="C3333" s="44" t="s">
        <v>59</v>
      </c>
      <c r="D3333" s="43">
        <v>32565.882999999998</v>
      </c>
      <c r="E3333" s="43">
        <v>-31006.947999999997</v>
      </c>
      <c r="F3333" s="45">
        <v>-107000</v>
      </c>
      <c r="G3333" s="45">
        <v>-29830</v>
      </c>
      <c r="H3333" s="45">
        <v>-12700</v>
      </c>
      <c r="I3333" s="55">
        <f>pro[[#This Row],[Admin expenses 3]]+pro[[#This Row],[Admin expenses 2]]+pro[[#This Row],[Admin expenses 1]]+pro[[#This Row],[COGS]]</f>
        <v>-180536.948</v>
      </c>
      <c r="J3333" s="55">
        <f>pro[[#This Row],[Revenue]]+pro[[#This Row],[AdminExp]]</f>
        <v>-147971.065</v>
      </c>
      <c r="K3333" s="83">
        <f>pro[[#This Row],[Profit]]/pro[[#This Row],[Revenue]]</f>
        <v>-4.5437449062873565</v>
      </c>
      <c r="L3333" s="56">
        <f t="shared" si="52"/>
        <v>4</v>
      </c>
      <c r="M3333" s="82" t="str">
        <f>"Q"&amp;" "&amp;VLOOKUP(pro[[#This Row],[Period]],Mapping!A:B,2,0)</f>
        <v>Q 2</v>
      </c>
      <c r="N3333"/>
    </row>
    <row r="3334" spans="1:14" ht="11.25" customHeight="1" x14ac:dyDescent="0.2">
      <c r="A3334" s="42" t="s">
        <v>23</v>
      </c>
      <c r="B3334" s="44" t="s">
        <v>17</v>
      </c>
      <c r="C3334" s="44" t="s">
        <v>60</v>
      </c>
      <c r="D3334" s="43">
        <v>142974.99299999999</v>
      </c>
      <c r="E3334" s="43">
        <v>-98163.478000000003</v>
      </c>
      <c r="F3334" s="45">
        <v>-91450</v>
      </c>
      <c r="G3334" s="45">
        <v>-53170</v>
      </c>
      <c r="H3334" s="45">
        <v>-61050</v>
      </c>
      <c r="I3334" s="55">
        <f>pro[[#This Row],[Admin expenses 3]]+pro[[#This Row],[Admin expenses 2]]+pro[[#This Row],[Admin expenses 1]]+pro[[#This Row],[COGS]]</f>
        <v>-303833.478</v>
      </c>
      <c r="J3334" s="55">
        <f>pro[[#This Row],[Revenue]]+pro[[#This Row],[AdminExp]]</f>
        <v>-160858.48500000002</v>
      </c>
      <c r="K3334" s="83">
        <f>pro[[#This Row],[Profit]]/pro[[#This Row],[Revenue]]</f>
        <v>-1.1250812580910567</v>
      </c>
      <c r="L3334" s="56">
        <f t="shared" si="52"/>
        <v>4</v>
      </c>
      <c r="M3334" s="82" t="str">
        <f>"Q"&amp;" "&amp;VLOOKUP(pro[[#This Row],[Period]],Mapping!A:B,2,0)</f>
        <v>Q 2</v>
      </c>
      <c r="N3334"/>
    </row>
    <row r="3335" spans="1:14" ht="11.25" customHeight="1" x14ac:dyDescent="0.2">
      <c r="A3335" s="42" t="s">
        <v>23</v>
      </c>
      <c r="B3335" s="44" t="s">
        <v>17</v>
      </c>
      <c r="C3335" s="44" t="s">
        <v>57</v>
      </c>
      <c r="D3335" s="43">
        <v>84656.481</v>
      </c>
      <c r="E3335" s="43">
        <v>-30974.327999999998</v>
      </c>
      <c r="F3335" s="45">
        <v>-74080</v>
      </c>
      <c r="G3335" s="45">
        <v>-45100</v>
      </c>
      <c r="H3335" s="45">
        <v>-39950</v>
      </c>
      <c r="I3335" s="55">
        <f>pro[[#This Row],[Admin expenses 3]]+pro[[#This Row],[Admin expenses 2]]+pro[[#This Row],[Admin expenses 1]]+pro[[#This Row],[COGS]]</f>
        <v>-190104.32800000001</v>
      </c>
      <c r="J3335" s="55">
        <f>pro[[#This Row],[Revenue]]+pro[[#This Row],[AdminExp]]</f>
        <v>-105447.84700000001</v>
      </c>
      <c r="K3335" s="83">
        <f>pro[[#This Row],[Profit]]/pro[[#This Row],[Revenue]]</f>
        <v>-1.2455968610365462</v>
      </c>
      <c r="L3335" s="56">
        <f t="shared" si="52"/>
        <v>4</v>
      </c>
      <c r="M3335" s="82" t="str">
        <f>"Q"&amp;" "&amp;VLOOKUP(pro[[#This Row],[Period]],Mapping!A:B,2,0)</f>
        <v>Q 2</v>
      </c>
      <c r="N3335"/>
    </row>
    <row r="3336" spans="1:14" ht="11.25" customHeight="1" x14ac:dyDescent="0.2">
      <c r="A3336" s="42" t="s">
        <v>23</v>
      </c>
      <c r="B3336" s="44" t="s">
        <v>17</v>
      </c>
      <c r="C3336" s="44" t="s">
        <v>58</v>
      </c>
      <c r="D3336" s="43">
        <v>3856.7269999999994</v>
      </c>
      <c r="E3336" s="43">
        <v>-744.44999999999993</v>
      </c>
      <c r="F3336" s="45">
        <v>-37680</v>
      </c>
      <c r="G3336" s="45">
        <v>-104940</v>
      </c>
      <c r="H3336" s="45">
        <v>-31750</v>
      </c>
      <c r="I3336" s="55">
        <f>pro[[#This Row],[Admin expenses 3]]+pro[[#This Row],[Admin expenses 2]]+pro[[#This Row],[Admin expenses 1]]+pro[[#This Row],[COGS]]</f>
        <v>-175114.45</v>
      </c>
      <c r="J3336" s="55">
        <f>pro[[#This Row],[Revenue]]+pro[[#This Row],[AdminExp]]</f>
        <v>-171257.723</v>
      </c>
      <c r="K3336" s="83">
        <f>pro[[#This Row],[Profit]]/pro[[#This Row],[Revenue]]</f>
        <v>-44.40493791756586</v>
      </c>
      <c r="L3336" s="56">
        <f t="shared" si="52"/>
        <v>4</v>
      </c>
      <c r="M3336" s="82" t="str">
        <f>"Q"&amp;" "&amp;VLOOKUP(pro[[#This Row],[Period]],Mapping!A:B,2,0)</f>
        <v>Q 2</v>
      </c>
      <c r="N3336"/>
    </row>
    <row r="3337" spans="1:14" ht="11.25" customHeight="1" x14ac:dyDescent="0.2">
      <c r="A3337" s="42" t="s">
        <v>23</v>
      </c>
      <c r="B3337" s="44" t="s">
        <v>17</v>
      </c>
      <c r="C3337" s="44" t="s">
        <v>59</v>
      </c>
      <c r="D3337" s="43">
        <v>12862.044999999998</v>
      </c>
      <c r="E3337" s="43">
        <v>-11398.414999999999</v>
      </c>
      <c r="F3337" s="45">
        <v>-35670</v>
      </c>
      <c r="G3337" s="45">
        <v>-49070</v>
      </c>
      <c r="H3337" s="45">
        <v>-86220</v>
      </c>
      <c r="I3337" s="55">
        <f>pro[[#This Row],[Admin expenses 3]]+pro[[#This Row],[Admin expenses 2]]+pro[[#This Row],[Admin expenses 1]]+pro[[#This Row],[COGS]]</f>
        <v>-182358.41500000001</v>
      </c>
      <c r="J3337" s="55">
        <f>pro[[#This Row],[Revenue]]+pro[[#This Row],[AdminExp]]</f>
        <v>-169496.37</v>
      </c>
      <c r="K3337" s="83">
        <f>pro[[#This Row],[Profit]]/pro[[#This Row],[Revenue]]</f>
        <v>-13.178026511336263</v>
      </c>
      <c r="L3337" s="56">
        <f t="shared" si="52"/>
        <v>4</v>
      </c>
      <c r="M3337" s="82" t="str">
        <f>"Q"&amp;" "&amp;VLOOKUP(pro[[#This Row],[Period]],Mapping!A:B,2,0)</f>
        <v>Q 2</v>
      </c>
      <c r="N3337"/>
    </row>
    <row r="3338" spans="1:14" ht="11.25" customHeight="1" x14ac:dyDescent="0.2">
      <c r="A3338" s="42" t="s">
        <v>23</v>
      </c>
      <c r="B3338" s="44" t="s">
        <v>17</v>
      </c>
      <c r="C3338" s="44" t="s">
        <v>60</v>
      </c>
      <c r="D3338" s="43">
        <v>217838.80299999999</v>
      </c>
      <c r="E3338" s="43">
        <v>-83031.633999999991</v>
      </c>
      <c r="F3338" s="45">
        <v>-53730</v>
      </c>
      <c r="G3338" s="45">
        <v>-55500</v>
      </c>
      <c r="H3338" s="45">
        <v>-89100</v>
      </c>
      <c r="I3338" s="55">
        <f>pro[[#This Row],[Admin expenses 3]]+pro[[#This Row],[Admin expenses 2]]+pro[[#This Row],[Admin expenses 1]]+pro[[#This Row],[COGS]]</f>
        <v>-281361.63399999996</v>
      </c>
      <c r="J3338" s="55">
        <f>pro[[#This Row],[Revenue]]+pro[[#This Row],[AdminExp]]</f>
        <v>-63522.830999999976</v>
      </c>
      <c r="K3338" s="83">
        <f>pro[[#This Row],[Profit]]/pro[[#This Row],[Revenue]]</f>
        <v>-0.29160475601768698</v>
      </c>
      <c r="L3338" s="56">
        <f t="shared" si="52"/>
        <v>4</v>
      </c>
      <c r="M3338" s="82" t="str">
        <f>"Q"&amp;" "&amp;VLOOKUP(pro[[#This Row],[Period]],Mapping!A:B,2,0)</f>
        <v>Q 2</v>
      </c>
      <c r="N3338"/>
    </row>
    <row r="3339" spans="1:14" ht="11.25" customHeight="1" x14ac:dyDescent="0.2">
      <c r="A3339" s="42" t="s">
        <v>23</v>
      </c>
      <c r="B3339" s="44" t="s">
        <v>17</v>
      </c>
      <c r="C3339" s="44" t="s">
        <v>57</v>
      </c>
      <c r="D3339" s="43">
        <v>485925.41899999999</v>
      </c>
      <c r="E3339" s="43">
        <v>-88592.041999999987</v>
      </c>
      <c r="F3339" s="45">
        <v>-75800</v>
      </c>
      <c r="G3339" s="45">
        <v>-100380</v>
      </c>
      <c r="H3339" s="45">
        <v>-70550</v>
      </c>
      <c r="I3339" s="55">
        <f>pro[[#This Row],[Admin expenses 3]]+pro[[#This Row],[Admin expenses 2]]+pro[[#This Row],[Admin expenses 1]]+pro[[#This Row],[COGS]]</f>
        <v>-335322.04200000002</v>
      </c>
      <c r="J3339" s="55">
        <f>pro[[#This Row],[Revenue]]+pro[[#This Row],[AdminExp]]</f>
        <v>150603.37699999998</v>
      </c>
      <c r="K3339" s="83">
        <f>pro[[#This Row],[Profit]]/pro[[#This Row],[Revenue]]</f>
        <v>0.30993105343188476</v>
      </c>
      <c r="L3339" s="56">
        <f t="shared" si="52"/>
        <v>4</v>
      </c>
      <c r="M3339" s="82" t="str">
        <f>"Q"&amp;" "&amp;VLOOKUP(pro[[#This Row],[Period]],Mapping!A:B,2,0)</f>
        <v>Q 2</v>
      </c>
      <c r="N3339"/>
    </row>
    <row r="3340" spans="1:14" ht="11.25" customHeight="1" x14ac:dyDescent="0.2">
      <c r="A3340" s="42" t="s">
        <v>23</v>
      </c>
      <c r="B3340" s="44" t="s">
        <v>17</v>
      </c>
      <c r="C3340" s="44" t="s">
        <v>58</v>
      </c>
      <c r="D3340" s="43">
        <v>578805.07299999997</v>
      </c>
      <c r="E3340" s="43">
        <v>-70137.914000000004</v>
      </c>
      <c r="F3340" s="45">
        <v>-87550</v>
      </c>
      <c r="G3340" s="45">
        <v>-15780</v>
      </c>
      <c r="H3340" s="45">
        <v>-90810</v>
      </c>
      <c r="I3340" s="55">
        <f>pro[[#This Row],[Admin expenses 3]]+pro[[#This Row],[Admin expenses 2]]+pro[[#This Row],[Admin expenses 1]]+pro[[#This Row],[COGS]]</f>
        <v>-264277.91399999999</v>
      </c>
      <c r="J3340" s="55">
        <f>pro[[#This Row],[Revenue]]+pro[[#This Row],[AdminExp]]</f>
        <v>314527.15899999999</v>
      </c>
      <c r="K3340" s="83">
        <f>pro[[#This Row],[Profit]]/pro[[#This Row],[Revenue]]</f>
        <v>0.54340774411284398</v>
      </c>
      <c r="L3340" s="56">
        <f t="shared" si="52"/>
        <v>4</v>
      </c>
      <c r="M3340" s="82" t="str">
        <f>"Q"&amp;" "&amp;VLOOKUP(pro[[#This Row],[Period]],Mapping!A:B,2,0)</f>
        <v>Q 2</v>
      </c>
      <c r="N3340"/>
    </row>
    <row r="3341" spans="1:14" ht="11.25" customHeight="1" x14ac:dyDescent="0.2">
      <c r="A3341" s="42" t="s">
        <v>23</v>
      </c>
      <c r="B3341" s="44" t="s">
        <v>17</v>
      </c>
      <c r="C3341" s="44" t="s">
        <v>59</v>
      </c>
      <c r="D3341" s="43">
        <v>180451.00499999998</v>
      </c>
      <c r="E3341" s="43">
        <v>-40328.665999999997</v>
      </c>
      <c r="F3341" s="45">
        <v>-36530</v>
      </c>
      <c r="G3341" s="45">
        <v>-78120</v>
      </c>
      <c r="H3341" s="45">
        <v>-93010</v>
      </c>
      <c r="I3341" s="55">
        <f>pro[[#This Row],[Admin expenses 3]]+pro[[#This Row],[Admin expenses 2]]+pro[[#This Row],[Admin expenses 1]]+pro[[#This Row],[COGS]]</f>
        <v>-247988.666</v>
      </c>
      <c r="J3341" s="55">
        <f>pro[[#This Row],[Revenue]]+pro[[#This Row],[AdminExp]]</f>
        <v>-67537.661000000022</v>
      </c>
      <c r="K3341" s="83">
        <f>pro[[#This Row],[Profit]]/pro[[#This Row],[Revenue]]</f>
        <v>-0.37427145944684559</v>
      </c>
      <c r="L3341" s="56">
        <f t="shared" si="52"/>
        <v>4</v>
      </c>
      <c r="M3341" s="82" t="str">
        <f>"Q"&amp;" "&amp;VLOOKUP(pro[[#This Row],[Period]],Mapping!A:B,2,0)</f>
        <v>Q 2</v>
      </c>
      <c r="N3341"/>
    </row>
    <row r="3342" spans="1:14" ht="11.25" customHeight="1" x14ac:dyDescent="0.2">
      <c r="A3342" s="42" t="s">
        <v>23</v>
      </c>
      <c r="B3342" s="44" t="s">
        <v>17</v>
      </c>
      <c r="C3342" s="44" t="s">
        <v>60</v>
      </c>
      <c r="D3342" s="43">
        <v>31493.287</v>
      </c>
      <c r="E3342" s="43">
        <v>-19739.523999999998</v>
      </c>
      <c r="F3342" s="45">
        <v>-54750</v>
      </c>
      <c r="G3342" s="45">
        <v>-88290</v>
      </c>
      <c r="H3342" s="45">
        <v>-27560</v>
      </c>
      <c r="I3342" s="55">
        <f>pro[[#This Row],[Admin expenses 3]]+pro[[#This Row],[Admin expenses 2]]+pro[[#This Row],[Admin expenses 1]]+pro[[#This Row],[COGS]]</f>
        <v>-190339.524</v>
      </c>
      <c r="J3342" s="55">
        <f>pro[[#This Row],[Revenue]]+pro[[#This Row],[AdminExp]]</f>
        <v>-158846.23699999999</v>
      </c>
      <c r="K3342" s="83">
        <f>pro[[#This Row],[Profit]]/pro[[#This Row],[Revenue]]</f>
        <v>-5.0438125750417857</v>
      </c>
      <c r="L3342" s="56">
        <f t="shared" si="52"/>
        <v>4</v>
      </c>
      <c r="M3342" s="82" t="str">
        <f>"Q"&amp;" "&amp;VLOOKUP(pro[[#This Row],[Period]],Mapping!A:B,2,0)</f>
        <v>Q 2</v>
      </c>
      <c r="N3342"/>
    </row>
    <row r="3343" spans="1:14" ht="11.25" customHeight="1" x14ac:dyDescent="0.2">
      <c r="A3343" s="42" t="s">
        <v>23</v>
      </c>
      <c r="B3343" s="44" t="s">
        <v>17</v>
      </c>
      <c r="C3343" s="44" t="s">
        <v>57</v>
      </c>
      <c r="D3343" s="43">
        <v>8469024.1370000001</v>
      </c>
      <c r="E3343" s="43">
        <v>-606246.66200000001</v>
      </c>
      <c r="F3343" s="45">
        <v>-66420</v>
      </c>
      <c r="G3343" s="45">
        <v>-43610</v>
      </c>
      <c r="H3343" s="45">
        <v>-31770</v>
      </c>
      <c r="I3343" s="55">
        <f>pro[[#This Row],[Admin expenses 3]]+pro[[#This Row],[Admin expenses 2]]+pro[[#This Row],[Admin expenses 1]]+pro[[#This Row],[COGS]]</f>
        <v>-748046.66200000001</v>
      </c>
      <c r="J3343" s="55">
        <f>pro[[#This Row],[Revenue]]+pro[[#This Row],[AdminExp]]</f>
        <v>7720977.4749999996</v>
      </c>
      <c r="K3343" s="83">
        <f>pro[[#This Row],[Profit]]/pro[[#This Row],[Revenue]]</f>
        <v>0.91167262604295962</v>
      </c>
      <c r="L3343" s="56">
        <f t="shared" si="52"/>
        <v>4</v>
      </c>
      <c r="M3343" s="82" t="str">
        <f>"Q"&amp;" "&amp;VLOOKUP(pro[[#This Row],[Period]],Mapping!A:B,2,0)</f>
        <v>Q 2</v>
      </c>
      <c r="N3343"/>
    </row>
    <row r="3344" spans="1:14" ht="11.25" customHeight="1" x14ac:dyDescent="0.2">
      <c r="A3344" s="42" t="s">
        <v>23</v>
      </c>
      <c r="B3344" s="44" t="s">
        <v>17</v>
      </c>
      <c r="C3344" s="44" t="s">
        <v>58</v>
      </c>
      <c r="D3344" s="43">
        <v>345084.22200000001</v>
      </c>
      <c r="E3344" s="43">
        <v>-199208.492</v>
      </c>
      <c r="F3344" s="45">
        <v>-90420</v>
      </c>
      <c r="G3344" s="45">
        <v>-86640</v>
      </c>
      <c r="H3344" s="45">
        <v>-77070</v>
      </c>
      <c r="I3344" s="55">
        <f>pro[[#This Row],[Admin expenses 3]]+pro[[#This Row],[Admin expenses 2]]+pro[[#This Row],[Admin expenses 1]]+pro[[#This Row],[COGS]]</f>
        <v>-453338.49199999997</v>
      </c>
      <c r="J3344" s="55">
        <f>pro[[#This Row],[Revenue]]+pro[[#This Row],[AdminExp]]</f>
        <v>-108254.26999999996</v>
      </c>
      <c r="K3344" s="83">
        <f>pro[[#This Row],[Profit]]/pro[[#This Row],[Revenue]]</f>
        <v>-0.31370391080934429</v>
      </c>
      <c r="L3344" s="56">
        <f t="shared" si="52"/>
        <v>4</v>
      </c>
      <c r="M3344" s="82" t="str">
        <f>"Q"&amp;" "&amp;VLOOKUP(pro[[#This Row],[Period]],Mapping!A:B,2,0)</f>
        <v>Q 2</v>
      </c>
      <c r="N3344"/>
    </row>
    <row r="3345" spans="1:14" ht="11.25" customHeight="1" x14ac:dyDescent="0.2">
      <c r="A3345" s="42" t="s">
        <v>23</v>
      </c>
      <c r="B3345" s="44" t="s">
        <v>17</v>
      </c>
      <c r="C3345" s="44" t="s">
        <v>59</v>
      </c>
      <c r="D3345" s="43">
        <v>487710.60799999995</v>
      </c>
      <c r="E3345" s="43">
        <v>-482096.93</v>
      </c>
      <c r="F3345" s="45">
        <v>-34810</v>
      </c>
      <c r="G3345" s="45">
        <v>-15130</v>
      </c>
      <c r="H3345" s="45">
        <v>-100200</v>
      </c>
      <c r="I3345" s="55">
        <f>pro[[#This Row],[Admin expenses 3]]+pro[[#This Row],[Admin expenses 2]]+pro[[#This Row],[Admin expenses 1]]+pro[[#This Row],[COGS]]</f>
        <v>-632236.92999999993</v>
      </c>
      <c r="J3345" s="55">
        <f>pro[[#This Row],[Revenue]]+pro[[#This Row],[AdminExp]]</f>
        <v>-144526.32199999999</v>
      </c>
      <c r="K3345" s="83">
        <f>pro[[#This Row],[Profit]]/pro[[#This Row],[Revenue]]</f>
        <v>-0.29633622814289906</v>
      </c>
      <c r="L3345" s="56">
        <f t="shared" si="52"/>
        <v>4</v>
      </c>
      <c r="M3345" s="82" t="str">
        <f>"Q"&amp;" "&amp;VLOOKUP(pro[[#This Row],[Period]],Mapping!A:B,2,0)</f>
        <v>Q 2</v>
      </c>
      <c r="N3345"/>
    </row>
    <row r="3346" spans="1:14" ht="11.25" customHeight="1" x14ac:dyDescent="0.2">
      <c r="A3346" s="42" t="s">
        <v>23</v>
      </c>
      <c r="B3346" s="44" t="s">
        <v>17</v>
      </c>
      <c r="C3346" s="44" t="s">
        <v>60</v>
      </c>
      <c r="D3346" s="43">
        <v>606109.46900000004</v>
      </c>
      <c r="E3346" s="43">
        <v>-156690.28200000001</v>
      </c>
      <c r="F3346" s="45">
        <v>-57670</v>
      </c>
      <c r="G3346" s="45">
        <v>-94760</v>
      </c>
      <c r="H3346" s="45">
        <v>-72540</v>
      </c>
      <c r="I3346" s="55">
        <f>pro[[#This Row],[Admin expenses 3]]+pro[[#This Row],[Admin expenses 2]]+pro[[#This Row],[Admin expenses 1]]+pro[[#This Row],[COGS]]</f>
        <v>-381660.28200000001</v>
      </c>
      <c r="J3346" s="55">
        <f>pro[[#This Row],[Revenue]]+pro[[#This Row],[AdminExp]]</f>
        <v>224449.18700000003</v>
      </c>
      <c r="K3346" s="83">
        <f>pro[[#This Row],[Profit]]/pro[[#This Row],[Revenue]]</f>
        <v>0.37031130262708373</v>
      </c>
      <c r="L3346" s="56">
        <f t="shared" si="52"/>
        <v>4</v>
      </c>
      <c r="M3346" s="82" t="str">
        <f>"Q"&amp;" "&amp;VLOOKUP(pro[[#This Row],[Period]],Mapping!A:B,2,0)</f>
        <v>Q 2</v>
      </c>
      <c r="N3346"/>
    </row>
    <row r="3347" spans="1:14" ht="11.25" customHeight="1" x14ac:dyDescent="0.2">
      <c r="A3347" s="42" t="s">
        <v>23</v>
      </c>
      <c r="B3347" s="44" t="s">
        <v>17</v>
      </c>
      <c r="C3347" s="44" t="s">
        <v>57</v>
      </c>
      <c r="D3347" s="43">
        <v>259234.514</v>
      </c>
      <c r="E3347" s="43">
        <v>-82490.176999999996</v>
      </c>
      <c r="F3347" s="45">
        <v>-82520</v>
      </c>
      <c r="G3347" s="45">
        <v>-103020</v>
      </c>
      <c r="H3347" s="45">
        <v>-92600</v>
      </c>
      <c r="I3347" s="55">
        <f>pro[[#This Row],[Admin expenses 3]]+pro[[#This Row],[Admin expenses 2]]+pro[[#This Row],[Admin expenses 1]]+pro[[#This Row],[COGS]]</f>
        <v>-360630.17700000003</v>
      </c>
      <c r="J3347" s="55">
        <f>pro[[#This Row],[Revenue]]+pro[[#This Row],[AdminExp]]</f>
        <v>-101395.66300000003</v>
      </c>
      <c r="K3347" s="83">
        <f>pro[[#This Row],[Profit]]/pro[[#This Row],[Revenue]]</f>
        <v>-0.39113488954638204</v>
      </c>
      <c r="L3347" s="56">
        <f t="shared" si="52"/>
        <v>4</v>
      </c>
      <c r="M3347" s="82" t="str">
        <f>"Q"&amp;" "&amp;VLOOKUP(pro[[#This Row],[Period]],Mapping!A:B,2,0)</f>
        <v>Q 2</v>
      </c>
      <c r="N3347"/>
    </row>
    <row r="3348" spans="1:14" ht="11.25" customHeight="1" x14ac:dyDescent="0.2">
      <c r="A3348" s="42" t="s">
        <v>23</v>
      </c>
      <c r="B3348" s="44" t="s">
        <v>17</v>
      </c>
      <c r="C3348" s="44" t="s">
        <v>57</v>
      </c>
      <c r="D3348" s="43">
        <v>509884.05300000001</v>
      </c>
      <c r="E3348" s="43">
        <v>-297794.27999999997</v>
      </c>
      <c r="F3348" s="45">
        <v>-93050</v>
      </c>
      <c r="G3348" s="45">
        <v>-43130</v>
      </c>
      <c r="H3348" s="45">
        <v>-72640</v>
      </c>
      <c r="I3348" s="55">
        <f>pro[[#This Row],[Admin expenses 3]]+pro[[#This Row],[Admin expenses 2]]+pro[[#This Row],[Admin expenses 1]]+pro[[#This Row],[COGS]]</f>
        <v>-506614.27999999997</v>
      </c>
      <c r="J3348" s="55">
        <f>pro[[#This Row],[Revenue]]+pro[[#This Row],[AdminExp]]</f>
        <v>3269.7730000000447</v>
      </c>
      <c r="K3348" s="83">
        <f>pro[[#This Row],[Profit]]/pro[[#This Row],[Revenue]]</f>
        <v>6.4127775339544585E-3</v>
      </c>
      <c r="L3348" s="56">
        <f t="shared" si="52"/>
        <v>4</v>
      </c>
      <c r="M3348" s="82" t="str">
        <f>"Q"&amp;" "&amp;VLOOKUP(pro[[#This Row],[Period]],Mapping!A:B,2,0)</f>
        <v>Q 2</v>
      </c>
      <c r="N3348"/>
    </row>
    <row r="3349" spans="1:14" ht="11.25" customHeight="1" x14ac:dyDescent="0.2">
      <c r="A3349" s="42" t="s">
        <v>23</v>
      </c>
      <c r="B3349" s="44" t="s">
        <v>17</v>
      </c>
      <c r="C3349" s="44" t="s">
        <v>58</v>
      </c>
      <c r="D3349" s="43">
        <v>207935.364</v>
      </c>
      <c r="E3349" s="43">
        <v>-238123.79499999995</v>
      </c>
      <c r="F3349" s="45">
        <v>-75600</v>
      </c>
      <c r="G3349" s="45">
        <v>-107320</v>
      </c>
      <c r="H3349" s="45">
        <v>-82000</v>
      </c>
      <c r="I3349" s="55">
        <f>pro[[#This Row],[Admin expenses 3]]+pro[[#This Row],[Admin expenses 2]]+pro[[#This Row],[Admin expenses 1]]+pro[[#This Row],[COGS]]</f>
        <v>-503043.79499999993</v>
      </c>
      <c r="J3349" s="55">
        <f>pro[[#This Row],[Revenue]]+pro[[#This Row],[AdminExp]]</f>
        <v>-295108.43099999992</v>
      </c>
      <c r="K3349" s="83">
        <f>pro[[#This Row],[Profit]]/pro[[#This Row],[Revenue]]</f>
        <v>-1.4192315598610725</v>
      </c>
      <c r="L3349" s="56">
        <f t="shared" si="52"/>
        <v>4</v>
      </c>
      <c r="M3349" s="82" t="str">
        <f>"Q"&amp;" "&amp;VLOOKUP(pro[[#This Row],[Period]],Mapping!A:B,2,0)</f>
        <v>Q 2</v>
      </c>
      <c r="N3349"/>
    </row>
    <row r="3350" spans="1:14" ht="11.25" customHeight="1" x14ac:dyDescent="0.2">
      <c r="A3350" s="42" t="s">
        <v>23</v>
      </c>
      <c r="B3350" s="44" t="s">
        <v>17</v>
      </c>
      <c r="C3350" s="44" t="s">
        <v>59</v>
      </c>
      <c r="D3350" s="43">
        <v>203.61599999999999</v>
      </c>
      <c r="E3350" s="43">
        <v>0</v>
      </c>
      <c r="F3350" s="45">
        <v>-102000</v>
      </c>
      <c r="G3350" s="45">
        <v>-59020</v>
      </c>
      <c r="H3350" s="45">
        <v>-93200</v>
      </c>
      <c r="I3350" s="55">
        <f>pro[[#This Row],[Admin expenses 3]]+pro[[#This Row],[Admin expenses 2]]+pro[[#This Row],[Admin expenses 1]]+pro[[#This Row],[COGS]]</f>
        <v>-254220</v>
      </c>
      <c r="J3350" s="55">
        <f>pro[[#This Row],[Revenue]]+pro[[#This Row],[AdminExp]]</f>
        <v>-254016.38399999999</v>
      </c>
      <c r="K3350" s="83">
        <f>pro[[#This Row],[Profit]]/pro[[#This Row],[Revenue]]</f>
        <v>-1247.5266383781236</v>
      </c>
      <c r="L3350" s="56">
        <f t="shared" si="52"/>
        <v>4</v>
      </c>
      <c r="M3350" s="82" t="str">
        <f>"Q"&amp;" "&amp;VLOOKUP(pro[[#This Row],[Period]],Mapping!A:B,2,0)</f>
        <v>Q 2</v>
      </c>
      <c r="N3350"/>
    </row>
    <row r="3351" spans="1:14" ht="11.25" customHeight="1" x14ac:dyDescent="0.2">
      <c r="A3351" s="42" t="s">
        <v>23</v>
      </c>
      <c r="B3351" s="44" t="s">
        <v>19</v>
      </c>
      <c r="C3351" s="44" t="s">
        <v>57</v>
      </c>
      <c r="D3351" s="43">
        <v>709144.56900000002</v>
      </c>
      <c r="E3351" s="43">
        <v>-89651.477999999988</v>
      </c>
      <c r="F3351" s="45">
        <v>-38590</v>
      </c>
      <c r="G3351" s="45">
        <v>-47870</v>
      </c>
      <c r="H3351" s="45">
        <v>-95470</v>
      </c>
      <c r="I3351" s="55">
        <f>pro[[#This Row],[Admin expenses 3]]+pro[[#This Row],[Admin expenses 2]]+pro[[#This Row],[Admin expenses 1]]+pro[[#This Row],[COGS]]</f>
        <v>-271581.478</v>
      </c>
      <c r="J3351" s="55">
        <f>pro[[#This Row],[Revenue]]+pro[[#This Row],[AdminExp]]</f>
        <v>437563.09100000001</v>
      </c>
      <c r="K3351" s="83">
        <f>pro[[#This Row],[Profit]]/pro[[#This Row],[Revenue]]</f>
        <v>0.61702946074455522</v>
      </c>
      <c r="L3351" s="56">
        <f t="shared" si="52"/>
        <v>4</v>
      </c>
      <c r="M3351" s="82" t="str">
        <f>"Q"&amp;" "&amp;VLOOKUP(pro[[#This Row],[Period]],Mapping!A:B,2,0)</f>
        <v>Q 2</v>
      </c>
      <c r="N3351"/>
    </row>
    <row r="3352" spans="1:14" ht="11.25" customHeight="1" x14ac:dyDescent="0.2">
      <c r="A3352" s="42" t="s">
        <v>23</v>
      </c>
      <c r="B3352" s="44" t="s">
        <v>19</v>
      </c>
      <c r="C3352" s="44" t="s">
        <v>58</v>
      </c>
      <c r="D3352" s="43">
        <v>1861692.3709999998</v>
      </c>
      <c r="E3352" s="43">
        <v>-1290748.956</v>
      </c>
      <c r="F3352" s="45">
        <v>-100710</v>
      </c>
      <c r="G3352" s="45">
        <v>-26920</v>
      </c>
      <c r="H3352" s="45">
        <v>-75970</v>
      </c>
      <c r="I3352" s="55">
        <f>pro[[#This Row],[Admin expenses 3]]+pro[[#This Row],[Admin expenses 2]]+pro[[#This Row],[Admin expenses 1]]+pro[[#This Row],[COGS]]</f>
        <v>-1494348.956</v>
      </c>
      <c r="J3352" s="55">
        <f>pro[[#This Row],[Revenue]]+pro[[#This Row],[AdminExp]]</f>
        <v>367343.4149999998</v>
      </c>
      <c r="K3352" s="83">
        <f>pro[[#This Row],[Profit]]/pro[[#This Row],[Revenue]]</f>
        <v>0.19731692556847236</v>
      </c>
      <c r="L3352" s="56">
        <f t="shared" si="52"/>
        <v>4</v>
      </c>
      <c r="M3352" s="82" t="str">
        <f>"Q"&amp;" "&amp;VLOOKUP(pro[[#This Row],[Period]],Mapping!A:B,2,0)</f>
        <v>Q 2</v>
      </c>
      <c r="N3352"/>
    </row>
    <row r="3353" spans="1:14" ht="11.25" customHeight="1" x14ac:dyDescent="0.2">
      <c r="A3353" s="42" t="s">
        <v>23</v>
      </c>
      <c r="B3353" s="44" t="s">
        <v>19</v>
      </c>
      <c r="C3353" s="44" t="s">
        <v>59</v>
      </c>
      <c r="D3353" s="43">
        <v>1176175.0909999998</v>
      </c>
      <c r="E3353" s="43">
        <v>-856315.88699999987</v>
      </c>
      <c r="F3353" s="45">
        <v>-88720</v>
      </c>
      <c r="G3353" s="45">
        <v>-67390</v>
      </c>
      <c r="H3353" s="45">
        <v>-64890</v>
      </c>
      <c r="I3353" s="55">
        <f>pro[[#This Row],[Admin expenses 3]]+pro[[#This Row],[Admin expenses 2]]+pro[[#This Row],[Admin expenses 1]]+pro[[#This Row],[COGS]]</f>
        <v>-1077315.8869999999</v>
      </c>
      <c r="J3353" s="55">
        <f>pro[[#This Row],[Revenue]]+pro[[#This Row],[AdminExp]]</f>
        <v>98859.203999999911</v>
      </c>
      <c r="K3353" s="83">
        <f>pro[[#This Row],[Profit]]/pro[[#This Row],[Revenue]]</f>
        <v>8.4051434821620391E-2</v>
      </c>
      <c r="L3353" s="56">
        <f t="shared" si="52"/>
        <v>4</v>
      </c>
      <c r="M3353" s="82" t="str">
        <f>"Q"&amp;" "&amp;VLOOKUP(pro[[#This Row],[Period]],Mapping!A:B,2,0)</f>
        <v>Q 2</v>
      </c>
      <c r="N3353"/>
    </row>
    <row r="3354" spans="1:14" ht="11.25" customHeight="1" x14ac:dyDescent="0.2">
      <c r="A3354" s="42" t="s">
        <v>23</v>
      </c>
      <c r="B3354" s="44" t="s">
        <v>19</v>
      </c>
      <c r="C3354" s="44" t="s">
        <v>57</v>
      </c>
      <c r="D3354" s="43">
        <v>282717.58899999998</v>
      </c>
      <c r="E3354" s="43">
        <v>-58140.060999999994</v>
      </c>
      <c r="F3354" s="45">
        <v>-87360</v>
      </c>
      <c r="G3354" s="45">
        <v>-56740</v>
      </c>
      <c r="H3354" s="45">
        <v>-62380</v>
      </c>
      <c r="I3354" s="55">
        <f>pro[[#This Row],[Admin expenses 3]]+pro[[#This Row],[Admin expenses 2]]+pro[[#This Row],[Admin expenses 1]]+pro[[#This Row],[COGS]]</f>
        <v>-264620.06099999999</v>
      </c>
      <c r="J3354" s="55">
        <f>pro[[#This Row],[Revenue]]+pro[[#This Row],[AdminExp]]</f>
        <v>18097.527999999991</v>
      </c>
      <c r="K3354" s="83">
        <f>pro[[#This Row],[Profit]]/pro[[#This Row],[Revenue]]</f>
        <v>6.4012741704584902E-2</v>
      </c>
      <c r="L3354" s="56">
        <f t="shared" si="52"/>
        <v>4</v>
      </c>
      <c r="M3354" s="82" t="str">
        <f>"Q"&amp;" "&amp;VLOOKUP(pro[[#This Row],[Period]],Mapping!A:B,2,0)</f>
        <v>Q 2</v>
      </c>
      <c r="N3354"/>
    </row>
    <row r="3355" spans="1:14" ht="11.25" customHeight="1" x14ac:dyDescent="0.2">
      <c r="A3355" s="42" t="s">
        <v>23</v>
      </c>
      <c r="B3355" s="44" t="s">
        <v>19</v>
      </c>
      <c r="C3355" s="44" t="s">
        <v>58</v>
      </c>
      <c r="D3355" s="43">
        <v>375462.39499999996</v>
      </c>
      <c r="E3355" s="43">
        <v>-84592.864999999991</v>
      </c>
      <c r="F3355" s="45">
        <v>-49160</v>
      </c>
      <c r="G3355" s="45">
        <v>-16220</v>
      </c>
      <c r="H3355" s="45">
        <v>-91290</v>
      </c>
      <c r="I3355" s="55">
        <f>pro[[#This Row],[Admin expenses 3]]+pro[[#This Row],[Admin expenses 2]]+pro[[#This Row],[Admin expenses 1]]+pro[[#This Row],[COGS]]</f>
        <v>-241262.86499999999</v>
      </c>
      <c r="J3355" s="55">
        <f>pro[[#This Row],[Revenue]]+pro[[#This Row],[AdminExp]]</f>
        <v>134199.52999999997</v>
      </c>
      <c r="K3355" s="83">
        <f>pro[[#This Row],[Profit]]/pro[[#This Row],[Revenue]]</f>
        <v>0.35742468962837137</v>
      </c>
      <c r="L3355" s="56">
        <f t="shared" si="52"/>
        <v>4</v>
      </c>
      <c r="M3355" s="82" t="str">
        <f>"Q"&amp;" "&amp;VLOOKUP(pro[[#This Row],[Period]],Mapping!A:B,2,0)</f>
        <v>Q 2</v>
      </c>
      <c r="N3355"/>
    </row>
    <row r="3356" spans="1:14" ht="11.25" customHeight="1" x14ac:dyDescent="0.2">
      <c r="A3356" s="42" t="s">
        <v>23</v>
      </c>
      <c r="B3356" s="44" t="s">
        <v>19</v>
      </c>
      <c r="C3356" s="44" t="s">
        <v>59</v>
      </c>
      <c r="D3356" s="43">
        <v>181886.55099999998</v>
      </c>
      <c r="E3356" s="43">
        <v>-87893.910999999993</v>
      </c>
      <c r="F3356" s="45">
        <v>-67120</v>
      </c>
      <c r="G3356" s="45">
        <v>-35660</v>
      </c>
      <c r="H3356" s="45">
        <v>-32650</v>
      </c>
      <c r="I3356" s="55">
        <f>pro[[#This Row],[Admin expenses 3]]+pro[[#This Row],[Admin expenses 2]]+pro[[#This Row],[Admin expenses 1]]+pro[[#This Row],[COGS]]</f>
        <v>-223323.91099999999</v>
      </c>
      <c r="J3356" s="55">
        <f>pro[[#This Row],[Revenue]]+pro[[#This Row],[AdminExp]]</f>
        <v>-41437.360000000015</v>
      </c>
      <c r="K3356" s="83">
        <f>pro[[#This Row],[Profit]]/pro[[#This Row],[Revenue]]</f>
        <v>-0.22781981280188232</v>
      </c>
      <c r="L3356" s="56">
        <f t="shared" si="52"/>
        <v>4</v>
      </c>
      <c r="M3356" s="82" t="str">
        <f>"Q"&amp;" "&amp;VLOOKUP(pro[[#This Row],[Period]],Mapping!A:B,2,0)</f>
        <v>Q 2</v>
      </c>
      <c r="N3356"/>
    </row>
    <row r="3357" spans="1:14" ht="11.25" customHeight="1" x14ac:dyDescent="0.2">
      <c r="A3357" s="42" t="s">
        <v>23</v>
      </c>
      <c r="B3357" s="44" t="s">
        <v>19</v>
      </c>
      <c r="C3357" s="44" t="s">
        <v>57</v>
      </c>
      <c r="D3357" s="43">
        <v>2357091.4079999998</v>
      </c>
      <c r="E3357" s="43">
        <v>-305498.96999999997</v>
      </c>
      <c r="F3357" s="45">
        <v>-73970</v>
      </c>
      <c r="G3357" s="45">
        <v>-101970</v>
      </c>
      <c r="H3357" s="45">
        <v>-77980</v>
      </c>
      <c r="I3357" s="55">
        <f>pro[[#This Row],[Admin expenses 3]]+pro[[#This Row],[Admin expenses 2]]+pro[[#This Row],[Admin expenses 1]]+pro[[#This Row],[COGS]]</f>
        <v>-559418.97</v>
      </c>
      <c r="J3357" s="55">
        <f>pro[[#This Row],[Revenue]]+pro[[#This Row],[AdminExp]]</f>
        <v>1797672.4379999998</v>
      </c>
      <c r="K3357" s="83">
        <f>pro[[#This Row],[Profit]]/pro[[#This Row],[Revenue]]</f>
        <v>0.76266555972274797</v>
      </c>
      <c r="L3357" s="56">
        <f t="shared" si="52"/>
        <v>4</v>
      </c>
      <c r="M3357" s="82" t="str">
        <f>"Q"&amp;" "&amp;VLOOKUP(pro[[#This Row],[Period]],Mapping!A:B,2,0)</f>
        <v>Q 2</v>
      </c>
      <c r="N3357"/>
    </row>
    <row r="3358" spans="1:14" ht="11.25" customHeight="1" x14ac:dyDescent="0.2">
      <c r="A3358" s="42" t="s">
        <v>23</v>
      </c>
      <c r="B3358" s="44" t="s">
        <v>19</v>
      </c>
      <c r="C3358" s="44" t="s">
        <v>57</v>
      </c>
      <c r="D3358" s="43">
        <v>309080.28200000001</v>
      </c>
      <c r="E3358" s="43">
        <v>-292678.19</v>
      </c>
      <c r="F3358" s="45">
        <v>-23090</v>
      </c>
      <c r="G3358" s="45">
        <v>-38820</v>
      </c>
      <c r="H3358" s="45">
        <v>-31660</v>
      </c>
      <c r="I3358" s="55">
        <f>pro[[#This Row],[Admin expenses 3]]+pro[[#This Row],[Admin expenses 2]]+pro[[#This Row],[Admin expenses 1]]+pro[[#This Row],[COGS]]</f>
        <v>-386248.19</v>
      </c>
      <c r="J3358" s="55">
        <f>pro[[#This Row],[Revenue]]+pro[[#This Row],[AdminExp]]</f>
        <v>-77167.907999999996</v>
      </c>
      <c r="K3358" s="83">
        <f>pro[[#This Row],[Profit]]/pro[[#This Row],[Revenue]]</f>
        <v>-0.24966946290025707</v>
      </c>
      <c r="L3358" s="56">
        <f t="shared" si="52"/>
        <v>4</v>
      </c>
      <c r="M3358" s="82" t="str">
        <f>"Q"&amp;" "&amp;VLOOKUP(pro[[#This Row],[Period]],Mapping!A:B,2,0)</f>
        <v>Q 2</v>
      </c>
      <c r="N3358"/>
    </row>
    <row r="3359" spans="1:14" ht="11.25" customHeight="1" x14ac:dyDescent="0.2">
      <c r="A3359" s="42" t="s">
        <v>23</v>
      </c>
      <c r="B3359" s="44" t="s">
        <v>19</v>
      </c>
      <c r="C3359" s="44" t="s">
        <v>57</v>
      </c>
      <c r="D3359" s="43">
        <v>1838180.7150000001</v>
      </c>
      <c r="E3359" s="43">
        <v>-1716120.8049999999</v>
      </c>
      <c r="F3359" s="45">
        <v>-56400</v>
      </c>
      <c r="G3359" s="45">
        <v>-87200</v>
      </c>
      <c r="H3359" s="45">
        <v>-18280</v>
      </c>
      <c r="I3359" s="55">
        <f>pro[[#This Row],[Admin expenses 3]]+pro[[#This Row],[Admin expenses 2]]+pro[[#This Row],[Admin expenses 1]]+pro[[#This Row],[COGS]]</f>
        <v>-1878000.8049999999</v>
      </c>
      <c r="J3359" s="55">
        <f>pro[[#This Row],[Revenue]]+pro[[#This Row],[AdminExp]]</f>
        <v>-39820.089999999851</v>
      </c>
      <c r="K3359" s="83">
        <f>pro[[#This Row],[Profit]]/pro[[#This Row],[Revenue]]</f>
        <v>-2.1662772150234343E-2</v>
      </c>
      <c r="L3359" s="56">
        <f t="shared" si="52"/>
        <v>4</v>
      </c>
      <c r="M3359" s="82" t="str">
        <f>"Q"&amp;" "&amp;VLOOKUP(pro[[#This Row],[Period]],Mapping!A:B,2,0)</f>
        <v>Q 2</v>
      </c>
      <c r="N3359"/>
    </row>
    <row r="3360" spans="1:14" ht="11.25" customHeight="1" x14ac:dyDescent="0.2">
      <c r="A3360" s="42" t="s">
        <v>23</v>
      </c>
      <c r="B3360" s="44" t="s">
        <v>19</v>
      </c>
      <c r="C3360" s="44" t="s">
        <v>57</v>
      </c>
      <c r="D3360" s="43">
        <v>1207394.321</v>
      </c>
      <c r="E3360" s="43">
        <v>-979905.47199999995</v>
      </c>
      <c r="F3360" s="45">
        <v>-14770</v>
      </c>
      <c r="G3360" s="45">
        <v>-39540</v>
      </c>
      <c r="H3360" s="45">
        <v>-50510</v>
      </c>
      <c r="I3360" s="55">
        <f>pro[[#This Row],[Admin expenses 3]]+pro[[#This Row],[Admin expenses 2]]+pro[[#This Row],[Admin expenses 1]]+pro[[#This Row],[COGS]]</f>
        <v>-1084725.4720000001</v>
      </c>
      <c r="J3360" s="55">
        <f>pro[[#This Row],[Revenue]]+pro[[#This Row],[AdminExp]]</f>
        <v>122668.84899999993</v>
      </c>
      <c r="K3360" s="83">
        <f>pro[[#This Row],[Profit]]/pro[[#This Row],[Revenue]]</f>
        <v>0.10159800064191285</v>
      </c>
      <c r="L3360" s="56">
        <f t="shared" si="52"/>
        <v>4</v>
      </c>
      <c r="M3360" s="82" t="str">
        <f>"Q"&amp;" "&amp;VLOOKUP(pro[[#This Row],[Period]],Mapping!A:B,2,0)</f>
        <v>Q 2</v>
      </c>
      <c r="N3360"/>
    </row>
    <row r="3361" spans="1:14" ht="11.25" customHeight="1" x14ac:dyDescent="0.2">
      <c r="A3361" s="42" t="s">
        <v>23</v>
      </c>
      <c r="B3361" s="44" t="s">
        <v>19</v>
      </c>
      <c r="C3361" s="44" t="s">
        <v>57</v>
      </c>
      <c r="D3361" s="43">
        <v>1506287.139</v>
      </c>
      <c r="E3361" s="43">
        <v>-255985.247</v>
      </c>
      <c r="F3361" s="45">
        <v>-34110</v>
      </c>
      <c r="G3361" s="45">
        <v>-36130</v>
      </c>
      <c r="H3361" s="45">
        <v>-34450</v>
      </c>
      <c r="I3361" s="55">
        <f>pro[[#This Row],[Admin expenses 3]]+pro[[#This Row],[Admin expenses 2]]+pro[[#This Row],[Admin expenses 1]]+pro[[#This Row],[COGS]]</f>
        <v>-360675.24699999997</v>
      </c>
      <c r="J3361" s="55">
        <f>pro[[#This Row],[Revenue]]+pro[[#This Row],[AdminExp]]</f>
        <v>1145611.892</v>
      </c>
      <c r="K3361" s="83">
        <f>pro[[#This Row],[Profit]]/pro[[#This Row],[Revenue]]</f>
        <v>0.76055345779593753</v>
      </c>
      <c r="L3361" s="56">
        <f t="shared" si="52"/>
        <v>4</v>
      </c>
      <c r="M3361" s="82" t="str">
        <f>"Q"&amp;" "&amp;VLOOKUP(pro[[#This Row],[Period]],Mapping!A:B,2,0)</f>
        <v>Q 2</v>
      </c>
      <c r="N3361"/>
    </row>
    <row r="3362" spans="1:14" ht="11.25" customHeight="1" x14ac:dyDescent="0.2">
      <c r="A3362" s="42" t="s">
        <v>23</v>
      </c>
      <c r="B3362" s="44" t="s">
        <v>19</v>
      </c>
      <c r="C3362" s="44" t="s">
        <v>57</v>
      </c>
      <c r="D3362" s="43">
        <v>-40594.847999999998</v>
      </c>
      <c r="E3362" s="43">
        <v>21156.673999999999</v>
      </c>
      <c r="F3362" s="45">
        <v>-52490</v>
      </c>
      <c r="G3362" s="45">
        <v>-33590</v>
      </c>
      <c r="H3362" s="45">
        <v>-31800</v>
      </c>
      <c r="I3362" s="55">
        <f>pro[[#This Row],[Admin expenses 3]]+pro[[#This Row],[Admin expenses 2]]+pro[[#This Row],[Admin expenses 1]]+pro[[#This Row],[COGS]]</f>
        <v>-96723.326000000001</v>
      </c>
      <c r="J3362" s="55">
        <f>pro[[#This Row],[Revenue]]+pro[[#This Row],[AdminExp]]</f>
        <v>-137318.174</v>
      </c>
      <c r="K3362" s="83">
        <f>pro[[#This Row],[Profit]]/pro[[#This Row],[Revenue]]</f>
        <v>3.3826502811391239</v>
      </c>
      <c r="L3362" s="56">
        <f t="shared" si="52"/>
        <v>4</v>
      </c>
      <c r="M3362" s="82" t="str">
        <f>"Q"&amp;" "&amp;VLOOKUP(pro[[#This Row],[Period]],Mapping!A:B,2,0)</f>
        <v>Q 2</v>
      </c>
      <c r="N3362"/>
    </row>
    <row r="3363" spans="1:14" ht="11.25" customHeight="1" x14ac:dyDescent="0.2">
      <c r="A3363" s="42" t="s">
        <v>23</v>
      </c>
      <c r="B3363" s="44" t="s">
        <v>19</v>
      </c>
      <c r="C3363" s="44" t="s">
        <v>57</v>
      </c>
      <c r="D3363" s="43">
        <v>-52410.645000000004</v>
      </c>
      <c r="E3363" s="43">
        <v>27246.058000000001</v>
      </c>
      <c r="F3363" s="45">
        <v>-25820</v>
      </c>
      <c r="G3363" s="45">
        <v>-90410</v>
      </c>
      <c r="H3363" s="45">
        <v>-98770</v>
      </c>
      <c r="I3363" s="55">
        <f>pro[[#This Row],[Admin expenses 3]]+pro[[#This Row],[Admin expenses 2]]+pro[[#This Row],[Admin expenses 1]]+pro[[#This Row],[COGS]]</f>
        <v>-187753.94200000001</v>
      </c>
      <c r="J3363" s="55">
        <f>pro[[#This Row],[Revenue]]+pro[[#This Row],[AdminExp]]</f>
        <v>-240164.587</v>
      </c>
      <c r="K3363" s="83">
        <f>pro[[#This Row],[Profit]]/pro[[#This Row],[Revenue]]</f>
        <v>4.5823627432938476</v>
      </c>
      <c r="L3363" s="56">
        <f t="shared" si="52"/>
        <v>4</v>
      </c>
      <c r="M3363" s="82" t="str">
        <f>"Q"&amp;" "&amp;VLOOKUP(pro[[#This Row],[Period]],Mapping!A:B,2,0)</f>
        <v>Q 2</v>
      </c>
      <c r="N3363"/>
    </row>
    <row r="3364" spans="1:14" ht="11.25" customHeight="1" x14ac:dyDescent="0.2">
      <c r="A3364" s="42" t="s">
        <v>23</v>
      </c>
      <c r="B3364" s="44" t="s">
        <v>19</v>
      </c>
      <c r="C3364" s="44" t="s">
        <v>57</v>
      </c>
      <c r="D3364" s="43">
        <v>1225106.2389999998</v>
      </c>
      <c r="E3364" s="43">
        <v>-979138.22299999988</v>
      </c>
      <c r="F3364" s="45">
        <v>-98340</v>
      </c>
      <c r="G3364" s="45">
        <v>-79960</v>
      </c>
      <c r="H3364" s="45">
        <v>-80930</v>
      </c>
      <c r="I3364" s="55">
        <f>pro[[#This Row],[Admin expenses 3]]+pro[[#This Row],[Admin expenses 2]]+pro[[#This Row],[Admin expenses 1]]+pro[[#This Row],[COGS]]</f>
        <v>-1238368.2229999998</v>
      </c>
      <c r="J3364" s="55">
        <f>pro[[#This Row],[Revenue]]+pro[[#This Row],[AdminExp]]</f>
        <v>-13261.983999999939</v>
      </c>
      <c r="K3364" s="83">
        <f>pro[[#This Row],[Profit]]/pro[[#This Row],[Revenue]]</f>
        <v>-1.0825170567105356E-2</v>
      </c>
      <c r="L3364" s="56">
        <f t="shared" si="52"/>
        <v>4</v>
      </c>
      <c r="M3364" s="82" t="str">
        <f>"Q"&amp;" "&amp;VLOOKUP(pro[[#This Row],[Period]],Mapping!A:B,2,0)</f>
        <v>Q 2</v>
      </c>
      <c r="N3364"/>
    </row>
    <row r="3365" spans="1:14" ht="11.25" customHeight="1" x14ac:dyDescent="0.2">
      <c r="A3365" s="42" t="s">
        <v>23</v>
      </c>
      <c r="B3365" s="44" t="s">
        <v>19</v>
      </c>
      <c r="C3365" s="44" t="s">
        <v>57</v>
      </c>
      <c r="D3365" s="43">
        <v>1582012.9989999998</v>
      </c>
      <c r="E3365" s="43">
        <v>-833112.06299999997</v>
      </c>
      <c r="F3365" s="45">
        <v>-39900</v>
      </c>
      <c r="G3365" s="45">
        <v>-38410</v>
      </c>
      <c r="H3365" s="45">
        <v>-61180</v>
      </c>
      <c r="I3365" s="55">
        <f>pro[[#This Row],[Admin expenses 3]]+pro[[#This Row],[Admin expenses 2]]+pro[[#This Row],[Admin expenses 1]]+pro[[#This Row],[COGS]]</f>
        <v>-972602.06299999997</v>
      </c>
      <c r="J3365" s="55">
        <f>pro[[#This Row],[Revenue]]+pro[[#This Row],[AdminExp]]</f>
        <v>609410.93599999987</v>
      </c>
      <c r="K3365" s="83">
        <f>pro[[#This Row],[Profit]]/pro[[#This Row],[Revenue]]</f>
        <v>0.38521234426342404</v>
      </c>
      <c r="L3365" s="56">
        <f t="shared" si="52"/>
        <v>4</v>
      </c>
      <c r="M3365" s="82" t="str">
        <f>"Q"&amp;" "&amp;VLOOKUP(pro[[#This Row],[Period]],Mapping!A:B,2,0)</f>
        <v>Q 2</v>
      </c>
      <c r="N3365"/>
    </row>
    <row r="3366" spans="1:14" ht="11.25" customHeight="1" x14ac:dyDescent="0.2">
      <c r="A3366" s="42" t="s">
        <v>23</v>
      </c>
      <c r="B3366" s="44" t="s">
        <v>19</v>
      </c>
      <c r="C3366" s="44" t="s">
        <v>57</v>
      </c>
      <c r="D3366" s="43">
        <v>468420.37199999992</v>
      </c>
      <c r="E3366" s="43">
        <v>-76654.781000000003</v>
      </c>
      <c r="F3366" s="45">
        <v>-62750</v>
      </c>
      <c r="G3366" s="45">
        <v>-99760</v>
      </c>
      <c r="H3366" s="45">
        <v>-107640</v>
      </c>
      <c r="I3366" s="55">
        <f>pro[[#This Row],[Admin expenses 3]]+pro[[#This Row],[Admin expenses 2]]+pro[[#This Row],[Admin expenses 1]]+pro[[#This Row],[COGS]]</f>
        <v>-346804.78100000002</v>
      </c>
      <c r="J3366" s="55">
        <f>pro[[#This Row],[Revenue]]+pro[[#This Row],[AdminExp]]</f>
        <v>121615.5909999999</v>
      </c>
      <c r="K3366" s="83">
        <f>pro[[#This Row],[Profit]]/pro[[#This Row],[Revenue]]</f>
        <v>0.25962916702521194</v>
      </c>
      <c r="L3366" s="56">
        <f t="shared" si="52"/>
        <v>4</v>
      </c>
      <c r="M3366" s="82" t="str">
        <f>"Q"&amp;" "&amp;VLOOKUP(pro[[#This Row],[Period]],Mapping!A:B,2,0)</f>
        <v>Q 2</v>
      </c>
      <c r="N3366"/>
    </row>
    <row r="3367" spans="1:14" ht="11.25" customHeight="1" x14ac:dyDescent="0.2">
      <c r="A3367" s="42" t="s">
        <v>23</v>
      </c>
      <c r="B3367" s="44" t="s">
        <v>19</v>
      </c>
      <c r="C3367" s="44" t="s">
        <v>57</v>
      </c>
      <c r="D3367" s="43">
        <v>277663.07799999998</v>
      </c>
      <c r="E3367" s="43">
        <v>-67439.560999999987</v>
      </c>
      <c r="F3367" s="45">
        <v>-26830</v>
      </c>
      <c r="G3367" s="45">
        <v>-65590</v>
      </c>
      <c r="H3367" s="45">
        <v>-105630</v>
      </c>
      <c r="I3367" s="55">
        <f>pro[[#This Row],[Admin expenses 3]]+pro[[#This Row],[Admin expenses 2]]+pro[[#This Row],[Admin expenses 1]]+pro[[#This Row],[COGS]]</f>
        <v>-265489.56099999999</v>
      </c>
      <c r="J3367" s="55">
        <f>pro[[#This Row],[Revenue]]+pro[[#This Row],[AdminExp]]</f>
        <v>12173.516999999993</v>
      </c>
      <c r="K3367" s="83">
        <f>pro[[#This Row],[Profit]]/pro[[#This Row],[Revenue]]</f>
        <v>4.3842764719333675E-2</v>
      </c>
      <c r="L3367" s="56">
        <f t="shared" si="52"/>
        <v>4</v>
      </c>
      <c r="M3367" s="82" t="str">
        <f>"Q"&amp;" "&amp;VLOOKUP(pro[[#This Row],[Period]],Mapping!A:B,2,0)</f>
        <v>Q 2</v>
      </c>
      <c r="N3367"/>
    </row>
    <row r="3368" spans="1:14" ht="11.25" customHeight="1" x14ac:dyDescent="0.2">
      <c r="A3368" s="42" t="s">
        <v>23</v>
      </c>
      <c r="B3368" s="44" t="s">
        <v>19</v>
      </c>
      <c r="C3368" s="44" t="s">
        <v>57</v>
      </c>
      <c r="D3368" s="43">
        <v>102379.68299999999</v>
      </c>
      <c r="E3368" s="43">
        <v>-15204.699999999999</v>
      </c>
      <c r="F3368" s="45">
        <v>-83350</v>
      </c>
      <c r="G3368" s="45">
        <v>-105320</v>
      </c>
      <c r="H3368" s="45">
        <v>-85520</v>
      </c>
      <c r="I3368" s="55">
        <f>pro[[#This Row],[Admin expenses 3]]+pro[[#This Row],[Admin expenses 2]]+pro[[#This Row],[Admin expenses 1]]+pro[[#This Row],[COGS]]</f>
        <v>-289394.7</v>
      </c>
      <c r="J3368" s="55">
        <f>pro[[#This Row],[Revenue]]+pro[[#This Row],[AdminExp]]</f>
        <v>-187015.01700000002</v>
      </c>
      <c r="K3368" s="83">
        <f>pro[[#This Row],[Profit]]/pro[[#This Row],[Revenue]]</f>
        <v>-1.8266809538763666</v>
      </c>
      <c r="L3368" s="56">
        <f t="shared" si="52"/>
        <v>4</v>
      </c>
      <c r="M3368" s="82" t="str">
        <f>"Q"&amp;" "&amp;VLOOKUP(pro[[#This Row],[Period]],Mapping!A:B,2,0)</f>
        <v>Q 2</v>
      </c>
      <c r="N3368"/>
    </row>
    <row r="3369" spans="1:14" ht="11.25" customHeight="1" x14ac:dyDescent="0.2">
      <c r="A3369" s="42" t="s">
        <v>23</v>
      </c>
      <c r="B3369" s="44" t="s">
        <v>19</v>
      </c>
      <c r="C3369" s="44" t="s">
        <v>57</v>
      </c>
      <c r="D3369" s="43">
        <v>203767.76699999999</v>
      </c>
      <c r="E3369" s="43">
        <v>-41007.889999999992</v>
      </c>
      <c r="F3369" s="45">
        <v>-21860</v>
      </c>
      <c r="G3369" s="45">
        <v>-41550</v>
      </c>
      <c r="H3369" s="45">
        <v>-58800</v>
      </c>
      <c r="I3369" s="55">
        <f>pro[[#This Row],[Admin expenses 3]]+pro[[#This Row],[Admin expenses 2]]+pro[[#This Row],[Admin expenses 1]]+pro[[#This Row],[COGS]]</f>
        <v>-163217.88999999998</v>
      </c>
      <c r="J3369" s="55">
        <f>pro[[#This Row],[Revenue]]+pro[[#This Row],[AdminExp]]</f>
        <v>40549.877000000008</v>
      </c>
      <c r="K3369" s="83">
        <f>pro[[#This Row],[Profit]]/pro[[#This Row],[Revenue]]</f>
        <v>0.19900044838789449</v>
      </c>
      <c r="L3369" s="56">
        <f t="shared" si="52"/>
        <v>4</v>
      </c>
      <c r="M3369" s="82" t="str">
        <f>"Q"&amp;" "&amp;VLOOKUP(pro[[#This Row],[Period]],Mapping!A:B,2,0)</f>
        <v>Q 2</v>
      </c>
      <c r="N3369"/>
    </row>
    <row r="3370" spans="1:14" ht="11.25" customHeight="1" x14ac:dyDescent="0.2">
      <c r="A3370" s="42" t="s">
        <v>23</v>
      </c>
      <c r="B3370" s="44" t="s">
        <v>19</v>
      </c>
      <c r="C3370" s="44" t="s">
        <v>57</v>
      </c>
      <c r="D3370" s="43">
        <v>66252.599000000002</v>
      </c>
      <c r="E3370" s="43">
        <v>-100262.232</v>
      </c>
      <c r="F3370" s="45">
        <v>-76640</v>
      </c>
      <c r="G3370" s="45">
        <v>-49250</v>
      </c>
      <c r="H3370" s="45">
        <v>-105730</v>
      </c>
      <c r="I3370" s="55">
        <f>pro[[#This Row],[Admin expenses 3]]+pro[[#This Row],[Admin expenses 2]]+pro[[#This Row],[Admin expenses 1]]+pro[[#This Row],[COGS]]</f>
        <v>-331882.23200000002</v>
      </c>
      <c r="J3370" s="55">
        <f>pro[[#This Row],[Revenue]]+pro[[#This Row],[AdminExp]]</f>
        <v>-265629.63300000003</v>
      </c>
      <c r="K3370" s="83">
        <f>pro[[#This Row],[Profit]]/pro[[#This Row],[Revenue]]</f>
        <v>-4.0093466069157531</v>
      </c>
      <c r="L3370" s="56">
        <f t="shared" si="52"/>
        <v>4</v>
      </c>
      <c r="M3370" s="82" t="str">
        <f>"Q"&amp;" "&amp;VLOOKUP(pro[[#This Row],[Period]],Mapping!A:B,2,0)</f>
        <v>Q 2</v>
      </c>
      <c r="N3370"/>
    </row>
    <row r="3371" spans="1:14" ht="11.25" customHeight="1" x14ac:dyDescent="0.2">
      <c r="A3371" s="42" t="s">
        <v>23</v>
      </c>
      <c r="B3371" s="44" t="s">
        <v>19</v>
      </c>
      <c r="C3371" s="44" t="s">
        <v>57</v>
      </c>
      <c r="D3371" s="43">
        <v>2417013.5849999995</v>
      </c>
      <c r="E3371" s="43">
        <v>-60311.229999999989</v>
      </c>
      <c r="F3371" s="45">
        <v>-73170</v>
      </c>
      <c r="G3371" s="45">
        <v>-12380</v>
      </c>
      <c r="H3371" s="45">
        <v>-30380</v>
      </c>
      <c r="I3371" s="55">
        <f>pro[[#This Row],[Admin expenses 3]]+pro[[#This Row],[Admin expenses 2]]+pro[[#This Row],[Admin expenses 1]]+pro[[#This Row],[COGS]]</f>
        <v>-176241.22999999998</v>
      </c>
      <c r="J3371" s="55">
        <f>pro[[#This Row],[Revenue]]+pro[[#This Row],[AdminExp]]</f>
        <v>2240772.3549999995</v>
      </c>
      <c r="K3371" s="83">
        <f>pro[[#This Row],[Profit]]/pro[[#This Row],[Revenue]]</f>
        <v>0.92708306188523137</v>
      </c>
      <c r="L3371" s="56">
        <f t="shared" si="52"/>
        <v>4</v>
      </c>
      <c r="M3371" s="82" t="str">
        <f>"Q"&amp;" "&amp;VLOOKUP(pro[[#This Row],[Period]],Mapping!A:B,2,0)</f>
        <v>Q 2</v>
      </c>
      <c r="N3371"/>
    </row>
    <row r="3372" spans="1:14" ht="11.25" customHeight="1" x14ac:dyDescent="0.2">
      <c r="A3372" s="42" t="s">
        <v>23</v>
      </c>
      <c r="B3372" s="44" t="s">
        <v>19</v>
      </c>
      <c r="C3372" s="44" t="s">
        <v>57</v>
      </c>
      <c r="D3372" s="43">
        <v>962828.34199999995</v>
      </c>
      <c r="E3372" s="43">
        <v>-46049.233999999997</v>
      </c>
      <c r="F3372" s="45">
        <v>-72090</v>
      </c>
      <c r="G3372" s="45">
        <v>-33960</v>
      </c>
      <c r="H3372" s="45">
        <v>-56210</v>
      </c>
      <c r="I3372" s="55">
        <f>pro[[#This Row],[Admin expenses 3]]+pro[[#This Row],[Admin expenses 2]]+pro[[#This Row],[Admin expenses 1]]+pro[[#This Row],[COGS]]</f>
        <v>-208309.234</v>
      </c>
      <c r="J3372" s="55">
        <f>pro[[#This Row],[Revenue]]+pro[[#This Row],[AdminExp]]</f>
        <v>754519.10800000001</v>
      </c>
      <c r="K3372" s="83">
        <f>pro[[#This Row],[Profit]]/pro[[#This Row],[Revenue]]</f>
        <v>0.78364862674555547</v>
      </c>
      <c r="L3372" s="56">
        <f t="shared" si="52"/>
        <v>4</v>
      </c>
      <c r="M3372" s="82" t="str">
        <f>"Q"&amp;" "&amp;VLOOKUP(pro[[#This Row],[Period]],Mapping!A:B,2,0)</f>
        <v>Q 2</v>
      </c>
      <c r="N3372"/>
    </row>
    <row r="3373" spans="1:14" ht="11.25" customHeight="1" x14ac:dyDescent="0.2">
      <c r="A3373" s="42" t="s">
        <v>23</v>
      </c>
      <c r="B3373" s="44" t="s">
        <v>19</v>
      </c>
      <c r="C3373" s="44" t="s">
        <v>57</v>
      </c>
      <c r="D3373" s="43">
        <v>359024.701</v>
      </c>
      <c r="E3373" s="43">
        <v>-44989.244999999995</v>
      </c>
      <c r="F3373" s="45">
        <v>-34770</v>
      </c>
      <c r="G3373" s="45">
        <v>-78860</v>
      </c>
      <c r="H3373" s="45">
        <v>-44180</v>
      </c>
      <c r="I3373" s="55">
        <f>pro[[#This Row],[Admin expenses 3]]+pro[[#This Row],[Admin expenses 2]]+pro[[#This Row],[Admin expenses 1]]+pro[[#This Row],[COGS]]</f>
        <v>-202799.245</v>
      </c>
      <c r="J3373" s="55">
        <f>pro[[#This Row],[Revenue]]+pro[[#This Row],[AdminExp]]</f>
        <v>156225.45600000001</v>
      </c>
      <c r="K3373" s="83">
        <f>pro[[#This Row],[Profit]]/pro[[#This Row],[Revenue]]</f>
        <v>0.43513846140630863</v>
      </c>
      <c r="L3373" s="56">
        <f t="shared" si="52"/>
        <v>4</v>
      </c>
      <c r="M3373" s="82" t="str">
        <f>"Q"&amp;" "&amp;VLOOKUP(pro[[#This Row],[Period]],Mapping!A:B,2,0)</f>
        <v>Q 2</v>
      </c>
      <c r="N3373"/>
    </row>
    <row r="3374" spans="1:14" ht="11.25" customHeight="1" x14ac:dyDescent="0.2">
      <c r="A3374" s="42" t="s">
        <v>23</v>
      </c>
      <c r="B3374" s="44" t="s">
        <v>19</v>
      </c>
      <c r="C3374" s="44" t="s">
        <v>57</v>
      </c>
      <c r="D3374" s="43">
        <v>811621.25799999991</v>
      </c>
      <c r="E3374" s="43">
        <v>-72901.668000000005</v>
      </c>
      <c r="F3374" s="45">
        <v>-12620</v>
      </c>
      <c r="G3374" s="45">
        <v>-60090</v>
      </c>
      <c r="H3374" s="45">
        <v>-102050</v>
      </c>
      <c r="I3374" s="55">
        <f>pro[[#This Row],[Admin expenses 3]]+pro[[#This Row],[Admin expenses 2]]+pro[[#This Row],[Admin expenses 1]]+pro[[#This Row],[COGS]]</f>
        <v>-247661.66800000001</v>
      </c>
      <c r="J3374" s="55">
        <f>pro[[#This Row],[Revenue]]+pro[[#This Row],[AdminExp]]</f>
        <v>563959.58999999985</v>
      </c>
      <c r="K3374" s="83">
        <f>pro[[#This Row],[Profit]]/pro[[#This Row],[Revenue]]</f>
        <v>0.6948556170025797</v>
      </c>
      <c r="L3374" s="56">
        <f t="shared" si="52"/>
        <v>4</v>
      </c>
      <c r="M3374" s="82" t="str">
        <f>"Q"&amp;" "&amp;VLOOKUP(pro[[#This Row],[Period]],Mapping!A:B,2,0)</f>
        <v>Q 2</v>
      </c>
      <c r="N3374"/>
    </row>
    <row r="3375" spans="1:14" ht="11.25" customHeight="1" x14ac:dyDescent="0.2">
      <c r="A3375" s="42" t="s">
        <v>23</v>
      </c>
      <c r="B3375" s="44" t="s">
        <v>19</v>
      </c>
      <c r="C3375" s="44" t="s">
        <v>57</v>
      </c>
      <c r="D3375" s="43">
        <v>-16665.473999999998</v>
      </c>
      <c r="E3375" s="43">
        <v>1758.4419999999998</v>
      </c>
      <c r="F3375" s="45">
        <v>-83710</v>
      </c>
      <c r="G3375" s="45">
        <v>-29490</v>
      </c>
      <c r="H3375" s="45">
        <v>-63030</v>
      </c>
      <c r="I3375" s="55">
        <f>pro[[#This Row],[Admin expenses 3]]+pro[[#This Row],[Admin expenses 2]]+pro[[#This Row],[Admin expenses 1]]+pro[[#This Row],[COGS]]</f>
        <v>-174471.55799999999</v>
      </c>
      <c r="J3375" s="55">
        <f>pro[[#This Row],[Revenue]]+pro[[#This Row],[AdminExp]]</f>
        <v>-191137.03199999998</v>
      </c>
      <c r="K3375" s="83">
        <f>pro[[#This Row],[Profit]]/pro[[#This Row],[Revenue]]</f>
        <v>11.469042644691655</v>
      </c>
      <c r="L3375" s="56">
        <f t="shared" si="52"/>
        <v>4</v>
      </c>
      <c r="M3375" s="82" t="str">
        <f>"Q"&amp;" "&amp;VLOOKUP(pro[[#This Row],[Period]],Mapping!A:B,2,0)</f>
        <v>Q 2</v>
      </c>
      <c r="N3375"/>
    </row>
    <row r="3376" spans="1:14" ht="11.25" customHeight="1" x14ac:dyDescent="0.2">
      <c r="A3376" s="42" t="s">
        <v>23</v>
      </c>
      <c r="B3376" s="44" t="s">
        <v>19</v>
      </c>
      <c r="C3376" s="44" t="s">
        <v>57</v>
      </c>
      <c r="D3376" s="43">
        <v>-6016.3179999999993</v>
      </c>
      <c r="E3376" s="43">
        <v>590.72299999999996</v>
      </c>
      <c r="F3376" s="45">
        <v>-34270</v>
      </c>
      <c r="G3376" s="45">
        <v>-67950</v>
      </c>
      <c r="H3376" s="45">
        <v>-45940</v>
      </c>
      <c r="I3376" s="55">
        <f>pro[[#This Row],[Admin expenses 3]]+pro[[#This Row],[Admin expenses 2]]+pro[[#This Row],[Admin expenses 1]]+pro[[#This Row],[COGS]]</f>
        <v>-147569.277</v>
      </c>
      <c r="J3376" s="55">
        <f>pro[[#This Row],[Revenue]]+pro[[#This Row],[AdminExp]]</f>
        <v>-153585.595</v>
      </c>
      <c r="K3376" s="83">
        <f>pro[[#This Row],[Profit]]/pro[[#This Row],[Revenue]]</f>
        <v>25.528171050798846</v>
      </c>
      <c r="L3376" s="56">
        <f t="shared" si="52"/>
        <v>4</v>
      </c>
      <c r="M3376" s="82" t="str">
        <f>"Q"&amp;" "&amp;VLOOKUP(pro[[#This Row],[Period]],Mapping!A:B,2,0)</f>
        <v>Q 2</v>
      </c>
      <c r="N3376"/>
    </row>
    <row r="3377" spans="1:14" ht="11.25" customHeight="1" x14ac:dyDescent="0.2">
      <c r="A3377" s="42" t="s">
        <v>23</v>
      </c>
      <c r="B3377" s="44" t="s">
        <v>19</v>
      </c>
      <c r="C3377" s="44" t="s">
        <v>57</v>
      </c>
      <c r="D3377" s="43">
        <v>-1086522.3529999999</v>
      </c>
      <c r="E3377" s="43">
        <v>87173.708999999988</v>
      </c>
      <c r="F3377" s="45">
        <v>-54980</v>
      </c>
      <c r="G3377" s="45">
        <v>-105700</v>
      </c>
      <c r="H3377" s="45">
        <v>-78160</v>
      </c>
      <c r="I3377" s="55">
        <f>pro[[#This Row],[Admin expenses 3]]+pro[[#This Row],[Admin expenses 2]]+pro[[#This Row],[Admin expenses 1]]+pro[[#This Row],[COGS]]</f>
        <v>-151666.29100000003</v>
      </c>
      <c r="J3377" s="55">
        <f>pro[[#This Row],[Revenue]]+pro[[#This Row],[AdminExp]]</f>
        <v>-1238188.6439999999</v>
      </c>
      <c r="K3377" s="83">
        <f>pro[[#This Row],[Profit]]/pro[[#This Row],[Revenue]]</f>
        <v>1.1395887443836141</v>
      </c>
      <c r="L3377" s="56">
        <f t="shared" si="52"/>
        <v>4</v>
      </c>
      <c r="M3377" s="82" t="str">
        <f>"Q"&amp;" "&amp;VLOOKUP(pro[[#This Row],[Period]],Mapping!A:B,2,0)</f>
        <v>Q 2</v>
      </c>
      <c r="N3377"/>
    </row>
    <row r="3378" spans="1:14" ht="11.25" customHeight="1" x14ac:dyDescent="0.2">
      <c r="A3378" s="42" t="s">
        <v>23</v>
      </c>
      <c r="B3378" s="44" t="s">
        <v>19</v>
      </c>
      <c r="C3378" s="44" t="s">
        <v>57</v>
      </c>
      <c r="D3378" s="43">
        <v>-13975.556</v>
      </c>
      <c r="E3378" s="43">
        <v>1088.752</v>
      </c>
      <c r="F3378" s="45">
        <v>-104240</v>
      </c>
      <c r="G3378" s="45">
        <v>-52520</v>
      </c>
      <c r="H3378" s="45">
        <v>-96760</v>
      </c>
      <c r="I3378" s="55">
        <f>pro[[#This Row],[Admin expenses 3]]+pro[[#This Row],[Admin expenses 2]]+pro[[#This Row],[Admin expenses 1]]+pro[[#This Row],[COGS]]</f>
        <v>-252431.24799999999</v>
      </c>
      <c r="J3378" s="55">
        <f>pro[[#This Row],[Revenue]]+pro[[#This Row],[AdminExp]]</f>
        <v>-266406.804</v>
      </c>
      <c r="K3378" s="83">
        <f>pro[[#This Row],[Profit]]/pro[[#This Row],[Revenue]]</f>
        <v>19.062340274691039</v>
      </c>
      <c r="L3378" s="56">
        <f t="shared" si="52"/>
        <v>4</v>
      </c>
      <c r="M3378" s="82" t="str">
        <f>"Q"&amp;" "&amp;VLOOKUP(pro[[#This Row],[Period]],Mapping!A:B,2,0)</f>
        <v>Q 2</v>
      </c>
      <c r="N3378"/>
    </row>
    <row r="3379" spans="1:14" ht="11.25" customHeight="1" x14ac:dyDescent="0.2">
      <c r="A3379" s="42" t="s">
        <v>23</v>
      </c>
      <c r="B3379" s="44" t="s">
        <v>19</v>
      </c>
      <c r="C3379" s="44" t="s">
        <v>57</v>
      </c>
      <c r="D3379" s="43">
        <v>121167.23499999999</v>
      </c>
      <c r="E3379" s="43">
        <v>-9548.3780000000006</v>
      </c>
      <c r="F3379" s="45">
        <v>-81520</v>
      </c>
      <c r="G3379" s="45">
        <v>-59540</v>
      </c>
      <c r="H3379" s="45">
        <v>-26090</v>
      </c>
      <c r="I3379" s="55">
        <f>pro[[#This Row],[Admin expenses 3]]+pro[[#This Row],[Admin expenses 2]]+pro[[#This Row],[Admin expenses 1]]+pro[[#This Row],[COGS]]</f>
        <v>-176698.378</v>
      </c>
      <c r="J3379" s="55">
        <f>pro[[#This Row],[Revenue]]+pro[[#This Row],[AdminExp]]</f>
        <v>-55531.143000000011</v>
      </c>
      <c r="K3379" s="83">
        <f>pro[[#This Row],[Profit]]/pro[[#This Row],[Revenue]]</f>
        <v>-0.45830164400466855</v>
      </c>
      <c r="L3379" s="56">
        <f t="shared" si="52"/>
        <v>4</v>
      </c>
      <c r="M3379" s="82" t="str">
        <f>"Q"&amp;" "&amp;VLOOKUP(pro[[#This Row],[Period]],Mapping!A:B,2,0)</f>
        <v>Q 2</v>
      </c>
      <c r="N3379"/>
    </row>
    <row r="3380" spans="1:14" ht="11.25" customHeight="1" x14ac:dyDescent="0.2">
      <c r="A3380" s="42" t="s">
        <v>23</v>
      </c>
      <c r="B3380" s="44" t="s">
        <v>19</v>
      </c>
      <c r="C3380" s="44" t="s">
        <v>57</v>
      </c>
      <c r="D3380" s="43">
        <v>789716.92799999996</v>
      </c>
      <c r="E3380" s="43">
        <v>-40084.449999999997</v>
      </c>
      <c r="F3380" s="45">
        <v>-41580</v>
      </c>
      <c r="G3380" s="45">
        <v>-51880</v>
      </c>
      <c r="H3380" s="45">
        <v>-73550</v>
      </c>
      <c r="I3380" s="55">
        <f>pro[[#This Row],[Admin expenses 3]]+pro[[#This Row],[Admin expenses 2]]+pro[[#This Row],[Admin expenses 1]]+pro[[#This Row],[COGS]]</f>
        <v>-207094.45</v>
      </c>
      <c r="J3380" s="55">
        <f>pro[[#This Row],[Revenue]]+pro[[#This Row],[AdminExp]]</f>
        <v>582622.47799999989</v>
      </c>
      <c r="K3380" s="83">
        <f>pro[[#This Row],[Profit]]/pro[[#This Row],[Revenue]]</f>
        <v>0.73776116142719927</v>
      </c>
      <c r="L3380" s="56">
        <f t="shared" si="52"/>
        <v>4</v>
      </c>
      <c r="M3380" s="82" t="str">
        <f>"Q"&amp;" "&amp;VLOOKUP(pro[[#This Row],[Period]],Mapping!A:B,2,0)</f>
        <v>Q 2</v>
      </c>
      <c r="N3380"/>
    </row>
    <row r="3381" spans="1:14" ht="11.25" customHeight="1" x14ac:dyDescent="0.2">
      <c r="A3381" s="42" t="s">
        <v>23</v>
      </c>
      <c r="B3381" s="44" t="s">
        <v>19</v>
      </c>
      <c r="C3381" s="44" t="s">
        <v>57</v>
      </c>
      <c r="D3381" s="43">
        <v>973621.4389999999</v>
      </c>
      <c r="E3381" s="43">
        <v>-59213.930999999997</v>
      </c>
      <c r="F3381" s="45">
        <v>-18170</v>
      </c>
      <c r="G3381" s="45">
        <v>-82420</v>
      </c>
      <c r="H3381" s="45">
        <v>-20720</v>
      </c>
      <c r="I3381" s="55">
        <f>pro[[#This Row],[Admin expenses 3]]+pro[[#This Row],[Admin expenses 2]]+pro[[#This Row],[Admin expenses 1]]+pro[[#This Row],[COGS]]</f>
        <v>-180523.93099999998</v>
      </c>
      <c r="J3381" s="55">
        <f>pro[[#This Row],[Revenue]]+pro[[#This Row],[AdminExp]]</f>
        <v>793097.50799999991</v>
      </c>
      <c r="K3381" s="83">
        <f>pro[[#This Row],[Profit]]/pro[[#This Row],[Revenue]]</f>
        <v>0.81458509049942973</v>
      </c>
      <c r="L3381" s="56">
        <f t="shared" si="52"/>
        <v>4</v>
      </c>
      <c r="M3381" s="82" t="str">
        <f>"Q"&amp;" "&amp;VLOOKUP(pro[[#This Row],[Period]],Mapping!A:B,2,0)</f>
        <v>Q 2</v>
      </c>
      <c r="N3381"/>
    </row>
    <row r="3382" spans="1:14" ht="11.25" customHeight="1" x14ac:dyDescent="0.2">
      <c r="A3382" s="42" t="s">
        <v>23</v>
      </c>
      <c r="B3382" s="44" t="s">
        <v>19</v>
      </c>
      <c r="C3382" s="44" t="s">
        <v>57</v>
      </c>
      <c r="D3382" s="43">
        <v>124485.928</v>
      </c>
      <c r="E3382" s="43">
        <v>-201208.34299999999</v>
      </c>
      <c r="F3382" s="45">
        <v>-50720</v>
      </c>
      <c r="G3382" s="45">
        <v>-101740</v>
      </c>
      <c r="H3382" s="45">
        <v>-35860</v>
      </c>
      <c r="I3382" s="55">
        <f>pro[[#This Row],[Admin expenses 3]]+pro[[#This Row],[Admin expenses 2]]+pro[[#This Row],[Admin expenses 1]]+pro[[#This Row],[COGS]]</f>
        <v>-389528.34299999999</v>
      </c>
      <c r="J3382" s="55">
        <f>pro[[#This Row],[Revenue]]+pro[[#This Row],[AdminExp]]</f>
        <v>-265042.41499999998</v>
      </c>
      <c r="K3382" s="83">
        <f>pro[[#This Row],[Profit]]/pro[[#This Row],[Revenue]]</f>
        <v>-2.1290953865885949</v>
      </c>
      <c r="L3382" s="56">
        <f t="shared" si="52"/>
        <v>4</v>
      </c>
      <c r="M3382" s="82" t="str">
        <f>"Q"&amp;" "&amp;VLOOKUP(pro[[#This Row],[Period]],Mapping!A:B,2,0)</f>
        <v>Q 2</v>
      </c>
      <c r="N3382"/>
    </row>
    <row r="3383" spans="1:14" ht="11.25" customHeight="1" x14ac:dyDescent="0.2">
      <c r="A3383" s="42" t="s">
        <v>23</v>
      </c>
      <c r="B3383" s="44" t="s">
        <v>19</v>
      </c>
      <c r="C3383" s="44" t="s">
        <v>58</v>
      </c>
      <c r="D3383" s="43">
        <v>248206.95199999996</v>
      </c>
      <c r="E3383" s="43">
        <v>-402485.09699999995</v>
      </c>
      <c r="F3383" s="45">
        <v>-68580</v>
      </c>
      <c r="G3383" s="45">
        <v>-34790</v>
      </c>
      <c r="H3383" s="45">
        <v>-78120</v>
      </c>
      <c r="I3383" s="55">
        <f>pro[[#This Row],[Admin expenses 3]]+pro[[#This Row],[Admin expenses 2]]+pro[[#This Row],[Admin expenses 1]]+pro[[#This Row],[COGS]]</f>
        <v>-583975.09699999995</v>
      </c>
      <c r="J3383" s="55">
        <f>pro[[#This Row],[Revenue]]+pro[[#This Row],[AdminExp]]</f>
        <v>-335768.14500000002</v>
      </c>
      <c r="K3383" s="83">
        <f>pro[[#This Row],[Profit]]/pro[[#This Row],[Revenue]]</f>
        <v>-1.3527749416140451</v>
      </c>
      <c r="L3383" s="56">
        <f t="shared" si="52"/>
        <v>4</v>
      </c>
      <c r="M3383" s="82" t="str">
        <f>"Q"&amp;" "&amp;VLOOKUP(pro[[#This Row],[Period]],Mapping!A:B,2,0)</f>
        <v>Q 2</v>
      </c>
      <c r="N3383"/>
    </row>
    <row r="3384" spans="1:14" ht="11.25" customHeight="1" x14ac:dyDescent="0.2">
      <c r="A3384" s="42" t="s">
        <v>23</v>
      </c>
      <c r="B3384" s="44" t="s">
        <v>19</v>
      </c>
      <c r="C3384" s="44" t="s">
        <v>59</v>
      </c>
      <c r="D3384" s="43">
        <v>2489.2350000000001</v>
      </c>
      <c r="E3384" s="43">
        <v>0</v>
      </c>
      <c r="F3384" s="45">
        <v>-27530</v>
      </c>
      <c r="G3384" s="45">
        <v>-52710</v>
      </c>
      <c r="H3384" s="45">
        <v>-45390</v>
      </c>
      <c r="I3384" s="55">
        <f>pro[[#This Row],[Admin expenses 3]]+pro[[#This Row],[Admin expenses 2]]+pro[[#This Row],[Admin expenses 1]]+pro[[#This Row],[COGS]]</f>
        <v>-125630</v>
      </c>
      <c r="J3384" s="55">
        <f>pro[[#This Row],[Revenue]]+pro[[#This Row],[AdminExp]]</f>
        <v>-123140.765</v>
      </c>
      <c r="K3384" s="83">
        <f>pro[[#This Row],[Profit]]/pro[[#This Row],[Revenue]]</f>
        <v>-49.469320895777216</v>
      </c>
      <c r="L3384" s="56">
        <f t="shared" si="52"/>
        <v>4</v>
      </c>
      <c r="M3384" s="82" t="str">
        <f>"Q"&amp;" "&amp;VLOOKUP(pro[[#This Row],[Period]],Mapping!A:B,2,0)</f>
        <v>Q 2</v>
      </c>
      <c r="N3384"/>
    </row>
    <row r="3385" spans="1:14" ht="11.25" customHeight="1" x14ac:dyDescent="0.2">
      <c r="A3385" s="42" t="s">
        <v>23</v>
      </c>
      <c r="B3385" s="44" t="s">
        <v>19</v>
      </c>
      <c r="C3385" s="44" t="s">
        <v>57</v>
      </c>
      <c r="D3385" s="43">
        <v>-380.25400000000002</v>
      </c>
      <c r="E3385" s="43">
        <v>6.9999999999999993E-3</v>
      </c>
      <c r="F3385" s="45">
        <v>-40590</v>
      </c>
      <c r="G3385" s="45">
        <v>-106960</v>
      </c>
      <c r="H3385" s="45">
        <v>-40380</v>
      </c>
      <c r="I3385" s="55">
        <f>pro[[#This Row],[Admin expenses 3]]+pro[[#This Row],[Admin expenses 2]]+pro[[#This Row],[Admin expenses 1]]+pro[[#This Row],[COGS]]</f>
        <v>-187929.99299999999</v>
      </c>
      <c r="J3385" s="55">
        <f>pro[[#This Row],[Revenue]]+pro[[#This Row],[AdminExp]]</f>
        <v>-188310.24699999997</v>
      </c>
      <c r="K3385" s="83">
        <f>pro[[#This Row],[Profit]]/pro[[#This Row],[Revenue]]</f>
        <v>495.22226459156241</v>
      </c>
      <c r="L3385" s="56">
        <f t="shared" si="52"/>
        <v>4</v>
      </c>
      <c r="M3385" s="82" t="str">
        <f>"Q"&amp;" "&amp;VLOOKUP(pro[[#This Row],[Period]],Mapping!A:B,2,0)</f>
        <v>Q 2</v>
      </c>
      <c r="N3385"/>
    </row>
    <row r="3386" spans="1:14" ht="11.25" customHeight="1" x14ac:dyDescent="0.2">
      <c r="A3386" s="42" t="s">
        <v>23</v>
      </c>
      <c r="B3386" s="44" t="s">
        <v>19</v>
      </c>
      <c r="C3386" s="44" t="s">
        <v>57</v>
      </c>
      <c r="D3386" s="43">
        <v>495735.821</v>
      </c>
      <c r="E3386" s="43">
        <v>-806896.74799999991</v>
      </c>
      <c r="F3386" s="45">
        <v>-25780</v>
      </c>
      <c r="G3386" s="45">
        <v>-89530</v>
      </c>
      <c r="H3386" s="45">
        <v>-27560</v>
      </c>
      <c r="I3386" s="55">
        <f>pro[[#This Row],[Admin expenses 3]]+pro[[#This Row],[Admin expenses 2]]+pro[[#This Row],[Admin expenses 1]]+pro[[#This Row],[COGS]]</f>
        <v>-949766.74799999991</v>
      </c>
      <c r="J3386" s="55">
        <f>pro[[#This Row],[Revenue]]+pro[[#This Row],[AdminExp]]</f>
        <v>-454030.92699999991</v>
      </c>
      <c r="K3386" s="83">
        <f>pro[[#This Row],[Profit]]/pro[[#This Row],[Revenue]]</f>
        <v>-0.91587274464880741</v>
      </c>
      <c r="L3386" s="56">
        <f t="shared" si="52"/>
        <v>4</v>
      </c>
      <c r="M3386" s="82" t="str">
        <f>"Q"&amp;" "&amp;VLOOKUP(pro[[#This Row],[Period]],Mapping!A:B,2,0)</f>
        <v>Q 2</v>
      </c>
      <c r="N3386"/>
    </row>
    <row r="3387" spans="1:14" ht="11.25" customHeight="1" x14ac:dyDescent="0.2">
      <c r="A3387" s="42" t="s">
        <v>23</v>
      </c>
      <c r="B3387" s="44" t="s">
        <v>19</v>
      </c>
      <c r="C3387" s="44" t="s">
        <v>57</v>
      </c>
      <c r="D3387" s="43">
        <v>1486.107</v>
      </c>
      <c r="E3387" s="43">
        <v>-1627.71</v>
      </c>
      <c r="F3387" s="45">
        <v>-106340</v>
      </c>
      <c r="G3387" s="45">
        <v>-30850</v>
      </c>
      <c r="H3387" s="45">
        <v>-24130</v>
      </c>
      <c r="I3387" s="55">
        <f>pro[[#This Row],[Admin expenses 3]]+pro[[#This Row],[Admin expenses 2]]+pro[[#This Row],[Admin expenses 1]]+pro[[#This Row],[COGS]]</f>
        <v>-162947.71</v>
      </c>
      <c r="J3387" s="55">
        <f>pro[[#This Row],[Revenue]]+pro[[#This Row],[AdminExp]]</f>
        <v>-161461.603</v>
      </c>
      <c r="K3387" s="83">
        <f>pro[[#This Row],[Profit]]/pro[[#This Row],[Revenue]]</f>
        <v>-108.64736051980107</v>
      </c>
      <c r="L3387" s="56">
        <f t="shared" si="52"/>
        <v>4</v>
      </c>
      <c r="M3387" s="82" t="str">
        <f>"Q"&amp;" "&amp;VLOOKUP(pro[[#This Row],[Period]],Mapping!A:B,2,0)</f>
        <v>Q 2</v>
      </c>
      <c r="N3387"/>
    </row>
    <row r="3388" spans="1:14" ht="11.25" customHeight="1" x14ac:dyDescent="0.2">
      <c r="A3388" s="42" t="s">
        <v>23</v>
      </c>
      <c r="B3388" s="44" t="s">
        <v>19</v>
      </c>
      <c r="C3388" s="44" t="s">
        <v>57</v>
      </c>
      <c r="D3388" s="43">
        <v>6949.32</v>
      </c>
      <c r="E3388" s="43">
        <v>-8635.3819999999996</v>
      </c>
      <c r="F3388" s="45">
        <v>-26740</v>
      </c>
      <c r="G3388" s="45">
        <v>-47510</v>
      </c>
      <c r="H3388" s="45">
        <v>-89650</v>
      </c>
      <c r="I3388" s="55">
        <f>pro[[#This Row],[Admin expenses 3]]+pro[[#This Row],[Admin expenses 2]]+pro[[#This Row],[Admin expenses 1]]+pro[[#This Row],[COGS]]</f>
        <v>-172535.38200000001</v>
      </c>
      <c r="J3388" s="55">
        <f>pro[[#This Row],[Revenue]]+pro[[#This Row],[AdminExp]]</f>
        <v>-165586.06200000001</v>
      </c>
      <c r="K3388" s="83">
        <f>pro[[#This Row],[Profit]]/pro[[#This Row],[Revenue]]</f>
        <v>-23.82766400165772</v>
      </c>
      <c r="L3388" s="56">
        <f t="shared" si="52"/>
        <v>4</v>
      </c>
      <c r="M3388" s="82" t="str">
        <f>"Q"&amp;" "&amp;VLOOKUP(pro[[#This Row],[Period]],Mapping!A:B,2,0)</f>
        <v>Q 2</v>
      </c>
      <c r="N3388"/>
    </row>
    <row r="3389" spans="1:14" ht="11.25" customHeight="1" x14ac:dyDescent="0.2">
      <c r="A3389" s="42" t="s">
        <v>23</v>
      </c>
      <c r="B3389" s="44" t="s">
        <v>19</v>
      </c>
      <c r="C3389" s="44" t="s">
        <v>57</v>
      </c>
      <c r="D3389" s="43">
        <v>290420.46599999996</v>
      </c>
      <c r="E3389" s="43">
        <v>-166528.10999999999</v>
      </c>
      <c r="F3389" s="45">
        <v>-99500</v>
      </c>
      <c r="G3389" s="45">
        <v>-43510</v>
      </c>
      <c r="H3389" s="45">
        <v>-44200</v>
      </c>
      <c r="I3389" s="55">
        <f>pro[[#This Row],[Admin expenses 3]]+pro[[#This Row],[Admin expenses 2]]+pro[[#This Row],[Admin expenses 1]]+pro[[#This Row],[COGS]]</f>
        <v>-353738.11</v>
      </c>
      <c r="J3389" s="55">
        <f>pro[[#This Row],[Revenue]]+pro[[#This Row],[AdminExp]]</f>
        <v>-63317.644000000029</v>
      </c>
      <c r="K3389" s="83">
        <f>pro[[#This Row],[Profit]]/pro[[#This Row],[Revenue]]</f>
        <v>-0.21802059914055794</v>
      </c>
      <c r="L3389" s="56">
        <f t="shared" si="52"/>
        <v>4</v>
      </c>
      <c r="M3389" s="82" t="str">
        <f>"Q"&amp;" "&amp;VLOOKUP(pro[[#This Row],[Period]],Mapping!A:B,2,0)</f>
        <v>Q 2</v>
      </c>
      <c r="N3389"/>
    </row>
    <row r="3390" spans="1:14" ht="11.25" customHeight="1" x14ac:dyDescent="0.2">
      <c r="A3390" s="42" t="s">
        <v>23</v>
      </c>
      <c r="B3390" s="44" t="s">
        <v>19</v>
      </c>
      <c r="C3390" s="44" t="s">
        <v>58</v>
      </c>
      <c r="D3390" s="43">
        <v>135714.516</v>
      </c>
      <c r="E3390" s="43">
        <v>-80281.291999999987</v>
      </c>
      <c r="F3390" s="45">
        <v>-71040</v>
      </c>
      <c r="G3390" s="45">
        <v>-75030</v>
      </c>
      <c r="H3390" s="45">
        <v>-63340</v>
      </c>
      <c r="I3390" s="55">
        <f>pro[[#This Row],[Admin expenses 3]]+pro[[#This Row],[Admin expenses 2]]+pro[[#This Row],[Admin expenses 1]]+pro[[#This Row],[COGS]]</f>
        <v>-289691.29200000002</v>
      </c>
      <c r="J3390" s="55">
        <f>pro[[#This Row],[Revenue]]+pro[[#This Row],[AdminExp]]</f>
        <v>-153976.77600000001</v>
      </c>
      <c r="K3390" s="83">
        <f>pro[[#This Row],[Profit]]/pro[[#This Row],[Revenue]]</f>
        <v>-1.1345637927191223</v>
      </c>
      <c r="L3390" s="56">
        <f t="shared" si="52"/>
        <v>4</v>
      </c>
      <c r="M3390" s="82" t="str">
        <f>"Q"&amp;" "&amp;VLOOKUP(pro[[#This Row],[Period]],Mapping!A:B,2,0)</f>
        <v>Q 2</v>
      </c>
      <c r="N3390"/>
    </row>
    <row r="3391" spans="1:14" ht="11.25" customHeight="1" x14ac:dyDescent="0.2">
      <c r="A3391" s="42" t="s">
        <v>23</v>
      </c>
      <c r="B3391" s="44" t="s">
        <v>19</v>
      </c>
      <c r="C3391" s="44" t="s">
        <v>59</v>
      </c>
      <c r="D3391" s="43">
        <v>62449.120999999992</v>
      </c>
      <c r="E3391" s="43">
        <v>-40270.481999999996</v>
      </c>
      <c r="F3391" s="45">
        <v>-86850</v>
      </c>
      <c r="G3391" s="45">
        <v>-18210</v>
      </c>
      <c r="H3391" s="45">
        <v>-88320</v>
      </c>
      <c r="I3391" s="55">
        <f>pro[[#This Row],[Admin expenses 3]]+pro[[#This Row],[Admin expenses 2]]+pro[[#This Row],[Admin expenses 1]]+pro[[#This Row],[COGS]]</f>
        <v>-233650.48199999999</v>
      </c>
      <c r="J3391" s="55">
        <f>pro[[#This Row],[Revenue]]+pro[[#This Row],[AdminExp]]</f>
        <v>-171201.361</v>
      </c>
      <c r="K3391" s="83">
        <f>pro[[#This Row],[Profit]]/pro[[#This Row],[Revenue]]</f>
        <v>-2.7414534945976263</v>
      </c>
      <c r="L3391" s="56">
        <f t="shared" si="52"/>
        <v>4</v>
      </c>
      <c r="M3391" s="82" t="str">
        <f>"Q"&amp;" "&amp;VLOOKUP(pro[[#This Row],[Period]],Mapping!A:B,2,0)</f>
        <v>Q 2</v>
      </c>
      <c r="N3391"/>
    </row>
    <row r="3392" spans="1:14" ht="11.25" customHeight="1" x14ac:dyDescent="0.2">
      <c r="A3392" s="42" t="s">
        <v>23</v>
      </c>
      <c r="B3392" s="44" t="s">
        <v>19</v>
      </c>
      <c r="C3392" s="44" t="s">
        <v>57</v>
      </c>
      <c r="D3392" s="43">
        <v>161031.78</v>
      </c>
      <c r="E3392" s="43">
        <v>-120610.098</v>
      </c>
      <c r="F3392" s="45">
        <v>-47380</v>
      </c>
      <c r="G3392" s="45">
        <v>-35490</v>
      </c>
      <c r="H3392" s="45">
        <v>-105950</v>
      </c>
      <c r="I3392" s="55">
        <f>pro[[#This Row],[Admin expenses 3]]+pro[[#This Row],[Admin expenses 2]]+pro[[#This Row],[Admin expenses 1]]+pro[[#This Row],[COGS]]</f>
        <v>-309430.098</v>
      </c>
      <c r="J3392" s="55">
        <f>pro[[#This Row],[Revenue]]+pro[[#This Row],[AdminExp]]</f>
        <v>-148398.318</v>
      </c>
      <c r="K3392" s="83">
        <f>pro[[#This Row],[Profit]]/pro[[#This Row],[Revenue]]</f>
        <v>-0.92154677790930462</v>
      </c>
      <c r="L3392" s="56">
        <f t="shared" si="52"/>
        <v>4</v>
      </c>
      <c r="M3392" s="82" t="str">
        <f>"Q"&amp;" "&amp;VLOOKUP(pro[[#This Row],[Period]],Mapping!A:B,2,0)</f>
        <v>Q 2</v>
      </c>
      <c r="N3392"/>
    </row>
    <row r="3393" spans="1:14" ht="11.25" customHeight="1" x14ac:dyDescent="0.2">
      <c r="A3393" s="42" t="s">
        <v>23</v>
      </c>
      <c r="B3393" s="44" t="s">
        <v>19</v>
      </c>
      <c r="C3393" s="44" t="s">
        <v>57</v>
      </c>
      <c r="D3393" s="43">
        <v>59753.11299999999</v>
      </c>
      <c r="E3393" s="43">
        <v>-51537.317999999999</v>
      </c>
      <c r="F3393" s="45">
        <v>-40290</v>
      </c>
      <c r="G3393" s="45">
        <v>-72030</v>
      </c>
      <c r="H3393" s="45">
        <v>-58420</v>
      </c>
      <c r="I3393" s="55">
        <f>pro[[#This Row],[Admin expenses 3]]+pro[[#This Row],[Admin expenses 2]]+pro[[#This Row],[Admin expenses 1]]+pro[[#This Row],[COGS]]</f>
        <v>-222277.318</v>
      </c>
      <c r="J3393" s="55">
        <f>pro[[#This Row],[Revenue]]+pro[[#This Row],[AdminExp]]</f>
        <v>-162524.20500000002</v>
      </c>
      <c r="K3393" s="83">
        <f>pro[[#This Row],[Profit]]/pro[[#This Row],[Revenue]]</f>
        <v>-2.7199286671474345</v>
      </c>
      <c r="L3393" s="56">
        <f t="shared" si="52"/>
        <v>4</v>
      </c>
      <c r="M3393" s="82" t="str">
        <f>"Q"&amp;" "&amp;VLOOKUP(pro[[#This Row],[Period]],Mapping!A:B,2,0)</f>
        <v>Q 2</v>
      </c>
      <c r="N3393"/>
    </row>
    <row r="3394" spans="1:14" ht="11.25" customHeight="1" x14ac:dyDescent="0.2">
      <c r="A3394" s="42" t="s">
        <v>23</v>
      </c>
      <c r="B3394" s="44" t="s">
        <v>19</v>
      </c>
      <c r="C3394" s="44" t="s">
        <v>57</v>
      </c>
      <c r="D3394" s="43">
        <v>46196.429999999993</v>
      </c>
      <c r="E3394" s="43">
        <v>-38381.945</v>
      </c>
      <c r="F3394" s="45">
        <v>-28220</v>
      </c>
      <c r="G3394" s="45">
        <v>-18130</v>
      </c>
      <c r="H3394" s="45">
        <v>-53390</v>
      </c>
      <c r="I3394" s="55">
        <f>pro[[#This Row],[Admin expenses 3]]+pro[[#This Row],[Admin expenses 2]]+pro[[#This Row],[Admin expenses 1]]+pro[[#This Row],[COGS]]</f>
        <v>-138121.94500000001</v>
      </c>
      <c r="J3394" s="55">
        <f>pro[[#This Row],[Revenue]]+pro[[#This Row],[AdminExp]]</f>
        <v>-91925.515000000014</v>
      </c>
      <c r="K3394" s="83">
        <f>pro[[#This Row],[Profit]]/pro[[#This Row],[Revenue]]</f>
        <v>-1.9898835256317431</v>
      </c>
      <c r="L3394" s="56">
        <f t="shared" ref="L3394:L3457" si="53">MONTH(DATEVALUE(A3394&amp;"1"))</f>
        <v>4</v>
      </c>
      <c r="M3394" s="82" t="str">
        <f>"Q"&amp;" "&amp;VLOOKUP(pro[[#This Row],[Period]],Mapping!A:B,2,0)</f>
        <v>Q 2</v>
      </c>
      <c r="N3394"/>
    </row>
    <row r="3395" spans="1:14" ht="11.25" customHeight="1" x14ac:dyDescent="0.2">
      <c r="A3395" s="42" t="s">
        <v>23</v>
      </c>
      <c r="B3395" s="44" t="s">
        <v>19</v>
      </c>
      <c r="C3395" s="44" t="s">
        <v>58</v>
      </c>
      <c r="D3395" s="43">
        <v>36667.252999999997</v>
      </c>
      <c r="E3395" s="43">
        <v>-19802.418999999998</v>
      </c>
      <c r="F3395" s="45">
        <v>-15230</v>
      </c>
      <c r="G3395" s="45">
        <v>-29560</v>
      </c>
      <c r="H3395" s="45">
        <v>-54580</v>
      </c>
      <c r="I3395" s="55">
        <f>pro[[#This Row],[Admin expenses 3]]+pro[[#This Row],[Admin expenses 2]]+pro[[#This Row],[Admin expenses 1]]+pro[[#This Row],[COGS]]</f>
        <v>-119172.41899999999</v>
      </c>
      <c r="J3395" s="55">
        <f>pro[[#This Row],[Revenue]]+pro[[#This Row],[AdminExp]]</f>
        <v>-82505.165999999997</v>
      </c>
      <c r="K3395" s="83">
        <f>pro[[#This Row],[Profit]]/pro[[#This Row],[Revenue]]</f>
        <v>-2.2501049096860353</v>
      </c>
      <c r="L3395" s="56">
        <f t="shared" si="53"/>
        <v>4</v>
      </c>
      <c r="M3395" s="82" t="str">
        <f>"Q"&amp;" "&amp;VLOOKUP(pro[[#This Row],[Period]],Mapping!A:B,2,0)</f>
        <v>Q 2</v>
      </c>
      <c r="N3395"/>
    </row>
    <row r="3396" spans="1:14" ht="11.25" customHeight="1" x14ac:dyDescent="0.2">
      <c r="A3396" s="42" t="s">
        <v>23</v>
      </c>
      <c r="B3396" s="44" t="s">
        <v>19</v>
      </c>
      <c r="C3396" s="44" t="s">
        <v>59</v>
      </c>
      <c r="D3396" s="43">
        <v>1164137.527</v>
      </c>
      <c r="E3396" s="43">
        <v>-412728.11999999994</v>
      </c>
      <c r="F3396" s="45">
        <v>-94920</v>
      </c>
      <c r="G3396" s="45">
        <v>-49530</v>
      </c>
      <c r="H3396" s="45">
        <v>-92490</v>
      </c>
      <c r="I3396" s="55">
        <f>pro[[#This Row],[Admin expenses 3]]+pro[[#This Row],[Admin expenses 2]]+pro[[#This Row],[Admin expenses 1]]+pro[[#This Row],[COGS]]</f>
        <v>-649668.11999999988</v>
      </c>
      <c r="J3396" s="55">
        <f>pro[[#This Row],[Revenue]]+pro[[#This Row],[AdminExp]]</f>
        <v>514469.40700000012</v>
      </c>
      <c r="K3396" s="83">
        <f>pro[[#This Row],[Profit]]/pro[[#This Row],[Revenue]]</f>
        <v>0.44193181223682015</v>
      </c>
      <c r="L3396" s="56">
        <f t="shared" si="53"/>
        <v>4</v>
      </c>
      <c r="M3396" s="82" t="str">
        <f>"Q"&amp;" "&amp;VLOOKUP(pro[[#This Row],[Period]],Mapping!A:B,2,0)</f>
        <v>Q 2</v>
      </c>
      <c r="N3396"/>
    </row>
    <row r="3397" spans="1:14" ht="11.25" customHeight="1" x14ac:dyDescent="0.2">
      <c r="A3397" s="42" t="s">
        <v>23</v>
      </c>
      <c r="B3397" s="44" t="s">
        <v>19</v>
      </c>
      <c r="C3397" s="44" t="s">
        <v>57</v>
      </c>
      <c r="D3397" s="43">
        <v>27170.087</v>
      </c>
      <c r="E3397" s="43">
        <v>-29578.450999999997</v>
      </c>
      <c r="F3397" s="45">
        <v>-46600</v>
      </c>
      <c r="G3397" s="45">
        <v>-49470</v>
      </c>
      <c r="H3397" s="45">
        <v>-48250</v>
      </c>
      <c r="I3397" s="55">
        <f>pro[[#This Row],[Admin expenses 3]]+pro[[#This Row],[Admin expenses 2]]+pro[[#This Row],[Admin expenses 1]]+pro[[#This Row],[COGS]]</f>
        <v>-173898.451</v>
      </c>
      <c r="J3397" s="55">
        <f>pro[[#This Row],[Revenue]]+pro[[#This Row],[AdminExp]]</f>
        <v>-146728.364</v>
      </c>
      <c r="K3397" s="83">
        <f>pro[[#This Row],[Profit]]/pro[[#This Row],[Revenue]]</f>
        <v>-5.4003641578328407</v>
      </c>
      <c r="L3397" s="56">
        <f t="shared" si="53"/>
        <v>4</v>
      </c>
      <c r="M3397" s="82" t="str">
        <f>"Q"&amp;" "&amp;VLOOKUP(pro[[#This Row],[Period]],Mapping!A:B,2,0)</f>
        <v>Q 2</v>
      </c>
      <c r="N3397"/>
    </row>
    <row r="3398" spans="1:14" ht="11.25" customHeight="1" x14ac:dyDescent="0.2">
      <c r="A3398" s="42" t="s">
        <v>23</v>
      </c>
      <c r="B3398" s="44" t="s">
        <v>19</v>
      </c>
      <c r="C3398" s="44" t="s">
        <v>57</v>
      </c>
      <c r="D3398" s="43">
        <v>932696.87699999998</v>
      </c>
      <c r="E3398" s="43">
        <v>-224955.24799999999</v>
      </c>
      <c r="F3398" s="45">
        <v>-40780</v>
      </c>
      <c r="G3398" s="45">
        <v>-90270</v>
      </c>
      <c r="H3398" s="45">
        <v>-74780</v>
      </c>
      <c r="I3398" s="55">
        <f>pro[[#This Row],[Admin expenses 3]]+pro[[#This Row],[Admin expenses 2]]+pro[[#This Row],[Admin expenses 1]]+pro[[#This Row],[COGS]]</f>
        <v>-430785.24800000002</v>
      </c>
      <c r="J3398" s="55">
        <f>pro[[#This Row],[Revenue]]+pro[[#This Row],[AdminExp]]</f>
        <v>501911.62899999996</v>
      </c>
      <c r="K3398" s="83">
        <f>pro[[#This Row],[Profit]]/pro[[#This Row],[Revenue]]</f>
        <v>0.53812941951128668</v>
      </c>
      <c r="L3398" s="56">
        <f t="shared" si="53"/>
        <v>4</v>
      </c>
      <c r="M3398" s="82" t="str">
        <f>"Q"&amp;" "&amp;VLOOKUP(pro[[#This Row],[Period]],Mapping!A:B,2,0)</f>
        <v>Q 2</v>
      </c>
      <c r="N3398"/>
    </row>
    <row r="3399" spans="1:14" ht="11.25" customHeight="1" x14ac:dyDescent="0.2">
      <c r="A3399" s="42" t="s">
        <v>23</v>
      </c>
      <c r="B3399" s="44" t="s">
        <v>19</v>
      </c>
      <c r="C3399" s="44" t="s">
        <v>58</v>
      </c>
      <c r="D3399" s="43">
        <v>650392.90399999998</v>
      </c>
      <c r="E3399" s="43">
        <v>-316892.75799999997</v>
      </c>
      <c r="F3399" s="45">
        <v>-65350</v>
      </c>
      <c r="G3399" s="45">
        <v>-58280</v>
      </c>
      <c r="H3399" s="45">
        <v>-87620</v>
      </c>
      <c r="I3399" s="55">
        <f>pro[[#This Row],[Admin expenses 3]]+pro[[#This Row],[Admin expenses 2]]+pro[[#This Row],[Admin expenses 1]]+pro[[#This Row],[COGS]]</f>
        <v>-528142.75799999991</v>
      </c>
      <c r="J3399" s="55">
        <f>pro[[#This Row],[Revenue]]+pro[[#This Row],[AdminExp]]</f>
        <v>122250.14600000007</v>
      </c>
      <c r="K3399" s="83">
        <f>pro[[#This Row],[Profit]]/pro[[#This Row],[Revenue]]</f>
        <v>0.18796352981120482</v>
      </c>
      <c r="L3399" s="56">
        <f t="shared" si="53"/>
        <v>4</v>
      </c>
      <c r="M3399" s="82" t="str">
        <f>"Q"&amp;" "&amp;VLOOKUP(pro[[#This Row],[Period]],Mapping!A:B,2,0)</f>
        <v>Q 2</v>
      </c>
      <c r="N3399"/>
    </row>
    <row r="3400" spans="1:14" ht="11.25" customHeight="1" x14ac:dyDescent="0.2">
      <c r="A3400" s="42" t="s">
        <v>23</v>
      </c>
      <c r="B3400" s="44" t="s">
        <v>19</v>
      </c>
      <c r="C3400" s="44" t="s">
        <v>59</v>
      </c>
      <c r="D3400" s="43">
        <v>682859.29599999997</v>
      </c>
      <c r="E3400" s="43">
        <v>-345627.02999999997</v>
      </c>
      <c r="F3400" s="45">
        <v>-90000</v>
      </c>
      <c r="G3400" s="45">
        <v>-62030</v>
      </c>
      <c r="H3400" s="45">
        <v>-31760</v>
      </c>
      <c r="I3400" s="55">
        <f>pro[[#This Row],[Admin expenses 3]]+pro[[#This Row],[Admin expenses 2]]+pro[[#This Row],[Admin expenses 1]]+pro[[#This Row],[COGS]]</f>
        <v>-529417.03</v>
      </c>
      <c r="J3400" s="55">
        <f>pro[[#This Row],[Revenue]]+pro[[#This Row],[AdminExp]]</f>
        <v>153442.26599999995</v>
      </c>
      <c r="K3400" s="83">
        <f>pro[[#This Row],[Profit]]/pro[[#This Row],[Revenue]]</f>
        <v>0.22470553875274468</v>
      </c>
      <c r="L3400" s="56">
        <f t="shared" si="53"/>
        <v>4</v>
      </c>
      <c r="M3400" s="82" t="str">
        <f>"Q"&amp;" "&amp;VLOOKUP(pro[[#This Row],[Period]],Mapping!A:B,2,0)</f>
        <v>Q 2</v>
      </c>
      <c r="N3400"/>
    </row>
    <row r="3401" spans="1:14" ht="11.25" customHeight="1" x14ac:dyDescent="0.2">
      <c r="A3401" s="42" t="s">
        <v>23</v>
      </c>
      <c r="B3401" s="44" t="s">
        <v>19</v>
      </c>
      <c r="C3401" s="44" t="s">
        <v>57</v>
      </c>
      <c r="D3401" s="43">
        <v>287121.73699999996</v>
      </c>
      <c r="E3401" s="43">
        <v>-155587.796</v>
      </c>
      <c r="F3401" s="45">
        <v>-72170</v>
      </c>
      <c r="G3401" s="45">
        <v>-64660</v>
      </c>
      <c r="H3401" s="45">
        <v>-84680</v>
      </c>
      <c r="I3401" s="55">
        <f>pro[[#This Row],[Admin expenses 3]]+pro[[#This Row],[Admin expenses 2]]+pro[[#This Row],[Admin expenses 1]]+pro[[#This Row],[COGS]]</f>
        <v>-377097.79599999997</v>
      </c>
      <c r="J3401" s="55">
        <f>pro[[#This Row],[Revenue]]+pro[[#This Row],[AdminExp]]</f>
        <v>-89976.059000000008</v>
      </c>
      <c r="K3401" s="83">
        <f>pro[[#This Row],[Profit]]/pro[[#This Row],[Revenue]]</f>
        <v>-0.31337250860947535</v>
      </c>
      <c r="L3401" s="56">
        <f t="shared" si="53"/>
        <v>4</v>
      </c>
      <c r="M3401" s="82" t="str">
        <f>"Q"&amp;" "&amp;VLOOKUP(pro[[#This Row],[Period]],Mapping!A:B,2,0)</f>
        <v>Q 2</v>
      </c>
      <c r="N3401"/>
    </row>
    <row r="3402" spans="1:14" ht="11.25" customHeight="1" x14ac:dyDescent="0.2">
      <c r="A3402" s="42" t="s">
        <v>23</v>
      </c>
      <c r="B3402" s="44" t="s">
        <v>19</v>
      </c>
      <c r="C3402" s="44" t="s">
        <v>57</v>
      </c>
      <c r="D3402" s="43">
        <v>246729.84700000001</v>
      </c>
      <c r="E3402" s="43">
        <v>-117458.607</v>
      </c>
      <c r="F3402" s="45">
        <v>-39550</v>
      </c>
      <c r="G3402" s="45">
        <v>-16210</v>
      </c>
      <c r="H3402" s="45">
        <v>-59360</v>
      </c>
      <c r="I3402" s="55">
        <f>pro[[#This Row],[Admin expenses 3]]+pro[[#This Row],[Admin expenses 2]]+pro[[#This Row],[Admin expenses 1]]+pro[[#This Row],[COGS]]</f>
        <v>-232578.60700000002</v>
      </c>
      <c r="J3402" s="55">
        <f>pro[[#This Row],[Revenue]]+pro[[#This Row],[AdminExp]]</f>
        <v>14151.239999999991</v>
      </c>
      <c r="K3402" s="83">
        <f>pro[[#This Row],[Profit]]/pro[[#This Row],[Revenue]]</f>
        <v>5.7355201132192127E-2</v>
      </c>
      <c r="L3402" s="56">
        <f t="shared" si="53"/>
        <v>4</v>
      </c>
      <c r="M3402" s="82" t="str">
        <f>"Q"&amp;" "&amp;VLOOKUP(pro[[#This Row],[Period]],Mapping!A:B,2,0)</f>
        <v>Q 2</v>
      </c>
      <c r="N3402"/>
    </row>
    <row r="3403" spans="1:14" ht="11.25" customHeight="1" x14ac:dyDescent="0.2">
      <c r="A3403" s="42" t="s">
        <v>23</v>
      </c>
      <c r="B3403" s="44" t="s">
        <v>19</v>
      </c>
      <c r="C3403" s="44" t="s">
        <v>57</v>
      </c>
      <c r="D3403" s="43">
        <v>962899.04200000002</v>
      </c>
      <c r="E3403" s="43">
        <v>-491448.69899999991</v>
      </c>
      <c r="F3403" s="45">
        <v>-36660</v>
      </c>
      <c r="G3403" s="45">
        <v>-41190</v>
      </c>
      <c r="H3403" s="45">
        <v>-50480</v>
      </c>
      <c r="I3403" s="55">
        <f>pro[[#This Row],[Admin expenses 3]]+pro[[#This Row],[Admin expenses 2]]+pro[[#This Row],[Admin expenses 1]]+pro[[#This Row],[COGS]]</f>
        <v>-619778.69899999991</v>
      </c>
      <c r="J3403" s="55">
        <f>pro[[#This Row],[Revenue]]+pro[[#This Row],[AdminExp]]</f>
        <v>343120.34300000011</v>
      </c>
      <c r="K3403" s="83">
        <f>pro[[#This Row],[Profit]]/pro[[#This Row],[Revenue]]</f>
        <v>0.35634093298848679</v>
      </c>
      <c r="L3403" s="56">
        <f t="shared" si="53"/>
        <v>4</v>
      </c>
      <c r="M3403" s="82" t="str">
        <f>"Q"&amp;" "&amp;VLOOKUP(pro[[#This Row],[Period]],Mapping!A:B,2,0)</f>
        <v>Q 2</v>
      </c>
      <c r="N3403"/>
    </row>
    <row r="3404" spans="1:14" ht="11.25" customHeight="1" x14ac:dyDescent="0.2">
      <c r="A3404" s="42" t="s">
        <v>23</v>
      </c>
      <c r="B3404" s="44" t="s">
        <v>19</v>
      </c>
      <c r="C3404" s="44" t="s">
        <v>58</v>
      </c>
      <c r="D3404" s="43">
        <v>1306211.4939999999</v>
      </c>
      <c r="E3404" s="43">
        <v>-660364.39699999988</v>
      </c>
      <c r="F3404" s="45">
        <v>-106450</v>
      </c>
      <c r="G3404" s="45">
        <v>-91380</v>
      </c>
      <c r="H3404" s="45">
        <v>-65520</v>
      </c>
      <c r="I3404" s="55">
        <f>pro[[#This Row],[Admin expenses 3]]+pro[[#This Row],[Admin expenses 2]]+pro[[#This Row],[Admin expenses 1]]+pro[[#This Row],[COGS]]</f>
        <v>-923714.39699999988</v>
      </c>
      <c r="J3404" s="55">
        <f>pro[[#This Row],[Revenue]]+pro[[#This Row],[AdminExp]]</f>
        <v>382497.09700000007</v>
      </c>
      <c r="K3404" s="83">
        <f>pro[[#This Row],[Profit]]/pro[[#This Row],[Revenue]]</f>
        <v>0.29282937622044847</v>
      </c>
      <c r="L3404" s="56">
        <f t="shared" si="53"/>
        <v>4</v>
      </c>
      <c r="M3404" s="82" t="str">
        <f>"Q"&amp;" "&amp;VLOOKUP(pro[[#This Row],[Period]],Mapping!A:B,2,0)</f>
        <v>Q 2</v>
      </c>
      <c r="N3404"/>
    </row>
    <row r="3405" spans="1:14" ht="11.25" customHeight="1" x14ac:dyDescent="0.2">
      <c r="A3405" s="42" t="s">
        <v>23</v>
      </c>
      <c r="B3405" s="44" t="s">
        <v>19</v>
      </c>
      <c r="C3405" s="44" t="s">
        <v>59</v>
      </c>
      <c r="D3405" s="43">
        <v>18487.601999999999</v>
      </c>
      <c r="E3405" s="43">
        <v>-12520.655000000001</v>
      </c>
      <c r="F3405" s="45">
        <v>-31910</v>
      </c>
      <c r="G3405" s="45">
        <v>-49500</v>
      </c>
      <c r="H3405" s="45">
        <v>-41120</v>
      </c>
      <c r="I3405" s="55">
        <f>pro[[#This Row],[Admin expenses 3]]+pro[[#This Row],[Admin expenses 2]]+pro[[#This Row],[Admin expenses 1]]+pro[[#This Row],[COGS]]</f>
        <v>-135050.655</v>
      </c>
      <c r="J3405" s="55">
        <f>pro[[#This Row],[Revenue]]+pro[[#This Row],[AdminExp]]</f>
        <v>-116563.053</v>
      </c>
      <c r="K3405" s="83">
        <f>pro[[#This Row],[Profit]]/pro[[#This Row],[Revenue]]</f>
        <v>-6.3049308936875645</v>
      </c>
      <c r="L3405" s="56">
        <f t="shared" si="53"/>
        <v>4</v>
      </c>
      <c r="M3405" s="82" t="str">
        <f>"Q"&amp;" "&amp;VLOOKUP(pro[[#This Row],[Period]],Mapping!A:B,2,0)</f>
        <v>Q 2</v>
      </c>
      <c r="N3405"/>
    </row>
    <row r="3406" spans="1:14" ht="11.25" customHeight="1" x14ac:dyDescent="0.2">
      <c r="A3406" s="42" t="s">
        <v>23</v>
      </c>
      <c r="B3406" s="44" t="s">
        <v>19</v>
      </c>
      <c r="C3406" s="44" t="s">
        <v>60</v>
      </c>
      <c r="D3406" s="43">
        <v>30664.55</v>
      </c>
      <c r="E3406" s="43">
        <v>-16440.472999999998</v>
      </c>
      <c r="F3406" s="45">
        <v>-49000</v>
      </c>
      <c r="G3406" s="45">
        <v>-62640</v>
      </c>
      <c r="H3406" s="45">
        <v>-77980</v>
      </c>
      <c r="I3406" s="55">
        <f>pro[[#This Row],[Admin expenses 3]]+pro[[#This Row],[Admin expenses 2]]+pro[[#This Row],[Admin expenses 1]]+pro[[#This Row],[COGS]]</f>
        <v>-206060.473</v>
      </c>
      <c r="J3406" s="55">
        <f>pro[[#This Row],[Revenue]]+pro[[#This Row],[AdminExp]]</f>
        <v>-175395.92300000001</v>
      </c>
      <c r="K3406" s="83">
        <f>pro[[#This Row],[Profit]]/pro[[#This Row],[Revenue]]</f>
        <v>-5.7198270641506239</v>
      </c>
      <c r="L3406" s="56">
        <f t="shared" si="53"/>
        <v>4</v>
      </c>
      <c r="M3406" s="82" t="str">
        <f>"Q"&amp;" "&amp;VLOOKUP(pro[[#This Row],[Period]],Mapping!A:B,2,0)</f>
        <v>Q 2</v>
      </c>
      <c r="N3406"/>
    </row>
    <row r="3407" spans="1:14" ht="11.25" customHeight="1" x14ac:dyDescent="0.2">
      <c r="A3407" s="42" t="s">
        <v>23</v>
      </c>
      <c r="B3407" s="44" t="s">
        <v>19</v>
      </c>
      <c r="C3407" s="44" t="s">
        <v>57</v>
      </c>
      <c r="D3407" s="43">
        <v>373193.36599999998</v>
      </c>
      <c r="E3407" s="43">
        <v>-207940.52299999999</v>
      </c>
      <c r="F3407" s="45">
        <v>-74680</v>
      </c>
      <c r="G3407" s="45">
        <v>-35720</v>
      </c>
      <c r="H3407" s="45">
        <v>-25660</v>
      </c>
      <c r="I3407" s="55">
        <f>pro[[#This Row],[Admin expenses 3]]+pro[[#This Row],[Admin expenses 2]]+pro[[#This Row],[Admin expenses 1]]+pro[[#This Row],[COGS]]</f>
        <v>-344000.52299999999</v>
      </c>
      <c r="J3407" s="55">
        <f>pro[[#This Row],[Revenue]]+pro[[#This Row],[AdminExp]]</f>
        <v>29192.842999999993</v>
      </c>
      <c r="K3407" s="83">
        <f>pro[[#This Row],[Profit]]/pro[[#This Row],[Revenue]]</f>
        <v>7.822444249987015E-2</v>
      </c>
      <c r="L3407" s="56">
        <f t="shared" si="53"/>
        <v>4</v>
      </c>
      <c r="M3407" s="82" t="str">
        <f>"Q"&amp;" "&amp;VLOOKUP(pro[[#This Row],[Period]],Mapping!A:B,2,0)</f>
        <v>Q 2</v>
      </c>
      <c r="N3407"/>
    </row>
    <row r="3408" spans="1:14" ht="11.25" customHeight="1" x14ac:dyDescent="0.2">
      <c r="A3408" s="42" t="s">
        <v>23</v>
      </c>
      <c r="B3408" s="44" t="s">
        <v>19</v>
      </c>
      <c r="C3408" s="44" t="s">
        <v>58</v>
      </c>
      <c r="D3408" s="43">
        <v>341887.91</v>
      </c>
      <c r="E3408" s="43">
        <v>-135928.79999999999</v>
      </c>
      <c r="F3408" s="45">
        <v>-54590</v>
      </c>
      <c r="G3408" s="45">
        <v>-82390</v>
      </c>
      <c r="H3408" s="45">
        <v>-105670</v>
      </c>
      <c r="I3408" s="55">
        <f>pro[[#This Row],[Admin expenses 3]]+pro[[#This Row],[Admin expenses 2]]+pro[[#This Row],[Admin expenses 1]]+pro[[#This Row],[COGS]]</f>
        <v>-378578.8</v>
      </c>
      <c r="J3408" s="55">
        <f>pro[[#This Row],[Revenue]]+pro[[#This Row],[AdminExp]]</f>
        <v>-36690.890000000014</v>
      </c>
      <c r="K3408" s="83">
        <f>pro[[#This Row],[Profit]]/pro[[#This Row],[Revenue]]</f>
        <v>-0.10731847756769175</v>
      </c>
      <c r="L3408" s="56">
        <f t="shared" si="53"/>
        <v>4</v>
      </c>
      <c r="M3408" s="82" t="str">
        <f>"Q"&amp;" "&amp;VLOOKUP(pro[[#This Row],[Period]],Mapping!A:B,2,0)</f>
        <v>Q 2</v>
      </c>
      <c r="N3408"/>
    </row>
    <row r="3409" spans="1:14" ht="11.25" customHeight="1" x14ac:dyDescent="0.2">
      <c r="A3409" s="42" t="s">
        <v>23</v>
      </c>
      <c r="B3409" s="44" t="s">
        <v>19</v>
      </c>
      <c r="C3409" s="44" t="s">
        <v>59</v>
      </c>
      <c r="D3409" s="43">
        <v>78991.415999999997</v>
      </c>
      <c r="E3409" s="43">
        <v>-34917.371999999996</v>
      </c>
      <c r="F3409" s="45">
        <v>-73980</v>
      </c>
      <c r="G3409" s="45">
        <v>-17280</v>
      </c>
      <c r="H3409" s="45">
        <v>-100910</v>
      </c>
      <c r="I3409" s="55">
        <f>pro[[#This Row],[Admin expenses 3]]+pro[[#This Row],[Admin expenses 2]]+pro[[#This Row],[Admin expenses 1]]+pro[[#This Row],[COGS]]</f>
        <v>-227087.372</v>
      </c>
      <c r="J3409" s="55">
        <f>pro[[#This Row],[Revenue]]+pro[[#This Row],[AdminExp]]</f>
        <v>-148095.95600000001</v>
      </c>
      <c r="K3409" s="83">
        <f>pro[[#This Row],[Profit]]/pro[[#This Row],[Revenue]]</f>
        <v>-1.8748360707953382</v>
      </c>
      <c r="L3409" s="56">
        <f t="shared" si="53"/>
        <v>4</v>
      </c>
      <c r="M3409" s="82" t="str">
        <f>"Q"&amp;" "&amp;VLOOKUP(pro[[#This Row],[Period]],Mapping!A:B,2,0)</f>
        <v>Q 2</v>
      </c>
      <c r="N3409"/>
    </row>
    <row r="3410" spans="1:14" ht="11.25" customHeight="1" x14ac:dyDescent="0.2">
      <c r="A3410" s="42" t="s">
        <v>23</v>
      </c>
      <c r="B3410" s="44" t="s">
        <v>19</v>
      </c>
      <c r="C3410" s="44" t="s">
        <v>60</v>
      </c>
      <c r="D3410" s="43">
        <v>729086.04999999993</v>
      </c>
      <c r="E3410" s="43">
        <v>-699490.46299999999</v>
      </c>
      <c r="F3410" s="45">
        <v>-28070</v>
      </c>
      <c r="G3410" s="45">
        <v>-85880</v>
      </c>
      <c r="H3410" s="45">
        <v>-104000</v>
      </c>
      <c r="I3410" s="55">
        <f>pro[[#This Row],[Admin expenses 3]]+pro[[#This Row],[Admin expenses 2]]+pro[[#This Row],[Admin expenses 1]]+pro[[#This Row],[COGS]]</f>
        <v>-917440.46299999999</v>
      </c>
      <c r="J3410" s="55">
        <f>pro[[#This Row],[Revenue]]+pro[[#This Row],[AdminExp]]</f>
        <v>-188354.41300000006</v>
      </c>
      <c r="K3410" s="83">
        <f>pro[[#This Row],[Profit]]/pro[[#This Row],[Revenue]]</f>
        <v>-0.2583431859654976</v>
      </c>
      <c r="L3410" s="56">
        <f t="shared" si="53"/>
        <v>4</v>
      </c>
      <c r="M3410" s="82" t="str">
        <f>"Q"&amp;" "&amp;VLOOKUP(pro[[#This Row],[Period]],Mapping!A:B,2,0)</f>
        <v>Q 2</v>
      </c>
      <c r="N3410"/>
    </row>
    <row r="3411" spans="1:14" ht="11.25" customHeight="1" x14ac:dyDescent="0.2">
      <c r="A3411" s="42" t="s">
        <v>23</v>
      </c>
      <c r="B3411" s="44" t="s">
        <v>19</v>
      </c>
      <c r="C3411" s="44" t="s">
        <v>57</v>
      </c>
      <c r="D3411" s="43">
        <v>243113.53499999997</v>
      </c>
      <c r="E3411" s="43">
        <v>-236961.50099999999</v>
      </c>
      <c r="F3411" s="45">
        <v>-16450</v>
      </c>
      <c r="G3411" s="45">
        <v>-51690</v>
      </c>
      <c r="H3411" s="45">
        <v>-82760</v>
      </c>
      <c r="I3411" s="55">
        <f>pro[[#This Row],[Admin expenses 3]]+pro[[#This Row],[Admin expenses 2]]+pro[[#This Row],[Admin expenses 1]]+pro[[#This Row],[COGS]]</f>
        <v>-387861.50099999999</v>
      </c>
      <c r="J3411" s="55">
        <f>pro[[#This Row],[Revenue]]+pro[[#This Row],[AdminExp]]</f>
        <v>-144747.96600000001</v>
      </c>
      <c r="K3411" s="83">
        <f>pro[[#This Row],[Profit]]/pro[[#This Row],[Revenue]]</f>
        <v>-0.59539246138640545</v>
      </c>
      <c r="L3411" s="56">
        <f t="shared" si="53"/>
        <v>4</v>
      </c>
      <c r="M3411" s="82" t="str">
        <f>"Q"&amp;" "&amp;VLOOKUP(pro[[#This Row],[Period]],Mapping!A:B,2,0)</f>
        <v>Q 2</v>
      </c>
      <c r="N3411"/>
    </row>
    <row r="3412" spans="1:14" ht="11.25" customHeight="1" x14ac:dyDescent="0.2">
      <c r="A3412" s="42" t="s">
        <v>23</v>
      </c>
      <c r="B3412" s="44" t="s">
        <v>19</v>
      </c>
      <c r="C3412" s="44" t="s">
        <v>58</v>
      </c>
      <c r="D3412" s="43">
        <v>154644.84</v>
      </c>
      <c r="E3412" s="43">
        <v>-91526.854999999996</v>
      </c>
      <c r="F3412" s="45">
        <v>-31140</v>
      </c>
      <c r="G3412" s="45">
        <v>-30150</v>
      </c>
      <c r="H3412" s="45">
        <v>-104060</v>
      </c>
      <c r="I3412" s="55">
        <f>pro[[#This Row],[Admin expenses 3]]+pro[[#This Row],[Admin expenses 2]]+pro[[#This Row],[Admin expenses 1]]+pro[[#This Row],[COGS]]</f>
        <v>-256876.85499999998</v>
      </c>
      <c r="J3412" s="55">
        <f>pro[[#This Row],[Revenue]]+pro[[#This Row],[AdminExp]]</f>
        <v>-102232.01499999998</v>
      </c>
      <c r="K3412" s="83">
        <f>pro[[#This Row],[Profit]]/pro[[#This Row],[Revenue]]</f>
        <v>-0.66107614712524509</v>
      </c>
      <c r="L3412" s="56">
        <f t="shared" si="53"/>
        <v>4</v>
      </c>
      <c r="M3412" s="82" t="str">
        <f>"Q"&amp;" "&amp;VLOOKUP(pro[[#This Row],[Period]],Mapping!A:B,2,0)</f>
        <v>Q 2</v>
      </c>
      <c r="N3412"/>
    </row>
    <row r="3413" spans="1:14" ht="11.25" customHeight="1" x14ac:dyDescent="0.2">
      <c r="A3413" s="42" t="s">
        <v>23</v>
      </c>
      <c r="B3413" s="44" t="s">
        <v>19</v>
      </c>
      <c r="C3413" s="44" t="s">
        <v>59</v>
      </c>
      <c r="D3413" s="43">
        <v>28350.846999999998</v>
      </c>
      <c r="E3413" s="43">
        <v>-52689.623</v>
      </c>
      <c r="F3413" s="45">
        <v>-59210</v>
      </c>
      <c r="G3413" s="45">
        <v>-57800</v>
      </c>
      <c r="H3413" s="45">
        <v>-76340</v>
      </c>
      <c r="I3413" s="55">
        <f>pro[[#This Row],[Admin expenses 3]]+pro[[#This Row],[Admin expenses 2]]+pro[[#This Row],[Admin expenses 1]]+pro[[#This Row],[COGS]]</f>
        <v>-246039.62299999999</v>
      </c>
      <c r="J3413" s="55">
        <f>pro[[#This Row],[Revenue]]+pro[[#This Row],[AdminExp]]</f>
        <v>-217688.77599999998</v>
      </c>
      <c r="K3413" s="83">
        <f>pro[[#This Row],[Profit]]/pro[[#This Row],[Revenue]]</f>
        <v>-7.6783870337277751</v>
      </c>
      <c r="L3413" s="56">
        <f t="shared" si="53"/>
        <v>4</v>
      </c>
      <c r="M3413" s="82" t="str">
        <f>"Q"&amp;" "&amp;VLOOKUP(pro[[#This Row],[Period]],Mapping!A:B,2,0)</f>
        <v>Q 2</v>
      </c>
      <c r="N3413"/>
    </row>
    <row r="3414" spans="1:14" ht="11.25" customHeight="1" x14ac:dyDescent="0.2">
      <c r="A3414" s="42" t="s">
        <v>23</v>
      </c>
      <c r="B3414" s="44" t="s">
        <v>19</v>
      </c>
      <c r="C3414" s="44" t="s">
        <v>60</v>
      </c>
      <c r="D3414" s="43">
        <v>367701.08199999999</v>
      </c>
      <c r="E3414" s="43">
        <v>-671981.82799999998</v>
      </c>
      <c r="F3414" s="45">
        <v>-14830</v>
      </c>
      <c r="G3414" s="45">
        <v>-61480</v>
      </c>
      <c r="H3414" s="45">
        <v>-26990</v>
      </c>
      <c r="I3414" s="55">
        <f>pro[[#This Row],[Admin expenses 3]]+pro[[#This Row],[Admin expenses 2]]+pro[[#This Row],[Admin expenses 1]]+pro[[#This Row],[COGS]]</f>
        <v>-775281.82799999998</v>
      </c>
      <c r="J3414" s="55">
        <f>pro[[#This Row],[Revenue]]+pro[[#This Row],[AdminExp]]</f>
        <v>-407580.74599999998</v>
      </c>
      <c r="K3414" s="83">
        <f>pro[[#This Row],[Profit]]/pro[[#This Row],[Revenue]]</f>
        <v>-1.1084567491155763</v>
      </c>
      <c r="L3414" s="56">
        <f t="shared" si="53"/>
        <v>4</v>
      </c>
      <c r="M3414" s="82" t="str">
        <f>"Q"&amp;" "&amp;VLOOKUP(pro[[#This Row],[Period]],Mapping!A:B,2,0)</f>
        <v>Q 2</v>
      </c>
      <c r="N3414"/>
    </row>
    <row r="3415" spans="1:14" ht="11.25" customHeight="1" x14ac:dyDescent="0.2">
      <c r="A3415" s="42" t="s">
        <v>23</v>
      </c>
      <c r="B3415" s="44" t="s">
        <v>19</v>
      </c>
      <c r="C3415" s="44" t="s">
        <v>57</v>
      </c>
      <c r="D3415" s="43">
        <v>240575.64299999998</v>
      </c>
      <c r="E3415" s="43">
        <v>-444529.18999999994</v>
      </c>
      <c r="F3415" s="45">
        <v>-104500</v>
      </c>
      <c r="G3415" s="45">
        <v>-101510</v>
      </c>
      <c r="H3415" s="45">
        <v>-79960</v>
      </c>
      <c r="I3415" s="55">
        <f>pro[[#This Row],[Admin expenses 3]]+pro[[#This Row],[Admin expenses 2]]+pro[[#This Row],[Admin expenses 1]]+pro[[#This Row],[COGS]]</f>
        <v>-730499.19</v>
      </c>
      <c r="J3415" s="55">
        <f>pro[[#This Row],[Revenue]]+pro[[#This Row],[AdminExp]]</f>
        <v>-489923.54699999996</v>
      </c>
      <c r="K3415" s="83">
        <f>pro[[#This Row],[Profit]]/pro[[#This Row],[Revenue]]</f>
        <v>-2.036463629029976</v>
      </c>
      <c r="L3415" s="56">
        <f t="shared" si="53"/>
        <v>4</v>
      </c>
      <c r="M3415" s="82" t="str">
        <f>"Q"&amp;" "&amp;VLOOKUP(pro[[#This Row],[Period]],Mapping!A:B,2,0)</f>
        <v>Q 2</v>
      </c>
      <c r="N3415"/>
    </row>
    <row r="3416" spans="1:14" ht="11.25" customHeight="1" x14ac:dyDescent="0.2">
      <c r="A3416" s="42" t="s">
        <v>23</v>
      </c>
      <c r="B3416" s="44" t="s">
        <v>19</v>
      </c>
      <c r="C3416" s="44" t="s">
        <v>58</v>
      </c>
      <c r="D3416" s="43">
        <v>126493.40199999999</v>
      </c>
      <c r="E3416" s="43">
        <v>-37004.428999999996</v>
      </c>
      <c r="F3416" s="45">
        <v>-76590</v>
      </c>
      <c r="G3416" s="45">
        <v>-62470</v>
      </c>
      <c r="H3416" s="45">
        <v>-28960</v>
      </c>
      <c r="I3416" s="55">
        <f>pro[[#This Row],[Admin expenses 3]]+pro[[#This Row],[Admin expenses 2]]+pro[[#This Row],[Admin expenses 1]]+pro[[#This Row],[COGS]]</f>
        <v>-205024.429</v>
      </c>
      <c r="J3416" s="55">
        <f>pro[[#This Row],[Revenue]]+pro[[#This Row],[AdminExp]]</f>
        <v>-78531.027000000016</v>
      </c>
      <c r="K3416" s="83">
        <f>pro[[#This Row],[Profit]]/pro[[#This Row],[Revenue]]</f>
        <v>-0.62083101377888483</v>
      </c>
      <c r="L3416" s="56">
        <f t="shared" si="53"/>
        <v>4</v>
      </c>
      <c r="M3416" s="82" t="str">
        <f>"Q"&amp;" "&amp;VLOOKUP(pro[[#This Row],[Period]],Mapping!A:B,2,0)</f>
        <v>Q 2</v>
      </c>
      <c r="N3416"/>
    </row>
    <row r="3417" spans="1:14" ht="11.25" customHeight="1" x14ac:dyDescent="0.2">
      <c r="A3417" s="42" t="s">
        <v>23</v>
      </c>
      <c r="B3417" s="44" t="s">
        <v>19</v>
      </c>
      <c r="C3417" s="44" t="s">
        <v>59</v>
      </c>
      <c r="D3417" s="43">
        <v>295681.01500000001</v>
      </c>
      <c r="E3417" s="43">
        <v>-159010.62099999998</v>
      </c>
      <c r="F3417" s="45">
        <v>-82250</v>
      </c>
      <c r="G3417" s="45">
        <v>-56790</v>
      </c>
      <c r="H3417" s="45">
        <v>-46770</v>
      </c>
      <c r="I3417" s="55">
        <f>pro[[#This Row],[Admin expenses 3]]+pro[[#This Row],[Admin expenses 2]]+pro[[#This Row],[Admin expenses 1]]+pro[[#This Row],[COGS]]</f>
        <v>-344820.62099999998</v>
      </c>
      <c r="J3417" s="55">
        <f>pro[[#This Row],[Revenue]]+pro[[#This Row],[AdminExp]]</f>
        <v>-49139.605999999971</v>
      </c>
      <c r="K3417" s="83">
        <f>pro[[#This Row],[Profit]]/pro[[#This Row],[Revenue]]</f>
        <v>-0.16619127880090634</v>
      </c>
      <c r="L3417" s="56">
        <f t="shared" si="53"/>
        <v>4</v>
      </c>
      <c r="M3417" s="82" t="str">
        <f>"Q"&amp;" "&amp;VLOOKUP(pro[[#This Row],[Period]],Mapping!A:B,2,0)</f>
        <v>Q 2</v>
      </c>
      <c r="N3417"/>
    </row>
    <row r="3418" spans="1:14" ht="11.25" customHeight="1" x14ac:dyDescent="0.2">
      <c r="A3418" s="42" t="s">
        <v>23</v>
      </c>
      <c r="B3418" s="44" t="s">
        <v>19</v>
      </c>
      <c r="C3418" s="44" t="s">
        <v>60</v>
      </c>
      <c r="D3418" s="43">
        <v>32938.5</v>
      </c>
      <c r="E3418" s="43">
        <v>-17895.087</v>
      </c>
      <c r="F3418" s="45">
        <v>-75030</v>
      </c>
      <c r="G3418" s="45">
        <v>-58530</v>
      </c>
      <c r="H3418" s="45">
        <v>-57390</v>
      </c>
      <c r="I3418" s="55">
        <f>pro[[#This Row],[Admin expenses 3]]+pro[[#This Row],[Admin expenses 2]]+pro[[#This Row],[Admin expenses 1]]+pro[[#This Row],[COGS]]</f>
        <v>-208845.087</v>
      </c>
      <c r="J3418" s="55">
        <f>pro[[#This Row],[Revenue]]+pro[[#This Row],[AdminExp]]</f>
        <v>-175906.587</v>
      </c>
      <c r="K3418" s="83">
        <f>pro[[#This Row],[Profit]]/pro[[#This Row],[Revenue]]</f>
        <v>-5.340455303064803</v>
      </c>
      <c r="L3418" s="56">
        <f t="shared" si="53"/>
        <v>4</v>
      </c>
      <c r="M3418" s="82" t="str">
        <f>"Q"&amp;" "&amp;VLOOKUP(pro[[#This Row],[Period]],Mapping!A:B,2,0)</f>
        <v>Q 2</v>
      </c>
      <c r="N3418"/>
    </row>
    <row r="3419" spans="1:14" ht="11.25" customHeight="1" x14ac:dyDescent="0.2">
      <c r="A3419" s="42" t="s">
        <v>23</v>
      </c>
      <c r="B3419" s="44" t="s">
        <v>19</v>
      </c>
      <c r="C3419" s="44" t="s">
        <v>57</v>
      </c>
      <c r="D3419" s="43">
        <v>100871.988</v>
      </c>
      <c r="E3419" s="43">
        <v>-52606.224999999999</v>
      </c>
      <c r="F3419" s="45">
        <v>-38560</v>
      </c>
      <c r="G3419" s="45">
        <v>-103310</v>
      </c>
      <c r="H3419" s="45">
        <v>-74800</v>
      </c>
      <c r="I3419" s="55">
        <f>pro[[#This Row],[Admin expenses 3]]+pro[[#This Row],[Admin expenses 2]]+pro[[#This Row],[Admin expenses 1]]+pro[[#This Row],[COGS]]</f>
        <v>-269276.22499999998</v>
      </c>
      <c r="J3419" s="55">
        <f>pro[[#This Row],[Revenue]]+pro[[#This Row],[AdminExp]]</f>
        <v>-168404.23699999996</v>
      </c>
      <c r="K3419" s="83">
        <f>pro[[#This Row],[Profit]]/pro[[#This Row],[Revenue]]</f>
        <v>-1.669484664067491</v>
      </c>
      <c r="L3419" s="56">
        <f t="shared" si="53"/>
        <v>4</v>
      </c>
      <c r="M3419" s="82" t="str">
        <f>"Q"&amp;" "&amp;VLOOKUP(pro[[#This Row],[Period]],Mapping!A:B,2,0)</f>
        <v>Q 2</v>
      </c>
      <c r="N3419"/>
    </row>
    <row r="3420" spans="1:14" ht="11.25" customHeight="1" x14ac:dyDescent="0.2">
      <c r="A3420" s="42" t="s">
        <v>23</v>
      </c>
      <c r="B3420" s="44" t="s">
        <v>19</v>
      </c>
      <c r="C3420" s="44" t="s">
        <v>57</v>
      </c>
      <c r="D3420" s="43">
        <v>95095.188999999984</v>
      </c>
      <c r="E3420" s="43">
        <v>-48584.052999999993</v>
      </c>
      <c r="F3420" s="45">
        <v>-82910</v>
      </c>
      <c r="G3420" s="45">
        <v>-21490</v>
      </c>
      <c r="H3420" s="45">
        <v>-106940</v>
      </c>
      <c r="I3420" s="55">
        <f>pro[[#This Row],[Admin expenses 3]]+pro[[#This Row],[Admin expenses 2]]+pro[[#This Row],[Admin expenses 1]]+pro[[#This Row],[COGS]]</f>
        <v>-259924.05299999999</v>
      </c>
      <c r="J3420" s="55">
        <f>pro[[#This Row],[Revenue]]+pro[[#This Row],[AdminExp]]</f>
        <v>-164828.864</v>
      </c>
      <c r="K3420" s="83">
        <f>pro[[#This Row],[Profit]]/pro[[#This Row],[Revenue]]</f>
        <v>-1.7333039214002721</v>
      </c>
      <c r="L3420" s="56">
        <f t="shared" si="53"/>
        <v>4</v>
      </c>
      <c r="M3420" s="82" t="str">
        <f>"Q"&amp;" "&amp;VLOOKUP(pro[[#This Row],[Period]],Mapping!A:B,2,0)</f>
        <v>Q 2</v>
      </c>
      <c r="N3420"/>
    </row>
    <row r="3421" spans="1:14" ht="11.25" customHeight="1" x14ac:dyDescent="0.2">
      <c r="A3421" s="42" t="s">
        <v>23</v>
      </c>
      <c r="B3421" s="44" t="s">
        <v>19</v>
      </c>
      <c r="C3421" s="44" t="s">
        <v>58</v>
      </c>
      <c r="D3421" s="43">
        <v>21445.843999999997</v>
      </c>
      <c r="E3421" s="43">
        <v>-11621.070999999998</v>
      </c>
      <c r="F3421" s="45">
        <v>-29390</v>
      </c>
      <c r="G3421" s="45">
        <v>-88030</v>
      </c>
      <c r="H3421" s="45">
        <v>-48870</v>
      </c>
      <c r="I3421" s="55">
        <f>pro[[#This Row],[Admin expenses 3]]+pro[[#This Row],[Admin expenses 2]]+pro[[#This Row],[Admin expenses 1]]+pro[[#This Row],[COGS]]</f>
        <v>-177911.071</v>
      </c>
      <c r="J3421" s="55">
        <f>pro[[#This Row],[Revenue]]+pro[[#This Row],[AdminExp]]</f>
        <v>-156465.22700000001</v>
      </c>
      <c r="K3421" s="83">
        <f>pro[[#This Row],[Profit]]/pro[[#This Row],[Revenue]]</f>
        <v>-7.2958297654314759</v>
      </c>
      <c r="L3421" s="56">
        <f t="shared" si="53"/>
        <v>4</v>
      </c>
      <c r="M3421" s="82" t="str">
        <f>"Q"&amp;" "&amp;VLOOKUP(pro[[#This Row],[Period]],Mapping!A:B,2,0)</f>
        <v>Q 2</v>
      </c>
      <c r="N3421"/>
    </row>
    <row r="3422" spans="1:14" ht="11.25" customHeight="1" x14ac:dyDescent="0.2">
      <c r="A3422" s="42" t="s">
        <v>23</v>
      </c>
      <c r="B3422" s="44" t="s">
        <v>19</v>
      </c>
      <c r="C3422" s="44" t="s">
        <v>59</v>
      </c>
      <c r="D3422" s="43">
        <v>420629.21599999996</v>
      </c>
      <c r="E3422" s="43">
        <v>-154532.049</v>
      </c>
      <c r="F3422" s="45">
        <v>-39170</v>
      </c>
      <c r="G3422" s="45">
        <v>-26260</v>
      </c>
      <c r="H3422" s="45">
        <v>-52300</v>
      </c>
      <c r="I3422" s="55">
        <f>pro[[#This Row],[Admin expenses 3]]+pro[[#This Row],[Admin expenses 2]]+pro[[#This Row],[Admin expenses 1]]+pro[[#This Row],[COGS]]</f>
        <v>-272262.049</v>
      </c>
      <c r="J3422" s="55">
        <f>pro[[#This Row],[Revenue]]+pro[[#This Row],[AdminExp]]</f>
        <v>148367.16699999996</v>
      </c>
      <c r="K3422" s="83">
        <f>pro[[#This Row],[Profit]]/pro[[#This Row],[Revenue]]</f>
        <v>0.35272672785525189</v>
      </c>
      <c r="L3422" s="56">
        <f t="shared" si="53"/>
        <v>4</v>
      </c>
      <c r="M3422" s="82" t="str">
        <f>"Q"&amp;" "&amp;VLOOKUP(pro[[#This Row],[Period]],Mapping!A:B,2,0)</f>
        <v>Q 2</v>
      </c>
      <c r="N3422"/>
    </row>
    <row r="3423" spans="1:14" ht="11.25" customHeight="1" x14ac:dyDescent="0.2">
      <c r="A3423" s="42" t="s">
        <v>23</v>
      </c>
      <c r="B3423" s="44" t="s">
        <v>19</v>
      </c>
      <c r="C3423" s="44" t="s">
        <v>57</v>
      </c>
      <c r="D3423" s="43">
        <v>772889.64899999998</v>
      </c>
      <c r="E3423" s="43">
        <v>-415093.81199999998</v>
      </c>
      <c r="F3423" s="45">
        <v>-84230</v>
      </c>
      <c r="G3423" s="45">
        <v>-98120</v>
      </c>
      <c r="H3423" s="45">
        <v>-77840</v>
      </c>
      <c r="I3423" s="55">
        <f>pro[[#This Row],[Admin expenses 3]]+pro[[#This Row],[Admin expenses 2]]+pro[[#This Row],[Admin expenses 1]]+pro[[#This Row],[COGS]]</f>
        <v>-675283.81199999992</v>
      </c>
      <c r="J3423" s="55">
        <f>pro[[#This Row],[Revenue]]+pro[[#This Row],[AdminExp]]</f>
        <v>97605.837000000058</v>
      </c>
      <c r="K3423" s="83">
        <f>pro[[#This Row],[Profit]]/pro[[#This Row],[Revenue]]</f>
        <v>0.12628689894642392</v>
      </c>
      <c r="L3423" s="56">
        <f t="shared" si="53"/>
        <v>4</v>
      </c>
      <c r="M3423" s="82" t="str">
        <f>"Q"&amp;" "&amp;VLOOKUP(pro[[#This Row],[Period]],Mapping!A:B,2,0)</f>
        <v>Q 2</v>
      </c>
      <c r="N3423"/>
    </row>
    <row r="3424" spans="1:14" ht="11.25" customHeight="1" x14ac:dyDescent="0.2">
      <c r="A3424" s="42" t="s">
        <v>23</v>
      </c>
      <c r="B3424" s="44" t="s">
        <v>19</v>
      </c>
      <c r="C3424" s="44" t="s">
        <v>58</v>
      </c>
      <c r="D3424" s="43">
        <v>1289346.1909999999</v>
      </c>
      <c r="E3424" s="43">
        <v>-727674.67499999993</v>
      </c>
      <c r="F3424" s="45">
        <v>-14460</v>
      </c>
      <c r="G3424" s="45">
        <v>-82040</v>
      </c>
      <c r="H3424" s="45">
        <v>-99050</v>
      </c>
      <c r="I3424" s="55">
        <f>pro[[#This Row],[Admin expenses 3]]+pro[[#This Row],[Admin expenses 2]]+pro[[#This Row],[Admin expenses 1]]+pro[[#This Row],[COGS]]</f>
        <v>-923224.67499999993</v>
      </c>
      <c r="J3424" s="55">
        <f>pro[[#This Row],[Revenue]]+pro[[#This Row],[AdminExp]]</f>
        <v>366121.51599999995</v>
      </c>
      <c r="K3424" s="83">
        <f>pro[[#This Row],[Profit]]/pro[[#This Row],[Revenue]]</f>
        <v>0.28395904727188975</v>
      </c>
      <c r="L3424" s="56">
        <f t="shared" si="53"/>
        <v>4</v>
      </c>
      <c r="M3424" s="82" t="str">
        <f>"Q"&amp;" "&amp;VLOOKUP(pro[[#This Row],[Period]],Mapping!A:B,2,0)</f>
        <v>Q 2</v>
      </c>
      <c r="N3424"/>
    </row>
    <row r="3425" spans="1:14" ht="11.25" customHeight="1" x14ac:dyDescent="0.2">
      <c r="A3425" s="42" t="s">
        <v>23</v>
      </c>
      <c r="B3425" s="44" t="s">
        <v>19</v>
      </c>
      <c r="C3425" s="44" t="s">
        <v>59</v>
      </c>
      <c r="D3425" s="43">
        <v>597602.23599999992</v>
      </c>
      <c r="E3425" s="43">
        <v>-250042.75799999997</v>
      </c>
      <c r="F3425" s="45">
        <v>-43570</v>
      </c>
      <c r="G3425" s="45">
        <v>-14710</v>
      </c>
      <c r="H3425" s="45">
        <v>-60000</v>
      </c>
      <c r="I3425" s="55">
        <f>pro[[#This Row],[Admin expenses 3]]+pro[[#This Row],[Admin expenses 2]]+pro[[#This Row],[Admin expenses 1]]+pro[[#This Row],[COGS]]</f>
        <v>-368322.75799999997</v>
      </c>
      <c r="J3425" s="55">
        <f>pro[[#This Row],[Revenue]]+pro[[#This Row],[AdminExp]]</f>
        <v>229279.47799999994</v>
      </c>
      <c r="K3425" s="83">
        <f>pro[[#This Row],[Profit]]/pro[[#This Row],[Revenue]]</f>
        <v>0.38366569632446956</v>
      </c>
      <c r="L3425" s="56">
        <f t="shared" si="53"/>
        <v>4</v>
      </c>
      <c r="M3425" s="82" t="str">
        <f>"Q"&amp;" "&amp;VLOOKUP(pro[[#This Row],[Period]],Mapping!A:B,2,0)</f>
        <v>Q 2</v>
      </c>
      <c r="N3425"/>
    </row>
    <row r="3426" spans="1:14" ht="11.25" customHeight="1" x14ac:dyDescent="0.2">
      <c r="A3426" s="42" t="s">
        <v>23</v>
      </c>
      <c r="B3426" s="44" t="s">
        <v>19</v>
      </c>
      <c r="C3426" s="44" t="s">
        <v>57</v>
      </c>
      <c r="D3426" s="43">
        <v>1087143.659</v>
      </c>
      <c r="E3426" s="43">
        <v>-639663.34600000002</v>
      </c>
      <c r="F3426" s="45">
        <v>-27750</v>
      </c>
      <c r="G3426" s="45">
        <v>-75520</v>
      </c>
      <c r="H3426" s="45">
        <v>-22260</v>
      </c>
      <c r="I3426" s="55">
        <f>pro[[#This Row],[Admin expenses 3]]+pro[[#This Row],[Admin expenses 2]]+pro[[#This Row],[Admin expenses 1]]+pro[[#This Row],[COGS]]</f>
        <v>-765193.34600000002</v>
      </c>
      <c r="J3426" s="55">
        <f>pro[[#This Row],[Revenue]]+pro[[#This Row],[AdminExp]]</f>
        <v>321950.31299999997</v>
      </c>
      <c r="K3426" s="83">
        <f>pro[[#This Row],[Profit]]/pro[[#This Row],[Revenue]]</f>
        <v>0.29614330206933576</v>
      </c>
      <c r="L3426" s="56">
        <f t="shared" si="53"/>
        <v>4</v>
      </c>
      <c r="M3426" s="82" t="str">
        <f>"Q"&amp;" "&amp;VLOOKUP(pro[[#This Row],[Period]],Mapping!A:B,2,0)</f>
        <v>Q 2</v>
      </c>
      <c r="N3426"/>
    </row>
    <row r="3427" spans="1:14" ht="11.25" customHeight="1" x14ac:dyDescent="0.2">
      <c r="A3427" s="42" t="s">
        <v>23</v>
      </c>
      <c r="B3427" s="44" t="s">
        <v>19</v>
      </c>
      <c r="C3427" s="44" t="s">
        <v>58</v>
      </c>
      <c r="D3427" s="43">
        <v>1358689.115</v>
      </c>
      <c r="E3427" s="43">
        <v>-833403.67599999986</v>
      </c>
      <c r="F3427" s="45">
        <v>-56940</v>
      </c>
      <c r="G3427" s="45">
        <v>-50960</v>
      </c>
      <c r="H3427" s="45">
        <v>-108060</v>
      </c>
      <c r="I3427" s="55">
        <f>pro[[#This Row],[Admin expenses 3]]+pro[[#This Row],[Admin expenses 2]]+pro[[#This Row],[Admin expenses 1]]+pro[[#This Row],[COGS]]</f>
        <v>-1049363.676</v>
      </c>
      <c r="J3427" s="55">
        <f>pro[[#This Row],[Revenue]]+pro[[#This Row],[AdminExp]]</f>
        <v>309325.43900000001</v>
      </c>
      <c r="K3427" s="83">
        <f>pro[[#This Row],[Profit]]/pro[[#This Row],[Revenue]]</f>
        <v>0.22766461848043879</v>
      </c>
      <c r="L3427" s="56">
        <f t="shared" si="53"/>
        <v>4</v>
      </c>
      <c r="M3427" s="82" t="str">
        <f>"Q"&amp;" "&amp;VLOOKUP(pro[[#This Row],[Period]],Mapping!A:B,2,0)</f>
        <v>Q 2</v>
      </c>
      <c r="N3427"/>
    </row>
    <row r="3428" spans="1:14" ht="11.25" customHeight="1" x14ac:dyDescent="0.2">
      <c r="A3428" s="42" t="s">
        <v>23</v>
      </c>
      <c r="B3428" s="44" t="s">
        <v>19</v>
      </c>
      <c r="C3428" s="44" t="s">
        <v>59</v>
      </c>
      <c r="D3428" s="43">
        <v>-2062.6689999999999</v>
      </c>
      <c r="E3428" s="43">
        <v>2357.6489999999999</v>
      </c>
      <c r="F3428" s="45">
        <v>-37560</v>
      </c>
      <c r="G3428" s="45">
        <v>-29060</v>
      </c>
      <c r="H3428" s="45">
        <v>-14910</v>
      </c>
      <c r="I3428" s="55">
        <f>pro[[#This Row],[Admin expenses 3]]+pro[[#This Row],[Admin expenses 2]]+pro[[#This Row],[Admin expenses 1]]+pro[[#This Row],[COGS]]</f>
        <v>-79172.350999999995</v>
      </c>
      <c r="J3428" s="55">
        <f>pro[[#This Row],[Revenue]]+pro[[#This Row],[AdminExp]]</f>
        <v>-81235.01999999999</v>
      </c>
      <c r="K3428" s="83">
        <f>pro[[#This Row],[Profit]]/pro[[#This Row],[Revenue]]</f>
        <v>39.383449307668847</v>
      </c>
      <c r="L3428" s="56">
        <f t="shared" si="53"/>
        <v>4</v>
      </c>
      <c r="M3428" s="82" t="str">
        <f>"Q"&amp;" "&amp;VLOOKUP(pro[[#This Row],[Period]],Mapping!A:B,2,0)</f>
        <v>Q 2</v>
      </c>
      <c r="N3428"/>
    </row>
    <row r="3429" spans="1:14" ht="11.25" customHeight="1" x14ac:dyDescent="0.2">
      <c r="A3429" s="42" t="s">
        <v>23</v>
      </c>
      <c r="B3429" s="44" t="s">
        <v>19</v>
      </c>
      <c r="C3429" s="44" t="s">
        <v>57</v>
      </c>
      <c r="D3429" s="43">
        <v>9718.6179999999986</v>
      </c>
      <c r="E3429" s="43">
        <v>-12673.591</v>
      </c>
      <c r="F3429" s="45">
        <v>-61100</v>
      </c>
      <c r="G3429" s="45">
        <v>-20100</v>
      </c>
      <c r="H3429" s="45">
        <v>-37390</v>
      </c>
      <c r="I3429" s="55">
        <f>pro[[#This Row],[Admin expenses 3]]+pro[[#This Row],[Admin expenses 2]]+pro[[#This Row],[Admin expenses 1]]+pro[[#This Row],[COGS]]</f>
        <v>-131263.59100000001</v>
      </c>
      <c r="J3429" s="55">
        <f>pro[[#This Row],[Revenue]]+pro[[#This Row],[AdminExp]]</f>
        <v>-121544.97300000001</v>
      </c>
      <c r="K3429" s="83">
        <f>pro[[#This Row],[Profit]]/pro[[#This Row],[Revenue]]</f>
        <v>-12.506405025899776</v>
      </c>
      <c r="L3429" s="56">
        <f t="shared" si="53"/>
        <v>4</v>
      </c>
      <c r="M3429" s="82" t="str">
        <f>"Q"&amp;" "&amp;VLOOKUP(pro[[#This Row],[Period]],Mapping!A:B,2,0)</f>
        <v>Q 2</v>
      </c>
      <c r="N3429"/>
    </row>
    <row r="3430" spans="1:14" ht="11.25" customHeight="1" x14ac:dyDescent="0.2">
      <c r="A3430" s="42" t="s">
        <v>23</v>
      </c>
      <c r="B3430" s="44" t="s">
        <v>19</v>
      </c>
      <c r="C3430" s="44" t="s">
        <v>57</v>
      </c>
      <c r="D3430" s="43">
        <v>7135.7159999999994</v>
      </c>
      <c r="E3430" s="43">
        <v>-9341.8079999999991</v>
      </c>
      <c r="F3430" s="45">
        <v>-52640</v>
      </c>
      <c r="G3430" s="45">
        <v>-62640</v>
      </c>
      <c r="H3430" s="45">
        <v>-100630</v>
      </c>
      <c r="I3430" s="55">
        <f>pro[[#This Row],[Admin expenses 3]]+pro[[#This Row],[Admin expenses 2]]+pro[[#This Row],[Admin expenses 1]]+pro[[#This Row],[COGS]]</f>
        <v>-225251.80799999999</v>
      </c>
      <c r="J3430" s="55">
        <f>pro[[#This Row],[Revenue]]+pro[[#This Row],[AdminExp]]</f>
        <v>-218116.092</v>
      </c>
      <c r="K3430" s="83">
        <f>pro[[#This Row],[Profit]]/pro[[#This Row],[Revenue]]</f>
        <v>-30.566812356321361</v>
      </c>
      <c r="L3430" s="56">
        <f t="shared" si="53"/>
        <v>4</v>
      </c>
      <c r="M3430" s="82" t="str">
        <f>"Q"&amp;" "&amp;VLOOKUP(pro[[#This Row],[Period]],Mapping!A:B,2,0)</f>
        <v>Q 2</v>
      </c>
      <c r="N3430"/>
    </row>
    <row r="3431" spans="1:14" ht="11.25" customHeight="1" x14ac:dyDescent="0.2">
      <c r="A3431" s="42" t="s">
        <v>23</v>
      </c>
      <c r="B3431" s="44" t="s">
        <v>19</v>
      </c>
      <c r="C3431" s="44" t="s">
        <v>57</v>
      </c>
      <c r="D3431" s="43">
        <v>2181732.7069999999</v>
      </c>
      <c r="E3431" s="43">
        <v>-3672906.4889999996</v>
      </c>
      <c r="F3431" s="45">
        <v>-56210</v>
      </c>
      <c r="G3431" s="45">
        <v>-104980</v>
      </c>
      <c r="H3431" s="45">
        <v>-64960</v>
      </c>
      <c r="I3431" s="55">
        <f>pro[[#This Row],[Admin expenses 3]]+pro[[#This Row],[Admin expenses 2]]+pro[[#This Row],[Admin expenses 1]]+pro[[#This Row],[COGS]]</f>
        <v>-3899056.4889999996</v>
      </c>
      <c r="J3431" s="55">
        <f>pro[[#This Row],[Revenue]]+pro[[#This Row],[AdminExp]]</f>
        <v>-1717323.7819999997</v>
      </c>
      <c r="K3431" s="83">
        <f>pro[[#This Row],[Profit]]/pro[[#This Row],[Revenue]]</f>
        <v>-0.78713757028532261</v>
      </c>
      <c r="L3431" s="56">
        <f t="shared" si="53"/>
        <v>4</v>
      </c>
      <c r="M3431" s="82" t="str">
        <f>"Q"&amp;" "&amp;VLOOKUP(pro[[#This Row],[Period]],Mapping!A:B,2,0)</f>
        <v>Q 2</v>
      </c>
      <c r="N3431"/>
    </row>
    <row r="3432" spans="1:14" ht="11.25" customHeight="1" x14ac:dyDescent="0.2">
      <c r="A3432" s="42" t="s">
        <v>23</v>
      </c>
      <c r="B3432" s="44" t="s">
        <v>19</v>
      </c>
      <c r="C3432" s="44" t="s">
        <v>57</v>
      </c>
      <c r="D3432" s="43">
        <v>603141.60199999996</v>
      </c>
      <c r="E3432" s="43">
        <v>-245932.58199999999</v>
      </c>
      <c r="F3432" s="45">
        <v>-102470</v>
      </c>
      <c r="G3432" s="45">
        <v>-75790</v>
      </c>
      <c r="H3432" s="45">
        <v>-104900</v>
      </c>
      <c r="I3432" s="55">
        <f>pro[[#This Row],[Admin expenses 3]]+pro[[#This Row],[Admin expenses 2]]+pro[[#This Row],[Admin expenses 1]]+pro[[#This Row],[COGS]]</f>
        <v>-529092.58199999994</v>
      </c>
      <c r="J3432" s="55">
        <f>pro[[#This Row],[Revenue]]+pro[[#This Row],[AdminExp]]</f>
        <v>74049.020000000019</v>
      </c>
      <c r="K3432" s="83">
        <f>pro[[#This Row],[Profit]]/pro[[#This Row],[Revenue]]</f>
        <v>0.12277219769695148</v>
      </c>
      <c r="L3432" s="56">
        <f t="shared" si="53"/>
        <v>4</v>
      </c>
      <c r="M3432" s="82" t="str">
        <f>"Q"&amp;" "&amp;VLOOKUP(pro[[#This Row],[Period]],Mapping!A:B,2,0)</f>
        <v>Q 2</v>
      </c>
      <c r="N3432"/>
    </row>
    <row r="3433" spans="1:14" ht="11.25" customHeight="1" x14ac:dyDescent="0.2">
      <c r="A3433" s="42" t="s">
        <v>23</v>
      </c>
      <c r="B3433" s="44" t="s">
        <v>19</v>
      </c>
      <c r="C3433" s="44" t="s">
        <v>57</v>
      </c>
      <c r="D3433" s="43">
        <v>271479.299</v>
      </c>
      <c r="E3433" s="43">
        <v>-201245.51999999996</v>
      </c>
      <c r="F3433" s="45">
        <v>-82600</v>
      </c>
      <c r="G3433" s="45">
        <v>-64310</v>
      </c>
      <c r="H3433" s="45">
        <v>-90850</v>
      </c>
      <c r="I3433" s="55">
        <f>pro[[#This Row],[Admin expenses 3]]+pro[[#This Row],[Admin expenses 2]]+pro[[#This Row],[Admin expenses 1]]+pro[[#This Row],[COGS]]</f>
        <v>-439005.51999999996</v>
      </c>
      <c r="J3433" s="55">
        <f>pro[[#This Row],[Revenue]]+pro[[#This Row],[AdminExp]]</f>
        <v>-167526.22099999996</v>
      </c>
      <c r="K3433" s="83">
        <f>pro[[#This Row],[Profit]]/pro[[#This Row],[Revenue]]</f>
        <v>-0.61708653888928733</v>
      </c>
      <c r="L3433" s="56">
        <f t="shared" si="53"/>
        <v>4</v>
      </c>
      <c r="M3433" s="82" t="str">
        <f>"Q"&amp;" "&amp;VLOOKUP(pro[[#This Row],[Period]],Mapping!A:B,2,0)</f>
        <v>Q 2</v>
      </c>
      <c r="N3433"/>
    </row>
    <row r="3434" spans="1:14" ht="11.25" customHeight="1" x14ac:dyDescent="0.2">
      <c r="A3434" s="42" t="s">
        <v>23</v>
      </c>
      <c r="B3434" s="44" t="s">
        <v>19</v>
      </c>
      <c r="C3434" s="44" t="s">
        <v>57</v>
      </c>
      <c r="D3434" s="43">
        <v>449493.8</v>
      </c>
      <c r="E3434" s="43">
        <v>-63105.293999999994</v>
      </c>
      <c r="F3434" s="45">
        <v>-83200</v>
      </c>
      <c r="G3434" s="45">
        <v>-89500</v>
      </c>
      <c r="H3434" s="45">
        <v>-62060</v>
      </c>
      <c r="I3434" s="55">
        <f>pro[[#This Row],[Admin expenses 3]]+pro[[#This Row],[Admin expenses 2]]+pro[[#This Row],[Admin expenses 1]]+pro[[#This Row],[COGS]]</f>
        <v>-297865.29399999999</v>
      </c>
      <c r="J3434" s="55">
        <f>pro[[#This Row],[Revenue]]+pro[[#This Row],[AdminExp]]</f>
        <v>151628.50599999999</v>
      </c>
      <c r="K3434" s="83">
        <f>pro[[#This Row],[Profit]]/pro[[#This Row],[Revenue]]</f>
        <v>0.33733169623251757</v>
      </c>
      <c r="L3434" s="56">
        <f t="shared" si="53"/>
        <v>4</v>
      </c>
      <c r="M3434" s="82" t="str">
        <f>"Q"&amp;" "&amp;VLOOKUP(pro[[#This Row],[Period]],Mapping!A:B,2,0)</f>
        <v>Q 2</v>
      </c>
      <c r="N3434"/>
    </row>
    <row r="3435" spans="1:14" ht="11.25" customHeight="1" x14ac:dyDescent="0.2">
      <c r="A3435" s="42" t="s">
        <v>23</v>
      </c>
      <c r="B3435" s="44" t="s">
        <v>19</v>
      </c>
      <c r="C3435" s="44" t="s">
        <v>57</v>
      </c>
      <c r="D3435" s="43">
        <v>-5862.4929999999995</v>
      </c>
      <c r="E3435" s="43">
        <v>3202.0519999999997</v>
      </c>
      <c r="F3435" s="45">
        <v>-50040</v>
      </c>
      <c r="G3435" s="45">
        <v>-30820</v>
      </c>
      <c r="H3435" s="45">
        <v>-23740</v>
      </c>
      <c r="I3435" s="55">
        <f>pro[[#This Row],[Admin expenses 3]]+pro[[#This Row],[Admin expenses 2]]+pro[[#This Row],[Admin expenses 1]]+pro[[#This Row],[COGS]]</f>
        <v>-101397.948</v>
      </c>
      <c r="J3435" s="55">
        <f>pro[[#This Row],[Revenue]]+pro[[#This Row],[AdminExp]]</f>
        <v>-107260.44100000001</v>
      </c>
      <c r="K3435" s="83">
        <f>pro[[#This Row],[Profit]]/pro[[#This Row],[Revenue]]</f>
        <v>18.296045897197661</v>
      </c>
      <c r="L3435" s="56">
        <f t="shared" si="53"/>
        <v>4</v>
      </c>
      <c r="M3435" s="82" t="str">
        <f>"Q"&amp;" "&amp;VLOOKUP(pro[[#This Row],[Period]],Mapping!A:B,2,0)</f>
        <v>Q 2</v>
      </c>
      <c r="N3435"/>
    </row>
    <row r="3436" spans="1:14" ht="11.25" customHeight="1" x14ac:dyDescent="0.2">
      <c r="A3436" s="42" t="s">
        <v>23</v>
      </c>
      <c r="B3436" s="44" t="s">
        <v>19</v>
      </c>
      <c r="C3436" s="44" t="s">
        <v>57</v>
      </c>
      <c r="D3436" s="43">
        <v>-9315.5650000000005</v>
      </c>
      <c r="E3436" s="43">
        <v>5061.9449999999997</v>
      </c>
      <c r="F3436" s="45">
        <v>-15130</v>
      </c>
      <c r="G3436" s="45">
        <v>-69590</v>
      </c>
      <c r="H3436" s="45">
        <v>-107310</v>
      </c>
      <c r="I3436" s="55">
        <f>pro[[#This Row],[Admin expenses 3]]+pro[[#This Row],[Admin expenses 2]]+pro[[#This Row],[Admin expenses 1]]+pro[[#This Row],[COGS]]</f>
        <v>-186968.05499999999</v>
      </c>
      <c r="J3436" s="55">
        <f>pro[[#This Row],[Revenue]]+pro[[#This Row],[AdminExp]]</f>
        <v>-196283.62</v>
      </c>
      <c r="K3436" s="83">
        <f>pro[[#This Row],[Profit]]/pro[[#This Row],[Revenue]]</f>
        <v>21.070500823084803</v>
      </c>
      <c r="L3436" s="56">
        <f t="shared" si="53"/>
        <v>4</v>
      </c>
      <c r="M3436" s="82" t="str">
        <f>"Q"&amp;" "&amp;VLOOKUP(pro[[#This Row],[Period]],Mapping!A:B,2,0)</f>
        <v>Q 2</v>
      </c>
      <c r="N3436"/>
    </row>
    <row r="3437" spans="1:14" ht="11.25" customHeight="1" x14ac:dyDescent="0.2">
      <c r="A3437" s="42" t="s">
        <v>23</v>
      </c>
      <c r="B3437" s="44" t="s">
        <v>19</v>
      </c>
      <c r="C3437" s="44" t="s">
        <v>57</v>
      </c>
      <c r="D3437" s="43">
        <v>-16943.248</v>
      </c>
      <c r="E3437" s="43">
        <v>8895.8029999999999</v>
      </c>
      <c r="F3437" s="45">
        <v>-56960</v>
      </c>
      <c r="G3437" s="45">
        <v>-103640</v>
      </c>
      <c r="H3437" s="45">
        <v>-13360</v>
      </c>
      <c r="I3437" s="55">
        <f>pro[[#This Row],[Admin expenses 3]]+pro[[#This Row],[Admin expenses 2]]+pro[[#This Row],[Admin expenses 1]]+pro[[#This Row],[COGS]]</f>
        <v>-165064.19699999999</v>
      </c>
      <c r="J3437" s="55">
        <f>pro[[#This Row],[Revenue]]+pro[[#This Row],[AdminExp]]</f>
        <v>-182007.44499999998</v>
      </c>
      <c r="K3437" s="83">
        <f>pro[[#This Row],[Profit]]/pro[[#This Row],[Revenue]]</f>
        <v>10.74218148728036</v>
      </c>
      <c r="L3437" s="56">
        <f t="shared" si="53"/>
        <v>4</v>
      </c>
      <c r="M3437" s="82" t="str">
        <f>"Q"&amp;" "&amp;VLOOKUP(pro[[#This Row],[Period]],Mapping!A:B,2,0)</f>
        <v>Q 2</v>
      </c>
      <c r="N3437"/>
    </row>
    <row r="3438" spans="1:14" ht="11.25" customHeight="1" x14ac:dyDescent="0.2">
      <c r="A3438" s="42" t="s">
        <v>23</v>
      </c>
      <c r="B3438" s="44" t="s">
        <v>19</v>
      </c>
      <c r="C3438" s="44" t="s">
        <v>57</v>
      </c>
      <c r="D3438" s="43">
        <v>6326.0259999999998</v>
      </c>
      <c r="E3438" s="43">
        <v>-16529.66</v>
      </c>
      <c r="F3438" s="45">
        <v>-20050</v>
      </c>
      <c r="G3438" s="45">
        <v>-33270</v>
      </c>
      <c r="H3438" s="45">
        <v>-97360</v>
      </c>
      <c r="I3438" s="55">
        <f>pro[[#This Row],[Admin expenses 3]]+pro[[#This Row],[Admin expenses 2]]+pro[[#This Row],[Admin expenses 1]]+pro[[#This Row],[COGS]]</f>
        <v>-167209.66</v>
      </c>
      <c r="J3438" s="55">
        <f>pro[[#This Row],[Revenue]]+pro[[#This Row],[AdminExp]]</f>
        <v>-160883.63399999999</v>
      </c>
      <c r="K3438" s="83">
        <f>pro[[#This Row],[Profit]]/pro[[#This Row],[Revenue]]</f>
        <v>-25.432022252200671</v>
      </c>
      <c r="L3438" s="56">
        <f t="shared" si="53"/>
        <v>4</v>
      </c>
      <c r="M3438" s="82" t="str">
        <f>"Q"&amp;" "&amp;VLOOKUP(pro[[#This Row],[Period]],Mapping!A:B,2,0)</f>
        <v>Q 2</v>
      </c>
      <c r="N3438"/>
    </row>
    <row r="3439" spans="1:14" ht="11.25" customHeight="1" x14ac:dyDescent="0.2">
      <c r="A3439" s="42" t="s">
        <v>23</v>
      </c>
      <c r="B3439" s="44" t="s">
        <v>19</v>
      </c>
      <c r="C3439" s="44" t="s">
        <v>57</v>
      </c>
      <c r="D3439" s="43">
        <v>5352.1019999999999</v>
      </c>
      <c r="E3439" s="43">
        <v>-14796.249999999998</v>
      </c>
      <c r="F3439" s="45">
        <v>-97300</v>
      </c>
      <c r="G3439" s="45">
        <v>-93630</v>
      </c>
      <c r="H3439" s="45">
        <v>-20250</v>
      </c>
      <c r="I3439" s="55">
        <f>pro[[#This Row],[Admin expenses 3]]+pro[[#This Row],[Admin expenses 2]]+pro[[#This Row],[Admin expenses 1]]+pro[[#This Row],[COGS]]</f>
        <v>-225976.25</v>
      </c>
      <c r="J3439" s="55">
        <f>pro[[#This Row],[Revenue]]+pro[[#This Row],[AdminExp]]</f>
        <v>-220624.14799999999</v>
      </c>
      <c r="K3439" s="83">
        <f>pro[[#This Row],[Profit]]/pro[[#This Row],[Revenue]]</f>
        <v>-41.22196251117785</v>
      </c>
      <c r="L3439" s="56">
        <f t="shared" si="53"/>
        <v>4</v>
      </c>
      <c r="M3439" s="82" t="str">
        <f>"Q"&amp;" "&amp;VLOOKUP(pro[[#This Row],[Period]],Mapping!A:B,2,0)</f>
        <v>Q 2</v>
      </c>
      <c r="N3439"/>
    </row>
    <row r="3440" spans="1:14" ht="11.25" customHeight="1" x14ac:dyDescent="0.2">
      <c r="A3440" s="42" t="s">
        <v>23</v>
      </c>
      <c r="B3440" s="44" t="s">
        <v>19</v>
      </c>
      <c r="C3440" s="44" t="s">
        <v>57</v>
      </c>
      <c r="D3440" s="43">
        <v>2539240.1579999998</v>
      </c>
      <c r="E3440" s="43">
        <v>-632411.31799999997</v>
      </c>
      <c r="F3440" s="45">
        <v>-62960</v>
      </c>
      <c r="G3440" s="45">
        <v>-30960</v>
      </c>
      <c r="H3440" s="45">
        <v>-61710</v>
      </c>
      <c r="I3440" s="55">
        <f>pro[[#This Row],[Admin expenses 3]]+pro[[#This Row],[Admin expenses 2]]+pro[[#This Row],[Admin expenses 1]]+pro[[#This Row],[COGS]]</f>
        <v>-788041.31799999997</v>
      </c>
      <c r="J3440" s="55">
        <f>pro[[#This Row],[Revenue]]+pro[[#This Row],[AdminExp]]</f>
        <v>1751198.8399999999</v>
      </c>
      <c r="K3440" s="83">
        <f>pro[[#This Row],[Profit]]/pro[[#This Row],[Revenue]]</f>
        <v>0.68965467267157166</v>
      </c>
      <c r="L3440" s="56">
        <f t="shared" si="53"/>
        <v>4</v>
      </c>
      <c r="M3440" s="82" t="str">
        <f>"Q"&amp;" "&amp;VLOOKUP(pro[[#This Row],[Period]],Mapping!A:B,2,0)</f>
        <v>Q 2</v>
      </c>
      <c r="N3440"/>
    </row>
    <row r="3441" spans="1:14" ht="11.25" customHeight="1" x14ac:dyDescent="0.2">
      <c r="A3441" s="42" t="s">
        <v>23</v>
      </c>
      <c r="B3441" s="44" t="s">
        <v>19</v>
      </c>
      <c r="C3441" s="44" t="s">
        <v>57</v>
      </c>
      <c r="D3441" s="43">
        <v>24347.406999999999</v>
      </c>
      <c r="E3441" s="43">
        <v>-24857.21</v>
      </c>
      <c r="F3441" s="45">
        <v>-91250</v>
      </c>
      <c r="G3441" s="45">
        <v>-95710</v>
      </c>
      <c r="H3441" s="45">
        <v>-34280</v>
      </c>
      <c r="I3441" s="55">
        <f>pro[[#This Row],[Admin expenses 3]]+pro[[#This Row],[Admin expenses 2]]+pro[[#This Row],[Admin expenses 1]]+pro[[#This Row],[COGS]]</f>
        <v>-246097.21</v>
      </c>
      <c r="J3441" s="55">
        <f>pro[[#This Row],[Revenue]]+pro[[#This Row],[AdminExp]]</f>
        <v>-221749.80299999999</v>
      </c>
      <c r="K3441" s="83">
        <f>pro[[#This Row],[Profit]]/pro[[#This Row],[Revenue]]</f>
        <v>-9.1077379615825205</v>
      </c>
      <c r="L3441" s="56">
        <f t="shared" si="53"/>
        <v>4</v>
      </c>
      <c r="M3441" s="82" t="str">
        <f>"Q"&amp;" "&amp;VLOOKUP(pro[[#This Row],[Period]],Mapping!A:B,2,0)</f>
        <v>Q 2</v>
      </c>
      <c r="N3441"/>
    </row>
    <row r="3442" spans="1:14" ht="11.25" customHeight="1" x14ac:dyDescent="0.2">
      <c r="A3442" s="42" t="s">
        <v>23</v>
      </c>
      <c r="B3442" s="44" t="s">
        <v>19</v>
      </c>
      <c r="C3442" s="44" t="s">
        <v>57</v>
      </c>
      <c r="D3442" s="43">
        <v>19245586.520999998</v>
      </c>
      <c r="E3442" s="43">
        <v>-112815.19899999999</v>
      </c>
      <c r="F3442" s="45">
        <v>-16890</v>
      </c>
      <c r="G3442" s="45">
        <v>-66980</v>
      </c>
      <c r="H3442" s="45">
        <v>-43820</v>
      </c>
      <c r="I3442" s="55">
        <f>pro[[#This Row],[Admin expenses 3]]+pro[[#This Row],[Admin expenses 2]]+pro[[#This Row],[Admin expenses 1]]+pro[[#This Row],[COGS]]</f>
        <v>-240505.19899999999</v>
      </c>
      <c r="J3442" s="55">
        <f>pro[[#This Row],[Revenue]]+pro[[#This Row],[AdminExp]]</f>
        <v>19005081.321999997</v>
      </c>
      <c r="K3442" s="83">
        <f>pro[[#This Row],[Profit]]/pro[[#This Row],[Revenue]]</f>
        <v>0.98750335830308045</v>
      </c>
      <c r="L3442" s="56">
        <f t="shared" si="53"/>
        <v>4</v>
      </c>
      <c r="M3442" s="82" t="str">
        <f>"Q"&amp;" "&amp;VLOOKUP(pro[[#This Row],[Period]],Mapping!A:B,2,0)</f>
        <v>Q 2</v>
      </c>
      <c r="N3442"/>
    </row>
    <row r="3443" spans="1:14" ht="11.25" customHeight="1" x14ac:dyDescent="0.2">
      <c r="A3443" s="42" t="s">
        <v>23</v>
      </c>
      <c r="B3443" s="44" t="s">
        <v>19</v>
      </c>
      <c r="C3443" s="44" t="s">
        <v>57</v>
      </c>
      <c r="D3443" s="43">
        <v>207966.00299999997</v>
      </c>
      <c r="E3443" s="43">
        <v>-3984.848</v>
      </c>
      <c r="F3443" s="45">
        <v>-60460</v>
      </c>
      <c r="G3443" s="45">
        <v>-16370</v>
      </c>
      <c r="H3443" s="45">
        <v>-89140</v>
      </c>
      <c r="I3443" s="55">
        <f>pro[[#This Row],[Admin expenses 3]]+pro[[#This Row],[Admin expenses 2]]+pro[[#This Row],[Admin expenses 1]]+pro[[#This Row],[COGS]]</f>
        <v>-169954.848</v>
      </c>
      <c r="J3443" s="55">
        <f>pro[[#This Row],[Revenue]]+pro[[#This Row],[AdminExp]]</f>
        <v>38011.15499999997</v>
      </c>
      <c r="K3443" s="83">
        <f>pro[[#This Row],[Profit]]/pro[[#This Row],[Revenue]]</f>
        <v>0.18277581167918092</v>
      </c>
      <c r="L3443" s="56">
        <f t="shared" si="53"/>
        <v>4</v>
      </c>
      <c r="M3443" s="82" t="str">
        <f>"Q"&amp;" "&amp;VLOOKUP(pro[[#This Row],[Period]],Mapping!A:B,2,0)</f>
        <v>Q 2</v>
      </c>
      <c r="N3443"/>
    </row>
    <row r="3444" spans="1:14" ht="11.25" customHeight="1" x14ac:dyDescent="0.2">
      <c r="A3444" s="42" t="s">
        <v>23</v>
      </c>
      <c r="B3444" s="44" t="s">
        <v>19</v>
      </c>
      <c r="C3444" s="44" t="s">
        <v>57</v>
      </c>
      <c r="D3444" s="43">
        <v>83266.301999999996</v>
      </c>
      <c r="E3444" s="43">
        <v>-83402.073999999993</v>
      </c>
      <c r="F3444" s="45">
        <v>-106960</v>
      </c>
      <c r="G3444" s="45">
        <v>-82790</v>
      </c>
      <c r="H3444" s="45">
        <v>-32600</v>
      </c>
      <c r="I3444" s="55">
        <f>pro[[#This Row],[Admin expenses 3]]+pro[[#This Row],[Admin expenses 2]]+pro[[#This Row],[Admin expenses 1]]+pro[[#This Row],[COGS]]</f>
        <v>-305752.07400000002</v>
      </c>
      <c r="J3444" s="55">
        <f>pro[[#This Row],[Revenue]]+pro[[#This Row],[AdminExp]]</f>
        <v>-222485.77200000003</v>
      </c>
      <c r="K3444" s="83">
        <f>pro[[#This Row],[Profit]]/pro[[#This Row],[Revenue]]</f>
        <v>-2.6719785394096167</v>
      </c>
      <c r="L3444" s="56">
        <f t="shared" si="53"/>
        <v>4</v>
      </c>
      <c r="M3444" s="82" t="str">
        <f>"Q"&amp;" "&amp;VLOOKUP(pro[[#This Row],[Period]],Mapping!A:B,2,0)</f>
        <v>Q 2</v>
      </c>
      <c r="N3444"/>
    </row>
    <row r="3445" spans="1:14" ht="11.25" customHeight="1" x14ac:dyDescent="0.2">
      <c r="A3445" s="42" t="s">
        <v>23</v>
      </c>
      <c r="B3445" s="44" t="s">
        <v>19</v>
      </c>
      <c r="C3445" s="44" t="s">
        <v>57</v>
      </c>
      <c r="D3445" s="43">
        <v>-119852.37599999999</v>
      </c>
      <c r="E3445" s="43">
        <v>19904.129000000001</v>
      </c>
      <c r="F3445" s="45">
        <v>-42300</v>
      </c>
      <c r="G3445" s="45">
        <v>-19940</v>
      </c>
      <c r="H3445" s="45">
        <v>-34420</v>
      </c>
      <c r="I3445" s="55">
        <f>pro[[#This Row],[Admin expenses 3]]+pro[[#This Row],[Admin expenses 2]]+pro[[#This Row],[Admin expenses 1]]+pro[[#This Row],[COGS]]</f>
        <v>-76755.870999999999</v>
      </c>
      <c r="J3445" s="55">
        <f>pro[[#This Row],[Revenue]]+pro[[#This Row],[AdminExp]]</f>
        <v>-196608.24699999997</v>
      </c>
      <c r="K3445" s="83">
        <f>pro[[#This Row],[Profit]]/pro[[#This Row],[Revenue]]</f>
        <v>1.6404201031442214</v>
      </c>
      <c r="L3445" s="56">
        <f t="shared" si="53"/>
        <v>4</v>
      </c>
      <c r="M3445" s="82" t="str">
        <f>"Q"&amp;" "&amp;VLOOKUP(pro[[#This Row],[Period]],Mapping!A:B,2,0)</f>
        <v>Q 2</v>
      </c>
      <c r="N3445"/>
    </row>
    <row r="3446" spans="1:14" ht="11.25" customHeight="1" x14ac:dyDescent="0.2">
      <c r="A3446" s="42" t="s">
        <v>23</v>
      </c>
      <c r="B3446" s="44" t="s">
        <v>19</v>
      </c>
      <c r="C3446" s="44" t="s">
        <v>57</v>
      </c>
      <c r="D3446" s="43">
        <v>25367011.991999999</v>
      </c>
      <c r="E3446" s="43">
        <v>-1021150.914</v>
      </c>
      <c r="F3446" s="45">
        <v>-93390</v>
      </c>
      <c r="G3446" s="45">
        <v>-69340</v>
      </c>
      <c r="H3446" s="45">
        <v>-16730</v>
      </c>
      <c r="I3446" s="55">
        <f>pro[[#This Row],[Admin expenses 3]]+pro[[#This Row],[Admin expenses 2]]+pro[[#This Row],[Admin expenses 1]]+pro[[#This Row],[COGS]]</f>
        <v>-1200610.9139999999</v>
      </c>
      <c r="J3446" s="55">
        <f>pro[[#This Row],[Revenue]]+pro[[#This Row],[AdminExp]]</f>
        <v>24166401.077999998</v>
      </c>
      <c r="K3446" s="83">
        <f>pro[[#This Row],[Profit]]/pro[[#This Row],[Revenue]]</f>
        <v>0.95267038489284284</v>
      </c>
      <c r="L3446" s="56">
        <f t="shared" si="53"/>
        <v>4</v>
      </c>
      <c r="M3446" s="82" t="str">
        <f>"Q"&amp;" "&amp;VLOOKUP(pro[[#This Row],[Period]],Mapping!A:B,2,0)</f>
        <v>Q 2</v>
      </c>
      <c r="N3446"/>
    </row>
    <row r="3447" spans="1:14" ht="11.25" customHeight="1" x14ac:dyDescent="0.2">
      <c r="A3447" s="42" t="s">
        <v>23</v>
      </c>
      <c r="B3447" s="44" t="s">
        <v>19</v>
      </c>
      <c r="C3447" s="44" t="s">
        <v>57</v>
      </c>
      <c r="D3447" s="43">
        <v>21108.78</v>
      </c>
      <c r="E3447" s="43">
        <v>-54942.418999999994</v>
      </c>
      <c r="F3447" s="45">
        <v>-87860</v>
      </c>
      <c r="G3447" s="45">
        <v>-91960</v>
      </c>
      <c r="H3447" s="45">
        <v>-56850</v>
      </c>
      <c r="I3447" s="55">
        <f>pro[[#This Row],[Admin expenses 3]]+pro[[#This Row],[Admin expenses 2]]+pro[[#This Row],[Admin expenses 1]]+pro[[#This Row],[COGS]]</f>
        <v>-291612.41899999999</v>
      </c>
      <c r="J3447" s="55">
        <f>pro[[#This Row],[Revenue]]+pro[[#This Row],[AdminExp]]</f>
        <v>-270503.63899999997</v>
      </c>
      <c r="K3447" s="83">
        <f>pro[[#This Row],[Profit]]/pro[[#This Row],[Revenue]]</f>
        <v>-12.814745286084747</v>
      </c>
      <c r="L3447" s="56">
        <f t="shared" si="53"/>
        <v>4</v>
      </c>
      <c r="M3447" s="82" t="str">
        <f>"Q"&amp;" "&amp;VLOOKUP(pro[[#This Row],[Period]],Mapping!A:B,2,0)</f>
        <v>Q 2</v>
      </c>
      <c r="N3447"/>
    </row>
    <row r="3448" spans="1:14" ht="11.25" customHeight="1" x14ac:dyDescent="0.2">
      <c r="A3448" s="42" t="s">
        <v>23</v>
      </c>
      <c r="B3448" s="44" t="s">
        <v>19</v>
      </c>
      <c r="C3448" s="44" t="s">
        <v>57</v>
      </c>
      <c r="D3448" s="43">
        <v>34441.763999999996</v>
      </c>
      <c r="E3448" s="43">
        <v>-24933.86</v>
      </c>
      <c r="F3448" s="45">
        <v>-38050</v>
      </c>
      <c r="G3448" s="45">
        <v>-50040</v>
      </c>
      <c r="H3448" s="45">
        <v>-84780</v>
      </c>
      <c r="I3448" s="55">
        <f>pro[[#This Row],[Admin expenses 3]]+pro[[#This Row],[Admin expenses 2]]+pro[[#This Row],[Admin expenses 1]]+pro[[#This Row],[COGS]]</f>
        <v>-197803.86</v>
      </c>
      <c r="J3448" s="55">
        <f>pro[[#This Row],[Revenue]]+pro[[#This Row],[AdminExp]]</f>
        <v>-163362.09599999999</v>
      </c>
      <c r="K3448" s="83">
        <f>pro[[#This Row],[Profit]]/pro[[#This Row],[Revenue]]</f>
        <v>-4.7431396370987278</v>
      </c>
      <c r="L3448" s="56">
        <f t="shared" si="53"/>
        <v>4</v>
      </c>
      <c r="M3448" s="82" t="str">
        <f>"Q"&amp;" "&amp;VLOOKUP(pro[[#This Row],[Period]],Mapping!A:B,2,0)</f>
        <v>Q 2</v>
      </c>
      <c r="N3448"/>
    </row>
    <row r="3449" spans="1:14" ht="11.25" customHeight="1" x14ac:dyDescent="0.2">
      <c r="A3449" s="42" t="s">
        <v>23</v>
      </c>
      <c r="B3449" s="44" t="s">
        <v>19</v>
      </c>
      <c r="C3449" s="44" t="s">
        <v>57</v>
      </c>
      <c r="D3449" s="43">
        <v>28718.528999999999</v>
      </c>
      <c r="E3449" s="43">
        <v>-35766.822</v>
      </c>
      <c r="F3449" s="45">
        <v>-49380</v>
      </c>
      <c r="G3449" s="45">
        <v>-85710</v>
      </c>
      <c r="H3449" s="45">
        <v>-12650</v>
      </c>
      <c r="I3449" s="55">
        <f>pro[[#This Row],[Admin expenses 3]]+pro[[#This Row],[Admin expenses 2]]+pro[[#This Row],[Admin expenses 1]]+pro[[#This Row],[COGS]]</f>
        <v>-183506.82199999999</v>
      </c>
      <c r="J3449" s="55">
        <f>pro[[#This Row],[Revenue]]+pro[[#This Row],[AdminExp]]</f>
        <v>-154788.29299999998</v>
      </c>
      <c r="K3449" s="83">
        <f>pro[[#This Row],[Profit]]/pro[[#This Row],[Revenue]]</f>
        <v>-5.3898405799266387</v>
      </c>
      <c r="L3449" s="56">
        <f t="shared" si="53"/>
        <v>4</v>
      </c>
      <c r="M3449" s="82" t="str">
        <f>"Q"&amp;" "&amp;VLOOKUP(pro[[#This Row],[Period]],Mapping!A:B,2,0)</f>
        <v>Q 2</v>
      </c>
      <c r="N3449"/>
    </row>
    <row r="3450" spans="1:14" ht="11.25" customHeight="1" x14ac:dyDescent="0.2">
      <c r="A3450" s="42" t="s">
        <v>23</v>
      </c>
      <c r="B3450" s="44" t="s">
        <v>19</v>
      </c>
      <c r="C3450" s="44" t="s">
        <v>57</v>
      </c>
      <c r="D3450" s="43">
        <v>30170.125999999997</v>
      </c>
      <c r="E3450" s="43">
        <v>-31303.838999999996</v>
      </c>
      <c r="F3450" s="45">
        <v>-94640</v>
      </c>
      <c r="G3450" s="45">
        <v>-21220</v>
      </c>
      <c r="H3450" s="45">
        <v>-56050</v>
      </c>
      <c r="I3450" s="55">
        <f>pro[[#This Row],[Admin expenses 3]]+pro[[#This Row],[Admin expenses 2]]+pro[[#This Row],[Admin expenses 1]]+pro[[#This Row],[COGS]]</f>
        <v>-203213.83900000001</v>
      </c>
      <c r="J3450" s="55">
        <f>pro[[#This Row],[Revenue]]+pro[[#This Row],[AdminExp]]</f>
        <v>-173043.71300000002</v>
      </c>
      <c r="K3450" s="83">
        <f>pro[[#This Row],[Profit]]/pro[[#This Row],[Revenue]]</f>
        <v>-5.7355979554079433</v>
      </c>
      <c r="L3450" s="56">
        <f t="shared" si="53"/>
        <v>4</v>
      </c>
      <c r="M3450" s="82" t="str">
        <f>"Q"&amp;" "&amp;VLOOKUP(pro[[#This Row],[Period]],Mapping!A:B,2,0)</f>
        <v>Q 2</v>
      </c>
      <c r="N3450"/>
    </row>
    <row r="3451" spans="1:14" ht="11.25" customHeight="1" x14ac:dyDescent="0.2">
      <c r="A3451" s="42" t="s">
        <v>23</v>
      </c>
      <c r="B3451" s="44" t="s">
        <v>19</v>
      </c>
      <c r="C3451" s="44" t="s">
        <v>57</v>
      </c>
      <c r="D3451" s="43">
        <v>62489.62999999999</v>
      </c>
      <c r="E3451" s="43">
        <v>-25835.228999999999</v>
      </c>
      <c r="F3451" s="45">
        <v>-16140</v>
      </c>
      <c r="G3451" s="45">
        <v>-29790</v>
      </c>
      <c r="H3451" s="45">
        <v>-93690</v>
      </c>
      <c r="I3451" s="55">
        <f>pro[[#This Row],[Admin expenses 3]]+pro[[#This Row],[Admin expenses 2]]+pro[[#This Row],[Admin expenses 1]]+pro[[#This Row],[COGS]]</f>
        <v>-165455.22899999999</v>
      </c>
      <c r="J3451" s="55">
        <f>pro[[#This Row],[Revenue]]+pro[[#This Row],[AdminExp]]</f>
        <v>-102965.599</v>
      </c>
      <c r="K3451" s="83">
        <f>pro[[#This Row],[Profit]]/pro[[#This Row],[Revenue]]</f>
        <v>-1.6477229741958788</v>
      </c>
      <c r="L3451" s="56">
        <f t="shared" si="53"/>
        <v>4</v>
      </c>
      <c r="M3451" s="82" t="str">
        <f>"Q"&amp;" "&amp;VLOOKUP(pro[[#This Row],[Period]],Mapping!A:B,2,0)</f>
        <v>Q 2</v>
      </c>
      <c r="N3451"/>
    </row>
    <row r="3452" spans="1:14" ht="11.25" customHeight="1" x14ac:dyDescent="0.2">
      <c r="A3452" s="42" t="s">
        <v>23</v>
      </c>
      <c r="B3452" s="44" t="s">
        <v>19</v>
      </c>
      <c r="C3452" s="44" t="s">
        <v>57</v>
      </c>
      <c r="D3452" s="43">
        <v>22247.931999999997</v>
      </c>
      <c r="E3452" s="43">
        <v>-14753.318999999998</v>
      </c>
      <c r="F3452" s="45">
        <v>-19880</v>
      </c>
      <c r="G3452" s="45">
        <v>-88680</v>
      </c>
      <c r="H3452" s="45">
        <v>-55390</v>
      </c>
      <c r="I3452" s="55">
        <f>pro[[#This Row],[Admin expenses 3]]+pro[[#This Row],[Admin expenses 2]]+pro[[#This Row],[Admin expenses 1]]+pro[[#This Row],[COGS]]</f>
        <v>-178703.31899999999</v>
      </c>
      <c r="J3452" s="55">
        <f>pro[[#This Row],[Revenue]]+pro[[#This Row],[AdminExp]]</f>
        <v>-156455.38699999999</v>
      </c>
      <c r="K3452" s="83">
        <f>pro[[#This Row],[Profit]]/pro[[#This Row],[Revenue]]</f>
        <v>-7.0323564005859067</v>
      </c>
      <c r="L3452" s="56">
        <f t="shared" si="53"/>
        <v>4</v>
      </c>
      <c r="M3452" s="82" t="str">
        <f>"Q"&amp;" "&amp;VLOOKUP(pro[[#This Row],[Period]],Mapping!A:B,2,0)</f>
        <v>Q 2</v>
      </c>
      <c r="N3452"/>
    </row>
    <row r="3453" spans="1:14" ht="11.25" customHeight="1" x14ac:dyDescent="0.2">
      <c r="A3453" s="42" t="s">
        <v>23</v>
      </c>
      <c r="B3453" s="44" t="s">
        <v>19</v>
      </c>
      <c r="C3453" s="44" t="s">
        <v>57</v>
      </c>
      <c r="D3453" s="43">
        <v>159117.51799999998</v>
      </c>
      <c r="E3453" s="43">
        <v>-25070.507000000001</v>
      </c>
      <c r="F3453" s="45">
        <v>-86150</v>
      </c>
      <c r="G3453" s="45">
        <v>-22170</v>
      </c>
      <c r="H3453" s="45">
        <v>-58710</v>
      </c>
      <c r="I3453" s="55">
        <f>pro[[#This Row],[Admin expenses 3]]+pro[[#This Row],[Admin expenses 2]]+pro[[#This Row],[Admin expenses 1]]+pro[[#This Row],[COGS]]</f>
        <v>-192100.50700000001</v>
      </c>
      <c r="J3453" s="55">
        <f>pro[[#This Row],[Revenue]]+pro[[#This Row],[AdminExp]]</f>
        <v>-32982.989000000031</v>
      </c>
      <c r="K3453" s="83">
        <f>pro[[#This Row],[Profit]]/pro[[#This Row],[Revenue]]</f>
        <v>-0.20728697515254124</v>
      </c>
      <c r="L3453" s="56">
        <f t="shared" si="53"/>
        <v>4</v>
      </c>
      <c r="M3453" s="82" t="str">
        <f>"Q"&amp;" "&amp;VLOOKUP(pro[[#This Row],[Period]],Mapping!A:B,2,0)</f>
        <v>Q 2</v>
      </c>
      <c r="N3453"/>
    </row>
    <row r="3454" spans="1:14" ht="11.25" customHeight="1" x14ac:dyDescent="0.2">
      <c r="A3454" s="42" t="s">
        <v>23</v>
      </c>
      <c r="B3454" s="44" t="s">
        <v>19</v>
      </c>
      <c r="C3454" s="44" t="s">
        <v>57</v>
      </c>
      <c r="D3454" s="43">
        <v>1274901.0959999999</v>
      </c>
      <c r="E3454" s="43">
        <v>-246658.489</v>
      </c>
      <c r="F3454" s="45">
        <v>-70260</v>
      </c>
      <c r="G3454" s="45">
        <v>-106070</v>
      </c>
      <c r="H3454" s="45">
        <v>-43040</v>
      </c>
      <c r="I3454" s="55">
        <f>pro[[#This Row],[Admin expenses 3]]+pro[[#This Row],[Admin expenses 2]]+pro[[#This Row],[Admin expenses 1]]+pro[[#This Row],[COGS]]</f>
        <v>-466028.489</v>
      </c>
      <c r="J3454" s="55">
        <f>pro[[#This Row],[Revenue]]+pro[[#This Row],[AdminExp]]</f>
        <v>808872.60699999984</v>
      </c>
      <c r="K3454" s="83">
        <f>pro[[#This Row],[Profit]]/pro[[#This Row],[Revenue]]</f>
        <v>0.63445910395546468</v>
      </c>
      <c r="L3454" s="56">
        <f t="shared" si="53"/>
        <v>4</v>
      </c>
      <c r="M3454" s="82" t="str">
        <f>"Q"&amp;" "&amp;VLOOKUP(pro[[#This Row],[Period]],Mapping!A:B,2,0)</f>
        <v>Q 2</v>
      </c>
      <c r="N3454"/>
    </row>
    <row r="3455" spans="1:14" ht="11.25" customHeight="1" x14ac:dyDescent="0.2">
      <c r="A3455" s="42" t="s">
        <v>23</v>
      </c>
      <c r="B3455" s="44" t="s">
        <v>19</v>
      </c>
      <c r="C3455" s="44" t="s">
        <v>58</v>
      </c>
      <c r="D3455" s="43">
        <v>851856.07499999995</v>
      </c>
      <c r="E3455" s="43">
        <v>-134235.86399999997</v>
      </c>
      <c r="F3455" s="45">
        <v>-94260</v>
      </c>
      <c r="G3455" s="45">
        <v>-108130</v>
      </c>
      <c r="H3455" s="45">
        <v>-83710</v>
      </c>
      <c r="I3455" s="55">
        <f>pro[[#This Row],[Admin expenses 3]]+pro[[#This Row],[Admin expenses 2]]+pro[[#This Row],[Admin expenses 1]]+pro[[#This Row],[COGS]]</f>
        <v>-420335.86399999994</v>
      </c>
      <c r="J3455" s="55">
        <f>pro[[#This Row],[Revenue]]+pro[[#This Row],[AdminExp]]</f>
        <v>431520.21100000001</v>
      </c>
      <c r="K3455" s="83">
        <f>pro[[#This Row],[Profit]]/pro[[#This Row],[Revenue]]</f>
        <v>0.5065646928678651</v>
      </c>
      <c r="L3455" s="56">
        <f t="shared" si="53"/>
        <v>4</v>
      </c>
      <c r="M3455" s="82" t="str">
        <f>"Q"&amp;" "&amp;VLOOKUP(pro[[#This Row],[Period]],Mapping!A:B,2,0)</f>
        <v>Q 2</v>
      </c>
      <c r="N3455"/>
    </row>
    <row r="3456" spans="1:14" ht="11.25" customHeight="1" x14ac:dyDescent="0.2">
      <c r="A3456" s="42" t="s">
        <v>23</v>
      </c>
      <c r="B3456" s="44" t="s">
        <v>19</v>
      </c>
      <c r="C3456" s="44" t="s">
        <v>59</v>
      </c>
      <c r="D3456" s="43">
        <v>649094.78899999999</v>
      </c>
      <c r="E3456" s="43">
        <v>-60564.671999999999</v>
      </c>
      <c r="F3456" s="45">
        <v>-44670</v>
      </c>
      <c r="G3456" s="45">
        <v>-96810</v>
      </c>
      <c r="H3456" s="45">
        <v>-75310</v>
      </c>
      <c r="I3456" s="55">
        <f>pro[[#This Row],[Admin expenses 3]]+pro[[#This Row],[Admin expenses 2]]+pro[[#This Row],[Admin expenses 1]]+pro[[#This Row],[COGS]]</f>
        <v>-277354.67200000002</v>
      </c>
      <c r="J3456" s="55">
        <f>pro[[#This Row],[Revenue]]+pro[[#This Row],[AdminExp]]</f>
        <v>371740.11699999997</v>
      </c>
      <c r="K3456" s="83">
        <f>pro[[#This Row],[Profit]]/pro[[#This Row],[Revenue]]</f>
        <v>0.57270544040679394</v>
      </c>
      <c r="L3456" s="56">
        <f t="shared" si="53"/>
        <v>4</v>
      </c>
      <c r="M3456" s="82" t="str">
        <f>"Q"&amp;" "&amp;VLOOKUP(pro[[#This Row],[Period]],Mapping!A:B,2,0)</f>
        <v>Q 2</v>
      </c>
      <c r="N3456"/>
    </row>
    <row r="3457" spans="1:14" ht="11.25" customHeight="1" x14ac:dyDescent="0.2">
      <c r="A3457" s="42" t="s">
        <v>23</v>
      </c>
      <c r="B3457" s="44" t="s">
        <v>19</v>
      </c>
      <c r="C3457" s="44" t="s">
        <v>57</v>
      </c>
      <c r="D3457" s="43">
        <v>434616.84699999995</v>
      </c>
      <c r="E3457" s="43">
        <v>-80993.408999999985</v>
      </c>
      <c r="F3457" s="45">
        <v>-96240</v>
      </c>
      <c r="G3457" s="45">
        <v>-12880</v>
      </c>
      <c r="H3457" s="45">
        <v>-91600</v>
      </c>
      <c r="I3457" s="55">
        <f>pro[[#This Row],[Admin expenses 3]]+pro[[#This Row],[Admin expenses 2]]+pro[[#This Row],[Admin expenses 1]]+pro[[#This Row],[COGS]]</f>
        <v>-281713.40899999999</v>
      </c>
      <c r="J3457" s="55">
        <f>pro[[#This Row],[Revenue]]+pro[[#This Row],[AdminExp]]</f>
        <v>152903.43799999997</v>
      </c>
      <c r="K3457" s="83">
        <f>pro[[#This Row],[Profit]]/pro[[#This Row],[Revenue]]</f>
        <v>0.35181203640732311</v>
      </c>
      <c r="L3457" s="56">
        <f t="shared" si="53"/>
        <v>4</v>
      </c>
      <c r="M3457" s="82" t="str">
        <f>"Q"&amp;" "&amp;VLOOKUP(pro[[#This Row],[Period]],Mapping!A:B,2,0)</f>
        <v>Q 2</v>
      </c>
      <c r="N3457"/>
    </row>
    <row r="3458" spans="1:14" ht="11.25" customHeight="1" x14ac:dyDescent="0.2">
      <c r="A3458" s="42" t="s">
        <v>23</v>
      </c>
      <c r="B3458" s="44" t="s">
        <v>19</v>
      </c>
      <c r="C3458" s="44" t="s">
        <v>57</v>
      </c>
      <c r="D3458" s="43">
        <v>-212986.23499999999</v>
      </c>
      <c r="E3458" s="43">
        <v>19411.266</v>
      </c>
      <c r="F3458" s="45">
        <v>-25300</v>
      </c>
      <c r="G3458" s="45">
        <v>-72460</v>
      </c>
      <c r="H3458" s="45">
        <v>-66400</v>
      </c>
      <c r="I3458" s="55">
        <f>pro[[#This Row],[Admin expenses 3]]+pro[[#This Row],[Admin expenses 2]]+pro[[#This Row],[Admin expenses 1]]+pro[[#This Row],[COGS]]</f>
        <v>-144748.734</v>
      </c>
      <c r="J3458" s="55">
        <f>pro[[#This Row],[Revenue]]+pro[[#This Row],[AdminExp]]</f>
        <v>-357734.96899999998</v>
      </c>
      <c r="K3458" s="83">
        <f>pro[[#This Row],[Profit]]/pro[[#This Row],[Revenue]]</f>
        <v>1.6796154408757917</v>
      </c>
      <c r="L3458" s="56">
        <f t="shared" ref="L3458:L3521" si="54">MONTH(DATEVALUE(A3458&amp;"1"))</f>
        <v>4</v>
      </c>
      <c r="M3458" s="82" t="str">
        <f>"Q"&amp;" "&amp;VLOOKUP(pro[[#This Row],[Period]],Mapping!A:B,2,0)</f>
        <v>Q 2</v>
      </c>
      <c r="N3458"/>
    </row>
    <row r="3459" spans="1:14" ht="11.25" customHeight="1" x14ac:dyDescent="0.2">
      <c r="A3459" s="42" t="s">
        <v>23</v>
      </c>
      <c r="B3459" s="44" t="s">
        <v>19</v>
      </c>
      <c r="C3459" s="44" t="s">
        <v>57</v>
      </c>
      <c r="D3459" s="43">
        <v>157508.26699999999</v>
      </c>
      <c r="E3459" s="43">
        <v>-43354.051999999996</v>
      </c>
      <c r="F3459" s="45">
        <v>-89810</v>
      </c>
      <c r="G3459" s="45">
        <v>-34110</v>
      </c>
      <c r="H3459" s="45">
        <v>-58460</v>
      </c>
      <c r="I3459" s="55">
        <f>pro[[#This Row],[Admin expenses 3]]+pro[[#This Row],[Admin expenses 2]]+pro[[#This Row],[Admin expenses 1]]+pro[[#This Row],[COGS]]</f>
        <v>-225734.052</v>
      </c>
      <c r="J3459" s="55">
        <f>pro[[#This Row],[Revenue]]+pro[[#This Row],[AdminExp]]</f>
        <v>-68225.785000000003</v>
      </c>
      <c r="K3459" s="83">
        <f>pro[[#This Row],[Profit]]/pro[[#This Row],[Revenue]]</f>
        <v>-0.4331568513797438</v>
      </c>
      <c r="L3459" s="56">
        <f t="shared" si="54"/>
        <v>4</v>
      </c>
      <c r="M3459" s="82" t="str">
        <f>"Q"&amp;" "&amp;VLOOKUP(pro[[#This Row],[Period]],Mapping!A:B,2,0)</f>
        <v>Q 2</v>
      </c>
      <c r="N3459"/>
    </row>
    <row r="3460" spans="1:14" ht="11.25" customHeight="1" x14ac:dyDescent="0.2">
      <c r="A3460" s="42" t="s">
        <v>23</v>
      </c>
      <c r="B3460" s="44" t="s">
        <v>19</v>
      </c>
      <c r="C3460" s="44" t="s">
        <v>57</v>
      </c>
      <c r="D3460" s="43">
        <v>2582.2649999999999</v>
      </c>
      <c r="E3460" s="43">
        <v>-1537.221</v>
      </c>
      <c r="F3460" s="45">
        <v>-13240</v>
      </c>
      <c r="G3460" s="45">
        <v>-37820</v>
      </c>
      <c r="H3460" s="45">
        <v>-32820</v>
      </c>
      <c r="I3460" s="55">
        <f>pro[[#This Row],[Admin expenses 3]]+pro[[#This Row],[Admin expenses 2]]+pro[[#This Row],[Admin expenses 1]]+pro[[#This Row],[COGS]]</f>
        <v>-85417.221000000005</v>
      </c>
      <c r="J3460" s="55">
        <f>pro[[#This Row],[Revenue]]+pro[[#This Row],[AdminExp]]</f>
        <v>-82834.956000000006</v>
      </c>
      <c r="K3460" s="83">
        <f>pro[[#This Row],[Profit]]/pro[[#This Row],[Revenue]]</f>
        <v>-32.078410232876955</v>
      </c>
      <c r="L3460" s="56">
        <f t="shared" si="54"/>
        <v>4</v>
      </c>
      <c r="M3460" s="82" t="str">
        <f>"Q"&amp;" "&amp;VLOOKUP(pro[[#This Row],[Period]],Mapping!A:B,2,0)</f>
        <v>Q 2</v>
      </c>
      <c r="N3460"/>
    </row>
    <row r="3461" spans="1:14" ht="11.25" customHeight="1" x14ac:dyDescent="0.2">
      <c r="A3461" s="42" t="s">
        <v>23</v>
      </c>
      <c r="B3461" s="44" t="s">
        <v>19</v>
      </c>
      <c r="C3461" s="44" t="s">
        <v>57</v>
      </c>
      <c r="D3461" s="43">
        <v>2777.9359999999997</v>
      </c>
      <c r="E3461" s="43">
        <v>-1842.1409999999998</v>
      </c>
      <c r="F3461" s="45">
        <v>-30210</v>
      </c>
      <c r="G3461" s="45">
        <v>-57480</v>
      </c>
      <c r="H3461" s="45">
        <v>-47970</v>
      </c>
      <c r="I3461" s="55">
        <f>pro[[#This Row],[Admin expenses 3]]+pro[[#This Row],[Admin expenses 2]]+pro[[#This Row],[Admin expenses 1]]+pro[[#This Row],[COGS]]</f>
        <v>-137502.141</v>
      </c>
      <c r="J3461" s="55">
        <f>pro[[#This Row],[Revenue]]+pro[[#This Row],[AdminExp]]</f>
        <v>-134724.20500000002</v>
      </c>
      <c r="K3461" s="83">
        <f>pro[[#This Row],[Profit]]/pro[[#This Row],[Revenue]]</f>
        <v>-48.497951356690734</v>
      </c>
      <c r="L3461" s="56">
        <f t="shared" si="54"/>
        <v>4</v>
      </c>
      <c r="M3461" s="82" t="str">
        <f>"Q"&amp;" "&amp;VLOOKUP(pro[[#This Row],[Period]],Mapping!A:B,2,0)</f>
        <v>Q 2</v>
      </c>
      <c r="N3461"/>
    </row>
    <row r="3462" spans="1:14" ht="11.25" customHeight="1" x14ac:dyDescent="0.2">
      <c r="A3462" s="42" t="s">
        <v>23</v>
      </c>
      <c r="B3462" s="44" t="s">
        <v>19</v>
      </c>
      <c r="C3462" s="44" t="s">
        <v>58</v>
      </c>
      <c r="D3462" s="43">
        <v>311240.15999999997</v>
      </c>
      <c r="E3462" s="43">
        <v>-59746.218000000001</v>
      </c>
      <c r="F3462" s="45">
        <v>-102840</v>
      </c>
      <c r="G3462" s="45">
        <v>-90160</v>
      </c>
      <c r="H3462" s="45">
        <v>-98860</v>
      </c>
      <c r="I3462" s="55">
        <f>pro[[#This Row],[Admin expenses 3]]+pro[[#This Row],[Admin expenses 2]]+pro[[#This Row],[Admin expenses 1]]+pro[[#This Row],[COGS]]</f>
        <v>-351606.21799999999</v>
      </c>
      <c r="J3462" s="55">
        <f>pro[[#This Row],[Revenue]]+pro[[#This Row],[AdminExp]]</f>
        <v>-40366.058000000019</v>
      </c>
      <c r="K3462" s="83">
        <f>pro[[#This Row],[Profit]]/pro[[#This Row],[Revenue]]</f>
        <v>-0.12969424639802274</v>
      </c>
      <c r="L3462" s="56">
        <f t="shared" si="54"/>
        <v>4</v>
      </c>
      <c r="M3462" s="82" t="str">
        <f>"Q"&amp;" "&amp;VLOOKUP(pro[[#This Row],[Period]],Mapping!A:B,2,0)</f>
        <v>Q 2</v>
      </c>
      <c r="N3462"/>
    </row>
    <row r="3463" spans="1:14" ht="11.25" customHeight="1" x14ac:dyDescent="0.2">
      <c r="A3463" s="42" t="s">
        <v>23</v>
      </c>
      <c r="B3463" s="44" t="s">
        <v>19</v>
      </c>
      <c r="C3463" s="44" t="s">
        <v>59</v>
      </c>
      <c r="D3463" s="43">
        <v>384300.85399999993</v>
      </c>
      <c r="E3463" s="43">
        <v>-50690.087</v>
      </c>
      <c r="F3463" s="45">
        <v>-52720</v>
      </c>
      <c r="G3463" s="45">
        <v>-104820</v>
      </c>
      <c r="H3463" s="45">
        <v>-91640</v>
      </c>
      <c r="I3463" s="55">
        <f>pro[[#This Row],[Admin expenses 3]]+pro[[#This Row],[Admin expenses 2]]+pro[[#This Row],[Admin expenses 1]]+pro[[#This Row],[COGS]]</f>
        <v>-299870.087</v>
      </c>
      <c r="J3463" s="55">
        <f>pro[[#This Row],[Revenue]]+pro[[#This Row],[AdminExp]]</f>
        <v>84430.766999999934</v>
      </c>
      <c r="K3463" s="83">
        <f>pro[[#This Row],[Profit]]/pro[[#This Row],[Revenue]]</f>
        <v>0.21969966010015671</v>
      </c>
      <c r="L3463" s="56">
        <f t="shared" si="54"/>
        <v>4</v>
      </c>
      <c r="M3463" s="82" t="str">
        <f>"Q"&amp;" "&amp;VLOOKUP(pro[[#This Row],[Period]],Mapping!A:B,2,0)</f>
        <v>Q 2</v>
      </c>
      <c r="N3463"/>
    </row>
    <row r="3464" spans="1:14" ht="11.25" customHeight="1" x14ac:dyDescent="0.2">
      <c r="A3464" s="42" t="s">
        <v>23</v>
      </c>
      <c r="B3464" s="44" t="s">
        <v>19</v>
      </c>
      <c r="C3464" s="44" t="s">
        <v>57</v>
      </c>
      <c r="D3464" s="43">
        <v>593000.84199999995</v>
      </c>
      <c r="E3464" s="43">
        <v>-532366.12800000003</v>
      </c>
      <c r="F3464" s="45">
        <v>-44310</v>
      </c>
      <c r="G3464" s="45">
        <v>-94120</v>
      </c>
      <c r="H3464" s="45">
        <v>-76000</v>
      </c>
      <c r="I3464" s="55">
        <f>pro[[#This Row],[Admin expenses 3]]+pro[[#This Row],[Admin expenses 2]]+pro[[#This Row],[Admin expenses 1]]+pro[[#This Row],[COGS]]</f>
        <v>-746796.12800000003</v>
      </c>
      <c r="J3464" s="55">
        <f>pro[[#This Row],[Revenue]]+pro[[#This Row],[AdminExp]]</f>
        <v>-153795.28600000008</v>
      </c>
      <c r="K3464" s="83">
        <f>pro[[#This Row],[Profit]]/pro[[#This Row],[Revenue]]</f>
        <v>-0.25935087289471354</v>
      </c>
      <c r="L3464" s="56">
        <f t="shared" si="54"/>
        <v>4</v>
      </c>
      <c r="M3464" s="82" t="str">
        <f>"Q"&amp;" "&amp;VLOOKUP(pro[[#This Row],[Period]],Mapping!A:B,2,0)</f>
        <v>Q 2</v>
      </c>
      <c r="N3464"/>
    </row>
    <row r="3465" spans="1:14" ht="11.25" customHeight="1" x14ac:dyDescent="0.2">
      <c r="A3465" s="42" t="s">
        <v>23</v>
      </c>
      <c r="B3465" s="44" t="s">
        <v>19</v>
      </c>
      <c r="C3465" s="44" t="s">
        <v>57</v>
      </c>
      <c r="D3465" s="43">
        <v>818828.55599999998</v>
      </c>
      <c r="E3465" s="43">
        <v>-209201.98599999998</v>
      </c>
      <c r="F3465" s="45">
        <v>-83350</v>
      </c>
      <c r="G3465" s="45">
        <v>-57230</v>
      </c>
      <c r="H3465" s="45">
        <v>-97590</v>
      </c>
      <c r="I3465" s="55">
        <f>pro[[#This Row],[Admin expenses 3]]+pro[[#This Row],[Admin expenses 2]]+pro[[#This Row],[Admin expenses 1]]+pro[[#This Row],[COGS]]</f>
        <v>-447371.98599999998</v>
      </c>
      <c r="J3465" s="55">
        <f>pro[[#This Row],[Revenue]]+pro[[#This Row],[AdminExp]]</f>
        <v>371456.57</v>
      </c>
      <c r="K3465" s="83">
        <f>pro[[#This Row],[Profit]]/pro[[#This Row],[Revenue]]</f>
        <v>0.453643888306211</v>
      </c>
      <c r="L3465" s="56">
        <f t="shared" si="54"/>
        <v>4</v>
      </c>
      <c r="M3465" s="82" t="str">
        <f>"Q"&amp;" "&amp;VLOOKUP(pro[[#This Row],[Period]],Mapping!A:B,2,0)</f>
        <v>Q 2</v>
      </c>
      <c r="N3465"/>
    </row>
    <row r="3466" spans="1:14" ht="11.25" customHeight="1" x14ac:dyDescent="0.2">
      <c r="A3466" s="42" t="s">
        <v>23</v>
      </c>
      <c r="B3466" s="44" t="s">
        <v>19</v>
      </c>
      <c r="C3466" s="44" t="s">
        <v>57</v>
      </c>
      <c r="D3466" s="43">
        <v>969431.28799999994</v>
      </c>
      <c r="E3466" s="43">
        <v>-74340.293999999994</v>
      </c>
      <c r="F3466" s="45">
        <v>-93830</v>
      </c>
      <c r="G3466" s="45">
        <v>-72590</v>
      </c>
      <c r="H3466" s="45">
        <v>-81360</v>
      </c>
      <c r="I3466" s="55">
        <f>pro[[#This Row],[Admin expenses 3]]+pro[[#This Row],[Admin expenses 2]]+pro[[#This Row],[Admin expenses 1]]+pro[[#This Row],[COGS]]</f>
        <v>-322120.29399999999</v>
      </c>
      <c r="J3466" s="55">
        <f>pro[[#This Row],[Revenue]]+pro[[#This Row],[AdminExp]]</f>
        <v>647310.99399999995</v>
      </c>
      <c r="K3466" s="83">
        <f>pro[[#This Row],[Profit]]/pro[[#This Row],[Revenue]]</f>
        <v>0.66772240798566018</v>
      </c>
      <c r="L3466" s="56">
        <f t="shared" si="54"/>
        <v>4</v>
      </c>
      <c r="M3466" s="82" t="str">
        <f>"Q"&amp;" "&amp;VLOOKUP(pro[[#This Row],[Period]],Mapping!A:B,2,0)</f>
        <v>Q 2</v>
      </c>
      <c r="N3466"/>
    </row>
    <row r="3467" spans="1:14" ht="11.25" customHeight="1" x14ac:dyDescent="0.2">
      <c r="A3467" s="42" t="s">
        <v>23</v>
      </c>
      <c r="B3467" s="44" t="s">
        <v>38</v>
      </c>
      <c r="C3467" s="44" t="s">
        <v>58</v>
      </c>
      <c r="D3467" s="43">
        <v>2522374.6310000001</v>
      </c>
      <c r="E3467" s="43">
        <v>-1212032.3529999999</v>
      </c>
      <c r="F3467" s="45">
        <v>-106070</v>
      </c>
      <c r="G3467" s="45">
        <v>-89490</v>
      </c>
      <c r="H3467" s="45">
        <v>-85300</v>
      </c>
      <c r="I3467" s="55">
        <f>pro[[#This Row],[Admin expenses 3]]+pro[[#This Row],[Admin expenses 2]]+pro[[#This Row],[Admin expenses 1]]+pro[[#This Row],[COGS]]</f>
        <v>-1492892.3529999999</v>
      </c>
      <c r="J3467" s="55">
        <f>pro[[#This Row],[Revenue]]+pro[[#This Row],[AdminExp]]</f>
        <v>1029482.2780000002</v>
      </c>
      <c r="K3467" s="83">
        <f>pro[[#This Row],[Profit]]/pro[[#This Row],[Revenue]]</f>
        <v>0.40814011739083345</v>
      </c>
      <c r="L3467" s="56">
        <f t="shared" si="54"/>
        <v>4</v>
      </c>
      <c r="M3467" s="82" t="str">
        <f>"Q"&amp;" "&amp;VLOOKUP(pro[[#This Row],[Period]],Mapping!A:B,2,0)</f>
        <v>Q 2</v>
      </c>
      <c r="N3467"/>
    </row>
    <row r="3468" spans="1:14" ht="11.25" customHeight="1" x14ac:dyDescent="0.2">
      <c r="A3468" s="42" t="s">
        <v>23</v>
      </c>
      <c r="B3468" s="44" t="s">
        <v>38</v>
      </c>
      <c r="C3468" s="44" t="s">
        <v>59</v>
      </c>
      <c r="D3468" s="43">
        <v>113262.674</v>
      </c>
      <c r="E3468" s="43">
        <v>-64704.947999999997</v>
      </c>
      <c r="F3468" s="45">
        <v>-95190</v>
      </c>
      <c r="G3468" s="45">
        <v>-84370</v>
      </c>
      <c r="H3468" s="45">
        <v>-37100</v>
      </c>
      <c r="I3468" s="55">
        <f>pro[[#This Row],[Admin expenses 3]]+pro[[#This Row],[Admin expenses 2]]+pro[[#This Row],[Admin expenses 1]]+pro[[#This Row],[COGS]]</f>
        <v>-281364.94799999997</v>
      </c>
      <c r="J3468" s="55">
        <f>pro[[#This Row],[Revenue]]+pro[[#This Row],[AdminExp]]</f>
        <v>-168102.27399999998</v>
      </c>
      <c r="K3468" s="83">
        <f>pro[[#This Row],[Profit]]/pro[[#This Row],[Revenue]]</f>
        <v>-1.4841806931028307</v>
      </c>
      <c r="L3468" s="56">
        <f t="shared" si="54"/>
        <v>4</v>
      </c>
      <c r="M3468" s="82" t="str">
        <f>"Q"&amp;" "&amp;VLOOKUP(pro[[#This Row],[Period]],Mapping!A:B,2,0)</f>
        <v>Q 2</v>
      </c>
      <c r="N3468"/>
    </row>
    <row r="3469" spans="1:14" ht="11.25" customHeight="1" x14ac:dyDescent="0.2">
      <c r="A3469" s="42" t="s">
        <v>23</v>
      </c>
      <c r="B3469" s="44" t="s">
        <v>38</v>
      </c>
      <c r="C3469" s="44" t="s">
        <v>57</v>
      </c>
      <c r="D3469" s="43">
        <v>1034553.884</v>
      </c>
      <c r="E3469" s="43">
        <v>-683794.40500000003</v>
      </c>
      <c r="F3469" s="45">
        <v>-58880</v>
      </c>
      <c r="G3469" s="45">
        <v>-23340</v>
      </c>
      <c r="H3469" s="45">
        <v>-42900</v>
      </c>
      <c r="I3469" s="55">
        <f>pro[[#This Row],[Admin expenses 3]]+pro[[#This Row],[Admin expenses 2]]+pro[[#This Row],[Admin expenses 1]]+pro[[#This Row],[COGS]]</f>
        <v>-808914.40500000003</v>
      </c>
      <c r="J3469" s="55">
        <f>pro[[#This Row],[Revenue]]+pro[[#This Row],[AdminExp]]</f>
        <v>225639.47899999993</v>
      </c>
      <c r="K3469" s="83">
        <f>pro[[#This Row],[Profit]]/pro[[#This Row],[Revenue]]</f>
        <v>0.21810316745183661</v>
      </c>
      <c r="L3469" s="56">
        <f t="shared" si="54"/>
        <v>4</v>
      </c>
      <c r="M3469" s="82" t="str">
        <f>"Q"&amp;" "&amp;VLOOKUP(pro[[#This Row],[Period]],Mapping!A:B,2,0)</f>
        <v>Q 2</v>
      </c>
      <c r="N3469"/>
    </row>
    <row r="3470" spans="1:14" ht="11.25" customHeight="1" x14ac:dyDescent="0.2">
      <c r="A3470" s="42" t="s">
        <v>23</v>
      </c>
      <c r="B3470" s="44" t="s">
        <v>38</v>
      </c>
      <c r="C3470" s="44" t="s">
        <v>57</v>
      </c>
      <c r="D3470" s="43">
        <v>827747.41</v>
      </c>
      <c r="E3470" s="43">
        <v>-1155957.18</v>
      </c>
      <c r="F3470" s="45">
        <v>-54140</v>
      </c>
      <c r="G3470" s="45">
        <v>-15500</v>
      </c>
      <c r="H3470" s="45">
        <v>-97460</v>
      </c>
      <c r="I3470" s="55">
        <f>pro[[#This Row],[Admin expenses 3]]+pro[[#This Row],[Admin expenses 2]]+pro[[#This Row],[Admin expenses 1]]+pro[[#This Row],[COGS]]</f>
        <v>-1323057.18</v>
      </c>
      <c r="J3470" s="55">
        <f>pro[[#This Row],[Revenue]]+pro[[#This Row],[AdminExp]]</f>
        <v>-495309.7699999999</v>
      </c>
      <c r="K3470" s="83">
        <f>pro[[#This Row],[Profit]]/pro[[#This Row],[Revenue]]</f>
        <v>-0.59838274818643034</v>
      </c>
      <c r="L3470" s="56">
        <f t="shared" si="54"/>
        <v>4</v>
      </c>
      <c r="M3470" s="82" t="str">
        <f>"Q"&amp;" "&amp;VLOOKUP(pro[[#This Row],[Period]],Mapping!A:B,2,0)</f>
        <v>Q 2</v>
      </c>
      <c r="N3470"/>
    </row>
    <row r="3471" spans="1:14" ht="11.25" customHeight="1" x14ac:dyDescent="0.2">
      <c r="A3471" s="42" t="s">
        <v>23</v>
      </c>
      <c r="B3471" s="44" t="s">
        <v>38</v>
      </c>
      <c r="C3471" s="44" t="s">
        <v>58</v>
      </c>
      <c r="D3471" s="43">
        <v>41304.76</v>
      </c>
      <c r="E3471" s="43">
        <v>-35063.875</v>
      </c>
      <c r="F3471" s="45">
        <v>-30670</v>
      </c>
      <c r="G3471" s="45">
        <v>-45340</v>
      </c>
      <c r="H3471" s="45">
        <v>-58780</v>
      </c>
      <c r="I3471" s="55">
        <f>pro[[#This Row],[Admin expenses 3]]+pro[[#This Row],[Admin expenses 2]]+pro[[#This Row],[Admin expenses 1]]+pro[[#This Row],[COGS]]</f>
        <v>-169853.875</v>
      </c>
      <c r="J3471" s="55">
        <f>pro[[#This Row],[Revenue]]+pro[[#This Row],[AdminExp]]</f>
        <v>-128549.11499999999</v>
      </c>
      <c r="K3471" s="83">
        <f>pro[[#This Row],[Profit]]/pro[[#This Row],[Revenue]]</f>
        <v>-3.1122106749924217</v>
      </c>
      <c r="L3471" s="56">
        <f t="shared" si="54"/>
        <v>4</v>
      </c>
      <c r="M3471" s="82" t="str">
        <f>"Q"&amp;" "&amp;VLOOKUP(pro[[#This Row],[Period]],Mapping!A:B,2,0)</f>
        <v>Q 2</v>
      </c>
      <c r="N3471"/>
    </row>
    <row r="3472" spans="1:14" ht="11.25" customHeight="1" x14ac:dyDescent="0.2">
      <c r="A3472" s="42" t="s">
        <v>23</v>
      </c>
      <c r="B3472" s="44" t="s">
        <v>38</v>
      </c>
      <c r="C3472" s="44" t="s">
        <v>59</v>
      </c>
      <c r="D3472" s="43">
        <v>661112.16499999992</v>
      </c>
      <c r="E3472" s="43">
        <v>-159106.087</v>
      </c>
      <c r="F3472" s="45">
        <v>-94480</v>
      </c>
      <c r="G3472" s="45">
        <v>-45670</v>
      </c>
      <c r="H3472" s="45">
        <v>-66010</v>
      </c>
      <c r="I3472" s="55">
        <f>pro[[#This Row],[Admin expenses 3]]+pro[[#This Row],[Admin expenses 2]]+pro[[#This Row],[Admin expenses 1]]+pro[[#This Row],[COGS]]</f>
        <v>-365266.087</v>
      </c>
      <c r="J3472" s="55">
        <f>pro[[#This Row],[Revenue]]+pro[[#This Row],[AdminExp]]</f>
        <v>295846.07799999992</v>
      </c>
      <c r="K3472" s="83">
        <f>pro[[#This Row],[Profit]]/pro[[#This Row],[Revenue]]</f>
        <v>0.44749755587994655</v>
      </c>
      <c r="L3472" s="56">
        <f t="shared" si="54"/>
        <v>4</v>
      </c>
      <c r="M3472" s="82" t="str">
        <f>"Q"&amp;" "&amp;VLOOKUP(pro[[#This Row],[Period]],Mapping!A:B,2,0)</f>
        <v>Q 2</v>
      </c>
      <c r="N3472"/>
    </row>
    <row r="3473" spans="1:14" ht="11.25" customHeight="1" x14ac:dyDescent="0.2">
      <c r="A3473" s="42" t="s">
        <v>23</v>
      </c>
      <c r="B3473" s="44" t="s">
        <v>38</v>
      </c>
      <c r="C3473" s="44" t="s">
        <v>57</v>
      </c>
      <c r="D3473" s="43">
        <v>180111.96699999998</v>
      </c>
      <c r="E3473" s="43">
        <v>-88280.01</v>
      </c>
      <c r="F3473" s="45">
        <v>-72940</v>
      </c>
      <c r="G3473" s="45">
        <v>-101960</v>
      </c>
      <c r="H3473" s="45">
        <v>-96320</v>
      </c>
      <c r="I3473" s="55">
        <f>pro[[#This Row],[Admin expenses 3]]+pro[[#This Row],[Admin expenses 2]]+pro[[#This Row],[Admin expenses 1]]+pro[[#This Row],[COGS]]</f>
        <v>-359500.01</v>
      </c>
      <c r="J3473" s="55">
        <f>pro[[#This Row],[Revenue]]+pro[[#This Row],[AdminExp]]</f>
        <v>-179388.04300000003</v>
      </c>
      <c r="K3473" s="83">
        <f>pro[[#This Row],[Profit]]/pro[[#This Row],[Revenue]]</f>
        <v>-0.99598070016080642</v>
      </c>
      <c r="L3473" s="56">
        <f t="shared" si="54"/>
        <v>4</v>
      </c>
      <c r="M3473" s="82" t="str">
        <f>"Q"&amp;" "&amp;VLOOKUP(pro[[#This Row],[Period]],Mapping!A:B,2,0)</f>
        <v>Q 2</v>
      </c>
      <c r="N3473"/>
    </row>
    <row r="3474" spans="1:14" ht="11.25" customHeight="1" x14ac:dyDescent="0.2">
      <c r="A3474" s="42" t="s">
        <v>23</v>
      </c>
      <c r="B3474" s="44" t="s">
        <v>38</v>
      </c>
      <c r="C3474" s="44" t="s">
        <v>57</v>
      </c>
      <c r="D3474" s="43">
        <v>754079.1719999999</v>
      </c>
      <c r="E3474" s="43">
        <v>-33478.087999999996</v>
      </c>
      <c r="F3474" s="45">
        <v>-49970</v>
      </c>
      <c r="G3474" s="45">
        <v>-79870</v>
      </c>
      <c r="H3474" s="45">
        <v>-66310</v>
      </c>
      <c r="I3474" s="55">
        <f>pro[[#This Row],[Admin expenses 3]]+pro[[#This Row],[Admin expenses 2]]+pro[[#This Row],[Admin expenses 1]]+pro[[#This Row],[COGS]]</f>
        <v>-229628.08799999999</v>
      </c>
      <c r="J3474" s="55">
        <f>pro[[#This Row],[Revenue]]+pro[[#This Row],[AdminExp]]</f>
        <v>524451.08399999992</v>
      </c>
      <c r="K3474" s="83">
        <f>pro[[#This Row],[Profit]]/pro[[#This Row],[Revenue]]</f>
        <v>0.69548543902761439</v>
      </c>
      <c r="L3474" s="56">
        <f t="shared" si="54"/>
        <v>4</v>
      </c>
      <c r="M3474" s="82" t="str">
        <f>"Q"&amp;" "&amp;VLOOKUP(pro[[#This Row],[Period]],Mapping!A:B,2,0)</f>
        <v>Q 2</v>
      </c>
      <c r="N3474"/>
    </row>
    <row r="3475" spans="1:14" ht="11.25" customHeight="1" x14ac:dyDescent="0.2">
      <c r="A3475" s="42" t="s">
        <v>23</v>
      </c>
      <c r="B3475" s="44" t="s">
        <v>38</v>
      </c>
      <c r="C3475" s="44" t="s">
        <v>57</v>
      </c>
      <c r="D3475" s="43">
        <v>485607.85</v>
      </c>
      <c r="E3475" s="43">
        <v>-211905.30199999997</v>
      </c>
      <c r="F3475" s="45">
        <v>-82390</v>
      </c>
      <c r="G3475" s="45">
        <v>-61140</v>
      </c>
      <c r="H3475" s="45">
        <v>-75400</v>
      </c>
      <c r="I3475" s="55">
        <f>pro[[#This Row],[Admin expenses 3]]+pro[[#This Row],[Admin expenses 2]]+pro[[#This Row],[Admin expenses 1]]+pro[[#This Row],[COGS]]</f>
        <v>-430835.30199999997</v>
      </c>
      <c r="J3475" s="55">
        <f>pro[[#This Row],[Revenue]]+pro[[#This Row],[AdminExp]]</f>
        <v>54772.54800000001</v>
      </c>
      <c r="K3475" s="83">
        <f>pro[[#This Row],[Profit]]/pro[[#This Row],[Revenue]]</f>
        <v>0.11279172690474426</v>
      </c>
      <c r="L3475" s="56">
        <f t="shared" si="54"/>
        <v>4</v>
      </c>
      <c r="M3475" s="82" t="str">
        <f>"Q"&amp;" "&amp;VLOOKUP(pro[[#This Row],[Period]],Mapping!A:B,2,0)</f>
        <v>Q 2</v>
      </c>
      <c r="N3475"/>
    </row>
    <row r="3476" spans="1:14" ht="11.25" customHeight="1" x14ac:dyDescent="0.2">
      <c r="A3476" s="42" t="s">
        <v>23</v>
      </c>
      <c r="B3476" s="44" t="s">
        <v>38</v>
      </c>
      <c r="C3476" s="44" t="s">
        <v>58</v>
      </c>
      <c r="D3476" s="43">
        <v>22835.911</v>
      </c>
      <c r="E3476" s="43">
        <v>-4249.6229999999996</v>
      </c>
      <c r="F3476" s="45">
        <v>-53860</v>
      </c>
      <c r="G3476" s="45">
        <v>-20870</v>
      </c>
      <c r="H3476" s="45">
        <v>-98740</v>
      </c>
      <c r="I3476" s="55">
        <f>pro[[#This Row],[Admin expenses 3]]+pro[[#This Row],[Admin expenses 2]]+pro[[#This Row],[Admin expenses 1]]+pro[[#This Row],[COGS]]</f>
        <v>-177719.62299999999</v>
      </c>
      <c r="J3476" s="55">
        <f>pro[[#This Row],[Revenue]]+pro[[#This Row],[AdminExp]]</f>
        <v>-154883.712</v>
      </c>
      <c r="K3476" s="83">
        <f>pro[[#This Row],[Profit]]/pro[[#This Row],[Revenue]]</f>
        <v>-6.7824625871067719</v>
      </c>
      <c r="L3476" s="56">
        <f t="shared" si="54"/>
        <v>4</v>
      </c>
      <c r="M3476" s="82" t="str">
        <f>"Q"&amp;" "&amp;VLOOKUP(pro[[#This Row],[Period]],Mapping!A:B,2,0)</f>
        <v>Q 2</v>
      </c>
      <c r="N3476"/>
    </row>
    <row r="3477" spans="1:14" ht="11.25" customHeight="1" x14ac:dyDescent="0.2">
      <c r="A3477" s="42" t="s">
        <v>23</v>
      </c>
      <c r="B3477" s="44" t="s">
        <v>38</v>
      </c>
      <c r="C3477" s="44" t="s">
        <v>59</v>
      </c>
      <c r="D3477" s="43">
        <v>1793889.8459999997</v>
      </c>
      <c r="E3477" s="43">
        <v>-45925.928999999996</v>
      </c>
      <c r="F3477" s="45">
        <v>-51100</v>
      </c>
      <c r="G3477" s="45">
        <v>-15940</v>
      </c>
      <c r="H3477" s="45">
        <v>-68340</v>
      </c>
      <c r="I3477" s="55">
        <f>pro[[#This Row],[Admin expenses 3]]+pro[[#This Row],[Admin expenses 2]]+pro[[#This Row],[Admin expenses 1]]+pro[[#This Row],[COGS]]</f>
        <v>-181305.929</v>
      </c>
      <c r="J3477" s="55">
        <f>pro[[#This Row],[Revenue]]+pro[[#This Row],[AdminExp]]</f>
        <v>1612583.9169999997</v>
      </c>
      <c r="K3477" s="83">
        <f>pro[[#This Row],[Profit]]/pro[[#This Row],[Revenue]]</f>
        <v>0.89893140350603218</v>
      </c>
      <c r="L3477" s="56">
        <f t="shared" si="54"/>
        <v>4</v>
      </c>
      <c r="M3477" s="82" t="str">
        <f>"Q"&amp;" "&amp;VLOOKUP(pro[[#This Row],[Period]],Mapping!A:B,2,0)</f>
        <v>Q 2</v>
      </c>
      <c r="N3477"/>
    </row>
    <row r="3478" spans="1:14" ht="11.25" customHeight="1" x14ac:dyDescent="0.2">
      <c r="A3478" s="42" t="s">
        <v>23</v>
      </c>
      <c r="B3478" s="44" t="s">
        <v>38</v>
      </c>
      <c r="C3478" s="44" t="s">
        <v>60</v>
      </c>
      <c r="D3478" s="43">
        <v>25612.909</v>
      </c>
      <c r="E3478" s="43">
        <v>-5942.8319999999994</v>
      </c>
      <c r="F3478" s="45">
        <v>-69970</v>
      </c>
      <c r="G3478" s="45">
        <v>-48510</v>
      </c>
      <c r="H3478" s="45">
        <v>-90350</v>
      </c>
      <c r="I3478" s="55">
        <f>pro[[#This Row],[Admin expenses 3]]+pro[[#This Row],[Admin expenses 2]]+pro[[#This Row],[Admin expenses 1]]+pro[[#This Row],[COGS]]</f>
        <v>-214772.83199999999</v>
      </c>
      <c r="J3478" s="55">
        <f>pro[[#This Row],[Revenue]]+pro[[#This Row],[AdminExp]]</f>
        <v>-189159.92300000001</v>
      </c>
      <c r="K3478" s="83">
        <f>pro[[#This Row],[Profit]]/pro[[#This Row],[Revenue]]</f>
        <v>-7.3853353791246441</v>
      </c>
      <c r="L3478" s="56">
        <f t="shared" si="54"/>
        <v>4</v>
      </c>
      <c r="M3478" s="82" t="str">
        <f>"Q"&amp;" "&amp;VLOOKUP(pro[[#This Row],[Period]],Mapping!A:B,2,0)</f>
        <v>Q 2</v>
      </c>
      <c r="N3478"/>
    </row>
    <row r="3479" spans="1:14" ht="11.25" customHeight="1" x14ac:dyDescent="0.2">
      <c r="A3479" s="42" t="s">
        <v>23</v>
      </c>
      <c r="B3479" s="44" t="s">
        <v>38</v>
      </c>
      <c r="C3479" s="44" t="s">
        <v>57</v>
      </c>
      <c r="D3479" s="43">
        <v>495816.951</v>
      </c>
      <c r="E3479" s="43">
        <v>-49683.661999999997</v>
      </c>
      <c r="F3479" s="45">
        <v>-96610</v>
      </c>
      <c r="G3479" s="45">
        <v>-32120</v>
      </c>
      <c r="H3479" s="45">
        <v>-22950</v>
      </c>
      <c r="I3479" s="55">
        <f>pro[[#This Row],[Admin expenses 3]]+pro[[#This Row],[Admin expenses 2]]+pro[[#This Row],[Admin expenses 1]]+pro[[#This Row],[COGS]]</f>
        <v>-201363.66200000001</v>
      </c>
      <c r="J3479" s="55">
        <f>pro[[#This Row],[Revenue]]+pro[[#This Row],[AdminExp]]</f>
        <v>294453.28899999999</v>
      </c>
      <c r="K3479" s="83">
        <f>pro[[#This Row],[Profit]]/pro[[#This Row],[Revenue]]</f>
        <v>0.59387499440292435</v>
      </c>
      <c r="L3479" s="56">
        <f t="shared" si="54"/>
        <v>4</v>
      </c>
      <c r="M3479" s="82" t="str">
        <f>"Q"&amp;" "&amp;VLOOKUP(pro[[#This Row],[Period]],Mapping!A:B,2,0)</f>
        <v>Q 2</v>
      </c>
      <c r="N3479"/>
    </row>
    <row r="3480" spans="1:14" ht="11.25" customHeight="1" x14ac:dyDescent="0.2">
      <c r="A3480" s="42" t="s">
        <v>23</v>
      </c>
      <c r="B3480" s="44" t="s">
        <v>38</v>
      </c>
      <c r="C3480" s="44" t="s">
        <v>58</v>
      </c>
      <c r="D3480" s="43">
        <v>309793.33</v>
      </c>
      <c r="E3480" s="43">
        <v>-79577.008000000002</v>
      </c>
      <c r="F3480" s="45">
        <v>-31200</v>
      </c>
      <c r="G3480" s="45">
        <v>-55650</v>
      </c>
      <c r="H3480" s="45">
        <v>-59780</v>
      </c>
      <c r="I3480" s="55">
        <f>pro[[#This Row],[Admin expenses 3]]+pro[[#This Row],[Admin expenses 2]]+pro[[#This Row],[Admin expenses 1]]+pro[[#This Row],[COGS]]</f>
        <v>-226207.008</v>
      </c>
      <c r="J3480" s="55">
        <f>pro[[#This Row],[Revenue]]+pro[[#This Row],[AdminExp]]</f>
        <v>83586.322000000015</v>
      </c>
      <c r="K3480" s="83">
        <f>pro[[#This Row],[Profit]]/pro[[#This Row],[Revenue]]</f>
        <v>0.26981317512549419</v>
      </c>
      <c r="L3480" s="56">
        <f t="shared" si="54"/>
        <v>4</v>
      </c>
      <c r="M3480" s="82" t="str">
        <f>"Q"&amp;" "&amp;VLOOKUP(pro[[#This Row],[Period]],Mapping!A:B,2,0)</f>
        <v>Q 2</v>
      </c>
      <c r="N3480"/>
    </row>
    <row r="3481" spans="1:14" ht="11.25" customHeight="1" x14ac:dyDescent="0.2">
      <c r="A3481" s="42" t="s">
        <v>23</v>
      </c>
      <c r="B3481" s="44" t="s">
        <v>38</v>
      </c>
      <c r="C3481" s="44" t="s">
        <v>59</v>
      </c>
      <c r="D3481" s="43">
        <v>881914.50900000008</v>
      </c>
      <c r="E3481" s="43">
        <v>-54645.478999999999</v>
      </c>
      <c r="F3481" s="45">
        <v>-96740</v>
      </c>
      <c r="G3481" s="45">
        <v>-47430</v>
      </c>
      <c r="H3481" s="45">
        <v>-34370</v>
      </c>
      <c r="I3481" s="55">
        <f>pro[[#This Row],[Admin expenses 3]]+pro[[#This Row],[Admin expenses 2]]+pro[[#This Row],[Admin expenses 1]]+pro[[#This Row],[COGS]]</f>
        <v>-233185.47899999999</v>
      </c>
      <c r="J3481" s="55">
        <f>pro[[#This Row],[Revenue]]+pro[[#This Row],[AdminExp]]</f>
        <v>648729.03</v>
      </c>
      <c r="K3481" s="83">
        <f>pro[[#This Row],[Profit]]/pro[[#This Row],[Revenue]]</f>
        <v>0.73559174203358069</v>
      </c>
      <c r="L3481" s="56">
        <f t="shared" si="54"/>
        <v>4</v>
      </c>
      <c r="M3481" s="82" t="str">
        <f>"Q"&amp;" "&amp;VLOOKUP(pro[[#This Row],[Period]],Mapping!A:B,2,0)</f>
        <v>Q 2</v>
      </c>
      <c r="N3481"/>
    </row>
    <row r="3482" spans="1:14" ht="11.25" customHeight="1" x14ac:dyDescent="0.2">
      <c r="A3482" s="42" t="s">
        <v>23</v>
      </c>
      <c r="B3482" s="44" t="s">
        <v>38</v>
      </c>
      <c r="C3482" s="44" t="s">
        <v>60</v>
      </c>
      <c r="D3482" s="43">
        <v>533598.821</v>
      </c>
      <c r="E3482" s="43">
        <v>-31474.491999999995</v>
      </c>
      <c r="F3482" s="45">
        <v>-35660</v>
      </c>
      <c r="G3482" s="45">
        <v>-51350</v>
      </c>
      <c r="H3482" s="45">
        <v>-45670</v>
      </c>
      <c r="I3482" s="55">
        <f>pro[[#This Row],[Admin expenses 3]]+pro[[#This Row],[Admin expenses 2]]+pro[[#This Row],[Admin expenses 1]]+pro[[#This Row],[COGS]]</f>
        <v>-164154.492</v>
      </c>
      <c r="J3482" s="55">
        <f>pro[[#This Row],[Revenue]]+pro[[#This Row],[AdminExp]]</f>
        <v>369444.32900000003</v>
      </c>
      <c r="K3482" s="83">
        <f>pro[[#This Row],[Profit]]/pro[[#This Row],[Revenue]]</f>
        <v>0.69236346569813734</v>
      </c>
      <c r="L3482" s="56">
        <f t="shared" si="54"/>
        <v>4</v>
      </c>
      <c r="M3482" s="82" t="str">
        <f>"Q"&amp;" "&amp;VLOOKUP(pro[[#This Row],[Period]],Mapping!A:B,2,0)</f>
        <v>Q 2</v>
      </c>
      <c r="N3482"/>
    </row>
    <row r="3483" spans="1:14" ht="11.25" customHeight="1" x14ac:dyDescent="0.2">
      <c r="A3483" s="42" t="s">
        <v>23</v>
      </c>
      <c r="B3483" s="44" t="s">
        <v>38</v>
      </c>
      <c r="C3483" s="44" t="s">
        <v>57</v>
      </c>
      <c r="D3483" s="43">
        <v>288744.24599999998</v>
      </c>
      <c r="E3483" s="43">
        <v>-402485.10399999993</v>
      </c>
      <c r="F3483" s="45">
        <v>-64490</v>
      </c>
      <c r="G3483" s="45">
        <v>-16110</v>
      </c>
      <c r="H3483" s="45">
        <v>-39330</v>
      </c>
      <c r="I3483" s="55">
        <f>pro[[#This Row],[Admin expenses 3]]+pro[[#This Row],[Admin expenses 2]]+pro[[#This Row],[Admin expenses 1]]+pro[[#This Row],[COGS]]</f>
        <v>-522415.10399999993</v>
      </c>
      <c r="J3483" s="55">
        <f>pro[[#This Row],[Revenue]]+pro[[#This Row],[AdminExp]]</f>
        <v>-233670.85799999995</v>
      </c>
      <c r="K3483" s="83">
        <f>pro[[#This Row],[Profit]]/pro[[#This Row],[Revenue]]</f>
        <v>-0.80926585113664906</v>
      </c>
      <c r="L3483" s="56">
        <f t="shared" si="54"/>
        <v>4</v>
      </c>
      <c r="M3483" s="82" t="str">
        <f>"Q"&amp;" "&amp;VLOOKUP(pro[[#This Row],[Period]],Mapping!A:B,2,0)</f>
        <v>Q 2</v>
      </c>
      <c r="N3483"/>
    </row>
    <row r="3484" spans="1:14" ht="11.25" customHeight="1" x14ac:dyDescent="0.2">
      <c r="A3484" s="42" t="s">
        <v>23</v>
      </c>
      <c r="B3484" s="44" t="s">
        <v>38</v>
      </c>
      <c r="C3484" s="44" t="s">
        <v>58</v>
      </c>
      <c r="D3484" s="43">
        <v>290323.92200000002</v>
      </c>
      <c r="E3484" s="43">
        <v>-403448.37399999995</v>
      </c>
      <c r="F3484" s="45">
        <v>-36520</v>
      </c>
      <c r="G3484" s="45">
        <v>-23690</v>
      </c>
      <c r="H3484" s="45">
        <v>-76260</v>
      </c>
      <c r="I3484" s="55">
        <f>pro[[#This Row],[Admin expenses 3]]+pro[[#This Row],[Admin expenses 2]]+pro[[#This Row],[Admin expenses 1]]+pro[[#This Row],[COGS]]</f>
        <v>-539918.37399999995</v>
      </c>
      <c r="J3484" s="55">
        <f>pro[[#This Row],[Revenue]]+pro[[#This Row],[AdminExp]]</f>
        <v>-249594.45199999993</v>
      </c>
      <c r="K3484" s="83">
        <f>pro[[#This Row],[Profit]]/pro[[#This Row],[Revenue]]</f>
        <v>-0.85971025150314662</v>
      </c>
      <c r="L3484" s="56">
        <f t="shared" si="54"/>
        <v>4</v>
      </c>
      <c r="M3484" s="82" t="str">
        <f>"Q"&amp;" "&amp;VLOOKUP(pro[[#This Row],[Period]],Mapping!A:B,2,0)</f>
        <v>Q 2</v>
      </c>
      <c r="N3484"/>
    </row>
    <row r="3485" spans="1:14" ht="11.25" customHeight="1" x14ac:dyDescent="0.2">
      <c r="A3485" s="42" t="s">
        <v>23</v>
      </c>
      <c r="B3485" s="44" t="s">
        <v>38</v>
      </c>
      <c r="C3485" s="44" t="s">
        <v>59</v>
      </c>
      <c r="D3485" s="43">
        <v>7763.405999999999</v>
      </c>
      <c r="E3485" s="43">
        <v>-4423.2369999999992</v>
      </c>
      <c r="F3485" s="45">
        <v>-73600</v>
      </c>
      <c r="G3485" s="45">
        <v>-76490</v>
      </c>
      <c r="H3485" s="45">
        <v>-46660</v>
      </c>
      <c r="I3485" s="55">
        <f>pro[[#This Row],[Admin expenses 3]]+pro[[#This Row],[Admin expenses 2]]+pro[[#This Row],[Admin expenses 1]]+pro[[#This Row],[COGS]]</f>
        <v>-201173.23699999999</v>
      </c>
      <c r="J3485" s="55">
        <f>pro[[#This Row],[Revenue]]+pro[[#This Row],[AdminExp]]</f>
        <v>-193409.83100000001</v>
      </c>
      <c r="K3485" s="83">
        <f>pro[[#This Row],[Profit]]/pro[[#This Row],[Revenue]]</f>
        <v>-24.913012535992582</v>
      </c>
      <c r="L3485" s="56">
        <f t="shared" si="54"/>
        <v>4</v>
      </c>
      <c r="M3485" s="82" t="str">
        <f>"Q"&amp;" "&amp;VLOOKUP(pro[[#This Row],[Period]],Mapping!A:B,2,0)</f>
        <v>Q 2</v>
      </c>
      <c r="N3485"/>
    </row>
    <row r="3486" spans="1:14" ht="11.25" customHeight="1" x14ac:dyDescent="0.2">
      <c r="A3486" s="42" t="s">
        <v>23</v>
      </c>
      <c r="B3486" s="44" t="s">
        <v>38</v>
      </c>
      <c r="C3486" s="44" t="s">
        <v>60</v>
      </c>
      <c r="D3486" s="43">
        <v>63979.656999999992</v>
      </c>
      <c r="E3486" s="43">
        <v>-20649.607999999997</v>
      </c>
      <c r="F3486" s="45">
        <v>-39330</v>
      </c>
      <c r="G3486" s="45">
        <v>-38520</v>
      </c>
      <c r="H3486" s="45">
        <v>-102370</v>
      </c>
      <c r="I3486" s="55">
        <f>pro[[#This Row],[Admin expenses 3]]+pro[[#This Row],[Admin expenses 2]]+pro[[#This Row],[Admin expenses 1]]+pro[[#This Row],[COGS]]</f>
        <v>-200869.60800000001</v>
      </c>
      <c r="J3486" s="55">
        <f>pro[[#This Row],[Revenue]]+pro[[#This Row],[AdminExp]]</f>
        <v>-136889.951</v>
      </c>
      <c r="K3486" s="83">
        <f>pro[[#This Row],[Profit]]/pro[[#This Row],[Revenue]]</f>
        <v>-2.1395855717075825</v>
      </c>
      <c r="L3486" s="56">
        <f t="shared" si="54"/>
        <v>4</v>
      </c>
      <c r="M3486" s="82" t="str">
        <f>"Q"&amp;" "&amp;VLOOKUP(pro[[#This Row],[Period]],Mapping!A:B,2,0)</f>
        <v>Q 2</v>
      </c>
      <c r="N3486"/>
    </row>
    <row r="3487" spans="1:14" ht="11.25" customHeight="1" x14ac:dyDescent="0.2">
      <c r="A3487" s="42" t="s">
        <v>23</v>
      </c>
      <c r="B3487" s="44" t="s">
        <v>38</v>
      </c>
      <c r="C3487" s="44" t="s">
        <v>57</v>
      </c>
      <c r="D3487" s="43">
        <v>75087.243000000002</v>
      </c>
      <c r="E3487" s="43">
        <v>-93706.458999999988</v>
      </c>
      <c r="F3487" s="45">
        <v>-47850</v>
      </c>
      <c r="G3487" s="45">
        <v>-36950</v>
      </c>
      <c r="H3487" s="45">
        <v>-27680</v>
      </c>
      <c r="I3487" s="55">
        <f>pro[[#This Row],[Admin expenses 3]]+pro[[#This Row],[Admin expenses 2]]+pro[[#This Row],[Admin expenses 1]]+pro[[#This Row],[COGS]]</f>
        <v>-206186.45899999997</v>
      </c>
      <c r="J3487" s="55">
        <f>pro[[#This Row],[Revenue]]+pro[[#This Row],[AdminExp]]</f>
        <v>-131099.21599999996</v>
      </c>
      <c r="K3487" s="83">
        <f>pro[[#This Row],[Profit]]/pro[[#This Row],[Revenue]]</f>
        <v>-1.7459585778106137</v>
      </c>
      <c r="L3487" s="56">
        <f t="shared" si="54"/>
        <v>4</v>
      </c>
      <c r="M3487" s="82" t="str">
        <f>"Q"&amp;" "&amp;VLOOKUP(pro[[#This Row],[Period]],Mapping!A:B,2,0)</f>
        <v>Q 2</v>
      </c>
      <c r="N3487"/>
    </row>
    <row r="3488" spans="1:14" ht="11.25" customHeight="1" x14ac:dyDescent="0.2">
      <c r="A3488" s="42" t="s">
        <v>23</v>
      </c>
      <c r="B3488" s="44" t="s">
        <v>38</v>
      </c>
      <c r="C3488" s="44" t="s">
        <v>58</v>
      </c>
      <c r="D3488" s="43">
        <v>55701.078999999998</v>
      </c>
      <c r="E3488" s="43">
        <v>-36176.875</v>
      </c>
      <c r="F3488" s="45">
        <v>-33610</v>
      </c>
      <c r="G3488" s="45">
        <v>-44160</v>
      </c>
      <c r="H3488" s="45">
        <v>-19880</v>
      </c>
      <c r="I3488" s="55">
        <f>pro[[#This Row],[Admin expenses 3]]+pro[[#This Row],[Admin expenses 2]]+pro[[#This Row],[Admin expenses 1]]+pro[[#This Row],[COGS]]</f>
        <v>-133826.875</v>
      </c>
      <c r="J3488" s="55">
        <f>pro[[#This Row],[Revenue]]+pro[[#This Row],[AdminExp]]</f>
        <v>-78125.796000000002</v>
      </c>
      <c r="K3488" s="83">
        <f>pro[[#This Row],[Profit]]/pro[[#This Row],[Revenue]]</f>
        <v>-1.4025903519750489</v>
      </c>
      <c r="L3488" s="56">
        <f t="shared" si="54"/>
        <v>4</v>
      </c>
      <c r="M3488" s="82" t="str">
        <f>"Q"&amp;" "&amp;VLOOKUP(pro[[#This Row],[Period]],Mapping!A:B,2,0)</f>
        <v>Q 2</v>
      </c>
      <c r="N3488"/>
    </row>
    <row r="3489" spans="1:14" ht="11.25" customHeight="1" x14ac:dyDescent="0.2">
      <c r="A3489" s="42" t="s">
        <v>23</v>
      </c>
      <c r="B3489" s="44" t="s">
        <v>38</v>
      </c>
      <c r="C3489" s="44" t="s">
        <v>59</v>
      </c>
      <c r="D3489" s="43">
        <v>492673.10399999993</v>
      </c>
      <c r="E3489" s="43">
        <v>-236368.90199999997</v>
      </c>
      <c r="F3489" s="45">
        <v>-76660</v>
      </c>
      <c r="G3489" s="45">
        <v>-13040</v>
      </c>
      <c r="H3489" s="45">
        <v>-104700</v>
      </c>
      <c r="I3489" s="55">
        <f>pro[[#This Row],[Admin expenses 3]]+pro[[#This Row],[Admin expenses 2]]+pro[[#This Row],[Admin expenses 1]]+pro[[#This Row],[COGS]]</f>
        <v>-430768.902</v>
      </c>
      <c r="J3489" s="55">
        <f>pro[[#This Row],[Revenue]]+pro[[#This Row],[AdminExp]]</f>
        <v>61904.201999999932</v>
      </c>
      <c r="K3489" s="83">
        <f>pro[[#This Row],[Profit]]/pro[[#This Row],[Revenue]]</f>
        <v>0.12564964780378987</v>
      </c>
      <c r="L3489" s="56">
        <f t="shared" si="54"/>
        <v>4</v>
      </c>
      <c r="M3489" s="82" t="str">
        <f>"Q"&amp;" "&amp;VLOOKUP(pro[[#This Row],[Period]],Mapping!A:B,2,0)</f>
        <v>Q 2</v>
      </c>
      <c r="N3489"/>
    </row>
    <row r="3490" spans="1:14" ht="11.25" customHeight="1" x14ac:dyDescent="0.2">
      <c r="A3490" s="42" t="s">
        <v>23</v>
      </c>
      <c r="B3490" s="44" t="s">
        <v>38</v>
      </c>
      <c r="C3490" s="44" t="s">
        <v>60</v>
      </c>
      <c r="D3490" s="43">
        <v>4168.99</v>
      </c>
      <c r="E3490" s="43">
        <v>-12533.255000000001</v>
      </c>
      <c r="F3490" s="45">
        <v>-105160</v>
      </c>
      <c r="G3490" s="45">
        <v>-83600</v>
      </c>
      <c r="H3490" s="45">
        <v>-35500</v>
      </c>
      <c r="I3490" s="55">
        <f>pro[[#This Row],[Admin expenses 3]]+pro[[#This Row],[Admin expenses 2]]+pro[[#This Row],[Admin expenses 1]]+pro[[#This Row],[COGS]]</f>
        <v>-236793.255</v>
      </c>
      <c r="J3490" s="55">
        <f>pro[[#This Row],[Revenue]]+pro[[#This Row],[AdminExp]]</f>
        <v>-232624.26500000001</v>
      </c>
      <c r="K3490" s="83">
        <f>pro[[#This Row],[Profit]]/pro[[#This Row],[Revenue]]</f>
        <v>-55.798710239170646</v>
      </c>
      <c r="L3490" s="56">
        <f t="shared" si="54"/>
        <v>4</v>
      </c>
      <c r="M3490" s="82" t="str">
        <f>"Q"&amp;" "&amp;VLOOKUP(pro[[#This Row],[Period]],Mapping!A:B,2,0)</f>
        <v>Q 2</v>
      </c>
      <c r="N3490"/>
    </row>
    <row r="3491" spans="1:14" ht="11.25" customHeight="1" x14ac:dyDescent="0.2">
      <c r="A3491" s="42" t="s">
        <v>23</v>
      </c>
      <c r="B3491" s="44" t="s">
        <v>38</v>
      </c>
      <c r="C3491" s="44" t="s">
        <v>57</v>
      </c>
      <c r="D3491" s="43">
        <v>67465.09</v>
      </c>
      <c r="E3491" s="43">
        <v>-20905.506999999998</v>
      </c>
      <c r="F3491" s="45">
        <v>-76010</v>
      </c>
      <c r="G3491" s="45">
        <v>-92590</v>
      </c>
      <c r="H3491" s="45">
        <v>-43110</v>
      </c>
      <c r="I3491" s="55">
        <f>pro[[#This Row],[Admin expenses 3]]+pro[[#This Row],[Admin expenses 2]]+pro[[#This Row],[Admin expenses 1]]+pro[[#This Row],[COGS]]</f>
        <v>-232615.50699999998</v>
      </c>
      <c r="J3491" s="55">
        <f>pro[[#This Row],[Revenue]]+pro[[#This Row],[AdminExp]]</f>
        <v>-165150.41699999999</v>
      </c>
      <c r="K3491" s="83">
        <f>pro[[#This Row],[Profit]]/pro[[#This Row],[Revenue]]</f>
        <v>-2.4479388821685406</v>
      </c>
      <c r="L3491" s="56">
        <f t="shared" si="54"/>
        <v>4</v>
      </c>
      <c r="M3491" s="82" t="str">
        <f>"Q"&amp;" "&amp;VLOOKUP(pro[[#This Row],[Period]],Mapping!A:B,2,0)</f>
        <v>Q 2</v>
      </c>
      <c r="N3491"/>
    </row>
    <row r="3492" spans="1:14" ht="11.25" customHeight="1" x14ac:dyDescent="0.2">
      <c r="A3492" s="42" t="s">
        <v>23</v>
      </c>
      <c r="B3492" s="44" t="s">
        <v>38</v>
      </c>
      <c r="C3492" s="44" t="s">
        <v>57</v>
      </c>
      <c r="D3492" s="43">
        <v>209174.69299999997</v>
      </c>
      <c r="E3492" s="43">
        <v>-56519.812999999995</v>
      </c>
      <c r="F3492" s="45">
        <v>-67100</v>
      </c>
      <c r="G3492" s="45">
        <v>-19220</v>
      </c>
      <c r="H3492" s="45">
        <v>-22660</v>
      </c>
      <c r="I3492" s="55">
        <f>pro[[#This Row],[Admin expenses 3]]+pro[[#This Row],[Admin expenses 2]]+pro[[#This Row],[Admin expenses 1]]+pro[[#This Row],[COGS]]</f>
        <v>-165499.81299999999</v>
      </c>
      <c r="J3492" s="55">
        <f>pro[[#This Row],[Revenue]]+pro[[#This Row],[AdminExp]]</f>
        <v>43674.879999999976</v>
      </c>
      <c r="K3492" s="83">
        <f>pro[[#This Row],[Profit]]/pro[[#This Row],[Revenue]]</f>
        <v>0.20879619505405456</v>
      </c>
      <c r="L3492" s="56">
        <f t="shared" si="54"/>
        <v>4</v>
      </c>
      <c r="M3492" s="82" t="str">
        <f>"Q"&amp;" "&amp;VLOOKUP(pro[[#This Row],[Period]],Mapping!A:B,2,0)</f>
        <v>Q 2</v>
      </c>
      <c r="N3492"/>
    </row>
    <row r="3493" spans="1:14" ht="11.25" customHeight="1" x14ac:dyDescent="0.2">
      <c r="A3493" s="42" t="s">
        <v>23</v>
      </c>
      <c r="B3493" s="44" t="s">
        <v>38</v>
      </c>
      <c r="C3493" s="44" t="s">
        <v>58</v>
      </c>
      <c r="D3493" s="43">
        <v>58036.166999999994</v>
      </c>
      <c r="E3493" s="43">
        <v>-125164.298</v>
      </c>
      <c r="F3493" s="45">
        <v>-55640</v>
      </c>
      <c r="G3493" s="45">
        <v>-91230</v>
      </c>
      <c r="H3493" s="45">
        <v>-14600</v>
      </c>
      <c r="I3493" s="55">
        <f>pro[[#This Row],[Admin expenses 3]]+pro[[#This Row],[Admin expenses 2]]+pro[[#This Row],[Admin expenses 1]]+pro[[#This Row],[COGS]]</f>
        <v>-286634.29800000001</v>
      </c>
      <c r="J3493" s="55">
        <f>pro[[#This Row],[Revenue]]+pro[[#This Row],[AdminExp]]</f>
        <v>-228598.13100000002</v>
      </c>
      <c r="K3493" s="83">
        <f>pro[[#This Row],[Profit]]/pro[[#This Row],[Revenue]]</f>
        <v>-3.9388909160730763</v>
      </c>
      <c r="L3493" s="56">
        <f t="shared" si="54"/>
        <v>4</v>
      </c>
      <c r="M3493" s="82" t="str">
        <f>"Q"&amp;" "&amp;VLOOKUP(pro[[#This Row],[Period]],Mapping!A:B,2,0)</f>
        <v>Q 2</v>
      </c>
      <c r="N3493"/>
    </row>
    <row r="3494" spans="1:14" ht="11.25" customHeight="1" x14ac:dyDescent="0.2">
      <c r="A3494" s="42" t="s">
        <v>23</v>
      </c>
      <c r="B3494" s="44" t="s">
        <v>38</v>
      </c>
      <c r="C3494" s="44" t="s">
        <v>59</v>
      </c>
      <c r="D3494" s="43">
        <v>322846.78999999998</v>
      </c>
      <c r="E3494" s="43">
        <v>-198070.02599999998</v>
      </c>
      <c r="F3494" s="45">
        <v>-68010</v>
      </c>
      <c r="G3494" s="45">
        <v>-68910</v>
      </c>
      <c r="H3494" s="45">
        <v>-24230</v>
      </c>
      <c r="I3494" s="55">
        <f>pro[[#This Row],[Admin expenses 3]]+pro[[#This Row],[Admin expenses 2]]+pro[[#This Row],[Admin expenses 1]]+pro[[#This Row],[COGS]]</f>
        <v>-359220.02599999995</v>
      </c>
      <c r="J3494" s="55">
        <f>pro[[#This Row],[Revenue]]+pro[[#This Row],[AdminExp]]</f>
        <v>-36373.235999999975</v>
      </c>
      <c r="K3494" s="83">
        <f>pro[[#This Row],[Profit]]/pro[[#This Row],[Revenue]]</f>
        <v>-0.11266407821493278</v>
      </c>
      <c r="L3494" s="56">
        <f t="shared" si="54"/>
        <v>4</v>
      </c>
      <c r="M3494" s="82" t="str">
        <f>"Q"&amp;" "&amp;VLOOKUP(pro[[#This Row],[Period]],Mapping!A:B,2,0)</f>
        <v>Q 2</v>
      </c>
      <c r="N3494"/>
    </row>
    <row r="3495" spans="1:14" ht="11.25" customHeight="1" x14ac:dyDescent="0.2">
      <c r="A3495" s="42" t="s">
        <v>23</v>
      </c>
      <c r="B3495" s="44" t="s">
        <v>38</v>
      </c>
      <c r="C3495" s="44" t="s">
        <v>57</v>
      </c>
      <c r="D3495" s="43">
        <v>1314902.8479999998</v>
      </c>
      <c r="E3495" s="43">
        <v>-758211.29999999993</v>
      </c>
      <c r="F3495" s="45">
        <v>-81540</v>
      </c>
      <c r="G3495" s="45">
        <v>-95370</v>
      </c>
      <c r="H3495" s="45">
        <v>-88290</v>
      </c>
      <c r="I3495" s="55">
        <f>pro[[#This Row],[Admin expenses 3]]+pro[[#This Row],[Admin expenses 2]]+pro[[#This Row],[Admin expenses 1]]+pro[[#This Row],[COGS]]</f>
        <v>-1023411.2999999999</v>
      </c>
      <c r="J3495" s="55">
        <f>pro[[#This Row],[Revenue]]+pro[[#This Row],[AdminExp]]</f>
        <v>291491.54799999984</v>
      </c>
      <c r="K3495" s="83">
        <f>pro[[#This Row],[Profit]]/pro[[#This Row],[Revenue]]</f>
        <v>0.22168295432880519</v>
      </c>
      <c r="L3495" s="56">
        <f t="shared" si="54"/>
        <v>4</v>
      </c>
      <c r="M3495" s="82" t="str">
        <f>"Q"&amp;" "&amp;VLOOKUP(pro[[#This Row],[Period]],Mapping!A:B,2,0)</f>
        <v>Q 2</v>
      </c>
      <c r="N3495"/>
    </row>
    <row r="3496" spans="1:14" ht="11.25" customHeight="1" x14ac:dyDescent="0.2">
      <c r="A3496" s="42" t="s">
        <v>23</v>
      </c>
      <c r="B3496" s="44" t="s">
        <v>38</v>
      </c>
      <c r="C3496" s="44" t="s">
        <v>58</v>
      </c>
      <c r="D3496" s="43">
        <v>879900.07700000005</v>
      </c>
      <c r="E3496" s="43">
        <v>-506707.91499999992</v>
      </c>
      <c r="F3496" s="45">
        <v>-34900</v>
      </c>
      <c r="G3496" s="45">
        <v>-74640</v>
      </c>
      <c r="H3496" s="45">
        <v>-60520</v>
      </c>
      <c r="I3496" s="55">
        <f>pro[[#This Row],[Admin expenses 3]]+pro[[#This Row],[Admin expenses 2]]+pro[[#This Row],[Admin expenses 1]]+pro[[#This Row],[COGS]]</f>
        <v>-676767.91499999992</v>
      </c>
      <c r="J3496" s="55">
        <f>pro[[#This Row],[Revenue]]+pro[[#This Row],[AdminExp]]</f>
        <v>203132.16200000013</v>
      </c>
      <c r="K3496" s="83">
        <f>pro[[#This Row],[Profit]]/pro[[#This Row],[Revenue]]</f>
        <v>0.23085821596081088</v>
      </c>
      <c r="L3496" s="56">
        <f t="shared" si="54"/>
        <v>4</v>
      </c>
      <c r="M3496" s="82" t="str">
        <f>"Q"&amp;" "&amp;VLOOKUP(pro[[#This Row],[Period]],Mapping!A:B,2,0)</f>
        <v>Q 2</v>
      </c>
      <c r="N3496"/>
    </row>
    <row r="3497" spans="1:14" ht="11.25" customHeight="1" x14ac:dyDescent="0.2">
      <c r="A3497" s="42" t="s">
        <v>23</v>
      </c>
      <c r="B3497" s="44" t="s">
        <v>38</v>
      </c>
      <c r="C3497" s="44" t="s">
        <v>59</v>
      </c>
      <c r="D3497" s="43">
        <v>37175.424999999996</v>
      </c>
      <c r="E3497" s="43">
        <v>-54382.720000000001</v>
      </c>
      <c r="F3497" s="45">
        <v>-25510</v>
      </c>
      <c r="G3497" s="45">
        <v>-39340</v>
      </c>
      <c r="H3497" s="45">
        <v>-14440</v>
      </c>
      <c r="I3497" s="55">
        <f>pro[[#This Row],[Admin expenses 3]]+pro[[#This Row],[Admin expenses 2]]+pro[[#This Row],[Admin expenses 1]]+pro[[#This Row],[COGS]]</f>
        <v>-133672.72</v>
      </c>
      <c r="J3497" s="55">
        <f>pro[[#This Row],[Revenue]]+pro[[#This Row],[AdminExp]]</f>
        <v>-96497.295000000013</v>
      </c>
      <c r="K3497" s="83">
        <f>pro[[#This Row],[Profit]]/pro[[#This Row],[Revenue]]</f>
        <v>-2.5957280918779011</v>
      </c>
      <c r="L3497" s="56">
        <f t="shared" si="54"/>
        <v>4</v>
      </c>
      <c r="M3497" s="82" t="str">
        <f>"Q"&amp;" "&amp;VLOOKUP(pro[[#This Row],[Period]],Mapping!A:B,2,0)</f>
        <v>Q 2</v>
      </c>
      <c r="N3497"/>
    </row>
    <row r="3498" spans="1:14" ht="11.25" customHeight="1" x14ac:dyDescent="0.2">
      <c r="A3498" s="42" t="s">
        <v>23</v>
      </c>
      <c r="B3498" s="44" t="s">
        <v>38</v>
      </c>
      <c r="C3498" s="44" t="s">
        <v>57</v>
      </c>
      <c r="D3498" s="43">
        <v>268470.57299999997</v>
      </c>
      <c r="E3498" s="43">
        <v>-52587.745000000003</v>
      </c>
      <c r="F3498" s="45">
        <v>-47100</v>
      </c>
      <c r="G3498" s="45">
        <v>-71720</v>
      </c>
      <c r="H3498" s="45">
        <v>-54920</v>
      </c>
      <c r="I3498" s="55">
        <f>pro[[#This Row],[Admin expenses 3]]+pro[[#This Row],[Admin expenses 2]]+pro[[#This Row],[Admin expenses 1]]+pro[[#This Row],[COGS]]</f>
        <v>-226327.745</v>
      </c>
      <c r="J3498" s="55">
        <f>pro[[#This Row],[Revenue]]+pro[[#This Row],[AdminExp]]</f>
        <v>42142.82799999998</v>
      </c>
      <c r="K3498" s="83">
        <f>pro[[#This Row],[Profit]]/pro[[#This Row],[Revenue]]</f>
        <v>0.15697373283439889</v>
      </c>
      <c r="L3498" s="56">
        <f t="shared" si="54"/>
        <v>4</v>
      </c>
      <c r="M3498" s="82" t="str">
        <f>"Q"&amp;" "&amp;VLOOKUP(pro[[#This Row],[Period]],Mapping!A:B,2,0)</f>
        <v>Q 2</v>
      </c>
      <c r="N3498"/>
    </row>
    <row r="3499" spans="1:14" ht="11.25" customHeight="1" x14ac:dyDescent="0.2">
      <c r="A3499" s="42" t="s">
        <v>23</v>
      </c>
      <c r="B3499" s="44" t="s">
        <v>38</v>
      </c>
      <c r="C3499" s="44" t="s">
        <v>58</v>
      </c>
      <c r="D3499" s="43">
        <v>548483.46</v>
      </c>
      <c r="E3499" s="43">
        <v>-193253.79499999998</v>
      </c>
      <c r="F3499" s="45">
        <v>-31700</v>
      </c>
      <c r="G3499" s="45">
        <v>-101450</v>
      </c>
      <c r="H3499" s="45">
        <v>-63790</v>
      </c>
      <c r="I3499" s="55">
        <f>pro[[#This Row],[Admin expenses 3]]+pro[[#This Row],[Admin expenses 2]]+pro[[#This Row],[Admin expenses 1]]+pro[[#This Row],[COGS]]</f>
        <v>-390193.79499999998</v>
      </c>
      <c r="J3499" s="55">
        <f>pro[[#This Row],[Revenue]]+pro[[#This Row],[AdminExp]]</f>
        <v>158289.66499999998</v>
      </c>
      <c r="K3499" s="83">
        <f>pro[[#This Row],[Profit]]/pro[[#This Row],[Revenue]]</f>
        <v>0.28859514742705272</v>
      </c>
      <c r="L3499" s="56">
        <f t="shared" si="54"/>
        <v>4</v>
      </c>
      <c r="M3499" s="82" t="str">
        <f>"Q"&amp;" "&amp;VLOOKUP(pro[[#This Row],[Period]],Mapping!A:B,2,0)</f>
        <v>Q 2</v>
      </c>
      <c r="N3499"/>
    </row>
    <row r="3500" spans="1:14" ht="11.25" customHeight="1" x14ac:dyDescent="0.2">
      <c r="A3500" s="42" t="s">
        <v>23</v>
      </c>
      <c r="B3500" s="44" t="s">
        <v>38</v>
      </c>
      <c r="C3500" s="44" t="s">
        <v>59</v>
      </c>
      <c r="D3500" s="43">
        <v>6027533.4699999997</v>
      </c>
      <c r="E3500" s="43">
        <v>-43653.469999999994</v>
      </c>
      <c r="F3500" s="45">
        <v>-43510</v>
      </c>
      <c r="G3500" s="45">
        <v>-83570</v>
      </c>
      <c r="H3500" s="45">
        <v>-19000</v>
      </c>
      <c r="I3500" s="55">
        <f>pro[[#This Row],[Admin expenses 3]]+pro[[#This Row],[Admin expenses 2]]+pro[[#This Row],[Admin expenses 1]]+pro[[#This Row],[COGS]]</f>
        <v>-189733.47</v>
      </c>
      <c r="J3500" s="55">
        <f>pro[[#This Row],[Revenue]]+pro[[#This Row],[AdminExp]]</f>
        <v>5837800</v>
      </c>
      <c r="K3500" s="83">
        <f>pro[[#This Row],[Profit]]/pro[[#This Row],[Revenue]]</f>
        <v>0.96852220382610343</v>
      </c>
      <c r="L3500" s="56">
        <f t="shared" si="54"/>
        <v>4</v>
      </c>
      <c r="M3500" s="82" t="str">
        <f>"Q"&amp;" "&amp;VLOOKUP(pro[[#This Row],[Period]],Mapping!A:B,2,0)</f>
        <v>Q 2</v>
      </c>
      <c r="N3500"/>
    </row>
    <row r="3501" spans="1:14" ht="11.25" customHeight="1" x14ac:dyDescent="0.2">
      <c r="A3501" s="42" t="s">
        <v>23</v>
      </c>
      <c r="B3501" s="44" t="s">
        <v>38</v>
      </c>
      <c r="C3501" s="44" t="s">
        <v>57</v>
      </c>
      <c r="D3501" s="43">
        <v>68551.517999999996</v>
      </c>
      <c r="E3501" s="43">
        <v>-52392.297999999995</v>
      </c>
      <c r="F3501" s="45">
        <v>-92370</v>
      </c>
      <c r="G3501" s="45">
        <v>-20720</v>
      </c>
      <c r="H3501" s="45">
        <v>-77720</v>
      </c>
      <c r="I3501" s="55">
        <f>pro[[#This Row],[Admin expenses 3]]+pro[[#This Row],[Admin expenses 2]]+pro[[#This Row],[Admin expenses 1]]+pro[[#This Row],[COGS]]</f>
        <v>-243202.29800000001</v>
      </c>
      <c r="J3501" s="55">
        <f>pro[[#This Row],[Revenue]]+pro[[#This Row],[AdminExp]]</f>
        <v>-174650.78000000003</v>
      </c>
      <c r="K3501" s="83">
        <f>pro[[#This Row],[Profit]]/pro[[#This Row],[Revenue]]</f>
        <v>-2.547730307007936</v>
      </c>
      <c r="L3501" s="56">
        <f t="shared" si="54"/>
        <v>4</v>
      </c>
      <c r="M3501" s="82" t="str">
        <f>"Q"&amp;" "&amp;VLOOKUP(pro[[#This Row],[Period]],Mapping!A:B,2,0)</f>
        <v>Q 2</v>
      </c>
      <c r="N3501"/>
    </row>
    <row r="3502" spans="1:14" ht="11.25" customHeight="1" x14ac:dyDescent="0.2">
      <c r="A3502" s="42" t="s">
        <v>23</v>
      </c>
      <c r="B3502" s="44" t="s">
        <v>38</v>
      </c>
      <c r="C3502" s="44" t="s">
        <v>57</v>
      </c>
      <c r="D3502" s="43">
        <v>118391.12599999999</v>
      </c>
      <c r="E3502" s="43">
        <v>-145514.95699999999</v>
      </c>
      <c r="F3502" s="45">
        <v>-34960</v>
      </c>
      <c r="G3502" s="45">
        <v>-17610</v>
      </c>
      <c r="H3502" s="45">
        <v>-53940</v>
      </c>
      <c r="I3502" s="55">
        <f>pro[[#This Row],[Admin expenses 3]]+pro[[#This Row],[Admin expenses 2]]+pro[[#This Row],[Admin expenses 1]]+pro[[#This Row],[COGS]]</f>
        <v>-252024.95699999999</v>
      </c>
      <c r="J3502" s="55">
        <f>pro[[#This Row],[Revenue]]+pro[[#This Row],[AdminExp]]</f>
        <v>-133633.83100000001</v>
      </c>
      <c r="K3502" s="83">
        <f>pro[[#This Row],[Profit]]/pro[[#This Row],[Revenue]]</f>
        <v>-1.1287487121289819</v>
      </c>
      <c r="L3502" s="56">
        <f t="shared" si="54"/>
        <v>4</v>
      </c>
      <c r="M3502" s="82" t="str">
        <f>"Q"&amp;" "&amp;VLOOKUP(pro[[#This Row],[Period]],Mapping!A:B,2,0)</f>
        <v>Q 2</v>
      </c>
      <c r="N3502"/>
    </row>
    <row r="3503" spans="1:14" ht="11.25" customHeight="1" x14ac:dyDescent="0.2">
      <c r="A3503" s="42" t="s">
        <v>23</v>
      </c>
      <c r="B3503" s="44" t="s">
        <v>38</v>
      </c>
      <c r="C3503" s="44" t="s">
        <v>57</v>
      </c>
      <c r="D3503" s="43">
        <v>8704008.8239999991</v>
      </c>
      <c r="E3503" s="43">
        <v>-460050.864</v>
      </c>
      <c r="F3503" s="45">
        <v>-63070</v>
      </c>
      <c r="G3503" s="45">
        <v>-93330</v>
      </c>
      <c r="H3503" s="45">
        <v>-79700</v>
      </c>
      <c r="I3503" s="55">
        <f>pro[[#This Row],[Admin expenses 3]]+pro[[#This Row],[Admin expenses 2]]+pro[[#This Row],[Admin expenses 1]]+pro[[#This Row],[COGS]]</f>
        <v>-696150.86400000006</v>
      </c>
      <c r="J3503" s="55">
        <f>pro[[#This Row],[Revenue]]+pro[[#This Row],[AdminExp]]</f>
        <v>8007857.959999999</v>
      </c>
      <c r="K3503" s="83">
        <f>pro[[#This Row],[Profit]]/pro[[#This Row],[Revenue]]</f>
        <v>0.9200195130684532</v>
      </c>
      <c r="L3503" s="56">
        <f t="shared" si="54"/>
        <v>4</v>
      </c>
      <c r="M3503" s="82" t="str">
        <f>"Q"&amp;" "&amp;VLOOKUP(pro[[#This Row],[Period]],Mapping!A:B,2,0)</f>
        <v>Q 2</v>
      </c>
      <c r="N3503"/>
    </row>
    <row r="3504" spans="1:14" ht="11.25" customHeight="1" x14ac:dyDescent="0.2">
      <c r="A3504" s="42" t="s">
        <v>23</v>
      </c>
      <c r="B3504" s="44" t="s">
        <v>38</v>
      </c>
      <c r="C3504" s="44" t="s">
        <v>57</v>
      </c>
      <c r="D3504" s="43">
        <v>57376.27</v>
      </c>
      <c r="E3504" s="43">
        <v>-5927.235999999999</v>
      </c>
      <c r="F3504" s="45">
        <v>-12470</v>
      </c>
      <c r="G3504" s="45">
        <v>-23600</v>
      </c>
      <c r="H3504" s="45">
        <v>-106630</v>
      </c>
      <c r="I3504" s="55">
        <f>pro[[#This Row],[Admin expenses 3]]+pro[[#This Row],[Admin expenses 2]]+pro[[#This Row],[Admin expenses 1]]+pro[[#This Row],[COGS]]</f>
        <v>-148627.236</v>
      </c>
      <c r="J3504" s="55">
        <f>pro[[#This Row],[Revenue]]+pro[[#This Row],[AdminExp]]</f>
        <v>-91250.966000000015</v>
      </c>
      <c r="K3504" s="83">
        <f>pro[[#This Row],[Profit]]/pro[[#This Row],[Revenue]]</f>
        <v>-1.5903955764290711</v>
      </c>
      <c r="L3504" s="56">
        <f t="shared" si="54"/>
        <v>4</v>
      </c>
      <c r="M3504" s="82" t="str">
        <f>"Q"&amp;" "&amp;VLOOKUP(pro[[#This Row],[Period]],Mapping!A:B,2,0)</f>
        <v>Q 2</v>
      </c>
      <c r="N3504"/>
    </row>
    <row r="3505" spans="1:14" ht="11.25" customHeight="1" x14ac:dyDescent="0.2">
      <c r="A3505" s="42" t="s">
        <v>23</v>
      </c>
      <c r="B3505" s="44" t="s">
        <v>38</v>
      </c>
      <c r="C3505" s="44" t="s">
        <v>57</v>
      </c>
      <c r="D3505" s="43">
        <v>42809.395999999993</v>
      </c>
      <c r="E3505" s="43">
        <v>-34898.78</v>
      </c>
      <c r="F3505" s="45">
        <v>-17400</v>
      </c>
      <c r="G3505" s="45">
        <v>-68050</v>
      </c>
      <c r="H3505" s="45">
        <v>-67990</v>
      </c>
      <c r="I3505" s="55">
        <f>pro[[#This Row],[Admin expenses 3]]+pro[[#This Row],[Admin expenses 2]]+pro[[#This Row],[Admin expenses 1]]+pro[[#This Row],[COGS]]</f>
        <v>-188338.78</v>
      </c>
      <c r="J3505" s="55">
        <f>pro[[#This Row],[Revenue]]+pro[[#This Row],[AdminExp]]</f>
        <v>-145529.38400000002</v>
      </c>
      <c r="K3505" s="83">
        <f>pro[[#This Row],[Profit]]/pro[[#This Row],[Revenue]]</f>
        <v>-3.3994729568247131</v>
      </c>
      <c r="L3505" s="56">
        <f t="shared" si="54"/>
        <v>4</v>
      </c>
      <c r="M3505" s="82" t="str">
        <f>"Q"&amp;" "&amp;VLOOKUP(pro[[#This Row],[Period]],Mapping!A:B,2,0)</f>
        <v>Q 2</v>
      </c>
      <c r="N3505"/>
    </row>
    <row r="3506" spans="1:14" ht="11.25" customHeight="1" x14ac:dyDescent="0.2">
      <c r="A3506" s="42" t="s">
        <v>23</v>
      </c>
      <c r="B3506" s="44" t="s">
        <v>38</v>
      </c>
      <c r="C3506" s="44" t="s">
        <v>57</v>
      </c>
      <c r="D3506" s="43">
        <v>30794.014999999996</v>
      </c>
      <c r="E3506" s="43">
        <v>-12217.848999999998</v>
      </c>
      <c r="F3506" s="45">
        <v>-15280</v>
      </c>
      <c r="G3506" s="45">
        <v>-98360</v>
      </c>
      <c r="H3506" s="45">
        <v>-49750</v>
      </c>
      <c r="I3506" s="55">
        <f>pro[[#This Row],[Admin expenses 3]]+pro[[#This Row],[Admin expenses 2]]+pro[[#This Row],[Admin expenses 1]]+pro[[#This Row],[COGS]]</f>
        <v>-175607.84899999999</v>
      </c>
      <c r="J3506" s="55">
        <f>pro[[#This Row],[Revenue]]+pro[[#This Row],[AdminExp]]</f>
        <v>-144813.834</v>
      </c>
      <c r="K3506" s="83">
        <f>pro[[#This Row],[Profit]]/pro[[#This Row],[Revenue]]</f>
        <v>-4.7026616698082409</v>
      </c>
      <c r="L3506" s="56">
        <f t="shared" si="54"/>
        <v>4</v>
      </c>
      <c r="M3506" s="82" t="str">
        <f>"Q"&amp;" "&amp;VLOOKUP(pro[[#This Row],[Period]],Mapping!A:B,2,0)</f>
        <v>Q 2</v>
      </c>
      <c r="N3506"/>
    </row>
    <row r="3507" spans="1:14" ht="11.25" customHeight="1" x14ac:dyDescent="0.2">
      <c r="A3507" s="42" t="s">
        <v>23</v>
      </c>
      <c r="B3507" s="44" t="s">
        <v>38</v>
      </c>
      <c r="C3507" s="44" t="s">
        <v>57</v>
      </c>
      <c r="D3507" s="43">
        <v>31028.262999999995</v>
      </c>
      <c r="E3507" s="43">
        <v>-13649.474999999999</v>
      </c>
      <c r="F3507" s="45">
        <v>-61010</v>
      </c>
      <c r="G3507" s="45">
        <v>-80440</v>
      </c>
      <c r="H3507" s="45">
        <v>-63170</v>
      </c>
      <c r="I3507" s="55">
        <f>pro[[#This Row],[Admin expenses 3]]+pro[[#This Row],[Admin expenses 2]]+pro[[#This Row],[Admin expenses 1]]+pro[[#This Row],[COGS]]</f>
        <v>-218269.47500000001</v>
      </c>
      <c r="J3507" s="55">
        <f>pro[[#This Row],[Revenue]]+pro[[#This Row],[AdminExp]]</f>
        <v>-187241.212</v>
      </c>
      <c r="K3507" s="83">
        <f>pro[[#This Row],[Profit]]/pro[[#This Row],[Revenue]]</f>
        <v>-6.0345373506728377</v>
      </c>
      <c r="L3507" s="56">
        <f t="shared" si="54"/>
        <v>4</v>
      </c>
      <c r="M3507" s="82" t="str">
        <f>"Q"&amp;" "&amp;VLOOKUP(pro[[#This Row],[Period]],Mapping!A:B,2,0)</f>
        <v>Q 2</v>
      </c>
      <c r="N3507"/>
    </row>
    <row r="3508" spans="1:14" ht="11.25" customHeight="1" x14ac:dyDescent="0.2">
      <c r="A3508" s="42" t="s">
        <v>23</v>
      </c>
      <c r="B3508" s="44" t="s">
        <v>38</v>
      </c>
      <c r="C3508" s="44" t="s">
        <v>57</v>
      </c>
      <c r="D3508" s="43">
        <v>25378.661</v>
      </c>
      <c r="E3508" s="43">
        <v>-1368.3809999999999</v>
      </c>
      <c r="F3508" s="45">
        <v>-18350</v>
      </c>
      <c r="G3508" s="45">
        <v>-44560</v>
      </c>
      <c r="H3508" s="45">
        <v>-103690</v>
      </c>
      <c r="I3508" s="55">
        <f>pro[[#This Row],[Admin expenses 3]]+pro[[#This Row],[Admin expenses 2]]+pro[[#This Row],[Admin expenses 1]]+pro[[#This Row],[COGS]]</f>
        <v>-167968.38099999999</v>
      </c>
      <c r="J3508" s="55">
        <f>pro[[#This Row],[Revenue]]+pro[[#This Row],[AdminExp]]</f>
        <v>-142589.72</v>
      </c>
      <c r="K3508" s="83">
        <f>pro[[#This Row],[Profit]]/pro[[#This Row],[Revenue]]</f>
        <v>-5.6184886980443922</v>
      </c>
      <c r="L3508" s="56">
        <f t="shared" si="54"/>
        <v>4</v>
      </c>
      <c r="M3508" s="82" t="str">
        <f>"Q"&amp;" "&amp;VLOOKUP(pro[[#This Row],[Period]],Mapping!A:B,2,0)</f>
        <v>Q 2</v>
      </c>
      <c r="N3508"/>
    </row>
    <row r="3509" spans="1:14" ht="11.25" customHeight="1" x14ac:dyDescent="0.2">
      <c r="A3509" s="42" t="s">
        <v>23</v>
      </c>
      <c r="B3509" s="44" t="s">
        <v>38</v>
      </c>
      <c r="C3509" s="44" t="s">
        <v>57</v>
      </c>
      <c r="D3509" s="43">
        <v>9081.4570000000003</v>
      </c>
      <c r="E3509" s="43">
        <v>-1203.3559999999998</v>
      </c>
      <c r="F3509" s="45">
        <v>-77670</v>
      </c>
      <c r="G3509" s="45">
        <v>-48360</v>
      </c>
      <c r="H3509" s="45">
        <v>-88320</v>
      </c>
      <c r="I3509" s="55">
        <f>pro[[#This Row],[Admin expenses 3]]+pro[[#This Row],[Admin expenses 2]]+pro[[#This Row],[Admin expenses 1]]+pro[[#This Row],[COGS]]</f>
        <v>-215553.356</v>
      </c>
      <c r="J3509" s="55">
        <f>pro[[#This Row],[Revenue]]+pro[[#This Row],[AdminExp]]</f>
        <v>-206471.899</v>
      </c>
      <c r="K3509" s="83">
        <f>pro[[#This Row],[Profit]]/pro[[#This Row],[Revenue]]</f>
        <v>-22.735547721031988</v>
      </c>
      <c r="L3509" s="56">
        <f t="shared" si="54"/>
        <v>4</v>
      </c>
      <c r="M3509" s="82" t="str">
        <f>"Q"&amp;" "&amp;VLOOKUP(pro[[#This Row],[Period]],Mapping!A:B,2,0)</f>
        <v>Q 2</v>
      </c>
      <c r="N3509"/>
    </row>
    <row r="3510" spans="1:14" ht="11.25" customHeight="1" x14ac:dyDescent="0.2">
      <c r="A3510" s="42" t="s">
        <v>23</v>
      </c>
      <c r="B3510" s="44" t="s">
        <v>38</v>
      </c>
      <c r="C3510" s="44" t="s">
        <v>57</v>
      </c>
      <c r="D3510" s="43">
        <v>83724.095000000001</v>
      </c>
      <c r="E3510" s="43">
        <v>-22431.248</v>
      </c>
      <c r="F3510" s="45">
        <v>-68120</v>
      </c>
      <c r="G3510" s="45">
        <v>-108430</v>
      </c>
      <c r="H3510" s="45">
        <v>-83750</v>
      </c>
      <c r="I3510" s="55">
        <f>pro[[#This Row],[Admin expenses 3]]+pro[[#This Row],[Admin expenses 2]]+pro[[#This Row],[Admin expenses 1]]+pro[[#This Row],[COGS]]</f>
        <v>-282731.24800000002</v>
      </c>
      <c r="J3510" s="55">
        <f>pro[[#This Row],[Revenue]]+pro[[#This Row],[AdminExp]]</f>
        <v>-199007.15300000002</v>
      </c>
      <c r="K3510" s="83">
        <f>pro[[#This Row],[Profit]]/pro[[#This Row],[Revenue]]</f>
        <v>-2.3769400314210625</v>
      </c>
      <c r="L3510" s="56">
        <f t="shared" si="54"/>
        <v>4</v>
      </c>
      <c r="M3510" s="82" t="str">
        <f>"Q"&amp;" "&amp;VLOOKUP(pro[[#This Row],[Period]],Mapping!A:B,2,0)</f>
        <v>Q 2</v>
      </c>
      <c r="N3510"/>
    </row>
    <row r="3511" spans="1:14" ht="11.25" customHeight="1" x14ac:dyDescent="0.2">
      <c r="A3511" s="42" t="s">
        <v>23</v>
      </c>
      <c r="B3511" s="44" t="s">
        <v>38</v>
      </c>
      <c r="C3511" s="44" t="s">
        <v>57</v>
      </c>
      <c r="D3511" s="43">
        <v>74873.476999999999</v>
      </c>
      <c r="E3511" s="43">
        <v>-35127.644999999997</v>
      </c>
      <c r="F3511" s="45">
        <v>-51680</v>
      </c>
      <c r="G3511" s="45">
        <v>-19450</v>
      </c>
      <c r="H3511" s="45">
        <v>-14510</v>
      </c>
      <c r="I3511" s="55">
        <f>pro[[#This Row],[Admin expenses 3]]+pro[[#This Row],[Admin expenses 2]]+pro[[#This Row],[Admin expenses 1]]+pro[[#This Row],[COGS]]</f>
        <v>-120767.64499999999</v>
      </c>
      <c r="J3511" s="55">
        <f>pro[[#This Row],[Revenue]]+pro[[#This Row],[AdminExp]]</f>
        <v>-45894.167999999991</v>
      </c>
      <c r="K3511" s="83">
        <f>pro[[#This Row],[Profit]]/pro[[#This Row],[Revenue]]</f>
        <v>-0.61295628090037801</v>
      </c>
      <c r="L3511" s="56">
        <f t="shared" si="54"/>
        <v>4</v>
      </c>
      <c r="M3511" s="82" t="str">
        <f>"Q"&amp;" "&amp;VLOOKUP(pro[[#This Row],[Period]],Mapping!A:B,2,0)</f>
        <v>Q 2</v>
      </c>
      <c r="N3511"/>
    </row>
    <row r="3512" spans="1:14" ht="11.25" customHeight="1" x14ac:dyDescent="0.2">
      <c r="A3512" s="42" t="s">
        <v>23</v>
      </c>
      <c r="B3512" s="44" t="s">
        <v>38</v>
      </c>
      <c r="C3512" s="44" t="s">
        <v>57</v>
      </c>
      <c r="D3512" s="43">
        <v>84696.177999999985</v>
      </c>
      <c r="E3512" s="43">
        <v>-19172.041000000001</v>
      </c>
      <c r="F3512" s="45">
        <v>-27790</v>
      </c>
      <c r="G3512" s="45">
        <v>-15050</v>
      </c>
      <c r="H3512" s="45">
        <v>-89470</v>
      </c>
      <c r="I3512" s="55">
        <f>pro[[#This Row],[Admin expenses 3]]+pro[[#This Row],[Admin expenses 2]]+pro[[#This Row],[Admin expenses 1]]+pro[[#This Row],[COGS]]</f>
        <v>-151482.041</v>
      </c>
      <c r="J3512" s="55">
        <f>pro[[#This Row],[Revenue]]+pro[[#This Row],[AdminExp]]</f>
        <v>-66785.863000000012</v>
      </c>
      <c r="K3512" s="83">
        <f>pro[[#This Row],[Profit]]/pro[[#This Row],[Revenue]]</f>
        <v>-0.78853455465251365</v>
      </c>
      <c r="L3512" s="56">
        <f t="shared" si="54"/>
        <v>4</v>
      </c>
      <c r="M3512" s="82" t="str">
        <f>"Q"&amp;" "&amp;VLOOKUP(pro[[#This Row],[Period]],Mapping!A:B,2,0)</f>
        <v>Q 2</v>
      </c>
      <c r="N3512"/>
    </row>
    <row r="3513" spans="1:14" ht="11.25" customHeight="1" x14ac:dyDescent="0.2">
      <c r="A3513" s="42" t="s">
        <v>23</v>
      </c>
      <c r="B3513" s="44" t="s">
        <v>38</v>
      </c>
      <c r="C3513" s="44" t="s">
        <v>57</v>
      </c>
      <c r="D3513" s="43">
        <v>92085.77</v>
      </c>
      <c r="E3513" s="43">
        <v>-15692.614</v>
      </c>
      <c r="F3513" s="45">
        <v>-97190</v>
      </c>
      <c r="G3513" s="45">
        <v>-59670</v>
      </c>
      <c r="H3513" s="45">
        <v>-50180</v>
      </c>
      <c r="I3513" s="55">
        <f>pro[[#This Row],[Admin expenses 3]]+pro[[#This Row],[Admin expenses 2]]+pro[[#This Row],[Admin expenses 1]]+pro[[#This Row],[COGS]]</f>
        <v>-222732.614</v>
      </c>
      <c r="J3513" s="55">
        <f>pro[[#This Row],[Revenue]]+pro[[#This Row],[AdminExp]]</f>
        <v>-130646.844</v>
      </c>
      <c r="K3513" s="83">
        <f>pro[[#This Row],[Profit]]/pro[[#This Row],[Revenue]]</f>
        <v>-1.4187517137555563</v>
      </c>
      <c r="L3513" s="56">
        <f t="shared" si="54"/>
        <v>4</v>
      </c>
      <c r="M3513" s="82" t="str">
        <f>"Q"&amp;" "&amp;VLOOKUP(pro[[#This Row],[Period]],Mapping!A:B,2,0)</f>
        <v>Q 2</v>
      </c>
      <c r="N3513"/>
    </row>
    <row r="3514" spans="1:14" ht="11.25" customHeight="1" x14ac:dyDescent="0.2">
      <c r="A3514" s="42" t="s">
        <v>23</v>
      </c>
      <c r="B3514" s="44" t="s">
        <v>38</v>
      </c>
      <c r="C3514" s="44" t="s">
        <v>57</v>
      </c>
      <c r="D3514" s="43">
        <v>125231.04999999999</v>
      </c>
      <c r="E3514" s="43">
        <v>-28003.471999999998</v>
      </c>
      <c r="F3514" s="45">
        <v>-67110</v>
      </c>
      <c r="G3514" s="45">
        <v>-84680</v>
      </c>
      <c r="H3514" s="45">
        <v>-38360</v>
      </c>
      <c r="I3514" s="55">
        <f>pro[[#This Row],[Admin expenses 3]]+pro[[#This Row],[Admin expenses 2]]+pro[[#This Row],[Admin expenses 1]]+pro[[#This Row],[COGS]]</f>
        <v>-218153.47200000001</v>
      </c>
      <c r="J3514" s="55">
        <f>pro[[#This Row],[Revenue]]+pro[[#This Row],[AdminExp]]</f>
        <v>-92922.42200000002</v>
      </c>
      <c r="K3514" s="83">
        <f>pro[[#This Row],[Profit]]/pro[[#This Row],[Revenue]]</f>
        <v>-0.74200784869247705</v>
      </c>
      <c r="L3514" s="56">
        <f t="shared" si="54"/>
        <v>4</v>
      </c>
      <c r="M3514" s="82" t="str">
        <f>"Q"&amp;" "&amp;VLOOKUP(pro[[#This Row],[Period]],Mapping!A:B,2,0)</f>
        <v>Q 2</v>
      </c>
      <c r="N3514"/>
    </row>
    <row r="3515" spans="1:14" ht="11.25" customHeight="1" x14ac:dyDescent="0.2">
      <c r="A3515" s="42" t="s">
        <v>23</v>
      </c>
      <c r="B3515" s="44" t="s">
        <v>38</v>
      </c>
      <c r="C3515" s="44" t="s">
        <v>57</v>
      </c>
      <c r="D3515" s="43">
        <v>737202.76</v>
      </c>
      <c r="E3515" s="43">
        <v>-225984.255</v>
      </c>
      <c r="F3515" s="45">
        <v>-67000</v>
      </c>
      <c r="G3515" s="45">
        <v>-34900</v>
      </c>
      <c r="H3515" s="45">
        <v>-56840</v>
      </c>
      <c r="I3515" s="55">
        <f>pro[[#This Row],[Admin expenses 3]]+pro[[#This Row],[Admin expenses 2]]+pro[[#This Row],[Admin expenses 1]]+pro[[#This Row],[COGS]]</f>
        <v>-384724.255</v>
      </c>
      <c r="J3515" s="55">
        <f>pro[[#This Row],[Revenue]]+pro[[#This Row],[AdminExp]]</f>
        <v>352478.505</v>
      </c>
      <c r="K3515" s="83">
        <f>pro[[#This Row],[Profit]]/pro[[#This Row],[Revenue]]</f>
        <v>0.47812966001375251</v>
      </c>
      <c r="L3515" s="56">
        <f t="shared" si="54"/>
        <v>4</v>
      </c>
      <c r="M3515" s="82" t="str">
        <f>"Q"&amp;" "&amp;VLOOKUP(pro[[#This Row],[Period]],Mapping!A:B,2,0)</f>
        <v>Q 2</v>
      </c>
      <c r="N3515"/>
    </row>
    <row r="3516" spans="1:14" ht="11.25" customHeight="1" x14ac:dyDescent="0.2">
      <c r="A3516" s="42" t="s">
        <v>23</v>
      </c>
      <c r="B3516" s="44" t="s">
        <v>38</v>
      </c>
      <c r="C3516" s="44" t="s">
        <v>57</v>
      </c>
      <c r="D3516" s="43">
        <v>106585.507</v>
      </c>
      <c r="E3516" s="43">
        <v>-22013.005000000001</v>
      </c>
      <c r="F3516" s="45">
        <v>-91760</v>
      </c>
      <c r="G3516" s="45">
        <v>-32190</v>
      </c>
      <c r="H3516" s="45">
        <v>-84340</v>
      </c>
      <c r="I3516" s="55">
        <f>pro[[#This Row],[Admin expenses 3]]+pro[[#This Row],[Admin expenses 2]]+pro[[#This Row],[Admin expenses 1]]+pro[[#This Row],[COGS]]</f>
        <v>-230303.005</v>
      </c>
      <c r="J3516" s="55">
        <f>pro[[#This Row],[Revenue]]+pro[[#This Row],[AdminExp]]</f>
        <v>-123717.49800000001</v>
      </c>
      <c r="K3516" s="83">
        <f>pro[[#This Row],[Profit]]/pro[[#This Row],[Revenue]]</f>
        <v>-1.1607347141483317</v>
      </c>
      <c r="L3516" s="56">
        <f t="shared" si="54"/>
        <v>4</v>
      </c>
      <c r="M3516" s="82" t="str">
        <f>"Q"&amp;" "&amp;VLOOKUP(pro[[#This Row],[Period]],Mapping!A:B,2,0)</f>
        <v>Q 2</v>
      </c>
      <c r="N3516"/>
    </row>
    <row r="3517" spans="1:14" ht="11.25" customHeight="1" x14ac:dyDescent="0.2">
      <c r="A3517" s="42" t="s">
        <v>23</v>
      </c>
      <c r="B3517" s="44" t="s">
        <v>38</v>
      </c>
      <c r="C3517" s="44" t="s">
        <v>57</v>
      </c>
      <c r="D3517" s="43">
        <v>3554716.361</v>
      </c>
      <c r="E3517" s="43">
        <v>-452629.98199999996</v>
      </c>
      <c r="F3517" s="45">
        <v>-93040</v>
      </c>
      <c r="G3517" s="45">
        <v>-52900</v>
      </c>
      <c r="H3517" s="45">
        <v>-101190</v>
      </c>
      <c r="I3517" s="55">
        <f>pro[[#This Row],[Admin expenses 3]]+pro[[#This Row],[Admin expenses 2]]+pro[[#This Row],[Admin expenses 1]]+pro[[#This Row],[COGS]]</f>
        <v>-699759.98199999996</v>
      </c>
      <c r="J3517" s="55">
        <f>pro[[#This Row],[Revenue]]+pro[[#This Row],[AdminExp]]</f>
        <v>2854956.3790000002</v>
      </c>
      <c r="K3517" s="83">
        <f>pro[[#This Row],[Profit]]/pro[[#This Row],[Revenue]]</f>
        <v>0.80314604290871017</v>
      </c>
      <c r="L3517" s="56">
        <f t="shared" si="54"/>
        <v>4</v>
      </c>
      <c r="M3517" s="82" t="str">
        <f>"Q"&amp;" "&amp;VLOOKUP(pro[[#This Row],[Period]],Mapping!A:B,2,0)</f>
        <v>Q 2</v>
      </c>
      <c r="N3517"/>
    </row>
    <row r="3518" spans="1:14" ht="11.25" customHeight="1" x14ac:dyDescent="0.2">
      <c r="A3518" s="42" t="s">
        <v>23</v>
      </c>
      <c r="B3518" s="44" t="s">
        <v>38</v>
      </c>
      <c r="C3518" s="44" t="s">
        <v>57</v>
      </c>
      <c r="D3518" s="43">
        <v>470420.79699999996</v>
      </c>
      <c r="E3518" s="43">
        <v>-1006059.7609999999</v>
      </c>
      <c r="F3518" s="45">
        <v>-81250</v>
      </c>
      <c r="G3518" s="45">
        <v>-61190</v>
      </c>
      <c r="H3518" s="45">
        <v>-34730</v>
      </c>
      <c r="I3518" s="55">
        <f>pro[[#This Row],[Admin expenses 3]]+pro[[#This Row],[Admin expenses 2]]+pro[[#This Row],[Admin expenses 1]]+pro[[#This Row],[COGS]]</f>
        <v>-1183229.7609999999</v>
      </c>
      <c r="J3518" s="55">
        <f>pro[[#This Row],[Revenue]]+pro[[#This Row],[AdminExp]]</f>
        <v>-712808.96399999992</v>
      </c>
      <c r="K3518" s="83">
        <f>pro[[#This Row],[Profit]]/pro[[#This Row],[Revenue]]</f>
        <v>-1.5152581870227135</v>
      </c>
      <c r="L3518" s="56">
        <f t="shared" si="54"/>
        <v>4</v>
      </c>
      <c r="M3518" s="82" t="str">
        <f>"Q"&amp;" "&amp;VLOOKUP(pro[[#This Row],[Period]],Mapping!A:B,2,0)</f>
        <v>Q 2</v>
      </c>
      <c r="N3518"/>
    </row>
    <row r="3519" spans="1:14" ht="11.25" customHeight="1" x14ac:dyDescent="0.2">
      <c r="A3519" s="42" t="s">
        <v>23</v>
      </c>
      <c r="B3519" s="44" t="s">
        <v>38</v>
      </c>
      <c r="C3519" s="44" t="s">
        <v>57</v>
      </c>
      <c r="D3519" s="43">
        <v>561404.89299999992</v>
      </c>
      <c r="E3519" s="43">
        <v>-670766.09600000002</v>
      </c>
      <c r="F3519" s="45">
        <v>-92170</v>
      </c>
      <c r="G3519" s="45">
        <v>-20160</v>
      </c>
      <c r="H3519" s="45">
        <v>-64630</v>
      </c>
      <c r="I3519" s="55">
        <f>pro[[#This Row],[Admin expenses 3]]+pro[[#This Row],[Admin expenses 2]]+pro[[#This Row],[Admin expenses 1]]+pro[[#This Row],[COGS]]</f>
        <v>-847726.09600000002</v>
      </c>
      <c r="J3519" s="55">
        <f>pro[[#This Row],[Revenue]]+pro[[#This Row],[AdminExp]]</f>
        <v>-286321.2030000001</v>
      </c>
      <c r="K3519" s="83">
        <f>pro[[#This Row],[Profit]]/pro[[#This Row],[Revenue]]</f>
        <v>-0.51000838533838733</v>
      </c>
      <c r="L3519" s="56">
        <f t="shared" si="54"/>
        <v>4</v>
      </c>
      <c r="M3519" s="82" t="str">
        <f>"Q"&amp;" "&amp;VLOOKUP(pro[[#This Row],[Period]],Mapping!A:B,2,0)</f>
        <v>Q 2</v>
      </c>
      <c r="N3519"/>
    </row>
    <row r="3520" spans="1:14" ht="11.25" customHeight="1" x14ac:dyDescent="0.2">
      <c r="A3520" s="42" t="s">
        <v>23</v>
      </c>
      <c r="B3520" s="44" t="s">
        <v>38</v>
      </c>
      <c r="C3520" s="44" t="s">
        <v>57</v>
      </c>
      <c r="D3520" s="43">
        <v>528452.38599999994</v>
      </c>
      <c r="E3520" s="43">
        <v>-155101.12099999998</v>
      </c>
      <c r="F3520" s="45">
        <v>-17050</v>
      </c>
      <c r="G3520" s="45">
        <v>-62360</v>
      </c>
      <c r="H3520" s="45">
        <v>-99580</v>
      </c>
      <c r="I3520" s="55">
        <f>pro[[#This Row],[Admin expenses 3]]+pro[[#This Row],[Admin expenses 2]]+pro[[#This Row],[Admin expenses 1]]+pro[[#This Row],[COGS]]</f>
        <v>-334091.12099999998</v>
      </c>
      <c r="J3520" s="55">
        <f>pro[[#This Row],[Revenue]]+pro[[#This Row],[AdminExp]]</f>
        <v>194361.26499999996</v>
      </c>
      <c r="K3520" s="83">
        <f>pro[[#This Row],[Profit]]/pro[[#This Row],[Revenue]]</f>
        <v>0.36779333417561666</v>
      </c>
      <c r="L3520" s="56">
        <f t="shared" si="54"/>
        <v>4</v>
      </c>
      <c r="M3520" s="82" t="str">
        <f>"Q"&amp;" "&amp;VLOOKUP(pro[[#This Row],[Period]],Mapping!A:B,2,0)</f>
        <v>Q 2</v>
      </c>
      <c r="N3520"/>
    </row>
    <row r="3521" spans="1:14" ht="11.25" customHeight="1" x14ac:dyDescent="0.2">
      <c r="A3521" s="42" t="s">
        <v>23</v>
      </c>
      <c r="B3521" s="44" t="s">
        <v>38</v>
      </c>
      <c r="C3521" s="44" t="s">
        <v>57</v>
      </c>
      <c r="D3521" s="43">
        <v>238582.946</v>
      </c>
      <c r="E3521" s="43">
        <v>-134446.74599999998</v>
      </c>
      <c r="F3521" s="45">
        <v>-22000</v>
      </c>
      <c r="G3521" s="45">
        <v>-45260</v>
      </c>
      <c r="H3521" s="45">
        <v>-52760</v>
      </c>
      <c r="I3521" s="55">
        <f>pro[[#This Row],[Admin expenses 3]]+pro[[#This Row],[Admin expenses 2]]+pro[[#This Row],[Admin expenses 1]]+pro[[#This Row],[COGS]]</f>
        <v>-254466.74599999998</v>
      </c>
      <c r="J3521" s="55">
        <f>pro[[#This Row],[Revenue]]+pro[[#This Row],[AdminExp]]</f>
        <v>-15883.799999999988</v>
      </c>
      <c r="K3521" s="83">
        <f>pro[[#This Row],[Profit]]/pro[[#This Row],[Revenue]]</f>
        <v>-6.6575588349051529E-2</v>
      </c>
      <c r="L3521" s="56">
        <f t="shared" si="54"/>
        <v>4</v>
      </c>
      <c r="M3521" s="82" t="str">
        <f>"Q"&amp;" "&amp;VLOOKUP(pro[[#This Row],[Period]],Mapping!A:B,2,0)</f>
        <v>Q 2</v>
      </c>
      <c r="N3521"/>
    </row>
    <row r="3522" spans="1:14" ht="11.25" customHeight="1" x14ac:dyDescent="0.2">
      <c r="A3522" s="42" t="s">
        <v>23</v>
      </c>
      <c r="B3522" s="44" t="s">
        <v>21</v>
      </c>
      <c r="C3522" s="44" t="s">
        <v>57</v>
      </c>
      <c r="D3522" s="43">
        <v>228446.20399999997</v>
      </c>
      <c r="E3522" s="43">
        <v>-481389.25799999991</v>
      </c>
      <c r="F3522" s="45">
        <v>-41810</v>
      </c>
      <c r="G3522" s="45">
        <v>-58310</v>
      </c>
      <c r="H3522" s="45">
        <v>-48970</v>
      </c>
      <c r="I3522" s="55">
        <f>pro[[#This Row],[Admin expenses 3]]+pro[[#This Row],[Admin expenses 2]]+pro[[#This Row],[Admin expenses 1]]+pro[[#This Row],[COGS]]</f>
        <v>-630479.25799999991</v>
      </c>
      <c r="J3522" s="55">
        <f>pro[[#This Row],[Revenue]]+pro[[#This Row],[AdminExp]]</f>
        <v>-402033.05399999995</v>
      </c>
      <c r="K3522" s="83">
        <f>pro[[#This Row],[Profit]]/pro[[#This Row],[Revenue]]</f>
        <v>-1.7598587630722899</v>
      </c>
      <c r="L3522" s="56">
        <f t="shared" ref="L3522:L3585" si="55">MONTH(DATEVALUE(A3522&amp;"1"))</f>
        <v>4</v>
      </c>
      <c r="M3522" s="82" t="str">
        <f>"Q"&amp;" "&amp;VLOOKUP(pro[[#This Row],[Period]],Mapping!A:B,2,0)</f>
        <v>Q 2</v>
      </c>
      <c r="N3522"/>
    </row>
    <row r="3523" spans="1:14" ht="11.25" customHeight="1" x14ac:dyDescent="0.2">
      <c r="A3523" s="42" t="s">
        <v>23</v>
      </c>
      <c r="B3523" s="44" t="s">
        <v>21</v>
      </c>
      <c r="C3523" s="44" t="s">
        <v>57</v>
      </c>
      <c r="D3523" s="43">
        <v>232858.53499999997</v>
      </c>
      <c r="E3523" s="43">
        <v>-266909.54499999998</v>
      </c>
      <c r="F3523" s="45">
        <v>-26360</v>
      </c>
      <c r="G3523" s="45">
        <v>-33130</v>
      </c>
      <c r="H3523" s="45">
        <v>-101250</v>
      </c>
      <c r="I3523" s="55">
        <f>pro[[#This Row],[Admin expenses 3]]+pro[[#This Row],[Admin expenses 2]]+pro[[#This Row],[Admin expenses 1]]+pro[[#This Row],[COGS]]</f>
        <v>-427649.54499999998</v>
      </c>
      <c r="J3523" s="55">
        <f>pro[[#This Row],[Revenue]]+pro[[#This Row],[AdminExp]]</f>
        <v>-194791.01</v>
      </c>
      <c r="K3523" s="83">
        <f>pro[[#This Row],[Profit]]/pro[[#This Row],[Revenue]]</f>
        <v>-0.83652080865320244</v>
      </c>
      <c r="L3523" s="56">
        <f t="shared" si="55"/>
        <v>4</v>
      </c>
      <c r="M3523" s="82" t="str">
        <f>"Q"&amp;" "&amp;VLOOKUP(pro[[#This Row],[Period]],Mapping!A:B,2,0)</f>
        <v>Q 2</v>
      </c>
      <c r="N3523"/>
    </row>
    <row r="3524" spans="1:14" ht="11.25" customHeight="1" x14ac:dyDescent="0.2">
      <c r="A3524" s="42" t="s">
        <v>23</v>
      </c>
      <c r="B3524" s="44" t="s">
        <v>21</v>
      </c>
      <c r="C3524" s="44" t="s">
        <v>57</v>
      </c>
      <c r="D3524" s="43">
        <v>87239.656000000003</v>
      </c>
      <c r="E3524" s="43">
        <v>-84943.487999999998</v>
      </c>
      <c r="F3524" s="45">
        <v>-32050</v>
      </c>
      <c r="G3524" s="45">
        <v>-58460</v>
      </c>
      <c r="H3524" s="45">
        <v>-50210</v>
      </c>
      <c r="I3524" s="55">
        <f>pro[[#This Row],[Admin expenses 3]]+pro[[#This Row],[Admin expenses 2]]+pro[[#This Row],[Admin expenses 1]]+pro[[#This Row],[COGS]]</f>
        <v>-225663.48800000001</v>
      </c>
      <c r="J3524" s="55">
        <f>pro[[#This Row],[Revenue]]+pro[[#This Row],[AdminExp]]</f>
        <v>-138423.83199999999</v>
      </c>
      <c r="K3524" s="83">
        <f>pro[[#This Row],[Profit]]/pro[[#This Row],[Revenue]]</f>
        <v>-1.5867076779853417</v>
      </c>
      <c r="L3524" s="56">
        <f t="shared" si="55"/>
        <v>4</v>
      </c>
      <c r="M3524" s="82" t="str">
        <f>"Q"&amp;" "&amp;VLOOKUP(pro[[#This Row],[Period]],Mapping!A:B,2,0)</f>
        <v>Q 2</v>
      </c>
      <c r="N3524"/>
    </row>
    <row r="3525" spans="1:14" ht="11.25" customHeight="1" x14ac:dyDescent="0.2">
      <c r="A3525" s="42" t="s">
        <v>23</v>
      </c>
      <c r="B3525" s="44" t="s">
        <v>21</v>
      </c>
      <c r="C3525" s="44" t="s">
        <v>57</v>
      </c>
      <c r="D3525" s="43">
        <v>740497.10699999996</v>
      </c>
      <c r="E3525" s="43">
        <v>-67213.258000000002</v>
      </c>
      <c r="F3525" s="45">
        <v>-44440</v>
      </c>
      <c r="G3525" s="45">
        <v>-32810</v>
      </c>
      <c r="H3525" s="45">
        <v>-53170</v>
      </c>
      <c r="I3525" s="55">
        <f>pro[[#This Row],[Admin expenses 3]]+pro[[#This Row],[Admin expenses 2]]+pro[[#This Row],[Admin expenses 1]]+pro[[#This Row],[COGS]]</f>
        <v>-197633.258</v>
      </c>
      <c r="J3525" s="55">
        <f>pro[[#This Row],[Revenue]]+pro[[#This Row],[AdminExp]]</f>
        <v>542863.84899999993</v>
      </c>
      <c r="K3525" s="83">
        <f>pro[[#This Row],[Profit]]/pro[[#This Row],[Revenue]]</f>
        <v>0.73310731921603567</v>
      </c>
      <c r="L3525" s="56">
        <f t="shared" si="55"/>
        <v>4</v>
      </c>
      <c r="M3525" s="82" t="str">
        <f>"Q"&amp;" "&amp;VLOOKUP(pro[[#This Row],[Period]],Mapping!A:B,2,0)</f>
        <v>Q 2</v>
      </c>
      <c r="N3525"/>
    </row>
    <row r="3526" spans="1:14" ht="11.25" customHeight="1" x14ac:dyDescent="0.2">
      <c r="A3526" s="42" t="s">
        <v>23</v>
      </c>
      <c r="B3526" s="44" t="s">
        <v>21</v>
      </c>
      <c r="C3526" s="44" t="s">
        <v>57</v>
      </c>
      <c r="D3526" s="43">
        <v>-38496.275999999998</v>
      </c>
      <c r="E3526" s="43">
        <v>48425.50299999999</v>
      </c>
      <c r="F3526" s="45">
        <v>-35390</v>
      </c>
      <c r="G3526" s="45">
        <v>-53970</v>
      </c>
      <c r="H3526" s="45">
        <v>-15710</v>
      </c>
      <c r="I3526" s="55">
        <f>pro[[#This Row],[Admin expenses 3]]+pro[[#This Row],[Admin expenses 2]]+pro[[#This Row],[Admin expenses 1]]+pro[[#This Row],[COGS]]</f>
        <v>-56644.49700000001</v>
      </c>
      <c r="J3526" s="55">
        <f>pro[[#This Row],[Revenue]]+pro[[#This Row],[AdminExp]]</f>
        <v>-95140.773000000016</v>
      </c>
      <c r="K3526" s="83">
        <f>pro[[#This Row],[Profit]]/pro[[#This Row],[Revenue]]</f>
        <v>2.4714279635775682</v>
      </c>
      <c r="L3526" s="56">
        <f t="shared" si="55"/>
        <v>4</v>
      </c>
      <c r="M3526" s="82" t="str">
        <f>"Q"&amp;" "&amp;VLOOKUP(pro[[#This Row],[Period]],Mapping!A:B,2,0)</f>
        <v>Q 2</v>
      </c>
      <c r="N3526"/>
    </row>
    <row r="3527" spans="1:14" ht="11.25" customHeight="1" x14ac:dyDescent="0.2">
      <c r="A3527" s="42" t="s">
        <v>23</v>
      </c>
      <c r="B3527" s="44" t="s">
        <v>21</v>
      </c>
      <c r="C3527" s="44" t="s">
        <v>58</v>
      </c>
      <c r="D3527" s="43">
        <v>443410.02299999999</v>
      </c>
      <c r="E3527" s="43">
        <v>-158520.04</v>
      </c>
      <c r="F3527" s="45">
        <v>-42520</v>
      </c>
      <c r="G3527" s="45">
        <v>-79630</v>
      </c>
      <c r="H3527" s="45">
        <v>-72600</v>
      </c>
      <c r="I3527" s="55">
        <f>pro[[#This Row],[Admin expenses 3]]+pro[[#This Row],[Admin expenses 2]]+pro[[#This Row],[Admin expenses 1]]+pro[[#This Row],[COGS]]</f>
        <v>-353270.04000000004</v>
      </c>
      <c r="J3527" s="55">
        <f>pro[[#This Row],[Revenue]]+pro[[#This Row],[AdminExp]]</f>
        <v>90139.982999999949</v>
      </c>
      <c r="K3527" s="83">
        <f>pro[[#This Row],[Profit]]/pro[[#This Row],[Revenue]]</f>
        <v>0.20328810429258148</v>
      </c>
      <c r="L3527" s="56">
        <f t="shared" si="55"/>
        <v>4</v>
      </c>
      <c r="M3527" s="82" t="str">
        <f>"Q"&amp;" "&amp;VLOOKUP(pro[[#This Row],[Period]],Mapping!A:B,2,0)</f>
        <v>Q 2</v>
      </c>
      <c r="N3527"/>
    </row>
    <row r="3528" spans="1:14" ht="11.25" customHeight="1" x14ac:dyDescent="0.2">
      <c r="A3528" s="42" t="s">
        <v>23</v>
      </c>
      <c r="B3528" s="44" t="s">
        <v>21</v>
      </c>
      <c r="C3528" s="44" t="s">
        <v>59</v>
      </c>
      <c r="D3528" s="43">
        <v>169603.58099999998</v>
      </c>
      <c r="E3528" s="43">
        <v>-172872.66500000001</v>
      </c>
      <c r="F3528" s="45">
        <v>-50000</v>
      </c>
      <c r="G3528" s="45">
        <v>-15560</v>
      </c>
      <c r="H3528" s="45">
        <v>-39150</v>
      </c>
      <c r="I3528" s="55">
        <f>pro[[#This Row],[Admin expenses 3]]+pro[[#This Row],[Admin expenses 2]]+pro[[#This Row],[Admin expenses 1]]+pro[[#This Row],[COGS]]</f>
        <v>-277582.66500000004</v>
      </c>
      <c r="J3528" s="55">
        <f>pro[[#This Row],[Revenue]]+pro[[#This Row],[AdminExp]]</f>
        <v>-107979.08400000006</v>
      </c>
      <c r="K3528" s="83">
        <f>pro[[#This Row],[Profit]]/pro[[#This Row],[Revenue]]</f>
        <v>-0.63665568476410928</v>
      </c>
      <c r="L3528" s="56">
        <f t="shared" si="55"/>
        <v>4</v>
      </c>
      <c r="M3528" s="82" t="str">
        <f>"Q"&amp;" "&amp;VLOOKUP(pro[[#This Row],[Period]],Mapping!A:B,2,0)</f>
        <v>Q 2</v>
      </c>
      <c r="N3528"/>
    </row>
    <row r="3529" spans="1:14" ht="11.25" customHeight="1" x14ac:dyDescent="0.2">
      <c r="A3529" s="42" t="s">
        <v>23</v>
      </c>
      <c r="B3529" s="44" t="s">
        <v>21</v>
      </c>
      <c r="C3529" s="44" t="s">
        <v>57</v>
      </c>
      <c r="D3529" s="43">
        <v>596765.9879999999</v>
      </c>
      <c r="E3529" s="43">
        <v>-21901.298999999999</v>
      </c>
      <c r="F3529" s="45">
        <v>-59550</v>
      </c>
      <c r="G3529" s="45">
        <v>-67580</v>
      </c>
      <c r="H3529" s="45">
        <v>-43470</v>
      </c>
      <c r="I3529" s="55">
        <f>pro[[#This Row],[Admin expenses 3]]+pro[[#This Row],[Admin expenses 2]]+pro[[#This Row],[Admin expenses 1]]+pro[[#This Row],[COGS]]</f>
        <v>-192501.299</v>
      </c>
      <c r="J3529" s="55">
        <f>pro[[#This Row],[Revenue]]+pro[[#This Row],[AdminExp]]</f>
        <v>404264.6889999999</v>
      </c>
      <c r="K3529" s="83">
        <f>pro[[#This Row],[Profit]]/pro[[#This Row],[Revenue]]</f>
        <v>0.67742582038706933</v>
      </c>
      <c r="L3529" s="56">
        <f t="shared" si="55"/>
        <v>4</v>
      </c>
      <c r="M3529" s="82" t="str">
        <f>"Q"&amp;" "&amp;VLOOKUP(pro[[#This Row],[Period]],Mapping!A:B,2,0)</f>
        <v>Q 2</v>
      </c>
      <c r="N3529"/>
    </row>
    <row r="3530" spans="1:14" ht="11.25" customHeight="1" x14ac:dyDescent="0.2">
      <c r="A3530" s="42" t="s">
        <v>23</v>
      </c>
      <c r="B3530" s="44" t="s">
        <v>21</v>
      </c>
      <c r="C3530" s="44" t="s">
        <v>57</v>
      </c>
      <c r="D3530" s="43">
        <v>38013.023999999998</v>
      </c>
      <c r="E3530" s="43">
        <v>-2475.0179999999996</v>
      </c>
      <c r="F3530" s="45">
        <v>-37180</v>
      </c>
      <c r="G3530" s="45">
        <v>-21840</v>
      </c>
      <c r="H3530" s="45">
        <v>-55550</v>
      </c>
      <c r="I3530" s="55">
        <f>pro[[#This Row],[Admin expenses 3]]+pro[[#This Row],[Admin expenses 2]]+pro[[#This Row],[Admin expenses 1]]+pro[[#This Row],[COGS]]</f>
        <v>-117045.018</v>
      </c>
      <c r="J3530" s="55">
        <f>pro[[#This Row],[Revenue]]+pro[[#This Row],[AdminExp]]</f>
        <v>-79031.994000000006</v>
      </c>
      <c r="K3530" s="83">
        <f>pro[[#This Row],[Profit]]/pro[[#This Row],[Revenue]]</f>
        <v>-2.0790767395932512</v>
      </c>
      <c r="L3530" s="56">
        <f t="shared" si="55"/>
        <v>4</v>
      </c>
      <c r="M3530" s="82" t="str">
        <f>"Q"&amp;" "&amp;VLOOKUP(pro[[#This Row],[Period]],Mapping!A:B,2,0)</f>
        <v>Q 2</v>
      </c>
      <c r="N3530"/>
    </row>
    <row r="3531" spans="1:14" ht="11.25" customHeight="1" x14ac:dyDescent="0.2">
      <c r="A3531" s="42" t="s">
        <v>23</v>
      </c>
      <c r="B3531" s="44" t="s">
        <v>21</v>
      </c>
      <c r="C3531" s="44" t="s">
        <v>57</v>
      </c>
      <c r="D3531" s="43">
        <v>96727.287999999986</v>
      </c>
      <c r="E3531" s="43">
        <v>-10420.207</v>
      </c>
      <c r="F3531" s="45">
        <v>-70220</v>
      </c>
      <c r="G3531" s="45">
        <v>-107040</v>
      </c>
      <c r="H3531" s="45">
        <v>-21920</v>
      </c>
      <c r="I3531" s="55">
        <f>pro[[#This Row],[Admin expenses 3]]+pro[[#This Row],[Admin expenses 2]]+pro[[#This Row],[Admin expenses 1]]+pro[[#This Row],[COGS]]</f>
        <v>-209600.20699999999</v>
      </c>
      <c r="J3531" s="55">
        <f>pro[[#This Row],[Revenue]]+pro[[#This Row],[AdminExp]]</f>
        <v>-112872.91900000001</v>
      </c>
      <c r="K3531" s="83">
        <f>pro[[#This Row],[Profit]]/pro[[#This Row],[Revenue]]</f>
        <v>-1.1669190911255574</v>
      </c>
      <c r="L3531" s="56">
        <f t="shared" si="55"/>
        <v>4</v>
      </c>
      <c r="M3531" s="82" t="str">
        <f>"Q"&amp;" "&amp;VLOOKUP(pro[[#This Row],[Period]],Mapping!A:B,2,0)</f>
        <v>Q 2</v>
      </c>
      <c r="N3531"/>
    </row>
    <row r="3532" spans="1:14" ht="11.25" customHeight="1" x14ac:dyDescent="0.2">
      <c r="A3532" s="42" t="s">
        <v>23</v>
      </c>
      <c r="B3532" s="44" t="s">
        <v>21</v>
      </c>
      <c r="C3532" s="44" t="s">
        <v>57</v>
      </c>
      <c r="D3532" s="43">
        <v>-168933.359</v>
      </c>
      <c r="E3532" s="43">
        <v>60774.545999999995</v>
      </c>
      <c r="F3532" s="45">
        <v>-70290</v>
      </c>
      <c r="G3532" s="45">
        <v>-100920</v>
      </c>
      <c r="H3532" s="45">
        <v>-87100</v>
      </c>
      <c r="I3532" s="55">
        <f>pro[[#This Row],[Admin expenses 3]]+pro[[#This Row],[Admin expenses 2]]+pro[[#This Row],[Admin expenses 1]]+pro[[#This Row],[COGS]]</f>
        <v>-197535.454</v>
      </c>
      <c r="J3532" s="55">
        <f>pro[[#This Row],[Revenue]]+pro[[#This Row],[AdminExp]]</f>
        <v>-366468.81299999997</v>
      </c>
      <c r="K3532" s="83">
        <f>pro[[#This Row],[Profit]]/pro[[#This Row],[Revenue]]</f>
        <v>2.1693099288933215</v>
      </c>
      <c r="L3532" s="56">
        <f t="shared" si="55"/>
        <v>4</v>
      </c>
      <c r="M3532" s="82" t="str">
        <f>"Q"&amp;" "&amp;VLOOKUP(pro[[#This Row],[Period]],Mapping!A:B,2,0)</f>
        <v>Q 2</v>
      </c>
      <c r="N3532"/>
    </row>
    <row r="3533" spans="1:14" ht="11.25" customHeight="1" x14ac:dyDescent="0.2">
      <c r="A3533" s="42" t="s">
        <v>23</v>
      </c>
      <c r="B3533" s="44" t="s">
        <v>21</v>
      </c>
      <c r="C3533" s="44" t="s">
        <v>57</v>
      </c>
      <c r="D3533" s="43">
        <v>-16056.921999999999</v>
      </c>
      <c r="E3533" s="43">
        <v>6136.326</v>
      </c>
      <c r="F3533" s="45">
        <v>-23330</v>
      </c>
      <c r="G3533" s="45">
        <v>-67200</v>
      </c>
      <c r="H3533" s="45">
        <v>-50530</v>
      </c>
      <c r="I3533" s="55">
        <f>pro[[#This Row],[Admin expenses 3]]+pro[[#This Row],[Admin expenses 2]]+pro[[#This Row],[Admin expenses 1]]+pro[[#This Row],[COGS]]</f>
        <v>-134923.674</v>
      </c>
      <c r="J3533" s="55">
        <f>pro[[#This Row],[Revenue]]+pro[[#This Row],[AdminExp]]</f>
        <v>-150980.59599999999</v>
      </c>
      <c r="K3533" s="83">
        <f>pro[[#This Row],[Profit]]/pro[[#This Row],[Revenue]]</f>
        <v>9.4028354873991411</v>
      </c>
      <c r="L3533" s="56">
        <f t="shared" si="55"/>
        <v>4</v>
      </c>
      <c r="M3533" s="82" t="str">
        <f>"Q"&amp;" "&amp;VLOOKUP(pro[[#This Row],[Period]],Mapping!A:B,2,0)</f>
        <v>Q 2</v>
      </c>
      <c r="N3533"/>
    </row>
    <row r="3534" spans="1:14" ht="11.25" customHeight="1" x14ac:dyDescent="0.2">
      <c r="A3534" s="42" t="s">
        <v>23</v>
      </c>
      <c r="B3534" s="44" t="s">
        <v>21</v>
      </c>
      <c r="C3534" s="44" t="s">
        <v>58</v>
      </c>
      <c r="D3534" s="43">
        <v>464367.59599999996</v>
      </c>
      <c r="E3534" s="43">
        <v>-35887.557999999997</v>
      </c>
      <c r="F3534" s="45">
        <v>-23760</v>
      </c>
      <c r="G3534" s="45">
        <v>-101770</v>
      </c>
      <c r="H3534" s="45">
        <v>-45970</v>
      </c>
      <c r="I3534" s="55">
        <f>pro[[#This Row],[Admin expenses 3]]+pro[[#This Row],[Admin expenses 2]]+pro[[#This Row],[Admin expenses 1]]+pro[[#This Row],[COGS]]</f>
        <v>-207387.55799999999</v>
      </c>
      <c r="J3534" s="55">
        <f>pro[[#This Row],[Revenue]]+pro[[#This Row],[AdminExp]]</f>
        <v>256980.03799999997</v>
      </c>
      <c r="K3534" s="83">
        <f>pro[[#This Row],[Profit]]/pro[[#This Row],[Revenue]]</f>
        <v>0.55339786887283149</v>
      </c>
      <c r="L3534" s="56">
        <f t="shared" si="55"/>
        <v>4</v>
      </c>
      <c r="M3534" s="82" t="str">
        <f>"Q"&amp;" "&amp;VLOOKUP(pro[[#This Row],[Period]],Mapping!A:B,2,0)</f>
        <v>Q 2</v>
      </c>
      <c r="N3534"/>
    </row>
    <row r="3535" spans="1:14" ht="11.25" customHeight="1" x14ac:dyDescent="0.2">
      <c r="A3535" s="42" t="s">
        <v>23</v>
      </c>
      <c r="B3535" s="44" t="s">
        <v>21</v>
      </c>
      <c r="C3535" s="44" t="s">
        <v>59</v>
      </c>
      <c r="D3535" s="43">
        <v>56461.173999999999</v>
      </c>
      <c r="E3535" s="43">
        <v>-79644.025999999983</v>
      </c>
      <c r="F3535" s="45">
        <v>-100470</v>
      </c>
      <c r="G3535" s="45">
        <v>-100440</v>
      </c>
      <c r="H3535" s="45">
        <v>-99930</v>
      </c>
      <c r="I3535" s="55">
        <f>pro[[#This Row],[Admin expenses 3]]+pro[[#This Row],[Admin expenses 2]]+pro[[#This Row],[Admin expenses 1]]+pro[[#This Row],[COGS]]</f>
        <v>-380484.02599999995</v>
      </c>
      <c r="J3535" s="55">
        <f>pro[[#This Row],[Revenue]]+pro[[#This Row],[AdminExp]]</f>
        <v>-324022.85199999996</v>
      </c>
      <c r="K3535" s="83">
        <f>pro[[#This Row],[Profit]]/pro[[#This Row],[Revenue]]</f>
        <v>-5.7388613988083206</v>
      </c>
      <c r="L3535" s="56">
        <f t="shared" si="55"/>
        <v>4</v>
      </c>
      <c r="M3535" s="82" t="str">
        <f>"Q"&amp;" "&amp;VLOOKUP(pro[[#This Row],[Period]],Mapping!A:B,2,0)</f>
        <v>Q 2</v>
      </c>
      <c r="N3535"/>
    </row>
    <row r="3536" spans="1:14" ht="11.25" customHeight="1" x14ac:dyDescent="0.2">
      <c r="A3536" s="42" t="s">
        <v>23</v>
      </c>
      <c r="B3536" s="44" t="s">
        <v>21</v>
      </c>
      <c r="C3536" s="44" t="s">
        <v>57</v>
      </c>
      <c r="D3536" s="43">
        <v>112213.31799999998</v>
      </c>
      <c r="E3536" s="43">
        <v>-81171.762000000002</v>
      </c>
      <c r="F3536" s="45">
        <v>-69490</v>
      </c>
      <c r="G3536" s="45">
        <v>-33400</v>
      </c>
      <c r="H3536" s="45">
        <v>-48200</v>
      </c>
      <c r="I3536" s="55">
        <f>pro[[#This Row],[Admin expenses 3]]+pro[[#This Row],[Admin expenses 2]]+pro[[#This Row],[Admin expenses 1]]+pro[[#This Row],[COGS]]</f>
        <v>-232261.76199999999</v>
      </c>
      <c r="J3536" s="55">
        <f>pro[[#This Row],[Revenue]]+pro[[#This Row],[AdminExp]]</f>
        <v>-120048.444</v>
      </c>
      <c r="K3536" s="83">
        <f>pro[[#This Row],[Profit]]/pro[[#This Row],[Revenue]]</f>
        <v>-1.0698234945695129</v>
      </c>
      <c r="L3536" s="56">
        <f t="shared" si="55"/>
        <v>4</v>
      </c>
      <c r="M3536" s="82" t="str">
        <f>"Q"&amp;" "&amp;VLOOKUP(pro[[#This Row],[Period]],Mapping!A:B,2,0)</f>
        <v>Q 2</v>
      </c>
      <c r="N3536"/>
    </row>
    <row r="3537" spans="1:14" ht="11.25" customHeight="1" x14ac:dyDescent="0.2">
      <c r="A3537" s="42" t="s">
        <v>23</v>
      </c>
      <c r="B3537" s="44" t="s">
        <v>21</v>
      </c>
      <c r="C3537" s="44" t="s">
        <v>57</v>
      </c>
      <c r="D3537" s="43">
        <v>16342.612999999999</v>
      </c>
      <c r="E3537" s="43">
        <v>-17565.484999999997</v>
      </c>
      <c r="F3537" s="45">
        <v>-65700</v>
      </c>
      <c r="G3537" s="45">
        <v>-83130</v>
      </c>
      <c r="H3537" s="45">
        <v>-19580</v>
      </c>
      <c r="I3537" s="55">
        <f>pro[[#This Row],[Admin expenses 3]]+pro[[#This Row],[Admin expenses 2]]+pro[[#This Row],[Admin expenses 1]]+pro[[#This Row],[COGS]]</f>
        <v>-185975.48499999999</v>
      </c>
      <c r="J3537" s="55">
        <f>pro[[#This Row],[Revenue]]+pro[[#This Row],[AdminExp]]</f>
        <v>-169632.87199999997</v>
      </c>
      <c r="K3537" s="83">
        <f>pro[[#This Row],[Profit]]/pro[[#This Row],[Revenue]]</f>
        <v>-10.379788837929405</v>
      </c>
      <c r="L3537" s="56">
        <f t="shared" si="55"/>
        <v>4</v>
      </c>
      <c r="M3537" s="82" t="str">
        <f>"Q"&amp;" "&amp;VLOOKUP(pro[[#This Row],[Period]],Mapping!A:B,2,0)</f>
        <v>Q 2</v>
      </c>
      <c r="N3537"/>
    </row>
    <row r="3538" spans="1:14" ht="11.25" customHeight="1" x14ac:dyDescent="0.2">
      <c r="A3538" s="42" t="s">
        <v>23</v>
      </c>
      <c r="B3538" s="44" t="s">
        <v>21</v>
      </c>
      <c r="C3538" s="44" t="s">
        <v>57</v>
      </c>
      <c r="D3538" s="43">
        <v>24788.329999999998</v>
      </c>
      <c r="E3538" s="43">
        <v>-19439.28</v>
      </c>
      <c r="F3538" s="45">
        <v>-56460</v>
      </c>
      <c r="G3538" s="45">
        <v>-42380</v>
      </c>
      <c r="H3538" s="45">
        <v>-101450</v>
      </c>
      <c r="I3538" s="55">
        <f>pro[[#This Row],[Admin expenses 3]]+pro[[#This Row],[Admin expenses 2]]+pro[[#This Row],[Admin expenses 1]]+pro[[#This Row],[COGS]]</f>
        <v>-219729.28</v>
      </c>
      <c r="J3538" s="55">
        <f>pro[[#This Row],[Revenue]]+pro[[#This Row],[AdminExp]]</f>
        <v>-194940.95</v>
      </c>
      <c r="K3538" s="83">
        <f>pro[[#This Row],[Profit]]/pro[[#This Row],[Revenue]]</f>
        <v>-7.8642228016167293</v>
      </c>
      <c r="L3538" s="56">
        <f t="shared" si="55"/>
        <v>4</v>
      </c>
      <c r="M3538" s="82" t="str">
        <f>"Q"&amp;" "&amp;VLOOKUP(pro[[#This Row],[Period]],Mapping!A:B,2,0)</f>
        <v>Q 2</v>
      </c>
      <c r="N3538"/>
    </row>
    <row r="3539" spans="1:14" ht="11.25" customHeight="1" x14ac:dyDescent="0.2">
      <c r="A3539" s="42" t="s">
        <v>23</v>
      </c>
      <c r="B3539" s="44" t="s">
        <v>21</v>
      </c>
      <c r="C3539" s="44" t="s">
        <v>58</v>
      </c>
      <c r="D3539" s="43">
        <v>25476.898999999998</v>
      </c>
      <c r="E3539" s="43">
        <v>-20810.649999999998</v>
      </c>
      <c r="F3539" s="45">
        <v>-108100</v>
      </c>
      <c r="G3539" s="45">
        <v>-79660</v>
      </c>
      <c r="H3539" s="45">
        <v>-14240</v>
      </c>
      <c r="I3539" s="55">
        <f>pro[[#This Row],[Admin expenses 3]]+pro[[#This Row],[Admin expenses 2]]+pro[[#This Row],[Admin expenses 1]]+pro[[#This Row],[COGS]]</f>
        <v>-222810.65</v>
      </c>
      <c r="J3539" s="55">
        <f>pro[[#This Row],[Revenue]]+pro[[#This Row],[AdminExp]]</f>
        <v>-197333.75099999999</v>
      </c>
      <c r="K3539" s="83">
        <f>pro[[#This Row],[Profit]]/pro[[#This Row],[Revenue]]</f>
        <v>-7.7455953724980429</v>
      </c>
      <c r="L3539" s="56">
        <f t="shared" si="55"/>
        <v>4</v>
      </c>
      <c r="M3539" s="82" t="str">
        <f>"Q"&amp;" "&amp;VLOOKUP(pro[[#This Row],[Period]],Mapping!A:B,2,0)</f>
        <v>Q 2</v>
      </c>
      <c r="N3539"/>
    </row>
    <row r="3540" spans="1:14" ht="11.25" customHeight="1" x14ac:dyDescent="0.2">
      <c r="A3540" s="42" t="s">
        <v>23</v>
      </c>
      <c r="B3540" s="44" t="s">
        <v>21</v>
      </c>
      <c r="C3540" s="44" t="s">
        <v>59</v>
      </c>
      <c r="D3540" s="43">
        <v>10391.128999999999</v>
      </c>
      <c r="E3540" s="43">
        <v>-16218.257999999998</v>
      </c>
      <c r="F3540" s="45">
        <v>-69990</v>
      </c>
      <c r="G3540" s="45">
        <v>-97410</v>
      </c>
      <c r="H3540" s="45">
        <v>-66130</v>
      </c>
      <c r="I3540" s="55">
        <f>pro[[#This Row],[Admin expenses 3]]+pro[[#This Row],[Admin expenses 2]]+pro[[#This Row],[Admin expenses 1]]+pro[[#This Row],[COGS]]</f>
        <v>-249748.258</v>
      </c>
      <c r="J3540" s="55">
        <f>pro[[#This Row],[Revenue]]+pro[[#This Row],[AdminExp]]</f>
        <v>-239357.12900000002</v>
      </c>
      <c r="K3540" s="83">
        <f>pro[[#This Row],[Profit]]/pro[[#This Row],[Revenue]]</f>
        <v>-23.034756762234405</v>
      </c>
      <c r="L3540" s="56">
        <f t="shared" si="55"/>
        <v>4</v>
      </c>
      <c r="M3540" s="82" t="str">
        <f>"Q"&amp;" "&amp;VLOOKUP(pro[[#This Row],[Period]],Mapping!A:B,2,0)</f>
        <v>Q 2</v>
      </c>
      <c r="N3540"/>
    </row>
    <row r="3541" spans="1:14" ht="11.25" customHeight="1" x14ac:dyDescent="0.2">
      <c r="A3541" s="42" t="s">
        <v>23</v>
      </c>
      <c r="B3541" s="44" t="s">
        <v>21</v>
      </c>
      <c r="C3541" s="44" t="s">
        <v>57</v>
      </c>
      <c r="D3541" s="43">
        <v>77973.013999999996</v>
      </c>
      <c r="E3541" s="43">
        <v>-34456.239999999998</v>
      </c>
      <c r="F3541" s="45">
        <v>-77910</v>
      </c>
      <c r="G3541" s="45">
        <v>-50690</v>
      </c>
      <c r="H3541" s="45">
        <v>-79060</v>
      </c>
      <c r="I3541" s="55">
        <f>pro[[#This Row],[Admin expenses 3]]+pro[[#This Row],[Admin expenses 2]]+pro[[#This Row],[Admin expenses 1]]+pro[[#This Row],[COGS]]</f>
        <v>-242116.24</v>
      </c>
      <c r="J3541" s="55">
        <f>pro[[#This Row],[Revenue]]+pro[[#This Row],[AdminExp]]</f>
        <v>-164143.226</v>
      </c>
      <c r="K3541" s="83">
        <f>pro[[#This Row],[Profit]]/pro[[#This Row],[Revenue]]</f>
        <v>-2.1051286538699148</v>
      </c>
      <c r="L3541" s="56">
        <f t="shared" si="55"/>
        <v>4</v>
      </c>
      <c r="M3541" s="82" t="str">
        <f>"Q"&amp;" "&amp;VLOOKUP(pro[[#This Row],[Period]],Mapping!A:B,2,0)</f>
        <v>Q 2</v>
      </c>
      <c r="N3541"/>
    </row>
    <row r="3542" spans="1:14" ht="11.25" customHeight="1" x14ac:dyDescent="0.2">
      <c r="A3542" s="42" t="s">
        <v>23</v>
      </c>
      <c r="B3542" s="44" t="s">
        <v>21</v>
      </c>
      <c r="C3542" s="44" t="s">
        <v>57</v>
      </c>
      <c r="D3542" s="43">
        <v>1553.0550000000001</v>
      </c>
      <c r="E3542" s="43">
        <v>-1565.5989999999999</v>
      </c>
      <c r="F3542" s="45">
        <v>-103200</v>
      </c>
      <c r="G3542" s="45">
        <v>-44050</v>
      </c>
      <c r="H3542" s="45">
        <v>-101580</v>
      </c>
      <c r="I3542" s="55">
        <f>pro[[#This Row],[Admin expenses 3]]+pro[[#This Row],[Admin expenses 2]]+pro[[#This Row],[Admin expenses 1]]+pro[[#This Row],[COGS]]</f>
        <v>-250395.59899999999</v>
      </c>
      <c r="J3542" s="55">
        <f>pro[[#This Row],[Revenue]]+pro[[#This Row],[AdminExp]]</f>
        <v>-248842.54399999999</v>
      </c>
      <c r="K3542" s="83">
        <f>pro[[#This Row],[Profit]]/pro[[#This Row],[Revenue]]</f>
        <v>-160.22777300224396</v>
      </c>
      <c r="L3542" s="56">
        <f t="shared" si="55"/>
        <v>4</v>
      </c>
      <c r="M3542" s="82" t="str">
        <f>"Q"&amp;" "&amp;VLOOKUP(pro[[#This Row],[Period]],Mapping!A:B,2,0)</f>
        <v>Q 2</v>
      </c>
      <c r="N3542"/>
    </row>
    <row r="3543" spans="1:14" ht="11.25" customHeight="1" x14ac:dyDescent="0.2">
      <c r="A3543" s="42" t="s">
        <v>23</v>
      </c>
      <c r="B3543" s="44" t="s">
        <v>21</v>
      </c>
      <c r="C3543" s="44" t="s">
        <v>58</v>
      </c>
      <c r="D3543" s="43">
        <v>65606.050999999992</v>
      </c>
      <c r="E3543" s="43">
        <v>-33854.610999999997</v>
      </c>
      <c r="F3543" s="45">
        <v>-38670</v>
      </c>
      <c r="G3543" s="45">
        <v>-21190</v>
      </c>
      <c r="H3543" s="45">
        <v>-99210</v>
      </c>
      <c r="I3543" s="55">
        <f>pro[[#This Row],[Admin expenses 3]]+pro[[#This Row],[Admin expenses 2]]+pro[[#This Row],[Admin expenses 1]]+pro[[#This Row],[COGS]]</f>
        <v>-192924.611</v>
      </c>
      <c r="J3543" s="55">
        <f>pro[[#This Row],[Revenue]]+pro[[#This Row],[AdminExp]]</f>
        <v>-127318.56000000001</v>
      </c>
      <c r="K3543" s="83">
        <f>pro[[#This Row],[Profit]]/pro[[#This Row],[Revenue]]</f>
        <v>-1.9406526998553841</v>
      </c>
      <c r="L3543" s="56">
        <f t="shared" si="55"/>
        <v>4</v>
      </c>
      <c r="M3543" s="82" t="str">
        <f>"Q"&amp;" "&amp;VLOOKUP(pro[[#This Row],[Period]],Mapping!A:B,2,0)</f>
        <v>Q 2</v>
      </c>
      <c r="N3543"/>
    </row>
    <row r="3544" spans="1:14" ht="11.25" customHeight="1" x14ac:dyDescent="0.2">
      <c r="A3544" s="42" t="s">
        <v>23</v>
      </c>
      <c r="B3544" s="44" t="s">
        <v>21</v>
      </c>
      <c r="C3544" s="44" t="s">
        <v>59</v>
      </c>
      <c r="D3544" s="43">
        <v>32446.315999999995</v>
      </c>
      <c r="E3544" s="43">
        <v>-53965.716</v>
      </c>
      <c r="F3544" s="45">
        <v>-82290</v>
      </c>
      <c r="G3544" s="45">
        <v>-81200</v>
      </c>
      <c r="H3544" s="45">
        <v>-16670</v>
      </c>
      <c r="I3544" s="55">
        <f>pro[[#This Row],[Admin expenses 3]]+pro[[#This Row],[Admin expenses 2]]+pro[[#This Row],[Admin expenses 1]]+pro[[#This Row],[COGS]]</f>
        <v>-234125.71600000001</v>
      </c>
      <c r="J3544" s="55">
        <f>pro[[#This Row],[Revenue]]+pro[[#This Row],[AdminExp]]</f>
        <v>-201679.40000000002</v>
      </c>
      <c r="K3544" s="83">
        <f>pro[[#This Row],[Profit]]/pro[[#This Row],[Revenue]]</f>
        <v>-6.2157873331443874</v>
      </c>
      <c r="L3544" s="56">
        <f t="shared" si="55"/>
        <v>4</v>
      </c>
      <c r="M3544" s="82" t="str">
        <f>"Q"&amp;" "&amp;VLOOKUP(pro[[#This Row],[Period]],Mapping!A:B,2,0)</f>
        <v>Q 2</v>
      </c>
      <c r="N3544"/>
    </row>
    <row r="3545" spans="1:14" ht="11.25" customHeight="1" x14ac:dyDescent="0.2">
      <c r="A3545" s="42" t="s">
        <v>23</v>
      </c>
      <c r="B3545" s="44" t="s">
        <v>21</v>
      </c>
      <c r="C3545" s="44" t="s">
        <v>57</v>
      </c>
      <c r="D3545" s="43">
        <v>153687.59699999998</v>
      </c>
      <c r="E3545" s="43">
        <v>-53225.360999999997</v>
      </c>
      <c r="F3545" s="45">
        <v>-85790</v>
      </c>
      <c r="G3545" s="45">
        <v>-60430</v>
      </c>
      <c r="H3545" s="45">
        <v>-50330</v>
      </c>
      <c r="I3545" s="55">
        <f>pro[[#This Row],[Admin expenses 3]]+pro[[#This Row],[Admin expenses 2]]+pro[[#This Row],[Admin expenses 1]]+pro[[#This Row],[COGS]]</f>
        <v>-249775.361</v>
      </c>
      <c r="J3545" s="55">
        <f>pro[[#This Row],[Revenue]]+pro[[#This Row],[AdminExp]]</f>
        <v>-96087.764000000025</v>
      </c>
      <c r="K3545" s="83">
        <f>pro[[#This Row],[Profit]]/pro[[#This Row],[Revenue]]</f>
        <v>-0.62521482458991173</v>
      </c>
      <c r="L3545" s="56">
        <f t="shared" si="55"/>
        <v>4</v>
      </c>
      <c r="M3545" s="82" t="str">
        <f>"Q"&amp;" "&amp;VLOOKUP(pro[[#This Row],[Period]],Mapping!A:B,2,0)</f>
        <v>Q 2</v>
      </c>
      <c r="N3545"/>
    </row>
    <row r="3546" spans="1:14" ht="11.25" customHeight="1" x14ac:dyDescent="0.2">
      <c r="A3546" s="42" t="s">
        <v>23</v>
      </c>
      <c r="B3546" s="44" t="s">
        <v>21</v>
      </c>
      <c r="C3546" s="44" t="s">
        <v>57</v>
      </c>
      <c r="D3546" s="43">
        <v>133329.84</v>
      </c>
      <c r="E3546" s="43">
        <v>-49157.583999999995</v>
      </c>
      <c r="F3546" s="45">
        <v>-65740</v>
      </c>
      <c r="G3546" s="45">
        <v>-105290</v>
      </c>
      <c r="H3546" s="45">
        <v>-41690</v>
      </c>
      <c r="I3546" s="55">
        <f>pro[[#This Row],[Admin expenses 3]]+pro[[#This Row],[Admin expenses 2]]+pro[[#This Row],[Admin expenses 1]]+pro[[#This Row],[COGS]]</f>
        <v>-261877.584</v>
      </c>
      <c r="J3546" s="55">
        <f>pro[[#This Row],[Revenue]]+pro[[#This Row],[AdminExp]]</f>
        <v>-128547.74400000001</v>
      </c>
      <c r="K3546" s="83">
        <f>pro[[#This Row],[Profit]]/pro[[#This Row],[Revenue]]</f>
        <v>-0.96413334029351572</v>
      </c>
      <c r="L3546" s="56">
        <f t="shared" si="55"/>
        <v>4</v>
      </c>
      <c r="M3546" s="82" t="str">
        <f>"Q"&amp;" "&amp;VLOOKUP(pro[[#This Row],[Period]],Mapping!A:B,2,0)</f>
        <v>Q 2</v>
      </c>
      <c r="N3546"/>
    </row>
    <row r="3547" spans="1:14" ht="11.25" customHeight="1" x14ac:dyDescent="0.2">
      <c r="A3547" s="42" t="s">
        <v>23</v>
      </c>
      <c r="B3547" s="44" t="s">
        <v>21</v>
      </c>
      <c r="C3547" s="44" t="s">
        <v>57</v>
      </c>
      <c r="D3547" s="43">
        <v>126790.75499999999</v>
      </c>
      <c r="E3547" s="43">
        <v>-55604.800999999992</v>
      </c>
      <c r="F3547" s="45">
        <v>-30560</v>
      </c>
      <c r="G3547" s="45">
        <v>-68190</v>
      </c>
      <c r="H3547" s="45">
        <v>-43970</v>
      </c>
      <c r="I3547" s="55">
        <f>pro[[#This Row],[Admin expenses 3]]+pro[[#This Row],[Admin expenses 2]]+pro[[#This Row],[Admin expenses 1]]+pro[[#This Row],[COGS]]</f>
        <v>-198324.80099999998</v>
      </c>
      <c r="J3547" s="55">
        <f>pro[[#This Row],[Revenue]]+pro[[#This Row],[AdminExp]]</f>
        <v>-71534.045999999988</v>
      </c>
      <c r="K3547" s="83">
        <f>pro[[#This Row],[Profit]]/pro[[#This Row],[Revenue]]</f>
        <v>-0.56418976288925793</v>
      </c>
      <c r="L3547" s="56">
        <f t="shared" si="55"/>
        <v>4</v>
      </c>
      <c r="M3547" s="82" t="str">
        <f>"Q"&amp;" "&amp;VLOOKUP(pro[[#This Row],[Period]],Mapping!A:B,2,0)</f>
        <v>Q 2</v>
      </c>
      <c r="N3547"/>
    </row>
    <row r="3548" spans="1:14" ht="11.25" customHeight="1" x14ac:dyDescent="0.2">
      <c r="A3548" s="42" t="s">
        <v>23</v>
      </c>
      <c r="B3548" s="44" t="s">
        <v>21</v>
      </c>
      <c r="C3548" s="44" t="s">
        <v>58</v>
      </c>
      <c r="D3548" s="43">
        <v>574589.37899999996</v>
      </c>
      <c r="E3548" s="43">
        <v>-903570.28299999994</v>
      </c>
      <c r="F3548" s="45">
        <v>-19940</v>
      </c>
      <c r="G3548" s="45">
        <v>-101740</v>
      </c>
      <c r="H3548" s="45">
        <v>-77380</v>
      </c>
      <c r="I3548" s="55">
        <f>pro[[#This Row],[Admin expenses 3]]+pro[[#This Row],[Admin expenses 2]]+pro[[#This Row],[Admin expenses 1]]+pro[[#This Row],[COGS]]</f>
        <v>-1102630.2829999998</v>
      </c>
      <c r="J3548" s="55">
        <f>pro[[#This Row],[Revenue]]+pro[[#This Row],[AdminExp]]</f>
        <v>-528040.90399999986</v>
      </c>
      <c r="K3548" s="83">
        <f>pro[[#This Row],[Profit]]/pro[[#This Row],[Revenue]]</f>
        <v>-0.91898827806213224</v>
      </c>
      <c r="L3548" s="56">
        <f t="shared" si="55"/>
        <v>4</v>
      </c>
      <c r="M3548" s="82" t="str">
        <f>"Q"&amp;" "&amp;VLOOKUP(pro[[#This Row],[Period]],Mapping!A:B,2,0)</f>
        <v>Q 2</v>
      </c>
      <c r="N3548"/>
    </row>
    <row r="3549" spans="1:14" ht="11.25" customHeight="1" x14ac:dyDescent="0.2">
      <c r="A3549" s="42" t="s">
        <v>23</v>
      </c>
      <c r="B3549" s="44" t="s">
        <v>21</v>
      </c>
      <c r="C3549" s="44" t="s">
        <v>59</v>
      </c>
      <c r="D3549" s="43">
        <v>288948.84899999999</v>
      </c>
      <c r="E3549" s="43">
        <v>-606767.32199999993</v>
      </c>
      <c r="F3549" s="45">
        <v>-74890</v>
      </c>
      <c r="G3549" s="45">
        <v>-34230</v>
      </c>
      <c r="H3549" s="45">
        <v>-105550</v>
      </c>
      <c r="I3549" s="55">
        <f>pro[[#This Row],[Admin expenses 3]]+pro[[#This Row],[Admin expenses 2]]+pro[[#This Row],[Admin expenses 1]]+pro[[#This Row],[COGS]]</f>
        <v>-821437.32199999993</v>
      </c>
      <c r="J3549" s="55">
        <f>pro[[#This Row],[Revenue]]+pro[[#This Row],[AdminExp]]</f>
        <v>-532488.473</v>
      </c>
      <c r="K3549" s="83">
        <f>pro[[#This Row],[Profit]]/pro[[#This Row],[Revenue]]</f>
        <v>-1.8428468389572994</v>
      </c>
      <c r="L3549" s="56">
        <f t="shared" si="55"/>
        <v>4</v>
      </c>
      <c r="M3549" s="82" t="str">
        <f>"Q"&amp;" "&amp;VLOOKUP(pro[[#This Row],[Period]],Mapping!A:B,2,0)</f>
        <v>Q 2</v>
      </c>
      <c r="N3549"/>
    </row>
    <row r="3550" spans="1:14" ht="11.25" customHeight="1" x14ac:dyDescent="0.2">
      <c r="A3550" s="42" t="s">
        <v>23</v>
      </c>
      <c r="B3550" s="44" t="s">
        <v>21</v>
      </c>
      <c r="C3550" s="44" t="s">
        <v>60</v>
      </c>
      <c r="D3550" s="43">
        <v>553769.31400000001</v>
      </c>
      <c r="E3550" s="43">
        <v>-840562.42899999989</v>
      </c>
      <c r="F3550" s="45">
        <v>-93120</v>
      </c>
      <c r="G3550" s="45">
        <v>-91060</v>
      </c>
      <c r="H3550" s="45">
        <v>-55930</v>
      </c>
      <c r="I3550" s="55">
        <f>pro[[#This Row],[Admin expenses 3]]+pro[[#This Row],[Admin expenses 2]]+pro[[#This Row],[Admin expenses 1]]+pro[[#This Row],[COGS]]</f>
        <v>-1080672.429</v>
      </c>
      <c r="J3550" s="55">
        <f>pro[[#This Row],[Revenue]]+pro[[#This Row],[AdminExp]]</f>
        <v>-526903.11499999999</v>
      </c>
      <c r="K3550" s="83">
        <f>pro[[#This Row],[Profit]]/pro[[#This Row],[Revenue]]</f>
        <v>-0.95148485421494478</v>
      </c>
      <c r="L3550" s="56">
        <f t="shared" si="55"/>
        <v>4</v>
      </c>
      <c r="M3550" s="82" t="str">
        <f>"Q"&amp;" "&amp;VLOOKUP(pro[[#This Row],[Period]],Mapping!A:B,2,0)</f>
        <v>Q 2</v>
      </c>
      <c r="N3550"/>
    </row>
    <row r="3551" spans="1:14" ht="11.25" customHeight="1" x14ac:dyDescent="0.2">
      <c r="A3551" s="42" t="s">
        <v>23</v>
      </c>
      <c r="B3551" s="44" t="s">
        <v>21</v>
      </c>
      <c r="C3551" s="44" t="s">
        <v>57</v>
      </c>
      <c r="D3551" s="43">
        <v>449203.10399999993</v>
      </c>
      <c r="E3551" s="43">
        <v>-947283.36499999987</v>
      </c>
      <c r="F3551" s="45">
        <v>-82180</v>
      </c>
      <c r="G3551" s="45">
        <v>-45930</v>
      </c>
      <c r="H3551" s="45">
        <v>-90370</v>
      </c>
      <c r="I3551" s="55">
        <f>pro[[#This Row],[Admin expenses 3]]+pro[[#This Row],[Admin expenses 2]]+pro[[#This Row],[Admin expenses 1]]+pro[[#This Row],[COGS]]</f>
        <v>-1165763.3649999998</v>
      </c>
      <c r="J3551" s="55">
        <f>pro[[#This Row],[Revenue]]+pro[[#This Row],[AdminExp]]</f>
        <v>-716560.26099999982</v>
      </c>
      <c r="K3551" s="83">
        <f>pro[[#This Row],[Profit]]/pro[[#This Row],[Revenue]]</f>
        <v>-1.5951810097020165</v>
      </c>
      <c r="L3551" s="56">
        <f t="shared" si="55"/>
        <v>4</v>
      </c>
      <c r="M3551" s="82" t="str">
        <f>"Q"&amp;" "&amp;VLOOKUP(pro[[#This Row],[Period]],Mapping!A:B,2,0)</f>
        <v>Q 2</v>
      </c>
      <c r="N3551"/>
    </row>
    <row r="3552" spans="1:14" ht="11.25" customHeight="1" x14ac:dyDescent="0.2">
      <c r="A3552" s="42" t="s">
        <v>23</v>
      </c>
      <c r="B3552" s="44" t="s">
        <v>21</v>
      </c>
      <c r="C3552" s="44" t="s">
        <v>58</v>
      </c>
      <c r="D3552" s="43">
        <v>88328.239999999991</v>
      </c>
      <c r="E3552" s="43">
        <v>-39335.841999999997</v>
      </c>
      <c r="F3552" s="45">
        <v>-82080</v>
      </c>
      <c r="G3552" s="45">
        <v>-64740</v>
      </c>
      <c r="H3552" s="45">
        <v>-39520</v>
      </c>
      <c r="I3552" s="55">
        <f>pro[[#This Row],[Admin expenses 3]]+pro[[#This Row],[Admin expenses 2]]+pro[[#This Row],[Admin expenses 1]]+pro[[#This Row],[COGS]]</f>
        <v>-225675.842</v>
      </c>
      <c r="J3552" s="55">
        <f>pro[[#This Row],[Revenue]]+pro[[#This Row],[AdminExp]]</f>
        <v>-137347.60200000001</v>
      </c>
      <c r="K3552" s="83">
        <f>pro[[#This Row],[Profit]]/pro[[#This Row],[Revenue]]</f>
        <v>-1.554968173259198</v>
      </c>
      <c r="L3552" s="56">
        <f t="shared" si="55"/>
        <v>4</v>
      </c>
      <c r="M3552" s="82" t="str">
        <f>"Q"&amp;" "&amp;VLOOKUP(pro[[#This Row],[Period]],Mapping!A:B,2,0)</f>
        <v>Q 2</v>
      </c>
      <c r="N3552"/>
    </row>
    <row r="3553" spans="1:14" ht="11.25" customHeight="1" x14ac:dyDescent="0.2">
      <c r="A3553" s="42" t="s">
        <v>23</v>
      </c>
      <c r="B3553" s="44" t="s">
        <v>21</v>
      </c>
      <c r="C3553" s="44" t="s">
        <v>59</v>
      </c>
      <c r="D3553" s="43">
        <v>41780.220999999998</v>
      </c>
      <c r="E3553" s="43">
        <v>-33927.606999999996</v>
      </c>
      <c r="F3553" s="45">
        <v>-24520</v>
      </c>
      <c r="G3553" s="45">
        <v>-41910</v>
      </c>
      <c r="H3553" s="45">
        <v>-100230</v>
      </c>
      <c r="I3553" s="55">
        <f>pro[[#This Row],[Admin expenses 3]]+pro[[#This Row],[Admin expenses 2]]+pro[[#This Row],[Admin expenses 1]]+pro[[#This Row],[COGS]]</f>
        <v>-200587.60699999999</v>
      </c>
      <c r="J3553" s="55">
        <f>pro[[#This Row],[Revenue]]+pro[[#This Row],[AdminExp]]</f>
        <v>-158807.386</v>
      </c>
      <c r="K3553" s="83">
        <f>pro[[#This Row],[Profit]]/pro[[#This Row],[Revenue]]</f>
        <v>-3.8010183335315535</v>
      </c>
      <c r="L3553" s="56">
        <f t="shared" si="55"/>
        <v>4</v>
      </c>
      <c r="M3553" s="82" t="str">
        <f>"Q"&amp;" "&amp;VLOOKUP(pro[[#This Row],[Period]],Mapping!A:B,2,0)</f>
        <v>Q 2</v>
      </c>
      <c r="N3553"/>
    </row>
    <row r="3554" spans="1:14" ht="11.25" customHeight="1" x14ac:dyDescent="0.2">
      <c r="A3554" s="42" t="s">
        <v>23</v>
      </c>
      <c r="B3554" s="44" t="s">
        <v>21</v>
      </c>
      <c r="C3554" s="44" t="s">
        <v>60</v>
      </c>
      <c r="D3554" s="43">
        <v>2229248.5599999996</v>
      </c>
      <c r="E3554" s="43">
        <v>-23630.368999999999</v>
      </c>
      <c r="F3554" s="45">
        <v>-80300</v>
      </c>
      <c r="G3554" s="45">
        <v>-34060</v>
      </c>
      <c r="H3554" s="45">
        <v>-61340</v>
      </c>
      <c r="I3554" s="55">
        <f>pro[[#This Row],[Admin expenses 3]]+pro[[#This Row],[Admin expenses 2]]+pro[[#This Row],[Admin expenses 1]]+pro[[#This Row],[COGS]]</f>
        <v>-199330.36900000001</v>
      </c>
      <c r="J3554" s="55">
        <f>pro[[#This Row],[Revenue]]+pro[[#This Row],[AdminExp]]</f>
        <v>2029918.1909999996</v>
      </c>
      <c r="K3554" s="83">
        <f>pro[[#This Row],[Profit]]/pro[[#This Row],[Revenue]]</f>
        <v>0.91058405393788844</v>
      </c>
      <c r="L3554" s="56">
        <f t="shared" si="55"/>
        <v>4</v>
      </c>
      <c r="M3554" s="82" t="str">
        <f>"Q"&amp;" "&amp;VLOOKUP(pro[[#This Row],[Period]],Mapping!A:B,2,0)</f>
        <v>Q 2</v>
      </c>
      <c r="N3554"/>
    </row>
    <row r="3555" spans="1:14" ht="11.25" customHeight="1" x14ac:dyDescent="0.2">
      <c r="A3555" s="42" t="s">
        <v>23</v>
      </c>
      <c r="B3555" s="44" t="s">
        <v>21</v>
      </c>
      <c r="C3555" s="44" t="s">
        <v>57</v>
      </c>
      <c r="D3555" s="43">
        <v>53873.049999999996</v>
      </c>
      <c r="E3555" s="43">
        <v>-83165.536999999997</v>
      </c>
      <c r="F3555" s="45">
        <v>-31780</v>
      </c>
      <c r="G3555" s="45">
        <v>-43290</v>
      </c>
      <c r="H3555" s="45">
        <v>-47950</v>
      </c>
      <c r="I3555" s="55">
        <f>pro[[#This Row],[Admin expenses 3]]+pro[[#This Row],[Admin expenses 2]]+pro[[#This Row],[Admin expenses 1]]+pro[[#This Row],[COGS]]</f>
        <v>-206185.53700000001</v>
      </c>
      <c r="J3555" s="55">
        <f>pro[[#This Row],[Revenue]]+pro[[#This Row],[AdminExp]]</f>
        <v>-152312.48700000002</v>
      </c>
      <c r="K3555" s="83">
        <f>pro[[#This Row],[Profit]]/pro[[#This Row],[Revenue]]</f>
        <v>-2.8272482623500998</v>
      </c>
      <c r="L3555" s="56">
        <f t="shared" si="55"/>
        <v>4</v>
      </c>
      <c r="M3555" s="82" t="str">
        <f>"Q"&amp;" "&amp;VLOOKUP(pro[[#This Row],[Period]],Mapping!A:B,2,0)</f>
        <v>Q 2</v>
      </c>
      <c r="N3555"/>
    </row>
    <row r="3556" spans="1:14" ht="11.25" customHeight="1" x14ac:dyDescent="0.2">
      <c r="A3556" s="42" t="s">
        <v>23</v>
      </c>
      <c r="B3556" s="44" t="s">
        <v>21</v>
      </c>
      <c r="C3556" s="44" t="s">
        <v>58</v>
      </c>
      <c r="D3556" s="43">
        <v>203826.62299999999</v>
      </c>
      <c r="E3556" s="43">
        <v>-328782.94399999996</v>
      </c>
      <c r="F3556" s="45">
        <v>-81300</v>
      </c>
      <c r="G3556" s="45">
        <v>-20660</v>
      </c>
      <c r="H3556" s="45">
        <v>-39210</v>
      </c>
      <c r="I3556" s="55">
        <f>pro[[#This Row],[Admin expenses 3]]+pro[[#This Row],[Admin expenses 2]]+pro[[#This Row],[Admin expenses 1]]+pro[[#This Row],[COGS]]</f>
        <v>-469952.94399999996</v>
      </c>
      <c r="J3556" s="55">
        <f>pro[[#This Row],[Revenue]]+pro[[#This Row],[AdminExp]]</f>
        <v>-266126.321</v>
      </c>
      <c r="K3556" s="83">
        <f>pro[[#This Row],[Profit]]/pro[[#This Row],[Revenue]]</f>
        <v>-1.3056504448881538</v>
      </c>
      <c r="L3556" s="56">
        <f t="shared" si="55"/>
        <v>4</v>
      </c>
      <c r="M3556" s="82" t="str">
        <f>"Q"&amp;" "&amp;VLOOKUP(pro[[#This Row],[Period]],Mapping!A:B,2,0)</f>
        <v>Q 2</v>
      </c>
      <c r="N3556"/>
    </row>
    <row r="3557" spans="1:14" ht="11.25" customHeight="1" x14ac:dyDescent="0.2">
      <c r="A3557" s="42" t="s">
        <v>23</v>
      </c>
      <c r="B3557" s="44" t="s">
        <v>21</v>
      </c>
      <c r="C3557" s="44" t="s">
        <v>59</v>
      </c>
      <c r="D3557" s="43">
        <v>22112.075999999997</v>
      </c>
      <c r="E3557" s="43">
        <v>-13706.553</v>
      </c>
      <c r="F3557" s="45">
        <v>-47070</v>
      </c>
      <c r="G3557" s="45">
        <v>-104180</v>
      </c>
      <c r="H3557" s="45">
        <v>-16800</v>
      </c>
      <c r="I3557" s="55">
        <f>pro[[#This Row],[Admin expenses 3]]+pro[[#This Row],[Admin expenses 2]]+pro[[#This Row],[Admin expenses 1]]+pro[[#This Row],[COGS]]</f>
        <v>-181756.55300000001</v>
      </c>
      <c r="J3557" s="55">
        <f>pro[[#This Row],[Revenue]]+pro[[#This Row],[AdminExp]]</f>
        <v>-159644.47700000001</v>
      </c>
      <c r="K3557" s="83">
        <f>pro[[#This Row],[Profit]]/pro[[#This Row],[Revenue]]</f>
        <v>-7.219786916434261</v>
      </c>
      <c r="L3557" s="56">
        <f t="shared" si="55"/>
        <v>4</v>
      </c>
      <c r="M3557" s="82" t="str">
        <f>"Q"&amp;" "&amp;VLOOKUP(pro[[#This Row],[Period]],Mapping!A:B,2,0)</f>
        <v>Q 2</v>
      </c>
      <c r="N3557"/>
    </row>
    <row r="3558" spans="1:14" ht="11.25" customHeight="1" x14ac:dyDescent="0.2">
      <c r="A3558" s="42" t="s">
        <v>23</v>
      </c>
      <c r="B3558" s="44" t="s">
        <v>21</v>
      </c>
      <c r="C3558" s="44" t="s">
        <v>60</v>
      </c>
      <c r="D3558" s="43">
        <v>16021.347999999998</v>
      </c>
      <c r="E3558" s="43">
        <v>-12213.74</v>
      </c>
      <c r="F3558" s="45">
        <v>-100950</v>
      </c>
      <c r="G3558" s="45">
        <v>-31900</v>
      </c>
      <c r="H3558" s="45">
        <v>-12470</v>
      </c>
      <c r="I3558" s="55">
        <f>pro[[#This Row],[Admin expenses 3]]+pro[[#This Row],[Admin expenses 2]]+pro[[#This Row],[Admin expenses 1]]+pro[[#This Row],[COGS]]</f>
        <v>-157533.74</v>
      </c>
      <c r="J3558" s="55">
        <f>pro[[#This Row],[Revenue]]+pro[[#This Row],[AdminExp]]</f>
        <v>-141512.39199999999</v>
      </c>
      <c r="K3558" s="83">
        <f>pro[[#This Row],[Profit]]/pro[[#This Row],[Revenue]]</f>
        <v>-8.8327394174322915</v>
      </c>
      <c r="L3558" s="56">
        <f t="shared" si="55"/>
        <v>4</v>
      </c>
      <c r="M3558" s="82" t="str">
        <f>"Q"&amp;" "&amp;VLOOKUP(pro[[#This Row],[Period]],Mapping!A:B,2,0)</f>
        <v>Q 2</v>
      </c>
      <c r="N3558"/>
    </row>
    <row r="3559" spans="1:14" ht="11.25" customHeight="1" x14ac:dyDescent="0.2">
      <c r="A3559" s="42" t="s">
        <v>23</v>
      </c>
      <c r="B3559" s="44" t="s">
        <v>21</v>
      </c>
      <c r="C3559" s="44" t="s">
        <v>57</v>
      </c>
      <c r="D3559" s="43">
        <v>90605.27</v>
      </c>
      <c r="E3559" s="43">
        <v>-21053.053</v>
      </c>
      <c r="F3559" s="45">
        <v>-103980</v>
      </c>
      <c r="G3559" s="45">
        <v>-26270</v>
      </c>
      <c r="H3559" s="45">
        <v>-67840</v>
      </c>
      <c r="I3559" s="55">
        <f>pro[[#This Row],[Admin expenses 3]]+pro[[#This Row],[Admin expenses 2]]+pro[[#This Row],[Admin expenses 1]]+pro[[#This Row],[COGS]]</f>
        <v>-219143.05300000001</v>
      </c>
      <c r="J3559" s="55">
        <f>pro[[#This Row],[Revenue]]+pro[[#This Row],[AdminExp]]</f>
        <v>-128537.78300000001</v>
      </c>
      <c r="K3559" s="83">
        <f>pro[[#This Row],[Profit]]/pro[[#This Row],[Revenue]]</f>
        <v>-1.4186568066073861</v>
      </c>
      <c r="L3559" s="56">
        <f t="shared" si="55"/>
        <v>4</v>
      </c>
      <c r="M3559" s="82" t="str">
        <f>"Q"&amp;" "&amp;VLOOKUP(pro[[#This Row],[Period]],Mapping!A:B,2,0)</f>
        <v>Q 2</v>
      </c>
      <c r="N3559"/>
    </row>
    <row r="3560" spans="1:14" ht="11.25" customHeight="1" x14ac:dyDescent="0.2">
      <c r="A3560" s="42" t="s">
        <v>23</v>
      </c>
      <c r="B3560" s="44" t="s">
        <v>21</v>
      </c>
      <c r="C3560" s="44" t="s">
        <v>58</v>
      </c>
      <c r="D3560" s="43">
        <v>-225319.45799999998</v>
      </c>
      <c r="E3560" s="43">
        <v>24738.895999999997</v>
      </c>
      <c r="F3560" s="45">
        <v>-44620</v>
      </c>
      <c r="G3560" s="45">
        <v>-77910</v>
      </c>
      <c r="H3560" s="45">
        <v>-91670</v>
      </c>
      <c r="I3560" s="55">
        <f>pro[[#This Row],[Admin expenses 3]]+pro[[#This Row],[Admin expenses 2]]+pro[[#This Row],[Admin expenses 1]]+pro[[#This Row],[COGS]]</f>
        <v>-189461.10399999999</v>
      </c>
      <c r="J3560" s="55">
        <f>pro[[#This Row],[Revenue]]+pro[[#This Row],[AdminExp]]</f>
        <v>-414780.56199999998</v>
      </c>
      <c r="K3560" s="83">
        <f>pro[[#This Row],[Profit]]/pro[[#This Row],[Revenue]]</f>
        <v>1.8408554932703594</v>
      </c>
      <c r="L3560" s="56">
        <f t="shared" si="55"/>
        <v>4</v>
      </c>
      <c r="M3560" s="82" t="str">
        <f>"Q"&amp;" "&amp;VLOOKUP(pro[[#This Row],[Period]],Mapping!A:B,2,0)</f>
        <v>Q 2</v>
      </c>
      <c r="N3560"/>
    </row>
    <row r="3561" spans="1:14" ht="11.25" customHeight="1" x14ac:dyDescent="0.2">
      <c r="A3561" s="42" t="s">
        <v>23</v>
      </c>
      <c r="B3561" s="44" t="s">
        <v>21</v>
      </c>
      <c r="C3561" s="44" t="s">
        <v>59</v>
      </c>
      <c r="D3561" s="43">
        <v>116476.06599999999</v>
      </c>
      <c r="E3561" s="43">
        <v>-46416.391000000003</v>
      </c>
      <c r="F3561" s="45">
        <v>-91900</v>
      </c>
      <c r="G3561" s="45">
        <v>-42350</v>
      </c>
      <c r="H3561" s="45">
        <v>-15470</v>
      </c>
      <c r="I3561" s="55">
        <f>pro[[#This Row],[Admin expenses 3]]+pro[[#This Row],[Admin expenses 2]]+pro[[#This Row],[Admin expenses 1]]+pro[[#This Row],[COGS]]</f>
        <v>-196136.391</v>
      </c>
      <c r="J3561" s="55">
        <f>pro[[#This Row],[Revenue]]+pro[[#This Row],[AdminExp]]</f>
        <v>-79660.325000000012</v>
      </c>
      <c r="K3561" s="83">
        <f>pro[[#This Row],[Profit]]/pro[[#This Row],[Revenue]]</f>
        <v>-0.68392011969222943</v>
      </c>
      <c r="L3561" s="56">
        <f t="shared" si="55"/>
        <v>4</v>
      </c>
      <c r="M3561" s="82" t="str">
        <f>"Q"&amp;" "&amp;VLOOKUP(pro[[#This Row],[Period]],Mapping!A:B,2,0)</f>
        <v>Q 2</v>
      </c>
      <c r="N3561"/>
    </row>
    <row r="3562" spans="1:14" ht="11.25" customHeight="1" x14ac:dyDescent="0.2">
      <c r="A3562" s="42" t="s">
        <v>23</v>
      </c>
      <c r="B3562" s="44" t="s">
        <v>21</v>
      </c>
      <c r="C3562" s="44" t="s">
        <v>60</v>
      </c>
      <c r="D3562" s="43">
        <v>1484538.6569999997</v>
      </c>
      <c r="E3562" s="43">
        <v>-166666.45099999997</v>
      </c>
      <c r="F3562" s="45">
        <v>-16050</v>
      </c>
      <c r="G3562" s="45">
        <v>-39610</v>
      </c>
      <c r="H3562" s="45">
        <v>-19360</v>
      </c>
      <c r="I3562" s="55">
        <f>pro[[#This Row],[Admin expenses 3]]+pro[[#This Row],[Admin expenses 2]]+pro[[#This Row],[Admin expenses 1]]+pro[[#This Row],[COGS]]</f>
        <v>-241686.45099999997</v>
      </c>
      <c r="J3562" s="55">
        <f>pro[[#This Row],[Revenue]]+pro[[#This Row],[AdminExp]]</f>
        <v>1242852.2059999998</v>
      </c>
      <c r="K3562" s="83">
        <f>pro[[#This Row],[Profit]]/pro[[#This Row],[Revenue]]</f>
        <v>0.83719760353805328</v>
      </c>
      <c r="L3562" s="56">
        <f t="shared" si="55"/>
        <v>4</v>
      </c>
      <c r="M3562" s="82" t="str">
        <f>"Q"&amp;" "&amp;VLOOKUP(pro[[#This Row],[Period]],Mapping!A:B,2,0)</f>
        <v>Q 2</v>
      </c>
      <c r="N3562"/>
    </row>
    <row r="3563" spans="1:14" ht="11.25" customHeight="1" x14ac:dyDescent="0.2">
      <c r="A3563" s="42" t="s">
        <v>23</v>
      </c>
      <c r="B3563" s="44" t="s">
        <v>22</v>
      </c>
      <c r="C3563" s="44" t="s">
        <v>57</v>
      </c>
      <c r="D3563" s="43">
        <v>804493.05999999994</v>
      </c>
      <c r="E3563" s="43">
        <v>-75109.460999999996</v>
      </c>
      <c r="F3563" s="45">
        <v>-27140</v>
      </c>
      <c r="G3563" s="45">
        <v>-56020</v>
      </c>
      <c r="H3563" s="45">
        <v>-50440</v>
      </c>
      <c r="I3563" s="55">
        <f>pro[[#This Row],[Admin expenses 3]]+pro[[#This Row],[Admin expenses 2]]+pro[[#This Row],[Admin expenses 1]]+pro[[#This Row],[COGS]]</f>
        <v>-208709.46100000001</v>
      </c>
      <c r="J3563" s="55">
        <f>pro[[#This Row],[Revenue]]+pro[[#This Row],[AdminExp]]</f>
        <v>595783.59899999993</v>
      </c>
      <c r="K3563" s="83">
        <f>pro[[#This Row],[Profit]]/pro[[#This Row],[Revenue]]</f>
        <v>0.74057021573312265</v>
      </c>
      <c r="L3563" s="56">
        <f t="shared" si="55"/>
        <v>4</v>
      </c>
      <c r="M3563" s="82" t="str">
        <f>"Q"&amp;" "&amp;VLOOKUP(pro[[#This Row],[Period]],Mapping!A:B,2,0)</f>
        <v>Q 2</v>
      </c>
      <c r="N3563"/>
    </row>
    <row r="3564" spans="1:14" ht="11.25" customHeight="1" x14ac:dyDescent="0.2">
      <c r="A3564" s="42" t="s">
        <v>23</v>
      </c>
      <c r="B3564" s="44" t="s">
        <v>22</v>
      </c>
      <c r="C3564" s="44" t="s">
        <v>57</v>
      </c>
      <c r="D3564" s="43">
        <v>1947729.0769999998</v>
      </c>
      <c r="E3564" s="43">
        <v>-1590542.3239999998</v>
      </c>
      <c r="F3564" s="45">
        <v>-23150</v>
      </c>
      <c r="G3564" s="45">
        <v>-101920</v>
      </c>
      <c r="H3564" s="45">
        <v>-95860</v>
      </c>
      <c r="I3564" s="55">
        <f>pro[[#This Row],[Admin expenses 3]]+pro[[#This Row],[Admin expenses 2]]+pro[[#This Row],[Admin expenses 1]]+pro[[#This Row],[COGS]]</f>
        <v>-1811472.3239999998</v>
      </c>
      <c r="J3564" s="55">
        <f>pro[[#This Row],[Revenue]]+pro[[#This Row],[AdminExp]]</f>
        <v>136256.75300000003</v>
      </c>
      <c r="K3564" s="83">
        <f>pro[[#This Row],[Profit]]/pro[[#This Row],[Revenue]]</f>
        <v>6.9956727867856353E-2</v>
      </c>
      <c r="L3564" s="56">
        <f t="shared" si="55"/>
        <v>4</v>
      </c>
      <c r="M3564" s="82" t="str">
        <f>"Q"&amp;" "&amp;VLOOKUP(pro[[#This Row],[Period]],Mapping!A:B,2,0)</f>
        <v>Q 2</v>
      </c>
      <c r="N3564"/>
    </row>
    <row r="3565" spans="1:14" ht="11.25" customHeight="1" x14ac:dyDescent="0.2">
      <c r="A3565" s="42" t="s">
        <v>23</v>
      </c>
      <c r="B3565" s="44" t="s">
        <v>22</v>
      </c>
      <c r="C3565" s="44" t="s">
        <v>58</v>
      </c>
      <c r="D3565" s="43">
        <v>1009.4419999999999</v>
      </c>
      <c r="E3565" s="43">
        <v>-2992.8709999999996</v>
      </c>
      <c r="F3565" s="45">
        <v>-94860</v>
      </c>
      <c r="G3565" s="45">
        <v>-74860</v>
      </c>
      <c r="H3565" s="45">
        <v>-90020</v>
      </c>
      <c r="I3565" s="55">
        <f>pro[[#This Row],[Admin expenses 3]]+pro[[#This Row],[Admin expenses 2]]+pro[[#This Row],[Admin expenses 1]]+pro[[#This Row],[COGS]]</f>
        <v>-262732.87099999998</v>
      </c>
      <c r="J3565" s="55">
        <f>pro[[#This Row],[Revenue]]+pro[[#This Row],[AdminExp]]</f>
        <v>-261723.42899999997</v>
      </c>
      <c r="K3565" s="83">
        <f>pro[[#This Row],[Profit]]/pro[[#This Row],[Revenue]]</f>
        <v>-259.27535113458725</v>
      </c>
      <c r="L3565" s="56">
        <f t="shared" si="55"/>
        <v>4</v>
      </c>
      <c r="M3565" s="82" t="str">
        <f>"Q"&amp;" "&amp;VLOOKUP(pro[[#This Row],[Period]],Mapping!A:B,2,0)</f>
        <v>Q 2</v>
      </c>
      <c r="N3565"/>
    </row>
    <row r="3566" spans="1:14" ht="11.25" customHeight="1" x14ac:dyDescent="0.2">
      <c r="A3566" s="42" t="s">
        <v>23</v>
      </c>
      <c r="B3566" s="44" t="s">
        <v>22</v>
      </c>
      <c r="C3566" s="44" t="s">
        <v>59</v>
      </c>
      <c r="D3566" s="43">
        <v>-139513.12199999997</v>
      </c>
      <c r="E3566" s="43">
        <v>115183.236</v>
      </c>
      <c r="F3566" s="45">
        <v>-56150</v>
      </c>
      <c r="G3566" s="45">
        <v>-78490</v>
      </c>
      <c r="H3566" s="45">
        <v>-19770</v>
      </c>
      <c r="I3566" s="55">
        <f>pro[[#This Row],[Admin expenses 3]]+pro[[#This Row],[Admin expenses 2]]+pro[[#This Row],[Admin expenses 1]]+pro[[#This Row],[COGS]]</f>
        <v>-39226.763999999996</v>
      </c>
      <c r="J3566" s="55">
        <f>pro[[#This Row],[Revenue]]+pro[[#This Row],[AdminExp]]</f>
        <v>-178739.88599999997</v>
      </c>
      <c r="K3566" s="83">
        <f>pro[[#This Row],[Profit]]/pro[[#This Row],[Revenue]]</f>
        <v>1.2811689928349537</v>
      </c>
      <c r="L3566" s="56">
        <f t="shared" si="55"/>
        <v>4</v>
      </c>
      <c r="M3566" s="82" t="str">
        <f>"Q"&amp;" "&amp;VLOOKUP(pro[[#This Row],[Period]],Mapping!A:B,2,0)</f>
        <v>Q 2</v>
      </c>
      <c r="N3566"/>
    </row>
    <row r="3567" spans="1:14" ht="11.25" customHeight="1" x14ac:dyDescent="0.2">
      <c r="A3567" s="42" t="s">
        <v>23</v>
      </c>
      <c r="B3567" s="44" t="s">
        <v>22</v>
      </c>
      <c r="C3567" s="44" t="s">
        <v>57</v>
      </c>
      <c r="D3567" s="43">
        <v>9322.1169999999984</v>
      </c>
      <c r="E3567" s="43">
        <v>-12162.815000000001</v>
      </c>
      <c r="F3567" s="45">
        <v>-71980</v>
      </c>
      <c r="G3567" s="45">
        <v>-37970</v>
      </c>
      <c r="H3567" s="45">
        <v>-105220</v>
      </c>
      <c r="I3567" s="55">
        <f>pro[[#This Row],[Admin expenses 3]]+pro[[#This Row],[Admin expenses 2]]+pro[[#This Row],[Admin expenses 1]]+pro[[#This Row],[COGS]]</f>
        <v>-227332.815</v>
      </c>
      <c r="J3567" s="55">
        <f>pro[[#This Row],[Revenue]]+pro[[#This Row],[AdminExp]]</f>
        <v>-218010.698</v>
      </c>
      <c r="K3567" s="83">
        <f>pro[[#This Row],[Profit]]/pro[[#This Row],[Revenue]]</f>
        <v>-23.386393670021523</v>
      </c>
      <c r="L3567" s="56">
        <f t="shared" si="55"/>
        <v>4</v>
      </c>
      <c r="M3567" s="82" t="str">
        <f>"Q"&amp;" "&amp;VLOOKUP(pro[[#This Row],[Period]],Mapping!A:B,2,0)</f>
        <v>Q 2</v>
      </c>
      <c r="N3567"/>
    </row>
    <row r="3568" spans="1:14" ht="11.25" customHeight="1" x14ac:dyDescent="0.2">
      <c r="A3568" s="42" t="s">
        <v>23</v>
      </c>
      <c r="B3568" s="44" t="s">
        <v>22</v>
      </c>
      <c r="C3568" s="44" t="s">
        <v>58</v>
      </c>
      <c r="D3568" s="43">
        <v>851222.24599999993</v>
      </c>
      <c r="E3568" s="43">
        <v>-232547.448</v>
      </c>
      <c r="F3568" s="45">
        <v>-22510</v>
      </c>
      <c r="G3568" s="45">
        <v>-15610</v>
      </c>
      <c r="H3568" s="45">
        <v>-34520</v>
      </c>
      <c r="I3568" s="55">
        <f>pro[[#This Row],[Admin expenses 3]]+pro[[#This Row],[Admin expenses 2]]+pro[[#This Row],[Admin expenses 1]]+pro[[#This Row],[COGS]]</f>
        <v>-305187.44799999997</v>
      </c>
      <c r="J3568" s="55">
        <f>pro[[#This Row],[Revenue]]+pro[[#This Row],[AdminExp]]</f>
        <v>546034.79799999995</v>
      </c>
      <c r="K3568" s="83">
        <f>pro[[#This Row],[Profit]]/pro[[#This Row],[Revenue]]</f>
        <v>0.64147148475722515</v>
      </c>
      <c r="L3568" s="56">
        <f t="shared" si="55"/>
        <v>4</v>
      </c>
      <c r="M3568" s="82" t="str">
        <f>"Q"&amp;" "&amp;VLOOKUP(pro[[#This Row],[Period]],Mapping!A:B,2,0)</f>
        <v>Q 2</v>
      </c>
      <c r="N3568"/>
    </row>
    <row r="3569" spans="1:14" ht="11.25" customHeight="1" x14ac:dyDescent="0.2">
      <c r="A3569" s="42" t="s">
        <v>23</v>
      </c>
      <c r="B3569" s="44" t="s">
        <v>22</v>
      </c>
      <c r="C3569" s="44" t="s">
        <v>59</v>
      </c>
      <c r="D3569" s="43">
        <v>99688.357999999993</v>
      </c>
      <c r="E3569" s="43">
        <v>-5615.6869999999999</v>
      </c>
      <c r="F3569" s="45">
        <v>-49110</v>
      </c>
      <c r="G3569" s="45">
        <v>-20340</v>
      </c>
      <c r="H3569" s="45">
        <v>-35930</v>
      </c>
      <c r="I3569" s="55">
        <f>pro[[#This Row],[Admin expenses 3]]+pro[[#This Row],[Admin expenses 2]]+pro[[#This Row],[Admin expenses 1]]+pro[[#This Row],[COGS]]</f>
        <v>-110995.68700000001</v>
      </c>
      <c r="J3569" s="55">
        <f>pro[[#This Row],[Revenue]]+pro[[#This Row],[AdminExp]]</f>
        <v>-11307.329000000012</v>
      </c>
      <c r="K3569" s="83">
        <f>pro[[#This Row],[Profit]]/pro[[#This Row],[Revenue]]</f>
        <v>-0.11342677547161538</v>
      </c>
      <c r="L3569" s="56">
        <f t="shared" si="55"/>
        <v>4</v>
      </c>
      <c r="M3569" s="82" t="str">
        <f>"Q"&amp;" "&amp;VLOOKUP(pro[[#This Row],[Period]],Mapping!A:B,2,0)</f>
        <v>Q 2</v>
      </c>
      <c r="N3569"/>
    </row>
    <row r="3570" spans="1:14" ht="11.25" customHeight="1" x14ac:dyDescent="0.2">
      <c r="A3570" s="42" t="s">
        <v>23</v>
      </c>
      <c r="B3570" s="44" t="s">
        <v>22</v>
      </c>
      <c r="C3570" s="44" t="s">
        <v>57</v>
      </c>
      <c r="D3570" s="43">
        <v>117384.12</v>
      </c>
      <c r="E3570" s="43">
        <v>-6648.8590000000004</v>
      </c>
      <c r="F3570" s="45">
        <v>-68040</v>
      </c>
      <c r="G3570" s="45">
        <v>-15230</v>
      </c>
      <c r="H3570" s="45">
        <v>-20450</v>
      </c>
      <c r="I3570" s="55">
        <f>pro[[#This Row],[Admin expenses 3]]+pro[[#This Row],[Admin expenses 2]]+pro[[#This Row],[Admin expenses 1]]+pro[[#This Row],[COGS]]</f>
        <v>-110368.859</v>
      </c>
      <c r="J3570" s="55">
        <f>pro[[#This Row],[Revenue]]+pro[[#This Row],[AdminExp]]</f>
        <v>7015.2609999999986</v>
      </c>
      <c r="K3570" s="83">
        <f>pro[[#This Row],[Profit]]/pro[[#This Row],[Revenue]]</f>
        <v>5.9763288253981875E-2</v>
      </c>
      <c r="L3570" s="56">
        <f t="shared" si="55"/>
        <v>4</v>
      </c>
      <c r="M3570" s="82" t="str">
        <f>"Q"&amp;" "&amp;VLOOKUP(pro[[#This Row],[Period]],Mapping!A:B,2,0)</f>
        <v>Q 2</v>
      </c>
      <c r="N3570"/>
    </row>
    <row r="3571" spans="1:14" ht="11.25" customHeight="1" x14ac:dyDescent="0.2">
      <c r="A3571" s="42" t="s">
        <v>23</v>
      </c>
      <c r="B3571" s="44" t="s">
        <v>22</v>
      </c>
      <c r="C3571" s="44" t="s">
        <v>58</v>
      </c>
      <c r="D3571" s="43">
        <v>-158344.31200000001</v>
      </c>
      <c r="E3571" s="43">
        <v>59332.868000000002</v>
      </c>
      <c r="F3571" s="45">
        <v>-50060</v>
      </c>
      <c r="G3571" s="45">
        <v>-29210</v>
      </c>
      <c r="H3571" s="45">
        <v>-102210</v>
      </c>
      <c r="I3571" s="55">
        <f>pro[[#This Row],[Admin expenses 3]]+pro[[#This Row],[Admin expenses 2]]+pro[[#This Row],[Admin expenses 1]]+pro[[#This Row],[COGS]]</f>
        <v>-122147.132</v>
      </c>
      <c r="J3571" s="55">
        <f>pro[[#This Row],[Revenue]]+pro[[#This Row],[AdminExp]]</f>
        <v>-280491.44400000002</v>
      </c>
      <c r="K3571" s="83">
        <f>pro[[#This Row],[Profit]]/pro[[#This Row],[Revenue]]</f>
        <v>1.7714020823179302</v>
      </c>
      <c r="L3571" s="56">
        <f t="shared" si="55"/>
        <v>4</v>
      </c>
      <c r="M3571" s="82" t="str">
        <f>"Q"&amp;" "&amp;VLOOKUP(pro[[#This Row],[Period]],Mapping!A:B,2,0)</f>
        <v>Q 2</v>
      </c>
      <c r="N3571"/>
    </row>
    <row r="3572" spans="1:14" ht="11.25" customHeight="1" x14ac:dyDescent="0.2">
      <c r="A3572" s="42" t="s">
        <v>23</v>
      </c>
      <c r="B3572" s="44" t="s">
        <v>22</v>
      </c>
      <c r="C3572" s="44" t="s">
        <v>59</v>
      </c>
      <c r="D3572" s="43">
        <v>1248304.659</v>
      </c>
      <c r="E3572" s="43">
        <v>-751433.29799999984</v>
      </c>
      <c r="F3572" s="45">
        <v>-20540</v>
      </c>
      <c r="G3572" s="45">
        <v>-36270</v>
      </c>
      <c r="H3572" s="45">
        <v>-44500</v>
      </c>
      <c r="I3572" s="55">
        <f>pro[[#This Row],[Admin expenses 3]]+pro[[#This Row],[Admin expenses 2]]+pro[[#This Row],[Admin expenses 1]]+pro[[#This Row],[COGS]]</f>
        <v>-852743.29799999984</v>
      </c>
      <c r="J3572" s="55">
        <f>pro[[#This Row],[Revenue]]+pro[[#This Row],[AdminExp]]</f>
        <v>395561.36100000015</v>
      </c>
      <c r="K3572" s="83">
        <f>pro[[#This Row],[Profit]]/pro[[#This Row],[Revenue]]</f>
        <v>0.31687886298275858</v>
      </c>
      <c r="L3572" s="56">
        <f t="shared" si="55"/>
        <v>4</v>
      </c>
      <c r="M3572" s="82" t="str">
        <f>"Q"&amp;" "&amp;VLOOKUP(pro[[#This Row],[Period]],Mapping!A:B,2,0)</f>
        <v>Q 2</v>
      </c>
      <c r="N3572"/>
    </row>
    <row r="3573" spans="1:14" ht="11.25" customHeight="1" x14ac:dyDescent="0.2">
      <c r="A3573" s="42" t="s">
        <v>23</v>
      </c>
      <c r="B3573" s="44" t="s">
        <v>22</v>
      </c>
      <c r="C3573" s="44" t="s">
        <v>57</v>
      </c>
      <c r="D3573" s="43">
        <v>1923897.4019999998</v>
      </c>
      <c r="E3573" s="43">
        <v>-1567610.058</v>
      </c>
      <c r="F3573" s="45">
        <v>-89050</v>
      </c>
      <c r="G3573" s="45">
        <v>-108370</v>
      </c>
      <c r="H3573" s="45">
        <v>-45890</v>
      </c>
      <c r="I3573" s="55">
        <f>pro[[#This Row],[Admin expenses 3]]+pro[[#This Row],[Admin expenses 2]]+pro[[#This Row],[Admin expenses 1]]+pro[[#This Row],[COGS]]</f>
        <v>-1810920.058</v>
      </c>
      <c r="J3573" s="55">
        <f>pro[[#This Row],[Revenue]]+pro[[#This Row],[AdminExp]]</f>
        <v>112977.34399999981</v>
      </c>
      <c r="K3573" s="83">
        <f>pro[[#This Row],[Profit]]/pro[[#This Row],[Revenue]]</f>
        <v>5.872316469815568E-2</v>
      </c>
      <c r="L3573" s="56">
        <f t="shared" si="55"/>
        <v>4</v>
      </c>
      <c r="M3573" s="82" t="str">
        <f>"Q"&amp;" "&amp;VLOOKUP(pro[[#This Row],[Period]],Mapping!A:B,2,0)</f>
        <v>Q 2</v>
      </c>
      <c r="N3573"/>
    </row>
    <row r="3574" spans="1:14" ht="11.25" customHeight="1" x14ac:dyDescent="0.2">
      <c r="A3574" s="42" t="s">
        <v>23</v>
      </c>
      <c r="B3574" s="44" t="s">
        <v>22</v>
      </c>
      <c r="C3574" s="44" t="s">
        <v>57</v>
      </c>
      <c r="D3574" s="43">
        <v>1520642.8439999998</v>
      </c>
      <c r="E3574" s="43">
        <v>-602371.52499999991</v>
      </c>
      <c r="F3574" s="45">
        <v>-26720</v>
      </c>
      <c r="G3574" s="45">
        <v>-102820</v>
      </c>
      <c r="H3574" s="45">
        <v>-64840</v>
      </c>
      <c r="I3574" s="55">
        <f>pro[[#This Row],[Admin expenses 3]]+pro[[#This Row],[Admin expenses 2]]+pro[[#This Row],[Admin expenses 1]]+pro[[#This Row],[COGS]]</f>
        <v>-796751.52499999991</v>
      </c>
      <c r="J3574" s="55">
        <f>pro[[#This Row],[Revenue]]+pro[[#This Row],[AdminExp]]</f>
        <v>723891.3189999999</v>
      </c>
      <c r="K3574" s="83">
        <f>pro[[#This Row],[Profit]]/pro[[#This Row],[Revenue]]</f>
        <v>0.47604295897373783</v>
      </c>
      <c r="L3574" s="56">
        <f t="shared" si="55"/>
        <v>4</v>
      </c>
      <c r="M3574" s="82" t="str">
        <f>"Q"&amp;" "&amp;VLOOKUP(pro[[#This Row],[Period]],Mapping!A:B,2,0)</f>
        <v>Q 2</v>
      </c>
      <c r="N3574"/>
    </row>
    <row r="3575" spans="1:14" ht="11.25" customHeight="1" x14ac:dyDescent="0.2">
      <c r="A3575" s="42" t="s">
        <v>23</v>
      </c>
      <c r="B3575" s="44" t="s">
        <v>22</v>
      </c>
      <c r="C3575" s="44" t="s">
        <v>57</v>
      </c>
      <c r="D3575" s="43">
        <v>52209.177999999993</v>
      </c>
      <c r="E3575" s="43">
        <v>-36319.149999999994</v>
      </c>
      <c r="F3575" s="45">
        <v>-86590</v>
      </c>
      <c r="G3575" s="45">
        <v>-74140</v>
      </c>
      <c r="H3575" s="45">
        <v>-104860</v>
      </c>
      <c r="I3575" s="55">
        <f>pro[[#This Row],[Admin expenses 3]]+pro[[#This Row],[Admin expenses 2]]+pro[[#This Row],[Admin expenses 1]]+pro[[#This Row],[COGS]]</f>
        <v>-301909.15000000002</v>
      </c>
      <c r="J3575" s="55">
        <f>pro[[#This Row],[Revenue]]+pro[[#This Row],[AdminExp]]</f>
        <v>-249699.97200000004</v>
      </c>
      <c r="K3575" s="83">
        <f>pro[[#This Row],[Profit]]/pro[[#This Row],[Revenue]]</f>
        <v>-4.7826834584524596</v>
      </c>
      <c r="L3575" s="56">
        <f t="shared" si="55"/>
        <v>4</v>
      </c>
      <c r="M3575" s="82" t="str">
        <f>"Q"&amp;" "&amp;VLOOKUP(pro[[#This Row],[Period]],Mapping!A:B,2,0)</f>
        <v>Q 2</v>
      </c>
      <c r="N3575"/>
    </row>
    <row r="3576" spans="1:14" ht="11.25" customHeight="1" x14ac:dyDescent="0.2">
      <c r="A3576" s="42" t="s">
        <v>23</v>
      </c>
      <c r="B3576" s="44" t="s">
        <v>22</v>
      </c>
      <c r="C3576" s="44" t="s">
        <v>57</v>
      </c>
      <c r="D3576" s="43">
        <v>77571.599000000002</v>
      </c>
      <c r="E3576" s="43">
        <v>-12999.881999999998</v>
      </c>
      <c r="F3576" s="45">
        <v>-88930</v>
      </c>
      <c r="G3576" s="45">
        <v>-66500</v>
      </c>
      <c r="H3576" s="45">
        <v>-72820</v>
      </c>
      <c r="I3576" s="55">
        <f>pro[[#This Row],[Admin expenses 3]]+pro[[#This Row],[Admin expenses 2]]+pro[[#This Row],[Admin expenses 1]]+pro[[#This Row],[COGS]]</f>
        <v>-241249.88199999998</v>
      </c>
      <c r="J3576" s="55">
        <f>pro[[#This Row],[Revenue]]+pro[[#This Row],[AdminExp]]</f>
        <v>-163678.283</v>
      </c>
      <c r="K3576" s="83">
        <f>pro[[#This Row],[Profit]]/pro[[#This Row],[Revenue]]</f>
        <v>-2.1100284783352214</v>
      </c>
      <c r="L3576" s="56">
        <f t="shared" si="55"/>
        <v>4</v>
      </c>
      <c r="M3576" s="82" t="str">
        <f>"Q"&amp;" "&amp;VLOOKUP(pro[[#This Row],[Period]],Mapping!A:B,2,0)</f>
        <v>Q 2</v>
      </c>
      <c r="N3576"/>
    </row>
    <row r="3577" spans="1:14" ht="11.25" customHeight="1" x14ac:dyDescent="0.2">
      <c r="A3577" s="42" t="s">
        <v>23</v>
      </c>
      <c r="B3577" s="44" t="s">
        <v>22</v>
      </c>
      <c r="C3577" s="44" t="s">
        <v>57</v>
      </c>
      <c r="D3577" s="43">
        <v>220364.62699999998</v>
      </c>
      <c r="E3577" s="43">
        <v>-38949.883000000002</v>
      </c>
      <c r="F3577" s="45">
        <v>-69420</v>
      </c>
      <c r="G3577" s="45">
        <v>-80910</v>
      </c>
      <c r="H3577" s="45">
        <v>-32540</v>
      </c>
      <c r="I3577" s="55">
        <f>pro[[#This Row],[Admin expenses 3]]+pro[[#This Row],[Admin expenses 2]]+pro[[#This Row],[Admin expenses 1]]+pro[[#This Row],[COGS]]</f>
        <v>-221819.883</v>
      </c>
      <c r="J3577" s="55">
        <f>pro[[#This Row],[Revenue]]+pro[[#This Row],[AdminExp]]</f>
        <v>-1455.2560000000231</v>
      </c>
      <c r="K3577" s="83">
        <f>pro[[#This Row],[Profit]]/pro[[#This Row],[Revenue]]</f>
        <v>-6.6038548010703335E-3</v>
      </c>
      <c r="L3577" s="56">
        <f t="shared" si="55"/>
        <v>4</v>
      </c>
      <c r="M3577" s="82" t="str">
        <f>"Q"&amp;" "&amp;VLOOKUP(pro[[#This Row],[Period]],Mapping!A:B,2,0)</f>
        <v>Q 2</v>
      </c>
      <c r="N3577"/>
    </row>
    <row r="3578" spans="1:14" ht="11.25" customHeight="1" x14ac:dyDescent="0.2">
      <c r="A3578" s="42" t="s">
        <v>23</v>
      </c>
      <c r="B3578" s="44" t="s">
        <v>22</v>
      </c>
      <c r="C3578" s="44" t="s">
        <v>57</v>
      </c>
      <c r="D3578" s="43">
        <v>1430512.825</v>
      </c>
      <c r="E3578" s="43">
        <v>-2231348.5459999996</v>
      </c>
      <c r="F3578" s="45">
        <v>-13080</v>
      </c>
      <c r="G3578" s="45">
        <v>-68970</v>
      </c>
      <c r="H3578" s="45">
        <v>-108000</v>
      </c>
      <c r="I3578" s="55">
        <f>pro[[#This Row],[Admin expenses 3]]+pro[[#This Row],[Admin expenses 2]]+pro[[#This Row],[Admin expenses 1]]+pro[[#This Row],[COGS]]</f>
        <v>-2421398.5459999996</v>
      </c>
      <c r="J3578" s="55">
        <f>pro[[#This Row],[Revenue]]+pro[[#This Row],[AdminExp]]</f>
        <v>-990885.72099999967</v>
      </c>
      <c r="K3578" s="83">
        <f>pro[[#This Row],[Profit]]/pro[[#This Row],[Revenue]]</f>
        <v>-0.69267866997277683</v>
      </c>
      <c r="L3578" s="56">
        <f t="shared" si="55"/>
        <v>4</v>
      </c>
      <c r="M3578" s="82" t="str">
        <f>"Q"&amp;" "&amp;VLOOKUP(pro[[#This Row],[Period]],Mapping!A:B,2,0)</f>
        <v>Q 2</v>
      </c>
      <c r="N3578"/>
    </row>
    <row r="3579" spans="1:14" ht="11.25" customHeight="1" x14ac:dyDescent="0.2">
      <c r="A3579" s="42" t="s">
        <v>23</v>
      </c>
      <c r="B3579" s="44" t="s">
        <v>22</v>
      </c>
      <c r="C3579" s="44" t="s">
        <v>57</v>
      </c>
      <c r="D3579" s="43">
        <v>613569.86599999992</v>
      </c>
      <c r="E3579" s="43">
        <v>-974423.55499999982</v>
      </c>
      <c r="F3579" s="45">
        <v>-89710</v>
      </c>
      <c r="G3579" s="45">
        <v>-73430</v>
      </c>
      <c r="H3579" s="45">
        <v>-20360</v>
      </c>
      <c r="I3579" s="55">
        <f>pro[[#This Row],[Admin expenses 3]]+pro[[#This Row],[Admin expenses 2]]+pro[[#This Row],[Admin expenses 1]]+pro[[#This Row],[COGS]]</f>
        <v>-1157923.5549999997</v>
      </c>
      <c r="J3579" s="55">
        <f>pro[[#This Row],[Revenue]]+pro[[#This Row],[AdminExp]]</f>
        <v>-544353.68899999978</v>
      </c>
      <c r="K3579" s="83">
        <f>pro[[#This Row],[Profit]]/pro[[#This Row],[Revenue]]</f>
        <v>-0.88719104239711777</v>
      </c>
      <c r="L3579" s="56">
        <f t="shared" si="55"/>
        <v>4</v>
      </c>
      <c r="M3579" s="82" t="str">
        <f>"Q"&amp;" "&amp;VLOOKUP(pro[[#This Row],[Period]],Mapping!A:B,2,0)</f>
        <v>Q 2</v>
      </c>
      <c r="N3579"/>
    </row>
    <row r="3580" spans="1:14" ht="11.25" customHeight="1" x14ac:dyDescent="0.2">
      <c r="A3580" s="42" t="s">
        <v>23</v>
      </c>
      <c r="B3580" s="44" t="s">
        <v>22</v>
      </c>
      <c r="C3580" s="44" t="s">
        <v>57</v>
      </c>
      <c r="D3580" s="43">
        <v>6019651.4699999997</v>
      </c>
      <c r="E3580" s="43">
        <v>-135243.47199999998</v>
      </c>
      <c r="F3580" s="45">
        <v>-98590</v>
      </c>
      <c r="G3580" s="45">
        <v>-56990</v>
      </c>
      <c r="H3580" s="45">
        <v>-32970</v>
      </c>
      <c r="I3580" s="55">
        <f>pro[[#This Row],[Admin expenses 3]]+pro[[#This Row],[Admin expenses 2]]+pro[[#This Row],[Admin expenses 1]]+pro[[#This Row],[COGS]]</f>
        <v>-323793.47199999995</v>
      </c>
      <c r="J3580" s="55">
        <f>pro[[#This Row],[Revenue]]+pro[[#This Row],[AdminExp]]</f>
        <v>5695857.9979999997</v>
      </c>
      <c r="K3580" s="83">
        <f>pro[[#This Row],[Profit]]/pro[[#This Row],[Revenue]]</f>
        <v>0.94621059481372261</v>
      </c>
      <c r="L3580" s="56">
        <f t="shared" si="55"/>
        <v>4</v>
      </c>
      <c r="M3580" s="82" t="str">
        <f>"Q"&amp;" "&amp;VLOOKUP(pro[[#This Row],[Period]],Mapping!A:B,2,0)</f>
        <v>Q 2</v>
      </c>
      <c r="N3580"/>
    </row>
    <row r="3581" spans="1:14" ht="11.25" customHeight="1" x14ac:dyDescent="0.2">
      <c r="A3581" s="42" t="s">
        <v>23</v>
      </c>
      <c r="B3581" s="44" t="s">
        <v>22</v>
      </c>
      <c r="C3581" s="44" t="s">
        <v>57</v>
      </c>
      <c r="D3581" s="43">
        <v>1208169.8439999998</v>
      </c>
      <c r="E3581" s="43">
        <v>-96611.262999999992</v>
      </c>
      <c r="F3581" s="45">
        <v>-12440</v>
      </c>
      <c r="G3581" s="45">
        <v>-98850</v>
      </c>
      <c r="H3581" s="45">
        <v>-91860</v>
      </c>
      <c r="I3581" s="55">
        <f>pro[[#This Row],[Admin expenses 3]]+pro[[#This Row],[Admin expenses 2]]+pro[[#This Row],[Admin expenses 1]]+pro[[#This Row],[COGS]]</f>
        <v>-299761.26299999998</v>
      </c>
      <c r="J3581" s="55">
        <f>pro[[#This Row],[Revenue]]+pro[[#This Row],[AdminExp]]</f>
        <v>908408.58099999977</v>
      </c>
      <c r="K3581" s="83">
        <f>pro[[#This Row],[Profit]]/pro[[#This Row],[Revenue]]</f>
        <v>0.75188814346867605</v>
      </c>
      <c r="L3581" s="56">
        <f t="shared" si="55"/>
        <v>4</v>
      </c>
      <c r="M3581" s="82" t="str">
        <f>"Q"&amp;" "&amp;VLOOKUP(pro[[#This Row],[Period]],Mapping!A:B,2,0)</f>
        <v>Q 2</v>
      </c>
      <c r="N3581"/>
    </row>
    <row r="3582" spans="1:14" ht="11.25" customHeight="1" x14ac:dyDescent="0.2">
      <c r="A3582" s="42" t="s">
        <v>23</v>
      </c>
      <c r="B3582" s="44" t="s">
        <v>22</v>
      </c>
      <c r="C3582" s="44" t="s">
        <v>57</v>
      </c>
      <c r="D3582" s="43">
        <v>104401.129</v>
      </c>
      <c r="E3582" s="43">
        <v>-22850.827999999998</v>
      </c>
      <c r="F3582" s="45">
        <v>-65140</v>
      </c>
      <c r="G3582" s="45">
        <v>-14800</v>
      </c>
      <c r="H3582" s="45">
        <v>-78850</v>
      </c>
      <c r="I3582" s="55">
        <f>pro[[#This Row],[Admin expenses 3]]+pro[[#This Row],[Admin expenses 2]]+pro[[#This Row],[Admin expenses 1]]+pro[[#This Row],[COGS]]</f>
        <v>-181640.82800000001</v>
      </c>
      <c r="J3582" s="55">
        <f>pro[[#This Row],[Revenue]]+pro[[#This Row],[AdminExp]]</f>
        <v>-77239.699000000008</v>
      </c>
      <c r="K3582" s="83">
        <f>pro[[#This Row],[Profit]]/pro[[#This Row],[Revenue]]</f>
        <v>-0.73983585943788033</v>
      </c>
      <c r="L3582" s="56">
        <f t="shared" si="55"/>
        <v>4</v>
      </c>
      <c r="M3582" s="82" t="str">
        <f>"Q"&amp;" "&amp;VLOOKUP(pro[[#This Row],[Period]],Mapping!A:B,2,0)</f>
        <v>Q 2</v>
      </c>
      <c r="N3582"/>
    </row>
    <row r="3583" spans="1:14" ht="11.25" customHeight="1" x14ac:dyDescent="0.2">
      <c r="A3583" s="42" t="s">
        <v>23</v>
      </c>
      <c r="B3583" s="44" t="s">
        <v>22</v>
      </c>
      <c r="C3583" s="44" t="s">
        <v>57</v>
      </c>
      <c r="D3583" s="43">
        <v>621545.14099999995</v>
      </c>
      <c r="E3583" s="43">
        <v>-41286.748999999996</v>
      </c>
      <c r="F3583" s="45">
        <v>-91370</v>
      </c>
      <c r="G3583" s="45">
        <v>-82950</v>
      </c>
      <c r="H3583" s="45">
        <v>-55250</v>
      </c>
      <c r="I3583" s="55">
        <f>pro[[#This Row],[Admin expenses 3]]+pro[[#This Row],[Admin expenses 2]]+pro[[#This Row],[Admin expenses 1]]+pro[[#This Row],[COGS]]</f>
        <v>-270856.74900000001</v>
      </c>
      <c r="J3583" s="55">
        <f>pro[[#This Row],[Revenue]]+pro[[#This Row],[AdminExp]]</f>
        <v>350688.39199999993</v>
      </c>
      <c r="K3583" s="83">
        <f>pro[[#This Row],[Profit]]/pro[[#This Row],[Revenue]]</f>
        <v>0.5642203097843862</v>
      </c>
      <c r="L3583" s="56">
        <f t="shared" si="55"/>
        <v>4</v>
      </c>
      <c r="M3583" s="82" t="str">
        <f>"Q"&amp;" "&amp;VLOOKUP(pro[[#This Row],[Period]],Mapping!A:B,2,0)</f>
        <v>Q 2</v>
      </c>
      <c r="N3583"/>
    </row>
    <row r="3584" spans="1:14" ht="11.25" customHeight="1" x14ac:dyDescent="0.2">
      <c r="A3584" s="42" t="s">
        <v>23</v>
      </c>
      <c r="B3584" s="44" t="s">
        <v>22</v>
      </c>
      <c r="C3584" s="44" t="s">
        <v>57</v>
      </c>
      <c r="D3584" s="43">
        <v>2128832.5239999997</v>
      </c>
      <c r="E3584" s="43">
        <v>-154415.43599999999</v>
      </c>
      <c r="F3584" s="45">
        <v>-97520</v>
      </c>
      <c r="G3584" s="45">
        <v>-81460</v>
      </c>
      <c r="H3584" s="45">
        <v>-84390</v>
      </c>
      <c r="I3584" s="55">
        <f>pro[[#This Row],[Admin expenses 3]]+pro[[#This Row],[Admin expenses 2]]+pro[[#This Row],[Admin expenses 1]]+pro[[#This Row],[COGS]]</f>
        <v>-417785.43599999999</v>
      </c>
      <c r="J3584" s="55">
        <f>pro[[#This Row],[Revenue]]+pro[[#This Row],[AdminExp]]</f>
        <v>1711047.0879999998</v>
      </c>
      <c r="K3584" s="83">
        <f>pro[[#This Row],[Profit]]/pro[[#This Row],[Revenue]]</f>
        <v>0.80374903554414123</v>
      </c>
      <c r="L3584" s="56">
        <f t="shared" si="55"/>
        <v>4</v>
      </c>
      <c r="M3584" s="82" t="str">
        <f>"Q"&amp;" "&amp;VLOOKUP(pro[[#This Row],[Period]],Mapping!A:B,2,0)</f>
        <v>Q 2</v>
      </c>
      <c r="N3584"/>
    </row>
    <row r="3585" spans="1:14" ht="11.25" customHeight="1" x14ac:dyDescent="0.2">
      <c r="A3585" s="42" t="s">
        <v>23</v>
      </c>
      <c r="B3585" s="44" t="s">
        <v>22</v>
      </c>
      <c r="C3585" s="44" t="s">
        <v>57</v>
      </c>
      <c r="D3585" s="43">
        <v>1726567.6749999998</v>
      </c>
      <c r="E3585" s="43">
        <v>-99835.217999999993</v>
      </c>
      <c r="F3585" s="45">
        <v>-89070</v>
      </c>
      <c r="G3585" s="45">
        <v>-89750</v>
      </c>
      <c r="H3585" s="45">
        <v>-41800</v>
      </c>
      <c r="I3585" s="55">
        <f>pro[[#This Row],[Admin expenses 3]]+pro[[#This Row],[Admin expenses 2]]+pro[[#This Row],[Admin expenses 1]]+pro[[#This Row],[COGS]]</f>
        <v>-320455.21799999999</v>
      </c>
      <c r="J3585" s="55">
        <f>pro[[#This Row],[Revenue]]+pro[[#This Row],[AdminExp]]</f>
        <v>1406112.4569999999</v>
      </c>
      <c r="K3585" s="83">
        <f>pro[[#This Row],[Profit]]/pro[[#This Row],[Revenue]]</f>
        <v>0.81439753411345439</v>
      </c>
      <c r="L3585" s="56">
        <f t="shared" si="55"/>
        <v>4</v>
      </c>
      <c r="M3585" s="82" t="str">
        <f>"Q"&amp;" "&amp;VLOOKUP(pro[[#This Row],[Period]],Mapping!A:B,2,0)</f>
        <v>Q 2</v>
      </c>
      <c r="N3585"/>
    </row>
    <row r="3586" spans="1:14" ht="11.25" customHeight="1" x14ac:dyDescent="0.2">
      <c r="A3586" s="42" t="s">
        <v>23</v>
      </c>
      <c r="B3586" s="44" t="s">
        <v>22</v>
      </c>
      <c r="C3586" s="44" t="s">
        <v>57</v>
      </c>
      <c r="D3586" s="43">
        <v>749489.02</v>
      </c>
      <c r="E3586" s="43">
        <v>-35615.488999999994</v>
      </c>
      <c r="F3586" s="45">
        <v>-22980</v>
      </c>
      <c r="G3586" s="45">
        <v>-61520</v>
      </c>
      <c r="H3586" s="45">
        <v>-99130</v>
      </c>
      <c r="I3586" s="55">
        <f>pro[[#This Row],[Admin expenses 3]]+pro[[#This Row],[Admin expenses 2]]+pro[[#This Row],[Admin expenses 1]]+pro[[#This Row],[COGS]]</f>
        <v>-219245.489</v>
      </c>
      <c r="J3586" s="55">
        <f>pro[[#This Row],[Revenue]]+pro[[#This Row],[AdminExp]]</f>
        <v>530243.53099999996</v>
      </c>
      <c r="K3586" s="83">
        <f>pro[[#This Row],[Profit]]/pro[[#This Row],[Revenue]]</f>
        <v>0.70747338099762946</v>
      </c>
      <c r="L3586" s="56">
        <f t="shared" ref="L3586:L3649" si="56">MONTH(DATEVALUE(A3586&amp;"1"))</f>
        <v>4</v>
      </c>
      <c r="M3586" s="82" t="str">
        <f>"Q"&amp;" "&amp;VLOOKUP(pro[[#This Row],[Period]],Mapping!A:B,2,0)</f>
        <v>Q 2</v>
      </c>
      <c r="N3586"/>
    </row>
    <row r="3587" spans="1:14" ht="11.25" customHeight="1" x14ac:dyDescent="0.2">
      <c r="A3587" s="42" t="s">
        <v>23</v>
      </c>
      <c r="B3587" s="44" t="s">
        <v>22</v>
      </c>
      <c r="C3587" s="44" t="s">
        <v>57</v>
      </c>
      <c r="D3587" s="43">
        <v>210602.67899999997</v>
      </c>
      <c r="E3587" s="43">
        <v>-47414.093999999997</v>
      </c>
      <c r="F3587" s="45">
        <v>-80380</v>
      </c>
      <c r="G3587" s="45">
        <v>-54980</v>
      </c>
      <c r="H3587" s="45">
        <v>-63550</v>
      </c>
      <c r="I3587" s="55">
        <f>pro[[#This Row],[Admin expenses 3]]+pro[[#This Row],[Admin expenses 2]]+pro[[#This Row],[Admin expenses 1]]+pro[[#This Row],[COGS]]</f>
        <v>-246324.09399999998</v>
      </c>
      <c r="J3587" s="55">
        <f>pro[[#This Row],[Revenue]]+pro[[#This Row],[AdminExp]]</f>
        <v>-35721.415000000008</v>
      </c>
      <c r="K3587" s="83">
        <f>pro[[#This Row],[Profit]]/pro[[#This Row],[Revenue]]</f>
        <v>-0.16961519753507034</v>
      </c>
      <c r="L3587" s="56">
        <f t="shared" si="56"/>
        <v>4</v>
      </c>
      <c r="M3587" s="82" t="str">
        <f>"Q"&amp;" "&amp;VLOOKUP(pro[[#This Row],[Period]],Mapping!A:B,2,0)</f>
        <v>Q 2</v>
      </c>
      <c r="N3587"/>
    </row>
    <row r="3588" spans="1:14" ht="11.25" customHeight="1" x14ac:dyDescent="0.2">
      <c r="A3588" s="42" t="s">
        <v>23</v>
      </c>
      <c r="B3588" s="44" t="s">
        <v>22</v>
      </c>
      <c r="C3588" s="44" t="s">
        <v>57</v>
      </c>
      <c r="D3588" s="43">
        <v>202508.92199999999</v>
      </c>
      <c r="E3588" s="43">
        <v>-161729.08499999999</v>
      </c>
      <c r="F3588" s="45">
        <v>-23390</v>
      </c>
      <c r="G3588" s="45">
        <v>-72500</v>
      </c>
      <c r="H3588" s="45">
        <v>-81800</v>
      </c>
      <c r="I3588" s="55">
        <f>pro[[#This Row],[Admin expenses 3]]+pro[[#This Row],[Admin expenses 2]]+pro[[#This Row],[Admin expenses 1]]+pro[[#This Row],[COGS]]</f>
        <v>-339419.08499999996</v>
      </c>
      <c r="J3588" s="55">
        <f>pro[[#This Row],[Revenue]]+pro[[#This Row],[AdminExp]]</f>
        <v>-136910.16299999997</v>
      </c>
      <c r="K3588" s="83">
        <f>pro[[#This Row],[Profit]]/pro[[#This Row],[Revenue]]</f>
        <v>-0.67606978323651334</v>
      </c>
      <c r="L3588" s="56">
        <f t="shared" si="56"/>
        <v>4</v>
      </c>
      <c r="M3588" s="82" t="str">
        <f>"Q"&amp;" "&amp;VLOOKUP(pro[[#This Row],[Period]],Mapping!A:B,2,0)</f>
        <v>Q 2</v>
      </c>
      <c r="N3588"/>
    </row>
    <row r="3589" spans="1:14" ht="11.25" customHeight="1" x14ac:dyDescent="0.2">
      <c r="A3589" s="42" t="s">
        <v>23</v>
      </c>
      <c r="B3589" s="44" t="s">
        <v>22</v>
      </c>
      <c r="C3589" s="44" t="s">
        <v>57</v>
      </c>
      <c r="D3589" s="43">
        <v>196632.66699999999</v>
      </c>
      <c r="E3589" s="43">
        <v>-150873.198</v>
      </c>
      <c r="F3589" s="45">
        <v>-77810</v>
      </c>
      <c r="G3589" s="45">
        <v>-81040</v>
      </c>
      <c r="H3589" s="45">
        <v>-25810</v>
      </c>
      <c r="I3589" s="55">
        <f>pro[[#This Row],[Admin expenses 3]]+pro[[#This Row],[Admin expenses 2]]+pro[[#This Row],[Admin expenses 1]]+pro[[#This Row],[COGS]]</f>
        <v>-335533.19799999997</v>
      </c>
      <c r="J3589" s="55">
        <f>pro[[#This Row],[Revenue]]+pro[[#This Row],[AdminExp]]</f>
        <v>-138900.53099999999</v>
      </c>
      <c r="K3589" s="83">
        <f>pro[[#This Row],[Profit]]/pro[[#This Row],[Revenue]]</f>
        <v>-0.70639600794307489</v>
      </c>
      <c r="L3589" s="56">
        <f t="shared" si="56"/>
        <v>4</v>
      </c>
      <c r="M3589" s="82" t="str">
        <f>"Q"&amp;" "&amp;VLOOKUP(pro[[#This Row],[Period]],Mapping!A:B,2,0)</f>
        <v>Q 2</v>
      </c>
      <c r="N3589"/>
    </row>
    <row r="3590" spans="1:14" ht="11.25" customHeight="1" x14ac:dyDescent="0.2">
      <c r="A3590" s="42" t="s">
        <v>23</v>
      </c>
      <c r="B3590" s="44" t="s">
        <v>22</v>
      </c>
      <c r="C3590" s="44" t="s">
        <v>57</v>
      </c>
      <c r="D3590" s="43">
        <v>267635.10199999996</v>
      </c>
      <c r="E3590" s="43">
        <v>-269373.71299999999</v>
      </c>
      <c r="F3590" s="45">
        <v>-60470</v>
      </c>
      <c r="G3590" s="45">
        <v>-33650</v>
      </c>
      <c r="H3590" s="45">
        <v>-101730</v>
      </c>
      <c r="I3590" s="55">
        <f>pro[[#This Row],[Admin expenses 3]]+pro[[#This Row],[Admin expenses 2]]+pro[[#This Row],[Admin expenses 1]]+pro[[#This Row],[COGS]]</f>
        <v>-465223.71299999999</v>
      </c>
      <c r="J3590" s="55">
        <f>pro[[#This Row],[Revenue]]+pro[[#This Row],[AdminExp]]</f>
        <v>-197588.61100000003</v>
      </c>
      <c r="K3590" s="83">
        <f>pro[[#This Row],[Profit]]/pro[[#This Row],[Revenue]]</f>
        <v>-0.73827614361288108</v>
      </c>
      <c r="L3590" s="56">
        <f t="shared" si="56"/>
        <v>4</v>
      </c>
      <c r="M3590" s="82" t="str">
        <f>"Q"&amp;" "&amp;VLOOKUP(pro[[#This Row],[Period]],Mapping!A:B,2,0)</f>
        <v>Q 2</v>
      </c>
      <c r="N3590"/>
    </row>
    <row r="3591" spans="1:14" ht="11.25" customHeight="1" x14ac:dyDescent="0.2">
      <c r="A3591" s="42" t="s">
        <v>23</v>
      </c>
      <c r="B3591" s="44" t="s">
        <v>22</v>
      </c>
      <c r="C3591" s="44" t="s">
        <v>57</v>
      </c>
      <c r="D3591" s="43">
        <v>153283.11599999998</v>
      </c>
      <c r="E3591" s="43">
        <v>-97429.899000000005</v>
      </c>
      <c r="F3591" s="45">
        <v>-22650</v>
      </c>
      <c r="G3591" s="45">
        <v>-98050</v>
      </c>
      <c r="H3591" s="45">
        <v>-67590</v>
      </c>
      <c r="I3591" s="55">
        <f>pro[[#This Row],[Admin expenses 3]]+pro[[#This Row],[Admin expenses 2]]+pro[[#This Row],[Admin expenses 1]]+pro[[#This Row],[COGS]]</f>
        <v>-285719.89899999998</v>
      </c>
      <c r="J3591" s="55">
        <f>pro[[#This Row],[Revenue]]+pro[[#This Row],[AdminExp]]</f>
        <v>-132436.783</v>
      </c>
      <c r="K3591" s="83">
        <f>pro[[#This Row],[Profit]]/pro[[#This Row],[Revenue]]</f>
        <v>-0.86400111412140146</v>
      </c>
      <c r="L3591" s="56">
        <f t="shared" si="56"/>
        <v>4</v>
      </c>
      <c r="M3591" s="82" t="str">
        <f>"Q"&amp;" "&amp;VLOOKUP(pro[[#This Row],[Period]],Mapping!A:B,2,0)</f>
        <v>Q 2</v>
      </c>
      <c r="N3591"/>
    </row>
    <row r="3592" spans="1:14" ht="11.25" customHeight="1" x14ac:dyDescent="0.2">
      <c r="A3592" s="42" t="s">
        <v>23</v>
      </c>
      <c r="B3592" s="44" t="s">
        <v>22</v>
      </c>
      <c r="C3592" s="44" t="s">
        <v>57</v>
      </c>
      <c r="D3592" s="43">
        <v>197763.405</v>
      </c>
      <c r="E3592" s="43">
        <v>-124767.99299999999</v>
      </c>
      <c r="F3592" s="45">
        <v>-95430</v>
      </c>
      <c r="G3592" s="45">
        <v>-93190</v>
      </c>
      <c r="H3592" s="45">
        <v>-56860</v>
      </c>
      <c r="I3592" s="55">
        <f>pro[[#This Row],[Admin expenses 3]]+pro[[#This Row],[Admin expenses 2]]+pro[[#This Row],[Admin expenses 1]]+pro[[#This Row],[COGS]]</f>
        <v>-370247.99300000002</v>
      </c>
      <c r="J3592" s="55">
        <f>pro[[#This Row],[Revenue]]+pro[[#This Row],[AdminExp]]</f>
        <v>-172484.58800000002</v>
      </c>
      <c r="K3592" s="83">
        <f>pro[[#This Row],[Profit]]/pro[[#This Row],[Revenue]]</f>
        <v>-0.87217646763312973</v>
      </c>
      <c r="L3592" s="56">
        <f t="shared" si="56"/>
        <v>4</v>
      </c>
      <c r="M3592" s="82" t="str">
        <f>"Q"&amp;" "&amp;VLOOKUP(pro[[#This Row],[Period]],Mapping!A:B,2,0)</f>
        <v>Q 2</v>
      </c>
      <c r="N3592"/>
    </row>
    <row r="3593" spans="1:14" ht="11.25" customHeight="1" x14ac:dyDescent="0.2">
      <c r="A3593" s="42" t="s">
        <v>23</v>
      </c>
      <c r="B3593" s="44" t="s">
        <v>22</v>
      </c>
      <c r="C3593" s="44" t="s">
        <v>57</v>
      </c>
      <c r="D3593" s="43">
        <v>73607.862999999998</v>
      </c>
      <c r="E3593" s="43">
        <v>-53578.832999999999</v>
      </c>
      <c r="F3593" s="45">
        <v>-19600</v>
      </c>
      <c r="G3593" s="45">
        <v>-104110</v>
      </c>
      <c r="H3593" s="45">
        <v>-60160</v>
      </c>
      <c r="I3593" s="55">
        <f>pro[[#This Row],[Admin expenses 3]]+pro[[#This Row],[Admin expenses 2]]+pro[[#This Row],[Admin expenses 1]]+pro[[#This Row],[COGS]]</f>
        <v>-237448.83299999998</v>
      </c>
      <c r="J3593" s="55">
        <f>pro[[#This Row],[Revenue]]+pro[[#This Row],[AdminExp]]</f>
        <v>-163840.96999999997</v>
      </c>
      <c r="K3593" s="83">
        <f>pro[[#This Row],[Profit]]/pro[[#This Row],[Revenue]]</f>
        <v>-2.2258623375603226</v>
      </c>
      <c r="L3593" s="56">
        <f t="shared" si="56"/>
        <v>4</v>
      </c>
      <c r="M3593" s="82" t="str">
        <f>"Q"&amp;" "&amp;VLOOKUP(pro[[#This Row],[Period]],Mapping!A:B,2,0)</f>
        <v>Q 2</v>
      </c>
      <c r="N3593"/>
    </row>
    <row r="3594" spans="1:14" ht="11.25" customHeight="1" x14ac:dyDescent="0.2">
      <c r="A3594" s="42" t="s">
        <v>23</v>
      </c>
      <c r="B3594" s="44" t="s">
        <v>22</v>
      </c>
      <c r="C3594" s="44" t="s">
        <v>57</v>
      </c>
      <c r="D3594" s="43">
        <v>129762.80799999999</v>
      </c>
      <c r="E3594" s="43">
        <v>-91813.428</v>
      </c>
      <c r="F3594" s="45">
        <v>-17700</v>
      </c>
      <c r="G3594" s="45">
        <v>-101380</v>
      </c>
      <c r="H3594" s="45">
        <v>-34800</v>
      </c>
      <c r="I3594" s="55">
        <f>pro[[#This Row],[Admin expenses 3]]+pro[[#This Row],[Admin expenses 2]]+pro[[#This Row],[Admin expenses 1]]+pro[[#This Row],[COGS]]</f>
        <v>-245693.42800000001</v>
      </c>
      <c r="J3594" s="55">
        <f>pro[[#This Row],[Revenue]]+pro[[#This Row],[AdminExp]]</f>
        <v>-115930.62000000002</v>
      </c>
      <c r="K3594" s="83">
        <f>pro[[#This Row],[Profit]]/pro[[#This Row],[Revenue]]</f>
        <v>-0.89340406382081405</v>
      </c>
      <c r="L3594" s="56">
        <f t="shared" si="56"/>
        <v>4</v>
      </c>
      <c r="M3594" s="82" t="str">
        <f>"Q"&amp;" "&amp;VLOOKUP(pro[[#This Row],[Period]],Mapping!A:B,2,0)</f>
        <v>Q 2</v>
      </c>
      <c r="N3594"/>
    </row>
    <row r="3595" spans="1:14" ht="11.25" customHeight="1" x14ac:dyDescent="0.2">
      <c r="A3595" s="42" t="s">
        <v>23</v>
      </c>
      <c r="B3595" s="44" t="s">
        <v>22</v>
      </c>
      <c r="C3595" s="44" t="s">
        <v>57</v>
      </c>
      <c r="D3595" s="43">
        <v>47452.243999999999</v>
      </c>
      <c r="E3595" s="43">
        <v>-56153.299999999996</v>
      </c>
      <c r="F3595" s="45">
        <v>-52930</v>
      </c>
      <c r="G3595" s="45">
        <v>-72740</v>
      </c>
      <c r="H3595" s="45">
        <v>-62150</v>
      </c>
      <c r="I3595" s="55">
        <f>pro[[#This Row],[Admin expenses 3]]+pro[[#This Row],[Admin expenses 2]]+pro[[#This Row],[Admin expenses 1]]+pro[[#This Row],[COGS]]</f>
        <v>-243973.3</v>
      </c>
      <c r="J3595" s="55">
        <f>pro[[#This Row],[Revenue]]+pro[[#This Row],[AdminExp]]</f>
        <v>-196521.05599999998</v>
      </c>
      <c r="K3595" s="83">
        <f>pro[[#This Row],[Profit]]/pro[[#This Row],[Revenue]]</f>
        <v>-4.1414491588638036</v>
      </c>
      <c r="L3595" s="56">
        <f t="shared" si="56"/>
        <v>4</v>
      </c>
      <c r="M3595" s="82" t="str">
        <f>"Q"&amp;" "&amp;VLOOKUP(pro[[#This Row],[Period]],Mapping!A:B,2,0)</f>
        <v>Q 2</v>
      </c>
      <c r="N3595"/>
    </row>
    <row r="3596" spans="1:14" ht="11.25" customHeight="1" x14ac:dyDescent="0.2">
      <c r="A3596" s="42" t="s">
        <v>23</v>
      </c>
      <c r="B3596" s="44" t="s">
        <v>22</v>
      </c>
      <c r="C3596" s="44" t="s">
        <v>57</v>
      </c>
      <c r="D3596" s="43">
        <v>48210.210999999996</v>
      </c>
      <c r="E3596" s="43">
        <v>-29399.93</v>
      </c>
      <c r="F3596" s="45">
        <v>-23290</v>
      </c>
      <c r="G3596" s="45">
        <v>-100170</v>
      </c>
      <c r="H3596" s="45">
        <v>-17670</v>
      </c>
      <c r="I3596" s="55">
        <f>pro[[#This Row],[Admin expenses 3]]+pro[[#This Row],[Admin expenses 2]]+pro[[#This Row],[Admin expenses 1]]+pro[[#This Row],[COGS]]</f>
        <v>-170529.93</v>
      </c>
      <c r="J3596" s="55">
        <f>pro[[#This Row],[Revenue]]+pro[[#This Row],[AdminExp]]</f>
        <v>-122319.719</v>
      </c>
      <c r="K3596" s="83">
        <f>pro[[#This Row],[Profit]]/pro[[#This Row],[Revenue]]</f>
        <v>-2.5372160059618909</v>
      </c>
      <c r="L3596" s="56">
        <f t="shared" si="56"/>
        <v>4</v>
      </c>
      <c r="M3596" s="82" t="str">
        <f>"Q"&amp;" "&amp;VLOOKUP(pro[[#This Row],[Period]],Mapping!A:B,2,0)</f>
        <v>Q 2</v>
      </c>
      <c r="N3596"/>
    </row>
    <row r="3597" spans="1:14" ht="11.25" customHeight="1" x14ac:dyDescent="0.2">
      <c r="A3597" s="42" t="s">
        <v>23</v>
      </c>
      <c r="B3597" s="44" t="s">
        <v>22</v>
      </c>
      <c r="C3597" s="44" t="s">
        <v>57</v>
      </c>
      <c r="D3597" s="43">
        <v>188015.12100000001</v>
      </c>
      <c r="E3597" s="43">
        <v>-255856.84599999999</v>
      </c>
      <c r="F3597" s="45">
        <v>-48980</v>
      </c>
      <c r="G3597" s="45">
        <v>-74360</v>
      </c>
      <c r="H3597" s="45">
        <v>-77980</v>
      </c>
      <c r="I3597" s="55">
        <f>pro[[#This Row],[Admin expenses 3]]+pro[[#This Row],[Admin expenses 2]]+pro[[#This Row],[Admin expenses 1]]+pro[[#This Row],[COGS]]</f>
        <v>-457176.84600000002</v>
      </c>
      <c r="J3597" s="55">
        <f>pro[[#This Row],[Revenue]]+pro[[#This Row],[AdminExp]]</f>
        <v>-269161.72499999998</v>
      </c>
      <c r="K3597" s="83">
        <f>pro[[#This Row],[Profit]]/pro[[#This Row],[Revenue]]</f>
        <v>-1.4315961586940658</v>
      </c>
      <c r="L3597" s="56">
        <f t="shared" si="56"/>
        <v>4</v>
      </c>
      <c r="M3597" s="82" t="str">
        <f>"Q"&amp;" "&amp;VLOOKUP(pro[[#This Row],[Period]],Mapping!A:B,2,0)</f>
        <v>Q 2</v>
      </c>
      <c r="N3597"/>
    </row>
    <row r="3598" spans="1:14" ht="11.25" customHeight="1" x14ac:dyDescent="0.2">
      <c r="A3598" s="42" t="s">
        <v>23</v>
      </c>
      <c r="B3598" s="44" t="s">
        <v>22</v>
      </c>
      <c r="C3598" s="44" t="s">
        <v>57</v>
      </c>
      <c r="D3598" s="43">
        <v>69903.099000000002</v>
      </c>
      <c r="E3598" s="43">
        <v>-16278.072999999999</v>
      </c>
      <c r="F3598" s="45">
        <v>-103940</v>
      </c>
      <c r="G3598" s="45">
        <v>-42880</v>
      </c>
      <c r="H3598" s="45">
        <v>-88070</v>
      </c>
      <c r="I3598" s="55">
        <f>pro[[#This Row],[Admin expenses 3]]+pro[[#This Row],[Admin expenses 2]]+pro[[#This Row],[Admin expenses 1]]+pro[[#This Row],[COGS]]</f>
        <v>-251168.073</v>
      </c>
      <c r="J3598" s="55">
        <f>pro[[#This Row],[Revenue]]+pro[[#This Row],[AdminExp]]</f>
        <v>-181264.97399999999</v>
      </c>
      <c r="K3598" s="83">
        <f>pro[[#This Row],[Profit]]/pro[[#This Row],[Revenue]]</f>
        <v>-2.5930892420091416</v>
      </c>
      <c r="L3598" s="56">
        <f t="shared" si="56"/>
        <v>4</v>
      </c>
      <c r="M3598" s="82" t="str">
        <f>"Q"&amp;" "&amp;VLOOKUP(pro[[#This Row],[Period]],Mapping!A:B,2,0)</f>
        <v>Q 2</v>
      </c>
      <c r="N3598"/>
    </row>
    <row r="3599" spans="1:14" ht="11.25" customHeight="1" x14ac:dyDescent="0.2">
      <c r="A3599" s="42" t="s">
        <v>23</v>
      </c>
      <c r="B3599" s="44" t="s">
        <v>22</v>
      </c>
      <c r="C3599" s="44" t="s">
        <v>58</v>
      </c>
      <c r="D3599" s="43">
        <v>120692.91499999999</v>
      </c>
      <c r="E3599" s="43">
        <v>-21194.606999999996</v>
      </c>
      <c r="F3599" s="45">
        <v>-35710</v>
      </c>
      <c r="G3599" s="45">
        <v>-19210</v>
      </c>
      <c r="H3599" s="45">
        <v>-102820</v>
      </c>
      <c r="I3599" s="55">
        <f>pro[[#This Row],[Admin expenses 3]]+pro[[#This Row],[Admin expenses 2]]+pro[[#This Row],[Admin expenses 1]]+pro[[#This Row],[COGS]]</f>
        <v>-178934.60699999999</v>
      </c>
      <c r="J3599" s="55">
        <f>pro[[#This Row],[Revenue]]+pro[[#This Row],[AdminExp]]</f>
        <v>-58241.691999999995</v>
      </c>
      <c r="K3599" s="83">
        <f>pro[[#This Row],[Profit]]/pro[[#This Row],[Revenue]]</f>
        <v>-0.48256098545635423</v>
      </c>
      <c r="L3599" s="56">
        <f t="shared" si="56"/>
        <v>4</v>
      </c>
      <c r="M3599" s="82" t="str">
        <f>"Q"&amp;" "&amp;VLOOKUP(pro[[#This Row],[Period]],Mapping!A:B,2,0)</f>
        <v>Q 2</v>
      </c>
      <c r="N3599"/>
    </row>
    <row r="3600" spans="1:14" ht="11.25" customHeight="1" x14ac:dyDescent="0.2">
      <c r="A3600" s="42" t="s">
        <v>23</v>
      </c>
      <c r="B3600" s="44" t="s">
        <v>22</v>
      </c>
      <c r="C3600" s="44" t="s">
        <v>59</v>
      </c>
      <c r="D3600" s="43">
        <v>505881.41799999995</v>
      </c>
      <c r="E3600" s="43">
        <v>-157379.53</v>
      </c>
      <c r="F3600" s="45">
        <v>-79880</v>
      </c>
      <c r="G3600" s="45">
        <v>-64470</v>
      </c>
      <c r="H3600" s="45">
        <v>-71450</v>
      </c>
      <c r="I3600" s="55">
        <f>pro[[#This Row],[Admin expenses 3]]+pro[[#This Row],[Admin expenses 2]]+pro[[#This Row],[Admin expenses 1]]+pro[[#This Row],[COGS]]</f>
        <v>-373179.53</v>
      </c>
      <c r="J3600" s="55">
        <f>pro[[#This Row],[Revenue]]+pro[[#This Row],[AdminExp]]</f>
        <v>132701.88799999992</v>
      </c>
      <c r="K3600" s="83">
        <f>pro[[#This Row],[Profit]]/pro[[#This Row],[Revenue]]</f>
        <v>0.26231817038197663</v>
      </c>
      <c r="L3600" s="56">
        <f t="shared" si="56"/>
        <v>4</v>
      </c>
      <c r="M3600" s="82" t="str">
        <f>"Q"&amp;" "&amp;VLOOKUP(pro[[#This Row],[Period]],Mapping!A:B,2,0)</f>
        <v>Q 2</v>
      </c>
      <c r="N3600"/>
    </row>
    <row r="3601" spans="1:14" ht="11.25" customHeight="1" x14ac:dyDescent="0.2">
      <c r="A3601" s="42" t="s">
        <v>23</v>
      </c>
      <c r="B3601" s="44" t="s">
        <v>22</v>
      </c>
      <c r="C3601" s="44" t="s">
        <v>57</v>
      </c>
      <c r="D3601" s="43">
        <v>773142.88100000005</v>
      </c>
      <c r="E3601" s="43">
        <v>-216328.76300000001</v>
      </c>
      <c r="F3601" s="45">
        <v>-15890</v>
      </c>
      <c r="G3601" s="45">
        <v>-25090</v>
      </c>
      <c r="H3601" s="45">
        <v>-48930</v>
      </c>
      <c r="I3601" s="55">
        <f>pro[[#This Row],[Admin expenses 3]]+pro[[#This Row],[Admin expenses 2]]+pro[[#This Row],[Admin expenses 1]]+pro[[#This Row],[COGS]]</f>
        <v>-306238.76300000004</v>
      </c>
      <c r="J3601" s="55">
        <f>pro[[#This Row],[Revenue]]+pro[[#This Row],[AdminExp]]</f>
        <v>466904.11800000002</v>
      </c>
      <c r="K3601" s="83">
        <f>pro[[#This Row],[Profit]]/pro[[#This Row],[Revenue]]</f>
        <v>0.6039040512099082</v>
      </c>
      <c r="L3601" s="56">
        <f t="shared" si="56"/>
        <v>4</v>
      </c>
      <c r="M3601" s="82" t="str">
        <f>"Q"&amp;" "&amp;VLOOKUP(pro[[#This Row],[Period]],Mapping!A:B,2,0)</f>
        <v>Q 2</v>
      </c>
      <c r="N3601"/>
    </row>
    <row r="3602" spans="1:14" ht="11.25" customHeight="1" x14ac:dyDescent="0.2">
      <c r="A3602" s="42" t="s">
        <v>23</v>
      </c>
      <c r="B3602" s="44" t="s">
        <v>22</v>
      </c>
      <c r="C3602" s="44" t="s">
        <v>57</v>
      </c>
      <c r="D3602" s="43">
        <v>99512.041999999987</v>
      </c>
      <c r="E3602" s="43">
        <v>-31086.992999999995</v>
      </c>
      <c r="F3602" s="45">
        <v>-87110</v>
      </c>
      <c r="G3602" s="45">
        <v>-63890</v>
      </c>
      <c r="H3602" s="45">
        <v>-16900</v>
      </c>
      <c r="I3602" s="55">
        <f>pro[[#This Row],[Admin expenses 3]]+pro[[#This Row],[Admin expenses 2]]+pro[[#This Row],[Admin expenses 1]]+pro[[#This Row],[COGS]]</f>
        <v>-198986.99299999999</v>
      </c>
      <c r="J3602" s="55">
        <f>pro[[#This Row],[Revenue]]+pro[[#This Row],[AdminExp]]</f>
        <v>-99474.951000000001</v>
      </c>
      <c r="K3602" s="83">
        <f>pro[[#This Row],[Profit]]/pro[[#This Row],[Revenue]]</f>
        <v>-0.99962727124019835</v>
      </c>
      <c r="L3602" s="56">
        <f t="shared" si="56"/>
        <v>4</v>
      </c>
      <c r="M3602" s="82" t="str">
        <f>"Q"&amp;" "&amp;VLOOKUP(pro[[#This Row],[Period]],Mapping!A:B,2,0)</f>
        <v>Q 2</v>
      </c>
      <c r="N3602"/>
    </row>
    <row r="3603" spans="1:14" ht="11.25" customHeight="1" x14ac:dyDescent="0.2">
      <c r="A3603" s="42" t="s">
        <v>23</v>
      </c>
      <c r="B3603" s="44" t="s">
        <v>22</v>
      </c>
      <c r="C3603" s="44" t="s">
        <v>57</v>
      </c>
      <c r="D3603" s="43">
        <v>127088.65399999999</v>
      </c>
      <c r="E3603" s="43">
        <v>-87826.815999999992</v>
      </c>
      <c r="F3603" s="45">
        <v>-29720</v>
      </c>
      <c r="G3603" s="45">
        <v>-93270</v>
      </c>
      <c r="H3603" s="45">
        <v>-51560</v>
      </c>
      <c r="I3603" s="55">
        <f>pro[[#This Row],[Admin expenses 3]]+pro[[#This Row],[Admin expenses 2]]+pro[[#This Row],[Admin expenses 1]]+pro[[#This Row],[COGS]]</f>
        <v>-262376.81599999999</v>
      </c>
      <c r="J3603" s="55">
        <f>pro[[#This Row],[Revenue]]+pro[[#This Row],[AdminExp]]</f>
        <v>-135288.16200000001</v>
      </c>
      <c r="K3603" s="83">
        <f>pro[[#This Row],[Profit]]/pro[[#This Row],[Revenue]]</f>
        <v>-1.0645180174777837</v>
      </c>
      <c r="L3603" s="56">
        <f t="shared" si="56"/>
        <v>4</v>
      </c>
      <c r="M3603" s="82" t="str">
        <f>"Q"&amp;" "&amp;VLOOKUP(pro[[#This Row],[Period]],Mapping!A:B,2,0)</f>
        <v>Q 2</v>
      </c>
      <c r="N3603"/>
    </row>
    <row r="3604" spans="1:14" ht="11.25" customHeight="1" x14ac:dyDescent="0.2">
      <c r="A3604" s="42" t="s">
        <v>23</v>
      </c>
      <c r="B3604" s="44" t="s">
        <v>22</v>
      </c>
      <c r="C3604" s="44" t="s">
        <v>57</v>
      </c>
      <c r="D3604" s="43">
        <v>37872.086000000003</v>
      </c>
      <c r="E3604" s="43">
        <v>-32464.088999999996</v>
      </c>
      <c r="F3604" s="45">
        <v>-101980</v>
      </c>
      <c r="G3604" s="45">
        <v>-45590</v>
      </c>
      <c r="H3604" s="45">
        <v>-103500</v>
      </c>
      <c r="I3604" s="55">
        <f>pro[[#This Row],[Admin expenses 3]]+pro[[#This Row],[Admin expenses 2]]+pro[[#This Row],[Admin expenses 1]]+pro[[#This Row],[COGS]]</f>
        <v>-283534.08899999998</v>
      </c>
      <c r="J3604" s="55">
        <f>pro[[#This Row],[Revenue]]+pro[[#This Row],[AdminExp]]</f>
        <v>-245662.00299999997</v>
      </c>
      <c r="K3604" s="83">
        <f>pro[[#This Row],[Profit]]/pro[[#This Row],[Revenue]]</f>
        <v>-6.4866245550878805</v>
      </c>
      <c r="L3604" s="56">
        <f t="shared" si="56"/>
        <v>4</v>
      </c>
      <c r="M3604" s="82" t="str">
        <f>"Q"&amp;" "&amp;VLOOKUP(pro[[#This Row],[Period]],Mapping!A:B,2,0)</f>
        <v>Q 2</v>
      </c>
      <c r="N3604"/>
    </row>
    <row r="3605" spans="1:14" ht="11.25" customHeight="1" x14ac:dyDescent="0.2">
      <c r="A3605" s="42" t="s">
        <v>23</v>
      </c>
      <c r="B3605" s="44" t="s">
        <v>22</v>
      </c>
      <c r="C3605" s="44" t="s">
        <v>57</v>
      </c>
      <c r="D3605" s="43">
        <v>50980.839</v>
      </c>
      <c r="E3605" s="43">
        <v>-39938.836000000003</v>
      </c>
      <c r="F3605" s="45">
        <v>-29720</v>
      </c>
      <c r="G3605" s="45">
        <v>-94890</v>
      </c>
      <c r="H3605" s="45">
        <v>-49620</v>
      </c>
      <c r="I3605" s="55">
        <f>pro[[#This Row],[Admin expenses 3]]+pro[[#This Row],[Admin expenses 2]]+pro[[#This Row],[Admin expenses 1]]+pro[[#This Row],[COGS]]</f>
        <v>-214168.83600000001</v>
      </c>
      <c r="J3605" s="55">
        <f>pro[[#This Row],[Revenue]]+pro[[#This Row],[AdminExp]]</f>
        <v>-163187.997</v>
      </c>
      <c r="K3605" s="83">
        <f>pro[[#This Row],[Profit]]/pro[[#This Row],[Revenue]]</f>
        <v>-3.2009672692911155</v>
      </c>
      <c r="L3605" s="56">
        <f t="shared" si="56"/>
        <v>4</v>
      </c>
      <c r="M3605" s="82" t="str">
        <f>"Q"&amp;" "&amp;VLOOKUP(pro[[#This Row],[Period]],Mapping!A:B,2,0)</f>
        <v>Q 2</v>
      </c>
      <c r="N3605"/>
    </row>
    <row r="3606" spans="1:14" ht="11.25" customHeight="1" x14ac:dyDescent="0.2">
      <c r="A3606" s="42" t="s">
        <v>23</v>
      </c>
      <c r="B3606" s="44" t="s">
        <v>22</v>
      </c>
      <c r="C3606" s="44" t="s">
        <v>58</v>
      </c>
      <c r="D3606" s="43">
        <v>18751.193999999996</v>
      </c>
      <c r="E3606" s="43">
        <v>-8973.0059999999994</v>
      </c>
      <c r="F3606" s="45">
        <v>-23160</v>
      </c>
      <c r="G3606" s="45">
        <v>-83610</v>
      </c>
      <c r="H3606" s="45">
        <v>-37910</v>
      </c>
      <c r="I3606" s="55">
        <f>pro[[#This Row],[Admin expenses 3]]+pro[[#This Row],[Admin expenses 2]]+pro[[#This Row],[Admin expenses 1]]+pro[[#This Row],[COGS]]</f>
        <v>-153653.00599999999</v>
      </c>
      <c r="J3606" s="55">
        <f>pro[[#This Row],[Revenue]]+pro[[#This Row],[AdminExp]]</f>
        <v>-134901.81200000001</v>
      </c>
      <c r="K3606" s="83">
        <f>pro[[#This Row],[Profit]]/pro[[#This Row],[Revenue]]</f>
        <v>-7.1943051733132322</v>
      </c>
      <c r="L3606" s="56">
        <f t="shared" si="56"/>
        <v>4</v>
      </c>
      <c r="M3606" s="82" t="str">
        <f>"Q"&amp;" "&amp;VLOOKUP(pro[[#This Row],[Period]],Mapping!A:B,2,0)</f>
        <v>Q 2</v>
      </c>
      <c r="N3606"/>
    </row>
    <row r="3607" spans="1:14" ht="11.25" customHeight="1" x14ac:dyDescent="0.2">
      <c r="A3607" s="42" t="s">
        <v>23</v>
      </c>
      <c r="B3607" s="44" t="s">
        <v>22</v>
      </c>
      <c r="C3607" s="44" t="s">
        <v>59</v>
      </c>
      <c r="D3607" s="43">
        <v>285329.54800000001</v>
      </c>
      <c r="E3607" s="43">
        <v>-179881.24699999997</v>
      </c>
      <c r="F3607" s="45">
        <v>-52510</v>
      </c>
      <c r="G3607" s="45">
        <v>-43930</v>
      </c>
      <c r="H3607" s="45">
        <v>-66980</v>
      </c>
      <c r="I3607" s="55">
        <f>pro[[#This Row],[Admin expenses 3]]+pro[[#This Row],[Admin expenses 2]]+pro[[#This Row],[Admin expenses 1]]+pro[[#This Row],[COGS]]</f>
        <v>-343301.24699999997</v>
      </c>
      <c r="J3607" s="55">
        <f>pro[[#This Row],[Revenue]]+pro[[#This Row],[AdminExp]]</f>
        <v>-57971.698999999964</v>
      </c>
      <c r="K3607" s="83">
        <f>pro[[#This Row],[Profit]]/pro[[#This Row],[Revenue]]</f>
        <v>-0.20317453767529173</v>
      </c>
      <c r="L3607" s="56">
        <f t="shared" si="56"/>
        <v>4</v>
      </c>
      <c r="M3607" s="82" t="str">
        <f>"Q"&amp;" "&amp;VLOOKUP(pro[[#This Row],[Period]],Mapping!A:B,2,0)</f>
        <v>Q 2</v>
      </c>
      <c r="N3607"/>
    </row>
    <row r="3608" spans="1:14" ht="11.25" customHeight="1" x14ac:dyDescent="0.2">
      <c r="A3608" s="42" t="s">
        <v>23</v>
      </c>
      <c r="B3608" s="44" t="s">
        <v>22</v>
      </c>
      <c r="C3608" s="44" t="s">
        <v>57</v>
      </c>
      <c r="D3608" s="43">
        <v>-177.85599999999999</v>
      </c>
      <c r="E3608" s="43">
        <v>104.489</v>
      </c>
      <c r="F3608" s="45">
        <v>-105320</v>
      </c>
      <c r="G3608" s="45">
        <v>-96280</v>
      </c>
      <c r="H3608" s="45">
        <v>-42890</v>
      </c>
      <c r="I3608" s="55">
        <f>pro[[#This Row],[Admin expenses 3]]+pro[[#This Row],[Admin expenses 2]]+pro[[#This Row],[Admin expenses 1]]+pro[[#This Row],[COGS]]</f>
        <v>-244385.511</v>
      </c>
      <c r="J3608" s="55">
        <f>pro[[#This Row],[Revenue]]+pro[[#This Row],[AdminExp]]</f>
        <v>-244563.367</v>
      </c>
      <c r="K3608" s="83">
        <f>pro[[#This Row],[Profit]]/pro[[#This Row],[Revenue]]</f>
        <v>1375.0639112540482</v>
      </c>
      <c r="L3608" s="56">
        <f t="shared" si="56"/>
        <v>4</v>
      </c>
      <c r="M3608" s="82" t="str">
        <f>"Q"&amp;" "&amp;VLOOKUP(pro[[#This Row],[Period]],Mapping!A:B,2,0)</f>
        <v>Q 2</v>
      </c>
      <c r="N3608"/>
    </row>
    <row r="3609" spans="1:14" ht="11.25" customHeight="1" x14ac:dyDescent="0.2">
      <c r="A3609" s="42" t="s">
        <v>23</v>
      </c>
      <c r="B3609" s="44" t="s">
        <v>22</v>
      </c>
      <c r="C3609" s="44" t="s">
        <v>57</v>
      </c>
      <c r="D3609" s="43">
        <v>1059745.253</v>
      </c>
      <c r="E3609" s="43">
        <v>-549665.92799999996</v>
      </c>
      <c r="F3609" s="45">
        <v>-19180</v>
      </c>
      <c r="G3609" s="45">
        <v>-49400</v>
      </c>
      <c r="H3609" s="45">
        <v>-47510</v>
      </c>
      <c r="I3609" s="55">
        <f>pro[[#This Row],[Admin expenses 3]]+pro[[#This Row],[Admin expenses 2]]+pro[[#This Row],[Admin expenses 1]]+pro[[#This Row],[COGS]]</f>
        <v>-665755.92799999996</v>
      </c>
      <c r="J3609" s="55">
        <f>pro[[#This Row],[Revenue]]+pro[[#This Row],[AdminExp]]</f>
        <v>393989.32500000007</v>
      </c>
      <c r="K3609" s="83">
        <f>pro[[#This Row],[Profit]]/pro[[#This Row],[Revenue]]</f>
        <v>0.37177739073109117</v>
      </c>
      <c r="L3609" s="56">
        <f t="shared" si="56"/>
        <v>4</v>
      </c>
      <c r="M3609" s="82" t="str">
        <f>"Q"&amp;" "&amp;VLOOKUP(pro[[#This Row],[Period]],Mapping!A:B,2,0)</f>
        <v>Q 2</v>
      </c>
      <c r="N3609"/>
    </row>
    <row r="3610" spans="1:14" ht="11.25" customHeight="1" x14ac:dyDescent="0.2">
      <c r="A3610" s="42" t="s">
        <v>23</v>
      </c>
      <c r="B3610" s="44" t="s">
        <v>22</v>
      </c>
      <c r="C3610" s="44" t="s">
        <v>57</v>
      </c>
      <c r="D3610" s="43">
        <v>522694.837</v>
      </c>
      <c r="E3610" s="43">
        <v>-255741.61199999996</v>
      </c>
      <c r="F3610" s="45">
        <v>-21560</v>
      </c>
      <c r="G3610" s="45">
        <v>-52870</v>
      </c>
      <c r="H3610" s="45">
        <v>-38530</v>
      </c>
      <c r="I3610" s="55">
        <f>pro[[#This Row],[Admin expenses 3]]+pro[[#This Row],[Admin expenses 2]]+pro[[#This Row],[Admin expenses 1]]+pro[[#This Row],[COGS]]</f>
        <v>-368701.61199999996</v>
      </c>
      <c r="J3610" s="55">
        <f>pro[[#This Row],[Revenue]]+pro[[#This Row],[AdminExp]]</f>
        <v>153993.22500000003</v>
      </c>
      <c r="K3610" s="83">
        <f>pro[[#This Row],[Profit]]/pro[[#This Row],[Revenue]]</f>
        <v>0.29461401586409786</v>
      </c>
      <c r="L3610" s="56">
        <f t="shared" si="56"/>
        <v>4</v>
      </c>
      <c r="M3610" s="82" t="str">
        <f>"Q"&amp;" "&amp;VLOOKUP(pro[[#This Row],[Period]],Mapping!A:B,2,0)</f>
        <v>Q 2</v>
      </c>
      <c r="N3610"/>
    </row>
    <row r="3611" spans="1:14" ht="11.25" customHeight="1" x14ac:dyDescent="0.2">
      <c r="A3611" s="42" t="s">
        <v>23</v>
      </c>
      <c r="B3611" s="44" t="s">
        <v>22</v>
      </c>
      <c r="C3611" s="44" t="s">
        <v>58</v>
      </c>
      <c r="D3611" s="43">
        <v>193766.01300000001</v>
      </c>
      <c r="E3611" s="43">
        <v>-66774.231999999989</v>
      </c>
      <c r="F3611" s="45">
        <v>-46070</v>
      </c>
      <c r="G3611" s="45">
        <v>-57380</v>
      </c>
      <c r="H3611" s="45">
        <v>-73340</v>
      </c>
      <c r="I3611" s="55">
        <f>pro[[#This Row],[Admin expenses 3]]+pro[[#This Row],[Admin expenses 2]]+pro[[#This Row],[Admin expenses 1]]+pro[[#This Row],[COGS]]</f>
        <v>-243564.23199999999</v>
      </c>
      <c r="J3611" s="55">
        <f>pro[[#This Row],[Revenue]]+pro[[#This Row],[AdminExp]]</f>
        <v>-49798.218999999983</v>
      </c>
      <c r="K3611" s="83">
        <f>pro[[#This Row],[Profit]]/pro[[#This Row],[Revenue]]</f>
        <v>-0.25700182518592662</v>
      </c>
      <c r="L3611" s="56">
        <f t="shared" si="56"/>
        <v>4</v>
      </c>
      <c r="M3611" s="82" t="str">
        <f>"Q"&amp;" "&amp;VLOOKUP(pro[[#This Row],[Period]],Mapping!A:B,2,0)</f>
        <v>Q 2</v>
      </c>
      <c r="N3611"/>
    </row>
    <row r="3612" spans="1:14" ht="11.25" customHeight="1" x14ac:dyDescent="0.2">
      <c r="A3612" s="42" t="s">
        <v>23</v>
      </c>
      <c r="B3612" s="44" t="s">
        <v>22</v>
      </c>
      <c r="C3612" s="44" t="s">
        <v>59</v>
      </c>
      <c r="D3612" s="43">
        <v>151890.05999999997</v>
      </c>
      <c r="E3612" s="43">
        <v>-220420.31199999998</v>
      </c>
      <c r="F3612" s="45">
        <v>-54680</v>
      </c>
      <c r="G3612" s="45">
        <v>-66340</v>
      </c>
      <c r="H3612" s="45">
        <v>-63940</v>
      </c>
      <c r="I3612" s="55">
        <f>pro[[#This Row],[Admin expenses 3]]+pro[[#This Row],[Admin expenses 2]]+pro[[#This Row],[Admin expenses 1]]+pro[[#This Row],[COGS]]</f>
        <v>-405380.31199999998</v>
      </c>
      <c r="J3612" s="55">
        <f>pro[[#This Row],[Revenue]]+pro[[#This Row],[AdminExp]]</f>
        <v>-253490.25200000001</v>
      </c>
      <c r="K3612" s="83">
        <f>pro[[#This Row],[Profit]]/pro[[#This Row],[Revenue]]</f>
        <v>-1.668906128551138</v>
      </c>
      <c r="L3612" s="56">
        <f t="shared" si="56"/>
        <v>4</v>
      </c>
      <c r="M3612" s="82" t="str">
        <f>"Q"&amp;" "&amp;VLOOKUP(pro[[#This Row],[Period]],Mapping!A:B,2,0)</f>
        <v>Q 2</v>
      </c>
      <c r="N3612"/>
    </row>
    <row r="3613" spans="1:14" ht="11.25" customHeight="1" x14ac:dyDescent="0.2">
      <c r="A3613" s="42" t="s">
        <v>23</v>
      </c>
      <c r="B3613" s="44" t="s">
        <v>22</v>
      </c>
      <c r="C3613" s="44" t="s">
        <v>57</v>
      </c>
      <c r="D3613" s="43">
        <v>228261.992</v>
      </c>
      <c r="E3613" s="43">
        <v>-650415.82199999993</v>
      </c>
      <c r="F3613" s="45">
        <v>-30870</v>
      </c>
      <c r="G3613" s="45">
        <v>-103110</v>
      </c>
      <c r="H3613" s="45">
        <v>-97970</v>
      </c>
      <c r="I3613" s="55">
        <f>pro[[#This Row],[Admin expenses 3]]+pro[[#This Row],[Admin expenses 2]]+pro[[#This Row],[Admin expenses 1]]+pro[[#This Row],[COGS]]</f>
        <v>-882365.82199999993</v>
      </c>
      <c r="J3613" s="55">
        <f>pro[[#This Row],[Revenue]]+pro[[#This Row],[AdminExp]]</f>
        <v>-654103.82999999996</v>
      </c>
      <c r="K3613" s="83">
        <f>pro[[#This Row],[Profit]]/pro[[#This Row],[Revenue]]</f>
        <v>-2.8655836403986168</v>
      </c>
      <c r="L3613" s="56">
        <f t="shared" si="56"/>
        <v>4</v>
      </c>
      <c r="M3613" s="82" t="str">
        <f>"Q"&amp;" "&amp;VLOOKUP(pro[[#This Row],[Period]],Mapping!A:B,2,0)</f>
        <v>Q 2</v>
      </c>
      <c r="N3613"/>
    </row>
    <row r="3614" spans="1:14" ht="11.25" customHeight="1" x14ac:dyDescent="0.2">
      <c r="A3614" s="42" t="s">
        <v>23</v>
      </c>
      <c r="B3614" s="44" t="s">
        <v>22</v>
      </c>
      <c r="C3614" s="44" t="s">
        <v>57</v>
      </c>
      <c r="D3614" s="43">
        <v>374217.50799999991</v>
      </c>
      <c r="E3614" s="43">
        <v>-443225.58</v>
      </c>
      <c r="F3614" s="45">
        <v>-97380</v>
      </c>
      <c r="G3614" s="45">
        <v>-24450</v>
      </c>
      <c r="H3614" s="45">
        <v>-33500</v>
      </c>
      <c r="I3614" s="55">
        <f>pro[[#This Row],[Admin expenses 3]]+pro[[#This Row],[Admin expenses 2]]+pro[[#This Row],[Admin expenses 1]]+pro[[#This Row],[COGS]]</f>
        <v>-598555.58000000007</v>
      </c>
      <c r="J3614" s="55">
        <f>pro[[#This Row],[Revenue]]+pro[[#This Row],[AdminExp]]</f>
        <v>-224338.07200000016</v>
      </c>
      <c r="K3614" s="83">
        <f>pro[[#This Row],[Profit]]/pro[[#This Row],[Revenue]]</f>
        <v>-0.599485772856999</v>
      </c>
      <c r="L3614" s="56">
        <f t="shared" si="56"/>
        <v>4</v>
      </c>
      <c r="M3614" s="82" t="str">
        <f>"Q"&amp;" "&amp;VLOOKUP(pro[[#This Row],[Period]],Mapping!A:B,2,0)</f>
        <v>Q 2</v>
      </c>
      <c r="N3614"/>
    </row>
    <row r="3615" spans="1:14" ht="11.25" customHeight="1" x14ac:dyDescent="0.2">
      <c r="A3615" s="42" t="s">
        <v>23</v>
      </c>
      <c r="B3615" s="44" t="s">
        <v>22</v>
      </c>
      <c r="C3615" s="44" t="s">
        <v>58</v>
      </c>
      <c r="D3615" s="43">
        <v>229154.44299999997</v>
      </c>
      <c r="E3615" s="43">
        <v>-427786.05799999996</v>
      </c>
      <c r="F3615" s="45">
        <v>-35900</v>
      </c>
      <c r="G3615" s="45">
        <v>-99450</v>
      </c>
      <c r="H3615" s="45">
        <v>-59290</v>
      </c>
      <c r="I3615" s="55">
        <f>pro[[#This Row],[Admin expenses 3]]+pro[[#This Row],[Admin expenses 2]]+pro[[#This Row],[Admin expenses 1]]+pro[[#This Row],[COGS]]</f>
        <v>-622426.05799999996</v>
      </c>
      <c r="J3615" s="55">
        <f>pro[[#This Row],[Revenue]]+pro[[#This Row],[AdminExp]]</f>
        <v>-393271.61499999999</v>
      </c>
      <c r="K3615" s="83">
        <f>pro[[#This Row],[Profit]]/pro[[#This Row],[Revenue]]</f>
        <v>-1.716185860729744</v>
      </c>
      <c r="L3615" s="56">
        <f t="shared" si="56"/>
        <v>4</v>
      </c>
      <c r="M3615" s="82" t="str">
        <f>"Q"&amp;" "&amp;VLOOKUP(pro[[#This Row],[Period]],Mapping!A:B,2,0)</f>
        <v>Q 2</v>
      </c>
      <c r="N3615"/>
    </row>
    <row r="3616" spans="1:14" ht="11.25" customHeight="1" x14ac:dyDescent="0.2">
      <c r="A3616" s="42" t="s">
        <v>23</v>
      </c>
      <c r="B3616" s="44" t="s">
        <v>22</v>
      </c>
      <c r="C3616" s="44" t="s">
        <v>59</v>
      </c>
      <c r="D3616" s="43">
        <v>285871.62799999997</v>
      </c>
      <c r="E3616" s="43">
        <v>-204765.351</v>
      </c>
      <c r="F3616" s="45">
        <v>-16450</v>
      </c>
      <c r="G3616" s="45">
        <v>-104030</v>
      </c>
      <c r="H3616" s="45">
        <v>-34760</v>
      </c>
      <c r="I3616" s="55">
        <f>pro[[#This Row],[Admin expenses 3]]+pro[[#This Row],[Admin expenses 2]]+pro[[#This Row],[Admin expenses 1]]+pro[[#This Row],[COGS]]</f>
        <v>-360005.35100000002</v>
      </c>
      <c r="J3616" s="55">
        <f>pro[[#This Row],[Revenue]]+pro[[#This Row],[AdminExp]]</f>
        <v>-74133.723000000056</v>
      </c>
      <c r="K3616" s="83">
        <f>pro[[#This Row],[Profit]]/pro[[#This Row],[Revenue]]</f>
        <v>-0.25932522061965541</v>
      </c>
      <c r="L3616" s="56">
        <f t="shared" si="56"/>
        <v>4</v>
      </c>
      <c r="M3616" s="82" t="str">
        <f>"Q"&amp;" "&amp;VLOOKUP(pro[[#This Row],[Period]],Mapping!A:B,2,0)</f>
        <v>Q 2</v>
      </c>
      <c r="N3616"/>
    </row>
    <row r="3617" spans="1:14" ht="11.25" customHeight="1" x14ac:dyDescent="0.2">
      <c r="A3617" s="42" t="s">
        <v>23</v>
      </c>
      <c r="B3617" s="44" t="s">
        <v>22</v>
      </c>
      <c r="C3617" s="44" t="s">
        <v>57</v>
      </c>
      <c r="D3617" s="43">
        <v>650973.31599999999</v>
      </c>
      <c r="E3617" s="43">
        <v>-217602.30099999998</v>
      </c>
      <c r="F3617" s="45">
        <v>-87830</v>
      </c>
      <c r="G3617" s="45">
        <v>-41950</v>
      </c>
      <c r="H3617" s="45">
        <v>-17220</v>
      </c>
      <c r="I3617" s="55">
        <f>pro[[#This Row],[Admin expenses 3]]+pro[[#This Row],[Admin expenses 2]]+pro[[#This Row],[Admin expenses 1]]+pro[[#This Row],[COGS]]</f>
        <v>-364602.30099999998</v>
      </c>
      <c r="J3617" s="55">
        <f>pro[[#This Row],[Revenue]]+pro[[#This Row],[AdminExp]]</f>
        <v>286371.01500000001</v>
      </c>
      <c r="K3617" s="83">
        <f>pro[[#This Row],[Profit]]/pro[[#This Row],[Revenue]]</f>
        <v>0.43991206392244814</v>
      </c>
      <c r="L3617" s="56">
        <f t="shared" si="56"/>
        <v>4</v>
      </c>
      <c r="M3617" s="82" t="str">
        <f>"Q"&amp;" "&amp;VLOOKUP(pro[[#This Row],[Period]],Mapping!A:B,2,0)</f>
        <v>Q 2</v>
      </c>
      <c r="N3617"/>
    </row>
    <row r="3618" spans="1:14" ht="11.25" customHeight="1" x14ac:dyDescent="0.2">
      <c r="A3618" s="42" t="s">
        <v>23</v>
      </c>
      <c r="B3618" s="44" t="s">
        <v>22</v>
      </c>
      <c r="C3618" s="44" t="s">
        <v>57</v>
      </c>
      <c r="D3618" s="43">
        <v>762031.98400000005</v>
      </c>
      <c r="E3618" s="43">
        <v>-404617.10799999995</v>
      </c>
      <c r="F3618" s="45">
        <v>-77160</v>
      </c>
      <c r="G3618" s="45">
        <v>-90190</v>
      </c>
      <c r="H3618" s="45">
        <v>-72680</v>
      </c>
      <c r="I3618" s="55">
        <f>pro[[#This Row],[Admin expenses 3]]+pro[[#This Row],[Admin expenses 2]]+pro[[#This Row],[Admin expenses 1]]+pro[[#This Row],[COGS]]</f>
        <v>-644647.10800000001</v>
      </c>
      <c r="J3618" s="55">
        <f>pro[[#This Row],[Revenue]]+pro[[#This Row],[AdminExp]]</f>
        <v>117384.87600000005</v>
      </c>
      <c r="K3618" s="83">
        <f>pro[[#This Row],[Profit]]/pro[[#This Row],[Revenue]]</f>
        <v>0.15404192798290739</v>
      </c>
      <c r="L3618" s="56">
        <f t="shared" si="56"/>
        <v>4</v>
      </c>
      <c r="M3618" s="82" t="str">
        <f>"Q"&amp;" "&amp;VLOOKUP(pro[[#This Row],[Period]],Mapping!A:B,2,0)</f>
        <v>Q 2</v>
      </c>
      <c r="N3618"/>
    </row>
    <row r="3619" spans="1:14" ht="11.25" customHeight="1" x14ac:dyDescent="0.2">
      <c r="A3619" s="42" t="s">
        <v>23</v>
      </c>
      <c r="B3619" s="44" t="s">
        <v>22</v>
      </c>
      <c r="C3619" s="44" t="s">
        <v>57</v>
      </c>
      <c r="D3619" s="43">
        <v>386842.42800000001</v>
      </c>
      <c r="E3619" s="43">
        <v>-194326.43299999999</v>
      </c>
      <c r="F3619" s="45">
        <v>-63000</v>
      </c>
      <c r="G3619" s="45">
        <v>-50140</v>
      </c>
      <c r="H3619" s="45">
        <v>-65420</v>
      </c>
      <c r="I3619" s="55">
        <f>pro[[#This Row],[Admin expenses 3]]+pro[[#This Row],[Admin expenses 2]]+pro[[#This Row],[Admin expenses 1]]+pro[[#This Row],[COGS]]</f>
        <v>-372886.43299999996</v>
      </c>
      <c r="J3619" s="55">
        <f>pro[[#This Row],[Revenue]]+pro[[#This Row],[AdminExp]]</f>
        <v>13955.995000000054</v>
      </c>
      <c r="K3619" s="83">
        <f>pro[[#This Row],[Profit]]/pro[[#This Row],[Revenue]]</f>
        <v>3.6076691670439143E-2</v>
      </c>
      <c r="L3619" s="56">
        <f t="shared" si="56"/>
        <v>4</v>
      </c>
      <c r="M3619" s="82" t="str">
        <f>"Q"&amp;" "&amp;VLOOKUP(pro[[#This Row],[Period]],Mapping!A:B,2,0)</f>
        <v>Q 2</v>
      </c>
      <c r="N3619"/>
    </row>
    <row r="3620" spans="1:14" ht="11.25" customHeight="1" x14ac:dyDescent="0.2">
      <c r="A3620" s="42" t="s">
        <v>23</v>
      </c>
      <c r="B3620" s="44" t="s">
        <v>22</v>
      </c>
      <c r="C3620" s="44" t="s">
        <v>58</v>
      </c>
      <c r="D3620" s="43">
        <v>70388.527999999991</v>
      </c>
      <c r="E3620" s="43">
        <v>-44606.715999999993</v>
      </c>
      <c r="F3620" s="45">
        <v>-29990</v>
      </c>
      <c r="G3620" s="45">
        <v>-53600</v>
      </c>
      <c r="H3620" s="45">
        <v>-97320</v>
      </c>
      <c r="I3620" s="55">
        <f>pro[[#This Row],[Admin expenses 3]]+pro[[#This Row],[Admin expenses 2]]+pro[[#This Row],[Admin expenses 1]]+pro[[#This Row],[COGS]]</f>
        <v>-225516.71599999999</v>
      </c>
      <c r="J3620" s="55">
        <f>pro[[#This Row],[Revenue]]+pro[[#This Row],[AdminExp]]</f>
        <v>-155128.18799999999</v>
      </c>
      <c r="K3620" s="83">
        <f>pro[[#This Row],[Profit]]/pro[[#This Row],[Revenue]]</f>
        <v>-2.2038845307292121</v>
      </c>
      <c r="L3620" s="56">
        <f t="shared" si="56"/>
        <v>4</v>
      </c>
      <c r="M3620" s="82" t="str">
        <f>"Q"&amp;" "&amp;VLOOKUP(pro[[#This Row],[Period]],Mapping!A:B,2,0)</f>
        <v>Q 2</v>
      </c>
      <c r="N3620"/>
    </row>
    <row r="3621" spans="1:14" ht="11.25" customHeight="1" x14ac:dyDescent="0.2">
      <c r="A3621" s="42" t="s">
        <v>23</v>
      </c>
      <c r="B3621" s="44" t="s">
        <v>22</v>
      </c>
      <c r="C3621" s="44" t="s">
        <v>59</v>
      </c>
      <c r="D3621" s="43">
        <v>347280.70999999996</v>
      </c>
      <c r="E3621" s="43">
        <v>-216542.34700000001</v>
      </c>
      <c r="F3621" s="45">
        <v>-96050</v>
      </c>
      <c r="G3621" s="45">
        <v>-80680</v>
      </c>
      <c r="H3621" s="45">
        <v>-33720</v>
      </c>
      <c r="I3621" s="55">
        <f>pro[[#This Row],[Admin expenses 3]]+pro[[#This Row],[Admin expenses 2]]+pro[[#This Row],[Admin expenses 1]]+pro[[#This Row],[COGS]]</f>
        <v>-426992.34700000001</v>
      </c>
      <c r="J3621" s="55">
        <f>pro[[#This Row],[Revenue]]+pro[[#This Row],[AdminExp]]</f>
        <v>-79711.637000000046</v>
      </c>
      <c r="K3621" s="83">
        <f>pro[[#This Row],[Profit]]/pro[[#This Row],[Revenue]]</f>
        <v>-0.2295308512816622</v>
      </c>
      <c r="L3621" s="56">
        <f t="shared" si="56"/>
        <v>4</v>
      </c>
      <c r="M3621" s="82" t="str">
        <f>"Q"&amp;" "&amp;VLOOKUP(pro[[#This Row],[Period]],Mapping!A:B,2,0)</f>
        <v>Q 2</v>
      </c>
      <c r="N3621"/>
    </row>
    <row r="3622" spans="1:14" ht="11.25" customHeight="1" x14ac:dyDescent="0.2">
      <c r="A3622" s="42" t="s">
        <v>23</v>
      </c>
      <c r="B3622" s="44" t="s">
        <v>22</v>
      </c>
      <c r="C3622" s="44" t="s">
        <v>60</v>
      </c>
      <c r="D3622" s="43">
        <v>551042.48499999999</v>
      </c>
      <c r="E3622" s="43">
        <v>-782586.1399999999</v>
      </c>
      <c r="F3622" s="45">
        <v>-71040</v>
      </c>
      <c r="G3622" s="45">
        <v>-12830</v>
      </c>
      <c r="H3622" s="45">
        <v>-33350</v>
      </c>
      <c r="I3622" s="55">
        <f>pro[[#This Row],[Admin expenses 3]]+pro[[#This Row],[Admin expenses 2]]+pro[[#This Row],[Admin expenses 1]]+pro[[#This Row],[COGS]]</f>
        <v>-899806.1399999999</v>
      </c>
      <c r="J3622" s="55">
        <f>pro[[#This Row],[Revenue]]+pro[[#This Row],[AdminExp]]</f>
        <v>-348763.65499999991</v>
      </c>
      <c r="K3622" s="83">
        <f>pro[[#This Row],[Profit]]/pro[[#This Row],[Revenue]]</f>
        <v>-0.63291608994540582</v>
      </c>
      <c r="L3622" s="56">
        <f t="shared" si="56"/>
        <v>4</v>
      </c>
      <c r="M3622" s="82" t="str">
        <f>"Q"&amp;" "&amp;VLOOKUP(pro[[#This Row],[Period]],Mapping!A:B,2,0)</f>
        <v>Q 2</v>
      </c>
      <c r="N3622"/>
    </row>
    <row r="3623" spans="1:14" ht="11.25" customHeight="1" x14ac:dyDescent="0.2">
      <c r="A3623" s="42" t="s">
        <v>23</v>
      </c>
      <c r="B3623" s="44" t="s">
        <v>22</v>
      </c>
      <c r="C3623" s="44" t="s">
        <v>57</v>
      </c>
      <c r="D3623" s="43">
        <v>486521.32199999993</v>
      </c>
      <c r="E3623" s="43">
        <v>-674658.76099999994</v>
      </c>
      <c r="F3623" s="45">
        <v>-71290</v>
      </c>
      <c r="G3623" s="45">
        <v>-102190</v>
      </c>
      <c r="H3623" s="45">
        <v>-19930</v>
      </c>
      <c r="I3623" s="55">
        <f>pro[[#This Row],[Admin expenses 3]]+pro[[#This Row],[Admin expenses 2]]+pro[[#This Row],[Admin expenses 1]]+pro[[#This Row],[COGS]]</f>
        <v>-868068.76099999994</v>
      </c>
      <c r="J3623" s="55">
        <f>pro[[#This Row],[Revenue]]+pro[[#This Row],[AdminExp]]</f>
        <v>-381547.43900000001</v>
      </c>
      <c r="K3623" s="83">
        <f>pro[[#This Row],[Profit]]/pro[[#This Row],[Revenue]]</f>
        <v>-0.78423580169421658</v>
      </c>
      <c r="L3623" s="56">
        <f t="shared" si="56"/>
        <v>4</v>
      </c>
      <c r="M3623" s="82" t="str">
        <f>"Q"&amp;" "&amp;VLOOKUP(pro[[#This Row],[Period]],Mapping!A:B,2,0)</f>
        <v>Q 2</v>
      </c>
      <c r="N3623"/>
    </row>
    <row r="3624" spans="1:14" ht="11.25" customHeight="1" x14ac:dyDescent="0.2">
      <c r="A3624" s="42" t="s">
        <v>23</v>
      </c>
      <c r="B3624" s="44" t="s">
        <v>22</v>
      </c>
      <c r="C3624" s="44" t="s">
        <v>58</v>
      </c>
      <c r="D3624" s="43">
        <v>263581.84299999999</v>
      </c>
      <c r="E3624" s="43">
        <v>-155558.41699999999</v>
      </c>
      <c r="F3624" s="45">
        <v>-58910</v>
      </c>
      <c r="G3624" s="45">
        <v>-13740</v>
      </c>
      <c r="H3624" s="45">
        <v>-19890</v>
      </c>
      <c r="I3624" s="55">
        <f>pro[[#This Row],[Admin expenses 3]]+pro[[#This Row],[Admin expenses 2]]+pro[[#This Row],[Admin expenses 1]]+pro[[#This Row],[COGS]]</f>
        <v>-248098.41699999999</v>
      </c>
      <c r="J3624" s="55">
        <f>pro[[#This Row],[Revenue]]+pro[[#This Row],[AdminExp]]</f>
        <v>15483.426000000007</v>
      </c>
      <c r="K3624" s="83">
        <f>pro[[#This Row],[Profit]]/pro[[#This Row],[Revenue]]</f>
        <v>5.8742384618655268E-2</v>
      </c>
      <c r="L3624" s="56">
        <f t="shared" si="56"/>
        <v>4</v>
      </c>
      <c r="M3624" s="82" t="str">
        <f>"Q"&amp;" "&amp;VLOOKUP(pro[[#This Row],[Period]],Mapping!A:B,2,0)</f>
        <v>Q 2</v>
      </c>
      <c r="N3624"/>
    </row>
    <row r="3625" spans="1:14" ht="11.25" customHeight="1" x14ac:dyDescent="0.2">
      <c r="A3625" s="42" t="s">
        <v>23</v>
      </c>
      <c r="B3625" s="44" t="s">
        <v>22</v>
      </c>
      <c r="C3625" s="44" t="s">
        <v>59</v>
      </c>
      <c r="D3625" s="43">
        <v>39647.608</v>
      </c>
      <c r="E3625" s="43">
        <v>-15776.326999999999</v>
      </c>
      <c r="F3625" s="45">
        <v>-88490</v>
      </c>
      <c r="G3625" s="45">
        <v>-93420</v>
      </c>
      <c r="H3625" s="45">
        <v>-43870</v>
      </c>
      <c r="I3625" s="55">
        <f>pro[[#This Row],[Admin expenses 3]]+pro[[#This Row],[Admin expenses 2]]+pro[[#This Row],[Admin expenses 1]]+pro[[#This Row],[COGS]]</f>
        <v>-241556.32699999999</v>
      </c>
      <c r="J3625" s="55">
        <f>pro[[#This Row],[Revenue]]+pro[[#This Row],[AdminExp]]</f>
        <v>-201908.71899999998</v>
      </c>
      <c r="K3625" s="83">
        <f>pro[[#This Row],[Profit]]/pro[[#This Row],[Revenue]]</f>
        <v>-5.0925826092711564</v>
      </c>
      <c r="L3625" s="56">
        <f t="shared" si="56"/>
        <v>4</v>
      </c>
      <c r="M3625" s="82" t="str">
        <f>"Q"&amp;" "&amp;VLOOKUP(pro[[#This Row],[Period]],Mapping!A:B,2,0)</f>
        <v>Q 2</v>
      </c>
      <c r="N3625"/>
    </row>
    <row r="3626" spans="1:14" ht="11.25" customHeight="1" x14ac:dyDescent="0.2">
      <c r="A3626" s="42" t="s">
        <v>23</v>
      </c>
      <c r="B3626" s="44" t="s">
        <v>22</v>
      </c>
      <c r="C3626" s="44" t="s">
        <v>60</v>
      </c>
      <c r="D3626" s="43">
        <v>64951.222000000002</v>
      </c>
      <c r="E3626" s="43">
        <v>-53105.667999999998</v>
      </c>
      <c r="F3626" s="45">
        <v>-23740</v>
      </c>
      <c r="G3626" s="45">
        <v>-34500</v>
      </c>
      <c r="H3626" s="45">
        <v>-45650</v>
      </c>
      <c r="I3626" s="55">
        <f>pro[[#This Row],[Admin expenses 3]]+pro[[#This Row],[Admin expenses 2]]+pro[[#This Row],[Admin expenses 1]]+pro[[#This Row],[COGS]]</f>
        <v>-156995.66800000001</v>
      </c>
      <c r="J3626" s="55">
        <f>pro[[#This Row],[Revenue]]+pro[[#This Row],[AdminExp]]</f>
        <v>-92044.445999999996</v>
      </c>
      <c r="K3626" s="83">
        <f>pro[[#This Row],[Profit]]/pro[[#This Row],[Revenue]]</f>
        <v>-1.4171318593513142</v>
      </c>
      <c r="L3626" s="56">
        <f t="shared" si="56"/>
        <v>4</v>
      </c>
      <c r="M3626" s="82" t="str">
        <f>"Q"&amp;" "&amp;VLOOKUP(pro[[#This Row],[Period]],Mapping!A:B,2,0)</f>
        <v>Q 2</v>
      </c>
      <c r="N3626"/>
    </row>
    <row r="3627" spans="1:14" ht="11.25" customHeight="1" x14ac:dyDescent="0.2">
      <c r="A3627" s="42" t="s">
        <v>23</v>
      </c>
      <c r="B3627" s="44" t="s">
        <v>22</v>
      </c>
      <c r="C3627" s="44" t="s">
        <v>57</v>
      </c>
      <c r="D3627" s="43">
        <v>373653.24499999994</v>
      </c>
      <c r="E3627" s="43">
        <v>-209927.17199999999</v>
      </c>
      <c r="F3627" s="45">
        <v>-60350</v>
      </c>
      <c r="G3627" s="45">
        <v>-45350</v>
      </c>
      <c r="H3627" s="45">
        <v>-102020</v>
      </c>
      <c r="I3627" s="55">
        <f>pro[[#This Row],[Admin expenses 3]]+pro[[#This Row],[Admin expenses 2]]+pro[[#This Row],[Admin expenses 1]]+pro[[#This Row],[COGS]]</f>
        <v>-417647.17200000002</v>
      </c>
      <c r="J3627" s="55">
        <f>pro[[#This Row],[Revenue]]+pro[[#This Row],[AdminExp]]</f>
        <v>-43993.927000000083</v>
      </c>
      <c r="K3627" s="83">
        <f>pro[[#This Row],[Profit]]/pro[[#This Row],[Revenue]]</f>
        <v>-0.11773998376489435</v>
      </c>
      <c r="L3627" s="56">
        <f t="shared" si="56"/>
        <v>4</v>
      </c>
      <c r="M3627" s="82" t="str">
        <f>"Q"&amp;" "&amp;VLOOKUP(pro[[#This Row],[Period]],Mapping!A:B,2,0)</f>
        <v>Q 2</v>
      </c>
      <c r="N3627"/>
    </row>
    <row r="3628" spans="1:14" ht="11.25" customHeight="1" x14ac:dyDescent="0.2">
      <c r="A3628" s="42" t="s">
        <v>23</v>
      </c>
      <c r="B3628" s="44" t="s">
        <v>22</v>
      </c>
      <c r="C3628" s="44" t="s">
        <v>58</v>
      </c>
      <c r="D3628" s="43">
        <v>564379.48</v>
      </c>
      <c r="E3628" s="43">
        <v>-314576.80099999998</v>
      </c>
      <c r="F3628" s="45">
        <v>-67390</v>
      </c>
      <c r="G3628" s="45">
        <v>-16010</v>
      </c>
      <c r="H3628" s="45">
        <v>-69490</v>
      </c>
      <c r="I3628" s="55">
        <f>pro[[#This Row],[Admin expenses 3]]+pro[[#This Row],[Admin expenses 2]]+pro[[#This Row],[Admin expenses 1]]+pro[[#This Row],[COGS]]</f>
        <v>-467466.80099999998</v>
      </c>
      <c r="J3628" s="55">
        <f>pro[[#This Row],[Revenue]]+pro[[#This Row],[AdminExp]]</f>
        <v>96912.679000000004</v>
      </c>
      <c r="K3628" s="83">
        <f>pro[[#This Row],[Profit]]/pro[[#This Row],[Revenue]]</f>
        <v>0.17171545464409871</v>
      </c>
      <c r="L3628" s="56">
        <f t="shared" si="56"/>
        <v>4</v>
      </c>
      <c r="M3628" s="82" t="str">
        <f>"Q"&amp;" "&amp;VLOOKUP(pro[[#This Row],[Period]],Mapping!A:B,2,0)</f>
        <v>Q 2</v>
      </c>
      <c r="N3628"/>
    </row>
    <row r="3629" spans="1:14" ht="11.25" customHeight="1" x14ac:dyDescent="0.2">
      <c r="A3629" s="42" t="s">
        <v>23</v>
      </c>
      <c r="B3629" s="44" t="s">
        <v>22</v>
      </c>
      <c r="C3629" s="44" t="s">
        <v>59</v>
      </c>
      <c r="D3629" s="43">
        <v>292037.48699999996</v>
      </c>
      <c r="E3629" s="43">
        <v>-121522.317</v>
      </c>
      <c r="F3629" s="45">
        <v>-39810</v>
      </c>
      <c r="G3629" s="45">
        <v>-101880</v>
      </c>
      <c r="H3629" s="45">
        <v>-98460</v>
      </c>
      <c r="I3629" s="55">
        <f>pro[[#This Row],[Admin expenses 3]]+pro[[#This Row],[Admin expenses 2]]+pro[[#This Row],[Admin expenses 1]]+pro[[#This Row],[COGS]]</f>
        <v>-361672.31699999998</v>
      </c>
      <c r="J3629" s="55">
        <f>pro[[#This Row],[Revenue]]+pro[[#This Row],[AdminExp]]</f>
        <v>-69634.830000000016</v>
      </c>
      <c r="K3629" s="83">
        <f>pro[[#This Row],[Profit]]/pro[[#This Row],[Revenue]]</f>
        <v>-0.23844483362507507</v>
      </c>
      <c r="L3629" s="56">
        <f t="shared" si="56"/>
        <v>4</v>
      </c>
      <c r="M3629" s="82" t="str">
        <f>"Q"&amp;" "&amp;VLOOKUP(pro[[#This Row],[Period]],Mapping!A:B,2,0)</f>
        <v>Q 2</v>
      </c>
      <c r="N3629"/>
    </row>
    <row r="3630" spans="1:14" ht="11.25" customHeight="1" x14ac:dyDescent="0.2">
      <c r="A3630" s="42" t="s">
        <v>23</v>
      </c>
      <c r="B3630" s="44" t="s">
        <v>22</v>
      </c>
      <c r="C3630" s="44" t="s">
        <v>60</v>
      </c>
      <c r="D3630" s="43">
        <v>39721.752</v>
      </c>
      <c r="E3630" s="43">
        <v>-26304.859</v>
      </c>
      <c r="F3630" s="45">
        <v>-68640</v>
      </c>
      <c r="G3630" s="45">
        <v>-89810</v>
      </c>
      <c r="H3630" s="45">
        <v>-89020</v>
      </c>
      <c r="I3630" s="55">
        <f>pro[[#This Row],[Admin expenses 3]]+pro[[#This Row],[Admin expenses 2]]+pro[[#This Row],[Admin expenses 1]]+pro[[#This Row],[COGS]]</f>
        <v>-273774.859</v>
      </c>
      <c r="J3630" s="55">
        <f>pro[[#This Row],[Revenue]]+pro[[#This Row],[AdminExp]]</f>
        <v>-234053.10699999999</v>
      </c>
      <c r="K3630" s="83">
        <f>pro[[#This Row],[Profit]]/pro[[#This Row],[Revenue]]</f>
        <v>-5.8923158021831457</v>
      </c>
      <c r="L3630" s="56">
        <f t="shared" si="56"/>
        <v>4</v>
      </c>
      <c r="M3630" s="82" t="str">
        <f>"Q"&amp;" "&amp;VLOOKUP(pro[[#This Row],[Period]],Mapping!A:B,2,0)</f>
        <v>Q 2</v>
      </c>
      <c r="N3630"/>
    </row>
    <row r="3631" spans="1:14" ht="11.25" customHeight="1" x14ac:dyDescent="0.2">
      <c r="A3631" s="42" t="s">
        <v>23</v>
      </c>
      <c r="B3631" s="44" t="s">
        <v>22</v>
      </c>
      <c r="C3631" s="44" t="s">
        <v>57</v>
      </c>
      <c r="D3631" s="43">
        <v>5941528.943</v>
      </c>
      <c r="E3631" s="43">
        <v>-30977.071999999996</v>
      </c>
      <c r="F3631" s="45">
        <v>-37010</v>
      </c>
      <c r="G3631" s="45">
        <v>-79290</v>
      </c>
      <c r="H3631" s="45">
        <v>-105570</v>
      </c>
      <c r="I3631" s="55">
        <f>pro[[#This Row],[Admin expenses 3]]+pro[[#This Row],[Admin expenses 2]]+pro[[#This Row],[Admin expenses 1]]+pro[[#This Row],[COGS]]</f>
        <v>-252847.07199999999</v>
      </c>
      <c r="J3631" s="55">
        <f>pro[[#This Row],[Revenue]]+pro[[#This Row],[AdminExp]]</f>
        <v>5688681.8710000003</v>
      </c>
      <c r="K3631" s="83">
        <f>pro[[#This Row],[Profit]]/pro[[#This Row],[Revenue]]</f>
        <v>0.95744410665576396</v>
      </c>
      <c r="L3631" s="56">
        <f t="shared" si="56"/>
        <v>4</v>
      </c>
      <c r="M3631" s="82" t="str">
        <f>"Q"&amp;" "&amp;VLOOKUP(pro[[#This Row],[Period]],Mapping!A:B,2,0)</f>
        <v>Q 2</v>
      </c>
      <c r="N3631"/>
    </row>
    <row r="3632" spans="1:14" ht="11.25" customHeight="1" x14ac:dyDescent="0.2">
      <c r="A3632" s="42" t="s">
        <v>23</v>
      </c>
      <c r="B3632" s="44" t="s">
        <v>22</v>
      </c>
      <c r="C3632" s="44" t="s">
        <v>58</v>
      </c>
      <c r="D3632" s="43">
        <v>79054.604999999996</v>
      </c>
      <c r="E3632" s="43">
        <v>-47424.943999999996</v>
      </c>
      <c r="F3632" s="45">
        <v>-70970</v>
      </c>
      <c r="G3632" s="45">
        <v>-16590</v>
      </c>
      <c r="H3632" s="45">
        <v>-44200</v>
      </c>
      <c r="I3632" s="55">
        <f>pro[[#This Row],[Admin expenses 3]]+pro[[#This Row],[Admin expenses 2]]+pro[[#This Row],[Admin expenses 1]]+pro[[#This Row],[COGS]]</f>
        <v>-179184.94399999999</v>
      </c>
      <c r="J3632" s="55">
        <f>pro[[#This Row],[Revenue]]+pro[[#This Row],[AdminExp]]</f>
        <v>-100130.33899999999</v>
      </c>
      <c r="K3632" s="83">
        <f>pro[[#This Row],[Profit]]/pro[[#This Row],[Revenue]]</f>
        <v>-1.2665971703988654</v>
      </c>
      <c r="L3632" s="56">
        <f t="shared" si="56"/>
        <v>4</v>
      </c>
      <c r="M3632" s="82" t="str">
        <f>"Q"&amp;" "&amp;VLOOKUP(pro[[#This Row],[Period]],Mapping!A:B,2,0)</f>
        <v>Q 2</v>
      </c>
      <c r="N3632"/>
    </row>
    <row r="3633" spans="1:14" ht="11.25" customHeight="1" x14ac:dyDescent="0.2">
      <c r="A3633" s="42" t="s">
        <v>23</v>
      </c>
      <c r="B3633" s="44" t="s">
        <v>22</v>
      </c>
      <c r="C3633" s="44" t="s">
        <v>59</v>
      </c>
      <c r="D3633" s="43">
        <v>126246.204</v>
      </c>
      <c r="E3633" s="43">
        <v>-174657.38499999998</v>
      </c>
      <c r="F3633" s="45">
        <v>-61960</v>
      </c>
      <c r="G3633" s="45">
        <v>-22250</v>
      </c>
      <c r="H3633" s="45">
        <v>-18490</v>
      </c>
      <c r="I3633" s="55">
        <f>pro[[#This Row],[Admin expenses 3]]+pro[[#This Row],[Admin expenses 2]]+pro[[#This Row],[Admin expenses 1]]+pro[[#This Row],[COGS]]</f>
        <v>-277357.38500000001</v>
      </c>
      <c r="J3633" s="55">
        <f>pro[[#This Row],[Revenue]]+pro[[#This Row],[AdminExp]]</f>
        <v>-151111.18100000001</v>
      </c>
      <c r="K3633" s="83">
        <f>pro[[#This Row],[Profit]]/pro[[#This Row],[Revenue]]</f>
        <v>-1.1969562348187515</v>
      </c>
      <c r="L3633" s="56">
        <f t="shared" si="56"/>
        <v>4</v>
      </c>
      <c r="M3633" s="82" t="str">
        <f>"Q"&amp;" "&amp;VLOOKUP(pro[[#This Row],[Period]],Mapping!A:B,2,0)</f>
        <v>Q 2</v>
      </c>
      <c r="N3633"/>
    </row>
    <row r="3634" spans="1:14" ht="11.25" customHeight="1" x14ac:dyDescent="0.2">
      <c r="A3634" s="42" t="s">
        <v>23</v>
      </c>
      <c r="B3634" s="44" t="s">
        <v>22</v>
      </c>
      <c r="C3634" s="44" t="s">
        <v>60</v>
      </c>
      <c r="D3634" s="43">
        <v>321948.84399999998</v>
      </c>
      <c r="E3634" s="43">
        <v>-470526.98</v>
      </c>
      <c r="F3634" s="45">
        <v>-75530</v>
      </c>
      <c r="G3634" s="45">
        <v>-38770</v>
      </c>
      <c r="H3634" s="45">
        <v>-90530</v>
      </c>
      <c r="I3634" s="55">
        <f>pro[[#This Row],[Admin expenses 3]]+pro[[#This Row],[Admin expenses 2]]+pro[[#This Row],[Admin expenses 1]]+pro[[#This Row],[COGS]]</f>
        <v>-675356.98</v>
      </c>
      <c r="J3634" s="55">
        <f>pro[[#This Row],[Revenue]]+pro[[#This Row],[AdminExp]]</f>
        <v>-353408.136</v>
      </c>
      <c r="K3634" s="83">
        <f>pro[[#This Row],[Profit]]/pro[[#This Row],[Revenue]]</f>
        <v>-1.0977151885657959</v>
      </c>
      <c r="L3634" s="56">
        <f t="shared" si="56"/>
        <v>4</v>
      </c>
      <c r="M3634" s="82" t="str">
        <f>"Q"&amp;" "&amp;VLOOKUP(pro[[#This Row],[Period]],Mapping!A:B,2,0)</f>
        <v>Q 2</v>
      </c>
      <c r="N3634"/>
    </row>
    <row r="3635" spans="1:14" ht="11.25" customHeight="1" x14ac:dyDescent="0.2">
      <c r="A3635" s="42" t="s">
        <v>23</v>
      </c>
      <c r="B3635" s="44" t="s">
        <v>22</v>
      </c>
      <c r="C3635" s="44" t="s">
        <v>57</v>
      </c>
      <c r="D3635" s="43">
        <v>403098.63299999991</v>
      </c>
      <c r="E3635" s="43">
        <v>-55695.885000000002</v>
      </c>
      <c r="F3635" s="45">
        <v>-72070</v>
      </c>
      <c r="G3635" s="45">
        <v>-94200</v>
      </c>
      <c r="H3635" s="45">
        <v>-108150</v>
      </c>
      <c r="I3635" s="55">
        <f>pro[[#This Row],[Admin expenses 3]]+pro[[#This Row],[Admin expenses 2]]+pro[[#This Row],[Admin expenses 1]]+pro[[#This Row],[COGS]]</f>
        <v>-330115.88500000001</v>
      </c>
      <c r="J3635" s="55">
        <f>pro[[#This Row],[Revenue]]+pro[[#This Row],[AdminExp]]</f>
        <v>72982.747999999905</v>
      </c>
      <c r="K3635" s="83">
        <f>pro[[#This Row],[Profit]]/pro[[#This Row],[Revenue]]</f>
        <v>0.18105431779025635</v>
      </c>
      <c r="L3635" s="56">
        <f t="shared" si="56"/>
        <v>4</v>
      </c>
      <c r="M3635" s="82" t="str">
        <f>"Q"&amp;" "&amp;VLOOKUP(pro[[#This Row],[Period]],Mapping!A:B,2,0)</f>
        <v>Q 2</v>
      </c>
      <c r="N3635"/>
    </row>
    <row r="3636" spans="1:14" ht="11.25" customHeight="1" x14ac:dyDescent="0.2">
      <c r="A3636" s="42" t="s">
        <v>23</v>
      </c>
      <c r="B3636" s="44" t="s">
        <v>22</v>
      </c>
      <c r="C3636" s="44" t="s">
        <v>57</v>
      </c>
      <c r="D3636" s="43">
        <v>108070.424</v>
      </c>
      <c r="E3636" s="43">
        <v>-22186.052</v>
      </c>
      <c r="F3636" s="45">
        <v>-87930</v>
      </c>
      <c r="G3636" s="45">
        <v>-67150</v>
      </c>
      <c r="H3636" s="45">
        <v>-52070</v>
      </c>
      <c r="I3636" s="55">
        <f>pro[[#This Row],[Admin expenses 3]]+pro[[#This Row],[Admin expenses 2]]+pro[[#This Row],[Admin expenses 1]]+pro[[#This Row],[COGS]]</f>
        <v>-229336.052</v>
      </c>
      <c r="J3636" s="55">
        <f>pro[[#This Row],[Revenue]]+pro[[#This Row],[AdminExp]]</f>
        <v>-121265.628</v>
      </c>
      <c r="K3636" s="83">
        <f>pro[[#This Row],[Profit]]/pro[[#This Row],[Revenue]]</f>
        <v>-1.1220981977455737</v>
      </c>
      <c r="L3636" s="56">
        <f t="shared" si="56"/>
        <v>4</v>
      </c>
      <c r="M3636" s="82" t="str">
        <f>"Q"&amp;" "&amp;VLOOKUP(pro[[#This Row],[Period]],Mapping!A:B,2,0)</f>
        <v>Q 2</v>
      </c>
      <c r="N3636"/>
    </row>
    <row r="3637" spans="1:14" ht="11.25" customHeight="1" x14ac:dyDescent="0.2">
      <c r="A3637" s="42" t="s">
        <v>23</v>
      </c>
      <c r="B3637" s="44" t="s">
        <v>22</v>
      </c>
      <c r="C3637" s="44" t="s">
        <v>58</v>
      </c>
      <c r="D3637" s="43">
        <v>459227.27199999994</v>
      </c>
      <c r="E3637" s="43">
        <v>-48195.252</v>
      </c>
      <c r="F3637" s="45">
        <v>-17060</v>
      </c>
      <c r="G3637" s="45">
        <v>-57410</v>
      </c>
      <c r="H3637" s="45">
        <v>-44760</v>
      </c>
      <c r="I3637" s="55">
        <f>pro[[#This Row],[Admin expenses 3]]+pro[[#This Row],[Admin expenses 2]]+pro[[#This Row],[Admin expenses 1]]+pro[[#This Row],[COGS]]</f>
        <v>-167425.25200000001</v>
      </c>
      <c r="J3637" s="55">
        <f>pro[[#This Row],[Revenue]]+pro[[#This Row],[AdminExp]]</f>
        <v>291802.0199999999</v>
      </c>
      <c r="K3637" s="83">
        <f>pro[[#This Row],[Profit]]/pro[[#This Row],[Revenue]]</f>
        <v>0.63541962290079312</v>
      </c>
      <c r="L3637" s="56">
        <f t="shared" si="56"/>
        <v>4</v>
      </c>
      <c r="M3637" s="82" t="str">
        <f>"Q"&amp;" "&amp;VLOOKUP(pro[[#This Row],[Period]],Mapping!A:B,2,0)</f>
        <v>Q 2</v>
      </c>
      <c r="N3637"/>
    </row>
    <row r="3638" spans="1:14" ht="11.25" customHeight="1" x14ac:dyDescent="0.2">
      <c r="A3638" s="42" t="s">
        <v>23</v>
      </c>
      <c r="B3638" s="44" t="s">
        <v>22</v>
      </c>
      <c r="C3638" s="44" t="s">
        <v>59</v>
      </c>
      <c r="D3638" s="43">
        <v>297814.60099999997</v>
      </c>
      <c r="E3638" s="43">
        <v>-23709.756000000001</v>
      </c>
      <c r="F3638" s="45">
        <v>-89990</v>
      </c>
      <c r="G3638" s="45">
        <v>-48860</v>
      </c>
      <c r="H3638" s="45">
        <v>-30200</v>
      </c>
      <c r="I3638" s="55">
        <f>pro[[#This Row],[Admin expenses 3]]+pro[[#This Row],[Admin expenses 2]]+pro[[#This Row],[Admin expenses 1]]+pro[[#This Row],[COGS]]</f>
        <v>-192759.75599999999</v>
      </c>
      <c r="J3638" s="55">
        <f>pro[[#This Row],[Revenue]]+pro[[#This Row],[AdminExp]]</f>
        <v>105054.84499999997</v>
      </c>
      <c r="K3638" s="83">
        <f>pro[[#This Row],[Profit]]/pro[[#This Row],[Revenue]]</f>
        <v>0.35275249986819812</v>
      </c>
      <c r="L3638" s="56">
        <f t="shared" si="56"/>
        <v>4</v>
      </c>
      <c r="M3638" s="82" t="str">
        <f>"Q"&amp;" "&amp;VLOOKUP(pro[[#This Row],[Period]],Mapping!A:B,2,0)</f>
        <v>Q 2</v>
      </c>
      <c r="N3638"/>
    </row>
    <row r="3639" spans="1:14" ht="11.25" customHeight="1" x14ac:dyDescent="0.2">
      <c r="A3639" s="42" t="s">
        <v>23</v>
      </c>
      <c r="B3639" s="44" t="s">
        <v>22</v>
      </c>
      <c r="C3639" s="44" t="s">
        <v>57</v>
      </c>
      <c r="D3639" s="43">
        <v>621568.27599999995</v>
      </c>
      <c r="E3639" s="43">
        <v>-164987.19299999997</v>
      </c>
      <c r="F3639" s="45">
        <v>-77340</v>
      </c>
      <c r="G3639" s="45">
        <v>-75580</v>
      </c>
      <c r="H3639" s="45">
        <v>-75610</v>
      </c>
      <c r="I3639" s="55">
        <f>pro[[#This Row],[Admin expenses 3]]+pro[[#This Row],[Admin expenses 2]]+pro[[#This Row],[Admin expenses 1]]+pro[[#This Row],[COGS]]</f>
        <v>-393517.19299999997</v>
      </c>
      <c r="J3639" s="55">
        <f>pro[[#This Row],[Revenue]]+pro[[#This Row],[AdminExp]]</f>
        <v>228051.08299999998</v>
      </c>
      <c r="K3639" s="83">
        <f>pro[[#This Row],[Profit]]/pro[[#This Row],[Revenue]]</f>
        <v>0.36689627158513477</v>
      </c>
      <c r="L3639" s="56">
        <f t="shared" si="56"/>
        <v>4</v>
      </c>
      <c r="M3639" s="82" t="str">
        <f>"Q"&amp;" "&amp;VLOOKUP(pro[[#This Row],[Period]],Mapping!A:B,2,0)</f>
        <v>Q 2</v>
      </c>
      <c r="N3639"/>
    </row>
    <row r="3640" spans="1:14" ht="11.25" customHeight="1" x14ac:dyDescent="0.2">
      <c r="A3640" s="42" t="s">
        <v>23</v>
      </c>
      <c r="B3640" s="44" t="s">
        <v>22</v>
      </c>
      <c r="C3640" s="44" t="s">
        <v>58</v>
      </c>
      <c r="D3640" s="43">
        <v>1086407.371</v>
      </c>
      <c r="E3640" s="43">
        <v>-175750.897</v>
      </c>
      <c r="F3640" s="45">
        <v>-63840</v>
      </c>
      <c r="G3640" s="45">
        <v>-70680</v>
      </c>
      <c r="H3640" s="45">
        <v>-51060</v>
      </c>
      <c r="I3640" s="55">
        <f>pro[[#This Row],[Admin expenses 3]]+pro[[#This Row],[Admin expenses 2]]+pro[[#This Row],[Admin expenses 1]]+pro[[#This Row],[COGS]]</f>
        <v>-361330.897</v>
      </c>
      <c r="J3640" s="55">
        <f>pro[[#This Row],[Revenue]]+pro[[#This Row],[AdminExp]]</f>
        <v>725076.47400000005</v>
      </c>
      <c r="K3640" s="83">
        <f>pro[[#This Row],[Profit]]/pro[[#This Row],[Revenue]]</f>
        <v>0.66740754283781456</v>
      </c>
      <c r="L3640" s="56">
        <f t="shared" si="56"/>
        <v>4</v>
      </c>
      <c r="M3640" s="82" t="str">
        <f>"Q"&amp;" "&amp;VLOOKUP(pro[[#This Row],[Period]],Mapping!A:B,2,0)</f>
        <v>Q 2</v>
      </c>
      <c r="N3640"/>
    </row>
    <row r="3641" spans="1:14" ht="11.25" customHeight="1" x14ac:dyDescent="0.2">
      <c r="A3641" s="42" t="s">
        <v>23</v>
      </c>
      <c r="B3641" s="44" t="s">
        <v>22</v>
      </c>
      <c r="C3641" s="44" t="s">
        <v>59</v>
      </c>
      <c r="D3641" s="43">
        <v>900716.16599999985</v>
      </c>
      <c r="E3641" s="43">
        <v>-69996.982999999993</v>
      </c>
      <c r="F3641" s="45">
        <v>-88570</v>
      </c>
      <c r="G3641" s="45">
        <v>-73890</v>
      </c>
      <c r="H3641" s="45">
        <v>-51220</v>
      </c>
      <c r="I3641" s="55">
        <f>pro[[#This Row],[Admin expenses 3]]+pro[[#This Row],[Admin expenses 2]]+pro[[#This Row],[Admin expenses 1]]+pro[[#This Row],[COGS]]</f>
        <v>-283676.98300000001</v>
      </c>
      <c r="J3641" s="55">
        <f>pro[[#This Row],[Revenue]]+pro[[#This Row],[AdminExp]]</f>
        <v>617039.18299999984</v>
      </c>
      <c r="K3641" s="83">
        <f>pro[[#This Row],[Profit]]/pro[[#This Row],[Revenue]]</f>
        <v>0.68505396737822066</v>
      </c>
      <c r="L3641" s="56">
        <f t="shared" si="56"/>
        <v>4</v>
      </c>
      <c r="M3641" s="82" t="str">
        <f>"Q"&amp;" "&amp;VLOOKUP(pro[[#This Row],[Period]],Mapping!A:B,2,0)</f>
        <v>Q 2</v>
      </c>
      <c r="N3641"/>
    </row>
    <row r="3642" spans="1:14" ht="11.25" customHeight="1" x14ac:dyDescent="0.2">
      <c r="A3642" s="42" t="s">
        <v>23</v>
      </c>
      <c r="B3642" s="44" t="s">
        <v>22</v>
      </c>
      <c r="C3642" s="44" t="s">
        <v>57</v>
      </c>
      <c r="D3642" s="43">
        <v>825823.92899999989</v>
      </c>
      <c r="E3642" s="43">
        <v>-105567.55999999998</v>
      </c>
      <c r="F3642" s="45">
        <v>-104610</v>
      </c>
      <c r="G3642" s="45">
        <v>-33810</v>
      </c>
      <c r="H3642" s="45">
        <v>-51330</v>
      </c>
      <c r="I3642" s="55">
        <f>pro[[#This Row],[Admin expenses 3]]+pro[[#This Row],[Admin expenses 2]]+pro[[#This Row],[Admin expenses 1]]+pro[[#This Row],[COGS]]</f>
        <v>-295317.56</v>
      </c>
      <c r="J3642" s="55">
        <f>pro[[#This Row],[Revenue]]+pro[[#This Row],[AdminExp]]</f>
        <v>530506.36899999995</v>
      </c>
      <c r="K3642" s="83">
        <f>pro[[#This Row],[Profit]]/pro[[#This Row],[Revenue]]</f>
        <v>0.64239646051719101</v>
      </c>
      <c r="L3642" s="56">
        <f t="shared" si="56"/>
        <v>4</v>
      </c>
      <c r="M3642" s="82" t="str">
        <f>"Q"&amp;" "&amp;VLOOKUP(pro[[#This Row],[Period]],Mapping!A:B,2,0)</f>
        <v>Q 2</v>
      </c>
      <c r="N3642"/>
    </row>
    <row r="3643" spans="1:14" ht="11.25" customHeight="1" x14ac:dyDescent="0.2">
      <c r="A3643" s="42" t="s">
        <v>23</v>
      </c>
      <c r="B3643" s="44" t="s">
        <v>22</v>
      </c>
      <c r="C3643" s="44" t="s">
        <v>58</v>
      </c>
      <c r="D3643" s="43">
        <v>35741.418999999994</v>
      </c>
      <c r="E3643" s="43">
        <v>-17439.093000000001</v>
      </c>
      <c r="F3643" s="45">
        <v>-76590</v>
      </c>
      <c r="G3643" s="45">
        <v>-74530</v>
      </c>
      <c r="H3643" s="45">
        <v>-44680</v>
      </c>
      <c r="I3643" s="55">
        <f>pro[[#This Row],[Admin expenses 3]]+pro[[#This Row],[Admin expenses 2]]+pro[[#This Row],[Admin expenses 1]]+pro[[#This Row],[COGS]]</f>
        <v>-213239.09299999999</v>
      </c>
      <c r="J3643" s="55">
        <f>pro[[#This Row],[Revenue]]+pro[[#This Row],[AdminExp]]</f>
        <v>-177497.674</v>
      </c>
      <c r="K3643" s="83">
        <f>pro[[#This Row],[Profit]]/pro[[#This Row],[Revenue]]</f>
        <v>-4.9661619198722926</v>
      </c>
      <c r="L3643" s="56">
        <f t="shared" si="56"/>
        <v>4</v>
      </c>
      <c r="M3643" s="82" t="str">
        <f>"Q"&amp;" "&amp;VLOOKUP(pro[[#This Row],[Period]],Mapping!A:B,2,0)</f>
        <v>Q 2</v>
      </c>
      <c r="N3643"/>
    </row>
    <row r="3644" spans="1:14" ht="11.25" customHeight="1" x14ac:dyDescent="0.2">
      <c r="A3644" s="42" t="s">
        <v>23</v>
      </c>
      <c r="B3644" s="44" t="s">
        <v>22</v>
      </c>
      <c r="C3644" s="44" t="s">
        <v>59</v>
      </c>
      <c r="D3644" s="43">
        <v>26402.844999999998</v>
      </c>
      <c r="E3644" s="43">
        <v>-2948.3089999999997</v>
      </c>
      <c r="F3644" s="45">
        <v>-18430</v>
      </c>
      <c r="G3644" s="45">
        <v>-70770</v>
      </c>
      <c r="H3644" s="45">
        <v>-96030</v>
      </c>
      <c r="I3644" s="55">
        <f>pro[[#This Row],[Admin expenses 3]]+pro[[#This Row],[Admin expenses 2]]+pro[[#This Row],[Admin expenses 1]]+pro[[#This Row],[COGS]]</f>
        <v>-188178.30900000001</v>
      </c>
      <c r="J3644" s="55">
        <f>pro[[#This Row],[Revenue]]+pro[[#This Row],[AdminExp]]</f>
        <v>-161775.46400000001</v>
      </c>
      <c r="K3644" s="83">
        <f>pro[[#This Row],[Profit]]/pro[[#This Row],[Revenue]]</f>
        <v>-6.127198186407564</v>
      </c>
      <c r="L3644" s="56">
        <f t="shared" si="56"/>
        <v>4</v>
      </c>
      <c r="M3644" s="82" t="str">
        <f>"Q"&amp;" "&amp;VLOOKUP(pro[[#This Row],[Period]],Mapping!A:B,2,0)</f>
        <v>Q 2</v>
      </c>
      <c r="N3644"/>
    </row>
    <row r="3645" spans="1:14" ht="11.25" customHeight="1" x14ac:dyDescent="0.2">
      <c r="A3645" s="42" t="s">
        <v>23</v>
      </c>
      <c r="B3645" s="44" t="s">
        <v>22</v>
      </c>
      <c r="C3645" s="44" t="s">
        <v>57</v>
      </c>
      <c r="D3645" s="43">
        <v>118354.35499999998</v>
      </c>
      <c r="E3645" s="43">
        <v>-22062.754000000001</v>
      </c>
      <c r="F3645" s="45">
        <v>-31630</v>
      </c>
      <c r="G3645" s="45">
        <v>-85930</v>
      </c>
      <c r="H3645" s="45">
        <v>-104650</v>
      </c>
      <c r="I3645" s="55">
        <f>pro[[#This Row],[Admin expenses 3]]+pro[[#This Row],[Admin expenses 2]]+pro[[#This Row],[Admin expenses 1]]+pro[[#This Row],[COGS]]</f>
        <v>-244272.75400000002</v>
      </c>
      <c r="J3645" s="55">
        <f>pro[[#This Row],[Revenue]]+pro[[#This Row],[AdminExp]]</f>
        <v>-125918.39900000003</v>
      </c>
      <c r="K3645" s="83">
        <f>pro[[#This Row],[Profit]]/pro[[#This Row],[Revenue]]</f>
        <v>-1.063910145089296</v>
      </c>
      <c r="L3645" s="56">
        <f t="shared" si="56"/>
        <v>4</v>
      </c>
      <c r="M3645" s="82" t="str">
        <f>"Q"&amp;" "&amp;VLOOKUP(pro[[#This Row],[Period]],Mapping!A:B,2,0)</f>
        <v>Q 2</v>
      </c>
      <c r="N3645"/>
    </row>
    <row r="3646" spans="1:14" ht="11.25" customHeight="1" x14ac:dyDescent="0.2">
      <c r="A3646" s="42" t="s">
        <v>23</v>
      </c>
      <c r="B3646" s="44" t="s">
        <v>22</v>
      </c>
      <c r="C3646" s="44" t="s">
        <v>57</v>
      </c>
      <c r="D3646" s="43">
        <v>175609.399</v>
      </c>
      <c r="E3646" s="43">
        <v>-271617.70299999998</v>
      </c>
      <c r="F3646" s="45">
        <v>-67640</v>
      </c>
      <c r="G3646" s="45">
        <v>-16360</v>
      </c>
      <c r="H3646" s="45">
        <v>-83840</v>
      </c>
      <c r="I3646" s="55">
        <f>pro[[#This Row],[Admin expenses 3]]+pro[[#This Row],[Admin expenses 2]]+pro[[#This Row],[Admin expenses 1]]+pro[[#This Row],[COGS]]</f>
        <v>-439457.70299999998</v>
      </c>
      <c r="J3646" s="55">
        <f>pro[[#This Row],[Revenue]]+pro[[#This Row],[AdminExp]]</f>
        <v>-263848.304</v>
      </c>
      <c r="K3646" s="83">
        <f>pro[[#This Row],[Profit]]/pro[[#This Row],[Revenue]]</f>
        <v>-1.5024725641251127</v>
      </c>
      <c r="L3646" s="56">
        <f t="shared" si="56"/>
        <v>4</v>
      </c>
      <c r="M3646" s="82" t="str">
        <f>"Q"&amp;" "&amp;VLOOKUP(pro[[#This Row],[Period]],Mapping!A:B,2,0)</f>
        <v>Q 2</v>
      </c>
      <c r="N3646"/>
    </row>
    <row r="3647" spans="1:14" ht="11.25" customHeight="1" x14ac:dyDescent="0.2">
      <c r="A3647" s="42" t="s">
        <v>23</v>
      </c>
      <c r="B3647" s="44" t="s">
        <v>22</v>
      </c>
      <c r="C3647" s="44" t="s">
        <v>57</v>
      </c>
      <c r="D3647" s="43">
        <v>135618.69999999998</v>
      </c>
      <c r="E3647" s="43">
        <v>-82586.825999999986</v>
      </c>
      <c r="F3647" s="45">
        <v>-25770</v>
      </c>
      <c r="G3647" s="45">
        <v>-74880</v>
      </c>
      <c r="H3647" s="45">
        <v>-53030</v>
      </c>
      <c r="I3647" s="55">
        <f>pro[[#This Row],[Admin expenses 3]]+pro[[#This Row],[Admin expenses 2]]+pro[[#This Row],[Admin expenses 1]]+pro[[#This Row],[COGS]]</f>
        <v>-236266.826</v>
      </c>
      <c r="J3647" s="55">
        <f>pro[[#This Row],[Revenue]]+pro[[#This Row],[AdminExp]]</f>
        <v>-100648.12600000002</v>
      </c>
      <c r="K3647" s="83">
        <f>pro[[#This Row],[Profit]]/pro[[#This Row],[Revenue]]</f>
        <v>-0.7421404717785971</v>
      </c>
      <c r="L3647" s="56">
        <f t="shared" si="56"/>
        <v>4</v>
      </c>
      <c r="M3647" s="82" t="str">
        <f>"Q"&amp;" "&amp;VLOOKUP(pro[[#This Row],[Period]],Mapping!A:B,2,0)</f>
        <v>Q 2</v>
      </c>
      <c r="N3647"/>
    </row>
    <row r="3648" spans="1:14" ht="11.25" customHeight="1" x14ac:dyDescent="0.2">
      <c r="A3648" s="42" t="s">
        <v>23</v>
      </c>
      <c r="B3648" s="44" t="s">
        <v>22</v>
      </c>
      <c r="C3648" s="44" t="s">
        <v>57</v>
      </c>
      <c r="D3648" s="43">
        <v>1192499.875</v>
      </c>
      <c r="E3648" s="43">
        <v>-442641.59099999996</v>
      </c>
      <c r="F3648" s="45">
        <v>-22530</v>
      </c>
      <c r="G3648" s="45">
        <v>-71680</v>
      </c>
      <c r="H3648" s="45">
        <v>-87680</v>
      </c>
      <c r="I3648" s="55">
        <f>pro[[#This Row],[Admin expenses 3]]+pro[[#This Row],[Admin expenses 2]]+pro[[#This Row],[Admin expenses 1]]+pro[[#This Row],[COGS]]</f>
        <v>-624531.59100000001</v>
      </c>
      <c r="J3648" s="55">
        <f>pro[[#This Row],[Revenue]]+pro[[#This Row],[AdminExp]]</f>
        <v>567968.28399999999</v>
      </c>
      <c r="K3648" s="83">
        <f>pro[[#This Row],[Profit]]/pro[[#This Row],[Revenue]]</f>
        <v>0.47628372623519144</v>
      </c>
      <c r="L3648" s="56">
        <f t="shared" si="56"/>
        <v>4</v>
      </c>
      <c r="M3648" s="82" t="str">
        <f>"Q"&amp;" "&amp;VLOOKUP(pro[[#This Row],[Period]],Mapping!A:B,2,0)</f>
        <v>Q 2</v>
      </c>
      <c r="N3648"/>
    </row>
    <row r="3649" spans="1:14" ht="11.25" customHeight="1" x14ac:dyDescent="0.2">
      <c r="A3649" s="42" t="s">
        <v>23</v>
      </c>
      <c r="B3649" s="44" t="s">
        <v>22</v>
      </c>
      <c r="C3649" s="44" t="s">
        <v>57</v>
      </c>
      <c r="D3649" s="43">
        <v>857492.9439999999</v>
      </c>
      <c r="E3649" s="43">
        <v>-524195.37099999998</v>
      </c>
      <c r="F3649" s="45">
        <v>-107520</v>
      </c>
      <c r="G3649" s="45">
        <v>-51570</v>
      </c>
      <c r="H3649" s="45">
        <v>-50440</v>
      </c>
      <c r="I3649" s="55">
        <f>pro[[#This Row],[Admin expenses 3]]+pro[[#This Row],[Admin expenses 2]]+pro[[#This Row],[Admin expenses 1]]+pro[[#This Row],[COGS]]</f>
        <v>-733725.37100000004</v>
      </c>
      <c r="J3649" s="55">
        <f>pro[[#This Row],[Revenue]]+pro[[#This Row],[AdminExp]]</f>
        <v>123767.57299999986</v>
      </c>
      <c r="K3649" s="83">
        <f>pro[[#This Row],[Profit]]/pro[[#This Row],[Revenue]]</f>
        <v>0.14433654978273486</v>
      </c>
      <c r="L3649" s="56">
        <f t="shared" si="56"/>
        <v>4</v>
      </c>
      <c r="M3649" s="82" t="str">
        <f>"Q"&amp;" "&amp;VLOOKUP(pro[[#This Row],[Period]],Mapping!A:B,2,0)</f>
        <v>Q 2</v>
      </c>
      <c r="N3649"/>
    </row>
    <row r="3650" spans="1:14" ht="11.25" customHeight="1" x14ac:dyDescent="0.2">
      <c r="A3650" s="42" t="s">
        <v>23</v>
      </c>
      <c r="B3650" s="44" t="s">
        <v>22</v>
      </c>
      <c r="C3650" s="44" t="s">
        <v>57</v>
      </c>
      <c r="D3650" s="43">
        <v>165257.21799999999</v>
      </c>
      <c r="E3650" s="43">
        <v>-197942.83599999998</v>
      </c>
      <c r="F3650" s="45">
        <v>-39920</v>
      </c>
      <c r="G3650" s="45">
        <v>-104660</v>
      </c>
      <c r="H3650" s="45">
        <v>-44690</v>
      </c>
      <c r="I3650" s="55">
        <f>pro[[#This Row],[Admin expenses 3]]+pro[[#This Row],[Admin expenses 2]]+pro[[#This Row],[Admin expenses 1]]+pro[[#This Row],[COGS]]</f>
        <v>-387212.83600000001</v>
      </c>
      <c r="J3650" s="55">
        <f>pro[[#This Row],[Revenue]]+pro[[#This Row],[AdminExp]]</f>
        <v>-221955.61800000002</v>
      </c>
      <c r="K3650" s="83">
        <f>pro[[#This Row],[Profit]]/pro[[#This Row],[Revenue]]</f>
        <v>-1.3430918218652332</v>
      </c>
      <c r="L3650" s="56">
        <f t="shared" ref="L3650:L3713" si="57">MONTH(DATEVALUE(A3650&amp;"1"))</f>
        <v>4</v>
      </c>
      <c r="M3650" s="82" t="str">
        <f>"Q"&amp;" "&amp;VLOOKUP(pro[[#This Row],[Period]],Mapping!A:B,2,0)</f>
        <v>Q 2</v>
      </c>
      <c r="N3650"/>
    </row>
    <row r="3651" spans="1:14" ht="11.25" customHeight="1" x14ac:dyDescent="0.2">
      <c r="A3651" s="42" t="s">
        <v>23</v>
      </c>
      <c r="B3651" s="44" t="s">
        <v>22</v>
      </c>
      <c r="C3651" s="44" t="s">
        <v>57</v>
      </c>
      <c r="D3651" s="43">
        <v>203722.071</v>
      </c>
      <c r="E3651" s="43">
        <v>-63737.680999999997</v>
      </c>
      <c r="F3651" s="45">
        <v>-60560</v>
      </c>
      <c r="G3651" s="45">
        <v>-81890</v>
      </c>
      <c r="H3651" s="45">
        <v>-21950</v>
      </c>
      <c r="I3651" s="55">
        <f>pro[[#This Row],[Admin expenses 3]]+pro[[#This Row],[Admin expenses 2]]+pro[[#This Row],[Admin expenses 1]]+pro[[#This Row],[COGS]]</f>
        <v>-228137.68099999998</v>
      </c>
      <c r="J3651" s="55">
        <f>pro[[#This Row],[Revenue]]+pro[[#This Row],[AdminExp]]</f>
        <v>-24415.609999999986</v>
      </c>
      <c r="K3651" s="83">
        <f>pro[[#This Row],[Profit]]/pro[[#This Row],[Revenue]]</f>
        <v>-0.11984764282118449</v>
      </c>
      <c r="L3651" s="56">
        <f t="shared" si="57"/>
        <v>4</v>
      </c>
      <c r="M3651" s="82" t="str">
        <f>"Q"&amp;" "&amp;VLOOKUP(pro[[#This Row],[Period]],Mapping!A:B,2,0)</f>
        <v>Q 2</v>
      </c>
      <c r="N3651"/>
    </row>
    <row r="3652" spans="1:14" ht="11.25" customHeight="1" x14ac:dyDescent="0.2">
      <c r="A3652" s="42" t="s">
        <v>23</v>
      </c>
      <c r="B3652" s="44" t="s">
        <v>22</v>
      </c>
      <c r="C3652" s="44" t="s">
        <v>57</v>
      </c>
      <c r="D3652" s="43">
        <v>2159130.4980000001</v>
      </c>
      <c r="E3652" s="43">
        <v>-196474.71899999998</v>
      </c>
      <c r="F3652" s="45">
        <v>-35390</v>
      </c>
      <c r="G3652" s="45">
        <v>-83600</v>
      </c>
      <c r="H3652" s="45">
        <v>-14190</v>
      </c>
      <c r="I3652" s="55">
        <f>pro[[#This Row],[Admin expenses 3]]+pro[[#This Row],[Admin expenses 2]]+pro[[#This Row],[Admin expenses 1]]+pro[[#This Row],[COGS]]</f>
        <v>-329654.71899999998</v>
      </c>
      <c r="J3652" s="55">
        <f>pro[[#This Row],[Revenue]]+pro[[#This Row],[AdminExp]]</f>
        <v>1829475.7790000001</v>
      </c>
      <c r="K3652" s="83">
        <f>pro[[#This Row],[Profit]]/pro[[#This Row],[Revenue]]</f>
        <v>0.8473206138742615</v>
      </c>
      <c r="L3652" s="56">
        <f t="shared" si="57"/>
        <v>4</v>
      </c>
      <c r="M3652" s="82" t="str">
        <f>"Q"&amp;" "&amp;VLOOKUP(pro[[#This Row],[Period]],Mapping!A:B,2,0)</f>
        <v>Q 2</v>
      </c>
      <c r="N3652"/>
    </row>
    <row r="3653" spans="1:14" ht="11.25" customHeight="1" x14ac:dyDescent="0.2">
      <c r="A3653" s="42" t="s">
        <v>23</v>
      </c>
      <c r="B3653" s="44" t="s">
        <v>36</v>
      </c>
      <c r="C3653" s="44" t="s">
        <v>57</v>
      </c>
      <c r="D3653" s="43">
        <v>1044075.6689999999</v>
      </c>
      <c r="E3653" s="43">
        <v>-67482.120999999999</v>
      </c>
      <c r="F3653" s="45">
        <v>-103370</v>
      </c>
      <c r="G3653" s="45">
        <v>-61060</v>
      </c>
      <c r="H3653" s="45">
        <v>-77630</v>
      </c>
      <c r="I3653" s="55">
        <f>pro[[#This Row],[Admin expenses 3]]+pro[[#This Row],[Admin expenses 2]]+pro[[#This Row],[Admin expenses 1]]+pro[[#This Row],[COGS]]</f>
        <v>-309542.12099999998</v>
      </c>
      <c r="J3653" s="55">
        <f>pro[[#This Row],[Revenue]]+pro[[#This Row],[AdminExp]]</f>
        <v>734533.54799999995</v>
      </c>
      <c r="K3653" s="83">
        <f>pro[[#This Row],[Profit]]/pro[[#This Row],[Revenue]]</f>
        <v>0.70352520397637963</v>
      </c>
      <c r="L3653" s="56">
        <f t="shared" si="57"/>
        <v>4</v>
      </c>
      <c r="M3653" s="82" t="str">
        <f>"Q"&amp;" "&amp;VLOOKUP(pro[[#This Row],[Period]],Mapping!A:B,2,0)</f>
        <v>Q 2</v>
      </c>
      <c r="N3653"/>
    </row>
    <row r="3654" spans="1:14" ht="11.25" customHeight="1" x14ac:dyDescent="0.2">
      <c r="A3654" s="42" t="s">
        <v>23</v>
      </c>
      <c r="B3654" s="44" t="s">
        <v>36</v>
      </c>
      <c r="C3654" s="44" t="s">
        <v>57</v>
      </c>
      <c r="D3654" s="43">
        <v>3668633.3459999999</v>
      </c>
      <c r="E3654" s="43">
        <v>-3073887.2289999998</v>
      </c>
      <c r="F3654" s="45">
        <v>-75540</v>
      </c>
      <c r="G3654" s="45">
        <v>-85250</v>
      </c>
      <c r="H3654" s="45">
        <v>-26450</v>
      </c>
      <c r="I3654" s="55">
        <f>pro[[#This Row],[Admin expenses 3]]+pro[[#This Row],[Admin expenses 2]]+pro[[#This Row],[Admin expenses 1]]+pro[[#This Row],[COGS]]</f>
        <v>-3261127.2289999998</v>
      </c>
      <c r="J3654" s="55">
        <f>pro[[#This Row],[Revenue]]+pro[[#This Row],[AdminExp]]</f>
        <v>407506.11700000009</v>
      </c>
      <c r="K3654" s="83">
        <f>pro[[#This Row],[Profit]]/pro[[#This Row],[Revenue]]</f>
        <v>0.11107845308234847</v>
      </c>
      <c r="L3654" s="56">
        <f t="shared" si="57"/>
        <v>4</v>
      </c>
      <c r="M3654" s="82" t="str">
        <f>"Q"&amp;" "&amp;VLOOKUP(pro[[#This Row],[Period]],Mapping!A:B,2,0)</f>
        <v>Q 2</v>
      </c>
      <c r="N3654"/>
    </row>
    <row r="3655" spans="1:14" ht="11.25" customHeight="1" x14ac:dyDescent="0.2">
      <c r="A3655" s="42" t="s">
        <v>23</v>
      </c>
      <c r="B3655" s="44" t="s">
        <v>36</v>
      </c>
      <c r="C3655" s="44" t="s">
        <v>57</v>
      </c>
      <c r="D3655" s="43">
        <v>53025.097999999998</v>
      </c>
      <c r="E3655" s="43">
        <v>-27401.576999999997</v>
      </c>
      <c r="F3655" s="45">
        <v>-56320</v>
      </c>
      <c r="G3655" s="45">
        <v>-71320</v>
      </c>
      <c r="H3655" s="45">
        <v>-13250</v>
      </c>
      <c r="I3655" s="55">
        <f>pro[[#This Row],[Admin expenses 3]]+pro[[#This Row],[Admin expenses 2]]+pro[[#This Row],[Admin expenses 1]]+pro[[#This Row],[COGS]]</f>
        <v>-168291.57699999999</v>
      </c>
      <c r="J3655" s="55">
        <f>pro[[#This Row],[Revenue]]+pro[[#This Row],[AdminExp]]</f>
        <v>-115266.47899999999</v>
      </c>
      <c r="K3655" s="83">
        <f>pro[[#This Row],[Profit]]/pro[[#This Row],[Revenue]]</f>
        <v>-2.1738098249247932</v>
      </c>
      <c r="L3655" s="56">
        <f t="shared" si="57"/>
        <v>4</v>
      </c>
      <c r="M3655" s="82" t="str">
        <f>"Q"&amp;" "&amp;VLOOKUP(pro[[#This Row],[Period]],Mapping!A:B,2,0)</f>
        <v>Q 2</v>
      </c>
      <c r="N3655"/>
    </row>
    <row r="3656" spans="1:14" ht="11.25" customHeight="1" x14ac:dyDescent="0.2">
      <c r="A3656" s="42" t="s">
        <v>23</v>
      </c>
      <c r="B3656" s="44" t="s">
        <v>36</v>
      </c>
      <c r="C3656" s="44" t="s">
        <v>57</v>
      </c>
      <c r="D3656" s="43">
        <v>417620.43399999995</v>
      </c>
      <c r="E3656" s="43">
        <v>-234399.85799999998</v>
      </c>
      <c r="F3656" s="45">
        <v>-31410</v>
      </c>
      <c r="G3656" s="45">
        <v>-58050</v>
      </c>
      <c r="H3656" s="45">
        <v>-28000</v>
      </c>
      <c r="I3656" s="55">
        <f>pro[[#This Row],[Admin expenses 3]]+pro[[#This Row],[Admin expenses 2]]+pro[[#This Row],[Admin expenses 1]]+pro[[#This Row],[COGS]]</f>
        <v>-351859.85800000001</v>
      </c>
      <c r="J3656" s="55">
        <f>pro[[#This Row],[Revenue]]+pro[[#This Row],[AdminExp]]</f>
        <v>65760.575999999943</v>
      </c>
      <c r="K3656" s="83">
        <f>pro[[#This Row],[Profit]]/pro[[#This Row],[Revenue]]</f>
        <v>0.15746493860499161</v>
      </c>
      <c r="L3656" s="56">
        <f t="shared" si="57"/>
        <v>4</v>
      </c>
      <c r="M3656" s="82" t="str">
        <f>"Q"&amp;" "&amp;VLOOKUP(pro[[#This Row],[Period]],Mapping!A:B,2,0)</f>
        <v>Q 2</v>
      </c>
      <c r="N3656"/>
    </row>
    <row r="3657" spans="1:14" ht="11.25" customHeight="1" x14ac:dyDescent="0.2">
      <c r="A3657" s="42" t="s">
        <v>23</v>
      </c>
      <c r="B3657" s="44" t="s">
        <v>36</v>
      </c>
      <c r="C3657" s="44" t="s">
        <v>57</v>
      </c>
      <c r="D3657" s="43">
        <v>961090.38199999998</v>
      </c>
      <c r="E3657" s="43">
        <v>-260447.32699999996</v>
      </c>
      <c r="F3657" s="45">
        <v>-52940</v>
      </c>
      <c r="G3657" s="45">
        <v>-38540</v>
      </c>
      <c r="H3657" s="45">
        <v>-45580</v>
      </c>
      <c r="I3657" s="55">
        <f>pro[[#This Row],[Admin expenses 3]]+pro[[#This Row],[Admin expenses 2]]+pro[[#This Row],[Admin expenses 1]]+pro[[#This Row],[COGS]]</f>
        <v>-397507.32699999993</v>
      </c>
      <c r="J3657" s="55">
        <f>pro[[#This Row],[Revenue]]+pro[[#This Row],[AdminExp]]</f>
        <v>563583.05500000005</v>
      </c>
      <c r="K3657" s="83">
        <f>pro[[#This Row],[Profit]]/pro[[#This Row],[Revenue]]</f>
        <v>0.58639964102772602</v>
      </c>
      <c r="L3657" s="56">
        <f t="shared" si="57"/>
        <v>4</v>
      </c>
      <c r="M3657" s="82" t="str">
        <f>"Q"&amp;" "&amp;VLOOKUP(pro[[#This Row],[Period]],Mapping!A:B,2,0)</f>
        <v>Q 2</v>
      </c>
      <c r="N3657"/>
    </row>
    <row r="3658" spans="1:14" ht="11.25" customHeight="1" x14ac:dyDescent="0.2">
      <c r="A3658" s="42" t="s">
        <v>23</v>
      </c>
      <c r="B3658" s="44" t="s">
        <v>36</v>
      </c>
      <c r="C3658" s="44" t="s">
        <v>57</v>
      </c>
      <c r="D3658" s="43">
        <v>318058.44</v>
      </c>
      <c r="E3658" s="43">
        <v>-18998.818999999996</v>
      </c>
      <c r="F3658" s="45">
        <v>-15880</v>
      </c>
      <c r="G3658" s="45">
        <v>-22690</v>
      </c>
      <c r="H3658" s="45">
        <v>-25880</v>
      </c>
      <c r="I3658" s="55">
        <f>pro[[#This Row],[Admin expenses 3]]+pro[[#This Row],[Admin expenses 2]]+pro[[#This Row],[Admin expenses 1]]+pro[[#This Row],[COGS]]</f>
        <v>-83448.818999999989</v>
      </c>
      <c r="J3658" s="55">
        <f>pro[[#This Row],[Revenue]]+pro[[#This Row],[AdminExp]]</f>
        <v>234609.62100000001</v>
      </c>
      <c r="K3658" s="83">
        <f>pro[[#This Row],[Profit]]/pro[[#This Row],[Revenue]]</f>
        <v>0.73763054676367024</v>
      </c>
      <c r="L3658" s="56">
        <f t="shared" si="57"/>
        <v>4</v>
      </c>
      <c r="M3658" s="82" t="str">
        <f>"Q"&amp;" "&amp;VLOOKUP(pro[[#This Row],[Period]],Mapping!A:B,2,0)</f>
        <v>Q 2</v>
      </c>
      <c r="N3658"/>
    </row>
    <row r="3659" spans="1:14" ht="11.25" customHeight="1" x14ac:dyDescent="0.2">
      <c r="A3659" s="42" t="s">
        <v>23</v>
      </c>
      <c r="B3659" s="44" t="s">
        <v>36</v>
      </c>
      <c r="C3659" s="44" t="s">
        <v>57</v>
      </c>
      <c r="D3659" s="43">
        <v>1200836.9309999999</v>
      </c>
      <c r="E3659" s="43">
        <v>-31916.059000000001</v>
      </c>
      <c r="F3659" s="45">
        <v>-68770</v>
      </c>
      <c r="G3659" s="45">
        <v>-78440</v>
      </c>
      <c r="H3659" s="45">
        <v>-99790</v>
      </c>
      <c r="I3659" s="55">
        <f>pro[[#This Row],[Admin expenses 3]]+pro[[#This Row],[Admin expenses 2]]+pro[[#This Row],[Admin expenses 1]]+pro[[#This Row],[COGS]]</f>
        <v>-278916.05900000001</v>
      </c>
      <c r="J3659" s="55">
        <f>pro[[#This Row],[Revenue]]+pro[[#This Row],[AdminExp]]</f>
        <v>921920.87199999986</v>
      </c>
      <c r="K3659" s="83">
        <f>pro[[#This Row],[Profit]]/pro[[#This Row],[Revenue]]</f>
        <v>0.76773194444666859</v>
      </c>
      <c r="L3659" s="56">
        <f t="shared" si="57"/>
        <v>4</v>
      </c>
      <c r="M3659" s="82" t="str">
        <f>"Q"&amp;" "&amp;VLOOKUP(pro[[#This Row],[Period]],Mapping!A:B,2,0)</f>
        <v>Q 2</v>
      </c>
      <c r="N3659"/>
    </row>
    <row r="3660" spans="1:14" ht="11.25" customHeight="1" x14ac:dyDescent="0.2">
      <c r="A3660" s="42" t="s">
        <v>23</v>
      </c>
      <c r="B3660" s="44" t="s">
        <v>36</v>
      </c>
      <c r="C3660" s="44" t="s">
        <v>57</v>
      </c>
      <c r="D3660" s="43">
        <v>4174763.6419999995</v>
      </c>
      <c r="E3660" s="43">
        <v>-239366.057</v>
      </c>
      <c r="F3660" s="45">
        <v>-23670</v>
      </c>
      <c r="G3660" s="45">
        <v>-88700</v>
      </c>
      <c r="H3660" s="45">
        <v>-62960</v>
      </c>
      <c r="I3660" s="55">
        <f>pro[[#This Row],[Admin expenses 3]]+pro[[#This Row],[Admin expenses 2]]+pro[[#This Row],[Admin expenses 1]]+pro[[#This Row],[COGS]]</f>
        <v>-414696.05700000003</v>
      </c>
      <c r="J3660" s="55">
        <f>pro[[#This Row],[Revenue]]+pro[[#This Row],[AdminExp]]</f>
        <v>3760067.5849999995</v>
      </c>
      <c r="K3660" s="83">
        <f>pro[[#This Row],[Profit]]/pro[[#This Row],[Revenue]]</f>
        <v>0.90066597954720806</v>
      </c>
      <c r="L3660" s="56">
        <f t="shared" si="57"/>
        <v>4</v>
      </c>
      <c r="M3660" s="82" t="str">
        <f>"Q"&amp;" "&amp;VLOOKUP(pro[[#This Row],[Period]],Mapping!A:B,2,0)</f>
        <v>Q 2</v>
      </c>
      <c r="N3660"/>
    </row>
    <row r="3661" spans="1:14" ht="11.25" customHeight="1" x14ac:dyDescent="0.2">
      <c r="A3661" s="42" t="s">
        <v>23</v>
      </c>
      <c r="B3661" s="44" t="s">
        <v>36</v>
      </c>
      <c r="C3661" s="44" t="s">
        <v>57</v>
      </c>
      <c r="D3661" s="43">
        <v>4048723.1609999998</v>
      </c>
      <c r="E3661" s="43">
        <v>-208979.68699999998</v>
      </c>
      <c r="F3661" s="45">
        <v>-26170</v>
      </c>
      <c r="G3661" s="45">
        <v>-44650</v>
      </c>
      <c r="H3661" s="45">
        <v>-32880</v>
      </c>
      <c r="I3661" s="55">
        <f>pro[[#This Row],[Admin expenses 3]]+pro[[#This Row],[Admin expenses 2]]+pro[[#This Row],[Admin expenses 1]]+pro[[#This Row],[COGS]]</f>
        <v>-312679.68699999998</v>
      </c>
      <c r="J3661" s="55">
        <f>pro[[#This Row],[Revenue]]+pro[[#This Row],[AdminExp]]</f>
        <v>3736043.4739999999</v>
      </c>
      <c r="K3661" s="83">
        <f>pro[[#This Row],[Profit]]/pro[[#This Row],[Revenue]]</f>
        <v>0.92277079104544879</v>
      </c>
      <c r="L3661" s="56">
        <f t="shared" si="57"/>
        <v>4</v>
      </c>
      <c r="M3661" s="82" t="str">
        <f>"Q"&amp;" "&amp;VLOOKUP(pro[[#This Row],[Period]],Mapping!A:B,2,0)</f>
        <v>Q 2</v>
      </c>
      <c r="N3661"/>
    </row>
    <row r="3662" spans="1:14" ht="11.25" customHeight="1" x14ac:dyDescent="0.2">
      <c r="A3662" s="42" t="s">
        <v>23</v>
      </c>
      <c r="B3662" s="44" t="s">
        <v>36</v>
      </c>
      <c r="C3662" s="44" t="s">
        <v>57</v>
      </c>
      <c r="D3662" s="43">
        <v>20.474999999999998</v>
      </c>
      <c r="E3662" s="43">
        <v>-382814.94999999995</v>
      </c>
      <c r="F3662" s="45">
        <v>-50730</v>
      </c>
      <c r="G3662" s="45">
        <v>-13930</v>
      </c>
      <c r="H3662" s="45">
        <v>-70570</v>
      </c>
      <c r="I3662" s="55">
        <f>pro[[#This Row],[Admin expenses 3]]+pro[[#This Row],[Admin expenses 2]]+pro[[#This Row],[Admin expenses 1]]+pro[[#This Row],[COGS]]</f>
        <v>-518044.94999999995</v>
      </c>
      <c r="J3662" s="55">
        <f>pro[[#This Row],[Revenue]]+pro[[#This Row],[AdminExp]]</f>
        <v>-518024.47499999998</v>
      </c>
      <c r="K3662" s="83">
        <f>pro[[#This Row],[Profit]]/pro[[#This Row],[Revenue]]</f>
        <v>-25300.340659340662</v>
      </c>
      <c r="L3662" s="56">
        <f t="shared" si="57"/>
        <v>4</v>
      </c>
      <c r="M3662" s="82" t="str">
        <f>"Q"&amp;" "&amp;VLOOKUP(pro[[#This Row],[Period]],Mapping!A:B,2,0)</f>
        <v>Q 2</v>
      </c>
      <c r="N3662"/>
    </row>
    <row r="3663" spans="1:14" ht="11.25" customHeight="1" x14ac:dyDescent="0.2">
      <c r="A3663" s="42" t="s">
        <v>23</v>
      </c>
      <c r="B3663" s="44" t="s">
        <v>36</v>
      </c>
      <c r="C3663" s="44" t="s">
        <v>57</v>
      </c>
      <c r="D3663" s="43">
        <v>1367423.862</v>
      </c>
      <c r="E3663" s="43">
        <v>-195674.18499999997</v>
      </c>
      <c r="F3663" s="45">
        <v>-35020</v>
      </c>
      <c r="G3663" s="45">
        <v>-68150</v>
      </c>
      <c r="H3663" s="45">
        <v>-77360</v>
      </c>
      <c r="I3663" s="55">
        <f>pro[[#This Row],[Admin expenses 3]]+pro[[#This Row],[Admin expenses 2]]+pro[[#This Row],[Admin expenses 1]]+pro[[#This Row],[COGS]]</f>
        <v>-376204.18499999994</v>
      </c>
      <c r="J3663" s="55">
        <f>pro[[#This Row],[Revenue]]+pro[[#This Row],[AdminExp]]</f>
        <v>991219.67700000003</v>
      </c>
      <c r="K3663" s="83">
        <f>pro[[#This Row],[Profit]]/pro[[#This Row],[Revenue]]</f>
        <v>0.72488107348824371</v>
      </c>
      <c r="L3663" s="56">
        <f t="shared" si="57"/>
        <v>4</v>
      </c>
      <c r="M3663" s="82" t="str">
        <f>"Q"&amp;" "&amp;VLOOKUP(pro[[#This Row],[Period]],Mapping!A:B,2,0)</f>
        <v>Q 2</v>
      </c>
      <c r="N3663"/>
    </row>
    <row r="3664" spans="1:14" ht="11.25" customHeight="1" x14ac:dyDescent="0.2">
      <c r="A3664" s="42" t="s">
        <v>23</v>
      </c>
      <c r="B3664" s="44" t="s">
        <v>36</v>
      </c>
      <c r="C3664" s="44" t="s">
        <v>57</v>
      </c>
      <c r="D3664" s="43">
        <v>140776.804</v>
      </c>
      <c r="E3664" s="43">
        <v>-294127.29499999998</v>
      </c>
      <c r="F3664" s="45">
        <v>-18060</v>
      </c>
      <c r="G3664" s="45">
        <v>-36390</v>
      </c>
      <c r="H3664" s="45">
        <v>-93350</v>
      </c>
      <c r="I3664" s="55">
        <f>pro[[#This Row],[Admin expenses 3]]+pro[[#This Row],[Admin expenses 2]]+pro[[#This Row],[Admin expenses 1]]+pro[[#This Row],[COGS]]</f>
        <v>-441927.29499999998</v>
      </c>
      <c r="J3664" s="55">
        <f>pro[[#This Row],[Revenue]]+pro[[#This Row],[AdminExp]]</f>
        <v>-301150.49099999998</v>
      </c>
      <c r="K3664" s="83">
        <f>pro[[#This Row],[Profit]]/pro[[#This Row],[Revenue]]</f>
        <v>-2.139205340959438</v>
      </c>
      <c r="L3664" s="56">
        <f t="shared" si="57"/>
        <v>4</v>
      </c>
      <c r="M3664" s="82" t="str">
        <f>"Q"&amp;" "&amp;VLOOKUP(pro[[#This Row],[Period]],Mapping!A:B,2,0)</f>
        <v>Q 2</v>
      </c>
      <c r="N3664"/>
    </row>
    <row r="3665" spans="1:14" ht="11.25" customHeight="1" x14ac:dyDescent="0.2">
      <c r="A3665" s="42" t="s">
        <v>23</v>
      </c>
      <c r="B3665" s="44" t="s">
        <v>36</v>
      </c>
      <c r="C3665" s="44" t="s">
        <v>57</v>
      </c>
      <c r="D3665" s="43">
        <v>509076.38599999994</v>
      </c>
      <c r="E3665" s="43">
        <v>-165097.674</v>
      </c>
      <c r="F3665" s="45">
        <v>-64650</v>
      </c>
      <c r="G3665" s="45">
        <v>-95280</v>
      </c>
      <c r="H3665" s="45">
        <v>-46340</v>
      </c>
      <c r="I3665" s="55">
        <f>pro[[#This Row],[Admin expenses 3]]+pro[[#This Row],[Admin expenses 2]]+pro[[#This Row],[Admin expenses 1]]+pro[[#This Row],[COGS]]</f>
        <v>-371367.674</v>
      </c>
      <c r="J3665" s="55">
        <f>pro[[#This Row],[Revenue]]+pro[[#This Row],[AdminExp]]</f>
        <v>137708.71199999994</v>
      </c>
      <c r="K3665" s="83">
        <f>pro[[#This Row],[Profit]]/pro[[#This Row],[Revenue]]</f>
        <v>0.27050697260194656</v>
      </c>
      <c r="L3665" s="56">
        <f t="shared" si="57"/>
        <v>4</v>
      </c>
      <c r="M3665" s="82" t="str">
        <f>"Q"&amp;" "&amp;VLOOKUP(pro[[#This Row],[Period]],Mapping!A:B,2,0)</f>
        <v>Q 2</v>
      </c>
      <c r="N3665"/>
    </row>
    <row r="3666" spans="1:14" ht="11.25" customHeight="1" x14ac:dyDescent="0.2">
      <c r="A3666" s="42" t="s">
        <v>23</v>
      </c>
      <c r="B3666" s="44" t="s">
        <v>36</v>
      </c>
      <c r="C3666" s="44" t="s">
        <v>57</v>
      </c>
      <c r="D3666" s="43">
        <v>3259818.4009999996</v>
      </c>
      <c r="E3666" s="43">
        <v>-1176738.2339999999</v>
      </c>
      <c r="F3666" s="45">
        <v>-93160</v>
      </c>
      <c r="G3666" s="45">
        <v>-52310</v>
      </c>
      <c r="H3666" s="45">
        <v>-84200</v>
      </c>
      <c r="I3666" s="55">
        <f>pro[[#This Row],[Admin expenses 3]]+pro[[#This Row],[Admin expenses 2]]+pro[[#This Row],[Admin expenses 1]]+pro[[#This Row],[COGS]]</f>
        <v>-1406408.2339999999</v>
      </c>
      <c r="J3666" s="55">
        <f>pro[[#This Row],[Revenue]]+pro[[#This Row],[AdminExp]]</f>
        <v>1853410.1669999997</v>
      </c>
      <c r="K3666" s="83">
        <f>pro[[#This Row],[Profit]]/pro[[#This Row],[Revenue]]</f>
        <v>0.56856239796408214</v>
      </c>
      <c r="L3666" s="56">
        <f t="shared" si="57"/>
        <v>4</v>
      </c>
      <c r="M3666" s="82" t="str">
        <f>"Q"&amp;" "&amp;VLOOKUP(pro[[#This Row],[Period]],Mapping!A:B,2,0)</f>
        <v>Q 2</v>
      </c>
      <c r="N3666"/>
    </row>
    <row r="3667" spans="1:14" ht="11.25" customHeight="1" x14ac:dyDescent="0.2">
      <c r="A3667" s="42" t="s">
        <v>23</v>
      </c>
      <c r="B3667" s="44" t="s">
        <v>36</v>
      </c>
      <c r="C3667" s="44" t="s">
        <v>57</v>
      </c>
      <c r="D3667" s="43">
        <v>909275.26199999987</v>
      </c>
      <c r="E3667" s="43">
        <v>-305264.07799999998</v>
      </c>
      <c r="F3667" s="45">
        <v>-74310</v>
      </c>
      <c r="G3667" s="45">
        <v>-53200</v>
      </c>
      <c r="H3667" s="45">
        <v>-89940</v>
      </c>
      <c r="I3667" s="55">
        <f>pro[[#This Row],[Admin expenses 3]]+pro[[#This Row],[Admin expenses 2]]+pro[[#This Row],[Admin expenses 1]]+pro[[#This Row],[COGS]]</f>
        <v>-522714.07799999998</v>
      </c>
      <c r="J3667" s="55">
        <f>pro[[#This Row],[Revenue]]+pro[[#This Row],[AdminExp]]</f>
        <v>386561.18399999989</v>
      </c>
      <c r="K3667" s="83">
        <f>pro[[#This Row],[Profit]]/pro[[#This Row],[Revenue]]</f>
        <v>0.42513109083132622</v>
      </c>
      <c r="L3667" s="56">
        <f t="shared" si="57"/>
        <v>4</v>
      </c>
      <c r="M3667" s="82" t="str">
        <f>"Q"&amp;" "&amp;VLOOKUP(pro[[#This Row],[Period]],Mapping!A:B,2,0)</f>
        <v>Q 2</v>
      </c>
      <c r="N3667"/>
    </row>
    <row r="3668" spans="1:14" ht="11.25" customHeight="1" x14ac:dyDescent="0.2">
      <c r="A3668" s="42" t="s">
        <v>23</v>
      </c>
      <c r="B3668" s="44" t="s">
        <v>36</v>
      </c>
      <c r="C3668" s="44" t="s">
        <v>57</v>
      </c>
      <c r="D3668" s="43">
        <v>1765129.5409999997</v>
      </c>
      <c r="E3668" s="43">
        <v>-329952</v>
      </c>
      <c r="F3668" s="45">
        <v>-26410</v>
      </c>
      <c r="G3668" s="45">
        <v>-83910</v>
      </c>
      <c r="H3668" s="45">
        <v>-22240</v>
      </c>
      <c r="I3668" s="55">
        <f>pro[[#This Row],[Admin expenses 3]]+pro[[#This Row],[Admin expenses 2]]+pro[[#This Row],[Admin expenses 1]]+pro[[#This Row],[COGS]]</f>
        <v>-462512</v>
      </c>
      <c r="J3668" s="55">
        <f>pro[[#This Row],[Revenue]]+pro[[#This Row],[AdminExp]]</f>
        <v>1302617.5409999997</v>
      </c>
      <c r="K3668" s="83">
        <f>pro[[#This Row],[Profit]]/pro[[#This Row],[Revenue]]</f>
        <v>0.73797277239042025</v>
      </c>
      <c r="L3668" s="56">
        <f t="shared" si="57"/>
        <v>4</v>
      </c>
      <c r="M3668" s="82" t="str">
        <f>"Q"&amp;" "&amp;VLOOKUP(pro[[#This Row],[Period]],Mapping!A:B,2,0)</f>
        <v>Q 2</v>
      </c>
      <c r="N3668"/>
    </row>
    <row r="3669" spans="1:14" ht="11.25" customHeight="1" x14ac:dyDescent="0.2">
      <c r="A3669" s="42" t="s">
        <v>23</v>
      </c>
      <c r="B3669" s="44" t="s">
        <v>36</v>
      </c>
      <c r="C3669" s="44" t="s">
        <v>57</v>
      </c>
      <c r="D3669" s="43">
        <v>2149369.6839999999</v>
      </c>
      <c r="E3669" s="43">
        <v>-409138.31700000004</v>
      </c>
      <c r="F3669" s="45">
        <v>-57440</v>
      </c>
      <c r="G3669" s="45">
        <v>-28330</v>
      </c>
      <c r="H3669" s="45">
        <v>-45900</v>
      </c>
      <c r="I3669" s="55">
        <f>pro[[#This Row],[Admin expenses 3]]+pro[[#This Row],[Admin expenses 2]]+pro[[#This Row],[Admin expenses 1]]+pro[[#This Row],[COGS]]</f>
        <v>-540808.31700000004</v>
      </c>
      <c r="J3669" s="55">
        <f>pro[[#This Row],[Revenue]]+pro[[#This Row],[AdminExp]]</f>
        <v>1608561.3669999999</v>
      </c>
      <c r="K3669" s="83">
        <f>pro[[#This Row],[Profit]]/pro[[#This Row],[Revenue]]</f>
        <v>0.74838748260673804</v>
      </c>
      <c r="L3669" s="56">
        <f t="shared" si="57"/>
        <v>4</v>
      </c>
      <c r="M3669" s="82" t="str">
        <f>"Q"&amp;" "&amp;VLOOKUP(pro[[#This Row],[Period]],Mapping!A:B,2,0)</f>
        <v>Q 2</v>
      </c>
      <c r="N3669"/>
    </row>
    <row r="3670" spans="1:14" ht="11.25" customHeight="1" x14ac:dyDescent="0.2">
      <c r="A3670" s="42" t="s">
        <v>23</v>
      </c>
      <c r="B3670" s="44" t="s">
        <v>36</v>
      </c>
      <c r="C3670" s="44" t="s">
        <v>57</v>
      </c>
      <c r="D3670" s="43">
        <v>417483.33199999999</v>
      </c>
      <c r="E3670" s="43">
        <v>-65804.850999999995</v>
      </c>
      <c r="F3670" s="45">
        <v>-93510</v>
      </c>
      <c r="G3670" s="45">
        <v>-19920</v>
      </c>
      <c r="H3670" s="45">
        <v>-51790</v>
      </c>
      <c r="I3670" s="55">
        <f>pro[[#This Row],[Admin expenses 3]]+pro[[#This Row],[Admin expenses 2]]+pro[[#This Row],[Admin expenses 1]]+pro[[#This Row],[COGS]]</f>
        <v>-231024.851</v>
      </c>
      <c r="J3670" s="55">
        <f>pro[[#This Row],[Revenue]]+pro[[#This Row],[AdminExp]]</f>
        <v>186458.481</v>
      </c>
      <c r="K3670" s="83">
        <f>pro[[#This Row],[Profit]]/pro[[#This Row],[Revenue]]</f>
        <v>0.44662497088626285</v>
      </c>
      <c r="L3670" s="56">
        <f t="shared" si="57"/>
        <v>4</v>
      </c>
      <c r="M3670" s="82" t="str">
        <f>"Q"&amp;" "&amp;VLOOKUP(pro[[#This Row],[Period]],Mapping!A:B,2,0)</f>
        <v>Q 2</v>
      </c>
      <c r="N3670"/>
    </row>
    <row r="3671" spans="1:14" ht="11.25" customHeight="1" x14ac:dyDescent="0.2">
      <c r="A3671" s="42" t="s">
        <v>23</v>
      </c>
      <c r="B3671" s="44" t="s">
        <v>36</v>
      </c>
      <c r="C3671" s="44" t="s">
        <v>58</v>
      </c>
      <c r="D3671" s="43">
        <v>159360.516</v>
      </c>
      <c r="E3671" s="43">
        <v>-116174.37999999999</v>
      </c>
      <c r="F3671" s="45">
        <v>-29050</v>
      </c>
      <c r="G3671" s="45">
        <v>-33530</v>
      </c>
      <c r="H3671" s="45">
        <v>-105430</v>
      </c>
      <c r="I3671" s="55">
        <f>pro[[#This Row],[Admin expenses 3]]+pro[[#This Row],[Admin expenses 2]]+pro[[#This Row],[Admin expenses 1]]+pro[[#This Row],[COGS]]</f>
        <v>-284184.38</v>
      </c>
      <c r="J3671" s="55">
        <f>pro[[#This Row],[Revenue]]+pro[[#This Row],[AdminExp]]</f>
        <v>-124823.864</v>
      </c>
      <c r="K3671" s="83">
        <f>pro[[#This Row],[Profit]]/pro[[#This Row],[Revenue]]</f>
        <v>-0.78327974289440683</v>
      </c>
      <c r="L3671" s="56">
        <f t="shared" si="57"/>
        <v>4</v>
      </c>
      <c r="M3671" s="82" t="str">
        <f>"Q"&amp;" "&amp;VLOOKUP(pro[[#This Row],[Period]],Mapping!A:B,2,0)</f>
        <v>Q 2</v>
      </c>
      <c r="N3671"/>
    </row>
    <row r="3672" spans="1:14" ht="11.25" customHeight="1" x14ac:dyDescent="0.2">
      <c r="A3672" s="42" t="s">
        <v>23</v>
      </c>
      <c r="B3672" s="44" t="s">
        <v>36</v>
      </c>
      <c r="C3672" s="44" t="s">
        <v>59</v>
      </c>
      <c r="D3672" s="43">
        <v>346480.68</v>
      </c>
      <c r="E3672" s="43">
        <v>-200834.25599999999</v>
      </c>
      <c r="F3672" s="45">
        <v>-96110</v>
      </c>
      <c r="G3672" s="45">
        <v>-42230</v>
      </c>
      <c r="H3672" s="45">
        <v>-27490</v>
      </c>
      <c r="I3672" s="55">
        <f>pro[[#This Row],[Admin expenses 3]]+pro[[#This Row],[Admin expenses 2]]+pro[[#This Row],[Admin expenses 1]]+pro[[#This Row],[COGS]]</f>
        <v>-366664.25599999999</v>
      </c>
      <c r="J3672" s="55">
        <f>pro[[#This Row],[Revenue]]+pro[[#This Row],[AdminExp]]</f>
        <v>-20183.576000000001</v>
      </c>
      <c r="K3672" s="83">
        <f>pro[[#This Row],[Profit]]/pro[[#This Row],[Revenue]]</f>
        <v>-5.8253106637865065E-2</v>
      </c>
      <c r="L3672" s="56">
        <f t="shared" si="57"/>
        <v>4</v>
      </c>
      <c r="M3672" s="82" t="str">
        <f>"Q"&amp;" "&amp;VLOOKUP(pro[[#This Row],[Period]],Mapping!A:B,2,0)</f>
        <v>Q 2</v>
      </c>
      <c r="N3672"/>
    </row>
    <row r="3673" spans="1:14" ht="11.25" customHeight="1" x14ac:dyDescent="0.2">
      <c r="A3673" s="42" t="s">
        <v>23</v>
      </c>
      <c r="B3673" s="44" t="s">
        <v>36</v>
      </c>
      <c r="C3673" s="44" t="s">
        <v>57</v>
      </c>
      <c r="D3673" s="43">
        <v>268535.49099999998</v>
      </c>
      <c r="E3673" s="43">
        <v>-147897.57499999998</v>
      </c>
      <c r="F3673" s="45">
        <v>-83470</v>
      </c>
      <c r="G3673" s="45">
        <v>-51780</v>
      </c>
      <c r="H3673" s="45">
        <v>-75540</v>
      </c>
      <c r="I3673" s="55">
        <f>pro[[#This Row],[Admin expenses 3]]+pro[[#This Row],[Admin expenses 2]]+pro[[#This Row],[Admin expenses 1]]+pro[[#This Row],[COGS]]</f>
        <v>-358687.57499999995</v>
      </c>
      <c r="J3673" s="55">
        <f>pro[[#This Row],[Revenue]]+pro[[#This Row],[AdminExp]]</f>
        <v>-90152.083999999973</v>
      </c>
      <c r="K3673" s="83">
        <f>pro[[#This Row],[Profit]]/pro[[#This Row],[Revenue]]</f>
        <v>-0.33571757559599441</v>
      </c>
      <c r="L3673" s="56">
        <f t="shared" si="57"/>
        <v>4</v>
      </c>
      <c r="M3673" s="82" t="str">
        <f>"Q"&amp;" "&amp;VLOOKUP(pro[[#This Row],[Period]],Mapping!A:B,2,0)</f>
        <v>Q 2</v>
      </c>
      <c r="N3673"/>
    </row>
    <row r="3674" spans="1:14" ht="11.25" customHeight="1" x14ac:dyDescent="0.2">
      <c r="A3674" s="42" t="s">
        <v>23</v>
      </c>
      <c r="B3674" s="44" t="s">
        <v>36</v>
      </c>
      <c r="C3674" s="44" t="s">
        <v>57</v>
      </c>
      <c r="D3674" s="43">
        <v>1787687.8810000001</v>
      </c>
      <c r="E3674" s="43">
        <v>-980195.64299999992</v>
      </c>
      <c r="F3674" s="45">
        <v>-47410</v>
      </c>
      <c r="G3674" s="45">
        <v>-46750</v>
      </c>
      <c r="H3674" s="45">
        <v>-102850</v>
      </c>
      <c r="I3674" s="55">
        <f>pro[[#This Row],[Admin expenses 3]]+pro[[#This Row],[Admin expenses 2]]+pro[[#This Row],[Admin expenses 1]]+pro[[#This Row],[COGS]]</f>
        <v>-1177205.6429999999</v>
      </c>
      <c r="J3674" s="55">
        <f>pro[[#This Row],[Revenue]]+pro[[#This Row],[AdminExp]]</f>
        <v>610482.23800000013</v>
      </c>
      <c r="K3674" s="83">
        <f>pro[[#This Row],[Profit]]/pro[[#This Row],[Revenue]]</f>
        <v>0.34149263106180899</v>
      </c>
      <c r="L3674" s="56">
        <f t="shared" si="57"/>
        <v>4</v>
      </c>
      <c r="M3674" s="82" t="str">
        <f>"Q"&amp;" "&amp;VLOOKUP(pro[[#This Row],[Period]],Mapping!A:B,2,0)</f>
        <v>Q 2</v>
      </c>
      <c r="N3674"/>
    </row>
    <row r="3675" spans="1:14" ht="11.25" customHeight="1" x14ac:dyDescent="0.2">
      <c r="A3675" s="42" t="s">
        <v>23</v>
      </c>
      <c r="B3675" s="44" t="s">
        <v>36</v>
      </c>
      <c r="C3675" s="44" t="s">
        <v>57</v>
      </c>
      <c r="D3675" s="43">
        <v>11539637.487</v>
      </c>
      <c r="E3675" s="43">
        <v>-333167.96099999995</v>
      </c>
      <c r="F3675" s="45">
        <v>-76460</v>
      </c>
      <c r="G3675" s="45">
        <v>-61730</v>
      </c>
      <c r="H3675" s="45">
        <v>-13630</v>
      </c>
      <c r="I3675" s="55">
        <f>pro[[#This Row],[Admin expenses 3]]+pro[[#This Row],[Admin expenses 2]]+pro[[#This Row],[Admin expenses 1]]+pro[[#This Row],[COGS]]</f>
        <v>-484987.96099999995</v>
      </c>
      <c r="J3675" s="55">
        <f>pro[[#This Row],[Revenue]]+pro[[#This Row],[AdminExp]]</f>
        <v>11054649.526000001</v>
      </c>
      <c r="K3675" s="83">
        <f>pro[[#This Row],[Profit]]/pro[[#This Row],[Revenue]]</f>
        <v>0.95797199335365923</v>
      </c>
      <c r="L3675" s="56">
        <f t="shared" si="57"/>
        <v>4</v>
      </c>
      <c r="M3675" s="82" t="str">
        <f>"Q"&amp;" "&amp;VLOOKUP(pro[[#This Row],[Period]],Mapping!A:B,2,0)</f>
        <v>Q 2</v>
      </c>
      <c r="N3675"/>
    </row>
    <row r="3676" spans="1:14" ht="11.25" customHeight="1" x14ac:dyDescent="0.2">
      <c r="A3676" s="42" t="s">
        <v>23</v>
      </c>
      <c r="B3676" s="44" t="s">
        <v>36</v>
      </c>
      <c r="C3676" s="44" t="s">
        <v>57</v>
      </c>
      <c r="D3676" s="43">
        <v>1181273.3799999999</v>
      </c>
      <c r="E3676" s="43">
        <v>-580332.91399999999</v>
      </c>
      <c r="F3676" s="45">
        <v>-32230</v>
      </c>
      <c r="G3676" s="45">
        <v>-76620</v>
      </c>
      <c r="H3676" s="45">
        <v>-12790</v>
      </c>
      <c r="I3676" s="55">
        <f>pro[[#This Row],[Admin expenses 3]]+pro[[#This Row],[Admin expenses 2]]+pro[[#This Row],[Admin expenses 1]]+pro[[#This Row],[COGS]]</f>
        <v>-701972.91399999999</v>
      </c>
      <c r="J3676" s="55">
        <f>pro[[#This Row],[Revenue]]+pro[[#This Row],[AdminExp]]</f>
        <v>479300.4659999999</v>
      </c>
      <c r="K3676" s="83">
        <f>pro[[#This Row],[Profit]]/pro[[#This Row],[Revenue]]</f>
        <v>0.40574897742976307</v>
      </c>
      <c r="L3676" s="56">
        <f t="shared" si="57"/>
        <v>4</v>
      </c>
      <c r="M3676" s="82" t="str">
        <f>"Q"&amp;" "&amp;VLOOKUP(pro[[#This Row],[Period]],Mapping!A:B,2,0)</f>
        <v>Q 2</v>
      </c>
      <c r="N3676"/>
    </row>
    <row r="3677" spans="1:14" ht="11.25" customHeight="1" x14ac:dyDescent="0.2">
      <c r="A3677" s="42" t="s">
        <v>23</v>
      </c>
      <c r="B3677" s="44" t="s">
        <v>36</v>
      </c>
      <c r="C3677" s="44" t="s">
        <v>57</v>
      </c>
      <c r="D3677" s="43">
        <v>1559012.63</v>
      </c>
      <c r="E3677" s="43">
        <v>-882961.21899999992</v>
      </c>
      <c r="F3677" s="45">
        <v>-99130</v>
      </c>
      <c r="G3677" s="45">
        <v>-84710</v>
      </c>
      <c r="H3677" s="45">
        <v>-100760</v>
      </c>
      <c r="I3677" s="55">
        <f>pro[[#This Row],[Admin expenses 3]]+pro[[#This Row],[Admin expenses 2]]+pro[[#This Row],[Admin expenses 1]]+pro[[#This Row],[COGS]]</f>
        <v>-1167561.219</v>
      </c>
      <c r="J3677" s="55">
        <f>pro[[#This Row],[Revenue]]+pro[[#This Row],[AdminExp]]</f>
        <v>391451.41099999985</v>
      </c>
      <c r="K3677" s="83">
        <f>pro[[#This Row],[Profit]]/pro[[#This Row],[Revenue]]</f>
        <v>0.25108931349709457</v>
      </c>
      <c r="L3677" s="56">
        <f t="shared" si="57"/>
        <v>4</v>
      </c>
      <c r="M3677" s="82" t="str">
        <f>"Q"&amp;" "&amp;VLOOKUP(pro[[#This Row],[Period]],Mapping!A:B,2,0)</f>
        <v>Q 2</v>
      </c>
      <c r="N3677"/>
    </row>
    <row r="3678" spans="1:14" ht="11.25" customHeight="1" x14ac:dyDescent="0.2">
      <c r="A3678" s="42" t="s">
        <v>23</v>
      </c>
      <c r="B3678" s="44" t="s">
        <v>36</v>
      </c>
      <c r="C3678" s="44" t="s">
        <v>58</v>
      </c>
      <c r="D3678" s="43">
        <v>876774.81499999994</v>
      </c>
      <c r="E3678" s="43">
        <v>-171767.57499999998</v>
      </c>
      <c r="F3678" s="45">
        <v>-92750</v>
      </c>
      <c r="G3678" s="45">
        <v>-32190</v>
      </c>
      <c r="H3678" s="45">
        <v>-46300</v>
      </c>
      <c r="I3678" s="55">
        <f>pro[[#This Row],[Admin expenses 3]]+pro[[#This Row],[Admin expenses 2]]+pro[[#This Row],[Admin expenses 1]]+pro[[#This Row],[COGS]]</f>
        <v>-343007.57499999995</v>
      </c>
      <c r="J3678" s="55">
        <f>pro[[#This Row],[Revenue]]+pro[[#This Row],[AdminExp]]</f>
        <v>533767.24</v>
      </c>
      <c r="K3678" s="83">
        <f>pro[[#This Row],[Profit]]/pro[[#This Row],[Revenue]]</f>
        <v>0.60878486798232223</v>
      </c>
      <c r="L3678" s="56">
        <f t="shared" si="57"/>
        <v>4</v>
      </c>
      <c r="M3678" s="82" t="str">
        <f>"Q"&amp;" "&amp;VLOOKUP(pro[[#This Row],[Period]],Mapping!A:B,2,0)</f>
        <v>Q 2</v>
      </c>
      <c r="N3678"/>
    </row>
    <row r="3679" spans="1:14" ht="11.25" customHeight="1" x14ac:dyDescent="0.2">
      <c r="A3679" s="42" t="s">
        <v>23</v>
      </c>
      <c r="B3679" s="44" t="s">
        <v>36</v>
      </c>
      <c r="C3679" s="44" t="s">
        <v>59</v>
      </c>
      <c r="D3679" s="43">
        <v>2107858.8930000002</v>
      </c>
      <c r="E3679" s="43">
        <v>-278753.45399999997</v>
      </c>
      <c r="F3679" s="45">
        <v>-55200</v>
      </c>
      <c r="G3679" s="45">
        <v>-74690</v>
      </c>
      <c r="H3679" s="45">
        <v>-57250</v>
      </c>
      <c r="I3679" s="55">
        <f>pro[[#This Row],[Admin expenses 3]]+pro[[#This Row],[Admin expenses 2]]+pro[[#This Row],[Admin expenses 1]]+pro[[#This Row],[COGS]]</f>
        <v>-465893.45399999997</v>
      </c>
      <c r="J3679" s="55">
        <f>pro[[#This Row],[Revenue]]+pro[[#This Row],[AdminExp]]</f>
        <v>1641965.4390000002</v>
      </c>
      <c r="K3679" s="83">
        <f>pro[[#This Row],[Profit]]/pro[[#This Row],[Revenue]]</f>
        <v>0.77897312977297106</v>
      </c>
      <c r="L3679" s="56">
        <f t="shared" si="57"/>
        <v>4</v>
      </c>
      <c r="M3679" s="82" t="str">
        <f>"Q"&amp;" "&amp;VLOOKUP(pro[[#This Row],[Period]],Mapping!A:B,2,0)</f>
        <v>Q 2</v>
      </c>
      <c r="N3679"/>
    </row>
    <row r="3680" spans="1:14" ht="11.25" customHeight="1" x14ac:dyDescent="0.2">
      <c r="A3680" s="42" t="s">
        <v>23</v>
      </c>
      <c r="B3680" s="44" t="s">
        <v>36</v>
      </c>
      <c r="C3680" s="44" t="s">
        <v>57</v>
      </c>
      <c r="D3680" s="43">
        <v>2901573.5209999997</v>
      </c>
      <c r="E3680" s="43">
        <v>-412931.47</v>
      </c>
      <c r="F3680" s="45">
        <v>-100360</v>
      </c>
      <c r="G3680" s="45">
        <v>-13700</v>
      </c>
      <c r="H3680" s="45">
        <v>-39230</v>
      </c>
      <c r="I3680" s="55">
        <f>pro[[#This Row],[Admin expenses 3]]+pro[[#This Row],[Admin expenses 2]]+pro[[#This Row],[Admin expenses 1]]+pro[[#This Row],[COGS]]</f>
        <v>-566221.47</v>
      </c>
      <c r="J3680" s="55">
        <f>pro[[#This Row],[Revenue]]+pro[[#This Row],[AdminExp]]</f>
        <v>2335352.051</v>
      </c>
      <c r="K3680" s="83">
        <f>pro[[#This Row],[Profit]]/pro[[#This Row],[Revenue]]</f>
        <v>0.8048571005001256</v>
      </c>
      <c r="L3680" s="56">
        <f t="shared" si="57"/>
        <v>4</v>
      </c>
      <c r="M3680" s="82" t="str">
        <f>"Q"&amp;" "&amp;VLOOKUP(pro[[#This Row],[Period]],Mapping!A:B,2,0)</f>
        <v>Q 2</v>
      </c>
      <c r="N3680"/>
    </row>
    <row r="3681" spans="1:14" ht="11.25" customHeight="1" x14ac:dyDescent="0.2">
      <c r="A3681" s="42" t="s">
        <v>23</v>
      </c>
      <c r="B3681" s="44" t="s">
        <v>36</v>
      </c>
      <c r="C3681" s="44" t="s">
        <v>57</v>
      </c>
      <c r="D3681" s="43">
        <v>1625071.406</v>
      </c>
      <c r="E3681" s="43">
        <v>-128067.212</v>
      </c>
      <c r="F3681" s="45">
        <v>-44700</v>
      </c>
      <c r="G3681" s="45">
        <v>-22400</v>
      </c>
      <c r="H3681" s="45">
        <v>-102070</v>
      </c>
      <c r="I3681" s="55">
        <f>pro[[#This Row],[Admin expenses 3]]+pro[[#This Row],[Admin expenses 2]]+pro[[#This Row],[Admin expenses 1]]+pro[[#This Row],[COGS]]</f>
        <v>-297237.212</v>
      </c>
      <c r="J3681" s="55">
        <f>pro[[#This Row],[Revenue]]+pro[[#This Row],[AdminExp]]</f>
        <v>1327834.1939999999</v>
      </c>
      <c r="K3681" s="83">
        <f>pro[[#This Row],[Profit]]/pro[[#This Row],[Revenue]]</f>
        <v>0.81709282995039045</v>
      </c>
      <c r="L3681" s="56">
        <f t="shared" si="57"/>
        <v>4</v>
      </c>
      <c r="M3681" s="82" t="str">
        <f>"Q"&amp;" "&amp;VLOOKUP(pro[[#This Row],[Period]],Mapping!A:B,2,0)</f>
        <v>Q 2</v>
      </c>
      <c r="N3681"/>
    </row>
    <row r="3682" spans="1:14" ht="11.25" customHeight="1" x14ac:dyDescent="0.2">
      <c r="A3682" s="42" t="s">
        <v>23</v>
      </c>
      <c r="B3682" s="44" t="s">
        <v>36</v>
      </c>
      <c r="C3682" s="44" t="s">
        <v>57</v>
      </c>
      <c r="D3682" s="43">
        <v>129049.89299999998</v>
      </c>
      <c r="E3682" s="43">
        <v>-14570.359999999999</v>
      </c>
      <c r="F3682" s="45">
        <v>-32920</v>
      </c>
      <c r="G3682" s="45">
        <v>-24210</v>
      </c>
      <c r="H3682" s="45">
        <v>-23380</v>
      </c>
      <c r="I3682" s="55">
        <f>pro[[#This Row],[Admin expenses 3]]+pro[[#This Row],[Admin expenses 2]]+pro[[#This Row],[Admin expenses 1]]+pro[[#This Row],[COGS]]</f>
        <v>-95080.36</v>
      </c>
      <c r="J3682" s="55">
        <f>pro[[#This Row],[Revenue]]+pro[[#This Row],[AdminExp]]</f>
        <v>33969.532999999981</v>
      </c>
      <c r="K3682" s="83">
        <f>pro[[#This Row],[Profit]]/pro[[#This Row],[Revenue]]</f>
        <v>0.26322790519477601</v>
      </c>
      <c r="L3682" s="56">
        <f t="shared" si="57"/>
        <v>4</v>
      </c>
      <c r="M3682" s="82" t="str">
        <f>"Q"&amp;" "&amp;VLOOKUP(pro[[#This Row],[Period]],Mapping!A:B,2,0)</f>
        <v>Q 2</v>
      </c>
      <c r="N3682"/>
    </row>
    <row r="3683" spans="1:14" ht="11.25" customHeight="1" x14ac:dyDescent="0.2">
      <c r="A3683" s="42" t="s">
        <v>23</v>
      </c>
      <c r="B3683" s="44" t="s">
        <v>36</v>
      </c>
      <c r="C3683" s="44" t="s">
        <v>58</v>
      </c>
      <c r="D3683" s="43">
        <v>187161.17699999997</v>
      </c>
      <c r="E3683" s="43">
        <v>-210206.976</v>
      </c>
      <c r="F3683" s="45">
        <v>-73420</v>
      </c>
      <c r="G3683" s="45">
        <v>-49850</v>
      </c>
      <c r="H3683" s="45">
        <v>-77520</v>
      </c>
      <c r="I3683" s="55">
        <f>pro[[#This Row],[Admin expenses 3]]+pro[[#This Row],[Admin expenses 2]]+pro[[#This Row],[Admin expenses 1]]+pro[[#This Row],[COGS]]</f>
        <v>-410996.97600000002</v>
      </c>
      <c r="J3683" s="55">
        <f>pro[[#This Row],[Revenue]]+pro[[#This Row],[AdminExp]]</f>
        <v>-223835.79900000006</v>
      </c>
      <c r="K3683" s="83">
        <f>pro[[#This Row],[Profit]]/pro[[#This Row],[Revenue]]</f>
        <v>-1.1959520803825683</v>
      </c>
      <c r="L3683" s="56">
        <f t="shared" si="57"/>
        <v>4</v>
      </c>
      <c r="M3683" s="82" t="str">
        <f>"Q"&amp;" "&amp;VLOOKUP(pro[[#This Row],[Period]],Mapping!A:B,2,0)</f>
        <v>Q 2</v>
      </c>
      <c r="N3683"/>
    </row>
    <row r="3684" spans="1:14" ht="11.25" customHeight="1" x14ac:dyDescent="0.2">
      <c r="A3684" s="42" t="s">
        <v>23</v>
      </c>
      <c r="B3684" s="44" t="s">
        <v>36</v>
      </c>
      <c r="C3684" s="44" t="s">
        <v>59</v>
      </c>
      <c r="D3684" s="43">
        <v>1379962.2479999999</v>
      </c>
      <c r="E3684" s="43">
        <v>-146270.55799999999</v>
      </c>
      <c r="F3684" s="45">
        <v>-82130</v>
      </c>
      <c r="G3684" s="45">
        <v>-91710</v>
      </c>
      <c r="H3684" s="45">
        <v>-91840</v>
      </c>
      <c r="I3684" s="55">
        <f>pro[[#This Row],[Admin expenses 3]]+pro[[#This Row],[Admin expenses 2]]+pro[[#This Row],[Admin expenses 1]]+pro[[#This Row],[COGS]]</f>
        <v>-411950.55799999996</v>
      </c>
      <c r="J3684" s="55">
        <f>pro[[#This Row],[Revenue]]+pro[[#This Row],[AdminExp]]</f>
        <v>968011.69</v>
      </c>
      <c r="K3684" s="83">
        <f>pro[[#This Row],[Profit]]/pro[[#This Row],[Revenue]]</f>
        <v>0.70147693634587027</v>
      </c>
      <c r="L3684" s="56">
        <f t="shared" si="57"/>
        <v>4</v>
      </c>
      <c r="M3684" s="82" t="str">
        <f>"Q"&amp;" "&amp;VLOOKUP(pro[[#This Row],[Period]],Mapping!A:B,2,0)</f>
        <v>Q 2</v>
      </c>
      <c r="N3684"/>
    </row>
    <row r="3685" spans="1:14" ht="11.25" customHeight="1" x14ac:dyDescent="0.2">
      <c r="A3685" s="42" t="s">
        <v>23</v>
      </c>
      <c r="B3685" s="44" t="s">
        <v>36</v>
      </c>
      <c r="C3685" s="44" t="s">
        <v>57</v>
      </c>
      <c r="D3685" s="43">
        <v>648889.13599999994</v>
      </c>
      <c r="E3685" s="43">
        <v>-124780.15899999999</v>
      </c>
      <c r="F3685" s="45">
        <v>-33550</v>
      </c>
      <c r="G3685" s="45">
        <v>-25910</v>
      </c>
      <c r="H3685" s="45">
        <v>-98270</v>
      </c>
      <c r="I3685" s="55">
        <f>pro[[#This Row],[Admin expenses 3]]+pro[[#This Row],[Admin expenses 2]]+pro[[#This Row],[Admin expenses 1]]+pro[[#This Row],[COGS]]</f>
        <v>-282510.15899999999</v>
      </c>
      <c r="J3685" s="55">
        <f>pro[[#This Row],[Revenue]]+pro[[#This Row],[AdminExp]]</f>
        <v>366378.97699999996</v>
      </c>
      <c r="K3685" s="83">
        <f>pro[[#This Row],[Profit]]/pro[[#This Row],[Revenue]]</f>
        <v>0.56462492076612603</v>
      </c>
      <c r="L3685" s="56">
        <f t="shared" si="57"/>
        <v>4</v>
      </c>
      <c r="M3685" s="82" t="str">
        <f>"Q"&amp;" "&amp;VLOOKUP(pro[[#This Row],[Period]],Mapping!A:B,2,0)</f>
        <v>Q 2</v>
      </c>
      <c r="N3685"/>
    </row>
    <row r="3686" spans="1:14" ht="11.25" customHeight="1" x14ac:dyDescent="0.2">
      <c r="A3686" s="42" t="s">
        <v>23</v>
      </c>
      <c r="B3686" s="44" t="s">
        <v>30</v>
      </c>
      <c r="C3686" s="44" t="s">
        <v>57</v>
      </c>
      <c r="D3686" s="43">
        <v>544791.98199999996</v>
      </c>
      <c r="E3686" s="43">
        <v>-48523.810999999994</v>
      </c>
      <c r="F3686" s="45">
        <v>-103260</v>
      </c>
      <c r="G3686" s="45">
        <v>-71320</v>
      </c>
      <c r="H3686" s="45">
        <v>-51370</v>
      </c>
      <c r="I3686" s="55">
        <f>pro[[#This Row],[Admin expenses 3]]+pro[[#This Row],[Admin expenses 2]]+pro[[#This Row],[Admin expenses 1]]+pro[[#This Row],[COGS]]</f>
        <v>-274473.81099999999</v>
      </c>
      <c r="J3686" s="55">
        <f>pro[[#This Row],[Revenue]]+pro[[#This Row],[AdminExp]]</f>
        <v>270318.17099999997</v>
      </c>
      <c r="K3686" s="83">
        <f>pro[[#This Row],[Profit]]/pro[[#This Row],[Revenue]]</f>
        <v>0.49618603050586013</v>
      </c>
      <c r="L3686" s="56">
        <f t="shared" si="57"/>
        <v>4</v>
      </c>
      <c r="M3686" s="82" t="str">
        <f>"Q"&amp;" "&amp;VLOOKUP(pro[[#This Row],[Period]],Mapping!A:B,2,0)</f>
        <v>Q 2</v>
      </c>
      <c r="N3686"/>
    </row>
    <row r="3687" spans="1:14" ht="11.25" customHeight="1" x14ac:dyDescent="0.2">
      <c r="A3687" s="42" t="s">
        <v>23</v>
      </c>
      <c r="B3687" s="44" t="s">
        <v>30</v>
      </c>
      <c r="C3687" s="44" t="s">
        <v>58</v>
      </c>
      <c r="D3687" s="43">
        <v>3022799.7169999997</v>
      </c>
      <c r="E3687" s="43">
        <v>-3614912.2169999997</v>
      </c>
      <c r="F3687" s="45">
        <v>-34970</v>
      </c>
      <c r="G3687" s="45">
        <v>-16020</v>
      </c>
      <c r="H3687" s="45">
        <v>-102660</v>
      </c>
      <c r="I3687" s="55">
        <f>pro[[#This Row],[Admin expenses 3]]+pro[[#This Row],[Admin expenses 2]]+pro[[#This Row],[Admin expenses 1]]+pro[[#This Row],[COGS]]</f>
        <v>-3768562.2169999997</v>
      </c>
      <c r="J3687" s="55">
        <f>pro[[#This Row],[Revenue]]+pro[[#This Row],[AdminExp]]</f>
        <v>-745762.5</v>
      </c>
      <c r="K3687" s="83">
        <f>pro[[#This Row],[Profit]]/pro[[#This Row],[Revenue]]</f>
        <v>-0.24671250821081114</v>
      </c>
      <c r="L3687" s="56">
        <f t="shared" si="57"/>
        <v>4</v>
      </c>
      <c r="M3687" s="82" t="str">
        <f>"Q"&amp;" "&amp;VLOOKUP(pro[[#This Row],[Period]],Mapping!A:B,2,0)</f>
        <v>Q 2</v>
      </c>
      <c r="N3687"/>
    </row>
    <row r="3688" spans="1:14" ht="11.25" customHeight="1" x14ac:dyDescent="0.2">
      <c r="A3688" s="42" t="s">
        <v>23</v>
      </c>
      <c r="B3688" s="44" t="s">
        <v>30</v>
      </c>
      <c r="C3688" s="44" t="s">
        <v>59</v>
      </c>
      <c r="D3688" s="43">
        <v>400883.93799999997</v>
      </c>
      <c r="E3688" s="43">
        <v>-200891.78200000001</v>
      </c>
      <c r="F3688" s="45">
        <v>-45420</v>
      </c>
      <c r="G3688" s="45">
        <v>-69300</v>
      </c>
      <c r="H3688" s="45">
        <v>-78540</v>
      </c>
      <c r="I3688" s="55">
        <f>pro[[#This Row],[Admin expenses 3]]+pro[[#This Row],[Admin expenses 2]]+pro[[#This Row],[Admin expenses 1]]+pro[[#This Row],[COGS]]</f>
        <v>-394151.78200000001</v>
      </c>
      <c r="J3688" s="55">
        <f>pro[[#This Row],[Revenue]]+pro[[#This Row],[AdminExp]]</f>
        <v>6732.155999999959</v>
      </c>
      <c r="K3688" s="83">
        <f>pro[[#This Row],[Profit]]/pro[[#This Row],[Revenue]]</f>
        <v>1.6793279455361864E-2</v>
      </c>
      <c r="L3688" s="56">
        <f t="shared" si="57"/>
        <v>4</v>
      </c>
      <c r="M3688" s="82" t="str">
        <f>"Q"&amp;" "&amp;VLOOKUP(pro[[#This Row],[Period]],Mapping!A:B,2,0)</f>
        <v>Q 2</v>
      </c>
      <c r="N3688"/>
    </row>
    <row r="3689" spans="1:14" ht="11.25" customHeight="1" x14ac:dyDescent="0.2">
      <c r="A3689" s="42" t="s">
        <v>23</v>
      </c>
      <c r="B3689" s="44" t="s">
        <v>30</v>
      </c>
      <c r="C3689" s="44" t="s">
        <v>57</v>
      </c>
      <c r="D3689" s="43">
        <v>663310.60599999991</v>
      </c>
      <c r="E3689" s="43">
        <v>-322441.42699999997</v>
      </c>
      <c r="F3689" s="45">
        <v>-43870</v>
      </c>
      <c r="G3689" s="45">
        <v>-74080</v>
      </c>
      <c r="H3689" s="45">
        <v>-40490</v>
      </c>
      <c r="I3689" s="55">
        <f>pro[[#This Row],[Admin expenses 3]]+pro[[#This Row],[Admin expenses 2]]+pro[[#This Row],[Admin expenses 1]]+pro[[#This Row],[COGS]]</f>
        <v>-480881.42699999997</v>
      </c>
      <c r="J3689" s="55">
        <f>pro[[#This Row],[Revenue]]+pro[[#This Row],[AdminExp]]</f>
        <v>182429.17899999995</v>
      </c>
      <c r="K3689" s="83">
        <f>pro[[#This Row],[Profit]]/pro[[#This Row],[Revenue]]</f>
        <v>0.27502828591888967</v>
      </c>
      <c r="L3689" s="56">
        <f t="shared" si="57"/>
        <v>4</v>
      </c>
      <c r="M3689" s="82" t="str">
        <f>"Q"&amp;" "&amp;VLOOKUP(pro[[#This Row],[Period]],Mapping!A:B,2,0)</f>
        <v>Q 2</v>
      </c>
      <c r="N3689"/>
    </row>
    <row r="3690" spans="1:14" ht="11.25" customHeight="1" x14ac:dyDescent="0.2">
      <c r="A3690" s="42" t="s">
        <v>23</v>
      </c>
      <c r="B3690" s="44" t="s">
        <v>30</v>
      </c>
      <c r="C3690" s="44" t="s">
        <v>57</v>
      </c>
      <c r="D3690" s="43">
        <v>57730.000999999989</v>
      </c>
      <c r="E3690" s="43">
        <v>-24127.859</v>
      </c>
      <c r="F3690" s="45">
        <v>-101340</v>
      </c>
      <c r="G3690" s="45">
        <v>-35420</v>
      </c>
      <c r="H3690" s="45">
        <v>-101820</v>
      </c>
      <c r="I3690" s="55">
        <f>pro[[#This Row],[Admin expenses 3]]+pro[[#This Row],[Admin expenses 2]]+pro[[#This Row],[Admin expenses 1]]+pro[[#This Row],[COGS]]</f>
        <v>-262707.859</v>
      </c>
      <c r="J3690" s="55">
        <f>pro[[#This Row],[Revenue]]+pro[[#This Row],[AdminExp]]</f>
        <v>-204977.85800000001</v>
      </c>
      <c r="K3690" s="83">
        <f>pro[[#This Row],[Profit]]/pro[[#This Row],[Revenue]]</f>
        <v>-3.5506297323639409</v>
      </c>
      <c r="L3690" s="56">
        <f t="shared" si="57"/>
        <v>4</v>
      </c>
      <c r="M3690" s="82" t="str">
        <f>"Q"&amp;" "&amp;VLOOKUP(pro[[#This Row],[Period]],Mapping!A:B,2,0)</f>
        <v>Q 2</v>
      </c>
      <c r="N3690"/>
    </row>
    <row r="3691" spans="1:14" ht="11.25" customHeight="1" x14ac:dyDescent="0.2">
      <c r="A3691" s="42" t="s">
        <v>23</v>
      </c>
      <c r="B3691" s="44" t="s">
        <v>30</v>
      </c>
      <c r="C3691" s="44" t="s">
        <v>57</v>
      </c>
      <c r="D3691" s="43">
        <v>338987.62799999997</v>
      </c>
      <c r="E3691" s="43">
        <v>-302116.68199999997</v>
      </c>
      <c r="F3691" s="45">
        <v>-96450</v>
      </c>
      <c r="G3691" s="45">
        <v>-60350</v>
      </c>
      <c r="H3691" s="45">
        <v>-93580</v>
      </c>
      <c r="I3691" s="55">
        <f>pro[[#This Row],[Admin expenses 3]]+pro[[#This Row],[Admin expenses 2]]+pro[[#This Row],[Admin expenses 1]]+pro[[#This Row],[COGS]]</f>
        <v>-552496.68200000003</v>
      </c>
      <c r="J3691" s="55">
        <f>pro[[#This Row],[Revenue]]+pro[[#This Row],[AdminExp]]</f>
        <v>-213509.05400000006</v>
      </c>
      <c r="K3691" s="83">
        <f>pro[[#This Row],[Profit]]/pro[[#This Row],[Revenue]]</f>
        <v>-0.62984320477914335</v>
      </c>
      <c r="L3691" s="56">
        <f t="shared" si="57"/>
        <v>4</v>
      </c>
      <c r="M3691" s="82" t="str">
        <f>"Q"&amp;" "&amp;VLOOKUP(pro[[#This Row],[Period]],Mapping!A:B,2,0)</f>
        <v>Q 2</v>
      </c>
      <c r="N3691"/>
    </row>
    <row r="3692" spans="1:14" ht="11.25" customHeight="1" x14ac:dyDescent="0.2">
      <c r="A3692" s="42" t="s">
        <v>23</v>
      </c>
      <c r="B3692" s="44" t="s">
        <v>30</v>
      </c>
      <c r="C3692" s="44" t="s">
        <v>58</v>
      </c>
      <c r="D3692" s="43">
        <v>416705.23299999995</v>
      </c>
      <c r="E3692" s="43">
        <v>-246952.01300000001</v>
      </c>
      <c r="F3692" s="45">
        <v>-45800</v>
      </c>
      <c r="G3692" s="45">
        <v>-59460</v>
      </c>
      <c r="H3692" s="45">
        <v>-18850</v>
      </c>
      <c r="I3692" s="55">
        <f>pro[[#This Row],[Admin expenses 3]]+pro[[#This Row],[Admin expenses 2]]+pro[[#This Row],[Admin expenses 1]]+pro[[#This Row],[COGS]]</f>
        <v>-371062.01300000004</v>
      </c>
      <c r="J3692" s="55">
        <f>pro[[#This Row],[Revenue]]+pro[[#This Row],[AdminExp]]</f>
        <v>45643.219999999914</v>
      </c>
      <c r="K3692" s="83">
        <f>pro[[#This Row],[Profit]]/pro[[#This Row],[Revenue]]</f>
        <v>0.10953358965856788</v>
      </c>
      <c r="L3692" s="56">
        <f t="shared" si="57"/>
        <v>4</v>
      </c>
      <c r="M3692" s="82" t="str">
        <f>"Q"&amp;" "&amp;VLOOKUP(pro[[#This Row],[Period]],Mapping!A:B,2,0)</f>
        <v>Q 2</v>
      </c>
      <c r="N3692"/>
    </row>
    <row r="3693" spans="1:14" ht="11.25" customHeight="1" x14ac:dyDescent="0.2">
      <c r="A3693" s="42" t="s">
        <v>23</v>
      </c>
      <c r="B3693" s="44" t="s">
        <v>30</v>
      </c>
      <c r="C3693" s="44" t="s">
        <v>59</v>
      </c>
      <c r="D3693" s="43">
        <v>471283.95299999998</v>
      </c>
      <c r="E3693" s="43">
        <v>-277363.96099999995</v>
      </c>
      <c r="F3693" s="45">
        <v>-29630</v>
      </c>
      <c r="G3693" s="45">
        <v>-102920</v>
      </c>
      <c r="H3693" s="45">
        <v>-100910</v>
      </c>
      <c r="I3693" s="55">
        <f>pro[[#This Row],[Admin expenses 3]]+pro[[#This Row],[Admin expenses 2]]+pro[[#This Row],[Admin expenses 1]]+pro[[#This Row],[COGS]]</f>
        <v>-510823.96099999995</v>
      </c>
      <c r="J3693" s="55">
        <f>pro[[#This Row],[Revenue]]+pro[[#This Row],[AdminExp]]</f>
        <v>-39540.007999999973</v>
      </c>
      <c r="K3693" s="83">
        <f>pro[[#This Row],[Profit]]/pro[[#This Row],[Revenue]]</f>
        <v>-8.3898481474500727E-2</v>
      </c>
      <c r="L3693" s="56">
        <f t="shared" si="57"/>
        <v>4</v>
      </c>
      <c r="M3693" s="82" t="str">
        <f>"Q"&amp;" "&amp;VLOOKUP(pro[[#This Row],[Period]],Mapping!A:B,2,0)</f>
        <v>Q 2</v>
      </c>
      <c r="N3693"/>
    </row>
    <row r="3694" spans="1:14" ht="11.25" customHeight="1" x14ac:dyDescent="0.2">
      <c r="A3694" s="42" t="s">
        <v>23</v>
      </c>
      <c r="B3694" s="44" t="s">
        <v>30</v>
      </c>
      <c r="C3694" s="44" t="s">
        <v>60</v>
      </c>
      <c r="D3694" s="43">
        <v>35211.875999999997</v>
      </c>
      <c r="E3694" s="43">
        <v>-6691.7269999999999</v>
      </c>
      <c r="F3694" s="45">
        <v>-45680</v>
      </c>
      <c r="G3694" s="45">
        <v>-67450</v>
      </c>
      <c r="H3694" s="45">
        <v>-61200</v>
      </c>
      <c r="I3694" s="55">
        <f>pro[[#This Row],[Admin expenses 3]]+pro[[#This Row],[Admin expenses 2]]+pro[[#This Row],[Admin expenses 1]]+pro[[#This Row],[COGS]]</f>
        <v>-181021.72700000001</v>
      </c>
      <c r="J3694" s="55">
        <f>pro[[#This Row],[Revenue]]+pro[[#This Row],[AdminExp]]</f>
        <v>-145809.85100000002</v>
      </c>
      <c r="K3694" s="83">
        <f>pro[[#This Row],[Profit]]/pro[[#This Row],[Revenue]]</f>
        <v>-4.1409282197858479</v>
      </c>
      <c r="L3694" s="56">
        <f t="shared" si="57"/>
        <v>4</v>
      </c>
      <c r="M3694" s="82" t="str">
        <f>"Q"&amp;" "&amp;VLOOKUP(pro[[#This Row],[Period]],Mapping!A:B,2,0)</f>
        <v>Q 2</v>
      </c>
      <c r="N3694"/>
    </row>
    <row r="3695" spans="1:14" ht="11.25" customHeight="1" x14ac:dyDescent="0.2">
      <c r="A3695" s="42" t="s">
        <v>23</v>
      </c>
      <c r="B3695" s="44" t="s">
        <v>30</v>
      </c>
      <c r="C3695" s="44" t="s">
        <v>57</v>
      </c>
      <c r="D3695" s="43">
        <v>1610083.2790000001</v>
      </c>
      <c r="E3695" s="43">
        <v>-170318.946</v>
      </c>
      <c r="F3695" s="45">
        <v>-85620</v>
      </c>
      <c r="G3695" s="45">
        <v>-27760</v>
      </c>
      <c r="H3695" s="45">
        <v>-78100</v>
      </c>
      <c r="I3695" s="55">
        <f>pro[[#This Row],[Admin expenses 3]]+pro[[#This Row],[Admin expenses 2]]+pro[[#This Row],[Admin expenses 1]]+pro[[#This Row],[COGS]]</f>
        <v>-361798.946</v>
      </c>
      <c r="J3695" s="55">
        <f>pro[[#This Row],[Revenue]]+pro[[#This Row],[AdminExp]]</f>
        <v>1248284.3330000001</v>
      </c>
      <c r="K3695" s="83">
        <f>pro[[#This Row],[Profit]]/pro[[#This Row],[Revenue]]</f>
        <v>0.77529178104084895</v>
      </c>
      <c r="L3695" s="56">
        <f t="shared" si="57"/>
        <v>4</v>
      </c>
      <c r="M3695" s="82" t="str">
        <f>"Q"&amp;" "&amp;VLOOKUP(pro[[#This Row],[Period]],Mapping!A:B,2,0)</f>
        <v>Q 2</v>
      </c>
      <c r="N3695"/>
    </row>
    <row r="3696" spans="1:14" ht="11.25" customHeight="1" x14ac:dyDescent="0.2">
      <c r="A3696" s="42" t="s">
        <v>23</v>
      </c>
      <c r="B3696" s="44" t="s">
        <v>30</v>
      </c>
      <c r="C3696" s="44" t="s">
        <v>58</v>
      </c>
      <c r="D3696" s="43">
        <v>204212.22499999998</v>
      </c>
      <c r="E3696" s="43">
        <v>-14319.529</v>
      </c>
      <c r="F3696" s="45">
        <v>-74570</v>
      </c>
      <c r="G3696" s="45">
        <v>-40860</v>
      </c>
      <c r="H3696" s="45">
        <v>-69060</v>
      </c>
      <c r="I3696" s="55">
        <f>pro[[#This Row],[Admin expenses 3]]+pro[[#This Row],[Admin expenses 2]]+pro[[#This Row],[Admin expenses 1]]+pro[[#This Row],[COGS]]</f>
        <v>-198809.52900000001</v>
      </c>
      <c r="J3696" s="55">
        <f>pro[[#This Row],[Revenue]]+pro[[#This Row],[AdminExp]]</f>
        <v>5402.6959999999672</v>
      </c>
      <c r="K3696" s="83">
        <f>pro[[#This Row],[Profit]]/pro[[#This Row],[Revenue]]</f>
        <v>2.6456280959673045E-2</v>
      </c>
      <c r="L3696" s="56">
        <f t="shared" si="57"/>
        <v>4</v>
      </c>
      <c r="M3696" s="82" t="str">
        <f>"Q"&amp;" "&amp;VLOOKUP(pro[[#This Row],[Period]],Mapping!A:B,2,0)</f>
        <v>Q 2</v>
      </c>
      <c r="N3696"/>
    </row>
    <row r="3697" spans="1:14" ht="11.25" customHeight="1" x14ac:dyDescent="0.2">
      <c r="A3697" s="42" t="s">
        <v>23</v>
      </c>
      <c r="B3697" s="44" t="s">
        <v>30</v>
      </c>
      <c r="C3697" s="44" t="s">
        <v>59</v>
      </c>
      <c r="D3697" s="43">
        <v>199018.21799999999</v>
      </c>
      <c r="E3697" s="43">
        <v>-85368.5</v>
      </c>
      <c r="F3697" s="45">
        <v>-34110</v>
      </c>
      <c r="G3697" s="45">
        <v>-22720</v>
      </c>
      <c r="H3697" s="45">
        <v>-79540</v>
      </c>
      <c r="I3697" s="55">
        <f>pro[[#This Row],[Admin expenses 3]]+pro[[#This Row],[Admin expenses 2]]+pro[[#This Row],[Admin expenses 1]]+pro[[#This Row],[COGS]]</f>
        <v>-221738.5</v>
      </c>
      <c r="J3697" s="55">
        <f>pro[[#This Row],[Revenue]]+pro[[#This Row],[AdminExp]]</f>
        <v>-22720.282000000007</v>
      </c>
      <c r="K3697" s="83">
        <f>pro[[#This Row],[Profit]]/pro[[#This Row],[Revenue]]</f>
        <v>-0.11416182010030865</v>
      </c>
      <c r="L3697" s="56">
        <f t="shared" si="57"/>
        <v>4</v>
      </c>
      <c r="M3697" s="82" t="str">
        <f>"Q"&amp;" "&amp;VLOOKUP(pro[[#This Row],[Period]],Mapping!A:B,2,0)</f>
        <v>Q 2</v>
      </c>
      <c r="N3697"/>
    </row>
    <row r="3698" spans="1:14" ht="11.25" customHeight="1" x14ac:dyDescent="0.2">
      <c r="A3698" s="42" t="s">
        <v>23</v>
      </c>
      <c r="B3698" s="44" t="s">
        <v>30</v>
      </c>
      <c r="C3698" s="44" t="s">
        <v>60</v>
      </c>
      <c r="D3698" s="43">
        <v>485351.89499999996</v>
      </c>
      <c r="E3698" s="43">
        <v>-236508.00599999999</v>
      </c>
      <c r="F3698" s="45">
        <v>-67720</v>
      </c>
      <c r="G3698" s="45">
        <v>-77840</v>
      </c>
      <c r="H3698" s="45">
        <v>-99390</v>
      </c>
      <c r="I3698" s="55">
        <f>pro[[#This Row],[Admin expenses 3]]+pro[[#This Row],[Admin expenses 2]]+pro[[#This Row],[Admin expenses 1]]+pro[[#This Row],[COGS]]</f>
        <v>-481458.00599999999</v>
      </c>
      <c r="J3698" s="55">
        <f>pro[[#This Row],[Revenue]]+pro[[#This Row],[AdminExp]]</f>
        <v>3893.8889999999665</v>
      </c>
      <c r="K3698" s="83">
        <f>pro[[#This Row],[Profit]]/pro[[#This Row],[Revenue]]</f>
        <v>8.0228161054155707E-3</v>
      </c>
      <c r="L3698" s="56">
        <f t="shared" si="57"/>
        <v>4</v>
      </c>
      <c r="M3698" s="82" t="str">
        <f>"Q"&amp;" "&amp;VLOOKUP(pro[[#This Row],[Period]],Mapping!A:B,2,0)</f>
        <v>Q 2</v>
      </c>
      <c r="N3698"/>
    </row>
    <row r="3699" spans="1:14" ht="11.25" customHeight="1" x14ac:dyDescent="0.2">
      <c r="A3699" s="42" t="s">
        <v>23</v>
      </c>
      <c r="B3699" s="44" t="s">
        <v>30</v>
      </c>
      <c r="C3699" s="44" t="s">
        <v>57</v>
      </c>
      <c r="D3699" s="43">
        <v>28122.345999999998</v>
      </c>
      <c r="E3699" s="43">
        <v>-20485.884999999998</v>
      </c>
      <c r="F3699" s="45">
        <v>-71980</v>
      </c>
      <c r="G3699" s="45">
        <v>-59980</v>
      </c>
      <c r="H3699" s="45">
        <v>-89280</v>
      </c>
      <c r="I3699" s="55">
        <f>pro[[#This Row],[Admin expenses 3]]+pro[[#This Row],[Admin expenses 2]]+pro[[#This Row],[Admin expenses 1]]+pro[[#This Row],[COGS]]</f>
        <v>-241725.88500000001</v>
      </c>
      <c r="J3699" s="55">
        <f>pro[[#This Row],[Revenue]]+pro[[#This Row],[AdminExp]]</f>
        <v>-213603.53900000002</v>
      </c>
      <c r="K3699" s="83">
        <f>pro[[#This Row],[Profit]]/pro[[#This Row],[Revenue]]</f>
        <v>-7.5955092437878413</v>
      </c>
      <c r="L3699" s="56">
        <f t="shared" si="57"/>
        <v>4</v>
      </c>
      <c r="M3699" s="82" t="str">
        <f>"Q"&amp;" "&amp;VLOOKUP(pro[[#This Row],[Period]],Mapping!A:B,2,0)</f>
        <v>Q 2</v>
      </c>
      <c r="N3699"/>
    </row>
    <row r="3700" spans="1:14" ht="11.25" customHeight="1" x14ac:dyDescent="0.2">
      <c r="A3700" s="42" t="s">
        <v>23</v>
      </c>
      <c r="B3700" s="44" t="s">
        <v>30</v>
      </c>
      <c r="C3700" s="44" t="s">
        <v>58</v>
      </c>
      <c r="D3700" s="43">
        <v>136508.23199999999</v>
      </c>
      <c r="E3700" s="43">
        <v>-139685.67199999999</v>
      </c>
      <c r="F3700" s="45">
        <v>-67610</v>
      </c>
      <c r="G3700" s="45">
        <v>-21470</v>
      </c>
      <c r="H3700" s="45">
        <v>-68660</v>
      </c>
      <c r="I3700" s="55">
        <f>pro[[#This Row],[Admin expenses 3]]+pro[[#This Row],[Admin expenses 2]]+pro[[#This Row],[Admin expenses 1]]+pro[[#This Row],[COGS]]</f>
        <v>-297425.67200000002</v>
      </c>
      <c r="J3700" s="55">
        <f>pro[[#This Row],[Revenue]]+pro[[#This Row],[AdminExp]]</f>
        <v>-160917.44000000003</v>
      </c>
      <c r="K3700" s="83">
        <f>pro[[#This Row],[Profit]]/pro[[#This Row],[Revenue]]</f>
        <v>-1.1788112529360137</v>
      </c>
      <c r="L3700" s="56">
        <f t="shared" si="57"/>
        <v>4</v>
      </c>
      <c r="M3700" s="82" t="str">
        <f>"Q"&amp;" "&amp;VLOOKUP(pro[[#This Row],[Period]],Mapping!A:B,2,0)</f>
        <v>Q 2</v>
      </c>
      <c r="N3700"/>
    </row>
    <row r="3701" spans="1:14" ht="11.25" customHeight="1" x14ac:dyDescent="0.2">
      <c r="A3701" s="42" t="s">
        <v>23</v>
      </c>
      <c r="B3701" s="44" t="s">
        <v>30</v>
      </c>
      <c r="C3701" s="44" t="s">
        <v>59</v>
      </c>
      <c r="D3701" s="43">
        <v>309328.663</v>
      </c>
      <c r="E3701" s="43">
        <v>-96185.837999999989</v>
      </c>
      <c r="F3701" s="45">
        <v>-33630</v>
      </c>
      <c r="G3701" s="45">
        <v>-68000</v>
      </c>
      <c r="H3701" s="45">
        <v>-88160</v>
      </c>
      <c r="I3701" s="55">
        <f>pro[[#This Row],[Admin expenses 3]]+pro[[#This Row],[Admin expenses 2]]+pro[[#This Row],[Admin expenses 1]]+pro[[#This Row],[COGS]]</f>
        <v>-285975.83799999999</v>
      </c>
      <c r="J3701" s="55">
        <f>pro[[#This Row],[Revenue]]+pro[[#This Row],[AdminExp]]</f>
        <v>23352.825000000012</v>
      </c>
      <c r="K3701" s="83">
        <f>pro[[#This Row],[Profit]]/pro[[#This Row],[Revenue]]</f>
        <v>7.5495186167083422E-2</v>
      </c>
      <c r="L3701" s="56">
        <f t="shared" si="57"/>
        <v>4</v>
      </c>
      <c r="M3701" s="82" t="str">
        <f>"Q"&amp;" "&amp;VLOOKUP(pro[[#This Row],[Period]],Mapping!A:B,2,0)</f>
        <v>Q 2</v>
      </c>
      <c r="N3701"/>
    </row>
    <row r="3702" spans="1:14" ht="11.25" customHeight="1" x14ac:dyDescent="0.2">
      <c r="A3702" s="42" t="s">
        <v>23</v>
      </c>
      <c r="B3702" s="44" t="s">
        <v>30</v>
      </c>
      <c r="C3702" s="44" t="s">
        <v>60</v>
      </c>
      <c r="D3702" s="43">
        <v>40123.034</v>
      </c>
      <c r="E3702" s="43">
        <v>-20424.929</v>
      </c>
      <c r="F3702" s="45">
        <v>-24020</v>
      </c>
      <c r="G3702" s="45">
        <v>-36110</v>
      </c>
      <c r="H3702" s="45">
        <v>-77040</v>
      </c>
      <c r="I3702" s="55">
        <f>pro[[#This Row],[Admin expenses 3]]+pro[[#This Row],[Admin expenses 2]]+pro[[#This Row],[Admin expenses 1]]+pro[[#This Row],[COGS]]</f>
        <v>-157594.929</v>
      </c>
      <c r="J3702" s="55">
        <f>pro[[#This Row],[Revenue]]+pro[[#This Row],[AdminExp]]</f>
        <v>-117471.895</v>
      </c>
      <c r="K3702" s="83">
        <f>pro[[#This Row],[Profit]]/pro[[#This Row],[Revenue]]</f>
        <v>-2.9277919262037861</v>
      </c>
      <c r="L3702" s="56">
        <f t="shared" si="57"/>
        <v>4</v>
      </c>
      <c r="M3702" s="82" t="str">
        <f>"Q"&amp;" "&amp;VLOOKUP(pro[[#This Row],[Period]],Mapping!A:B,2,0)</f>
        <v>Q 2</v>
      </c>
      <c r="N3702"/>
    </row>
    <row r="3703" spans="1:14" ht="11.25" customHeight="1" x14ac:dyDescent="0.2">
      <c r="A3703" s="42" t="s">
        <v>23</v>
      </c>
      <c r="B3703" s="44" t="s">
        <v>30</v>
      </c>
      <c r="C3703" s="44" t="s">
        <v>57</v>
      </c>
      <c r="D3703" s="43">
        <v>484427.44699999993</v>
      </c>
      <c r="E3703" s="43">
        <v>-272655.26400000002</v>
      </c>
      <c r="F3703" s="45">
        <v>-43080</v>
      </c>
      <c r="G3703" s="45">
        <v>-91700</v>
      </c>
      <c r="H3703" s="45">
        <v>-53400</v>
      </c>
      <c r="I3703" s="55">
        <f>pro[[#This Row],[Admin expenses 3]]+pro[[#This Row],[Admin expenses 2]]+pro[[#This Row],[Admin expenses 1]]+pro[[#This Row],[COGS]]</f>
        <v>-460835.26400000002</v>
      </c>
      <c r="J3703" s="55">
        <f>pro[[#This Row],[Revenue]]+pro[[#This Row],[AdminExp]]</f>
        <v>23592.182999999903</v>
      </c>
      <c r="K3703" s="83">
        <f>pro[[#This Row],[Profit]]/pro[[#This Row],[Revenue]]</f>
        <v>4.8701169073105607E-2</v>
      </c>
      <c r="L3703" s="56">
        <f t="shared" si="57"/>
        <v>4</v>
      </c>
      <c r="M3703" s="82" t="str">
        <f>"Q"&amp;" "&amp;VLOOKUP(pro[[#This Row],[Period]],Mapping!A:B,2,0)</f>
        <v>Q 2</v>
      </c>
      <c r="N3703"/>
    </row>
    <row r="3704" spans="1:14" ht="11.25" customHeight="1" x14ac:dyDescent="0.2">
      <c r="A3704" s="42" t="s">
        <v>23</v>
      </c>
      <c r="B3704" s="44" t="s">
        <v>30</v>
      </c>
      <c r="C3704" s="44" t="s">
        <v>58</v>
      </c>
      <c r="D3704" s="43">
        <v>99506.630999999979</v>
      </c>
      <c r="E3704" s="43">
        <v>-49041.895000000004</v>
      </c>
      <c r="F3704" s="45">
        <v>-34970</v>
      </c>
      <c r="G3704" s="45">
        <v>-55330</v>
      </c>
      <c r="H3704" s="45">
        <v>-35280</v>
      </c>
      <c r="I3704" s="55">
        <f>pro[[#This Row],[Admin expenses 3]]+pro[[#This Row],[Admin expenses 2]]+pro[[#This Row],[Admin expenses 1]]+pro[[#This Row],[COGS]]</f>
        <v>-174621.89500000002</v>
      </c>
      <c r="J3704" s="55">
        <f>pro[[#This Row],[Revenue]]+pro[[#This Row],[AdminExp]]</f>
        <v>-75115.264000000039</v>
      </c>
      <c r="K3704" s="83">
        <f>pro[[#This Row],[Profit]]/pro[[#This Row],[Revenue]]</f>
        <v>-0.75487696895295409</v>
      </c>
      <c r="L3704" s="56">
        <f t="shared" si="57"/>
        <v>4</v>
      </c>
      <c r="M3704" s="82" t="str">
        <f>"Q"&amp;" "&amp;VLOOKUP(pro[[#This Row],[Period]],Mapping!A:B,2,0)</f>
        <v>Q 2</v>
      </c>
      <c r="N3704"/>
    </row>
    <row r="3705" spans="1:14" ht="11.25" customHeight="1" x14ac:dyDescent="0.2">
      <c r="A3705" s="42" t="s">
        <v>23</v>
      </c>
      <c r="B3705" s="44" t="s">
        <v>30</v>
      </c>
      <c r="C3705" s="44" t="s">
        <v>59</v>
      </c>
      <c r="D3705" s="43">
        <v>144816.448</v>
      </c>
      <c r="E3705" s="43">
        <v>-93600.996999999988</v>
      </c>
      <c r="F3705" s="45">
        <v>-35680</v>
      </c>
      <c r="G3705" s="45">
        <v>-42580</v>
      </c>
      <c r="H3705" s="45">
        <v>-33580</v>
      </c>
      <c r="I3705" s="55">
        <f>pro[[#This Row],[Admin expenses 3]]+pro[[#This Row],[Admin expenses 2]]+pro[[#This Row],[Admin expenses 1]]+pro[[#This Row],[COGS]]</f>
        <v>-205440.99699999997</v>
      </c>
      <c r="J3705" s="55">
        <f>pro[[#This Row],[Revenue]]+pro[[#This Row],[AdminExp]]</f>
        <v>-60624.54899999997</v>
      </c>
      <c r="K3705" s="83">
        <f>pro[[#This Row],[Profit]]/pro[[#This Row],[Revenue]]</f>
        <v>-0.4186302718873478</v>
      </c>
      <c r="L3705" s="56">
        <f t="shared" si="57"/>
        <v>4</v>
      </c>
      <c r="M3705" s="82" t="str">
        <f>"Q"&amp;" "&amp;VLOOKUP(pro[[#This Row],[Period]],Mapping!A:B,2,0)</f>
        <v>Q 2</v>
      </c>
      <c r="N3705"/>
    </row>
    <row r="3706" spans="1:14" ht="11.25" customHeight="1" x14ac:dyDescent="0.2">
      <c r="A3706" s="42" t="s">
        <v>23</v>
      </c>
      <c r="B3706" s="44" t="s">
        <v>30</v>
      </c>
      <c r="C3706" s="44" t="s">
        <v>60</v>
      </c>
      <c r="D3706" s="43">
        <v>232883.15399999995</v>
      </c>
      <c r="E3706" s="43">
        <v>-44583.727999999996</v>
      </c>
      <c r="F3706" s="45">
        <v>-74720</v>
      </c>
      <c r="G3706" s="45">
        <v>-55920</v>
      </c>
      <c r="H3706" s="45">
        <v>-39690</v>
      </c>
      <c r="I3706" s="55">
        <f>pro[[#This Row],[Admin expenses 3]]+pro[[#This Row],[Admin expenses 2]]+pro[[#This Row],[Admin expenses 1]]+pro[[#This Row],[COGS]]</f>
        <v>-214913.728</v>
      </c>
      <c r="J3706" s="55">
        <f>pro[[#This Row],[Revenue]]+pro[[#This Row],[AdminExp]]</f>
        <v>17969.425999999949</v>
      </c>
      <c r="K3706" s="83">
        <f>pro[[#This Row],[Profit]]/pro[[#This Row],[Revenue]]</f>
        <v>7.7160694929440679E-2</v>
      </c>
      <c r="L3706" s="56">
        <f t="shared" si="57"/>
        <v>4</v>
      </c>
      <c r="M3706" s="82" t="str">
        <f>"Q"&amp;" "&amp;VLOOKUP(pro[[#This Row],[Period]],Mapping!A:B,2,0)</f>
        <v>Q 2</v>
      </c>
      <c r="N3706"/>
    </row>
    <row r="3707" spans="1:14" ht="11.25" customHeight="1" x14ac:dyDescent="0.2">
      <c r="A3707" s="42" t="s">
        <v>23</v>
      </c>
      <c r="B3707" s="44" t="s">
        <v>30</v>
      </c>
      <c r="C3707" s="44" t="s">
        <v>57</v>
      </c>
      <c r="D3707" s="43">
        <v>38456.824000000001</v>
      </c>
      <c r="E3707" s="43">
        <v>-9906.8479999999981</v>
      </c>
      <c r="F3707" s="45">
        <v>-85170</v>
      </c>
      <c r="G3707" s="45">
        <v>-77850</v>
      </c>
      <c r="H3707" s="45">
        <v>-19010</v>
      </c>
      <c r="I3707" s="55">
        <f>pro[[#This Row],[Admin expenses 3]]+pro[[#This Row],[Admin expenses 2]]+pro[[#This Row],[Admin expenses 1]]+pro[[#This Row],[COGS]]</f>
        <v>-191936.848</v>
      </c>
      <c r="J3707" s="55">
        <f>pro[[#This Row],[Revenue]]+pro[[#This Row],[AdminExp]]</f>
        <v>-153480.024</v>
      </c>
      <c r="K3707" s="83">
        <f>pro[[#This Row],[Profit]]/pro[[#This Row],[Revenue]]</f>
        <v>-3.9909698211167934</v>
      </c>
      <c r="L3707" s="56">
        <f t="shared" si="57"/>
        <v>4</v>
      </c>
      <c r="M3707" s="82" t="str">
        <f>"Q"&amp;" "&amp;VLOOKUP(pro[[#This Row],[Period]],Mapping!A:B,2,0)</f>
        <v>Q 2</v>
      </c>
      <c r="N3707"/>
    </row>
    <row r="3708" spans="1:14" ht="11.25" customHeight="1" x14ac:dyDescent="0.2">
      <c r="A3708" s="42" t="s">
        <v>23</v>
      </c>
      <c r="B3708" s="44" t="s">
        <v>30</v>
      </c>
      <c r="C3708" s="44" t="s">
        <v>57</v>
      </c>
      <c r="D3708" s="43">
        <v>575931.37699999998</v>
      </c>
      <c r="E3708" s="43">
        <v>-211423.07899999997</v>
      </c>
      <c r="F3708" s="45">
        <v>-85710</v>
      </c>
      <c r="G3708" s="45">
        <v>-38280</v>
      </c>
      <c r="H3708" s="45">
        <v>-79440</v>
      </c>
      <c r="I3708" s="55">
        <f>pro[[#This Row],[Admin expenses 3]]+pro[[#This Row],[Admin expenses 2]]+pro[[#This Row],[Admin expenses 1]]+pro[[#This Row],[COGS]]</f>
        <v>-414853.07899999997</v>
      </c>
      <c r="J3708" s="55">
        <f>pro[[#This Row],[Revenue]]+pro[[#This Row],[AdminExp]]</f>
        <v>161078.29800000001</v>
      </c>
      <c r="K3708" s="83">
        <f>pro[[#This Row],[Profit]]/pro[[#This Row],[Revenue]]</f>
        <v>0.27968314357007157</v>
      </c>
      <c r="L3708" s="56">
        <f t="shared" si="57"/>
        <v>4</v>
      </c>
      <c r="M3708" s="82" t="str">
        <f>"Q"&amp;" "&amp;VLOOKUP(pro[[#This Row],[Period]],Mapping!A:B,2,0)</f>
        <v>Q 2</v>
      </c>
      <c r="N3708"/>
    </row>
    <row r="3709" spans="1:14" ht="11.25" customHeight="1" x14ac:dyDescent="0.2">
      <c r="A3709" s="42" t="s">
        <v>23</v>
      </c>
      <c r="B3709" s="44" t="s">
        <v>30</v>
      </c>
      <c r="C3709" s="44" t="s">
        <v>58</v>
      </c>
      <c r="D3709" s="43">
        <v>425391.90399999998</v>
      </c>
      <c r="E3709" s="43">
        <v>-229515.66399999999</v>
      </c>
      <c r="F3709" s="45">
        <v>-72750</v>
      </c>
      <c r="G3709" s="45">
        <v>-86880</v>
      </c>
      <c r="H3709" s="45">
        <v>-27680</v>
      </c>
      <c r="I3709" s="55">
        <f>pro[[#This Row],[Admin expenses 3]]+pro[[#This Row],[Admin expenses 2]]+pro[[#This Row],[Admin expenses 1]]+pro[[#This Row],[COGS]]</f>
        <v>-416825.66399999999</v>
      </c>
      <c r="J3709" s="55">
        <f>pro[[#This Row],[Revenue]]+pro[[#This Row],[AdminExp]]</f>
        <v>8566.2399999999907</v>
      </c>
      <c r="K3709" s="83">
        <f>pro[[#This Row],[Profit]]/pro[[#This Row],[Revenue]]</f>
        <v>2.0137289683820572E-2</v>
      </c>
      <c r="L3709" s="56">
        <f t="shared" si="57"/>
        <v>4</v>
      </c>
      <c r="M3709" s="82" t="str">
        <f>"Q"&amp;" "&amp;VLOOKUP(pro[[#This Row],[Period]],Mapping!A:B,2,0)</f>
        <v>Q 2</v>
      </c>
      <c r="N3709"/>
    </row>
    <row r="3710" spans="1:14" ht="11.25" customHeight="1" x14ac:dyDescent="0.2">
      <c r="A3710" s="42" t="s">
        <v>23</v>
      </c>
      <c r="B3710" s="44" t="s">
        <v>30</v>
      </c>
      <c r="C3710" s="44" t="s">
        <v>59</v>
      </c>
      <c r="D3710" s="43">
        <v>114831.094</v>
      </c>
      <c r="E3710" s="43">
        <v>-104214.698</v>
      </c>
      <c r="F3710" s="45">
        <v>-78420</v>
      </c>
      <c r="G3710" s="45">
        <v>-88640</v>
      </c>
      <c r="H3710" s="45">
        <v>-70330</v>
      </c>
      <c r="I3710" s="55">
        <f>pro[[#This Row],[Admin expenses 3]]+pro[[#This Row],[Admin expenses 2]]+pro[[#This Row],[Admin expenses 1]]+pro[[#This Row],[COGS]]</f>
        <v>-341604.69799999997</v>
      </c>
      <c r="J3710" s="55">
        <f>pro[[#This Row],[Revenue]]+pro[[#This Row],[AdminExp]]</f>
        <v>-226773.60399999999</v>
      </c>
      <c r="K3710" s="83">
        <f>pro[[#This Row],[Profit]]/pro[[#This Row],[Revenue]]</f>
        <v>-1.9748449318091492</v>
      </c>
      <c r="L3710" s="56">
        <f t="shared" si="57"/>
        <v>4</v>
      </c>
      <c r="M3710" s="82" t="str">
        <f>"Q"&amp;" "&amp;VLOOKUP(pro[[#This Row],[Period]],Mapping!A:B,2,0)</f>
        <v>Q 2</v>
      </c>
      <c r="N3710"/>
    </row>
    <row r="3711" spans="1:14" ht="11.25" customHeight="1" x14ac:dyDescent="0.2">
      <c r="A3711" s="42" t="s">
        <v>23</v>
      </c>
      <c r="B3711" s="44" t="s">
        <v>30</v>
      </c>
      <c r="C3711" s="44" t="s">
        <v>57</v>
      </c>
      <c r="D3711" s="43">
        <v>324031.28100000002</v>
      </c>
      <c r="E3711" s="43">
        <v>-331937.326</v>
      </c>
      <c r="F3711" s="45">
        <v>-81380</v>
      </c>
      <c r="G3711" s="45">
        <v>-99860</v>
      </c>
      <c r="H3711" s="45">
        <v>-38150</v>
      </c>
      <c r="I3711" s="55">
        <f>pro[[#This Row],[Admin expenses 3]]+pro[[#This Row],[Admin expenses 2]]+pro[[#This Row],[Admin expenses 1]]+pro[[#This Row],[COGS]]</f>
        <v>-551327.326</v>
      </c>
      <c r="J3711" s="55">
        <f>pro[[#This Row],[Revenue]]+pro[[#This Row],[AdminExp]]</f>
        <v>-227296.04499999998</v>
      </c>
      <c r="K3711" s="83">
        <f>pro[[#This Row],[Profit]]/pro[[#This Row],[Revenue]]</f>
        <v>-0.70146327940480524</v>
      </c>
      <c r="L3711" s="56">
        <f t="shared" si="57"/>
        <v>4</v>
      </c>
      <c r="M3711" s="82" t="str">
        <f>"Q"&amp;" "&amp;VLOOKUP(pro[[#This Row],[Period]],Mapping!A:B,2,0)</f>
        <v>Q 2</v>
      </c>
      <c r="N3711"/>
    </row>
    <row r="3712" spans="1:14" ht="11.25" customHeight="1" x14ac:dyDescent="0.2">
      <c r="A3712" s="42" t="s">
        <v>23</v>
      </c>
      <c r="B3712" s="44" t="s">
        <v>30</v>
      </c>
      <c r="C3712" s="44" t="s">
        <v>58</v>
      </c>
      <c r="D3712" s="43">
        <v>27707.966999999997</v>
      </c>
      <c r="E3712" s="43">
        <v>-13651.406999999997</v>
      </c>
      <c r="F3712" s="45">
        <v>-39070</v>
      </c>
      <c r="G3712" s="45">
        <v>-47570</v>
      </c>
      <c r="H3712" s="45">
        <v>-86650</v>
      </c>
      <c r="I3712" s="55">
        <f>pro[[#This Row],[Admin expenses 3]]+pro[[#This Row],[Admin expenses 2]]+pro[[#This Row],[Admin expenses 1]]+pro[[#This Row],[COGS]]</f>
        <v>-186941.40700000001</v>
      </c>
      <c r="J3712" s="55">
        <f>pro[[#This Row],[Revenue]]+pro[[#This Row],[AdminExp]]</f>
        <v>-159233.44</v>
      </c>
      <c r="K3712" s="83">
        <f>pro[[#This Row],[Profit]]/pro[[#This Row],[Revenue]]</f>
        <v>-5.7468467462805926</v>
      </c>
      <c r="L3712" s="56">
        <f t="shared" si="57"/>
        <v>4</v>
      </c>
      <c r="M3712" s="82" t="str">
        <f>"Q"&amp;" "&amp;VLOOKUP(pro[[#This Row],[Period]],Mapping!A:B,2,0)</f>
        <v>Q 2</v>
      </c>
      <c r="N3712"/>
    </row>
    <row r="3713" spans="1:14" ht="11.25" customHeight="1" x14ac:dyDescent="0.2">
      <c r="A3713" s="42" t="s">
        <v>23</v>
      </c>
      <c r="B3713" s="44" t="s">
        <v>30</v>
      </c>
      <c r="C3713" s="44" t="s">
        <v>59</v>
      </c>
      <c r="D3713" s="43">
        <v>100485.62999999999</v>
      </c>
      <c r="E3713" s="43">
        <v>-46580.59</v>
      </c>
      <c r="F3713" s="45">
        <v>-103740</v>
      </c>
      <c r="G3713" s="45">
        <v>-88600</v>
      </c>
      <c r="H3713" s="45">
        <v>-43250</v>
      </c>
      <c r="I3713" s="55">
        <f>pro[[#This Row],[Admin expenses 3]]+pro[[#This Row],[Admin expenses 2]]+pro[[#This Row],[Admin expenses 1]]+pro[[#This Row],[COGS]]</f>
        <v>-282170.58999999997</v>
      </c>
      <c r="J3713" s="55">
        <f>pro[[#This Row],[Revenue]]+pro[[#This Row],[AdminExp]]</f>
        <v>-181684.95999999996</v>
      </c>
      <c r="K3713" s="83">
        <f>pro[[#This Row],[Profit]]/pro[[#This Row],[Revenue]]</f>
        <v>-1.8080690741551799</v>
      </c>
      <c r="L3713" s="56">
        <f t="shared" si="57"/>
        <v>4</v>
      </c>
      <c r="M3713" s="82" t="str">
        <f>"Q"&amp;" "&amp;VLOOKUP(pro[[#This Row],[Period]],Mapping!A:B,2,0)</f>
        <v>Q 2</v>
      </c>
      <c r="N3713"/>
    </row>
    <row r="3714" spans="1:14" ht="11.25" customHeight="1" x14ac:dyDescent="0.2">
      <c r="A3714" s="42" t="s">
        <v>23</v>
      </c>
      <c r="B3714" s="44" t="s">
        <v>30</v>
      </c>
      <c r="C3714" s="44" t="s">
        <v>57</v>
      </c>
      <c r="D3714" s="43">
        <v>101742.76699999999</v>
      </c>
      <c r="E3714" s="43">
        <v>-69743.358999999997</v>
      </c>
      <c r="F3714" s="45">
        <v>-108410</v>
      </c>
      <c r="G3714" s="45">
        <v>-50420</v>
      </c>
      <c r="H3714" s="45">
        <v>-99660</v>
      </c>
      <c r="I3714" s="55">
        <f>pro[[#This Row],[Admin expenses 3]]+pro[[#This Row],[Admin expenses 2]]+pro[[#This Row],[Admin expenses 1]]+pro[[#This Row],[COGS]]</f>
        <v>-328233.359</v>
      </c>
      <c r="J3714" s="55">
        <f>pro[[#This Row],[Revenue]]+pro[[#This Row],[AdminExp]]</f>
        <v>-226490.592</v>
      </c>
      <c r="K3714" s="83">
        <f>pro[[#This Row],[Profit]]/pro[[#This Row],[Revenue]]</f>
        <v>-2.2261100093729516</v>
      </c>
      <c r="L3714" s="56">
        <f t="shared" ref="L3714:L3777" si="58">MONTH(DATEVALUE(A3714&amp;"1"))</f>
        <v>4</v>
      </c>
      <c r="M3714" s="82" t="str">
        <f>"Q"&amp;" "&amp;VLOOKUP(pro[[#This Row],[Period]],Mapping!A:B,2,0)</f>
        <v>Q 2</v>
      </c>
      <c r="N3714"/>
    </row>
    <row r="3715" spans="1:14" ht="11.25" customHeight="1" x14ac:dyDescent="0.2">
      <c r="A3715" s="42" t="s">
        <v>23</v>
      </c>
      <c r="B3715" s="44" t="s">
        <v>30</v>
      </c>
      <c r="C3715" s="44" t="s">
        <v>58</v>
      </c>
      <c r="D3715" s="43">
        <v>165628.44899999999</v>
      </c>
      <c r="E3715" s="43">
        <v>-103099.65399999999</v>
      </c>
      <c r="F3715" s="45">
        <v>-57260</v>
      </c>
      <c r="G3715" s="45">
        <v>-53350</v>
      </c>
      <c r="H3715" s="45">
        <v>-60900</v>
      </c>
      <c r="I3715" s="55">
        <f>pro[[#This Row],[Admin expenses 3]]+pro[[#This Row],[Admin expenses 2]]+pro[[#This Row],[Admin expenses 1]]+pro[[#This Row],[COGS]]</f>
        <v>-274609.65399999998</v>
      </c>
      <c r="J3715" s="55">
        <f>pro[[#This Row],[Revenue]]+pro[[#This Row],[AdminExp]]</f>
        <v>-108981.20499999999</v>
      </c>
      <c r="K3715" s="83">
        <f>pro[[#This Row],[Profit]]/pro[[#This Row],[Revenue]]</f>
        <v>-0.65798602630155645</v>
      </c>
      <c r="L3715" s="56">
        <f t="shared" si="58"/>
        <v>4</v>
      </c>
      <c r="M3715" s="82" t="str">
        <f>"Q"&amp;" "&amp;VLOOKUP(pro[[#This Row],[Period]],Mapping!A:B,2,0)</f>
        <v>Q 2</v>
      </c>
      <c r="N3715"/>
    </row>
    <row r="3716" spans="1:14" ht="11.25" customHeight="1" x14ac:dyDescent="0.2">
      <c r="A3716" s="42" t="s">
        <v>23</v>
      </c>
      <c r="B3716" s="44" t="s">
        <v>30</v>
      </c>
      <c r="C3716" s="44" t="s">
        <v>59</v>
      </c>
      <c r="D3716" s="43">
        <v>74749.786999999997</v>
      </c>
      <c r="E3716" s="43">
        <v>-44326.701999999997</v>
      </c>
      <c r="F3716" s="45">
        <v>-102120</v>
      </c>
      <c r="G3716" s="45">
        <v>-43710</v>
      </c>
      <c r="H3716" s="45">
        <v>-68260</v>
      </c>
      <c r="I3716" s="55">
        <f>pro[[#This Row],[Admin expenses 3]]+pro[[#This Row],[Admin expenses 2]]+pro[[#This Row],[Admin expenses 1]]+pro[[#This Row],[COGS]]</f>
        <v>-258416.70199999999</v>
      </c>
      <c r="J3716" s="55">
        <f>pro[[#This Row],[Revenue]]+pro[[#This Row],[AdminExp]]</f>
        <v>-183666.91499999998</v>
      </c>
      <c r="K3716" s="83">
        <f>pro[[#This Row],[Profit]]/pro[[#This Row],[Revenue]]</f>
        <v>-2.4570894763887421</v>
      </c>
      <c r="L3716" s="56">
        <f t="shared" si="58"/>
        <v>4</v>
      </c>
      <c r="M3716" s="82" t="str">
        <f>"Q"&amp;" "&amp;VLOOKUP(pro[[#This Row],[Period]],Mapping!A:B,2,0)</f>
        <v>Q 2</v>
      </c>
      <c r="N3716"/>
    </row>
    <row r="3717" spans="1:14" ht="11.25" customHeight="1" x14ac:dyDescent="0.2">
      <c r="A3717" s="42" t="s">
        <v>23</v>
      </c>
      <c r="B3717" s="44" t="s">
        <v>30</v>
      </c>
      <c r="C3717" s="44" t="s">
        <v>57</v>
      </c>
      <c r="D3717" s="43">
        <v>263856.663</v>
      </c>
      <c r="E3717" s="43">
        <v>-162603.476</v>
      </c>
      <c r="F3717" s="45">
        <v>-42500</v>
      </c>
      <c r="G3717" s="45">
        <v>-94550</v>
      </c>
      <c r="H3717" s="45">
        <v>-64890</v>
      </c>
      <c r="I3717" s="55">
        <f>pro[[#This Row],[Admin expenses 3]]+pro[[#This Row],[Admin expenses 2]]+pro[[#This Row],[Admin expenses 1]]+pro[[#This Row],[COGS]]</f>
        <v>-364543.47600000002</v>
      </c>
      <c r="J3717" s="55">
        <f>pro[[#This Row],[Revenue]]+pro[[#This Row],[AdminExp]]</f>
        <v>-100686.81300000002</v>
      </c>
      <c r="K3717" s="83">
        <f>pro[[#This Row],[Profit]]/pro[[#This Row],[Revenue]]</f>
        <v>-0.38159662846945058</v>
      </c>
      <c r="L3717" s="56">
        <f t="shared" si="58"/>
        <v>4</v>
      </c>
      <c r="M3717" s="82" t="str">
        <f>"Q"&amp;" "&amp;VLOOKUP(pro[[#This Row],[Period]],Mapping!A:B,2,0)</f>
        <v>Q 2</v>
      </c>
      <c r="N3717"/>
    </row>
    <row r="3718" spans="1:14" ht="11.25" customHeight="1" x14ac:dyDescent="0.2">
      <c r="A3718" s="42" t="s">
        <v>23</v>
      </c>
      <c r="B3718" s="44" t="s">
        <v>30</v>
      </c>
      <c r="C3718" s="44" t="s">
        <v>57</v>
      </c>
      <c r="D3718" s="43">
        <v>80040.981999999989</v>
      </c>
      <c r="E3718" s="43">
        <v>-47067.125</v>
      </c>
      <c r="F3718" s="45">
        <v>-50670</v>
      </c>
      <c r="G3718" s="45">
        <v>-44860</v>
      </c>
      <c r="H3718" s="45">
        <v>-78410</v>
      </c>
      <c r="I3718" s="55">
        <f>pro[[#This Row],[Admin expenses 3]]+pro[[#This Row],[Admin expenses 2]]+pro[[#This Row],[Admin expenses 1]]+pro[[#This Row],[COGS]]</f>
        <v>-221007.125</v>
      </c>
      <c r="J3718" s="55">
        <f>pro[[#This Row],[Revenue]]+pro[[#This Row],[AdminExp]]</f>
        <v>-140966.14300000001</v>
      </c>
      <c r="K3718" s="83">
        <f>pro[[#This Row],[Profit]]/pro[[#This Row],[Revenue]]</f>
        <v>-1.7611745817911133</v>
      </c>
      <c r="L3718" s="56">
        <f t="shared" si="58"/>
        <v>4</v>
      </c>
      <c r="M3718" s="82" t="str">
        <f>"Q"&amp;" "&amp;VLOOKUP(pro[[#This Row],[Period]],Mapping!A:B,2,0)</f>
        <v>Q 2</v>
      </c>
      <c r="N3718"/>
    </row>
    <row r="3719" spans="1:14" ht="11.25" customHeight="1" x14ac:dyDescent="0.2">
      <c r="A3719" s="42" t="s">
        <v>23</v>
      </c>
      <c r="B3719" s="44" t="s">
        <v>30</v>
      </c>
      <c r="C3719" s="44" t="s">
        <v>57</v>
      </c>
      <c r="D3719" s="43">
        <v>126279.874</v>
      </c>
      <c r="E3719" s="43">
        <v>-37358.089999999997</v>
      </c>
      <c r="F3719" s="45">
        <v>-16220</v>
      </c>
      <c r="G3719" s="45">
        <v>-89000</v>
      </c>
      <c r="H3719" s="45">
        <v>-64720</v>
      </c>
      <c r="I3719" s="55">
        <f>pro[[#This Row],[Admin expenses 3]]+pro[[#This Row],[Admin expenses 2]]+pro[[#This Row],[Admin expenses 1]]+pro[[#This Row],[COGS]]</f>
        <v>-207298.09</v>
      </c>
      <c r="J3719" s="55">
        <f>pro[[#This Row],[Revenue]]+pro[[#This Row],[AdminExp]]</f>
        <v>-81018.216</v>
      </c>
      <c r="K3719" s="83">
        <f>pro[[#This Row],[Profit]]/pro[[#This Row],[Revenue]]</f>
        <v>-0.64157663001786014</v>
      </c>
      <c r="L3719" s="56">
        <f t="shared" si="58"/>
        <v>4</v>
      </c>
      <c r="M3719" s="82" t="str">
        <f>"Q"&amp;" "&amp;VLOOKUP(pro[[#This Row],[Period]],Mapping!A:B,2,0)</f>
        <v>Q 2</v>
      </c>
      <c r="N3719"/>
    </row>
    <row r="3720" spans="1:14" ht="11.25" customHeight="1" x14ac:dyDescent="0.2">
      <c r="A3720" s="42" t="s">
        <v>23</v>
      </c>
      <c r="B3720" s="44" t="s">
        <v>30</v>
      </c>
      <c r="C3720" s="44" t="s">
        <v>57</v>
      </c>
      <c r="D3720" s="43">
        <v>79469.053999999989</v>
      </c>
      <c r="E3720" s="43">
        <v>-18848.55</v>
      </c>
      <c r="F3720" s="45">
        <v>-42190</v>
      </c>
      <c r="G3720" s="45">
        <v>-50430</v>
      </c>
      <c r="H3720" s="45">
        <v>-57570</v>
      </c>
      <c r="I3720" s="55">
        <f>pro[[#This Row],[Admin expenses 3]]+pro[[#This Row],[Admin expenses 2]]+pro[[#This Row],[Admin expenses 1]]+pro[[#This Row],[COGS]]</f>
        <v>-169038.55</v>
      </c>
      <c r="J3720" s="55">
        <f>pro[[#This Row],[Revenue]]+pro[[#This Row],[AdminExp]]</f>
        <v>-89569.495999999999</v>
      </c>
      <c r="K3720" s="83">
        <f>pro[[#This Row],[Profit]]/pro[[#This Row],[Revenue]]</f>
        <v>-1.1270990592136658</v>
      </c>
      <c r="L3720" s="56">
        <f t="shared" si="58"/>
        <v>4</v>
      </c>
      <c r="M3720" s="82" t="str">
        <f>"Q"&amp;" "&amp;VLOOKUP(pro[[#This Row],[Period]],Mapping!A:B,2,0)</f>
        <v>Q 2</v>
      </c>
      <c r="N3720"/>
    </row>
    <row r="3721" spans="1:14" ht="11.25" customHeight="1" x14ac:dyDescent="0.2">
      <c r="A3721" s="42" t="s">
        <v>23</v>
      </c>
      <c r="B3721" s="44" t="s">
        <v>30</v>
      </c>
      <c r="C3721" s="44" t="s">
        <v>57</v>
      </c>
      <c r="D3721" s="43">
        <v>605643.10100000002</v>
      </c>
      <c r="E3721" s="43">
        <v>-118007.39299999998</v>
      </c>
      <c r="F3721" s="45">
        <v>-25000</v>
      </c>
      <c r="G3721" s="45">
        <v>-64720</v>
      </c>
      <c r="H3721" s="45">
        <v>-17910</v>
      </c>
      <c r="I3721" s="55">
        <f>pro[[#This Row],[Admin expenses 3]]+pro[[#This Row],[Admin expenses 2]]+pro[[#This Row],[Admin expenses 1]]+pro[[#This Row],[COGS]]</f>
        <v>-225637.39299999998</v>
      </c>
      <c r="J3721" s="55">
        <f>pro[[#This Row],[Revenue]]+pro[[#This Row],[AdminExp]]</f>
        <v>380005.70800000004</v>
      </c>
      <c r="K3721" s="83">
        <f>pro[[#This Row],[Profit]]/pro[[#This Row],[Revenue]]</f>
        <v>0.62744165230737103</v>
      </c>
      <c r="L3721" s="56">
        <f t="shared" si="58"/>
        <v>4</v>
      </c>
      <c r="M3721" s="82" t="str">
        <f>"Q"&amp;" "&amp;VLOOKUP(pro[[#This Row],[Period]],Mapping!A:B,2,0)</f>
        <v>Q 2</v>
      </c>
      <c r="N3721"/>
    </row>
    <row r="3722" spans="1:14" ht="11.25" customHeight="1" x14ac:dyDescent="0.2">
      <c r="A3722" s="42" t="s">
        <v>23</v>
      </c>
      <c r="B3722" s="44" t="s">
        <v>30</v>
      </c>
      <c r="C3722" s="44" t="s">
        <v>57</v>
      </c>
      <c r="D3722" s="43">
        <v>300075.86699999997</v>
      </c>
      <c r="E3722" s="43">
        <v>-30253.726999999999</v>
      </c>
      <c r="F3722" s="45">
        <v>-50380</v>
      </c>
      <c r="G3722" s="45">
        <v>-88700</v>
      </c>
      <c r="H3722" s="45">
        <v>-18820</v>
      </c>
      <c r="I3722" s="55">
        <f>pro[[#This Row],[Admin expenses 3]]+pro[[#This Row],[Admin expenses 2]]+pro[[#This Row],[Admin expenses 1]]+pro[[#This Row],[COGS]]</f>
        <v>-188153.72700000001</v>
      </c>
      <c r="J3722" s="55">
        <f>pro[[#This Row],[Revenue]]+pro[[#This Row],[AdminExp]]</f>
        <v>111922.13999999996</v>
      </c>
      <c r="K3722" s="83">
        <f>pro[[#This Row],[Profit]]/pro[[#This Row],[Revenue]]</f>
        <v>0.37297947722000574</v>
      </c>
      <c r="L3722" s="56">
        <f t="shared" si="58"/>
        <v>4</v>
      </c>
      <c r="M3722" s="82" t="str">
        <f>"Q"&amp;" "&amp;VLOOKUP(pro[[#This Row],[Period]],Mapping!A:B,2,0)</f>
        <v>Q 2</v>
      </c>
      <c r="N3722"/>
    </row>
    <row r="3723" spans="1:14" ht="11.25" customHeight="1" x14ac:dyDescent="0.2">
      <c r="A3723" s="42" t="s">
        <v>23</v>
      </c>
      <c r="B3723" s="44" t="s">
        <v>30</v>
      </c>
      <c r="C3723" s="44" t="s">
        <v>57</v>
      </c>
      <c r="D3723" s="43">
        <v>209451.87899999996</v>
      </c>
      <c r="E3723" s="43">
        <v>-52479.062999999995</v>
      </c>
      <c r="F3723" s="45">
        <v>-77600</v>
      </c>
      <c r="G3723" s="45">
        <v>-97980</v>
      </c>
      <c r="H3723" s="45">
        <v>-67920</v>
      </c>
      <c r="I3723" s="55">
        <f>pro[[#This Row],[Admin expenses 3]]+pro[[#This Row],[Admin expenses 2]]+pro[[#This Row],[Admin expenses 1]]+pro[[#This Row],[COGS]]</f>
        <v>-295979.06299999997</v>
      </c>
      <c r="J3723" s="55">
        <f>pro[[#This Row],[Revenue]]+pro[[#This Row],[AdminExp]]</f>
        <v>-86527.184000000008</v>
      </c>
      <c r="K3723" s="83">
        <f>pro[[#This Row],[Profit]]/pro[[#This Row],[Revenue]]</f>
        <v>-0.41311247439322341</v>
      </c>
      <c r="L3723" s="56">
        <f t="shared" si="58"/>
        <v>4</v>
      </c>
      <c r="M3723" s="82" t="str">
        <f>"Q"&amp;" "&amp;VLOOKUP(pro[[#This Row],[Period]],Mapping!A:B,2,0)</f>
        <v>Q 2</v>
      </c>
      <c r="N3723"/>
    </row>
    <row r="3724" spans="1:14" ht="11.25" customHeight="1" x14ac:dyDescent="0.2">
      <c r="A3724" s="42" t="s">
        <v>23</v>
      </c>
      <c r="B3724" s="44" t="s">
        <v>30</v>
      </c>
      <c r="C3724" s="44" t="s">
        <v>57</v>
      </c>
      <c r="D3724" s="43">
        <v>54118.826999999997</v>
      </c>
      <c r="E3724" s="43">
        <v>-19668.319999999996</v>
      </c>
      <c r="F3724" s="45">
        <v>-25980</v>
      </c>
      <c r="G3724" s="45">
        <v>-48480</v>
      </c>
      <c r="H3724" s="45">
        <v>-19500</v>
      </c>
      <c r="I3724" s="55">
        <f>pro[[#This Row],[Admin expenses 3]]+pro[[#This Row],[Admin expenses 2]]+pro[[#This Row],[Admin expenses 1]]+pro[[#This Row],[COGS]]</f>
        <v>-113628.31999999999</v>
      </c>
      <c r="J3724" s="55">
        <f>pro[[#This Row],[Revenue]]+pro[[#This Row],[AdminExp]]</f>
        <v>-59509.492999999995</v>
      </c>
      <c r="K3724" s="83">
        <f>pro[[#This Row],[Profit]]/pro[[#This Row],[Revenue]]</f>
        <v>-1.0996079608303408</v>
      </c>
      <c r="L3724" s="56">
        <f t="shared" si="58"/>
        <v>4</v>
      </c>
      <c r="M3724" s="82" t="str">
        <f>"Q"&amp;" "&amp;VLOOKUP(pro[[#This Row],[Period]],Mapping!A:B,2,0)</f>
        <v>Q 2</v>
      </c>
      <c r="N3724"/>
    </row>
    <row r="3725" spans="1:14" ht="11.25" customHeight="1" x14ac:dyDescent="0.2">
      <c r="A3725" s="42" t="s">
        <v>23</v>
      </c>
      <c r="B3725" s="44" t="s">
        <v>30</v>
      </c>
      <c r="C3725" s="44" t="s">
        <v>57</v>
      </c>
      <c r="D3725" s="43">
        <v>580433.41999999993</v>
      </c>
      <c r="E3725" s="43">
        <v>-230608.64399999997</v>
      </c>
      <c r="F3725" s="45">
        <v>-13350</v>
      </c>
      <c r="G3725" s="45">
        <v>-86740</v>
      </c>
      <c r="H3725" s="45">
        <v>-40900</v>
      </c>
      <c r="I3725" s="55">
        <f>pro[[#This Row],[Admin expenses 3]]+pro[[#This Row],[Admin expenses 2]]+pro[[#This Row],[Admin expenses 1]]+pro[[#This Row],[COGS]]</f>
        <v>-371598.64399999997</v>
      </c>
      <c r="J3725" s="55">
        <f>pro[[#This Row],[Revenue]]+pro[[#This Row],[AdminExp]]</f>
        <v>208834.77599999995</v>
      </c>
      <c r="K3725" s="83">
        <f>pro[[#This Row],[Profit]]/pro[[#This Row],[Revenue]]</f>
        <v>0.35979109541969512</v>
      </c>
      <c r="L3725" s="56">
        <f t="shared" si="58"/>
        <v>4</v>
      </c>
      <c r="M3725" s="82" t="str">
        <f>"Q"&amp;" "&amp;VLOOKUP(pro[[#This Row],[Period]],Mapping!A:B,2,0)</f>
        <v>Q 2</v>
      </c>
      <c r="N3725"/>
    </row>
    <row r="3726" spans="1:14" ht="11.25" customHeight="1" x14ac:dyDescent="0.2">
      <c r="A3726" s="42" t="s">
        <v>23</v>
      </c>
      <c r="B3726" s="44" t="s">
        <v>30</v>
      </c>
      <c r="C3726" s="44" t="s">
        <v>57</v>
      </c>
      <c r="D3726" s="43">
        <v>247977.821</v>
      </c>
      <c r="E3726" s="43">
        <v>-183760.367</v>
      </c>
      <c r="F3726" s="45">
        <v>-89620</v>
      </c>
      <c r="G3726" s="45">
        <v>-86400</v>
      </c>
      <c r="H3726" s="45">
        <v>-88530</v>
      </c>
      <c r="I3726" s="55">
        <f>pro[[#This Row],[Admin expenses 3]]+pro[[#This Row],[Admin expenses 2]]+pro[[#This Row],[Admin expenses 1]]+pro[[#This Row],[COGS]]</f>
        <v>-448310.36699999997</v>
      </c>
      <c r="J3726" s="55">
        <f>pro[[#This Row],[Revenue]]+pro[[#This Row],[AdminExp]]</f>
        <v>-200332.54599999997</v>
      </c>
      <c r="K3726" s="83">
        <f>pro[[#This Row],[Profit]]/pro[[#This Row],[Revenue]]</f>
        <v>-0.80786477271287893</v>
      </c>
      <c r="L3726" s="56">
        <f t="shared" si="58"/>
        <v>4</v>
      </c>
      <c r="M3726" s="82" t="str">
        <f>"Q"&amp;" "&amp;VLOOKUP(pro[[#This Row],[Period]],Mapping!A:B,2,0)</f>
        <v>Q 2</v>
      </c>
      <c r="N3726"/>
    </row>
    <row r="3727" spans="1:14" ht="11.25" customHeight="1" x14ac:dyDescent="0.2">
      <c r="A3727" s="42" t="s">
        <v>23</v>
      </c>
      <c r="B3727" s="44" t="s">
        <v>30</v>
      </c>
      <c r="C3727" s="44" t="s">
        <v>57</v>
      </c>
      <c r="D3727" s="43">
        <v>208403.19499999998</v>
      </c>
      <c r="E3727" s="43">
        <v>-149655.226</v>
      </c>
      <c r="F3727" s="45">
        <v>-46910</v>
      </c>
      <c r="G3727" s="45">
        <v>-95800</v>
      </c>
      <c r="H3727" s="45">
        <v>-28000</v>
      </c>
      <c r="I3727" s="55">
        <f>pro[[#This Row],[Admin expenses 3]]+pro[[#This Row],[Admin expenses 2]]+pro[[#This Row],[Admin expenses 1]]+pro[[#This Row],[COGS]]</f>
        <v>-320365.22600000002</v>
      </c>
      <c r="J3727" s="55">
        <f>pro[[#This Row],[Revenue]]+pro[[#This Row],[AdminExp]]</f>
        <v>-111962.03100000005</v>
      </c>
      <c r="K3727" s="83">
        <f>pro[[#This Row],[Profit]]/pro[[#This Row],[Revenue]]</f>
        <v>-0.53723759369428126</v>
      </c>
      <c r="L3727" s="56">
        <f t="shared" si="58"/>
        <v>4</v>
      </c>
      <c r="M3727" s="82" t="str">
        <f>"Q"&amp;" "&amp;VLOOKUP(pro[[#This Row],[Period]],Mapping!A:B,2,0)</f>
        <v>Q 2</v>
      </c>
      <c r="N3727"/>
    </row>
    <row r="3728" spans="1:14" ht="11.25" customHeight="1" x14ac:dyDescent="0.2">
      <c r="A3728" s="42" t="s">
        <v>23</v>
      </c>
      <c r="B3728" s="44" t="s">
        <v>30</v>
      </c>
      <c r="C3728" s="44" t="s">
        <v>57</v>
      </c>
      <c r="D3728" s="43">
        <v>156523.44399999999</v>
      </c>
      <c r="E3728" s="43">
        <v>-220127.98499999999</v>
      </c>
      <c r="F3728" s="45">
        <v>-72530</v>
      </c>
      <c r="G3728" s="45">
        <v>-88280</v>
      </c>
      <c r="H3728" s="45">
        <v>-66780</v>
      </c>
      <c r="I3728" s="55">
        <f>pro[[#This Row],[Admin expenses 3]]+pro[[#This Row],[Admin expenses 2]]+pro[[#This Row],[Admin expenses 1]]+pro[[#This Row],[COGS]]</f>
        <v>-447717.98499999999</v>
      </c>
      <c r="J3728" s="55">
        <f>pro[[#This Row],[Revenue]]+pro[[#This Row],[AdminExp]]</f>
        <v>-291194.54099999997</v>
      </c>
      <c r="K3728" s="83">
        <f>pro[[#This Row],[Profit]]/pro[[#This Row],[Revenue]]</f>
        <v>-1.860389303726284</v>
      </c>
      <c r="L3728" s="56">
        <f t="shared" si="58"/>
        <v>4</v>
      </c>
      <c r="M3728" s="82" t="str">
        <f>"Q"&amp;" "&amp;VLOOKUP(pro[[#This Row],[Period]],Mapping!A:B,2,0)</f>
        <v>Q 2</v>
      </c>
      <c r="N3728"/>
    </row>
    <row r="3729" spans="1:14" ht="11.25" customHeight="1" x14ac:dyDescent="0.2">
      <c r="A3729" s="42" t="s">
        <v>23</v>
      </c>
      <c r="B3729" s="44" t="s">
        <v>32</v>
      </c>
      <c r="C3729" s="44" t="s">
        <v>57</v>
      </c>
      <c r="D3729" s="43">
        <v>-2493.8409999999999</v>
      </c>
      <c r="E3729" s="43">
        <v>597.43599999999992</v>
      </c>
      <c r="F3729" s="45">
        <v>-79590</v>
      </c>
      <c r="G3729" s="45">
        <v>-40440</v>
      </c>
      <c r="H3729" s="45">
        <v>-29010</v>
      </c>
      <c r="I3729" s="55">
        <f>pro[[#This Row],[Admin expenses 3]]+pro[[#This Row],[Admin expenses 2]]+pro[[#This Row],[Admin expenses 1]]+pro[[#This Row],[COGS]]</f>
        <v>-148442.56400000001</v>
      </c>
      <c r="J3729" s="55">
        <f>pro[[#This Row],[Revenue]]+pro[[#This Row],[AdminExp]]</f>
        <v>-150936.405</v>
      </c>
      <c r="K3729" s="83">
        <f>pro[[#This Row],[Profit]]/pro[[#This Row],[Revenue]]</f>
        <v>60.523668108752723</v>
      </c>
      <c r="L3729" s="56">
        <f t="shared" si="58"/>
        <v>4</v>
      </c>
      <c r="M3729" s="82" t="str">
        <f>"Q"&amp;" "&amp;VLOOKUP(pro[[#This Row],[Period]],Mapping!A:B,2,0)</f>
        <v>Q 2</v>
      </c>
      <c r="N3729"/>
    </row>
    <row r="3730" spans="1:14" ht="11.25" customHeight="1" x14ac:dyDescent="0.2">
      <c r="A3730" s="42" t="s">
        <v>23</v>
      </c>
      <c r="B3730" s="44" t="s">
        <v>32</v>
      </c>
      <c r="C3730" s="44" t="s">
        <v>57</v>
      </c>
      <c r="D3730" s="43">
        <v>2100499.247</v>
      </c>
      <c r="E3730" s="43">
        <v>-920862.1939999999</v>
      </c>
      <c r="F3730" s="45">
        <v>-97940</v>
      </c>
      <c r="G3730" s="45">
        <v>-76420</v>
      </c>
      <c r="H3730" s="45">
        <v>-101700</v>
      </c>
      <c r="I3730" s="55">
        <f>pro[[#This Row],[Admin expenses 3]]+pro[[#This Row],[Admin expenses 2]]+pro[[#This Row],[Admin expenses 1]]+pro[[#This Row],[COGS]]</f>
        <v>-1196922.1939999999</v>
      </c>
      <c r="J3730" s="55">
        <f>pro[[#This Row],[Revenue]]+pro[[#This Row],[AdminExp]]</f>
        <v>903577.05300000007</v>
      </c>
      <c r="K3730" s="83">
        <f>pro[[#This Row],[Profit]]/pro[[#This Row],[Revenue]]</f>
        <v>0.43017251936201245</v>
      </c>
      <c r="L3730" s="56">
        <f t="shared" si="58"/>
        <v>4</v>
      </c>
      <c r="M3730" s="82" t="str">
        <f>"Q"&amp;" "&amp;VLOOKUP(pro[[#This Row],[Period]],Mapping!A:B,2,0)</f>
        <v>Q 2</v>
      </c>
      <c r="N3730"/>
    </row>
    <row r="3731" spans="1:14" ht="11.25" customHeight="1" x14ac:dyDescent="0.2">
      <c r="A3731" s="42" t="s">
        <v>23</v>
      </c>
      <c r="B3731" s="44" t="s">
        <v>32</v>
      </c>
      <c r="C3731" s="44" t="s">
        <v>57</v>
      </c>
      <c r="D3731" s="43">
        <v>85384.718999999997</v>
      </c>
      <c r="E3731" s="43">
        <v>-43329.195</v>
      </c>
      <c r="F3731" s="45">
        <v>-97790</v>
      </c>
      <c r="G3731" s="45">
        <v>-73130</v>
      </c>
      <c r="H3731" s="45">
        <v>-42200</v>
      </c>
      <c r="I3731" s="55">
        <f>pro[[#This Row],[Admin expenses 3]]+pro[[#This Row],[Admin expenses 2]]+pro[[#This Row],[Admin expenses 1]]+pro[[#This Row],[COGS]]</f>
        <v>-256449.19500000001</v>
      </c>
      <c r="J3731" s="55">
        <f>pro[[#This Row],[Revenue]]+pro[[#This Row],[AdminExp]]</f>
        <v>-171064.47600000002</v>
      </c>
      <c r="K3731" s="83">
        <f>pro[[#This Row],[Profit]]/pro[[#This Row],[Revenue]]</f>
        <v>-2.0034553958068306</v>
      </c>
      <c r="L3731" s="56">
        <f t="shared" si="58"/>
        <v>4</v>
      </c>
      <c r="M3731" s="82" t="str">
        <f>"Q"&amp;" "&amp;VLOOKUP(pro[[#This Row],[Period]],Mapping!A:B,2,0)</f>
        <v>Q 2</v>
      </c>
      <c r="N3731"/>
    </row>
    <row r="3732" spans="1:14" ht="11.25" customHeight="1" x14ac:dyDescent="0.2">
      <c r="A3732" s="42" t="s">
        <v>23</v>
      </c>
      <c r="B3732" s="44" t="s">
        <v>32</v>
      </c>
      <c r="C3732" s="44" t="s">
        <v>57</v>
      </c>
      <c r="D3732" s="43">
        <v>223380.68900000001</v>
      </c>
      <c r="E3732" s="43">
        <v>-101970.519</v>
      </c>
      <c r="F3732" s="45">
        <v>-50910</v>
      </c>
      <c r="G3732" s="45">
        <v>-99250</v>
      </c>
      <c r="H3732" s="45">
        <v>-19090</v>
      </c>
      <c r="I3732" s="55">
        <f>pro[[#This Row],[Admin expenses 3]]+pro[[#This Row],[Admin expenses 2]]+pro[[#This Row],[Admin expenses 1]]+pro[[#This Row],[COGS]]</f>
        <v>-271220.51899999997</v>
      </c>
      <c r="J3732" s="55">
        <f>pro[[#This Row],[Revenue]]+pro[[#This Row],[AdminExp]]</f>
        <v>-47839.829999999958</v>
      </c>
      <c r="K3732" s="83">
        <f>pro[[#This Row],[Profit]]/pro[[#This Row],[Revenue]]</f>
        <v>-0.21416278288943749</v>
      </c>
      <c r="L3732" s="56">
        <f t="shared" si="58"/>
        <v>4</v>
      </c>
      <c r="M3732" s="82" t="str">
        <f>"Q"&amp;" "&amp;VLOOKUP(pro[[#This Row],[Period]],Mapping!A:B,2,0)</f>
        <v>Q 2</v>
      </c>
      <c r="N3732"/>
    </row>
    <row r="3733" spans="1:14" ht="11.25" customHeight="1" x14ac:dyDescent="0.2">
      <c r="A3733" s="42" t="s">
        <v>23</v>
      </c>
      <c r="B3733" s="44" t="s">
        <v>32</v>
      </c>
      <c r="C3733" s="44" t="s">
        <v>57</v>
      </c>
      <c r="D3733" s="43">
        <v>712708.99699999997</v>
      </c>
      <c r="E3733" s="43">
        <v>-514776.01699999999</v>
      </c>
      <c r="F3733" s="45">
        <v>-30220</v>
      </c>
      <c r="G3733" s="45">
        <v>-77960</v>
      </c>
      <c r="H3733" s="45">
        <v>-59500</v>
      </c>
      <c r="I3733" s="55">
        <f>pro[[#This Row],[Admin expenses 3]]+pro[[#This Row],[Admin expenses 2]]+pro[[#This Row],[Admin expenses 1]]+pro[[#This Row],[COGS]]</f>
        <v>-682456.01699999999</v>
      </c>
      <c r="J3733" s="55">
        <f>pro[[#This Row],[Revenue]]+pro[[#This Row],[AdminExp]]</f>
        <v>30252.979999999981</v>
      </c>
      <c r="K3733" s="83">
        <f>pro[[#This Row],[Profit]]/pro[[#This Row],[Revenue]]</f>
        <v>4.2447871610073108E-2</v>
      </c>
      <c r="L3733" s="56">
        <f t="shared" si="58"/>
        <v>4</v>
      </c>
      <c r="M3733" s="82" t="str">
        <f>"Q"&amp;" "&amp;VLOOKUP(pro[[#This Row],[Period]],Mapping!A:B,2,0)</f>
        <v>Q 2</v>
      </c>
      <c r="N3733"/>
    </row>
    <row r="3734" spans="1:14" ht="11.25" customHeight="1" x14ac:dyDescent="0.2">
      <c r="A3734" s="42" t="s">
        <v>23</v>
      </c>
      <c r="B3734" s="44" t="s">
        <v>32</v>
      </c>
      <c r="C3734" s="44" t="s">
        <v>57</v>
      </c>
      <c r="D3734" s="43">
        <v>323965.70500000002</v>
      </c>
      <c r="E3734" s="43">
        <v>-42884.176999999996</v>
      </c>
      <c r="F3734" s="45">
        <v>-56730</v>
      </c>
      <c r="G3734" s="45">
        <v>-103320</v>
      </c>
      <c r="H3734" s="45">
        <v>-41000</v>
      </c>
      <c r="I3734" s="55">
        <f>pro[[#This Row],[Admin expenses 3]]+pro[[#This Row],[Admin expenses 2]]+pro[[#This Row],[Admin expenses 1]]+pro[[#This Row],[COGS]]</f>
        <v>-243934.177</v>
      </c>
      <c r="J3734" s="55">
        <f>pro[[#This Row],[Revenue]]+pro[[#This Row],[AdminExp]]</f>
        <v>80031.52800000002</v>
      </c>
      <c r="K3734" s="83">
        <f>pro[[#This Row],[Profit]]/pro[[#This Row],[Revenue]]</f>
        <v>0.24703703745431949</v>
      </c>
      <c r="L3734" s="56">
        <f t="shared" si="58"/>
        <v>4</v>
      </c>
      <c r="M3734" s="82" t="str">
        <f>"Q"&amp;" "&amp;VLOOKUP(pro[[#This Row],[Period]],Mapping!A:B,2,0)</f>
        <v>Q 2</v>
      </c>
      <c r="N3734"/>
    </row>
    <row r="3735" spans="1:14" ht="11.25" customHeight="1" x14ac:dyDescent="0.2">
      <c r="A3735" s="42" t="s">
        <v>23</v>
      </c>
      <c r="B3735" s="44" t="s">
        <v>32</v>
      </c>
      <c r="C3735" s="44" t="s">
        <v>57</v>
      </c>
      <c r="D3735" s="43">
        <v>423609.66899999999</v>
      </c>
      <c r="E3735" s="43">
        <v>-229415.88599999997</v>
      </c>
      <c r="F3735" s="45">
        <v>-30410</v>
      </c>
      <c r="G3735" s="45">
        <v>-14320</v>
      </c>
      <c r="H3735" s="45">
        <v>-52480</v>
      </c>
      <c r="I3735" s="55">
        <f>pro[[#This Row],[Admin expenses 3]]+pro[[#This Row],[Admin expenses 2]]+pro[[#This Row],[Admin expenses 1]]+pro[[#This Row],[COGS]]</f>
        <v>-326625.88599999994</v>
      </c>
      <c r="J3735" s="55">
        <f>pro[[#This Row],[Revenue]]+pro[[#This Row],[AdminExp]]</f>
        <v>96983.783000000054</v>
      </c>
      <c r="K3735" s="83">
        <f>pro[[#This Row],[Profit]]/pro[[#This Row],[Revenue]]</f>
        <v>0.22894610321087844</v>
      </c>
      <c r="L3735" s="56">
        <f t="shared" si="58"/>
        <v>4</v>
      </c>
      <c r="M3735" s="82" t="str">
        <f>"Q"&amp;" "&amp;VLOOKUP(pro[[#This Row],[Period]],Mapping!A:B,2,0)</f>
        <v>Q 2</v>
      </c>
      <c r="N3735"/>
    </row>
    <row r="3736" spans="1:14" ht="11.25" customHeight="1" x14ac:dyDescent="0.2">
      <c r="A3736" s="42" t="s">
        <v>23</v>
      </c>
      <c r="B3736" s="44" t="s">
        <v>32</v>
      </c>
      <c r="C3736" s="44" t="s">
        <v>57</v>
      </c>
      <c r="D3736" s="43">
        <v>148622.33399999997</v>
      </c>
      <c r="E3736" s="43">
        <v>-220286.85699999999</v>
      </c>
      <c r="F3736" s="45">
        <v>-44580</v>
      </c>
      <c r="G3736" s="45">
        <v>-48980</v>
      </c>
      <c r="H3736" s="45">
        <v>-95330</v>
      </c>
      <c r="I3736" s="55">
        <f>pro[[#This Row],[Admin expenses 3]]+pro[[#This Row],[Admin expenses 2]]+pro[[#This Row],[Admin expenses 1]]+pro[[#This Row],[COGS]]</f>
        <v>-409176.85699999996</v>
      </c>
      <c r="J3736" s="55">
        <f>pro[[#This Row],[Revenue]]+pro[[#This Row],[AdminExp]]</f>
        <v>-260554.52299999999</v>
      </c>
      <c r="K3736" s="83">
        <f>pro[[#This Row],[Profit]]/pro[[#This Row],[Revenue]]</f>
        <v>-1.75313168611657</v>
      </c>
      <c r="L3736" s="56">
        <f t="shared" si="58"/>
        <v>4</v>
      </c>
      <c r="M3736" s="82" t="str">
        <f>"Q"&amp;" "&amp;VLOOKUP(pro[[#This Row],[Period]],Mapping!A:B,2,0)</f>
        <v>Q 2</v>
      </c>
      <c r="N3736"/>
    </row>
    <row r="3737" spans="1:14" ht="11.25" customHeight="1" x14ac:dyDescent="0.2">
      <c r="A3737" s="42" t="s">
        <v>23</v>
      </c>
      <c r="B3737" s="44" t="s">
        <v>32</v>
      </c>
      <c r="C3737" s="44" t="s">
        <v>57</v>
      </c>
      <c r="D3737" s="43">
        <v>208361.76899999997</v>
      </c>
      <c r="E3737" s="43">
        <v>-25178.019999999997</v>
      </c>
      <c r="F3737" s="45">
        <v>-54370</v>
      </c>
      <c r="G3737" s="45">
        <v>-91530</v>
      </c>
      <c r="H3737" s="45">
        <v>-89100</v>
      </c>
      <c r="I3737" s="55">
        <f>pro[[#This Row],[Admin expenses 3]]+pro[[#This Row],[Admin expenses 2]]+pro[[#This Row],[Admin expenses 1]]+pro[[#This Row],[COGS]]</f>
        <v>-260178.02</v>
      </c>
      <c r="J3737" s="55">
        <f>pro[[#This Row],[Revenue]]+pro[[#This Row],[AdminExp]]</f>
        <v>-51816.251000000018</v>
      </c>
      <c r="K3737" s="83">
        <f>pro[[#This Row],[Profit]]/pro[[#This Row],[Revenue]]</f>
        <v>-0.24868406161400955</v>
      </c>
      <c r="L3737" s="56">
        <f t="shared" si="58"/>
        <v>4</v>
      </c>
      <c r="M3737" s="82" t="str">
        <f>"Q"&amp;" "&amp;VLOOKUP(pro[[#This Row],[Period]],Mapping!A:B,2,0)</f>
        <v>Q 2</v>
      </c>
      <c r="N3737"/>
    </row>
    <row r="3738" spans="1:14" ht="11.25" customHeight="1" x14ac:dyDescent="0.2">
      <c r="A3738" s="42" t="s">
        <v>23</v>
      </c>
      <c r="B3738" s="44" t="s">
        <v>32</v>
      </c>
      <c r="C3738" s="44" t="s">
        <v>57</v>
      </c>
      <c r="D3738" s="43">
        <v>296993.17899999995</v>
      </c>
      <c r="E3738" s="43">
        <v>-12190.99</v>
      </c>
      <c r="F3738" s="45">
        <v>-88120</v>
      </c>
      <c r="G3738" s="45">
        <v>-78710</v>
      </c>
      <c r="H3738" s="45">
        <v>-77430</v>
      </c>
      <c r="I3738" s="55">
        <f>pro[[#This Row],[Admin expenses 3]]+pro[[#This Row],[Admin expenses 2]]+pro[[#This Row],[Admin expenses 1]]+pro[[#This Row],[COGS]]</f>
        <v>-256450.99</v>
      </c>
      <c r="J3738" s="55">
        <f>pro[[#This Row],[Revenue]]+pro[[#This Row],[AdminExp]]</f>
        <v>40542.188999999955</v>
      </c>
      <c r="K3738" s="83">
        <f>pro[[#This Row],[Profit]]/pro[[#This Row],[Revenue]]</f>
        <v>0.13650882197533554</v>
      </c>
      <c r="L3738" s="56">
        <f t="shared" si="58"/>
        <v>4</v>
      </c>
      <c r="M3738" s="82" t="str">
        <f>"Q"&amp;" "&amp;VLOOKUP(pro[[#This Row],[Period]],Mapping!A:B,2,0)</f>
        <v>Q 2</v>
      </c>
      <c r="N3738"/>
    </row>
    <row r="3739" spans="1:14" ht="11.25" customHeight="1" x14ac:dyDescent="0.2">
      <c r="A3739" s="42" t="s">
        <v>23</v>
      </c>
      <c r="B3739" s="44" t="s">
        <v>32</v>
      </c>
      <c r="C3739" s="44" t="s">
        <v>57</v>
      </c>
      <c r="D3739" s="43">
        <v>24702.362999999998</v>
      </c>
      <c r="E3739" s="43">
        <v>-1912.5889999999999</v>
      </c>
      <c r="F3739" s="45">
        <v>-26960</v>
      </c>
      <c r="G3739" s="45">
        <v>-13420</v>
      </c>
      <c r="H3739" s="45">
        <v>-22800</v>
      </c>
      <c r="I3739" s="55">
        <f>pro[[#This Row],[Admin expenses 3]]+pro[[#This Row],[Admin expenses 2]]+pro[[#This Row],[Admin expenses 1]]+pro[[#This Row],[COGS]]</f>
        <v>-65092.589</v>
      </c>
      <c r="J3739" s="55">
        <f>pro[[#This Row],[Revenue]]+pro[[#This Row],[AdminExp]]</f>
        <v>-40390.226000000002</v>
      </c>
      <c r="K3739" s="83">
        <f>pro[[#This Row],[Profit]]/pro[[#This Row],[Revenue]]</f>
        <v>-1.635075397442747</v>
      </c>
      <c r="L3739" s="56">
        <f t="shared" si="58"/>
        <v>4</v>
      </c>
      <c r="M3739" s="82" t="str">
        <f>"Q"&amp;" "&amp;VLOOKUP(pro[[#This Row],[Period]],Mapping!A:B,2,0)</f>
        <v>Q 2</v>
      </c>
      <c r="N3739"/>
    </row>
    <row r="3740" spans="1:14" ht="11.25" customHeight="1" x14ac:dyDescent="0.2">
      <c r="A3740" s="42" t="s">
        <v>23</v>
      </c>
      <c r="B3740" s="44" t="s">
        <v>32</v>
      </c>
      <c r="C3740" s="44" t="s">
        <v>57</v>
      </c>
      <c r="D3740" s="43">
        <v>117644.548</v>
      </c>
      <c r="E3740" s="43">
        <v>-7787.9269999999997</v>
      </c>
      <c r="F3740" s="45">
        <v>-47130</v>
      </c>
      <c r="G3740" s="45">
        <v>-63720</v>
      </c>
      <c r="H3740" s="45">
        <v>-79820</v>
      </c>
      <c r="I3740" s="55">
        <f>pro[[#This Row],[Admin expenses 3]]+pro[[#This Row],[Admin expenses 2]]+pro[[#This Row],[Admin expenses 1]]+pro[[#This Row],[COGS]]</f>
        <v>-198457.927</v>
      </c>
      <c r="J3740" s="55">
        <f>pro[[#This Row],[Revenue]]+pro[[#This Row],[AdminExp]]</f>
        <v>-80813.379000000001</v>
      </c>
      <c r="K3740" s="83">
        <f>pro[[#This Row],[Profit]]/pro[[#This Row],[Revenue]]</f>
        <v>-0.68692838192552708</v>
      </c>
      <c r="L3740" s="56">
        <f t="shared" si="58"/>
        <v>4</v>
      </c>
      <c r="M3740" s="82" t="str">
        <f>"Q"&amp;" "&amp;VLOOKUP(pro[[#This Row],[Period]],Mapping!A:B,2,0)</f>
        <v>Q 2</v>
      </c>
      <c r="N3740"/>
    </row>
    <row r="3741" spans="1:14" ht="11.25" customHeight="1" x14ac:dyDescent="0.2">
      <c r="A3741" s="42" t="s">
        <v>23</v>
      </c>
      <c r="B3741" s="44" t="s">
        <v>32</v>
      </c>
      <c r="C3741" s="44" t="s">
        <v>57</v>
      </c>
      <c r="D3741" s="43">
        <v>528346.12600000005</v>
      </c>
      <c r="E3741" s="43">
        <v>-37272.423999999999</v>
      </c>
      <c r="F3741" s="45">
        <v>-29400</v>
      </c>
      <c r="G3741" s="45">
        <v>-63430</v>
      </c>
      <c r="H3741" s="45">
        <v>-54450</v>
      </c>
      <c r="I3741" s="55">
        <f>pro[[#This Row],[Admin expenses 3]]+pro[[#This Row],[Admin expenses 2]]+pro[[#This Row],[Admin expenses 1]]+pro[[#This Row],[COGS]]</f>
        <v>-184552.424</v>
      </c>
      <c r="J3741" s="55">
        <f>pro[[#This Row],[Revenue]]+pro[[#This Row],[AdminExp]]</f>
        <v>343793.70200000005</v>
      </c>
      <c r="K3741" s="83">
        <f>pro[[#This Row],[Profit]]/pro[[#This Row],[Revenue]]</f>
        <v>0.65069787603590756</v>
      </c>
      <c r="L3741" s="56">
        <f t="shared" si="58"/>
        <v>4</v>
      </c>
      <c r="M3741" s="82" t="str">
        <f>"Q"&amp;" "&amp;VLOOKUP(pro[[#This Row],[Period]],Mapping!A:B,2,0)</f>
        <v>Q 2</v>
      </c>
      <c r="N3741"/>
    </row>
    <row r="3742" spans="1:14" ht="11.25" customHeight="1" x14ac:dyDescent="0.2">
      <c r="A3742" s="42" t="s">
        <v>23</v>
      </c>
      <c r="B3742" s="44" t="s">
        <v>32</v>
      </c>
      <c r="C3742" s="44" t="s">
        <v>57</v>
      </c>
      <c r="D3742" s="43">
        <v>554025.18499999994</v>
      </c>
      <c r="E3742" s="43">
        <v>-36602.362999999998</v>
      </c>
      <c r="F3742" s="45">
        <v>-40110</v>
      </c>
      <c r="G3742" s="45">
        <v>-91920</v>
      </c>
      <c r="H3742" s="45">
        <v>-55040</v>
      </c>
      <c r="I3742" s="55">
        <f>pro[[#This Row],[Admin expenses 3]]+pro[[#This Row],[Admin expenses 2]]+pro[[#This Row],[Admin expenses 1]]+pro[[#This Row],[COGS]]</f>
        <v>-223672.36300000001</v>
      </c>
      <c r="J3742" s="55">
        <f>pro[[#This Row],[Revenue]]+pro[[#This Row],[AdminExp]]</f>
        <v>330352.82199999993</v>
      </c>
      <c r="K3742" s="83">
        <f>pro[[#This Row],[Profit]]/pro[[#This Row],[Revenue]]</f>
        <v>0.59627762589890199</v>
      </c>
      <c r="L3742" s="56">
        <f t="shared" si="58"/>
        <v>4</v>
      </c>
      <c r="M3742" s="82" t="str">
        <f>"Q"&amp;" "&amp;VLOOKUP(pro[[#This Row],[Period]],Mapping!A:B,2,0)</f>
        <v>Q 2</v>
      </c>
      <c r="N3742"/>
    </row>
    <row r="3743" spans="1:14" ht="11.25" customHeight="1" x14ac:dyDescent="0.2">
      <c r="A3743" s="42" t="s">
        <v>23</v>
      </c>
      <c r="B3743" s="44" t="s">
        <v>32</v>
      </c>
      <c r="C3743" s="44" t="s">
        <v>58</v>
      </c>
      <c r="D3743" s="43">
        <v>331415.42699999997</v>
      </c>
      <c r="E3743" s="43">
        <v>-16024.092000000001</v>
      </c>
      <c r="F3743" s="45">
        <v>-50700</v>
      </c>
      <c r="G3743" s="45">
        <v>-24290</v>
      </c>
      <c r="H3743" s="45">
        <v>-98380</v>
      </c>
      <c r="I3743" s="55">
        <f>pro[[#This Row],[Admin expenses 3]]+pro[[#This Row],[Admin expenses 2]]+pro[[#This Row],[Admin expenses 1]]+pro[[#This Row],[COGS]]</f>
        <v>-189394.092</v>
      </c>
      <c r="J3743" s="55">
        <f>pro[[#This Row],[Revenue]]+pro[[#This Row],[AdminExp]]</f>
        <v>142021.33499999996</v>
      </c>
      <c r="K3743" s="83">
        <f>pro[[#This Row],[Profit]]/pro[[#This Row],[Revenue]]</f>
        <v>0.42852964415564149</v>
      </c>
      <c r="L3743" s="56">
        <f t="shared" si="58"/>
        <v>4</v>
      </c>
      <c r="M3743" s="82" t="str">
        <f>"Q"&amp;" "&amp;VLOOKUP(pro[[#This Row],[Period]],Mapping!A:B,2,0)</f>
        <v>Q 2</v>
      </c>
      <c r="N3743"/>
    </row>
    <row r="3744" spans="1:14" ht="11.25" customHeight="1" x14ac:dyDescent="0.2">
      <c r="A3744" s="42" t="s">
        <v>23</v>
      </c>
      <c r="B3744" s="44" t="s">
        <v>32</v>
      </c>
      <c r="C3744" s="44" t="s">
        <v>59</v>
      </c>
      <c r="D3744" s="43">
        <v>379975.67999999999</v>
      </c>
      <c r="E3744" s="43">
        <v>-402512.21499999997</v>
      </c>
      <c r="F3744" s="45">
        <v>-68810</v>
      </c>
      <c r="G3744" s="45">
        <v>-88110</v>
      </c>
      <c r="H3744" s="45">
        <v>-76940</v>
      </c>
      <c r="I3744" s="55">
        <f>pro[[#This Row],[Admin expenses 3]]+pro[[#This Row],[Admin expenses 2]]+pro[[#This Row],[Admin expenses 1]]+pro[[#This Row],[COGS]]</f>
        <v>-636372.21499999997</v>
      </c>
      <c r="J3744" s="55">
        <f>pro[[#This Row],[Revenue]]+pro[[#This Row],[AdminExp]]</f>
        <v>-256396.53499999997</v>
      </c>
      <c r="K3744" s="83">
        <f>pro[[#This Row],[Profit]]/pro[[#This Row],[Revenue]]</f>
        <v>-0.6747709090223879</v>
      </c>
      <c r="L3744" s="56">
        <f t="shared" si="58"/>
        <v>4</v>
      </c>
      <c r="M3744" s="82" t="str">
        <f>"Q"&amp;" "&amp;VLOOKUP(pro[[#This Row],[Period]],Mapping!A:B,2,0)</f>
        <v>Q 2</v>
      </c>
      <c r="N3744"/>
    </row>
    <row r="3745" spans="1:14" ht="11.25" customHeight="1" x14ac:dyDescent="0.2">
      <c r="A3745" s="42" t="s">
        <v>23</v>
      </c>
      <c r="B3745" s="44" t="s">
        <v>32</v>
      </c>
      <c r="C3745" s="44" t="s">
        <v>57</v>
      </c>
      <c r="D3745" s="43">
        <v>189856.8</v>
      </c>
      <c r="E3745" s="43">
        <v>-201248.49499999997</v>
      </c>
      <c r="F3745" s="45">
        <v>-77000</v>
      </c>
      <c r="G3745" s="45">
        <v>-78740</v>
      </c>
      <c r="H3745" s="45">
        <v>-43800</v>
      </c>
      <c r="I3745" s="55">
        <f>pro[[#This Row],[Admin expenses 3]]+pro[[#This Row],[Admin expenses 2]]+pro[[#This Row],[Admin expenses 1]]+pro[[#This Row],[COGS]]</f>
        <v>-400788.495</v>
      </c>
      <c r="J3745" s="55">
        <f>pro[[#This Row],[Revenue]]+pro[[#This Row],[AdminExp]]</f>
        <v>-210931.69500000001</v>
      </c>
      <c r="K3745" s="83">
        <f>pro[[#This Row],[Profit]]/pro[[#This Row],[Revenue]]</f>
        <v>-1.1110041620842657</v>
      </c>
      <c r="L3745" s="56">
        <f t="shared" si="58"/>
        <v>4</v>
      </c>
      <c r="M3745" s="82" t="str">
        <f>"Q"&amp;" "&amp;VLOOKUP(pro[[#This Row],[Period]],Mapping!A:B,2,0)</f>
        <v>Q 2</v>
      </c>
      <c r="N3745"/>
    </row>
    <row r="3746" spans="1:14" ht="11.25" customHeight="1" x14ac:dyDescent="0.2">
      <c r="A3746" s="42" t="s">
        <v>23</v>
      </c>
      <c r="B3746" s="44" t="s">
        <v>32</v>
      </c>
      <c r="C3746" s="44" t="s">
        <v>57</v>
      </c>
      <c r="D3746" s="43">
        <v>25268.929</v>
      </c>
      <c r="E3746" s="43">
        <v>-16297.05</v>
      </c>
      <c r="F3746" s="45">
        <v>-77430</v>
      </c>
      <c r="G3746" s="45">
        <v>-41190</v>
      </c>
      <c r="H3746" s="45">
        <v>-22090</v>
      </c>
      <c r="I3746" s="55">
        <f>pro[[#This Row],[Admin expenses 3]]+pro[[#This Row],[Admin expenses 2]]+pro[[#This Row],[Admin expenses 1]]+pro[[#This Row],[COGS]]</f>
        <v>-157007.04999999999</v>
      </c>
      <c r="J3746" s="55">
        <f>pro[[#This Row],[Revenue]]+pro[[#This Row],[AdminExp]]</f>
        <v>-131738.12099999998</v>
      </c>
      <c r="K3746" s="83">
        <f>pro[[#This Row],[Profit]]/pro[[#This Row],[Revenue]]</f>
        <v>-5.213442999503461</v>
      </c>
      <c r="L3746" s="56">
        <f t="shared" si="58"/>
        <v>4</v>
      </c>
      <c r="M3746" s="82" t="str">
        <f>"Q"&amp;" "&amp;VLOOKUP(pro[[#This Row],[Period]],Mapping!A:B,2,0)</f>
        <v>Q 2</v>
      </c>
      <c r="N3746"/>
    </row>
    <row r="3747" spans="1:14" ht="11.25" customHeight="1" x14ac:dyDescent="0.2">
      <c r="A3747" s="42" t="s">
        <v>23</v>
      </c>
      <c r="B3747" s="44" t="s">
        <v>32</v>
      </c>
      <c r="C3747" s="44" t="s">
        <v>57</v>
      </c>
      <c r="D3747" s="43">
        <v>3579.17</v>
      </c>
      <c r="E3747" s="43">
        <v>-996.9609999999999</v>
      </c>
      <c r="F3747" s="45">
        <v>-64380</v>
      </c>
      <c r="G3747" s="45">
        <v>-57520</v>
      </c>
      <c r="H3747" s="45">
        <v>-90760</v>
      </c>
      <c r="I3747" s="55">
        <f>pro[[#This Row],[Admin expenses 3]]+pro[[#This Row],[Admin expenses 2]]+pro[[#This Row],[Admin expenses 1]]+pro[[#This Row],[COGS]]</f>
        <v>-213656.96100000001</v>
      </c>
      <c r="J3747" s="55">
        <f>pro[[#This Row],[Revenue]]+pro[[#This Row],[AdminExp]]</f>
        <v>-210077.791</v>
      </c>
      <c r="K3747" s="83">
        <f>pro[[#This Row],[Profit]]/pro[[#This Row],[Revenue]]</f>
        <v>-58.694555162230344</v>
      </c>
      <c r="L3747" s="56">
        <f t="shared" si="58"/>
        <v>4</v>
      </c>
      <c r="M3747" s="82" t="str">
        <f>"Q"&amp;" "&amp;VLOOKUP(pro[[#This Row],[Period]],Mapping!A:B,2,0)</f>
        <v>Q 2</v>
      </c>
      <c r="N3747"/>
    </row>
    <row r="3748" spans="1:14" ht="11.25" customHeight="1" x14ac:dyDescent="0.2">
      <c r="A3748" s="42" t="s">
        <v>23</v>
      </c>
      <c r="B3748" s="44" t="s">
        <v>32</v>
      </c>
      <c r="C3748" s="44" t="s">
        <v>57</v>
      </c>
      <c r="D3748" s="43">
        <v>20964.887999999999</v>
      </c>
      <c r="E3748" s="43">
        <v>-12801.536999999998</v>
      </c>
      <c r="F3748" s="45">
        <v>-32900</v>
      </c>
      <c r="G3748" s="45">
        <v>-65220</v>
      </c>
      <c r="H3748" s="45">
        <v>-107490</v>
      </c>
      <c r="I3748" s="55">
        <f>pro[[#This Row],[Admin expenses 3]]+pro[[#This Row],[Admin expenses 2]]+pro[[#This Row],[Admin expenses 1]]+pro[[#This Row],[COGS]]</f>
        <v>-218411.53700000001</v>
      </c>
      <c r="J3748" s="55">
        <f>pro[[#This Row],[Revenue]]+pro[[#This Row],[AdminExp]]</f>
        <v>-197446.649</v>
      </c>
      <c r="K3748" s="83">
        <f>pro[[#This Row],[Profit]]/pro[[#This Row],[Revenue]]</f>
        <v>-9.4179682238226139</v>
      </c>
      <c r="L3748" s="56">
        <f t="shared" si="58"/>
        <v>4</v>
      </c>
      <c r="M3748" s="82" t="str">
        <f>"Q"&amp;" "&amp;VLOOKUP(pro[[#This Row],[Period]],Mapping!A:B,2,0)</f>
        <v>Q 2</v>
      </c>
      <c r="N3748"/>
    </row>
    <row r="3749" spans="1:14" ht="11.25" customHeight="1" x14ac:dyDescent="0.2">
      <c r="A3749" s="42" t="s">
        <v>23</v>
      </c>
      <c r="B3749" s="44" t="s">
        <v>32</v>
      </c>
      <c r="C3749" s="44" t="s">
        <v>57</v>
      </c>
      <c r="D3749" s="43">
        <v>14553.21</v>
      </c>
      <c r="E3749" s="43">
        <v>-6316.0789999999988</v>
      </c>
      <c r="F3749" s="45">
        <v>-49680</v>
      </c>
      <c r="G3749" s="45">
        <v>-63020</v>
      </c>
      <c r="H3749" s="45">
        <v>-73960</v>
      </c>
      <c r="I3749" s="55">
        <f>pro[[#This Row],[Admin expenses 3]]+pro[[#This Row],[Admin expenses 2]]+pro[[#This Row],[Admin expenses 1]]+pro[[#This Row],[COGS]]</f>
        <v>-192976.079</v>
      </c>
      <c r="J3749" s="55">
        <f>pro[[#This Row],[Revenue]]+pro[[#This Row],[AdminExp]]</f>
        <v>-178422.86900000001</v>
      </c>
      <c r="K3749" s="83">
        <f>pro[[#This Row],[Profit]]/pro[[#This Row],[Revenue]]</f>
        <v>-12.260035346153874</v>
      </c>
      <c r="L3749" s="56">
        <f t="shared" si="58"/>
        <v>4</v>
      </c>
      <c r="M3749" s="82" t="str">
        <f>"Q"&amp;" "&amp;VLOOKUP(pro[[#This Row],[Period]],Mapping!A:B,2,0)</f>
        <v>Q 2</v>
      </c>
      <c r="N3749"/>
    </row>
    <row r="3750" spans="1:14" ht="11.25" customHeight="1" x14ac:dyDescent="0.2">
      <c r="A3750" s="42" t="s">
        <v>23</v>
      </c>
      <c r="B3750" s="44" t="s">
        <v>32</v>
      </c>
      <c r="C3750" s="44" t="s">
        <v>58</v>
      </c>
      <c r="D3750" s="43">
        <v>19445.019999999997</v>
      </c>
      <c r="E3750" s="43">
        <v>-8403.1359999999986</v>
      </c>
      <c r="F3750" s="45">
        <v>-25680</v>
      </c>
      <c r="G3750" s="45">
        <v>-32210</v>
      </c>
      <c r="H3750" s="45">
        <v>-85770</v>
      </c>
      <c r="I3750" s="55">
        <f>pro[[#This Row],[Admin expenses 3]]+pro[[#This Row],[Admin expenses 2]]+pro[[#This Row],[Admin expenses 1]]+pro[[#This Row],[COGS]]</f>
        <v>-152063.136</v>
      </c>
      <c r="J3750" s="55">
        <f>pro[[#This Row],[Revenue]]+pro[[#This Row],[AdminExp]]</f>
        <v>-132618.11600000001</v>
      </c>
      <c r="K3750" s="83">
        <f>pro[[#This Row],[Profit]]/pro[[#This Row],[Revenue]]</f>
        <v>-6.8201583747406804</v>
      </c>
      <c r="L3750" s="56">
        <f t="shared" si="58"/>
        <v>4</v>
      </c>
      <c r="M3750" s="82" t="str">
        <f>"Q"&amp;" "&amp;VLOOKUP(pro[[#This Row],[Period]],Mapping!A:B,2,0)</f>
        <v>Q 2</v>
      </c>
      <c r="N3750"/>
    </row>
    <row r="3751" spans="1:14" ht="11.25" customHeight="1" x14ac:dyDescent="0.2">
      <c r="A3751" s="42" t="s">
        <v>23</v>
      </c>
      <c r="B3751" s="44" t="s">
        <v>32</v>
      </c>
      <c r="C3751" s="44" t="s">
        <v>59</v>
      </c>
      <c r="D3751" s="43">
        <v>15606.807999999997</v>
      </c>
      <c r="E3751" s="43">
        <v>-12128.570999999998</v>
      </c>
      <c r="F3751" s="45">
        <v>-43550</v>
      </c>
      <c r="G3751" s="45">
        <v>-96720</v>
      </c>
      <c r="H3751" s="45">
        <v>-29520</v>
      </c>
      <c r="I3751" s="55">
        <f>pro[[#This Row],[Admin expenses 3]]+pro[[#This Row],[Admin expenses 2]]+pro[[#This Row],[Admin expenses 1]]+pro[[#This Row],[COGS]]</f>
        <v>-181918.571</v>
      </c>
      <c r="J3751" s="55">
        <f>pro[[#This Row],[Revenue]]+pro[[#This Row],[AdminExp]]</f>
        <v>-166311.76300000001</v>
      </c>
      <c r="K3751" s="83">
        <f>pro[[#This Row],[Profit]]/pro[[#This Row],[Revenue]]</f>
        <v>-10.656359903959864</v>
      </c>
      <c r="L3751" s="56">
        <f t="shared" si="58"/>
        <v>4</v>
      </c>
      <c r="M3751" s="82" t="str">
        <f>"Q"&amp;" "&amp;VLOOKUP(pro[[#This Row],[Period]],Mapping!A:B,2,0)</f>
        <v>Q 2</v>
      </c>
      <c r="N3751"/>
    </row>
    <row r="3752" spans="1:14" ht="11.25" customHeight="1" x14ac:dyDescent="0.2">
      <c r="A3752" s="42" t="s">
        <v>23</v>
      </c>
      <c r="B3752" s="44" t="s">
        <v>32</v>
      </c>
      <c r="C3752" s="44" t="s">
        <v>57</v>
      </c>
      <c r="D3752" s="43">
        <v>396108.16000000003</v>
      </c>
      <c r="E3752" s="43">
        <v>-87292.289000000004</v>
      </c>
      <c r="F3752" s="45">
        <v>-104380</v>
      </c>
      <c r="G3752" s="45">
        <v>-73120</v>
      </c>
      <c r="H3752" s="45">
        <v>-89270</v>
      </c>
      <c r="I3752" s="55">
        <f>pro[[#This Row],[Admin expenses 3]]+pro[[#This Row],[Admin expenses 2]]+pro[[#This Row],[Admin expenses 1]]+pro[[#This Row],[COGS]]</f>
        <v>-354062.28899999999</v>
      </c>
      <c r="J3752" s="55">
        <f>pro[[#This Row],[Revenue]]+pro[[#This Row],[AdminExp]]</f>
        <v>42045.871000000043</v>
      </c>
      <c r="K3752" s="83">
        <f>pro[[#This Row],[Profit]]/pro[[#This Row],[Revenue]]</f>
        <v>0.10614744972686257</v>
      </c>
      <c r="L3752" s="56">
        <f t="shared" si="58"/>
        <v>4</v>
      </c>
      <c r="M3752" s="82" t="str">
        <f>"Q"&amp;" "&amp;VLOOKUP(pro[[#This Row],[Period]],Mapping!A:B,2,0)</f>
        <v>Q 2</v>
      </c>
      <c r="N3752"/>
    </row>
    <row r="3753" spans="1:14" ht="11.25" customHeight="1" x14ac:dyDescent="0.2">
      <c r="A3753" s="42" t="s">
        <v>23</v>
      </c>
      <c r="B3753" s="44" t="s">
        <v>32</v>
      </c>
      <c r="C3753" s="44" t="s">
        <v>57</v>
      </c>
      <c r="D3753" s="43">
        <v>339977.68699999998</v>
      </c>
      <c r="E3753" s="43">
        <v>-67480.181999999986</v>
      </c>
      <c r="F3753" s="45">
        <v>-26790</v>
      </c>
      <c r="G3753" s="45">
        <v>-84220</v>
      </c>
      <c r="H3753" s="45">
        <v>-72890</v>
      </c>
      <c r="I3753" s="55">
        <f>pro[[#This Row],[Admin expenses 3]]+pro[[#This Row],[Admin expenses 2]]+pro[[#This Row],[Admin expenses 1]]+pro[[#This Row],[COGS]]</f>
        <v>-251380.18199999997</v>
      </c>
      <c r="J3753" s="55">
        <f>pro[[#This Row],[Revenue]]+pro[[#This Row],[AdminExp]]</f>
        <v>88597.505000000005</v>
      </c>
      <c r="K3753" s="83">
        <f>pro[[#This Row],[Profit]]/pro[[#This Row],[Revenue]]</f>
        <v>0.26059799918575249</v>
      </c>
      <c r="L3753" s="56">
        <f t="shared" si="58"/>
        <v>4</v>
      </c>
      <c r="M3753" s="82" t="str">
        <f>"Q"&amp;" "&amp;VLOOKUP(pro[[#This Row],[Period]],Mapping!A:B,2,0)</f>
        <v>Q 2</v>
      </c>
      <c r="N3753"/>
    </row>
    <row r="3754" spans="1:14" ht="11.25" customHeight="1" x14ac:dyDescent="0.2">
      <c r="A3754" s="42" t="s">
        <v>23</v>
      </c>
      <c r="B3754" s="44" t="s">
        <v>32</v>
      </c>
      <c r="C3754" s="44" t="s">
        <v>57</v>
      </c>
      <c r="D3754" s="43">
        <v>83868.756999999998</v>
      </c>
      <c r="E3754" s="43">
        <v>-45604.047999999995</v>
      </c>
      <c r="F3754" s="45">
        <v>-58570</v>
      </c>
      <c r="G3754" s="45">
        <v>-67770</v>
      </c>
      <c r="H3754" s="45">
        <v>-59050</v>
      </c>
      <c r="I3754" s="55">
        <f>pro[[#This Row],[Admin expenses 3]]+pro[[#This Row],[Admin expenses 2]]+pro[[#This Row],[Admin expenses 1]]+pro[[#This Row],[COGS]]</f>
        <v>-230994.04800000001</v>
      </c>
      <c r="J3754" s="55">
        <f>pro[[#This Row],[Revenue]]+pro[[#This Row],[AdminExp]]</f>
        <v>-147125.29100000003</v>
      </c>
      <c r="K3754" s="83">
        <f>pro[[#This Row],[Profit]]/pro[[#This Row],[Revenue]]</f>
        <v>-1.7542324014650656</v>
      </c>
      <c r="L3754" s="56">
        <f t="shared" si="58"/>
        <v>4</v>
      </c>
      <c r="M3754" s="82" t="str">
        <f>"Q"&amp;" "&amp;VLOOKUP(pro[[#This Row],[Period]],Mapping!A:B,2,0)</f>
        <v>Q 2</v>
      </c>
      <c r="N3754"/>
    </row>
    <row r="3755" spans="1:14" ht="11.25" customHeight="1" x14ac:dyDescent="0.2">
      <c r="A3755" s="42" t="s">
        <v>23</v>
      </c>
      <c r="B3755" s="44" t="s">
        <v>32</v>
      </c>
      <c r="C3755" s="44" t="s">
        <v>58</v>
      </c>
      <c r="D3755" s="43">
        <v>176490.83199999999</v>
      </c>
      <c r="E3755" s="43">
        <v>-104068.62199999999</v>
      </c>
      <c r="F3755" s="45">
        <v>-38420</v>
      </c>
      <c r="G3755" s="45">
        <v>-16950</v>
      </c>
      <c r="H3755" s="45">
        <v>-99810</v>
      </c>
      <c r="I3755" s="55">
        <f>pro[[#This Row],[Admin expenses 3]]+pro[[#This Row],[Admin expenses 2]]+pro[[#This Row],[Admin expenses 1]]+pro[[#This Row],[COGS]]</f>
        <v>-259248.62199999997</v>
      </c>
      <c r="J3755" s="55">
        <f>pro[[#This Row],[Revenue]]+pro[[#This Row],[AdminExp]]</f>
        <v>-82757.789999999979</v>
      </c>
      <c r="K3755" s="83">
        <f>pro[[#This Row],[Profit]]/pro[[#This Row],[Revenue]]</f>
        <v>-0.46890701948756169</v>
      </c>
      <c r="L3755" s="56">
        <f t="shared" si="58"/>
        <v>4</v>
      </c>
      <c r="M3755" s="82" t="str">
        <f>"Q"&amp;" "&amp;VLOOKUP(pro[[#This Row],[Period]],Mapping!A:B,2,0)</f>
        <v>Q 2</v>
      </c>
      <c r="N3755"/>
    </row>
    <row r="3756" spans="1:14" ht="11.25" customHeight="1" x14ac:dyDescent="0.2">
      <c r="A3756" s="42" t="s">
        <v>23</v>
      </c>
      <c r="B3756" s="44" t="s">
        <v>32</v>
      </c>
      <c r="C3756" s="44" t="s">
        <v>59</v>
      </c>
      <c r="D3756" s="43">
        <v>116119.094</v>
      </c>
      <c r="E3756" s="43">
        <v>-72880.002999999997</v>
      </c>
      <c r="F3756" s="45">
        <v>-89580</v>
      </c>
      <c r="G3756" s="45">
        <v>-27310</v>
      </c>
      <c r="H3756" s="45">
        <v>-33340</v>
      </c>
      <c r="I3756" s="55">
        <f>pro[[#This Row],[Admin expenses 3]]+pro[[#This Row],[Admin expenses 2]]+pro[[#This Row],[Admin expenses 1]]+pro[[#This Row],[COGS]]</f>
        <v>-223110.003</v>
      </c>
      <c r="J3756" s="55">
        <f>pro[[#This Row],[Revenue]]+pro[[#This Row],[AdminExp]]</f>
        <v>-106990.909</v>
      </c>
      <c r="K3756" s="83">
        <f>pro[[#This Row],[Profit]]/pro[[#This Row],[Revenue]]</f>
        <v>-0.92138945727564836</v>
      </c>
      <c r="L3756" s="56">
        <f t="shared" si="58"/>
        <v>4</v>
      </c>
      <c r="M3756" s="82" t="str">
        <f>"Q"&amp;" "&amp;VLOOKUP(pro[[#This Row],[Period]],Mapping!A:B,2,0)</f>
        <v>Q 2</v>
      </c>
      <c r="N3756"/>
    </row>
    <row r="3757" spans="1:14" ht="11.25" customHeight="1" x14ac:dyDescent="0.2">
      <c r="A3757" s="42" t="s">
        <v>23</v>
      </c>
      <c r="B3757" s="44" t="s">
        <v>32</v>
      </c>
      <c r="C3757" s="44" t="s">
        <v>57</v>
      </c>
      <c r="D3757" s="43">
        <v>145121.62699999998</v>
      </c>
      <c r="E3757" s="43">
        <v>-197808.69499999998</v>
      </c>
      <c r="F3757" s="45">
        <v>-27590</v>
      </c>
      <c r="G3757" s="45">
        <v>-15720</v>
      </c>
      <c r="H3757" s="45">
        <v>-72420</v>
      </c>
      <c r="I3757" s="55">
        <f>pro[[#This Row],[Admin expenses 3]]+pro[[#This Row],[Admin expenses 2]]+pro[[#This Row],[Admin expenses 1]]+pro[[#This Row],[COGS]]</f>
        <v>-313538.69499999995</v>
      </c>
      <c r="J3757" s="55">
        <f>pro[[#This Row],[Revenue]]+pro[[#This Row],[AdminExp]]</f>
        <v>-168417.06799999997</v>
      </c>
      <c r="K3757" s="83">
        <f>pro[[#This Row],[Profit]]/pro[[#This Row],[Revenue]]</f>
        <v>-1.1605235655192867</v>
      </c>
      <c r="L3757" s="56">
        <f t="shared" si="58"/>
        <v>4</v>
      </c>
      <c r="M3757" s="82" t="str">
        <f>"Q"&amp;" "&amp;VLOOKUP(pro[[#This Row],[Period]],Mapping!A:B,2,0)</f>
        <v>Q 2</v>
      </c>
      <c r="N3757"/>
    </row>
    <row r="3758" spans="1:14" ht="11.25" customHeight="1" x14ac:dyDescent="0.2">
      <c r="A3758" s="42" t="s">
        <v>23</v>
      </c>
      <c r="B3758" s="44" t="s">
        <v>32</v>
      </c>
      <c r="C3758" s="44" t="s">
        <v>57</v>
      </c>
      <c r="D3758" s="43">
        <v>40232.842999999993</v>
      </c>
      <c r="E3758" s="43">
        <v>-82481.98</v>
      </c>
      <c r="F3758" s="45">
        <v>-67800</v>
      </c>
      <c r="G3758" s="45">
        <v>-86230</v>
      </c>
      <c r="H3758" s="45">
        <v>-46270</v>
      </c>
      <c r="I3758" s="55">
        <f>pro[[#This Row],[Admin expenses 3]]+pro[[#This Row],[Admin expenses 2]]+pro[[#This Row],[Admin expenses 1]]+pro[[#This Row],[COGS]]</f>
        <v>-282781.98</v>
      </c>
      <c r="J3758" s="55">
        <f>pro[[#This Row],[Revenue]]+pro[[#This Row],[AdminExp]]</f>
        <v>-242549.13699999999</v>
      </c>
      <c r="K3758" s="83">
        <f>pro[[#This Row],[Profit]]/pro[[#This Row],[Revenue]]</f>
        <v>-6.0286352868476145</v>
      </c>
      <c r="L3758" s="56">
        <f t="shared" si="58"/>
        <v>4</v>
      </c>
      <c r="M3758" s="82" t="str">
        <f>"Q"&amp;" "&amp;VLOOKUP(pro[[#This Row],[Period]],Mapping!A:B,2,0)</f>
        <v>Q 2</v>
      </c>
      <c r="N3758"/>
    </row>
    <row r="3759" spans="1:14" ht="11.25" customHeight="1" x14ac:dyDescent="0.2">
      <c r="A3759" s="42" t="s">
        <v>23</v>
      </c>
      <c r="B3759" s="44" t="s">
        <v>32</v>
      </c>
      <c r="C3759" s="44" t="s">
        <v>58</v>
      </c>
      <c r="D3759" s="43">
        <v>7852.7189999999991</v>
      </c>
      <c r="E3759" s="43">
        <v>-1963.6329999999998</v>
      </c>
      <c r="F3759" s="45">
        <v>-100990</v>
      </c>
      <c r="G3759" s="45">
        <v>-99780</v>
      </c>
      <c r="H3759" s="45">
        <v>-62240</v>
      </c>
      <c r="I3759" s="55">
        <f>pro[[#This Row],[Admin expenses 3]]+pro[[#This Row],[Admin expenses 2]]+pro[[#This Row],[Admin expenses 1]]+pro[[#This Row],[COGS]]</f>
        <v>-264973.63299999997</v>
      </c>
      <c r="J3759" s="55">
        <f>pro[[#This Row],[Revenue]]+pro[[#This Row],[AdminExp]]</f>
        <v>-257120.91399999996</v>
      </c>
      <c r="K3759" s="83">
        <f>pro[[#This Row],[Profit]]/pro[[#This Row],[Revenue]]</f>
        <v>-32.74291541566685</v>
      </c>
      <c r="L3759" s="56">
        <f t="shared" si="58"/>
        <v>4</v>
      </c>
      <c r="M3759" s="82" t="str">
        <f>"Q"&amp;" "&amp;VLOOKUP(pro[[#This Row],[Period]],Mapping!A:B,2,0)</f>
        <v>Q 2</v>
      </c>
      <c r="N3759"/>
    </row>
    <row r="3760" spans="1:14" ht="11.25" customHeight="1" x14ac:dyDescent="0.2">
      <c r="A3760" s="42" t="s">
        <v>23</v>
      </c>
      <c r="B3760" s="44" t="s">
        <v>32</v>
      </c>
      <c r="C3760" s="44" t="s">
        <v>59</v>
      </c>
      <c r="D3760" s="43">
        <v>14226.057999999999</v>
      </c>
      <c r="E3760" s="43">
        <v>-5035.1629999999996</v>
      </c>
      <c r="F3760" s="45">
        <v>-49090</v>
      </c>
      <c r="G3760" s="45">
        <v>-96760</v>
      </c>
      <c r="H3760" s="45">
        <v>-24170</v>
      </c>
      <c r="I3760" s="55">
        <f>pro[[#This Row],[Admin expenses 3]]+pro[[#This Row],[Admin expenses 2]]+pro[[#This Row],[Admin expenses 1]]+pro[[#This Row],[COGS]]</f>
        <v>-175055.163</v>
      </c>
      <c r="J3760" s="55">
        <f>pro[[#This Row],[Revenue]]+pro[[#This Row],[AdminExp]]</f>
        <v>-160829.10500000001</v>
      </c>
      <c r="K3760" s="83">
        <f>pro[[#This Row],[Profit]]/pro[[#This Row],[Revenue]]</f>
        <v>-11.305247384763932</v>
      </c>
      <c r="L3760" s="56">
        <f t="shared" si="58"/>
        <v>4</v>
      </c>
      <c r="M3760" s="82" t="str">
        <f>"Q"&amp;" "&amp;VLOOKUP(pro[[#This Row],[Period]],Mapping!A:B,2,0)</f>
        <v>Q 2</v>
      </c>
      <c r="N3760"/>
    </row>
    <row r="3761" spans="1:14" ht="11.25" customHeight="1" x14ac:dyDescent="0.2">
      <c r="A3761" s="42" t="s">
        <v>23</v>
      </c>
      <c r="B3761" s="44" t="s">
        <v>32</v>
      </c>
      <c r="C3761" s="44" t="s">
        <v>57</v>
      </c>
      <c r="D3761" s="43">
        <v>103702.03200000001</v>
      </c>
      <c r="E3761" s="43">
        <v>-7232.5259999999998</v>
      </c>
      <c r="F3761" s="45">
        <v>-53980</v>
      </c>
      <c r="G3761" s="45">
        <v>-39360</v>
      </c>
      <c r="H3761" s="45">
        <v>-39680</v>
      </c>
      <c r="I3761" s="55">
        <f>pro[[#This Row],[Admin expenses 3]]+pro[[#This Row],[Admin expenses 2]]+pro[[#This Row],[Admin expenses 1]]+pro[[#This Row],[COGS]]</f>
        <v>-140252.52600000001</v>
      </c>
      <c r="J3761" s="55">
        <f>pro[[#This Row],[Revenue]]+pro[[#This Row],[AdminExp]]</f>
        <v>-36550.494000000006</v>
      </c>
      <c r="K3761" s="83">
        <f>pro[[#This Row],[Profit]]/pro[[#This Row],[Revenue]]</f>
        <v>-0.35245687374766199</v>
      </c>
      <c r="L3761" s="56">
        <f t="shared" si="58"/>
        <v>4</v>
      </c>
      <c r="M3761" s="82" t="str">
        <f>"Q"&amp;" "&amp;VLOOKUP(pro[[#This Row],[Period]],Mapping!A:B,2,0)</f>
        <v>Q 2</v>
      </c>
      <c r="N3761"/>
    </row>
    <row r="3762" spans="1:14" ht="11.25" customHeight="1" x14ac:dyDescent="0.2">
      <c r="A3762" s="42" t="s">
        <v>23</v>
      </c>
      <c r="B3762" s="44" t="s">
        <v>32</v>
      </c>
      <c r="C3762" s="44" t="s">
        <v>57</v>
      </c>
      <c r="D3762" s="43">
        <v>72540.250999999989</v>
      </c>
      <c r="E3762" s="43">
        <v>-5194.4059999999999</v>
      </c>
      <c r="F3762" s="45">
        <v>-82600</v>
      </c>
      <c r="G3762" s="45">
        <v>-57830</v>
      </c>
      <c r="H3762" s="45">
        <v>-104610</v>
      </c>
      <c r="I3762" s="55">
        <f>pro[[#This Row],[Admin expenses 3]]+pro[[#This Row],[Admin expenses 2]]+pro[[#This Row],[Admin expenses 1]]+pro[[#This Row],[COGS]]</f>
        <v>-250234.40599999999</v>
      </c>
      <c r="J3762" s="55">
        <f>pro[[#This Row],[Revenue]]+pro[[#This Row],[AdminExp]]</f>
        <v>-177694.155</v>
      </c>
      <c r="K3762" s="83">
        <f>pro[[#This Row],[Profit]]/pro[[#This Row],[Revenue]]</f>
        <v>-2.4495938813335512</v>
      </c>
      <c r="L3762" s="56">
        <f t="shared" si="58"/>
        <v>4</v>
      </c>
      <c r="M3762" s="82" t="str">
        <f>"Q"&amp;" "&amp;VLOOKUP(pro[[#This Row],[Period]],Mapping!A:B,2,0)</f>
        <v>Q 2</v>
      </c>
      <c r="N3762"/>
    </row>
    <row r="3763" spans="1:14" ht="11.25" customHeight="1" x14ac:dyDescent="0.2">
      <c r="A3763" s="42" t="s">
        <v>23</v>
      </c>
      <c r="B3763" s="44" t="s">
        <v>32</v>
      </c>
      <c r="C3763" s="44" t="s">
        <v>57</v>
      </c>
      <c r="D3763" s="43">
        <v>50121.672999999995</v>
      </c>
      <c r="E3763" s="43">
        <v>-14821.218999999997</v>
      </c>
      <c r="F3763" s="45">
        <v>-21880</v>
      </c>
      <c r="G3763" s="45">
        <v>-105300</v>
      </c>
      <c r="H3763" s="45">
        <v>-23240</v>
      </c>
      <c r="I3763" s="55">
        <f>pro[[#This Row],[Admin expenses 3]]+pro[[#This Row],[Admin expenses 2]]+pro[[#This Row],[Admin expenses 1]]+pro[[#This Row],[COGS]]</f>
        <v>-165241.21899999998</v>
      </c>
      <c r="J3763" s="55">
        <f>pro[[#This Row],[Revenue]]+pro[[#This Row],[AdminExp]]</f>
        <v>-115119.54599999999</v>
      </c>
      <c r="K3763" s="83">
        <f>pro[[#This Row],[Profit]]/pro[[#This Row],[Revenue]]</f>
        <v>-2.2968017448260354</v>
      </c>
      <c r="L3763" s="56">
        <f t="shared" si="58"/>
        <v>4</v>
      </c>
      <c r="M3763" s="82" t="str">
        <f>"Q"&amp;" "&amp;VLOOKUP(pro[[#This Row],[Period]],Mapping!A:B,2,0)</f>
        <v>Q 2</v>
      </c>
      <c r="N3763"/>
    </row>
    <row r="3764" spans="1:14" ht="11.25" customHeight="1" x14ac:dyDescent="0.2">
      <c r="A3764" s="42" t="s">
        <v>23</v>
      </c>
      <c r="B3764" s="44" t="s">
        <v>32</v>
      </c>
      <c r="C3764" s="44" t="s">
        <v>58</v>
      </c>
      <c r="D3764" s="43">
        <v>79769.458999999988</v>
      </c>
      <c r="E3764" s="43">
        <v>-33992.398999999998</v>
      </c>
      <c r="F3764" s="45">
        <v>-89470</v>
      </c>
      <c r="G3764" s="45">
        <v>-16210</v>
      </c>
      <c r="H3764" s="45">
        <v>-78940</v>
      </c>
      <c r="I3764" s="55">
        <f>pro[[#This Row],[Admin expenses 3]]+pro[[#This Row],[Admin expenses 2]]+pro[[#This Row],[Admin expenses 1]]+pro[[#This Row],[COGS]]</f>
        <v>-218612.399</v>
      </c>
      <c r="J3764" s="55">
        <f>pro[[#This Row],[Revenue]]+pro[[#This Row],[AdminExp]]</f>
        <v>-138842.94</v>
      </c>
      <c r="K3764" s="83">
        <f>pro[[#This Row],[Profit]]/pro[[#This Row],[Revenue]]</f>
        <v>-1.7405526092385812</v>
      </c>
      <c r="L3764" s="56">
        <f t="shared" si="58"/>
        <v>4</v>
      </c>
      <c r="M3764" s="82" t="str">
        <f>"Q"&amp;" "&amp;VLOOKUP(pro[[#This Row],[Period]],Mapping!A:B,2,0)</f>
        <v>Q 2</v>
      </c>
      <c r="N3764"/>
    </row>
    <row r="3765" spans="1:14" ht="11.25" customHeight="1" x14ac:dyDescent="0.2">
      <c r="A3765" s="42" t="s">
        <v>23</v>
      </c>
      <c r="B3765" s="44" t="s">
        <v>32</v>
      </c>
      <c r="C3765" s="44" t="s">
        <v>59</v>
      </c>
      <c r="D3765" s="43">
        <v>63749.580999999998</v>
      </c>
      <c r="E3765" s="43">
        <v>-66545.688999999998</v>
      </c>
      <c r="F3765" s="45">
        <v>-55160</v>
      </c>
      <c r="G3765" s="45">
        <v>-101120</v>
      </c>
      <c r="H3765" s="45">
        <v>-104800</v>
      </c>
      <c r="I3765" s="55">
        <f>pro[[#This Row],[Admin expenses 3]]+pro[[#This Row],[Admin expenses 2]]+pro[[#This Row],[Admin expenses 1]]+pro[[#This Row],[COGS]]</f>
        <v>-327625.68900000001</v>
      </c>
      <c r="J3765" s="55">
        <f>pro[[#This Row],[Revenue]]+pro[[#This Row],[AdminExp]]</f>
        <v>-263876.10800000001</v>
      </c>
      <c r="K3765" s="83">
        <f>pro[[#This Row],[Profit]]/pro[[#This Row],[Revenue]]</f>
        <v>-4.1392602721577108</v>
      </c>
      <c r="L3765" s="56">
        <f t="shared" si="58"/>
        <v>4</v>
      </c>
      <c r="M3765" s="82" t="str">
        <f>"Q"&amp;" "&amp;VLOOKUP(pro[[#This Row],[Period]],Mapping!A:B,2,0)</f>
        <v>Q 2</v>
      </c>
      <c r="N3765"/>
    </row>
    <row r="3766" spans="1:14" ht="11.25" customHeight="1" x14ac:dyDescent="0.2">
      <c r="A3766" s="42" t="s">
        <v>23</v>
      </c>
      <c r="B3766" s="44" t="s">
        <v>32</v>
      </c>
      <c r="C3766" s="44" t="s">
        <v>60</v>
      </c>
      <c r="D3766" s="43">
        <v>32998.826000000001</v>
      </c>
      <c r="E3766" s="43">
        <v>-14688.743999999997</v>
      </c>
      <c r="F3766" s="45">
        <v>-57640</v>
      </c>
      <c r="G3766" s="45">
        <v>-97060</v>
      </c>
      <c r="H3766" s="45">
        <v>-62120</v>
      </c>
      <c r="I3766" s="55">
        <f>pro[[#This Row],[Admin expenses 3]]+pro[[#This Row],[Admin expenses 2]]+pro[[#This Row],[Admin expenses 1]]+pro[[#This Row],[COGS]]</f>
        <v>-231508.74400000001</v>
      </c>
      <c r="J3766" s="55">
        <f>pro[[#This Row],[Revenue]]+pro[[#This Row],[AdminExp]]</f>
        <v>-198509.91800000001</v>
      </c>
      <c r="K3766" s="83">
        <f>pro[[#This Row],[Profit]]/pro[[#This Row],[Revenue]]</f>
        <v>-6.0156660724839117</v>
      </c>
      <c r="L3766" s="56">
        <f t="shared" si="58"/>
        <v>4</v>
      </c>
      <c r="M3766" s="82" t="str">
        <f>"Q"&amp;" "&amp;VLOOKUP(pro[[#This Row],[Period]],Mapping!A:B,2,0)</f>
        <v>Q 2</v>
      </c>
      <c r="N3766"/>
    </row>
    <row r="3767" spans="1:14" ht="11.25" customHeight="1" x14ac:dyDescent="0.2">
      <c r="A3767" s="42" t="s">
        <v>23</v>
      </c>
      <c r="B3767" s="44" t="s">
        <v>32</v>
      </c>
      <c r="C3767" s="44" t="s">
        <v>57</v>
      </c>
      <c r="D3767" s="43">
        <v>116124.68699999999</v>
      </c>
      <c r="E3767" s="43">
        <v>-15776.326999999999</v>
      </c>
      <c r="F3767" s="45">
        <v>-14510</v>
      </c>
      <c r="G3767" s="45">
        <v>-33830</v>
      </c>
      <c r="H3767" s="45">
        <v>-55760</v>
      </c>
      <c r="I3767" s="55">
        <f>pro[[#This Row],[Admin expenses 3]]+pro[[#This Row],[Admin expenses 2]]+pro[[#This Row],[Admin expenses 1]]+pro[[#This Row],[COGS]]</f>
        <v>-119876.327</v>
      </c>
      <c r="J3767" s="55">
        <f>pro[[#This Row],[Revenue]]+pro[[#This Row],[AdminExp]]</f>
        <v>-3751.640000000014</v>
      </c>
      <c r="K3767" s="83">
        <f>pro[[#This Row],[Profit]]/pro[[#This Row],[Revenue]]</f>
        <v>-3.2306997735976797E-2</v>
      </c>
      <c r="L3767" s="56">
        <f t="shared" si="58"/>
        <v>4</v>
      </c>
      <c r="M3767" s="82" t="str">
        <f>"Q"&amp;" "&amp;VLOOKUP(pro[[#This Row],[Period]],Mapping!A:B,2,0)</f>
        <v>Q 2</v>
      </c>
      <c r="N3767"/>
    </row>
    <row r="3768" spans="1:14" ht="11.25" customHeight="1" x14ac:dyDescent="0.2">
      <c r="A3768" s="42" t="s">
        <v>23</v>
      </c>
      <c r="B3768" s="44" t="s">
        <v>32</v>
      </c>
      <c r="C3768" s="44" t="s">
        <v>58</v>
      </c>
      <c r="D3768" s="43">
        <v>52230.548999999999</v>
      </c>
      <c r="E3768" s="43">
        <v>-20871.444999999996</v>
      </c>
      <c r="F3768" s="45">
        <v>-55840</v>
      </c>
      <c r="G3768" s="45">
        <v>-89970</v>
      </c>
      <c r="H3768" s="45">
        <v>-13780</v>
      </c>
      <c r="I3768" s="55">
        <f>pro[[#This Row],[Admin expenses 3]]+pro[[#This Row],[Admin expenses 2]]+pro[[#This Row],[Admin expenses 1]]+pro[[#This Row],[COGS]]</f>
        <v>-180461.44500000001</v>
      </c>
      <c r="J3768" s="55">
        <f>pro[[#This Row],[Revenue]]+pro[[#This Row],[AdminExp]]</f>
        <v>-128230.89600000001</v>
      </c>
      <c r="K3768" s="83">
        <f>pro[[#This Row],[Profit]]/pro[[#This Row],[Revenue]]</f>
        <v>-2.455093780461699</v>
      </c>
      <c r="L3768" s="56">
        <f t="shared" si="58"/>
        <v>4</v>
      </c>
      <c r="M3768" s="82" t="str">
        <f>"Q"&amp;" "&amp;VLOOKUP(pro[[#This Row],[Period]],Mapping!A:B,2,0)</f>
        <v>Q 2</v>
      </c>
      <c r="N3768"/>
    </row>
    <row r="3769" spans="1:14" ht="11.25" customHeight="1" x14ac:dyDescent="0.2">
      <c r="A3769" s="42" t="s">
        <v>23</v>
      </c>
      <c r="B3769" s="44" t="s">
        <v>32</v>
      </c>
      <c r="C3769" s="44" t="s">
        <v>59</v>
      </c>
      <c r="D3769" s="43">
        <v>80416.14</v>
      </c>
      <c r="E3769" s="43">
        <v>-35150.226999999999</v>
      </c>
      <c r="F3769" s="45">
        <v>-60270</v>
      </c>
      <c r="G3769" s="45">
        <v>-44800</v>
      </c>
      <c r="H3769" s="45">
        <v>-102290</v>
      </c>
      <c r="I3769" s="55">
        <f>pro[[#This Row],[Admin expenses 3]]+pro[[#This Row],[Admin expenses 2]]+pro[[#This Row],[Admin expenses 1]]+pro[[#This Row],[COGS]]</f>
        <v>-242510.22700000001</v>
      </c>
      <c r="J3769" s="55">
        <f>pro[[#This Row],[Revenue]]+pro[[#This Row],[AdminExp]]</f>
        <v>-162094.087</v>
      </c>
      <c r="K3769" s="83">
        <f>pro[[#This Row],[Profit]]/pro[[#This Row],[Revenue]]</f>
        <v>-2.0156909670123437</v>
      </c>
      <c r="L3769" s="56">
        <f t="shared" si="58"/>
        <v>4</v>
      </c>
      <c r="M3769" s="82" t="str">
        <f>"Q"&amp;" "&amp;VLOOKUP(pro[[#This Row],[Period]],Mapping!A:B,2,0)</f>
        <v>Q 2</v>
      </c>
      <c r="N3769"/>
    </row>
    <row r="3770" spans="1:14" ht="11.25" customHeight="1" x14ac:dyDescent="0.2">
      <c r="A3770" s="42" t="s">
        <v>23</v>
      </c>
      <c r="B3770" s="44" t="s">
        <v>32</v>
      </c>
      <c r="C3770" s="44" t="s">
        <v>60</v>
      </c>
      <c r="D3770" s="43">
        <v>69328.364000000001</v>
      </c>
      <c r="E3770" s="43">
        <v>-50830.443999999996</v>
      </c>
      <c r="F3770" s="45">
        <v>-37940</v>
      </c>
      <c r="G3770" s="45">
        <v>-102140</v>
      </c>
      <c r="H3770" s="45">
        <v>-55600</v>
      </c>
      <c r="I3770" s="55">
        <f>pro[[#This Row],[Admin expenses 3]]+pro[[#This Row],[Admin expenses 2]]+pro[[#This Row],[Admin expenses 1]]+pro[[#This Row],[COGS]]</f>
        <v>-246510.44399999999</v>
      </c>
      <c r="J3770" s="55">
        <f>pro[[#This Row],[Revenue]]+pro[[#This Row],[AdminExp]]</f>
        <v>-177182.07999999999</v>
      </c>
      <c r="K3770" s="83">
        <f>pro[[#This Row],[Profit]]/pro[[#This Row],[Revenue]]</f>
        <v>-2.555693943679386</v>
      </c>
      <c r="L3770" s="56">
        <f t="shared" si="58"/>
        <v>4</v>
      </c>
      <c r="M3770" s="82" t="str">
        <f>"Q"&amp;" "&amp;VLOOKUP(pro[[#This Row],[Period]],Mapping!A:B,2,0)</f>
        <v>Q 2</v>
      </c>
      <c r="N3770"/>
    </row>
    <row r="3771" spans="1:14" ht="11.25" customHeight="1" x14ac:dyDescent="0.2">
      <c r="A3771" s="42" t="s">
        <v>23</v>
      </c>
      <c r="B3771" s="44" t="s">
        <v>32</v>
      </c>
      <c r="C3771" s="44" t="s">
        <v>57</v>
      </c>
      <c r="D3771" s="43">
        <v>202469.484</v>
      </c>
      <c r="E3771" s="43">
        <v>-25989.061000000002</v>
      </c>
      <c r="F3771" s="45">
        <v>-97020</v>
      </c>
      <c r="G3771" s="45">
        <v>-60880</v>
      </c>
      <c r="H3771" s="45">
        <v>-105300</v>
      </c>
      <c r="I3771" s="55">
        <f>pro[[#This Row],[Admin expenses 3]]+pro[[#This Row],[Admin expenses 2]]+pro[[#This Row],[Admin expenses 1]]+pro[[#This Row],[COGS]]</f>
        <v>-289189.06099999999</v>
      </c>
      <c r="J3771" s="55">
        <f>pro[[#This Row],[Revenue]]+pro[[#This Row],[AdminExp]]</f>
        <v>-86719.57699999999</v>
      </c>
      <c r="K3771" s="83">
        <f>pro[[#This Row],[Profit]]/pro[[#This Row],[Revenue]]</f>
        <v>-0.42830936932698455</v>
      </c>
      <c r="L3771" s="56">
        <f t="shared" si="58"/>
        <v>4</v>
      </c>
      <c r="M3771" s="82" t="str">
        <f>"Q"&amp;" "&amp;VLOOKUP(pro[[#This Row],[Period]],Mapping!A:B,2,0)</f>
        <v>Q 2</v>
      </c>
      <c r="N3771"/>
    </row>
    <row r="3772" spans="1:14" ht="11.25" customHeight="1" x14ac:dyDescent="0.2">
      <c r="A3772" s="42" t="s">
        <v>23</v>
      </c>
      <c r="B3772" s="44" t="s">
        <v>32</v>
      </c>
      <c r="C3772" s="44" t="s">
        <v>58</v>
      </c>
      <c r="D3772" s="43">
        <v>122267.78199999999</v>
      </c>
      <c r="E3772" s="43">
        <v>-10064.768</v>
      </c>
      <c r="F3772" s="45">
        <v>-100510</v>
      </c>
      <c r="G3772" s="45">
        <v>-81130</v>
      </c>
      <c r="H3772" s="45">
        <v>-105790</v>
      </c>
      <c r="I3772" s="55">
        <f>pro[[#This Row],[Admin expenses 3]]+pro[[#This Row],[Admin expenses 2]]+pro[[#This Row],[Admin expenses 1]]+pro[[#This Row],[COGS]]</f>
        <v>-297494.76799999998</v>
      </c>
      <c r="J3772" s="55">
        <f>pro[[#This Row],[Revenue]]+pro[[#This Row],[AdminExp]]</f>
        <v>-175226.98599999998</v>
      </c>
      <c r="K3772" s="83">
        <f>pro[[#This Row],[Profit]]/pro[[#This Row],[Revenue]]</f>
        <v>-1.4331411197105055</v>
      </c>
      <c r="L3772" s="56">
        <f t="shared" si="58"/>
        <v>4</v>
      </c>
      <c r="M3772" s="82" t="str">
        <f>"Q"&amp;" "&amp;VLOOKUP(pro[[#This Row],[Period]],Mapping!A:B,2,0)</f>
        <v>Q 2</v>
      </c>
      <c r="N3772"/>
    </row>
    <row r="3773" spans="1:14" ht="11.25" customHeight="1" x14ac:dyDescent="0.2">
      <c r="A3773" s="42" t="s">
        <v>23</v>
      </c>
      <c r="B3773" s="44" t="s">
        <v>32</v>
      </c>
      <c r="C3773" s="44" t="s">
        <v>59</v>
      </c>
      <c r="D3773" s="43">
        <v>59700.101999999999</v>
      </c>
      <c r="E3773" s="43">
        <v>-4300.9189999999999</v>
      </c>
      <c r="F3773" s="45">
        <v>-69860</v>
      </c>
      <c r="G3773" s="45">
        <v>-43550</v>
      </c>
      <c r="H3773" s="45">
        <v>-46260</v>
      </c>
      <c r="I3773" s="55">
        <f>pro[[#This Row],[Admin expenses 3]]+pro[[#This Row],[Admin expenses 2]]+pro[[#This Row],[Admin expenses 1]]+pro[[#This Row],[COGS]]</f>
        <v>-163970.91899999999</v>
      </c>
      <c r="J3773" s="55">
        <f>pro[[#This Row],[Revenue]]+pro[[#This Row],[AdminExp]]</f>
        <v>-104270.817</v>
      </c>
      <c r="K3773" s="83">
        <f>pro[[#This Row],[Profit]]/pro[[#This Row],[Revenue]]</f>
        <v>-1.7465768651450544</v>
      </c>
      <c r="L3773" s="56">
        <f t="shared" si="58"/>
        <v>4</v>
      </c>
      <c r="M3773" s="82" t="str">
        <f>"Q"&amp;" "&amp;VLOOKUP(pro[[#This Row],[Period]],Mapping!A:B,2,0)</f>
        <v>Q 2</v>
      </c>
      <c r="N3773"/>
    </row>
    <row r="3774" spans="1:14" ht="11.25" customHeight="1" x14ac:dyDescent="0.2">
      <c r="A3774" s="42" t="s">
        <v>23</v>
      </c>
      <c r="B3774" s="44" t="s">
        <v>32</v>
      </c>
      <c r="C3774" s="44" t="s">
        <v>60</v>
      </c>
      <c r="D3774" s="43">
        <v>33833.050999999999</v>
      </c>
      <c r="E3774" s="43">
        <v>-5537.4969999999994</v>
      </c>
      <c r="F3774" s="45">
        <v>-51690</v>
      </c>
      <c r="G3774" s="45">
        <v>-67960</v>
      </c>
      <c r="H3774" s="45">
        <v>-21390</v>
      </c>
      <c r="I3774" s="55">
        <f>pro[[#This Row],[Admin expenses 3]]+pro[[#This Row],[Admin expenses 2]]+pro[[#This Row],[Admin expenses 1]]+pro[[#This Row],[COGS]]</f>
        <v>-146577.497</v>
      </c>
      <c r="J3774" s="55">
        <f>pro[[#This Row],[Revenue]]+pro[[#This Row],[AdminExp]]</f>
        <v>-112744.446</v>
      </c>
      <c r="K3774" s="83">
        <f>pro[[#This Row],[Profit]]/pro[[#This Row],[Revenue]]</f>
        <v>-3.3323759657383545</v>
      </c>
      <c r="L3774" s="56">
        <f t="shared" si="58"/>
        <v>4</v>
      </c>
      <c r="M3774" s="82" t="str">
        <f>"Q"&amp;" "&amp;VLOOKUP(pro[[#This Row],[Period]],Mapping!A:B,2,0)</f>
        <v>Q 2</v>
      </c>
      <c r="N3774"/>
    </row>
    <row r="3775" spans="1:14" ht="11.25" customHeight="1" x14ac:dyDescent="0.2">
      <c r="A3775" s="42" t="s">
        <v>23</v>
      </c>
      <c r="B3775" s="44" t="s">
        <v>32</v>
      </c>
      <c r="C3775" s="44" t="s">
        <v>57</v>
      </c>
      <c r="D3775" s="43">
        <v>63168.945</v>
      </c>
      <c r="E3775" s="43">
        <v>-5104.7640000000001</v>
      </c>
      <c r="F3775" s="45">
        <v>-15540</v>
      </c>
      <c r="G3775" s="45">
        <v>-55550</v>
      </c>
      <c r="H3775" s="45">
        <v>-14140</v>
      </c>
      <c r="I3775" s="55">
        <f>pro[[#This Row],[Admin expenses 3]]+pro[[#This Row],[Admin expenses 2]]+pro[[#This Row],[Admin expenses 1]]+pro[[#This Row],[COGS]]</f>
        <v>-90334.763999999996</v>
      </c>
      <c r="J3775" s="55">
        <f>pro[[#This Row],[Revenue]]+pro[[#This Row],[AdminExp]]</f>
        <v>-27165.818999999996</v>
      </c>
      <c r="K3775" s="83">
        <f>pro[[#This Row],[Profit]]/pro[[#This Row],[Revenue]]</f>
        <v>-0.4300502248375368</v>
      </c>
      <c r="L3775" s="56">
        <f t="shared" si="58"/>
        <v>4</v>
      </c>
      <c r="M3775" s="82" t="str">
        <f>"Q"&amp;" "&amp;VLOOKUP(pro[[#This Row],[Period]],Mapping!A:B,2,0)</f>
        <v>Q 2</v>
      </c>
      <c r="N3775"/>
    </row>
    <row r="3776" spans="1:14" ht="11.25" customHeight="1" x14ac:dyDescent="0.2">
      <c r="A3776" s="42" t="s">
        <v>23</v>
      </c>
      <c r="B3776" s="44" t="s">
        <v>32</v>
      </c>
      <c r="C3776" s="44" t="s">
        <v>58</v>
      </c>
      <c r="D3776" s="43">
        <v>91755.901999999987</v>
      </c>
      <c r="E3776" s="43">
        <v>-15039.520999999999</v>
      </c>
      <c r="F3776" s="45">
        <v>-48760</v>
      </c>
      <c r="G3776" s="45">
        <v>-80670</v>
      </c>
      <c r="H3776" s="45">
        <v>-25760</v>
      </c>
      <c r="I3776" s="55">
        <f>pro[[#This Row],[Admin expenses 3]]+pro[[#This Row],[Admin expenses 2]]+pro[[#This Row],[Admin expenses 1]]+pro[[#This Row],[COGS]]</f>
        <v>-170229.52100000001</v>
      </c>
      <c r="J3776" s="55">
        <f>pro[[#This Row],[Revenue]]+pro[[#This Row],[AdminExp]]</f>
        <v>-78473.619000000021</v>
      </c>
      <c r="K3776" s="83">
        <f>pro[[#This Row],[Profit]]/pro[[#This Row],[Revenue]]</f>
        <v>-0.85524328451373111</v>
      </c>
      <c r="L3776" s="56">
        <f t="shared" si="58"/>
        <v>4</v>
      </c>
      <c r="M3776" s="82" t="str">
        <f>"Q"&amp;" "&amp;VLOOKUP(pro[[#This Row],[Period]],Mapping!A:B,2,0)</f>
        <v>Q 2</v>
      </c>
      <c r="N3776"/>
    </row>
    <row r="3777" spans="1:14" ht="11.25" customHeight="1" x14ac:dyDescent="0.2">
      <c r="A3777" s="42" t="s">
        <v>23</v>
      </c>
      <c r="B3777" s="44" t="s">
        <v>32</v>
      </c>
      <c r="C3777" s="44" t="s">
        <v>59</v>
      </c>
      <c r="D3777" s="43">
        <v>1939289.5269999998</v>
      </c>
      <c r="E3777" s="43">
        <v>-126785.08499999998</v>
      </c>
      <c r="F3777" s="45">
        <v>-84330</v>
      </c>
      <c r="G3777" s="45">
        <v>-72050</v>
      </c>
      <c r="H3777" s="45">
        <v>-95100</v>
      </c>
      <c r="I3777" s="55">
        <f>pro[[#This Row],[Admin expenses 3]]+pro[[#This Row],[Admin expenses 2]]+pro[[#This Row],[Admin expenses 1]]+pro[[#This Row],[COGS]]</f>
        <v>-378265.08499999996</v>
      </c>
      <c r="J3777" s="55">
        <f>pro[[#This Row],[Revenue]]+pro[[#This Row],[AdminExp]]</f>
        <v>1561024.4419999998</v>
      </c>
      <c r="K3777" s="83">
        <f>pro[[#This Row],[Profit]]/pro[[#This Row],[Revenue]]</f>
        <v>0.8049465643301027</v>
      </c>
      <c r="L3777" s="56">
        <f t="shared" si="58"/>
        <v>4</v>
      </c>
      <c r="M3777" s="82" t="str">
        <f>"Q"&amp;" "&amp;VLOOKUP(pro[[#This Row],[Period]],Mapping!A:B,2,0)</f>
        <v>Q 2</v>
      </c>
      <c r="N3777"/>
    </row>
    <row r="3778" spans="1:14" ht="11.25" customHeight="1" x14ac:dyDescent="0.2">
      <c r="A3778" s="42" t="s">
        <v>23</v>
      </c>
      <c r="B3778" s="44" t="s">
        <v>32</v>
      </c>
      <c r="C3778" s="44" t="s">
        <v>60</v>
      </c>
      <c r="D3778" s="43">
        <v>215218.15</v>
      </c>
      <c r="E3778" s="43">
        <v>-87061.254000000001</v>
      </c>
      <c r="F3778" s="45">
        <v>-37340</v>
      </c>
      <c r="G3778" s="45">
        <v>-33320</v>
      </c>
      <c r="H3778" s="45">
        <v>-86770</v>
      </c>
      <c r="I3778" s="55">
        <f>pro[[#This Row],[Admin expenses 3]]+pro[[#This Row],[Admin expenses 2]]+pro[[#This Row],[Admin expenses 1]]+pro[[#This Row],[COGS]]</f>
        <v>-244491.25400000002</v>
      </c>
      <c r="J3778" s="55">
        <f>pro[[#This Row],[Revenue]]+pro[[#This Row],[AdminExp]]</f>
        <v>-29273.104000000021</v>
      </c>
      <c r="K3778" s="83">
        <f>pro[[#This Row],[Profit]]/pro[[#This Row],[Revenue]]</f>
        <v>-0.13601596333766469</v>
      </c>
      <c r="L3778" s="56">
        <f t="shared" ref="L3778:L3841" si="59">MONTH(DATEVALUE(A3778&amp;"1"))</f>
        <v>4</v>
      </c>
      <c r="M3778" s="82" t="str">
        <f>"Q"&amp;" "&amp;VLOOKUP(pro[[#This Row],[Period]],Mapping!A:B,2,0)</f>
        <v>Q 2</v>
      </c>
      <c r="N3778"/>
    </row>
    <row r="3779" spans="1:14" ht="11.25" customHeight="1" x14ac:dyDescent="0.2">
      <c r="A3779" s="42" t="s">
        <v>23</v>
      </c>
      <c r="B3779" s="44" t="s">
        <v>32</v>
      </c>
      <c r="C3779" s="44" t="s">
        <v>57</v>
      </c>
      <c r="D3779" s="43">
        <v>188797.75599999999</v>
      </c>
      <c r="E3779" s="43">
        <v>-40140.078999999998</v>
      </c>
      <c r="F3779" s="45">
        <v>-78640</v>
      </c>
      <c r="G3779" s="45">
        <v>-38200</v>
      </c>
      <c r="H3779" s="45">
        <v>-88140</v>
      </c>
      <c r="I3779" s="55">
        <f>pro[[#This Row],[Admin expenses 3]]+pro[[#This Row],[Admin expenses 2]]+pro[[#This Row],[Admin expenses 1]]+pro[[#This Row],[COGS]]</f>
        <v>-245120.079</v>
      </c>
      <c r="J3779" s="55">
        <f>pro[[#This Row],[Revenue]]+pro[[#This Row],[AdminExp]]</f>
        <v>-56322.323000000004</v>
      </c>
      <c r="K3779" s="83">
        <f>pro[[#This Row],[Profit]]/pro[[#This Row],[Revenue]]</f>
        <v>-0.29832093449246294</v>
      </c>
      <c r="L3779" s="56">
        <f t="shared" si="59"/>
        <v>4</v>
      </c>
      <c r="M3779" s="82" t="str">
        <f>"Q"&amp;" "&amp;VLOOKUP(pro[[#This Row],[Period]],Mapping!A:B,2,0)</f>
        <v>Q 2</v>
      </c>
      <c r="N3779"/>
    </row>
    <row r="3780" spans="1:14" ht="11.25" customHeight="1" x14ac:dyDescent="0.2">
      <c r="A3780" s="42" t="s">
        <v>23</v>
      </c>
      <c r="B3780" s="44" t="s">
        <v>32</v>
      </c>
      <c r="C3780" s="44" t="s">
        <v>57</v>
      </c>
      <c r="D3780" s="43">
        <v>507430.12599999999</v>
      </c>
      <c r="E3780" s="43">
        <v>-387747.087</v>
      </c>
      <c r="F3780" s="45">
        <v>-32410</v>
      </c>
      <c r="G3780" s="45">
        <v>-101280</v>
      </c>
      <c r="H3780" s="45">
        <v>-84350</v>
      </c>
      <c r="I3780" s="55">
        <f>pro[[#This Row],[Admin expenses 3]]+pro[[#This Row],[Admin expenses 2]]+pro[[#This Row],[Admin expenses 1]]+pro[[#This Row],[COGS]]</f>
        <v>-605787.08700000006</v>
      </c>
      <c r="J3780" s="55">
        <f>pro[[#This Row],[Revenue]]+pro[[#This Row],[AdminExp]]</f>
        <v>-98356.961000000068</v>
      </c>
      <c r="K3780" s="83">
        <f>pro[[#This Row],[Profit]]/pro[[#This Row],[Revenue]]</f>
        <v>-0.19383350723642306</v>
      </c>
      <c r="L3780" s="56">
        <f t="shared" si="59"/>
        <v>4</v>
      </c>
      <c r="M3780" s="82" t="str">
        <f>"Q"&amp;" "&amp;VLOOKUP(pro[[#This Row],[Period]],Mapping!A:B,2,0)</f>
        <v>Q 2</v>
      </c>
      <c r="N3780"/>
    </row>
    <row r="3781" spans="1:14" ht="11.25" customHeight="1" x14ac:dyDescent="0.2">
      <c r="A3781" s="42" t="s">
        <v>23</v>
      </c>
      <c r="B3781" s="44" t="s">
        <v>24</v>
      </c>
      <c r="C3781" s="44" t="s">
        <v>58</v>
      </c>
      <c r="D3781" s="43">
        <v>18329.962</v>
      </c>
      <c r="E3781" s="43">
        <v>-15726.934999999998</v>
      </c>
      <c r="F3781" s="45">
        <v>-51780</v>
      </c>
      <c r="G3781" s="45">
        <v>-102590</v>
      </c>
      <c r="H3781" s="45">
        <v>-78390</v>
      </c>
      <c r="I3781" s="55">
        <f>pro[[#This Row],[Admin expenses 3]]+pro[[#This Row],[Admin expenses 2]]+pro[[#This Row],[Admin expenses 1]]+pro[[#This Row],[COGS]]</f>
        <v>-248486.935</v>
      </c>
      <c r="J3781" s="55">
        <f>pro[[#This Row],[Revenue]]+pro[[#This Row],[AdminExp]]</f>
        <v>-230156.973</v>
      </c>
      <c r="K3781" s="83">
        <f>pro[[#This Row],[Profit]]/pro[[#This Row],[Revenue]]</f>
        <v>-12.55632570323932</v>
      </c>
      <c r="L3781" s="56">
        <f t="shared" si="59"/>
        <v>4</v>
      </c>
      <c r="M3781" s="82" t="str">
        <f>"Q"&amp;" "&amp;VLOOKUP(pro[[#This Row],[Period]],Mapping!A:B,2,0)</f>
        <v>Q 2</v>
      </c>
      <c r="N3781"/>
    </row>
    <row r="3782" spans="1:14" ht="11.25" customHeight="1" x14ac:dyDescent="0.2">
      <c r="A3782" s="42" t="s">
        <v>23</v>
      </c>
      <c r="B3782" s="44" t="s">
        <v>24</v>
      </c>
      <c r="C3782" s="44" t="s">
        <v>59</v>
      </c>
      <c r="D3782" s="43">
        <v>4565885.050999999</v>
      </c>
      <c r="E3782" s="43">
        <v>-1368180.737</v>
      </c>
      <c r="F3782" s="45">
        <v>-64990</v>
      </c>
      <c r="G3782" s="45">
        <v>-12640</v>
      </c>
      <c r="H3782" s="45">
        <v>-59970</v>
      </c>
      <c r="I3782" s="55">
        <f>pro[[#This Row],[Admin expenses 3]]+pro[[#This Row],[Admin expenses 2]]+pro[[#This Row],[Admin expenses 1]]+pro[[#This Row],[COGS]]</f>
        <v>-1505780.737</v>
      </c>
      <c r="J3782" s="55">
        <f>pro[[#This Row],[Revenue]]+pro[[#This Row],[AdminExp]]</f>
        <v>3060104.3139999993</v>
      </c>
      <c r="K3782" s="83">
        <f>pro[[#This Row],[Profit]]/pro[[#This Row],[Revenue]]</f>
        <v>0.6702105462181509</v>
      </c>
      <c r="L3782" s="56">
        <f t="shared" si="59"/>
        <v>4</v>
      </c>
      <c r="M3782" s="82" t="str">
        <f>"Q"&amp;" "&amp;VLOOKUP(pro[[#This Row],[Period]],Mapping!A:B,2,0)</f>
        <v>Q 2</v>
      </c>
      <c r="N3782"/>
    </row>
    <row r="3783" spans="1:14" ht="11.25" customHeight="1" x14ac:dyDescent="0.2">
      <c r="A3783" s="42" t="s">
        <v>23</v>
      </c>
      <c r="B3783" s="44" t="s">
        <v>24</v>
      </c>
      <c r="C3783" s="44" t="s">
        <v>57</v>
      </c>
      <c r="D3783" s="43">
        <v>634978.22499999998</v>
      </c>
      <c r="E3783" s="43">
        <v>-277588.451</v>
      </c>
      <c r="F3783" s="45">
        <v>-41980</v>
      </c>
      <c r="G3783" s="45">
        <v>-12360</v>
      </c>
      <c r="H3783" s="45">
        <v>-53030</v>
      </c>
      <c r="I3783" s="55">
        <f>pro[[#This Row],[Admin expenses 3]]+pro[[#This Row],[Admin expenses 2]]+pro[[#This Row],[Admin expenses 1]]+pro[[#This Row],[COGS]]</f>
        <v>-384958.451</v>
      </c>
      <c r="J3783" s="55">
        <f>pro[[#This Row],[Revenue]]+pro[[#This Row],[AdminExp]]</f>
        <v>250019.77399999998</v>
      </c>
      <c r="K3783" s="83">
        <f>pro[[#This Row],[Profit]]/pro[[#This Row],[Revenue]]</f>
        <v>0.39374542961689746</v>
      </c>
      <c r="L3783" s="56">
        <f t="shared" si="59"/>
        <v>4</v>
      </c>
      <c r="M3783" s="82" t="str">
        <f>"Q"&amp;" "&amp;VLOOKUP(pro[[#This Row],[Period]],Mapping!A:B,2,0)</f>
        <v>Q 2</v>
      </c>
      <c r="N3783"/>
    </row>
    <row r="3784" spans="1:14" ht="11.25" customHeight="1" x14ac:dyDescent="0.2">
      <c r="A3784" s="42" t="s">
        <v>23</v>
      </c>
      <c r="B3784" s="44" t="s">
        <v>24</v>
      </c>
      <c r="C3784" s="44" t="s">
        <v>58</v>
      </c>
      <c r="D3784" s="43">
        <v>807679.96399999992</v>
      </c>
      <c r="E3784" s="43">
        <v>-315550.40999999997</v>
      </c>
      <c r="F3784" s="45">
        <v>-30840</v>
      </c>
      <c r="G3784" s="45">
        <v>-97190</v>
      </c>
      <c r="H3784" s="45">
        <v>-69470</v>
      </c>
      <c r="I3784" s="55">
        <f>pro[[#This Row],[Admin expenses 3]]+pro[[#This Row],[Admin expenses 2]]+pro[[#This Row],[Admin expenses 1]]+pro[[#This Row],[COGS]]</f>
        <v>-513050.41</v>
      </c>
      <c r="J3784" s="55">
        <f>pro[[#This Row],[Revenue]]+pro[[#This Row],[AdminExp]]</f>
        <v>294629.55399999995</v>
      </c>
      <c r="K3784" s="83">
        <f>pro[[#This Row],[Profit]]/pro[[#This Row],[Revenue]]</f>
        <v>0.36478502269743068</v>
      </c>
      <c r="L3784" s="56">
        <f t="shared" si="59"/>
        <v>4</v>
      </c>
      <c r="M3784" s="82" t="str">
        <f>"Q"&amp;" "&amp;VLOOKUP(pro[[#This Row],[Period]],Mapping!A:B,2,0)</f>
        <v>Q 2</v>
      </c>
      <c r="N3784"/>
    </row>
    <row r="3785" spans="1:14" ht="11.25" customHeight="1" x14ac:dyDescent="0.2">
      <c r="A3785" s="42" t="s">
        <v>23</v>
      </c>
      <c r="B3785" s="44" t="s">
        <v>24</v>
      </c>
      <c r="C3785" s="44" t="s">
        <v>59</v>
      </c>
      <c r="D3785" s="43">
        <v>205780.33699999997</v>
      </c>
      <c r="E3785" s="43">
        <v>-50868.622000000003</v>
      </c>
      <c r="F3785" s="45">
        <v>-65420</v>
      </c>
      <c r="G3785" s="45">
        <v>-72060</v>
      </c>
      <c r="H3785" s="45">
        <v>-85160</v>
      </c>
      <c r="I3785" s="55">
        <f>pro[[#This Row],[Admin expenses 3]]+pro[[#This Row],[Admin expenses 2]]+pro[[#This Row],[Admin expenses 1]]+pro[[#This Row],[COGS]]</f>
        <v>-273508.62199999997</v>
      </c>
      <c r="J3785" s="55">
        <f>pro[[#This Row],[Revenue]]+pro[[#This Row],[AdminExp]]</f>
        <v>-67728.285000000003</v>
      </c>
      <c r="K3785" s="83">
        <f>pro[[#This Row],[Profit]]/pro[[#This Row],[Revenue]]</f>
        <v>-0.32912904112893943</v>
      </c>
      <c r="L3785" s="56">
        <f t="shared" si="59"/>
        <v>4</v>
      </c>
      <c r="M3785" s="82" t="str">
        <f>"Q"&amp;" "&amp;VLOOKUP(pro[[#This Row],[Period]],Mapping!A:B,2,0)</f>
        <v>Q 2</v>
      </c>
      <c r="N3785"/>
    </row>
    <row r="3786" spans="1:14" ht="11.25" customHeight="1" x14ac:dyDescent="0.2">
      <c r="A3786" s="42" t="s">
        <v>23</v>
      </c>
      <c r="B3786" s="44" t="s">
        <v>24</v>
      </c>
      <c r="C3786" s="44" t="s">
        <v>57</v>
      </c>
      <c r="D3786" s="43">
        <v>1316747.8729999999</v>
      </c>
      <c r="E3786" s="43">
        <v>-778936.375</v>
      </c>
      <c r="F3786" s="45">
        <v>-18370</v>
      </c>
      <c r="G3786" s="45">
        <v>-94230</v>
      </c>
      <c r="H3786" s="45">
        <v>-14760</v>
      </c>
      <c r="I3786" s="55">
        <f>pro[[#This Row],[Admin expenses 3]]+pro[[#This Row],[Admin expenses 2]]+pro[[#This Row],[Admin expenses 1]]+pro[[#This Row],[COGS]]</f>
        <v>-906296.375</v>
      </c>
      <c r="J3786" s="55">
        <f>pro[[#This Row],[Revenue]]+pro[[#This Row],[AdminExp]]</f>
        <v>410451.49799999991</v>
      </c>
      <c r="K3786" s="83">
        <f>pro[[#This Row],[Profit]]/pro[[#This Row],[Revenue]]</f>
        <v>0.31171608962986336</v>
      </c>
      <c r="L3786" s="56">
        <f t="shared" si="59"/>
        <v>4</v>
      </c>
      <c r="M3786" s="82" t="str">
        <f>"Q"&amp;" "&amp;VLOOKUP(pro[[#This Row],[Period]],Mapping!A:B,2,0)</f>
        <v>Q 2</v>
      </c>
      <c r="N3786"/>
    </row>
    <row r="3787" spans="1:14" ht="11.25" customHeight="1" x14ac:dyDescent="0.2">
      <c r="A3787" s="42" t="s">
        <v>23</v>
      </c>
      <c r="B3787" s="44" t="s">
        <v>24</v>
      </c>
      <c r="C3787" s="44" t="s">
        <v>58</v>
      </c>
      <c r="D3787" s="43">
        <v>104504.79199999999</v>
      </c>
      <c r="E3787" s="43">
        <v>-4879.2379999999994</v>
      </c>
      <c r="F3787" s="45">
        <v>-47890</v>
      </c>
      <c r="G3787" s="45">
        <v>-59470</v>
      </c>
      <c r="H3787" s="45">
        <v>-20550</v>
      </c>
      <c r="I3787" s="55">
        <f>pro[[#This Row],[Admin expenses 3]]+pro[[#This Row],[Admin expenses 2]]+pro[[#This Row],[Admin expenses 1]]+pro[[#This Row],[COGS]]</f>
        <v>-132789.23800000001</v>
      </c>
      <c r="J3787" s="55">
        <f>pro[[#This Row],[Revenue]]+pro[[#This Row],[AdminExp]]</f>
        <v>-28284.446000000025</v>
      </c>
      <c r="K3787" s="83">
        <f>pro[[#This Row],[Profit]]/pro[[#This Row],[Revenue]]</f>
        <v>-0.2706521438748955</v>
      </c>
      <c r="L3787" s="56">
        <f t="shared" si="59"/>
        <v>4</v>
      </c>
      <c r="M3787" s="82" t="str">
        <f>"Q"&amp;" "&amp;VLOOKUP(pro[[#This Row],[Period]],Mapping!A:B,2,0)</f>
        <v>Q 2</v>
      </c>
      <c r="N3787"/>
    </row>
    <row r="3788" spans="1:14" ht="11.25" customHeight="1" x14ac:dyDescent="0.2">
      <c r="A3788" s="42" t="s">
        <v>23</v>
      </c>
      <c r="B3788" s="44" t="s">
        <v>24</v>
      </c>
      <c r="C3788" s="44" t="s">
        <v>59</v>
      </c>
      <c r="D3788" s="43">
        <v>1562927.3729999999</v>
      </c>
      <c r="E3788" s="43">
        <v>-50745.680999999997</v>
      </c>
      <c r="F3788" s="45">
        <v>-67090</v>
      </c>
      <c r="G3788" s="45">
        <v>-57260</v>
      </c>
      <c r="H3788" s="45">
        <v>-34810</v>
      </c>
      <c r="I3788" s="55">
        <f>pro[[#This Row],[Admin expenses 3]]+pro[[#This Row],[Admin expenses 2]]+pro[[#This Row],[Admin expenses 1]]+pro[[#This Row],[COGS]]</f>
        <v>-209905.68099999998</v>
      </c>
      <c r="J3788" s="55">
        <f>pro[[#This Row],[Revenue]]+pro[[#This Row],[AdminExp]]</f>
        <v>1353021.6919999998</v>
      </c>
      <c r="K3788" s="83">
        <f>pro[[#This Row],[Profit]]/pro[[#This Row],[Revenue]]</f>
        <v>0.8656970985177056</v>
      </c>
      <c r="L3788" s="56">
        <f t="shared" si="59"/>
        <v>4</v>
      </c>
      <c r="M3788" s="82" t="str">
        <f>"Q"&amp;" "&amp;VLOOKUP(pro[[#This Row],[Period]],Mapping!A:B,2,0)</f>
        <v>Q 2</v>
      </c>
      <c r="N3788"/>
    </row>
    <row r="3789" spans="1:14" ht="11.25" customHeight="1" x14ac:dyDescent="0.2">
      <c r="A3789" s="42" t="s">
        <v>23</v>
      </c>
      <c r="B3789" s="44" t="s">
        <v>24</v>
      </c>
      <c r="C3789" s="44" t="s">
        <v>57</v>
      </c>
      <c r="D3789" s="43">
        <v>110736.57699999999</v>
      </c>
      <c r="E3789" s="43">
        <v>-9100.8189999999995</v>
      </c>
      <c r="F3789" s="45">
        <v>-74670</v>
      </c>
      <c r="G3789" s="45">
        <v>-69840</v>
      </c>
      <c r="H3789" s="45">
        <v>-46680</v>
      </c>
      <c r="I3789" s="55">
        <f>pro[[#This Row],[Admin expenses 3]]+pro[[#This Row],[Admin expenses 2]]+pro[[#This Row],[Admin expenses 1]]+pro[[#This Row],[COGS]]</f>
        <v>-200290.81899999999</v>
      </c>
      <c r="J3789" s="55">
        <f>pro[[#This Row],[Revenue]]+pro[[#This Row],[AdminExp]]</f>
        <v>-89554.241999999998</v>
      </c>
      <c r="K3789" s="83">
        <f>pro[[#This Row],[Profit]]/pro[[#This Row],[Revenue]]</f>
        <v>-0.80871419747785778</v>
      </c>
      <c r="L3789" s="56">
        <f t="shared" si="59"/>
        <v>4</v>
      </c>
      <c r="M3789" s="82" t="str">
        <f>"Q"&amp;" "&amp;VLOOKUP(pro[[#This Row],[Period]],Mapping!A:B,2,0)</f>
        <v>Q 2</v>
      </c>
      <c r="N3789"/>
    </row>
    <row r="3790" spans="1:14" ht="11.25" customHeight="1" x14ac:dyDescent="0.2">
      <c r="A3790" s="42" t="s">
        <v>23</v>
      </c>
      <c r="B3790" s="44" t="s">
        <v>24</v>
      </c>
      <c r="C3790" s="44" t="s">
        <v>57</v>
      </c>
      <c r="D3790" s="43">
        <v>174201.07599999997</v>
      </c>
      <c r="E3790" s="43">
        <v>-76150.395999999993</v>
      </c>
      <c r="F3790" s="45">
        <v>-81320</v>
      </c>
      <c r="G3790" s="45">
        <v>-74520</v>
      </c>
      <c r="H3790" s="45">
        <v>-21260</v>
      </c>
      <c r="I3790" s="55">
        <f>pro[[#This Row],[Admin expenses 3]]+pro[[#This Row],[Admin expenses 2]]+pro[[#This Row],[Admin expenses 1]]+pro[[#This Row],[COGS]]</f>
        <v>-253250.39600000001</v>
      </c>
      <c r="J3790" s="55">
        <f>pro[[#This Row],[Revenue]]+pro[[#This Row],[AdminExp]]</f>
        <v>-79049.320000000036</v>
      </c>
      <c r="K3790" s="83">
        <f>pro[[#This Row],[Profit]]/pro[[#This Row],[Revenue]]</f>
        <v>-0.45378204208107215</v>
      </c>
      <c r="L3790" s="56">
        <f t="shared" si="59"/>
        <v>4</v>
      </c>
      <c r="M3790" s="82" t="str">
        <f>"Q"&amp;" "&amp;VLOOKUP(pro[[#This Row],[Period]],Mapping!A:B,2,0)</f>
        <v>Q 2</v>
      </c>
      <c r="N3790"/>
    </row>
    <row r="3791" spans="1:14" ht="11.25" customHeight="1" x14ac:dyDescent="0.2">
      <c r="A3791" s="42" t="s">
        <v>23</v>
      </c>
      <c r="B3791" s="44" t="s">
        <v>24</v>
      </c>
      <c r="C3791" s="44" t="s">
        <v>57</v>
      </c>
      <c r="D3791" s="43">
        <v>223726.26499999998</v>
      </c>
      <c r="E3791" s="43">
        <v>-129740.00199999998</v>
      </c>
      <c r="F3791" s="45">
        <v>-42110</v>
      </c>
      <c r="G3791" s="45">
        <v>-48170</v>
      </c>
      <c r="H3791" s="45">
        <v>-59960</v>
      </c>
      <c r="I3791" s="55">
        <f>pro[[#This Row],[Admin expenses 3]]+pro[[#This Row],[Admin expenses 2]]+pro[[#This Row],[Admin expenses 1]]+pro[[#This Row],[COGS]]</f>
        <v>-279980.00199999998</v>
      </c>
      <c r="J3791" s="55">
        <f>pro[[#This Row],[Revenue]]+pro[[#This Row],[AdminExp]]</f>
        <v>-56253.736999999994</v>
      </c>
      <c r="K3791" s="83">
        <f>pro[[#This Row],[Profit]]/pro[[#This Row],[Revenue]]</f>
        <v>-0.25144002202870547</v>
      </c>
      <c r="L3791" s="56">
        <f t="shared" si="59"/>
        <v>4</v>
      </c>
      <c r="M3791" s="82" t="str">
        <f>"Q"&amp;" "&amp;VLOOKUP(pro[[#This Row],[Period]],Mapping!A:B,2,0)</f>
        <v>Q 2</v>
      </c>
      <c r="N3791"/>
    </row>
    <row r="3792" spans="1:14" ht="11.25" customHeight="1" x14ac:dyDescent="0.2">
      <c r="A3792" s="42" t="s">
        <v>23</v>
      </c>
      <c r="B3792" s="44" t="s">
        <v>24</v>
      </c>
      <c r="C3792" s="44" t="s">
        <v>57</v>
      </c>
      <c r="D3792" s="43">
        <v>352409.65899999999</v>
      </c>
      <c r="E3792" s="43">
        <v>-48980.784999999996</v>
      </c>
      <c r="F3792" s="45">
        <v>-24560</v>
      </c>
      <c r="G3792" s="45">
        <v>-30010</v>
      </c>
      <c r="H3792" s="45">
        <v>-78010</v>
      </c>
      <c r="I3792" s="55">
        <f>pro[[#This Row],[Admin expenses 3]]+pro[[#This Row],[Admin expenses 2]]+pro[[#This Row],[Admin expenses 1]]+pro[[#This Row],[COGS]]</f>
        <v>-181560.785</v>
      </c>
      <c r="J3792" s="55">
        <f>pro[[#This Row],[Revenue]]+pro[[#This Row],[AdminExp]]</f>
        <v>170848.87399999998</v>
      </c>
      <c r="K3792" s="83">
        <f>pro[[#This Row],[Profit]]/pro[[#This Row],[Revenue]]</f>
        <v>0.48480190493303132</v>
      </c>
      <c r="L3792" s="56">
        <f t="shared" si="59"/>
        <v>4</v>
      </c>
      <c r="M3792" s="82" t="str">
        <f>"Q"&amp;" "&amp;VLOOKUP(pro[[#This Row],[Period]],Mapping!A:B,2,0)</f>
        <v>Q 2</v>
      </c>
      <c r="N3792"/>
    </row>
    <row r="3793" spans="1:14" ht="11.25" customHeight="1" x14ac:dyDescent="0.2">
      <c r="A3793" s="42" t="s">
        <v>23</v>
      </c>
      <c r="B3793" s="44" t="s">
        <v>24</v>
      </c>
      <c r="C3793" s="44" t="s">
        <v>57</v>
      </c>
      <c r="D3793" s="43">
        <v>31819.361000000001</v>
      </c>
      <c r="E3793" s="43">
        <v>-36414.538999999997</v>
      </c>
      <c r="F3793" s="45">
        <v>-107190</v>
      </c>
      <c r="G3793" s="45">
        <v>-65960</v>
      </c>
      <c r="H3793" s="45">
        <v>-61160</v>
      </c>
      <c r="I3793" s="55">
        <f>pro[[#This Row],[Admin expenses 3]]+pro[[#This Row],[Admin expenses 2]]+pro[[#This Row],[Admin expenses 1]]+pro[[#This Row],[COGS]]</f>
        <v>-270724.53899999999</v>
      </c>
      <c r="J3793" s="55">
        <f>pro[[#This Row],[Revenue]]+pro[[#This Row],[AdminExp]]</f>
        <v>-238905.17799999999</v>
      </c>
      <c r="K3793" s="83">
        <f>pro[[#This Row],[Profit]]/pro[[#This Row],[Revenue]]</f>
        <v>-7.5081701986410092</v>
      </c>
      <c r="L3793" s="56">
        <f t="shared" si="59"/>
        <v>4</v>
      </c>
      <c r="M3793" s="82" t="str">
        <f>"Q"&amp;" "&amp;VLOOKUP(pro[[#This Row],[Period]],Mapping!A:B,2,0)</f>
        <v>Q 2</v>
      </c>
      <c r="N3793"/>
    </row>
    <row r="3794" spans="1:14" ht="11.25" customHeight="1" x14ac:dyDescent="0.2">
      <c r="A3794" s="42" t="s">
        <v>23</v>
      </c>
      <c r="B3794" s="44" t="s">
        <v>24</v>
      </c>
      <c r="C3794" s="44" t="s">
        <v>57</v>
      </c>
      <c r="D3794" s="43">
        <v>1597.12</v>
      </c>
      <c r="E3794" s="43">
        <v>-1932.6579999999999</v>
      </c>
      <c r="F3794" s="45">
        <v>-87740</v>
      </c>
      <c r="G3794" s="45">
        <v>-52500</v>
      </c>
      <c r="H3794" s="45">
        <v>-86730</v>
      </c>
      <c r="I3794" s="55">
        <f>pro[[#This Row],[Admin expenses 3]]+pro[[#This Row],[Admin expenses 2]]+pro[[#This Row],[Admin expenses 1]]+pro[[#This Row],[COGS]]</f>
        <v>-228902.658</v>
      </c>
      <c r="J3794" s="55">
        <f>pro[[#This Row],[Revenue]]+pro[[#This Row],[AdminExp]]</f>
        <v>-227305.538</v>
      </c>
      <c r="K3794" s="83">
        <f>pro[[#This Row],[Profit]]/pro[[#This Row],[Revenue]]</f>
        <v>-142.32214110398718</v>
      </c>
      <c r="L3794" s="56">
        <f t="shared" si="59"/>
        <v>4</v>
      </c>
      <c r="M3794" s="82" t="str">
        <f>"Q"&amp;" "&amp;VLOOKUP(pro[[#This Row],[Period]],Mapping!A:B,2,0)</f>
        <v>Q 2</v>
      </c>
      <c r="N3794"/>
    </row>
    <row r="3795" spans="1:14" ht="11.25" customHeight="1" x14ac:dyDescent="0.2">
      <c r="A3795" s="42" t="s">
        <v>23</v>
      </c>
      <c r="B3795" s="44" t="s">
        <v>24</v>
      </c>
      <c r="C3795" s="44" t="s">
        <v>57</v>
      </c>
      <c r="D3795" s="43">
        <v>89344.989999999991</v>
      </c>
      <c r="E3795" s="43">
        <v>-57733.815999999999</v>
      </c>
      <c r="F3795" s="45">
        <v>-14160</v>
      </c>
      <c r="G3795" s="45">
        <v>-15290</v>
      </c>
      <c r="H3795" s="45">
        <v>-97650</v>
      </c>
      <c r="I3795" s="55">
        <f>pro[[#This Row],[Admin expenses 3]]+pro[[#This Row],[Admin expenses 2]]+pro[[#This Row],[Admin expenses 1]]+pro[[#This Row],[COGS]]</f>
        <v>-184833.81599999999</v>
      </c>
      <c r="J3795" s="55">
        <f>pro[[#This Row],[Revenue]]+pro[[#This Row],[AdminExp]]</f>
        <v>-95488.826000000001</v>
      </c>
      <c r="K3795" s="83">
        <f>pro[[#This Row],[Profit]]/pro[[#This Row],[Revenue]]</f>
        <v>-1.0687653107353867</v>
      </c>
      <c r="L3795" s="56">
        <f t="shared" si="59"/>
        <v>4</v>
      </c>
      <c r="M3795" s="82" t="str">
        <f>"Q"&amp;" "&amp;VLOOKUP(pro[[#This Row],[Period]],Mapping!A:B,2,0)</f>
        <v>Q 2</v>
      </c>
      <c r="N3795"/>
    </row>
    <row r="3796" spans="1:14" ht="11.25" customHeight="1" x14ac:dyDescent="0.2">
      <c r="A3796" s="42" t="s">
        <v>23</v>
      </c>
      <c r="B3796" s="44" t="s">
        <v>24</v>
      </c>
      <c r="C3796" s="44" t="s">
        <v>57</v>
      </c>
      <c r="D3796" s="43">
        <v>162969.66699999999</v>
      </c>
      <c r="E3796" s="43">
        <v>-77697.774000000005</v>
      </c>
      <c r="F3796" s="45">
        <v>-75590</v>
      </c>
      <c r="G3796" s="45">
        <v>-21060</v>
      </c>
      <c r="H3796" s="45">
        <v>-51800</v>
      </c>
      <c r="I3796" s="55">
        <f>pro[[#This Row],[Admin expenses 3]]+pro[[#This Row],[Admin expenses 2]]+pro[[#This Row],[Admin expenses 1]]+pro[[#This Row],[COGS]]</f>
        <v>-226147.774</v>
      </c>
      <c r="J3796" s="55">
        <f>pro[[#This Row],[Revenue]]+pro[[#This Row],[AdminExp]]</f>
        <v>-63178.107000000018</v>
      </c>
      <c r="K3796" s="83">
        <f>pro[[#This Row],[Profit]]/pro[[#This Row],[Revenue]]</f>
        <v>-0.38766789036882565</v>
      </c>
      <c r="L3796" s="56">
        <f t="shared" si="59"/>
        <v>4</v>
      </c>
      <c r="M3796" s="82" t="str">
        <f>"Q"&amp;" "&amp;VLOOKUP(pro[[#This Row],[Period]],Mapping!A:B,2,0)</f>
        <v>Q 2</v>
      </c>
      <c r="N3796"/>
    </row>
    <row r="3797" spans="1:14" ht="11.25" customHeight="1" x14ac:dyDescent="0.2">
      <c r="A3797" s="42" t="s">
        <v>23</v>
      </c>
      <c r="B3797" s="44" t="s">
        <v>24</v>
      </c>
      <c r="C3797" s="44" t="s">
        <v>57</v>
      </c>
      <c r="D3797" s="43">
        <v>153963.76799999998</v>
      </c>
      <c r="E3797" s="43">
        <v>-49431.116000000002</v>
      </c>
      <c r="F3797" s="45">
        <v>-106650</v>
      </c>
      <c r="G3797" s="45">
        <v>-55710</v>
      </c>
      <c r="H3797" s="45">
        <v>-74670</v>
      </c>
      <c r="I3797" s="55">
        <f>pro[[#This Row],[Admin expenses 3]]+pro[[#This Row],[Admin expenses 2]]+pro[[#This Row],[Admin expenses 1]]+pro[[#This Row],[COGS]]</f>
        <v>-286461.11599999998</v>
      </c>
      <c r="J3797" s="55">
        <f>pro[[#This Row],[Revenue]]+pro[[#This Row],[AdminExp]]</f>
        <v>-132497.348</v>
      </c>
      <c r="K3797" s="83">
        <f>pro[[#This Row],[Profit]]/pro[[#This Row],[Revenue]]</f>
        <v>-0.86057485940458411</v>
      </c>
      <c r="L3797" s="56">
        <f t="shared" si="59"/>
        <v>4</v>
      </c>
      <c r="M3797" s="82" t="str">
        <f>"Q"&amp;" "&amp;VLOOKUP(pro[[#This Row],[Period]],Mapping!A:B,2,0)</f>
        <v>Q 2</v>
      </c>
      <c r="N3797"/>
    </row>
    <row r="3798" spans="1:14" ht="11.25" customHeight="1" x14ac:dyDescent="0.2">
      <c r="A3798" s="42" t="s">
        <v>23</v>
      </c>
      <c r="B3798" s="44" t="s">
        <v>24</v>
      </c>
      <c r="C3798" s="44" t="s">
        <v>57</v>
      </c>
      <c r="D3798" s="43">
        <v>167799.905</v>
      </c>
      <c r="E3798" s="43">
        <v>-28462.391999999996</v>
      </c>
      <c r="F3798" s="45">
        <v>-105170</v>
      </c>
      <c r="G3798" s="45">
        <v>-105610</v>
      </c>
      <c r="H3798" s="45">
        <v>-95140</v>
      </c>
      <c r="I3798" s="55">
        <f>pro[[#This Row],[Admin expenses 3]]+pro[[#This Row],[Admin expenses 2]]+pro[[#This Row],[Admin expenses 1]]+pro[[#This Row],[COGS]]</f>
        <v>-334382.39199999999</v>
      </c>
      <c r="J3798" s="55">
        <f>pro[[#This Row],[Revenue]]+pro[[#This Row],[AdminExp]]</f>
        <v>-166582.48699999999</v>
      </c>
      <c r="K3798" s="83">
        <f>pro[[#This Row],[Profit]]/pro[[#This Row],[Revenue]]</f>
        <v>-0.99274482306768885</v>
      </c>
      <c r="L3798" s="56">
        <f t="shared" si="59"/>
        <v>4</v>
      </c>
      <c r="M3798" s="82" t="str">
        <f>"Q"&amp;" "&amp;VLOOKUP(pro[[#This Row],[Period]],Mapping!A:B,2,0)</f>
        <v>Q 2</v>
      </c>
      <c r="N3798"/>
    </row>
    <row r="3799" spans="1:14" ht="11.25" customHeight="1" x14ac:dyDescent="0.2">
      <c r="A3799" s="42" t="s">
        <v>23</v>
      </c>
      <c r="B3799" s="44" t="s">
        <v>24</v>
      </c>
      <c r="C3799" s="44" t="s">
        <v>57</v>
      </c>
      <c r="D3799" s="43">
        <v>30286.235000000001</v>
      </c>
      <c r="E3799" s="43">
        <v>-27370.931</v>
      </c>
      <c r="F3799" s="45">
        <v>-22700</v>
      </c>
      <c r="G3799" s="45">
        <v>-36210</v>
      </c>
      <c r="H3799" s="45">
        <v>-103670</v>
      </c>
      <c r="I3799" s="55">
        <f>pro[[#This Row],[Admin expenses 3]]+pro[[#This Row],[Admin expenses 2]]+pro[[#This Row],[Admin expenses 1]]+pro[[#This Row],[COGS]]</f>
        <v>-189950.93100000001</v>
      </c>
      <c r="J3799" s="55">
        <f>pro[[#This Row],[Revenue]]+pro[[#This Row],[AdminExp]]</f>
        <v>-159664.696</v>
      </c>
      <c r="K3799" s="83">
        <f>pro[[#This Row],[Profit]]/pro[[#This Row],[Revenue]]</f>
        <v>-5.2718568683099765</v>
      </c>
      <c r="L3799" s="56">
        <f t="shared" si="59"/>
        <v>4</v>
      </c>
      <c r="M3799" s="82" t="str">
        <f>"Q"&amp;" "&amp;VLOOKUP(pro[[#This Row],[Period]],Mapping!A:B,2,0)</f>
        <v>Q 2</v>
      </c>
      <c r="N3799"/>
    </row>
    <row r="3800" spans="1:14" ht="11.25" customHeight="1" x14ac:dyDescent="0.2">
      <c r="A3800" s="42" t="s">
        <v>23</v>
      </c>
      <c r="B3800" s="44" t="s">
        <v>24</v>
      </c>
      <c r="C3800" s="44" t="s">
        <v>57</v>
      </c>
      <c r="D3800" s="43">
        <v>254963.36599999998</v>
      </c>
      <c r="E3800" s="43">
        <v>-83894.677999999985</v>
      </c>
      <c r="F3800" s="45">
        <v>-83670</v>
      </c>
      <c r="G3800" s="45">
        <v>-63560</v>
      </c>
      <c r="H3800" s="45">
        <v>-16930</v>
      </c>
      <c r="I3800" s="55">
        <f>pro[[#This Row],[Admin expenses 3]]+pro[[#This Row],[Admin expenses 2]]+pro[[#This Row],[Admin expenses 1]]+pro[[#This Row],[COGS]]</f>
        <v>-248054.67799999999</v>
      </c>
      <c r="J3800" s="55">
        <f>pro[[#This Row],[Revenue]]+pro[[#This Row],[AdminExp]]</f>
        <v>6908.6879999999946</v>
      </c>
      <c r="K3800" s="83">
        <f>pro[[#This Row],[Profit]]/pro[[#This Row],[Revenue]]</f>
        <v>2.7096786916438791E-2</v>
      </c>
      <c r="L3800" s="56">
        <f t="shared" si="59"/>
        <v>4</v>
      </c>
      <c r="M3800" s="82" t="str">
        <f>"Q"&amp;" "&amp;VLOOKUP(pro[[#This Row],[Period]],Mapping!A:B,2,0)</f>
        <v>Q 2</v>
      </c>
      <c r="N3800"/>
    </row>
    <row r="3801" spans="1:14" ht="11.25" customHeight="1" x14ac:dyDescent="0.2">
      <c r="A3801" s="42" t="s">
        <v>23</v>
      </c>
      <c r="B3801" s="44" t="s">
        <v>24</v>
      </c>
      <c r="C3801" s="44" t="s">
        <v>57</v>
      </c>
      <c r="D3801" s="43">
        <v>215472.62100000001</v>
      </c>
      <c r="E3801" s="43">
        <v>-36572.570999999996</v>
      </c>
      <c r="F3801" s="45">
        <v>-76370</v>
      </c>
      <c r="G3801" s="45">
        <v>-47410</v>
      </c>
      <c r="H3801" s="45">
        <v>-30790</v>
      </c>
      <c r="I3801" s="55">
        <f>pro[[#This Row],[Admin expenses 3]]+pro[[#This Row],[Admin expenses 2]]+pro[[#This Row],[Admin expenses 1]]+pro[[#This Row],[COGS]]</f>
        <v>-191142.571</v>
      </c>
      <c r="J3801" s="55">
        <f>pro[[#This Row],[Revenue]]+pro[[#This Row],[AdminExp]]</f>
        <v>24330.050000000017</v>
      </c>
      <c r="K3801" s="83">
        <f>pro[[#This Row],[Profit]]/pro[[#This Row],[Revenue]]</f>
        <v>0.1129148097196071</v>
      </c>
      <c r="L3801" s="56">
        <f t="shared" si="59"/>
        <v>4</v>
      </c>
      <c r="M3801" s="82" t="str">
        <f>"Q"&amp;" "&amp;VLOOKUP(pro[[#This Row],[Period]],Mapping!A:B,2,0)</f>
        <v>Q 2</v>
      </c>
      <c r="N3801"/>
    </row>
    <row r="3802" spans="1:14" ht="11.25" customHeight="1" x14ac:dyDescent="0.2">
      <c r="A3802" s="42" t="s">
        <v>23</v>
      </c>
      <c r="B3802" s="44" t="s">
        <v>24</v>
      </c>
      <c r="C3802" s="44" t="s">
        <v>57</v>
      </c>
      <c r="D3802" s="43">
        <v>803721.625</v>
      </c>
      <c r="E3802" s="43">
        <v>-4094.9719999999998</v>
      </c>
      <c r="F3802" s="45">
        <v>-14430</v>
      </c>
      <c r="G3802" s="45">
        <v>-17150</v>
      </c>
      <c r="H3802" s="45">
        <v>-105820</v>
      </c>
      <c r="I3802" s="55">
        <f>pro[[#This Row],[Admin expenses 3]]+pro[[#This Row],[Admin expenses 2]]+pro[[#This Row],[Admin expenses 1]]+pro[[#This Row],[COGS]]</f>
        <v>-141494.97200000001</v>
      </c>
      <c r="J3802" s="55">
        <f>pro[[#This Row],[Revenue]]+pro[[#This Row],[AdminExp]]</f>
        <v>662226.65299999993</v>
      </c>
      <c r="K3802" s="83">
        <f>pro[[#This Row],[Profit]]/pro[[#This Row],[Revenue]]</f>
        <v>0.82395027382770736</v>
      </c>
      <c r="L3802" s="56">
        <f t="shared" si="59"/>
        <v>4</v>
      </c>
      <c r="M3802" s="82" t="str">
        <f>"Q"&amp;" "&amp;VLOOKUP(pro[[#This Row],[Period]],Mapping!A:B,2,0)</f>
        <v>Q 2</v>
      </c>
      <c r="N3802"/>
    </row>
    <row r="3803" spans="1:14" ht="11.25" customHeight="1" x14ac:dyDescent="0.2">
      <c r="A3803" s="42" t="s">
        <v>23</v>
      </c>
      <c r="B3803" s="44" t="s">
        <v>24</v>
      </c>
      <c r="C3803" s="44" t="s">
        <v>57</v>
      </c>
      <c r="D3803" s="43">
        <v>67456.144</v>
      </c>
      <c r="E3803" s="43">
        <v>-50104.431999999993</v>
      </c>
      <c r="F3803" s="45">
        <v>-103910</v>
      </c>
      <c r="G3803" s="45">
        <v>-75290</v>
      </c>
      <c r="H3803" s="45">
        <v>-60990</v>
      </c>
      <c r="I3803" s="55">
        <f>pro[[#This Row],[Admin expenses 3]]+pro[[#This Row],[Admin expenses 2]]+pro[[#This Row],[Admin expenses 1]]+pro[[#This Row],[COGS]]</f>
        <v>-290294.43199999997</v>
      </c>
      <c r="J3803" s="55">
        <f>pro[[#This Row],[Revenue]]+pro[[#This Row],[AdminExp]]</f>
        <v>-222838.28799999997</v>
      </c>
      <c r="K3803" s="83">
        <f>pro[[#This Row],[Profit]]/pro[[#This Row],[Revenue]]</f>
        <v>-3.3034542857949303</v>
      </c>
      <c r="L3803" s="56">
        <f t="shared" si="59"/>
        <v>4</v>
      </c>
      <c r="M3803" s="82" t="str">
        <f>"Q"&amp;" "&amp;VLOOKUP(pro[[#This Row],[Period]],Mapping!A:B,2,0)</f>
        <v>Q 2</v>
      </c>
      <c r="N3803"/>
    </row>
    <row r="3804" spans="1:14" ht="11.25" customHeight="1" x14ac:dyDescent="0.2">
      <c r="A3804" s="42" t="s">
        <v>23</v>
      </c>
      <c r="B3804" s="44" t="s">
        <v>24</v>
      </c>
      <c r="C3804" s="44" t="s">
        <v>57</v>
      </c>
      <c r="D3804" s="43">
        <v>66406.312000000005</v>
      </c>
      <c r="E3804" s="43">
        <v>-52234.776999999995</v>
      </c>
      <c r="F3804" s="45">
        <v>-40460</v>
      </c>
      <c r="G3804" s="45">
        <v>-88990</v>
      </c>
      <c r="H3804" s="45">
        <v>-74790</v>
      </c>
      <c r="I3804" s="55">
        <f>pro[[#This Row],[Admin expenses 3]]+pro[[#This Row],[Admin expenses 2]]+pro[[#This Row],[Admin expenses 1]]+pro[[#This Row],[COGS]]</f>
        <v>-256474.777</v>
      </c>
      <c r="J3804" s="55">
        <f>pro[[#This Row],[Revenue]]+pro[[#This Row],[AdminExp]]</f>
        <v>-190068.465</v>
      </c>
      <c r="K3804" s="83">
        <f>pro[[#This Row],[Profit]]/pro[[#This Row],[Revenue]]</f>
        <v>-2.8622048006520822</v>
      </c>
      <c r="L3804" s="56">
        <f t="shared" si="59"/>
        <v>4</v>
      </c>
      <c r="M3804" s="82" t="str">
        <f>"Q"&amp;" "&amp;VLOOKUP(pro[[#This Row],[Period]],Mapping!A:B,2,0)</f>
        <v>Q 2</v>
      </c>
      <c r="N3804"/>
    </row>
    <row r="3805" spans="1:14" ht="11.25" customHeight="1" x14ac:dyDescent="0.2">
      <c r="A3805" s="42" t="s">
        <v>23</v>
      </c>
      <c r="B3805" s="44" t="s">
        <v>24</v>
      </c>
      <c r="C3805" s="44" t="s">
        <v>57</v>
      </c>
      <c r="D3805" s="43">
        <v>163187.269</v>
      </c>
      <c r="E3805" s="43">
        <v>-29379.553</v>
      </c>
      <c r="F3805" s="45">
        <v>-28290</v>
      </c>
      <c r="G3805" s="45">
        <v>-49860</v>
      </c>
      <c r="H3805" s="45">
        <v>-45500</v>
      </c>
      <c r="I3805" s="55">
        <f>pro[[#This Row],[Admin expenses 3]]+pro[[#This Row],[Admin expenses 2]]+pro[[#This Row],[Admin expenses 1]]+pro[[#This Row],[COGS]]</f>
        <v>-153029.55300000001</v>
      </c>
      <c r="J3805" s="55">
        <f>pro[[#This Row],[Revenue]]+pro[[#This Row],[AdminExp]]</f>
        <v>10157.715999999986</v>
      </c>
      <c r="K3805" s="83">
        <f>pro[[#This Row],[Profit]]/pro[[#This Row],[Revenue]]</f>
        <v>6.2245762566196176E-2</v>
      </c>
      <c r="L3805" s="56">
        <f t="shared" si="59"/>
        <v>4</v>
      </c>
      <c r="M3805" s="82" t="str">
        <f>"Q"&amp;" "&amp;VLOOKUP(pro[[#This Row],[Period]],Mapping!A:B,2,0)</f>
        <v>Q 2</v>
      </c>
      <c r="N3805"/>
    </row>
    <row r="3806" spans="1:14" ht="11.25" customHeight="1" x14ac:dyDescent="0.2">
      <c r="A3806" s="42" t="s">
        <v>23</v>
      </c>
      <c r="B3806" s="44" t="s">
        <v>24</v>
      </c>
      <c r="C3806" s="44" t="s">
        <v>57</v>
      </c>
      <c r="D3806" s="43">
        <v>162957.557</v>
      </c>
      <c r="E3806" s="43">
        <v>-53516.589</v>
      </c>
      <c r="F3806" s="45">
        <v>-35580</v>
      </c>
      <c r="G3806" s="45">
        <v>-25710</v>
      </c>
      <c r="H3806" s="45">
        <v>-28270</v>
      </c>
      <c r="I3806" s="55">
        <f>pro[[#This Row],[Admin expenses 3]]+pro[[#This Row],[Admin expenses 2]]+pro[[#This Row],[Admin expenses 1]]+pro[[#This Row],[COGS]]</f>
        <v>-143076.58900000001</v>
      </c>
      <c r="J3806" s="55">
        <f>pro[[#This Row],[Revenue]]+pro[[#This Row],[AdminExp]]</f>
        <v>19880.967999999993</v>
      </c>
      <c r="K3806" s="83">
        <f>pro[[#This Row],[Profit]]/pro[[#This Row],[Revenue]]</f>
        <v>0.12200089622109389</v>
      </c>
      <c r="L3806" s="56">
        <f t="shared" si="59"/>
        <v>4</v>
      </c>
      <c r="M3806" s="82" t="str">
        <f>"Q"&amp;" "&amp;VLOOKUP(pro[[#This Row],[Period]],Mapping!A:B,2,0)</f>
        <v>Q 2</v>
      </c>
      <c r="N3806"/>
    </row>
    <row r="3807" spans="1:14" ht="11.25" customHeight="1" x14ac:dyDescent="0.2">
      <c r="A3807" s="42" t="s">
        <v>23</v>
      </c>
      <c r="B3807" s="44" t="s">
        <v>24</v>
      </c>
      <c r="C3807" s="44" t="s">
        <v>57</v>
      </c>
      <c r="D3807" s="43">
        <v>100276.148</v>
      </c>
      <c r="E3807" s="43">
        <v>-11869.193000000001</v>
      </c>
      <c r="F3807" s="45">
        <v>-106530</v>
      </c>
      <c r="G3807" s="45">
        <v>-103570</v>
      </c>
      <c r="H3807" s="45">
        <v>-96950</v>
      </c>
      <c r="I3807" s="55">
        <f>pro[[#This Row],[Admin expenses 3]]+pro[[#This Row],[Admin expenses 2]]+pro[[#This Row],[Admin expenses 1]]+pro[[#This Row],[COGS]]</f>
        <v>-318919.19300000003</v>
      </c>
      <c r="J3807" s="55">
        <f>pro[[#This Row],[Revenue]]+pro[[#This Row],[AdminExp]]</f>
        <v>-218643.04500000004</v>
      </c>
      <c r="K3807" s="83">
        <f>pro[[#This Row],[Profit]]/pro[[#This Row],[Revenue]]</f>
        <v>-2.1804092933446153</v>
      </c>
      <c r="L3807" s="56">
        <f t="shared" si="59"/>
        <v>4</v>
      </c>
      <c r="M3807" s="82" t="str">
        <f>"Q"&amp;" "&amp;VLOOKUP(pro[[#This Row],[Period]],Mapping!A:B,2,0)</f>
        <v>Q 2</v>
      </c>
      <c r="N3807"/>
    </row>
    <row r="3808" spans="1:14" ht="11.25" customHeight="1" x14ac:dyDescent="0.2">
      <c r="A3808" s="42" t="s">
        <v>23</v>
      </c>
      <c r="B3808" s="44" t="s">
        <v>24</v>
      </c>
      <c r="C3808" s="44" t="s">
        <v>57</v>
      </c>
      <c r="D3808" s="43">
        <v>-8458.5059999999994</v>
      </c>
      <c r="E3808" s="43">
        <v>854.798</v>
      </c>
      <c r="F3808" s="45">
        <v>-104610</v>
      </c>
      <c r="G3808" s="45">
        <v>-39380</v>
      </c>
      <c r="H3808" s="45">
        <v>-105780</v>
      </c>
      <c r="I3808" s="55">
        <f>pro[[#This Row],[Admin expenses 3]]+pro[[#This Row],[Admin expenses 2]]+pro[[#This Row],[Admin expenses 1]]+pro[[#This Row],[COGS]]</f>
        <v>-248915.20199999999</v>
      </c>
      <c r="J3808" s="55">
        <f>pro[[#This Row],[Revenue]]+pro[[#This Row],[AdminExp]]</f>
        <v>-257373.70799999998</v>
      </c>
      <c r="K3808" s="83">
        <f>pro[[#This Row],[Profit]]/pro[[#This Row],[Revenue]]</f>
        <v>30.427797533039524</v>
      </c>
      <c r="L3808" s="56">
        <f t="shared" si="59"/>
        <v>4</v>
      </c>
      <c r="M3808" s="82" t="str">
        <f>"Q"&amp;" "&amp;VLOOKUP(pro[[#This Row],[Period]],Mapping!A:B,2,0)</f>
        <v>Q 2</v>
      </c>
      <c r="N3808"/>
    </row>
    <row r="3809" spans="1:14" ht="11.25" customHeight="1" x14ac:dyDescent="0.2">
      <c r="A3809" s="42" t="s">
        <v>23</v>
      </c>
      <c r="B3809" s="44" t="s">
        <v>24</v>
      </c>
      <c r="C3809" s="44" t="s">
        <v>57</v>
      </c>
      <c r="D3809" s="43">
        <v>246928.84299999996</v>
      </c>
      <c r="E3809" s="43">
        <v>-47372.597999999998</v>
      </c>
      <c r="F3809" s="45">
        <v>-100660</v>
      </c>
      <c r="G3809" s="45">
        <v>-76000</v>
      </c>
      <c r="H3809" s="45">
        <v>-19970</v>
      </c>
      <c r="I3809" s="55">
        <f>pro[[#This Row],[Admin expenses 3]]+pro[[#This Row],[Admin expenses 2]]+pro[[#This Row],[Admin expenses 1]]+pro[[#This Row],[COGS]]</f>
        <v>-244002.598</v>
      </c>
      <c r="J3809" s="55">
        <f>pro[[#This Row],[Revenue]]+pro[[#This Row],[AdminExp]]</f>
        <v>2926.2449999999662</v>
      </c>
      <c r="K3809" s="83">
        <f>pro[[#This Row],[Profit]]/pro[[#This Row],[Revenue]]</f>
        <v>1.1850559717723889E-2</v>
      </c>
      <c r="L3809" s="56">
        <f t="shared" si="59"/>
        <v>4</v>
      </c>
      <c r="M3809" s="82" t="str">
        <f>"Q"&amp;" "&amp;VLOOKUP(pro[[#This Row],[Period]],Mapping!A:B,2,0)</f>
        <v>Q 2</v>
      </c>
      <c r="N3809"/>
    </row>
    <row r="3810" spans="1:14" ht="11.25" customHeight="1" x14ac:dyDescent="0.2">
      <c r="A3810" s="42" t="s">
        <v>23</v>
      </c>
      <c r="B3810" s="44" t="s">
        <v>24</v>
      </c>
      <c r="C3810" s="44" t="s">
        <v>57</v>
      </c>
      <c r="D3810" s="43">
        <v>193712.02899999998</v>
      </c>
      <c r="E3810" s="43">
        <v>-35205.540999999997</v>
      </c>
      <c r="F3810" s="45">
        <v>-71300</v>
      </c>
      <c r="G3810" s="45">
        <v>-77610</v>
      </c>
      <c r="H3810" s="45">
        <v>-20900</v>
      </c>
      <c r="I3810" s="55">
        <f>pro[[#This Row],[Admin expenses 3]]+pro[[#This Row],[Admin expenses 2]]+pro[[#This Row],[Admin expenses 1]]+pro[[#This Row],[COGS]]</f>
        <v>-205015.541</v>
      </c>
      <c r="J3810" s="55">
        <f>pro[[#This Row],[Revenue]]+pro[[#This Row],[AdminExp]]</f>
        <v>-11303.512000000017</v>
      </c>
      <c r="K3810" s="83">
        <f>pro[[#This Row],[Profit]]/pro[[#This Row],[Revenue]]</f>
        <v>-5.8352142912095659E-2</v>
      </c>
      <c r="L3810" s="56">
        <f t="shared" si="59"/>
        <v>4</v>
      </c>
      <c r="M3810" s="82" t="str">
        <f>"Q"&amp;" "&amp;VLOOKUP(pro[[#This Row],[Period]],Mapping!A:B,2,0)</f>
        <v>Q 2</v>
      </c>
      <c r="N3810"/>
    </row>
    <row r="3811" spans="1:14" ht="11.25" customHeight="1" x14ac:dyDescent="0.2">
      <c r="A3811" s="42" t="s">
        <v>23</v>
      </c>
      <c r="B3811" s="44" t="s">
        <v>24</v>
      </c>
      <c r="C3811" s="44" t="s">
        <v>57</v>
      </c>
      <c r="D3811" s="43">
        <v>1102280.865</v>
      </c>
      <c r="E3811" s="43">
        <v>-67374.467999999993</v>
      </c>
      <c r="F3811" s="45">
        <v>-13790</v>
      </c>
      <c r="G3811" s="45">
        <v>-100820</v>
      </c>
      <c r="H3811" s="45">
        <v>-61750</v>
      </c>
      <c r="I3811" s="55">
        <f>pro[[#This Row],[Admin expenses 3]]+pro[[#This Row],[Admin expenses 2]]+pro[[#This Row],[Admin expenses 1]]+pro[[#This Row],[COGS]]</f>
        <v>-243734.46799999999</v>
      </c>
      <c r="J3811" s="55">
        <f>pro[[#This Row],[Revenue]]+pro[[#This Row],[AdminExp]]</f>
        <v>858546.397</v>
      </c>
      <c r="K3811" s="83">
        <f>pro[[#This Row],[Profit]]/pro[[#This Row],[Revenue]]</f>
        <v>0.77888170271376345</v>
      </c>
      <c r="L3811" s="56">
        <f t="shared" si="59"/>
        <v>4</v>
      </c>
      <c r="M3811" s="82" t="str">
        <f>"Q"&amp;" "&amp;VLOOKUP(pro[[#This Row],[Period]],Mapping!A:B,2,0)</f>
        <v>Q 2</v>
      </c>
      <c r="N3811"/>
    </row>
    <row r="3812" spans="1:14" ht="11.25" customHeight="1" x14ac:dyDescent="0.2">
      <c r="A3812" s="42" t="s">
        <v>23</v>
      </c>
      <c r="B3812" s="44" t="s">
        <v>39</v>
      </c>
      <c r="C3812" s="44" t="s">
        <v>57</v>
      </c>
      <c r="D3812" s="43">
        <v>145749.891</v>
      </c>
      <c r="E3812" s="43">
        <v>-11378.058999999999</v>
      </c>
      <c r="F3812" s="45">
        <v>-101460</v>
      </c>
      <c r="G3812" s="45">
        <v>-79460</v>
      </c>
      <c r="H3812" s="45">
        <v>-37540</v>
      </c>
      <c r="I3812" s="55">
        <f>pro[[#This Row],[Admin expenses 3]]+pro[[#This Row],[Admin expenses 2]]+pro[[#This Row],[Admin expenses 1]]+pro[[#This Row],[COGS]]</f>
        <v>-229838.05900000001</v>
      </c>
      <c r="J3812" s="55">
        <f>pro[[#This Row],[Revenue]]+pro[[#This Row],[AdminExp]]</f>
        <v>-84088.168000000005</v>
      </c>
      <c r="K3812" s="83">
        <f>pro[[#This Row],[Profit]]/pro[[#This Row],[Revenue]]</f>
        <v>-0.57693468875390108</v>
      </c>
      <c r="L3812" s="56">
        <f t="shared" si="59"/>
        <v>4</v>
      </c>
      <c r="M3812" s="82" t="str">
        <f>"Q"&amp;" "&amp;VLOOKUP(pro[[#This Row],[Period]],Mapping!A:B,2,0)</f>
        <v>Q 2</v>
      </c>
      <c r="N3812"/>
    </row>
    <row r="3813" spans="1:14" ht="11.25" customHeight="1" x14ac:dyDescent="0.2">
      <c r="A3813" s="42" t="s">
        <v>23</v>
      </c>
      <c r="B3813" s="44" t="s">
        <v>39</v>
      </c>
      <c r="C3813" s="44" t="s">
        <v>57</v>
      </c>
      <c r="D3813" s="43">
        <v>3666.7329999999993</v>
      </c>
      <c r="E3813" s="43">
        <v>-3623.1649999999995</v>
      </c>
      <c r="F3813" s="45">
        <v>-26130</v>
      </c>
      <c r="G3813" s="45">
        <v>-18830</v>
      </c>
      <c r="H3813" s="45">
        <v>-91700</v>
      </c>
      <c r="I3813" s="55">
        <f>pro[[#This Row],[Admin expenses 3]]+pro[[#This Row],[Admin expenses 2]]+pro[[#This Row],[Admin expenses 1]]+pro[[#This Row],[COGS]]</f>
        <v>-140283.16500000001</v>
      </c>
      <c r="J3813" s="55">
        <f>pro[[#This Row],[Revenue]]+pro[[#This Row],[AdminExp]]</f>
        <v>-136616.432</v>
      </c>
      <c r="K3813" s="83">
        <f>pro[[#This Row],[Profit]]/pro[[#This Row],[Revenue]]</f>
        <v>-37.258352871616239</v>
      </c>
      <c r="L3813" s="56">
        <f t="shared" si="59"/>
        <v>4</v>
      </c>
      <c r="M3813" s="82" t="str">
        <f>"Q"&amp;" "&amp;VLOOKUP(pro[[#This Row],[Period]],Mapping!A:B,2,0)</f>
        <v>Q 2</v>
      </c>
      <c r="N3813"/>
    </row>
    <row r="3814" spans="1:14" ht="11.25" customHeight="1" x14ac:dyDescent="0.2">
      <c r="A3814" s="42" t="s">
        <v>23</v>
      </c>
      <c r="B3814" s="44" t="s">
        <v>39</v>
      </c>
      <c r="C3814" s="44" t="s">
        <v>57</v>
      </c>
      <c r="D3814" s="43">
        <v>267982.35800000001</v>
      </c>
      <c r="E3814" s="43">
        <v>-20156.927</v>
      </c>
      <c r="F3814" s="45">
        <v>-77590</v>
      </c>
      <c r="G3814" s="45">
        <v>-43890</v>
      </c>
      <c r="H3814" s="45">
        <v>-74410</v>
      </c>
      <c r="I3814" s="55">
        <f>pro[[#This Row],[Admin expenses 3]]+pro[[#This Row],[Admin expenses 2]]+pro[[#This Row],[Admin expenses 1]]+pro[[#This Row],[COGS]]</f>
        <v>-216046.927</v>
      </c>
      <c r="J3814" s="55">
        <f>pro[[#This Row],[Revenue]]+pro[[#This Row],[AdminExp]]</f>
        <v>51935.431000000011</v>
      </c>
      <c r="K3814" s="83">
        <f>pro[[#This Row],[Profit]]/pro[[#This Row],[Revenue]]</f>
        <v>0.19380167928815675</v>
      </c>
      <c r="L3814" s="56">
        <f t="shared" si="59"/>
        <v>4</v>
      </c>
      <c r="M3814" s="82" t="str">
        <f>"Q"&amp;" "&amp;VLOOKUP(pro[[#This Row],[Period]],Mapping!A:B,2,0)</f>
        <v>Q 2</v>
      </c>
      <c r="N3814"/>
    </row>
    <row r="3815" spans="1:14" ht="11.25" customHeight="1" x14ac:dyDescent="0.2">
      <c r="A3815" s="42" t="s">
        <v>23</v>
      </c>
      <c r="B3815" s="44" t="s">
        <v>39</v>
      </c>
      <c r="C3815" s="44" t="s">
        <v>58</v>
      </c>
      <c r="D3815" s="43">
        <v>392962.36</v>
      </c>
      <c r="E3815" s="43">
        <v>-22713.228999999999</v>
      </c>
      <c r="F3815" s="45">
        <v>-60580</v>
      </c>
      <c r="G3815" s="45">
        <v>-34290</v>
      </c>
      <c r="H3815" s="45">
        <v>-56440</v>
      </c>
      <c r="I3815" s="55">
        <f>pro[[#This Row],[Admin expenses 3]]+pro[[#This Row],[Admin expenses 2]]+pro[[#This Row],[Admin expenses 1]]+pro[[#This Row],[COGS]]</f>
        <v>-174023.22899999999</v>
      </c>
      <c r="J3815" s="55">
        <f>pro[[#This Row],[Revenue]]+pro[[#This Row],[AdminExp]]</f>
        <v>218939.13099999999</v>
      </c>
      <c r="K3815" s="83">
        <f>pro[[#This Row],[Profit]]/pro[[#This Row],[Revenue]]</f>
        <v>0.55715038712613596</v>
      </c>
      <c r="L3815" s="56">
        <f t="shared" si="59"/>
        <v>4</v>
      </c>
      <c r="M3815" s="82" t="str">
        <f>"Q"&amp;" "&amp;VLOOKUP(pro[[#This Row],[Period]],Mapping!A:B,2,0)</f>
        <v>Q 2</v>
      </c>
      <c r="N3815"/>
    </row>
    <row r="3816" spans="1:14" ht="11.25" customHeight="1" x14ac:dyDescent="0.2">
      <c r="A3816" s="42" t="s">
        <v>23</v>
      </c>
      <c r="B3816" s="44" t="s">
        <v>39</v>
      </c>
      <c r="C3816" s="44" t="s">
        <v>59</v>
      </c>
      <c r="D3816" s="43">
        <v>1279054.1259999999</v>
      </c>
      <c r="E3816" s="43">
        <v>-1502584.1459999997</v>
      </c>
      <c r="F3816" s="45">
        <v>-46680</v>
      </c>
      <c r="G3816" s="45">
        <v>-83210</v>
      </c>
      <c r="H3816" s="45">
        <v>-58240</v>
      </c>
      <c r="I3816" s="55">
        <f>pro[[#This Row],[Admin expenses 3]]+pro[[#This Row],[Admin expenses 2]]+pro[[#This Row],[Admin expenses 1]]+pro[[#This Row],[COGS]]</f>
        <v>-1690714.1459999997</v>
      </c>
      <c r="J3816" s="55">
        <f>pro[[#This Row],[Revenue]]+pro[[#This Row],[AdminExp]]</f>
        <v>-411660.01999999979</v>
      </c>
      <c r="K3816" s="83">
        <f>pro[[#This Row],[Profit]]/pro[[#This Row],[Revenue]]</f>
        <v>-0.32184722415726746</v>
      </c>
      <c r="L3816" s="56">
        <f t="shared" si="59"/>
        <v>4</v>
      </c>
      <c r="M3816" s="82" t="str">
        <f>"Q"&amp;" "&amp;VLOOKUP(pro[[#This Row],[Period]],Mapping!A:B,2,0)</f>
        <v>Q 2</v>
      </c>
      <c r="N3816"/>
    </row>
    <row r="3817" spans="1:14" ht="11.25" customHeight="1" x14ac:dyDescent="0.2">
      <c r="A3817" s="42" t="s">
        <v>23</v>
      </c>
      <c r="B3817" s="44" t="s">
        <v>39</v>
      </c>
      <c r="C3817" s="44" t="s">
        <v>57</v>
      </c>
      <c r="D3817" s="43">
        <v>-21829.255000000001</v>
      </c>
      <c r="E3817" s="43">
        <v>29117.738999999994</v>
      </c>
      <c r="F3817" s="45">
        <v>-102310</v>
      </c>
      <c r="G3817" s="45">
        <v>-20720</v>
      </c>
      <c r="H3817" s="45">
        <v>-95300</v>
      </c>
      <c r="I3817" s="55">
        <f>pro[[#This Row],[Admin expenses 3]]+pro[[#This Row],[Admin expenses 2]]+pro[[#This Row],[Admin expenses 1]]+pro[[#This Row],[COGS]]</f>
        <v>-189212.261</v>
      </c>
      <c r="J3817" s="55">
        <f>pro[[#This Row],[Revenue]]+pro[[#This Row],[AdminExp]]</f>
        <v>-211041.516</v>
      </c>
      <c r="K3817" s="83">
        <f>pro[[#This Row],[Profit]]/pro[[#This Row],[Revenue]]</f>
        <v>9.6678295251028956</v>
      </c>
      <c r="L3817" s="56">
        <f t="shared" si="59"/>
        <v>4</v>
      </c>
      <c r="M3817" s="82" t="str">
        <f>"Q"&amp;" "&amp;VLOOKUP(pro[[#This Row],[Period]],Mapping!A:B,2,0)</f>
        <v>Q 2</v>
      </c>
      <c r="N3817"/>
    </row>
    <row r="3818" spans="1:14" ht="11.25" customHeight="1" x14ac:dyDescent="0.2">
      <c r="A3818" s="42" t="s">
        <v>23</v>
      </c>
      <c r="B3818" s="44" t="s">
        <v>39</v>
      </c>
      <c r="C3818" s="44" t="s">
        <v>57</v>
      </c>
      <c r="D3818" s="43">
        <v>596828.15500000003</v>
      </c>
      <c r="E3818" s="43">
        <v>-107808.12699999998</v>
      </c>
      <c r="F3818" s="45">
        <v>-40100</v>
      </c>
      <c r="G3818" s="45">
        <v>-99950</v>
      </c>
      <c r="H3818" s="45">
        <v>-26680</v>
      </c>
      <c r="I3818" s="55">
        <f>pro[[#This Row],[Admin expenses 3]]+pro[[#This Row],[Admin expenses 2]]+pro[[#This Row],[Admin expenses 1]]+pro[[#This Row],[COGS]]</f>
        <v>-274538.12699999998</v>
      </c>
      <c r="J3818" s="55">
        <f>pro[[#This Row],[Revenue]]+pro[[#This Row],[AdminExp]]</f>
        <v>322290.02800000005</v>
      </c>
      <c r="K3818" s="83">
        <f>pro[[#This Row],[Profit]]/pro[[#This Row],[Revenue]]</f>
        <v>0.54000473218291789</v>
      </c>
      <c r="L3818" s="56">
        <f t="shared" si="59"/>
        <v>4</v>
      </c>
      <c r="M3818" s="82" t="str">
        <f>"Q"&amp;" "&amp;VLOOKUP(pro[[#This Row],[Period]],Mapping!A:B,2,0)</f>
        <v>Q 2</v>
      </c>
      <c r="N3818"/>
    </row>
    <row r="3819" spans="1:14" ht="11.25" customHeight="1" x14ac:dyDescent="0.2">
      <c r="A3819" s="42" t="s">
        <v>23</v>
      </c>
      <c r="B3819" s="44" t="s">
        <v>39</v>
      </c>
      <c r="C3819" s="44" t="s">
        <v>57</v>
      </c>
      <c r="D3819" s="43">
        <v>3200971.361</v>
      </c>
      <c r="E3819" s="43">
        <v>-799068.47999999986</v>
      </c>
      <c r="F3819" s="45">
        <v>-92270</v>
      </c>
      <c r="G3819" s="45">
        <v>-90250</v>
      </c>
      <c r="H3819" s="45">
        <v>-49350</v>
      </c>
      <c r="I3819" s="55">
        <f>pro[[#This Row],[Admin expenses 3]]+pro[[#This Row],[Admin expenses 2]]+pro[[#This Row],[Admin expenses 1]]+pro[[#This Row],[COGS]]</f>
        <v>-1030938.4799999999</v>
      </c>
      <c r="J3819" s="55">
        <f>pro[[#This Row],[Revenue]]+pro[[#This Row],[AdminExp]]</f>
        <v>2170032.8810000001</v>
      </c>
      <c r="K3819" s="83">
        <f>pro[[#This Row],[Profit]]/pro[[#This Row],[Revenue]]</f>
        <v>0.67792948960407773</v>
      </c>
      <c r="L3819" s="56">
        <f t="shared" si="59"/>
        <v>4</v>
      </c>
      <c r="M3819" s="82" t="str">
        <f>"Q"&amp;" "&amp;VLOOKUP(pro[[#This Row],[Period]],Mapping!A:B,2,0)</f>
        <v>Q 2</v>
      </c>
      <c r="N3819"/>
    </row>
    <row r="3820" spans="1:14" ht="11.25" customHeight="1" x14ac:dyDescent="0.2">
      <c r="A3820" s="42" t="s">
        <v>23</v>
      </c>
      <c r="B3820" s="44" t="s">
        <v>39</v>
      </c>
      <c r="C3820" s="44" t="s">
        <v>57</v>
      </c>
      <c r="D3820" s="43">
        <v>882497.46899999992</v>
      </c>
      <c r="E3820" s="43">
        <v>-86196.592999999993</v>
      </c>
      <c r="F3820" s="45">
        <v>-89760</v>
      </c>
      <c r="G3820" s="45">
        <v>-64950</v>
      </c>
      <c r="H3820" s="45">
        <v>-81340</v>
      </c>
      <c r="I3820" s="55">
        <f>pro[[#This Row],[Admin expenses 3]]+pro[[#This Row],[Admin expenses 2]]+pro[[#This Row],[Admin expenses 1]]+pro[[#This Row],[COGS]]</f>
        <v>-322246.59299999999</v>
      </c>
      <c r="J3820" s="55">
        <f>pro[[#This Row],[Revenue]]+pro[[#This Row],[AdminExp]]</f>
        <v>560250.87599999993</v>
      </c>
      <c r="K3820" s="83">
        <f>pro[[#This Row],[Profit]]/pro[[#This Row],[Revenue]]</f>
        <v>0.63484700600314126</v>
      </c>
      <c r="L3820" s="56">
        <f t="shared" si="59"/>
        <v>4</v>
      </c>
      <c r="M3820" s="82" t="str">
        <f>"Q"&amp;" "&amp;VLOOKUP(pro[[#This Row],[Period]],Mapping!A:B,2,0)</f>
        <v>Q 2</v>
      </c>
      <c r="N3820"/>
    </row>
    <row r="3821" spans="1:14" ht="11.25" customHeight="1" x14ac:dyDescent="0.2">
      <c r="A3821" s="42" t="s">
        <v>23</v>
      </c>
      <c r="B3821" s="44" t="s">
        <v>39</v>
      </c>
      <c r="C3821" s="44" t="s">
        <v>57</v>
      </c>
      <c r="D3821" s="43">
        <v>363381.31199999998</v>
      </c>
      <c r="E3821" s="43">
        <v>-33464.416999999994</v>
      </c>
      <c r="F3821" s="45">
        <v>-90970</v>
      </c>
      <c r="G3821" s="45">
        <v>-95150</v>
      </c>
      <c r="H3821" s="45">
        <v>-64140</v>
      </c>
      <c r="I3821" s="55">
        <f>pro[[#This Row],[Admin expenses 3]]+pro[[#This Row],[Admin expenses 2]]+pro[[#This Row],[Admin expenses 1]]+pro[[#This Row],[COGS]]</f>
        <v>-283724.41700000002</v>
      </c>
      <c r="J3821" s="55">
        <f>pro[[#This Row],[Revenue]]+pro[[#This Row],[AdminExp]]</f>
        <v>79656.89499999996</v>
      </c>
      <c r="K3821" s="83">
        <f>pro[[#This Row],[Profit]]/pro[[#This Row],[Revenue]]</f>
        <v>0.21921021354009523</v>
      </c>
      <c r="L3821" s="56">
        <f t="shared" si="59"/>
        <v>4</v>
      </c>
      <c r="M3821" s="82" t="str">
        <f>"Q"&amp;" "&amp;VLOOKUP(pro[[#This Row],[Period]],Mapping!A:B,2,0)</f>
        <v>Q 2</v>
      </c>
      <c r="N3821"/>
    </row>
    <row r="3822" spans="1:14" ht="11.25" customHeight="1" x14ac:dyDescent="0.2">
      <c r="A3822" s="42" t="s">
        <v>23</v>
      </c>
      <c r="B3822" s="44" t="s">
        <v>39</v>
      </c>
      <c r="C3822" s="44" t="s">
        <v>58</v>
      </c>
      <c r="D3822" s="43">
        <v>1520436.3579999998</v>
      </c>
      <c r="E3822" s="43">
        <v>-483199.36</v>
      </c>
      <c r="F3822" s="45">
        <v>-48670</v>
      </c>
      <c r="G3822" s="45">
        <v>-46840</v>
      </c>
      <c r="H3822" s="45">
        <v>-100370</v>
      </c>
      <c r="I3822" s="55">
        <f>pro[[#This Row],[Admin expenses 3]]+pro[[#This Row],[Admin expenses 2]]+pro[[#This Row],[Admin expenses 1]]+pro[[#This Row],[COGS]]</f>
        <v>-679079.36</v>
      </c>
      <c r="J3822" s="55">
        <f>pro[[#This Row],[Revenue]]+pro[[#This Row],[AdminExp]]</f>
        <v>841356.99799999979</v>
      </c>
      <c r="K3822" s="83">
        <f>pro[[#This Row],[Profit]]/pro[[#This Row],[Revenue]]</f>
        <v>0.55336548193752144</v>
      </c>
      <c r="L3822" s="56">
        <f t="shared" si="59"/>
        <v>4</v>
      </c>
      <c r="M3822" s="82" t="str">
        <f>"Q"&amp;" "&amp;VLOOKUP(pro[[#This Row],[Period]],Mapping!A:B,2,0)</f>
        <v>Q 2</v>
      </c>
      <c r="N3822"/>
    </row>
    <row r="3823" spans="1:14" ht="11.25" customHeight="1" x14ac:dyDescent="0.2">
      <c r="A3823" s="42" t="s">
        <v>23</v>
      </c>
      <c r="B3823" s="44" t="s">
        <v>39</v>
      </c>
      <c r="C3823" s="44" t="s">
        <v>59</v>
      </c>
      <c r="D3823" s="43">
        <v>2705651.13</v>
      </c>
      <c r="E3823" s="43">
        <v>-1416530.4649999999</v>
      </c>
      <c r="F3823" s="45">
        <v>-34490</v>
      </c>
      <c r="G3823" s="45">
        <v>-73600</v>
      </c>
      <c r="H3823" s="45">
        <v>-99560</v>
      </c>
      <c r="I3823" s="55">
        <f>pro[[#This Row],[Admin expenses 3]]+pro[[#This Row],[Admin expenses 2]]+pro[[#This Row],[Admin expenses 1]]+pro[[#This Row],[COGS]]</f>
        <v>-1624180.4649999999</v>
      </c>
      <c r="J3823" s="55">
        <f>pro[[#This Row],[Revenue]]+pro[[#This Row],[AdminExp]]</f>
        <v>1081470.665</v>
      </c>
      <c r="K3823" s="83">
        <f>pro[[#This Row],[Profit]]/pro[[#This Row],[Revenue]]</f>
        <v>0.39970809725199125</v>
      </c>
      <c r="L3823" s="56">
        <f t="shared" si="59"/>
        <v>4</v>
      </c>
      <c r="M3823" s="82" t="str">
        <f>"Q"&amp;" "&amp;VLOOKUP(pro[[#This Row],[Period]],Mapping!A:B,2,0)</f>
        <v>Q 2</v>
      </c>
      <c r="N3823"/>
    </row>
    <row r="3824" spans="1:14" ht="11.25" customHeight="1" x14ac:dyDescent="0.2">
      <c r="A3824" s="42" t="s">
        <v>23</v>
      </c>
      <c r="B3824" s="44" t="s">
        <v>39</v>
      </c>
      <c r="C3824" s="44" t="s">
        <v>57</v>
      </c>
      <c r="D3824" s="43">
        <v>78065.126999999993</v>
      </c>
      <c r="E3824" s="43">
        <v>-2566.5639999999999</v>
      </c>
      <c r="F3824" s="45">
        <v>-75490</v>
      </c>
      <c r="G3824" s="45">
        <v>-61520</v>
      </c>
      <c r="H3824" s="45">
        <v>-21180</v>
      </c>
      <c r="I3824" s="55">
        <f>pro[[#This Row],[Admin expenses 3]]+pro[[#This Row],[Admin expenses 2]]+pro[[#This Row],[Admin expenses 1]]+pro[[#This Row],[COGS]]</f>
        <v>-160756.56400000001</v>
      </c>
      <c r="J3824" s="55">
        <f>pro[[#This Row],[Revenue]]+pro[[#This Row],[AdminExp]]</f>
        <v>-82691.43700000002</v>
      </c>
      <c r="K3824" s="83">
        <f>pro[[#This Row],[Profit]]/pro[[#This Row],[Revenue]]</f>
        <v>-1.0592621850214889</v>
      </c>
      <c r="L3824" s="56">
        <f t="shared" si="59"/>
        <v>4</v>
      </c>
      <c r="M3824" s="82" t="str">
        <f>"Q"&amp;" "&amp;VLOOKUP(pro[[#This Row],[Period]],Mapping!A:B,2,0)</f>
        <v>Q 2</v>
      </c>
      <c r="N3824"/>
    </row>
    <row r="3825" spans="1:14" ht="11.25" customHeight="1" x14ac:dyDescent="0.2">
      <c r="A3825" s="42" t="s">
        <v>23</v>
      </c>
      <c r="B3825" s="44" t="s">
        <v>39</v>
      </c>
      <c r="C3825" s="44" t="s">
        <v>57</v>
      </c>
      <c r="D3825" s="43">
        <v>1785952.7</v>
      </c>
      <c r="E3825" s="43">
        <v>-62116.23599999999</v>
      </c>
      <c r="F3825" s="45">
        <v>-27230</v>
      </c>
      <c r="G3825" s="45">
        <v>-101470</v>
      </c>
      <c r="H3825" s="45">
        <v>-73990</v>
      </c>
      <c r="I3825" s="55">
        <f>pro[[#This Row],[Admin expenses 3]]+pro[[#This Row],[Admin expenses 2]]+pro[[#This Row],[Admin expenses 1]]+pro[[#This Row],[COGS]]</f>
        <v>-264806.23599999998</v>
      </c>
      <c r="J3825" s="55">
        <f>pro[[#This Row],[Revenue]]+pro[[#This Row],[AdminExp]]</f>
        <v>1521146.4639999999</v>
      </c>
      <c r="K3825" s="83">
        <f>pro[[#This Row],[Profit]]/pro[[#This Row],[Revenue]]</f>
        <v>0.85172830389069087</v>
      </c>
      <c r="L3825" s="56">
        <f t="shared" si="59"/>
        <v>4</v>
      </c>
      <c r="M3825" s="82" t="str">
        <f>"Q"&amp;" "&amp;VLOOKUP(pro[[#This Row],[Period]],Mapping!A:B,2,0)</f>
        <v>Q 2</v>
      </c>
      <c r="N3825"/>
    </row>
    <row r="3826" spans="1:14" ht="11.25" customHeight="1" x14ac:dyDescent="0.2">
      <c r="A3826" s="42" t="s">
        <v>23</v>
      </c>
      <c r="B3826" s="44" t="s">
        <v>39</v>
      </c>
      <c r="C3826" s="44" t="s">
        <v>57</v>
      </c>
      <c r="D3826" s="43">
        <v>2507240.0430000001</v>
      </c>
      <c r="E3826" s="43">
        <v>-233031.057</v>
      </c>
      <c r="F3826" s="45">
        <v>-55260</v>
      </c>
      <c r="G3826" s="45">
        <v>-99760</v>
      </c>
      <c r="H3826" s="45">
        <v>-82230</v>
      </c>
      <c r="I3826" s="55">
        <f>pro[[#This Row],[Admin expenses 3]]+pro[[#This Row],[Admin expenses 2]]+pro[[#This Row],[Admin expenses 1]]+pro[[#This Row],[COGS]]</f>
        <v>-470281.05700000003</v>
      </c>
      <c r="J3826" s="55">
        <f>pro[[#This Row],[Revenue]]+pro[[#This Row],[AdminExp]]</f>
        <v>2036958.986</v>
      </c>
      <c r="K3826" s="83">
        <f>pro[[#This Row],[Profit]]/pro[[#This Row],[Revenue]]</f>
        <v>0.81243078088474829</v>
      </c>
      <c r="L3826" s="56">
        <f t="shared" si="59"/>
        <v>4</v>
      </c>
      <c r="M3826" s="82" t="str">
        <f>"Q"&amp;" "&amp;VLOOKUP(pro[[#This Row],[Period]],Mapping!A:B,2,0)</f>
        <v>Q 2</v>
      </c>
      <c r="N3826"/>
    </row>
    <row r="3827" spans="1:14" ht="11.25" customHeight="1" x14ac:dyDescent="0.2">
      <c r="A3827" s="42" t="s">
        <v>23</v>
      </c>
      <c r="B3827" s="44" t="s">
        <v>39</v>
      </c>
      <c r="C3827" s="44" t="s">
        <v>58</v>
      </c>
      <c r="D3827" s="43">
        <v>2031156.3159999999</v>
      </c>
      <c r="E3827" s="43">
        <v>-225013.93599999999</v>
      </c>
      <c r="F3827" s="45">
        <v>-36900</v>
      </c>
      <c r="G3827" s="45">
        <v>-73320</v>
      </c>
      <c r="H3827" s="45">
        <v>-89300</v>
      </c>
      <c r="I3827" s="55">
        <f>pro[[#This Row],[Admin expenses 3]]+pro[[#This Row],[Admin expenses 2]]+pro[[#This Row],[Admin expenses 1]]+pro[[#This Row],[COGS]]</f>
        <v>-424533.93599999999</v>
      </c>
      <c r="J3827" s="55">
        <f>pro[[#This Row],[Revenue]]+pro[[#This Row],[AdminExp]]</f>
        <v>1606622.38</v>
      </c>
      <c r="K3827" s="83">
        <f>pro[[#This Row],[Profit]]/pro[[#This Row],[Revenue]]</f>
        <v>0.79098903779299279</v>
      </c>
      <c r="L3827" s="56">
        <f t="shared" si="59"/>
        <v>4</v>
      </c>
      <c r="M3827" s="82" t="str">
        <f>"Q"&amp;" "&amp;VLOOKUP(pro[[#This Row],[Period]],Mapping!A:B,2,0)</f>
        <v>Q 2</v>
      </c>
      <c r="N3827"/>
    </row>
    <row r="3828" spans="1:14" ht="11.25" customHeight="1" x14ac:dyDescent="0.2">
      <c r="A3828" s="42" t="s">
        <v>23</v>
      </c>
      <c r="B3828" s="44" t="s">
        <v>39</v>
      </c>
      <c r="C3828" s="44" t="s">
        <v>59</v>
      </c>
      <c r="D3828" s="43">
        <v>779513.51099999994</v>
      </c>
      <c r="E3828" s="43">
        <v>-70827.035999999993</v>
      </c>
      <c r="F3828" s="45">
        <v>-93320</v>
      </c>
      <c r="G3828" s="45">
        <v>-96870</v>
      </c>
      <c r="H3828" s="45">
        <v>-63680</v>
      </c>
      <c r="I3828" s="55">
        <f>pro[[#This Row],[Admin expenses 3]]+pro[[#This Row],[Admin expenses 2]]+pro[[#This Row],[Admin expenses 1]]+pro[[#This Row],[COGS]]</f>
        <v>-324697.03599999996</v>
      </c>
      <c r="J3828" s="55">
        <f>pro[[#This Row],[Revenue]]+pro[[#This Row],[AdminExp]]</f>
        <v>454816.47499999998</v>
      </c>
      <c r="K3828" s="83">
        <f>pro[[#This Row],[Profit]]/pro[[#This Row],[Revenue]]</f>
        <v>0.58346195233555098</v>
      </c>
      <c r="L3828" s="56">
        <f t="shared" si="59"/>
        <v>4</v>
      </c>
      <c r="M3828" s="82" t="str">
        <f>"Q"&amp;" "&amp;VLOOKUP(pro[[#This Row],[Period]],Mapping!A:B,2,0)</f>
        <v>Q 2</v>
      </c>
      <c r="N3828"/>
    </row>
    <row r="3829" spans="1:14" ht="11.25" customHeight="1" x14ac:dyDescent="0.2">
      <c r="A3829" s="42" t="s">
        <v>23</v>
      </c>
      <c r="B3829" s="44" t="s">
        <v>39</v>
      </c>
      <c r="C3829" s="44" t="s">
        <v>57</v>
      </c>
      <c r="D3829" s="43">
        <v>450329.99200000003</v>
      </c>
      <c r="E3829" s="43">
        <v>-18461.03</v>
      </c>
      <c r="F3829" s="45">
        <v>-69660</v>
      </c>
      <c r="G3829" s="45">
        <v>-18050</v>
      </c>
      <c r="H3829" s="45">
        <v>-65330</v>
      </c>
      <c r="I3829" s="55">
        <f>pro[[#This Row],[Admin expenses 3]]+pro[[#This Row],[Admin expenses 2]]+pro[[#This Row],[Admin expenses 1]]+pro[[#This Row],[COGS]]</f>
        <v>-171501.03</v>
      </c>
      <c r="J3829" s="55">
        <f>pro[[#This Row],[Revenue]]+pro[[#This Row],[AdminExp]]</f>
        <v>278828.96200000006</v>
      </c>
      <c r="K3829" s="83">
        <f>pro[[#This Row],[Profit]]/pro[[#This Row],[Revenue]]</f>
        <v>0.61916587159044922</v>
      </c>
      <c r="L3829" s="56">
        <f t="shared" si="59"/>
        <v>4</v>
      </c>
      <c r="M3829" s="82" t="str">
        <f>"Q"&amp;" "&amp;VLOOKUP(pro[[#This Row],[Period]],Mapping!A:B,2,0)</f>
        <v>Q 2</v>
      </c>
      <c r="N3829"/>
    </row>
    <row r="3830" spans="1:14" ht="11.25" customHeight="1" x14ac:dyDescent="0.2">
      <c r="A3830" s="42" t="s">
        <v>23</v>
      </c>
      <c r="B3830" s="44" t="s">
        <v>39</v>
      </c>
      <c r="C3830" s="44" t="s">
        <v>57</v>
      </c>
      <c r="D3830" s="43">
        <v>1502370.6040000001</v>
      </c>
      <c r="E3830" s="43">
        <v>-60372.955999999998</v>
      </c>
      <c r="F3830" s="45">
        <v>-66750</v>
      </c>
      <c r="G3830" s="45">
        <v>-76530</v>
      </c>
      <c r="H3830" s="45">
        <v>-33210</v>
      </c>
      <c r="I3830" s="55">
        <f>pro[[#This Row],[Admin expenses 3]]+pro[[#This Row],[Admin expenses 2]]+pro[[#This Row],[Admin expenses 1]]+pro[[#This Row],[COGS]]</f>
        <v>-236862.95600000001</v>
      </c>
      <c r="J3830" s="55">
        <f>pro[[#This Row],[Revenue]]+pro[[#This Row],[AdminExp]]</f>
        <v>1265507.648</v>
      </c>
      <c r="K3830" s="83">
        <f>pro[[#This Row],[Profit]]/pro[[#This Row],[Revenue]]</f>
        <v>0.84234052811645665</v>
      </c>
      <c r="L3830" s="56">
        <f t="shared" si="59"/>
        <v>4</v>
      </c>
      <c r="M3830" s="82" t="str">
        <f>"Q"&amp;" "&amp;VLOOKUP(pro[[#This Row],[Period]],Mapping!A:B,2,0)</f>
        <v>Q 2</v>
      </c>
      <c r="N3830"/>
    </row>
    <row r="3831" spans="1:14" ht="11.25" customHeight="1" x14ac:dyDescent="0.2">
      <c r="A3831" s="42" t="s">
        <v>23</v>
      </c>
      <c r="B3831" s="44" t="s">
        <v>39</v>
      </c>
      <c r="C3831" s="44" t="s">
        <v>58</v>
      </c>
      <c r="D3831" s="43">
        <v>21229.942999999999</v>
      </c>
      <c r="E3831" s="43">
        <v>-17030.755000000001</v>
      </c>
      <c r="F3831" s="45">
        <v>-33080</v>
      </c>
      <c r="G3831" s="45">
        <v>-55380</v>
      </c>
      <c r="H3831" s="45">
        <v>-82750</v>
      </c>
      <c r="I3831" s="55">
        <f>pro[[#This Row],[Admin expenses 3]]+pro[[#This Row],[Admin expenses 2]]+pro[[#This Row],[Admin expenses 1]]+pro[[#This Row],[COGS]]</f>
        <v>-188240.755</v>
      </c>
      <c r="J3831" s="55">
        <f>pro[[#This Row],[Revenue]]+pro[[#This Row],[AdminExp]]</f>
        <v>-167010.81200000001</v>
      </c>
      <c r="K3831" s="83">
        <f>pro[[#This Row],[Profit]]/pro[[#This Row],[Revenue]]</f>
        <v>-7.8667574378320282</v>
      </c>
      <c r="L3831" s="56">
        <f t="shared" si="59"/>
        <v>4</v>
      </c>
      <c r="M3831" s="82" t="str">
        <f>"Q"&amp;" "&amp;VLOOKUP(pro[[#This Row],[Period]],Mapping!A:B,2,0)</f>
        <v>Q 2</v>
      </c>
      <c r="N3831"/>
    </row>
    <row r="3832" spans="1:14" ht="11.25" customHeight="1" x14ac:dyDescent="0.2">
      <c r="A3832" s="42" t="s">
        <v>23</v>
      </c>
      <c r="B3832" s="44" t="s">
        <v>39</v>
      </c>
      <c r="C3832" s="44" t="s">
        <v>59</v>
      </c>
      <c r="D3832" s="43">
        <v>573177.32499999995</v>
      </c>
      <c r="E3832" s="43">
        <v>-323824.87899999996</v>
      </c>
      <c r="F3832" s="45">
        <v>-53970</v>
      </c>
      <c r="G3832" s="45">
        <v>-22510</v>
      </c>
      <c r="H3832" s="45">
        <v>-49950</v>
      </c>
      <c r="I3832" s="55">
        <f>pro[[#This Row],[Admin expenses 3]]+pro[[#This Row],[Admin expenses 2]]+pro[[#This Row],[Admin expenses 1]]+pro[[#This Row],[COGS]]</f>
        <v>-450254.87899999996</v>
      </c>
      <c r="J3832" s="55">
        <f>pro[[#This Row],[Revenue]]+pro[[#This Row],[AdminExp]]</f>
        <v>122922.446</v>
      </c>
      <c r="K3832" s="83">
        <f>pro[[#This Row],[Profit]]/pro[[#This Row],[Revenue]]</f>
        <v>0.21445797075102371</v>
      </c>
      <c r="L3832" s="56">
        <f t="shared" si="59"/>
        <v>4</v>
      </c>
      <c r="M3832" s="82" t="str">
        <f>"Q"&amp;" "&amp;VLOOKUP(pro[[#This Row],[Period]],Mapping!A:B,2,0)</f>
        <v>Q 2</v>
      </c>
      <c r="N3832"/>
    </row>
    <row r="3833" spans="1:14" ht="11.25" customHeight="1" x14ac:dyDescent="0.2">
      <c r="A3833" s="42" t="s">
        <v>23</v>
      </c>
      <c r="B3833" s="44" t="s">
        <v>39</v>
      </c>
      <c r="C3833" s="44" t="s">
        <v>57</v>
      </c>
      <c r="D3833" s="43">
        <v>233449.72699999998</v>
      </c>
      <c r="E3833" s="43">
        <v>-141218.02099999998</v>
      </c>
      <c r="F3833" s="45">
        <v>-49350</v>
      </c>
      <c r="G3833" s="45">
        <v>-50310</v>
      </c>
      <c r="H3833" s="45">
        <v>-75820</v>
      </c>
      <c r="I3833" s="55">
        <f>pro[[#This Row],[Admin expenses 3]]+pro[[#This Row],[Admin expenses 2]]+pro[[#This Row],[Admin expenses 1]]+pro[[#This Row],[COGS]]</f>
        <v>-316698.02099999995</v>
      </c>
      <c r="J3833" s="55">
        <f>pro[[#This Row],[Revenue]]+pro[[#This Row],[AdminExp]]</f>
        <v>-83248.293999999965</v>
      </c>
      <c r="K3833" s="83">
        <f>pro[[#This Row],[Profit]]/pro[[#This Row],[Revenue]]</f>
        <v>-0.35660051981984098</v>
      </c>
      <c r="L3833" s="56">
        <f t="shared" si="59"/>
        <v>4</v>
      </c>
      <c r="M3833" s="82" t="str">
        <f>"Q"&amp;" "&amp;VLOOKUP(pro[[#This Row],[Period]],Mapping!A:B,2,0)</f>
        <v>Q 2</v>
      </c>
      <c r="N3833"/>
    </row>
    <row r="3834" spans="1:14" ht="11.25" customHeight="1" x14ac:dyDescent="0.2">
      <c r="A3834" s="42" t="s">
        <v>23</v>
      </c>
      <c r="B3834" s="44" t="s">
        <v>39</v>
      </c>
      <c r="C3834" s="44" t="s">
        <v>57</v>
      </c>
      <c r="D3834" s="43">
        <v>30139.339999999997</v>
      </c>
      <c r="E3834" s="43">
        <v>-13681.374</v>
      </c>
      <c r="F3834" s="45">
        <v>-24210</v>
      </c>
      <c r="G3834" s="45">
        <v>-23880</v>
      </c>
      <c r="H3834" s="45">
        <v>-93850</v>
      </c>
      <c r="I3834" s="55">
        <f>pro[[#This Row],[Admin expenses 3]]+pro[[#This Row],[Admin expenses 2]]+pro[[#This Row],[Admin expenses 1]]+pro[[#This Row],[COGS]]</f>
        <v>-155621.37400000001</v>
      </c>
      <c r="J3834" s="55">
        <f>pro[[#This Row],[Revenue]]+pro[[#This Row],[AdminExp]]</f>
        <v>-125482.03400000001</v>
      </c>
      <c r="K3834" s="83">
        <f>pro[[#This Row],[Profit]]/pro[[#This Row],[Revenue]]</f>
        <v>-4.1633968759767148</v>
      </c>
      <c r="L3834" s="56">
        <f t="shared" si="59"/>
        <v>4</v>
      </c>
      <c r="M3834" s="82" t="str">
        <f>"Q"&amp;" "&amp;VLOOKUP(pro[[#This Row],[Period]],Mapping!A:B,2,0)</f>
        <v>Q 2</v>
      </c>
      <c r="N3834"/>
    </row>
    <row r="3835" spans="1:14" ht="11.25" customHeight="1" x14ac:dyDescent="0.2">
      <c r="A3835" s="42" t="s">
        <v>23</v>
      </c>
      <c r="B3835" s="44" t="s">
        <v>39</v>
      </c>
      <c r="C3835" s="44" t="s">
        <v>58</v>
      </c>
      <c r="D3835" s="43">
        <v>39716.543999999994</v>
      </c>
      <c r="E3835" s="43">
        <v>-22562.631000000001</v>
      </c>
      <c r="F3835" s="45">
        <v>-25170</v>
      </c>
      <c r="G3835" s="45">
        <v>-89530</v>
      </c>
      <c r="H3835" s="45">
        <v>-26580</v>
      </c>
      <c r="I3835" s="55">
        <f>pro[[#This Row],[Admin expenses 3]]+pro[[#This Row],[Admin expenses 2]]+pro[[#This Row],[Admin expenses 1]]+pro[[#This Row],[COGS]]</f>
        <v>-163842.63099999999</v>
      </c>
      <c r="J3835" s="55">
        <f>pro[[#This Row],[Revenue]]+pro[[#This Row],[AdminExp]]</f>
        <v>-124126.087</v>
      </c>
      <c r="K3835" s="83">
        <f>pro[[#This Row],[Profit]]/pro[[#This Row],[Revenue]]</f>
        <v>-3.1252992959306836</v>
      </c>
      <c r="L3835" s="56">
        <f t="shared" si="59"/>
        <v>4</v>
      </c>
      <c r="M3835" s="82" t="str">
        <f>"Q"&amp;" "&amp;VLOOKUP(pro[[#This Row],[Period]],Mapping!A:B,2,0)</f>
        <v>Q 2</v>
      </c>
      <c r="N3835"/>
    </row>
    <row r="3836" spans="1:14" ht="11.25" customHeight="1" x14ac:dyDescent="0.2">
      <c r="A3836" s="42" t="s">
        <v>23</v>
      </c>
      <c r="B3836" s="44" t="s">
        <v>39</v>
      </c>
      <c r="C3836" s="44" t="s">
        <v>59</v>
      </c>
      <c r="D3836" s="43">
        <v>40450.305</v>
      </c>
      <c r="E3836" s="43">
        <v>-32698.917999999998</v>
      </c>
      <c r="F3836" s="45">
        <v>-97140</v>
      </c>
      <c r="G3836" s="45">
        <v>-59250</v>
      </c>
      <c r="H3836" s="45">
        <v>-97890</v>
      </c>
      <c r="I3836" s="55">
        <f>pro[[#This Row],[Admin expenses 3]]+pro[[#This Row],[Admin expenses 2]]+pro[[#This Row],[Admin expenses 1]]+pro[[#This Row],[COGS]]</f>
        <v>-286978.91800000001</v>
      </c>
      <c r="J3836" s="55">
        <f>pro[[#This Row],[Revenue]]+pro[[#This Row],[AdminExp]]</f>
        <v>-246528.61300000001</v>
      </c>
      <c r="K3836" s="83">
        <f>pro[[#This Row],[Profit]]/pro[[#This Row],[Revenue]]</f>
        <v>-6.0946045524255013</v>
      </c>
      <c r="L3836" s="56">
        <f t="shared" si="59"/>
        <v>4</v>
      </c>
      <c r="M3836" s="82" t="str">
        <f>"Q"&amp;" "&amp;VLOOKUP(pro[[#This Row],[Period]],Mapping!A:B,2,0)</f>
        <v>Q 2</v>
      </c>
      <c r="N3836"/>
    </row>
    <row r="3837" spans="1:14" ht="11.25" customHeight="1" x14ac:dyDescent="0.2">
      <c r="A3837" s="42" t="s">
        <v>23</v>
      </c>
      <c r="B3837" s="44" t="s">
        <v>39</v>
      </c>
      <c r="C3837" s="44" t="s">
        <v>60</v>
      </c>
      <c r="D3837" s="43">
        <v>31438.889999999996</v>
      </c>
      <c r="E3837" s="43">
        <v>-9194.4089999999997</v>
      </c>
      <c r="F3837" s="45">
        <v>-34650</v>
      </c>
      <c r="G3837" s="45">
        <v>-97060</v>
      </c>
      <c r="H3837" s="45">
        <v>-103830</v>
      </c>
      <c r="I3837" s="55">
        <f>pro[[#This Row],[Admin expenses 3]]+pro[[#This Row],[Admin expenses 2]]+pro[[#This Row],[Admin expenses 1]]+pro[[#This Row],[COGS]]</f>
        <v>-244734.40899999999</v>
      </c>
      <c r="J3837" s="55">
        <f>pro[[#This Row],[Revenue]]+pro[[#This Row],[AdminExp]]</f>
        <v>-213295.519</v>
      </c>
      <c r="K3837" s="83">
        <f>pro[[#This Row],[Profit]]/pro[[#This Row],[Revenue]]</f>
        <v>-6.7844481468652367</v>
      </c>
      <c r="L3837" s="56">
        <f t="shared" si="59"/>
        <v>4</v>
      </c>
      <c r="M3837" s="82" t="str">
        <f>"Q"&amp;" "&amp;VLOOKUP(pro[[#This Row],[Period]],Mapping!A:B,2,0)</f>
        <v>Q 2</v>
      </c>
      <c r="N3837"/>
    </row>
    <row r="3838" spans="1:14" ht="11.25" customHeight="1" x14ac:dyDescent="0.2">
      <c r="A3838" s="42" t="s">
        <v>23</v>
      </c>
      <c r="B3838" s="44" t="s">
        <v>39</v>
      </c>
      <c r="C3838" s="44" t="s">
        <v>57</v>
      </c>
      <c r="D3838" s="43">
        <v>86024.791999999987</v>
      </c>
      <c r="E3838" s="43">
        <v>-24228.399999999998</v>
      </c>
      <c r="F3838" s="45">
        <v>-108100</v>
      </c>
      <c r="G3838" s="45">
        <v>-18390</v>
      </c>
      <c r="H3838" s="45">
        <v>-96390</v>
      </c>
      <c r="I3838" s="55">
        <f>pro[[#This Row],[Admin expenses 3]]+pro[[#This Row],[Admin expenses 2]]+pro[[#This Row],[Admin expenses 1]]+pro[[#This Row],[COGS]]</f>
        <v>-247108.4</v>
      </c>
      <c r="J3838" s="55">
        <f>pro[[#This Row],[Revenue]]+pro[[#This Row],[AdminExp]]</f>
        <v>-161083.60800000001</v>
      </c>
      <c r="K3838" s="83">
        <f>pro[[#This Row],[Profit]]/pro[[#This Row],[Revenue]]</f>
        <v>-1.8725253994220648</v>
      </c>
      <c r="L3838" s="56">
        <f t="shared" si="59"/>
        <v>4</v>
      </c>
      <c r="M3838" s="82" t="str">
        <f>"Q"&amp;" "&amp;VLOOKUP(pro[[#This Row],[Period]],Mapping!A:B,2,0)</f>
        <v>Q 2</v>
      </c>
      <c r="N3838"/>
    </row>
    <row r="3839" spans="1:14" ht="11.25" customHeight="1" x14ac:dyDescent="0.2">
      <c r="A3839" s="42" t="s">
        <v>23</v>
      </c>
      <c r="B3839" s="44" t="s">
        <v>39</v>
      </c>
      <c r="C3839" s="44" t="s">
        <v>58</v>
      </c>
      <c r="D3839" s="43">
        <v>28664.831999999999</v>
      </c>
      <c r="E3839" s="43">
        <v>-30506.405999999999</v>
      </c>
      <c r="F3839" s="45">
        <v>-74380</v>
      </c>
      <c r="G3839" s="45">
        <v>-83750</v>
      </c>
      <c r="H3839" s="45">
        <v>-47320</v>
      </c>
      <c r="I3839" s="55">
        <f>pro[[#This Row],[Admin expenses 3]]+pro[[#This Row],[Admin expenses 2]]+pro[[#This Row],[Admin expenses 1]]+pro[[#This Row],[COGS]]</f>
        <v>-235956.40599999999</v>
      </c>
      <c r="J3839" s="55">
        <f>pro[[#This Row],[Revenue]]+pro[[#This Row],[AdminExp]]</f>
        <v>-207291.57399999999</v>
      </c>
      <c r="K3839" s="83">
        <f>pro[[#This Row],[Profit]]/pro[[#This Row],[Revenue]]</f>
        <v>-7.2315642387159293</v>
      </c>
      <c r="L3839" s="56">
        <f t="shared" si="59"/>
        <v>4</v>
      </c>
      <c r="M3839" s="82" t="str">
        <f>"Q"&amp;" "&amp;VLOOKUP(pro[[#This Row],[Period]],Mapping!A:B,2,0)</f>
        <v>Q 2</v>
      </c>
      <c r="N3839"/>
    </row>
    <row r="3840" spans="1:14" ht="11.25" customHeight="1" x14ac:dyDescent="0.2">
      <c r="A3840" s="42" t="s">
        <v>23</v>
      </c>
      <c r="B3840" s="44" t="s">
        <v>39</v>
      </c>
      <c r="C3840" s="44" t="s">
        <v>59</v>
      </c>
      <c r="D3840" s="43">
        <v>46523.498</v>
      </c>
      <c r="E3840" s="43">
        <v>-49115.387999999992</v>
      </c>
      <c r="F3840" s="45">
        <v>-39430</v>
      </c>
      <c r="G3840" s="45">
        <v>-29030</v>
      </c>
      <c r="H3840" s="45">
        <v>-65200</v>
      </c>
      <c r="I3840" s="55">
        <f>pro[[#This Row],[Admin expenses 3]]+pro[[#This Row],[Admin expenses 2]]+pro[[#This Row],[Admin expenses 1]]+pro[[#This Row],[COGS]]</f>
        <v>-182775.38799999998</v>
      </c>
      <c r="J3840" s="55">
        <f>pro[[#This Row],[Revenue]]+pro[[#This Row],[AdminExp]]</f>
        <v>-136251.88999999998</v>
      </c>
      <c r="K3840" s="83">
        <f>pro[[#This Row],[Profit]]/pro[[#This Row],[Revenue]]</f>
        <v>-2.9286682183699941</v>
      </c>
      <c r="L3840" s="56">
        <f t="shared" si="59"/>
        <v>4</v>
      </c>
      <c r="M3840" s="82" t="str">
        <f>"Q"&amp;" "&amp;VLOOKUP(pro[[#This Row],[Period]],Mapping!A:B,2,0)</f>
        <v>Q 2</v>
      </c>
      <c r="N3840"/>
    </row>
    <row r="3841" spans="1:14" ht="11.25" customHeight="1" x14ac:dyDescent="0.2">
      <c r="A3841" s="42" t="s">
        <v>23</v>
      </c>
      <c r="B3841" s="44" t="s">
        <v>39</v>
      </c>
      <c r="C3841" s="44" t="s">
        <v>60</v>
      </c>
      <c r="D3841" s="43">
        <v>19611.48</v>
      </c>
      <c r="E3841" s="43">
        <v>-25023.298999999999</v>
      </c>
      <c r="F3841" s="45">
        <v>-14270</v>
      </c>
      <c r="G3841" s="45">
        <v>-60390</v>
      </c>
      <c r="H3841" s="45">
        <v>-101790</v>
      </c>
      <c r="I3841" s="55">
        <f>pro[[#This Row],[Admin expenses 3]]+pro[[#This Row],[Admin expenses 2]]+pro[[#This Row],[Admin expenses 1]]+pro[[#This Row],[COGS]]</f>
        <v>-201473.299</v>
      </c>
      <c r="J3841" s="55">
        <f>pro[[#This Row],[Revenue]]+pro[[#This Row],[AdminExp]]</f>
        <v>-181861.81899999999</v>
      </c>
      <c r="K3841" s="83">
        <f>pro[[#This Row],[Profit]]/pro[[#This Row],[Revenue]]</f>
        <v>-9.2732327697858601</v>
      </c>
      <c r="L3841" s="56">
        <f t="shared" si="59"/>
        <v>4</v>
      </c>
      <c r="M3841" s="82" t="str">
        <f>"Q"&amp;" "&amp;VLOOKUP(pro[[#This Row],[Period]],Mapping!A:B,2,0)</f>
        <v>Q 2</v>
      </c>
      <c r="N3841"/>
    </row>
    <row r="3842" spans="1:14" ht="11.25" customHeight="1" x14ac:dyDescent="0.2">
      <c r="A3842" s="42" t="s">
        <v>23</v>
      </c>
      <c r="B3842" s="44" t="s">
        <v>39</v>
      </c>
      <c r="C3842" s="44" t="s">
        <v>57</v>
      </c>
      <c r="D3842" s="43">
        <v>142336.383</v>
      </c>
      <c r="E3842" s="43">
        <v>-77309.210999999996</v>
      </c>
      <c r="F3842" s="45">
        <v>-84270</v>
      </c>
      <c r="G3842" s="45">
        <v>-13250</v>
      </c>
      <c r="H3842" s="45">
        <v>-67130</v>
      </c>
      <c r="I3842" s="55">
        <f>pro[[#This Row],[Admin expenses 3]]+pro[[#This Row],[Admin expenses 2]]+pro[[#This Row],[Admin expenses 1]]+pro[[#This Row],[COGS]]</f>
        <v>-241959.21100000001</v>
      </c>
      <c r="J3842" s="55">
        <f>pro[[#This Row],[Revenue]]+pro[[#This Row],[AdminExp]]</f>
        <v>-99622.828000000009</v>
      </c>
      <c r="K3842" s="83">
        <f>pro[[#This Row],[Profit]]/pro[[#This Row],[Revenue]]</f>
        <v>-0.69991119557955894</v>
      </c>
      <c r="L3842" s="56">
        <f t="shared" ref="L3842:L3905" si="60">MONTH(DATEVALUE(A3842&amp;"1"))</f>
        <v>4</v>
      </c>
      <c r="M3842" s="82" t="str">
        <f>"Q"&amp;" "&amp;VLOOKUP(pro[[#This Row],[Period]],Mapping!A:B,2,0)</f>
        <v>Q 2</v>
      </c>
      <c r="N3842"/>
    </row>
    <row r="3843" spans="1:14" ht="11.25" customHeight="1" x14ac:dyDescent="0.2">
      <c r="A3843" s="42" t="s">
        <v>23</v>
      </c>
      <c r="B3843" s="44" t="s">
        <v>39</v>
      </c>
      <c r="C3843" s="44" t="s">
        <v>58</v>
      </c>
      <c r="D3843" s="43">
        <v>59341.435999999994</v>
      </c>
      <c r="E3843" s="43">
        <v>-33416.067999999999</v>
      </c>
      <c r="F3843" s="45">
        <v>-98510</v>
      </c>
      <c r="G3843" s="45">
        <v>-35940</v>
      </c>
      <c r="H3843" s="45">
        <v>-63930</v>
      </c>
      <c r="I3843" s="55">
        <f>pro[[#This Row],[Admin expenses 3]]+pro[[#This Row],[Admin expenses 2]]+pro[[#This Row],[Admin expenses 1]]+pro[[#This Row],[COGS]]</f>
        <v>-231796.068</v>
      </c>
      <c r="J3843" s="55">
        <f>pro[[#This Row],[Revenue]]+pro[[#This Row],[AdminExp]]</f>
        <v>-172454.63200000001</v>
      </c>
      <c r="K3843" s="83">
        <f>pro[[#This Row],[Profit]]/pro[[#This Row],[Revenue]]</f>
        <v>-2.9061418736142488</v>
      </c>
      <c r="L3843" s="56">
        <f t="shared" si="60"/>
        <v>4</v>
      </c>
      <c r="M3843" s="82" t="str">
        <f>"Q"&amp;" "&amp;VLOOKUP(pro[[#This Row],[Period]],Mapping!A:B,2,0)</f>
        <v>Q 2</v>
      </c>
      <c r="N3843"/>
    </row>
    <row r="3844" spans="1:14" ht="11.25" customHeight="1" x14ac:dyDescent="0.2">
      <c r="A3844" s="42" t="s">
        <v>23</v>
      </c>
      <c r="B3844" s="44" t="s">
        <v>39</v>
      </c>
      <c r="C3844" s="44" t="s">
        <v>59</v>
      </c>
      <c r="D3844" s="43">
        <v>156651.25</v>
      </c>
      <c r="E3844" s="43">
        <v>-98212.212</v>
      </c>
      <c r="F3844" s="45">
        <v>-73920</v>
      </c>
      <c r="G3844" s="45">
        <v>-46400</v>
      </c>
      <c r="H3844" s="45">
        <v>-100840</v>
      </c>
      <c r="I3844" s="55">
        <f>pro[[#This Row],[Admin expenses 3]]+pro[[#This Row],[Admin expenses 2]]+pro[[#This Row],[Admin expenses 1]]+pro[[#This Row],[COGS]]</f>
        <v>-319372.212</v>
      </c>
      <c r="J3844" s="55">
        <f>pro[[#This Row],[Revenue]]+pro[[#This Row],[AdminExp]]</f>
        <v>-162720.962</v>
      </c>
      <c r="K3844" s="83">
        <f>pro[[#This Row],[Profit]]/pro[[#This Row],[Revenue]]</f>
        <v>-1.038746655388961</v>
      </c>
      <c r="L3844" s="56">
        <f t="shared" si="60"/>
        <v>4</v>
      </c>
      <c r="M3844" s="82" t="str">
        <f>"Q"&amp;" "&amp;VLOOKUP(pro[[#This Row],[Period]],Mapping!A:B,2,0)</f>
        <v>Q 2</v>
      </c>
      <c r="N3844"/>
    </row>
    <row r="3845" spans="1:14" ht="11.25" customHeight="1" x14ac:dyDescent="0.2">
      <c r="A3845" s="42" t="s">
        <v>23</v>
      </c>
      <c r="B3845" s="44" t="s">
        <v>39</v>
      </c>
      <c r="C3845" s="44" t="s">
        <v>60</v>
      </c>
      <c r="D3845" s="43">
        <v>660226.76299999992</v>
      </c>
      <c r="E3845" s="43">
        <v>-211151.696</v>
      </c>
      <c r="F3845" s="45">
        <v>-87950</v>
      </c>
      <c r="G3845" s="45">
        <v>-46860</v>
      </c>
      <c r="H3845" s="45">
        <v>-18240</v>
      </c>
      <c r="I3845" s="55">
        <f>pro[[#This Row],[Admin expenses 3]]+pro[[#This Row],[Admin expenses 2]]+pro[[#This Row],[Admin expenses 1]]+pro[[#This Row],[COGS]]</f>
        <v>-364201.696</v>
      </c>
      <c r="J3845" s="55">
        <f>pro[[#This Row],[Revenue]]+pro[[#This Row],[AdminExp]]</f>
        <v>296025.06699999992</v>
      </c>
      <c r="K3845" s="83">
        <f>pro[[#This Row],[Profit]]/pro[[#This Row],[Revenue]]</f>
        <v>0.44836877810722731</v>
      </c>
      <c r="L3845" s="56">
        <f t="shared" si="60"/>
        <v>4</v>
      </c>
      <c r="M3845" s="82" t="str">
        <f>"Q"&amp;" "&amp;VLOOKUP(pro[[#This Row],[Period]],Mapping!A:B,2,0)</f>
        <v>Q 2</v>
      </c>
      <c r="N3845"/>
    </row>
    <row r="3846" spans="1:14" ht="11.25" customHeight="1" x14ac:dyDescent="0.2">
      <c r="A3846" s="42" t="s">
        <v>23</v>
      </c>
      <c r="B3846" s="44" t="s">
        <v>39</v>
      </c>
      <c r="C3846" s="44" t="s">
        <v>57</v>
      </c>
      <c r="D3846" s="43">
        <v>4350636.682</v>
      </c>
      <c r="E3846" s="43">
        <v>-1308246.8559999999</v>
      </c>
      <c r="F3846" s="45">
        <v>-90920</v>
      </c>
      <c r="G3846" s="45">
        <v>-16500</v>
      </c>
      <c r="H3846" s="45">
        <v>-19090</v>
      </c>
      <c r="I3846" s="55">
        <f>pro[[#This Row],[Admin expenses 3]]+pro[[#This Row],[Admin expenses 2]]+pro[[#This Row],[Admin expenses 1]]+pro[[#This Row],[COGS]]</f>
        <v>-1434756.8559999999</v>
      </c>
      <c r="J3846" s="55">
        <f>pro[[#This Row],[Revenue]]+pro[[#This Row],[AdminExp]]</f>
        <v>2915879.8260000004</v>
      </c>
      <c r="K3846" s="83">
        <f>pro[[#This Row],[Profit]]/pro[[#This Row],[Revenue]]</f>
        <v>0.67021910564583442</v>
      </c>
      <c r="L3846" s="56">
        <f t="shared" si="60"/>
        <v>4</v>
      </c>
      <c r="M3846" s="82" t="str">
        <f>"Q"&amp;" "&amp;VLOOKUP(pro[[#This Row],[Period]],Mapping!A:B,2,0)</f>
        <v>Q 2</v>
      </c>
      <c r="N3846"/>
    </row>
    <row r="3847" spans="1:14" ht="11.25" customHeight="1" x14ac:dyDescent="0.2">
      <c r="A3847" s="42" t="s">
        <v>23</v>
      </c>
      <c r="B3847" s="44" t="s">
        <v>39</v>
      </c>
      <c r="C3847" s="44" t="s">
        <v>58</v>
      </c>
      <c r="D3847" s="43">
        <v>62373.800999999992</v>
      </c>
      <c r="E3847" s="43">
        <v>-34752.976999999999</v>
      </c>
      <c r="F3847" s="45">
        <v>-102700</v>
      </c>
      <c r="G3847" s="45">
        <v>-96130</v>
      </c>
      <c r="H3847" s="45">
        <v>-12650</v>
      </c>
      <c r="I3847" s="55">
        <f>pro[[#This Row],[Admin expenses 3]]+pro[[#This Row],[Admin expenses 2]]+pro[[#This Row],[Admin expenses 1]]+pro[[#This Row],[COGS]]</f>
        <v>-246232.97700000001</v>
      </c>
      <c r="J3847" s="55">
        <f>pro[[#This Row],[Revenue]]+pro[[#This Row],[AdminExp]]</f>
        <v>-183859.17600000004</v>
      </c>
      <c r="K3847" s="83">
        <f>pro[[#This Row],[Profit]]/pro[[#This Row],[Revenue]]</f>
        <v>-2.9476987621774096</v>
      </c>
      <c r="L3847" s="56">
        <f t="shared" si="60"/>
        <v>4</v>
      </c>
      <c r="M3847" s="82" t="str">
        <f>"Q"&amp;" "&amp;VLOOKUP(pro[[#This Row],[Period]],Mapping!A:B,2,0)</f>
        <v>Q 2</v>
      </c>
      <c r="N3847"/>
    </row>
    <row r="3848" spans="1:14" ht="11.25" customHeight="1" x14ac:dyDescent="0.2">
      <c r="A3848" s="42" t="s">
        <v>23</v>
      </c>
      <c r="B3848" s="44" t="s">
        <v>39</v>
      </c>
      <c r="C3848" s="44" t="s">
        <v>59</v>
      </c>
      <c r="D3848" s="43">
        <v>86515.463999999993</v>
      </c>
      <c r="E3848" s="43">
        <v>-66974.95</v>
      </c>
      <c r="F3848" s="45">
        <v>-100960</v>
      </c>
      <c r="G3848" s="45">
        <v>-48260</v>
      </c>
      <c r="H3848" s="45">
        <v>-66590</v>
      </c>
      <c r="I3848" s="55">
        <f>pro[[#This Row],[Admin expenses 3]]+pro[[#This Row],[Admin expenses 2]]+pro[[#This Row],[Admin expenses 1]]+pro[[#This Row],[COGS]]</f>
        <v>-282784.95</v>
      </c>
      <c r="J3848" s="55">
        <f>pro[[#This Row],[Revenue]]+pro[[#This Row],[AdminExp]]</f>
        <v>-196269.48600000003</v>
      </c>
      <c r="K3848" s="83">
        <f>pro[[#This Row],[Profit]]/pro[[#This Row],[Revenue]]</f>
        <v>-2.2686058298202045</v>
      </c>
      <c r="L3848" s="56">
        <f t="shared" si="60"/>
        <v>4</v>
      </c>
      <c r="M3848" s="82" t="str">
        <f>"Q"&amp;" "&amp;VLOOKUP(pro[[#This Row],[Period]],Mapping!A:B,2,0)</f>
        <v>Q 2</v>
      </c>
      <c r="N3848"/>
    </row>
    <row r="3849" spans="1:14" ht="11.25" customHeight="1" x14ac:dyDescent="0.2">
      <c r="A3849" s="42" t="s">
        <v>23</v>
      </c>
      <c r="B3849" s="44" t="s">
        <v>39</v>
      </c>
      <c r="C3849" s="44" t="s">
        <v>60</v>
      </c>
      <c r="D3849" s="43">
        <v>59197.403999999995</v>
      </c>
      <c r="E3849" s="43">
        <v>-66085.767999999996</v>
      </c>
      <c r="F3849" s="45">
        <v>-106660</v>
      </c>
      <c r="G3849" s="45">
        <v>-71760</v>
      </c>
      <c r="H3849" s="45">
        <v>-52640</v>
      </c>
      <c r="I3849" s="55">
        <f>pro[[#This Row],[Admin expenses 3]]+pro[[#This Row],[Admin expenses 2]]+pro[[#This Row],[Admin expenses 1]]+pro[[#This Row],[COGS]]</f>
        <v>-297145.76799999998</v>
      </c>
      <c r="J3849" s="55">
        <f>pro[[#This Row],[Revenue]]+pro[[#This Row],[AdminExp]]</f>
        <v>-237948.364</v>
      </c>
      <c r="K3849" s="83">
        <f>pro[[#This Row],[Profit]]/pro[[#This Row],[Revenue]]</f>
        <v>-4.0195743043056416</v>
      </c>
      <c r="L3849" s="56">
        <f t="shared" si="60"/>
        <v>4</v>
      </c>
      <c r="M3849" s="82" t="str">
        <f>"Q"&amp;" "&amp;VLOOKUP(pro[[#This Row],[Period]],Mapping!A:B,2,0)</f>
        <v>Q 2</v>
      </c>
      <c r="N3849"/>
    </row>
    <row r="3850" spans="1:14" ht="11.25" customHeight="1" x14ac:dyDescent="0.2">
      <c r="A3850" s="42" t="s">
        <v>23</v>
      </c>
      <c r="B3850" s="44" t="s">
        <v>39</v>
      </c>
      <c r="C3850" s="44" t="s">
        <v>57</v>
      </c>
      <c r="D3850" s="43">
        <v>88343.303999999989</v>
      </c>
      <c r="E3850" s="43">
        <v>-99120.38499999998</v>
      </c>
      <c r="F3850" s="45">
        <v>-99410</v>
      </c>
      <c r="G3850" s="45">
        <v>-20030</v>
      </c>
      <c r="H3850" s="45">
        <v>-61510</v>
      </c>
      <c r="I3850" s="55">
        <f>pro[[#This Row],[Admin expenses 3]]+pro[[#This Row],[Admin expenses 2]]+pro[[#This Row],[Admin expenses 1]]+pro[[#This Row],[COGS]]</f>
        <v>-280070.38500000001</v>
      </c>
      <c r="J3850" s="55">
        <f>pro[[#This Row],[Revenue]]+pro[[#This Row],[AdminExp]]</f>
        <v>-191727.08100000001</v>
      </c>
      <c r="K3850" s="83">
        <f>pro[[#This Row],[Profit]]/pro[[#This Row],[Revenue]]</f>
        <v>-2.1702502885787478</v>
      </c>
      <c r="L3850" s="56">
        <f t="shared" si="60"/>
        <v>4</v>
      </c>
      <c r="M3850" s="82" t="str">
        <f>"Q"&amp;" "&amp;VLOOKUP(pro[[#This Row],[Period]],Mapping!A:B,2,0)</f>
        <v>Q 2</v>
      </c>
      <c r="N3850"/>
    </row>
    <row r="3851" spans="1:14" ht="11.25" customHeight="1" x14ac:dyDescent="0.2">
      <c r="A3851" s="42" t="s">
        <v>23</v>
      </c>
      <c r="B3851" s="44" t="s">
        <v>39</v>
      </c>
      <c r="C3851" s="44" t="s">
        <v>58</v>
      </c>
      <c r="D3851" s="43">
        <v>372422.47699999996</v>
      </c>
      <c r="E3851" s="43">
        <v>-271774.97899999999</v>
      </c>
      <c r="F3851" s="45">
        <v>-64630</v>
      </c>
      <c r="G3851" s="45">
        <v>-74690</v>
      </c>
      <c r="H3851" s="45">
        <v>-30630</v>
      </c>
      <c r="I3851" s="55">
        <f>pro[[#This Row],[Admin expenses 3]]+pro[[#This Row],[Admin expenses 2]]+pro[[#This Row],[Admin expenses 1]]+pro[[#This Row],[COGS]]</f>
        <v>-441724.97899999999</v>
      </c>
      <c r="J3851" s="55">
        <f>pro[[#This Row],[Revenue]]+pro[[#This Row],[AdminExp]]</f>
        <v>-69302.502000000037</v>
      </c>
      <c r="K3851" s="83">
        <f>pro[[#This Row],[Profit]]/pro[[#This Row],[Revenue]]</f>
        <v>-0.18608571254414391</v>
      </c>
      <c r="L3851" s="56">
        <f t="shared" si="60"/>
        <v>4</v>
      </c>
      <c r="M3851" s="82" t="str">
        <f>"Q"&amp;" "&amp;VLOOKUP(pro[[#This Row],[Period]],Mapping!A:B,2,0)</f>
        <v>Q 2</v>
      </c>
      <c r="N3851"/>
    </row>
    <row r="3852" spans="1:14" ht="11.25" customHeight="1" x14ac:dyDescent="0.2">
      <c r="A3852" s="42" t="s">
        <v>23</v>
      </c>
      <c r="B3852" s="44" t="s">
        <v>39</v>
      </c>
      <c r="C3852" s="44" t="s">
        <v>59</v>
      </c>
      <c r="D3852" s="43">
        <v>232281.15399999995</v>
      </c>
      <c r="E3852" s="43">
        <v>-176405.83799999999</v>
      </c>
      <c r="F3852" s="45">
        <v>-48760</v>
      </c>
      <c r="G3852" s="45">
        <v>-51180</v>
      </c>
      <c r="H3852" s="45">
        <v>-72340</v>
      </c>
      <c r="I3852" s="55">
        <f>pro[[#This Row],[Admin expenses 3]]+pro[[#This Row],[Admin expenses 2]]+pro[[#This Row],[Admin expenses 1]]+pro[[#This Row],[COGS]]</f>
        <v>-348685.83799999999</v>
      </c>
      <c r="J3852" s="55">
        <f>pro[[#This Row],[Revenue]]+pro[[#This Row],[AdminExp]]</f>
        <v>-116404.68400000004</v>
      </c>
      <c r="K3852" s="83">
        <f>pro[[#This Row],[Profit]]/pro[[#This Row],[Revenue]]</f>
        <v>-0.50113701432704294</v>
      </c>
      <c r="L3852" s="56">
        <f t="shared" si="60"/>
        <v>4</v>
      </c>
      <c r="M3852" s="82" t="str">
        <f>"Q"&amp;" "&amp;VLOOKUP(pro[[#This Row],[Period]],Mapping!A:B,2,0)</f>
        <v>Q 2</v>
      </c>
      <c r="N3852"/>
    </row>
    <row r="3853" spans="1:14" ht="11.25" customHeight="1" x14ac:dyDescent="0.2">
      <c r="A3853" s="42" t="s">
        <v>23</v>
      </c>
      <c r="B3853" s="44" t="s">
        <v>39</v>
      </c>
      <c r="C3853" s="44" t="s">
        <v>60</v>
      </c>
      <c r="D3853" s="43">
        <v>141027.698</v>
      </c>
      <c r="E3853" s="43">
        <v>-45617.754000000001</v>
      </c>
      <c r="F3853" s="45">
        <v>-105780</v>
      </c>
      <c r="G3853" s="45">
        <v>-13040</v>
      </c>
      <c r="H3853" s="45">
        <v>-43710</v>
      </c>
      <c r="I3853" s="55">
        <f>pro[[#This Row],[Admin expenses 3]]+pro[[#This Row],[Admin expenses 2]]+pro[[#This Row],[Admin expenses 1]]+pro[[#This Row],[COGS]]</f>
        <v>-208147.75400000002</v>
      </c>
      <c r="J3853" s="55">
        <f>pro[[#This Row],[Revenue]]+pro[[#This Row],[AdminExp]]</f>
        <v>-67120.056000000011</v>
      </c>
      <c r="K3853" s="83">
        <f>pro[[#This Row],[Profit]]/pro[[#This Row],[Revenue]]</f>
        <v>-0.47593527336736369</v>
      </c>
      <c r="L3853" s="56">
        <f t="shared" si="60"/>
        <v>4</v>
      </c>
      <c r="M3853" s="82" t="str">
        <f>"Q"&amp;" "&amp;VLOOKUP(pro[[#This Row],[Period]],Mapping!A:B,2,0)</f>
        <v>Q 2</v>
      </c>
      <c r="N3853"/>
    </row>
    <row r="3854" spans="1:14" ht="11.25" customHeight="1" x14ac:dyDescent="0.2">
      <c r="A3854" s="42" t="s">
        <v>23</v>
      </c>
      <c r="B3854" s="44" t="s">
        <v>39</v>
      </c>
      <c r="C3854" s="44" t="s">
        <v>57</v>
      </c>
      <c r="D3854" s="43">
        <v>76724.416999999987</v>
      </c>
      <c r="E3854" s="43">
        <v>-38876.648999999998</v>
      </c>
      <c r="F3854" s="45">
        <v>-99270</v>
      </c>
      <c r="G3854" s="45">
        <v>-94450</v>
      </c>
      <c r="H3854" s="45">
        <v>-58040</v>
      </c>
      <c r="I3854" s="55">
        <f>pro[[#This Row],[Admin expenses 3]]+pro[[#This Row],[Admin expenses 2]]+pro[[#This Row],[Admin expenses 1]]+pro[[#This Row],[COGS]]</f>
        <v>-290636.64899999998</v>
      </c>
      <c r="J3854" s="55">
        <f>pro[[#This Row],[Revenue]]+pro[[#This Row],[AdminExp]]</f>
        <v>-213912.23199999999</v>
      </c>
      <c r="K3854" s="83">
        <f>pro[[#This Row],[Profit]]/pro[[#This Row],[Revenue]]</f>
        <v>-2.7880593996563054</v>
      </c>
      <c r="L3854" s="56">
        <f t="shared" si="60"/>
        <v>4</v>
      </c>
      <c r="M3854" s="82" t="str">
        <f>"Q"&amp;" "&amp;VLOOKUP(pro[[#This Row],[Period]],Mapping!A:B,2,0)</f>
        <v>Q 2</v>
      </c>
      <c r="N3854"/>
    </row>
    <row r="3855" spans="1:14" ht="11.25" customHeight="1" x14ac:dyDescent="0.2">
      <c r="A3855" s="42" t="s">
        <v>23</v>
      </c>
      <c r="B3855" s="44" t="s">
        <v>39</v>
      </c>
      <c r="C3855" s="44" t="s">
        <v>57</v>
      </c>
      <c r="D3855" s="43">
        <v>90548.058999999994</v>
      </c>
      <c r="E3855" s="43">
        <v>-86303.475999999995</v>
      </c>
      <c r="F3855" s="45">
        <v>-53310</v>
      </c>
      <c r="G3855" s="45">
        <v>-58930</v>
      </c>
      <c r="H3855" s="45">
        <v>-96450</v>
      </c>
      <c r="I3855" s="55">
        <f>pro[[#This Row],[Admin expenses 3]]+pro[[#This Row],[Admin expenses 2]]+pro[[#This Row],[Admin expenses 1]]+pro[[#This Row],[COGS]]</f>
        <v>-294993.47600000002</v>
      </c>
      <c r="J3855" s="55">
        <f>pro[[#This Row],[Revenue]]+pro[[#This Row],[AdminExp]]</f>
        <v>-204445.41700000002</v>
      </c>
      <c r="K3855" s="83">
        <f>pro[[#This Row],[Profit]]/pro[[#This Row],[Revenue]]</f>
        <v>-2.2578663668538717</v>
      </c>
      <c r="L3855" s="56">
        <f t="shared" si="60"/>
        <v>4</v>
      </c>
      <c r="M3855" s="82" t="str">
        <f>"Q"&amp;" "&amp;VLOOKUP(pro[[#This Row],[Period]],Mapping!A:B,2,0)</f>
        <v>Q 2</v>
      </c>
      <c r="N3855"/>
    </row>
    <row r="3856" spans="1:14" ht="11.25" customHeight="1" x14ac:dyDescent="0.2">
      <c r="A3856" s="42" t="s">
        <v>23</v>
      </c>
      <c r="B3856" s="44" t="s">
        <v>39</v>
      </c>
      <c r="C3856" s="44" t="s">
        <v>58</v>
      </c>
      <c r="D3856" s="43">
        <v>80832.016999999993</v>
      </c>
      <c r="E3856" s="43">
        <v>-80966.004000000001</v>
      </c>
      <c r="F3856" s="45">
        <v>-30100</v>
      </c>
      <c r="G3856" s="45">
        <v>-12570</v>
      </c>
      <c r="H3856" s="45">
        <v>-32530</v>
      </c>
      <c r="I3856" s="55">
        <f>pro[[#This Row],[Admin expenses 3]]+pro[[#This Row],[Admin expenses 2]]+pro[[#This Row],[Admin expenses 1]]+pro[[#This Row],[COGS]]</f>
        <v>-156166.00400000002</v>
      </c>
      <c r="J3856" s="55">
        <f>pro[[#This Row],[Revenue]]+pro[[#This Row],[AdminExp]]</f>
        <v>-75333.987000000023</v>
      </c>
      <c r="K3856" s="83">
        <f>pro[[#This Row],[Profit]]/pro[[#This Row],[Revenue]]</f>
        <v>-0.93198202637947325</v>
      </c>
      <c r="L3856" s="56">
        <f t="shared" si="60"/>
        <v>4</v>
      </c>
      <c r="M3856" s="82" t="str">
        <f>"Q"&amp;" "&amp;VLOOKUP(pro[[#This Row],[Period]],Mapping!A:B,2,0)</f>
        <v>Q 2</v>
      </c>
      <c r="N3856"/>
    </row>
    <row r="3857" spans="1:14" ht="11.25" customHeight="1" x14ac:dyDescent="0.2">
      <c r="A3857" s="42" t="s">
        <v>23</v>
      </c>
      <c r="B3857" s="44" t="s">
        <v>39</v>
      </c>
      <c r="C3857" s="44" t="s">
        <v>59</v>
      </c>
      <c r="D3857" s="43">
        <v>584575.73999999987</v>
      </c>
      <c r="E3857" s="43">
        <v>-160236.03399999999</v>
      </c>
      <c r="F3857" s="45">
        <v>-73680</v>
      </c>
      <c r="G3857" s="45">
        <v>-58320</v>
      </c>
      <c r="H3857" s="45">
        <v>-71150</v>
      </c>
      <c r="I3857" s="55">
        <f>pro[[#This Row],[Admin expenses 3]]+pro[[#This Row],[Admin expenses 2]]+pro[[#This Row],[Admin expenses 1]]+pro[[#This Row],[COGS]]</f>
        <v>-363386.03399999999</v>
      </c>
      <c r="J3857" s="55">
        <f>pro[[#This Row],[Revenue]]+pro[[#This Row],[AdminExp]]</f>
        <v>221189.70599999989</v>
      </c>
      <c r="K3857" s="83">
        <f>pro[[#This Row],[Profit]]/pro[[#This Row],[Revenue]]</f>
        <v>0.37837647179816242</v>
      </c>
      <c r="L3857" s="56">
        <f t="shared" si="60"/>
        <v>4</v>
      </c>
      <c r="M3857" s="82" t="str">
        <f>"Q"&amp;" "&amp;VLOOKUP(pro[[#This Row],[Period]],Mapping!A:B,2,0)</f>
        <v>Q 2</v>
      </c>
      <c r="N3857"/>
    </row>
    <row r="3858" spans="1:14" ht="11.25" customHeight="1" x14ac:dyDescent="0.2">
      <c r="A3858" s="42" t="s">
        <v>23</v>
      </c>
      <c r="B3858" s="44" t="s">
        <v>39</v>
      </c>
      <c r="C3858" s="44" t="s">
        <v>57</v>
      </c>
      <c r="D3858" s="43">
        <v>522433.576</v>
      </c>
      <c r="E3858" s="43">
        <v>-557547.52899999998</v>
      </c>
      <c r="F3858" s="45">
        <v>-35750</v>
      </c>
      <c r="G3858" s="45">
        <v>-62360</v>
      </c>
      <c r="H3858" s="45">
        <v>-92000</v>
      </c>
      <c r="I3858" s="55">
        <f>pro[[#This Row],[Admin expenses 3]]+pro[[#This Row],[Admin expenses 2]]+pro[[#This Row],[Admin expenses 1]]+pro[[#This Row],[COGS]]</f>
        <v>-747657.52899999998</v>
      </c>
      <c r="J3858" s="55">
        <f>pro[[#This Row],[Revenue]]+pro[[#This Row],[AdminExp]]</f>
        <v>-225223.95299999998</v>
      </c>
      <c r="K3858" s="83">
        <f>pro[[#This Row],[Profit]]/pro[[#This Row],[Revenue]]</f>
        <v>-0.43110543300915249</v>
      </c>
      <c r="L3858" s="56">
        <f t="shared" si="60"/>
        <v>4</v>
      </c>
      <c r="M3858" s="82" t="str">
        <f>"Q"&amp;" "&amp;VLOOKUP(pro[[#This Row],[Period]],Mapping!A:B,2,0)</f>
        <v>Q 2</v>
      </c>
      <c r="N3858"/>
    </row>
    <row r="3859" spans="1:14" ht="11.25" customHeight="1" x14ac:dyDescent="0.2">
      <c r="A3859" s="42" t="s">
        <v>23</v>
      </c>
      <c r="B3859" s="44" t="s">
        <v>39</v>
      </c>
      <c r="C3859" s="44" t="s">
        <v>58</v>
      </c>
      <c r="D3859" s="43">
        <v>24810.218999999997</v>
      </c>
      <c r="E3859" s="43">
        <v>-24338.040999999997</v>
      </c>
      <c r="F3859" s="45">
        <v>-29210</v>
      </c>
      <c r="G3859" s="45">
        <v>-77440</v>
      </c>
      <c r="H3859" s="45">
        <v>-92730</v>
      </c>
      <c r="I3859" s="55">
        <f>pro[[#This Row],[Admin expenses 3]]+pro[[#This Row],[Admin expenses 2]]+pro[[#This Row],[Admin expenses 1]]+pro[[#This Row],[COGS]]</f>
        <v>-223718.041</v>
      </c>
      <c r="J3859" s="55">
        <f>pro[[#This Row],[Revenue]]+pro[[#This Row],[AdminExp]]</f>
        <v>-198907.82199999999</v>
      </c>
      <c r="K3859" s="83">
        <f>pro[[#This Row],[Profit]]/pro[[#This Row],[Revenue]]</f>
        <v>-8.0171731656217951</v>
      </c>
      <c r="L3859" s="56">
        <f t="shared" si="60"/>
        <v>4</v>
      </c>
      <c r="M3859" s="82" t="str">
        <f>"Q"&amp;" "&amp;VLOOKUP(pro[[#This Row],[Period]],Mapping!A:B,2,0)</f>
        <v>Q 2</v>
      </c>
      <c r="N3859"/>
    </row>
    <row r="3860" spans="1:14" ht="11.25" customHeight="1" x14ac:dyDescent="0.2">
      <c r="A3860" s="42" t="s">
        <v>23</v>
      </c>
      <c r="B3860" s="44" t="s">
        <v>39</v>
      </c>
      <c r="C3860" s="44" t="s">
        <v>59</v>
      </c>
      <c r="D3860" s="43">
        <v>168176.44199999998</v>
      </c>
      <c r="E3860" s="43">
        <v>-72360.616999999998</v>
      </c>
      <c r="F3860" s="45">
        <v>-40860</v>
      </c>
      <c r="G3860" s="45">
        <v>-92970</v>
      </c>
      <c r="H3860" s="45">
        <v>-48840</v>
      </c>
      <c r="I3860" s="55">
        <f>pro[[#This Row],[Admin expenses 3]]+pro[[#This Row],[Admin expenses 2]]+pro[[#This Row],[Admin expenses 1]]+pro[[#This Row],[COGS]]</f>
        <v>-255030.617</v>
      </c>
      <c r="J3860" s="55">
        <f>pro[[#This Row],[Revenue]]+pro[[#This Row],[AdminExp]]</f>
        <v>-86854.175000000017</v>
      </c>
      <c r="K3860" s="83">
        <f>pro[[#This Row],[Profit]]/pro[[#This Row],[Revenue]]</f>
        <v>-0.51644673871742408</v>
      </c>
      <c r="L3860" s="56">
        <f t="shared" si="60"/>
        <v>4</v>
      </c>
      <c r="M3860" s="82" t="str">
        <f>"Q"&amp;" "&amp;VLOOKUP(pro[[#This Row],[Period]],Mapping!A:B,2,0)</f>
        <v>Q 2</v>
      </c>
      <c r="N3860"/>
    </row>
    <row r="3861" spans="1:14" ht="11.25" customHeight="1" x14ac:dyDescent="0.2">
      <c r="A3861" s="42" t="s">
        <v>23</v>
      </c>
      <c r="B3861" s="44" t="s">
        <v>39</v>
      </c>
      <c r="C3861" s="44" t="s">
        <v>57</v>
      </c>
      <c r="D3861" s="43">
        <v>240132.99099999998</v>
      </c>
      <c r="E3861" s="43">
        <v>-69449.106999999989</v>
      </c>
      <c r="F3861" s="45">
        <v>-77530</v>
      </c>
      <c r="G3861" s="45">
        <v>-98600</v>
      </c>
      <c r="H3861" s="45">
        <v>-14350</v>
      </c>
      <c r="I3861" s="55">
        <f>pro[[#This Row],[Admin expenses 3]]+pro[[#This Row],[Admin expenses 2]]+pro[[#This Row],[Admin expenses 1]]+pro[[#This Row],[COGS]]</f>
        <v>-259929.10699999999</v>
      </c>
      <c r="J3861" s="55">
        <f>pro[[#This Row],[Revenue]]+pro[[#This Row],[AdminExp]]</f>
        <v>-19796.116000000009</v>
      </c>
      <c r="K3861" s="83">
        <f>pro[[#This Row],[Profit]]/pro[[#This Row],[Revenue]]</f>
        <v>-8.2438135291456105E-2</v>
      </c>
      <c r="L3861" s="56">
        <f t="shared" si="60"/>
        <v>4</v>
      </c>
      <c r="M3861" s="82" t="str">
        <f>"Q"&amp;" "&amp;VLOOKUP(pro[[#This Row],[Period]],Mapping!A:B,2,0)</f>
        <v>Q 2</v>
      </c>
      <c r="N3861"/>
    </row>
    <row r="3862" spans="1:14" ht="11.25" customHeight="1" x14ac:dyDescent="0.2">
      <c r="A3862" s="42" t="s">
        <v>23</v>
      </c>
      <c r="B3862" s="44" t="s">
        <v>39</v>
      </c>
      <c r="C3862" s="44" t="s">
        <v>58</v>
      </c>
      <c r="D3862" s="43">
        <v>372061.44499999995</v>
      </c>
      <c r="E3862" s="43">
        <v>-95303.782000000007</v>
      </c>
      <c r="F3862" s="45">
        <v>-102660</v>
      </c>
      <c r="G3862" s="45">
        <v>-94550</v>
      </c>
      <c r="H3862" s="45">
        <v>-60740</v>
      </c>
      <c r="I3862" s="55">
        <f>pro[[#This Row],[Admin expenses 3]]+pro[[#This Row],[Admin expenses 2]]+pro[[#This Row],[Admin expenses 1]]+pro[[#This Row],[COGS]]</f>
        <v>-353253.78200000001</v>
      </c>
      <c r="J3862" s="55">
        <f>pro[[#This Row],[Revenue]]+pro[[#This Row],[AdminExp]]</f>
        <v>18807.662999999942</v>
      </c>
      <c r="K3862" s="83">
        <f>pro[[#This Row],[Profit]]/pro[[#This Row],[Revenue]]</f>
        <v>5.0549884307415797E-2</v>
      </c>
      <c r="L3862" s="56">
        <f t="shared" si="60"/>
        <v>4</v>
      </c>
      <c r="M3862" s="82" t="str">
        <f>"Q"&amp;" "&amp;VLOOKUP(pro[[#This Row],[Period]],Mapping!A:B,2,0)</f>
        <v>Q 2</v>
      </c>
      <c r="N3862"/>
    </row>
    <row r="3863" spans="1:14" ht="11.25" customHeight="1" x14ac:dyDescent="0.2">
      <c r="A3863" s="42" t="s">
        <v>23</v>
      </c>
      <c r="B3863" s="44" t="s">
        <v>39</v>
      </c>
      <c r="C3863" s="44" t="s">
        <v>59</v>
      </c>
      <c r="D3863" s="43">
        <v>423371.84399999998</v>
      </c>
      <c r="E3863" s="43">
        <v>-84366.043999999994</v>
      </c>
      <c r="F3863" s="45">
        <v>-93660</v>
      </c>
      <c r="G3863" s="45">
        <v>-40220</v>
      </c>
      <c r="H3863" s="45">
        <v>-37340</v>
      </c>
      <c r="I3863" s="55">
        <f>pro[[#This Row],[Admin expenses 3]]+pro[[#This Row],[Admin expenses 2]]+pro[[#This Row],[Admin expenses 1]]+pro[[#This Row],[COGS]]</f>
        <v>-255586.04399999999</v>
      </c>
      <c r="J3863" s="55">
        <f>pro[[#This Row],[Revenue]]+pro[[#This Row],[AdminExp]]</f>
        <v>167785.8</v>
      </c>
      <c r="K3863" s="83">
        <f>pro[[#This Row],[Profit]]/pro[[#This Row],[Revenue]]</f>
        <v>0.39630835724635483</v>
      </c>
      <c r="L3863" s="56">
        <f t="shared" si="60"/>
        <v>4</v>
      </c>
      <c r="M3863" s="82" t="str">
        <f>"Q"&amp;" "&amp;VLOOKUP(pro[[#This Row],[Period]],Mapping!A:B,2,0)</f>
        <v>Q 2</v>
      </c>
      <c r="N3863"/>
    </row>
    <row r="3864" spans="1:14" ht="11.25" customHeight="1" x14ac:dyDescent="0.2">
      <c r="A3864" s="42" t="s">
        <v>23</v>
      </c>
      <c r="B3864" s="44" t="s">
        <v>39</v>
      </c>
      <c r="C3864" s="44" t="s">
        <v>57</v>
      </c>
      <c r="D3864" s="43">
        <v>400128.30199999997</v>
      </c>
      <c r="E3864" s="43">
        <v>-95038.040999999997</v>
      </c>
      <c r="F3864" s="45">
        <v>-20320</v>
      </c>
      <c r="G3864" s="45">
        <v>-18290</v>
      </c>
      <c r="H3864" s="45">
        <v>-45990</v>
      </c>
      <c r="I3864" s="55">
        <f>pro[[#This Row],[Admin expenses 3]]+pro[[#This Row],[Admin expenses 2]]+pro[[#This Row],[Admin expenses 1]]+pro[[#This Row],[COGS]]</f>
        <v>-179638.041</v>
      </c>
      <c r="J3864" s="55">
        <f>pro[[#This Row],[Revenue]]+pro[[#This Row],[AdminExp]]</f>
        <v>220490.26099999997</v>
      </c>
      <c r="K3864" s="83">
        <f>pro[[#This Row],[Profit]]/pro[[#This Row],[Revenue]]</f>
        <v>0.55104890080982072</v>
      </c>
      <c r="L3864" s="56">
        <f t="shared" si="60"/>
        <v>4</v>
      </c>
      <c r="M3864" s="82" t="str">
        <f>"Q"&amp;" "&amp;VLOOKUP(pro[[#This Row],[Period]],Mapping!A:B,2,0)</f>
        <v>Q 2</v>
      </c>
      <c r="N3864"/>
    </row>
    <row r="3865" spans="1:14" ht="11.25" customHeight="1" x14ac:dyDescent="0.2">
      <c r="A3865" s="42" t="s">
        <v>23</v>
      </c>
      <c r="B3865" s="44" t="s">
        <v>39</v>
      </c>
      <c r="C3865" s="44" t="s">
        <v>57</v>
      </c>
      <c r="D3865" s="43">
        <v>345243.50699999998</v>
      </c>
      <c r="E3865" s="43">
        <v>-87600.687999999995</v>
      </c>
      <c r="F3865" s="45">
        <v>-87480</v>
      </c>
      <c r="G3865" s="45">
        <v>-85440</v>
      </c>
      <c r="H3865" s="45">
        <v>-82990</v>
      </c>
      <c r="I3865" s="55">
        <f>pro[[#This Row],[Admin expenses 3]]+pro[[#This Row],[Admin expenses 2]]+pro[[#This Row],[Admin expenses 1]]+pro[[#This Row],[COGS]]</f>
        <v>-343510.68799999997</v>
      </c>
      <c r="J3865" s="55">
        <f>pro[[#This Row],[Revenue]]+pro[[#This Row],[AdminExp]]</f>
        <v>1732.8190000000177</v>
      </c>
      <c r="K3865" s="83">
        <f>pro[[#This Row],[Profit]]/pro[[#This Row],[Revenue]]</f>
        <v>5.0191211850944897E-3</v>
      </c>
      <c r="L3865" s="56">
        <f t="shared" si="60"/>
        <v>4</v>
      </c>
      <c r="M3865" s="82" t="str">
        <f>"Q"&amp;" "&amp;VLOOKUP(pro[[#This Row],[Period]],Mapping!A:B,2,0)</f>
        <v>Q 2</v>
      </c>
      <c r="N3865"/>
    </row>
    <row r="3866" spans="1:14" ht="11.25" customHeight="1" x14ac:dyDescent="0.2">
      <c r="A3866" s="42" t="s">
        <v>23</v>
      </c>
      <c r="B3866" s="44" t="s">
        <v>39</v>
      </c>
      <c r="C3866" s="44" t="s">
        <v>57</v>
      </c>
      <c r="D3866" s="43">
        <v>343356.65700000001</v>
      </c>
      <c r="E3866" s="43">
        <v>-38504.024999999994</v>
      </c>
      <c r="F3866" s="45">
        <v>-14550</v>
      </c>
      <c r="G3866" s="45">
        <v>-90720</v>
      </c>
      <c r="H3866" s="45">
        <v>-74550</v>
      </c>
      <c r="I3866" s="55">
        <f>pro[[#This Row],[Admin expenses 3]]+pro[[#This Row],[Admin expenses 2]]+pro[[#This Row],[Admin expenses 1]]+pro[[#This Row],[COGS]]</f>
        <v>-218324.02499999999</v>
      </c>
      <c r="J3866" s="55">
        <f>pro[[#This Row],[Revenue]]+pro[[#This Row],[AdminExp]]</f>
        <v>125032.63200000001</v>
      </c>
      <c r="K3866" s="83">
        <f>pro[[#This Row],[Profit]]/pro[[#This Row],[Revenue]]</f>
        <v>0.36414797689505701</v>
      </c>
      <c r="L3866" s="56">
        <f t="shared" si="60"/>
        <v>4</v>
      </c>
      <c r="M3866" s="82" t="str">
        <f>"Q"&amp;" "&amp;VLOOKUP(pro[[#This Row],[Period]],Mapping!A:B,2,0)</f>
        <v>Q 2</v>
      </c>
      <c r="N3866"/>
    </row>
    <row r="3867" spans="1:14" ht="11.25" customHeight="1" x14ac:dyDescent="0.2">
      <c r="A3867" s="42" t="s">
        <v>23</v>
      </c>
      <c r="B3867" s="44" t="s">
        <v>39</v>
      </c>
      <c r="C3867" s="44" t="s">
        <v>57</v>
      </c>
      <c r="D3867" s="43">
        <v>51686.466999999997</v>
      </c>
      <c r="E3867" s="43">
        <v>-12889.275</v>
      </c>
      <c r="F3867" s="45">
        <v>-83090</v>
      </c>
      <c r="G3867" s="45">
        <v>-102630</v>
      </c>
      <c r="H3867" s="45">
        <v>-49310</v>
      </c>
      <c r="I3867" s="55">
        <f>pro[[#This Row],[Admin expenses 3]]+pro[[#This Row],[Admin expenses 2]]+pro[[#This Row],[Admin expenses 1]]+pro[[#This Row],[COGS]]</f>
        <v>-247919.27499999999</v>
      </c>
      <c r="J3867" s="55">
        <f>pro[[#This Row],[Revenue]]+pro[[#This Row],[AdminExp]]</f>
        <v>-196232.80799999999</v>
      </c>
      <c r="K3867" s="83">
        <f>pro[[#This Row],[Profit]]/pro[[#This Row],[Revenue]]</f>
        <v>-3.796599369037934</v>
      </c>
      <c r="L3867" s="56">
        <f t="shared" si="60"/>
        <v>4</v>
      </c>
      <c r="M3867" s="82" t="str">
        <f>"Q"&amp;" "&amp;VLOOKUP(pro[[#This Row],[Period]],Mapping!A:B,2,0)</f>
        <v>Q 2</v>
      </c>
      <c r="N3867"/>
    </row>
    <row r="3868" spans="1:14" ht="11.25" customHeight="1" x14ac:dyDescent="0.2">
      <c r="A3868" s="42" t="s">
        <v>23</v>
      </c>
      <c r="B3868" s="44" t="s">
        <v>39</v>
      </c>
      <c r="C3868" s="44" t="s">
        <v>57</v>
      </c>
      <c r="D3868" s="43">
        <v>198834.59399999998</v>
      </c>
      <c r="E3868" s="43">
        <v>-65560.187000000005</v>
      </c>
      <c r="F3868" s="45">
        <v>-58300</v>
      </c>
      <c r="G3868" s="45">
        <v>-84320</v>
      </c>
      <c r="H3868" s="45">
        <v>-21520</v>
      </c>
      <c r="I3868" s="55">
        <f>pro[[#This Row],[Admin expenses 3]]+pro[[#This Row],[Admin expenses 2]]+pro[[#This Row],[Admin expenses 1]]+pro[[#This Row],[COGS]]</f>
        <v>-229700.18700000001</v>
      </c>
      <c r="J3868" s="55">
        <f>pro[[#This Row],[Revenue]]+pro[[#This Row],[AdminExp]]</f>
        <v>-30865.593000000023</v>
      </c>
      <c r="K3868" s="83">
        <f>pro[[#This Row],[Profit]]/pro[[#This Row],[Revenue]]</f>
        <v>-0.15523250948977232</v>
      </c>
      <c r="L3868" s="56">
        <f t="shared" si="60"/>
        <v>4</v>
      </c>
      <c r="M3868" s="82" t="str">
        <f>"Q"&amp;" "&amp;VLOOKUP(pro[[#This Row],[Period]],Mapping!A:B,2,0)</f>
        <v>Q 2</v>
      </c>
      <c r="N3868"/>
    </row>
    <row r="3869" spans="1:14" ht="11.25" customHeight="1" x14ac:dyDescent="0.2">
      <c r="A3869" s="42" t="s">
        <v>23</v>
      </c>
      <c r="B3869" s="44" t="s">
        <v>39</v>
      </c>
      <c r="C3869" s="44" t="s">
        <v>57</v>
      </c>
      <c r="D3869" s="43">
        <v>2128701.3229999999</v>
      </c>
      <c r="E3869" s="43">
        <v>-211617.266</v>
      </c>
      <c r="F3869" s="45">
        <v>-86730</v>
      </c>
      <c r="G3869" s="45">
        <v>-66930</v>
      </c>
      <c r="H3869" s="45">
        <v>-108320</v>
      </c>
      <c r="I3869" s="55">
        <f>pro[[#This Row],[Admin expenses 3]]+pro[[#This Row],[Admin expenses 2]]+pro[[#This Row],[Admin expenses 1]]+pro[[#This Row],[COGS]]</f>
        <v>-473597.266</v>
      </c>
      <c r="J3869" s="55">
        <f>pro[[#This Row],[Revenue]]+pro[[#This Row],[AdminExp]]</f>
        <v>1655104.0569999998</v>
      </c>
      <c r="K3869" s="83">
        <f>pro[[#This Row],[Profit]]/pro[[#This Row],[Revenue]]</f>
        <v>0.7775182169133269</v>
      </c>
      <c r="L3869" s="56">
        <f t="shared" si="60"/>
        <v>4</v>
      </c>
      <c r="M3869" s="82" t="str">
        <f>"Q"&amp;" "&amp;VLOOKUP(pro[[#This Row],[Period]],Mapping!A:B,2,0)</f>
        <v>Q 2</v>
      </c>
      <c r="N3869"/>
    </row>
    <row r="3870" spans="1:14" ht="11.25" customHeight="1" x14ac:dyDescent="0.2">
      <c r="A3870" s="42" t="s">
        <v>23</v>
      </c>
      <c r="B3870" s="44" t="s">
        <v>39</v>
      </c>
      <c r="C3870" s="44" t="s">
        <v>57</v>
      </c>
      <c r="D3870" s="43">
        <v>4304755.0489999996</v>
      </c>
      <c r="E3870" s="43">
        <v>-3495733.7379999999</v>
      </c>
      <c r="F3870" s="45">
        <v>-44460</v>
      </c>
      <c r="G3870" s="45">
        <v>-14850</v>
      </c>
      <c r="H3870" s="45">
        <v>-60010</v>
      </c>
      <c r="I3870" s="55">
        <f>pro[[#This Row],[Admin expenses 3]]+pro[[#This Row],[Admin expenses 2]]+pro[[#This Row],[Admin expenses 1]]+pro[[#This Row],[COGS]]</f>
        <v>-3615053.7379999999</v>
      </c>
      <c r="J3870" s="55">
        <f>pro[[#This Row],[Revenue]]+pro[[#This Row],[AdminExp]]</f>
        <v>689701.31099999975</v>
      </c>
      <c r="K3870" s="83">
        <f>pro[[#This Row],[Profit]]/pro[[#This Row],[Revenue]]</f>
        <v>0.1602184800643229</v>
      </c>
      <c r="L3870" s="56">
        <f t="shared" si="60"/>
        <v>4</v>
      </c>
      <c r="M3870" s="82" t="str">
        <f>"Q"&amp;" "&amp;VLOOKUP(pro[[#This Row],[Period]],Mapping!A:B,2,0)</f>
        <v>Q 2</v>
      </c>
      <c r="N3870"/>
    </row>
    <row r="3871" spans="1:14" ht="11.25" customHeight="1" x14ac:dyDescent="0.2">
      <c r="A3871" s="42" t="s">
        <v>23</v>
      </c>
      <c r="B3871" s="44" t="s">
        <v>39</v>
      </c>
      <c r="C3871" s="44" t="s">
        <v>57</v>
      </c>
      <c r="D3871" s="43">
        <v>122464.25099999999</v>
      </c>
      <c r="E3871" s="43">
        <v>-221958.40099999998</v>
      </c>
      <c r="F3871" s="45">
        <v>-85880</v>
      </c>
      <c r="G3871" s="45">
        <v>-103370</v>
      </c>
      <c r="H3871" s="45">
        <v>-28840</v>
      </c>
      <c r="I3871" s="55">
        <f>pro[[#This Row],[Admin expenses 3]]+pro[[#This Row],[Admin expenses 2]]+pro[[#This Row],[Admin expenses 1]]+pro[[#This Row],[COGS]]</f>
        <v>-440048.40099999995</v>
      </c>
      <c r="J3871" s="55">
        <f>pro[[#This Row],[Revenue]]+pro[[#This Row],[AdminExp]]</f>
        <v>-317584.14999999997</v>
      </c>
      <c r="K3871" s="83">
        <f>pro[[#This Row],[Profit]]/pro[[#This Row],[Revenue]]</f>
        <v>-2.5932804668033285</v>
      </c>
      <c r="L3871" s="56">
        <f t="shared" si="60"/>
        <v>4</v>
      </c>
      <c r="M3871" s="82" t="str">
        <f>"Q"&amp;" "&amp;VLOOKUP(pro[[#This Row],[Period]],Mapping!A:B,2,0)</f>
        <v>Q 2</v>
      </c>
      <c r="N3871"/>
    </row>
    <row r="3872" spans="1:14" ht="11.25" customHeight="1" x14ac:dyDescent="0.2">
      <c r="A3872" s="42" t="s">
        <v>23</v>
      </c>
      <c r="B3872" s="44" t="s">
        <v>37</v>
      </c>
      <c r="C3872" s="44" t="s">
        <v>57</v>
      </c>
      <c r="D3872" s="43">
        <v>122871.34299999998</v>
      </c>
      <c r="E3872" s="43">
        <v>-5571.44</v>
      </c>
      <c r="F3872" s="45">
        <v>-65280</v>
      </c>
      <c r="G3872" s="45">
        <v>-102970</v>
      </c>
      <c r="H3872" s="45">
        <v>-104050</v>
      </c>
      <c r="I3872" s="55">
        <f>pro[[#This Row],[Admin expenses 3]]+pro[[#This Row],[Admin expenses 2]]+pro[[#This Row],[Admin expenses 1]]+pro[[#This Row],[COGS]]</f>
        <v>-277871.44</v>
      </c>
      <c r="J3872" s="55">
        <f>pro[[#This Row],[Revenue]]+pro[[#This Row],[AdminExp]]</f>
        <v>-155000.09700000001</v>
      </c>
      <c r="K3872" s="83">
        <f>pro[[#This Row],[Profit]]/pro[[#This Row],[Revenue]]</f>
        <v>-1.2614828910920266</v>
      </c>
      <c r="L3872" s="56">
        <f t="shared" si="60"/>
        <v>4</v>
      </c>
      <c r="M3872" s="82" t="str">
        <f>"Q"&amp;" "&amp;VLOOKUP(pro[[#This Row],[Period]],Mapping!A:B,2,0)</f>
        <v>Q 2</v>
      </c>
      <c r="N3872"/>
    </row>
    <row r="3873" spans="1:14" ht="11.25" customHeight="1" x14ac:dyDescent="0.2">
      <c r="A3873" s="42" t="s">
        <v>23</v>
      </c>
      <c r="B3873" s="44" t="s">
        <v>37</v>
      </c>
      <c r="C3873" s="44" t="s">
        <v>57</v>
      </c>
      <c r="D3873" s="43">
        <v>487213.56599999999</v>
      </c>
      <c r="E3873" s="43">
        <v>-231335.29299999998</v>
      </c>
      <c r="F3873" s="45">
        <v>-79420</v>
      </c>
      <c r="G3873" s="45">
        <v>-40460</v>
      </c>
      <c r="H3873" s="45">
        <v>-45470</v>
      </c>
      <c r="I3873" s="55">
        <f>pro[[#This Row],[Admin expenses 3]]+pro[[#This Row],[Admin expenses 2]]+pro[[#This Row],[Admin expenses 1]]+pro[[#This Row],[COGS]]</f>
        <v>-396685.29299999995</v>
      </c>
      <c r="J3873" s="55">
        <f>pro[[#This Row],[Revenue]]+pro[[#This Row],[AdminExp]]</f>
        <v>90528.273000000045</v>
      </c>
      <c r="K3873" s="83">
        <f>pro[[#This Row],[Profit]]/pro[[#This Row],[Revenue]]</f>
        <v>0.18580819442946309</v>
      </c>
      <c r="L3873" s="56">
        <f t="shared" si="60"/>
        <v>4</v>
      </c>
      <c r="M3873" s="82" t="str">
        <f>"Q"&amp;" "&amp;VLOOKUP(pro[[#This Row],[Period]],Mapping!A:B,2,0)</f>
        <v>Q 2</v>
      </c>
      <c r="N3873"/>
    </row>
    <row r="3874" spans="1:14" ht="11.25" customHeight="1" x14ac:dyDescent="0.2">
      <c r="A3874" s="42" t="s">
        <v>23</v>
      </c>
      <c r="B3874" s="44" t="s">
        <v>37</v>
      </c>
      <c r="C3874" s="44" t="s">
        <v>57</v>
      </c>
      <c r="D3874" s="43">
        <v>-55866.447</v>
      </c>
      <c r="E3874" s="43">
        <v>27967.568999999996</v>
      </c>
      <c r="F3874" s="45">
        <v>-48940</v>
      </c>
      <c r="G3874" s="45">
        <v>-12510</v>
      </c>
      <c r="H3874" s="45">
        <v>-17620</v>
      </c>
      <c r="I3874" s="55">
        <f>pro[[#This Row],[Admin expenses 3]]+pro[[#This Row],[Admin expenses 2]]+pro[[#This Row],[Admin expenses 1]]+pro[[#This Row],[COGS]]</f>
        <v>-51102.431000000004</v>
      </c>
      <c r="J3874" s="55">
        <f>pro[[#This Row],[Revenue]]+pro[[#This Row],[AdminExp]]</f>
        <v>-106968.878</v>
      </c>
      <c r="K3874" s="83">
        <f>pro[[#This Row],[Profit]]/pro[[#This Row],[Revenue]]</f>
        <v>1.9147249152966537</v>
      </c>
      <c r="L3874" s="56">
        <f t="shared" si="60"/>
        <v>4</v>
      </c>
      <c r="M3874" s="82" t="str">
        <f>"Q"&amp;" "&amp;VLOOKUP(pro[[#This Row],[Period]],Mapping!A:B,2,0)</f>
        <v>Q 2</v>
      </c>
      <c r="N3874"/>
    </row>
    <row r="3875" spans="1:14" ht="11.25" customHeight="1" x14ac:dyDescent="0.2">
      <c r="A3875" s="42" t="s">
        <v>23</v>
      </c>
      <c r="B3875" s="44" t="s">
        <v>37</v>
      </c>
      <c r="C3875" s="44" t="s">
        <v>57</v>
      </c>
      <c r="D3875" s="43">
        <v>98808.030999999988</v>
      </c>
      <c r="E3875" s="43">
        <v>-101781.575</v>
      </c>
      <c r="F3875" s="45">
        <v>-43590</v>
      </c>
      <c r="G3875" s="45">
        <v>-88300</v>
      </c>
      <c r="H3875" s="45">
        <v>-53420</v>
      </c>
      <c r="I3875" s="55">
        <f>pro[[#This Row],[Admin expenses 3]]+pro[[#This Row],[Admin expenses 2]]+pro[[#This Row],[Admin expenses 1]]+pro[[#This Row],[COGS]]</f>
        <v>-287091.57500000001</v>
      </c>
      <c r="J3875" s="55">
        <f>pro[[#This Row],[Revenue]]+pro[[#This Row],[AdminExp]]</f>
        <v>-188283.54400000002</v>
      </c>
      <c r="K3875" s="83">
        <f>pro[[#This Row],[Profit]]/pro[[#This Row],[Revenue]]</f>
        <v>-1.9055489932797067</v>
      </c>
      <c r="L3875" s="56">
        <f t="shared" si="60"/>
        <v>4</v>
      </c>
      <c r="M3875" s="82" t="str">
        <f>"Q"&amp;" "&amp;VLOOKUP(pro[[#This Row],[Period]],Mapping!A:B,2,0)</f>
        <v>Q 2</v>
      </c>
      <c r="N3875"/>
    </row>
    <row r="3876" spans="1:14" ht="11.25" customHeight="1" x14ac:dyDescent="0.2">
      <c r="A3876" s="42" t="s">
        <v>23</v>
      </c>
      <c r="B3876" s="44" t="s">
        <v>37</v>
      </c>
      <c r="C3876" s="44" t="s">
        <v>57</v>
      </c>
      <c r="D3876" s="43">
        <v>-34911.540999999997</v>
      </c>
      <c r="E3876" s="43">
        <v>38909.485999999997</v>
      </c>
      <c r="F3876" s="45">
        <v>-32230</v>
      </c>
      <c r="G3876" s="45">
        <v>-13300</v>
      </c>
      <c r="H3876" s="45">
        <v>-62940</v>
      </c>
      <c r="I3876" s="55">
        <f>pro[[#This Row],[Admin expenses 3]]+pro[[#This Row],[Admin expenses 2]]+pro[[#This Row],[Admin expenses 1]]+pro[[#This Row],[COGS]]</f>
        <v>-69560.513999999996</v>
      </c>
      <c r="J3876" s="55">
        <f>pro[[#This Row],[Revenue]]+pro[[#This Row],[AdminExp]]</f>
        <v>-104472.05499999999</v>
      </c>
      <c r="K3876" s="83">
        <f>pro[[#This Row],[Profit]]/pro[[#This Row],[Revenue]]</f>
        <v>2.9924790486905177</v>
      </c>
      <c r="L3876" s="56">
        <f t="shared" si="60"/>
        <v>4</v>
      </c>
      <c r="M3876" s="82" t="str">
        <f>"Q"&amp;" "&amp;VLOOKUP(pro[[#This Row],[Period]],Mapping!A:B,2,0)</f>
        <v>Q 2</v>
      </c>
      <c r="N3876"/>
    </row>
    <row r="3877" spans="1:14" ht="11.25" customHeight="1" x14ac:dyDescent="0.2">
      <c r="A3877" s="42" t="s">
        <v>23</v>
      </c>
      <c r="B3877" s="44" t="s">
        <v>37</v>
      </c>
      <c r="C3877" s="44" t="s">
        <v>57</v>
      </c>
      <c r="D3877" s="43">
        <v>127491.93799999999</v>
      </c>
      <c r="E3877" s="43">
        <v>-51069.682999999997</v>
      </c>
      <c r="F3877" s="45">
        <v>-42090</v>
      </c>
      <c r="G3877" s="45">
        <v>-51890</v>
      </c>
      <c r="H3877" s="45">
        <v>-67040</v>
      </c>
      <c r="I3877" s="55">
        <f>pro[[#This Row],[Admin expenses 3]]+pro[[#This Row],[Admin expenses 2]]+pro[[#This Row],[Admin expenses 1]]+pro[[#This Row],[COGS]]</f>
        <v>-212089.68299999999</v>
      </c>
      <c r="J3877" s="55">
        <f>pro[[#This Row],[Revenue]]+pro[[#This Row],[AdminExp]]</f>
        <v>-84597.744999999995</v>
      </c>
      <c r="K3877" s="83">
        <f>pro[[#This Row],[Profit]]/pro[[#This Row],[Revenue]]</f>
        <v>-0.66355368290032579</v>
      </c>
      <c r="L3877" s="56">
        <f t="shared" si="60"/>
        <v>4</v>
      </c>
      <c r="M3877" s="82" t="str">
        <f>"Q"&amp;" "&amp;VLOOKUP(pro[[#This Row],[Period]],Mapping!A:B,2,0)</f>
        <v>Q 2</v>
      </c>
      <c r="N3877"/>
    </row>
    <row r="3878" spans="1:14" ht="11.25" customHeight="1" x14ac:dyDescent="0.2">
      <c r="A3878" s="42" t="s">
        <v>23</v>
      </c>
      <c r="B3878" s="44" t="s">
        <v>37</v>
      </c>
      <c r="C3878" s="44" t="s">
        <v>57</v>
      </c>
      <c r="D3878" s="43">
        <v>27160859.753999997</v>
      </c>
      <c r="E3878" s="43">
        <v>-29422704.066</v>
      </c>
      <c r="F3878" s="45">
        <v>-75700</v>
      </c>
      <c r="G3878" s="45">
        <v>-80570</v>
      </c>
      <c r="H3878" s="45">
        <v>-56840</v>
      </c>
      <c r="I3878" s="55">
        <f>pro[[#This Row],[Admin expenses 3]]+pro[[#This Row],[Admin expenses 2]]+pro[[#This Row],[Admin expenses 1]]+pro[[#This Row],[COGS]]</f>
        <v>-29635814.066</v>
      </c>
      <c r="J3878" s="55">
        <f>pro[[#This Row],[Revenue]]+pro[[#This Row],[AdminExp]]</f>
        <v>-2474954.3120000027</v>
      </c>
      <c r="K3878" s="83">
        <f>pro[[#This Row],[Profit]]/pro[[#This Row],[Revenue]]</f>
        <v>-9.1122090184774601E-2</v>
      </c>
      <c r="L3878" s="56">
        <f t="shared" si="60"/>
        <v>4</v>
      </c>
      <c r="M3878" s="82" t="str">
        <f>"Q"&amp;" "&amp;VLOOKUP(pro[[#This Row],[Period]],Mapping!A:B,2,0)</f>
        <v>Q 2</v>
      </c>
      <c r="N3878"/>
    </row>
    <row r="3879" spans="1:14" ht="11.25" customHeight="1" x14ac:dyDescent="0.2">
      <c r="A3879" s="42" t="s">
        <v>23</v>
      </c>
      <c r="B3879" s="44" t="s">
        <v>37</v>
      </c>
      <c r="C3879" s="44" t="s">
        <v>57</v>
      </c>
      <c r="D3879" s="43">
        <v>22324599.492999997</v>
      </c>
      <c r="E3879" s="43">
        <v>-24190328.568</v>
      </c>
      <c r="F3879" s="45">
        <v>-107250</v>
      </c>
      <c r="G3879" s="45">
        <v>-69800</v>
      </c>
      <c r="H3879" s="45">
        <v>-23110</v>
      </c>
      <c r="I3879" s="55">
        <f>pro[[#This Row],[Admin expenses 3]]+pro[[#This Row],[Admin expenses 2]]+pro[[#This Row],[Admin expenses 1]]+pro[[#This Row],[COGS]]</f>
        <v>-24390488.568</v>
      </c>
      <c r="J3879" s="55">
        <f>pro[[#This Row],[Revenue]]+pro[[#This Row],[AdminExp]]</f>
        <v>-2065889.075000003</v>
      </c>
      <c r="K3879" s="83">
        <f>pro[[#This Row],[Profit]]/pro[[#This Row],[Revenue]]</f>
        <v>-9.2538684765555324E-2</v>
      </c>
      <c r="L3879" s="56">
        <f t="shared" si="60"/>
        <v>4</v>
      </c>
      <c r="M3879" s="82" t="str">
        <f>"Q"&amp;" "&amp;VLOOKUP(pro[[#This Row],[Period]],Mapping!A:B,2,0)</f>
        <v>Q 2</v>
      </c>
      <c r="N3879"/>
    </row>
    <row r="3880" spans="1:14" ht="11.25" customHeight="1" x14ac:dyDescent="0.2">
      <c r="A3880" s="42" t="s">
        <v>23</v>
      </c>
      <c r="B3880" s="44" t="s">
        <v>37</v>
      </c>
      <c r="C3880" s="44" t="s">
        <v>57</v>
      </c>
      <c r="D3880" s="43">
        <v>44306.36</v>
      </c>
      <c r="E3880" s="43">
        <v>-2782.6889999999999</v>
      </c>
      <c r="F3880" s="45">
        <v>-33610</v>
      </c>
      <c r="G3880" s="45">
        <v>-93060</v>
      </c>
      <c r="H3880" s="45">
        <v>-104810</v>
      </c>
      <c r="I3880" s="55">
        <f>pro[[#This Row],[Admin expenses 3]]+pro[[#This Row],[Admin expenses 2]]+pro[[#This Row],[Admin expenses 1]]+pro[[#This Row],[COGS]]</f>
        <v>-234262.68900000001</v>
      </c>
      <c r="J3880" s="55">
        <f>pro[[#This Row],[Revenue]]+pro[[#This Row],[AdminExp]]</f>
        <v>-189956.32900000003</v>
      </c>
      <c r="K3880" s="83">
        <f>pro[[#This Row],[Profit]]/pro[[#This Row],[Revenue]]</f>
        <v>-4.2873377320998616</v>
      </c>
      <c r="L3880" s="56">
        <f t="shared" si="60"/>
        <v>4</v>
      </c>
      <c r="M3880" s="82" t="str">
        <f>"Q"&amp;" "&amp;VLOOKUP(pro[[#This Row],[Period]],Mapping!A:B,2,0)</f>
        <v>Q 2</v>
      </c>
      <c r="N3880"/>
    </row>
    <row r="3881" spans="1:14" ht="11.25" customHeight="1" x14ac:dyDescent="0.2">
      <c r="A3881" s="42" t="s">
        <v>23</v>
      </c>
      <c r="B3881" s="44" t="s">
        <v>37</v>
      </c>
      <c r="C3881" s="44" t="s">
        <v>57</v>
      </c>
      <c r="D3881" s="43">
        <v>61469.638999999996</v>
      </c>
      <c r="E3881" s="43">
        <v>-4026.4349999999999</v>
      </c>
      <c r="F3881" s="45">
        <v>-15410</v>
      </c>
      <c r="G3881" s="45">
        <v>-58130</v>
      </c>
      <c r="H3881" s="45">
        <v>-100840</v>
      </c>
      <c r="I3881" s="55">
        <f>pro[[#This Row],[Admin expenses 3]]+pro[[#This Row],[Admin expenses 2]]+pro[[#This Row],[Admin expenses 1]]+pro[[#This Row],[COGS]]</f>
        <v>-178406.435</v>
      </c>
      <c r="J3881" s="55">
        <f>pro[[#This Row],[Revenue]]+pro[[#This Row],[AdminExp]]</f>
        <v>-116936.796</v>
      </c>
      <c r="K3881" s="83">
        <f>pro[[#This Row],[Profit]]/pro[[#This Row],[Revenue]]</f>
        <v>-1.9023504595496326</v>
      </c>
      <c r="L3881" s="56">
        <f t="shared" si="60"/>
        <v>4</v>
      </c>
      <c r="M3881" s="82" t="str">
        <f>"Q"&amp;" "&amp;VLOOKUP(pro[[#This Row],[Period]],Mapping!A:B,2,0)</f>
        <v>Q 2</v>
      </c>
      <c r="N3881"/>
    </row>
    <row r="3882" spans="1:14" ht="11.25" customHeight="1" x14ac:dyDescent="0.2">
      <c r="A3882" s="42" t="s">
        <v>23</v>
      </c>
      <c r="B3882" s="44" t="s">
        <v>37</v>
      </c>
      <c r="C3882" s="44" t="s">
        <v>57</v>
      </c>
      <c r="D3882" s="43">
        <v>5975.7879999999996</v>
      </c>
      <c r="E3882" s="43">
        <v>-353.01</v>
      </c>
      <c r="F3882" s="45">
        <v>-107070</v>
      </c>
      <c r="G3882" s="45">
        <v>-18480</v>
      </c>
      <c r="H3882" s="45">
        <v>-92200</v>
      </c>
      <c r="I3882" s="55">
        <f>pro[[#This Row],[Admin expenses 3]]+pro[[#This Row],[Admin expenses 2]]+pro[[#This Row],[Admin expenses 1]]+pro[[#This Row],[COGS]]</f>
        <v>-218103.01</v>
      </c>
      <c r="J3882" s="55">
        <f>pro[[#This Row],[Revenue]]+pro[[#This Row],[AdminExp]]</f>
        <v>-212127.22200000001</v>
      </c>
      <c r="K3882" s="83">
        <f>pro[[#This Row],[Profit]]/pro[[#This Row],[Revenue]]</f>
        <v>-35.497782384515652</v>
      </c>
      <c r="L3882" s="56">
        <f t="shared" si="60"/>
        <v>4</v>
      </c>
      <c r="M3882" s="82" t="str">
        <f>"Q"&amp;" "&amp;VLOOKUP(pro[[#This Row],[Period]],Mapping!A:B,2,0)</f>
        <v>Q 2</v>
      </c>
      <c r="N3882"/>
    </row>
    <row r="3883" spans="1:14" ht="11.25" customHeight="1" x14ac:dyDescent="0.2">
      <c r="A3883" s="42" t="s">
        <v>23</v>
      </c>
      <c r="B3883" s="44" t="s">
        <v>37</v>
      </c>
      <c r="C3883" s="44" t="s">
        <v>57</v>
      </c>
      <c r="D3883" s="43">
        <v>10007.647999999999</v>
      </c>
      <c r="E3883" s="43">
        <v>-3737.6149999999998</v>
      </c>
      <c r="F3883" s="45">
        <v>-33380</v>
      </c>
      <c r="G3883" s="45">
        <v>-20210</v>
      </c>
      <c r="H3883" s="45">
        <v>-72500</v>
      </c>
      <c r="I3883" s="55">
        <f>pro[[#This Row],[Admin expenses 3]]+pro[[#This Row],[Admin expenses 2]]+pro[[#This Row],[Admin expenses 1]]+pro[[#This Row],[COGS]]</f>
        <v>-129827.61500000001</v>
      </c>
      <c r="J3883" s="55">
        <f>pro[[#This Row],[Revenue]]+pro[[#This Row],[AdminExp]]</f>
        <v>-119819.967</v>
      </c>
      <c r="K3883" s="83">
        <f>pro[[#This Row],[Profit]]/pro[[#This Row],[Revenue]]</f>
        <v>-11.972839872065846</v>
      </c>
      <c r="L3883" s="56">
        <f t="shared" si="60"/>
        <v>4</v>
      </c>
      <c r="M3883" s="82" t="str">
        <f>"Q"&amp;" "&amp;VLOOKUP(pro[[#This Row],[Period]],Mapping!A:B,2,0)</f>
        <v>Q 2</v>
      </c>
      <c r="N3883"/>
    </row>
    <row r="3884" spans="1:14" ht="11.25" customHeight="1" x14ac:dyDescent="0.2">
      <c r="A3884" s="42" t="s">
        <v>23</v>
      </c>
      <c r="B3884" s="44" t="s">
        <v>37</v>
      </c>
      <c r="C3884" s="44" t="s">
        <v>57</v>
      </c>
      <c r="D3884" s="43">
        <v>2551.6610000000001</v>
      </c>
      <c r="E3884" s="43">
        <v>-517.54499999999996</v>
      </c>
      <c r="F3884" s="45">
        <v>-100070</v>
      </c>
      <c r="G3884" s="45">
        <v>-77490</v>
      </c>
      <c r="H3884" s="45">
        <v>-38850</v>
      </c>
      <c r="I3884" s="55">
        <f>pro[[#This Row],[Admin expenses 3]]+pro[[#This Row],[Admin expenses 2]]+pro[[#This Row],[Admin expenses 1]]+pro[[#This Row],[COGS]]</f>
        <v>-216927.54500000001</v>
      </c>
      <c r="J3884" s="55">
        <f>pro[[#This Row],[Revenue]]+pro[[#This Row],[AdminExp]]</f>
        <v>-214375.88400000002</v>
      </c>
      <c r="K3884" s="83">
        <f>pro[[#This Row],[Profit]]/pro[[#This Row],[Revenue]]</f>
        <v>-84.014249541769075</v>
      </c>
      <c r="L3884" s="56">
        <f t="shared" si="60"/>
        <v>4</v>
      </c>
      <c r="M3884" s="82" t="str">
        <f>"Q"&amp;" "&amp;VLOOKUP(pro[[#This Row],[Period]],Mapping!A:B,2,0)</f>
        <v>Q 2</v>
      </c>
      <c r="N3884"/>
    </row>
    <row r="3885" spans="1:14" ht="11.25" customHeight="1" x14ac:dyDescent="0.2">
      <c r="A3885" s="42" t="s">
        <v>23</v>
      </c>
      <c r="B3885" s="44" t="s">
        <v>37</v>
      </c>
      <c r="C3885" s="44" t="s">
        <v>57</v>
      </c>
      <c r="D3885" s="43">
        <v>39331.606999999996</v>
      </c>
      <c r="E3885" s="43">
        <v>-9907.8489999999983</v>
      </c>
      <c r="F3885" s="45">
        <v>-65250</v>
      </c>
      <c r="G3885" s="45">
        <v>-97640</v>
      </c>
      <c r="H3885" s="45">
        <v>-51180</v>
      </c>
      <c r="I3885" s="55">
        <f>pro[[#This Row],[Admin expenses 3]]+pro[[#This Row],[Admin expenses 2]]+pro[[#This Row],[Admin expenses 1]]+pro[[#This Row],[COGS]]</f>
        <v>-223977.84899999999</v>
      </c>
      <c r="J3885" s="55">
        <f>pro[[#This Row],[Revenue]]+pro[[#This Row],[AdminExp]]</f>
        <v>-184646.242</v>
      </c>
      <c r="K3885" s="83">
        <f>pro[[#This Row],[Profit]]/pro[[#This Row],[Revenue]]</f>
        <v>-4.694602028338176</v>
      </c>
      <c r="L3885" s="56">
        <f t="shared" si="60"/>
        <v>4</v>
      </c>
      <c r="M3885" s="82" t="str">
        <f>"Q"&amp;" "&amp;VLOOKUP(pro[[#This Row],[Period]],Mapping!A:B,2,0)</f>
        <v>Q 2</v>
      </c>
      <c r="N3885"/>
    </row>
    <row r="3886" spans="1:14" ht="11.25" customHeight="1" x14ac:dyDescent="0.2">
      <c r="A3886" s="42" t="s">
        <v>23</v>
      </c>
      <c r="B3886" s="44" t="s">
        <v>37</v>
      </c>
      <c r="C3886" s="44" t="s">
        <v>57</v>
      </c>
      <c r="D3886" s="43">
        <v>32567.765999999996</v>
      </c>
      <c r="E3886" s="43">
        <v>-15711.78</v>
      </c>
      <c r="F3886" s="45">
        <v>-50050</v>
      </c>
      <c r="G3886" s="45">
        <v>-37790</v>
      </c>
      <c r="H3886" s="45">
        <v>-107640</v>
      </c>
      <c r="I3886" s="55">
        <f>pro[[#This Row],[Admin expenses 3]]+pro[[#This Row],[Admin expenses 2]]+pro[[#This Row],[Admin expenses 1]]+pro[[#This Row],[COGS]]</f>
        <v>-211191.78</v>
      </c>
      <c r="J3886" s="55">
        <f>pro[[#This Row],[Revenue]]+pro[[#This Row],[AdminExp]]</f>
        <v>-178624.014</v>
      </c>
      <c r="K3886" s="83">
        <f>pro[[#This Row],[Profit]]/pro[[#This Row],[Revenue]]</f>
        <v>-5.4846873439215944</v>
      </c>
      <c r="L3886" s="56">
        <f t="shared" si="60"/>
        <v>4</v>
      </c>
      <c r="M3886" s="82" t="str">
        <f>"Q"&amp;" "&amp;VLOOKUP(pro[[#This Row],[Period]],Mapping!A:B,2,0)</f>
        <v>Q 2</v>
      </c>
      <c r="N3886"/>
    </row>
    <row r="3887" spans="1:14" ht="11.25" customHeight="1" x14ac:dyDescent="0.2">
      <c r="A3887" s="42" t="s">
        <v>23</v>
      </c>
      <c r="B3887" s="44" t="s">
        <v>37</v>
      </c>
      <c r="C3887" s="44" t="s">
        <v>57</v>
      </c>
      <c r="D3887" s="43">
        <v>134506.12</v>
      </c>
      <c r="E3887" s="43">
        <v>-56303.695</v>
      </c>
      <c r="F3887" s="45">
        <v>-42760</v>
      </c>
      <c r="G3887" s="45">
        <v>-106420</v>
      </c>
      <c r="H3887" s="45">
        <v>-24960</v>
      </c>
      <c r="I3887" s="55">
        <f>pro[[#This Row],[Admin expenses 3]]+pro[[#This Row],[Admin expenses 2]]+pro[[#This Row],[Admin expenses 1]]+pro[[#This Row],[COGS]]</f>
        <v>-230443.69500000001</v>
      </c>
      <c r="J3887" s="55">
        <f>pro[[#This Row],[Revenue]]+pro[[#This Row],[AdminExp]]</f>
        <v>-95937.575000000012</v>
      </c>
      <c r="K3887" s="83">
        <f>pro[[#This Row],[Profit]]/pro[[#This Row],[Revenue]]</f>
        <v>-0.71325806587834084</v>
      </c>
      <c r="L3887" s="56">
        <f t="shared" si="60"/>
        <v>4</v>
      </c>
      <c r="M3887" s="82" t="str">
        <f>"Q"&amp;" "&amp;VLOOKUP(pro[[#This Row],[Period]],Mapping!A:B,2,0)</f>
        <v>Q 2</v>
      </c>
      <c r="N3887"/>
    </row>
    <row r="3888" spans="1:14" ht="11.25" customHeight="1" x14ac:dyDescent="0.2">
      <c r="A3888" s="42" t="s">
        <v>23</v>
      </c>
      <c r="B3888" s="44" t="s">
        <v>37</v>
      </c>
      <c r="C3888" s="44" t="s">
        <v>57</v>
      </c>
      <c r="D3888" s="43">
        <v>45273687.206999995</v>
      </c>
      <c r="E3888" s="43">
        <v>-13378614.844000001</v>
      </c>
      <c r="F3888" s="45">
        <v>-21210</v>
      </c>
      <c r="G3888" s="45">
        <v>-67390</v>
      </c>
      <c r="H3888" s="45">
        <v>-76830</v>
      </c>
      <c r="I3888" s="55">
        <f>pro[[#This Row],[Admin expenses 3]]+pro[[#This Row],[Admin expenses 2]]+pro[[#This Row],[Admin expenses 1]]+pro[[#This Row],[COGS]]</f>
        <v>-13544044.844000001</v>
      </c>
      <c r="J3888" s="55">
        <f>pro[[#This Row],[Revenue]]+pro[[#This Row],[AdminExp]]</f>
        <v>31729642.362999994</v>
      </c>
      <c r="K3888" s="83">
        <f>pro[[#This Row],[Profit]]/pro[[#This Row],[Revenue]]</f>
        <v>0.70084069402003801</v>
      </c>
      <c r="L3888" s="56">
        <f t="shared" si="60"/>
        <v>4</v>
      </c>
      <c r="M3888" s="82" t="str">
        <f>"Q"&amp;" "&amp;VLOOKUP(pro[[#This Row],[Period]],Mapping!A:B,2,0)</f>
        <v>Q 2</v>
      </c>
      <c r="N3888"/>
    </row>
    <row r="3889" spans="1:14" ht="11.25" customHeight="1" x14ac:dyDescent="0.2">
      <c r="A3889" s="42" t="s">
        <v>23</v>
      </c>
      <c r="B3889" s="44" t="s">
        <v>37</v>
      </c>
      <c r="C3889" s="44" t="s">
        <v>57</v>
      </c>
      <c r="D3889" s="43">
        <v>425231.89799999999</v>
      </c>
      <c r="E3889" s="43">
        <v>-126294.58799999999</v>
      </c>
      <c r="F3889" s="45">
        <v>-41090</v>
      </c>
      <c r="G3889" s="45">
        <v>-40250</v>
      </c>
      <c r="H3889" s="45">
        <v>-84870</v>
      </c>
      <c r="I3889" s="55">
        <f>pro[[#This Row],[Admin expenses 3]]+pro[[#This Row],[Admin expenses 2]]+pro[[#This Row],[Admin expenses 1]]+pro[[#This Row],[COGS]]</f>
        <v>-292504.58799999999</v>
      </c>
      <c r="J3889" s="55">
        <f>pro[[#This Row],[Revenue]]+pro[[#This Row],[AdminExp]]</f>
        <v>132727.31</v>
      </c>
      <c r="K3889" s="83">
        <f>pro[[#This Row],[Profit]]/pro[[#This Row],[Revenue]]</f>
        <v>0.31212924200714592</v>
      </c>
      <c r="L3889" s="56">
        <f t="shared" si="60"/>
        <v>4</v>
      </c>
      <c r="M3889" s="82" t="str">
        <f>"Q"&amp;" "&amp;VLOOKUP(pro[[#This Row],[Period]],Mapping!A:B,2,0)</f>
        <v>Q 2</v>
      </c>
      <c r="N3889"/>
    </row>
    <row r="3890" spans="1:14" ht="11.25" customHeight="1" x14ac:dyDescent="0.2">
      <c r="A3890" s="42" t="s">
        <v>23</v>
      </c>
      <c r="B3890" s="44" t="s">
        <v>37</v>
      </c>
      <c r="C3890" s="44" t="s">
        <v>58</v>
      </c>
      <c r="D3890" s="43">
        <v>464912.44799999997</v>
      </c>
      <c r="E3890" s="43">
        <v>-345693.13099999999</v>
      </c>
      <c r="F3890" s="45">
        <v>-95220</v>
      </c>
      <c r="G3890" s="45">
        <v>-30070</v>
      </c>
      <c r="H3890" s="45">
        <v>-85780</v>
      </c>
      <c r="I3890" s="55">
        <f>pro[[#This Row],[Admin expenses 3]]+pro[[#This Row],[Admin expenses 2]]+pro[[#This Row],[Admin expenses 1]]+pro[[#This Row],[COGS]]</f>
        <v>-556763.13100000005</v>
      </c>
      <c r="J3890" s="55">
        <f>pro[[#This Row],[Revenue]]+pro[[#This Row],[AdminExp]]</f>
        <v>-91850.683000000077</v>
      </c>
      <c r="K3890" s="83">
        <f>pro[[#This Row],[Profit]]/pro[[#This Row],[Revenue]]</f>
        <v>-0.19756554894395961</v>
      </c>
      <c r="L3890" s="56">
        <f t="shared" si="60"/>
        <v>4</v>
      </c>
      <c r="M3890" s="82" t="str">
        <f>"Q"&amp;" "&amp;VLOOKUP(pro[[#This Row],[Period]],Mapping!A:B,2,0)</f>
        <v>Q 2</v>
      </c>
      <c r="N3890"/>
    </row>
    <row r="3891" spans="1:14" ht="11.25" customHeight="1" x14ac:dyDescent="0.2">
      <c r="A3891" s="42" t="s">
        <v>23</v>
      </c>
      <c r="B3891" s="44" t="s">
        <v>37</v>
      </c>
      <c r="C3891" s="44" t="s">
        <v>59</v>
      </c>
      <c r="D3891" s="43">
        <v>60365.640999999996</v>
      </c>
      <c r="E3891" s="43">
        <v>-50676.36</v>
      </c>
      <c r="F3891" s="45">
        <v>-43910</v>
      </c>
      <c r="G3891" s="45">
        <v>-49000</v>
      </c>
      <c r="H3891" s="45">
        <v>-85160</v>
      </c>
      <c r="I3891" s="55">
        <f>pro[[#This Row],[Admin expenses 3]]+pro[[#This Row],[Admin expenses 2]]+pro[[#This Row],[Admin expenses 1]]+pro[[#This Row],[COGS]]</f>
        <v>-228746.36</v>
      </c>
      <c r="J3891" s="55">
        <f>pro[[#This Row],[Revenue]]+pro[[#This Row],[AdminExp]]</f>
        <v>-168380.71899999998</v>
      </c>
      <c r="K3891" s="83">
        <f>pro[[#This Row],[Profit]]/pro[[#This Row],[Revenue]]</f>
        <v>-2.7893469896227887</v>
      </c>
      <c r="L3891" s="56">
        <f t="shared" si="60"/>
        <v>4</v>
      </c>
      <c r="M3891" s="82" t="str">
        <f>"Q"&amp;" "&amp;VLOOKUP(pro[[#This Row],[Period]],Mapping!A:B,2,0)</f>
        <v>Q 2</v>
      </c>
      <c r="N3891"/>
    </row>
    <row r="3892" spans="1:14" ht="11.25" customHeight="1" x14ac:dyDescent="0.2">
      <c r="A3892" s="42" t="s">
        <v>23</v>
      </c>
      <c r="B3892" s="44" t="s">
        <v>37</v>
      </c>
      <c r="C3892" s="44" t="s">
        <v>57</v>
      </c>
      <c r="D3892" s="43">
        <v>17253509.175000001</v>
      </c>
      <c r="E3892" s="43">
        <v>-949359.32</v>
      </c>
      <c r="F3892" s="45">
        <v>-89920</v>
      </c>
      <c r="G3892" s="45">
        <v>-66020</v>
      </c>
      <c r="H3892" s="45">
        <v>-33400</v>
      </c>
      <c r="I3892" s="55">
        <f>pro[[#This Row],[Admin expenses 3]]+pro[[#This Row],[Admin expenses 2]]+pro[[#This Row],[Admin expenses 1]]+pro[[#This Row],[COGS]]</f>
        <v>-1138699.3199999998</v>
      </c>
      <c r="J3892" s="55">
        <f>pro[[#This Row],[Revenue]]+pro[[#This Row],[AdminExp]]</f>
        <v>16114809.855</v>
      </c>
      <c r="K3892" s="83">
        <f>pro[[#This Row],[Profit]]/pro[[#This Row],[Revenue]]</f>
        <v>0.93400187124541867</v>
      </c>
      <c r="L3892" s="56">
        <f t="shared" si="60"/>
        <v>4</v>
      </c>
      <c r="M3892" s="82" t="str">
        <f>"Q"&amp;" "&amp;VLOOKUP(pro[[#This Row],[Period]],Mapping!A:B,2,0)</f>
        <v>Q 2</v>
      </c>
      <c r="N3892"/>
    </row>
    <row r="3893" spans="1:14" ht="11.25" customHeight="1" x14ac:dyDescent="0.2">
      <c r="A3893" s="42" t="s">
        <v>23</v>
      </c>
      <c r="B3893" s="44" t="s">
        <v>37</v>
      </c>
      <c r="C3893" s="44" t="s">
        <v>57</v>
      </c>
      <c r="D3893" s="43">
        <v>112938.833</v>
      </c>
      <c r="E3893" s="43">
        <v>-70268.106999999989</v>
      </c>
      <c r="F3893" s="45">
        <v>-107150</v>
      </c>
      <c r="G3893" s="45">
        <v>-48060</v>
      </c>
      <c r="H3893" s="45">
        <v>-23160</v>
      </c>
      <c r="I3893" s="55">
        <f>pro[[#This Row],[Admin expenses 3]]+pro[[#This Row],[Admin expenses 2]]+pro[[#This Row],[Admin expenses 1]]+pro[[#This Row],[COGS]]</f>
        <v>-248638.10699999999</v>
      </c>
      <c r="J3893" s="55">
        <f>pro[[#This Row],[Revenue]]+pro[[#This Row],[AdminExp]]</f>
        <v>-135699.27399999998</v>
      </c>
      <c r="K3893" s="83">
        <f>pro[[#This Row],[Profit]]/pro[[#This Row],[Revenue]]</f>
        <v>-1.2015289196409527</v>
      </c>
      <c r="L3893" s="56">
        <f t="shared" si="60"/>
        <v>4</v>
      </c>
      <c r="M3893" s="82" t="str">
        <f>"Q"&amp;" "&amp;VLOOKUP(pro[[#This Row],[Period]],Mapping!A:B,2,0)</f>
        <v>Q 2</v>
      </c>
      <c r="N3893"/>
    </row>
    <row r="3894" spans="1:14" ht="11.25" customHeight="1" x14ac:dyDescent="0.2">
      <c r="A3894" s="42" t="s">
        <v>23</v>
      </c>
      <c r="B3894" s="44" t="s">
        <v>37</v>
      </c>
      <c r="C3894" s="44" t="s">
        <v>57</v>
      </c>
      <c r="D3894" s="43">
        <v>54305.131999999991</v>
      </c>
      <c r="E3894" s="43">
        <v>-34682.123</v>
      </c>
      <c r="F3894" s="45">
        <v>-89810</v>
      </c>
      <c r="G3894" s="45">
        <v>-59680</v>
      </c>
      <c r="H3894" s="45">
        <v>-41660</v>
      </c>
      <c r="I3894" s="55">
        <f>pro[[#This Row],[Admin expenses 3]]+pro[[#This Row],[Admin expenses 2]]+pro[[#This Row],[Admin expenses 1]]+pro[[#This Row],[COGS]]</f>
        <v>-225832.12299999999</v>
      </c>
      <c r="J3894" s="55">
        <f>pro[[#This Row],[Revenue]]+pro[[#This Row],[AdminExp]]</f>
        <v>-171526.99100000001</v>
      </c>
      <c r="K3894" s="83">
        <f>pro[[#This Row],[Profit]]/pro[[#This Row],[Revenue]]</f>
        <v>-3.158577922248675</v>
      </c>
      <c r="L3894" s="56">
        <f t="shared" si="60"/>
        <v>4</v>
      </c>
      <c r="M3894" s="82" t="str">
        <f>"Q"&amp;" "&amp;VLOOKUP(pro[[#This Row],[Period]],Mapping!A:B,2,0)</f>
        <v>Q 2</v>
      </c>
      <c r="N3894"/>
    </row>
    <row r="3895" spans="1:14" ht="11.25" customHeight="1" x14ac:dyDescent="0.2">
      <c r="A3895" s="42" t="s">
        <v>23</v>
      </c>
      <c r="B3895" s="44" t="s">
        <v>37</v>
      </c>
      <c r="C3895" s="44" t="s">
        <v>57</v>
      </c>
      <c r="D3895" s="43">
        <v>96085.380999999979</v>
      </c>
      <c r="E3895" s="43">
        <v>-28836.499999999996</v>
      </c>
      <c r="F3895" s="45">
        <v>-92090</v>
      </c>
      <c r="G3895" s="45">
        <v>-101850</v>
      </c>
      <c r="H3895" s="45">
        <v>-84240</v>
      </c>
      <c r="I3895" s="55">
        <f>pro[[#This Row],[Admin expenses 3]]+pro[[#This Row],[Admin expenses 2]]+pro[[#This Row],[Admin expenses 1]]+pro[[#This Row],[COGS]]</f>
        <v>-307016.5</v>
      </c>
      <c r="J3895" s="55">
        <f>pro[[#This Row],[Revenue]]+pro[[#This Row],[AdminExp]]</f>
        <v>-210931.11900000001</v>
      </c>
      <c r="K3895" s="83">
        <f>pro[[#This Row],[Profit]]/pro[[#This Row],[Revenue]]</f>
        <v>-2.1952467358171797</v>
      </c>
      <c r="L3895" s="56">
        <f t="shared" si="60"/>
        <v>4</v>
      </c>
      <c r="M3895" s="82" t="str">
        <f>"Q"&amp;" "&amp;VLOOKUP(pro[[#This Row],[Period]],Mapping!A:B,2,0)</f>
        <v>Q 2</v>
      </c>
      <c r="N3895"/>
    </row>
    <row r="3896" spans="1:14" ht="11.25" customHeight="1" x14ac:dyDescent="0.2">
      <c r="A3896" s="42" t="s">
        <v>23</v>
      </c>
      <c r="B3896" s="44" t="s">
        <v>37</v>
      </c>
      <c r="C3896" s="44" t="s">
        <v>57</v>
      </c>
      <c r="D3896" s="43">
        <v>33505.968999999997</v>
      </c>
      <c r="E3896" s="43">
        <v>-21681.988999999998</v>
      </c>
      <c r="F3896" s="45">
        <v>-54110</v>
      </c>
      <c r="G3896" s="45">
        <v>-49340</v>
      </c>
      <c r="H3896" s="45">
        <v>-43640</v>
      </c>
      <c r="I3896" s="55">
        <f>pro[[#This Row],[Admin expenses 3]]+pro[[#This Row],[Admin expenses 2]]+pro[[#This Row],[Admin expenses 1]]+pro[[#This Row],[COGS]]</f>
        <v>-168771.989</v>
      </c>
      <c r="J3896" s="55">
        <f>pro[[#This Row],[Revenue]]+pro[[#This Row],[AdminExp]]</f>
        <v>-135266.02000000002</v>
      </c>
      <c r="K3896" s="83">
        <f>pro[[#This Row],[Profit]]/pro[[#This Row],[Revenue]]</f>
        <v>-4.037072319860382</v>
      </c>
      <c r="L3896" s="56">
        <f t="shared" si="60"/>
        <v>4</v>
      </c>
      <c r="M3896" s="82" t="str">
        <f>"Q"&amp;" "&amp;VLOOKUP(pro[[#This Row],[Period]],Mapping!A:B,2,0)</f>
        <v>Q 2</v>
      </c>
      <c r="N3896"/>
    </row>
    <row r="3897" spans="1:14" ht="11.25" customHeight="1" x14ac:dyDescent="0.2">
      <c r="A3897" s="42" t="s">
        <v>23</v>
      </c>
      <c r="B3897" s="44" t="s">
        <v>37</v>
      </c>
      <c r="C3897" s="44" t="s">
        <v>58</v>
      </c>
      <c r="D3897" s="43">
        <v>244367.31899999996</v>
      </c>
      <c r="E3897" s="43">
        <v>-106444.79999999999</v>
      </c>
      <c r="F3897" s="45">
        <v>-46080</v>
      </c>
      <c r="G3897" s="45">
        <v>-60530</v>
      </c>
      <c r="H3897" s="45">
        <v>-47710</v>
      </c>
      <c r="I3897" s="55">
        <f>pro[[#This Row],[Admin expenses 3]]+pro[[#This Row],[Admin expenses 2]]+pro[[#This Row],[Admin expenses 1]]+pro[[#This Row],[COGS]]</f>
        <v>-260764.79999999999</v>
      </c>
      <c r="J3897" s="55">
        <f>pro[[#This Row],[Revenue]]+pro[[#This Row],[AdminExp]]</f>
        <v>-16397.481000000029</v>
      </c>
      <c r="K3897" s="83">
        <f>pro[[#This Row],[Profit]]/pro[[#This Row],[Revenue]]</f>
        <v>-6.7101775585629894E-2</v>
      </c>
      <c r="L3897" s="56">
        <f t="shared" si="60"/>
        <v>4</v>
      </c>
      <c r="M3897" s="82" t="str">
        <f>"Q"&amp;" "&amp;VLOOKUP(pro[[#This Row],[Period]],Mapping!A:B,2,0)</f>
        <v>Q 2</v>
      </c>
      <c r="N3897"/>
    </row>
    <row r="3898" spans="1:14" ht="11.25" customHeight="1" x14ac:dyDescent="0.2">
      <c r="A3898" s="42" t="s">
        <v>23</v>
      </c>
      <c r="B3898" s="44" t="s">
        <v>37</v>
      </c>
      <c r="C3898" s="44" t="s">
        <v>59</v>
      </c>
      <c r="D3898" s="43">
        <v>159660.97</v>
      </c>
      <c r="E3898" s="43">
        <v>-82828.899999999994</v>
      </c>
      <c r="F3898" s="45">
        <v>-93680</v>
      </c>
      <c r="G3898" s="45">
        <v>-98510</v>
      </c>
      <c r="H3898" s="45">
        <v>-107240</v>
      </c>
      <c r="I3898" s="55">
        <f>pro[[#This Row],[Admin expenses 3]]+pro[[#This Row],[Admin expenses 2]]+pro[[#This Row],[Admin expenses 1]]+pro[[#This Row],[COGS]]</f>
        <v>-382258.9</v>
      </c>
      <c r="J3898" s="55">
        <f>pro[[#This Row],[Revenue]]+pro[[#This Row],[AdminExp]]</f>
        <v>-222597.93000000002</v>
      </c>
      <c r="K3898" s="83">
        <f>pro[[#This Row],[Profit]]/pro[[#This Row],[Revenue]]</f>
        <v>-1.3941912666570924</v>
      </c>
      <c r="L3898" s="56">
        <f t="shared" si="60"/>
        <v>4</v>
      </c>
      <c r="M3898" s="82" t="str">
        <f>"Q"&amp;" "&amp;VLOOKUP(pro[[#This Row],[Period]],Mapping!A:B,2,0)</f>
        <v>Q 2</v>
      </c>
      <c r="N3898"/>
    </row>
    <row r="3899" spans="1:14" ht="11.25" customHeight="1" x14ac:dyDescent="0.2">
      <c r="A3899" s="42" t="s">
        <v>23</v>
      </c>
      <c r="B3899" s="44" t="s">
        <v>37</v>
      </c>
      <c r="C3899" s="44" t="s">
        <v>57</v>
      </c>
      <c r="D3899" s="43">
        <v>10048.437</v>
      </c>
      <c r="E3899" s="43">
        <v>-4262.0410000000002</v>
      </c>
      <c r="F3899" s="45">
        <v>-29390</v>
      </c>
      <c r="G3899" s="45">
        <v>-40740</v>
      </c>
      <c r="H3899" s="45">
        <v>-50350</v>
      </c>
      <c r="I3899" s="55">
        <f>pro[[#This Row],[Admin expenses 3]]+pro[[#This Row],[Admin expenses 2]]+pro[[#This Row],[Admin expenses 1]]+pro[[#This Row],[COGS]]</f>
        <v>-124742.041</v>
      </c>
      <c r="J3899" s="55">
        <f>pro[[#This Row],[Revenue]]+pro[[#This Row],[AdminExp]]</f>
        <v>-114693.60399999999</v>
      </c>
      <c r="K3899" s="83">
        <f>pro[[#This Row],[Profit]]/pro[[#This Row],[Revenue]]</f>
        <v>-11.41407404952631</v>
      </c>
      <c r="L3899" s="56">
        <f t="shared" si="60"/>
        <v>4</v>
      </c>
      <c r="M3899" s="82" t="str">
        <f>"Q"&amp;" "&amp;VLOOKUP(pro[[#This Row],[Period]],Mapping!A:B,2,0)</f>
        <v>Q 2</v>
      </c>
      <c r="N3899"/>
    </row>
    <row r="3900" spans="1:14" ht="11.25" customHeight="1" x14ac:dyDescent="0.2">
      <c r="A3900" s="42" t="s">
        <v>23</v>
      </c>
      <c r="B3900" s="44" t="s">
        <v>37</v>
      </c>
      <c r="C3900" s="44" t="s">
        <v>57</v>
      </c>
      <c r="D3900" s="43">
        <v>6155.8349999999991</v>
      </c>
      <c r="E3900" s="43">
        <v>-3683.1269999999995</v>
      </c>
      <c r="F3900" s="45">
        <v>-28300</v>
      </c>
      <c r="G3900" s="45">
        <v>-59080</v>
      </c>
      <c r="H3900" s="45">
        <v>-82400</v>
      </c>
      <c r="I3900" s="55">
        <f>pro[[#This Row],[Admin expenses 3]]+pro[[#This Row],[Admin expenses 2]]+pro[[#This Row],[Admin expenses 1]]+pro[[#This Row],[COGS]]</f>
        <v>-173463.12700000001</v>
      </c>
      <c r="J3900" s="55">
        <f>pro[[#This Row],[Revenue]]+pro[[#This Row],[AdminExp]]</f>
        <v>-167307.29200000002</v>
      </c>
      <c r="K3900" s="83">
        <f>pro[[#This Row],[Profit]]/pro[[#This Row],[Revenue]]</f>
        <v>-27.178651149681567</v>
      </c>
      <c r="L3900" s="56">
        <f t="shared" si="60"/>
        <v>4</v>
      </c>
      <c r="M3900" s="82" t="str">
        <f>"Q"&amp;" "&amp;VLOOKUP(pro[[#This Row],[Period]],Mapping!A:B,2,0)</f>
        <v>Q 2</v>
      </c>
      <c r="N3900"/>
    </row>
    <row r="3901" spans="1:14" ht="11.25" customHeight="1" x14ac:dyDescent="0.2">
      <c r="A3901" s="42" t="s">
        <v>23</v>
      </c>
      <c r="B3901" s="44" t="s">
        <v>37</v>
      </c>
      <c r="C3901" s="44" t="s">
        <v>57</v>
      </c>
      <c r="D3901" s="43">
        <v>45294.101999999999</v>
      </c>
      <c r="E3901" s="43">
        <v>-389.93499999999995</v>
      </c>
      <c r="F3901" s="45">
        <v>-48260</v>
      </c>
      <c r="G3901" s="45">
        <v>-106550</v>
      </c>
      <c r="H3901" s="45">
        <v>-31970</v>
      </c>
      <c r="I3901" s="55">
        <f>pro[[#This Row],[Admin expenses 3]]+pro[[#This Row],[Admin expenses 2]]+pro[[#This Row],[Admin expenses 1]]+pro[[#This Row],[COGS]]</f>
        <v>-187169.935</v>
      </c>
      <c r="J3901" s="55">
        <f>pro[[#This Row],[Revenue]]+pro[[#This Row],[AdminExp]]</f>
        <v>-141875.83299999998</v>
      </c>
      <c r="K3901" s="83">
        <f>pro[[#This Row],[Profit]]/pro[[#This Row],[Revenue]]</f>
        <v>-3.1323246677900798</v>
      </c>
      <c r="L3901" s="56">
        <f t="shared" si="60"/>
        <v>4</v>
      </c>
      <c r="M3901" s="82" t="str">
        <f>"Q"&amp;" "&amp;VLOOKUP(pro[[#This Row],[Period]],Mapping!A:B,2,0)</f>
        <v>Q 2</v>
      </c>
      <c r="N3901"/>
    </row>
    <row r="3902" spans="1:14" ht="11.25" customHeight="1" x14ac:dyDescent="0.2">
      <c r="A3902" s="42" t="s">
        <v>23</v>
      </c>
      <c r="B3902" s="44" t="s">
        <v>37</v>
      </c>
      <c r="C3902" s="44" t="s">
        <v>58</v>
      </c>
      <c r="D3902" s="43">
        <v>44514.883000000002</v>
      </c>
      <c r="E3902" s="43">
        <v>-17804.009999999998</v>
      </c>
      <c r="F3902" s="45">
        <v>-76620</v>
      </c>
      <c r="G3902" s="45">
        <v>-56270</v>
      </c>
      <c r="H3902" s="45">
        <v>-77020</v>
      </c>
      <c r="I3902" s="55">
        <f>pro[[#This Row],[Admin expenses 3]]+pro[[#This Row],[Admin expenses 2]]+pro[[#This Row],[Admin expenses 1]]+pro[[#This Row],[COGS]]</f>
        <v>-227714.01</v>
      </c>
      <c r="J3902" s="55">
        <f>pro[[#This Row],[Revenue]]+pro[[#This Row],[AdminExp]]</f>
        <v>-183199.12700000001</v>
      </c>
      <c r="K3902" s="83">
        <f>pro[[#This Row],[Profit]]/pro[[#This Row],[Revenue]]</f>
        <v>-4.115457902023465</v>
      </c>
      <c r="L3902" s="56">
        <f t="shared" si="60"/>
        <v>4</v>
      </c>
      <c r="M3902" s="82" t="str">
        <f>"Q"&amp;" "&amp;VLOOKUP(pro[[#This Row],[Period]],Mapping!A:B,2,0)</f>
        <v>Q 2</v>
      </c>
      <c r="N3902"/>
    </row>
    <row r="3903" spans="1:14" ht="11.25" customHeight="1" x14ac:dyDescent="0.2">
      <c r="A3903" s="42" t="s">
        <v>23</v>
      </c>
      <c r="B3903" s="44" t="s">
        <v>37</v>
      </c>
      <c r="C3903" s="44" t="s">
        <v>59</v>
      </c>
      <c r="D3903" s="43">
        <v>548964.82899999991</v>
      </c>
      <c r="E3903" s="43">
        <v>-43932.545999999995</v>
      </c>
      <c r="F3903" s="45">
        <v>-95960</v>
      </c>
      <c r="G3903" s="45">
        <v>-19700</v>
      </c>
      <c r="H3903" s="45">
        <v>-52880</v>
      </c>
      <c r="I3903" s="55">
        <f>pro[[#This Row],[Admin expenses 3]]+pro[[#This Row],[Admin expenses 2]]+pro[[#This Row],[Admin expenses 1]]+pro[[#This Row],[COGS]]</f>
        <v>-212472.546</v>
      </c>
      <c r="J3903" s="55">
        <f>pro[[#This Row],[Revenue]]+pro[[#This Row],[AdminExp]]</f>
        <v>336492.28299999994</v>
      </c>
      <c r="K3903" s="83">
        <f>pro[[#This Row],[Profit]]/pro[[#This Row],[Revenue]]</f>
        <v>0.61295781664730287</v>
      </c>
      <c r="L3903" s="56">
        <f t="shared" si="60"/>
        <v>4</v>
      </c>
      <c r="M3903" s="82" t="str">
        <f>"Q"&amp;" "&amp;VLOOKUP(pro[[#This Row],[Period]],Mapping!A:B,2,0)</f>
        <v>Q 2</v>
      </c>
      <c r="N3903"/>
    </row>
    <row r="3904" spans="1:14" ht="11.25" customHeight="1" x14ac:dyDescent="0.2">
      <c r="A3904" s="42" t="s">
        <v>23</v>
      </c>
      <c r="B3904" s="44" t="s">
        <v>37</v>
      </c>
      <c r="C3904" s="44" t="s">
        <v>57</v>
      </c>
      <c r="D3904" s="43">
        <v>51868.606999999996</v>
      </c>
      <c r="E3904" s="43">
        <v>-7059.0590000000002</v>
      </c>
      <c r="F3904" s="45">
        <v>-13070</v>
      </c>
      <c r="G3904" s="45">
        <v>-99110</v>
      </c>
      <c r="H3904" s="45">
        <v>-17020</v>
      </c>
      <c r="I3904" s="55">
        <f>pro[[#This Row],[Admin expenses 3]]+pro[[#This Row],[Admin expenses 2]]+pro[[#This Row],[Admin expenses 1]]+pro[[#This Row],[COGS]]</f>
        <v>-136259.05900000001</v>
      </c>
      <c r="J3904" s="55">
        <f>pro[[#This Row],[Revenue]]+pro[[#This Row],[AdminExp]]</f>
        <v>-84390.452000000019</v>
      </c>
      <c r="K3904" s="83">
        <f>pro[[#This Row],[Profit]]/pro[[#This Row],[Revenue]]</f>
        <v>-1.627004403646314</v>
      </c>
      <c r="L3904" s="56">
        <f t="shared" si="60"/>
        <v>4</v>
      </c>
      <c r="M3904" s="82" t="str">
        <f>"Q"&amp;" "&amp;VLOOKUP(pro[[#This Row],[Period]],Mapping!A:B,2,0)</f>
        <v>Q 2</v>
      </c>
      <c r="N3904"/>
    </row>
    <row r="3905" spans="1:14" ht="11.25" customHeight="1" x14ac:dyDescent="0.2">
      <c r="A3905" s="42" t="s">
        <v>23</v>
      </c>
      <c r="B3905" s="44" t="s">
        <v>37</v>
      </c>
      <c r="C3905" s="44" t="s">
        <v>57</v>
      </c>
      <c r="D3905" s="43">
        <v>6689.2</v>
      </c>
      <c r="E3905" s="43">
        <v>-1300.6559999999999</v>
      </c>
      <c r="F3905" s="45">
        <v>-68880</v>
      </c>
      <c r="G3905" s="45">
        <v>-88570</v>
      </c>
      <c r="H3905" s="45">
        <v>-83650</v>
      </c>
      <c r="I3905" s="55">
        <f>pro[[#This Row],[Admin expenses 3]]+pro[[#This Row],[Admin expenses 2]]+pro[[#This Row],[Admin expenses 1]]+pro[[#This Row],[COGS]]</f>
        <v>-242400.65599999999</v>
      </c>
      <c r="J3905" s="55">
        <f>pro[[#This Row],[Revenue]]+pro[[#This Row],[AdminExp]]</f>
        <v>-235711.45599999998</v>
      </c>
      <c r="K3905" s="83">
        <f>pro[[#This Row],[Profit]]/pro[[#This Row],[Revenue]]</f>
        <v>-35.23761526041978</v>
      </c>
      <c r="L3905" s="56">
        <f t="shared" si="60"/>
        <v>4</v>
      </c>
      <c r="M3905" s="82" t="str">
        <f>"Q"&amp;" "&amp;VLOOKUP(pro[[#This Row],[Period]],Mapping!A:B,2,0)</f>
        <v>Q 2</v>
      </c>
      <c r="N3905"/>
    </row>
    <row r="3906" spans="1:14" ht="11.25" customHeight="1" x14ac:dyDescent="0.2">
      <c r="A3906" s="42" t="s">
        <v>23</v>
      </c>
      <c r="B3906" s="44" t="s">
        <v>37</v>
      </c>
      <c r="C3906" s="44" t="s">
        <v>58</v>
      </c>
      <c r="D3906" s="43">
        <v>67964.945999999996</v>
      </c>
      <c r="E3906" s="43">
        <v>-9451.5119999999988</v>
      </c>
      <c r="F3906" s="45">
        <v>-97310</v>
      </c>
      <c r="G3906" s="45">
        <v>-90140</v>
      </c>
      <c r="H3906" s="45">
        <v>-74610</v>
      </c>
      <c r="I3906" s="55">
        <f>pro[[#This Row],[Admin expenses 3]]+pro[[#This Row],[Admin expenses 2]]+pro[[#This Row],[Admin expenses 1]]+pro[[#This Row],[COGS]]</f>
        <v>-271511.51199999999</v>
      </c>
      <c r="J3906" s="55">
        <f>pro[[#This Row],[Revenue]]+pro[[#This Row],[AdminExp]]</f>
        <v>-203546.56599999999</v>
      </c>
      <c r="K3906" s="83">
        <f>pro[[#This Row],[Profit]]/pro[[#This Row],[Revenue]]</f>
        <v>-2.9948757113703879</v>
      </c>
      <c r="L3906" s="56">
        <f t="shared" ref="L3906:L3969" si="61">MONTH(DATEVALUE(A3906&amp;"1"))</f>
        <v>4</v>
      </c>
      <c r="M3906" s="82" t="str">
        <f>"Q"&amp;" "&amp;VLOOKUP(pro[[#This Row],[Period]],Mapping!A:B,2,0)</f>
        <v>Q 2</v>
      </c>
      <c r="N3906"/>
    </row>
    <row r="3907" spans="1:14" ht="11.25" customHeight="1" x14ac:dyDescent="0.2">
      <c r="A3907" s="42" t="s">
        <v>23</v>
      </c>
      <c r="B3907" s="44" t="s">
        <v>37</v>
      </c>
      <c r="C3907" s="44" t="s">
        <v>59</v>
      </c>
      <c r="D3907" s="43">
        <v>9415.9239999999991</v>
      </c>
      <c r="E3907" s="43">
        <v>-947.72299999999996</v>
      </c>
      <c r="F3907" s="45">
        <v>-75440</v>
      </c>
      <c r="G3907" s="45">
        <v>-46550</v>
      </c>
      <c r="H3907" s="45">
        <v>-96970</v>
      </c>
      <c r="I3907" s="55">
        <f>pro[[#This Row],[Admin expenses 3]]+pro[[#This Row],[Admin expenses 2]]+pro[[#This Row],[Admin expenses 1]]+pro[[#This Row],[COGS]]</f>
        <v>-219907.723</v>
      </c>
      <c r="J3907" s="55">
        <f>pro[[#This Row],[Revenue]]+pro[[#This Row],[AdminExp]]</f>
        <v>-210491.799</v>
      </c>
      <c r="K3907" s="83">
        <f>pro[[#This Row],[Profit]]/pro[[#This Row],[Revenue]]</f>
        <v>-22.35487446585168</v>
      </c>
      <c r="L3907" s="56">
        <f t="shared" si="61"/>
        <v>4</v>
      </c>
      <c r="M3907" s="82" t="str">
        <f>"Q"&amp;" "&amp;VLOOKUP(pro[[#This Row],[Period]],Mapping!A:B,2,0)</f>
        <v>Q 2</v>
      </c>
      <c r="N3907"/>
    </row>
    <row r="3908" spans="1:14" ht="11.25" customHeight="1" x14ac:dyDescent="0.2">
      <c r="A3908" s="42" t="s">
        <v>23</v>
      </c>
      <c r="B3908" s="44" t="s">
        <v>37</v>
      </c>
      <c r="C3908" s="44" t="s">
        <v>57</v>
      </c>
      <c r="D3908" s="43">
        <v>5312.1040000000003</v>
      </c>
      <c r="E3908" s="43">
        <v>-4615.4709999999995</v>
      </c>
      <c r="F3908" s="45">
        <v>-82120</v>
      </c>
      <c r="G3908" s="45">
        <v>-26810</v>
      </c>
      <c r="H3908" s="45">
        <v>-56040</v>
      </c>
      <c r="I3908" s="55">
        <f>pro[[#This Row],[Admin expenses 3]]+pro[[#This Row],[Admin expenses 2]]+pro[[#This Row],[Admin expenses 1]]+pro[[#This Row],[COGS]]</f>
        <v>-169585.47099999999</v>
      </c>
      <c r="J3908" s="55">
        <f>pro[[#This Row],[Revenue]]+pro[[#This Row],[AdminExp]]</f>
        <v>-164273.367</v>
      </c>
      <c r="K3908" s="83">
        <f>pro[[#This Row],[Profit]]/pro[[#This Row],[Revenue]]</f>
        <v>-30.924350690423228</v>
      </c>
      <c r="L3908" s="56">
        <f t="shared" si="61"/>
        <v>4</v>
      </c>
      <c r="M3908" s="82" t="str">
        <f>"Q"&amp;" "&amp;VLOOKUP(pro[[#This Row],[Period]],Mapping!A:B,2,0)</f>
        <v>Q 2</v>
      </c>
      <c r="N3908"/>
    </row>
    <row r="3909" spans="1:14" ht="11.25" customHeight="1" x14ac:dyDescent="0.2">
      <c r="A3909" s="42" t="s">
        <v>23</v>
      </c>
      <c r="B3909" s="44" t="s">
        <v>37</v>
      </c>
      <c r="C3909" s="44" t="s">
        <v>57</v>
      </c>
      <c r="D3909" s="43">
        <v>8782.3259999999991</v>
      </c>
      <c r="E3909" s="43">
        <v>-2395.3509999999997</v>
      </c>
      <c r="F3909" s="45">
        <v>-49620</v>
      </c>
      <c r="G3909" s="45">
        <v>-105310</v>
      </c>
      <c r="H3909" s="45">
        <v>-74070</v>
      </c>
      <c r="I3909" s="55">
        <f>pro[[#This Row],[Admin expenses 3]]+pro[[#This Row],[Admin expenses 2]]+pro[[#This Row],[Admin expenses 1]]+pro[[#This Row],[COGS]]</f>
        <v>-231395.351</v>
      </c>
      <c r="J3909" s="55">
        <f>pro[[#This Row],[Revenue]]+pro[[#This Row],[AdminExp]]</f>
        <v>-222613.02499999999</v>
      </c>
      <c r="K3909" s="83">
        <f>pro[[#This Row],[Profit]]/pro[[#This Row],[Revenue]]</f>
        <v>-25.347843498408054</v>
      </c>
      <c r="L3909" s="56">
        <f t="shared" si="61"/>
        <v>4</v>
      </c>
      <c r="M3909" s="82" t="str">
        <f>"Q"&amp;" "&amp;VLOOKUP(pro[[#This Row],[Period]],Mapping!A:B,2,0)</f>
        <v>Q 2</v>
      </c>
      <c r="N3909"/>
    </row>
    <row r="3910" spans="1:14" ht="11.25" customHeight="1" x14ac:dyDescent="0.2">
      <c r="A3910" s="42" t="s">
        <v>23</v>
      </c>
      <c r="B3910" s="44" t="s">
        <v>37</v>
      </c>
      <c r="C3910" s="44" t="s">
        <v>58</v>
      </c>
      <c r="D3910" s="43">
        <v>12730.234999999999</v>
      </c>
      <c r="E3910" s="43">
        <v>-5041.3440000000001</v>
      </c>
      <c r="F3910" s="45">
        <v>-94870</v>
      </c>
      <c r="G3910" s="45">
        <v>-63210</v>
      </c>
      <c r="H3910" s="45">
        <v>-30360</v>
      </c>
      <c r="I3910" s="55">
        <f>pro[[#This Row],[Admin expenses 3]]+pro[[#This Row],[Admin expenses 2]]+pro[[#This Row],[Admin expenses 1]]+pro[[#This Row],[COGS]]</f>
        <v>-193481.34400000001</v>
      </c>
      <c r="J3910" s="55">
        <f>pro[[#This Row],[Revenue]]+pro[[#This Row],[AdminExp]]</f>
        <v>-180751.10900000003</v>
      </c>
      <c r="K3910" s="83">
        <f>pro[[#This Row],[Profit]]/pro[[#This Row],[Revenue]]</f>
        <v>-14.198568133266985</v>
      </c>
      <c r="L3910" s="56">
        <f t="shared" si="61"/>
        <v>4</v>
      </c>
      <c r="M3910" s="82" t="str">
        <f>"Q"&amp;" "&amp;VLOOKUP(pro[[#This Row],[Period]],Mapping!A:B,2,0)</f>
        <v>Q 2</v>
      </c>
      <c r="N3910"/>
    </row>
    <row r="3911" spans="1:14" ht="11.25" customHeight="1" x14ac:dyDescent="0.2">
      <c r="A3911" s="42" t="s">
        <v>23</v>
      </c>
      <c r="B3911" s="44" t="s">
        <v>37</v>
      </c>
      <c r="C3911" s="44" t="s">
        <v>57</v>
      </c>
      <c r="D3911" s="43">
        <v>50943.500999999989</v>
      </c>
      <c r="E3911" s="43">
        <v>-7795.0879999999997</v>
      </c>
      <c r="F3911" s="45">
        <v>-78730</v>
      </c>
      <c r="G3911" s="45">
        <v>-60740</v>
      </c>
      <c r="H3911" s="45">
        <v>-57200</v>
      </c>
      <c r="I3911" s="55">
        <f>pro[[#This Row],[Admin expenses 3]]+pro[[#This Row],[Admin expenses 2]]+pro[[#This Row],[Admin expenses 1]]+pro[[#This Row],[COGS]]</f>
        <v>-204465.08799999999</v>
      </c>
      <c r="J3911" s="55">
        <f>pro[[#This Row],[Revenue]]+pro[[#This Row],[AdminExp]]</f>
        <v>-153521.587</v>
      </c>
      <c r="K3911" s="83">
        <f>pro[[#This Row],[Profit]]/pro[[#This Row],[Revenue]]</f>
        <v>-3.0135656950628507</v>
      </c>
      <c r="L3911" s="56">
        <f t="shared" si="61"/>
        <v>4</v>
      </c>
      <c r="M3911" s="82" t="str">
        <f>"Q"&amp;" "&amp;VLOOKUP(pro[[#This Row],[Period]],Mapping!A:B,2,0)</f>
        <v>Q 2</v>
      </c>
      <c r="N3911"/>
    </row>
    <row r="3912" spans="1:14" ht="11.25" customHeight="1" x14ac:dyDescent="0.2">
      <c r="A3912" s="42" t="s">
        <v>23</v>
      </c>
      <c r="B3912" s="44" t="s">
        <v>37</v>
      </c>
      <c r="C3912" s="44" t="s">
        <v>58</v>
      </c>
      <c r="D3912" s="43">
        <v>41116305.943999998</v>
      </c>
      <c r="E3912" s="43">
        <v>-32744564.824999999</v>
      </c>
      <c r="F3912" s="45">
        <v>-103540</v>
      </c>
      <c r="G3912" s="45">
        <v>-65720</v>
      </c>
      <c r="H3912" s="45">
        <v>-16700</v>
      </c>
      <c r="I3912" s="55">
        <f>pro[[#This Row],[Admin expenses 3]]+pro[[#This Row],[Admin expenses 2]]+pro[[#This Row],[Admin expenses 1]]+pro[[#This Row],[COGS]]</f>
        <v>-32930524.824999999</v>
      </c>
      <c r="J3912" s="55">
        <f>pro[[#This Row],[Revenue]]+pro[[#This Row],[AdminExp]]</f>
        <v>8185781.118999999</v>
      </c>
      <c r="K3912" s="83">
        <f>pro[[#This Row],[Profit]]/pro[[#This Row],[Revenue]]</f>
        <v>0.19908843781221378</v>
      </c>
      <c r="L3912" s="56">
        <f t="shared" si="61"/>
        <v>4</v>
      </c>
      <c r="M3912" s="82" t="str">
        <f>"Q"&amp;" "&amp;VLOOKUP(pro[[#This Row],[Period]],Mapping!A:B,2,0)</f>
        <v>Q 2</v>
      </c>
      <c r="N3912"/>
    </row>
    <row r="3913" spans="1:14" ht="11.25" customHeight="1" x14ac:dyDescent="0.2">
      <c r="A3913" s="42" t="s">
        <v>23</v>
      </c>
      <c r="B3913" s="44" t="s">
        <v>33</v>
      </c>
      <c r="C3913" s="44" t="s">
        <v>59</v>
      </c>
      <c r="D3913" s="43">
        <v>40051.137000000002</v>
      </c>
      <c r="E3913" s="43">
        <v>-149365.68499999997</v>
      </c>
      <c r="F3913" s="45">
        <v>-96020</v>
      </c>
      <c r="G3913" s="45">
        <v>-85430</v>
      </c>
      <c r="H3913" s="45">
        <v>-99500</v>
      </c>
      <c r="I3913" s="55">
        <f>pro[[#This Row],[Admin expenses 3]]+pro[[#This Row],[Admin expenses 2]]+pro[[#This Row],[Admin expenses 1]]+pro[[#This Row],[COGS]]</f>
        <v>-430315.68499999994</v>
      </c>
      <c r="J3913" s="55">
        <f>pro[[#This Row],[Revenue]]+pro[[#This Row],[AdminExp]]</f>
        <v>-390264.54799999995</v>
      </c>
      <c r="K3913" s="83">
        <f>pro[[#This Row],[Profit]]/pro[[#This Row],[Revenue]]</f>
        <v>-9.7441565266923611</v>
      </c>
      <c r="L3913" s="56">
        <f t="shared" si="61"/>
        <v>4</v>
      </c>
      <c r="M3913" s="82" t="str">
        <f>"Q"&amp;" "&amp;VLOOKUP(pro[[#This Row],[Period]],Mapping!A:B,2,0)</f>
        <v>Q 2</v>
      </c>
      <c r="N3913"/>
    </row>
    <row r="3914" spans="1:14" ht="11.25" customHeight="1" x14ac:dyDescent="0.2">
      <c r="A3914" s="42" t="s">
        <v>23</v>
      </c>
      <c r="B3914" s="44" t="s">
        <v>33</v>
      </c>
      <c r="C3914" s="44" t="s">
        <v>60</v>
      </c>
      <c r="D3914" s="43">
        <v>735305.79500000004</v>
      </c>
      <c r="E3914" s="43">
        <v>-111129.41699999999</v>
      </c>
      <c r="F3914" s="45">
        <v>-62500</v>
      </c>
      <c r="G3914" s="45">
        <v>-79710</v>
      </c>
      <c r="H3914" s="45">
        <v>-91180</v>
      </c>
      <c r="I3914" s="55">
        <f>pro[[#This Row],[Admin expenses 3]]+pro[[#This Row],[Admin expenses 2]]+pro[[#This Row],[Admin expenses 1]]+pro[[#This Row],[COGS]]</f>
        <v>-344519.41700000002</v>
      </c>
      <c r="J3914" s="55">
        <f>pro[[#This Row],[Revenue]]+pro[[#This Row],[AdminExp]]</f>
        <v>390786.37800000003</v>
      </c>
      <c r="K3914" s="83">
        <f>pro[[#This Row],[Profit]]/pro[[#This Row],[Revenue]]</f>
        <v>0.53146103384102938</v>
      </c>
      <c r="L3914" s="56">
        <f t="shared" si="61"/>
        <v>4</v>
      </c>
      <c r="M3914" s="82" t="str">
        <f>"Q"&amp;" "&amp;VLOOKUP(pro[[#This Row],[Period]],Mapping!A:B,2,0)</f>
        <v>Q 2</v>
      </c>
      <c r="N3914"/>
    </row>
    <row r="3915" spans="1:14" ht="11.25" customHeight="1" x14ac:dyDescent="0.2">
      <c r="A3915" s="42" t="s">
        <v>23</v>
      </c>
      <c r="B3915" s="44" t="s">
        <v>33</v>
      </c>
      <c r="C3915" s="44" t="s">
        <v>57</v>
      </c>
      <c r="D3915" s="43">
        <v>22137.954999999998</v>
      </c>
      <c r="E3915" s="43">
        <v>-59899.657999999996</v>
      </c>
      <c r="F3915" s="45">
        <v>-59970</v>
      </c>
      <c r="G3915" s="45">
        <v>-85410</v>
      </c>
      <c r="H3915" s="45">
        <v>-56330</v>
      </c>
      <c r="I3915" s="55">
        <f>pro[[#This Row],[Admin expenses 3]]+pro[[#This Row],[Admin expenses 2]]+pro[[#This Row],[Admin expenses 1]]+pro[[#This Row],[COGS]]</f>
        <v>-261609.658</v>
      </c>
      <c r="J3915" s="55">
        <f>pro[[#This Row],[Revenue]]+pro[[#This Row],[AdminExp]]</f>
        <v>-239471.70300000001</v>
      </c>
      <c r="K3915" s="83">
        <f>pro[[#This Row],[Profit]]/pro[[#This Row],[Revenue]]</f>
        <v>-10.81724590189112</v>
      </c>
      <c r="L3915" s="56">
        <f t="shared" si="61"/>
        <v>4</v>
      </c>
      <c r="M3915" s="82" t="str">
        <f>"Q"&amp;" "&amp;VLOOKUP(pro[[#This Row],[Period]],Mapping!A:B,2,0)</f>
        <v>Q 2</v>
      </c>
      <c r="N3915"/>
    </row>
    <row r="3916" spans="1:14" ht="11.25" customHeight="1" x14ac:dyDescent="0.2">
      <c r="A3916" s="42" t="s">
        <v>23</v>
      </c>
      <c r="B3916" s="44" t="s">
        <v>33</v>
      </c>
      <c r="C3916" s="44" t="s">
        <v>58</v>
      </c>
      <c r="D3916" s="43">
        <v>168927.38799999998</v>
      </c>
      <c r="E3916" s="43">
        <v>-473259.63999999996</v>
      </c>
      <c r="F3916" s="45">
        <v>-46280</v>
      </c>
      <c r="G3916" s="45">
        <v>-52490</v>
      </c>
      <c r="H3916" s="45">
        <v>-77410</v>
      </c>
      <c r="I3916" s="55">
        <f>pro[[#This Row],[Admin expenses 3]]+pro[[#This Row],[Admin expenses 2]]+pro[[#This Row],[Admin expenses 1]]+pro[[#This Row],[COGS]]</f>
        <v>-649439.6399999999</v>
      </c>
      <c r="J3916" s="55">
        <f>pro[[#This Row],[Revenue]]+pro[[#This Row],[AdminExp]]</f>
        <v>-480512.25199999992</v>
      </c>
      <c r="K3916" s="83">
        <f>pro[[#This Row],[Profit]]/pro[[#This Row],[Revenue]]</f>
        <v>-2.8444899177627727</v>
      </c>
      <c r="L3916" s="56">
        <f t="shared" si="61"/>
        <v>4</v>
      </c>
      <c r="M3916" s="82" t="str">
        <f>"Q"&amp;" "&amp;VLOOKUP(pro[[#This Row],[Period]],Mapping!A:B,2,0)</f>
        <v>Q 2</v>
      </c>
      <c r="N3916"/>
    </row>
    <row r="3917" spans="1:14" ht="11.25" customHeight="1" x14ac:dyDescent="0.2">
      <c r="A3917" s="42" t="s">
        <v>23</v>
      </c>
      <c r="B3917" s="44" t="s">
        <v>33</v>
      </c>
      <c r="C3917" s="44" t="s">
        <v>59</v>
      </c>
      <c r="D3917" s="43">
        <v>314024.71099999995</v>
      </c>
      <c r="E3917" s="43">
        <v>-533669.22</v>
      </c>
      <c r="F3917" s="45">
        <v>-60600</v>
      </c>
      <c r="G3917" s="45">
        <v>-99320</v>
      </c>
      <c r="H3917" s="45">
        <v>-92050</v>
      </c>
      <c r="I3917" s="55">
        <f>pro[[#This Row],[Admin expenses 3]]+pro[[#This Row],[Admin expenses 2]]+pro[[#This Row],[Admin expenses 1]]+pro[[#This Row],[COGS]]</f>
        <v>-785639.22</v>
      </c>
      <c r="J3917" s="55">
        <f>pro[[#This Row],[Revenue]]+pro[[#This Row],[AdminExp]]</f>
        <v>-471614.50900000002</v>
      </c>
      <c r="K3917" s="83">
        <f>pro[[#This Row],[Profit]]/pro[[#This Row],[Revenue]]</f>
        <v>-1.5018388441411545</v>
      </c>
      <c r="L3917" s="56">
        <f t="shared" si="61"/>
        <v>4</v>
      </c>
      <c r="M3917" s="82" t="str">
        <f>"Q"&amp;" "&amp;VLOOKUP(pro[[#This Row],[Period]],Mapping!A:B,2,0)</f>
        <v>Q 2</v>
      </c>
      <c r="N3917"/>
    </row>
    <row r="3918" spans="1:14" ht="11.25" customHeight="1" x14ac:dyDescent="0.2">
      <c r="A3918" s="42" t="s">
        <v>23</v>
      </c>
      <c r="B3918" s="44" t="s">
        <v>33</v>
      </c>
      <c r="C3918" s="44" t="s">
        <v>60</v>
      </c>
      <c r="D3918" s="43">
        <v>701137.67499999993</v>
      </c>
      <c r="E3918" s="43">
        <v>-165218.424</v>
      </c>
      <c r="F3918" s="45">
        <v>-36710</v>
      </c>
      <c r="G3918" s="45">
        <v>-76950</v>
      </c>
      <c r="H3918" s="45">
        <v>-27970</v>
      </c>
      <c r="I3918" s="55">
        <f>pro[[#This Row],[Admin expenses 3]]+pro[[#This Row],[Admin expenses 2]]+pro[[#This Row],[Admin expenses 1]]+pro[[#This Row],[COGS]]</f>
        <v>-306848.424</v>
      </c>
      <c r="J3918" s="55">
        <f>pro[[#This Row],[Revenue]]+pro[[#This Row],[AdminExp]]</f>
        <v>394289.25099999993</v>
      </c>
      <c r="K3918" s="83">
        <f>pro[[#This Row],[Profit]]/pro[[#This Row],[Revenue]]</f>
        <v>0.56235638885044936</v>
      </c>
      <c r="L3918" s="56">
        <f t="shared" si="61"/>
        <v>4</v>
      </c>
      <c r="M3918" s="82" t="str">
        <f>"Q"&amp;" "&amp;VLOOKUP(pro[[#This Row],[Period]],Mapping!A:B,2,0)</f>
        <v>Q 2</v>
      </c>
      <c r="N3918"/>
    </row>
    <row r="3919" spans="1:14" ht="11.25" customHeight="1" x14ac:dyDescent="0.2">
      <c r="A3919" s="42" t="s">
        <v>23</v>
      </c>
      <c r="B3919" s="44" t="s">
        <v>33</v>
      </c>
      <c r="C3919" s="44" t="s">
        <v>57</v>
      </c>
      <c r="D3919" s="43">
        <v>52636.800999999992</v>
      </c>
      <c r="E3919" s="43">
        <v>-81375.91</v>
      </c>
      <c r="F3919" s="45">
        <v>-95110</v>
      </c>
      <c r="G3919" s="45">
        <v>-80650</v>
      </c>
      <c r="H3919" s="45">
        <v>-56880</v>
      </c>
      <c r="I3919" s="55">
        <f>pro[[#This Row],[Admin expenses 3]]+pro[[#This Row],[Admin expenses 2]]+pro[[#This Row],[Admin expenses 1]]+pro[[#This Row],[COGS]]</f>
        <v>-314015.91000000003</v>
      </c>
      <c r="J3919" s="55">
        <f>pro[[#This Row],[Revenue]]+pro[[#This Row],[AdminExp]]</f>
        <v>-261379.10900000005</v>
      </c>
      <c r="K3919" s="83">
        <f>pro[[#This Row],[Profit]]/pro[[#This Row],[Revenue]]</f>
        <v>-4.9657103781819893</v>
      </c>
      <c r="L3919" s="56">
        <f t="shared" si="61"/>
        <v>4</v>
      </c>
      <c r="M3919" s="82" t="str">
        <f>"Q"&amp;" "&amp;VLOOKUP(pro[[#This Row],[Period]],Mapping!A:B,2,0)</f>
        <v>Q 2</v>
      </c>
      <c r="N3919"/>
    </row>
    <row r="3920" spans="1:14" ht="11.25" customHeight="1" x14ac:dyDescent="0.2">
      <c r="A3920" s="42" t="s">
        <v>23</v>
      </c>
      <c r="B3920" s="44" t="s">
        <v>33</v>
      </c>
      <c r="C3920" s="44" t="s">
        <v>58</v>
      </c>
      <c r="D3920" s="43">
        <v>23965.766999999996</v>
      </c>
      <c r="E3920" s="43">
        <v>-41756.826999999997</v>
      </c>
      <c r="F3920" s="45">
        <v>-16480</v>
      </c>
      <c r="G3920" s="45">
        <v>-13180</v>
      </c>
      <c r="H3920" s="45">
        <v>-31650</v>
      </c>
      <c r="I3920" s="55">
        <f>pro[[#This Row],[Admin expenses 3]]+pro[[#This Row],[Admin expenses 2]]+pro[[#This Row],[Admin expenses 1]]+pro[[#This Row],[COGS]]</f>
        <v>-103066.82699999999</v>
      </c>
      <c r="J3920" s="55">
        <f>pro[[#This Row],[Revenue]]+pro[[#This Row],[AdminExp]]</f>
        <v>-79101.06</v>
      </c>
      <c r="K3920" s="83">
        <f>pro[[#This Row],[Profit]]/pro[[#This Row],[Revenue]]</f>
        <v>-3.300585372460644</v>
      </c>
      <c r="L3920" s="56">
        <f t="shared" si="61"/>
        <v>4</v>
      </c>
      <c r="M3920" s="82" t="str">
        <f>"Q"&amp;" "&amp;VLOOKUP(pro[[#This Row],[Period]],Mapping!A:B,2,0)</f>
        <v>Q 2</v>
      </c>
      <c r="N3920"/>
    </row>
    <row r="3921" spans="1:14" ht="11.25" customHeight="1" x14ac:dyDescent="0.2">
      <c r="A3921" s="42" t="s">
        <v>23</v>
      </c>
      <c r="B3921" s="44" t="s">
        <v>33</v>
      </c>
      <c r="C3921" s="44" t="s">
        <v>59</v>
      </c>
      <c r="D3921" s="43">
        <v>101047.87699999998</v>
      </c>
      <c r="E3921" s="43">
        <v>-53068.679999999993</v>
      </c>
      <c r="F3921" s="45">
        <v>-68590</v>
      </c>
      <c r="G3921" s="45">
        <v>-33140</v>
      </c>
      <c r="H3921" s="45">
        <v>-23760</v>
      </c>
      <c r="I3921" s="55">
        <f>pro[[#This Row],[Admin expenses 3]]+pro[[#This Row],[Admin expenses 2]]+pro[[#This Row],[Admin expenses 1]]+pro[[#This Row],[COGS]]</f>
        <v>-178558.68</v>
      </c>
      <c r="J3921" s="55">
        <f>pro[[#This Row],[Revenue]]+pro[[#This Row],[AdminExp]]</f>
        <v>-77510.803000000014</v>
      </c>
      <c r="K3921" s="83">
        <f>pro[[#This Row],[Profit]]/pro[[#This Row],[Revenue]]</f>
        <v>-0.76707007906756941</v>
      </c>
      <c r="L3921" s="56">
        <f t="shared" si="61"/>
        <v>4</v>
      </c>
      <c r="M3921" s="82" t="str">
        <f>"Q"&amp;" "&amp;VLOOKUP(pro[[#This Row],[Period]],Mapping!A:B,2,0)</f>
        <v>Q 2</v>
      </c>
      <c r="N3921"/>
    </row>
    <row r="3922" spans="1:14" ht="11.25" customHeight="1" x14ac:dyDescent="0.2">
      <c r="A3922" s="42" t="s">
        <v>23</v>
      </c>
      <c r="B3922" s="44" t="s">
        <v>33</v>
      </c>
      <c r="C3922" s="44" t="s">
        <v>60</v>
      </c>
      <c r="D3922" s="43">
        <v>33521.193999999996</v>
      </c>
      <c r="E3922" s="43">
        <v>-33820.422999999995</v>
      </c>
      <c r="F3922" s="45">
        <v>-93400</v>
      </c>
      <c r="G3922" s="45">
        <v>-21890</v>
      </c>
      <c r="H3922" s="45">
        <v>-14520</v>
      </c>
      <c r="I3922" s="55">
        <f>pro[[#This Row],[Admin expenses 3]]+pro[[#This Row],[Admin expenses 2]]+pro[[#This Row],[Admin expenses 1]]+pro[[#This Row],[COGS]]</f>
        <v>-163630.42300000001</v>
      </c>
      <c r="J3922" s="55">
        <f>pro[[#This Row],[Revenue]]+pro[[#This Row],[AdminExp]]</f>
        <v>-130109.22900000002</v>
      </c>
      <c r="K3922" s="83">
        <f>pro[[#This Row],[Profit]]/pro[[#This Row],[Revenue]]</f>
        <v>-3.8814019870533261</v>
      </c>
      <c r="L3922" s="56">
        <f t="shared" si="61"/>
        <v>4</v>
      </c>
      <c r="M3922" s="82" t="str">
        <f>"Q"&amp;" "&amp;VLOOKUP(pro[[#This Row],[Period]],Mapping!A:B,2,0)</f>
        <v>Q 2</v>
      </c>
      <c r="N3922"/>
    </row>
    <row r="3923" spans="1:14" ht="11.25" customHeight="1" x14ac:dyDescent="0.2">
      <c r="A3923" s="42" t="s">
        <v>23</v>
      </c>
      <c r="B3923" s="44" t="s">
        <v>33</v>
      </c>
      <c r="C3923" s="44" t="s">
        <v>57</v>
      </c>
      <c r="D3923" s="43">
        <v>256827.00399999996</v>
      </c>
      <c r="E3923" s="43">
        <v>-687775.16499999992</v>
      </c>
      <c r="F3923" s="45">
        <v>-103470</v>
      </c>
      <c r="G3923" s="45">
        <v>-81120</v>
      </c>
      <c r="H3923" s="45">
        <v>-54760</v>
      </c>
      <c r="I3923" s="55">
        <f>pro[[#This Row],[Admin expenses 3]]+pro[[#This Row],[Admin expenses 2]]+pro[[#This Row],[Admin expenses 1]]+pro[[#This Row],[COGS]]</f>
        <v>-927125.16499999992</v>
      </c>
      <c r="J3923" s="55">
        <f>pro[[#This Row],[Revenue]]+pro[[#This Row],[AdminExp]]</f>
        <v>-670298.16099999996</v>
      </c>
      <c r="K3923" s="83">
        <f>pro[[#This Row],[Profit]]/pro[[#This Row],[Revenue]]</f>
        <v>-2.6099208827744613</v>
      </c>
      <c r="L3923" s="56">
        <f t="shared" si="61"/>
        <v>4</v>
      </c>
      <c r="M3923" s="82" t="str">
        <f>"Q"&amp;" "&amp;VLOOKUP(pro[[#This Row],[Period]],Mapping!A:B,2,0)</f>
        <v>Q 2</v>
      </c>
      <c r="N3923"/>
    </row>
    <row r="3924" spans="1:14" ht="11.25" customHeight="1" x14ac:dyDescent="0.2">
      <c r="A3924" s="42" t="s">
        <v>23</v>
      </c>
      <c r="B3924" s="44" t="s">
        <v>33</v>
      </c>
      <c r="C3924" s="44" t="s">
        <v>58</v>
      </c>
      <c r="D3924" s="43">
        <v>68272.288</v>
      </c>
      <c r="E3924" s="43">
        <v>-185605.48299999998</v>
      </c>
      <c r="F3924" s="45">
        <v>-44650</v>
      </c>
      <c r="G3924" s="45">
        <v>-77830</v>
      </c>
      <c r="H3924" s="45">
        <v>-16280</v>
      </c>
      <c r="I3924" s="55">
        <f>pro[[#This Row],[Admin expenses 3]]+pro[[#This Row],[Admin expenses 2]]+pro[[#This Row],[Admin expenses 1]]+pro[[#This Row],[COGS]]</f>
        <v>-324365.48300000001</v>
      </c>
      <c r="J3924" s="55">
        <f>pro[[#This Row],[Revenue]]+pro[[#This Row],[AdminExp]]</f>
        <v>-256093.19500000001</v>
      </c>
      <c r="K3924" s="83">
        <f>pro[[#This Row],[Profit]]/pro[[#This Row],[Revenue]]</f>
        <v>-3.751056285091837</v>
      </c>
      <c r="L3924" s="56">
        <f t="shared" si="61"/>
        <v>4</v>
      </c>
      <c r="M3924" s="82" t="str">
        <f>"Q"&amp;" "&amp;VLOOKUP(pro[[#This Row],[Period]],Mapping!A:B,2,0)</f>
        <v>Q 2</v>
      </c>
      <c r="N3924"/>
    </row>
    <row r="3925" spans="1:14" ht="11.25" customHeight="1" x14ac:dyDescent="0.2">
      <c r="A3925" s="42" t="s">
        <v>23</v>
      </c>
      <c r="B3925" s="44" t="s">
        <v>33</v>
      </c>
      <c r="C3925" s="44" t="s">
        <v>59</v>
      </c>
      <c r="D3925" s="43">
        <v>168591.86399999997</v>
      </c>
      <c r="E3925" s="43">
        <v>-202848.98199999999</v>
      </c>
      <c r="F3925" s="45">
        <v>-98840</v>
      </c>
      <c r="G3925" s="45">
        <v>-39860</v>
      </c>
      <c r="H3925" s="45">
        <v>-52960</v>
      </c>
      <c r="I3925" s="55">
        <f>pro[[#This Row],[Admin expenses 3]]+pro[[#This Row],[Admin expenses 2]]+pro[[#This Row],[Admin expenses 1]]+pro[[#This Row],[COGS]]</f>
        <v>-394508.98199999996</v>
      </c>
      <c r="J3925" s="55">
        <f>pro[[#This Row],[Revenue]]+pro[[#This Row],[AdminExp]]</f>
        <v>-225917.11799999999</v>
      </c>
      <c r="K3925" s="83">
        <f>pro[[#This Row],[Profit]]/pro[[#This Row],[Revenue]]</f>
        <v>-1.3400238459905753</v>
      </c>
      <c r="L3925" s="56">
        <f t="shared" si="61"/>
        <v>4</v>
      </c>
      <c r="M3925" s="82" t="str">
        <f>"Q"&amp;" "&amp;VLOOKUP(pro[[#This Row],[Period]],Mapping!A:B,2,0)</f>
        <v>Q 2</v>
      </c>
      <c r="N3925"/>
    </row>
    <row r="3926" spans="1:14" ht="11.25" customHeight="1" x14ac:dyDescent="0.2">
      <c r="A3926" s="42" t="s">
        <v>23</v>
      </c>
      <c r="B3926" s="44" t="s">
        <v>33</v>
      </c>
      <c r="C3926" s="44" t="s">
        <v>60</v>
      </c>
      <c r="D3926" s="43">
        <v>370778.86299999995</v>
      </c>
      <c r="E3926" s="43">
        <v>-419511.53999999992</v>
      </c>
      <c r="F3926" s="45">
        <v>-37890</v>
      </c>
      <c r="G3926" s="45">
        <v>-84670</v>
      </c>
      <c r="H3926" s="45">
        <v>-76870</v>
      </c>
      <c r="I3926" s="55">
        <f>pro[[#This Row],[Admin expenses 3]]+pro[[#This Row],[Admin expenses 2]]+pro[[#This Row],[Admin expenses 1]]+pro[[#This Row],[COGS]]</f>
        <v>-618941.53999999992</v>
      </c>
      <c r="J3926" s="55">
        <f>pro[[#This Row],[Revenue]]+pro[[#This Row],[AdminExp]]</f>
        <v>-248162.67699999997</v>
      </c>
      <c r="K3926" s="83">
        <f>pro[[#This Row],[Profit]]/pro[[#This Row],[Revenue]]</f>
        <v>-0.66930103564182941</v>
      </c>
      <c r="L3926" s="56">
        <f t="shared" si="61"/>
        <v>4</v>
      </c>
      <c r="M3926" s="82" t="str">
        <f>"Q"&amp;" "&amp;VLOOKUP(pro[[#This Row],[Period]],Mapping!A:B,2,0)</f>
        <v>Q 2</v>
      </c>
      <c r="N3926"/>
    </row>
    <row r="3927" spans="1:14" ht="11.25" customHeight="1" x14ac:dyDescent="0.2">
      <c r="A3927" s="42" t="s">
        <v>23</v>
      </c>
      <c r="B3927" s="44" t="s">
        <v>33</v>
      </c>
      <c r="C3927" s="44" t="s">
        <v>57</v>
      </c>
      <c r="D3927" s="43">
        <v>1135160.7749999999</v>
      </c>
      <c r="E3927" s="43">
        <v>-946663.02499999991</v>
      </c>
      <c r="F3927" s="45">
        <v>-18000</v>
      </c>
      <c r="G3927" s="45">
        <v>-105330</v>
      </c>
      <c r="H3927" s="45">
        <v>-15980</v>
      </c>
      <c r="I3927" s="55">
        <f>pro[[#This Row],[Admin expenses 3]]+pro[[#This Row],[Admin expenses 2]]+pro[[#This Row],[Admin expenses 1]]+pro[[#This Row],[COGS]]</f>
        <v>-1085973.0249999999</v>
      </c>
      <c r="J3927" s="55">
        <f>pro[[#This Row],[Revenue]]+pro[[#This Row],[AdminExp]]</f>
        <v>49187.75</v>
      </c>
      <c r="K3927" s="83">
        <f>pro[[#This Row],[Profit]]/pro[[#This Row],[Revenue]]</f>
        <v>4.3331086735268844E-2</v>
      </c>
      <c r="L3927" s="56">
        <f t="shared" si="61"/>
        <v>4</v>
      </c>
      <c r="M3927" s="82" t="str">
        <f>"Q"&amp;" "&amp;VLOOKUP(pro[[#This Row],[Period]],Mapping!A:B,2,0)</f>
        <v>Q 2</v>
      </c>
      <c r="N3927"/>
    </row>
    <row r="3928" spans="1:14" ht="11.25" customHeight="1" x14ac:dyDescent="0.2">
      <c r="A3928" s="42" t="s">
        <v>23</v>
      </c>
      <c r="B3928" s="44" t="s">
        <v>33</v>
      </c>
      <c r="C3928" s="44" t="s">
        <v>57</v>
      </c>
      <c r="D3928" s="43">
        <v>577414.75399999996</v>
      </c>
      <c r="E3928" s="43">
        <v>-2475580.3169999998</v>
      </c>
      <c r="F3928" s="45">
        <v>-17010</v>
      </c>
      <c r="G3928" s="45">
        <v>-102250</v>
      </c>
      <c r="H3928" s="45">
        <v>-44710</v>
      </c>
      <c r="I3928" s="55">
        <f>pro[[#This Row],[Admin expenses 3]]+pro[[#This Row],[Admin expenses 2]]+pro[[#This Row],[Admin expenses 1]]+pro[[#This Row],[COGS]]</f>
        <v>-2639550.3169999998</v>
      </c>
      <c r="J3928" s="55">
        <f>pro[[#This Row],[Revenue]]+pro[[#This Row],[AdminExp]]</f>
        <v>-2062135.5629999998</v>
      </c>
      <c r="K3928" s="83">
        <f>pro[[#This Row],[Profit]]/pro[[#This Row],[Revenue]]</f>
        <v>-3.5713246825002329</v>
      </c>
      <c r="L3928" s="56">
        <f t="shared" si="61"/>
        <v>4</v>
      </c>
      <c r="M3928" s="82" t="str">
        <f>"Q"&amp;" "&amp;VLOOKUP(pro[[#This Row],[Period]],Mapping!A:B,2,0)</f>
        <v>Q 2</v>
      </c>
      <c r="N3928"/>
    </row>
    <row r="3929" spans="1:14" ht="11.25" customHeight="1" x14ac:dyDescent="0.2">
      <c r="A3929" s="42" t="s">
        <v>23</v>
      </c>
      <c r="B3929" s="44" t="s">
        <v>33</v>
      </c>
      <c r="C3929" s="44" t="s">
        <v>58</v>
      </c>
      <c r="D3929" s="43">
        <v>306299.49</v>
      </c>
      <c r="E3929" s="43">
        <v>-406388.30399999995</v>
      </c>
      <c r="F3929" s="45">
        <v>-75760</v>
      </c>
      <c r="G3929" s="45">
        <v>-69780</v>
      </c>
      <c r="H3929" s="45">
        <v>-46590</v>
      </c>
      <c r="I3929" s="55">
        <f>pro[[#This Row],[Admin expenses 3]]+pro[[#This Row],[Admin expenses 2]]+pro[[#This Row],[Admin expenses 1]]+pro[[#This Row],[COGS]]</f>
        <v>-598518.304</v>
      </c>
      <c r="J3929" s="55">
        <f>pro[[#This Row],[Revenue]]+pro[[#This Row],[AdminExp]]</f>
        <v>-292218.81400000001</v>
      </c>
      <c r="K3929" s="83">
        <f>pro[[#This Row],[Profit]]/pro[[#This Row],[Revenue]]</f>
        <v>-0.95402971124764202</v>
      </c>
      <c r="L3929" s="56">
        <f t="shared" si="61"/>
        <v>4</v>
      </c>
      <c r="M3929" s="82" t="str">
        <f>"Q"&amp;" "&amp;VLOOKUP(pro[[#This Row],[Period]],Mapping!A:B,2,0)</f>
        <v>Q 2</v>
      </c>
      <c r="N3929"/>
    </row>
    <row r="3930" spans="1:14" ht="11.25" customHeight="1" x14ac:dyDescent="0.2">
      <c r="A3930" s="42" t="s">
        <v>23</v>
      </c>
      <c r="B3930" s="44" t="s">
        <v>33</v>
      </c>
      <c r="C3930" s="44" t="s">
        <v>59</v>
      </c>
      <c r="D3930" s="43">
        <v>77691.704999999987</v>
      </c>
      <c r="E3930" s="43">
        <v>-203399.46199999997</v>
      </c>
      <c r="F3930" s="45">
        <v>-97570</v>
      </c>
      <c r="G3930" s="45">
        <v>-86010</v>
      </c>
      <c r="H3930" s="45">
        <v>-43590</v>
      </c>
      <c r="I3930" s="55">
        <f>pro[[#This Row],[Admin expenses 3]]+pro[[#This Row],[Admin expenses 2]]+pro[[#This Row],[Admin expenses 1]]+pro[[#This Row],[COGS]]</f>
        <v>-430569.46199999994</v>
      </c>
      <c r="J3930" s="55">
        <f>pro[[#This Row],[Revenue]]+pro[[#This Row],[AdminExp]]</f>
        <v>-352877.75699999998</v>
      </c>
      <c r="K3930" s="83">
        <f>pro[[#This Row],[Profit]]/pro[[#This Row],[Revenue]]</f>
        <v>-4.5420261661138737</v>
      </c>
      <c r="L3930" s="56">
        <f t="shared" si="61"/>
        <v>4</v>
      </c>
      <c r="M3930" s="82" t="str">
        <f>"Q"&amp;" "&amp;VLOOKUP(pro[[#This Row],[Period]],Mapping!A:B,2,0)</f>
        <v>Q 2</v>
      </c>
      <c r="N3930"/>
    </row>
    <row r="3931" spans="1:14" ht="11.25" customHeight="1" x14ac:dyDescent="0.2">
      <c r="A3931" s="42" t="s">
        <v>23</v>
      </c>
      <c r="B3931" s="44" t="s">
        <v>33</v>
      </c>
      <c r="C3931" s="44" t="s">
        <v>57</v>
      </c>
      <c r="D3931" s="43">
        <v>137680.62699999998</v>
      </c>
      <c r="E3931" s="43">
        <v>-94657.940999999992</v>
      </c>
      <c r="F3931" s="45">
        <v>-75930</v>
      </c>
      <c r="G3931" s="45">
        <v>-63070</v>
      </c>
      <c r="H3931" s="45">
        <v>-91640</v>
      </c>
      <c r="I3931" s="55">
        <f>pro[[#This Row],[Admin expenses 3]]+pro[[#This Row],[Admin expenses 2]]+pro[[#This Row],[Admin expenses 1]]+pro[[#This Row],[COGS]]</f>
        <v>-325297.94099999999</v>
      </c>
      <c r="J3931" s="55">
        <f>pro[[#This Row],[Revenue]]+pro[[#This Row],[AdminExp]]</f>
        <v>-187617.31400000001</v>
      </c>
      <c r="K3931" s="83">
        <f>pro[[#This Row],[Profit]]/pro[[#This Row],[Revenue]]</f>
        <v>-1.3626994449988963</v>
      </c>
      <c r="L3931" s="56">
        <f t="shared" si="61"/>
        <v>4</v>
      </c>
      <c r="M3931" s="82" t="str">
        <f>"Q"&amp;" "&amp;VLOOKUP(pro[[#This Row],[Period]],Mapping!A:B,2,0)</f>
        <v>Q 2</v>
      </c>
      <c r="N3931"/>
    </row>
    <row r="3932" spans="1:14" ht="11.25" customHeight="1" x14ac:dyDescent="0.2">
      <c r="A3932" s="42" t="s">
        <v>23</v>
      </c>
      <c r="B3932" s="44" t="s">
        <v>33</v>
      </c>
      <c r="C3932" s="44" t="s">
        <v>58</v>
      </c>
      <c r="D3932" s="43">
        <v>181729.44999999998</v>
      </c>
      <c r="E3932" s="43">
        <v>-786031.49099999992</v>
      </c>
      <c r="F3932" s="45">
        <v>-66530</v>
      </c>
      <c r="G3932" s="45">
        <v>-32180</v>
      </c>
      <c r="H3932" s="45">
        <v>-15180</v>
      </c>
      <c r="I3932" s="55">
        <f>pro[[#This Row],[Admin expenses 3]]+pro[[#This Row],[Admin expenses 2]]+pro[[#This Row],[Admin expenses 1]]+pro[[#This Row],[COGS]]</f>
        <v>-899921.49099999992</v>
      </c>
      <c r="J3932" s="55">
        <f>pro[[#This Row],[Revenue]]+pro[[#This Row],[AdminExp]]</f>
        <v>-718192.04099999997</v>
      </c>
      <c r="K3932" s="83">
        <f>pro[[#This Row],[Profit]]/pro[[#This Row],[Revenue]]</f>
        <v>-3.9519848929273711</v>
      </c>
      <c r="L3932" s="56">
        <f t="shared" si="61"/>
        <v>4</v>
      </c>
      <c r="M3932" s="82" t="str">
        <f>"Q"&amp;" "&amp;VLOOKUP(pro[[#This Row],[Period]],Mapping!A:B,2,0)</f>
        <v>Q 2</v>
      </c>
      <c r="N3932"/>
    </row>
    <row r="3933" spans="1:14" ht="11.25" customHeight="1" x14ac:dyDescent="0.2">
      <c r="A3933" s="42" t="s">
        <v>23</v>
      </c>
      <c r="B3933" s="44" t="s">
        <v>33</v>
      </c>
      <c r="C3933" s="44" t="s">
        <v>59</v>
      </c>
      <c r="D3933" s="43">
        <v>31763.557000000001</v>
      </c>
      <c r="E3933" s="43">
        <v>-39805.891999999993</v>
      </c>
      <c r="F3933" s="45">
        <v>-25580</v>
      </c>
      <c r="G3933" s="45">
        <v>-102770</v>
      </c>
      <c r="H3933" s="45">
        <v>-89420</v>
      </c>
      <c r="I3933" s="55">
        <f>pro[[#This Row],[Admin expenses 3]]+pro[[#This Row],[Admin expenses 2]]+pro[[#This Row],[Admin expenses 1]]+pro[[#This Row],[COGS]]</f>
        <v>-257575.89199999999</v>
      </c>
      <c r="J3933" s="55">
        <f>pro[[#This Row],[Revenue]]+pro[[#This Row],[AdminExp]]</f>
        <v>-225812.33499999999</v>
      </c>
      <c r="K3933" s="83">
        <f>pro[[#This Row],[Profit]]/pro[[#This Row],[Revenue]]</f>
        <v>-7.109163970521311</v>
      </c>
      <c r="L3933" s="56">
        <f t="shared" si="61"/>
        <v>4</v>
      </c>
      <c r="M3933" s="82" t="str">
        <f>"Q"&amp;" "&amp;VLOOKUP(pro[[#This Row],[Period]],Mapping!A:B,2,0)</f>
        <v>Q 2</v>
      </c>
      <c r="N3933"/>
    </row>
    <row r="3934" spans="1:14" ht="11.25" customHeight="1" x14ac:dyDescent="0.2">
      <c r="A3934" s="42" t="s">
        <v>23</v>
      </c>
      <c r="B3934" s="44" t="s">
        <v>33</v>
      </c>
      <c r="C3934" s="44" t="s">
        <v>57</v>
      </c>
      <c r="D3934" s="43">
        <v>42858.409999999996</v>
      </c>
      <c r="E3934" s="43">
        <v>-50669.731</v>
      </c>
      <c r="F3934" s="45">
        <v>-63050</v>
      </c>
      <c r="G3934" s="45">
        <v>-106940</v>
      </c>
      <c r="H3934" s="45">
        <v>-95770</v>
      </c>
      <c r="I3934" s="55">
        <f>pro[[#This Row],[Admin expenses 3]]+pro[[#This Row],[Admin expenses 2]]+pro[[#This Row],[Admin expenses 1]]+pro[[#This Row],[COGS]]</f>
        <v>-316429.73100000003</v>
      </c>
      <c r="J3934" s="55">
        <f>pro[[#This Row],[Revenue]]+pro[[#This Row],[AdminExp]]</f>
        <v>-273571.32100000005</v>
      </c>
      <c r="K3934" s="83">
        <f>pro[[#This Row],[Profit]]/pro[[#This Row],[Revenue]]</f>
        <v>-6.383142095098723</v>
      </c>
      <c r="L3934" s="56">
        <f t="shared" si="61"/>
        <v>4</v>
      </c>
      <c r="M3934" s="82" t="str">
        <f>"Q"&amp;" "&amp;VLOOKUP(pro[[#This Row],[Period]],Mapping!A:B,2,0)</f>
        <v>Q 2</v>
      </c>
      <c r="N3934"/>
    </row>
    <row r="3935" spans="1:14" ht="11.25" customHeight="1" x14ac:dyDescent="0.2">
      <c r="A3935" s="42" t="s">
        <v>23</v>
      </c>
      <c r="B3935" s="44" t="s">
        <v>33</v>
      </c>
      <c r="C3935" s="44" t="s">
        <v>58</v>
      </c>
      <c r="D3935" s="43">
        <v>1921320.9609999999</v>
      </c>
      <c r="E3935" s="43">
        <v>-59009.208999999995</v>
      </c>
      <c r="F3935" s="45">
        <v>-26260</v>
      </c>
      <c r="G3935" s="45">
        <v>-49990</v>
      </c>
      <c r="H3935" s="45">
        <v>-101240</v>
      </c>
      <c r="I3935" s="55">
        <f>pro[[#This Row],[Admin expenses 3]]+pro[[#This Row],[Admin expenses 2]]+pro[[#This Row],[Admin expenses 1]]+pro[[#This Row],[COGS]]</f>
        <v>-236499.209</v>
      </c>
      <c r="J3935" s="55">
        <f>pro[[#This Row],[Revenue]]+pro[[#This Row],[AdminExp]]</f>
        <v>1684821.7519999999</v>
      </c>
      <c r="K3935" s="83">
        <f>pro[[#This Row],[Profit]]/pro[[#This Row],[Revenue]]</f>
        <v>0.87690801599493917</v>
      </c>
      <c r="L3935" s="56">
        <f t="shared" si="61"/>
        <v>4</v>
      </c>
      <c r="M3935" s="82" t="str">
        <f>"Q"&amp;" "&amp;VLOOKUP(pro[[#This Row],[Period]],Mapping!A:B,2,0)</f>
        <v>Q 2</v>
      </c>
      <c r="N3935"/>
    </row>
    <row r="3936" spans="1:14" ht="11.25" customHeight="1" x14ac:dyDescent="0.2">
      <c r="A3936" s="42" t="s">
        <v>23</v>
      </c>
      <c r="B3936" s="44" t="s">
        <v>33</v>
      </c>
      <c r="C3936" s="44" t="s">
        <v>59</v>
      </c>
      <c r="D3936" s="43">
        <v>622182.05699999991</v>
      </c>
      <c r="E3936" s="43">
        <v>-360119.17200000002</v>
      </c>
      <c r="F3936" s="45">
        <v>-38440</v>
      </c>
      <c r="G3936" s="45">
        <v>-38750</v>
      </c>
      <c r="H3936" s="45">
        <v>-96650</v>
      </c>
      <c r="I3936" s="55">
        <f>pro[[#This Row],[Admin expenses 3]]+pro[[#This Row],[Admin expenses 2]]+pro[[#This Row],[Admin expenses 1]]+pro[[#This Row],[COGS]]</f>
        <v>-533959.17200000002</v>
      </c>
      <c r="J3936" s="55">
        <f>pro[[#This Row],[Revenue]]+pro[[#This Row],[AdminExp]]</f>
        <v>88222.884999999893</v>
      </c>
      <c r="K3936" s="83">
        <f>pro[[#This Row],[Profit]]/pro[[#This Row],[Revenue]]</f>
        <v>0.14179593256897779</v>
      </c>
      <c r="L3936" s="56">
        <f t="shared" si="61"/>
        <v>4</v>
      </c>
      <c r="M3936" s="82" t="str">
        <f>"Q"&amp;" "&amp;VLOOKUP(pro[[#This Row],[Period]],Mapping!A:B,2,0)</f>
        <v>Q 2</v>
      </c>
      <c r="N3936"/>
    </row>
    <row r="3937" spans="1:14" ht="11.25" customHeight="1" x14ac:dyDescent="0.2">
      <c r="A3937" s="42" t="s">
        <v>23</v>
      </c>
      <c r="B3937" s="44" t="s">
        <v>33</v>
      </c>
      <c r="C3937" s="44" t="s">
        <v>57</v>
      </c>
      <c r="D3937" s="43">
        <v>483807.81399999995</v>
      </c>
      <c r="E3937" s="43">
        <v>-48758.772999999994</v>
      </c>
      <c r="F3937" s="45">
        <v>-73970</v>
      </c>
      <c r="G3937" s="45">
        <v>-73170</v>
      </c>
      <c r="H3937" s="45">
        <v>-105430</v>
      </c>
      <c r="I3937" s="55">
        <f>pro[[#This Row],[Admin expenses 3]]+pro[[#This Row],[Admin expenses 2]]+pro[[#This Row],[Admin expenses 1]]+pro[[#This Row],[COGS]]</f>
        <v>-301328.77299999999</v>
      </c>
      <c r="J3937" s="55">
        <f>pro[[#This Row],[Revenue]]+pro[[#This Row],[AdminExp]]</f>
        <v>182479.04099999997</v>
      </c>
      <c r="K3937" s="83">
        <f>pro[[#This Row],[Profit]]/pro[[#This Row],[Revenue]]</f>
        <v>0.37717257911010088</v>
      </c>
      <c r="L3937" s="56">
        <f t="shared" si="61"/>
        <v>4</v>
      </c>
      <c r="M3937" s="82" t="str">
        <f>"Q"&amp;" "&amp;VLOOKUP(pro[[#This Row],[Period]],Mapping!A:B,2,0)</f>
        <v>Q 2</v>
      </c>
      <c r="N3937"/>
    </row>
    <row r="3938" spans="1:14" ht="11.25" customHeight="1" x14ac:dyDescent="0.2">
      <c r="A3938" s="42" t="s">
        <v>23</v>
      </c>
      <c r="B3938" s="44" t="s">
        <v>33</v>
      </c>
      <c r="C3938" s="44" t="s">
        <v>57</v>
      </c>
      <c r="D3938" s="43">
        <v>256839.62499999997</v>
      </c>
      <c r="E3938" s="43">
        <v>-184446.50699999998</v>
      </c>
      <c r="F3938" s="45">
        <v>-87530</v>
      </c>
      <c r="G3938" s="45">
        <v>-21720</v>
      </c>
      <c r="H3938" s="45">
        <v>-31110</v>
      </c>
      <c r="I3938" s="55">
        <f>pro[[#This Row],[Admin expenses 3]]+pro[[#This Row],[Admin expenses 2]]+pro[[#This Row],[Admin expenses 1]]+pro[[#This Row],[COGS]]</f>
        <v>-324806.50699999998</v>
      </c>
      <c r="J3938" s="55">
        <f>pro[[#This Row],[Revenue]]+pro[[#This Row],[AdminExp]]</f>
        <v>-67966.882000000012</v>
      </c>
      <c r="K3938" s="83">
        <f>pro[[#This Row],[Profit]]/pro[[#This Row],[Revenue]]</f>
        <v>-0.2646277107747686</v>
      </c>
      <c r="L3938" s="56">
        <f t="shared" si="61"/>
        <v>4</v>
      </c>
      <c r="M3938" s="82" t="str">
        <f>"Q"&amp;" "&amp;VLOOKUP(pro[[#This Row],[Period]],Mapping!A:B,2,0)</f>
        <v>Q 2</v>
      </c>
      <c r="N3938"/>
    </row>
    <row r="3939" spans="1:14" ht="11.25" customHeight="1" x14ac:dyDescent="0.2">
      <c r="A3939" s="42" t="s">
        <v>23</v>
      </c>
      <c r="B3939" s="44" t="s">
        <v>33</v>
      </c>
      <c r="C3939" s="44" t="s">
        <v>57</v>
      </c>
      <c r="D3939" s="43">
        <v>83820.37999999999</v>
      </c>
      <c r="E3939" s="43">
        <v>-47527.920999999995</v>
      </c>
      <c r="F3939" s="45">
        <v>-45970</v>
      </c>
      <c r="G3939" s="45">
        <v>-75020</v>
      </c>
      <c r="H3939" s="45">
        <v>-99550</v>
      </c>
      <c r="I3939" s="55">
        <f>pro[[#This Row],[Admin expenses 3]]+pro[[#This Row],[Admin expenses 2]]+pro[[#This Row],[Admin expenses 1]]+pro[[#This Row],[COGS]]</f>
        <v>-268067.92099999997</v>
      </c>
      <c r="J3939" s="55">
        <f>pro[[#This Row],[Revenue]]+pro[[#This Row],[AdminExp]]</f>
        <v>-184247.54099999997</v>
      </c>
      <c r="K3939" s="83">
        <f>pro[[#This Row],[Profit]]/pro[[#This Row],[Revenue]]</f>
        <v>-2.1981234277391728</v>
      </c>
      <c r="L3939" s="56">
        <f t="shared" si="61"/>
        <v>4</v>
      </c>
      <c r="M3939" s="82" t="str">
        <f>"Q"&amp;" "&amp;VLOOKUP(pro[[#This Row],[Period]],Mapping!A:B,2,0)</f>
        <v>Q 2</v>
      </c>
      <c r="N3939"/>
    </row>
    <row r="3940" spans="1:14" ht="11.25" customHeight="1" x14ac:dyDescent="0.2">
      <c r="A3940" s="42" t="s">
        <v>23</v>
      </c>
      <c r="B3940" s="44" t="s">
        <v>33</v>
      </c>
      <c r="C3940" s="44" t="s">
        <v>57</v>
      </c>
      <c r="D3940" s="43">
        <v>60267.074000000001</v>
      </c>
      <c r="E3940" s="43">
        <v>-30148.327999999998</v>
      </c>
      <c r="F3940" s="45">
        <v>-29560</v>
      </c>
      <c r="G3940" s="45">
        <v>-71630</v>
      </c>
      <c r="H3940" s="45">
        <v>-94160</v>
      </c>
      <c r="I3940" s="55">
        <f>pro[[#This Row],[Admin expenses 3]]+pro[[#This Row],[Admin expenses 2]]+pro[[#This Row],[Admin expenses 1]]+pro[[#This Row],[COGS]]</f>
        <v>-225498.32800000001</v>
      </c>
      <c r="J3940" s="55">
        <f>pro[[#This Row],[Revenue]]+pro[[#This Row],[AdminExp]]</f>
        <v>-165231.25400000002</v>
      </c>
      <c r="K3940" s="83">
        <f>pro[[#This Row],[Profit]]/pro[[#This Row],[Revenue]]</f>
        <v>-2.7416505072073023</v>
      </c>
      <c r="L3940" s="56">
        <f t="shared" si="61"/>
        <v>4</v>
      </c>
      <c r="M3940" s="82" t="str">
        <f>"Q"&amp;" "&amp;VLOOKUP(pro[[#This Row],[Period]],Mapping!A:B,2,0)</f>
        <v>Q 2</v>
      </c>
      <c r="N3940"/>
    </row>
    <row r="3941" spans="1:14" ht="11.25" customHeight="1" x14ac:dyDescent="0.2">
      <c r="A3941" s="42" t="s">
        <v>23</v>
      </c>
      <c r="B3941" s="44" t="s">
        <v>33</v>
      </c>
      <c r="C3941" s="44" t="s">
        <v>57</v>
      </c>
      <c r="D3941" s="43">
        <v>50095.360000000001</v>
      </c>
      <c r="E3941" s="43">
        <v>-48037.716999999997</v>
      </c>
      <c r="F3941" s="45">
        <v>-77520</v>
      </c>
      <c r="G3941" s="45">
        <v>-65170</v>
      </c>
      <c r="H3941" s="45">
        <v>-92680</v>
      </c>
      <c r="I3941" s="55">
        <f>pro[[#This Row],[Admin expenses 3]]+pro[[#This Row],[Admin expenses 2]]+pro[[#This Row],[Admin expenses 1]]+pro[[#This Row],[COGS]]</f>
        <v>-283407.717</v>
      </c>
      <c r="J3941" s="55">
        <f>pro[[#This Row],[Revenue]]+pro[[#This Row],[AdminExp]]</f>
        <v>-233312.35700000002</v>
      </c>
      <c r="K3941" s="83">
        <f>pro[[#This Row],[Profit]]/pro[[#This Row],[Revenue]]</f>
        <v>-4.6573646142077836</v>
      </c>
      <c r="L3941" s="56">
        <f t="shared" si="61"/>
        <v>4</v>
      </c>
      <c r="M3941" s="82" t="str">
        <f>"Q"&amp;" "&amp;VLOOKUP(pro[[#This Row],[Period]],Mapping!A:B,2,0)</f>
        <v>Q 2</v>
      </c>
      <c r="N3941"/>
    </row>
    <row r="3942" spans="1:14" ht="11.25" customHeight="1" x14ac:dyDescent="0.2">
      <c r="A3942" s="42" t="s">
        <v>23</v>
      </c>
      <c r="B3942" s="44" t="s">
        <v>33</v>
      </c>
      <c r="C3942" s="44" t="s">
        <v>57</v>
      </c>
      <c r="D3942" s="43">
        <v>20174.440999999999</v>
      </c>
      <c r="E3942" s="43">
        <v>-41724.689999999995</v>
      </c>
      <c r="F3942" s="45">
        <v>-74800</v>
      </c>
      <c r="G3942" s="45">
        <v>-93800</v>
      </c>
      <c r="H3942" s="45">
        <v>-102210</v>
      </c>
      <c r="I3942" s="55">
        <f>pro[[#This Row],[Admin expenses 3]]+pro[[#This Row],[Admin expenses 2]]+pro[[#This Row],[Admin expenses 1]]+pro[[#This Row],[COGS]]</f>
        <v>-312534.69</v>
      </c>
      <c r="J3942" s="55">
        <f>pro[[#This Row],[Revenue]]+pro[[#This Row],[AdminExp]]</f>
        <v>-292360.24900000001</v>
      </c>
      <c r="K3942" s="83">
        <f>pro[[#This Row],[Profit]]/pro[[#This Row],[Revenue]]</f>
        <v>-14.491615851958427</v>
      </c>
      <c r="L3942" s="56">
        <f t="shared" si="61"/>
        <v>4</v>
      </c>
      <c r="M3942" s="82" t="str">
        <f>"Q"&amp;" "&amp;VLOOKUP(pro[[#This Row],[Period]],Mapping!A:B,2,0)</f>
        <v>Q 2</v>
      </c>
      <c r="N3942"/>
    </row>
    <row r="3943" spans="1:14" ht="11.25" customHeight="1" x14ac:dyDescent="0.2">
      <c r="A3943" s="42" t="s">
        <v>23</v>
      </c>
      <c r="B3943" s="44" t="s">
        <v>33</v>
      </c>
      <c r="C3943" s="44" t="s">
        <v>57</v>
      </c>
      <c r="D3943" s="43">
        <v>6539099.693</v>
      </c>
      <c r="E3943" s="43">
        <v>-293892.67599999998</v>
      </c>
      <c r="F3943" s="45">
        <v>-100850</v>
      </c>
      <c r="G3943" s="45">
        <v>-79700</v>
      </c>
      <c r="H3943" s="45">
        <v>-89050</v>
      </c>
      <c r="I3943" s="55">
        <f>pro[[#This Row],[Admin expenses 3]]+pro[[#This Row],[Admin expenses 2]]+pro[[#This Row],[Admin expenses 1]]+pro[[#This Row],[COGS]]</f>
        <v>-563492.67599999998</v>
      </c>
      <c r="J3943" s="55">
        <f>pro[[#This Row],[Revenue]]+pro[[#This Row],[AdminExp]]</f>
        <v>5975607.017</v>
      </c>
      <c r="K3943" s="83">
        <f>pro[[#This Row],[Profit]]/pro[[#This Row],[Revenue]]</f>
        <v>0.91382717767658295</v>
      </c>
      <c r="L3943" s="56">
        <f t="shared" si="61"/>
        <v>4</v>
      </c>
      <c r="M3943" s="82" t="str">
        <f>"Q"&amp;" "&amp;VLOOKUP(pro[[#This Row],[Period]],Mapping!A:B,2,0)</f>
        <v>Q 2</v>
      </c>
      <c r="N3943"/>
    </row>
    <row r="3944" spans="1:14" ht="11.25" customHeight="1" x14ac:dyDescent="0.2">
      <c r="A3944" s="42" t="s">
        <v>23</v>
      </c>
      <c r="B3944" s="44" t="s">
        <v>35</v>
      </c>
      <c r="C3944" s="44" t="s">
        <v>57</v>
      </c>
      <c r="D3944" s="43">
        <v>60863.816999999995</v>
      </c>
      <c r="E3944" s="43">
        <v>-23485.385000000002</v>
      </c>
      <c r="F3944" s="45">
        <v>-66390</v>
      </c>
      <c r="G3944" s="45">
        <v>-74260</v>
      </c>
      <c r="H3944" s="45">
        <v>-41850</v>
      </c>
      <c r="I3944" s="55">
        <f>pro[[#This Row],[Admin expenses 3]]+pro[[#This Row],[Admin expenses 2]]+pro[[#This Row],[Admin expenses 1]]+pro[[#This Row],[COGS]]</f>
        <v>-205985.38500000001</v>
      </c>
      <c r="J3944" s="55">
        <f>pro[[#This Row],[Revenue]]+pro[[#This Row],[AdminExp]]</f>
        <v>-145121.56800000003</v>
      </c>
      <c r="K3944" s="83">
        <f>pro[[#This Row],[Profit]]/pro[[#This Row],[Revenue]]</f>
        <v>-2.3843652132431989</v>
      </c>
      <c r="L3944" s="56">
        <f t="shared" si="61"/>
        <v>4</v>
      </c>
      <c r="M3944" s="82" t="str">
        <f>"Q"&amp;" "&amp;VLOOKUP(pro[[#This Row],[Period]],Mapping!A:B,2,0)</f>
        <v>Q 2</v>
      </c>
      <c r="N3944"/>
    </row>
    <row r="3945" spans="1:14" ht="11.25" customHeight="1" x14ac:dyDescent="0.2">
      <c r="A3945" s="42" t="s">
        <v>23</v>
      </c>
      <c r="B3945" s="44" t="s">
        <v>35</v>
      </c>
      <c r="C3945" s="44" t="s">
        <v>57</v>
      </c>
      <c r="D3945" s="43">
        <v>12408066.370000001</v>
      </c>
      <c r="E3945" s="43">
        <v>-4508224.2379999999</v>
      </c>
      <c r="F3945" s="45">
        <v>-93040</v>
      </c>
      <c r="G3945" s="45">
        <v>-30620</v>
      </c>
      <c r="H3945" s="45">
        <v>-35210</v>
      </c>
      <c r="I3945" s="55">
        <f>pro[[#This Row],[Admin expenses 3]]+pro[[#This Row],[Admin expenses 2]]+pro[[#This Row],[Admin expenses 1]]+pro[[#This Row],[COGS]]</f>
        <v>-4667094.2379999999</v>
      </c>
      <c r="J3945" s="55">
        <f>pro[[#This Row],[Revenue]]+pro[[#This Row],[AdminExp]]</f>
        <v>7740972.1320000011</v>
      </c>
      <c r="K3945" s="83">
        <f>pro[[#This Row],[Profit]]/pro[[#This Row],[Revenue]]</f>
        <v>0.62386611266973746</v>
      </c>
      <c r="L3945" s="56">
        <f t="shared" si="61"/>
        <v>4</v>
      </c>
      <c r="M3945" s="82" t="str">
        <f>"Q"&amp;" "&amp;VLOOKUP(pro[[#This Row],[Period]],Mapping!A:B,2,0)</f>
        <v>Q 2</v>
      </c>
      <c r="N3945"/>
    </row>
    <row r="3946" spans="1:14" ht="11.25" customHeight="1" x14ac:dyDescent="0.2">
      <c r="A3946" s="42" t="s">
        <v>23</v>
      </c>
      <c r="B3946" s="44" t="s">
        <v>35</v>
      </c>
      <c r="C3946" s="44" t="s">
        <v>57</v>
      </c>
      <c r="D3946" s="43">
        <v>3276227.906</v>
      </c>
      <c r="E3946" s="43">
        <v>-403326.22399999993</v>
      </c>
      <c r="F3946" s="45">
        <v>-38340</v>
      </c>
      <c r="G3946" s="45">
        <v>-97770</v>
      </c>
      <c r="H3946" s="45">
        <v>-28640</v>
      </c>
      <c r="I3946" s="55">
        <f>pro[[#This Row],[Admin expenses 3]]+pro[[#This Row],[Admin expenses 2]]+pro[[#This Row],[Admin expenses 1]]+pro[[#This Row],[COGS]]</f>
        <v>-568076.22399999993</v>
      </c>
      <c r="J3946" s="55">
        <f>pro[[#This Row],[Revenue]]+pro[[#This Row],[AdminExp]]</f>
        <v>2708151.682</v>
      </c>
      <c r="K3946" s="83">
        <f>pro[[#This Row],[Profit]]/pro[[#This Row],[Revenue]]</f>
        <v>0.82660662191429368</v>
      </c>
      <c r="L3946" s="56">
        <f t="shared" si="61"/>
        <v>4</v>
      </c>
      <c r="M3946" s="82" t="str">
        <f>"Q"&amp;" "&amp;VLOOKUP(pro[[#This Row],[Period]],Mapping!A:B,2,0)</f>
        <v>Q 2</v>
      </c>
      <c r="N3946"/>
    </row>
    <row r="3947" spans="1:14" ht="11.25" customHeight="1" x14ac:dyDescent="0.2">
      <c r="A3947" s="42" t="s">
        <v>23</v>
      </c>
      <c r="B3947" s="44" t="s">
        <v>35</v>
      </c>
      <c r="C3947" s="44" t="s">
        <v>57</v>
      </c>
      <c r="D3947" s="43">
        <v>15543071.271</v>
      </c>
      <c r="E3947" s="43">
        <v>-8567751.9619999994</v>
      </c>
      <c r="F3947" s="45">
        <v>-49540</v>
      </c>
      <c r="G3947" s="45">
        <v>-24530</v>
      </c>
      <c r="H3947" s="45">
        <v>-32020</v>
      </c>
      <c r="I3947" s="55">
        <f>pro[[#This Row],[Admin expenses 3]]+pro[[#This Row],[Admin expenses 2]]+pro[[#This Row],[Admin expenses 1]]+pro[[#This Row],[COGS]]</f>
        <v>-8673841.9619999994</v>
      </c>
      <c r="J3947" s="55">
        <f>pro[[#This Row],[Revenue]]+pro[[#This Row],[AdminExp]]</f>
        <v>6869229.3090000004</v>
      </c>
      <c r="K3947" s="83">
        <f>pro[[#This Row],[Profit]]/pro[[#This Row],[Revenue]]</f>
        <v>0.44194800301897169</v>
      </c>
      <c r="L3947" s="56">
        <f t="shared" si="61"/>
        <v>4</v>
      </c>
      <c r="M3947" s="82" t="str">
        <f>"Q"&amp;" "&amp;VLOOKUP(pro[[#This Row],[Period]],Mapping!A:B,2,0)</f>
        <v>Q 2</v>
      </c>
      <c r="N3947"/>
    </row>
    <row r="3948" spans="1:14" ht="11.25" customHeight="1" x14ac:dyDescent="0.2">
      <c r="A3948" s="42" t="s">
        <v>23</v>
      </c>
      <c r="B3948" s="44" t="s">
        <v>35</v>
      </c>
      <c r="C3948" s="44" t="s">
        <v>57</v>
      </c>
      <c r="D3948" s="43">
        <v>31072407.974999998</v>
      </c>
      <c r="E3948" s="43">
        <v>-12910326.345000001</v>
      </c>
      <c r="F3948" s="45">
        <v>-48170</v>
      </c>
      <c r="G3948" s="45">
        <v>-81200</v>
      </c>
      <c r="H3948" s="45">
        <v>-48510</v>
      </c>
      <c r="I3948" s="55">
        <f>pro[[#This Row],[Admin expenses 3]]+pro[[#This Row],[Admin expenses 2]]+pro[[#This Row],[Admin expenses 1]]+pro[[#This Row],[COGS]]</f>
        <v>-13088206.345000001</v>
      </c>
      <c r="J3948" s="55">
        <f>pro[[#This Row],[Revenue]]+pro[[#This Row],[AdminExp]]</f>
        <v>17984201.629999995</v>
      </c>
      <c r="K3948" s="83">
        <f>pro[[#This Row],[Profit]]/pro[[#This Row],[Revenue]]</f>
        <v>0.57878364768091317</v>
      </c>
      <c r="L3948" s="56">
        <f t="shared" si="61"/>
        <v>4</v>
      </c>
      <c r="M3948" s="82" t="str">
        <f>"Q"&amp;" "&amp;VLOOKUP(pro[[#This Row],[Period]],Mapping!A:B,2,0)</f>
        <v>Q 2</v>
      </c>
      <c r="N3948"/>
    </row>
    <row r="3949" spans="1:14" ht="11.25" customHeight="1" x14ac:dyDescent="0.2">
      <c r="A3949" s="42" t="s">
        <v>23</v>
      </c>
      <c r="B3949" s="44" t="s">
        <v>35</v>
      </c>
      <c r="C3949" s="44" t="s">
        <v>57</v>
      </c>
      <c r="D3949" s="43">
        <v>58968800.380000003</v>
      </c>
      <c r="E3949" s="43">
        <v>-5662011.2779999999</v>
      </c>
      <c r="F3949" s="45">
        <v>-81270</v>
      </c>
      <c r="G3949" s="45">
        <v>-86130</v>
      </c>
      <c r="H3949" s="45">
        <v>-30680</v>
      </c>
      <c r="I3949" s="55">
        <f>pro[[#This Row],[Admin expenses 3]]+pro[[#This Row],[Admin expenses 2]]+pro[[#This Row],[Admin expenses 1]]+pro[[#This Row],[COGS]]</f>
        <v>-5860091.2779999999</v>
      </c>
      <c r="J3949" s="55">
        <f>pro[[#This Row],[Revenue]]+pro[[#This Row],[AdminExp]]</f>
        <v>53108709.102000006</v>
      </c>
      <c r="K3949" s="83">
        <f>pro[[#This Row],[Profit]]/pro[[#This Row],[Revenue]]</f>
        <v>0.90062386821103591</v>
      </c>
      <c r="L3949" s="56">
        <f t="shared" si="61"/>
        <v>4</v>
      </c>
      <c r="M3949" s="82" t="str">
        <f>"Q"&amp;" "&amp;VLOOKUP(pro[[#This Row],[Period]],Mapping!A:B,2,0)</f>
        <v>Q 2</v>
      </c>
      <c r="N3949"/>
    </row>
    <row r="3950" spans="1:14" ht="11.25" customHeight="1" x14ac:dyDescent="0.2">
      <c r="A3950" s="42" t="s">
        <v>23</v>
      </c>
      <c r="B3950" s="44" t="s">
        <v>35</v>
      </c>
      <c r="C3950" s="44" t="s">
        <v>57</v>
      </c>
      <c r="D3950" s="43">
        <v>4502146.3830000004</v>
      </c>
      <c r="E3950" s="43">
        <v>-348361.25099999999</v>
      </c>
      <c r="F3950" s="45">
        <v>-103060</v>
      </c>
      <c r="G3950" s="45">
        <v>-14770</v>
      </c>
      <c r="H3950" s="45">
        <v>-87140</v>
      </c>
      <c r="I3950" s="55">
        <f>pro[[#This Row],[Admin expenses 3]]+pro[[#This Row],[Admin expenses 2]]+pro[[#This Row],[Admin expenses 1]]+pro[[#This Row],[COGS]]</f>
        <v>-553331.25099999993</v>
      </c>
      <c r="J3950" s="55">
        <f>pro[[#This Row],[Revenue]]+pro[[#This Row],[AdminExp]]</f>
        <v>3948815.1320000002</v>
      </c>
      <c r="K3950" s="83">
        <f>pro[[#This Row],[Profit]]/pro[[#This Row],[Revenue]]</f>
        <v>0.87709612173221063</v>
      </c>
      <c r="L3950" s="56">
        <f t="shared" si="61"/>
        <v>4</v>
      </c>
      <c r="M3950" s="82" t="str">
        <f>"Q"&amp;" "&amp;VLOOKUP(pro[[#This Row],[Period]],Mapping!A:B,2,0)</f>
        <v>Q 2</v>
      </c>
      <c r="N3950"/>
    </row>
    <row r="3951" spans="1:14" ht="11.25" customHeight="1" x14ac:dyDescent="0.2">
      <c r="A3951" s="42" t="s">
        <v>23</v>
      </c>
      <c r="B3951" s="44" t="s">
        <v>35</v>
      </c>
      <c r="C3951" s="44" t="s">
        <v>57</v>
      </c>
      <c r="D3951" s="43">
        <v>407655.05899999995</v>
      </c>
      <c r="E3951" s="43">
        <v>-24283.434000000001</v>
      </c>
      <c r="F3951" s="45">
        <v>-44220</v>
      </c>
      <c r="G3951" s="45">
        <v>-58000</v>
      </c>
      <c r="H3951" s="45">
        <v>-70080</v>
      </c>
      <c r="I3951" s="55">
        <f>pro[[#This Row],[Admin expenses 3]]+pro[[#This Row],[Admin expenses 2]]+pro[[#This Row],[Admin expenses 1]]+pro[[#This Row],[COGS]]</f>
        <v>-196583.43400000001</v>
      </c>
      <c r="J3951" s="55">
        <f>pro[[#This Row],[Revenue]]+pro[[#This Row],[AdminExp]]</f>
        <v>211071.62499999994</v>
      </c>
      <c r="K3951" s="83">
        <f>pro[[#This Row],[Profit]]/pro[[#This Row],[Revenue]]</f>
        <v>0.51777015969768692</v>
      </c>
      <c r="L3951" s="56">
        <f t="shared" si="61"/>
        <v>4</v>
      </c>
      <c r="M3951" s="82" t="str">
        <f>"Q"&amp;" "&amp;VLOOKUP(pro[[#This Row],[Period]],Mapping!A:B,2,0)</f>
        <v>Q 2</v>
      </c>
      <c r="N3951"/>
    </row>
    <row r="3952" spans="1:14" ht="11.25" customHeight="1" x14ac:dyDescent="0.2">
      <c r="A3952" s="42" t="s">
        <v>23</v>
      </c>
      <c r="B3952" s="44" t="s">
        <v>35</v>
      </c>
      <c r="C3952" s="44" t="s">
        <v>57</v>
      </c>
      <c r="D3952" s="43">
        <v>14207299.917999998</v>
      </c>
      <c r="E3952" s="43">
        <v>-6579217.6379999993</v>
      </c>
      <c r="F3952" s="45">
        <v>-42450</v>
      </c>
      <c r="G3952" s="45">
        <v>-17440</v>
      </c>
      <c r="H3952" s="45">
        <v>-99460</v>
      </c>
      <c r="I3952" s="55">
        <f>pro[[#This Row],[Admin expenses 3]]+pro[[#This Row],[Admin expenses 2]]+pro[[#This Row],[Admin expenses 1]]+pro[[#This Row],[COGS]]</f>
        <v>-6738567.6379999993</v>
      </c>
      <c r="J3952" s="55">
        <f>pro[[#This Row],[Revenue]]+pro[[#This Row],[AdminExp]]</f>
        <v>7468732.2799999984</v>
      </c>
      <c r="K3952" s="83">
        <f>pro[[#This Row],[Profit]]/pro[[#This Row],[Revenue]]</f>
        <v>0.52569681242087785</v>
      </c>
      <c r="L3952" s="56">
        <f t="shared" si="61"/>
        <v>4</v>
      </c>
      <c r="M3952" s="82" t="str">
        <f>"Q"&amp;" "&amp;VLOOKUP(pro[[#This Row],[Period]],Mapping!A:B,2,0)</f>
        <v>Q 2</v>
      </c>
      <c r="N3952"/>
    </row>
    <row r="3953" spans="1:14" ht="11.25" customHeight="1" x14ac:dyDescent="0.2">
      <c r="A3953" s="42" t="s">
        <v>23</v>
      </c>
      <c r="B3953" s="44" t="s">
        <v>35</v>
      </c>
      <c r="C3953" s="44" t="s">
        <v>57</v>
      </c>
      <c r="D3953" s="43">
        <v>1385720.567</v>
      </c>
      <c r="E3953" s="43">
        <v>-585828.15899999999</v>
      </c>
      <c r="F3953" s="45">
        <v>-85830</v>
      </c>
      <c r="G3953" s="45">
        <v>-17860</v>
      </c>
      <c r="H3953" s="45">
        <v>-34110</v>
      </c>
      <c r="I3953" s="55">
        <f>pro[[#This Row],[Admin expenses 3]]+pro[[#This Row],[Admin expenses 2]]+pro[[#This Row],[Admin expenses 1]]+pro[[#This Row],[COGS]]</f>
        <v>-723628.15899999999</v>
      </c>
      <c r="J3953" s="55">
        <f>pro[[#This Row],[Revenue]]+pro[[#This Row],[AdminExp]]</f>
        <v>662092.40800000005</v>
      </c>
      <c r="K3953" s="83">
        <f>pro[[#This Row],[Profit]]/pro[[#This Row],[Revenue]]</f>
        <v>0.47779647915119677</v>
      </c>
      <c r="L3953" s="56">
        <f t="shared" si="61"/>
        <v>4</v>
      </c>
      <c r="M3953" s="82" t="str">
        <f>"Q"&amp;" "&amp;VLOOKUP(pro[[#This Row],[Period]],Mapping!A:B,2,0)</f>
        <v>Q 2</v>
      </c>
      <c r="N3953"/>
    </row>
    <row r="3954" spans="1:14" ht="11.25" customHeight="1" x14ac:dyDescent="0.2">
      <c r="A3954" s="42" t="s">
        <v>23</v>
      </c>
      <c r="B3954" s="44" t="s">
        <v>35</v>
      </c>
      <c r="C3954" s="44" t="s">
        <v>57</v>
      </c>
      <c r="D3954" s="43">
        <v>9538637.5489999987</v>
      </c>
      <c r="E3954" s="43">
        <v>-379715.28700000001</v>
      </c>
      <c r="F3954" s="45">
        <v>-75520</v>
      </c>
      <c r="G3954" s="45">
        <v>-71050</v>
      </c>
      <c r="H3954" s="45">
        <v>-90800</v>
      </c>
      <c r="I3954" s="55">
        <f>pro[[#This Row],[Admin expenses 3]]+pro[[#This Row],[Admin expenses 2]]+pro[[#This Row],[Admin expenses 1]]+pro[[#This Row],[COGS]]</f>
        <v>-617085.28700000001</v>
      </c>
      <c r="J3954" s="55">
        <f>pro[[#This Row],[Revenue]]+pro[[#This Row],[AdminExp]]</f>
        <v>8921552.2619999982</v>
      </c>
      <c r="K3954" s="83">
        <f>pro[[#This Row],[Profit]]/pro[[#This Row],[Revenue]]</f>
        <v>0.9353067685159403</v>
      </c>
      <c r="L3954" s="56">
        <f t="shared" si="61"/>
        <v>4</v>
      </c>
      <c r="M3954" s="82" t="str">
        <f>"Q"&amp;" "&amp;VLOOKUP(pro[[#This Row],[Period]],Mapping!A:B,2,0)</f>
        <v>Q 2</v>
      </c>
      <c r="N3954"/>
    </row>
    <row r="3955" spans="1:14" ht="11.25" customHeight="1" x14ac:dyDescent="0.2">
      <c r="A3955" s="42" t="s">
        <v>23</v>
      </c>
      <c r="B3955" s="44" t="s">
        <v>35</v>
      </c>
      <c r="C3955" s="44" t="s">
        <v>57</v>
      </c>
      <c r="D3955" s="43">
        <v>48470898.993999995</v>
      </c>
      <c r="E3955" s="43">
        <v>-830625.42499999993</v>
      </c>
      <c r="F3955" s="45">
        <v>-47730</v>
      </c>
      <c r="G3955" s="45">
        <v>-91360</v>
      </c>
      <c r="H3955" s="45">
        <v>-34650</v>
      </c>
      <c r="I3955" s="55">
        <f>pro[[#This Row],[Admin expenses 3]]+pro[[#This Row],[Admin expenses 2]]+pro[[#This Row],[Admin expenses 1]]+pro[[#This Row],[COGS]]</f>
        <v>-1004365.4249999999</v>
      </c>
      <c r="J3955" s="55">
        <f>pro[[#This Row],[Revenue]]+pro[[#This Row],[AdminExp]]</f>
        <v>47466533.568999998</v>
      </c>
      <c r="K3955" s="83">
        <f>pro[[#This Row],[Profit]]/pro[[#This Row],[Revenue]]</f>
        <v>0.97927900150718639</v>
      </c>
      <c r="L3955" s="56">
        <f t="shared" si="61"/>
        <v>4</v>
      </c>
      <c r="M3955" s="82" t="str">
        <f>"Q"&amp;" "&amp;VLOOKUP(pro[[#This Row],[Period]],Mapping!A:B,2,0)</f>
        <v>Q 2</v>
      </c>
      <c r="N3955"/>
    </row>
    <row r="3956" spans="1:14" ht="11.25" customHeight="1" x14ac:dyDescent="0.2">
      <c r="A3956" s="42" t="s">
        <v>23</v>
      </c>
      <c r="B3956" s="44" t="s">
        <v>35</v>
      </c>
      <c r="C3956" s="44" t="s">
        <v>57</v>
      </c>
      <c r="D3956" s="43">
        <v>3848707.9330000002</v>
      </c>
      <c r="E3956" s="43">
        <v>-138380.47999999998</v>
      </c>
      <c r="F3956" s="45">
        <v>-19850</v>
      </c>
      <c r="G3956" s="45">
        <v>-47060</v>
      </c>
      <c r="H3956" s="45">
        <v>-15020</v>
      </c>
      <c r="I3956" s="55">
        <f>pro[[#This Row],[Admin expenses 3]]+pro[[#This Row],[Admin expenses 2]]+pro[[#This Row],[Admin expenses 1]]+pro[[#This Row],[COGS]]</f>
        <v>-220310.47999999998</v>
      </c>
      <c r="J3956" s="55">
        <f>pro[[#This Row],[Revenue]]+pro[[#This Row],[AdminExp]]</f>
        <v>3628397.4530000002</v>
      </c>
      <c r="K3956" s="83">
        <f>pro[[#This Row],[Profit]]/pro[[#This Row],[Revenue]]</f>
        <v>0.94275728794305469</v>
      </c>
      <c r="L3956" s="56">
        <f t="shared" si="61"/>
        <v>4</v>
      </c>
      <c r="M3956" s="82" t="str">
        <f>"Q"&amp;" "&amp;VLOOKUP(pro[[#This Row],[Period]],Mapping!A:B,2,0)</f>
        <v>Q 2</v>
      </c>
      <c r="N3956"/>
    </row>
    <row r="3957" spans="1:14" ht="11.25" customHeight="1" x14ac:dyDescent="0.2">
      <c r="A3957" s="42" t="s">
        <v>23</v>
      </c>
      <c r="B3957" s="44" t="s">
        <v>35</v>
      </c>
      <c r="C3957" s="44" t="s">
        <v>57</v>
      </c>
      <c r="D3957" s="43">
        <v>31525802.342999998</v>
      </c>
      <c r="E3957" s="43">
        <v>-1107227.7229999998</v>
      </c>
      <c r="F3957" s="45">
        <v>-73490</v>
      </c>
      <c r="G3957" s="45">
        <v>-102990</v>
      </c>
      <c r="H3957" s="45">
        <v>-31220</v>
      </c>
      <c r="I3957" s="55">
        <f>pro[[#This Row],[Admin expenses 3]]+pro[[#This Row],[Admin expenses 2]]+pro[[#This Row],[Admin expenses 1]]+pro[[#This Row],[COGS]]</f>
        <v>-1314927.7229999998</v>
      </c>
      <c r="J3957" s="55">
        <f>pro[[#This Row],[Revenue]]+pro[[#This Row],[AdminExp]]</f>
        <v>30210874.619999997</v>
      </c>
      <c r="K3957" s="83">
        <f>pro[[#This Row],[Profit]]/pro[[#This Row],[Revenue]]</f>
        <v>0.95829042798994879</v>
      </c>
      <c r="L3957" s="56">
        <f t="shared" si="61"/>
        <v>4</v>
      </c>
      <c r="M3957" s="82" t="str">
        <f>"Q"&amp;" "&amp;VLOOKUP(pro[[#This Row],[Period]],Mapping!A:B,2,0)</f>
        <v>Q 2</v>
      </c>
      <c r="N3957"/>
    </row>
    <row r="3958" spans="1:14" ht="11.25" customHeight="1" x14ac:dyDescent="0.2">
      <c r="A3958" s="42" t="s">
        <v>23</v>
      </c>
      <c r="B3958" s="44" t="s">
        <v>35</v>
      </c>
      <c r="C3958" s="44" t="s">
        <v>57</v>
      </c>
      <c r="D3958" s="43">
        <v>6860004.6129999999</v>
      </c>
      <c r="E3958" s="43">
        <v>-346454.87799999997</v>
      </c>
      <c r="F3958" s="45">
        <v>-83840</v>
      </c>
      <c r="G3958" s="45">
        <v>-84450</v>
      </c>
      <c r="H3958" s="45">
        <v>-42680</v>
      </c>
      <c r="I3958" s="55">
        <f>pro[[#This Row],[Admin expenses 3]]+pro[[#This Row],[Admin expenses 2]]+pro[[#This Row],[Admin expenses 1]]+pro[[#This Row],[COGS]]</f>
        <v>-557424.87800000003</v>
      </c>
      <c r="J3958" s="55">
        <f>pro[[#This Row],[Revenue]]+pro[[#This Row],[AdminExp]]</f>
        <v>6302579.7349999994</v>
      </c>
      <c r="K3958" s="83">
        <f>pro[[#This Row],[Profit]]/pro[[#This Row],[Revenue]]</f>
        <v>0.91874278379585095</v>
      </c>
      <c r="L3958" s="56">
        <f t="shared" si="61"/>
        <v>4</v>
      </c>
      <c r="M3958" s="82" t="str">
        <f>"Q"&amp;" "&amp;VLOOKUP(pro[[#This Row],[Period]],Mapping!A:B,2,0)</f>
        <v>Q 2</v>
      </c>
      <c r="N3958"/>
    </row>
    <row r="3959" spans="1:14" ht="11.25" customHeight="1" x14ac:dyDescent="0.2">
      <c r="A3959" s="42" t="s">
        <v>23</v>
      </c>
      <c r="B3959" s="44" t="s">
        <v>35</v>
      </c>
      <c r="C3959" s="44" t="s">
        <v>57</v>
      </c>
      <c r="D3959" s="43">
        <v>16679342.196999999</v>
      </c>
      <c r="E3959" s="43">
        <v>-356698.65700000001</v>
      </c>
      <c r="F3959" s="45">
        <v>-106510</v>
      </c>
      <c r="G3959" s="45">
        <v>-79000</v>
      </c>
      <c r="H3959" s="45">
        <v>-59200</v>
      </c>
      <c r="I3959" s="55">
        <f>pro[[#This Row],[Admin expenses 3]]+pro[[#This Row],[Admin expenses 2]]+pro[[#This Row],[Admin expenses 1]]+pro[[#This Row],[COGS]]</f>
        <v>-601408.65700000001</v>
      </c>
      <c r="J3959" s="55">
        <f>pro[[#This Row],[Revenue]]+pro[[#This Row],[AdminExp]]</f>
        <v>16077933.539999999</v>
      </c>
      <c r="K3959" s="83">
        <f>pro[[#This Row],[Profit]]/pro[[#This Row],[Revenue]]</f>
        <v>0.9639429031494916</v>
      </c>
      <c r="L3959" s="56">
        <f t="shared" si="61"/>
        <v>4</v>
      </c>
      <c r="M3959" s="82" t="str">
        <f>"Q"&amp;" "&amp;VLOOKUP(pro[[#This Row],[Period]],Mapping!A:B,2,0)</f>
        <v>Q 2</v>
      </c>
      <c r="N3959"/>
    </row>
    <row r="3960" spans="1:14" ht="11.25" customHeight="1" x14ac:dyDescent="0.2">
      <c r="A3960" s="42" t="s">
        <v>23</v>
      </c>
      <c r="B3960" s="44" t="s">
        <v>35</v>
      </c>
      <c r="C3960" s="44" t="s">
        <v>57</v>
      </c>
      <c r="D3960" s="43">
        <v>9603268.4859999996</v>
      </c>
      <c r="E3960" s="43">
        <v>-34444.536</v>
      </c>
      <c r="F3960" s="45">
        <v>-24830</v>
      </c>
      <c r="G3960" s="45">
        <v>-59380</v>
      </c>
      <c r="H3960" s="45">
        <v>-20600</v>
      </c>
      <c r="I3960" s="55">
        <f>pro[[#This Row],[Admin expenses 3]]+pro[[#This Row],[Admin expenses 2]]+pro[[#This Row],[Admin expenses 1]]+pro[[#This Row],[COGS]]</f>
        <v>-139254.53599999999</v>
      </c>
      <c r="J3960" s="55">
        <f>pro[[#This Row],[Revenue]]+pro[[#This Row],[AdminExp]]</f>
        <v>9464013.9499999993</v>
      </c>
      <c r="K3960" s="83">
        <f>pro[[#This Row],[Profit]]/pro[[#This Row],[Revenue]]</f>
        <v>0.98549925619563683</v>
      </c>
      <c r="L3960" s="56">
        <f t="shared" si="61"/>
        <v>4</v>
      </c>
      <c r="M3960" s="82" t="str">
        <f>"Q"&amp;" "&amp;VLOOKUP(pro[[#This Row],[Period]],Mapping!A:B,2,0)</f>
        <v>Q 2</v>
      </c>
      <c r="N3960"/>
    </row>
    <row r="3961" spans="1:14" ht="11.25" customHeight="1" x14ac:dyDescent="0.2">
      <c r="A3961" s="42" t="s">
        <v>23</v>
      </c>
      <c r="B3961" s="44" t="s">
        <v>35</v>
      </c>
      <c r="C3961" s="44" t="s">
        <v>57</v>
      </c>
      <c r="D3961" s="43">
        <v>4541982.6479999991</v>
      </c>
      <c r="E3961" s="43">
        <v>-42477.133999999998</v>
      </c>
      <c r="F3961" s="45">
        <v>-57300</v>
      </c>
      <c r="G3961" s="45">
        <v>-38960</v>
      </c>
      <c r="H3961" s="45">
        <v>-49890</v>
      </c>
      <c r="I3961" s="55">
        <f>pro[[#This Row],[Admin expenses 3]]+pro[[#This Row],[Admin expenses 2]]+pro[[#This Row],[Admin expenses 1]]+pro[[#This Row],[COGS]]</f>
        <v>-188627.13399999999</v>
      </c>
      <c r="J3961" s="55">
        <f>pro[[#This Row],[Revenue]]+pro[[#This Row],[AdminExp]]</f>
        <v>4353355.5139999995</v>
      </c>
      <c r="K3961" s="83">
        <f>pro[[#This Row],[Profit]]/pro[[#This Row],[Revenue]]</f>
        <v>0.95847030941805578</v>
      </c>
      <c r="L3961" s="56">
        <f t="shared" si="61"/>
        <v>4</v>
      </c>
      <c r="M3961" s="82" t="str">
        <f>"Q"&amp;" "&amp;VLOOKUP(pro[[#This Row],[Period]],Mapping!A:B,2,0)</f>
        <v>Q 2</v>
      </c>
      <c r="N3961"/>
    </row>
    <row r="3962" spans="1:14" ht="11.25" customHeight="1" x14ac:dyDescent="0.2">
      <c r="A3962" s="42" t="s">
        <v>23</v>
      </c>
      <c r="B3962" s="44" t="s">
        <v>35</v>
      </c>
      <c r="C3962" s="44" t="s">
        <v>57</v>
      </c>
      <c r="D3962" s="43">
        <v>13543299.861</v>
      </c>
      <c r="E3962" s="43">
        <v>-185022.033</v>
      </c>
      <c r="F3962" s="45">
        <v>-39030</v>
      </c>
      <c r="G3962" s="45">
        <v>-26800</v>
      </c>
      <c r="H3962" s="45">
        <v>-48400</v>
      </c>
      <c r="I3962" s="55">
        <f>pro[[#This Row],[Admin expenses 3]]+pro[[#This Row],[Admin expenses 2]]+pro[[#This Row],[Admin expenses 1]]+pro[[#This Row],[COGS]]</f>
        <v>-299252.033</v>
      </c>
      <c r="J3962" s="55">
        <f>pro[[#This Row],[Revenue]]+pro[[#This Row],[AdminExp]]</f>
        <v>13244047.828</v>
      </c>
      <c r="K3962" s="83">
        <f>pro[[#This Row],[Profit]]/pro[[#This Row],[Revenue]]</f>
        <v>0.97790405321662099</v>
      </c>
      <c r="L3962" s="56">
        <f t="shared" si="61"/>
        <v>4</v>
      </c>
      <c r="M3962" s="82" t="str">
        <f>"Q"&amp;" "&amp;VLOOKUP(pro[[#This Row],[Period]],Mapping!A:B,2,0)</f>
        <v>Q 2</v>
      </c>
      <c r="N3962"/>
    </row>
    <row r="3963" spans="1:14" ht="11.25" customHeight="1" x14ac:dyDescent="0.2">
      <c r="A3963" s="42" t="s">
        <v>23</v>
      </c>
      <c r="B3963" s="44" t="s">
        <v>35</v>
      </c>
      <c r="C3963" s="44" t="s">
        <v>58</v>
      </c>
      <c r="D3963" s="43">
        <v>5772877.7819999997</v>
      </c>
      <c r="E3963" s="43">
        <v>-213762.45099999997</v>
      </c>
      <c r="F3963" s="45">
        <v>-53030</v>
      </c>
      <c r="G3963" s="45">
        <v>-74410</v>
      </c>
      <c r="H3963" s="45">
        <v>-14500</v>
      </c>
      <c r="I3963" s="55">
        <f>pro[[#This Row],[Admin expenses 3]]+pro[[#This Row],[Admin expenses 2]]+pro[[#This Row],[Admin expenses 1]]+pro[[#This Row],[COGS]]</f>
        <v>-355702.451</v>
      </c>
      <c r="J3963" s="55">
        <f>pro[[#This Row],[Revenue]]+pro[[#This Row],[AdminExp]]</f>
        <v>5417175.3309999993</v>
      </c>
      <c r="K3963" s="83">
        <f>pro[[#This Row],[Profit]]/pro[[#This Row],[Revenue]]</f>
        <v>0.93838385906781352</v>
      </c>
      <c r="L3963" s="56">
        <f t="shared" si="61"/>
        <v>4</v>
      </c>
      <c r="M3963" s="82" t="str">
        <f>"Q"&amp;" "&amp;VLOOKUP(pro[[#This Row],[Period]],Mapping!A:B,2,0)</f>
        <v>Q 2</v>
      </c>
      <c r="N3963"/>
    </row>
    <row r="3964" spans="1:14" ht="11.25" customHeight="1" x14ac:dyDescent="0.2">
      <c r="A3964" s="42" t="s">
        <v>23</v>
      </c>
      <c r="B3964" s="44" t="s">
        <v>35</v>
      </c>
      <c r="C3964" s="44" t="s">
        <v>59</v>
      </c>
      <c r="D3964" s="43">
        <v>575715.04200000002</v>
      </c>
      <c r="E3964" s="43">
        <v>-34802.824000000001</v>
      </c>
      <c r="F3964" s="45">
        <v>-102750</v>
      </c>
      <c r="G3964" s="45">
        <v>-90350</v>
      </c>
      <c r="H3964" s="45">
        <v>-102820</v>
      </c>
      <c r="I3964" s="55">
        <f>pro[[#This Row],[Admin expenses 3]]+pro[[#This Row],[Admin expenses 2]]+pro[[#This Row],[Admin expenses 1]]+pro[[#This Row],[COGS]]</f>
        <v>-330722.82400000002</v>
      </c>
      <c r="J3964" s="55">
        <f>pro[[#This Row],[Revenue]]+pro[[#This Row],[AdminExp]]</f>
        <v>244992.21799999999</v>
      </c>
      <c r="K3964" s="83">
        <f>pro[[#This Row],[Profit]]/pro[[#This Row],[Revenue]]</f>
        <v>0.42554423651831558</v>
      </c>
      <c r="L3964" s="56">
        <f t="shared" si="61"/>
        <v>4</v>
      </c>
      <c r="M3964" s="82" t="str">
        <f>"Q"&amp;" "&amp;VLOOKUP(pro[[#This Row],[Period]],Mapping!A:B,2,0)</f>
        <v>Q 2</v>
      </c>
      <c r="N3964"/>
    </row>
    <row r="3965" spans="1:14" ht="11.25" customHeight="1" x14ac:dyDescent="0.2">
      <c r="A3965" s="42" t="s">
        <v>23</v>
      </c>
      <c r="B3965" s="44" t="s">
        <v>35</v>
      </c>
      <c r="C3965" s="44" t="s">
        <v>57</v>
      </c>
      <c r="D3965" s="43">
        <v>1273370.8259999999</v>
      </c>
      <c r="E3965" s="43">
        <v>-57249.395000000004</v>
      </c>
      <c r="F3965" s="45">
        <v>-88470</v>
      </c>
      <c r="G3965" s="45">
        <v>-26240</v>
      </c>
      <c r="H3965" s="45">
        <v>-105230</v>
      </c>
      <c r="I3965" s="55">
        <f>pro[[#This Row],[Admin expenses 3]]+pro[[#This Row],[Admin expenses 2]]+pro[[#This Row],[Admin expenses 1]]+pro[[#This Row],[COGS]]</f>
        <v>-277189.39500000002</v>
      </c>
      <c r="J3965" s="55">
        <f>pro[[#This Row],[Revenue]]+pro[[#This Row],[AdminExp]]</f>
        <v>996181.43099999987</v>
      </c>
      <c r="K3965" s="83">
        <f>pro[[#This Row],[Profit]]/pro[[#This Row],[Revenue]]</f>
        <v>0.78231840298185062</v>
      </c>
      <c r="L3965" s="56">
        <f t="shared" si="61"/>
        <v>4</v>
      </c>
      <c r="M3965" s="82" t="str">
        <f>"Q"&amp;" "&amp;VLOOKUP(pro[[#This Row],[Period]],Mapping!A:B,2,0)</f>
        <v>Q 2</v>
      </c>
      <c r="N3965"/>
    </row>
    <row r="3966" spans="1:14" ht="11.25" customHeight="1" x14ac:dyDescent="0.2">
      <c r="A3966" s="42" t="s">
        <v>23</v>
      </c>
      <c r="B3966" s="44" t="s">
        <v>35</v>
      </c>
      <c r="C3966" s="44" t="s">
        <v>57</v>
      </c>
      <c r="D3966" s="43">
        <v>359853.90700000001</v>
      </c>
      <c r="E3966" s="43">
        <v>-25668.433000000001</v>
      </c>
      <c r="F3966" s="45">
        <v>-88750</v>
      </c>
      <c r="G3966" s="45">
        <v>-103340</v>
      </c>
      <c r="H3966" s="45">
        <v>-50400</v>
      </c>
      <c r="I3966" s="55">
        <f>pro[[#This Row],[Admin expenses 3]]+pro[[#This Row],[Admin expenses 2]]+pro[[#This Row],[Admin expenses 1]]+pro[[#This Row],[COGS]]</f>
        <v>-268158.43300000002</v>
      </c>
      <c r="J3966" s="55">
        <f>pro[[#This Row],[Revenue]]+pro[[#This Row],[AdminExp]]</f>
        <v>91695.473999999987</v>
      </c>
      <c r="K3966" s="83">
        <f>pro[[#This Row],[Profit]]/pro[[#This Row],[Revenue]]</f>
        <v>0.2548130566774699</v>
      </c>
      <c r="L3966" s="56">
        <f t="shared" si="61"/>
        <v>4</v>
      </c>
      <c r="M3966" s="82" t="str">
        <f>"Q"&amp;" "&amp;VLOOKUP(pro[[#This Row],[Period]],Mapping!A:B,2,0)</f>
        <v>Q 2</v>
      </c>
      <c r="N3966"/>
    </row>
    <row r="3967" spans="1:14" ht="11.25" customHeight="1" x14ac:dyDescent="0.2">
      <c r="A3967" s="42" t="s">
        <v>23</v>
      </c>
      <c r="B3967" s="44" t="s">
        <v>35</v>
      </c>
      <c r="C3967" s="44" t="s">
        <v>57</v>
      </c>
      <c r="D3967" s="43">
        <v>287895.93699999998</v>
      </c>
      <c r="E3967" s="43">
        <v>-24882.346999999998</v>
      </c>
      <c r="F3967" s="45">
        <v>-41140</v>
      </c>
      <c r="G3967" s="45">
        <v>-38860</v>
      </c>
      <c r="H3967" s="45">
        <v>-90110</v>
      </c>
      <c r="I3967" s="55">
        <f>pro[[#This Row],[Admin expenses 3]]+pro[[#This Row],[Admin expenses 2]]+pro[[#This Row],[Admin expenses 1]]+pro[[#This Row],[COGS]]</f>
        <v>-194992.34700000001</v>
      </c>
      <c r="J3967" s="55">
        <f>pro[[#This Row],[Revenue]]+pro[[#This Row],[AdminExp]]</f>
        <v>92903.589999999967</v>
      </c>
      <c r="K3967" s="83">
        <f>pro[[#This Row],[Profit]]/pro[[#This Row],[Revenue]]</f>
        <v>0.32269851033014046</v>
      </c>
      <c r="L3967" s="56">
        <f t="shared" si="61"/>
        <v>4</v>
      </c>
      <c r="M3967" s="82" t="str">
        <f>"Q"&amp;" "&amp;VLOOKUP(pro[[#This Row],[Period]],Mapping!A:B,2,0)</f>
        <v>Q 2</v>
      </c>
      <c r="N3967"/>
    </row>
    <row r="3968" spans="1:14" ht="11.25" customHeight="1" x14ac:dyDescent="0.2">
      <c r="A3968" s="42" t="s">
        <v>23</v>
      </c>
      <c r="B3968" s="44" t="s">
        <v>35</v>
      </c>
      <c r="C3968" s="44" t="s">
        <v>57</v>
      </c>
      <c r="D3968" s="43">
        <v>2826138.6159999999</v>
      </c>
      <c r="E3968" s="43">
        <v>-1469683.9079999998</v>
      </c>
      <c r="F3968" s="45">
        <v>-36440</v>
      </c>
      <c r="G3968" s="45">
        <v>-93320</v>
      </c>
      <c r="H3968" s="45">
        <v>-90030</v>
      </c>
      <c r="I3968" s="55">
        <f>pro[[#This Row],[Admin expenses 3]]+pro[[#This Row],[Admin expenses 2]]+pro[[#This Row],[Admin expenses 1]]+pro[[#This Row],[COGS]]</f>
        <v>-1689473.9079999998</v>
      </c>
      <c r="J3968" s="55">
        <f>pro[[#This Row],[Revenue]]+pro[[#This Row],[AdminExp]]</f>
        <v>1136664.7080000001</v>
      </c>
      <c r="K3968" s="83">
        <f>pro[[#This Row],[Profit]]/pro[[#This Row],[Revenue]]</f>
        <v>0.40219708317378589</v>
      </c>
      <c r="L3968" s="56">
        <f t="shared" si="61"/>
        <v>4</v>
      </c>
      <c r="M3968" s="82" t="str">
        <f>"Q"&amp;" "&amp;VLOOKUP(pro[[#This Row],[Period]],Mapping!A:B,2,0)</f>
        <v>Q 2</v>
      </c>
      <c r="N3968"/>
    </row>
    <row r="3969" spans="1:14" ht="11.25" customHeight="1" x14ac:dyDescent="0.2">
      <c r="A3969" s="42" t="s">
        <v>23</v>
      </c>
      <c r="B3969" s="44" t="s">
        <v>35</v>
      </c>
      <c r="C3969" s="44" t="s">
        <v>57</v>
      </c>
      <c r="D3969" s="43">
        <v>1817179.2659999998</v>
      </c>
      <c r="E3969" s="43">
        <v>-1083758.8859999999</v>
      </c>
      <c r="F3969" s="45">
        <v>-93110</v>
      </c>
      <c r="G3969" s="45">
        <v>-35400</v>
      </c>
      <c r="H3969" s="45">
        <v>-26220</v>
      </c>
      <c r="I3969" s="55">
        <f>pro[[#This Row],[Admin expenses 3]]+pro[[#This Row],[Admin expenses 2]]+pro[[#This Row],[Admin expenses 1]]+pro[[#This Row],[COGS]]</f>
        <v>-1238488.8859999999</v>
      </c>
      <c r="J3969" s="55">
        <f>pro[[#This Row],[Revenue]]+pro[[#This Row],[AdminExp]]</f>
        <v>578690.37999999989</v>
      </c>
      <c r="K3969" s="83">
        <f>pro[[#This Row],[Profit]]/pro[[#This Row],[Revenue]]</f>
        <v>0.31845530643425246</v>
      </c>
      <c r="L3969" s="56">
        <f t="shared" si="61"/>
        <v>4</v>
      </c>
      <c r="M3969" s="82" t="str">
        <f>"Q"&amp;" "&amp;VLOOKUP(pro[[#This Row],[Period]],Mapping!A:B,2,0)</f>
        <v>Q 2</v>
      </c>
      <c r="N3969"/>
    </row>
    <row r="3970" spans="1:14" ht="11.25" customHeight="1" x14ac:dyDescent="0.2">
      <c r="A3970" s="42" t="s">
        <v>23</v>
      </c>
      <c r="B3970" s="44" t="s">
        <v>35</v>
      </c>
      <c r="C3970" s="44" t="s">
        <v>58</v>
      </c>
      <c r="D3970" s="43">
        <v>155664.796</v>
      </c>
      <c r="E3970" s="43">
        <v>-82135.22099999999</v>
      </c>
      <c r="F3970" s="45">
        <v>-80040</v>
      </c>
      <c r="G3970" s="45">
        <v>-42720</v>
      </c>
      <c r="H3970" s="45">
        <v>-52680</v>
      </c>
      <c r="I3970" s="55">
        <f>pro[[#This Row],[Admin expenses 3]]+pro[[#This Row],[Admin expenses 2]]+pro[[#This Row],[Admin expenses 1]]+pro[[#This Row],[COGS]]</f>
        <v>-257575.22099999999</v>
      </c>
      <c r="J3970" s="55">
        <f>pro[[#This Row],[Revenue]]+pro[[#This Row],[AdminExp]]</f>
        <v>-101910.42499999999</v>
      </c>
      <c r="K3970" s="83">
        <f>pro[[#This Row],[Profit]]/pro[[#This Row],[Revenue]]</f>
        <v>-0.65467869177048865</v>
      </c>
      <c r="L3970" s="56">
        <f t="shared" ref="L3970:L4033" si="62">MONTH(DATEVALUE(A3970&amp;"1"))</f>
        <v>4</v>
      </c>
      <c r="M3970" s="82" t="str">
        <f>"Q"&amp;" "&amp;VLOOKUP(pro[[#This Row],[Period]],Mapping!A:B,2,0)</f>
        <v>Q 2</v>
      </c>
      <c r="N3970"/>
    </row>
    <row r="3971" spans="1:14" ht="11.25" customHeight="1" x14ac:dyDescent="0.2">
      <c r="A3971" s="42" t="s">
        <v>23</v>
      </c>
      <c r="B3971" s="44" t="s">
        <v>35</v>
      </c>
      <c r="C3971" s="44" t="s">
        <v>59</v>
      </c>
      <c r="D3971" s="43">
        <v>107970.04400000001</v>
      </c>
      <c r="E3971" s="43">
        <v>-64158.828999999998</v>
      </c>
      <c r="F3971" s="45">
        <v>-47430</v>
      </c>
      <c r="G3971" s="45">
        <v>-93270</v>
      </c>
      <c r="H3971" s="45">
        <v>-48110</v>
      </c>
      <c r="I3971" s="55">
        <f>pro[[#This Row],[Admin expenses 3]]+pro[[#This Row],[Admin expenses 2]]+pro[[#This Row],[Admin expenses 1]]+pro[[#This Row],[COGS]]</f>
        <v>-252968.829</v>
      </c>
      <c r="J3971" s="55">
        <f>pro[[#This Row],[Revenue]]+pro[[#This Row],[AdminExp]]</f>
        <v>-144998.78499999997</v>
      </c>
      <c r="K3971" s="83">
        <f>pro[[#This Row],[Profit]]/pro[[#This Row],[Revenue]]</f>
        <v>-1.342953838196083</v>
      </c>
      <c r="L3971" s="56">
        <f t="shared" si="62"/>
        <v>4</v>
      </c>
      <c r="M3971" s="82" t="str">
        <f>"Q"&amp;" "&amp;VLOOKUP(pro[[#This Row],[Period]],Mapping!A:B,2,0)</f>
        <v>Q 2</v>
      </c>
      <c r="N3971"/>
    </row>
    <row r="3972" spans="1:14" ht="11.25" customHeight="1" x14ac:dyDescent="0.2">
      <c r="A3972" s="42" t="s">
        <v>23</v>
      </c>
      <c r="B3972" s="44" t="s">
        <v>35</v>
      </c>
      <c r="C3972" s="44" t="s">
        <v>57</v>
      </c>
      <c r="D3972" s="43">
        <v>296357.41799999995</v>
      </c>
      <c r="E3972" s="43">
        <v>-67247.781999999992</v>
      </c>
      <c r="F3972" s="45">
        <v>-47690</v>
      </c>
      <c r="G3972" s="45">
        <v>-49930</v>
      </c>
      <c r="H3972" s="45">
        <v>-27690</v>
      </c>
      <c r="I3972" s="55">
        <f>pro[[#This Row],[Admin expenses 3]]+pro[[#This Row],[Admin expenses 2]]+pro[[#This Row],[Admin expenses 1]]+pro[[#This Row],[COGS]]</f>
        <v>-192557.78200000001</v>
      </c>
      <c r="J3972" s="55">
        <f>pro[[#This Row],[Revenue]]+pro[[#This Row],[AdminExp]]</f>
        <v>103799.63599999994</v>
      </c>
      <c r="K3972" s="83">
        <f>pro[[#This Row],[Profit]]/pro[[#This Row],[Revenue]]</f>
        <v>0.35025151960258999</v>
      </c>
      <c r="L3972" s="56">
        <f t="shared" si="62"/>
        <v>4</v>
      </c>
      <c r="M3972" s="82" t="str">
        <f>"Q"&amp;" "&amp;VLOOKUP(pro[[#This Row],[Period]],Mapping!A:B,2,0)</f>
        <v>Q 2</v>
      </c>
      <c r="N3972"/>
    </row>
    <row r="3973" spans="1:14" ht="11.25" customHeight="1" x14ac:dyDescent="0.2">
      <c r="A3973" s="42" t="s">
        <v>23</v>
      </c>
      <c r="B3973" s="44" t="s">
        <v>35</v>
      </c>
      <c r="C3973" s="44" t="s">
        <v>57</v>
      </c>
      <c r="D3973" s="43">
        <v>602107.96099999989</v>
      </c>
      <c r="E3973" s="43">
        <v>-263745.03399999999</v>
      </c>
      <c r="F3973" s="45">
        <v>-63840</v>
      </c>
      <c r="G3973" s="45">
        <v>-37990</v>
      </c>
      <c r="H3973" s="45">
        <v>-66800</v>
      </c>
      <c r="I3973" s="55">
        <f>pro[[#This Row],[Admin expenses 3]]+pro[[#This Row],[Admin expenses 2]]+pro[[#This Row],[Admin expenses 1]]+pro[[#This Row],[COGS]]</f>
        <v>-432375.03399999999</v>
      </c>
      <c r="J3973" s="55">
        <f>pro[[#This Row],[Revenue]]+pro[[#This Row],[AdminExp]]</f>
        <v>169732.92699999991</v>
      </c>
      <c r="K3973" s="83">
        <f>pro[[#This Row],[Profit]]/pro[[#This Row],[Revenue]]</f>
        <v>0.2818978289509777</v>
      </c>
      <c r="L3973" s="56">
        <f t="shared" si="62"/>
        <v>4</v>
      </c>
      <c r="M3973" s="82" t="str">
        <f>"Q"&amp;" "&amp;VLOOKUP(pro[[#This Row],[Period]],Mapping!A:B,2,0)</f>
        <v>Q 2</v>
      </c>
      <c r="N3973"/>
    </row>
    <row r="3974" spans="1:14" ht="11.25" customHeight="1" x14ac:dyDescent="0.2">
      <c r="A3974" s="42" t="s">
        <v>23</v>
      </c>
      <c r="B3974" s="44" t="s">
        <v>35</v>
      </c>
      <c r="C3974" s="44" t="s">
        <v>57</v>
      </c>
      <c r="D3974" s="43">
        <v>972592.03999999992</v>
      </c>
      <c r="E3974" s="43">
        <v>-175353.5</v>
      </c>
      <c r="F3974" s="45">
        <v>-34580</v>
      </c>
      <c r="G3974" s="45">
        <v>-105410</v>
      </c>
      <c r="H3974" s="45">
        <v>-47050</v>
      </c>
      <c r="I3974" s="55">
        <f>pro[[#This Row],[Admin expenses 3]]+pro[[#This Row],[Admin expenses 2]]+pro[[#This Row],[Admin expenses 1]]+pro[[#This Row],[COGS]]</f>
        <v>-362393.5</v>
      </c>
      <c r="J3974" s="55">
        <f>pro[[#This Row],[Revenue]]+pro[[#This Row],[AdminExp]]</f>
        <v>610198.53999999992</v>
      </c>
      <c r="K3974" s="83">
        <f>pro[[#This Row],[Profit]]/pro[[#This Row],[Revenue]]</f>
        <v>0.62739413330999494</v>
      </c>
      <c r="L3974" s="56">
        <f t="shared" si="62"/>
        <v>4</v>
      </c>
      <c r="M3974" s="82" t="str">
        <f>"Q"&amp;" "&amp;VLOOKUP(pro[[#This Row],[Period]],Mapping!A:B,2,0)</f>
        <v>Q 2</v>
      </c>
      <c r="N3974"/>
    </row>
    <row r="3975" spans="1:14" ht="11.25" customHeight="1" x14ac:dyDescent="0.2">
      <c r="A3975" s="42" t="s">
        <v>23</v>
      </c>
      <c r="B3975" s="44" t="s">
        <v>35</v>
      </c>
      <c r="C3975" s="44" t="s">
        <v>58</v>
      </c>
      <c r="D3975" s="43">
        <v>6030213.8049999997</v>
      </c>
      <c r="E3975" s="43">
        <v>-1044847.9999999999</v>
      </c>
      <c r="F3975" s="45">
        <v>-33830</v>
      </c>
      <c r="G3975" s="45">
        <v>-106690</v>
      </c>
      <c r="H3975" s="45">
        <v>-97670</v>
      </c>
      <c r="I3975" s="55">
        <f>pro[[#This Row],[Admin expenses 3]]+pro[[#This Row],[Admin expenses 2]]+pro[[#This Row],[Admin expenses 1]]+pro[[#This Row],[COGS]]</f>
        <v>-1283038</v>
      </c>
      <c r="J3975" s="55">
        <f>pro[[#This Row],[Revenue]]+pro[[#This Row],[AdminExp]]</f>
        <v>4747175.8049999997</v>
      </c>
      <c r="K3975" s="83">
        <f>pro[[#This Row],[Profit]]/pro[[#This Row],[Revenue]]</f>
        <v>0.78723175637053555</v>
      </c>
      <c r="L3975" s="56">
        <f t="shared" si="62"/>
        <v>4</v>
      </c>
      <c r="M3975" s="82" t="str">
        <f>"Q"&amp;" "&amp;VLOOKUP(pro[[#This Row],[Period]],Mapping!A:B,2,0)</f>
        <v>Q 2</v>
      </c>
      <c r="N3975"/>
    </row>
    <row r="3976" spans="1:14" ht="11.25" customHeight="1" x14ac:dyDescent="0.2">
      <c r="A3976" s="42" t="s">
        <v>23</v>
      </c>
      <c r="B3976" s="44" t="s">
        <v>35</v>
      </c>
      <c r="C3976" s="44" t="s">
        <v>59</v>
      </c>
      <c r="D3976" s="43">
        <v>1893747.6809999999</v>
      </c>
      <c r="E3976" s="43">
        <v>-369875.51999999996</v>
      </c>
      <c r="F3976" s="45">
        <v>-44890</v>
      </c>
      <c r="G3976" s="45">
        <v>-98550</v>
      </c>
      <c r="H3976" s="45">
        <v>-56720</v>
      </c>
      <c r="I3976" s="55">
        <f>pro[[#This Row],[Admin expenses 3]]+pro[[#This Row],[Admin expenses 2]]+pro[[#This Row],[Admin expenses 1]]+pro[[#This Row],[COGS]]</f>
        <v>-570035.52</v>
      </c>
      <c r="J3976" s="55">
        <f>pro[[#This Row],[Revenue]]+pro[[#This Row],[AdminExp]]</f>
        <v>1323712.1609999998</v>
      </c>
      <c r="K3976" s="83">
        <f>pro[[#This Row],[Profit]]/pro[[#This Row],[Revenue]]</f>
        <v>0.69899077595226899</v>
      </c>
      <c r="L3976" s="56">
        <f t="shared" si="62"/>
        <v>4</v>
      </c>
      <c r="M3976" s="82" t="str">
        <f>"Q"&amp;" "&amp;VLOOKUP(pro[[#This Row],[Period]],Mapping!A:B,2,0)</f>
        <v>Q 2</v>
      </c>
      <c r="N3976"/>
    </row>
    <row r="3977" spans="1:14" ht="11.25" customHeight="1" x14ac:dyDescent="0.2">
      <c r="A3977" s="42" t="s">
        <v>23</v>
      </c>
      <c r="B3977" s="44" t="s">
        <v>35</v>
      </c>
      <c r="C3977" s="44" t="s">
        <v>57</v>
      </c>
      <c r="D3977" s="43">
        <v>4321114.3499999996</v>
      </c>
      <c r="E3977" s="43">
        <v>-352629.63399999996</v>
      </c>
      <c r="F3977" s="45">
        <v>-79840</v>
      </c>
      <c r="G3977" s="45">
        <v>-64010</v>
      </c>
      <c r="H3977" s="45">
        <v>-45020</v>
      </c>
      <c r="I3977" s="55">
        <f>pro[[#This Row],[Admin expenses 3]]+pro[[#This Row],[Admin expenses 2]]+pro[[#This Row],[Admin expenses 1]]+pro[[#This Row],[COGS]]</f>
        <v>-541499.63399999996</v>
      </c>
      <c r="J3977" s="55">
        <f>pro[[#This Row],[Revenue]]+pro[[#This Row],[AdminExp]]</f>
        <v>3779614.7159999995</v>
      </c>
      <c r="K3977" s="83">
        <f>pro[[#This Row],[Profit]]/pro[[#This Row],[Revenue]]</f>
        <v>0.87468518762989922</v>
      </c>
      <c r="L3977" s="56">
        <f t="shared" si="62"/>
        <v>4</v>
      </c>
      <c r="M3977" s="82" t="str">
        <f>"Q"&amp;" "&amp;VLOOKUP(pro[[#This Row],[Period]],Mapping!A:B,2,0)</f>
        <v>Q 2</v>
      </c>
      <c r="N3977"/>
    </row>
    <row r="3978" spans="1:14" ht="11.25" customHeight="1" x14ac:dyDescent="0.2">
      <c r="A3978" s="42" t="s">
        <v>23</v>
      </c>
      <c r="B3978" s="44" t="s">
        <v>35</v>
      </c>
      <c r="C3978" s="44" t="s">
        <v>57</v>
      </c>
      <c r="D3978" s="43">
        <v>3433342.9550000001</v>
      </c>
      <c r="E3978" s="43">
        <v>-456967.098</v>
      </c>
      <c r="F3978" s="45">
        <v>-20540</v>
      </c>
      <c r="G3978" s="45">
        <v>-56910</v>
      </c>
      <c r="H3978" s="45">
        <v>-34860</v>
      </c>
      <c r="I3978" s="55">
        <f>pro[[#This Row],[Admin expenses 3]]+pro[[#This Row],[Admin expenses 2]]+pro[[#This Row],[Admin expenses 1]]+pro[[#This Row],[COGS]]</f>
        <v>-569277.098</v>
      </c>
      <c r="J3978" s="55">
        <f>pro[[#This Row],[Revenue]]+pro[[#This Row],[AdminExp]]</f>
        <v>2864065.8569999998</v>
      </c>
      <c r="K3978" s="83">
        <f>pro[[#This Row],[Profit]]/pro[[#This Row],[Revenue]]</f>
        <v>0.83419160117081859</v>
      </c>
      <c r="L3978" s="56">
        <f t="shared" si="62"/>
        <v>4</v>
      </c>
      <c r="M3978" s="82" t="str">
        <f>"Q"&amp;" "&amp;VLOOKUP(pro[[#This Row],[Period]],Mapping!A:B,2,0)</f>
        <v>Q 2</v>
      </c>
      <c r="N3978"/>
    </row>
    <row r="3979" spans="1:14" ht="11.25" customHeight="1" x14ac:dyDescent="0.2">
      <c r="A3979" s="42" t="s">
        <v>23</v>
      </c>
      <c r="B3979" s="44" t="s">
        <v>35</v>
      </c>
      <c r="C3979" s="44" t="s">
        <v>58</v>
      </c>
      <c r="D3979" s="43">
        <v>107186.023</v>
      </c>
      <c r="E3979" s="43">
        <v>-132172.32</v>
      </c>
      <c r="F3979" s="45">
        <v>-19510</v>
      </c>
      <c r="G3979" s="45">
        <v>-67760</v>
      </c>
      <c r="H3979" s="45">
        <v>-51340</v>
      </c>
      <c r="I3979" s="55">
        <f>pro[[#This Row],[Admin expenses 3]]+pro[[#This Row],[Admin expenses 2]]+pro[[#This Row],[Admin expenses 1]]+pro[[#This Row],[COGS]]</f>
        <v>-270782.32</v>
      </c>
      <c r="J3979" s="55">
        <f>pro[[#This Row],[Revenue]]+pro[[#This Row],[AdminExp]]</f>
        <v>-163596.29700000002</v>
      </c>
      <c r="K3979" s="83">
        <f>pro[[#This Row],[Profit]]/pro[[#This Row],[Revenue]]</f>
        <v>-1.5262838607231468</v>
      </c>
      <c r="L3979" s="56">
        <f t="shared" si="62"/>
        <v>4</v>
      </c>
      <c r="M3979" s="82" t="str">
        <f>"Q"&amp;" "&amp;VLOOKUP(pro[[#This Row],[Period]],Mapping!A:B,2,0)</f>
        <v>Q 2</v>
      </c>
      <c r="N3979"/>
    </row>
    <row r="3980" spans="1:14" ht="11.25" customHeight="1" x14ac:dyDescent="0.2">
      <c r="A3980" s="42" t="s">
        <v>23</v>
      </c>
      <c r="B3980" s="44" t="s">
        <v>35</v>
      </c>
      <c r="C3980" s="44" t="s">
        <v>59</v>
      </c>
      <c r="D3980" s="43">
        <v>147279.34899999999</v>
      </c>
      <c r="E3980" s="43">
        <v>-142869.28599999999</v>
      </c>
      <c r="F3980" s="45">
        <v>-18150</v>
      </c>
      <c r="G3980" s="45">
        <v>-13910</v>
      </c>
      <c r="H3980" s="45">
        <v>-16010</v>
      </c>
      <c r="I3980" s="55">
        <f>pro[[#This Row],[Admin expenses 3]]+pro[[#This Row],[Admin expenses 2]]+pro[[#This Row],[Admin expenses 1]]+pro[[#This Row],[COGS]]</f>
        <v>-190939.28599999999</v>
      </c>
      <c r="J3980" s="55">
        <f>pro[[#This Row],[Revenue]]+pro[[#This Row],[AdminExp]]</f>
        <v>-43659.937000000005</v>
      </c>
      <c r="K3980" s="83">
        <f>pro[[#This Row],[Profit]]/pro[[#This Row],[Revenue]]</f>
        <v>-0.29644303357152951</v>
      </c>
      <c r="L3980" s="56">
        <f t="shared" si="62"/>
        <v>4</v>
      </c>
      <c r="M3980" s="82" t="str">
        <f>"Q"&amp;" "&amp;VLOOKUP(pro[[#This Row],[Period]],Mapping!A:B,2,0)</f>
        <v>Q 2</v>
      </c>
      <c r="N3980"/>
    </row>
    <row r="3981" spans="1:14" ht="11.25" customHeight="1" x14ac:dyDescent="0.2">
      <c r="A3981" s="42" t="s">
        <v>23</v>
      </c>
      <c r="B3981" s="44" t="s">
        <v>35</v>
      </c>
      <c r="C3981" s="44" t="s">
        <v>57</v>
      </c>
      <c r="D3981" s="43">
        <v>95010182.568000004</v>
      </c>
      <c r="E3981" s="43">
        <v>-151562.15199999997</v>
      </c>
      <c r="F3981" s="45">
        <v>-46330</v>
      </c>
      <c r="G3981" s="45">
        <v>-56820</v>
      </c>
      <c r="H3981" s="45">
        <v>-19810</v>
      </c>
      <c r="I3981" s="55">
        <f>pro[[#This Row],[Admin expenses 3]]+pro[[#This Row],[Admin expenses 2]]+pro[[#This Row],[Admin expenses 1]]+pro[[#This Row],[COGS]]</f>
        <v>-274522.152</v>
      </c>
      <c r="J3981" s="55">
        <f>pro[[#This Row],[Revenue]]+pro[[#This Row],[AdminExp]]</f>
        <v>94735660.416000009</v>
      </c>
      <c r="K3981" s="83">
        <f>pro[[#This Row],[Profit]]/pro[[#This Row],[Revenue]]</f>
        <v>0.99711060283666419</v>
      </c>
      <c r="L3981" s="56">
        <f t="shared" si="62"/>
        <v>4</v>
      </c>
      <c r="M3981" s="82" t="str">
        <f>"Q"&amp;" "&amp;VLOOKUP(pro[[#This Row],[Period]],Mapping!A:B,2,0)</f>
        <v>Q 2</v>
      </c>
      <c r="N3981"/>
    </row>
    <row r="3982" spans="1:14" ht="11.25" customHeight="1" x14ac:dyDescent="0.2">
      <c r="A3982" s="42" t="s">
        <v>23</v>
      </c>
      <c r="B3982" s="44" t="s">
        <v>35</v>
      </c>
      <c r="C3982" s="44" t="s">
        <v>57</v>
      </c>
      <c r="D3982" s="43">
        <v>1490592.5930000001</v>
      </c>
      <c r="E3982" s="43">
        <v>-124809.68499999998</v>
      </c>
      <c r="F3982" s="45">
        <v>-62290</v>
      </c>
      <c r="G3982" s="45">
        <v>-37110</v>
      </c>
      <c r="H3982" s="45">
        <v>-42180</v>
      </c>
      <c r="I3982" s="55">
        <f>pro[[#This Row],[Admin expenses 3]]+pro[[#This Row],[Admin expenses 2]]+pro[[#This Row],[Admin expenses 1]]+pro[[#This Row],[COGS]]</f>
        <v>-266389.685</v>
      </c>
      <c r="J3982" s="55">
        <f>pro[[#This Row],[Revenue]]+pro[[#This Row],[AdminExp]]</f>
        <v>1224202.9080000001</v>
      </c>
      <c r="K3982" s="83">
        <f>pro[[#This Row],[Profit]]/pro[[#This Row],[Revenue]]</f>
        <v>0.8212860534454568</v>
      </c>
      <c r="L3982" s="56">
        <f t="shared" si="62"/>
        <v>4</v>
      </c>
      <c r="M3982" s="82" t="str">
        <f>"Q"&amp;" "&amp;VLOOKUP(pro[[#This Row],[Period]],Mapping!A:B,2,0)</f>
        <v>Q 2</v>
      </c>
      <c r="N3982"/>
    </row>
    <row r="3983" spans="1:14" ht="11.25" customHeight="1" x14ac:dyDescent="0.2">
      <c r="A3983" s="42" t="s">
        <v>23</v>
      </c>
      <c r="B3983" s="44" t="s">
        <v>35</v>
      </c>
      <c r="C3983" s="44" t="s">
        <v>57</v>
      </c>
      <c r="D3983" s="43">
        <v>8743428.9739999995</v>
      </c>
      <c r="E3983" s="43">
        <v>-4756.71</v>
      </c>
      <c r="F3983" s="45">
        <v>-89810</v>
      </c>
      <c r="G3983" s="45">
        <v>-20250</v>
      </c>
      <c r="H3983" s="45">
        <v>-84220</v>
      </c>
      <c r="I3983" s="55">
        <f>pro[[#This Row],[Admin expenses 3]]+pro[[#This Row],[Admin expenses 2]]+pro[[#This Row],[Admin expenses 1]]+pro[[#This Row],[COGS]]</f>
        <v>-199036.71</v>
      </c>
      <c r="J3983" s="55">
        <f>pro[[#This Row],[Revenue]]+pro[[#This Row],[AdminExp]]</f>
        <v>8544392.2639999986</v>
      </c>
      <c r="K3983" s="83">
        <f>pro[[#This Row],[Profit]]/pro[[#This Row],[Revenue]]</f>
        <v>0.97723585213628783</v>
      </c>
      <c r="L3983" s="56">
        <f t="shared" si="62"/>
        <v>4</v>
      </c>
      <c r="M3983" s="82" t="str">
        <f>"Q"&amp;" "&amp;VLOOKUP(pro[[#This Row],[Period]],Mapping!A:B,2,0)</f>
        <v>Q 2</v>
      </c>
      <c r="N3983"/>
    </row>
    <row r="3984" spans="1:14" ht="11.25" customHeight="1" x14ac:dyDescent="0.2">
      <c r="A3984" s="42" t="s">
        <v>23</v>
      </c>
      <c r="B3984" s="44" t="s">
        <v>35</v>
      </c>
      <c r="C3984" s="44" t="s">
        <v>58</v>
      </c>
      <c r="D3984" s="43">
        <v>4029934.3559999997</v>
      </c>
      <c r="E3984" s="43">
        <v>-44881.906999999999</v>
      </c>
      <c r="F3984" s="45">
        <v>-23980</v>
      </c>
      <c r="G3984" s="45">
        <v>-58920</v>
      </c>
      <c r="H3984" s="45">
        <v>-19510</v>
      </c>
      <c r="I3984" s="55">
        <f>pro[[#This Row],[Admin expenses 3]]+pro[[#This Row],[Admin expenses 2]]+pro[[#This Row],[Admin expenses 1]]+pro[[#This Row],[COGS]]</f>
        <v>-147291.90700000001</v>
      </c>
      <c r="J3984" s="55">
        <f>pro[[#This Row],[Revenue]]+pro[[#This Row],[AdminExp]]</f>
        <v>3882642.4489999996</v>
      </c>
      <c r="K3984" s="83">
        <f>pro[[#This Row],[Profit]]/pro[[#This Row],[Revenue]]</f>
        <v>0.96345054435422661</v>
      </c>
      <c r="L3984" s="56">
        <f t="shared" si="62"/>
        <v>4</v>
      </c>
      <c r="M3984" s="82" t="str">
        <f>"Q"&amp;" "&amp;VLOOKUP(pro[[#This Row],[Period]],Mapping!A:B,2,0)</f>
        <v>Q 2</v>
      </c>
      <c r="N3984"/>
    </row>
    <row r="3985" spans="1:14" ht="11.25" customHeight="1" x14ac:dyDescent="0.2">
      <c r="A3985" s="42" t="s">
        <v>23</v>
      </c>
      <c r="B3985" s="44" t="s">
        <v>35</v>
      </c>
      <c r="C3985" s="44" t="s">
        <v>59</v>
      </c>
      <c r="D3985" s="43">
        <v>157493.58099999998</v>
      </c>
      <c r="E3985" s="43">
        <v>-2038.1130000000001</v>
      </c>
      <c r="F3985" s="45">
        <v>-78650</v>
      </c>
      <c r="G3985" s="45">
        <v>-54590</v>
      </c>
      <c r="H3985" s="45">
        <v>-23190</v>
      </c>
      <c r="I3985" s="55">
        <f>pro[[#This Row],[Admin expenses 3]]+pro[[#This Row],[Admin expenses 2]]+pro[[#This Row],[Admin expenses 1]]+pro[[#This Row],[COGS]]</f>
        <v>-158468.11300000001</v>
      </c>
      <c r="J3985" s="55">
        <f>pro[[#This Row],[Revenue]]+pro[[#This Row],[AdminExp]]</f>
        <v>-974.53200000003562</v>
      </c>
      <c r="K3985" s="83">
        <f>pro[[#This Row],[Profit]]/pro[[#This Row],[Revenue]]</f>
        <v>-6.1877569473770223E-3</v>
      </c>
      <c r="L3985" s="56">
        <f t="shared" si="62"/>
        <v>4</v>
      </c>
      <c r="M3985" s="82" t="str">
        <f>"Q"&amp;" "&amp;VLOOKUP(pro[[#This Row],[Period]],Mapping!A:B,2,0)</f>
        <v>Q 2</v>
      </c>
      <c r="N3985"/>
    </row>
    <row r="3986" spans="1:14" ht="11.25" customHeight="1" x14ac:dyDescent="0.2">
      <c r="A3986" s="42" t="s">
        <v>23</v>
      </c>
      <c r="B3986" s="44" t="s">
        <v>35</v>
      </c>
      <c r="C3986" s="44" t="s">
        <v>60</v>
      </c>
      <c r="D3986" s="43">
        <v>2858784.3269999996</v>
      </c>
      <c r="E3986" s="43">
        <v>-31077.647999999997</v>
      </c>
      <c r="F3986" s="45">
        <v>-18910</v>
      </c>
      <c r="G3986" s="45">
        <v>-72170</v>
      </c>
      <c r="H3986" s="45">
        <v>-78910</v>
      </c>
      <c r="I3986" s="55">
        <f>pro[[#This Row],[Admin expenses 3]]+pro[[#This Row],[Admin expenses 2]]+pro[[#This Row],[Admin expenses 1]]+pro[[#This Row],[COGS]]</f>
        <v>-201067.64799999999</v>
      </c>
      <c r="J3986" s="55">
        <f>pro[[#This Row],[Revenue]]+pro[[#This Row],[AdminExp]]</f>
        <v>2657716.6789999995</v>
      </c>
      <c r="K3986" s="83">
        <f>pro[[#This Row],[Profit]]/pro[[#This Row],[Revenue]]</f>
        <v>0.92966673067954031</v>
      </c>
      <c r="L3986" s="56">
        <f t="shared" si="62"/>
        <v>4</v>
      </c>
      <c r="M3986" s="82" t="str">
        <f>"Q"&amp;" "&amp;VLOOKUP(pro[[#This Row],[Period]],Mapping!A:B,2,0)</f>
        <v>Q 2</v>
      </c>
      <c r="N3986"/>
    </row>
    <row r="3987" spans="1:14" ht="11.25" customHeight="1" x14ac:dyDescent="0.2">
      <c r="A3987" s="42" t="s">
        <v>23</v>
      </c>
      <c r="B3987" s="44" t="s">
        <v>35</v>
      </c>
      <c r="C3987" s="44" t="s">
        <v>57</v>
      </c>
      <c r="D3987" s="43">
        <v>1457044.8829999999</v>
      </c>
      <c r="E3987" s="43">
        <v>-21623.657999999999</v>
      </c>
      <c r="F3987" s="45">
        <v>-74060</v>
      </c>
      <c r="G3987" s="45">
        <v>-88300</v>
      </c>
      <c r="H3987" s="45">
        <v>-69230</v>
      </c>
      <c r="I3987" s="55">
        <f>pro[[#This Row],[Admin expenses 3]]+pro[[#This Row],[Admin expenses 2]]+pro[[#This Row],[Admin expenses 1]]+pro[[#This Row],[COGS]]</f>
        <v>-253213.658</v>
      </c>
      <c r="J3987" s="55">
        <f>pro[[#This Row],[Revenue]]+pro[[#This Row],[AdminExp]]</f>
        <v>1203831.2249999999</v>
      </c>
      <c r="K3987" s="83">
        <f>pro[[#This Row],[Profit]]/pro[[#This Row],[Revenue]]</f>
        <v>0.82621423611972555</v>
      </c>
      <c r="L3987" s="56">
        <f t="shared" si="62"/>
        <v>4</v>
      </c>
      <c r="M3987" s="82" t="str">
        <f>"Q"&amp;" "&amp;VLOOKUP(pro[[#This Row],[Period]],Mapping!A:B,2,0)</f>
        <v>Q 2</v>
      </c>
      <c r="N3987"/>
    </row>
    <row r="3988" spans="1:14" ht="11.25" customHeight="1" x14ac:dyDescent="0.2">
      <c r="A3988" s="42" t="s">
        <v>23</v>
      </c>
      <c r="B3988" s="44" t="s">
        <v>35</v>
      </c>
      <c r="C3988" s="44" t="s">
        <v>58</v>
      </c>
      <c r="D3988" s="43">
        <v>1656805.8499999999</v>
      </c>
      <c r="E3988" s="43">
        <v>-209034.52499999999</v>
      </c>
      <c r="F3988" s="45">
        <v>-41500</v>
      </c>
      <c r="G3988" s="45">
        <v>-39090</v>
      </c>
      <c r="H3988" s="45">
        <v>-34950</v>
      </c>
      <c r="I3988" s="55">
        <f>pro[[#This Row],[Admin expenses 3]]+pro[[#This Row],[Admin expenses 2]]+pro[[#This Row],[Admin expenses 1]]+pro[[#This Row],[COGS]]</f>
        <v>-324574.52500000002</v>
      </c>
      <c r="J3988" s="55">
        <f>pro[[#This Row],[Revenue]]+pro[[#This Row],[AdminExp]]</f>
        <v>1332231.3249999997</v>
      </c>
      <c r="K3988" s="83">
        <f>pro[[#This Row],[Profit]]/pro[[#This Row],[Revenue]]</f>
        <v>0.80409622225802735</v>
      </c>
      <c r="L3988" s="56">
        <f t="shared" si="62"/>
        <v>4</v>
      </c>
      <c r="M3988" s="82" t="str">
        <f>"Q"&amp;" "&amp;VLOOKUP(pro[[#This Row],[Period]],Mapping!A:B,2,0)</f>
        <v>Q 2</v>
      </c>
      <c r="N3988"/>
    </row>
    <row r="3989" spans="1:14" ht="11.25" customHeight="1" x14ac:dyDescent="0.2">
      <c r="A3989" s="42" t="s">
        <v>23</v>
      </c>
      <c r="B3989" s="44" t="s">
        <v>35</v>
      </c>
      <c r="C3989" s="44" t="s">
        <v>59</v>
      </c>
      <c r="D3989" s="43">
        <v>4598372.0649999995</v>
      </c>
      <c r="E3989" s="43">
        <v>-1860339.145</v>
      </c>
      <c r="F3989" s="45">
        <v>-67340</v>
      </c>
      <c r="G3989" s="45">
        <v>-47270</v>
      </c>
      <c r="H3989" s="45">
        <v>-30960</v>
      </c>
      <c r="I3989" s="55">
        <f>pro[[#This Row],[Admin expenses 3]]+pro[[#This Row],[Admin expenses 2]]+pro[[#This Row],[Admin expenses 1]]+pro[[#This Row],[COGS]]</f>
        <v>-2005909.145</v>
      </c>
      <c r="J3989" s="55">
        <f>pro[[#This Row],[Revenue]]+pro[[#This Row],[AdminExp]]</f>
        <v>2592462.9199999995</v>
      </c>
      <c r="K3989" s="83">
        <f>pro[[#This Row],[Profit]]/pro[[#This Row],[Revenue]]</f>
        <v>0.56377841622087177</v>
      </c>
      <c r="L3989" s="56">
        <f t="shared" si="62"/>
        <v>4</v>
      </c>
      <c r="M3989" s="82" t="str">
        <f>"Q"&amp;" "&amp;VLOOKUP(pro[[#This Row],[Period]],Mapping!A:B,2,0)</f>
        <v>Q 2</v>
      </c>
      <c r="N3989"/>
    </row>
    <row r="3990" spans="1:14" ht="11.25" customHeight="1" x14ac:dyDescent="0.2">
      <c r="A3990" s="42" t="s">
        <v>23</v>
      </c>
      <c r="B3990" s="44" t="s">
        <v>35</v>
      </c>
      <c r="C3990" s="44" t="s">
        <v>60</v>
      </c>
      <c r="D3990" s="43">
        <v>3446167.4379999996</v>
      </c>
      <c r="E3990" s="43">
        <v>-2977267.3979999996</v>
      </c>
      <c r="F3990" s="45">
        <v>-106510</v>
      </c>
      <c r="G3990" s="45">
        <v>-36890</v>
      </c>
      <c r="H3990" s="45">
        <v>-21120</v>
      </c>
      <c r="I3990" s="55">
        <f>pro[[#This Row],[Admin expenses 3]]+pro[[#This Row],[Admin expenses 2]]+pro[[#This Row],[Admin expenses 1]]+pro[[#This Row],[COGS]]</f>
        <v>-3141787.3979999996</v>
      </c>
      <c r="J3990" s="55">
        <f>pro[[#This Row],[Revenue]]+pro[[#This Row],[AdminExp]]</f>
        <v>304380.04000000004</v>
      </c>
      <c r="K3990" s="83">
        <f>pro[[#This Row],[Profit]]/pro[[#This Row],[Revenue]]</f>
        <v>8.832421682234004E-2</v>
      </c>
      <c r="L3990" s="56">
        <f t="shared" si="62"/>
        <v>4</v>
      </c>
      <c r="M3990" s="82" t="str">
        <f>"Q"&amp;" "&amp;VLOOKUP(pro[[#This Row],[Period]],Mapping!A:B,2,0)</f>
        <v>Q 2</v>
      </c>
      <c r="N3990"/>
    </row>
    <row r="3991" spans="1:14" ht="11.25" customHeight="1" x14ac:dyDescent="0.2">
      <c r="A3991" s="42" t="s">
        <v>23</v>
      </c>
      <c r="B3991" s="44" t="s">
        <v>35</v>
      </c>
      <c r="C3991" s="44" t="s">
        <v>57</v>
      </c>
      <c r="D3991" s="43">
        <v>9015399.959999999</v>
      </c>
      <c r="E3991" s="43">
        <v>-2040223.8430000001</v>
      </c>
      <c r="F3991" s="45">
        <v>-70720</v>
      </c>
      <c r="G3991" s="45">
        <v>-94800</v>
      </c>
      <c r="H3991" s="45">
        <v>-26950</v>
      </c>
      <c r="I3991" s="55">
        <f>pro[[#This Row],[Admin expenses 3]]+pro[[#This Row],[Admin expenses 2]]+pro[[#This Row],[Admin expenses 1]]+pro[[#This Row],[COGS]]</f>
        <v>-2232693.8430000003</v>
      </c>
      <c r="J3991" s="55">
        <f>pro[[#This Row],[Revenue]]+pro[[#This Row],[AdminExp]]</f>
        <v>6782706.1169999987</v>
      </c>
      <c r="K3991" s="83">
        <f>pro[[#This Row],[Profit]]/pro[[#This Row],[Revenue]]</f>
        <v>0.75234666760142266</v>
      </c>
      <c r="L3991" s="56">
        <f t="shared" si="62"/>
        <v>4</v>
      </c>
      <c r="M3991" s="82" t="str">
        <f>"Q"&amp;" "&amp;VLOOKUP(pro[[#This Row],[Period]],Mapping!A:B,2,0)</f>
        <v>Q 2</v>
      </c>
      <c r="N3991"/>
    </row>
    <row r="3992" spans="1:14" ht="11.25" customHeight="1" x14ac:dyDescent="0.2">
      <c r="A3992" s="42" t="s">
        <v>23</v>
      </c>
      <c r="B3992" s="44" t="s">
        <v>35</v>
      </c>
      <c r="C3992" s="44" t="s">
        <v>58</v>
      </c>
      <c r="D3992" s="43">
        <v>29062069.560999997</v>
      </c>
      <c r="E3992" s="43">
        <v>-489963.712</v>
      </c>
      <c r="F3992" s="45">
        <v>-84760</v>
      </c>
      <c r="G3992" s="45">
        <v>-61900</v>
      </c>
      <c r="H3992" s="45">
        <v>-82420</v>
      </c>
      <c r="I3992" s="55">
        <f>pro[[#This Row],[Admin expenses 3]]+pro[[#This Row],[Admin expenses 2]]+pro[[#This Row],[Admin expenses 1]]+pro[[#This Row],[COGS]]</f>
        <v>-719043.71200000006</v>
      </c>
      <c r="J3992" s="55">
        <f>pro[[#This Row],[Revenue]]+pro[[#This Row],[AdminExp]]</f>
        <v>28343025.848999996</v>
      </c>
      <c r="K3992" s="83">
        <f>pro[[#This Row],[Profit]]/pro[[#This Row],[Revenue]]</f>
        <v>0.97525834454112914</v>
      </c>
      <c r="L3992" s="56">
        <f t="shared" si="62"/>
        <v>4</v>
      </c>
      <c r="M3992" s="82" t="str">
        <f>"Q"&amp;" "&amp;VLOOKUP(pro[[#This Row],[Period]],Mapping!A:B,2,0)</f>
        <v>Q 2</v>
      </c>
      <c r="N3992"/>
    </row>
    <row r="3993" spans="1:14" ht="11.25" customHeight="1" x14ac:dyDescent="0.2">
      <c r="A3993" s="42" t="s">
        <v>23</v>
      </c>
      <c r="B3993" s="44" t="s">
        <v>35</v>
      </c>
      <c r="C3993" s="44" t="s">
        <v>59</v>
      </c>
      <c r="D3993" s="43">
        <v>9828825.7829999998</v>
      </c>
      <c r="E3993" s="43">
        <v>-241053.03599999996</v>
      </c>
      <c r="F3993" s="45">
        <v>-14070</v>
      </c>
      <c r="G3993" s="45">
        <v>-42670</v>
      </c>
      <c r="H3993" s="45">
        <v>-103840</v>
      </c>
      <c r="I3993" s="55">
        <f>pro[[#This Row],[Admin expenses 3]]+pro[[#This Row],[Admin expenses 2]]+pro[[#This Row],[Admin expenses 1]]+pro[[#This Row],[COGS]]</f>
        <v>-401633.03599999996</v>
      </c>
      <c r="J3993" s="55">
        <f>pro[[#This Row],[Revenue]]+pro[[#This Row],[AdminExp]]</f>
        <v>9427192.7469999995</v>
      </c>
      <c r="K3993" s="83">
        <f>pro[[#This Row],[Profit]]/pro[[#This Row],[Revenue]]</f>
        <v>0.95913723115383043</v>
      </c>
      <c r="L3993" s="56">
        <f t="shared" si="62"/>
        <v>4</v>
      </c>
      <c r="M3993" s="82" t="str">
        <f>"Q"&amp;" "&amp;VLOOKUP(pro[[#This Row],[Period]],Mapping!A:B,2,0)</f>
        <v>Q 2</v>
      </c>
      <c r="N3993"/>
    </row>
    <row r="3994" spans="1:14" ht="11.25" customHeight="1" x14ac:dyDescent="0.2">
      <c r="A3994" s="42" t="s">
        <v>23</v>
      </c>
      <c r="B3994" s="44" t="s">
        <v>35</v>
      </c>
      <c r="C3994" s="44" t="s">
        <v>60</v>
      </c>
      <c r="D3994" s="43">
        <v>61457354.511</v>
      </c>
      <c r="E3994" s="43">
        <v>-2800653.6949999998</v>
      </c>
      <c r="F3994" s="45">
        <v>-49030</v>
      </c>
      <c r="G3994" s="45">
        <v>-46950</v>
      </c>
      <c r="H3994" s="45">
        <v>-44860</v>
      </c>
      <c r="I3994" s="55">
        <f>pro[[#This Row],[Admin expenses 3]]+pro[[#This Row],[Admin expenses 2]]+pro[[#This Row],[Admin expenses 1]]+pro[[#This Row],[COGS]]</f>
        <v>-2941493.6949999998</v>
      </c>
      <c r="J3994" s="55">
        <f>pro[[#This Row],[Revenue]]+pro[[#This Row],[AdminExp]]</f>
        <v>58515860.816</v>
      </c>
      <c r="K3994" s="83">
        <f>pro[[#This Row],[Profit]]/pro[[#This Row],[Revenue]]</f>
        <v>0.95213764538996692</v>
      </c>
      <c r="L3994" s="56">
        <f t="shared" si="62"/>
        <v>4</v>
      </c>
      <c r="M3994" s="82" t="str">
        <f>"Q"&amp;" "&amp;VLOOKUP(pro[[#This Row],[Period]],Mapping!A:B,2,0)</f>
        <v>Q 2</v>
      </c>
      <c r="N3994"/>
    </row>
    <row r="3995" spans="1:14" ht="11.25" customHeight="1" x14ac:dyDescent="0.2">
      <c r="A3995" s="42" t="s">
        <v>23</v>
      </c>
      <c r="B3995" s="44" t="s">
        <v>35</v>
      </c>
      <c r="C3995" s="44" t="s">
        <v>57</v>
      </c>
      <c r="D3995" s="43">
        <v>25488925.202999998</v>
      </c>
      <c r="E3995" s="43">
        <v>-1130629.8569999998</v>
      </c>
      <c r="F3995" s="45">
        <v>-86200</v>
      </c>
      <c r="G3995" s="45">
        <v>-63300</v>
      </c>
      <c r="H3995" s="45">
        <v>-48510</v>
      </c>
      <c r="I3995" s="55">
        <f>pro[[#This Row],[Admin expenses 3]]+pro[[#This Row],[Admin expenses 2]]+pro[[#This Row],[Admin expenses 1]]+pro[[#This Row],[COGS]]</f>
        <v>-1328639.8569999998</v>
      </c>
      <c r="J3995" s="55">
        <f>pro[[#This Row],[Revenue]]+pro[[#This Row],[AdminExp]]</f>
        <v>24160285.345999997</v>
      </c>
      <c r="K3995" s="83">
        <f>pro[[#This Row],[Profit]]/pro[[#This Row],[Revenue]]</f>
        <v>0.94787383750321408</v>
      </c>
      <c r="L3995" s="56">
        <f t="shared" si="62"/>
        <v>4</v>
      </c>
      <c r="M3995" s="82" t="str">
        <f>"Q"&amp;" "&amp;VLOOKUP(pro[[#This Row],[Period]],Mapping!A:B,2,0)</f>
        <v>Q 2</v>
      </c>
      <c r="N3995"/>
    </row>
    <row r="3996" spans="1:14" ht="11.25" customHeight="1" x14ac:dyDescent="0.2">
      <c r="A3996" s="42" t="s">
        <v>43</v>
      </c>
      <c r="B3996" s="44" t="s">
        <v>25</v>
      </c>
      <c r="C3996" s="44" t="s">
        <v>58</v>
      </c>
      <c r="D3996" s="43">
        <v>1101621.6469999999</v>
      </c>
      <c r="E3996" s="43">
        <v>-1176670.18</v>
      </c>
      <c r="F3996" s="45">
        <v>-53460</v>
      </c>
      <c r="G3996" s="45">
        <v>-87760</v>
      </c>
      <c r="H3996" s="45">
        <v>-50180</v>
      </c>
      <c r="I3996" s="55">
        <f>pro[[#This Row],[Admin expenses 3]]+pro[[#This Row],[Admin expenses 2]]+pro[[#This Row],[Admin expenses 1]]+pro[[#This Row],[COGS]]</f>
        <v>-1368070.18</v>
      </c>
      <c r="J3996" s="55">
        <f>pro[[#This Row],[Revenue]]+pro[[#This Row],[AdminExp]]</f>
        <v>-266448.53300000005</v>
      </c>
      <c r="K3996" s="83">
        <f>pro[[#This Row],[Profit]]/pro[[#This Row],[Revenue]]</f>
        <v>-0.24186936932984948</v>
      </c>
      <c r="L3996" s="56">
        <f t="shared" si="62"/>
        <v>5</v>
      </c>
      <c r="M3996" s="82" t="str">
        <f>"Q"&amp;" "&amp;VLOOKUP(pro[[#This Row],[Period]],Mapping!A:B,2,0)</f>
        <v>Q 2</v>
      </c>
      <c r="N3996"/>
    </row>
    <row r="3997" spans="1:14" ht="11.25" customHeight="1" x14ac:dyDescent="0.2">
      <c r="A3997" s="42" t="s">
        <v>43</v>
      </c>
      <c r="B3997" s="44" t="s">
        <v>25</v>
      </c>
      <c r="C3997" s="44" t="s">
        <v>59</v>
      </c>
      <c r="D3997" s="43">
        <v>345638.951</v>
      </c>
      <c r="E3997" s="43">
        <v>-304885.27299999999</v>
      </c>
      <c r="F3997" s="45">
        <v>-36510</v>
      </c>
      <c r="G3997" s="45">
        <v>-20350</v>
      </c>
      <c r="H3997" s="45">
        <v>-20260</v>
      </c>
      <c r="I3997" s="55">
        <f>pro[[#This Row],[Admin expenses 3]]+pro[[#This Row],[Admin expenses 2]]+pro[[#This Row],[Admin expenses 1]]+pro[[#This Row],[COGS]]</f>
        <v>-382005.27299999999</v>
      </c>
      <c r="J3997" s="55">
        <f>pro[[#This Row],[Revenue]]+pro[[#This Row],[AdminExp]]</f>
        <v>-36366.321999999986</v>
      </c>
      <c r="K3997" s="83">
        <f>pro[[#This Row],[Profit]]/pro[[#This Row],[Revenue]]</f>
        <v>-0.10521476788071836</v>
      </c>
      <c r="L3997" s="56">
        <f t="shared" si="62"/>
        <v>5</v>
      </c>
      <c r="M3997" s="82" t="str">
        <f>"Q"&amp;" "&amp;VLOOKUP(pro[[#This Row],[Period]],Mapping!A:B,2,0)</f>
        <v>Q 2</v>
      </c>
      <c r="N3997"/>
    </row>
    <row r="3998" spans="1:14" ht="11.25" customHeight="1" x14ac:dyDescent="0.2">
      <c r="A3998" s="42" t="s">
        <v>43</v>
      </c>
      <c r="B3998" s="44" t="s">
        <v>25</v>
      </c>
      <c r="C3998" s="44" t="s">
        <v>60</v>
      </c>
      <c r="D3998" s="43">
        <v>30626.756999999998</v>
      </c>
      <c r="E3998" s="43">
        <v>-31973.262999999995</v>
      </c>
      <c r="F3998" s="45">
        <v>-87280</v>
      </c>
      <c r="G3998" s="45">
        <v>-105000</v>
      </c>
      <c r="H3998" s="45">
        <v>-104220</v>
      </c>
      <c r="I3998" s="55">
        <f>pro[[#This Row],[Admin expenses 3]]+pro[[#This Row],[Admin expenses 2]]+pro[[#This Row],[Admin expenses 1]]+pro[[#This Row],[COGS]]</f>
        <v>-328473.26299999998</v>
      </c>
      <c r="J3998" s="55">
        <f>pro[[#This Row],[Revenue]]+pro[[#This Row],[AdminExp]]</f>
        <v>-297846.50599999999</v>
      </c>
      <c r="K3998" s="83">
        <f>pro[[#This Row],[Profit]]/pro[[#This Row],[Revenue]]</f>
        <v>-9.7250422563512036</v>
      </c>
      <c r="L3998" s="56">
        <f t="shared" si="62"/>
        <v>5</v>
      </c>
      <c r="M3998" s="82" t="str">
        <f>"Q"&amp;" "&amp;VLOOKUP(pro[[#This Row],[Period]],Mapping!A:B,2,0)</f>
        <v>Q 2</v>
      </c>
      <c r="N3998"/>
    </row>
    <row r="3999" spans="1:14" ht="11.25" customHeight="1" x14ac:dyDescent="0.2">
      <c r="A3999" s="42" t="s">
        <v>43</v>
      </c>
      <c r="B3999" s="44" t="s">
        <v>25</v>
      </c>
      <c r="C3999" s="44" t="s">
        <v>57</v>
      </c>
      <c r="D3999" s="43">
        <v>574909.27899999998</v>
      </c>
      <c r="E3999" s="43">
        <v>-719501.34199999995</v>
      </c>
      <c r="F3999" s="45">
        <v>-21930</v>
      </c>
      <c r="G3999" s="45">
        <v>-39360</v>
      </c>
      <c r="H3999" s="45">
        <v>-98420</v>
      </c>
      <c r="I3999" s="55">
        <f>pro[[#This Row],[Admin expenses 3]]+pro[[#This Row],[Admin expenses 2]]+pro[[#This Row],[Admin expenses 1]]+pro[[#This Row],[COGS]]</f>
        <v>-879211.34199999995</v>
      </c>
      <c r="J3999" s="55">
        <f>pro[[#This Row],[Revenue]]+pro[[#This Row],[AdminExp]]</f>
        <v>-304302.06299999997</v>
      </c>
      <c r="K3999" s="83">
        <f>pro[[#This Row],[Profit]]/pro[[#This Row],[Revenue]]</f>
        <v>-0.52930449049162065</v>
      </c>
      <c r="L3999" s="56">
        <f t="shared" si="62"/>
        <v>5</v>
      </c>
      <c r="M3999" s="82" t="str">
        <f>"Q"&amp;" "&amp;VLOOKUP(pro[[#This Row],[Period]],Mapping!A:B,2,0)</f>
        <v>Q 2</v>
      </c>
      <c r="N3999"/>
    </row>
    <row r="4000" spans="1:14" ht="11.25" customHeight="1" x14ac:dyDescent="0.2">
      <c r="A4000" s="42" t="s">
        <v>43</v>
      </c>
      <c r="B4000" s="44" t="s">
        <v>25</v>
      </c>
      <c r="C4000" s="44" t="s">
        <v>57</v>
      </c>
      <c r="D4000" s="43">
        <v>899296.89500000002</v>
      </c>
      <c r="E4000" s="43">
        <v>-1468679.3589999999</v>
      </c>
      <c r="F4000" s="45">
        <v>-44420</v>
      </c>
      <c r="G4000" s="45">
        <v>-40470</v>
      </c>
      <c r="H4000" s="45">
        <v>-20140</v>
      </c>
      <c r="I4000" s="55">
        <f>pro[[#This Row],[Admin expenses 3]]+pro[[#This Row],[Admin expenses 2]]+pro[[#This Row],[Admin expenses 1]]+pro[[#This Row],[COGS]]</f>
        <v>-1573709.3589999999</v>
      </c>
      <c r="J4000" s="55">
        <f>pro[[#This Row],[Revenue]]+pro[[#This Row],[AdminExp]]</f>
        <v>-674412.46399999992</v>
      </c>
      <c r="K4000" s="83">
        <f>pro[[#This Row],[Profit]]/pro[[#This Row],[Revenue]]</f>
        <v>-0.74993305075294392</v>
      </c>
      <c r="L4000" s="56">
        <f t="shared" si="62"/>
        <v>5</v>
      </c>
      <c r="M4000" s="82" t="str">
        <f>"Q"&amp;" "&amp;VLOOKUP(pro[[#This Row],[Period]],Mapping!A:B,2,0)</f>
        <v>Q 2</v>
      </c>
      <c r="N4000"/>
    </row>
    <row r="4001" spans="1:14" ht="11.25" customHeight="1" x14ac:dyDescent="0.2">
      <c r="A4001" s="42" t="s">
        <v>43</v>
      </c>
      <c r="B4001" s="44" t="s">
        <v>25</v>
      </c>
      <c r="C4001" s="44" t="s">
        <v>58</v>
      </c>
      <c r="D4001" s="43">
        <v>544822.94299999997</v>
      </c>
      <c r="E4001" s="43">
        <v>-351164.61099999998</v>
      </c>
      <c r="F4001" s="45">
        <v>-22700</v>
      </c>
      <c r="G4001" s="45">
        <v>-91060</v>
      </c>
      <c r="H4001" s="45">
        <v>-102090</v>
      </c>
      <c r="I4001" s="55">
        <f>pro[[#This Row],[Admin expenses 3]]+pro[[#This Row],[Admin expenses 2]]+pro[[#This Row],[Admin expenses 1]]+pro[[#This Row],[COGS]]</f>
        <v>-567014.61100000003</v>
      </c>
      <c r="J4001" s="55">
        <f>pro[[#This Row],[Revenue]]+pro[[#This Row],[AdminExp]]</f>
        <v>-22191.668000000063</v>
      </c>
      <c r="K4001" s="83">
        <f>pro[[#This Row],[Profit]]/pro[[#This Row],[Revenue]]</f>
        <v>-4.0731889662730419E-2</v>
      </c>
      <c r="L4001" s="56">
        <f t="shared" si="62"/>
        <v>5</v>
      </c>
      <c r="M4001" s="82" t="str">
        <f>"Q"&amp;" "&amp;VLOOKUP(pro[[#This Row],[Period]],Mapping!A:B,2,0)</f>
        <v>Q 2</v>
      </c>
      <c r="N4001"/>
    </row>
    <row r="4002" spans="1:14" ht="11.25" customHeight="1" x14ac:dyDescent="0.2">
      <c r="A4002" s="42" t="s">
        <v>43</v>
      </c>
      <c r="B4002" s="44" t="s">
        <v>25</v>
      </c>
      <c r="C4002" s="44" t="s">
        <v>59</v>
      </c>
      <c r="D4002" s="43">
        <v>28321.292999999998</v>
      </c>
      <c r="E4002" s="43">
        <v>-10262.959000000001</v>
      </c>
      <c r="F4002" s="45">
        <v>-28640</v>
      </c>
      <c r="G4002" s="45">
        <v>-79250</v>
      </c>
      <c r="H4002" s="45">
        <v>-86590</v>
      </c>
      <c r="I4002" s="55">
        <f>pro[[#This Row],[Admin expenses 3]]+pro[[#This Row],[Admin expenses 2]]+pro[[#This Row],[Admin expenses 1]]+pro[[#This Row],[COGS]]</f>
        <v>-204742.959</v>
      </c>
      <c r="J4002" s="55">
        <f>pro[[#This Row],[Revenue]]+pro[[#This Row],[AdminExp]]</f>
        <v>-176421.666</v>
      </c>
      <c r="K4002" s="83">
        <f>pro[[#This Row],[Profit]]/pro[[#This Row],[Revenue]]</f>
        <v>-6.2292941921825395</v>
      </c>
      <c r="L4002" s="56">
        <f t="shared" si="62"/>
        <v>5</v>
      </c>
      <c r="M4002" s="82" t="str">
        <f>"Q"&amp;" "&amp;VLOOKUP(pro[[#This Row],[Period]],Mapping!A:B,2,0)</f>
        <v>Q 2</v>
      </c>
      <c r="N4002"/>
    </row>
    <row r="4003" spans="1:14" ht="11.25" customHeight="1" x14ac:dyDescent="0.2">
      <c r="A4003" s="42" t="s">
        <v>43</v>
      </c>
      <c r="B4003" s="44" t="s">
        <v>25</v>
      </c>
      <c r="C4003" s="44" t="s">
        <v>57</v>
      </c>
      <c r="D4003" s="43">
        <v>115201.87</v>
      </c>
      <c r="E4003" s="43">
        <v>-154180.75399999999</v>
      </c>
      <c r="F4003" s="45">
        <v>-95460</v>
      </c>
      <c r="G4003" s="45">
        <v>-98510</v>
      </c>
      <c r="H4003" s="45">
        <v>-26930</v>
      </c>
      <c r="I4003" s="55">
        <f>pro[[#This Row],[Admin expenses 3]]+pro[[#This Row],[Admin expenses 2]]+pro[[#This Row],[Admin expenses 1]]+pro[[#This Row],[COGS]]</f>
        <v>-375080.75399999996</v>
      </c>
      <c r="J4003" s="55">
        <f>pro[[#This Row],[Revenue]]+pro[[#This Row],[AdminExp]]</f>
        <v>-259878.88399999996</v>
      </c>
      <c r="K4003" s="83">
        <f>pro[[#This Row],[Profit]]/pro[[#This Row],[Revenue]]</f>
        <v>-2.2558564717742859</v>
      </c>
      <c r="L4003" s="56">
        <f t="shared" si="62"/>
        <v>5</v>
      </c>
      <c r="M4003" s="82" t="str">
        <f>"Q"&amp;" "&amp;VLOOKUP(pro[[#This Row],[Period]],Mapping!A:B,2,0)</f>
        <v>Q 2</v>
      </c>
      <c r="N4003"/>
    </row>
    <row r="4004" spans="1:14" ht="11.25" customHeight="1" x14ac:dyDescent="0.2">
      <c r="A4004" s="42" t="s">
        <v>43</v>
      </c>
      <c r="B4004" s="44" t="s">
        <v>25</v>
      </c>
      <c r="C4004" s="44" t="s">
        <v>58</v>
      </c>
      <c r="D4004" s="43">
        <v>361862.739</v>
      </c>
      <c r="E4004" s="43">
        <v>-18566.506000000001</v>
      </c>
      <c r="F4004" s="45">
        <v>-48090</v>
      </c>
      <c r="G4004" s="45">
        <v>-20010</v>
      </c>
      <c r="H4004" s="45">
        <v>-103280</v>
      </c>
      <c r="I4004" s="55">
        <f>pro[[#This Row],[Admin expenses 3]]+pro[[#This Row],[Admin expenses 2]]+pro[[#This Row],[Admin expenses 1]]+pro[[#This Row],[COGS]]</f>
        <v>-189946.50599999999</v>
      </c>
      <c r="J4004" s="55">
        <f>pro[[#This Row],[Revenue]]+pro[[#This Row],[AdminExp]]</f>
        <v>171916.23300000001</v>
      </c>
      <c r="K4004" s="83">
        <f>pro[[#This Row],[Profit]]/pro[[#This Row],[Revenue]]</f>
        <v>0.47508686159588265</v>
      </c>
      <c r="L4004" s="56">
        <f t="shared" si="62"/>
        <v>5</v>
      </c>
      <c r="M4004" s="82" t="str">
        <f>"Q"&amp;" "&amp;VLOOKUP(pro[[#This Row],[Period]],Mapping!A:B,2,0)</f>
        <v>Q 2</v>
      </c>
      <c r="N4004"/>
    </row>
    <row r="4005" spans="1:14" ht="11.25" customHeight="1" x14ac:dyDescent="0.2">
      <c r="A4005" s="42" t="s">
        <v>43</v>
      </c>
      <c r="B4005" s="44" t="s">
        <v>25</v>
      </c>
      <c r="C4005" s="44" t="s">
        <v>59</v>
      </c>
      <c r="D4005" s="43">
        <v>45561.746999999996</v>
      </c>
      <c r="E4005" s="43">
        <v>-3285.5619999999999</v>
      </c>
      <c r="F4005" s="45">
        <v>-21600</v>
      </c>
      <c r="G4005" s="45">
        <v>-84120</v>
      </c>
      <c r="H4005" s="45">
        <v>-39320</v>
      </c>
      <c r="I4005" s="55">
        <f>pro[[#This Row],[Admin expenses 3]]+pro[[#This Row],[Admin expenses 2]]+pro[[#This Row],[Admin expenses 1]]+pro[[#This Row],[COGS]]</f>
        <v>-148325.56200000001</v>
      </c>
      <c r="J4005" s="55">
        <f>pro[[#This Row],[Revenue]]+pro[[#This Row],[AdminExp]]</f>
        <v>-102763.815</v>
      </c>
      <c r="K4005" s="83">
        <f>pro[[#This Row],[Profit]]/pro[[#This Row],[Revenue]]</f>
        <v>-2.2554845186248018</v>
      </c>
      <c r="L4005" s="56">
        <f t="shared" si="62"/>
        <v>5</v>
      </c>
      <c r="M4005" s="82" t="str">
        <f>"Q"&amp;" "&amp;VLOOKUP(pro[[#This Row],[Period]],Mapping!A:B,2,0)</f>
        <v>Q 2</v>
      </c>
      <c r="N4005"/>
    </row>
    <row r="4006" spans="1:14" ht="11.25" customHeight="1" x14ac:dyDescent="0.2">
      <c r="A4006" s="42" t="s">
        <v>43</v>
      </c>
      <c r="B4006" s="44" t="s">
        <v>25</v>
      </c>
      <c r="C4006" s="44" t="s">
        <v>57</v>
      </c>
      <c r="D4006" s="43">
        <v>21545.985999999997</v>
      </c>
      <c r="E4006" s="43">
        <v>-10522.308999999999</v>
      </c>
      <c r="F4006" s="45">
        <v>-89270</v>
      </c>
      <c r="G4006" s="45">
        <v>-45710</v>
      </c>
      <c r="H4006" s="45">
        <v>-62600</v>
      </c>
      <c r="I4006" s="55">
        <f>pro[[#This Row],[Admin expenses 3]]+pro[[#This Row],[Admin expenses 2]]+pro[[#This Row],[Admin expenses 1]]+pro[[#This Row],[COGS]]</f>
        <v>-208102.30900000001</v>
      </c>
      <c r="J4006" s="55">
        <f>pro[[#This Row],[Revenue]]+pro[[#This Row],[AdminExp]]</f>
        <v>-186556.323</v>
      </c>
      <c r="K4006" s="83">
        <f>pro[[#This Row],[Profit]]/pro[[#This Row],[Revenue]]</f>
        <v>-8.6585187143442877</v>
      </c>
      <c r="L4006" s="56">
        <f t="shared" si="62"/>
        <v>5</v>
      </c>
      <c r="M4006" s="82" t="str">
        <f>"Q"&amp;" "&amp;VLOOKUP(pro[[#This Row],[Period]],Mapping!A:B,2,0)</f>
        <v>Q 2</v>
      </c>
      <c r="N4006"/>
    </row>
    <row r="4007" spans="1:14" ht="11.25" customHeight="1" x14ac:dyDescent="0.2">
      <c r="A4007" s="42" t="s">
        <v>43</v>
      </c>
      <c r="B4007" s="44" t="s">
        <v>25</v>
      </c>
      <c r="C4007" s="44" t="s">
        <v>58</v>
      </c>
      <c r="D4007" s="43">
        <v>416642.21899999998</v>
      </c>
      <c r="E4007" s="43">
        <v>-77305.235000000001</v>
      </c>
      <c r="F4007" s="45">
        <v>-21020</v>
      </c>
      <c r="G4007" s="45">
        <v>-78400</v>
      </c>
      <c r="H4007" s="45">
        <v>-50070</v>
      </c>
      <c r="I4007" s="55">
        <f>pro[[#This Row],[Admin expenses 3]]+pro[[#This Row],[Admin expenses 2]]+pro[[#This Row],[Admin expenses 1]]+pro[[#This Row],[COGS]]</f>
        <v>-226795.23499999999</v>
      </c>
      <c r="J4007" s="55">
        <f>pro[[#This Row],[Revenue]]+pro[[#This Row],[AdminExp]]</f>
        <v>189846.984</v>
      </c>
      <c r="K4007" s="83">
        <f>pro[[#This Row],[Profit]]/pro[[#This Row],[Revenue]]</f>
        <v>0.45565949714759946</v>
      </c>
      <c r="L4007" s="56">
        <f t="shared" si="62"/>
        <v>5</v>
      </c>
      <c r="M4007" s="82" t="str">
        <f>"Q"&amp;" "&amp;VLOOKUP(pro[[#This Row],[Period]],Mapping!A:B,2,0)</f>
        <v>Q 2</v>
      </c>
      <c r="N4007"/>
    </row>
    <row r="4008" spans="1:14" ht="11.25" customHeight="1" x14ac:dyDescent="0.2">
      <c r="A4008" s="42" t="s">
        <v>43</v>
      </c>
      <c r="B4008" s="44" t="s">
        <v>25</v>
      </c>
      <c r="C4008" s="44" t="s">
        <v>59</v>
      </c>
      <c r="D4008" s="43">
        <v>570564.91099999996</v>
      </c>
      <c r="E4008" s="43">
        <v>-157299.492</v>
      </c>
      <c r="F4008" s="45">
        <v>-61510</v>
      </c>
      <c r="G4008" s="45">
        <v>-45270</v>
      </c>
      <c r="H4008" s="45">
        <v>-60870</v>
      </c>
      <c r="I4008" s="55">
        <f>pro[[#This Row],[Admin expenses 3]]+pro[[#This Row],[Admin expenses 2]]+pro[[#This Row],[Admin expenses 1]]+pro[[#This Row],[COGS]]</f>
        <v>-324949.49199999997</v>
      </c>
      <c r="J4008" s="55">
        <f>pro[[#This Row],[Revenue]]+pro[[#This Row],[AdminExp]]</f>
        <v>245615.41899999999</v>
      </c>
      <c r="K4008" s="83">
        <f>pro[[#This Row],[Profit]]/pro[[#This Row],[Revenue]]</f>
        <v>0.43047760958437209</v>
      </c>
      <c r="L4008" s="56">
        <f t="shared" si="62"/>
        <v>5</v>
      </c>
      <c r="M4008" s="82" t="str">
        <f>"Q"&amp;" "&amp;VLOOKUP(pro[[#This Row],[Period]],Mapping!A:B,2,0)</f>
        <v>Q 2</v>
      </c>
      <c r="N4008"/>
    </row>
    <row r="4009" spans="1:14" ht="11.25" customHeight="1" x14ac:dyDescent="0.2">
      <c r="A4009" s="42" t="s">
        <v>43</v>
      </c>
      <c r="B4009" s="44" t="s">
        <v>25</v>
      </c>
      <c r="C4009" s="44" t="s">
        <v>57</v>
      </c>
      <c r="D4009" s="43">
        <v>64438.758999999991</v>
      </c>
      <c r="E4009" s="43">
        <v>-9059.9739999999983</v>
      </c>
      <c r="F4009" s="45">
        <v>-78170</v>
      </c>
      <c r="G4009" s="45">
        <v>-46480</v>
      </c>
      <c r="H4009" s="45">
        <v>-29580</v>
      </c>
      <c r="I4009" s="55">
        <f>pro[[#This Row],[Admin expenses 3]]+pro[[#This Row],[Admin expenses 2]]+pro[[#This Row],[Admin expenses 1]]+pro[[#This Row],[COGS]]</f>
        <v>-163289.97399999999</v>
      </c>
      <c r="J4009" s="55">
        <f>pro[[#This Row],[Revenue]]+pro[[#This Row],[AdminExp]]</f>
        <v>-98851.214999999997</v>
      </c>
      <c r="K4009" s="83">
        <f>pro[[#This Row],[Profit]]/pro[[#This Row],[Revenue]]</f>
        <v>-1.534033499931307</v>
      </c>
      <c r="L4009" s="56">
        <f t="shared" si="62"/>
        <v>5</v>
      </c>
      <c r="M4009" s="82" t="str">
        <f>"Q"&amp;" "&amp;VLOOKUP(pro[[#This Row],[Period]],Mapping!A:B,2,0)</f>
        <v>Q 2</v>
      </c>
      <c r="N4009"/>
    </row>
    <row r="4010" spans="1:14" ht="11.25" customHeight="1" x14ac:dyDescent="0.2">
      <c r="A4010" s="42" t="s">
        <v>43</v>
      </c>
      <c r="B4010" s="44" t="s">
        <v>25</v>
      </c>
      <c r="C4010" s="44" t="s">
        <v>57</v>
      </c>
      <c r="D4010" s="43">
        <v>377992.26499999996</v>
      </c>
      <c r="E4010" s="43">
        <v>-53598.558999999994</v>
      </c>
      <c r="F4010" s="45">
        <v>-103070</v>
      </c>
      <c r="G4010" s="45">
        <v>-17970</v>
      </c>
      <c r="H4010" s="45">
        <v>-98750</v>
      </c>
      <c r="I4010" s="55">
        <f>pro[[#This Row],[Admin expenses 3]]+pro[[#This Row],[Admin expenses 2]]+pro[[#This Row],[Admin expenses 1]]+pro[[#This Row],[COGS]]</f>
        <v>-273388.55900000001</v>
      </c>
      <c r="J4010" s="55">
        <f>pro[[#This Row],[Revenue]]+pro[[#This Row],[AdminExp]]</f>
        <v>104603.70599999995</v>
      </c>
      <c r="K4010" s="83">
        <f>pro[[#This Row],[Profit]]/pro[[#This Row],[Revenue]]</f>
        <v>0.27673504377133207</v>
      </c>
      <c r="L4010" s="56">
        <f t="shared" si="62"/>
        <v>5</v>
      </c>
      <c r="M4010" s="82" t="str">
        <f>"Q"&amp;" "&amp;VLOOKUP(pro[[#This Row],[Period]],Mapping!A:B,2,0)</f>
        <v>Q 2</v>
      </c>
      <c r="N4010"/>
    </row>
    <row r="4011" spans="1:14" ht="11.25" customHeight="1" x14ac:dyDescent="0.2">
      <c r="A4011" s="42" t="s">
        <v>43</v>
      </c>
      <c r="B4011" s="44" t="s">
        <v>25</v>
      </c>
      <c r="C4011" s="44" t="s">
        <v>57</v>
      </c>
      <c r="D4011" s="43">
        <v>58546.032999999996</v>
      </c>
      <c r="E4011" s="43">
        <v>-24656.848999999998</v>
      </c>
      <c r="F4011" s="45">
        <v>-45520</v>
      </c>
      <c r="G4011" s="45">
        <v>-90910</v>
      </c>
      <c r="H4011" s="45">
        <v>-86850</v>
      </c>
      <c r="I4011" s="55">
        <f>pro[[#This Row],[Admin expenses 3]]+pro[[#This Row],[Admin expenses 2]]+pro[[#This Row],[Admin expenses 1]]+pro[[#This Row],[COGS]]</f>
        <v>-247936.84899999999</v>
      </c>
      <c r="J4011" s="55">
        <f>pro[[#This Row],[Revenue]]+pro[[#This Row],[AdminExp]]</f>
        <v>-189390.81599999999</v>
      </c>
      <c r="K4011" s="83">
        <f>pro[[#This Row],[Profit]]/pro[[#This Row],[Revenue]]</f>
        <v>-3.2349043358753273</v>
      </c>
      <c r="L4011" s="56">
        <f t="shared" si="62"/>
        <v>5</v>
      </c>
      <c r="M4011" s="82" t="str">
        <f>"Q"&amp;" "&amp;VLOOKUP(pro[[#This Row],[Period]],Mapping!A:B,2,0)</f>
        <v>Q 2</v>
      </c>
      <c r="N4011"/>
    </row>
    <row r="4012" spans="1:14" ht="11.25" customHeight="1" x14ac:dyDescent="0.2">
      <c r="A4012" s="42" t="s">
        <v>43</v>
      </c>
      <c r="B4012" s="44" t="s">
        <v>25</v>
      </c>
      <c r="C4012" s="44" t="s">
        <v>57</v>
      </c>
      <c r="D4012" s="43">
        <v>266343.30799999996</v>
      </c>
      <c r="E4012" s="43">
        <v>-21323.981</v>
      </c>
      <c r="F4012" s="45">
        <v>-52520</v>
      </c>
      <c r="G4012" s="45">
        <v>-20030</v>
      </c>
      <c r="H4012" s="45">
        <v>-22700</v>
      </c>
      <c r="I4012" s="55">
        <f>pro[[#This Row],[Admin expenses 3]]+pro[[#This Row],[Admin expenses 2]]+pro[[#This Row],[Admin expenses 1]]+pro[[#This Row],[COGS]]</f>
        <v>-116573.981</v>
      </c>
      <c r="J4012" s="55">
        <f>pro[[#This Row],[Revenue]]+pro[[#This Row],[AdminExp]]</f>
        <v>149769.32699999996</v>
      </c>
      <c r="K4012" s="83">
        <f>pro[[#This Row],[Profit]]/pro[[#This Row],[Revenue]]</f>
        <v>0.56231683883718975</v>
      </c>
      <c r="L4012" s="56">
        <f t="shared" si="62"/>
        <v>5</v>
      </c>
      <c r="M4012" s="82" t="str">
        <f>"Q"&amp;" "&amp;VLOOKUP(pro[[#This Row],[Period]],Mapping!A:B,2,0)</f>
        <v>Q 2</v>
      </c>
      <c r="N4012"/>
    </row>
    <row r="4013" spans="1:14" ht="11.25" customHeight="1" x14ac:dyDescent="0.2">
      <c r="A4013" s="42" t="s">
        <v>43</v>
      </c>
      <c r="B4013" s="44" t="s">
        <v>25</v>
      </c>
      <c r="C4013" s="44" t="s">
        <v>57</v>
      </c>
      <c r="D4013" s="43">
        <v>170122.4</v>
      </c>
      <c r="E4013" s="43">
        <v>-201213.59999999998</v>
      </c>
      <c r="F4013" s="45">
        <v>-16620</v>
      </c>
      <c r="G4013" s="45">
        <v>-77450</v>
      </c>
      <c r="H4013" s="45">
        <v>-89830</v>
      </c>
      <c r="I4013" s="55">
        <f>pro[[#This Row],[Admin expenses 3]]+pro[[#This Row],[Admin expenses 2]]+pro[[#This Row],[Admin expenses 1]]+pro[[#This Row],[COGS]]</f>
        <v>-385113.59999999998</v>
      </c>
      <c r="J4013" s="55">
        <f>pro[[#This Row],[Revenue]]+pro[[#This Row],[AdminExp]]</f>
        <v>-214991.19999999998</v>
      </c>
      <c r="K4013" s="83">
        <f>pro[[#This Row],[Profit]]/pro[[#This Row],[Revenue]]</f>
        <v>-1.2637442218073576</v>
      </c>
      <c r="L4013" s="56">
        <f t="shared" si="62"/>
        <v>5</v>
      </c>
      <c r="M4013" s="82" t="str">
        <f>"Q"&amp;" "&amp;VLOOKUP(pro[[#This Row],[Period]],Mapping!A:B,2,0)</f>
        <v>Q 2</v>
      </c>
      <c r="N4013"/>
    </row>
    <row r="4014" spans="1:14" ht="11.25" customHeight="1" x14ac:dyDescent="0.2">
      <c r="A4014" s="42" t="s">
        <v>43</v>
      </c>
      <c r="B4014" s="44" t="s">
        <v>25</v>
      </c>
      <c r="C4014" s="44" t="s">
        <v>57</v>
      </c>
      <c r="D4014" s="43">
        <v>5626.5439999999999</v>
      </c>
      <c r="E4014" s="43">
        <v>-2215.0520000000001</v>
      </c>
      <c r="F4014" s="45">
        <v>-67110</v>
      </c>
      <c r="G4014" s="45">
        <v>-46320</v>
      </c>
      <c r="H4014" s="45">
        <v>-102480</v>
      </c>
      <c r="I4014" s="55">
        <f>pro[[#This Row],[Admin expenses 3]]+pro[[#This Row],[Admin expenses 2]]+pro[[#This Row],[Admin expenses 1]]+pro[[#This Row],[COGS]]</f>
        <v>-218125.052</v>
      </c>
      <c r="J4014" s="55">
        <f>pro[[#This Row],[Revenue]]+pro[[#This Row],[AdminExp]]</f>
        <v>-212498.508</v>
      </c>
      <c r="K4014" s="83">
        <f>pro[[#This Row],[Profit]]/pro[[#This Row],[Revenue]]</f>
        <v>-37.767145871426585</v>
      </c>
      <c r="L4014" s="56">
        <f t="shared" si="62"/>
        <v>5</v>
      </c>
      <c r="M4014" s="82" t="str">
        <f>"Q"&amp;" "&amp;VLOOKUP(pro[[#This Row],[Period]],Mapping!A:B,2,0)</f>
        <v>Q 2</v>
      </c>
      <c r="N4014"/>
    </row>
    <row r="4015" spans="1:14" ht="11.25" customHeight="1" x14ac:dyDescent="0.2">
      <c r="A4015" s="42" t="s">
        <v>43</v>
      </c>
      <c r="B4015" s="44" t="s">
        <v>25</v>
      </c>
      <c r="C4015" s="44" t="s">
        <v>57</v>
      </c>
      <c r="D4015" s="43">
        <v>-35.909999999999997</v>
      </c>
      <c r="E4015" s="43">
        <v>701.48399999999992</v>
      </c>
      <c r="F4015" s="45">
        <v>-17800</v>
      </c>
      <c r="G4015" s="45">
        <v>-40590</v>
      </c>
      <c r="H4015" s="45">
        <v>-35190</v>
      </c>
      <c r="I4015" s="55">
        <f>pro[[#This Row],[Admin expenses 3]]+pro[[#This Row],[Admin expenses 2]]+pro[[#This Row],[Admin expenses 1]]+pro[[#This Row],[COGS]]</f>
        <v>-92878.516000000003</v>
      </c>
      <c r="J4015" s="55">
        <f>pro[[#This Row],[Revenue]]+pro[[#This Row],[AdminExp]]</f>
        <v>-92914.426000000007</v>
      </c>
      <c r="K4015" s="83">
        <f>pro[[#This Row],[Profit]]/pro[[#This Row],[Revenue]]</f>
        <v>2587.4248398774721</v>
      </c>
      <c r="L4015" s="56">
        <f t="shared" si="62"/>
        <v>5</v>
      </c>
      <c r="M4015" s="82" t="str">
        <f>"Q"&amp;" "&amp;VLOOKUP(pro[[#This Row],[Period]],Mapping!A:B,2,0)</f>
        <v>Q 2</v>
      </c>
      <c r="N4015"/>
    </row>
    <row r="4016" spans="1:14" ht="11.25" customHeight="1" x14ac:dyDescent="0.2">
      <c r="A4016" s="42" t="s">
        <v>43</v>
      </c>
      <c r="B4016" s="44" t="s">
        <v>25</v>
      </c>
      <c r="C4016" s="44" t="s">
        <v>57</v>
      </c>
      <c r="D4016" s="43">
        <v>95463.262999999992</v>
      </c>
      <c r="E4016" s="43">
        <v>-28505.812999999995</v>
      </c>
      <c r="F4016" s="45">
        <v>-42870</v>
      </c>
      <c r="G4016" s="45">
        <v>-106650</v>
      </c>
      <c r="H4016" s="45">
        <v>-67460</v>
      </c>
      <c r="I4016" s="55">
        <f>pro[[#This Row],[Admin expenses 3]]+pro[[#This Row],[Admin expenses 2]]+pro[[#This Row],[Admin expenses 1]]+pro[[#This Row],[COGS]]</f>
        <v>-245485.81299999999</v>
      </c>
      <c r="J4016" s="55">
        <f>pro[[#This Row],[Revenue]]+pro[[#This Row],[AdminExp]]</f>
        <v>-150022.54999999999</v>
      </c>
      <c r="K4016" s="83">
        <f>pro[[#This Row],[Profit]]/pro[[#This Row],[Revenue]]</f>
        <v>-1.571521287723006</v>
      </c>
      <c r="L4016" s="56">
        <f t="shared" si="62"/>
        <v>5</v>
      </c>
      <c r="M4016" s="82" t="str">
        <f>"Q"&amp;" "&amp;VLOOKUP(pro[[#This Row],[Period]],Mapping!A:B,2,0)</f>
        <v>Q 2</v>
      </c>
      <c r="N4016"/>
    </row>
    <row r="4017" spans="1:14" ht="11.25" customHeight="1" x14ac:dyDescent="0.2">
      <c r="A4017" s="42" t="s">
        <v>43</v>
      </c>
      <c r="B4017" s="44" t="s">
        <v>25</v>
      </c>
      <c r="C4017" s="44" t="s">
        <v>57</v>
      </c>
      <c r="D4017" s="43">
        <v>88008.885999999999</v>
      </c>
      <c r="E4017" s="43">
        <v>-26075.188999999995</v>
      </c>
      <c r="F4017" s="45">
        <v>-96420</v>
      </c>
      <c r="G4017" s="45">
        <v>-56090</v>
      </c>
      <c r="H4017" s="45">
        <v>-92320</v>
      </c>
      <c r="I4017" s="55">
        <f>pro[[#This Row],[Admin expenses 3]]+pro[[#This Row],[Admin expenses 2]]+pro[[#This Row],[Admin expenses 1]]+pro[[#This Row],[COGS]]</f>
        <v>-270905.18900000001</v>
      </c>
      <c r="J4017" s="55">
        <f>pro[[#This Row],[Revenue]]+pro[[#This Row],[AdminExp]]</f>
        <v>-182896.30300000001</v>
      </c>
      <c r="K4017" s="83">
        <f>pro[[#This Row],[Profit]]/pro[[#This Row],[Revenue]]</f>
        <v>-2.0781572328957783</v>
      </c>
      <c r="L4017" s="56">
        <f t="shared" si="62"/>
        <v>5</v>
      </c>
      <c r="M4017" s="82" t="str">
        <f>"Q"&amp;" "&amp;VLOOKUP(pro[[#This Row],[Period]],Mapping!A:B,2,0)</f>
        <v>Q 2</v>
      </c>
      <c r="N4017"/>
    </row>
    <row r="4018" spans="1:14" ht="11.25" customHeight="1" x14ac:dyDescent="0.2">
      <c r="A4018" s="42" t="s">
        <v>43</v>
      </c>
      <c r="B4018" s="44" t="s">
        <v>25</v>
      </c>
      <c r="C4018" s="44" t="s">
        <v>57</v>
      </c>
      <c r="D4018" s="43">
        <v>95545.127999999997</v>
      </c>
      <c r="E4018" s="43">
        <v>-32983.096999999994</v>
      </c>
      <c r="F4018" s="45">
        <v>-64400</v>
      </c>
      <c r="G4018" s="45">
        <v>-59390</v>
      </c>
      <c r="H4018" s="45">
        <v>-32350</v>
      </c>
      <c r="I4018" s="55">
        <f>pro[[#This Row],[Admin expenses 3]]+pro[[#This Row],[Admin expenses 2]]+pro[[#This Row],[Admin expenses 1]]+pro[[#This Row],[COGS]]</f>
        <v>-189123.09700000001</v>
      </c>
      <c r="J4018" s="55">
        <f>pro[[#This Row],[Revenue]]+pro[[#This Row],[AdminExp]]</f>
        <v>-93577.969000000012</v>
      </c>
      <c r="K4018" s="83">
        <f>pro[[#This Row],[Profit]]/pro[[#This Row],[Revenue]]</f>
        <v>-0.97941120556141825</v>
      </c>
      <c r="L4018" s="56">
        <f t="shared" si="62"/>
        <v>5</v>
      </c>
      <c r="M4018" s="82" t="str">
        <f>"Q"&amp;" "&amp;VLOOKUP(pro[[#This Row],[Period]],Mapping!A:B,2,0)</f>
        <v>Q 2</v>
      </c>
      <c r="N4018"/>
    </row>
    <row r="4019" spans="1:14" ht="11.25" customHeight="1" x14ac:dyDescent="0.2">
      <c r="A4019" s="42" t="s">
        <v>43</v>
      </c>
      <c r="B4019" s="44" t="s">
        <v>25</v>
      </c>
      <c r="C4019" s="44" t="s">
        <v>57</v>
      </c>
      <c r="D4019" s="43">
        <v>96845.279999999984</v>
      </c>
      <c r="E4019" s="43">
        <v>-90887.93</v>
      </c>
      <c r="F4019" s="45">
        <v>-41420</v>
      </c>
      <c r="G4019" s="45">
        <v>-33920</v>
      </c>
      <c r="H4019" s="45">
        <v>-98340</v>
      </c>
      <c r="I4019" s="55">
        <f>pro[[#This Row],[Admin expenses 3]]+pro[[#This Row],[Admin expenses 2]]+pro[[#This Row],[Admin expenses 1]]+pro[[#This Row],[COGS]]</f>
        <v>-264567.93</v>
      </c>
      <c r="J4019" s="55">
        <f>pro[[#This Row],[Revenue]]+pro[[#This Row],[AdminExp]]</f>
        <v>-167722.65000000002</v>
      </c>
      <c r="K4019" s="83">
        <f>pro[[#This Row],[Profit]]/pro[[#This Row],[Revenue]]</f>
        <v>-1.731861893527491</v>
      </c>
      <c r="L4019" s="56">
        <f t="shared" si="62"/>
        <v>5</v>
      </c>
      <c r="M4019" s="82" t="str">
        <f>"Q"&amp;" "&amp;VLOOKUP(pro[[#This Row],[Period]],Mapping!A:B,2,0)</f>
        <v>Q 2</v>
      </c>
      <c r="N4019"/>
    </row>
    <row r="4020" spans="1:14" ht="11.25" customHeight="1" x14ac:dyDescent="0.2">
      <c r="A4020" s="42" t="s">
        <v>43</v>
      </c>
      <c r="B4020" s="44" t="s">
        <v>25</v>
      </c>
      <c r="C4020" s="44" t="s">
        <v>57</v>
      </c>
      <c r="D4020" s="43">
        <v>129390.14199999999</v>
      </c>
      <c r="E4020" s="43">
        <v>-98448.209999999992</v>
      </c>
      <c r="F4020" s="45">
        <v>-97420</v>
      </c>
      <c r="G4020" s="45">
        <v>-81430</v>
      </c>
      <c r="H4020" s="45">
        <v>-81820</v>
      </c>
      <c r="I4020" s="55">
        <f>pro[[#This Row],[Admin expenses 3]]+pro[[#This Row],[Admin expenses 2]]+pro[[#This Row],[Admin expenses 1]]+pro[[#This Row],[COGS]]</f>
        <v>-359118.20999999996</v>
      </c>
      <c r="J4020" s="55">
        <f>pro[[#This Row],[Revenue]]+pro[[#This Row],[AdminExp]]</f>
        <v>-229728.06799999997</v>
      </c>
      <c r="K4020" s="83">
        <f>pro[[#This Row],[Profit]]/pro[[#This Row],[Revenue]]</f>
        <v>-1.7754680878238775</v>
      </c>
      <c r="L4020" s="56">
        <f t="shared" si="62"/>
        <v>5</v>
      </c>
      <c r="M4020" s="82" t="str">
        <f>"Q"&amp;" "&amp;VLOOKUP(pro[[#This Row],[Period]],Mapping!A:B,2,0)</f>
        <v>Q 2</v>
      </c>
      <c r="N4020"/>
    </row>
    <row r="4021" spans="1:14" ht="11.25" customHeight="1" x14ac:dyDescent="0.2">
      <c r="A4021" s="42" t="s">
        <v>43</v>
      </c>
      <c r="B4021" s="44" t="s">
        <v>25</v>
      </c>
      <c r="C4021" s="44" t="s">
        <v>57</v>
      </c>
      <c r="D4021" s="43">
        <v>123816.87499999999</v>
      </c>
      <c r="E4021" s="43">
        <v>-89918.135999999999</v>
      </c>
      <c r="F4021" s="45">
        <v>-16390</v>
      </c>
      <c r="G4021" s="45">
        <v>-75660</v>
      </c>
      <c r="H4021" s="45">
        <v>-63580</v>
      </c>
      <c r="I4021" s="55">
        <f>pro[[#This Row],[Admin expenses 3]]+pro[[#This Row],[Admin expenses 2]]+pro[[#This Row],[Admin expenses 1]]+pro[[#This Row],[COGS]]</f>
        <v>-245548.136</v>
      </c>
      <c r="J4021" s="55">
        <f>pro[[#This Row],[Revenue]]+pro[[#This Row],[AdminExp]]</f>
        <v>-121731.26100000001</v>
      </c>
      <c r="K4021" s="83">
        <f>pro[[#This Row],[Profit]]/pro[[#This Row],[Revenue]]</f>
        <v>-0.98315565628675439</v>
      </c>
      <c r="L4021" s="56">
        <f t="shared" si="62"/>
        <v>5</v>
      </c>
      <c r="M4021" s="82" t="str">
        <f>"Q"&amp;" "&amp;VLOOKUP(pro[[#This Row],[Period]],Mapping!A:B,2,0)</f>
        <v>Q 2</v>
      </c>
      <c r="N4021"/>
    </row>
    <row r="4022" spans="1:14" ht="11.25" customHeight="1" x14ac:dyDescent="0.2">
      <c r="A4022" s="42" t="s">
        <v>43</v>
      </c>
      <c r="B4022" s="44" t="s">
        <v>25</v>
      </c>
      <c r="C4022" s="44" t="s">
        <v>57</v>
      </c>
      <c r="D4022" s="43">
        <v>108756.25599999998</v>
      </c>
      <c r="E4022" s="43">
        <v>-57651.11099999999</v>
      </c>
      <c r="F4022" s="45">
        <v>-95610</v>
      </c>
      <c r="G4022" s="45">
        <v>-84340</v>
      </c>
      <c r="H4022" s="45">
        <v>-43510</v>
      </c>
      <c r="I4022" s="55">
        <f>pro[[#This Row],[Admin expenses 3]]+pro[[#This Row],[Admin expenses 2]]+pro[[#This Row],[Admin expenses 1]]+pro[[#This Row],[COGS]]</f>
        <v>-281111.11099999998</v>
      </c>
      <c r="J4022" s="55">
        <f>pro[[#This Row],[Revenue]]+pro[[#This Row],[AdminExp]]</f>
        <v>-172354.85499999998</v>
      </c>
      <c r="K4022" s="83">
        <f>pro[[#This Row],[Profit]]/pro[[#This Row],[Revenue]]</f>
        <v>-1.5847810630774197</v>
      </c>
      <c r="L4022" s="56">
        <f t="shared" si="62"/>
        <v>5</v>
      </c>
      <c r="M4022" s="82" t="str">
        <f>"Q"&amp;" "&amp;VLOOKUP(pro[[#This Row],[Period]],Mapping!A:B,2,0)</f>
        <v>Q 2</v>
      </c>
      <c r="N4022"/>
    </row>
    <row r="4023" spans="1:14" ht="11.25" customHeight="1" x14ac:dyDescent="0.2">
      <c r="A4023" s="42" t="s">
        <v>43</v>
      </c>
      <c r="B4023" s="44" t="s">
        <v>25</v>
      </c>
      <c r="C4023" s="44" t="s">
        <v>57</v>
      </c>
      <c r="D4023" s="43">
        <v>58867.388999999996</v>
      </c>
      <c r="E4023" s="43">
        <v>-158460.58199999999</v>
      </c>
      <c r="F4023" s="45">
        <v>-87210</v>
      </c>
      <c r="G4023" s="45">
        <v>-55690</v>
      </c>
      <c r="H4023" s="45">
        <v>-46650</v>
      </c>
      <c r="I4023" s="55">
        <f>pro[[#This Row],[Admin expenses 3]]+pro[[#This Row],[Admin expenses 2]]+pro[[#This Row],[Admin expenses 1]]+pro[[#This Row],[COGS]]</f>
        <v>-348010.58199999999</v>
      </c>
      <c r="J4023" s="55">
        <f>pro[[#This Row],[Revenue]]+pro[[#This Row],[AdminExp]]</f>
        <v>-289143.19299999997</v>
      </c>
      <c r="K4023" s="83">
        <f>pro[[#This Row],[Profit]]/pro[[#This Row],[Revenue]]</f>
        <v>-4.9117719999438059</v>
      </c>
      <c r="L4023" s="56">
        <f t="shared" si="62"/>
        <v>5</v>
      </c>
      <c r="M4023" s="82" t="str">
        <f>"Q"&amp;" "&amp;VLOOKUP(pro[[#This Row],[Period]],Mapping!A:B,2,0)</f>
        <v>Q 2</v>
      </c>
      <c r="N4023"/>
    </row>
    <row r="4024" spans="1:14" ht="11.25" customHeight="1" x14ac:dyDescent="0.2">
      <c r="A4024" s="42" t="s">
        <v>43</v>
      </c>
      <c r="B4024" s="44" t="s">
        <v>25</v>
      </c>
      <c r="C4024" s="44" t="s">
        <v>57</v>
      </c>
      <c r="D4024" s="43">
        <v>94684.127999999997</v>
      </c>
      <c r="E4024" s="43">
        <v>-116446.21799999998</v>
      </c>
      <c r="F4024" s="45">
        <v>-103550</v>
      </c>
      <c r="G4024" s="45">
        <v>-46480</v>
      </c>
      <c r="H4024" s="45">
        <v>-92300</v>
      </c>
      <c r="I4024" s="55">
        <f>pro[[#This Row],[Admin expenses 3]]+pro[[#This Row],[Admin expenses 2]]+pro[[#This Row],[Admin expenses 1]]+pro[[#This Row],[COGS]]</f>
        <v>-358776.21799999999</v>
      </c>
      <c r="J4024" s="55">
        <f>pro[[#This Row],[Revenue]]+pro[[#This Row],[AdminExp]]</f>
        <v>-264092.08999999997</v>
      </c>
      <c r="K4024" s="83">
        <f>pro[[#This Row],[Profit]]/pro[[#This Row],[Revenue]]</f>
        <v>-2.7891907078660529</v>
      </c>
      <c r="L4024" s="56">
        <f t="shared" si="62"/>
        <v>5</v>
      </c>
      <c r="M4024" s="82" t="str">
        <f>"Q"&amp;" "&amp;VLOOKUP(pro[[#This Row],[Period]],Mapping!A:B,2,0)</f>
        <v>Q 2</v>
      </c>
      <c r="N4024"/>
    </row>
    <row r="4025" spans="1:14" ht="11.25" customHeight="1" x14ac:dyDescent="0.2">
      <c r="A4025" s="42" t="s">
        <v>43</v>
      </c>
      <c r="B4025" s="44" t="s">
        <v>25</v>
      </c>
      <c r="C4025" s="44" t="s">
        <v>57</v>
      </c>
      <c r="D4025" s="43">
        <v>76116.865999999995</v>
      </c>
      <c r="E4025" s="43">
        <v>-137513.65599999999</v>
      </c>
      <c r="F4025" s="45">
        <v>-64290</v>
      </c>
      <c r="G4025" s="45">
        <v>-93900</v>
      </c>
      <c r="H4025" s="45">
        <v>-30290</v>
      </c>
      <c r="I4025" s="55">
        <f>pro[[#This Row],[Admin expenses 3]]+pro[[#This Row],[Admin expenses 2]]+pro[[#This Row],[Admin expenses 1]]+pro[[#This Row],[COGS]]</f>
        <v>-325993.65599999996</v>
      </c>
      <c r="J4025" s="55">
        <f>pro[[#This Row],[Revenue]]+pro[[#This Row],[AdminExp]]</f>
        <v>-249876.78999999998</v>
      </c>
      <c r="K4025" s="83">
        <f>pro[[#This Row],[Profit]]/pro[[#This Row],[Revenue]]</f>
        <v>-3.2828044969691739</v>
      </c>
      <c r="L4025" s="56">
        <f t="shared" si="62"/>
        <v>5</v>
      </c>
      <c r="M4025" s="82" t="str">
        <f>"Q"&amp;" "&amp;VLOOKUP(pro[[#This Row],[Period]],Mapping!A:B,2,0)</f>
        <v>Q 2</v>
      </c>
      <c r="N4025"/>
    </row>
    <row r="4026" spans="1:14" ht="11.25" customHeight="1" x14ac:dyDescent="0.2">
      <c r="A4026" s="42" t="s">
        <v>43</v>
      </c>
      <c r="B4026" s="44" t="s">
        <v>25</v>
      </c>
      <c r="C4026" s="44" t="s">
        <v>57</v>
      </c>
      <c r="D4026" s="43">
        <v>26558.727999999999</v>
      </c>
      <c r="E4026" s="43">
        <v>-19269.151999999998</v>
      </c>
      <c r="F4026" s="45">
        <v>-100560</v>
      </c>
      <c r="G4026" s="45">
        <v>-45580</v>
      </c>
      <c r="H4026" s="45">
        <v>-52880</v>
      </c>
      <c r="I4026" s="55">
        <f>pro[[#This Row],[Admin expenses 3]]+pro[[#This Row],[Admin expenses 2]]+pro[[#This Row],[Admin expenses 1]]+pro[[#This Row],[COGS]]</f>
        <v>-218289.152</v>
      </c>
      <c r="J4026" s="55">
        <f>pro[[#This Row],[Revenue]]+pro[[#This Row],[AdminExp]]</f>
        <v>-191730.424</v>
      </c>
      <c r="K4026" s="83">
        <f>pro[[#This Row],[Profit]]/pro[[#This Row],[Revenue]]</f>
        <v>-7.2191116984217016</v>
      </c>
      <c r="L4026" s="56">
        <f t="shared" si="62"/>
        <v>5</v>
      </c>
      <c r="M4026" s="82" t="str">
        <f>"Q"&amp;" "&amp;VLOOKUP(pro[[#This Row],[Period]],Mapping!A:B,2,0)</f>
        <v>Q 2</v>
      </c>
      <c r="N4026"/>
    </row>
    <row r="4027" spans="1:14" ht="11.25" customHeight="1" x14ac:dyDescent="0.2">
      <c r="A4027" s="42" t="s">
        <v>43</v>
      </c>
      <c r="B4027" s="44" t="s">
        <v>25</v>
      </c>
      <c r="C4027" s="44" t="s">
        <v>57</v>
      </c>
      <c r="D4027" s="43">
        <v>36386.762999999992</v>
      </c>
      <c r="E4027" s="43">
        <v>-22409.519999999997</v>
      </c>
      <c r="F4027" s="45">
        <v>-23760</v>
      </c>
      <c r="G4027" s="45">
        <v>-54100</v>
      </c>
      <c r="H4027" s="45">
        <v>-23370</v>
      </c>
      <c r="I4027" s="55">
        <f>pro[[#This Row],[Admin expenses 3]]+pro[[#This Row],[Admin expenses 2]]+pro[[#This Row],[Admin expenses 1]]+pro[[#This Row],[COGS]]</f>
        <v>-123639.51999999999</v>
      </c>
      <c r="J4027" s="55">
        <f>pro[[#This Row],[Revenue]]+pro[[#This Row],[AdminExp]]</f>
        <v>-87252.756999999998</v>
      </c>
      <c r="K4027" s="83">
        <f>pro[[#This Row],[Profit]]/pro[[#This Row],[Revenue]]</f>
        <v>-2.3979257786684687</v>
      </c>
      <c r="L4027" s="56">
        <f t="shared" si="62"/>
        <v>5</v>
      </c>
      <c r="M4027" s="82" t="str">
        <f>"Q"&amp;" "&amp;VLOOKUP(pro[[#This Row],[Period]],Mapping!A:B,2,0)</f>
        <v>Q 2</v>
      </c>
      <c r="N4027"/>
    </row>
    <row r="4028" spans="1:14" ht="11.25" customHeight="1" x14ac:dyDescent="0.2">
      <c r="A4028" s="42" t="s">
        <v>43</v>
      </c>
      <c r="B4028" s="44" t="s">
        <v>25</v>
      </c>
      <c r="C4028" s="44" t="s">
        <v>57</v>
      </c>
      <c r="D4028" s="43">
        <v>48645.37999999999</v>
      </c>
      <c r="E4028" s="43">
        <v>-25847.464999999997</v>
      </c>
      <c r="F4028" s="45">
        <v>-21650</v>
      </c>
      <c r="G4028" s="45">
        <v>-26180</v>
      </c>
      <c r="H4028" s="45">
        <v>-70970</v>
      </c>
      <c r="I4028" s="55">
        <f>pro[[#This Row],[Admin expenses 3]]+pro[[#This Row],[Admin expenses 2]]+pro[[#This Row],[Admin expenses 1]]+pro[[#This Row],[COGS]]</f>
        <v>-144647.465</v>
      </c>
      <c r="J4028" s="55">
        <f>pro[[#This Row],[Revenue]]+pro[[#This Row],[AdminExp]]</f>
        <v>-96002.085000000006</v>
      </c>
      <c r="K4028" s="83">
        <f>pro[[#This Row],[Profit]]/pro[[#This Row],[Revenue]]</f>
        <v>-1.9735087895294481</v>
      </c>
      <c r="L4028" s="56">
        <f t="shared" si="62"/>
        <v>5</v>
      </c>
      <c r="M4028" s="82" t="str">
        <f>"Q"&amp;" "&amp;VLOOKUP(pro[[#This Row],[Period]],Mapping!A:B,2,0)</f>
        <v>Q 2</v>
      </c>
      <c r="N4028"/>
    </row>
    <row r="4029" spans="1:14" ht="11.25" customHeight="1" x14ac:dyDescent="0.2">
      <c r="A4029" s="42" t="s">
        <v>43</v>
      </c>
      <c r="B4029" s="44" t="s">
        <v>25</v>
      </c>
      <c r="C4029" s="44" t="s">
        <v>57</v>
      </c>
      <c r="D4029" s="43">
        <v>30732.897999999997</v>
      </c>
      <c r="E4029" s="43">
        <v>-15956.324999999999</v>
      </c>
      <c r="F4029" s="45">
        <v>-101090</v>
      </c>
      <c r="G4029" s="45">
        <v>-35150</v>
      </c>
      <c r="H4029" s="45">
        <v>-13000</v>
      </c>
      <c r="I4029" s="55">
        <f>pro[[#This Row],[Admin expenses 3]]+pro[[#This Row],[Admin expenses 2]]+pro[[#This Row],[Admin expenses 1]]+pro[[#This Row],[COGS]]</f>
        <v>-165196.32500000001</v>
      </c>
      <c r="J4029" s="55">
        <f>pro[[#This Row],[Revenue]]+pro[[#This Row],[AdminExp]]</f>
        <v>-134463.42700000003</v>
      </c>
      <c r="K4029" s="83">
        <f>pro[[#This Row],[Profit]]/pro[[#This Row],[Revenue]]</f>
        <v>-4.3752277120107594</v>
      </c>
      <c r="L4029" s="56">
        <f t="shared" si="62"/>
        <v>5</v>
      </c>
      <c r="M4029" s="82" t="str">
        <f>"Q"&amp;" "&amp;VLOOKUP(pro[[#This Row],[Period]],Mapping!A:B,2,0)</f>
        <v>Q 2</v>
      </c>
      <c r="N4029"/>
    </row>
    <row r="4030" spans="1:14" ht="11.25" customHeight="1" x14ac:dyDescent="0.2">
      <c r="A4030" s="42" t="s">
        <v>43</v>
      </c>
      <c r="B4030" s="44" t="s">
        <v>25</v>
      </c>
      <c r="C4030" s="44" t="s">
        <v>57</v>
      </c>
      <c r="D4030" s="43">
        <v>102617.109</v>
      </c>
      <c r="E4030" s="43">
        <v>-92897.034999999989</v>
      </c>
      <c r="F4030" s="45">
        <v>-47810</v>
      </c>
      <c r="G4030" s="45">
        <v>-56450</v>
      </c>
      <c r="H4030" s="45">
        <v>-86080</v>
      </c>
      <c r="I4030" s="55">
        <f>pro[[#This Row],[Admin expenses 3]]+pro[[#This Row],[Admin expenses 2]]+pro[[#This Row],[Admin expenses 1]]+pro[[#This Row],[COGS]]</f>
        <v>-283237.03499999997</v>
      </c>
      <c r="J4030" s="55">
        <f>pro[[#This Row],[Revenue]]+pro[[#This Row],[AdminExp]]</f>
        <v>-180619.92599999998</v>
      </c>
      <c r="K4030" s="83">
        <f>pro[[#This Row],[Profit]]/pro[[#This Row],[Revenue]]</f>
        <v>-1.7601346184874491</v>
      </c>
      <c r="L4030" s="56">
        <f t="shared" si="62"/>
        <v>5</v>
      </c>
      <c r="M4030" s="82" t="str">
        <f>"Q"&amp;" "&amp;VLOOKUP(pro[[#This Row],[Period]],Mapping!A:B,2,0)</f>
        <v>Q 2</v>
      </c>
      <c r="N4030"/>
    </row>
    <row r="4031" spans="1:14" ht="11.25" customHeight="1" x14ac:dyDescent="0.2">
      <c r="A4031" s="42" t="s">
        <v>43</v>
      </c>
      <c r="B4031" s="44" t="s">
        <v>25</v>
      </c>
      <c r="C4031" s="44" t="s">
        <v>57</v>
      </c>
      <c r="D4031" s="43">
        <v>23834.587</v>
      </c>
      <c r="E4031" s="43">
        <v>-3027.0170000000003</v>
      </c>
      <c r="F4031" s="45">
        <v>-30630</v>
      </c>
      <c r="G4031" s="45">
        <v>-75810</v>
      </c>
      <c r="H4031" s="45">
        <v>-57160</v>
      </c>
      <c r="I4031" s="55">
        <f>pro[[#This Row],[Admin expenses 3]]+pro[[#This Row],[Admin expenses 2]]+pro[[#This Row],[Admin expenses 1]]+pro[[#This Row],[COGS]]</f>
        <v>-166627.01699999999</v>
      </c>
      <c r="J4031" s="55">
        <f>pro[[#This Row],[Revenue]]+pro[[#This Row],[AdminExp]]</f>
        <v>-142792.43</v>
      </c>
      <c r="K4031" s="83">
        <f>pro[[#This Row],[Profit]]/pro[[#This Row],[Revenue]]</f>
        <v>-5.9909756355333528</v>
      </c>
      <c r="L4031" s="56">
        <f t="shared" si="62"/>
        <v>5</v>
      </c>
      <c r="M4031" s="82" t="str">
        <f>"Q"&amp;" "&amp;VLOOKUP(pro[[#This Row],[Period]],Mapping!A:B,2,0)</f>
        <v>Q 2</v>
      </c>
      <c r="N4031"/>
    </row>
    <row r="4032" spans="1:14" ht="11.25" customHeight="1" x14ac:dyDescent="0.2">
      <c r="A4032" s="42" t="s">
        <v>43</v>
      </c>
      <c r="B4032" s="44" t="s">
        <v>25</v>
      </c>
      <c r="C4032" s="44" t="s">
        <v>57</v>
      </c>
      <c r="D4032" s="43">
        <v>23784.746999999999</v>
      </c>
      <c r="E4032" s="43">
        <v>-2037.385</v>
      </c>
      <c r="F4032" s="45">
        <v>-92800</v>
      </c>
      <c r="G4032" s="45">
        <v>-85660</v>
      </c>
      <c r="H4032" s="45">
        <v>-44150</v>
      </c>
      <c r="I4032" s="55">
        <f>pro[[#This Row],[Admin expenses 3]]+pro[[#This Row],[Admin expenses 2]]+pro[[#This Row],[Admin expenses 1]]+pro[[#This Row],[COGS]]</f>
        <v>-224647.38500000001</v>
      </c>
      <c r="J4032" s="55">
        <f>pro[[#This Row],[Revenue]]+pro[[#This Row],[AdminExp]]</f>
        <v>-200862.63800000001</v>
      </c>
      <c r="K4032" s="83">
        <f>pro[[#This Row],[Profit]]/pro[[#This Row],[Revenue]]</f>
        <v>-8.4450189022401627</v>
      </c>
      <c r="L4032" s="56">
        <f t="shared" si="62"/>
        <v>5</v>
      </c>
      <c r="M4032" s="82" t="str">
        <f>"Q"&amp;" "&amp;VLOOKUP(pro[[#This Row],[Period]],Mapping!A:B,2,0)</f>
        <v>Q 2</v>
      </c>
      <c r="N4032"/>
    </row>
    <row r="4033" spans="1:14" ht="11.25" customHeight="1" x14ac:dyDescent="0.2">
      <c r="A4033" s="42" t="s">
        <v>43</v>
      </c>
      <c r="B4033" s="44" t="s">
        <v>25</v>
      </c>
      <c r="C4033" s="44" t="s">
        <v>57</v>
      </c>
      <c r="D4033" s="43">
        <v>509383.71399999998</v>
      </c>
      <c r="E4033" s="43">
        <v>-247084.80999999997</v>
      </c>
      <c r="F4033" s="45">
        <v>-74340</v>
      </c>
      <c r="G4033" s="45">
        <v>-13040</v>
      </c>
      <c r="H4033" s="45">
        <v>-45810</v>
      </c>
      <c r="I4033" s="55">
        <f>pro[[#This Row],[Admin expenses 3]]+pro[[#This Row],[Admin expenses 2]]+pro[[#This Row],[Admin expenses 1]]+pro[[#This Row],[COGS]]</f>
        <v>-380274.80999999994</v>
      </c>
      <c r="J4033" s="55">
        <f>pro[[#This Row],[Revenue]]+pro[[#This Row],[AdminExp]]</f>
        <v>129108.90400000004</v>
      </c>
      <c r="K4033" s="83">
        <f>pro[[#This Row],[Profit]]/pro[[#This Row],[Revenue]]</f>
        <v>0.25346099698821556</v>
      </c>
      <c r="L4033" s="56">
        <f t="shared" si="62"/>
        <v>5</v>
      </c>
      <c r="M4033" s="82" t="str">
        <f>"Q"&amp;" "&amp;VLOOKUP(pro[[#This Row],[Period]],Mapping!A:B,2,0)</f>
        <v>Q 2</v>
      </c>
      <c r="N4033"/>
    </row>
    <row r="4034" spans="1:14" ht="11.25" customHeight="1" x14ac:dyDescent="0.2">
      <c r="A4034" s="42" t="s">
        <v>43</v>
      </c>
      <c r="B4034" s="44" t="s">
        <v>25</v>
      </c>
      <c r="C4034" s="44" t="s">
        <v>57</v>
      </c>
      <c r="D4034" s="43">
        <v>142218.139</v>
      </c>
      <c r="E4034" s="43">
        <v>-49344.175999999992</v>
      </c>
      <c r="F4034" s="45">
        <v>-13740</v>
      </c>
      <c r="G4034" s="45">
        <v>-99060</v>
      </c>
      <c r="H4034" s="45">
        <v>-101250</v>
      </c>
      <c r="I4034" s="55">
        <f>pro[[#This Row],[Admin expenses 3]]+pro[[#This Row],[Admin expenses 2]]+pro[[#This Row],[Admin expenses 1]]+pro[[#This Row],[COGS]]</f>
        <v>-263394.17599999998</v>
      </c>
      <c r="J4034" s="55">
        <f>pro[[#This Row],[Revenue]]+pro[[#This Row],[AdminExp]]</f>
        <v>-121176.03699999998</v>
      </c>
      <c r="K4034" s="83">
        <f>pro[[#This Row],[Profit]]/pro[[#This Row],[Revenue]]</f>
        <v>-0.85204347245747591</v>
      </c>
      <c r="L4034" s="56">
        <f t="shared" ref="L4034:L4097" si="63">MONTH(DATEVALUE(A4034&amp;"1"))</f>
        <v>5</v>
      </c>
      <c r="M4034" s="82" t="str">
        <f>"Q"&amp;" "&amp;VLOOKUP(pro[[#This Row],[Period]],Mapping!A:B,2,0)</f>
        <v>Q 2</v>
      </c>
      <c r="N4034"/>
    </row>
    <row r="4035" spans="1:14" ht="11.25" customHeight="1" x14ac:dyDescent="0.2">
      <c r="A4035" s="42" t="s">
        <v>43</v>
      </c>
      <c r="B4035" s="44" t="s">
        <v>25</v>
      </c>
      <c r="C4035" s="44" t="s">
        <v>58</v>
      </c>
      <c r="D4035" s="43">
        <v>65128.714</v>
      </c>
      <c r="E4035" s="43">
        <v>-104445.95699999999</v>
      </c>
      <c r="F4035" s="45">
        <v>-74310</v>
      </c>
      <c r="G4035" s="45">
        <v>-64890</v>
      </c>
      <c r="H4035" s="45">
        <v>-25700</v>
      </c>
      <c r="I4035" s="55">
        <f>pro[[#This Row],[Admin expenses 3]]+pro[[#This Row],[Admin expenses 2]]+pro[[#This Row],[Admin expenses 1]]+pro[[#This Row],[COGS]]</f>
        <v>-269345.95699999999</v>
      </c>
      <c r="J4035" s="55">
        <f>pro[[#This Row],[Revenue]]+pro[[#This Row],[AdminExp]]</f>
        <v>-204217.24299999999</v>
      </c>
      <c r="K4035" s="83">
        <f>pro[[#This Row],[Profit]]/pro[[#This Row],[Revenue]]</f>
        <v>-3.1355945858227754</v>
      </c>
      <c r="L4035" s="56">
        <f t="shared" si="63"/>
        <v>5</v>
      </c>
      <c r="M4035" s="82" t="str">
        <f>"Q"&amp;" "&amp;VLOOKUP(pro[[#This Row],[Period]],Mapping!A:B,2,0)</f>
        <v>Q 2</v>
      </c>
      <c r="N4035"/>
    </row>
    <row r="4036" spans="1:14" ht="11.25" customHeight="1" x14ac:dyDescent="0.2">
      <c r="A4036" s="42" t="s">
        <v>43</v>
      </c>
      <c r="B4036" s="44" t="s">
        <v>25</v>
      </c>
      <c r="C4036" s="44" t="s">
        <v>59</v>
      </c>
      <c r="D4036" s="43">
        <v>41253.904999999999</v>
      </c>
      <c r="E4036" s="43">
        <v>-44005.584000000003</v>
      </c>
      <c r="F4036" s="45">
        <v>-40080</v>
      </c>
      <c r="G4036" s="45">
        <v>-97320</v>
      </c>
      <c r="H4036" s="45">
        <v>-82810</v>
      </c>
      <c r="I4036" s="55">
        <f>pro[[#This Row],[Admin expenses 3]]+pro[[#This Row],[Admin expenses 2]]+pro[[#This Row],[Admin expenses 1]]+pro[[#This Row],[COGS]]</f>
        <v>-264215.58400000003</v>
      </c>
      <c r="J4036" s="55">
        <f>pro[[#This Row],[Revenue]]+pro[[#This Row],[AdminExp]]</f>
        <v>-222961.67900000003</v>
      </c>
      <c r="K4036" s="83">
        <f>pro[[#This Row],[Profit]]/pro[[#This Row],[Revenue]]</f>
        <v>-5.4046199747636017</v>
      </c>
      <c r="L4036" s="56">
        <f t="shared" si="63"/>
        <v>5</v>
      </c>
      <c r="M4036" s="82" t="str">
        <f>"Q"&amp;" "&amp;VLOOKUP(pro[[#This Row],[Period]],Mapping!A:B,2,0)</f>
        <v>Q 2</v>
      </c>
      <c r="N4036"/>
    </row>
    <row r="4037" spans="1:14" ht="11.25" customHeight="1" x14ac:dyDescent="0.2">
      <c r="A4037" s="42" t="s">
        <v>43</v>
      </c>
      <c r="B4037" s="44" t="s">
        <v>25</v>
      </c>
      <c r="C4037" s="44" t="s">
        <v>57</v>
      </c>
      <c r="D4037" s="43">
        <v>51912.475999999995</v>
      </c>
      <c r="E4037" s="43">
        <v>-77772.134999999995</v>
      </c>
      <c r="F4037" s="45">
        <v>-89730</v>
      </c>
      <c r="G4037" s="45">
        <v>-13430</v>
      </c>
      <c r="H4037" s="45">
        <v>-24560</v>
      </c>
      <c r="I4037" s="55">
        <f>pro[[#This Row],[Admin expenses 3]]+pro[[#This Row],[Admin expenses 2]]+pro[[#This Row],[Admin expenses 1]]+pro[[#This Row],[COGS]]</f>
        <v>-205492.13500000001</v>
      </c>
      <c r="J4037" s="55">
        <f>pro[[#This Row],[Revenue]]+pro[[#This Row],[AdminExp]]</f>
        <v>-153579.65900000001</v>
      </c>
      <c r="K4037" s="83">
        <f>pro[[#This Row],[Profit]]/pro[[#This Row],[Revenue]]</f>
        <v>-2.9584344811447645</v>
      </c>
      <c r="L4037" s="56">
        <f t="shared" si="63"/>
        <v>5</v>
      </c>
      <c r="M4037" s="82" t="str">
        <f>"Q"&amp;" "&amp;VLOOKUP(pro[[#This Row],[Period]],Mapping!A:B,2,0)</f>
        <v>Q 2</v>
      </c>
      <c r="N4037"/>
    </row>
    <row r="4038" spans="1:14" ht="11.25" customHeight="1" x14ac:dyDescent="0.2">
      <c r="A4038" s="42" t="s">
        <v>43</v>
      </c>
      <c r="B4038" s="44" t="s">
        <v>25</v>
      </c>
      <c r="C4038" s="44" t="s">
        <v>57</v>
      </c>
      <c r="D4038" s="43">
        <v>74853.87</v>
      </c>
      <c r="E4038" s="43">
        <v>-89287.793000000005</v>
      </c>
      <c r="F4038" s="45">
        <v>-34170</v>
      </c>
      <c r="G4038" s="45">
        <v>-97790</v>
      </c>
      <c r="H4038" s="45">
        <v>-18690</v>
      </c>
      <c r="I4038" s="55">
        <f>pro[[#This Row],[Admin expenses 3]]+pro[[#This Row],[Admin expenses 2]]+pro[[#This Row],[Admin expenses 1]]+pro[[#This Row],[COGS]]</f>
        <v>-239937.79300000001</v>
      </c>
      <c r="J4038" s="55">
        <f>pro[[#This Row],[Revenue]]+pro[[#This Row],[AdminExp]]</f>
        <v>-165083.92300000001</v>
      </c>
      <c r="K4038" s="83">
        <f>pro[[#This Row],[Profit]]/pro[[#This Row],[Revenue]]</f>
        <v>-2.2054160058791887</v>
      </c>
      <c r="L4038" s="56">
        <f t="shared" si="63"/>
        <v>5</v>
      </c>
      <c r="M4038" s="82" t="str">
        <f>"Q"&amp;" "&amp;VLOOKUP(pro[[#This Row],[Period]],Mapping!A:B,2,0)</f>
        <v>Q 2</v>
      </c>
      <c r="N4038"/>
    </row>
    <row r="4039" spans="1:14" ht="11.25" customHeight="1" x14ac:dyDescent="0.2">
      <c r="A4039" s="42" t="s">
        <v>43</v>
      </c>
      <c r="B4039" s="44" t="s">
        <v>25</v>
      </c>
      <c r="C4039" s="44" t="s">
        <v>57</v>
      </c>
      <c r="D4039" s="43">
        <v>65067.827999999994</v>
      </c>
      <c r="E4039" s="43">
        <v>-88930.365999999995</v>
      </c>
      <c r="F4039" s="45">
        <v>-84330</v>
      </c>
      <c r="G4039" s="45">
        <v>-70910</v>
      </c>
      <c r="H4039" s="45">
        <v>-40110</v>
      </c>
      <c r="I4039" s="55">
        <f>pro[[#This Row],[Admin expenses 3]]+pro[[#This Row],[Admin expenses 2]]+pro[[#This Row],[Admin expenses 1]]+pro[[#This Row],[COGS]]</f>
        <v>-284280.36599999998</v>
      </c>
      <c r="J4039" s="55">
        <f>pro[[#This Row],[Revenue]]+pro[[#This Row],[AdminExp]]</f>
        <v>-219212.538</v>
      </c>
      <c r="K4039" s="83">
        <f>pro[[#This Row],[Profit]]/pro[[#This Row],[Revenue]]</f>
        <v>-3.3689850228287939</v>
      </c>
      <c r="L4039" s="56">
        <f t="shared" si="63"/>
        <v>5</v>
      </c>
      <c r="M4039" s="82" t="str">
        <f>"Q"&amp;" "&amp;VLOOKUP(pro[[#This Row],[Period]],Mapping!A:B,2,0)</f>
        <v>Q 2</v>
      </c>
      <c r="N4039"/>
    </row>
    <row r="4040" spans="1:14" ht="11.25" customHeight="1" x14ac:dyDescent="0.2">
      <c r="A4040" s="42" t="s">
        <v>43</v>
      </c>
      <c r="B4040" s="44" t="s">
        <v>25</v>
      </c>
      <c r="C4040" s="44" t="s">
        <v>57</v>
      </c>
      <c r="D4040" s="43">
        <v>58191.657999999996</v>
      </c>
      <c r="E4040" s="43">
        <v>-72445.603999999992</v>
      </c>
      <c r="F4040" s="45">
        <v>-62500</v>
      </c>
      <c r="G4040" s="45">
        <v>-48450</v>
      </c>
      <c r="H4040" s="45">
        <v>-107800</v>
      </c>
      <c r="I4040" s="55">
        <f>pro[[#This Row],[Admin expenses 3]]+pro[[#This Row],[Admin expenses 2]]+pro[[#This Row],[Admin expenses 1]]+pro[[#This Row],[COGS]]</f>
        <v>-291195.60399999999</v>
      </c>
      <c r="J4040" s="55">
        <f>pro[[#This Row],[Revenue]]+pro[[#This Row],[AdminExp]]</f>
        <v>-233003.946</v>
      </c>
      <c r="K4040" s="83">
        <f>pro[[#This Row],[Profit]]/pro[[#This Row],[Revenue]]</f>
        <v>-4.004078144671527</v>
      </c>
      <c r="L4040" s="56">
        <f t="shared" si="63"/>
        <v>5</v>
      </c>
      <c r="M4040" s="82" t="str">
        <f>"Q"&amp;" "&amp;VLOOKUP(pro[[#This Row],[Period]],Mapping!A:B,2,0)</f>
        <v>Q 2</v>
      </c>
      <c r="N4040"/>
    </row>
    <row r="4041" spans="1:14" ht="11.25" customHeight="1" x14ac:dyDescent="0.2">
      <c r="A4041" s="42" t="s">
        <v>43</v>
      </c>
      <c r="B4041" s="44" t="s">
        <v>25</v>
      </c>
      <c r="C4041" s="44" t="s">
        <v>57</v>
      </c>
      <c r="D4041" s="43">
        <v>57729.174999999996</v>
      </c>
      <c r="E4041" s="43">
        <v>-28207.206999999999</v>
      </c>
      <c r="F4041" s="45">
        <v>-48420</v>
      </c>
      <c r="G4041" s="45">
        <v>-19910</v>
      </c>
      <c r="H4041" s="45">
        <v>-54080</v>
      </c>
      <c r="I4041" s="55">
        <f>pro[[#This Row],[Admin expenses 3]]+pro[[#This Row],[Admin expenses 2]]+pro[[#This Row],[Admin expenses 1]]+pro[[#This Row],[COGS]]</f>
        <v>-150617.20699999999</v>
      </c>
      <c r="J4041" s="55">
        <f>pro[[#This Row],[Revenue]]+pro[[#This Row],[AdminExp]]</f>
        <v>-92888.032000000007</v>
      </c>
      <c r="K4041" s="83">
        <f>pro[[#This Row],[Profit]]/pro[[#This Row],[Revenue]]</f>
        <v>-1.6090309968919529</v>
      </c>
      <c r="L4041" s="56">
        <f t="shared" si="63"/>
        <v>5</v>
      </c>
      <c r="M4041" s="82" t="str">
        <f>"Q"&amp;" "&amp;VLOOKUP(pro[[#This Row],[Period]],Mapping!A:B,2,0)</f>
        <v>Q 2</v>
      </c>
      <c r="N4041"/>
    </row>
    <row r="4042" spans="1:14" ht="11.25" customHeight="1" x14ac:dyDescent="0.2">
      <c r="A4042" s="42" t="s">
        <v>43</v>
      </c>
      <c r="B4042" s="44" t="s">
        <v>25</v>
      </c>
      <c r="C4042" s="44" t="s">
        <v>58</v>
      </c>
      <c r="D4042" s="43">
        <v>66908.554999999993</v>
      </c>
      <c r="E4042" s="43">
        <v>-131177.53599999999</v>
      </c>
      <c r="F4042" s="45">
        <v>-100460</v>
      </c>
      <c r="G4042" s="45">
        <v>-66820</v>
      </c>
      <c r="H4042" s="45">
        <v>-75170</v>
      </c>
      <c r="I4042" s="55">
        <f>pro[[#This Row],[Admin expenses 3]]+pro[[#This Row],[Admin expenses 2]]+pro[[#This Row],[Admin expenses 1]]+pro[[#This Row],[COGS]]</f>
        <v>-373627.53599999996</v>
      </c>
      <c r="J4042" s="55">
        <f>pro[[#This Row],[Revenue]]+pro[[#This Row],[AdminExp]]</f>
        <v>-306718.98099999997</v>
      </c>
      <c r="K4042" s="83">
        <f>pro[[#This Row],[Profit]]/pro[[#This Row],[Revenue]]</f>
        <v>-4.5841519219776901</v>
      </c>
      <c r="L4042" s="56">
        <f t="shared" si="63"/>
        <v>5</v>
      </c>
      <c r="M4042" s="82" t="str">
        <f>"Q"&amp;" "&amp;VLOOKUP(pro[[#This Row],[Period]],Mapping!A:B,2,0)</f>
        <v>Q 2</v>
      </c>
      <c r="N4042"/>
    </row>
    <row r="4043" spans="1:14" ht="11.25" customHeight="1" x14ac:dyDescent="0.2">
      <c r="A4043" s="42" t="s">
        <v>43</v>
      </c>
      <c r="B4043" s="44" t="s">
        <v>25</v>
      </c>
      <c r="C4043" s="44" t="s">
        <v>59</v>
      </c>
      <c r="D4043" s="43">
        <v>256325.78999999998</v>
      </c>
      <c r="E4043" s="43">
        <v>-555290.53299999994</v>
      </c>
      <c r="F4043" s="45">
        <v>-74140</v>
      </c>
      <c r="G4043" s="45">
        <v>-34690</v>
      </c>
      <c r="H4043" s="45">
        <v>-43850</v>
      </c>
      <c r="I4043" s="55">
        <f>pro[[#This Row],[Admin expenses 3]]+pro[[#This Row],[Admin expenses 2]]+pro[[#This Row],[Admin expenses 1]]+pro[[#This Row],[COGS]]</f>
        <v>-707970.53299999994</v>
      </c>
      <c r="J4043" s="55">
        <f>pro[[#This Row],[Revenue]]+pro[[#This Row],[AdminExp]]</f>
        <v>-451644.74299999996</v>
      </c>
      <c r="K4043" s="83">
        <f>pro[[#This Row],[Profit]]/pro[[#This Row],[Revenue]]</f>
        <v>-1.7619949323086062</v>
      </c>
      <c r="L4043" s="56">
        <f t="shared" si="63"/>
        <v>5</v>
      </c>
      <c r="M4043" s="82" t="str">
        <f>"Q"&amp;" "&amp;VLOOKUP(pro[[#This Row],[Period]],Mapping!A:B,2,0)</f>
        <v>Q 2</v>
      </c>
      <c r="N4043"/>
    </row>
    <row r="4044" spans="1:14" ht="11.25" customHeight="1" x14ac:dyDescent="0.2">
      <c r="A4044" s="42" t="s">
        <v>43</v>
      </c>
      <c r="B4044" s="44" t="s">
        <v>25</v>
      </c>
      <c r="C4044" s="44" t="s">
        <v>57</v>
      </c>
      <c r="D4044" s="43">
        <v>3220.07</v>
      </c>
      <c r="E4044" s="43">
        <v>-7307.2369999999992</v>
      </c>
      <c r="F4044" s="45">
        <v>-103490</v>
      </c>
      <c r="G4044" s="45">
        <v>-28850</v>
      </c>
      <c r="H4044" s="45">
        <v>-54910</v>
      </c>
      <c r="I4044" s="55">
        <f>pro[[#This Row],[Admin expenses 3]]+pro[[#This Row],[Admin expenses 2]]+pro[[#This Row],[Admin expenses 1]]+pro[[#This Row],[COGS]]</f>
        <v>-194557.23699999999</v>
      </c>
      <c r="J4044" s="55">
        <f>pro[[#This Row],[Revenue]]+pro[[#This Row],[AdminExp]]</f>
        <v>-191337.16699999999</v>
      </c>
      <c r="K4044" s="83">
        <f>pro[[#This Row],[Profit]]/pro[[#This Row],[Revenue]]</f>
        <v>-59.420188691550173</v>
      </c>
      <c r="L4044" s="56">
        <f t="shared" si="63"/>
        <v>5</v>
      </c>
      <c r="M4044" s="82" t="str">
        <f>"Q"&amp;" "&amp;VLOOKUP(pro[[#This Row],[Period]],Mapping!A:B,2,0)</f>
        <v>Q 2</v>
      </c>
      <c r="N4044"/>
    </row>
    <row r="4045" spans="1:14" ht="11.25" customHeight="1" x14ac:dyDescent="0.2">
      <c r="A4045" s="42" t="s">
        <v>43</v>
      </c>
      <c r="B4045" s="44" t="s">
        <v>25</v>
      </c>
      <c r="C4045" s="44" t="s">
        <v>57</v>
      </c>
      <c r="D4045" s="43">
        <v>65018.120999999992</v>
      </c>
      <c r="E4045" s="43">
        <v>-89120.625999999989</v>
      </c>
      <c r="F4045" s="45">
        <v>-22820</v>
      </c>
      <c r="G4045" s="45">
        <v>-50310</v>
      </c>
      <c r="H4045" s="45">
        <v>-45120</v>
      </c>
      <c r="I4045" s="55">
        <f>pro[[#This Row],[Admin expenses 3]]+pro[[#This Row],[Admin expenses 2]]+pro[[#This Row],[Admin expenses 1]]+pro[[#This Row],[COGS]]</f>
        <v>-207370.62599999999</v>
      </c>
      <c r="J4045" s="55">
        <f>pro[[#This Row],[Revenue]]+pro[[#This Row],[AdminExp]]</f>
        <v>-142352.505</v>
      </c>
      <c r="K4045" s="83">
        <f>pro[[#This Row],[Profit]]/pro[[#This Row],[Revenue]]</f>
        <v>-2.1894281595741596</v>
      </c>
      <c r="L4045" s="56">
        <f t="shared" si="63"/>
        <v>5</v>
      </c>
      <c r="M4045" s="82" t="str">
        <f>"Q"&amp;" "&amp;VLOOKUP(pro[[#This Row],[Period]],Mapping!A:B,2,0)</f>
        <v>Q 2</v>
      </c>
      <c r="N4045"/>
    </row>
    <row r="4046" spans="1:14" ht="11.25" customHeight="1" x14ac:dyDescent="0.2">
      <c r="A4046" s="42" t="s">
        <v>43</v>
      </c>
      <c r="B4046" s="44" t="s">
        <v>25</v>
      </c>
      <c r="C4046" s="44" t="s">
        <v>57</v>
      </c>
      <c r="D4046" s="43">
        <v>18393.682999999997</v>
      </c>
      <c r="E4046" s="43">
        <v>-23973.081999999999</v>
      </c>
      <c r="F4046" s="45">
        <v>-53730</v>
      </c>
      <c r="G4046" s="45">
        <v>-89420</v>
      </c>
      <c r="H4046" s="45">
        <v>-100220</v>
      </c>
      <c r="I4046" s="55">
        <f>pro[[#This Row],[Admin expenses 3]]+pro[[#This Row],[Admin expenses 2]]+pro[[#This Row],[Admin expenses 1]]+pro[[#This Row],[COGS]]</f>
        <v>-267343.08199999999</v>
      </c>
      <c r="J4046" s="55">
        <f>pro[[#This Row],[Revenue]]+pro[[#This Row],[AdminExp]]</f>
        <v>-248949.399</v>
      </c>
      <c r="K4046" s="83">
        <f>pro[[#This Row],[Profit]]/pro[[#This Row],[Revenue]]</f>
        <v>-13.534505242914104</v>
      </c>
      <c r="L4046" s="56">
        <f t="shared" si="63"/>
        <v>5</v>
      </c>
      <c r="M4046" s="82" t="str">
        <f>"Q"&amp;" "&amp;VLOOKUP(pro[[#This Row],[Period]],Mapping!A:B,2,0)</f>
        <v>Q 2</v>
      </c>
      <c r="N4046"/>
    </row>
    <row r="4047" spans="1:14" ht="11.25" customHeight="1" x14ac:dyDescent="0.2">
      <c r="A4047" s="42" t="s">
        <v>43</v>
      </c>
      <c r="B4047" s="44" t="s">
        <v>25</v>
      </c>
      <c r="C4047" s="44" t="s">
        <v>58</v>
      </c>
      <c r="D4047" s="43">
        <v>5618.6970000000001</v>
      </c>
      <c r="E4047" s="43">
        <v>-7799.1969999999992</v>
      </c>
      <c r="F4047" s="45">
        <v>-21560</v>
      </c>
      <c r="G4047" s="45">
        <v>-78070</v>
      </c>
      <c r="H4047" s="45">
        <v>-91760</v>
      </c>
      <c r="I4047" s="55">
        <f>pro[[#This Row],[Admin expenses 3]]+pro[[#This Row],[Admin expenses 2]]+pro[[#This Row],[Admin expenses 1]]+pro[[#This Row],[COGS]]</f>
        <v>-199189.19699999999</v>
      </c>
      <c r="J4047" s="55">
        <f>pro[[#This Row],[Revenue]]+pro[[#This Row],[AdminExp]]</f>
        <v>-193570.5</v>
      </c>
      <c r="K4047" s="83">
        <f>pro[[#This Row],[Profit]]/pro[[#This Row],[Revenue]]</f>
        <v>-34.45113698069143</v>
      </c>
      <c r="L4047" s="56">
        <f t="shared" si="63"/>
        <v>5</v>
      </c>
      <c r="M4047" s="82" t="str">
        <f>"Q"&amp;" "&amp;VLOOKUP(pro[[#This Row],[Period]],Mapping!A:B,2,0)</f>
        <v>Q 2</v>
      </c>
      <c r="N4047"/>
    </row>
    <row r="4048" spans="1:14" ht="11.25" customHeight="1" x14ac:dyDescent="0.2">
      <c r="A4048" s="42" t="s">
        <v>43</v>
      </c>
      <c r="B4048" s="44" t="s">
        <v>25</v>
      </c>
      <c r="C4048" s="44" t="s">
        <v>59</v>
      </c>
      <c r="D4048" s="43">
        <v>93499.048999999999</v>
      </c>
      <c r="E4048" s="43">
        <v>-134892.70199999999</v>
      </c>
      <c r="F4048" s="45">
        <v>-15360</v>
      </c>
      <c r="G4048" s="45">
        <v>-86320</v>
      </c>
      <c r="H4048" s="45">
        <v>-90100</v>
      </c>
      <c r="I4048" s="55">
        <f>pro[[#This Row],[Admin expenses 3]]+pro[[#This Row],[Admin expenses 2]]+pro[[#This Row],[Admin expenses 1]]+pro[[#This Row],[COGS]]</f>
        <v>-326672.70199999999</v>
      </c>
      <c r="J4048" s="55">
        <f>pro[[#This Row],[Revenue]]+pro[[#This Row],[AdminExp]]</f>
        <v>-233173.65299999999</v>
      </c>
      <c r="K4048" s="83">
        <f>pro[[#This Row],[Profit]]/pro[[#This Row],[Revenue]]</f>
        <v>-2.4938612263318314</v>
      </c>
      <c r="L4048" s="56">
        <f t="shared" si="63"/>
        <v>5</v>
      </c>
      <c r="M4048" s="82" t="str">
        <f>"Q"&amp;" "&amp;VLOOKUP(pro[[#This Row],[Period]],Mapping!A:B,2,0)</f>
        <v>Q 2</v>
      </c>
      <c r="N4048"/>
    </row>
    <row r="4049" spans="1:14" ht="11.25" customHeight="1" x14ac:dyDescent="0.2">
      <c r="A4049" s="42" t="s">
        <v>43</v>
      </c>
      <c r="B4049" s="44" t="s">
        <v>25</v>
      </c>
      <c r="C4049" s="44" t="s">
        <v>57</v>
      </c>
      <c r="D4049" s="43">
        <v>166741.35799999998</v>
      </c>
      <c r="E4049" s="43">
        <v>-348120.89899999998</v>
      </c>
      <c r="F4049" s="45">
        <v>-99700</v>
      </c>
      <c r="G4049" s="45">
        <v>-103960</v>
      </c>
      <c r="H4049" s="45">
        <v>-49780</v>
      </c>
      <c r="I4049" s="55">
        <f>pro[[#This Row],[Admin expenses 3]]+pro[[#This Row],[Admin expenses 2]]+pro[[#This Row],[Admin expenses 1]]+pro[[#This Row],[COGS]]</f>
        <v>-601560.89899999998</v>
      </c>
      <c r="J4049" s="55">
        <f>pro[[#This Row],[Revenue]]+pro[[#This Row],[AdminExp]]</f>
        <v>-434819.54099999997</v>
      </c>
      <c r="K4049" s="83">
        <f>pro[[#This Row],[Profit]]/pro[[#This Row],[Revenue]]</f>
        <v>-2.6077485886854781</v>
      </c>
      <c r="L4049" s="56">
        <f t="shared" si="63"/>
        <v>5</v>
      </c>
      <c r="M4049" s="82" t="str">
        <f>"Q"&amp;" "&amp;VLOOKUP(pro[[#This Row],[Period]],Mapping!A:B,2,0)</f>
        <v>Q 2</v>
      </c>
      <c r="N4049"/>
    </row>
    <row r="4050" spans="1:14" ht="11.25" customHeight="1" x14ac:dyDescent="0.2">
      <c r="A4050" s="42" t="s">
        <v>43</v>
      </c>
      <c r="B4050" s="44" t="s">
        <v>25</v>
      </c>
      <c r="C4050" s="44" t="s">
        <v>57</v>
      </c>
      <c r="D4050" s="43">
        <v>20969.738999999998</v>
      </c>
      <c r="E4050" s="43">
        <v>-29368.324999999997</v>
      </c>
      <c r="F4050" s="45">
        <v>-37800</v>
      </c>
      <c r="G4050" s="45">
        <v>-83970</v>
      </c>
      <c r="H4050" s="45">
        <v>-52720</v>
      </c>
      <c r="I4050" s="55">
        <f>pro[[#This Row],[Admin expenses 3]]+pro[[#This Row],[Admin expenses 2]]+pro[[#This Row],[Admin expenses 1]]+pro[[#This Row],[COGS]]</f>
        <v>-203858.32500000001</v>
      </c>
      <c r="J4050" s="55">
        <f>pro[[#This Row],[Revenue]]+pro[[#This Row],[AdminExp]]</f>
        <v>-182888.58600000001</v>
      </c>
      <c r="K4050" s="83">
        <f>pro[[#This Row],[Profit]]/pro[[#This Row],[Revenue]]</f>
        <v>-8.7215480364347897</v>
      </c>
      <c r="L4050" s="56">
        <f t="shared" si="63"/>
        <v>5</v>
      </c>
      <c r="M4050" s="82" t="str">
        <f>"Q"&amp;" "&amp;VLOOKUP(pro[[#This Row],[Period]],Mapping!A:B,2,0)</f>
        <v>Q 2</v>
      </c>
      <c r="N4050"/>
    </row>
    <row r="4051" spans="1:14" ht="11.25" customHeight="1" x14ac:dyDescent="0.2">
      <c r="A4051" s="42" t="s">
        <v>43</v>
      </c>
      <c r="B4051" s="44" t="s">
        <v>25</v>
      </c>
      <c r="C4051" s="44" t="s">
        <v>58</v>
      </c>
      <c r="D4051" s="43">
        <v>26763.841999999997</v>
      </c>
      <c r="E4051" s="43">
        <v>-35020.356</v>
      </c>
      <c r="F4051" s="45">
        <v>-49460</v>
      </c>
      <c r="G4051" s="45">
        <v>-91130</v>
      </c>
      <c r="H4051" s="45">
        <v>-18710</v>
      </c>
      <c r="I4051" s="55">
        <f>pro[[#This Row],[Admin expenses 3]]+pro[[#This Row],[Admin expenses 2]]+pro[[#This Row],[Admin expenses 1]]+pro[[#This Row],[COGS]]</f>
        <v>-194320.356</v>
      </c>
      <c r="J4051" s="55">
        <f>pro[[#This Row],[Revenue]]+pro[[#This Row],[AdminExp]]</f>
        <v>-167556.514</v>
      </c>
      <c r="K4051" s="83">
        <f>pro[[#This Row],[Profit]]/pro[[#This Row],[Revenue]]</f>
        <v>-6.2605553417928563</v>
      </c>
      <c r="L4051" s="56">
        <f t="shared" si="63"/>
        <v>5</v>
      </c>
      <c r="M4051" s="82" t="str">
        <f>"Q"&amp;" "&amp;VLOOKUP(pro[[#This Row],[Period]],Mapping!A:B,2,0)</f>
        <v>Q 2</v>
      </c>
      <c r="N4051"/>
    </row>
    <row r="4052" spans="1:14" ht="11.25" customHeight="1" x14ac:dyDescent="0.2">
      <c r="A4052" s="42" t="s">
        <v>43</v>
      </c>
      <c r="B4052" s="44" t="s">
        <v>25</v>
      </c>
      <c r="C4052" s="44" t="s">
        <v>59</v>
      </c>
      <c r="D4052" s="43">
        <v>51462.145000000004</v>
      </c>
      <c r="E4052" s="43">
        <v>-113371.55899999999</v>
      </c>
      <c r="F4052" s="45">
        <v>-72250</v>
      </c>
      <c r="G4052" s="45">
        <v>-21620</v>
      </c>
      <c r="H4052" s="45">
        <v>-56060</v>
      </c>
      <c r="I4052" s="55">
        <f>pro[[#This Row],[Admin expenses 3]]+pro[[#This Row],[Admin expenses 2]]+pro[[#This Row],[Admin expenses 1]]+pro[[#This Row],[COGS]]</f>
        <v>-263301.55900000001</v>
      </c>
      <c r="J4052" s="55">
        <f>pro[[#This Row],[Revenue]]+pro[[#This Row],[AdminExp]]</f>
        <v>-211839.41399999999</v>
      </c>
      <c r="K4052" s="83">
        <f>pro[[#This Row],[Profit]]/pro[[#This Row],[Revenue]]</f>
        <v>-4.1164124425827948</v>
      </c>
      <c r="L4052" s="56">
        <f t="shared" si="63"/>
        <v>5</v>
      </c>
      <c r="M4052" s="82" t="str">
        <f>"Q"&amp;" "&amp;VLOOKUP(pro[[#This Row],[Period]],Mapping!A:B,2,0)</f>
        <v>Q 2</v>
      </c>
      <c r="N4052"/>
    </row>
    <row r="4053" spans="1:14" ht="11.25" customHeight="1" x14ac:dyDescent="0.2">
      <c r="A4053" s="42" t="s">
        <v>43</v>
      </c>
      <c r="B4053" s="44" t="s">
        <v>25</v>
      </c>
      <c r="C4053" s="44" t="s">
        <v>57</v>
      </c>
      <c r="D4053" s="43">
        <v>147651.37099999998</v>
      </c>
      <c r="E4053" s="43">
        <v>-77386.616999999998</v>
      </c>
      <c r="F4053" s="45">
        <v>-59420</v>
      </c>
      <c r="G4053" s="45">
        <v>-72550</v>
      </c>
      <c r="H4053" s="45">
        <v>-39330</v>
      </c>
      <c r="I4053" s="55">
        <f>pro[[#This Row],[Admin expenses 3]]+pro[[#This Row],[Admin expenses 2]]+pro[[#This Row],[Admin expenses 1]]+pro[[#This Row],[COGS]]</f>
        <v>-248686.617</v>
      </c>
      <c r="J4053" s="55">
        <f>pro[[#This Row],[Revenue]]+pro[[#This Row],[AdminExp]]</f>
        <v>-101035.24600000001</v>
      </c>
      <c r="K4053" s="83">
        <f>pro[[#This Row],[Profit]]/pro[[#This Row],[Revenue]]</f>
        <v>-0.68428247781051776</v>
      </c>
      <c r="L4053" s="56">
        <f t="shared" si="63"/>
        <v>5</v>
      </c>
      <c r="M4053" s="82" t="str">
        <f>"Q"&amp;" "&amp;VLOOKUP(pro[[#This Row],[Period]],Mapping!A:B,2,0)</f>
        <v>Q 2</v>
      </c>
      <c r="N4053"/>
    </row>
    <row r="4054" spans="1:14" ht="11.25" customHeight="1" x14ac:dyDescent="0.2">
      <c r="A4054" s="42" t="s">
        <v>43</v>
      </c>
      <c r="B4054" s="44" t="s">
        <v>25</v>
      </c>
      <c r="C4054" s="44" t="s">
        <v>57</v>
      </c>
      <c r="D4054" s="43">
        <v>198897.83199999999</v>
      </c>
      <c r="E4054" s="43">
        <v>-173452.92300000001</v>
      </c>
      <c r="F4054" s="45">
        <v>-66790</v>
      </c>
      <c r="G4054" s="45">
        <v>-47430</v>
      </c>
      <c r="H4054" s="45">
        <v>-28250</v>
      </c>
      <c r="I4054" s="55">
        <f>pro[[#This Row],[Admin expenses 3]]+pro[[#This Row],[Admin expenses 2]]+pro[[#This Row],[Admin expenses 1]]+pro[[#This Row],[COGS]]</f>
        <v>-315922.92300000001</v>
      </c>
      <c r="J4054" s="55">
        <f>pro[[#This Row],[Revenue]]+pro[[#This Row],[AdminExp]]</f>
        <v>-117025.09100000001</v>
      </c>
      <c r="K4054" s="83">
        <f>pro[[#This Row],[Profit]]/pro[[#This Row],[Revenue]]</f>
        <v>-0.58836785611619946</v>
      </c>
      <c r="L4054" s="56">
        <f t="shared" si="63"/>
        <v>5</v>
      </c>
      <c r="M4054" s="82" t="str">
        <f>"Q"&amp;" "&amp;VLOOKUP(pro[[#This Row],[Period]],Mapping!A:B,2,0)</f>
        <v>Q 2</v>
      </c>
      <c r="N4054"/>
    </row>
    <row r="4055" spans="1:14" ht="11.25" customHeight="1" x14ac:dyDescent="0.2">
      <c r="A4055" s="42" t="s">
        <v>43</v>
      </c>
      <c r="B4055" s="44" t="s">
        <v>25</v>
      </c>
      <c r="C4055" s="44" t="s">
        <v>57</v>
      </c>
      <c r="D4055" s="43">
        <v>3714611.6419999995</v>
      </c>
      <c r="E4055" s="43">
        <v>-528432.55499999993</v>
      </c>
      <c r="F4055" s="45">
        <v>-81940</v>
      </c>
      <c r="G4055" s="45">
        <v>-82650</v>
      </c>
      <c r="H4055" s="45">
        <v>-42250</v>
      </c>
      <c r="I4055" s="55">
        <f>pro[[#This Row],[Admin expenses 3]]+pro[[#This Row],[Admin expenses 2]]+pro[[#This Row],[Admin expenses 1]]+pro[[#This Row],[COGS]]</f>
        <v>-735272.55499999993</v>
      </c>
      <c r="J4055" s="55">
        <f>pro[[#This Row],[Revenue]]+pro[[#This Row],[AdminExp]]</f>
        <v>2979339.0869999994</v>
      </c>
      <c r="K4055" s="83">
        <f>pro[[#This Row],[Profit]]/pro[[#This Row],[Revenue]]</f>
        <v>0.80205937366735891</v>
      </c>
      <c r="L4055" s="56">
        <f t="shared" si="63"/>
        <v>5</v>
      </c>
      <c r="M4055" s="82" t="str">
        <f>"Q"&amp;" "&amp;VLOOKUP(pro[[#This Row],[Period]],Mapping!A:B,2,0)</f>
        <v>Q 2</v>
      </c>
      <c r="N4055"/>
    </row>
    <row r="4056" spans="1:14" ht="11.25" customHeight="1" x14ac:dyDescent="0.2">
      <c r="A4056" s="42" t="s">
        <v>43</v>
      </c>
      <c r="B4056" s="44" t="s">
        <v>25</v>
      </c>
      <c r="C4056" s="44" t="s">
        <v>58</v>
      </c>
      <c r="D4056" s="43">
        <v>120525.15299999999</v>
      </c>
      <c r="E4056" s="43">
        <v>-12399.470999999998</v>
      </c>
      <c r="F4056" s="45">
        <v>-34810</v>
      </c>
      <c r="G4056" s="45">
        <v>-23670</v>
      </c>
      <c r="H4056" s="45">
        <v>-24290</v>
      </c>
      <c r="I4056" s="55">
        <f>pro[[#This Row],[Admin expenses 3]]+pro[[#This Row],[Admin expenses 2]]+pro[[#This Row],[Admin expenses 1]]+pro[[#This Row],[COGS]]</f>
        <v>-95169.47099999999</v>
      </c>
      <c r="J4056" s="55">
        <f>pro[[#This Row],[Revenue]]+pro[[#This Row],[AdminExp]]</f>
        <v>25355.682000000001</v>
      </c>
      <c r="K4056" s="83">
        <f>pro[[#This Row],[Profit]]/pro[[#This Row],[Revenue]]</f>
        <v>0.2103766837781986</v>
      </c>
      <c r="L4056" s="56">
        <f t="shared" si="63"/>
        <v>5</v>
      </c>
      <c r="M4056" s="82" t="str">
        <f>"Q"&amp;" "&amp;VLOOKUP(pro[[#This Row],[Period]],Mapping!A:B,2,0)</f>
        <v>Q 2</v>
      </c>
      <c r="N4056"/>
    </row>
    <row r="4057" spans="1:14" ht="11.25" customHeight="1" x14ac:dyDescent="0.2">
      <c r="A4057" s="42" t="s">
        <v>43</v>
      </c>
      <c r="B4057" s="44" t="s">
        <v>25</v>
      </c>
      <c r="C4057" s="44" t="s">
        <v>59</v>
      </c>
      <c r="D4057" s="43">
        <v>452441.29699999996</v>
      </c>
      <c r="E4057" s="43">
        <v>-23651.151999999998</v>
      </c>
      <c r="F4057" s="45">
        <v>-42540</v>
      </c>
      <c r="G4057" s="45">
        <v>-48590</v>
      </c>
      <c r="H4057" s="45">
        <v>-49440</v>
      </c>
      <c r="I4057" s="55">
        <f>pro[[#This Row],[Admin expenses 3]]+pro[[#This Row],[Admin expenses 2]]+pro[[#This Row],[Admin expenses 1]]+pro[[#This Row],[COGS]]</f>
        <v>-164221.152</v>
      </c>
      <c r="J4057" s="55">
        <f>pro[[#This Row],[Revenue]]+pro[[#This Row],[AdminExp]]</f>
        <v>288220.14499999996</v>
      </c>
      <c r="K4057" s="83">
        <f>pro[[#This Row],[Profit]]/pro[[#This Row],[Revenue]]</f>
        <v>0.63703323925357769</v>
      </c>
      <c r="L4057" s="56">
        <f t="shared" si="63"/>
        <v>5</v>
      </c>
      <c r="M4057" s="82" t="str">
        <f>"Q"&amp;" "&amp;VLOOKUP(pro[[#This Row],[Period]],Mapping!A:B,2,0)</f>
        <v>Q 2</v>
      </c>
      <c r="N4057"/>
    </row>
    <row r="4058" spans="1:14" ht="11.25" customHeight="1" x14ac:dyDescent="0.2">
      <c r="A4058" s="42" t="s">
        <v>43</v>
      </c>
      <c r="B4058" s="44" t="s">
        <v>25</v>
      </c>
      <c r="C4058" s="44" t="s">
        <v>60</v>
      </c>
      <c r="D4058" s="43">
        <v>13756.847999999998</v>
      </c>
      <c r="E4058" s="43">
        <v>-5506.1790000000001</v>
      </c>
      <c r="F4058" s="45">
        <v>-100700</v>
      </c>
      <c r="G4058" s="45">
        <v>-101770</v>
      </c>
      <c r="H4058" s="45">
        <v>-24940</v>
      </c>
      <c r="I4058" s="55">
        <f>pro[[#This Row],[Admin expenses 3]]+pro[[#This Row],[Admin expenses 2]]+pro[[#This Row],[Admin expenses 1]]+pro[[#This Row],[COGS]]</f>
        <v>-232916.179</v>
      </c>
      <c r="J4058" s="55">
        <f>pro[[#This Row],[Revenue]]+pro[[#This Row],[AdminExp]]</f>
        <v>-219159.33100000001</v>
      </c>
      <c r="K4058" s="83">
        <f>pro[[#This Row],[Profit]]/pro[[#This Row],[Revenue]]</f>
        <v>-15.93092625578185</v>
      </c>
      <c r="L4058" s="56">
        <f t="shared" si="63"/>
        <v>5</v>
      </c>
      <c r="M4058" s="82" t="str">
        <f>"Q"&amp;" "&amp;VLOOKUP(pro[[#This Row],[Period]],Mapping!A:B,2,0)</f>
        <v>Q 2</v>
      </c>
      <c r="N4058"/>
    </row>
    <row r="4059" spans="1:14" ht="11.25" customHeight="1" x14ac:dyDescent="0.2">
      <c r="A4059" s="42" t="s">
        <v>43</v>
      </c>
      <c r="B4059" s="44" t="s">
        <v>25</v>
      </c>
      <c r="C4059" s="44" t="s">
        <v>57</v>
      </c>
      <c r="D4059" s="43">
        <v>35648.045999999995</v>
      </c>
      <c r="E4059" s="43">
        <v>-10056.871999999999</v>
      </c>
      <c r="F4059" s="45">
        <v>-60020</v>
      </c>
      <c r="G4059" s="45">
        <v>-22430</v>
      </c>
      <c r="H4059" s="45">
        <v>-51510</v>
      </c>
      <c r="I4059" s="55">
        <f>pro[[#This Row],[Admin expenses 3]]+pro[[#This Row],[Admin expenses 2]]+pro[[#This Row],[Admin expenses 1]]+pro[[#This Row],[COGS]]</f>
        <v>-144016.872</v>
      </c>
      <c r="J4059" s="55">
        <f>pro[[#This Row],[Revenue]]+pro[[#This Row],[AdminExp]]</f>
        <v>-108368.826</v>
      </c>
      <c r="K4059" s="83">
        <f>pro[[#This Row],[Profit]]/pro[[#This Row],[Revenue]]</f>
        <v>-3.0399653882852378</v>
      </c>
      <c r="L4059" s="56">
        <f t="shared" si="63"/>
        <v>5</v>
      </c>
      <c r="M4059" s="82" t="str">
        <f>"Q"&amp;" "&amp;VLOOKUP(pro[[#This Row],[Period]],Mapping!A:B,2,0)</f>
        <v>Q 2</v>
      </c>
      <c r="N4059"/>
    </row>
    <row r="4060" spans="1:14" ht="11.25" customHeight="1" x14ac:dyDescent="0.2">
      <c r="A4060" s="42" t="s">
        <v>43</v>
      </c>
      <c r="B4060" s="44" t="s">
        <v>25</v>
      </c>
      <c r="C4060" s="44" t="s">
        <v>58</v>
      </c>
      <c r="D4060" s="43">
        <v>13214.648999999999</v>
      </c>
      <c r="E4060" s="43">
        <v>-7233.3799999999992</v>
      </c>
      <c r="F4060" s="45">
        <v>-84530</v>
      </c>
      <c r="G4060" s="45">
        <v>-98790</v>
      </c>
      <c r="H4060" s="45">
        <v>-12860</v>
      </c>
      <c r="I4060" s="55">
        <f>pro[[#This Row],[Admin expenses 3]]+pro[[#This Row],[Admin expenses 2]]+pro[[#This Row],[Admin expenses 1]]+pro[[#This Row],[COGS]]</f>
        <v>-203413.38</v>
      </c>
      <c r="J4060" s="55">
        <f>pro[[#This Row],[Revenue]]+pro[[#This Row],[AdminExp]]</f>
        <v>-190198.731</v>
      </c>
      <c r="K4060" s="83">
        <f>pro[[#This Row],[Profit]]/pro[[#This Row],[Revenue]]</f>
        <v>-14.393021789682042</v>
      </c>
      <c r="L4060" s="56">
        <f t="shared" si="63"/>
        <v>5</v>
      </c>
      <c r="M4060" s="82" t="str">
        <f>"Q"&amp;" "&amp;VLOOKUP(pro[[#This Row],[Period]],Mapping!A:B,2,0)</f>
        <v>Q 2</v>
      </c>
      <c r="N4060"/>
    </row>
    <row r="4061" spans="1:14" ht="11.25" customHeight="1" x14ac:dyDescent="0.2">
      <c r="A4061" s="42" t="s">
        <v>43</v>
      </c>
      <c r="B4061" s="44" t="s">
        <v>25</v>
      </c>
      <c r="C4061" s="44" t="s">
        <v>59</v>
      </c>
      <c r="D4061" s="43">
        <v>112904.008</v>
      </c>
      <c r="E4061" s="43">
        <v>-20586.530999999999</v>
      </c>
      <c r="F4061" s="45">
        <v>-17910</v>
      </c>
      <c r="G4061" s="45">
        <v>-102320</v>
      </c>
      <c r="H4061" s="45">
        <v>-69900</v>
      </c>
      <c r="I4061" s="55">
        <f>pro[[#This Row],[Admin expenses 3]]+pro[[#This Row],[Admin expenses 2]]+pro[[#This Row],[Admin expenses 1]]+pro[[#This Row],[COGS]]</f>
        <v>-210716.53099999999</v>
      </c>
      <c r="J4061" s="55">
        <f>pro[[#This Row],[Revenue]]+pro[[#This Row],[AdminExp]]</f>
        <v>-97812.522999999986</v>
      </c>
      <c r="K4061" s="83">
        <f>pro[[#This Row],[Profit]]/pro[[#This Row],[Revenue]]</f>
        <v>-0.86633348747017014</v>
      </c>
      <c r="L4061" s="56">
        <f t="shared" si="63"/>
        <v>5</v>
      </c>
      <c r="M4061" s="82" t="str">
        <f>"Q"&amp;" "&amp;VLOOKUP(pro[[#This Row],[Period]],Mapping!A:B,2,0)</f>
        <v>Q 2</v>
      </c>
      <c r="N4061"/>
    </row>
    <row r="4062" spans="1:14" ht="11.25" customHeight="1" x14ac:dyDescent="0.2">
      <c r="A4062" s="42" t="s">
        <v>43</v>
      </c>
      <c r="B4062" s="44" t="s">
        <v>25</v>
      </c>
      <c r="C4062" s="44" t="s">
        <v>60</v>
      </c>
      <c r="D4062" s="43">
        <v>68887.454999999987</v>
      </c>
      <c r="E4062" s="43">
        <v>-11421.501</v>
      </c>
      <c r="F4062" s="45">
        <v>-26490</v>
      </c>
      <c r="G4062" s="45">
        <v>-75870</v>
      </c>
      <c r="H4062" s="45">
        <v>-82240</v>
      </c>
      <c r="I4062" s="55">
        <f>pro[[#This Row],[Admin expenses 3]]+pro[[#This Row],[Admin expenses 2]]+pro[[#This Row],[Admin expenses 1]]+pro[[#This Row],[COGS]]</f>
        <v>-196021.50099999999</v>
      </c>
      <c r="J4062" s="55">
        <f>pro[[#This Row],[Revenue]]+pro[[#This Row],[AdminExp]]</f>
        <v>-127134.046</v>
      </c>
      <c r="K4062" s="83">
        <f>pro[[#This Row],[Profit]]/pro[[#This Row],[Revenue]]</f>
        <v>-1.8455326299977264</v>
      </c>
      <c r="L4062" s="56">
        <f t="shared" si="63"/>
        <v>5</v>
      </c>
      <c r="M4062" s="82" t="str">
        <f>"Q"&amp;" "&amp;VLOOKUP(pro[[#This Row],[Period]],Mapping!A:B,2,0)</f>
        <v>Q 2</v>
      </c>
      <c r="N4062"/>
    </row>
    <row r="4063" spans="1:14" ht="11.25" customHeight="1" x14ac:dyDescent="0.2">
      <c r="A4063" s="42" t="s">
        <v>43</v>
      </c>
      <c r="B4063" s="44" t="s">
        <v>25</v>
      </c>
      <c r="C4063" s="44" t="s">
        <v>57</v>
      </c>
      <c r="D4063" s="43">
        <v>419614.17399999994</v>
      </c>
      <c r="E4063" s="43">
        <v>-30223.276999999998</v>
      </c>
      <c r="F4063" s="45">
        <v>-82000</v>
      </c>
      <c r="G4063" s="45">
        <v>-104750</v>
      </c>
      <c r="H4063" s="45">
        <v>-37230</v>
      </c>
      <c r="I4063" s="55">
        <f>pro[[#This Row],[Admin expenses 3]]+pro[[#This Row],[Admin expenses 2]]+pro[[#This Row],[Admin expenses 1]]+pro[[#This Row],[COGS]]</f>
        <v>-254203.277</v>
      </c>
      <c r="J4063" s="55">
        <f>pro[[#This Row],[Revenue]]+pro[[#This Row],[AdminExp]]</f>
        <v>165410.89699999994</v>
      </c>
      <c r="K4063" s="83">
        <f>pro[[#This Row],[Profit]]/pro[[#This Row],[Revenue]]</f>
        <v>0.39419759209563776</v>
      </c>
      <c r="L4063" s="56">
        <f t="shared" si="63"/>
        <v>5</v>
      </c>
      <c r="M4063" s="82" t="str">
        <f>"Q"&amp;" "&amp;VLOOKUP(pro[[#This Row],[Period]],Mapping!A:B,2,0)</f>
        <v>Q 2</v>
      </c>
      <c r="N4063"/>
    </row>
    <row r="4064" spans="1:14" ht="11.25" customHeight="1" x14ac:dyDescent="0.2">
      <c r="A4064" s="42" t="s">
        <v>43</v>
      </c>
      <c r="B4064" s="44" t="s">
        <v>25</v>
      </c>
      <c r="C4064" s="44" t="s">
        <v>58</v>
      </c>
      <c r="D4064" s="43">
        <v>31186.889999999996</v>
      </c>
      <c r="E4064" s="43">
        <v>-2240.4829999999997</v>
      </c>
      <c r="F4064" s="45">
        <v>-18310</v>
      </c>
      <c r="G4064" s="45">
        <v>-99590</v>
      </c>
      <c r="H4064" s="45">
        <v>-95230</v>
      </c>
      <c r="I4064" s="55">
        <f>pro[[#This Row],[Admin expenses 3]]+pro[[#This Row],[Admin expenses 2]]+pro[[#This Row],[Admin expenses 1]]+pro[[#This Row],[COGS]]</f>
        <v>-215370.48300000001</v>
      </c>
      <c r="J4064" s="55">
        <f>pro[[#This Row],[Revenue]]+pro[[#This Row],[AdminExp]]</f>
        <v>-184183.59300000002</v>
      </c>
      <c r="K4064" s="83">
        <f>pro[[#This Row],[Profit]]/pro[[#This Row],[Revenue]]</f>
        <v>-5.9058018609742762</v>
      </c>
      <c r="L4064" s="56">
        <f t="shared" si="63"/>
        <v>5</v>
      </c>
      <c r="M4064" s="82" t="str">
        <f>"Q"&amp;" "&amp;VLOOKUP(pro[[#This Row],[Period]],Mapping!A:B,2,0)</f>
        <v>Q 2</v>
      </c>
      <c r="N4064"/>
    </row>
    <row r="4065" spans="1:14" ht="11.25" customHeight="1" x14ac:dyDescent="0.2">
      <c r="A4065" s="42" t="s">
        <v>43</v>
      </c>
      <c r="B4065" s="44" t="s">
        <v>25</v>
      </c>
      <c r="C4065" s="44" t="s">
        <v>59</v>
      </c>
      <c r="D4065" s="43">
        <v>123918.90699999999</v>
      </c>
      <c r="E4065" s="43">
        <v>-26010.803</v>
      </c>
      <c r="F4065" s="45">
        <v>-52240</v>
      </c>
      <c r="G4065" s="45">
        <v>-53470</v>
      </c>
      <c r="H4065" s="45">
        <v>-22700</v>
      </c>
      <c r="I4065" s="55">
        <f>pro[[#This Row],[Admin expenses 3]]+pro[[#This Row],[Admin expenses 2]]+pro[[#This Row],[Admin expenses 1]]+pro[[#This Row],[COGS]]</f>
        <v>-154420.80300000001</v>
      </c>
      <c r="J4065" s="55">
        <f>pro[[#This Row],[Revenue]]+pro[[#This Row],[AdminExp]]</f>
        <v>-30501.896000000022</v>
      </c>
      <c r="K4065" s="83">
        <f>pro[[#This Row],[Profit]]/pro[[#This Row],[Revenue]]</f>
        <v>-0.24614400448189899</v>
      </c>
      <c r="L4065" s="56">
        <f t="shared" si="63"/>
        <v>5</v>
      </c>
      <c r="M4065" s="82" t="str">
        <f>"Q"&amp;" "&amp;VLOOKUP(pro[[#This Row],[Period]],Mapping!A:B,2,0)</f>
        <v>Q 2</v>
      </c>
      <c r="N4065"/>
    </row>
    <row r="4066" spans="1:14" ht="11.25" customHeight="1" x14ac:dyDescent="0.2">
      <c r="A4066" s="42" t="s">
        <v>43</v>
      </c>
      <c r="B4066" s="44" t="s">
        <v>25</v>
      </c>
      <c r="C4066" s="44" t="s">
        <v>60</v>
      </c>
      <c r="D4066" s="43">
        <v>193246.75299999997</v>
      </c>
      <c r="E4066" s="43">
        <v>-15540.966</v>
      </c>
      <c r="F4066" s="45">
        <v>-66240</v>
      </c>
      <c r="G4066" s="45">
        <v>-49470</v>
      </c>
      <c r="H4066" s="45">
        <v>-49210</v>
      </c>
      <c r="I4066" s="55">
        <f>pro[[#This Row],[Admin expenses 3]]+pro[[#This Row],[Admin expenses 2]]+pro[[#This Row],[Admin expenses 1]]+pro[[#This Row],[COGS]]</f>
        <v>-180460.96600000001</v>
      </c>
      <c r="J4066" s="55">
        <f>pro[[#This Row],[Revenue]]+pro[[#This Row],[AdminExp]]</f>
        <v>12785.786999999953</v>
      </c>
      <c r="K4066" s="83">
        <f>pro[[#This Row],[Profit]]/pro[[#This Row],[Revenue]]</f>
        <v>6.6163010769965974E-2</v>
      </c>
      <c r="L4066" s="56">
        <f t="shared" si="63"/>
        <v>5</v>
      </c>
      <c r="M4066" s="82" t="str">
        <f>"Q"&amp;" "&amp;VLOOKUP(pro[[#This Row],[Period]],Mapping!A:B,2,0)</f>
        <v>Q 2</v>
      </c>
      <c r="N4066"/>
    </row>
    <row r="4067" spans="1:14" ht="11.25" customHeight="1" x14ac:dyDescent="0.2">
      <c r="A4067" s="42" t="s">
        <v>43</v>
      </c>
      <c r="B4067" s="44" t="s">
        <v>25</v>
      </c>
      <c r="C4067" s="44" t="s">
        <v>57</v>
      </c>
      <c r="D4067" s="43">
        <v>48085.149000000005</v>
      </c>
      <c r="E4067" s="43">
        <v>-5747.1959999999999</v>
      </c>
      <c r="F4067" s="45">
        <v>-94130</v>
      </c>
      <c r="G4067" s="45">
        <v>-50290</v>
      </c>
      <c r="H4067" s="45">
        <v>-30850</v>
      </c>
      <c r="I4067" s="55">
        <f>pro[[#This Row],[Admin expenses 3]]+pro[[#This Row],[Admin expenses 2]]+pro[[#This Row],[Admin expenses 1]]+pro[[#This Row],[COGS]]</f>
        <v>-181017.196</v>
      </c>
      <c r="J4067" s="55">
        <f>pro[[#This Row],[Revenue]]+pro[[#This Row],[AdminExp]]</f>
        <v>-132932.04699999999</v>
      </c>
      <c r="K4067" s="83">
        <f>pro[[#This Row],[Profit]]/pro[[#This Row],[Revenue]]</f>
        <v>-2.7645135715395202</v>
      </c>
      <c r="L4067" s="56">
        <f t="shared" si="63"/>
        <v>5</v>
      </c>
      <c r="M4067" s="82" t="str">
        <f>"Q"&amp;" "&amp;VLOOKUP(pro[[#This Row],[Period]],Mapping!A:B,2,0)</f>
        <v>Q 2</v>
      </c>
      <c r="N4067"/>
    </row>
    <row r="4068" spans="1:14" ht="11.25" customHeight="1" x14ac:dyDescent="0.2">
      <c r="A4068" s="42" t="s">
        <v>43</v>
      </c>
      <c r="B4068" s="44" t="s">
        <v>25</v>
      </c>
      <c r="C4068" s="44" t="s">
        <v>58</v>
      </c>
      <c r="D4068" s="43">
        <v>122594.75199999998</v>
      </c>
      <c r="E4068" s="43">
        <v>-18369.861999999997</v>
      </c>
      <c r="F4068" s="45">
        <v>-103380</v>
      </c>
      <c r="G4068" s="45">
        <v>-13900</v>
      </c>
      <c r="H4068" s="45">
        <v>-83940</v>
      </c>
      <c r="I4068" s="55">
        <f>pro[[#This Row],[Admin expenses 3]]+pro[[#This Row],[Admin expenses 2]]+pro[[#This Row],[Admin expenses 1]]+pro[[#This Row],[COGS]]</f>
        <v>-219589.86199999999</v>
      </c>
      <c r="J4068" s="55">
        <f>pro[[#This Row],[Revenue]]+pro[[#This Row],[AdminExp]]</f>
        <v>-96995.110000000015</v>
      </c>
      <c r="K4068" s="83">
        <f>pro[[#This Row],[Profit]]/pro[[#This Row],[Revenue]]</f>
        <v>-0.79118484615067397</v>
      </c>
      <c r="L4068" s="56">
        <f t="shared" si="63"/>
        <v>5</v>
      </c>
      <c r="M4068" s="82" t="str">
        <f>"Q"&amp;" "&amp;VLOOKUP(pro[[#This Row],[Period]],Mapping!A:B,2,0)</f>
        <v>Q 2</v>
      </c>
      <c r="N4068"/>
    </row>
    <row r="4069" spans="1:14" ht="11.25" customHeight="1" x14ac:dyDescent="0.2">
      <c r="A4069" s="42" t="s">
        <v>43</v>
      </c>
      <c r="B4069" s="44" t="s">
        <v>25</v>
      </c>
      <c r="C4069" s="44" t="s">
        <v>59</v>
      </c>
      <c r="D4069" s="43">
        <v>112497.476</v>
      </c>
      <c r="E4069" s="43">
        <v>-10945.297999999999</v>
      </c>
      <c r="F4069" s="45">
        <v>-69210</v>
      </c>
      <c r="G4069" s="45">
        <v>-75990</v>
      </c>
      <c r="H4069" s="45">
        <v>-61810</v>
      </c>
      <c r="I4069" s="55">
        <f>pro[[#This Row],[Admin expenses 3]]+pro[[#This Row],[Admin expenses 2]]+pro[[#This Row],[Admin expenses 1]]+pro[[#This Row],[COGS]]</f>
        <v>-217955.29800000001</v>
      </c>
      <c r="J4069" s="55">
        <f>pro[[#This Row],[Revenue]]+pro[[#This Row],[AdminExp]]</f>
        <v>-105457.82200000001</v>
      </c>
      <c r="K4069" s="83">
        <f>pro[[#This Row],[Profit]]/pro[[#This Row],[Revenue]]</f>
        <v>-0.9374238938480719</v>
      </c>
      <c r="L4069" s="56">
        <f t="shared" si="63"/>
        <v>5</v>
      </c>
      <c r="M4069" s="82" t="str">
        <f>"Q"&amp;" "&amp;VLOOKUP(pro[[#This Row],[Period]],Mapping!A:B,2,0)</f>
        <v>Q 2</v>
      </c>
      <c r="N4069"/>
    </row>
    <row r="4070" spans="1:14" ht="11.25" customHeight="1" x14ac:dyDescent="0.2">
      <c r="A4070" s="42" t="s">
        <v>43</v>
      </c>
      <c r="B4070" s="44" t="s">
        <v>25</v>
      </c>
      <c r="C4070" s="44" t="s">
        <v>60</v>
      </c>
      <c r="D4070" s="43">
        <v>49702.729999999996</v>
      </c>
      <c r="E4070" s="43">
        <v>-14275.897999999999</v>
      </c>
      <c r="F4070" s="45">
        <v>-82420</v>
      </c>
      <c r="G4070" s="45">
        <v>-95350</v>
      </c>
      <c r="H4070" s="45">
        <v>-52740</v>
      </c>
      <c r="I4070" s="55">
        <f>pro[[#This Row],[Admin expenses 3]]+pro[[#This Row],[Admin expenses 2]]+pro[[#This Row],[Admin expenses 1]]+pro[[#This Row],[COGS]]</f>
        <v>-244785.89799999999</v>
      </c>
      <c r="J4070" s="55">
        <f>pro[[#This Row],[Revenue]]+pro[[#This Row],[AdminExp]]</f>
        <v>-195083.16800000001</v>
      </c>
      <c r="K4070" s="83">
        <f>pro[[#This Row],[Profit]]/pro[[#This Row],[Revenue]]</f>
        <v>-3.9249990493479938</v>
      </c>
      <c r="L4070" s="56">
        <f t="shared" si="63"/>
        <v>5</v>
      </c>
      <c r="M4070" s="82" t="str">
        <f>"Q"&amp;" "&amp;VLOOKUP(pro[[#This Row],[Period]],Mapping!A:B,2,0)</f>
        <v>Q 2</v>
      </c>
      <c r="N4070"/>
    </row>
    <row r="4071" spans="1:14" ht="11.25" customHeight="1" x14ac:dyDescent="0.2">
      <c r="A4071" s="42" t="s">
        <v>43</v>
      </c>
      <c r="B4071" s="44" t="s">
        <v>25</v>
      </c>
      <c r="C4071" s="44" t="s">
        <v>57</v>
      </c>
      <c r="D4071" s="43">
        <v>970974.30499999982</v>
      </c>
      <c r="E4071" s="43">
        <v>-150270.253</v>
      </c>
      <c r="F4071" s="45">
        <v>-84690</v>
      </c>
      <c r="G4071" s="45">
        <v>-40250</v>
      </c>
      <c r="H4071" s="45">
        <v>-15210</v>
      </c>
      <c r="I4071" s="55">
        <f>pro[[#This Row],[Admin expenses 3]]+pro[[#This Row],[Admin expenses 2]]+pro[[#This Row],[Admin expenses 1]]+pro[[#This Row],[COGS]]</f>
        <v>-290420.25300000003</v>
      </c>
      <c r="J4071" s="55">
        <f>pro[[#This Row],[Revenue]]+pro[[#This Row],[AdminExp]]</f>
        <v>680554.05199999979</v>
      </c>
      <c r="K4071" s="83">
        <f>pro[[#This Row],[Profit]]/pro[[#This Row],[Revenue]]</f>
        <v>0.70089810667028918</v>
      </c>
      <c r="L4071" s="56">
        <f t="shared" si="63"/>
        <v>5</v>
      </c>
      <c r="M4071" s="82" t="str">
        <f>"Q"&amp;" "&amp;VLOOKUP(pro[[#This Row],[Period]],Mapping!A:B,2,0)</f>
        <v>Q 2</v>
      </c>
      <c r="N4071"/>
    </row>
    <row r="4072" spans="1:14" ht="11.25" customHeight="1" x14ac:dyDescent="0.2">
      <c r="A4072" s="42" t="s">
        <v>43</v>
      </c>
      <c r="B4072" s="44" t="s">
        <v>25</v>
      </c>
      <c r="C4072" s="44" t="s">
        <v>57</v>
      </c>
      <c r="D4072" s="43">
        <v>76055.615999999995</v>
      </c>
      <c r="E4072" s="43">
        <v>-29983.330999999998</v>
      </c>
      <c r="F4072" s="45">
        <v>-62760</v>
      </c>
      <c r="G4072" s="45">
        <v>-58960</v>
      </c>
      <c r="H4072" s="45">
        <v>-25920</v>
      </c>
      <c r="I4072" s="55">
        <f>pro[[#This Row],[Admin expenses 3]]+pro[[#This Row],[Admin expenses 2]]+pro[[#This Row],[Admin expenses 1]]+pro[[#This Row],[COGS]]</f>
        <v>-177623.33100000001</v>
      </c>
      <c r="J4072" s="55">
        <f>pro[[#This Row],[Revenue]]+pro[[#This Row],[AdminExp]]</f>
        <v>-101567.71500000001</v>
      </c>
      <c r="K4072" s="83">
        <f>pro[[#This Row],[Profit]]/pro[[#This Row],[Revenue]]</f>
        <v>-1.3354400416663514</v>
      </c>
      <c r="L4072" s="56">
        <f t="shared" si="63"/>
        <v>5</v>
      </c>
      <c r="M4072" s="82" t="str">
        <f>"Q"&amp;" "&amp;VLOOKUP(pro[[#This Row],[Period]],Mapping!A:B,2,0)</f>
        <v>Q 2</v>
      </c>
      <c r="N4072"/>
    </row>
    <row r="4073" spans="1:14" ht="11.25" customHeight="1" x14ac:dyDescent="0.2">
      <c r="A4073" s="42" t="s">
        <v>43</v>
      </c>
      <c r="B4073" s="44" t="s">
        <v>25</v>
      </c>
      <c r="C4073" s="44" t="s">
        <v>58</v>
      </c>
      <c r="D4073" s="43">
        <v>101655.694</v>
      </c>
      <c r="E4073" s="43">
        <v>-38947.096999999994</v>
      </c>
      <c r="F4073" s="45">
        <v>-105100</v>
      </c>
      <c r="G4073" s="45">
        <v>-107720</v>
      </c>
      <c r="H4073" s="45">
        <v>-14620</v>
      </c>
      <c r="I4073" s="55">
        <f>pro[[#This Row],[Admin expenses 3]]+pro[[#This Row],[Admin expenses 2]]+pro[[#This Row],[Admin expenses 1]]+pro[[#This Row],[COGS]]</f>
        <v>-266387.09700000001</v>
      </c>
      <c r="J4073" s="55">
        <f>pro[[#This Row],[Revenue]]+pro[[#This Row],[AdminExp]]</f>
        <v>-164731.40299999999</v>
      </c>
      <c r="K4073" s="83">
        <f>pro[[#This Row],[Profit]]/pro[[#This Row],[Revenue]]</f>
        <v>-1.62048377732781</v>
      </c>
      <c r="L4073" s="56">
        <f t="shared" si="63"/>
        <v>5</v>
      </c>
      <c r="M4073" s="82" t="str">
        <f>"Q"&amp;" "&amp;VLOOKUP(pro[[#This Row],[Period]],Mapping!A:B,2,0)</f>
        <v>Q 2</v>
      </c>
      <c r="N4073"/>
    </row>
    <row r="4074" spans="1:14" ht="11.25" customHeight="1" x14ac:dyDescent="0.2">
      <c r="A4074" s="42" t="s">
        <v>43</v>
      </c>
      <c r="B4074" s="44" t="s">
        <v>25</v>
      </c>
      <c r="C4074" s="44" t="s">
        <v>59</v>
      </c>
      <c r="D4074" s="43">
        <v>2386.0619999999999</v>
      </c>
      <c r="E4074" s="43">
        <v>-2537.2759999999998</v>
      </c>
      <c r="F4074" s="45">
        <v>-40890</v>
      </c>
      <c r="G4074" s="45">
        <v>-104640</v>
      </c>
      <c r="H4074" s="45">
        <v>-58830</v>
      </c>
      <c r="I4074" s="55">
        <f>pro[[#This Row],[Admin expenses 3]]+pro[[#This Row],[Admin expenses 2]]+pro[[#This Row],[Admin expenses 1]]+pro[[#This Row],[COGS]]</f>
        <v>-206897.27600000001</v>
      </c>
      <c r="J4074" s="55">
        <f>pro[[#This Row],[Revenue]]+pro[[#This Row],[AdminExp]]</f>
        <v>-204511.21400000001</v>
      </c>
      <c r="K4074" s="83">
        <f>pro[[#This Row],[Profit]]/pro[[#This Row],[Revenue]]</f>
        <v>-85.710771136709781</v>
      </c>
      <c r="L4074" s="56">
        <f t="shared" si="63"/>
        <v>5</v>
      </c>
      <c r="M4074" s="82" t="str">
        <f>"Q"&amp;" "&amp;VLOOKUP(pro[[#This Row],[Period]],Mapping!A:B,2,0)</f>
        <v>Q 2</v>
      </c>
      <c r="N4074"/>
    </row>
    <row r="4075" spans="1:14" ht="11.25" customHeight="1" x14ac:dyDescent="0.2">
      <c r="A4075" s="42" t="s">
        <v>43</v>
      </c>
      <c r="B4075" s="44" t="s">
        <v>25</v>
      </c>
      <c r="C4075" s="44" t="s">
        <v>57</v>
      </c>
      <c r="D4075" s="43">
        <v>1213017.057</v>
      </c>
      <c r="E4075" s="43">
        <v>-498806.04899999994</v>
      </c>
      <c r="F4075" s="45">
        <v>-19760</v>
      </c>
      <c r="G4075" s="45">
        <v>-54580</v>
      </c>
      <c r="H4075" s="45">
        <v>-34900</v>
      </c>
      <c r="I4075" s="55">
        <f>pro[[#This Row],[Admin expenses 3]]+pro[[#This Row],[Admin expenses 2]]+pro[[#This Row],[Admin expenses 1]]+pro[[#This Row],[COGS]]</f>
        <v>-608046.04899999988</v>
      </c>
      <c r="J4075" s="55">
        <f>pro[[#This Row],[Revenue]]+pro[[#This Row],[AdminExp]]</f>
        <v>604971.00800000015</v>
      </c>
      <c r="K4075" s="83">
        <f>pro[[#This Row],[Profit]]/pro[[#This Row],[Revenue]]</f>
        <v>0.49873248237431844</v>
      </c>
      <c r="L4075" s="56">
        <f t="shared" si="63"/>
        <v>5</v>
      </c>
      <c r="M4075" s="82" t="str">
        <f>"Q"&amp;" "&amp;VLOOKUP(pro[[#This Row],[Period]],Mapping!A:B,2,0)</f>
        <v>Q 2</v>
      </c>
      <c r="N4075"/>
    </row>
    <row r="4076" spans="1:14" ht="11.25" customHeight="1" x14ac:dyDescent="0.2">
      <c r="A4076" s="42" t="s">
        <v>43</v>
      </c>
      <c r="B4076" s="44" t="s">
        <v>25</v>
      </c>
      <c r="C4076" s="44" t="s">
        <v>58</v>
      </c>
      <c r="D4076" s="43">
        <v>374014.91399999999</v>
      </c>
      <c r="E4076" s="43">
        <v>-35512.917999999998</v>
      </c>
      <c r="F4076" s="45">
        <v>-99040</v>
      </c>
      <c r="G4076" s="45">
        <v>-67020</v>
      </c>
      <c r="H4076" s="45">
        <v>-23270</v>
      </c>
      <c r="I4076" s="55">
        <f>pro[[#This Row],[Admin expenses 3]]+pro[[#This Row],[Admin expenses 2]]+pro[[#This Row],[Admin expenses 1]]+pro[[#This Row],[COGS]]</f>
        <v>-224842.91800000001</v>
      </c>
      <c r="J4076" s="55">
        <f>pro[[#This Row],[Revenue]]+pro[[#This Row],[AdminExp]]</f>
        <v>149171.99599999998</v>
      </c>
      <c r="K4076" s="83">
        <f>pro[[#This Row],[Profit]]/pro[[#This Row],[Revenue]]</f>
        <v>0.39883969974523525</v>
      </c>
      <c r="L4076" s="56">
        <f t="shared" si="63"/>
        <v>5</v>
      </c>
      <c r="M4076" s="82" t="str">
        <f>"Q"&amp;" "&amp;VLOOKUP(pro[[#This Row],[Period]],Mapping!A:B,2,0)</f>
        <v>Q 2</v>
      </c>
      <c r="N4076"/>
    </row>
    <row r="4077" spans="1:14" ht="11.25" customHeight="1" x14ac:dyDescent="0.2">
      <c r="A4077" s="42" t="s">
        <v>43</v>
      </c>
      <c r="B4077" s="44" t="s">
        <v>25</v>
      </c>
      <c r="C4077" s="44" t="s">
        <v>59</v>
      </c>
      <c r="D4077" s="43">
        <v>2299965.6189999999</v>
      </c>
      <c r="E4077" s="43">
        <v>-198873.997</v>
      </c>
      <c r="F4077" s="45">
        <v>-21240</v>
      </c>
      <c r="G4077" s="45">
        <v>-107500</v>
      </c>
      <c r="H4077" s="45">
        <v>-101840</v>
      </c>
      <c r="I4077" s="55">
        <f>pro[[#This Row],[Admin expenses 3]]+pro[[#This Row],[Admin expenses 2]]+pro[[#This Row],[Admin expenses 1]]+pro[[#This Row],[COGS]]</f>
        <v>-429453.99699999997</v>
      </c>
      <c r="J4077" s="55">
        <f>pro[[#This Row],[Revenue]]+pro[[#This Row],[AdminExp]]</f>
        <v>1870511.622</v>
      </c>
      <c r="K4077" s="83">
        <f>pro[[#This Row],[Profit]]/pro[[#This Row],[Revenue]]</f>
        <v>0.81327807970159049</v>
      </c>
      <c r="L4077" s="56">
        <f t="shared" si="63"/>
        <v>5</v>
      </c>
      <c r="M4077" s="82" t="str">
        <f>"Q"&amp;" "&amp;VLOOKUP(pro[[#This Row],[Period]],Mapping!A:B,2,0)</f>
        <v>Q 2</v>
      </c>
      <c r="N4077"/>
    </row>
    <row r="4078" spans="1:14" ht="11.25" customHeight="1" x14ac:dyDescent="0.2">
      <c r="A4078" s="42" t="s">
        <v>43</v>
      </c>
      <c r="B4078" s="44" t="s">
        <v>25</v>
      </c>
      <c r="C4078" s="44" t="s">
        <v>57</v>
      </c>
      <c r="D4078" s="43">
        <v>535554.47399999993</v>
      </c>
      <c r="E4078" s="43">
        <v>-348233.33299999998</v>
      </c>
      <c r="F4078" s="45">
        <v>-12430</v>
      </c>
      <c r="G4078" s="45">
        <v>-90100</v>
      </c>
      <c r="H4078" s="45">
        <v>-89850</v>
      </c>
      <c r="I4078" s="55">
        <f>pro[[#This Row],[Admin expenses 3]]+pro[[#This Row],[Admin expenses 2]]+pro[[#This Row],[Admin expenses 1]]+pro[[#This Row],[COGS]]</f>
        <v>-540613.33299999998</v>
      </c>
      <c r="J4078" s="55">
        <f>pro[[#This Row],[Revenue]]+pro[[#This Row],[AdminExp]]</f>
        <v>-5058.8590000000549</v>
      </c>
      <c r="K4078" s="83">
        <f>pro[[#This Row],[Profit]]/pro[[#This Row],[Revenue]]</f>
        <v>-9.4460213584175116E-3</v>
      </c>
      <c r="L4078" s="56">
        <f t="shared" si="63"/>
        <v>5</v>
      </c>
      <c r="M4078" s="82" t="str">
        <f>"Q"&amp;" "&amp;VLOOKUP(pro[[#This Row],[Period]],Mapping!A:B,2,0)</f>
        <v>Q 2</v>
      </c>
      <c r="N4078"/>
    </row>
    <row r="4079" spans="1:14" ht="11.25" customHeight="1" x14ac:dyDescent="0.2">
      <c r="A4079" s="42" t="s">
        <v>43</v>
      </c>
      <c r="B4079" s="44" t="s">
        <v>25</v>
      </c>
      <c r="C4079" s="44" t="s">
        <v>58</v>
      </c>
      <c r="D4079" s="43">
        <v>330355.01099999994</v>
      </c>
      <c r="E4079" s="43">
        <v>-384579.25099999999</v>
      </c>
      <c r="F4079" s="45">
        <v>-24200</v>
      </c>
      <c r="G4079" s="45">
        <v>-16570</v>
      </c>
      <c r="H4079" s="45">
        <v>-68120</v>
      </c>
      <c r="I4079" s="55">
        <f>pro[[#This Row],[Admin expenses 3]]+pro[[#This Row],[Admin expenses 2]]+pro[[#This Row],[Admin expenses 1]]+pro[[#This Row],[COGS]]</f>
        <v>-493469.25099999999</v>
      </c>
      <c r="J4079" s="55">
        <f>pro[[#This Row],[Revenue]]+pro[[#This Row],[AdminExp]]</f>
        <v>-163114.24000000005</v>
      </c>
      <c r="K4079" s="83">
        <f>pro[[#This Row],[Profit]]/pro[[#This Row],[Revenue]]</f>
        <v>-0.49375439926352466</v>
      </c>
      <c r="L4079" s="56">
        <f t="shared" si="63"/>
        <v>5</v>
      </c>
      <c r="M4079" s="82" t="str">
        <f>"Q"&amp;" "&amp;VLOOKUP(pro[[#This Row],[Period]],Mapping!A:B,2,0)</f>
        <v>Q 2</v>
      </c>
      <c r="N4079"/>
    </row>
    <row r="4080" spans="1:14" ht="11.25" customHeight="1" x14ac:dyDescent="0.2">
      <c r="A4080" s="42" t="s">
        <v>43</v>
      </c>
      <c r="B4080" s="44" t="s">
        <v>25</v>
      </c>
      <c r="C4080" s="44" t="s">
        <v>59</v>
      </c>
      <c r="D4080" s="43">
        <v>266739.158</v>
      </c>
      <c r="E4080" s="43">
        <v>-608436.76599999995</v>
      </c>
      <c r="F4080" s="45">
        <v>-28580</v>
      </c>
      <c r="G4080" s="45">
        <v>-88730</v>
      </c>
      <c r="H4080" s="45">
        <v>-101150</v>
      </c>
      <c r="I4080" s="55">
        <f>pro[[#This Row],[Admin expenses 3]]+pro[[#This Row],[Admin expenses 2]]+pro[[#This Row],[Admin expenses 1]]+pro[[#This Row],[COGS]]</f>
        <v>-826896.76599999995</v>
      </c>
      <c r="J4080" s="55">
        <f>pro[[#This Row],[Revenue]]+pro[[#This Row],[AdminExp]]</f>
        <v>-560157.60800000001</v>
      </c>
      <c r="K4080" s="83">
        <f>pro[[#This Row],[Profit]]/pro[[#This Row],[Revenue]]</f>
        <v>-2.1000201552709408</v>
      </c>
      <c r="L4080" s="56">
        <f t="shared" si="63"/>
        <v>5</v>
      </c>
      <c r="M4080" s="82" t="str">
        <f>"Q"&amp;" "&amp;VLOOKUP(pro[[#This Row],[Period]],Mapping!A:B,2,0)</f>
        <v>Q 2</v>
      </c>
      <c r="N4080"/>
    </row>
    <row r="4081" spans="1:14" ht="11.25" customHeight="1" x14ac:dyDescent="0.2">
      <c r="A4081" s="42" t="s">
        <v>43</v>
      </c>
      <c r="B4081" s="44" t="s">
        <v>13</v>
      </c>
      <c r="C4081" s="44" t="s">
        <v>57</v>
      </c>
      <c r="D4081" s="43">
        <v>333926.15199999994</v>
      </c>
      <c r="E4081" s="43">
        <v>-68937.73599999999</v>
      </c>
      <c r="F4081" s="45">
        <v>-85530</v>
      </c>
      <c r="G4081" s="45">
        <v>-40740</v>
      </c>
      <c r="H4081" s="45">
        <v>-13580</v>
      </c>
      <c r="I4081" s="55">
        <f>pro[[#This Row],[Admin expenses 3]]+pro[[#This Row],[Admin expenses 2]]+pro[[#This Row],[Admin expenses 1]]+pro[[#This Row],[COGS]]</f>
        <v>-208787.73599999998</v>
      </c>
      <c r="J4081" s="55">
        <f>pro[[#This Row],[Revenue]]+pro[[#This Row],[AdminExp]]</f>
        <v>125138.41599999997</v>
      </c>
      <c r="K4081" s="83">
        <f>pro[[#This Row],[Profit]]/pro[[#This Row],[Revenue]]</f>
        <v>0.37474877379475202</v>
      </c>
      <c r="L4081" s="56">
        <f t="shared" si="63"/>
        <v>5</v>
      </c>
      <c r="M4081" s="82" t="str">
        <f>"Q"&amp;" "&amp;VLOOKUP(pro[[#This Row],[Period]],Mapping!A:B,2,0)</f>
        <v>Q 2</v>
      </c>
      <c r="N4081"/>
    </row>
    <row r="4082" spans="1:14" ht="11.25" customHeight="1" x14ac:dyDescent="0.2">
      <c r="A4082" s="42" t="s">
        <v>43</v>
      </c>
      <c r="B4082" s="44" t="s">
        <v>13</v>
      </c>
      <c r="C4082" s="44" t="s">
        <v>57</v>
      </c>
      <c r="D4082" s="43">
        <v>17051.397999999997</v>
      </c>
      <c r="E4082" s="43">
        <v>-24230.527999999998</v>
      </c>
      <c r="F4082" s="45">
        <v>-32800</v>
      </c>
      <c r="G4082" s="45">
        <v>-57220</v>
      </c>
      <c r="H4082" s="45">
        <v>-68260</v>
      </c>
      <c r="I4082" s="55">
        <f>pro[[#This Row],[Admin expenses 3]]+pro[[#This Row],[Admin expenses 2]]+pro[[#This Row],[Admin expenses 1]]+pro[[#This Row],[COGS]]</f>
        <v>-182510.52799999999</v>
      </c>
      <c r="J4082" s="55">
        <f>pro[[#This Row],[Revenue]]+pro[[#This Row],[AdminExp]]</f>
        <v>-165459.13</v>
      </c>
      <c r="K4082" s="83">
        <f>pro[[#This Row],[Profit]]/pro[[#This Row],[Revenue]]</f>
        <v>-9.7035521662212112</v>
      </c>
      <c r="L4082" s="56">
        <f t="shared" si="63"/>
        <v>5</v>
      </c>
      <c r="M4082" s="82" t="str">
        <f>"Q"&amp;" "&amp;VLOOKUP(pro[[#This Row],[Period]],Mapping!A:B,2,0)</f>
        <v>Q 2</v>
      </c>
      <c r="N4082"/>
    </row>
    <row r="4083" spans="1:14" ht="11.25" customHeight="1" x14ac:dyDescent="0.2">
      <c r="A4083" s="42" t="s">
        <v>43</v>
      </c>
      <c r="B4083" s="44" t="s">
        <v>13</v>
      </c>
      <c r="C4083" s="44" t="s">
        <v>57</v>
      </c>
      <c r="D4083" s="43">
        <v>762059.4659999999</v>
      </c>
      <c r="E4083" s="43">
        <v>-687784.60100000002</v>
      </c>
      <c r="F4083" s="45">
        <v>-12480</v>
      </c>
      <c r="G4083" s="45">
        <v>-57720</v>
      </c>
      <c r="H4083" s="45">
        <v>-104860</v>
      </c>
      <c r="I4083" s="55">
        <f>pro[[#This Row],[Admin expenses 3]]+pro[[#This Row],[Admin expenses 2]]+pro[[#This Row],[Admin expenses 1]]+pro[[#This Row],[COGS]]</f>
        <v>-862844.60100000002</v>
      </c>
      <c r="J4083" s="55">
        <f>pro[[#This Row],[Revenue]]+pro[[#This Row],[AdminExp]]</f>
        <v>-100785.13500000013</v>
      </c>
      <c r="K4083" s="83">
        <f>pro[[#This Row],[Profit]]/pro[[#This Row],[Revenue]]</f>
        <v>-0.13225363570249271</v>
      </c>
      <c r="L4083" s="56">
        <f t="shared" si="63"/>
        <v>5</v>
      </c>
      <c r="M4083" s="82" t="str">
        <f>"Q"&amp;" "&amp;VLOOKUP(pro[[#This Row],[Period]],Mapping!A:B,2,0)</f>
        <v>Q 2</v>
      </c>
      <c r="N4083"/>
    </row>
    <row r="4084" spans="1:14" ht="11.25" customHeight="1" x14ac:dyDescent="0.2">
      <c r="A4084" s="42" t="s">
        <v>43</v>
      </c>
      <c r="B4084" s="44" t="s">
        <v>13</v>
      </c>
      <c r="C4084" s="44" t="s">
        <v>57</v>
      </c>
      <c r="D4084" s="43">
        <v>-21426.23</v>
      </c>
      <c r="E4084" s="43">
        <v>18440.057999999997</v>
      </c>
      <c r="F4084" s="45">
        <v>-47440</v>
      </c>
      <c r="G4084" s="45">
        <v>-47100</v>
      </c>
      <c r="H4084" s="45">
        <v>-80630</v>
      </c>
      <c r="I4084" s="55">
        <f>pro[[#This Row],[Admin expenses 3]]+pro[[#This Row],[Admin expenses 2]]+pro[[#This Row],[Admin expenses 1]]+pro[[#This Row],[COGS]]</f>
        <v>-156729.94200000001</v>
      </c>
      <c r="J4084" s="55">
        <f>pro[[#This Row],[Revenue]]+pro[[#This Row],[AdminExp]]</f>
        <v>-178156.17200000002</v>
      </c>
      <c r="K4084" s="83">
        <f>pro[[#This Row],[Profit]]/pro[[#This Row],[Revenue]]</f>
        <v>8.3148632307223451</v>
      </c>
      <c r="L4084" s="56">
        <f t="shared" si="63"/>
        <v>5</v>
      </c>
      <c r="M4084" s="82" t="str">
        <f>"Q"&amp;" "&amp;VLOOKUP(pro[[#This Row],[Period]],Mapping!A:B,2,0)</f>
        <v>Q 2</v>
      </c>
      <c r="N4084"/>
    </row>
    <row r="4085" spans="1:14" ht="11.25" customHeight="1" x14ac:dyDescent="0.2">
      <c r="A4085" s="42" t="s">
        <v>43</v>
      </c>
      <c r="B4085" s="44" t="s">
        <v>13</v>
      </c>
      <c r="C4085" s="44" t="s">
        <v>57</v>
      </c>
      <c r="D4085" s="43">
        <v>198209.375</v>
      </c>
      <c r="E4085" s="43">
        <v>-43702.862000000001</v>
      </c>
      <c r="F4085" s="45">
        <v>-105670</v>
      </c>
      <c r="G4085" s="45">
        <v>-80120</v>
      </c>
      <c r="H4085" s="45">
        <v>-106700</v>
      </c>
      <c r="I4085" s="55">
        <f>pro[[#This Row],[Admin expenses 3]]+pro[[#This Row],[Admin expenses 2]]+pro[[#This Row],[Admin expenses 1]]+pro[[#This Row],[COGS]]</f>
        <v>-336192.86200000002</v>
      </c>
      <c r="J4085" s="55">
        <f>pro[[#This Row],[Revenue]]+pro[[#This Row],[AdminExp]]</f>
        <v>-137983.48700000002</v>
      </c>
      <c r="K4085" s="83">
        <f>pro[[#This Row],[Profit]]/pro[[#This Row],[Revenue]]</f>
        <v>-0.69615015435067096</v>
      </c>
      <c r="L4085" s="56">
        <f t="shared" si="63"/>
        <v>5</v>
      </c>
      <c r="M4085" s="82" t="str">
        <f>"Q"&amp;" "&amp;VLOOKUP(pro[[#This Row],[Period]],Mapping!A:B,2,0)</f>
        <v>Q 2</v>
      </c>
      <c r="N4085"/>
    </row>
    <row r="4086" spans="1:14" ht="11.25" customHeight="1" x14ac:dyDescent="0.2">
      <c r="A4086" s="42" t="s">
        <v>43</v>
      </c>
      <c r="B4086" s="44" t="s">
        <v>13</v>
      </c>
      <c r="C4086" s="44" t="s">
        <v>57</v>
      </c>
      <c r="D4086" s="43">
        <v>193140.766</v>
      </c>
      <c r="E4086" s="43">
        <v>-212756.62100000001</v>
      </c>
      <c r="F4086" s="45">
        <v>-80470</v>
      </c>
      <c r="G4086" s="45">
        <v>-90700</v>
      </c>
      <c r="H4086" s="45">
        <v>-35930</v>
      </c>
      <c r="I4086" s="55">
        <f>pro[[#This Row],[Admin expenses 3]]+pro[[#This Row],[Admin expenses 2]]+pro[[#This Row],[Admin expenses 1]]+pro[[#This Row],[COGS]]</f>
        <v>-419856.62100000004</v>
      </c>
      <c r="J4086" s="55">
        <f>pro[[#This Row],[Revenue]]+pro[[#This Row],[AdminExp]]</f>
        <v>-226715.85500000004</v>
      </c>
      <c r="K4086" s="83">
        <f>pro[[#This Row],[Profit]]/pro[[#This Row],[Revenue]]</f>
        <v>-1.1738374020945948</v>
      </c>
      <c r="L4086" s="56">
        <f t="shared" si="63"/>
        <v>5</v>
      </c>
      <c r="M4086" s="82" t="str">
        <f>"Q"&amp;" "&amp;VLOOKUP(pro[[#This Row],[Period]],Mapping!A:B,2,0)</f>
        <v>Q 2</v>
      </c>
      <c r="N4086"/>
    </row>
    <row r="4087" spans="1:14" ht="11.25" customHeight="1" x14ac:dyDescent="0.2">
      <c r="A4087" s="42" t="s">
        <v>43</v>
      </c>
      <c r="B4087" s="44" t="s">
        <v>13</v>
      </c>
      <c r="C4087" s="44" t="s">
        <v>57</v>
      </c>
      <c r="D4087" s="43">
        <v>449772.81999999995</v>
      </c>
      <c r="E4087" s="43">
        <v>-242749.47200000001</v>
      </c>
      <c r="F4087" s="45">
        <v>-88530</v>
      </c>
      <c r="G4087" s="45">
        <v>-39810</v>
      </c>
      <c r="H4087" s="45">
        <v>-79590</v>
      </c>
      <c r="I4087" s="55">
        <f>pro[[#This Row],[Admin expenses 3]]+pro[[#This Row],[Admin expenses 2]]+pro[[#This Row],[Admin expenses 1]]+pro[[#This Row],[COGS]]</f>
        <v>-450679.47200000001</v>
      </c>
      <c r="J4087" s="55">
        <f>pro[[#This Row],[Revenue]]+pro[[#This Row],[AdminExp]]</f>
        <v>-906.65200000006007</v>
      </c>
      <c r="K4087" s="83">
        <f>pro[[#This Row],[Profit]]/pro[[#This Row],[Revenue]]</f>
        <v>-2.0157998875967209E-3</v>
      </c>
      <c r="L4087" s="56">
        <f t="shared" si="63"/>
        <v>5</v>
      </c>
      <c r="M4087" s="82" t="str">
        <f>"Q"&amp;" "&amp;VLOOKUP(pro[[#This Row],[Period]],Mapping!A:B,2,0)</f>
        <v>Q 2</v>
      </c>
      <c r="N4087"/>
    </row>
    <row r="4088" spans="1:14" ht="11.25" customHeight="1" x14ac:dyDescent="0.2">
      <c r="A4088" s="42" t="s">
        <v>43</v>
      </c>
      <c r="B4088" s="44" t="s">
        <v>13</v>
      </c>
      <c r="C4088" s="44" t="s">
        <v>57</v>
      </c>
      <c r="D4088" s="43">
        <v>111006.25199999998</v>
      </c>
      <c r="E4088" s="43">
        <v>-38851.932000000001</v>
      </c>
      <c r="F4088" s="45">
        <v>-54710</v>
      </c>
      <c r="G4088" s="45">
        <v>-105240</v>
      </c>
      <c r="H4088" s="45">
        <v>-94120</v>
      </c>
      <c r="I4088" s="55">
        <f>pro[[#This Row],[Admin expenses 3]]+pro[[#This Row],[Admin expenses 2]]+pro[[#This Row],[Admin expenses 1]]+pro[[#This Row],[COGS]]</f>
        <v>-292921.93200000003</v>
      </c>
      <c r="J4088" s="55">
        <f>pro[[#This Row],[Revenue]]+pro[[#This Row],[AdminExp]]</f>
        <v>-181915.68000000005</v>
      </c>
      <c r="K4088" s="83">
        <f>pro[[#This Row],[Profit]]/pro[[#This Row],[Revenue]]</f>
        <v>-1.6387876963902905</v>
      </c>
      <c r="L4088" s="56">
        <f t="shared" si="63"/>
        <v>5</v>
      </c>
      <c r="M4088" s="82" t="str">
        <f>"Q"&amp;" "&amp;VLOOKUP(pro[[#This Row],[Period]],Mapping!A:B,2,0)</f>
        <v>Q 2</v>
      </c>
      <c r="N4088"/>
    </row>
    <row r="4089" spans="1:14" ht="11.25" customHeight="1" x14ac:dyDescent="0.2">
      <c r="A4089" s="42" t="s">
        <v>43</v>
      </c>
      <c r="B4089" s="44" t="s">
        <v>13</v>
      </c>
      <c r="C4089" s="44" t="s">
        <v>57</v>
      </c>
      <c r="D4089" s="43">
        <v>62302.064999999995</v>
      </c>
      <c r="E4089" s="43">
        <v>-66449.207999999999</v>
      </c>
      <c r="F4089" s="45">
        <v>-30470</v>
      </c>
      <c r="G4089" s="45">
        <v>-24710</v>
      </c>
      <c r="H4089" s="45">
        <v>-39920</v>
      </c>
      <c r="I4089" s="55">
        <f>pro[[#This Row],[Admin expenses 3]]+pro[[#This Row],[Admin expenses 2]]+pro[[#This Row],[Admin expenses 1]]+pro[[#This Row],[COGS]]</f>
        <v>-161549.20799999998</v>
      </c>
      <c r="J4089" s="55">
        <f>pro[[#This Row],[Revenue]]+pro[[#This Row],[AdminExp]]</f>
        <v>-99247.142999999982</v>
      </c>
      <c r="K4089" s="83">
        <f>pro[[#This Row],[Profit]]/pro[[#This Row],[Revenue]]</f>
        <v>-1.5929992529140085</v>
      </c>
      <c r="L4089" s="56">
        <f t="shared" si="63"/>
        <v>5</v>
      </c>
      <c r="M4089" s="82" t="str">
        <f>"Q"&amp;" "&amp;VLOOKUP(pro[[#This Row],[Period]],Mapping!A:B,2,0)</f>
        <v>Q 2</v>
      </c>
      <c r="N4089"/>
    </row>
    <row r="4090" spans="1:14" ht="11.25" customHeight="1" x14ac:dyDescent="0.2">
      <c r="A4090" s="42" t="s">
        <v>43</v>
      </c>
      <c r="B4090" s="44" t="s">
        <v>13</v>
      </c>
      <c r="C4090" s="44" t="s">
        <v>57</v>
      </c>
      <c r="D4090" s="43">
        <v>56048.537999999993</v>
      </c>
      <c r="E4090" s="43">
        <v>-49091.076999999997</v>
      </c>
      <c r="F4090" s="45">
        <v>-39100</v>
      </c>
      <c r="G4090" s="45">
        <v>-17860</v>
      </c>
      <c r="H4090" s="45">
        <v>-76720</v>
      </c>
      <c r="I4090" s="55">
        <f>pro[[#This Row],[Admin expenses 3]]+pro[[#This Row],[Admin expenses 2]]+pro[[#This Row],[Admin expenses 1]]+pro[[#This Row],[COGS]]</f>
        <v>-182771.07699999999</v>
      </c>
      <c r="J4090" s="55">
        <f>pro[[#This Row],[Revenue]]+pro[[#This Row],[AdminExp]]</f>
        <v>-126722.53899999999</v>
      </c>
      <c r="K4090" s="83">
        <f>pro[[#This Row],[Profit]]/pro[[#This Row],[Revenue]]</f>
        <v>-2.2609428099623226</v>
      </c>
      <c r="L4090" s="56">
        <f t="shared" si="63"/>
        <v>5</v>
      </c>
      <c r="M4090" s="82" t="str">
        <f>"Q"&amp;" "&amp;VLOOKUP(pro[[#This Row],[Period]],Mapping!A:B,2,0)</f>
        <v>Q 2</v>
      </c>
      <c r="N4090"/>
    </row>
    <row r="4091" spans="1:14" ht="11.25" customHeight="1" x14ac:dyDescent="0.2">
      <c r="A4091" s="42" t="s">
        <v>43</v>
      </c>
      <c r="B4091" s="44" t="s">
        <v>13</v>
      </c>
      <c r="C4091" s="44" t="s">
        <v>57</v>
      </c>
      <c r="D4091" s="43">
        <v>696880.40799999994</v>
      </c>
      <c r="E4091" s="43">
        <v>-29011.079999999998</v>
      </c>
      <c r="F4091" s="45">
        <v>-105660</v>
      </c>
      <c r="G4091" s="45">
        <v>-93630</v>
      </c>
      <c r="H4091" s="45">
        <v>-29600</v>
      </c>
      <c r="I4091" s="55">
        <f>pro[[#This Row],[Admin expenses 3]]+pro[[#This Row],[Admin expenses 2]]+pro[[#This Row],[Admin expenses 1]]+pro[[#This Row],[COGS]]</f>
        <v>-257901.08</v>
      </c>
      <c r="J4091" s="55">
        <f>pro[[#This Row],[Revenue]]+pro[[#This Row],[AdminExp]]</f>
        <v>438979.32799999998</v>
      </c>
      <c r="K4091" s="83">
        <f>pro[[#This Row],[Profit]]/pro[[#This Row],[Revenue]]</f>
        <v>0.62992060468429756</v>
      </c>
      <c r="L4091" s="56">
        <f t="shared" si="63"/>
        <v>5</v>
      </c>
      <c r="M4091" s="82" t="str">
        <f>"Q"&amp;" "&amp;VLOOKUP(pro[[#This Row],[Period]],Mapping!A:B,2,0)</f>
        <v>Q 2</v>
      </c>
      <c r="N4091"/>
    </row>
    <row r="4092" spans="1:14" ht="11.25" customHeight="1" x14ac:dyDescent="0.2">
      <c r="A4092" s="42" t="s">
        <v>43</v>
      </c>
      <c r="B4092" s="44" t="s">
        <v>13</v>
      </c>
      <c r="C4092" s="44" t="s">
        <v>57</v>
      </c>
      <c r="D4092" s="43">
        <v>101445.04299999999</v>
      </c>
      <c r="E4092" s="43">
        <v>-7956.277</v>
      </c>
      <c r="F4092" s="45">
        <v>-107930</v>
      </c>
      <c r="G4092" s="45">
        <v>-24300</v>
      </c>
      <c r="H4092" s="45">
        <v>-93020</v>
      </c>
      <c r="I4092" s="55">
        <f>pro[[#This Row],[Admin expenses 3]]+pro[[#This Row],[Admin expenses 2]]+pro[[#This Row],[Admin expenses 1]]+pro[[#This Row],[COGS]]</f>
        <v>-233206.277</v>
      </c>
      <c r="J4092" s="55">
        <f>pro[[#This Row],[Revenue]]+pro[[#This Row],[AdminExp]]</f>
        <v>-131761.234</v>
      </c>
      <c r="K4092" s="83">
        <f>pro[[#This Row],[Profit]]/pro[[#This Row],[Revenue]]</f>
        <v>-1.2988434930231141</v>
      </c>
      <c r="L4092" s="56">
        <f t="shared" si="63"/>
        <v>5</v>
      </c>
      <c r="M4092" s="82" t="str">
        <f>"Q"&amp;" "&amp;VLOOKUP(pro[[#This Row],[Period]],Mapping!A:B,2,0)</f>
        <v>Q 2</v>
      </c>
      <c r="N4092"/>
    </row>
    <row r="4093" spans="1:14" ht="11.25" customHeight="1" x14ac:dyDescent="0.2">
      <c r="A4093" s="42" t="s">
        <v>43</v>
      </c>
      <c r="B4093" s="44" t="s">
        <v>13</v>
      </c>
      <c r="C4093" s="44" t="s">
        <v>57</v>
      </c>
      <c r="D4093" s="43">
        <v>1631159.2709999997</v>
      </c>
      <c r="E4093" s="43">
        <v>-111610.26799999998</v>
      </c>
      <c r="F4093" s="45">
        <v>-59880</v>
      </c>
      <c r="G4093" s="45">
        <v>-67300</v>
      </c>
      <c r="H4093" s="45">
        <v>-71040</v>
      </c>
      <c r="I4093" s="55">
        <f>pro[[#This Row],[Admin expenses 3]]+pro[[#This Row],[Admin expenses 2]]+pro[[#This Row],[Admin expenses 1]]+pro[[#This Row],[COGS]]</f>
        <v>-309830.26799999998</v>
      </c>
      <c r="J4093" s="55">
        <f>pro[[#This Row],[Revenue]]+pro[[#This Row],[AdminExp]]</f>
        <v>1321329.0029999998</v>
      </c>
      <c r="K4093" s="83">
        <f>pro[[#This Row],[Profit]]/pro[[#This Row],[Revenue]]</f>
        <v>0.81005517149158879</v>
      </c>
      <c r="L4093" s="56">
        <f t="shared" si="63"/>
        <v>5</v>
      </c>
      <c r="M4093" s="82" t="str">
        <f>"Q"&amp;" "&amp;VLOOKUP(pro[[#This Row],[Period]],Mapping!A:B,2,0)</f>
        <v>Q 2</v>
      </c>
      <c r="N4093"/>
    </row>
    <row r="4094" spans="1:14" ht="11.25" customHeight="1" x14ac:dyDescent="0.2">
      <c r="A4094" s="42" t="s">
        <v>43</v>
      </c>
      <c r="B4094" s="44" t="s">
        <v>13</v>
      </c>
      <c r="C4094" s="44" t="s">
        <v>57</v>
      </c>
      <c r="D4094" s="43">
        <v>123158.02099999999</v>
      </c>
      <c r="E4094" s="43">
        <v>-8123.1919999999991</v>
      </c>
      <c r="F4094" s="45">
        <v>-99530</v>
      </c>
      <c r="G4094" s="45">
        <v>-23760</v>
      </c>
      <c r="H4094" s="45">
        <v>-35050</v>
      </c>
      <c r="I4094" s="55">
        <f>pro[[#This Row],[Admin expenses 3]]+pro[[#This Row],[Admin expenses 2]]+pro[[#This Row],[Admin expenses 1]]+pro[[#This Row],[COGS]]</f>
        <v>-166463.19200000001</v>
      </c>
      <c r="J4094" s="55">
        <f>pro[[#This Row],[Revenue]]+pro[[#This Row],[AdminExp]]</f>
        <v>-43305.171000000017</v>
      </c>
      <c r="K4094" s="83">
        <f>pro[[#This Row],[Profit]]/pro[[#This Row],[Revenue]]</f>
        <v>-0.351622822844807</v>
      </c>
      <c r="L4094" s="56">
        <f t="shared" si="63"/>
        <v>5</v>
      </c>
      <c r="M4094" s="82" t="str">
        <f>"Q"&amp;" "&amp;VLOOKUP(pro[[#This Row],[Period]],Mapping!A:B,2,0)</f>
        <v>Q 2</v>
      </c>
      <c r="N4094"/>
    </row>
    <row r="4095" spans="1:14" ht="11.25" customHeight="1" x14ac:dyDescent="0.2">
      <c r="A4095" s="42" t="s">
        <v>43</v>
      </c>
      <c r="B4095" s="44" t="s">
        <v>13</v>
      </c>
      <c r="C4095" s="44" t="s">
        <v>57</v>
      </c>
      <c r="D4095" s="43">
        <v>97160.405999999988</v>
      </c>
      <c r="E4095" s="43">
        <v>-5460.6089999999995</v>
      </c>
      <c r="F4095" s="45">
        <v>-78970</v>
      </c>
      <c r="G4095" s="45">
        <v>-67830</v>
      </c>
      <c r="H4095" s="45">
        <v>-56860</v>
      </c>
      <c r="I4095" s="55">
        <f>pro[[#This Row],[Admin expenses 3]]+pro[[#This Row],[Admin expenses 2]]+pro[[#This Row],[Admin expenses 1]]+pro[[#This Row],[COGS]]</f>
        <v>-209120.609</v>
      </c>
      <c r="J4095" s="55">
        <f>pro[[#This Row],[Revenue]]+pro[[#This Row],[AdminExp]]</f>
        <v>-111960.20300000001</v>
      </c>
      <c r="K4095" s="83">
        <f>pro[[#This Row],[Profit]]/pro[[#This Row],[Revenue]]</f>
        <v>-1.1523233342602544</v>
      </c>
      <c r="L4095" s="56">
        <f t="shared" si="63"/>
        <v>5</v>
      </c>
      <c r="M4095" s="82" t="str">
        <f>"Q"&amp;" "&amp;VLOOKUP(pro[[#This Row],[Period]],Mapping!A:B,2,0)</f>
        <v>Q 2</v>
      </c>
      <c r="N4095"/>
    </row>
    <row r="4096" spans="1:14" ht="11.25" customHeight="1" x14ac:dyDescent="0.2">
      <c r="A4096" s="42" t="s">
        <v>43</v>
      </c>
      <c r="B4096" s="44" t="s">
        <v>13</v>
      </c>
      <c r="C4096" s="44" t="s">
        <v>57</v>
      </c>
      <c r="D4096" s="43">
        <v>40685.812999999995</v>
      </c>
      <c r="E4096" s="43">
        <v>-10148.473999999998</v>
      </c>
      <c r="F4096" s="45">
        <v>-21580</v>
      </c>
      <c r="G4096" s="45">
        <v>-27400</v>
      </c>
      <c r="H4096" s="45">
        <v>-22950</v>
      </c>
      <c r="I4096" s="55">
        <f>pro[[#This Row],[Admin expenses 3]]+pro[[#This Row],[Admin expenses 2]]+pro[[#This Row],[Admin expenses 1]]+pro[[#This Row],[COGS]]</f>
        <v>-82078.474000000002</v>
      </c>
      <c r="J4096" s="55">
        <f>pro[[#This Row],[Revenue]]+pro[[#This Row],[AdminExp]]</f>
        <v>-41392.661000000007</v>
      </c>
      <c r="K4096" s="83">
        <f>pro[[#This Row],[Profit]]/pro[[#This Row],[Revenue]]</f>
        <v>-1.0173733286342346</v>
      </c>
      <c r="L4096" s="56">
        <f t="shared" si="63"/>
        <v>5</v>
      </c>
      <c r="M4096" s="82" t="str">
        <f>"Q"&amp;" "&amp;VLOOKUP(pro[[#This Row],[Period]],Mapping!A:B,2,0)</f>
        <v>Q 2</v>
      </c>
      <c r="N4096"/>
    </row>
    <row r="4097" spans="1:14" ht="11.25" customHeight="1" x14ac:dyDescent="0.2">
      <c r="A4097" s="42" t="s">
        <v>43</v>
      </c>
      <c r="B4097" s="44" t="s">
        <v>13</v>
      </c>
      <c r="C4097" s="44" t="s">
        <v>57</v>
      </c>
      <c r="D4097" s="43">
        <v>5841.3949999999995</v>
      </c>
      <c r="E4097" s="43">
        <v>-8538.9570000000003</v>
      </c>
      <c r="F4097" s="45">
        <v>-57540</v>
      </c>
      <c r="G4097" s="45">
        <v>-61220</v>
      </c>
      <c r="H4097" s="45">
        <v>-74250</v>
      </c>
      <c r="I4097" s="55">
        <f>pro[[#This Row],[Admin expenses 3]]+pro[[#This Row],[Admin expenses 2]]+pro[[#This Row],[Admin expenses 1]]+pro[[#This Row],[COGS]]</f>
        <v>-201548.95699999999</v>
      </c>
      <c r="J4097" s="55">
        <f>pro[[#This Row],[Revenue]]+pro[[#This Row],[AdminExp]]</f>
        <v>-195707.56200000001</v>
      </c>
      <c r="K4097" s="83">
        <f>pro[[#This Row],[Profit]]/pro[[#This Row],[Revenue]]</f>
        <v>-33.503565843432952</v>
      </c>
      <c r="L4097" s="56">
        <f t="shared" si="63"/>
        <v>5</v>
      </c>
      <c r="M4097" s="82" t="str">
        <f>"Q"&amp;" "&amp;VLOOKUP(pro[[#This Row],[Period]],Mapping!A:B,2,0)</f>
        <v>Q 2</v>
      </c>
      <c r="N4097"/>
    </row>
    <row r="4098" spans="1:14" ht="11.25" customHeight="1" x14ac:dyDescent="0.2">
      <c r="A4098" s="42" t="s">
        <v>43</v>
      </c>
      <c r="B4098" s="44" t="s">
        <v>13</v>
      </c>
      <c r="C4098" s="44" t="s">
        <v>57</v>
      </c>
      <c r="D4098" s="43">
        <v>158210.09400000001</v>
      </c>
      <c r="E4098" s="43">
        <v>-160534.73799999998</v>
      </c>
      <c r="F4098" s="45">
        <v>-15800</v>
      </c>
      <c r="G4098" s="45">
        <v>-80640</v>
      </c>
      <c r="H4098" s="45">
        <v>-54320</v>
      </c>
      <c r="I4098" s="55">
        <f>pro[[#This Row],[Admin expenses 3]]+pro[[#This Row],[Admin expenses 2]]+pro[[#This Row],[Admin expenses 1]]+pro[[#This Row],[COGS]]</f>
        <v>-311294.73800000001</v>
      </c>
      <c r="J4098" s="55">
        <f>pro[[#This Row],[Revenue]]+pro[[#This Row],[AdminExp]]</f>
        <v>-153084.644</v>
      </c>
      <c r="K4098" s="83">
        <f>pro[[#This Row],[Profit]]/pro[[#This Row],[Revenue]]</f>
        <v>-0.96760352092326041</v>
      </c>
      <c r="L4098" s="56">
        <f t="shared" ref="L4098:L4161" si="64">MONTH(DATEVALUE(A4098&amp;"1"))</f>
        <v>5</v>
      </c>
      <c r="M4098" s="82" t="str">
        <f>"Q"&amp;" "&amp;VLOOKUP(pro[[#This Row],[Period]],Mapping!A:B,2,0)</f>
        <v>Q 2</v>
      </c>
      <c r="N4098"/>
    </row>
    <row r="4099" spans="1:14" ht="11.25" customHeight="1" x14ac:dyDescent="0.2">
      <c r="A4099" s="42" t="s">
        <v>43</v>
      </c>
      <c r="B4099" s="44" t="s">
        <v>13</v>
      </c>
      <c r="C4099" s="44" t="s">
        <v>57</v>
      </c>
      <c r="D4099" s="43">
        <v>189213.65399999998</v>
      </c>
      <c r="E4099" s="43">
        <v>-167093.80099999998</v>
      </c>
      <c r="F4099" s="45">
        <v>-14190</v>
      </c>
      <c r="G4099" s="45">
        <v>-92860</v>
      </c>
      <c r="H4099" s="45">
        <v>-67530</v>
      </c>
      <c r="I4099" s="55">
        <f>pro[[#This Row],[Admin expenses 3]]+pro[[#This Row],[Admin expenses 2]]+pro[[#This Row],[Admin expenses 1]]+pro[[#This Row],[COGS]]</f>
        <v>-341673.80099999998</v>
      </c>
      <c r="J4099" s="55">
        <f>pro[[#This Row],[Revenue]]+pro[[#This Row],[AdminExp]]</f>
        <v>-152460.147</v>
      </c>
      <c r="K4099" s="83">
        <f>pro[[#This Row],[Profit]]/pro[[#This Row],[Revenue]]</f>
        <v>-0.80575658139343376</v>
      </c>
      <c r="L4099" s="56">
        <f t="shared" si="64"/>
        <v>5</v>
      </c>
      <c r="M4099" s="82" t="str">
        <f>"Q"&amp;" "&amp;VLOOKUP(pro[[#This Row],[Period]],Mapping!A:B,2,0)</f>
        <v>Q 2</v>
      </c>
      <c r="N4099"/>
    </row>
    <row r="4100" spans="1:14" ht="11.25" customHeight="1" x14ac:dyDescent="0.2">
      <c r="A4100" s="42" t="s">
        <v>43</v>
      </c>
      <c r="B4100" s="44" t="s">
        <v>13</v>
      </c>
      <c r="C4100" s="44" t="s">
        <v>57</v>
      </c>
      <c r="D4100" s="43">
        <v>81428.955999999991</v>
      </c>
      <c r="E4100" s="43">
        <v>-47687.282999999996</v>
      </c>
      <c r="F4100" s="45">
        <v>-49500</v>
      </c>
      <c r="G4100" s="45">
        <v>-44410</v>
      </c>
      <c r="H4100" s="45">
        <v>-27510</v>
      </c>
      <c r="I4100" s="55">
        <f>pro[[#This Row],[Admin expenses 3]]+pro[[#This Row],[Admin expenses 2]]+pro[[#This Row],[Admin expenses 1]]+pro[[#This Row],[COGS]]</f>
        <v>-169107.283</v>
      </c>
      <c r="J4100" s="55">
        <f>pro[[#This Row],[Revenue]]+pro[[#This Row],[AdminExp]]</f>
        <v>-87678.327000000005</v>
      </c>
      <c r="K4100" s="83">
        <f>pro[[#This Row],[Profit]]/pro[[#This Row],[Revenue]]</f>
        <v>-1.0767462989455496</v>
      </c>
      <c r="L4100" s="56">
        <f t="shared" si="64"/>
        <v>5</v>
      </c>
      <c r="M4100" s="82" t="str">
        <f>"Q"&amp;" "&amp;VLOOKUP(pro[[#This Row],[Period]],Mapping!A:B,2,0)</f>
        <v>Q 2</v>
      </c>
      <c r="N4100"/>
    </row>
    <row r="4101" spans="1:14" ht="11.25" customHeight="1" x14ac:dyDescent="0.2">
      <c r="A4101" s="42" t="s">
        <v>43</v>
      </c>
      <c r="B4101" s="44" t="s">
        <v>13</v>
      </c>
      <c r="C4101" s="44" t="s">
        <v>57</v>
      </c>
      <c r="D4101" s="43">
        <v>28238.252</v>
      </c>
      <c r="E4101" s="43">
        <v>-34731.472999999998</v>
      </c>
      <c r="F4101" s="45">
        <v>-47270</v>
      </c>
      <c r="G4101" s="45">
        <v>-67460</v>
      </c>
      <c r="H4101" s="45">
        <v>-54230</v>
      </c>
      <c r="I4101" s="55">
        <f>pro[[#This Row],[Admin expenses 3]]+pro[[#This Row],[Admin expenses 2]]+pro[[#This Row],[Admin expenses 1]]+pro[[#This Row],[COGS]]</f>
        <v>-203691.473</v>
      </c>
      <c r="J4101" s="55">
        <f>pro[[#This Row],[Revenue]]+pro[[#This Row],[AdminExp]]</f>
        <v>-175453.22099999999</v>
      </c>
      <c r="K4101" s="83">
        <f>pro[[#This Row],[Profit]]/pro[[#This Row],[Revenue]]</f>
        <v>-6.2133173469802587</v>
      </c>
      <c r="L4101" s="56">
        <f t="shared" si="64"/>
        <v>5</v>
      </c>
      <c r="M4101" s="82" t="str">
        <f>"Q"&amp;" "&amp;VLOOKUP(pro[[#This Row],[Period]],Mapping!A:B,2,0)</f>
        <v>Q 2</v>
      </c>
      <c r="N4101"/>
    </row>
    <row r="4102" spans="1:14" ht="11.25" customHeight="1" x14ac:dyDescent="0.2">
      <c r="A4102" s="42" t="s">
        <v>43</v>
      </c>
      <c r="B4102" s="44" t="s">
        <v>13</v>
      </c>
      <c r="C4102" s="44" t="s">
        <v>57</v>
      </c>
      <c r="D4102" s="43">
        <v>77227.751999999993</v>
      </c>
      <c r="E4102" s="43">
        <v>-29731.400999999998</v>
      </c>
      <c r="F4102" s="45">
        <v>-108390</v>
      </c>
      <c r="G4102" s="45">
        <v>-12880</v>
      </c>
      <c r="H4102" s="45">
        <v>-77730</v>
      </c>
      <c r="I4102" s="55">
        <f>pro[[#This Row],[Admin expenses 3]]+pro[[#This Row],[Admin expenses 2]]+pro[[#This Row],[Admin expenses 1]]+pro[[#This Row],[COGS]]</f>
        <v>-228731.40100000001</v>
      </c>
      <c r="J4102" s="55">
        <f>pro[[#This Row],[Revenue]]+pro[[#This Row],[AdminExp]]</f>
        <v>-151503.64900000003</v>
      </c>
      <c r="K4102" s="83">
        <f>pro[[#This Row],[Profit]]/pro[[#This Row],[Revenue]]</f>
        <v>-1.9617772766453185</v>
      </c>
      <c r="L4102" s="56">
        <f t="shared" si="64"/>
        <v>5</v>
      </c>
      <c r="M4102" s="82" t="str">
        <f>"Q"&amp;" "&amp;VLOOKUP(pro[[#This Row],[Period]],Mapping!A:B,2,0)</f>
        <v>Q 2</v>
      </c>
      <c r="N4102"/>
    </row>
    <row r="4103" spans="1:14" ht="11.25" customHeight="1" x14ac:dyDescent="0.2">
      <c r="A4103" s="42" t="s">
        <v>43</v>
      </c>
      <c r="B4103" s="44" t="s">
        <v>13</v>
      </c>
      <c r="C4103" s="44" t="s">
        <v>57</v>
      </c>
      <c r="D4103" s="43">
        <v>39066.943999999996</v>
      </c>
      <c r="E4103" s="43">
        <v>-45169.403999999995</v>
      </c>
      <c r="F4103" s="45">
        <v>-71080</v>
      </c>
      <c r="G4103" s="45">
        <v>-64380</v>
      </c>
      <c r="H4103" s="45">
        <v>-69820</v>
      </c>
      <c r="I4103" s="55">
        <f>pro[[#This Row],[Admin expenses 3]]+pro[[#This Row],[Admin expenses 2]]+pro[[#This Row],[Admin expenses 1]]+pro[[#This Row],[COGS]]</f>
        <v>-250449.40399999998</v>
      </c>
      <c r="J4103" s="55">
        <f>pro[[#This Row],[Revenue]]+pro[[#This Row],[AdminExp]]</f>
        <v>-211382.46</v>
      </c>
      <c r="K4103" s="83">
        <f>pro[[#This Row],[Profit]]/pro[[#This Row],[Revenue]]</f>
        <v>-5.4107754115602189</v>
      </c>
      <c r="L4103" s="56">
        <f t="shared" si="64"/>
        <v>5</v>
      </c>
      <c r="M4103" s="82" t="str">
        <f>"Q"&amp;" "&amp;VLOOKUP(pro[[#This Row],[Period]],Mapping!A:B,2,0)</f>
        <v>Q 2</v>
      </c>
      <c r="N4103"/>
    </row>
    <row r="4104" spans="1:14" ht="11.25" customHeight="1" x14ac:dyDescent="0.2">
      <c r="A4104" s="42" t="s">
        <v>43</v>
      </c>
      <c r="B4104" s="44" t="s">
        <v>13</v>
      </c>
      <c r="C4104" s="44" t="s">
        <v>57</v>
      </c>
      <c r="D4104" s="43">
        <v>82660.815999999992</v>
      </c>
      <c r="E4104" s="43">
        <v>-149223.69699999999</v>
      </c>
      <c r="F4104" s="45">
        <v>-34750</v>
      </c>
      <c r="G4104" s="45">
        <v>-86160</v>
      </c>
      <c r="H4104" s="45">
        <v>-61100</v>
      </c>
      <c r="I4104" s="55">
        <f>pro[[#This Row],[Admin expenses 3]]+pro[[#This Row],[Admin expenses 2]]+pro[[#This Row],[Admin expenses 1]]+pro[[#This Row],[COGS]]</f>
        <v>-331233.69699999999</v>
      </c>
      <c r="J4104" s="55">
        <f>pro[[#This Row],[Revenue]]+pro[[#This Row],[AdminExp]]</f>
        <v>-248572.88099999999</v>
      </c>
      <c r="K4104" s="83">
        <f>pro[[#This Row],[Profit]]/pro[[#This Row],[Revenue]]</f>
        <v>-3.0071428402061748</v>
      </c>
      <c r="L4104" s="56">
        <f t="shared" si="64"/>
        <v>5</v>
      </c>
      <c r="M4104" s="82" t="str">
        <f>"Q"&amp;" "&amp;VLOOKUP(pro[[#This Row],[Period]],Mapping!A:B,2,0)</f>
        <v>Q 2</v>
      </c>
      <c r="N4104"/>
    </row>
    <row r="4105" spans="1:14" ht="11.25" customHeight="1" x14ac:dyDescent="0.2">
      <c r="A4105" s="42" t="s">
        <v>43</v>
      </c>
      <c r="B4105" s="44" t="s">
        <v>13</v>
      </c>
      <c r="C4105" s="44" t="s">
        <v>57</v>
      </c>
      <c r="D4105" s="43">
        <v>21323.175999999999</v>
      </c>
      <c r="E4105" s="43">
        <v>-7023.6739999999991</v>
      </c>
      <c r="F4105" s="45">
        <v>-31020</v>
      </c>
      <c r="G4105" s="45">
        <v>-96890</v>
      </c>
      <c r="H4105" s="45">
        <v>-14910</v>
      </c>
      <c r="I4105" s="55">
        <f>pro[[#This Row],[Admin expenses 3]]+pro[[#This Row],[Admin expenses 2]]+pro[[#This Row],[Admin expenses 1]]+pro[[#This Row],[COGS]]</f>
        <v>-149843.674</v>
      </c>
      <c r="J4105" s="55">
        <f>pro[[#This Row],[Revenue]]+pro[[#This Row],[AdminExp]]</f>
        <v>-128520.49799999999</v>
      </c>
      <c r="K4105" s="83">
        <f>pro[[#This Row],[Profit]]/pro[[#This Row],[Revenue]]</f>
        <v>-6.0272680767630487</v>
      </c>
      <c r="L4105" s="56">
        <f t="shared" si="64"/>
        <v>5</v>
      </c>
      <c r="M4105" s="82" t="str">
        <f>"Q"&amp;" "&amp;VLOOKUP(pro[[#This Row],[Period]],Mapping!A:B,2,0)</f>
        <v>Q 2</v>
      </c>
      <c r="N4105"/>
    </row>
    <row r="4106" spans="1:14" ht="11.25" customHeight="1" x14ac:dyDescent="0.2">
      <c r="A4106" s="42" t="s">
        <v>43</v>
      </c>
      <c r="B4106" s="44" t="s">
        <v>13</v>
      </c>
      <c r="C4106" s="44" t="s">
        <v>57</v>
      </c>
      <c r="D4106" s="43">
        <v>43243.955999999998</v>
      </c>
      <c r="E4106" s="43">
        <v>-75463.34599999999</v>
      </c>
      <c r="F4106" s="45">
        <v>-22320</v>
      </c>
      <c r="G4106" s="45">
        <v>-29500</v>
      </c>
      <c r="H4106" s="45">
        <v>-43710</v>
      </c>
      <c r="I4106" s="55">
        <f>pro[[#This Row],[Admin expenses 3]]+pro[[#This Row],[Admin expenses 2]]+pro[[#This Row],[Admin expenses 1]]+pro[[#This Row],[COGS]]</f>
        <v>-170993.34599999999</v>
      </c>
      <c r="J4106" s="55">
        <f>pro[[#This Row],[Revenue]]+pro[[#This Row],[AdminExp]]</f>
        <v>-127749.38999999998</v>
      </c>
      <c r="K4106" s="83">
        <f>pro[[#This Row],[Profit]]/pro[[#This Row],[Revenue]]</f>
        <v>-2.9541559518745228</v>
      </c>
      <c r="L4106" s="56">
        <f t="shared" si="64"/>
        <v>5</v>
      </c>
      <c r="M4106" s="82" t="str">
        <f>"Q"&amp;" "&amp;VLOOKUP(pro[[#This Row],[Period]],Mapping!A:B,2,0)</f>
        <v>Q 2</v>
      </c>
      <c r="N4106"/>
    </row>
    <row r="4107" spans="1:14" ht="11.25" customHeight="1" x14ac:dyDescent="0.2">
      <c r="A4107" s="42" t="s">
        <v>43</v>
      </c>
      <c r="B4107" s="44" t="s">
        <v>13</v>
      </c>
      <c r="C4107" s="44" t="s">
        <v>58</v>
      </c>
      <c r="D4107" s="43">
        <v>50240.372000000003</v>
      </c>
      <c r="E4107" s="43">
        <v>-25253.179</v>
      </c>
      <c r="F4107" s="45">
        <v>-104100</v>
      </c>
      <c r="G4107" s="45">
        <v>-46280</v>
      </c>
      <c r="H4107" s="45">
        <v>-100000</v>
      </c>
      <c r="I4107" s="55">
        <f>pro[[#This Row],[Admin expenses 3]]+pro[[#This Row],[Admin expenses 2]]+pro[[#This Row],[Admin expenses 1]]+pro[[#This Row],[COGS]]</f>
        <v>-275633.179</v>
      </c>
      <c r="J4107" s="55">
        <f>pro[[#This Row],[Revenue]]+pro[[#This Row],[AdminExp]]</f>
        <v>-225392.807</v>
      </c>
      <c r="K4107" s="83">
        <f>pro[[#This Row],[Profit]]/pro[[#This Row],[Revenue]]</f>
        <v>-4.4862885768441361</v>
      </c>
      <c r="L4107" s="56">
        <f t="shared" si="64"/>
        <v>5</v>
      </c>
      <c r="M4107" s="82" t="str">
        <f>"Q"&amp;" "&amp;VLOOKUP(pro[[#This Row],[Period]],Mapping!A:B,2,0)</f>
        <v>Q 2</v>
      </c>
      <c r="N4107"/>
    </row>
    <row r="4108" spans="1:14" ht="11.25" customHeight="1" x14ac:dyDescent="0.2">
      <c r="A4108" s="42" t="s">
        <v>43</v>
      </c>
      <c r="B4108" s="44" t="s">
        <v>13</v>
      </c>
      <c r="C4108" s="44" t="s">
        <v>59</v>
      </c>
      <c r="D4108" s="43">
        <v>10415.328</v>
      </c>
      <c r="E4108" s="43">
        <v>-6265.2449999999999</v>
      </c>
      <c r="F4108" s="45">
        <v>-83000</v>
      </c>
      <c r="G4108" s="45">
        <v>-25760</v>
      </c>
      <c r="H4108" s="45">
        <v>-45610</v>
      </c>
      <c r="I4108" s="55">
        <f>pro[[#This Row],[Admin expenses 3]]+pro[[#This Row],[Admin expenses 2]]+pro[[#This Row],[Admin expenses 1]]+pro[[#This Row],[COGS]]</f>
        <v>-160635.245</v>
      </c>
      <c r="J4108" s="55">
        <f>pro[[#This Row],[Revenue]]+pro[[#This Row],[AdminExp]]</f>
        <v>-150219.91699999999</v>
      </c>
      <c r="K4108" s="83">
        <f>pro[[#This Row],[Profit]]/pro[[#This Row],[Revenue]]</f>
        <v>-14.422965556149551</v>
      </c>
      <c r="L4108" s="56">
        <f t="shared" si="64"/>
        <v>5</v>
      </c>
      <c r="M4108" s="82" t="str">
        <f>"Q"&amp;" "&amp;VLOOKUP(pro[[#This Row],[Period]],Mapping!A:B,2,0)</f>
        <v>Q 2</v>
      </c>
      <c r="N4108"/>
    </row>
    <row r="4109" spans="1:14" ht="11.25" customHeight="1" x14ac:dyDescent="0.2">
      <c r="A4109" s="42" t="s">
        <v>43</v>
      </c>
      <c r="B4109" s="44" t="s">
        <v>13</v>
      </c>
      <c r="C4109" s="44" t="s">
        <v>57</v>
      </c>
      <c r="D4109" s="43">
        <v>39922.770999999993</v>
      </c>
      <c r="E4109" s="43">
        <v>-24840.227999999999</v>
      </c>
      <c r="F4109" s="45">
        <v>-29940</v>
      </c>
      <c r="G4109" s="45">
        <v>-23170</v>
      </c>
      <c r="H4109" s="45">
        <v>-89620</v>
      </c>
      <c r="I4109" s="55">
        <f>pro[[#This Row],[Admin expenses 3]]+pro[[#This Row],[Admin expenses 2]]+pro[[#This Row],[Admin expenses 1]]+pro[[#This Row],[COGS]]</f>
        <v>-167570.228</v>
      </c>
      <c r="J4109" s="55">
        <f>pro[[#This Row],[Revenue]]+pro[[#This Row],[AdminExp]]</f>
        <v>-127647.45700000001</v>
      </c>
      <c r="K4109" s="83">
        <f>pro[[#This Row],[Profit]]/pro[[#This Row],[Revenue]]</f>
        <v>-3.1973596472048502</v>
      </c>
      <c r="L4109" s="56">
        <f t="shared" si="64"/>
        <v>5</v>
      </c>
      <c r="M4109" s="82" t="str">
        <f>"Q"&amp;" "&amp;VLOOKUP(pro[[#This Row],[Period]],Mapping!A:B,2,0)</f>
        <v>Q 2</v>
      </c>
      <c r="N4109"/>
    </row>
    <row r="4110" spans="1:14" ht="11.25" customHeight="1" x14ac:dyDescent="0.2">
      <c r="A4110" s="42" t="s">
        <v>43</v>
      </c>
      <c r="B4110" s="44" t="s">
        <v>13</v>
      </c>
      <c r="C4110" s="44" t="s">
        <v>57</v>
      </c>
      <c r="D4110" s="43">
        <v>898.21899999999994</v>
      </c>
      <c r="E4110" s="43">
        <v>-4349.8559999999998</v>
      </c>
      <c r="F4110" s="45">
        <v>-43030</v>
      </c>
      <c r="G4110" s="45">
        <v>-65880</v>
      </c>
      <c r="H4110" s="45">
        <v>-105000</v>
      </c>
      <c r="I4110" s="55">
        <f>pro[[#This Row],[Admin expenses 3]]+pro[[#This Row],[Admin expenses 2]]+pro[[#This Row],[Admin expenses 1]]+pro[[#This Row],[COGS]]</f>
        <v>-218259.856</v>
      </c>
      <c r="J4110" s="55">
        <f>pro[[#This Row],[Revenue]]+pro[[#This Row],[AdminExp]]</f>
        <v>-217361.63699999999</v>
      </c>
      <c r="K4110" s="83">
        <f>pro[[#This Row],[Profit]]/pro[[#This Row],[Revenue]]</f>
        <v>-241.99180489390673</v>
      </c>
      <c r="L4110" s="56">
        <f t="shared" si="64"/>
        <v>5</v>
      </c>
      <c r="M4110" s="82" t="str">
        <f>"Q"&amp;" "&amp;VLOOKUP(pro[[#This Row],[Period]],Mapping!A:B,2,0)</f>
        <v>Q 2</v>
      </c>
      <c r="N4110"/>
    </row>
    <row r="4111" spans="1:14" ht="11.25" customHeight="1" x14ac:dyDescent="0.2">
      <c r="A4111" s="42" t="s">
        <v>43</v>
      </c>
      <c r="B4111" s="44" t="s">
        <v>13</v>
      </c>
      <c r="C4111" s="44" t="s">
        <v>57</v>
      </c>
      <c r="D4111" s="43">
        <v>20178.284</v>
      </c>
      <c r="E4111" s="43">
        <v>-13671.664999999999</v>
      </c>
      <c r="F4111" s="45">
        <v>-22830</v>
      </c>
      <c r="G4111" s="45">
        <v>-92080</v>
      </c>
      <c r="H4111" s="45">
        <v>-48980</v>
      </c>
      <c r="I4111" s="55">
        <f>pro[[#This Row],[Admin expenses 3]]+pro[[#This Row],[Admin expenses 2]]+pro[[#This Row],[Admin expenses 1]]+pro[[#This Row],[COGS]]</f>
        <v>-177561.66500000001</v>
      </c>
      <c r="J4111" s="55">
        <f>pro[[#This Row],[Revenue]]+pro[[#This Row],[AdminExp]]</f>
        <v>-157383.38099999999</v>
      </c>
      <c r="K4111" s="83">
        <f>pro[[#This Row],[Profit]]/pro[[#This Row],[Revenue]]</f>
        <v>-7.7996414858666867</v>
      </c>
      <c r="L4111" s="56">
        <f t="shared" si="64"/>
        <v>5</v>
      </c>
      <c r="M4111" s="82" t="str">
        <f>"Q"&amp;" "&amp;VLOOKUP(pro[[#This Row],[Period]],Mapping!A:B,2,0)</f>
        <v>Q 2</v>
      </c>
      <c r="N4111"/>
    </row>
    <row r="4112" spans="1:14" ht="11.25" customHeight="1" x14ac:dyDescent="0.2">
      <c r="A4112" s="42" t="s">
        <v>43</v>
      </c>
      <c r="B4112" s="44" t="s">
        <v>13</v>
      </c>
      <c r="C4112" s="44" t="s">
        <v>57</v>
      </c>
      <c r="D4112" s="43">
        <v>19544.237999999998</v>
      </c>
      <c r="E4112" s="43">
        <v>-5044.2280000000001</v>
      </c>
      <c r="F4112" s="45">
        <v>-68690</v>
      </c>
      <c r="G4112" s="45">
        <v>-64490</v>
      </c>
      <c r="H4112" s="45">
        <v>-18650</v>
      </c>
      <c r="I4112" s="55">
        <f>pro[[#This Row],[Admin expenses 3]]+pro[[#This Row],[Admin expenses 2]]+pro[[#This Row],[Admin expenses 1]]+pro[[#This Row],[COGS]]</f>
        <v>-156874.228</v>
      </c>
      <c r="J4112" s="55">
        <f>pro[[#This Row],[Revenue]]+pro[[#This Row],[AdminExp]]</f>
        <v>-137329.99</v>
      </c>
      <c r="K4112" s="83">
        <f>pro[[#This Row],[Profit]]/pro[[#This Row],[Revenue]]</f>
        <v>-7.0266228849648682</v>
      </c>
      <c r="L4112" s="56">
        <f t="shared" si="64"/>
        <v>5</v>
      </c>
      <c r="M4112" s="82" t="str">
        <f>"Q"&amp;" "&amp;VLOOKUP(pro[[#This Row],[Period]],Mapping!A:B,2,0)</f>
        <v>Q 2</v>
      </c>
      <c r="N4112"/>
    </row>
    <row r="4113" spans="1:14" ht="11.25" customHeight="1" x14ac:dyDescent="0.2">
      <c r="A4113" s="42" t="s">
        <v>43</v>
      </c>
      <c r="B4113" s="44" t="s">
        <v>13</v>
      </c>
      <c r="C4113" s="44" t="s">
        <v>57</v>
      </c>
      <c r="D4113" s="43">
        <v>71181.09599999999</v>
      </c>
      <c r="E4113" s="43">
        <v>-18089.393</v>
      </c>
      <c r="F4113" s="45">
        <v>-21390</v>
      </c>
      <c r="G4113" s="45">
        <v>-22480</v>
      </c>
      <c r="H4113" s="45">
        <v>-77800</v>
      </c>
      <c r="I4113" s="55">
        <f>pro[[#This Row],[Admin expenses 3]]+pro[[#This Row],[Admin expenses 2]]+pro[[#This Row],[Admin expenses 1]]+pro[[#This Row],[COGS]]</f>
        <v>-139759.39300000001</v>
      </c>
      <c r="J4113" s="55">
        <f>pro[[#This Row],[Revenue]]+pro[[#This Row],[AdminExp]]</f>
        <v>-68578.29700000002</v>
      </c>
      <c r="K4113" s="83">
        <f>pro[[#This Row],[Profit]]/pro[[#This Row],[Revenue]]</f>
        <v>-0.96343412582464349</v>
      </c>
      <c r="L4113" s="56">
        <f t="shared" si="64"/>
        <v>5</v>
      </c>
      <c r="M4113" s="82" t="str">
        <f>"Q"&amp;" "&amp;VLOOKUP(pro[[#This Row],[Period]],Mapping!A:B,2,0)</f>
        <v>Q 2</v>
      </c>
      <c r="N4113"/>
    </row>
    <row r="4114" spans="1:14" ht="11.25" customHeight="1" x14ac:dyDescent="0.2">
      <c r="A4114" s="42" t="s">
        <v>43</v>
      </c>
      <c r="B4114" s="44" t="s">
        <v>13</v>
      </c>
      <c r="C4114" s="44" t="s">
        <v>58</v>
      </c>
      <c r="D4114" s="43">
        <v>15818.319999999998</v>
      </c>
      <c r="E4114" s="43">
        <v>-1785.5949999999998</v>
      </c>
      <c r="F4114" s="45">
        <v>-104280</v>
      </c>
      <c r="G4114" s="45">
        <v>-17790</v>
      </c>
      <c r="H4114" s="45">
        <v>-73720</v>
      </c>
      <c r="I4114" s="55">
        <f>pro[[#This Row],[Admin expenses 3]]+pro[[#This Row],[Admin expenses 2]]+pro[[#This Row],[Admin expenses 1]]+pro[[#This Row],[COGS]]</f>
        <v>-197575.595</v>
      </c>
      <c r="J4114" s="55">
        <f>pro[[#This Row],[Revenue]]+pro[[#This Row],[AdminExp]]</f>
        <v>-181757.27499999999</v>
      </c>
      <c r="K4114" s="83">
        <f>pro[[#This Row],[Profit]]/pro[[#This Row],[Revenue]]</f>
        <v>-11.490302067476193</v>
      </c>
      <c r="L4114" s="56">
        <f t="shared" si="64"/>
        <v>5</v>
      </c>
      <c r="M4114" s="82" t="str">
        <f>"Q"&amp;" "&amp;VLOOKUP(pro[[#This Row],[Period]],Mapping!A:B,2,0)</f>
        <v>Q 2</v>
      </c>
      <c r="N4114"/>
    </row>
    <row r="4115" spans="1:14" ht="11.25" customHeight="1" x14ac:dyDescent="0.2">
      <c r="A4115" s="42" t="s">
        <v>43</v>
      </c>
      <c r="B4115" s="44" t="s">
        <v>13</v>
      </c>
      <c r="C4115" s="44" t="s">
        <v>59</v>
      </c>
      <c r="D4115" s="43">
        <v>15876.643999999998</v>
      </c>
      <c r="E4115" s="43">
        <v>-2415.203</v>
      </c>
      <c r="F4115" s="45">
        <v>-21890</v>
      </c>
      <c r="G4115" s="45">
        <v>-57440</v>
      </c>
      <c r="H4115" s="45">
        <v>-97310</v>
      </c>
      <c r="I4115" s="55">
        <f>pro[[#This Row],[Admin expenses 3]]+pro[[#This Row],[Admin expenses 2]]+pro[[#This Row],[Admin expenses 1]]+pro[[#This Row],[COGS]]</f>
        <v>-179055.20300000001</v>
      </c>
      <c r="J4115" s="55">
        <f>pro[[#This Row],[Revenue]]+pro[[#This Row],[AdminExp]]</f>
        <v>-163178.55900000001</v>
      </c>
      <c r="K4115" s="83">
        <f>pro[[#This Row],[Profit]]/pro[[#This Row],[Revenue]]</f>
        <v>-10.277899976846493</v>
      </c>
      <c r="L4115" s="56">
        <f t="shared" si="64"/>
        <v>5</v>
      </c>
      <c r="M4115" s="82" t="str">
        <f>"Q"&amp;" "&amp;VLOOKUP(pro[[#This Row],[Period]],Mapping!A:B,2,0)</f>
        <v>Q 2</v>
      </c>
      <c r="N4115"/>
    </row>
    <row r="4116" spans="1:14" ht="11.25" customHeight="1" x14ac:dyDescent="0.2">
      <c r="A4116" s="42" t="s">
        <v>43</v>
      </c>
      <c r="B4116" s="44" t="s">
        <v>13</v>
      </c>
      <c r="C4116" s="44" t="s">
        <v>57</v>
      </c>
      <c r="D4116" s="43">
        <v>14887.368999999997</v>
      </c>
      <c r="E4116" s="43">
        <v>-6033.5030000000006</v>
      </c>
      <c r="F4116" s="45">
        <v>-80950</v>
      </c>
      <c r="G4116" s="45">
        <v>-47510</v>
      </c>
      <c r="H4116" s="45">
        <v>-66420</v>
      </c>
      <c r="I4116" s="55">
        <f>pro[[#This Row],[Admin expenses 3]]+pro[[#This Row],[Admin expenses 2]]+pro[[#This Row],[Admin expenses 1]]+pro[[#This Row],[COGS]]</f>
        <v>-200913.503</v>
      </c>
      <c r="J4116" s="55">
        <f>pro[[#This Row],[Revenue]]+pro[[#This Row],[AdminExp]]</f>
        <v>-186026.13399999999</v>
      </c>
      <c r="K4116" s="83">
        <f>pro[[#This Row],[Profit]]/pro[[#This Row],[Revenue]]</f>
        <v>-12.49556815579704</v>
      </c>
      <c r="L4116" s="56">
        <f t="shared" si="64"/>
        <v>5</v>
      </c>
      <c r="M4116" s="82" t="str">
        <f>"Q"&amp;" "&amp;VLOOKUP(pro[[#This Row],[Period]],Mapping!A:B,2,0)</f>
        <v>Q 2</v>
      </c>
      <c r="N4116"/>
    </row>
    <row r="4117" spans="1:14" ht="11.25" customHeight="1" x14ac:dyDescent="0.2">
      <c r="A4117" s="42" t="s">
        <v>43</v>
      </c>
      <c r="B4117" s="44" t="s">
        <v>13</v>
      </c>
      <c r="C4117" s="44" t="s">
        <v>57</v>
      </c>
      <c r="D4117" s="43">
        <v>120952.37</v>
      </c>
      <c r="E4117" s="43">
        <v>-42077.104999999996</v>
      </c>
      <c r="F4117" s="45">
        <v>-47870</v>
      </c>
      <c r="G4117" s="45">
        <v>-38870</v>
      </c>
      <c r="H4117" s="45">
        <v>-89110</v>
      </c>
      <c r="I4117" s="55">
        <f>pro[[#This Row],[Admin expenses 3]]+pro[[#This Row],[Admin expenses 2]]+pro[[#This Row],[Admin expenses 1]]+pro[[#This Row],[COGS]]</f>
        <v>-217927.10499999998</v>
      </c>
      <c r="J4117" s="55">
        <f>pro[[#This Row],[Revenue]]+pro[[#This Row],[AdminExp]]</f>
        <v>-96974.734999999986</v>
      </c>
      <c r="K4117" s="83">
        <f>pro[[#This Row],[Profit]]/pro[[#This Row],[Revenue]]</f>
        <v>-0.80175969267902725</v>
      </c>
      <c r="L4117" s="56">
        <f t="shared" si="64"/>
        <v>5</v>
      </c>
      <c r="M4117" s="82" t="str">
        <f>"Q"&amp;" "&amp;VLOOKUP(pro[[#This Row],[Period]],Mapping!A:B,2,0)</f>
        <v>Q 2</v>
      </c>
      <c r="N4117"/>
    </row>
    <row r="4118" spans="1:14" ht="11.25" customHeight="1" x14ac:dyDescent="0.2">
      <c r="A4118" s="42" t="s">
        <v>43</v>
      </c>
      <c r="B4118" s="44" t="s">
        <v>13</v>
      </c>
      <c r="C4118" s="44" t="s">
        <v>57</v>
      </c>
      <c r="D4118" s="43">
        <v>40163.178999999996</v>
      </c>
      <c r="E4118" s="43">
        <v>-43653.309000000001</v>
      </c>
      <c r="F4118" s="45">
        <v>-103300</v>
      </c>
      <c r="G4118" s="45">
        <v>-29270</v>
      </c>
      <c r="H4118" s="45">
        <v>-70640</v>
      </c>
      <c r="I4118" s="55">
        <f>pro[[#This Row],[Admin expenses 3]]+pro[[#This Row],[Admin expenses 2]]+pro[[#This Row],[Admin expenses 1]]+pro[[#This Row],[COGS]]</f>
        <v>-246863.30900000001</v>
      </c>
      <c r="J4118" s="55">
        <f>pro[[#This Row],[Revenue]]+pro[[#This Row],[AdminExp]]</f>
        <v>-206700.13</v>
      </c>
      <c r="K4118" s="83">
        <f>pro[[#This Row],[Profit]]/pro[[#This Row],[Revenue]]</f>
        <v>-5.1465081984670595</v>
      </c>
      <c r="L4118" s="56">
        <f t="shared" si="64"/>
        <v>5</v>
      </c>
      <c r="M4118" s="82" t="str">
        <f>"Q"&amp;" "&amp;VLOOKUP(pro[[#This Row],[Period]],Mapping!A:B,2,0)</f>
        <v>Q 2</v>
      </c>
      <c r="N4118"/>
    </row>
    <row r="4119" spans="1:14" ht="11.25" customHeight="1" x14ac:dyDescent="0.2">
      <c r="A4119" s="42" t="s">
        <v>43</v>
      </c>
      <c r="B4119" s="44" t="s">
        <v>13</v>
      </c>
      <c r="C4119" s="44" t="s">
        <v>58</v>
      </c>
      <c r="D4119" s="43">
        <v>198854.85199999998</v>
      </c>
      <c r="E4119" s="43">
        <v>-232435.34999999998</v>
      </c>
      <c r="F4119" s="45">
        <v>-19150</v>
      </c>
      <c r="G4119" s="45">
        <v>-76790</v>
      </c>
      <c r="H4119" s="45">
        <v>-38650</v>
      </c>
      <c r="I4119" s="55">
        <f>pro[[#This Row],[Admin expenses 3]]+pro[[#This Row],[Admin expenses 2]]+pro[[#This Row],[Admin expenses 1]]+pro[[#This Row],[COGS]]</f>
        <v>-367025.35</v>
      </c>
      <c r="J4119" s="55">
        <f>pro[[#This Row],[Revenue]]+pro[[#This Row],[AdminExp]]</f>
        <v>-168170.49799999999</v>
      </c>
      <c r="K4119" s="83">
        <f>pro[[#This Row],[Profit]]/pro[[#This Row],[Revenue]]</f>
        <v>-0.84569471807507124</v>
      </c>
      <c r="L4119" s="56">
        <f t="shared" si="64"/>
        <v>5</v>
      </c>
      <c r="M4119" s="82" t="str">
        <f>"Q"&amp;" "&amp;VLOOKUP(pro[[#This Row],[Period]],Mapping!A:B,2,0)</f>
        <v>Q 2</v>
      </c>
      <c r="N4119"/>
    </row>
    <row r="4120" spans="1:14" ht="11.25" customHeight="1" x14ac:dyDescent="0.2">
      <c r="A4120" s="42" t="s">
        <v>43</v>
      </c>
      <c r="B4120" s="44" t="s">
        <v>13</v>
      </c>
      <c r="C4120" s="44" t="s">
        <v>59</v>
      </c>
      <c r="D4120" s="43">
        <v>137806.39599999998</v>
      </c>
      <c r="E4120" s="43">
        <v>-152393.367</v>
      </c>
      <c r="F4120" s="45">
        <v>-66720</v>
      </c>
      <c r="G4120" s="45">
        <v>-25600</v>
      </c>
      <c r="H4120" s="45">
        <v>-22670</v>
      </c>
      <c r="I4120" s="55">
        <f>pro[[#This Row],[Admin expenses 3]]+pro[[#This Row],[Admin expenses 2]]+pro[[#This Row],[Admin expenses 1]]+pro[[#This Row],[COGS]]</f>
        <v>-267383.36699999997</v>
      </c>
      <c r="J4120" s="55">
        <f>pro[[#This Row],[Revenue]]+pro[[#This Row],[AdminExp]]</f>
        <v>-129576.97099999999</v>
      </c>
      <c r="K4120" s="83">
        <f>pro[[#This Row],[Profit]]/pro[[#This Row],[Revenue]]</f>
        <v>-0.94028270647176648</v>
      </c>
      <c r="L4120" s="56">
        <f t="shared" si="64"/>
        <v>5</v>
      </c>
      <c r="M4120" s="82" t="str">
        <f>"Q"&amp;" "&amp;VLOOKUP(pro[[#This Row],[Period]],Mapping!A:B,2,0)</f>
        <v>Q 2</v>
      </c>
      <c r="N4120"/>
    </row>
    <row r="4121" spans="1:14" ht="11.25" customHeight="1" x14ac:dyDescent="0.2">
      <c r="A4121" s="42" t="s">
        <v>43</v>
      </c>
      <c r="B4121" s="44" t="s">
        <v>13</v>
      </c>
      <c r="C4121" s="44" t="s">
        <v>57</v>
      </c>
      <c r="D4121" s="43">
        <v>197193.731</v>
      </c>
      <c r="E4121" s="43">
        <v>-78147.607999999993</v>
      </c>
      <c r="F4121" s="45">
        <v>-17640</v>
      </c>
      <c r="G4121" s="45">
        <v>-24390</v>
      </c>
      <c r="H4121" s="45">
        <v>-21320</v>
      </c>
      <c r="I4121" s="55">
        <f>pro[[#This Row],[Admin expenses 3]]+pro[[#This Row],[Admin expenses 2]]+pro[[#This Row],[Admin expenses 1]]+pro[[#This Row],[COGS]]</f>
        <v>-141497.60800000001</v>
      </c>
      <c r="J4121" s="55">
        <f>pro[[#This Row],[Revenue]]+pro[[#This Row],[AdminExp]]</f>
        <v>55696.122999999992</v>
      </c>
      <c r="K4121" s="83">
        <f>pro[[#This Row],[Profit]]/pro[[#This Row],[Revenue]]</f>
        <v>0.28244367971312428</v>
      </c>
      <c r="L4121" s="56">
        <f t="shared" si="64"/>
        <v>5</v>
      </c>
      <c r="M4121" s="82" t="str">
        <f>"Q"&amp;" "&amp;VLOOKUP(pro[[#This Row],[Period]],Mapping!A:B,2,0)</f>
        <v>Q 2</v>
      </c>
      <c r="N4121"/>
    </row>
    <row r="4122" spans="1:14" ht="11.25" customHeight="1" x14ac:dyDescent="0.2">
      <c r="A4122" s="42" t="s">
        <v>43</v>
      </c>
      <c r="B4122" s="44" t="s">
        <v>13</v>
      </c>
      <c r="C4122" s="44" t="s">
        <v>57</v>
      </c>
      <c r="D4122" s="43">
        <v>267211.71399999998</v>
      </c>
      <c r="E4122" s="43">
        <v>-94052.013999999981</v>
      </c>
      <c r="F4122" s="45">
        <v>-22690</v>
      </c>
      <c r="G4122" s="45">
        <v>-89340</v>
      </c>
      <c r="H4122" s="45">
        <v>-13080</v>
      </c>
      <c r="I4122" s="55">
        <f>pro[[#This Row],[Admin expenses 3]]+pro[[#This Row],[Admin expenses 2]]+pro[[#This Row],[Admin expenses 1]]+pro[[#This Row],[COGS]]</f>
        <v>-219162.01399999997</v>
      </c>
      <c r="J4122" s="55">
        <f>pro[[#This Row],[Revenue]]+pro[[#This Row],[AdminExp]]</f>
        <v>48049.700000000012</v>
      </c>
      <c r="K4122" s="83">
        <f>pro[[#This Row],[Profit]]/pro[[#This Row],[Revenue]]</f>
        <v>0.17981883833131662</v>
      </c>
      <c r="L4122" s="56">
        <f t="shared" si="64"/>
        <v>5</v>
      </c>
      <c r="M4122" s="82" t="str">
        <f>"Q"&amp;" "&amp;VLOOKUP(pro[[#This Row],[Period]],Mapping!A:B,2,0)</f>
        <v>Q 2</v>
      </c>
      <c r="N4122"/>
    </row>
    <row r="4123" spans="1:14" ht="11.25" customHeight="1" x14ac:dyDescent="0.2">
      <c r="A4123" s="42" t="s">
        <v>43</v>
      </c>
      <c r="B4123" s="44" t="s">
        <v>13</v>
      </c>
      <c r="C4123" s="44" t="s">
        <v>58</v>
      </c>
      <c r="D4123" s="43">
        <v>43385.201999999997</v>
      </c>
      <c r="E4123" s="43">
        <v>-16726.688999999998</v>
      </c>
      <c r="F4123" s="45">
        <v>-87930</v>
      </c>
      <c r="G4123" s="45">
        <v>-27970</v>
      </c>
      <c r="H4123" s="45">
        <v>-77100</v>
      </c>
      <c r="I4123" s="55">
        <f>pro[[#This Row],[Admin expenses 3]]+pro[[#This Row],[Admin expenses 2]]+pro[[#This Row],[Admin expenses 1]]+pro[[#This Row],[COGS]]</f>
        <v>-209726.68900000001</v>
      </c>
      <c r="J4123" s="55">
        <f>pro[[#This Row],[Revenue]]+pro[[#This Row],[AdminExp]]</f>
        <v>-166341.48700000002</v>
      </c>
      <c r="K4123" s="83">
        <f>pro[[#This Row],[Profit]]/pro[[#This Row],[Revenue]]</f>
        <v>-3.834060447615296</v>
      </c>
      <c r="L4123" s="56">
        <f t="shared" si="64"/>
        <v>5</v>
      </c>
      <c r="M4123" s="82" t="str">
        <f>"Q"&amp;" "&amp;VLOOKUP(pro[[#This Row],[Period]],Mapping!A:B,2,0)</f>
        <v>Q 2</v>
      </c>
      <c r="N4123"/>
    </row>
    <row r="4124" spans="1:14" ht="11.25" customHeight="1" x14ac:dyDescent="0.2">
      <c r="A4124" s="42" t="s">
        <v>43</v>
      </c>
      <c r="B4124" s="44" t="s">
        <v>13</v>
      </c>
      <c r="C4124" s="44" t="s">
        <v>59</v>
      </c>
      <c r="D4124" s="43">
        <v>151524.891</v>
      </c>
      <c r="E4124" s="43">
        <v>-72123.625</v>
      </c>
      <c r="F4124" s="45">
        <v>-34900</v>
      </c>
      <c r="G4124" s="45">
        <v>-52300</v>
      </c>
      <c r="H4124" s="45">
        <v>-86840</v>
      </c>
      <c r="I4124" s="55">
        <f>pro[[#This Row],[Admin expenses 3]]+pro[[#This Row],[Admin expenses 2]]+pro[[#This Row],[Admin expenses 1]]+pro[[#This Row],[COGS]]</f>
        <v>-246163.625</v>
      </c>
      <c r="J4124" s="55">
        <f>pro[[#This Row],[Revenue]]+pro[[#This Row],[AdminExp]]</f>
        <v>-94638.733999999997</v>
      </c>
      <c r="K4124" s="83">
        <f>pro[[#This Row],[Profit]]/pro[[#This Row],[Revenue]]</f>
        <v>-0.62457549631235176</v>
      </c>
      <c r="L4124" s="56">
        <f t="shared" si="64"/>
        <v>5</v>
      </c>
      <c r="M4124" s="82" t="str">
        <f>"Q"&amp;" "&amp;VLOOKUP(pro[[#This Row],[Period]],Mapping!A:B,2,0)</f>
        <v>Q 2</v>
      </c>
      <c r="N4124"/>
    </row>
    <row r="4125" spans="1:14" ht="11.25" customHeight="1" x14ac:dyDescent="0.2">
      <c r="A4125" s="42" t="s">
        <v>43</v>
      </c>
      <c r="B4125" s="44" t="s">
        <v>13</v>
      </c>
      <c r="C4125" s="44" t="s">
        <v>57</v>
      </c>
      <c r="D4125" s="43">
        <v>39553.723999999995</v>
      </c>
      <c r="E4125" s="43">
        <v>-13325.816000000001</v>
      </c>
      <c r="F4125" s="45">
        <v>-95650</v>
      </c>
      <c r="G4125" s="45">
        <v>-82550</v>
      </c>
      <c r="H4125" s="45">
        <v>-28980</v>
      </c>
      <c r="I4125" s="55">
        <f>pro[[#This Row],[Admin expenses 3]]+pro[[#This Row],[Admin expenses 2]]+pro[[#This Row],[Admin expenses 1]]+pro[[#This Row],[COGS]]</f>
        <v>-220505.81599999999</v>
      </c>
      <c r="J4125" s="55">
        <f>pro[[#This Row],[Revenue]]+pro[[#This Row],[AdminExp]]</f>
        <v>-180952.092</v>
      </c>
      <c r="K4125" s="83">
        <f>pro[[#This Row],[Profit]]/pro[[#This Row],[Revenue]]</f>
        <v>-4.5748433699946949</v>
      </c>
      <c r="L4125" s="56">
        <f t="shared" si="64"/>
        <v>5</v>
      </c>
      <c r="M4125" s="82" t="str">
        <f>"Q"&amp;" "&amp;VLOOKUP(pro[[#This Row],[Period]],Mapping!A:B,2,0)</f>
        <v>Q 2</v>
      </c>
      <c r="N4125"/>
    </row>
    <row r="4126" spans="1:14" ht="11.25" customHeight="1" x14ac:dyDescent="0.2">
      <c r="A4126" s="42" t="s">
        <v>43</v>
      </c>
      <c r="B4126" s="44" t="s">
        <v>13</v>
      </c>
      <c r="C4126" s="44" t="s">
        <v>57</v>
      </c>
      <c r="D4126" s="43">
        <v>118751.57699999998</v>
      </c>
      <c r="E4126" s="43">
        <v>-51733.514000000003</v>
      </c>
      <c r="F4126" s="45">
        <v>-80220</v>
      </c>
      <c r="G4126" s="45">
        <v>-101190</v>
      </c>
      <c r="H4126" s="45">
        <v>-81080</v>
      </c>
      <c r="I4126" s="55">
        <f>pro[[#This Row],[Admin expenses 3]]+pro[[#This Row],[Admin expenses 2]]+pro[[#This Row],[Admin expenses 1]]+pro[[#This Row],[COGS]]</f>
        <v>-314223.51400000002</v>
      </c>
      <c r="J4126" s="55">
        <f>pro[[#This Row],[Revenue]]+pro[[#This Row],[AdminExp]]</f>
        <v>-195471.93700000003</v>
      </c>
      <c r="K4126" s="83">
        <f>pro[[#This Row],[Profit]]/pro[[#This Row],[Revenue]]</f>
        <v>-1.6460576098286264</v>
      </c>
      <c r="L4126" s="56">
        <f t="shared" si="64"/>
        <v>5</v>
      </c>
      <c r="M4126" s="82" t="str">
        <f>"Q"&amp;" "&amp;VLOOKUP(pro[[#This Row],[Period]],Mapping!A:B,2,0)</f>
        <v>Q 2</v>
      </c>
      <c r="N4126"/>
    </row>
    <row r="4127" spans="1:14" ht="11.25" customHeight="1" x14ac:dyDescent="0.2">
      <c r="A4127" s="42" t="s">
        <v>43</v>
      </c>
      <c r="B4127" s="44" t="s">
        <v>13</v>
      </c>
      <c r="C4127" s="44" t="s">
        <v>57</v>
      </c>
      <c r="D4127" s="43">
        <v>251900.747</v>
      </c>
      <c r="E4127" s="43">
        <v>-74535.334999999992</v>
      </c>
      <c r="F4127" s="45">
        <v>-84810</v>
      </c>
      <c r="G4127" s="45">
        <v>-18830</v>
      </c>
      <c r="H4127" s="45">
        <v>-70320</v>
      </c>
      <c r="I4127" s="55">
        <f>pro[[#This Row],[Admin expenses 3]]+pro[[#This Row],[Admin expenses 2]]+pro[[#This Row],[Admin expenses 1]]+pro[[#This Row],[COGS]]</f>
        <v>-248495.33499999999</v>
      </c>
      <c r="J4127" s="55">
        <f>pro[[#This Row],[Revenue]]+pro[[#This Row],[AdminExp]]</f>
        <v>3405.4120000000112</v>
      </c>
      <c r="K4127" s="83">
        <f>pro[[#This Row],[Profit]]/pro[[#This Row],[Revenue]]</f>
        <v>1.3518864237429241E-2</v>
      </c>
      <c r="L4127" s="56">
        <f t="shared" si="64"/>
        <v>5</v>
      </c>
      <c r="M4127" s="82" t="str">
        <f>"Q"&amp;" "&amp;VLOOKUP(pro[[#This Row],[Period]],Mapping!A:B,2,0)</f>
        <v>Q 2</v>
      </c>
      <c r="N4127"/>
    </row>
    <row r="4128" spans="1:14" ht="11.25" customHeight="1" x14ac:dyDescent="0.2">
      <c r="A4128" s="42" t="s">
        <v>43</v>
      </c>
      <c r="B4128" s="44" t="s">
        <v>13</v>
      </c>
      <c r="C4128" s="44" t="s">
        <v>58</v>
      </c>
      <c r="D4128" s="43">
        <v>44654.945999999996</v>
      </c>
      <c r="E4128" s="43">
        <v>-7888.1599999999989</v>
      </c>
      <c r="F4128" s="45">
        <v>-85660</v>
      </c>
      <c r="G4128" s="45">
        <v>-37940</v>
      </c>
      <c r="H4128" s="45">
        <v>-41890</v>
      </c>
      <c r="I4128" s="55">
        <f>pro[[#This Row],[Admin expenses 3]]+pro[[#This Row],[Admin expenses 2]]+pro[[#This Row],[Admin expenses 1]]+pro[[#This Row],[COGS]]</f>
        <v>-173378.16</v>
      </c>
      <c r="J4128" s="55">
        <f>pro[[#This Row],[Revenue]]+pro[[#This Row],[AdminExp]]</f>
        <v>-128723.21400000001</v>
      </c>
      <c r="K4128" s="83">
        <f>pro[[#This Row],[Profit]]/pro[[#This Row],[Revenue]]</f>
        <v>-2.8826194079374772</v>
      </c>
      <c r="L4128" s="56">
        <f t="shared" si="64"/>
        <v>5</v>
      </c>
      <c r="M4128" s="82" t="str">
        <f>"Q"&amp;" "&amp;VLOOKUP(pro[[#This Row],[Period]],Mapping!A:B,2,0)</f>
        <v>Q 2</v>
      </c>
      <c r="N4128"/>
    </row>
    <row r="4129" spans="1:14" ht="11.25" customHeight="1" x14ac:dyDescent="0.2">
      <c r="A4129" s="42" t="s">
        <v>43</v>
      </c>
      <c r="B4129" s="44" t="s">
        <v>13</v>
      </c>
      <c r="C4129" s="44" t="s">
        <v>59</v>
      </c>
      <c r="D4129" s="43">
        <v>79524.543000000005</v>
      </c>
      <c r="E4129" s="43">
        <v>-38998.714999999997</v>
      </c>
      <c r="F4129" s="45">
        <v>-104830</v>
      </c>
      <c r="G4129" s="45">
        <v>-52890</v>
      </c>
      <c r="H4129" s="45">
        <v>-26890</v>
      </c>
      <c r="I4129" s="55">
        <f>pro[[#This Row],[Admin expenses 3]]+pro[[#This Row],[Admin expenses 2]]+pro[[#This Row],[Admin expenses 1]]+pro[[#This Row],[COGS]]</f>
        <v>-223608.715</v>
      </c>
      <c r="J4129" s="55">
        <f>pro[[#This Row],[Revenue]]+pro[[#This Row],[AdminExp]]</f>
        <v>-144084.17199999999</v>
      </c>
      <c r="K4129" s="83">
        <f>pro[[#This Row],[Profit]]/pro[[#This Row],[Revenue]]</f>
        <v>-1.8118201823555273</v>
      </c>
      <c r="L4129" s="56">
        <f t="shared" si="64"/>
        <v>5</v>
      </c>
      <c r="M4129" s="82" t="str">
        <f>"Q"&amp;" "&amp;VLOOKUP(pro[[#This Row],[Period]],Mapping!A:B,2,0)</f>
        <v>Q 2</v>
      </c>
      <c r="N4129"/>
    </row>
    <row r="4130" spans="1:14" ht="11.25" customHeight="1" x14ac:dyDescent="0.2">
      <c r="A4130" s="42" t="s">
        <v>43</v>
      </c>
      <c r="B4130" s="44" t="s">
        <v>13</v>
      </c>
      <c r="C4130" s="44" t="s">
        <v>60</v>
      </c>
      <c r="D4130" s="43">
        <v>65753.239999999991</v>
      </c>
      <c r="E4130" s="43">
        <v>-32204.752999999997</v>
      </c>
      <c r="F4130" s="45">
        <v>-57330</v>
      </c>
      <c r="G4130" s="45">
        <v>-97240</v>
      </c>
      <c r="H4130" s="45">
        <v>-82970</v>
      </c>
      <c r="I4130" s="55">
        <f>pro[[#This Row],[Admin expenses 3]]+pro[[#This Row],[Admin expenses 2]]+pro[[#This Row],[Admin expenses 1]]+pro[[#This Row],[COGS]]</f>
        <v>-269744.75300000003</v>
      </c>
      <c r="J4130" s="55">
        <f>pro[[#This Row],[Revenue]]+pro[[#This Row],[AdminExp]]</f>
        <v>-203991.51300000004</v>
      </c>
      <c r="K4130" s="83">
        <f>pro[[#This Row],[Profit]]/pro[[#This Row],[Revenue]]</f>
        <v>-3.1023796393911551</v>
      </c>
      <c r="L4130" s="56">
        <f t="shared" si="64"/>
        <v>5</v>
      </c>
      <c r="M4130" s="82" t="str">
        <f>"Q"&amp;" "&amp;VLOOKUP(pro[[#This Row],[Period]],Mapping!A:B,2,0)</f>
        <v>Q 2</v>
      </c>
      <c r="N4130"/>
    </row>
    <row r="4131" spans="1:14" ht="11.25" customHeight="1" x14ac:dyDescent="0.2">
      <c r="A4131" s="42" t="s">
        <v>43</v>
      </c>
      <c r="B4131" s="44" t="s">
        <v>13</v>
      </c>
      <c r="C4131" s="44" t="s">
        <v>57</v>
      </c>
      <c r="D4131" s="43">
        <v>75795.145999999993</v>
      </c>
      <c r="E4131" s="43">
        <v>-33637.463999999993</v>
      </c>
      <c r="F4131" s="45">
        <v>-103580</v>
      </c>
      <c r="G4131" s="45">
        <v>-45470</v>
      </c>
      <c r="H4131" s="45">
        <v>-87200</v>
      </c>
      <c r="I4131" s="55">
        <f>pro[[#This Row],[Admin expenses 3]]+pro[[#This Row],[Admin expenses 2]]+pro[[#This Row],[Admin expenses 1]]+pro[[#This Row],[COGS]]</f>
        <v>-269887.46399999998</v>
      </c>
      <c r="J4131" s="55">
        <f>pro[[#This Row],[Revenue]]+pro[[#This Row],[AdminExp]]</f>
        <v>-194092.31799999997</v>
      </c>
      <c r="K4131" s="83">
        <f>pro[[#This Row],[Profit]]/pro[[#This Row],[Revenue]]</f>
        <v>-2.560748652690767</v>
      </c>
      <c r="L4131" s="56">
        <f t="shared" si="64"/>
        <v>5</v>
      </c>
      <c r="M4131" s="82" t="str">
        <f>"Q"&amp;" "&amp;VLOOKUP(pro[[#This Row],[Period]],Mapping!A:B,2,0)</f>
        <v>Q 2</v>
      </c>
      <c r="N4131"/>
    </row>
    <row r="4132" spans="1:14" ht="11.25" customHeight="1" x14ac:dyDescent="0.2">
      <c r="A4132" s="42" t="s">
        <v>43</v>
      </c>
      <c r="B4132" s="44" t="s">
        <v>13</v>
      </c>
      <c r="C4132" s="44" t="s">
        <v>58</v>
      </c>
      <c r="D4132" s="43">
        <v>34878.080999999998</v>
      </c>
      <c r="E4132" s="43">
        <v>-26409.558000000001</v>
      </c>
      <c r="F4132" s="45">
        <v>-107510</v>
      </c>
      <c r="G4132" s="45">
        <v>-105050</v>
      </c>
      <c r="H4132" s="45">
        <v>-39260</v>
      </c>
      <c r="I4132" s="55">
        <f>pro[[#This Row],[Admin expenses 3]]+pro[[#This Row],[Admin expenses 2]]+pro[[#This Row],[Admin expenses 1]]+pro[[#This Row],[COGS]]</f>
        <v>-278229.55800000002</v>
      </c>
      <c r="J4132" s="55">
        <f>pro[[#This Row],[Revenue]]+pro[[#This Row],[AdminExp]]</f>
        <v>-243351.47700000001</v>
      </c>
      <c r="K4132" s="83">
        <f>pro[[#This Row],[Profit]]/pro[[#This Row],[Revenue]]</f>
        <v>-6.9772037343453626</v>
      </c>
      <c r="L4132" s="56">
        <f t="shared" si="64"/>
        <v>5</v>
      </c>
      <c r="M4132" s="82" t="str">
        <f>"Q"&amp;" "&amp;VLOOKUP(pro[[#This Row],[Period]],Mapping!A:B,2,0)</f>
        <v>Q 2</v>
      </c>
      <c r="N4132"/>
    </row>
    <row r="4133" spans="1:14" ht="11.25" customHeight="1" x14ac:dyDescent="0.2">
      <c r="A4133" s="42" t="s">
        <v>43</v>
      </c>
      <c r="B4133" s="44" t="s">
        <v>13</v>
      </c>
      <c r="C4133" s="44" t="s">
        <v>59</v>
      </c>
      <c r="D4133" s="43">
        <v>79181.41</v>
      </c>
      <c r="E4133" s="43">
        <v>-106005.27</v>
      </c>
      <c r="F4133" s="45">
        <v>-49140</v>
      </c>
      <c r="G4133" s="45">
        <v>-78990</v>
      </c>
      <c r="H4133" s="45">
        <v>-98790</v>
      </c>
      <c r="I4133" s="55">
        <f>pro[[#This Row],[Admin expenses 3]]+pro[[#This Row],[Admin expenses 2]]+pro[[#This Row],[Admin expenses 1]]+pro[[#This Row],[COGS]]</f>
        <v>-332925.27</v>
      </c>
      <c r="J4133" s="55">
        <f>pro[[#This Row],[Revenue]]+pro[[#This Row],[AdminExp]]</f>
        <v>-253743.86000000002</v>
      </c>
      <c r="K4133" s="83">
        <f>pro[[#This Row],[Profit]]/pro[[#This Row],[Revenue]]</f>
        <v>-3.2045888043670856</v>
      </c>
      <c r="L4133" s="56">
        <f t="shared" si="64"/>
        <v>5</v>
      </c>
      <c r="M4133" s="82" t="str">
        <f>"Q"&amp;" "&amp;VLOOKUP(pro[[#This Row],[Period]],Mapping!A:B,2,0)</f>
        <v>Q 2</v>
      </c>
      <c r="N4133"/>
    </row>
    <row r="4134" spans="1:14" ht="11.25" customHeight="1" x14ac:dyDescent="0.2">
      <c r="A4134" s="42" t="s">
        <v>43</v>
      </c>
      <c r="B4134" s="44" t="s">
        <v>13</v>
      </c>
      <c r="C4134" s="44" t="s">
        <v>60</v>
      </c>
      <c r="D4134" s="43">
        <v>80753.035999999993</v>
      </c>
      <c r="E4134" s="43">
        <v>-16991.331000000002</v>
      </c>
      <c r="F4134" s="45">
        <v>-27240</v>
      </c>
      <c r="G4134" s="45">
        <v>-28840</v>
      </c>
      <c r="H4134" s="45">
        <v>-50920</v>
      </c>
      <c r="I4134" s="55">
        <f>pro[[#This Row],[Admin expenses 3]]+pro[[#This Row],[Admin expenses 2]]+pro[[#This Row],[Admin expenses 1]]+pro[[#This Row],[COGS]]</f>
        <v>-123991.33100000001</v>
      </c>
      <c r="J4134" s="55">
        <f>pro[[#This Row],[Revenue]]+pro[[#This Row],[AdminExp]]</f>
        <v>-43238.295000000013</v>
      </c>
      <c r="K4134" s="83">
        <f>pro[[#This Row],[Profit]]/pro[[#This Row],[Revenue]]</f>
        <v>-0.53543863044356643</v>
      </c>
      <c r="L4134" s="56">
        <f t="shared" si="64"/>
        <v>5</v>
      </c>
      <c r="M4134" s="82" t="str">
        <f>"Q"&amp;" "&amp;VLOOKUP(pro[[#This Row],[Period]],Mapping!A:B,2,0)</f>
        <v>Q 2</v>
      </c>
      <c r="N4134"/>
    </row>
    <row r="4135" spans="1:14" ht="11.25" customHeight="1" x14ac:dyDescent="0.2">
      <c r="A4135" s="42" t="s">
        <v>43</v>
      </c>
      <c r="B4135" s="44" t="s">
        <v>13</v>
      </c>
      <c r="C4135" s="44" t="s">
        <v>57</v>
      </c>
      <c r="D4135" s="43">
        <v>3604458.4659999995</v>
      </c>
      <c r="E4135" s="43">
        <v>-222162.948</v>
      </c>
      <c r="F4135" s="45">
        <v>-16060</v>
      </c>
      <c r="G4135" s="45">
        <v>-102260</v>
      </c>
      <c r="H4135" s="45">
        <v>-70040</v>
      </c>
      <c r="I4135" s="55">
        <f>pro[[#This Row],[Admin expenses 3]]+pro[[#This Row],[Admin expenses 2]]+pro[[#This Row],[Admin expenses 1]]+pro[[#This Row],[COGS]]</f>
        <v>-410522.94799999997</v>
      </c>
      <c r="J4135" s="55">
        <f>pro[[#This Row],[Revenue]]+pro[[#This Row],[AdminExp]]</f>
        <v>3193935.5179999997</v>
      </c>
      <c r="K4135" s="83">
        <f>pro[[#This Row],[Profit]]/pro[[#This Row],[Revenue]]</f>
        <v>0.88610690014259696</v>
      </c>
      <c r="L4135" s="56">
        <f t="shared" si="64"/>
        <v>5</v>
      </c>
      <c r="M4135" s="82" t="str">
        <f>"Q"&amp;" "&amp;VLOOKUP(pro[[#This Row],[Period]],Mapping!A:B,2,0)</f>
        <v>Q 2</v>
      </c>
      <c r="N4135"/>
    </row>
    <row r="4136" spans="1:14" ht="11.25" customHeight="1" x14ac:dyDescent="0.2">
      <c r="A4136" s="42" t="s">
        <v>43</v>
      </c>
      <c r="B4136" s="44" t="s">
        <v>13</v>
      </c>
      <c r="C4136" s="44" t="s">
        <v>58</v>
      </c>
      <c r="D4136" s="43">
        <v>67733.602999999988</v>
      </c>
      <c r="E4136" s="43">
        <v>-45970.826999999997</v>
      </c>
      <c r="F4136" s="45">
        <v>-106410</v>
      </c>
      <c r="G4136" s="45">
        <v>-103050</v>
      </c>
      <c r="H4136" s="45">
        <v>-107760</v>
      </c>
      <c r="I4136" s="55">
        <f>pro[[#This Row],[Admin expenses 3]]+pro[[#This Row],[Admin expenses 2]]+pro[[#This Row],[Admin expenses 1]]+pro[[#This Row],[COGS]]</f>
        <v>-363190.82699999999</v>
      </c>
      <c r="J4136" s="55">
        <f>pro[[#This Row],[Revenue]]+pro[[#This Row],[AdminExp]]</f>
        <v>-295457.22399999999</v>
      </c>
      <c r="K4136" s="83">
        <f>pro[[#This Row],[Profit]]/pro[[#This Row],[Revenue]]</f>
        <v>-4.3620479483425685</v>
      </c>
      <c r="L4136" s="56">
        <f t="shared" si="64"/>
        <v>5</v>
      </c>
      <c r="M4136" s="82" t="str">
        <f>"Q"&amp;" "&amp;VLOOKUP(pro[[#This Row],[Period]],Mapping!A:B,2,0)</f>
        <v>Q 2</v>
      </c>
      <c r="N4136"/>
    </row>
    <row r="4137" spans="1:14" ht="11.25" customHeight="1" x14ac:dyDescent="0.2">
      <c r="A4137" s="42" t="s">
        <v>43</v>
      </c>
      <c r="B4137" s="44" t="s">
        <v>13</v>
      </c>
      <c r="C4137" s="44" t="s">
        <v>59</v>
      </c>
      <c r="D4137" s="43">
        <v>66510.310999999987</v>
      </c>
      <c r="E4137" s="43">
        <v>-14940.555</v>
      </c>
      <c r="F4137" s="45">
        <v>-17580</v>
      </c>
      <c r="G4137" s="45">
        <v>-73690</v>
      </c>
      <c r="H4137" s="45">
        <v>-88350</v>
      </c>
      <c r="I4137" s="55">
        <f>pro[[#This Row],[Admin expenses 3]]+pro[[#This Row],[Admin expenses 2]]+pro[[#This Row],[Admin expenses 1]]+pro[[#This Row],[COGS]]</f>
        <v>-194560.55499999999</v>
      </c>
      <c r="J4137" s="55">
        <f>pro[[#This Row],[Revenue]]+pro[[#This Row],[AdminExp]]</f>
        <v>-128050.24400000001</v>
      </c>
      <c r="K4137" s="83">
        <f>pro[[#This Row],[Profit]]/pro[[#This Row],[Revenue]]</f>
        <v>-1.9252690609129768</v>
      </c>
      <c r="L4137" s="56">
        <f t="shared" si="64"/>
        <v>5</v>
      </c>
      <c r="M4137" s="82" t="str">
        <f>"Q"&amp;" "&amp;VLOOKUP(pro[[#This Row],[Period]],Mapping!A:B,2,0)</f>
        <v>Q 2</v>
      </c>
      <c r="N4137"/>
    </row>
    <row r="4138" spans="1:14" ht="11.25" customHeight="1" x14ac:dyDescent="0.2">
      <c r="A4138" s="42" t="s">
        <v>43</v>
      </c>
      <c r="B4138" s="44" t="s">
        <v>13</v>
      </c>
      <c r="C4138" s="44" t="s">
        <v>60</v>
      </c>
      <c r="D4138" s="43">
        <v>23095.946999999996</v>
      </c>
      <c r="E4138" s="43">
        <v>-10656.107</v>
      </c>
      <c r="F4138" s="45">
        <v>-106300</v>
      </c>
      <c r="G4138" s="45">
        <v>-48230</v>
      </c>
      <c r="H4138" s="45">
        <v>-108050</v>
      </c>
      <c r="I4138" s="55">
        <f>pro[[#This Row],[Admin expenses 3]]+pro[[#This Row],[Admin expenses 2]]+pro[[#This Row],[Admin expenses 1]]+pro[[#This Row],[COGS]]</f>
        <v>-273236.10700000002</v>
      </c>
      <c r="J4138" s="55">
        <f>pro[[#This Row],[Revenue]]+pro[[#This Row],[AdminExp]]</f>
        <v>-250140.16000000003</v>
      </c>
      <c r="K4138" s="83">
        <f>pro[[#This Row],[Profit]]/pro[[#This Row],[Revenue]]</f>
        <v>-10.830478611680226</v>
      </c>
      <c r="L4138" s="56">
        <f t="shared" si="64"/>
        <v>5</v>
      </c>
      <c r="M4138" s="82" t="str">
        <f>"Q"&amp;" "&amp;VLOOKUP(pro[[#This Row],[Period]],Mapping!A:B,2,0)</f>
        <v>Q 2</v>
      </c>
      <c r="N4138"/>
    </row>
    <row r="4139" spans="1:14" ht="11.25" customHeight="1" x14ac:dyDescent="0.2">
      <c r="A4139" s="42" t="s">
        <v>43</v>
      </c>
      <c r="B4139" s="44" t="s">
        <v>13</v>
      </c>
      <c r="C4139" s="44" t="s">
        <v>57</v>
      </c>
      <c r="D4139" s="43">
        <v>29984.499999999996</v>
      </c>
      <c r="E4139" s="43">
        <v>-17416.888999999999</v>
      </c>
      <c r="F4139" s="45">
        <v>-24140</v>
      </c>
      <c r="G4139" s="45">
        <v>-14870</v>
      </c>
      <c r="H4139" s="45">
        <v>-13090</v>
      </c>
      <c r="I4139" s="55">
        <f>pro[[#This Row],[Admin expenses 3]]+pro[[#This Row],[Admin expenses 2]]+pro[[#This Row],[Admin expenses 1]]+pro[[#This Row],[COGS]]</f>
        <v>-69516.888999999996</v>
      </c>
      <c r="J4139" s="55">
        <f>pro[[#This Row],[Revenue]]+pro[[#This Row],[AdminExp]]</f>
        <v>-39532.388999999996</v>
      </c>
      <c r="K4139" s="83">
        <f>pro[[#This Row],[Profit]]/pro[[#This Row],[Revenue]]</f>
        <v>-1.3184274875352266</v>
      </c>
      <c r="L4139" s="56">
        <f t="shared" si="64"/>
        <v>5</v>
      </c>
      <c r="M4139" s="82" t="str">
        <f>"Q"&amp;" "&amp;VLOOKUP(pro[[#This Row],[Period]],Mapping!A:B,2,0)</f>
        <v>Q 2</v>
      </c>
      <c r="N4139"/>
    </row>
    <row r="4140" spans="1:14" ht="11.25" customHeight="1" x14ac:dyDescent="0.2">
      <c r="A4140" s="42" t="s">
        <v>43</v>
      </c>
      <c r="B4140" s="44" t="s">
        <v>13</v>
      </c>
      <c r="C4140" s="44" t="s">
        <v>58</v>
      </c>
      <c r="D4140" s="43">
        <v>136344.30599999998</v>
      </c>
      <c r="E4140" s="43">
        <v>-41933.072999999997</v>
      </c>
      <c r="F4140" s="45">
        <v>-47970</v>
      </c>
      <c r="G4140" s="45">
        <v>-70010</v>
      </c>
      <c r="H4140" s="45">
        <v>-18660</v>
      </c>
      <c r="I4140" s="55">
        <f>pro[[#This Row],[Admin expenses 3]]+pro[[#This Row],[Admin expenses 2]]+pro[[#This Row],[Admin expenses 1]]+pro[[#This Row],[COGS]]</f>
        <v>-178573.073</v>
      </c>
      <c r="J4140" s="55">
        <f>pro[[#This Row],[Revenue]]+pro[[#This Row],[AdminExp]]</f>
        <v>-42228.767000000022</v>
      </c>
      <c r="K4140" s="83">
        <f>pro[[#This Row],[Profit]]/pro[[#This Row],[Revenue]]</f>
        <v>-0.30972152955181004</v>
      </c>
      <c r="L4140" s="56">
        <f t="shared" si="64"/>
        <v>5</v>
      </c>
      <c r="M4140" s="82" t="str">
        <f>"Q"&amp;" "&amp;VLOOKUP(pro[[#This Row],[Period]],Mapping!A:B,2,0)</f>
        <v>Q 2</v>
      </c>
      <c r="N4140"/>
    </row>
    <row r="4141" spans="1:14" ht="11.25" customHeight="1" x14ac:dyDescent="0.2">
      <c r="A4141" s="42" t="s">
        <v>43</v>
      </c>
      <c r="B4141" s="44" t="s">
        <v>13</v>
      </c>
      <c r="C4141" s="44" t="s">
        <v>59</v>
      </c>
      <c r="D4141" s="43">
        <v>69451.368000000002</v>
      </c>
      <c r="E4141" s="43">
        <v>-18643.043999999998</v>
      </c>
      <c r="F4141" s="45">
        <v>-25470</v>
      </c>
      <c r="G4141" s="45">
        <v>-66580</v>
      </c>
      <c r="H4141" s="45">
        <v>-33840</v>
      </c>
      <c r="I4141" s="55">
        <f>pro[[#This Row],[Admin expenses 3]]+pro[[#This Row],[Admin expenses 2]]+pro[[#This Row],[Admin expenses 1]]+pro[[#This Row],[COGS]]</f>
        <v>-144533.04399999999</v>
      </c>
      <c r="J4141" s="55">
        <f>pro[[#This Row],[Revenue]]+pro[[#This Row],[AdminExp]]</f>
        <v>-75081.675999999992</v>
      </c>
      <c r="K4141" s="83">
        <f>pro[[#This Row],[Profit]]/pro[[#This Row],[Revenue]]</f>
        <v>-1.0810683527500853</v>
      </c>
      <c r="L4141" s="56">
        <f t="shared" si="64"/>
        <v>5</v>
      </c>
      <c r="M4141" s="82" t="str">
        <f>"Q"&amp;" "&amp;VLOOKUP(pro[[#This Row],[Period]],Mapping!A:B,2,0)</f>
        <v>Q 2</v>
      </c>
      <c r="N4141"/>
    </row>
    <row r="4142" spans="1:14" ht="11.25" customHeight="1" x14ac:dyDescent="0.2">
      <c r="A4142" s="42" t="s">
        <v>43</v>
      </c>
      <c r="B4142" s="44" t="s">
        <v>13</v>
      </c>
      <c r="C4142" s="44" t="s">
        <v>60</v>
      </c>
      <c r="D4142" s="43">
        <v>5457.5709999999999</v>
      </c>
      <c r="E4142" s="43">
        <v>-1377.2149999999999</v>
      </c>
      <c r="F4142" s="45">
        <v>-73930</v>
      </c>
      <c r="G4142" s="45">
        <v>-94770</v>
      </c>
      <c r="H4142" s="45">
        <v>-92450</v>
      </c>
      <c r="I4142" s="55">
        <f>pro[[#This Row],[Admin expenses 3]]+pro[[#This Row],[Admin expenses 2]]+pro[[#This Row],[Admin expenses 1]]+pro[[#This Row],[COGS]]</f>
        <v>-262527.21500000003</v>
      </c>
      <c r="J4142" s="55">
        <f>pro[[#This Row],[Revenue]]+pro[[#This Row],[AdminExp]]</f>
        <v>-257069.64400000003</v>
      </c>
      <c r="K4142" s="83">
        <f>pro[[#This Row],[Profit]]/pro[[#This Row],[Revenue]]</f>
        <v>-47.103307313821482</v>
      </c>
      <c r="L4142" s="56">
        <f t="shared" si="64"/>
        <v>5</v>
      </c>
      <c r="M4142" s="82" t="str">
        <f>"Q"&amp;" "&amp;VLOOKUP(pro[[#This Row],[Period]],Mapping!A:B,2,0)</f>
        <v>Q 2</v>
      </c>
      <c r="N4142"/>
    </row>
    <row r="4143" spans="1:14" ht="11.25" customHeight="1" x14ac:dyDescent="0.2">
      <c r="A4143" s="42" t="s">
        <v>43</v>
      </c>
      <c r="B4143" s="44" t="s">
        <v>13</v>
      </c>
      <c r="C4143" s="44" t="s">
        <v>57</v>
      </c>
      <c r="D4143" s="43">
        <v>49843.352999999996</v>
      </c>
      <c r="E4143" s="43">
        <v>-11949.769999999999</v>
      </c>
      <c r="F4143" s="45">
        <v>-105980</v>
      </c>
      <c r="G4143" s="45">
        <v>-63610</v>
      </c>
      <c r="H4143" s="45">
        <v>-27570</v>
      </c>
      <c r="I4143" s="55">
        <f>pro[[#This Row],[Admin expenses 3]]+pro[[#This Row],[Admin expenses 2]]+pro[[#This Row],[Admin expenses 1]]+pro[[#This Row],[COGS]]</f>
        <v>-209109.77</v>
      </c>
      <c r="J4143" s="55">
        <f>pro[[#This Row],[Revenue]]+pro[[#This Row],[AdminExp]]</f>
        <v>-159266.41699999999</v>
      </c>
      <c r="K4143" s="83">
        <f>pro[[#This Row],[Profit]]/pro[[#This Row],[Revenue]]</f>
        <v>-3.1953391458235165</v>
      </c>
      <c r="L4143" s="56">
        <f t="shared" si="64"/>
        <v>5</v>
      </c>
      <c r="M4143" s="82" t="str">
        <f>"Q"&amp;" "&amp;VLOOKUP(pro[[#This Row],[Period]],Mapping!A:B,2,0)</f>
        <v>Q 2</v>
      </c>
      <c r="N4143"/>
    </row>
    <row r="4144" spans="1:14" ht="11.25" customHeight="1" x14ac:dyDescent="0.2">
      <c r="A4144" s="42" t="s">
        <v>43</v>
      </c>
      <c r="B4144" s="44" t="s">
        <v>13</v>
      </c>
      <c r="C4144" s="44" t="s">
        <v>57</v>
      </c>
      <c r="D4144" s="43">
        <v>199614.86999999997</v>
      </c>
      <c r="E4144" s="43">
        <v>-33740.531999999999</v>
      </c>
      <c r="F4144" s="45">
        <v>-24030</v>
      </c>
      <c r="G4144" s="45">
        <v>-49570</v>
      </c>
      <c r="H4144" s="45">
        <v>-101960</v>
      </c>
      <c r="I4144" s="55">
        <f>pro[[#This Row],[Admin expenses 3]]+pro[[#This Row],[Admin expenses 2]]+pro[[#This Row],[Admin expenses 1]]+pro[[#This Row],[COGS]]</f>
        <v>-209300.53200000001</v>
      </c>
      <c r="J4144" s="55">
        <f>pro[[#This Row],[Revenue]]+pro[[#This Row],[AdminExp]]</f>
        <v>-9685.6620000000403</v>
      </c>
      <c r="K4144" s="83">
        <f>pro[[#This Row],[Profit]]/pro[[#This Row],[Revenue]]</f>
        <v>-4.852174589999253E-2</v>
      </c>
      <c r="L4144" s="56">
        <f t="shared" si="64"/>
        <v>5</v>
      </c>
      <c r="M4144" s="82" t="str">
        <f>"Q"&amp;" "&amp;VLOOKUP(pro[[#This Row],[Period]],Mapping!A:B,2,0)</f>
        <v>Q 2</v>
      </c>
      <c r="N4144"/>
    </row>
    <row r="4145" spans="1:14" ht="11.25" customHeight="1" x14ac:dyDescent="0.2">
      <c r="A4145" s="42" t="s">
        <v>43</v>
      </c>
      <c r="B4145" s="44" t="s">
        <v>13</v>
      </c>
      <c r="C4145" s="44" t="s">
        <v>58</v>
      </c>
      <c r="D4145" s="43">
        <v>175903.15399999998</v>
      </c>
      <c r="E4145" s="43">
        <v>-18563.992999999999</v>
      </c>
      <c r="F4145" s="45">
        <v>-40130</v>
      </c>
      <c r="G4145" s="45">
        <v>-43390</v>
      </c>
      <c r="H4145" s="45">
        <v>-54700</v>
      </c>
      <c r="I4145" s="55">
        <f>pro[[#This Row],[Admin expenses 3]]+pro[[#This Row],[Admin expenses 2]]+pro[[#This Row],[Admin expenses 1]]+pro[[#This Row],[COGS]]</f>
        <v>-156783.99299999999</v>
      </c>
      <c r="J4145" s="55">
        <f>pro[[#This Row],[Revenue]]+pro[[#This Row],[AdminExp]]</f>
        <v>19119.160999999993</v>
      </c>
      <c r="K4145" s="83">
        <f>pro[[#This Row],[Profit]]/pro[[#This Row],[Revenue]]</f>
        <v>0.10869140527178947</v>
      </c>
      <c r="L4145" s="56">
        <f t="shared" si="64"/>
        <v>5</v>
      </c>
      <c r="M4145" s="82" t="str">
        <f>"Q"&amp;" "&amp;VLOOKUP(pro[[#This Row],[Period]],Mapping!A:B,2,0)</f>
        <v>Q 2</v>
      </c>
      <c r="N4145"/>
    </row>
    <row r="4146" spans="1:14" ht="11.25" customHeight="1" x14ac:dyDescent="0.2">
      <c r="A4146" s="42" t="s">
        <v>43</v>
      </c>
      <c r="B4146" s="44" t="s">
        <v>13</v>
      </c>
      <c r="C4146" s="44" t="s">
        <v>59</v>
      </c>
      <c r="D4146" s="43">
        <v>64686.587</v>
      </c>
      <c r="E4146" s="43">
        <v>-13926.318000000001</v>
      </c>
      <c r="F4146" s="45">
        <v>-96450</v>
      </c>
      <c r="G4146" s="45">
        <v>-72060</v>
      </c>
      <c r="H4146" s="45">
        <v>-55370</v>
      </c>
      <c r="I4146" s="55">
        <f>pro[[#This Row],[Admin expenses 3]]+pro[[#This Row],[Admin expenses 2]]+pro[[#This Row],[Admin expenses 1]]+pro[[#This Row],[COGS]]</f>
        <v>-237806.318</v>
      </c>
      <c r="J4146" s="55">
        <f>pro[[#This Row],[Revenue]]+pro[[#This Row],[AdminExp]]</f>
        <v>-173119.731</v>
      </c>
      <c r="K4146" s="83">
        <f>pro[[#This Row],[Profit]]/pro[[#This Row],[Revenue]]</f>
        <v>-2.6762848223852034</v>
      </c>
      <c r="L4146" s="56">
        <f t="shared" si="64"/>
        <v>5</v>
      </c>
      <c r="M4146" s="82" t="str">
        <f>"Q"&amp;" "&amp;VLOOKUP(pro[[#This Row],[Period]],Mapping!A:B,2,0)</f>
        <v>Q 2</v>
      </c>
      <c r="N4146"/>
    </row>
    <row r="4147" spans="1:14" ht="11.25" customHeight="1" x14ac:dyDescent="0.2">
      <c r="A4147" s="42" t="s">
        <v>43</v>
      </c>
      <c r="B4147" s="44" t="s">
        <v>13</v>
      </c>
      <c r="C4147" s="44" t="s">
        <v>57</v>
      </c>
      <c r="D4147" s="43">
        <v>80433.891999999993</v>
      </c>
      <c r="E4147" s="43">
        <v>-27877.535</v>
      </c>
      <c r="F4147" s="45">
        <v>-30370</v>
      </c>
      <c r="G4147" s="45">
        <v>-94020</v>
      </c>
      <c r="H4147" s="45">
        <v>-57280</v>
      </c>
      <c r="I4147" s="55">
        <f>pro[[#This Row],[Admin expenses 3]]+pro[[#This Row],[Admin expenses 2]]+pro[[#This Row],[Admin expenses 1]]+pro[[#This Row],[COGS]]</f>
        <v>-209547.535</v>
      </c>
      <c r="J4147" s="55">
        <f>pro[[#This Row],[Revenue]]+pro[[#This Row],[AdminExp]]</f>
        <v>-129113.64300000001</v>
      </c>
      <c r="K4147" s="83">
        <f>pro[[#This Row],[Profit]]/pro[[#This Row],[Revenue]]</f>
        <v>-1.6052144163308675</v>
      </c>
      <c r="L4147" s="56">
        <f t="shared" si="64"/>
        <v>5</v>
      </c>
      <c r="M4147" s="82" t="str">
        <f>"Q"&amp;" "&amp;VLOOKUP(pro[[#This Row],[Period]],Mapping!A:B,2,0)</f>
        <v>Q 2</v>
      </c>
      <c r="N4147"/>
    </row>
    <row r="4148" spans="1:14" ht="11.25" customHeight="1" x14ac:dyDescent="0.2">
      <c r="A4148" s="42" t="s">
        <v>43</v>
      </c>
      <c r="B4148" s="44" t="s">
        <v>13</v>
      </c>
      <c r="C4148" s="44" t="s">
        <v>58</v>
      </c>
      <c r="D4148" s="43">
        <v>151296.80299999999</v>
      </c>
      <c r="E4148" s="43">
        <v>-64321.662999999993</v>
      </c>
      <c r="F4148" s="45">
        <v>-53620</v>
      </c>
      <c r="G4148" s="45">
        <v>-62250</v>
      </c>
      <c r="H4148" s="45">
        <v>-53870</v>
      </c>
      <c r="I4148" s="55">
        <f>pro[[#This Row],[Admin expenses 3]]+pro[[#This Row],[Admin expenses 2]]+pro[[#This Row],[Admin expenses 1]]+pro[[#This Row],[COGS]]</f>
        <v>-234061.663</v>
      </c>
      <c r="J4148" s="55">
        <f>pro[[#This Row],[Revenue]]+pro[[#This Row],[AdminExp]]</f>
        <v>-82764.860000000015</v>
      </c>
      <c r="K4148" s="83">
        <f>pro[[#This Row],[Profit]]/pro[[#This Row],[Revenue]]</f>
        <v>-0.54703641028026229</v>
      </c>
      <c r="L4148" s="56">
        <f t="shared" si="64"/>
        <v>5</v>
      </c>
      <c r="M4148" s="82" t="str">
        <f>"Q"&amp;" "&amp;VLOOKUP(pro[[#This Row],[Period]],Mapping!A:B,2,0)</f>
        <v>Q 2</v>
      </c>
      <c r="N4148"/>
    </row>
    <row r="4149" spans="1:14" ht="11.25" customHeight="1" x14ac:dyDescent="0.2">
      <c r="A4149" s="42" t="s">
        <v>43</v>
      </c>
      <c r="B4149" s="44" t="s">
        <v>13</v>
      </c>
      <c r="C4149" s="44" t="s">
        <v>59</v>
      </c>
      <c r="D4149" s="43">
        <v>27088.355</v>
      </c>
      <c r="E4149" s="43">
        <v>-16244.381999999998</v>
      </c>
      <c r="F4149" s="45">
        <v>-65520</v>
      </c>
      <c r="G4149" s="45">
        <v>-28930</v>
      </c>
      <c r="H4149" s="45">
        <v>-46130</v>
      </c>
      <c r="I4149" s="55">
        <f>pro[[#This Row],[Admin expenses 3]]+pro[[#This Row],[Admin expenses 2]]+pro[[#This Row],[Admin expenses 1]]+pro[[#This Row],[COGS]]</f>
        <v>-156824.38199999998</v>
      </c>
      <c r="J4149" s="55">
        <f>pro[[#This Row],[Revenue]]+pro[[#This Row],[AdminExp]]</f>
        <v>-129736.02699999999</v>
      </c>
      <c r="K4149" s="83">
        <f>pro[[#This Row],[Profit]]/pro[[#This Row],[Revenue]]</f>
        <v>-4.7893652826094453</v>
      </c>
      <c r="L4149" s="56">
        <f t="shared" si="64"/>
        <v>5</v>
      </c>
      <c r="M4149" s="82" t="str">
        <f>"Q"&amp;" "&amp;VLOOKUP(pro[[#This Row],[Period]],Mapping!A:B,2,0)</f>
        <v>Q 2</v>
      </c>
      <c r="N4149"/>
    </row>
    <row r="4150" spans="1:14" ht="11.25" customHeight="1" x14ac:dyDescent="0.2">
      <c r="A4150" s="42" t="s">
        <v>43</v>
      </c>
      <c r="B4150" s="44" t="s">
        <v>13</v>
      </c>
      <c r="C4150" s="44" t="s">
        <v>57</v>
      </c>
      <c r="D4150" s="43">
        <v>31078.18</v>
      </c>
      <c r="E4150" s="43">
        <v>-13172.431999999999</v>
      </c>
      <c r="F4150" s="45">
        <v>-16050</v>
      </c>
      <c r="G4150" s="45">
        <v>-101950</v>
      </c>
      <c r="H4150" s="45">
        <v>-27200</v>
      </c>
      <c r="I4150" s="55">
        <f>pro[[#This Row],[Admin expenses 3]]+pro[[#This Row],[Admin expenses 2]]+pro[[#This Row],[Admin expenses 1]]+pro[[#This Row],[COGS]]</f>
        <v>-158372.432</v>
      </c>
      <c r="J4150" s="55">
        <f>pro[[#This Row],[Revenue]]+pro[[#This Row],[AdminExp]]</f>
        <v>-127294.25200000001</v>
      </c>
      <c r="K4150" s="83">
        <f>pro[[#This Row],[Profit]]/pro[[#This Row],[Revenue]]</f>
        <v>-4.0959365059343886</v>
      </c>
      <c r="L4150" s="56">
        <f t="shared" si="64"/>
        <v>5</v>
      </c>
      <c r="M4150" s="82" t="str">
        <f>"Q"&amp;" "&amp;VLOOKUP(pro[[#This Row],[Period]],Mapping!A:B,2,0)</f>
        <v>Q 2</v>
      </c>
      <c r="N4150"/>
    </row>
    <row r="4151" spans="1:14" ht="11.25" customHeight="1" x14ac:dyDescent="0.2">
      <c r="A4151" s="42" t="s">
        <v>43</v>
      </c>
      <c r="B4151" s="44" t="s">
        <v>13</v>
      </c>
      <c r="C4151" s="44" t="s">
        <v>58</v>
      </c>
      <c r="D4151" s="43">
        <v>133817.033</v>
      </c>
      <c r="E4151" s="43">
        <v>-31821.698999999997</v>
      </c>
      <c r="F4151" s="45">
        <v>-52550</v>
      </c>
      <c r="G4151" s="45">
        <v>-105930</v>
      </c>
      <c r="H4151" s="45">
        <v>-41130</v>
      </c>
      <c r="I4151" s="55">
        <f>pro[[#This Row],[Admin expenses 3]]+pro[[#This Row],[Admin expenses 2]]+pro[[#This Row],[Admin expenses 1]]+pro[[#This Row],[COGS]]</f>
        <v>-231431.69899999999</v>
      </c>
      <c r="J4151" s="55">
        <f>pro[[#This Row],[Revenue]]+pro[[#This Row],[AdminExp]]</f>
        <v>-97614.665999999997</v>
      </c>
      <c r="K4151" s="83">
        <f>pro[[#This Row],[Profit]]/pro[[#This Row],[Revenue]]</f>
        <v>-0.72946368494061586</v>
      </c>
      <c r="L4151" s="56">
        <f t="shared" si="64"/>
        <v>5</v>
      </c>
      <c r="M4151" s="82" t="str">
        <f>"Q"&amp;" "&amp;VLOOKUP(pro[[#This Row],[Period]],Mapping!A:B,2,0)</f>
        <v>Q 2</v>
      </c>
      <c r="N4151"/>
    </row>
    <row r="4152" spans="1:14" ht="11.25" customHeight="1" x14ac:dyDescent="0.2">
      <c r="A4152" s="42" t="s">
        <v>43</v>
      </c>
      <c r="B4152" s="44" t="s">
        <v>13</v>
      </c>
      <c r="C4152" s="44" t="s">
        <v>59</v>
      </c>
      <c r="D4152" s="43">
        <v>3446517.7599999998</v>
      </c>
      <c r="E4152" s="43">
        <v>-20038.458999999999</v>
      </c>
      <c r="F4152" s="45">
        <v>-98390</v>
      </c>
      <c r="G4152" s="45">
        <v>-107040</v>
      </c>
      <c r="H4152" s="45">
        <v>-54930</v>
      </c>
      <c r="I4152" s="55">
        <f>pro[[#This Row],[Admin expenses 3]]+pro[[#This Row],[Admin expenses 2]]+pro[[#This Row],[Admin expenses 1]]+pro[[#This Row],[COGS]]</f>
        <v>-280398.45899999997</v>
      </c>
      <c r="J4152" s="55">
        <f>pro[[#This Row],[Revenue]]+pro[[#This Row],[AdminExp]]</f>
        <v>3166119.301</v>
      </c>
      <c r="K4152" s="83">
        <f>pro[[#This Row],[Profit]]/pro[[#This Row],[Revenue]]</f>
        <v>0.91864296703928783</v>
      </c>
      <c r="L4152" s="56">
        <f t="shared" si="64"/>
        <v>5</v>
      </c>
      <c r="M4152" s="82" t="str">
        <f>"Q"&amp;" "&amp;VLOOKUP(pro[[#This Row],[Period]],Mapping!A:B,2,0)</f>
        <v>Q 2</v>
      </c>
      <c r="N4152"/>
    </row>
    <row r="4153" spans="1:14" ht="11.25" customHeight="1" x14ac:dyDescent="0.2">
      <c r="A4153" s="42" t="s">
        <v>43</v>
      </c>
      <c r="B4153" s="44" t="s">
        <v>13</v>
      </c>
      <c r="C4153" s="44" t="s">
        <v>57</v>
      </c>
      <c r="D4153" s="43">
        <v>129938.17899999999</v>
      </c>
      <c r="E4153" s="43">
        <v>-45713.037999999993</v>
      </c>
      <c r="F4153" s="45">
        <v>-20350</v>
      </c>
      <c r="G4153" s="45">
        <v>-69880</v>
      </c>
      <c r="H4153" s="45">
        <v>-87590</v>
      </c>
      <c r="I4153" s="55">
        <f>pro[[#This Row],[Admin expenses 3]]+pro[[#This Row],[Admin expenses 2]]+pro[[#This Row],[Admin expenses 1]]+pro[[#This Row],[COGS]]</f>
        <v>-223533.038</v>
      </c>
      <c r="J4153" s="55">
        <f>pro[[#This Row],[Revenue]]+pro[[#This Row],[AdminExp]]</f>
        <v>-93594.859000000011</v>
      </c>
      <c r="K4153" s="83">
        <f>pro[[#This Row],[Profit]]/pro[[#This Row],[Revenue]]</f>
        <v>-0.72030299116320551</v>
      </c>
      <c r="L4153" s="56">
        <f t="shared" si="64"/>
        <v>5</v>
      </c>
      <c r="M4153" s="82" t="str">
        <f>"Q"&amp;" "&amp;VLOOKUP(pro[[#This Row],[Period]],Mapping!A:B,2,0)</f>
        <v>Q 2</v>
      </c>
      <c r="N4153"/>
    </row>
    <row r="4154" spans="1:14" ht="11.25" customHeight="1" x14ac:dyDescent="0.2">
      <c r="A4154" s="42" t="s">
        <v>43</v>
      </c>
      <c r="B4154" s="44" t="s">
        <v>13</v>
      </c>
      <c r="C4154" s="44" t="s">
        <v>57</v>
      </c>
      <c r="D4154" s="43">
        <v>230317.171</v>
      </c>
      <c r="E4154" s="43">
        <v>-18254.915000000001</v>
      </c>
      <c r="F4154" s="45">
        <v>-58310</v>
      </c>
      <c r="G4154" s="45">
        <v>-105960</v>
      </c>
      <c r="H4154" s="45">
        <v>-60110</v>
      </c>
      <c r="I4154" s="55">
        <f>pro[[#This Row],[Admin expenses 3]]+pro[[#This Row],[Admin expenses 2]]+pro[[#This Row],[Admin expenses 1]]+pro[[#This Row],[COGS]]</f>
        <v>-242634.91500000001</v>
      </c>
      <c r="J4154" s="55">
        <f>pro[[#This Row],[Revenue]]+pro[[#This Row],[AdminExp]]</f>
        <v>-12317.744000000006</v>
      </c>
      <c r="K4154" s="83">
        <f>pro[[#This Row],[Profit]]/pro[[#This Row],[Revenue]]</f>
        <v>-5.3481657257764798E-2</v>
      </c>
      <c r="L4154" s="56">
        <f t="shared" si="64"/>
        <v>5</v>
      </c>
      <c r="M4154" s="82" t="str">
        <f>"Q"&amp;" "&amp;VLOOKUP(pro[[#This Row],[Period]],Mapping!A:B,2,0)</f>
        <v>Q 2</v>
      </c>
      <c r="N4154"/>
    </row>
    <row r="4155" spans="1:14" ht="11.25" customHeight="1" x14ac:dyDescent="0.2">
      <c r="A4155" s="42" t="s">
        <v>43</v>
      </c>
      <c r="B4155" s="44" t="s">
        <v>13</v>
      </c>
      <c r="C4155" s="44" t="s">
        <v>57</v>
      </c>
      <c r="D4155" s="43">
        <v>1373858.5419999999</v>
      </c>
      <c r="E4155" s="43">
        <v>-109443.82399999999</v>
      </c>
      <c r="F4155" s="45">
        <v>-89820</v>
      </c>
      <c r="G4155" s="45">
        <v>-33290</v>
      </c>
      <c r="H4155" s="45">
        <v>-31150</v>
      </c>
      <c r="I4155" s="55">
        <f>pro[[#This Row],[Admin expenses 3]]+pro[[#This Row],[Admin expenses 2]]+pro[[#This Row],[Admin expenses 1]]+pro[[#This Row],[COGS]]</f>
        <v>-263703.82400000002</v>
      </c>
      <c r="J4155" s="55">
        <f>pro[[#This Row],[Revenue]]+pro[[#This Row],[AdminExp]]</f>
        <v>1110154.7179999999</v>
      </c>
      <c r="K4155" s="83">
        <f>pro[[#This Row],[Profit]]/pro[[#This Row],[Revenue]]</f>
        <v>0.80805605821971149</v>
      </c>
      <c r="L4155" s="56">
        <f t="shared" si="64"/>
        <v>5</v>
      </c>
      <c r="M4155" s="82" t="str">
        <f>"Q"&amp;" "&amp;VLOOKUP(pro[[#This Row],[Period]],Mapping!A:B,2,0)</f>
        <v>Q 2</v>
      </c>
      <c r="N4155"/>
    </row>
    <row r="4156" spans="1:14" ht="11.25" customHeight="1" x14ac:dyDescent="0.2">
      <c r="A4156" s="42" t="s">
        <v>43</v>
      </c>
      <c r="B4156" s="44" t="s">
        <v>13</v>
      </c>
      <c r="C4156" s="44" t="s">
        <v>57</v>
      </c>
      <c r="D4156" s="43">
        <v>61915.097999999998</v>
      </c>
      <c r="E4156" s="43">
        <v>-7507.57</v>
      </c>
      <c r="F4156" s="45">
        <v>-29030</v>
      </c>
      <c r="G4156" s="45">
        <v>-15340</v>
      </c>
      <c r="H4156" s="45">
        <v>-48820</v>
      </c>
      <c r="I4156" s="55">
        <f>pro[[#This Row],[Admin expenses 3]]+pro[[#This Row],[Admin expenses 2]]+pro[[#This Row],[Admin expenses 1]]+pro[[#This Row],[COGS]]</f>
        <v>-100697.57</v>
      </c>
      <c r="J4156" s="55">
        <f>pro[[#This Row],[Revenue]]+pro[[#This Row],[AdminExp]]</f>
        <v>-38782.472000000009</v>
      </c>
      <c r="K4156" s="83">
        <f>pro[[#This Row],[Profit]]/pro[[#This Row],[Revenue]]</f>
        <v>-0.62638150068017351</v>
      </c>
      <c r="L4156" s="56">
        <f t="shared" si="64"/>
        <v>5</v>
      </c>
      <c r="M4156" s="82" t="str">
        <f>"Q"&amp;" "&amp;VLOOKUP(pro[[#This Row],[Period]],Mapping!A:B,2,0)</f>
        <v>Q 2</v>
      </c>
      <c r="N4156"/>
    </row>
    <row r="4157" spans="1:14" ht="11.25" customHeight="1" x14ac:dyDescent="0.2">
      <c r="A4157" s="42" t="s">
        <v>43</v>
      </c>
      <c r="B4157" s="44" t="s">
        <v>13</v>
      </c>
      <c r="C4157" s="44" t="s">
        <v>57</v>
      </c>
      <c r="D4157" s="43">
        <v>106771.73499999999</v>
      </c>
      <c r="E4157" s="43">
        <v>-30222.78</v>
      </c>
      <c r="F4157" s="45">
        <v>-28180</v>
      </c>
      <c r="G4157" s="45">
        <v>-106290</v>
      </c>
      <c r="H4157" s="45">
        <v>-40020</v>
      </c>
      <c r="I4157" s="55">
        <f>pro[[#This Row],[Admin expenses 3]]+pro[[#This Row],[Admin expenses 2]]+pro[[#This Row],[Admin expenses 1]]+pro[[#This Row],[COGS]]</f>
        <v>-204712.78</v>
      </c>
      <c r="J4157" s="55">
        <f>pro[[#This Row],[Revenue]]+pro[[#This Row],[AdminExp]]</f>
        <v>-97941.045000000013</v>
      </c>
      <c r="K4157" s="83">
        <f>pro[[#This Row],[Profit]]/pro[[#This Row],[Revenue]]</f>
        <v>-0.91729374820030807</v>
      </c>
      <c r="L4157" s="56">
        <f t="shared" si="64"/>
        <v>5</v>
      </c>
      <c r="M4157" s="82" t="str">
        <f>"Q"&amp;" "&amp;VLOOKUP(pro[[#This Row],[Period]],Mapping!A:B,2,0)</f>
        <v>Q 2</v>
      </c>
      <c r="N4157"/>
    </row>
    <row r="4158" spans="1:14" ht="11.25" customHeight="1" x14ac:dyDescent="0.2">
      <c r="A4158" s="42" t="s">
        <v>43</v>
      </c>
      <c r="B4158" s="44" t="s">
        <v>13</v>
      </c>
      <c r="C4158" s="44" t="s">
        <v>57</v>
      </c>
      <c r="D4158" s="43">
        <v>495454.68699999998</v>
      </c>
      <c r="E4158" s="43">
        <v>-267031.674</v>
      </c>
      <c r="F4158" s="45">
        <v>-106580</v>
      </c>
      <c r="G4158" s="45">
        <v>-91200</v>
      </c>
      <c r="H4158" s="45">
        <v>-103260</v>
      </c>
      <c r="I4158" s="55">
        <f>pro[[#This Row],[Admin expenses 3]]+pro[[#This Row],[Admin expenses 2]]+pro[[#This Row],[Admin expenses 1]]+pro[[#This Row],[COGS]]</f>
        <v>-568071.674</v>
      </c>
      <c r="J4158" s="55">
        <f>pro[[#This Row],[Revenue]]+pro[[#This Row],[AdminExp]]</f>
        <v>-72616.987000000023</v>
      </c>
      <c r="K4158" s="83">
        <f>pro[[#This Row],[Profit]]/pro[[#This Row],[Revenue]]</f>
        <v>-0.14656635390755729</v>
      </c>
      <c r="L4158" s="56">
        <f t="shared" si="64"/>
        <v>5</v>
      </c>
      <c r="M4158" s="82" t="str">
        <f>"Q"&amp;" "&amp;VLOOKUP(pro[[#This Row],[Period]],Mapping!A:B,2,0)</f>
        <v>Q 2</v>
      </c>
      <c r="N4158"/>
    </row>
    <row r="4159" spans="1:14" ht="11.25" customHeight="1" x14ac:dyDescent="0.2">
      <c r="A4159" s="42" t="s">
        <v>43</v>
      </c>
      <c r="B4159" s="44" t="s">
        <v>13</v>
      </c>
      <c r="C4159" s="44" t="s">
        <v>57</v>
      </c>
      <c r="D4159" s="43">
        <v>207324.67699999997</v>
      </c>
      <c r="E4159" s="43">
        <v>-221670.533</v>
      </c>
      <c r="F4159" s="45">
        <v>-44070</v>
      </c>
      <c r="G4159" s="45">
        <v>-88040</v>
      </c>
      <c r="H4159" s="45">
        <v>-49580</v>
      </c>
      <c r="I4159" s="55">
        <f>pro[[#This Row],[Admin expenses 3]]+pro[[#This Row],[Admin expenses 2]]+pro[[#This Row],[Admin expenses 1]]+pro[[#This Row],[COGS]]</f>
        <v>-403360.533</v>
      </c>
      <c r="J4159" s="55">
        <f>pro[[#This Row],[Revenue]]+pro[[#This Row],[AdminExp]]</f>
        <v>-196035.85600000003</v>
      </c>
      <c r="K4159" s="83">
        <f>pro[[#This Row],[Profit]]/pro[[#This Row],[Revenue]]</f>
        <v>-0.94555003695966233</v>
      </c>
      <c r="L4159" s="56">
        <f t="shared" si="64"/>
        <v>5</v>
      </c>
      <c r="M4159" s="82" t="str">
        <f>"Q"&amp;" "&amp;VLOOKUP(pro[[#This Row],[Period]],Mapping!A:B,2,0)</f>
        <v>Q 2</v>
      </c>
      <c r="N4159"/>
    </row>
    <row r="4160" spans="1:14" ht="11.25" customHeight="1" x14ac:dyDescent="0.2">
      <c r="A4160" s="42" t="s">
        <v>43</v>
      </c>
      <c r="B4160" s="44" t="s">
        <v>13</v>
      </c>
      <c r="C4160" s="44" t="s">
        <v>57</v>
      </c>
      <c r="D4160" s="43">
        <v>23480.002</v>
      </c>
      <c r="E4160" s="43">
        <v>-7288.9179999999997</v>
      </c>
      <c r="F4160" s="45">
        <v>-79370</v>
      </c>
      <c r="G4160" s="45">
        <v>-63570</v>
      </c>
      <c r="H4160" s="45">
        <v>-83860</v>
      </c>
      <c r="I4160" s="55">
        <f>pro[[#This Row],[Admin expenses 3]]+pro[[#This Row],[Admin expenses 2]]+pro[[#This Row],[Admin expenses 1]]+pro[[#This Row],[COGS]]</f>
        <v>-234088.91800000001</v>
      </c>
      <c r="J4160" s="55">
        <f>pro[[#This Row],[Revenue]]+pro[[#This Row],[AdminExp]]</f>
        <v>-210608.916</v>
      </c>
      <c r="K4160" s="83">
        <f>pro[[#This Row],[Profit]]/pro[[#This Row],[Revenue]]</f>
        <v>-8.9697145681674133</v>
      </c>
      <c r="L4160" s="56">
        <f t="shared" si="64"/>
        <v>5</v>
      </c>
      <c r="M4160" s="82" t="str">
        <f>"Q"&amp;" "&amp;VLOOKUP(pro[[#This Row],[Period]],Mapping!A:B,2,0)</f>
        <v>Q 2</v>
      </c>
      <c r="N4160"/>
    </row>
    <row r="4161" spans="1:14" ht="11.25" customHeight="1" x14ac:dyDescent="0.2">
      <c r="A4161" s="42" t="s">
        <v>43</v>
      </c>
      <c r="B4161" s="44" t="s">
        <v>28</v>
      </c>
      <c r="C4161" s="44" t="s">
        <v>57</v>
      </c>
      <c r="D4161" s="43">
        <v>265804.59499999997</v>
      </c>
      <c r="E4161" s="43">
        <v>-81296.383000000002</v>
      </c>
      <c r="F4161" s="45">
        <v>-40930</v>
      </c>
      <c r="G4161" s="45">
        <v>-29730</v>
      </c>
      <c r="H4161" s="45">
        <v>-30300</v>
      </c>
      <c r="I4161" s="55">
        <f>pro[[#This Row],[Admin expenses 3]]+pro[[#This Row],[Admin expenses 2]]+pro[[#This Row],[Admin expenses 1]]+pro[[#This Row],[COGS]]</f>
        <v>-182256.383</v>
      </c>
      <c r="J4161" s="55">
        <f>pro[[#This Row],[Revenue]]+pro[[#This Row],[AdminExp]]</f>
        <v>83548.21199999997</v>
      </c>
      <c r="K4161" s="83">
        <f>pro[[#This Row],[Profit]]/pro[[#This Row],[Revenue]]</f>
        <v>0.314321925096893</v>
      </c>
      <c r="L4161" s="56">
        <f t="shared" si="64"/>
        <v>5</v>
      </c>
      <c r="M4161" s="82" t="str">
        <f>"Q"&amp;" "&amp;VLOOKUP(pro[[#This Row],[Period]],Mapping!A:B,2,0)</f>
        <v>Q 2</v>
      </c>
      <c r="N4161"/>
    </row>
    <row r="4162" spans="1:14" ht="11.25" customHeight="1" x14ac:dyDescent="0.2">
      <c r="A4162" s="42" t="s">
        <v>43</v>
      </c>
      <c r="B4162" s="44" t="s">
        <v>28</v>
      </c>
      <c r="C4162" s="44" t="s">
        <v>57</v>
      </c>
      <c r="D4162" s="43">
        <v>2311510.2919999999</v>
      </c>
      <c r="E4162" s="43">
        <v>-739917.52799999993</v>
      </c>
      <c r="F4162" s="45">
        <v>-53100</v>
      </c>
      <c r="G4162" s="45">
        <v>-37920</v>
      </c>
      <c r="H4162" s="45">
        <v>-28790</v>
      </c>
      <c r="I4162" s="55">
        <f>pro[[#This Row],[Admin expenses 3]]+pro[[#This Row],[Admin expenses 2]]+pro[[#This Row],[Admin expenses 1]]+pro[[#This Row],[COGS]]</f>
        <v>-859727.52799999993</v>
      </c>
      <c r="J4162" s="55">
        <f>pro[[#This Row],[Revenue]]+pro[[#This Row],[AdminExp]]</f>
        <v>1451782.764</v>
      </c>
      <c r="K4162" s="83">
        <f>pro[[#This Row],[Profit]]/pro[[#This Row],[Revenue]]</f>
        <v>0.62806675316330374</v>
      </c>
      <c r="L4162" s="56">
        <f t="shared" ref="L4162:L4225" si="65">MONTH(DATEVALUE(A4162&amp;"1"))</f>
        <v>5</v>
      </c>
      <c r="M4162" s="82" t="str">
        <f>"Q"&amp;" "&amp;VLOOKUP(pro[[#This Row],[Period]],Mapping!A:B,2,0)</f>
        <v>Q 2</v>
      </c>
      <c r="N4162"/>
    </row>
    <row r="4163" spans="1:14" ht="11.25" customHeight="1" x14ac:dyDescent="0.2">
      <c r="A4163" s="42" t="s">
        <v>43</v>
      </c>
      <c r="B4163" s="44" t="s">
        <v>28</v>
      </c>
      <c r="C4163" s="44" t="s">
        <v>57</v>
      </c>
      <c r="D4163" s="43">
        <v>2038457.2459999998</v>
      </c>
      <c r="E4163" s="43">
        <v>-1151898.8389999999</v>
      </c>
      <c r="F4163" s="45">
        <v>-87860</v>
      </c>
      <c r="G4163" s="45">
        <v>-61620</v>
      </c>
      <c r="H4163" s="45">
        <v>-106430</v>
      </c>
      <c r="I4163" s="55">
        <f>pro[[#This Row],[Admin expenses 3]]+pro[[#This Row],[Admin expenses 2]]+pro[[#This Row],[Admin expenses 1]]+pro[[#This Row],[COGS]]</f>
        <v>-1407808.8389999999</v>
      </c>
      <c r="J4163" s="55">
        <f>pro[[#This Row],[Revenue]]+pro[[#This Row],[AdminExp]]</f>
        <v>630648.40699999989</v>
      </c>
      <c r="K4163" s="83">
        <f>pro[[#This Row],[Profit]]/pro[[#This Row],[Revenue]]</f>
        <v>0.30937534168916286</v>
      </c>
      <c r="L4163" s="56">
        <f t="shared" si="65"/>
        <v>5</v>
      </c>
      <c r="M4163" s="82" t="str">
        <f>"Q"&amp;" "&amp;VLOOKUP(pro[[#This Row],[Period]],Mapping!A:B,2,0)</f>
        <v>Q 2</v>
      </c>
      <c r="N4163"/>
    </row>
    <row r="4164" spans="1:14" ht="11.25" customHeight="1" x14ac:dyDescent="0.2">
      <c r="A4164" s="42" t="s">
        <v>43</v>
      </c>
      <c r="B4164" s="44" t="s">
        <v>28</v>
      </c>
      <c r="C4164" s="44" t="s">
        <v>57</v>
      </c>
      <c r="D4164" s="43">
        <v>4007300.9899999998</v>
      </c>
      <c r="E4164" s="43">
        <v>-333459.16799999995</v>
      </c>
      <c r="F4164" s="45">
        <v>-58690</v>
      </c>
      <c r="G4164" s="45">
        <v>-94300</v>
      </c>
      <c r="H4164" s="45">
        <v>-63570</v>
      </c>
      <c r="I4164" s="55">
        <f>pro[[#This Row],[Admin expenses 3]]+pro[[#This Row],[Admin expenses 2]]+pro[[#This Row],[Admin expenses 1]]+pro[[#This Row],[COGS]]</f>
        <v>-550019.16799999995</v>
      </c>
      <c r="J4164" s="55">
        <f>pro[[#This Row],[Revenue]]+pro[[#This Row],[AdminExp]]</f>
        <v>3457281.8219999997</v>
      </c>
      <c r="K4164" s="83">
        <f>pro[[#This Row],[Profit]]/pro[[#This Row],[Revenue]]</f>
        <v>0.86274573101133589</v>
      </c>
      <c r="L4164" s="56">
        <f t="shared" si="65"/>
        <v>5</v>
      </c>
      <c r="M4164" s="82" t="str">
        <f>"Q"&amp;" "&amp;VLOOKUP(pro[[#This Row],[Period]],Mapping!A:B,2,0)</f>
        <v>Q 2</v>
      </c>
      <c r="N4164"/>
    </row>
    <row r="4165" spans="1:14" ht="11.25" customHeight="1" x14ac:dyDescent="0.2">
      <c r="A4165" s="42" t="s">
        <v>43</v>
      </c>
      <c r="B4165" s="44" t="s">
        <v>28</v>
      </c>
      <c r="C4165" s="44" t="s">
        <v>57</v>
      </c>
      <c r="D4165" s="43">
        <v>308714.35699999996</v>
      </c>
      <c r="E4165" s="43">
        <v>-642068.85399999993</v>
      </c>
      <c r="F4165" s="45">
        <v>-60750</v>
      </c>
      <c r="G4165" s="45">
        <v>-63300</v>
      </c>
      <c r="H4165" s="45">
        <v>-22490</v>
      </c>
      <c r="I4165" s="55">
        <f>pro[[#This Row],[Admin expenses 3]]+pro[[#This Row],[Admin expenses 2]]+pro[[#This Row],[Admin expenses 1]]+pro[[#This Row],[COGS]]</f>
        <v>-788608.85399999993</v>
      </c>
      <c r="J4165" s="55">
        <f>pro[[#This Row],[Revenue]]+pro[[#This Row],[AdminExp]]</f>
        <v>-479894.49699999997</v>
      </c>
      <c r="K4165" s="83">
        <f>pro[[#This Row],[Profit]]/pro[[#This Row],[Revenue]]</f>
        <v>-1.5544936155981888</v>
      </c>
      <c r="L4165" s="56">
        <f t="shared" si="65"/>
        <v>5</v>
      </c>
      <c r="M4165" s="82" t="str">
        <f>"Q"&amp;" "&amp;VLOOKUP(pro[[#This Row],[Period]],Mapping!A:B,2,0)</f>
        <v>Q 2</v>
      </c>
      <c r="N4165"/>
    </row>
    <row r="4166" spans="1:14" ht="11.25" customHeight="1" x14ac:dyDescent="0.2">
      <c r="A4166" s="42" t="s">
        <v>43</v>
      </c>
      <c r="B4166" s="44" t="s">
        <v>28</v>
      </c>
      <c r="C4166" s="44" t="s">
        <v>57</v>
      </c>
      <c r="D4166" s="43">
        <v>873215.11199999985</v>
      </c>
      <c r="E4166" s="43">
        <v>-254601.90699999998</v>
      </c>
      <c r="F4166" s="45">
        <v>-96710</v>
      </c>
      <c r="G4166" s="45">
        <v>-106700</v>
      </c>
      <c r="H4166" s="45">
        <v>-57550</v>
      </c>
      <c r="I4166" s="55">
        <f>pro[[#This Row],[Admin expenses 3]]+pro[[#This Row],[Admin expenses 2]]+pro[[#This Row],[Admin expenses 1]]+pro[[#This Row],[COGS]]</f>
        <v>-515561.90700000001</v>
      </c>
      <c r="J4166" s="55">
        <f>pro[[#This Row],[Revenue]]+pro[[#This Row],[AdminExp]]</f>
        <v>357653.20499999984</v>
      </c>
      <c r="K4166" s="83">
        <f>pro[[#This Row],[Profit]]/pro[[#This Row],[Revenue]]</f>
        <v>0.40958201488386509</v>
      </c>
      <c r="L4166" s="56">
        <f t="shared" si="65"/>
        <v>5</v>
      </c>
      <c r="M4166" s="82" t="str">
        <f>"Q"&amp;" "&amp;VLOOKUP(pro[[#This Row],[Period]],Mapping!A:B,2,0)</f>
        <v>Q 2</v>
      </c>
      <c r="N4166"/>
    </row>
    <row r="4167" spans="1:14" ht="11.25" customHeight="1" x14ac:dyDescent="0.2">
      <c r="A4167" s="42" t="s">
        <v>43</v>
      </c>
      <c r="B4167" s="44" t="s">
        <v>28</v>
      </c>
      <c r="C4167" s="44" t="s">
        <v>57</v>
      </c>
      <c r="D4167" s="43">
        <v>1376816.2590000001</v>
      </c>
      <c r="E4167" s="43">
        <v>-397556.15199999994</v>
      </c>
      <c r="F4167" s="45">
        <v>-99820</v>
      </c>
      <c r="G4167" s="45">
        <v>-27260</v>
      </c>
      <c r="H4167" s="45">
        <v>-82200</v>
      </c>
      <c r="I4167" s="55">
        <f>pro[[#This Row],[Admin expenses 3]]+pro[[#This Row],[Admin expenses 2]]+pro[[#This Row],[Admin expenses 1]]+pro[[#This Row],[COGS]]</f>
        <v>-606836.152</v>
      </c>
      <c r="J4167" s="55">
        <f>pro[[#This Row],[Revenue]]+pro[[#This Row],[AdminExp]]</f>
        <v>769980.10700000008</v>
      </c>
      <c r="K4167" s="83">
        <f>pro[[#This Row],[Profit]]/pro[[#This Row],[Revenue]]</f>
        <v>0.55924681450177449</v>
      </c>
      <c r="L4167" s="56">
        <f t="shared" si="65"/>
        <v>5</v>
      </c>
      <c r="M4167" s="82" t="str">
        <f>"Q"&amp;" "&amp;VLOOKUP(pro[[#This Row],[Period]],Mapping!A:B,2,0)</f>
        <v>Q 2</v>
      </c>
      <c r="N4167"/>
    </row>
    <row r="4168" spans="1:14" ht="11.25" customHeight="1" x14ac:dyDescent="0.2">
      <c r="A4168" s="42" t="s">
        <v>43</v>
      </c>
      <c r="B4168" s="44" t="s">
        <v>28</v>
      </c>
      <c r="C4168" s="44" t="s">
        <v>57</v>
      </c>
      <c r="D4168" s="43">
        <v>322817.05399999995</v>
      </c>
      <c r="E4168" s="43">
        <v>-148128.23899999997</v>
      </c>
      <c r="F4168" s="45">
        <v>-17460</v>
      </c>
      <c r="G4168" s="45">
        <v>-90220</v>
      </c>
      <c r="H4168" s="45">
        <v>-24910</v>
      </c>
      <c r="I4168" s="55">
        <f>pro[[#This Row],[Admin expenses 3]]+pro[[#This Row],[Admin expenses 2]]+pro[[#This Row],[Admin expenses 1]]+pro[[#This Row],[COGS]]</f>
        <v>-280718.23899999994</v>
      </c>
      <c r="J4168" s="55">
        <f>pro[[#This Row],[Revenue]]+pro[[#This Row],[AdminExp]]</f>
        <v>42098.815000000002</v>
      </c>
      <c r="K4168" s="83">
        <f>pro[[#This Row],[Profit]]/pro[[#This Row],[Revenue]]</f>
        <v>0.13041075271072888</v>
      </c>
      <c r="L4168" s="56">
        <f t="shared" si="65"/>
        <v>5</v>
      </c>
      <c r="M4168" s="82" t="str">
        <f>"Q"&amp;" "&amp;VLOOKUP(pro[[#This Row],[Period]],Mapping!A:B,2,0)</f>
        <v>Q 2</v>
      </c>
      <c r="N4168"/>
    </row>
    <row r="4169" spans="1:14" ht="11.25" customHeight="1" x14ac:dyDescent="0.2">
      <c r="A4169" s="42" t="s">
        <v>43</v>
      </c>
      <c r="B4169" s="44" t="s">
        <v>28</v>
      </c>
      <c r="C4169" s="44" t="s">
        <v>57</v>
      </c>
      <c r="D4169" s="43">
        <v>1519091.9450000001</v>
      </c>
      <c r="E4169" s="43">
        <v>-970892.81099999987</v>
      </c>
      <c r="F4169" s="45">
        <v>-108410</v>
      </c>
      <c r="G4169" s="45">
        <v>-92200</v>
      </c>
      <c r="H4169" s="45">
        <v>-92740</v>
      </c>
      <c r="I4169" s="55">
        <f>pro[[#This Row],[Admin expenses 3]]+pro[[#This Row],[Admin expenses 2]]+pro[[#This Row],[Admin expenses 1]]+pro[[#This Row],[COGS]]</f>
        <v>-1264242.8109999998</v>
      </c>
      <c r="J4169" s="55">
        <f>pro[[#This Row],[Revenue]]+pro[[#This Row],[AdminExp]]</f>
        <v>254849.13400000031</v>
      </c>
      <c r="K4169" s="83">
        <f>pro[[#This Row],[Profit]]/pro[[#This Row],[Revenue]]</f>
        <v>0.16776412700944202</v>
      </c>
      <c r="L4169" s="56">
        <f t="shared" si="65"/>
        <v>5</v>
      </c>
      <c r="M4169" s="82" t="str">
        <f>"Q"&amp;" "&amp;VLOOKUP(pro[[#This Row],[Period]],Mapping!A:B,2,0)</f>
        <v>Q 2</v>
      </c>
      <c r="N4169"/>
    </row>
    <row r="4170" spans="1:14" ht="11.25" customHeight="1" x14ac:dyDescent="0.2">
      <c r="A4170" s="42" t="s">
        <v>43</v>
      </c>
      <c r="B4170" s="44" t="s">
        <v>28</v>
      </c>
      <c r="C4170" s="44" t="s">
        <v>57</v>
      </c>
      <c r="D4170" s="43">
        <v>16557.429</v>
      </c>
      <c r="E4170" s="43">
        <v>-5736.0169999999989</v>
      </c>
      <c r="F4170" s="45">
        <v>-16600</v>
      </c>
      <c r="G4170" s="45">
        <v>-67180</v>
      </c>
      <c r="H4170" s="45">
        <v>-91800</v>
      </c>
      <c r="I4170" s="55">
        <f>pro[[#This Row],[Admin expenses 3]]+pro[[#This Row],[Admin expenses 2]]+pro[[#This Row],[Admin expenses 1]]+pro[[#This Row],[COGS]]</f>
        <v>-181316.01699999999</v>
      </c>
      <c r="J4170" s="55">
        <f>pro[[#This Row],[Revenue]]+pro[[#This Row],[AdminExp]]</f>
        <v>-164758.58799999999</v>
      </c>
      <c r="K4170" s="83">
        <f>pro[[#This Row],[Profit]]/pro[[#This Row],[Revenue]]</f>
        <v>-9.9507349842780535</v>
      </c>
      <c r="L4170" s="56">
        <f t="shared" si="65"/>
        <v>5</v>
      </c>
      <c r="M4170" s="82" t="str">
        <f>"Q"&amp;" "&amp;VLOOKUP(pro[[#This Row],[Period]],Mapping!A:B,2,0)</f>
        <v>Q 2</v>
      </c>
      <c r="N4170"/>
    </row>
    <row r="4171" spans="1:14" ht="11.25" customHeight="1" x14ac:dyDescent="0.2">
      <c r="A4171" s="42" t="s">
        <v>43</v>
      </c>
      <c r="B4171" s="44" t="s">
        <v>28</v>
      </c>
      <c r="C4171" s="44" t="s">
        <v>57</v>
      </c>
      <c r="D4171" s="43">
        <v>27648.823999999997</v>
      </c>
      <c r="E4171" s="43">
        <v>-11624.627</v>
      </c>
      <c r="F4171" s="45">
        <v>-89440</v>
      </c>
      <c r="G4171" s="45">
        <v>-55600</v>
      </c>
      <c r="H4171" s="45">
        <v>-75490</v>
      </c>
      <c r="I4171" s="55">
        <f>pro[[#This Row],[Admin expenses 3]]+pro[[#This Row],[Admin expenses 2]]+pro[[#This Row],[Admin expenses 1]]+pro[[#This Row],[COGS]]</f>
        <v>-232154.62700000001</v>
      </c>
      <c r="J4171" s="55">
        <f>pro[[#This Row],[Revenue]]+pro[[#This Row],[AdminExp]]</f>
        <v>-204505.80300000001</v>
      </c>
      <c r="K4171" s="83">
        <f>pro[[#This Row],[Profit]]/pro[[#This Row],[Revenue]]</f>
        <v>-7.3965461605166292</v>
      </c>
      <c r="L4171" s="56">
        <f t="shared" si="65"/>
        <v>5</v>
      </c>
      <c r="M4171" s="82" t="str">
        <f>"Q"&amp;" "&amp;VLOOKUP(pro[[#This Row],[Period]],Mapping!A:B,2,0)</f>
        <v>Q 2</v>
      </c>
      <c r="N4171"/>
    </row>
    <row r="4172" spans="1:14" ht="11.25" customHeight="1" x14ac:dyDescent="0.2">
      <c r="A4172" s="42" t="s">
        <v>43</v>
      </c>
      <c r="B4172" s="44" t="s">
        <v>28</v>
      </c>
      <c r="C4172" s="44" t="s">
        <v>57</v>
      </c>
      <c r="D4172" s="43">
        <v>61849.416999999994</v>
      </c>
      <c r="E4172" s="43">
        <v>-34156.71</v>
      </c>
      <c r="F4172" s="45">
        <v>-27060</v>
      </c>
      <c r="G4172" s="45">
        <v>-32650</v>
      </c>
      <c r="H4172" s="45">
        <v>-69990</v>
      </c>
      <c r="I4172" s="55">
        <f>pro[[#This Row],[Admin expenses 3]]+pro[[#This Row],[Admin expenses 2]]+pro[[#This Row],[Admin expenses 1]]+pro[[#This Row],[COGS]]</f>
        <v>-163856.71</v>
      </c>
      <c r="J4172" s="55">
        <f>pro[[#This Row],[Revenue]]+pro[[#This Row],[AdminExp]]</f>
        <v>-102007.29300000001</v>
      </c>
      <c r="K4172" s="83">
        <f>pro[[#This Row],[Profit]]/pro[[#This Row],[Revenue]]</f>
        <v>-1.649284632707209</v>
      </c>
      <c r="L4172" s="56">
        <f t="shared" si="65"/>
        <v>5</v>
      </c>
      <c r="M4172" s="82" t="str">
        <f>"Q"&amp;" "&amp;VLOOKUP(pro[[#This Row],[Period]],Mapping!A:B,2,0)</f>
        <v>Q 2</v>
      </c>
      <c r="N4172"/>
    </row>
    <row r="4173" spans="1:14" ht="11.25" customHeight="1" x14ac:dyDescent="0.2">
      <c r="A4173" s="42" t="s">
        <v>43</v>
      </c>
      <c r="B4173" s="44" t="s">
        <v>28</v>
      </c>
      <c r="C4173" s="44" t="s">
        <v>57</v>
      </c>
      <c r="D4173" s="43">
        <v>650279.60899999994</v>
      </c>
      <c r="E4173" s="43">
        <v>-1154754.902</v>
      </c>
      <c r="F4173" s="45">
        <v>-103430</v>
      </c>
      <c r="G4173" s="45">
        <v>-70640</v>
      </c>
      <c r="H4173" s="45">
        <v>-40240</v>
      </c>
      <c r="I4173" s="55">
        <f>pro[[#This Row],[Admin expenses 3]]+pro[[#This Row],[Admin expenses 2]]+pro[[#This Row],[Admin expenses 1]]+pro[[#This Row],[COGS]]</f>
        <v>-1369064.902</v>
      </c>
      <c r="J4173" s="55">
        <f>pro[[#This Row],[Revenue]]+pro[[#This Row],[AdminExp]]</f>
        <v>-718785.29300000006</v>
      </c>
      <c r="K4173" s="83">
        <f>pro[[#This Row],[Profit]]/pro[[#This Row],[Revenue]]</f>
        <v>-1.1053480426755933</v>
      </c>
      <c r="L4173" s="56">
        <f t="shared" si="65"/>
        <v>5</v>
      </c>
      <c r="M4173" s="82" t="str">
        <f>"Q"&amp;" "&amp;VLOOKUP(pro[[#This Row],[Period]],Mapping!A:B,2,0)</f>
        <v>Q 2</v>
      </c>
      <c r="N4173"/>
    </row>
    <row r="4174" spans="1:14" ht="11.25" customHeight="1" x14ac:dyDescent="0.2">
      <c r="A4174" s="42" t="s">
        <v>43</v>
      </c>
      <c r="B4174" s="44" t="s">
        <v>28</v>
      </c>
      <c r="C4174" s="44" t="s">
        <v>57</v>
      </c>
      <c r="D4174" s="43">
        <v>12274.947999999999</v>
      </c>
      <c r="E4174" s="43">
        <v>-3345.9299999999994</v>
      </c>
      <c r="F4174" s="45">
        <v>-77000</v>
      </c>
      <c r="G4174" s="45">
        <v>-106030</v>
      </c>
      <c r="H4174" s="45">
        <v>-82070</v>
      </c>
      <c r="I4174" s="55">
        <f>pro[[#This Row],[Admin expenses 3]]+pro[[#This Row],[Admin expenses 2]]+pro[[#This Row],[Admin expenses 1]]+pro[[#This Row],[COGS]]</f>
        <v>-268445.93</v>
      </c>
      <c r="J4174" s="55">
        <f>pro[[#This Row],[Revenue]]+pro[[#This Row],[AdminExp]]</f>
        <v>-256170.98199999999</v>
      </c>
      <c r="K4174" s="83">
        <f>pro[[#This Row],[Profit]]/pro[[#This Row],[Revenue]]</f>
        <v>-20.869414843956978</v>
      </c>
      <c r="L4174" s="56">
        <f t="shared" si="65"/>
        <v>5</v>
      </c>
      <c r="M4174" s="82" t="str">
        <f>"Q"&amp;" "&amp;VLOOKUP(pro[[#This Row],[Period]],Mapping!A:B,2,0)</f>
        <v>Q 2</v>
      </c>
      <c r="N4174"/>
    </row>
    <row r="4175" spans="1:14" ht="11.25" customHeight="1" x14ac:dyDescent="0.2">
      <c r="A4175" s="42" t="s">
        <v>43</v>
      </c>
      <c r="B4175" s="44" t="s">
        <v>28</v>
      </c>
      <c r="C4175" s="44" t="s">
        <v>57</v>
      </c>
      <c r="D4175" s="43">
        <v>1592155.537</v>
      </c>
      <c r="E4175" s="43">
        <v>-149151.60399999999</v>
      </c>
      <c r="F4175" s="45">
        <v>-51960</v>
      </c>
      <c r="G4175" s="45">
        <v>-76580</v>
      </c>
      <c r="H4175" s="45">
        <v>-16310</v>
      </c>
      <c r="I4175" s="55">
        <f>pro[[#This Row],[Admin expenses 3]]+pro[[#This Row],[Admin expenses 2]]+pro[[#This Row],[Admin expenses 1]]+pro[[#This Row],[COGS]]</f>
        <v>-294001.60399999999</v>
      </c>
      <c r="J4175" s="55">
        <f>pro[[#This Row],[Revenue]]+pro[[#This Row],[AdminExp]]</f>
        <v>1298153.933</v>
      </c>
      <c r="K4175" s="83">
        <f>pro[[#This Row],[Profit]]/pro[[#This Row],[Revenue]]</f>
        <v>0.81534366638954814</v>
      </c>
      <c r="L4175" s="56">
        <f t="shared" si="65"/>
        <v>5</v>
      </c>
      <c r="M4175" s="82" t="str">
        <f>"Q"&amp;" "&amp;VLOOKUP(pro[[#This Row],[Period]],Mapping!A:B,2,0)</f>
        <v>Q 2</v>
      </c>
      <c r="N4175"/>
    </row>
    <row r="4176" spans="1:14" ht="11.25" customHeight="1" x14ac:dyDescent="0.2">
      <c r="A4176" s="42" t="s">
        <v>43</v>
      </c>
      <c r="B4176" s="44" t="s">
        <v>28</v>
      </c>
      <c r="C4176" s="44" t="s">
        <v>57</v>
      </c>
      <c r="D4176" s="43">
        <v>82184.955999999991</v>
      </c>
      <c r="E4176" s="43">
        <v>-8175.9579999999996</v>
      </c>
      <c r="F4176" s="45">
        <v>-54070</v>
      </c>
      <c r="G4176" s="45">
        <v>-82010</v>
      </c>
      <c r="H4176" s="45">
        <v>-12630</v>
      </c>
      <c r="I4176" s="55">
        <f>pro[[#This Row],[Admin expenses 3]]+pro[[#This Row],[Admin expenses 2]]+pro[[#This Row],[Admin expenses 1]]+pro[[#This Row],[COGS]]</f>
        <v>-156885.95800000001</v>
      </c>
      <c r="J4176" s="55">
        <f>pro[[#This Row],[Revenue]]+pro[[#This Row],[AdminExp]]</f>
        <v>-74701.002000000022</v>
      </c>
      <c r="K4176" s="83">
        <f>pro[[#This Row],[Profit]]/pro[[#This Row],[Revenue]]</f>
        <v>-0.90893766494198802</v>
      </c>
      <c r="L4176" s="56">
        <f t="shared" si="65"/>
        <v>5</v>
      </c>
      <c r="M4176" s="82" t="str">
        <f>"Q"&amp;" "&amp;VLOOKUP(pro[[#This Row],[Period]],Mapping!A:B,2,0)</f>
        <v>Q 2</v>
      </c>
      <c r="N4176"/>
    </row>
    <row r="4177" spans="1:14" ht="11.25" customHeight="1" x14ac:dyDescent="0.2">
      <c r="A4177" s="42" t="s">
        <v>43</v>
      </c>
      <c r="B4177" s="44" t="s">
        <v>28</v>
      </c>
      <c r="C4177" s="44" t="s">
        <v>57</v>
      </c>
      <c r="D4177" s="43">
        <v>1765819.9510000001</v>
      </c>
      <c r="E4177" s="43">
        <v>-126368.75999999998</v>
      </c>
      <c r="F4177" s="45">
        <v>-33500</v>
      </c>
      <c r="G4177" s="45">
        <v>-56260</v>
      </c>
      <c r="H4177" s="45">
        <v>-22600</v>
      </c>
      <c r="I4177" s="55">
        <f>pro[[#This Row],[Admin expenses 3]]+pro[[#This Row],[Admin expenses 2]]+pro[[#This Row],[Admin expenses 1]]+pro[[#This Row],[COGS]]</f>
        <v>-238728.75999999998</v>
      </c>
      <c r="J4177" s="55">
        <f>pro[[#This Row],[Revenue]]+pro[[#This Row],[AdminExp]]</f>
        <v>1527091.1910000001</v>
      </c>
      <c r="K4177" s="83">
        <f>pro[[#This Row],[Profit]]/pro[[#This Row],[Revenue]]</f>
        <v>0.8648057182359925</v>
      </c>
      <c r="L4177" s="56">
        <f t="shared" si="65"/>
        <v>5</v>
      </c>
      <c r="M4177" s="82" t="str">
        <f>"Q"&amp;" "&amp;VLOOKUP(pro[[#This Row],[Period]],Mapping!A:B,2,0)</f>
        <v>Q 2</v>
      </c>
      <c r="N4177"/>
    </row>
    <row r="4178" spans="1:14" ht="11.25" customHeight="1" x14ac:dyDescent="0.2">
      <c r="A4178" s="42" t="s">
        <v>43</v>
      </c>
      <c r="B4178" s="44" t="s">
        <v>28</v>
      </c>
      <c r="C4178" s="44" t="s">
        <v>57</v>
      </c>
      <c r="D4178" s="43">
        <v>63437.387999999992</v>
      </c>
      <c r="E4178" s="43">
        <v>-10371.123</v>
      </c>
      <c r="F4178" s="45">
        <v>-17400</v>
      </c>
      <c r="G4178" s="45">
        <v>-64200</v>
      </c>
      <c r="H4178" s="45">
        <v>-42410</v>
      </c>
      <c r="I4178" s="55">
        <f>pro[[#This Row],[Admin expenses 3]]+pro[[#This Row],[Admin expenses 2]]+pro[[#This Row],[Admin expenses 1]]+pro[[#This Row],[COGS]]</f>
        <v>-134381.12299999999</v>
      </c>
      <c r="J4178" s="55">
        <f>pro[[#This Row],[Revenue]]+pro[[#This Row],[AdminExp]]</f>
        <v>-70943.735000000001</v>
      </c>
      <c r="K4178" s="83">
        <f>pro[[#This Row],[Profit]]/pro[[#This Row],[Revenue]]</f>
        <v>-1.1183268611248625</v>
      </c>
      <c r="L4178" s="56">
        <f t="shared" si="65"/>
        <v>5</v>
      </c>
      <c r="M4178" s="82" t="str">
        <f>"Q"&amp;" "&amp;VLOOKUP(pro[[#This Row],[Period]],Mapping!A:B,2,0)</f>
        <v>Q 2</v>
      </c>
      <c r="N4178"/>
    </row>
    <row r="4179" spans="1:14" ht="11.25" customHeight="1" x14ac:dyDescent="0.2">
      <c r="A4179" s="42" t="s">
        <v>43</v>
      </c>
      <c r="B4179" s="44" t="s">
        <v>28</v>
      </c>
      <c r="C4179" s="44" t="s">
        <v>58</v>
      </c>
      <c r="D4179" s="43">
        <v>541186.28899999999</v>
      </c>
      <c r="E4179" s="43">
        <v>-62800.212999999996</v>
      </c>
      <c r="F4179" s="45">
        <v>-95140</v>
      </c>
      <c r="G4179" s="45">
        <v>-103380</v>
      </c>
      <c r="H4179" s="45">
        <v>-27690</v>
      </c>
      <c r="I4179" s="55">
        <f>pro[[#This Row],[Admin expenses 3]]+pro[[#This Row],[Admin expenses 2]]+pro[[#This Row],[Admin expenses 1]]+pro[[#This Row],[COGS]]</f>
        <v>-289010.21299999999</v>
      </c>
      <c r="J4179" s="55">
        <f>pro[[#This Row],[Revenue]]+pro[[#This Row],[AdminExp]]</f>
        <v>252176.076</v>
      </c>
      <c r="K4179" s="83">
        <f>pro[[#This Row],[Profit]]/pro[[#This Row],[Revenue]]</f>
        <v>0.46596907779383895</v>
      </c>
      <c r="L4179" s="56">
        <f t="shared" si="65"/>
        <v>5</v>
      </c>
      <c r="M4179" s="82" t="str">
        <f>"Q"&amp;" "&amp;VLOOKUP(pro[[#This Row],[Period]],Mapping!A:B,2,0)</f>
        <v>Q 2</v>
      </c>
      <c r="N4179"/>
    </row>
    <row r="4180" spans="1:14" ht="11.25" customHeight="1" x14ac:dyDescent="0.2">
      <c r="A4180" s="42" t="s">
        <v>43</v>
      </c>
      <c r="B4180" s="44" t="s">
        <v>28</v>
      </c>
      <c r="C4180" s="44" t="s">
        <v>59</v>
      </c>
      <c r="D4180" s="43">
        <v>317525.72599999997</v>
      </c>
      <c r="E4180" s="43">
        <v>-23719.513999999996</v>
      </c>
      <c r="F4180" s="45">
        <v>-86300</v>
      </c>
      <c r="G4180" s="45">
        <v>-80980</v>
      </c>
      <c r="H4180" s="45">
        <v>-29350</v>
      </c>
      <c r="I4180" s="55">
        <f>pro[[#This Row],[Admin expenses 3]]+pro[[#This Row],[Admin expenses 2]]+pro[[#This Row],[Admin expenses 1]]+pro[[#This Row],[COGS]]</f>
        <v>-220349.514</v>
      </c>
      <c r="J4180" s="55">
        <f>pro[[#This Row],[Revenue]]+pro[[#This Row],[AdminExp]]</f>
        <v>97176.21199999997</v>
      </c>
      <c r="K4180" s="83">
        <f>pro[[#This Row],[Profit]]/pro[[#This Row],[Revenue]]</f>
        <v>0.30604201185260804</v>
      </c>
      <c r="L4180" s="56">
        <f t="shared" si="65"/>
        <v>5</v>
      </c>
      <c r="M4180" s="82" t="str">
        <f>"Q"&amp;" "&amp;VLOOKUP(pro[[#This Row],[Period]],Mapping!A:B,2,0)</f>
        <v>Q 2</v>
      </c>
      <c r="N4180"/>
    </row>
    <row r="4181" spans="1:14" ht="11.25" customHeight="1" x14ac:dyDescent="0.2">
      <c r="A4181" s="42" t="s">
        <v>43</v>
      </c>
      <c r="B4181" s="44" t="s">
        <v>28</v>
      </c>
      <c r="C4181" s="44" t="s">
        <v>57</v>
      </c>
      <c r="D4181" s="43">
        <v>590402.73599999992</v>
      </c>
      <c r="E4181" s="43">
        <v>-40954.123</v>
      </c>
      <c r="F4181" s="45">
        <v>-13210</v>
      </c>
      <c r="G4181" s="45">
        <v>-75690</v>
      </c>
      <c r="H4181" s="45">
        <v>-51300</v>
      </c>
      <c r="I4181" s="55">
        <f>pro[[#This Row],[Admin expenses 3]]+pro[[#This Row],[Admin expenses 2]]+pro[[#This Row],[Admin expenses 1]]+pro[[#This Row],[COGS]]</f>
        <v>-181154.12299999999</v>
      </c>
      <c r="J4181" s="55">
        <f>pro[[#This Row],[Revenue]]+pro[[#This Row],[AdminExp]]</f>
        <v>409248.6129999999</v>
      </c>
      <c r="K4181" s="83">
        <f>pro[[#This Row],[Profit]]/pro[[#This Row],[Revenue]]</f>
        <v>0.69316855774191388</v>
      </c>
      <c r="L4181" s="56">
        <f t="shared" si="65"/>
        <v>5</v>
      </c>
      <c r="M4181" s="82" t="str">
        <f>"Q"&amp;" "&amp;VLOOKUP(pro[[#This Row],[Period]],Mapping!A:B,2,0)</f>
        <v>Q 2</v>
      </c>
      <c r="N4181"/>
    </row>
    <row r="4182" spans="1:14" ht="11.25" customHeight="1" x14ac:dyDescent="0.2">
      <c r="A4182" s="42" t="s">
        <v>43</v>
      </c>
      <c r="B4182" s="44" t="s">
        <v>28</v>
      </c>
      <c r="C4182" s="44" t="s">
        <v>57</v>
      </c>
      <c r="D4182" s="43">
        <v>109359.887</v>
      </c>
      <c r="E4182" s="43">
        <v>-99956.661000000007</v>
      </c>
      <c r="F4182" s="45">
        <v>-17790</v>
      </c>
      <c r="G4182" s="45">
        <v>-25730</v>
      </c>
      <c r="H4182" s="45">
        <v>-56300</v>
      </c>
      <c r="I4182" s="55">
        <f>pro[[#This Row],[Admin expenses 3]]+pro[[#This Row],[Admin expenses 2]]+pro[[#This Row],[Admin expenses 1]]+pro[[#This Row],[COGS]]</f>
        <v>-199776.66100000002</v>
      </c>
      <c r="J4182" s="55">
        <f>pro[[#This Row],[Revenue]]+pro[[#This Row],[AdminExp]]</f>
        <v>-90416.774000000019</v>
      </c>
      <c r="K4182" s="83">
        <f>pro[[#This Row],[Profit]]/pro[[#This Row],[Revenue]]</f>
        <v>-0.82678188941435182</v>
      </c>
      <c r="L4182" s="56">
        <f t="shared" si="65"/>
        <v>5</v>
      </c>
      <c r="M4182" s="82" t="str">
        <f>"Q"&amp;" "&amp;VLOOKUP(pro[[#This Row],[Period]],Mapping!A:B,2,0)</f>
        <v>Q 2</v>
      </c>
      <c r="N4182"/>
    </row>
    <row r="4183" spans="1:14" ht="11.25" customHeight="1" x14ac:dyDescent="0.2">
      <c r="A4183" s="42" t="s">
        <v>43</v>
      </c>
      <c r="B4183" s="44" t="s">
        <v>28</v>
      </c>
      <c r="C4183" s="44" t="s">
        <v>57</v>
      </c>
      <c r="D4183" s="43">
        <v>108822.882</v>
      </c>
      <c r="E4183" s="43">
        <v>-75995.569999999992</v>
      </c>
      <c r="F4183" s="45">
        <v>-52200</v>
      </c>
      <c r="G4183" s="45">
        <v>-20410</v>
      </c>
      <c r="H4183" s="45">
        <v>-96870</v>
      </c>
      <c r="I4183" s="55">
        <f>pro[[#This Row],[Admin expenses 3]]+pro[[#This Row],[Admin expenses 2]]+pro[[#This Row],[Admin expenses 1]]+pro[[#This Row],[COGS]]</f>
        <v>-245475.57</v>
      </c>
      <c r="J4183" s="55">
        <f>pro[[#This Row],[Revenue]]+pro[[#This Row],[AdminExp]]</f>
        <v>-136652.68800000002</v>
      </c>
      <c r="K4183" s="83">
        <f>pro[[#This Row],[Profit]]/pro[[#This Row],[Revenue]]</f>
        <v>-1.2557348738475795</v>
      </c>
      <c r="L4183" s="56">
        <f t="shared" si="65"/>
        <v>5</v>
      </c>
      <c r="M4183" s="82" t="str">
        <f>"Q"&amp;" "&amp;VLOOKUP(pro[[#This Row],[Period]],Mapping!A:B,2,0)</f>
        <v>Q 2</v>
      </c>
      <c r="N4183"/>
    </row>
    <row r="4184" spans="1:14" ht="11.25" customHeight="1" x14ac:dyDescent="0.2">
      <c r="A4184" s="42" t="s">
        <v>43</v>
      </c>
      <c r="B4184" s="44" t="s">
        <v>28</v>
      </c>
      <c r="C4184" s="44" t="s">
        <v>57</v>
      </c>
      <c r="D4184" s="43">
        <v>200072.54399999997</v>
      </c>
      <c r="E4184" s="43">
        <v>-171284.09199999998</v>
      </c>
      <c r="F4184" s="45">
        <v>-26220</v>
      </c>
      <c r="G4184" s="45">
        <v>-16450</v>
      </c>
      <c r="H4184" s="45">
        <v>-103570</v>
      </c>
      <c r="I4184" s="55">
        <f>pro[[#This Row],[Admin expenses 3]]+pro[[#This Row],[Admin expenses 2]]+pro[[#This Row],[Admin expenses 1]]+pro[[#This Row],[COGS]]</f>
        <v>-317524.09199999995</v>
      </c>
      <c r="J4184" s="55">
        <f>pro[[#This Row],[Revenue]]+pro[[#This Row],[AdminExp]]</f>
        <v>-117451.54799999998</v>
      </c>
      <c r="K4184" s="83">
        <f>pro[[#This Row],[Profit]]/pro[[#This Row],[Revenue]]</f>
        <v>-0.5870448071075659</v>
      </c>
      <c r="L4184" s="56">
        <f t="shared" si="65"/>
        <v>5</v>
      </c>
      <c r="M4184" s="82" t="str">
        <f>"Q"&amp;" "&amp;VLOOKUP(pro[[#This Row],[Period]],Mapping!A:B,2,0)</f>
        <v>Q 2</v>
      </c>
      <c r="N4184"/>
    </row>
    <row r="4185" spans="1:14" ht="11.25" customHeight="1" x14ac:dyDescent="0.2">
      <c r="A4185" s="42" t="s">
        <v>43</v>
      </c>
      <c r="B4185" s="44" t="s">
        <v>28</v>
      </c>
      <c r="C4185" s="44" t="s">
        <v>57</v>
      </c>
      <c r="D4185" s="43">
        <v>136906.56</v>
      </c>
      <c r="E4185" s="43">
        <v>-130377.89099999999</v>
      </c>
      <c r="F4185" s="45">
        <v>-37910</v>
      </c>
      <c r="G4185" s="45">
        <v>-28340</v>
      </c>
      <c r="H4185" s="45">
        <v>-80230</v>
      </c>
      <c r="I4185" s="55">
        <f>pro[[#This Row],[Admin expenses 3]]+pro[[#This Row],[Admin expenses 2]]+pro[[#This Row],[Admin expenses 1]]+pro[[#This Row],[COGS]]</f>
        <v>-276857.891</v>
      </c>
      <c r="J4185" s="55">
        <f>pro[[#This Row],[Revenue]]+pro[[#This Row],[AdminExp]]</f>
        <v>-139951.33100000001</v>
      </c>
      <c r="K4185" s="83">
        <f>pro[[#This Row],[Profit]]/pro[[#This Row],[Revenue]]</f>
        <v>-1.0222397743395204</v>
      </c>
      <c r="L4185" s="56">
        <f t="shared" si="65"/>
        <v>5</v>
      </c>
      <c r="M4185" s="82" t="str">
        <f>"Q"&amp;" "&amp;VLOOKUP(pro[[#This Row],[Period]],Mapping!A:B,2,0)</f>
        <v>Q 2</v>
      </c>
      <c r="N4185"/>
    </row>
    <row r="4186" spans="1:14" ht="11.25" customHeight="1" x14ac:dyDescent="0.2">
      <c r="A4186" s="42" t="s">
        <v>43</v>
      </c>
      <c r="B4186" s="44" t="s">
        <v>28</v>
      </c>
      <c r="C4186" s="44" t="s">
        <v>58</v>
      </c>
      <c r="D4186" s="43">
        <v>115151.253</v>
      </c>
      <c r="E4186" s="43">
        <v>-119898.86299999998</v>
      </c>
      <c r="F4186" s="45">
        <v>-104440</v>
      </c>
      <c r="G4186" s="45">
        <v>-78550</v>
      </c>
      <c r="H4186" s="45">
        <v>-33740</v>
      </c>
      <c r="I4186" s="55">
        <f>pro[[#This Row],[Admin expenses 3]]+pro[[#This Row],[Admin expenses 2]]+pro[[#This Row],[Admin expenses 1]]+pro[[#This Row],[COGS]]</f>
        <v>-336628.86300000001</v>
      </c>
      <c r="J4186" s="55">
        <f>pro[[#This Row],[Revenue]]+pro[[#This Row],[AdminExp]]</f>
        <v>-221477.61000000002</v>
      </c>
      <c r="K4186" s="83">
        <f>pro[[#This Row],[Profit]]/pro[[#This Row],[Revenue]]</f>
        <v>-1.9233625707920001</v>
      </c>
      <c r="L4186" s="56">
        <f t="shared" si="65"/>
        <v>5</v>
      </c>
      <c r="M4186" s="82" t="str">
        <f>"Q"&amp;" "&amp;VLOOKUP(pro[[#This Row],[Period]],Mapping!A:B,2,0)</f>
        <v>Q 2</v>
      </c>
      <c r="N4186"/>
    </row>
    <row r="4187" spans="1:14" ht="11.25" customHeight="1" x14ac:dyDescent="0.2">
      <c r="A4187" s="42" t="s">
        <v>43</v>
      </c>
      <c r="B4187" s="44" t="s">
        <v>28</v>
      </c>
      <c r="C4187" s="44" t="s">
        <v>59</v>
      </c>
      <c r="D4187" s="43">
        <v>68075.175000000003</v>
      </c>
      <c r="E4187" s="43">
        <v>-142637.53699999998</v>
      </c>
      <c r="F4187" s="45">
        <v>-17320</v>
      </c>
      <c r="G4187" s="45">
        <v>-81890</v>
      </c>
      <c r="H4187" s="45">
        <v>-64720</v>
      </c>
      <c r="I4187" s="55">
        <f>pro[[#This Row],[Admin expenses 3]]+pro[[#This Row],[Admin expenses 2]]+pro[[#This Row],[Admin expenses 1]]+pro[[#This Row],[COGS]]</f>
        <v>-306567.53700000001</v>
      </c>
      <c r="J4187" s="55">
        <f>pro[[#This Row],[Revenue]]+pro[[#This Row],[AdminExp]]</f>
        <v>-238492.36200000002</v>
      </c>
      <c r="K4187" s="83">
        <f>pro[[#This Row],[Profit]]/pro[[#This Row],[Revenue]]</f>
        <v>-3.5033675932526065</v>
      </c>
      <c r="L4187" s="56">
        <f t="shared" si="65"/>
        <v>5</v>
      </c>
      <c r="M4187" s="82" t="str">
        <f>"Q"&amp;" "&amp;VLOOKUP(pro[[#This Row],[Period]],Mapping!A:B,2,0)</f>
        <v>Q 2</v>
      </c>
      <c r="N4187"/>
    </row>
    <row r="4188" spans="1:14" ht="11.25" customHeight="1" x14ac:dyDescent="0.2">
      <c r="A4188" s="42" t="s">
        <v>43</v>
      </c>
      <c r="B4188" s="44" t="s">
        <v>28</v>
      </c>
      <c r="C4188" s="44" t="s">
        <v>57</v>
      </c>
      <c r="D4188" s="43">
        <v>303803.89899999998</v>
      </c>
      <c r="E4188" s="43">
        <v>-101256.533</v>
      </c>
      <c r="F4188" s="45">
        <v>-47060</v>
      </c>
      <c r="G4188" s="45">
        <v>-42990</v>
      </c>
      <c r="H4188" s="45">
        <v>-83180</v>
      </c>
      <c r="I4188" s="55">
        <f>pro[[#This Row],[Admin expenses 3]]+pro[[#This Row],[Admin expenses 2]]+pro[[#This Row],[Admin expenses 1]]+pro[[#This Row],[COGS]]</f>
        <v>-274486.533</v>
      </c>
      <c r="J4188" s="55">
        <f>pro[[#This Row],[Revenue]]+pro[[#This Row],[AdminExp]]</f>
        <v>29317.36599999998</v>
      </c>
      <c r="K4188" s="83">
        <f>pro[[#This Row],[Profit]]/pro[[#This Row],[Revenue]]</f>
        <v>9.6500953728707678E-2</v>
      </c>
      <c r="L4188" s="56">
        <f t="shared" si="65"/>
        <v>5</v>
      </c>
      <c r="M4188" s="82" t="str">
        <f>"Q"&amp;" "&amp;VLOOKUP(pro[[#This Row],[Period]],Mapping!A:B,2,0)</f>
        <v>Q 2</v>
      </c>
      <c r="N4188"/>
    </row>
    <row r="4189" spans="1:14" ht="11.25" customHeight="1" x14ac:dyDescent="0.2">
      <c r="A4189" s="42" t="s">
        <v>43</v>
      </c>
      <c r="B4189" s="44" t="s">
        <v>28</v>
      </c>
      <c r="C4189" s="44" t="s">
        <v>57</v>
      </c>
      <c r="D4189" s="43">
        <v>100130.13499999998</v>
      </c>
      <c r="E4189" s="43">
        <v>-94459.59599999999</v>
      </c>
      <c r="F4189" s="45">
        <v>-84390</v>
      </c>
      <c r="G4189" s="45">
        <v>-35360</v>
      </c>
      <c r="H4189" s="45">
        <v>-79410</v>
      </c>
      <c r="I4189" s="55">
        <f>pro[[#This Row],[Admin expenses 3]]+pro[[#This Row],[Admin expenses 2]]+pro[[#This Row],[Admin expenses 1]]+pro[[#This Row],[COGS]]</f>
        <v>-293619.59600000002</v>
      </c>
      <c r="J4189" s="55">
        <f>pro[[#This Row],[Revenue]]+pro[[#This Row],[AdminExp]]</f>
        <v>-193489.46100000004</v>
      </c>
      <c r="K4189" s="83">
        <f>pro[[#This Row],[Profit]]/pro[[#This Row],[Revenue]]</f>
        <v>-1.9323799074074961</v>
      </c>
      <c r="L4189" s="56">
        <f t="shared" si="65"/>
        <v>5</v>
      </c>
      <c r="M4189" s="82" t="str">
        <f>"Q"&amp;" "&amp;VLOOKUP(pro[[#This Row],[Period]],Mapping!A:B,2,0)</f>
        <v>Q 2</v>
      </c>
      <c r="N4189"/>
    </row>
    <row r="4190" spans="1:14" ht="11.25" customHeight="1" x14ac:dyDescent="0.2">
      <c r="A4190" s="42" t="s">
        <v>43</v>
      </c>
      <c r="B4190" s="44" t="s">
        <v>28</v>
      </c>
      <c r="C4190" s="44" t="s">
        <v>57</v>
      </c>
      <c r="D4190" s="43">
        <v>136116.141</v>
      </c>
      <c r="E4190" s="43">
        <v>-97258.748999999996</v>
      </c>
      <c r="F4190" s="45">
        <v>-43530</v>
      </c>
      <c r="G4190" s="45">
        <v>-61170</v>
      </c>
      <c r="H4190" s="45">
        <v>-105550</v>
      </c>
      <c r="I4190" s="55">
        <f>pro[[#This Row],[Admin expenses 3]]+pro[[#This Row],[Admin expenses 2]]+pro[[#This Row],[Admin expenses 1]]+pro[[#This Row],[COGS]]</f>
        <v>-307508.74900000001</v>
      </c>
      <c r="J4190" s="55">
        <f>pro[[#This Row],[Revenue]]+pro[[#This Row],[AdminExp]]</f>
        <v>-171392.60800000001</v>
      </c>
      <c r="K4190" s="83">
        <f>pro[[#This Row],[Profit]]/pro[[#This Row],[Revenue]]</f>
        <v>-1.2591644660275816</v>
      </c>
      <c r="L4190" s="56">
        <f t="shared" si="65"/>
        <v>5</v>
      </c>
      <c r="M4190" s="82" t="str">
        <f>"Q"&amp;" "&amp;VLOOKUP(pro[[#This Row],[Period]],Mapping!A:B,2,0)</f>
        <v>Q 2</v>
      </c>
      <c r="N4190"/>
    </row>
    <row r="4191" spans="1:14" ht="11.25" customHeight="1" x14ac:dyDescent="0.2">
      <c r="A4191" s="42" t="s">
        <v>43</v>
      </c>
      <c r="B4191" s="44" t="s">
        <v>28</v>
      </c>
      <c r="C4191" s="44" t="s">
        <v>58</v>
      </c>
      <c r="D4191" s="43">
        <v>259499.82799999998</v>
      </c>
      <c r="E4191" s="43">
        <v>-104680.75099999999</v>
      </c>
      <c r="F4191" s="45">
        <v>-102480</v>
      </c>
      <c r="G4191" s="45">
        <v>-57610</v>
      </c>
      <c r="H4191" s="45">
        <v>-56560</v>
      </c>
      <c r="I4191" s="55">
        <f>pro[[#This Row],[Admin expenses 3]]+pro[[#This Row],[Admin expenses 2]]+pro[[#This Row],[Admin expenses 1]]+pro[[#This Row],[COGS]]</f>
        <v>-321330.75099999999</v>
      </c>
      <c r="J4191" s="55">
        <f>pro[[#This Row],[Revenue]]+pro[[#This Row],[AdminExp]]</f>
        <v>-61830.92300000001</v>
      </c>
      <c r="K4191" s="83">
        <f>pro[[#This Row],[Profit]]/pro[[#This Row],[Revenue]]</f>
        <v>-0.23826961072205419</v>
      </c>
      <c r="L4191" s="56">
        <f t="shared" si="65"/>
        <v>5</v>
      </c>
      <c r="M4191" s="82" t="str">
        <f>"Q"&amp;" "&amp;VLOOKUP(pro[[#This Row],[Period]],Mapping!A:B,2,0)</f>
        <v>Q 2</v>
      </c>
      <c r="N4191"/>
    </row>
    <row r="4192" spans="1:14" ht="11.25" customHeight="1" x14ac:dyDescent="0.2">
      <c r="A4192" s="42" t="s">
        <v>43</v>
      </c>
      <c r="B4192" s="44" t="s">
        <v>28</v>
      </c>
      <c r="C4192" s="44" t="s">
        <v>59</v>
      </c>
      <c r="D4192" s="43">
        <v>544359.31200000003</v>
      </c>
      <c r="E4192" s="43">
        <v>-115601.15</v>
      </c>
      <c r="F4192" s="45">
        <v>-32990</v>
      </c>
      <c r="G4192" s="45">
        <v>-21940</v>
      </c>
      <c r="H4192" s="45">
        <v>-89840</v>
      </c>
      <c r="I4192" s="55">
        <f>pro[[#This Row],[Admin expenses 3]]+pro[[#This Row],[Admin expenses 2]]+pro[[#This Row],[Admin expenses 1]]+pro[[#This Row],[COGS]]</f>
        <v>-260371.15</v>
      </c>
      <c r="J4192" s="55">
        <f>pro[[#This Row],[Revenue]]+pro[[#This Row],[AdminExp]]</f>
        <v>283988.16200000001</v>
      </c>
      <c r="K4192" s="83">
        <f>pro[[#This Row],[Profit]]/pro[[#This Row],[Revenue]]</f>
        <v>0.52169248461391249</v>
      </c>
      <c r="L4192" s="56">
        <f t="shared" si="65"/>
        <v>5</v>
      </c>
      <c r="M4192" s="82" t="str">
        <f>"Q"&amp;" "&amp;VLOOKUP(pro[[#This Row],[Period]],Mapping!A:B,2,0)</f>
        <v>Q 2</v>
      </c>
      <c r="N4192"/>
    </row>
    <row r="4193" spans="1:14" ht="11.25" customHeight="1" x14ac:dyDescent="0.2">
      <c r="A4193" s="42" t="s">
        <v>43</v>
      </c>
      <c r="B4193" s="44" t="s">
        <v>28</v>
      </c>
      <c r="C4193" s="44" t="s">
        <v>57</v>
      </c>
      <c r="D4193" s="43">
        <v>67422.019</v>
      </c>
      <c r="E4193" s="43">
        <v>-6535.0809999999992</v>
      </c>
      <c r="F4193" s="45">
        <v>-60010</v>
      </c>
      <c r="G4193" s="45">
        <v>-39060</v>
      </c>
      <c r="H4193" s="45">
        <v>-63550</v>
      </c>
      <c r="I4193" s="55">
        <f>pro[[#This Row],[Admin expenses 3]]+pro[[#This Row],[Admin expenses 2]]+pro[[#This Row],[Admin expenses 1]]+pro[[#This Row],[COGS]]</f>
        <v>-169155.08100000001</v>
      </c>
      <c r="J4193" s="55">
        <f>pro[[#This Row],[Revenue]]+pro[[#This Row],[AdminExp]]</f>
        <v>-101733.06200000001</v>
      </c>
      <c r="K4193" s="83">
        <f>pro[[#This Row],[Profit]]/pro[[#This Row],[Revenue]]</f>
        <v>-1.5088996667394372</v>
      </c>
      <c r="L4193" s="56">
        <f t="shared" si="65"/>
        <v>5</v>
      </c>
      <c r="M4193" s="82" t="str">
        <f>"Q"&amp;" "&amp;VLOOKUP(pro[[#This Row],[Period]],Mapping!A:B,2,0)</f>
        <v>Q 2</v>
      </c>
      <c r="N4193"/>
    </row>
    <row r="4194" spans="1:14" ht="11.25" customHeight="1" x14ac:dyDescent="0.2">
      <c r="A4194" s="42" t="s">
        <v>43</v>
      </c>
      <c r="B4194" s="44" t="s">
        <v>28</v>
      </c>
      <c r="C4194" s="44" t="s">
        <v>57</v>
      </c>
      <c r="D4194" s="43">
        <v>71829.225999999995</v>
      </c>
      <c r="E4194" s="43">
        <v>-8127.3779999999997</v>
      </c>
      <c r="F4194" s="45">
        <v>-72030</v>
      </c>
      <c r="G4194" s="45">
        <v>-37400</v>
      </c>
      <c r="H4194" s="45">
        <v>-16500</v>
      </c>
      <c r="I4194" s="55">
        <f>pro[[#This Row],[Admin expenses 3]]+pro[[#This Row],[Admin expenses 2]]+pro[[#This Row],[Admin expenses 1]]+pro[[#This Row],[COGS]]</f>
        <v>-134057.378</v>
      </c>
      <c r="J4194" s="55">
        <f>pro[[#This Row],[Revenue]]+pro[[#This Row],[AdminExp]]</f>
        <v>-62228.152000000002</v>
      </c>
      <c r="K4194" s="83">
        <f>pro[[#This Row],[Profit]]/pro[[#This Row],[Revenue]]</f>
        <v>-0.86633471450743471</v>
      </c>
      <c r="L4194" s="56">
        <f t="shared" si="65"/>
        <v>5</v>
      </c>
      <c r="M4194" s="82" t="str">
        <f>"Q"&amp;" "&amp;VLOOKUP(pro[[#This Row],[Period]],Mapping!A:B,2,0)</f>
        <v>Q 2</v>
      </c>
      <c r="N4194"/>
    </row>
    <row r="4195" spans="1:14" ht="11.25" customHeight="1" x14ac:dyDescent="0.2">
      <c r="A4195" s="42" t="s">
        <v>43</v>
      </c>
      <c r="B4195" s="44" t="s">
        <v>28</v>
      </c>
      <c r="C4195" s="44" t="s">
        <v>58</v>
      </c>
      <c r="D4195" s="43">
        <v>50109.954999999994</v>
      </c>
      <c r="E4195" s="43">
        <v>-6303.0590000000002</v>
      </c>
      <c r="F4195" s="45">
        <v>-19770</v>
      </c>
      <c r="G4195" s="45">
        <v>-55300</v>
      </c>
      <c r="H4195" s="45">
        <v>-22590</v>
      </c>
      <c r="I4195" s="55">
        <f>pro[[#This Row],[Admin expenses 3]]+pro[[#This Row],[Admin expenses 2]]+pro[[#This Row],[Admin expenses 1]]+pro[[#This Row],[COGS]]</f>
        <v>-103963.05899999999</v>
      </c>
      <c r="J4195" s="55">
        <f>pro[[#This Row],[Revenue]]+pro[[#This Row],[AdminExp]]</f>
        <v>-53853.103999999999</v>
      </c>
      <c r="K4195" s="83">
        <f>pro[[#This Row],[Profit]]/pro[[#This Row],[Revenue]]</f>
        <v>-1.0746987100666925</v>
      </c>
      <c r="L4195" s="56">
        <f t="shared" si="65"/>
        <v>5</v>
      </c>
      <c r="M4195" s="82" t="str">
        <f>"Q"&amp;" "&amp;VLOOKUP(pro[[#This Row],[Period]],Mapping!A:B,2,0)</f>
        <v>Q 2</v>
      </c>
      <c r="N4195"/>
    </row>
    <row r="4196" spans="1:14" ht="11.25" customHeight="1" x14ac:dyDescent="0.2">
      <c r="A4196" s="42" t="s">
        <v>43</v>
      </c>
      <c r="B4196" s="44" t="s">
        <v>28</v>
      </c>
      <c r="C4196" s="44" t="s">
        <v>59</v>
      </c>
      <c r="D4196" s="43">
        <v>70301.384999999995</v>
      </c>
      <c r="E4196" s="43">
        <v>-116329.68899999998</v>
      </c>
      <c r="F4196" s="45">
        <v>-71870</v>
      </c>
      <c r="G4196" s="45">
        <v>-15880</v>
      </c>
      <c r="H4196" s="45">
        <v>-42880</v>
      </c>
      <c r="I4196" s="55">
        <f>pro[[#This Row],[Admin expenses 3]]+pro[[#This Row],[Admin expenses 2]]+pro[[#This Row],[Admin expenses 1]]+pro[[#This Row],[COGS]]</f>
        <v>-246959.68899999998</v>
      </c>
      <c r="J4196" s="55">
        <f>pro[[#This Row],[Revenue]]+pro[[#This Row],[AdminExp]]</f>
        <v>-176658.304</v>
      </c>
      <c r="K4196" s="83">
        <f>pro[[#This Row],[Profit]]/pro[[#This Row],[Revenue]]</f>
        <v>-2.5128708915194204</v>
      </c>
      <c r="L4196" s="56">
        <f t="shared" si="65"/>
        <v>5</v>
      </c>
      <c r="M4196" s="82" t="str">
        <f>"Q"&amp;" "&amp;VLOOKUP(pro[[#This Row],[Period]],Mapping!A:B,2,0)</f>
        <v>Q 2</v>
      </c>
      <c r="N4196"/>
    </row>
    <row r="4197" spans="1:14" ht="11.25" customHeight="1" x14ac:dyDescent="0.2">
      <c r="A4197" s="42" t="s">
        <v>43</v>
      </c>
      <c r="B4197" s="44" t="s">
        <v>28</v>
      </c>
      <c r="C4197" s="44" t="s">
        <v>57</v>
      </c>
      <c r="D4197" s="43">
        <v>66527.804000000004</v>
      </c>
      <c r="E4197" s="43">
        <v>-84453.887000000002</v>
      </c>
      <c r="F4197" s="45">
        <v>-98990</v>
      </c>
      <c r="G4197" s="45">
        <v>-64190</v>
      </c>
      <c r="H4197" s="45">
        <v>-44910</v>
      </c>
      <c r="I4197" s="55">
        <f>pro[[#This Row],[Admin expenses 3]]+pro[[#This Row],[Admin expenses 2]]+pro[[#This Row],[Admin expenses 1]]+pro[[#This Row],[COGS]]</f>
        <v>-292543.88699999999</v>
      </c>
      <c r="J4197" s="55">
        <f>pro[[#This Row],[Revenue]]+pro[[#This Row],[AdminExp]]</f>
        <v>-226016.08299999998</v>
      </c>
      <c r="K4197" s="83">
        <f>pro[[#This Row],[Profit]]/pro[[#This Row],[Revenue]]</f>
        <v>-3.3973176538338765</v>
      </c>
      <c r="L4197" s="56">
        <f t="shared" si="65"/>
        <v>5</v>
      </c>
      <c r="M4197" s="82" t="str">
        <f>"Q"&amp;" "&amp;VLOOKUP(pro[[#This Row],[Period]],Mapping!A:B,2,0)</f>
        <v>Q 2</v>
      </c>
      <c r="N4197"/>
    </row>
    <row r="4198" spans="1:14" ht="11.25" customHeight="1" x14ac:dyDescent="0.2">
      <c r="A4198" s="42" t="s">
        <v>43</v>
      </c>
      <c r="B4198" s="44" t="s">
        <v>28</v>
      </c>
      <c r="C4198" s="44" t="s">
        <v>57</v>
      </c>
      <c r="D4198" s="43">
        <v>88804.953999999998</v>
      </c>
      <c r="E4198" s="43">
        <v>-91000.888999999996</v>
      </c>
      <c r="F4198" s="45">
        <v>-62600</v>
      </c>
      <c r="G4198" s="45">
        <v>-74750</v>
      </c>
      <c r="H4198" s="45">
        <v>-78520</v>
      </c>
      <c r="I4198" s="55">
        <f>pro[[#This Row],[Admin expenses 3]]+pro[[#This Row],[Admin expenses 2]]+pro[[#This Row],[Admin expenses 1]]+pro[[#This Row],[COGS]]</f>
        <v>-306870.88899999997</v>
      </c>
      <c r="J4198" s="55">
        <f>pro[[#This Row],[Revenue]]+pro[[#This Row],[AdminExp]]</f>
        <v>-218065.93499999997</v>
      </c>
      <c r="K4198" s="83">
        <f>pro[[#This Row],[Profit]]/pro[[#This Row],[Revenue]]</f>
        <v>-2.4555604747005439</v>
      </c>
      <c r="L4198" s="56">
        <f t="shared" si="65"/>
        <v>5</v>
      </c>
      <c r="M4198" s="82" t="str">
        <f>"Q"&amp;" "&amp;VLOOKUP(pro[[#This Row],[Period]],Mapping!A:B,2,0)</f>
        <v>Q 2</v>
      </c>
      <c r="N4198"/>
    </row>
    <row r="4199" spans="1:14" ht="11.25" customHeight="1" x14ac:dyDescent="0.2">
      <c r="A4199" s="42" t="s">
        <v>43</v>
      </c>
      <c r="B4199" s="44" t="s">
        <v>28</v>
      </c>
      <c r="C4199" s="44" t="s">
        <v>57</v>
      </c>
      <c r="D4199" s="43">
        <v>730263.59</v>
      </c>
      <c r="E4199" s="43">
        <v>-580891.88500000001</v>
      </c>
      <c r="F4199" s="45">
        <v>-101220</v>
      </c>
      <c r="G4199" s="45">
        <v>-64950</v>
      </c>
      <c r="H4199" s="45">
        <v>-98790</v>
      </c>
      <c r="I4199" s="55">
        <f>pro[[#This Row],[Admin expenses 3]]+pro[[#This Row],[Admin expenses 2]]+pro[[#This Row],[Admin expenses 1]]+pro[[#This Row],[COGS]]</f>
        <v>-845851.88500000001</v>
      </c>
      <c r="J4199" s="55">
        <f>pro[[#This Row],[Revenue]]+pro[[#This Row],[AdminExp]]</f>
        <v>-115588.29500000004</v>
      </c>
      <c r="K4199" s="83">
        <f>pro[[#This Row],[Profit]]/pro[[#This Row],[Revenue]]</f>
        <v>-0.15828297697273946</v>
      </c>
      <c r="L4199" s="56">
        <f t="shared" si="65"/>
        <v>5</v>
      </c>
      <c r="M4199" s="82" t="str">
        <f>"Q"&amp;" "&amp;VLOOKUP(pro[[#This Row],[Period]],Mapping!A:B,2,0)</f>
        <v>Q 2</v>
      </c>
      <c r="N4199"/>
    </row>
    <row r="4200" spans="1:14" ht="11.25" customHeight="1" x14ac:dyDescent="0.2">
      <c r="A4200" s="42" t="s">
        <v>43</v>
      </c>
      <c r="B4200" s="44" t="s">
        <v>28</v>
      </c>
      <c r="C4200" s="44" t="s">
        <v>58</v>
      </c>
      <c r="D4200" s="43">
        <v>201672.42199999999</v>
      </c>
      <c r="E4200" s="43">
        <v>-156435.88799999998</v>
      </c>
      <c r="F4200" s="45">
        <v>-63160</v>
      </c>
      <c r="G4200" s="45">
        <v>-96440</v>
      </c>
      <c r="H4200" s="45">
        <v>-13870</v>
      </c>
      <c r="I4200" s="55">
        <f>pro[[#This Row],[Admin expenses 3]]+pro[[#This Row],[Admin expenses 2]]+pro[[#This Row],[Admin expenses 1]]+pro[[#This Row],[COGS]]</f>
        <v>-329905.88799999998</v>
      </c>
      <c r="J4200" s="55">
        <f>pro[[#This Row],[Revenue]]+pro[[#This Row],[AdminExp]]</f>
        <v>-128233.46599999999</v>
      </c>
      <c r="K4200" s="83">
        <f>pro[[#This Row],[Profit]]/pro[[#This Row],[Revenue]]</f>
        <v>-0.63585028001498389</v>
      </c>
      <c r="L4200" s="56">
        <f t="shared" si="65"/>
        <v>5</v>
      </c>
      <c r="M4200" s="82" t="str">
        <f>"Q"&amp;" "&amp;VLOOKUP(pro[[#This Row],[Period]],Mapping!A:B,2,0)</f>
        <v>Q 2</v>
      </c>
      <c r="N4200"/>
    </row>
    <row r="4201" spans="1:14" ht="11.25" customHeight="1" x14ac:dyDescent="0.2">
      <c r="A4201" s="42" t="s">
        <v>43</v>
      </c>
      <c r="B4201" s="44" t="s">
        <v>28</v>
      </c>
      <c r="C4201" s="44" t="s">
        <v>59</v>
      </c>
      <c r="D4201" s="43">
        <v>80418.778999999995</v>
      </c>
      <c r="E4201" s="43">
        <v>-67676.517999999996</v>
      </c>
      <c r="F4201" s="45">
        <v>-38250</v>
      </c>
      <c r="G4201" s="45">
        <v>-102500</v>
      </c>
      <c r="H4201" s="45">
        <v>-105240</v>
      </c>
      <c r="I4201" s="55">
        <f>pro[[#This Row],[Admin expenses 3]]+pro[[#This Row],[Admin expenses 2]]+pro[[#This Row],[Admin expenses 1]]+pro[[#This Row],[COGS]]</f>
        <v>-313666.51799999998</v>
      </c>
      <c r="J4201" s="55">
        <f>pro[[#This Row],[Revenue]]+pro[[#This Row],[AdminExp]]</f>
        <v>-233247.739</v>
      </c>
      <c r="K4201" s="83">
        <f>pro[[#This Row],[Profit]]/pro[[#This Row],[Revenue]]</f>
        <v>-2.9004138324457776</v>
      </c>
      <c r="L4201" s="56">
        <f t="shared" si="65"/>
        <v>5</v>
      </c>
      <c r="M4201" s="82" t="str">
        <f>"Q"&amp;" "&amp;VLOOKUP(pro[[#This Row],[Period]],Mapping!A:B,2,0)</f>
        <v>Q 2</v>
      </c>
      <c r="N4201"/>
    </row>
    <row r="4202" spans="1:14" ht="11.25" customHeight="1" x14ac:dyDescent="0.2">
      <c r="A4202" s="42" t="s">
        <v>43</v>
      </c>
      <c r="B4202" s="44" t="s">
        <v>28</v>
      </c>
      <c r="C4202" s="44" t="s">
        <v>60</v>
      </c>
      <c r="D4202" s="43">
        <v>201902.239</v>
      </c>
      <c r="E4202" s="43">
        <v>-175140.81200000001</v>
      </c>
      <c r="F4202" s="45">
        <v>-94540</v>
      </c>
      <c r="G4202" s="45">
        <v>-81380</v>
      </c>
      <c r="H4202" s="45">
        <v>-17560</v>
      </c>
      <c r="I4202" s="55">
        <f>pro[[#This Row],[Admin expenses 3]]+pro[[#This Row],[Admin expenses 2]]+pro[[#This Row],[Admin expenses 1]]+pro[[#This Row],[COGS]]</f>
        <v>-368620.81200000003</v>
      </c>
      <c r="J4202" s="55">
        <f>pro[[#This Row],[Revenue]]+pro[[#This Row],[AdminExp]]</f>
        <v>-166718.57300000003</v>
      </c>
      <c r="K4202" s="83">
        <f>pro[[#This Row],[Profit]]/pro[[#This Row],[Revenue]]</f>
        <v>-0.82573909940642132</v>
      </c>
      <c r="L4202" s="56">
        <f t="shared" si="65"/>
        <v>5</v>
      </c>
      <c r="M4202" s="82" t="str">
        <f>"Q"&amp;" "&amp;VLOOKUP(pro[[#This Row],[Period]],Mapping!A:B,2,0)</f>
        <v>Q 2</v>
      </c>
      <c r="N4202"/>
    </row>
    <row r="4203" spans="1:14" ht="11.25" customHeight="1" x14ac:dyDescent="0.2">
      <c r="A4203" s="42" t="s">
        <v>43</v>
      </c>
      <c r="B4203" s="44" t="s">
        <v>28</v>
      </c>
      <c r="C4203" s="44" t="s">
        <v>57</v>
      </c>
      <c r="D4203" s="43">
        <v>209245.22499999998</v>
      </c>
      <c r="E4203" s="43">
        <v>-180852.18899999998</v>
      </c>
      <c r="F4203" s="45">
        <v>-63210</v>
      </c>
      <c r="G4203" s="45">
        <v>-27880</v>
      </c>
      <c r="H4203" s="45">
        <v>-84050</v>
      </c>
      <c r="I4203" s="55">
        <f>pro[[#This Row],[Admin expenses 3]]+pro[[#This Row],[Admin expenses 2]]+pro[[#This Row],[Admin expenses 1]]+pro[[#This Row],[COGS]]</f>
        <v>-355992.18900000001</v>
      </c>
      <c r="J4203" s="55">
        <f>pro[[#This Row],[Revenue]]+pro[[#This Row],[AdminExp]]</f>
        <v>-146746.96400000004</v>
      </c>
      <c r="K4203" s="83">
        <f>pro[[#This Row],[Profit]]/pro[[#This Row],[Revenue]]</f>
        <v>-0.70131571222234612</v>
      </c>
      <c r="L4203" s="56">
        <f t="shared" si="65"/>
        <v>5</v>
      </c>
      <c r="M4203" s="82" t="str">
        <f>"Q"&amp;" "&amp;VLOOKUP(pro[[#This Row],[Period]],Mapping!A:B,2,0)</f>
        <v>Q 2</v>
      </c>
      <c r="N4203"/>
    </row>
    <row r="4204" spans="1:14" ht="11.25" customHeight="1" x14ac:dyDescent="0.2">
      <c r="A4204" s="42" t="s">
        <v>43</v>
      </c>
      <c r="B4204" s="44" t="s">
        <v>28</v>
      </c>
      <c r="C4204" s="44" t="s">
        <v>58</v>
      </c>
      <c r="D4204" s="43">
        <v>237111.448</v>
      </c>
      <c r="E4204" s="43">
        <v>-336595.22399999999</v>
      </c>
      <c r="F4204" s="45">
        <v>-96600</v>
      </c>
      <c r="G4204" s="45">
        <v>-90380</v>
      </c>
      <c r="H4204" s="45">
        <v>-99120</v>
      </c>
      <c r="I4204" s="55">
        <f>pro[[#This Row],[Admin expenses 3]]+pro[[#This Row],[Admin expenses 2]]+pro[[#This Row],[Admin expenses 1]]+pro[[#This Row],[COGS]]</f>
        <v>-622695.22399999993</v>
      </c>
      <c r="J4204" s="55">
        <f>pro[[#This Row],[Revenue]]+pro[[#This Row],[AdminExp]]</f>
        <v>-385583.77599999995</v>
      </c>
      <c r="K4204" s="83">
        <f>pro[[#This Row],[Profit]]/pro[[#This Row],[Revenue]]</f>
        <v>-1.6261710653464523</v>
      </c>
      <c r="L4204" s="56">
        <f t="shared" si="65"/>
        <v>5</v>
      </c>
      <c r="M4204" s="82" t="str">
        <f>"Q"&amp;" "&amp;VLOOKUP(pro[[#This Row],[Period]],Mapping!A:B,2,0)</f>
        <v>Q 2</v>
      </c>
      <c r="N4204"/>
    </row>
    <row r="4205" spans="1:14" ht="11.25" customHeight="1" x14ac:dyDescent="0.2">
      <c r="A4205" s="42" t="s">
        <v>43</v>
      </c>
      <c r="B4205" s="44" t="s">
        <v>28</v>
      </c>
      <c r="C4205" s="44" t="s">
        <v>59</v>
      </c>
      <c r="D4205" s="43">
        <v>100835.29400000001</v>
      </c>
      <c r="E4205" s="43">
        <v>-25349.666999999998</v>
      </c>
      <c r="F4205" s="45">
        <v>-15180</v>
      </c>
      <c r="G4205" s="45">
        <v>-90480</v>
      </c>
      <c r="H4205" s="45">
        <v>-54560</v>
      </c>
      <c r="I4205" s="55">
        <f>pro[[#This Row],[Admin expenses 3]]+pro[[#This Row],[Admin expenses 2]]+pro[[#This Row],[Admin expenses 1]]+pro[[#This Row],[COGS]]</f>
        <v>-185569.66699999999</v>
      </c>
      <c r="J4205" s="55">
        <f>pro[[#This Row],[Revenue]]+pro[[#This Row],[AdminExp]]</f>
        <v>-84734.372999999978</v>
      </c>
      <c r="K4205" s="83">
        <f>pro[[#This Row],[Profit]]/pro[[#This Row],[Revenue]]</f>
        <v>-0.84032454945785129</v>
      </c>
      <c r="L4205" s="56">
        <f t="shared" si="65"/>
        <v>5</v>
      </c>
      <c r="M4205" s="82" t="str">
        <f>"Q"&amp;" "&amp;VLOOKUP(pro[[#This Row],[Period]],Mapping!A:B,2,0)</f>
        <v>Q 2</v>
      </c>
      <c r="N4205"/>
    </row>
    <row r="4206" spans="1:14" ht="11.25" customHeight="1" x14ac:dyDescent="0.2">
      <c r="A4206" s="42" t="s">
        <v>43</v>
      </c>
      <c r="B4206" s="44" t="s">
        <v>28</v>
      </c>
      <c r="C4206" s="44" t="s">
        <v>60</v>
      </c>
      <c r="D4206" s="43">
        <v>419757.27499999997</v>
      </c>
      <c r="E4206" s="43">
        <v>-111889.22499999999</v>
      </c>
      <c r="F4206" s="45">
        <v>-52220</v>
      </c>
      <c r="G4206" s="45">
        <v>-96490</v>
      </c>
      <c r="H4206" s="45">
        <v>-26540</v>
      </c>
      <c r="I4206" s="55">
        <f>pro[[#This Row],[Admin expenses 3]]+pro[[#This Row],[Admin expenses 2]]+pro[[#This Row],[Admin expenses 1]]+pro[[#This Row],[COGS]]</f>
        <v>-287139.22499999998</v>
      </c>
      <c r="J4206" s="55">
        <f>pro[[#This Row],[Revenue]]+pro[[#This Row],[AdminExp]]</f>
        <v>132618.04999999999</v>
      </c>
      <c r="K4206" s="83">
        <f>pro[[#This Row],[Profit]]/pro[[#This Row],[Revenue]]</f>
        <v>0.31593984880905279</v>
      </c>
      <c r="L4206" s="56">
        <f t="shared" si="65"/>
        <v>5</v>
      </c>
      <c r="M4206" s="82" t="str">
        <f>"Q"&amp;" "&amp;VLOOKUP(pro[[#This Row],[Period]],Mapping!A:B,2,0)</f>
        <v>Q 2</v>
      </c>
      <c r="N4206"/>
    </row>
    <row r="4207" spans="1:14" ht="11.25" customHeight="1" x14ac:dyDescent="0.2">
      <c r="A4207" s="42" t="s">
        <v>43</v>
      </c>
      <c r="B4207" s="44" t="s">
        <v>28</v>
      </c>
      <c r="C4207" s="44" t="s">
        <v>57</v>
      </c>
      <c r="D4207" s="43">
        <v>109915.848</v>
      </c>
      <c r="E4207" s="43">
        <v>-243236.30799999999</v>
      </c>
      <c r="F4207" s="45">
        <v>-44140</v>
      </c>
      <c r="G4207" s="45">
        <v>-85230</v>
      </c>
      <c r="H4207" s="45">
        <v>-77760</v>
      </c>
      <c r="I4207" s="55">
        <f>pro[[#This Row],[Admin expenses 3]]+pro[[#This Row],[Admin expenses 2]]+pro[[#This Row],[Admin expenses 1]]+pro[[#This Row],[COGS]]</f>
        <v>-450366.30799999996</v>
      </c>
      <c r="J4207" s="55">
        <f>pro[[#This Row],[Revenue]]+pro[[#This Row],[AdminExp]]</f>
        <v>-340450.45999999996</v>
      </c>
      <c r="K4207" s="83">
        <f>pro[[#This Row],[Profit]]/pro[[#This Row],[Revenue]]</f>
        <v>-3.0973737290367804</v>
      </c>
      <c r="L4207" s="56">
        <f t="shared" si="65"/>
        <v>5</v>
      </c>
      <c r="M4207" s="82" t="str">
        <f>"Q"&amp;" "&amp;VLOOKUP(pro[[#This Row],[Period]],Mapping!A:B,2,0)</f>
        <v>Q 2</v>
      </c>
      <c r="N4207"/>
    </row>
    <row r="4208" spans="1:14" ht="11.25" customHeight="1" x14ac:dyDescent="0.2">
      <c r="A4208" s="42" t="s">
        <v>43</v>
      </c>
      <c r="B4208" s="44" t="s">
        <v>28</v>
      </c>
      <c r="C4208" s="44" t="s">
        <v>58</v>
      </c>
      <c r="D4208" s="43">
        <v>71328.243000000002</v>
      </c>
      <c r="E4208" s="43">
        <v>-46251.247000000003</v>
      </c>
      <c r="F4208" s="45">
        <v>-35790</v>
      </c>
      <c r="G4208" s="45">
        <v>-107640</v>
      </c>
      <c r="H4208" s="45">
        <v>-67800</v>
      </c>
      <c r="I4208" s="55">
        <f>pro[[#This Row],[Admin expenses 3]]+pro[[#This Row],[Admin expenses 2]]+pro[[#This Row],[Admin expenses 1]]+pro[[#This Row],[COGS]]</f>
        <v>-257481.247</v>
      </c>
      <c r="J4208" s="55">
        <f>pro[[#This Row],[Revenue]]+pro[[#This Row],[AdminExp]]</f>
        <v>-186153.00400000002</v>
      </c>
      <c r="K4208" s="83">
        <f>pro[[#This Row],[Profit]]/pro[[#This Row],[Revenue]]</f>
        <v>-2.6098077867977207</v>
      </c>
      <c r="L4208" s="56">
        <f t="shared" si="65"/>
        <v>5</v>
      </c>
      <c r="M4208" s="82" t="str">
        <f>"Q"&amp;" "&amp;VLOOKUP(pro[[#This Row],[Period]],Mapping!A:B,2,0)</f>
        <v>Q 2</v>
      </c>
      <c r="N4208"/>
    </row>
    <row r="4209" spans="1:14" ht="11.25" customHeight="1" x14ac:dyDescent="0.2">
      <c r="A4209" s="42" t="s">
        <v>43</v>
      </c>
      <c r="B4209" s="44" t="s">
        <v>28</v>
      </c>
      <c r="C4209" s="44" t="s">
        <v>59</v>
      </c>
      <c r="D4209" s="43">
        <v>36052.625</v>
      </c>
      <c r="E4209" s="43">
        <v>-13857.9</v>
      </c>
      <c r="F4209" s="45">
        <v>-68430</v>
      </c>
      <c r="G4209" s="45">
        <v>-46980</v>
      </c>
      <c r="H4209" s="45">
        <v>-59050</v>
      </c>
      <c r="I4209" s="55">
        <f>pro[[#This Row],[Admin expenses 3]]+pro[[#This Row],[Admin expenses 2]]+pro[[#This Row],[Admin expenses 1]]+pro[[#This Row],[COGS]]</f>
        <v>-188317.9</v>
      </c>
      <c r="J4209" s="55">
        <f>pro[[#This Row],[Revenue]]+pro[[#This Row],[AdminExp]]</f>
        <v>-152265.27499999999</v>
      </c>
      <c r="K4209" s="83">
        <f>pro[[#This Row],[Profit]]/pro[[#This Row],[Revenue]]</f>
        <v>-4.2234171575578756</v>
      </c>
      <c r="L4209" s="56">
        <f t="shared" si="65"/>
        <v>5</v>
      </c>
      <c r="M4209" s="82" t="str">
        <f>"Q"&amp;" "&amp;VLOOKUP(pro[[#This Row],[Period]],Mapping!A:B,2,0)</f>
        <v>Q 2</v>
      </c>
      <c r="N4209"/>
    </row>
    <row r="4210" spans="1:14" ht="11.25" customHeight="1" x14ac:dyDescent="0.2">
      <c r="A4210" s="42" t="s">
        <v>43</v>
      </c>
      <c r="B4210" s="44" t="s">
        <v>28</v>
      </c>
      <c r="C4210" s="44" t="s">
        <v>60</v>
      </c>
      <c r="D4210" s="43">
        <v>97917.645000000004</v>
      </c>
      <c r="E4210" s="43">
        <v>-46786.116999999998</v>
      </c>
      <c r="F4210" s="45">
        <v>-90480</v>
      </c>
      <c r="G4210" s="45">
        <v>-39230</v>
      </c>
      <c r="H4210" s="45">
        <v>-68910</v>
      </c>
      <c r="I4210" s="55">
        <f>pro[[#This Row],[Admin expenses 3]]+pro[[#This Row],[Admin expenses 2]]+pro[[#This Row],[Admin expenses 1]]+pro[[#This Row],[COGS]]</f>
        <v>-245406.117</v>
      </c>
      <c r="J4210" s="55">
        <f>pro[[#This Row],[Revenue]]+pro[[#This Row],[AdminExp]]</f>
        <v>-147488.47200000001</v>
      </c>
      <c r="K4210" s="83">
        <f>pro[[#This Row],[Profit]]/pro[[#This Row],[Revenue]]</f>
        <v>-1.5062501962746346</v>
      </c>
      <c r="L4210" s="56">
        <f t="shared" si="65"/>
        <v>5</v>
      </c>
      <c r="M4210" s="82" t="str">
        <f>"Q"&amp;" "&amp;VLOOKUP(pro[[#This Row],[Period]],Mapping!A:B,2,0)</f>
        <v>Q 2</v>
      </c>
      <c r="N4210"/>
    </row>
    <row r="4211" spans="1:14" ht="11.25" customHeight="1" x14ac:dyDescent="0.2">
      <c r="A4211" s="42" t="s">
        <v>43</v>
      </c>
      <c r="B4211" s="44" t="s">
        <v>28</v>
      </c>
      <c r="C4211" s="44" t="s">
        <v>57</v>
      </c>
      <c r="D4211" s="43">
        <v>5441198.0349999992</v>
      </c>
      <c r="E4211" s="43">
        <v>-512729.32199999993</v>
      </c>
      <c r="F4211" s="45">
        <v>-34280</v>
      </c>
      <c r="G4211" s="45">
        <v>-20300</v>
      </c>
      <c r="H4211" s="45">
        <v>-53000</v>
      </c>
      <c r="I4211" s="55">
        <f>pro[[#This Row],[Admin expenses 3]]+pro[[#This Row],[Admin expenses 2]]+pro[[#This Row],[Admin expenses 1]]+pro[[#This Row],[COGS]]</f>
        <v>-620309.32199999993</v>
      </c>
      <c r="J4211" s="55">
        <f>pro[[#This Row],[Revenue]]+pro[[#This Row],[AdminExp]]</f>
        <v>4820888.7129999995</v>
      </c>
      <c r="K4211" s="83">
        <f>pro[[#This Row],[Profit]]/pro[[#This Row],[Revenue]]</f>
        <v>0.8859976574993379</v>
      </c>
      <c r="L4211" s="56">
        <f t="shared" si="65"/>
        <v>5</v>
      </c>
      <c r="M4211" s="82" t="str">
        <f>"Q"&amp;" "&amp;VLOOKUP(pro[[#This Row],[Period]],Mapping!A:B,2,0)</f>
        <v>Q 2</v>
      </c>
      <c r="N4211"/>
    </row>
    <row r="4212" spans="1:14" ht="11.25" customHeight="1" x14ac:dyDescent="0.2">
      <c r="A4212" s="42" t="s">
        <v>43</v>
      </c>
      <c r="B4212" s="44" t="s">
        <v>28</v>
      </c>
      <c r="C4212" s="44" t="s">
        <v>58</v>
      </c>
      <c r="D4212" s="43">
        <v>13925.582999999999</v>
      </c>
      <c r="E4212" s="43">
        <v>-15498.958999999999</v>
      </c>
      <c r="F4212" s="45">
        <v>-31580</v>
      </c>
      <c r="G4212" s="45">
        <v>-99730</v>
      </c>
      <c r="H4212" s="45">
        <v>-89130</v>
      </c>
      <c r="I4212" s="55">
        <f>pro[[#This Row],[Admin expenses 3]]+pro[[#This Row],[Admin expenses 2]]+pro[[#This Row],[Admin expenses 1]]+pro[[#This Row],[COGS]]</f>
        <v>-235938.959</v>
      </c>
      <c r="J4212" s="55">
        <f>pro[[#This Row],[Revenue]]+pro[[#This Row],[AdminExp]]</f>
        <v>-222013.37599999999</v>
      </c>
      <c r="K4212" s="83">
        <f>pro[[#This Row],[Profit]]/pro[[#This Row],[Revenue]]</f>
        <v>-15.942842464836122</v>
      </c>
      <c r="L4212" s="56">
        <f t="shared" si="65"/>
        <v>5</v>
      </c>
      <c r="M4212" s="82" t="str">
        <f>"Q"&amp;" "&amp;VLOOKUP(pro[[#This Row],[Period]],Mapping!A:B,2,0)</f>
        <v>Q 2</v>
      </c>
      <c r="N4212"/>
    </row>
    <row r="4213" spans="1:14" ht="11.25" customHeight="1" x14ac:dyDescent="0.2">
      <c r="A4213" s="42" t="s">
        <v>43</v>
      </c>
      <c r="B4213" s="44" t="s">
        <v>28</v>
      </c>
      <c r="C4213" s="44" t="s">
        <v>59</v>
      </c>
      <c r="D4213" s="43">
        <v>107195.45199999999</v>
      </c>
      <c r="E4213" s="43">
        <v>-72190.712999999989</v>
      </c>
      <c r="F4213" s="45">
        <v>-65420</v>
      </c>
      <c r="G4213" s="45">
        <v>-22780</v>
      </c>
      <c r="H4213" s="45">
        <v>-105720</v>
      </c>
      <c r="I4213" s="55">
        <f>pro[[#This Row],[Admin expenses 3]]+pro[[#This Row],[Admin expenses 2]]+pro[[#This Row],[Admin expenses 1]]+pro[[#This Row],[COGS]]</f>
        <v>-266110.71299999999</v>
      </c>
      <c r="J4213" s="55">
        <f>pro[[#This Row],[Revenue]]+pro[[#This Row],[AdminExp]]</f>
        <v>-158915.261</v>
      </c>
      <c r="K4213" s="83">
        <f>pro[[#This Row],[Profit]]/pro[[#This Row],[Revenue]]</f>
        <v>-1.4824813743030816</v>
      </c>
      <c r="L4213" s="56">
        <f t="shared" si="65"/>
        <v>5</v>
      </c>
      <c r="M4213" s="82" t="str">
        <f>"Q"&amp;" "&amp;VLOOKUP(pro[[#This Row],[Period]],Mapping!A:B,2,0)</f>
        <v>Q 2</v>
      </c>
      <c r="N4213"/>
    </row>
    <row r="4214" spans="1:14" ht="11.25" customHeight="1" x14ac:dyDescent="0.2">
      <c r="A4214" s="42" t="s">
        <v>43</v>
      </c>
      <c r="B4214" s="44" t="s">
        <v>28</v>
      </c>
      <c r="C4214" s="44" t="s">
        <v>60</v>
      </c>
      <c r="D4214" s="43">
        <v>392862.484</v>
      </c>
      <c r="E4214" s="43">
        <v>-178848.59999999998</v>
      </c>
      <c r="F4214" s="45">
        <v>-19550</v>
      </c>
      <c r="G4214" s="45">
        <v>-18090</v>
      </c>
      <c r="H4214" s="45">
        <v>-64520</v>
      </c>
      <c r="I4214" s="55">
        <f>pro[[#This Row],[Admin expenses 3]]+pro[[#This Row],[Admin expenses 2]]+pro[[#This Row],[Admin expenses 1]]+pro[[#This Row],[COGS]]</f>
        <v>-281008.59999999998</v>
      </c>
      <c r="J4214" s="55">
        <f>pro[[#This Row],[Revenue]]+pro[[#This Row],[AdminExp]]</f>
        <v>111853.88400000002</v>
      </c>
      <c r="K4214" s="83">
        <f>pro[[#This Row],[Profit]]/pro[[#This Row],[Revenue]]</f>
        <v>0.28471510657148935</v>
      </c>
      <c r="L4214" s="56">
        <f t="shared" si="65"/>
        <v>5</v>
      </c>
      <c r="M4214" s="82" t="str">
        <f>"Q"&amp;" "&amp;VLOOKUP(pro[[#This Row],[Period]],Mapping!A:B,2,0)</f>
        <v>Q 2</v>
      </c>
      <c r="N4214"/>
    </row>
    <row r="4215" spans="1:14" ht="11.25" customHeight="1" x14ac:dyDescent="0.2">
      <c r="A4215" s="42" t="s">
        <v>43</v>
      </c>
      <c r="B4215" s="44" t="s">
        <v>28</v>
      </c>
      <c r="C4215" s="44" t="s">
        <v>57</v>
      </c>
      <c r="D4215" s="43">
        <v>194549.698</v>
      </c>
      <c r="E4215" s="43">
        <v>-129855.77499999999</v>
      </c>
      <c r="F4215" s="45">
        <v>-31070</v>
      </c>
      <c r="G4215" s="45">
        <v>-78920</v>
      </c>
      <c r="H4215" s="45">
        <v>-72310</v>
      </c>
      <c r="I4215" s="55">
        <f>pro[[#This Row],[Admin expenses 3]]+pro[[#This Row],[Admin expenses 2]]+pro[[#This Row],[Admin expenses 1]]+pro[[#This Row],[COGS]]</f>
        <v>-312155.77500000002</v>
      </c>
      <c r="J4215" s="55">
        <f>pro[[#This Row],[Revenue]]+pro[[#This Row],[AdminExp]]</f>
        <v>-117606.07700000002</v>
      </c>
      <c r="K4215" s="83">
        <f>pro[[#This Row],[Profit]]/pro[[#This Row],[Revenue]]</f>
        <v>-0.60450403269194497</v>
      </c>
      <c r="L4215" s="56">
        <f t="shared" si="65"/>
        <v>5</v>
      </c>
      <c r="M4215" s="82" t="str">
        <f>"Q"&amp;" "&amp;VLOOKUP(pro[[#This Row],[Period]],Mapping!A:B,2,0)</f>
        <v>Q 2</v>
      </c>
      <c r="N4215"/>
    </row>
    <row r="4216" spans="1:14" ht="11.25" customHeight="1" x14ac:dyDescent="0.2">
      <c r="A4216" s="42" t="s">
        <v>43</v>
      </c>
      <c r="B4216" s="44" t="s">
        <v>28</v>
      </c>
      <c r="C4216" s="44" t="s">
        <v>57</v>
      </c>
      <c r="D4216" s="43">
        <v>26823.642999999996</v>
      </c>
      <c r="E4216" s="43">
        <v>-38709.51</v>
      </c>
      <c r="F4216" s="45">
        <v>-52330</v>
      </c>
      <c r="G4216" s="45">
        <v>-37740</v>
      </c>
      <c r="H4216" s="45">
        <v>-34410</v>
      </c>
      <c r="I4216" s="55">
        <f>pro[[#This Row],[Admin expenses 3]]+pro[[#This Row],[Admin expenses 2]]+pro[[#This Row],[Admin expenses 1]]+pro[[#This Row],[COGS]]</f>
        <v>-163189.51</v>
      </c>
      <c r="J4216" s="55">
        <f>pro[[#This Row],[Revenue]]+pro[[#This Row],[AdminExp]]</f>
        <v>-136365.86700000003</v>
      </c>
      <c r="K4216" s="83">
        <f>pro[[#This Row],[Profit]]/pro[[#This Row],[Revenue]]</f>
        <v>-5.0837936890227793</v>
      </c>
      <c r="L4216" s="56">
        <f t="shared" si="65"/>
        <v>5</v>
      </c>
      <c r="M4216" s="82" t="str">
        <f>"Q"&amp;" "&amp;VLOOKUP(pro[[#This Row],[Period]],Mapping!A:B,2,0)</f>
        <v>Q 2</v>
      </c>
      <c r="N4216"/>
    </row>
    <row r="4217" spans="1:14" ht="11.25" customHeight="1" x14ac:dyDescent="0.2">
      <c r="A4217" s="42" t="s">
        <v>43</v>
      </c>
      <c r="B4217" s="44" t="s">
        <v>28</v>
      </c>
      <c r="C4217" s="44" t="s">
        <v>58</v>
      </c>
      <c r="D4217" s="43">
        <v>717176.55099999998</v>
      </c>
      <c r="E4217" s="43">
        <v>-31047.876999999997</v>
      </c>
      <c r="F4217" s="45">
        <v>-38470</v>
      </c>
      <c r="G4217" s="45">
        <v>-59130</v>
      </c>
      <c r="H4217" s="45">
        <v>-67650</v>
      </c>
      <c r="I4217" s="55">
        <f>pro[[#This Row],[Admin expenses 3]]+pro[[#This Row],[Admin expenses 2]]+pro[[#This Row],[Admin expenses 1]]+pro[[#This Row],[COGS]]</f>
        <v>-196297.87700000001</v>
      </c>
      <c r="J4217" s="55">
        <f>pro[[#This Row],[Revenue]]+pro[[#This Row],[AdminExp]]</f>
        <v>520878.674</v>
      </c>
      <c r="K4217" s="83">
        <f>pro[[#This Row],[Profit]]/pro[[#This Row],[Revenue]]</f>
        <v>0.72629072056763333</v>
      </c>
      <c r="L4217" s="56">
        <f t="shared" si="65"/>
        <v>5</v>
      </c>
      <c r="M4217" s="82" t="str">
        <f>"Q"&amp;" "&amp;VLOOKUP(pro[[#This Row],[Period]],Mapping!A:B,2,0)</f>
        <v>Q 2</v>
      </c>
      <c r="N4217"/>
    </row>
    <row r="4218" spans="1:14" ht="11.25" customHeight="1" x14ac:dyDescent="0.2">
      <c r="A4218" s="42" t="s">
        <v>43</v>
      </c>
      <c r="B4218" s="44" t="s">
        <v>28</v>
      </c>
      <c r="C4218" s="44" t="s">
        <v>59</v>
      </c>
      <c r="D4218" s="43">
        <v>1106649.3969999999</v>
      </c>
      <c r="E4218" s="43">
        <v>-26164.537</v>
      </c>
      <c r="F4218" s="45">
        <v>-26010</v>
      </c>
      <c r="G4218" s="45">
        <v>-48830</v>
      </c>
      <c r="H4218" s="45">
        <v>-15600</v>
      </c>
      <c r="I4218" s="55">
        <f>pro[[#This Row],[Admin expenses 3]]+pro[[#This Row],[Admin expenses 2]]+pro[[#This Row],[Admin expenses 1]]+pro[[#This Row],[COGS]]</f>
        <v>-116604.537</v>
      </c>
      <c r="J4218" s="55">
        <f>pro[[#This Row],[Revenue]]+pro[[#This Row],[AdminExp]]</f>
        <v>990044.85999999987</v>
      </c>
      <c r="K4218" s="83">
        <f>pro[[#This Row],[Profit]]/pro[[#This Row],[Revenue]]</f>
        <v>0.89463281025038133</v>
      </c>
      <c r="L4218" s="56">
        <f t="shared" si="65"/>
        <v>5</v>
      </c>
      <c r="M4218" s="82" t="str">
        <f>"Q"&amp;" "&amp;VLOOKUP(pro[[#This Row],[Period]],Mapping!A:B,2,0)</f>
        <v>Q 2</v>
      </c>
      <c r="N4218"/>
    </row>
    <row r="4219" spans="1:14" ht="11.25" customHeight="1" x14ac:dyDescent="0.2">
      <c r="A4219" s="42" t="s">
        <v>43</v>
      </c>
      <c r="B4219" s="44" t="s">
        <v>28</v>
      </c>
      <c r="C4219" s="44" t="s">
        <v>57</v>
      </c>
      <c r="D4219" s="43">
        <v>1491548.9819999998</v>
      </c>
      <c r="E4219" s="43">
        <v>-234863.02699999997</v>
      </c>
      <c r="F4219" s="45">
        <v>-88710</v>
      </c>
      <c r="G4219" s="45">
        <v>-18780</v>
      </c>
      <c r="H4219" s="45">
        <v>-97920</v>
      </c>
      <c r="I4219" s="55">
        <f>pro[[#This Row],[Admin expenses 3]]+pro[[#This Row],[Admin expenses 2]]+pro[[#This Row],[Admin expenses 1]]+pro[[#This Row],[COGS]]</f>
        <v>-440273.027</v>
      </c>
      <c r="J4219" s="55">
        <f>pro[[#This Row],[Revenue]]+pro[[#This Row],[AdminExp]]</f>
        <v>1051275.9549999998</v>
      </c>
      <c r="K4219" s="83">
        <f>pro[[#This Row],[Profit]]/pro[[#This Row],[Revenue]]</f>
        <v>0.70482161007569244</v>
      </c>
      <c r="L4219" s="56">
        <f t="shared" si="65"/>
        <v>5</v>
      </c>
      <c r="M4219" s="82" t="str">
        <f>"Q"&amp;" "&amp;VLOOKUP(pro[[#This Row],[Period]],Mapping!A:B,2,0)</f>
        <v>Q 2</v>
      </c>
      <c r="N4219"/>
    </row>
    <row r="4220" spans="1:14" ht="11.25" customHeight="1" x14ac:dyDescent="0.2">
      <c r="A4220" s="42" t="s">
        <v>43</v>
      </c>
      <c r="B4220" s="44" t="s">
        <v>28</v>
      </c>
      <c r="C4220" s="44" t="s">
        <v>58</v>
      </c>
      <c r="D4220" s="43">
        <v>460746.51</v>
      </c>
      <c r="E4220" s="43">
        <v>-616348.29899999988</v>
      </c>
      <c r="F4220" s="45">
        <v>-79080</v>
      </c>
      <c r="G4220" s="45">
        <v>-66840</v>
      </c>
      <c r="H4220" s="45">
        <v>-16820</v>
      </c>
      <c r="I4220" s="55">
        <f>pro[[#This Row],[Admin expenses 3]]+pro[[#This Row],[Admin expenses 2]]+pro[[#This Row],[Admin expenses 1]]+pro[[#This Row],[COGS]]</f>
        <v>-779088.29899999988</v>
      </c>
      <c r="J4220" s="55">
        <f>pro[[#This Row],[Revenue]]+pro[[#This Row],[AdminExp]]</f>
        <v>-318341.78899999987</v>
      </c>
      <c r="K4220" s="83">
        <f>pro[[#This Row],[Profit]]/pro[[#This Row],[Revenue]]</f>
        <v>-0.69092609947278794</v>
      </c>
      <c r="L4220" s="56">
        <f t="shared" si="65"/>
        <v>5</v>
      </c>
      <c r="M4220" s="82" t="str">
        <f>"Q"&amp;" "&amp;VLOOKUP(pro[[#This Row],[Period]],Mapping!A:B,2,0)</f>
        <v>Q 2</v>
      </c>
      <c r="N4220"/>
    </row>
    <row r="4221" spans="1:14" ht="11.25" customHeight="1" x14ac:dyDescent="0.2">
      <c r="A4221" s="42" t="s">
        <v>43</v>
      </c>
      <c r="B4221" s="44" t="s">
        <v>28</v>
      </c>
      <c r="C4221" s="44" t="s">
        <v>59</v>
      </c>
      <c r="D4221" s="43">
        <v>287329.79099999997</v>
      </c>
      <c r="E4221" s="43">
        <v>-415823.114</v>
      </c>
      <c r="F4221" s="45">
        <v>-52360</v>
      </c>
      <c r="G4221" s="45">
        <v>-89320</v>
      </c>
      <c r="H4221" s="45">
        <v>-64410</v>
      </c>
      <c r="I4221" s="55">
        <f>pro[[#This Row],[Admin expenses 3]]+pro[[#This Row],[Admin expenses 2]]+pro[[#This Row],[Admin expenses 1]]+pro[[#This Row],[COGS]]</f>
        <v>-621913.11400000006</v>
      </c>
      <c r="J4221" s="55">
        <f>pro[[#This Row],[Revenue]]+pro[[#This Row],[AdminExp]]</f>
        <v>-334583.32300000009</v>
      </c>
      <c r="K4221" s="83">
        <f>pro[[#This Row],[Profit]]/pro[[#This Row],[Revenue]]</f>
        <v>-1.1644574752779469</v>
      </c>
      <c r="L4221" s="56">
        <f t="shared" si="65"/>
        <v>5</v>
      </c>
      <c r="M4221" s="82" t="str">
        <f>"Q"&amp;" "&amp;VLOOKUP(pro[[#This Row],[Period]],Mapping!A:B,2,0)</f>
        <v>Q 2</v>
      </c>
      <c r="N4221"/>
    </row>
    <row r="4222" spans="1:14" ht="11.25" customHeight="1" x14ac:dyDescent="0.2">
      <c r="A4222" s="42" t="s">
        <v>43</v>
      </c>
      <c r="B4222" s="44" t="s">
        <v>28</v>
      </c>
      <c r="C4222" s="44" t="s">
        <v>57</v>
      </c>
      <c r="D4222" s="43">
        <v>100985.38099999998</v>
      </c>
      <c r="E4222" s="43">
        <v>-237468.41999999995</v>
      </c>
      <c r="F4222" s="45">
        <v>-76480</v>
      </c>
      <c r="G4222" s="45">
        <v>-71050</v>
      </c>
      <c r="H4222" s="45">
        <v>-25020</v>
      </c>
      <c r="I4222" s="55">
        <f>pro[[#This Row],[Admin expenses 3]]+pro[[#This Row],[Admin expenses 2]]+pro[[#This Row],[Admin expenses 1]]+pro[[#This Row],[COGS]]</f>
        <v>-410018.41999999993</v>
      </c>
      <c r="J4222" s="55">
        <f>pro[[#This Row],[Revenue]]+pro[[#This Row],[AdminExp]]</f>
        <v>-309033.03899999993</v>
      </c>
      <c r="K4222" s="83">
        <f>pro[[#This Row],[Profit]]/pro[[#This Row],[Revenue]]</f>
        <v>-3.06017599715745</v>
      </c>
      <c r="L4222" s="56">
        <f t="shared" si="65"/>
        <v>5</v>
      </c>
      <c r="M4222" s="82" t="str">
        <f>"Q"&amp;" "&amp;VLOOKUP(pro[[#This Row],[Period]],Mapping!A:B,2,0)</f>
        <v>Q 2</v>
      </c>
      <c r="N4222"/>
    </row>
    <row r="4223" spans="1:14" ht="11.25" customHeight="1" x14ac:dyDescent="0.2">
      <c r="A4223" s="42" t="s">
        <v>43</v>
      </c>
      <c r="B4223" s="44" t="s">
        <v>28</v>
      </c>
      <c r="C4223" s="44" t="s">
        <v>58</v>
      </c>
      <c r="D4223" s="43">
        <v>10124.253999999999</v>
      </c>
      <c r="E4223" s="43">
        <v>-33249.705999999998</v>
      </c>
      <c r="F4223" s="45">
        <v>-46160</v>
      </c>
      <c r="G4223" s="45">
        <v>-93030</v>
      </c>
      <c r="H4223" s="45">
        <v>-100280</v>
      </c>
      <c r="I4223" s="55">
        <f>pro[[#This Row],[Admin expenses 3]]+pro[[#This Row],[Admin expenses 2]]+pro[[#This Row],[Admin expenses 1]]+pro[[#This Row],[COGS]]</f>
        <v>-272719.70600000001</v>
      </c>
      <c r="J4223" s="55">
        <f>pro[[#This Row],[Revenue]]+pro[[#This Row],[AdminExp]]</f>
        <v>-262595.45199999999</v>
      </c>
      <c r="K4223" s="83">
        <f>pro[[#This Row],[Profit]]/pro[[#This Row],[Revenue]]</f>
        <v>-25.937264315968367</v>
      </c>
      <c r="L4223" s="56">
        <f t="shared" si="65"/>
        <v>5</v>
      </c>
      <c r="M4223" s="82" t="str">
        <f>"Q"&amp;" "&amp;VLOOKUP(pro[[#This Row],[Period]],Mapping!A:B,2,0)</f>
        <v>Q 2</v>
      </c>
      <c r="N4223"/>
    </row>
    <row r="4224" spans="1:14" ht="11.25" customHeight="1" x14ac:dyDescent="0.2">
      <c r="A4224" s="42" t="s">
        <v>43</v>
      </c>
      <c r="B4224" s="44" t="s">
        <v>28</v>
      </c>
      <c r="C4224" s="44" t="s">
        <v>59</v>
      </c>
      <c r="D4224" s="43">
        <v>304482.717</v>
      </c>
      <c r="E4224" s="43">
        <v>-1269131.6539999999</v>
      </c>
      <c r="F4224" s="45">
        <v>-20230</v>
      </c>
      <c r="G4224" s="45">
        <v>-53630</v>
      </c>
      <c r="H4224" s="45">
        <v>-97810</v>
      </c>
      <c r="I4224" s="55">
        <f>pro[[#This Row],[Admin expenses 3]]+pro[[#This Row],[Admin expenses 2]]+pro[[#This Row],[Admin expenses 1]]+pro[[#This Row],[COGS]]</f>
        <v>-1440801.6539999999</v>
      </c>
      <c r="J4224" s="55">
        <f>pro[[#This Row],[Revenue]]+pro[[#This Row],[AdminExp]]</f>
        <v>-1136318.9369999999</v>
      </c>
      <c r="K4224" s="83">
        <f>pro[[#This Row],[Profit]]/pro[[#This Row],[Revenue]]</f>
        <v>-3.7319653088881228</v>
      </c>
      <c r="L4224" s="56">
        <f t="shared" si="65"/>
        <v>5</v>
      </c>
      <c r="M4224" s="82" t="str">
        <f>"Q"&amp;" "&amp;VLOOKUP(pro[[#This Row],[Period]],Mapping!A:B,2,0)</f>
        <v>Q 2</v>
      </c>
      <c r="N4224"/>
    </row>
    <row r="4225" spans="1:14" ht="11.25" customHeight="1" x14ac:dyDescent="0.2">
      <c r="A4225" s="42" t="s">
        <v>43</v>
      </c>
      <c r="B4225" s="44" t="s">
        <v>14</v>
      </c>
      <c r="C4225" s="44" t="s">
        <v>57</v>
      </c>
      <c r="D4225" s="43">
        <v>14981.953</v>
      </c>
      <c r="E4225" s="43">
        <v>-11866.4</v>
      </c>
      <c r="F4225" s="45">
        <v>-32870</v>
      </c>
      <c r="G4225" s="45">
        <v>-98270</v>
      </c>
      <c r="H4225" s="45">
        <v>-40420</v>
      </c>
      <c r="I4225" s="55">
        <f>pro[[#This Row],[Admin expenses 3]]+pro[[#This Row],[Admin expenses 2]]+pro[[#This Row],[Admin expenses 1]]+pro[[#This Row],[COGS]]</f>
        <v>-183426.4</v>
      </c>
      <c r="J4225" s="55">
        <f>pro[[#This Row],[Revenue]]+pro[[#This Row],[AdminExp]]</f>
        <v>-168444.44699999999</v>
      </c>
      <c r="K4225" s="83">
        <f>pro[[#This Row],[Profit]]/pro[[#This Row],[Revenue]]</f>
        <v>-11.243156816738111</v>
      </c>
      <c r="L4225" s="56">
        <f t="shared" si="65"/>
        <v>5</v>
      </c>
      <c r="M4225" s="82" t="str">
        <f>"Q"&amp;" "&amp;VLOOKUP(pro[[#This Row],[Period]],Mapping!A:B,2,0)</f>
        <v>Q 2</v>
      </c>
      <c r="N4225"/>
    </row>
    <row r="4226" spans="1:14" ht="11.25" customHeight="1" x14ac:dyDescent="0.2">
      <c r="A4226" s="42" t="s">
        <v>43</v>
      </c>
      <c r="B4226" s="44" t="s">
        <v>14</v>
      </c>
      <c r="C4226" s="44" t="s">
        <v>57</v>
      </c>
      <c r="D4226" s="43">
        <v>40152.811999999998</v>
      </c>
      <c r="E4226" s="43">
        <v>-2760.3029999999999</v>
      </c>
      <c r="F4226" s="45">
        <v>-54770</v>
      </c>
      <c r="G4226" s="45">
        <v>-19470</v>
      </c>
      <c r="H4226" s="45">
        <v>-29650</v>
      </c>
      <c r="I4226" s="55">
        <f>pro[[#This Row],[Admin expenses 3]]+pro[[#This Row],[Admin expenses 2]]+pro[[#This Row],[Admin expenses 1]]+pro[[#This Row],[COGS]]</f>
        <v>-106650.303</v>
      </c>
      <c r="J4226" s="55">
        <f>pro[[#This Row],[Revenue]]+pro[[#This Row],[AdminExp]]</f>
        <v>-66497.491000000009</v>
      </c>
      <c r="K4226" s="83">
        <f>pro[[#This Row],[Profit]]/pro[[#This Row],[Revenue]]</f>
        <v>-1.6561104363002026</v>
      </c>
      <c r="L4226" s="56">
        <f t="shared" ref="L4226:L4289" si="66">MONTH(DATEVALUE(A4226&amp;"1"))</f>
        <v>5</v>
      </c>
      <c r="M4226" s="82" t="str">
        <f>"Q"&amp;" "&amp;VLOOKUP(pro[[#This Row],[Period]],Mapping!A:B,2,0)</f>
        <v>Q 2</v>
      </c>
      <c r="N4226"/>
    </row>
    <row r="4227" spans="1:14" ht="11.25" customHeight="1" x14ac:dyDescent="0.2">
      <c r="A4227" s="42" t="s">
        <v>43</v>
      </c>
      <c r="B4227" s="44" t="s">
        <v>14</v>
      </c>
      <c r="C4227" s="44" t="s">
        <v>57</v>
      </c>
      <c r="D4227" s="43">
        <v>436139.97</v>
      </c>
      <c r="E4227" s="43">
        <v>-180846.519</v>
      </c>
      <c r="F4227" s="45">
        <v>-80810</v>
      </c>
      <c r="G4227" s="45">
        <v>-54880</v>
      </c>
      <c r="H4227" s="45">
        <v>-32360</v>
      </c>
      <c r="I4227" s="55">
        <f>pro[[#This Row],[Admin expenses 3]]+pro[[#This Row],[Admin expenses 2]]+pro[[#This Row],[Admin expenses 1]]+pro[[#This Row],[COGS]]</f>
        <v>-348896.51899999997</v>
      </c>
      <c r="J4227" s="55">
        <f>pro[[#This Row],[Revenue]]+pro[[#This Row],[AdminExp]]</f>
        <v>87243.451000000001</v>
      </c>
      <c r="K4227" s="83">
        <f>pro[[#This Row],[Profit]]/pro[[#This Row],[Revenue]]</f>
        <v>0.20003544045733759</v>
      </c>
      <c r="L4227" s="56">
        <f t="shared" si="66"/>
        <v>5</v>
      </c>
      <c r="M4227" s="82" t="str">
        <f>"Q"&amp;" "&amp;VLOOKUP(pro[[#This Row],[Period]],Mapping!A:B,2,0)</f>
        <v>Q 2</v>
      </c>
      <c r="N4227"/>
    </row>
    <row r="4228" spans="1:14" ht="11.25" customHeight="1" x14ac:dyDescent="0.2">
      <c r="A4228" s="42" t="s">
        <v>43</v>
      </c>
      <c r="B4228" s="44" t="s">
        <v>14</v>
      </c>
      <c r="C4228" s="44" t="s">
        <v>57</v>
      </c>
      <c r="D4228" s="43">
        <v>2737880.5649999999</v>
      </c>
      <c r="E4228" s="43">
        <v>-1460529.6159999999</v>
      </c>
      <c r="F4228" s="45">
        <v>-46910</v>
      </c>
      <c r="G4228" s="45">
        <v>-88580</v>
      </c>
      <c r="H4228" s="45">
        <v>-24490</v>
      </c>
      <c r="I4228" s="55">
        <f>pro[[#This Row],[Admin expenses 3]]+pro[[#This Row],[Admin expenses 2]]+pro[[#This Row],[Admin expenses 1]]+pro[[#This Row],[COGS]]</f>
        <v>-1620509.6159999999</v>
      </c>
      <c r="J4228" s="55">
        <f>pro[[#This Row],[Revenue]]+pro[[#This Row],[AdminExp]]</f>
        <v>1117370.949</v>
      </c>
      <c r="K4228" s="83">
        <f>pro[[#This Row],[Profit]]/pro[[#This Row],[Revenue]]</f>
        <v>0.40811530031077159</v>
      </c>
      <c r="L4228" s="56">
        <f t="shared" si="66"/>
        <v>5</v>
      </c>
      <c r="M4228" s="82" t="str">
        <f>"Q"&amp;" "&amp;VLOOKUP(pro[[#This Row],[Period]],Mapping!A:B,2,0)</f>
        <v>Q 2</v>
      </c>
      <c r="N4228"/>
    </row>
    <row r="4229" spans="1:14" ht="11.25" customHeight="1" x14ac:dyDescent="0.2">
      <c r="A4229" s="42" t="s">
        <v>43</v>
      </c>
      <c r="B4229" s="44" t="s">
        <v>14</v>
      </c>
      <c r="C4229" s="44" t="s">
        <v>57</v>
      </c>
      <c r="D4229" s="43">
        <v>2940.8820000000001</v>
      </c>
      <c r="E4229" s="43">
        <v>-2671.2279999999996</v>
      </c>
      <c r="F4229" s="45">
        <v>-85260</v>
      </c>
      <c r="G4229" s="45">
        <v>-78250</v>
      </c>
      <c r="H4229" s="45">
        <v>-47350</v>
      </c>
      <c r="I4229" s="55">
        <f>pro[[#This Row],[Admin expenses 3]]+pro[[#This Row],[Admin expenses 2]]+pro[[#This Row],[Admin expenses 1]]+pro[[#This Row],[COGS]]</f>
        <v>-213531.228</v>
      </c>
      <c r="J4229" s="55">
        <f>pro[[#This Row],[Revenue]]+pro[[#This Row],[AdminExp]]</f>
        <v>-210590.34599999999</v>
      </c>
      <c r="K4229" s="83">
        <f>pro[[#This Row],[Profit]]/pro[[#This Row],[Revenue]]</f>
        <v>-71.607887021648608</v>
      </c>
      <c r="L4229" s="56">
        <f t="shared" si="66"/>
        <v>5</v>
      </c>
      <c r="M4229" s="82" t="str">
        <f>"Q"&amp;" "&amp;VLOOKUP(pro[[#This Row],[Period]],Mapping!A:B,2,0)</f>
        <v>Q 2</v>
      </c>
      <c r="N4229"/>
    </row>
    <row r="4230" spans="1:14" ht="11.25" customHeight="1" x14ac:dyDescent="0.2">
      <c r="A4230" s="42" t="s">
        <v>43</v>
      </c>
      <c r="B4230" s="44" t="s">
        <v>14</v>
      </c>
      <c r="C4230" s="44" t="s">
        <v>57</v>
      </c>
      <c r="D4230" s="43">
        <v>962587.745</v>
      </c>
      <c r="E4230" s="43">
        <v>-1185798.6979999999</v>
      </c>
      <c r="F4230" s="45">
        <v>-18970</v>
      </c>
      <c r="G4230" s="45">
        <v>-48170</v>
      </c>
      <c r="H4230" s="45">
        <v>-93840</v>
      </c>
      <c r="I4230" s="55">
        <f>pro[[#This Row],[Admin expenses 3]]+pro[[#This Row],[Admin expenses 2]]+pro[[#This Row],[Admin expenses 1]]+pro[[#This Row],[COGS]]</f>
        <v>-1346778.6979999999</v>
      </c>
      <c r="J4230" s="55">
        <f>pro[[#This Row],[Revenue]]+pro[[#This Row],[AdminExp]]</f>
        <v>-384190.95299999986</v>
      </c>
      <c r="K4230" s="83">
        <f>pro[[#This Row],[Profit]]/pro[[#This Row],[Revenue]]</f>
        <v>-0.39912304618006522</v>
      </c>
      <c r="L4230" s="56">
        <f t="shared" si="66"/>
        <v>5</v>
      </c>
      <c r="M4230" s="82" t="str">
        <f>"Q"&amp;" "&amp;VLOOKUP(pro[[#This Row],[Period]],Mapping!A:B,2,0)</f>
        <v>Q 2</v>
      </c>
      <c r="N4230"/>
    </row>
    <row r="4231" spans="1:14" ht="11.25" customHeight="1" x14ac:dyDescent="0.2">
      <c r="A4231" s="42" t="s">
        <v>43</v>
      </c>
      <c r="B4231" s="44" t="s">
        <v>14</v>
      </c>
      <c r="C4231" s="44" t="s">
        <v>57</v>
      </c>
      <c r="D4231" s="43">
        <v>857982.93699999992</v>
      </c>
      <c r="E4231" s="43">
        <v>-966606.82999999984</v>
      </c>
      <c r="F4231" s="45">
        <v>-49170</v>
      </c>
      <c r="G4231" s="45">
        <v>-42750</v>
      </c>
      <c r="H4231" s="45">
        <v>-29490</v>
      </c>
      <c r="I4231" s="55">
        <f>pro[[#This Row],[Admin expenses 3]]+pro[[#This Row],[Admin expenses 2]]+pro[[#This Row],[Admin expenses 1]]+pro[[#This Row],[COGS]]</f>
        <v>-1088016.8299999998</v>
      </c>
      <c r="J4231" s="55">
        <f>pro[[#This Row],[Revenue]]+pro[[#This Row],[AdminExp]]</f>
        <v>-230033.89299999992</v>
      </c>
      <c r="K4231" s="83">
        <f>pro[[#This Row],[Profit]]/pro[[#This Row],[Revenue]]</f>
        <v>-0.26811010228750032</v>
      </c>
      <c r="L4231" s="56">
        <f t="shared" si="66"/>
        <v>5</v>
      </c>
      <c r="M4231" s="82" t="str">
        <f>"Q"&amp;" "&amp;VLOOKUP(pro[[#This Row],[Period]],Mapping!A:B,2,0)</f>
        <v>Q 2</v>
      </c>
      <c r="N4231"/>
    </row>
    <row r="4232" spans="1:14" ht="11.25" customHeight="1" x14ac:dyDescent="0.2">
      <c r="A4232" s="42" t="s">
        <v>43</v>
      </c>
      <c r="B4232" s="44" t="s">
        <v>14</v>
      </c>
      <c r="C4232" s="44" t="s">
        <v>57</v>
      </c>
      <c r="D4232" s="43">
        <v>101381.924</v>
      </c>
      <c r="E4232" s="43">
        <v>-7862.8129999999992</v>
      </c>
      <c r="F4232" s="45">
        <v>-66450</v>
      </c>
      <c r="G4232" s="45">
        <v>-76140</v>
      </c>
      <c r="H4232" s="45">
        <v>-88320</v>
      </c>
      <c r="I4232" s="55">
        <f>pro[[#This Row],[Admin expenses 3]]+pro[[#This Row],[Admin expenses 2]]+pro[[#This Row],[Admin expenses 1]]+pro[[#This Row],[COGS]]</f>
        <v>-238772.81299999999</v>
      </c>
      <c r="J4232" s="55">
        <f>pro[[#This Row],[Revenue]]+pro[[#This Row],[AdminExp]]</f>
        <v>-137390.889</v>
      </c>
      <c r="K4232" s="83">
        <f>pro[[#This Row],[Profit]]/pro[[#This Row],[Revenue]]</f>
        <v>-1.3551813141758879</v>
      </c>
      <c r="L4232" s="56">
        <f t="shared" si="66"/>
        <v>5</v>
      </c>
      <c r="M4232" s="82" t="str">
        <f>"Q"&amp;" "&amp;VLOOKUP(pro[[#This Row],[Period]],Mapping!A:B,2,0)</f>
        <v>Q 2</v>
      </c>
      <c r="N4232"/>
    </row>
    <row r="4233" spans="1:14" ht="11.25" customHeight="1" x14ac:dyDescent="0.2">
      <c r="A4233" s="42" t="s">
        <v>43</v>
      </c>
      <c r="B4233" s="44" t="s">
        <v>14</v>
      </c>
      <c r="C4233" s="44" t="s">
        <v>57</v>
      </c>
      <c r="D4233" s="43">
        <v>84485.52</v>
      </c>
      <c r="E4233" s="43">
        <v>-55462.645000000004</v>
      </c>
      <c r="F4233" s="45">
        <v>-16220</v>
      </c>
      <c r="G4233" s="45">
        <v>-75370</v>
      </c>
      <c r="H4233" s="45">
        <v>-62530</v>
      </c>
      <c r="I4233" s="55">
        <f>pro[[#This Row],[Admin expenses 3]]+pro[[#This Row],[Admin expenses 2]]+pro[[#This Row],[Admin expenses 1]]+pro[[#This Row],[COGS]]</f>
        <v>-209582.64500000002</v>
      </c>
      <c r="J4233" s="55">
        <f>pro[[#This Row],[Revenue]]+pro[[#This Row],[AdminExp]]</f>
        <v>-125097.12500000001</v>
      </c>
      <c r="K4233" s="83">
        <f>pro[[#This Row],[Profit]]/pro[[#This Row],[Revenue]]</f>
        <v>-1.4806930820808111</v>
      </c>
      <c r="L4233" s="56">
        <f t="shared" si="66"/>
        <v>5</v>
      </c>
      <c r="M4233" s="82" t="str">
        <f>"Q"&amp;" "&amp;VLOOKUP(pro[[#This Row],[Period]],Mapping!A:B,2,0)</f>
        <v>Q 2</v>
      </c>
      <c r="N4233"/>
    </row>
    <row r="4234" spans="1:14" ht="11.25" customHeight="1" x14ac:dyDescent="0.2">
      <c r="A4234" s="42" t="s">
        <v>43</v>
      </c>
      <c r="B4234" s="44" t="s">
        <v>14</v>
      </c>
      <c r="C4234" s="44" t="s">
        <v>57</v>
      </c>
      <c r="D4234" s="43">
        <v>3484676.9369999999</v>
      </c>
      <c r="E4234" s="43">
        <v>-1274740.7609999999</v>
      </c>
      <c r="F4234" s="45">
        <v>-49770</v>
      </c>
      <c r="G4234" s="45">
        <v>-98230</v>
      </c>
      <c r="H4234" s="45">
        <v>-97700</v>
      </c>
      <c r="I4234" s="55">
        <f>pro[[#This Row],[Admin expenses 3]]+pro[[#This Row],[Admin expenses 2]]+pro[[#This Row],[Admin expenses 1]]+pro[[#This Row],[COGS]]</f>
        <v>-1520440.7609999999</v>
      </c>
      <c r="J4234" s="55">
        <f>pro[[#This Row],[Revenue]]+pro[[#This Row],[AdminExp]]</f>
        <v>1964236.176</v>
      </c>
      <c r="K4234" s="83">
        <f>pro[[#This Row],[Profit]]/pro[[#This Row],[Revenue]]</f>
        <v>0.56367812899494618</v>
      </c>
      <c r="L4234" s="56">
        <f t="shared" si="66"/>
        <v>5</v>
      </c>
      <c r="M4234" s="82" t="str">
        <f>"Q"&amp;" "&amp;VLOOKUP(pro[[#This Row],[Period]],Mapping!A:B,2,0)</f>
        <v>Q 2</v>
      </c>
      <c r="N4234"/>
    </row>
    <row r="4235" spans="1:14" ht="11.25" customHeight="1" x14ac:dyDescent="0.2">
      <c r="A4235" s="42" t="s">
        <v>43</v>
      </c>
      <c r="B4235" s="44" t="s">
        <v>14</v>
      </c>
      <c r="C4235" s="44" t="s">
        <v>57</v>
      </c>
      <c r="D4235" s="43">
        <v>1145221.301</v>
      </c>
      <c r="E4235" s="43">
        <v>-1244390.777</v>
      </c>
      <c r="F4235" s="45">
        <v>-40960</v>
      </c>
      <c r="G4235" s="45">
        <v>-76790</v>
      </c>
      <c r="H4235" s="45">
        <v>-64480</v>
      </c>
      <c r="I4235" s="55">
        <f>pro[[#This Row],[Admin expenses 3]]+pro[[#This Row],[Admin expenses 2]]+pro[[#This Row],[Admin expenses 1]]+pro[[#This Row],[COGS]]</f>
        <v>-1426620.777</v>
      </c>
      <c r="J4235" s="55">
        <f>pro[[#This Row],[Revenue]]+pro[[#This Row],[AdminExp]]</f>
        <v>-281399.47600000002</v>
      </c>
      <c r="K4235" s="83">
        <f>pro[[#This Row],[Profit]]/pro[[#This Row],[Revenue]]</f>
        <v>-0.24571624344943968</v>
      </c>
      <c r="L4235" s="56">
        <f t="shared" si="66"/>
        <v>5</v>
      </c>
      <c r="M4235" s="82" t="str">
        <f>"Q"&amp;" "&amp;VLOOKUP(pro[[#This Row],[Period]],Mapping!A:B,2,0)</f>
        <v>Q 2</v>
      </c>
      <c r="N4235"/>
    </row>
    <row r="4236" spans="1:14" ht="11.25" customHeight="1" x14ac:dyDescent="0.2">
      <c r="A4236" s="42" t="s">
        <v>43</v>
      </c>
      <c r="B4236" s="44" t="s">
        <v>14</v>
      </c>
      <c r="C4236" s="44" t="s">
        <v>57</v>
      </c>
      <c r="D4236" s="43">
        <v>444316.35499999998</v>
      </c>
      <c r="E4236" s="43">
        <v>-654016.86699999997</v>
      </c>
      <c r="F4236" s="45">
        <v>-33220</v>
      </c>
      <c r="G4236" s="45">
        <v>-83010</v>
      </c>
      <c r="H4236" s="45">
        <v>-36830</v>
      </c>
      <c r="I4236" s="55">
        <f>pro[[#This Row],[Admin expenses 3]]+pro[[#This Row],[Admin expenses 2]]+pro[[#This Row],[Admin expenses 1]]+pro[[#This Row],[COGS]]</f>
        <v>-807076.86699999997</v>
      </c>
      <c r="J4236" s="55">
        <f>pro[[#This Row],[Revenue]]+pro[[#This Row],[AdminExp]]</f>
        <v>-362760.51199999999</v>
      </c>
      <c r="K4236" s="83">
        <f>pro[[#This Row],[Profit]]/pro[[#This Row],[Revenue]]</f>
        <v>-0.81644645288828044</v>
      </c>
      <c r="L4236" s="56">
        <f t="shared" si="66"/>
        <v>5</v>
      </c>
      <c r="M4236" s="82" t="str">
        <f>"Q"&amp;" "&amp;VLOOKUP(pro[[#This Row],[Period]],Mapping!A:B,2,0)</f>
        <v>Q 2</v>
      </c>
      <c r="N4236"/>
    </row>
    <row r="4237" spans="1:14" ht="11.25" customHeight="1" x14ac:dyDescent="0.2">
      <c r="A4237" s="42" t="s">
        <v>43</v>
      </c>
      <c r="B4237" s="44" t="s">
        <v>14</v>
      </c>
      <c r="C4237" s="44" t="s">
        <v>57</v>
      </c>
      <c r="D4237" s="43">
        <v>73281.410999999993</v>
      </c>
      <c r="E4237" s="43">
        <v>-27833.371999999999</v>
      </c>
      <c r="F4237" s="45">
        <v>-96480</v>
      </c>
      <c r="G4237" s="45">
        <v>-34480</v>
      </c>
      <c r="H4237" s="45">
        <v>-29200</v>
      </c>
      <c r="I4237" s="55">
        <f>pro[[#This Row],[Admin expenses 3]]+pro[[#This Row],[Admin expenses 2]]+pro[[#This Row],[Admin expenses 1]]+pro[[#This Row],[COGS]]</f>
        <v>-187993.372</v>
      </c>
      <c r="J4237" s="55">
        <f>pro[[#This Row],[Revenue]]+pro[[#This Row],[AdminExp]]</f>
        <v>-114711.96100000001</v>
      </c>
      <c r="K4237" s="83">
        <f>pro[[#This Row],[Profit]]/pro[[#This Row],[Revenue]]</f>
        <v>-1.5653623399800534</v>
      </c>
      <c r="L4237" s="56">
        <f t="shared" si="66"/>
        <v>5</v>
      </c>
      <c r="M4237" s="82" t="str">
        <f>"Q"&amp;" "&amp;VLOOKUP(pro[[#This Row],[Period]],Mapping!A:B,2,0)</f>
        <v>Q 2</v>
      </c>
      <c r="N4237"/>
    </row>
    <row r="4238" spans="1:14" ht="11.25" customHeight="1" x14ac:dyDescent="0.2">
      <c r="A4238" s="42" t="s">
        <v>43</v>
      </c>
      <c r="B4238" s="44" t="s">
        <v>14</v>
      </c>
      <c r="C4238" s="44" t="s">
        <v>57</v>
      </c>
      <c r="D4238" s="43">
        <v>179539.45799999998</v>
      </c>
      <c r="E4238" s="43">
        <v>-30078.502999999997</v>
      </c>
      <c r="F4238" s="45">
        <v>-104270</v>
      </c>
      <c r="G4238" s="45">
        <v>-20650</v>
      </c>
      <c r="H4238" s="45">
        <v>-96940</v>
      </c>
      <c r="I4238" s="55">
        <f>pro[[#This Row],[Admin expenses 3]]+pro[[#This Row],[Admin expenses 2]]+pro[[#This Row],[Admin expenses 1]]+pro[[#This Row],[COGS]]</f>
        <v>-251938.503</v>
      </c>
      <c r="J4238" s="55">
        <f>pro[[#This Row],[Revenue]]+pro[[#This Row],[AdminExp]]</f>
        <v>-72399.045000000013</v>
      </c>
      <c r="K4238" s="83">
        <f>pro[[#This Row],[Profit]]/pro[[#This Row],[Revenue]]</f>
        <v>-0.40324865523432746</v>
      </c>
      <c r="L4238" s="56">
        <f t="shared" si="66"/>
        <v>5</v>
      </c>
      <c r="M4238" s="82" t="str">
        <f>"Q"&amp;" "&amp;VLOOKUP(pro[[#This Row],[Period]],Mapping!A:B,2,0)</f>
        <v>Q 2</v>
      </c>
      <c r="N4238"/>
    </row>
    <row r="4239" spans="1:14" ht="11.25" customHeight="1" x14ac:dyDescent="0.2">
      <c r="A4239" s="42" t="s">
        <v>43</v>
      </c>
      <c r="B4239" s="44" t="s">
        <v>14</v>
      </c>
      <c r="C4239" s="44" t="s">
        <v>57</v>
      </c>
      <c r="D4239" s="43">
        <v>179539.45799999998</v>
      </c>
      <c r="E4239" s="43">
        <v>-45016.383999999998</v>
      </c>
      <c r="F4239" s="45">
        <v>-107210</v>
      </c>
      <c r="G4239" s="45">
        <v>-30440</v>
      </c>
      <c r="H4239" s="45">
        <v>-100930</v>
      </c>
      <c r="I4239" s="55">
        <f>pro[[#This Row],[Admin expenses 3]]+pro[[#This Row],[Admin expenses 2]]+pro[[#This Row],[Admin expenses 1]]+pro[[#This Row],[COGS]]</f>
        <v>-283596.38400000002</v>
      </c>
      <c r="J4239" s="55">
        <f>pro[[#This Row],[Revenue]]+pro[[#This Row],[AdminExp]]</f>
        <v>-104056.92600000004</v>
      </c>
      <c r="K4239" s="83">
        <f>pro[[#This Row],[Profit]]/pro[[#This Row],[Revenue]]</f>
        <v>-0.57957691952038781</v>
      </c>
      <c r="L4239" s="56">
        <f t="shared" si="66"/>
        <v>5</v>
      </c>
      <c r="M4239" s="82" t="str">
        <f>"Q"&amp;" "&amp;VLOOKUP(pro[[#This Row],[Period]],Mapping!A:B,2,0)</f>
        <v>Q 2</v>
      </c>
      <c r="N4239"/>
    </row>
    <row r="4240" spans="1:14" ht="11.25" customHeight="1" x14ac:dyDescent="0.2">
      <c r="A4240" s="42" t="s">
        <v>43</v>
      </c>
      <c r="B4240" s="44" t="s">
        <v>14</v>
      </c>
      <c r="C4240" s="44" t="s">
        <v>57</v>
      </c>
      <c r="D4240" s="43">
        <v>94890.704999999987</v>
      </c>
      <c r="E4240" s="43">
        <v>-59062.933999999994</v>
      </c>
      <c r="F4240" s="45">
        <v>-68070</v>
      </c>
      <c r="G4240" s="45">
        <v>-25910</v>
      </c>
      <c r="H4240" s="45">
        <v>-40870</v>
      </c>
      <c r="I4240" s="55">
        <f>pro[[#This Row],[Admin expenses 3]]+pro[[#This Row],[Admin expenses 2]]+pro[[#This Row],[Admin expenses 1]]+pro[[#This Row],[COGS]]</f>
        <v>-193912.93400000001</v>
      </c>
      <c r="J4240" s="55">
        <f>pro[[#This Row],[Revenue]]+pro[[#This Row],[AdminExp]]</f>
        <v>-99022.229000000021</v>
      </c>
      <c r="K4240" s="83">
        <f>pro[[#This Row],[Profit]]/pro[[#This Row],[Revenue]]</f>
        <v>-1.0435398177303039</v>
      </c>
      <c r="L4240" s="56">
        <f t="shared" si="66"/>
        <v>5</v>
      </c>
      <c r="M4240" s="82" t="str">
        <f>"Q"&amp;" "&amp;VLOOKUP(pro[[#This Row],[Period]],Mapping!A:B,2,0)</f>
        <v>Q 2</v>
      </c>
      <c r="N4240"/>
    </row>
    <row r="4241" spans="1:14" ht="11.25" customHeight="1" x14ac:dyDescent="0.2">
      <c r="A4241" s="42" t="s">
        <v>43</v>
      </c>
      <c r="B4241" s="44" t="s">
        <v>14</v>
      </c>
      <c r="C4241" s="44" t="s">
        <v>57</v>
      </c>
      <c r="D4241" s="43">
        <v>977814.89399999985</v>
      </c>
      <c r="E4241" s="43">
        <v>-811581.77799999993</v>
      </c>
      <c r="F4241" s="45">
        <v>-59090</v>
      </c>
      <c r="G4241" s="45">
        <v>-90800</v>
      </c>
      <c r="H4241" s="45">
        <v>-62120</v>
      </c>
      <c r="I4241" s="55">
        <f>pro[[#This Row],[Admin expenses 3]]+pro[[#This Row],[Admin expenses 2]]+pro[[#This Row],[Admin expenses 1]]+pro[[#This Row],[COGS]]</f>
        <v>-1023591.7779999999</v>
      </c>
      <c r="J4241" s="55">
        <f>pro[[#This Row],[Revenue]]+pro[[#This Row],[AdminExp]]</f>
        <v>-45776.884000000078</v>
      </c>
      <c r="K4241" s="83">
        <f>pro[[#This Row],[Profit]]/pro[[#This Row],[Revenue]]</f>
        <v>-4.6815490621888695E-2</v>
      </c>
      <c r="L4241" s="56">
        <f t="shared" si="66"/>
        <v>5</v>
      </c>
      <c r="M4241" s="82" t="str">
        <f>"Q"&amp;" "&amp;VLOOKUP(pro[[#This Row],[Period]],Mapping!A:B,2,0)</f>
        <v>Q 2</v>
      </c>
      <c r="N4241"/>
    </row>
    <row r="4242" spans="1:14" ht="11.25" customHeight="1" x14ac:dyDescent="0.2">
      <c r="A4242" s="42" t="s">
        <v>43</v>
      </c>
      <c r="B4242" s="44" t="s">
        <v>14</v>
      </c>
      <c r="C4242" s="44" t="s">
        <v>57</v>
      </c>
      <c r="D4242" s="43">
        <v>691211.67499999993</v>
      </c>
      <c r="E4242" s="43">
        <v>-599277.91</v>
      </c>
      <c r="F4242" s="45">
        <v>-65450</v>
      </c>
      <c r="G4242" s="45">
        <v>-26830</v>
      </c>
      <c r="H4242" s="45">
        <v>-92560</v>
      </c>
      <c r="I4242" s="55">
        <f>pro[[#This Row],[Admin expenses 3]]+pro[[#This Row],[Admin expenses 2]]+pro[[#This Row],[Admin expenses 1]]+pro[[#This Row],[COGS]]</f>
        <v>-784117.91</v>
      </c>
      <c r="J4242" s="55">
        <f>pro[[#This Row],[Revenue]]+pro[[#This Row],[AdminExp]]</f>
        <v>-92906.235000000102</v>
      </c>
      <c r="K4242" s="83">
        <f>pro[[#This Row],[Profit]]/pro[[#This Row],[Revenue]]</f>
        <v>-0.13441068540979159</v>
      </c>
      <c r="L4242" s="56">
        <f t="shared" si="66"/>
        <v>5</v>
      </c>
      <c r="M4242" s="82" t="str">
        <f>"Q"&amp;" "&amp;VLOOKUP(pro[[#This Row],[Period]],Mapping!A:B,2,0)</f>
        <v>Q 2</v>
      </c>
      <c r="N4242"/>
    </row>
    <row r="4243" spans="1:14" ht="11.25" customHeight="1" x14ac:dyDescent="0.2">
      <c r="A4243" s="42" t="s">
        <v>43</v>
      </c>
      <c r="B4243" s="44" t="s">
        <v>14</v>
      </c>
      <c r="C4243" s="44" t="s">
        <v>57</v>
      </c>
      <c r="D4243" s="43">
        <v>61264.356999999989</v>
      </c>
      <c r="E4243" s="43">
        <v>-10675.111999999999</v>
      </c>
      <c r="F4243" s="45">
        <v>-98120</v>
      </c>
      <c r="G4243" s="45">
        <v>-63860</v>
      </c>
      <c r="H4243" s="45">
        <v>-25190</v>
      </c>
      <c r="I4243" s="55">
        <f>pro[[#This Row],[Admin expenses 3]]+pro[[#This Row],[Admin expenses 2]]+pro[[#This Row],[Admin expenses 1]]+pro[[#This Row],[COGS]]</f>
        <v>-197845.11199999999</v>
      </c>
      <c r="J4243" s="55">
        <f>pro[[#This Row],[Revenue]]+pro[[#This Row],[AdminExp]]</f>
        <v>-136580.755</v>
      </c>
      <c r="K4243" s="83">
        <f>pro[[#This Row],[Profit]]/pro[[#This Row],[Revenue]]</f>
        <v>-2.229367313852654</v>
      </c>
      <c r="L4243" s="56">
        <f t="shared" si="66"/>
        <v>5</v>
      </c>
      <c r="M4243" s="82" t="str">
        <f>"Q"&amp;" "&amp;VLOOKUP(pro[[#This Row],[Period]],Mapping!A:B,2,0)</f>
        <v>Q 2</v>
      </c>
      <c r="N4243"/>
    </row>
    <row r="4244" spans="1:14" ht="11.25" customHeight="1" x14ac:dyDescent="0.2">
      <c r="A4244" s="42" t="s">
        <v>43</v>
      </c>
      <c r="B4244" s="44" t="s">
        <v>14</v>
      </c>
      <c r="C4244" s="44" t="s">
        <v>57</v>
      </c>
      <c r="D4244" s="43">
        <v>470407.78399999999</v>
      </c>
      <c r="E4244" s="43">
        <v>-31263.602999999999</v>
      </c>
      <c r="F4244" s="45">
        <v>-62150</v>
      </c>
      <c r="G4244" s="45">
        <v>-27410</v>
      </c>
      <c r="H4244" s="45">
        <v>-39450</v>
      </c>
      <c r="I4244" s="55">
        <f>pro[[#This Row],[Admin expenses 3]]+pro[[#This Row],[Admin expenses 2]]+pro[[#This Row],[Admin expenses 1]]+pro[[#This Row],[COGS]]</f>
        <v>-160273.603</v>
      </c>
      <c r="J4244" s="55">
        <f>pro[[#This Row],[Revenue]]+pro[[#This Row],[AdminExp]]</f>
        <v>310134.18099999998</v>
      </c>
      <c r="K4244" s="83">
        <f>pro[[#This Row],[Profit]]/pro[[#This Row],[Revenue]]</f>
        <v>0.65928794452091799</v>
      </c>
      <c r="L4244" s="56">
        <f t="shared" si="66"/>
        <v>5</v>
      </c>
      <c r="M4244" s="82" t="str">
        <f>"Q"&amp;" "&amp;VLOOKUP(pro[[#This Row],[Period]],Mapping!A:B,2,0)</f>
        <v>Q 2</v>
      </c>
      <c r="N4244"/>
    </row>
    <row r="4245" spans="1:14" ht="11.25" customHeight="1" x14ac:dyDescent="0.2">
      <c r="A4245" s="42" t="s">
        <v>43</v>
      </c>
      <c r="B4245" s="44" t="s">
        <v>14</v>
      </c>
      <c r="C4245" s="44" t="s">
        <v>57</v>
      </c>
      <c r="D4245" s="43">
        <v>165033.49099999998</v>
      </c>
      <c r="E4245" s="43">
        <v>-7479.1919999999991</v>
      </c>
      <c r="F4245" s="45">
        <v>-31620</v>
      </c>
      <c r="G4245" s="45">
        <v>-73720</v>
      </c>
      <c r="H4245" s="45">
        <v>-85180</v>
      </c>
      <c r="I4245" s="55">
        <f>pro[[#This Row],[Admin expenses 3]]+pro[[#This Row],[Admin expenses 2]]+pro[[#This Row],[Admin expenses 1]]+pro[[#This Row],[COGS]]</f>
        <v>-197999.19200000001</v>
      </c>
      <c r="J4245" s="55">
        <f>pro[[#This Row],[Revenue]]+pro[[#This Row],[AdminExp]]</f>
        <v>-32965.70100000003</v>
      </c>
      <c r="K4245" s="83">
        <f>pro[[#This Row],[Profit]]/pro[[#This Row],[Revenue]]</f>
        <v>-0.19975158254393366</v>
      </c>
      <c r="L4245" s="56">
        <f t="shared" si="66"/>
        <v>5</v>
      </c>
      <c r="M4245" s="82" t="str">
        <f>"Q"&amp;" "&amp;VLOOKUP(pro[[#This Row],[Period]],Mapping!A:B,2,0)</f>
        <v>Q 2</v>
      </c>
      <c r="N4245"/>
    </row>
    <row r="4246" spans="1:14" ht="11.25" customHeight="1" x14ac:dyDescent="0.2">
      <c r="A4246" s="42" t="s">
        <v>43</v>
      </c>
      <c r="B4246" s="44" t="s">
        <v>14</v>
      </c>
      <c r="C4246" s="44" t="s">
        <v>57</v>
      </c>
      <c r="D4246" s="43">
        <v>933715.59399999992</v>
      </c>
      <c r="E4246" s="43">
        <v>-41737.317999999999</v>
      </c>
      <c r="F4246" s="45">
        <v>-102060</v>
      </c>
      <c r="G4246" s="45">
        <v>-44630</v>
      </c>
      <c r="H4246" s="45">
        <v>-42510</v>
      </c>
      <c r="I4246" s="55">
        <f>pro[[#This Row],[Admin expenses 3]]+pro[[#This Row],[Admin expenses 2]]+pro[[#This Row],[Admin expenses 1]]+pro[[#This Row],[COGS]]</f>
        <v>-230937.318</v>
      </c>
      <c r="J4246" s="55">
        <f>pro[[#This Row],[Revenue]]+pro[[#This Row],[AdminExp]]</f>
        <v>702778.27599999995</v>
      </c>
      <c r="K4246" s="83">
        <f>pro[[#This Row],[Profit]]/pro[[#This Row],[Revenue]]</f>
        <v>0.75266845762886558</v>
      </c>
      <c r="L4246" s="56">
        <f t="shared" si="66"/>
        <v>5</v>
      </c>
      <c r="M4246" s="82" t="str">
        <f>"Q"&amp;" "&amp;VLOOKUP(pro[[#This Row],[Period]],Mapping!A:B,2,0)</f>
        <v>Q 2</v>
      </c>
      <c r="N4246"/>
    </row>
    <row r="4247" spans="1:14" ht="11.25" customHeight="1" x14ac:dyDescent="0.2">
      <c r="A4247" s="42" t="s">
        <v>43</v>
      </c>
      <c r="B4247" s="44" t="s">
        <v>14</v>
      </c>
      <c r="C4247" s="44" t="s">
        <v>57</v>
      </c>
      <c r="D4247" s="43">
        <v>104374.249</v>
      </c>
      <c r="E4247" s="43">
        <v>-203212.36599999998</v>
      </c>
      <c r="F4247" s="45">
        <v>-30580</v>
      </c>
      <c r="G4247" s="45">
        <v>-44780</v>
      </c>
      <c r="H4247" s="45">
        <v>-78550</v>
      </c>
      <c r="I4247" s="55">
        <f>pro[[#This Row],[Admin expenses 3]]+pro[[#This Row],[Admin expenses 2]]+pro[[#This Row],[Admin expenses 1]]+pro[[#This Row],[COGS]]</f>
        <v>-357122.36599999998</v>
      </c>
      <c r="J4247" s="55">
        <f>pro[[#This Row],[Revenue]]+pro[[#This Row],[AdminExp]]</f>
        <v>-252748.11699999997</v>
      </c>
      <c r="K4247" s="83">
        <f>pro[[#This Row],[Profit]]/pro[[#This Row],[Revenue]]</f>
        <v>-2.4215562691138497</v>
      </c>
      <c r="L4247" s="56">
        <f t="shared" si="66"/>
        <v>5</v>
      </c>
      <c r="M4247" s="82" t="str">
        <f>"Q"&amp;" "&amp;VLOOKUP(pro[[#This Row],[Period]],Mapping!A:B,2,0)</f>
        <v>Q 2</v>
      </c>
      <c r="N4247"/>
    </row>
    <row r="4248" spans="1:14" ht="11.25" customHeight="1" x14ac:dyDescent="0.2">
      <c r="A4248" s="42" t="s">
        <v>43</v>
      </c>
      <c r="B4248" s="44" t="s">
        <v>14</v>
      </c>
      <c r="C4248" s="44" t="s">
        <v>57</v>
      </c>
      <c r="D4248" s="43">
        <v>-401235.64600000001</v>
      </c>
      <c r="E4248" s="43">
        <v>151963.147</v>
      </c>
      <c r="F4248" s="45">
        <v>-100950</v>
      </c>
      <c r="G4248" s="45">
        <v>-51430</v>
      </c>
      <c r="H4248" s="45">
        <v>-31980</v>
      </c>
      <c r="I4248" s="55">
        <f>pro[[#This Row],[Admin expenses 3]]+pro[[#This Row],[Admin expenses 2]]+pro[[#This Row],[Admin expenses 1]]+pro[[#This Row],[COGS]]</f>
        <v>-32396.853000000003</v>
      </c>
      <c r="J4248" s="55">
        <f>pro[[#This Row],[Revenue]]+pro[[#This Row],[AdminExp]]</f>
        <v>-433632.49900000001</v>
      </c>
      <c r="K4248" s="83">
        <f>pro[[#This Row],[Profit]]/pro[[#This Row],[Revenue]]</f>
        <v>1.0807427089865291</v>
      </c>
      <c r="L4248" s="56">
        <f t="shared" si="66"/>
        <v>5</v>
      </c>
      <c r="M4248" s="82" t="str">
        <f>"Q"&amp;" "&amp;VLOOKUP(pro[[#This Row],[Period]],Mapping!A:B,2,0)</f>
        <v>Q 2</v>
      </c>
      <c r="N4248"/>
    </row>
    <row r="4249" spans="1:14" ht="11.25" customHeight="1" x14ac:dyDescent="0.2">
      <c r="A4249" s="42" t="s">
        <v>43</v>
      </c>
      <c r="B4249" s="44" t="s">
        <v>14</v>
      </c>
      <c r="C4249" s="44" t="s">
        <v>57</v>
      </c>
      <c r="D4249" s="43">
        <v>15405.117</v>
      </c>
      <c r="E4249" s="43">
        <v>-3218.39</v>
      </c>
      <c r="F4249" s="45">
        <v>-99100</v>
      </c>
      <c r="G4249" s="45">
        <v>-74470</v>
      </c>
      <c r="H4249" s="45">
        <v>-41340</v>
      </c>
      <c r="I4249" s="55">
        <f>pro[[#This Row],[Admin expenses 3]]+pro[[#This Row],[Admin expenses 2]]+pro[[#This Row],[Admin expenses 1]]+pro[[#This Row],[COGS]]</f>
        <v>-218128.39</v>
      </c>
      <c r="J4249" s="55">
        <f>pro[[#This Row],[Revenue]]+pro[[#This Row],[AdminExp]]</f>
        <v>-202723.27300000002</v>
      </c>
      <c r="K4249" s="83">
        <f>pro[[#This Row],[Profit]]/pro[[#This Row],[Revenue]]</f>
        <v>-13.159476361003945</v>
      </c>
      <c r="L4249" s="56">
        <f t="shared" si="66"/>
        <v>5</v>
      </c>
      <c r="M4249" s="82" t="str">
        <f>"Q"&amp;" "&amp;VLOOKUP(pro[[#This Row],[Period]],Mapping!A:B,2,0)</f>
        <v>Q 2</v>
      </c>
      <c r="N4249"/>
    </row>
    <row r="4250" spans="1:14" ht="11.25" customHeight="1" x14ac:dyDescent="0.2">
      <c r="A4250" s="42" t="s">
        <v>43</v>
      </c>
      <c r="B4250" s="44" t="s">
        <v>14</v>
      </c>
      <c r="C4250" s="44" t="s">
        <v>57</v>
      </c>
      <c r="D4250" s="43">
        <v>88047.231999999989</v>
      </c>
      <c r="E4250" s="43">
        <v>-42839.992999999995</v>
      </c>
      <c r="F4250" s="45">
        <v>-77850</v>
      </c>
      <c r="G4250" s="45">
        <v>-39670</v>
      </c>
      <c r="H4250" s="45">
        <v>-57890</v>
      </c>
      <c r="I4250" s="55">
        <f>pro[[#This Row],[Admin expenses 3]]+pro[[#This Row],[Admin expenses 2]]+pro[[#This Row],[Admin expenses 1]]+pro[[#This Row],[COGS]]</f>
        <v>-218249.99299999999</v>
      </c>
      <c r="J4250" s="55">
        <f>pro[[#This Row],[Revenue]]+pro[[#This Row],[AdminExp]]</f>
        <v>-130202.761</v>
      </c>
      <c r="K4250" s="83">
        <f>pro[[#This Row],[Profit]]/pro[[#This Row],[Revenue]]</f>
        <v>-1.4787831263111146</v>
      </c>
      <c r="L4250" s="56">
        <f t="shared" si="66"/>
        <v>5</v>
      </c>
      <c r="M4250" s="82" t="str">
        <f>"Q"&amp;" "&amp;VLOOKUP(pro[[#This Row],[Period]],Mapping!A:B,2,0)</f>
        <v>Q 2</v>
      </c>
      <c r="N4250"/>
    </row>
    <row r="4251" spans="1:14" ht="11.25" customHeight="1" x14ac:dyDescent="0.2">
      <c r="A4251" s="42" t="s">
        <v>43</v>
      </c>
      <c r="B4251" s="44" t="s">
        <v>14</v>
      </c>
      <c r="C4251" s="44" t="s">
        <v>58</v>
      </c>
      <c r="D4251" s="43">
        <v>11532.632999999998</v>
      </c>
      <c r="E4251" s="43">
        <v>-13649.509999999998</v>
      </c>
      <c r="F4251" s="45">
        <v>-57310</v>
      </c>
      <c r="G4251" s="45">
        <v>-25000</v>
      </c>
      <c r="H4251" s="45">
        <v>-65630</v>
      </c>
      <c r="I4251" s="55">
        <f>pro[[#This Row],[Admin expenses 3]]+pro[[#This Row],[Admin expenses 2]]+pro[[#This Row],[Admin expenses 1]]+pro[[#This Row],[COGS]]</f>
        <v>-161589.51</v>
      </c>
      <c r="J4251" s="55">
        <f>pro[[#This Row],[Revenue]]+pro[[#This Row],[AdminExp]]</f>
        <v>-150056.87700000001</v>
      </c>
      <c r="K4251" s="83">
        <f>pro[[#This Row],[Profit]]/pro[[#This Row],[Revenue]]</f>
        <v>-13.011501970105181</v>
      </c>
      <c r="L4251" s="56">
        <f t="shared" si="66"/>
        <v>5</v>
      </c>
      <c r="M4251" s="82" t="str">
        <f>"Q"&amp;" "&amp;VLOOKUP(pro[[#This Row],[Period]],Mapping!A:B,2,0)</f>
        <v>Q 2</v>
      </c>
      <c r="N4251"/>
    </row>
    <row r="4252" spans="1:14" ht="11.25" customHeight="1" x14ac:dyDescent="0.2">
      <c r="A4252" s="42" t="s">
        <v>43</v>
      </c>
      <c r="B4252" s="44" t="s">
        <v>14</v>
      </c>
      <c r="C4252" s="44" t="s">
        <v>59</v>
      </c>
      <c r="D4252" s="43">
        <v>764.74299999999994</v>
      </c>
      <c r="E4252" s="43">
        <v>-681.12099999999998</v>
      </c>
      <c r="F4252" s="45">
        <v>-65720</v>
      </c>
      <c r="G4252" s="45">
        <v>-14080</v>
      </c>
      <c r="H4252" s="45">
        <v>-64050</v>
      </c>
      <c r="I4252" s="55">
        <f>pro[[#This Row],[Admin expenses 3]]+pro[[#This Row],[Admin expenses 2]]+pro[[#This Row],[Admin expenses 1]]+pro[[#This Row],[COGS]]</f>
        <v>-144531.12100000001</v>
      </c>
      <c r="J4252" s="55">
        <f>pro[[#This Row],[Revenue]]+pro[[#This Row],[AdminExp]]</f>
        <v>-143766.37800000003</v>
      </c>
      <c r="K4252" s="83">
        <f>pro[[#This Row],[Profit]]/pro[[#This Row],[Revenue]]</f>
        <v>-187.99306172138881</v>
      </c>
      <c r="L4252" s="56">
        <f t="shared" si="66"/>
        <v>5</v>
      </c>
      <c r="M4252" s="82" t="str">
        <f>"Q"&amp;" "&amp;VLOOKUP(pro[[#This Row],[Period]],Mapping!A:B,2,0)</f>
        <v>Q 2</v>
      </c>
      <c r="N4252"/>
    </row>
    <row r="4253" spans="1:14" ht="11.25" customHeight="1" x14ac:dyDescent="0.2">
      <c r="A4253" s="42" t="s">
        <v>43</v>
      </c>
      <c r="B4253" s="44" t="s">
        <v>14</v>
      </c>
      <c r="C4253" s="44" t="s">
        <v>57</v>
      </c>
      <c r="D4253" s="43">
        <v>27854.428</v>
      </c>
      <c r="E4253" s="43">
        <v>-1270.885</v>
      </c>
      <c r="F4253" s="45">
        <v>-27870</v>
      </c>
      <c r="G4253" s="45">
        <v>-77250</v>
      </c>
      <c r="H4253" s="45">
        <v>-53190</v>
      </c>
      <c r="I4253" s="55">
        <f>pro[[#This Row],[Admin expenses 3]]+pro[[#This Row],[Admin expenses 2]]+pro[[#This Row],[Admin expenses 1]]+pro[[#This Row],[COGS]]</f>
        <v>-159580.88500000001</v>
      </c>
      <c r="J4253" s="55">
        <f>pro[[#This Row],[Revenue]]+pro[[#This Row],[AdminExp]]</f>
        <v>-131726.45699999999</v>
      </c>
      <c r="K4253" s="83">
        <f>pro[[#This Row],[Profit]]/pro[[#This Row],[Revenue]]</f>
        <v>-4.7291029275488983</v>
      </c>
      <c r="L4253" s="56">
        <f t="shared" si="66"/>
        <v>5</v>
      </c>
      <c r="M4253" s="82" t="str">
        <f>"Q"&amp;" "&amp;VLOOKUP(pro[[#This Row],[Period]],Mapping!A:B,2,0)</f>
        <v>Q 2</v>
      </c>
      <c r="N4253"/>
    </row>
    <row r="4254" spans="1:14" ht="11.25" customHeight="1" x14ac:dyDescent="0.2">
      <c r="A4254" s="42" t="s">
        <v>43</v>
      </c>
      <c r="B4254" s="44" t="s">
        <v>14</v>
      </c>
      <c r="C4254" s="44" t="s">
        <v>57</v>
      </c>
      <c r="D4254" s="43">
        <v>818938.58899999992</v>
      </c>
      <c r="E4254" s="43">
        <v>-131645.12199999997</v>
      </c>
      <c r="F4254" s="45">
        <v>-42160</v>
      </c>
      <c r="G4254" s="45">
        <v>-73490</v>
      </c>
      <c r="H4254" s="45">
        <v>-82190</v>
      </c>
      <c r="I4254" s="55">
        <f>pro[[#This Row],[Admin expenses 3]]+pro[[#This Row],[Admin expenses 2]]+pro[[#This Row],[Admin expenses 1]]+pro[[#This Row],[COGS]]</f>
        <v>-329485.12199999997</v>
      </c>
      <c r="J4254" s="55">
        <f>pro[[#This Row],[Revenue]]+pro[[#This Row],[AdminExp]]</f>
        <v>489453.46699999995</v>
      </c>
      <c r="K4254" s="83">
        <f>pro[[#This Row],[Profit]]/pro[[#This Row],[Revenue]]</f>
        <v>0.59766809572091129</v>
      </c>
      <c r="L4254" s="56">
        <f t="shared" si="66"/>
        <v>5</v>
      </c>
      <c r="M4254" s="82" t="str">
        <f>"Q"&amp;" "&amp;VLOOKUP(pro[[#This Row],[Period]],Mapping!A:B,2,0)</f>
        <v>Q 2</v>
      </c>
      <c r="N4254"/>
    </row>
    <row r="4255" spans="1:14" ht="11.25" customHeight="1" x14ac:dyDescent="0.2">
      <c r="A4255" s="42" t="s">
        <v>43</v>
      </c>
      <c r="B4255" s="44" t="s">
        <v>14</v>
      </c>
      <c r="C4255" s="44" t="s">
        <v>57</v>
      </c>
      <c r="D4255" s="43">
        <v>298348.42099999997</v>
      </c>
      <c r="E4255" s="43">
        <v>-139626.97</v>
      </c>
      <c r="F4255" s="45">
        <v>-73010</v>
      </c>
      <c r="G4255" s="45">
        <v>-40950</v>
      </c>
      <c r="H4255" s="45">
        <v>-48410</v>
      </c>
      <c r="I4255" s="55">
        <f>pro[[#This Row],[Admin expenses 3]]+pro[[#This Row],[Admin expenses 2]]+pro[[#This Row],[Admin expenses 1]]+pro[[#This Row],[COGS]]</f>
        <v>-301996.96999999997</v>
      </c>
      <c r="J4255" s="55">
        <f>pro[[#This Row],[Revenue]]+pro[[#This Row],[AdminExp]]</f>
        <v>-3648.5489999999991</v>
      </c>
      <c r="K4255" s="83">
        <f>pro[[#This Row],[Profit]]/pro[[#This Row],[Revenue]]</f>
        <v>-1.2229154717061498E-2</v>
      </c>
      <c r="L4255" s="56">
        <f t="shared" si="66"/>
        <v>5</v>
      </c>
      <c r="M4255" s="82" t="str">
        <f>"Q"&amp;" "&amp;VLOOKUP(pro[[#This Row],[Period]],Mapping!A:B,2,0)</f>
        <v>Q 2</v>
      </c>
      <c r="N4255"/>
    </row>
    <row r="4256" spans="1:14" ht="11.25" customHeight="1" x14ac:dyDescent="0.2">
      <c r="A4256" s="42" t="s">
        <v>43</v>
      </c>
      <c r="B4256" s="44" t="s">
        <v>14</v>
      </c>
      <c r="C4256" s="44" t="s">
        <v>57</v>
      </c>
      <c r="D4256" s="43">
        <v>126306.85899999998</v>
      </c>
      <c r="E4256" s="43">
        <v>-51474.472000000002</v>
      </c>
      <c r="F4256" s="45">
        <v>-81650</v>
      </c>
      <c r="G4256" s="45">
        <v>-49260</v>
      </c>
      <c r="H4256" s="45">
        <v>-66140</v>
      </c>
      <c r="I4256" s="55">
        <f>pro[[#This Row],[Admin expenses 3]]+pro[[#This Row],[Admin expenses 2]]+pro[[#This Row],[Admin expenses 1]]+pro[[#This Row],[COGS]]</f>
        <v>-248524.47200000001</v>
      </c>
      <c r="J4256" s="55">
        <f>pro[[#This Row],[Revenue]]+pro[[#This Row],[AdminExp]]</f>
        <v>-122217.61300000003</v>
      </c>
      <c r="K4256" s="83">
        <f>pro[[#This Row],[Profit]]/pro[[#This Row],[Revenue]]</f>
        <v>-0.96762451356659929</v>
      </c>
      <c r="L4256" s="56">
        <f t="shared" si="66"/>
        <v>5</v>
      </c>
      <c r="M4256" s="82" t="str">
        <f>"Q"&amp;" "&amp;VLOOKUP(pro[[#This Row],[Period]],Mapping!A:B,2,0)</f>
        <v>Q 2</v>
      </c>
      <c r="N4256"/>
    </row>
    <row r="4257" spans="1:14" ht="11.25" customHeight="1" x14ac:dyDescent="0.2">
      <c r="A4257" s="42" t="s">
        <v>43</v>
      </c>
      <c r="B4257" s="44" t="s">
        <v>14</v>
      </c>
      <c r="C4257" s="44" t="s">
        <v>57</v>
      </c>
      <c r="D4257" s="43">
        <v>165989.908</v>
      </c>
      <c r="E4257" s="43">
        <v>-66040.337999999989</v>
      </c>
      <c r="F4257" s="45">
        <v>-47500</v>
      </c>
      <c r="G4257" s="45">
        <v>-12560</v>
      </c>
      <c r="H4257" s="45">
        <v>-95080</v>
      </c>
      <c r="I4257" s="55">
        <f>pro[[#This Row],[Admin expenses 3]]+pro[[#This Row],[Admin expenses 2]]+pro[[#This Row],[Admin expenses 1]]+pro[[#This Row],[COGS]]</f>
        <v>-221180.33799999999</v>
      </c>
      <c r="J4257" s="55">
        <f>pro[[#This Row],[Revenue]]+pro[[#This Row],[AdminExp]]</f>
        <v>-55190.429999999993</v>
      </c>
      <c r="K4257" s="83">
        <f>pro[[#This Row],[Profit]]/pro[[#This Row],[Revenue]]</f>
        <v>-0.33249268383232067</v>
      </c>
      <c r="L4257" s="56">
        <f t="shared" si="66"/>
        <v>5</v>
      </c>
      <c r="M4257" s="82" t="str">
        <f>"Q"&amp;" "&amp;VLOOKUP(pro[[#This Row],[Period]],Mapping!A:B,2,0)</f>
        <v>Q 2</v>
      </c>
      <c r="N4257"/>
    </row>
    <row r="4258" spans="1:14" ht="11.25" customHeight="1" x14ac:dyDescent="0.2">
      <c r="A4258" s="42" t="s">
        <v>43</v>
      </c>
      <c r="B4258" s="44" t="s">
        <v>14</v>
      </c>
      <c r="C4258" s="44" t="s">
        <v>58</v>
      </c>
      <c r="D4258" s="43">
        <v>197166.93499999997</v>
      </c>
      <c r="E4258" s="43">
        <v>-271133.58999999997</v>
      </c>
      <c r="F4258" s="45">
        <v>-38520</v>
      </c>
      <c r="G4258" s="45">
        <v>-34680</v>
      </c>
      <c r="H4258" s="45">
        <v>-91330</v>
      </c>
      <c r="I4258" s="55">
        <f>pro[[#This Row],[Admin expenses 3]]+pro[[#This Row],[Admin expenses 2]]+pro[[#This Row],[Admin expenses 1]]+pro[[#This Row],[COGS]]</f>
        <v>-435663.58999999997</v>
      </c>
      <c r="J4258" s="55">
        <f>pro[[#This Row],[Revenue]]+pro[[#This Row],[AdminExp]]</f>
        <v>-238496.655</v>
      </c>
      <c r="K4258" s="83">
        <f>pro[[#This Row],[Profit]]/pro[[#This Row],[Revenue]]</f>
        <v>-1.2096179057609231</v>
      </c>
      <c r="L4258" s="56">
        <f t="shared" si="66"/>
        <v>5</v>
      </c>
      <c r="M4258" s="82" t="str">
        <f>"Q"&amp;" "&amp;VLOOKUP(pro[[#This Row],[Period]],Mapping!A:B,2,0)</f>
        <v>Q 2</v>
      </c>
      <c r="N4258"/>
    </row>
    <row r="4259" spans="1:14" ht="11.25" customHeight="1" x14ac:dyDescent="0.2">
      <c r="A4259" s="42" t="s">
        <v>43</v>
      </c>
      <c r="B4259" s="44" t="s">
        <v>14</v>
      </c>
      <c r="C4259" s="44" t="s">
        <v>59</v>
      </c>
      <c r="D4259" s="43">
        <v>11051698.623</v>
      </c>
      <c r="E4259" s="43">
        <v>-515815.96499999991</v>
      </c>
      <c r="F4259" s="45">
        <v>-68140</v>
      </c>
      <c r="G4259" s="45">
        <v>-97480</v>
      </c>
      <c r="H4259" s="45">
        <v>-45180</v>
      </c>
      <c r="I4259" s="55">
        <f>pro[[#This Row],[Admin expenses 3]]+pro[[#This Row],[Admin expenses 2]]+pro[[#This Row],[Admin expenses 1]]+pro[[#This Row],[COGS]]</f>
        <v>-726615.96499999985</v>
      </c>
      <c r="J4259" s="55">
        <f>pro[[#This Row],[Revenue]]+pro[[#This Row],[AdminExp]]</f>
        <v>10325082.658</v>
      </c>
      <c r="K4259" s="83">
        <f>pro[[#This Row],[Profit]]/pro[[#This Row],[Revenue]]</f>
        <v>0.93425300582411652</v>
      </c>
      <c r="L4259" s="56">
        <f t="shared" si="66"/>
        <v>5</v>
      </c>
      <c r="M4259" s="82" t="str">
        <f>"Q"&amp;" "&amp;VLOOKUP(pro[[#This Row],[Period]],Mapping!A:B,2,0)</f>
        <v>Q 2</v>
      </c>
      <c r="N4259"/>
    </row>
    <row r="4260" spans="1:14" ht="11.25" customHeight="1" x14ac:dyDescent="0.2">
      <c r="A4260" s="42" t="s">
        <v>43</v>
      </c>
      <c r="B4260" s="44" t="s">
        <v>14</v>
      </c>
      <c r="C4260" s="44" t="s">
        <v>57</v>
      </c>
      <c r="D4260" s="43">
        <v>62342.188999999998</v>
      </c>
      <c r="E4260" s="43">
        <v>-6599.8659999999991</v>
      </c>
      <c r="F4260" s="45">
        <v>-89770</v>
      </c>
      <c r="G4260" s="45">
        <v>-49830</v>
      </c>
      <c r="H4260" s="45">
        <v>-33630</v>
      </c>
      <c r="I4260" s="55">
        <f>pro[[#This Row],[Admin expenses 3]]+pro[[#This Row],[Admin expenses 2]]+pro[[#This Row],[Admin expenses 1]]+pro[[#This Row],[COGS]]</f>
        <v>-179829.86600000001</v>
      </c>
      <c r="J4260" s="55">
        <f>pro[[#This Row],[Revenue]]+pro[[#This Row],[AdminExp]]</f>
        <v>-117487.67700000001</v>
      </c>
      <c r="K4260" s="83">
        <f>pro[[#This Row],[Profit]]/pro[[#This Row],[Revenue]]</f>
        <v>-1.8845613040632887</v>
      </c>
      <c r="L4260" s="56">
        <f t="shared" si="66"/>
        <v>5</v>
      </c>
      <c r="M4260" s="82" t="str">
        <f>"Q"&amp;" "&amp;VLOOKUP(pro[[#This Row],[Period]],Mapping!A:B,2,0)</f>
        <v>Q 2</v>
      </c>
      <c r="N4260"/>
    </row>
    <row r="4261" spans="1:14" ht="11.25" customHeight="1" x14ac:dyDescent="0.2">
      <c r="A4261" s="42" t="s">
        <v>43</v>
      </c>
      <c r="B4261" s="44" t="s">
        <v>14</v>
      </c>
      <c r="C4261" s="44" t="s">
        <v>57</v>
      </c>
      <c r="D4261" s="43">
        <v>67429.054000000004</v>
      </c>
      <c r="E4261" s="43">
        <v>-10431.490999999998</v>
      </c>
      <c r="F4261" s="45">
        <v>-58580</v>
      </c>
      <c r="G4261" s="45">
        <v>-23480</v>
      </c>
      <c r="H4261" s="45">
        <v>-64340</v>
      </c>
      <c r="I4261" s="55">
        <f>pro[[#This Row],[Admin expenses 3]]+pro[[#This Row],[Admin expenses 2]]+pro[[#This Row],[Admin expenses 1]]+pro[[#This Row],[COGS]]</f>
        <v>-156831.49100000001</v>
      </c>
      <c r="J4261" s="55">
        <f>pro[[#This Row],[Revenue]]+pro[[#This Row],[AdminExp]]</f>
        <v>-89402.437000000005</v>
      </c>
      <c r="K4261" s="83">
        <f>pro[[#This Row],[Profit]]/pro[[#This Row],[Revenue]]</f>
        <v>-1.3258741105874035</v>
      </c>
      <c r="L4261" s="56">
        <f t="shared" si="66"/>
        <v>5</v>
      </c>
      <c r="M4261" s="82" t="str">
        <f>"Q"&amp;" "&amp;VLOOKUP(pro[[#This Row],[Period]],Mapping!A:B,2,0)</f>
        <v>Q 2</v>
      </c>
      <c r="N4261"/>
    </row>
    <row r="4262" spans="1:14" ht="11.25" customHeight="1" x14ac:dyDescent="0.2">
      <c r="A4262" s="42" t="s">
        <v>43</v>
      </c>
      <c r="B4262" s="44" t="s">
        <v>14</v>
      </c>
      <c r="C4262" s="44" t="s">
        <v>57</v>
      </c>
      <c r="D4262" s="43">
        <v>63156.295999999995</v>
      </c>
      <c r="E4262" s="43">
        <v>-8542.66</v>
      </c>
      <c r="F4262" s="45">
        <v>-20660</v>
      </c>
      <c r="G4262" s="45">
        <v>-24440</v>
      </c>
      <c r="H4262" s="45">
        <v>-58250</v>
      </c>
      <c r="I4262" s="55">
        <f>pro[[#This Row],[Admin expenses 3]]+pro[[#This Row],[Admin expenses 2]]+pro[[#This Row],[Admin expenses 1]]+pro[[#This Row],[COGS]]</f>
        <v>-111892.66</v>
      </c>
      <c r="J4262" s="55">
        <f>pro[[#This Row],[Revenue]]+pro[[#This Row],[AdminExp]]</f>
        <v>-48736.364000000009</v>
      </c>
      <c r="K4262" s="83">
        <f>pro[[#This Row],[Profit]]/pro[[#This Row],[Revenue]]</f>
        <v>-0.77167863042506502</v>
      </c>
      <c r="L4262" s="56">
        <f t="shared" si="66"/>
        <v>5</v>
      </c>
      <c r="M4262" s="82" t="str">
        <f>"Q"&amp;" "&amp;VLOOKUP(pro[[#This Row],[Period]],Mapping!A:B,2,0)</f>
        <v>Q 2</v>
      </c>
      <c r="N4262"/>
    </row>
    <row r="4263" spans="1:14" ht="11.25" customHeight="1" x14ac:dyDescent="0.2">
      <c r="A4263" s="42" t="s">
        <v>43</v>
      </c>
      <c r="B4263" s="44" t="s">
        <v>14</v>
      </c>
      <c r="C4263" s="44" t="s">
        <v>58</v>
      </c>
      <c r="D4263" s="43">
        <v>26382.901999999998</v>
      </c>
      <c r="E4263" s="43">
        <v>-5068.7769999999991</v>
      </c>
      <c r="F4263" s="45">
        <v>-49330</v>
      </c>
      <c r="G4263" s="45">
        <v>-75100</v>
      </c>
      <c r="H4263" s="45">
        <v>-40790</v>
      </c>
      <c r="I4263" s="55">
        <f>pro[[#This Row],[Admin expenses 3]]+pro[[#This Row],[Admin expenses 2]]+pro[[#This Row],[Admin expenses 1]]+pro[[#This Row],[COGS]]</f>
        <v>-170288.777</v>
      </c>
      <c r="J4263" s="55">
        <f>pro[[#This Row],[Revenue]]+pro[[#This Row],[AdminExp]]</f>
        <v>-143905.875</v>
      </c>
      <c r="K4263" s="83">
        <f>pro[[#This Row],[Profit]]/pro[[#This Row],[Revenue]]</f>
        <v>-5.4545127370749436</v>
      </c>
      <c r="L4263" s="56">
        <f t="shared" si="66"/>
        <v>5</v>
      </c>
      <c r="M4263" s="82" t="str">
        <f>"Q"&amp;" "&amp;VLOOKUP(pro[[#This Row],[Period]],Mapping!A:B,2,0)</f>
        <v>Q 2</v>
      </c>
      <c r="N4263"/>
    </row>
    <row r="4264" spans="1:14" ht="11.25" customHeight="1" x14ac:dyDescent="0.2">
      <c r="A4264" s="42" t="s">
        <v>43</v>
      </c>
      <c r="B4264" s="44" t="s">
        <v>14</v>
      </c>
      <c r="C4264" s="44" t="s">
        <v>59</v>
      </c>
      <c r="D4264" s="43">
        <v>748955.77399999998</v>
      </c>
      <c r="E4264" s="43">
        <v>-39108.047999999995</v>
      </c>
      <c r="F4264" s="45">
        <v>-72300</v>
      </c>
      <c r="G4264" s="45">
        <v>-62700</v>
      </c>
      <c r="H4264" s="45">
        <v>-104090</v>
      </c>
      <c r="I4264" s="55">
        <f>pro[[#This Row],[Admin expenses 3]]+pro[[#This Row],[Admin expenses 2]]+pro[[#This Row],[Admin expenses 1]]+pro[[#This Row],[COGS]]</f>
        <v>-278198.04800000001</v>
      </c>
      <c r="J4264" s="55">
        <f>pro[[#This Row],[Revenue]]+pro[[#This Row],[AdminExp]]</f>
        <v>470757.72599999997</v>
      </c>
      <c r="K4264" s="83">
        <f>pro[[#This Row],[Profit]]/pro[[#This Row],[Revenue]]</f>
        <v>0.62855210192958599</v>
      </c>
      <c r="L4264" s="56">
        <f t="shared" si="66"/>
        <v>5</v>
      </c>
      <c r="M4264" s="82" t="str">
        <f>"Q"&amp;" "&amp;VLOOKUP(pro[[#This Row],[Period]],Mapping!A:B,2,0)</f>
        <v>Q 2</v>
      </c>
      <c r="N4264"/>
    </row>
    <row r="4265" spans="1:14" ht="11.25" customHeight="1" x14ac:dyDescent="0.2">
      <c r="A4265" s="42" t="s">
        <v>43</v>
      </c>
      <c r="B4265" s="44" t="s">
        <v>14</v>
      </c>
      <c r="C4265" s="44" t="s">
        <v>57</v>
      </c>
      <c r="D4265" s="43">
        <v>71181.922000000006</v>
      </c>
      <c r="E4265" s="43">
        <v>-6782.4749999999995</v>
      </c>
      <c r="F4265" s="45">
        <v>-91140</v>
      </c>
      <c r="G4265" s="45">
        <v>-103850</v>
      </c>
      <c r="H4265" s="45">
        <v>-27470</v>
      </c>
      <c r="I4265" s="55">
        <f>pro[[#This Row],[Admin expenses 3]]+pro[[#This Row],[Admin expenses 2]]+pro[[#This Row],[Admin expenses 1]]+pro[[#This Row],[COGS]]</f>
        <v>-229242.47500000001</v>
      </c>
      <c r="J4265" s="55">
        <f>pro[[#This Row],[Revenue]]+pro[[#This Row],[AdminExp]]</f>
        <v>-158060.55300000001</v>
      </c>
      <c r="K4265" s="83">
        <f>pro[[#This Row],[Profit]]/pro[[#This Row],[Revenue]]</f>
        <v>-2.2205153859149798</v>
      </c>
      <c r="L4265" s="56">
        <f t="shared" si="66"/>
        <v>5</v>
      </c>
      <c r="M4265" s="82" t="str">
        <f>"Q"&amp;" "&amp;VLOOKUP(pro[[#This Row],[Period]],Mapping!A:B,2,0)</f>
        <v>Q 2</v>
      </c>
      <c r="N4265"/>
    </row>
    <row r="4266" spans="1:14" ht="11.25" customHeight="1" x14ac:dyDescent="0.2">
      <c r="A4266" s="42" t="s">
        <v>43</v>
      </c>
      <c r="B4266" s="44" t="s">
        <v>14</v>
      </c>
      <c r="C4266" s="44" t="s">
        <v>57</v>
      </c>
      <c r="D4266" s="43">
        <v>93604.475999999995</v>
      </c>
      <c r="E4266" s="43">
        <v>-10754.31</v>
      </c>
      <c r="F4266" s="45">
        <v>-58120</v>
      </c>
      <c r="G4266" s="45">
        <v>-89810</v>
      </c>
      <c r="H4266" s="45">
        <v>-57980</v>
      </c>
      <c r="I4266" s="55">
        <f>pro[[#This Row],[Admin expenses 3]]+pro[[#This Row],[Admin expenses 2]]+pro[[#This Row],[Admin expenses 1]]+pro[[#This Row],[COGS]]</f>
        <v>-216664.31</v>
      </c>
      <c r="J4266" s="55">
        <f>pro[[#This Row],[Revenue]]+pro[[#This Row],[AdminExp]]</f>
        <v>-123059.834</v>
      </c>
      <c r="K4266" s="83">
        <f>pro[[#This Row],[Profit]]/pro[[#This Row],[Revenue]]</f>
        <v>-1.3146789476178469</v>
      </c>
      <c r="L4266" s="56">
        <f t="shared" si="66"/>
        <v>5</v>
      </c>
      <c r="M4266" s="82" t="str">
        <f>"Q"&amp;" "&amp;VLOOKUP(pro[[#This Row],[Period]],Mapping!A:B,2,0)</f>
        <v>Q 2</v>
      </c>
      <c r="N4266"/>
    </row>
    <row r="4267" spans="1:14" ht="11.25" customHeight="1" x14ac:dyDescent="0.2">
      <c r="A4267" s="42" t="s">
        <v>43</v>
      </c>
      <c r="B4267" s="44" t="s">
        <v>14</v>
      </c>
      <c r="C4267" s="44" t="s">
        <v>58</v>
      </c>
      <c r="D4267" s="43">
        <v>141266.601</v>
      </c>
      <c r="E4267" s="43">
        <v>-15326.017</v>
      </c>
      <c r="F4267" s="45">
        <v>-77510</v>
      </c>
      <c r="G4267" s="45">
        <v>-46330</v>
      </c>
      <c r="H4267" s="45">
        <v>-39150</v>
      </c>
      <c r="I4267" s="55">
        <f>pro[[#This Row],[Admin expenses 3]]+pro[[#This Row],[Admin expenses 2]]+pro[[#This Row],[Admin expenses 1]]+pro[[#This Row],[COGS]]</f>
        <v>-178316.01699999999</v>
      </c>
      <c r="J4267" s="55">
        <f>pro[[#This Row],[Revenue]]+pro[[#This Row],[AdminExp]]</f>
        <v>-37049.415999999997</v>
      </c>
      <c r="K4267" s="83">
        <f>pro[[#This Row],[Profit]]/pro[[#This Row],[Revenue]]</f>
        <v>-0.26226592653701636</v>
      </c>
      <c r="L4267" s="56">
        <f t="shared" si="66"/>
        <v>5</v>
      </c>
      <c r="M4267" s="82" t="str">
        <f>"Q"&amp;" "&amp;VLOOKUP(pro[[#This Row],[Period]],Mapping!A:B,2,0)</f>
        <v>Q 2</v>
      </c>
      <c r="N4267"/>
    </row>
    <row r="4268" spans="1:14" ht="11.25" customHeight="1" x14ac:dyDescent="0.2">
      <c r="A4268" s="42" t="s">
        <v>43</v>
      </c>
      <c r="B4268" s="44" t="s">
        <v>14</v>
      </c>
      <c r="C4268" s="44" t="s">
        <v>59</v>
      </c>
      <c r="D4268" s="43">
        <v>100463.811</v>
      </c>
      <c r="E4268" s="43">
        <v>-10961.495999999999</v>
      </c>
      <c r="F4268" s="45">
        <v>-71250</v>
      </c>
      <c r="G4268" s="45">
        <v>-48600</v>
      </c>
      <c r="H4268" s="45">
        <v>-88590</v>
      </c>
      <c r="I4268" s="55">
        <f>pro[[#This Row],[Admin expenses 3]]+pro[[#This Row],[Admin expenses 2]]+pro[[#This Row],[Admin expenses 1]]+pro[[#This Row],[COGS]]</f>
        <v>-219401.49599999998</v>
      </c>
      <c r="J4268" s="55">
        <f>pro[[#This Row],[Revenue]]+pro[[#This Row],[AdminExp]]</f>
        <v>-118937.68499999998</v>
      </c>
      <c r="K4268" s="83">
        <f>pro[[#This Row],[Profit]]/pro[[#This Row],[Revenue]]</f>
        <v>-1.183885857167015</v>
      </c>
      <c r="L4268" s="56">
        <f t="shared" si="66"/>
        <v>5</v>
      </c>
      <c r="M4268" s="82" t="str">
        <f>"Q"&amp;" "&amp;VLOOKUP(pro[[#This Row],[Period]],Mapping!A:B,2,0)</f>
        <v>Q 2</v>
      </c>
      <c r="N4268"/>
    </row>
    <row r="4269" spans="1:14" ht="11.25" customHeight="1" x14ac:dyDescent="0.2">
      <c r="A4269" s="42" t="s">
        <v>43</v>
      </c>
      <c r="B4269" s="44" t="s">
        <v>14</v>
      </c>
      <c r="C4269" s="44" t="s">
        <v>57</v>
      </c>
      <c r="D4269" s="43">
        <v>206643.35299999997</v>
      </c>
      <c r="E4269" s="43">
        <v>-25996.144999999997</v>
      </c>
      <c r="F4269" s="45">
        <v>-35360</v>
      </c>
      <c r="G4269" s="45">
        <v>-23860</v>
      </c>
      <c r="H4269" s="45">
        <v>-60890</v>
      </c>
      <c r="I4269" s="55">
        <f>pro[[#This Row],[Admin expenses 3]]+pro[[#This Row],[Admin expenses 2]]+pro[[#This Row],[Admin expenses 1]]+pro[[#This Row],[COGS]]</f>
        <v>-146106.14499999999</v>
      </c>
      <c r="J4269" s="55">
        <f>pro[[#This Row],[Revenue]]+pro[[#This Row],[AdminExp]]</f>
        <v>60537.207999999984</v>
      </c>
      <c r="K4269" s="83">
        <f>pro[[#This Row],[Profit]]/pro[[#This Row],[Revenue]]</f>
        <v>0.29295502188255718</v>
      </c>
      <c r="L4269" s="56">
        <f t="shared" si="66"/>
        <v>5</v>
      </c>
      <c r="M4269" s="82" t="str">
        <f>"Q"&amp;" "&amp;VLOOKUP(pro[[#This Row],[Period]],Mapping!A:B,2,0)</f>
        <v>Q 2</v>
      </c>
      <c r="N4269"/>
    </row>
    <row r="4270" spans="1:14" ht="11.25" customHeight="1" x14ac:dyDescent="0.2">
      <c r="A4270" s="42" t="s">
        <v>43</v>
      </c>
      <c r="B4270" s="44" t="s">
        <v>14</v>
      </c>
      <c r="C4270" s="44" t="s">
        <v>57</v>
      </c>
      <c r="D4270" s="43">
        <v>105058.23299999999</v>
      </c>
      <c r="E4270" s="43">
        <v>-16456.699000000001</v>
      </c>
      <c r="F4270" s="45">
        <v>-100800</v>
      </c>
      <c r="G4270" s="45">
        <v>-61550</v>
      </c>
      <c r="H4270" s="45">
        <v>-13580</v>
      </c>
      <c r="I4270" s="55">
        <f>pro[[#This Row],[Admin expenses 3]]+pro[[#This Row],[Admin expenses 2]]+pro[[#This Row],[Admin expenses 1]]+pro[[#This Row],[COGS]]</f>
        <v>-192386.69899999999</v>
      </c>
      <c r="J4270" s="55">
        <f>pro[[#This Row],[Revenue]]+pro[[#This Row],[AdminExp]]</f>
        <v>-87328.466</v>
      </c>
      <c r="K4270" s="83">
        <f>pro[[#This Row],[Profit]]/pro[[#This Row],[Revenue]]</f>
        <v>-0.83123867122341577</v>
      </c>
      <c r="L4270" s="56">
        <f t="shared" si="66"/>
        <v>5</v>
      </c>
      <c r="M4270" s="82" t="str">
        <f>"Q"&amp;" "&amp;VLOOKUP(pro[[#This Row],[Period]],Mapping!A:B,2,0)</f>
        <v>Q 2</v>
      </c>
      <c r="N4270"/>
    </row>
    <row r="4271" spans="1:14" ht="11.25" customHeight="1" x14ac:dyDescent="0.2">
      <c r="A4271" s="42" t="s">
        <v>43</v>
      </c>
      <c r="B4271" s="44" t="s">
        <v>14</v>
      </c>
      <c r="C4271" s="44" t="s">
        <v>57</v>
      </c>
      <c r="D4271" s="43">
        <v>531301.1129999999</v>
      </c>
      <c r="E4271" s="43">
        <v>-51255.099000000002</v>
      </c>
      <c r="F4271" s="45">
        <v>-88360</v>
      </c>
      <c r="G4271" s="45">
        <v>-34800</v>
      </c>
      <c r="H4271" s="45">
        <v>-54880</v>
      </c>
      <c r="I4271" s="55">
        <f>pro[[#This Row],[Admin expenses 3]]+pro[[#This Row],[Admin expenses 2]]+pro[[#This Row],[Admin expenses 1]]+pro[[#This Row],[COGS]]</f>
        <v>-229295.09899999999</v>
      </c>
      <c r="J4271" s="55">
        <f>pro[[#This Row],[Revenue]]+pro[[#This Row],[AdminExp]]</f>
        <v>302006.01399999991</v>
      </c>
      <c r="K4271" s="83">
        <f>pro[[#This Row],[Profit]]/pro[[#This Row],[Revenue]]</f>
        <v>0.56842721878506575</v>
      </c>
      <c r="L4271" s="56">
        <f t="shared" si="66"/>
        <v>5</v>
      </c>
      <c r="M4271" s="82" t="str">
        <f>"Q"&amp;" "&amp;VLOOKUP(pro[[#This Row],[Period]],Mapping!A:B,2,0)</f>
        <v>Q 2</v>
      </c>
      <c r="N4271"/>
    </row>
    <row r="4272" spans="1:14" ht="11.25" customHeight="1" x14ac:dyDescent="0.2">
      <c r="A4272" s="42" t="s">
        <v>43</v>
      </c>
      <c r="B4272" s="44" t="s">
        <v>14</v>
      </c>
      <c r="C4272" s="44" t="s">
        <v>58</v>
      </c>
      <c r="D4272" s="43">
        <v>2656302.7819999997</v>
      </c>
      <c r="E4272" s="43">
        <v>-94237.646999999983</v>
      </c>
      <c r="F4272" s="45">
        <v>-32020</v>
      </c>
      <c r="G4272" s="45">
        <v>-100710</v>
      </c>
      <c r="H4272" s="45">
        <v>-33250</v>
      </c>
      <c r="I4272" s="55">
        <f>pro[[#This Row],[Admin expenses 3]]+pro[[#This Row],[Admin expenses 2]]+pro[[#This Row],[Admin expenses 1]]+pro[[#This Row],[COGS]]</f>
        <v>-260217.647</v>
      </c>
      <c r="J4272" s="55">
        <f>pro[[#This Row],[Revenue]]+pro[[#This Row],[AdminExp]]</f>
        <v>2396085.1349999998</v>
      </c>
      <c r="K4272" s="83">
        <f>pro[[#This Row],[Profit]]/pro[[#This Row],[Revenue]]</f>
        <v>0.90203765596176677</v>
      </c>
      <c r="L4272" s="56">
        <f t="shared" si="66"/>
        <v>5</v>
      </c>
      <c r="M4272" s="82" t="str">
        <f>"Q"&amp;" "&amp;VLOOKUP(pro[[#This Row],[Period]],Mapping!A:B,2,0)</f>
        <v>Q 2</v>
      </c>
      <c r="N4272"/>
    </row>
    <row r="4273" spans="1:14" ht="11.25" customHeight="1" x14ac:dyDescent="0.2">
      <c r="A4273" s="42" t="s">
        <v>43</v>
      </c>
      <c r="B4273" s="44" t="s">
        <v>14</v>
      </c>
      <c r="C4273" s="44" t="s">
        <v>59</v>
      </c>
      <c r="D4273" s="43">
        <v>59473.441999999995</v>
      </c>
      <c r="E4273" s="43">
        <v>-14380.435999999998</v>
      </c>
      <c r="F4273" s="45">
        <v>-66220</v>
      </c>
      <c r="G4273" s="45">
        <v>-43710</v>
      </c>
      <c r="H4273" s="45">
        <v>-100480</v>
      </c>
      <c r="I4273" s="55">
        <f>pro[[#This Row],[Admin expenses 3]]+pro[[#This Row],[Admin expenses 2]]+pro[[#This Row],[Admin expenses 1]]+pro[[#This Row],[COGS]]</f>
        <v>-224790.43599999999</v>
      </c>
      <c r="J4273" s="55">
        <f>pro[[#This Row],[Revenue]]+pro[[#This Row],[AdminExp]]</f>
        <v>-165316.99400000001</v>
      </c>
      <c r="K4273" s="83">
        <f>pro[[#This Row],[Profit]]/pro[[#This Row],[Revenue]]</f>
        <v>-2.7796775912179426</v>
      </c>
      <c r="L4273" s="56">
        <f t="shared" si="66"/>
        <v>5</v>
      </c>
      <c r="M4273" s="82" t="str">
        <f>"Q"&amp;" "&amp;VLOOKUP(pro[[#This Row],[Period]],Mapping!A:B,2,0)</f>
        <v>Q 2</v>
      </c>
      <c r="N4273"/>
    </row>
    <row r="4274" spans="1:14" ht="11.25" customHeight="1" x14ac:dyDescent="0.2">
      <c r="A4274" s="42" t="s">
        <v>43</v>
      </c>
      <c r="B4274" s="44" t="s">
        <v>14</v>
      </c>
      <c r="C4274" s="44" t="s">
        <v>60</v>
      </c>
      <c r="D4274" s="43">
        <v>125490.74999999999</v>
      </c>
      <c r="E4274" s="43">
        <v>-6803.9579999999996</v>
      </c>
      <c r="F4274" s="45">
        <v>-59760</v>
      </c>
      <c r="G4274" s="45">
        <v>-98220</v>
      </c>
      <c r="H4274" s="45">
        <v>-87370</v>
      </c>
      <c r="I4274" s="55">
        <f>pro[[#This Row],[Admin expenses 3]]+pro[[#This Row],[Admin expenses 2]]+pro[[#This Row],[Admin expenses 1]]+pro[[#This Row],[COGS]]</f>
        <v>-252153.95800000001</v>
      </c>
      <c r="J4274" s="55">
        <f>pro[[#This Row],[Revenue]]+pro[[#This Row],[AdminExp]]</f>
        <v>-126663.20800000003</v>
      </c>
      <c r="K4274" s="83">
        <f>pro[[#This Row],[Profit]]/pro[[#This Row],[Revenue]]</f>
        <v>-1.0093429834469874</v>
      </c>
      <c r="L4274" s="56">
        <f t="shared" si="66"/>
        <v>5</v>
      </c>
      <c r="M4274" s="82" t="str">
        <f>"Q"&amp;" "&amp;VLOOKUP(pro[[#This Row],[Period]],Mapping!A:B,2,0)</f>
        <v>Q 2</v>
      </c>
      <c r="N4274"/>
    </row>
    <row r="4275" spans="1:14" ht="11.25" customHeight="1" x14ac:dyDescent="0.2">
      <c r="A4275" s="42" t="s">
        <v>43</v>
      </c>
      <c r="B4275" s="44" t="s">
        <v>14</v>
      </c>
      <c r="C4275" s="44" t="s">
        <v>57</v>
      </c>
      <c r="D4275" s="43">
        <v>3950182.446</v>
      </c>
      <c r="E4275" s="43">
        <v>-413084.875</v>
      </c>
      <c r="F4275" s="45">
        <v>-95330</v>
      </c>
      <c r="G4275" s="45">
        <v>-48340</v>
      </c>
      <c r="H4275" s="45">
        <v>-88700</v>
      </c>
      <c r="I4275" s="55">
        <f>pro[[#This Row],[Admin expenses 3]]+pro[[#This Row],[Admin expenses 2]]+pro[[#This Row],[Admin expenses 1]]+pro[[#This Row],[COGS]]</f>
        <v>-645454.875</v>
      </c>
      <c r="J4275" s="55">
        <f>pro[[#This Row],[Revenue]]+pro[[#This Row],[AdminExp]]</f>
        <v>3304727.571</v>
      </c>
      <c r="K4275" s="83">
        <f>pro[[#This Row],[Profit]]/pro[[#This Row],[Revenue]]</f>
        <v>0.83660124973376992</v>
      </c>
      <c r="L4275" s="56">
        <f t="shared" si="66"/>
        <v>5</v>
      </c>
      <c r="M4275" s="82" t="str">
        <f>"Q"&amp;" "&amp;VLOOKUP(pro[[#This Row],[Period]],Mapping!A:B,2,0)</f>
        <v>Q 2</v>
      </c>
      <c r="N4275"/>
    </row>
    <row r="4276" spans="1:14" ht="11.25" customHeight="1" x14ac:dyDescent="0.2">
      <c r="A4276" s="42" t="s">
        <v>43</v>
      </c>
      <c r="B4276" s="44" t="s">
        <v>14</v>
      </c>
      <c r="C4276" s="44" t="s">
        <v>58</v>
      </c>
      <c r="D4276" s="43">
        <v>1617608.3419999999</v>
      </c>
      <c r="E4276" s="43">
        <v>-163479.351</v>
      </c>
      <c r="F4276" s="45">
        <v>-65470</v>
      </c>
      <c r="G4276" s="45">
        <v>-50580</v>
      </c>
      <c r="H4276" s="45">
        <v>-96380</v>
      </c>
      <c r="I4276" s="55">
        <f>pro[[#This Row],[Admin expenses 3]]+pro[[#This Row],[Admin expenses 2]]+pro[[#This Row],[Admin expenses 1]]+pro[[#This Row],[COGS]]</f>
        <v>-375909.35100000002</v>
      </c>
      <c r="J4276" s="55">
        <f>pro[[#This Row],[Revenue]]+pro[[#This Row],[AdminExp]]</f>
        <v>1241698.9909999999</v>
      </c>
      <c r="K4276" s="83">
        <f>pro[[#This Row],[Profit]]/pro[[#This Row],[Revenue]]</f>
        <v>0.76761411199497875</v>
      </c>
      <c r="L4276" s="56">
        <f t="shared" si="66"/>
        <v>5</v>
      </c>
      <c r="M4276" s="82" t="str">
        <f>"Q"&amp;" "&amp;VLOOKUP(pro[[#This Row],[Period]],Mapping!A:B,2,0)</f>
        <v>Q 2</v>
      </c>
      <c r="N4276"/>
    </row>
    <row r="4277" spans="1:14" ht="11.25" customHeight="1" x14ac:dyDescent="0.2">
      <c r="A4277" s="42" t="s">
        <v>43</v>
      </c>
      <c r="B4277" s="44" t="s">
        <v>14</v>
      </c>
      <c r="C4277" s="44" t="s">
        <v>59</v>
      </c>
      <c r="D4277" s="43">
        <v>12859.447999999999</v>
      </c>
      <c r="E4277" s="43">
        <v>-9805.9009999999998</v>
      </c>
      <c r="F4277" s="45">
        <v>-60460</v>
      </c>
      <c r="G4277" s="45">
        <v>-53290</v>
      </c>
      <c r="H4277" s="45">
        <v>-23320</v>
      </c>
      <c r="I4277" s="55">
        <f>pro[[#This Row],[Admin expenses 3]]+pro[[#This Row],[Admin expenses 2]]+pro[[#This Row],[Admin expenses 1]]+pro[[#This Row],[COGS]]</f>
        <v>-146875.90100000001</v>
      </c>
      <c r="J4277" s="55">
        <f>pro[[#This Row],[Revenue]]+pro[[#This Row],[AdminExp]]</f>
        <v>-134016.45300000001</v>
      </c>
      <c r="K4277" s="83">
        <f>pro[[#This Row],[Profit]]/pro[[#This Row],[Revenue]]</f>
        <v>-10.421633416924275</v>
      </c>
      <c r="L4277" s="56">
        <f t="shared" si="66"/>
        <v>5</v>
      </c>
      <c r="M4277" s="82" t="str">
        <f>"Q"&amp;" "&amp;VLOOKUP(pro[[#This Row],[Period]],Mapping!A:B,2,0)</f>
        <v>Q 2</v>
      </c>
      <c r="N4277"/>
    </row>
    <row r="4278" spans="1:14" ht="11.25" customHeight="1" x14ac:dyDescent="0.2">
      <c r="A4278" s="42" t="s">
        <v>43</v>
      </c>
      <c r="B4278" s="44" t="s">
        <v>14</v>
      </c>
      <c r="C4278" s="44" t="s">
        <v>60</v>
      </c>
      <c r="D4278" s="43">
        <v>42953.119999999995</v>
      </c>
      <c r="E4278" s="43">
        <v>-16156.601999999999</v>
      </c>
      <c r="F4278" s="45">
        <v>-15750</v>
      </c>
      <c r="G4278" s="45">
        <v>-45630</v>
      </c>
      <c r="H4278" s="45">
        <v>-30770</v>
      </c>
      <c r="I4278" s="55">
        <f>pro[[#This Row],[Admin expenses 3]]+pro[[#This Row],[Admin expenses 2]]+pro[[#This Row],[Admin expenses 1]]+pro[[#This Row],[COGS]]</f>
        <v>-108306.602</v>
      </c>
      <c r="J4278" s="55">
        <f>pro[[#This Row],[Revenue]]+pro[[#This Row],[AdminExp]]</f>
        <v>-65353.482000000004</v>
      </c>
      <c r="K4278" s="83">
        <f>pro[[#This Row],[Profit]]/pro[[#This Row],[Revenue]]</f>
        <v>-1.5215072153082247</v>
      </c>
      <c r="L4278" s="56">
        <f t="shared" si="66"/>
        <v>5</v>
      </c>
      <c r="M4278" s="82" t="str">
        <f>"Q"&amp;" "&amp;VLOOKUP(pro[[#This Row],[Period]],Mapping!A:B,2,0)</f>
        <v>Q 2</v>
      </c>
      <c r="N4278"/>
    </row>
    <row r="4279" spans="1:14" ht="11.25" customHeight="1" x14ac:dyDescent="0.2">
      <c r="A4279" s="42" t="s">
        <v>43</v>
      </c>
      <c r="B4279" s="44" t="s">
        <v>14</v>
      </c>
      <c r="C4279" s="44" t="s">
        <v>57</v>
      </c>
      <c r="D4279" s="43">
        <v>628394.94899999991</v>
      </c>
      <c r="E4279" s="43">
        <v>-177425.353</v>
      </c>
      <c r="F4279" s="45">
        <v>-43470</v>
      </c>
      <c r="G4279" s="45">
        <v>-108140</v>
      </c>
      <c r="H4279" s="45">
        <v>-38060</v>
      </c>
      <c r="I4279" s="55">
        <f>pro[[#This Row],[Admin expenses 3]]+pro[[#This Row],[Admin expenses 2]]+pro[[#This Row],[Admin expenses 1]]+pro[[#This Row],[COGS]]</f>
        <v>-367095.353</v>
      </c>
      <c r="J4279" s="55">
        <f>pro[[#This Row],[Revenue]]+pro[[#This Row],[AdminExp]]</f>
        <v>261299.5959999999</v>
      </c>
      <c r="K4279" s="83">
        <f>pro[[#This Row],[Profit]]/pro[[#This Row],[Revenue]]</f>
        <v>0.41582064976146066</v>
      </c>
      <c r="L4279" s="56">
        <f t="shared" si="66"/>
        <v>5</v>
      </c>
      <c r="M4279" s="82" t="str">
        <f>"Q"&amp;" "&amp;VLOOKUP(pro[[#This Row],[Period]],Mapping!A:B,2,0)</f>
        <v>Q 2</v>
      </c>
      <c r="N4279"/>
    </row>
    <row r="4280" spans="1:14" ht="11.25" customHeight="1" x14ac:dyDescent="0.2">
      <c r="A4280" s="42" t="s">
        <v>43</v>
      </c>
      <c r="B4280" s="44" t="s">
        <v>14</v>
      </c>
      <c r="C4280" s="44" t="s">
        <v>58</v>
      </c>
      <c r="D4280" s="43">
        <v>11413.339</v>
      </c>
      <c r="E4280" s="43">
        <v>-13132.756000000001</v>
      </c>
      <c r="F4280" s="45">
        <v>-90600</v>
      </c>
      <c r="G4280" s="45">
        <v>-60930</v>
      </c>
      <c r="H4280" s="45">
        <v>-82110</v>
      </c>
      <c r="I4280" s="55">
        <f>pro[[#This Row],[Admin expenses 3]]+pro[[#This Row],[Admin expenses 2]]+pro[[#This Row],[Admin expenses 1]]+pro[[#This Row],[COGS]]</f>
        <v>-246772.75599999999</v>
      </c>
      <c r="J4280" s="55">
        <f>pro[[#This Row],[Revenue]]+pro[[#This Row],[AdminExp]]</f>
        <v>-235359.41699999999</v>
      </c>
      <c r="K4280" s="83">
        <f>pro[[#This Row],[Profit]]/pro[[#This Row],[Revenue]]</f>
        <v>-20.621434008049704</v>
      </c>
      <c r="L4280" s="56">
        <f t="shared" si="66"/>
        <v>5</v>
      </c>
      <c r="M4280" s="82" t="str">
        <f>"Q"&amp;" "&amp;VLOOKUP(pro[[#This Row],[Period]],Mapping!A:B,2,0)</f>
        <v>Q 2</v>
      </c>
      <c r="N4280"/>
    </row>
    <row r="4281" spans="1:14" ht="11.25" customHeight="1" x14ac:dyDescent="0.2">
      <c r="A4281" s="42" t="s">
        <v>43</v>
      </c>
      <c r="B4281" s="44" t="s">
        <v>14</v>
      </c>
      <c r="C4281" s="44" t="s">
        <v>59</v>
      </c>
      <c r="D4281" s="43">
        <v>5820935.3369999994</v>
      </c>
      <c r="E4281" s="43">
        <v>-38461.919999999998</v>
      </c>
      <c r="F4281" s="45">
        <v>-75920</v>
      </c>
      <c r="G4281" s="45">
        <v>-85100</v>
      </c>
      <c r="H4281" s="45">
        <v>-86140</v>
      </c>
      <c r="I4281" s="55">
        <f>pro[[#This Row],[Admin expenses 3]]+pro[[#This Row],[Admin expenses 2]]+pro[[#This Row],[Admin expenses 1]]+pro[[#This Row],[COGS]]</f>
        <v>-285621.92</v>
      </c>
      <c r="J4281" s="55">
        <f>pro[[#This Row],[Revenue]]+pro[[#This Row],[AdminExp]]</f>
        <v>5535313.4169999994</v>
      </c>
      <c r="K4281" s="83">
        <f>pro[[#This Row],[Profit]]/pro[[#This Row],[Revenue]]</f>
        <v>0.95093195449458401</v>
      </c>
      <c r="L4281" s="56">
        <f t="shared" si="66"/>
        <v>5</v>
      </c>
      <c r="M4281" s="82" t="str">
        <f>"Q"&amp;" "&amp;VLOOKUP(pro[[#This Row],[Period]],Mapping!A:B,2,0)</f>
        <v>Q 2</v>
      </c>
      <c r="N4281"/>
    </row>
    <row r="4282" spans="1:14" ht="11.25" customHeight="1" x14ac:dyDescent="0.2">
      <c r="A4282" s="42" t="s">
        <v>43</v>
      </c>
      <c r="B4282" s="44" t="s">
        <v>14</v>
      </c>
      <c r="C4282" s="44" t="s">
        <v>60</v>
      </c>
      <c r="D4282" s="43">
        <v>1546712.034</v>
      </c>
      <c r="E4282" s="43">
        <v>-470660.44199999998</v>
      </c>
      <c r="F4282" s="45">
        <v>-67820</v>
      </c>
      <c r="G4282" s="45">
        <v>-91480</v>
      </c>
      <c r="H4282" s="45">
        <v>-61500</v>
      </c>
      <c r="I4282" s="55">
        <f>pro[[#This Row],[Admin expenses 3]]+pro[[#This Row],[Admin expenses 2]]+pro[[#This Row],[Admin expenses 1]]+pro[[#This Row],[COGS]]</f>
        <v>-691460.44200000004</v>
      </c>
      <c r="J4282" s="55">
        <f>pro[[#This Row],[Revenue]]+pro[[#This Row],[AdminExp]]</f>
        <v>855251.59199999995</v>
      </c>
      <c r="K4282" s="83">
        <f>pro[[#This Row],[Profit]]/pro[[#This Row],[Revenue]]</f>
        <v>0.55294817212238745</v>
      </c>
      <c r="L4282" s="56">
        <f t="shared" si="66"/>
        <v>5</v>
      </c>
      <c r="M4282" s="82" t="str">
        <f>"Q"&amp;" "&amp;VLOOKUP(pro[[#This Row],[Period]],Mapping!A:B,2,0)</f>
        <v>Q 2</v>
      </c>
      <c r="N4282"/>
    </row>
    <row r="4283" spans="1:14" ht="11.25" customHeight="1" x14ac:dyDescent="0.2">
      <c r="A4283" s="42" t="s">
        <v>43</v>
      </c>
      <c r="B4283" s="44" t="s">
        <v>14</v>
      </c>
      <c r="C4283" s="44" t="s">
        <v>57</v>
      </c>
      <c r="D4283" s="43">
        <v>19309.766</v>
      </c>
      <c r="E4283" s="43">
        <v>-6221.5509999999995</v>
      </c>
      <c r="F4283" s="45">
        <v>-31320</v>
      </c>
      <c r="G4283" s="45">
        <v>-42200</v>
      </c>
      <c r="H4283" s="45">
        <v>-107470</v>
      </c>
      <c r="I4283" s="55">
        <f>pro[[#This Row],[Admin expenses 3]]+pro[[#This Row],[Admin expenses 2]]+pro[[#This Row],[Admin expenses 1]]+pro[[#This Row],[COGS]]</f>
        <v>-187211.55100000001</v>
      </c>
      <c r="J4283" s="55">
        <f>pro[[#This Row],[Revenue]]+pro[[#This Row],[AdminExp]]</f>
        <v>-167901.785</v>
      </c>
      <c r="K4283" s="83">
        <f>pro[[#This Row],[Profit]]/pro[[#This Row],[Revenue]]</f>
        <v>-8.6951745039271842</v>
      </c>
      <c r="L4283" s="56">
        <f t="shared" si="66"/>
        <v>5</v>
      </c>
      <c r="M4283" s="82" t="str">
        <f>"Q"&amp;" "&amp;VLOOKUP(pro[[#This Row],[Period]],Mapping!A:B,2,0)</f>
        <v>Q 2</v>
      </c>
      <c r="N4283"/>
    </row>
    <row r="4284" spans="1:14" ht="11.25" customHeight="1" x14ac:dyDescent="0.2">
      <c r="A4284" s="42" t="s">
        <v>43</v>
      </c>
      <c r="B4284" s="44" t="s">
        <v>14</v>
      </c>
      <c r="C4284" s="44" t="s">
        <v>58</v>
      </c>
      <c r="D4284" s="43">
        <v>1193982.7409999999</v>
      </c>
      <c r="E4284" s="43">
        <v>-34547.680999999997</v>
      </c>
      <c r="F4284" s="45">
        <v>-72570</v>
      </c>
      <c r="G4284" s="45">
        <v>-89880</v>
      </c>
      <c r="H4284" s="45">
        <v>-58610</v>
      </c>
      <c r="I4284" s="55">
        <f>pro[[#This Row],[Admin expenses 3]]+pro[[#This Row],[Admin expenses 2]]+pro[[#This Row],[Admin expenses 1]]+pro[[#This Row],[COGS]]</f>
        <v>-255607.68099999998</v>
      </c>
      <c r="J4284" s="55">
        <f>pro[[#This Row],[Revenue]]+pro[[#This Row],[AdminExp]]</f>
        <v>938375.05999999994</v>
      </c>
      <c r="K4284" s="83">
        <f>pro[[#This Row],[Profit]]/pro[[#This Row],[Revenue]]</f>
        <v>0.78592012076663675</v>
      </c>
      <c r="L4284" s="56">
        <f t="shared" si="66"/>
        <v>5</v>
      </c>
      <c r="M4284" s="82" t="str">
        <f>"Q"&amp;" "&amp;VLOOKUP(pro[[#This Row],[Period]],Mapping!A:B,2,0)</f>
        <v>Q 2</v>
      </c>
      <c r="N4284"/>
    </row>
    <row r="4285" spans="1:14" ht="11.25" customHeight="1" x14ac:dyDescent="0.2">
      <c r="A4285" s="42" t="s">
        <v>43</v>
      </c>
      <c r="B4285" s="44" t="s">
        <v>14</v>
      </c>
      <c r="C4285" s="44" t="s">
        <v>59</v>
      </c>
      <c r="D4285" s="43">
        <v>313829.67</v>
      </c>
      <c r="E4285" s="43">
        <v>-34466.270999999993</v>
      </c>
      <c r="F4285" s="45">
        <v>-103510</v>
      </c>
      <c r="G4285" s="45">
        <v>-79470</v>
      </c>
      <c r="H4285" s="45">
        <v>-100650</v>
      </c>
      <c r="I4285" s="55">
        <f>pro[[#This Row],[Admin expenses 3]]+pro[[#This Row],[Admin expenses 2]]+pro[[#This Row],[Admin expenses 1]]+pro[[#This Row],[COGS]]</f>
        <v>-318096.27100000001</v>
      </c>
      <c r="J4285" s="55">
        <f>pro[[#This Row],[Revenue]]+pro[[#This Row],[AdminExp]]</f>
        <v>-4266.6010000000242</v>
      </c>
      <c r="K4285" s="83">
        <f>pro[[#This Row],[Profit]]/pro[[#This Row],[Revenue]]</f>
        <v>-1.3595276061693034E-2</v>
      </c>
      <c r="L4285" s="56">
        <f t="shared" si="66"/>
        <v>5</v>
      </c>
      <c r="M4285" s="82" t="str">
        <f>"Q"&amp;" "&amp;VLOOKUP(pro[[#This Row],[Period]],Mapping!A:B,2,0)</f>
        <v>Q 2</v>
      </c>
      <c r="N4285"/>
    </row>
    <row r="4286" spans="1:14" ht="11.25" customHeight="1" x14ac:dyDescent="0.2">
      <c r="A4286" s="42" t="s">
        <v>43</v>
      </c>
      <c r="B4286" s="44" t="s">
        <v>14</v>
      </c>
      <c r="C4286" s="44" t="s">
        <v>60</v>
      </c>
      <c r="D4286" s="43">
        <v>382467.08500000002</v>
      </c>
      <c r="E4286" s="43">
        <v>-34673.722999999998</v>
      </c>
      <c r="F4286" s="45">
        <v>-96470</v>
      </c>
      <c r="G4286" s="45">
        <v>-41930</v>
      </c>
      <c r="H4286" s="45">
        <v>-94160</v>
      </c>
      <c r="I4286" s="55">
        <f>pro[[#This Row],[Admin expenses 3]]+pro[[#This Row],[Admin expenses 2]]+pro[[#This Row],[Admin expenses 1]]+pro[[#This Row],[COGS]]</f>
        <v>-267233.723</v>
      </c>
      <c r="J4286" s="55">
        <f>pro[[#This Row],[Revenue]]+pro[[#This Row],[AdminExp]]</f>
        <v>115233.36200000002</v>
      </c>
      <c r="K4286" s="83">
        <f>pro[[#This Row],[Profit]]/pro[[#This Row],[Revenue]]</f>
        <v>0.30128961816413563</v>
      </c>
      <c r="L4286" s="56">
        <f t="shared" si="66"/>
        <v>5</v>
      </c>
      <c r="M4286" s="82" t="str">
        <f>"Q"&amp;" "&amp;VLOOKUP(pro[[#This Row],[Period]],Mapping!A:B,2,0)</f>
        <v>Q 2</v>
      </c>
      <c r="N4286"/>
    </row>
    <row r="4287" spans="1:14" ht="11.25" customHeight="1" x14ac:dyDescent="0.2">
      <c r="A4287" s="42" t="s">
        <v>43</v>
      </c>
      <c r="B4287" s="44" t="s">
        <v>14</v>
      </c>
      <c r="C4287" s="44" t="s">
        <v>57</v>
      </c>
      <c r="D4287" s="43">
        <v>325546.68299999996</v>
      </c>
      <c r="E4287" s="43">
        <v>-37912.146999999997</v>
      </c>
      <c r="F4287" s="45">
        <v>-51900</v>
      </c>
      <c r="G4287" s="45">
        <v>-17180</v>
      </c>
      <c r="H4287" s="45">
        <v>-102230</v>
      </c>
      <c r="I4287" s="55">
        <f>pro[[#This Row],[Admin expenses 3]]+pro[[#This Row],[Admin expenses 2]]+pro[[#This Row],[Admin expenses 1]]+pro[[#This Row],[COGS]]</f>
        <v>-209222.147</v>
      </c>
      <c r="J4287" s="55">
        <f>pro[[#This Row],[Revenue]]+pro[[#This Row],[AdminExp]]</f>
        <v>116324.53599999996</v>
      </c>
      <c r="K4287" s="83">
        <f>pro[[#This Row],[Profit]]/pro[[#This Row],[Revenue]]</f>
        <v>0.35732059970028929</v>
      </c>
      <c r="L4287" s="56">
        <f t="shared" si="66"/>
        <v>5</v>
      </c>
      <c r="M4287" s="82" t="str">
        <f>"Q"&amp;" "&amp;VLOOKUP(pro[[#This Row],[Period]],Mapping!A:B,2,0)</f>
        <v>Q 2</v>
      </c>
      <c r="N4287"/>
    </row>
    <row r="4288" spans="1:14" ht="11.25" customHeight="1" x14ac:dyDescent="0.2">
      <c r="A4288" s="42" t="s">
        <v>43</v>
      </c>
      <c r="B4288" s="44" t="s">
        <v>14</v>
      </c>
      <c r="C4288" s="44" t="s">
        <v>57</v>
      </c>
      <c r="D4288" s="43">
        <v>1270798.0319999999</v>
      </c>
      <c r="E4288" s="43">
        <v>-167945.61</v>
      </c>
      <c r="F4288" s="45">
        <v>-39180</v>
      </c>
      <c r="G4288" s="45">
        <v>-52830</v>
      </c>
      <c r="H4288" s="45">
        <v>-32360</v>
      </c>
      <c r="I4288" s="55">
        <f>pro[[#This Row],[Admin expenses 3]]+pro[[#This Row],[Admin expenses 2]]+pro[[#This Row],[Admin expenses 1]]+pro[[#This Row],[COGS]]</f>
        <v>-292315.61</v>
      </c>
      <c r="J4288" s="55">
        <f>pro[[#This Row],[Revenue]]+pro[[#This Row],[AdminExp]]</f>
        <v>978482.4219999999</v>
      </c>
      <c r="K4288" s="83">
        <f>pro[[#This Row],[Profit]]/pro[[#This Row],[Revenue]]</f>
        <v>0.76997476968078904</v>
      </c>
      <c r="L4288" s="56">
        <f t="shared" si="66"/>
        <v>5</v>
      </c>
      <c r="M4288" s="82" t="str">
        <f>"Q"&amp;" "&amp;VLOOKUP(pro[[#This Row],[Period]],Mapping!A:B,2,0)</f>
        <v>Q 2</v>
      </c>
      <c r="N4288"/>
    </row>
    <row r="4289" spans="1:14" ht="11.25" customHeight="1" x14ac:dyDescent="0.2">
      <c r="A4289" s="42" t="s">
        <v>43</v>
      </c>
      <c r="B4289" s="44" t="s">
        <v>14</v>
      </c>
      <c r="C4289" s="44" t="s">
        <v>58</v>
      </c>
      <c r="D4289" s="43">
        <v>431018.93799999997</v>
      </c>
      <c r="E4289" s="43">
        <v>-535405.95499999996</v>
      </c>
      <c r="F4289" s="45">
        <v>-19200</v>
      </c>
      <c r="G4289" s="45">
        <v>-60670</v>
      </c>
      <c r="H4289" s="45">
        <v>-70610</v>
      </c>
      <c r="I4289" s="55">
        <f>pro[[#This Row],[Admin expenses 3]]+pro[[#This Row],[Admin expenses 2]]+pro[[#This Row],[Admin expenses 1]]+pro[[#This Row],[COGS]]</f>
        <v>-685885.95499999996</v>
      </c>
      <c r="J4289" s="55">
        <f>pro[[#This Row],[Revenue]]+pro[[#This Row],[AdminExp]]</f>
        <v>-254867.01699999999</v>
      </c>
      <c r="K4289" s="83">
        <f>pro[[#This Row],[Profit]]/pro[[#This Row],[Revenue]]</f>
        <v>-0.59131280445036971</v>
      </c>
      <c r="L4289" s="56">
        <f t="shared" si="66"/>
        <v>5</v>
      </c>
      <c r="M4289" s="82" t="str">
        <f>"Q"&amp;" "&amp;VLOOKUP(pro[[#This Row],[Period]],Mapping!A:B,2,0)</f>
        <v>Q 2</v>
      </c>
      <c r="N4289"/>
    </row>
    <row r="4290" spans="1:14" ht="11.25" customHeight="1" x14ac:dyDescent="0.2">
      <c r="A4290" s="42" t="s">
        <v>43</v>
      </c>
      <c r="B4290" s="44" t="s">
        <v>26</v>
      </c>
      <c r="C4290" s="44" t="s">
        <v>59</v>
      </c>
      <c r="D4290" s="43">
        <v>377887.55199999997</v>
      </c>
      <c r="E4290" s="43">
        <v>-348921.43299999996</v>
      </c>
      <c r="F4290" s="45">
        <v>-56190</v>
      </c>
      <c r="G4290" s="45">
        <v>-62070</v>
      </c>
      <c r="H4290" s="45">
        <v>-107720</v>
      </c>
      <c r="I4290" s="55">
        <f>pro[[#This Row],[Admin expenses 3]]+pro[[#This Row],[Admin expenses 2]]+pro[[#This Row],[Admin expenses 1]]+pro[[#This Row],[COGS]]</f>
        <v>-574901.43299999996</v>
      </c>
      <c r="J4290" s="55">
        <f>pro[[#This Row],[Revenue]]+pro[[#This Row],[AdminExp]]</f>
        <v>-197013.88099999999</v>
      </c>
      <c r="K4290" s="83">
        <f>pro[[#This Row],[Profit]]/pro[[#This Row],[Revenue]]</f>
        <v>-0.5213558370930409</v>
      </c>
      <c r="L4290" s="56">
        <f t="shared" ref="L4290:L4353" si="67">MONTH(DATEVALUE(A4290&amp;"1"))</f>
        <v>5</v>
      </c>
      <c r="M4290" s="82" t="str">
        <f>"Q"&amp;" "&amp;VLOOKUP(pro[[#This Row],[Period]],Mapping!A:B,2,0)</f>
        <v>Q 2</v>
      </c>
      <c r="N4290"/>
    </row>
    <row r="4291" spans="1:14" ht="11.25" customHeight="1" x14ac:dyDescent="0.2">
      <c r="A4291" s="42" t="s">
        <v>43</v>
      </c>
      <c r="B4291" s="44" t="s">
        <v>26</v>
      </c>
      <c r="C4291" s="44" t="s">
        <v>57</v>
      </c>
      <c r="D4291" s="43">
        <v>5290767.699</v>
      </c>
      <c r="E4291" s="43">
        <v>-2631651.5819999995</v>
      </c>
      <c r="F4291" s="45">
        <v>-25310</v>
      </c>
      <c r="G4291" s="45">
        <v>-94160</v>
      </c>
      <c r="H4291" s="45">
        <v>-50540</v>
      </c>
      <c r="I4291" s="55">
        <f>pro[[#This Row],[Admin expenses 3]]+pro[[#This Row],[Admin expenses 2]]+pro[[#This Row],[Admin expenses 1]]+pro[[#This Row],[COGS]]</f>
        <v>-2801661.5819999995</v>
      </c>
      <c r="J4291" s="55">
        <f>pro[[#This Row],[Revenue]]+pro[[#This Row],[AdminExp]]</f>
        <v>2489106.1170000006</v>
      </c>
      <c r="K4291" s="83">
        <f>pro[[#This Row],[Profit]]/pro[[#This Row],[Revenue]]</f>
        <v>0.47046218216506891</v>
      </c>
      <c r="L4291" s="56">
        <f t="shared" si="67"/>
        <v>5</v>
      </c>
      <c r="M4291" s="82" t="str">
        <f>"Q"&amp;" "&amp;VLOOKUP(pro[[#This Row],[Period]],Mapping!A:B,2,0)</f>
        <v>Q 2</v>
      </c>
      <c r="N4291"/>
    </row>
    <row r="4292" spans="1:14" ht="11.25" customHeight="1" x14ac:dyDescent="0.2">
      <c r="A4292" s="42" t="s">
        <v>43</v>
      </c>
      <c r="B4292" s="44" t="s">
        <v>26</v>
      </c>
      <c r="C4292" s="44" t="s">
        <v>58</v>
      </c>
      <c r="D4292" s="43">
        <v>2368349.284</v>
      </c>
      <c r="E4292" s="43">
        <v>-194470.864</v>
      </c>
      <c r="F4292" s="45">
        <v>-49200</v>
      </c>
      <c r="G4292" s="45">
        <v>-36900</v>
      </c>
      <c r="H4292" s="45">
        <v>-29570</v>
      </c>
      <c r="I4292" s="55">
        <f>pro[[#This Row],[Admin expenses 3]]+pro[[#This Row],[Admin expenses 2]]+pro[[#This Row],[Admin expenses 1]]+pro[[#This Row],[COGS]]</f>
        <v>-310140.864</v>
      </c>
      <c r="J4292" s="55">
        <f>pro[[#This Row],[Revenue]]+pro[[#This Row],[AdminExp]]</f>
        <v>2058208.42</v>
      </c>
      <c r="K4292" s="83">
        <f>pro[[#This Row],[Profit]]/pro[[#This Row],[Revenue]]</f>
        <v>0.86904766704166592</v>
      </c>
      <c r="L4292" s="56">
        <f t="shared" si="67"/>
        <v>5</v>
      </c>
      <c r="M4292" s="82" t="str">
        <f>"Q"&amp;" "&amp;VLOOKUP(pro[[#This Row],[Period]],Mapping!A:B,2,0)</f>
        <v>Q 2</v>
      </c>
      <c r="N4292"/>
    </row>
    <row r="4293" spans="1:14" ht="11.25" customHeight="1" x14ac:dyDescent="0.2">
      <c r="A4293" s="42" t="s">
        <v>43</v>
      </c>
      <c r="B4293" s="44" t="s">
        <v>26</v>
      </c>
      <c r="C4293" s="44" t="s">
        <v>59</v>
      </c>
      <c r="D4293" s="43">
        <v>265038.35399999999</v>
      </c>
      <c r="E4293" s="43">
        <v>-12882.492</v>
      </c>
      <c r="F4293" s="45">
        <v>-74340</v>
      </c>
      <c r="G4293" s="45">
        <v>-78330</v>
      </c>
      <c r="H4293" s="45">
        <v>-60010</v>
      </c>
      <c r="I4293" s="55">
        <f>pro[[#This Row],[Admin expenses 3]]+pro[[#This Row],[Admin expenses 2]]+pro[[#This Row],[Admin expenses 1]]+pro[[#This Row],[COGS]]</f>
        <v>-225562.492</v>
      </c>
      <c r="J4293" s="55">
        <f>pro[[#This Row],[Revenue]]+pro[[#This Row],[AdminExp]]</f>
        <v>39475.861999999994</v>
      </c>
      <c r="K4293" s="83">
        <f>pro[[#This Row],[Profit]]/pro[[#This Row],[Revenue]]</f>
        <v>0.14894396001267046</v>
      </c>
      <c r="L4293" s="56">
        <f t="shared" si="67"/>
        <v>5</v>
      </c>
      <c r="M4293" s="82" t="str">
        <f>"Q"&amp;" "&amp;VLOOKUP(pro[[#This Row],[Period]],Mapping!A:B,2,0)</f>
        <v>Q 2</v>
      </c>
      <c r="N4293"/>
    </row>
    <row r="4294" spans="1:14" ht="11.25" customHeight="1" x14ac:dyDescent="0.2">
      <c r="A4294" s="42" t="s">
        <v>43</v>
      </c>
      <c r="B4294" s="44" t="s">
        <v>26</v>
      </c>
      <c r="C4294" s="44" t="s">
        <v>57</v>
      </c>
      <c r="D4294" s="43">
        <v>1205412.1169999999</v>
      </c>
      <c r="E4294" s="43">
        <v>-4463224.4720000001</v>
      </c>
      <c r="F4294" s="45">
        <v>-106200</v>
      </c>
      <c r="G4294" s="45">
        <v>-26700</v>
      </c>
      <c r="H4294" s="45">
        <v>-26930</v>
      </c>
      <c r="I4294" s="55">
        <f>pro[[#This Row],[Admin expenses 3]]+pro[[#This Row],[Admin expenses 2]]+pro[[#This Row],[Admin expenses 1]]+pro[[#This Row],[COGS]]</f>
        <v>-4623054.4720000001</v>
      </c>
      <c r="J4294" s="55">
        <f>pro[[#This Row],[Revenue]]+pro[[#This Row],[AdminExp]]</f>
        <v>-3417642.3550000004</v>
      </c>
      <c r="K4294" s="83">
        <f>pro[[#This Row],[Profit]]/pro[[#This Row],[Revenue]]</f>
        <v>-2.8352480506880462</v>
      </c>
      <c r="L4294" s="56">
        <f t="shared" si="67"/>
        <v>5</v>
      </c>
      <c r="M4294" s="82" t="str">
        <f>"Q"&amp;" "&amp;VLOOKUP(pro[[#This Row],[Period]],Mapping!A:B,2,0)</f>
        <v>Q 2</v>
      </c>
      <c r="N4294"/>
    </row>
    <row r="4295" spans="1:14" ht="11.25" customHeight="1" x14ac:dyDescent="0.2">
      <c r="A4295" s="42" t="s">
        <v>43</v>
      </c>
      <c r="B4295" s="44" t="s">
        <v>26</v>
      </c>
      <c r="C4295" s="44" t="s">
        <v>58</v>
      </c>
      <c r="D4295" s="43">
        <v>1864843.1829999997</v>
      </c>
      <c r="E4295" s="43">
        <v>-1253100.618</v>
      </c>
      <c r="F4295" s="45">
        <v>-49400</v>
      </c>
      <c r="G4295" s="45">
        <v>-60160</v>
      </c>
      <c r="H4295" s="45">
        <v>-74410</v>
      </c>
      <c r="I4295" s="55">
        <f>pro[[#This Row],[Admin expenses 3]]+pro[[#This Row],[Admin expenses 2]]+pro[[#This Row],[Admin expenses 1]]+pro[[#This Row],[COGS]]</f>
        <v>-1437070.618</v>
      </c>
      <c r="J4295" s="55">
        <f>pro[[#This Row],[Revenue]]+pro[[#This Row],[AdminExp]]</f>
        <v>427772.56499999971</v>
      </c>
      <c r="K4295" s="83">
        <f>pro[[#This Row],[Profit]]/pro[[#This Row],[Revenue]]</f>
        <v>0.22938795545898713</v>
      </c>
      <c r="L4295" s="56">
        <f t="shared" si="67"/>
        <v>5</v>
      </c>
      <c r="M4295" s="82" t="str">
        <f>"Q"&amp;" "&amp;VLOOKUP(pro[[#This Row],[Period]],Mapping!A:B,2,0)</f>
        <v>Q 2</v>
      </c>
      <c r="N4295"/>
    </row>
    <row r="4296" spans="1:14" ht="11.25" customHeight="1" x14ac:dyDescent="0.2">
      <c r="A4296" s="42" t="s">
        <v>43</v>
      </c>
      <c r="B4296" s="44" t="s">
        <v>26</v>
      </c>
      <c r="C4296" s="44" t="s">
        <v>59</v>
      </c>
      <c r="D4296" s="43">
        <v>35165.171999999999</v>
      </c>
      <c r="E4296" s="43">
        <v>-30014.977999999999</v>
      </c>
      <c r="F4296" s="45">
        <v>-47100</v>
      </c>
      <c r="G4296" s="45">
        <v>-96260</v>
      </c>
      <c r="H4296" s="45">
        <v>-28730</v>
      </c>
      <c r="I4296" s="55">
        <f>pro[[#This Row],[Admin expenses 3]]+pro[[#This Row],[Admin expenses 2]]+pro[[#This Row],[Admin expenses 1]]+pro[[#This Row],[COGS]]</f>
        <v>-202104.978</v>
      </c>
      <c r="J4296" s="55">
        <f>pro[[#This Row],[Revenue]]+pro[[#This Row],[AdminExp]]</f>
        <v>-166939.80600000001</v>
      </c>
      <c r="K4296" s="83">
        <f>pro[[#This Row],[Profit]]/pro[[#This Row],[Revenue]]</f>
        <v>-4.7473052598747421</v>
      </c>
      <c r="L4296" s="56">
        <f t="shared" si="67"/>
        <v>5</v>
      </c>
      <c r="M4296" s="82" t="str">
        <f>"Q"&amp;" "&amp;VLOOKUP(pro[[#This Row],[Period]],Mapping!A:B,2,0)</f>
        <v>Q 2</v>
      </c>
      <c r="N4296"/>
    </row>
    <row r="4297" spans="1:14" ht="11.25" customHeight="1" x14ac:dyDescent="0.2">
      <c r="A4297" s="42" t="s">
        <v>43</v>
      </c>
      <c r="B4297" s="44" t="s">
        <v>26</v>
      </c>
      <c r="C4297" s="44" t="s">
        <v>57</v>
      </c>
      <c r="D4297" s="43">
        <v>2942949.0929999999</v>
      </c>
      <c r="E4297" s="43">
        <v>-3238947.1029999997</v>
      </c>
      <c r="F4297" s="45">
        <v>-59660</v>
      </c>
      <c r="G4297" s="45">
        <v>-55860</v>
      </c>
      <c r="H4297" s="45">
        <v>-52550</v>
      </c>
      <c r="I4297" s="55">
        <f>pro[[#This Row],[Admin expenses 3]]+pro[[#This Row],[Admin expenses 2]]+pro[[#This Row],[Admin expenses 1]]+pro[[#This Row],[COGS]]</f>
        <v>-3407017.1029999997</v>
      </c>
      <c r="J4297" s="55">
        <f>pro[[#This Row],[Revenue]]+pro[[#This Row],[AdminExp]]</f>
        <v>-464068.00999999978</v>
      </c>
      <c r="K4297" s="83">
        <f>pro[[#This Row],[Profit]]/pro[[#This Row],[Revenue]]</f>
        <v>-0.15768808611192645</v>
      </c>
      <c r="L4297" s="56">
        <f t="shared" si="67"/>
        <v>5</v>
      </c>
      <c r="M4297" s="82" t="str">
        <f>"Q"&amp;" "&amp;VLOOKUP(pro[[#This Row],[Period]],Mapping!A:B,2,0)</f>
        <v>Q 2</v>
      </c>
      <c r="N4297"/>
    </row>
    <row r="4298" spans="1:14" ht="11.25" customHeight="1" x14ac:dyDescent="0.2">
      <c r="A4298" s="42" t="s">
        <v>43</v>
      </c>
      <c r="B4298" s="44" t="s">
        <v>26</v>
      </c>
      <c r="C4298" s="44" t="s">
        <v>57</v>
      </c>
      <c r="D4298" s="43">
        <v>1132555.3119999999</v>
      </c>
      <c r="E4298" s="43">
        <v>-1308643.301</v>
      </c>
      <c r="F4298" s="45">
        <v>-42900</v>
      </c>
      <c r="G4298" s="45">
        <v>-74880</v>
      </c>
      <c r="H4298" s="45">
        <v>-37730</v>
      </c>
      <c r="I4298" s="55">
        <f>pro[[#This Row],[Admin expenses 3]]+pro[[#This Row],[Admin expenses 2]]+pro[[#This Row],[Admin expenses 1]]+pro[[#This Row],[COGS]]</f>
        <v>-1464153.301</v>
      </c>
      <c r="J4298" s="55">
        <f>pro[[#This Row],[Revenue]]+pro[[#This Row],[AdminExp]]</f>
        <v>-331597.98900000006</v>
      </c>
      <c r="K4298" s="83">
        <f>pro[[#This Row],[Profit]]/pro[[#This Row],[Revenue]]</f>
        <v>-0.29278745637104925</v>
      </c>
      <c r="L4298" s="56">
        <f t="shared" si="67"/>
        <v>5</v>
      </c>
      <c r="M4298" s="82" t="str">
        <f>"Q"&amp;" "&amp;VLOOKUP(pro[[#This Row],[Period]],Mapping!A:B,2,0)</f>
        <v>Q 2</v>
      </c>
      <c r="N4298"/>
    </row>
    <row r="4299" spans="1:14" ht="11.25" customHeight="1" x14ac:dyDescent="0.2">
      <c r="A4299" s="42" t="s">
        <v>43</v>
      </c>
      <c r="B4299" s="44" t="s">
        <v>26</v>
      </c>
      <c r="C4299" s="44" t="s">
        <v>57</v>
      </c>
      <c r="D4299" s="43">
        <v>418374.19400000002</v>
      </c>
      <c r="E4299" s="43">
        <v>-69750.31</v>
      </c>
      <c r="F4299" s="45">
        <v>-82180</v>
      </c>
      <c r="G4299" s="45">
        <v>-22470</v>
      </c>
      <c r="H4299" s="45">
        <v>-41940</v>
      </c>
      <c r="I4299" s="55">
        <f>pro[[#This Row],[Admin expenses 3]]+pro[[#This Row],[Admin expenses 2]]+pro[[#This Row],[Admin expenses 1]]+pro[[#This Row],[COGS]]</f>
        <v>-216340.31</v>
      </c>
      <c r="J4299" s="55">
        <f>pro[[#This Row],[Revenue]]+pro[[#This Row],[AdminExp]]</f>
        <v>202033.88400000002</v>
      </c>
      <c r="K4299" s="83">
        <f>pro[[#This Row],[Profit]]/pro[[#This Row],[Revenue]]</f>
        <v>0.48290235606644516</v>
      </c>
      <c r="L4299" s="56">
        <f t="shared" si="67"/>
        <v>5</v>
      </c>
      <c r="M4299" s="82" t="str">
        <f>"Q"&amp;" "&amp;VLOOKUP(pro[[#This Row],[Period]],Mapping!A:B,2,0)</f>
        <v>Q 2</v>
      </c>
      <c r="N4299"/>
    </row>
    <row r="4300" spans="1:14" ht="11.25" customHeight="1" x14ac:dyDescent="0.2">
      <c r="A4300" s="42" t="s">
        <v>43</v>
      </c>
      <c r="B4300" s="44" t="s">
        <v>26</v>
      </c>
      <c r="C4300" s="44" t="s">
        <v>57</v>
      </c>
      <c r="D4300" s="43">
        <v>972701.82799999998</v>
      </c>
      <c r="E4300" s="43">
        <v>-148046.04499999998</v>
      </c>
      <c r="F4300" s="45">
        <v>-51480</v>
      </c>
      <c r="G4300" s="45">
        <v>-83430</v>
      </c>
      <c r="H4300" s="45">
        <v>-95060</v>
      </c>
      <c r="I4300" s="55">
        <f>pro[[#This Row],[Admin expenses 3]]+pro[[#This Row],[Admin expenses 2]]+pro[[#This Row],[Admin expenses 1]]+pro[[#This Row],[COGS]]</f>
        <v>-378016.04499999998</v>
      </c>
      <c r="J4300" s="55">
        <f>pro[[#This Row],[Revenue]]+pro[[#This Row],[AdminExp]]</f>
        <v>594685.78300000005</v>
      </c>
      <c r="K4300" s="83">
        <f>pro[[#This Row],[Profit]]/pro[[#This Row],[Revenue]]</f>
        <v>0.61137520860092398</v>
      </c>
      <c r="L4300" s="56">
        <f t="shared" si="67"/>
        <v>5</v>
      </c>
      <c r="M4300" s="82" t="str">
        <f>"Q"&amp;" "&amp;VLOOKUP(pro[[#This Row],[Period]],Mapping!A:B,2,0)</f>
        <v>Q 2</v>
      </c>
      <c r="N4300"/>
    </row>
    <row r="4301" spans="1:14" ht="11.25" customHeight="1" x14ac:dyDescent="0.2">
      <c r="A4301" s="42" t="s">
        <v>43</v>
      </c>
      <c r="B4301" s="44" t="s">
        <v>26</v>
      </c>
      <c r="C4301" s="44" t="s">
        <v>57</v>
      </c>
      <c r="D4301" s="43">
        <v>98480.192999999985</v>
      </c>
      <c r="E4301" s="43">
        <v>-14224.266</v>
      </c>
      <c r="F4301" s="45">
        <v>-23800</v>
      </c>
      <c r="G4301" s="45">
        <v>-72230</v>
      </c>
      <c r="H4301" s="45">
        <v>-26620</v>
      </c>
      <c r="I4301" s="55">
        <f>pro[[#This Row],[Admin expenses 3]]+pro[[#This Row],[Admin expenses 2]]+pro[[#This Row],[Admin expenses 1]]+pro[[#This Row],[COGS]]</f>
        <v>-136874.266</v>
      </c>
      <c r="J4301" s="55">
        <f>pro[[#This Row],[Revenue]]+pro[[#This Row],[AdminExp]]</f>
        <v>-38394.073000000019</v>
      </c>
      <c r="K4301" s="83">
        <f>pro[[#This Row],[Profit]]/pro[[#This Row],[Revenue]]</f>
        <v>-0.38986593984437079</v>
      </c>
      <c r="L4301" s="56">
        <f t="shared" si="67"/>
        <v>5</v>
      </c>
      <c r="M4301" s="82" t="str">
        <f>"Q"&amp;" "&amp;VLOOKUP(pro[[#This Row],[Period]],Mapping!A:B,2,0)</f>
        <v>Q 2</v>
      </c>
      <c r="N4301"/>
    </row>
    <row r="4302" spans="1:14" ht="11.25" customHeight="1" x14ac:dyDescent="0.2">
      <c r="A4302" s="42" t="s">
        <v>43</v>
      </c>
      <c r="B4302" s="44" t="s">
        <v>26</v>
      </c>
      <c r="C4302" s="44" t="s">
        <v>57</v>
      </c>
      <c r="D4302" s="43">
        <v>8679555.7379999999</v>
      </c>
      <c r="E4302" s="43">
        <v>-684513.83</v>
      </c>
      <c r="F4302" s="45">
        <v>-15250</v>
      </c>
      <c r="G4302" s="45">
        <v>-42410</v>
      </c>
      <c r="H4302" s="45">
        <v>-17240</v>
      </c>
      <c r="I4302" s="55">
        <f>pro[[#This Row],[Admin expenses 3]]+pro[[#This Row],[Admin expenses 2]]+pro[[#This Row],[Admin expenses 1]]+pro[[#This Row],[COGS]]</f>
        <v>-759413.83</v>
      </c>
      <c r="J4302" s="55">
        <f>pro[[#This Row],[Revenue]]+pro[[#This Row],[AdminExp]]</f>
        <v>7920141.9079999998</v>
      </c>
      <c r="K4302" s="83">
        <f>pro[[#This Row],[Profit]]/pro[[#This Row],[Revenue]]</f>
        <v>0.91250544925067911</v>
      </c>
      <c r="L4302" s="56">
        <f t="shared" si="67"/>
        <v>5</v>
      </c>
      <c r="M4302" s="82" t="str">
        <f>"Q"&amp;" "&amp;VLOOKUP(pro[[#This Row],[Period]],Mapping!A:B,2,0)</f>
        <v>Q 2</v>
      </c>
      <c r="N4302"/>
    </row>
    <row r="4303" spans="1:14" ht="11.25" customHeight="1" x14ac:dyDescent="0.2">
      <c r="A4303" s="42" t="s">
        <v>43</v>
      </c>
      <c r="B4303" s="44" t="s">
        <v>26</v>
      </c>
      <c r="C4303" s="44" t="s">
        <v>57</v>
      </c>
      <c r="D4303" s="43">
        <v>1040913.475</v>
      </c>
      <c r="E4303" s="43">
        <v>-519772.49799999996</v>
      </c>
      <c r="F4303" s="45">
        <v>-54820</v>
      </c>
      <c r="G4303" s="45">
        <v>-27890</v>
      </c>
      <c r="H4303" s="45">
        <v>-13420</v>
      </c>
      <c r="I4303" s="55">
        <f>pro[[#This Row],[Admin expenses 3]]+pro[[#This Row],[Admin expenses 2]]+pro[[#This Row],[Admin expenses 1]]+pro[[#This Row],[COGS]]</f>
        <v>-615902.49799999991</v>
      </c>
      <c r="J4303" s="55">
        <f>pro[[#This Row],[Revenue]]+pro[[#This Row],[AdminExp]]</f>
        <v>425010.97700000007</v>
      </c>
      <c r="K4303" s="83">
        <f>pro[[#This Row],[Profit]]/pro[[#This Row],[Revenue]]</f>
        <v>0.40830576912264499</v>
      </c>
      <c r="L4303" s="56">
        <f t="shared" si="67"/>
        <v>5</v>
      </c>
      <c r="M4303" s="82" t="str">
        <f>"Q"&amp;" "&amp;VLOOKUP(pro[[#This Row],[Period]],Mapping!A:B,2,0)</f>
        <v>Q 2</v>
      </c>
      <c r="N4303"/>
    </row>
    <row r="4304" spans="1:14" ht="11.25" customHeight="1" x14ac:dyDescent="0.2">
      <c r="A4304" s="42" t="s">
        <v>43</v>
      </c>
      <c r="B4304" s="44" t="s">
        <v>26</v>
      </c>
      <c r="C4304" s="44" t="s">
        <v>57</v>
      </c>
      <c r="D4304" s="43">
        <v>1396190.2359999998</v>
      </c>
      <c r="E4304" s="43">
        <v>-694337.95899999992</v>
      </c>
      <c r="F4304" s="45">
        <v>-66480</v>
      </c>
      <c r="G4304" s="45">
        <v>-27720</v>
      </c>
      <c r="H4304" s="45">
        <v>-98100</v>
      </c>
      <c r="I4304" s="55">
        <f>pro[[#This Row],[Admin expenses 3]]+pro[[#This Row],[Admin expenses 2]]+pro[[#This Row],[Admin expenses 1]]+pro[[#This Row],[COGS]]</f>
        <v>-886637.95899999992</v>
      </c>
      <c r="J4304" s="55">
        <f>pro[[#This Row],[Revenue]]+pro[[#This Row],[AdminExp]]</f>
        <v>509552.27699999989</v>
      </c>
      <c r="K4304" s="83">
        <f>pro[[#This Row],[Profit]]/pro[[#This Row],[Revenue]]</f>
        <v>0.36495906063620398</v>
      </c>
      <c r="L4304" s="56">
        <f t="shared" si="67"/>
        <v>5</v>
      </c>
      <c r="M4304" s="82" t="str">
        <f>"Q"&amp;" "&amp;VLOOKUP(pro[[#This Row],[Period]],Mapping!A:B,2,0)</f>
        <v>Q 2</v>
      </c>
      <c r="N4304"/>
    </row>
    <row r="4305" spans="1:14" ht="11.25" customHeight="1" x14ac:dyDescent="0.2">
      <c r="A4305" s="42" t="s">
        <v>43</v>
      </c>
      <c r="B4305" s="44" t="s">
        <v>26</v>
      </c>
      <c r="C4305" s="44" t="s">
        <v>57</v>
      </c>
      <c r="D4305" s="43">
        <v>235694.71099999998</v>
      </c>
      <c r="E4305" s="43">
        <v>-109748.891</v>
      </c>
      <c r="F4305" s="45">
        <v>-84410</v>
      </c>
      <c r="G4305" s="45">
        <v>-92450</v>
      </c>
      <c r="H4305" s="45">
        <v>-65170</v>
      </c>
      <c r="I4305" s="55">
        <f>pro[[#This Row],[Admin expenses 3]]+pro[[#This Row],[Admin expenses 2]]+pro[[#This Row],[Admin expenses 1]]+pro[[#This Row],[COGS]]</f>
        <v>-351778.891</v>
      </c>
      <c r="J4305" s="55">
        <f>pro[[#This Row],[Revenue]]+pro[[#This Row],[AdminExp]]</f>
        <v>-116084.18000000002</v>
      </c>
      <c r="K4305" s="83">
        <f>pro[[#This Row],[Profit]]/pro[[#This Row],[Revenue]]</f>
        <v>-0.49251924028112803</v>
      </c>
      <c r="L4305" s="56">
        <f t="shared" si="67"/>
        <v>5</v>
      </c>
      <c r="M4305" s="82" t="str">
        <f>"Q"&amp;" "&amp;VLOOKUP(pro[[#This Row],[Period]],Mapping!A:B,2,0)</f>
        <v>Q 2</v>
      </c>
      <c r="N4305"/>
    </row>
    <row r="4306" spans="1:14" ht="11.25" customHeight="1" x14ac:dyDescent="0.2">
      <c r="A4306" s="42" t="s">
        <v>43</v>
      </c>
      <c r="B4306" s="44" t="s">
        <v>26</v>
      </c>
      <c r="C4306" s="44" t="s">
        <v>57</v>
      </c>
      <c r="D4306" s="43">
        <v>-45290.517999999996</v>
      </c>
      <c r="E4306" s="43">
        <v>20469.911</v>
      </c>
      <c r="F4306" s="45">
        <v>-40110</v>
      </c>
      <c r="G4306" s="45">
        <v>-68370</v>
      </c>
      <c r="H4306" s="45">
        <v>-33990</v>
      </c>
      <c r="I4306" s="55">
        <f>pro[[#This Row],[Admin expenses 3]]+pro[[#This Row],[Admin expenses 2]]+pro[[#This Row],[Admin expenses 1]]+pro[[#This Row],[COGS]]</f>
        <v>-122000.08900000001</v>
      </c>
      <c r="J4306" s="55">
        <f>pro[[#This Row],[Revenue]]+pro[[#This Row],[AdminExp]]</f>
        <v>-167290.60700000002</v>
      </c>
      <c r="K4306" s="83">
        <f>pro[[#This Row],[Profit]]/pro[[#This Row],[Revenue]]</f>
        <v>3.6937225359180044</v>
      </c>
      <c r="L4306" s="56">
        <f t="shared" si="67"/>
        <v>5</v>
      </c>
      <c r="M4306" s="82" t="str">
        <f>"Q"&amp;" "&amp;VLOOKUP(pro[[#This Row],[Period]],Mapping!A:B,2,0)</f>
        <v>Q 2</v>
      </c>
      <c r="N4306"/>
    </row>
    <row r="4307" spans="1:14" ht="11.25" customHeight="1" x14ac:dyDescent="0.2">
      <c r="A4307" s="42" t="s">
        <v>43</v>
      </c>
      <c r="B4307" s="44" t="s">
        <v>26</v>
      </c>
      <c r="C4307" s="44" t="s">
        <v>57</v>
      </c>
      <c r="D4307" s="43">
        <v>6495724.5639999993</v>
      </c>
      <c r="E4307" s="43">
        <v>-2905118.7689999999</v>
      </c>
      <c r="F4307" s="45">
        <v>-22760</v>
      </c>
      <c r="G4307" s="45">
        <v>-95800</v>
      </c>
      <c r="H4307" s="45">
        <v>-63390</v>
      </c>
      <c r="I4307" s="55">
        <f>pro[[#This Row],[Admin expenses 3]]+pro[[#This Row],[Admin expenses 2]]+pro[[#This Row],[Admin expenses 1]]+pro[[#This Row],[COGS]]</f>
        <v>-3087068.7689999999</v>
      </c>
      <c r="J4307" s="55">
        <f>pro[[#This Row],[Revenue]]+pro[[#This Row],[AdminExp]]</f>
        <v>3408655.7949999995</v>
      </c>
      <c r="K4307" s="83">
        <f>pro[[#This Row],[Profit]]/pro[[#This Row],[Revenue]]</f>
        <v>0.52475374554689935</v>
      </c>
      <c r="L4307" s="56">
        <f t="shared" si="67"/>
        <v>5</v>
      </c>
      <c r="M4307" s="82" t="str">
        <f>"Q"&amp;" "&amp;VLOOKUP(pro[[#This Row],[Period]],Mapping!A:B,2,0)</f>
        <v>Q 2</v>
      </c>
      <c r="N4307"/>
    </row>
    <row r="4308" spans="1:14" ht="11.25" customHeight="1" x14ac:dyDescent="0.2">
      <c r="A4308" s="42" t="s">
        <v>43</v>
      </c>
      <c r="B4308" s="44" t="s">
        <v>26</v>
      </c>
      <c r="C4308" s="44" t="s">
        <v>57</v>
      </c>
      <c r="D4308" s="43">
        <v>645868.66399999999</v>
      </c>
      <c r="E4308" s="43">
        <v>-342050.54800000001</v>
      </c>
      <c r="F4308" s="45">
        <v>-44190</v>
      </c>
      <c r="G4308" s="45">
        <v>-57210</v>
      </c>
      <c r="H4308" s="45">
        <v>-47510</v>
      </c>
      <c r="I4308" s="55">
        <f>pro[[#This Row],[Admin expenses 3]]+pro[[#This Row],[Admin expenses 2]]+pro[[#This Row],[Admin expenses 1]]+pro[[#This Row],[COGS]]</f>
        <v>-490960.54800000001</v>
      </c>
      <c r="J4308" s="55">
        <f>pro[[#This Row],[Revenue]]+pro[[#This Row],[AdminExp]]</f>
        <v>154908.11599999998</v>
      </c>
      <c r="K4308" s="83">
        <f>pro[[#This Row],[Profit]]/pro[[#This Row],[Revenue]]</f>
        <v>0.23984460716923708</v>
      </c>
      <c r="L4308" s="56">
        <f t="shared" si="67"/>
        <v>5</v>
      </c>
      <c r="M4308" s="82" t="str">
        <f>"Q"&amp;" "&amp;VLOOKUP(pro[[#This Row],[Period]],Mapping!A:B,2,0)</f>
        <v>Q 2</v>
      </c>
      <c r="N4308"/>
    </row>
    <row r="4309" spans="1:14" ht="11.25" customHeight="1" x14ac:dyDescent="0.2">
      <c r="A4309" s="42" t="s">
        <v>43</v>
      </c>
      <c r="B4309" s="44" t="s">
        <v>26</v>
      </c>
      <c r="C4309" s="44" t="s">
        <v>57</v>
      </c>
      <c r="D4309" s="43">
        <v>656070.38</v>
      </c>
      <c r="E4309" s="43">
        <v>-320620.755</v>
      </c>
      <c r="F4309" s="45">
        <v>-39320</v>
      </c>
      <c r="G4309" s="45">
        <v>-38620</v>
      </c>
      <c r="H4309" s="45">
        <v>-73880</v>
      </c>
      <c r="I4309" s="55">
        <f>pro[[#This Row],[Admin expenses 3]]+pro[[#This Row],[Admin expenses 2]]+pro[[#This Row],[Admin expenses 1]]+pro[[#This Row],[COGS]]</f>
        <v>-472440.755</v>
      </c>
      <c r="J4309" s="55">
        <f>pro[[#This Row],[Revenue]]+pro[[#This Row],[AdminExp]]</f>
        <v>183629.625</v>
      </c>
      <c r="K4309" s="83">
        <f>pro[[#This Row],[Profit]]/pro[[#This Row],[Revenue]]</f>
        <v>0.27989318005790781</v>
      </c>
      <c r="L4309" s="56">
        <f t="shared" si="67"/>
        <v>5</v>
      </c>
      <c r="M4309" s="82" t="str">
        <f>"Q"&amp;" "&amp;VLOOKUP(pro[[#This Row],[Period]],Mapping!A:B,2,0)</f>
        <v>Q 2</v>
      </c>
      <c r="N4309"/>
    </row>
    <row r="4310" spans="1:14" ht="11.25" customHeight="1" x14ac:dyDescent="0.2">
      <c r="A4310" s="42" t="s">
        <v>43</v>
      </c>
      <c r="B4310" s="44" t="s">
        <v>26</v>
      </c>
      <c r="C4310" s="44" t="s">
        <v>57</v>
      </c>
      <c r="D4310" s="43">
        <v>1070949.1310000001</v>
      </c>
      <c r="E4310" s="43">
        <v>-522956.98</v>
      </c>
      <c r="F4310" s="45">
        <v>-38250</v>
      </c>
      <c r="G4310" s="45">
        <v>-93960</v>
      </c>
      <c r="H4310" s="45">
        <v>-35280</v>
      </c>
      <c r="I4310" s="55">
        <f>pro[[#This Row],[Admin expenses 3]]+pro[[#This Row],[Admin expenses 2]]+pro[[#This Row],[Admin expenses 1]]+pro[[#This Row],[COGS]]</f>
        <v>-690446.98</v>
      </c>
      <c r="J4310" s="55">
        <f>pro[[#This Row],[Revenue]]+pro[[#This Row],[AdminExp]]</f>
        <v>380502.15100000007</v>
      </c>
      <c r="K4310" s="83">
        <f>pro[[#This Row],[Profit]]/pro[[#This Row],[Revenue]]</f>
        <v>0.35529432723355003</v>
      </c>
      <c r="L4310" s="56">
        <f t="shared" si="67"/>
        <v>5</v>
      </c>
      <c r="M4310" s="82" t="str">
        <f>"Q"&amp;" "&amp;VLOOKUP(pro[[#This Row],[Period]],Mapping!A:B,2,0)</f>
        <v>Q 2</v>
      </c>
      <c r="N4310"/>
    </row>
    <row r="4311" spans="1:14" ht="11.25" customHeight="1" x14ac:dyDescent="0.2">
      <c r="A4311" s="42" t="s">
        <v>43</v>
      </c>
      <c r="B4311" s="44" t="s">
        <v>26</v>
      </c>
      <c r="C4311" s="44" t="s">
        <v>57</v>
      </c>
      <c r="D4311" s="43">
        <v>524421.24699999997</v>
      </c>
      <c r="E4311" s="43">
        <v>-373792.076</v>
      </c>
      <c r="F4311" s="45">
        <v>-40340</v>
      </c>
      <c r="G4311" s="45">
        <v>-26350</v>
      </c>
      <c r="H4311" s="45">
        <v>-68150</v>
      </c>
      <c r="I4311" s="55">
        <f>pro[[#This Row],[Admin expenses 3]]+pro[[#This Row],[Admin expenses 2]]+pro[[#This Row],[Admin expenses 1]]+pro[[#This Row],[COGS]]</f>
        <v>-508632.076</v>
      </c>
      <c r="J4311" s="55">
        <f>pro[[#This Row],[Revenue]]+pro[[#This Row],[AdminExp]]</f>
        <v>15789.170999999973</v>
      </c>
      <c r="K4311" s="83">
        <f>pro[[#This Row],[Profit]]/pro[[#This Row],[Revenue]]</f>
        <v>3.0107801867913207E-2</v>
      </c>
      <c r="L4311" s="56">
        <f t="shared" si="67"/>
        <v>5</v>
      </c>
      <c r="M4311" s="82" t="str">
        <f>"Q"&amp;" "&amp;VLOOKUP(pro[[#This Row],[Period]],Mapping!A:B,2,0)</f>
        <v>Q 2</v>
      </c>
      <c r="N4311"/>
    </row>
    <row r="4312" spans="1:14" ht="11.25" customHeight="1" x14ac:dyDescent="0.2">
      <c r="A4312" s="42" t="s">
        <v>43</v>
      </c>
      <c r="B4312" s="44" t="s">
        <v>26</v>
      </c>
      <c r="C4312" s="44" t="s">
        <v>57</v>
      </c>
      <c r="D4312" s="43">
        <v>1555595.804</v>
      </c>
      <c r="E4312" s="43">
        <v>-523604.228</v>
      </c>
      <c r="F4312" s="45">
        <v>-76730</v>
      </c>
      <c r="G4312" s="45">
        <v>-96160</v>
      </c>
      <c r="H4312" s="45">
        <v>-25330</v>
      </c>
      <c r="I4312" s="55">
        <f>pro[[#This Row],[Admin expenses 3]]+pro[[#This Row],[Admin expenses 2]]+pro[[#This Row],[Admin expenses 1]]+pro[[#This Row],[COGS]]</f>
        <v>-721824.228</v>
      </c>
      <c r="J4312" s="55">
        <f>pro[[#This Row],[Revenue]]+pro[[#This Row],[AdminExp]]</f>
        <v>833771.576</v>
      </c>
      <c r="K4312" s="83">
        <f>pro[[#This Row],[Profit]]/pro[[#This Row],[Revenue]]</f>
        <v>0.53598214514083375</v>
      </c>
      <c r="L4312" s="56">
        <f t="shared" si="67"/>
        <v>5</v>
      </c>
      <c r="M4312" s="82" t="str">
        <f>"Q"&amp;" "&amp;VLOOKUP(pro[[#This Row],[Period]],Mapping!A:B,2,0)</f>
        <v>Q 2</v>
      </c>
      <c r="N4312"/>
    </row>
    <row r="4313" spans="1:14" ht="11.25" customHeight="1" x14ac:dyDescent="0.2">
      <c r="A4313" s="42" t="s">
        <v>43</v>
      </c>
      <c r="B4313" s="44" t="s">
        <v>26</v>
      </c>
      <c r="C4313" s="44" t="s">
        <v>57</v>
      </c>
      <c r="D4313" s="43">
        <v>3440942.6520000002</v>
      </c>
      <c r="E4313" s="43">
        <v>-321500.788</v>
      </c>
      <c r="F4313" s="45">
        <v>-68470</v>
      </c>
      <c r="G4313" s="45">
        <v>-49920</v>
      </c>
      <c r="H4313" s="45">
        <v>-73250</v>
      </c>
      <c r="I4313" s="55">
        <f>pro[[#This Row],[Admin expenses 3]]+pro[[#This Row],[Admin expenses 2]]+pro[[#This Row],[Admin expenses 1]]+pro[[#This Row],[COGS]]</f>
        <v>-513140.788</v>
      </c>
      <c r="J4313" s="55">
        <f>pro[[#This Row],[Revenue]]+pro[[#This Row],[AdminExp]]</f>
        <v>2927801.8640000001</v>
      </c>
      <c r="K4313" s="83">
        <f>pro[[#This Row],[Profit]]/pro[[#This Row],[Revenue]]</f>
        <v>0.85087203133079126</v>
      </c>
      <c r="L4313" s="56">
        <f t="shared" si="67"/>
        <v>5</v>
      </c>
      <c r="M4313" s="82" t="str">
        <f>"Q"&amp;" "&amp;VLOOKUP(pro[[#This Row],[Period]],Mapping!A:B,2,0)</f>
        <v>Q 2</v>
      </c>
      <c r="N4313"/>
    </row>
    <row r="4314" spans="1:14" ht="11.25" customHeight="1" x14ac:dyDescent="0.2">
      <c r="A4314" s="42" t="s">
        <v>43</v>
      </c>
      <c r="B4314" s="44" t="s">
        <v>26</v>
      </c>
      <c r="C4314" s="44" t="s">
        <v>57</v>
      </c>
      <c r="D4314" s="43">
        <v>5310530.1689999998</v>
      </c>
      <c r="E4314" s="43">
        <v>-4022147.6469999999</v>
      </c>
      <c r="F4314" s="45">
        <v>-23480</v>
      </c>
      <c r="G4314" s="45">
        <v>-41350</v>
      </c>
      <c r="H4314" s="45">
        <v>-100520</v>
      </c>
      <c r="I4314" s="55">
        <f>pro[[#This Row],[Admin expenses 3]]+pro[[#This Row],[Admin expenses 2]]+pro[[#This Row],[Admin expenses 1]]+pro[[#This Row],[COGS]]</f>
        <v>-4187497.6469999999</v>
      </c>
      <c r="J4314" s="55">
        <f>pro[[#This Row],[Revenue]]+pro[[#This Row],[AdminExp]]</f>
        <v>1123032.5219999999</v>
      </c>
      <c r="K4314" s="83">
        <f>pro[[#This Row],[Profit]]/pro[[#This Row],[Revenue]]</f>
        <v>0.21147276943376686</v>
      </c>
      <c r="L4314" s="56">
        <f t="shared" si="67"/>
        <v>5</v>
      </c>
      <c r="M4314" s="82" t="str">
        <f>"Q"&amp;" "&amp;VLOOKUP(pro[[#This Row],[Period]],Mapping!A:B,2,0)</f>
        <v>Q 2</v>
      </c>
      <c r="N4314"/>
    </row>
    <row r="4315" spans="1:14" s="16" customFormat="1" ht="12" customHeight="1" x14ac:dyDescent="0.2">
      <c r="A4315" s="42" t="s">
        <v>43</v>
      </c>
      <c r="B4315" s="44" t="s">
        <v>26</v>
      </c>
      <c r="C4315" s="44" t="s">
        <v>57</v>
      </c>
      <c r="D4315" s="43">
        <v>128221.72999999998</v>
      </c>
      <c r="E4315" s="43">
        <v>-88533.661999999997</v>
      </c>
      <c r="F4315" s="45">
        <v>-56000</v>
      </c>
      <c r="G4315" s="45">
        <v>-105180</v>
      </c>
      <c r="H4315" s="45">
        <v>-76420</v>
      </c>
      <c r="I4315" s="55">
        <f>pro[[#This Row],[Admin expenses 3]]+pro[[#This Row],[Admin expenses 2]]+pro[[#This Row],[Admin expenses 1]]+pro[[#This Row],[COGS]]</f>
        <v>-326133.66200000001</v>
      </c>
      <c r="J4315" s="55">
        <f>pro[[#This Row],[Revenue]]+pro[[#This Row],[AdminExp]]</f>
        <v>-197911.93200000003</v>
      </c>
      <c r="K4315" s="83">
        <f>pro[[#This Row],[Profit]]/pro[[#This Row],[Revenue]]</f>
        <v>-1.5435131939024693</v>
      </c>
      <c r="L4315" s="56">
        <f t="shared" si="67"/>
        <v>5</v>
      </c>
      <c r="M4315" s="82" t="str">
        <f>"Q"&amp;" "&amp;VLOOKUP(pro[[#This Row],[Period]],Mapping!A:B,2,0)</f>
        <v>Q 2</v>
      </c>
      <c r="N4315"/>
    </row>
    <row r="4316" spans="1:14" ht="11.25" customHeight="1" x14ac:dyDescent="0.2">
      <c r="A4316" s="42" t="s">
        <v>43</v>
      </c>
      <c r="B4316" s="44" t="s">
        <v>26</v>
      </c>
      <c r="C4316" s="44" t="s">
        <v>57</v>
      </c>
      <c r="D4316" s="43">
        <v>153719.34899999999</v>
      </c>
      <c r="E4316" s="43">
        <v>-213411.94</v>
      </c>
      <c r="F4316" s="45">
        <v>-25190</v>
      </c>
      <c r="G4316" s="45">
        <v>-66420</v>
      </c>
      <c r="H4316" s="45">
        <v>-63580</v>
      </c>
      <c r="I4316" s="55">
        <f>pro[[#This Row],[Admin expenses 3]]+pro[[#This Row],[Admin expenses 2]]+pro[[#This Row],[Admin expenses 1]]+pro[[#This Row],[COGS]]</f>
        <v>-368601.94</v>
      </c>
      <c r="J4316" s="55">
        <f>pro[[#This Row],[Revenue]]+pro[[#This Row],[AdminExp]]</f>
        <v>-214882.59100000001</v>
      </c>
      <c r="K4316" s="83">
        <f>pro[[#This Row],[Profit]]/pro[[#This Row],[Revenue]]</f>
        <v>-1.3978890256684604</v>
      </c>
      <c r="L4316" s="56">
        <f t="shared" si="67"/>
        <v>5</v>
      </c>
      <c r="M4316" s="82" t="str">
        <f>"Q"&amp;" "&amp;VLOOKUP(pro[[#This Row],[Period]],Mapping!A:B,2,0)</f>
        <v>Q 2</v>
      </c>
      <c r="N4316"/>
    </row>
    <row r="4317" spans="1:14" ht="11.25" customHeight="1" x14ac:dyDescent="0.2">
      <c r="A4317" s="42" t="s">
        <v>43</v>
      </c>
      <c r="B4317" s="44" t="s">
        <v>26</v>
      </c>
      <c r="C4317" s="44" t="s">
        <v>57</v>
      </c>
      <c r="D4317" s="43">
        <v>69146.881999999998</v>
      </c>
      <c r="E4317" s="43">
        <v>-82721.52</v>
      </c>
      <c r="F4317" s="45">
        <v>-80460</v>
      </c>
      <c r="G4317" s="45">
        <v>-82860</v>
      </c>
      <c r="H4317" s="45">
        <v>-35950</v>
      </c>
      <c r="I4317" s="55">
        <f>pro[[#This Row],[Admin expenses 3]]+pro[[#This Row],[Admin expenses 2]]+pro[[#This Row],[Admin expenses 1]]+pro[[#This Row],[COGS]]</f>
        <v>-281991.52</v>
      </c>
      <c r="J4317" s="55">
        <f>pro[[#This Row],[Revenue]]+pro[[#This Row],[AdminExp]]</f>
        <v>-212844.63800000004</v>
      </c>
      <c r="K4317" s="83">
        <f>pro[[#This Row],[Profit]]/pro[[#This Row],[Revenue]]</f>
        <v>-3.0781523597839167</v>
      </c>
      <c r="L4317" s="56">
        <f t="shared" si="67"/>
        <v>5</v>
      </c>
      <c r="M4317" s="82" t="str">
        <f>"Q"&amp;" "&amp;VLOOKUP(pro[[#This Row],[Period]],Mapping!A:B,2,0)</f>
        <v>Q 2</v>
      </c>
      <c r="N4317"/>
    </row>
    <row r="4318" spans="1:14" ht="11.25" customHeight="1" x14ac:dyDescent="0.2">
      <c r="A4318" s="42" t="s">
        <v>43</v>
      </c>
      <c r="B4318" s="44" t="s">
        <v>26</v>
      </c>
      <c r="C4318" s="44" t="s">
        <v>57</v>
      </c>
      <c r="D4318" s="43">
        <v>3770412.4360000002</v>
      </c>
      <c r="E4318" s="43">
        <v>-192550.73599999998</v>
      </c>
      <c r="F4318" s="45">
        <v>-35710</v>
      </c>
      <c r="G4318" s="45">
        <v>-89880</v>
      </c>
      <c r="H4318" s="45">
        <v>-72770</v>
      </c>
      <c r="I4318" s="55">
        <f>pro[[#This Row],[Admin expenses 3]]+pro[[#This Row],[Admin expenses 2]]+pro[[#This Row],[Admin expenses 1]]+pro[[#This Row],[COGS]]</f>
        <v>-390910.73599999998</v>
      </c>
      <c r="J4318" s="55">
        <f>pro[[#This Row],[Revenue]]+pro[[#This Row],[AdminExp]]</f>
        <v>3379501.7</v>
      </c>
      <c r="K4318" s="83">
        <f>pro[[#This Row],[Profit]]/pro[[#This Row],[Revenue]]</f>
        <v>0.89632149197589794</v>
      </c>
      <c r="L4318" s="56">
        <f t="shared" si="67"/>
        <v>5</v>
      </c>
      <c r="M4318" s="82" t="str">
        <f>"Q"&amp;" "&amp;VLOOKUP(pro[[#This Row],[Period]],Mapping!A:B,2,0)</f>
        <v>Q 2</v>
      </c>
      <c r="N4318"/>
    </row>
    <row r="4319" spans="1:14" ht="11.25" customHeight="1" x14ac:dyDescent="0.2">
      <c r="A4319" s="42" t="s">
        <v>43</v>
      </c>
      <c r="B4319" s="44" t="s">
        <v>26</v>
      </c>
      <c r="C4319" s="44" t="s">
        <v>57</v>
      </c>
      <c r="D4319" s="43">
        <v>1717492.0559999999</v>
      </c>
      <c r="E4319" s="43">
        <v>-346632.01999999996</v>
      </c>
      <c r="F4319" s="45">
        <v>-101060</v>
      </c>
      <c r="G4319" s="45">
        <v>-57160</v>
      </c>
      <c r="H4319" s="45">
        <v>-104810</v>
      </c>
      <c r="I4319" s="55">
        <f>pro[[#This Row],[Admin expenses 3]]+pro[[#This Row],[Admin expenses 2]]+pro[[#This Row],[Admin expenses 1]]+pro[[#This Row],[COGS]]</f>
        <v>-609662.02</v>
      </c>
      <c r="J4319" s="55">
        <f>pro[[#This Row],[Revenue]]+pro[[#This Row],[AdminExp]]</f>
        <v>1107830.0359999998</v>
      </c>
      <c r="K4319" s="83">
        <f>pro[[#This Row],[Profit]]/pro[[#This Row],[Revenue]]</f>
        <v>0.64502774969458132</v>
      </c>
      <c r="L4319" s="56">
        <f t="shared" si="67"/>
        <v>5</v>
      </c>
      <c r="M4319" s="82" t="str">
        <f>"Q"&amp;" "&amp;VLOOKUP(pro[[#This Row],[Period]],Mapping!A:B,2,0)</f>
        <v>Q 2</v>
      </c>
      <c r="N4319"/>
    </row>
    <row r="4320" spans="1:14" ht="11.25" customHeight="1" x14ac:dyDescent="0.2">
      <c r="A4320" s="42" t="s">
        <v>43</v>
      </c>
      <c r="B4320" s="44" t="s">
        <v>26</v>
      </c>
      <c r="C4320" s="44" t="s">
        <v>57</v>
      </c>
      <c r="D4320" s="43">
        <v>1696829.456</v>
      </c>
      <c r="E4320" s="43">
        <v>-522891.94999999995</v>
      </c>
      <c r="F4320" s="45">
        <v>-40460</v>
      </c>
      <c r="G4320" s="45">
        <v>-100000</v>
      </c>
      <c r="H4320" s="45">
        <v>-102540</v>
      </c>
      <c r="I4320" s="55">
        <f>pro[[#This Row],[Admin expenses 3]]+pro[[#This Row],[Admin expenses 2]]+pro[[#This Row],[Admin expenses 1]]+pro[[#This Row],[COGS]]</f>
        <v>-765891.95</v>
      </c>
      <c r="J4320" s="55">
        <f>pro[[#This Row],[Revenue]]+pro[[#This Row],[AdminExp]]</f>
        <v>930937.50600000005</v>
      </c>
      <c r="K4320" s="83">
        <f>pro[[#This Row],[Profit]]/pro[[#This Row],[Revenue]]</f>
        <v>0.54863351334938171</v>
      </c>
      <c r="L4320" s="56">
        <f t="shared" si="67"/>
        <v>5</v>
      </c>
      <c r="M4320" s="82" t="str">
        <f>"Q"&amp;" "&amp;VLOOKUP(pro[[#This Row],[Period]],Mapping!A:B,2,0)</f>
        <v>Q 2</v>
      </c>
      <c r="N4320"/>
    </row>
    <row r="4321" spans="1:14" ht="11.25" customHeight="1" x14ac:dyDescent="0.2">
      <c r="A4321" s="42" t="s">
        <v>43</v>
      </c>
      <c r="B4321" s="44" t="s">
        <v>26</v>
      </c>
      <c r="C4321" s="44" t="s">
        <v>57</v>
      </c>
      <c r="D4321" s="43">
        <v>1700515.5439999998</v>
      </c>
      <c r="E4321" s="43">
        <v>-684591.6</v>
      </c>
      <c r="F4321" s="45">
        <v>-52000</v>
      </c>
      <c r="G4321" s="45">
        <v>-34950</v>
      </c>
      <c r="H4321" s="45">
        <v>-61980</v>
      </c>
      <c r="I4321" s="55">
        <f>pro[[#This Row],[Admin expenses 3]]+pro[[#This Row],[Admin expenses 2]]+pro[[#This Row],[Admin expenses 1]]+pro[[#This Row],[COGS]]</f>
        <v>-833521.6</v>
      </c>
      <c r="J4321" s="55">
        <f>pro[[#This Row],[Revenue]]+pro[[#This Row],[AdminExp]]</f>
        <v>866993.94399999978</v>
      </c>
      <c r="K4321" s="83">
        <f>pro[[#This Row],[Profit]]/pro[[#This Row],[Revenue]]</f>
        <v>0.50984182241617892</v>
      </c>
      <c r="L4321" s="56">
        <f t="shared" si="67"/>
        <v>5</v>
      </c>
      <c r="M4321" s="82" t="str">
        <f>"Q"&amp;" "&amp;VLOOKUP(pro[[#This Row],[Period]],Mapping!A:B,2,0)</f>
        <v>Q 2</v>
      </c>
      <c r="N4321"/>
    </row>
    <row r="4322" spans="1:14" ht="11.25" customHeight="1" x14ac:dyDescent="0.2">
      <c r="A4322" s="42" t="s">
        <v>43</v>
      </c>
      <c r="B4322" s="44" t="s">
        <v>26</v>
      </c>
      <c r="C4322" s="44" t="s">
        <v>57</v>
      </c>
      <c r="D4322" s="43">
        <v>521409.81900000002</v>
      </c>
      <c r="E4322" s="43">
        <v>-193637.37399999998</v>
      </c>
      <c r="F4322" s="45">
        <v>-38240</v>
      </c>
      <c r="G4322" s="45">
        <v>-92820</v>
      </c>
      <c r="H4322" s="45">
        <v>-29530</v>
      </c>
      <c r="I4322" s="55">
        <f>pro[[#This Row],[Admin expenses 3]]+pro[[#This Row],[Admin expenses 2]]+pro[[#This Row],[Admin expenses 1]]+pro[[#This Row],[COGS]]</f>
        <v>-354227.37399999995</v>
      </c>
      <c r="J4322" s="55">
        <f>pro[[#This Row],[Revenue]]+pro[[#This Row],[AdminExp]]</f>
        <v>167182.44500000007</v>
      </c>
      <c r="K4322" s="83">
        <f>pro[[#This Row],[Profit]]/pro[[#This Row],[Revenue]]</f>
        <v>0.32063539831420024</v>
      </c>
      <c r="L4322" s="56">
        <f t="shared" si="67"/>
        <v>5</v>
      </c>
      <c r="M4322" s="82" t="str">
        <f>"Q"&amp;" "&amp;VLOOKUP(pro[[#This Row],[Period]],Mapping!A:B,2,0)</f>
        <v>Q 2</v>
      </c>
      <c r="N4322"/>
    </row>
    <row r="4323" spans="1:14" ht="11.25" customHeight="1" x14ac:dyDescent="0.2">
      <c r="A4323" s="42" t="s">
        <v>43</v>
      </c>
      <c r="B4323" s="44" t="s">
        <v>26</v>
      </c>
      <c r="C4323" s="44" t="s">
        <v>58</v>
      </c>
      <c r="D4323" s="43">
        <v>1172389.764</v>
      </c>
      <c r="E4323" s="43">
        <v>-84680.567999999999</v>
      </c>
      <c r="F4323" s="45">
        <v>-46600</v>
      </c>
      <c r="G4323" s="45">
        <v>-51990</v>
      </c>
      <c r="H4323" s="45">
        <v>-75110</v>
      </c>
      <c r="I4323" s="55">
        <f>pro[[#This Row],[Admin expenses 3]]+pro[[#This Row],[Admin expenses 2]]+pro[[#This Row],[Admin expenses 1]]+pro[[#This Row],[COGS]]</f>
        <v>-258380.568</v>
      </c>
      <c r="J4323" s="55">
        <f>pro[[#This Row],[Revenue]]+pro[[#This Row],[AdminExp]]</f>
        <v>914009.196</v>
      </c>
      <c r="K4323" s="83">
        <f>pro[[#This Row],[Profit]]/pro[[#This Row],[Revenue]]</f>
        <v>0.7796120574113099</v>
      </c>
      <c r="L4323" s="56">
        <f t="shared" si="67"/>
        <v>5</v>
      </c>
      <c r="M4323" s="82" t="str">
        <f>"Q"&amp;" "&amp;VLOOKUP(pro[[#This Row],[Period]],Mapping!A:B,2,0)</f>
        <v>Q 2</v>
      </c>
      <c r="N4323"/>
    </row>
    <row r="4324" spans="1:14" ht="11.25" customHeight="1" x14ac:dyDescent="0.2">
      <c r="A4324" s="42" t="s">
        <v>43</v>
      </c>
      <c r="B4324" s="44" t="s">
        <v>26</v>
      </c>
      <c r="C4324" s="44" t="s">
        <v>59</v>
      </c>
      <c r="D4324" s="43">
        <v>359091.52299999999</v>
      </c>
      <c r="E4324" s="43">
        <v>-73980.06</v>
      </c>
      <c r="F4324" s="45">
        <v>-45810</v>
      </c>
      <c r="G4324" s="45">
        <v>-55080</v>
      </c>
      <c r="H4324" s="45">
        <v>-85230</v>
      </c>
      <c r="I4324" s="55">
        <f>pro[[#This Row],[Admin expenses 3]]+pro[[#This Row],[Admin expenses 2]]+pro[[#This Row],[Admin expenses 1]]+pro[[#This Row],[COGS]]</f>
        <v>-260100.06</v>
      </c>
      <c r="J4324" s="55">
        <f>pro[[#This Row],[Revenue]]+pro[[#This Row],[AdminExp]]</f>
        <v>98991.462999999989</v>
      </c>
      <c r="K4324" s="83">
        <f>pro[[#This Row],[Profit]]/pro[[#This Row],[Revenue]]</f>
        <v>0.27567195731323346</v>
      </c>
      <c r="L4324" s="56">
        <f t="shared" si="67"/>
        <v>5</v>
      </c>
      <c r="M4324" s="82" t="str">
        <f>"Q"&amp;" "&amp;VLOOKUP(pro[[#This Row],[Period]],Mapping!A:B,2,0)</f>
        <v>Q 2</v>
      </c>
      <c r="N4324"/>
    </row>
    <row r="4325" spans="1:14" ht="11.25" customHeight="1" x14ac:dyDescent="0.2">
      <c r="A4325" s="42" t="s">
        <v>43</v>
      </c>
      <c r="B4325" s="44" t="s">
        <v>26</v>
      </c>
      <c r="C4325" s="44" t="s">
        <v>57</v>
      </c>
      <c r="D4325" s="43">
        <v>818460.60799999989</v>
      </c>
      <c r="E4325" s="43">
        <v>-159303.05999999997</v>
      </c>
      <c r="F4325" s="45">
        <v>-40050</v>
      </c>
      <c r="G4325" s="45">
        <v>-37360</v>
      </c>
      <c r="H4325" s="45">
        <v>-93720</v>
      </c>
      <c r="I4325" s="55">
        <f>pro[[#This Row],[Admin expenses 3]]+pro[[#This Row],[Admin expenses 2]]+pro[[#This Row],[Admin expenses 1]]+pro[[#This Row],[COGS]]</f>
        <v>-330433.05999999994</v>
      </c>
      <c r="J4325" s="55">
        <f>pro[[#This Row],[Revenue]]+pro[[#This Row],[AdminExp]]</f>
        <v>488027.54799999995</v>
      </c>
      <c r="K4325" s="83">
        <f>pro[[#This Row],[Profit]]/pro[[#This Row],[Revenue]]</f>
        <v>0.59627493764489159</v>
      </c>
      <c r="L4325" s="56">
        <f t="shared" si="67"/>
        <v>5</v>
      </c>
      <c r="M4325" s="82" t="str">
        <f>"Q"&amp;" "&amp;VLOOKUP(pro[[#This Row],[Period]],Mapping!A:B,2,0)</f>
        <v>Q 2</v>
      </c>
      <c r="N4325"/>
    </row>
    <row r="4326" spans="1:14" ht="11.25" customHeight="1" x14ac:dyDescent="0.2">
      <c r="A4326" s="42" t="s">
        <v>43</v>
      </c>
      <c r="B4326" s="44" t="s">
        <v>26</v>
      </c>
      <c r="C4326" s="44" t="s">
        <v>57</v>
      </c>
      <c r="D4326" s="43">
        <v>775198.74599999993</v>
      </c>
      <c r="E4326" s="43">
        <v>-152567.56200000001</v>
      </c>
      <c r="F4326" s="45">
        <v>-93980</v>
      </c>
      <c r="G4326" s="45">
        <v>-50470</v>
      </c>
      <c r="H4326" s="45">
        <v>-28100</v>
      </c>
      <c r="I4326" s="55">
        <f>pro[[#This Row],[Admin expenses 3]]+pro[[#This Row],[Admin expenses 2]]+pro[[#This Row],[Admin expenses 1]]+pro[[#This Row],[COGS]]</f>
        <v>-325117.56200000003</v>
      </c>
      <c r="J4326" s="55">
        <f>pro[[#This Row],[Revenue]]+pro[[#This Row],[AdminExp]]</f>
        <v>450081.18399999989</v>
      </c>
      <c r="K4326" s="83">
        <f>pro[[#This Row],[Profit]]/pro[[#This Row],[Revenue]]</f>
        <v>0.58060102176687467</v>
      </c>
      <c r="L4326" s="56">
        <f t="shared" si="67"/>
        <v>5</v>
      </c>
      <c r="M4326" s="82" t="str">
        <f>"Q"&amp;" "&amp;VLOOKUP(pro[[#This Row],[Period]],Mapping!A:B,2,0)</f>
        <v>Q 2</v>
      </c>
      <c r="N4326"/>
    </row>
    <row r="4327" spans="1:14" ht="11.25" customHeight="1" x14ac:dyDescent="0.2">
      <c r="A4327" s="42" t="s">
        <v>43</v>
      </c>
      <c r="B4327" s="44" t="s">
        <v>26</v>
      </c>
      <c r="C4327" s="44" t="s">
        <v>57</v>
      </c>
      <c r="D4327" s="43">
        <v>279526.75099999999</v>
      </c>
      <c r="E4327" s="43">
        <v>-13852.44</v>
      </c>
      <c r="F4327" s="45">
        <v>-69940</v>
      </c>
      <c r="G4327" s="45">
        <v>-40280</v>
      </c>
      <c r="H4327" s="45">
        <v>-108210</v>
      </c>
      <c r="I4327" s="55">
        <f>pro[[#This Row],[Admin expenses 3]]+pro[[#This Row],[Admin expenses 2]]+pro[[#This Row],[Admin expenses 1]]+pro[[#This Row],[COGS]]</f>
        <v>-232282.44</v>
      </c>
      <c r="J4327" s="55">
        <f>pro[[#This Row],[Revenue]]+pro[[#This Row],[AdminExp]]</f>
        <v>47244.310999999987</v>
      </c>
      <c r="K4327" s="83">
        <f>pro[[#This Row],[Profit]]/pro[[#This Row],[Revenue]]</f>
        <v>0.1690153476580851</v>
      </c>
      <c r="L4327" s="56">
        <f t="shared" si="67"/>
        <v>5</v>
      </c>
      <c r="M4327" s="82" t="str">
        <f>"Q"&amp;" "&amp;VLOOKUP(pro[[#This Row],[Period]],Mapping!A:B,2,0)</f>
        <v>Q 2</v>
      </c>
      <c r="N4327"/>
    </row>
    <row r="4328" spans="1:14" ht="11.25" customHeight="1" x14ac:dyDescent="0.2">
      <c r="A4328" s="42" t="s">
        <v>43</v>
      </c>
      <c r="B4328" s="44" t="s">
        <v>26</v>
      </c>
      <c r="C4328" s="44" t="s">
        <v>57</v>
      </c>
      <c r="D4328" s="43">
        <v>766666.42499999993</v>
      </c>
      <c r="E4328" s="43">
        <v>-41465.423999999999</v>
      </c>
      <c r="F4328" s="45">
        <v>-95760</v>
      </c>
      <c r="G4328" s="45">
        <v>-13150</v>
      </c>
      <c r="H4328" s="45">
        <v>-62150</v>
      </c>
      <c r="I4328" s="55">
        <f>pro[[#This Row],[Admin expenses 3]]+pro[[#This Row],[Admin expenses 2]]+pro[[#This Row],[Admin expenses 1]]+pro[[#This Row],[COGS]]</f>
        <v>-212525.424</v>
      </c>
      <c r="J4328" s="55">
        <f>pro[[#This Row],[Revenue]]+pro[[#This Row],[AdminExp]]</f>
        <v>554141.00099999993</v>
      </c>
      <c r="K4328" s="83">
        <f>pro[[#This Row],[Profit]]/pro[[#This Row],[Revenue]]</f>
        <v>0.72279283783687276</v>
      </c>
      <c r="L4328" s="56">
        <f t="shared" si="67"/>
        <v>5</v>
      </c>
      <c r="M4328" s="82" t="str">
        <f>"Q"&amp;" "&amp;VLOOKUP(pro[[#This Row],[Period]],Mapping!A:B,2,0)</f>
        <v>Q 2</v>
      </c>
      <c r="N4328"/>
    </row>
    <row r="4329" spans="1:14" ht="11.25" customHeight="1" x14ac:dyDescent="0.2">
      <c r="A4329" s="42" t="s">
        <v>43</v>
      </c>
      <c r="B4329" s="44" t="s">
        <v>26</v>
      </c>
      <c r="C4329" s="44" t="s">
        <v>57</v>
      </c>
      <c r="D4329" s="43">
        <v>188685.399</v>
      </c>
      <c r="E4329" s="43">
        <v>-53380.795999999995</v>
      </c>
      <c r="F4329" s="45">
        <v>-26010</v>
      </c>
      <c r="G4329" s="45">
        <v>-22220</v>
      </c>
      <c r="H4329" s="45">
        <v>-60550</v>
      </c>
      <c r="I4329" s="55">
        <f>pro[[#This Row],[Admin expenses 3]]+pro[[#This Row],[Admin expenses 2]]+pro[[#This Row],[Admin expenses 1]]+pro[[#This Row],[COGS]]</f>
        <v>-162160.796</v>
      </c>
      <c r="J4329" s="55">
        <f>pro[[#This Row],[Revenue]]+pro[[#This Row],[AdminExp]]</f>
        <v>26524.603000000003</v>
      </c>
      <c r="K4329" s="83">
        <f>pro[[#This Row],[Profit]]/pro[[#This Row],[Revenue]]</f>
        <v>0.14057581106209496</v>
      </c>
      <c r="L4329" s="56">
        <f t="shared" si="67"/>
        <v>5</v>
      </c>
      <c r="M4329" s="82" t="str">
        <f>"Q"&amp;" "&amp;VLOOKUP(pro[[#This Row],[Period]],Mapping!A:B,2,0)</f>
        <v>Q 2</v>
      </c>
      <c r="N4329"/>
    </row>
    <row r="4330" spans="1:14" ht="11.25" customHeight="1" x14ac:dyDescent="0.2">
      <c r="A4330" s="42" t="s">
        <v>43</v>
      </c>
      <c r="B4330" s="44" t="s">
        <v>26</v>
      </c>
      <c r="C4330" s="44" t="s">
        <v>58</v>
      </c>
      <c r="D4330" s="43">
        <v>70632.477999999988</v>
      </c>
      <c r="E4330" s="43">
        <v>-22475.697999999997</v>
      </c>
      <c r="F4330" s="45">
        <v>-33580</v>
      </c>
      <c r="G4330" s="45">
        <v>-70590</v>
      </c>
      <c r="H4330" s="45">
        <v>-71620</v>
      </c>
      <c r="I4330" s="55">
        <f>pro[[#This Row],[Admin expenses 3]]+pro[[#This Row],[Admin expenses 2]]+pro[[#This Row],[Admin expenses 1]]+pro[[#This Row],[COGS]]</f>
        <v>-198265.698</v>
      </c>
      <c r="J4330" s="55">
        <f>pro[[#This Row],[Revenue]]+pro[[#This Row],[AdminExp]]</f>
        <v>-127633.22000000002</v>
      </c>
      <c r="K4330" s="83">
        <f>pro[[#This Row],[Profit]]/pro[[#This Row],[Revenue]]</f>
        <v>-1.8070047039833437</v>
      </c>
      <c r="L4330" s="56">
        <f t="shared" si="67"/>
        <v>5</v>
      </c>
      <c r="M4330" s="82" t="str">
        <f>"Q"&amp;" "&amp;VLOOKUP(pro[[#This Row],[Period]],Mapping!A:B,2,0)</f>
        <v>Q 2</v>
      </c>
      <c r="N4330"/>
    </row>
    <row r="4331" spans="1:14" ht="11.25" customHeight="1" x14ac:dyDescent="0.2">
      <c r="A4331" s="42" t="s">
        <v>43</v>
      </c>
      <c r="B4331" s="44" t="s">
        <v>26</v>
      </c>
      <c r="C4331" s="44" t="s">
        <v>59</v>
      </c>
      <c r="D4331" s="43">
        <v>1855813.8549999997</v>
      </c>
      <c r="E4331" s="43">
        <v>-1937394.781</v>
      </c>
      <c r="F4331" s="45">
        <v>-57360</v>
      </c>
      <c r="G4331" s="45">
        <v>-64450</v>
      </c>
      <c r="H4331" s="45">
        <v>-35660</v>
      </c>
      <c r="I4331" s="55">
        <f>pro[[#This Row],[Admin expenses 3]]+pro[[#This Row],[Admin expenses 2]]+pro[[#This Row],[Admin expenses 1]]+pro[[#This Row],[COGS]]</f>
        <v>-2094864.781</v>
      </c>
      <c r="J4331" s="55">
        <f>pro[[#This Row],[Revenue]]+pro[[#This Row],[AdminExp]]</f>
        <v>-239050.92600000021</v>
      </c>
      <c r="K4331" s="83">
        <f>pro[[#This Row],[Profit]]/pro[[#This Row],[Revenue]]</f>
        <v>-0.12881190931727377</v>
      </c>
      <c r="L4331" s="56">
        <f t="shared" si="67"/>
        <v>5</v>
      </c>
      <c r="M4331" s="82" t="str">
        <f>"Q"&amp;" "&amp;VLOOKUP(pro[[#This Row],[Period]],Mapping!A:B,2,0)</f>
        <v>Q 2</v>
      </c>
      <c r="N4331"/>
    </row>
    <row r="4332" spans="1:14" ht="11.25" customHeight="1" x14ac:dyDescent="0.2">
      <c r="A4332" s="42" t="s">
        <v>43</v>
      </c>
      <c r="B4332" s="44" t="s">
        <v>15</v>
      </c>
      <c r="C4332" s="44" t="s">
        <v>57</v>
      </c>
      <c r="D4332" s="43">
        <v>108781.09199999999</v>
      </c>
      <c r="E4332" s="43">
        <v>-44474.633000000002</v>
      </c>
      <c r="F4332" s="45">
        <v>-32580</v>
      </c>
      <c r="G4332" s="45">
        <v>-15900</v>
      </c>
      <c r="H4332" s="45">
        <v>-63550</v>
      </c>
      <c r="I4332" s="55">
        <f>pro[[#This Row],[Admin expenses 3]]+pro[[#This Row],[Admin expenses 2]]+pro[[#This Row],[Admin expenses 1]]+pro[[#This Row],[COGS]]</f>
        <v>-156504.633</v>
      </c>
      <c r="J4332" s="55">
        <f>pro[[#This Row],[Revenue]]+pro[[#This Row],[AdminExp]]</f>
        <v>-47723.541000000012</v>
      </c>
      <c r="K4332" s="83">
        <f>pro[[#This Row],[Profit]]/pro[[#This Row],[Revenue]]</f>
        <v>-0.4387117294244483</v>
      </c>
      <c r="L4332" s="56">
        <f t="shared" si="67"/>
        <v>5</v>
      </c>
      <c r="M4332" s="82" t="str">
        <f>"Q"&amp;" "&amp;VLOOKUP(pro[[#This Row],[Period]],Mapping!A:B,2,0)</f>
        <v>Q 2</v>
      </c>
      <c r="N4332"/>
    </row>
    <row r="4333" spans="1:14" ht="11.25" customHeight="1" x14ac:dyDescent="0.2">
      <c r="A4333" s="42" t="s">
        <v>43</v>
      </c>
      <c r="B4333" s="44" t="s">
        <v>15</v>
      </c>
      <c r="C4333" s="44" t="s">
        <v>57</v>
      </c>
      <c r="D4333" s="43">
        <v>17892248.884999998</v>
      </c>
      <c r="E4333" s="43">
        <v>-6964595.2740000002</v>
      </c>
      <c r="F4333" s="45">
        <v>-61490</v>
      </c>
      <c r="G4333" s="45">
        <v>-41050</v>
      </c>
      <c r="H4333" s="45">
        <v>-48350</v>
      </c>
      <c r="I4333" s="55">
        <f>pro[[#This Row],[Admin expenses 3]]+pro[[#This Row],[Admin expenses 2]]+pro[[#This Row],[Admin expenses 1]]+pro[[#This Row],[COGS]]</f>
        <v>-7115485.2740000002</v>
      </c>
      <c r="J4333" s="55">
        <f>pro[[#This Row],[Revenue]]+pro[[#This Row],[AdminExp]]</f>
        <v>10776763.610999998</v>
      </c>
      <c r="K4333" s="83">
        <f>pro[[#This Row],[Profit]]/pro[[#This Row],[Revenue]]</f>
        <v>0.60231464922415201</v>
      </c>
      <c r="L4333" s="56">
        <f t="shared" si="67"/>
        <v>5</v>
      </c>
      <c r="M4333" s="82" t="str">
        <f>"Q"&amp;" "&amp;VLOOKUP(pro[[#This Row],[Period]],Mapping!A:B,2,0)</f>
        <v>Q 2</v>
      </c>
      <c r="N4333"/>
    </row>
    <row r="4334" spans="1:14" ht="11.25" customHeight="1" x14ac:dyDescent="0.2">
      <c r="A4334" s="42" t="s">
        <v>43</v>
      </c>
      <c r="B4334" s="44" t="s">
        <v>15</v>
      </c>
      <c r="C4334" s="44" t="s">
        <v>57</v>
      </c>
      <c r="D4334" s="43">
        <v>1286283.831</v>
      </c>
      <c r="E4334" s="43">
        <v>-564460.00799999991</v>
      </c>
      <c r="F4334" s="45">
        <v>-98460</v>
      </c>
      <c r="G4334" s="45">
        <v>-43180</v>
      </c>
      <c r="H4334" s="45">
        <v>-54900</v>
      </c>
      <c r="I4334" s="55">
        <f>pro[[#This Row],[Admin expenses 3]]+pro[[#This Row],[Admin expenses 2]]+pro[[#This Row],[Admin expenses 1]]+pro[[#This Row],[COGS]]</f>
        <v>-761000.00799999991</v>
      </c>
      <c r="J4334" s="55">
        <f>pro[[#This Row],[Revenue]]+pro[[#This Row],[AdminExp]]</f>
        <v>525283.82300000009</v>
      </c>
      <c r="K4334" s="83">
        <f>pro[[#This Row],[Profit]]/pro[[#This Row],[Revenue]]</f>
        <v>0.408373183538836</v>
      </c>
      <c r="L4334" s="56">
        <f t="shared" si="67"/>
        <v>5</v>
      </c>
      <c r="M4334" s="82" t="str">
        <f>"Q"&amp;" "&amp;VLOOKUP(pro[[#This Row],[Period]],Mapping!A:B,2,0)</f>
        <v>Q 2</v>
      </c>
      <c r="N4334"/>
    </row>
    <row r="4335" spans="1:14" ht="11.25" customHeight="1" x14ac:dyDescent="0.2">
      <c r="A4335" s="42" t="s">
        <v>43</v>
      </c>
      <c r="B4335" s="44" t="s">
        <v>15</v>
      </c>
      <c r="C4335" s="44" t="s">
        <v>58</v>
      </c>
      <c r="D4335" s="43">
        <v>2622447.6739999996</v>
      </c>
      <c r="E4335" s="43">
        <v>-813396.54200000002</v>
      </c>
      <c r="F4335" s="45">
        <v>-16960</v>
      </c>
      <c r="G4335" s="45">
        <v>-92190</v>
      </c>
      <c r="H4335" s="45">
        <v>-32710</v>
      </c>
      <c r="I4335" s="55">
        <f>pro[[#This Row],[Admin expenses 3]]+pro[[#This Row],[Admin expenses 2]]+pro[[#This Row],[Admin expenses 1]]+pro[[#This Row],[COGS]]</f>
        <v>-955256.54200000002</v>
      </c>
      <c r="J4335" s="55">
        <f>pro[[#This Row],[Revenue]]+pro[[#This Row],[AdminExp]]</f>
        <v>1667191.1319999998</v>
      </c>
      <c r="K4335" s="83">
        <f>pro[[#This Row],[Profit]]/pro[[#This Row],[Revenue]]</f>
        <v>0.63573856917306792</v>
      </c>
      <c r="L4335" s="56">
        <f t="shared" si="67"/>
        <v>5</v>
      </c>
      <c r="M4335" s="82" t="str">
        <f>"Q"&amp;" "&amp;VLOOKUP(pro[[#This Row],[Period]],Mapping!A:B,2,0)</f>
        <v>Q 2</v>
      </c>
      <c r="N4335"/>
    </row>
    <row r="4336" spans="1:14" ht="11.25" customHeight="1" x14ac:dyDescent="0.2">
      <c r="A4336" s="42" t="s">
        <v>43</v>
      </c>
      <c r="B4336" s="44" t="s">
        <v>15</v>
      </c>
      <c r="C4336" s="44" t="s">
        <v>59</v>
      </c>
      <c r="D4336" s="43">
        <v>4893596.8969999999</v>
      </c>
      <c r="E4336" s="43">
        <v>-1688754.7180000001</v>
      </c>
      <c r="F4336" s="45">
        <v>-91070</v>
      </c>
      <c r="G4336" s="45">
        <v>-27020</v>
      </c>
      <c r="H4336" s="45">
        <v>-71790</v>
      </c>
      <c r="I4336" s="55">
        <f>pro[[#This Row],[Admin expenses 3]]+pro[[#This Row],[Admin expenses 2]]+pro[[#This Row],[Admin expenses 1]]+pro[[#This Row],[COGS]]</f>
        <v>-1878634.7180000001</v>
      </c>
      <c r="J4336" s="55">
        <f>pro[[#This Row],[Revenue]]+pro[[#This Row],[AdminExp]]</f>
        <v>3014962.1789999995</v>
      </c>
      <c r="K4336" s="83">
        <f>pro[[#This Row],[Profit]]/pro[[#This Row],[Revenue]]</f>
        <v>0.61610350064761366</v>
      </c>
      <c r="L4336" s="56">
        <f t="shared" si="67"/>
        <v>5</v>
      </c>
      <c r="M4336" s="82" t="str">
        <f>"Q"&amp;" "&amp;VLOOKUP(pro[[#This Row],[Period]],Mapping!A:B,2,0)</f>
        <v>Q 2</v>
      </c>
      <c r="N4336"/>
    </row>
    <row r="4337" spans="1:14" ht="11.25" customHeight="1" x14ac:dyDescent="0.2">
      <c r="A4337" s="42" t="s">
        <v>43</v>
      </c>
      <c r="B4337" s="44" t="s">
        <v>15</v>
      </c>
      <c r="C4337" s="44" t="s">
        <v>57</v>
      </c>
      <c r="D4337" s="43">
        <v>5588231.8379999995</v>
      </c>
      <c r="E4337" s="43">
        <v>-363472.06</v>
      </c>
      <c r="F4337" s="45">
        <v>-56080</v>
      </c>
      <c r="G4337" s="45">
        <v>-26360</v>
      </c>
      <c r="H4337" s="45">
        <v>-49630</v>
      </c>
      <c r="I4337" s="55">
        <f>pro[[#This Row],[Admin expenses 3]]+pro[[#This Row],[Admin expenses 2]]+pro[[#This Row],[Admin expenses 1]]+pro[[#This Row],[COGS]]</f>
        <v>-495542.06</v>
      </c>
      <c r="J4337" s="55">
        <f>pro[[#This Row],[Revenue]]+pro[[#This Row],[AdminExp]]</f>
        <v>5092689.7779999999</v>
      </c>
      <c r="K4337" s="83">
        <f>pro[[#This Row],[Profit]]/pro[[#This Row],[Revenue]]</f>
        <v>0.91132399757821225</v>
      </c>
      <c r="L4337" s="56">
        <f t="shared" si="67"/>
        <v>5</v>
      </c>
      <c r="M4337" s="82" t="str">
        <f>"Q"&amp;" "&amp;VLOOKUP(pro[[#This Row],[Period]],Mapping!A:B,2,0)</f>
        <v>Q 2</v>
      </c>
      <c r="N4337"/>
    </row>
    <row r="4338" spans="1:14" ht="11.25" customHeight="1" x14ac:dyDescent="0.2">
      <c r="A4338" s="42" t="s">
        <v>43</v>
      </c>
      <c r="B4338" s="44" t="s">
        <v>15</v>
      </c>
      <c r="C4338" s="44" t="s">
        <v>57</v>
      </c>
      <c r="D4338" s="43">
        <v>5930011.5839999989</v>
      </c>
      <c r="E4338" s="43">
        <v>-4625753.8039999995</v>
      </c>
      <c r="F4338" s="45">
        <v>-23890</v>
      </c>
      <c r="G4338" s="45">
        <v>-39250</v>
      </c>
      <c r="H4338" s="45">
        <v>-77980</v>
      </c>
      <c r="I4338" s="55">
        <f>pro[[#This Row],[Admin expenses 3]]+pro[[#This Row],[Admin expenses 2]]+pro[[#This Row],[Admin expenses 1]]+pro[[#This Row],[COGS]]</f>
        <v>-4766873.8039999995</v>
      </c>
      <c r="J4338" s="55">
        <f>pro[[#This Row],[Revenue]]+pro[[#This Row],[AdminExp]]</f>
        <v>1163137.7799999993</v>
      </c>
      <c r="K4338" s="83">
        <f>pro[[#This Row],[Profit]]/pro[[#This Row],[Revenue]]</f>
        <v>0.19614426776809474</v>
      </c>
      <c r="L4338" s="56">
        <f t="shared" si="67"/>
        <v>5</v>
      </c>
      <c r="M4338" s="82" t="str">
        <f>"Q"&amp;" "&amp;VLOOKUP(pro[[#This Row],[Period]],Mapping!A:B,2,0)</f>
        <v>Q 2</v>
      </c>
      <c r="N4338"/>
    </row>
    <row r="4339" spans="1:14" ht="11.25" customHeight="1" x14ac:dyDescent="0.2">
      <c r="A4339" s="42" t="s">
        <v>43</v>
      </c>
      <c r="B4339" s="44" t="s">
        <v>15</v>
      </c>
      <c r="C4339" s="44" t="s">
        <v>58</v>
      </c>
      <c r="D4339" s="43">
        <v>103930.47</v>
      </c>
      <c r="E4339" s="43">
        <v>-84818.495999999999</v>
      </c>
      <c r="F4339" s="45">
        <v>-60230</v>
      </c>
      <c r="G4339" s="45">
        <v>-100620</v>
      </c>
      <c r="H4339" s="45">
        <v>-71190</v>
      </c>
      <c r="I4339" s="55">
        <f>pro[[#This Row],[Admin expenses 3]]+pro[[#This Row],[Admin expenses 2]]+pro[[#This Row],[Admin expenses 1]]+pro[[#This Row],[COGS]]</f>
        <v>-316858.49599999998</v>
      </c>
      <c r="J4339" s="55">
        <f>pro[[#This Row],[Revenue]]+pro[[#This Row],[AdminExp]]</f>
        <v>-212928.02599999998</v>
      </c>
      <c r="K4339" s="83">
        <f>pro[[#This Row],[Profit]]/pro[[#This Row],[Revenue]]</f>
        <v>-2.0487545760160613</v>
      </c>
      <c r="L4339" s="56">
        <f t="shared" si="67"/>
        <v>5</v>
      </c>
      <c r="M4339" s="82" t="str">
        <f>"Q"&amp;" "&amp;VLOOKUP(pro[[#This Row],[Period]],Mapping!A:B,2,0)</f>
        <v>Q 2</v>
      </c>
      <c r="N4339"/>
    </row>
    <row r="4340" spans="1:14" ht="11.25" customHeight="1" x14ac:dyDescent="0.2">
      <c r="A4340" s="42" t="s">
        <v>43</v>
      </c>
      <c r="B4340" s="44" t="s">
        <v>15</v>
      </c>
      <c r="C4340" s="44" t="s">
        <v>59</v>
      </c>
      <c r="D4340" s="43">
        <v>1283879.7929999998</v>
      </c>
      <c r="E4340" s="43">
        <v>-338446.38799999998</v>
      </c>
      <c r="F4340" s="45">
        <v>-98890</v>
      </c>
      <c r="G4340" s="45">
        <v>-96810</v>
      </c>
      <c r="H4340" s="45">
        <v>-77330</v>
      </c>
      <c r="I4340" s="55">
        <f>pro[[#This Row],[Admin expenses 3]]+pro[[#This Row],[Admin expenses 2]]+pro[[#This Row],[Admin expenses 1]]+pro[[#This Row],[COGS]]</f>
        <v>-611476.38800000004</v>
      </c>
      <c r="J4340" s="55">
        <f>pro[[#This Row],[Revenue]]+pro[[#This Row],[AdminExp]]</f>
        <v>672403.4049999998</v>
      </c>
      <c r="K4340" s="83">
        <f>pro[[#This Row],[Profit]]/pro[[#This Row],[Revenue]]</f>
        <v>0.52372769527653118</v>
      </c>
      <c r="L4340" s="56">
        <f t="shared" si="67"/>
        <v>5</v>
      </c>
      <c r="M4340" s="82" t="str">
        <f>"Q"&amp;" "&amp;VLOOKUP(pro[[#This Row],[Period]],Mapping!A:B,2,0)</f>
        <v>Q 2</v>
      </c>
      <c r="N4340"/>
    </row>
    <row r="4341" spans="1:14" ht="11.25" customHeight="1" x14ac:dyDescent="0.2">
      <c r="A4341" s="42" t="s">
        <v>43</v>
      </c>
      <c r="B4341" s="44" t="s">
        <v>15</v>
      </c>
      <c r="C4341" s="44" t="s">
        <v>57</v>
      </c>
      <c r="D4341" s="43">
        <v>283117.28899999999</v>
      </c>
      <c r="E4341" s="43">
        <v>-58569.231</v>
      </c>
      <c r="F4341" s="45">
        <v>-21050</v>
      </c>
      <c r="G4341" s="45">
        <v>-14430</v>
      </c>
      <c r="H4341" s="45">
        <v>-16990</v>
      </c>
      <c r="I4341" s="55">
        <f>pro[[#This Row],[Admin expenses 3]]+pro[[#This Row],[Admin expenses 2]]+pro[[#This Row],[Admin expenses 1]]+pro[[#This Row],[COGS]]</f>
        <v>-111039.231</v>
      </c>
      <c r="J4341" s="55">
        <f>pro[[#This Row],[Revenue]]+pro[[#This Row],[AdminExp]]</f>
        <v>172078.05799999999</v>
      </c>
      <c r="K4341" s="83">
        <f>pro[[#This Row],[Profit]]/pro[[#This Row],[Revenue]]</f>
        <v>0.60779777387597123</v>
      </c>
      <c r="L4341" s="56">
        <f t="shared" si="67"/>
        <v>5</v>
      </c>
      <c r="M4341" s="82" t="str">
        <f>"Q"&amp;" "&amp;VLOOKUP(pro[[#This Row],[Period]],Mapping!A:B,2,0)</f>
        <v>Q 2</v>
      </c>
      <c r="N4341"/>
    </row>
    <row r="4342" spans="1:14" ht="11.25" customHeight="1" x14ac:dyDescent="0.2">
      <c r="A4342" s="42" t="s">
        <v>43</v>
      </c>
      <c r="B4342" s="44" t="s">
        <v>15</v>
      </c>
      <c r="C4342" s="44" t="s">
        <v>57</v>
      </c>
      <c r="D4342" s="43">
        <v>37876.803999999996</v>
      </c>
      <c r="E4342" s="43">
        <v>-7373.6179999999995</v>
      </c>
      <c r="F4342" s="45">
        <v>-45190</v>
      </c>
      <c r="G4342" s="45">
        <v>-62020</v>
      </c>
      <c r="H4342" s="45">
        <v>-90340</v>
      </c>
      <c r="I4342" s="55">
        <f>pro[[#This Row],[Admin expenses 3]]+pro[[#This Row],[Admin expenses 2]]+pro[[#This Row],[Admin expenses 1]]+pro[[#This Row],[COGS]]</f>
        <v>-204923.61799999999</v>
      </c>
      <c r="J4342" s="55">
        <f>pro[[#This Row],[Revenue]]+pro[[#This Row],[AdminExp]]</f>
        <v>-167046.81399999998</v>
      </c>
      <c r="K4342" s="83">
        <f>pro[[#This Row],[Profit]]/pro[[#This Row],[Revenue]]</f>
        <v>-4.4102668746814011</v>
      </c>
      <c r="L4342" s="56">
        <f t="shared" si="67"/>
        <v>5</v>
      </c>
      <c r="M4342" s="82" t="str">
        <f>"Q"&amp;" "&amp;VLOOKUP(pro[[#This Row],[Period]],Mapping!A:B,2,0)</f>
        <v>Q 2</v>
      </c>
      <c r="N4342"/>
    </row>
    <row r="4343" spans="1:14" ht="11.25" customHeight="1" x14ac:dyDescent="0.2">
      <c r="A4343" s="42" t="s">
        <v>43</v>
      </c>
      <c r="B4343" s="44" t="s">
        <v>15</v>
      </c>
      <c r="C4343" s="44" t="s">
        <v>57</v>
      </c>
      <c r="D4343" s="43">
        <v>111119.59599999999</v>
      </c>
      <c r="E4343" s="43">
        <v>-66779.034</v>
      </c>
      <c r="F4343" s="45">
        <v>-95060</v>
      </c>
      <c r="G4343" s="45">
        <v>-45490</v>
      </c>
      <c r="H4343" s="45">
        <v>-105120</v>
      </c>
      <c r="I4343" s="55">
        <f>pro[[#This Row],[Admin expenses 3]]+pro[[#This Row],[Admin expenses 2]]+pro[[#This Row],[Admin expenses 1]]+pro[[#This Row],[COGS]]</f>
        <v>-312449.03399999999</v>
      </c>
      <c r="J4343" s="55">
        <f>pro[[#This Row],[Revenue]]+pro[[#This Row],[AdminExp]]</f>
        <v>-201329.43799999999</v>
      </c>
      <c r="K4343" s="83">
        <f>pro[[#This Row],[Profit]]/pro[[#This Row],[Revenue]]</f>
        <v>-1.8118265836747645</v>
      </c>
      <c r="L4343" s="56">
        <f t="shared" si="67"/>
        <v>5</v>
      </c>
      <c r="M4343" s="82" t="str">
        <f>"Q"&amp;" "&amp;VLOOKUP(pro[[#This Row],[Period]],Mapping!A:B,2,0)</f>
        <v>Q 2</v>
      </c>
      <c r="N4343"/>
    </row>
    <row r="4344" spans="1:14" ht="11.25" customHeight="1" x14ac:dyDescent="0.2">
      <c r="A4344" s="42" t="s">
        <v>43</v>
      </c>
      <c r="B4344" s="44" t="s">
        <v>15</v>
      </c>
      <c r="C4344" s="44" t="s">
        <v>58</v>
      </c>
      <c r="D4344" s="43">
        <v>3959397.4979999997</v>
      </c>
      <c r="E4344" s="43">
        <v>-2295640.4309999999</v>
      </c>
      <c r="F4344" s="45">
        <v>-101190</v>
      </c>
      <c r="G4344" s="45">
        <v>-101750</v>
      </c>
      <c r="H4344" s="45">
        <v>-32560</v>
      </c>
      <c r="I4344" s="55">
        <f>pro[[#This Row],[Admin expenses 3]]+pro[[#This Row],[Admin expenses 2]]+pro[[#This Row],[Admin expenses 1]]+pro[[#This Row],[COGS]]</f>
        <v>-2531140.4309999999</v>
      </c>
      <c r="J4344" s="55">
        <f>pro[[#This Row],[Revenue]]+pro[[#This Row],[AdminExp]]</f>
        <v>1428257.0669999998</v>
      </c>
      <c r="K4344" s="83">
        <f>pro[[#This Row],[Profit]]/pro[[#This Row],[Revenue]]</f>
        <v>0.36072585986162076</v>
      </c>
      <c r="L4344" s="56">
        <f t="shared" si="67"/>
        <v>5</v>
      </c>
      <c r="M4344" s="82" t="str">
        <f>"Q"&amp;" "&amp;VLOOKUP(pro[[#This Row],[Period]],Mapping!A:B,2,0)</f>
        <v>Q 2</v>
      </c>
      <c r="N4344"/>
    </row>
    <row r="4345" spans="1:14" ht="11.25" customHeight="1" x14ac:dyDescent="0.2">
      <c r="A4345" s="42" t="s">
        <v>43</v>
      </c>
      <c r="B4345" s="44" t="s">
        <v>15</v>
      </c>
      <c r="C4345" s="44" t="s">
        <v>59</v>
      </c>
      <c r="D4345" s="43">
        <v>5439125.3979999991</v>
      </c>
      <c r="E4345" s="43">
        <v>-2349098.8640000001</v>
      </c>
      <c r="F4345" s="45">
        <v>-90800</v>
      </c>
      <c r="G4345" s="45">
        <v>-68530</v>
      </c>
      <c r="H4345" s="45">
        <v>-19090</v>
      </c>
      <c r="I4345" s="55">
        <f>pro[[#This Row],[Admin expenses 3]]+pro[[#This Row],[Admin expenses 2]]+pro[[#This Row],[Admin expenses 1]]+pro[[#This Row],[COGS]]</f>
        <v>-2527518.8640000001</v>
      </c>
      <c r="J4345" s="55">
        <f>pro[[#This Row],[Revenue]]+pro[[#This Row],[AdminExp]]</f>
        <v>2911606.5339999991</v>
      </c>
      <c r="K4345" s="83">
        <f>pro[[#This Row],[Profit]]/pro[[#This Row],[Revenue]]</f>
        <v>0.53530785208052301</v>
      </c>
      <c r="L4345" s="56">
        <f t="shared" si="67"/>
        <v>5</v>
      </c>
      <c r="M4345" s="82" t="str">
        <f>"Q"&amp;" "&amp;VLOOKUP(pro[[#This Row],[Period]],Mapping!A:B,2,0)</f>
        <v>Q 2</v>
      </c>
      <c r="N4345"/>
    </row>
    <row r="4346" spans="1:14" ht="11.25" customHeight="1" x14ac:dyDescent="0.2">
      <c r="A4346" s="42" t="s">
        <v>43</v>
      </c>
      <c r="B4346" s="44" t="s">
        <v>15</v>
      </c>
      <c r="C4346" s="44" t="s">
        <v>60</v>
      </c>
      <c r="D4346" s="43">
        <v>154781.38199999998</v>
      </c>
      <c r="E4346" s="43">
        <v>-47087.025999999991</v>
      </c>
      <c r="F4346" s="45">
        <v>-79590</v>
      </c>
      <c r="G4346" s="45">
        <v>-53780</v>
      </c>
      <c r="H4346" s="45">
        <v>-43440</v>
      </c>
      <c r="I4346" s="55">
        <f>pro[[#This Row],[Admin expenses 3]]+pro[[#This Row],[Admin expenses 2]]+pro[[#This Row],[Admin expenses 1]]+pro[[#This Row],[COGS]]</f>
        <v>-223897.02599999998</v>
      </c>
      <c r="J4346" s="55">
        <f>pro[[#This Row],[Revenue]]+pro[[#This Row],[AdminExp]]</f>
        <v>-69115.644</v>
      </c>
      <c r="K4346" s="83">
        <f>pro[[#This Row],[Profit]]/pro[[#This Row],[Revenue]]</f>
        <v>-0.44653719398887398</v>
      </c>
      <c r="L4346" s="56">
        <f t="shared" si="67"/>
        <v>5</v>
      </c>
      <c r="M4346" s="82" t="str">
        <f>"Q"&amp;" "&amp;VLOOKUP(pro[[#This Row],[Period]],Mapping!A:B,2,0)</f>
        <v>Q 2</v>
      </c>
      <c r="N4346"/>
    </row>
    <row r="4347" spans="1:14" ht="11.25" customHeight="1" x14ac:dyDescent="0.2">
      <c r="A4347" s="42" t="s">
        <v>43</v>
      </c>
      <c r="B4347" s="44" t="s">
        <v>15</v>
      </c>
      <c r="C4347" s="44" t="s">
        <v>57</v>
      </c>
      <c r="D4347" s="43">
        <v>4682629.091</v>
      </c>
      <c r="E4347" s="43">
        <v>-1359613.997</v>
      </c>
      <c r="F4347" s="45">
        <v>-83520</v>
      </c>
      <c r="G4347" s="45">
        <v>-99260</v>
      </c>
      <c r="H4347" s="45">
        <v>-62240</v>
      </c>
      <c r="I4347" s="55">
        <f>pro[[#This Row],[Admin expenses 3]]+pro[[#This Row],[Admin expenses 2]]+pro[[#This Row],[Admin expenses 1]]+pro[[#This Row],[COGS]]</f>
        <v>-1604633.997</v>
      </c>
      <c r="J4347" s="55">
        <f>pro[[#This Row],[Revenue]]+pro[[#This Row],[AdminExp]]</f>
        <v>3077995.094</v>
      </c>
      <c r="K4347" s="83">
        <f>pro[[#This Row],[Profit]]/pro[[#This Row],[Revenue]]</f>
        <v>0.65732199458545582</v>
      </c>
      <c r="L4347" s="56">
        <f t="shared" si="67"/>
        <v>5</v>
      </c>
      <c r="M4347" s="82" t="str">
        <f>"Q"&amp;" "&amp;VLOOKUP(pro[[#This Row],[Period]],Mapping!A:B,2,0)</f>
        <v>Q 2</v>
      </c>
      <c r="N4347"/>
    </row>
    <row r="4348" spans="1:14" ht="11.25" customHeight="1" x14ac:dyDescent="0.2">
      <c r="A4348" s="42" t="s">
        <v>43</v>
      </c>
      <c r="B4348" s="44" t="s">
        <v>15</v>
      </c>
      <c r="C4348" s="44" t="s">
        <v>58</v>
      </c>
      <c r="D4348" s="43">
        <v>214425.533</v>
      </c>
      <c r="E4348" s="43">
        <v>-43527.252999999997</v>
      </c>
      <c r="F4348" s="45">
        <v>-43480</v>
      </c>
      <c r="G4348" s="45">
        <v>-107820</v>
      </c>
      <c r="H4348" s="45">
        <v>-43240</v>
      </c>
      <c r="I4348" s="55">
        <f>pro[[#This Row],[Admin expenses 3]]+pro[[#This Row],[Admin expenses 2]]+pro[[#This Row],[Admin expenses 1]]+pro[[#This Row],[COGS]]</f>
        <v>-238067.253</v>
      </c>
      <c r="J4348" s="55">
        <f>pro[[#This Row],[Revenue]]+pro[[#This Row],[AdminExp]]</f>
        <v>-23641.72</v>
      </c>
      <c r="K4348" s="83">
        <f>pro[[#This Row],[Profit]]/pro[[#This Row],[Revenue]]</f>
        <v>-0.1102560859671502</v>
      </c>
      <c r="L4348" s="56">
        <f t="shared" si="67"/>
        <v>5</v>
      </c>
      <c r="M4348" s="82" t="str">
        <f>"Q"&amp;" "&amp;VLOOKUP(pro[[#This Row],[Period]],Mapping!A:B,2,0)</f>
        <v>Q 2</v>
      </c>
      <c r="N4348"/>
    </row>
    <row r="4349" spans="1:14" ht="11.25" customHeight="1" x14ac:dyDescent="0.2">
      <c r="A4349" s="42" t="s">
        <v>43</v>
      </c>
      <c r="B4349" s="44" t="s">
        <v>15</v>
      </c>
      <c r="C4349" s="44" t="s">
        <v>59</v>
      </c>
      <c r="D4349" s="43">
        <v>446046.92300000001</v>
      </c>
      <c r="E4349" s="43">
        <v>-72359.853999999992</v>
      </c>
      <c r="F4349" s="45">
        <v>-69680</v>
      </c>
      <c r="G4349" s="45">
        <v>-58760</v>
      </c>
      <c r="H4349" s="45">
        <v>-57570</v>
      </c>
      <c r="I4349" s="55">
        <f>pro[[#This Row],[Admin expenses 3]]+pro[[#This Row],[Admin expenses 2]]+pro[[#This Row],[Admin expenses 1]]+pro[[#This Row],[COGS]]</f>
        <v>-258369.85399999999</v>
      </c>
      <c r="J4349" s="55">
        <f>pro[[#This Row],[Revenue]]+pro[[#This Row],[AdminExp]]</f>
        <v>187677.06900000002</v>
      </c>
      <c r="K4349" s="83">
        <f>pro[[#This Row],[Profit]]/pro[[#This Row],[Revenue]]</f>
        <v>0.42075633598754814</v>
      </c>
      <c r="L4349" s="56">
        <f t="shared" si="67"/>
        <v>5</v>
      </c>
      <c r="M4349" s="82" t="str">
        <f>"Q"&amp;" "&amp;VLOOKUP(pro[[#This Row],[Period]],Mapping!A:B,2,0)</f>
        <v>Q 2</v>
      </c>
      <c r="N4349"/>
    </row>
    <row r="4350" spans="1:14" ht="11.25" customHeight="1" x14ac:dyDescent="0.2">
      <c r="A4350" s="42" t="s">
        <v>43</v>
      </c>
      <c r="B4350" s="44" t="s">
        <v>15</v>
      </c>
      <c r="C4350" s="44" t="s">
        <v>60</v>
      </c>
      <c r="D4350" s="43">
        <v>617419.33399999992</v>
      </c>
      <c r="E4350" s="43">
        <v>-152861.70199999999</v>
      </c>
      <c r="F4350" s="45">
        <v>-71700</v>
      </c>
      <c r="G4350" s="45">
        <v>-84360</v>
      </c>
      <c r="H4350" s="45">
        <v>-27970</v>
      </c>
      <c r="I4350" s="55">
        <f>pro[[#This Row],[Admin expenses 3]]+pro[[#This Row],[Admin expenses 2]]+pro[[#This Row],[Admin expenses 1]]+pro[[#This Row],[COGS]]</f>
        <v>-336891.70199999999</v>
      </c>
      <c r="J4350" s="55">
        <f>pro[[#This Row],[Revenue]]+pro[[#This Row],[AdminExp]]</f>
        <v>280527.63199999993</v>
      </c>
      <c r="K4350" s="83">
        <f>pro[[#This Row],[Profit]]/pro[[#This Row],[Revenue]]</f>
        <v>0.45435511418565322</v>
      </c>
      <c r="L4350" s="56">
        <f t="shared" si="67"/>
        <v>5</v>
      </c>
      <c r="M4350" s="82" t="str">
        <f>"Q"&amp;" "&amp;VLOOKUP(pro[[#This Row],[Period]],Mapping!A:B,2,0)</f>
        <v>Q 2</v>
      </c>
      <c r="N4350"/>
    </row>
    <row r="4351" spans="1:14" ht="11.25" customHeight="1" x14ac:dyDescent="0.2">
      <c r="A4351" s="42" t="s">
        <v>43</v>
      </c>
      <c r="B4351" s="44" t="s">
        <v>15</v>
      </c>
      <c r="C4351" s="44" t="s">
        <v>57</v>
      </c>
      <c r="D4351" s="43">
        <v>152093.93499999997</v>
      </c>
      <c r="E4351" s="43">
        <v>-39379.038999999997</v>
      </c>
      <c r="F4351" s="45">
        <v>-49730</v>
      </c>
      <c r="G4351" s="45">
        <v>-96200</v>
      </c>
      <c r="H4351" s="45">
        <v>-19630</v>
      </c>
      <c r="I4351" s="55">
        <f>pro[[#This Row],[Admin expenses 3]]+pro[[#This Row],[Admin expenses 2]]+pro[[#This Row],[Admin expenses 1]]+pro[[#This Row],[COGS]]</f>
        <v>-204939.03899999999</v>
      </c>
      <c r="J4351" s="55">
        <f>pro[[#This Row],[Revenue]]+pro[[#This Row],[AdminExp]]</f>
        <v>-52845.104000000021</v>
      </c>
      <c r="K4351" s="83">
        <f>pro[[#This Row],[Profit]]/pro[[#This Row],[Revenue]]</f>
        <v>-0.34745043581126384</v>
      </c>
      <c r="L4351" s="56">
        <f t="shared" si="67"/>
        <v>5</v>
      </c>
      <c r="M4351" s="82" t="str">
        <f>"Q"&amp;" "&amp;VLOOKUP(pro[[#This Row],[Period]],Mapping!A:B,2,0)</f>
        <v>Q 2</v>
      </c>
      <c r="N4351"/>
    </row>
    <row r="4352" spans="1:14" ht="11.25" customHeight="1" x14ac:dyDescent="0.2">
      <c r="A4352" s="42" t="s">
        <v>43</v>
      </c>
      <c r="B4352" s="44" t="s">
        <v>15</v>
      </c>
      <c r="C4352" s="44" t="s">
        <v>58</v>
      </c>
      <c r="D4352" s="43">
        <v>77373.73</v>
      </c>
      <c r="E4352" s="43">
        <v>-32521.516999999996</v>
      </c>
      <c r="F4352" s="45">
        <v>-22770</v>
      </c>
      <c r="G4352" s="45">
        <v>-59990</v>
      </c>
      <c r="H4352" s="45">
        <v>-19540</v>
      </c>
      <c r="I4352" s="55">
        <f>pro[[#This Row],[Admin expenses 3]]+pro[[#This Row],[Admin expenses 2]]+pro[[#This Row],[Admin expenses 1]]+pro[[#This Row],[COGS]]</f>
        <v>-134821.51699999999</v>
      </c>
      <c r="J4352" s="55">
        <f>pro[[#This Row],[Revenue]]+pro[[#This Row],[AdminExp]]</f>
        <v>-57447.786999999997</v>
      </c>
      <c r="K4352" s="83">
        <f>pro[[#This Row],[Profit]]/pro[[#This Row],[Revenue]]</f>
        <v>-0.7424714693216935</v>
      </c>
      <c r="L4352" s="56">
        <f t="shared" si="67"/>
        <v>5</v>
      </c>
      <c r="M4352" s="82" t="str">
        <f>"Q"&amp;" "&amp;VLOOKUP(pro[[#This Row],[Period]],Mapping!A:B,2,0)</f>
        <v>Q 2</v>
      </c>
      <c r="N4352"/>
    </row>
    <row r="4353" spans="1:14" ht="11.25" customHeight="1" x14ac:dyDescent="0.2">
      <c r="A4353" s="42" t="s">
        <v>43</v>
      </c>
      <c r="B4353" s="44" t="s">
        <v>15</v>
      </c>
      <c r="C4353" s="44" t="s">
        <v>59</v>
      </c>
      <c r="D4353" s="43">
        <v>3990395.8360000001</v>
      </c>
      <c r="E4353" s="43">
        <v>-2631461.2450000001</v>
      </c>
      <c r="F4353" s="45">
        <v>-50420</v>
      </c>
      <c r="G4353" s="45">
        <v>-32210</v>
      </c>
      <c r="H4353" s="45">
        <v>-98970</v>
      </c>
      <c r="I4353" s="55">
        <f>pro[[#This Row],[Admin expenses 3]]+pro[[#This Row],[Admin expenses 2]]+pro[[#This Row],[Admin expenses 1]]+pro[[#This Row],[COGS]]</f>
        <v>-2813061.2450000001</v>
      </c>
      <c r="J4353" s="55">
        <f>pro[[#This Row],[Revenue]]+pro[[#This Row],[AdminExp]]</f>
        <v>1177334.591</v>
      </c>
      <c r="K4353" s="83">
        <f>pro[[#This Row],[Profit]]/pro[[#This Row],[Revenue]]</f>
        <v>0.29504205582275472</v>
      </c>
      <c r="L4353" s="56">
        <f t="shared" si="67"/>
        <v>5</v>
      </c>
      <c r="M4353" s="82" t="str">
        <f>"Q"&amp;" "&amp;VLOOKUP(pro[[#This Row],[Period]],Mapping!A:B,2,0)</f>
        <v>Q 2</v>
      </c>
      <c r="N4353"/>
    </row>
    <row r="4354" spans="1:14" ht="11.25" customHeight="1" x14ac:dyDescent="0.2">
      <c r="A4354" s="42" t="s">
        <v>43</v>
      </c>
      <c r="B4354" s="44" t="s">
        <v>15</v>
      </c>
      <c r="C4354" s="44" t="s">
        <v>60</v>
      </c>
      <c r="D4354" s="43">
        <v>825644.93199999991</v>
      </c>
      <c r="E4354" s="43">
        <v>-17072.565999999999</v>
      </c>
      <c r="F4354" s="45">
        <v>-46960</v>
      </c>
      <c r="G4354" s="45">
        <v>-107550</v>
      </c>
      <c r="H4354" s="45">
        <v>-58490</v>
      </c>
      <c r="I4354" s="55">
        <f>pro[[#This Row],[Admin expenses 3]]+pro[[#This Row],[Admin expenses 2]]+pro[[#This Row],[Admin expenses 1]]+pro[[#This Row],[COGS]]</f>
        <v>-230072.56599999999</v>
      </c>
      <c r="J4354" s="55">
        <f>pro[[#This Row],[Revenue]]+pro[[#This Row],[AdminExp]]</f>
        <v>595572.36599999992</v>
      </c>
      <c r="K4354" s="83">
        <f>pro[[#This Row],[Profit]]/pro[[#This Row],[Revenue]]</f>
        <v>0.721341999347487</v>
      </c>
      <c r="L4354" s="56">
        <f t="shared" ref="L4354:L4417" si="68">MONTH(DATEVALUE(A4354&amp;"1"))</f>
        <v>5</v>
      </c>
      <c r="M4354" s="82" t="str">
        <f>"Q"&amp;" "&amp;VLOOKUP(pro[[#This Row],[Period]],Mapping!A:B,2,0)</f>
        <v>Q 2</v>
      </c>
      <c r="N4354"/>
    </row>
    <row r="4355" spans="1:14" ht="11.25" customHeight="1" x14ac:dyDescent="0.2">
      <c r="A4355" s="42" t="s">
        <v>43</v>
      </c>
      <c r="B4355" s="44" t="s">
        <v>15</v>
      </c>
      <c r="C4355" s="44" t="s">
        <v>57</v>
      </c>
      <c r="D4355" s="43">
        <v>1203951.959</v>
      </c>
      <c r="E4355" s="43">
        <v>-21749.475999999999</v>
      </c>
      <c r="F4355" s="45">
        <v>-88310</v>
      </c>
      <c r="G4355" s="45">
        <v>-13170</v>
      </c>
      <c r="H4355" s="45">
        <v>-29820</v>
      </c>
      <c r="I4355" s="55">
        <f>pro[[#This Row],[Admin expenses 3]]+pro[[#This Row],[Admin expenses 2]]+pro[[#This Row],[Admin expenses 1]]+pro[[#This Row],[COGS]]</f>
        <v>-153049.476</v>
      </c>
      <c r="J4355" s="55">
        <f>pro[[#This Row],[Revenue]]+pro[[#This Row],[AdminExp]]</f>
        <v>1050902.483</v>
      </c>
      <c r="K4355" s="83">
        <f>pro[[#This Row],[Profit]]/pro[[#This Row],[Revenue]]</f>
        <v>0.8728774226779592</v>
      </c>
      <c r="L4355" s="56">
        <f t="shared" si="68"/>
        <v>5</v>
      </c>
      <c r="M4355" s="82" t="str">
        <f>"Q"&amp;" "&amp;VLOOKUP(pro[[#This Row],[Period]],Mapping!A:B,2,0)</f>
        <v>Q 2</v>
      </c>
      <c r="N4355"/>
    </row>
    <row r="4356" spans="1:14" ht="11.25" customHeight="1" x14ac:dyDescent="0.2">
      <c r="A4356" s="42" t="s">
        <v>43</v>
      </c>
      <c r="B4356" s="44" t="s">
        <v>15</v>
      </c>
      <c r="C4356" s="44" t="s">
        <v>58</v>
      </c>
      <c r="D4356" s="43">
        <v>265935.565</v>
      </c>
      <c r="E4356" s="43">
        <v>-21864.668000000001</v>
      </c>
      <c r="F4356" s="45">
        <v>-28830</v>
      </c>
      <c r="G4356" s="45">
        <v>-44230</v>
      </c>
      <c r="H4356" s="45">
        <v>-17520</v>
      </c>
      <c r="I4356" s="55">
        <f>pro[[#This Row],[Admin expenses 3]]+pro[[#This Row],[Admin expenses 2]]+pro[[#This Row],[Admin expenses 1]]+pro[[#This Row],[COGS]]</f>
        <v>-112444.66800000001</v>
      </c>
      <c r="J4356" s="55">
        <f>pro[[#This Row],[Revenue]]+pro[[#This Row],[AdminExp]]</f>
        <v>153490.897</v>
      </c>
      <c r="K4356" s="83">
        <f>pro[[#This Row],[Profit]]/pro[[#This Row],[Revenue]]</f>
        <v>0.57717325999627012</v>
      </c>
      <c r="L4356" s="56">
        <f t="shared" si="68"/>
        <v>5</v>
      </c>
      <c r="M4356" s="82" t="str">
        <f>"Q"&amp;" "&amp;VLOOKUP(pro[[#This Row],[Period]],Mapping!A:B,2,0)</f>
        <v>Q 2</v>
      </c>
      <c r="N4356"/>
    </row>
    <row r="4357" spans="1:14" ht="11.25" customHeight="1" x14ac:dyDescent="0.2">
      <c r="A4357" s="42" t="s">
        <v>43</v>
      </c>
      <c r="B4357" s="44" t="s">
        <v>15</v>
      </c>
      <c r="C4357" s="44" t="s">
        <v>59</v>
      </c>
      <c r="D4357" s="43">
        <v>1743924.595</v>
      </c>
      <c r="E4357" s="43">
        <v>-57125.214999999997</v>
      </c>
      <c r="F4357" s="45">
        <v>-16260</v>
      </c>
      <c r="G4357" s="45">
        <v>-97910</v>
      </c>
      <c r="H4357" s="45">
        <v>-77200</v>
      </c>
      <c r="I4357" s="55">
        <f>pro[[#This Row],[Admin expenses 3]]+pro[[#This Row],[Admin expenses 2]]+pro[[#This Row],[Admin expenses 1]]+pro[[#This Row],[COGS]]</f>
        <v>-248495.215</v>
      </c>
      <c r="J4357" s="55">
        <f>pro[[#This Row],[Revenue]]+pro[[#This Row],[AdminExp]]</f>
        <v>1495429.38</v>
      </c>
      <c r="K4357" s="83">
        <f>pro[[#This Row],[Profit]]/pro[[#This Row],[Revenue]]</f>
        <v>0.85750805068495517</v>
      </c>
      <c r="L4357" s="56">
        <f t="shared" si="68"/>
        <v>5</v>
      </c>
      <c r="M4357" s="82" t="str">
        <f>"Q"&amp;" "&amp;VLOOKUP(pro[[#This Row],[Period]],Mapping!A:B,2,0)</f>
        <v>Q 2</v>
      </c>
      <c r="N4357"/>
    </row>
    <row r="4358" spans="1:14" ht="11.25" customHeight="1" x14ac:dyDescent="0.2">
      <c r="A4358" s="42" t="s">
        <v>43</v>
      </c>
      <c r="B4358" s="44" t="s">
        <v>15</v>
      </c>
      <c r="C4358" s="44" t="s">
        <v>60</v>
      </c>
      <c r="D4358" s="43">
        <v>310699.83</v>
      </c>
      <c r="E4358" s="43">
        <v>-17578.463</v>
      </c>
      <c r="F4358" s="45">
        <v>-80420</v>
      </c>
      <c r="G4358" s="45">
        <v>-16330</v>
      </c>
      <c r="H4358" s="45">
        <v>-35230</v>
      </c>
      <c r="I4358" s="55">
        <f>pro[[#This Row],[Admin expenses 3]]+pro[[#This Row],[Admin expenses 2]]+pro[[#This Row],[Admin expenses 1]]+pro[[#This Row],[COGS]]</f>
        <v>-149558.46299999999</v>
      </c>
      <c r="J4358" s="55">
        <f>pro[[#This Row],[Revenue]]+pro[[#This Row],[AdminExp]]</f>
        <v>161141.36700000003</v>
      </c>
      <c r="K4358" s="83">
        <f>pro[[#This Row],[Profit]]/pro[[#This Row],[Revenue]]</f>
        <v>0.51864002307307355</v>
      </c>
      <c r="L4358" s="56">
        <f t="shared" si="68"/>
        <v>5</v>
      </c>
      <c r="M4358" s="82" t="str">
        <f>"Q"&amp;" "&amp;VLOOKUP(pro[[#This Row],[Period]],Mapping!A:B,2,0)</f>
        <v>Q 2</v>
      </c>
      <c r="N4358"/>
    </row>
    <row r="4359" spans="1:14" ht="11.25" customHeight="1" x14ac:dyDescent="0.2">
      <c r="A4359" s="42" t="s">
        <v>43</v>
      </c>
      <c r="B4359" s="44" t="s">
        <v>15</v>
      </c>
      <c r="C4359" s="44" t="s">
        <v>57</v>
      </c>
      <c r="D4359" s="43">
        <v>77143.940999999992</v>
      </c>
      <c r="E4359" s="43">
        <v>-12009.486999999999</v>
      </c>
      <c r="F4359" s="45">
        <v>-81630</v>
      </c>
      <c r="G4359" s="45">
        <v>-12820</v>
      </c>
      <c r="H4359" s="45">
        <v>-77940</v>
      </c>
      <c r="I4359" s="55">
        <f>pro[[#This Row],[Admin expenses 3]]+pro[[#This Row],[Admin expenses 2]]+pro[[#This Row],[Admin expenses 1]]+pro[[#This Row],[COGS]]</f>
        <v>-184399.48699999999</v>
      </c>
      <c r="J4359" s="55">
        <f>pro[[#This Row],[Revenue]]+pro[[#This Row],[AdminExp]]</f>
        <v>-107255.546</v>
      </c>
      <c r="K4359" s="83">
        <f>pro[[#This Row],[Profit]]/pro[[#This Row],[Revenue]]</f>
        <v>-1.3903301362319564</v>
      </c>
      <c r="L4359" s="56">
        <f t="shared" si="68"/>
        <v>5</v>
      </c>
      <c r="M4359" s="82" t="str">
        <f>"Q"&amp;" "&amp;VLOOKUP(pro[[#This Row],[Period]],Mapping!A:B,2,0)</f>
        <v>Q 2</v>
      </c>
      <c r="N4359"/>
    </row>
    <row r="4360" spans="1:14" ht="11.25" customHeight="1" x14ac:dyDescent="0.2">
      <c r="A4360" s="42" t="s">
        <v>43</v>
      </c>
      <c r="B4360" s="44" t="s">
        <v>15</v>
      </c>
      <c r="C4360" s="44" t="s">
        <v>57</v>
      </c>
      <c r="D4360" s="43">
        <v>206060.77100000001</v>
      </c>
      <c r="E4360" s="43">
        <v>-21789.347999999998</v>
      </c>
      <c r="F4360" s="45">
        <v>-66800</v>
      </c>
      <c r="G4360" s="45">
        <v>-27470</v>
      </c>
      <c r="H4360" s="45">
        <v>-86080</v>
      </c>
      <c r="I4360" s="55">
        <f>pro[[#This Row],[Admin expenses 3]]+pro[[#This Row],[Admin expenses 2]]+pro[[#This Row],[Admin expenses 1]]+pro[[#This Row],[COGS]]</f>
        <v>-202139.348</v>
      </c>
      <c r="J4360" s="55">
        <f>pro[[#This Row],[Revenue]]+pro[[#This Row],[AdminExp]]</f>
        <v>3921.4230000000098</v>
      </c>
      <c r="K4360" s="83">
        <f>pro[[#This Row],[Profit]]/pro[[#This Row],[Revenue]]</f>
        <v>1.9030419914327166E-2</v>
      </c>
      <c r="L4360" s="56">
        <f t="shared" si="68"/>
        <v>5</v>
      </c>
      <c r="M4360" s="82" t="str">
        <f>"Q"&amp;" "&amp;VLOOKUP(pro[[#This Row],[Period]],Mapping!A:B,2,0)</f>
        <v>Q 2</v>
      </c>
      <c r="N4360"/>
    </row>
    <row r="4361" spans="1:14" ht="11.25" customHeight="1" x14ac:dyDescent="0.2">
      <c r="A4361" s="42" t="s">
        <v>43</v>
      </c>
      <c r="B4361" s="44" t="s">
        <v>15</v>
      </c>
      <c r="C4361" s="44" t="s">
        <v>58</v>
      </c>
      <c r="D4361" s="43">
        <v>152897.003</v>
      </c>
      <c r="E4361" s="43">
        <v>-7887.6840000000002</v>
      </c>
      <c r="F4361" s="45">
        <v>-34080</v>
      </c>
      <c r="G4361" s="45">
        <v>-102590</v>
      </c>
      <c r="H4361" s="45">
        <v>-90260</v>
      </c>
      <c r="I4361" s="55">
        <f>pro[[#This Row],[Admin expenses 3]]+pro[[#This Row],[Admin expenses 2]]+pro[[#This Row],[Admin expenses 1]]+pro[[#This Row],[COGS]]</f>
        <v>-234817.68400000001</v>
      </c>
      <c r="J4361" s="55">
        <f>pro[[#This Row],[Revenue]]+pro[[#This Row],[AdminExp]]</f>
        <v>-81920.681000000011</v>
      </c>
      <c r="K4361" s="83">
        <f>pro[[#This Row],[Profit]]/pro[[#This Row],[Revenue]]</f>
        <v>-0.5357899722861148</v>
      </c>
      <c r="L4361" s="56">
        <f t="shared" si="68"/>
        <v>5</v>
      </c>
      <c r="M4361" s="82" t="str">
        <f>"Q"&amp;" "&amp;VLOOKUP(pro[[#This Row],[Period]],Mapping!A:B,2,0)</f>
        <v>Q 2</v>
      </c>
      <c r="N4361"/>
    </row>
    <row r="4362" spans="1:14" ht="11.25" customHeight="1" x14ac:dyDescent="0.2">
      <c r="A4362" s="42" t="s">
        <v>43</v>
      </c>
      <c r="B4362" s="44" t="s">
        <v>15</v>
      </c>
      <c r="C4362" s="44" t="s">
        <v>59</v>
      </c>
      <c r="D4362" s="43">
        <v>1221871.4759999998</v>
      </c>
      <c r="E4362" s="43">
        <v>-49675.814999999995</v>
      </c>
      <c r="F4362" s="45">
        <v>-20710</v>
      </c>
      <c r="G4362" s="45">
        <v>-60560</v>
      </c>
      <c r="H4362" s="45">
        <v>-81420</v>
      </c>
      <c r="I4362" s="55">
        <f>pro[[#This Row],[Admin expenses 3]]+pro[[#This Row],[Admin expenses 2]]+pro[[#This Row],[Admin expenses 1]]+pro[[#This Row],[COGS]]</f>
        <v>-212365.815</v>
      </c>
      <c r="J4362" s="55">
        <f>pro[[#This Row],[Revenue]]+pro[[#This Row],[AdminExp]]</f>
        <v>1009505.6609999998</v>
      </c>
      <c r="K4362" s="83">
        <f>pro[[#This Row],[Profit]]/pro[[#This Row],[Revenue]]</f>
        <v>0.82619627418162267</v>
      </c>
      <c r="L4362" s="56">
        <f t="shared" si="68"/>
        <v>5</v>
      </c>
      <c r="M4362" s="82" t="str">
        <f>"Q"&amp;" "&amp;VLOOKUP(pro[[#This Row],[Period]],Mapping!A:B,2,0)</f>
        <v>Q 2</v>
      </c>
      <c r="N4362"/>
    </row>
    <row r="4363" spans="1:14" ht="11.25" customHeight="1" x14ac:dyDescent="0.2">
      <c r="A4363" s="42" t="s">
        <v>43</v>
      </c>
      <c r="B4363" s="44" t="s">
        <v>15</v>
      </c>
      <c r="C4363" s="44" t="s">
        <v>57</v>
      </c>
      <c r="D4363" s="43">
        <v>1233321.824</v>
      </c>
      <c r="E4363" s="43">
        <v>-41086.737999999998</v>
      </c>
      <c r="F4363" s="45">
        <v>-48330</v>
      </c>
      <c r="G4363" s="45">
        <v>-79100</v>
      </c>
      <c r="H4363" s="45">
        <v>-100320</v>
      </c>
      <c r="I4363" s="55">
        <f>pro[[#This Row],[Admin expenses 3]]+pro[[#This Row],[Admin expenses 2]]+pro[[#This Row],[Admin expenses 1]]+pro[[#This Row],[COGS]]</f>
        <v>-268836.73800000001</v>
      </c>
      <c r="J4363" s="55">
        <f>pro[[#This Row],[Revenue]]+pro[[#This Row],[AdminExp]]</f>
        <v>964485.08600000001</v>
      </c>
      <c r="K4363" s="83">
        <f>pro[[#This Row],[Profit]]/pro[[#This Row],[Revenue]]</f>
        <v>0.7820222323415239</v>
      </c>
      <c r="L4363" s="56">
        <f t="shared" si="68"/>
        <v>5</v>
      </c>
      <c r="M4363" s="82" t="str">
        <f>"Q"&amp;" "&amp;VLOOKUP(pro[[#This Row],[Period]],Mapping!A:B,2,0)</f>
        <v>Q 2</v>
      </c>
      <c r="N4363"/>
    </row>
    <row r="4364" spans="1:14" ht="11.25" customHeight="1" x14ac:dyDescent="0.2">
      <c r="A4364" s="42" t="s">
        <v>43</v>
      </c>
      <c r="B4364" s="44" t="s">
        <v>15</v>
      </c>
      <c r="C4364" s="44" t="s">
        <v>58</v>
      </c>
      <c r="D4364" s="43">
        <v>7219.3449999999993</v>
      </c>
      <c r="E4364" s="43">
        <v>-4365.8230000000003</v>
      </c>
      <c r="F4364" s="45">
        <v>-19720</v>
      </c>
      <c r="G4364" s="45">
        <v>-15090</v>
      </c>
      <c r="H4364" s="45">
        <v>-27210</v>
      </c>
      <c r="I4364" s="55">
        <f>pro[[#This Row],[Admin expenses 3]]+pro[[#This Row],[Admin expenses 2]]+pro[[#This Row],[Admin expenses 1]]+pro[[#This Row],[COGS]]</f>
        <v>-66385.823000000004</v>
      </c>
      <c r="J4364" s="55">
        <f>pro[[#This Row],[Revenue]]+pro[[#This Row],[AdminExp]]</f>
        <v>-59166.478000000003</v>
      </c>
      <c r="K4364" s="83">
        <f>pro[[#This Row],[Profit]]/pro[[#This Row],[Revenue]]</f>
        <v>-8.1955465488905173</v>
      </c>
      <c r="L4364" s="56">
        <f t="shared" si="68"/>
        <v>5</v>
      </c>
      <c r="M4364" s="82" t="str">
        <f>"Q"&amp;" "&amp;VLOOKUP(pro[[#This Row],[Period]],Mapping!A:B,2,0)</f>
        <v>Q 2</v>
      </c>
      <c r="N4364"/>
    </row>
    <row r="4365" spans="1:14" ht="11.25" customHeight="1" x14ac:dyDescent="0.2">
      <c r="A4365" s="42" t="s">
        <v>43</v>
      </c>
      <c r="B4365" s="44" t="s">
        <v>15</v>
      </c>
      <c r="C4365" s="44" t="s">
        <v>59</v>
      </c>
      <c r="D4365" s="43">
        <v>23652.768999999997</v>
      </c>
      <c r="E4365" s="43">
        <v>-10266.543</v>
      </c>
      <c r="F4365" s="45">
        <v>-90240</v>
      </c>
      <c r="G4365" s="45">
        <v>-69680</v>
      </c>
      <c r="H4365" s="45">
        <v>-90540</v>
      </c>
      <c r="I4365" s="55">
        <f>pro[[#This Row],[Admin expenses 3]]+pro[[#This Row],[Admin expenses 2]]+pro[[#This Row],[Admin expenses 1]]+pro[[#This Row],[COGS]]</f>
        <v>-260726.54300000001</v>
      </c>
      <c r="J4365" s="55">
        <f>pro[[#This Row],[Revenue]]+pro[[#This Row],[AdminExp]]</f>
        <v>-237073.774</v>
      </c>
      <c r="K4365" s="83">
        <f>pro[[#This Row],[Profit]]/pro[[#This Row],[Revenue]]</f>
        <v>-10.023087529413576</v>
      </c>
      <c r="L4365" s="56">
        <f t="shared" si="68"/>
        <v>5</v>
      </c>
      <c r="M4365" s="82" t="str">
        <f>"Q"&amp;" "&amp;VLOOKUP(pro[[#This Row],[Period]],Mapping!A:B,2,0)</f>
        <v>Q 2</v>
      </c>
      <c r="N4365"/>
    </row>
    <row r="4366" spans="1:14" ht="11.25" customHeight="1" x14ac:dyDescent="0.2">
      <c r="A4366" s="42" t="s">
        <v>43</v>
      </c>
      <c r="B4366" s="44" t="s">
        <v>15</v>
      </c>
      <c r="C4366" s="44" t="s">
        <v>57</v>
      </c>
      <c r="D4366" s="43">
        <v>9602.0469999999987</v>
      </c>
      <c r="E4366" s="43">
        <v>-9088.0579999999991</v>
      </c>
      <c r="F4366" s="45">
        <v>-13510</v>
      </c>
      <c r="G4366" s="45">
        <v>-36700</v>
      </c>
      <c r="H4366" s="45">
        <v>-14330</v>
      </c>
      <c r="I4366" s="55">
        <f>pro[[#This Row],[Admin expenses 3]]+pro[[#This Row],[Admin expenses 2]]+pro[[#This Row],[Admin expenses 1]]+pro[[#This Row],[COGS]]</f>
        <v>-73628.058000000005</v>
      </c>
      <c r="J4366" s="55">
        <f>pro[[#This Row],[Revenue]]+pro[[#This Row],[AdminExp]]</f>
        <v>-64026.011000000006</v>
      </c>
      <c r="K4366" s="83">
        <f>pro[[#This Row],[Profit]]/pro[[#This Row],[Revenue]]</f>
        <v>-6.6679543434853024</v>
      </c>
      <c r="L4366" s="56">
        <f t="shared" si="68"/>
        <v>5</v>
      </c>
      <c r="M4366" s="82" t="str">
        <f>"Q"&amp;" "&amp;VLOOKUP(pro[[#This Row],[Period]],Mapping!A:B,2,0)</f>
        <v>Q 2</v>
      </c>
      <c r="N4366"/>
    </row>
    <row r="4367" spans="1:14" ht="11.25" customHeight="1" x14ac:dyDescent="0.2">
      <c r="A4367" s="42" t="s">
        <v>43</v>
      </c>
      <c r="B4367" s="44" t="s">
        <v>15</v>
      </c>
      <c r="C4367" s="44" t="s">
        <v>58</v>
      </c>
      <c r="D4367" s="43">
        <v>69940.170999999988</v>
      </c>
      <c r="E4367" s="43">
        <v>-65891.497000000003</v>
      </c>
      <c r="F4367" s="45">
        <v>-93070</v>
      </c>
      <c r="G4367" s="45">
        <v>-32090</v>
      </c>
      <c r="H4367" s="45">
        <v>-102420</v>
      </c>
      <c r="I4367" s="55">
        <f>pro[[#This Row],[Admin expenses 3]]+pro[[#This Row],[Admin expenses 2]]+pro[[#This Row],[Admin expenses 1]]+pro[[#This Row],[COGS]]</f>
        <v>-293471.49699999997</v>
      </c>
      <c r="J4367" s="55">
        <f>pro[[#This Row],[Revenue]]+pro[[#This Row],[AdminExp]]</f>
        <v>-223531.326</v>
      </c>
      <c r="K4367" s="83">
        <f>pro[[#This Row],[Profit]]/pro[[#This Row],[Revenue]]</f>
        <v>-3.1960363093764816</v>
      </c>
      <c r="L4367" s="56">
        <f t="shared" si="68"/>
        <v>5</v>
      </c>
      <c r="M4367" s="82" t="str">
        <f>"Q"&amp;" "&amp;VLOOKUP(pro[[#This Row],[Period]],Mapping!A:B,2,0)</f>
        <v>Q 2</v>
      </c>
      <c r="N4367"/>
    </row>
    <row r="4368" spans="1:14" ht="11.25" customHeight="1" x14ac:dyDescent="0.2">
      <c r="A4368" s="42" t="s">
        <v>43</v>
      </c>
      <c r="B4368" s="44" t="s">
        <v>15</v>
      </c>
      <c r="C4368" s="44" t="s">
        <v>59</v>
      </c>
      <c r="D4368" s="43">
        <v>212451.35799999998</v>
      </c>
      <c r="E4368" s="43">
        <v>-201258.141</v>
      </c>
      <c r="F4368" s="45">
        <v>-86980</v>
      </c>
      <c r="G4368" s="45">
        <v>-81980</v>
      </c>
      <c r="H4368" s="45">
        <v>-24350</v>
      </c>
      <c r="I4368" s="55">
        <f>pro[[#This Row],[Admin expenses 3]]+pro[[#This Row],[Admin expenses 2]]+pro[[#This Row],[Admin expenses 1]]+pro[[#This Row],[COGS]]</f>
        <v>-394568.141</v>
      </c>
      <c r="J4368" s="55">
        <f>pro[[#This Row],[Revenue]]+pro[[#This Row],[AdminExp]]</f>
        <v>-182116.78300000002</v>
      </c>
      <c r="K4368" s="83">
        <f>pro[[#This Row],[Profit]]/pro[[#This Row],[Revenue]]</f>
        <v>-0.85721637514785876</v>
      </c>
      <c r="L4368" s="56">
        <f t="shared" si="68"/>
        <v>5</v>
      </c>
      <c r="M4368" s="82" t="str">
        <f>"Q"&amp;" "&amp;VLOOKUP(pro[[#This Row],[Period]],Mapping!A:B,2,0)</f>
        <v>Q 2</v>
      </c>
      <c r="N4368"/>
    </row>
    <row r="4369" spans="1:14" ht="11.25" customHeight="1" x14ac:dyDescent="0.2">
      <c r="A4369" s="42" t="s">
        <v>43</v>
      </c>
      <c r="B4369" s="44" t="s">
        <v>15</v>
      </c>
      <c r="C4369" s="44" t="s">
        <v>57</v>
      </c>
      <c r="D4369" s="43">
        <v>850178.26599999983</v>
      </c>
      <c r="E4369" s="43">
        <v>-804969.89299999992</v>
      </c>
      <c r="F4369" s="45">
        <v>-52470</v>
      </c>
      <c r="G4369" s="45">
        <v>-94880</v>
      </c>
      <c r="H4369" s="45">
        <v>-23760</v>
      </c>
      <c r="I4369" s="55">
        <f>pro[[#This Row],[Admin expenses 3]]+pro[[#This Row],[Admin expenses 2]]+pro[[#This Row],[Admin expenses 1]]+pro[[#This Row],[COGS]]</f>
        <v>-976079.89299999992</v>
      </c>
      <c r="J4369" s="55">
        <f>pro[[#This Row],[Revenue]]+pro[[#This Row],[AdminExp]]</f>
        <v>-125901.62700000009</v>
      </c>
      <c r="K4369" s="83">
        <f>pro[[#This Row],[Profit]]/pro[[#This Row],[Revenue]]</f>
        <v>-0.14808850335865928</v>
      </c>
      <c r="L4369" s="56">
        <f t="shared" si="68"/>
        <v>5</v>
      </c>
      <c r="M4369" s="82" t="str">
        <f>"Q"&amp;" "&amp;VLOOKUP(pro[[#This Row],[Period]],Mapping!A:B,2,0)</f>
        <v>Q 2</v>
      </c>
      <c r="N4369"/>
    </row>
    <row r="4370" spans="1:14" ht="11.25" customHeight="1" x14ac:dyDescent="0.2">
      <c r="A4370" s="42" t="s">
        <v>43</v>
      </c>
      <c r="B4370" s="44" t="s">
        <v>15</v>
      </c>
      <c r="C4370" s="44" t="s">
        <v>57</v>
      </c>
      <c r="D4370" s="43">
        <v>849129.43499999994</v>
      </c>
      <c r="E4370" s="43">
        <v>-806896.74799999991</v>
      </c>
      <c r="F4370" s="45">
        <v>-102420</v>
      </c>
      <c r="G4370" s="45">
        <v>-74400</v>
      </c>
      <c r="H4370" s="45">
        <v>-65890</v>
      </c>
      <c r="I4370" s="55">
        <f>pro[[#This Row],[Admin expenses 3]]+pro[[#This Row],[Admin expenses 2]]+pro[[#This Row],[Admin expenses 1]]+pro[[#This Row],[COGS]]</f>
        <v>-1049606.7479999999</v>
      </c>
      <c r="J4370" s="55">
        <f>pro[[#This Row],[Revenue]]+pro[[#This Row],[AdminExp]]</f>
        <v>-200477.31299999997</v>
      </c>
      <c r="K4370" s="83">
        <f>pro[[#This Row],[Profit]]/pro[[#This Row],[Revenue]]</f>
        <v>-0.23609747199494971</v>
      </c>
      <c r="L4370" s="56">
        <f t="shared" si="68"/>
        <v>5</v>
      </c>
      <c r="M4370" s="82" t="str">
        <f>"Q"&amp;" "&amp;VLOOKUP(pro[[#This Row],[Period]],Mapping!A:B,2,0)</f>
        <v>Q 2</v>
      </c>
      <c r="N4370"/>
    </row>
    <row r="4371" spans="1:14" ht="11.25" customHeight="1" x14ac:dyDescent="0.2">
      <c r="A4371" s="42" t="s">
        <v>43</v>
      </c>
      <c r="B4371" s="44" t="s">
        <v>15</v>
      </c>
      <c r="C4371" s="44" t="s">
        <v>57</v>
      </c>
      <c r="D4371" s="43">
        <v>908.9849999999999</v>
      </c>
      <c r="E4371" s="43">
        <v>-960.505</v>
      </c>
      <c r="F4371" s="45">
        <v>-38950</v>
      </c>
      <c r="G4371" s="45">
        <v>-22570</v>
      </c>
      <c r="H4371" s="45">
        <v>-45510</v>
      </c>
      <c r="I4371" s="55">
        <f>pro[[#This Row],[Admin expenses 3]]+pro[[#This Row],[Admin expenses 2]]+pro[[#This Row],[Admin expenses 1]]+pro[[#This Row],[COGS]]</f>
        <v>-107990.505</v>
      </c>
      <c r="J4371" s="55">
        <f>pro[[#This Row],[Revenue]]+pro[[#This Row],[AdminExp]]</f>
        <v>-107081.52</v>
      </c>
      <c r="K4371" s="83">
        <f>pro[[#This Row],[Profit]]/pro[[#This Row],[Revenue]]</f>
        <v>-117.80339609564516</v>
      </c>
      <c r="L4371" s="56">
        <f t="shared" si="68"/>
        <v>5</v>
      </c>
      <c r="M4371" s="82" t="str">
        <f>"Q"&amp;" "&amp;VLOOKUP(pro[[#This Row],[Period]],Mapping!A:B,2,0)</f>
        <v>Q 2</v>
      </c>
      <c r="N4371"/>
    </row>
    <row r="4372" spans="1:14" ht="11.25" customHeight="1" x14ac:dyDescent="0.2">
      <c r="A4372" s="42" t="s">
        <v>43</v>
      </c>
      <c r="B4372" s="44" t="s">
        <v>15</v>
      </c>
      <c r="C4372" s="44" t="s">
        <v>57</v>
      </c>
      <c r="D4372" s="43">
        <v>42604.967999999993</v>
      </c>
      <c r="E4372" s="43">
        <v>-40064.983</v>
      </c>
      <c r="F4372" s="45">
        <v>-68330</v>
      </c>
      <c r="G4372" s="45">
        <v>-92750</v>
      </c>
      <c r="H4372" s="45">
        <v>-103330</v>
      </c>
      <c r="I4372" s="55">
        <f>pro[[#This Row],[Admin expenses 3]]+pro[[#This Row],[Admin expenses 2]]+pro[[#This Row],[Admin expenses 1]]+pro[[#This Row],[COGS]]</f>
        <v>-304474.98300000001</v>
      </c>
      <c r="J4372" s="55">
        <f>pro[[#This Row],[Revenue]]+pro[[#This Row],[AdminExp]]</f>
        <v>-261870.01500000001</v>
      </c>
      <c r="K4372" s="83">
        <f>pro[[#This Row],[Profit]]/pro[[#This Row],[Revenue]]</f>
        <v>-6.1464666514947286</v>
      </c>
      <c r="L4372" s="56">
        <f t="shared" si="68"/>
        <v>5</v>
      </c>
      <c r="M4372" s="82" t="str">
        <f>"Q"&amp;" "&amp;VLOOKUP(pro[[#This Row],[Period]],Mapping!A:B,2,0)</f>
        <v>Q 2</v>
      </c>
      <c r="N4372"/>
    </row>
    <row r="4373" spans="1:14" ht="11.25" customHeight="1" x14ac:dyDescent="0.2">
      <c r="A4373" s="42" t="s">
        <v>43</v>
      </c>
      <c r="B4373" s="44" t="s">
        <v>15</v>
      </c>
      <c r="C4373" s="44" t="s">
        <v>57</v>
      </c>
      <c r="D4373" s="43">
        <v>689893.62399999995</v>
      </c>
      <c r="E4373" s="43">
        <v>-39795.959000000003</v>
      </c>
      <c r="F4373" s="45">
        <v>-75670</v>
      </c>
      <c r="G4373" s="45">
        <v>-16970</v>
      </c>
      <c r="H4373" s="45">
        <v>-30230</v>
      </c>
      <c r="I4373" s="55">
        <f>pro[[#This Row],[Admin expenses 3]]+pro[[#This Row],[Admin expenses 2]]+pro[[#This Row],[Admin expenses 1]]+pro[[#This Row],[COGS]]</f>
        <v>-162665.959</v>
      </c>
      <c r="J4373" s="55">
        <f>pro[[#This Row],[Revenue]]+pro[[#This Row],[AdminExp]]</f>
        <v>527227.66499999992</v>
      </c>
      <c r="K4373" s="83">
        <f>pro[[#This Row],[Profit]]/pro[[#This Row],[Revenue]]</f>
        <v>0.76421588294023712</v>
      </c>
      <c r="L4373" s="56">
        <f t="shared" si="68"/>
        <v>5</v>
      </c>
      <c r="M4373" s="82" t="str">
        <f>"Q"&amp;" "&amp;VLOOKUP(pro[[#This Row],[Period]],Mapping!A:B,2,0)</f>
        <v>Q 2</v>
      </c>
      <c r="N4373"/>
    </row>
    <row r="4374" spans="1:14" ht="11.25" customHeight="1" x14ac:dyDescent="0.2">
      <c r="A4374" s="42" t="s">
        <v>43</v>
      </c>
      <c r="B4374" s="44" t="s">
        <v>15</v>
      </c>
      <c r="C4374" s="44" t="s">
        <v>57</v>
      </c>
      <c r="D4374" s="43">
        <v>84936.193999999989</v>
      </c>
      <c r="E4374" s="43">
        <v>-7560.42</v>
      </c>
      <c r="F4374" s="45">
        <v>-37510</v>
      </c>
      <c r="G4374" s="45">
        <v>-38070</v>
      </c>
      <c r="H4374" s="45">
        <v>-78960</v>
      </c>
      <c r="I4374" s="55">
        <f>pro[[#This Row],[Admin expenses 3]]+pro[[#This Row],[Admin expenses 2]]+pro[[#This Row],[Admin expenses 1]]+pro[[#This Row],[COGS]]</f>
        <v>-162100.42000000001</v>
      </c>
      <c r="J4374" s="55">
        <f>pro[[#This Row],[Revenue]]+pro[[#This Row],[AdminExp]]</f>
        <v>-77164.226000000024</v>
      </c>
      <c r="K4374" s="83">
        <f>pro[[#This Row],[Profit]]/pro[[#This Row],[Revenue]]</f>
        <v>-0.9084963943639861</v>
      </c>
      <c r="L4374" s="56">
        <f t="shared" si="68"/>
        <v>5</v>
      </c>
      <c r="M4374" s="82" t="str">
        <f>"Q"&amp;" "&amp;VLOOKUP(pro[[#This Row],[Period]],Mapping!A:B,2,0)</f>
        <v>Q 2</v>
      </c>
      <c r="N4374"/>
    </row>
    <row r="4375" spans="1:14" ht="11.25" customHeight="1" x14ac:dyDescent="0.2">
      <c r="A4375" s="42" t="s">
        <v>43</v>
      </c>
      <c r="B4375" s="44" t="s">
        <v>15</v>
      </c>
      <c r="C4375" s="44" t="s">
        <v>57</v>
      </c>
      <c r="D4375" s="43">
        <v>-76184.653999999995</v>
      </c>
      <c r="E4375" s="43">
        <v>19481.496999999999</v>
      </c>
      <c r="F4375" s="45">
        <v>-89270</v>
      </c>
      <c r="G4375" s="45">
        <v>-104850</v>
      </c>
      <c r="H4375" s="45">
        <v>-23730</v>
      </c>
      <c r="I4375" s="55">
        <f>pro[[#This Row],[Admin expenses 3]]+pro[[#This Row],[Admin expenses 2]]+pro[[#This Row],[Admin expenses 1]]+pro[[#This Row],[COGS]]</f>
        <v>-198368.503</v>
      </c>
      <c r="J4375" s="55">
        <f>pro[[#This Row],[Revenue]]+pro[[#This Row],[AdminExp]]</f>
        <v>-274553.15700000001</v>
      </c>
      <c r="K4375" s="83">
        <f>pro[[#This Row],[Profit]]/pro[[#This Row],[Revenue]]</f>
        <v>3.6037855734043238</v>
      </c>
      <c r="L4375" s="56">
        <f t="shared" si="68"/>
        <v>5</v>
      </c>
      <c r="M4375" s="82" t="str">
        <f>"Q"&amp;" "&amp;VLOOKUP(pro[[#This Row],[Period]],Mapping!A:B,2,0)</f>
        <v>Q 2</v>
      </c>
      <c r="N4375"/>
    </row>
    <row r="4376" spans="1:14" ht="11.25" customHeight="1" x14ac:dyDescent="0.2">
      <c r="A4376" s="42" t="s">
        <v>43</v>
      </c>
      <c r="B4376" s="44" t="s">
        <v>15</v>
      </c>
      <c r="C4376" s="44" t="s">
        <v>57</v>
      </c>
      <c r="D4376" s="43">
        <v>22274.923999999999</v>
      </c>
      <c r="E4376" s="43">
        <v>-59472.657999999996</v>
      </c>
      <c r="F4376" s="45">
        <v>-40400</v>
      </c>
      <c r="G4376" s="45">
        <v>-35040</v>
      </c>
      <c r="H4376" s="45">
        <v>-66630</v>
      </c>
      <c r="I4376" s="55">
        <f>pro[[#This Row],[Admin expenses 3]]+pro[[#This Row],[Admin expenses 2]]+pro[[#This Row],[Admin expenses 1]]+pro[[#This Row],[COGS]]</f>
        <v>-201542.658</v>
      </c>
      <c r="J4376" s="55">
        <f>pro[[#This Row],[Revenue]]+pro[[#This Row],[AdminExp]]</f>
        <v>-179267.734</v>
      </c>
      <c r="K4376" s="83">
        <f>pro[[#This Row],[Profit]]/pro[[#This Row],[Revenue]]</f>
        <v>-8.0479616451216618</v>
      </c>
      <c r="L4376" s="56">
        <f t="shared" si="68"/>
        <v>5</v>
      </c>
      <c r="M4376" s="82" t="str">
        <f>"Q"&amp;" "&amp;VLOOKUP(pro[[#This Row],[Period]],Mapping!A:B,2,0)</f>
        <v>Q 2</v>
      </c>
      <c r="N4376"/>
    </row>
    <row r="4377" spans="1:14" ht="11.25" customHeight="1" x14ac:dyDescent="0.2">
      <c r="A4377" s="42" t="s">
        <v>43</v>
      </c>
      <c r="B4377" s="44" t="s">
        <v>15</v>
      </c>
      <c r="C4377" s="44" t="s">
        <v>57</v>
      </c>
      <c r="D4377" s="43">
        <v>254925.54499999995</v>
      </c>
      <c r="E4377" s="43">
        <v>-68016.689999999988</v>
      </c>
      <c r="F4377" s="45">
        <v>-72770</v>
      </c>
      <c r="G4377" s="45">
        <v>-45690</v>
      </c>
      <c r="H4377" s="45">
        <v>-47970</v>
      </c>
      <c r="I4377" s="55">
        <f>pro[[#This Row],[Admin expenses 3]]+pro[[#This Row],[Admin expenses 2]]+pro[[#This Row],[Admin expenses 1]]+pro[[#This Row],[COGS]]</f>
        <v>-234446.69</v>
      </c>
      <c r="J4377" s="55">
        <f>pro[[#This Row],[Revenue]]+pro[[#This Row],[AdminExp]]</f>
        <v>20478.854999999952</v>
      </c>
      <c r="K4377" s="83">
        <f>pro[[#This Row],[Profit]]/pro[[#This Row],[Revenue]]</f>
        <v>8.0332690864699172E-2</v>
      </c>
      <c r="L4377" s="56">
        <f t="shared" si="68"/>
        <v>5</v>
      </c>
      <c r="M4377" s="82" t="str">
        <f>"Q"&amp;" "&amp;VLOOKUP(pro[[#This Row],[Period]],Mapping!A:B,2,0)</f>
        <v>Q 2</v>
      </c>
      <c r="N4377"/>
    </row>
    <row r="4378" spans="1:14" ht="11.25" customHeight="1" x14ac:dyDescent="0.2">
      <c r="A4378" s="42" t="s">
        <v>43</v>
      </c>
      <c r="B4378" s="44" t="s">
        <v>15</v>
      </c>
      <c r="C4378" s="44" t="s">
        <v>57</v>
      </c>
      <c r="D4378" s="43">
        <v>78963.962</v>
      </c>
      <c r="E4378" s="43">
        <v>-53721.688999999998</v>
      </c>
      <c r="F4378" s="45">
        <v>-28980</v>
      </c>
      <c r="G4378" s="45">
        <v>-23540</v>
      </c>
      <c r="H4378" s="45">
        <v>-33350</v>
      </c>
      <c r="I4378" s="55">
        <f>pro[[#This Row],[Admin expenses 3]]+pro[[#This Row],[Admin expenses 2]]+pro[[#This Row],[Admin expenses 1]]+pro[[#This Row],[COGS]]</f>
        <v>-139591.68900000001</v>
      </c>
      <c r="J4378" s="55">
        <f>pro[[#This Row],[Revenue]]+pro[[#This Row],[AdminExp]]</f>
        <v>-60627.727000000014</v>
      </c>
      <c r="K4378" s="83">
        <f>pro[[#This Row],[Profit]]/pro[[#This Row],[Revenue]]</f>
        <v>-0.76778983050521221</v>
      </c>
      <c r="L4378" s="56">
        <f t="shared" si="68"/>
        <v>5</v>
      </c>
      <c r="M4378" s="82" t="str">
        <f>"Q"&amp;" "&amp;VLOOKUP(pro[[#This Row],[Period]],Mapping!A:B,2,0)</f>
        <v>Q 2</v>
      </c>
      <c r="N4378"/>
    </row>
    <row r="4379" spans="1:14" ht="11.25" customHeight="1" x14ac:dyDescent="0.2">
      <c r="A4379" s="42" t="s">
        <v>43</v>
      </c>
      <c r="B4379" s="44" t="s">
        <v>15</v>
      </c>
      <c r="C4379" s="44" t="s">
        <v>57</v>
      </c>
      <c r="D4379" s="43">
        <v>108232.37599999999</v>
      </c>
      <c r="E4379" s="43">
        <v>-73652.67</v>
      </c>
      <c r="F4379" s="45">
        <v>-90470</v>
      </c>
      <c r="G4379" s="45">
        <v>-72340</v>
      </c>
      <c r="H4379" s="45">
        <v>-22890</v>
      </c>
      <c r="I4379" s="55">
        <f>pro[[#This Row],[Admin expenses 3]]+pro[[#This Row],[Admin expenses 2]]+pro[[#This Row],[Admin expenses 1]]+pro[[#This Row],[COGS]]</f>
        <v>-259352.66999999998</v>
      </c>
      <c r="J4379" s="55">
        <f>pro[[#This Row],[Revenue]]+pro[[#This Row],[AdminExp]]</f>
        <v>-151120.29399999999</v>
      </c>
      <c r="K4379" s="83">
        <f>pro[[#This Row],[Profit]]/pro[[#This Row],[Revenue]]</f>
        <v>-1.3962577519318249</v>
      </c>
      <c r="L4379" s="56">
        <f t="shared" si="68"/>
        <v>5</v>
      </c>
      <c r="M4379" s="82" t="str">
        <f>"Q"&amp;" "&amp;VLOOKUP(pro[[#This Row],[Period]],Mapping!A:B,2,0)</f>
        <v>Q 2</v>
      </c>
      <c r="N4379"/>
    </row>
    <row r="4380" spans="1:14" ht="11.25" customHeight="1" x14ac:dyDescent="0.2">
      <c r="A4380" s="42" t="s">
        <v>43</v>
      </c>
      <c r="B4380" s="44" t="s">
        <v>15</v>
      </c>
      <c r="C4380" s="44" t="s">
        <v>57</v>
      </c>
      <c r="D4380" s="43">
        <v>278126.12799999997</v>
      </c>
      <c r="E4380" s="43">
        <v>-117171.70499999999</v>
      </c>
      <c r="F4380" s="45">
        <v>-67410</v>
      </c>
      <c r="G4380" s="45">
        <v>-98090</v>
      </c>
      <c r="H4380" s="45">
        <v>-70780</v>
      </c>
      <c r="I4380" s="55">
        <f>pro[[#This Row],[Admin expenses 3]]+pro[[#This Row],[Admin expenses 2]]+pro[[#This Row],[Admin expenses 1]]+pro[[#This Row],[COGS]]</f>
        <v>-353451.70499999996</v>
      </c>
      <c r="J4380" s="55">
        <f>pro[[#This Row],[Revenue]]+pro[[#This Row],[AdminExp]]</f>
        <v>-75325.57699999999</v>
      </c>
      <c r="K4380" s="83">
        <f>pro[[#This Row],[Profit]]/pro[[#This Row],[Revenue]]</f>
        <v>-0.27083243685756847</v>
      </c>
      <c r="L4380" s="56">
        <f t="shared" si="68"/>
        <v>5</v>
      </c>
      <c r="M4380" s="82" t="str">
        <f>"Q"&amp;" "&amp;VLOOKUP(pro[[#This Row],[Period]],Mapping!A:B,2,0)</f>
        <v>Q 2</v>
      </c>
      <c r="N4380"/>
    </row>
    <row r="4381" spans="1:14" ht="11.25" customHeight="1" x14ac:dyDescent="0.2">
      <c r="A4381" s="42" t="s">
        <v>43</v>
      </c>
      <c r="B4381" s="44" t="s">
        <v>15</v>
      </c>
      <c r="C4381" s="44" t="s">
        <v>57</v>
      </c>
      <c r="D4381" s="43">
        <v>106612.954</v>
      </c>
      <c r="E4381" s="43">
        <v>-7858.6479999999992</v>
      </c>
      <c r="F4381" s="45">
        <v>-89750</v>
      </c>
      <c r="G4381" s="45">
        <v>-99540</v>
      </c>
      <c r="H4381" s="45">
        <v>-95380</v>
      </c>
      <c r="I4381" s="55">
        <f>pro[[#This Row],[Admin expenses 3]]+pro[[#This Row],[Admin expenses 2]]+pro[[#This Row],[Admin expenses 1]]+pro[[#This Row],[COGS]]</f>
        <v>-292528.64799999999</v>
      </c>
      <c r="J4381" s="55">
        <f>pro[[#This Row],[Revenue]]+pro[[#This Row],[AdminExp]]</f>
        <v>-185915.69399999999</v>
      </c>
      <c r="K4381" s="83">
        <f>pro[[#This Row],[Profit]]/pro[[#This Row],[Revenue]]</f>
        <v>-1.7438377516488286</v>
      </c>
      <c r="L4381" s="56">
        <f t="shared" si="68"/>
        <v>5</v>
      </c>
      <c r="M4381" s="82" t="str">
        <f>"Q"&amp;" "&amp;VLOOKUP(pro[[#This Row],[Period]],Mapping!A:B,2,0)</f>
        <v>Q 2</v>
      </c>
      <c r="N4381"/>
    </row>
    <row r="4382" spans="1:14" ht="11.25" customHeight="1" x14ac:dyDescent="0.2">
      <c r="A4382" s="42" t="s">
        <v>43</v>
      </c>
      <c r="B4382" s="44" t="s">
        <v>15</v>
      </c>
      <c r="C4382" s="44" t="s">
        <v>57</v>
      </c>
      <c r="D4382" s="43">
        <v>97330.120999999999</v>
      </c>
      <c r="E4382" s="43">
        <v>-10151.315999999999</v>
      </c>
      <c r="F4382" s="45">
        <v>-43610</v>
      </c>
      <c r="G4382" s="45">
        <v>-57980</v>
      </c>
      <c r="H4382" s="45">
        <v>-96110</v>
      </c>
      <c r="I4382" s="55">
        <f>pro[[#This Row],[Admin expenses 3]]+pro[[#This Row],[Admin expenses 2]]+pro[[#This Row],[Admin expenses 1]]+pro[[#This Row],[COGS]]</f>
        <v>-207851.31599999999</v>
      </c>
      <c r="J4382" s="55">
        <f>pro[[#This Row],[Revenue]]+pro[[#This Row],[AdminExp]]</f>
        <v>-110521.19499999999</v>
      </c>
      <c r="K4382" s="83">
        <f>pro[[#This Row],[Profit]]/pro[[#This Row],[Revenue]]</f>
        <v>-1.1355292058046449</v>
      </c>
      <c r="L4382" s="56">
        <f t="shared" si="68"/>
        <v>5</v>
      </c>
      <c r="M4382" s="82" t="str">
        <f>"Q"&amp;" "&amp;VLOOKUP(pro[[#This Row],[Period]],Mapping!A:B,2,0)</f>
        <v>Q 2</v>
      </c>
      <c r="N4382"/>
    </row>
    <row r="4383" spans="1:14" ht="11.25" customHeight="1" x14ac:dyDescent="0.2">
      <c r="A4383" s="42" t="s">
        <v>43</v>
      </c>
      <c r="B4383" s="44" t="s">
        <v>15</v>
      </c>
      <c r="C4383" s="44" t="s">
        <v>57</v>
      </c>
      <c r="D4383" s="43">
        <v>52459.420999999995</v>
      </c>
      <c r="E4383" s="43">
        <v>-7627.7109999999993</v>
      </c>
      <c r="F4383" s="45">
        <v>-102510</v>
      </c>
      <c r="G4383" s="45">
        <v>-91020</v>
      </c>
      <c r="H4383" s="45">
        <v>-16540</v>
      </c>
      <c r="I4383" s="55">
        <f>pro[[#This Row],[Admin expenses 3]]+pro[[#This Row],[Admin expenses 2]]+pro[[#This Row],[Admin expenses 1]]+pro[[#This Row],[COGS]]</f>
        <v>-217697.71100000001</v>
      </c>
      <c r="J4383" s="55">
        <f>pro[[#This Row],[Revenue]]+pro[[#This Row],[AdminExp]]</f>
        <v>-165238.29</v>
      </c>
      <c r="K4383" s="83">
        <f>pro[[#This Row],[Profit]]/pro[[#This Row],[Revenue]]</f>
        <v>-3.1498306090721058</v>
      </c>
      <c r="L4383" s="56">
        <f t="shared" si="68"/>
        <v>5</v>
      </c>
      <c r="M4383" s="82" t="str">
        <f>"Q"&amp;" "&amp;VLOOKUP(pro[[#This Row],[Period]],Mapping!A:B,2,0)</f>
        <v>Q 2</v>
      </c>
      <c r="N4383"/>
    </row>
    <row r="4384" spans="1:14" ht="11.25" customHeight="1" x14ac:dyDescent="0.2">
      <c r="A4384" s="42" t="s">
        <v>43</v>
      </c>
      <c r="B4384" s="44" t="s">
        <v>15</v>
      </c>
      <c r="C4384" s="44" t="s">
        <v>57</v>
      </c>
      <c r="D4384" s="43">
        <v>47324.171999999999</v>
      </c>
      <c r="E4384" s="43">
        <v>-25576.515999999996</v>
      </c>
      <c r="F4384" s="45">
        <v>-35550</v>
      </c>
      <c r="G4384" s="45">
        <v>-105960</v>
      </c>
      <c r="H4384" s="45">
        <v>-91460</v>
      </c>
      <c r="I4384" s="55">
        <f>pro[[#This Row],[Admin expenses 3]]+pro[[#This Row],[Admin expenses 2]]+pro[[#This Row],[Admin expenses 1]]+pro[[#This Row],[COGS]]</f>
        <v>-258546.516</v>
      </c>
      <c r="J4384" s="55">
        <f>pro[[#This Row],[Revenue]]+pro[[#This Row],[AdminExp]]</f>
        <v>-211222.34400000001</v>
      </c>
      <c r="K4384" s="83">
        <f>pro[[#This Row],[Profit]]/pro[[#This Row],[Revenue]]</f>
        <v>-4.4633077573972137</v>
      </c>
      <c r="L4384" s="56">
        <f t="shared" si="68"/>
        <v>5</v>
      </c>
      <c r="M4384" s="82" t="str">
        <f>"Q"&amp;" "&amp;VLOOKUP(pro[[#This Row],[Period]],Mapping!A:B,2,0)</f>
        <v>Q 2</v>
      </c>
      <c r="N4384"/>
    </row>
    <row r="4385" spans="1:14" ht="11.25" customHeight="1" x14ac:dyDescent="0.2">
      <c r="A4385" s="42" t="s">
        <v>43</v>
      </c>
      <c r="B4385" s="44" t="s">
        <v>15</v>
      </c>
      <c r="C4385" s="44" t="s">
        <v>57</v>
      </c>
      <c r="D4385" s="43">
        <v>25224.065999999995</v>
      </c>
      <c r="E4385" s="43">
        <v>-16130.016</v>
      </c>
      <c r="F4385" s="45">
        <v>-17150</v>
      </c>
      <c r="G4385" s="45">
        <v>-80040</v>
      </c>
      <c r="H4385" s="45">
        <v>-93140</v>
      </c>
      <c r="I4385" s="55">
        <f>pro[[#This Row],[Admin expenses 3]]+pro[[#This Row],[Admin expenses 2]]+pro[[#This Row],[Admin expenses 1]]+pro[[#This Row],[COGS]]</f>
        <v>-206460.016</v>
      </c>
      <c r="J4385" s="55">
        <f>pro[[#This Row],[Revenue]]+pro[[#This Row],[AdminExp]]</f>
        <v>-181235.95</v>
      </c>
      <c r="K4385" s="83">
        <f>pro[[#This Row],[Profit]]/pro[[#This Row],[Revenue]]</f>
        <v>-7.1850410635620774</v>
      </c>
      <c r="L4385" s="56">
        <f t="shared" si="68"/>
        <v>5</v>
      </c>
      <c r="M4385" s="82" t="str">
        <f>"Q"&amp;" "&amp;VLOOKUP(pro[[#This Row],[Period]],Mapping!A:B,2,0)</f>
        <v>Q 2</v>
      </c>
      <c r="N4385"/>
    </row>
    <row r="4386" spans="1:14" ht="11.25" customHeight="1" x14ac:dyDescent="0.2">
      <c r="A4386" s="42" t="s">
        <v>43</v>
      </c>
      <c r="B4386" s="44" t="s">
        <v>15</v>
      </c>
      <c r="C4386" s="44" t="s">
        <v>57</v>
      </c>
      <c r="D4386" s="43">
        <v>127385.05499999999</v>
      </c>
      <c r="E4386" s="43">
        <v>-148700.23699999999</v>
      </c>
      <c r="F4386" s="45">
        <v>-14780</v>
      </c>
      <c r="G4386" s="45">
        <v>-93900</v>
      </c>
      <c r="H4386" s="45">
        <v>-44710</v>
      </c>
      <c r="I4386" s="55">
        <f>pro[[#This Row],[Admin expenses 3]]+pro[[#This Row],[Admin expenses 2]]+pro[[#This Row],[Admin expenses 1]]+pro[[#This Row],[COGS]]</f>
        <v>-302090.23699999996</v>
      </c>
      <c r="J4386" s="55">
        <f>pro[[#This Row],[Revenue]]+pro[[#This Row],[AdminExp]]</f>
        <v>-174705.18199999997</v>
      </c>
      <c r="K4386" s="83">
        <f>pro[[#This Row],[Profit]]/pro[[#This Row],[Revenue]]</f>
        <v>-1.3714731449462418</v>
      </c>
      <c r="L4386" s="56">
        <f t="shared" si="68"/>
        <v>5</v>
      </c>
      <c r="M4386" s="82" t="str">
        <f>"Q"&amp;" "&amp;VLOOKUP(pro[[#This Row],[Period]],Mapping!A:B,2,0)</f>
        <v>Q 2</v>
      </c>
      <c r="N4386"/>
    </row>
    <row r="4387" spans="1:14" ht="11.25" customHeight="1" x14ac:dyDescent="0.2">
      <c r="A4387" s="42" t="s">
        <v>43</v>
      </c>
      <c r="B4387" s="44" t="s">
        <v>15</v>
      </c>
      <c r="C4387" s="44" t="s">
        <v>57</v>
      </c>
      <c r="D4387" s="43">
        <v>121254.77699999999</v>
      </c>
      <c r="E4387" s="43">
        <v>-146511.34400000001</v>
      </c>
      <c r="F4387" s="45">
        <v>-84910</v>
      </c>
      <c r="G4387" s="45">
        <v>-89250</v>
      </c>
      <c r="H4387" s="45">
        <v>-106330</v>
      </c>
      <c r="I4387" s="55">
        <f>pro[[#This Row],[Admin expenses 3]]+pro[[#This Row],[Admin expenses 2]]+pro[[#This Row],[Admin expenses 1]]+pro[[#This Row],[COGS]]</f>
        <v>-427001.34400000004</v>
      </c>
      <c r="J4387" s="55">
        <f>pro[[#This Row],[Revenue]]+pro[[#This Row],[AdminExp]]</f>
        <v>-305746.56700000004</v>
      </c>
      <c r="K4387" s="83">
        <f>pro[[#This Row],[Profit]]/pro[[#This Row],[Revenue]]</f>
        <v>-2.5215218283729972</v>
      </c>
      <c r="L4387" s="56">
        <f t="shared" si="68"/>
        <v>5</v>
      </c>
      <c r="M4387" s="82" t="str">
        <f>"Q"&amp;" "&amp;VLOOKUP(pro[[#This Row],[Period]],Mapping!A:B,2,0)</f>
        <v>Q 2</v>
      </c>
      <c r="N4387"/>
    </row>
    <row r="4388" spans="1:14" ht="11.25" customHeight="1" x14ac:dyDescent="0.2">
      <c r="A4388" s="42" t="s">
        <v>43</v>
      </c>
      <c r="B4388" s="44" t="s">
        <v>15</v>
      </c>
      <c r="C4388" s="44" t="s">
        <v>57</v>
      </c>
      <c r="D4388" s="43">
        <v>142242.41500000001</v>
      </c>
      <c r="E4388" s="43">
        <v>-74524.750999999989</v>
      </c>
      <c r="F4388" s="45">
        <v>-92610</v>
      </c>
      <c r="G4388" s="45">
        <v>-41140</v>
      </c>
      <c r="H4388" s="45">
        <v>-30110</v>
      </c>
      <c r="I4388" s="55">
        <f>pro[[#This Row],[Admin expenses 3]]+pro[[#This Row],[Admin expenses 2]]+pro[[#This Row],[Admin expenses 1]]+pro[[#This Row],[COGS]]</f>
        <v>-238384.75099999999</v>
      </c>
      <c r="J4388" s="55">
        <f>pro[[#This Row],[Revenue]]+pro[[#This Row],[AdminExp]]</f>
        <v>-96142.335999999981</v>
      </c>
      <c r="K4388" s="83">
        <f>pro[[#This Row],[Profit]]/pro[[#This Row],[Revenue]]</f>
        <v>-0.67590483471473661</v>
      </c>
      <c r="L4388" s="56">
        <f t="shared" si="68"/>
        <v>5</v>
      </c>
      <c r="M4388" s="82" t="str">
        <f>"Q"&amp;" "&amp;VLOOKUP(pro[[#This Row],[Period]],Mapping!A:B,2,0)</f>
        <v>Q 2</v>
      </c>
      <c r="N4388"/>
    </row>
    <row r="4389" spans="1:14" ht="11.25" customHeight="1" x14ac:dyDescent="0.2">
      <c r="A4389" s="42" t="s">
        <v>43</v>
      </c>
      <c r="B4389" s="44" t="s">
        <v>15</v>
      </c>
      <c r="C4389" s="44" t="s">
        <v>57</v>
      </c>
      <c r="D4389" s="43">
        <v>71292.416999999987</v>
      </c>
      <c r="E4389" s="43">
        <v>-18590.418000000001</v>
      </c>
      <c r="F4389" s="45">
        <v>-70800</v>
      </c>
      <c r="G4389" s="45">
        <v>-96680</v>
      </c>
      <c r="H4389" s="45">
        <v>-101890</v>
      </c>
      <c r="I4389" s="55">
        <f>pro[[#This Row],[Admin expenses 3]]+pro[[#This Row],[Admin expenses 2]]+pro[[#This Row],[Admin expenses 1]]+pro[[#This Row],[COGS]]</f>
        <v>-287960.41800000001</v>
      </c>
      <c r="J4389" s="55">
        <f>pro[[#This Row],[Revenue]]+pro[[#This Row],[AdminExp]]</f>
        <v>-216668.00100000002</v>
      </c>
      <c r="K4389" s="83">
        <f>pro[[#This Row],[Profit]]/pro[[#This Row],[Revenue]]</f>
        <v>-3.0391451169343866</v>
      </c>
      <c r="L4389" s="56">
        <f t="shared" si="68"/>
        <v>5</v>
      </c>
      <c r="M4389" s="82" t="str">
        <f>"Q"&amp;" "&amp;VLOOKUP(pro[[#This Row],[Period]],Mapping!A:B,2,0)</f>
        <v>Q 2</v>
      </c>
      <c r="N4389"/>
    </row>
    <row r="4390" spans="1:14" ht="11.25" customHeight="1" x14ac:dyDescent="0.2">
      <c r="A4390" s="42" t="s">
        <v>43</v>
      </c>
      <c r="B4390" s="44" t="s">
        <v>15</v>
      </c>
      <c r="C4390" s="44" t="s">
        <v>57</v>
      </c>
      <c r="D4390" s="43">
        <v>499372.48199999996</v>
      </c>
      <c r="E4390" s="43">
        <v>-114236.178</v>
      </c>
      <c r="F4390" s="45">
        <v>-58820</v>
      </c>
      <c r="G4390" s="45">
        <v>-102380</v>
      </c>
      <c r="H4390" s="45">
        <v>-87810</v>
      </c>
      <c r="I4390" s="55">
        <f>pro[[#This Row],[Admin expenses 3]]+pro[[#This Row],[Admin expenses 2]]+pro[[#This Row],[Admin expenses 1]]+pro[[#This Row],[COGS]]</f>
        <v>-363246.17800000001</v>
      </c>
      <c r="J4390" s="55">
        <f>pro[[#This Row],[Revenue]]+pro[[#This Row],[AdminExp]]</f>
        <v>136126.30399999995</v>
      </c>
      <c r="K4390" s="83">
        <f>pro[[#This Row],[Profit]]/pro[[#This Row],[Revenue]]</f>
        <v>0.27259472419227126</v>
      </c>
      <c r="L4390" s="56">
        <f t="shared" si="68"/>
        <v>5</v>
      </c>
      <c r="M4390" s="82" t="str">
        <f>"Q"&amp;" "&amp;VLOOKUP(pro[[#This Row],[Period]],Mapping!A:B,2,0)</f>
        <v>Q 2</v>
      </c>
      <c r="N4390"/>
    </row>
    <row r="4391" spans="1:14" ht="11.25" customHeight="1" x14ac:dyDescent="0.2">
      <c r="A4391" s="42" t="s">
        <v>43</v>
      </c>
      <c r="B4391" s="44" t="s">
        <v>15</v>
      </c>
      <c r="C4391" s="44" t="s">
        <v>57</v>
      </c>
      <c r="D4391" s="43">
        <v>6770.4840000000004</v>
      </c>
      <c r="E4391" s="43">
        <v>-538.32799999999997</v>
      </c>
      <c r="F4391" s="45">
        <v>-35950</v>
      </c>
      <c r="G4391" s="45">
        <v>-106400</v>
      </c>
      <c r="H4391" s="45">
        <v>-17500</v>
      </c>
      <c r="I4391" s="55">
        <f>pro[[#This Row],[Admin expenses 3]]+pro[[#This Row],[Admin expenses 2]]+pro[[#This Row],[Admin expenses 1]]+pro[[#This Row],[COGS]]</f>
        <v>-160388.32800000001</v>
      </c>
      <c r="J4391" s="55">
        <f>pro[[#This Row],[Revenue]]+pro[[#This Row],[AdminExp]]</f>
        <v>-153617.84400000001</v>
      </c>
      <c r="K4391" s="83">
        <f>pro[[#This Row],[Profit]]/pro[[#This Row],[Revenue]]</f>
        <v>-22.689344513627091</v>
      </c>
      <c r="L4391" s="56">
        <f t="shared" si="68"/>
        <v>5</v>
      </c>
      <c r="M4391" s="82" t="str">
        <f>"Q"&amp;" "&amp;VLOOKUP(pro[[#This Row],[Period]],Mapping!A:B,2,0)</f>
        <v>Q 2</v>
      </c>
      <c r="N4391"/>
    </row>
    <row r="4392" spans="1:14" ht="11.25" customHeight="1" x14ac:dyDescent="0.2">
      <c r="A4392" s="42" t="s">
        <v>43</v>
      </c>
      <c r="B4392" s="44" t="s">
        <v>15</v>
      </c>
      <c r="C4392" s="44" t="s">
        <v>57</v>
      </c>
      <c r="D4392" s="43">
        <v>24535.335999999999</v>
      </c>
      <c r="E4392" s="43">
        <v>-1538.999</v>
      </c>
      <c r="F4392" s="45">
        <v>-91020</v>
      </c>
      <c r="G4392" s="45">
        <v>-27960</v>
      </c>
      <c r="H4392" s="45">
        <v>-58200</v>
      </c>
      <c r="I4392" s="55">
        <f>pro[[#This Row],[Admin expenses 3]]+pro[[#This Row],[Admin expenses 2]]+pro[[#This Row],[Admin expenses 1]]+pro[[#This Row],[COGS]]</f>
        <v>-178718.99900000001</v>
      </c>
      <c r="J4392" s="55">
        <f>pro[[#This Row],[Revenue]]+pro[[#This Row],[AdminExp]]</f>
        <v>-154183.663</v>
      </c>
      <c r="K4392" s="83">
        <f>pro[[#This Row],[Profit]]/pro[[#This Row],[Revenue]]</f>
        <v>-6.2841471989623461</v>
      </c>
      <c r="L4392" s="56">
        <f t="shared" si="68"/>
        <v>5</v>
      </c>
      <c r="M4392" s="82" t="str">
        <f>"Q"&amp;" "&amp;VLOOKUP(pro[[#This Row],[Period]],Mapping!A:B,2,0)</f>
        <v>Q 2</v>
      </c>
      <c r="N4392"/>
    </row>
    <row r="4393" spans="1:14" ht="11.25" customHeight="1" x14ac:dyDescent="0.2">
      <c r="A4393" s="42" t="s">
        <v>43</v>
      </c>
      <c r="B4393" s="44" t="s">
        <v>15</v>
      </c>
      <c r="C4393" s="44" t="s">
        <v>57</v>
      </c>
      <c r="D4393" s="43">
        <v>7278.2569999999996</v>
      </c>
      <c r="E4393" s="43">
        <v>-562.702</v>
      </c>
      <c r="F4393" s="45">
        <v>-75140</v>
      </c>
      <c r="G4393" s="45">
        <v>-89680</v>
      </c>
      <c r="H4393" s="45">
        <v>-57140</v>
      </c>
      <c r="I4393" s="55">
        <f>pro[[#This Row],[Admin expenses 3]]+pro[[#This Row],[Admin expenses 2]]+pro[[#This Row],[Admin expenses 1]]+pro[[#This Row],[COGS]]</f>
        <v>-222522.70199999999</v>
      </c>
      <c r="J4393" s="55">
        <f>pro[[#This Row],[Revenue]]+pro[[#This Row],[AdminExp]]</f>
        <v>-215244.44499999998</v>
      </c>
      <c r="K4393" s="83">
        <f>pro[[#This Row],[Profit]]/pro[[#This Row],[Revenue]]</f>
        <v>-29.573625251210558</v>
      </c>
      <c r="L4393" s="56">
        <f t="shared" si="68"/>
        <v>5</v>
      </c>
      <c r="M4393" s="82" t="str">
        <f>"Q"&amp;" "&amp;VLOOKUP(pro[[#This Row],[Period]],Mapping!A:B,2,0)</f>
        <v>Q 2</v>
      </c>
      <c r="N4393"/>
    </row>
    <row r="4394" spans="1:14" ht="11.25" customHeight="1" x14ac:dyDescent="0.2">
      <c r="A4394" s="42" t="s">
        <v>43</v>
      </c>
      <c r="B4394" s="44" t="s">
        <v>15</v>
      </c>
      <c r="C4394" s="44" t="s">
        <v>57</v>
      </c>
      <c r="D4394" s="43">
        <v>113532.50999999998</v>
      </c>
      <c r="E4394" s="43">
        <v>-32135.963999999996</v>
      </c>
      <c r="F4394" s="45">
        <v>-33720</v>
      </c>
      <c r="G4394" s="45">
        <v>-90880</v>
      </c>
      <c r="H4394" s="45">
        <v>-55090</v>
      </c>
      <c r="I4394" s="55">
        <f>pro[[#This Row],[Admin expenses 3]]+pro[[#This Row],[Admin expenses 2]]+pro[[#This Row],[Admin expenses 1]]+pro[[#This Row],[COGS]]</f>
        <v>-211825.96400000001</v>
      </c>
      <c r="J4394" s="55">
        <f>pro[[#This Row],[Revenue]]+pro[[#This Row],[AdminExp]]</f>
        <v>-98293.454000000027</v>
      </c>
      <c r="K4394" s="83">
        <f>pro[[#This Row],[Profit]]/pro[[#This Row],[Revenue]]</f>
        <v>-0.86577363611532987</v>
      </c>
      <c r="L4394" s="56">
        <f t="shared" si="68"/>
        <v>5</v>
      </c>
      <c r="M4394" s="82" t="str">
        <f>"Q"&amp;" "&amp;VLOOKUP(pro[[#This Row],[Period]],Mapping!A:B,2,0)</f>
        <v>Q 2</v>
      </c>
      <c r="N4394"/>
    </row>
    <row r="4395" spans="1:14" ht="11.25" customHeight="1" x14ac:dyDescent="0.2">
      <c r="A4395" s="42" t="s">
        <v>43</v>
      </c>
      <c r="B4395" s="44" t="s">
        <v>15</v>
      </c>
      <c r="C4395" s="44" t="s">
        <v>58</v>
      </c>
      <c r="D4395" s="43">
        <v>100668.40700000001</v>
      </c>
      <c r="E4395" s="43">
        <v>-80266.283999999985</v>
      </c>
      <c r="F4395" s="45">
        <v>-77950</v>
      </c>
      <c r="G4395" s="45">
        <v>-14100</v>
      </c>
      <c r="H4395" s="45">
        <v>-83230</v>
      </c>
      <c r="I4395" s="55">
        <f>pro[[#This Row],[Admin expenses 3]]+pro[[#This Row],[Admin expenses 2]]+pro[[#This Row],[Admin expenses 1]]+pro[[#This Row],[COGS]]</f>
        <v>-255546.28399999999</v>
      </c>
      <c r="J4395" s="55">
        <f>pro[[#This Row],[Revenue]]+pro[[#This Row],[AdminExp]]</f>
        <v>-154877.87699999998</v>
      </c>
      <c r="K4395" s="83">
        <f>pro[[#This Row],[Profit]]/pro[[#This Row],[Revenue]]</f>
        <v>-1.5384953593236055</v>
      </c>
      <c r="L4395" s="56">
        <f t="shared" si="68"/>
        <v>5</v>
      </c>
      <c r="M4395" s="82" t="str">
        <f>"Q"&amp;" "&amp;VLOOKUP(pro[[#This Row],[Period]],Mapping!A:B,2,0)</f>
        <v>Q 2</v>
      </c>
      <c r="N4395"/>
    </row>
    <row r="4396" spans="1:14" ht="11.25" customHeight="1" x14ac:dyDescent="0.2">
      <c r="A4396" s="42" t="s">
        <v>43</v>
      </c>
      <c r="B4396" s="44" t="s">
        <v>15</v>
      </c>
      <c r="C4396" s="44" t="s">
        <v>59</v>
      </c>
      <c r="D4396" s="43">
        <v>79548.020999999993</v>
      </c>
      <c r="E4396" s="43">
        <v>-43063.811000000002</v>
      </c>
      <c r="F4396" s="45">
        <v>-34790</v>
      </c>
      <c r="G4396" s="45">
        <v>-88350</v>
      </c>
      <c r="H4396" s="45">
        <v>-32440</v>
      </c>
      <c r="I4396" s="55">
        <f>pro[[#This Row],[Admin expenses 3]]+pro[[#This Row],[Admin expenses 2]]+pro[[#This Row],[Admin expenses 1]]+pro[[#This Row],[COGS]]</f>
        <v>-198643.81099999999</v>
      </c>
      <c r="J4396" s="55">
        <f>pro[[#This Row],[Revenue]]+pro[[#This Row],[AdminExp]]</f>
        <v>-119095.79</v>
      </c>
      <c r="K4396" s="83">
        <f>pro[[#This Row],[Profit]]/pro[[#This Row],[Revenue]]</f>
        <v>-1.4971559129044831</v>
      </c>
      <c r="L4396" s="56">
        <f t="shared" si="68"/>
        <v>5</v>
      </c>
      <c r="M4396" s="82" t="str">
        <f>"Q"&amp;" "&amp;VLOOKUP(pro[[#This Row],[Period]],Mapping!A:B,2,0)</f>
        <v>Q 2</v>
      </c>
      <c r="N4396"/>
    </row>
    <row r="4397" spans="1:14" ht="11.25" customHeight="1" x14ac:dyDescent="0.2">
      <c r="A4397" s="42" t="s">
        <v>43</v>
      </c>
      <c r="B4397" s="44" t="s">
        <v>15</v>
      </c>
      <c r="C4397" s="44" t="s">
        <v>57</v>
      </c>
      <c r="D4397" s="43">
        <v>97187.362999999998</v>
      </c>
      <c r="E4397" s="43">
        <v>-52349.143000000004</v>
      </c>
      <c r="F4397" s="45">
        <v>-95520</v>
      </c>
      <c r="G4397" s="45">
        <v>-68920</v>
      </c>
      <c r="H4397" s="45">
        <v>-20180</v>
      </c>
      <c r="I4397" s="55">
        <f>pro[[#This Row],[Admin expenses 3]]+pro[[#This Row],[Admin expenses 2]]+pro[[#This Row],[Admin expenses 1]]+pro[[#This Row],[COGS]]</f>
        <v>-236969.14300000001</v>
      </c>
      <c r="J4397" s="55">
        <f>pro[[#This Row],[Revenue]]+pro[[#This Row],[AdminExp]]</f>
        <v>-139781.78000000003</v>
      </c>
      <c r="K4397" s="83">
        <f>pro[[#This Row],[Profit]]/pro[[#This Row],[Revenue]]</f>
        <v>-1.4382711464246647</v>
      </c>
      <c r="L4397" s="56">
        <f t="shared" si="68"/>
        <v>5</v>
      </c>
      <c r="M4397" s="82" t="str">
        <f>"Q"&amp;" "&amp;VLOOKUP(pro[[#This Row],[Period]],Mapping!A:B,2,0)</f>
        <v>Q 2</v>
      </c>
      <c r="N4397"/>
    </row>
    <row r="4398" spans="1:14" ht="11.25" customHeight="1" x14ac:dyDescent="0.2">
      <c r="A4398" s="42" t="s">
        <v>43</v>
      </c>
      <c r="B4398" s="44" t="s">
        <v>15</v>
      </c>
      <c r="C4398" s="44" t="s">
        <v>57</v>
      </c>
      <c r="D4398" s="43">
        <v>219997.91799999998</v>
      </c>
      <c r="E4398" s="43">
        <v>-116158.58799999999</v>
      </c>
      <c r="F4398" s="45">
        <v>-34140</v>
      </c>
      <c r="G4398" s="45">
        <v>-51740</v>
      </c>
      <c r="H4398" s="45">
        <v>-26350</v>
      </c>
      <c r="I4398" s="55">
        <f>pro[[#This Row],[Admin expenses 3]]+pro[[#This Row],[Admin expenses 2]]+pro[[#This Row],[Admin expenses 1]]+pro[[#This Row],[COGS]]</f>
        <v>-228388.58799999999</v>
      </c>
      <c r="J4398" s="55">
        <f>pro[[#This Row],[Revenue]]+pro[[#This Row],[AdminExp]]</f>
        <v>-8390.6700000000128</v>
      </c>
      <c r="K4398" s="83">
        <f>pro[[#This Row],[Profit]]/pro[[#This Row],[Revenue]]</f>
        <v>-3.8139770031823728E-2</v>
      </c>
      <c r="L4398" s="56">
        <f t="shared" si="68"/>
        <v>5</v>
      </c>
      <c r="M4398" s="82" t="str">
        <f>"Q"&amp;" "&amp;VLOOKUP(pro[[#This Row],[Period]],Mapping!A:B,2,0)</f>
        <v>Q 2</v>
      </c>
      <c r="N4398"/>
    </row>
    <row r="4399" spans="1:14" ht="11.25" customHeight="1" x14ac:dyDescent="0.2">
      <c r="A4399" s="42" t="s">
        <v>43</v>
      </c>
      <c r="B4399" s="44" t="s">
        <v>15</v>
      </c>
      <c r="C4399" s="44" t="s">
        <v>57</v>
      </c>
      <c r="D4399" s="43">
        <v>215802.19499999998</v>
      </c>
      <c r="E4399" s="43">
        <v>-129408.40499999998</v>
      </c>
      <c r="F4399" s="45">
        <v>-57500</v>
      </c>
      <c r="G4399" s="45">
        <v>-93450</v>
      </c>
      <c r="H4399" s="45">
        <v>-84960</v>
      </c>
      <c r="I4399" s="55">
        <f>pro[[#This Row],[Admin expenses 3]]+pro[[#This Row],[Admin expenses 2]]+pro[[#This Row],[Admin expenses 1]]+pro[[#This Row],[COGS]]</f>
        <v>-365318.40499999997</v>
      </c>
      <c r="J4399" s="55">
        <f>pro[[#This Row],[Revenue]]+pro[[#This Row],[AdminExp]]</f>
        <v>-149516.21</v>
      </c>
      <c r="K4399" s="83">
        <f>pro[[#This Row],[Profit]]/pro[[#This Row],[Revenue]]</f>
        <v>-0.69283915300305454</v>
      </c>
      <c r="L4399" s="56">
        <f t="shared" si="68"/>
        <v>5</v>
      </c>
      <c r="M4399" s="82" t="str">
        <f>"Q"&amp;" "&amp;VLOOKUP(pro[[#This Row],[Period]],Mapping!A:B,2,0)</f>
        <v>Q 2</v>
      </c>
      <c r="N4399"/>
    </row>
    <row r="4400" spans="1:14" ht="11.25" customHeight="1" x14ac:dyDescent="0.2">
      <c r="A4400" s="42" t="s">
        <v>43</v>
      </c>
      <c r="B4400" s="44" t="s">
        <v>15</v>
      </c>
      <c r="C4400" s="44" t="s">
        <v>57</v>
      </c>
      <c r="D4400" s="43">
        <v>749264.47400000005</v>
      </c>
      <c r="E4400" s="43">
        <v>-381123.95299999998</v>
      </c>
      <c r="F4400" s="45">
        <v>-96750</v>
      </c>
      <c r="G4400" s="45">
        <v>-70940</v>
      </c>
      <c r="H4400" s="45">
        <v>-80820</v>
      </c>
      <c r="I4400" s="55">
        <f>pro[[#This Row],[Admin expenses 3]]+pro[[#This Row],[Admin expenses 2]]+pro[[#This Row],[Admin expenses 1]]+pro[[#This Row],[COGS]]</f>
        <v>-629633.95299999998</v>
      </c>
      <c r="J4400" s="55">
        <f>pro[[#This Row],[Revenue]]+pro[[#This Row],[AdminExp]]</f>
        <v>119630.52100000007</v>
      </c>
      <c r="K4400" s="83">
        <f>pro[[#This Row],[Profit]]/pro[[#This Row],[Revenue]]</f>
        <v>0.159663943976076</v>
      </c>
      <c r="L4400" s="56">
        <f t="shared" si="68"/>
        <v>5</v>
      </c>
      <c r="M4400" s="82" t="str">
        <f>"Q"&amp;" "&amp;VLOOKUP(pro[[#This Row],[Period]],Mapping!A:B,2,0)</f>
        <v>Q 2</v>
      </c>
      <c r="N4400"/>
    </row>
    <row r="4401" spans="1:14" ht="11.25" customHeight="1" x14ac:dyDescent="0.2">
      <c r="A4401" s="42" t="s">
        <v>43</v>
      </c>
      <c r="B4401" s="44" t="s">
        <v>15</v>
      </c>
      <c r="C4401" s="44" t="s">
        <v>57</v>
      </c>
      <c r="D4401" s="43">
        <v>116834.361</v>
      </c>
      <c r="E4401" s="43">
        <v>-64926.099000000002</v>
      </c>
      <c r="F4401" s="45">
        <v>-104270</v>
      </c>
      <c r="G4401" s="45">
        <v>-50320</v>
      </c>
      <c r="H4401" s="45">
        <v>-50550</v>
      </c>
      <c r="I4401" s="55">
        <f>pro[[#This Row],[Admin expenses 3]]+pro[[#This Row],[Admin expenses 2]]+pro[[#This Row],[Admin expenses 1]]+pro[[#This Row],[COGS]]</f>
        <v>-270066.09899999999</v>
      </c>
      <c r="J4401" s="55">
        <f>pro[[#This Row],[Revenue]]+pro[[#This Row],[AdminExp]]</f>
        <v>-153231.73799999998</v>
      </c>
      <c r="K4401" s="83">
        <f>pro[[#This Row],[Profit]]/pro[[#This Row],[Revenue]]</f>
        <v>-1.3115297305387752</v>
      </c>
      <c r="L4401" s="56">
        <f t="shared" si="68"/>
        <v>5</v>
      </c>
      <c r="M4401" s="82" t="str">
        <f>"Q"&amp;" "&amp;VLOOKUP(pro[[#This Row],[Period]],Mapping!A:B,2,0)</f>
        <v>Q 2</v>
      </c>
      <c r="N4401"/>
    </row>
    <row r="4402" spans="1:14" ht="11.25" customHeight="1" x14ac:dyDescent="0.2">
      <c r="A4402" s="42" t="s">
        <v>43</v>
      </c>
      <c r="B4402" s="44" t="s">
        <v>15</v>
      </c>
      <c r="C4402" s="44" t="s">
        <v>58</v>
      </c>
      <c r="D4402" s="43">
        <v>42829.226999999999</v>
      </c>
      <c r="E4402" s="43">
        <v>-28915.607</v>
      </c>
      <c r="F4402" s="45">
        <v>-14280</v>
      </c>
      <c r="G4402" s="45">
        <v>-20660</v>
      </c>
      <c r="H4402" s="45">
        <v>-19510</v>
      </c>
      <c r="I4402" s="55">
        <f>pro[[#This Row],[Admin expenses 3]]+pro[[#This Row],[Admin expenses 2]]+pro[[#This Row],[Admin expenses 1]]+pro[[#This Row],[COGS]]</f>
        <v>-83365.607000000004</v>
      </c>
      <c r="J4402" s="55">
        <f>pro[[#This Row],[Revenue]]+pro[[#This Row],[AdminExp]]</f>
        <v>-40536.380000000005</v>
      </c>
      <c r="K4402" s="83">
        <f>pro[[#This Row],[Profit]]/pro[[#This Row],[Revenue]]</f>
        <v>-0.94646536581199581</v>
      </c>
      <c r="L4402" s="56">
        <f t="shared" si="68"/>
        <v>5</v>
      </c>
      <c r="M4402" s="82" t="str">
        <f>"Q"&amp;" "&amp;VLOOKUP(pro[[#This Row],[Period]],Mapping!A:B,2,0)</f>
        <v>Q 2</v>
      </c>
      <c r="N4402"/>
    </row>
    <row r="4403" spans="1:14" ht="11.25" customHeight="1" x14ac:dyDescent="0.2">
      <c r="A4403" s="42" t="s">
        <v>43</v>
      </c>
      <c r="B4403" s="44" t="s">
        <v>15</v>
      </c>
      <c r="C4403" s="44" t="s">
        <v>59</v>
      </c>
      <c r="D4403" s="43">
        <v>304066.27299999999</v>
      </c>
      <c r="E4403" s="43">
        <v>-106311.92599999999</v>
      </c>
      <c r="F4403" s="45">
        <v>-65260</v>
      </c>
      <c r="G4403" s="45">
        <v>-36480</v>
      </c>
      <c r="H4403" s="45">
        <v>-82190</v>
      </c>
      <c r="I4403" s="55">
        <f>pro[[#This Row],[Admin expenses 3]]+pro[[#This Row],[Admin expenses 2]]+pro[[#This Row],[Admin expenses 1]]+pro[[#This Row],[COGS]]</f>
        <v>-290241.92599999998</v>
      </c>
      <c r="J4403" s="55">
        <f>pro[[#This Row],[Revenue]]+pro[[#This Row],[AdminExp]]</f>
        <v>13824.347000000009</v>
      </c>
      <c r="K4403" s="83">
        <f>pro[[#This Row],[Profit]]/pro[[#This Row],[Revenue]]</f>
        <v>4.5464914157052894E-2</v>
      </c>
      <c r="L4403" s="56">
        <f t="shared" si="68"/>
        <v>5</v>
      </c>
      <c r="M4403" s="82" t="str">
        <f>"Q"&amp;" "&amp;VLOOKUP(pro[[#This Row],[Period]],Mapping!A:B,2,0)</f>
        <v>Q 2</v>
      </c>
      <c r="N4403"/>
    </row>
    <row r="4404" spans="1:14" ht="11.25" customHeight="1" x14ac:dyDescent="0.2">
      <c r="A4404" s="42" t="s">
        <v>43</v>
      </c>
      <c r="B4404" s="44" t="s">
        <v>15</v>
      </c>
      <c r="C4404" s="44" t="s">
        <v>57</v>
      </c>
      <c r="D4404" s="43">
        <v>368859.26</v>
      </c>
      <c r="E4404" s="43">
        <v>-127432.54999999999</v>
      </c>
      <c r="F4404" s="45">
        <v>-30600</v>
      </c>
      <c r="G4404" s="45">
        <v>-58620</v>
      </c>
      <c r="H4404" s="45">
        <v>-80440</v>
      </c>
      <c r="I4404" s="55">
        <f>pro[[#This Row],[Admin expenses 3]]+pro[[#This Row],[Admin expenses 2]]+pro[[#This Row],[Admin expenses 1]]+pro[[#This Row],[COGS]]</f>
        <v>-297092.55</v>
      </c>
      <c r="J4404" s="55">
        <f>pro[[#This Row],[Revenue]]+pro[[#This Row],[AdminExp]]</f>
        <v>71766.710000000021</v>
      </c>
      <c r="K4404" s="83">
        <f>pro[[#This Row],[Profit]]/pro[[#This Row],[Revenue]]</f>
        <v>0.19456393747577333</v>
      </c>
      <c r="L4404" s="56">
        <f t="shared" si="68"/>
        <v>5</v>
      </c>
      <c r="M4404" s="82" t="str">
        <f>"Q"&amp;" "&amp;VLOOKUP(pro[[#This Row],[Period]],Mapping!A:B,2,0)</f>
        <v>Q 2</v>
      </c>
      <c r="N4404"/>
    </row>
    <row r="4405" spans="1:14" ht="11.25" customHeight="1" x14ac:dyDescent="0.2">
      <c r="A4405" s="42" t="s">
        <v>43</v>
      </c>
      <c r="B4405" s="44" t="s">
        <v>15</v>
      </c>
      <c r="C4405" s="44" t="s">
        <v>57</v>
      </c>
      <c r="D4405" s="43">
        <v>1666847.9099999997</v>
      </c>
      <c r="E4405" s="43">
        <v>-513119.19400000002</v>
      </c>
      <c r="F4405" s="45">
        <v>-43370</v>
      </c>
      <c r="G4405" s="45">
        <v>-43040</v>
      </c>
      <c r="H4405" s="45">
        <v>-57320</v>
      </c>
      <c r="I4405" s="55">
        <f>pro[[#This Row],[Admin expenses 3]]+pro[[#This Row],[Admin expenses 2]]+pro[[#This Row],[Admin expenses 1]]+pro[[#This Row],[COGS]]</f>
        <v>-656849.19400000002</v>
      </c>
      <c r="J4405" s="55">
        <f>pro[[#This Row],[Revenue]]+pro[[#This Row],[AdminExp]]</f>
        <v>1009998.7159999997</v>
      </c>
      <c r="K4405" s="83">
        <f>pro[[#This Row],[Profit]]/pro[[#This Row],[Revenue]]</f>
        <v>0.60593333677335914</v>
      </c>
      <c r="L4405" s="56">
        <f t="shared" si="68"/>
        <v>5</v>
      </c>
      <c r="M4405" s="82" t="str">
        <f>"Q"&amp;" "&amp;VLOOKUP(pro[[#This Row],[Period]],Mapping!A:B,2,0)</f>
        <v>Q 2</v>
      </c>
      <c r="N4405"/>
    </row>
    <row r="4406" spans="1:14" ht="11.25" customHeight="1" x14ac:dyDescent="0.2">
      <c r="A4406" s="42" t="s">
        <v>43</v>
      </c>
      <c r="B4406" s="44" t="s">
        <v>15</v>
      </c>
      <c r="C4406" s="44" t="s">
        <v>57</v>
      </c>
      <c r="D4406" s="43">
        <v>23527.496999999999</v>
      </c>
      <c r="E4406" s="43">
        <v>-7438.3679999999995</v>
      </c>
      <c r="F4406" s="45">
        <v>-64340</v>
      </c>
      <c r="G4406" s="45">
        <v>-69940</v>
      </c>
      <c r="H4406" s="45">
        <v>-40740</v>
      </c>
      <c r="I4406" s="55">
        <f>pro[[#This Row],[Admin expenses 3]]+pro[[#This Row],[Admin expenses 2]]+pro[[#This Row],[Admin expenses 1]]+pro[[#This Row],[COGS]]</f>
        <v>-182458.36799999999</v>
      </c>
      <c r="J4406" s="55">
        <f>pro[[#This Row],[Revenue]]+pro[[#This Row],[AdminExp]]</f>
        <v>-158930.87099999998</v>
      </c>
      <c r="K4406" s="83">
        <f>pro[[#This Row],[Profit]]/pro[[#This Row],[Revenue]]</f>
        <v>-6.7551117316049378</v>
      </c>
      <c r="L4406" s="56">
        <f t="shared" si="68"/>
        <v>5</v>
      </c>
      <c r="M4406" s="82" t="str">
        <f>"Q"&amp;" "&amp;VLOOKUP(pro[[#This Row],[Period]],Mapping!A:B,2,0)</f>
        <v>Q 2</v>
      </c>
      <c r="N4406"/>
    </row>
    <row r="4407" spans="1:14" ht="11.25" customHeight="1" x14ac:dyDescent="0.2">
      <c r="A4407" s="42" t="s">
        <v>43</v>
      </c>
      <c r="B4407" s="44" t="s">
        <v>15</v>
      </c>
      <c r="C4407" s="44" t="s">
        <v>58</v>
      </c>
      <c r="D4407" s="43">
        <v>28621.851999999999</v>
      </c>
      <c r="E4407" s="43">
        <v>-12199.557999999999</v>
      </c>
      <c r="F4407" s="45">
        <v>-93930</v>
      </c>
      <c r="G4407" s="45">
        <v>-94510</v>
      </c>
      <c r="H4407" s="45">
        <v>-98350</v>
      </c>
      <c r="I4407" s="55">
        <f>pro[[#This Row],[Admin expenses 3]]+pro[[#This Row],[Admin expenses 2]]+pro[[#This Row],[Admin expenses 1]]+pro[[#This Row],[COGS]]</f>
        <v>-298989.55800000002</v>
      </c>
      <c r="J4407" s="55">
        <f>pro[[#This Row],[Revenue]]+pro[[#This Row],[AdminExp]]</f>
        <v>-270367.70600000001</v>
      </c>
      <c r="K4407" s="83">
        <f>pro[[#This Row],[Profit]]/pro[[#This Row],[Revenue]]</f>
        <v>-9.4461988693114627</v>
      </c>
      <c r="L4407" s="56">
        <f t="shared" si="68"/>
        <v>5</v>
      </c>
      <c r="M4407" s="82" t="str">
        <f>"Q"&amp;" "&amp;VLOOKUP(pro[[#This Row],[Period]],Mapping!A:B,2,0)</f>
        <v>Q 2</v>
      </c>
      <c r="N4407"/>
    </row>
    <row r="4408" spans="1:14" ht="11.25" customHeight="1" x14ac:dyDescent="0.2">
      <c r="A4408" s="42" t="s">
        <v>43</v>
      </c>
      <c r="B4408" s="44" t="s">
        <v>15</v>
      </c>
      <c r="C4408" s="44" t="s">
        <v>59</v>
      </c>
      <c r="D4408" s="43">
        <v>264756.24</v>
      </c>
      <c r="E4408" s="43">
        <v>-78452.57699999999</v>
      </c>
      <c r="F4408" s="45">
        <v>-20500</v>
      </c>
      <c r="G4408" s="45">
        <v>-100070</v>
      </c>
      <c r="H4408" s="45">
        <v>-58850</v>
      </c>
      <c r="I4408" s="55">
        <f>pro[[#This Row],[Admin expenses 3]]+pro[[#This Row],[Admin expenses 2]]+pro[[#This Row],[Admin expenses 1]]+pro[[#This Row],[COGS]]</f>
        <v>-257872.57699999999</v>
      </c>
      <c r="J4408" s="55">
        <f>pro[[#This Row],[Revenue]]+pro[[#This Row],[AdminExp]]</f>
        <v>6883.6630000000005</v>
      </c>
      <c r="K4408" s="83">
        <f>pro[[#This Row],[Profit]]/pro[[#This Row],[Revenue]]</f>
        <v>2.6000002870565017E-2</v>
      </c>
      <c r="L4408" s="56">
        <f t="shared" si="68"/>
        <v>5</v>
      </c>
      <c r="M4408" s="82" t="str">
        <f>"Q"&amp;" "&amp;VLOOKUP(pro[[#This Row],[Period]],Mapping!A:B,2,0)</f>
        <v>Q 2</v>
      </c>
      <c r="N4408"/>
    </row>
    <row r="4409" spans="1:14" ht="11.25" customHeight="1" x14ac:dyDescent="0.2">
      <c r="A4409" s="42" t="s">
        <v>43</v>
      </c>
      <c r="B4409" s="44" t="s">
        <v>15</v>
      </c>
      <c r="C4409" s="44" t="s">
        <v>57</v>
      </c>
      <c r="D4409" s="43">
        <v>1480093.8459999997</v>
      </c>
      <c r="E4409" s="43">
        <v>-654961.94400000002</v>
      </c>
      <c r="F4409" s="45">
        <v>-45730</v>
      </c>
      <c r="G4409" s="45">
        <v>-26630</v>
      </c>
      <c r="H4409" s="45">
        <v>-44210</v>
      </c>
      <c r="I4409" s="55">
        <f>pro[[#This Row],[Admin expenses 3]]+pro[[#This Row],[Admin expenses 2]]+pro[[#This Row],[Admin expenses 1]]+pro[[#This Row],[COGS]]</f>
        <v>-771531.94400000002</v>
      </c>
      <c r="J4409" s="55">
        <f>pro[[#This Row],[Revenue]]+pro[[#This Row],[AdminExp]]</f>
        <v>708561.90199999965</v>
      </c>
      <c r="K4409" s="83">
        <f>pro[[#This Row],[Profit]]/pro[[#This Row],[Revenue]]</f>
        <v>0.47872768602809246</v>
      </c>
      <c r="L4409" s="56">
        <f t="shared" si="68"/>
        <v>5</v>
      </c>
      <c r="M4409" s="82" t="str">
        <f>"Q"&amp;" "&amp;VLOOKUP(pro[[#This Row],[Period]],Mapping!A:B,2,0)</f>
        <v>Q 2</v>
      </c>
      <c r="N4409"/>
    </row>
    <row r="4410" spans="1:14" ht="11.25" customHeight="1" x14ac:dyDescent="0.2">
      <c r="A4410" s="42" t="s">
        <v>43</v>
      </c>
      <c r="B4410" s="44" t="s">
        <v>15</v>
      </c>
      <c r="C4410" s="44" t="s">
        <v>57</v>
      </c>
      <c r="D4410" s="43">
        <v>989486.26699999999</v>
      </c>
      <c r="E4410" s="43">
        <v>-444513.01299999998</v>
      </c>
      <c r="F4410" s="45">
        <v>-17380</v>
      </c>
      <c r="G4410" s="45">
        <v>-74030</v>
      </c>
      <c r="H4410" s="45">
        <v>-58450</v>
      </c>
      <c r="I4410" s="55">
        <f>pro[[#This Row],[Admin expenses 3]]+pro[[#This Row],[Admin expenses 2]]+pro[[#This Row],[Admin expenses 1]]+pro[[#This Row],[COGS]]</f>
        <v>-594373.01300000004</v>
      </c>
      <c r="J4410" s="55">
        <f>pro[[#This Row],[Revenue]]+pro[[#This Row],[AdminExp]]</f>
        <v>395113.25399999996</v>
      </c>
      <c r="K4410" s="83">
        <f>pro[[#This Row],[Profit]]/pro[[#This Row],[Revenue]]</f>
        <v>0.39931150858509079</v>
      </c>
      <c r="L4410" s="56">
        <f t="shared" si="68"/>
        <v>5</v>
      </c>
      <c r="M4410" s="82" t="str">
        <f>"Q"&amp;" "&amp;VLOOKUP(pro[[#This Row],[Period]],Mapping!A:B,2,0)</f>
        <v>Q 2</v>
      </c>
      <c r="N4410"/>
    </row>
    <row r="4411" spans="1:14" ht="11.25" customHeight="1" x14ac:dyDescent="0.2">
      <c r="A4411" s="42" t="s">
        <v>43</v>
      </c>
      <c r="B4411" s="44" t="s">
        <v>15</v>
      </c>
      <c r="C4411" s="44" t="s">
        <v>58</v>
      </c>
      <c r="D4411" s="43">
        <v>380140.19400000002</v>
      </c>
      <c r="E4411" s="43">
        <v>-167204.345</v>
      </c>
      <c r="F4411" s="45">
        <v>-74540</v>
      </c>
      <c r="G4411" s="45">
        <v>-58590</v>
      </c>
      <c r="H4411" s="45">
        <v>-26140</v>
      </c>
      <c r="I4411" s="55">
        <f>pro[[#This Row],[Admin expenses 3]]+pro[[#This Row],[Admin expenses 2]]+pro[[#This Row],[Admin expenses 1]]+pro[[#This Row],[COGS]]</f>
        <v>-326474.34499999997</v>
      </c>
      <c r="J4411" s="55">
        <f>pro[[#This Row],[Revenue]]+pro[[#This Row],[AdminExp]]</f>
        <v>53665.849000000046</v>
      </c>
      <c r="K4411" s="83">
        <f>pro[[#This Row],[Profit]]/pro[[#This Row],[Revenue]]</f>
        <v>0.14117383493522404</v>
      </c>
      <c r="L4411" s="56">
        <f t="shared" si="68"/>
        <v>5</v>
      </c>
      <c r="M4411" s="82" t="str">
        <f>"Q"&amp;" "&amp;VLOOKUP(pro[[#This Row],[Period]],Mapping!A:B,2,0)</f>
        <v>Q 2</v>
      </c>
      <c r="N4411"/>
    </row>
    <row r="4412" spans="1:14" ht="11.25" customHeight="1" x14ac:dyDescent="0.2">
      <c r="A4412" s="42" t="s">
        <v>43</v>
      </c>
      <c r="B4412" s="44" t="s">
        <v>15</v>
      </c>
      <c r="C4412" s="44" t="s">
        <v>59</v>
      </c>
      <c r="D4412" s="43">
        <v>110764.88499999998</v>
      </c>
      <c r="E4412" s="43">
        <v>-51273.557999999997</v>
      </c>
      <c r="F4412" s="45">
        <v>-84070</v>
      </c>
      <c r="G4412" s="45">
        <v>-28610</v>
      </c>
      <c r="H4412" s="45">
        <v>-69240</v>
      </c>
      <c r="I4412" s="55">
        <f>pro[[#This Row],[Admin expenses 3]]+pro[[#This Row],[Admin expenses 2]]+pro[[#This Row],[Admin expenses 1]]+pro[[#This Row],[COGS]]</f>
        <v>-233193.55799999999</v>
      </c>
      <c r="J4412" s="55">
        <f>pro[[#This Row],[Revenue]]+pro[[#This Row],[AdminExp]]</f>
        <v>-122428.67300000001</v>
      </c>
      <c r="K4412" s="83">
        <f>pro[[#This Row],[Profit]]/pro[[#This Row],[Revenue]]</f>
        <v>-1.1053022173949807</v>
      </c>
      <c r="L4412" s="56">
        <f t="shared" si="68"/>
        <v>5</v>
      </c>
      <c r="M4412" s="82" t="str">
        <f>"Q"&amp;" "&amp;VLOOKUP(pro[[#This Row],[Period]],Mapping!A:B,2,0)</f>
        <v>Q 2</v>
      </c>
      <c r="N4412"/>
    </row>
    <row r="4413" spans="1:14" ht="11.25" customHeight="1" x14ac:dyDescent="0.2">
      <c r="A4413" s="42" t="s">
        <v>43</v>
      </c>
      <c r="B4413" s="44" t="s">
        <v>15</v>
      </c>
      <c r="C4413" s="44" t="s">
        <v>57</v>
      </c>
      <c r="D4413" s="43">
        <v>5362.1469999999999</v>
      </c>
      <c r="E4413" s="43">
        <v>-4883.0459999999994</v>
      </c>
      <c r="F4413" s="45">
        <v>-48340</v>
      </c>
      <c r="G4413" s="45">
        <v>-63810</v>
      </c>
      <c r="H4413" s="45">
        <v>-16140</v>
      </c>
      <c r="I4413" s="55">
        <f>pro[[#This Row],[Admin expenses 3]]+pro[[#This Row],[Admin expenses 2]]+pro[[#This Row],[Admin expenses 1]]+pro[[#This Row],[COGS]]</f>
        <v>-133173.046</v>
      </c>
      <c r="J4413" s="55">
        <f>pro[[#This Row],[Revenue]]+pro[[#This Row],[AdminExp]]</f>
        <v>-127810.899</v>
      </c>
      <c r="K4413" s="83">
        <f>pro[[#This Row],[Profit]]/pro[[#This Row],[Revenue]]</f>
        <v>-23.835769328964687</v>
      </c>
      <c r="L4413" s="56">
        <f t="shared" si="68"/>
        <v>5</v>
      </c>
      <c r="M4413" s="82" t="str">
        <f>"Q"&amp;" "&amp;VLOOKUP(pro[[#This Row],[Period]],Mapping!A:B,2,0)</f>
        <v>Q 2</v>
      </c>
      <c r="N4413"/>
    </row>
    <row r="4414" spans="1:14" ht="11.25" customHeight="1" x14ac:dyDescent="0.2">
      <c r="A4414" s="42" t="s">
        <v>43</v>
      </c>
      <c r="B4414" s="44" t="s">
        <v>15</v>
      </c>
      <c r="C4414" s="44" t="s">
        <v>57</v>
      </c>
      <c r="D4414" s="43">
        <v>18346.041000000001</v>
      </c>
      <c r="E4414" s="43">
        <v>-66767.148000000001</v>
      </c>
      <c r="F4414" s="45">
        <v>-81440</v>
      </c>
      <c r="G4414" s="45">
        <v>-20830</v>
      </c>
      <c r="H4414" s="45">
        <v>-80860</v>
      </c>
      <c r="I4414" s="55">
        <f>pro[[#This Row],[Admin expenses 3]]+pro[[#This Row],[Admin expenses 2]]+pro[[#This Row],[Admin expenses 1]]+pro[[#This Row],[COGS]]</f>
        <v>-249897.14799999999</v>
      </c>
      <c r="J4414" s="55">
        <f>pro[[#This Row],[Revenue]]+pro[[#This Row],[AdminExp]]</f>
        <v>-231551.10699999999</v>
      </c>
      <c r="K4414" s="83">
        <f>pro[[#This Row],[Profit]]/pro[[#This Row],[Revenue]]</f>
        <v>-12.621311976791068</v>
      </c>
      <c r="L4414" s="56">
        <f t="shared" si="68"/>
        <v>5</v>
      </c>
      <c r="M4414" s="82" t="str">
        <f>"Q"&amp;" "&amp;VLOOKUP(pro[[#This Row],[Period]],Mapping!A:B,2,0)</f>
        <v>Q 2</v>
      </c>
      <c r="N4414"/>
    </row>
    <row r="4415" spans="1:14" ht="11.25" customHeight="1" x14ac:dyDescent="0.2">
      <c r="A4415" s="42" t="s">
        <v>43</v>
      </c>
      <c r="B4415" s="44" t="s">
        <v>15</v>
      </c>
      <c r="C4415" s="44" t="s">
        <v>57</v>
      </c>
      <c r="D4415" s="43">
        <v>30328.703999999998</v>
      </c>
      <c r="E4415" s="43">
        <v>-113873.73899999999</v>
      </c>
      <c r="F4415" s="45">
        <v>-86700</v>
      </c>
      <c r="G4415" s="45">
        <v>-101060</v>
      </c>
      <c r="H4415" s="45">
        <v>-78030</v>
      </c>
      <c r="I4415" s="55">
        <f>pro[[#This Row],[Admin expenses 3]]+pro[[#This Row],[Admin expenses 2]]+pro[[#This Row],[Admin expenses 1]]+pro[[#This Row],[COGS]]</f>
        <v>-379663.739</v>
      </c>
      <c r="J4415" s="55">
        <f>pro[[#This Row],[Revenue]]+pro[[#This Row],[AdminExp]]</f>
        <v>-349335.03500000003</v>
      </c>
      <c r="K4415" s="83">
        <f>pro[[#This Row],[Profit]]/pro[[#This Row],[Revenue]]</f>
        <v>-11.518297484785371</v>
      </c>
      <c r="L4415" s="56">
        <f t="shared" si="68"/>
        <v>5</v>
      </c>
      <c r="M4415" s="82" t="str">
        <f>"Q"&amp;" "&amp;VLOOKUP(pro[[#This Row],[Period]],Mapping!A:B,2,0)</f>
        <v>Q 2</v>
      </c>
      <c r="N4415"/>
    </row>
    <row r="4416" spans="1:14" ht="11.25" customHeight="1" x14ac:dyDescent="0.2">
      <c r="A4416" s="42" t="s">
        <v>43</v>
      </c>
      <c r="B4416" s="44" t="s">
        <v>15</v>
      </c>
      <c r="C4416" s="44" t="s">
        <v>58</v>
      </c>
      <c r="D4416" s="43">
        <v>3012.5409999999997</v>
      </c>
      <c r="E4416" s="43">
        <v>-14003.485999999999</v>
      </c>
      <c r="F4416" s="45">
        <v>-62470</v>
      </c>
      <c r="G4416" s="45">
        <v>-100250</v>
      </c>
      <c r="H4416" s="45">
        <v>-68630</v>
      </c>
      <c r="I4416" s="55">
        <f>pro[[#This Row],[Admin expenses 3]]+pro[[#This Row],[Admin expenses 2]]+pro[[#This Row],[Admin expenses 1]]+pro[[#This Row],[COGS]]</f>
        <v>-245353.486</v>
      </c>
      <c r="J4416" s="55">
        <f>pro[[#This Row],[Revenue]]+pro[[#This Row],[AdminExp]]</f>
        <v>-242340.94500000001</v>
      </c>
      <c r="K4416" s="83">
        <f>pro[[#This Row],[Profit]]/pro[[#This Row],[Revenue]]</f>
        <v>-80.444032131014993</v>
      </c>
      <c r="L4416" s="56">
        <f t="shared" si="68"/>
        <v>5</v>
      </c>
      <c r="M4416" s="82" t="str">
        <f>"Q"&amp;" "&amp;VLOOKUP(pro[[#This Row],[Period]],Mapping!A:B,2,0)</f>
        <v>Q 2</v>
      </c>
      <c r="N4416"/>
    </row>
    <row r="4417" spans="1:14" ht="11.25" customHeight="1" x14ac:dyDescent="0.2">
      <c r="A4417" s="42" t="s">
        <v>43</v>
      </c>
      <c r="B4417" s="44" t="s">
        <v>15</v>
      </c>
      <c r="C4417" s="44" t="s">
        <v>59</v>
      </c>
      <c r="D4417" s="43">
        <v>104587.45499999999</v>
      </c>
      <c r="E4417" s="43">
        <v>-15776.326999999999</v>
      </c>
      <c r="F4417" s="45">
        <v>-101300</v>
      </c>
      <c r="G4417" s="45">
        <v>-63600</v>
      </c>
      <c r="H4417" s="45">
        <v>-15040</v>
      </c>
      <c r="I4417" s="55">
        <f>pro[[#This Row],[Admin expenses 3]]+pro[[#This Row],[Admin expenses 2]]+pro[[#This Row],[Admin expenses 1]]+pro[[#This Row],[COGS]]</f>
        <v>-195716.32699999999</v>
      </c>
      <c r="J4417" s="55">
        <f>pro[[#This Row],[Revenue]]+pro[[#This Row],[AdminExp]]</f>
        <v>-91128.872000000003</v>
      </c>
      <c r="K4417" s="83">
        <f>pro[[#This Row],[Profit]]/pro[[#This Row],[Revenue]]</f>
        <v>-0.87131742521127431</v>
      </c>
      <c r="L4417" s="56">
        <f t="shared" si="68"/>
        <v>5</v>
      </c>
      <c r="M4417" s="82" t="str">
        <f>"Q"&amp;" "&amp;VLOOKUP(pro[[#This Row],[Period]],Mapping!A:B,2,0)</f>
        <v>Q 2</v>
      </c>
      <c r="N4417"/>
    </row>
    <row r="4418" spans="1:14" ht="11.25" customHeight="1" x14ac:dyDescent="0.2">
      <c r="A4418" s="42" t="s">
        <v>43</v>
      </c>
      <c r="B4418" s="44" t="s">
        <v>15</v>
      </c>
      <c r="C4418" s="44" t="s">
        <v>60</v>
      </c>
      <c r="D4418" s="43">
        <v>70351.035999999993</v>
      </c>
      <c r="E4418" s="43">
        <v>-21516.844999999998</v>
      </c>
      <c r="F4418" s="45">
        <v>-75190</v>
      </c>
      <c r="G4418" s="45">
        <v>-31860</v>
      </c>
      <c r="H4418" s="45">
        <v>-37940</v>
      </c>
      <c r="I4418" s="55">
        <f>pro[[#This Row],[Admin expenses 3]]+pro[[#This Row],[Admin expenses 2]]+pro[[#This Row],[Admin expenses 1]]+pro[[#This Row],[COGS]]</f>
        <v>-166506.845</v>
      </c>
      <c r="J4418" s="55">
        <f>pro[[#This Row],[Revenue]]+pro[[#This Row],[AdminExp]]</f>
        <v>-96155.809000000008</v>
      </c>
      <c r="K4418" s="83">
        <f>pro[[#This Row],[Profit]]/pro[[#This Row],[Revenue]]</f>
        <v>-1.3668001847193838</v>
      </c>
      <c r="L4418" s="56">
        <f t="shared" ref="L4418:L4481" si="69">MONTH(DATEVALUE(A4418&amp;"1"))</f>
        <v>5</v>
      </c>
      <c r="M4418" s="82" t="str">
        <f>"Q"&amp;" "&amp;VLOOKUP(pro[[#This Row],[Period]],Mapping!A:B,2,0)</f>
        <v>Q 2</v>
      </c>
      <c r="N4418"/>
    </row>
    <row r="4419" spans="1:14" ht="11.25" customHeight="1" x14ac:dyDescent="0.2">
      <c r="A4419" s="42" t="s">
        <v>43</v>
      </c>
      <c r="B4419" s="44" t="s">
        <v>15</v>
      </c>
      <c r="C4419" s="44" t="s">
        <v>57</v>
      </c>
      <c r="D4419" s="43">
        <v>505568.27299999999</v>
      </c>
      <c r="E4419" s="43">
        <v>-173025.81099999999</v>
      </c>
      <c r="F4419" s="45">
        <v>-51740</v>
      </c>
      <c r="G4419" s="45">
        <v>-32330</v>
      </c>
      <c r="H4419" s="45">
        <v>-16440</v>
      </c>
      <c r="I4419" s="55">
        <f>pro[[#This Row],[Admin expenses 3]]+pro[[#This Row],[Admin expenses 2]]+pro[[#This Row],[Admin expenses 1]]+pro[[#This Row],[COGS]]</f>
        <v>-273535.81099999999</v>
      </c>
      <c r="J4419" s="55">
        <f>pro[[#This Row],[Revenue]]+pro[[#This Row],[AdminExp]]</f>
        <v>232032.462</v>
      </c>
      <c r="K4419" s="83">
        <f>pro[[#This Row],[Profit]]/pro[[#This Row],[Revenue]]</f>
        <v>0.45895376429208801</v>
      </c>
      <c r="L4419" s="56">
        <f t="shared" si="69"/>
        <v>5</v>
      </c>
      <c r="M4419" s="82" t="str">
        <f>"Q"&amp;" "&amp;VLOOKUP(pro[[#This Row],[Period]],Mapping!A:B,2,0)</f>
        <v>Q 2</v>
      </c>
      <c r="N4419"/>
    </row>
    <row r="4420" spans="1:14" ht="11.25" customHeight="1" x14ac:dyDescent="0.2">
      <c r="A4420" s="42" t="s">
        <v>43</v>
      </c>
      <c r="B4420" s="44" t="s">
        <v>15</v>
      </c>
      <c r="C4420" s="44" t="s">
        <v>58</v>
      </c>
      <c r="D4420" s="43">
        <v>20547.148999999998</v>
      </c>
      <c r="E4420" s="43">
        <v>-7093.4989999999998</v>
      </c>
      <c r="F4420" s="45">
        <v>-54900</v>
      </c>
      <c r="G4420" s="45">
        <v>-16390</v>
      </c>
      <c r="H4420" s="45">
        <v>-26670</v>
      </c>
      <c r="I4420" s="55">
        <f>pro[[#This Row],[Admin expenses 3]]+pro[[#This Row],[Admin expenses 2]]+pro[[#This Row],[Admin expenses 1]]+pro[[#This Row],[COGS]]</f>
        <v>-105053.499</v>
      </c>
      <c r="J4420" s="55">
        <f>pro[[#This Row],[Revenue]]+pro[[#This Row],[AdminExp]]</f>
        <v>-84506.35</v>
      </c>
      <c r="K4420" s="83">
        <f>pro[[#This Row],[Profit]]/pro[[#This Row],[Revenue]]</f>
        <v>-4.1128017322500563</v>
      </c>
      <c r="L4420" s="56">
        <f t="shared" si="69"/>
        <v>5</v>
      </c>
      <c r="M4420" s="82" t="str">
        <f>"Q"&amp;" "&amp;VLOOKUP(pro[[#This Row],[Period]],Mapping!A:B,2,0)</f>
        <v>Q 2</v>
      </c>
      <c r="N4420"/>
    </row>
    <row r="4421" spans="1:14" ht="11.25" customHeight="1" x14ac:dyDescent="0.2">
      <c r="A4421" s="42" t="s">
        <v>43</v>
      </c>
      <c r="B4421" s="44" t="s">
        <v>15</v>
      </c>
      <c r="C4421" s="44" t="s">
        <v>59</v>
      </c>
      <c r="D4421" s="43">
        <v>255362.36599999998</v>
      </c>
      <c r="E4421" s="43">
        <v>-89802.537999999986</v>
      </c>
      <c r="F4421" s="45">
        <v>-46970</v>
      </c>
      <c r="G4421" s="45">
        <v>-46780</v>
      </c>
      <c r="H4421" s="45">
        <v>-53140</v>
      </c>
      <c r="I4421" s="55">
        <f>pro[[#This Row],[Admin expenses 3]]+pro[[#This Row],[Admin expenses 2]]+pro[[#This Row],[Admin expenses 1]]+pro[[#This Row],[COGS]]</f>
        <v>-236692.538</v>
      </c>
      <c r="J4421" s="55">
        <f>pro[[#This Row],[Revenue]]+pro[[#This Row],[AdminExp]]</f>
        <v>18669.82799999998</v>
      </c>
      <c r="K4421" s="83">
        <f>pro[[#This Row],[Profit]]/pro[[#This Row],[Revenue]]</f>
        <v>7.3111117712623255E-2</v>
      </c>
      <c r="L4421" s="56">
        <f t="shared" si="69"/>
        <v>5</v>
      </c>
      <c r="M4421" s="82" t="str">
        <f>"Q"&amp;" "&amp;VLOOKUP(pro[[#This Row],[Period]],Mapping!A:B,2,0)</f>
        <v>Q 2</v>
      </c>
      <c r="N4421"/>
    </row>
    <row r="4422" spans="1:14" ht="11.25" customHeight="1" x14ac:dyDescent="0.2">
      <c r="A4422" s="42" t="s">
        <v>43</v>
      </c>
      <c r="B4422" s="44" t="s">
        <v>15</v>
      </c>
      <c r="C4422" s="44" t="s">
        <v>60</v>
      </c>
      <c r="D4422" s="43">
        <v>1001890.1829999998</v>
      </c>
      <c r="E4422" s="43">
        <v>-346575.24299999996</v>
      </c>
      <c r="F4422" s="45">
        <v>-39890</v>
      </c>
      <c r="G4422" s="45">
        <v>-81570</v>
      </c>
      <c r="H4422" s="45">
        <v>-87000</v>
      </c>
      <c r="I4422" s="55">
        <f>pro[[#This Row],[Admin expenses 3]]+pro[[#This Row],[Admin expenses 2]]+pro[[#This Row],[Admin expenses 1]]+pro[[#This Row],[COGS]]</f>
        <v>-555035.24300000002</v>
      </c>
      <c r="J4422" s="55">
        <f>pro[[#This Row],[Revenue]]+pro[[#This Row],[AdminExp]]</f>
        <v>446854.93999999983</v>
      </c>
      <c r="K4422" s="83">
        <f>pro[[#This Row],[Profit]]/pro[[#This Row],[Revenue]]</f>
        <v>0.44601189589657841</v>
      </c>
      <c r="L4422" s="56">
        <f t="shared" si="69"/>
        <v>5</v>
      </c>
      <c r="M4422" s="82" t="str">
        <f>"Q"&amp;" "&amp;VLOOKUP(pro[[#This Row],[Period]],Mapping!A:B,2,0)</f>
        <v>Q 2</v>
      </c>
      <c r="N4422"/>
    </row>
    <row r="4423" spans="1:14" ht="11.25" customHeight="1" x14ac:dyDescent="0.2">
      <c r="A4423" s="42" t="s">
        <v>43</v>
      </c>
      <c r="B4423" s="44" t="s">
        <v>15</v>
      </c>
      <c r="C4423" s="44" t="s">
        <v>57</v>
      </c>
      <c r="D4423" s="43">
        <v>49555.849000000002</v>
      </c>
      <c r="E4423" s="43">
        <v>-15898.546999999999</v>
      </c>
      <c r="F4423" s="45">
        <v>-79590</v>
      </c>
      <c r="G4423" s="45">
        <v>-33730</v>
      </c>
      <c r="H4423" s="45">
        <v>-12490</v>
      </c>
      <c r="I4423" s="55">
        <f>pro[[#This Row],[Admin expenses 3]]+pro[[#This Row],[Admin expenses 2]]+pro[[#This Row],[Admin expenses 1]]+pro[[#This Row],[COGS]]</f>
        <v>-141708.54699999999</v>
      </c>
      <c r="J4423" s="55">
        <f>pro[[#This Row],[Revenue]]+pro[[#This Row],[AdminExp]]</f>
        <v>-92152.697999999989</v>
      </c>
      <c r="K4423" s="83">
        <f>pro[[#This Row],[Profit]]/pro[[#This Row],[Revenue]]</f>
        <v>-1.8595725804233521</v>
      </c>
      <c r="L4423" s="56">
        <f t="shared" si="69"/>
        <v>5</v>
      </c>
      <c r="M4423" s="82" t="str">
        <f>"Q"&amp;" "&amp;VLOOKUP(pro[[#This Row],[Period]],Mapping!A:B,2,0)</f>
        <v>Q 2</v>
      </c>
      <c r="N4423"/>
    </row>
    <row r="4424" spans="1:14" ht="11.25" customHeight="1" x14ac:dyDescent="0.2">
      <c r="A4424" s="42" t="s">
        <v>43</v>
      </c>
      <c r="B4424" s="44" t="s">
        <v>15</v>
      </c>
      <c r="C4424" s="44" t="s">
        <v>58</v>
      </c>
      <c r="D4424" s="43">
        <v>488843.03999999992</v>
      </c>
      <c r="E4424" s="43">
        <v>-170688.88199999998</v>
      </c>
      <c r="F4424" s="45">
        <v>-73510</v>
      </c>
      <c r="G4424" s="45">
        <v>-25020</v>
      </c>
      <c r="H4424" s="45">
        <v>-49770</v>
      </c>
      <c r="I4424" s="55">
        <f>pro[[#This Row],[Admin expenses 3]]+pro[[#This Row],[Admin expenses 2]]+pro[[#This Row],[Admin expenses 1]]+pro[[#This Row],[COGS]]</f>
        <v>-318988.88199999998</v>
      </c>
      <c r="J4424" s="55">
        <f>pro[[#This Row],[Revenue]]+pro[[#This Row],[AdminExp]]</f>
        <v>169854.15799999994</v>
      </c>
      <c r="K4424" s="83">
        <f>pro[[#This Row],[Profit]]/pro[[#This Row],[Revenue]]</f>
        <v>0.34746154512090416</v>
      </c>
      <c r="L4424" s="56">
        <f t="shared" si="69"/>
        <v>5</v>
      </c>
      <c r="M4424" s="82" t="str">
        <f>"Q"&amp;" "&amp;VLOOKUP(pro[[#This Row],[Period]],Mapping!A:B,2,0)</f>
        <v>Q 2</v>
      </c>
      <c r="N4424"/>
    </row>
    <row r="4425" spans="1:14" ht="11.25" customHeight="1" x14ac:dyDescent="0.2">
      <c r="A4425" s="42" t="s">
        <v>43</v>
      </c>
      <c r="B4425" s="44" t="s">
        <v>15</v>
      </c>
      <c r="C4425" s="44" t="s">
        <v>59</v>
      </c>
      <c r="D4425" s="43">
        <v>562197.59400000004</v>
      </c>
      <c r="E4425" s="43">
        <v>-337752.91199999995</v>
      </c>
      <c r="F4425" s="45">
        <v>-43020</v>
      </c>
      <c r="G4425" s="45">
        <v>-53890</v>
      </c>
      <c r="H4425" s="45">
        <v>-95680</v>
      </c>
      <c r="I4425" s="55">
        <f>pro[[#This Row],[Admin expenses 3]]+pro[[#This Row],[Admin expenses 2]]+pro[[#This Row],[Admin expenses 1]]+pro[[#This Row],[COGS]]</f>
        <v>-530342.91200000001</v>
      </c>
      <c r="J4425" s="55">
        <f>pro[[#This Row],[Revenue]]+pro[[#This Row],[AdminExp]]</f>
        <v>31854.68200000003</v>
      </c>
      <c r="K4425" s="83">
        <f>pro[[#This Row],[Profit]]/pro[[#This Row],[Revenue]]</f>
        <v>5.6661007339707734E-2</v>
      </c>
      <c r="L4425" s="56">
        <f t="shared" si="69"/>
        <v>5</v>
      </c>
      <c r="M4425" s="82" t="str">
        <f>"Q"&amp;" "&amp;VLOOKUP(pro[[#This Row],[Period]],Mapping!A:B,2,0)</f>
        <v>Q 2</v>
      </c>
      <c r="N4425"/>
    </row>
    <row r="4426" spans="1:14" ht="11.25" customHeight="1" x14ac:dyDescent="0.2">
      <c r="A4426" s="42" t="s">
        <v>43</v>
      </c>
      <c r="B4426" s="44" t="s">
        <v>15</v>
      </c>
      <c r="C4426" s="44" t="s">
        <v>60</v>
      </c>
      <c r="D4426" s="43">
        <v>18449.353999999999</v>
      </c>
      <c r="E4426" s="43">
        <v>-5755.1619999999994</v>
      </c>
      <c r="F4426" s="45">
        <v>-23520</v>
      </c>
      <c r="G4426" s="45">
        <v>-84300</v>
      </c>
      <c r="H4426" s="45">
        <v>-25280</v>
      </c>
      <c r="I4426" s="55">
        <f>pro[[#This Row],[Admin expenses 3]]+pro[[#This Row],[Admin expenses 2]]+pro[[#This Row],[Admin expenses 1]]+pro[[#This Row],[COGS]]</f>
        <v>-138855.16200000001</v>
      </c>
      <c r="J4426" s="55">
        <f>pro[[#This Row],[Revenue]]+pro[[#This Row],[AdminExp]]</f>
        <v>-120405.80800000002</v>
      </c>
      <c r="K4426" s="83">
        <f>pro[[#This Row],[Profit]]/pro[[#This Row],[Revenue]]</f>
        <v>-6.5262885627323328</v>
      </c>
      <c r="L4426" s="56">
        <f t="shared" si="69"/>
        <v>5</v>
      </c>
      <c r="M4426" s="82" t="str">
        <f>"Q"&amp;" "&amp;VLOOKUP(pro[[#This Row],[Period]],Mapping!A:B,2,0)</f>
        <v>Q 2</v>
      </c>
      <c r="N4426"/>
    </row>
    <row r="4427" spans="1:14" ht="11.25" customHeight="1" x14ac:dyDescent="0.2">
      <c r="A4427" s="42" t="s">
        <v>43</v>
      </c>
      <c r="B4427" s="44" t="s">
        <v>15</v>
      </c>
      <c r="C4427" s="44" t="s">
        <v>57</v>
      </c>
      <c r="D4427" s="43">
        <v>14890.595999999998</v>
      </c>
      <c r="E4427" s="43">
        <v>-5217.1559999999999</v>
      </c>
      <c r="F4427" s="45">
        <v>-77110</v>
      </c>
      <c r="G4427" s="45">
        <v>-39610</v>
      </c>
      <c r="H4427" s="45">
        <v>-106770</v>
      </c>
      <c r="I4427" s="55">
        <f>pro[[#This Row],[Admin expenses 3]]+pro[[#This Row],[Admin expenses 2]]+pro[[#This Row],[Admin expenses 1]]+pro[[#This Row],[COGS]]</f>
        <v>-228707.15599999999</v>
      </c>
      <c r="J4427" s="55">
        <f>pro[[#This Row],[Revenue]]+pro[[#This Row],[AdminExp]]</f>
        <v>-213816.56</v>
      </c>
      <c r="K4427" s="83">
        <f>pro[[#This Row],[Profit]]/pro[[#This Row],[Revenue]]</f>
        <v>-14.359167356363709</v>
      </c>
      <c r="L4427" s="56">
        <f t="shared" si="69"/>
        <v>5</v>
      </c>
      <c r="M4427" s="82" t="str">
        <f>"Q"&amp;" "&amp;VLOOKUP(pro[[#This Row],[Period]],Mapping!A:B,2,0)</f>
        <v>Q 2</v>
      </c>
      <c r="N4427"/>
    </row>
    <row r="4428" spans="1:14" ht="11.25" customHeight="1" x14ac:dyDescent="0.2">
      <c r="A4428" s="42" t="s">
        <v>43</v>
      </c>
      <c r="B4428" s="44" t="s">
        <v>15</v>
      </c>
      <c r="C4428" s="44" t="s">
        <v>58</v>
      </c>
      <c r="D4428" s="43">
        <v>190459.05199999997</v>
      </c>
      <c r="E4428" s="43">
        <v>-66966.829999999987</v>
      </c>
      <c r="F4428" s="45">
        <v>-87380</v>
      </c>
      <c r="G4428" s="45">
        <v>-14770</v>
      </c>
      <c r="H4428" s="45">
        <v>-93160</v>
      </c>
      <c r="I4428" s="55">
        <f>pro[[#This Row],[Admin expenses 3]]+pro[[#This Row],[Admin expenses 2]]+pro[[#This Row],[Admin expenses 1]]+pro[[#This Row],[COGS]]</f>
        <v>-262276.82999999996</v>
      </c>
      <c r="J4428" s="55">
        <f>pro[[#This Row],[Revenue]]+pro[[#This Row],[AdminExp]]</f>
        <v>-71817.777999999991</v>
      </c>
      <c r="K4428" s="83">
        <f>pro[[#This Row],[Profit]]/pro[[#This Row],[Revenue]]</f>
        <v>-0.37707726278087328</v>
      </c>
      <c r="L4428" s="56">
        <f t="shared" si="69"/>
        <v>5</v>
      </c>
      <c r="M4428" s="82" t="str">
        <f>"Q"&amp;" "&amp;VLOOKUP(pro[[#This Row],[Period]],Mapping!A:B,2,0)</f>
        <v>Q 2</v>
      </c>
      <c r="N4428"/>
    </row>
    <row r="4429" spans="1:14" ht="11.25" customHeight="1" x14ac:dyDescent="0.2">
      <c r="A4429" s="42" t="s">
        <v>43</v>
      </c>
      <c r="B4429" s="44" t="s">
        <v>15</v>
      </c>
      <c r="C4429" s="44" t="s">
        <v>59</v>
      </c>
      <c r="D4429" s="43">
        <v>18730.306</v>
      </c>
      <c r="E4429" s="43">
        <v>-6474.6359999999995</v>
      </c>
      <c r="F4429" s="45">
        <v>-86770</v>
      </c>
      <c r="G4429" s="45">
        <v>-21940</v>
      </c>
      <c r="H4429" s="45">
        <v>-100270</v>
      </c>
      <c r="I4429" s="55">
        <f>pro[[#This Row],[Admin expenses 3]]+pro[[#This Row],[Admin expenses 2]]+pro[[#This Row],[Admin expenses 1]]+pro[[#This Row],[COGS]]</f>
        <v>-215454.636</v>
      </c>
      <c r="J4429" s="55">
        <f>pro[[#This Row],[Revenue]]+pro[[#This Row],[AdminExp]]</f>
        <v>-196724.33</v>
      </c>
      <c r="K4429" s="83">
        <f>pro[[#This Row],[Profit]]/pro[[#This Row],[Revenue]]</f>
        <v>-10.502996053561537</v>
      </c>
      <c r="L4429" s="56">
        <f t="shared" si="69"/>
        <v>5</v>
      </c>
      <c r="M4429" s="82" t="str">
        <f>"Q"&amp;" "&amp;VLOOKUP(pro[[#This Row],[Period]],Mapping!A:B,2,0)</f>
        <v>Q 2</v>
      </c>
      <c r="N4429"/>
    </row>
    <row r="4430" spans="1:14" ht="11.25" customHeight="1" x14ac:dyDescent="0.2">
      <c r="A4430" s="42" t="s">
        <v>43</v>
      </c>
      <c r="B4430" s="44" t="s">
        <v>15</v>
      </c>
      <c r="C4430" s="44" t="s">
        <v>60</v>
      </c>
      <c r="D4430" s="43">
        <v>338738.74299999996</v>
      </c>
      <c r="E4430" s="43">
        <v>-118014.89699999998</v>
      </c>
      <c r="F4430" s="45">
        <v>-32890</v>
      </c>
      <c r="G4430" s="45">
        <v>-65370</v>
      </c>
      <c r="H4430" s="45">
        <v>-90620</v>
      </c>
      <c r="I4430" s="55">
        <f>pro[[#This Row],[Admin expenses 3]]+pro[[#This Row],[Admin expenses 2]]+pro[[#This Row],[Admin expenses 1]]+pro[[#This Row],[COGS]]</f>
        <v>-306894.897</v>
      </c>
      <c r="J4430" s="55">
        <f>pro[[#This Row],[Revenue]]+pro[[#This Row],[AdminExp]]</f>
        <v>31843.845999999961</v>
      </c>
      <c r="K4430" s="83">
        <f>pro[[#This Row],[Profit]]/pro[[#This Row],[Revenue]]</f>
        <v>9.4007097381240398E-2</v>
      </c>
      <c r="L4430" s="56">
        <f t="shared" si="69"/>
        <v>5</v>
      </c>
      <c r="M4430" s="82" t="str">
        <f>"Q"&amp;" "&amp;VLOOKUP(pro[[#This Row],[Period]],Mapping!A:B,2,0)</f>
        <v>Q 2</v>
      </c>
      <c r="N4430"/>
    </row>
    <row r="4431" spans="1:14" ht="11.25" customHeight="1" x14ac:dyDescent="0.2">
      <c r="A4431" s="42" t="s">
        <v>43</v>
      </c>
      <c r="B4431" s="44" t="s">
        <v>15</v>
      </c>
      <c r="C4431" s="44" t="s">
        <v>57</v>
      </c>
      <c r="D4431" s="43">
        <v>18977.636999999999</v>
      </c>
      <c r="E4431" s="43">
        <v>-6452.0749999999998</v>
      </c>
      <c r="F4431" s="45">
        <v>-33340</v>
      </c>
      <c r="G4431" s="45">
        <v>-96230</v>
      </c>
      <c r="H4431" s="45">
        <v>-33500</v>
      </c>
      <c r="I4431" s="55">
        <f>pro[[#This Row],[Admin expenses 3]]+pro[[#This Row],[Admin expenses 2]]+pro[[#This Row],[Admin expenses 1]]+pro[[#This Row],[COGS]]</f>
        <v>-169522.07500000001</v>
      </c>
      <c r="J4431" s="55">
        <f>pro[[#This Row],[Revenue]]+pro[[#This Row],[AdminExp]]</f>
        <v>-150544.43800000002</v>
      </c>
      <c r="K4431" s="83">
        <f>pro[[#This Row],[Profit]]/pro[[#This Row],[Revenue]]</f>
        <v>-7.932728294887295</v>
      </c>
      <c r="L4431" s="56">
        <f t="shared" si="69"/>
        <v>5</v>
      </c>
      <c r="M4431" s="82" t="str">
        <f>"Q"&amp;" "&amp;VLOOKUP(pro[[#This Row],[Period]],Mapping!A:B,2,0)</f>
        <v>Q 2</v>
      </c>
      <c r="N4431"/>
    </row>
    <row r="4432" spans="1:14" ht="11.25" customHeight="1" x14ac:dyDescent="0.2">
      <c r="A4432" s="42" t="s">
        <v>43</v>
      </c>
      <c r="B4432" s="44" t="s">
        <v>15</v>
      </c>
      <c r="C4432" s="44" t="s">
        <v>57</v>
      </c>
      <c r="D4432" s="43">
        <v>156481.12899999999</v>
      </c>
      <c r="E4432" s="43">
        <v>-55047.950999999994</v>
      </c>
      <c r="F4432" s="45">
        <v>-46430</v>
      </c>
      <c r="G4432" s="45">
        <v>-98920</v>
      </c>
      <c r="H4432" s="45">
        <v>-66910</v>
      </c>
      <c r="I4432" s="55">
        <f>pro[[#This Row],[Admin expenses 3]]+pro[[#This Row],[Admin expenses 2]]+pro[[#This Row],[Admin expenses 1]]+pro[[#This Row],[COGS]]</f>
        <v>-267307.951</v>
      </c>
      <c r="J4432" s="55">
        <f>pro[[#This Row],[Revenue]]+pro[[#This Row],[AdminExp]]</f>
        <v>-110826.82200000001</v>
      </c>
      <c r="K4432" s="83">
        <f>pro[[#This Row],[Profit]]/pro[[#This Row],[Revenue]]</f>
        <v>-0.70824400813212451</v>
      </c>
      <c r="L4432" s="56">
        <f t="shared" si="69"/>
        <v>5</v>
      </c>
      <c r="M4432" s="82" t="str">
        <f>"Q"&amp;" "&amp;VLOOKUP(pro[[#This Row],[Period]],Mapping!A:B,2,0)</f>
        <v>Q 2</v>
      </c>
      <c r="N4432"/>
    </row>
    <row r="4433" spans="1:14" ht="11.25" customHeight="1" x14ac:dyDescent="0.2">
      <c r="A4433" s="42" t="s">
        <v>43</v>
      </c>
      <c r="B4433" s="44" t="s">
        <v>15</v>
      </c>
      <c r="C4433" s="44" t="s">
        <v>58</v>
      </c>
      <c r="D4433" s="43">
        <v>22156.952999999998</v>
      </c>
      <c r="E4433" s="43">
        <v>-3640.8539999999998</v>
      </c>
      <c r="F4433" s="45">
        <v>-63560</v>
      </c>
      <c r="G4433" s="45">
        <v>-58050</v>
      </c>
      <c r="H4433" s="45">
        <v>-80790</v>
      </c>
      <c r="I4433" s="55">
        <f>pro[[#This Row],[Admin expenses 3]]+pro[[#This Row],[Admin expenses 2]]+pro[[#This Row],[Admin expenses 1]]+pro[[#This Row],[COGS]]</f>
        <v>-206040.85399999999</v>
      </c>
      <c r="J4433" s="55">
        <f>pro[[#This Row],[Revenue]]+pro[[#This Row],[AdminExp]]</f>
        <v>-183883.90099999998</v>
      </c>
      <c r="K4433" s="83">
        <f>pro[[#This Row],[Profit]]/pro[[#This Row],[Revenue]]</f>
        <v>-8.2991511062012897</v>
      </c>
      <c r="L4433" s="56">
        <f t="shared" si="69"/>
        <v>5</v>
      </c>
      <c r="M4433" s="82" t="str">
        <f>"Q"&amp;" "&amp;VLOOKUP(pro[[#This Row],[Period]],Mapping!A:B,2,0)</f>
        <v>Q 2</v>
      </c>
      <c r="N4433"/>
    </row>
    <row r="4434" spans="1:14" ht="11.25" customHeight="1" x14ac:dyDescent="0.2">
      <c r="A4434" s="42" t="s">
        <v>43</v>
      </c>
      <c r="B4434" s="44" t="s">
        <v>15</v>
      </c>
      <c r="C4434" s="44" t="s">
        <v>59</v>
      </c>
      <c r="D4434" s="43">
        <v>3597644.0639999993</v>
      </c>
      <c r="E4434" s="43">
        <v>-141014.25099999999</v>
      </c>
      <c r="F4434" s="45">
        <v>-38010</v>
      </c>
      <c r="G4434" s="45">
        <v>-103930</v>
      </c>
      <c r="H4434" s="45">
        <v>-61150</v>
      </c>
      <c r="I4434" s="55">
        <f>pro[[#This Row],[Admin expenses 3]]+pro[[#This Row],[Admin expenses 2]]+pro[[#This Row],[Admin expenses 1]]+pro[[#This Row],[COGS]]</f>
        <v>-344104.25099999999</v>
      </c>
      <c r="J4434" s="55">
        <f>pro[[#This Row],[Revenue]]+pro[[#This Row],[AdminExp]]</f>
        <v>3253539.8129999992</v>
      </c>
      <c r="K4434" s="83">
        <f>pro[[#This Row],[Profit]]/pro[[#This Row],[Revenue]]</f>
        <v>0.90435289181514755</v>
      </c>
      <c r="L4434" s="56">
        <f t="shared" si="69"/>
        <v>5</v>
      </c>
      <c r="M4434" s="82" t="str">
        <f>"Q"&amp;" "&amp;VLOOKUP(pro[[#This Row],[Period]],Mapping!A:B,2,0)</f>
        <v>Q 2</v>
      </c>
      <c r="N4434"/>
    </row>
    <row r="4435" spans="1:14" ht="11.25" customHeight="1" x14ac:dyDescent="0.2">
      <c r="A4435" s="42" t="s">
        <v>43</v>
      </c>
      <c r="B4435" s="44" t="s">
        <v>15</v>
      </c>
      <c r="C4435" s="44" t="s">
        <v>57</v>
      </c>
      <c r="D4435" s="43">
        <v>18698620.072999999</v>
      </c>
      <c r="E4435" s="43">
        <v>-763226.98199999996</v>
      </c>
      <c r="F4435" s="45">
        <v>-103310</v>
      </c>
      <c r="G4435" s="45">
        <v>-28530</v>
      </c>
      <c r="H4435" s="45">
        <v>-53000</v>
      </c>
      <c r="I4435" s="55">
        <f>pro[[#This Row],[Admin expenses 3]]+pro[[#This Row],[Admin expenses 2]]+pro[[#This Row],[Admin expenses 1]]+pro[[#This Row],[COGS]]</f>
        <v>-948066.98199999996</v>
      </c>
      <c r="J4435" s="55">
        <f>pro[[#This Row],[Revenue]]+pro[[#This Row],[AdminExp]]</f>
        <v>17750553.090999998</v>
      </c>
      <c r="K4435" s="83">
        <f>pro[[#This Row],[Profit]]/pro[[#This Row],[Revenue]]</f>
        <v>0.94929748942442183</v>
      </c>
      <c r="L4435" s="56">
        <f t="shared" si="69"/>
        <v>5</v>
      </c>
      <c r="M4435" s="82" t="str">
        <f>"Q"&amp;" "&amp;VLOOKUP(pro[[#This Row],[Period]],Mapping!A:B,2,0)</f>
        <v>Q 2</v>
      </c>
      <c r="N4435"/>
    </row>
    <row r="4436" spans="1:14" ht="11.25" customHeight="1" x14ac:dyDescent="0.2">
      <c r="A4436" s="42" t="s">
        <v>43</v>
      </c>
      <c r="B4436" s="44" t="s">
        <v>15</v>
      </c>
      <c r="C4436" s="44" t="s">
        <v>58</v>
      </c>
      <c r="D4436" s="43">
        <v>23761.968999999997</v>
      </c>
      <c r="E4436" s="43">
        <v>-3889.06</v>
      </c>
      <c r="F4436" s="45">
        <v>-23080</v>
      </c>
      <c r="G4436" s="45">
        <v>-38110</v>
      </c>
      <c r="H4436" s="45">
        <v>-84960</v>
      </c>
      <c r="I4436" s="55">
        <f>pro[[#This Row],[Admin expenses 3]]+pro[[#This Row],[Admin expenses 2]]+pro[[#This Row],[Admin expenses 1]]+pro[[#This Row],[COGS]]</f>
        <v>-150039.06</v>
      </c>
      <c r="J4436" s="55">
        <f>pro[[#This Row],[Revenue]]+pro[[#This Row],[AdminExp]]</f>
        <v>-126277.091</v>
      </c>
      <c r="K4436" s="83">
        <f>pro[[#This Row],[Profit]]/pro[[#This Row],[Revenue]]</f>
        <v>-5.3142519881243855</v>
      </c>
      <c r="L4436" s="56">
        <f t="shared" si="69"/>
        <v>5</v>
      </c>
      <c r="M4436" s="82" t="str">
        <f>"Q"&amp;" "&amp;VLOOKUP(pro[[#This Row],[Period]],Mapping!A:B,2,0)</f>
        <v>Q 2</v>
      </c>
      <c r="N4436"/>
    </row>
    <row r="4437" spans="1:14" ht="11.25" customHeight="1" x14ac:dyDescent="0.2">
      <c r="A4437" s="42" t="s">
        <v>43</v>
      </c>
      <c r="B4437" s="44" t="s">
        <v>15</v>
      </c>
      <c r="C4437" s="44" t="s">
        <v>59</v>
      </c>
      <c r="D4437" s="43">
        <v>160710.78099999999</v>
      </c>
      <c r="E4437" s="43">
        <v>-32752.376999999997</v>
      </c>
      <c r="F4437" s="45">
        <v>-81300</v>
      </c>
      <c r="G4437" s="45">
        <v>-19050</v>
      </c>
      <c r="H4437" s="45">
        <v>-14010</v>
      </c>
      <c r="I4437" s="55">
        <f>pro[[#This Row],[Admin expenses 3]]+pro[[#This Row],[Admin expenses 2]]+pro[[#This Row],[Admin expenses 1]]+pro[[#This Row],[COGS]]</f>
        <v>-147112.37700000001</v>
      </c>
      <c r="J4437" s="55">
        <f>pro[[#This Row],[Revenue]]+pro[[#This Row],[AdminExp]]</f>
        <v>13598.40399999998</v>
      </c>
      <c r="K4437" s="83">
        <f>pro[[#This Row],[Profit]]/pro[[#This Row],[Revenue]]</f>
        <v>8.4614136745437024E-2</v>
      </c>
      <c r="L4437" s="56">
        <f t="shared" si="69"/>
        <v>5</v>
      </c>
      <c r="M4437" s="82" t="str">
        <f>"Q"&amp;" "&amp;VLOOKUP(pro[[#This Row],[Period]],Mapping!A:B,2,0)</f>
        <v>Q 2</v>
      </c>
      <c r="N4437"/>
    </row>
    <row r="4438" spans="1:14" ht="11.25" customHeight="1" x14ac:dyDescent="0.2">
      <c r="A4438" s="42" t="s">
        <v>43</v>
      </c>
      <c r="B4438" s="44" t="s">
        <v>15</v>
      </c>
      <c r="C4438" s="44" t="s">
        <v>57</v>
      </c>
      <c r="D4438" s="43">
        <v>112311.395</v>
      </c>
      <c r="E4438" s="43">
        <v>-11050.430999999999</v>
      </c>
      <c r="F4438" s="45">
        <v>-95370</v>
      </c>
      <c r="G4438" s="45">
        <v>-40570</v>
      </c>
      <c r="H4438" s="45">
        <v>-94690</v>
      </c>
      <c r="I4438" s="55">
        <f>pro[[#This Row],[Admin expenses 3]]+pro[[#This Row],[Admin expenses 2]]+pro[[#This Row],[Admin expenses 1]]+pro[[#This Row],[COGS]]</f>
        <v>-241680.43100000001</v>
      </c>
      <c r="J4438" s="55">
        <f>pro[[#This Row],[Revenue]]+pro[[#This Row],[AdminExp]]</f>
        <v>-129369.03600000001</v>
      </c>
      <c r="K4438" s="83">
        <f>pro[[#This Row],[Profit]]/pro[[#This Row],[Revenue]]</f>
        <v>-1.1518780974984772</v>
      </c>
      <c r="L4438" s="56">
        <f t="shared" si="69"/>
        <v>5</v>
      </c>
      <c r="M4438" s="82" t="str">
        <f>"Q"&amp;" "&amp;VLOOKUP(pro[[#This Row],[Period]],Mapping!A:B,2,0)</f>
        <v>Q 2</v>
      </c>
      <c r="N4438"/>
    </row>
    <row r="4439" spans="1:14" ht="11.25" customHeight="1" x14ac:dyDescent="0.2">
      <c r="A4439" s="42" t="s">
        <v>43</v>
      </c>
      <c r="B4439" s="44" t="s">
        <v>15</v>
      </c>
      <c r="C4439" s="44" t="s">
        <v>58</v>
      </c>
      <c r="D4439" s="43">
        <v>197185.84899999999</v>
      </c>
      <c r="E4439" s="43">
        <v>-25095.265999999996</v>
      </c>
      <c r="F4439" s="45">
        <v>-37470</v>
      </c>
      <c r="G4439" s="45">
        <v>-80240</v>
      </c>
      <c r="H4439" s="45">
        <v>-64090</v>
      </c>
      <c r="I4439" s="55">
        <f>pro[[#This Row],[Admin expenses 3]]+pro[[#This Row],[Admin expenses 2]]+pro[[#This Row],[Admin expenses 1]]+pro[[#This Row],[COGS]]</f>
        <v>-206895.266</v>
      </c>
      <c r="J4439" s="55">
        <f>pro[[#This Row],[Revenue]]+pro[[#This Row],[AdminExp]]</f>
        <v>-9709.4170000000158</v>
      </c>
      <c r="K4439" s="83">
        <f>pro[[#This Row],[Profit]]/pro[[#This Row],[Revenue]]</f>
        <v>-4.9239927962579186E-2</v>
      </c>
      <c r="L4439" s="56">
        <f t="shared" si="69"/>
        <v>5</v>
      </c>
      <c r="M4439" s="82" t="str">
        <f>"Q"&amp;" "&amp;VLOOKUP(pro[[#This Row],[Period]],Mapping!A:B,2,0)</f>
        <v>Q 2</v>
      </c>
      <c r="N4439"/>
    </row>
    <row r="4440" spans="1:14" ht="11.25" customHeight="1" x14ac:dyDescent="0.2">
      <c r="A4440" s="42" t="s">
        <v>43</v>
      </c>
      <c r="B4440" s="44" t="s">
        <v>15</v>
      </c>
      <c r="C4440" s="44" t="s">
        <v>59</v>
      </c>
      <c r="D4440" s="43">
        <v>229918.15699999998</v>
      </c>
      <c r="E4440" s="43">
        <v>-19841.513999999999</v>
      </c>
      <c r="F4440" s="45">
        <v>-76400</v>
      </c>
      <c r="G4440" s="45">
        <v>-78230</v>
      </c>
      <c r="H4440" s="45">
        <v>-80620</v>
      </c>
      <c r="I4440" s="55">
        <f>pro[[#This Row],[Admin expenses 3]]+pro[[#This Row],[Admin expenses 2]]+pro[[#This Row],[Admin expenses 1]]+pro[[#This Row],[COGS]]</f>
        <v>-255091.514</v>
      </c>
      <c r="J4440" s="55">
        <f>pro[[#This Row],[Revenue]]+pro[[#This Row],[AdminExp]]</f>
        <v>-25173.357000000018</v>
      </c>
      <c r="K4440" s="83">
        <f>pro[[#This Row],[Profit]]/pro[[#This Row],[Revenue]]</f>
        <v>-0.10948833849603283</v>
      </c>
      <c r="L4440" s="56">
        <f t="shared" si="69"/>
        <v>5</v>
      </c>
      <c r="M4440" s="82" t="str">
        <f>"Q"&amp;" "&amp;VLOOKUP(pro[[#This Row],[Period]],Mapping!A:B,2,0)</f>
        <v>Q 2</v>
      </c>
      <c r="N4440"/>
    </row>
    <row r="4441" spans="1:14" ht="11.25" customHeight="1" x14ac:dyDescent="0.2">
      <c r="A4441" s="42" t="s">
        <v>43</v>
      </c>
      <c r="B4441" s="44" t="s">
        <v>15</v>
      </c>
      <c r="C4441" s="44" t="s">
        <v>57</v>
      </c>
      <c r="D4441" s="43">
        <v>112724.42300000001</v>
      </c>
      <c r="E4441" s="43">
        <v>-21893.010999999999</v>
      </c>
      <c r="F4441" s="45">
        <v>-47670</v>
      </c>
      <c r="G4441" s="45">
        <v>-44380</v>
      </c>
      <c r="H4441" s="45">
        <v>-72230</v>
      </c>
      <c r="I4441" s="55">
        <f>pro[[#This Row],[Admin expenses 3]]+pro[[#This Row],[Admin expenses 2]]+pro[[#This Row],[Admin expenses 1]]+pro[[#This Row],[COGS]]</f>
        <v>-186173.011</v>
      </c>
      <c r="J4441" s="55">
        <f>pro[[#This Row],[Revenue]]+pro[[#This Row],[AdminExp]]</f>
        <v>-73448.587999999989</v>
      </c>
      <c r="K4441" s="83">
        <f>pro[[#This Row],[Profit]]/pro[[#This Row],[Revenue]]</f>
        <v>-0.65157652658820864</v>
      </c>
      <c r="L4441" s="56">
        <f t="shared" si="69"/>
        <v>5</v>
      </c>
      <c r="M4441" s="82" t="str">
        <f>"Q"&amp;" "&amp;VLOOKUP(pro[[#This Row],[Period]],Mapping!A:B,2,0)</f>
        <v>Q 2</v>
      </c>
      <c r="N4441"/>
    </row>
    <row r="4442" spans="1:14" ht="11.25" customHeight="1" x14ac:dyDescent="0.2">
      <c r="A4442" s="42" t="s">
        <v>43</v>
      </c>
      <c r="B4442" s="44" t="s">
        <v>15</v>
      </c>
      <c r="C4442" s="44" t="s">
        <v>57</v>
      </c>
      <c r="D4442" s="43">
        <v>33609.807000000001</v>
      </c>
      <c r="E4442" s="43">
        <v>-9293.8019999999997</v>
      </c>
      <c r="F4442" s="45">
        <v>-39740</v>
      </c>
      <c r="G4442" s="45">
        <v>-103290</v>
      </c>
      <c r="H4442" s="45">
        <v>-72710</v>
      </c>
      <c r="I4442" s="55">
        <f>pro[[#This Row],[Admin expenses 3]]+pro[[#This Row],[Admin expenses 2]]+pro[[#This Row],[Admin expenses 1]]+pro[[#This Row],[COGS]]</f>
        <v>-225033.802</v>
      </c>
      <c r="J4442" s="55">
        <f>pro[[#This Row],[Revenue]]+pro[[#This Row],[AdminExp]]</f>
        <v>-191423.995</v>
      </c>
      <c r="K4442" s="83">
        <f>pro[[#This Row],[Profit]]/pro[[#This Row],[Revenue]]</f>
        <v>-5.6954803400090928</v>
      </c>
      <c r="L4442" s="56">
        <f t="shared" si="69"/>
        <v>5</v>
      </c>
      <c r="M4442" s="82" t="str">
        <f>"Q"&amp;" "&amp;VLOOKUP(pro[[#This Row],[Period]],Mapping!A:B,2,0)</f>
        <v>Q 2</v>
      </c>
      <c r="N4442"/>
    </row>
    <row r="4443" spans="1:14" ht="11.25" customHeight="1" x14ac:dyDescent="0.2">
      <c r="A4443" s="42" t="s">
        <v>43</v>
      </c>
      <c r="B4443" s="44" t="s">
        <v>15</v>
      </c>
      <c r="C4443" s="44" t="s">
        <v>57</v>
      </c>
      <c r="D4443" s="43">
        <v>134185.1</v>
      </c>
      <c r="E4443" s="43">
        <v>-75377.883000000002</v>
      </c>
      <c r="F4443" s="45">
        <v>-43460</v>
      </c>
      <c r="G4443" s="45">
        <v>-76310</v>
      </c>
      <c r="H4443" s="45">
        <v>-68200</v>
      </c>
      <c r="I4443" s="55">
        <f>pro[[#This Row],[Admin expenses 3]]+pro[[#This Row],[Admin expenses 2]]+pro[[#This Row],[Admin expenses 1]]+pro[[#This Row],[COGS]]</f>
        <v>-263347.88300000003</v>
      </c>
      <c r="J4443" s="55">
        <f>pro[[#This Row],[Revenue]]+pro[[#This Row],[AdminExp]]</f>
        <v>-129162.78300000002</v>
      </c>
      <c r="K4443" s="83">
        <f>pro[[#This Row],[Profit]]/pro[[#This Row],[Revenue]]</f>
        <v>-0.96257172368616206</v>
      </c>
      <c r="L4443" s="56">
        <f t="shared" si="69"/>
        <v>5</v>
      </c>
      <c r="M4443" s="82" t="str">
        <f>"Q"&amp;" "&amp;VLOOKUP(pro[[#This Row],[Period]],Mapping!A:B,2,0)</f>
        <v>Q 2</v>
      </c>
      <c r="N4443"/>
    </row>
    <row r="4444" spans="1:14" ht="11.25" customHeight="1" x14ac:dyDescent="0.2">
      <c r="A4444" s="42" t="s">
        <v>43</v>
      </c>
      <c r="B4444" s="44" t="s">
        <v>15</v>
      </c>
      <c r="C4444" s="44" t="s">
        <v>57</v>
      </c>
      <c r="D4444" s="43">
        <v>343922.25699999998</v>
      </c>
      <c r="E4444" s="43">
        <v>-55886.495000000003</v>
      </c>
      <c r="F4444" s="45">
        <v>-45530</v>
      </c>
      <c r="G4444" s="45">
        <v>-48910</v>
      </c>
      <c r="H4444" s="45">
        <v>-16340</v>
      </c>
      <c r="I4444" s="55">
        <f>pro[[#This Row],[Admin expenses 3]]+pro[[#This Row],[Admin expenses 2]]+pro[[#This Row],[Admin expenses 1]]+pro[[#This Row],[COGS]]</f>
        <v>-166666.495</v>
      </c>
      <c r="J4444" s="55">
        <f>pro[[#This Row],[Revenue]]+pro[[#This Row],[AdminExp]]</f>
        <v>177255.76199999999</v>
      </c>
      <c r="K4444" s="83">
        <f>pro[[#This Row],[Profit]]/pro[[#This Row],[Revenue]]</f>
        <v>0.51539485564611187</v>
      </c>
      <c r="L4444" s="56">
        <f t="shared" si="69"/>
        <v>5</v>
      </c>
      <c r="M4444" s="82" t="str">
        <f>"Q"&amp;" "&amp;VLOOKUP(pro[[#This Row],[Period]],Mapping!A:B,2,0)</f>
        <v>Q 2</v>
      </c>
      <c r="N4444"/>
    </row>
    <row r="4445" spans="1:14" ht="11.25" customHeight="1" x14ac:dyDescent="0.2">
      <c r="A4445" s="42" t="s">
        <v>43</v>
      </c>
      <c r="B4445" s="44" t="s">
        <v>15</v>
      </c>
      <c r="C4445" s="44" t="s">
        <v>57</v>
      </c>
      <c r="D4445" s="43">
        <v>38875.004000000001</v>
      </c>
      <c r="E4445" s="43">
        <v>-4969.4889999999996</v>
      </c>
      <c r="F4445" s="45">
        <v>-19220</v>
      </c>
      <c r="G4445" s="45">
        <v>-97330</v>
      </c>
      <c r="H4445" s="45">
        <v>-79520</v>
      </c>
      <c r="I4445" s="55">
        <f>pro[[#This Row],[Admin expenses 3]]+pro[[#This Row],[Admin expenses 2]]+pro[[#This Row],[Admin expenses 1]]+pro[[#This Row],[COGS]]</f>
        <v>-201039.489</v>
      </c>
      <c r="J4445" s="55">
        <f>pro[[#This Row],[Revenue]]+pro[[#This Row],[AdminExp]]</f>
        <v>-162164.48499999999</v>
      </c>
      <c r="K4445" s="83">
        <f>pro[[#This Row],[Profit]]/pro[[#This Row],[Revenue]]</f>
        <v>-4.171433268534197</v>
      </c>
      <c r="L4445" s="56">
        <f t="shared" si="69"/>
        <v>5</v>
      </c>
      <c r="M4445" s="82" t="str">
        <f>"Q"&amp;" "&amp;VLOOKUP(pro[[#This Row],[Period]],Mapping!A:B,2,0)</f>
        <v>Q 2</v>
      </c>
      <c r="N4445"/>
    </row>
    <row r="4446" spans="1:14" ht="11.25" customHeight="1" x14ac:dyDescent="0.2">
      <c r="A4446" s="42" t="s">
        <v>43</v>
      </c>
      <c r="B4446" s="44" t="s">
        <v>15</v>
      </c>
      <c r="C4446" s="44" t="s">
        <v>57</v>
      </c>
      <c r="D4446" s="43">
        <v>301189.609</v>
      </c>
      <c r="E4446" s="43">
        <v>-33408.066999999995</v>
      </c>
      <c r="F4446" s="45">
        <v>-63620</v>
      </c>
      <c r="G4446" s="45">
        <v>-95200</v>
      </c>
      <c r="H4446" s="45">
        <v>-25780</v>
      </c>
      <c r="I4446" s="55">
        <f>pro[[#This Row],[Admin expenses 3]]+pro[[#This Row],[Admin expenses 2]]+pro[[#This Row],[Admin expenses 1]]+pro[[#This Row],[COGS]]</f>
        <v>-218008.06699999998</v>
      </c>
      <c r="J4446" s="55">
        <f>pro[[#This Row],[Revenue]]+pro[[#This Row],[AdminExp]]</f>
        <v>83181.542000000016</v>
      </c>
      <c r="K4446" s="83">
        <f>pro[[#This Row],[Profit]]/pro[[#This Row],[Revenue]]</f>
        <v>0.27617666584241296</v>
      </c>
      <c r="L4446" s="56">
        <f t="shared" si="69"/>
        <v>5</v>
      </c>
      <c r="M4446" s="82" t="str">
        <f>"Q"&amp;" "&amp;VLOOKUP(pro[[#This Row],[Period]],Mapping!A:B,2,0)</f>
        <v>Q 2</v>
      </c>
      <c r="N4446"/>
    </row>
    <row r="4447" spans="1:14" ht="11.25" customHeight="1" x14ac:dyDescent="0.2">
      <c r="A4447" s="42" t="s">
        <v>43</v>
      </c>
      <c r="B4447" s="44" t="s">
        <v>15</v>
      </c>
      <c r="C4447" s="44" t="s">
        <v>57</v>
      </c>
      <c r="D4447" s="43">
        <v>56391.895000000004</v>
      </c>
      <c r="E4447" s="43">
        <v>-11196.786999999998</v>
      </c>
      <c r="F4447" s="45">
        <v>-45110</v>
      </c>
      <c r="G4447" s="45">
        <v>-83950</v>
      </c>
      <c r="H4447" s="45">
        <v>-17700</v>
      </c>
      <c r="I4447" s="55">
        <f>pro[[#This Row],[Admin expenses 3]]+pro[[#This Row],[Admin expenses 2]]+pro[[#This Row],[Admin expenses 1]]+pro[[#This Row],[COGS]]</f>
        <v>-157956.78700000001</v>
      </c>
      <c r="J4447" s="55">
        <f>pro[[#This Row],[Revenue]]+pro[[#This Row],[AdminExp]]</f>
        <v>-101564.89200000001</v>
      </c>
      <c r="K4447" s="83">
        <f>pro[[#This Row],[Profit]]/pro[[#This Row],[Revenue]]</f>
        <v>-1.8010547792373355</v>
      </c>
      <c r="L4447" s="56">
        <f t="shared" si="69"/>
        <v>5</v>
      </c>
      <c r="M4447" s="82" t="str">
        <f>"Q"&amp;" "&amp;VLOOKUP(pro[[#This Row],[Period]],Mapping!A:B,2,0)</f>
        <v>Q 2</v>
      </c>
      <c r="N4447"/>
    </row>
    <row r="4448" spans="1:14" ht="11.25" customHeight="1" x14ac:dyDescent="0.2">
      <c r="A4448" s="42" t="s">
        <v>43</v>
      </c>
      <c r="B4448" s="44" t="s">
        <v>15</v>
      </c>
      <c r="C4448" s="44" t="s">
        <v>57</v>
      </c>
      <c r="D4448" s="43">
        <v>71315.803999999989</v>
      </c>
      <c r="E4448" s="43">
        <v>-7554.5959999999995</v>
      </c>
      <c r="F4448" s="45">
        <v>-42660</v>
      </c>
      <c r="G4448" s="45">
        <v>-90510</v>
      </c>
      <c r="H4448" s="45">
        <v>-63310</v>
      </c>
      <c r="I4448" s="55">
        <f>pro[[#This Row],[Admin expenses 3]]+pro[[#This Row],[Admin expenses 2]]+pro[[#This Row],[Admin expenses 1]]+pro[[#This Row],[COGS]]</f>
        <v>-204034.59599999999</v>
      </c>
      <c r="J4448" s="55">
        <f>pro[[#This Row],[Revenue]]+pro[[#This Row],[AdminExp]]</f>
        <v>-132718.79200000002</v>
      </c>
      <c r="K4448" s="83">
        <f>pro[[#This Row],[Profit]]/pro[[#This Row],[Revenue]]</f>
        <v>-1.8610011323717255</v>
      </c>
      <c r="L4448" s="56">
        <f t="shared" si="69"/>
        <v>5</v>
      </c>
      <c r="M4448" s="82" t="str">
        <f>"Q"&amp;" "&amp;VLOOKUP(pro[[#This Row],[Period]],Mapping!A:B,2,0)</f>
        <v>Q 2</v>
      </c>
      <c r="N4448"/>
    </row>
    <row r="4449" spans="1:14" ht="11.25" customHeight="1" x14ac:dyDescent="0.2">
      <c r="A4449" s="42" t="s">
        <v>43</v>
      </c>
      <c r="B4449" s="44" t="s">
        <v>15</v>
      </c>
      <c r="C4449" s="44" t="s">
        <v>57</v>
      </c>
      <c r="D4449" s="43">
        <v>228866.16899999997</v>
      </c>
      <c r="E4449" s="43">
        <v>-29873.109</v>
      </c>
      <c r="F4449" s="45">
        <v>-102660</v>
      </c>
      <c r="G4449" s="45">
        <v>-53810</v>
      </c>
      <c r="H4449" s="45">
        <v>-108260</v>
      </c>
      <c r="I4449" s="55">
        <f>pro[[#This Row],[Admin expenses 3]]+pro[[#This Row],[Admin expenses 2]]+pro[[#This Row],[Admin expenses 1]]+pro[[#This Row],[COGS]]</f>
        <v>-294603.109</v>
      </c>
      <c r="J4449" s="55">
        <f>pro[[#This Row],[Revenue]]+pro[[#This Row],[AdminExp]]</f>
        <v>-65736.940000000031</v>
      </c>
      <c r="K4449" s="83">
        <f>pro[[#This Row],[Profit]]/pro[[#This Row],[Revenue]]</f>
        <v>-0.28722873409918459</v>
      </c>
      <c r="L4449" s="56">
        <f t="shared" si="69"/>
        <v>5</v>
      </c>
      <c r="M4449" s="82" t="str">
        <f>"Q"&amp;" "&amp;VLOOKUP(pro[[#This Row],[Period]],Mapping!A:B,2,0)</f>
        <v>Q 2</v>
      </c>
      <c r="N4449"/>
    </row>
    <row r="4450" spans="1:14" ht="11.25" customHeight="1" x14ac:dyDescent="0.2">
      <c r="A4450" s="42" t="s">
        <v>43</v>
      </c>
      <c r="B4450" s="44" t="s">
        <v>15</v>
      </c>
      <c r="C4450" s="44" t="s">
        <v>57</v>
      </c>
      <c r="D4450" s="43">
        <v>333855.739</v>
      </c>
      <c r="E4450" s="43">
        <v>-24723.621999999999</v>
      </c>
      <c r="F4450" s="45">
        <v>-41230</v>
      </c>
      <c r="G4450" s="45">
        <v>-76900</v>
      </c>
      <c r="H4450" s="45">
        <v>-82700</v>
      </c>
      <c r="I4450" s="55">
        <f>pro[[#This Row],[Admin expenses 3]]+pro[[#This Row],[Admin expenses 2]]+pro[[#This Row],[Admin expenses 1]]+pro[[#This Row],[COGS]]</f>
        <v>-225553.622</v>
      </c>
      <c r="J4450" s="55">
        <f>pro[[#This Row],[Revenue]]+pro[[#This Row],[AdminExp]]</f>
        <v>108302.117</v>
      </c>
      <c r="K4450" s="83">
        <f>pro[[#This Row],[Profit]]/pro[[#This Row],[Revenue]]</f>
        <v>0.32439794901953145</v>
      </c>
      <c r="L4450" s="56">
        <f t="shared" si="69"/>
        <v>5</v>
      </c>
      <c r="M4450" s="82" t="str">
        <f>"Q"&amp;" "&amp;VLOOKUP(pro[[#This Row],[Period]],Mapping!A:B,2,0)</f>
        <v>Q 2</v>
      </c>
      <c r="N4450"/>
    </row>
    <row r="4451" spans="1:14" ht="11.25" customHeight="1" x14ac:dyDescent="0.2">
      <c r="A4451" s="42" t="s">
        <v>43</v>
      </c>
      <c r="B4451" s="44" t="s">
        <v>15</v>
      </c>
      <c r="C4451" s="44" t="s">
        <v>57</v>
      </c>
      <c r="D4451" s="43">
        <v>5357326.9889999991</v>
      </c>
      <c r="E4451" s="43">
        <v>-308301.62299999996</v>
      </c>
      <c r="F4451" s="45">
        <v>-46200</v>
      </c>
      <c r="G4451" s="45">
        <v>-27790</v>
      </c>
      <c r="H4451" s="45">
        <v>-75210</v>
      </c>
      <c r="I4451" s="55">
        <f>pro[[#This Row],[Admin expenses 3]]+pro[[#This Row],[Admin expenses 2]]+pro[[#This Row],[Admin expenses 1]]+pro[[#This Row],[COGS]]</f>
        <v>-457501.62299999996</v>
      </c>
      <c r="J4451" s="55">
        <f>pro[[#This Row],[Revenue]]+pro[[#This Row],[AdminExp]]</f>
        <v>4899825.3659999995</v>
      </c>
      <c r="K4451" s="83">
        <f>pro[[#This Row],[Profit]]/pro[[#This Row],[Revenue]]</f>
        <v>0.91460263225683802</v>
      </c>
      <c r="L4451" s="56">
        <f t="shared" si="69"/>
        <v>5</v>
      </c>
      <c r="M4451" s="82" t="str">
        <f>"Q"&amp;" "&amp;VLOOKUP(pro[[#This Row],[Period]],Mapping!A:B,2,0)</f>
        <v>Q 2</v>
      </c>
      <c r="N4451"/>
    </row>
    <row r="4452" spans="1:14" ht="11.25" customHeight="1" x14ac:dyDescent="0.2">
      <c r="A4452" s="42" t="s">
        <v>43</v>
      </c>
      <c r="B4452" s="44" t="s">
        <v>15</v>
      </c>
      <c r="C4452" s="44" t="s">
        <v>57</v>
      </c>
      <c r="D4452" s="43">
        <v>14953.273999999999</v>
      </c>
      <c r="E4452" s="43">
        <v>-3623.2979999999998</v>
      </c>
      <c r="F4452" s="45">
        <v>-85700</v>
      </c>
      <c r="G4452" s="45">
        <v>-14710</v>
      </c>
      <c r="H4452" s="45">
        <v>-80850</v>
      </c>
      <c r="I4452" s="55">
        <f>pro[[#This Row],[Admin expenses 3]]+pro[[#This Row],[Admin expenses 2]]+pro[[#This Row],[Admin expenses 1]]+pro[[#This Row],[COGS]]</f>
        <v>-184883.29800000001</v>
      </c>
      <c r="J4452" s="55">
        <f>pro[[#This Row],[Revenue]]+pro[[#This Row],[AdminExp]]</f>
        <v>-169930.024</v>
      </c>
      <c r="K4452" s="83">
        <f>pro[[#This Row],[Profit]]/pro[[#This Row],[Revenue]]</f>
        <v>-11.364068096391467</v>
      </c>
      <c r="L4452" s="56">
        <f t="shared" si="69"/>
        <v>5</v>
      </c>
      <c r="M4452" s="82" t="str">
        <f>"Q"&amp;" "&amp;VLOOKUP(pro[[#This Row],[Period]],Mapping!A:B,2,0)</f>
        <v>Q 2</v>
      </c>
      <c r="N4452"/>
    </row>
    <row r="4453" spans="1:14" ht="11.25" customHeight="1" x14ac:dyDescent="0.2">
      <c r="A4453" s="42" t="s">
        <v>43</v>
      </c>
      <c r="B4453" s="44" t="s">
        <v>15</v>
      </c>
      <c r="C4453" s="44" t="s">
        <v>57</v>
      </c>
      <c r="D4453" s="43">
        <v>37193.918999999994</v>
      </c>
      <c r="E4453" s="43">
        <v>-7468.4189999999999</v>
      </c>
      <c r="F4453" s="45">
        <v>-48570</v>
      </c>
      <c r="G4453" s="45">
        <v>-84930</v>
      </c>
      <c r="H4453" s="45">
        <v>-92940</v>
      </c>
      <c r="I4453" s="55">
        <f>pro[[#This Row],[Admin expenses 3]]+pro[[#This Row],[Admin expenses 2]]+pro[[#This Row],[Admin expenses 1]]+pro[[#This Row],[COGS]]</f>
        <v>-233908.41899999999</v>
      </c>
      <c r="J4453" s="55">
        <f>pro[[#This Row],[Revenue]]+pro[[#This Row],[AdminExp]]</f>
        <v>-196714.5</v>
      </c>
      <c r="K4453" s="83">
        <f>pro[[#This Row],[Profit]]/pro[[#This Row],[Revenue]]</f>
        <v>-5.2888887562507199</v>
      </c>
      <c r="L4453" s="56">
        <f t="shared" si="69"/>
        <v>5</v>
      </c>
      <c r="M4453" s="82" t="str">
        <f>"Q"&amp;" "&amp;VLOOKUP(pro[[#This Row],[Period]],Mapping!A:B,2,0)</f>
        <v>Q 2</v>
      </c>
      <c r="N4453"/>
    </row>
    <row r="4454" spans="1:14" ht="11.25" customHeight="1" x14ac:dyDescent="0.2">
      <c r="A4454" s="42" t="s">
        <v>43</v>
      </c>
      <c r="B4454" s="44" t="s">
        <v>15</v>
      </c>
      <c r="C4454" s="44" t="s">
        <v>57</v>
      </c>
      <c r="D4454" s="43">
        <v>196297.04499999998</v>
      </c>
      <c r="E4454" s="43">
        <v>-104661.571</v>
      </c>
      <c r="F4454" s="45">
        <v>-12780</v>
      </c>
      <c r="G4454" s="45">
        <v>-69140</v>
      </c>
      <c r="H4454" s="45">
        <v>-35450</v>
      </c>
      <c r="I4454" s="55">
        <f>pro[[#This Row],[Admin expenses 3]]+pro[[#This Row],[Admin expenses 2]]+pro[[#This Row],[Admin expenses 1]]+pro[[#This Row],[COGS]]</f>
        <v>-222031.571</v>
      </c>
      <c r="J4454" s="55">
        <f>pro[[#This Row],[Revenue]]+pro[[#This Row],[AdminExp]]</f>
        <v>-25734.526000000013</v>
      </c>
      <c r="K4454" s="83">
        <f>pro[[#This Row],[Profit]]/pro[[#This Row],[Revenue]]</f>
        <v>-0.13109991543683205</v>
      </c>
      <c r="L4454" s="56">
        <f t="shared" si="69"/>
        <v>5</v>
      </c>
      <c r="M4454" s="82" t="str">
        <f>"Q"&amp;" "&amp;VLOOKUP(pro[[#This Row],[Period]],Mapping!A:B,2,0)</f>
        <v>Q 2</v>
      </c>
      <c r="N4454"/>
    </row>
    <row r="4455" spans="1:14" ht="11.25" customHeight="1" x14ac:dyDescent="0.2">
      <c r="A4455" s="42" t="s">
        <v>43</v>
      </c>
      <c r="B4455" s="44" t="s">
        <v>15</v>
      </c>
      <c r="C4455" s="44" t="s">
        <v>57</v>
      </c>
      <c r="D4455" s="43">
        <v>77797.047999999995</v>
      </c>
      <c r="E4455" s="43">
        <v>-35780.870999999999</v>
      </c>
      <c r="F4455" s="45">
        <v>-27240</v>
      </c>
      <c r="G4455" s="45">
        <v>-18500</v>
      </c>
      <c r="H4455" s="45">
        <v>-95140</v>
      </c>
      <c r="I4455" s="55">
        <f>pro[[#This Row],[Admin expenses 3]]+pro[[#This Row],[Admin expenses 2]]+pro[[#This Row],[Admin expenses 1]]+pro[[#This Row],[COGS]]</f>
        <v>-176660.87099999998</v>
      </c>
      <c r="J4455" s="55">
        <f>pro[[#This Row],[Revenue]]+pro[[#This Row],[AdminExp]]</f>
        <v>-98863.822999999989</v>
      </c>
      <c r="K4455" s="83">
        <f>pro[[#This Row],[Profit]]/pro[[#This Row],[Revenue]]</f>
        <v>-1.2707914444260147</v>
      </c>
      <c r="L4455" s="56">
        <f t="shared" si="69"/>
        <v>5</v>
      </c>
      <c r="M4455" s="82" t="str">
        <f>"Q"&amp;" "&amp;VLOOKUP(pro[[#This Row],[Period]],Mapping!A:B,2,0)</f>
        <v>Q 2</v>
      </c>
      <c r="N4455"/>
    </row>
    <row r="4456" spans="1:14" ht="11.25" customHeight="1" x14ac:dyDescent="0.2">
      <c r="A4456" s="42" t="s">
        <v>43</v>
      </c>
      <c r="B4456" s="44" t="s">
        <v>15</v>
      </c>
      <c r="C4456" s="44" t="s">
        <v>57</v>
      </c>
      <c r="D4456" s="43">
        <v>52779.09</v>
      </c>
      <c r="E4456" s="43">
        <v>-16282.790999999999</v>
      </c>
      <c r="F4456" s="45">
        <v>-93630</v>
      </c>
      <c r="G4456" s="45">
        <v>-20490</v>
      </c>
      <c r="H4456" s="45">
        <v>-84190</v>
      </c>
      <c r="I4456" s="55">
        <f>pro[[#This Row],[Admin expenses 3]]+pro[[#This Row],[Admin expenses 2]]+pro[[#This Row],[Admin expenses 1]]+pro[[#This Row],[COGS]]</f>
        <v>-214592.791</v>
      </c>
      <c r="J4456" s="55">
        <f>pro[[#This Row],[Revenue]]+pro[[#This Row],[AdminExp]]</f>
        <v>-161813.701</v>
      </c>
      <c r="K4456" s="83">
        <f>pro[[#This Row],[Profit]]/pro[[#This Row],[Revenue]]</f>
        <v>-3.0658675812712954</v>
      </c>
      <c r="L4456" s="56">
        <f t="shared" si="69"/>
        <v>5</v>
      </c>
      <c r="M4456" s="82" t="str">
        <f>"Q"&amp;" "&amp;VLOOKUP(pro[[#This Row],[Period]],Mapping!A:B,2,0)</f>
        <v>Q 2</v>
      </c>
      <c r="N4456"/>
    </row>
    <row r="4457" spans="1:14" ht="11.25" customHeight="1" x14ac:dyDescent="0.2">
      <c r="A4457" s="42" t="s">
        <v>43</v>
      </c>
      <c r="B4457" s="44" t="s">
        <v>15</v>
      </c>
      <c r="C4457" s="44" t="s">
        <v>57</v>
      </c>
      <c r="D4457" s="43">
        <v>2432101.7279999997</v>
      </c>
      <c r="E4457" s="43">
        <v>-839919.84299999999</v>
      </c>
      <c r="F4457" s="45">
        <v>-72790</v>
      </c>
      <c r="G4457" s="45">
        <v>-108030</v>
      </c>
      <c r="H4457" s="45">
        <v>-58860</v>
      </c>
      <c r="I4457" s="55">
        <f>pro[[#This Row],[Admin expenses 3]]+pro[[#This Row],[Admin expenses 2]]+pro[[#This Row],[Admin expenses 1]]+pro[[#This Row],[COGS]]</f>
        <v>-1079599.8429999999</v>
      </c>
      <c r="J4457" s="55">
        <f>pro[[#This Row],[Revenue]]+pro[[#This Row],[AdminExp]]</f>
        <v>1352501.8849999998</v>
      </c>
      <c r="K4457" s="83">
        <f>pro[[#This Row],[Profit]]/pro[[#This Row],[Revenue]]</f>
        <v>0.55610415856749884</v>
      </c>
      <c r="L4457" s="56">
        <f t="shared" si="69"/>
        <v>5</v>
      </c>
      <c r="M4457" s="82" t="str">
        <f>"Q"&amp;" "&amp;VLOOKUP(pro[[#This Row],[Period]],Mapping!A:B,2,0)</f>
        <v>Q 2</v>
      </c>
      <c r="N4457"/>
    </row>
    <row r="4458" spans="1:14" ht="11.25" customHeight="1" x14ac:dyDescent="0.2">
      <c r="A4458" s="42" t="s">
        <v>43</v>
      </c>
      <c r="B4458" s="44" t="s">
        <v>15</v>
      </c>
      <c r="C4458" s="44" t="s">
        <v>57</v>
      </c>
      <c r="D4458" s="43">
        <v>399783.43299999996</v>
      </c>
      <c r="E4458" s="43">
        <v>-103497.64599999999</v>
      </c>
      <c r="F4458" s="45">
        <v>-37120</v>
      </c>
      <c r="G4458" s="45">
        <v>-22670</v>
      </c>
      <c r="H4458" s="45">
        <v>-70310</v>
      </c>
      <c r="I4458" s="55">
        <f>pro[[#This Row],[Admin expenses 3]]+pro[[#This Row],[Admin expenses 2]]+pro[[#This Row],[Admin expenses 1]]+pro[[#This Row],[COGS]]</f>
        <v>-233597.64600000001</v>
      </c>
      <c r="J4458" s="55">
        <f>pro[[#This Row],[Revenue]]+pro[[#This Row],[AdminExp]]</f>
        <v>166185.78699999995</v>
      </c>
      <c r="K4458" s="83">
        <f>pro[[#This Row],[Profit]]/pro[[#This Row],[Revenue]]</f>
        <v>0.41568952908561363</v>
      </c>
      <c r="L4458" s="56">
        <f t="shared" si="69"/>
        <v>5</v>
      </c>
      <c r="M4458" s="82" t="str">
        <f>"Q"&amp;" "&amp;VLOOKUP(pro[[#This Row],[Period]],Mapping!A:B,2,0)</f>
        <v>Q 2</v>
      </c>
      <c r="N4458"/>
    </row>
    <row r="4459" spans="1:14" ht="11.25" customHeight="1" x14ac:dyDescent="0.2">
      <c r="A4459" s="42" t="s">
        <v>43</v>
      </c>
      <c r="B4459" s="44" t="s">
        <v>15</v>
      </c>
      <c r="C4459" s="44" t="s">
        <v>57</v>
      </c>
      <c r="D4459" s="43">
        <v>2781827.412</v>
      </c>
      <c r="E4459" s="43">
        <v>-16944.704000000002</v>
      </c>
      <c r="F4459" s="45">
        <v>-65550</v>
      </c>
      <c r="G4459" s="45">
        <v>-23820</v>
      </c>
      <c r="H4459" s="45">
        <v>-46780</v>
      </c>
      <c r="I4459" s="55">
        <f>pro[[#This Row],[Admin expenses 3]]+pro[[#This Row],[Admin expenses 2]]+pro[[#This Row],[Admin expenses 1]]+pro[[#This Row],[COGS]]</f>
        <v>-153094.704</v>
      </c>
      <c r="J4459" s="55">
        <f>pro[[#This Row],[Revenue]]+pro[[#This Row],[AdminExp]]</f>
        <v>2628732.7080000001</v>
      </c>
      <c r="K4459" s="83">
        <f>pro[[#This Row],[Profit]]/pro[[#This Row],[Revenue]]</f>
        <v>0.94496613868294144</v>
      </c>
      <c r="L4459" s="56">
        <f t="shared" si="69"/>
        <v>5</v>
      </c>
      <c r="M4459" s="82" t="str">
        <f>"Q"&amp;" "&amp;VLOOKUP(pro[[#This Row],[Period]],Mapping!A:B,2,0)</f>
        <v>Q 2</v>
      </c>
      <c r="N4459"/>
    </row>
    <row r="4460" spans="1:14" ht="11.25" customHeight="1" x14ac:dyDescent="0.2">
      <c r="A4460" s="42" t="s">
        <v>43</v>
      </c>
      <c r="B4460" s="44" t="s">
        <v>15</v>
      </c>
      <c r="C4460" s="44" t="s">
        <v>57</v>
      </c>
      <c r="D4460" s="43">
        <v>41779.114999999998</v>
      </c>
      <c r="E4460" s="43">
        <v>-4384.9539999999997</v>
      </c>
      <c r="F4460" s="45">
        <v>-39160</v>
      </c>
      <c r="G4460" s="45">
        <v>-103070</v>
      </c>
      <c r="H4460" s="45">
        <v>-81160</v>
      </c>
      <c r="I4460" s="55">
        <f>pro[[#This Row],[Admin expenses 3]]+pro[[#This Row],[Admin expenses 2]]+pro[[#This Row],[Admin expenses 1]]+pro[[#This Row],[COGS]]</f>
        <v>-227774.954</v>
      </c>
      <c r="J4460" s="55">
        <f>pro[[#This Row],[Revenue]]+pro[[#This Row],[AdminExp]]</f>
        <v>-185995.83900000001</v>
      </c>
      <c r="K4460" s="83">
        <f>pro[[#This Row],[Profit]]/pro[[#This Row],[Revenue]]</f>
        <v>-4.4518855653117599</v>
      </c>
      <c r="L4460" s="56">
        <f t="shared" si="69"/>
        <v>5</v>
      </c>
      <c r="M4460" s="82" t="str">
        <f>"Q"&amp;" "&amp;VLOOKUP(pro[[#This Row],[Period]],Mapping!A:B,2,0)</f>
        <v>Q 2</v>
      </c>
      <c r="N4460"/>
    </row>
    <row r="4461" spans="1:14" ht="11.25" customHeight="1" x14ac:dyDescent="0.2">
      <c r="A4461" s="42" t="s">
        <v>43</v>
      </c>
      <c r="B4461" s="44" t="s">
        <v>15</v>
      </c>
      <c r="C4461" s="44" t="s">
        <v>57</v>
      </c>
      <c r="D4461" s="43">
        <v>36775564.714000002</v>
      </c>
      <c r="E4461" s="43">
        <v>-179235.53200000001</v>
      </c>
      <c r="F4461" s="45">
        <v>-22300</v>
      </c>
      <c r="G4461" s="45">
        <v>-42410</v>
      </c>
      <c r="H4461" s="45">
        <v>-65060</v>
      </c>
      <c r="I4461" s="55">
        <f>pro[[#This Row],[Admin expenses 3]]+pro[[#This Row],[Admin expenses 2]]+pro[[#This Row],[Admin expenses 1]]+pro[[#This Row],[COGS]]</f>
        <v>-309005.53200000001</v>
      </c>
      <c r="J4461" s="55">
        <f>pro[[#This Row],[Revenue]]+pro[[#This Row],[AdminExp]]</f>
        <v>36466559.182000004</v>
      </c>
      <c r="K4461" s="83">
        <f>pro[[#This Row],[Profit]]/pro[[#This Row],[Revenue]]</f>
        <v>0.99159753128461514</v>
      </c>
      <c r="L4461" s="56">
        <f t="shared" si="69"/>
        <v>5</v>
      </c>
      <c r="M4461" s="82" t="str">
        <f>"Q"&amp;" "&amp;VLOOKUP(pro[[#This Row],[Period]],Mapping!A:B,2,0)</f>
        <v>Q 2</v>
      </c>
      <c r="N4461"/>
    </row>
    <row r="4462" spans="1:14" ht="11.25" customHeight="1" x14ac:dyDescent="0.2">
      <c r="A4462" s="42" t="s">
        <v>43</v>
      </c>
      <c r="B4462" s="44" t="s">
        <v>15</v>
      </c>
      <c r="C4462" s="44" t="s">
        <v>57</v>
      </c>
      <c r="D4462" s="43">
        <v>310459.82799999998</v>
      </c>
      <c r="E4462" s="43">
        <v>-5563.2569999999996</v>
      </c>
      <c r="F4462" s="45">
        <v>-76330</v>
      </c>
      <c r="G4462" s="45">
        <v>-75920</v>
      </c>
      <c r="H4462" s="45">
        <v>-55460</v>
      </c>
      <c r="I4462" s="55">
        <f>pro[[#This Row],[Admin expenses 3]]+pro[[#This Row],[Admin expenses 2]]+pro[[#This Row],[Admin expenses 1]]+pro[[#This Row],[COGS]]</f>
        <v>-213273.25700000001</v>
      </c>
      <c r="J4462" s="55">
        <f>pro[[#This Row],[Revenue]]+pro[[#This Row],[AdminExp]]</f>
        <v>97186.570999999967</v>
      </c>
      <c r="K4462" s="83">
        <f>pro[[#This Row],[Profit]]/pro[[#This Row],[Revenue]]</f>
        <v>0.31304072937900351</v>
      </c>
      <c r="L4462" s="56">
        <f t="shared" si="69"/>
        <v>5</v>
      </c>
      <c r="M4462" s="82" t="str">
        <f>"Q"&amp;" "&amp;VLOOKUP(pro[[#This Row],[Period]],Mapping!A:B,2,0)</f>
        <v>Q 2</v>
      </c>
      <c r="N4462"/>
    </row>
    <row r="4463" spans="1:14" ht="11.25" customHeight="1" x14ac:dyDescent="0.2">
      <c r="A4463" s="42" t="s">
        <v>43</v>
      </c>
      <c r="B4463" s="44" t="s">
        <v>15</v>
      </c>
      <c r="C4463" s="44" t="s">
        <v>57</v>
      </c>
      <c r="D4463" s="43">
        <v>2798.25</v>
      </c>
      <c r="E4463" s="43">
        <v>-139.81799999999998</v>
      </c>
      <c r="F4463" s="45">
        <v>-86030</v>
      </c>
      <c r="G4463" s="45">
        <v>-101160</v>
      </c>
      <c r="H4463" s="45">
        <v>-105220</v>
      </c>
      <c r="I4463" s="55">
        <f>pro[[#This Row],[Admin expenses 3]]+pro[[#This Row],[Admin expenses 2]]+pro[[#This Row],[Admin expenses 1]]+pro[[#This Row],[COGS]]</f>
        <v>-292549.81800000003</v>
      </c>
      <c r="J4463" s="55">
        <f>pro[[#This Row],[Revenue]]+pro[[#This Row],[AdminExp]]</f>
        <v>-289751.56800000003</v>
      </c>
      <c r="K4463" s="83">
        <f>pro[[#This Row],[Profit]]/pro[[#This Row],[Revenue]]</f>
        <v>-103.54741999463951</v>
      </c>
      <c r="L4463" s="56">
        <f t="shared" si="69"/>
        <v>5</v>
      </c>
      <c r="M4463" s="82" t="str">
        <f>"Q"&amp;" "&amp;VLOOKUP(pro[[#This Row],[Period]],Mapping!A:B,2,0)</f>
        <v>Q 2</v>
      </c>
      <c r="N4463"/>
    </row>
    <row r="4464" spans="1:14" ht="11.25" customHeight="1" x14ac:dyDescent="0.2">
      <c r="A4464" s="42" t="s">
        <v>43</v>
      </c>
      <c r="B4464" s="44" t="s">
        <v>15</v>
      </c>
      <c r="C4464" s="44" t="s">
        <v>57</v>
      </c>
      <c r="D4464" s="43">
        <v>20661.493999999999</v>
      </c>
      <c r="E4464" s="43">
        <v>-361.459</v>
      </c>
      <c r="F4464" s="45">
        <v>-84550</v>
      </c>
      <c r="G4464" s="45">
        <v>-95820</v>
      </c>
      <c r="H4464" s="45">
        <v>-91070</v>
      </c>
      <c r="I4464" s="55">
        <f>pro[[#This Row],[Admin expenses 3]]+pro[[#This Row],[Admin expenses 2]]+pro[[#This Row],[Admin expenses 1]]+pro[[#This Row],[COGS]]</f>
        <v>-271801.45899999997</v>
      </c>
      <c r="J4464" s="55">
        <f>pro[[#This Row],[Revenue]]+pro[[#This Row],[AdminExp]]</f>
        <v>-251139.96499999997</v>
      </c>
      <c r="K4464" s="83">
        <f>pro[[#This Row],[Profit]]/pro[[#This Row],[Revenue]]</f>
        <v>-12.154976063202399</v>
      </c>
      <c r="L4464" s="56">
        <f t="shared" si="69"/>
        <v>5</v>
      </c>
      <c r="M4464" s="82" t="str">
        <f>"Q"&amp;" "&amp;VLOOKUP(pro[[#This Row],[Period]],Mapping!A:B,2,0)</f>
        <v>Q 2</v>
      </c>
      <c r="N4464"/>
    </row>
    <row r="4465" spans="1:14" ht="11.25" customHeight="1" x14ac:dyDescent="0.2">
      <c r="A4465" s="42" t="s">
        <v>43</v>
      </c>
      <c r="B4465" s="44" t="s">
        <v>15</v>
      </c>
      <c r="C4465" s="44" t="s">
        <v>57</v>
      </c>
      <c r="D4465" s="43">
        <v>149212.742</v>
      </c>
      <c r="E4465" s="43">
        <v>-112863.20499999999</v>
      </c>
      <c r="F4465" s="45">
        <v>-36540</v>
      </c>
      <c r="G4465" s="45">
        <v>-17150</v>
      </c>
      <c r="H4465" s="45">
        <v>-71060</v>
      </c>
      <c r="I4465" s="55">
        <f>pro[[#This Row],[Admin expenses 3]]+pro[[#This Row],[Admin expenses 2]]+pro[[#This Row],[Admin expenses 1]]+pro[[#This Row],[COGS]]</f>
        <v>-237613.20499999999</v>
      </c>
      <c r="J4465" s="55">
        <f>pro[[#This Row],[Revenue]]+pro[[#This Row],[AdminExp]]</f>
        <v>-88400.462999999989</v>
      </c>
      <c r="K4465" s="83">
        <f>pro[[#This Row],[Profit]]/pro[[#This Row],[Revenue]]</f>
        <v>-0.5924458046619101</v>
      </c>
      <c r="L4465" s="56">
        <f t="shared" si="69"/>
        <v>5</v>
      </c>
      <c r="M4465" s="82" t="str">
        <f>"Q"&amp;" "&amp;VLOOKUP(pro[[#This Row],[Period]],Mapping!A:B,2,0)</f>
        <v>Q 2</v>
      </c>
      <c r="N4465"/>
    </row>
    <row r="4466" spans="1:14" ht="11.25" customHeight="1" x14ac:dyDescent="0.2">
      <c r="A4466" s="42" t="s">
        <v>43</v>
      </c>
      <c r="B4466" s="44" t="s">
        <v>15</v>
      </c>
      <c r="C4466" s="44" t="s">
        <v>57</v>
      </c>
      <c r="D4466" s="43">
        <v>1737210.0829999999</v>
      </c>
      <c r="E4466" s="43">
        <v>-1185712.2759999998</v>
      </c>
      <c r="F4466" s="45">
        <v>-71190</v>
      </c>
      <c r="G4466" s="45">
        <v>-107360</v>
      </c>
      <c r="H4466" s="45">
        <v>-35490</v>
      </c>
      <c r="I4466" s="55">
        <f>pro[[#This Row],[Admin expenses 3]]+pro[[#This Row],[Admin expenses 2]]+pro[[#This Row],[Admin expenses 1]]+pro[[#This Row],[COGS]]</f>
        <v>-1399752.2759999998</v>
      </c>
      <c r="J4466" s="55">
        <f>pro[[#This Row],[Revenue]]+pro[[#This Row],[AdminExp]]</f>
        <v>337457.80700000003</v>
      </c>
      <c r="K4466" s="83">
        <f>pro[[#This Row],[Profit]]/pro[[#This Row],[Revenue]]</f>
        <v>0.19425273333507359</v>
      </c>
      <c r="L4466" s="56">
        <f t="shared" si="69"/>
        <v>5</v>
      </c>
      <c r="M4466" s="82" t="str">
        <f>"Q"&amp;" "&amp;VLOOKUP(pro[[#This Row],[Period]],Mapping!A:B,2,0)</f>
        <v>Q 2</v>
      </c>
      <c r="N4466"/>
    </row>
    <row r="4467" spans="1:14" ht="11.25" customHeight="1" x14ac:dyDescent="0.2">
      <c r="A4467" s="42" t="s">
        <v>43</v>
      </c>
      <c r="B4467" s="44" t="s">
        <v>15</v>
      </c>
      <c r="C4467" s="44" t="s">
        <v>58</v>
      </c>
      <c r="D4467" s="43">
        <v>246260.58100000001</v>
      </c>
      <c r="E4467" s="43">
        <v>-179297.34199999998</v>
      </c>
      <c r="F4467" s="45">
        <v>-93840</v>
      </c>
      <c r="G4467" s="45">
        <v>-34190</v>
      </c>
      <c r="H4467" s="45">
        <v>-85320</v>
      </c>
      <c r="I4467" s="55">
        <f>pro[[#This Row],[Admin expenses 3]]+pro[[#This Row],[Admin expenses 2]]+pro[[#This Row],[Admin expenses 1]]+pro[[#This Row],[COGS]]</f>
        <v>-392647.34199999995</v>
      </c>
      <c r="J4467" s="55">
        <f>pro[[#This Row],[Revenue]]+pro[[#This Row],[AdminExp]]</f>
        <v>-146386.76099999994</v>
      </c>
      <c r="K4467" s="83">
        <f>pro[[#This Row],[Profit]]/pro[[#This Row],[Revenue]]</f>
        <v>-0.59443846191526661</v>
      </c>
      <c r="L4467" s="56">
        <f t="shared" si="69"/>
        <v>5</v>
      </c>
      <c r="M4467" s="82" t="str">
        <f>"Q"&amp;" "&amp;VLOOKUP(pro[[#This Row],[Period]],Mapping!A:B,2,0)</f>
        <v>Q 2</v>
      </c>
      <c r="N4467"/>
    </row>
    <row r="4468" spans="1:14" ht="11.25" customHeight="1" x14ac:dyDescent="0.2">
      <c r="A4468" s="42" t="s">
        <v>43</v>
      </c>
      <c r="B4468" s="44" t="s">
        <v>15</v>
      </c>
      <c r="C4468" s="44" t="s">
        <v>59</v>
      </c>
      <c r="D4468" s="43">
        <v>-313.37599999999998</v>
      </c>
      <c r="E4468" s="43">
        <v>368.40999999999997</v>
      </c>
      <c r="F4468" s="45">
        <v>-22320</v>
      </c>
      <c r="G4468" s="45">
        <v>-15200</v>
      </c>
      <c r="H4468" s="45">
        <v>-93860</v>
      </c>
      <c r="I4468" s="55">
        <f>pro[[#This Row],[Admin expenses 3]]+pro[[#This Row],[Admin expenses 2]]+pro[[#This Row],[Admin expenses 1]]+pro[[#This Row],[COGS]]</f>
        <v>-131011.59</v>
      </c>
      <c r="J4468" s="55">
        <f>pro[[#This Row],[Revenue]]+pro[[#This Row],[AdminExp]]</f>
        <v>-131324.96599999999</v>
      </c>
      <c r="K4468" s="83">
        <f>pro[[#This Row],[Profit]]/pro[[#This Row],[Revenue]]</f>
        <v>419.0651677218421</v>
      </c>
      <c r="L4468" s="56">
        <f t="shared" si="69"/>
        <v>5</v>
      </c>
      <c r="M4468" s="82" t="str">
        <f>"Q"&amp;" "&amp;VLOOKUP(pro[[#This Row],[Period]],Mapping!A:B,2,0)</f>
        <v>Q 2</v>
      </c>
      <c r="N4468"/>
    </row>
    <row r="4469" spans="1:14" ht="11.25" customHeight="1" x14ac:dyDescent="0.2">
      <c r="A4469" s="42" t="s">
        <v>43</v>
      </c>
      <c r="B4469" s="44" t="s">
        <v>15</v>
      </c>
      <c r="C4469" s="44" t="s">
        <v>57</v>
      </c>
      <c r="D4469" s="43">
        <v>407373.92499999999</v>
      </c>
      <c r="E4469" s="43">
        <v>-235036.424</v>
      </c>
      <c r="F4469" s="45">
        <v>-42540</v>
      </c>
      <c r="G4469" s="45">
        <v>-106500</v>
      </c>
      <c r="H4469" s="45">
        <v>-82810</v>
      </c>
      <c r="I4469" s="55">
        <f>pro[[#This Row],[Admin expenses 3]]+pro[[#This Row],[Admin expenses 2]]+pro[[#This Row],[Admin expenses 1]]+pro[[#This Row],[COGS]]</f>
        <v>-466886.424</v>
      </c>
      <c r="J4469" s="55">
        <f>pro[[#This Row],[Revenue]]+pro[[#This Row],[AdminExp]]</f>
        <v>-59512.499000000011</v>
      </c>
      <c r="K4469" s="83">
        <f>pro[[#This Row],[Profit]]/pro[[#This Row],[Revenue]]</f>
        <v>-0.14608814003007192</v>
      </c>
      <c r="L4469" s="56">
        <f t="shared" si="69"/>
        <v>5</v>
      </c>
      <c r="M4469" s="82" t="str">
        <f>"Q"&amp;" "&amp;VLOOKUP(pro[[#This Row],[Period]],Mapping!A:B,2,0)</f>
        <v>Q 2</v>
      </c>
      <c r="N4469"/>
    </row>
    <row r="4470" spans="1:14" ht="11.25" customHeight="1" x14ac:dyDescent="0.2">
      <c r="A4470" s="42" t="s">
        <v>43</v>
      </c>
      <c r="B4470" s="44" t="s">
        <v>15</v>
      </c>
      <c r="C4470" s="44" t="s">
        <v>57</v>
      </c>
      <c r="D4470" s="43">
        <v>1539011.2150000001</v>
      </c>
      <c r="E4470" s="43">
        <v>-886322.353</v>
      </c>
      <c r="F4470" s="45">
        <v>-66970</v>
      </c>
      <c r="G4470" s="45">
        <v>-101260</v>
      </c>
      <c r="H4470" s="45">
        <v>-36230</v>
      </c>
      <c r="I4470" s="55">
        <f>pro[[#This Row],[Admin expenses 3]]+pro[[#This Row],[Admin expenses 2]]+pro[[#This Row],[Admin expenses 1]]+pro[[#This Row],[COGS]]</f>
        <v>-1090782.3530000001</v>
      </c>
      <c r="J4470" s="55">
        <f>pro[[#This Row],[Revenue]]+pro[[#This Row],[AdminExp]]</f>
        <v>448228.86199999996</v>
      </c>
      <c r="K4470" s="83">
        <f>pro[[#This Row],[Profit]]/pro[[#This Row],[Revenue]]</f>
        <v>0.2912447015533931</v>
      </c>
      <c r="L4470" s="56">
        <f t="shared" si="69"/>
        <v>5</v>
      </c>
      <c r="M4470" s="82" t="str">
        <f>"Q"&amp;" "&amp;VLOOKUP(pro[[#This Row],[Period]],Mapping!A:B,2,0)</f>
        <v>Q 2</v>
      </c>
      <c r="N4470"/>
    </row>
    <row r="4471" spans="1:14" ht="11.25" customHeight="1" x14ac:dyDescent="0.2">
      <c r="A4471" s="42" t="s">
        <v>43</v>
      </c>
      <c r="B4471" s="44" t="s">
        <v>15</v>
      </c>
      <c r="C4471" s="44" t="s">
        <v>57</v>
      </c>
      <c r="D4471" s="43">
        <v>12649484.903999999</v>
      </c>
      <c r="E4471" s="43">
        <v>-170457.43399999998</v>
      </c>
      <c r="F4471" s="45">
        <v>-65140</v>
      </c>
      <c r="G4471" s="45">
        <v>-70570</v>
      </c>
      <c r="H4471" s="45">
        <v>-15670</v>
      </c>
      <c r="I4471" s="55">
        <f>pro[[#This Row],[Admin expenses 3]]+pro[[#This Row],[Admin expenses 2]]+pro[[#This Row],[Admin expenses 1]]+pro[[#This Row],[COGS]]</f>
        <v>-321837.43400000001</v>
      </c>
      <c r="J4471" s="55">
        <f>pro[[#This Row],[Revenue]]+pro[[#This Row],[AdminExp]]</f>
        <v>12327647.469999999</v>
      </c>
      <c r="K4471" s="83">
        <f>pro[[#This Row],[Profit]]/pro[[#This Row],[Revenue]]</f>
        <v>0.97455726960880207</v>
      </c>
      <c r="L4471" s="56">
        <f t="shared" si="69"/>
        <v>5</v>
      </c>
      <c r="M4471" s="82" t="str">
        <f>"Q"&amp;" "&amp;VLOOKUP(pro[[#This Row],[Period]],Mapping!A:B,2,0)</f>
        <v>Q 2</v>
      </c>
      <c r="N4471"/>
    </row>
    <row r="4472" spans="1:14" ht="11.25" customHeight="1" x14ac:dyDescent="0.2">
      <c r="A4472" s="42" t="s">
        <v>43</v>
      </c>
      <c r="B4472" s="44" t="s">
        <v>15</v>
      </c>
      <c r="C4472" s="44" t="s">
        <v>57</v>
      </c>
      <c r="D4472" s="43">
        <v>2032472.6939999999</v>
      </c>
      <c r="E4472" s="43">
        <v>-82067.656999999992</v>
      </c>
      <c r="F4472" s="45">
        <v>-28920</v>
      </c>
      <c r="G4472" s="45">
        <v>-50610</v>
      </c>
      <c r="H4472" s="45">
        <v>-19320</v>
      </c>
      <c r="I4472" s="55">
        <f>pro[[#This Row],[Admin expenses 3]]+pro[[#This Row],[Admin expenses 2]]+pro[[#This Row],[Admin expenses 1]]+pro[[#This Row],[COGS]]</f>
        <v>-180917.65700000001</v>
      </c>
      <c r="J4472" s="55">
        <f>pro[[#This Row],[Revenue]]+pro[[#This Row],[AdminExp]]</f>
        <v>1851555.037</v>
      </c>
      <c r="K4472" s="83">
        <f>pro[[#This Row],[Profit]]/pro[[#This Row],[Revenue]]</f>
        <v>0.91098642676278929</v>
      </c>
      <c r="L4472" s="56">
        <f t="shared" si="69"/>
        <v>5</v>
      </c>
      <c r="M4472" s="82" t="str">
        <f>"Q"&amp;" "&amp;VLOOKUP(pro[[#This Row],[Period]],Mapping!A:B,2,0)</f>
        <v>Q 2</v>
      </c>
      <c r="N4472"/>
    </row>
    <row r="4473" spans="1:14" ht="11.25" customHeight="1" x14ac:dyDescent="0.2">
      <c r="A4473" s="42" t="s">
        <v>43</v>
      </c>
      <c r="B4473" s="44" t="s">
        <v>15</v>
      </c>
      <c r="C4473" s="44" t="s">
        <v>57</v>
      </c>
      <c r="D4473" s="43">
        <v>2006371.64</v>
      </c>
      <c r="E4473" s="43">
        <v>-100901.5</v>
      </c>
      <c r="F4473" s="45">
        <v>-60890</v>
      </c>
      <c r="G4473" s="45">
        <v>-103820</v>
      </c>
      <c r="H4473" s="45">
        <v>-42370</v>
      </c>
      <c r="I4473" s="55">
        <f>pro[[#This Row],[Admin expenses 3]]+pro[[#This Row],[Admin expenses 2]]+pro[[#This Row],[Admin expenses 1]]+pro[[#This Row],[COGS]]</f>
        <v>-307981.5</v>
      </c>
      <c r="J4473" s="55">
        <f>pro[[#This Row],[Revenue]]+pro[[#This Row],[AdminExp]]</f>
        <v>1698390.14</v>
      </c>
      <c r="K4473" s="83">
        <f>pro[[#This Row],[Profit]]/pro[[#This Row],[Revenue]]</f>
        <v>0.84649827885326367</v>
      </c>
      <c r="L4473" s="56">
        <f t="shared" si="69"/>
        <v>5</v>
      </c>
      <c r="M4473" s="82" t="str">
        <f>"Q"&amp;" "&amp;VLOOKUP(pro[[#This Row],[Period]],Mapping!A:B,2,0)</f>
        <v>Q 2</v>
      </c>
      <c r="N4473"/>
    </row>
    <row r="4474" spans="1:14" ht="11.25" customHeight="1" x14ac:dyDescent="0.2">
      <c r="A4474" s="42" t="s">
        <v>43</v>
      </c>
      <c r="B4474" s="44" t="s">
        <v>15</v>
      </c>
      <c r="C4474" s="44" t="s">
        <v>58</v>
      </c>
      <c r="D4474" s="43">
        <v>9136997.1909999996</v>
      </c>
      <c r="E4474" s="43">
        <v>-436147.06099999999</v>
      </c>
      <c r="F4474" s="45">
        <v>-46530</v>
      </c>
      <c r="G4474" s="45">
        <v>-82090</v>
      </c>
      <c r="H4474" s="45">
        <v>-15100</v>
      </c>
      <c r="I4474" s="55">
        <f>pro[[#This Row],[Admin expenses 3]]+pro[[#This Row],[Admin expenses 2]]+pro[[#This Row],[Admin expenses 1]]+pro[[#This Row],[COGS]]</f>
        <v>-579867.06099999999</v>
      </c>
      <c r="J4474" s="55">
        <f>pro[[#This Row],[Revenue]]+pro[[#This Row],[AdminExp]]</f>
        <v>8557130.129999999</v>
      </c>
      <c r="K4474" s="83">
        <f>pro[[#This Row],[Profit]]/pro[[#This Row],[Revenue]]</f>
        <v>0.93653636431330267</v>
      </c>
      <c r="L4474" s="56">
        <f t="shared" si="69"/>
        <v>5</v>
      </c>
      <c r="M4474" s="82" t="str">
        <f>"Q"&amp;" "&amp;VLOOKUP(pro[[#This Row],[Period]],Mapping!A:B,2,0)</f>
        <v>Q 2</v>
      </c>
      <c r="N4474"/>
    </row>
    <row r="4475" spans="1:14" ht="11.25" customHeight="1" x14ac:dyDescent="0.2">
      <c r="A4475" s="42" t="s">
        <v>43</v>
      </c>
      <c r="B4475" s="44" t="s">
        <v>15</v>
      </c>
      <c r="C4475" s="44" t="s">
        <v>59</v>
      </c>
      <c r="D4475" s="43">
        <v>637979.60799999989</v>
      </c>
      <c r="E4475" s="43">
        <v>-275684.66799999995</v>
      </c>
      <c r="F4475" s="45">
        <v>-92100</v>
      </c>
      <c r="G4475" s="45">
        <v>-61140</v>
      </c>
      <c r="H4475" s="45">
        <v>-36460</v>
      </c>
      <c r="I4475" s="55">
        <f>pro[[#This Row],[Admin expenses 3]]+pro[[#This Row],[Admin expenses 2]]+pro[[#This Row],[Admin expenses 1]]+pro[[#This Row],[COGS]]</f>
        <v>-465384.66799999995</v>
      </c>
      <c r="J4475" s="55">
        <f>pro[[#This Row],[Revenue]]+pro[[#This Row],[AdminExp]]</f>
        <v>172594.93999999994</v>
      </c>
      <c r="K4475" s="83">
        <f>pro[[#This Row],[Profit]]/pro[[#This Row],[Revenue]]</f>
        <v>0.27053363122540425</v>
      </c>
      <c r="L4475" s="56">
        <f t="shared" si="69"/>
        <v>5</v>
      </c>
      <c r="M4475" s="82" t="str">
        <f>"Q"&amp;" "&amp;VLOOKUP(pro[[#This Row],[Period]],Mapping!A:B,2,0)</f>
        <v>Q 2</v>
      </c>
      <c r="N4475"/>
    </row>
    <row r="4476" spans="1:14" ht="11.25" customHeight="1" x14ac:dyDescent="0.2">
      <c r="A4476" s="42" t="s">
        <v>43</v>
      </c>
      <c r="B4476" s="44" t="s">
        <v>15</v>
      </c>
      <c r="C4476" s="44" t="s">
        <v>57</v>
      </c>
      <c r="D4476" s="43">
        <v>249403.63699999996</v>
      </c>
      <c r="E4476" s="43">
        <v>-213767.88999999998</v>
      </c>
      <c r="F4476" s="45">
        <v>-99050</v>
      </c>
      <c r="G4476" s="45">
        <v>-57360</v>
      </c>
      <c r="H4476" s="45">
        <v>-17270</v>
      </c>
      <c r="I4476" s="55">
        <f>pro[[#This Row],[Admin expenses 3]]+pro[[#This Row],[Admin expenses 2]]+pro[[#This Row],[Admin expenses 1]]+pro[[#This Row],[COGS]]</f>
        <v>-387447.89</v>
      </c>
      <c r="J4476" s="55">
        <f>pro[[#This Row],[Revenue]]+pro[[#This Row],[AdminExp]]</f>
        <v>-138044.25300000006</v>
      </c>
      <c r="K4476" s="83">
        <f>pro[[#This Row],[Profit]]/pro[[#This Row],[Revenue]]</f>
        <v>-0.55349735336858807</v>
      </c>
      <c r="L4476" s="56">
        <f t="shared" si="69"/>
        <v>5</v>
      </c>
      <c r="M4476" s="82" t="str">
        <f>"Q"&amp;" "&amp;VLOOKUP(pro[[#This Row],[Period]],Mapping!A:B,2,0)</f>
        <v>Q 2</v>
      </c>
      <c r="N4476"/>
    </row>
    <row r="4477" spans="1:14" ht="11.25" customHeight="1" x14ac:dyDescent="0.2">
      <c r="A4477" s="42" t="s">
        <v>43</v>
      </c>
      <c r="B4477" s="44" t="s">
        <v>15</v>
      </c>
      <c r="C4477" s="44" t="s">
        <v>57</v>
      </c>
      <c r="D4477" s="43">
        <v>248962.74899999998</v>
      </c>
      <c r="E4477" s="43">
        <v>-57090.502</v>
      </c>
      <c r="F4477" s="45">
        <v>-56990</v>
      </c>
      <c r="G4477" s="45">
        <v>-93960</v>
      </c>
      <c r="H4477" s="45">
        <v>-106170</v>
      </c>
      <c r="I4477" s="55">
        <f>pro[[#This Row],[Admin expenses 3]]+pro[[#This Row],[Admin expenses 2]]+pro[[#This Row],[Admin expenses 1]]+pro[[#This Row],[COGS]]</f>
        <v>-314210.50199999998</v>
      </c>
      <c r="J4477" s="55">
        <f>pro[[#This Row],[Revenue]]+pro[[#This Row],[AdminExp]]</f>
        <v>-65247.752999999997</v>
      </c>
      <c r="K4477" s="83">
        <f>pro[[#This Row],[Profit]]/pro[[#This Row],[Revenue]]</f>
        <v>-0.26207837623129715</v>
      </c>
      <c r="L4477" s="56">
        <f t="shared" si="69"/>
        <v>5</v>
      </c>
      <c r="M4477" s="82" t="str">
        <f>"Q"&amp;" "&amp;VLOOKUP(pro[[#This Row],[Period]],Mapping!A:B,2,0)</f>
        <v>Q 2</v>
      </c>
      <c r="N4477"/>
    </row>
    <row r="4478" spans="1:14" ht="11.25" customHeight="1" x14ac:dyDescent="0.2">
      <c r="A4478" s="42" t="s">
        <v>43</v>
      </c>
      <c r="B4478" s="44" t="s">
        <v>15</v>
      </c>
      <c r="C4478" s="44" t="s">
        <v>57</v>
      </c>
      <c r="D4478" s="43">
        <v>921046.48999999987</v>
      </c>
      <c r="E4478" s="43">
        <v>-448217.12599999999</v>
      </c>
      <c r="F4478" s="45">
        <v>-44640</v>
      </c>
      <c r="G4478" s="45">
        <v>-53370</v>
      </c>
      <c r="H4478" s="45">
        <v>-88970</v>
      </c>
      <c r="I4478" s="55">
        <f>pro[[#This Row],[Admin expenses 3]]+pro[[#This Row],[Admin expenses 2]]+pro[[#This Row],[Admin expenses 1]]+pro[[#This Row],[COGS]]</f>
        <v>-635197.12599999993</v>
      </c>
      <c r="J4478" s="55">
        <f>pro[[#This Row],[Revenue]]+pro[[#This Row],[AdminExp]]</f>
        <v>285849.36399999994</v>
      </c>
      <c r="K4478" s="83">
        <f>pro[[#This Row],[Profit]]/pro[[#This Row],[Revenue]]</f>
        <v>0.31035280748966315</v>
      </c>
      <c r="L4478" s="56">
        <f t="shared" si="69"/>
        <v>5</v>
      </c>
      <c r="M4478" s="82" t="str">
        <f>"Q"&amp;" "&amp;VLOOKUP(pro[[#This Row],[Period]],Mapping!A:B,2,0)</f>
        <v>Q 2</v>
      </c>
      <c r="N4478"/>
    </row>
    <row r="4479" spans="1:14" ht="11.25" customHeight="1" x14ac:dyDescent="0.2">
      <c r="A4479" s="42" t="s">
        <v>43</v>
      </c>
      <c r="B4479" s="44" t="s">
        <v>15</v>
      </c>
      <c r="C4479" s="44" t="s">
        <v>58</v>
      </c>
      <c r="D4479" s="43">
        <v>1246507.43</v>
      </c>
      <c r="E4479" s="43">
        <v>-1133903.638</v>
      </c>
      <c r="F4479" s="45">
        <v>-94590</v>
      </c>
      <c r="G4479" s="45">
        <v>-65570</v>
      </c>
      <c r="H4479" s="45">
        <v>-32420</v>
      </c>
      <c r="I4479" s="55">
        <f>pro[[#This Row],[Admin expenses 3]]+pro[[#This Row],[Admin expenses 2]]+pro[[#This Row],[Admin expenses 1]]+pro[[#This Row],[COGS]]</f>
        <v>-1326483.638</v>
      </c>
      <c r="J4479" s="55">
        <f>pro[[#This Row],[Revenue]]+pro[[#This Row],[AdminExp]]</f>
        <v>-79976.208000000101</v>
      </c>
      <c r="K4479" s="83">
        <f>pro[[#This Row],[Profit]]/pro[[#This Row],[Revenue]]</f>
        <v>-6.4160233685891549E-2</v>
      </c>
      <c r="L4479" s="56">
        <f t="shared" si="69"/>
        <v>5</v>
      </c>
      <c r="M4479" s="82" t="str">
        <f>"Q"&amp;" "&amp;VLOOKUP(pro[[#This Row],[Period]],Mapping!A:B,2,0)</f>
        <v>Q 2</v>
      </c>
      <c r="N4479"/>
    </row>
    <row r="4480" spans="1:14" ht="11.25" customHeight="1" x14ac:dyDescent="0.2">
      <c r="A4480" s="42" t="s">
        <v>43</v>
      </c>
      <c r="B4480" s="44" t="s">
        <v>15</v>
      </c>
      <c r="C4480" s="44" t="s">
        <v>59</v>
      </c>
      <c r="D4480" s="43">
        <v>1366504.2159999998</v>
      </c>
      <c r="E4480" s="43">
        <v>-301396.38899999997</v>
      </c>
      <c r="F4480" s="45">
        <v>-84630</v>
      </c>
      <c r="G4480" s="45">
        <v>-105320</v>
      </c>
      <c r="H4480" s="45">
        <v>-48740</v>
      </c>
      <c r="I4480" s="55">
        <f>pro[[#This Row],[Admin expenses 3]]+pro[[#This Row],[Admin expenses 2]]+pro[[#This Row],[Admin expenses 1]]+pro[[#This Row],[COGS]]</f>
        <v>-540086.38899999997</v>
      </c>
      <c r="J4480" s="55">
        <f>pro[[#This Row],[Revenue]]+pro[[#This Row],[AdminExp]]</f>
        <v>826417.82699999982</v>
      </c>
      <c r="K4480" s="83">
        <f>pro[[#This Row],[Profit]]/pro[[#This Row],[Revenue]]</f>
        <v>0.60476785751826756</v>
      </c>
      <c r="L4480" s="56">
        <f t="shared" si="69"/>
        <v>5</v>
      </c>
      <c r="M4480" s="82" t="str">
        <f>"Q"&amp;" "&amp;VLOOKUP(pro[[#This Row],[Period]],Mapping!A:B,2,0)</f>
        <v>Q 2</v>
      </c>
      <c r="N4480"/>
    </row>
    <row r="4481" spans="1:14" ht="11.25" customHeight="1" x14ac:dyDescent="0.2">
      <c r="A4481" s="42" t="s">
        <v>43</v>
      </c>
      <c r="B4481" s="44" t="s">
        <v>17</v>
      </c>
      <c r="C4481" s="44" t="s">
        <v>57</v>
      </c>
      <c r="D4481" s="43">
        <v>9638.4539999999997</v>
      </c>
      <c r="E4481" s="43">
        <v>-14489.706</v>
      </c>
      <c r="F4481" s="45">
        <v>-62940</v>
      </c>
      <c r="G4481" s="45">
        <v>-51580</v>
      </c>
      <c r="H4481" s="45">
        <v>-48400</v>
      </c>
      <c r="I4481" s="55">
        <f>pro[[#This Row],[Admin expenses 3]]+pro[[#This Row],[Admin expenses 2]]+pro[[#This Row],[Admin expenses 1]]+pro[[#This Row],[COGS]]</f>
        <v>-177409.70600000001</v>
      </c>
      <c r="J4481" s="55">
        <f>pro[[#This Row],[Revenue]]+pro[[#This Row],[AdminExp]]</f>
        <v>-167771.25200000001</v>
      </c>
      <c r="K4481" s="83">
        <f>pro[[#This Row],[Profit]]/pro[[#This Row],[Revenue]]</f>
        <v>-17.406448378547019</v>
      </c>
      <c r="L4481" s="56">
        <f t="shared" si="69"/>
        <v>5</v>
      </c>
      <c r="M4481" s="82" t="str">
        <f>"Q"&amp;" "&amp;VLOOKUP(pro[[#This Row],[Period]],Mapping!A:B,2,0)</f>
        <v>Q 2</v>
      </c>
      <c r="N4481"/>
    </row>
    <row r="4482" spans="1:14" ht="11.25" customHeight="1" x14ac:dyDescent="0.2">
      <c r="A4482" s="42" t="s">
        <v>43</v>
      </c>
      <c r="B4482" s="44" t="s">
        <v>17</v>
      </c>
      <c r="C4482" s="44" t="s">
        <v>57</v>
      </c>
      <c r="D4482" s="43">
        <v>1225745.7169999999</v>
      </c>
      <c r="E4482" s="43">
        <v>-122064.31999999999</v>
      </c>
      <c r="F4482" s="45">
        <v>-92820</v>
      </c>
      <c r="G4482" s="45">
        <v>-27600</v>
      </c>
      <c r="H4482" s="45">
        <v>-106700</v>
      </c>
      <c r="I4482" s="55">
        <f>pro[[#This Row],[Admin expenses 3]]+pro[[#This Row],[Admin expenses 2]]+pro[[#This Row],[Admin expenses 1]]+pro[[#This Row],[COGS]]</f>
        <v>-349184.32</v>
      </c>
      <c r="J4482" s="55">
        <f>pro[[#This Row],[Revenue]]+pro[[#This Row],[AdminExp]]</f>
        <v>876561.39699999988</v>
      </c>
      <c r="K4482" s="83">
        <f>pro[[#This Row],[Profit]]/pro[[#This Row],[Revenue]]</f>
        <v>0.71512499276389474</v>
      </c>
      <c r="L4482" s="56">
        <f t="shared" ref="L4482:L4545" si="70">MONTH(DATEVALUE(A4482&amp;"1"))</f>
        <v>5</v>
      </c>
      <c r="M4482" s="82" t="str">
        <f>"Q"&amp;" "&amp;VLOOKUP(pro[[#This Row],[Period]],Mapping!A:B,2,0)</f>
        <v>Q 2</v>
      </c>
      <c r="N4482"/>
    </row>
    <row r="4483" spans="1:14" ht="11.25" customHeight="1" x14ac:dyDescent="0.2">
      <c r="A4483" s="42" t="s">
        <v>43</v>
      </c>
      <c r="B4483" s="44" t="s">
        <v>17</v>
      </c>
      <c r="C4483" s="44" t="s">
        <v>58</v>
      </c>
      <c r="D4483" s="43">
        <v>385652.77799999999</v>
      </c>
      <c r="E4483" s="43">
        <v>-39040.959999999999</v>
      </c>
      <c r="F4483" s="45">
        <v>-93230</v>
      </c>
      <c r="G4483" s="45">
        <v>-98900</v>
      </c>
      <c r="H4483" s="45">
        <v>-30150</v>
      </c>
      <c r="I4483" s="55">
        <f>pro[[#This Row],[Admin expenses 3]]+pro[[#This Row],[Admin expenses 2]]+pro[[#This Row],[Admin expenses 1]]+pro[[#This Row],[COGS]]</f>
        <v>-261320.95999999999</v>
      </c>
      <c r="J4483" s="55">
        <f>pro[[#This Row],[Revenue]]+pro[[#This Row],[AdminExp]]</f>
        <v>124331.818</v>
      </c>
      <c r="K4483" s="83">
        <f>pro[[#This Row],[Profit]]/pro[[#This Row],[Revenue]]</f>
        <v>0.32239316061662077</v>
      </c>
      <c r="L4483" s="56">
        <f t="shared" si="70"/>
        <v>5</v>
      </c>
      <c r="M4483" s="82" t="str">
        <f>"Q"&amp;" "&amp;VLOOKUP(pro[[#This Row],[Period]],Mapping!A:B,2,0)</f>
        <v>Q 2</v>
      </c>
      <c r="N4483"/>
    </row>
    <row r="4484" spans="1:14" ht="11.25" customHeight="1" x14ac:dyDescent="0.2">
      <c r="A4484" s="42" t="s">
        <v>43</v>
      </c>
      <c r="B4484" s="44" t="s">
        <v>17</v>
      </c>
      <c r="C4484" s="44" t="s">
        <v>59</v>
      </c>
      <c r="D4484" s="43">
        <v>10726.94</v>
      </c>
      <c r="E4484" s="43">
        <v>-29300.46</v>
      </c>
      <c r="F4484" s="45">
        <v>-23510</v>
      </c>
      <c r="G4484" s="45">
        <v>-81020</v>
      </c>
      <c r="H4484" s="45">
        <v>-38040</v>
      </c>
      <c r="I4484" s="55">
        <f>pro[[#This Row],[Admin expenses 3]]+pro[[#This Row],[Admin expenses 2]]+pro[[#This Row],[Admin expenses 1]]+pro[[#This Row],[COGS]]</f>
        <v>-171870.46</v>
      </c>
      <c r="J4484" s="55">
        <f>pro[[#This Row],[Revenue]]+pro[[#This Row],[AdminExp]]</f>
        <v>-161143.51999999999</v>
      </c>
      <c r="K4484" s="83">
        <f>pro[[#This Row],[Profit]]/pro[[#This Row],[Revenue]]</f>
        <v>-15.022319505842297</v>
      </c>
      <c r="L4484" s="56">
        <f t="shared" si="70"/>
        <v>5</v>
      </c>
      <c r="M4484" s="82" t="str">
        <f>"Q"&amp;" "&amp;VLOOKUP(pro[[#This Row],[Period]],Mapping!A:B,2,0)</f>
        <v>Q 2</v>
      </c>
      <c r="N4484"/>
    </row>
    <row r="4485" spans="1:14" ht="11.25" customHeight="1" x14ac:dyDescent="0.2">
      <c r="A4485" s="42" t="s">
        <v>43</v>
      </c>
      <c r="B4485" s="44" t="s">
        <v>17</v>
      </c>
      <c r="C4485" s="44" t="s">
        <v>57</v>
      </c>
      <c r="D4485" s="43">
        <v>851315.05900000001</v>
      </c>
      <c r="E4485" s="43">
        <v>-971597.571</v>
      </c>
      <c r="F4485" s="45">
        <v>-79200</v>
      </c>
      <c r="G4485" s="45">
        <v>-85700</v>
      </c>
      <c r="H4485" s="45">
        <v>-93340</v>
      </c>
      <c r="I4485" s="55">
        <f>pro[[#This Row],[Admin expenses 3]]+pro[[#This Row],[Admin expenses 2]]+pro[[#This Row],[Admin expenses 1]]+pro[[#This Row],[COGS]]</f>
        <v>-1229837.571</v>
      </c>
      <c r="J4485" s="55">
        <f>pro[[#This Row],[Revenue]]+pro[[#This Row],[AdminExp]]</f>
        <v>-378522.51199999999</v>
      </c>
      <c r="K4485" s="83">
        <f>pro[[#This Row],[Profit]]/pro[[#This Row],[Revenue]]</f>
        <v>-0.44463269855067838</v>
      </c>
      <c r="L4485" s="56">
        <f t="shared" si="70"/>
        <v>5</v>
      </c>
      <c r="M4485" s="82" t="str">
        <f>"Q"&amp;" "&amp;VLOOKUP(pro[[#This Row],[Period]],Mapping!A:B,2,0)</f>
        <v>Q 2</v>
      </c>
      <c r="N4485"/>
    </row>
    <row r="4486" spans="1:14" ht="11.25" customHeight="1" x14ac:dyDescent="0.2">
      <c r="A4486" s="42" t="s">
        <v>43</v>
      </c>
      <c r="B4486" s="44" t="s">
        <v>17</v>
      </c>
      <c r="C4486" s="44" t="s">
        <v>57</v>
      </c>
      <c r="D4486" s="43">
        <v>3144178.0580000002</v>
      </c>
      <c r="E4486" s="43">
        <v>-2365081.7399999998</v>
      </c>
      <c r="F4486" s="45">
        <v>-102070</v>
      </c>
      <c r="G4486" s="45">
        <v>-76190</v>
      </c>
      <c r="H4486" s="45">
        <v>-88860</v>
      </c>
      <c r="I4486" s="55">
        <f>pro[[#This Row],[Admin expenses 3]]+pro[[#This Row],[Admin expenses 2]]+pro[[#This Row],[Admin expenses 1]]+pro[[#This Row],[COGS]]</f>
        <v>-2632201.7399999998</v>
      </c>
      <c r="J4486" s="55">
        <f>pro[[#This Row],[Revenue]]+pro[[#This Row],[AdminExp]]</f>
        <v>511976.31800000044</v>
      </c>
      <c r="K4486" s="83">
        <f>pro[[#This Row],[Profit]]/pro[[#This Row],[Revenue]]</f>
        <v>0.1628331184034999</v>
      </c>
      <c r="L4486" s="56">
        <f t="shared" si="70"/>
        <v>5</v>
      </c>
      <c r="M4486" s="82" t="str">
        <f>"Q"&amp;" "&amp;VLOOKUP(pro[[#This Row],[Period]],Mapping!A:B,2,0)</f>
        <v>Q 2</v>
      </c>
      <c r="N4486"/>
    </row>
    <row r="4487" spans="1:14" ht="11.25" customHeight="1" x14ac:dyDescent="0.2">
      <c r="A4487" s="42" t="s">
        <v>43</v>
      </c>
      <c r="B4487" s="44" t="s">
        <v>17</v>
      </c>
      <c r="C4487" s="44" t="s">
        <v>57</v>
      </c>
      <c r="D4487" s="43">
        <v>122588.48699999999</v>
      </c>
      <c r="E4487" s="43">
        <v>-170781.49899999998</v>
      </c>
      <c r="F4487" s="45">
        <v>-67220</v>
      </c>
      <c r="G4487" s="45">
        <v>-28680</v>
      </c>
      <c r="H4487" s="45">
        <v>-42230</v>
      </c>
      <c r="I4487" s="55">
        <f>pro[[#This Row],[Admin expenses 3]]+pro[[#This Row],[Admin expenses 2]]+pro[[#This Row],[Admin expenses 1]]+pro[[#This Row],[COGS]]</f>
        <v>-308911.49899999995</v>
      </c>
      <c r="J4487" s="55">
        <f>pro[[#This Row],[Revenue]]+pro[[#This Row],[AdminExp]]</f>
        <v>-186323.01199999996</v>
      </c>
      <c r="K4487" s="83">
        <f>pro[[#This Row],[Profit]]/pro[[#This Row],[Revenue]]</f>
        <v>-1.519906286142515</v>
      </c>
      <c r="L4487" s="56">
        <f t="shared" si="70"/>
        <v>5</v>
      </c>
      <c r="M4487" s="82" t="str">
        <f>"Q"&amp;" "&amp;VLOOKUP(pro[[#This Row],[Period]],Mapping!A:B,2,0)</f>
        <v>Q 2</v>
      </c>
      <c r="N4487"/>
    </row>
    <row r="4488" spans="1:14" ht="11.25" customHeight="1" x14ac:dyDescent="0.2">
      <c r="A4488" s="42" t="s">
        <v>43</v>
      </c>
      <c r="B4488" s="44" t="s">
        <v>17</v>
      </c>
      <c r="C4488" s="44" t="s">
        <v>58</v>
      </c>
      <c r="D4488" s="43">
        <v>511387.46399999998</v>
      </c>
      <c r="E4488" s="43">
        <v>-238889.80499999999</v>
      </c>
      <c r="F4488" s="45">
        <v>-77400</v>
      </c>
      <c r="G4488" s="45">
        <v>-102780</v>
      </c>
      <c r="H4488" s="45">
        <v>-25120</v>
      </c>
      <c r="I4488" s="55">
        <f>pro[[#This Row],[Admin expenses 3]]+pro[[#This Row],[Admin expenses 2]]+pro[[#This Row],[Admin expenses 1]]+pro[[#This Row],[COGS]]</f>
        <v>-444189.80499999999</v>
      </c>
      <c r="J4488" s="55">
        <f>pro[[#This Row],[Revenue]]+pro[[#This Row],[AdminExp]]</f>
        <v>67197.658999999985</v>
      </c>
      <c r="K4488" s="83">
        <f>pro[[#This Row],[Profit]]/pro[[#This Row],[Revenue]]</f>
        <v>0.13140263250567283</v>
      </c>
      <c r="L4488" s="56">
        <f t="shared" si="70"/>
        <v>5</v>
      </c>
      <c r="M4488" s="82" t="str">
        <f>"Q"&amp;" "&amp;VLOOKUP(pro[[#This Row],[Period]],Mapping!A:B,2,0)</f>
        <v>Q 2</v>
      </c>
      <c r="N4488"/>
    </row>
    <row r="4489" spans="1:14" ht="11.25" customHeight="1" x14ac:dyDescent="0.2">
      <c r="A4489" s="42" t="s">
        <v>43</v>
      </c>
      <c r="B4489" s="44" t="s">
        <v>17</v>
      </c>
      <c r="C4489" s="44" t="s">
        <v>59</v>
      </c>
      <c r="D4489" s="43">
        <v>1053572.1140000001</v>
      </c>
      <c r="E4489" s="43">
        <v>-665536.62</v>
      </c>
      <c r="F4489" s="45">
        <v>-78510</v>
      </c>
      <c r="G4489" s="45">
        <v>-89280</v>
      </c>
      <c r="H4489" s="45">
        <v>-28130</v>
      </c>
      <c r="I4489" s="55">
        <f>pro[[#This Row],[Admin expenses 3]]+pro[[#This Row],[Admin expenses 2]]+pro[[#This Row],[Admin expenses 1]]+pro[[#This Row],[COGS]]</f>
        <v>-861456.62</v>
      </c>
      <c r="J4489" s="55">
        <f>pro[[#This Row],[Revenue]]+pro[[#This Row],[AdminExp]]</f>
        <v>192115.49400000006</v>
      </c>
      <c r="K4489" s="83">
        <f>pro[[#This Row],[Profit]]/pro[[#This Row],[Revenue]]</f>
        <v>0.18234679092882677</v>
      </c>
      <c r="L4489" s="56">
        <f t="shared" si="70"/>
        <v>5</v>
      </c>
      <c r="M4489" s="82" t="str">
        <f>"Q"&amp;" "&amp;VLOOKUP(pro[[#This Row],[Period]],Mapping!A:B,2,0)</f>
        <v>Q 2</v>
      </c>
      <c r="N4489"/>
    </row>
    <row r="4490" spans="1:14" ht="11.25" customHeight="1" x14ac:dyDescent="0.2">
      <c r="A4490" s="42" t="s">
        <v>43</v>
      </c>
      <c r="B4490" s="44" t="s">
        <v>17</v>
      </c>
      <c r="C4490" s="44" t="s">
        <v>60</v>
      </c>
      <c r="D4490" s="43">
        <v>1051501.8149999999</v>
      </c>
      <c r="E4490" s="43">
        <v>-910833.02799999993</v>
      </c>
      <c r="F4490" s="45">
        <v>-38510</v>
      </c>
      <c r="G4490" s="45">
        <v>-47980</v>
      </c>
      <c r="H4490" s="45">
        <v>-99670</v>
      </c>
      <c r="I4490" s="55">
        <f>pro[[#This Row],[Admin expenses 3]]+pro[[#This Row],[Admin expenses 2]]+pro[[#This Row],[Admin expenses 1]]+pro[[#This Row],[COGS]]</f>
        <v>-1096993.0279999999</v>
      </c>
      <c r="J4490" s="55">
        <f>pro[[#This Row],[Revenue]]+pro[[#This Row],[AdminExp]]</f>
        <v>-45491.212999999989</v>
      </c>
      <c r="K4490" s="83">
        <f>pro[[#This Row],[Profit]]/pro[[#This Row],[Revenue]]</f>
        <v>-4.3263085570613105E-2</v>
      </c>
      <c r="L4490" s="56">
        <f t="shared" si="70"/>
        <v>5</v>
      </c>
      <c r="M4490" s="82" t="str">
        <f>"Q"&amp;" "&amp;VLOOKUP(pro[[#This Row],[Period]],Mapping!A:B,2,0)</f>
        <v>Q 2</v>
      </c>
      <c r="N4490"/>
    </row>
    <row r="4491" spans="1:14" ht="11.25" customHeight="1" x14ac:dyDescent="0.2">
      <c r="A4491" s="42" t="s">
        <v>43</v>
      </c>
      <c r="B4491" s="44" t="s">
        <v>17</v>
      </c>
      <c r="C4491" s="44" t="s">
        <v>57</v>
      </c>
      <c r="D4491" s="43">
        <v>265085.96799999999</v>
      </c>
      <c r="E4491" s="43">
        <v>-59746.995000000003</v>
      </c>
      <c r="F4491" s="45">
        <v>-36650</v>
      </c>
      <c r="G4491" s="45">
        <v>-88100</v>
      </c>
      <c r="H4491" s="45">
        <v>-65090</v>
      </c>
      <c r="I4491" s="55">
        <f>pro[[#This Row],[Admin expenses 3]]+pro[[#This Row],[Admin expenses 2]]+pro[[#This Row],[Admin expenses 1]]+pro[[#This Row],[COGS]]</f>
        <v>-249586.995</v>
      </c>
      <c r="J4491" s="55">
        <f>pro[[#This Row],[Revenue]]+pro[[#This Row],[AdminExp]]</f>
        <v>15498.972999999998</v>
      </c>
      <c r="K4491" s="83">
        <f>pro[[#This Row],[Profit]]/pro[[#This Row],[Revenue]]</f>
        <v>5.8467723195367319E-2</v>
      </c>
      <c r="L4491" s="56">
        <f t="shared" si="70"/>
        <v>5</v>
      </c>
      <c r="M4491" s="82" t="str">
        <f>"Q"&amp;" "&amp;VLOOKUP(pro[[#This Row],[Period]],Mapping!A:B,2,0)</f>
        <v>Q 2</v>
      </c>
      <c r="N4491"/>
    </row>
    <row r="4492" spans="1:14" ht="11.25" customHeight="1" x14ac:dyDescent="0.2">
      <c r="A4492" s="42" t="s">
        <v>43</v>
      </c>
      <c r="B4492" s="44" t="s">
        <v>17</v>
      </c>
      <c r="C4492" s="44" t="s">
        <v>58</v>
      </c>
      <c r="D4492" s="43">
        <v>24239.823999999997</v>
      </c>
      <c r="E4492" s="43">
        <v>-9768.5909999999985</v>
      </c>
      <c r="F4492" s="45">
        <v>-17220</v>
      </c>
      <c r="G4492" s="45">
        <v>-50250</v>
      </c>
      <c r="H4492" s="45">
        <v>-49880</v>
      </c>
      <c r="I4492" s="55">
        <f>pro[[#This Row],[Admin expenses 3]]+pro[[#This Row],[Admin expenses 2]]+pro[[#This Row],[Admin expenses 1]]+pro[[#This Row],[COGS]]</f>
        <v>-127118.591</v>
      </c>
      <c r="J4492" s="55">
        <f>pro[[#This Row],[Revenue]]+pro[[#This Row],[AdminExp]]</f>
        <v>-102878.76700000001</v>
      </c>
      <c r="K4492" s="83">
        <f>pro[[#This Row],[Profit]]/pro[[#This Row],[Revenue]]</f>
        <v>-4.2442043721109535</v>
      </c>
      <c r="L4492" s="56">
        <f t="shared" si="70"/>
        <v>5</v>
      </c>
      <c r="M4492" s="82" t="str">
        <f>"Q"&amp;" "&amp;VLOOKUP(pro[[#This Row],[Period]],Mapping!A:B,2,0)</f>
        <v>Q 2</v>
      </c>
      <c r="N4492"/>
    </row>
    <row r="4493" spans="1:14" ht="11.25" customHeight="1" x14ac:dyDescent="0.2">
      <c r="A4493" s="42" t="s">
        <v>43</v>
      </c>
      <c r="B4493" s="44" t="s">
        <v>17</v>
      </c>
      <c r="C4493" s="44" t="s">
        <v>59</v>
      </c>
      <c r="D4493" s="43">
        <v>62967.645999999993</v>
      </c>
      <c r="E4493" s="43">
        <v>-28300.362999999998</v>
      </c>
      <c r="F4493" s="45">
        <v>-98110</v>
      </c>
      <c r="G4493" s="45">
        <v>-49220</v>
      </c>
      <c r="H4493" s="45">
        <v>-85580</v>
      </c>
      <c r="I4493" s="55">
        <f>pro[[#This Row],[Admin expenses 3]]+pro[[#This Row],[Admin expenses 2]]+pro[[#This Row],[Admin expenses 1]]+pro[[#This Row],[COGS]]</f>
        <v>-261210.36300000001</v>
      </c>
      <c r="J4493" s="55">
        <f>pro[[#This Row],[Revenue]]+pro[[#This Row],[AdminExp]]</f>
        <v>-198242.717</v>
      </c>
      <c r="K4493" s="83">
        <f>pro[[#This Row],[Profit]]/pro[[#This Row],[Revenue]]</f>
        <v>-3.1483266342845342</v>
      </c>
      <c r="L4493" s="56">
        <f t="shared" si="70"/>
        <v>5</v>
      </c>
      <c r="M4493" s="82" t="str">
        <f>"Q"&amp;" "&amp;VLOOKUP(pro[[#This Row],[Period]],Mapping!A:B,2,0)</f>
        <v>Q 2</v>
      </c>
      <c r="N4493"/>
    </row>
    <row r="4494" spans="1:14" ht="11.25" customHeight="1" x14ac:dyDescent="0.2">
      <c r="A4494" s="42" t="s">
        <v>43</v>
      </c>
      <c r="B4494" s="44" t="s">
        <v>17</v>
      </c>
      <c r="C4494" s="44" t="s">
        <v>60</v>
      </c>
      <c r="D4494" s="43">
        <v>73465.706999999995</v>
      </c>
      <c r="E4494" s="43">
        <v>-28868.006999999998</v>
      </c>
      <c r="F4494" s="45">
        <v>-62060</v>
      </c>
      <c r="G4494" s="45">
        <v>-78680</v>
      </c>
      <c r="H4494" s="45">
        <v>-101100</v>
      </c>
      <c r="I4494" s="55">
        <f>pro[[#This Row],[Admin expenses 3]]+pro[[#This Row],[Admin expenses 2]]+pro[[#This Row],[Admin expenses 1]]+pro[[#This Row],[COGS]]</f>
        <v>-270708.00699999998</v>
      </c>
      <c r="J4494" s="55">
        <f>pro[[#This Row],[Revenue]]+pro[[#This Row],[AdminExp]]</f>
        <v>-197242.3</v>
      </c>
      <c r="K4494" s="83">
        <f>pro[[#This Row],[Profit]]/pro[[#This Row],[Revenue]]</f>
        <v>-2.6848213684243181</v>
      </c>
      <c r="L4494" s="56">
        <f t="shared" si="70"/>
        <v>5</v>
      </c>
      <c r="M4494" s="82" t="str">
        <f>"Q"&amp;" "&amp;VLOOKUP(pro[[#This Row],[Period]],Mapping!A:B,2,0)</f>
        <v>Q 2</v>
      </c>
      <c r="N4494"/>
    </row>
    <row r="4495" spans="1:14" ht="11.25" customHeight="1" x14ac:dyDescent="0.2">
      <c r="A4495" s="42" t="s">
        <v>43</v>
      </c>
      <c r="B4495" s="44" t="s">
        <v>17</v>
      </c>
      <c r="C4495" s="44" t="s">
        <v>57</v>
      </c>
      <c r="D4495" s="43">
        <v>728629.92999999993</v>
      </c>
      <c r="E4495" s="43">
        <v>-736830.41599999985</v>
      </c>
      <c r="F4495" s="45">
        <v>-39890</v>
      </c>
      <c r="G4495" s="45">
        <v>-89000</v>
      </c>
      <c r="H4495" s="45">
        <v>-83030</v>
      </c>
      <c r="I4495" s="55">
        <f>pro[[#This Row],[Admin expenses 3]]+pro[[#This Row],[Admin expenses 2]]+pro[[#This Row],[Admin expenses 1]]+pro[[#This Row],[COGS]]</f>
        <v>-948750.41599999985</v>
      </c>
      <c r="J4495" s="55">
        <f>pro[[#This Row],[Revenue]]+pro[[#This Row],[AdminExp]]</f>
        <v>-220120.48599999992</v>
      </c>
      <c r="K4495" s="83">
        <f>pro[[#This Row],[Profit]]/pro[[#This Row],[Revenue]]</f>
        <v>-0.30210189965707274</v>
      </c>
      <c r="L4495" s="56">
        <f t="shared" si="70"/>
        <v>5</v>
      </c>
      <c r="M4495" s="82" t="str">
        <f>"Q"&amp;" "&amp;VLOOKUP(pro[[#This Row],[Period]],Mapping!A:B,2,0)</f>
        <v>Q 2</v>
      </c>
      <c r="N4495"/>
    </row>
    <row r="4496" spans="1:14" ht="11.25" customHeight="1" x14ac:dyDescent="0.2">
      <c r="A4496" s="42" t="s">
        <v>43</v>
      </c>
      <c r="B4496" s="44" t="s">
        <v>17</v>
      </c>
      <c r="C4496" s="44" t="s">
        <v>58</v>
      </c>
      <c r="D4496" s="43">
        <v>68100.417000000001</v>
      </c>
      <c r="E4496" s="43">
        <v>-69990.080999999991</v>
      </c>
      <c r="F4496" s="45">
        <v>-68280</v>
      </c>
      <c r="G4496" s="45">
        <v>-69470</v>
      </c>
      <c r="H4496" s="45">
        <v>-45780</v>
      </c>
      <c r="I4496" s="55">
        <f>pro[[#This Row],[Admin expenses 3]]+pro[[#This Row],[Admin expenses 2]]+pro[[#This Row],[Admin expenses 1]]+pro[[#This Row],[COGS]]</f>
        <v>-253520.08100000001</v>
      </c>
      <c r="J4496" s="55">
        <f>pro[[#This Row],[Revenue]]+pro[[#This Row],[AdminExp]]</f>
        <v>-185419.66399999999</v>
      </c>
      <c r="K4496" s="83">
        <f>pro[[#This Row],[Profit]]/pro[[#This Row],[Revenue]]</f>
        <v>-2.7227390399092561</v>
      </c>
      <c r="L4496" s="56">
        <f t="shared" si="70"/>
        <v>5</v>
      </c>
      <c r="M4496" s="82" t="str">
        <f>"Q"&amp;" "&amp;VLOOKUP(pro[[#This Row],[Period]],Mapping!A:B,2,0)</f>
        <v>Q 2</v>
      </c>
      <c r="N4496"/>
    </row>
    <row r="4497" spans="1:14" ht="11.25" customHeight="1" x14ac:dyDescent="0.2">
      <c r="A4497" s="42" t="s">
        <v>43</v>
      </c>
      <c r="B4497" s="44" t="s">
        <v>17</v>
      </c>
      <c r="C4497" s="44" t="s">
        <v>59</v>
      </c>
      <c r="D4497" s="43">
        <v>118142.22</v>
      </c>
      <c r="E4497" s="43">
        <v>-4756.71</v>
      </c>
      <c r="F4497" s="45">
        <v>-37400</v>
      </c>
      <c r="G4497" s="45">
        <v>-78280</v>
      </c>
      <c r="H4497" s="45">
        <v>-28270</v>
      </c>
      <c r="I4497" s="55">
        <f>pro[[#This Row],[Admin expenses 3]]+pro[[#This Row],[Admin expenses 2]]+pro[[#This Row],[Admin expenses 1]]+pro[[#This Row],[COGS]]</f>
        <v>-148706.71</v>
      </c>
      <c r="J4497" s="55">
        <f>pro[[#This Row],[Revenue]]+pro[[#This Row],[AdminExp]]</f>
        <v>-30564.489999999991</v>
      </c>
      <c r="K4497" s="83">
        <f>pro[[#This Row],[Profit]]/pro[[#This Row],[Revenue]]</f>
        <v>-0.2587092912254399</v>
      </c>
      <c r="L4497" s="56">
        <f t="shared" si="70"/>
        <v>5</v>
      </c>
      <c r="M4497" s="82" t="str">
        <f>"Q"&amp;" "&amp;VLOOKUP(pro[[#This Row],[Period]],Mapping!A:B,2,0)</f>
        <v>Q 2</v>
      </c>
      <c r="N4497"/>
    </row>
    <row r="4498" spans="1:14" ht="11.25" customHeight="1" x14ac:dyDescent="0.2">
      <c r="A4498" s="42" t="s">
        <v>43</v>
      </c>
      <c r="B4498" s="44" t="s">
        <v>17</v>
      </c>
      <c r="C4498" s="44" t="s">
        <v>60</v>
      </c>
      <c r="D4498" s="43">
        <v>1105228.2079999999</v>
      </c>
      <c r="E4498" s="43">
        <v>-66613.743000000002</v>
      </c>
      <c r="F4498" s="45">
        <v>-82980</v>
      </c>
      <c r="G4498" s="45">
        <v>-20090</v>
      </c>
      <c r="H4498" s="45">
        <v>-39390</v>
      </c>
      <c r="I4498" s="55">
        <f>pro[[#This Row],[Admin expenses 3]]+pro[[#This Row],[Admin expenses 2]]+pro[[#This Row],[Admin expenses 1]]+pro[[#This Row],[COGS]]</f>
        <v>-209073.74300000002</v>
      </c>
      <c r="J4498" s="55">
        <f>pro[[#This Row],[Revenue]]+pro[[#This Row],[AdminExp]]</f>
        <v>896154.46499999985</v>
      </c>
      <c r="K4498" s="83">
        <f>pro[[#This Row],[Profit]]/pro[[#This Row],[Revenue]]</f>
        <v>0.81083206030514199</v>
      </c>
      <c r="L4498" s="56">
        <f t="shared" si="70"/>
        <v>5</v>
      </c>
      <c r="M4498" s="82" t="str">
        <f>"Q"&amp;" "&amp;VLOOKUP(pro[[#This Row],[Period]],Mapping!A:B,2,0)</f>
        <v>Q 2</v>
      </c>
      <c r="N4498"/>
    </row>
    <row r="4499" spans="1:14" ht="11.25" customHeight="1" x14ac:dyDescent="0.2">
      <c r="A4499" s="42" t="s">
        <v>43</v>
      </c>
      <c r="B4499" s="44" t="s">
        <v>17</v>
      </c>
      <c r="C4499" s="44" t="s">
        <v>57</v>
      </c>
      <c r="D4499" s="43">
        <v>211346.989</v>
      </c>
      <c r="E4499" s="43">
        <v>-34554.212</v>
      </c>
      <c r="F4499" s="45">
        <v>-20330</v>
      </c>
      <c r="G4499" s="45">
        <v>-76520</v>
      </c>
      <c r="H4499" s="45">
        <v>-68490</v>
      </c>
      <c r="I4499" s="55">
        <f>pro[[#This Row],[Admin expenses 3]]+pro[[#This Row],[Admin expenses 2]]+pro[[#This Row],[Admin expenses 1]]+pro[[#This Row],[COGS]]</f>
        <v>-199894.212</v>
      </c>
      <c r="J4499" s="55">
        <f>pro[[#This Row],[Revenue]]+pro[[#This Row],[AdminExp]]</f>
        <v>11452.777000000002</v>
      </c>
      <c r="K4499" s="83">
        <f>pro[[#This Row],[Profit]]/pro[[#This Row],[Revenue]]</f>
        <v>5.4189449559652832E-2</v>
      </c>
      <c r="L4499" s="56">
        <f t="shared" si="70"/>
        <v>5</v>
      </c>
      <c r="M4499" s="82" t="str">
        <f>"Q"&amp;" "&amp;VLOOKUP(pro[[#This Row],[Period]],Mapping!A:B,2,0)</f>
        <v>Q 2</v>
      </c>
      <c r="N4499"/>
    </row>
    <row r="4500" spans="1:14" ht="11.25" customHeight="1" x14ac:dyDescent="0.2">
      <c r="A4500" s="42" t="s">
        <v>43</v>
      </c>
      <c r="B4500" s="44" t="s">
        <v>17</v>
      </c>
      <c r="C4500" s="44" t="s">
        <v>58</v>
      </c>
      <c r="D4500" s="43">
        <v>397185.55100000004</v>
      </c>
      <c r="E4500" s="43">
        <v>-25632.684000000001</v>
      </c>
      <c r="F4500" s="45">
        <v>-105130</v>
      </c>
      <c r="G4500" s="45">
        <v>-23520</v>
      </c>
      <c r="H4500" s="45">
        <v>-26290</v>
      </c>
      <c r="I4500" s="55">
        <f>pro[[#This Row],[Admin expenses 3]]+pro[[#This Row],[Admin expenses 2]]+pro[[#This Row],[Admin expenses 1]]+pro[[#This Row],[COGS]]</f>
        <v>-180572.68400000001</v>
      </c>
      <c r="J4500" s="55">
        <f>pro[[#This Row],[Revenue]]+pro[[#This Row],[AdminExp]]</f>
        <v>216612.86700000003</v>
      </c>
      <c r="K4500" s="83">
        <f>pro[[#This Row],[Profit]]/pro[[#This Row],[Revenue]]</f>
        <v>0.54536945378458646</v>
      </c>
      <c r="L4500" s="56">
        <f t="shared" si="70"/>
        <v>5</v>
      </c>
      <c r="M4500" s="82" t="str">
        <f>"Q"&amp;" "&amp;VLOOKUP(pro[[#This Row],[Period]],Mapping!A:B,2,0)</f>
        <v>Q 2</v>
      </c>
      <c r="N4500"/>
    </row>
    <row r="4501" spans="1:14" ht="11.25" customHeight="1" x14ac:dyDescent="0.2">
      <c r="A4501" s="42" t="s">
        <v>43</v>
      </c>
      <c r="B4501" s="44" t="s">
        <v>17</v>
      </c>
      <c r="C4501" s="44" t="s">
        <v>59</v>
      </c>
      <c r="D4501" s="43">
        <v>1183904.274</v>
      </c>
      <c r="E4501" s="43">
        <v>-66897.697999999989</v>
      </c>
      <c r="F4501" s="45">
        <v>-27720</v>
      </c>
      <c r="G4501" s="45">
        <v>-52080</v>
      </c>
      <c r="H4501" s="45">
        <v>-87900</v>
      </c>
      <c r="I4501" s="55">
        <f>pro[[#This Row],[Admin expenses 3]]+pro[[#This Row],[Admin expenses 2]]+pro[[#This Row],[Admin expenses 1]]+pro[[#This Row],[COGS]]</f>
        <v>-234597.69799999997</v>
      </c>
      <c r="J4501" s="55">
        <f>pro[[#This Row],[Revenue]]+pro[[#This Row],[AdminExp]]</f>
        <v>949306.576</v>
      </c>
      <c r="K4501" s="83">
        <f>pro[[#This Row],[Profit]]/pro[[#This Row],[Revenue]]</f>
        <v>0.80184403152175798</v>
      </c>
      <c r="L4501" s="56">
        <f t="shared" si="70"/>
        <v>5</v>
      </c>
      <c r="M4501" s="82" t="str">
        <f>"Q"&amp;" "&amp;VLOOKUP(pro[[#This Row],[Period]],Mapping!A:B,2,0)</f>
        <v>Q 2</v>
      </c>
      <c r="N4501"/>
    </row>
    <row r="4502" spans="1:14" ht="11.25" customHeight="1" x14ac:dyDescent="0.2">
      <c r="A4502" s="42" t="s">
        <v>43</v>
      </c>
      <c r="B4502" s="44" t="s">
        <v>17</v>
      </c>
      <c r="C4502" s="44" t="s">
        <v>60</v>
      </c>
      <c r="D4502" s="43">
        <v>1632209.4739999997</v>
      </c>
      <c r="E4502" s="43">
        <v>-116541.712</v>
      </c>
      <c r="F4502" s="45">
        <v>-47790</v>
      </c>
      <c r="G4502" s="45">
        <v>-32250</v>
      </c>
      <c r="H4502" s="45">
        <v>-106750</v>
      </c>
      <c r="I4502" s="55">
        <f>pro[[#This Row],[Admin expenses 3]]+pro[[#This Row],[Admin expenses 2]]+pro[[#This Row],[Admin expenses 1]]+pro[[#This Row],[COGS]]</f>
        <v>-303331.712</v>
      </c>
      <c r="J4502" s="55">
        <f>pro[[#This Row],[Revenue]]+pro[[#This Row],[AdminExp]]</f>
        <v>1328877.7619999996</v>
      </c>
      <c r="K4502" s="83">
        <f>pro[[#This Row],[Profit]]/pro[[#This Row],[Revenue]]</f>
        <v>0.81415883388016641</v>
      </c>
      <c r="L4502" s="56">
        <f t="shared" si="70"/>
        <v>5</v>
      </c>
      <c r="M4502" s="82" t="str">
        <f>"Q"&amp;" "&amp;VLOOKUP(pro[[#This Row],[Period]],Mapping!A:B,2,0)</f>
        <v>Q 2</v>
      </c>
      <c r="N4502"/>
    </row>
    <row r="4503" spans="1:14" ht="11.25" customHeight="1" x14ac:dyDescent="0.2">
      <c r="A4503" s="42" t="s">
        <v>43</v>
      </c>
      <c r="B4503" s="44" t="s">
        <v>17</v>
      </c>
      <c r="C4503" s="44" t="s">
        <v>57</v>
      </c>
      <c r="D4503" s="43">
        <v>1113586.628</v>
      </c>
      <c r="E4503" s="43">
        <v>-61047.224000000002</v>
      </c>
      <c r="F4503" s="45">
        <v>-106240</v>
      </c>
      <c r="G4503" s="45">
        <v>-42320</v>
      </c>
      <c r="H4503" s="45">
        <v>-30650</v>
      </c>
      <c r="I4503" s="55">
        <f>pro[[#This Row],[Admin expenses 3]]+pro[[#This Row],[Admin expenses 2]]+pro[[#This Row],[Admin expenses 1]]+pro[[#This Row],[COGS]]</f>
        <v>-240257.22399999999</v>
      </c>
      <c r="J4503" s="55">
        <f>pro[[#This Row],[Revenue]]+pro[[#This Row],[AdminExp]]</f>
        <v>873329.4040000001</v>
      </c>
      <c r="K4503" s="83">
        <f>pro[[#This Row],[Profit]]/pro[[#This Row],[Revenue]]</f>
        <v>0.78424918371056451</v>
      </c>
      <c r="L4503" s="56">
        <f t="shared" si="70"/>
        <v>5</v>
      </c>
      <c r="M4503" s="82" t="str">
        <f>"Q"&amp;" "&amp;VLOOKUP(pro[[#This Row],[Period]],Mapping!A:B,2,0)</f>
        <v>Q 2</v>
      </c>
      <c r="N4503"/>
    </row>
    <row r="4504" spans="1:14" ht="11.25" customHeight="1" x14ac:dyDescent="0.2">
      <c r="A4504" s="42" t="s">
        <v>43</v>
      </c>
      <c r="B4504" s="44" t="s">
        <v>17</v>
      </c>
      <c r="C4504" s="44" t="s">
        <v>57</v>
      </c>
      <c r="D4504" s="43">
        <v>2927506.4139999999</v>
      </c>
      <c r="E4504" s="43">
        <v>-132680.11399999997</v>
      </c>
      <c r="F4504" s="45">
        <v>-15900</v>
      </c>
      <c r="G4504" s="45">
        <v>-19770</v>
      </c>
      <c r="H4504" s="45">
        <v>-84870</v>
      </c>
      <c r="I4504" s="55">
        <f>pro[[#This Row],[Admin expenses 3]]+pro[[#This Row],[Admin expenses 2]]+pro[[#This Row],[Admin expenses 1]]+pro[[#This Row],[COGS]]</f>
        <v>-253220.11399999997</v>
      </c>
      <c r="J4504" s="55">
        <f>pro[[#This Row],[Revenue]]+pro[[#This Row],[AdminExp]]</f>
        <v>2674286.2999999998</v>
      </c>
      <c r="K4504" s="83">
        <f>pro[[#This Row],[Profit]]/pro[[#This Row],[Revenue]]</f>
        <v>0.91350313946741701</v>
      </c>
      <c r="L4504" s="56">
        <f t="shared" si="70"/>
        <v>5</v>
      </c>
      <c r="M4504" s="82" t="str">
        <f>"Q"&amp;" "&amp;VLOOKUP(pro[[#This Row],[Period]],Mapping!A:B,2,0)</f>
        <v>Q 2</v>
      </c>
      <c r="N4504"/>
    </row>
    <row r="4505" spans="1:14" ht="11.25" customHeight="1" x14ac:dyDescent="0.2">
      <c r="A4505" s="42" t="s">
        <v>43</v>
      </c>
      <c r="B4505" s="44" t="s">
        <v>17</v>
      </c>
      <c r="C4505" s="44" t="s">
        <v>58</v>
      </c>
      <c r="D4505" s="43">
        <v>605221.12</v>
      </c>
      <c r="E4505" s="43">
        <v>-603625.02899999998</v>
      </c>
      <c r="F4505" s="45">
        <v>-31590</v>
      </c>
      <c r="G4505" s="45">
        <v>-91390</v>
      </c>
      <c r="H4505" s="45">
        <v>-97540</v>
      </c>
      <c r="I4505" s="55">
        <f>pro[[#This Row],[Admin expenses 3]]+pro[[#This Row],[Admin expenses 2]]+pro[[#This Row],[Admin expenses 1]]+pro[[#This Row],[COGS]]</f>
        <v>-824145.02899999998</v>
      </c>
      <c r="J4505" s="55">
        <f>pro[[#This Row],[Revenue]]+pro[[#This Row],[AdminExp]]</f>
        <v>-218923.90899999999</v>
      </c>
      <c r="K4505" s="83">
        <f>pro[[#This Row],[Profit]]/pro[[#This Row],[Revenue]]</f>
        <v>-0.36172549464235482</v>
      </c>
      <c r="L4505" s="56">
        <f t="shared" si="70"/>
        <v>5</v>
      </c>
      <c r="M4505" s="82" t="str">
        <f>"Q"&amp;" "&amp;VLOOKUP(pro[[#This Row],[Period]],Mapping!A:B,2,0)</f>
        <v>Q 2</v>
      </c>
      <c r="N4505"/>
    </row>
    <row r="4506" spans="1:14" ht="11.25" customHeight="1" x14ac:dyDescent="0.2">
      <c r="A4506" s="42" t="s">
        <v>43</v>
      </c>
      <c r="B4506" s="44" t="s">
        <v>17</v>
      </c>
      <c r="C4506" s="44" t="s">
        <v>59</v>
      </c>
      <c r="D4506" s="43">
        <v>606807.03999999992</v>
      </c>
      <c r="E4506" s="43">
        <v>-605172.56099999999</v>
      </c>
      <c r="F4506" s="45">
        <v>-61620</v>
      </c>
      <c r="G4506" s="45">
        <v>-35520</v>
      </c>
      <c r="H4506" s="45">
        <v>-68440</v>
      </c>
      <c r="I4506" s="55">
        <f>pro[[#This Row],[Admin expenses 3]]+pro[[#This Row],[Admin expenses 2]]+pro[[#This Row],[Admin expenses 1]]+pro[[#This Row],[COGS]]</f>
        <v>-770752.56099999999</v>
      </c>
      <c r="J4506" s="55">
        <f>pro[[#This Row],[Revenue]]+pro[[#This Row],[AdminExp]]</f>
        <v>-163945.52100000007</v>
      </c>
      <c r="K4506" s="83">
        <f>pro[[#This Row],[Profit]]/pro[[#This Row],[Revenue]]</f>
        <v>-0.2701773548968715</v>
      </c>
      <c r="L4506" s="56">
        <f t="shared" si="70"/>
        <v>5</v>
      </c>
      <c r="M4506" s="82" t="str">
        <f>"Q"&amp;" "&amp;VLOOKUP(pro[[#This Row],[Period]],Mapping!A:B,2,0)</f>
        <v>Q 2</v>
      </c>
      <c r="N4506"/>
    </row>
    <row r="4507" spans="1:14" ht="11.25" customHeight="1" x14ac:dyDescent="0.2">
      <c r="A4507" s="42" t="s">
        <v>43</v>
      </c>
      <c r="B4507" s="44" t="s">
        <v>17</v>
      </c>
      <c r="C4507" s="44" t="s">
        <v>57</v>
      </c>
      <c r="D4507" s="43">
        <v>140530.13099999999</v>
      </c>
      <c r="E4507" s="43">
        <v>-41841.750999999997</v>
      </c>
      <c r="F4507" s="45">
        <v>-29050</v>
      </c>
      <c r="G4507" s="45">
        <v>-34540</v>
      </c>
      <c r="H4507" s="45">
        <v>-37310</v>
      </c>
      <c r="I4507" s="55">
        <f>pro[[#This Row],[Admin expenses 3]]+pro[[#This Row],[Admin expenses 2]]+pro[[#This Row],[Admin expenses 1]]+pro[[#This Row],[COGS]]</f>
        <v>-142741.75099999999</v>
      </c>
      <c r="J4507" s="55">
        <f>pro[[#This Row],[Revenue]]+pro[[#This Row],[AdminExp]]</f>
        <v>-2211.6199999999953</v>
      </c>
      <c r="K4507" s="83">
        <f>pro[[#This Row],[Profit]]/pro[[#This Row],[Revenue]]</f>
        <v>-1.5737692580675068E-2</v>
      </c>
      <c r="L4507" s="56">
        <f t="shared" si="70"/>
        <v>5</v>
      </c>
      <c r="M4507" s="82" t="str">
        <f>"Q"&amp;" "&amp;VLOOKUP(pro[[#This Row],[Period]],Mapping!A:B,2,0)</f>
        <v>Q 2</v>
      </c>
      <c r="N4507"/>
    </row>
    <row r="4508" spans="1:14" ht="11.25" customHeight="1" x14ac:dyDescent="0.2">
      <c r="A4508" s="42" t="s">
        <v>43</v>
      </c>
      <c r="B4508" s="44" t="s">
        <v>17</v>
      </c>
      <c r="C4508" s="44" t="s">
        <v>58</v>
      </c>
      <c r="D4508" s="43">
        <v>76034.868000000002</v>
      </c>
      <c r="E4508" s="43">
        <v>-23211.467999999997</v>
      </c>
      <c r="F4508" s="45">
        <v>-72300</v>
      </c>
      <c r="G4508" s="45">
        <v>-98600</v>
      </c>
      <c r="H4508" s="45">
        <v>-54470</v>
      </c>
      <c r="I4508" s="55">
        <f>pro[[#This Row],[Admin expenses 3]]+pro[[#This Row],[Admin expenses 2]]+pro[[#This Row],[Admin expenses 1]]+pro[[#This Row],[COGS]]</f>
        <v>-248581.46799999999</v>
      </c>
      <c r="J4508" s="55">
        <f>pro[[#This Row],[Revenue]]+pro[[#This Row],[AdminExp]]</f>
        <v>-172546.59999999998</v>
      </c>
      <c r="K4508" s="83">
        <f>pro[[#This Row],[Profit]]/pro[[#This Row],[Revenue]]</f>
        <v>-2.2693088649802085</v>
      </c>
      <c r="L4508" s="56">
        <f t="shared" si="70"/>
        <v>5</v>
      </c>
      <c r="M4508" s="82" t="str">
        <f>"Q"&amp;" "&amp;VLOOKUP(pro[[#This Row],[Period]],Mapping!A:B,2,0)</f>
        <v>Q 2</v>
      </c>
      <c r="N4508"/>
    </row>
    <row r="4509" spans="1:14" ht="11.25" customHeight="1" x14ac:dyDescent="0.2">
      <c r="A4509" s="42" t="s">
        <v>43</v>
      </c>
      <c r="B4509" s="44" t="s">
        <v>17</v>
      </c>
      <c r="C4509" s="44" t="s">
        <v>59</v>
      </c>
      <c r="D4509" s="43">
        <v>103725.363</v>
      </c>
      <c r="E4509" s="43">
        <v>-78565.983999999997</v>
      </c>
      <c r="F4509" s="45">
        <v>-89820</v>
      </c>
      <c r="G4509" s="45">
        <v>-18460</v>
      </c>
      <c r="H4509" s="45">
        <v>-103610</v>
      </c>
      <c r="I4509" s="55">
        <f>pro[[#This Row],[Admin expenses 3]]+pro[[#This Row],[Admin expenses 2]]+pro[[#This Row],[Admin expenses 1]]+pro[[#This Row],[COGS]]</f>
        <v>-290455.984</v>
      </c>
      <c r="J4509" s="55">
        <f>pro[[#This Row],[Revenue]]+pro[[#This Row],[AdminExp]]</f>
        <v>-186730.62099999998</v>
      </c>
      <c r="K4509" s="83">
        <f>pro[[#This Row],[Profit]]/pro[[#This Row],[Revenue]]</f>
        <v>-1.8002407087261771</v>
      </c>
      <c r="L4509" s="56">
        <f t="shared" si="70"/>
        <v>5</v>
      </c>
      <c r="M4509" s="82" t="str">
        <f>"Q"&amp;" "&amp;VLOOKUP(pro[[#This Row],[Period]],Mapping!A:B,2,0)</f>
        <v>Q 2</v>
      </c>
      <c r="N4509"/>
    </row>
    <row r="4510" spans="1:14" ht="11.25" customHeight="1" x14ac:dyDescent="0.2">
      <c r="A4510" s="42" t="s">
        <v>43</v>
      </c>
      <c r="B4510" s="44" t="s">
        <v>17</v>
      </c>
      <c r="C4510" s="44" t="s">
        <v>57</v>
      </c>
      <c r="D4510" s="43">
        <v>294255.89199999999</v>
      </c>
      <c r="E4510" s="43">
        <v>-228497.83599999998</v>
      </c>
      <c r="F4510" s="45">
        <v>-29260</v>
      </c>
      <c r="G4510" s="45">
        <v>-13090</v>
      </c>
      <c r="H4510" s="45">
        <v>-35100</v>
      </c>
      <c r="I4510" s="55">
        <f>pro[[#This Row],[Admin expenses 3]]+pro[[#This Row],[Admin expenses 2]]+pro[[#This Row],[Admin expenses 1]]+pro[[#This Row],[COGS]]</f>
        <v>-305947.83600000001</v>
      </c>
      <c r="J4510" s="55">
        <f>pro[[#This Row],[Revenue]]+pro[[#This Row],[AdminExp]]</f>
        <v>-11691.944000000018</v>
      </c>
      <c r="K4510" s="83">
        <f>pro[[#This Row],[Profit]]/pro[[#This Row],[Revenue]]</f>
        <v>-3.973393334805346E-2</v>
      </c>
      <c r="L4510" s="56">
        <f t="shared" si="70"/>
        <v>5</v>
      </c>
      <c r="M4510" s="82" t="str">
        <f>"Q"&amp;" "&amp;VLOOKUP(pro[[#This Row],[Period]],Mapping!A:B,2,0)</f>
        <v>Q 2</v>
      </c>
      <c r="N4510"/>
    </row>
    <row r="4511" spans="1:14" ht="11.25" customHeight="1" x14ac:dyDescent="0.2">
      <c r="A4511" s="42" t="s">
        <v>43</v>
      </c>
      <c r="B4511" s="44" t="s">
        <v>17</v>
      </c>
      <c r="C4511" s="44" t="s">
        <v>58</v>
      </c>
      <c r="D4511" s="43">
        <v>56480.12999999999</v>
      </c>
      <c r="E4511" s="43">
        <v>-40415.578000000001</v>
      </c>
      <c r="F4511" s="45">
        <v>-58260</v>
      </c>
      <c r="G4511" s="45">
        <v>-17890</v>
      </c>
      <c r="H4511" s="45">
        <v>-38970</v>
      </c>
      <c r="I4511" s="55">
        <f>pro[[#This Row],[Admin expenses 3]]+pro[[#This Row],[Admin expenses 2]]+pro[[#This Row],[Admin expenses 1]]+pro[[#This Row],[COGS]]</f>
        <v>-155535.57800000001</v>
      </c>
      <c r="J4511" s="55">
        <f>pro[[#This Row],[Revenue]]+pro[[#This Row],[AdminExp]]</f>
        <v>-99055.448000000019</v>
      </c>
      <c r="K4511" s="83">
        <f>pro[[#This Row],[Profit]]/pro[[#This Row],[Revenue]]</f>
        <v>-1.7538105524898764</v>
      </c>
      <c r="L4511" s="56">
        <f t="shared" si="70"/>
        <v>5</v>
      </c>
      <c r="M4511" s="82" t="str">
        <f>"Q"&amp;" "&amp;VLOOKUP(pro[[#This Row],[Period]],Mapping!A:B,2,0)</f>
        <v>Q 2</v>
      </c>
      <c r="N4511"/>
    </row>
    <row r="4512" spans="1:14" ht="11.25" customHeight="1" x14ac:dyDescent="0.2">
      <c r="A4512" s="42" t="s">
        <v>43</v>
      </c>
      <c r="B4512" s="44" t="s">
        <v>17</v>
      </c>
      <c r="C4512" s="44" t="s">
        <v>59</v>
      </c>
      <c r="D4512" s="43">
        <v>199646.33499999999</v>
      </c>
      <c r="E4512" s="43">
        <v>-343278.57899999997</v>
      </c>
      <c r="F4512" s="45">
        <v>-27950</v>
      </c>
      <c r="G4512" s="45">
        <v>-69330</v>
      </c>
      <c r="H4512" s="45">
        <v>-70870</v>
      </c>
      <c r="I4512" s="55">
        <f>pro[[#This Row],[Admin expenses 3]]+pro[[#This Row],[Admin expenses 2]]+pro[[#This Row],[Admin expenses 1]]+pro[[#This Row],[COGS]]</f>
        <v>-511428.57899999997</v>
      </c>
      <c r="J4512" s="55">
        <f>pro[[#This Row],[Revenue]]+pro[[#This Row],[AdminExp]]</f>
        <v>-311782.24399999995</v>
      </c>
      <c r="K4512" s="83">
        <f>pro[[#This Row],[Profit]]/pro[[#This Row],[Revenue]]</f>
        <v>-1.5616727649921545</v>
      </c>
      <c r="L4512" s="56">
        <f t="shared" si="70"/>
        <v>5</v>
      </c>
      <c r="M4512" s="82" t="str">
        <f>"Q"&amp;" "&amp;VLOOKUP(pro[[#This Row],[Period]],Mapping!A:B,2,0)</f>
        <v>Q 2</v>
      </c>
      <c r="N4512"/>
    </row>
    <row r="4513" spans="1:14" ht="11.25" customHeight="1" x14ac:dyDescent="0.2">
      <c r="A4513" s="42" t="s">
        <v>43</v>
      </c>
      <c r="B4513" s="44" t="s">
        <v>17</v>
      </c>
      <c r="C4513" s="44" t="s">
        <v>57</v>
      </c>
      <c r="D4513" s="43">
        <v>420426.59399999998</v>
      </c>
      <c r="E4513" s="43">
        <v>-894573.15499999991</v>
      </c>
      <c r="F4513" s="45">
        <v>-89380</v>
      </c>
      <c r="G4513" s="45">
        <v>-66090</v>
      </c>
      <c r="H4513" s="45">
        <v>-92090</v>
      </c>
      <c r="I4513" s="55">
        <f>pro[[#This Row],[Admin expenses 3]]+pro[[#This Row],[Admin expenses 2]]+pro[[#This Row],[Admin expenses 1]]+pro[[#This Row],[COGS]]</f>
        <v>-1142133.1549999998</v>
      </c>
      <c r="J4513" s="55">
        <f>pro[[#This Row],[Revenue]]+pro[[#This Row],[AdminExp]]</f>
        <v>-721706.56099999975</v>
      </c>
      <c r="K4513" s="83">
        <f>pro[[#This Row],[Profit]]/pro[[#This Row],[Revenue]]</f>
        <v>-1.7166053986584868</v>
      </c>
      <c r="L4513" s="56">
        <f t="shared" si="70"/>
        <v>5</v>
      </c>
      <c r="M4513" s="82" t="str">
        <f>"Q"&amp;" "&amp;VLOOKUP(pro[[#This Row],[Period]],Mapping!A:B,2,0)</f>
        <v>Q 2</v>
      </c>
      <c r="N4513"/>
    </row>
    <row r="4514" spans="1:14" ht="11.25" customHeight="1" x14ac:dyDescent="0.2">
      <c r="A4514" s="42" t="s">
        <v>43</v>
      </c>
      <c r="B4514" s="44" t="s">
        <v>17</v>
      </c>
      <c r="C4514" s="44" t="s">
        <v>57</v>
      </c>
      <c r="D4514" s="43">
        <v>30272.353999999999</v>
      </c>
      <c r="E4514" s="43">
        <v>-14456.239</v>
      </c>
      <c r="F4514" s="45">
        <v>-48680</v>
      </c>
      <c r="G4514" s="45">
        <v>-46240</v>
      </c>
      <c r="H4514" s="45">
        <v>-105880</v>
      </c>
      <c r="I4514" s="55">
        <f>pro[[#This Row],[Admin expenses 3]]+pro[[#This Row],[Admin expenses 2]]+pro[[#This Row],[Admin expenses 1]]+pro[[#This Row],[COGS]]</f>
        <v>-215256.239</v>
      </c>
      <c r="J4514" s="55">
        <f>pro[[#This Row],[Revenue]]+pro[[#This Row],[AdminExp]]</f>
        <v>-184983.88500000001</v>
      </c>
      <c r="K4514" s="83">
        <f>pro[[#This Row],[Profit]]/pro[[#This Row],[Revenue]]</f>
        <v>-6.1106541301677435</v>
      </c>
      <c r="L4514" s="56">
        <f t="shared" si="70"/>
        <v>5</v>
      </c>
      <c r="M4514" s="82" t="str">
        <f>"Q"&amp;" "&amp;VLOOKUP(pro[[#This Row],[Period]],Mapping!A:B,2,0)</f>
        <v>Q 2</v>
      </c>
      <c r="N4514"/>
    </row>
    <row r="4515" spans="1:14" ht="11.25" customHeight="1" x14ac:dyDescent="0.2">
      <c r="A4515" s="42" t="s">
        <v>43</v>
      </c>
      <c r="B4515" s="44" t="s">
        <v>17</v>
      </c>
      <c r="C4515" s="44" t="s">
        <v>57</v>
      </c>
      <c r="D4515" s="43">
        <v>208403.03399999999</v>
      </c>
      <c r="E4515" s="43">
        <v>-112141.58899999999</v>
      </c>
      <c r="F4515" s="45">
        <v>-16330</v>
      </c>
      <c r="G4515" s="45">
        <v>-73640</v>
      </c>
      <c r="H4515" s="45">
        <v>-46700</v>
      </c>
      <c r="I4515" s="55">
        <f>pro[[#This Row],[Admin expenses 3]]+pro[[#This Row],[Admin expenses 2]]+pro[[#This Row],[Admin expenses 1]]+pro[[#This Row],[COGS]]</f>
        <v>-248811.58899999998</v>
      </c>
      <c r="J4515" s="55">
        <f>pro[[#This Row],[Revenue]]+pro[[#This Row],[AdminExp]]</f>
        <v>-40408.554999999993</v>
      </c>
      <c r="K4515" s="83">
        <f>pro[[#This Row],[Profit]]/pro[[#This Row],[Revenue]]</f>
        <v>-0.19389619346904516</v>
      </c>
      <c r="L4515" s="56">
        <f t="shared" si="70"/>
        <v>5</v>
      </c>
      <c r="M4515" s="82" t="str">
        <f>"Q"&amp;" "&amp;VLOOKUP(pro[[#This Row],[Period]],Mapping!A:B,2,0)</f>
        <v>Q 2</v>
      </c>
      <c r="N4515"/>
    </row>
    <row r="4516" spans="1:14" ht="11.25" customHeight="1" x14ac:dyDescent="0.2">
      <c r="A4516" s="42" t="s">
        <v>43</v>
      </c>
      <c r="B4516" s="44" t="s">
        <v>17</v>
      </c>
      <c r="C4516" s="44" t="s">
        <v>57</v>
      </c>
      <c r="D4516" s="43">
        <v>357235.76699999999</v>
      </c>
      <c r="E4516" s="43">
        <v>-900085.1719999999</v>
      </c>
      <c r="F4516" s="45">
        <v>-34310</v>
      </c>
      <c r="G4516" s="45">
        <v>-20630</v>
      </c>
      <c r="H4516" s="45">
        <v>-61140</v>
      </c>
      <c r="I4516" s="55">
        <f>pro[[#This Row],[Admin expenses 3]]+pro[[#This Row],[Admin expenses 2]]+pro[[#This Row],[Admin expenses 1]]+pro[[#This Row],[COGS]]</f>
        <v>-1016165.1719999999</v>
      </c>
      <c r="J4516" s="55">
        <f>pro[[#This Row],[Revenue]]+pro[[#This Row],[AdminExp]]</f>
        <v>-658929.40499999991</v>
      </c>
      <c r="K4516" s="83">
        <f>pro[[#This Row],[Profit]]/pro[[#This Row],[Revenue]]</f>
        <v>-1.8445224859021463</v>
      </c>
      <c r="L4516" s="56">
        <f t="shared" si="70"/>
        <v>5</v>
      </c>
      <c r="M4516" s="82" t="str">
        <f>"Q"&amp;" "&amp;VLOOKUP(pro[[#This Row],[Period]],Mapping!A:B,2,0)</f>
        <v>Q 2</v>
      </c>
      <c r="N4516"/>
    </row>
    <row r="4517" spans="1:14" ht="11.25" customHeight="1" x14ac:dyDescent="0.2">
      <c r="A4517" s="42" t="s">
        <v>43</v>
      </c>
      <c r="B4517" s="44" t="s">
        <v>17</v>
      </c>
      <c r="C4517" s="44" t="s">
        <v>57</v>
      </c>
      <c r="D4517" s="43">
        <v>54375.950999999994</v>
      </c>
      <c r="E4517" s="43">
        <v>-130239.557</v>
      </c>
      <c r="F4517" s="45">
        <v>-28890</v>
      </c>
      <c r="G4517" s="45">
        <v>-82800</v>
      </c>
      <c r="H4517" s="45">
        <v>-93020</v>
      </c>
      <c r="I4517" s="55">
        <f>pro[[#This Row],[Admin expenses 3]]+pro[[#This Row],[Admin expenses 2]]+pro[[#This Row],[Admin expenses 1]]+pro[[#This Row],[COGS]]</f>
        <v>-334949.55700000003</v>
      </c>
      <c r="J4517" s="55">
        <f>pro[[#This Row],[Revenue]]+pro[[#This Row],[AdminExp]]</f>
        <v>-280573.60600000003</v>
      </c>
      <c r="K4517" s="83">
        <f>pro[[#This Row],[Profit]]/pro[[#This Row],[Revenue]]</f>
        <v>-5.1598841186244275</v>
      </c>
      <c r="L4517" s="56">
        <f t="shared" si="70"/>
        <v>5</v>
      </c>
      <c r="M4517" s="82" t="str">
        <f>"Q"&amp;" "&amp;VLOOKUP(pro[[#This Row],[Period]],Mapping!A:B,2,0)</f>
        <v>Q 2</v>
      </c>
      <c r="N4517"/>
    </row>
    <row r="4518" spans="1:14" ht="11.25" customHeight="1" x14ac:dyDescent="0.2">
      <c r="A4518" s="42" t="s">
        <v>43</v>
      </c>
      <c r="B4518" s="44" t="s">
        <v>17</v>
      </c>
      <c r="C4518" s="44" t="s">
        <v>57</v>
      </c>
      <c r="D4518" s="43">
        <v>223800.42300000001</v>
      </c>
      <c r="E4518" s="43">
        <v>-112669.28399999999</v>
      </c>
      <c r="F4518" s="45">
        <v>-107450</v>
      </c>
      <c r="G4518" s="45">
        <v>-100660</v>
      </c>
      <c r="H4518" s="45">
        <v>-22650</v>
      </c>
      <c r="I4518" s="55">
        <f>pro[[#This Row],[Admin expenses 3]]+pro[[#This Row],[Admin expenses 2]]+pro[[#This Row],[Admin expenses 1]]+pro[[#This Row],[COGS]]</f>
        <v>-343429.28399999999</v>
      </c>
      <c r="J4518" s="55">
        <f>pro[[#This Row],[Revenue]]+pro[[#This Row],[AdminExp]]</f>
        <v>-119628.86099999998</v>
      </c>
      <c r="K4518" s="83">
        <f>pro[[#This Row],[Profit]]/pro[[#This Row],[Revenue]]</f>
        <v>-0.53453366797255775</v>
      </c>
      <c r="L4518" s="56">
        <f t="shared" si="70"/>
        <v>5</v>
      </c>
      <c r="M4518" s="82" t="str">
        <f>"Q"&amp;" "&amp;VLOOKUP(pro[[#This Row],[Period]],Mapping!A:B,2,0)</f>
        <v>Q 2</v>
      </c>
      <c r="N4518"/>
    </row>
    <row r="4519" spans="1:14" ht="11.25" customHeight="1" x14ac:dyDescent="0.2">
      <c r="A4519" s="42" t="s">
        <v>43</v>
      </c>
      <c r="B4519" s="44" t="s">
        <v>17</v>
      </c>
      <c r="C4519" s="44" t="s">
        <v>57</v>
      </c>
      <c r="D4519" s="43">
        <v>165945.12899999999</v>
      </c>
      <c r="E4519" s="43">
        <v>-97708.141999999993</v>
      </c>
      <c r="F4519" s="45">
        <v>-104240</v>
      </c>
      <c r="G4519" s="45">
        <v>-20020</v>
      </c>
      <c r="H4519" s="45">
        <v>-31650</v>
      </c>
      <c r="I4519" s="55">
        <f>pro[[#This Row],[Admin expenses 3]]+pro[[#This Row],[Admin expenses 2]]+pro[[#This Row],[Admin expenses 1]]+pro[[#This Row],[COGS]]</f>
        <v>-253618.14199999999</v>
      </c>
      <c r="J4519" s="55">
        <f>pro[[#This Row],[Revenue]]+pro[[#This Row],[AdminExp]]</f>
        <v>-87673.013000000006</v>
      </c>
      <c r="K4519" s="83">
        <f>pro[[#This Row],[Profit]]/pro[[#This Row],[Revenue]]</f>
        <v>-0.5283253177018532</v>
      </c>
      <c r="L4519" s="56">
        <f t="shared" si="70"/>
        <v>5</v>
      </c>
      <c r="M4519" s="82" t="str">
        <f>"Q"&amp;" "&amp;VLOOKUP(pro[[#This Row],[Period]],Mapping!A:B,2,0)</f>
        <v>Q 2</v>
      </c>
      <c r="N4519"/>
    </row>
    <row r="4520" spans="1:14" ht="11.25" customHeight="1" x14ac:dyDescent="0.2">
      <c r="A4520" s="42" t="s">
        <v>43</v>
      </c>
      <c r="B4520" s="44" t="s">
        <v>17</v>
      </c>
      <c r="C4520" s="44" t="s">
        <v>57</v>
      </c>
      <c r="D4520" s="43">
        <v>774900.65799999994</v>
      </c>
      <c r="E4520" s="43">
        <v>-427223.391</v>
      </c>
      <c r="F4520" s="45">
        <v>-58290</v>
      </c>
      <c r="G4520" s="45">
        <v>-35320</v>
      </c>
      <c r="H4520" s="45">
        <v>-81290</v>
      </c>
      <c r="I4520" s="55">
        <f>pro[[#This Row],[Admin expenses 3]]+pro[[#This Row],[Admin expenses 2]]+pro[[#This Row],[Admin expenses 1]]+pro[[#This Row],[COGS]]</f>
        <v>-602123.39100000006</v>
      </c>
      <c r="J4520" s="55">
        <f>pro[[#This Row],[Revenue]]+pro[[#This Row],[AdminExp]]</f>
        <v>172777.26699999988</v>
      </c>
      <c r="K4520" s="83">
        <f>pro[[#This Row],[Profit]]/pro[[#This Row],[Revenue]]</f>
        <v>0.22296698966024092</v>
      </c>
      <c r="L4520" s="56">
        <f t="shared" si="70"/>
        <v>5</v>
      </c>
      <c r="M4520" s="82" t="str">
        <f>"Q"&amp;" "&amp;VLOOKUP(pro[[#This Row],[Period]],Mapping!A:B,2,0)</f>
        <v>Q 2</v>
      </c>
      <c r="N4520"/>
    </row>
    <row r="4521" spans="1:14" ht="11.25" customHeight="1" x14ac:dyDescent="0.2">
      <c r="A4521" s="42" t="s">
        <v>43</v>
      </c>
      <c r="B4521" s="44" t="s">
        <v>17</v>
      </c>
      <c r="C4521" s="44" t="s">
        <v>57</v>
      </c>
      <c r="D4521" s="43">
        <v>170625.67199999999</v>
      </c>
      <c r="E4521" s="43">
        <v>-358263.24799999996</v>
      </c>
      <c r="F4521" s="45">
        <v>-80060</v>
      </c>
      <c r="G4521" s="45">
        <v>-99230</v>
      </c>
      <c r="H4521" s="45">
        <v>-99300</v>
      </c>
      <c r="I4521" s="55">
        <f>pro[[#This Row],[Admin expenses 3]]+pro[[#This Row],[Admin expenses 2]]+pro[[#This Row],[Admin expenses 1]]+pro[[#This Row],[COGS]]</f>
        <v>-636853.24799999991</v>
      </c>
      <c r="J4521" s="55">
        <f>pro[[#This Row],[Revenue]]+pro[[#This Row],[AdminExp]]</f>
        <v>-466227.57599999988</v>
      </c>
      <c r="K4521" s="83">
        <f>pro[[#This Row],[Profit]]/pro[[#This Row],[Revenue]]</f>
        <v>-2.7324585482072119</v>
      </c>
      <c r="L4521" s="56">
        <f t="shared" si="70"/>
        <v>5</v>
      </c>
      <c r="M4521" s="82" t="str">
        <f>"Q"&amp;" "&amp;VLOOKUP(pro[[#This Row],[Period]],Mapping!A:B,2,0)</f>
        <v>Q 2</v>
      </c>
      <c r="N4521"/>
    </row>
    <row r="4522" spans="1:14" ht="11.25" customHeight="1" x14ac:dyDescent="0.2">
      <c r="A4522" s="42" t="s">
        <v>43</v>
      </c>
      <c r="B4522" s="44" t="s">
        <v>17</v>
      </c>
      <c r="C4522" s="44" t="s">
        <v>57</v>
      </c>
      <c r="D4522" s="43">
        <v>67282.179999999993</v>
      </c>
      <c r="E4522" s="43">
        <v>-39616.233999999997</v>
      </c>
      <c r="F4522" s="45">
        <v>-82700</v>
      </c>
      <c r="G4522" s="45">
        <v>-62520</v>
      </c>
      <c r="H4522" s="45">
        <v>-57830</v>
      </c>
      <c r="I4522" s="55">
        <f>pro[[#This Row],[Admin expenses 3]]+pro[[#This Row],[Admin expenses 2]]+pro[[#This Row],[Admin expenses 1]]+pro[[#This Row],[COGS]]</f>
        <v>-242666.234</v>
      </c>
      <c r="J4522" s="55">
        <f>pro[[#This Row],[Revenue]]+pro[[#This Row],[AdminExp]]</f>
        <v>-175384.054</v>
      </c>
      <c r="K4522" s="83">
        <f>pro[[#This Row],[Profit]]/pro[[#This Row],[Revenue]]</f>
        <v>-2.6066939864314747</v>
      </c>
      <c r="L4522" s="56">
        <f t="shared" si="70"/>
        <v>5</v>
      </c>
      <c r="M4522" s="82" t="str">
        <f>"Q"&amp;" "&amp;VLOOKUP(pro[[#This Row],[Period]],Mapping!A:B,2,0)</f>
        <v>Q 2</v>
      </c>
      <c r="N4522"/>
    </row>
    <row r="4523" spans="1:14" ht="11.25" customHeight="1" x14ac:dyDescent="0.2">
      <c r="A4523" s="42" t="s">
        <v>43</v>
      </c>
      <c r="B4523" s="44" t="s">
        <v>17</v>
      </c>
      <c r="C4523" s="44" t="s">
        <v>57</v>
      </c>
      <c r="D4523" s="43">
        <v>516871.25699999998</v>
      </c>
      <c r="E4523" s="43">
        <v>-310284.28200000001</v>
      </c>
      <c r="F4523" s="45">
        <v>-83000</v>
      </c>
      <c r="G4523" s="45">
        <v>-89350</v>
      </c>
      <c r="H4523" s="45">
        <v>-32490</v>
      </c>
      <c r="I4523" s="55">
        <f>pro[[#This Row],[Admin expenses 3]]+pro[[#This Row],[Admin expenses 2]]+pro[[#This Row],[Admin expenses 1]]+pro[[#This Row],[COGS]]</f>
        <v>-515124.28200000001</v>
      </c>
      <c r="J4523" s="55">
        <f>pro[[#This Row],[Revenue]]+pro[[#This Row],[AdminExp]]</f>
        <v>1746.9749999999767</v>
      </c>
      <c r="K4523" s="83">
        <f>pro[[#This Row],[Profit]]/pro[[#This Row],[Revenue]]</f>
        <v>3.379903556912194E-3</v>
      </c>
      <c r="L4523" s="56">
        <f t="shared" si="70"/>
        <v>5</v>
      </c>
      <c r="M4523" s="82" t="str">
        <f>"Q"&amp;" "&amp;VLOOKUP(pro[[#This Row],[Period]],Mapping!A:B,2,0)</f>
        <v>Q 2</v>
      </c>
      <c r="N4523"/>
    </row>
    <row r="4524" spans="1:14" ht="11.25" customHeight="1" x14ac:dyDescent="0.2">
      <c r="A4524" s="42" t="s">
        <v>43</v>
      </c>
      <c r="B4524" s="44" t="s">
        <v>17</v>
      </c>
      <c r="C4524" s="44" t="s">
        <v>57</v>
      </c>
      <c r="D4524" s="43">
        <v>31425.519999999997</v>
      </c>
      <c r="E4524" s="43">
        <v>-24392.787999999997</v>
      </c>
      <c r="F4524" s="45">
        <v>-68310</v>
      </c>
      <c r="G4524" s="45">
        <v>-75380</v>
      </c>
      <c r="H4524" s="45">
        <v>-76240</v>
      </c>
      <c r="I4524" s="55">
        <f>pro[[#This Row],[Admin expenses 3]]+pro[[#This Row],[Admin expenses 2]]+pro[[#This Row],[Admin expenses 1]]+pro[[#This Row],[COGS]]</f>
        <v>-244322.788</v>
      </c>
      <c r="J4524" s="55">
        <f>pro[[#This Row],[Revenue]]+pro[[#This Row],[AdminExp]]</f>
        <v>-212897.26800000001</v>
      </c>
      <c r="K4524" s="83">
        <f>pro[[#This Row],[Profit]]/pro[[#This Row],[Revenue]]</f>
        <v>-6.7746617398852917</v>
      </c>
      <c r="L4524" s="56">
        <f t="shared" si="70"/>
        <v>5</v>
      </c>
      <c r="M4524" s="82" t="str">
        <f>"Q"&amp;" "&amp;VLOOKUP(pro[[#This Row],[Period]],Mapping!A:B,2,0)</f>
        <v>Q 2</v>
      </c>
      <c r="N4524"/>
    </row>
    <row r="4525" spans="1:14" ht="11.25" customHeight="1" x14ac:dyDescent="0.2">
      <c r="A4525" s="42" t="s">
        <v>43</v>
      </c>
      <c r="B4525" s="44" t="s">
        <v>17</v>
      </c>
      <c r="C4525" s="44" t="s">
        <v>57</v>
      </c>
      <c r="D4525" s="43">
        <v>46700.520999999993</v>
      </c>
      <c r="E4525" s="43">
        <v>-28685.320999999996</v>
      </c>
      <c r="F4525" s="45">
        <v>-56960</v>
      </c>
      <c r="G4525" s="45">
        <v>-15510</v>
      </c>
      <c r="H4525" s="45">
        <v>-64230</v>
      </c>
      <c r="I4525" s="55">
        <f>pro[[#This Row],[Admin expenses 3]]+pro[[#This Row],[Admin expenses 2]]+pro[[#This Row],[Admin expenses 1]]+pro[[#This Row],[COGS]]</f>
        <v>-165385.321</v>
      </c>
      <c r="J4525" s="55">
        <f>pro[[#This Row],[Revenue]]+pro[[#This Row],[AdminExp]]</f>
        <v>-118684.8</v>
      </c>
      <c r="K4525" s="83">
        <f>pro[[#This Row],[Profit]]/pro[[#This Row],[Revenue]]</f>
        <v>-2.5414020541655202</v>
      </c>
      <c r="L4525" s="56">
        <f t="shared" si="70"/>
        <v>5</v>
      </c>
      <c r="M4525" s="82" t="str">
        <f>"Q"&amp;" "&amp;VLOOKUP(pro[[#This Row],[Period]],Mapping!A:B,2,0)</f>
        <v>Q 2</v>
      </c>
      <c r="N4525"/>
    </row>
    <row r="4526" spans="1:14" ht="11.25" customHeight="1" x14ac:dyDescent="0.2">
      <c r="A4526" s="42" t="s">
        <v>43</v>
      </c>
      <c r="B4526" s="44" t="s">
        <v>17</v>
      </c>
      <c r="C4526" s="44" t="s">
        <v>57</v>
      </c>
      <c r="D4526" s="43">
        <v>38749.858</v>
      </c>
      <c r="E4526" s="43">
        <v>-39595.646999999997</v>
      </c>
      <c r="F4526" s="45">
        <v>-62010</v>
      </c>
      <c r="G4526" s="45">
        <v>-105200</v>
      </c>
      <c r="H4526" s="45">
        <v>-15370</v>
      </c>
      <c r="I4526" s="55">
        <f>pro[[#This Row],[Admin expenses 3]]+pro[[#This Row],[Admin expenses 2]]+pro[[#This Row],[Admin expenses 1]]+pro[[#This Row],[COGS]]</f>
        <v>-222175.647</v>
      </c>
      <c r="J4526" s="55">
        <f>pro[[#This Row],[Revenue]]+pro[[#This Row],[AdminExp]]</f>
        <v>-183425.78899999999</v>
      </c>
      <c r="K4526" s="83">
        <f>pro[[#This Row],[Profit]]/pro[[#This Row],[Revenue]]</f>
        <v>-4.7335860946896888</v>
      </c>
      <c r="L4526" s="56">
        <f t="shared" si="70"/>
        <v>5</v>
      </c>
      <c r="M4526" s="82" t="str">
        <f>"Q"&amp;" "&amp;VLOOKUP(pro[[#This Row],[Period]],Mapping!A:B,2,0)</f>
        <v>Q 2</v>
      </c>
      <c r="N4526"/>
    </row>
    <row r="4527" spans="1:14" ht="11.25" customHeight="1" x14ac:dyDescent="0.2">
      <c r="A4527" s="42" t="s">
        <v>43</v>
      </c>
      <c r="B4527" s="44" t="s">
        <v>17</v>
      </c>
      <c r="C4527" s="44" t="s">
        <v>57</v>
      </c>
      <c r="D4527" s="43">
        <v>9243.2409999999982</v>
      </c>
      <c r="E4527" s="43">
        <v>-8193.759</v>
      </c>
      <c r="F4527" s="45">
        <v>-46420</v>
      </c>
      <c r="G4527" s="45">
        <v>-98420</v>
      </c>
      <c r="H4527" s="45">
        <v>-31040</v>
      </c>
      <c r="I4527" s="55">
        <f>pro[[#This Row],[Admin expenses 3]]+pro[[#This Row],[Admin expenses 2]]+pro[[#This Row],[Admin expenses 1]]+pro[[#This Row],[COGS]]</f>
        <v>-184073.75899999999</v>
      </c>
      <c r="J4527" s="55">
        <f>pro[[#This Row],[Revenue]]+pro[[#This Row],[AdminExp]]</f>
        <v>-174830.51799999998</v>
      </c>
      <c r="K4527" s="83">
        <f>pro[[#This Row],[Profit]]/pro[[#This Row],[Revenue]]</f>
        <v>-18.914417356422927</v>
      </c>
      <c r="L4527" s="56">
        <f t="shared" si="70"/>
        <v>5</v>
      </c>
      <c r="M4527" s="82" t="str">
        <f>"Q"&amp;" "&amp;VLOOKUP(pro[[#This Row],[Period]],Mapping!A:B,2,0)</f>
        <v>Q 2</v>
      </c>
      <c r="N4527"/>
    </row>
    <row r="4528" spans="1:14" ht="11.25" customHeight="1" x14ac:dyDescent="0.2">
      <c r="A4528" s="42" t="s">
        <v>43</v>
      </c>
      <c r="B4528" s="44" t="s">
        <v>17</v>
      </c>
      <c r="C4528" s="44" t="s">
        <v>57</v>
      </c>
      <c r="D4528" s="43">
        <v>95278.896999999983</v>
      </c>
      <c r="E4528" s="43">
        <v>-122563.42699999998</v>
      </c>
      <c r="F4528" s="45">
        <v>-107670</v>
      </c>
      <c r="G4528" s="45">
        <v>-27530</v>
      </c>
      <c r="H4528" s="45">
        <v>-14870</v>
      </c>
      <c r="I4528" s="55">
        <f>pro[[#This Row],[Admin expenses 3]]+pro[[#This Row],[Admin expenses 2]]+pro[[#This Row],[Admin expenses 1]]+pro[[#This Row],[COGS]]</f>
        <v>-272633.42699999997</v>
      </c>
      <c r="J4528" s="55">
        <f>pro[[#This Row],[Revenue]]+pro[[#This Row],[AdminExp]]</f>
        <v>-177354.52999999997</v>
      </c>
      <c r="K4528" s="83">
        <f>pro[[#This Row],[Profit]]/pro[[#This Row],[Revenue]]</f>
        <v>-1.861425096052487</v>
      </c>
      <c r="L4528" s="56">
        <f t="shared" si="70"/>
        <v>5</v>
      </c>
      <c r="M4528" s="82" t="str">
        <f>"Q"&amp;" "&amp;VLOOKUP(pro[[#This Row],[Period]],Mapping!A:B,2,0)</f>
        <v>Q 2</v>
      </c>
      <c r="N4528"/>
    </row>
    <row r="4529" spans="1:14" ht="11.25" customHeight="1" x14ac:dyDescent="0.2">
      <c r="A4529" s="42" t="s">
        <v>43</v>
      </c>
      <c r="B4529" s="44" t="s">
        <v>17</v>
      </c>
      <c r="C4529" s="44" t="s">
        <v>57</v>
      </c>
      <c r="D4529" s="43">
        <v>1050142.142</v>
      </c>
      <c r="E4529" s="43">
        <v>-210946.37899999996</v>
      </c>
      <c r="F4529" s="45">
        <v>-42230</v>
      </c>
      <c r="G4529" s="45">
        <v>-14490</v>
      </c>
      <c r="H4529" s="45">
        <v>-92360</v>
      </c>
      <c r="I4529" s="55">
        <f>pro[[#This Row],[Admin expenses 3]]+pro[[#This Row],[Admin expenses 2]]+pro[[#This Row],[Admin expenses 1]]+pro[[#This Row],[COGS]]</f>
        <v>-360026.37899999996</v>
      </c>
      <c r="J4529" s="55">
        <f>pro[[#This Row],[Revenue]]+pro[[#This Row],[AdminExp]]</f>
        <v>690115.76300000004</v>
      </c>
      <c r="K4529" s="83">
        <f>pro[[#This Row],[Profit]]/pro[[#This Row],[Revenue]]</f>
        <v>0.65716414511817589</v>
      </c>
      <c r="L4529" s="56">
        <f t="shared" si="70"/>
        <v>5</v>
      </c>
      <c r="M4529" s="82" t="str">
        <f>"Q"&amp;" "&amp;VLOOKUP(pro[[#This Row],[Period]],Mapping!A:B,2,0)</f>
        <v>Q 2</v>
      </c>
      <c r="N4529"/>
    </row>
    <row r="4530" spans="1:14" ht="11.25" customHeight="1" x14ac:dyDescent="0.2">
      <c r="A4530" s="42" t="s">
        <v>43</v>
      </c>
      <c r="B4530" s="44" t="s">
        <v>17</v>
      </c>
      <c r="C4530" s="44" t="s">
        <v>57</v>
      </c>
      <c r="D4530" s="43">
        <v>18531.946999999996</v>
      </c>
      <c r="E4530" s="43">
        <v>-22110.710999999999</v>
      </c>
      <c r="F4530" s="45">
        <v>-104630</v>
      </c>
      <c r="G4530" s="45">
        <v>-33310</v>
      </c>
      <c r="H4530" s="45">
        <v>-69980</v>
      </c>
      <c r="I4530" s="55">
        <f>pro[[#This Row],[Admin expenses 3]]+pro[[#This Row],[Admin expenses 2]]+pro[[#This Row],[Admin expenses 1]]+pro[[#This Row],[COGS]]</f>
        <v>-230030.71100000001</v>
      </c>
      <c r="J4530" s="55">
        <f>pro[[#This Row],[Revenue]]+pro[[#This Row],[AdminExp]]</f>
        <v>-211498.76400000002</v>
      </c>
      <c r="K4530" s="83">
        <f>pro[[#This Row],[Profit]]/pro[[#This Row],[Revenue]]</f>
        <v>-11.412657504362604</v>
      </c>
      <c r="L4530" s="56">
        <f t="shared" si="70"/>
        <v>5</v>
      </c>
      <c r="M4530" s="82" t="str">
        <f>"Q"&amp;" "&amp;VLOOKUP(pro[[#This Row],[Period]],Mapping!A:B,2,0)</f>
        <v>Q 2</v>
      </c>
      <c r="N4530"/>
    </row>
    <row r="4531" spans="1:14" ht="11.25" customHeight="1" x14ac:dyDescent="0.2">
      <c r="A4531" s="42" t="s">
        <v>43</v>
      </c>
      <c r="B4531" s="44" t="s">
        <v>17</v>
      </c>
      <c r="C4531" s="44" t="s">
        <v>57</v>
      </c>
      <c r="D4531" s="43">
        <v>39190.885999999999</v>
      </c>
      <c r="E4531" s="43">
        <v>-24064.11</v>
      </c>
      <c r="F4531" s="45">
        <v>-19360</v>
      </c>
      <c r="G4531" s="45">
        <v>-34520</v>
      </c>
      <c r="H4531" s="45">
        <v>-89920</v>
      </c>
      <c r="I4531" s="55">
        <f>pro[[#This Row],[Admin expenses 3]]+pro[[#This Row],[Admin expenses 2]]+pro[[#This Row],[Admin expenses 1]]+pro[[#This Row],[COGS]]</f>
        <v>-167864.11</v>
      </c>
      <c r="J4531" s="55">
        <f>pro[[#This Row],[Revenue]]+pro[[#This Row],[AdminExp]]</f>
        <v>-128673.22399999999</v>
      </c>
      <c r="K4531" s="83">
        <f>pro[[#This Row],[Profit]]/pro[[#This Row],[Revenue]]</f>
        <v>-3.2832435582089161</v>
      </c>
      <c r="L4531" s="56">
        <f t="shared" si="70"/>
        <v>5</v>
      </c>
      <c r="M4531" s="82" t="str">
        <f>"Q"&amp;" "&amp;VLOOKUP(pro[[#This Row],[Period]],Mapping!A:B,2,0)</f>
        <v>Q 2</v>
      </c>
      <c r="N4531"/>
    </row>
    <row r="4532" spans="1:14" ht="11.25" customHeight="1" x14ac:dyDescent="0.2">
      <c r="A4532" s="42" t="s">
        <v>43</v>
      </c>
      <c r="B4532" s="44" t="s">
        <v>17</v>
      </c>
      <c r="C4532" s="44" t="s">
        <v>57</v>
      </c>
      <c r="D4532" s="43">
        <v>20488.488999999998</v>
      </c>
      <c r="E4532" s="43">
        <v>-27030.149999999998</v>
      </c>
      <c r="F4532" s="45">
        <v>-25150</v>
      </c>
      <c r="G4532" s="45">
        <v>-71600</v>
      </c>
      <c r="H4532" s="45">
        <v>-73060</v>
      </c>
      <c r="I4532" s="55">
        <f>pro[[#This Row],[Admin expenses 3]]+pro[[#This Row],[Admin expenses 2]]+pro[[#This Row],[Admin expenses 1]]+pro[[#This Row],[COGS]]</f>
        <v>-196840.15</v>
      </c>
      <c r="J4532" s="55">
        <f>pro[[#This Row],[Revenue]]+pro[[#This Row],[AdminExp]]</f>
        <v>-176351.66099999999</v>
      </c>
      <c r="K4532" s="83">
        <f>pro[[#This Row],[Profit]]/pro[[#This Row],[Revenue]]</f>
        <v>-8.6073531825602174</v>
      </c>
      <c r="L4532" s="56">
        <f t="shared" si="70"/>
        <v>5</v>
      </c>
      <c r="M4532" s="82" t="str">
        <f>"Q"&amp;" "&amp;VLOOKUP(pro[[#This Row],[Period]],Mapping!A:B,2,0)</f>
        <v>Q 2</v>
      </c>
      <c r="N4532"/>
    </row>
    <row r="4533" spans="1:14" ht="11.25" customHeight="1" x14ac:dyDescent="0.2">
      <c r="A4533" s="42" t="s">
        <v>43</v>
      </c>
      <c r="B4533" s="44" t="s">
        <v>17</v>
      </c>
      <c r="C4533" s="44" t="s">
        <v>57</v>
      </c>
      <c r="D4533" s="43">
        <v>112651.72099999999</v>
      </c>
      <c r="E4533" s="43">
        <v>-59735.430999999997</v>
      </c>
      <c r="F4533" s="45">
        <v>-83840</v>
      </c>
      <c r="G4533" s="45">
        <v>-46990</v>
      </c>
      <c r="H4533" s="45">
        <v>-78160</v>
      </c>
      <c r="I4533" s="55">
        <f>pro[[#This Row],[Admin expenses 3]]+pro[[#This Row],[Admin expenses 2]]+pro[[#This Row],[Admin expenses 1]]+pro[[#This Row],[COGS]]</f>
        <v>-268725.43099999998</v>
      </c>
      <c r="J4533" s="55">
        <f>pro[[#This Row],[Revenue]]+pro[[#This Row],[AdminExp]]</f>
        <v>-156073.71</v>
      </c>
      <c r="K4533" s="83">
        <f>pro[[#This Row],[Profit]]/pro[[#This Row],[Revenue]]</f>
        <v>-1.3854534011069393</v>
      </c>
      <c r="L4533" s="56">
        <f t="shared" si="70"/>
        <v>5</v>
      </c>
      <c r="M4533" s="82" t="str">
        <f>"Q"&amp;" "&amp;VLOOKUP(pro[[#This Row],[Period]],Mapping!A:B,2,0)</f>
        <v>Q 2</v>
      </c>
      <c r="N4533"/>
    </row>
    <row r="4534" spans="1:14" ht="11.25" customHeight="1" x14ac:dyDescent="0.2">
      <c r="A4534" s="42" t="s">
        <v>43</v>
      </c>
      <c r="B4534" s="44" t="s">
        <v>17</v>
      </c>
      <c r="C4534" s="44" t="s">
        <v>57</v>
      </c>
      <c r="D4534" s="43">
        <v>13930.266</v>
      </c>
      <c r="E4534" s="43">
        <v>-1863.7079999999999</v>
      </c>
      <c r="F4534" s="45">
        <v>-89290</v>
      </c>
      <c r="G4534" s="45">
        <v>-70260</v>
      </c>
      <c r="H4534" s="45">
        <v>-31940</v>
      </c>
      <c r="I4534" s="55">
        <f>pro[[#This Row],[Admin expenses 3]]+pro[[#This Row],[Admin expenses 2]]+pro[[#This Row],[Admin expenses 1]]+pro[[#This Row],[COGS]]</f>
        <v>-193353.70800000001</v>
      </c>
      <c r="J4534" s="55">
        <f>pro[[#This Row],[Revenue]]+pro[[#This Row],[AdminExp]]</f>
        <v>-179423.44200000001</v>
      </c>
      <c r="K4534" s="83">
        <f>pro[[#This Row],[Profit]]/pro[[#This Row],[Revenue]]</f>
        <v>-12.880116000656413</v>
      </c>
      <c r="L4534" s="56">
        <f t="shared" si="70"/>
        <v>5</v>
      </c>
      <c r="M4534" s="82" t="str">
        <f>"Q"&amp;" "&amp;VLOOKUP(pro[[#This Row],[Period]],Mapping!A:B,2,0)</f>
        <v>Q 2</v>
      </c>
      <c r="N4534"/>
    </row>
    <row r="4535" spans="1:14" ht="11.25" customHeight="1" x14ac:dyDescent="0.2">
      <c r="A4535" s="42" t="s">
        <v>43</v>
      </c>
      <c r="B4535" s="44" t="s">
        <v>17</v>
      </c>
      <c r="C4535" s="44" t="s">
        <v>57</v>
      </c>
      <c r="D4535" s="43">
        <v>112983.62599999999</v>
      </c>
      <c r="E4535" s="43">
        <v>-46353.831999999995</v>
      </c>
      <c r="F4535" s="45">
        <v>-34310</v>
      </c>
      <c r="G4535" s="45">
        <v>-78690</v>
      </c>
      <c r="H4535" s="45">
        <v>-36670</v>
      </c>
      <c r="I4535" s="55">
        <f>pro[[#This Row],[Admin expenses 3]]+pro[[#This Row],[Admin expenses 2]]+pro[[#This Row],[Admin expenses 1]]+pro[[#This Row],[COGS]]</f>
        <v>-196023.83199999999</v>
      </c>
      <c r="J4535" s="55">
        <f>pro[[#This Row],[Revenue]]+pro[[#This Row],[AdminExp]]</f>
        <v>-83040.206000000006</v>
      </c>
      <c r="K4535" s="83">
        <f>pro[[#This Row],[Profit]]/pro[[#This Row],[Revenue]]</f>
        <v>-0.73497557955875847</v>
      </c>
      <c r="L4535" s="56">
        <f t="shared" si="70"/>
        <v>5</v>
      </c>
      <c r="M4535" s="82" t="str">
        <f>"Q"&amp;" "&amp;VLOOKUP(pro[[#This Row],[Period]],Mapping!A:B,2,0)</f>
        <v>Q 2</v>
      </c>
      <c r="N4535"/>
    </row>
    <row r="4536" spans="1:14" ht="11.25" customHeight="1" x14ac:dyDescent="0.2">
      <c r="A4536" s="42" t="s">
        <v>43</v>
      </c>
      <c r="B4536" s="44" t="s">
        <v>17</v>
      </c>
      <c r="C4536" s="44" t="s">
        <v>57</v>
      </c>
      <c r="D4536" s="43">
        <v>577835.51699999999</v>
      </c>
      <c r="E4536" s="43">
        <v>-225403.696</v>
      </c>
      <c r="F4536" s="45">
        <v>-16450</v>
      </c>
      <c r="G4536" s="45">
        <v>-40230</v>
      </c>
      <c r="H4536" s="45">
        <v>-107310</v>
      </c>
      <c r="I4536" s="55">
        <f>pro[[#This Row],[Admin expenses 3]]+pro[[#This Row],[Admin expenses 2]]+pro[[#This Row],[Admin expenses 1]]+pro[[#This Row],[COGS]]</f>
        <v>-389393.696</v>
      </c>
      <c r="J4536" s="55">
        <f>pro[[#This Row],[Revenue]]+pro[[#This Row],[AdminExp]]</f>
        <v>188441.821</v>
      </c>
      <c r="K4536" s="83">
        <f>pro[[#This Row],[Profit]]/pro[[#This Row],[Revenue]]</f>
        <v>0.32611671566737566</v>
      </c>
      <c r="L4536" s="56">
        <f t="shared" si="70"/>
        <v>5</v>
      </c>
      <c r="M4536" s="82" t="str">
        <f>"Q"&amp;" "&amp;VLOOKUP(pro[[#This Row],[Period]],Mapping!A:B,2,0)</f>
        <v>Q 2</v>
      </c>
      <c r="N4536"/>
    </row>
    <row r="4537" spans="1:14" ht="11.25" customHeight="1" x14ac:dyDescent="0.2">
      <c r="A4537" s="42" t="s">
        <v>43</v>
      </c>
      <c r="B4537" s="44" t="s">
        <v>17</v>
      </c>
      <c r="C4537" s="44" t="s">
        <v>57</v>
      </c>
      <c r="D4537" s="43">
        <v>109120.54299999999</v>
      </c>
      <c r="E4537" s="43">
        <v>-146392.09899999999</v>
      </c>
      <c r="F4537" s="45">
        <v>-20780</v>
      </c>
      <c r="G4537" s="45">
        <v>-65020</v>
      </c>
      <c r="H4537" s="45">
        <v>-91630</v>
      </c>
      <c r="I4537" s="55">
        <f>pro[[#This Row],[Admin expenses 3]]+pro[[#This Row],[Admin expenses 2]]+pro[[#This Row],[Admin expenses 1]]+pro[[#This Row],[COGS]]</f>
        <v>-323822.09899999999</v>
      </c>
      <c r="J4537" s="55">
        <f>pro[[#This Row],[Revenue]]+pro[[#This Row],[AdminExp]]</f>
        <v>-214701.55599999998</v>
      </c>
      <c r="K4537" s="83">
        <f>pro[[#This Row],[Profit]]/pro[[#This Row],[Revenue]]</f>
        <v>-1.9675631196226726</v>
      </c>
      <c r="L4537" s="56">
        <f t="shared" si="70"/>
        <v>5</v>
      </c>
      <c r="M4537" s="82" t="str">
        <f>"Q"&amp;" "&amp;VLOOKUP(pro[[#This Row],[Period]],Mapping!A:B,2,0)</f>
        <v>Q 2</v>
      </c>
      <c r="N4537"/>
    </row>
    <row r="4538" spans="1:14" ht="11.25" customHeight="1" x14ac:dyDescent="0.2">
      <c r="A4538" s="42" t="s">
        <v>43</v>
      </c>
      <c r="B4538" s="44" t="s">
        <v>17</v>
      </c>
      <c r="C4538" s="44" t="s">
        <v>57</v>
      </c>
      <c r="D4538" s="43">
        <v>416379.04699999996</v>
      </c>
      <c r="E4538" s="43">
        <v>-184756.94999999998</v>
      </c>
      <c r="F4538" s="45">
        <v>-19560</v>
      </c>
      <c r="G4538" s="45">
        <v>-47440</v>
      </c>
      <c r="H4538" s="45">
        <v>-13740</v>
      </c>
      <c r="I4538" s="55">
        <f>pro[[#This Row],[Admin expenses 3]]+pro[[#This Row],[Admin expenses 2]]+pro[[#This Row],[Admin expenses 1]]+pro[[#This Row],[COGS]]</f>
        <v>-265496.94999999995</v>
      </c>
      <c r="J4538" s="55">
        <f>pro[[#This Row],[Revenue]]+pro[[#This Row],[AdminExp]]</f>
        <v>150882.09700000001</v>
      </c>
      <c r="K4538" s="83">
        <f>pro[[#This Row],[Profit]]/pro[[#This Row],[Revenue]]</f>
        <v>0.36236717021930265</v>
      </c>
      <c r="L4538" s="56">
        <f t="shared" si="70"/>
        <v>5</v>
      </c>
      <c r="M4538" s="82" t="str">
        <f>"Q"&amp;" "&amp;VLOOKUP(pro[[#This Row],[Period]],Mapping!A:B,2,0)</f>
        <v>Q 2</v>
      </c>
      <c r="N4538"/>
    </row>
    <row r="4539" spans="1:14" ht="11.25" customHeight="1" x14ac:dyDescent="0.2">
      <c r="A4539" s="42" t="s">
        <v>43</v>
      </c>
      <c r="B4539" s="44" t="s">
        <v>17</v>
      </c>
      <c r="C4539" s="44" t="s">
        <v>58</v>
      </c>
      <c r="D4539" s="43">
        <v>1669379.642</v>
      </c>
      <c r="E4539" s="43">
        <v>-726749.54799999995</v>
      </c>
      <c r="F4539" s="45">
        <v>-97170</v>
      </c>
      <c r="G4539" s="45">
        <v>-79320</v>
      </c>
      <c r="H4539" s="45">
        <v>-53650</v>
      </c>
      <c r="I4539" s="55">
        <f>pro[[#This Row],[Admin expenses 3]]+pro[[#This Row],[Admin expenses 2]]+pro[[#This Row],[Admin expenses 1]]+pro[[#This Row],[COGS]]</f>
        <v>-956889.54799999995</v>
      </c>
      <c r="J4539" s="55">
        <f>pro[[#This Row],[Revenue]]+pro[[#This Row],[AdminExp]]</f>
        <v>712490.09400000004</v>
      </c>
      <c r="K4539" s="83">
        <f>pro[[#This Row],[Profit]]/pro[[#This Row],[Revenue]]</f>
        <v>0.42679931878551092</v>
      </c>
      <c r="L4539" s="56">
        <f t="shared" si="70"/>
        <v>5</v>
      </c>
      <c r="M4539" s="82" t="str">
        <f>"Q"&amp;" "&amp;VLOOKUP(pro[[#This Row],[Period]],Mapping!A:B,2,0)</f>
        <v>Q 2</v>
      </c>
      <c r="N4539"/>
    </row>
    <row r="4540" spans="1:14" ht="11.25" customHeight="1" x14ac:dyDescent="0.2">
      <c r="A4540" s="42" t="s">
        <v>43</v>
      </c>
      <c r="B4540" s="44" t="s">
        <v>17</v>
      </c>
      <c r="C4540" s="44" t="s">
        <v>59</v>
      </c>
      <c r="D4540" s="43">
        <v>167987.26699999999</v>
      </c>
      <c r="E4540" s="43">
        <v>-208621.07699999999</v>
      </c>
      <c r="F4540" s="45">
        <v>-52120</v>
      </c>
      <c r="G4540" s="45">
        <v>-76750</v>
      </c>
      <c r="H4540" s="45">
        <v>-90230</v>
      </c>
      <c r="I4540" s="55">
        <f>pro[[#This Row],[Admin expenses 3]]+pro[[#This Row],[Admin expenses 2]]+pro[[#This Row],[Admin expenses 1]]+pro[[#This Row],[COGS]]</f>
        <v>-427721.07699999999</v>
      </c>
      <c r="J4540" s="55">
        <f>pro[[#This Row],[Revenue]]+pro[[#This Row],[AdminExp]]</f>
        <v>-259733.81</v>
      </c>
      <c r="K4540" s="83">
        <f>pro[[#This Row],[Profit]]/pro[[#This Row],[Revenue]]</f>
        <v>-1.5461517687528068</v>
      </c>
      <c r="L4540" s="56">
        <f t="shared" si="70"/>
        <v>5</v>
      </c>
      <c r="M4540" s="82" t="str">
        <f>"Q"&amp;" "&amp;VLOOKUP(pro[[#This Row],[Period]],Mapping!A:B,2,0)</f>
        <v>Q 2</v>
      </c>
      <c r="N4540"/>
    </row>
    <row r="4541" spans="1:14" ht="11.25" customHeight="1" x14ac:dyDescent="0.2">
      <c r="A4541" s="42" t="s">
        <v>43</v>
      </c>
      <c r="B4541" s="44" t="s">
        <v>17</v>
      </c>
      <c r="C4541" s="44" t="s">
        <v>57</v>
      </c>
      <c r="D4541" s="43">
        <v>181881.08399999997</v>
      </c>
      <c r="E4541" s="43">
        <v>-225134.10500000001</v>
      </c>
      <c r="F4541" s="45">
        <v>-75890</v>
      </c>
      <c r="G4541" s="45">
        <v>-35550</v>
      </c>
      <c r="H4541" s="45">
        <v>-41340</v>
      </c>
      <c r="I4541" s="55">
        <f>pro[[#This Row],[Admin expenses 3]]+pro[[#This Row],[Admin expenses 2]]+pro[[#This Row],[Admin expenses 1]]+pro[[#This Row],[COGS]]</f>
        <v>-377914.10499999998</v>
      </c>
      <c r="J4541" s="55">
        <f>pro[[#This Row],[Revenue]]+pro[[#This Row],[AdminExp]]</f>
        <v>-196033.02100000001</v>
      </c>
      <c r="K4541" s="83">
        <f>pro[[#This Row],[Profit]]/pro[[#This Row],[Revenue]]</f>
        <v>-1.0778087346345486</v>
      </c>
      <c r="L4541" s="56">
        <f t="shared" si="70"/>
        <v>5</v>
      </c>
      <c r="M4541" s="82" t="str">
        <f>"Q"&amp;" "&amp;VLOOKUP(pro[[#This Row],[Period]],Mapping!A:B,2,0)</f>
        <v>Q 2</v>
      </c>
      <c r="N4541"/>
    </row>
    <row r="4542" spans="1:14" ht="11.25" customHeight="1" x14ac:dyDescent="0.2">
      <c r="A4542" s="42" t="s">
        <v>43</v>
      </c>
      <c r="B4542" s="44" t="s">
        <v>17</v>
      </c>
      <c r="C4542" s="44" t="s">
        <v>57</v>
      </c>
      <c r="D4542" s="43">
        <v>83575.84199999999</v>
      </c>
      <c r="E4542" s="43">
        <v>-104160.16100000001</v>
      </c>
      <c r="F4542" s="45">
        <v>-100040</v>
      </c>
      <c r="G4542" s="45">
        <v>-15430</v>
      </c>
      <c r="H4542" s="45">
        <v>-75360</v>
      </c>
      <c r="I4542" s="55">
        <f>pro[[#This Row],[Admin expenses 3]]+pro[[#This Row],[Admin expenses 2]]+pro[[#This Row],[Admin expenses 1]]+pro[[#This Row],[COGS]]</f>
        <v>-294990.16100000002</v>
      </c>
      <c r="J4542" s="55">
        <f>pro[[#This Row],[Revenue]]+pro[[#This Row],[AdminExp]]</f>
        <v>-211414.31900000002</v>
      </c>
      <c r="K4542" s="83">
        <f>pro[[#This Row],[Profit]]/pro[[#This Row],[Revenue]]</f>
        <v>-2.529610398660417</v>
      </c>
      <c r="L4542" s="56">
        <f t="shared" si="70"/>
        <v>5</v>
      </c>
      <c r="M4542" s="82" t="str">
        <f>"Q"&amp;" "&amp;VLOOKUP(pro[[#This Row],[Period]],Mapping!A:B,2,0)</f>
        <v>Q 2</v>
      </c>
      <c r="N4542"/>
    </row>
    <row r="4543" spans="1:14" ht="11.25" customHeight="1" x14ac:dyDescent="0.2">
      <c r="A4543" s="42" t="s">
        <v>43</v>
      </c>
      <c r="B4543" s="44" t="s">
        <v>17</v>
      </c>
      <c r="C4543" s="44" t="s">
        <v>57</v>
      </c>
      <c r="D4543" s="43">
        <v>178112.12999999998</v>
      </c>
      <c r="E4543" s="43">
        <v>-43966.299999999996</v>
      </c>
      <c r="F4543" s="45">
        <v>-60730</v>
      </c>
      <c r="G4543" s="45">
        <v>-24310</v>
      </c>
      <c r="H4543" s="45">
        <v>-107920</v>
      </c>
      <c r="I4543" s="55">
        <f>pro[[#This Row],[Admin expenses 3]]+pro[[#This Row],[Admin expenses 2]]+pro[[#This Row],[Admin expenses 1]]+pro[[#This Row],[COGS]]</f>
        <v>-236926.3</v>
      </c>
      <c r="J4543" s="55">
        <f>pro[[#This Row],[Revenue]]+pro[[#This Row],[AdminExp]]</f>
        <v>-58814.170000000013</v>
      </c>
      <c r="K4543" s="83">
        <f>pro[[#This Row],[Profit]]/pro[[#This Row],[Revenue]]</f>
        <v>-0.33020867248064473</v>
      </c>
      <c r="L4543" s="56">
        <f t="shared" si="70"/>
        <v>5</v>
      </c>
      <c r="M4543" s="82" t="str">
        <f>"Q"&amp;" "&amp;VLOOKUP(pro[[#This Row],[Period]],Mapping!A:B,2,0)</f>
        <v>Q 2</v>
      </c>
      <c r="N4543"/>
    </row>
    <row r="4544" spans="1:14" ht="11.25" customHeight="1" x14ac:dyDescent="0.2">
      <c r="A4544" s="42" t="s">
        <v>43</v>
      </c>
      <c r="B4544" s="44" t="s">
        <v>17</v>
      </c>
      <c r="C4544" s="44" t="s">
        <v>57</v>
      </c>
      <c r="D4544" s="43">
        <v>422148.41200000001</v>
      </c>
      <c r="E4544" s="43">
        <v>-132335.28</v>
      </c>
      <c r="F4544" s="45">
        <v>-77430</v>
      </c>
      <c r="G4544" s="45">
        <v>-73080</v>
      </c>
      <c r="H4544" s="45">
        <v>-72820</v>
      </c>
      <c r="I4544" s="55">
        <f>pro[[#This Row],[Admin expenses 3]]+pro[[#This Row],[Admin expenses 2]]+pro[[#This Row],[Admin expenses 1]]+pro[[#This Row],[COGS]]</f>
        <v>-355665.28</v>
      </c>
      <c r="J4544" s="55">
        <f>pro[[#This Row],[Revenue]]+pro[[#This Row],[AdminExp]]</f>
        <v>66483.131999999983</v>
      </c>
      <c r="K4544" s="83">
        <f>pro[[#This Row],[Profit]]/pro[[#This Row],[Revenue]]</f>
        <v>0.15748758045784139</v>
      </c>
      <c r="L4544" s="56">
        <f t="shared" si="70"/>
        <v>5</v>
      </c>
      <c r="M4544" s="82" t="str">
        <f>"Q"&amp;" "&amp;VLOOKUP(pro[[#This Row],[Period]],Mapping!A:B,2,0)</f>
        <v>Q 2</v>
      </c>
      <c r="N4544"/>
    </row>
    <row r="4545" spans="1:14" ht="11.25" customHeight="1" x14ac:dyDescent="0.2">
      <c r="A4545" s="42" t="s">
        <v>43</v>
      </c>
      <c r="B4545" s="44" t="s">
        <v>17</v>
      </c>
      <c r="C4545" s="44" t="s">
        <v>57</v>
      </c>
      <c r="D4545" s="43">
        <v>81189.751999999993</v>
      </c>
      <c r="E4545" s="43">
        <v>-23468.241999999998</v>
      </c>
      <c r="F4545" s="45">
        <v>-34760</v>
      </c>
      <c r="G4545" s="45">
        <v>-66000</v>
      </c>
      <c r="H4545" s="45">
        <v>-42290</v>
      </c>
      <c r="I4545" s="55">
        <f>pro[[#This Row],[Admin expenses 3]]+pro[[#This Row],[Admin expenses 2]]+pro[[#This Row],[Admin expenses 1]]+pro[[#This Row],[COGS]]</f>
        <v>-166518.242</v>
      </c>
      <c r="J4545" s="55">
        <f>pro[[#This Row],[Revenue]]+pro[[#This Row],[AdminExp]]</f>
        <v>-85328.49</v>
      </c>
      <c r="K4545" s="83">
        <f>pro[[#This Row],[Profit]]/pro[[#This Row],[Revenue]]</f>
        <v>-1.0509761133400188</v>
      </c>
      <c r="L4545" s="56">
        <f t="shared" si="70"/>
        <v>5</v>
      </c>
      <c r="M4545" s="82" t="str">
        <f>"Q"&amp;" "&amp;VLOOKUP(pro[[#This Row],[Period]],Mapping!A:B,2,0)</f>
        <v>Q 2</v>
      </c>
      <c r="N4545"/>
    </row>
    <row r="4546" spans="1:14" ht="11.25" customHeight="1" x14ac:dyDescent="0.2">
      <c r="A4546" s="42" t="s">
        <v>43</v>
      </c>
      <c r="B4546" s="44" t="s">
        <v>17</v>
      </c>
      <c r="C4546" s="44" t="s">
        <v>58</v>
      </c>
      <c r="D4546" s="43">
        <v>70697.879000000001</v>
      </c>
      <c r="E4546" s="43">
        <v>-22956.639999999996</v>
      </c>
      <c r="F4546" s="45">
        <v>-75860</v>
      </c>
      <c r="G4546" s="45">
        <v>-79400</v>
      </c>
      <c r="H4546" s="45">
        <v>-35150</v>
      </c>
      <c r="I4546" s="55">
        <f>pro[[#This Row],[Admin expenses 3]]+pro[[#This Row],[Admin expenses 2]]+pro[[#This Row],[Admin expenses 1]]+pro[[#This Row],[COGS]]</f>
        <v>-213366.63999999998</v>
      </c>
      <c r="J4546" s="55">
        <f>pro[[#This Row],[Revenue]]+pro[[#This Row],[AdminExp]]</f>
        <v>-142668.761</v>
      </c>
      <c r="K4546" s="83">
        <f>pro[[#This Row],[Profit]]/pro[[#This Row],[Revenue]]</f>
        <v>-2.0180062403286527</v>
      </c>
      <c r="L4546" s="56">
        <f t="shared" ref="L4546:L4609" si="71">MONTH(DATEVALUE(A4546&amp;"1"))</f>
        <v>5</v>
      </c>
      <c r="M4546" s="82" t="str">
        <f>"Q"&amp;" "&amp;VLOOKUP(pro[[#This Row],[Period]],Mapping!A:B,2,0)</f>
        <v>Q 2</v>
      </c>
      <c r="N4546"/>
    </row>
    <row r="4547" spans="1:14" ht="11.25" customHeight="1" x14ac:dyDescent="0.2">
      <c r="A4547" s="42" t="s">
        <v>43</v>
      </c>
      <c r="B4547" s="44" t="s">
        <v>17</v>
      </c>
      <c r="C4547" s="44" t="s">
        <v>59</v>
      </c>
      <c r="D4547" s="43">
        <v>50587.354999999996</v>
      </c>
      <c r="E4547" s="43">
        <v>-38760.561000000002</v>
      </c>
      <c r="F4547" s="45">
        <v>-95490</v>
      </c>
      <c r="G4547" s="45">
        <v>-31800</v>
      </c>
      <c r="H4547" s="45">
        <v>-99840</v>
      </c>
      <c r="I4547" s="55">
        <f>pro[[#This Row],[Admin expenses 3]]+pro[[#This Row],[Admin expenses 2]]+pro[[#This Row],[Admin expenses 1]]+pro[[#This Row],[COGS]]</f>
        <v>-265890.56099999999</v>
      </c>
      <c r="J4547" s="55">
        <f>pro[[#This Row],[Revenue]]+pro[[#This Row],[AdminExp]]</f>
        <v>-215303.20600000001</v>
      </c>
      <c r="K4547" s="83">
        <f>pro[[#This Row],[Profit]]/pro[[#This Row],[Revenue]]</f>
        <v>-4.2560676675030749</v>
      </c>
      <c r="L4547" s="56">
        <f t="shared" si="71"/>
        <v>5</v>
      </c>
      <c r="M4547" s="82" t="str">
        <f>"Q"&amp;" "&amp;VLOOKUP(pro[[#This Row],[Period]],Mapping!A:B,2,0)</f>
        <v>Q 2</v>
      </c>
      <c r="N4547"/>
    </row>
    <row r="4548" spans="1:14" ht="11.25" customHeight="1" x14ac:dyDescent="0.2">
      <c r="A4548" s="42" t="s">
        <v>43</v>
      </c>
      <c r="B4548" s="44" t="s">
        <v>17</v>
      </c>
      <c r="C4548" s="44" t="s">
        <v>57</v>
      </c>
      <c r="D4548" s="43">
        <v>1232534.0369999998</v>
      </c>
      <c r="E4548" s="43">
        <v>-1442896.4549999998</v>
      </c>
      <c r="F4548" s="45">
        <v>-20160</v>
      </c>
      <c r="G4548" s="45">
        <v>-21590</v>
      </c>
      <c r="H4548" s="45">
        <v>-23020</v>
      </c>
      <c r="I4548" s="55">
        <f>pro[[#This Row],[Admin expenses 3]]+pro[[#This Row],[Admin expenses 2]]+pro[[#This Row],[Admin expenses 1]]+pro[[#This Row],[COGS]]</f>
        <v>-1507666.4549999998</v>
      </c>
      <c r="J4548" s="55">
        <f>pro[[#This Row],[Revenue]]+pro[[#This Row],[AdminExp]]</f>
        <v>-275132.41800000006</v>
      </c>
      <c r="K4548" s="83">
        <f>pro[[#This Row],[Profit]]/pro[[#This Row],[Revenue]]</f>
        <v>-0.2232250061585927</v>
      </c>
      <c r="L4548" s="56">
        <f t="shared" si="71"/>
        <v>5</v>
      </c>
      <c r="M4548" s="82" t="str">
        <f>"Q"&amp;" "&amp;VLOOKUP(pro[[#This Row],[Period]],Mapping!A:B,2,0)</f>
        <v>Q 2</v>
      </c>
      <c r="N4548"/>
    </row>
    <row r="4549" spans="1:14" ht="11.25" customHeight="1" x14ac:dyDescent="0.2">
      <c r="A4549" s="42" t="s">
        <v>43</v>
      </c>
      <c r="B4549" s="44" t="s">
        <v>17</v>
      </c>
      <c r="C4549" s="44" t="s">
        <v>57</v>
      </c>
      <c r="D4549" s="43">
        <v>516403.45399999997</v>
      </c>
      <c r="E4549" s="43">
        <v>-605469.18599999999</v>
      </c>
      <c r="F4549" s="45">
        <v>-91320</v>
      </c>
      <c r="G4549" s="45">
        <v>-51860</v>
      </c>
      <c r="H4549" s="45">
        <v>-81240</v>
      </c>
      <c r="I4549" s="55">
        <f>pro[[#This Row],[Admin expenses 3]]+pro[[#This Row],[Admin expenses 2]]+pro[[#This Row],[Admin expenses 1]]+pro[[#This Row],[COGS]]</f>
        <v>-829889.18599999999</v>
      </c>
      <c r="J4549" s="55">
        <f>pro[[#This Row],[Revenue]]+pro[[#This Row],[AdminExp]]</f>
        <v>-313485.73200000002</v>
      </c>
      <c r="K4549" s="83">
        <f>pro[[#This Row],[Profit]]/pro[[#This Row],[Revenue]]</f>
        <v>-0.6070558389409999</v>
      </c>
      <c r="L4549" s="56">
        <f t="shared" si="71"/>
        <v>5</v>
      </c>
      <c r="M4549" s="82" t="str">
        <f>"Q"&amp;" "&amp;VLOOKUP(pro[[#This Row],[Period]],Mapping!A:B,2,0)</f>
        <v>Q 2</v>
      </c>
      <c r="N4549"/>
    </row>
    <row r="4550" spans="1:14" ht="11.25" customHeight="1" x14ac:dyDescent="0.2">
      <c r="A4550" s="42" t="s">
        <v>43</v>
      </c>
      <c r="B4550" s="44" t="s">
        <v>17</v>
      </c>
      <c r="C4550" s="44" t="s">
        <v>57</v>
      </c>
      <c r="D4550" s="43">
        <v>467930.23199999996</v>
      </c>
      <c r="E4550" s="43">
        <v>-544363.53999999992</v>
      </c>
      <c r="F4550" s="45">
        <v>-45090</v>
      </c>
      <c r="G4550" s="45">
        <v>-35060</v>
      </c>
      <c r="H4550" s="45">
        <v>-70820</v>
      </c>
      <c r="I4550" s="55">
        <f>pro[[#This Row],[Admin expenses 3]]+pro[[#This Row],[Admin expenses 2]]+pro[[#This Row],[Admin expenses 1]]+pro[[#This Row],[COGS]]</f>
        <v>-695333.53999999992</v>
      </c>
      <c r="J4550" s="55">
        <f>pro[[#This Row],[Revenue]]+pro[[#This Row],[AdminExp]]</f>
        <v>-227403.30799999996</v>
      </c>
      <c r="K4550" s="83">
        <f>pro[[#This Row],[Profit]]/pro[[#This Row],[Revenue]]</f>
        <v>-0.48597695222222781</v>
      </c>
      <c r="L4550" s="56">
        <f t="shared" si="71"/>
        <v>5</v>
      </c>
      <c r="M4550" s="82" t="str">
        <f>"Q"&amp;" "&amp;VLOOKUP(pro[[#This Row],[Period]],Mapping!A:B,2,0)</f>
        <v>Q 2</v>
      </c>
      <c r="N4550"/>
    </row>
    <row r="4551" spans="1:14" ht="11.25" customHeight="1" x14ac:dyDescent="0.2">
      <c r="A4551" s="42" t="s">
        <v>43</v>
      </c>
      <c r="B4551" s="44" t="s">
        <v>17</v>
      </c>
      <c r="C4551" s="44" t="s">
        <v>58</v>
      </c>
      <c r="D4551" s="43">
        <v>637031.79399999999</v>
      </c>
      <c r="E4551" s="43">
        <v>-759630.69</v>
      </c>
      <c r="F4551" s="45">
        <v>-20440</v>
      </c>
      <c r="G4551" s="45">
        <v>-19130</v>
      </c>
      <c r="H4551" s="45">
        <v>-104140</v>
      </c>
      <c r="I4551" s="55">
        <f>pro[[#This Row],[Admin expenses 3]]+pro[[#This Row],[Admin expenses 2]]+pro[[#This Row],[Admin expenses 1]]+pro[[#This Row],[COGS]]</f>
        <v>-903340.69</v>
      </c>
      <c r="J4551" s="55">
        <f>pro[[#This Row],[Revenue]]+pro[[#This Row],[AdminExp]]</f>
        <v>-266308.89599999995</v>
      </c>
      <c r="K4551" s="83">
        <f>pro[[#This Row],[Profit]]/pro[[#This Row],[Revenue]]</f>
        <v>-0.41804647508692472</v>
      </c>
      <c r="L4551" s="56">
        <f t="shared" si="71"/>
        <v>5</v>
      </c>
      <c r="M4551" s="82" t="str">
        <f>"Q"&amp;" "&amp;VLOOKUP(pro[[#This Row],[Period]],Mapping!A:B,2,0)</f>
        <v>Q 2</v>
      </c>
      <c r="N4551"/>
    </row>
    <row r="4552" spans="1:14" ht="11.25" customHeight="1" x14ac:dyDescent="0.2">
      <c r="A4552" s="42" t="s">
        <v>43</v>
      </c>
      <c r="B4552" s="44" t="s">
        <v>17</v>
      </c>
      <c r="C4552" s="44" t="s">
        <v>59</v>
      </c>
      <c r="D4552" s="43">
        <v>464905.95199999993</v>
      </c>
      <c r="E4552" s="43">
        <v>-546919.89799999993</v>
      </c>
      <c r="F4552" s="45">
        <v>-32880</v>
      </c>
      <c r="G4552" s="45">
        <v>-62240</v>
      </c>
      <c r="H4552" s="45">
        <v>-39530</v>
      </c>
      <c r="I4552" s="55">
        <f>pro[[#This Row],[Admin expenses 3]]+pro[[#This Row],[Admin expenses 2]]+pro[[#This Row],[Admin expenses 1]]+pro[[#This Row],[COGS]]</f>
        <v>-681569.89799999993</v>
      </c>
      <c r="J4552" s="55">
        <f>pro[[#This Row],[Revenue]]+pro[[#This Row],[AdminExp]]</f>
        <v>-216663.946</v>
      </c>
      <c r="K4552" s="83">
        <f>pro[[#This Row],[Profit]]/pro[[#This Row],[Revenue]]</f>
        <v>-0.46603822787796878</v>
      </c>
      <c r="L4552" s="56">
        <f t="shared" si="71"/>
        <v>5</v>
      </c>
      <c r="M4552" s="82" t="str">
        <f>"Q"&amp;" "&amp;VLOOKUP(pro[[#This Row],[Period]],Mapping!A:B,2,0)</f>
        <v>Q 2</v>
      </c>
      <c r="N4552"/>
    </row>
    <row r="4553" spans="1:14" ht="11.25" customHeight="1" x14ac:dyDescent="0.2">
      <c r="A4553" s="42" t="s">
        <v>43</v>
      </c>
      <c r="B4553" s="44" t="s">
        <v>17</v>
      </c>
      <c r="C4553" s="44" t="s">
        <v>57</v>
      </c>
      <c r="D4553" s="43">
        <v>382627.74899999995</v>
      </c>
      <c r="E4553" s="43">
        <v>-453526.696</v>
      </c>
      <c r="F4553" s="45">
        <v>-29680</v>
      </c>
      <c r="G4553" s="45">
        <v>-13670</v>
      </c>
      <c r="H4553" s="45">
        <v>-44180</v>
      </c>
      <c r="I4553" s="55">
        <f>pro[[#This Row],[Admin expenses 3]]+pro[[#This Row],[Admin expenses 2]]+pro[[#This Row],[Admin expenses 1]]+pro[[#This Row],[COGS]]</f>
        <v>-541056.696</v>
      </c>
      <c r="J4553" s="55">
        <f>pro[[#This Row],[Revenue]]+pro[[#This Row],[AdminExp]]</f>
        <v>-158428.94700000004</v>
      </c>
      <c r="K4553" s="83">
        <f>pro[[#This Row],[Profit]]/pro[[#This Row],[Revenue]]</f>
        <v>-0.41405503760261797</v>
      </c>
      <c r="L4553" s="56">
        <f t="shared" si="71"/>
        <v>5</v>
      </c>
      <c r="M4553" s="82" t="str">
        <f>"Q"&amp;" "&amp;VLOOKUP(pro[[#This Row],[Period]],Mapping!A:B,2,0)</f>
        <v>Q 2</v>
      </c>
      <c r="N4553"/>
    </row>
    <row r="4554" spans="1:14" ht="11.25" customHeight="1" x14ac:dyDescent="0.2">
      <c r="A4554" s="42" t="s">
        <v>43</v>
      </c>
      <c r="B4554" s="44" t="s">
        <v>17</v>
      </c>
      <c r="C4554" s="44" t="s">
        <v>57</v>
      </c>
      <c r="D4554" s="43">
        <v>205265.05299999999</v>
      </c>
      <c r="E4554" s="43">
        <v>-274666.364</v>
      </c>
      <c r="F4554" s="45">
        <v>-88630</v>
      </c>
      <c r="G4554" s="45">
        <v>-28300</v>
      </c>
      <c r="H4554" s="45">
        <v>-74430</v>
      </c>
      <c r="I4554" s="55">
        <f>pro[[#This Row],[Admin expenses 3]]+pro[[#This Row],[Admin expenses 2]]+pro[[#This Row],[Admin expenses 1]]+pro[[#This Row],[COGS]]</f>
        <v>-466026.364</v>
      </c>
      <c r="J4554" s="55">
        <f>pro[[#This Row],[Revenue]]+pro[[#This Row],[AdminExp]]</f>
        <v>-260761.31100000002</v>
      </c>
      <c r="K4554" s="83">
        <f>pro[[#This Row],[Profit]]/pro[[#This Row],[Revenue]]</f>
        <v>-1.2703638889762694</v>
      </c>
      <c r="L4554" s="56">
        <f t="shared" si="71"/>
        <v>5</v>
      </c>
      <c r="M4554" s="82" t="str">
        <f>"Q"&amp;" "&amp;VLOOKUP(pro[[#This Row],[Period]],Mapping!A:B,2,0)</f>
        <v>Q 2</v>
      </c>
      <c r="N4554"/>
    </row>
    <row r="4555" spans="1:14" ht="11.25" customHeight="1" x14ac:dyDescent="0.2">
      <c r="A4555" s="42" t="s">
        <v>43</v>
      </c>
      <c r="B4555" s="44" t="s">
        <v>17</v>
      </c>
      <c r="C4555" s="44" t="s">
        <v>58</v>
      </c>
      <c r="D4555" s="43">
        <v>62729.141999999993</v>
      </c>
      <c r="E4555" s="43">
        <v>-85650.543999999994</v>
      </c>
      <c r="F4555" s="45">
        <v>-15030</v>
      </c>
      <c r="G4555" s="45">
        <v>-26830</v>
      </c>
      <c r="H4555" s="45">
        <v>-69070</v>
      </c>
      <c r="I4555" s="55">
        <f>pro[[#This Row],[Admin expenses 3]]+pro[[#This Row],[Admin expenses 2]]+pro[[#This Row],[Admin expenses 1]]+pro[[#This Row],[COGS]]</f>
        <v>-196580.54399999999</v>
      </c>
      <c r="J4555" s="55">
        <f>pro[[#This Row],[Revenue]]+pro[[#This Row],[AdminExp]]</f>
        <v>-133851.402</v>
      </c>
      <c r="K4555" s="83">
        <f>pro[[#This Row],[Profit]]/pro[[#This Row],[Revenue]]</f>
        <v>-2.1337993432143549</v>
      </c>
      <c r="L4555" s="56">
        <f t="shared" si="71"/>
        <v>5</v>
      </c>
      <c r="M4555" s="82" t="str">
        <f>"Q"&amp;" "&amp;VLOOKUP(pro[[#This Row],[Period]],Mapping!A:B,2,0)</f>
        <v>Q 2</v>
      </c>
      <c r="N4555"/>
    </row>
    <row r="4556" spans="1:14" ht="11.25" customHeight="1" x14ac:dyDescent="0.2">
      <c r="A4556" s="42" t="s">
        <v>43</v>
      </c>
      <c r="B4556" s="44" t="s">
        <v>17</v>
      </c>
      <c r="C4556" s="44" t="s">
        <v>59</v>
      </c>
      <c r="D4556" s="43">
        <v>118624.44299999998</v>
      </c>
      <c r="E4556" s="43">
        <v>-152957.83299999998</v>
      </c>
      <c r="F4556" s="45">
        <v>-89730</v>
      </c>
      <c r="G4556" s="45">
        <v>-91190</v>
      </c>
      <c r="H4556" s="45">
        <v>-87380</v>
      </c>
      <c r="I4556" s="55">
        <f>pro[[#This Row],[Admin expenses 3]]+pro[[#This Row],[Admin expenses 2]]+pro[[#This Row],[Admin expenses 1]]+pro[[#This Row],[COGS]]</f>
        <v>-421257.83299999998</v>
      </c>
      <c r="J4556" s="55">
        <f>pro[[#This Row],[Revenue]]+pro[[#This Row],[AdminExp]]</f>
        <v>-302633.39</v>
      </c>
      <c r="K4556" s="83">
        <f>pro[[#This Row],[Profit]]/pro[[#This Row],[Revenue]]</f>
        <v>-2.551189133929169</v>
      </c>
      <c r="L4556" s="56">
        <f t="shared" si="71"/>
        <v>5</v>
      </c>
      <c r="M4556" s="82" t="str">
        <f>"Q"&amp;" "&amp;VLOOKUP(pro[[#This Row],[Period]],Mapping!A:B,2,0)</f>
        <v>Q 2</v>
      </c>
      <c r="N4556"/>
    </row>
    <row r="4557" spans="1:14" ht="11.25" customHeight="1" x14ac:dyDescent="0.2">
      <c r="A4557" s="42" t="s">
        <v>43</v>
      </c>
      <c r="B4557" s="44" t="s">
        <v>17</v>
      </c>
      <c r="C4557" s="44" t="s">
        <v>57</v>
      </c>
      <c r="D4557" s="43">
        <v>88612.362999999998</v>
      </c>
      <c r="E4557" s="43">
        <v>-114739.807</v>
      </c>
      <c r="F4557" s="45">
        <v>-69240</v>
      </c>
      <c r="G4557" s="45">
        <v>-31330</v>
      </c>
      <c r="H4557" s="45">
        <v>-32250</v>
      </c>
      <c r="I4557" s="55">
        <f>pro[[#This Row],[Admin expenses 3]]+pro[[#This Row],[Admin expenses 2]]+pro[[#This Row],[Admin expenses 1]]+pro[[#This Row],[COGS]]</f>
        <v>-247559.807</v>
      </c>
      <c r="J4557" s="55">
        <f>pro[[#This Row],[Revenue]]+pro[[#This Row],[AdminExp]]</f>
        <v>-158947.44400000002</v>
      </c>
      <c r="K4557" s="83">
        <f>pro[[#This Row],[Profit]]/pro[[#This Row],[Revenue]]</f>
        <v>-1.7937389165437336</v>
      </c>
      <c r="L4557" s="56">
        <f t="shared" si="71"/>
        <v>5</v>
      </c>
      <c r="M4557" s="82" t="str">
        <f>"Q"&amp;" "&amp;VLOOKUP(pro[[#This Row],[Period]],Mapping!A:B,2,0)</f>
        <v>Q 2</v>
      </c>
      <c r="N4557"/>
    </row>
    <row r="4558" spans="1:14" ht="11.25" customHeight="1" x14ac:dyDescent="0.2">
      <c r="A4558" s="42" t="s">
        <v>43</v>
      </c>
      <c r="B4558" s="44" t="s">
        <v>17</v>
      </c>
      <c r="C4558" s="44" t="s">
        <v>57</v>
      </c>
      <c r="D4558" s="43">
        <v>137355.23199999999</v>
      </c>
      <c r="E4558" s="43">
        <v>-171774.484</v>
      </c>
      <c r="F4558" s="45">
        <v>-39870</v>
      </c>
      <c r="G4558" s="45">
        <v>-38010</v>
      </c>
      <c r="H4558" s="45">
        <v>-54200</v>
      </c>
      <c r="I4558" s="55">
        <f>pro[[#This Row],[Admin expenses 3]]+pro[[#This Row],[Admin expenses 2]]+pro[[#This Row],[Admin expenses 1]]+pro[[#This Row],[COGS]]</f>
        <v>-303854.484</v>
      </c>
      <c r="J4558" s="55">
        <f>pro[[#This Row],[Revenue]]+pro[[#This Row],[AdminExp]]</f>
        <v>-166499.25200000001</v>
      </c>
      <c r="K4558" s="83">
        <f>pro[[#This Row],[Profit]]/pro[[#This Row],[Revenue]]</f>
        <v>-1.2121799044393156</v>
      </c>
      <c r="L4558" s="56">
        <f t="shared" si="71"/>
        <v>5</v>
      </c>
      <c r="M4558" s="82" t="str">
        <f>"Q"&amp;" "&amp;VLOOKUP(pro[[#This Row],[Period]],Mapping!A:B,2,0)</f>
        <v>Q 2</v>
      </c>
      <c r="N4558"/>
    </row>
    <row r="4559" spans="1:14" ht="11.25" customHeight="1" x14ac:dyDescent="0.2">
      <c r="A4559" s="42" t="s">
        <v>43</v>
      </c>
      <c r="B4559" s="44" t="s">
        <v>17</v>
      </c>
      <c r="C4559" s="44" t="s">
        <v>57</v>
      </c>
      <c r="D4559" s="43">
        <v>128710.974</v>
      </c>
      <c r="E4559" s="43">
        <v>-171099.978</v>
      </c>
      <c r="F4559" s="45">
        <v>-22390</v>
      </c>
      <c r="G4559" s="45">
        <v>-34080</v>
      </c>
      <c r="H4559" s="45">
        <v>-50900</v>
      </c>
      <c r="I4559" s="55">
        <f>pro[[#This Row],[Admin expenses 3]]+pro[[#This Row],[Admin expenses 2]]+pro[[#This Row],[Admin expenses 1]]+pro[[#This Row],[COGS]]</f>
        <v>-278469.978</v>
      </c>
      <c r="J4559" s="55">
        <f>pro[[#This Row],[Revenue]]+pro[[#This Row],[AdminExp]]</f>
        <v>-149759.00400000002</v>
      </c>
      <c r="K4559" s="83">
        <f>pro[[#This Row],[Profit]]/pro[[#This Row],[Revenue]]</f>
        <v>-1.1635294128067124</v>
      </c>
      <c r="L4559" s="56">
        <f t="shared" si="71"/>
        <v>5</v>
      </c>
      <c r="M4559" s="82" t="str">
        <f>"Q"&amp;" "&amp;VLOOKUP(pro[[#This Row],[Period]],Mapping!A:B,2,0)</f>
        <v>Q 2</v>
      </c>
      <c r="N4559"/>
    </row>
    <row r="4560" spans="1:14" ht="11.25" customHeight="1" x14ac:dyDescent="0.2">
      <c r="A4560" s="42" t="s">
        <v>43</v>
      </c>
      <c r="B4560" s="44" t="s">
        <v>17</v>
      </c>
      <c r="C4560" s="44" t="s">
        <v>58</v>
      </c>
      <c r="D4560" s="43">
        <v>66973.788</v>
      </c>
      <c r="E4560" s="43">
        <v>-90087.535999999993</v>
      </c>
      <c r="F4560" s="45">
        <v>-56280</v>
      </c>
      <c r="G4560" s="45">
        <v>-59390</v>
      </c>
      <c r="H4560" s="45">
        <v>-97690</v>
      </c>
      <c r="I4560" s="55">
        <f>pro[[#This Row],[Admin expenses 3]]+pro[[#This Row],[Admin expenses 2]]+pro[[#This Row],[Admin expenses 1]]+pro[[#This Row],[COGS]]</f>
        <v>-303447.53599999996</v>
      </c>
      <c r="J4560" s="55">
        <f>pro[[#This Row],[Revenue]]+pro[[#This Row],[AdminExp]]</f>
        <v>-236473.74799999996</v>
      </c>
      <c r="K4560" s="83">
        <f>pro[[#This Row],[Profit]]/pro[[#This Row],[Revenue]]</f>
        <v>-3.5308402744070557</v>
      </c>
      <c r="L4560" s="56">
        <f t="shared" si="71"/>
        <v>5</v>
      </c>
      <c r="M4560" s="82" t="str">
        <f>"Q"&amp;" "&amp;VLOOKUP(pro[[#This Row],[Period]],Mapping!A:B,2,0)</f>
        <v>Q 2</v>
      </c>
      <c r="N4560"/>
    </row>
    <row r="4561" spans="1:14" ht="11.25" customHeight="1" x14ac:dyDescent="0.2">
      <c r="A4561" s="42" t="s">
        <v>43</v>
      </c>
      <c r="B4561" s="44" t="s">
        <v>17</v>
      </c>
      <c r="C4561" s="44" t="s">
        <v>59</v>
      </c>
      <c r="D4561" s="43">
        <v>43516.276999999995</v>
      </c>
      <c r="E4561" s="43">
        <v>-55558.391000000003</v>
      </c>
      <c r="F4561" s="45">
        <v>-88580</v>
      </c>
      <c r="G4561" s="45">
        <v>-89520</v>
      </c>
      <c r="H4561" s="45">
        <v>-71270</v>
      </c>
      <c r="I4561" s="55">
        <f>pro[[#This Row],[Admin expenses 3]]+pro[[#This Row],[Admin expenses 2]]+pro[[#This Row],[Admin expenses 1]]+pro[[#This Row],[COGS]]</f>
        <v>-304928.391</v>
      </c>
      <c r="J4561" s="55">
        <f>pro[[#This Row],[Revenue]]+pro[[#This Row],[AdminExp]]</f>
        <v>-261412.114</v>
      </c>
      <c r="K4561" s="83">
        <f>pro[[#This Row],[Profit]]/pro[[#This Row],[Revenue]]</f>
        <v>-6.007226077727192</v>
      </c>
      <c r="L4561" s="56">
        <f t="shared" si="71"/>
        <v>5</v>
      </c>
      <c r="M4561" s="82" t="str">
        <f>"Q"&amp;" "&amp;VLOOKUP(pro[[#This Row],[Period]],Mapping!A:B,2,0)</f>
        <v>Q 2</v>
      </c>
      <c r="N4561"/>
    </row>
    <row r="4562" spans="1:14" ht="11.25" customHeight="1" x14ac:dyDescent="0.2">
      <c r="A4562" s="42" t="s">
        <v>43</v>
      </c>
      <c r="B4562" s="44" t="s">
        <v>17</v>
      </c>
      <c r="C4562" s="44" t="s">
        <v>60</v>
      </c>
      <c r="D4562" s="43">
        <v>56940.106999999996</v>
      </c>
      <c r="E4562" s="43">
        <v>-73099.683999999994</v>
      </c>
      <c r="F4562" s="45">
        <v>-59700</v>
      </c>
      <c r="G4562" s="45">
        <v>-94890</v>
      </c>
      <c r="H4562" s="45">
        <v>-94470</v>
      </c>
      <c r="I4562" s="55">
        <f>pro[[#This Row],[Admin expenses 3]]+pro[[#This Row],[Admin expenses 2]]+pro[[#This Row],[Admin expenses 1]]+pro[[#This Row],[COGS]]</f>
        <v>-322159.68400000001</v>
      </c>
      <c r="J4562" s="55">
        <f>pro[[#This Row],[Revenue]]+pro[[#This Row],[AdminExp]]</f>
        <v>-265219.57699999999</v>
      </c>
      <c r="K4562" s="83">
        <f>pro[[#This Row],[Profit]]/pro[[#This Row],[Revenue]]</f>
        <v>-4.6578693116962357</v>
      </c>
      <c r="L4562" s="56">
        <f t="shared" si="71"/>
        <v>5</v>
      </c>
      <c r="M4562" s="82" t="str">
        <f>"Q"&amp;" "&amp;VLOOKUP(pro[[#This Row],[Period]],Mapping!A:B,2,0)</f>
        <v>Q 2</v>
      </c>
      <c r="N4562"/>
    </row>
    <row r="4563" spans="1:14" ht="11.25" customHeight="1" x14ac:dyDescent="0.2">
      <c r="A4563" s="42" t="s">
        <v>43</v>
      </c>
      <c r="B4563" s="44" t="s">
        <v>17</v>
      </c>
      <c r="C4563" s="44" t="s">
        <v>57</v>
      </c>
      <c r="D4563" s="43">
        <v>93251.073999999993</v>
      </c>
      <c r="E4563" s="43">
        <v>-116306.46299999999</v>
      </c>
      <c r="F4563" s="45">
        <v>-59970</v>
      </c>
      <c r="G4563" s="45">
        <v>-13190</v>
      </c>
      <c r="H4563" s="45">
        <v>-22400</v>
      </c>
      <c r="I4563" s="55">
        <f>pro[[#This Row],[Admin expenses 3]]+pro[[#This Row],[Admin expenses 2]]+pro[[#This Row],[Admin expenses 1]]+pro[[#This Row],[COGS]]</f>
        <v>-211866.46299999999</v>
      </c>
      <c r="J4563" s="55">
        <f>pro[[#This Row],[Revenue]]+pro[[#This Row],[AdminExp]]</f>
        <v>-118615.389</v>
      </c>
      <c r="K4563" s="83">
        <f>pro[[#This Row],[Profit]]/pro[[#This Row],[Revenue]]</f>
        <v>-1.2720002452733146</v>
      </c>
      <c r="L4563" s="56">
        <f t="shared" si="71"/>
        <v>5</v>
      </c>
      <c r="M4563" s="82" t="str">
        <f>"Q"&amp;" "&amp;VLOOKUP(pro[[#This Row],[Period]],Mapping!A:B,2,0)</f>
        <v>Q 2</v>
      </c>
      <c r="N4563"/>
    </row>
    <row r="4564" spans="1:14" ht="11.25" customHeight="1" x14ac:dyDescent="0.2">
      <c r="A4564" s="42" t="s">
        <v>43</v>
      </c>
      <c r="B4564" s="44" t="s">
        <v>17</v>
      </c>
      <c r="C4564" s="44" t="s">
        <v>58</v>
      </c>
      <c r="D4564" s="43">
        <v>19007.002</v>
      </c>
      <c r="E4564" s="43">
        <v>-23297.806</v>
      </c>
      <c r="F4564" s="45">
        <v>-97920</v>
      </c>
      <c r="G4564" s="45">
        <v>-46850</v>
      </c>
      <c r="H4564" s="45">
        <v>-38730</v>
      </c>
      <c r="I4564" s="55">
        <f>pro[[#This Row],[Admin expenses 3]]+pro[[#This Row],[Admin expenses 2]]+pro[[#This Row],[Admin expenses 1]]+pro[[#This Row],[COGS]]</f>
        <v>-206797.80600000001</v>
      </c>
      <c r="J4564" s="55">
        <f>pro[[#This Row],[Revenue]]+pro[[#This Row],[AdminExp]]</f>
        <v>-187790.804</v>
      </c>
      <c r="K4564" s="83">
        <f>pro[[#This Row],[Profit]]/pro[[#This Row],[Revenue]]</f>
        <v>-9.8800854548234387</v>
      </c>
      <c r="L4564" s="56">
        <f t="shared" si="71"/>
        <v>5</v>
      </c>
      <c r="M4564" s="82" t="str">
        <f>"Q"&amp;" "&amp;VLOOKUP(pro[[#This Row],[Period]],Mapping!A:B,2,0)</f>
        <v>Q 2</v>
      </c>
      <c r="N4564"/>
    </row>
    <row r="4565" spans="1:14" ht="11.25" customHeight="1" x14ac:dyDescent="0.2">
      <c r="A4565" s="42" t="s">
        <v>43</v>
      </c>
      <c r="B4565" s="44" t="s">
        <v>17</v>
      </c>
      <c r="C4565" s="44" t="s">
        <v>59</v>
      </c>
      <c r="D4565" s="43">
        <v>328951.06300000002</v>
      </c>
      <c r="E4565" s="43">
        <v>-316382.92699999997</v>
      </c>
      <c r="F4565" s="45">
        <v>-87430</v>
      </c>
      <c r="G4565" s="45">
        <v>-103470</v>
      </c>
      <c r="H4565" s="45">
        <v>-28660</v>
      </c>
      <c r="I4565" s="55">
        <f>pro[[#This Row],[Admin expenses 3]]+pro[[#This Row],[Admin expenses 2]]+pro[[#This Row],[Admin expenses 1]]+pro[[#This Row],[COGS]]</f>
        <v>-535942.92699999991</v>
      </c>
      <c r="J4565" s="55">
        <f>pro[[#This Row],[Revenue]]+pro[[#This Row],[AdminExp]]</f>
        <v>-206991.86399999988</v>
      </c>
      <c r="K4565" s="83">
        <f>pro[[#This Row],[Profit]]/pro[[#This Row],[Revenue]]</f>
        <v>-0.62924819914626595</v>
      </c>
      <c r="L4565" s="56">
        <f t="shared" si="71"/>
        <v>5</v>
      </c>
      <c r="M4565" s="82" t="str">
        <f>"Q"&amp;" "&amp;VLOOKUP(pro[[#This Row],[Period]],Mapping!A:B,2,0)</f>
        <v>Q 2</v>
      </c>
      <c r="N4565"/>
    </row>
    <row r="4566" spans="1:14" ht="11.25" customHeight="1" x14ac:dyDescent="0.2">
      <c r="A4566" s="42" t="s">
        <v>43</v>
      </c>
      <c r="B4566" s="44" t="s">
        <v>17</v>
      </c>
      <c r="C4566" s="44" t="s">
        <v>60</v>
      </c>
      <c r="D4566" s="43">
        <v>234476.84399999998</v>
      </c>
      <c r="E4566" s="43">
        <v>-233374.13399999999</v>
      </c>
      <c r="F4566" s="45">
        <v>-22000</v>
      </c>
      <c r="G4566" s="45">
        <v>-32690</v>
      </c>
      <c r="H4566" s="45">
        <v>-14650</v>
      </c>
      <c r="I4566" s="55">
        <f>pro[[#This Row],[Admin expenses 3]]+pro[[#This Row],[Admin expenses 2]]+pro[[#This Row],[Admin expenses 1]]+pro[[#This Row],[COGS]]</f>
        <v>-302714.13399999996</v>
      </c>
      <c r="J4566" s="55">
        <f>pro[[#This Row],[Revenue]]+pro[[#This Row],[AdminExp]]</f>
        <v>-68237.289999999979</v>
      </c>
      <c r="K4566" s="83">
        <f>pro[[#This Row],[Profit]]/pro[[#This Row],[Revenue]]</f>
        <v>-0.29101931276420617</v>
      </c>
      <c r="L4566" s="56">
        <f t="shared" si="71"/>
        <v>5</v>
      </c>
      <c r="M4566" s="82" t="str">
        <f>"Q"&amp;" "&amp;VLOOKUP(pro[[#This Row],[Period]],Mapping!A:B,2,0)</f>
        <v>Q 2</v>
      </c>
      <c r="N4566"/>
    </row>
    <row r="4567" spans="1:14" ht="11.25" customHeight="1" x14ac:dyDescent="0.2">
      <c r="A4567" s="42" t="s">
        <v>43</v>
      </c>
      <c r="B4567" s="44" t="s">
        <v>17</v>
      </c>
      <c r="C4567" s="44" t="s">
        <v>57</v>
      </c>
      <c r="D4567" s="43">
        <v>2203647.0469999998</v>
      </c>
      <c r="E4567" s="43">
        <v>-69134.61099999999</v>
      </c>
      <c r="F4567" s="45">
        <v>-81450</v>
      </c>
      <c r="G4567" s="45">
        <v>-13600</v>
      </c>
      <c r="H4567" s="45">
        <v>-62250</v>
      </c>
      <c r="I4567" s="55">
        <f>pro[[#This Row],[Admin expenses 3]]+pro[[#This Row],[Admin expenses 2]]+pro[[#This Row],[Admin expenses 1]]+pro[[#This Row],[COGS]]</f>
        <v>-226434.61099999998</v>
      </c>
      <c r="J4567" s="55">
        <f>pro[[#This Row],[Revenue]]+pro[[#This Row],[AdminExp]]</f>
        <v>1977212.4359999998</v>
      </c>
      <c r="K4567" s="83">
        <f>pro[[#This Row],[Profit]]/pro[[#This Row],[Revenue]]</f>
        <v>0.89724551792072893</v>
      </c>
      <c r="L4567" s="56">
        <f t="shared" si="71"/>
        <v>5</v>
      </c>
      <c r="M4567" s="82" t="str">
        <f>"Q"&amp;" "&amp;VLOOKUP(pro[[#This Row],[Period]],Mapping!A:B,2,0)</f>
        <v>Q 2</v>
      </c>
      <c r="N4567"/>
    </row>
    <row r="4568" spans="1:14" ht="11.25" customHeight="1" x14ac:dyDescent="0.2">
      <c r="A4568" s="42" t="s">
        <v>43</v>
      </c>
      <c r="B4568" s="44" t="s">
        <v>17</v>
      </c>
      <c r="C4568" s="44" t="s">
        <v>58</v>
      </c>
      <c r="D4568" s="43">
        <v>2529378.7819999997</v>
      </c>
      <c r="E4568" s="43">
        <v>-254686.446</v>
      </c>
      <c r="F4568" s="45">
        <v>-26950</v>
      </c>
      <c r="G4568" s="45">
        <v>-61640</v>
      </c>
      <c r="H4568" s="45">
        <v>-34360</v>
      </c>
      <c r="I4568" s="55">
        <f>pro[[#This Row],[Admin expenses 3]]+pro[[#This Row],[Admin expenses 2]]+pro[[#This Row],[Admin expenses 1]]+pro[[#This Row],[COGS]]</f>
        <v>-377636.446</v>
      </c>
      <c r="J4568" s="55">
        <f>pro[[#This Row],[Revenue]]+pro[[#This Row],[AdminExp]]</f>
        <v>2151742.3359999997</v>
      </c>
      <c r="K4568" s="83">
        <f>pro[[#This Row],[Profit]]/pro[[#This Row],[Revenue]]</f>
        <v>0.85069992336165645</v>
      </c>
      <c r="L4568" s="56">
        <f t="shared" si="71"/>
        <v>5</v>
      </c>
      <c r="M4568" s="82" t="str">
        <f>"Q"&amp;" "&amp;VLOOKUP(pro[[#This Row],[Period]],Mapping!A:B,2,0)</f>
        <v>Q 2</v>
      </c>
      <c r="N4568"/>
    </row>
    <row r="4569" spans="1:14" ht="11.25" customHeight="1" x14ac:dyDescent="0.2">
      <c r="A4569" s="42" t="s">
        <v>43</v>
      </c>
      <c r="B4569" s="44" t="s">
        <v>17</v>
      </c>
      <c r="C4569" s="44" t="s">
        <v>59</v>
      </c>
      <c r="D4569" s="43">
        <v>87849.635999999999</v>
      </c>
      <c r="E4569" s="43">
        <v>-51252.095999999998</v>
      </c>
      <c r="F4569" s="45">
        <v>-44090</v>
      </c>
      <c r="G4569" s="45">
        <v>-24170</v>
      </c>
      <c r="H4569" s="45">
        <v>-73430</v>
      </c>
      <c r="I4569" s="55">
        <f>pro[[#This Row],[Admin expenses 3]]+pro[[#This Row],[Admin expenses 2]]+pro[[#This Row],[Admin expenses 1]]+pro[[#This Row],[COGS]]</f>
        <v>-192942.09599999999</v>
      </c>
      <c r="J4569" s="55">
        <f>pro[[#This Row],[Revenue]]+pro[[#This Row],[AdminExp]]</f>
        <v>-105092.45999999999</v>
      </c>
      <c r="K4569" s="83">
        <f>pro[[#This Row],[Profit]]/pro[[#This Row],[Revenue]]</f>
        <v>-1.1962765560007556</v>
      </c>
      <c r="L4569" s="56">
        <f t="shared" si="71"/>
        <v>5</v>
      </c>
      <c r="M4569" s="82" t="str">
        <f>"Q"&amp;" "&amp;VLOOKUP(pro[[#This Row],[Period]],Mapping!A:B,2,0)</f>
        <v>Q 2</v>
      </c>
      <c r="N4569"/>
    </row>
    <row r="4570" spans="1:14" ht="11.25" customHeight="1" x14ac:dyDescent="0.2">
      <c r="A4570" s="42" t="s">
        <v>43</v>
      </c>
      <c r="B4570" s="44" t="s">
        <v>17</v>
      </c>
      <c r="C4570" s="44" t="s">
        <v>60</v>
      </c>
      <c r="D4570" s="43">
        <v>267294.19499999995</v>
      </c>
      <c r="E4570" s="43">
        <v>-50314.397000000004</v>
      </c>
      <c r="F4570" s="45">
        <v>-98530</v>
      </c>
      <c r="G4570" s="45">
        <v>-54410</v>
      </c>
      <c r="H4570" s="45">
        <v>-38580</v>
      </c>
      <c r="I4570" s="55">
        <f>pro[[#This Row],[Admin expenses 3]]+pro[[#This Row],[Admin expenses 2]]+pro[[#This Row],[Admin expenses 1]]+pro[[#This Row],[COGS]]</f>
        <v>-241834.397</v>
      </c>
      <c r="J4570" s="55">
        <f>pro[[#This Row],[Revenue]]+pro[[#This Row],[AdminExp]]</f>
        <v>25459.797999999952</v>
      </c>
      <c r="K4570" s="83">
        <f>pro[[#This Row],[Profit]]/pro[[#This Row],[Revenue]]</f>
        <v>9.5250096995185232E-2</v>
      </c>
      <c r="L4570" s="56">
        <f t="shared" si="71"/>
        <v>5</v>
      </c>
      <c r="M4570" s="82" t="str">
        <f>"Q"&amp;" "&amp;VLOOKUP(pro[[#This Row],[Period]],Mapping!A:B,2,0)</f>
        <v>Q 2</v>
      </c>
      <c r="N4570"/>
    </row>
    <row r="4571" spans="1:14" ht="11.25" customHeight="1" x14ac:dyDescent="0.2">
      <c r="A4571" s="42" t="s">
        <v>43</v>
      </c>
      <c r="B4571" s="44" t="s">
        <v>17</v>
      </c>
      <c r="C4571" s="44" t="s">
        <v>57</v>
      </c>
      <c r="D4571" s="43">
        <v>205809.94</v>
      </c>
      <c r="E4571" s="43">
        <v>-160406.24599999998</v>
      </c>
      <c r="F4571" s="45">
        <v>-98570</v>
      </c>
      <c r="G4571" s="45">
        <v>-12870</v>
      </c>
      <c r="H4571" s="45">
        <v>-52660</v>
      </c>
      <c r="I4571" s="55">
        <f>pro[[#This Row],[Admin expenses 3]]+pro[[#This Row],[Admin expenses 2]]+pro[[#This Row],[Admin expenses 1]]+pro[[#This Row],[COGS]]</f>
        <v>-324506.24599999998</v>
      </c>
      <c r="J4571" s="55">
        <f>pro[[#This Row],[Revenue]]+pro[[#This Row],[AdminExp]]</f>
        <v>-118696.30599999998</v>
      </c>
      <c r="K4571" s="83">
        <f>pro[[#This Row],[Profit]]/pro[[#This Row],[Revenue]]</f>
        <v>-0.57672776154543348</v>
      </c>
      <c r="L4571" s="56">
        <f t="shared" si="71"/>
        <v>5</v>
      </c>
      <c r="M4571" s="82" t="str">
        <f>"Q"&amp;" "&amp;VLOOKUP(pro[[#This Row],[Period]],Mapping!A:B,2,0)</f>
        <v>Q 2</v>
      </c>
      <c r="N4571"/>
    </row>
    <row r="4572" spans="1:14" ht="11.25" customHeight="1" x14ac:dyDescent="0.2">
      <c r="A4572" s="42" t="s">
        <v>43</v>
      </c>
      <c r="B4572" s="44" t="s">
        <v>17</v>
      </c>
      <c r="C4572" s="44" t="s">
        <v>58</v>
      </c>
      <c r="D4572" s="43">
        <v>247292.89199999999</v>
      </c>
      <c r="E4572" s="43">
        <v>-18102.531999999999</v>
      </c>
      <c r="F4572" s="45">
        <v>-81850</v>
      </c>
      <c r="G4572" s="45">
        <v>-26210</v>
      </c>
      <c r="H4572" s="45">
        <v>-16210</v>
      </c>
      <c r="I4572" s="55">
        <f>pro[[#This Row],[Admin expenses 3]]+pro[[#This Row],[Admin expenses 2]]+pro[[#This Row],[Admin expenses 1]]+pro[[#This Row],[COGS]]</f>
        <v>-142372.53200000001</v>
      </c>
      <c r="J4572" s="55">
        <f>pro[[#This Row],[Revenue]]+pro[[#This Row],[AdminExp]]</f>
        <v>104920.35999999999</v>
      </c>
      <c r="K4572" s="83">
        <f>pro[[#This Row],[Profit]]/pro[[#This Row],[Revenue]]</f>
        <v>0.42427568035396662</v>
      </c>
      <c r="L4572" s="56">
        <f t="shared" si="71"/>
        <v>5</v>
      </c>
      <c r="M4572" s="82" t="str">
        <f>"Q"&amp;" "&amp;VLOOKUP(pro[[#This Row],[Period]],Mapping!A:B,2,0)</f>
        <v>Q 2</v>
      </c>
      <c r="N4572"/>
    </row>
    <row r="4573" spans="1:14" ht="11.25" customHeight="1" x14ac:dyDescent="0.2">
      <c r="A4573" s="42" t="s">
        <v>43</v>
      </c>
      <c r="B4573" s="44" t="s">
        <v>17</v>
      </c>
      <c r="C4573" s="44" t="s">
        <v>59</v>
      </c>
      <c r="D4573" s="43">
        <v>340435.522</v>
      </c>
      <c r="E4573" s="43">
        <v>-39624.004000000001</v>
      </c>
      <c r="F4573" s="45">
        <v>-66450</v>
      </c>
      <c r="G4573" s="45">
        <v>-70010</v>
      </c>
      <c r="H4573" s="45">
        <v>-34270</v>
      </c>
      <c r="I4573" s="55">
        <f>pro[[#This Row],[Admin expenses 3]]+pro[[#This Row],[Admin expenses 2]]+pro[[#This Row],[Admin expenses 1]]+pro[[#This Row],[COGS]]</f>
        <v>-210354.00400000002</v>
      </c>
      <c r="J4573" s="55">
        <f>pro[[#This Row],[Revenue]]+pro[[#This Row],[AdminExp]]</f>
        <v>130081.51799999998</v>
      </c>
      <c r="K4573" s="83">
        <f>pro[[#This Row],[Profit]]/pro[[#This Row],[Revenue]]</f>
        <v>0.38210324597090661</v>
      </c>
      <c r="L4573" s="56">
        <f t="shared" si="71"/>
        <v>5</v>
      </c>
      <c r="M4573" s="82" t="str">
        <f>"Q"&amp;" "&amp;VLOOKUP(pro[[#This Row],[Period]],Mapping!A:B,2,0)</f>
        <v>Q 2</v>
      </c>
      <c r="N4573"/>
    </row>
    <row r="4574" spans="1:14" ht="11.25" customHeight="1" x14ac:dyDescent="0.2">
      <c r="A4574" s="42" t="s">
        <v>43</v>
      </c>
      <c r="B4574" s="44" t="s">
        <v>17</v>
      </c>
      <c r="C4574" s="44" t="s">
        <v>60</v>
      </c>
      <c r="D4574" s="43">
        <v>10989.902</v>
      </c>
      <c r="E4574" s="43">
        <v>-11591.950999999999</v>
      </c>
      <c r="F4574" s="45">
        <v>-54240</v>
      </c>
      <c r="G4574" s="45">
        <v>-36100</v>
      </c>
      <c r="H4574" s="45">
        <v>-32700</v>
      </c>
      <c r="I4574" s="55">
        <f>pro[[#This Row],[Admin expenses 3]]+pro[[#This Row],[Admin expenses 2]]+pro[[#This Row],[Admin expenses 1]]+pro[[#This Row],[COGS]]</f>
        <v>-134631.951</v>
      </c>
      <c r="J4574" s="55">
        <f>pro[[#This Row],[Revenue]]+pro[[#This Row],[AdminExp]]</f>
        <v>-123642.049</v>
      </c>
      <c r="K4574" s="83">
        <f>pro[[#This Row],[Profit]]/pro[[#This Row],[Revenue]]</f>
        <v>-11.250514244804002</v>
      </c>
      <c r="L4574" s="56">
        <f t="shared" si="71"/>
        <v>5</v>
      </c>
      <c r="M4574" s="82" t="str">
        <f>"Q"&amp;" "&amp;VLOOKUP(pro[[#This Row],[Period]],Mapping!A:B,2,0)</f>
        <v>Q 2</v>
      </c>
      <c r="N4574"/>
    </row>
    <row r="4575" spans="1:14" ht="11.25" customHeight="1" x14ac:dyDescent="0.2">
      <c r="A4575" s="42" t="s">
        <v>43</v>
      </c>
      <c r="B4575" s="44" t="s">
        <v>17</v>
      </c>
      <c r="C4575" s="44" t="s">
        <v>57</v>
      </c>
      <c r="D4575" s="43">
        <v>47286.743000000002</v>
      </c>
      <c r="E4575" s="43">
        <v>-28960.693999999996</v>
      </c>
      <c r="F4575" s="45">
        <v>-93370</v>
      </c>
      <c r="G4575" s="45">
        <v>-42430</v>
      </c>
      <c r="H4575" s="45">
        <v>-34490</v>
      </c>
      <c r="I4575" s="55">
        <f>pro[[#This Row],[Admin expenses 3]]+pro[[#This Row],[Admin expenses 2]]+pro[[#This Row],[Admin expenses 1]]+pro[[#This Row],[COGS]]</f>
        <v>-199250.69399999999</v>
      </c>
      <c r="J4575" s="55">
        <f>pro[[#This Row],[Revenue]]+pro[[#This Row],[AdminExp]]</f>
        <v>-151963.951</v>
      </c>
      <c r="K4575" s="83">
        <f>pro[[#This Row],[Profit]]/pro[[#This Row],[Revenue]]</f>
        <v>-3.2136692307186392</v>
      </c>
      <c r="L4575" s="56">
        <f t="shared" si="71"/>
        <v>5</v>
      </c>
      <c r="M4575" s="82" t="str">
        <f>"Q"&amp;" "&amp;VLOOKUP(pro[[#This Row],[Period]],Mapping!A:B,2,0)</f>
        <v>Q 2</v>
      </c>
      <c r="N4575"/>
    </row>
    <row r="4576" spans="1:14" ht="11.25" customHeight="1" x14ac:dyDescent="0.2">
      <c r="A4576" s="42" t="s">
        <v>43</v>
      </c>
      <c r="B4576" s="44" t="s">
        <v>17</v>
      </c>
      <c r="C4576" s="44" t="s">
        <v>57</v>
      </c>
      <c r="D4576" s="43">
        <v>493742.473</v>
      </c>
      <c r="E4576" s="43">
        <v>-100813.349</v>
      </c>
      <c r="F4576" s="45">
        <v>-48970</v>
      </c>
      <c r="G4576" s="45">
        <v>-31570</v>
      </c>
      <c r="H4576" s="45">
        <v>-78060</v>
      </c>
      <c r="I4576" s="55">
        <f>pro[[#This Row],[Admin expenses 3]]+pro[[#This Row],[Admin expenses 2]]+pro[[#This Row],[Admin expenses 1]]+pro[[#This Row],[COGS]]</f>
        <v>-259413.34899999999</v>
      </c>
      <c r="J4576" s="55">
        <f>pro[[#This Row],[Revenue]]+pro[[#This Row],[AdminExp]]</f>
        <v>234329.12400000001</v>
      </c>
      <c r="K4576" s="83">
        <f>pro[[#This Row],[Profit]]/pro[[#This Row],[Revenue]]</f>
        <v>0.47459786592027703</v>
      </c>
      <c r="L4576" s="56">
        <f t="shared" si="71"/>
        <v>5</v>
      </c>
      <c r="M4576" s="82" t="str">
        <f>"Q"&amp;" "&amp;VLOOKUP(pro[[#This Row],[Period]],Mapping!A:B,2,0)</f>
        <v>Q 2</v>
      </c>
      <c r="N4576"/>
    </row>
    <row r="4577" spans="1:14" ht="11.25" customHeight="1" x14ac:dyDescent="0.2">
      <c r="A4577" s="42" t="s">
        <v>43</v>
      </c>
      <c r="B4577" s="44" t="s">
        <v>17</v>
      </c>
      <c r="C4577" s="44" t="s">
        <v>58</v>
      </c>
      <c r="D4577" s="43">
        <v>425525.96099999995</v>
      </c>
      <c r="E4577" s="43">
        <v>-40489.68</v>
      </c>
      <c r="F4577" s="45">
        <v>-21220</v>
      </c>
      <c r="G4577" s="45">
        <v>-21470</v>
      </c>
      <c r="H4577" s="45">
        <v>-107190</v>
      </c>
      <c r="I4577" s="55">
        <f>pro[[#This Row],[Admin expenses 3]]+pro[[#This Row],[Admin expenses 2]]+pro[[#This Row],[Admin expenses 1]]+pro[[#This Row],[COGS]]</f>
        <v>-190369.68</v>
      </c>
      <c r="J4577" s="55">
        <f>pro[[#This Row],[Revenue]]+pro[[#This Row],[AdminExp]]</f>
        <v>235156.28099999996</v>
      </c>
      <c r="K4577" s="83">
        <f>pro[[#This Row],[Profit]]/pro[[#This Row],[Revenue]]</f>
        <v>0.55262499248547603</v>
      </c>
      <c r="L4577" s="56">
        <f t="shared" si="71"/>
        <v>5</v>
      </c>
      <c r="M4577" s="82" t="str">
        <f>"Q"&amp;" "&amp;VLOOKUP(pro[[#This Row],[Period]],Mapping!A:B,2,0)</f>
        <v>Q 2</v>
      </c>
      <c r="N4577"/>
    </row>
    <row r="4578" spans="1:14" ht="11.25" customHeight="1" x14ac:dyDescent="0.2">
      <c r="A4578" s="42" t="s">
        <v>43</v>
      </c>
      <c r="B4578" s="44" t="s">
        <v>17</v>
      </c>
      <c r="C4578" s="44" t="s">
        <v>59</v>
      </c>
      <c r="D4578" s="43">
        <v>54427.162999999993</v>
      </c>
      <c r="E4578" s="43">
        <v>-19177.13</v>
      </c>
      <c r="F4578" s="45">
        <v>-38420</v>
      </c>
      <c r="G4578" s="45">
        <v>-84540</v>
      </c>
      <c r="H4578" s="45">
        <v>-41460</v>
      </c>
      <c r="I4578" s="55">
        <f>pro[[#This Row],[Admin expenses 3]]+pro[[#This Row],[Admin expenses 2]]+pro[[#This Row],[Admin expenses 1]]+pro[[#This Row],[COGS]]</f>
        <v>-183597.13</v>
      </c>
      <c r="J4578" s="55">
        <f>pro[[#This Row],[Revenue]]+pro[[#This Row],[AdminExp]]</f>
        <v>-129169.967</v>
      </c>
      <c r="K4578" s="83">
        <f>pro[[#This Row],[Profit]]/pro[[#This Row],[Revenue]]</f>
        <v>-2.3732629055091485</v>
      </c>
      <c r="L4578" s="56">
        <f t="shared" si="71"/>
        <v>5</v>
      </c>
      <c r="M4578" s="82" t="str">
        <f>"Q"&amp;" "&amp;VLOOKUP(pro[[#This Row],[Period]],Mapping!A:B,2,0)</f>
        <v>Q 2</v>
      </c>
      <c r="N4578"/>
    </row>
    <row r="4579" spans="1:14" ht="11.25" customHeight="1" x14ac:dyDescent="0.2">
      <c r="A4579" s="42" t="s">
        <v>43</v>
      </c>
      <c r="B4579" s="44" t="s">
        <v>17</v>
      </c>
      <c r="C4579" s="44" t="s">
        <v>57</v>
      </c>
      <c r="D4579" s="43">
        <v>42042.601999999999</v>
      </c>
      <c r="E4579" s="43">
        <v>-21498.54</v>
      </c>
      <c r="F4579" s="45">
        <v>-53790</v>
      </c>
      <c r="G4579" s="45">
        <v>-69900</v>
      </c>
      <c r="H4579" s="45">
        <v>-76970</v>
      </c>
      <c r="I4579" s="55">
        <f>pro[[#This Row],[Admin expenses 3]]+pro[[#This Row],[Admin expenses 2]]+pro[[#This Row],[Admin expenses 1]]+pro[[#This Row],[COGS]]</f>
        <v>-222158.54</v>
      </c>
      <c r="J4579" s="55">
        <f>pro[[#This Row],[Revenue]]+pro[[#This Row],[AdminExp]]</f>
        <v>-180115.93800000002</v>
      </c>
      <c r="K4579" s="83">
        <f>pro[[#This Row],[Profit]]/pro[[#This Row],[Revenue]]</f>
        <v>-4.284129179254891</v>
      </c>
      <c r="L4579" s="56">
        <f t="shared" si="71"/>
        <v>5</v>
      </c>
      <c r="M4579" s="82" t="str">
        <f>"Q"&amp;" "&amp;VLOOKUP(pro[[#This Row],[Period]],Mapping!A:B,2,0)</f>
        <v>Q 2</v>
      </c>
      <c r="N4579"/>
    </row>
    <row r="4580" spans="1:14" ht="11.25" customHeight="1" x14ac:dyDescent="0.2">
      <c r="A4580" s="42" t="s">
        <v>43</v>
      </c>
      <c r="B4580" s="44" t="s">
        <v>17</v>
      </c>
      <c r="C4580" s="44" t="s">
        <v>58</v>
      </c>
      <c r="D4580" s="43">
        <v>247550.24</v>
      </c>
      <c r="E4580" s="43">
        <v>-108816.86199999999</v>
      </c>
      <c r="F4580" s="45">
        <v>-102110</v>
      </c>
      <c r="G4580" s="45">
        <v>-93600</v>
      </c>
      <c r="H4580" s="45">
        <v>-107200</v>
      </c>
      <c r="I4580" s="55">
        <f>pro[[#This Row],[Admin expenses 3]]+pro[[#This Row],[Admin expenses 2]]+pro[[#This Row],[Admin expenses 1]]+pro[[#This Row],[COGS]]</f>
        <v>-411726.86199999996</v>
      </c>
      <c r="J4580" s="55">
        <f>pro[[#This Row],[Revenue]]+pro[[#This Row],[AdminExp]]</f>
        <v>-164176.62199999997</v>
      </c>
      <c r="K4580" s="83">
        <f>pro[[#This Row],[Profit]]/pro[[#This Row],[Revenue]]</f>
        <v>-0.66320526289936133</v>
      </c>
      <c r="L4580" s="56">
        <f t="shared" si="71"/>
        <v>5</v>
      </c>
      <c r="M4580" s="82" t="str">
        <f>"Q"&amp;" "&amp;VLOOKUP(pro[[#This Row],[Period]],Mapping!A:B,2,0)</f>
        <v>Q 2</v>
      </c>
      <c r="N4580"/>
    </row>
    <row r="4581" spans="1:14" ht="11.25" customHeight="1" x14ac:dyDescent="0.2">
      <c r="A4581" s="42" t="s">
        <v>43</v>
      </c>
      <c r="B4581" s="44" t="s">
        <v>17</v>
      </c>
      <c r="C4581" s="44" t="s">
        <v>59</v>
      </c>
      <c r="D4581" s="43">
        <v>76236.439999999988</v>
      </c>
      <c r="E4581" s="43">
        <v>-56337.841</v>
      </c>
      <c r="F4581" s="45">
        <v>-99500</v>
      </c>
      <c r="G4581" s="45">
        <v>-81120</v>
      </c>
      <c r="H4581" s="45">
        <v>-55510</v>
      </c>
      <c r="I4581" s="55">
        <f>pro[[#This Row],[Admin expenses 3]]+pro[[#This Row],[Admin expenses 2]]+pro[[#This Row],[Admin expenses 1]]+pro[[#This Row],[COGS]]</f>
        <v>-292467.84100000001</v>
      </c>
      <c r="J4581" s="55">
        <f>pro[[#This Row],[Revenue]]+pro[[#This Row],[AdminExp]]</f>
        <v>-216231.40100000001</v>
      </c>
      <c r="K4581" s="83">
        <f>pro[[#This Row],[Profit]]/pro[[#This Row],[Revenue]]</f>
        <v>-2.8363260535250605</v>
      </c>
      <c r="L4581" s="56">
        <f t="shared" si="71"/>
        <v>5</v>
      </c>
      <c r="M4581" s="82" t="str">
        <f>"Q"&amp;" "&amp;VLOOKUP(pro[[#This Row],[Period]],Mapping!A:B,2,0)</f>
        <v>Q 2</v>
      </c>
      <c r="N4581"/>
    </row>
    <row r="4582" spans="1:14" ht="11.25" customHeight="1" x14ac:dyDescent="0.2">
      <c r="A4582" s="42" t="s">
        <v>43</v>
      </c>
      <c r="B4582" s="44" t="s">
        <v>17</v>
      </c>
      <c r="C4582" s="44" t="s">
        <v>57</v>
      </c>
      <c r="D4582" s="43">
        <v>40057.814999999995</v>
      </c>
      <c r="E4582" s="43">
        <v>-18733.924999999999</v>
      </c>
      <c r="F4582" s="45">
        <v>-103650</v>
      </c>
      <c r="G4582" s="45">
        <v>-40950</v>
      </c>
      <c r="H4582" s="45">
        <v>-88020</v>
      </c>
      <c r="I4582" s="55">
        <f>pro[[#This Row],[Admin expenses 3]]+pro[[#This Row],[Admin expenses 2]]+pro[[#This Row],[Admin expenses 1]]+pro[[#This Row],[COGS]]</f>
        <v>-251353.92499999999</v>
      </c>
      <c r="J4582" s="55">
        <f>pro[[#This Row],[Revenue]]+pro[[#This Row],[AdminExp]]</f>
        <v>-211296.11</v>
      </c>
      <c r="K4582" s="83">
        <f>pro[[#This Row],[Profit]]/pro[[#This Row],[Revenue]]</f>
        <v>-5.2747787167123326</v>
      </c>
      <c r="L4582" s="56">
        <f t="shared" si="71"/>
        <v>5</v>
      </c>
      <c r="M4582" s="82" t="str">
        <f>"Q"&amp;" "&amp;VLOOKUP(pro[[#This Row],[Period]],Mapping!A:B,2,0)</f>
        <v>Q 2</v>
      </c>
      <c r="N4582"/>
    </row>
    <row r="4583" spans="1:14" ht="11.25" customHeight="1" x14ac:dyDescent="0.2">
      <c r="A4583" s="42" t="s">
        <v>43</v>
      </c>
      <c r="B4583" s="44" t="s">
        <v>17</v>
      </c>
      <c r="C4583" s="44" t="s">
        <v>58</v>
      </c>
      <c r="D4583" s="43">
        <v>120440.061</v>
      </c>
      <c r="E4583" s="43">
        <v>-68834.625999999989</v>
      </c>
      <c r="F4583" s="45">
        <v>-60500</v>
      </c>
      <c r="G4583" s="45">
        <v>-56290</v>
      </c>
      <c r="H4583" s="45">
        <v>-68970</v>
      </c>
      <c r="I4583" s="55">
        <f>pro[[#This Row],[Admin expenses 3]]+pro[[#This Row],[Admin expenses 2]]+pro[[#This Row],[Admin expenses 1]]+pro[[#This Row],[COGS]]</f>
        <v>-254594.62599999999</v>
      </c>
      <c r="J4583" s="55">
        <f>pro[[#This Row],[Revenue]]+pro[[#This Row],[AdminExp]]</f>
        <v>-134154.565</v>
      </c>
      <c r="K4583" s="83">
        <f>pro[[#This Row],[Profit]]/pro[[#This Row],[Revenue]]</f>
        <v>-1.1138699522910405</v>
      </c>
      <c r="L4583" s="56">
        <f t="shared" si="71"/>
        <v>5</v>
      </c>
      <c r="M4583" s="82" t="str">
        <f>"Q"&amp;" "&amp;VLOOKUP(pro[[#This Row],[Period]],Mapping!A:B,2,0)</f>
        <v>Q 2</v>
      </c>
      <c r="N4583"/>
    </row>
    <row r="4584" spans="1:14" ht="11.25" customHeight="1" x14ac:dyDescent="0.2">
      <c r="A4584" s="42" t="s">
        <v>43</v>
      </c>
      <c r="B4584" s="44" t="s">
        <v>17</v>
      </c>
      <c r="C4584" s="44" t="s">
        <v>59</v>
      </c>
      <c r="D4584" s="43">
        <v>161821.33799999999</v>
      </c>
      <c r="E4584" s="43">
        <v>-90143.584999999992</v>
      </c>
      <c r="F4584" s="45">
        <v>-92800</v>
      </c>
      <c r="G4584" s="45">
        <v>-39150</v>
      </c>
      <c r="H4584" s="45">
        <v>-45510</v>
      </c>
      <c r="I4584" s="55">
        <f>pro[[#This Row],[Admin expenses 3]]+pro[[#This Row],[Admin expenses 2]]+pro[[#This Row],[Admin expenses 1]]+pro[[#This Row],[COGS]]</f>
        <v>-267603.58499999996</v>
      </c>
      <c r="J4584" s="55">
        <f>pro[[#This Row],[Revenue]]+pro[[#This Row],[AdminExp]]</f>
        <v>-105782.24699999997</v>
      </c>
      <c r="K4584" s="83">
        <f>pro[[#This Row],[Profit]]/pro[[#This Row],[Revenue]]</f>
        <v>-0.65369776512415179</v>
      </c>
      <c r="L4584" s="56">
        <f t="shared" si="71"/>
        <v>5</v>
      </c>
      <c r="M4584" s="82" t="str">
        <f>"Q"&amp;" "&amp;VLOOKUP(pro[[#This Row],[Period]],Mapping!A:B,2,0)</f>
        <v>Q 2</v>
      </c>
      <c r="N4584"/>
    </row>
    <row r="4585" spans="1:14" ht="11.25" customHeight="1" x14ac:dyDescent="0.2">
      <c r="A4585" s="42" t="s">
        <v>43</v>
      </c>
      <c r="B4585" s="44" t="s">
        <v>17</v>
      </c>
      <c r="C4585" s="44" t="s">
        <v>57</v>
      </c>
      <c r="D4585" s="43">
        <v>126544.28499999999</v>
      </c>
      <c r="E4585" s="43">
        <v>-70411.179999999993</v>
      </c>
      <c r="F4585" s="45">
        <v>-92670</v>
      </c>
      <c r="G4585" s="45">
        <v>-81420</v>
      </c>
      <c r="H4585" s="45">
        <v>-42030</v>
      </c>
      <c r="I4585" s="55">
        <f>pro[[#This Row],[Admin expenses 3]]+pro[[#This Row],[Admin expenses 2]]+pro[[#This Row],[Admin expenses 1]]+pro[[#This Row],[COGS]]</f>
        <v>-286531.18</v>
      </c>
      <c r="J4585" s="55">
        <f>pro[[#This Row],[Revenue]]+pro[[#This Row],[AdminExp]]</f>
        <v>-159986.89500000002</v>
      </c>
      <c r="K4585" s="83">
        <f>pro[[#This Row],[Profit]]/pro[[#This Row],[Revenue]]</f>
        <v>-1.2642759410272857</v>
      </c>
      <c r="L4585" s="56">
        <f t="shared" si="71"/>
        <v>5</v>
      </c>
      <c r="M4585" s="82" t="str">
        <f>"Q"&amp;" "&amp;VLOOKUP(pro[[#This Row],[Period]],Mapping!A:B,2,0)</f>
        <v>Q 2</v>
      </c>
      <c r="N4585"/>
    </row>
    <row r="4586" spans="1:14" ht="11.25" customHeight="1" x14ac:dyDescent="0.2">
      <c r="A4586" s="42" t="s">
        <v>43</v>
      </c>
      <c r="B4586" s="44" t="s">
        <v>17</v>
      </c>
      <c r="C4586" s="44" t="s">
        <v>57</v>
      </c>
      <c r="D4586" s="43">
        <v>1660965.1310000001</v>
      </c>
      <c r="E4586" s="43">
        <v>-427629.77600000001</v>
      </c>
      <c r="F4586" s="45">
        <v>-65590</v>
      </c>
      <c r="G4586" s="45">
        <v>-70460</v>
      </c>
      <c r="H4586" s="45">
        <v>-101930</v>
      </c>
      <c r="I4586" s="55">
        <f>pro[[#This Row],[Admin expenses 3]]+pro[[#This Row],[Admin expenses 2]]+pro[[#This Row],[Admin expenses 1]]+pro[[#This Row],[COGS]]</f>
        <v>-665609.77600000007</v>
      </c>
      <c r="J4586" s="55">
        <f>pro[[#This Row],[Revenue]]+pro[[#This Row],[AdminExp]]</f>
        <v>995355.35499999998</v>
      </c>
      <c r="K4586" s="83">
        <f>pro[[#This Row],[Profit]]/pro[[#This Row],[Revenue]]</f>
        <v>0.5992632454606297</v>
      </c>
      <c r="L4586" s="56">
        <f t="shared" si="71"/>
        <v>5</v>
      </c>
      <c r="M4586" s="82" t="str">
        <f>"Q"&amp;" "&amp;VLOOKUP(pro[[#This Row],[Period]],Mapping!A:B,2,0)</f>
        <v>Q 2</v>
      </c>
      <c r="N4586"/>
    </row>
    <row r="4587" spans="1:14" ht="11.25" customHeight="1" x14ac:dyDescent="0.2">
      <c r="A4587" s="42" t="s">
        <v>43</v>
      </c>
      <c r="B4587" s="44" t="s">
        <v>17</v>
      </c>
      <c r="C4587" s="44" t="s">
        <v>57</v>
      </c>
      <c r="D4587" s="43">
        <v>819946.24599999993</v>
      </c>
      <c r="E4587" s="43">
        <v>-214679.05199999997</v>
      </c>
      <c r="F4587" s="45">
        <v>-98890</v>
      </c>
      <c r="G4587" s="45">
        <v>-20490</v>
      </c>
      <c r="H4587" s="45">
        <v>-46220</v>
      </c>
      <c r="I4587" s="55">
        <f>pro[[#This Row],[Admin expenses 3]]+pro[[#This Row],[Admin expenses 2]]+pro[[#This Row],[Admin expenses 1]]+pro[[#This Row],[COGS]]</f>
        <v>-380279.05199999997</v>
      </c>
      <c r="J4587" s="55">
        <f>pro[[#This Row],[Revenue]]+pro[[#This Row],[AdminExp]]</f>
        <v>439667.19399999996</v>
      </c>
      <c r="K4587" s="83">
        <f>pro[[#This Row],[Profit]]/pro[[#This Row],[Revenue]]</f>
        <v>0.53621465571049154</v>
      </c>
      <c r="L4587" s="56">
        <f t="shared" si="71"/>
        <v>5</v>
      </c>
      <c r="M4587" s="82" t="str">
        <f>"Q"&amp;" "&amp;VLOOKUP(pro[[#This Row],[Period]],Mapping!A:B,2,0)</f>
        <v>Q 2</v>
      </c>
      <c r="N4587"/>
    </row>
    <row r="4588" spans="1:14" ht="11.25" customHeight="1" x14ac:dyDescent="0.2">
      <c r="A4588" s="42" t="s">
        <v>43</v>
      </c>
      <c r="B4588" s="44" t="s">
        <v>17</v>
      </c>
      <c r="C4588" s="44" t="s">
        <v>57</v>
      </c>
      <c r="D4588" s="43">
        <v>445490.33899999998</v>
      </c>
      <c r="E4588" s="43">
        <v>-117443.64099999999</v>
      </c>
      <c r="F4588" s="45">
        <v>-100160</v>
      </c>
      <c r="G4588" s="45">
        <v>-19800</v>
      </c>
      <c r="H4588" s="45">
        <v>-60600</v>
      </c>
      <c r="I4588" s="55">
        <f>pro[[#This Row],[Admin expenses 3]]+pro[[#This Row],[Admin expenses 2]]+pro[[#This Row],[Admin expenses 1]]+pro[[#This Row],[COGS]]</f>
        <v>-298003.641</v>
      </c>
      <c r="J4588" s="55">
        <f>pro[[#This Row],[Revenue]]+pro[[#This Row],[AdminExp]]</f>
        <v>147486.69799999997</v>
      </c>
      <c r="K4588" s="83">
        <f>pro[[#This Row],[Profit]]/pro[[#This Row],[Revenue]]</f>
        <v>0.33106598524912118</v>
      </c>
      <c r="L4588" s="56">
        <f t="shared" si="71"/>
        <v>5</v>
      </c>
      <c r="M4588" s="82" t="str">
        <f>"Q"&amp;" "&amp;VLOOKUP(pro[[#This Row],[Period]],Mapping!A:B,2,0)</f>
        <v>Q 2</v>
      </c>
      <c r="N4588"/>
    </row>
    <row r="4589" spans="1:14" ht="11.25" customHeight="1" x14ac:dyDescent="0.2">
      <c r="A4589" s="42" t="s">
        <v>43</v>
      </c>
      <c r="B4589" s="44" t="s">
        <v>17</v>
      </c>
      <c r="C4589" s="44" t="s">
        <v>57</v>
      </c>
      <c r="D4589" s="43">
        <v>7156754.0939999996</v>
      </c>
      <c r="E4589" s="43">
        <v>-34566.623</v>
      </c>
      <c r="F4589" s="45">
        <v>-93810</v>
      </c>
      <c r="G4589" s="45">
        <v>-23040</v>
      </c>
      <c r="H4589" s="45">
        <v>-103490</v>
      </c>
      <c r="I4589" s="55">
        <f>pro[[#This Row],[Admin expenses 3]]+pro[[#This Row],[Admin expenses 2]]+pro[[#This Row],[Admin expenses 1]]+pro[[#This Row],[COGS]]</f>
        <v>-254906.62299999999</v>
      </c>
      <c r="J4589" s="55">
        <f>pro[[#This Row],[Revenue]]+pro[[#This Row],[AdminExp]]</f>
        <v>6901847.4709999999</v>
      </c>
      <c r="K4589" s="83">
        <f>pro[[#This Row],[Profit]]/pro[[#This Row],[Revenue]]</f>
        <v>0.96438236948595102</v>
      </c>
      <c r="L4589" s="56">
        <f t="shared" si="71"/>
        <v>5</v>
      </c>
      <c r="M4589" s="82" t="str">
        <f>"Q"&amp;" "&amp;VLOOKUP(pro[[#This Row],[Period]],Mapping!A:B,2,0)</f>
        <v>Q 2</v>
      </c>
      <c r="N4589"/>
    </row>
    <row r="4590" spans="1:14" ht="11.25" customHeight="1" x14ac:dyDescent="0.2">
      <c r="A4590" s="42" t="s">
        <v>43</v>
      </c>
      <c r="B4590" s="44" t="s">
        <v>17</v>
      </c>
      <c r="C4590" s="44" t="s">
        <v>57</v>
      </c>
      <c r="D4590" s="43">
        <v>127629.845</v>
      </c>
      <c r="E4590" s="43">
        <v>-58347.799999999996</v>
      </c>
      <c r="F4590" s="45">
        <v>-36670</v>
      </c>
      <c r="G4590" s="45">
        <v>-52560</v>
      </c>
      <c r="H4590" s="45">
        <v>-100460</v>
      </c>
      <c r="I4590" s="55">
        <f>pro[[#This Row],[Admin expenses 3]]+pro[[#This Row],[Admin expenses 2]]+pro[[#This Row],[Admin expenses 1]]+pro[[#This Row],[COGS]]</f>
        <v>-248037.8</v>
      </c>
      <c r="J4590" s="55">
        <f>pro[[#This Row],[Revenue]]+pro[[#This Row],[AdminExp]]</f>
        <v>-120407.95499999999</v>
      </c>
      <c r="K4590" s="83">
        <f>pro[[#This Row],[Profit]]/pro[[#This Row],[Revenue]]</f>
        <v>-0.94341535085308603</v>
      </c>
      <c r="L4590" s="56">
        <f t="shared" si="71"/>
        <v>5</v>
      </c>
      <c r="M4590" s="82" t="str">
        <f>"Q"&amp;" "&amp;VLOOKUP(pro[[#This Row],[Period]],Mapping!A:B,2,0)</f>
        <v>Q 2</v>
      </c>
      <c r="N4590"/>
    </row>
    <row r="4591" spans="1:14" ht="11.25" customHeight="1" x14ac:dyDescent="0.2">
      <c r="A4591" s="42" t="s">
        <v>43</v>
      </c>
      <c r="B4591" s="44" t="s">
        <v>17</v>
      </c>
      <c r="C4591" s="44" t="s">
        <v>57</v>
      </c>
      <c r="D4591" s="43">
        <v>1403014.9139999999</v>
      </c>
      <c r="E4591" s="43">
        <v>-32155.136999999999</v>
      </c>
      <c r="F4591" s="45">
        <v>-54630</v>
      </c>
      <c r="G4591" s="45">
        <v>-73330</v>
      </c>
      <c r="H4591" s="45">
        <v>-38960</v>
      </c>
      <c r="I4591" s="55">
        <f>pro[[#This Row],[Admin expenses 3]]+pro[[#This Row],[Admin expenses 2]]+pro[[#This Row],[Admin expenses 1]]+pro[[#This Row],[COGS]]</f>
        <v>-199075.13699999999</v>
      </c>
      <c r="J4591" s="55">
        <f>pro[[#This Row],[Revenue]]+pro[[#This Row],[AdminExp]]</f>
        <v>1203939.7769999998</v>
      </c>
      <c r="K4591" s="83">
        <f>pro[[#This Row],[Profit]]/pro[[#This Row],[Revenue]]</f>
        <v>0.85810903717877363</v>
      </c>
      <c r="L4591" s="56">
        <f t="shared" si="71"/>
        <v>5</v>
      </c>
      <c r="M4591" s="82" t="str">
        <f>"Q"&amp;" "&amp;VLOOKUP(pro[[#This Row],[Period]],Mapping!A:B,2,0)</f>
        <v>Q 2</v>
      </c>
      <c r="N4591"/>
    </row>
    <row r="4592" spans="1:14" ht="11.25" customHeight="1" x14ac:dyDescent="0.2">
      <c r="A4592" s="42" t="s">
        <v>43</v>
      </c>
      <c r="B4592" s="44" t="s">
        <v>17</v>
      </c>
      <c r="C4592" s="44" t="s">
        <v>57</v>
      </c>
      <c r="D4592" s="43">
        <v>75626.039999999994</v>
      </c>
      <c r="E4592" s="43">
        <v>-7569.1979999999994</v>
      </c>
      <c r="F4592" s="45">
        <v>-66460</v>
      </c>
      <c r="G4592" s="45">
        <v>-75480</v>
      </c>
      <c r="H4592" s="45">
        <v>-85430</v>
      </c>
      <c r="I4592" s="55">
        <f>pro[[#This Row],[Admin expenses 3]]+pro[[#This Row],[Admin expenses 2]]+pro[[#This Row],[Admin expenses 1]]+pro[[#This Row],[COGS]]</f>
        <v>-234939.198</v>
      </c>
      <c r="J4592" s="55">
        <f>pro[[#This Row],[Revenue]]+pro[[#This Row],[AdminExp]]</f>
        <v>-159313.158</v>
      </c>
      <c r="K4592" s="83">
        <f>pro[[#This Row],[Profit]]/pro[[#This Row],[Revenue]]</f>
        <v>-2.1065913010915289</v>
      </c>
      <c r="L4592" s="56">
        <f t="shared" si="71"/>
        <v>5</v>
      </c>
      <c r="M4592" s="82" t="str">
        <f>"Q"&amp;" "&amp;VLOOKUP(pro[[#This Row],[Period]],Mapping!A:B,2,0)</f>
        <v>Q 2</v>
      </c>
      <c r="N4592"/>
    </row>
    <row r="4593" spans="1:14" ht="11.25" customHeight="1" x14ac:dyDescent="0.2">
      <c r="A4593" s="42" t="s">
        <v>43</v>
      </c>
      <c r="B4593" s="44" t="s">
        <v>17</v>
      </c>
      <c r="C4593" s="44" t="s">
        <v>57</v>
      </c>
      <c r="D4593" s="43">
        <v>3308993.7719999999</v>
      </c>
      <c r="E4593" s="43">
        <v>-227850.34999999998</v>
      </c>
      <c r="F4593" s="45">
        <v>-82810</v>
      </c>
      <c r="G4593" s="45">
        <v>-78360</v>
      </c>
      <c r="H4593" s="45">
        <v>-85870</v>
      </c>
      <c r="I4593" s="55">
        <f>pro[[#This Row],[Admin expenses 3]]+pro[[#This Row],[Admin expenses 2]]+pro[[#This Row],[Admin expenses 1]]+pro[[#This Row],[COGS]]</f>
        <v>-474890.35</v>
      </c>
      <c r="J4593" s="55">
        <f>pro[[#This Row],[Revenue]]+pro[[#This Row],[AdminExp]]</f>
        <v>2834103.4219999998</v>
      </c>
      <c r="K4593" s="83">
        <f>pro[[#This Row],[Profit]]/pro[[#This Row],[Revenue]]</f>
        <v>0.85648496711646271</v>
      </c>
      <c r="L4593" s="56">
        <f t="shared" si="71"/>
        <v>5</v>
      </c>
      <c r="M4593" s="82" t="str">
        <f>"Q"&amp;" "&amp;VLOOKUP(pro[[#This Row],[Period]],Mapping!A:B,2,0)</f>
        <v>Q 2</v>
      </c>
      <c r="N4593"/>
    </row>
    <row r="4594" spans="1:14" ht="11.25" customHeight="1" x14ac:dyDescent="0.2">
      <c r="A4594" s="42" t="s">
        <v>43</v>
      </c>
      <c r="B4594" s="44" t="s">
        <v>17</v>
      </c>
      <c r="C4594" s="44" t="s">
        <v>57</v>
      </c>
      <c r="D4594" s="43">
        <v>300685.609</v>
      </c>
      <c r="E4594" s="43">
        <v>-153027.11199999999</v>
      </c>
      <c r="F4594" s="45">
        <v>-100250</v>
      </c>
      <c r="G4594" s="45">
        <v>-17120</v>
      </c>
      <c r="H4594" s="45">
        <v>-35150</v>
      </c>
      <c r="I4594" s="55">
        <f>pro[[#This Row],[Admin expenses 3]]+pro[[#This Row],[Admin expenses 2]]+pro[[#This Row],[Admin expenses 1]]+pro[[#This Row],[COGS]]</f>
        <v>-305547.11199999996</v>
      </c>
      <c r="J4594" s="55">
        <f>pro[[#This Row],[Revenue]]+pro[[#This Row],[AdminExp]]</f>
        <v>-4861.5029999999679</v>
      </c>
      <c r="K4594" s="83">
        <f>pro[[#This Row],[Profit]]/pro[[#This Row],[Revenue]]</f>
        <v>-1.6168060108257352E-2</v>
      </c>
      <c r="L4594" s="56">
        <f t="shared" si="71"/>
        <v>5</v>
      </c>
      <c r="M4594" s="82" t="str">
        <f>"Q"&amp;" "&amp;VLOOKUP(pro[[#This Row],[Period]],Mapping!A:B,2,0)</f>
        <v>Q 2</v>
      </c>
      <c r="N4594"/>
    </row>
    <row r="4595" spans="1:14" ht="11.25" customHeight="1" x14ac:dyDescent="0.2">
      <c r="A4595" s="42" t="s">
        <v>43</v>
      </c>
      <c r="B4595" s="44" t="s">
        <v>17</v>
      </c>
      <c r="C4595" s="44" t="s">
        <v>57</v>
      </c>
      <c r="D4595" s="43">
        <v>197069.54399999997</v>
      </c>
      <c r="E4595" s="43">
        <v>-194562.93499999997</v>
      </c>
      <c r="F4595" s="45">
        <v>-103550</v>
      </c>
      <c r="G4595" s="45">
        <v>-28770</v>
      </c>
      <c r="H4595" s="45">
        <v>-14170</v>
      </c>
      <c r="I4595" s="55">
        <f>pro[[#This Row],[Admin expenses 3]]+pro[[#This Row],[Admin expenses 2]]+pro[[#This Row],[Admin expenses 1]]+pro[[#This Row],[COGS]]</f>
        <v>-341052.93499999994</v>
      </c>
      <c r="J4595" s="55">
        <f>pro[[#This Row],[Revenue]]+pro[[#This Row],[AdminExp]]</f>
        <v>-143983.39099999997</v>
      </c>
      <c r="K4595" s="83">
        <f>pro[[#This Row],[Profit]]/pro[[#This Row],[Revenue]]</f>
        <v>-0.73062223658466474</v>
      </c>
      <c r="L4595" s="56">
        <f t="shared" si="71"/>
        <v>5</v>
      </c>
      <c r="M4595" s="82" t="str">
        <f>"Q"&amp;" "&amp;VLOOKUP(pro[[#This Row],[Period]],Mapping!A:B,2,0)</f>
        <v>Q 2</v>
      </c>
      <c r="N4595"/>
    </row>
    <row r="4596" spans="1:14" ht="11.25" customHeight="1" x14ac:dyDescent="0.2">
      <c r="A4596" s="42" t="s">
        <v>43</v>
      </c>
      <c r="B4596" s="44" t="s">
        <v>19</v>
      </c>
      <c r="C4596" s="44" t="s">
        <v>57</v>
      </c>
      <c r="D4596" s="43">
        <v>732425.31599999999</v>
      </c>
      <c r="E4596" s="43">
        <v>-92304.463999999993</v>
      </c>
      <c r="F4596" s="45">
        <v>-102090</v>
      </c>
      <c r="G4596" s="45">
        <v>-53160</v>
      </c>
      <c r="H4596" s="45">
        <v>-61510</v>
      </c>
      <c r="I4596" s="55">
        <f>pro[[#This Row],[Admin expenses 3]]+pro[[#This Row],[Admin expenses 2]]+pro[[#This Row],[Admin expenses 1]]+pro[[#This Row],[COGS]]</f>
        <v>-309064.46399999998</v>
      </c>
      <c r="J4596" s="55">
        <f>pro[[#This Row],[Revenue]]+pro[[#This Row],[AdminExp]]</f>
        <v>423360.85200000001</v>
      </c>
      <c r="K4596" s="83">
        <f>pro[[#This Row],[Profit]]/pro[[#This Row],[Revenue]]</f>
        <v>0.57802596763326519</v>
      </c>
      <c r="L4596" s="56">
        <f t="shared" si="71"/>
        <v>5</v>
      </c>
      <c r="M4596" s="82" t="str">
        <f>"Q"&amp;" "&amp;VLOOKUP(pro[[#This Row],[Period]],Mapping!A:B,2,0)</f>
        <v>Q 2</v>
      </c>
      <c r="N4596"/>
    </row>
    <row r="4597" spans="1:14" ht="11.25" customHeight="1" x14ac:dyDescent="0.2">
      <c r="A4597" s="42" t="s">
        <v>43</v>
      </c>
      <c r="B4597" s="44" t="s">
        <v>19</v>
      </c>
      <c r="C4597" s="44" t="s">
        <v>57</v>
      </c>
      <c r="D4597" s="43">
        <v>-7008.0919999999996</v>
      </c>
      <c r="E4597" s="43">
        <v>3470.3269999999998</v>
      </c>
      <c r="F4597" s="45">
        <v>-85600</v>
      </c>
      <c r="G4597" s="45">
        <v>-59640</v>
      </c>
      <c r="H4597" s="45">
        <v>-49210</v>
      </c>
      <c r="I4597" s="55">
        <f>pro[[#This Row],[Admin expenses 3]]+pro[[#This Row],[Admin expenses 2]]+pro[[#This Row],[Admin expenses 1]]+pro[[#This Row],[COGS]]</f>
        <v>-190979.67300000001</v>
      </c>
      <c r="J4597" s="55">
        <f>pro[[#This Row],[Revenue]]+pro[[#This Row],[AdminExp]]</f>
        <v>-197987.76500000001</v>
      </c>
      <c r="K4597" s="83">
        <f>pro[[#This Row],[Profit]]/pro[[#This Row],[Revenue]]</f>
        <v>28.251307916619819</v>
      </c>
      <c r="L4597" s="56">
        <f t="shared" si="71"/>
        <v>5</v>
      </c>
      <c r="M4597" s="82" t="str">
        <f>"Q"&amp;" "&amp;VLOOKUP(pro[[#This Row],[Period]],Mapping!A:B,2,0)</f>
        <v>Q 2</v>
      </c>
      <c r="N4597"/>
    </row>
    <row r="4598" spans="1:14" ht="11.25" customHeight="1" x14ac:dyDescent="0.2">
      <c r="A4598" s="42" t="s">
        <v>43</v>
      </c>
      <c r="B4598" s="44" t="s">
        <v>19</v>
      </c>
      <c r="C4598" s="44" t="s">
        <v>57</v>
      </c>
      <c r="D4598" s="43">
        <v>763351.70799999987</v>
      </c>
      <c r="E4598" s="43">
        <v>-506148.02699999994</v>
      </c>
      <c r="F4598" s="45">
        <v>-44060</v>
      </c>
      <c r="G4598" s="45">
        <v>-95120</v>
      </c>
      <c r="H4598" s="45">
        <v>-81720</v>
      </c>
      <c r="I4598" s="55">
        <f>pro[[#This Row],[Admin expenses 3]]+pro[[#This Row],[Admin expenses 2]]+pro[[#This Row],[Admin expenses 1]]+pro[[#This Row],[COGS]]</f>
        <v>-727048.027</v>
      </c>
      <c r="J4598" s="55">
        <f>pro[[#This Row],[Revenue]]+pro[[#This Row],[AdminExp]]</f>
        <v>36303.680999999866</v>
      </c>
      <c r="K4598" s="83">
        <f>pro[[#This Row],[Profit]]/pro[[#This Row],[Revenue]]</f>
        <v>4.7558262619358513E-2</v>
      </c>
      <c r="L4598" s="56">
        <f t="shared" si="71"/>
        <v>5</v>
      </c>
      <c r="M4598" s="82" t="str">
        <f>"Q"&amp;" "&amp;VLOOKUP(pro[[#This Row],[Period]],Mapping!A:B,2,0)</f>
        <v>Q 2</v>
      </c>
      <c r="N4598"/>
    </row>
    <row r="4599" spans="1:14" ht="11.25" customHeight="1" x14ac:dyDescent="0.2">
      <c r="A4599" s="42" t="s">
        <v>43</v>
      </c>
      <c r="B4599" s="44" t="s">
        <v>19</v>
      </c>
      <c r="C4599" s="44" t="s">
        <v>57</v>
      </c>
      <c r="D4599" s="43">
        <v>1156123.7869999998</v>
      </c>
      <c r="E4599" s="43">
        <v>-960956.24799999991</v>
      </c>
      <c r="F4599" s="45">
        <v>-56220</v>
      </c>
      <c r="G4599" s="45">
        <v>-53050</v>
      </c>
      <c r="H4599" s="45">
        <v>-92690</v>
      </c>
      <c r="I4599" s="55">
        <f>pro[[#This Row],[Admin expenses 3]]+pro[[#This Row],[Admin expenses 2]]+pro[[#This Row],[Admin expenses 1]]+pro[[#This Row],[COGS]]</f>
        <v>-1162916.2479999999</v>
      </c>
      <c r="J4599" s="55">
        <f>pro[[#This Row],[Revenue]]+pro[[#This Row],[AdminExp]]</f>
        <v>-6792.4610000001267</v>
      </c>
      <c r="K4599" s="83">
        <f>pro[[#This Row],[Profit]]/pro[[#This Row],[Revenue]]</f>
        <v>-5.8752021854214546E-3</v>
      </c>
      <c r="L4599" s="56">
        <f t="shared" si="71"/>
        <v>5</v>
      </c>
      <c r="M4599" s="82" t="str">
        <f>"Q"&amp;" "&amp;VLOOKUP(pro[[#This Row],[Period]],Mapping!A:B,2,0)</f>
        <v>Q 2</v>
      </c>
      <c r="N4599"/>
    </row>
    <row r="4600" spans="1:14" ht="11.25" customHeight="1" x14ac:dyDescent="0.2">
      <c r="A4600" s="42" t="s">
        <v>43</v>
      </c>
      <c r="B4600" s="44" t="s">
        <v>19</v>
      </c>
      <c r="C4600" s="44" t="s">
        <v>57</v>
      </c>
      <c r="D4600" s="43">
        <v>2397584.5389999999</v>
      </c>
      <c r="E4600" s="43">
        <v>-2258175.0939999996</v>
      </c>
      <c r="F4600" s="45">
        <v>-50440</v>
      </c>
      <c r="G4600" s="45">
        <v>-23020</v>
      </c>
      <c r="H4600" s="45">
        <v>-47030</v>
      </c>
      <c r="I4600" s="55">
        <f>pro[[#This Row],[Admin expenses 3]]+pro[[#This Row],[Admin expenses 2]]+pro[[#This Row],[Admin expenses 1]]+pro[[#This Row],[COGS]]</f>
        <v>-2378665.0939999996</v>
      </c>
      <c r="J4600" s="55">
        <f>pro[[#This Row],[Revenue]]+pro[[#This Row],[AdminExp]]</f>
        <v>18919.445000000298</v>
      </c>
      <c r="K4600" s="83">
        <f>pro[[#This Row],[Profit]]/pro[[#This Row],[Revenue]]</f>
        <v>7.8910439620583066E-3</v>
      </c>
      <c r="L4600" s="56">
        <f t="shared" si="71"/>
        <v>5</v>
      </c>
      <c r="M4600" s="82" t="str">
        <f>"Q"&amp;" "&amp;VLOOKUP(pro[[#This Row],[Period]],Mapping!A:B,2,0)</f>
        <v>Q 2</v>
      </c>
      <c r="N4600"/>
    </row>
    <row r="4601" spans="1:14" ht="11.25" customHeight="1" x14ac:dyDescent="0.2">
      <c r="A4601" s="42" t="s">
        <v>43</v>
      </c>
      <c r="B4601" s="44" t="s">
        <v>19</v>
      </c>
      <c r="C4601" s="44" t="s">
        <v>57</v>
      </c>
      <c r="D4601" s="43">
        <v>534280.46700000006</v>
      </c>
      <c r="E4601" s="43">
        <v>-435828.79200000002</v>
      </c>
      <c r="F4601" s="45">
        <v>-98010</v>
      </c>
      <c r="G4601" s="45">
        <v>-97630</v>
      </c>
      <c r="H4601" s="45">
        <v>-76460</v>
      </c>
      <c r="I4601" s="55">
        <f>pro[[#This Row],[Admin expenses 3]]+pro[[#This Row],[Admin expenses 2]]+pro[[#This Row],[Admin expenses 1]]+pro[[#This Row],[COGS]]</f>
        <v>-707928.79200000002</v>
      </c>
      <c r="J4601" s="55">
        <f>pro[[#This Row],[Revenue]]+pro[[#This Row],[AdminExp]]</f>
        <v>-173648.32499999995</v>
      </c>
      <c r="K4601" s="83">
        <f>pro[[#This Row],[Profit]]/pro[[#This Row],[Revenue]]</f>
        <v>-0.32501342595405036</v>
      </c>
      <c r="L4601" s="56">
        <f t="shared" si="71"/>
        <v>5</v>
      </c>
      <c r="M4601" s="82" t="str">
        <f>"Q"&amp;" "&amp;VLOOKUP(pro[[#This Row],[Period]],Mapping!A:B,2,0)</f>
        <v>Q 2</v>
      </c>
      <c r="N4601"/>
    </row>
    <row r="4602" spans="1:14" ht="11.25" customHeight="1" x14ac:dyDescent="0.2">
      <c r="A4602" s="42" t="s">
        <v>43</v>
      </c>
      <c r="B4602" s="44" t="s">
        <v>19</v>
      </c>
      <c r="C4602" s="44" t="s">
        <v>57</v>
      </c>
      <c r="D4602" s="43">
        <v>1598203.9849999999</v>
      </c>
      <c r="E4602" s="43">
        <v>-1305526.2359999998</v>
      </c>
      <c r="F4602" s="45">
        <v>-66270</v>
      </c>
      <c r="G4602" s="45">
        <v>-24160</v>
      </c>
      <c r="H4602" s="45">
        <v>-58170</v>
      </c>
      <c r="I4602" s="55">
        <f>pro[[#This Row],[Admin expenses 3]]+pro[[#This Row],[Admin expenses 2]]+pro[[#This Row],[Admin expenses 1]]+pro[[#This Row],[COGS]]</f>
        <v>-1454126.2359999998</v>
      </c>
      <c r="J4602" s="55">
        <f>pro[[#This Row],[Revenue]]+pro[[#This Row],[AdminExp]]</f>
        <v>144077.74900000007</v>
      </c>
      <c r="K4602" s="83">
        <f>pro[[#This Row],[Profit]]/pro[[#This Row],[Revenue]]</f>
        <v>9.014978710618099E-2</v>
      </c>
      <c r="L4602" s="56">
        <f t="shared" si="71"/>
        <v>5</v>
      </c>
      <c r="M4602" s="82" t="str">
        <f>"Q"&amp;" "&amp;VLOOKUP(pro[[#This Row],[Period]],Mapping!A:B,2,0)</f>
        <v>Q 2</v>
      </c>
      <c r="N4602"/>
    </row>
    <row r="4603" spans="1:14" ht="11.25" customHeight="1" x14ac:dyDescent="0.2">
      <c r="A4603" s="42" t="s">
        <v>43</v>
      </c>
      <c r="B4603" s="44" t="s">
        <v>19</v>
      </c>
      <c r="C4603" s="44" t="s">
        <v>57</v>
      </c>
      <c r="D4603" s="43">
        <v>1184486.4919999999</v>
      </c>
      <c r="E4603" s="43">
        <v>-674849.68599999999</v>
      </c>
      <c r="F4603" s="45">
        <v>-77840</v>
      </c>
      <c r="G4603" s="45">
        <v>-73970</v>
      </c>
      <c r="H4603" s="45">
        <v>-21020</v>
      </c>
      <c r="I4603" s="55">
        <f>pro[[#This Row],[Admin expenses 3]]+pro[[#This Row],[Admin expenses 2]]+pro[[#This Row],[Admin expenses 1]]+pro[[#This Row],[COGS]]</f>
        <v>-847679.68599999999</v>
      </c>
      <c r="J4603" s="55">
        <f>pro[[#This Row],[Revenue]]+pro[[#This Row],[AdminExp]]</f>
        <v>336806.80599999987</v>
      </c>
      <c r="K4603" s="83">
        <f>pro[[#This Row],[Profit]]/pro[[#This Row],[Revenue]]</f>
        <v>0.28434837229025989</v>
      </c>
      <c r="L4603" s="56">
        <f t="shared" si="71"/>
        <v>5</v>
      </c>
      <c r="M4603" s="82" t="str">
        <f>"Q"&amp;" "&amp;VLOOKUP(pro[[#This Row],[Period]],Mapping!A:B,2,0)</f>
        <v>Q 2</v>
      </c>
      <c r="N4603"/>
    </row>
    <row r="4604" spans="1:14" ht="11.25" customHeight="1" x14ac:dyDescent="0.2">
      <c r="A4604" s="42" t="s">
        <v>43</v>
      </c>
      <c r="B4604" s="44" t="s">
        <v>19</v>
      </c>
      <c r="C4604" s="44" t="s">
        <v>57</v>
      </c>
      <c r="D4604" s="43">
        <v>2029012.02</v>
      </c>
      <c r="E4604" s="43">
        <v>-1598756.061</v>
      </c>
      <c r="F4604" s="45">
        <v>-45020</v>
      </c>
      <c r="G4604" s="45">
        <v>-48720</v>
      </c>
      <c r="H4604" s="45">
        <v>-67550</v>
      </c>
      <c r="I4604" s="55">
        <f>pro[[#This Row],[Admin expenses 3]]+pro[[#This Row],[Admin expenses 2]]+pro[[#This Row],[Admin expenses 1]]+pro[[#This Row],[COGS]]</f>
        <v>-1760046.061</v>
      </c>
      <c r="J4604" s="55">
        <f>pro[[#This Row],[Revenue]]+pro[[#This Row],[AdminExp]]</f>
        <v>268965.95900000003</v>
      </c>
      <c r="K4604" s="83">
        <f>pro[[#This Row],[Profit]]/pro[[#This Row],[Revenue]]</f>
        <v>0.13256006191624239</v>
      </c>
      <c r="L4604" s="56">
        <f t="shared" si="71"/>
        <v>5</v>
      </c>
      <c r="M4604" s="82" t="str">
        <f>"Q"&amp;" "&amp;VLOOKUP(pro[[#This Row],[Period]],Mapping!A:B,2,0)</f>
        <v>Q 2</v>
      </c>
      <c r="N4604"/>
    </row>
    <row r="4605" spans="1:14" ht="11.25" customHeight="1" x14ac:dyDescent="0.2">
      <c r="A4605" s="42" t="s">
        <v>43</v>
      </c>
      <c r="B4605" s="44" t="s">
        <v>19</v>
      </c>
      <c r="C4605" s="44" t="s">
        <v>57</v>
      </c>
      <c r="D4605" s="43">
        <v>1295358.575</v>
      </c>
      <c r="E4605" s="43">
        <v>-1375935.7919999999</v>
      </c>
      <c r="F4605" s="45">
        <v>-69090</v>
      </c>
      <c r="G4605" s="45">
        <v>-36850</v>
      </c>
      <c r="H4605" s="45">
        <v>-81930</v>
      </c>
      <c r="I4605" s="55">
        <f>pro[[#This Row],[Admin expenses 3]]+pro[[#This Row],[Admin expenses 2]]+pro[[#This Row],[Admin expenses 1]]+pro[[#This Row],[COGS]]</f>
        <v>-1563805.7919999999</v>
      </c>
      <c r="J4605" s="55">
        <f>pro[[#This Row],[Revenue]]+pro[[#This Row],[AdminExp]]</f>
        <v>-268447.21699999995</v>
      </c>
      <c r="K4605" s="83">
        <f>pro[[#This Row],[Profit]]/pro[[#This Row],[Revenue]]</f>
        <v>-0.2072377658055029</v>
      </c>
      <c r="L4605" s="56">
        <f t="shared" si="71"/>
        <v>5</v>
      </c>
      <c r="M4605" s="82" t="str">
        <f>"Q"&amp;" "&amp;VLOOKUP(pro[[#This Row],[Period]],Mapping!A:B,2,0)</f>
        <v>Q 2</v>
      </c>
      <c r="N4605"/>
    </row>
    <row r="4606" spans="1:14" ht="11.25" customHeight="1" x14ac:dyDescent="0.2">
      <c r="A4606" s="42" t="s">
        <v>43</v>
      </c>
      <c r="B4606" s="44" t="s">
        <v>19</v>
      </c>
      <c r="C4606" s="44" t="s">
        <v>57</v>
      </c>
      <c r="D4606" s="43">
        <v>443040.73099999997</v>
      </c>
      <c r="E4606" s="43">
        <v>-109051.208</v>
      </c>
      <c r="F4606" s="45">
        <v>-39270</v>
      </c>
      <c r="G4606" s="45">
        <v>-73640</v>
      </c>
      <c r="H4606" s="45">
        <v>-56580</v>
      </c>
      <c r="I4606" s="55">
        <f>pro[[#This Row],[Admin expenses 3]]+pro[[#This Row],[Admin expenses 2]]+pro[[#This Row],[Admin expenses 1]]+pro[[#This Row],[COGS]]</f>
        <v>-278541.20799999998</v>
      </c>
      <c r="J4606" s="55">
        <f>pro[[#This Row],[Revenue]]+pro[[#This Row],[AdminExp]]</f>
        <v>164499.52299999999</v>
      </c>
      <c r="K4606" s="83">
        <f>pro[[#This Row],[Profit]]/pro[[#This Row],[Revenue]]</f>
        <v>0.37129661335810676</v>
      </c>
      <c r="L4606" s="56">
        <f t="shared" si="71"/>
        <v>5</v>
      </c>
      <c r="M4606" s="82" t="str">
        <f>"Q"&amp;" "&amp;VLOOKUP(pro[[#This Row],[Period]],Mapping!A:B,2,0)</f>
        <v>Q 2</v>
      </c>
      <c r="N4606"/>
    </row>
    <row r="4607" spans="1:14" ht="11.25" customHeight="1" x14ac:dyDescent="0.2">
      <c r="A4607" s="42" t="s">
        <v>43</v>
      </c>
      <c r="B4607" s="44" t="s">
        <v>19</v>
      </c>
      <c r="C4607" s="44" t="s">
        <v>57</v>
      </c>
      <c r="D4607" s="43">
        <v>73100.09</v>
      </c>
      <c r="E4607" s="43">
        <v>-20572.488999999998</v>
      </c>
      <c r="F4607" s="45">
        <v>-91500</v>
      </c>
      <c r="G4607" s="45">
        <v>-86630</v>
      </c>
      <c r="H4607" s="45">
        <v>-51500</v>
      </c>
      <c r="I4607" s="55">
        <f>pro[[#This Row],[Admin expenses 3]]+pro[[#This Row],[Admin expenses 2]]+pro[[#This Row],[Admin expenses 1]]+pro[[#This Row],[COGS]]</f>
        <v>-250202.489</v>
      </c>
      <c r="J4607" s="55">
        <f>pro[[#This Row],[Revenue]]+pro[[#This Row],[AdminExp]]</f>
        <v>-177102.399</v>
      </c>
      <c r="K4607" s="83">
        <f>pro[[#This Row],[Profit]]/pro[[#This Row],[Revenue]]</f>
        <v>-2.422738453536788</v>
      </c>
      <c r="L4607" s="56">
        <f t="shared" si="71"/>
        <v>5</v>
      </c>
      <c r="M4607" s="82" t="str">
        <f>"Q"&amp;" "&amp;VLOOKUP(pro[[#This Row],[Period]],Mapping!A:B,2,0)</f>
        <v>Q 2</v>
      </c>
      <c r="N4607"/>
    </row>
    <row r="4608" spans="1:14" ht="11.25" customHeight="1" x14ac:dyDescent="0.2">
      <c r="A4608" s="42" t="s">
        <v>43</v>
      </c>
      <c r="B4608" s="44" t="s">
        <v>19</v>
      </c>
      <c r="C4608" s="44" t="s">
        <v>57</v>
      </c>
      <c r="D4608" s="43">
        <v>180016.788</v>
      </c>
      <c r="E4608" s="43">
        <v>-42507.01</v>
      </c>
      <c r="F4608" s="45">
        <v>-65020</v>
      </c>
      <c r="G4608" s="45">
        <v>-18200</v>
      </c>
      <c r="H4608" s="45">
        <v>-76830</v>
      </c>
      <c r="I4608" s="55">
        <f>pro[[#This Row],[Admin expenses 3]]+pro[[#This Row],[Admin expenses 2]]+pro[[#This Row],[Admin expenses 1]]+pro[[#This Row],[COGS]]</f>
        <v>-202557.01</v>
      </c>
      <c r="J4608" s="55">
        <f>pro[[#This Row],[Revenue]]+pro[[#This Row],[AdminExp]]</f>
        <v>-22540.222000000009</v>
      </c>
      <c r="K4608" s="83">
        <f>pro[[#This Row],[Profit]]/pro[[#This Row],[Revenue]]</f>
        <v>-0.12521177747044354</v>
      </c>
      <c r="L4608" s="56">
        <f t="shared" si="71"/>
        <v>5</v>
      </c>
      <c r="M4608" s="82" t="str">
        <f>"Q"&amp;" "&amp;VLOOKUP(pro[[#This Row],[Period]],Mapping!A:B,2,0)</f>
        <v>Q 2</v>
      </c>
      <c r="N4608"/>
    </row>
    <row r="4609" spans="1:14" ht="11.25" customHeight="1" x14ac:dyDescent="0.2">
      <c r="A4609" s="42" t="s">
        <v>43</v>
      </c>
      <c r="B4609" s="44" t="s">
        <v>19</v>
      </c>
      <c r="C4609" s="44" t="s">
        <v>57</v>
      </c>
      <c r="D4609" s="43">
        <v>413646.90499999997</v>
      </c>
      <c r="E4609" s="43">
        <v>-83981.918999999994</v>
      </c>
      <c r="F4609" s="45">
        <v>-69440</v>
      </c>
      <c r="G4609" s="45">
        <v>-22070</v>
      </c>
      <c r="H4609" s="45">
        <v>-98800</v>
      </c>
      <c r="I4609" s="55">
        <f>pro[[#This Row],[Admin expenses 3]]+pro[[#This Row],[Admin expenses 2]]+pro[[#This Row],[Admin expenses 1]]+pro[[#This Row],[COGS]]</f>
        <v>-274291.91899999999</v>
      </c>
      <c r="J4609" s="55">
        <f>pro[[#This Row],[Revenue]]+pro[[#This Row],[AdminExp]]</f>
        <v>139354.98599999998</v>
      </c>
      <c r="K4609" s="83">
        <f>pro[[#This Row],[Profit]]/pro[[#This Row],[Revenue]]</f>
        <v>0.33689357835277406</v>
      </c>
      <c r="L4609" s="56">
        <f t="shared" si="71"/>
        <v>5</v>
      </c>
      <c r="M4609" s="82" t="str">
        <f>"Q"&amp;" "&amp;VLOOKUP(pro[[#This Row],[Period]],Mapping!A:B,2,0)</f>
        <v>Q 2</v>
      </c>
      <c r="N4609"/>
    </row>
    <row r="4610" spans="1:14" ht="11.25" customHeight="1" x14ac:dyDescent="0.2">
      <c r="A4610" s="42" t="s">
        <v>43</v>
      </c>
      <c r="B4610" s="44" t="s">
        <v>19</v>
      </c>
      <c r="C4610" s="44" t="s">
        <v>57</v>
      </c>
      <c r="D4610" s="43">
        <v>483496.55199999997</v>
      </c>
      <c r="E4610" s="43">
        <v>-754618.09499999997</v>
      </c>
      <c r="F4610" s="45">
        <v>-60550</v>
      </c>
      <c r="G4610" s="45">
        <v>-43070</v>
      </c>
      <c r="H4610" s="45">
        <v>-57810</v>
      </c>
      <c r="I4610" s="55">
        <f>pro[[#This Row],[Admin expenses 3]]+pro[[#This Row],[Admin expenses 2]]+pro[[#This Row],[Admin expenses 1]]+pro[[#This Row],[COGS]]</f>
        <v>-916048.09499999997</v>
      </c>
      <c r="J4610" s="55">
        <f>pro[[#This Row],[Revenue]]+pro[[#This Row],[AdminExp]]</f>
        <v>-432551.54300000001</v>
      </c>
      <c r="K4610" s="83">
        <f>pro[[#This Row],[Profit]]/pro[[#This Row],[Revenue]]</f>
        <v>-0.8946321151841431</v>
      </c>
      <c r="L4610" s="56">
        <f t="shared" ref="L4610:L4673" si="72">MONTH(DATEVALUE(A4610&amp;"1"))</f>
        <v>5</v>
      </c>
      <c r="M4610" s="82" t="str">
        <f>"Q"&amp;" "&amp;VLOOKUP(pro[[#This Row],[Period]],Mapping!A:B,2,0)</f>
        <v>Q 2</v>
      </c>
      <c r="N4610"/>
    </row>
    <row r="4611" spans="1:14" ht="11.25" customHeight="1" x14ac:dyDescent="0.2">
      <c r="A4611" s="42" t="s">
        <v>43</v>
      </c>
      <c r="B4611" s="44" t="s">
        <v>19</v>
      </c>
      <c r="C4611" s="44" t="s">
        <v>58</v>
      </c>
      <c r="D4611" s="43">
        <v>65215.051999999996</v>
      </c>
      <c r="E4611" s="43">
        <v>-100431.64599999999</v>
      </c>
      <c r="F4611" s="45">
        <v>-47710</v>
      </c>
      <c r="G4611" s="45">
        <v>-13100</v>
      </c>
      <c r="H4611" s="45">
        <v>-88670</v>
      </c>
      <c r="I4611" s="55">
        <f>pro[[#This Row],[Admin expenses 3]]+pro[[#This Row],[Admin expenses 2]]+pro[[#This Row],[Admin expenses 1]]+pro[[#This Row],[COGS]]</f>
        <v>-249911.64600000001</v>
      </c>
      <c r="J4611" s="55">
        <f>pro[[#This Row],[Revenue]]+pro[[#This Row],[AdminExp]]</f>
        <v>-184696.59400000001</v>
      </c>
      <c r="K4611" s="83">
        <f>pro[[#This Row],[Profit]]/pro[[#This Row],[Revenue]]</f>
        <v>-2.8321160274471611</v>
      </c>
      <c r="L4611" s="56">
        <f t="shared" si="72"/>
        <v>5</v>
      </c>
      <c r="M4611" s="82" t="str">
        <f>"Q"&amp;" "&amp;VLOOKUP(pro[[#This Row],[Period]],Mapping!A:B,2,0)</f>
        <v>Q 2</v>
      </c>
      <c r="N4611"/>
    </row>
    <row r="4612" spans="1:14" ht="11.25" customHeight="1" x14ac:dyDescent="0.2">
      <c r="A4612" s="42" t="s">
        <v>43</v>
      </c>
      <c r="B4612" s="44" t="s">
        <v>19</v>
      </c>
      <c r="C4612" s="44" t="s">
        <v>59</v>
      </c>
      <c r="D4612" s="43">
        <v>1215826.2409999999</v>
      </c>
      <c r="E4612" s="43">
        <v>-30134.23</v>
      </c>
      <c r="F4612" s="45">
        <v>-85650</v>
      </c>
      <c r="G4612" s="45">
        <v>-101020</v>
      </c>
      <c r="H4612" s="45">
        <v>-95700</v>
      </c>
      <c r="I4612" s="55">
        <f>pro[[#This Row],[Admin expenses 3]]+pro[[#This Row],[Admin expenses 2]]+pro[[#This Row],[Admin expenses 1]]+pro[[#This Row],[COGS]]</f>
        <v>-312504.23</v>
      </c>
      <c r="J4612" s="55">
        <f>pro[[#This Row],[Revenue]]+pro[[#This Row],[AdminExp]]</f>
        <v>903322.01099999994</v>
      </c>
      <c r="K4612" s="83">
        <f>pro[[#This Row],[Profit]]/pro[[#This Row],[Revenue]]</f>
        <v>0.74296966173145784</v>
      </c>
      <c r="L4612" s="56">
        <f t="shared" si="72"/>
        <v>5</v>
      </c>
      <c r="M4612" s="82" t="str">
        <f>"Q"&amp;" "&amp;VLOOKUP(pro[[#This Row],[Period]],Mapping!A:B,2,0)</f>
        <v>Q 2</v>
      </c>
      <c r="N4612"/>
    </row>
    <row r="4613" spans="1:14" ht="11.25" customHeight="1" x14ac:dyDescent="0.2">
      <c r="A4613" s="42" t="s">
        <v>43</v>
      </c>
      <c r="B4613" s="44" t="s">
        <v>19</v>
      </c>
      <c r="C4613" s="44" t="s">
        <v>57</v>
      </c>
      <c r="D4613" s="43">
        <v>181341.90899999999</v>
      </c>
      <c r="E4613" s="43">
        <v>-7391.3489999999993</v>
      </c>
      <c r="F4613" s="45">
        <v>-107850</v>
      </c>
      <c r="G4613" s="45">
        <v>-29180</v>
      </c>
      <c r="H4613" s="45">
        <v>-18100</v>
      </c>
      <c r="I4613" s="55">
        <f>pro[[#This Row],[Admin expenses 3]]+pro[[#This Row],[Admin expenses 2]]+pro[[#This Row],[Admin expenses 1]]+pro[[#This Row],[COGS]]</f>
        <v>-162521.34899999999</v>
      </c>
      <c r="J4613" s="55">
        <f>pro[[#This Row],[Revenue]]+pro[[#This Row],[AdminExp]]</f>
        <v>18820.559999999998</v>
      </c>
      <c r="K4613" s="83">
        <f>pro[[#This Row],[Profit]]/pro[[#This Row],[Revenue]]</f>
        <v>0.10378494471457229</v>
      </c>
      <c r="L4613" s="56">
        <f t="shared" si="72"/>
        <v>5</v>
      </c>
      <c r="M4613" s="82" t="str">
        <f>"Q"&amp;" "&amp;VLOOKUP(pro[[#This Row],[Period]],Mapping!A:B,2,0)</f>
        <v>Q 2</v>
      </c>
      <c r="N4613"/>
    </row>
    <row r="4614" spans="1:14" ht="11.25" customHeight="1" x14ac:dyDescent="0.2">
      <c r="A4614" s="42" t="s">
        <v>43</v>
      </c>
      <c r="B4614" s="44" t="s">
        <v>19</v>
      </c>
      <c r="C4614" s="44" t="s">
        <v>57</v>
      </c>
      <c r="D4614" s="43">
        <v>981173.52899999986</v>
      </c>
      <c r="E4614" s="43">
        <v>-46431.468999999997</v>
      </c>
      <c r="F4614" s="45">
        <v>-66950</v>
      </c>
      <c r="G4614" s="45">
        <v>-21620</v>
      </c>
      <c r="H4614" s="45">
        <v>-106930</v>
      </c>
      <c r="I4614" s="55">
        <f>pro[[#This Row],[Admin expenses 3]]+pro[[#This Row],[Admin expenses 2]]+pro[[#This Row],[Admin expenses 1]]+pro[[#This Row],[COGS]]</f>
        <v>-241931.46899999998</v>
      </c>
      <c r="J4614" s="55">
        <f>pro[[#This Row],[Revenue]]+pro[[#This Row],[AdminExp]]</f>
        <v>739242.05999999982</v>
      </c>
      <c r="K4614" s="83">
        <f>pro[[#This Row],[Profit]]/pro[[#This Row],[Revenue]]</f>
        <v>0.75342642065917365</v>
      </c>
      <c r="L4614" s="56">
        <f t="shared" si="72"/>
        <v>5</v>
      </c>
      <c r="M4614" s="82" t="str">
        <f>"Q"&amp;" "&amp;VLOOKUP(pro[[#This Row],[Period]],Mapping!A:B,2,0)</f>
        <v>Q 2</v>
      </c>
      <c r="N4614"/>
    </row>
    <row r="4615" spans="1:14" ht="11.25" customHeight="1" x14ac:dyDescent="0.2">
      <c r="A4615" s="42" t="s">
        <v>43</v>
      </c>
      <c r="B4615" s="44" t="s">
        <v>19</v>
      </c>
      <c r="C4615" s="44" t="s">
        <v>57</v>
      </c>
      <c r="D4615" s="43">
        <v>121048.886</v>
      </c>
      <c r="E4615" s="43">
        <v>-15216.949999999999</v>
      </c>
      <c r="F4615" s="45">
        <v>-40520</v>
      </c>
      <c r="G4615" s="45">
        <v>-39230</v>
      </c>
      <c r="H4615" s="45">
        <v>-72120</v>
      </c>
      <c r="I4615" s="55">
        <f>pro[[#This Row],[Admin expenses 3]]+pro[[#This Row],[Admin expenses 2]]+pro[[#This Row],[Admin expenses 1]]+pro[[#This Row],[COGS]]</f>
        <v>-167086.95000000001</v>
      </c>
      <c r="J4615" s="55">
        <f>pro[[#This Row],[Revenue]]+pro[[#This Row],[AdminExp]]</f>
        <v>-46038.064000000013</v>
      </c>
      <c r="K4615" s="83">
        <f>pro[[#This Row],[Profit]]/pro[[#This Row],[Revenue]]</f>
        <v>-0.38032620969349534</v>
      </c>
      <c r="L4615" s="56">
        <f t="shared" si="72"/>
        <v>5</v>
      </c>
      <c r="M4615" s="82" t="str">
        <f>"Q"&amp;" "&amp;VLOOKUP(pro[[#This Row],[Period]],Mapping!A:B,2,0)</f>
        <v>Q 2</v>
      </c>
      <c r="N4615"/>
    </row>
    <row r="4616" spans="1:14" ht="11.25" customHeight="1" x14ac:dyDescent="0.2">
      <c r="A4616" s="42" t="s">
        <v>43</v>
      </c>
      <c r="B4616" s="44" t="s">
        <v>19</v>
      </c>
      <c r="C4616" s="44" t="s">
        <v>57</v>
      </c>
      <c r="D4616" s="43">
        <v>1754337.8089999999</v>
      </c>
      <c r="E4616" s="43">
        <v>-157649.84899999999</v>
      </c>
      <c r="F4616" s="45">
        <v>-15490</v>
      </c>
      <c r="G4616" s="45">
        <v>-80190</v>
      </c>
      <c r="H4616" s="45">
        <v>-87240</v>
      </c>
      <c r="I4616" s="55">
        <f>pro[[#This Row],[Admin expenses 3]]+pro[[#This Row],[Admin expenses 2]]+pro[[#This Row],[Admin expenses 1]]+pro[[#This Row],[COGS]]</f>
        <v>-340569.84899999999</v>
      </c>
      <c r="J4616" s="55">
        <f>pro[[#This Row],[Revenue]]+pro[[#This Row],[AdminExp]]</f>
        <v>1413767.96</v>
      </c>
      <c r="K4616" s="83">
        <f>pro[[#This Row],[Profit]]/pro[[#This Row],[Revenue]]</f>
        <v>0.80586985741695316</v>
      </c>
      <c r="L4616" s="56">
        <f t="shared" si="72"/>
        <v>5</v>
      </c>
      <c r="M4616" s="82" t="str">
        <f>"Q"&amp;" "&amp;VLOOKUP(pro[[#This Row],[Period]],Mapping!A:B,2,0)</f>
        <v>Q 2</v>
      </c>
      <c r="N4616"/>
    </row>
    <row r="4617" spans="1:14" ht="11.25" customHeight="1" x14ac:dyDescent="0.2">
      <c r="A4617" s="42" t="s">
        <v>43</v>
      </c>
      <c r="B4617" s="44" t="s">
        <v>19</v>
      </c>
      <c r="C4617" s="44" t="s">
        <v>57</v>
      </c>
      <c r="D4617" s="43">
        <v>251729.15599999999</v>
      </c>
      <c r="E4617" s="43">
        <v>-25076.155999999999</v>
      </c>
      <c r="F4617" s="45">
        <v>-14820</v>
      </c>
      <c r="G4617" s="45">
        <v>-39330</v>
      </c>
      <c r="H4617" s="45">
        <v>-104220</v>
      </c>
      <c r="I4617" s="55">
        <f>pro[[#This Row],[Admin expenses 3]]+pro[[#This Row],[Admin expenses 2]]+pro[[#This Row],[Admin expenses 1]]+pro[[#This Row],[COGS]]</f>
        <v>-183446.15599999999</v>
      </c>
      <c r="J4617" s="55">
        <f>pro[[#This Row],[Revenue]]+pro[[#This Row],[AdminExp]]</f>
        <v>68283</v>
      </c>
      <c r="K4617" s="83">
        <f>pro[[#This Row],[Profit]]/pro[[#This Row],[Revenue]]</f>
        <v>0.27125582544756954</v>
      </c>
      <c r="L4617" s="56">
        <f t="shared" si="72"/>
        <v>5</v>
      </c>
      <c r="M4617" s="82" t="str">
        <f>"Q"&amp;" "&amp;VLOOKUP(pro[[#This Row],[Period]],Mapping!A:B,2,0)</f>
        <v>Q 2</v>
      </c>
      <c r="N4617"/>
    </row>
    <row r="4618" spans="1:14" ht="11.25" customHeight="1" x14ac:dyDescent="0.2">
      <c r="A4618" s="42" t="s">
        <v>43</v>
      </c>
      <c r="B4618" s="44" t="s">
        <v>19</v>
      </c>
      <c r="C4618" s="44" t="s">
        <v>58</v>
      </c>
      <c r="D4618" s="43">
        <v>274812.92300000001</v>
      </c>
      <c r="E4618" s="43">
        <v>-21720.579999999998</v>
      </c>
      <c r="F4618" s="45">
        <v>-70840</v>
      </c>
      <c r="G4618" s="45">
        <v>-38710</v>
      </c>
      <c r="H4618" s="45">
        <v>-50620</v>
      </c>
      <c r="I4618" s="55">
        <f>pro[[#This Row],[Admin expenses 3]]+pro[[#This Row],[Admin expenses 2]]+pro[[#This Row],[Admin expenses 1]]+pro[[#This Row],[COGS]]</f>
        <v>-181890.58</v>
      </c>
      <c r="J4618" s="55">
        <f>pro[[#This Row],[Revenue]]+pro[[#This Row],[AdminExp]]</f>
        <v>92922.343000000023</v>
      </c>
      <c r="K4618" s="83">
        <f>pro[[#This Row],[Profit]]/pro[[#This Row],[Revenue]]</f>
        <v>0.33812945179437581</v>
      </c>
      <c r="L4618" s="56">
        <f t="shared" si="72"/>
        <v>5</v>
      </c>
      <c r="M4618" s="82" t="str">
        <f>"Q"&amp;" "&amp;VLOOKUP(pro[[#This Row],[Period]],Mapping!A:B,2,0)</f>
        <v>Q 2</v>
      </c>
      <c r="N4618"/>
    </row>
    <row r="4619" spans="1:14" ht="11.25" customHeight="1" x14ac:dyDescent="0.2">
      <c r="A4619" s="42" t="s">
        <v>43</v>
      </c>
      <c r="B4619" s="44" t="s">
        <v>19</v>
      </c>
      <c r="C4619" s="44" t="s">
        <v>59</v>
      </c>
      <c r="D4619" s="43">
        <v>199424.75</v>
      </c>
      <c r="E4619" s="43">
        <v>-11856.858999999999</v>
      </c>
      <c r="F4619" s="45">
        <v>-18710</v>
      </c>
      <c r="G4619" s="45">
        <v>-83090</v>
      </c>
      <c r="H4619" s="45">
        <v>-54000</v>
      </c>
      <c r="I4619" s="55">
        <f>pro[[#This Row],[Admin expenses 3]]+pro[[#This Row],[Admin expenses 2]]+pro[[#This Row],[Admin expenses 1]]+pro[[#This Row],[COGS]]</f>
        <v>-167656.859</v>
      </c>
      <c r="J4619" s="55">
        <f>pro[[#This Row],[Revenue]]+pro[[#This Row],[AdminExp]]</f>
        <v>31767.891000000003</v>
      </c>
      <c r="K4619" s="83">
        <f>pro[[#This Row],[Profit]]/pro[[#This Row],[Revenue]]</f>
        <v>0.15929763482215725</v>
      </c>
      <c r="L4619" s="56">
        <f t="shared" si="72"/>
        <v>5</v>
      </c>
      <c r="M4619" s="82" t="str">
        <f>"Q"&amp;" "&amp;VLOOKUP(pro[[#This Row],[Period]],Mapping!A:B,2,0)</f>
        <v>Q 2</v>
      </c>
      <c r="N4619"/>
    </row>
    <row r="4620" spans="1:14" ht="11.25" customHeight="1" x14ac:dyDescent="0.2">
      <c r="A4620" s="42" t="s">
        <v>43</v>
      </c>
      <c r="B4620" s="44" t="s">
        <v>19</v>
      </c>
      <c r="C4620" s="44" t="s">
        <v>57</v>
      </c>
      <c r="D4620" s="43">
        <v>2162803.8109999998</v>
      </c>
      <c r="E4620" s="43">
        <v>-109751.69099999999</v>
      </c>
      <c r="F4620" s="45">
        <v>-24800</v>
      </c>
      <c r="G4620" s="45">
        <v>-73620</v>
      </c>
      <c r="H4620" s="45">
        <v>-85290</v>
      </c>
      <c r="I4620" s="55">
        <f>pro[[#This Row],[Admin expenses 3]]+pro[[#This Row],[Admin expenses 2]]+pro[[#This Row],[Admin expenses 1]]+pro[[#This Row],[COGS]]</f>
        <v>-293461.69099999999</v>
      </c>
      <c r="J4620" s="55">
        <f>pro[[#This Row],[Revenue]]+pro[[#This Row],[AdminExp]]</f>
        <v>1869342.1199999996</v>
      </c>
      <c r="K4620" s="83">
        <f>pro[[#This Row],[Profit]]/pro[[#This Row],[Revenue]]</f>
        <v>0.86431423437139476</v>
      </c>
      <c r="L4620" s="56">
        <f t="shared" si="72"/>
        <v>5</v>
      </c>
      <c r="M4620" s="82" t="str">
        <f>"Q"&amp;" "&amp;VLOOKUP(pro[[#This Row],[Period]],Mapping!A:B,2,0)</f>
        <v>Q 2</v>
      </c>
      <c r="N4620"/>
    </row>
    <row r="4621" spans="1:14" ht="11.25" customHeight="1" x14ac:dyDescent="0.2">
      <c r="A4621" s="42" t="s">
        <v>43</v>
      </c>
      <c r="B4621" s="44" t="s">
        <v>19</v>
      </c>
      <c r="C4621" s="44" t="s">
        <v>57</v>
      </c>
      <c r="D4621" s="43">
        <v>123973.79399999999</v>
      </c>
      <c r="E4621" s="43">
        <v>-192353.76999999996</v>
      </c>
      <c r="F4621" s="45">
        <v>-93980</v>
      </c>
      <c r="G4621" s="45">
        <v>-71280</v>
      </c>
      <c r="H4621" s="45">
        <v>-88070</v>
      </c>
      <c r="I4621" s="55">
        <f>pro[[#This Row],[Admin expenses 3]]+pro[[#This Row],[Admin expenses 2]]+pro[[#This Row],[Admin expenses 1]]+pro[[#This Row],[COGS]]</f>
        <v>-445683.76999999996</v>
      </c>
      <c r="J4621" s="55">
        <f>pro[[#This Row],[Revenue]]+pro[[#This Row],[AdminExp]]</f>
        <v>-321709.97599999997</v>
      </c>
      <c r="K4621" s="83">
        <f>pro[[#This Row],[Profit]]/pro[[#This Row],[Revenue]]</f>
        <v>-2.5949837108316616</v>
      </c>
      <c r="L4621" s="56">
        <f t="shared" si="72"/>
        <v>5</v>
      </c>
      <c r="M4621" s="82" t="str">
        <f>"Q"&amp;" "&amp;VLOOKUP(pro[[#This Row],[Period]],Mapping!A:B,2,0)</f>
        <v>Q 2</v>
      </c>
      <c r="N4621"/>
    </row>
    <row r="4622" spans="1:14" ht="11.25" customHeight="1" x14ac:dyDescent="0.2">
      <c r="A4622" s="42" t="s">
        <v>43</v>
      </c>
      <c r="B4622" s="44" t="s">
        <v>19</v>
      </c>
      <c r="C4622" s="44" t="s">
        <v>57</v>
      </c>
      <c r="D4622" s="43">
        <v>123308.89899999999</v>
      </c>
      <c r="E4622" s="43">
        <v>-201724.18699999998</v>
      </c>
      <c r="F4622" s="45">
        <v>-54930</v>
      </c>
      <c r="G4622" s="45">
        <v>-91010</v>
      </c>
      <c r="H4622" s="45">
        <v>-75800</v>
      </c>
      <c r="I4622" s="55">
        <f>pro[[#This Row],[Admin expenses 3]]+pro[[#This Row],[Admin expenses 2]]+pro[[#This Row],[Admin expenses 1]]+pro[[#This Row],[COGS]]</f>
        <v>-423464.18699999998</v>
      </c>
      <c r="J4622" s="55">
        <f>pro[[#This Row],[Revenue]]+pro[[#This Row],[AdminExp]]</f>
        <v>-300155.288</v>
      </c>
      <c r="K4622" s="83">
        <f>pro[[#This Row],[Profit]]/pro[[#This Row],[Revenue]]</f>
        <v>-2.4341737736219673</v>
      </c>
      <c r="L4622" s="56">
        <f t="shared" si="72"/>
        <v>5</v>
      </c>
      <c r="M4622" s="82" t="str">
        <f>"Q"&amp;" "&amp;VLOOKUP(pro[[#This Row],[Period]],Mapping!A:B,2,0)</f>
        <v>Q 2</v>
      </c>
      <c r="N4622"/>
    </row>
    <row r="4623" spans="1:14" ht="11.25" customHeight="1" x14ac:dyDescent="0.2">
      <c r="A4623" s="42" t="s">
        <v>43</v>
      </c>
      <c r="B4623" s="44" t="s">
        <v>19</v>
      </c>
      <c r="C4623" s="44" t="s">
        <v>58</v>
      </c>
      <c r="D4623" s="43">
        <v>123441.878</v>
      </c>
      <c r="E4623" s="43">
        <v>-192384.87100000001</v>
      </c>
      <c r="F4623" s="45">
        <v>-93470</v>
      </c>
      <c r="G4623" s="45">
        <v>-13100</v>
      </c>
      <c r="H4623" s="45">
        <v>-97350</v>
      </c>
      <c r="I4623" s="55">
        <f>pro[[#This Row],[Admin expenses 3]]+pro[[#This Row],[Admin expenses 2]]+pro[[#This Row],[Admin expenses 1]]+pro[[#This Row],[COGS]]</f>
        <v>-396304.87100000004</v>
      </c>
      <c r="J4623" s="55">
        <f>pro[[#This Row],[Revenue]]+pro[[#This Row],[AdminExp]]</f>
        <v>-272862.99300000002</v>
      </c>
      <c r="K4623" s="83">
        <f>pro[[#This Row],[Profit]]/pro[[#This Row],[Revenue]]</f>
        <v>-2.2104572404512512</v>
      </c>
      <c r="L4623" s="56">
        <f t="shared" si="72"/>
        <v>5</v>
      </c>
      <c r="M4623" s="82" t="str">
        <f>"Q"&amp;" "&amp;VLOOKUP(pro[[#This Row],[Period]],Mapping!A:B,2,0)</f>
        <v>Q 2</v>
      </c>
      <c r="N4623"/>
    </row>
    <row r="4624" spans="1:14" ht="11.25" customHeight="1" x14ac:dyDescent="0.2">
      <c r="A4624" s="42" t="s">
        <v>43</v>
      </c>
      <c r="B4624" s="44" t="s">
        <v>19</v>
      </c>
      <c r="C4624" s="44" t="s">
        <v>59</v>
      </c>
      <c r="D4624" s="43">
        <v>125296.99</v>
      </c>
      <c r="E4624" s="43">
        <v>-201208.34999999998</v>
      </c>
      <c r="F4624" s="45">
        <v>-17250</v>
      </c>
      <c r="G4624" s="45">
        <v>-62070</v>
      </c>
      <c r="H4624" s="45">
        <v>-101190</v>
      </c>
      <c r="I4624" s="55">
        <f>pro[[#This Row],[Admin expenses 3]]+pro[[#This Row],[Admin expenses 2]]+pro[[#This Row],[Admin expenses 1]]+pro[[#This Row],[COGS]]</f>
        <v>-381718.35</v>
      </c>
      <c r="J4624" s="55">
        <f>pro[[#This Row],[Revenue]]+pro[[#This Row],[AdminExp]]</f>
        <v>-256421.36</v>
      </c>
      <c r="K4624" s="83">
        <f>pro[[#This Row],[Profit]]/pro[[#This Row],[Revenue]]</f>
        <v>-2.0465085394309948</v>
      </c>
      <c r="L4624" s="56">
        <f t="shared" si="72"/>
        <v>5</v>
      </c>
      <c r="M4624" s="82" t="str">
        <f>"Q"&amp;" "&amp;VLOOKUP(pro[[#This Row],[Period]],Mapping!A:B,2,0)</f>
        <v>Q 2</v>
      </c>
      <c r="N4624"/>
    </row>
    <row r="4625" spans="1:14" ht="11.25" customHeight="1" x14ac:dyDescent="0.2">
      <c r="A4625" s="42" t="s">
        <v>43</v>
      </c>
      <c r="B4625" s="44" t="s">
        <v>19</v>
      </c>
      <c r="C4625" s="44" t="s">
        <v>57</v>
      </c>
      <c r="D4625" s="43">
        <v>123366.04699999999</v>
      </c>
      <c r="E4625" s="43">
        <v>-201724.18699999998</v>
      </c>
      <c r="F4625" s="45">
        <v>-53240</v>
      </c>
      <c r="G4625" s="45">
        <v>-30890</v>
      </c>
      <c r="H4625" s="45">
        <v>-101740</v>
      </c>
      <c r="I4625" s="55">
        <f>pro[[#This Row],[Admin expenses 3]]+pro[[#This Row],[Admin expenses 2]]+pro[[#This Row],[Admin expenses 1]]+pro[[#This Row],[COGS]]</f>
        <v>-387594.18699999998</v>
      </c>
      <c r="J4625" s="55">
        <f>pro[[#This Row],[Revenue]]+pro[[#This Row],[AdminExp]]</f>
        <v>-264228.14</v>
      </c>
      <c r="K4625" s="83">
        <f>pro[[#This Row],[Profit]]/pro[[#This Row],[Revenue]]</f>
        <v>-2.1418222146649479</v>
      </c>
      <c r="L4625" s="56">
        <f t="shared" si="72"/>
        <v>5</v>
      </c>
      <c r="M4625" s="82" t="str">
        <f>"Q"&amp;" "&amp;VLOOKUP(pro[[#This Row],[Period]],Mapping!A:B,2,0)</f>
        <v>Q 2</v>
      </c>
      <c r="N4625"/>
    </row>
    <row r="4626" spans="1:14" ht="11.25" customHeight="1" x14ac:dyDescent="0.2">
      <c r="A4626" s="42" t="s">
        <v>43</v>
      </c>
      <c r="B4626" s="44" t="s">
        <v>19</v>
      </c>
      <c r="C4626" s="44" t="s">
        <v>57</v>
      </c>
      <c r="D4626" s="43">
        <v>125258.52499999999</v>
      </c>
      <c r="E4626" s="43">
        <v>-201724.18699999998</v>
      </c>
      <c r="F4626" s="45">
        <v>-36980</v>
      </c>
      <c r="G4626" s="45">
        <v>-45120</v>
      </c>
      <c r="H4626" s="45">
        <v>-63640</v>
      </c>
      <c r="I4626" s="55">
        <f>pro[[#This Row],[Admin expenses 3]]+pro[[#This Row],[Admin expenses 2]]+pro[[#This Row],[Admin expenses 1]]+pro[[#This Row],[COGS]]</f>
        <v>-347464.18699999998</v>
      </c>
      <c r="J4626" s="55">
        <f>pro[[#This Row],[Revenue]]+pro[[#This Row],[AdminExp]]</f>
        <v>-222205.66199999998</v>
      </c>
      <c r="K4626" s="83">
        <f>pro[[#This Row],[Profit]]/pro[[#This Row],[Revenue]]</f>
        <v>-1.7739763580961854</v>
      </c>
      <c r="L4626" s="56">
        <f t="shared" si="72"/>
        <v>5</v>
      </c>
      <c r="M4626" s="82" t="str">
        <f>"Q"&amp;" "&amp;VLOOKUP(pro[[#This Row],[Period]],Mapping!A:B,2,0)</f>
        <v>Q 2</v>
      </c>
      <c r="N4626"/>
    </row>
    <row r="4627" spans="1:14" ht="11.25" customHeight="1" x14ac:dyDescent="0.2">
      <c r="A4627" s="42" t="s">
        <v>43</v>
      </c>
      <c r="B4627" s="44" t="s">
        <v>19</v>
      </c>
      <c r="C4627" s="44" t="s">
        <v>58</v>
      </c>
      <c r="D4627" s="43">
        <v>111027.75599999998</v>
      </c>
      <c r="E4627" s="43">
        <v>-19820.766</v>
      </c>
      <c r="F4627" s="45">
        <v>-58530</v>
      </c>
      <c r="G4627" s="45">
        <v>-102740</v>
      </c>
      <c r="H4627" s="45">
        <v>-97960</v>
      </c>
      <c r="I4627" s="55">
        <f>pro[[#This Row],[Admin expenses 3]]+pro[[#This Row],[Admin expenses 2]]+pro[[#This Row],[Admin expenses 1]]+pro[[#This Row],[COGS]]</f>
        <v>-279050.766</v>
      </c>
      <c r="J4627" s="55">
        <f>pro[[#This Row],[Revenue]]+pro[[#This Row],[AdminExp]]</f>
        <v>-168023.01</v>
      </c>
      <c r="K4627" s="83">
        <f>pro[[#This Row],[Profit]]/pro[[#This Row],[Revenue]]</f>
        <v>-1.5133423934101671</v>
      </c>
      <c r="L4627" s="56">
        <f t="shared" si="72"/>
        <v>5</v>
      </c>
      <c r="M4627" s="82" t="str">
        <f>"Q"&amp;" "&amp;VLOOKUP(pro[[#This Row],[Period]],Mapping!A:B,2,0)</f>
        <v>Q 2</v>
      </c>
      <c r="N4627"/>
    </row>
    <row r="4628" spans="1:14" ht="11.25" customHeight="1" x14ac:dyDescent="0.2">
      <c r="A4628" s="42" t="s">
        <v>43</v>
      </c>
      <c r="B4628" s="44" t="s">
        <v>19</v>
      </c>
      <c r="C4628" s="44" t="s">
        <v>59</v>
      </c>
      <c r="D4628" s="43">
        <v>36178.947</v>
      </c>
      <c r="E4628" s="43">
        <v>-24656.988999999998</v>
      </c>
      <c r="F4628" s="45">
        <v>-33460</v>
      </c>
      <c r="G4628" s="45">
        <v>-30050</v>
      </c>
      <c r="H4628" s="45">
        <v>-90920</v>
      </c>
      <c r="I4628" s="55">
        <f>pro[[#This Row],[Admin expenses 3]]+pro[[#This Row],[Admin expenses 2]]+pro[[#This Row],[Admin expenses 1]]+pro[[#This Row],[COGS]]</f>
        <v>-179086.989</v>
      </c>
      <c r="J4628" s="55">
        <f>pro[[#This Row],[Revenue]]+pro[[#This Row],[AdminExp]]</f>
        <v>-142908.04200000002</v>
      </c>
      <c r="K4628" s="83">
        <f>pro[[#This Row],[Profit]]/pro[[#This Row],[Revenue]]</f>
        <v>-3.9500332057757239</v>
      </c>
      <c r="L4628" s="56">
        <f t="shared" si="72"/>
        <v>5</v>
      </c>
      <c r="M4628" s="82" t="str">
        <f>"Q"&amp;" "&amp;VLOOKUP(pro[[#This Row],[Period]],Mapping!A:B,2,0)</f>
        <v>Q 2</v>
      </c>
      <c r="N4628"/>
    </row>
    <row r="4629" spans="1:14" ht="11.25" customHeight="1" x14ac:dyDescent="0.2">
      <c r="A4629" s="42" t="s">
        <v>43</v>
      </c>
      <c r="B4629" s="44" t="s">
        <v>19</v>
      </c>
      <c r="C4629" s="44" t="s">
        <v>57</v>
      </c>
      <c r="D4629" s="43">
        <v>125826.59599999999</v>
      </c>
      <c r="E4629" s="43">
        <v>-75101.697999999989</v>
      </c>
      <c r="F4629" s="45">
        <v>-104520</v>
      </c>
      <c r="G4629" s="45">
        <v>-29770</v>
      </c>
      <c r="H4629" s="45">
        <v>-67960</v>
      </c>
      <c r="I4629" s="55">
        <f>pro[[#This Row],[Admin expenses 3]]+pro[[#This Row],[Admin expenses 2]]+pro[[#This Row],[Admin expenses 1]]+pro[[#This Row],[COGS]]</f>
        <v>-277351.69799999997</v>
      </c>
      <c r="J4629" s="55">
        <f>pro[[#This Row],[Revenue]]+pro[[#This Row],[AdminExp]]</f>
        <v>-151525.10199999998</v>
      </c>
      <c r="K4629" s="83">
        <f>pro[[#This Row],[Profit]]/pro[[#This Row],[Revenue]]</f>
        <v>-1.2042374729743146</v>
      </c>
      <c r="L4629" s="56">
        <f t="shared" si="72"/>
        <v>5</v>
      </c>
      <c r="M4629" s="82" t="str">
        <f>"Q"&amp;" "&amp;VLOOKUP(pro[[#This Row],[Period]],Mapping!A:B,2,0)</f>
        <v>Q 2</v>
      </c>
      <c r="N4629"/>
    </row>
    <row r="4630" spans="1:14" ht="11.25" customHeight="1" x14ac:dyDescent="0.2">
      <c r="A4630" s="42" t="s">
        <v>43</v>
      </c>
      <c r="B4630" s="44" t="s">
        <v>19</v>
      </c>
      <c r="C4630" s="44" t="s">
        <v>57</v>
      </c>
      <c r="D4630" s="43">
        <v>91588.672000000006</v>
      </c>
      <c r="E4630" s="43">
        <v>-40775.216999999997</v>
      </c>
      <c r="F4630" s="45">
        <v>-101840</v>
      </c>
      <c r="G4630" s="45">
        <v>-67060</v>
      </c>
      <c r="H4630" s="45">
        <v>-66390</v>
      </c>
      <c r="I4630" s="55">
        <f>pro[[#This Row],[Admin expenses 3]]+pro[[#This Row],[Admin expenses 2]]+pro[[#This Row],[Admin expenses 1]]+pro[[#This Row],[COGS]]</f>
        <v>-276065.217</v>
      </c>
      <c r="J4630" s="55">
        <f>pro[[#This Row],[Revenue]]+pro[[#This Row],[AdminExp]]</f>
        <v>-184476.54499999998</v>
      </c>
      <c r="K4630" s="83">
        <f>pro[[#This Row],[Profit]]/pro[[#This Row],[Revenue]]</f>
        <v>-2.0141851712840642</v>
      </c>
      <c r="L4630" s="56">
        <f t="shared" si="72"/>
        <v>5</v>
      </c>
      <c r="M4630" s="82" t="str">
        <f>"Q"&amp;" "&amp;VLOOKUP(pro[[#This Row],[Period]],Mapping!A:B,2,0)</f>
        <v>Q 2</v>
      </c>
      <c r="N4630"/>
    </row>
    <row r="4631" spans="1:14" ht="11.25" customHeight="1" x14ac:dyDescent="0.2">
      <c r="A4631" s="42" t="s">
        <v>43</v>
      </c>
      <c r="B4631" s="44" t="s">
        <v>19</v>
      </c>
      <c r="C4631" s="44" t="s">
        <v>57</v>
      </c>
      <c r="D4631" s="43">
        <v>140768.41799999998</v>
      </c>
      <c r="E4631" s="43">
        <v>-93479.833999999988</v>
      </c>
      <c r="F4631" s="45">
        <v>-77710</v>
      </c>
      <c r="G4631" s="45">
        <v>-89520</v>
      </c>
      <c r="H4631" s="45">
        <v>-31750</v>
      </c>
      <c r="I4631" s="55">
        <f>pro[[#This Row],[Admin expenses 3]]+pro[[#This Row],[Admin expenses 2]]+pro[[#This Row],[Admin expenses 1]]+pro[[#This Row],[COGS]]</f>
        <v>-292459.83399999997</v>
      </c>
      <c r="J4631" s="55">
        <f>pro[[#This Row],[Revenue]]+pro[[#This Row],[AdminExp]]</f>
        <v>-151691.416</v>
      </c>
      <c r="K4631" s="83">
        <f>pro[[#This Row],[Profit]]/pro[[#This Row],[Revenue]]</f>
        <v>-1.0775955157782624</v>
      </c>
      <c r="L4631" s="56">
        <f t="shared" si="72"/>
        <v>5</v>
      </c>
      <c r="M4631" s="82" t="str">
        <f>"Q"&amp;" "&amp;VLOOKUP(pro[[#This Row],[Period]],Mapping!A:B,2,0)</f>
        <v>Q 2</v>
      </c>
      <c r="N4631"/>
    </row>
    <row r="4632" spans="1:14" ht="11.25" customHeight="1" x14ac:dyDescent="0.2">
      <c r="A4632" s="42" t="s">
        <v>43</v>
      </c>
      <c r="B4632" s="44" t="s">
        <v>19</v>
      </c>
      <c r="C4632" s="44" t="s">
        <v>58</v>
      </c>
      <c r="D4632" s="43">
        <v>110155.05899999999</v>
      </c>
      <c r="E4632" s="43">
        <v>-27083.062999999995</v>
      </c>
      <c r="F4632" s="45">
        <v>-48760</v>
      </c>
      <c r="G4632" s="45">
        <v>-72430</v>
      </c>
      <c r="H4632" s="45">
        <v>-71800</v>
      </c>
      <c r="I4632" s="55">
        <f>pro[[#This Row],[Admin expenses 3]]+pro[[#This Row],[Admin expenses 2]]+pro[[#This Row],[Admin expenses 1]]+pro[[#This Row],[COGS]]</f>
        <v>-220073.06299999999</v>
      </c>
      <c r="J4632" s="55">
        <f>pro[[#This Row],[Revenue]]+pro[[#This Row],[AdminExp]]</f>
        <v>-109918.004</v>
      </c>
      <c r="K4632" s="83">
        <f>pro[[#This Row],[Profit]]/pro[[#This Row],[Revenue]]</f>
        <v>-0.99784798808014807</v>
      </c>
      <c r="L4632" s="56">
        <f t="shared" si="72"/>
        <v>5</v>
      </c>
      <c r="M4632" s="82" t="str">
        <f>"Q"&amp;" "&amp;VLOOKUP(pro[[#This Row],[Period]],Mapping!A:B,2,0)</f>
        <v>Q 2</v>
      </c>
      <c r="N4632"/>
    </row>
    <row r="4633" spans="1:14" ht="11.25" customHeight="1" x14ac:dyDescent="0.2">
      <c r="A4633" s="42" t="s">
        <v>43</v>
      </c>
      <c r="B4633" s="44" t="s">
        <v>19</v>
      </c>
      <c r="C4633" s="44" t="s">
        <v>59</v>
      </c>
      <c r="D4633" s="43">
        <v>3339.0839999999998</v>
      </c>
      <c r="E4633" s="43">
        <v>-5245.2119999999995</v>
      </c>
      <c r="F4633" s="45">
        <v>-70110</v>
      </c>
      <c r="G4633" s="45">
        <v>-82300</v>
      </c>
      <c r="H4633" s="45">
        <v>-28330</v>
      </c>
      <c r="I4633" s="55">
        <f>pro[[#This Row],[Admin expenses 3]]+pro[[#This Row],[Admin expenses 2]]+pro[[#This Row],[Admin expenses 1]]+pro[[#This Row],[COGS]]</f>
        <v>-185985.212</v>
      </c>
      <c r="J4633" s="55">
        <f>pro[[#This Row],[Revenue]]+pro[[#This Row],[AdminExp]]</f>
        <v>-182646.128</v>
      </c>
      <c r="K4633" s="83">
        <f>pro[[#This Row],[Profit]]/pro[[#This Row],[Revenue]]</f>
        <v>-54.699470872850164</v>
      </c>
      <c r="L4633" s="56">
        <f t="shared" si="72"/>
        <v>5</v>
      </c>
      <c r="M4633" s="82" t="str">
        <f>"Q"&amp;" "&amp;VLOOKUP(pro[[#This Row],[Period]],Mapping!A:B,2,0)</f>
        <v>Q 2</v>
      </c>
      <c r="N4633"/>
    </row>
    <row r="4634" spans="1:14" ht="11.25" customHeight="1" x14ac:dyDescent="0.2">
      <c r="A4634" s="42" t="s">
        <v>43</v>
      </c>
      <c r="B4634" s="44" t="s">
        <v>19</v>
      </c>
      <c r="C4634" s="44" t="s">
        <v>60</v>
      </c>
      <c r="D4634" s="43">
        <v>118593.74800000001</v>
      </c>
      <c r="E4634" s="43">
        <v>-36260.146999999997</v>
      </c>
      <c r="F4634" s="45">
        <v>-79000</v>
      </c>
      <c r="G4634" s="45">
        <v>-91120</v>
      </c>
      <c r="H4634" s="45">
        <v>-14230</v>
      </c>
      <c r="I4634" s="55">
        <f>pro[[#This Row],[Admin expenses 3]]+pro[[#This Row],[Admin expenses 2]]+pro[[#This Row],[Admin expenses 1]]+pro[[#This Row],[COGS]]</f>
        <v>-220610.147</v>
      </c>
      <c r="J4634" s="55">
        <f>pro[[#This Row],[Revenue]]+pro[[#This Row],[AdminExp]]</f>
        <v>-102016.39899999999</v>
      </c>
      <c r="K4634" s="83">
        <f>pro[[#This Row],[Profit]]/pro[[#This Row],[Revenue]]</f>
        <v>-0.86021734467823707</v>
      </c>
      <c r="L4634" s="56">
        <f t="shared" si="72"/>
        <v>5</v>
      </c>
      <c r="M4634" s="82" t="str">
        <f>"Q"&amp;" "&amp;VLOOKUP(pro[[#This Row],[Period]],Mapping!A:B,2,0)</f>
        <v>Q 2</v>
      </c>
      <c r="N4634"/>
    </row>
    <row r="4635" spans="1:14" ht="11.25" customHeight="1" x14ac:dyDescent="0.2">
      <c r="A4635" s="42" t="s">
        <v>43</v>
      </c>
      <c r="B4635" s="44" t="s">
        <v>19</v>
      </c>
      <c r="C4635" s="44" t="s">
        <v>57</v>
      </c>
      <c r="D4635" s="43">
        <v>199666.59299999999</v>
      </c>
      <c r="E4635" s="43">
        <v>-57879.436999999998</v>
      </c>
      <c r="F4635" s="45">
        <v>-16530</v>
      </c>
      <c r="G4635" s="45">
        <v>-33010</v>
      </c>
      <c r="H4635" s="45">
        <v>-90480</v>
      </c>
      <c r="I4635" s="55">
        <f>pro[[#This Row],[Admin expenses 3]]+pro[[#This Row],[Admin expenses 2]]+pro[[#This Row],[Admin expenses 1]]+pro[[#This Row],[COGS]]</f>
        <v>-197899.43700000001</v>
      </c>
      <c r="J4635" s="55">
        <f>pro[[#This Row],[Revenue]]+pro[[#This Row],[AdminExp]]</f>
        <v>1767.1559999999881</v>
      </c>
      <c r="K4635" s="83">
        <f>pro[[#This Row],[Profit]]/pro[[#This Row],[Revenue]]</f>
        <v>8.8505341501970147E-3</v>
      </c>
      <c r="L4635" s="56">
        <f t="shared" si="72"/>
        <v>5</v>
      </c>
      <c r="M4635" s="82" t="str">
        <f>"Q"&amp;" "&amp;VLOOKUP(pro[[#This Row],[Period]],Mapping!A:B,2,0)</f>
        <v>Q 2</v>
      </c>
      <c r="N4635"/>
    </row>
    <row r="4636" spans="1:14" ht="11.25" customHeight="1" x14ac:dyDescent="0.2">
      <c r="A4636" s="42" t="s">
        <v>43</v>
      </c>
      <c r="B4636" s="44" t="s">
        <v>19</v>
      </c>
      <c r="C4636" s="44" t="s">
        <v>58</v>
      </c>
      <c r="D4636" s="43">
        <v>49952.153999999995</v>
      </c>
      <c r="E4636" s="43">
        <v>-16537.927</v>
      </c>
      <c r="F4636" s="45">
        <v>-16530</v>
      </c>
      <c r="G4636" s="45">
        <v>-95170</v>
      </c>
      <c r="H4636" s="45">
        <v>-53260</v>
      </c>
      <c r="I4636" s="55">
        <f>pro[[#This Row],[Admin expenses 3]]+pro[[#This Row],[Admin expenses 2]]+pro[[#This Row],[Admin expenses 1]]+pro[[#This Row],[COGS]]</f>
        <v>-181497.927</v>
      </c>
      <c r="J4636" s="55">
        <f>pro[[#This Row],[Revenue]]+pro[[#This Row],[AdminExp]]</f>
        <v>-131545.77299999999</v>
      </c>
      <c r="K4636" s="83">
        <f>pro[[#This Row],[Profit]]/pro[[#This Row],[Revenue]]</f>
        <v>-2.6334354470479893</v>
      </c>
      <c r="L4636" s="56">
        <f t="shared" si="72"/>
        <v>5</v>
      </c>
      <c r="M4636" s="82" t="str">
        <f>"Q"&amp;" "&amp;VLOOKUP(pro[[#This Row],[Period]],Mapping!A:B,2,0)</f>
        <v>Q 2</v>
      </c>
      <c r="N4636"/>
    </row>
    <row r="4637" spans="1:14" ht="11.25" customHeight="1" x14ac:dyDescent="0.2">
      <c r="A4637" s="42" t="s">
        <v>43</v>
      </c>
      <c r="B4637" s="44" t="s">
        <v>19</v>
      </c>
      <c r="C4637" s="44" t="s">
        <v>59</v>
      </c>
      <c r="D4637" s="43">
        <v>29185.092999999997</v>
      </c>
      <c r="E4637" s="43">
        <v>-15849.546999999999</v>
      </c>
      <c r="F4637" s="45">
        <v>-39250</v>
      </c>
      <c r="G4637" s="45">
        <v>-74320</v>
      </c>
      <c r="H4637" s="45">
        <v>-42350</v>
      </c>
      <c r="I4637" s="55">
        <f>pro[[#This Row],[Admin expenses 3]]+pro[[#This Row],[Admin expenses 2]]+pro[[#This Row],[Admin expenses 1]]+pro[[#This Row],[COGS]]</f>
        <v>-171769.54699999999</v>
      </c>
      <c r="J4637" s="55">
        <f>pro[[#This Row],[Revenue]]+pro[[#This Row],[AdminExp]]</f>
        <v>-142584.454</v>
      </c>
      <c r="K4637" s="83">
        <f>pro[[#This Row],[Profit]]/pro[[#This Row],[Revenue]]</f>
        <v>-4.8855233731823304</v>
      </c>
      <c r="L4637" s="56">
        <f t="shared" si="72"/>
        <v>5</v>
      </c>
      <c r="M4637" s="82" t="str">
        <f>"Q"&amp;" "&amp;VLOOKUP(pro[[#This Row],[Period]],Mapping!A:B,2,0)</f>
        <v>Q 2</v>
      </c>
      <c r="N4637"/>
    </row>
    <row r="4638" spans="1:14" ht="11.25" customHeight="1" x14ac:dyDescent="0.2">
      <c r="A4638" s="42" t="s">
        <v>43</v>
      </c>
      <c r="B4638" s="44" t="s">
        <v>19</v>
      </c>
      <c r="C4638" s="44" t="s">
        <v>60</v>
      </c>
      <c r="D4638" s="43">
        <v>20756.028999999999</v>
      </c>
      <c r="E4638" s="43">
        <v>-7111.2089999999998</v>
      </c>
      <c r="F4638" s="45">
        <v>-74630</v>
      </c>
      <c r="G4638" s="45">
        <v>-82280</v>
      </c>
      <c r="H4638" s="45">
        <v>-30340</v>
      </c>
      <c r="I4638" s="55">
        <f>pro[[#This Row],[Admin expenses 3]]+pro[[#This Row],[Admin expenses 2]]+pro[[#This Row],[Admin expenses 1]]+pro[[#This Row],[COGS]]</f>
        <v>-194361.209</v>
      </c>
      <c r="J4638" s="55">
        <f>pro[[#This Row],[Revenue]]+pro[[#This Row],[AdminExp]]</f>
        <v>-173605.18</v>
      </c>
      <c r="K4638" s="83">
        <f>pro[[#This Row],[Profit]]/pro[[#This Row],[Revenue]]</f>
        <v>-8.3640844787796365</v>
      </c>
      <c r="L4638" s="56">
        <f t="shared" si="72"/>
        <v>5</v>
      </c>
      <c r="M4638" s="82" t="str">
        <f>"Q"&amp;" "&amp;VLOOKUP(pro[[#This Row],[Period]],Mapping!A:B,2,0)</f>
        <v>Q 2</v>
      </c>
      <c r="N4638"/>
    </row>
    <row r="4639" spans="1:14" ht="11.25" customHeight="1" x14ac:dyDescent="0.2">
      <c r="A4639" s="42" t="s">
        <v>43</v>
      </c>
      <c r="B4639" s="44" t="s">
        <v>19</v>
      </c>
      <c r="C4639" s="44" t="s">
        <v>57</v>
      </c>
      <c r="D4639" s="43">
        <v>58598.589</v>
      </c>
      <c r="E4639" s="43">
        <v>-31012.233</v>
      </c>
      <c r="F4639" s="45">
        <v>-29720</v>
      </c>
      <c r="G4639" s="45">
        <v>-104150</v>
      </c>
      <c r="H4639" s="45">
        <v>-84810</v>
      </c>
      <c r="I4639" s="55">
        <f>pro[[#This Row],[Admin expenses 3]]+pro[[#This Row],[Admin expenses 2]]+pro[[#This Row],[Admin expenses 1]]+pro[[#This Row],[COGS]]</f>
        <v>-249692.23300000001</v>
      </c>
      <c r="J4639" s="55">
        <f>pro[[#This Row],[Revenue]]+pro[[#This Row],[AdminExp]]</f>
        <v>-191093.644</v>
      </c>
      <c r="K4639" s="83">
        <f>pro[[#This Row],[Profit]]/pro[[#This Row],[Revenue]]</f>
        <v>-3.2610622074876239</v>
      </c>
      <c r="L4639" s="56">
        <f t="shared" si="72"/>
        <v>5</v>
      </c>
      <c r="M4639" s="82" t="str">
        <f>"Q"&amp;" "&amp;VLOOKUP(pro[[#This Row],[Period]],Mapping!A:B,2,0)</f>
        <v>Q 2</v>
      </c>
      <c r="N4639"/>
    </row>
    <row r="4640" spans="1:14" ht="11.25" customHeight="1" x14ac:dyDescent="0.2">
      <c r="A4640" s="42" t="s">
        <v>43</v>
      </c>
      <c r="B4640" s="44" t="s">
        <v>19</v>
      </c>
      <c r="C4640" s="44" t="s">
        <v>58</v>
      </c>
      <c r="D4640" s="43">
        <v>299761.42699999997</v>
      </c>
      <c r="E4640" s="43">
        <v>-151327.43499999997</v>
      </c>
      <c r="F4640" s="45">
        <v>-23780</v>
      </c>
      <c r="G4640" s="45">
        <v>-73510</v>
      </c>
      <c r="H4640" s="45">
        <v>-87070</v>
      </c>
      <c r="I4640" s="55">
        <f>pro[[#This Row],[Admin expenses 3]]+pro[[#This Row],[Admin expenses 2]]+pro[[#This Row],[Admin expenses 1]]+pro[[#This Row],[COGS]]</f>
        <v>-335687.43499999994</v>
      </c>
      <c r="J4640" s="55">
        <f>pro[[#This Row],[Revenue]]+pro[[#This Row],[AdminExp]]</f>
        <v>-35926.007999999973</v>
      </c>
      <c r="K4640" s="83">
        <f>pro[[#This Row],[Profit]]/pro[[#This Row],[Revenue]]</f>
        <v>-0.11984866885491567</v>
      </c>
      <c r="L4640" s="56">
        <f t="shared" si="72"/>
        <v>5</v>
      </c>
      <c r="M4640" s="82" t="str">
        <f>"Q"&amp;" "&amp;VLOOKUP(pro[[#This Row],[Period]],Mapping!A:B,2,0)</f>
        <v>Q 2</v>
      </c>
      <c r="N4640"/>
    </row>
    <row r="4641" spans="1:14" ht="11.25" customHeight="1" x14ac:dyDescent="0.2">
      <c r="A4641" s="42" t="s">
        <v>43</v>
      </c>
      <c r="B4641" s="44" t="s">
        <v>19</v>
      </c>
      <c r="C4641" s="44" t="s">
        <v>59</v>
      </c>
      <c r="D4641" s="43">
        <v>101213.329</v>
      </c>
      <c r="E4641" s="43">
        <v>-49801.478999999999</v>
      </c>
      <c r="F4641" s="45">
        <v>-86190</v>
      </c>
      <c r="G4641" s="45">
        <v>-42960</v>
      </c>
      <c r="H4641" s="45">
        <v>-89880</v>
      </c>
      <c r="I4641" s="55">
        <f>pro[[#This Row],[Admin expenses 3]]+pro[[#This Row],[Admin expenses 2]]+pro[[#This Row],[Admin expenses 1]]+pro[[#This Row],[COGS]]</f>
        <v>-268831.47899999999</v>
      </c>
      <c r="J4641" s="55">
        <f>pro[[#This Row],[Revenue]]+pro[[#This Row],[AdminExp]]</f>
        <v>-167618.15</v>
      </c>
      <c r="K4641" s="83">
        <f>pro[[#This Row],[Profit]]/pro[[#This Row],[Revenue]]</f>
        <v>-1.6560877075785148</v>
      </c>
      <c r="L4641" s="56">
        <f t="shared" si="72"/>
        <v>5</v>
      </c>
      <c r="M4641" s="82" t="str">
        <f>"Q"&amp;" "&amp;VLOOKUP(pro[[#This Row],[Period]],Mapping!A:B,2,0)</f>
        <v>Q 2</v>
      </c>
      <c r="N4641"/>
    </row>
    <row r="4642" spans="1:14" ht="11.25" customHeight="1" x14ac:dyDescent="0.2">
      <c r="A4642" s="42" t="s">
        <v>43</v>
      </c>
      <c r="B4642" s="44" t="s">
        <v>19</v>
      </c>
      <c r="C4642" s="44" t="s">
        <v>60</v>
      </c>
      <c r="D4642" s="43">
        <v>18396.300999999999</v>
      </c>
      <c r="E4642" s="43">
        <v>-9523.6189999999988</v>
      </c>
      <c r="F4642" s="45">
        <v>-106960</v>
      </c>
      <c r="G4642" s="45">
        <v>-20580</v>
      </c>
      <c r="H4642" s="45">
        <v>-14350</v>
      </c>
      <c r="I4642" s="55">
        <f>pro[[#This Row],[Admin expenses 3]]+pro[[#This Row],[Admin expenses 2]]+pro[[#This Row],[Admin expenses 1]]+pro[[#This Row],[COGS]]</f>
        <v>-151413.61900000001</v>
      </c>
      <c r="J4642" s="55">
        <f>pro[[#This Row],[Revenue]]+pro[[#This Row],[AdminExp]]</f>
        <v>-133017.318</v>
      </c>
      <c r="K4642" s="83">
        <f>pro[[#This Row],[Profit]]/pro[[#This Row],[Revenue]]</f>
        <v>-7.2306556627878615</v>
      </c>
      <c r="L4642" s="56">
        <f t="shared" si="72"/>
        <v>5</v>
      </c>
      <c r="M4642" s="82" t="str">
        <f>"Q"&amp;" "&amp;VLOOKUP(pro[[#This Row],[Period]],Mapping!A:B,2,0)</f>
        <v>Q 2</v>
      </c>
      <c r="N4642"/>
    </row>
    <row r="4643" spans="1:14" ht="11.25" customHeight="1" x14ac:dyDescent="0.2">
      <c r="A4643" s="42" t="s">
        <v>43</v>
      </c>
      <c r="B4643" s="44" t="s">
        <v>19</v>
      </c>
      <c r="C4643" s="44" t="s">
        <v>57</v>
      </c>
      <c r="D4643" s="43">
        <v>42301.370999999999</v>
      </c>
      <c r="E4643" s="43">
        <v>-40810.216999999997</v>
      </c>
      <c r="F4643" s="45">
        <v>-30520</v>
      </c>
      <c r="G4643" s="45">
        <v>-31890</v>
      </c>
      <c r="H4643" s="45">
        <v>-98240</v>
      </c>
      <c r="I4643" s="55">
        <f>pro[[#This Row],[Admin expenses 3]]+pro[[#This Row],[Admin expenses 2]]+pro[[#This Row],[Admin expenses 1]]+pro[[#This Row],[COGS]]</f>
        <v>-201460.217</v>
      </c>
      <c r="J4643" s="55">
        <f>pro[[#This Row],[Revenue]]+pro[[#This Row],[AdminExp]]</f>
        <v>-159158.84600000002</v>
      </c>
      <c r="K4643" s="83">
        <f>pro[[#This Row],[Profit]]/pro[[#This Row],[Revenue]]</f>
        <v>-3.7624985251660052</v>
      </c>
      <c r="L4643" s="56">
        <f t="shared" si="72"/>
        <v>5</v>
      </c>
      <c r="M4643" s="82" t="str">
        <f>"Q"&amp;" "&amp;VLOOKUP(pro[[#This Row],[Period]],Mapping!A:B,2,0)</f>
        <v>Q 2</v>
      </c>
      <c r="N4643"/>
    </row>
    <row r="4644" spans="1:14" ht="11.25" customHeight="1" x14ac:dyDescent="0.2">
      <c r="A4644" s="42" t="s">
        <v>43</v>
      </c>
      <c r="B4644" s="44" t="s">
        <v>19</v>
      </c>
      <c r="C4644" s="44" t="s">
        <v>58</v>
      </c>
      <c r="D4644" s="43">
        <v>105127.56799999998</v>
      </c>
      <c r="E4644" s="43">
        <v>-77224.573999999993</v>
      </c>
      <c r="F4644" s="45">
        <v>-51150</v>
      </c>
      <c r="G4644" s="45">
        <v>-53820</v>
      </c>
      <c r="H4644" s="45">
        <v>-17080</v>
      </c>
      <c r="I4644" s="55">
        <f>pro[[#This Row],[Admin expenses 3]]+pro[[#This Row],[Admin expenses 2]]+pro[[#This Row],[Admin expenses 1]]+pro[[#This Row],[COGS]]</f>
        <v>-199274.57399999999</v>
      </c>
      <c r="J4644" s="55">
        <f>pro[[#This Row],[Revenue]]+pro[[#This Row],[AdminExp]]</f>
        <v>-94147.006000000008</v>
      </c>
      <c r="K4644" s="83">
        <f>pro[[#This Row],[Profit]]/pro[[#This Row],[Revenue]]</f>
        <v>-0.89555011869008538</v>
      </c>
      <c r="L4644" s="56">
        <f t="shared" si="72"/>
        <v>5</v>
      </c>
      <c r="M4644" s="82" t="str">
        <f>"Q"&amp;" "&amp;VLOOKUP(pro[[#This Row],[Period]],Mapping!A:B,2,0)</f>
        <v>Q 2</v>
      </c>
      <c r="N4644"/>
    </row>
    <row r="4645" spans="1:14" ht="11.25" customHeight="1" x14ac:dyDescent="0.2">
      <c r="A4645" s="42" t="s">
        <v>43</v>
      </c>
      <c r="B4645" s="44" t="s">
        <v>19</v>
      </c>
      <c r="C4645" s="44" t="s">
        <v>59</v>
      </c>
      <c r="D4645" s="43">
        <v>121047.82199999999</v>
      </c>
      <c r="E4645" s="43">
        <v>-105384.42599999999</v>
      </c>
      <c r="F4645" s="45">
        <v>-77440</v>
      </c>
      <c r="G4645" s="45">
        <v>-13560</v>
      </c>
      <c r="H4645" s="45">
        <v>-100420</v>
      </c>
      <c r="I4645" s="55">
        <f>pro[[#This Row],[Admin expenses 3]]+pro[[#This Row],[Admin expenses 2]]+pro[[#This Row],[Admin expenses 1]]+pro[[#This Row],[COGS]]</f>
        <v>-296804.42599999998</v>
      </c>
      <c r="J4645" s="55">
        <f>pro[[#This Row],[Revenue]]+pro[[#This Row],[AdminExp]]</f>
        <v>-175756.60399999999</v>
      </c>
      <c r="K4645" s="83">
        <f>pro[[#This Row],[Profit]]/pro[[#This Row],[Revenue]]</f>
        <v>-1.4519600691369732</v>
      </c>
      <c r="L4645" s="56">
        <f t="shared" si="72"/>
        <v>5</v>
      </c>
      <c r="M4645" s="82" t="str">
        <f>"Q"&amp;" "&amp;VLOOKUP(pro[[#This Row],[Period]],Mapping!A:B,2,0)</f>
        <v>Q 2</v>
      </c>
      <c r="N4645"/>
    </row>
    <row r="4646" spans="1:14" ht="11.25" customHeight="1" x14ac:dyDescent="0.2">
      <c r="A4646" s="42" t="s">
        <v>43</v>
      </c>
      <c r="B4646" s="44" t="s">
        <v>19</v>
      </c>
      <c r="C4646" s="44" t="s">
        <v>60</v>
      </c>
      <c r="D4646" s="43">
        <v>90003.157999999996</v>
      </c>
      <c r="E4646" s="43">
        <v>-75084.694999999992</v>
      </c>
      <c r="F4646" s="45">
        <v>-17890</v>
      </c>
      <c r="G4646" s="45">
        <v>-15970</v>
      </c>
      <c r="H4646" s="45">
        <v>-25840</v>
      </c>
      <c r="I4646" s="55">
        <f>pro[[#This Row],[Admin expenses 3]]+pro[[#This Row],[Admin expenses 2]]+pro[[#This Row],[Admin expenses 1]]+pro[[#This Row],[COGS]]</f>
        <v>-134784.69500000001</v>
      </c>
      <c r="J4646" s="55">
        <f>pro[[#This Row],[Revenue]]+pro[[#This Row],[AdminExp]]</f>
        <v>-44781.537000000011</v>
      </c>
      <c r="K4646" s="83">
        <f>pro[[#This Row],[Profit]]/pro[[#This Row],[Revenue]]</f>
        <v>-0.49755517467509319</v>
      </c>
      <c r="L4646" s="56">
        <f t="shared" si="72"/>
        <v>5</v>
      </c>
      <c r="M4646" s="82" t="str">
        <f>"Q"&amp;" "&amp;VLOOKUP(pro[[#This Row],[Period]],Mapping!A:B,2,0)</f>
        <v>Q 2</v>
      </c>
      <c r="N4646"/>
    </row>
    <row r="4647" spans="1:14" ht="11.25" customHeight="1" x14ac:dyDescent="0.2">
      <c r="A4647" s="42" t="s">
        <v>43</v>
      </c>
      <c r="B4647" s="44" t="s">
        <v>19</v>
      </c>
      <c r="C4647" s="44" t="s">
        <v>57</v>
      </c>
      <c r="D4647" s="43">
        <v>36602.663999999997</v>
      </c>
      <c r="E4647" s="43">
        <v>-19802.418999999998</v>
      </c>
      <c r="F4647" s="45">
        <v>-45920</v>
      </c>
      <c r="G4647" s="45">
        <v>-76070</v>
      </c>
      <c r="H4647" s="45">
        <v>-53680</v>
      </c>
      <c r="I4647" s="55">
        <f>pro[[#This Row],[Admin expenses 3]]+pro[[#This Row],[Admin expenses 2]]+pro[[#This Row],[Admin expenses 1]]+pro[[#This Row],[COGS]]</f>
        <v>-195472.41899999999</v>
      </c>
      <c r="J4647" s="55">
        <f>pro[[#This Row],[Revenue]]+pro[[#This Row],[AdminExp]]</f>
        <v>-158869.755</v>
      </c>
      <c r="K4647" s="83">
        <f>pro[[#This Row],[Profit]]/pro[[#This Row],[Revenue]]</f>
        <v>-4.3403877652184013</v>
      </c>
      <c r="L4647" s="56">
        <f t="shared" si="72"/>
        <v>5</v>
      </c>
      <c r="M4647" s="82" t="str">
        <f>"Q"&amp;" "&amp;VLOOKUP(pro[[#This Row],[Period]],Mapping!A:B,2,0)</f>
        <v>Q 2</v>
      </c>
      <c r="N4647"/>
    </row>
    <row r="4648" spans="1:14" ht="11.25" customHeight="1" x14ac:dyDescent="0.2">
      <c r="A4648" s="42" t="s">
        <v>43</v>
      </c>
      <c r="B4648" s="44" t="s">
        <v>19</v>
      </c>
      <c r="C4648" s="44" t="s">
        <v>57</v>
      </c>
      <c r="D4648" s="43">
        <v>1040375.917</v>
      </c>
      <c r="E4648" s="43">
        <v>-361918.51500000001</v>
      </c>
      <c r="F4648" s="45">
        <v>-54670</v>
      </c>
      <c r="G4648" s="45">
        <v>-48500</v>
      </c>
      <c r="H4648" s="45">
        <v>-67370</v>
      </c>
      <c r="I4648" s="55">
        <f>pro[[#This Row],[Admin expenses 3]]+pro[[#This Row],[Admin expenses 2]]+pro[[#This Row],[Admin expenses 1]]+pro[[#This Row],[COGS]]</f>
        <v>-532458.51500000001</v>
      </c>
      <c r="J4648" s="55">
        <f>pro[[#This Row],[Revenue]]+pro[[#This Row],[AdminExp]]</f>
        <v>507917.402</v>
      </c>
      <c r="K4648" s="83">
        <f>pro[[#This Row],[Profit]]/pro[[#This Row],[Revenue]]</f>
        <v>0.48820565115022746</v>
      </c>
      <c r="L4648" s="56">
        <f t="shared" si="72"/>
        <v>5</v>
      </c>
      <c r="M4648" s="82" t="str">
        <f>"Q"&amp;" "&amp;VLOOKUP(pro[[#This Row],[Period]],Mapping!A:B,2,0)</f>
        <v>Q 2</v>
      </c>
      <c r="N4648"/>
    </row>
    <row r="4649" spans="1:14" ht="11.25" customHeight="1" x14ac:dyDescent="0.2">
      <c r="A4649" s="42" t="s">
        <v>43</v>
      </c>
      <c r="B4649" s="44" t="s">
        <v>19</v>
      </c>
      <c r="C4649" s="44" t="s">
        <v>58</v>
      </c>
      <c r="D4649" s="43">
        <v>50151.030999999995</v>
      </c>
      <c r="E4649" s="43">
        <v>-15389.646999999999</v>
      </c>
      <c r="F4649" s="45">
        <v>-92770</v>
      </c>
      <c r="G4649" s="45">
        <v>-101570</v>
      </c>
      <c r="H4649" s="45">
        <v>-91080</v>
      </c>
      <c r="I4649" s="55">
        <f>pro[[#This Row],[Admin expenses 3]]+pro[[#This Row],[Admin expenses 2]]+pro[[#This Row],[Admin expenses 1]]+pro[[#This Row],[COGS]]</f>
        <v>-300809.647</v>
      </c>
      <c r="J4649" s="55">
        <f>pro[[#This Row],[Revenue]]+pro[[#This Row],[AdminExp]]</f>
        <v>-250658.61600000001</v>
      </c>
      <c r="K4649" s="83">
        <f>pro[[#This Row],[Profit]]/pro[[#This Row],[Revenue]]</f>
        <v>-4.9980750345890206</v>
      </c>
      <c r="L4649" s="56">
        <f t="shared" si="72"/>
        <v>5</v>
      </c>
      <c r="M4649" s="82" t="str">
        <f>"Q"&amp;" "&amp;VLOOKUP(pro[[#This Row],[Period]],Mapping!A:B,2,0)</f>
        <v>Q 2</v>
      </c>
      <c r="N4649"/>
    </row>
    <row r="4650" spans="1:14" ht="11.25" customHeight="1" x14ac:dyDescent="0.2">
      <c r="A4650" s="42" t="s">
        <v>43</v>
      </c>
      <c r="B4650" s="44" t="s">
        <v>19</v>
      </c>
      <c r="C4650" s="44" t="s">
        <v>59</v>
      </c>
      <c r="D4650" s="43">
        <v>20644.616999999998</v>
      </c>
      <c r="E4650" s="43">
        <v>-4528.4609999999993</v>
      </c>
      <c r="F4650" s="45">
        <v>-69160</v>
      </c>
      <c r="G4650" s="45">
        <v>-85550</v>
      </c>
      <c r="H4650" s="45">
        <v>-102630</v>
      </c>
      <c r="I4650" s="55">
        <f>pro[[#This Row],[Admin expenses 3]]+pro[[#This Row],[Admin expenses 2]]+pro[[#This Row],[Admin expenses 1]]+pro[[#This Row],[COGS]]</f>
        <v>-261868.46100000001</v>
      </c>
      <c r="J4650" s="55">
        <f>pro[[#This Row],[Revenue]]+pro[[#This Row],[AdminExp]]</f>
        <v>-241223.84400000001</v>
      </c>
      <c r="K4650" s="83">
        <f>pro[[#This Row],[Profit]]/pro[[#This Row],[Revenue]]</f>
        <v>-11.684587996958241</v>
      </c>
      <c r="L4650" s="56">
        <f t="shared" si="72"/>
        <v>5</v>
      </c>
      <c r="M4650" s="82" t="str">
        <f>"Q"&amp;" "&amp;VLOOKUP(pro[[#This Row],[Period]],Mapping!A:B,2,0)</f>
        <v>Q 2</v>
      </c>
      <c r="N4650"/>
    </row>
    <row r="4651" spans="1:14" ht="11.25" customHeight="1" x14ac:dyDescent="0.2">
      <c r="A4651" s="42" t="s">
        <v>43</v>
      </c>
      <c r="B4651" s="44" t="s">
        <v>19</v>
      </c>
      <c r="C4651" s="44" t="s">
        <v>57</v>
      </c>
      <c r="D4651" s="43">
        <v>192378.67599999998</v>
      </c>
      <c r="E4651" s="43">
        <v>-52555.012999999992</v>
      </c>
      <c r="F4651" s="45">
        <v>-33340</v>
      </c>
      <c r="G4651" s="45">
        <v>-72280</v>
      </c>
      <c r="H4651" s="45">
        <v>-40980</v>
      </c>
      <c r="I4651" s="55">
        <f>pro[[#This Row],[Admin expenses 3]]+pro[[#This Row],[Admin expenses 2]]+pro[[#This Row],[Admin expenses 1]]+pro[[#This Row],[COGS]]</f>
        <v>-199155.01299999998</v>
      </c>
      <c r="J4651" s="55">
        <f>pro[[#This Row],[Revenue]]+pro[[#This Row],[AdminExp]]</f>
        <v>-6776.3369999999995</v>
      </c>
      <c r="K4651" s="83">
        <f>pro[[#This Row],[Profit]]/pro[[#This Row],[Revenue]]</f>
        <v>-3.5223950704390959E-2</v>
      </c>
      <c r="L4651" s="56">
        <f t="shared" si="72"/>
        <v>5</v>
      </c>
      <c r="M4651" s="82" t="str">
        <f>"Q"&amp;" "&amp;VLOOKUP(pro[[#This Row],[Period]],Mapping!A:B,2,0)</f>
        <v>Q 2</v>
      </c>
      <c r="N4651"/>
    </row>
    <row r="4652" spans="1:14" ht="11.25" customHeight="1" x14ac:dyDescent="0.2">
      <c r="A4652" s="42" t="s">
        <v>43</v>
      </c>
      <c r="B4652" s="44" t="s">
        <v>19</v>
      </c>
      <c r="C4652" s="44" t="s">
        <v>58</v>
      </c>
      <c r="D4652" s="43">
        <v>475829.20699999999</v>
      </c>
      <c r="E4652" s="43">
        <v>-114436.966</v>
      </c>
      <c r="F4652" s="45">
        <v>-64770</v>
      </c>
      <c r="G4652" s="45">
        <v>-53290</v>
      </c>
      <c r="H4652" s="45">
        <v>-91330</v>
      </c>
      <c r="I4652" s="55">
        <f>pro[[#This Row],[Admin expenses 3]]+pro[[#This Row],[Admin expenses 2]]+pro[[#This Row],[Admin expenses 1]]+pro[[#This Row],[COGS]]</f>
        <v>-323826.96600000001</v>
      </c>
      <c r="J4652" s="55">
        <f>pro[[#This Row],[Revenue]]+pro[[#This Row],[AdminExp]]</f>
        <v>152002.24099999998</v>
      </c>
      <c r="K4652" s="83">
        <f>pro[[#This Row],[Profit]]/pro[[#This Row],[Revenue]]</f>
        <v>0.31944705949922908</v>
      </c>
      <c r="L4652" s="56">
        <f t="shared" si="72"/>
        <v>5</v>
      </c>
      <c r="M4652" s="82" t="str">
        <f>"Q"&amp;" "&amp;VLOOKUP(pro[[#This Row],[Period]],Mapping!A:B,2,0)</f>
        <v>Q 2</v>
      </c>
      <c r="N4652"/>
    </row>
    <row r="4653" spans="1:14" ht="11.25" customHeight="1" x14ac:dyDescent="0.2">
      <c r="A4653" s="42" t="s">
        <v>43</v>
      </c>
      <c r="B4653" s="44" t="s">
        <v>19</v>
      </c>
      <c r="C4653" s="44" t="s">
        <v>59</v>
      </c>
      <c r="D4653" s="43">
        <v>100954.15399999999</v>
      </c>
      <c r="E4653" s="43">
        <v>-143358.36900000001</v>
      </c>
      <c r="F4653" s="45">
        <v>-39660</v>
      </c>
      <c r="G4653" s="45">
        <v>-68910</v>
      </c>
      <c r="H4653" s="45">
        <v>-93050</v>
      </c>
      <c r="I4653" s="55">
        <f>pro[[#This Row],[Admin expenses 3]]+pro[[#This Row],[Admin expenses 2]]+pro[[#This Row],[Admin expenses 1]]+pro[[#This Row],[COGS]]</f>
        <v>-344978.36900000001</v>
      </c>
      <c r="J4653" s="55">
        <f>pro[[#This Row],[Revenue]]+pro[[#This Row],[AdminExp]]</f>
        <v>-244024.21500000003</v>
      </c>
      <c r="K4653" s="83">
        <f>pro[[#This Row],[Profit]]/pro[[#This Row],[Revenue]]</f>
        <v>-2.4171785442330589</v>
      </c>
      <c r="L4653" s="56">
        <f t="shared" si="72"/>
        <v>5</v>
      </c>
      <c r="M4653" s="82" t="str">
        <f>"Q"&amp;" "&amp;VLOOKUP(pro[[#This Row],[Period]],Mapping!A:B,2,0)</f>
        <v>Q 2</v>
      </c>
      <c r="N4653"/>
    </row>
    <row r="4654" spans="1:14" ht="11.25" customHeight="1" x14ac:dyDescent="0.2">
      <c r="A4654" s="42" t="s">
        <v>43</v>
      </c>
      <c r="B4654" s="44" t="s">
        <v>19</v>
      </c>
      <c r="C4654" s="44" t="s">
        <v>57</v>
      </c>
      <c r="D4654" s="43">
        <v>51399.516000000003</v>
      </c>
      <c r="E4654" s="43">
        <v>-32217.205999999998</v>
      </c>
      <c r="F4654" s="45">
        <v>-25470</v>
      </c>
      <c r="G4654" s="45">
        <v>-31830</v>
      </c>
      <c r="H4654" s="45">
        <v>-13240</v>
      </c>
      <c r="I4654" s="55">
        <f>pro[[#This Row],[Admin expenses 3]]+pro[[#This Row],[Admin expenses 2]]+pro[[#This Row],[Admin expenses 1]]+pro[[#This Row],[COGS]]</f>
        <v>-102757.20600000001</v>
      </c>
      <c r="J4654" s="55">
        <f>pro[[#This Row],[Revenue]]+pro[[#This Row],[AdminExp]]</f>
        <v>-51357.69</v>
      </c>
      <c r="K4654" s="83">
        <f>pro[[#This Row],[Profit]]/pro[[#This Row],[Revenue]]</f>
        <v>-0.99918625692895624</v>
      </c>
      <c r="L4654" s="56">
        <f t="shared" si="72"/>
        <v>5</v>
      </c>
      <c r="M4654" s="82" t="str">
        <f>"Q"&amp;" "&amp;VLOOKUP(pro[[#This Row],[Period]],Mapping!A:B,2,0)</f>
        <v>Q 2</v>
      </c>
      <c r="N4654"/>
    </row>
    <row r="4655" spans="1:14" ht="11.25" customHeight="1" x14ac:dyDescent="0.2">
      <c r="A4655" s="42" t="s">
        <v>43</v>
      </c>
      <c r="B4655" s="44" t="s">
        <v>19</v>
      </c>
      <c r="C4655" s="44" t="s">
        <v>58</v>
      </c>
      <c r="D4655" s="43">
        <v>1408637.7479999999</v>
      </c>
      <c r="E4655" s="43">
        <v>-673938.08299999987</v>
      </c>
      <c r="F4655" s="45">
        <v>-32050</v>
      </c>
      <c r="G4655" s="45">
        <v>-84030</v>
      </c>
      <c r="H4655" s="45">
        <v>-17610</v>
      </c>
      <c r="I4655" s="55">
        <f>pro[[#This Row],[Admin expenses 3]]+pro[[#This Row],[Admin expenses 2]]+pro[[#This Row],[Admin expenses 1]]+pro[[#This Row],[COGS]]</f>
        <v>-807628.08299999987</v>
      </c>
      <c r="J4655" s="55">
        <f>pro[[#This Row],[Revenue]]+pro[[#This Row],[AdminExp]]</f>
        <v>601009.66500000004</v>
      </c>
      <c r="K4655" s="83">
        <f>pro[[#This Row],[Profit]]/pro[[#This Row],[Revenue]]</f>
        <v>0.42666020121448578</v>
      </c>
      <c r="L4655" s="56">
        <f t="shared" si="72"/>
        <v>5</v>
      </c>
      <c r="M4655" s="82" t="str">
        <f>"Q"&amp;" "&amp;VLOOKUP(pro[[#This Row],[Period]],Mapping!A:B,2,0)</f>
        <v>Q 2</v>
      </c>
      <c r="N4655"/>
    </row>
    <row r="4656" spans="1:14" ht="11.25" customHeight="1" x14ac:dyDescent="0.2">
      <c r="A4656" s="42" t="s">
        <v>43</v>
      </c>
      <c r="B4656" s="44" t="s">
        <v>19</v>
      </c>
      <c r="C4656" s="44" t="s">
        <v>59</v>
      </c>
      <c r="D4656" s="43">
        <v>1354234.9169999999</v>
      </c>
      <c r="E4656" s="43">
        <v>-689932.53</v>
      </c>
      <c r="F4656" s="45">
        <v>-48210</v>
      </c>
      <c r="G4656" s="45">
        <v>-15730</v>
      </c>
      <c r="H4656" s="45">
        <v>-45960</v>
      </c>
      <c r="I4656" s="55">
        <f>pro[[#This Row],[Admin expenses 3]]+pro[[#This Row],[Admin expenses 2]]+pro[[#This Row],[Admin expenses 1]]+pro[[#This Row],[COGS]]</f>
        <v>-799832.53</v>
      </c>
      <c r="J4656" s="55">
        <f>pro[[#This Row],[Revenue]]+pro[[#This Row],[AdminExp]]</f>
        <v>554402.38699999987</v>
      </c>
      <c r="K4656" s="83">
        <f>pro[[#This Row],[Profit]]/pro[[#This Row],[Revenue]]</f>
        <v>0.40938420656598673</v>
      </c>
      <c r="L4656" s="56">
        <f t="shared" si="72"/>
        <v>5</v>
      </c>
      <c r="M4656" s="82" t="str">
        <f>"Q"&amp;" "&amp;VLOOKUP(pro[[#This Row],[Period]],Mapping!A:B,2,0)</f>
        <v>Q 2</v>
      </c>
      <c r="N4656"/>
    </row>
    <row r="4657" spans="1:14" ht="11.25" customHeight="1" x14ac:dyDescent="0.2">
      <c r="A4657" s="42" t="s">
        <v>43</v>
      </c>
      <c r="B4657" s="44" t="s">
        <v>19</v>
      </c>
      <c r="C4657" s="44" t="s">
        <v>57</v>
      </c>
      <c r="D4657" s="43">
        <v>284492.97100000002</v>
      </c>
      <c r="E4657" s="43">
        <v>-154523.41799999998</v>
      </c>
      <c r="F4657" s="45">
        <v>-107110</v>
      </c>
      <c r="G4657" s="45">
        <v>-90740</v>
      </c>
      <c r="H4657" s="45">
        <v>-18770</v>
      </c>
      <c r="I4657" s="55">
        <f>pro[[#This Row],[Admin expenses 3]]+pro[[#This Row],[Admin expenses 2]]+pro[[#This Row],[Admin expenses 1]]+pro[[#This Row],[COGS]]</f>
        <v>-371143.41799999995</v>
      </c>
      <c r="J4657" s="55">
        <f>pro[[#This Row],[Revenue]]+pro[[#This Row],[AdminExp]]</f>
        <v>-86650.446999999927</v>
      </c>
      <c r="K4657" s="83">
        <f>pro[[#This Row],[Profit]]/pro[[#This Row],[Revenue]]</f>
        <v>-0.30457851628256899</v>
      </c>
      <c r="L4657" s="56">
        <f t="shared" si="72"/>
        <v>5</v>
      </c>
      <c r="M4657" s="82" t="str">
        <f>"Q"&amp;" "&amp;VLOOKUP(pro[[#This Row],[Period]],Mapping!A:B,2,0)</f>
        <v>Q 2</v>
      </c>
      <c r="N4657"/>
    </row>
    <row r="4658" spans="1:14" ht="11.25" customHeight="1" x14ac:dyDescent="0.2">
      <c r="A4658" s="42" t="s">
        <v>43</v>
      </c>
      <c r="B4658" s="44" t="s">
        <v>19</v>
      </c>
      <c r="C4658" s="44" t="s">
        <v>57</v>
      </c>
      <c r="D4658" s="43">
        <v>653869.97199999995</v>
      </c>
      <c r="E4658" s="43">
        <v>-332445.41399999999</v>
      </c>
      <c r="F4658" s="45">
        <v>-83580</v>
      </c>
      <c r="G4658" s="45">
        <v>-24260</v>
      </c>
      <c r="H4658" s="45">
        <v>-23710</v>
      </c>
      <c r="I4658" s="55">
        <f>pro[[#This Row],[Admin expenses 3]]+pro[[#This Row],[Admin expenses 2]]+pro[[#This Row],[Admin expenses 1]]+pro[[#This Row],[COGS]]</f>
        <v>-463995.41399999999</v>
      </c>
      <c r="J4658" s="55">
        <f>pro[[#This Row],[Revenue]]+pro[[#This Row],[AdminExp]]</f>
        <v>189874.55799999996</v>
      </c>
      <c r="K4658" s="83">
        <f>pro[[#This Row],[Profit]]/pro[[#This Row],[Revenue]]</f>
        <v>0.29038580471776121</v>
      </c>
      <c r="L4658" s="56">
        <f t="shared" si="72"/>
        <v>5</v>
      </c>
      <c r="M4658" s="82" t="str">
        <f>"Q"&amp;" "&amp;VLOOKUP(pro[[#This Row],[Period]],Mapping!A:B,2,0)</f>
        <v>Q 2</v>
      </c>
      <c r="N4658"/>
    </row>
    <row r="4659" spans="1:14" ht="11.25" customHeight="1" x14ac:dyDescent="0.2">
      <c r="A4659" s="42" t="s">
        <v>43</v>
      </c>
      <c r="B4659" s="44" t="s">
        <v>19</v>
      </c>
      <c r="C4659" s="44" t="s">
        <v>57</v>
      </c>
      <c r="D4659" s="43">
        <v>734961.72400000005</v>
      </c>
      <c r="E4659" s="43">
        <v>-372971.51499999996</v>
      </c>
      <c r="F4659" s="45">
        <v>-107910</v>
      </c>
      <c r="G4659" s="45">
        <v>-65530</v>
      </c>
      <c r="H4659" s="45">
        <v>-68380</v>
      </c>
      <c r="I4659" s="55">
        <f>pro[[#This Row],[Admin expenses 3]]+pro[[#This Row],[Admin expenses 2]]+pro[[#This Row],[Admin expenses 1]]+pro[[#This Row],[COGS]]</f>
        <v>-614791.5149999999</v>
      </c>
      <c r="J4659" s="55">
        <f>pro[[#This Row],[Revenue]]+pro[[#This Row],[AdminExp]]</f>
        <v>120170.20900000015</v>
      </c>
      <c r="K4659" s="83">
        <f>pro[[#This Row],[Profit]]/pro[[#This Row],[Revenue]]</f>
        <v>0.1635053977314336</v>
      </c>
      <c r="L4659" s="56">
        <f t="shared" si="72"/>
        <v>5</v>
      </c>
      <c r="M4659" s="82" t="str">
        <f>"Q"&amp;" "&amp;VLOOKUP(pro[[#This Row],[Period]],Mapping!A:B,2,0)</f>
        <v>Q 2</v>
      </c>
      <c r="N4659"/>
    </row>
    <row r="4660" spans="1:14" ht="11.25" customHeight="1" x14ac:dyDescent="0.2">
      <c r="A4660" s="42" t="s">
        <v>43</v>
      </c>
      <c r="B4660" s="44" t="s">
        <v>19</v>
      </c>
      <c r="C4660" s="44" t="s">
        <v>57</v>
      </c>
      <c r="D4660" s="43">
        <v>106763.00599999998</v>
      </c>
      <c r="E4660" s="43">
        <v>-58278.310999999994</v>
      </c>
      <c r="F4660" s="45">
        <v>-105530</v>
      </c>
      <c r="G4660" s="45">
        <v>-83110</v>
      </c>
      <c r="H4660" s="45">
        <v>-101820</v>
      </c>
      <c r="I4660" s="55">
        <f>pro[[#This Row],[Admin expenses 3]]+pro[[#This Row],[Admin expenses 2]]+pro[[#This Row],[Admin expenses 1]]+pro[[#This Row],[COGS]]</f>
        <v>-348738.31099999999</v>
      </c>
      <c r="J4660" s="55">
        <f>pro[[#This Row],[Revenue]]+pro[[#This Row],[AdminExp]]</f>
        <v>-241975.30499999999</v>
      </c>
      <c r="K4660" s="83">
        <f>pro[[#This Row],[Profit]]/pro[[#This Row],[Revenue]]</f>
        <v>-2.2664714498578284</v>
      </c>
      <c r="L4660" s="56">
        <f t="shared" si="72"/>
        <v>5</v>
      </c>
      <c r="M4660" s="82" t="str">
        <f>"Q"&amp;" "&amp;VLOOKUP(pro[[#This Row],[Period]],Mapping!A:B,2,0)</f>
        <v>Q 2</v>
      </c>
      <c r="N4660"/>
    </row>
    <row r="4661" spans="1:14" ht="11.25" customHeight="1" x14ac:dyDescent="0.2">
      <c r="A4661" s="42" t="s">
        <v>43</v>
      </c>
      <c r="B4661" s="44" t="s">
        <v>19</v>
      </c>
      <c r="C4661" s="44" t="s">
        <v>57</v>
      </c>
      <c r="D4661" s="43">
        <v>535573.07299999997</v>
      </c>
      <c r="E4661" s="43">
        <v>-296605.52599999995</v>
      </c>
      <c r="F4661" s="45">
        <v>-22050</v>
      </c>
      <c r="G4661" s="45">
        <v>-34140</v>
      </c>
      <c r="H4661" s="45">
        <v>-58830</v>
      </c>
      <c r="I4661" s="55">
        <f>pro[[#This Row],[Admin expenses 3]]+pro[[#This Row],[Admin expenses 2]]+pro[[#This Row],[Admin expenses 1]]+pro[[#This Row],[COGS]]</f>
        <v>-411625.52599999995</v>
      </c>
      <c r="J4661" s="55">
        <f>pro[[#This Row],[Revenue]]+pro[[#This Row],[AdminExp]]</f>
        <v>123947.54700000002</v>
      </c>
      <c r="K4661" s="83">
        <f>pro[[#This Row],[Profit]]/pro[[#This Row],[Revenue]]</f>
        <v>0.23142975860550782</v>
      </c>
      <c r="L4661" s="56">
        <f t="shared" si="72"/>
        <v>5</v>
      </c>
      <c r="M4661" s="82" t="str">
        <f>"Q"&amp;" "&amp;VLOOKUP(pro[[#This Row],[Period]],Mapping!A:B,2,0)</f>
        <v>Q 2</v>
      </c>
      <c r="N4661"/>
    </row>
    <row r="4662" spans="1:14" ht="11.25" customHeight="1" x14ac:dyDescent="0.2">
      <c r="A4662" s="42" t="s">
        <v>43</v>
      </c>
      <c r="B4662" s="44" t="s">
        <v>19</v>
      </c>
      <c r="C4662" s="44" t="s">
        <v>57</v>
      </c>
      <c r="D4662" s="43">
        <v>411267.87800000003</v>
      </c>
      <c r="E4662" s="43">
        <v>-151538.13499999998</v>
      </c>
      <c r="F4662" s="45">
        <v>-87710</v>
      </c>
      <c r="G4662" s="45">
        <v>-58880</v>
      </c>
      <c r="H4662" s="45">
        <v>-107810</v>
      </c>
      <c r="I4662" s="55">
        <f>pro[[#This Row],[Admin expenses 3]]+pro[[#This Row],[Admin expenses 2]]+pro[[#This Row],[Admin expenses 1]]+pro[[#This Row],[COGS]]</f>
        <v>-405938.13500000001</v>
      </c>
      <c r="J4662" s="55">
        <f>pro[[#This Row],[Revenue]]+pro[[#This Row],[AdminExp]]</f>
        <v>5329.7430000000168</v>
      </c>
      <c r="K4662" s="83">
        <f>pro[[#This Row],[Profit]]/pro[[#This Row],[Revenue]]</f>
        <v>1.295929802716082E-2</v>
      </c>
      <c r="L4662" s="56">
        <f t="shared" si="72"/>
        <v>5</v>
      </c>
      <c r="M4662" s="82" t="str">
        <f>"Q"&amp;" "&amp;VLOOKUP(pro[[#This Row],[Period]],Mapping!A:B,2,0)</f>
        <v>Q 2</v>
      </c>
      <c r="N4662"/>
    </row>
    <row r="4663" spans="1:14" ht="11.25" customHeight="1" x14ac:dyDescent="0.2">
      <c r="A4663" s="42" t="s">
        <v>43</v>
      </c>
      <c r="B4663" s="44" t="s">
        <v>19</v>
      </c>
      <c r="C4663" s="44" t="s">
        <v>57</v>
      </c>
      <c r="D4663" s="43">
        <v>772542.83400000003</v>
      </c>
      <c r="E4663" s="43">
        <v>-413306.11700000003</v>
      </c>
      <c r="F4663" s="45">
        <v>-66240</v>
      </c>
      <c r="G4663" s="45">
        <v>-45130</v>
      </c>
      <c r="H4663" s="45">
        <v>-57590</v>
      </c>
      <c r="I4663" s="55">
        <f>pro[[#This Row],[Admin expenses 3]]+pro[[#This Row],[Admin expenses 2]]+pro[[#This Row],[Admin expenses 1]]+pro[[#This Row],[COGS]]</f>
        <v>-582266.11700000009</v>
      </c>
      <c r="J4663" s="55">
        <f>pro[[#This Row],[Revenue]]+pro[[#This Row],[AdminExp]]</f>
        <v>190276.71699999995</v>
      </c>
      <c r="K4663" s="83">
        <f>pro[[#This Row],[Profit]]/pro[[#This Row],[Revenue]]</f>
        <v>0.24629924533090672</v>
      </c>
      <c r="L4663" s="56">
        <f t="shared" si="72"/>
        <v>5</v>
      </c>
      <c r="M4663" s="82" t="str">
        <f>"Q"&amp;" "&amp;VLOOKUP(pro[[#This Row],[Period]],Mapping!A:B,2,0)</f>
        <v>Q 2</v>
      </c>
      <c r="N4663"/>
    </row>
    <row r="4664" spans="1:14" ht="11.25" customHeight="1" x14ac:dyDescent="0.2">
      <c r="A4664" s="42" t="s">
        <v>43</v>
      </c>
      <c r="B4664" s="44" t="s">
        <v>19</v>
      </c>
      <c r="C4664" s="44" t="s">
        <v>57</v>
      </c>
      <c r="D4664" s="43">
        <v>771108.46399999992</v>
      </c>
      <c r="E4664" s="43">
        <v>-437358.81700000004</v>
      </c>
      <c r="F4664" s="45">
        <v>-63390</v>
      </c>
      <c r="G4664" s="45">
        <v>-32250</v>
      </c>
      <c r="H4664" s="45">
        <v>-88050</v>
      </c>
      <c r="I4664" s="55">
        <f>pro[[#This Row],[Admin expenses 3]]+pro[[#This Row],[Admin expenses 2]]+pro[[#This Row],[Admin expenses 1]]+pro[[#This Row],[COGS]]</f>
        <v>-621048.81700000004</v>
      </c>
      <c r="J4664" s="55">
        <f>pro[[#This Row],[Revenue]]+pro[[#This Row],[AdminExp]]</f>
        <v>150059.64699999988</v>
      </c>
      <c r="K4664" s="83">
        <f>pro[[#This Row],[Profit]]/pro[[#This Row],[Revenue]]</f>
        <v>0.19460251573635937</v>
      </c>
      <c r="L4664" s="56">
        <f t="shared" si="72"/>
        <v>5</v>
      </c>
      <c r="M4664" s="82" t="str">
        <f>"Q"&amp;" "&amp;VLOOKUP(pro[[#This Row],[Period]],Mapping!A:B,2,0)</f>
        <v>Q 2</v>
      </c>
      <c r="N4664"/>
    </row>
    <row r="4665" spans="1:14" ht="11.25" customHeight="1" x14ac:dyDescent="0.2">
      <c r="A4665" s="42" t="s">
        <v>43</v>
      </c>
      <c r="B4665" s="44" t="s">
        <v>19</v>
      </c>
      <c r="C4665" s="44" t="s">
        <v>57</v>
      </c>
      <c r="D4665" s="43">
        <v>581759.13599999994</v>
      </c>
      <c r="E4665" s="43">
        <v>-243585.58699999997</v>
      </c>
      <c r="F4665" s="45">
        <v>-87640</v>
      </c>
      <c r="G4665" s="45">
        <v>-72470</v>
      </c>
      <c r="H4665" s="45">
        <v>-12880</v>
      </c>
      <c r="I4665" s="55">
        <f>pro[[#This Row],[Admin expenses 3]]+pro[[#This Row],[Admin expenses 2]]+pro[[#This Row],[Admin expenses 1]]+pro[[#This Row],[COGS]]</f>
        <v>-416575.58699999994</v>
      </c>
      <c r="J4665" s="55">
        <f>pro[[#This Row],[Revenue]]+pro[[#This Row],[AdminExp]]</f>
        <v>165183.549</v>
      </c>
      <c r="K4665" s="83">
        <f>pro[[#This Row],[Profit]]/pro[[#This Row],[Revenue]]</f>
        <v>0.28393804029576947</v>
      </c>
      <c r="L4665" s="56">
        <f t="shared" si="72"/>
        <v>5</v>
      </c>
      <c r="M4665" s="82" t="str">
        <f>"Q"&amp;" "&amp;VLOOKUP(pro[[#This Row],[Period]],Mapping!A:B,2,0)</f>
        <v>Q 2</v>
      </c>
      <c r="N4665"/>
    </row>
    <row r="4666" spans="1:14" ht="11.25" customHeight="1" x14ac:dyDescent="0.2">
      <c r="A4666" s="42" t="s">
        <v>43</v>
      </c>
      <c r="B4666" s="44" t="s">
        <v>19</v>
      </c>
      <c r="C4666" s="44" t="s">
        <v>57</v>
      </c>
      <c r="D4666" s="43">
        <v>1459031.6369999999</v>
      </c>
      <c r="E4666" s="43">
        <v>-858754.64500000002</v>
      </c>
      <c r="F4666" s="45">
        <v>-56130</v>
      </c>
      <c r="G4666" s="45">
        <v>-25240</v>
      </c>
      <c r="H4666" s="45">
        <v>-62070</v>
      </c>
      <c r="I4666" s="55">
        <f>pro[[#This Row],[Admin expenses 3]]+pro[[#This Row],[Admin expenses 2]]+pro[[#This Row],[Admin expenses 1]]+pro[[#This Row],[COGS]]</f>
        <v>-1002194.645</v>
      </c>
      <c r="J4666" s="55">
        <f>pro[[#This Row],[Revenue]]+pro[[#This Row],[AdminExp]]</f>
        <v>456836.99199999985</v>
      </c>
      <c r="K4666" s="83">
        <f>pro[[#This Row],[Profit]]/pro[[#This Row],[Revenue]]</f>
        <v>0.31310972319923719</v>
      </c>
      <c r="L4666" s="56">
        <f t="shared" si="72"/>
        <v>5</v>
      </c>
      <c r="M4666" s="82" t="str">
        <f>"Q"&amp;" "&amp;VLOOKUP(pro[[#This Row],[Period]],Mapping!A:B,2,0)</f>
        <v>Q 2</v>
      </c>
      <c r="N4666"/>
    </row>
    <row r="4667" spans="1:14" ht="11.25" customHeight="1" x14ac:dyDescent="0.2">
      <c r="A4667" s="42" t="s">
        <v>43</v>
      </c>
      <c r="B4667" s="44" t="s">
        <v>19</v>
      </c>
      <c r="C4667" s="44" t="s">
        <v>57</v>
      </c>
      <c r="D4667" s="43">
        <v>1831091.0939999998</v>
      </c>
      <c r="E4667" s="43">
        <v>-1133530.8810000001</v>
      </c>
      <c r="F4667" s="45">
        <v>-94540</v>
      </c>
      <c r="G4667" s="45">
        <v>-21710</v>
      </c>
      <c r="H4667" s="45">
        <v>-17660</v>
      </c>
      <c r="I4667" s="55">
        <f>pro[[#This Row],[Admin expenses 3]]+pro[[#This Row],[Admin expenses 2]]+pro[[#This Row],[Admin expenses 1]]+pro[[#This Row],[COGS]]</f>
        <v>-1267440.8810000001</v>
      </c>
      <c r="J4667" s="55">
        <f>pro[[#This Row],[Revenue]]+pro[[#This Row],[AdminExp]]</f>
        <v>563650.21299999976</v>
      </c>
      <c r="K4667" s="83">
        <f>pro[[#This Row],[Profit]]/pro[[#This Row],[Revenue]]</f>
        <v>0.30782204929450646</v>
      </c>
      <c r="L4667" s="56">
        <f t="shared" si="72"/>
        <v>5</v>
      </c>
      <c r="M4667" s="82" t="str">
        <f>"Q"&amp;" "&amp;VLOOKUP(pro[[#This Row],[Period]],Mapping!A:B,2,0)</f>
        <v>Q 2</v>
      </c>
      <c r="N4667"/>
    </row>
    <row r="4668" spans="1:14" ht="11.25" customHeight="1" x14ac:dyDescent="0.2">
      <c r="A4668" s="42" t="s">
        <v>43</v>
      </c>
      <c r="B4668" s="44" t="s">
        <v>19</v>
      </c>
      <c r="C4668" s="44" t="s">
        <v>57</v>
      </c>
      <c r="D4668" s="43">
        <v>170433.31899999999</v>
      </c>
      <c r="E4668" s="43">
        <v>-67662.335999999996</v>
      </c>
      <c r="F4668" s="45">
        <v>-98270</v>
      </c>
      <c r="G4668" s="45">
        <v>-49980</v>
      </c>
      <c r="H4668" s="45">
        <v>-47430</v>
      </c>
      <c r="I4668" s="55">
        <f>pro[[#This Row],[Admin expenses 3]]+pro[[#This Row],[Admin expenses 2]]+pro[[#This Row],[Admin expenses 1]]+pro[[#This Row],[COGS]]</f>
        <v>-263342.33600000001</v>
      </c>
      <c r="J4668" s="55">
        <f>pro[[#This Row],[Revenue]]+pro[[#This Row],[AdminExp]]</f>
        <v>-92909.017000000022</v>
      </c>
      <c r="K4668" s="83">
        <f>pro[[#This Row],[Profit]]/pro[[#This Row],[Revenue]]</f>
        <v>-0.54513411781882881</v>
      </c>
      <c r="L4668" s="56">
        <f t="shared" si="72"/>
        <v>5</v>
      </c>
      <c r="M4668" s="82" t="str">
        <f>"Q"&amp;" "&amp;VLOOKUP(pro[[#This Row],[Period]],Mapping!A:B,2,0)</f>
        <v>Q 2</v>
      </c>
      <c r="N4668"/>
    </row>
    <row r="4669" spans="1:14" ht="11.25" customHeight="1" x14ac:dyDescent="0.2">
      <c r="A4669" s="42" t="s">
        <v>43</v>
      </c>
      <c r="B4669" s="44" t="s">
        <v>19</v>
      </c>
      <c r="C4669" s="44" t="s">
        <v>57</v>
      </c>
      <c r="D4669" s="43">
        <v>372191.19699999993</v>
      </c>
      <c r="E4669" s="43">
        <v>-138305.29299999998</v>
      </c>
      <c r="F4669" s="45">
        <v>-67410</v>
      </c>
      <c r="G4669" s="45">
        <v>-93820</v>
      </c>
      <c r="H4669" s="45">
        <v>-13370</v>
      </c>
      <c r="I4669" s="55">
        <f>pro[[#This Row],[Admin expenses 3]]+pro[[#This Row],[Admin expenses 2]]+pro[[#This Row],[Admin expenses 1]]+pro[[#This Row],[COGS]]</f>
        <v>-312905.29299999995</v>
      </c>
      <c r="J4669" s="55">
        <f>pro[[#This Row],[Revenue]]+pro[[#This Row],[AdminExp]]</f>
        <v>59285.90399999998</v>
      </c>
      <c r="K4669" s="83">
        <f>pro[[#This Row],[Profit]]/pro[[#This Row],[Revenue]]</f>
        <v>0.15928883992385234</v>
      </c>
      <c r="L4669" s="56">
        <f t="shared" si="72"/>
        <v>5</v>
      </c>
      <c r="M4669" s="82" t="str">
        <f>"Q"&amp;" "&amp;VLOOKUP(pro[[#This Row],[Period]],Mapping!A:B,2,0)</f>
        <v>Q 2</v>
      </c>
      <c r="N4669"/>
    </row>
    <row r="4670" spans="1:14" ht="11.25" customHeight="1" x14ac:dyDescent="0.2">
      <c r="A4670" s="42" t="s">
        <v>43</v>
      </c>
      <c r="B4670" s="44" t="s">
        <v>19</v>
      </c>
      <c r="C4670" s="44" t="s">
        <v>57</v>
      </c>
      <c r="D4670" s="43">
        <v>24452.428</v>
      </c>
      <c r="E4670" s="43">
        <v>-45557.399999999994</v>
      </c>
      <c r="F4670" s="45">
        <v>-87930</v>
      </c>
      <c r="G4670" s="45">
        <v>-26250</v>
      </c>
      <c r="H4670" s="45">
        <v>-66510</v>
      </c>
      <c r="I4670" s="55">
        <f>pro[[#This Row],[Admin expenses 3]]+pro[[#This Row],[Admin expenses 2]]+pro[[#This Row],[Admin expenses 1]]+pro[[#This Row],[COGS]]</f>
        <v>-226247.4</v>
      </c>
      <c r="J4670" s="55">
        <f>pro[[#This Row],[Revenue]]+pro[[#This Row],[AdminExp]]</f>
        <v>-201794.97200000001</v>
      </c>
      <c r="K4670" s="83">
        <f>pro[[#This Row],[Profit]]/pro[[#This Row],[Revenue]]</f>
        <v>-8.2525535705493134</v>
      </c>
      <c r="L4670" s="56">
        <f t="shared" si="72"/>
        <v>5</v>
      </c>
      <c r="M4670" s="82" t="str">
        <f>"Q"&amp;" "&amp;VLOOKUP(pro[[#This Row],[Period]],Mapping!A:B,2,0)</f>
        <v>Q 2</v>
      </c>
      <c r="N4670"/>
    </row>
    <row r="4671" spans="1:14" ht="11.25" customHeight="1" x14ac:dyDescent="0.2">
      <c r="A4671" s="42" t="s">
        <v>43</v>
      </c>
      <c r="B4671" s="44" t="s">
        <v>19</v>
      </c>
      <c r="C4671" s="44" t="s">
        <v>57</v>
      </c>
      <c r="D4671" s="43">
        <v>748505.821</v>
      </c>
      <c r="E4671" s="43">
        <v>-1265683.7479999999</v>
      </c>
      <c r="F4671" s="45">
        <v>-102060</v>
      </c>
      <c r="G4671" s="45">
        <v>-98090</v>
      </c>
      <c r="H4671" s="45">
        <v>-31660</v>
      </c>
      <c r="I4671" s="55">
        <f>pro[[#This Row],[Admin expenses 3]]+pro[[#This Row],[Admin expenses 2]]+pro[[#This Row],[Admin expenses 1]]+pro[[#This Row],[COGS]]</f>
        <v>-1497493.7479999999</v>
      </c>
      <c r="J4671" s="55">
        <f>pro[[#This Row],[Revenue]]+pro[[#This Row],[AdminExp]]</f>
        <v>-748987.92699999991</v>
      </c>
      <c r="K4671" s="83">
        <f>pro[[#This Row],[Profit]]/pro[[#This Row],[Revenue]]</f>
        <v>-1.0006440911833603</v>
      </c>
      <c r="L4671" s="56">
        <f t="shared" si="72"/>
        <v>5</v>
      </c>
      <c r="M4671" s="82" t="str">
        <f>"Q"&amp;" "&amp;VLOOKUP(pro[[#This Row],[Period]],Mapping!A:B,2,0)</f>
        <v>Q 2</v>
      </c>
      <c r="N4671"/>
    </row>
    <row r="4672" spans="1:14" ht="11.25" customHeight="1" x14ac:dyDescent="0.2">
      <c r="A4672" s="42" t="s">
        <v>43</v>
      </c>
      <c r="B4672" s="44" t="s">
        <v>19</v>
      </c>
      <c r="C4672" s="44" t="s">
        <v>57</v>
      </c>
      <c r="D4672" s="43">
        <v>206842.64299999998</v>
      </c>
      <c r="E4672" s="43">
        <v>-28631.106</v>
      </c>
      <c r="F4672" s="45">
        <v>-42700</v>
      </c>
      <c r="G4672" s="45">
        <v>-83030</v>
      </c>
      <c r="H4672" s="45">
        <v>-12930</v>
      </c>
      <c r="I4672" s="55">
        <f>pro[[#This Row],[Admin expenses 3]]+pro[[#This Row],[Admin expenses 2]]+pro[[#This Row],[Admin expenses 1]]+pro[[#This Row],[COGS]]</f>
        <v>-167291.106</v>
      </c>
      <c r="J4672" s="55">
        <f>pro[[#This Row],[Revenue]]+pro[[#This Row],[AdminExp]]</f>
        <v>39551.536999999982</v>
      </c>
      <c r="K4672" s="83">
        <f>pro[[#This Row],[Profit]]/pro[[#This Row],[Revenue]]</f>
        <v>0.19121558507642927</v>
      </c>
      <c r="L4672" s="56">
        <f t="shared" si="72"/>
        <v>5</v>
      </c>
      <c r="M4672" s="82" t="str">
        <f>"Q"&amp;" "&amp;VLOOKUP(pro[[#This Row],[Period]],Mapping!A:B,2,0)</f>
        <v>Q 2</v>
      </c>
      <c r="N4672"/>
    </row>
    <row r="4673" spans="1:14" ht="11.25" customHeight="1" x14ac:dyDescent="0.2">
      <c r="A4673" s="42" t="s">
        <v>43</v>
      </c>
      <c r="B4673" s="44" t="s">
        <v>19</v>
      </c>
      <c r="C4673" s="44" t="s">
        <v>57</v>
      </c>
      <c r="D4673" s="43">
        <v>12899.361999999999</v>
      </c>
      <c r="E4673" s="43">
        <v>-7100.8069999999998</v>
      </c>
      <c r="F4673" s="45">
        <v>-14090</v>
      </c>
      <c r="G4673" s="45">
        <v>-40340</v>
      </c>
      <c r="H4673" s="45">
        <v>-73030</v>
      </c>
      <c r="I4673" s="55">
        <f>pro[[#This Row],[Admin expenses 3]]+pro[[#This Row],[Admin expenses 2]]+pro[[#This Row],[Admin expenses 1]]+pro[[#This Row],[COGS]]</f>
        <v>-134560.807</v>
      </c>
      <c r="J4673" s="55">
        <f>pro[[#This Row],[Revenue]]+pro[[#This Row],[AdminExp]]</f>
        <v>-121661.44500000001</v>
      </c>
      <c r="K4673" s="83">
        <f>pro[[#This Row],[Profit]]/pro[[#This Row],[Revenue]]</f>
        <v>-9.4315862288382952</v>
      </c>
      <c r="L4673" s="56">
        <f t="shared" si="72"/>
        <v>5</v>
      </c>
      <c r="M4673" s="82" t="str">
        <f>"Q"&amp;" "&amp;VLOOKUP(pro[[#This Row],[Period]],Mapping!A:B,2,0)</f>
        <v>Q 2</v>
      </c>
      <c r="N4673"/>
    </row>
    <row r="4674" spans="1:14" ht="11.25" customHeight="1" x14ac:dyDescent="0.2">
      <c r="A4674" s="42" t="s">
        <v>43</v>
      </c>
      <c r="B4674" s="44" t="s">
        <v>19</v>
      </c>
      <c r="C4674" s="44" t="s">
        <v>57</v>
      </c>
      <c r="D4674" s="43">
        <v>12451.914999999999</v>
      </c>
      <c r="E4674" s="43">
        <v>-6819.2739999999994</v>
      </c>
      <c r="F4674" s="45">
        <v>-28560</v>
      </c>
      <c r="G4674" s="45">
        <v>-90740</v>
      </c>
      <c r="H4674" s="45">
        <v>-42820</v>
      </c>
      <c r="I4674" s="55">
        <f>pro[[#This Row],[Admin expenses 3]]+pro[[#This Row],[Admin expenses 2]]+pro[[#This Row],[Admin expenses 1]]+pro[[#This Row],[COGS]]</f>
        <v>-168939.274</v>
      </c>
      <c r="J4674" s="55">
        <f>pro[[#This Row],[Revenue]]+pro[[#This Row],[AdminExp]]</f>
        <v>-156487.359</v>
      </c>
      <c r="K4674" s="83">
        <f>pro[[#This Row],[Profit]]/pro[[#This Row],[Revenue]]</f>
        <v>-12.567332735567181</v>
      </c>
      <c r="L4674" s="56">
        <f t="shared" ref="L4674:L4737" si="73">MONTH(DATEVALUE(A4674&amp;"1"))</f>
        <v>5</v>
      </c>
      <c r="M4674" s="82" t="str">
        <f>"Q"&amp;" "&amp;VLOOKUP(pro[[#This Row],[Period]],Mapping!A:B,2,0)</f>
        <v>Q 2</v>
      </c>
      <c r="N4674"/>
    </row>
    <row r="4675" spans="1:14" ht="11.25" customHeight="1" x14ac:dyDescent="0.2">
      <c r="A4675" s="42" t="s">
        <v>43</v>
      </c>
      <c r="B4675" s="44" t="s">
        <v>19</v>
      </c>
      <c r="C4675" s="44" t="s">
        <v>57</v>
      </c>
      <c r="D4675" s="43">
        <v>19176.457999999999</v>
      </c>
      <c r="E4675" s="43">
        <v>-10147.319</v>
      </c>
      <c r="F4675" s="45">
        <v>-50910</v>
      </c>
      <c r="G4675" s="45">
        <v>-61530</v>
      </c>
      <c r="H4675" s="45">
        <v>-23960</v>
      </c>
      <c r="I4675" s="55">
        <f>pro[[#This Row],[Admin expenses 3]]+pro[[#This Row],[Admin expenses 2]]+pro[[#This Row],[Admin expenses 1]]+pro[[#This Row],[COGS]]</f>
        <v>-146547.31899999999</v>
      </c>
      <c r="J4675" s="55">
        <f>pro[[#This Row],[Revenue]]+pro[[#This Row],[AdminExp]]</f>
        <v>-127370.86099999999</v>
      </c>
      <c r="K4675" s="83">
        <f>pro[[#This Row],[Profit]]/pro[[#This Row],[Revenue]]</f>
        <v>-6.6420431239178788</v>
      </c>
      <c r="L4675" s="56">
        <f t="shared" si="73"/>
        <v>5</v>
      </c>
      <c r="M4675" s="82" t="str">
        <f>"Q"&amp;" "&amp;VLOOKUP(pro[[#This Row],[Period]],Mapping!A:B,2,0)</f>
        <v>Q 2</v>
      </c>
      <c r="N4675"/>
    </row>
    <row r="4676" spans="1:14" ht="11.25" customHeight="1" x14ac:dyDescent="0.2">
      <c r="A4676" s="42" t="s">
        <v>43</v>
      </c>
      <c r="B4676" s="44" t="s">
        <v>19</v>
      </c>
      <c r="C4676" s="44" t="s">
        <v>57</v>
      </c>
      <c r="D4676" s="43">
        <v>425293.79899999994</v>
      </c>
      <c r="E4676" s="43">
        <v>-539288.42099999997</v>
      </c>
      <c r="F4676" s="45">
        <v>-103420</v>
      </c>
      <c r="G4676" s="45">
        <v>-98740</v>
      </c>
      <c r="H4676" s="45">
        <v>-56920</v>
      </c>
      <c r="I4676" s="55">
        <f>pro[[#This Row],[Admin expenses 3]]+pro[[#This Row],[Admin expenses 2]]+pro[[#This Row],[Admin expenses 1]]+pro[[#This Row],[COGS]]</f>
        <v>-798368.42099999997</v>
      </c>
      <c r="J4676" s="55">
        <f>pro[[#This Row],[Revenue]]+pro[[#This Row],[AdminExp]]</f>
        <v>-373074.62200000003</v>
      </c>
      <c r="K4676" s="83">
        <f>pro[[#This Row],[Profit]]/pro[[#This Row],[Revenue]]</f>
        <v>-0.87721622764596219</v>
      </c>
      <c r="L4676" s="56">
        <f t="shared" si="73"/>
        <v>5</v>
      </c>
      <c r="M4676" s="82" t="str">
        <f>"Q"&amp;" "&amp;VLOOKUP(pro[[#This Row],[Period]],Mapping!A:B,2,0)</f>
        <v>Q 2</v>
      </c>
      <c r="N4676"/>
    </row>
    <row r="4677" spans="1:14" ht="11.25" customHeight="1" x14ac:dyDescent="0.2">
      <c r="A4677" s="42" t="s">
        <v>43</v>
      </c>
      <c r="B4677" s="44" t="s">
        <v>19</v>
      </c>
      <c r="C4677" s="44" t="s">
        <v>57</v>
      </c>
      <c r="D4677" s="43">
        <v>19252205.370999999</v>
      </c>
      <c r="E4677" s="43">
        <v>-777524.9439999999</v>
      </c>
      <c r="F4677" s="45">
        <v>-108010</v>
      </c>
      <c r="G4677" s="45">
        <v>-43850</v>
      </c>
      <c r="H4677" s="45">
        <v>-30690</v>
      </c>
      <c r="I4677" s="55">
        <f>pro[[#This Row],[Admin expenses 3]]+pro[[#This Row],[Admin expenses 2]]+pro[[#This Row],[Admin expenses 1]]+pro[[#This Row],[COGS]]</f>
        <v>-960074.9439999999</v>
      </c>
      <c r="J4677" s="55">
        <f>pro[[#This Row],[Revenue]]+pro[[#This Row],[AdminExp]]</f>
        <v>18292130.427000001</v>
      </c>
      <c r="K4677" s="83">
        <f>pro[[#This Row],[Profit]]/pro[[#This Row],[Revenue]]</f>
        <v>0.95013169008439002</v>
      </c>
      <c r="L4677" s="56">
        <f t="shared" si="73"/>
        <v>5</v>
      </c>
      <c r="M4677" s="82" t="str">
        <f>"Q"&amp;" "&amp;VLOOKUP(pro[[#This Row],[Period]],Mapping!A:B,2,0)</f>
        <v>Q 2</v>
      </c>
      <c r="N4677"/>
    </row>
    <row r="4678" spans="1:14" ht="11.25" customHeight="1" x14ac:dyDescent="0.2">
      <c r="A4678" s="42" t="s">
        <v>43</v>
      </c>
      <c r="B4678" s="44" t="s">
        <v>19</v>
      </c>
      <c r="C4678" s="44" t="s">
        <v>57</v>
      </c>
      <c r="D4678" s="43">
        <v>31681.502999999997</v>
      </c>
      <c r="E4678" s="43">
        <v>-33509.608999999997</v>
      </c>
      <c r="F4678" s="45">
        <v>-23730</v>
      </c>
      <c r="G4678" s="45">
        <v>-34000</v>
      </c>
      <c r="H4678" s="45">
        <v>-97590</v>
      </c>
      <c r="I4678" s="55">
        <f>pro[[#This Row],[Admin expenses 3]]+pro[[#This Row],[Admin expenses 2]]+pro[[#This Row],[Admin expenses 1]]+pro[[#This Row],[COGS]]</f>
        <v>-188829.609</v>
      </c>
      <c r="J4678" s="55">
        <f>pro[[#This Row],[Revenue]]+pro[[#This Row],[AdminExp]]</f>
        <v>-157148.106</v>
      </c>
      <c r="K4678" s="83">
        <f>pro[[#This Row],[Profit]]/pro[[#This Row],[Revenue]]</f>
        <v>-4.9602478140004918</v>
      </c>
      <c r="L4678" s="56">
        <f t="shared" si="73"/>
        <v>5</v>
      </c>
      <c r="M4678" s="82" t="str">
        <f>"Q"&amp;" "&amp;VLOOKUP(pro[[#This Row],[Period]],Mapping!A:B,2,0)</f>
        <v>Q 2</v>
      </c>
      <c r="N4678"/>
    </row>
    <row r="4679" spans="1:14" ht="11.25" customHeight="1" x14ac:dyDescent="0.2">
      <c r="A4679" s="42" t="s">
        <v>43</v>
      </c>
      <c r="B4679" s="44" t="s">
        <v>19</v>
      </c>
      <c r="C4679" s="44" t="s">
        <v>57</v>
      </c>
      <c r="D4679" s="43">
        <v>7659.4769999999999</v>
      </c>
      <c r="E4679" s="43">
        <v>-8547.77</v>
      </c>
      <c r="F4679" s="45">
        <v>-48210</v>
      </c>
      <c r="G4679" s="45">
        <v>-32420</v>
      </c>
      <c r="H4679" s="45">
        <v>-64210</v>
      </c>
      <c r="I4679" s="55">
        <f>pro[[#This Row],[Admin expenses 3]]+pro[[#This Row],[Admin expenses 2]]+pro[[#This Row],[Admin expenses 1]]+pro[[#This Row],[COGS]]</f>
        <v>-153387.76999999999</v>
      </c>
      <c r="J4679" s="55">
        <f>pro[[#This Row],[Revenue]]+pro[[#This Row],[AdminExp]]</f>
        <v>-145728.29299999998</v>
      </c>
      <c r="K4679" s="83">
        <f>pro[[#This Row],[Profit]]/pro[[#This Row],[Revenue]]</f>
        <v>-19.025880357105319</v>
      </c>
      <c r="L4679" s="56">
        <f t="shared" si="73"/>
        <v>5</v>
      </c>
      <c r="M4679" s="82" t="str">
        <f>"Q"&amp;" "&amp;VLOOKUP(pro[[#This Row],[Period]],Mapping!A:B,2,0)</f>
        <v>Q 2</v>
      </c>
      <c r="N4679"/>
    </row>
    <row r="4680" spans="1:14" ht="11.25" customHeight="1" x14ac:dyDescent="0.2">
      <c r="A4680" s="42" t="s">
        <v>43</v>
      </c>
      <c r="B4680" s="44" t="s">
        <v>19</v>
      </c>
      <c r="C4680" s="44" t="s">
        <v>57</v>
      </c>
      <c r="D4680" s="43">
        <v>79697.254000000001</v>
      </c>
      <c r="E4680" s="43">
        <v>-38748.451000000001</v>
      </c>
      <c r="F4680" s="45">
        <v>-46410</v>
      </c>
      <c r="G4680" s="45">
        <v>-30410</v>
      </c>
      <c r="H4680" s="45">
        <v>-21880</v>
      </c>
      <c r="I4680" s="55">
        <f>pro[[#This Row],[Admin expenses 3]]+pro[[#This Row],[Admin expenses 2]]+pro[[#This Row],[Admin expenses 1]]+pro[[#This Row],[COGS]]</f>
        <v>-137448.451</v>
      </c>
      <c r="J4680" s="55">
        <f>pro[[#This Row],[Revenue]]+pro[[#This Row],[AdminExp]]</f>
        <v>-57751.197</v>
      </c>
      <c r="K4680" s="83">
        <f>pro[[#This Row],[Profit]]/pro[[#This Row],[Revenue]]</f>
        <v>-0.72463220627400793</v>
      </c>
      <c r="L4680" s="56">
        <f t="shared" si="73"/>
        <v>5</v>
      </c>
      <c r="M4680" s="82" t="str">
        <f>"Q"&amp;" "&amp;VLOOKUP(pro[[#This Row],[Period]],Mapping!A:B,2,0)</f>
        <v>Q 2</v>
      </c>
      <c r="N4680"/>
    </row>
    <row r="4681" spans="1:14" ht="11.25" customHeight="1" x14ac:dyDescent="0.2">
      <c r="A4681" s="42" t="s">
        <v>43</v>
      </c>
      <c r="B4681" s="44" t="s">
        <v>19</v>
      </c>
      <c r="C4681" s="44" t="s">
        <v>57</v>
      </c>
      <c r="D4681" s="43">
        <v>58713.430999999997</v>
      </c>
      <c r="E4681" s="43">
        <v>-45362.281999999999</v>
      </c>
      <c r="F4681" s="45">
        <v>-70010</v>
      </c>
      <c r="G4681" s="45">
        <v>-13900</v>
      </c>
      <c r="H4681" s="45">
        <v>-40660</v>
      </c>
      <c r="I4681" s="55">
        <f>pro[[#This Row],[Admin expenses 3]]+pro[[#This Row],[Admin expenses 2]]+pro[[#This Row],[Admin expenses 1]]+pro[[#This Row],[COGS]]</f>
        <v>-169932.28200000001</v>
      </c>
      <c r="J4681" s="55">
        <f>pro[[#This Row],[Revenue]]+pro[[#This Row],[AdminExp]]</f>
        <v>-111218.85100000001</v>
      </c>
      <c r="K4681" s="83">
        <f>pro[[#This Row],[Profit]]/pro[[#This Row],[Revenue]]</f>
        <v>-1.8942659133648656</v>
      </c>
      <c r="L4681" s="56">
        <f t="shared" si="73"/>
        <v>5</v>
      </c>
      <c r="M4681" s="82" t="str">
        <f>"Q"&amp;" "&amp;VLOOKUP(pro[[#This Row],[Period]],Mapping!A:B,2,0)</f>
        <v>Q 2</v>
      </c>
      <c r="N4681"/>
    </row>
    <row r="4682" spans="1:14" ht="11.25" customHeight="1" x14ac:dyDescent="0.2">
      <c r="A4682" s="42" t="s">
        <v>43</v>
      </c>
      <c r="B4682" s="44" t="s">
        <v>19</v>
      </c>
      <c r="C4682" s="44" t="s">
        <v>57</v>
      </c>
      <c r="D4682" s="43">
        <v>575017.88399999996</v>
      </c>
      <c r="E4682" s="43">
        <v>-101033.28200000001</v>
      </c>
      <c r="F4682" s="45">
        <v>-24640</v>
      </c>
      <c r="G4682" s="45">
        <v>-49940</v>
      </c>
      <c r="H4682" s="45">
        <v>-42130</v>
      </c>
      <c r="I4682" s="55">
        <f>pro[[#This Row],[Admin expenses 3]]+pro[[#This Row],[Admin expenses 2]]+pro[[#This Row],[Admin expenses 1]]+pro[[#This Row],[COGS]]</f>
        <v>-217743.28200000001</v>
      </c>
      <c r="J4682" s="55">
        <f>pro[[#This Row],[Revenue]]+pro[[#This Row],[AdminExp]]</f>
        <v>357274.60199999996</v>
      </c>
      <c r="K4682" s="83">
        <f>pro[[#This Row],[Profit]]/pro[[#This Row],[Revenue]]</f>
        <v>0.62132780899732842</v>
      </c>
      <c r="L4682" s="56">
        <f t="shared" si="73"/>
        <v>5</v>
      </c>
      <c r="M4682" s="82" t="str">
        <f>"Q"&amp;" "&amp;VLOOKUP(pro[[#This Row],[Period]],Mapping!A:B,2,0)</f>
        <v>Q 2</v>
      </c>
      <c r="N4682"/>
    </row>
    <row r="4683" spans="1:14" ht="11.25" customHeight="1" x14ac:dyDescent="0.2">
      <c r="A4683" s="42" t="s">
        <v>43</v>
      </c>
      <c r="B4683" s="44" t="s">
        <v>19</v>
      </c>
      <c r="C4683" s="44" t="s">
        <v>58</v>
      </c>
      <c r="D4683" s="43">
        <v>644718.46600000001</v>
      </c>
      <c r="E4683" s="43">
        <v>-70129.366999999998</v>
      </c>
      <c r="F4683" s="45">
        <v>-55600</v>
      </c>
      <c r="G4683" s="45">
        <v>-89800</v>
      </c>
      <c r="H4683" s="45">
        <v>-92080</v>
      </c>
      <c r="I4683" s="55">
        <f>pro[[#This Row],[Admin expenses 3]]+pro[[#This Row],[Admin expenses 2]]+pro[[#This Row],[Admin expenses 1]]+pro[[#This Row],[COGS]]</f>
        <v>-307609.36699999997</v>
      </c>
      <c r="J4683" s="55">
        <f>pro[[#This Row],[Revenue]]+pro[[#This Row],[AdminExp]]</f>
        <v>337109.09900000005</v>
      </c>
      <c r="K4683" s="83">
        <f>pro[[#This Row],[Profit]]/pro[[#This Row],[Revenue]]</f>
        <v>0.5228779952457574</v>
      </c>
      <c r="L4683" s="56">
        <f t="shared" si="73"/>
        <v>5</v>
      </c>
      <c r="M4683" s="82" t="str">
        <f>"Q"&amp;" "&amp;VLOOKUP(pro[[#This Row],[Period]],Mapping!A:B,2,0)</f>
        <v>Q 2</v>
      </c>
      <c r="N4683"/>
    </row>
    <row r="4684" spans="1:14" ht="11.25" customHeight="1" x14ac:dyDescent="0.2">
      <c r="A4684" s="42" t="s">
        <v>43</v>
      </c>
      <c r="B4684" s="44" t="s">
        <v>19</v>
      </c>
      <c r="C4684" s="44" t="s">
        <v>59</v>
      </c>
      <c r="D4684" s="43">
        <v>398508.30599999992</v>
      </c>
      <c r="E4684" s="43">
        <v>-83536.32699999999</v>
      </c>
      <c r="F4684" s="45">
        <v>-90440</v>
      </c>
      <c r="G4684" s="45">
        <v>-41210</v>
      </c>
      <c r="H4684" s="45">
        <v>-35540</v>
      </c>
      <c r="I4684" s="55">
        <f>pro[[#This Row],[Admin expenses 3]]+pro[[#This Row],[Admin expenses 2]]+pro[[#This Row],[Admin expenses 1]]+pro[[#This Row],[COGS]]</f>
        <v>-250726.32699999999</v>
      </c>
      <c r="J4684" s="55">
        <f>pro[[#This Row],[Revenue]]+pro[[#This Row],[AdminExp]]</f>
        <v>147781.97899999993</v>
      </c>
      <c r="K4684" s="83">
        <f>pro[[#This Row],[Profit]]/pro[[#This Row],[Revenue]]</f>
        <v>0.3708378891354901</v>
      </c>
      <c r="L4684" s="56">
        <f t="shared" si="73"/>
        <v>5</v>
      </c>
      <c r="M4684" s="82" t="str">
        <f>"Q"&amp;" "&amp;VLOOKUP(pro[[#This Row],[Period]],Mapping!A:B,2,0)</f>
        <v>Q 2</v>
      </c>
      <c r="N4684"/>
    </row>
    <row r="4685" spans="1:14" ht="11.25" customHeight="1" x14ac:dyDescent="0.2">
      <c r="A4685" s="42" t="s">
        <v>43</v>
      </c>
      <c r="B4685" s="44" t="s">
        <v>19</v>
      </c>
      <c r="C4685" s="44" t="s">
        <v>57</v>
      </c>
      <c r="D4685" s="43">
        <v>192072.47499999998</v>
      </c>
      <c r="E4685" s="43">
        <v>-21290.982999999997</v>
      </c>
      <c r="F4685" s="45">
        <v>-103600</v>
      </c>
      <c r="G4685" s="45">
        <v>-93930</v>
      </c>
      <c r="H4685" s="45">
        <v>-70270</v>
      </c>
      <c r="I4685" s="55">
        <f>pro[[#This Row],[Admin expenses 3]]+pro[[#This Row],[Admin expenses 2]]+pro[[#This Row],[Admin expenses 1]]+pro[[#This Row],[COGS]]</f>
        <v>-289090.98300000001</v>
      </c>
      <c r="J4685" s="55">
        <f>pro[[#This Row],[Revenue]]+pro[[#This Row],[AdminExp]]</f>
        <v>-97018.508000000031</v>
      </c>
      <c r="K4685" s="83">
        <f>pro[[#This Row],[Profit]]/pro[[#This Row],[Revenue]]</f>
        <v>-0.50511406176236362</v>
      </c>
      <c r="L4685" s="56">
        <f t="shared" si="73"/>
        <v>5</v>
      </c>
      <c r="M4685" s="82" t="str">
        <f>"Q"&amp;" "&amp;VLOOKUP(pro[[#This Row],[Period]],Mapping!A:B,2,0)</f>
        <v>Q 2</v>
      </c>
      <c r="N4685"/>
    </row>
    <row r="4686" spans="1:14" ht="11.25" customHeight="1" x14ac:dyDescent="0.2">
      <c r="A4686" s="42" t="s">
        <v>43</v>
      </c>
      <c r="B4686" s="44" t="s">
        <v>19</v>
      </c>
      <c r="C4686" s="44" t="s">
        <v>57</v>
      </c>
      <c r="D4686" s="43">
        <v>114212.686</v>
      </c>
      <c r="E4686" s="43">
        <v>-31207.665999999997</v>
      </c>
      <c r="F4686" s="45">
        <v>-65490</v>
      </c>
      <c r="G4686" s="45">
        <v>-98120</v>
      </c>
      <c r="H4686" s="45">
        <v>-85290</v>
      </c>
      <c r="I4686" s="55">
        <f>pro[[#This Row],[Admin expenses 3]]+pro[[#This Row],[Admin expenses 2]]+pro[[#This Row],[Admin expenses 1]]+pro[[#This Row],[COGS]]</f>
        <v>-280107.66599999997</v>
      </c>
      <c r="J4686" s="55">
        <f>pro[[#This Row],[Revenue]]+pro[[#This Row],[AdminExp]]</f>
        <v>-165894.97999999998</v>
      </c>
      <c r="K4686" s="83">
        <f>pro[[#This Row],[Profit]]/pro[[#This Row],[Revenue]]</f>
        <v>-1.4525092247633504</v>
      </c>
      <c r="L4686" s="56">
        <f t="shared" si="73"/>
        <v>5</v>
      </c>
      <c r="M4686" s="82" t="str">
        <f>"Q"&amp;" "&amp;VLOOKUP(pro[[#This Row],[Period]],Mapping!A:B,2,0)</f>
        <v>Q 2</v>
      </c>
      <c r="N4686"/>
    </row>
    <row r="4687" spans="1:14" ht="11.25" customHeight="1" x14ac:dyDescent="0.2">
      <c r="A4687" s="42" t="s">
        <v>43</v>
      </c>
      <c r="B4687" s="44" t="s">
        <v>19</v>
      </c>
      <c r="C4687" s="44" t="s">
        <v>57</v>
      </c>
      <c r="D4687" s="43">
        <v>32519.003999999997</v>
      </c>
      <c r="E4687" s="43">
        <v>-49126</v>
      </c>
      <c r="F4687" s="45">
        <v>-40980</v>
      </c>
      <c r="G4687" s="45">
        <v>-24570</v>
      </c>
      <c r="H4687" s="45">
        <v>-44340</v>
      </c>
      <c r="I4687" s="55">
        <f>pro[[#This Row],[Admin expenses 3]]+pro[[#This Row],[Admin expenses 2]]+pro[[#This Row],[Admin expenses 1]]+pro[[#This Row],[COGS]]</f>
        <v>-159016</v>
      </c>
      <c r="J4687" s="55">
        <f>pro[[#This Row],[Revenue]]+pro[[#This Row],[AdminExp]]</f>
        <v>-126496.996</v>
      </c>
      <c r="K4687" s="83">
        <f>pro[[#This Row],[Profit]]/pro[[#This Row],[Revenue]]</f>
        <v>-3.889940663619341</v>
      </c>
      <c r="L4687" s="56">
        <f t="shared" si="73"/>
        <v>5</v>
      </c>
      <c r="M4687" s="82" t="str">
        <f>"Q"&amp;" "&amp;VLOOKUP(pro[[#This Row],[Period]],Mapping!A:B,2,0)</f>
        <v>Q 2</v>
      </c>
      <c r="N4687"/>
    </row>
    <row r="4688" spans="1:14" ht="11.25" customHeight="1" x14ac:dyDescent="0.2">
      <c r="A4688" s="42" t="s">
        <v>43</v>
      </c>
      <c r="B4688" s="44" t="s">
        <v>19</v>
      </c>
      <c r="C4688" s="44" t="s">
        <v>57</v>
      </c>
      <c r="D4688" s="43">
        <v>63004.983999999989</v>
      </c>
      <c r="E4688" s="43">
        <v>-20102.095999999998</v>
      </c>
      <c r="F4688" s="45">
        <v>-107900</v>
      </c>
      <c r="G4688" s="45">
        <v>-45330</v>
      </c>
      <c r="H4688" s="45">
        <v>-55990</v>
      </c>
      <c r="I4688" s="55">
        <f>pro[[#This Row],[Admin expenses 3]]+pro[[#This Row],[Admin expenses 2]]+pro[[#This Row],[Admin expenses 1]]+pro[[#This Row],[COGS]]</f>
        <v>-229322.09599999999</v>
      </c>
      <c r="J4688" s="55">
        <f>pro[[#This Row],[Revenue]]+pro[[#This Row],[AdminExp]]</f>
        <v>-166317.11199999999</v>
      </c>
      <c r="K4688" s="83">
        <f>pro[[#This Row],[Profit]]/pro[[#This Row],[Revenue]]</f>
        <v>-2.6397453255444048</v>
      </c>
      <c r="L4688" s="56">
        <f t="shared" si="73"/>
        <v>5</v>
      </c>
      <c r="M4688" s="82" t="str">
        <f>"Q"&amp;" "&amp;VLOOKUP(pro[[#This Row],[Period]],Mapping!A:B,2,0)</f>
        <v>Q 2</v>
      </c>
      <c r="N4688"/>
    </row>
    <row r="4689" spans="1:14" ht="11.25" customHeight="1" x14ac:dyDescent="0.2">
      <c r="A4689" s="42" t="s">
        <v>43</v>
      </c>
      <c r="B4689" s="44" t="s">
        <v>19</v>
      </c>
      <c r="C4689" s="44" t="s">
        <v>57</v>
      </c>
      <c r="D4689" s="43">
        <v>623395.07999999996</v>
      </c>
      <c r="E4689" s="43">
        <v>-119492.436</v>
      </c>
      <c r="F4689" s="45">
        <v>-99670</v>
      </c>
      <c r="G4689" s="45">
        <v>-22920</v>
      </c>
      <c r="H4689" s="45">
        <v>-73710</v>
      </c>
      <c r="I4689" s="55">
        <f>pro[[#This Row],[Admin expenses 3]]+pro[[#This Row],[Admin expenses 2]]+pro[[#This Row],[Admin expenses 1]]+pro[[#This Row],[COGS]]</f>
        <v>-315792.43599999999</v>
      </c>
      <c r="J4689" s="55">
        <f>pro[[#This Row],[Revenue]]+pro[[#This Row],[AdminExp]]</f>
        <v>307602.64399999997</v>
      </c>
      <c r="K4689" s="83">
        <f>pro[[#This Row],[Profit]]/pro[[#This Row],[Revenue]]</f>
        <v>0.49343129881615361</v>
      </c>
      <c r="L4689" s="56">
        <f t="shared" si="73"/>
        <v>5</v>
      </c>
      <c r="M4689" s="82" t="str">
        <f>"Q"&amp;" "&amp;VLOOKUP(pro[[#This Row],[Period]],Mapping!A:B,2,0)</f>
        <v>Q 2</v>
      </c>
      <c r="N4689"/>
    </row>
    <row r="4690" spans="1:14" ht="11.25" customHeight="1" x14ac:dyDescent="0.2">
      <c r="A4690" s="42" t="s">
        <v>43</v>
      </c>
      <c r="B4690" s="44" t="s">
        <v>19</v>
      </c>
      <c r="C4690" s="44" t="s">
        <v>58</v>
      </c>
      <c r="D4690" s="43">
        <v>10608043.935999999</v>
      </c>
      <c r="E4690" s="43">
        <v>-877382.53399999999</v>
      </c>
      <c r="F4690" s="45">
        <v>-83880</v>
      </c>
      <c r="G4690" s="45">
        <v>-94170</v>
      </c>
      <c r="H4690" s="45">
        <v>-100200</v>
      </c>
      <c r="I4690" s="55">
        <f>pro[[#This Row],[Admin expenses 3]]+pro[[#This Row],[Admin expenses 2]]+pro[[#This Row],[Admin expenses 1]]+pro[[#This Row],[COGS]]</f>
        <v>-1155632.534</v>
      </c>
      <c r="J4690" s="55">
        <f>pro[[#This Row],[Revenue]]+pro[[#This Row],[AdminExp]]</f>
        <v>9452411.4019999988</v>
      </c>
      <c r="K4690" s="83">
        <f>pro[[#This Row],[Profit]]/pro[[#This Row],[Revenue]]</f>
        <v>0.89106073268812669</v>
      </c>
      <c r="L4690" s="56">
        <f t="shared" si="73"/>
        <v>5</v>
      </c>
      <c r="M4690" s="82" t="str">
        <f>"Q"&amp;" "&amp;VLOOKUP(pro[[#This Row],[Period]],Mapping!A:B,2,0)</f>
        <v>Q 2</v>
      </c>
      <c r="N4690"/>
    </row>
    <row r="4691" spans="1:14" ht="11.25" customHeight="1" x14ac:dyDescent="0.2">
      <c r="A4691" s="42" t="s">
        <v>43</v>
      </c>
      <c r="B4691" s="44" t="s">
        <v>19</v>
      </c>
      <c r="C4691" s="44" t="s">
        <v>59</v>
      </c>
      <c r="D4691" s="43">
        <v>31840.703999999998</v>
      </c>
      <c r="E4691" s="43">
        <v>-25143.334999999999</v>
      </c>
      <c r="F4691" s="45">
        <v>-76670</v>
      </c>
      <c r="G4691" s="45">
        <v>-80260</v>
      </c>
      <c r="H4691" s="45">
        <v>-98590</v>
      </c>
      <c r="I4691" s="55">
        <f>pro[[#This Row],[Admin expenses 3]]+pro[[#This Row],[Admin expenses 2]]+pro[[#This Row],[Admin expenses 1]]+pro[[#This Row],[COGS]]</f>
        <v>-280663.33500000002</v>
      </c>
      <c r="J4691" s="55">
        <f>pro[[#This Row],[Revenue]]+pro[[#This Row],[AdminExp]]</f>
        <v>-248822.63100000002</v>
      </c>
      <c r="K4691" s="83">
        <f>pro[[#This Row],[Profit]]/pro[[#This Row],[Revenue]]</f>
        <v>-7.8146083390618513</v>
      </c>
      <c r="L4691" s="56">
        <f t="shared" si="73"/>
        <v>5</v>
      </c>
      <c r="M4691" s="82" t="str">
        <f>"Q"&amp;" "&amp;VLOOKUP(pro[[#This Row],[Period]],Mapping!A:B,2,0)</f>
        <v>Q 2</v>
      </c>
      <c r="N4691"/>
    </row>
    <row r="4692" spans="1:14" ht="11.25" customHeight="1" x14ac:dyDescent="0.2">
      <c r="A4692" s="42" t="s">
        <v>43</v>
      </c>
      <c r="B4692" s="44" t="s">
        <v>19</v>
      </c>
      <c r="C4692" s="44" t="s">
        <v>57</v>
      </c>
      <c r="D4692" s="43">
        <v>639269.19699999993</v>
      </c>
      <c r="E4692" s="43">
        <v>-256271.92499999999</v>
      </c>
      <c r="F4692" s="45">
        <v>-103860</v>
      </c>
      <c r="G4692" s="45">
        <v>-33300</v>
      </c>
      <c r="H4692" s="45">
        <v>-95640</v>
      </c>
      <c r="I4692" s="55">
        <f>pro[[#This Row],[Admin expenses 3]]+pro[[#This Row],[Admin expenses 2]]+pro[[#This Row],[Admin expenses 1]]+pro[[#This Row],[COGS]]</f>
        <v>-489071.92499999999</v>
      </c>
      <c r="J4692" s="55">
        <f>pro[[#This Row],[Revenue]]+pro[[#This Row],[AdminExp]]</f>
        <v>150197.27199999994</v>
      </c>
      <c r="K4692" s="83">
        <f>pro[[#This Row],[Profit]]/pro[[#This Row],[Revenue]]</f>
        <v>0.2349515238726573</v>
      </c>
      <c r="L4692" s="56">
        <f t="shared" si="73"/>
        <v>5</v>
      </c>
      <c r="M4692" s="82" t="str">
        <f>"Q"&amp;" "&amp;VLOOKUP(pro[[#This Row],[Period]],Mapping!A:B,2,0)</f>
        <v>Q 2</v>
      </c>
      <c r="N4692"/>
    </row>
    <row r="4693" spans="1:14" ht="11.25" customHeight="1" x14ac:dyDescent="0.2">
      <c r="A4693" s="42" t="s">
        <v>43</v>
      </c>
      <c r="B4693" s="44" t="s">
        <v>19</v>
      </c>
      <c r="C4693" s="44" t="s">
        <v>57</v>
      </c>
      <c r="D4693" s="43">
        <v>209272.96599999999</v>
      </c>
      <c r="E4693" s="43">
        <v>-151906.71299999999</v>
      </c>
      <c r="F4693" s="45">
        <v>-89140</v>
      </c>
      <c r="G4693" s="45">
        <v>-61210</v>
      </c>
      <c r="H4693" s="45">
        <v>-49500</v>
      </c>
      <c r="I4693" s="55">
        <f>pro[[#This Row],[Admin expenses 3]]+pro[[#This Row],[Admin expenses 2]]+pro[[#This Row],[Admin expenses 1]]+pro[[#This Row],[COGS]]</f>
        <v>-351756.71299999999</v>
      </c>
      <c r="J4693" s="55">
        <f>pro[[#This Row],[Revenue]]+pro[[#This Row],[AdminExp]]</f>
        <v>-142483.747</v>
      </c>
      <c r="K4693" s="83">
        <f>pro[[#This Row],[Profit]]/pro[[#This Row],[Revenue]]</f>
        <v>-0.6808511855277094</v>
      </c>
      <c r="L4693" s="56">
        <f t="shared" si="73"/>
        <v>5</v>
      </c>
      <c r="M4693" s="82" t="str">
        <f>"Q"&amp;" "&amp;VLOOKUP(pro[[#This Row],[Period]],Mapping!A:B,2,0)</f>
        <v>Q 2</v>
      </c>
      <c r="N4693"/>
    </row>
    <row r="4694" spans="1:14" ht="11.25" customHeight="1" x14ac:dyDescent="0.2">
      <c r="A4694" s="42" t="s">
        <v>43</v>
      </c>
      <c r="B4694" s="44" t="s">
        <v>19</v>
      </c>
      <c r="C4694" s="44" t="s">
        <v>57</v>
      </c>
      <c r="D4694" s="43">
        <v>6591.3890000000001</v>
      </c>
      <c r="E4694" s="43">
        <v>-17099.628000000001</v>
      </c>
      <c r="F4694" s="45">
        <v>-96390</v>
      </c>
      <c r="G4694" s="45">
        <v>-55440</v>
      </c>
      <c r="H4694" s="45">
        <v>-82550</v>
      </c>
      <c r="I4694" s="55">
        <f>pro[[#This Row],[Admin expenses 3]]+pro[[#This Row],[Admin expenses 2]]+pro[[#This Row],[Admin expenses 1]]+pro[[#This Row],[COGS]]</f>
        <v>-251479.628</v>
      </c>
      <c r="J4694" s="55">
        <f>pro[[#This Row],[Revenue]]+pro[[#This Row],[AdminExp]]</f>
        <v>-244888.239</v>
      </c>
      <c r="K4694" s="83">
        <f>pro[[#This Row],[Profit]]/pro[[#This Row],[Revenue]]</f>
        <v>-37.15275171894725</v>
      </c>
      <c r="L4694" s="56">
        <f t="shared" si="73"/>
        <v>5</v>
      </c>
      <c r="M4694" s="82" t="str">
        <f>"Q"&amp;" "&amp;VLOOKUP(pro[[#This Row],[Period]],Mapping!A:B,2,0)</f>
        <v>Q 2</v>
      </c>
      <c r="N4694"/>
    </row>
    <row r="4695" spans="1:14" ht="11.25" customHeight="1" x14ac:dyDescent="0.2">
      <c r="A4695" s="42" t="s">
        <v>43</v>
      </c>
      <c r="B4695" s="44" t="s">
        <v>19</v>
      </c>
      <c r="C4695" s="44" t="s">
        <v>58</v>
      </c>
      <c r="D4695" s="43">
        <v>1028043.149</v>
      </c>
      <c r="E4695" s="43">
        <v>-419498.16299999994</v>
      </c>
      <c r="F4695" s="45">
        <v>-99190</v>
      </c>
      <c r="G4695" s="45">
        <v>-78140</v>
      </c>
      <c r="H4695" s="45">
        <v>-85120</v>
      </c>
      <c r="I4695" s="55">
        <f>pro[[#This Row],[Admin expenses 3]]+pro[[#This Row],[Admin expenses 2]]+pro[[#This Row],[Admin expenses 1]]+pro[[#This Row],[COGS]]</f>
        <v>-681948.16299999994</v>
      </c>
      <c r="J4695" s="55">
        <f>pro[[#This Row],[Revenue]]+pro[[#This Row],[AdminExp]]</f>
        <v>346094.98600000003</v>
      </c>
      <c r="K4695" s="83">
        <f>pro[[#This Row],[Profit]]/pro[[#This Row],[Revenue]]</f>
        <v>0.33665414368711488</v>
      </c>
      <c r="L4695" s="56">
        <f t="shared" si="73"/>
        <v>5</v>
      </c>
      <c r="M4695" s="82" t="str">
        <f>"Q"&amp;" "&amp;VLOOKUP(pro[[#This Row],[Period]],Mapping!A:B,2,0)</f>
        <v>Q 2</v>
      </c>
      <c r="N4695"/>
    </row>
    <row r="4696" spans="1:14" ht="11.25" customHeight="1" x14ac:dyDescent="0.2">
      <c r="A4696" s="42" t="s">
        <v>43</v>
      </c>
      <c r="B4696" s="44" t="s">
        <v>19</v>
      </c>
      <c r="C4696" s="44" t="s">
        <v>59</v>
      </c>
      <c r="D4696" s="43">
        <v>18309.402999999998</v>
      </c>
      <c r="E4696" s="43">
        <v>-50809.044999999998</v>
      </c>
      <c r="F4696" s="45">
        <v>-54060</v>
      </c>
      <c r="G4696" s="45">
        <v>-57430</v>
      </c>
      <c r="H4696" s="45">
        <v>-93630</v>
      </c>
      <c r="I4696" s="55">
        <f>pro[[#This Row],[Admin expenses 3]]+pro[[#This Row],[Admin expenses 2]]+pro[[#This Row],[Admin expenses 1]]+pro[[#This Row],[COGS]]</f>
        <v>-255929.04499999998</v>
      </c>
      <c r="J4696" s="55">
        <f>pro[[#This Row],[Revenue]]+pro[[#This Row],[AdminExp]]</f>
        <v>-237619.64199999999</v>
      </c>
      <c r="K4696" s="83">
        <f>pro[[#This Row],[Profit]]/pro[[#This Row],[Revenue]]</f>
        <v>-12.978011462197866</v>
      </c>
      <c r="L4696" s="56">
        <f t="shared" si="73"/>
        <v>5</v>
      </c>
      <c r="M4696" s="82" t="str">
        <f>"Q"&amp;" "&amp;VLOOKUP(pro[[#This Row],[Period]],Mapping!A:B,2,0)</f>
        <v>Q 2</v>
      </c>
      <c r="N4696"/>
    </row>
    <row r="4697" spans="1:14" ht="11.25" customHeight="1" x14ac:dyDescent="0.2">
      <c r="A4697" s="42" t="s">
        <v>43</v>
      </c>
      <c r="B4697" s="44" t="s">
        <v>19</v>
      </c>
      <c r="C4697" s="44" t="s">
        <v>57</v>
      </c>
      <c r="D4697" s="43">
        <v>2469054.9939999999</v>
      </c>
      <c r="E4697" s="43">
        <v>-611370.46600000001</v>
      </c>
      <c r="F4697" s="45">
        <v>-69400</v>
      </c>
      <c r="G4697" s="45">
        <v>-91830</v>
      </c>
      <c r="H4697" s="45">
        <v>-103700</v>
      </c>
      <c r="I4697" s="55">
        <f>pro[[#This Row],[Admin expenses 3]]+pro[[#This Row],[Admin expenses 2]]+pro[[#This Row],[Admin expenses 1]]+pro[[#This Row],[COGS]]</f>
        <v>-876300.46600000001</v>
      </c>
      <c r="J4697" s="55">
        <f>pro[[#This Row],[Revenue]]+pro[[#This Row],[AdminExp]]</f>
        <v>1592754.5279999999</v>
      </c>
      <c r="K4697" s="83">
        <f>pro[[#This Row],[Profit]]/pro[[#This Row],[Revenue]]</f>
        <v>0.64508669586968304</v>
      </c>
      <c r="L4697" s="56">
        <f t="shared" si="73"/>
        <v>5</v>
      </c>
      <c r="M4697" s="82" t="str">
        <f>"Q"&amp;" "&amp;VLOOKUP(pro[[#This Row],[Period]],Mapping!A:B,2,0)</f>
        <v>Q 2</v>
      </c>
      <c r="N4697"/>
    </row>
    <row r="4698" spans="1:14" ht="11.25" customHeight="1" x14ac:dyDescent="0.2">
      <c r="A4698" s="42" t="s">
        <v>43</v>
      </c>
      <c r="B4698" s="44" t="s">
        <v>19</v>
      </c>
      <c r="C4698" s="44" t="s">
        <v>57</v>
      </c>
      <c r="D4698" s="43">
        <v>397266.06499999994</v>
      </c>
      <c r="E4698" s="43">
        <v>-25218.339999999997</v>
      </c>
      <c r="F4698" s="45">
        <v>-35270</v>
      </c>
      <c r="G4698" s="45">
        <v>-107740</v>
      </c>
      <c r="H4698" s="45">
        <v>-55740</v>
      </c>
      <c r="I4698" s="55">
        <f>pro[[#This Row],[Admin expenses 3]]+pro[[#This Row],[Admin expenses 2]]+pro[[#This Row],[Admin expenses 1]]+pro[[#This Row],[COGS]]</f>
        <v>-223968.34</v>
      </c>
      <c r="J4698" s="55">
        <f>pro[[#This Row],[Revenue]]+pro[[#This Row],[AdminExp]]</f>
        <v>173297.72499999995</v>
      </c>
      <c r="K4698" s="83">
        <f>pro[[#This Row],[Profit]]/pro[[#This Row],[Revenue]]</f>
        <v>0.43622584526569108</v>
      </c>
      <c r="L4698" s="56">
        <f t="shared" si="73"/>
        <v>5</v>
      </c>
      <c r="M4698" s="82" t="str">
        <f>"Q"&amp;" "&amp;VLOOKUP(pro[[#This Row],[Period]],Mapping!A:B,2,0)</f>
        <v>Q 2</v>
      </c>
      <c r="N4698"/>
    </row>
    <row r="4699" spans="1:14" ht="11.25" customHeight="1" x14ac:dyDescent="0.2">
      <c r="A4699" s="42" t="s">
        <v>43</v>
      </c>
      <c r="B4699" s="44" t="s">
        <v>19</v>
      </c>
      <c r="C4699" s="44" t="s">
        <v>58</v>
      </c>
      <c r="D4699" s="43">
        <v>4629640.3509999998</v>
      </c>
      <c r="E4699" s="43">
        <v>-334514.49499999994</v>
      </c>
      <c r="F4699" s="45">
        <v>-78040</v>
      </c>
      <c r="G4699" s="45">
        <v>-42720</v>
      </c>
      <c r="H4699" s="45">
        <v>-32080</v>
      </c>
      <c r="I4699" s="55">
        <f>pro[[#This Row],[Admin expenses 3]]+pro[[#This Row],[Admin expenses 2]]+pro[[#This Row],[Admin expenses 1]]+pro[[#This Row],[COGS]]</f>
        <v>-487354.49499999994</v>
      </c>
      <c r="J4699" s="55">
        <f>pro[[#This Row],[Revenue]]+pro[[#This Row],[AdminExp]]</f>
        <v>4142285.8559999997</v>
      </c>
      <c r="K4699" s="83">
        <f>pro[[#This Row],[Profit]]/pro[[#This Row],[Revenue]]</f>
        <v>0.89473167286207622</v>
      </c>
      <c r="L4699" s="56">
        <f t="shared" si="73"/>
        <v>5</v>
      </c>
      <c r="M4699" s="82" t="str">
        <f>"Q"&amp;" "&amp;VLOOKUP(pro[[#This Row],[Period]],Mapping!A:B,2,0)</f>
        <v>Q 2</v>
      </c>
      <c r="N4699"/>
    </row>
    <row r="4700" spans="1:14" ht="11.25" customHeight="1" x14ac:dyDescent="0.2">
      <c r="A4700" s="42" t="s">
        <v>43</v>
      </c>
      <c r="B4700" s="44" t="s">
        <v>19</v>
      </c>
      <c r="C4700" s="44" t="s">
        <v>59</v>
      </c>
      <c r="D4700" s="43">
        <v>2666345.9479999999</v>
      </c>
      <c r="E4700" s="43">
        <v>-151470.9</v>
      </c>
      <c r="F4700" s="45">
        <v>-107240</v>
      </c>
      <c r="G4700" s="45">
        <v>-50310</v>
      </c>
      <c r="H4700" s="45">
        <v>-56090</v>
      </c>
      <c r="I4700" s="55">
        <f>pro[[#This Row],[Admin expenses 3]]+pro[[#This Row],[Admin expenses 2]]+pro[[#This Row],[Admin expenses 1]]+pro[[#This Row],[COGS]]</f>
        <v>-365110.9</v>
      </c>
      <c r="J4700" s="55">
        <f>pro[[#This Row],[Revenue]]+pro[[#This Row],[AdminExp]]</f>
        <v>2301235.048</v>
      </c>
      <c r="K4700" s="83">
        <f>pro[[#This Row],[Profit]]/pro[[#This Row],[Revenue]]</f>
        <v>0.86306694362977687</v>
      </c>
      <c r="L4700" s="56">
        <f t="shared" si="73"/>
        <v>5</v>
      </c>
      <c r="M4700" s="82" t="str">
        <f>"Q"&amp;" "&amp;VLOOKUP(pro[[#This Row],[Period]],Mapping!A:B,2,0)</f>
        <v>Q 2</v>
      </c>
      <c r="N4700"/>
    </row>
    <row r="4701" spans="1:14" ht="11.25" customHeight="1" x14ac:dyDescent="0.2">
      <c r="A4701" s="42" t="s">
        <v>43</v>
      </c>
      <c r="B4701" s="44" t="s">
        <v>19</v>
      </c>
      <c r="C4701" s="44" t="s">
        <v>57</v>
      </c>
      <c r="D4701" s="43">
        <v>1033733.638</v>
      </c>
      <c r="E4701" s="43">
        <v>-471831.49299999996</v>
      </c>
      <c r="F4701" s="45">
        <v>-57430</v>
      </c>
      <c r="G4701" s="45">
        <v>-39060</v>
      </c>
      <c r="H4701" s="45">
        <v>-84700</v>
      </c>
      <c r="I4701" s="55">
        <f>pro[[#This Row],[Admin expenses 3]]+pro[[#This Row],[Admin expenses 2]]+pro[[#This Row],[Admin expenses 1]]+pro[[#This Row],[COGS]]</f>
        <v>-653021.49300000002</v>
      </c>
      <c r="J4701" s="55">
        <f>pro[[#This Row],[Revenue]]+pro[[#This Row],[AdminExp]]</f>
        <v>380712.14500000002</v>
      </c>
      <c r="K4701" s="83">
        <f>pro[[#This Row],[Profit]]/pro[[#This Row],[Revenue]]</f>
        <v>0.3682884362131979</v>
      </c>
      <c r="L4701" s="56">
        <f t="shared" si="73"/>
        <v>5</v>
      </c>
      <c r="M4701" s="82" t="str">
        <f>"Q"&amp;" "&amp;VLOOKUP(pro[[#This Row],[Period]],Mapping!A:B,2,0)</f>
        <v>Q 2</v>
      </c>
      <c r="N4701"/>
    </row>
    <row r="4702" spans="1:14" ht="11.25" customHeight="1" x14ac:dyDescent="0.2">
      <c r="A4702" s="42" t="s">
        <v>43</v>
      </c>
      <c r="B4702" s="44" t="s">
        <v>19</v>
      </c>
      <c r="C4702" s="44" t="s">
        <v>57</v>
      </c>
      <c r="D4702" s="43">
        <v>1233974.868</v>
      </c>
      <c r="E4702" s="43">
        <v>-1200424.1689999998</v>
      </c>
      <c r="F4702" s="45">
        <v>-48450</v>
      </c>
      <c r="G4702" s="45">
        <v>-72520</v>
      </c>
      <c r="H4702" s="45">
        <v>-33860</v>
      </c>
      <c r="I4702" s="55">
        <f>pro[[#This Row],[Admin expenses 3]]+pro[[#This Row],[Admin expenses 2]]+pro[[#This Row],[Admin expenses 1]]+pro[[#This Row],[COGS]]</f>
        <v>-1355254.1689999998</v>
      </c>
      <c r="J4702" s="55">
        <f>pro[[#This Row],[Revenue]]+pro[[#This Row],[AdminExp]]</f>
        <v>-121279.30099999974</v>
      </c>
      <c r="K4702" s="83">
        <f>pro[[#This Row],[Profit]]/pro[[#This Row],[Revenue]]</f>
        <v>-9.8283444942899548E-2</v>
      </c>
      <c r="L4702" s="56">
        <f t="shared" si="73"/>
        <v>5</v>
      </c>
      <c r="M4702" s="82" t="str">
        <f>"Q"&amp;" "&amp;VLOOKUP(pro[[#This Row],[Period]],Mapping!A:B,2,0)</f>
        <v>Q 2</v>
      </c>
      <c r="N4702"/>
    </row>
    <row r="4703" spans="1:14" ht="11.25" customHeight="1" x14ac:dyDescent="0.2">
      <c r="A4703" s="42" t="s">
        <v>43</v>
      </c>
      <c r="B4703" s="44" t="s">
        <v>19</v>
      </c>
      <c r="C4703" s="44" t="s">
        <v>57</v>
      </c>
      <c r="D4703" s="43">
        <v>764994.1179999999</v>
      </c>
      <c r="E4703" s="43">
        <v>-180939.60499999998</v>
      </c>
      <c r="F4703" s="45">
        <v>-70310</v>
      </c>
      <c r="G4703" s="45">
        <v>-93910</v>
      </c>
      <c r="H4703" s="45">
        <v>-73600</v>
      </c>
      <c r="I4703" s="55">
        <f>pro[[#This Row],[Admin expenses 3]]+pro[[#This Row],[Admin expenses 2]]+pro[[#This Row],[Admin expenses 1]]+pro[[#This Row],[COGS]]</f>
        <v>-418759.60499999998</v>
      </c>
      <c r="J4703" s="55">
        <f>pro[[#This Row],[Revenue]]+pro[[#This Row],[AdminExp]]</f>
        <v>346234.51299999992</v>
      </c>
      <c r="K4703" s="83">
        <f>pro[[#This Row],[Profit]]/pro[[#This Row],[Revenue]]</f>
        <v>0.45259761461329295</v>
      </c>
      <c r="L4703" s="56">
        <f t="shared" si="73"/>
        <v>5</v>
      </c>
      <c r="M4703" s="82" t="str">
        <f>"Q"&amp;" "&amp;VLOOKUP(pro[[#This Row],[Period]],Mapping!A:B,2,0)</f>
        <v>Q 2</v>
      </c>
      <c r="N4703"/>
    </row>
    <row r="4704" spans="1:14" ht="11.25" customHeight="1" x14ac:dyDescent="0.2">
      <c r="A4704" s="42" t="s">
        <v>43</v>
      </c>
      <c r="B4704" s="44" t="s">
        <v>38</v>
      </c>
      <c r="C4704" s="44" t="s">
        <v>58</v>
      </c>
      <c r="D4704" s="43">
        <v>2551998.0709999995</v>
      </c>
      <c r="E4704" s="43">
        <v>-1212032.3529999999</v>
      </c>
      <c r="F4704" s="45">
        <v>-56880</v>
      </c>
      <c r="G4704" s="45">
        <v>-28600</v>
      </c>
      <c r="H4704" s="45">
        <v>-101600</v>
      </c>
      <c r="I4704" s="55">
        <f>pro[[#This Row],[Admin expenses 3]]+pro[[#This Row],[Admin expenses 2]]+pro[[#This Row],[Admin expenses 1]]+pro[[#This Row],[COGS]]</f>
        <v>-1399112.3529999999</v>
      </c>
      <c r="J4704" s="55">
        <f>pro[[#This Row],[Revenue]]+pro[[#This Row],[AdminExp]]</f>
        <v>1152885.7179999996</v>
      </c>
      <c r="K4704" s="83">
        <f>pro[[#This Row],[Profit]]/pro[[#This Row],[Revenue]]</f>
        <v>0.45175806796289691</v>
      </c>
      <c r="L4704" s="56">
        <f t="shared" si="73"/>
        <v>5</v>
      </c>
      <c r="M4704" s="82" t="str">
        <f>"Q"&amp;" "&amp;VLOOKUP(pro[[#This Row],[Period]],Mapping!A:B,2,0)</f>
        <v>Q 2</v>
      </c>
      <c r="N4704"/>
    </row>
    <row r="4705" spans="1:14" ht="11.25" customHeight="1" x14ac:dyDescent="0.2">
      <c r="A4705" s="42" t="s">
        <v>43</v>
      </c>
      <c r="B4705" s="44" t="s">
        <v>38</v>
      </c>
      <c r="C4705" s="44" t="s">
        <v>59</v>
      </c>
      <c r="D4705" s="43">
        <v>2234693.1879999996</v>
      </c>
      <c r="E4705" s="43">
        <v>-1176976.6539999999</v>
      </c>
      <c r="F4705" s="45">
        <v>-33890</v>
      </c>
      <c r="G4705" s="45">
        <v>-81280</v>
      </c>
      <c r="H4705" s="45">
        <v>-41870</v>
      </c>
      <c r="I4705" s="55">
        <f>pro[[#This Row],[Admin expenses 3]]+pro[[#This Row],[Admin expenses 2]]+pro[[#This Row],[Admin expenses 1]]+pro[[#This Row],[COGS]]</f>
        <v>-1334016.6539999999</v>
      </c>
      <c r="J4705" s="55">
        <f>pro[[#This Row],[Revenue]]+pro[[#This Row],[AdminExp]]</f>
        <v>900676.53399999975</v>
      </c>
      <c r="K4705" s="83">
        <f>pro[[#This Row],[Profit]]/pro[[#This Row],[Revenue]]</f>
        <v>0.40304259163473133</v>
      </c>
      <c r="L4705" s="56">
        <f t="shared" si="73"/>
        <v>5</v>
      </c>
      <c r="M4705" s="82" t="str">
        <f>"Q"&amp;" "&amp;VLOOKUP(pro[[#This Row],[Period]],Mapping!A:B,2,0)</f>
        <v>Q 2</v>
      </c>
      <c r="N4705"/>
    </row>
    <row r="4706" spans="1:14" ht="11.25" customHeight="1" x14ac:dyDescent="0.2">
      <c r="A4706" s="42" t="s">
        <v>43</v>
      </c>
      <c r="B4706" s="44" t="s">
        <v>38</v>
      </c>
      <c r="C4706" s="44" t="s">
        <v>60</v>
      </c>
      <c r="D4706" s="43">
        <v>733435.87099999993</v>
      </c>
      <c r="E4706" s="43">
        <v>-456952.32799999998</v>
      </c>
      <c r="F4706" s="45">
        <v>-27980</v>
      </c>
      <c r="G4706" s="45">
        <v>-103270</v>
      </c>
      <c r="H4706" s="45">
        <v>-14730</v>
      </c>
      <c r="I4706" s="55">
        <f>pro[[#This Row],[Admin expenses 3]]+pro[[#This Row],[Admin expenses 2]]+pro[[#This Row],[Admin expenses 1]]+pro[[#This Row],[COGS]]</f>
        <v>-602932.32799999998</v>
      </c>
      <c r="J4706" s="55">
        <f>pro[[#This Row],[Revenue]]+pro[[#This Row],[AdminExp]]</f>
        <v>130503.54299999995</v>
      </c>
      <c r="K4706" s="83">
        <f>pro[[#This Row],[Profit]]/pro[[#This Row],[Revenue]]</f>
        <v>0.17793449728885699</v>
      </c>
      <c r="L4706" s="56">
        <f t="shared" si="73"/>
        <v>5</v>
      </c>
      <c r="M4706" s="82" t="str">
        <f>"Q"&amp;" "&amp;VLOOKUP(pro[[#This Row],[Period]],Mapping!A:B,2,0)</f>
        <v>Q 2</v>
      </c>
      <c r="N4706"/>
    </row>
    <row r="4707" spans="1:14" ht="11.25" customHeight="1" x14ac:dyDescent="0.2">
      <c r="A4707" s="42" t="s">
        <v>43</v>
      </c>
      <c r="B4707" s="44" t="s">
        <v>38</v>
      </c>
      <c r="C4707" s="44" t="s">
        <v>57</v>
      </c>
      <c r="D4707" s="43">
        <v>1922897.7319999996</v>
      </c>
      <c r="E4707" s="43">
        <v>-1315378.862</v>
      </c>
      <c r="F4707" s="45">
        <v>-38860</v>
      </c>
      <c r="G4707" s="45">
        <v>-30430</v>
      </c>
      <c r="H4707" s="45">
        <v>-37530</v>
      </c>
      <c r="I4707" s="55">
        <f>pro[[#This Row],[Admin expenses 3]]+pro[[#This Row],[Admin expenses 2]]+pro[[#This Row],[Admin expenses 1]]+pro[[#This Row],[COGS]]</f>
        <v>-1422198.862</v>
      </c>
      <c r="J4707" s="55">
        <f>pro[[#This Row],[Revenue]]+pro[[#This Row],[AdminExp]]</f>
        <v>500698.86999999965</v>
      </c>
      <c r="K4707" s="83">
        <f>pro[[#This Row],[Profit]]/pro[[#This Row],[Revenue]]</f>
        <v>0.2603876751569229</v>
      </c>
      <c r="L4707" s="56">
        <f t="shared" si="73"/>
        <v>5</v>
      </c>
      <c r="M4707" s="82" t="str">
        <f>"Q"&amp;" "&amp;VLOOKUP(pro[[#This Row],[Period]],Mapping!A:B,2,0)</f>
        <v>Q 2</v>
      </c>
      <c r="N4707"/>
    </row>
    <row r="4708" spans="1:14" ht="11.25" customHeight="1" x14ac:dyDescent="0.2">
      <c r="A4708" s="42" t="s">
        <v>43</v>
      </c>
      <c r="B4708" s="44" t="s">
        <v>38</v>
      </c>
      <c r="C4708" s="44" t="s">
        <v>58</v>
      </c>
      <c r="D4708" s="43">
        <v>3956333.9759999993</v>
      </c>
      <c r="E4708" s="43">
        <v>-947596.44699999993</v>
      </c>
      <c r="F4708" s="45">
        <v>-25030</v>
      </c>
      <c r="G4708" s="45">
        <v>-75540</v>
      </c>
      <c r="H4708" s="45">
        <v>-88140</v>
      </c>
      <c r="I4708" s="55">
        <f>pro[[#This Row],[Admin expenses 3]]+pro[[#This Row],[Admin expenses 2]]+pro[[#This Row],[Admin expenses 1]]+pro[[#This Row],[COGS]]</f>
        <v>-1136306.4469999999</v>
      </c>
      <c r="J4708" s="55">
        <f>pro[[#This Row],[Revenue]]+pro[[#This Row],[AdminExp]]</f>
        <v>2820027.5289999992</v>
      </c>
      <c r="K4708" s="83">
        <f>pro[[#This Row],[Profit]]/pro[[#This Row],[Revenue]]</f>
        <v>0.71278803713410255</v>
      </c>
      <c r="L4708" s="56">
        <f t="shared" si="73"/>
        <v>5</v>
      </c>
      <c r="M4708" s="82" t="str">
        <f>"Q"&amp;" "&amp;VLOOKUP(pro[[#This Row],[Period]],Mapping!A:B,2,0)</f>
        <v>Q 2</v>
      </c>
      <c r="N4708"/>
    </row>
    <row r="4709" spans="1:14" ht="11.25" customHeight="1" x14ac:dyDescent="0.2">
      <c r="A4709" s="42" t="s">
        <v>43</v>
      </c>
      <c r="B4709" s="44" t="s">
        <v>38</v>
      </c>
      <c r="C4709" s="44" t="s">
        <v>59</v>
      </c>
      <c r="D4709" s="43">
        <v>337910.23</v>
      </c>
      <c r="E4709" s="43">
        <v>-166294.905</v>
      </c>
      <c r="F4709" s="45">
        <v>-20130</v>
      </c>
      <c r="G4709" s="45">
        <v>-59550</v>
      </c>
      <c r="H4709" s="45">
        <v>-76650</v>
      </c>
      <c r="I4709" s="55">
        <f>pro[[#This Row],[Admin expenses 3]]+pro[[#This Row],[Admin expenses 2]]+pro[[#This Row],[Admin expenses 1]]+pro[[#This Row],[COGS]]</f>
        <v>-322624.90500000003</v>
      </c>
      <c r="J4709" s="55">
        <f>pro[[#This Row],[Revenue]]+pro[[#This Row],[AdminExp]]</f>
        <v>15285.324999999953</v>
      </c>
      <c r="K4709" s="83">
        <f>pro[[#This Row],[Profit]]/pro[[#This Row],[Revenue]]</f>
        <v>4.5234869036074918E-2</v>
      </c>
      <c r="L4709" s="56">
        <f t="shared" si="73"/>
        <v>5</v>
      </c>
      <c r="M4709" s="82" t="str">
        <f>"Q"&amp;" "&amp;VLOOKUP(pro[[#This Row],[Period]],Mapping!A:B,2,0)</f>
        <v>Q 2</v>
      </c>
      <c r="N4709"/>
    </row>
    <row r="4710" spans="1:14" ht="11.25" customHeight="1" x14ac:dyDescent="0.2">
      <c r="A4710" s="42" t="s">
        <v>43</v>
      </c>
      <c r="B4710" s="44" t="s">
        <v>38</v>
      </c>
      <c r="C4710" s="44" t="s">
        <v>60</v>
      </c>
      <c r="D4710" s="43">
        <v>29190.489999999994</v>
      </c>
      <c r="E4710" s="43">
        <v>-2678.62</v>
      </c>
      <c r="F4710" s="45">
        <v>-69640</v>
      </c>
      <c r="G4710" s="45">
        <v>-62230</v>
      </c>
      <c r="H4710" s="45">
        <v>-69680</v>
      </c>
      <c r="I4710" s="55">
        <f>pro[[#This Row],[Admin expenses 3]]+pro[[#This Row],[Admin expenses 2]]+pro[[#This Row],[Admin expenses 1]]+pro[[#This Row],[COGS]]</f>
        <v>-204228.62</v>
      </c>
      <c r="J4710" s="55">
        <f>pro[[#This Row],[Revenue]]+pro[[#This Row],[AdminExp]]</f>
        <v>-175038.13</v>
      </c>
      <c r="K4710" s="83">
        <f>pro[[#This Row],[Profit]]/pro[[#This Row],[Revenue]]</f>
        <v>-5.9964094470493654</v>
      </c>
      <c r="L4710" s="56">
        <f t="shared" si="73"/>
        <v>5</v>
      </c>
      <c r="M4710" s="82" t="str">
        <f>"Q"&amp;" "&amp;VLOOKUP(pro[[#This Row],[Period]],Mapping!A:B,2,0)</f>
        <v>Q 2</v>
      </c>
      <c r="N4710"/>
    </row>
    <row r="4711" spans="1:14" ht="11.25" customHeight="1" x14ac:dyDescent="0.2">
      <c r="A4711" s="42" t="s">
        <v>43</v>
      </c>
      <c r="B4711" s="44" t="s">
        <v>38</v>
      </c>
      <c r="C4711" s="44" t="s">
        <v>57</v>
      </c>
      <c r="D4711" s="43">
        <v>23352.391999999996</v>
      </c>
      <c r="E4711" s="43">
        <v>-2279.1859999999997</v>
      </c>
      <c r="F4711" s="45">
        <v>-16630</v>
      </c>
      <c r="G4711" s="45">
        <v>-103580</v>
      </c>
      <c r="H4711" s="45">
        <v>-88190</v>
      </c>
      <c r="I4711" s="55">
        <f>pro[[#This Row],[Admin expenses 3]]+pro[[#This Row],[Admin expenses 2]]+pro[[#This Row],[Admin expenses 1]]+pro[[#This Row],[COGS]]</f>
        <v>-210679.18599999999</v>
      </c>
      <c r="J4711" s="55">
        <f>pro[[#This Row],[Revenue]]+pro[[#This Row],[AdminExp]]</f>
        <v>-187326.79399999999</v>
      </c>
      <c r="K4711" s="83">
        <f>pro[[#This Row],[Profit]]/pro[[#This Row],[Revenue]]</f>
        <v>-8.0217390150011187</v>
      </c>
      <c r="L4711" s="56">
        <f t="shared" si="73"/>
        <v>5</v>
      </c>
      <c r="M4711" s="82" t="str">
        <f>"Q"&amp;" "&amp;VLOOKUP(pro[[#This Row],[Period]],Mapping!A:B,2,0)</f>
        <v>Q 2</v>
      </c>
      <c r="N4711"/>
    </row>
    <row r="4712" spans="1:14" ht="11.25" customHeight="1" x14ac:dyDescent="0.2">
      <c r="A4712" s="42" t="s">
        <v>43</v>
      </c>
      <c r="B4712" s="44" t="s">
        <v>38</v>
      </c>
      <c r="C4712" s="44" t="s">
        <v>58</v>
      </c>
      <c r="D4712" s="43">
        <v>1391665.2889999999</v>
      </c>
      <c r="E4712" s="43">
        <v>-583440.98399999994</v>
      </c>
      <c r="F4712" s="45">
        <v>-49550</v>
      </c>
      <c r="G4712" s="45">
        <v>-104910</v>
      </c>
      <c r="H4712" s="45">
        <v>-57490</v>
      </c>
      <c r="I4712" s="55">
        <f>pro[[#This Row],[Admin expenses 3]]+pro[[#This Row],[Admin expenses 2]]+pro[[#This Row],[Admin expenses 1]]+pro[[#This Row],[COGS]]</f>
        <v>-795390.98399999994</v>
      </c>
      <c r="J4712" s="55">
        <f>pro[[#This Row],[Revenue]]+pro[[#This Row],[AdminExp]]</f>
        <v>596274.30499999993</v>
      </c>
      <c r="K4712" s="83">
        <f>pro[[#This Row],[Profit]]/pro[[#This Row],[Revenue]]</f>
        <v>0.42846100259385</v>
      </c>
      <c r="L4712" s="56">
        <f t="shared" si="73"/>
        <v>5</v>
      </c>
      <c r="M4712" s="82" t="str">
        <f>"Q"&amp;" "&amp;VLOOKUP(pro[[#This Row],[Period]],Mapping!A:B,2,0)</f>
        <v>Q 2</v>
      </c>
      <c r="N4712"/>
    </row>
    <row r="4713" spans="1:14" ht="11.25" customHeight="1" x14ac:dyDescent="0.2">
      <c r="A4713" s="42" t="s">
        <v>43</v>
      </c>
      <c r="B4713" s="44" t="s">
        <v>38</v>
      </c>
      <c r="C4713" s="44" t="s">
        <v>59</v>
      </c>
      <c r="D4713" s="43">
        <v>1035289.2619999999</v>
      </c>
      <c r="E4713" s="43">
        <v>-658754.50199999998</v>
      </c>
      <c r="F4713" s="45">
        <v>-54600</v>
      </c>
      <c r="G4713" s="45">
        <v>-57040</v>
      </c>
      <c r="H4713" s="45">
        <v>-48870</v>
      </c>
      <c r="I4713" s="55">
        <f>pro[[#This Row],[Admin expenses 3]]+pro[[#This Row],[Admin expenses 2]]+pro[[#This Row],[Admin expenses 1]]+pro[[#This Row],[COGS]]</f>
        <v>-819264.50199999998</v>
      </c>
      <c r="J4713" s="55">
        <f>pro[[#This Row],[Revenue]]+pro[[#This Row],[AdminExp]]</f>
        <v>216024.75999999989</v>
      </c>
      <c r="K4713" s="83">
        <f>pro[[#This Row],[Profit]]/pro[[#This Row],[Revenue]]</f>
        <v>0.20866125819046688</v>
      </c>
      <c r="L4713" s="56">
        <f t="shared" si="73"/>
        <v>5</v>
      </c>
      <c r="M4713" s="82" t="str">
        <f>"Q"&amp;" "&amp;VLOOKUP(pro[[#This Row],[Period]],Mapping!A:B,2,0)</f>
        <v>Q 2</v>
      </c>
      <c r="N4713"/>
    </row>
    <row r="4714" spans="1:14" ht="11.25" customHeight="1" x14ac:dyDescent="0.2">
      <c r="A4714" s="42" t="s">
        <v>43</v>
      </c>
      <c r="B4714" s="44" t="s">
        <v>38</v>
      </c>
      <c r="C4714" s="44" t="s">
        <v>60</v>
      </c>
      <c r="D4714" s="43">
        <v>1147240.8289999999</v>
      </c>
      <c r="E4714" s="43">
        <v>-979676.95699999994</v>
      </c>
      <c r="F4714" s="45">
        <v>-44100</v>
      </c>
      <c r="G4714" s="45">
        <v>-88290</v>
      </c>
      <c r="H4714" s="45">
        <v>-30600</v>
      </c>
      <c r="I4714" s="55">
        <f>pro[[#This Row],[Admin expenses 3]]+pro[[#This Row],[Admin expenses 2]]+pro[[#This Row],[Admin expenses 1]]+pro[[#This Row],[COGS]]</f>
        <v>-1142666.9569999999</v>
      </c>
      <c r="J4714" s="55">
        <f>pro[[#This Row],[Revenue]]+pro[[#This Row],[AdminExp]]</f>
        <v>4573.8719999999739</v>
      </c>
      <c r="K4714" s="83">
        <f>pro[[#This Row],[Profit]]/pro[[#This Row],[Revenue]]</f>
        <v>3.9868455553371644E-3</v>
      </c>
      <c r="L4714" s="56">
        <f t="shared" si="73"/>
        <v>5</v>
      </c>
      <c r="M4714" s="82" t="str">
        <f>"Q"&amp;" "&amp;VLOOKUP(pro[[#This Row],[Period]],Mapping!A:B,2,0)</f>
        <v>Q 2</v>
      </c>
      <c r="N4714"/>
    </row>
    <row r="4715" spans="1:14" ht="11.25" customHeight="1" x14ac:dyDescent="0.2">
      <c r="A4715" s="42" t="s">
        <v>43</v>
      </c>
      <c r="B4715" s="44" t="s">
        <v>38</v>
      </c>
      <c r="C4715" s="44" t="s">
        <v>57</v>
      </c>
      <c r="D4715" s="43">
        <v>507453.1</v>
      </c>
      <c r="E4715" s="43">
        <v>-225790.83800000002</v>
      </c>
      <c r="F4715" s="45">
        <v>-105150</v>
      </c>
      <c r="G4715" s="45">
        <v>-27510</v>
      </c>
      <c r="H4715" s="45">
        <v>-22050</v>
      </c>
      <c r="I4715" s="55">
        <f>pro[[#This Row],[Admin expenses 3]]+pro[[#This Row],[Admin expenses 2]]+pro[[#This Row],[Admin expenses 1]]+pro[[#This Row],[COGS]]</f>
        <v>-380500.83799999999</v>
      </c>
      <c r="J4715" s="55">
        <f>pro[[#This Row],[Revenue]]+pro[[#This Row],[AdminExp]]</f>
        <v>126952.26199999999</v>
      </c>
      <c r="K4715" s="83">
        <f>pro[[#This Row],[Profit]]/pro[[#This Row],[Revenue]]</f>
        <v>0.25017536004805174</v>
      </c>
      <c r="L4715" s="56">
        <f t="shared" si="73"/>
        <v>5</v>
      </c>
      <c r="M4715" s="82" t="str">
        <f>"Q"&amp;" "&amp;VLOOKUP(pro[[#This Row],[Period]],Mapping!A:B,2,0)</f>
        <v>Q 2</v>
      </c>
      <c r="N4715"/>
    </row>
    <row r="4716" spans="1:14" ht="11.25" customHeight="1" x14ac:dyDescent="0.2">
      <c r="A4716" s="42" t="s">
        <v>43</v>
      </c>
      <c r="B4716" s="44" t="s">
        <v>38</v>
      </c>
      <c r="C4716" s="44" t="s">
        <v>58</v>
      </c>
      <c r="D4716" s="43">
        <v>101786.111</v>
      </c>
      <c r="E4716" s="43">
        <v>-42968.288999999997</v>
      </c>
      <c r="F4716" s="45">
        <v>-13920</v>
      </c>
      <c r="G4716" s="45">
        <v>-24640</v>
      </c>
      <c r="H4716" s="45">
        <v>-55910</v>
      </c>
      <c r="I4716" s="55">
        <f>pro[[#This Row],[Admin expenses 3]]+pro[[#This Row],[Admin expenses 2]]+pro[[#This Row],[Admin expenses 1]]+pro[[#This Row],[COGS]]</f>
        <v>-137438.28899999999</v>
      </c>
      <c r="J4716" s="55">
        <f>pro[[#This Row],[Revenue]]+pro[[#This Row],[AdminExp]]</f>
        <v>-35652.177999999985</v>
      </c>
      <c r="K4716" s="83">
        <f>pro[[#This Row],[Profit]]/pro[[#This Row],[Revenue]]</f>
        <v>-0.35026564675410365</v>
      </c>
      <c r="L4716" s="56">
        <f t="shared" si="73"/>
        <v>5</v>
      </c>
      <c r="M4716" s="82" t="str">
        <f>"Q"&amp;" "&amp;VLOOKUP(pro[[#This Row],[Period]],Mapping!A:B,2,0)</f>
        <v>Q 2</v>
      </c>
      <c r="N4716"/>
    </row>
    <row r="4717" spans="1:14" ht="11.25" customHeight="1" x14ac:dyDescent="0.2">
      <c r="A4717" s="42" t="s">
        <v>43</v>
      </c>
      <c r="B4717" s="44" t="s">
        <v>38</v>
      </c>
      <c r="C4717" s="44" t="s">
        <v>59</v>
      </c>
      <c r="D4717" s="43">
        <v>205884.44099999999</v>
      </c>
      <c r="E4717" s="43">
        <v>-47678.700999999994</v>
      </c>
      <c r="F4717" s="45">
        <v>-28730</v>
      </c>
      <c r="G4717" s="45">
        <v>-78790</v>
      </c>
      <c r="H4717" s="45">
        <v>-28250</v>
      </c>
      <c r="I4717" s="55">
        <f>pro[[#This Row],[Admin expenses 3]]+pro[[#This Row],[Admin expenses 2]]+pro[[#This Row],[Admin expenses 1]]+pro[[#This Row],[COGS]]</f>
        <v>-183448.701</v>
      </c>
      <c r="J4717" s="55">
        <f>pro[[#This Row],[Revenue]]+pro[[#This Row],[AdminExp]]</f>
        <v>22435.739999999991</v>
      </c>
      <c r="K4717" s="83">
        <f>pro[[#This Row],[Profit]]/pro[[#This Row],[Revenue]]</f>
        <v>0.10897248908672992</v>
      </c>
      <c r="L4717" s="56">
        <f t="shared" si="73"/>
        <v>5</v>
      </c>
      <c r="M4717" s="82" t="str">
        <f>"Q"&amp;" "&amp;VLOOKUP(pro[[#This Row],[Period]],Mapping!A:B,2,0)</f>
        <v>Q 2</v>
      </c>
      <c r="N4717"/>
    </row>
    <row r="4718" spans="1:14" ht="11.25" customHeight="1" x14ac:dyDescent="0.2">
      <c r="A4718" s="42" t="s">
        <v>43</v>
      </c>
      <c r="B4718" s="44" t="s">
        <v>38</v>
      </c>
      <c r="C4718" s="44" t="s">
        <v>60</v>
      </c>
      <c r="D4718" s="43">
        <v>639920.0149999999</v>
      </c>
      <c r="E4718" s="43">
        <v>-360373.174</v>
      </c>
      <c r="F4718" s="45">
        <v>-72200</v>
      </c>
      <c r="G4718" s="45">
        <v>-95110</v>
      </c>
      <c r="H4718" s="45">
        <v>-67780</v>
      </c>
      <c r="I4718" s="55">
        <f>pro[[#This Row],[Admin expenses 3]]+pro[[#This Row],[Admin expenses 2]]+pro[[#This Row],[Admin expenses 1]]+pro[[#This Row],[COGS]]</f>
        <v>-595463.174</v>
      </c>
      <c r="J4718" s="55">
        <f>pro[[#This Row],[Revenue]]+pro[[#This Row],[AdminExp]]</f>
        <v>44456.840999999898</v>
      </c>
      <c r="K4718" s="83">
        <f>pro[[#This Row],[Profit]]/pro[[#This Row],[Revenue]]</f>
        <v>6.9472496496300259E-2</v>
      </c>
      <c r="L4718" s="56">
        <f t="shared" si="73"/>
        <v>5</v>
      </c>
      <c r="M4718" s="82" t="str">
        <f>"Q"&amp;" "&amp;VLOOKUP(pro[[#This Row],[Period]],Mapping!A:B,2,0)</f>
        <v>Q 2</v>
      </c>
      <c r="N4718"/>
    </row>
    <row r="4719" spans="1:14" ht="11.25" customHeight="1" x14ac:dyDescent="0.2">
      <c r="A4719" s="42" t="s">
        <v>43</v>
      </c>
      <c r="B4719" s="44" t="s">
        <v>38</v>
      </c>
      <c r="C4719" s="44" t="s">
        <v>57</v>
      </c>
      <c r="D4719" s="43">
        <v>96794.516000000003</v>
      </c>
      <c r="E4719" s="43">
        <v>-41576.114999999998</v>
      </c>
      <c r="F4719" s="45">
        <v>-106850</v>
      </c>
      <c r="G4719" s="45">
        <v>-26410</v>
      </c>
      <c r="H4719" s="45">
        <v>-41950</v>
      </c>
      <c r="I4719" s="55">
        <f>pro[[#This Row],[Admin expenses 3]]+pro[[#This Row],[Admin expenses 2]]+pro[[#This Row],[Admin expenses 1]]+pro[[#This Row],[COGS]]</f>
        <v>-216786.11499999999</v>
      </c>
      <c r="J4719" s="55">
        <f>pro[[#This Row],[Revenue]]+pro[[#This Row],[AdminExp]]</f>
        <v>-119991.59899999999</v>
      </c>
      <c r="K4719" s="83">
        <f>pro[[#This Row],[Profit]]/pro[[#This Row],[Revenue]]</f>
        <v>-1.2396528642180511</v>
      </c>
      <c r="L4719" s="56">
        <f t="shared" si="73"/>
        <v>5</v>
      </c>
      <c r="M4719" s="82" t="str">
        <f>"Q"&amp;" "&amp;VLOOKUP(pro[[#This Row],[Period]],Mapping!A:B,2,0)</f>
        <v>Q 2</v>
      </c>
      <c r="N4719"/>
    </row>
    <row r="4720" spans="1:14" ht="11.25" customHeight="1" x14ac:dyDescent="0.2">
      <c r="A4720" s="42" t="s">
        <v>43</v>
      </c>
      <c r="B4720" s="44" t="s">
        <v>38</v>
      </c>
      <c r="C4720" s="44" t="s">
        <v>57</v>
      </c>
      <c r="D4720" s="43">
        <v>24644.375</v>
      </c>
      <c r="E4720" s="43">
        <v>-5738.9989999999998</v>
      </c>
      <c r="F4720" s="45">
        <v>-83380</v>
      </c>
      <c r="G4720" s="45">
        <v>-34200</v>
      </c>
      <c r="H4720" s="45">
        <v>-13500</v>
      </c>
      <c r="I4720" s="55">
        <f>pro[[#This Row],[Admin expenses 3]]+pro[[#This Row],[Admin expenses 2]]+pro[[#This Row],[Admin expenses 1]]+pro[[#This Row],[COGS]]</f>
        <v>-136818.99900000001</v>
      </c>
      <c r="J4720" s="55">
        <f>pro[[#This Row],[Revenue]]+pro[[#This Row],[AdminExp]]</f>
        <v>-112174.62400000001</v>
      </c>
      <c r="K4720" s="83">
        <f>pro[[#This Row],[Profit]]/pro[[#This Row],[Revenue]]</f>
        <v>-4.5517333671476763</v>
      </c>
      <c r="L4720" s="56">
        <f t="shared" si="73"/>
        <v>5</v>
      </c>
      <c r="M4720" s="82" t="str">
        <f>"Q"&amp;" "&amp;VLOOKUP(pro[[#This Row],[Period]],Mapping!A:B,2,0)</f>
        <v>Q 2</v>
      </c>
      <c r="N4720"/>
    </row>
    <row r="4721" spans="1:14" ht="11.25" customHeight="1" x14ac:dyDescent="0.2">
      <c r="A4721" s="42" t="s">
        <v>43</v>
      </c>
      <c r="B4721" s="44" t="s">
        <v>38</v>
      </c>
      <c r="C4721" s="44" t="s">
        <v>58</v>
      </c>
      <c r="D4721" s="43">
        <v>57046.954999999994</v>
      </c>
      <c r="E4721" s="43">
        <v>-8976.4779999999992</v>
      </c>
      <c r="F4721" s="45">
        <v>-19520</v>
      </c>
      <c r="G4721" s="45">
        <v>-80160</v>
      </c>
      <c r="H4721" s="45">
        <v>-52370</v>
      </c>
      <c r="I4721" s="55">
        <f>pro[[#This Row],[Admin expenses 3]]+pro[[#This Row],[Admin expenses 2]]+pro[[#This Row],[Admin expenses 1]]+pro[[#This Row],[COGS]]</f>
        <v>-161026.478</v>
      </c>
      <c r="J4721" s="55">
        <f>pro[[#This Row],[Revenue]]+pro[[#This Row],[AdminExp]]</f>
        <v>-103979.52300000002</v>
      </c>
      <c r="K4721" s="83">
        <f>pro[[#This Row],[Profit]]/pro[[#This Row],[Revenue]]</f>
        <v>-1.8227006682477622</v>
      </c>
      <c r="L4721" s="56">
        <f t="shared" si="73"/>
        <v>5</v>
      </c>
      <c r="M4721" s="82" t="str">
        <f>"Q"&amp;" "&amp;VLOOKUP(pro[[#This Row],[Period]],Mapping!A:B,2,0)</f>
        <v>Q 2</v>
      </c>
      <c r="N4721"/>
    </row>
    <row r="4722" spans="1:14" ht="11.25" customHeight="1" x14ac:dyDescent="0.2">
      <c r="A4722" s="42" t="s">
        <v>43</v>
      </c>
      <c r="B4722" s="44" t="s">
        <v>38</v>
      </c>
      <c r="C4722" s="44" t="s">
        <v>59</v>
      </c>
      <c r="D4722" s="43">
        <v>56173.445999999996</v>
      </c>
      <c r="E4722" s="43">
        <v>-12737.193000000001</v>
      </c>
      <c r="F4722" s="45">
        <v>-20160</v>
      </c>
      <c r="G4722" s="45">
        <v>-28430</v>
      </c>
      <c r="H4722" s="45">
        <v>-33230</v>
      </c>
      <c r="I4722" s="55">
        <f>pro[[#This Row],[Admin expenses 3]]+pro[[#This Row],[Admin expenses 2]]+pro[[#This Row],[Admin expenses 1]]+pro[[#This Row],[COGS]]</f>
        <v>-94557.192999999999</v>
      </c>
      <c r="J4722" s="55">
        <f>pro[[#This Row],[Revenue]]+pro[[#This Row],[AdminExp]]</f>
        <v>-38383.747000000003</v>
      </c>
      <c r="K4722" s="83">
        <f>pro[[#This Row],[Profit]]/pro[[#This Row],[Revenue]]</f>
        <v>-0.68330767886306998</v>
      </c>
      <c r="L4722" s="56">
        <f t="shared" si="73"/>
        <v>5</v>
      </c>
      <c r="M4722" s="82" t="str">
        <f>"Q"&amp;" "&amp;VLOOKUP(pro[[#This Row],[Period]],Mapping!A:B,2,0)</f>
        <v>Q 2</v>
      </c>
      <c r="N4722"/>
    </row>
    <row r="4723" spans="1:14" ht="11.25" customHeight="1" x14ac:dyDescent="0.2">
      <c r="A4723" s="42" t="s">
        <v>43</v>
      </c>
      <c r="B4723" s="44" t="s">
        <v>38</v>
      </c>
      <c r="C4723" s="44" t="s">
        <v>57</v>
      </c>
      <c r="D4723" s="43">
        <v>374538.85</v>
      </c>
      <c r="E4723" s="43">
        <v>-250548.02499999999</v>
      </c>
      <c r="F4723" s="45">
        <v>-35000</v>
      </c>
      <c r="G4723" s="45">
        <v>-107410</v>
      </c>
      <c r="H4723" s="45">
        <v>-62020</v>
      </c>
      <c r="I4723" s="55">
        <f>pro[[#This Row],[Admin expenses 3]]+pro[[#This Row],[Admin expenses 2]]+pro[[#This Row],[Admin expenses 1]]+pro[[#This Row],[COGS]]</f>
        <v>-454978.02500000002</v>
      </c>
      <c r="J4723" s="55">
        <f>pro[[#This Row],[Revenue]]+pro[[#This Row],[AdminExp]]</f>
        <v>-80439.175000000047</v>
      </c>
      <c r="K4723" s="83">
        <f>pro[[#This Row],[Profit]]/pro[[#This Row],[Revenue]]</f>
        <v>-0.2147685747419795</v>
      </c>
      <c r="L4723" s="56">
        <f t="shared" si="73"/>
        <v>5</v>
      </c>
      <c r="M4723" s="82" t="str">
        <f>"Q"&amp;" "&amp;VLOOKUP(pro[[#This Row],[Period]],Mapping!A:B,2,0)</f>
        <v>Q 2</v>
      </c>
      <c r="N4723"/>
    </row>
    <row r="4724" spans="1:14" ht="11.25" customHeight="1" x14ac:dyDescent="0.2">
      <c r="A4724" s="42" t="s">
        <v>43</v>
      </c>
      <c r="B4724" s="44" t="s">
        <v>38</v>
      </c>
      <c r="C4724" s="44" t="s">
        <v>58</v>
      </c>
      <c r="D4724" s="43">
        <v>420173.90799999994</v>
      </c>
      <c r="E4724" s="43">
        <v>-766771.46699999995</v>
      </c>
      <c r="F4724" s="45">
        <v>-30700</v>
      </c>
      <c r="G4724" s="45">
        <v>-90660</v>
      </c>
      <c r="H4724" s="45">
        <v>-103920</v>
      </c>
      <c r="I4724" s="55">
        <f>pro[[#This Row],[Admin expenses 3]]+pro[[#This Row],[Admin expenses 2]]+pro[[#This Row],[Admin expenses 1]]+pro[[#This Row],[COGS]]</f>
        <v>-992051.46699999995</v>
      </c>
      <c r="J4724" s="55">
        <f>pro[[#This Row],[Revenue]]+pro[[#This Row],[AdminExp]]</f>
        <v>-571877.55900000001</v>
      </c>
      <c r="K4724" s="83">
        <f>pro[[#This Row],[Profit]]/pro[[#This Row],[Revenue]]</f>
        <v>-1.3610496704140898</v>
      </c>
      <c r="L4724" s="56">
        <f t="shared" si="73"/>
        <v>5</v>
      </c>
      <c r="M4724" s="82" t="str">
        <f>"Q"&amp;" "&amp;VLOOKUP(pro[[#This Row],[Period]],Mapping!A:B,2,0)</f>
        <v>Q 2</v>
      </c>
      <c r="N4724"/>
    </row>
    <row r="4725" spans="1:14" ht="11.25" customHeight="1" x14ac:dyDescent="0.2">
      <c r="A4725" s="42" t="s">
        <v>43</v>
      </c>
      <c r="B4725" s="44" t="s">
        <v>38</v>
      </c>
      <c r="C4725" s="44" t="s">
        <v>59</v>
      </c>
      <c r="D4725" s="43">
        <v>185056.84399999998</v>
      </c>
      <c r="E4725" s="43">
        <v>-327427.58999999997</v>
      </c>
      <c r="F4725" s="45">
        <v>-24920</v>
      </c>
      <c r="G4725" s="45">
        <v>-17020</v>
      </c>
      <c r="H4725" s="45">
        <v>-81270</v>
      </c>
      <c r="I4725" s="55">
        <f>pro[[#This Row],[Admin expenses 3]]+pro[[#This Row],[Admin expenses 2]]+pro[[#This Row],[Admin expenses 1]]+pro[[#This Row],[COGS]]</f>
        <v>-450637.58999999997</v>
      </c>
      <c r="J4725" s="55">
        <f>pro[[#This Row],[Revenue]]+pro[[#This Row],[AdminExp]]</f>
        <v>-265580.74599999998</v>
      </c>
      <c r="K4725" s="83">
        <f>pro[[#This Row],[Profit]]/pro[[#This Row],[Revenue]]</f>
        <v>-1.435130634779441</v>
      </c>
      <c r="L4725" s="56">
        <f t="shared" si="73"/>
        <v>5</v>
      </c>
      <c r="M4725" s="82" t="str">
        <f>"Q"&amp;" "&amp;VLOOKUP(pro[[#This Row],[Period]],Mapping!A:B,2,0)</f>
        <v>Q 2</v>
      </c>
      <c r="N4725"/>
    </row>
    <row r="4726" spans="1:14" ht="11.25" customHeight="1" x14ac:dyDescent="0.2">
      <c r="A4726" s="42" t="s">
        <v>43</v>
      </c>
      <c r="B4726" s="44" t="s">
        <v>38</v>
      </c>
      <c r="C4726" s="44" t="s">
        <v>57</v>
      </c>
      <c r="D4726" s="43">
        <v>3489401.125</v>
      </c>
      <c r="E4726" s="43">
        <v>-89199.914999999994</v>
      </c>
      <c r="F4726" s="45">
        <v>-21520</v>
      </c>
      <c r="G4726" s="45">
        <v>-51780</v>
      </c>
      <c r="H4726" s="45">
        <v>-39690</v>
      </c>
      <c r="I4726" s="55">
        <f>pro[[#This Row],[Admin expenses 3]]+pro[[#This Row],[Admin expenses 2]]+pro[[#This Row],[Admin expenses 1]]+pro[[#This Row],[COGS]]</f>
        <v>-202189.91499999998</v>
      </c>
      <c r="J4726" s="55">
        <f>pro[[#This Row],[Revenue]]+pro[[#This Row],[AdminExp]]</f>
        <v>3287211.21</v>
      </c>
      <c r="K4726" s="83">
        <f>pro[[#This Row],[Profit]]/pro[[#This Row],[Revenue]]</f>
        <v>0.94205598389035883</v>
      </c>
      <c r="L4726" s="56">
        <f t="shared" si="73"/>
        <v>5</v>
      </c>
      <c r="M4726" s="82" t="str">
        <f>"Q"&amp;" "&amp;VLOOKUP(pro[[#This Row],[Period]],Mapping!A:B,2,0)</f>
        <v>Q 2</v>
      </c>
      <c r="N4726"/>
    </row>
    <row r="4727" spans="1:14" ht="11.25" customHeight="1" x14ac:dyDescent="0.2">
      <c r="A4727" s="42" t="s">
        <v>43</v>
      </c>
      <c r="B4727" s="44" t="s">
        <v>38</v>
      </c>
      <c r="C4727" s="44" t="s">
        <v>58</v>
      </c>
      <c r="D4727" s="43">
        <v>252488.565</v>
      </c>
      <c r="E4727" s="43">
        <v>-8172.8849999999993</v>
      </c>
      <c r="F4727" s="45">
        <v>-69320</v>
      </c>
      <c r="G4727" s="45">
        <v>-46310</v>
      </c>
      <c r="H4727" s="45">
        <v>-15080</v>
      </c>
      <c r="I4727" s="55">
        <f>pro[[#This Row],[Admin expenses 3]]+pro[[#This Row],[Admin expenses 2]]+pro[[#This Row],[Admin expenses 1]]+pro[[#This Row],[COGS]]</f>
        <v>-138882.88500000001</v>
      </c>
      <c r="J4727" s="55">
        <f>pro[[#This Row],[Revenue]]+pro[[#This Row],[AdminExp]]</f>
        <v>113605.68</v>
      </c>
      <c r="K4727" s="83">
        <f>pro[[#This Row],[Profit]]/pro[[#This Row],[Revenue]]</f>
        <v>0.44994386181409834</v>
      </c>
      <c r="L4727" s="56">
        <f t="shared" si="73"/>
        <v>5</v>
      </c>
      <c r="M4727" s="82" t="str">
        <f>"Q"&amp;" "&amp;VLOOKUP(pro[[#This Row],[Period]],Mapping!A:B,2,0)</f>
        <v>Q 2</v>
      </c>
      <c r="N4727"/>
    </row>
    <row r="4728" spans="1:14" ht="11.25" customHeight="1" x14ac:dyDescent="0.2">
      <c r="A4728" s="42" t="s">
        <v>43</v>
      </c>
      <c r="B4728" s="44" t="s">
        <v>38</v>
      </c>
      <c r="C4728" s="44" t="s">
        <v>59</v>
      </c>
      <c r="D4728" s="43">
        <v>278150.62799999997</v>
      </c>
      <c r="E4728" s="43">
        <v>-11032.846999999998</v>
      </c>
      <c r="F4728" s="45">
        <v>-48730</v>
      </c>
      <c r="G4728" s="45">
        <v>-38500</v>
      </c>
      <c r="H4728" s="45">
        <v>-90060</v>
      </c>
      <c r="I4728" s="55">
        <f>pro[[#This Row],[Admin expenses 3]]+pro[[#This Row],[Admin expenses 2]]+pro[[#This Row],[Admin expenses 1]]+pro[[#This Row],[COGS]]</f>
        <v>-188322.84700000001</v>
      </c>
      <c r="J4728" s="55">
        <f>pro[[#This Row],[Revenue]]+pro[[#This Row],[AdminExp]]</f>
        <v>89827.780999999959</v>
      </c>
      <c r="K4728" s="83">
        <f>pro[[#This Row],[Profit]]/pro[[#This Row],[Revenue]]</f>
        <v>0.32294653312808613</v>
      </c>
      <c r="L4728" s="56">
        <f t="shared" si="73"/>
        <v>5</v>
      </c>
      <c r="M4728" s="82" t="str">
        <f>"Q"&amp;" "&amp;VLOOKUP(pro[[#This Row],[Period]],Mapping!A:B,2,0)</f>
        <v>Q 2</v>
      </c>
      <c r="N4728"/>
    </row>
    <row r="4729" spans="1:14" ht="11.25" customHeight="1" x14ac:dyDescent="0.2">
      <c r="A4729" s="42" t="s">
        <v>43</v>
      </c>
      <c r="B4729" s="44" t="s">
        <v>38</v>
      </c>
      <c r="C4729" s="44" t="s">
        <v>57</v>
      </c>
      <c r="D4729" s="43">
        <v>244757.60399999996</v>
      </c>
      <c r="E4729" s="43">
        <v>-24831.477999999999</v>
      </c>
      <c r="F4729" s="45">
        <v>-77670</v>
      </c>
      <c r="G4729" s="45">
        <v>-90800</v>
      </c>
      <c r="H4729" s="45">
        <v>-36830</v>
      </c>
      <c r="I4729" s="55">
        <f>pro[[#This Row],[Admin expenses 3]]+pro[[#This Row],[Admin expenses 2]]+pro[[#This Row],[Admin expenses 1]]+pro[[#This Row],[COGS]]</f>
        <v>-230131.478</v>
      </c>
      <c r="J4729" s="55">
        <f>pro[[#This Row],[Revenue]]+pro[[#This Row],[AdminExp]]</f>
        <v>14626.12599999996</v>
      </c>
      <c r="K4729" s="83">
        <f>pro[[#This Row],[Profit]]/pro[[#This Row],[Revenue]]</f>
        <v>5.9757595927438324E-2</v>
      </c>
      <c r="L4729" s="56">
        <f t="shared" si="73"/>
        <v>5</v>
      </c>
      <c r="M4729" s="82" t="str">
        <f>"Q"&amp;" "&amp;VLOOKUP(pro[[#This Row],[Period]],Mapping!A:B,2,0)</f>
        <v>Q 2</v>
      </c>
      <c r="N4729"/>
    </row>
    <row r="4730" spans="1:14" ht="11.25" customHeight="1" x14ac:dyDescent="0.2">
      <c r="A4730" s="42" t="s">
        <v>43</v>
      </c>
      <c r="B4730" s="44" t="s">
        <v>38</v>
      </c>
      <c r="C4730" s="44" t="s">
        <v>57</v>
      </c>
      <c r="D4730" s="43">
        <v>1387533.2869999998</v>
      </c>
      <c r="E4730" s="43">
        <v>-143610.36900000001</v>
      </c>
      <c r="F4730" s="45">
        <v>-52140</v>
      </c>
      <c r="G4730" s="45">
        <v>-19360</v>
      </c>
      <c r="H4730" s="45">
        <v>-33380</v>
      </c>
      <c r="I4730" s="55">
        <f>pro[[#This Row],[Admin expenses 3]]+pro[[#This Row],[Admin expenses 2]]+pro[[#This Row],[Admin expenses 1]]+pro[[#This Row],[COGS]]</f>
        <v>-248490.36900000001</v>
      </c>
      <c r="J4730" s="55">
        <f>pro[[#This Row],[Revenue]]+pro[[#This Row],[AdminExp]]</f>
        <v>1139042.9179999998</v>
      </c>
      <c r="K4730" s="83">
        <f>pro[[#This Row],[Profit]]/pro[[#This Row],[Revenue]]</f>
        <v>0.82091213859289558</v>
      </c>
      <c r="L4730" s="56">
        <f t="shared" si="73"/>
        <v>5</v>
      </c>
      <c r="M4730" s="82" t="str">
        <f>"Q"&amp;" "&amp;VLOOKUP(pro[[#This Row],[Period]],Mapping!A:B,2,0)</f>
        <v>Q 2</v>
      </c>
      <c r="N4730"/>
    </row>
    <row r="4731" spans="1:14" ht="11.25" customHeight="1" x14ac:dyDescent="0.2">
      <c r="A4731" s="42" t="s">
        <v>43</v>
      </c>
      <c r="B4731" s="44" t="s">
        <v>38</v>
      </c>
      <c r="C4731" s="44" t="s">
        <v>57</v>
      </c>
      <c r="D4731" s="43">
        <v>846872.29200000002</v>
      </c>
      <c r="E4731" s="43">
        <v>-53127.556999999993</v>
      </c>
      <c r="F4731" s="45">
        <v>-63570</v>
      </c>
      <c r="G4731" s="45">
        <v>-38970</v>
      </c>
      <c r="H4731" s="45">
        <v>-46140</v>
      </c>
      <c r="I4731" s="55">
        <f>pro[[#This Row],[Admin expenses 3]]+pro[[#This Row],[Admin expenses 2]]+pro[[#This Row],[Admin expenses 1]]+pro[[#This Row],[COGS]]</f>
        <v>-201807.557</v>
      </c>
      <c r="J4731" s="55">
        <f>pro[[#This Row],[Revenue]]+pro[[#This Row],[AdminExp]]</f>
        <v>645064.73499999999</v>
      </c>
      <c r="K4731" s="83">
        <f>pro[[#This Row],[Profit]]/pro[[#This Row],[Revenue]]</f>
        <v>0.76170249173767979</v>
      </c>
      <c r="L4731" s="56">
        <f t="shared" si="73"/>
        <v>5</v>
      </c>
      <c r="M4731" s="82" t="str">
        <f>"Q"&amp;" "&amp;VLOOKUP(pro[[#This Row],[Period]],Mapping!A:B,2,0)</f>
        <v>Q 2</v>
      </c>
      <c r="N4731"/>
    </row>
    <row r="4732" spans="1:14" ht="11.25" customHeight="1" x14ac:dyDescent="0.2">
      <c r="A4732" s="42" t="s">
        <v>43</v>
      </c>
      <c r="B4732" s="44" t="s">
        <v>38</v>
      </c>
      <c r="C4732" s="44" t="s">
        <v>57</v>
      </c>
      <c r="D4732" s="43">
        <v>9699263.9589999989</v>
      </c>
      <c r="E4732" s="43">
        <v>-577101.38500000001</v>
      </c>
      <c r="F4732" s="45">
        <v>-51420</v>
      </c>
      <c r="G4732" s="45">
        <v>-96810</v>
      </c>
      <c r="H4732" s="45">
        <v>-58910</v>
      </c>
      <c r="I4732" s="55">
        <f>pro[[#This Row],[Admin expenses 3]]+pro[[#This Row],[Admin expenses 2]]+pro[[#This Row],[Admin expenses 1]]+pro[[#This Row],[COGS]]</f>
        <v>-784241.38500000001</v>
      </c>
      <c r="J4732" s="55">
        <f>pro[[#This Row],[Revenue]]+pro[[#This Row],[AdminExp]]</f>
        <v>8915022.5739999991</v>
      </c>
      <c r="K4732" s="83">
        <f>pro[[#This Row],[Profit]]/pro[[#This Row],[Revenue]]</f>
        <v>0.91914423730346073</v>
      </c>
      <c r="L4732" s="56">
        <f t="shared" si="73"/>
        <v>5</v>
      </c>
      <c r="M4732" s="82" t="str">
        <f>"Q"&amp;" "&amp;VLOOKUP(pro[[#This Row],[Period]],Mapping!A:B,2,0)</f>
        <v>Q 2</v>
      </c>
      <c r="N4732"/>
    </row>
    <row r="4733" spans="1:14" ht="11.25" customHeight="1" x14ac:dyDescent="0.2">
      <c r="A4733" s="42" t="s">
        <v>43</v>
      </c>
      <c r="B4733" s="44" t="s">
        <v>38</v>
      </c>
      <c r="C4733" s="44" t="s">
        <v>57</v>
      </c>
      <c r="D4733" s="43">
        <v>1213758.5459999999</v>
      </c>
      <c r="E4733" s="43">
        <v>-68696.620999999999</v>
      </c>
      <c r="F4733" s="45">
        <v>-23030</v>
      </c>
      <c r="G4733" s="45">
        <v>-64270</v>
      </c>
      <c r="H4733" s="45">
        <v>-62120</v>
      </c>
      <c r="I4733" s="55">
        <f>pro[[#This Row],[Admin expenses 3]]+pro[[#This Row],[Admin expenses 2]]+pro[[#This Row],[Admin expenses 1]]+pro[[#This Row],[COGS]]</f>
        <v>-218116.62099999998</v>
      </c>
      <c r="J4733" s="55">
        <f>pro[[#This Row],[Revenue]]+pro[[#This Row],[AdminExp]]</f>
        <v>995641.92499999981</v>
      </c>
      <c r="K4733" s="83">
        <f>pro[[#This Row],[Profit]]/pro[[#This Row],[Revenue]]</f>
        <v>0.82029653120151946</v>
      </c>
      <c r="L4733" s="56">
        <f t="shared" si="73"/>
        <v>5</v>
      </c>
      <c r="M4733" s="82" t="str">
        <f>"Q"&amp;" "&amp;VLOOKUP(pro[[#This Row],[Period]],Mapping!A:B,2,0)</f>
        <v>Q 2</v>
      </c>
      <c r="N4733"/>
    </row>
    <row r="4734" spans="1:14" ht="11.25" customHeight="1" x14ac:dyDescent="0.2">
      <c r="A4734" s="42" t="s">
        <v>43</v>
      </c>
      <c r="B4734" s="44" t="s">
        <v>38</v>
      </c>
      <c r="C4734" s="44" t="s">
        <v>57</v>
      </c>
      <c r="D4734" s="43">
        <v>769501.92899999989</v>
      </c>
      <c r="E4734" s="43">
        <v>-34326.383000000002</v>
      </c>
      <c r="F4734" s="45">
        <v>-17140</v>
      </c>
      <c r="G4734" s="45">
        <v>-43310</v>
      </c>
      <c r="H4734" s="45">
        <v>-91020</v>
      </c>
      <c r="I4734" s="55">
        <f>pro[[#This Row],[Admin expenses 3]]+pro[[#This Row],[Admin expenses 2]]+pro[[#This Row],[Admin expenses 1]]+pro[[#This Row],[COGS]]</f>
        <v>-185796.383</v>
      </c>
      <c r="J4734" s="55">
        <f>pro[[#This Row],[Revenue]]+pro[[#This Row],[AdminExp]]</f>
        <v>583705.54599999986</v>
      </c>
      <c r="K4734" s="83">
        <f>pro[[#This Row],[Profit]]/pro[[#This Row],[Revenue]]</f>
        <v>0.75854981514932618</v>
      </c>
      <c r="L4734" s="56">
        <f t="shared" si="73"/>
        <v>5</v>
      </c>
      <c r="M4734" s="82" t="str">
        <f>"Q"&amp;" "&amp;VLOOKUP(pro[[#This Row],[Period]],Mapping!A:B,2,0)</f>
        <v>Q 2</v>
      </c>
      <c r="N4734"/>
    </row>
    <row r="4735" spans="1:14" ht="11.25" customHeight="1" x14ac:dyDescent="0.2">
      <c r="A4735" s="42" t="s">
        <v>43</v>
      </c>
      <c r="B4735" s="44" t="s">
        <v>38</v>
      </c>
      <c r="C4735" s="44" t="s">
        <v>57</v>
      </c>
      <c r="D4735" s="43">
        <v>287654.27599999995</v>
      </c>
      <c r="E4735" s="43">
        <v>-402428.859</v>
      </c>
      <c r="F4735" s="45">
        <v>-79700</v>
      </c>
      <c r="G4735" s="45">
        <v>-53040</v>
      </c>
      <c r="H4735" s="45">
        <v>-36790</v>
      </c>
      <c r="I4735" s="55">
        <f>pro[[#This Row],[Admin expenses 3]]+pro[[#This Row],[Admin expenses 2]]+pro[[#This Row],[Admin expenses 1]]+pro[[#This Row],[COGS]]</f>
        <v>-571958.85899999994</v>
      </c>
      <c r="J4735" s="55">
        <f>pro[[#This Row],[Revenue]]+pro[[#This Row],[AdminExp]]</f>
        <v>-284304.58299999998</v>
      </c>
      <c r="K4735" s="83">
        <f>pro[[#This Row],[Profit]]/pro[[#This Row],[Revenue]]</f>
        <v>-0.98835514268524216</v>
      </c>
      <c r="L4735" s="56">
        <f t="shared" si="73"/>
        <v>5</v>
      </c>
      <c r="M4735" s="82" t="str">
        <f>"Q"&amp;" "&amp;VLOOKUP(pro[[#This Row],[Period]],Mapping!A:B,2,0)</f>
        <v>Q 2</v>
      </c>
      <c r="N4735"/>
    </row>
    <row r="4736" spans="1:14" ht="11.25" customHeight="1" x14ac:dyDescent="0.2">
      <c r="A4736" s="42" t="s">
        <v>43</v>
      </c>
      <c r="B4736" s="44" t="s">
        <v>38</v>
      </c>
      <c r="C4736" s="44" t="s">
        <v>57</v>
      </c>
      <c r="D4736" s="43">
        <v>143915.02299999999</v>
      </c>
      <c r="E4736" s="43">
        <v>-201210.674</v>
      </c>
      <c r="F4736" s="45">
        <v>-31400</v>
      </c>
      <c r="G4736" s="45">
        <v>-99240</v>
      </c>
      <c r="H4736" s="45">
        <v>-56910</v>
      </c>
      <c r="I4736" s="55">
        <f>pro[[#This Row],[Admin expenses 3]]+pro[[#This Row],[Admin expenses 2]]+pro[[#This Row],[Admin expenses 1]]+pro[[#This Row],[COGS]]</f>
        <v>-388760.674</v>
      </c>
      <c r="J4736" s="55">
        <f>pro[[#This Row],[Revenue]]+pro[[#This Row],[AdminExp]]</f>
        <v>-244845.65100000001</v>
      </c>
      <c r="K4736" s="83">
        <f>pro[[#This Row],[Profit]]/pro[[#This Row],[Revenue]]</f>
        <v>-1.7013210010743633</v>
      </c>
      <c r="L4736" s="56">
        <f t="shared" si="73"/>
        <v>5</v>
      </c>
      <c r="M4736" s="82" t="str">
        <f>"Q"&amp;" "&amp;VLOOKUP(pro[[#This Row],[Period]],Mapping!A:B,2,0)</f>
        <v>Q 2</v>
      </c>
      <c r="N4736"/>
    </row>
    <row r="4737" spans="1:14" ht="11.25" customHeight="1" x14ac:dyDescent="0.2">
      <c r="A4737" s="42" t="s">
        <v>43</v>
      </c>
      <c r="B4737" s="44" t="s">
        <v>38</v>
      </c>
      <c r="C4737" s="44" t="s">
        <v>57</v>
      </c>
      <c r="D4737" s="43">
        <v>864340.22499999998</v>
      </c>
      <c r="E4737" s="43">
        <v>-1207455.3049999999</v>
      </c>
      <c r="F4737" s="45">
        <v>-105320</v>
      </c>
      <c r="G4737" s="45">
        <v>-62640</v>
      </c>
      <c r="H4737" s="45">
        <v>-77400</v>
      </c>
      <c r="I4737" s="55">
        <f>pro[[#This Row],[Admin expenses 3]]+pro[[#This Row],[Admin expenses 2]]+pro[[#This Row],[Admin expenses 1]]+pro[[#This Row],[COGS]]</f>
        <v>-1452815.3049999999</v>
      </c>
      <c r="J4737" s="55">
        <f>pro[[#This Row],[Revenue]]+pro[[#This Row],[AdminExp]]</f>
        <v>-588475.07999999996</v>
      </c>
      <c r="K4737" s="83">
        <f>pro[[#This Row],[Profit]]/pro[[#This Row],[Revenue]]</f>
        <v>-0.68083731727283658</v>
      </c>
      <c r="L4737" s="56">
        <f t="shared" si="73"/>
        <v>5</v>
      </c>
      <c r="M4737" s="82" t="str">
        <f>"Q"&amp;" "&amp;VLOOKUP(pro[[#This Row],[Period]],Mapping!A:B,2,0)</f>
        <v>Q 2</v>
      </c>
      <c r="N4737"/>
    </row>
    <row r="4738" spans="1:14" ht="11.25" customHeight="1" x14ac:dyDescent="0.2">
      <c r="A4738" s="42" t="s">
        <v>43</v>
      </c>
      <c r="B4738" s="44" t="s">
        <v>38</v>
      </c>
      <c r="C4738" s="44" t="s">
        <v>57</v>
      </c>
      <c r="D4738" s="43">
        <v>47267.905999999995</v>
      </c>
      <c r="E4738" s="43">
        <v>-5112.5899999999992</v>
      </c>
      <c r="F4738" s="45">
        <v>-98500</v>
      </c>
      <c r="G4738" s="45">
        <v>-48080</v>
      </c>
      <c r="H4738" s="45">
        <v>-39930</v>
      </c>
      <c r="I4738" s="55">
        <f>pro[[#This Row],[Admin expenses 3]]+pro[[#This Row],[Admin expenses 2]]+pro[[#This Row],[Admin expenses 1]]+pro[[#This Row],[COGS]]</f>
        <v>-191622.59</v>
      </c>
      <c r="J4738" s="55">
        <f>pro[[#This Row],[Revenue]]+pro[[#This Row],[AdminExp]]</f>
        <v>-144354.68400000001</v>
      </c>
      <c r="K4738" s="83">
        <f>pro[[#This Row],[Profit]]/pro[[#This Row],[Revenue]]</f>
        <v>-3.0539682464461197</v>
      </c>
      <c r="L4738" s="56">
        <f t="shared" ref="L4738:L4801" si="74">MONTH(DATEVALUE(A4738&amp;"1"))</f>
        <v>5</v>
      </c>
      <c r="M4738" s="82" t="str">
        <f>"Q"&amp;" "&amp;VLOOKUP(pro[[#This Row],[Period]],Mapping!A:B,2,0)</f>
        <v>Q 2</v>
      </c>
      <c r="N4738"/>
    </row>
    <row r="4739" spans="1:14" ht="11.25" customHeight="1" x14ac:dyDescent="0.2">
      <c r="A4739" s="42" t="s">
        <v>43</v>
      </c>
      <c r="B4739" s="44" t="s">
        <v>38</v>
      </c>
      <c r="C4739" s="44" t="s">
        <v>57</v>
      </c>
      <c r="D4739" s="43">
        <v>28996.799999999999</v>
      </c>
      <c r="E4739" s="43">
        <v>-13188.581</v>
      </c>
      <c r="F4739" s="45">
        <v>-15980</v>
      </c>
      <c r="G4739" s="45">
        <v>-103760</v>
      </c>
      <c r="H4739" s="45">
        <v>-78460</v>
      </c>
      <c r="I4739" s="55">
        <f>pro[[#This Row],[Admin expenses 3]]+pro[[#This Row],[Admin expenses 2]]+pro[[#This Row],[Admin expenses 1]]+pro[[#This Row],[COGS]]</f>
        <v>-211388.58100000001</v>
      </c>
      <c r="J4739" s="55">
        <f>pro[[#This Row],[Revenue]]+pro[[#This Row],[AdminExp]]</f>
        <v>-182391.78100000002</v>
      </c>
      <c r="K4739" s="83">
        <f>pro[[#This Row],[Profit]]/pro[[#This Row],[Revenue]]</f>
        <v>-6.2900658348507426</v>
      </c>
      <c r="L4739" s="56">
        <f t="shared" si="74"/>
        <v>5</v>
      </c>
      <c r="M4739" s="82" t="str">
        <f>"Q"&amp;" "&amp;VLOOKUP(pro[[#This Row],[Period]],Mapping!A:B,2,0)</f>
        <v>Q 2</v>
      </c>
      <c r="N4739"/>
    </row>
    <row r="4740" spans="1:14" ht="11.25" customHeight="1" x14ac:dyDescent="0.2">
      <c r="A4740" s="42" t="s">
        <v>43</v>
      </c>
      <c r="B4740" s="44" t="s">
        <v>38</v>
      </c>
      <c r="C4740" s="44" t="s">
        <v>57</v>
      </c>
      <c r="D4740" s="43">
        <v>12890.471999999998</v>
      </c>
      <c r="E4740" s="43">
        <v>-3216.1010000000001</v>
      </c>
      <c r="F4740" s="45">
        <v>-99500</v>
      </c>
      <c r="G4740" s="45">
        <v>-86470</v>
      </c>
      <c r="H4740" s="45">
        <v>-95070</v>
      </c>
      <c r="I4740" s="55">
        <f>pro[[#This Row],[Admin expenses 3]]+pro[[#This Row],[Admin expenses 2]]+pro[[#This Row],[Admin expenses 1]]+pro[[#This Row],[COGS]]</f>
        <v>-284256.10100000002</v>
      </c>
      <c r="J4740" s="55">
        <f>pro[[#This Row],[Revenue]]+pro[[#This Row],[AdminExp]]</f>
        <v>-271365.62900000002</v>
      </c>
      <c r="K4740" s="83">
        <f>pro[[#This Row],[Profit]]/pro[[#This Row],[Revenue]]</f>
        <v>-21.051644113574746</v>
      </c>
      <c r="L4740" s="56">
        <f t="shared" si="74"/>
        <v>5</v>
      </c>
      <c r="M4740" s="82" t="str">
        <f>"Q"&amp;" "&amp;VLOOKUP(pro[[#This Row],[Period]],Mapping!A:B,2,0)</f>
        <v>Q 2</v>
      </c>
      <c r="N4740"/>
    </row>
    <row r="4741" spans="1:14" ht="11.25" customHeight="1" x14ac:dyDescent="0.2">
      <c r="A4741" s="42" t="s">
        <v>43</v>
      </c>
      <c r="B4741" s="44" t="s">
        <v>38</v>
      </c>
      <c r="C4741" s="44" t="s">
        <v>57</v>
      </c>
      <c r="D4741" s="43">
        <v>154959.84</v>
      </c>
      <c r="E4741" s="43">
        <v>-104146.875</v>
      </c>
      <c r="F4741" s="45">
        <v>-95490</v>
      </c>
      <c r="G4741" s="45">
        <v>-108350</v>
      </c>
      <c r="H4741" s="45">
        <v>-60330</v>
      </c>
      <c r="I4741" s="55">
        <f>pro[[#This Row],[Admin expenses 3]]+pro[[#This Row],[Admin expenses 2]]+pro[[#This Row],[Admin expenses 1]]+pro[[#This Row],[COGS]]</f>
        <v>-368316.875</v>
      </c>
      <c r="J4741" s="55">
        <f>pro[[#This Row],[Revenue]]+pro[[#This Row],[AdminExp]]</f>
        <v>-213357.035</v>
      </c>
      <c r="K4741" s="83">
        <f>pro[[#This Row],[Profit]]/pro[[#This Row],[Revenue]]</f>
        <v>-1.376853738362146</v>
      </c>
      <c r="L4741" s="56">
        <f t="shared" si="74"/>
        <v>5</v>
      </c>
      <c r="M4741" s="82" t="str">
        <f>"Q"&amp;" "&amp;VLOOKUP(pro[[#This Row],[Period]],Mapping!A:B,2,0)</f>
        <v>Q 2</v>
      </c>
      <c r="N4741"/>
    </row>
    <row r="4742" spans="1:14" ht="11.25" customHeight="1" x14ac:dyDescent="0.2">
      <c r="A4742" s="42" t="s">
        <v>43</v>
      </c>
      <c r="B4742" s="44" t="s">
        <v>38</v>
      </c>
      <c r="C4742" s="44" t="s">
        <v>57</v>
      </c>
      <c r="D4742" s="43">
        <v>169668.50599999999</v>
      </c>
      <c r="E4742" s="43">
        <v>-134081.77300000002</v>
      </c>
      <c r="F4742" s="45">
        <v>-65730</v>
      </c>
      <c r="G4742" s="45">
        <v>-52980</v>
      </c>
      <c r="H4742" s="45">
        <v>-93950</v>
      </c>
      <c r="I4742" s="55">
        <f>pro[[#This Row],[Admin expenses 3]]+pro[[#This Row],[Admin expenses 2]]+pro[[#This Row],[Admin expenses 1]]+pro[[#This Row],[COGS]]</f>
        <v>-346741.77300000004</v>
      </c>
      <c r="J4742" s="55">
        <f>pro[[#This Row],[Revenue]]+pro[[#This Row],[AdminExp]]</f>
        <v>-177073.26700000005</v>
      </c>
      <c r="K4742" s="83">
        <f>pro[[#This Row],[Profit]]/pro[[#This Row],[Revenue]]</f>
        <v>-1.0436425190188217</v>
      </c>
      <c r="L4742" s="56">
        <f t="shared" si="74"/>
        <v>5</v>
      </c>
      <c r="M4742" s="82" t="str">
        <f>"Q"&amp;" "&amp;VLOOKUP(pro[[#This Row],[Period]],Mapping!A:B,2,0)</f>
        <v>Q 2</v>
      </c>
      <c r="N4742"/>
    </row>
    <row r="4743" spans="1:14" ht="11.25" customHeight="1" x14ac:dyDescent="0.2">
      <c r="A4743" s="42" t="s">
        <v>43</v>
      </c>
      <c r="B4743" s="44" t="s">
        <v>38</v>
      </c>
      <c r="C4743" s="44" t="s">
        <v>57</v>
      </c>
      <c r="D4743" s="43">
        <v>291138.39299999998</v>
      </c>
      <c r="E4743" s="43">
        <v>-139507.63399999999</v>
      </c>
      <c r="F4743" s="45">
        <v>-59630</v>
      </c>
      <c r="G4743" s="45">
        <v>-74360</v>
      </c>
      <c r="H4743" s="45">
        <v>-80600</v>
      </c>
      <c r="I4743" s="55">
        <f>pro[[#This Row],[Admin expenses 3]]+pro[[#This Row],[Admin expenses 2]]+pro[[#This Row],[Admin expenses 1]]+pro[[#This Row],[COGS]]</f>
        <v>-354097.63399999996</v>
      </c>
      <c r="J4743" s="55">
        <f>pro[[#This Row],[Revenue]]+pro[[#This Row],[AdminExp]]</f>
        <v>-62959.24099999998</v>
      </c>
      <c r="K4743" s="83">
        <f>pro[[#This Row],[Profit]]/pro[[#This Row],[Revenue]]</f>
        <v>-0.2162519355528626</v>
      </c>
      <c r="L4743" s="56">
        <f t="shared" si="74"/>
        <v>5</v>
      </c>
      <c r="M4743" s="82" t="str">
        <f>"Q"&amp;" "&amp;VLOOKUP(pro[[#This Row],[Period]],Mapping!A:B,2,0)</f>
        <v>Q 2</v>
      </c>
      <c r="N4743"/>
    </row>
    <row r="4744" spans="1:14" ht="11.25" customHeight="1" x14ac:dyDescent="0.2">
      <c r="A4744" s="42" t="s">
        <v>43</v>
      </c>
      <c r="B4744" s="44" t="s">
        <v>38</v>
      </c>
      <c r="C4744" s="44" t="s">
        <v>57</v>
      </c>
      <c r="D4744" s="43">
        <v>176657.978</v>
      </c>
      <c r="E4744" s="43">
        <v>-71464.056999999986</v>
      </c>
      <c r="F4744" s="45">
        <v>-97390</v>
      </c>
      <c r="G4744" s="45">
        <v>-50010</v>
      </c>
      <c r="H4744" s="45">
        <v>-63240</v>
      </c>
      <c r="I4744" s="55">
        <f>pro[[#This Row],[Admin expenses 3]]+pro[[#This Row],[Admin expenses 2]]+pro[[#This Row],[Admin expenses 1]]+pro[[#This Row],[COGS]]</f>
        <v>-282104.05699999997</v>
      </c>
      <c r="J4744" s="55">
        <f>pro[[#This Row],[Revenue]]+pro[[#This Row],[AdminExp]]</f>
        <v>-105446.07899999997</v>
      </c>
      <c r="K4744" s="83">
        <f>pro[[#This Row],[Profit]]/pro[[#This Row],[Revenue]]</f>
        <v>-0.59689395403359569</v>
      </c>
      <c r="L4744" s="56">
        <f t="shared" si="74"/>
        <v>5</v>
      </c>
      <c r="M4744" s="82" t="str">
        <f>"Q"&amp;" "&amp;VLOOKUP(pro[[#This Row],[Period]],Mapping!A:B,2,0)</f>
        <v>Q 2</v>
      </c>
      <c r="N4744"/>
    </row>
    <row r="4745" spans="1:14" ht="11.25" customHeight="1" x14ac:dyDescent="0.2">
      <c r="A4745" s="42" t="s">
        <v>43</v>
      </c>
      <c r="B4745" s="44" t="s">
        <v>38</v>
      </c>
      <c r="C4745" s="44" t="s">
        <v>57</v>
      </c>
      <c r="D4745" s="43">
        <v>43479.303</v>
      </c>
      <c r="E4745" s="43">
        <v>-21327.816999999999</v>
      </c>
      <c r="F4745" s="45">
        <v>-23290</v>
      </c>
      <c r="G4745" s="45">
        <v>-58540</v>
      </c>
      <c r="H4745" s="45">
        <v>-101660</v>
      </c>
      <c r="I4745" s="55">
        <f>pro[[#This Row],[Admin expenses 3]]+pro[[#This Row],[Admin expenses 2]]+pro[[#This Row],[Admin expenses 1]]+pro[[#This Row],[COGS]]</f>
        <v>-204817.81700000001</v>
      </c>
      <c r="J4745" s="55">
        <f>pro[[#This Row],[Revenue]]+pro[[#This Row],[AdminExp]]</f>
        <v>-161338.51400000002</v>
      </c>
      <c r="K4745" s="83">
        <f>pro[[#This Row],[Profit]]/pro[[#This Row],[Revenue]]</f>
        <v>-3.7106968803064766</v>
      </c>
      <c r="L4745" s="56">
        <f t="shared" si="74"/>
        <v>5</v>
      </c>
      <c r="M4745" s="82" t="str">
        <f>"Q"&amp;" "&amp;VLOOKUP(pro[[#This Row],[Period]],Mapping!A:B,2,0)</f>
        <v>Q 2</v>
      </c>
      <c r="N4745"/>
    </row>
    <row r="4746" spans="1:14" ht="11.25" customHeight="1" x14ac:dyDescent="0.2">
      <c r="A4746" s="42" t="s">
        <v>43</v>
      </c>
      <c r="B4746" s="44" t="s">
        <v>38</v>
      </c>
      <c r="C4746" s="44" t="s">
        <v>57</v>
      </c>
      <c r="D4746" s="43">
        <v>28174.937000000002</v>
      </c>
      <c r="E4746" s="43">
        <v>-21722.742999999999</v>
      </c>
      <c r="F4746" s="45">
        <v>-13690</v>
      </c>
      <c r="G4746" s="45">
        <v>-69620</v>
      </c>
      <c r="H4746" s="45">
        <v>-38990</v>
      </c>
      <c r="I4746" s="55">
        <f>pro[[#This Row],[Admin expenses 3]]+pro[[#This Row],[Admin expenses 2]]+pro[[#This Row],[Admin expenses 1]]+pro[[#This Row],[COGS]]</f>
        <v>-144022.74299999999</v>
      </c>
      <c r="J4746" s="55">
        <f>pro[[#This Row],[Revenue]]+pro[[#This Row],[AdminExp]]</f>
        <v>-115847.80599999998</v>
      </c>
      <c r="K4746" s="83">
        <f>pro[[#This Row],[Profit]]/pro[[#This Row],[Revenue]]</f>
        <v>-4.1117325657196666</v>
      </c>
      <c r="L4746" s="56">
        <f t="shared" si="74"/>
        <v>5</v>
      </c>
      <c r="M4746" s="82" t="str">
        <f>"Q"&amp;" "&amp;VLOOKUP(pro[[#This Row],[Period]],Mapping!A:B,2,0)</f>
        <v>Q 2</v>
      </c>
      <c r="N4746"/>
    </row>
    <row r="4747" spans="1:14" ht="11.25" customHeight="1" x14ac:dyDescent="0.2">
      <c r="A4747" s="42" t="s">
        <v>43</v>
      </c>
      <c r="B4747" s="44" t="s">
        <v>38</v>
      </c>
      <c r="C4747" s="44" t="s">
        <v>57</v>
      </c>
      <c r="D4747" s="43">
        <v>545111.56000000006</v>
      </c>
      <c r="E4747" s="43">
        <v>-193400.09499999997</v>
      </c>
      <c r="F4747" s="45">
        <v>-79040</v>
      </c>
      <c r="G4747" s="45">
        <v>-78980</v>
      </c>
      <c r="H4747" s="45">
        <v>-16970</v>
      </c>
      <c r="I4747" s="55">
        <f>pro[[#This Row],[Admin expenses 3]]+pro[[#This Row],[Admin expenses 2]]+pro[[#This Row],[Admin expenses 1]]+pro[[#This Row],[COGS]]</f>
        <v>-368390.09499999997</v>
      </c>
      <c r="J4747" s="55">
        <f>pro[[#This Row],[Revenue]]+pro[[#This Row],[AdminExp]]</f>
        <v>176721.46500000008</v>
      </c>
      <c r="K4747" s="83">
        <f>pro[[#This Row],[Profit]]/pro[[#This Row],[Revenue]]</f>
        <v>0.3241932073500699</v>
      </c>
      <c r="L4747" s="56">
        <f t="shared" si="74"/>
        <v>5</v>
      </c>
      <c r="M4747" s="82" t="str">
        <f>"Q"&amp;" "&amp;VLOOKUP(pro[[#This Row],[Period]],Mapping!A:B,2,0)</f>
        <v>Q 2</v>
      </c>
      <c r="N4747"/>
    </row>
    <row r="4748" spans="1:14" ht="11.25" customHeight="1" x14ac:dyDescent="0.2">
      <c r="A4748" s="42" t="s">
        <v>43</v>
      </c>
      <c r="B4748" s="44" t="s">
        <v>38</v>
      </c>
      <c r="C4748" s="44" t="s">
        <v>57</v>
      </c>
      <c r="D4748" s="43">
        <v>10167.955</v>
      </c>
      <c r="E4748" s="43">
        <v>-5881.6309999999994</v>
      </c>
      <c r="F4748" s="45">
        <v>-17300</v>
      </c>
      <c r="G4748" s="45">
        <v>-76210</v>
      </c>
      <c r="H4748" s="45">
        <v>-99440</v>
      </c>
      <c r="I4748" s="55">
        <f>pro[[#This Row],[Admin expenses 3]]+pro[[#This Row],[Admin expenses 2]]+pro[[#This Row],[Admin expenses 1]]+pro[[#This Row],[COGS]]</f>
        <v>-198831.63099999999</v>
      </c>
      <c r="J4748" s="55">
        <f>pro[[#This Row],[Revenue]]+pro[[#This Row],[AdminExp]]</f>
        <v>-188663.67600000001</v>
      </c>
      <c r="K4748" s="83">
        <f>pro[[#This Row],[Profit]]/pro[[#This Row],[Revenue]]</f>
        <v>-18.5547316053228</v>
      </c>
      <c r="L4748" s="56">
        <f t="shared" si="74"/>
        <v>5</v>
      </c>
      <c r="M4748" s="82" t="str">
        <f>"Q"&amp;" "&amp;VLOOKUP(pro[[#This Row],[Period]],Mapping!A:B,2,0)</f>
        <v>Q 2</v>
      </c>
      <c r="N4748"/>
    </row>
    <row r="4749" spans="1:14" ht="11.25" customHeight="1" x14ac:dyDescent="0.2">
      <c r="A4749" s="42" t="s">
        <v>43</v>
      </c>
      <c r="B4749" s="44" t="s">
        <v>38</v>
      </c>
      <c r="C4749" s="44" t="s">
        <v>57</v>
      </c>
      <c r="D4749" s="43">
        <v>428395.61799999996</v>
      </c>
      <c r="E4749" s="43">
        <v>-117155.43699999999</v>
      </c>
      <c r="F4749" s="45">
        <v>-77980</v>
      </c>
      <c r="G4749" s="45">
        <v>-98570</v>
      </c>
      <c r="H4749" s="45">
        <v>-79670</v>
      </c>
      <c r="I4749" s="55">
        <f>pro[[#This Row],[Admin expenses 3]]+pro[[#This Row],[Admin expenses 2]]+pro[[#This Row],[Admin expenses 1]]+pro[[#This Row],[COGS]]</f>
        <v>-373375.43699999998</v>
      </c>
      <c r="J4749" s="55">
        <f>pro[[#This Row],[Revenue]]+pro[[#This Row],[AdminExp]]</f>
        <v>55020.180999999982</v>
      </c>
      <c r="K4749" s="83">
        <f>pro[[#This Row],[Profit]]/pro[[#This Row],[Revenue]]</f>
        <v>0.12843310876256439</v>
      </c>
      <c r="L4749" s="56">
        <f t="shared" si="74"/>
        <v>5</v>
      </c>
      <c r="M4749" s="82" t="str">
        <f>"Q"&amp;" "&amp;VLOOKUP(pro[[#This Row],[Period]],Mapping!A:B,2,0)</f>
        <v>Q 2</v>
      </c>
      <c r="N4749"/>
    </row>
    <row r="4750" spans="1:14" ht="11.25" customHeight="1" x14ac:dyDescent="0.2">
      <c r="A4750" s="42" t="s">
        <v>43</v>
      </c>
      <c r="B4750" s="44" t="s">
        <v>38</v>
      </c>
      <c r="C4750" s="44" t="s">
        <v>57</v>
      </c>
      <c r="D4750" s="43">
        <v>6164.5849999999991</v>
      </c>
      <c r="E4750" s="43">
        <v>-7457.6249999999991</v>
      </c>
      <c r="F4750" s="45">
        <v>-76590</v>
      </c>
      <c r="G4750" s="45">
        <v>-44610</v>
      </c>
      <c r="H4750" s="45">
        <v>-103170</v>
      </c>
      <c r="I4750" s="55">
        <f>pro[[#This Row],[Admin expenses 3]]+pro[[#This Row],[Admin expenses 2]]+pro[[#This Row],[Admin expenses 1]]+pro[[#This Row],[COGS]]</f>
        <v>-231827.625</v>
      </c>
      <c r="J4750" s="55">
        <f>pro[[#This Row],[Revenue]]+pro[[#This Row],[AdminExp]]</f>
        <v>-225663.04</v>
      </c>
      <c r="K4750" s="83">
        <f>pro[[#This Row],[Profit]]/pro[[#This Row],[Revenue]]</f>
        <v>-36.606363607607008</v>
      </c>
      <c r="L4750" s="56">
        <f t="shared" si="74"/>
        <v>5</v>
      </c>
      <c r="M4750" s="82" t="str">
        <f>"Q"&amp;" "&amp;VLOOKUP(pro[[#This Row],[Period]],Mapping!A:B,2,0)</f>
        <v>Q 2</v>
      </c>
      <c r="N4750"/>
    </row>
    <row r="4751" spans="1:14" ht="11.25" customHeight="1" x14ac:dyDescent="0.2">
      <c r="A4751" s="42" t="s">
        <v>43</v>
      </c>
      <c r="B4751" s="44" t="s">
        <v>38</v>
      </c>
      <c r="C4751" s="44" t="s">
        <v>57</v>
      </c>
      <c r="D4751" s="43">
        <v>13845.978999999999</v>
      </c>
      <c r="E4751" s="43">
        <v>-16260.306999999997</v>
      </c>
      <c r="F4751" s="45">
        <v>-19130</v>
      </c>
      <c r="G4751" s="45">
        <v>-57430</v>
      </c>
      <c r="H4751" s="45">
        <v>-87300</v>
      </c>
      <c r="I4751" s="55">
        <f>pro[[#This Row],[Admin expenses 3]]+pro[[#This Row],[Admin expenses 2]]+pro[[#This Row],[Admin expenses 1]]+pro[[#This Row],[COGS]]</f>
        <v>-180120.307</v>
      </c>
      <c r="J4751" s="55">
        <f>pro[[#This Row],[Revenue]]+pro[[#This Row],[AdminExp]]</f>
        <v>-166274.32800000001</v>
      </c>
      <c r="K4751" s="83">
        <f>pro[[#This Row],[Profit]]/pro[[#This Row],[Revenue]]</f>
        <v>-12.00885311179513</v>
      </c>
      <c r="L4751" s="56">
        <f t="shared" si="74"/>
        <v>5</v>
      </c>
      <c r="M4751" s="82" t="str">
        <f>"Q"&amp;" "&amp;VLOOKUP(pro[[#This Row],[Period]],Mapping!A:B,2,0)</f>
        <v>Q 2</v>
      </c>
      <c r="N4751"/>
    </row>
    <row r="4752" spans="1:14" ht="11.25" customHeight="1" x14ac:dyDescent="0.2">
      <c r="A4752" s="42" t="s">
        <v>43</v>
      </c>
      <c r="B4752" s="44" t="s">
        <v>38</v>
      </c>
      <c r="C4752" s="44" t="s">
        <v>57</v>
      </c>
      <c r="D4752" s="43">
        <v>329029.13399999996</v>
      </c>
      <c r="E4752" s="43">
        <v>-207652.94899999999</v>
      </c>
      <c r="F4752" s="45">
        <v>-39290</v>
      </c>
      <c r="G4752" s="45">
        <v>-52050</v>
      </c>
      <c r="H4752" s="45">
        <v>-26020</v>
      </c>
      <c r="I4752" s="55">
        <f>pro[[#This Row],[Admin expenses 3]]+pro[[#This Row],[Admin expenses 2]]+pro[[#This Row],[Admin expenses 1]]+pro[[#This Row],[COGS]]</f>
        <v>-325012.94900000002</v>
      </c>
      <c r="J4752" s="55">
        <f>pro[[#This Row],[Revenue]]+pro[[#This Row],[AdminExp]]</f>
        <v>4016.1849999999395</v>
      </c>
      <c r="K4752" s="83">
        <f>pro[[#This Row],[Profit]]/pro[[#This Row],[Revenue]]</f>
        <v>1.2206168344958596E-2</v>
      </c>
      <c r="L4752" s="56">
        <f t="shared" si="74"/>
        <v>5</v>
      </c>
      <c r="M4752" s="82" t="str">
        <f>"Q"&amp;" "&amp;VLOOKUP(pro[[#This Row],[Period]],Mapping!A:B,2,0)</f>
        <v>Q 2</v>
      </c>
      <c r="N4752"/>
    </row>
    <row r="4753" spans="1:14" ht="11.25" customHeight="1" x14ac:dyDescent="0.2">
      <c r="A4753" s="42" t="s">
        <v>43</v>
      </c>
      <c r="B4753" s="44" t="s">
        <v>38</v>
      </c>
      <c r="C4753" s="44" t="s">
        <v>57</v>
      </c>
      <c r="D4753" s="43">
        <v>695806.88099999994</v>
      </c>
      <c r="E4753" s="43">
        <v>-412397.84600000002</v>
      </c>
      <c r="F4753" s="45">
        <v>-50800</v>
      </c>
      <c r="G4753" s="45">
        <v>-43170</v>
      </c>
      <c r="H4753" s="45">
        <v>-74080</v>
      </c>
      <c r="I4753" s="55">
        <f>pro[[#This Row],[Admin expenses 3]]+pro[[#This Row],[Admin expenses 2]]+pro[[#This Row],[Admin expenses 1]]+pro[[#This Row],[COGS]]</f>
        <v>-580447.84600000002</v>
      </c>
      <c r="J4753" s="55">
        <f>pro[[#This Row],[Revenue]]+pro[[#This Row],[AdminExp]]</f>
        <v>115359.03499999992</v>
      </c>
      <c r="K4753" s="83">
        <f>pro[[#This Row],[Profit]]/pro[[#This Row],[Revenue]]</f>
        <v>0.16579174214863782</v>
      </c>
      <c r="L4753" s="56">
        <f t="shared" si="74"/>
        <v>5</v>
      </c>
      <c r="M4753" s="82" t="str">
        <f>"Q"&amp;" "&amp;VLOOKUP(pro[[#This Row],[Period]],Mapping!A:B,2,0)</f>
        <v>Q 2</v>
      </c>
      <c r="N4753"/>
    </row>
    <row r="4754" spans="1:14" ht="11.25" customHeight="1" x14ac:dyDescent="0.2">
      <c r="A4754" s="42" t="s">
        <v>43</v>
      </c>
      <c r="B4754" s="44" t="s">
        <v>38</v>
      </c>
      <c r="C4754" s="44" t="s">
        <v>57</v>
      </c>
      <c r="D4754" s="43">
        <v>893337.1719999999</v>
      </c>
      <c r="E4754" s="43">
        <v>-510727.88199999998</v>
      </c>
      <c r="F4754" s="45">
        <v>-87890</v>
      </c>
      <c r="G4754" s="45">
        <v>-12430</v>
      </c>
      <c r="H4754" s="45">
        <v>-54630</v>
      </c>
      <c r="I4754" s="55">
        <f>pro[[#This Row],[Admin expenses 3]]+pro[[#This Row],[Admin expenses 2]]+pro[[#This Row],[Admin expenses 1]]+pro[[#This Row],[COGS]]</f>
        <v>-665677.88199999998</v>
      </c>
      <c r="J4754" s="55">
        <f>pro[[#This Row],[Revenue]]+pro[[#This Row],[AdminExp]]</f>
        <v>227659.28999999992</v>
      </c>
      <c r="K4754" s="83">
        <f>pro[[#This Row],[Profit]]/pro[[#This Row],[Revenue]]</f>
        <v>0.25484139374869752</v>
      </c>
      <c r="L4754" s="56">
        <f t="shared" si="74"/>
        <v>5</v>
      </c>
      <c r="M4754" s="82" t="str">
        <f>"Q"&amp;" "&amp;VLOOKUP(pro[[#This Row],[Period]],Mapping!A:B,2,0)</f>
        <v>Q 2</v>
      </c>
      <c r="N4754"/>
    </row>
    <row r="4755" spans="1:14" ht="11.25" customHeight="1" x14ac:dyDescent="0.2">
      <c r="A4755" s="42" t="s">
        <v>43</v>
      </c>
      <c r="B4755" s="44" t="s">
        <v>38</v>
      </c>
      <c r="C4755" s="44" t="s">
        <v>58</v>
      </c>
      <c r="D4755" s="43">
        <v>54435.702999999994</v>
      </c>
      <c r="E4755" s="43">
        <v>-33465.564999999995</v>
      </c>
      <c r="F4755" s="45">
        <v>-27360</v>
      </c>
      <c r="G4755" s="45">
        <v>-43640</v>
      </c>
      <c r="H4755" s="45">
        <v>-104380</v>
      </c>
      <c r="I4755" s="55">
        <f>pro[[#This Row],[Admin expenses 3]]+pro[[#This Row],[Admin expenses 2]]+pro[[#This Row],[Admin expenses 1]]+pro[[#This Row],[COGS]]</f>
        <v>-208845.565</v>
      </c>
      <c r="J4755" s="55">
        <f>pro[[#This Row],[Revenue]]+pro[[#This Row],[AdminExp]]</f>
        <v>-154409.86200000002</v>
      </c>
      <c r="K4755" s="83">
        <f>pro[[#This Row],[Profit]]/pro[[#This Row],[Revenue]]</f>
        <v>-2.8365549352784152</v>
      </c>
      <c r="L4755" s="56">
        <f t="shared" si="74"/>
        <v>5</v>
      </c>
      <c r="M4755" s="82" t="str">
        <f>"Q"&amp;" "&amp;VLOOKUP(pro[[#This Row],[Period]],Mapping!A:B,2,0)</f>
        <v>Q 2</v>
      </c>
      <c r="N4755"/>
    </row>
    <row r="4756" spans="1:14" ht="11.25" customHeight="1" x14ac:dyDescent="0.2">
      <c r="A4756" s="42" t="s">
        <v>43</v>
      </c>
      <c r="B4756" s="44" t="s">
        <v>38</v>
      </c>
      <c r="C4756" s="44" t="s">
        <v>59</v>
      </c>
      <c r="D4756" s="43">
        <v>21487.767</v>
      </c>
      <c r="E4756" s="43">
        <v>-13000.526</v>
      </c>
      <c r="F4756" s="45">
        <v>-89680</v>
      </c>
      <c r="G4756" s="45">
        <v>-89230</v>
      </c>
      <c r="H4756" s="45">
        <v>-107440</v>
      </c>
      <c r="I4756" s="55">
        <f>pro[[#This Row],[Admin expenses 3]]+pro[[#This Row],[Admin expenses 2]]+pro[[#This Row],[Admin expenses 1]]+pro[[#This Row],[COGS]]</f>
        <v>-299350.52600000001</v>
      </c>
      <c r="J4756" s="55">
        <f>pro[[#This Row],[Revenue]]+pro[[#This Row],[AdminExp]]</f>
        <v>-277862.75900000002</v>
      </c>
      <c r="K4756" s="83">
        <f>pro[[#This Row],[Profit]]/pro[[#This Row],[Revenue]]</f>
        <v>-12.931206811764108</v>
      </c>
      <c r="L4756" s="56">
        <f t="shared" si="74"/>
        <v>5</v>
      </c>
      <c r="M4756" s="82" t="str">
        <f>"Q"&amp;" "&amp;VLOOKUP(pro[[#This Row],[Period]],Mapping!A:B,2,0)</f>
        <v>Q 2</v>
      </c>
      <c r="N4756"/>
    </row>
    <row r="4757" spans="1:14" ht="11.25" customHeight="1" x14ac:dyDescent="0.2">
      <c r="A4757" s="42" t="s">
        <v>43</v>
      </c>
      <c r="B4757" s="44" t="s">
        <v>38</v>
      </c>
      <c r="C4757" s="44" t="s">
        <v>57</v>
      </c>
      <c r="D4757" s="43">
        <v>110835.81599999999</v>
      </c>
      <c r="E4757" s="43">
        <v>-148838.704</v>
      </c>
      <c r="F4757" s="45">
        <v>-81000</v>
      </c>
      <c r="G4757" s="45">
        <v>-85550</v>
      </c>
      <c r="H4757" s="45">
        <v>-50380</v>
      </c>
      <c r="I4757" s="55">
        <f>pro[[#This Row],[Admin expenses 3]]+pro[[#This Row],[Admin expenses 2]]+pro[[#This Row],[Admin expenses 1]]+pro[[#This Row],[COGS]]</f>
        <v>-365768.70400000003</v>
      </c>
      <c r="J4757" s="55">
        <f>pro[[#This Row],[Revenue]]+pro[[#This Row],[AdminExp]]</f>
        <v>-254932.88800000004</v>
      </c>
      <c r="K4757" s="83">
        <f>pro[[#This Row],[Profit]]/pro[[#This Row],[Revenue]]</f>
        <v>-2.3000948357704161</v>
      </c>
      <c r="L4757" s="56">
        <f t="shared" si="74"/>
        <v>5</v>
      </c>
      <c r="M4757" s="82" t="str">
        <f>"Q"&amp;" "&amp;VLOOKUP(pro[[#This Row],[Period]],Mapping!A:B,2,0)</f>
        <v>Q 2</v>
      </c>
      <c r="N4757"/>
    </row>
    <row r="4758" spans="1:14" ht="11.25" customHeight="1" x14ac:dyDescent="0.2">
      <c r="A4758" s="42" t="s">
        <v>43</v>
      </c>
      <c r="B4758" s="44" t="s">
        <v>38</v>
      </c>
      <c r="C4758" s="44" t="s">
        <v>57</v>
      </c>
      <c r="D4758" s="43">
        <v>33868.190999999999</v>
      </c>
      <c r="E4758" s="43">
        <v>-49745.612000000001</v>
      </c>
      <c r="F4758" s="45">
        <v>-58240</v>
      </c>
      <c r="G4758" s="45">
        <v>-99370</v>
      </c>
      <c r="H4758" s="45">
        <v>-59270</v>
      </c>
      <c r="I4758" s="55">
        <f>pro[[#This Row],[Admin expenses 3]]+pro[[#This Row],[Admin expenses 2]]+pro[[#This Row],[Admin expenses 1]]+pro[[#This Row],[COGS]]</f>
        <v>-266625.61200000002</v>
      </c>
      <c r="J4758" s="55">
        <f>pro[[#This Row],[Revenue]]+pro[[#This Row],[AdminExp]]</f>
        <v>-232757.42100000003</v>
      </c>
      <c r="K4758" s="83">
        <f>pro[[#This Row],[Profit]]/pro[[#This Row],[Revenue]]</f>
        <v>-6.8724491662397922</v>
      </c>
      <c r="L4758" s="56">
        <f t="shared" si="74"/>
        <v>5</v>
      </c>
      <c r="M4758" s="82" t="str">
        <f>"Q"&amp;" "&amp;VLOOKUP(pro[[#This Row],[Period]],Mapping!A:B,2,0)</f>
        <v>Q 2</v>
      </c>
      <c r="N4758"/>
    </row>
    <row r="4759" spans="1:14" ht="11.25" customHeight="1" x14ac:dyDescent="0.2">
      <c r="A4759" s="42" t="s">
        <v>43</v>
      </c>
      <c r="B4759" s="44" t="s">
        <v>38</v>
      </c>
      <c r="C4759" s="44" t="s">
        <v>57</v>
      </c>
      <c r="D4759" s="43">
        <v>248988.27100000001</v>
      </c>
      <c r="E4759" s="43">
        <v>-48205.436999999998</v>
      </c>
      <c r="F4759" s="45">
        <v>-19840</v>
      </c>
      <c r="G4759" s="45">
        <v>-104490</v>
      </c>
      <c r="H4759" s="45">
        <v>-71290</v>
      </c>
      <c r="I4759" s="55">
        <f>pro[[#This Row],[Admin expenses 3]]+pro[[#This Row],[Admin expenses 2]]+pro[[#This Row],[Admin expenses 1]]+pro[[#This Row],[COGS]]</f>
        <v>-243825.43700000001</v>
      </c>
      <c r="J4759" s="55">
        <f>pro[[#This Row],[Revenue]]+pro[[#This Row],[AdminExp]]</f>
        <v>5162.8340000000026</v>
      </c>
      <c r="K4759" s="83">
        <f>pro[[#This Row],[Profit]]/pro[[#This Row],[Revenue]]</f>
        <v>2.0735249814237244E-2</v>
      </c>
      <c r="L4759" s="56">
        <f t="shared" si="74"/>
        <v>5</v>
      </c>
      <c r="M4759" s="82" t="str">
        <f>"Q"&amp;" "&amp;VLOOKUP(pro[[#This Row],[Period]],Mapping!A:B,2,0)</f>
        <v>Q 2</v>
      </c>
      <c r="N4759"/>
    </row>
    <row r="4760" spans="1:14" ht="11.25" customHeight="1" x14ac:dyDescent="0.2">
      <c r="A4760" s="42" t="s">
        <v>43</v>
      </c>
      <c r="B4760" s="44" t="s">
        <v>38</v>
      </c>
      <c r="C4760" s="44" t="s">
        <v>57</v>
      </c>
      <c r="D4760" s="43">
        <v>21790.16</v>
      </c>
      <c r="E4760" s="43">
        <v>-11337.333000000001</v>
      </c>
      <c r="F4760" s="45">
        <v>-67120</v>
      </c>
      <c r="G4760" s="45">
        <v>-92230</v>
      </c>
      <c r="H4760" s="45">
        <v>-69260</v>
      </c>
      <c r="I4760" s="55">
        <f>pro[[#This Row],[Admin expenses 3]]+pro[[#This Row],[Admin expenses 2]]+pro[[#This Row],[Admin expenses 1]]+pro[[#This Row],[COGS]]</f>
        <v>-239947.33300000001</v>
      </c>
      <c r="J4760" s="55">
        <f>pro[[#This Row],[Revenue]]+pro[[#This Row],[AdminExp]]</f>
        <v>-218157.17300000001</v>
      </c>
      <c r="K4760" s="83">
        <f>pro[[#This Row],[Profit]]/pro[[#This Row],[Revenue]]</f>
        <v>-10.011728826222479</v>
      </c>
      <c r="L4760" s="56">
        <f t="shared" si="74"/>
        <v>5</v>
      </c>
      <c r="M4760" s="82" t="str">
        <f>"Q"&amp;" "&amp;VLOOKUP(pro[[#This Row],[Period]],Mapping!A:B,2,0)</f>
        <v>Q 2</v>
      </c>
      <c r="N4760"/>
    </row>
    <row r="4761" spans="1:14" ht="11.25" customHeight="1" x14ac:dyDescent="0.2">
      <c r="A4761" s="42" t="s">
        <v>43</v>
      </c>
      <c r="B4761" s="44" t="s">
        <v>38</v>
      </c>
      <c r="C4761" s="44" t="s">
        <v>57</v>
      </c>
      <c r="D4761" s="43">
        <v>444935.02899999998</v>
      </c>
      <c r="E4761" s="43">
        <v>-984482.07199999993</v>
      </c>
      <c r="F4761" s="45">
        <v>-73070</v>
      </c>
      <c r="G4761" s="45">
        <v>-60460</v>
      </c>
      <c r="H4761" s="45">
        <v>-107860</v>
      </c>
      <c r="I4761" s="55">
        <f>pro[[#This Row],[Admin expenses 3]]+pro[[#This Row],[Admin expenses 2]]+pro[[#This Row],[Admin expenses 1]]+pro[[#This Row],[COGS]]</f>
        <v>-1225872.0719999999</v>
      </c>
      <c r="J4761" s="55">
        <f>pro[[#This Row],[Revenue]]+pro[[#This Row],[AdminExp]]</f>
        <v>-780937.04299999995</v>
      </c>
      <c r="K4761" s="83">
        <f>pro[[#This Row],[Profit]]/pro[[#This Row],[Revenue]]</f>
        <v>-1.7551709622754832</v>
      </c>
      <c r="L4761" s="56">
        <f t="shared" si="74"/>
        <v>5</v>
      </c>
      <c r="M4761" s="82" t="str">
        <f>"Q"&amp;" "&amp;VLOOKUP(pro[[#This Row],[Period]],Mapping!A:B,2,0)</f>
        <v>Q 2</v>
      </c>
      <c r="N4761"/>
    </row>
    <row r="4762" spans="1:14" ht="11.25" customHeight="1" x14ac:dyDescent="0.2">
      <c r="A4762" s="42" t="s">
        <v>43</v>
      </c>
      <c r="B4762" s="44" t="s">
        <v>38</v>
      </c>
      <c r="C4762" s="44" t="s">
        <v>58</v>
      </c>
      <c r="D4762" s="43">
        <v>4802437.43</v>
      </c>
      <c r="E4762" s="43">
        <v>-262329.13699999999</v>
      </c>
      <c r="F4762" s="45">
        <v>-42160</v>
      </c>
      <c r="G4762" s="45">
        <v>-56220</v>
      </c>
      <c r="H4762" s="45">
        <v>-79560</v>
      </c>
      <c r="I4762" s="55">
        <f>pro[[#This Row],[Admin expenses 3]]+pro[[#This Row],[Admin expenses 2]]+pro[[#This Row],[Admin expenses 1]]+pro[[#This Row],[COGS]]</f>
        <v>-440269.13699999999</v>
      </c>
      <c r="J4762" s="55">
        <f>pro[[#This Row],[Revenue]]+pro[[#This Row],[AdminExp]]</f>
        <v>4362168.2929999996</v>
      </c>
      <c r="K4762" s="83">
        <f>pro[[#This Row],[Profit]]/pro[[#This Row],[Revenue]]</f>
        <v>0.90832381610019219</v>
      </c>
      <c r="L4762" s="56">
        <f t="shared" si="74"/>
        <v>5</v>
      </c>
      <c r="M4762" s="82" t="str">
        <f>"Q"&amp;" "&amp;VLOOKUP(pro[[#This Row],[Period]],Mapping!A:B,2,0)</f>
        <v>Q 2</v>
      </c>
      <c r="N4762"/>
    </row>
    <row r="4763" spans="1:14" ht="11.25" customHeight="1" x14ac:dyDescent="0.2">
      <c r="A4763" s="42" t="s">
        <v>43</v>
      </c>
      <c r="B4763" s="44" t="s">
        <v>38</v>
      </c>
      <c r="C4763" s="44" t="s">
        <v>59</v>
      </c>
      <c r="D4763" s="43">
        <v>106616.15300000001</v>
      </c>
      <c r="E4763" s="43">
        <v>-47781.684999999998</v>
      </c>
      <c r="F4763" s="45">
        <v>-43080</v>
      </c>
      <c r="G4763" s="45">
        <v>-40010</v>
      </c>
      <c r="H4763" s="45">
        <v>-51730</v>
      </c>
      <c r="I4763" s="55">
        <f>pro[[#This Row],[Admin expenses 3]]+pro[[#This Row],[Admin expenses 2]]+pro[[#This Row],[Admin expenses 1]]+pro[[#This Row],[COGS]]</f>
        <v>-182601.685</v>
      </c>
      <c r="J4763" s="55">
        <f>pro[[#This Row],[Revenue]]+pro[[#This Row],[AdminExp]]</f>
        <v>-75985.531999999992</v>
      </c>
      <c r="K4763" s="83">
        <f>pro[[#This Row],[Profit]]/pro[[#This Row],[Revenue]]</f>
        <v>-0.7127018736082138</v>
      </c>
      <c r="L4763" s="56">
        <f t="shared" si="74"/>
        <v>5</v>
      </c>
      <c r="M4763" s="82" t="str">
        <f>"Q"&amp;" "&amp;VLOOKUP(pro[[#This Row],[Period]],Mapping!A:B,2,0)</f>
        <v>Q 2</v>
      </c>
      <c r="N4763"/>
    </row>
    <row r="4764" spans="1:14" ht="11.25" customHeight="1" x14ac:dyDescent="0.2">
      <c r="A4764" s="42" t="s">
        <v>43</v>
      </c>
      <c r="B4764" s="44" t="s">
        <v>38</v>
      </c>
      <c r="C4764" s="44" t="s">
        <v>57</v>
      </c>
      <c r="D4764" s="43">
        <v>36501.149999999994</v>
      </c>
      <c r="E4764" s="43">
        <v>-14783.565999999999</v>
      </c>
      <c r="F4764" s="45">
        <v>-33000</v>
      </c>
      <c r="G4764" s="45">
        <v>-66890</v>
      </c>
      <c r="H4764" s="45">
        <v>-57860</v>
      </c>
      <c r="I4764" s="55">
        <f>pro[[#This Row],[Admin expenses 3]]+pro[[#This Row],[Admin expenses 2]]+pro[[#This Row],[Admin expenses 1]]+pro[[#This Row],[COGS]]</f>
        <v>-172533.56599999999</v>
      </c>
      <c r="J4764" s="55">
        <f>pro[[#This Row],[Revenue]]+pro[[#This Row],[AdminExp]]</f>
        <v>-136032.416</v>
      </c>
      <c r="K4764" s="83">
        <f>pro[[#This Row],[Profit]]/pro[[#This Row],[Revenue]]</f>
        <v>-3.7267980871835551</v>
      </c>
      <c r="L4764" s="56">
        <f t="shared" si="74"/>
        <v>5</v>
      </c>
      <c r="M4764" s="82" t="str">
        <f>"Q"&amp;" "&amp;VLOOKUP(pro[[#This Row],[Period]],Mapping!A:B,2,0)</f>
        <v>Q 2</v>
      </c>
      <c r="N4764"/>
    </row>
    <row r="4765" spans="1:14" ht="11.25" customHeight="1" x14ac:dyDescent="0.2">
      <c r="A4765" s="42" t="s">
        <v>43</v>
      </c>
      <c r="B4765" s="44" t="s">
        <v>38</v>
      </c>
      <c r="C4765" s="44" t="s">
        <v>57</v>
      </c>
      <c r="D4765" s="43">
        <v>119922.31999999999</v>
      </c>
      <c r="E4765" s="43">
        <v>-11187.75</v>
      </c>
      <c r="F4765" s="45">
        <v>-72430</v>
      </c>
      <c r="G4765" s="45">
        <v>-16940</v>
      </c>
      <c r="H4765" s="45">
        <v>-81970</v>
      </c>
      <c r="I4765" s="55">
        <f>pro[[#This Row],[Admin expenses 3]]+pro[[#This Row],[Admin expenses 2]]+pro[[#This Row],[Admin expenses 1]]+pro[[#This Row],[COGS]]</f>
        <v>-182527.75</v>
      </c>
      <c r="J4765" s="55">
        <f>pro[[#This Row],[Revenue]]+pro[[#This Row],[AdminExp]]</f>
        <v>-62605.430000000008</v>
      </c>
      <c r="K4765" s="83">
        <f>pro[[#This Row],[Profit]]/pro[[#This Row],[Revenue]]</f>
        <v>-0.52204985694072636</v>
      </c>
      <c r="L4765" s="56">
        <f t="shared" si="74"/>
        <v>5</v>
      </c>
      <c r="M4765" s="82" t="str">
        <f>"Q"&amp;" "&amp;VLOOKUP(pro[[#This Row],[Period]],Mapping!A:B,2,0)</f>
        <v>Q 2</v>
      </c>
      <c r="N4765"/>
    </row>
    <row r="4766" spans="1:14" ht="11.25" customHeight="1" x14ac:dyDescent="0.2">
      <c r="A4766" s="42" t="s">
        <v>43</v>
      </c>
      <c r="B4766" s="44" t="s">
        <v>38</v>
      </c>
      <c r="C4766" s="44" t="s">
        <v>57</v>
      </c>
      <c r="D4766" s="43">
        <v>194412.09899999999</v>
      </c>
      <c r="E4766" s="43">
        <v>-73943.793000000005</v>
      </c>
      <c r="F4766" s="45">
        <v>-60500</v>
      </c>
      <c r="G4766" s="45">
        <v>-24370</v>
      </c>
      <c r="H4766" s="45">
        <v>-38220</v>
      </c>
      <c r="I4766" s="55">
        <f>pro[[#This Row],[Admin expenses 3]]+pro[[#This Row],[Admin expenses 2]]+pro[[#This Row],[Admin expenses 1]]+pro[[#This Row],[COGS]]</f>
        <v>-197033.79300000001</v>
      </c>
      <c r="J4766" s="55">
        <f>pro[[#This Row],[Revenue]]+pro[[#This Row],[AdminExp]]</f>
        <v>-2621.6940000000177</v>
      </c>
      <c r="K4766" s="83">
        <f>pro[[#This Row],[Profit]]/pro[[#This Row],[Revenue]]</f>
        <v>-1.3485240957148545E-2</v>
      </c>
      <c r="L4766" s="56">
        <f t="shared" si="74"/>
        <v>5</v>
      </c>
      <c r="M4766" s="82" t="str">
        <f>"Q"&amp;" "&amp;VLOOKUP(pro[[#This Row],[Period]],Mapping!A:B,2,0)</f>
        <v>Q 2</v>
      </c>
      <c r="N4766"/>
    </row>
    <row r="4767" spans="1:14" ht="11.25" customHeight="1" x14ac:dyDescent="0.2">
      <c r="A4767" s="42" t="s">
        <v>43</v>
      </c>
      <c r="B4767" s="44" t="s">
        <v>38</v>
      </c>
      <c r="C4767" s="44" t="s">
        <v>58</v>
      </c>
      <c r="D4767" s="43">
        <v>187477.29699999999</v>
      </c>
      <c r="E4767" s="43">
        <v>-39086.635000000002</v>
      </c>
      <c r="F4767" s="45">
        <v>-39860</v>
      </c>
      <c r="G4767" s="45">
        <v>-65940</v>
      </c>
      <c r="H4767" s="45">
        <v>-92140</v>
      </c>
      <c r="I4767" s="55">
        <f>pro[[#This Row],[Admin expenses 3]]+pro[[#This Row],[Admin expenses 2]]+pro[[#This Row],[Admin expenses 1]]+pro[[#This Row],[COGS]]</f>
        <v>-237026.63500000001</v>
      </c>
      <c r="J4767" s="55">
        <f>pro[[#This Row],[Revenue]]+pro[[#This Row],[AdminExp]]</f>
        <v>-49549.338000000018</v>
      </c>
      <c r="K4767" s="83">
        <f>pro[[#This Row],[Profit]]/pro[[#This Row],[Revenue]]</f>
        <v>-0.26429513756004291</v>
      </c>
      <c r="L4767" s="56">
        <f t="shared" si="74"/>
        <v>5</v>
      </c>
      <c r="M4767" s="82" t="str">
        <f>"Q"&amp;" "&amp;VLOOKUP(pro[[#This Row],[Period]],Mapping!A:B,2,0)</f>
        <v>Q 2</v>
      </c>
      <c r="N4767"/>
    </row>
    <row r="4768" spans="1:14" ht="11.25" customHeight="1" x14ac:dyDescent="0.2">
      <c r="A4768" s="42" t="s">
        <v>43</v>
      </c>
      <c r="B4768" s="44" t="s">
        <v>38</v>
      </c>
      <c r="C4768" s="44" t="s">
        <v>59</v>
      </c>
      <c r="D4768" s="43">
        <v>129110.086</v>
      </c>
      <c r="E4768" s="43">
        <v>-7046.2069999999994</v>
      </c>
      <c r="F4768" s="45">
        <v>-88210</v>
      </c>
      <c r="G4768" s="45">
        <v>-30440</v>
      </c>
      <c r="H4768" s="45">
        <v>-37880</v>
      </c>
      <c r="I4768" s="55">
        <f>pro[[#This Row],[Admin expenses 3]]+pro[[#This Row],[Admin expenses 2]]+pro[[#This Row],[Admin expenses 1]]+pro[[#This Row],[COGS]]</f>
        <v>-163576.20699999999</v>
      </c>
      <c r="J4768" s="55">
        <f>pro[[#This Row],[Revenue]]+pro[[#This Row],[AdminExp]]</f>
        <v>-34466.120999999999</v>
      </c>
      <c r="K4768" s="83">
        <f>pro[[#This Row],[Profit]]/pro[[#This Row],[Revenue]]</f>
        <v>-0.26695142159536628</v>
      </c>
      <c r="L4768" s="56">
        <f t="shared" si="74"/>
        <v>5</v>
      </c>
      <c r="M4768" s="82" t="str">
        <f>"Q"&amp;" "&amp;VLOOKUP(pro[[#This Row],[Period]],Mapping!A:B,2,0)</f>
        <v>Q 2</v>
      </c>
      <c r="N4768"/>
    </row>
    <row r="4769" spans="1:14" ht="11.25" customHeight="1" x14ac:dyDescent="0.2">
      <c r="A4769" s="42" t="s">
        <v>43</v>
      </c>
      <c r="B4769" s="44" t="s">
        <v>38</v>
      </c>
      <c r="C4769" s="44" t="s">
        <v>57</v>
      </c>
      <c r="D4769" s="43">
        <v>82189.302999999985</v>
      </c>
      <c r="E4769" s="43">
        <v>-22561.881999999998</v>
      </c>
      <c r="F4769" s="45">
        <v>-16380</v>
      </c>
      <c r="G4769" s="45">
        <v>-60090</v>
      </c>
      <c r="H4769" s="45">
        <v>-44860</v>
      </c>
      <c r="I4769" s="55">
        <f>pro[[#This Row],[Admin expenses 3]]+pro[[#This Row],[Admin expenses 2]]+pro[[#This Row],[Admin expenses 1]]+pro[[#This Row],[COGS]]</f>
        <v>-143891.88199999998</v>
      </c>
      <c r="J4769" s="55">
        <f>pro[[#This Row],[Revenue]]+pro[[#This Row],[AdminExp]]</f>
        <v>-61702.578999999998</v>
      </c>
      <c r="K4769" s="83">
        <f>pro[[#This Row],[Profit]]/pro[[#This Row],[Revenue]]</f>
        <v>-0.75073734352023902</v>
      </c>
      <c r="L4769" s="56">
        <f t="shared" si="74"/>
        <v>5</v>
      </c>
      <c r="M4769" s="82" t="str">
        <f>"Q"&amp;" "&amp;VLOOKUP(pro[[#This Row],[Period]],Mapping!A:B,2,0)</f>
        <v>Q 2</v>
      </c>
      <c r="N4769"/>
    </row>
    <row r="4770" spans="1:14" ht="11.25" customHeight="1" x14ac:dyDescent="0.2">
      <c r="A4770" s="42" t="s">
        <v>43</v>
      </c>
      <c r="B4770" s="44" t="s">
        <v>38</v>
      </c>
      <c r="C4770" s="44" t="s">
        <v>57</v>
      </c>
      <c r="D4770" s="43">
        <v>179500.99299999999</v>
      </c>
      <c r="E4770" s="43">
        <v>-84079.618000000002</v>
      </c>
      <c r="F4770" s="45">
        <v>-75490</v>
      </c>
      <c r="G4770" s="45">
        <v>-17470</v>
      </c>
      <c r="H4770" s="45">
        <v>-17770</v>
      </c>
      <c r="I4770" s="55">
        <f>pro[[#This Row],[Admin expenses 3]]+pro[[#This Row],[Admin expenses 2]]+pro[[#This Row],[Admin expenses 1]]+pro[[#This Row],[COGS]]</f>
        <v>-194809.61800000002</v>
      </c>
      <c r="J4770" s="55">
        <f>pro[[#This Row],[Revenue]]+pro[[#This Row],[AdminExp]]</f>
        <v>-15308.625000000029</v>
      </c>
      <c r="K4770" s="83">
        <f>pro[[#This Row],[Profit]]/pro[[#This Row],[Revenue]]</f>
        <v>-8.5284347145645201E-2</v>
      </c>
      <c r="L4770" s="56">
        <f t="shared" si="74"/>
        <v>5</v>
      </c>
      <c r="M4770" s="82" t="str">
        <f>"Q"&amp;" "&amp;VLOOKUP(pro[[#This Row],[Period]],Mapping!A:B,2,0)</f>
        <v>Q 2</v>
      </c>
      <c r="N4770"/>
    </row>
    <row r="4771" spans="1:14" ht="11.25" customHeight="1" x14ac:dyDescent="0.2">
      <c r="A4771" s="42" t="s">
        <v>43</v>
      </c>
      <c r="B4771" s="44" t="s">
        <v>38</v>
      </c>
      <c r="C4771" s="44" t="s">
        <v>58</v>
      </c>
      <c r="D4771" s="43">
        <v>189355.663</v>
      </c>
      <c r="E4771" s="43">
        <v>-32661.642999999996</v>
      </c>
      <c r="F4771" s="45">
        <v>-72270</v>
      </c>
      <c r="G4771" s="45">
        <v>-60250</v>
      </c>
      <c r="H4771" s="45">
        <v>-77360</v>
      </c>
      <c r="I4771" s="55">
        <f>pro[[#This Row],[Admin expenses 3]]+pro[[#This Row],[Admin expenses 2]]+pro[[#This Row],[Admin expenses 1]]+pro[[#This Row],[COGS]]</f>
        <v>-242541.64299999998</v>
      </c>
      <c r="J4771" s="55">
        <f>pro[[#This Row],[Revenue]]+pro[[#This Row],[AdminExp]]</f>
        <v>-53185.979999999981</v>
      </c>
      <c r="K4771" s="83">
        <f>pro[[#This Row],[Profit]]/pro[[#This Row],[Revenue]]</f>
        <v>-0.28087873981355382</v>
      </c>
      <c r="L4771" s="56">
        <f t="shared" si="74"/>
        <v>5</v>
      </c>
      <c r="M4771" s="82" t="str">
        <f>"Q"&amp;" "&amp;VLOOKUP(pro[[#This Row],[Period]],Mapping!A:B,2,0)</f>
        <v>Q 2</v>
      </c>
      <c r="N4771"/>
    </row>
    <row r="4772" spans="1:14" ht="11.25" customHeight="1" x14ac:dyDescent="0.2">
      <c r="A4772" s="42" t="s">
        <v>43</v>
      </c>
      <c r="B4772" s="44" t="s">
        <v>38</v>
      </c>
      <c r="C4772" s="44" t="s">
        <v>59</v>
      </c>
      <c r="D4772" s="43">
        <v>196442.72899999996</v>
      </c>
      <c r="E4772" s="43">
        <v>-73560.872000000003</v>
      </c>
      <c r="F4772" s="45">
        <v>-77700</v>
      </c>
      <c r="G4772" s="45">
        <v>-51020</v>
      </c>
      <c r="H4772" s="45">
        <v>-80520</v>
      </c>
      <c r="I4772" s="55">
        <f>pro[[#This Row],[Admin expenses 3]]+pro[[#This Row],[Admin expenses 2]]+pro[[#This Row],[Admin expenses 1]]+pro[[#This Row],[COGS]]</f>
        <v>-282800.87199999997</v>
      </c>
      <c r="J4772" s="55">
        <f>pro[[#This Row],[Revenue]]+pro[[#This Row],[AdminExp]]</f>
        <v>-86358.143000000011</v>
      </c>
      <c r="K4772" s="83">
        <f>pro[[#This Row],[Profit]]/pro[[#This Row],[Revenue]]</f>
        <v>-0.43960977043848759</v>
      </c>
      <c r="L4772" s="56">
        <f t="shared" si="74"/>
        <v>5</v>
      </c>
      <c r="M4772" s="82" t="str">
        <f>"Q"&amp;" "&amp;VLOOKUP(pro[[#This Row],[Period]],Mapping!A:B,2,0)</f>
        <v>Q 2</v>
      </c>
      <c r="N4772"/>
    </row>
    <row r="4773" spans="1:14" ht="11.25" customHeight="1" x14ac:dyDescent="0.2">
      <c r="A4773" s="42" t="s">
        <v>43</v>
      </c>
      <c r="B4773" s="44" t="s">
        <v>38</v>
      </c>
      <c r="C4773" s="44" t="s">
        <v>57</v>
      </c>
      <c r="D4773" s="43">
        <v>2946435.2960000001</v>
      </c>
      <c r="E4773" s="43">
        <v>-628252.73699999996</v>
      </c>
      <c r="F4773" s="45">
        <v>-37180</v>
      </c>
      <c r="G4773" s="45">
        <v>-67420</v>
      </c>
      <c r="H4773" s="45">
        <v>-55130</v>
      </c>
      <c r="I4773" s="55">
        <f>pro[[#This Row],[Admin expenses 3]]+pro[[#This Row],[Admin expenses 2]]+pro[[#This Row],[Admin expenses 1]]+pro[[#This Row],[COGS]]</f>
        <v>-787982.73699999996</v>
      </c>
      <c r="J4773" s="55">
        <f>pro[[#This Row],[Revenue]]+pro[[#This Row],[AdminExp]]</f>
        <v>2158452.5590000004</v>
      </c>
      <c r="K4773" s="83">
        <f>pro[[#This Row],[Profit]]/pro[[#This Row],[Revenue]]</f>
        <v>0.73256404507855866</v>
      </c>
      <c r="L4773" s="56">
        <f t="shared" si="74"/>
        <v>5</v>
      </c>
      <c r="M4773" s="82" t="str">
        <f>"Q"&amp;" "&amp;VLOOKUP(pro[[#This Row],[Period]],Mapping!A:B,2,0)</f>
        <v>Q 2</v>
      </c>
      <c r="N4773"/>
    </row>
    <row r="4774" spans="1:14" ht="11.25" customHeight="1" x14ac:dyDescent="0.2">
      <c r="A4774" s="42" t="s">
        <v>43</v>
      </c>
      <c r="B4774" s="44" t="s">
        <v>38</v>
      </c>
      <c r="C4774" s="44" t="s">
        <v>57</v>
      </c>
      <c r="D4774" s="43">
        <v>5837976.3399999999</v>
      </c>
      <c r="E4774" s="43">
        <v>-41472.962999999996</v>
      </c>
      <c r="F4774" s="45">
        <v>-24210</v>
      </c>
      <c r="G4774" s="45">
        <v>-95330</v>
      </c>
      <c r="H4774" s="45">
        <v>-56150</v>
      </c>
      <c r="I4774" s="55">
        <f>pro[[#This Row],[Admin expenses 3]]+pro[[#This Row],[Admin expenses 2]]+pro[[#This Row],[Admin expenses 1]]+pro[[#This Row],[COGS]]</f>
        <v>-217162.96299999999</v>
      </c>
      <c r="J4774" s="55">
        <f>pro[[#This Row],[Revenue]]+pro[[#This Row],[AdminExp]]</f>
        <v>5620813.3770000003</v>
      </c>
      <c r="K4774" s="83">
        <f>pro[[#This Row],[Profit]]/pro[[#This Row],[Revenue]]</f>
        <v>0.96280167127227523</v>
      </c>
      <c r="L4774" s="56">
        <f t="shared" si="74"/>
        <v>5</v>
      </c>
      <c r="M4774" s="82" t="str">
        <f>"Q"&amp;" "&amp;VLOOKUP(pro[[#This Row],[Period]],Mapping!A:B,2,0)</f>
        <v>Q 2</v>
      </c>
      <c r="N4774"/>
    </row>
    <row r="4775" spans="1:14" ht="11.25" customHeight="1" x14ac:dyDescent="0.2">
      <c r="A4775" s="42" t="s">
        <v>43</v>
      </c>
      <c r="B4775" s="44" t="s">
        <v>38</v>
      </c>
      <c r="C4775" s="44" t="s">
        <v>58</v>
      </c>
      <c r="D4775" s="43">
        <v>28492.694999999996</v>
      </c>
      <c r="E4775" s="43">
        <v>-328.524</v>
      </c>
      <c r="F4775" s="45">
        <v>-44170</v>
      </c>
      <c r="G4775" s="45">
        <v>-50400</v>
      </c>
      <c r="H4775" s="45">
        <v>-108310</v>
      </c>
      <c r="I4775" s="55">
        <f>pro[[#This Row],[Admin expenses 3]]+pro[[#This Row],[Admin expenses 2]]+pro[[#This Row],[Admin expenses 1]]+pro[[#This Row],[COGS]]</f>
        <v>-203208.524</v>
      </c>
      <c r="J4775" s="55">
        <f>pro[[#This Row],[Revenue]]+pro[[#This Row],[AdminExp]]</f>
        <v>-174715.829</v>
      </c>
      <c r="K4775" s="83">
        <f>pro[[#This Row],[Profit]]/pro[[#This Row],[Revenue]]</f>
        <v>-6.131951680948398</v>
      </c>
      <c r="L4775" s="56">
        <f t="shared" si="74"/>
        <v>5</v>
      </c>
      <c r="M4775" s="82" t="str">
        <f>"Q"&amp;" "&amp;VLOOKUP(pro[[#This Row],[Period]],Mapping!A:B,2,0)</f>
        <v>Q 2</v>
      </c>
      <c r="N4775"/>
    </row>
    <row r="4776" spans="1:14" ht="11.25" customHeight="1" x14ac:dyDescent="0.2">
      <c r="A4776" s="42" t="s">
        <v>43</v>
      </c>
      <c r="B4776" s="44" t="s">
        <v>38</v>
      </c>
      <c r="C4776" s="44" t="s">
        <v>59</v>
      </c>
      <c r="D4776" s="43">
        <v>151534.894</v>
      </c>
      <c r="E4776" s="43">
        <v>-35255.464999999997</v>
      </c>
      <c r="F4776" s="45">
        <v>-58240</v>
      </c>
      <c r="G4776" s="45">
        <v>-26560</v>
      </c>
      <c r="H4776" s="45">
        <v>-25890</v>
      </c>
      <c r="I4776" s="55">
        <f>pro[[#This Row],[Admin expenses 3]]+pro[[#This Row],[Admin expenses 2]]+pro[[#This Row],[Admin expenses 1]]+pro[[#This Row],[COGS]]</f>
        <v>-145945.465</v>
      </c>
      <c r="J4776" s="55">
        <f>pro[[#This Row],[Revenue]]+pro[[#This Row],[AdminExp]]</f>
        <v>5589.4290000000037</v>
      </c>
      <c r="K4776" s="83">
        <f>pro[[#This Row],[Profit]]/pro[[#This Row],[Revenue]]</f>
        <v>3.6885425214340427E-2</v>
      </c>
      <c r="L4776" s="56">
        <f t="shared" si="74"/>
        <v>5</v>
      </c>
      <c r="M4776" s="82" t="str">
        <f>"Q"&amp;" "&amp;VLOOKUP(pro[[#This Row],[Period]],Mapping!A:B,2,0)</f>
        <v>Q 2</v>
      </c>
      <c r="N4776"/>
    </row>
    <row r="4777" spans="1:14" ht="11.25" customHeight="1" x14ac:dyDescent="0.2">
      <c r="A4777" s="42" t="s">
        <v>43</v>
      </c>
      <c r="B4777" s="44" t="s">
        <v>38</v>
      </c>
      <c r="C4777" s="44" t="s">
        <v>60</v>
      </c>
      <c r="D4777" s="43">
        <v>1858829.4479999999</v>
      </c>
      <c r="E4777" s="43">
        <v>-41226.828999999998</v>
      </c>
      <c r="F4777" s="45">
        <v>-82750</v>
      </c>
      <c r="G4777" s="45">
        <v>-44520</v>
      </c>
      <c r="H4777" s="45">
        <v>-47660</v>
      </c>
      <c r="I4777" s="55">
        <f>pro[[#This Row],[Admin expenses 3]]+pro[[#This Row],[Admin expenses 2]]+pro[[#This Row],[Admin expenses 1]]+pro[[#This Row],[COGS]]</f>
        <v>-216156.829</v>
      </c>
      <c r="J4777" s="55">
        <f>pro[[#This Row],[Revenue]]+pro[[#This Row],[AdminExp]]</f>
        <v>1642672.6189999999</v>
      </c>
      <c r="K4777" s="83">
        <f>pro[[#This Row],[Profit]]/pro[[#This Row],[Revenue]]</f>
        <v>0.88371346858498878</v>
      </c>
      <c r="L4777" s="56">
        <f t="shared" si="74"/>
        <v>5</v>
      </c>
      <c r="M4777" s="82" t="str">
        <f>"Q"&amp;" "&amp;VLOOKUP(pro[[#This Row],[Period]],Mapping!A:B,2,0)</f>
        <v>Q 2</v>
      </c>
      <c r="N4777"/>
    </row>
    <row r="4778" spans="1:14" ht="11.25" customHeight="1" x14ac:dyDescent="0.2">
      <c r="A4778" s="42" t="s">
        <v>43</v>
      </c>
      <c r="B4778" s="44" t="s">
        <v>38</v>
      </c>
      <c r="C4778" s="44" t="s">
        <v>57</v>
      </c>
      <c r="D4778" s="43">
        <v>2030042.1259999999</v>
      </c>
      <c r="E4778" s="43">
        <v>-211715.74899999998</v>
      </c>
      <c r="F4778" s="45">
        <v>-51930</v>
      </c>
      <c r="G4778" s="45">
        <v>-67340</v>
      </c>
      <c r="H4778" s="45">
        <v>-15530</v>
      </c>
      <c r="I4778" s="55">
        <f>pro[[#This Row],[Admin expenses 3]]+pro[[#This Row],[Admin expenses 2]]+pro[[#This Row],[Admin expenses 1]]+pro[[#This Row],[COGS]]</f>
        <v>-346515.74899999995</v>
      </c>
      <c r="J4778" s="55">
        <f>pro[[#This Row],[Revenue]]+pro[[#This Row],[AdminExp]]</f>
        <v>1683526.3769999999</v>
      </c>
      <c r="K4778" s="83">
        <f>pro[[#This Row],[Profit]]/pro[[#This Row],[Revenue]]</f>
        <v>0.82930612889163258</v>
      </c>
      <c r="L4778" s="56">
        <f t="shared" si="74"/>
        <v>5</v>
      </c>
      <c r="M4778" s="82" t="str">
        <f>"Q"&amp;" "&amp;VLOOKUP(pro[[#This Row],[Period]],Mapping!A:B,2,0)</f>
        <v>Q 2</v>
      </c>
      <c r="N4778"/>
    </row>
    <row r="4779" spans="1:14" ht="11.25" customHeight="1" x14ac:dyDescent="0.2">
      <c r="A4779" s="42" t="s">
        <v>43</v>
      </c>
      <c r="B4779" s="44" t="s">
        <v>38</v>
      </c>
      <c r="C4779" s="44" t="s">
        <v>58</v>
      </c>
      <c r="D4779" s="43">
        <v>665432.55099999998</v>
      </c>
      <c r="E4779" s="43">
        <v>-804682.90700000001</v>
      </c>
      <c r="F4779" s="45">
        <v>-67200</v>
      </c>
      <c r="G4779" s="45">
        <v>-106660</v>
      </c>
      <c r="H4779" s="45">
        <v>-103810</v>
      </c>
      <c r="I4779" s="55">
        <f>pro[[#This Row],[Admin expenses 3]]+pro[[#This Row],[Admin expenses 2]]+pro[[#This Row],[Admin expenses 1]]+pro[[#This Row],[COGS]]</f>
        <v>-1082352.9070000001</v>
      </c>
      <c r="J4779" s="55">
        <f>pro[[#This Row],[Revenue]]+pro[[#This Row],[AdminExp]]</f>
        <v>-416920.35600000015</v>
      </c>
      <c r="K4779" s="83">
        <f>pro[[#This Row],[Profit]]/pro[[#This Row],[Revenue]]</f>
        <v>-0.62654036892763931</v>
      </c>
      <c r="L4779" s="56">
        <f t="shared" si="74"/>
        <v>5</v>
      </c>
      <c r="M4779" s="82" t="str">
        <f>"Q"&amp;" "&amp;VLOOKUP(pro[[#This Row],[Period]],Mapping!A:B,2,0)</f>
        <v>Q 2</v>
      </c>
      <c r="N4779"/>
    </row>
    <row r="4780" spans="1:14" ht="11.25" customHeight="1" x14ac:dyDescent="0.2">
      <c r="A4780" s="42" t="s">
        <v>43</v>
      </c>
      <c r="B4780" s="44" t="s">
        <v>38</v>
      </c>
      <c r="C4780" s="44" t="s">
        <v>59</v>
      </c>
      <c r="D4780" s="43">
        <v>503724.571</v>
      </c>
      <c r="E4780" s="43">
        <v>-277767.54599999997</v>
      </c>
      <c r="F4780" s="45">
        <v>-46500</v>
      </c>
      <c r="G4780" s="45">
        <v>-47900</v>
      </c>
      <c r="H4780" s="45">
        <v>-37910</v>
      </c>
      <c r="I4780" s="55">
        <f>pro[[#This Row],[Admin expenses 3]]+pro[[#This Row],[Admin expenses 2]]+pro[[#This Row],[Admin expenses 1]]+pro[[#This Row],[COGS]]</f>
        <v>-410077.54599999997</v>
      </c>
      <c r="J4780" s="55">
        <f>pro[[#This Row],[Revenue]]+pro[[#This Row],[AdminExp]]</f>
        <v>93647.025000000023</v>
      </c>
      <c r="K4780" s="83">
        <f>pro[[#This Row],[Profit]]/pro[[#This Row],[Revenue]]</f>
        <v>0.18590918607383167</v>
      </c>
      <c r="L4780" s="56">
        <f t="shared" si="74"/>
        <v>5</v>
      </c>
      <c r="M4780" s="82" t="str">
        <f>"Q"&amp;" "&amp;VLOOKUP(pro[[#This Row],[Period]],Mapping!A:B,2,0)</f>
        <v>Q 2</v>
      </c>
      <c r="N4780"/>
    </row>
    <row r="4781" spans="1:14" ht="11.25" customHeight="1" x14ac:dyDescent="0.2">
      <c r="A4781" s="42" t="s">
        <v>43</v>
      </c>
      <c r="B4781" s="44" t="s">
        <v>21</v>
      </c>
      <c r="C4781" s="44" t="s">
        <v>60</v>
      </c>
      <c r="D4781" s="43">
        <v>114712.75199999998</v>
      </c>
      <c r="E4781" s="43">
        <v>-240982.35699999999</v>
      </c>
      <c r="F4781" s="45">
        <v>-63500</v>
      </c>
      <c r="G4781" s="45">
        <v>-68090</v>
      </c>
      <c r="H4781" s="45">
        <v>-73480</v>
      </c>
      <c r="I4781" s="55">
        <f>pro[[#This Row],[Admin expenses 3]]+pro[[#This Row],[Admin expenses 2]]+pro[[#This Row],[Admin expenses 1]]+pro[[#This Row],[COGS]]</f>
        <v>-446052.35699999996</v>
      </c>
      <c r="J4781" s="55">
        <f>pro[[#This Row],[Revenue]]+pro[[#This Row],[AdminExp]]</f>
        <v>-331339.60499999998</v>
      </c>
      <c r="K4781" s="83">
        <f>pro[[#This Row],[Profit]]/pro[[#This Row],[Revenue]]</f>
        <v>-2.8884286988424797</v>
      </c>
      <c r="L4781" s="56">
        <f t="shared" si="74"/>
        <v>5</v>
      </c>
      <c r="M4781" s="82" t="str">
        <f>"Q"&amp;" "&amp;VLOOKUP(pro[[#This Row],[Period]],Mapping!A:B,2,0)</f>
        <v>Q 2</v>
      </c>
      <c r="N4781"/>
    </row>
    <row r="4782" spans="1:14" ht="11.25" customHeight="1" x14ac:dyDescent="0.2">
      <c r="A4782" s="42" t="s">
        <v>43</v>
      </c>
      <c r="B4782" s="44" t="s">
        <v>21</v>
      </c>
      <c r="C4782" s="44" t="s">
        <v>57</v>
      </c>
      <c r="D4782" s="43">
        <v>290356.79399999999</v>
      </c>
      <c r="E4782" s="43">
        <v>-59978.59</v>
      </c>
      <c r="F4782" s="45">
        <v>-72150</v>
      </c>
      <c r="G4782" s="45">
        <v>-107400</v>
      </c>
      <c r="H4782" s="45">
        <v>-45190</v>
      </c>
      <c r="I4782" s="55">
        <f>pro[[#This Row],[Admin expenses 3]]+pro[[#This Row],[Admin expenses 2]]+pro[[#This Row],[Admin expenses 1]]+pro[[#This Row],[COGS]]</f>
        <v>-284718.58999999997</v>
      </c>
      <c r="J4782" s="55">
        <f>pro[[#This Row],[Revenue]]+pro[[#This Row],[AdminExp]]</f>
        <v>5638.204000000027</v>
      </c>
      <c r="K4782" s="83">
        <f>pro[[#This Row],[Profit]]/pro[[#This Row],[Revenue]]</f>
        <v>1.9418192088179714E-2</v>
      </c>
      <c r="L4782" s="56">
        <f t="shared" si="74"/>
        <v>5</v>
      </c>
      <c r="M4782" s="82" t="str">
        <f>"Q"&amp;" "&amp;VLOOKUP(pro[[#This Row],[Period]],Mapping!A:B,2,0)</f>
        <v>Q 2</v>
      </c>
      <c r="N4782"/>
    </row>
    <row r="4783" spans="1:14" ht="11.25" customHeight="1" x14ac:dyDescent="0.2">
      <c r="A4783" s="42" t="s">
        <v>43</v>
      </c>
      <c r="B4783" s="44" t="s">
        <v>21</v>
      </c>
      <c r="C4783" s="44" t="s">
        <v>58</v>
      </c>
      <c r="D4783" s="43">
        <v>466062.50599999994</v>
      </c>
      <c r="E4783" s="43">
        <v>-539211.18999999994</v>
      </c>
      <c r="F4783" s="45">
        <v>-73530</v>
      </c>
      <c r="G4783" s="45">
        <v>-82780</v>
      </c>
      <c r="H4783" s="45">
        <v>-92800</v>
      </c>
      <c r="I4783" s="55">
        <f>pro[[#This Row],[Admin expenses 3]]+pro[[#This Row],[Admin expenses 2]]+pro[[#This Row],[Admin expenses 1]]+pro[[#This Row],[COGS]]</f>
        <v>-788321.19</v>
      </c>
      <c r="J4783" s="55">
        <f>pro[[#This Row],[Revenue]]+pro[[#This Row],[AdminExp]]</f>
        <v>-322258.68400000001</v>
      </c>
      <c r="K4783" s="83">
        <f>pro[[#This Row],[Profit]]/pro[[#This Row],[Revenue]]</f>
        <v>-0.69144949411570999</v>
      </c>
      <c r="L4783" s="56">
        <f t="shared" si="74"/>
        <v>5</v>
      </c>
      <c r="M4783" s="82" t="str">
        <f>"Q"&amp;" "&amp;VLOOKUP(pro[[#This Row],[Period]],Mapping!A:B,2,0)</f>
        <v>Q 2</v>
      </c>
      <c r="N4783"/>
    </row>
    <row r="4784" spans="1:14" ht="11.25" customHeight="1" x14ac:dyDescent="0.2">
      <c r="A4784" s="42" t="s">
        <v>43</v>
      </c>
      <c r="B4784" s="44" t="s">
        <v>21</v>
      </c>
      <c r="C4784" s="44" t="s">
        <v>59</v>
      </c>
      <c r="D4784" s="43">
        <v>187757.91999999998</v>
      </c>
      <c r="E4784" s="43">
        <v>-180755.68</v>
      </c>
      <c r="F4784" s="45">
        <v>-89050</v>
      </c>
      <c r="G4784" s="45">
        <v>-74600</v>
      </c>
      <c r="H4784" s="45">
        <v>-12960</v>
      </c>
      <c r="I4784" s="55">
        <f>pro[[#This Row],[Admin expenses 3]]+pro[[#This Row],[Admin expenses 2]]+pro[[#This Row],[Admin expenses 1]]+pro[[#This Row],[COGS]]</f>
        <v>-357365.68</v>
      </c>
      <c r="J4784" s="55">
        <f>pro[[#This Row],[Revenue]]+pro[[#This Row],[AdminExp]]</f>
        <v>-169607.76</v>
      </c>
      <c r="K4784" s="83">
        <f>pro[[#This Row],[Profit]]/pro[[#This Row],[Revenue]]</f>
        <v>-0.90333212042400146</v>
      </c>
      <c r="L4784" s="56">
        <f t="shared" si="74"/>
        <v>5</v>
      </c>
      <c r="M4784" s="82" t="str">
        <f>"Q"&amp;" "&amp;VLOOKUP(pro[[#This Row],[Period]],Mapping!A:B,2,0)</f>
        <v>Q 2</v>
      </c>
      <c r="N4784"/>
    </row>
    <row r="4785" spans="1:14" ht="11.25" customHeight="1" x14ac:dyDescent="0.2">
      <c r="A4785" s="42" t="s">
        <v>43</v>
      </c>
      <c r="B4785" s="44" t="s">
        <v>21</v>
      </c>
      <c r="C4785" s="44" t="s">
        <v>60</v>
      </c>
      <c r="D4785" s="43">
        <v>83982.968999999997</v>
      </c>
      <c r="E4785" s="43">
        <v>-127135.23899999999</v>
      </c>
      <c r="F4785" s="45">
        <v>-79520</v>
      </c>
      <c r="G4785" s="45">
        <v>-73250</v>
      </c>
      <c r="H4785" s="45">
        <v>-60420</v>
      </c>
      <c r="I4785" s="55">
        <f>pro[[#This Row],[Admin expenses 3]]+pro[[#This Row],[Admin expenses 2]]+pro[[#This Row],[Admin expenses 1]]+pro[[#This Row],[COGS]]</f>
        <v>-340325.239</v>
      </c>
      <c r="J4785" s="55">
        <f>pro[[#This Row],[Revenue]]+pro[[#This Row],[AdminExp]]</f>
        <v>-256342.27000000002</v>
      </c>
      <c r="K4785" s="83">
        <f>pro[[#This Row],[Profit]]/pro[[#This Row],[Revenue]]</f>
        <v>-3.0523125468450636</v>
      </c>
      <c r="L4785" s="56">
        <f t="shared" si="74"/>
        <v>5</v>
      </c>
      <c r="M4785" s="82" t="str">
        <f>"Q"&amp;" "&amp;VLOOKUP(pro[[#This Row],[Period]],Mapping!A:B,2,0)</f>
        <v>Q 2</v>
      </c>
      <c r="N4785"/>
    </row>
    <row r="4786" spans="1:14" ht="11.25" customHeight="1" x14ac:dyDescent="0.2">
      <c r="A4786" s="42" t="s">
        <v>43</v>
      </c>
      <c r="B4786" s="44" t="s">
        <v>21</v>
      </c>
      <c r="C4786" s="44" t="s">
        <v>57</v>
      </c>
      <c r="D4786" s="43">
        <v>274007.50299999997</v>
      </c>
      <c r="E4786" s="43">
        <v>-388117.78599999996</v>
      </c>
      <c r="F4786" s="45">
        <v>-78140</v>
      </c>
      <c r="G4786" s="45">
        <v>-58710</v>
      </c>
      <c r="H4786" s="45">
        <v>-92710</v>
      </c>
      <c r="I4786" s="55">
        <f>pro[[#This Row],[Admin expenses 3]]+pro[[#This Row],[Admin expenses 2]]+pro[[#This Row],[Admin expenses 1]]+pro[[#This Row],[COGS]]</f>
        <v>-617677.78599999996</v>
      </c>
      <c r="J4786" s="55">
        <f>pro[[#This Row],[Revenue]]+pro[[#This Row],[AdminExp]]</f>
        <v>-343670.283</v>
      </c>
      <c r="K4786" s="83">
        <f>pro[[#This Row],[Profit]]/pro[[#This Row],[Revenue]]</f>
        <v>-1.2542367608086995</v>
      </c>
      <c r="L4786" s="56">
        <f t="shared" si="74"/>
        <v>5</v>
      </c>
      <c r="M4786" s="82" t="str">
        <f>"Q"&amp;" "&amp;VLOOKUP(pro[[#This Row],[Period]],Mapping!A:B,2,0)</f>
        <v>Q 2</v>
      </c>
      <c r="N4786"/>
    </row>
    <row r="4787" spans="1:14" ht="11.25" customHeight="1" x14ac:dyDescent="0.2">
      <c r="A4787" s="42" t="s">
        <v>43</v>
      </c>
      <c r="B4787" s="44" t="s">
        <v>21</v>
      </c>
      <c r="C4787" s="44" t="s">
        <v>58</v>
      </c>
      <c r="D4787" s="43">
        <v>335918.64600000001</v>
      </c>
      <c r="E4787" s="43">
        <v>-433642.70599999995</v>
      </c>
      <c r="F4787" s="45">
        <v>-89010</v>
      </c>
      <c r="G4787" s="45">
        <v>-38970</v>
      </c>
      <c r="H4787" s="45">
        <v>-43380</v>
      </c>
      <c r="I4787" s="55">
        <f>pro[[#This Row],[Admin expenses 3]]+pro[[#This Row],[Admin expenses 2]]+pro[[#This Row],[Admin expenses 1]]+pro[[#This Row],[COGS]]</f>
        <v>-605002.70600000001</v>
      </c>
      <c r="J4787" s="55">
        <f>pro[[#This Row],[Revenue]]+pro[[#This Row],[AdminExp]]</f>
        <v>-269084.06</v>
      </c>
      <c r="K4787" s="83">
        <f>pro[[#This Row],[Profit]]/pro[[#This Row],[Revenue]]</f>
        <v>-0.80103936832372202</v>
      </c>
      <c r="L4787" s="56">
        <f t="shared" si="74"/>
        <v>5</v>
      </c>
      <c r="M4787" s="82" t="str">
        <f>"Q"&amp;" "&amp;VLOOKUP(pro[[#This Row],[Period]],Mapping!A:B,2,0)</f>
        <v>Q 2</v>
      </c>
      <c r="N4787"/>
    </row>
    <row r="4788" spans="1:14" ht="11.25" customHeight="1" x14ac:dyDescent="0.2">
      <c r="A4788" s="42" t="s">
        <v>43</v>
      </c>
      <c r="B4788" s="44" t="s">
        <v>21</v>
      </c>
      <c r="C4788" s="44" t="s">
        <v>59</v>
      </c>
      <c r="D4788" s="43">
        <v>293770.20399999997</v>
      </c>
      <c r="E4788" s="43">
        <v>-74446.903999999995</v>
      </c>
      <c r="F4788" s="45">
        <v>-65730</v>
      </c>
      <c r="G4788" s="45">
        <v>-19440</v>
      </c>
      <c r="H4788" s="45">
        <v>-92330</v>
      </c>
      <c r="I4788" s="55">
        <f>pro[[#This Row],[Admin expenses 3]]+pro[[#This Row],[Admin expenses 2]]+pro[[#This Row],[Admin expenses 1]]+pro[[#This Row],[COGS]]</f>
        <v>-251946.90399999998</v>
      </c>
      <c r="J4788" s="55">
        <f>pro[[#This Row],[Revenue]]+pro[[#This Row],[AdminExp]]</f>
        <v>41823.299999999988</v>
      </c>
      <c r="K4788" s="83">
        <f>pro[[#This Row],[Profit]]/pro[[#This Row],[Revenue]]</f>
        <v>0.14236739952020455</v>
      </c>
      <c r="L4788" s="56">
        <f t="shared" si="74"/>
        <v>5</v>
      </c>
      <c r="M4788" s="82" t="str">
        <f>"Q"&amp;" "&amp;VLOOKUP(pro[[#This Row],[Period]],Mapping!A:B,2,0)</f>
        <v>Q 2</v>
      </c>
      <c r="N4788"/>
    </row>
    <row r="4789" spans="1:14" ht="11.25" customHeight="1" x14ac:dyDescent="0.2">
      <c r="A4789" s="42" t="s">
        <v>43</v>
      </c>
      <c r="B4789" s="44" t="s">
        <v>21</v>
      </c>
      <c r="C4789" s="44" t="s">
        <v>60</v>
      </c>
      <c r="D4789" s="43">
        <v>419787.19999999995</v>
      </c>
      <c r="E4789" s="43">
        <v>-149050.00599999999</v>
      </c>
      <c r="F4789" s="45">
        <v>-78720</v>
      </c>
      <c r="G4789" s="45">
        <v>-29900</v>
      </c>
      <c r="H4789" s="45">
        <v>-53400</v>
      </c>
      <c r="I4789" s="55">
        <f>pro[[#This Row],[Admin expenses 3]]+pro[[#This Row],[Admin expenses 2]]+pro[[#This Row],[Admin expenses 1]]+pro[[#This Row],[COGS]]</f>
        <v>-311070.00599999999</v>
      </c>
      <c r="J4789" s="55">
        <f>pro[[#This Row],[Revenue]]+pro[[#This Row],[AdminExp]]</f>
        <v>108717.19399999996</v>
      </c>
      <c r="K4789" s="83">
        <f>pro[[#This Row],[Profit]]/pro[[#This Row],[Revenue]]</f>
        <v>0.2589816792889349</v>
      </c>
      <c r="L4789" s="56">
        <f t="shared" si="74"/>
        <v>5</v>
      </c>
      <c r="M4789" s="82" t="str">
        <f>"Q"&amp;" "&amp;VLOOKUP(pro[[#This Row],[Period]],Mapping!A:B,2,0)</f>
        <v>Q 2</v>
      </c>
      <c r="N4789"/>
    </row>
    <row r="4790" spans="1:14" ht="11.25" customHeight="1" x14ac:dyDescent="0.2">
      <c r="A4790" s="42" t="s">
        <v>43</v>
      </c>
      <c r="B4790" s="44" t="s">
        <v>21</v>
      </c>
      <c r="C4790" s="44" t="s">
        <v>57</v>
      </c>
      <c r="D4790" s="43">
        <v>194459.31400000001</v>
      </c>
      <c r="E4790" s="43">
        <v>-97045.907000000007</v>
      </c>
      <c r="F4790" s="45">
        <v>-54290</v>
      </c>
      <c r="G4790" s="45">
        <v>-62850</v>
      </c>
      <c r="H4790" s="45">
        <v>-43380</v>
      </c>
      <c r="I4790" s="55">
        <f>pro[[#This Row],[Admin expenses 3]]+pro[[#This Row],[Admin expenses 2]]+pro[[#This Row],[Admin expenses 1]]+pro[[#This Row],[COGS]]</f>
        <v>-257565.90700000001</v>
      </c>
      <c r="J4790" s="55">
        <f>pro[[#This Row],[Revenue]]+pro[[#This Row],[AdminExp]]</f>
        <v>-63106.592999999993</v>
      </c>
      <c r="K4790" s="83">
        <f>pro[[#This Row],[Profit]]/pro[[#This Row],[Revenue]]</f>
        <v>-0.32452337561984812</v>
      </c>
      <c r="L4790" s="56">
        <f t="shared" si="74"/>
        <v>5</v>
      </c>
      <c r="M4790" s="82" t="str">
        <f>"Q"&amp;" "&amp;VLOOKUP(pro[[#This Row],[Period]],Mapping!A:B,2,0)</f>
        <v>Q 2</v>
      </c>
      <c r="N4790"/>
    </row>
    <row r="4791" spans="1:14" ht="11.25" customHeight="1" x14ac:dyDescent="0.2">
      <c r="A4791" s="42" t="s">
        <v>43</v>
      </c>
      <c r="B4791" s="44" t="s">
        <v>21</v>
      </c>
      <c r="C4791" s="44" t="s">
        <v>58</v>
      </c>
      <c r="D4791" s="43">
        <v>143392.99099999998</v>
      </c>
      <c r="E4791" s="43">
        <v>-105794.353</v>
      </c>
      <c r="F4791" s="45">
        <v>-73980</v>
      </c>
      <c r="G4791" s="45">
        <v>-85610</v>
      </c>
      <c r="H4791" s="45">
        <v>-99400</v>
      </c>
      <c r="I4791" s="55">
        <f>pro[[#This Row],[Admin expenses 3]]+pro[[#This Row],[Admin expenses 2]]+pro[[#This Row],[Admin expenses 1]]+pro[[#This Row],[COGS]]</f>
        <v>-364784.353</v>
      </c>
      <c r="J4791" s="55">
        <f>pro[[#This Row],[Revenue]]+pro[[#This Row],[AdminExp]]</f>
        <v>-221391.36200000002</v>
      </c>
      <c r="K4791" s="83">
        <f>pro[[#This Row],[Profit]]/pro[[#This Row],[Revenue]]</f>
        <v>-1.5439482812657144</v>
      </c>
      <c r="L4791" s="56">
        <f t="shared" si="74"/>
        <v>5</v>
      </c>
      <c r="M4791" s="82" t="str">
        <f>"Q"&amp;" "&amp;VLOOKUP(pro[[#This Row],[Period]],Mapping!A:B,2,0)</f>
        <v>Q 2</v>
      </c>
      <c r="N4791"/>
    </row>
    <row r="4792" spans="1:14" ht="11.25" customHeight="1" x14ac:dyDescent="0.2">
      <c r="A4792" s="42" t="s">
        <v>43</v>
      </c>
      <c r="B4792" s="44" t="s">
        <v>21</v>
      </c>
      <c r="C4792" s="44" t="s">
        <v>59</v>
      </c>
      <c r="D4792" s="43">
        <v>77250.963999999993</v>
      </c>
      <c r="E4792" s="43">
        <v>-21340.123</v>
      </c>
      <c r="F4792" s="45">
        <v>-44480</v>
      </c>
      <c r="G4792" s="45">
        <v>-81060</v>
      </c>
      <c r="H4792" s="45">
        <v>-93860</v>
      </c>
      <c r="I4792" s="55">
        <f>pro[[#This Row],[Admin expenses 3]]+pro[[#This Row],[Admin expenses 2]]+pro[[#This Row],[Admin expenses 1]]+pro[[#This Row],[COGS]]</f>
        <v>-240740.12299999999</v>
      </c>
      <c r="J4792" s="55">
        <f>pro[[#This Row],[Revenue]]+pro[[#This Row],[AdminExp]]</f>
        <v>-163489.15899999999</v>
      </c>
      <c r="K4792" s="83">
        <f>pro[[#This Row],[Profit]]/pro[[#This Row],[Revenue]]</f>
        <v>-2.116338108091441</v>
      </c>
      <c r="L4792" s="56">
        <f t="shared" si="74"/>
        <v>5</v>
      </c>
      <c r="M4792" s="82" t="str">
        <f>"Q"&amp;" "&amp;VLOOKUP(pro[[#This Row],[Period]],Mapping!A:B,2,0)</f>
        <v>Q 2</v>
      </c>
      <c r="N4792"/>
    </row>
    <row r="4793" spans="1:14" ht="11.25" customHeight="1" x14ac:dyDescent="0.2">
      <c r="A4793" s="42" t="s">
        <v>43</v>
      </c>
      <c r="B4793" s="44" t="s">
        <v>21</v>
      </c>
      <c r="C4793" s="44" t="s">
        <v>60</v>
      </c>
      <c r="D4793" s="43">
        <v>7677.4949999999999</v>
      </c>
      <c r="E4793" s="43">
        <v>-4193.5879999999997</v>
      </c>
      <c r="F4793" s="45">
        <v>-16920</v>
      </c>
      <c r="G4793" s="45">
        <v>-65550</v>
      </c>
      <c r="H4793" s="45">
        <v>-97490</v>
      </c>
      <c r="I4793" s="55">
        <f>pro[[#This Row],[Admin expenses 3]]+pro[[#This Row],[Admin expenses 2]]+pro[[#This Row],[Admin expenses 1]]+pro[[#This Row],[COGS]]</f>
        <v>-184153.58799999999</v>
      </c>
      <c r="J4793" s="55">
        <f>pro[[#This Row],[Revenue]]+pro[[#This Row],[AdminExp]]</f>
        <v>-176476.09299999999</v>
      </c>
      <c r="K4793" s="83">
        <f>pro[[#This Row],[Profit]]/pro[[#This Row],[Revenue]]</f>
        <v>-22.986155380107704</v>
      </c>
      <c r="L4793" s="56">
        <f t="shared" si="74"/>
        <v>5</v>
      </c>
      <c r="M4793" s="82" t="str">
        <f>"Q"&amp;" "&amp;VLOOKUP(pro[[#This Row],[Period]],Mapping!A:B,2,0)</f>
        <v>Q 2</v>
      </c>
      <c r="N4793"/>
    </row>
    <row r="4794" spans="1:14" ht="11.25" customHeight="1" x14ac:dyDescent="0.2">
      <c r="A4794" s="42" t="s">
        <v>43</v>
      </c>
      <c r="B4794" s="44" t="s">
        <v>21</v>
      </c>
      <c r="C4794" s="44" t="s">
        <v>57</v>
      </c>
      <c r="D4794" s="43">
        <v>97343.623999999996</v>
      </c>
      <c r="E4794" s="43">
        <v>-48146.224000000002</v>
      </c>
      <c r="F4794" s="45">
        <v>-32430</v>
      </c>
      <c r="G4794" s="45">
        <v>-23170</v>
      </c>
      <c r="H4794" s="45">
        <v>-55570</v>
      </c>
      <c r="I4794" s="55">
        <f>pro[[#This Row],[Admin expenses 3]]+pro[[#This Row],[Admin expenses 2]]+pro[[#This Row],[Admin expenses 1]]+pro[[#This Row],[COGS]]</f>
        <v>-159316.22399999999</v>
      </c>
      <c r="J4794" s="55">
        <f>pro[[#This Row],[Revenue]]+pro[[#This Row],[AdminExp]]</f>
        <v>-61972.599999999991</v>
      </c>
      <c r="K4794" s="83">
        <f>pro[[#This Row],[Profit]]/pro[[#This Row],[Revenue]]</f>
        <v>-0.63663748536832776</v>
      </c>
      <c r="L4794" s="56">
        <f t="shared" si="74"/>
        <v>5</v>
      </c>
      <c r="M4794" s="82" t="str">
        <f>"Q"&amp;" "&amp;VLOOKUP(pro[[#This Row],[Period]],Mapping!A:B,2,0)</f>
        <v>Q 2</v>
      </c>
      <c r="N4794"/>
    </row>
    <row r="4795" spans="1:14" ht="11.25" customHeight="1" x14ac:dyDescent="0.2">
      <c r="A4795" s="42" t="s">
        <v>43</v>
      </c>
      <c r="B4795" s="44" t="s">
        <v>21</v>
      </c>
      <c r="C4795" s="44" t="s">
        <v>57</v>
      </c>
      <c r="D4795" s="43">
        <v>58745.106</v>
      </c>
      <c r="E4795" s="43">
        <v>-48824.993000000002</v>
      </c>
      <c r="F4795" s="45">
        <v>-48800</v>
      </c>
      <c r="G4795" s="45">
        <v>-65560</v>
      </c>
      <c r="H4795" s="45">
        <v>-64110</v>
      </c>
      <c r="I4795" s="55">
        <f>pro[[#This Row],[Admin expenses 3]]+pro[[#This Row],[Admin expenses 2]]+pro[[#This Row],[Admin expenses 1]]+pro[[#This Row],[COGS]]</f>
        <v>-227294.99300000002</v>
      </c>
      <c r="J4795" s="55">
        <f>pro[[#This Row],[Revenue]]+pro[[#This Row],[AdminExp]]</f>
        <v>-168549.88700000002</v>
      </c>
      <c r="K4795" s="83">
        <f>pro[[#This Row],[Profit]]/pro[[#This Row],[Revenue]]</f>
        <v>-2.86917325504528</v>
      </c>
      <c r="L4795" s="56">
        <f t="shared" si="74"/>
        <v>5</v>
      </c>
      <c r="M4795" s="82" t="str">
        <f>"Q"&amp;" "&amp;VLOOKUP(pro[[#This Row],[Period]],Mapping!A:B,2,0)</f>
        <v>Q 2</v>
      </c>
      <c r="N4795"/>
    </row>
    <row r="4796" spans="1:14" ht="11.25" customHeight="1" x14ac:dyDescent="0.2">
      <c r="A4796" s="42" t="s">
        <v>43</v>
      </c>
      <c r="B4796" s="44" t="s">
        <v>21</v>
      </c>
      <c r="C4796" s="44" t="s">
        <v>58</v>
      </c>
      <c r="D4796" s="43">
        <v>433572.88099999994</v>
      </c>
      <c r="E4796" s="43">
        <v>-490292.70499999996</v>
      </c>
      <c r="F4796" s="45">
        <v>-68620</v>
      </c>
      <c r="G4796" s="45">
        <v>-72740</v>
      </c>
      <c r="H4796" s="45">
        <v>-95600</v>
      </c>
      <c r="I4796" s="55">
        <f>pro[[#This Row],[Admin expenses 3]]+pro[[#This Row],[Admin expenses 2]]+pro[[#This Row],[Admin expenses 1]]+pro[[#This Row],[COGS]]</f>
        <v>-727252.70499999996</v>
      </c>
      <c r="J4796" s="55">
        <f>pro[[#This Row],[Revenue]]+pro[[#This Row],[AdminExp]]</f>
        <v>-293679.82400000002</v>
      </c>
      <c r="K4796" s="83">
        <f>pro[[#This Row],[Profit]]/pro[[#This Row],[Revenue]]</f>
        <v>-0.67734823110396536</v>
      </c>
      <c r="L4796" s="56">
        <f t="shared" si="74"/>
        <v>5</v>
      </c>
      <c r="M4796" s="82" t="str">
        <f>"Q"&amp;" "&amp;VLOOKUP(pro[[#This Row],[Period]],Mapping!A:B,2,0)</f>
        <v>Q 2</v>
      </c>
      <c r="N4796"/>
    </row>
    <row r="4797" spans="1:14" ht="11.25" customHeight="1" x14ac:dyDescent="0.2">
      <c r="A4797" s="42" t="s">
        <v>43</v>
      </c>
      <c r="B4797" s="44" t="s">
        <v>21</v>
      </c>
      <c r="C4797" s="44" t="s">
        <v>59</v>
      </c>
      <c r="D4797" s="43">
        <v>615521.38199999998</v>
      </c>
      <c r="E4797" s="43">
        <v>-22440.285</v>
      </c>
      <c r="F4797" s="45">
        <v>-70200</v>
      </c>
      <c r="G4797" s="45">
        <v>-12340</v>
      </c>
      <c r="H4797" s="45">
        <v>-72740</v>
      </c>
      <c r="I4797" s="55">
        <f>pro[[#This Row],[Admin expenses 3]]+pro[[#This Row],[Admin expenses 2]]+pro[[#This Row],[Admin expenses 1]]+pro[[#This Row],[COGS]]</f>
        <v>-177720.285</v>
      </c>
      <c r="J4797" s="55">
        <f>pro[[#This Row],[Revenue]]+pro[[#This Row],[AdminExp]]</f>
        <v>437801.09699999995</v>
      </c>
      <c r="K4797" s="83">
        <f>pro[[#This Row],[Profit]]/pro[[#This Row],[Revenue]]</f>
        <v>0.71126870617794391</v>
      </c>
      <c r="L4797" s="56">
        <f t="shared" si="74"/>
        <v>5</v>
      </c>
      <c r="M4797" s="82" t="str">
        <f>"Q"&amp;" "&amp;VLOOKUP(pro[[#This Row],[Period]],Mapping!A:B,2,0)</f>
        <v>Q 2</v>
      </c>
      <c r="N4797"/>
    </row>
    <row r="4798" spans="1:14" ht="11.25" customHeight="1" x14ac:dyDescent="0.2">
      <c r="A4798" s="42" t="s">
        <v>43</v>
      </c>
      <c r="B4798" s="44" t="s">
        <v>21</v>
      </c>
      <c r="C4798" s="44" t="s">
        <v>57</v>
      </c>
      <c r="D4798" s="43">
        <v>76933.688999999998</v>
      </c>
      <c r="E4798" s="43">
        <v>-3260.5579999999995</v>
      </c>
      <c r="F4798" s="45">
        <v>-33020</v>
      </c>
      <c r="G4798" s="45">
        <v>-55650</v>
      </c>
      <c r="H4798" s="45">
        <v>-76250</v>
      </c>
      <c r="I4798" s="55">
        <f>pro[[#This Row],[Admin expenses 3]]+pro[[#This Row],[Admin expenses 2]]+pro[[#This Row],[Admin expenses 1]]+pro[[#This Row],[COGS]]</f>
        <v>-168180.55799999999</v>
      </c>
      <c r="J4798" s="55">
        <f>pro[[#This Row],[Revenue]]+pro[[#This Row],[AdminExp]]</f>
        <v>-91246.868999999992</v>
      </c>
      <c r="K4798" s="83">
        <f>pro[[#This Row],[Profit]]/pro[[#This Row],[Revenue]]</f>
        <v>-1.1860456736969938</v>
      </c>
      <c r="L4798" s="56">
        <f t="shared" si="74"/>
        <v>5</v>
      </c>
      <c r="M4798" s="82" t="str">
        <f>"Q"&amp;" "&amp;VLOOKUP(pro[[#This Row],[Period]],Mapping!A:B,2,0)</f>
        <v>Q 2</v>
      </c>
      <c r="N4798"/>
    </row>
    <row r="4799" spans="1:14" ht="11.25" customHeight="1" x14ac:dyDescent="0.2">
      <c r="A4799" s="42" t="s">
        <v>43</v>
      </c>
      <c r="B4799" s="44" t="s">
        <v>21</v>
      </c>
      <c r="C4799" s="44" t="s">
        <v>58</v>
      </c>
      <c r="D4799" s="43">
        <v>28265.089999999997</v>
      </c>
      <c r="E4799" s="43">
        <v>-3947.8319999999999</v>
      </c>
      <c r="F4799" s="45">
        <v>-22940</v>
      </c>
      <c r="G4799" s="45">
        <v>-66190</v>
      </c>
      <c r="H4799" s="45">
        <v>-81360</v>
      </c>
      <c r="I4799" s="55">
        <f>pro[[#This Row],[Admin expenses 3]]+pro[[#This Row],[Admin expenses 2]]+pro[[#This Row],[Admin expenses 1]]+pro[[#This Row],[COGS]]</f>
        <v>-174437.83199999999</v>
      </c>
      <c r="J4799" s="55">
        <f>pro[[#This Row],[Revenue]]+pro[[#This Row],[AdminExp]]</f>
        <v>-146172.742</v>
      </c>
      <c r="K4799" s="83">
        <f>pro[[#This Row],[Profit]]/pro[[#This Row],[Revenue]]</f>
        <v>-5.1714939524339041</v>
      </c>
      <c r="L4799" s="56">
        <f t="shared" si="74"/>
        <v>5</v>
      </c>
      <c r="M4799" s="82" t="str">
        <f>"Q"&amp;" "&amp;VLOOKUP(pro[[#This Row],[Period]],Mapping!A:B,2,0)</f>
        <v>Q 2</v>
      </c>
      <c r="N4799"/>
    </row>
    <row r="4800" spans="1:14" ht="11.25" customHeight="1" x14ac:dyDescent="0.2">
      <c r="A4800" s="42" t="s">
        <v>43</v>
      </c>
      <c r="B4800" s="44" t="s">
        <v>21</v>
      </c>
      <c r="C4800" s="44" t="s">
        <v>59</v>
      </c>
      <c r="D4800" s="43">
        <v>276585.21799999999</v>
      </c>
      <c r="E4800" s="43">
        <v>-28631.008000000002</v>
      </c>
      <c r="F4800" s="45">
        <v>-62380</v>
      </c>
      <c r="G4800" s="45">
        <v>-95910</v>
      </c>
      <c r="H4800" s="45">
        <v>-104430</v>
      </c>
      <c r="I4800" s="55">
        <f>pro[[#This Row],[Admin expenses 3]]+pro[[#This Row],[Admin expenses 2]]+pro[[#This Row],[Admin expenses 1]]+pro[[#This Row],[COGS]]</f>
        <v>-291351.00800000003</v>
      </c>
      <c r="J4800" s="55">
        <f>pro[[#This Row],[Revenue]]+pro[[#This Row],[AdminExp]]</f>
        <v>-14765.790000000037</v>
      </c>
      <c r="K4800" s="83">
        <f>pro[[#This Row],[Profit]]/pro[[#This Row],[Revenue]]</f>
        <v>-5.3386041765977665E-2</v>
      </c>
      <c r="L4800" s="56">
        <f t="shared" si="74"/>
        <v>5</v>
      </c>
      <c r="M4800" s="82" t="str">
        <f>"Q"&amp;" "&amp;VLOOKUP(pro[[#This Row],[Period]],Mapping!A:B,2,0)</f>
        <v>Q 2</v>
      </c>
      <c r="N4800"/>
    </row>
    <row r="4801" spans="1:14" ht="11.25" customHeight="1" x14ac:dyDescent="0.2">
      <c r="A4801" s="42" t="s">
        <v>43</v>
      </c>
      <c r="B4801" s="44" t="s">
        <v>21</v>
      </c>
      <c r="C4801" s="44" t="s">
        <v>57</v>
      </c>
      <c r="D4801" s="43">
        <v>25716.956999999999</v>
      </c>
      <c r="E4801" s="43">
        <v>-3578.5399999999995</v>
      </c>
      <c r="F4801" s="45">
        <v>-41660</v>
      </c>
      <c r="G4801" s="45">
        <v>-82310</v>
      </c>
      <c r="H4801" s="45">
        <v>-85020</v>
      </c>
      <c r="I4801" s="55">
        <f>pro[[#This Row],[Admin expenses 3]]+pro[[#This Row],[Admin expenses 2]]+pro[[#This Row],[Admin expenses 1]]+pro[[#This Row],[COGS]]</f>
        <v>-212568.54</v>
      </c>
      <c r="J4801" s="55">
        <f>pro[[#This Row],[Revenue]]+pro[[#This Row],[AdminExp]]</f>
        <v>-186851.58300000001</v>
      </c>
      <c r="K4801" s="83">
        <f>pro[[#This Row],[Profit]]/pro[[#This Row],[Revenue]]</f>
        <v>-7.2656956653153024</v>
      </c>
      <c r="L4801" s="56">
        <f t="shared" si="74"/>
        <v>5</v>
      </c>
      <c r="M4801" s="82" t="str">
        <f>"Q"&amp;" "&amp;VLOOKUP(pro[[#This Row],[Period]],Mapping!A:B,2,0)</f>
        <v>Q 2</v>
      </c>
      <c r="N4801"/>
    </row>
    <row r="4802" spans="1:14" ht="11.25" customHeight="1" x14ac:dyDescent="0.2">
      <c r="A4802" s="42" t="s">
        <v>43</v>
      </c>
      <c r="B4802" s="44" t="s">
        <v>21</v>
      </c>
      <c r="C4802" s="44" t="s">
        <v>58</v>
      </c>
      <c r="D4802" s="43">
        <v>116430.15299999999</v>
      </c>
      <c r="E4802" s="43">
        <v>-12575.856999999998</v>
      </c>
      <c r="F4802" s="45">
        <v>-54330</v>
      </c>
      <c r="G4802" s="45">
        <v>-46610</v>
      </c>
      <c r="H4802" s="45">
        <v>-104030</v>
      </c>
      <c r="I4802" s="55">
        <f>pro[[#This Row],[Admin expenses 3]]+pro[[#This Row],[Admin expenses 2]]+pro[[#This Row],[Admin expenses 1]]+pro[[#This Row],[COGS]]</f>
        <v>-217545.85699999999</v>
      </c>
      <c r="J4802" s="55">
        <f>pro[[#This Row],[Revenue]]+pro[[#This Row],[AdminExp]]</f>
        <v>-101115.704</v>
      </c>
      <c r="K4802" s="83">
        <f>pro[[#This Row],[Profit]]/pro[[#This Row],[Revenue]]</f>
        <v>-0.86846664197031509</v>
      </c>
      <c r="L4802" s="56">
        <f t="shared" ref="L4802:L4865" si="75">MONTH(DATEVALUE(A4802&amp;"1"))</f>
        <v>5</v>
      </c>
      <c r="M4802" s="82" t="str">
        <f>"Q"&amp;" "&amp;VLOOKUP(pro[[#This Row],[Period]],Mapping!A:B,2,0)</f>
        <v>Q 2</v>
      </c>
      <c r="N4802"/>
    </row>
    <row r="4803" spans="1:14" ht="11.25" customHeight="1" x14ac:dyDescent="0.2">
      <c r="A4803" s="42" t="s">
        <v>43</v>
      </c>
      <c r="B4803" s="44" t="s">
        <v>21</v>
      </c>
      <c r="C4803" s="44" t="s">
        <v>59</v>
      </c>
      <c r="D4803" s="43">
        <v>457331.217</v>
      </c>
      <c r="E4803" s="43">
        <v>-27614.040999999997</v>
      </c>
      <c r="F4803" s="45">
        <v>-94600</v>
      </c>
      <c r="G4803" s="45">
        <v>-105070</v>
      </c>
      <c r="H4803" s="45">
        <v>-69850</v>
      </c>
      <c r="I4803" s="55">
        <f>pro[[#This Row],[Admin expenses 3]]+pro[[#This Row],[Admin expenses 2]]+pro[[#This Row],[Admin expenses 1]]+pro[[#This Row],[COGS]]</f>
        <v>-297134.04099999997</v>
      </c>
      <c r="J4803" s="55">
        <f>pro[[#This Row],[Revenue]]+pro[[#This Row],[AdminExp]]</f>
        <v>160197.17600000004</v>
      </c>
      <c r="K4803" s="83">
        <f>pro[[#This Row],[Profit]]/pro[[#This Row],[Revenue]]</f>
        <v>0.35028699123331447</v>
      </c>
      <c r="L4803" s="56">
        <f t="shared" si="75"/>
        <v>5</v>
      </c>
      <c r="M4803" s="82" t="str">
        <f>"Q"&amp;" "&amp;VLOOKUP(pro[[#This Row],[Period]],Mapping!A:B,2,0)</f>
        <v>Q 2</v>
      </c>
      <c r="N4803"/>
    </row>
    <row r="4804" spans="1:14" ht="11.25" customHeight="1" x14ac:dyDescent="0.2">
      <c r="A4804" s="42" t="s">
        <v>43</v>
      </c>
      <c r="B4804" s="44" t="s">
        <v>21</v>
      </c>
      <c r="C4804" s="44" t="s">
        <v>57</v>
      </c>
      <c r="D4804" s="43">
        <v>48488.159999999996</v>
      </c>
      <c r="E4804" s="43">
        <v>-56756.720999999998</v>
      </c>
      <c r="F4804" s="45">
        <v>-20150</v>
      </c>
      <c r="G4804" s="45">
        <v>-32840</v>
      </c>
      <c r="H4804" s="45">
        <v>-71120</v>
      </c>
      <c r="I4804" s="55">
        <f>pro[[#This Row],[Admin expenses 3]]+pro[[#This Row],[Admin expenses 2]]+pro[[#This Row],[Admin expenses 1]]+pro[[#This Row],[COGS]]</f>
        <v>-180866.72099999999</v>
      </c>
      <c r="J4804" s="55">
        <f>pro[[#This Row],[Revenue]]+pro[[#This Row],[AdminExp]]</f>
        <v>-132378.56099999999</v>
      </c>
      <c r="K4804" s="83">
        <f>pro[[#This Row],[Profit]]/pro[[#This Row],[Revenue]]</f>
        <v>-2.7301213533365671</v>
      </c>
      <c r="L4804" s="56">
        <f t="shared" si="75"/>
        <v>5</v>
      </c>
      <c r="M4804" s="82" t="str">
        <f>"Q"&amp;" "&amp;VLOOKUP(pro[[#This Row],[Period]],Mapping!A:B,2,0)</f>
        <v>Q 2</v>
      </c>
      <c r="N4804"/>
    </row>
    <row r="4805" spans="1:14" ht="11.25" customHeight="1" x14ac:dyDescent="0.2">
      <c r="A4805" s="42" t="s">
        <v>43</v>
      </c>
      <c r="B4805" s="44" t="s">
        <v>21</v>
      </c>
      <c r="C4805" s="44" t="s">
        <v>57</v>
      </c>
      <c r="D4805" s="43">
        <v>57698.829999999994</v>
      </c>
      <c r="E4805" s="43">
        <v>-80657.899000000005</v>
      </c>
      <c r="F4805" s="45">
        <v>-93020</v>
      </c>
      <c r="G4805" s="45">
        <v>-73170</v>
      </c>
      <c r="H4805" s="45">
        <v>-51720</v>
      </c>
      <c r="I4805" s="55">
        <f>pro[[#This Row],[Admin expenses 3]]+pro[[#This Row],[Admin expenses 2]]+pro[[#This Row],[Admin expenses 1]]+pro[[#This Row],[COGS]]</f>
        <v>-298567.89899999998</v>
      </c>
      <c r="J4805" s="55">
        <f>pro[[#This Row],[Revenue]]+pro[[#This Row],[AdminExp]]</f>
        <v>-240869.06899999999</v>
      </c>
      <c r="K4805" s="83">
        <f>pro[[#This Row],[Profit]]/pro[[#This Row],[Revenue]]</f>
        <v>-4.1745919111358063</v>
      </c>
      <c r="L4805" s="56">
        <f t="shared" si="75"/>
        <v>5</v>
      </c>
      <c r="M4805" s="82" t="str">
        <f>"Q"&amp;" "&amp;VLOOKUP(pro[[#This Row],[Period]],Mapping!A:B,2,0)</f>
        <v>Q 2</v>
      </c>
      <c r="N4805"/>
    </row>
    <row r="4806" spans="1:14" ht="11.25" customHeight="1" x14ac:dyDescent="0.2">
      <c r="A4806" s="42" t="s">
        <v>43</v>
      </c>
      <c r="B4806" s="44" t="s">
        <v>21</v>
      </c>
      <c r="C4806" s="44" t="s">
        <v>57</v>
      </c>
      <c r="D4806" s="43">
        <v>-19649</v>
      </c>
      <c r="E4806" s="43">
        <v>14213.5</v>
      </c>
      <c r="F4806" s="45">
        <v>-94380</v>
      </c>
      <c r="G4806" s="45">
        <v>-49080</v>
      </c>
      <c r="H4806" s="45">
        <v>-12830</v>
      </c>
      <c r="I4806" s="55">
        <f>pro[[#This Row],[Admin expenses 3]]+pro[[#This Row],[Admin expenses 2]]+pro[[#This Row],[Admin expenses 1]]+pro[[#This Row],[COGS]]</f>
        <v>-142076.5</v>
      </c>
      <c r="J4806" s="55">
        <f>pro[[#This Row],[Revenue]]+pro[[#This Row],[AdminExp]]</f>
        <v>-161725.5</v>
      </c>
      <c r="K4806" s="83">
        <f>pro[[#This Row],[Profit]]/pro[[#This Row],[Revenue]]</f>
        <v>8.230724209883455</v>
      </c>
      <c r="L4806" s="56">
        <f t="shared" si="75"/>
        <v>5</v>
      </c>
      <c r="M4806" s="82" t="str">
        <f>"Q"&amp;" "&amp;VLOOKUP(pro[[#This Row],[Period]],Mapping!A:B,2,0)</f>
        <v>Q 2</v>
      </c>
      <c r="N4806"/>
    </row>
    <row r="4807" spans="1:14" ht="11.25" customHeight="1" x14ac:dyDescent="0.2">
      <c r="A4807" s="42" t="s">
        <v>43</v>
      </c>
      <c r="B4807" s="44" t="s">
        <v>21</v>
      </c>
      <c r="C4807" s="44" t="s">
        <v>57</v>
      </c>
      <c r="D4807" s="43">
        <v>30593.695999999996</v>
      </c>
      <c r="E4807" s="43">
        <v>-22881.970999999998</v>
      </c>
      <c r="F4807" s="45">
        <v>-50340</v>
      </c>
      <c r="G4807" s="45">
        <v>-23010</v>
      </c>
      <c r="H4807" s="45">
        <v>-30880</v>
      </c>
      <c r="I4807" s="55">
        <f>pro[[#This Row],[Admin expenses 3]]+pro[[#This Row],[Admin expenses 2]]+pro[[#This Row],[Admin expenses 1]]+pro[[#This Row],[COGS]]</f>
        <v>-127111.97099999999</v>
      </c>
      <c r="J4807" s="55">
        <f>pro[[#This Row],[Revenue]]+pro[[#This Row],[AdminExp]]</f>
        <v>-96518.274999999994</v>
      </c>
      <c r="K4807" s="83">
        <f>pro[[#This Row],[Profit]]/pro[[#This Row],[Revenue]]</f>
        <v>-3.1548419321418377</v>
      </c>
      <c r="L4807" s="56">
        <f t="shared" si="75"/>
        <v>5</v>
      </c>
      <c r="M4807" s="82" t="str">
        <f>"Q"&amp;" "&amp;VLOOKUP(pro[[#This Row],[Period]],Mapping!A:B,2,0)</f>
        <v>Q 2</v>
      </c>
      <c r="N4807"/>
    </row>
    <row r="4808" spans="1:14" ht="11.25" customHeight="1" x14ac:dyDescent="0.2">
      <c r="A4808" s="42" t="s">
        <v>43</v>
      </c>
      <c r="B4808" s="44" t="s">
        <v>21</v>
      </c>
      <c r="C4808" s="44" t="s">
        <v>57</v>
      </c>
      <c r="D4808" s="43">
        <v>66670.149000000005</v>
      </c>
      <c r="E4808" s="43">
        <v>-34358.120999999999</v>
      </c>
      <c r="F4808" s="45">
        <v>-20970</v>
      </c>
      <c r="G4808" s="45">
        <v>-26060</v>
      </c>
      <c r="H4808" s="45">
        <v>-75010</v>
      </c>
      <c r="I4808" s="55">
        <f>pro[[#This Row],[Admin expenses 3]]+pro[[#This Row],[Admin expenses 2]]+pro[[#This Row],[Admin expenses 1]]+pro[[#This Row],[COGS]]</f>
        <v>-156398.12099999998</v>
      </c>
      <c r="J4808" s="55">
        <f>pro[[#This Row],[Revenue]]+pro[[#This Row],[AdminExp]]</f>
        <v>-89727.97199999998</v>
      </c>
      <c r="K4808" s="83">
        <f>pro[[#This Row],[Profit]]/pro[[#This Row],[Revenue]]</f>
        <v>-1.3458492795628816</v>
      </c>
      <c r="L4808" s="56">
        <f t="shared" si="75"/>
        <v>5</v>
      </c>
      <c r="M4808" s="82" t="str">
        <f>"Q"&amp;" "&amp;VLOOKUP(pro[[#This Row],[Period]],Mapping!A:B,2,0)</f>
        <v>Q 2</v>
      </c>
      <c r="N4808"/>
    </row>
    <row r="4809" spans="1:14" ht="11.25" customHeight="1" x14ac:dyDescent="0.2">
      <c r="A4809" s="42" t="s">
        <v>43</v>
      </c>
      <c r="B4809" s="44" t="s">
        <v>21</v>
      </c>
      <c r="C4809" s="44" t="s">
        <v>57</v>
      </c>
      <c r="D4809" s="43">
        <v>157864.72099999999</v>
      </c>
      <c r="E4809" s="43">
        <v>-309540.80499999999</v>
      </c>
      <c r="F4809" s="45">
        <v>-48900</v>
      </c>
      <c r="G4809" s="45">
        <v>-49120</v>
      </c>
      <c r="H4809" s="45">
        <v>-99730</v>
      </c>
      <c r="I4809" s="55">
        <f>pro[[#This Row],[Admin expenses 3]]+pro[[#This Row],[Admin expenses 2]]+pro[[#This Row],[Admin expenses 1]]+pro[[#This Row],[COGS]]</f>
        <v>-507290.80499999999</v>
      </c>
      <c r="J4809" s="55">
        <f>pro[[#This Row],[Revenue]]+pro[[#This Row],[AdminExp]]</f>
        <v>-349426.08400000003</v>
      </c>
      <c r="K4809" s="83">
        <f>pro[[#This Row],[Profit]]/pro[[#This Row],[Revenue]]</f>
        <v>-2.2134526434186652</v>
      </c>
      <c r="L4809" s="56">
        <f t="shared" si="75"/>
        <v>5</v>
      </c>
      <c r="M4809" s="82" t="str">
        <f>"Q"&amp;" "&amp;VLOOKUP(pro[[#This Row],[Period]],Mapping!A:B,2,0)</f>
        <v>Q 2</v>
      </c>
      <c r="N4809"/>
    </row>
    <row r="4810" spans="1:14" ht="11.25" customHeight="1" x14ac:dyDescent="0.2">
      <c r="A4810" s="42" t="s">
        <v>43</v>
      </c>
      <c r="B4810" s="44" t="s">
        <v>21</v>
      </c>
      <c r="C4810" s="44" t="s">
        <v>57</v>
      </c>
      <c r="D4810" s="43">
        <v>409590.97199999995</v>
      </c>
      <c r="E4810" s="43">
        <v>-665344.26699999999</v>
      </c>
      <c r="F4810" s="45">
        <v>-97330</v>
      </c>
      <c r="G4810" s="45">
        <v>-101640</v>
      </c>
      <c r="H4810" s="45">
        <v>-19660</v>
      </c>
      <c r="I4810" s="55">
        <f>pro[[#This Row],[Admin expenses 3]]+pro[[#This Row],[Admin expenses 2]]+pro[[#This Row],[Admin expenses 1]]+pro[[#This Row],[COGS]]</f>
        <v>-883974.26699999999</v>
      </c>
      <c r="J4810" s="55">
        <f>pro[[#This Row],[Revenue]]+pro[[#This Row],[AdminExp]]</f>
        <v>-474383.29500000004</v>
      </c>
      <c r="K4810" s="83">
        <f>pro[[#This Row],[Profit]]/pro[[#This Row],[Revenue]]</f>
        <v>-1.1581878689455101</v>
      </c>
      <c r="L4810" s="56">
        <f t="shared" si="75"/>
        <v>5</v>
      </c>
      <c r="M4810" s="82" t="str">
        <f>"Q"&amp;" "&amp;VLOOKUP(pro[[#This Row],[Period]],Mapping!A:B,2,0)</f>
        <v>Q 2</v>
      </c>
      <c r="N4810"/>
    </row>
    <row r="4811" spans="1:14" ht="11.25" customHeight="1" x14ac:dyDescent="0.2">
      <c r="A4811" s="42" t="s">
        <v>43</v>
      </c>
      <c r="B4811" s="44" t="s">
        <v>21</v>
      </c>
      <c r="C4811" s="44" t="s">
        <v>57</v>
      </c>
      <c r="D4811" s="43">
        <v>102007.61900000001</v>
      </c>
      <c r="E4811" s="43">
        <v>-99132.270999999993</v>
      </c>
      <c r="F4811" s="45">
        <v>-103970</v>
      </c>
      <c r="G4811" s="45">
        <v>-87550</v>
      </c>
      <c r="H4811" s="45">
        <v>-105190</v>
      </c>
      <c r="I4811" s="55">
        <f>pro[[#This Row],[Admin expenses 3]]+pro[[#This Row],[Admin expenses 2]]+pro[[#This Row],[Admin expenses 1]]+pro[[#This Row],[COGS]]</f>
        <v>-395842.27100000001</v>
      </c>
      <c r="J4811" s="55">
        <f>pro[[#This Row],[Revenue]]+pro[[#This Row],[AdminExp]]</f>
        <v>-293834.652</v>
      </c>
      <c r="K4811" s="83">
        <f>pro[[#This Row],[Profit]]/pro[[#This Row],[Revenue]]</f>
        <v>-2.8805167190501719</v>
      </c>
      <c r="L4811" s="56">
        <f t="shared" si="75"/>
        <v>5</v>
      </c>
      <c r="M4811" s="82" t="str">
        <f>"Q"&amp;" "&amp;VLOOKUP(pro[[#This Row],[Period]],Mapping!A:B,2,0)</f>
        <v>Q 2</v>
      </c>
      <c r="N4811"/>
    </row>
    <row r="4812" spans="1:14" ht="11.25" customHeight="1" x14ac:dyDescent="0.2">
      <c r="A4812" s="42" t="s">
        <v>43</v>
      </c>
      <c r="B4812" s="44" t="s">
        <v>21</v>
      </c>
      <c r="C4812" s="44" t="s">
        <v>57</v>
      </c>
      <c r="D4812" s="43">
        <v>69001.099999999991</v>
      </c>
      <c r="E4812" s="43">
        <v>-114596.363</v>
      </c>
      <c r="F4812" s="45">
        <v>-103900</v>
      </c>
      <c r="G4812" s="45">
        <v>-22300</v>
      </c>
      <c r="H4812" s="45">
        <v>-25390</v>
      </c>
      <c r="I4812" s="55">
        <f>pro[[#This Row],[Admin expenses 3]]+pro[[#This Row],[Admin expenses 2]]+pro[[#This Row],[Admin expenses 1]]+pro[[#This Row],[COGS]]</f>
        <v>-266186.36300000001</v>
      </c>
      <c r="J4812" s="55">
        <f>pro[[#This Row],[Revenue]]+pro[[#This Row],[AdminExp]]</f>
        <v>-197185.26300000004</v>
      </c>
      <c r="K4812" s="83">
        <f>pro[[#This Row],[Profit]]/pro[[#This Row],[Revenue]]</f>
        <v>-2.8577118770570333</v>
      </c>
      <c r="L4812" s="56">
        <f t="shared" si="75"/>
        <v>5</v>
      </c>
      <c r="M4812" s="82" t="str">
        <f>"Q"&amp;" "&amp;VLOOKUP(pro[[#This Row],[Period]],Mapping!A:B,2,0)</f>
        <v>Q 2</v>
      </c>
      <c r="N4812"/>
    </row>
    <row r="4813" spans="1:14" ht="11.25" customHeight="1" x14ac:dyDescent="0.2">
      <c r="A4813" s="42" t="s">
        <v>43</v>
      </c>
      <c r="B4813" s="44" t="s">
        <v>21</v>
      </c>
      <c r="C4813" s="44" t="s">
        <v>57</v>
      </c>
      <c r="D4813" s="43">
        <v>4935.21</v>
      </c>
      <c r="E4813" s="43">
        <v>-3568.7609999999995</v>
      </c>
      <c r="F4813" s="45">
        <v>-79590</v>
      </c>
      <c r="G4813" s="45">
        <v>-68640</v>
      </c>
      <c r="H4813" s="45">
        <v>-23560</v>
      </c>
      <c r="I4813" s="55">
        <f>pro[[#This Row],[Admin expenses 3]]+pro[[#This Row],[Admin expenses 2]]+pro[[#This Row],[Admin expenses 1]]+pro[[#This Row],[COGS]]</f>
        <v>-175358.761</v>
      </c>
      <c r="J4813" s="55">
        <f>pro[[#This Row],[Revenue]]+pro[[#This Row],[AdminExp]]</f>
        <v>-170423.55100000001</v>
      </c>
      <c r="K4813" s="83">
        <f>pro[[#This Row],[Profit]]/pro[[#This Row],[Revenue]]</f>
        <v>-34.532178164657637</v>
      </c>
      <c r="L4813" s="56">
        <f t="shared" si="75"/>
        <v>5</v>
      </c>
      <c r="M4813" s="82" t="str">
        <f>"Q"&amp;" "&amp;VLOOKUP(pro[[#This Row],[Period]],Mapping!A:B,2,0)</f>
        <v>Q 2</v>
      </c>
      <c r="N4813"/>
    </row>
    <row r="4814" spans="1:14" ht="11.25" customHeight="1" x14ac:dyDescent="0.2">
      <c r="A4814" s="42" t="s">
        <v>43</v>
      </c>
      <c r="B4814" s="44" t="s">
        <v>21</v>
      </c>
      <c r="C4814" s="44" t="s">
        <v>57</v>
      </c>
      <c r="D4814" s="43">
        <v>237.35599999999997</v>
      </c>
      <c r="E4814" s="43">
        <v>-556.88499999999988</v>
      </c>
      <c r="F4814" s="45">
        <v>-33570</v>
      </c>
      <c r="G4814" s="45">
        <v>-63750</v>
      </c>
      <c r="H4814" s="45">
        <v>-15220</v>
      </c>
      <c r="I4814" s="55">
        <f>pro[[#This Row],[Admin expenses 3]]+pro[[#This Row],[Admin expenses 2]]+pro[[#This Row],[Admin expenses 1]]+pro[[#This Row],[COGS]]</f>
        <v>-113096.88499999999</v>
      </c>
      <c r="J4814" s="55">
        <f>pro[[#This Row],[Revenue]]+pro[[#This Row],[AdminExp]]</f>
        <v>-112859.52899999999</v>
      </c>
      <c r="K4814" s="83">
        <f>pro[[#This Row],[Profit]]/pro[[#This Row],[Revenue]]</f>
        <v>-475.48631170056797</v>
      </c>
      <c r="L4814" s="56">
        <f t="shared" si="75"/>
        <v>5</v>
      </c>
      <c r="M4814" s="82" t="str">
        <f>"Q"&amp;" "&amp;VLOOKUP(pro[[#This Row],[Period]],Mapping!A:B,2,0)</f>
        <v>Q 2</v>
      </c>
      <c r="N4814"/>
    </row>
    <row r="4815" spans="1:14" ht="11.25" customHeight="1" x14ac:dyDescent="0.2">
      <c r="A4815" s="42" t="s">
        <v>43</v>
      </c>
      <c r="B4815" s="44" t="s">
        <v>21</v>
      </c>
      <c r="C4815" s="44" t="s">
        <v>57</v>
      </c>
      <c r="D4815" s="43">
        <v>142234.70099999997</v>
      </c>
      <c r="E4815" s="43">
        <v>-49168.756000000001</v>
      </c>
      <c r="F4815" s="45">
        <v>-97520</v>
      </c>
      <c r="G4815" s="45">
        <v>-45610</v>
      </c>
      <c r="H4815" s="45">
        <v>-55470</v>
      </c>
      <c r="I4815" s="55">
        <f>pro[[#This Row],[Admin expenses 3]]+pro[[#This Row],[Admin expenses 2]]+pro[[#This Row],[Admin expenses 1]]+pro[[#This Row],[COGS]]</f>
        <v>-247768.75599999999</v>
      </c>
      <c r="J4815" s="55">
        <f>pro[[#This Row],[Revenue]]+pro[[#This Row],[AdminExp]]</f>
        <v>-105534.05500000002</v>
      </c>
      <c r="K4815" s="83">
        <f>pro[[#This Row],[Profit]]/pro[[#This Row],[Revenue]]</f>
        <v>-0.74197122262028059</v>
      </c>
      <c r="L4815" s="56">
        <f t="shared" si="75"/>
        <v>5</v>
      </c>
      <c r="M4815" s="82" t="str">
        <f>"Q"&amp;" "&amp;VLOOKUP(pro[[#This Row],[Period]],Mapping!A:B,2,0)</f>
        <v>Q 2</v>
      </c>
      <c r="N4815"/>
    </row>
    <row r="4816" spans="1:14" ht="11.25" customHeight="1" x14ac:dyDescent="0.2">
      <c r="A4816" s="42" t="s">
        <v>43</v>
      </c>
      <c r="B4816" s="44" t="s">
        <v>21</v>
      </c>
      <c r="C4816" s="44" t="s">
        <v>57</v>
      </c>
      <c r="D4816" s="43">
        <v>394704.23299999995</v>
      </c>
      <c r="E4816" s="43">
        <v>-144561.19299999997</v>
      </c>
      <c r="F4816" s="45">
        <v>-99080</v>
      </c>
      <c r="G4816" s="45">
        <v>-85550</v>
      </c>
      <c r="H4816" s="45">
        <v>-17250</v>
      </c>
      <c r="I4816" s="55">
        <f>pro[[#This Row],[Admin expenses 3]]+pro[[#This Row],[Admin expenses 2]]+pro[[#This Row],[Admin expenses 1]]+pro[[#This Row],[COGS]]</f>
        <v>-346441.19299999997</v>
      </c>
      <c r="J4816" s="55">
        <f>pro[[#This Row],[Revenue]]+pro[[#This Row],[AdminExp]]</f>
        <v>48263.039999999979</v>
      </c>
      <c r="K4816" s="83">
        <f>pro[[#This Row],[Profit]]/pro[[#This Row],[Revenue]]</f>
        <v>0.12227646922651571</v>
      </c>
      <c r="L4816" s="56">
        <f t="shared" si="75"/>
        <v>5</v>
      </c>
      <c r="M4816" s="82" t="str">
        <f>"Q"&amp;" "&amp;VLOOKUP(pro[[#This Row],[Period]],Mapping!A:B,2,0)</f>
        <v>Q 2</v>
      </c>
      <c r="N4816"/>
    </row>
    <row r="4817" spans="1:14" ht="11.25" customHeight="1" x14ac:dyDescent="0.2">
      <c r="A4817" s="42" t="s">
        <v>43</v>
      </c>
      <c r="B4817" s="44" t="s">
        <v>21</v>
      </c>
      <c r="C4817" s="44" t="s">
        <v>57</v>
      </c>
      <c r="D4817" s="43">
        <v>40293.078000000001</v>
      </c>
      <c r="E4817" s="43">
        <v>-17683.043000000001</v>
      </c>
      <c r="F4817" s="45">
        <v>-102540</v>
      </c>
      <c r="G4817" s="45">
        <v>-40530</v>
      </c>
      <c r="H4817" s="45">
        <v>-75460</v>
      </c>
      <c r="I4817" s="55">
        <f>pro[[#This Row],[Admin expenses 3]]+pro[[#This Row],[Admin expenses 2]]+pro[[#This Row],[Admin expenses 1]]+pro[[#This Row],[COGS]]</f>
        <v>-236213.04300000001</v>
      </c>
      <c r="J4817" s="55">
        <f>pro[[#This Row],[Revenue]]+pro[[#This Row],[AdminExp]]</f>
        <v>-195919.965</v>
      </c>
      <c r="K4817" s="83">
        <f>pro[[#This Row],[Profit]]/pro[[#This Row],[Revenue]]</f>
        <v>-4.8623727628849798</v>
      </c>
      <c r="L4817" s="56">
        <f t="shared" si="75"/>
        <v>5</v>
      </c>
      <c r="M4817" s="82" t="str">
        <f>"Q"&amp;" "&amp;VLOOKUP(pro[[#This Row],[Period]],Mapping!A:B,2,0)</f>
        <v>Q 2</v>
      </c>
      <c r="N4817"/>
    </row>
    <row r="4818" spans="1:14" ht="11.25" customHeight="1" x14ac:dyDescent="0.2">
      <c r="A4818" s="42" t="s">
        <v>43</v>
      </c>
      <c r="B4818" s="44" t="s">
        <v>21</v>
      </c>
      <c r="C4818" s="44" t="s">
        <v>57</v>
      </c>
      <c r="D4818" s="43">
        <v>33114.158000000003</v>
      </c>
      <c r="E4818" s="43">
        <v>-11610.619999999999</v>
      </c>
      <c r="F4818" s="45">
        <v>-34010</v>
      </c>
      <c r="G4818" s="45">
        <v>-75660</v>
      </c>
      <c r="H4818" s="45">
        <v>-14570</v>
      </c>
      <c r="I4818" s="55">
        <f>pro[[#This Row],[Admin expenses 3]]+pro[[#This Row],[Admin expenses 2]]+pro[[#This Row],[Admin expenses 1]]+pro[[#This Row],[COGS]]</f>
        <v>-135850.62</v>
      </c>
      <c r="J4818" s="55">
        <f>pro[[#This Row],[Revenue]]+pro[[#This Row],[AdminExp]]</f>
        <v>-102736.462</v>
      </c>
      <c r="K4818" s="83">
        <f>pro[[#This Row],[Profit]]/pro[[#This Row],[Revenue]]</f>
        <v>-3.1024935618172744</v>
      </c>
      <c r="L4818" s="56">
        <f t="shared" si="75"/>
        <v>5</v>
      </c>
      <c r="M4818" s="82" t="str">
        <f>"Q"&amp;" "&amp;VLOOKUP(pro[[#This Row],[Period]],Mapping!A:B,2,0)</f>
        <v>Q 2</v>
      </c>
      <c r="N4818"/>
    </row>
    <row r="4819" spans="1:14" ht="11.25" customHeight="1" x14ac:dyDescent="0.2">
      <c r="A4819" s="42" t="s">
        <v>43</v>
      </c>
      <c r="B4819" s="44" t="s">
        <v>21</v>
      </c>
      <c r="C4819" s="44" t="s">
        <v>57</v>
      </c>
      <c r="D4819" s="43">
        <v>87763.892999999996</v>
      </c>
      <c r="E4819" s="43">
        <v>-32848.269999999997</v>
      </c>
      <c r="F4819" s="45">
        <v>-84020</v>
      </c>
      <c r="G4819" s="45">
        <v>-15310</v>
      </c>
      <c r="H4819" s="45">
        <v>-38310</v>
      </c>
      <c r="I4819" s="55">
        <f>pro[[#This Row],[Admin expenses 3]]+pro[[#This Row],[Admin expenses 2]]+pro[[#This Row],[Admin expenses 1]]+pro[[#This Row],[COGS]]</f>
        <v>-170488.27</v>
      </c>
      <c r="J4819" s="55">
        <f>pro[[#This Row],[Revenue]]+pro[[#This Row],[AdminExp]]</f>
        <v>-82724.376999999993</v>
      </c>
      <c r="K4819" s="83">
        <f>pro[[#This Row],[Profit]]/pro[[#This Row],[Revenue]]</f>
        <v>-0.94257870944717548</v>
      </c>
      <c r="L4819" s="56">
        <f t="shared" si="75"/>
        <v>5</v>
      </c>
      <c r="M4819" s="82" t="str">
        <f>"Q"&amp;" "&amp;VLOOKUP(pro[[#This Row],[Period]],Mapping!A:B,2,0)</f>
        <v>Q 2</v>
      </c>
      <c r="N4819"/>
    </row>
    <row r="4820" spans="1:14" ht="11.25" customHeight="1" x14ac:dyDescent="0.2">
      <c r="A4820" s="42" t="s">
        <v>43</v>
      </c>
      <c r="B4820" s="44" t="s">
        <v>21</v>
      </c>
      <c r="C4820" s="44" t="s">
        <v>57</v>
      </c>
      <c r="D4820" s="43">
        <v>227642.75099999999</v>
      </c>
      <c r="E4820" s="43">
        <v>-86218.173999999999</v>
      </c>
      <c r="F4820" s="45">
        <v>-45420</v>
      </c>
      <c r="G4820" s="45">
        <v>-27750</v>
      </c>
      <c r="H4820" s="45">
        <v>-103750</v>
      </c>
      <c r="I4820" s="55">
        <f>pro[[#This Row],[Admin expenses 3]]+pro[[#This Row],[Admin expenses 2]]+pro[[#This Row],[Admin expenses 1]]+pro[[#This Row],[COGS]]</f>
        <v>-263138.174</v>
      </c>
      <c r="J4820" s="55">
        <f>pro[[#This Row],[Revenue]]+pro[[#This Row],[AdminExp]]</f>
        <v>-35495.42300000001</v>
      </c>
      <c r="K4820" s="83">
        <f>pro[[#This Row],[Profit]]/pro[[#This Row],[Revenue]]</f>
        <v>-0.15592599739756269</v>
      </c>
      <c r="L4820" s="56">
        <f t="shared" si="75"/>
        <v>5</v>
      </c>
      <c r="M4820" s="82" t="str">
        <f>"Q"&amp;" "&amp;VLOOKUP(pro[[#This Row],[Period]],Mapping!A:B,2,0)</f>
        <v>Q 2</v>
      </c>
      <c r="N4820"/>
    </row>
    <row r="4821" spans="1:14" ht="11.25" customHeight="1" x14ac:dyDescent="0.2">
      <c r="A4821" s="42" t="s">
        <v>43</v>
      </c>
      <c r="B4821" s="44" t="s">
        <v>21</v>
      </c>
      <c r="C4821" s="44" t="s">
        <v>57</v>
      </c>
      <c r="D4821" s="43">
        <v>36562.616999999998</v>
      </c>
      <c r="E4821" s="43">
        <v>-14306.278</v>
      </c>
      <c r="F4821" s="45">
        <v>-76050</v>
      </c>
      <c r="G4821" s="45">
        <v>-19710</v>
      </c>
      <c r="H4821" s="45">
        <v>-39480</v>
      </c>
      <c r="I4821" s="55">
        <f>pro[[#This Row],[Admin expenses 3]]+pro[[#This Row],[Admin expenses 2]]+pro[[#This Row],[Admin expenses 1]]+pro[[#This Row],[COGS]]</f>
        <v>-149546.27799999999</v>
      </c>
      <c r="J4821" s="55">
        <f>pro[[#This Row],[Revenue]]+pro[[#This Row],[AdminExp]]</f>
        <v>-112983.66099999999</v>
      </c>
      <c r="K4821" s="83">
        <f>pro[[#This Row],[Profit]]/pro[[#This Row],[Revenue]]</f>
        <v>-3.0901415235129366</v>
      </c>
      <c r="L4821" s="56">
        <f t="shared" si="75"/>
        <v>5</v>
      </c>
      <c r="M4821" s="82" t="str">
        <f>"Q"&amp;" "&amp;VLOOKUP(pro[[#This Row],[Period]],Mapping!A:B,2,0)</f>
        <v>Q 2</v>
      </c>
      <c r="N4821"/>
    </row>
    <row r="4822" spans="1:14" ht="11.25" customHeight="1" x14ac:dyDescent="0.2">
      <c r="A4822" s="42" t="s">
        <v>43</v>
      </c>
      <c r="B4822" s="44" t="s">
        <v>21</v>
      </c>
      <c r="C4822" s="44" t="s">
        <v>57</v>
      </c>
      <c r="D4822" s="43">
        <v>228895.00899999999</v>
      </c>
      <c r="E4822" s="43">
        <v>-88935.713999999993</v>
      </c>
      <c r="F4822" s="45">
        <v>-26500</v>
      </c>
      <c r="G4822" s="45">
        <v>-43280</v>
      </c>
      <c r="H4822" s="45">
        <v>-55660</v>
      </c>
      <c r="I4822" s="55">
        <f>pro[[#This Row],[Admin expenses 3]]+pro[[#This Row],[Admin expenses 2]]+pro[[#This Row],[Admin expenses 1]]+pro[[#This Row],[COGS]]</f>
        <v>-214375.71399999998</v>
      </c>
      <c r="J4822" s="55">
        <f>pro[[#This Row],[Revenue]]+pro[[#This Row],[AdminExp]]</f>
        <v>14519.295000000013</v>
      </c>
      <c r="K4822" s="83">
        <f>pro[[#This Row],[Profit]]/pro[[#This Row],[Revenue]]</f>
        <v>6.3432117036680405E-2</v>
      </c>
      <c r="L4822" s="56">
        <f t="shared" si="75"/>
        <v>5</v>
      </c>
      <c r="M4822" s="82" t="str">
        <f>"Q"&amp;" "&amp;VLOOKUP(pro[[#This Row],[Period]],Mapping!A:B,2,0)</f>
        <v>Q 2</v>
      </c>
      <c r="N4822"/>
    </row>
    <row r="4823" spans="1:14" ht="11.25" customHeight="1" x14ac:dyDescent="0.2">
      <c r="A4823" s="42" t="s">
        <v>43</v>
      </c>
      <c r="B4823" s="44" t="s">
        <v>21</v>
      </c>
      <c r="C4823" s="44" t="s">
        <v>57</v>
      </c>
      <c r="D4823" s="43">
        <v>25169.864999999998</v>
      </c>
      <c r="E4823" s="43">
        <v>-10062.178</v>
      </c>
      <c r="F4823" s="45">
        <v>-87550</v>
      </c>
      <c r="G4823" s="45">
        <v>-17060</v>
      </c>
      <c r="H4823" s="45">
        <v>-78300</v>
      </c>
      <c r="I4823" s="55">
        <f>pro[[#This Row],[Admin expenses 3]]+pro[[#This Row],[Admin expenses 2]]+pro[[#This Row],[Admin expenses 1]]+pro[[#This Row],[COGS]]</f>
        <v>-192972.17800000001</v>
      </c>
      <c r="J4823" s="55">
        <f>pro[[#This Row],[Revenue]]+pro[[#This Row],[AdminExp]]</f>
        <v>-167802.31300000002</v>
      </c>
      <c r="K4823" s="83">
        <f>pro[[#This Row],[Profit]]/pro[[#This Row],[Revenue]]</f>
        <v>-6.6667943193179635</v>
      </c>
      <c r="L4823" s="56">
        <f t="shared" si="75"/>
        <v>5</v>
      </c>
      <c r="M4823" s="82" t="str">
        <f>"Q"&amp;" "&amp;VLOOKUP(pro[[#This Row],[Period]],Mapping!A:B,2,0)</f>
        <v>Q 2</v>
      </c>
      <c r="N4823"/>
    </row>
    <row r="4824" spans="1:14" ht="11.25" customHeight="1" x14ac:dyDescent="0.2">
      <c r="A4824" s="42" t="s">
        <v>43</v>
      </c>
      <c r="B4824" s="44" t="s">
        <v>21</v>
      </c>
      <c r="C4824" s="44" t="s">
        <v>57</v>
      </c>
      <c r="D4824" s="43">
        <v>36213.184000000001</v>
      </c>
      <c r="E4824" s="43">
        <v>-29353.400999999998</v>
      </c>
      <c r="F4824" s="45">
        <v>-82420</v>
      </c>
      <c r="G4824" s="45">
        <v>-103790</v>
      </c>
      <c r="H4824" s="45">
        <v>-98000</v>
      </c>
      <c r="I4824" s="55">
        <f>pro[[#This Row],[Admin expenses 3]]+pro[[#This Row],[Admin expenses 2]]+pro[[#This Row],[Admin expenses 1]]+pro[[#This Row],[COGS]]</f>
        <v>-313563.40100000001</v>
      </c>
      <c r="J4824" s="55">
        <f>pro[[#This Row],[Revenue]]+pro[[#This Row],[AdminExp]]</f>
        <v>-277350.217</v>
      </c>
      <c r="K4824" s="83">
        <f>pro[[#This Row],[Profit]]/pro[[#This Row],[Revenue]]</f>
        <v>-7.6588188710498359</v>
      </c>
      <c r="L4824" s="56">
        <f t="shared" si="75"/>
        <v>5</v>
      </c>
      <c r="M4824" s="82" t="str">
        <f>"Q"&amp;" "&amp;VLOOKUP(pro[[#This Row],[Period]],Mapping!A:B,2,0)</f>
        <v>Q 2</v>
      </c>
      <c r="N4824"/>
    </row>
    <row r="4825" spans="1:14" ht="11.25" customHeight="1" x14ac:dyDescent="0.2">
      <c r="A4825" s="42" t="s">
        <v>43</v>
      </c>
      <c r="B4825" s="44" t="s">
        <v>21</v>
      </c>
      <c r="C4825" s="44" t="s">
        <v>57</v>
      </c>
      <c r="D4825" s="43">
        <v>28065.890999999996</v>
      </c>
      <c r="E4825" s="43">
        <v>-22483.936999999998</v>
      </c>
      <c r="F4825" s="45">
        <v>-12480</v>
      </c>
      <c r="G4825" s="45">
        <v>-98570</v>
      </c>
      <c r="H4825" s="45">
        <v>-96780</v>
      </c>
      <c r="I4825" s="55">
        <f>pro[[#This Row],[Admin expenses 3]]+pro[[#This Row],[Admin expenses 2]]+pro[[#This Row],[Admin expenses 1]]+pro[[#This Row],[COGS]]</f>
        <v>-230313.93700000001</v>
      </c>
      <c r="J4825" s="55">
        <f>pro[[#This Row],[Revenue]]+pro[[#This Row],[AdminExp]]</f>
        <v>-202248.046</v>
      </c>
      <c r="K4825" s="83">
        <f>pro[[#This Row],[Profit]]/pro[[#This Row],[Revenue]]</f>
        <v>-7.2061865415211663</v>
      </c>
      <c r="L4825" s="56">
        <f t="shared" si="75"/>
        <v>5</v>
      </c>
      <c r="M4825" s="82" t="str">
        <f>"Q"&amp;" "&amp;VLOOKUP(pro[[#This Row],[Period]],Mapping!A:B,2,0)</f>
        <v>Q 2</v>
      </c>
      <c r="N4825"/>
    </row>
    <row r="4826" spans="1:14" ht="11.25" customHeight="1" x14ac:dyDescent="0.2">
      <c r="A4826" s="42" t="s">
        <v>43</v>
      </c>
      <c r="B4826" s="44" t="s">
        <v>21</v>
      </c>
      <c r="C4826" s="44" t="s">
        <v>57</v>
      </c>
      <c r="D4826" s="43">
        <v>126750.86900000001</v>
      </c>
      <c r="E4826" s="43">
        <v>-103399.68099999998</v>
      </c>
      <c r="F4826" s="45">
        <v>-25300</v>
      </c>
      <c r="G4826" s="45">
        <v>-70540</v>
      </c>
      <c r="H4826" s="45">
        <v>-98820</v>
      </c>
      <c r="I4826" s="55">
        <f>pro[[#This Row],[Admin expenses 3]]+pro[[#This Row],[Admin expenses 2]]+pro[[#This Row],[Admin expenses 1]]+pro[[#This Row],[COGS]]</f>
        <v>-298059.68099999998</v>
      </c>
      <c r="J4826" s="55">
        <f>pro[[#This Row],[Revenue]]+pro[[#This Row],[AdminExp]]</f>
        <v>-171308.81199999998</v>
      </c>
      <c r="K4826" s="83">
        <f>pro[[#This Row],[Profit]]/pro[[#This Row],[Revenue]]</f>
        <v>-1.3515395464468174</v>
      </c>
      <c r="L4826" s="56">
        <f t="shared" si="75"/>
        <v>5</v>
      </c>
      <c r="M4826" s="82" t="str">
        <f>"Q"&amp;" "&amp;VLOOKUP(pro[[#This Row],[Period]],Mapping!A:B,2,0)</f>
        <v>Q 2</v>
      </c>
      <c r="N4826"/>
    </row>
    <row r="4827" spans="1:14" ht="11.25" customHeight="1" x14ac:dyDescent="0.2">
      <c r="A4827" s="42" t="s">
        <v>43</v>
      </c>
      <c r="B4827" s="44" t="s">
        <v>21</v>
      </c>
      <c r="C4827" s="44" t="s">
        <v>57</v>
      </c>
      <c r="D4827" s="43">
        <v>17375.987999999998</v>
      </c>
      <c r="E4827" s="43">
        <v>-18957.231999999996</v>
      </c>
      <c r="F4827" s="45">
        <v>-79670</v>
      </c>
      <c r="G4827" s="45">
        <v>-48990</v>
      </c>
      <c r="H4827" s="45">
        <v>-44650</v>
      </c>
      <c r="I4827" s="55">
        <f>pro[[#This Row],[Admin expenses 3]]+pro[[#This Row],[Admin expenses 2]]+pro[[#This Row],[Admin expenses 1]]+pro[[#This Row],[COGS]]</f>
        <v>-192267.23199999999</v>
      </c>
      <c r="J4827" s="55">
        <f>pro[[#This Row],[Revenue]]+pro[[#This Row],[AdminExp]]</f>
        <v>-174891.24400000001</v>
      </c>
      <c r="K4827" s="83">
        <f>pro[[#This Row],[Profit]]/pro[[#This Row],[Revenue]]</f>
        <v>-10.065110772406152</v>
      </c>
      <c r="L4827" s="56">
        <f t="shared" si="75"/>
        <v>5</v>
      </c>
      <c r="M4827" s="82" t="str">
        <f>"Q"&amp;" "&amp;VLOOKUP(pro[[#This Row],[Period]],Mapping!A:B,2,0)</f>
        <v>Q 2</v>
      </c>
      <c r="N4827"/>
    </row>
    <row r="4828" spans="1:14" ht="11.25" customHeight="1" x14ac:dyDescent="0.2">
      <c r="A4828" s="42" t="s">
        <v>43</v>
      </c>
      <c r="B4828" s="44" t="s">
        <v>21</v>
      </c>
      <c r="C4828" s="44" t="s">
        <v>57</v>
      </c>
      <c r="D4828" s="43">
        <v>65721.067999999999</v>
      </c>
      <c r="E4828" s="43">
        <v>-106859.424</v>
      </c>
      <c r="F4828" s="45">
        <v>-31680</v>
      </c>
      <c r="G4828" s="45">
        <v>-16550</v>
      </c>
      <c r="H4828" s="45">
        <v>-103480</v>
      </c>
      <c r="I4828" s="55">
        <f>pro[[#This Row],[Admin expenses 3]]+pro[[#This Row],[Admin expenses 2]]+pro[[#This Row],[Admin expenses 1]]+pro[[#This Row],[COGS]]</f>
        <v>-258569.424</v>
      </c>
      <c r="J4828" s="55">
        <f>pro[[#This Row],[Revenue]]+pro[[#This Row],[AdminExp]]</f>
        <v>-192848.356</v>
      </c>
      <c r="K4828" s="83">
        <f>pro[[#This Row],[Profit]]/pro[[#This Row],[Revenue]]</f>
        <v>-2.934346045624213</v>
      </c>
      <c r="L4828" s="56">
        <f t="shared" si="75"/>
        <v>5</v>
      </c>
      <c r="M4828" s="82" t="str">
        <f>"Q"&amp;" "&amp;VLOOKUP(pro[[#This Row],[Period]],Mapping!A:B,2,0)</f>
        <v>Q 2</v>
      </c>
      <c r="N4828"/>
    </row>
    <row r="4829" spans="1:14" ht="11.25" customHeight="1" x14ac:dyDescent="0.2">
      <c r="A4829" s="42" t="s">
        <v>43</v>
      </c>
      <c r="B4829" s="44" t="s">
        <v>21</v>
      </c>
      <c r="C4829" s="44" t="s">
        <v>57</v>
      </c>
      <c r="D4829" s="43">
        <v>9751.0419999999995</v>
      </c>
      <c r="E4829" s="43">
        <v>-15059.813999999998</v>
      </c>
      <c r="F4829" s="45">
        <v>-78330</v>
      </c>
      <c r="G4829" s="45">
        <v>-85330</v>
      </c>
      <c r="H4829" s="45">
        <v>-104660</v>
      </c>
      <c r="I4829" s="55">
        <f>pro[[#This Row],[Admin expenses 3]]+pro[[#This Row],[Admin expenses 2]]+pro[[#This Row],[Admin expenses 1]]+pro[[#This Row],[COGS]]</f>
        <v>-283379.81400000001</v>
      </c>
      <c r="J4829" s="55">
        <f>pro[[#This Row],[Revenue]]+pro[[#This Row],[AdminExp]]</f>
        <v>-273628.772</v>
      </c>
      <c r="K4829" s="83">
        <f>pro[[#This Row],[Profit]]/pro[[#This Row],[Revenue]]</f>
        <v>-28.061490454045835</v>
      </c>
      <c r="L4829" s="56">
        <f t="shared" si="75"/>
        <v>5</v>
      </c>
      <c r="M4829" s="82" t="str">
        <f>"Q"&amp;" "&amp;VLOOKUP(pro[[#This Row],[Period]],Mapping!A:B,2,0)</f>
        <v>Q 2</v>
      </c>
      <c r="N4829"/>
    </row>
    <row r="4830" spans="1:14" ht="11.25" customHeight="1" x14ac:dyDescent="0.2">
      <c r="A4830" s="42" t="s">
        <v>43</v>
      </c>
      <c r="B4830" s="44" t="s">
        <v>21</v>
      </c>
      <c r="C4830" s="44" t="s">
        <v>58</v>
      </c>
      <c r="D4830" s="43">
        <v>99336.964999999997</v>
      </c>
      <c r="E4830" s="43">
        <v>-24441.760000000002</v>
      </c>
      <c r="F4830" s="45">
        <v>-53450</v>
      </c>
      <c r="G4830" s="45">
        <v>-21600</v>
      </c>
      <c r="H4830" s="45">
        <v>-86860</v>
      </c>
      <c r="I4830" s="55">
        <f>pro[[#This Row],[Admin expenses 3]]+pro[[#This Row],[Admin expenses 2]]+pro[[#This Row],[Admin expenses 1]]+pro[[#This Row],[COGS]]</f>
        <v>-186351.76</v>
      </c>
      <c r="J4830" s="55">
        <f>pro[[#This Row],[Revenue]]+pro[[#This Row],[AdminExp]]</f>
        <v>-87014.795000000013</v>
      </c>
      <c r="K4830" s="83">
        <f>pro[[#This Row],[Profit]]/pro[[#This Row],[Revenue]]</f>
        <v>-0.87595584382913261</v>
      </c>
      <c r="L4830" s="56">
        <f t="shared" si="75"/>
        <v>5</v>
      </c>
      <c r="M4830" s="82" t="str">
        <f>"Q"&amp;" "&amp;VLOOKUP(pro[[#This Row],[Period]],Mapping!A:B,2,0)</f>
        <v>Q 2</v>
      </c>
      <c r="N4830"/>
    </row>
    <row r="4831" spans="1:14" ht="11.25" customHeight="1" x14ac:dyDescent="0.2">
      <c r="A4831" s="42" t="s">
        <v>43</v>
      </c>
      <c r="B4831" s="44" t="s">
        <v>21</v>
      </c>
      <c r="C4831" s="44" t="s">
        <v>59</v>
      </c>
      <c r="D4831" s="43">
        <v>31849.628999999997</v>
      </c>
      <c r="E4831" s="43">
        <v>-43696.659999999996</v>
      </c>
      <c r="F4831" s="45">
        <v>-47170</v>
      </c>
      <c r="G4831" s="45">
        <v>-70500</v>
      </c>
      <c r="H4831" s="45">
        <v>-14550</v>
      </c>
      <c r="I4831" s="55">
        <f>pro[[#This Row],[Admin expenses 3]]+pro[[#This Row],[Admin expenses 2]]+pro[[#This Row],[Admin expenses 1]]+pro[[#This Row],[COGS]]</f>
        <v>-175916.66</v>
      </c>
      <c r="J4831" s="55">
        <f>pro[[#This Row],[Revenue]]+pro[[#This Row],[AdminExp]]</f>
        <v>-144067.03100000002</v>
      </c>
      <c r="K4831" s="83">
        <f>pro[[#This Row],[Profit]]/pro[[#This Row],[Revenue]]</f>
        <v>-4.5233503661848005</v>
      </c>
      <c r="L4831" s="56">
        <f t="shared" si="75"/>
        <v>5</v>
      </c>
      <c r="M4831" s="82" t="str">
        <f>"Q"&amp;" "&amp;VLOOKUP(pro[[#This Row],[Period]],Mapping!A:B,2,0)</f>
        <v>Q 2</v>
      </c>
      <c r="N4831"/>
    </row>
    <row r="4832" spans="1:14" ht="11.25" customHeight="1" x14ac:dyDescent="0.2">
      <c r="A4832" s="42" t="s">
        <v>43</v>
      </c>
      <c r="B4832" s="44" t="s">
        <v>21</v>
      </c>
      <c r="C4832" s="44" t="s">
        <v>57</v>
      </c>
      <c r="D4832" s="43">
        <v>18149.418000000001</v>
      </c>
      <c r="E4832" s="43">
        <v>-40203.421999999999</v>
      </c>
      <c r="F4832" s="45">
        <v>-41440</v>
      </c>
      <c r="G4832" s="45">
        <v>-64440</v>
      </c>
      <c r="H4832" s="45">
        <v>-35120</v>
      </c>
      <c r="I4832" s="55">
        <f>pro[[#This Row],[Admin expenses 3]]+pro[[#This Row],[Admin expenses 2]]+pro[[#This Row],[Admin expenses 1]]+pro[[#This Row],[COGS]]</f>
        <v>-181203.42199999999</v>
      </c>
      <c r="J4832" s="55">
        <f>pro[[#This Row],[Revenue]]+pro[[#This Row],[AdminExp]]</f>
        <v>-163054.00399999999</v>
      </c>
      <c r="K4832" s="83">
        <f>pro[[#This Row],[Profit]]/pro[[#This Row],[Revenue]]</f>
        <v>-8.983979761775279</v>
      </c>
      <c r="L4832" s="56">
        <f t="shared" si="75"/>
        <v>5</v>
      </c>
      <c r="M4832" s="82" t="str">
        <f>"Q"&amp;" "&amp;VLOOKUP(pro[[#This Row],[Period]],Mapping!A:B,2,0)</f>
        <v>Q 2</v>
      </c>
      <c r="N4832"/>
    </row>
    <row r="4833" spans="1:14" ht="11.25" customHeight="1" x14ac:dyDescent="0.2">
      <c r="A4833" s="42" t="s">
        <v>43</v>
      </c>
      <c r="B4833" s="44" t="s">
        <v>21</v>
      </c>
      <c r="C4833" s="44" t="s">
        <v>57</v>
      </c>
      <c r="D4833" s="43">
        <v>96827.178</v>
      </c>
      <c r="E4833" s="43">
        <v>-83894.93</v>
      </c>
      <c r="F4833" s="45">
        <v>-63720</v>
      </c>
      <c r="G4833" s="45">
        <v>-32830</v>
      </c>
      <c r="H4833" s="45">
        <v>-61790</v>
      </c>
      <c r="I4833" s="55">
        <f>pro[[#This Row],[Admin expenses 3]]+pro[[#This Row],[Admin expenses 2]]+pro[[#This Row],[Admin expenses 1]]+pro[[#This Row],[COGS]]</f>
        <v>-242234.93</v>
      </c>
      <c r="J4833" s="55">
        <f>pro[[#This Row],[Revenue]]+pro[[#This Row],[AdminExp]]</f>
        <v>-145407.75199999998</v>
      </c>
      <c r="K4833" s="83">
        <f>pro[[#This Row],[Profit]]/pro[[#This Row],[Revenue]]</f>
        <v>-1.501724567455637</v>
      </c>
      <c r="L4833" s="56">
        <f t="shared" si="75"/>
        <v>5</v>
      </c>
      <c r="M4833" s="82" t="str">
        <f>"Q"&amp;" "&amp;VLOOKUP(pro[[#This Row],[Period]],Mapping!A:B,2,0)</f>
        <v>Q 2</v>
      </c>
      <c r="N4833"/>
    </row>
    <row r="4834" spans="1:14" ht="11.25" customHeight="1" x14ac:dyDescent="0.2">
      <c r="A4834" s="42" t="s">
        <v>43</v>
      </c>
      <c r="B4834" s="44" t="s">
        <v>21</v>
      </c>
      <c r="C4834" s="44" t="s">
        <v>57</v>
      </c>
      <c r="D4834" s="43">
        <v>251614.83199999999</v>
      </c>
      <c r="E4834" s="43">
        <v>-225575.25199999998</v>
      </c>
      <c r="F4834" s="45">
        <v>-45610</v>
      </c>
      <c r="G4834" s="45">
        <v>-32470</v>
      </c>
      <c r="H4834" s="45">
        <v>-47500</v>
      </c>
      <c r="I4834" s="55">
        <f>pro[[#This Row],[Admin expenses 3]]+pro[[#This Row],[Admin expenses 2]]+pro[[#This Row],[Admin expenses 1]]+pro[[#This Row],[COGS]]</f>
        <v>-351155.25199999998</v>
      </c>
      <c r="J4834" s="55">
        <f>pro[[#This Row],[Revenue]]+pro[[#This Row],[AdminExp]]</f>
        <v>-99540.419999999984</v>
      </c>
      <c r="K4834" s="83">
        <f>pro[[#This Row],[Profit]]/pro[[#This Row],[Revenue]]</f>
        <v>-0.3956063289623562</v>
      </c>
      <c r="L4834" s="56">
        <f t="shared" si="75"/>
        <v>5</v>
      </c>
      <c r="M4834" s="82" t="str">
        <f>"Q"&amp;" "&amp;VLOOKUP(pro[[#This Row],[Period]],Mapping!A:B,2,0)</f>
        <v>Q 2</v>
      </c>
      <c r="N4834"/>
    </row>
    <row r="4835" spans="1:14" ht="11.25" customHeight="1" x14ac:dyDescent="0.2">
      <c r="A4835" s="42" t="s">
        <v>43</v>
      </c>
      <c r="B4835" s="44" t="s">
        <v>21</v>
      </c>
      <c r="C4835" s="44" t="s">
        <v>57</v>
      </c>
      <c r="D4835" s="43">
        <v>238762.15999999997</v>
      </c>
      <c r="E4835" s="43">
        <v>-203157.49299999999</v>
      </c>
      <c r="F4835" s="45">
        <v>-27120</v>
      </c>
      <c r="G4835" s="45">
        <v>-24690</v>
      </c>
      <c r="H4835" s="45">
        <v>-89190</v>
      </c>
      <c r="I4835" s="55">
        <f>pro[[#This Row],[Admin expenses 3]]+pro[[#This Row],[Admin expenses 2]]+pro[[#This Row],[Admin expenses 1]]+pro[[#This Row],[COGS]]</f>
        <v>-344157.49300000002</v>
      </c>
      <c r="J4835" s="55">
        <f>pro[[#This Row],[Revenue]]+pro[[#This Row],[AdminExp]]</f>
        <v>-105395.33300000004</v>
      </c>
      <c r="K4835" s="83">
        <f>pro[[#This Row],[Profit]]/pro[[#This Row],[Revenue]]</f>
        <v>-0.44142393836611316</v>
      </c>
      <c r="L4835" s="56">
        <f t="shared" si="75"/>
        <v>5</v>
      </c>
      <c r="M4835" s="82" t="str">
        <f>"Q"&amp;" "&amp;VLOOKUP(pro[[#This Row],[Period]],Mapping!A:B,2,0)</f>
        <v>Q 2</v>
      </c>
      <c r="N4835"/>
    </row>
    <row r="4836" spans="1:14" ht="11.25" customHeight="1" x14ac:dyDescent="0.2">
      <c r="A4836" s="42" t="s">
        <v>43</v>
      </c>
      <c r="B4836" s="44" t="s">
        <v>21</v>
      </c>
      <c r="C4836" s="44" t="s">
        <v>57</v>
      </c>
      <c r="D4836" s="43">
        <v>130381.42599999999</v>
      </c>
      <c r="E4836" s="43">
        <v>-48546.581999999995</v>
      </c>
      <c r="F4836" s="45">
        <v>-78260</v>
      </c>
      <c r="G4836" s="45">
        <v>-107150</v>
      </c>
      <c r="H4836" s="45">
        <v>-58080</v>
      </c>
      <c r="I4836" s="55">
        <f>pro[[#This Row],[Admin expenses 3]]+pro[[#This Row],[Admin expenses 2]]+pro[[#This Row],[Admin expenses 1]]+pro[[#This Row],[COGS]]</f>
        <v>-292036.58199999999</v>
      </c>
      <c r="J4836" s="55">
        <f>pro[[#This Row],[Revenue]]+pro[[#This Row],[AdminExp]]</f>
        <v>-161655.15600000002</v>
      </c>
      <c r="K4836" s="83">
        <f>pro[[#This Row],[Profit]]/pro[[#This Row],[Revenue]]</f>
        <v>-1.2398633836080304</v>
      </c>
      <c r="L4836" s="56">
        <f t="shared" si="75"/>
        <v>5</v>
      </c>
      <c r="M4836" s="82" t="str">
        <f>"Q"&amp;" "&amp;VLOOKUP(pro[[#This Row],[Period]],Mapping!A:B,2,0)</f>
        <v>Q 2</v>
      </c>
      <c r="N4836"/>
    </row>
    <row r="4837" spans="1:14" ht="11.25" customHeight="1" x14ac:dyDescent="0.2">
      <c r="A4837" s="42" t="s">
        <v>43</v>
      </c>
      <c r="B4837" s="44" t="s">
        <v>21</v>
      </c>
      <c r="C4837" s="44" t="s">
        <v>58</v>
      </c>
      <c r="D4837" s="43">
        <v>171999.57599999997</v>
      </c>
      <c r="E4837" s="43">
        <v>-66573.660999999993</v>
      </c>
      <c r="F4837" s="45">
        <v>-51780</v>
      </c>
      <c r="G4837" s="45">
        <v>-67310</v>
      </c>
      <c r="H4837" s="45">
        <v>-25030</v>
      </c>
      <c r="I4837" s="55">
        <f>pro[[#This Row],[Admin expenses 3]]+pro[[#This Row],[Admin expenses 2]]+pro[[#This Row],[Admin expenses 1]]+pro[[#This Row],[COGS]]</f>
        <v>-210693.66099999999</v>
      </c>
      <c r="J4837" s="55">
        <f>pro[[#This Row],[Revenue]]+pro[[#This Row],[AdminExp]]</f>
        <v>-38694.085000000021</v>
      </c>
      <c r="K4837" s="83">
        <f>pro[[#This Row],[Profit]]/pro[[#This Row],[Revenue]]</f>
        <v>-0.22496616503287209</v>
      </c>
      <c r="L4837" s="56">
        <f t="shared" si="75"/>
        <v>5</v>
      </c>
      <c r="M4837" s="82" t="str">
        <f>"Q"&amp;" "&amp;VLOOKUP(pro[[#This Row],[Period]],Mapping!A:B,2,0)</f>
        <v>Q 2</v>
      </c>
      <c r="N4837"/>
    </row>
    <row r="4838" spans="1:14" ht="11.25" customHeight="1" x14ac:dyDescent="0.2">
      <c r="A4838" s="42" t="s">
        <v>43</v>
      </c>
      <c r="B4838" s="44" t="s">
        <v>21</v>
      </c>
      <c r="C4838" s="44" t="s">
        <v>59</v>
      </c>
      <c r="D4838" s="43">
        <v>343738.038</v>
      </c>
      <c r="E4838" s="43">
        <v>-534329.41099999996</v>
      </c>
      <c r="F4838" s="45">
        <v>-93870</v>
      </c>
      <c r="G4838" s="45">
        <v>-15150</v>
      </c>
      <c r="H4838" s="45">
        <v>-53030</v>
      </c>
      <c r="I4838" s="55">
        <f>pro[[#This Row],[Admin expenses 3]]+pro[[#This Row],[Admin expenses 2]]+pro[[#This Row],[Admin expenses 1]]+pro[[#This Row],[COGS]]</f>
        <v>-696379.41099999996</v>
      </c>
      <c r="J4838" s="55">
        <f>pro[[#This Row],[Revenue]]+pro[[#This Row],[AdminExp]]</f>
        <v>-352641.37299999996</v>
      </c>
      <c r="K4838" s="83">
        <f>pro[[#This Row],[Profit]]/pro[[#This Row],[Revenue]]</f>
        <v>-1.025901512244042</v>
      </c>
      <c r="L4838" s="56">
        <f t="shared" si="75"/>
        <v>5</v>
      </c>
      <c r="M4838" s="82" t="str">
        <f>"Q"&amp;" "&amp;VLOOKUP(pro[[#This Row],[Period]],Mapping!A:B,2,0)</f>
        <v>Q 2</v>
      </c>
      <c r="N4838"/>
    </row>
    <row r="4839" spans="1:14" ht="11.25" customHeight="1" x14ac:dyDescent="0.2">
      <c r="A4839" s="42" t="s">
        <v>43</v>
      </c>
      <c r="B4839" s="44" t="s">
        <v>21</v>
      </c>
      <c r="C4839" s="44" t="s">
        <v>57</v>
      </c>
      <c r="D4839" s="43">
        <v>73535.825999999986</v>
      </c>
      <c r="E4839" s="43">
        <v>-154214.16500000001</v>
      </c>
      <c r="F4839" s="45">
        <v>-53780</v>
      </c>
      <c r="G4839" s="45">
        <v>-42330</v>
      </c>
      <c r="H4839" s="45">
        <v>-16770</v>
      </c>
      <c r="I4839" s="55">
        <f>pro[[#This Row],[Admin expenses 3]]+pro[[#This Row],[Admin expenses 2]]+pro[[#This Row],[Admin expenses 1]]+pro[[#This Row],[COGS]]</f>
        <v>-267094.16500000004</v>
      </c>
      <c r="J4839" s="55">
        <f>pro[[#This Row],[Revenue]]+pro[[#This Row],[AdminExp]]</f>
        <v>-193558.33900000004</v>
      </c>
      <c r="K4839" s="83">
        <f>pro[[#This Row],[Profit]]/pro[[#This Row],[Revenue]]</f>
        <v>-2.6321637972761751</v>
      </c>
      <c r="L4839" s="56">
        <f t="shared" si="75"/>
        <v>5</v>
      </c>
      <c r="M4839" s="82" t="str">
        <f>"Q"&amp;" "&amp;VLOOKUP(pro[[#This Row],[Period]],Mapping!A:B,2,0)</f>
        <v>Q 2</v>
      </c>
      <c r="N4839"/>
    </row>
    <row r="4840" spans="1:14" ht="11.25" customHeight="1" x14ac:dyDescent="0.2">
      <c r="A4840" s="42" t="s">
        <v>43</v>
      </c>
      <c r="B4840" s="44" t="s">
        <v>21</v>
      </c>
      <c r="C4840" s="44" t="s">
        <v>57</v>
      </c>
      <c r="D4840" s="43">
        <v>213925.166</v>
      </c>
      <c r="E4840" s="43">
        <v>-164182.61299999998</v>
      </c>
      <c r="F4840" s="45">
        <v>-52420</v>
      </c>
      <c r="G4840" s="45">
        <v>-34490</v>
      </c>
      <c r="H4840" s="45">
        <v>-99510</v>
      </c>
      <c r="I4840" s="55">
        <f>pro[[#This Row],[Admin expenses 3]]+pro[[#This Row],[Admin expenses 2]]+pro[[#This Row],[Admin expenses 1]]+pro[[#This Row],[COGS]]</f>
        <v>-350602.61300000001</v>
      </c>
      <c r="J4840" s="55">
        <f>pro[[#This Row],[Revenue]]+pro[[#This Row],[AdminExp]]</f>
        <v>-136677.44700000001</v>
      </c>
      <c r="K4840" s="83">
        <f>pro[[#This Row],[Profit]]/pro[[#This Row],[Revenue]]</f>
        <v>-0.63890307791089906</v>
      </c>
      <c r="L4840" s="56">
        <f t="shared" si="75"/>
        <v>5</v>
      </c>
      <c r="M4840" s="82" t="str">
        <f>"Q"&amp;" "&amp;VLOOKUP(pro[[#This Row],[Period]],Mapping!A:B,2,0)</f>
        <v>Q 2</v>
      </c>
      <c r="N4840"/>
    </row>
    <row r="4841" spans="1:14" ht="11.25" customHeight="1" x14ac:dyDescent="0.2">
      <c r="A4841" s="42" t="s">
        <v>43</v>
      </c>
      <c r="B4841" s="44" t="s">
        <v>21</v>
      </c>
      <c r="C4841" s="44" t="s">
        <v>57</v>
      </c>
      <c r="D4841" s="43">
        <v>141124.19999999998</v>
      </c>
      <c r="E4841" s="43">
        <v>-94534.299999999988</v>
      </c>
      <c r="F4841" s="45">
        <v>-50470</v>
      </c>
      <c r="G4841" s="45">
        <v>-104970</v>
      </c>
      <c r="H4841" s="45">
        <v>-94880</v>
      </c>
      <c r="I4841" s="55">
        <f>pro[[#This Row],[Admin expenses 3]]+pro[[#This Row],[Admin expenses 2]]+pro[[#This Row],[Admin expenses 1]]+pro[[#This Row],[COGS]]</f>
        <v>-344854.3</v>
      </c>
      <c r="J4841" s="55">
        <f>pro[[#This Row],[Revenue]]+pro[[#This Row],[AdminExp]]</f>
        <v>-203730.1</v>
      </c>
      <c r="K4841" s="83">
        <f>pro[[#This Row],[Profit]]/pro[[#This Row],[Revenue]]</f>
        <v>-1.4436227096415783</v>
      </c>
      <c r="L4841" s="56">
        <f t="shared" si="75"/>
        <v>5</v>
      </c>
      <c r="M4841" s="82" t="str">
        <f>"Q"&amp;" "&amp;VLOOKUP(pro[[#This Row],[Period]],Mapping!A:B,2,0)</f>
        <v>Q 2</v>
      </c>
      <c r="N4841"/>
    </row>
    <row r="4842" spans="1:14" ht="11.25" customHeight="1" x14ac:dyDescent="0.2">
      <c r="A4842" s="42" t="s">
        <v>43</v>
      </c>
      <c r="B4842" s="44" t="s">
        <v>21</v>
      </c>
      <c r="C4842" s="44" t="s">
        <v>58</v>
      </c>
      <c r="D4842" s="43">
        <v>47652.828999999998</v>
      </c>
      <c r="E4842" s="43">
        <v>-32391.939999999995</v>
      </c>
      <c r="F4842" s="45">
        <v>-22930</v>
      </c>
      <c r="G4842" s="45">
        <v>-24720</v>
      </c>
      <c r="H4842" s="45">
        <v>-83970</v>
      </c>
      <c r="I4842" s="55">
        <f>pro[[#This Row],[Admin expenses 3]]+pro[[#This Row],[Admin expenses 2]]+pro[[#This Row],[Admin expenses 1]]+pro[[#This Row],[COGS]]</f>
        <v>-164011.94</v>
      </c>
      <c r="J4842" s="55">
        <f>pro[[#This Row],[Revenue]]+pro[[#This Row],[AdminExp]]</f>
        <v>-116359.111</v>
      </c>
      <c r="K4842" s="83">
        <f>pro[[#This Row],[Profit]]/pro[[#This Row],[Revenue]]</f>
        <v>-2.4418090896555169</v>
      </c>
      <c r="L4842" s="56">
        <f t="shared" si="75"/>
        <v>5</v>
      </c>
      <c r="M4842" s="82" t="str">
        <f>"Q"&amp;" "&amp;VLOOKUP(pro[[#This Row],[Period]],Mapping!A:B,2,0)</f>
        <v>Q 2</v>
      </c>
      <c r="N4842"/>
    </row>
    <row r="4843" spans="1:14" ht="11.25" customHeight="1" x14ac:dyDescent="0.2">
      <c r="A4843" s="42" t="s">
        <v>43</v>
      </c>
      <c r="B4843" s="44" t="s">
        <v>21</v>
      </c>
      <c r="C4843" s="44" t="s">
        <v>59</v>
      </c>
      <c r="D4843" s="43">
        <v>195471.30399999997</v>
      </c>
      <c r="E4843" s="43">
        <v>-159347.32800000001</v>
      </c>
      <c r="F4843" s="45">
        <v>-55070</v>
      </c>
      <c r="G4843" s="45">
        <v>-101270</v>
      </c>
      <c r="H4843" s="45">
        <v>-55440</v>
      </c>
      <c r="I4843" s="55">
        <f>pro[[#This Row],[Admin expenses 3]]+pro[[#This Row],[Admin expenses 2]]+pro[[#This Row],[Admin expenses 1]]+pro[[#This Row],[COGS]]</f>
        <v>-371127.32799999998</v>
      </c>
      <c r="J4843" s="55">
        <f>pro[[#This Row],[Revenue]]+pro[[#This Row],[AdminExp]]</f>
        <v>-175656.024</v>
      </c>
      <c r="K4843" s="83">
        <f>pro[[#This Row],[Profit]]/pro[[#This Row],[Revenue]]</f>
        <v>-0.89862818943490563</v>
      </c>
      <c r="L4843" s="56">
        <f t="shared" si="75"/>
        <v>5</v>
      </c>
      <c r="M4843" s="82" t="str">
        <f>"Q"&amp;" "&amp;VLOOKUP(pro[[#This Row],[Period]],Mapping!A:B,2,0)</f>
        <v>Q 2</v>
      </c>
      <c r="N4843"/>
    </row>
    <row r="4844" spans="1:14" ht="11.25" customHeight="1" x14ac:dyDescent="0.2">
      <c r="A4844" s="42" t="s">
        <v>43</v>
      </c>
      <c r="B4844" s="44" t="s">
        <v>21</v>
      </c>
      <c r="C4844" s="44" t="s">
        <v>57</v>
      </c>
      <c r="D4844" s="43">
        <v>61104.413999999997</v>
      </c>
      <c r="E4844" s="43">
        <v>-45442.207999999999</v>
      </c>
      <c r="F4844" s="45">
        <v>-63250</v>
      </c>
      <c r="G4844" s="45">
        <v>-70600</v>
      </c>
      <c r="H4844" s="45">
        <v>-88290</v>
      </c>
      <c r="I4844" s="55">
        <f>pro[[#This Row],[Admin expenses 3]]+pro[[#This Row],[Admin expenses 2]]+pro[[#This Row],[Admin expenses 1]]+pro[[#This Row],[COGS]]</f>
        <v>-267582.20799999998</v>
      </c>
      <c r="J4844" s="55">
        <f>pro[[#This Row],[Revenue]]+pro[[#This Row],[AdminExp]]</f>
        <v>-206477.79399999999</v>
      </c>
      <c r="K4844" s="83">
        <f>pro[[#This Row],[Profit]]/pro[[#This Row],[Revenue]]</f>
        <v>-3.3790978504433413</v>
      </c>
      <c r="L4844" s="56">
        <f t="shared" si="75"/>
        <v>5</v>
      </c>
      <c r="M4844" s="82" t="str">
        <f>"Q"&amp;" "&amp;VLOOKUP(pro[[#This Row],[Period]],Mapping!A:B,2,0)</f>
        <v>Q 2</v>
      </c>
      <c r="N4844"/>
    </row>
    <row r="4845" spans="1:14" ht="11.25" customHeight="1" x14ac:dyDescent="0.2">
      <c r="A4845" s="42" t="s">
        <v>43</v>
      </c>
      <c r="B4845" s="44" t="s">
        <v>21</v>
      </c>
      <c r="C4845" s="44" t="s">
        <v>57</v>
      </c>
      <c r="D4845" s="43">
        <v>137085.921</v>
      </c>
      <c r="E4845" s="43">
        <v>-113138.69699999999</v>
      </c>
      <c r="F4845" s="45">
        <v>-47120</v>
      </c>
      <c r="G4845" s="45">
        <v>-28220</v>
      </c>
      <c r="H4845" s="45">
        <v>-23090</v>
      </c>
      <c r="I4845" s="55">
        <f>pro[[#This Row],[Admin expenses 3]]+pro[[#This Row],[Admin expenses 2]]+pro[[#This Row],[Admin expenses 1]]+pro[[#This Row],[COGS]]</f>
        <v>-211568.69699999999</v>
      </c>
      <c r="J4845" s="55">
        <f>pro[[#This Row],[Revenue]]+pro[[#This Row],[AdminExp]]</f>
        <v>-74482.775999999983</v>
      </c>
      <c r="K4845" s="83">
        <f>pro[[#This Row],[Profit]]/pro[[#This Row],[Revenue]]</f>
        <v>-0.54332914318750491</v>
      </c>
      <c r="L4845" s="56">
        <f t="shared" si="75"/>
        <v>5</v>
      </c>
      <c r="M4845" s="82" t="str">
        <f>"Q"&amp;" "&amp;VLOOKUP(pro[[#This Row],[Period]],Mapping!A:B,2,0)</f>
        <v>Q 2</v>
      </c>
      <c r="N4845"/>
    </row>
    <row r="4846" spans="1:14" ht="11.25" customHeight="1" x14ac:dyDescent="0.2">
      <c r="A4846" s="42" t="s">
        <v>43</v>
      </c>
      <c r="B4846" s="44" t="s">
        <v>21</v>
      </c>
      <c r="C4846" s="44" t="s">
        <v>58</v>
      </c>
      <c r="D4846" s="43">
        <v>55523.782999999996</v>
      </c>
      <c r="E4846" s="43">
        <v>-84816.017999999996</v>
      </c>
      <c r="F4846" s="45">
        <v>-94150</v>
      </c>
      <c r="G4846" s="45">
        <v>-88170</v>
      </c>
      <c r="H4846" s="45">
        <v>-81480</v>
      </c>
      <c r="I4846" s="55">
        <f>pro[[#This Row],[Admin expenses 3]]+pro[[#This Row],[Admin expenses 2]]+pro[[#This Row],[Admin expenses 1]]+pro[[#This Row],[COGS]]</f>
        <v>-348616.01799999998</v>
      </c>
      <c r="J4846" s="55">
        <f>pro[[#This Row],[Revenue]]+pro[[#This Row],[AdminExp]]</f>
        <v>-293092.23499999999</v>
      </c>
      <c r="K4846" s="83">
        <f>pro[[#This Row],[Profit]]/pro[[#This Row],[Revenue]]</f>
        <v>-5.2786791382712526</v>
      </c>
      <c r="L4846" s="56">
        <f t="shared" si="75"/>
        <v>5</v>
      </c>
      <c r="M4846" s="82" t="str">
        <f>"Q"&amp;" "&amp;VLOOKUP(pro[[#This Row],[Period]],Mapping!A:B,2,0)</f>
        <v>Q 2</v>
      </c>
      <c r="N4846"/>
    </row>
    <row r="4847" spans="1:14" ht="11.25" customHeight="1" x14ac:dyDescent="0.2">
      <c r="A4847" s="42" t="s">
        <v>43</v>
      </c>
      <c r="B4847" s="44" t="s">
        <v>21</v>
      </c>
      <c r="C4847" s="44" t="s">
        <v>59</v>
      </c>
      <c r="D4847" s="43">
        <v>172966.899</v>
      </c>
      <c r="E4847" s="43">
        <v>-299415.83</v>
      </c>
      <c r="F4847" s="45">
        <v>-41530</v>
      </c>
      <c r="G4847" s="45">
        <v>-35610</v>
      </c>
      <c r="H4847" s="45">
        <v>-26310</v>
      </c>
      <c r="I4847" s="55">
        <f>pro[[#This Row],[Admin expenses 3]]+pro[[#This Row],[Admin expenses 2]]+pro[[#This Row],[Admin expenses 1]]+pro[[#This Row],[COGS]]</f>
        <v>-402865.83</v>
      </c>
      <c r="J4847" s="55">
        <f>pro[[#This Row],[Revenue]]+pro[[#This Row],[AdminExp]]</f>
        <v>-229898.93100000001</v>
      </c>
      <c r="K4847" s="83">
        <f>pro[[#This Row],[Profit]]/pro[[#This Row],[Revenue]]</f>
        <v>-1.3291498681490497</v>
      </c>
      <c r="L4847" s="56">
        <f t="shared" si="75"/>
        <v>5</v>
      </c>
      <c r="M4847" s="82" t="str">
        <f>"Q"&amp;" "&amp;VLOOKUP(pro[[#This Row],[Period]],Mapping!A:B,2,0)</f>
        <v>Q 2</v>
      </c>
      <c r="N4847"/>
    </row>
    <row r="4848" spans="1:14" ht="11.25" customHeight="1" x14ac:dyDescent="0.2">
      <c r="A4848" s="42" t="s">
        <v>43</v>
      </c>
      <c r="B4848" s="44" t="s">
        <v>21</v>
      </c>
      <c r="C4848" s="44" t="s">
        <v>57</v>
      </c>
      <c r="D4848" s="43">
        <v>413916.44699999993</v>
      </c>
      <c r="E4848" s="43">
        <v>-662606.64399999997</v>
      </c>
      <c r="F4848" s="45">
        <v>-61920</v>
      </c>
      <c r="G4848" s="45">
        <v>-101710</v>
      </c>
      <c r="H4848" s="45">
        <v>-37310</v>
      </c>
      <c r="I4848" s="55">
        <f>pro[[#This Row],[Admin expenses 3]]+pro[[#This Row],[Admin expenses 2]]+pro[[#This Row],[Admin expenses 1]]+pro[[#This Row],[COGS]]</f>
        <v>-863546.64399999997</v>
      </c>
      <c r="J4848" s="55">
        <f>pro[[#This Row],[Revenue]]+pro[[#This Row],[AdminExp]]</f>
        <v>-449630.19700000004</v>
      </c>
      <c r="K4848" s="83">
        <f>pro[[#This Row],[Profit]]/pro[[#This Row],[Revenue]]</f>
        <v>-1.0862825100544993</v>
      </c>
      <c r="L4848" s="56">
        <f t="shared" si="75"/>
        <v>5</v>
      </c>
      <c r="M4848" s="82" t="str">
        <f>"Q"&amp;" "&amp;VLOOKUP(pro[[#This Row],[Period]],Mapping!A:B,2,0)</f>
        <v>Q 2</v>
      </c>
      <c r="N4848"/>
    </row>
    <row r="4849" spans="1:14" ht="11.25" customHeight="1" x14ac:dyDescent="0.2">
      <c r="A4849" s="42" t="s">
        <v>43</v>
      </c>
      <c r="B4849" s="44" t="s">
        <v>21</v>
      </c>
      <c r="C4849" s="44" t="s">
        <v>57</v>
      </c>
      <c r="D4849" s="43">
        <v>98079.141999999993</v>
      </c>
      <c r="E4849" s="43">
        <v>-136183.677</v>
      </c>
      <c r="F4849" s="45">
        <v>-16780</v>
      </c>
      <c r="G4849" s="45">
        <v>-38590</v>
      </c>
      <c r="H4849" s="45">
        <v>-93960</v>
      </c>
      <c r="I4849" s="55">
        <f>pro[[#This Row],[Admin expenses 3]]+pro[[#This Row],[Admin expenses 2]]+pro[[#This Row],[Admin expenses 1]]+pro[[#This Row],[COGS]]</f>
        <v>-285513.67700000003</v>
      </c>
      <c r="J4849" s="55">
        <f>pro[[#This Row],[Revenue]]+pro[[#This Row],[AdminExp]]</f>
        <v>-187434.53500000003</v>
      </c>
      <c r="K4849" s="83">
        <f>pro[[#This Row],[Profit]]/pro[[#This Row],[Revenue]]</f>
        <v>-1.9110539833229785</v>
      </c>
      <c r="L4849" s="56">
        <f t="shared" si="75"/>
        <v>5</v>
      </c>
      <c r="M4849" s="82" t="str">
        <f>"Q"&amp;" "&amp;VLOOKUP(pro[[#This Row],[Period]],Mapping!A:B,2,0)</f>
        <v>Q 2</v>
      </c>
      <c r="N4849"/>
    </row>
    <row r="4850" spans="1:14" ht="11.25" customHeight="1" x14ac:dyDescent="0.2">
      <c r="A4850" s="42" t="s">
        <v>43</v>
      </c>
      <c r="B4850" s="44" t="s">
        <v>21</v>
      </c>
      <c r="C4850" s="44" t="s">
        <v>58</v>
      </c>
      <c r="D4850" s="43">
        <v>1543260.4040000001</v>
      </c>
      <c r="E4850" s="43">
        <v>-97625.962</v>
      </c>
      <c r="F4850" s="45">
        <v>-96040</v>
      </c>
      <c r="G4850" s="45">
        <v>-83400</v>
      </c>
      <c r="H4850" s="45">
        <v>-46750</v>
      </c>
      <c r="I4850" s="55">
        <f>pro[[#This Row],[Admin expenses 3]]+pro[[#This Row],[Admin expenses 2]]+pro[[#This Row],[Admin expenses 1]]+pro[[#This Row],[COGS]]</f>
        <v>-323815.962</v>
      </c>
      <c r="J4850" s="55">
        <f>pro[[#This Row],[Revenue]]+pro[[#This Row],[AdminExp]]</f>
        <v>1219444.442</v>
      </c>
      <c r="K4850" s="83">
        <f>pro[[#This Row],[Profit]]/pro[[#This Row],[Revenue]]</f>
        <v>0.79017412669909981</v>
      </c>
      <c r="L4850" s="56">
        <f t="shared" si="75"/>
        <v>5</v>
      </c>
      <c r="M4850" s="82" t="str">
        <f>"Q"&amp;" "&amp;VLOOKUP(pro[[#This Row],[Period]],Mapping!A:B,2,0)</f>
        <v>Q 2</v>
      </c>
      <c r="N4850"/>
    </row>
    <row r="4851" spans="1:14" ht="11.25" customHeight="1" x14ac:dyDescent="0.2">
      <c r="A4851" s="42" t="s">
        <v>43</v>
      </c>
      <c r="B4851" s="44" t="s">
        <v>21</v>
      </c>
      <c r="C4851" s="44" t="s">
        <v>57</v>
      </c>
      <c r="D4851" s="43">
        <v>147758.12099999998</v>
      </c>
      <c r="E4851" s="43">
        <v>-57240.693999999996</v>
      </c>
      <c r="F4851" s="45">
        <v>-34990</v>
      </c>
      <c r="G4851" s="45">
        <v>-25610</v>
      </c>
      <c r="H4851" s="45">
        <v>-107440</v>
      </c>
      <c r="I4851" s="55">
        <f>pro[[#This Row],[Admin expenses 3]]+pro[[#This Row],[Admin expenses 2]]+pro[[#This Row],[Admin expenses 1]]+pro[[#This Row],[COGS]]</f>
        <v>-225280.69399999999</v>
      </c>
      <c r="J4851" s="55">
        <f>pro[[#This Row],[Revenue]]+pro[[#This Row],[AdminExp]]</f>
        <v>-77522.573000000004</v>
      </c>
      <c r="K4851" s="83">
        <f>pro[[#This Row],[Profit]]/pro[[#This Row],[Revenue]]</f>
        <v>-0.52465862773119598</v>
      </c>
      <c r="L4851" s="56">
        <f t="shared" si="75"/>
        <v>5</v>
      </c>
      <c r="M4851" s="82" t="str">
        <f>"Q"&amp;" "&amp;VLOOKUP(pro[[#This Row],[Period]],Mapping!A:B,2,0)</f>
        <v>Q 2</v>
      </c>
      <c r="N4851"/>
    </row>
    <row r="4852" spans="1:14" ht="11.25" customHeight="1" x14ac:dyDescent="0.2">
      <c r="A4852" s="42" t="s">
        <v>43</v>
      </c>
      <c r="B4852" s="44" t="s">
        <v>21</v>
      </c>
      <c r="C4852" s="44" t="s">
        <v>58</v>
      </c>
      <c r="D4852" s="43">
        <v>96130.040999999997</v>
      </c>
      <c r="E4852" s="43">
        <v>-61381.648999999998</v>
      </c>
      <c r="F4852" s="45">
        <v>-100900</v>
      </c>
      <c r="G4852" s="45">
        <v>-82930</v>
      </c>
      <c r="H4852" s="45">
        <v>-67700</v>
      </c>
      <c r="I4852" s="55">
        <f>pro[[#This Row],[Admin expenses 3]]+pro[[#This Row],[Admin expenses 2]]+pro[[#This Row],[Admin expenses 1]]+pro[[#This Row],[COGS]]</f>
        <v>-312911.64899999998</v>
      </c>
      <c r="J4852" s="55">
        <f>pro[[#This Row],[Revenue]]+pro[[#This Row],[AdminExp]]</f>
        <v>-216781.60799999998</v>
      </c>
      <c r="K4852" s="83">
        <f>pro[[#This Row],[Profit]]/pro[[#This Row],[Revenue]]</f>
        <v>-2.2550870232126501</v>
      </c>
      <c r="L4852" s="56">
        <f t="shared" si="75"/>
        <v>5</v>
      </c>
      <c r="M4852" s="82" t="str">
        <f>"Q"&amp;" "&amp;VLOOKUP(pro[[#This Row],[Period]],Mapping!A:B,2,0)</f>
        <v>Q 2</v>
      </c>
      <c r="N4852"/>
    </row>
    <row r="4853" spans="1:14" ht="11.25" customHeight="1" x14ac:dyDescent="0.2">
      <c r="A4853" s="42" t="s">
        <v>43</v>
      </c>
      <c r="B4853" s="44" t="s">
        <v>21</v>
      </c>
      <c r="C4853" s="44" t="s">
        <v>59</v>
      </c>
      <c r="D4853" s="43">
        <v>18432.715</v>
      </c>
      <c r="E4853" s="43">
        <v>-4466.6089999999995</v>
      </c>
      <c r="F4853" s="45">
        <v>-59480</v>
      </c>
      <c r="G4853" s="45">
        <v>-42170</v>
      </c>
      <c r="H4853" s="45">
        <v>-22810</v>
      </c>
      <c r="I4853" s="55">
        <f>pro[[#This Row],[Admin expenses 3]]+pro[[#This Row],[Admin expenses 2]]+pro[[#This Row],[Admin expenses 1]]+pro[[#This Row],[COGS]]</f>
        <v>-128926.609</v>
      </c>
      <c r="J4853" s="55">
        <f>pro[[#This Row],[Revenue]]+pro[[#This Row],[AdminExp]]</f>
        <v>-110493.894</v>
      </c>
      <c r="K4853" s="83">
        <f>pro[[#This Row],[Profit]]/pro[[#This Row],[Revenue]]</f>
        <v>-5.9944448769484042</v>
      </c>
      <c r="L4853" s="56">
        <f t="shared" si="75"/>
        <v>5</v>
      </c>
      <c r="M4853" s="82" t="str">
        <f>"Q"&amp;" "&amp;VLOOKUP(pro[[#This Row],[Period]],Mapping!A:B,2,0)</f>
        <v>Q 2</v>
      </c>
      <c r="N4853"/>
    </row>
    <row r="4854" spans="1:14" ht="11.25" customHeight="1" x14ac:dyDescent="0.2">
      <c r="A4854" s="42" t="s">
        <v>43</v>
      </c>
      <c r="B4854" s="44" t="s">
        <v>21</v>
      </c>
      <c r="C4854" s="44" t="s">
        <v>60</v>
      </c>
      <c r="D4854" s="43">
        <v>87668.286999999997</v>
      </c>
      <c r="E4854" s="43">
        <v>-43625.000999999997</v>
      </c>
      <c r="F4854" s="45">
        <v>-96920</v>
      </c>
      <c r="G4854" s="45">
        <v>-45220</v>
      </c>
      <c r="H4854" s="45">
        <v>-61990</v>
      </c>
      <c r="I4854" s="55">
        <f>pro[[#This Row],[Admin expenses 3]]+pro[[#This Row],[Admin expenses 2]]+pro[[#This Row],[Admin expenses 1]]+pro[[#This Row],[COGS]]</f>
        <v>-247755.00099999999</v>
      </c>
      <c r="J4854" s="55">
        <f>pro[[#This Row],[Revenue]]+pro[[#This Row],[AdminExp]]</f>
        <v>-160086.71399999998</v>
      </c>
      <c r="K4854" s="83">
        <f>pro[[#This Row],[Profit]]/pro[[#This Row],[Revenue]]</f>
        <v>-1.826050439425148</v>
      </c>
      <c r="L4854" s="56">
        <f t="shared" si="75"/>
        <v>5</v>
      </c>
      <c r="M4854" s="82" t="str">
        <f>"Q"&amp;" "&amp;VLOOKUP(pro[[#This Row],[Period]],Mapping!A:B,2,0)</f>
        <v>Q 2</v>
      </c>
      <c r="N4854"/>
    </row>
    <row r="4855" spans="1:14" ht="11.25" customHeight="1" x14ac:dyDescent="0.2">
      <c r="A4855" s="42" t="s">
        <v>43</v>
      </c>
      <c r="B4855" s="44" t="s">
        <v>21</v>
      </c>
      <c r="C4855" s="44" t="s">
        <v>57</v>
      </c>
      <c r="D4855" s="43">
        <v>38401.453999999998</v>
      </c>
      <c r="E4855" s="43">
        <v>-36511.264999999992</v>
      </c>
      <c r="F4855" s="45">
        <v>-92280</v>
      </c>
      <c r="G4855" s="45">
        <v>-68420</v>
      </c>
      <c r="H4855" s="45">
        <v>-46570</v>
      </c>
      <c r="I4855" s="55">
        <f>pro[[#This Row],[Admin expenses 3]]+pro[[#This Row],[Admin expenses 2]]+pro[[#This Row],[Admin expenses 1]]+pro[[#This Row],[COGS]]</f>
        <v>-243781.26499999998</v>
      </c>
      <c r="J4855" s="55">
        <f>pro[[#This Row],[Revenue]]+pro[[#This Row],[AdminExp]]</f>
        <v>-205379.81099999999</v>
      </c>
      <c r="K4855" s="83">
        <f>pro[[#This Row],[Profit]]/pro[[#This Row],[Revenue]]</f>
        <v>-5.3482300696218426</v>
      </c>
      <c r="L4855" s="56">
        <f t="shared" si="75"/>
        <v>5</v>
      </c>
      <c r="M4855" s="82" t="str">
        <f>"Q"&amp;" "&amp;VLOOKUP(pro[[#This Row],[Period]],Mapping!A:B,2,0)</f>
        <v>Q 2</v>
      </c>
      <c r="N4855"/>
    </row>
    <row r="4856" spans="1:14" ht="11.25" customHeight="1" x14ac:dyDescent="0.2">
      <c r="A4856" s="42" t="s">
        <v>43</v>
      </c>
      <c r="B4856" s="44" t="s">
        <v>21</v>
      </c>
      <c r="C4856" s="44" t="s">
        <v>58</v>
      </c>
      <c r="D4856" s="43">
        <v>137644.14299999998</v>
      </c>
      <c r="E4856" s="43">
        <v>-17475.758999999998</v>
      </c>
      <c r="F4856" s="45">
        <v>-95910</v>
      </c>
      <c r="G4856" s="45">
        <v>-98830</v>
      </c>
      <c r="H4856" s="45">
        <v>-38990</v>
      </c>
      <c r="I4856" s="55">
        <f>pro[[#This Row],[Admin expenses 3]]+pro[[#This Row],[Admin expenses 2]]+pro[[#This Row],[Admin expenses 1]]+pro[[#This Row],[COGS]]</f>
        <v>-251205.75899999999</v>
      </c>
      <c r="J4856" s="55">
        <f>pro[[#This Row],[Revenue]]+pro[[#This Row],[AdminExp]]</f>
        <v>-113561.61600000001</v>
      </c>
      <c r="K4856" s="83">
        <f>pro[[#This Row],[Profit]]/pro[[#This Row],[Revenue]]</f>
        <v>-0.82503776422945962</v>
      </c>
      <c r="L4856" s="56">
        <f t="shared" si="75"/>
        <v>5</v>
      </c>
      <c r="M4856" s="82" t="str">
        <f>"Q"&amp;" "&amp;VLOOKUP(pro[[#This Row],[Period]],Mapping!A:B,2,0)</f>
        <v>Q 2</v>
      </c>
      <c r="N4856"/>
    </row>
    <row r="4857" spans="1:14" ht="11.25" customHeight="1" x14ac:dyDescent="0.2">
      <c r="A4857" s="42" t="s">
        <v>43</v>
      </c>
      <c r="B4857" s="44" t="s">
        <v>21</v>
      </c>
      <c r="C4857" s="44" t="s">
        <v>59</v>
      </c>
      <c r="D4857" s="43">
        <v>117405.28099999999</v>
      </c>
      <c r="E4857" s="43">
        <v>-45883.403999999995</v>
      </c>
      <c r="F4857" s="45">
        <v>-40620</v>
      </c>
      <c r="G4857" s="45">
        <v>-87160</v>
      </c>
      <c r="H4857" s="45">
        <v>-77650</v>
      </c>
      <c r="I4857" s="55">
        <f>pro[[#This Row],[Admin expenses 3]]+pro[[#This Row],[Admin expenses 2]]+pro[[#This Row],[Admin expenses 1]]+pro[[#This Row],[COGS]]</f>
        <v>-251313.40399999998</v>
      </c>
      <c r="J4857" s="55">
        <f>pro[[#This Row],[Revenue]]+pro[[#This Row],[AdminExp]]</f>
        <v>-133908.12299999999</v>
      </c>
      <c r="K4857" s="83">
        <f>pro[[#This Row],[Profit]]/pro[[#This Row],[Revenue]]</f>
        <v>-1.140563029698809</v>
      </c>
      <c r="L4857" s="56">
        <f t="shared" si="75"/>
        <v>5</v>
      </c>
      <c r="M4857" s="82" t="str">
        <f>"Q"&amp;" "&amp;VLOOKUP(pro[[#This Row],[Period]],Mapping!A:B,2,0)</f>
        <v>Q 2</v>
      </c>
      <c r="N4857"/>
    </row>
    <row r="4858" spans="1:14" ht="11.25" customHeight="1" x14ac:dyDescent="0.2">
      <c r="A4858" s="42" t="s">
        <v>43</v>
      </c>
      <c r="B4858" s="44" t="s">
        <v>21</v>
      </c>
      <c r="C4858" s="44" t="s">
        <v>60</v>
      </c>
      <c r="D4858" s="43">
        <v>55595.343999999997</v>
      </c>
      <c r="E4858" s="43">
        <v>-14681.582999999999</v>
      </c>
      <c r="F4858" s="45">
        <v>-85450</v>
      </c>
      <c r="G4858" s="45">
        <v>-16400</v>
      </c>
      <c r="H4858" s="45">
        <v>-37040</v>
      </c>
      <c r="I4858" s="55">
        <f>pro[[#This Row],[Admin expenses 3]]+pro[[#This Row],[Admin expenses 2]]+pro[[#This Row],[Admin expenses 1]]+pro[[#This Row],[COGS]]</f>
        <v>-153571.58299999998</v>
      </c>
      <c r="J4858" s="55">
        <f>pro[[#This Row],[Revenue]]+pro[[#This Row],[AdminExp]]</f>
        <v>-97976.238999999987</v>
      </c>
      <c r="K4858" s="83">
        <f>pro[[#This Row],[Profit]]/pro[[#This Row],[Revenue]]</f>
        <v>-1.7623101495693594</v>
      </c>
      <c r="L4858" s="56">
        <f t="shared" si="75"/>
        <v>5</v>
      </c>
      <c r="M4858" s="82" t="str">
        <f>"Q"&amp;" "&amp;VLOOKUP(pro[[#This Row],[Period]],Mapping!A:B,2,0)</f>
        <v>Q 2</v>
      </c>
      <c r="N4858"/>
    </row>
    <row r="4859" spans="1:14" ht="11.25" customHeight="1" x14ac:dyDescent="0.2">
      <c r="A4859" s="42" t="s">
        <v>43</v>
      </c>
      <c r="B4859" s="44" t="s">
        <v>21</v>
      </c>
      <c r="C4859" s="44" t="s">
        <v>57</v>
      </c>
      <c r="D4859" s="43">
        <v>106769.13799999999</v>
      </c>
      <c r="E4859" s="43">
        <v>-15600.563999999998</v>
      </c>
      <c r="F4859" s="45">
        <v>-100270</v>
      </c>
      <c r="G4859" s="45">
        <v>-28170</v>
      </c>
      <c r="H4859" s="45">
        <v>-55170</v>
      </c>
      <c r="I4859" s="55">
        <f>pro[[#This Row],[Admin expenses 3]]+pro[[#This Row],[Admin expenses 2]]+pro[[#This Row],[Admin expenses 1]]+pro[[#This Row],[COGS]]</f>
        <v>-199210.56400000001</v>
      </c>
      <c r="J4859" s="55">
        <f>pro[[#This Row],[Revenue]]+pro[[#This Row],[AdminExp]]</f>
        <v>-92441.426000000021</v>
      </c>
      <c r="K4859" s="83">
        <f>pro[[#This Row],[Profit]]/pro[[#This Row],[Revenue]]</f>
        <v>-0.86580661539105086</v>
      </c>
      <c r="L4859" s="56">
        <f t="shared" si="75"/>
        <v>5</v>
      </c>
      <c r="M4859" s="82" t="str">
        <f>"Q"&amp;" "&amp;VLOOKUP(pro[[#This Row],[Period]],Mapping!A:B,2,0)</f>
        <v>Q 2</v>
      </c>
      <c r="N4859"/>
    </row>
    <row r="4860" spans="1:14" ht="11.25" customHeight="1" x14ac:dyDescent="0.2">
      <c r="A4860" s="42" t="s">
        <v>43</v>
      </c>
      <c r="B4860" s="44" t="s">
        <v>21</v>
      </c>
      <c r="C4860" s="44" t="s">
        <v>58</v>
      </c>
      <c r="D4860" s="43">
        <v>115441.43099999998</v>
      </c>
      <c r="E4860" s="43">
        <v>-30008.062000000002</v>
      </c>
      <c r="F4860" s="45">
        <v>-84840</v>
      </c>
      <c r="G4860" s="45">
        <v>-102700</v>
      </c>
      <c r="H4860" s="45">
        <v>-59370</v>
      </c>
      <c r="I4860" s="55">
        <f>pro[[#This Row],[Admin expenses 3]]+pro[[#This Row],[Admin expenses 2]]+pro[[#This Row],[Admin expenses 1]]+pro[[#This Row],[COGS]]</f>
        <v>-276918.06199999998</v>
      </c>
      <c r="J4860" s="55">
        <f>pro[[#This Row],[Revenue]]+pro[[#This Row],[AdminExp]]</f>
        <v>-161476.63099999999</v>
      </c>
      <c r="K4860" s="83">
        <f>pro[[#This Row],[Profit]]/pro[[#This Row],[Revenue]]</f>
        <v>-1.3987753755408665</v>
      </c>
      <c r="L4860" s="56">
        <f t="shared" si="75"/>
        <v>5</v>
      </c>
      <c r="M4860" s="82" t="str">
        <f>"Q"&amp;" "&amp;VLOOKUP(pro[[#This Row],[Period]],Mapping!A:B,2,0)</f>
        <v>Q 2</v>
      </c>
      <c r="N4860"/>
    </row>
    <row r="4861" spans="1:14" ht="11.25" customHeight="1" x14ac:dyDescent="0.2">
      <c r="A4861" s="42" t="s">
        <v>43</v>
      </c>
      <c r="B4861" s="44" t="s">
        <v>21</v>
      </c>
      <c r="C4861" s="44" t="s">
        <v>59</v>
      </c>
      <c r="D4861" s="43">
        <v>183229.69</v>
      </c>
      <c r="E4861" s="43">
        <v>-29890.308000000001</v>
      </c>
      <c r="F4861" s="45">
        <v>-36260</v>
      </c>
      <c r="G4861" s="45">
        <v>-13740</v>
      </c>
      <c r="H4861" s="45">
        <v>-57760</v>
      </c>
      <c r="I4861" s="55">
        <f>pro[[#This Row],[Admin expenses 3]]+pro[[#This Row],[Admin expenses 2]]+pro[[#This Row],[Admin expenses 1]]+pro[[#This Row],[COGS]]</f>
        <v>-137650.30799999999</v>
      </c>
      <c r="J4861" s="55">
        <f>pro[[#This Row],[Revenue]]+pro[[#This Row],[AdminExp]]</f>
        <v>45579.382000000012</v>
      </c>
      <c r="K4861" s="83">
        <f>pro[[#This Row],[Profit]]/pro[[#This Row],[Revenue]]</f>
        <v>0.24875543914307779</v>
      </c>
      <c r="L4861" s="56">
        <f t="shared" si="75"/>
        <v>5</v>
      </c>
      <c r="M4861" s="82" t="str">
        <f>"Q"&amp;" "&amp;VLOOKUP(pro[[#This Row],[Period]],Mapping!A:B,2,0)</f>
        <v>Q 2</v>
      </c>
      <c r="N4861"/>
    </row>
    <row r="4862" spans="1:14" ht="11.25" customHeight="1" x14ac:dyDescent="0.2">
      <c r="A4862" s="42" t="s">
        <v>43</v>
      </c>
      <c r="B4862" s="44" t="s">
        <v>21</v>
      </c>
      <c r="C4862" s="44" t="s">
        <v>60</v>
      </c>
      <c r="D4862" s="43">
        <v>14454.887999999999</v>
      </c>
      <c r="E4862" s="43">
        <v>-8360.0509999999995</v>
      </c>
      <c r="F4862" s="45">
        <v>-107520</v>
      </c>
      <c r="G4862" s="45">
        <v>-17880</v>
      </c>
      <c r="H4862" s="45">
        <v>-90480</v>
      </c>
      <c r="I4862" s="55">
        <f>pro[[#This Row],[Admin expenses 3]]+pro[[#This Row],[Admin expenses 2]]+pro[[#This Row],[Admin expenses 1]]+pro[[#This Row],[COGS]]</f>
        <v>-224240.05100000001</v>
      </c>
      <c r="J4862" s="55">
        <f>pro[[#This Row],[Revenue]]+pro[[#This Row],[AdminExp]]</f>
        <v>-209785.163</v>
      </c>
      <c r="K4862" s="83">
        <f>pro[[#This Row],[Profit]]/pro[[#This Row],[Revenue]]</f>
        <v>-14.513095016716838</v>
      </c>
      <c r="L4862" s="56">
        <f t="shared" si="75"/>
        <v>5</v>
      </c>
      <c r="M4862" s="82" t="str">
        <f>"Q"&amp;" "&amp;VLOOKUP(pro[[#This Row],[Period]],Mapping!A:B,2,0)</f>
        <v>Q 2</v>
      </c>
      <c r="N4862"/>
    </row>
    <row r="4863" spans="1:14" ht="11.25" customHeight="1" x14ac:dyDescent="0.2">
      <c r="A4863" s="42" t="s">
        <v>43</v>
      </c>
      <c r="B4863" s="44" t="s">
        <v>21</v>
      </c>
      <c r="C4863" s="44" t="s">
        <v>57</v>
      </c>
      <c r="D4863" s="43">
        <v>2029901.895</v>
      </c>
      <c r="E4863" s="43">
        <v>-251736.47099999999</v>
      </c>
      <c r="F4863" s="45">
        <v>-29640</v>
      </c>
      <c r="G4863" s="45">
        <v>-71390</v>
      </c>
      <c r="H4863" s="45">
        <v>-76700</v>
      </c>
      <c r="I4863" s="55">
        <f>pro[[#This Row],[Admin expenses 3]]+pro[[#This Row],[Admin expenses 2]]+pro[[#This Row],[Admin expenses 1]]+pro[[#This Row],[COGS]]</f>
        <v>-429466.47100000002</v>
      </c>
      <c r="J4863" s="55">
        <f>pro[[#This Row],[Revenue]]+pro[[#This Row],[AdminExp]]</f>
        <v>1600435.4240000001</v>
      </c>
      <c r="K4863" s="83">
        <f>pro[[#This Row],[Profit]]/pro[[#This Row],[Revenue]]</f>
        <v>0.7884299373985264</v>
      </c>
      <c r="L4863" s="56">
        <f t="shared" si="75"/>
        <v>5</v>
      </c>
      <c r="M4863" s="82" t="str">
        <f>"Q"&amp;" "&amp;VLOOKUP(pro[[#This Row],[Period]],Mapping!A:B,2,0)</f>
        <v>Q 2</v>
      </c>
      <c r="N4863"/>
    </row>
    <row r="4864" spans="1:14" ht="11.25" customHeight="1" x14ac:dyDescent="0.2">
      <c r="A4864" s="42" t="s">
        <v>43</v>
      </c>
      <c r="B4864" s="44" t="s">
        <v>21</v>
      </c>
      <c r="C4864" s="44" t="s">
        <v>58</v>
      </c>
      <c r="D4864" s="43">
        <v>153087.095</v>
      </c>
      <c r="E4864" s="43">
        <v>-121021.51599999999</v>
      </c>
      <c r="F4864" s="45">
        <v>-51450</v>
      </c>
      <c r="G4864" s="45">
        <v>-47670</v>
      </c>
      <c r="H4864" s="45">
        <v>-74340</v>
      </c>
      <c r="I4864" s="55">
        <f>pro[[#This Row],[Admin expenses 3]]+pro[[#This Row],[Admin expenses 2]]+pro[[#This Row],[Admin expenses 1]]+pro[[#This Row],[COGS]]</f>
        <v>-294481.516</v>
      </c>
      <c r="J4864" s="55">
        <f>pro[[#This Row],[Revenue]]+pro[[#This Row],[AdminExp]]</f>
        <v>-141394.421</v>
      </c>
      <c r="K4864" s="83">
        <f>pro[[#This Row],[Profit]]/pro[[#This Row],[Revenue]]</f>
        <v>-0.92362077286788935</v>
      </c>
      <c r="L4864" s="56">
        <f t="shared" si="75"/>
        <v>5</v>
      </c>
      <c r="M4864" s="82" t="str">
        <f>"Q"&amp;" "&amp;VLOOKUP(pro[[#This Row],[Period]],Mapping!A:B,2,0)</f>
        <v>Q 2</v>
      </c>
      <c r="N4864"/>
    </row>
    <row r="4865" spans="1:14" ht="11.25" customHeight="1" x14ac:dyDescent="0.2">
      <c r="A4865" s="42" t="s">
        <v>43</v>
      </c>
      <c r="B4865" s="44" t="s">
        <v>21</v>
      </c>
      <c r="C4865" s="44" t="s">
        <v>59</v>
      </c>
      <c r="D4865" s="43">
        <v>88473.777000000002</v>
      </c>
      <c r="E4865" s="43">
        <v>-39558.953000000001</v>
      </c>
      <c r="F4865" s="45">
        <v>-60650</v>
      </c>
      <c r="G4865" s="45">
        <v>-59510</v>
      </c>
      <c r="H4865" s="45">
        <v>-55910</v>
      </c>
      <c r="I4865" s="55">
        <f>pro[[#This Row],[Admin expenses 3]]+pro[[#This Row],[Admin expenses 2]]+pro[[#This Row],[Admin expenses 1]]+pro[[#This Row],[COGS]]</f>
        <v>-215628.95300000001</v>
      </c>
      <c r="J4865" s="55">
        <f>pro[[#This Row],[Revenue]]+pro[[#This Row],[AdminExp]]</f>
        <v>-127155.17600000001</v>
      </c>
      <c r="K4865" s="83">
        <f>pro[[#This Row],[Profit]]/pro[[#This Row],[Revenue]]</f>
        <v>-1.4372075016080754</v>
      </c>
      <c r="L4865" s="56">
        <f t="shared" si="75"/>
        <v>5</v>
      </c>
      <c r="M4865" s="82" t="str">
        <f>"Q"&amp;" "&amp;VLOOKUP(pro[[#This Row],[Period]],Mapping!A:B,2,0)</f>
        <v>Q 2</v>
      </c>
      <c r="N4865"/>
    </row>
    <row r="4866" spans="1:14" ht="11.25" customHeight="1" x14ac:dyDescent="0.2">
      <c r="A4866" s="42" t="s">
        <v>43</v>
      </c>
      <c r="B4866" s="44" t="s">
        <v>21</v>
      </c>
      <c r="C4866" s="44" t="s">
        <v>60</v>
      </c>
      <c r="D4866" s="43">
        <v>248269.11199999996</v>
      </c>
      <c r="E4866" s="43">
        <v>-161314.36299999998</v>
      </c>
      <c r="F4866" s="45">
        <v>-101520</v>
      </c>
      <c r="G4866" s="45">
        <v>-20410</v>
      </c>
      <c r="H4866" s="45">
        <v>-52630</v>
      </c>
      <c r="I4866" s="55">
        <f>pro[[#This Row],[Admin expenses 3]]+pro[[#This Row],[Admin expenses 2]]+pro[[#This Row],[Admin expenses 1]]+pro[[#This Row],[COGS]]</f>
        <v>-335874.36300000001</v>
      </c>
      <c r="J4866" s="55">
        <f>pro[[#This Row],[Revenue]]+pro[[#This Row],[AdminExp]]</f>
        <v>-87605.251000000047</v>
      </c>
      <c r="K4866" s="83">
        <f>pro[[#This Row],[Profit]]/pro[[#This Row],[Revenue]]</f>
        <v>-0.35286407678455006</v>
      </c>
      <c r="L4866" s="56">
        <f t="shared" ref="L4866:L4929" si="76">MONTH(DATEVALUE(A4866&amp;"1"))</f>
        <v>5</v>
      </c>
      <c r="M4866" s="82" t="str">
        <f>"Q"&amp;" "&amp;VLOOKUP(pro[[#This Row],[Period]],Mapping!A:B,2,0)</f>
        <v>Q 2</v>
      </c>
      <c r="N4866"/>
    </row>
    <row r="4867" spans="1:14" ht="11.25" customHeight="1" x14ac:dyDescent="0.2">
      <c r="A4867" s="42" t="s">
        <v>43</v>
      </c>
      <c r="B4867" s="44" t="s">
        <v>21</v>
      </c>
      <c r="C4867" s="44" t="s">
        <v>57</v>
      </c>
      <c r="D4867" s="43">
        <v>211320.39600000001</v>
      </c>
      <c r="E4867" s="43">
        <v>-81324.165999999997</v>
      </c>
      <c r="F4867" s="45">
        <v>-65520</v>
      </c>
      <c r="G4867" s="45">
        <v>-23640</v>
      </c>
      <c r="H4867" s="45">
        <v>-35190</v>
      </c>
      <c r="I4867" s="55">
        <f>pro[[#This Row],[Admin expenses 3]]+pro[[#This Row],[Admin expenses 2]]+pro[[#This Row],[Admin expenses 1]]+pro[[#This Row],[COGS]]</f>
        <v>-205674.166</v>
      </c>
      <c r="J4867" s="55">
        <f>pro[[#This Row],[Revenue]]+pro[[#This Row],[AdminExp]]</f>
        <v>5646.2300000000105</v>
      </c>
      <c r="K4867" s="83">
        <f>pro[[#This Row],[Profit]]/pro[[#This Row],[Revenue]]</f>
        <v>2.6718812319469674E-2</v>
      </c>
      <c r="L4867" s="56">
        <f t="shared" si="76"/>
        <v>5</v>
      </c>
      <c r="M4867" s="82" t="str">
        <f>"Q"&amp;" "&amp;VLOOKUP(pro[[#This Row],[Period]],Mapping!A:B,2,0)</f>
        <v>Q 2</v>
      </c>
      <c r="N4867"/>
    </row>
    <row r="4868" spans="1:14" ht="11.25" customHeight="1" x14ac:dyDescent="0.2">
      <c r="A4868" s="42" t="s">
        <v>43</v>
      </c>
      <c r="B4868" s="44" t="s">
        <v>21</v>
      </c>
      <c r="C4868" s="44" t="s">
        <v>57</v>
      </c>
      <c r="D4868" s="43">
        <v>411930.72199999995</v>
      </c>
      <c r="E4868" s="43">
        <v>-159993.09899999999</v>
      </c>
      <c r="F4868" s="45">
        <v>-104950</v>
      </c>
      <c r="G4868" s="45">
        <v>-31730</v>
      </c>
      <c r="H4868" s="45">
        <v>-92850</v>
      </c>
      <c r="I4868" s="55">
        <f>pro[[#This Row],[Admin expenses 3]]+pro[[#This Row],[Admin expenses 2]]+pro[[#This Row],[Admin expenses 1]]+pro[[#This Row],[COGS]]</f>
        <v>-389523.09899999999</v>
      </c>
      <c r="J4868" s="55">
        <f>pro[[#This Row],[Revenue]]+pro[[#This Row],[AdminExp]]</f>
        <v>22407.622999999963</v>
      </c>
      <c r="K4868" s="83">
        <f>pro[[#This Row],[Profit]]/pro[[#This Row],[Revenue]]</f>
        <v>5.4396581277567267E-2</v>
      </c>
      <c r="L4868" s="56">
        <f t="shared" si="76"/>
        <v>5</v>
      </c>
      <c r="M4868" s="82" t="str">
        <f>"Q"&amp;" "&amp;VLOOKUP(pro[[#This Row],[Period]],Mapping!A:B,2,0)</f>
        <v>Q 2</v>
      </c>
      <c r="N4868"/>
    </row>
    <row r="4869" spans="1:14" ht="11.25" customHeight="1" x14ac:dyDescent="0.2">
      <c r="A4869" s="42" t="s">
        <v>43</v>
      </c>
      <c r="B4869" s="44" t="s">
        <v>21</v>
      </c>
      <c r="C4869" s="44" t="s">
        <v>58</v>
      </c>
      <c r="D4869" s="43">
        <v>1561830.9489999998</v>
      </c>
      <c r="E4869" s="43">
        <v>-16618.300999999999</v>
      </c>
      <c r="F4869" s="45">
        <v>-33690</v>
      </c>
      <c r="G4869" s="45">
        <v>-98260</v>
      </c>
      <c r="H4869" s="45">
        <v>-13710</v>
      </c>
      <c r="I4869" s="55">
        <f>pro[[#This Row],[Admin expenses 3]]+pro[[#This Row],[Admin expenses 2]]+pro[[#This Row],[Admin expenses 1]]+pro[[#This Row],[COGS]]</f>
        <v>-162278.30100000001</v>
      </c>
      <c r="J4869" s="55">
        <f>pro[[#This Row],[Revenue]]+pro[[#This Row],[AdminExp]]</f>
        <v>1399552.6479999998</v>
      </c>
      <c r="K4869" s="83">
        <f>pro[[#This Row],[Profit]]/pro[[#This Row],[Revenue]]</f>
        <v>0.89609739703013147</v>
      </c>
      <c r="L4869" s="56">
        <f t="shared" si="76"/>
        <v>5</v>
      </c>
      <c r="M4869" s="82" t="str">
        <f>"Q"&amp;" "&amp;VLOOKUP(pro[[#This Row],[Period]],Mapping!A:B,2,0)</f>
        <v>Q 2</v>
      </c>
      <c r="N4869"/>
    </row>
    <row r="4870" spans="1:14" ht="11.25" customHeight="1" x14ac:dyDescent="0.2">
      <c r="A4870" s="42" t="s">
        <v>43</v>
      </c>
      <c r="B4870" s="44" t="s">
        <v>21</v>
      </c>
      <c r="C4870" s="44" t="s">
        <v>59</v>
      </c>
      <c r="D4870" s="43">
        <v>776757.86300000001</v>
      </c>
      <c r="E4870" s="43">
        <v>-15795.485999999999</v>
      </c>
      <c r="F4870" s="45">
        <v>-16390</v>
      </c>
      <c r="G4870" s="45">
        <v>-77360</v>
      </c>
      <c r="H4870" s="45">
        <v>-33160</v>
      </c>
      <c r="I4870" s="55">
        <f>pro[[#This Row],[Admin expenses 3]]+pro[[#This Row],[Admin expenses 2]]+pro[[#This Row],[Admin expenses 1]]+pro[[#This Row],[COGS]]</f>
        <v>-142705.486</v>
      </c>
      <c r="J4870" s="55">
        <f>pro[[#This Row],[Revenue]]+pro[[#This Row],[AdminExp]]</f>
        <v>634052.37699999998</v>
      </c>
      <c r="K4870" s="83">
        <f>pro[[#This Row],[Profit]]/pro[[#This Row],[Revenue]]</f>
        <v>0.816280603264392</v>
      </c>
      <c r="L4870" s="56">
        <f t="shared" si="76"/>
        <v>5</v>
      </c>
      <c r="M4870" s="82" t="str">
        <f>"Q"&amp;" "&amp;VLOOKUP(pro[[#This Row],[Period]],Mapping!A:B,2,0)</f>
        <v>Q 2</v>
      </c>
      <c r="N4870"/>
    </row>
    <row r="4871" spans="1:14" ht="11.25" customHeight="1" x14ac:dyDescent="0.2">
      <c r="A4871" s="42" t="s">
        <v>43</v>
      </c>
      <c r="B4871" s="44" t="s">
        <v>21</v>
      </c>
      <c r="C4871" s="44" t="s">
        <v>57</v>
      </c>
      <c r="D4871" s="43">
        <v>1495419.9189999998</v>
      </c>
      <c r="E4871" s="43">
        <v>-166741.617</v>
      </c>
      <c r="F4871" s="45">
        <v>-61040</v>
      </c>
      <c r="G4871" s="45">
        <v>-57880</v>
      </c>
      <c r="H4871" s="45">
        <v>-63390</v>
      </c>
      <c r="I4871" s="55">
        <f>pro[[#This Row],[Admin expenses 3]]+pro[[#This Row],[Admin expenses 2]]+pro[[#This Row],[Admin expenses 1]]+pro[[#This Row],[COGS]]</f>
        <v>-349051.61699999997</v>
      </c>
      <c r="J4871" s="55">
        <f>pro[[#This Row],[Revenue]]+pro[[#This Row],[AdminExp]]</f>
        <v>1146368.3019999997</v>
      </c>
      <c r="K4871" s="83">
        <f>pro[[#This Row],[Profit]]/pro[[#This Row],[Revenue]]</f>
        <v>0.76658621931864201</v>
      </c>
      <c r="L4871" s="56">
        <f t="shared" si="76"/>
        <v>5</v>
      </c>
      <c r="M4871" s="82" t="str">
        <f>"Q"&amp;" "&amp;VLOOKUP(pro[[#This Row],[Period]],Mapping!A:B,2,0)</f>
        <v>Q 2</v>
      </c>
      <c r="N4871"/>
    </row>
    <row r="4872" spans="1:14" ht="11.25" customHeight="1" x14ac:dyDescent="0.2">
      <c r="A4872" s="42" t="s">
        <v>43</v>
      </c>
      <c r="B4872" s="44" t="s">
        <v>21</v>
      </c>
      <c r="C4872" s="44" t="s">
        <v>58</v>
      </c>
      <c r="D4872" s="43">
        <v>214172.59499999997</v>
      </c>
      <c r="E4872" s="43">
        <v>-162758.666</v>
      </c>
      <c r="F4872" s="45">
        <v>-32340</v>
      </c>
      <c r="G4872" s="45">
        <v>-31760</v>
      </c>
      <c r="H4872" s="45">
        <v>-46760</v>
      </c>
      <c r="I4872" s="55">
        <f>pro[[#This Row],[Admin expenses 3]]+pro[[#This Row],[Admin expenses 2]]+pro[[#This Row],[Admin expenses 1]]+pro[[#This Row],[COGS]]</f>
        <v>-273618.66599999997</v>
      </c>
      <c r="J4872" s="55">
        <f>pro[[#This Row],[Revenue]]+pro[[#This Row],[AdminExp]]</f>
        <v>-59446.070999999996</v>
      </c>
      <c r="K4872" s="83">
        <f>pro[[#This Row],[Profit]]/pro[[#This Row],[Revenue]]</f>
        <v>-0.27756151995076683</v>
      </c>
      <c r="L4872" s="56">
        <f t="shared" si="76"/>
        <v>5</v>
      </c>
      <c r="M4872" s="82" t="str">
        <f>"Q"&amp;" "&amp;VLOOKUP(pro[[#This Row],[Period]],Mapping!A:B,2,0)</f>
        <v>Q 2</v>
      </c>
      <c r="N4872"/>
    </row>
    <row r="4873" spans="1:14" ht="11.25" customHeight="1" x14ac:dyDescent="0.2">
      <c r="A4873" s="42" t="s">
        <v>43</v>
      </c>
      <c r="B4873" s="44" t="s">
        <v>21</v>
      </c>
      <c r="C4873" s="44" t="s">
        <v>59</v>
      </c>
      <c r="D4873" s="43">
        <v>82225.031000000003</v>
      </c>
      <c r="E4873" s="43">
        <v>-113844.5</v>
      </c>
      <c r="F4873" s="45">
        <v>-46090</v>
      </c>
      <c r="G4873" s="45">
        <v>-64690</v>
      </c>
      <c r="H4873" s="45">
        <v>-79370</v>
      </c>
      <c r="I4873" s="55">
        <f>pro[[#This Row],[Admin expenses 3]]+pro[[#This Row],[Admin expenses 2]]+pro[[#This Row],[Admin expenses 1]]+pro[[#This Row],[COGS]]</f>
        <v>-303994.5</v>
      </c>
      <c r="J4873" s="55">
        <f>pro[[#This Row],[Revenue]]+pro[[#This Row],[AdminExp]]</f>
        <v>-221769.46899999998</v>
      </c>
      <c r="K4873" s="83">
        <f>pro[[#This Row],[Profit]]/pro[[#This Row],[Revenue]]</f>
        <v>-2.6971041093313786</v>
      </c>
      <c r="L4873" s="56">
        <f t="shared" si="76"/>
        <v>5</v>
      </c>
      <c r="M4873" s="82" t="str">
        <f>"Q"&amp;" "&amp;VLOOKUP(pro[[#This Row],[Period]],Mapping!A:B,2,0)</f>
        <v>Q 2</v>
      </c>
      <c r="N4873"/>
    </row>
    <row r="4874" spans="1:14" ht="11.25" customHeight="1" x14ac:dyDescent="0.2">
      <c r="A4874" s="42" t="s">
        <v>43</v>
      </c>
      <c r="B4874" s="44" t="s">
        <v>22</v>
      </c>
      <c r="C4874" s="44" t="s">
        <v>57</v>
      </c>
      <c r="D4874" s="43">
        <v>-6481.7830000000004</v>
      </c>
      <c r="E4874" s="43">
        <v>606.71100000000001</v>
      </c>
      <c r="F4874" s="45">
        <v>-89290</v>
      </c>
      <c r="G4874" s="45">
        <v>-54010</v>
      </c>
      <c r="H4874" s="45">
        <v>-42110</v>
      </c>
      <c r="I4874" s="55">
        <f>pro[[#This Row],[Admin expenses 3]]+pro[[#This Row],[Admin expenses 2]]+pro[[#This Row],[Admin expenses 1]]+pro[[#This Row],[COGS]]</f>
        <v>-184803.28899999999</v>
      </c>
      <c r="J4874" s="55">
        <f>pro[[#This Row],[Revenue]]+pro[[#This Row],[AdminExp]]</f>
        <v>-191285.07199999999</v>
      </c>
      <c r="K4874" s="83">
        <f>pro[[#This Row],[Profit]]/pro[[#This Row],[Revenue]]</f>
        <v>29.51118110556925</v>
      </c>
      <c r="L4874" s="56">
        <f t="shared" si="76"/>
        <v>5</v>
      </c>
      <c r="M4874" s="82" t="str">
        <f>"Q"&amp;" "&amp;VLOOKUP(pro[[#This Row],[Period]],Mapping!A:B,2,0)</f>
        <v>Q 2</v>
      </c>
      <c r="N4874"/>
    </row>
    <row r="4875" spans="1:14" ht="11.25" customHeight="1" x14ac:dyDescent="0.2">
      <c r="A4875" s="42" t="s">
        <v>43</v>
      </c>
      <c r="B4875" s="44" t="s">
        <v>22</v>
      </c>
      <c r="C4875" s="44" t="s">
        <v>58</v>
      </c>
      <c r="D4875" s="43">
        <v>826901.75399999996</v>
      </c>
      <c r="E4875" s="43">
        <v>-671626.46600000001</v>
      </c>
      <c r="F4875" s="45">
        <v>-43290</v>
      </c>
      <c r="G4875" s="45">
        <v>-91370</v>
      </c>
      <c r="H4875" s="45">
        <v>-43990</v>
      </c>
      <c r="I4875" s="55">
        <f>pro[[#This Row],[Admin expenses 3]]+pro[[#This Row],[Admin expenses 2]]+pro[[#This Row],[Admin expenses 1]]+pro[[#This Row],[COGS]]</f>
        <v>-850276.46600000001</v>
      </c>
      <c r="J4875" s="55">
        <f>pro[[#This Row],[Revenue]]+pro[[#This Row],[AdminExp]]</f>
        <v>-23374.712000000058</v>
      </c>
      <c r="K4875" s="83">
        <f>pro[[#This Row],[Profit]]/pro[[#This Row],[Revenue]]</f>
        <v>-2.8267822491521839E-2</v>
      </c>
      <c r="L4875" s="56">
        <f t="shared" si="76"/>
        <v>5</v>
      </c>
      <c r="M4875" s="82" t="str">
        <f>"Q"&amp;" "&amp;VLOOKUP(pro[[#This Row],[Period]],Mapping!A:B,2,0)</f>
        <v>Q 2</v>
      </c>
      <c r="N4875"/>
    </row>
    <row r="4876" spans="1:14" ht="11.25" customHeight="1" x14ac:dyDescent="0.2">
      <c r="A4876" s="42" t="s">
        <v>43</v>
      </c>
      <c r="B4876" s="44" t="s">
        <v>22</v>
      </c>
      <c r="C4876" s="44" t="s">
        <v>59</v>
      </c>
      <c r="D4876" s="43">
        <v>195890.96099999998</v>
      </c>
      <c r="E4876" s="43">
        <v>-234492.26499999998</v>
      </c>
      <c r="F4876" s="45">
        <v>-12320</v>
      </c>
      <c r="G4876" s="45">
        <v>-59970</v>
      </c>
      <c r="H4876" s="45">
        <v>-106720</v>
      </c>
      <c r="I4876" s="55">
        <f>pro[[#This Row],[Admin expenses 3]]+pro[[#This Row],[Admin expenses 2]]+pro[[#This Row],[Admin expenses 1]]+pro[[#This Row],[COGS]]</f>
        <v>-413502.26500000001</v>
      </c>
      <c r="J4876" s="55">
        <f>pro[[#This Row],[Revenue]]+pro[[#This Row],[AdminExp]]</f>
        <v>-217611.30400000003</v>
      </c>
      <c r="K4876" s="83">
        <f>pro[[#This Row],[Profit]]/pro[[#This Row],[Revenue]]</f>
        <v>-1.1108797613178285</v>
      </c>
      <c r="L4876" s="56">
        <f t="shared" si="76"/>
        <v>5</v>
      </c>
      <c r="M4876" s="82" t="str">
        <f>"Q"&amp;" "&amp;VLOOKUP(pro[[#This Row],[Period]],Mapping!A:B,2,0)</f>
        <v>Q 2</v>
      </c>
      <c r="N4876"/>
    </row>
    <row r="4877" spans="1:14" ht="11.25" customHeight="1" x14ac:dyDescent="0.2">
      <c r="A4877" s="42" t="s">
        <v>43</v>
      </c>
      <c r="B4877" s="44" t="s">
        <v>22</v>
      </c>
      <c r="C4877" s="44" t="s">
        <v>57</v>
      </c>
      <c r="D4877" s="43">
        <v>246979.57899999997</v>
      </c>
      <c r="E4877" s="43">
        <v>-244426.74899999998</v>
      </c>
      <c r="F4877" s="45">
        <v>-40440</v>
      </c>
      <c r="G4877" s="45">
        <v>-29520</v>
      </c>
      <c r="H4877" s="45">
        <v>-42800</v>
      </c>
      <c r="I4877" s="55">
        <f>pro[[#This Row],[Admin expenses 3]]+pro[[#This Row],[Admin expenses 2]]+pro[[#This Row],[Admin expenses 1]]+pro[[#This Row],[COGS]]</f>
        <v>-357186.74899999995</v>
      </c>
      <c r="J4877" s="55">
        <f>pro[[#This Row],[Revenue]]+pro[[#This Row],[AdminExp]]</f>
        <v>-110207.16999999998</v>
      </c>
      <c r="K4877" s="83">
        <f>pro[[#This Row],[Profit]]/pro[[#This Row],[Revenue]]</f>
        <v>-0.44621976620990189</v>
      </c>
      <c r="L4877" s="56">
        <f t="shared" si="76"/>
        <v>5</v>
      </c>
      <c r="M4877" s="82" t="str">
        <f>"Q"&amp;" "&amp;VLOOKUP(pro[[#This Row],[Period]],Mapping!A:B,2,0)</f>
        <v>Q 2</v>
      </c>
      <c r="N4877"/>
    </row>
    <row r="4878" spans="1:14" ht="11.25" customHeight="1" x14ac:dyDescent="0.2">
      <c r="A4878" s="42" t="s">
        <v>43</v>
      </c>
      <c r="B4878" s="44" t="s">
        <v>22</v>
      </c>
      <c r="C4878" s="44" t="s">
        <v>57</v>
      </c>
      <c r="D4878" s="43">
        <v>5191430.2580000004</v>
      </c>
      <c r="E4878" s="43">
        <v>-4828710.7189999996</v>
      </c>
      <c r="F4878" s="45">
        <v>-58030</v>
      </c>
      <c r="G4878" s="45">
        <v>-89120</v>
      </c>
      <c r="H4878" s="45">
        <v>-43890</v>
      </c>
      <c r="I4878" s="55">
        <f>pro[[#This Row],[Admin expenses 3]]+pro[[#This Row],[Admin expenses 2]]+pro[[#This Row],[Admin expenses 1]]+pro[[#This Row],[COGS]]</f>
        <v>-5019750.7189999996</v>
      </c>
      <c r="J4878" s="55">
        <f>pro[[#This Row],[Revenue]]+pro[[#This Row],[AdminExp]]</f>
        <v>171679.5390000008</v>
      </c>
      <c r="K4878" s="83">
        <f>pro[[#This Row],[Profit]]/pro[[#This Row],[Revenue]]</f>
        <v>3.3069795888222217E-2</v>
      </c>
      <c r="L4878" s="56">
        <f t="shared" si="76"/>
        <v>5</v>
      </c>
      <c r="M4878" s="82" t="str">
        <f>"Q"&amp;" "&amp;VLOOKUP(pro[[#This Row],[Period]],Mapping!A:B,2,0)</f>
        <v>Q 2</v>
      </c>
      <c r="N4878"/>
    </row>
    <row r="4879" spans="1:14" ht="11.25" customHeight="1" x14ac:dyDescent="0.2">
      <c r="A4879" s="42" t="s">
        <v>43</v>
      </c>
      <c r="B4879" s="44" t="s">
        <v>22</v>
      </c>
      <c r="C4879" s="44" t="s">
        <v>57</v>
      </c>
      <c r="D4879" s="43">
        <v>2050222.118</v>
      </c>
      <c r="E4879" s="43">
        <v>-1503069.3930000002</v>
      </c>
      <c r="F4879" s="45">
        <v>-15180</v>
      </c>
      <c r="G4879" s="45">
        <v>-78240</v>
      </c>
      <c r="H4879" s="45">
        <v>-62650</v>
      </c>
      <c r="I4879" s="55">
        <f>pro[[#This Row],[Admin expenses 3]]+pro[[#This Row],[Admin expenses 2]]+pro[[#This Row],[Admin expenses 1]]+pro[[#This Row],[COGS]]</f>
        <v>-1659139.3930000002</v>
      </c>
      <c r="J4879" s="55">
        <f>pro[[#This Row],[Revenue]]+pro[[#This Row],[AdminExp]]</f>
        <v>391082.72499999986</v>
      </c>
      <c r="K4879" s="83">
        <f>pro[[#This Row],[Profit]]/pro[[#This Row],[Revenue]]</f>
        <v>0.19075139301565172</v>
      </c>
      <c r="L4879" s="56">
        <f t="shared" si="76"/>
        <v>5</v>
      </c>
      <c r="M4879" s="82" t="str">
        <f>"Q"&amp;" "&amp;VLOOKUP(pro[[#This Row],[Period]],Mapping!A:B,2,0)</f>
        <v>Q 2</v>
      </c>
      <c r="N4879"/>
    </row>
    <row r="4880" spans="1:14" ht="11.25" customHeight="1" x14ac:dyDescent="0.2">
      <c r="A4880" s="42" t="s">
        <v>43</v>
      </c>
      <c r="B4880" s="44" t="s">
        <v>22</v>
      </c>
      <c r="C4880" s="44" t="s">
        <v>57</v>
      </c>
      <c r="D4880" s="43">
        <v>-11056.507</v>
      </c>
      <c r="E4880" s="43">
        <v>9214.659999999998</v>
      </c>
      <c r="F4880" s="45">
        <v>-17120</v>
      </c>
      <c r="G4880" s="45">
        <v>-39890</v>
      </c>
      <c r="H4880" s="45">
        <v>-17370</v>
      </c>
      <c r="I4880" s="55">
        <f>pro[[#This Row],[Admin expenses 3]]+pro[[#This Row],[Admin expenses 2]]+pro[[#This Row],[Admin expenses 1]]+pro[[#This Row],[COGS]]</f>
        <v>-65165.340000000004</v>
      </c>
      <c r="J4880" s="55">
        <f>pro[[#This Row],[Revenue]]+pro[[#This Row],[AdminExp]]</f>
        <v>-76221.847000000009</v>
      </c>
      <c r="K4880" s="83">
        <f>pro[[#This Row],[Profit]]/pro[[#This Row],[Revenue]]</f>
        <v>6.8938451357196273</v>
      </c>
      <c r="L4880" s="56">
        <f t="shared" si="76"/>
        <v>5</v>
      </c>
      <c r="M4880" s="82" t="str">
        <f>"Q"&amp;" "&amp;VLOOKUP(pro[[#This Row],[Period]],Mapping!A:B,2,0)</f>
        <v>Q 2</v>
      </c>
      <c r="N4880"/>
    </row>
    <row r="4881" spans="1:14" ht="11.25" customHeight="1" x14ac:dyDescent="0.2">
      <c r="A4881" s="42" t="s">
        <v>43</v>
      </c>
      <c r="B4881" s="44" t="s">
        <v>22</v>
      </c>
      <c r="C4881" s="44" t="s">
        <v>57</v>
      </c>
      <c r="D4881" s="43">
        <v>620051.57899999991</v>
      </c>
      <c r="E4881" s="43">
        <v>-117291.265</v>
      </c>
      <c r="F4881" s="45">
        <v>-96510</v>
      </c>
      <c r="G4881" s="45">
        <v>-28500</v>
      </c>
      <c r="H4881" s="45">
        <v>-94460</v>
      </c>
      <c r="I4881" s="55">
        <f>pro[[#This Row],[Admin expenses 3]]+pro[[#This Row],[Admin expenses 2]]+pro[[#This Row],[Admin expenses 1]]+pro[[#This Row],[COGS]]</f>
        <v>-336761.26500000001</v>
      </c>
      <c r="J4881" s="55">
        <f>pro[[#This Row],[Revenue]]+pro[[#This Row],[AdminExp]]</f>
        <v>283290.3139999999</v>
      </c>
      <c r="K4881" s="83">
        <f>pro[[#This Row],[Profit]]/pro[[#This Row],[Revenue]]</f>
        <v>0.45688185240473345</v>
      </c>
      <c r="L4881" s="56">
        <f t="shared" si="76"/>
        <v>5</v>
      </c>
      <c r="M4881" s="82" t="str">
        <f>"Q"&amp;" "&amp;VLOOKUP(pro[[#This Row],[Period]],Mapping!A:B,2,0)</f>
        <v>Q 2</v>
      </c>
      <c r="N4881"/>
    </row>
    <row r="4882" spans="1:14" ht="11.25" customHeight="1" x14ac:dyDescent="0.2">
      <c r="A4882" s="42" t="s">
        <v>43</v>
      </c>
      <c r="B4882" s="44" t="s">
        <v>22</v>
      </c>
      <c r="C4882" s="44" t="s">
        <v>57</v>
      </c>
      <c r="D4882" s="43">
        <v>1741725.3629999999</v>
      </c>
      <c r="E4882" s="43">
        <v>-472054.93999999994</v>
      </c>
      <c r="F4882" s="45">
        <v>-92540</v>
      </c>
      <c r="G4882" s="45">
        <v>-54730</v>
      </c>
      <c r="H4882" s="45">
        <v>-104170</v>
      </c>
      <c r="I4882" s="55">
        <f>pro[[#This Row],[Admin expenses 3]]+pro[[#This Row],[Admin expenses 2]]+pro[[#This Row],[Admin expenses 1]]+pro[[#This Row],[COGS]]</f>
        <v>-723494.94</v>
      </c>
      <c r="J4882" s="55">
        <f>pro[[#This Row],[Revenue]]+pro[[#This Row],[AdminExp]]</f>
        <v>1018230.423</v>
      </c>
      <c r="K4882" s="83">
        <f>pro[[#This Row],[Profit]]/pro[[#This Row],[Revenue]]</f>
        <v>0.58461020585138024</v>
      </c>
      <c r="L4882" s="56">
        <f t="shared" si="76"/>
        <v>5</v>
      </c>
      <c r="M4882" s="82" t="str">
        <f>"Q"&amp;" "&amp;VLOOKUP(pro[[#This Row],[Period]],Mapping!A:B,2,0)</f>
        <v>Q 2</v>
      </c>
      <c r="N4882"/>
    </row>
    <row r="4883" spans="1:14" ht="11.25" customHeight="1" x14ac:dyDescent="0.2">
      <c r="A4883" s="42" t="s">
        <v>43</v>
      </c>
      <c r="B4883" s="44" t="s">
        <v>22</v>
      </c>
      <c r="C4883" s="44" t="s">
        <v>57</v>
      </c>
      <c r="D4883" s="43">
        <v>106128.49800000001</v>
      </c>
      <c r="E4883" s="43">
        <v>-6075.6849999999995</v>
      </c>
      <c r="F4883" s="45">
        <v>-89680</v>
      </c>
      <c r="G4883" s="45">
        <v>-43070</v>
      </c>
      <c r="H4883" s="45">
        <v>-28360</v>
      </c>
      <c r="I4883" s="55">
        <f>pro[[#This Row],[Admin expenses 3]]+pro[[#This Row],[Admin expenses 2]]+pro[[#This Row],[Admin expenses 1]]+pro[[#This Row],[COGS]]</f>
        <v>-167185.685</v>
      </c>
      <c r="J4883" s="55">
        <f>pro[[#This Row],[Revenue]]+pro[[#This Row],[AdminExp]]</f>
        <v>-61057.186999999991</v>
      </c>
      <c r="K4883" s="83">
        <f>pro[[#This Row],[Profit]]/pro[[#This Row],[Revenue]]</f>
        <v>-0.5753137767011457</v>
      </c>
      <c r="L4883" s="56">
        <f t="shared" si="76"/>
        <v>5</v>
      </c>
      <c r="M4883" s="82" t="str">
        <f>"Q"&amp;" "&amp;VLOOKUP(pro[[#This Row],[Period]],Mapping!A:B,2,0)</f>
        <v>Q 2</v>
      </c>
      <c r="N4883"/>
    </row>
    <row r="4884" spans="1:14" ht="11.25" customHeight="1" x14ac:dyDescent="0.2">
      <c r="A4884" s="42" t="s">
        <v>43</v>
      </c>
      <c r="B4884" s="44" t="s">
        <v>22</v>
      </c>
      <c r="C4884" s="44" t="s">
        <v>57</v>
      </c>
      <c r="D4884" s="43">
        <v>2454222.1969999997</v>
      </c>
      <c r="E4884" s="43">
        <v>-926186.02299999981</v>
      </c>
      <c r="F4884" s="45">
        <v>-35070</v>
      </c>
      <c r="G4884" s="45">
        <v>-70080</v>
      </c>
      <c r="H4884" s="45">
        <v>-40780</v>
      </c>
      <c r="I4884" s="55">
        <f>pro[[#This Row],[Admin expenses 3]]+pro[[#This Row],[Admin expenses 2]]+pro[[#This Row],[Admin expenses 1]]+pro[[#This Row],[COGS]]</f>
        <v>-1072116.0229999998</v>
      </c>
      <c r="J4884" s="55">
        <f>pro[[#This Row],[Revenue]]+pro[[#This Row],[AdminExp]]</f>
        <v>1382106.1739999999</v>
      </c>
      <c r="K4884" s="83">
        <f>pro[[#This Row],[Profit]]/pro[[#This Row],[Revenue]]</f>
        <v>0.56315445915592466</v>
      </c>
      <c r="L4884" s="56">
        <f t="shared" si="76"/>
        <v>5</v>
      </c>
      <c r="M4884" s="82" t="str">
        <f>"Q"&amp;" "&amp;VLOOKUP(pro[[#This Row],[Period]],Mapping!A:B,2,0)</f>
        <v>Q 2</v>
      </c>
      <c r="N4884"/>
    </row>
    <row r="4885" spans="1:14" ht="11.25" customHeight="1" x14ac:dyDescent="0.2">
      <c r="A4885" s="42" t="s">
        <v>43</v>
      </c>
      <c r="B4885" s="44" t="s">
        <v>22</v>
      </c>
      <c r="C4885" s="44" t="s">
        <v>57</v>
      </c>
      <c r="D4885" s="43">
        <v>1022050.4419999999</v>
      </c>
      <c r="E4885" s="43">
        <v>-827852.58499999996</v>
      </c>
      <c r="F4885" s="45">
        <v>-99440</v>
      </c>
      <c r="G4885" s="45">
        <v>-67320</v>
      </c>
      <c r="H4885" s="45">
        <v>-88410</v>
      </c>
      <c r="I4885" s="55">
        <f>pro[[#This Row],[Admin expenses 3]]+pro[[#This Row],[Admin expenses 2]]+pro[[#This Row],[Admin expenses 1]]+pro[[#This Row],[COGS]]</f>
        <v>-1083022.585</v>
      </c>
      <c r="J4885" s="55">
        <f>pro[[#This Row],[Revenue]]+pro[[#This Row],[AdminExp]]</f>
        <v>-60972.14300000004</v>
      </c>
      <c r="K4885" s="83">
        <f>pro[[#This Row],[Profit]]/pro[[#This Row],[Revenue]]</f>
        <v>-5.9656686690225065E-2</v>
      </c>
      <c r="L4885" s="56">
        <f t="shared" si="76"/>
        <v>5</v>
      </c>
      <c r="M4885" s="82" t="str">
        <f>"Q"&amp;" "&amp;VLOOKUP(pro[[#This Row],[Period]],Mapping!A:B,2,0)</f>
        <v>Q 2</v>
      </c>
      <c r="N4885"/>
    </row>
    <row r="4886" spans="1:14" ht="11.25" customHeight="1" x14ac:dyDescent="0.2">
      <c r="A4886" s="42" t="s">
        <v>43</v>
      </c>
      <c r="B4886" s="44" t="s">
        <v>22</v>
      </c>
      <c r="C4886" s="44" t="s">
        <v>57</v>
      </c>
      <c r="D4886" s="43">
        <v>217199.87799999997</v>
      </c>
      <c r="E4886" s="43">
        <v>-160772.367</v>
      </c>
      <c r="F4886" s="45">
        <v>-52510</v>
      </c>
      <c r="G4886" s="45">
        <v>-66930</v>
      </c>
      <c r="H4886" s="45">
        <v>-90610</v>
      </c>
      <c r="I4886" s="55">
        <f>pro[[#This Row],[Admin expenses 3]]+pro[[#This Row],[Admin expenses 2]]+pro[[#This Row],[Admin expenses 1]]+pro[[#This Row],[COGS]]</f>
        <v>-370822.36699999997</v>
      </c>
      <c r="J4886" s="55">
        <f>pro[[#This Row],[Revenue]]+pro[[#This Row],[AdminExp]]</f>
        <v>-153622.489</v>
      </c>
      <c r="K4886" s="83">
        <f>pro[[#This Row],[Profit]]/pro[[#This Row],[Revenue]]</f>
        <v>-0.70728625823629621</v>
      </c>
      <c r="L4886" s="56">
        <f t="shared" si="76"/>
        <v>5</v>
      </c>
      <c r="M4886" s="82" t="str">
        <f>"Q"&amp;" "&amp;VLOOKUP(pro[[#This Row],[Period]],Mapping!A:B,2,0)</f>
        <v>Q 2</v>
      </c>
      <c r="N4886"/>
    </row>
    <row r="4887" spans="1:14" ht="11.25" customHeight="1" x14ac:dyDescent="0.2">
      <c r="A4887" s="42" t="s">
        <v>43</v>
      </c>
      <c r="B4887" s="44" t="s">
        <v>22</v>
      </c>
      <c r="C4887" s="44" t="s">
        <v>57</v>
      </c>
      <c r="D4887" s="43">
        <v>74317.445999999996</v>
      </c>
      <c r="E4887" s="43">
        <v>-12559.210999999999</v>
      </c>
      <c r="F4887" s="45">
        <v>-86780</v>
      </c>
      <c r="G4887" s="45">
        <v>-105660</v>
      </c>
      <c r="H4887" s="45">
        <v>-33700</v>
      </c>
      <c r="I4887" s="55">
        <f>pro[[#This Row],[Admin expenses 3]]+pro[[#This Row],[Admin expenses 2]]+pro[[#This Row],[Admin expenses 1]]+pro[[#This Row],[COGS]]</f>
        <v>-238699.21100000001</v>
      </c>
      <c r="J4887" s="55">
        <f>pro[[#This Row],[Revenue]]+pro[[#This Row],[AdminExp]]</f>
        <v>-164381.76500000001</v>
      </c>
      <c r="K4887" s="83">
        <f>pro[[#This Row],[Profit]]/pro[[#This Row],[Revenue]]</f>
        <v>-2.211886627535613</v>
      </c>
      <c r="L4887" s="56">
        <f t="shared" si="76"/>
        <v>5</v>
      </c>
      <c r="M4887" s="82" t="str">
        <f>"Q"&amp;" "&amp;VLOOKUP(pro[[#This Row],[Period]],Mapping!A:B,2,0)</f>
        <v>Q 2</v>
      </c>
      <c r="N4887"/>
    </row>
    <row r="4888" spans="1:14" ht="11.25" customHeight="1" x14ac:dyDescent="0.2">
      <c r="A4888" s="42" t="s">
        <v>43</v>
      </c>
      <c r="B4888" s="44" t="s">
        <v>22</v>
      </c>
      <c r="C4888" s="44" t="s">
        <v>57</v>
      </c>
      <c r="D4888" s="43">
        <v>218988.25899999999</v>
      </c>
      <c r="E4888" s="43">
        <v>-38949.883000000002</v>
      </c>
      <c r="F4888" s="45">
        <v>-105470</v>
      </c>
      <c r="G4888" s="45">
        <v>-56140</v>
      </c>
      <c r="H4888" s="45">
        <v>-55700</v>
      </c>
      <c r="I4888" s="55">
        <f>pro[[#This Row],[Admin expenses 3]]+pro[[#This Row],[Admin expenses 2]]+pro[[#This Row],[Admin expenses 1]]+pro[[#This Row],[COGS]]</f>
        <v>-256259.883</v>
      </c>
      <c r="J4888" s="55">
        <f>pro[[#This Row],[Revenue]]+pro[[#This Row],[AdminExp]]</f>
        <v>-37271.624000000011</v>
      </c>
      <c r="K4888" s="83">
        <f>pro[[#This Row],[Profit]]/pro[[#This Row],[Revenue]]</f>
        <v>-0.17019918862408059</v>
      </c>
      <c r="L4888" s="56">
        <f t="shared" si="76"/>
        <v>5</v>
      </c>
      <c r="M4888" s="82" t="str">
        <f>"Q"&amp;" "&amp;VLOOKUP(pro[[#This Row],[Period]],Mapping!A:B,2,0)</f>
        <v>Q 2</v>
      </c>
      <c r="N4888"/>
    </row>
    <row r="4889" spans="1:14" ht="11.25" customHeight="1" x14ac:dyDescent="0.2">
      <c r="A4889" s="42" t="s">
        <v>43</v>
      </c>
      <c r="B4889" s="44" t="s">
        <v>22</v>
      </c>
      <c r="C4889" s="44" t="s">
        <v>57</v>
      </c>
      <c r="D4889" s="43">
        <v>422882.516</v>
      </c>
      <c r="E4889" s="43">
        <v>-99816.373999999996</v>
      </c>
      <c r="F4889" s="45">
        <v>-56570</v>
      </c>
      <c r="G4889" s="45">
        <v>-60800</v>
      </c>
      <c r="H4889" s="45">
        <v>-97070</v>
      </c>
      <c r="I4889" s="55">
        <f>pro[[#This Row],[Admin expenses 3]]+pro[[#This Row],[Admin expenses 2]]+pro[[#This Row],[Admin expenses 1]]+pro[[#This Row],[COGS]]</f>
        <v>-314256.37400000001</v>
      </c>
      <c r="J4889" s="55">
        <f>pro[[#This Row],[Revenue]]+pro[[#This Row],[AdminExp]]</f>
        <v>108626.14199999999</v>
      </c>
      <c r="K4889" s="83">
        <f>pro[[#This Row],[Profit]]/pro[[#This Row],[Revenue]]</f>
        <v>0.2568707333362536</v>
      </c>
      <c r="L4889" s="56">
        <f t="shared" si="76"/>
        <v>5</v>
      </c>
      <c r="M4889" s="82" t="str">
        <f>"Q"&amp;" "&amp;VLOOKUP(pro[[#This Row],[Period]],Mapping!A:B,2,0)</f>
        <v>Q 2</v>
      </c>
      <c r="N4889"/>
    </row>
    <row r="4890" spans="1:14" ht="11.25" customHeight="1" x14ac:dyDescent="0.2">
      <c r="A4890" s="42" t="s">
        <v>43</v>
      </c>
      <c r="B4890" s="44" t="s">
        <v>22</v>
      </c>
      <c r="C4890" s="44" t="s">
        <v>57</v>
      </c>
      <c r="D4890" s="43">
        <v>1421723.7439999999</v>
      </c>
      <c r="E4890" s="43">
        <v>-2214397.6959999995</v>
      </c>
      <c r="F4890" s="45">
        <v>-55430</v>
      </c>
      <c r="G4890" s="45">
        <v>-61930</v>
      </c>
      <c r="H4890" s="45">
        <v>-99890</v>
      </c>
      <c r="I4890" s="55">
        <f>pro[[#This Row],[Admin expenses 3]]+pro[[#This Row],[Admin expenses 2]]+pro[[#This Row],[Admin expenses 1]]+pro[[#This Row],[COGS]]</f>
        <v>-2431647.6959999995</v>
      </c>
      <c r="J4890" s="55">
        <f>pro[[#This Row],[Revenue]]+pro[[#This Row],[AdminExp]]</f>
        <v>-1009923.9519999996</v>
      </c>
      <c r="K4890" s="83">
        <f>pro[[#This Row],[Profit]]/pro[[#This Row],[Revenue]]</f>
        <v>-0.71035175171133647</v>
      </c>
      <c r="L4890" s="56">
        <f t="shared" si="76"/>
        <v>5</v>
      </c>
      <c r="M4890" s="82" t="str">
        <f>"Q"&amp;" "&amp;VLOOKUP(pro[[#This Row],[Period]],Mapping!A:B,2,0)</f>
        <v>Q 2</v>
      </c>
      <c r="N4890"/>
    </row>
    <row r="4891" spans="1:14" ht="11.25" customHeight="1" x14ac:dyDescent="0.2">
      <c r="A4891" s="42" t="s">
        <v>43</v>
      </c>
      <c r="B4891" s="44" t="s">
        <v>22</v>
      </c>
      <c r="C4891" s="44" t="s">
        <v>57</v>
      </c>
      <c r="D4891" s="43">
        <v>5413238.04</v>
      </c>
      <c r="E4891" s="43">
        <v>-122711.35099999998</v>
      </c>
      <c r="F4891" s="45">
        <v>-100820</v>
      </c>
      <c r="G4891" s="45">
        <v>-37110</v>
      </c>
      <c r="H4891" s="45">
        <v>-36060</v>
      </c>
      <c r="I4891" s="55">
        <f>pro[[#This Row],[Admin expenses 3]]+pro[[#This Row],[Admin expenses 2]]+pro[[#This Row],[Admin expenses 1]]+pro[[#This Row],[COGS]]</f>
        <v>-296701.35099999997</v>
      </c>
      <c r="J4891" s="55">
        <f>pro[[#This Row],[Revenue]]+pro[[#This Row],[AdminExp]]</f>
        <v>5116536.6890000002</v>
      </c>
      <c r="K4891" s="83">
        <f>pro[[#This Row],[Profit]]/pro[[#This Row],[Revenue]]</f>
        <v>0.94518967227977291</v>
      </c>
      <c r="L4891" s="56">
        <f t="shared" si="76"/>
        <v>5</v>
      </c>
      <c r="M4891" s="82" t="str">
        <f>"Q"&amp;" "&amp;VLOOKUP(pro[[#This Row],[Period]],Mapping!A:B,2,0)</f>
        <v>Q 2</v>
      </c>
      <c r="N4891"/>
    </row>
    <row r="4892" spans="1:14" ht="11.25" customHeight="1" x14ac:dyDescent="0.2">
      <c r="A4892" s="42" t="s">
        <v>43</v>
      </c>
      <c r="B4892" s="44" t="s">
        <v>22</v>
      </c>
      <c r="C4892" s="44" t="s">
        <v>57</v>
      </c>
      <c r="D4892" s="43">
        <v>247540.53099999999</v>
      </c>
      <c r="E4892" s="43">
        <v>-9326.4639999999999</v>
      </c>
      <c r="F4892" s="45">
        <v>-78890</v>
      </c>
      <c r="G4892" s="45">
        <v>-105320</v>
      </c>
      <c r="H4892" s="45">
        <v>-78960</v>
      </c>
      <c r="I4892" s="55">
        <f>pro[[#This Row],[Admin expenses 3]]+pro[[#This Row],[Admin expenses 2]]+pro[[#This Row],[Admin expenses 1]]+pro[[#This Row],[COGS]]</f>
        <v>-272496.46399999998</v>
      </c>
      <c r="J4892" s="55">
        <f>pro[[#This Row],[Revenue]]+pro[[#This Row],[AdminExp]]</f>
        <v>-24955.93299999999</v>
      </c>
      <c r="K4892" s="83">
        <f>pro[[#This Row],[Profit]]/pro[[#This Row],[Revenue]]</f>
        <v>-0.10081554280902787</v>
      </c>
      <c r="L4892" s="56">
        <f t="shared" si="76"/>
        <v>5</v>
      </c>
      <c r="M4892" s="82" t="str">
        <f>"Q"&amp;" "&amp;VLOOKUP(pro[[#This Row],[Period]],Mapping!A:B,2,0)</f>
        <v>Q 2</v>
      </c>
      <c r="N4892"/>
    </row>
    <row r="4893" spans="1:14" ht="11.25" customHeight="1" x14ac:dyDescent="0.2">
      <c r="A4893" s="42" t="s">
        <v>43</v>
      </c>
      <c r="B4893" s="44" t="s">
        <v>22</v>
      </c>
      <c r="C4893" s="44" t="s">
        <v>57</v>
      </c>
      <c r="D4893" s="43">
        <v>632195.31900000002</v>
      </c>
      <c r="E4893" s="43">
        <v>-16470.012999999999</v>
      </c>
      <c r="F4893" s="45">
        <v>-71520</v>
      </c>
      <c r="G4893" s="45">
        <v>-98160</v>
      </c>
      <c r="H4893" s="45">
        <v>-40190</v>
      </c>
      <c r="I4893" s="55">
        <f>pro[[#This Row],[Admin expenses 3]]+pro[[#This Row],[Admin expenses 2]]+pro[[#This Row],[Admin expenses 1]]+pro[[#This Row],[COGS]]</f>
        <v>-226340.01300000001</v>
      </c>
      <c r="J4893" s="55">
        <f>pro[[#This Row],[Revenue]]+pro[[#This Row],[AdminExp]]</f>
        <v>405855.30599999998</v>
      </c>
      <c r="K4893" s="83">
        <f>pro[[#This Row],[Profit]]/pro[[#This Row],[Revenue]]</f>
        <v>0.64197771448541829</v>
      </c>
      <c r="L4893" s="56">
        <f t="shared" si="76"/>
        <v>5</v>
      </c>
      <c r="M4893" s="82" t="str">
        <f>"Q"&amp;" "&amp;VLOOKUP(pro[[#This Row],[Period]],Mapping!A:B,2,0)</f>
        <v>Q 2</v>
      </c>
      <c r="N4893"/>
    </row>
    <row r="4894" spans="1:14" ht="11.25" customHeight="1" x14ac:dyDescent="0.2">
      <c r="A4894" s="42" t="s">
        <v>43</v>
      </c>
      <c r="B4894" s="44" t="s">
        <v>22</v>
      </c>
      <c r="C4894" s="44" t="s">
        <v>57</v>
      </c>
      <c r="D4894" s="43">
        <v>2796504.8439999996</v>
      </c>
      <c r="E4894" s="43">
        <v>-226244.38199999998</v>
      </c>
      <c r="F4894" s="45">
        <v>-22720</v>
      </c>
      <c r="G4894" s="45">
        <v>-42790</v>
      </c>
      <c r="H4894" s="45">
        <v>-85150</v>
      </c>
      <c r="I4894" s="55">
        <f>pro[[#This Row],[Admin expenses 3]]+pro[[#This Row],[Admin expenses 2]]+pro[[#This Row],[Admin expenses 1]]+pro[[#This Row],[COGS]]</f>
        <v>-376904.38199999998</v>
      </c>
      <c r="J4894" s="55">
        <f>pro[[#This Row],[Revenue]]+pro[[#This Row],[AdminExp]]</f>
        <v>2419600.4619999994</v>
      </c>
      <c r="K4894" s="83">
        <f>pro[[#This Row],[Profit]]/pro[[#This Row],[Revenue]]</f>
        <v>0.86522305412462919</v>
      </c>
      <c r="L4894" s="56">
        <f t="shared" si="76"/>
        <v>5</v>
      </c>
      <c r="M4894" s="82" t="str">
        <f>"Q"&amp;" "&amp;VLOOKUP(pro[[#This Row],[Period]],Mapping!A:B,2,0)</f>
        <v>Q 2</v>
      </c>
      <c r="N4894"/>
    </row>
    <row r="4895" spans="1:14" ht="11.25" customHeight="1" x14ac:dyDescent="0.2">
      <c r="A4895" s="42" t="s">
        <v>43</v>
      </c>
      <c r="B4895" s="44" t="s">
        <v>22</v>
      </c>
      <c r="C4895" s="44" t="s">
        <v>57</v>
      </c>
      <c r="D4895" s="43">
        <v>103386.56299999999</v>
      </c>
      <c r="E4895" s="43">
        <v>-22850.827999999998</v>
      </c>
      <c r="F4895" s="45">
        <v>-59650</v>
      </c>
      <c r="G4895" s="45">
        <v>-64170</v>
      </c>
      <c r="H4895" s="45">
        <v>-87060</v>
      </c>
      <c r="I4895" s="55">
        <f>pro[[#This Row],[Admin expenses 3]]+pro[[#This Row],[Admin expenses 2]]+pro[[#This Row],[Admin expenses 1]]+pro[[#This Row],[COGS]]</f>
        <v>-233730.82800000001</v>
      </c>
      <c r="J4895" s="55">
        <f>pro[[#This Row],[Revenue]]+pro[[#This Row],[AdminExp]]</f>
        <v>-130344.26500000001</v>
      </c>
      <c r="K4895" s="83">
        <f>pro[[#This Row],[Profit]]/pro[[#This Row],[Revenue]]</f>
        <v>-1.2607466697582357</v>
      </c>
      <c r="L4895" s="56">
        <f t="shared" si="76"/>
        <v>5</v>
      </c>
      <c r="M4895" s="82" t="str">
        <f>"Q"&amp;" "&amp;VLOOKUP(pro[[#This Row],[Period]],Mapping!A:B,2,0)</f>
        <v>Q 2</v>
      </c>
      <c r="N4895"/>
    </row>
    <row r="4896" spans="1:14" ht="11.25" customHeight="1" x14ac:dyDescent="0.2">
      <c r="A4896" s="42" t="s">
        <v>43</v>
      </c>
      <c r="B4896" s="44" t="s">
        <v>22</v>
      </c>
      <c r="C4896" s="44" t="s">
        <v>57</v>
      </c>
      <c r="D4896" s="43">
        <v>210473.99799999999</v>
      </c>
      <c r="E4896" s="43">
        <v>-14244.481999999998</v>
      </c>
      <c r="F4896" s="45">
        <v>-56430</v>
      </c>
      <c r="G4896" s="45">
        <v>-74450</v>
      </c>
      <c r="H4896" s="45">
        <v>-58810</v>
      </c>
      <c r="I4896" s="55">
        <f>pro[[#This Row],[Admin expenses 3]]+pro[[#This Row],[Admin expenses 2]]+pro[[#This Row],[Admin expenses 1]]+pro[[#This Row],[COGS]]</f>
        <v>-203934.48199999999</v>
      </c>
      <c r="J4896" s="55">
        <f>pro[[#This Row],[Revenue]]+pro[[#This Row],[AdminExp]]</f>
        <v>6539.5160000000033</v>
      </c>
      <c r="K4896" s="83">
        <f>pro[[#This Row],[Profit]]/pro[[#This Row],[Revenue]]</f>
        <v>3.1070422295109364E-2</v>
      </c>
      <c r="L4896" s="56">
        <f t="shared" si="76"/>
        <v>5</v>
      </c>
      <c r="M4896" s="82" t="str">
        <f>"Q"&amp;" "&amp;VLOOKUP(pro[[#This Row],[Period]],Mapping!A:B,2,0)</f>
        <v>Q 2</v>
      </c>
      <c r="N4896"/>
    </row>
    <row r="4897" spans="1:14" ht="11.25" customHeight="1" x14ac:dyDescent="0.2">
      <c r="A4897" s="42" t="s">
        <v>43</v>
      </c>
      <c r="B4897" s="44" t="s">
        <v>22</v>
      </c>
      <c r="C4897" s="44" t="s">
        <v>57</v>
      </c>
      <c r="D4897" s="43">
        <v>6304475.7929999996</v>
      </c>
      <c r="E4897" s="43">
        <v>-459317.93599999993</v>
      </c>
      <c r="F4897" s="45">
        <v>-56240</v>
      </c>
      <c r="G4897" s="45">
        <v>-60490</v>
      </c>
      <c r="H4897" s="45">
        <v>-25580</v>
      </c>
      <c r="I4897" s="55">
        <f>pro[[#This Row],[Admin expenses 3]]+pro[[#This Row],[Admin expenses 2]]+pro[[#This Row],[Admin expenses 1]]+pro[[#This Row],[COGS]]</f>
        <v>-601627.93599999999</v>
      </c>
      <c r="J4897" s="55">
        <f>pro[[#This Row],[Revenue]]+pro[[#This Row],[AdminExp]]</f>
        <v>5702847.8569999998</v>
      </c>
      <c r="K4897" s="83">
        <f>pro[[#This Row],[Profit]]/pro[[#This Row],[Revenue]]</f>
        <v>0.90457129890672261</v>
      </c>
      <c r="L4897" s="56">
        <f t="shared" si="76"/>
        <v>5</v>
      </c>
      <c r="M4897" s="82" t="str">
        <f>"Q"&amp;" "&amp;VLOOKUP(pro[[#This Row],[Period]],Mapping!A:B,2,0)</f>
        <v>Q 2</v>
      </c>
      <c r="N4897"/>
    </row>
    <row r="4898" spans="1:14" ht="11.25" customHeight="1" x14ac:dyDescent="0.2">
      <c r="A4898" s="42" t="s">
        <v>43</v>
      </c>
      <c r="B4898" s="44" t="s">
        <v>22</v>
      </c>
      <c r="C4898" s="44" t="s">
        <v>57</v>
      </c>
      <c r="D4898" s="43">
        <v>239951.13099999999</v>
      </c>
      <c r="E4898" s="43">
        <v>-17341.827999999998</v>
      </c>
      <c r="F4898" s="45">
        <v>-62170</v>
      </c>
      <c r="G4898" s="45">
        <v>-38700</v>
      </c>
      <c r="H4898" s="45">
        <v>-81900</v>
      </c>
      <c r="I4898" s="55">
        <f>pro[[#This Row],[Admin expenses 3]]+pro[[#This Row],[Admin expenses 2]]+pro[[#This Row],[Admin expenses 1]]+pro[[#This Row],[COGS]]</f>
        <v>-200111.82800000001</v>
      </c>
      <c r="J4898" s="55">
        <f>pro[[#This Row],[Revenue]]+pro[[#This Row],[AdminExp]]</f>
        <v>39839.302999999985</v>
      </c>
      <c r="K4898" s="83">
        <f>pro[[#This Row],[Profit]]/pro[[#This Row],[Revenue]]</f>
        <v>0.16603090318419872</v>
      </c>
      <c r="L4898" s="56">
        <f t="shared" si="76"/>
        <v>5</v>
      </c>
      <c r="M4898" s="82" t="str">
        <f>"Q"&amp;" "&amp;VLOOKUP(pro[[#This Row],[Period]],Mapping!A:B,2,0)</f>
        <v>Q 2</v>
      </c>
      <c r="N4898"/>
    </row>
    <row r="4899" spans="1:14" ht="11.25" customHeight="1" x14ac:dyDescent="0.2">
      <c r="A4899" s="42" t="s">
        <v>43</v>
      </c>
      <c r="B4899" s="44" t="s">
        <v>22</v>
      </c>
      <c r="C4899" s="44" t="s">
        <v>57</v>
      </c>
      <c r="D4899" s="43">
        <v>931267.43499999994</v>
      </c>
      <c r="E4899" s="43">
        <v>-70754.529999999984</v>
      </c>
      <c r="F4899" s="45">
        <v>-63140</v>
      </c>
      <c r="G4899" s="45">
        <v>-37340</v>
      </c>
      <c r="H4899" s="45">
        <v>-90070</v>
      </c>
      <c r="I4899" s="55">
        <f>pro[[#This Row],[Admin expenses 3]]+pro[[#This Row],[Admin expenses 2]]+pro[[#This Row],[Admin expenses 1]]+pro[[#This Row],[COGS]]</f>
        <v>-261304.52999999997</v>
      </c>
      <c r="J4899" s="55">
        <f>pro[[#This Row],[Revenue]]+pro[[#This Row],[AdminExp]]</f>
        <v>669962.90500000003</v>
      </c>
      <c r="K4899" s="83">
        <f>pro[[#This Row],[Profit]]/pro[[#This Row],[Revenue]]</f>
        <v>0.71940978479506268</v>
      </c>
      <c r="L4899" s="56">
        <f t="shared" si="76"/>
        <v>5</v>
      </c>
      <c r="M4899" s="82" t="str">
        <f>"Q"&amp;" "&amp;VLOOKUP(pro[[#This Row],[Period]],Mapping!A:B,2,0)</f>
        <v>Q 2</v>
      </c>
      <c r="N4899"/>
    </row>
    <row r="4900" spans="1:14" ht="11.25" customHeight="1" x14ac:dyDescent="0.2">
      <c r="A4900" s="42" t="s">
        <v>43</v>
      </c>
      <c r="B4900" s="44" t="s">
        <v>22</v>
      </c>
      <c r="C4900" s="44" t="s">
        <v>57</v>
      </c>
      <c r="D4900" s="43">
        <v>1144254.426</v>
      </c>
      <c r="E4900" s="43">
        <v>-65991.120999999999</v>
      </c>
      <c r="F4900" s="45">
        <v>-93570</v>
      </c>
      <c r="G4900" s="45">
        <v>-104730</v>
      </c>
      <c r="H4900" s="45">
        <v>-101980</v>
      </c>
      <c r="I4900" s="55">
        <f>pro[[#This Row],[Admin expenses 3]]+pro[[#This Row],[Admin expenses 2]]+pro[[#This Row],[Admin expenses 1]]+pro[[#This Row],[COGS]]</f>
        <v>-366271.12099999998</v>
      </c>
      <c r="J4900" s="55">
        <f>pro[[#This Row],[Revenue]]+pro[[#This Row],[AdminExp]]</f>
        <v>777983.30499999993</v>
      </c>
      <c r="K4900" s="83">
        <f>pro[[#This Row],[Profit]]/pro[[#This Row],[Revenue]]</f>
        <v>0.67990412562319413</v>
      </c>
      <c r="L4900" s="56">
        <f t="shared" si="76"/>
        <v>5</v>
      </c>
      <c r="M4900" s="82" t="str">
        <f>"Q"&amp;" "&amp;VLOOKUP(pro[[#This Row],[Period]],Mapping!A:B,2,0)</f>
        <v>Q 2</v>
      </c>
      <c r="N4900"/>
    </row>
    <row r="4901" spans="1:14" ht="11.25" customHeight="1" x14ac:dyDescent="0.2">
      <c r="A4901" s="42" t="s">
        <v>43</v>
      </c>
      <c r="B4901" s="44" t="s">
        <v>22</v>
      </c>
      <c r="C4901" s="44" t="s">
        <v>57</v>
      </c>
      <c r="D4901" s="43">
        <v>2059081.8569999996</v>
      </c>
      <c r="E4901" s="43">
        <v>-112581.567</v>
      </c>
      <c r="F4901" s="45">
        <v>-15330</v>
      </c>
      <c r="G4901" s="45">
        <v>-15780</v>
      </c>
      <c r="H4901" s="45">
        <v>-14620</v>
      </c>
      <c r="I4901" s="55">
        <f>pro[[#This Row],[Admin expenses 3]]+pro[[#This Row],[Admin expenses 2]]+pro[[#This Row],[Admin expenses 1]]+pro[[#This Row],[COGS]]</f>
        <v>-158311.56699999998</v>
      </c>
      <c r="J4901" s="55">
        <f>pro[[#This Row],[Revenue]]+pro[[#This Row],[AdminExp]]</f>
        <v>1900770.2899999996</v>
      </c>
      <c r="K4901" s="83">
        <f>pro[[#This Row],[Profit]]/pro[[#This Row],[Revenue]]</f>
        <v>0.92311545727926825</v>
      </c>
      <c r="L4901" s="56">
        <f t="shared" si="76"/>
        <v>5</v>
      </c>
      <c r="M4901" s="82" t="str">
        <f>"Q"&amp;" "&amp;VLOOKUP(pro[[#This Row],[Period]],Mapping!A:B,2,0)</f>
        <v>Q 2</v>
      </c>
      <c r="N4901"/>
    </row>
    <row r="4902" spans="1:14" ht="11.25" customHeight="1" x14ac:dyDescent="0.2">
      <c r="A4902" s="42" t="s">
        <v>43</v>
      </c>
      <c r="B4902" s="44" t="s">
        <v>22</v>
      </c>
      <c r="C4902" s="44" t="s">
        <v>57</v>
      </c>
      <c r="D4902" s="43">
        <v>92945.705999999991</v>
      </c>
      <c r="E4902" s="43">
        <v>-24766.756000000001</v>
      </c>
      <c r="F4902" s="45">
        <v>-80370</v>
      </c>
      <c r="G4902" s="45">
        <v>-77030</v>
      </c>
      <c r="H4902" s="45">
        <v>-34530</v>
      </c>
      <c r="I4902" s="55">
        <f>pro[[#This Row],[Admin expenses 3]]+pro[[#This Row],[Admin expenses 2]]+pro[[#This Row],[Admin expenses 1]]+pro[[#This Row],[COGS]]</f>
        <v>-216696.75599999999</v>
      </c>
      <c r="J4902" s="55">
        <f>pro[[#This Row],[Revenue]]+pro[[#This Row],[AdminExp]]</f>
        <v>-123751.05</v>
      </c>
      <c r="K4902" s="83">
        <f>pro[[#This Row],[Profit]]/pro[[#This Row],[Revenue]]</f>
        <v>-1.3314337512267647</v>
      </c>
      <c r="L4902" s="56">
        <f t="shared" si="76"/>
        <v>5</v>
      </c>
      <c r="M4902" s="82" t="str">
        <f>"Q"&amp;" "&amp;VLOOKUP(pro[[#This Row],[Period]],Mapping!A:B,2,0)</f>
        <v>Q 2</v>
      </c>
      <c r="N4902"/>
    </row>
    <row r="4903" spans="1:14" ht="11.25" customHeight="1" x14ac:dyDescent="0.2">
      <c r="A4903" s="42" t="s">
        <v>43</v>
      </c>
      <c r="B4903" s="44" t="s">
        <v>22</v>
      </c>
      <c r="C4903" s="44" t="s">
        <v>58</v>
      </c>
      <c r="D4903" s="43">
        <v>147294.36399999997</v>
      </c>
      <c r="E4903" s="43">
        <v>-21534.400999999998</v>
      </c>
      <c r="F4903" s="45">
        <v>-65020</v>
      </c>
      <c r="G4903" s="45">
        <v>-86070</v>
      </c>
      <c r="H4903" s="45">
        <v>-108230</v>
      </c>
      <c r="I4903" s="55">
        <f>pro[[#This Row],[Admin expenses 3]]+pro[[#This Row],[Admin expenses 2]]+pro[[#This Row],[Admin expenses 1]]+pro[[#This Row],[COGS]]</f>
        <v>-280854.40100000001</v>
      </c>
      <c r="J4903" s="55">
        <f>pro[[#This Row],[Revenue]]+pro[[#This Row],[AdminExp]]</f>
        <v>-133560.03700000004</v>
      </c>
      <c r="K4903" s="83">
        <f>pro[[#This Row],[Profit]]/pro[[#This Row],[Revenue]]</f>
        <v>-0.90675592312547726</v>
      </c>
      <c r="L4903" s="56">
        <f t="shared" si="76"/>
        <v>5</v>
      </c>
      <c r="M4903" s="82" t="str">
        <f>"Q"&amp;" "&amp;VLOOKUP(pro[[#This Row],[Period]],Mapping!A:B,2,0)</f>
        <v>Q 2</v>
      </c>
      <c r="N4903"/>
    </row>
    <row r="4904" spans="1:14" ht="11.25" customHeight="1" x14ac:dyDescent="0.2">
      <c r="A4904" s="42" t="s">
        <v>43</v>
      </c>
      <c r="B4904" s="44" t="s">
        <v>22</v>
      </c>
      <c r="C4904" s="44" t="s">
        <v>59</v>
      </c>
      <c r="D4904" s="43">
        <v>57260.300999999992</v>
      </c>
      <c r="E4904" s="43">
        <v>-6587.07</v>
      </c>
      <c r="F4904" s="45">
        <v>-93660</v>
      </c>
      <c r="G4904" s="45">
        <v>-98060</v>
      </c>
      <c r="H4904" s="45">
        <v>-104410</v>
      </c>
      <c r="I4904" s="55">
        <f>pro[[#This Row],[Admin expenses 3]]+pro[[#This Row],[Admin expenses 2]]+pro[[#This Row],[Admin expenses 1]]+pro[[#This Row],[COGS]]</f>
        <v>-302717.07</v>
      </c>
      <c r="J4904" s="55">
        <f>pro[[#This Row],[Revenue]]+pro[[#This Row],[AdminExp]]</f>
        <v>-245456.76900000003</v>
      </c>
      <c r="K4904" s="83">
        <f>pro[[#This Row],[Profit]]/pro[[#This Row],[Revenue]]</f>
        <v>-4.2866831768837548</v>
      </c>
      <c r="L4904" s="56">
        <f t="shared" si="76"/>
        <v>5</v>
      </c>
      <c r="M4904" s="82" t="str">
        <f>"Q"&amp;" "&amp;VLOOKUP(pro[[#This Row],[Period]],Mapping!A:B,2,0)</f>
        <v>Q 2</v>
      </c>
      <c r="N4904"/>
    </row>
    <row r="4905" spans="1:14" ht="11.25" customHeight="1" x14ac:dyDescent="0.2">
      <c r="A4905" s="42" t="s">
        <v>43</v>
      </c>
      <c r="B4905" s="44" t="s">
        <v>22</v>
      </c>
      <c r="C4905" s="44" t="s">
        <v>57</v>
      </c>
      <c r="D4905" s="43">
        <v>266738.56300000002</v>
      </c>
      <c r="E4905" s="43">
        <v>-205109.48499999999</v>
      </c>
      <c r="F4905" s="45">
        <v>-106580</v>
      </c>
      <c r="G4905" s="45">
        <v>-42780</v>
      </c>
      <c r="H4905" s="45">
        <v>-12430</v>
      </c>
      <c r="I4905" s="55">
        <f>pro[[#This Row],[Admin expenses 3]]+pro[[#This Row],[Admin expenses 2]]+pro[[#This Row],[Admin expenses 1]]+pro[[#This Row],[COGS]]</f>
        <v>-366899.48499999999</v>
      </c>
      <c r="J4905" s="55">
        <f>pro[[#This Row],[Revenue]]+pro[[#This Row],[AdminExp]]</f>
        <v>-100160.92199999996</v>
      </c>
      <c r="K4905" s="83">
        <f>pro[[#This Row],[Profit]]/pro[[#This Row],[Revenue]]</f>
        <v>-0.37550221787766008</v>
      </c>
      <c r="L4905" s="56">
        <f t="shared" si="76"/>
        <v>5</v>
      </c>
      <c r="M4905" s="82" t="str">
        <f>"Q"&amp;" "&amp;VLOOKUP(pro[[#This Row],[Period]],Mapping!A:B,2,0)</f>
        <v>Q 2</v>
      </c>
      <c r="N4905"/>
    </row>
    <row r="4906" spans="1:14" ht="11.25" customHeight="1" x14ac:dyDescent="0.2">
      <c r="A4906" s="42" t="s">
        <v>43</v>
      </c>
      <c r="B4906" s="44" t="s">
        <v>22</v>
      </c>
      <c r="C4906" s="44" t="s">
        <v>57</v>
      </c>
      <c r="D4906" s="43">
        <v>98214.962999999989</v>
      </c>
      <c r="E4906" s="43">
        <v>-57346.001999999993</v>
      </c>
      <c r="F4906" s="45">
        <v>-67440</v>
      </c>
      <c r="G4906" s="45">
        <v>-56050</v>
      </c>
      <c r="H4906" s="45">
        <v>-68800</v>
      </c>
      <c r="I4906" s="55">
        <f>pro[[#This Row],[Admin expenses 3]]+pro[[#This Row],[Admin expenses 2]]+pro[[#This Row],[Admin expenses 1]]+pro[[#This Row],[COGS]]</f>
        <v>-249636.00199999998</v>
      </c>
      <c r="J4906" s="55">
        <f>pro[[#This Row],[Revenue]]+pro[[#This Row],[AdminExp]]</f>
        <v>-151421.03899999999</v>
      </c>
      <c r="K4906" s="83">
        <f>pro[[#This Row],[Profit]]/pro[[#This Row],[Revenue]]</f>
        <v>-1.5417308562240155</v>
      </c>
      <c r="L4906" s="56">
        <f t="shared" si="76"/>
        <v>5</v>
      </c>
      <c r="M4906" s="82" t="str">
        <f>"Q"&amp;" "&amp;VLOOKUP(pro[[#This Row],[Period]],Mapping!A:B,2,0)</f>
        <v>Q 2</v>
      </c>
      <c r="N4906"/>
    </row>
    <row r="4907" spans="1:14" ht="11.25" customHeight="1" x14ac:dyDescent="0.2">
      <c r="A4907" s="42" t="s">
        <v>43</v>
      </c>
      <c r="B4907" s="44" t="s">
        <v>22</v>
      </c>
      <c r="C4907" s="44" t="s">
        <v>57</v>
      </c>
      <c r="D4907" s="43">
        <v>75107.850999999995</v>
      </c>
      <c r="E4907" s="43">
        <v>-75664.59599999999</v>
      </c>
      <c r="F4907" s="45">
        <v>-41850</v>
      </c>
      <c r="G4907" s="45">
        <v>-45650</v>
      </c>
      <c r="H4907" s="45">
        <v>-24870</v>
      </c>
      <c r="I4907" s="55">
        <f>pro[[#This Row],[Admin expenses 3]]+pro[[#This Row],[Admin expenses 2]]+pro[[#This Row],[Admin expenses 1]]+pro[[#This Row],[COGS]]</f>
        <v>-188034.59599999999</v>
      </c>
      <c r="J4907" s="55">
        <f>pro[[#This Row],[Revenue]]+pro[[#This Row],[AdminExp]]</f>
        <v>-112926.745</v>
      </c>
      <c r="K4907" s="83">
        <f>pro[[#This Row],[Profit]]/pro[[#This Row],[Revenue]]</f>
        <v>-1.5035278402520131</v>
      </c>
      <c r="L4907" s="56">
        <f t="shared" si="76"/>
        <v>5</v>
      </c>
      <c r="M4907" s="82" t="str">
        <f>"Q"&amp;" "&amp;VLOOKUP(pro[[#This Row],[Period]],Mapping!A:B,2,0)</f>
        <v>Q 2</v>
      </c>
      <c r="N4907"/>
    </row>
    <row r="4908" spans="1:14" ht="11.25" customHeight="1" x14ac:dyDescent="0.2">
      <c r="A4908" s="42" t="s">
        <v>43</v>
      </c>
      <c r="B4908" s="44" t="s">
        <v>22</v>
      </c>
      <c r="C4908" s="44" t="s">
        <v>57</v>
      </c>
      <c r="D4908" s="43">
        <v>153865.299</v>
      </c>
      <c r="E4908" s="43">
        <v>-441199.68900000001</v>
      </c>
      <c r="F4908" s="45">
        <v>-71780</v>
      </c>
      <c r="G4908" s="45">
        <v>-52880</v>
      </c>
      <c r="H4908" s="45">
        <v>-72690</v>
      </c>
      <c r="I4908" s="55">
        <f>pro[[#This Row],[Admin expenses 3]]+pro[[#This Row],[Admin expenses 2]]+pro[[#This Row],[Admin expenses 1]]+pro[[#This Row],[COGS]]</f>
        <v>-638549.68900000001</v>
      </c>
      <c r="J4908" s="55">
        <f>pro[[#This Row],[Revenue]]+pro[[#This Row],[AdminExp]]</f>
        <v>-484684.39</v>
      </c>
      <c r="K4908" s="83">
        <f>pro[[#This Row],[Profit]]/pro[[#This Row],[Revenue]]</f>
        <v>-3.1500565309400921</v>
      </c>
      <c r="L4908" s="56">
        <f t="shared" si="76"/>
        <v>5</v>
      </c>
      <c r="M4908" s="82" t="str">
        <f>"Q"&amp;" "&amp;VLOOKUP(pro[[#This Row],[Period]],Mapping!A:B,2,0)</f>
        <v>Q 2</v>
      </c>
      <c r="N4908"/>
    </row>
    <row r="4909" spans="1:14" ht="11.25" customHeight="1" x14ac:dyDescent="0.2">
      <c r="A4909" s="42" t="s">
        <v>43</v>
      </c>
      <c r="B4909" s="44" t="s">
        <v>22</v>
      </c>
      <c r="C4909" s="44" t="s">
        <v>57</v>
      </c>
      <c r="D4909" s="43">
        <v>935712.21099999989</v>
      </c>
      <c r="E4909" s="43">
        <v>-1101223.263</v>
      </c>
      <c r="F4909" s="45">
        <v>-30810</v>
      </c>
      <c r="G4909" s="45">
        <v>-79220</v>
      </c>
      <c r="H4909" s="45">
        <v>-45600</v>
      </c>
      <c r="I4909" s="55">
        <f>pro[[#This Row],[Admin expenses 3]]+pro[[#This Row],[Admin expenses 2]]+pro[[#This Row],[Admin expenses 1]]+pro[[#This Row],[COGS]]</f>
        <v>-1256853.263</v>
      </c>
      <c r="J4909" s="55">
        <f>pro[[#This Row],[Revenue]]+pro[[#This Row],[AdminExp]]</f>
        <v>-321141.05200000014</v>
      </c>
      <c r="K4909" s="83">
        <f>pro[[#This Row],[Profit]]/pro[[#This Row],[Revenue]]</f>
        <v>-0.34320493868172913</v>
      </c>
      <c r="L4909" s="56">
        <f t="shared" si="76"/>
        <v>5</v>
      </c>
      <c r="M4909" s="82" t="str">
        <f>"Q"&amp;" "&amp;VLOOKUP(pro[[#This Row],[Period]],Mapping!A:B,2,0)</f>
        <v>Q 2</v>
      </c>
      <c r="N4909"/>
    </row>
    <row r="4910" spans="1:14" ht="11.25" customHeight="1" x14ac:dyDescent="0.2">
      <c r="A4910" s="42" t="s">
        <v>43</v>
      </c>
      <c r="B4910" s="44" t="s">
        <v>22</v>
      </c>
      <c r="C4910" s="44" t="s">
        <v>58</v>
      </c>
      <c r="D4910" s="43">
        <v>695616.26399999997</v>
      </c>
      <c r="E4910" s="43">
        <v>-1287470.6459999999</v>
      </c>
      <c r="F4910" s="45">
        <v>-27810</v>
      </c>
      <c r="G4910" s="45">
        <v>-103500</v>
      </c>
      <c r="H4910" s="45">
        <v>-50350</v>
      </c>
      <c r="I4910" s="55">
        <f>pro[[#This Row],[Admin expenses 3]]+pro[[#This Row],[Admin expenses 2]]+pro[[#This Row],[Admin expenses 1]]+pro[[#This Row],[COGS]]</f>
        <v>-1469130.6459999999</v>
      </c>
      <c r="J4910" s="55">
        <f>pro[[#This Row],[Revenue]]+pro[[#This Row],[AdminExp]]</f>
        <v>-773514.38199999998</v>
      </c>
      <c r="K4910" s="83">
        <f>pro[[#This Row],[Profit]]/pro[[#This Row],[Revenue]]</f>
        <v>-1.1119843253118649</v>
      </c>
      <c r="L4910" s="56">
        <f t="shared" si="76"/>
        <v>5</v>
      </c>
      <c r="M4910" s="82" t="str">
        <f>"Q"&amp;" "&amp;VLOOKUP(pro[[#This Row],[Period]],Mapping!A:B,2,0)</f>
        <v>Q 2</v>
      </c>
      <c r="N4910"/>
    </row>
    <row r="4911" spans="1:14" ht="11.25" customHeight="1" x14ac:dyDescent="0.2">
      <c r="A4911" s="42" t="s">
        <v>43</v>
      </c>
      <c r="B4911" s="44" t="s">
        <v>22</v>
      </c>
      <c r="C4911" s="44" t="s">
        <v>59</v>
      </c>
      <c r="D4911" s="43">
        <v>311625.23699999996</v>
      </c>
      <c r="E4911" s="43">
        <v>-219215.06599999999</v>
      </c>
      <c r="F4911" s="45">
        <v>-74620</v>
      </c>
      <c r="G4911" s="45">
        <v>-12910</v>
      </c>
      <c r="H4911" s="45">
        <v>-58160</v>
      </c>
      <c r="I4911" s="55">
        <f>pro[[#This Row],[Admin expenses 3]]+pro[[#This Row],[Admin expenses 2]]+pro[[#This Row],[Admin expenses 1]]+pro[[#This Row],[COGS]]</f>
        <v>-364905.06599999999</v>
      </c>
      <c r="J4911" s="55">
        <f>pro[[#This Row],[Revenue]]+pro[[#This Row],[AdminExp]]</f>
        <v>-53279.829000000027</v>
      </c>
      <c r="K4911" s="83">
        <f>pro[[#This Row],[Profit]]/pro[[#This Row],[Revenue]]</f>
        <v>-0.17097405047460912</v>
      </c>
      <c r="L4911" s="56">
        <f t="shared" si="76"/>
        <v>5</v>
      </c>
      <c r="M4911" s="82" t="str">
        <f>"Q"&amp;" "&amp;VLOOKUP(pro[[#This Row],[Period]],Mapping!A:B,2,0)</f>
        <v>Q 2</v>
      </c>
      <c r="N4911"/>
    </row>
    <row r="4912" spans="1:14" ht="11.25" customHeight="1" x14ac:dyDescent="0.2">
      <c r="A4912" s="42" t="s">
        <v>43</v>
      </c>
      <c r="B4912" s="44" t="s">
        <v>22</v>
      </c>
      <c r="C4912" s="44" t="s">
        <v>57</v>
      </c>
      <c r="D4912" s="43">
        <v>83388.375</v>
      </c>
      <c r="E4912" s="43">
        <v>-54638.429999999993</v>
      </c>
      <c r="F4912" s="45">
        <v>-91270</v>
      </c>
      <c r="G4912" s="45">
        <v>-93580</v>
      </c>
      <c r="H4912" s="45">
        <v>-81230</v>
      </c>
      <c r="I4912" s="55">
        <f>pro[[#This Row],[Admin expenses 3]]+pro[[#This Row],[Admin expenses 2]]+pro[[#This Row],[Admin expenses 1]]+pro[[#This Row],[COGS]]</f>
        <v>-320718.43</v>
      </c>
      <c r="J4912" s="55">
        <f>pro[[#This Row],[Revenue]]+pro[[#This Row],[AdminExp]]</f>
        <v>-237330.05499999999</v>
      </c>
      <c r="K4912" s="83">
        <f>pro[[#This Row],[Profit]]/pro[[#This Row],[Revenue]]</f>
        <v>-2.8460808236160013</v>
      </c>
      <c r="L4912" s="56">
        <f t="shared" si="76"/>
        <v>5</v>
      </c>
      <c r="M4912" s="82" t="str">
        <f>"Q"&amp;" "&amp;VLOOKUP(pro[[#This Row],[Period]],Mapping!A:B,2,0)</f>
        <v>Q 2</v>
      </c>
      <c r="N4912"/>
    </row>
    <row r="4913" spans="1:14" ht="11.25" customHeight="1" x14ac:dyDescent="0.2">
      <c r="A4913" s="42" t="s">
        <v>43</v>
      </c>
      <c r="B4913" s="44" t="s">
        <v>22</v>
      </c>
      <c r="C4913" s="44" t="s">
        <v>57</v>
      </c>
      <c r="D4913" s="43">
        <v>1078845.425</v>
      </c>
      <c r="E4913" s="43">
        <v>-536510.05099999998</v>
      </c>
      <c r="F4913" s="45">
        <v>-65740</v>
      </c>
      <c r="G4913" s="45">
        <v>-29050</v>
      </c>
      <c r="H4913" s="45">
        <v>-101090</v>
      </c>
      <c r="I4913" s="55">
        <f>pro[[#This Row],[Admin expenses 3]]+pro[[#This Row],[Admin expenses 2]]+pro[[#This Row],[Admin expenses 1]]+pro[[#This Row],[COGS]]</f>
        <v>-732390.05099999998</v>
      </c>
      <c r="J4913" s="55">
        <f>pro[[#This Row],[Revenue]]+pro[[#This Row],[AdminExp]]</f>
        <v>346455.37400000007</v>
      </c>
      <c r="K4913" s="83">
        <f>pro[[#This Row],[Profit]]/pro[[#This Row],[Revenue]]</f>
        <v>0.32113532297733943</v>
      </c>
      <c r="L4913" s="56">
        <f t="shared" si="76"/>
        <v>5</v>
      </c>
      <c r="M4913" s="82" t="str">
        <f>"Q"&amp;" "&amp;VLOOKUP(pro[[#This Row],[Period]],Mapping!A:B,2,0)</f>
        <v>Q 2</v>
      </c>
      <c r="N4913"/>
    </row>
    <row r="4914" spans="1:14" ht="11.25" customHeight="1" x14ac:dyDescent="0.2">
      <c r="A4914" s="42" t="s">
        <v>43</v>
      </c>
      <c r="B4914" s="44" t="s">
        <v>22</v>
      </c>
      <c r="C4914" s="44" t="s">
        <v>57</v>
      </c>
      <c r="D4914" s="43">
        <v>414011.451</v>
      </c>
      <c r="E4914" s="43">
        <v>-262570.67200000002</v>
      </c>
      <c r="F4914" s="45">
        <v>-94540</v>
      </c>
      <c r="G4914" s="45">
        <v>-67120</v>
      </c>
      <c r="H4914" s="45">
        <v>-44130</v>
      </c>
      <c r="I4914" s="55">
        <f>pro[[#This Row],[Admin expenses 3]]+pro[[#This Row],[Admin expenses 2]]+pro[[#This Row],[Admin expenses 1]]+pro[[#This Row],[COGS]]</f>
        <v>-468360.67200000002</v>
      </c>
      <c r="J4914" s="55">
        <f>pro[[#This Row],[Revenue]]+pro[[#This Row],[AdminExp]]</f>
        <v>-54349.22100000002</v>
      </c>
      <c r="K4914" s="83">
        <f>pro[[#This Row],[Profit]]/pro[[#This Row],[Revenue]]</f>
        <v>-0.13127468061263847</v>
      </c>
      <c r="L4914" s="56">
        <f t="shared" si="76"/>
        <v>5</v>
      </c>
      <c r="M4914" s="82" t="str">
        <f>"Q"&amp;" "&amp;VLOOKUP(pro[[#This Row],[Period]],Mapping!A:B,2,0)</f>
        <v>Q 2</v>
      </c>
      <c r="N4914"/>
    </row>
    <row r="4915" spans="1:14" ht="11.25" customHeight="1" x14ac:dyDescent="0.2">
      <c r="A4915" s="42" t="s">
        <v>43</v>
      </c>
      <c r="B4915" s="44" t="s">
        <v>22</v>
      </c>
      <c r="C4915" s="44" t="s">
        <v>58</v>
      </c>
      <c r="D4915" s="43">
        <v>136788.46299999999</v>
      </c>
      <c r="E4915" s="43">
        <v>-86096.22</v>
      </c>
      <c r="F4915" s="45">
        <v>-55970</v>
      </c>
      <c r="G4915" s="45">
        <v>-56360</v>
      </c>
      <c r="H4915" s="45">
        <v>-25680</v>
      </c>
      <c r="I4915" s="55">
        <f>pro[[#This Row],[Admin expenses 3]]+pro[[#This Row],[Admin expenses 2]]+pro[[#This Row],[Admin expenses 1]]+pro[[#This Row],[COGS]]</f>
        <v>-224106.22</v>
      </c>
      <c r="J4915" s="55">
        <f>pro[[#This Row],[Revenue]]+pro[[#This Row],[AdminExp]]</f>
        <v>-87317.757000000012</v>
      </c>
      <c r="K4915" s="83">
        <f>pro[[#This Row],[Profit]]/pro[[#This Row],[Revenue]]</f>
        <v>-0.6383415317708484</v>
      </c>
      <c r="L4915" s="56">
        <f t="shared" si="76"/>
        <v>5</v>
      </c>
      <c r="M4915" s="82" t="str">
        <f>"Q"&amp;" "&amp;VLOOKUP(pro[[#This Row],[Period]],Mapping!A:B,2,0)</f>
        <v>Q 2</v>
      </c>
      <c r="N4915"/>
    </row>
    <row r="4916" spans="1:14" ht="11.25" customHeight="1" x14ac:dyDescent="0.2">
      <c r="A4916" s="42" t="s">
        <v>43</v>
      </c>
      <c r="B4916" s="44" t="s">
        <v>22</v>
      </c>
      <c r="C4916" s="44" t="s">
        <v>59</v>
      </c>
      <c r="D4916" s="43">
        <v>41400.680999999997</v>
      </c>
      <c r="E4916" s="43">
        <v>-37762.892999999996</v>
      </c>
      <c r="F4916" s="45">
        <v>-74470</v>
      </c>
      <c r="G4916" s="45">
        <v>-98580</v>
      </c>
      <c r="H4916" s="45">
        <v>-55600</v>
      </c>
      <c r="I4916" s="55">
        <f>pro[[#This Row],[Admin expenses 3]]+pro[[#This Row],[Admin expenses 2]]+pro[[#This Row],[Admin expenses 1]]+pro[[#This Row],[COGS]]</f>
        <v>-266412.89299999998</v>
      </c>
      <c r="J4916" s="55">
        <f>pro[[#This Row],[Revenue]]+pro[[#This Row],[AdminExp]]</f>
        <v>-225012.212</v>
      </c>
      <c r="K4916" s="83">
        <f>pro[[#This Row],[Profit]]/pro[[#This Row],[Revenue]]</f>
        <v>-5.4349881829238518</v>
      </c>
      <c r="L4916" s="56">
        <f t="shared" si="76"/>
        <v>5</v>
      </c>
      <c r="M4916" s="82" t="str">
        <f>"Q"&amp;" "&amp;VLOOKUP(pro[[#This Row],[Period]],Mapping!A:B,2,0)</f>
        <v>Q 2</v>
      </c>
      <c r="N4916"/>
    </row>
    <row r="4917" spans="1:14" ht="11.25" customHeight="1" x14ac:dyDescent="0.2">
      <c r="A4917" s="42" t="s">
        <v>43</v>
      </c>
      <c r="B4917" s="44" t="s">
        <v>22</v>
      </c>
      <c r="C4917" s="44" t="s">
        <v>57</v>
      </c>
      <c r="D4917" s="43">
        <v>72789.800999999992</v>
      </c>
      <c r="E4917" s="43">
        <v>-46051.151999999995</v>
      </c>
      <c r="F4917" s="45">
        <v>-77730</v>
      </c>
      <c r="G4917" s="45">
        <v>-72930</v>
      </c>
      <c r="H4917" s="45">
        <v>-48730</v>
      </c>
      <c r="I4917" s="55">
        <f>pro[[#This Row],[Admin expenses 3]]+pro[[#This Row],[Admin expenses 2]]+pro[[#This Row],[Admin expenses 1]]+pro[[#This Row],[COGS]]</f>
        <v>-245441.152</v>
      </c>
      <c r="J4917" s="55">
        <f>pro[[#This Row],[Revenue]]+pro[[#This Row],[AdminExp]]</f>
        <v>-172651.35100000002</v>
      </c>
      <c r="K4917" s="83">
        <f>pro[[#This Row],[Profit]]/pro[[#This Row],[Revenue]]</f>
        <v>-2.3719167881775092</v>
      </c>
      <c r="L4917" s="56">
        <f t="shared" si="76"/>
        <v>5</v>
      </c>
      <c r="M4917" s="82" t="str">
        <f>"Q"&amp;" "&amp;VLOOKUP(pro[[#This Row],[Period]],Mapping!A:B,2,0)</f>
        <v>Q 2</v>
      </c>
      <c r="N4917"/>
    </row>
    <row r="4918" spans="1:14" ht="11.25" customHeight="1" x14ac:dyDescent="0.2">
      <c r="A4918" s="42" t="s">
        <v>43</v>
      </c>
      <c r="B4918" s="44" t="s">
        <v>22</v>
      </c>
      <c r="C4918" s="44" t="s">
        <v>57</v>
      </c>
      <c r="D4918" s="43">
        <v>16443.329000000002</v>
      </c>
      <c r="E4918" s="43">
        <v>-13738.739</v>
      </c>
      <c r="F4918" s="45">
        <v>-64950</v>
      </c>
      <c r="G4918" s="45">
        <v>-33500</v>
      </c>
      <c r="H4918" s="45">
        <v>-54360</v>
      </c>
      <c r="I4918" s="55">
        <f>pro[[#This Row],[Admin expenses 3]]+pro[[#This Row],[Admin expenses 2]]+pro[[#This Row],[Admin expenses 1]]+pro[[#This Row],[COGS]]</f>
        <v>-166548.739</v>
      </c>
      <c r="J4918" s="55">
        <f>pro[[#This Row],[Revenue]]+pro[[#This Row],[AdminExp]]</f>
        <v>-150105.41</v>
      </c>
      <c r="K4918" s="83">
        <f>pro[[#This Row],[Profit]]/pro[[#This Row],[Revenue]]</f>
        <v>-9.1286508954482386</v>
      </c>
      <c r="L4918" s="56">
        <f t="shared" si="76"/>
        <v>5</v>
      </c>
      <c r="M4918" s="82" t="str">
        <f>"Q"&amp;" "&amp;VLOOKUP(pro[[#This Row],[Period]],Mapping!A:B,2,0)</f>
        <v>Q 2</v>
      </c>
      <c r="N4918"/>
    </row>
    <row r="4919" spans="1:14" ht="11.25" customHeight="1" x14ac:dyDescent="0.2">
      <c r="A4919" s="42" t="s">
        <v>43</v>
      </c>
      <c r="B4919" s="44" t="s">
        <v>22</v>
      </c>
      <c r="C4919" s="44" t="s">
        <v>58</v>
      </c>
      <c r="D4919" s="43">
        <v>202659.43599999999</v>
      </c>
      <c r="E4919" s="43">
        <v>-126510.97899999999</v>
      </c>
      <c r="F4919" s="45">
        <v>-97590</v>
      </c>
      <c r="G4919" s="45">
        <v>-71030</v>
      </c>
      <c r="H4919" s="45">
        <v>-42570</v>
      </c>
      <c r="I4919" s="55">
        <f>pro[[#This Row],[Admin expenses 3]]+pro[[#This Row],[Admin expenses 2]]+pro[[#This Row],[Admin expenses 1]]+pro[[#This Row],[COGS]]</f>
        <v>-337700.97899999999</v>
      </c>
      <c r="J4919" s="55">
        <f>pro[[#This Row],[Revenue]]+pro[[#This Row],[AdminExp]]</f>
        <v>-135041.54300000001</v>
      </c>
      <c r="K4919" s="83">
        <f>pro[[#This Row],[Profit]]/pro[[#This Row],[Revenue]]</f>
        <v>-0.66634717664959853</v>
      </c>
      <c r="L4919" s="56">
        <f t="shared" si="76"/>
        <v>5</v>
      </c>
      <c r="M4919" s="82" t="str">
        <f>"Q"&amp;" "&amp;VLOOKUP(pro[[#This Row],[Period]],Mapping!A:B,2,0)</f>
        <v>Q 2</v>
      </c>
      <c r="N4919"/>
    </row>
    <row r="4920" spans="1:14" ht="11.25" customHeight="1" x14ac:dyDescent="0.2">
      <c r="A4920" s="42" t="s">
        <v>43</v>
      </c>
      <c r="B4920" s="44" t="s">
        <v>22</v>
      </c>
      <c r="C4920" s="44" t="s">
        <v>59</v>
      </c>
      <c r="D4920" s="43">
        <v>221726.11999999997</v>
      </c>
      <c r="E4920" s="43">
        <v>-161180.53</v>
      </c>
      <c r="F4920" s="45">
        <v>-85060</v>
      </c>
      <c r="G4920" s="45">
        <v>-36780</v>
      </c>
      <c r="H4920" s="45">
        <v>-24460</v>
      </c>
      <c r="I4920" s="55">
        <f>pro[[#This Row],[Admin expenses 3]]+pro[[#This Row],[Admin expenses 2]]+pro[[#This Row],[Admin expenses 1]]+pro[[#This Row],[COGS]]</f>
        <v>-307480.53000000003</v>
      </c>
      <c r="J4920" s="55">
        <f>pro[[#This Row],[Revenue]]+pro[[#This Row],[AdminExp]]</f>
        <v>-85754.410000000062</v>
      </c>
      <c r="K4920" s="83">
        <f>pro[[#This Row],[Profit]]/pro[[#This Row],[Revenue]]</f>
        <v>-0.38675826736155433</v>
      </c>
      <c r="L4920" s="56">
        <f t="shared" si="76"/>
        <v>5</v>
      </c>
      <c r="M4920" s="82" t="str">
        <f>"Q"&amp;" "&amp;VLOOKUP(pro[[#This Row],[Period]],Mapping!A:B,2,0)</f>
        <v>Q 2</v>
      </c>
      <c r="N4920"/>
    </row>
    <row r="4921" spans="1:14" ht="11.25" customHeight="1" x14ac:dyDescent="0.2">
      <c r="A4921" s="42" t="s">
        <v>43</v>
      </c>
      <c r="B4921" s="44" t="s">
        <v>22</v>
      </c>
      <c r="C4921" s="44" t="s">
        <v>57</v>
      </c>
      <c r="D4921" s="43">
        <v>15872.017</v>
      </c>
      <c r="E4921" s="43">
        <v>-35751.534</v>
      </c>
      <c r="F4921" s="45">
        <v>-44300</v>
      </c>
      <c r="G4921" s="45">
        <v>-99890</v>
      </c>
      <c r="H4921" s="45">
        <v>-35240</v>
      </c>
      <c r="I4921" s="55">
        <f>pro[[#This Row],[Admin expenses 3]]+pro[[#This Row],[Admin expenses 2]]+pro[[#This Row],[Admin expenses 1]]+pro[[#This Row],[COGS]]</f>
        <v>-215181.53399999999</v>
      </c>
      <c r="J4921" s="55">
        <f>pro[[#This Row],[Revenue]]+pro[[#This Row],[AdminExp]]</f>
        <v>-199309.51699999999</v>
      </c>
      <c r="K4921" s="83">
        <f>pro[[#This Row],[Profit]]/pro[[#This Row],[Revenue]]</f>
        <v>-12.557289788689111</v>
      </c>
      <c r="L4921" s="56">
        <f t="shared" si="76"/>
        <v>5</v>
      </c>
      <c r="M4921" s="82" t="str">
        <f>"Q"&amp;" "&amp;VLOOKUP(pro[[#This Row],[Period]],Mapping!A:B,2,0)</f>
        <v>Q 2</v>
      </c>
      <c r="N4921"/>
    </row>
    <row r="4922" spans="1:14" ht="11.25" customHeight="1" x14ac:dyDescent="0.2">
      <c r="A4922" s="42" t="s">
        <v>43</v>
      </c>
      <c r="B4922" s="44" t="s">
        <v>22</v>
      </c>
      <c r="C4922" s="44" t="s">
        <v>57</v>
      </c>
      <c r="D4922" s="43">
        <v>95989.921999999991</v>
      </c>
      <c r="E4922" s="43">
        <v>-129156.34199999999</v>
      </c>
      <c r="F4922" s="45">
        <v>-81660</v>
      </c>
      <c r="G4922" s="45">
        <v>-52890</v>
      </c>
      <c r="H4922" s="45">
        <v>-103860</v>
      </c>
      <c r="I4922" s="55">
        <f>pro[[#This Row],[Admin expenses 3]]+pro[[#This Row],[Admin expenses 2]]+pro[[#This Row],[Admin expenses 1]]+pro[[#This Row],[COGS]]</f>
        <v>-367566.342</v>
      </c>
      <c r="J4922" s="55">
        <f>pro[[#This Row],[Revenue]]+pro[[#This Row],[AdminExp]]</f>
        <v>-271576.42000000004</v>
      </c>
      <c r="K4922" s="83">
        <f>pro[[#This Row],[Profit]]/pro[[#This Row],[Revenue]]</f>
        <v>-2.8292180506199398</v>
      </c>
      <c r="L4922" s="56">
        <f t="shared" si="76"/>
        <v>5</v>
      </c>
      <c r="M4922" s="82" t="str">
        <f>"Q"&amp;" "&amp;VLOOKUP(pro[[#This Row],[Period]],Mapping!A:B,2,0)</f>
        <v>Q 2</v>
      </c>
      <c r="N4922"/>
    </row>
    <row r="4923" spans="1:14" ht="11.25" customHeight="1" x14ac:dyDescent="0.2">
      <c r="A4923" s="42" t="s">
        <v>43</v>
      </c>
      <c r="B4923" s="44" t="s">
        <v>22</v>
      </c>
      <c r="C4923" s="44" t="s">
        <v>57</v>
      </c>
      <c r="D4923" s="43">
        <v>103528.31299999999</v>
      </c>
      <c r="E4923" s="43">
        <v>-23738.855</v>
      </c>
      <c r="F4923" s="45">
        <v>-46070</v>
      </c>
      <c r="G4923" s="45">
        <v>-77940</v>
      </c>
      <c r="H4923" s="45">
        <v>-101460</v>
      </c>
      <c r="I4923" s="55">
        <f>pro[[#This Row],[Admin expenses 3]]+pro[[#This Row],[Admin expenses 2]]+pro[[#This Row],[Admin expenses 1]]+pro[[#This Row],[COGS]]</f>
        <v>-249208.85500000001</v>
      </c>
      <c r="J4923" s="55">
        <f>pro[[#This Row],[Revenue]]+pro[[#This Row],[AdminExp]]</f>
        <v>-145680.54200000002</v>
      </c>
      <c r="K4923" s="83">
        <f>pro[[#This Row],[Profit]]/pro[[#This Row],[Revenue]]</f>
        <v>-1.4071565331118649</v>
      </c>
      <c r="L4923" s="56">
        <f t="shared" si="76"/>
        <v>5</v>
      </c>
      <c r="M4923" s="82" t="str">
        <f>"Q"&amp;" "&amp;VLOOKUP(pro[[#This Row],[Period]],Mapping!A:B,2,0)</f>
        <v>Q 2</v>
      </c>
      <c r="N4923"/>
    </row>
    <row r="4924" spans="1:14" ht="11.25" customHeight="1" x14ac:dyDescent="0.2">
      <c r="A4924" s="42" t="s">
        <v>43</v>
      </c>
      <c r="B4924" s="44" t="s">
        <v>22</v>
      </c>
      <c r="C4924" s="44" t="s">
        <v>58</v>
      </c>
      <c r="D4924" s="43">
        <v>74930.099999999991</v>
      </c>
      <c r="E4924" s="43">
        <v>-43790.893999999993</v>
      </c>
      <c r="F4924" s="45">
        <v>-27800</v>
      </c>
      <c r="G4924" s="45">
        <v>-16510</v>
      </c>
      <c r="H4924" s="45">
        <v>-91950</v>
      </c>
      <c r="I4924" s="55">
        <f>pro[[#This Row],[Admin expenses 3]]+pro[[#This Row],[Admin expenses 2]]+pro[[#This Row],[Admin expenses 1]]+pro[[#This Row],[COGS]]</f>
        <v>-180050.894</v>
      </c>
      <c r="J4924" s="55">
        <f>pro[[#This Row],[Revenue]]+pro[[#This Row],[AdminExp]]</f>
        <v>-105120.79400000001</v>
      </c>
      <c r="K4924" s="83">
        <f>pro[[#This Row],[Profit]]/pro[[#This Row],[Revenue]]</f>
        <v>-1.4029181063417775</v>
      </c>
      <c r="L4924" s="56">
        <f t="shared" si="76"/>
        <v>5</v>
      </c>
      <c r="M4924" s="82" t="str">
        <f>"Q"&amp;" "&amp;VLOOKUP(pro[[#This Row],[Period]],Mapping!A:B,2,0)</f>
        <v>Q 2</v>
      </c>
      <c r="N4924"/>
    </row>
    <row r="4925" spans="1:14" ht="11.25" customHeight="1" x14ac:dyDescent="0.2">
      <c r="A4925" s="42" t="s">
        <v>43</v>
      </c>
      <c r="B4925" s="44" t="s">
        <v>22</v>
      </c>
      <c r="C4925" s="44" t="s">
        <v>59</v>
      </c>
      <c r="D4925" s="43">
        <v>153727.791</v>
      </c>
      <c r="E4925" s="43">
        <v>-26766.803</v>
      </c>
      <c r="F4925" s="45">
        <v>-53900</v>
      </c>
      <c r="G4925" s="45">
        <v>-46020</v>
      </c>
      <c r="H4925" s="45">
        <v>-51260</v>
      </c>
      <c r="I4925" s="55">
        <f>pro[[#This Row],[Admin expenses 3]]+pro[[#This Row],[Admin expenses 2]]+pro[[#This Row],[Admin expenses 1]]+pro[[#This Row],[COGS]]</f>
        <v>-177946.80300000001</v>
      </c>
      <c r="J4925" s="55">
        <f>pro[[#This Row],[Revenue]]+pro[[#This Row],[AdminExp]]</f>
        <v>-24219.012000000017</v>
      </c>
      <c r="K4925" s="83">
        <f>pro[[#This Row],[Profit]]/pro[[#This Row],[Revenue]]</f>
        <v>-0.15754478642056347</v>
      </c>
      <c r="L4925" s="56">
        <f t="shared" si="76"/>
        <v>5</v>
      </c>
      <c r="M4925" s="82" t="str">
        <f>"Q"&amp;" "&amp;VLOOKUP(pro[[#This Row],[Period]],Mapping!A:B,2,0)</f>
        <v>Q 2</v>
      </c>
      <c r="N4925"/>
    </row>
    <row r="4926" spans="1:14" ht="11.25" customHeight="1" x14ac:dyDescent="0.2">
      <c r="A4926" s="42" t="s">
        <v>43</v>
      </c>
      <c r="B4926" s="44" t="s">
        <v>22</v>
      </c>
      <c r="C4926" s="44" t="s">
        <v>60</v>
      </c>
      <c r="D4926" s="43">
        <v>252184.114</v>
      </c>
      <c r="E4926" s="43">
        <v>-77882.370999999999</v>
      </c>
      <c r="F4926" s="45">
        <v>-68510</v>
      </c>
      <c r="G4926" s="45">
        <v>-44680</v>
      </c>
      <c r="H4926" s="45">
        <v>-71540</v>
      </c>
      <c r="I4926" s="55">
        <f>pro[[#This Row],[Admin expenses 3]]+pro[[#This Row],[Admin expenses 2]]+pro[[#This Row],[Admin expenses 1]]+pro[[#This Row],[COGS]]</f>
        <v>-262612.37099999998</v>
      </c>
      <c r="J4926" s="55">
        <f>pro[[#This Row],[Revenue]]+pro[[#This Row],[AdminExp]]</f>
        <v>-10428.256999999983</v>
      </c>
      <c r="K4926" s="83">
        <f>pro[[#This Row],[Profit]]/pro[[#This Row],[Revenue]]</f>
        <v>-4.1351760166780306E-2</v>
      </c>
      <c r="L4926" s="56">
        <f t="shared" si="76"/>
        <v>5</v>
      </c>
      <c r="M4926" s="82" t="str">
        <f>"Q"&amp;" "&amp;VLOOKUP(pro[[#This Row],[Period]],Mapping!A:B,2,0)</f>
        <v>Q 2</v>
      </c>
      <c r="N4926"/>
    </row>
    <row r="4927" spans="1:14" ht="11.25" customHeight="1" x14ac:dyDescent="0.2">
      <c r="A4927" s="42" t="s">
        <v>43</v>
      </c>
      <c r="B4927" s="44" t="s">
        <v>22</v>
      </c>
      <c r="C4927" s="44" t="s">
        <v>57</v>
      </c>
      <c r="D4927" s="43">
        <v>396421.80899999995</v>
      </c>
      <c r="E4927" s="43">
        <v>-110164.41100000001</v>
      </c>
      <c r="F4927" s="45">
        <v>-58650</v>
      </c>
      <c r="G4927" s="45">
        <v>-92100</v>
      </c>
      <c r="H4927" s="45">
        <v>-35040</v>
      </c>
      <c r="I4927" s="55">
        <f>pro[[#This Row],[Admin expenses 3]]+pro[[#This Row],[Admin expenses 2]]+pro[[#This Row],[Admin expenses 1]]+pro[[#This Row],[COGS]]</f>
        <v>-295954.41100000002</v>
      </c>
      <c r="J4927" s="55">
        <f>pro[[#This Row],[Revenue]]+pro[[#This Row],[AdminExp]]</f>
        <v>100467.39799999993</v>
      </c>
      <c r="K4927" s="83">
        <f>pro[[#This Row],[Profit]]/pro[[#This Row],[Revenue]]</f>
        <v>0.25343559743454969</v>
      </c>
      <c r="L4927" s="56">
        <f t="shared" si="76"/>
        <v>5</v>
      </c>
      <c r="M4927" s="82" t="str">
        <f>"Q"&amp;" "&amp;VLOOKUP(pro[[#This Row],[Period]],Mapping!A:B,2,0)</f>
        <v>Q 2</v>
      </c>
      <c r="N4927"/>
    </row>
    <row r="4928" spans="1:14" ht="11.25" customHeight="1" x14ac:dyDescent="0.2">
      <c r="A4928" s="42" t="s">
        <v>43</v>
      </c>
      <c r="B4928" s="44" t="s">
        <v>22</v>
      </c>
      <c r="C4928" s="44" t="s">
        <v>58</v>
      </c>
      <c r="D4928" s="43">
        <v>47203.421999999999</v>
      </c>
      <c r="E4928" s="43">
        <v>-52334.022999999994</v>
      </c>
      <c r="F4928" s="45">
        <v>-80600</v>
      </c>
      <c r="G4928" s="45">
        <v>-81070</v>
      </c>
      <c r="H4928" s="45">
        <v>-65750</v>
      </c>
      <c r="I4928" s="55">
        <f>pro[[#This Row],[Admin expenses 3]]+pro[[#This Row],[Admin expenses 2]]+pro[[#This Row],[Admin expenses 1]]+pro[[#This Row],[COGS]]</f>
        <v>-279754.02299999999</v>
      </c>
      <c r="J4928" s="55">
        <f>pro[[#This Row],[Revenue]]+pro[[#This Row],[AdminExp]]</f>
        <v>-232550.601</v>
      </c>
      <c r="K4928" s="83">
        <f>pro[[#This Row],[Profit]]/pro[[#This Row],[Revenue]]</f>
        <v>-4.9265623369424363</v>
      </c>
      <c r="L4928" s="56">
        <f t="shared" si="76"/>
        <v>5</v>
      </c>
      <c r="M4928" s="82" t="str">
        <f>"Q"&amp;" "&amp;VLOOKUP(pro[[#This Row],[Period]],Mapping!A:B,2,0)</f>
        <v>Q 2</v>
      </c>
      <c r="N4928"/>
    </row>
    <row r="4929" spans="1:14" ht="11.25" customHeight="1" x14ac:dyDescent="0.2">
      <c r="A4929" s="42" t="s">
        <v>43</v>
      </c>
      <c r="B4929" s="44" t="s">
        <v>22</v>
      </c>
      <c r="C4929" s="44" t="s">
        <v>59</v>
      </c>
      <c r="D4929" s="43">
        <v>74660.614000000001</v>
      </c>
      <c r="E4929" s="43">
        <v>-19143.060999999998</v>
      </c>
      <c r="F4929" s="45">
        <v>-17670</v>
      </c>
      <c r="G4929" s="45">
        <v>-19890</v>
      </c>
      <c r="H4929" s="45">
        <v>-33280</v>
      </c>
      <c r="I4929" s="55">
        <f>pro[[#This Row],[Admin expenses 3]]+pro[[#This Row],[Admin expenses 2]]+pro[[#This Row],[Admin expenses 1]]+pro[[#This Row],[COGS]]</f>
        <v>-89983.061000000002</v>
      </c>
      <c r="J4929" s="55">
        <f>pro[[#This Row],[Revenue]]+pro[[#This Row],[AdminExp]]</f>
        <v>-15322.447</v>
      </c>
      <c r="K4929" s="83">
        <f>pro[[#This Row],[Profit]]/pro[[#This Row],[Revenue]]</f>
        <v>-0.20522798004313225</v>
      </c>
      <c r="L4929" s="56">
        <f t="shared" si="76"/>
        <v>5</v>
      </c>
      <c r="M4929" s="82" t="str">
        <f>"Q"&amp;" "&amp;VLOOKUP(pro[[#This Row],[Period]],Mapping!A:B,2,0)</f>
        <v>Q 2</v>
      </c>
      <c r="N4929"/>
    </row>
    <row r="4930" spans="1:14" ht="11.25" customHeight="1" x14ac:dyDescent="0.2">
      <c r="A4930" s="42" t="s">
        <v>43</v>
      </c>
      <c r="B4930" s="44" t="s">
        <v>22</v>
      </c>
      <c r="C4930" s="44" t="s">
        <v>60</v>
      </c>
      <c r="D4930" s="43">
        <v>845288.88500000001</v>
      </c>
      <c r="E4930" s="43">
        <v>-501439.1829999999</v>
      </c>
      <c r="F4930" s="45">
        <v>-52830</v>
      </c>
      <c r="G4930" s="45">
        <v>-21420</v>
      </c>
      <c r="H4930" s="45">
        <v>-87410</v>
      </c>
      <c r="I4930" s="55">
        <f>pro[[#This Row],[Admin expenses 3]]+pro[[#This Row],[Admin expenses 2]]+pro[[#This Row],[Admin expenses 1]]+pro[[#This Row],[COGS]]</f>
        <v>-663099.18299999996</v>
      </c>
      <c r="J4930" s="55">
        <f>pro[[#This Row],[Revenue]]+pro[[#This Row],[AdminExp]]</f>
        <v>182189.70200000005</v>
      </c>
      <c r="K4930" s="83">
        <f>pro[[#This Row],[Profit]]/pro[[#This Row],[Revenue]]</f>
        <v>0.21553542845887538</v>
      </c>
      <c r="L4930" s="56">
        <f t="shared" ref="L4930:L4993" si="77">MONTH(DATEVALUE(A4930&amp;"1"))</f>
        <v>5</v>
      </c>
      <c r="M4930" s="82" t="str">
        <f>"Q"&amp;" "&amp;VLOOKUP(pro[[#This Row],[Period]],Mapping!A:B,2,0)</f>
        <v>Q 2</v>
      </c>
      <c r="N4930"/>
    </row>
    <row r="4931" spans="1:14" ht="11.25" customHeight="1" x14ac:dyDescent="0.2">
      <c r="A4931" s="42" t="s">
        <v>43</v>
      </c>
      <c r="B4931" s="44" t="s">
        <v>22</v>
      </c>
      <c r="C4931" s="44" t="s">
        <v>57</v>
      </c>
      <c r="D4931" s="43">
        <v>71876.818999999989</v>
      </c>
      <c r="E4931" s="43">
        <v>-54334.825999999994</v>
      </c>
      <c r="F4931" s="45">
        <v>-86710</v>
      </c>
      <c r="G4931" s="45">
        <v>-46950</v>
      </c>
      <c r="H4931" s="45">
        <v>-23980</v>
      </c>
      <c r="I4931" s="55">
        <f>pro[[#This Row],[Admin expenses 3]]+pro[[#This Row],[Admin expenses 2]]+pro[[#This Row],[Admin expenses 1]]+pro[[#This Row],[COGS]]</f>
        <v>-211974.826</v>
      </c>
      <c r="J4931" s="55">
        <f>pro[[#This Row],[Revenue]]+pro[[#This Row],[AdminExp]]</f>
        <v>-140098.00700000001</v>
      </c>
      <c r="K4931" s="83">
        <f>pro[[#This Row],[Profit]]/pro[[#This Row],[Revenue]]</f>
        <v>-1.9491403341041016</v>
      </c>
      <c r="L4931" s="56">
        <f t="shared" si="77"/>
        <v>5</v>
      </c>
      <c r="M4931" s="82" t="str">
        <f>"Q"&amp;" "&amp;VLOOKUP(pro[[#This Row],[Period]],Mapping!A:B,2,0)</f>
        <v>Q 2</v>
      </c>
      <c r="N4931"/>
    </row>
    <row r="4932" spans="1:14" ht="11.25" customHeight="1" x14ac:dyDescent="0.2">
      <c r="A4932" s="42" t="s">
        <v>43</v>
      </c>
      <c r="B4932" s="44" t="s">
        <v>22</v>
      </c>
      <c r="C4932" s="44" t="s">
        <v>58</v>
      </c>
      <c r="D4932" s="43">
        <v>899717.36399999994</v>
      </c>
      <c r="E4932" s="43">
        <v>-465203.27699999994</v>
      </c>
      <c r="F4932" s="45">
        <v>-93730</v>
      </c>
      <c r="G4932" s="45">
        <v>-75040</v>
      </c>
      <c r="H4932" s="45">
        <v>-87250</v>
      </c>
      <c r="I4932" s="55">
        <f>pro[[#This Row],[Admin expenses 3]]+pro[[#This Row],[Admin expenses 2]]+pro[[#This Row],[Admin expenses 1]]+pro[[#This Row],[COGS]]</f>
        <v>-721223.277</v>
      </c>
      <c r="J4932" s="55">
        <f>pro[[#This Row],[Revenue]]+pro[[#This Row],[AdminExp]]</f>
        <v>178494.08699999994</v>
      </c>
      <c r="K4932" s="83">
        <f>pro[[#This Row],[Profit]]/pro[[#This Row],[Revenue]]</f>
        <v>0.19838906543544263</v>
      </c>
      <c r="L4932" s="56">
        <f t="shared" si="77"/>
        <v>5</v>
      </c>
      <c r="M4932" s="82" t="str">
        <f>"Q"&amp;" "&amp;VLOOKUP(pro[[#This Row],[Period]],Mapping!A:B,2,0)</f>
        <v>Q 2</v>
      </c>
      <c r="N4932"/>
    </row>
    <row r="4933" spans="1:14" ht="11.25" customHeight="1" x14ac:dyDescent="0.2">
      <c r="A4933" s="42" t="s">
        <v>43</v>
      </c>
      <c r="B4933" s="44" t="s">
        <v>22</v>
      </c>
      <c r="C4933" s="44" t="s">
        <v>59</v>
      </c>
      <c r="D4933" s="43">
        <v>28717.471999999998</v>
      </c>
      <c r="E4933" s="43">
        <v>-9993.878999999999</v>
      </c>
      <c r="F4933" s="45">
        <v>-67220</v>
      </c>
      <c r="G4933" s="45">
        <v>-30240</v>
      </c>
      <c r="H4933" s="45">
        <v>-31350</v>
      </c>
      <c r="I4933" s="55">
        <f>pro[[#This Row],[Admin expenses 3]]+pro[[#This Row],[Admin expenses 2]]+pro[[#This Row],[Admin expenses 1]]+pro[[#This Row],[COGS]]</f>
        <v>-138803.87899999999</v>
      </c>
      <c r="J4933" s="55">
        <f>pro[[#This Row],[Revenue]]+pro[[#This Row],[AdminExp]]</f>
        <v>-110086.40699999999</v>
      </c>
      <c r="K4933" s="83">
        <f>pro[[#This Row],[Profit]]/pro[[#This Row],[Revenue]]</f>
        <v>-3.8334295929669575</v>
      </c>
      <c r="L4933" s="56">
        <f t="shared" si="77"/>
        <v>5</v>
      </c>
      <c r="M4933" s="82" t="str">
        <f>"Q"&amp;" "&amp;VLOOKUP(pro[[#This Row],[Period]],Mapping!A:B,2,0)</f>
        <v>Q 2</v>
      </c>
      <c r="N4933"/>
    </row>
    <row r="4934" spans="1:14" ht="11.25" customHeight="1" x14ac:dyDescent="0.2">
      <c r="A4934" s="42" t="s">
        <v>43</v>
      </c>
      <c r="B4934" s="44" t="s">
        <v>22</v>
      </c>
      <c r="C4934" s="44" t="s">
        <v>60</v>
      </c>
      <c r="D4934" s="43">
        <v>16149.581</v>
      </c>
      <c r="E4934" s="43">
        <v>-7684.915</v>
      </c>
      <c r="F4934" s="45">
        <v>-88280</v>
      </c>
      <c r="G4934" s="45">
        <v>-65410</v>
      </c>
      <c r="H4934" s="45">
        <v>-21290</v>
      </c>
      <c r="I4934" s="55">
        <f>pro[[#This Row],[Admin expenses 3]]+pro[[#This Row],[Admin expenses 2]]+pro[[#This Row],[Admin expenses 1]]+pro[[#This Row],[COGS]]</f>
        <v>-182664.91500000001</v>
      </c>
      <c r="J4934" s="55">
        <f>pro[[#This Row],[Revenue]]+pro[[#This Row],[AdminExp]]</f>
        <v>-166515.334</v>
      </c>
      <c r="K4934" s="83">
        <f>pro[[#This Row],[Profit]]/pro[[#This Row],[Revenue]]</f>
        <v>-10.310814503484641</v>
      </c>
      <c r="L4934" s="56">
        <f t="shared" si="77"/>
        <v>5</v>
      </c>
      <c r="M4934" s="82" t="str">
        <f>"Q"&amp;" "&amp;VLOOKUP(pro[[#This Row],[Period]],Mapping!A:B,2,0)</f>
        <v>Q 2</v>
      </c>
      <c r="N4934"/>
    </row>
    <row r="4935" spans="1:14" ht="11.25" customHeight="1" x14ac:dyDescent="0.2">
      <c r="A4935" s="42" t="s">
        <v>43</v>
      </c>
      <c r="B4935" s="44" t="s">
        <v>22</v>
      </c>
      <c r="C4935" s="44" t="s">
        <v>57</v>
      </c>
      <c r="D4935" s="43">
        <v>336547.23199999996</v>
      </c>
      <c r="E4935" s="43">
        <v>-471781.10699999996</v>
      </c>
      <c r="F4935" s="45">
        <v>-53630</v>
      </c>
      <c r="G4935" s="45">
        <v>-47960</v>
      </c>
      <c r="H4935" s="45">
        <v>-24570</v>
      </c>
      <c r="I4935" s="55">
        <f>pro[[#This Row],[Admin expenses 3]]+pro[[#This Row],[Admin expenses 2]]+pro[[#This Row],[Admin expenses 1]]+pro[[#This Row],[COGS]]</f>
        <v>-597941.10699999996</v>
      </c>
      <c r="J4935" s="55">
        <f>pro[[#This Row],[Revenue]]+pro[[#This Row],[AdminExp]]</f>
        <v>-261393.875</v>
      </c>
      <c r="K4935" s="83">
        <f>pro[[#This Row],[Profit]]/pro[[#This Row],[Revenue]]</f>
        <v>-0.77669298733082448</v>
      </c>
      <c r="L4935" s="56">
        <f t="shared" si="77"/>
        <v>5</v>
      </c>
      <c r="M4935" s="82" t="str">
        <f>"Q"&amp;" "&amp;VLOOKUP(pro[[#This Row],[Period]],Mapping!A:B,2,0)</f>
        <v>Q 2</v>
      </c>
      <c r="N4935"/>
    </row>
    <row r="4936" spans="1:14" ht="11.25" customHeight="1" x14ac:dyDescent="0.2">
      <c r="A4936" s="42" t="s">
        <v>43</v>
      </c>
      <c r="B4936" s="44" t="s">
        <v>22</v>
      </c>
      <c r="C4936" s="44" t="s">
        <v>58</v>
      </c>
      <c r="D4936" s="43">
        <v>9236.2340000000004</v>
      </c>
      <c r="E4936" s="43">
        <v>-16056.221999999998</v>
      </c>
      <c r="F4936" s="45">
        <v>-98520</v>
      </c>
      <c r="G4936" s="45">
        <v>-50080</v>
      </c>
      <c r="H4936" s="45">
        <v>-45940</v>
      </c>
      <c r="I4936" s="55">
        <f>pro[[#This Row],[Admin expenses 3]]+pro[[#This Row],[Admin expenses 2]]+pro[[#This Row],[Admin expenses 1]]+pro[[#This Row],[COGS]]</f>
        <v>-210596.22200000001</v>
      </c>
      <c r="J4936" s="55">
        <f>pro[[#This Row],[Revenue]]+pro[[#This Row],[AdminExp]]</f>
        <v>-201359.98800000001</v>
      </c>
      <c r="K4936" s="83">
        <f>pro[[#This Row],[Profit]]/pro[[#This Row],[Revenue]]</f>
        <v>-21.801092090131107</v>
      </c>
      <c r="L4936" s="56">
        <f t="shared" si="77"/>
        <v>5</v>
      </c>
      <c r="M4936" s="82" t="str">
        <f>"Q"&amp;" "&amp;VLOOKUP(pro[[#This Row],[Period]],Mapping!A:B,2,0)</f>
        <v>Q 2</v>
      </c>
      <c r="N4936"/>
    </row>
    <row r="4937" spans="1:14" ht="11.25" customHeight="1" x14ac:dyDescent="0.2">
      <c r="A4937" s="42" t="s">
        <v>43</v>
      </c>
      <c r="B4937" s="44" t="s">
        <v>22</v>
      </c>
      <c r="C4937" s="44" t="s">
        <v>59</v>
      </c>
      <c r="D4937" s="43">
        <v>260254.96699999998</v>
      </c>
      <c r="E4937" s="43">
        <v>-363067.80299999996</v>
      </c>
      <c r="F4937" s="45">
        <v>-29560</v>
      </c>
      <c r="G4937" s="45">
        <v>-71770</v>
      </c>
      <c r="H4937" s="45">
        <v>-97450</v>
      </c>
      <c r="I4937" s="55">
        <f>pro[[#This Row],[Admin expenses 3]]+pro[[#This Row],[Admin expenses 2]]+pro[[#This Row],[Admin expenses 1]]+pro[[#This Row],[COGS]]</f>
        <v>-561847.80299999996</v>
      </c>
      <c r="J4937" s="55">
        <f>pro[[#This Row],[Revenue]]+pro[[#This Row],[AdminExp]]</f>
        <v>-301592.83600000001</v>
      </c>
      <c r="K4937" s="83">
        <f>pro[[#This Row],[Profit]]/pro[[#This Row],[Revenue]]</f>
        <v>-1.1588360425028892</v>
      </c>
      <c r="L4937" s="56">
        <f t="shared" si="77"/>
        <v>5</v>
      </c>
      <c r="M4937" s="82" t="str">
        <f>"Q"&amp;" "&amp;VLOOKUP(pro[[#This Row],[Period]],Mapping!A:B,2,0)</f>
        <v>Q 2</v>
      </c>
      <c r="N4937"/>
    </row>
    <row r="4938" spans="1:14" ht="11.25" customHeight="1" x14ac:dyDescent="0.2">
      <c r="A4938" s="42" t="s">
        <v>43</v>
      </c>
      <c r="B4938" s="44" t="s">
        <v>22</v>
      </c>
      <c r="C4938" s="44" t="s">
        <v>60</v>
      </c>
      <c r="D4938" s="43">
        <v>3869.3059999999996</v>
      </c>
      <c r="E4938" s="43">
        <v>-6820.2259999999997</v>
      </c>
      <c r="F4938" s="45">
        <v>-32320</v>
      </c>
      <c r="G4938" s="45">
        <v>-60210</v>
      </c>
      <c r="H4938" s="45">
        <v>-19610</v>
      </c>
      <c r="I4938" s="55">
        <f>pro[[#This Row],[Admin expenses 3]]+pro[[#This Row],[Admin expenses 2]]+pro[[#This Row],[Admin expenses 1]]+pro[[#This Row],[COGS]]</f>
        <v>-118960.226</v>
      </c>
      <c r="J4938" s="55">
        <f>pro[[#This Row],[Revenue]]+pro[[#This Row],[AdminExp]]</f>
        <v>-115090.92</v>
      </c>
      <c r="K4938" s="83">
        <f>pro[[#This Row],[Profit]]/pro[[#This Row],[Revenue]]</f>
        <v>-29.744589856682314</v>
      </c>
      <c r="L4938" s="56">
        <f t="shared" si="77"/>
        <v>5</v>
      </c>
      <c r="M4938" s="82" t="str">
        <f>"Q"&amp;" "&amp;VLOOKUP(pro[[#This Row],[Period]],Mapping!A:B,2,0)</f>
        <v>Q 2</v>
      </c>
      <c r="N4938"/>
    </row>
    <row r="4939" spans="1:14" ht="11.25" customHeight="1" x14ac:dyDescent="0.2">
      <c r="A4939" s="42" t="s">
        <v>43</v>
      </c>
      <c r="B4939" s="44" t="s">
        <v>22</v>
      </c>
      <c r="C4939" s="44" t="s">
        <v>57</v>
      </c>
      <c r="D4939" s="43">
        <v>67621.687000000005</v>
      </c>
      <c r="E4939" s="43">
        <v>-64649.423999999999</v>
      </c>
      <c r="F4939" s="45">
        <v>-77090</v>
      </c>
      <c r="G4939" s="45">
        <v>-68220</v>
      </c>
      <c r="H4939" s="45">
        <v>-92730</v>
      </c>
      <c r="I4939" s="55">
        <f>pro[[#This Row],[Admin expenses 3]]+pro[[#This Row],[Admin expenses 2]]+pro[[#This Row],[Admin expenses 1]]+pro[[#This Row],[COGS]]</f>
        <v>-302689.424</v>
      </c>
      <c r="J4939" s="55">
        <f>pro[[#This Row],[Revenue]]+pro[[#This Row],[AdminExp]]</f>
        <v>-235067.73699999999</v>
      </c>
      <c r="K4939" s="83">
        <f>pro[[#This Row],[Profit]]/pro[[#This Row],[Revenue]]</f>
        <v>-3.4762181694757182</v>
      </c>
      <c r="L4939" s="56">
        <f t="shared" si="77"/>
        <v>5</v>
      </c>
      <c r="M4939" s="82" t="str">
        <f>"Q"&amp;" "&amp;VLOOKUP(pro[[#This Row],[Period]],Mapping!A:B,2,0)</f>
        <v>Q 2</v>
      </c>
      <c r="N4939"/>
    </row>
    <row r="4940" spans="1:14" ht="11.25" customHeight="1" x14ac:dyDescent="0.2">
      <c r="A4940" s="42" t="s">
        <v>43</v>
      </c>
      <c r="B4940" s="44" t="s">
        <v>22</v>
      </c>
      <c r="C4940" s="44" t="s">
        <v>57</v>
      </c>
      <c r="D4940" s="43">
        <v>120770.25099999999</v>
      </c>
      <c r="E4940" s="43">
        <v>-163960.20899999997</v>
      </c>
      <c r="F4940" s="45">
        <v>-56050</v>
      </c>
      <c r="G4940" s="45">
        <v>-16560</v>
      </c>
      <c r="H4940" s="45">
        <v>-69160</v>
      </c>
      <c r="I4940" s="55">
        <f>pro[[#This Row],[Admin expenses 3]]+pro[[#This Row],[Admin expenses 2]]+pro[[#This Row],[Admin expenses 1]]+pro[[#This Row],[COGS]]</f>
        <v>-305730.20899999997</v>
      </c>
      <c r="J4940" s="55">
        <f>pro[[#This Row],[Revenue]]+pro[[#This Row],[AdminExp]]</f>
        <v>-184959.95799999998</v>
      </c>
      <c r="K4940" s="83">
        <f>pro[[#This Row],[Profit]]/pro[[#This Row],[Revenue]]</f>
        <v>-1.531502638013065</v>
      </c>
      <c r="L4940" s="56">
        <f t="shared" si="77"/>
        <v>5</v>
      </c>
      <c r="M4940" s="82" t="str">
        <f>"Q"&amp;" "&amp;VLOOKUP(pro[[#This Row],[Period]],Mapping!A:B,2,0)</f>
        <v>Q 2</v>
      </c>
      <c r="N4940"/>
    </row>
    <row r="4941" spans="1:14" ht="11.25" customHeight="1" x14ac:dyDescent="0.2">
      <c r="A4941" s="42" t="s">
        <v>43</v>
      </c>
      <c r="B4941" s="44" t="s">
        <v>22</v>
      </c>
      <c r="C4941" s="44" t="s">
        <v>58</v>
      </c>
      <c r="D4941" s="43">
        <v>518109.44499999995</v>
      </c>
      <c r="E4941" s="43">
        <v>-797197.96099999989</v>
      </c>
      <c r="F4941" s="45">
        <v>-21080</v>
      </c>
      <c r="G4941" s="45">
        <v>-45790</v>
      </c>
      <c r="H4941" s="45">
        <v>-31150</v>
      </c>
      <c r="I4941" s="55">
        <f>pro[[#This Row],[Admin expenses 3]]+pro[[#This Row],[Admin expenses 2]]+pro[[#This Row],[Admin expenses 1]]+pro[[#This Row],[COGS]]</f>
        <v>-895217.96099999989</v>
      </c>
      <c r="J4941" s="55">
        <f>pro[[#This Row],[Revenue]]+pro[[#This Row],[AdminExp]]</f>
        <v>-377108.51599999995</v>
      </c>
      <c r="K4941" s="83">
        <f>pro[[#This Row],[Profit]]/pro[[#This Row],[Revenue]]</f>
        <v>-0.72785493420217418</v>
      </c>
      <c r="L4941" s="56">
        <f t="shared" si="77"/>
        <v>5</v>
      </c>
      <c r="M4941" s="82" t="str">
        <f>"Q"&amp;" "&amp;VLOOKUP(pro[[#This Row],[Period]],Mapping!A:B,2,0)</f>
        <v>Q 2</v>
      </c>
      <c r="N4941"/>
    </row>
    <row r="4942" spans="1:14" ht="11.25" customHeight="1" x14ac:dyDescent="0.2">
      <c r="A4942" s="42" t="s">
        <v>43</v>
      </c>
      <c r="B4942" s="44" t="s">
        <v>22</v>
      </c>
      <c r="C4942" s="44" t="s">
        <v>59</v>
      </c>
      <c r="D4942" s="43">
        <v>3115865.9629999995</v>
      </c>
      <c r="E4942" s="43">
        <v>-166256.41899999999</v>
      </c>
      <c r="F4942" s="45">
        <v>-44430</v>
      </c>
      <c r="G4942" s="45">
        <v>-21990</v>
      </c>
      <c r="H4942" s="45">
        <v>-74120</v>
      </c>
      <c r="I4942" s="55">
        <f>pro[[#This Row],[Admin expenses 3]]+pro[[#This Row],[Admin expenses 2]]+pro[[#This Row],[Admin expenses 1]]+pro[[#This Row],[COGS]]</f>
        <v>-306796.41899999999</v>
      </c>
      <c r="J4942" s="55">
        <f>pro[[#This Row],[Revenue]]+pro[[#This Row],[AdminExp]]</f>
        <v>2809069.5439999998</v>
      </c>
      <c r="K4942" s="83">
        <f>pro[[#This Row],[Profit]]/pro[[#This Row],[Revenue]]</f>
        <v>0.90153735024448489</v>
      </c>
      <c r="L4942" s="56">
        <f t="shared" si="77"/>
        <v>5</v>
      </c>
      <c r="M4942" s="82" t="str">
        <f>"Q"&amp;" "&amp;VLOOKUP(pro[[#This Row],[Period]],Mapping!A:B,2,0)</f>
        <v>Q 2</v>
      </c>
      <c r="N4942"/>
    </row>
    <row r="4943" spans="1:14" ht="11.25" customHeight="1" x14ac:dyDescent="0.2">
      <c r="A4943" s="42" t="s">
        <v>43</v>
      </c>
      <c r="B4943" s="44" t="s">
        <v>22</v>
      </c>
      <c r="C4943" s="44" t="s">
        <v>57</v>
      </c>
      <c r="D4943" s="43">
        <v>387583.17499999999</v>
      </c>
      <c r="E4943" s="43">
        <v>-56938.497000000003</v>
      </c>
      <c r="F4943" s="45">
        <v>-105170</v>
      </c>
      <c r="G4943" s="45">
        <v>-81390</v>
      </c>
      <c r="H4943" s="45">
        <v>-103660</v>
      </c>
      <c r="I4943" s="55">
        <f>pro[[#This Row],[Admin expenses 3]]+pro[[#This Row],[Admin expenses 2]]+pro[[#This Row],[Admin expenses 1]]+pro[[#This Row],[COGS]]</f>
        <v>-347158.49699999997</v>
      </c>
      <c r="J4943" s="55">
        <f>pro[[#This Row],[Revenue]]+pro[[#This Row],[AdminExp]]</f>
        <v>40424.678000000014</v>
      </c>
      <c r="K4943" s="83">
        <f>pro[[#This Row],[Profit]]/pro[[#This Row],[Revenue]]</f>
        <v>0.10429936232397088</v>
      </c>
      <c r="L4943" s="56">
        <f t="shared" si="77"/>
        <v>5</v>
      </c>
      <c r="M4943" s="82" t="str">
        <f>"Q"&amp;" "&amp;VLOOKUP(pro[[#This Row],[Period]],Mapping!A:B,2,0)</f>
        <v>Q 2</v>
      </c>
      <c r="N4943"/>
    </row>
    <row r="4944" spans="1:14" ht="11.25" customHeight="1" x14ac:dyDescent="0.2">
      <c r="A4944" s="42" t="s">
        <v>43</v>
      </c>
      <c r="B4944" s="44" t="s">
        <v>22</v>
      </c>
      <c r="C4944" s="44" t="s">
        <v>58</v>
      </c>
      <c r="D4944" s="43">
        <v>122402.52499999999</v>
      </c>
      <c r="E4944" s="43">
        <v>-25826.863999999998</v>
      </c>
      <c r="F4944" s="45">
        <v>-91050</v>
      </c>
      <c r="G4944" s="45">
        <v>-56270</v>
      </c>
      <c r="H4944" s="45">
        <v>-18960</v>
      </c>
      <c r="I4944" s="55">
        <f>pro[[#This Row],[Admin expenses 3]]+pro[[#This Row],[Admin expenses 2]]+pro[[#This Row],[Admin expenses 1]]+pro[[#This Row],[COGS]]</f>
        <v>-192106.864</v>
      </c>
      <c r="J4944" s="55">
        <f>pro[[#This Row],[Revenue]]+pro[[#This Row],[AdminExp]]</f>
        <v>-69704.339000000007</v>
      </c>
      <c r="K4944" s="83">
        <f>pro[[#This Row],[Profit]]/pro[[#This Row],[Revenue]]</f>
        <v>-0.56946814618407593</v>
      </c>
      <c r="L4944" s="56">
        <f t="shared" si="77"/>
        <v>5</v>
      </c>
      <c r="M4944" s="82" t="str">
        <f>"Q"&amp;" "&amp;VLOOKUP(pro[[#This Row],[Period]],Mapping!A:B,2,0)</f>
        <v>Q 2</v>
      </c>
      <c r="N4944"/>
    </row>
    <row r="4945" spans="1:14" ht="11.25" customHeight="1" x14ac:dyDescent="0.2">
      <c r="A4945" s="42" t="s">
        <v>43</v>
      </c>
      <c r="B4945" s="44" t="s">
        <v>22</v>
      </c>
      <c r="C4945" s="44" t="s">
        <v>59</v>
      </c>
      <c r="D4945" s="43">
        <v>439196.76499999996</v>
      </c>
      <c r="E4945" s="43">
        <v>-46041.904999999992</v>
      </c>
      <c r="F4945" s="45">
        <v>-14530</v>
      </c>
      <c r="G4945" s="45">
        <v>-37780</v>
      </c>
      <c r="H4945" s="45">
        <v>-45800</v>
      </c>
      <c r="I4945" s="55">
        <f>pro[[#This Row],[Admin expenses 3]]+pro[[#This Row],[Admin expenses 2]]+pro[[#This Row],[Admin expenses 1]]+pro[[#This Row],[COGS]]</f>
        <v>-144151.905</v>
      </c>
      <c r="J4945" s="55">
        <f>pro[[#This Row],[Revenue]]+pro[[#This Row],[AdminExp]]</f>
        <v>295044.86</v>
      </c>
      <c r="K4945" s="83">
        <f>pro[[#This Row],[Profit]]/pro[[#This Row],[Revenue]]</f>
        <v>0.67178286251721375</v>
      </c>
      <c r="L4945" s="56">
        <f t="shared" si="77"/>
        <v>5</v>
      </c>
      <c r="M4945" s="82" t="str">
        <f>"Q"&amp;" "&amp;VLOOKUP(pro[[#This Row],[Period]],Mapping!A:B,2,0)</f>
        <v>Q 2</v>
      </c>
      <c r="N4945"/>
    </row>
    <row r="4946" spans="1:14" ht="11.25" customHeight="1" x14ac:dyDescent="0.2">
      <c r="A4946" s="42" t="s">
        <v>43</v>
      </c>
      <c r="B4946" s="44" t="s">
        <v>22</v>
      </c>
      <c r="C4946" s="44" t="s">
        <v>57</v>
      </c>
      <c r="D4946" s="43">
        <v>297695.538</v>
      </c>
      <c r="E4946" s="43">
        <v>-29260.797999999999</v>
      </c>
      <c r="F4946" s="45">
        <v>-12420</v>
      </c>
      <c r="G4946" s="45">
        <v>-47190</v>
      </c>
      <c r="H4946" s="45">
        <v>-107140</v>
      </c>
      <c r="I4946" s="55">
        <f>pro[[#This Row],[Admin expenses 3]]+pro[[#This Row],[Admin expenses 2]]+pro[[#This Row],[Admin expenses 1]]+pro[[#This Row],[COGS]]</f>
        <v>-196010.79800000001</v>
      </c>
      <c r="J4946" s="55">
        <f>pro[[#This Row],[Revenue]]+pro[[#This Row],[AdminExp]]</f>
        <v>101684.73999999999</v>
      </c>
      <c r="K4946" s="83">
        <f>pro[[#This Row],[Profit]]/pro[[#This Row],[Revenue]]</f>
        <v>0.34157293953126028</v>
      </c>
      <c r="L4946" s="56">
        <f t="shared" si="77"/>
        <v>5</v>
      </c>
      <c r="M4946" s="82" t="str">
        <f>"Q"&amp;" "&amp;VLOOKUP(pro[[#This Row],[Period]],Mapping!A:B,2,0)</f>
        <v>Q 2</v>
      </c>
      <c r="N4946"/>
    </row>
    <row r="4947" spans="1:14" ht="11.25" customHeight="1" x14ac:dyDescent="0.2">
      <c r="A4947" s="42" t="s">
        <v>43</v>
      </c>
      <c r="B4947" s="44" t="s">
        <v>22</v>
      </c>
      <c r="C4947" s="44" t="s">
        <v>58</v>
      </c>
      <c r="D4947" s="43">
        <v>492935.88399999996</v>
      </c>
      <c r="E4947" s="43">
        <v>-38555.957999999999</v>
      </c>
      <c r="F4947" s="45">
        <v>-101770</v>
      </c>
      <c r="G4947" s="45">
        <v>-90020</v>
      </c>
      <c r="H4947" s="45">
        <v>-89840</v>
      </c>
      <c r="I4947" s="55">
        <f>pro[[#This Row],[Admin expenses 3]]+pro[[#This Row],[Admin expenses 2]]+pro[[#This Row],[Admin expenses 1]]+pro[[#This Row],[COGS]]</f>
        <v>-320185.95799999998</v>
      </c>
      <c r="J4947" s="55">
        <f>pro[[#This Row],[Revenue]]+pro[[#This Row],[AdminExp]]</f>
        <v>172749.92599999998</v>
      </c>
      <c r="K4947" s="83">
        <f>pro[[#This Row],[Profit]]/pro[[#This Row],[Revenue]]</f>
        <v>0.35045110653782308</v>
      </c>
      <c r="L4947" s="56">
        <f t="shared" si="77"/>
        <v>5</v>
      </c>
      <c r="M4947" s="82" t="str">
        <f>"Q"&amp;" "&amp;VLOOKUP(pro[[#This Row],[Period]],Mapping!A:B,2,0)</f>
        <v>Q 2</v>
      </c>
      <c r="N4947"/>
    </row>
    <row r="4948" spans="1:14" ht="11.25" customHeight="1" x14ac:dyDescent="0.2">
      <c r="A4948" s="42" t="s">
        <v>43</v>
      </c>
      <c r="B4948" s="44" t="s">
        <v>22</v>
      </c>
      <c r="C4948" s="44" t="s">
        <v>59</v>
      </c>
      <c r="D4948" s="43">
        <v>293712.91599999997</v>
      </c>
      <c r="E4948" s="43">
        <v>-32848.493999999999</v>
      </c>
      <c r="F4948" s="45">
        <v>-79700</v>
      </c>
      <c r="G4948" s="45">
        <v>-78310</v>
      </c>
      <c r="H4948" s="45">
        <v>-102050</v>
      </c>
      <c r="I4948" s="55">
        <f>pro[[#This Row],[Admin expenses 3]]+pro[[#This Row],[Admin expenses 2]]+pro[[#This Row],[Admin expenses 1]]+pro[[#This Row],[COGS]]</f>
        <v>-292908.49400000001</v>
      </c>
      <c r="J4948" s="55">
        <f>pro[[#This Row],[Revenue]]+pro[[#This Row],[AdminExp]]</f>
        <v>804.42199999996228</v>
      </c>
      <c r="K4948" s="83">
        <f>pro[[#This Row],[Profit]]/pro[[#This Row],[Revenue]]</f>
        <v>2.7388036282339125E-3</v>
      </c>
      <c r="L4948" s="56">
        <f t="shared" si="77"/>
        <v>5</v>
      </c>
      <c r="M4948" s="82" t="str">
        <f>"Q"&amp;" "&amp;VLOOKUP(pro[[#This Row],[Period]],Mapping!A:B,2,0)</f>
        <v>Q 2</v>
      </c>
      <c r="N4948"/>
    </row>
    <row r="4949" spans="1:14" ht="11.25" customHeight="1" x14ac:dyDescent="0.2">
      <c r="A4949" s="42" t="s">
        <v>43</v>
      </c>
      <c r="B4949" s="44" t="s">
        <v>22</v>
      </c>
      <c r="C4949" s="44" t="s">
        <v>57</v>
      </c>
      <c r="D4949" s="43">
        <v>20220.948999999997</v>
      </c>
      <c r="E4949" s="43">
        <v>-6340.8029999999999</v>
      </c>
      <c r="F4949" s="45">
        <v>-73130</v>
      </c>
      <c r="G4949" s="45">
        <v>-99640</v>
      </c>
      <c r="H4949" s="45">
        <v>-69190</v>
      </c>
      <c r="I4949" s="55">
        <f>pro[[#This Row],[Admin expenses 3]]+pro[[#This Row],[Admin expenses 2]]+pro[[#This Row],[Admin expenses 1]]+pro[[#This Row],[COGS]]</f>
        <v>-248300.80300000001</v>
      </c>
      <c r="J4949" s="55">
        <f>pro[[#This Row],[Revenue]]+pro[[#This Row],[AdminExp]]</f>
        <v>-228079.85400000002</v>
      </c>
      <c r="K4949" s="83">
        <f>pro[[#This Row],[Profit]]/pro[[#This Row],[Revenue]]</f>
        <v>-11.279384266287407</v>
      </c>
      <c r="L4949" s="56">
        <f t="shared" si="77"/>
        <v>5</v>
      </c>
      <c r="M4949" s="82" t="str">
        <f>"Q"&amp;" "&amp;VLOOKUP(pro[[#This Row],[Period]],Mapping!A:B,2,0)</f>
        <v>Q 2</v>
      </c>
      <c r="N4949"/>
    </row>
    <row r="4950" spans="1:14" ht="11.25" customHeight="1" x14ac:dyDescent="0.2">
      <c r="A4950" s="42" t="s">
        <v>43</v>
      </c>
      <c r="B4950" s="44" t="s">
        <v>22</v>
      </c>
      <c r="C4950" s="44" t="s">
        <v>57</v>
      </c>
      <c r="D4950" s="43">
        <v>1112275.577</v>
      </c>
      <c r="E4950" s="43">
        <v>-198713.34700000001</v>
      </c>
      <c r="F4950" s="45">
        <v>-81230</v>
      </c>
      <c r="G4950" s="45">
        <v>-46800</v>
      </c>
      <c r="H4950" s="45">
        <v>-75910</v>
      </c>
      <c r="I4950" s="55">
        <f>pro[[#This Row],[Admin expenses 3]]+pro[[#This Row],[Admin expenses 2]]+pro[[#This Row],[Admin expenses 1]]+pro[[#This Row],[COGS]]</f>
        <v>-402653.34700000001</v>
      </c>
      <c r="J4950" s="55">
        <f>pro[[#This Row],[Revenue]]+pro[[#This Row],[AdminExp]]</f>
        <v>709622.23</v>
      </c>
      <c r="K4950" s="83">
        <f>pro[[#This Row],[Profit]]/pro[[#This Row],[Revenue]]</f>
        <v>0.63799137972081887</v>
      </c>
      <c r="L4950" s="56">
        <f t="shared" si="77"/>
        <v>5</v>
      </c>
      <c r="M4950" s="82" t="str">
        <f>"Q"&amp;" "&amp;VLOOKUP(pro[[#This Row],[Period]],Mapping!A:B,2,0)</f>
        <v>Q 2</v>
      </c>
      <c r="N4950"/>
    </row>
    <row r="4951" spans="1:14" ht="11.25" customHeight="1" x14ac:dyDescent="0.2">
      <c r="A4951" s="42" t="s">
        <v>43</v>
      </c>
      <c r="B4951" s="44" t="s">
        <v>22</v>
      </c>
      <c r="C4951" s="44" t="s">
        <v>57</v>
      </c>
      <c r="D4951" s="43">
        <v>105649.299</v>
      </c>
      <c r="E4951" s="43">
        <v>-22939.496999999999</v>
      </c>
      <c r="F4951" s="45">
        <v>-26780</v>
      </c>
      <c r="G4951" s="45">
        <v>-15190</v>
      </c>
      <c r="H4951" s="45">
        <v>-58250</v>
      </c>
      <c r="I4951" s="55">
        <f>pro[[#This Row],[Admin expenses 3]]+pro[[#This Row],[Admin expenses 2]]+pro[[#This Row],[Admin expenses 1]]+pro[[#This Row],[COGS]]</f>
        <v>-123159.497</v>
      </c>
      <c r="J4951" s="55">
        <f>pro[[#This Row],[Revenue]]+pro[[#This Row],[AdminExp]]</f>
        <v>-17510.198000000004</v>
      </c>
      <c r="K4951" s="83">
        <f>pro[[#This Row],[Profit]]/pro[[#This Row],[Revenue]]</f>
        <v>-0.16573889430160824</v>
      </c>
      <c r="L4951" s="56">
        <f t="shared" si="77"/>
        <v>5</v>
      </c>
      <c r="M4951" s="82" t="str">
        <f>"Q"&amp;" "&amp;VLOOKUP(pro[[#This Row],[Period]],Mapping!A:B,2,0)</f>
        <v>Q 2</v>
      </c>
      <c r="N4951"/>
    </row>
    <row r="4952" spans="1:14" ht="11.25" customHeight="1" x14ac:dyDescent="0.2">
      <c r="A4952" s="42" t="s">
        <v>43</v>
      </c>
      <c r="B4952" s="44" t="s">
        <v>22</v>
      </c>
      <c r="C4952" s="44" t="s">
        <v>57</v>
      </c>
      <c r="D4952" s="43">
        <v>268763.95699999999</v>
      </c>
      <c r="E4952" s="43">
        <v>-25653.515999999996</v>
      </c>
      <c r="F4952" s="45">
        <v>-88070</v>
      </c>
      <c r="G4952" s="45">
        <v>-54970</v>
      </c>
      <c r="H4952" s="45">
        <v>-22840</v>
      </c>
      <c r="I4952" s="55">
        <f>pro[[#This Row],[Admin expenses 3]]+pro[[#This Row],[Admin expenses 2]]+pro[[#This Row],[Admin expenses 1]]+pro[[#This Row],[COGS]]</f>
        <v>-191533.516</v>
      </c>
      <c r="J4952" s="55">
        <f>pro[[#This Row],[Revenue]]+pro[[#This Row],[AdminExp]]</f>
        <v>77230.440999999992</v>
      </c>
      <c r="K4952" s="83">
        <f>pro[[#This Row],[Profit]]/pro[[#This Row],[Revenue]]</f>
        <v>0.28735415962044342</v>
      </c>
      <c r="L4952" s="56">
        <f t="shared" si="77"/>
        <v>5</v>
      </c>
      <c r="M4952" s="82" t="str">
        <f>"Q"&amp;" "&amp;VLOOKUP(pro[[#This Row],[Period]],Mapping!A:B,2,0)</f>
        <v>Q 2</v>
      </c>
      <c r="N4952"/>
    </row>
    <row r="4953" spans="1:14" ht="11.25" customHeight="1" x14ac:dyDescent="0.2">
      <c r="A4953" s="42" t="s">
        <v>43</v>
      </c>
      <c r="B4953" s="44" t="s">
        <v>22</v>
      </c>
      <c r="C4953" s="44" t="s">
        <v>57</v>
      </c>
      <c r="D4953" s="43">
        <v>276072.97899999993</v>
      </c>
      <c r="E4953" s="43">
        <v>-32392.934000000001</v>
      </c>
      <c r="F4953" s="45">
        <v>-41040</v>
      </c>
      <c r="G4953" s="45">
        <v>-93040</v>
      </c>
      <c r="H4953" s="45">
        <v>-52980</v>
      </c>
      <c r="I4953" s="55">
        <f>pro[[#This Row],[Admin expenses 3]]+pro[[#This Row],[Admin expenses 2]]+pro[[#This Row],[Admin expenses 1]]+pro[[#This Row],[COGS]]</f>
        <v>-219452.93400000001</v>
      </c>
      <c r="J4953" s="55">
        <f>pro[[#This Row],[Revenue]]+pro[[#This Row],[AdminExp]]</f>
        <v>56620.044999999925</v>
      </c>
      <c r="K4953" s="83">
        <f>pro[[#This Row],[Profit]]/pro[[#This Row],[Revenue]]</f>
        <v>0.20509086113784405</v>
      </c>
      <c r="L4953" s="56">
        <f t="shared" si="77"/>
        <v>5</v>
      </c>
      <c r="M4953" s="82" t="str">
        <f>"Q"&amp;" "&amp;VLOOKUP(pro[[#This Row],[Period]],Mapping!A:B,2,0)</f>
        <v>Q 2</v>
      </c>
      <c r="N4953"/>
    </row>
    <row r="4954" spans="1:14" ht="11.25" customHeight="1" x14ac:dyDescent="0.2">
      <c r="A4954" s="42" t="s">
        <v>43</v>
      </c>
      <c r="B4954" s="44" t="s">
        <v>22</v>
      </c>
      <c r="C4954" s="44" t="s">
        <v>57</v>
      </c>
      <c r="D4954" s="43">
        <v>4166412.5649999999</v>
      </c>
      <c r="E4954" s="43">
        <v>-468301.61</v>
      </c>
      <c r="F4954" s="45">
        <v>-20270</v>
      </c>
      <c r="G4954" s="45">
        <v>-91550</v>
      </c>
      <c r="H4954" s="45">
        <v>-64600</v>
      </c>
      <c r="I4954" s="55">
        <f>pro[[#This Row],[Admin expenses 3]]+pro[[#This Row],[Admin expenses 2]]+pro[[#This Row],[Admin expenses 1]]+pro[[#This Row],[COGS]]</f>
        <v>-644721.61</v>
      </c>
      <c r="J4954" s="55">
        <f>pro[[#This Row],[Revenue]]+pro[[#This Row],[AdminExp]]</f>
        <v>3521690.9550000001</v>
      </c>
      <c r="K4954" s="83">
        <f>pro[[#This Row],[Profit]]/pro[[#This Row],[Revenue]]</f>
        <v>0.8452573767139645</v>
      </c>
      <c r="L4954" s="56">
        <f t="shared" si="77"/>
        <v>5</v>
      </c>
      <c r="M4954" s="82" t="str">
        <f>"Q"&amp;" "&amp;VLOOKUP(pro[[#This Row],[Period]],Mapping!A:B,2,0)</f>
        <v>Q 2</v>
      </c>
      <c r="N4954"/>
    </row>
    <row r="4955" spans="1:14" ht="11.25" customHeight="1" x14ac:dyDescent="0.2">
      <c r="A4955" s="42" t="s">
        <v>43</v>
      </c>
      <c r="B4955" s="44" t="s">
        <v>22</v>
      </c>
      <c r="C4955" s="44" t="s">
        <v>57</v>
      </c>
      <c r="D4955" s="43">
        <v>39805.562999999995</v>
      </c>
      <c r="E4955" s="43">
        <v>-21117.215</v>
      </c>
      <c r="F4955" s="45">
        <v>-46610</v>
      </c>
      <c r="G4955" s="45">
        <v>-79020</v>
      </c>
      <c r="H4955" s="45">
        <v>-13310</v>
      </c>
      <c r="I4955" s="55">
        <f>pro[[#This Row],[Admin expenses 3]]+pro[[#This Row],[Admin expenses 2]]+pro[[#This Row],[Admin expenses 1]]+pro[[#This Row],[COGS]]</f>
        <v>-160057.215</v>
      </c>
      <c r="J4955" s="55">
        <f>pro[[#This Row],[Revenue]]+pro[[#This Row],[AdminExp]]</f>
        <v>-120251.652</v>
      </c>
      <c r="K4955" s="83">
        <f>pro[[#This Row],[Profit]]/pro[[#This Row],[Revenue]]</f>
        <v>-3.0209760379472592</v>
      </c>
      <c r="L4955" s="56">
        <f t="shared" si="77"/>
        <v>5</v>
      </c>
      <c r="M4955" s="82" t="str">
        <f>"Q"&amp;" "&amp;VLOOKUP(pro[[#This Row],[Period]],Mapping!A:B,2,0)</f>
        <v>Q 2</v>
      </c>
      <c r="N4955"/>
    </row>
    <row r="4956" spans="1:14" ht="11.25" customHeight="1" x14ac:dyDescent="0.2">
      <c r="A4956" s="42" t="s">
        <v>43</v>
      </c>
      <c r="B4956" s="44" t="s">
        <v>22</v>
      </c>
      <c r="C4956" s="44" t="s">
        <v>57</v>
      </c>
      <c r="D4956" s="43">
        <v>641868.89199999999</v>
      </c>
      <c r="E4956" s="43">
        <v>-306867.98800000001</v>
      </c>
      <c r="F4956" s="45">
        <v>-39870</v>
      </c>
      <c r="G4956" s="45">
        <v>-78240</v>
      </c>
      <c r="H4956" s="45">
        <v>-30070</v>
      </c>
      <c r="I4956" s="55">
        <f>pro[[#This Row],[Admin expenses 3]]+pro[[#This Row],[Admin expenses 2]]+pro[[#This Row],[Admin expenses 1]]+pro[[#This Row],[COGS]]</f>
        <v>-455047.98800000001</v>
      </c>
      <c r="J4956" s="55">
        <f>pro[[#This Row],[Revenue]]+pro[[#This Row],[AdminExp]]</f>
        <v>186820.90399999998</v>
      </c>
      <c r="K4956" s="83">
        <f>pro[[#This Row],[Profit]]/pro[[#This Row],[Revenue]]</f>
        <v>0.2910577320827693</v>
      </c>
      <c r="L4956" s="56">
        <f t="shared" si="77"/>
        <v>5</v>
      </c>
      <c r="M4956" s="82" t="str">
        <f>"Q"&amp;" "&amp;VLOOKUP(pro[[#This Row],[Period]],Mapping!A:B,2,0)</f>
        <v>Q 2</v>
      </c>
      <c r="N4956"/>
    </row>
    <row r="4957" spans="1:14" ht="11.25" customHeight="1" x14ac:dyDescent="0.2">
      <c r="A4957" s="42" t="s">
        <v>43</v>
      </c>
      <c r="B4957" s="44" t="s">
        <v>22</v>
      </c>
      <c r="C4957" s="44" t="s">
        <v>57</v>
      </c>
      <c r="D4957" s="43">
        <v>28702.043999999998</v>
      </c>
      <c r="E4957" s="43">
        <v>-22502.269999999997</v>
      </c>
      <c r="F4957" s="45">
        <v>-40300</v>
      </c>
      <c r="G4957" s="45">
        <v>-82530</v>
      </c>
      <c r="H4957" s="45">
        <v>-40640</v>
      </c>
      <c r="I4957" s="55">
        <f>pro[[#This Row],[Admin expenses 3]]+pro[[#This Row],[Admin expenses 2]]+pro[[#This Row],[Admin expenses 1]]+pro[[#This Row],[COGS]]</f>
        <v>-185972.27</v>
      </c>
      <c r="J4957" s="55">
        <f>pro[[#This Row],[Revenue]]+pro[[#This Row],[AdminExp]]</f>
        <v>-157270.226</v>
      </c>
      <c r="K4957" s="83">
        <f>pro[[#This Row],[Profit]]/pro[[#This Row],[Revenue]]</f>
        <v>-5.4794085745252152</v>
      </c>
      <c r="L4957" s="56">
        <f t="shared" si="77"/>
        <v>5</v>
      </c>
      <c r="M4957" s="82" t="str">
        <f>"Q"&amp;" "&amp;VLOOKUP(pro[[#This Row],[Period]],Mapping!A:B,2,0)</f>
        <v>Q 2</v>
      </c>
      <c r="N4957"/>
    </row>
    <row r="4958" spans="1:14" ht="11.25" customHeight="1" x14ac:dyDescent="0.2">
      <c r="A4958" s="42" t="s">
        <v>43</v>
      </c>
      <c r="B4958" s="44" t="s">
        <v>22</v>
      </c>
      <c r="C4958" s="44" t="s">
        <v>57</v>
      </c>
      <c r="D4958" s="43">
        <v>85467.311999999991</v>
      </c>
      <c r="E4958" s="43">
        <v>-89761.811999999991</v>
      </c>
      <c r="F4958" s="45">
        <v>-60720</v>
      </c>
      <c r="G4958" s="45">
        <v>-92360</v>
      </c>
      <c r="H4958" s="45">
        <v>-97390</v>
      </c>
      <c r="I4958" s="55">
        <f>pro[[#This Row],[Admin expenses 3]]+pro[[#This Row],[Admin expenses 2]]+pro[[#This Row],[Admin expenses 1]]+pro[[#This Row],[COGS]]</f>
        <v>-340231.81199999998</v>
      </c>
      <c r="J4958" s="55">
        <f>pro[[#This Row],[Revenue]]+pro[[#This Row],[AdminExp]]</f>
        <v>-254764.5</v>
      </c>
      <c r="K4958" s="83">
        <f>pro[[#This Row],[Profit]]/pro[[#This Row],[Revenue]]</f>
        <v>-2.9808413771103508</v>
      </c>
      <c r="L4958" s="56">
        <f t="shared" si="77"/>
        <v>5</v>
      </c>
      <c r="M4958" s="82" t="str">
        <f>"Q"&amp;" "&amp;VLOOKUP(pro[[#This Row],[Period]],Mapping!A:B,2,0)</f>
        <v>Q 2</v>
      </c>
      <c r="N4958"/>
    </row>
    <row r="4959" spans="1:14" ht="11.25" customHeight="1" x14ac:dyDescent="0.2">
      <c r="A4959" s="42" t="s">
        <v>43</v>
      </c>
      <c r="B4959" s="44" t="s">
        <v>22</v>
      </c>
      <c r="C4959" s="44" t="s">
        <v>57</v>
      </c>
      <c r="D4959" s="43">
        <v>57346.680999999997</v>
      </c>
      <c r="E4959" s="43">
        <v>-33810.818999999996</v>
      </c>
      <c r="F4959" s="45">
        <v>-31720</v>
      </c>
      <c r="G4959" s="45">
        <v>-65710</v>
      </c>
      <c r="H4959" s="45">
        <v>-28390</v>
      </c>
      <c r="I4959" s="55">
        <f>pro[[#This Row],[Admin expenses 3]]+pro[[#This Row],[Admin expenses 2]]+pro[[#This Row],[Admin expenses 1]]+pro[[#This Row],[COGS]]</f>
        <v>-159630.81899999999</v>
      </c>
      <c r="J4959" s="55">
        <f>pro[[#This Row],[Revenue]]+pro[[#This Row],[AdminExp]]</f>
        <v>-102284.13799999999</v>
      </c>
      <c r="K4959" s="83">
        <f>pro[[#This Row],[Profit]]/pro[[#This Row],[Revenue]]</f>
        <v>-1.7836104237662855</v>
      </c>
      <c r="L4959" s="56">
        <f t="shared" si="77"/>
        <v>5</v>
      </c>
      <c r="M4959" s="82" t="str">
        <f>"Q"&amp;" "&amp;VLOOKUP(pro[[#This Row],[Period]],Mapping!A:B,2,0)</f>
        <v>Q 2</v>
      </c>
      <c r="N4959"/>
    </row>
    <row r="4960" spans="1:14" ht="11.25" customHeight="1" x14ac:dyDescent="0.2">
      <c r="A4960" s="42" t="s">
        <v>43</v>
      </c>
      <c r="B4960" s="44" t="s">
        <v>22</v>
      </c>
      <c r="C4960" s="44" t="s">
        <v>57</v>
      </c>
      <c r="D4960" s="43">
        <v>22700.096999999998</v>
      </c>
      <c r="E4960" s="43">
        <v>-19304.613999999998</v>
      </c>
      <c r="F4960" s="45">
        <v>-40030</v>
      </c>
      <c r="G4960" s="45">
        <v>-99400</v>
      </c>
      <c r="H4960" s="45">
        <v>-74660</v>
      </c>
      <c r="I4960" s="55">
        <f>pro[[#This Row],[Admin expenses 3]]+pro[[#This Row],[Admin expenses 2]]+pro[[#This Row],[Admin expenses 1]]+pro[[#This Row],[COGS]]</f>
        <v>-233394.614</v>
      </c>
      <c r="J4960" s="55">
        <f>pro[[#This Row],[Revenue]]+pro[[#This Row],[AdminExp]]</f>
        <v>-210694.51699999999</v>
      </c>
      <c r="K4960" s="83">
        <f>pro[[#This Row],[Profit]]/pro[[#This Row],[Revenue]]</f>
        <v>-9.2816571224343232</v>
      </c>
      <c r="L4960" s="56">
        <f t="shared" si="77"/>
        <v>5</v>
      </c>
      <c r="M4960" s="82" t="str">
        <f>"Q"&amp;" "&amp;VLOOKUP(pro[[#This Row],[Period]],Mapping!A:B,2,0)</f>
        <v>Q 2</v>
      </c>
      <c r="N4960"/>
    </row>
    <row r="4961" spans="1:14" ht="11.25" customHeight="1" x14ac:dyDescent="0.2">
      <c r="A4961" s="42" t="s">
        <v>43</v>
      </c>
      <c r="B4961" s="44" t="s">
        <v>22</v>
      </c>
      <c r="C4961" s="44" t="s">
        <v>57</v>
      </c>
      <c r="D4961" s="43">
        <v>797227.16499999992</v>
      </c>
      <c r="E4961" s="43">
        <v>-446549.712</v>
      </c>
      <c r="F4961" s="45">
        <v>-107390</v>
      </c>
      <c r="G4961" s="45">
        <v>-83990</v>
      </c>
      <c r="H4961" s="45">
        <v>-65640</v>
      </c>
      <c r="I4961" s="55">
        <f>pro[[#This Row],[Admin expenses 3]]+pro[[#This Row],[Admin expenses 2]]+pro[[#This Row],[Admin expenses 1]]+pro[[#This Row],[COGS]]</f>
        <v>-703569.71200000006</v>
      </c>
      <c r="J4961" s="55">
        <f>pro[[#This Row],[Revenue]]+pro[[#This Row],[AdminExp]]</f>
        <v>93657.452999999863</v>
      </c>
      <c r="K4961" s="83">
        <f>pro[[#This Row],[Profit]]/pro[[#This Row],[Revenue]]</f>
        <v>0.11747900361624014</v>
      </c>
      <c r="L4961" s="56">
        <f t="shared" si="77"/>
        <v>5</v>
      </c>
      <c r="M4961" s="82" t="str">
        <f>"Q"&amp;" "&amp;VLOOKUP(pro[[#This Row],[Period]],Mapping!A:B,2,0)</f>
        <v>Q 2</v>
      </c>
      <c r="N4961"/>
    </row>
    <row r="4962" spans="1:14" ht="11.25" customHeight="1" x14ac:dyDescent="0.2">
      <c r="A4962" s="42" t="s">
        <v>43</v>
      </c>
      <c r="B4962" s="44" t="s">
        <v>22</v>
      </c>
      <c r="C4962" s="44" t="s">
        <v>57</v>
      </c>
      <c r="D4962" s="43">
        <v>288983.84899999999</v>
      </c>
      <c r="E4962" s="43">
        <v>-161960.848</v>
      </c>
      <c r="F4962" s="45">
        <v>-54550</v>
      </c>
      <c r="G4962" s="45">
        <v>-107180</v>
      </c>
      <c r="H4962" s="45">
        <v>-88570</v>
      </c>
      <c r="I4962" s="55">
        <f>pro[[#This Row],[Admin expenses 3]]+pro[[#This Row],[Admin expenses 2]]+pro[[#This Row],[Admin expenses 1]]+pro[[#This Row],[COGS]]</f>
        <v>-412260.848</v>
      </c>
      <c r="J4962" s="55">
        <f>pro[[#This Row],[Revenue]]+pro[[#This Row],[AdminExp]]</f>
        <v>-123276.99900000001</v>
      </c>
      <c r="K4962" s="83">
        <f>pro[[#This Row],[Profit]]/pro[[#This Row],[Revenue]]</f>
        <v>-0.42658785058953247</v>
      </c>
      <c r="L4962" s="56">
        <f t="shared" si="77"/>
        <v>5</v>
      </c>
      <c r="M4962" s="82" t="str">
        <f>"Q"&amp;" "&amp;VLOOKUP(pro[[#This Row],[Period]],Mapping!A:B,2,0)</f>
        <v>Q 2</v>
      </c>
      <c r="N4962"/>
    </row>
    <row r="4963" spans="1:14" ht="11.25" customHeight="1" x14ac:dyDescent="0.2">
      <c r="A4963" s="42" t="s">
        <v>43</v>
      </c>
      <c r="B4963" s="44" t="s">
        <v>22</v>
      </c>
      <c r="C4963" s="44" t="s">
        <v>57</v>
      </c>
      <c r="D4963" s="43">
        <v>22412.200999999997</v>
      </c>
      <c r="E4963" s="43">
        <v>-14449.33</v>
      </c>
      <c r="F4963" s="45">
        <v>-18310</v>
      </c>
      <c r="G4963" s="45">
        <v>-54760</v>
      </c>
      <c r="H4963" s="45">
        <v>-100060</v>
      </c>
      <c r="I4963" s="55">
        <f>pro[[#This Row],[Admin expenses 3]]+pro[[#This Row],[Admin expenses 2]]+pro[[#This Row],[Admin expenses 1]]+pro[[#This Row],[COGS]]</f>
        <v>-187579.33</v>
      </c>
      <c r="J4963" s="55">
        <f>pro[[#This Row],[Revenue]]+pro[[#This Row],[AdminExp]]</f>
        <v>-165167.12899999999</v>
      </c>
      <c r="K4963" s="83">
        <f>pro[[#This Row],[Profit]]/pro[[#This Row],[Revenue]]</f>
        <v>-7.3695184600566455</v>
      </c>
      <c r="L4963" s="56">
        <f t="shared" si="77"/>
        <v>5</v>
      </c>
      <c r="M4963" s="82" t="str">
        <f>"Q"&amp;" "&amp;VLOOKUP(pro[[#This Row],[Period]],Mapping!A:B,2,0)</f>
        <v>Q 2</v>
      </c>
      <c r="N4963"/>
    </row>
    <row r="4964" spans="1:14" ht="11.25" customHeight="1" x14ac:dyDescent="0.2">
      <c r="A4964" s="42" t="s">
        <v>43</v>
      </c>
      <c r="B4964" s="44" t="s">
        <v>22</v>
      </c>
      <c r="C4964" s="44" t="s">
        <v>57</v>
      </c>
      <c r="D4964" s="43">
        <v>32337.962999999996</v>
      </c>
      <c r="E4964" s="43">
        <v>-20055.343000000001</v>
      </c>
      <c r="F4964" s="45">
        <v>-68410</v>
      </c>
      <c r="G4964" s="45">
        <v>-60690</v>
      </c>
      <c r="H4964" s="45">
        <v>-15910</v>
      </c>
      <c r="I4964" s="55">
        <f>pro[[#This Row],[Admin expenses 3]]+pro[[#This Row],[Admin expenses 2]]+pro[[#This Row],[Admin expenses 1]]+pro[[#This Row],[COGS]]</f>
        <v>-165065.34299999999</v>
      </c>
      <c r="J4964" s="55">
        <f>pro[[#This Row],[Revenue]]+pro[[#This Row],[AdminExp]]</f>
        <v>-132727.38</v>
      </c>
      <c r="K4964" s="83">
        <f>pro[[#This Row],[Profit]]/pro[[#This Row],[Revenue]]</f>
        <v>-4.1043828270815954</v>
      </c>
      <c r="L4964" s="56">
        <f t="shared" si="77"/>
        <v>5</v>
      </c>
      <c r="M4964" s="82" t="str">
        <f>"Q"&amp;" "&amp;VLOOKUP(pro[[#This Row],[Period]],Mapping!A:B,2,0)</f>
        <v>Q 2</v>
      </c>
      <c r="N4964"/>
    </row>
    <row r="4965" spans="1:14" ht="11.25" customHeight="1" x14ac:dyDescent="0.2">
      <c r="A4965" s="42" t="s">
        <v>43</v>
      </c>
      <c r="B4965" s="44" t="s">
        <v>22</v>
      </c>
      <c r="C4965" s="44" t="s">
        <v>57</v>
      </c>
      <c r="D4965" s="43">
        <v>434632.00899999996</v>
      </c>
      <c r="E4965" s="43">
        <v>-183030.43499999997</v>
      </c>
      <c r="F4965" s="45">
        <v>-88400</v>
      </c>
      <c r="G4965" s="45">
        <v>-81180</v>
      </c>
      <c r="H4965" s="45">
        <v>-49340</v>
      </c>
      <c r="I4965" s="55">
        <f>pro[[#This Row],[Admin expenses 3]]+pro[[#This Row],[Admin expenses 2]]+pro[[#This Row],[Admin expenses 1]]+pro[[#This Row],[COGS]]</f>
        <v>-401950.43499999994</v>
      </c>
      <c r="J4965" s="55">
        <f>pro[[#This Row],[Revenue]]+pro[[#This Row],[AdminExp]]</f>
        <v>32681.574000000022</v>
      </c>
      <c r="K4965" s="83">
        <f>pro[[#This Row],[Profit]]/pro[[#This Row],[Revenue]]</f>
        <v>7.5193665729299808E-2</v>
      </c>
      <c r="L4965" s="56">
        <f t="shared" si="77"/>
        <v>5</v>
      </c>
      <c r="M4965" s="82" t="str">
        <f>"Q"&amp;" "&amp;VLOOKUP(pro[[#This Row],[Period]],Mapping!A:B,2,0)</f>
        <v>Q 2</v>
      </c>
      <c r="N4965"/>
    </row>
    <row r="4966" spans="1:14" ht="11.25" customHeight="1" x14ac:dyDescent="0.2">
      <c r="A4966" s="42" t="s">
        <v>43</v>
      </c>
      <c r="B4966" s="44" t="s">
        <v>22</v>
      </c>
      <c r="C4966" s="44" t="s">
        <v>57</v>
      </c>
      <c r="D4966" s="43">
        <v>294046.88599999994</v>
      </c>
      <c r="E4966" s="43">
        <v>-122821.36299999998</v>
      </c>
      <c r="F4966" s="45">
        <v>-76470</v>
      </c>
      <c r="G4966" s="45">
        <v>-100200</v>
      </c>
      <c r="H4966" s="45">
        <v>-27460</v>
      </c>
      <c r="I4966" s="55">
        <f>pro[[#This Row],[Admin expenses 3]]+pro[[#This Row],[Admin expenses 2]]+pro[[#This Row],[Admin expenses 1]]+pro[[#This Row],[COGS]]</f>
        <v>-326951.36300000001</v>
      </c>
      <c r="J4966" s="55">
        <f>pro[[#This Row],[Revenue]]+pro[[#This Row],[AdminExp]]</f>
        <v>-32904.477000000072</v>
      </c>
      <c r="K4966" s="83">
        <f>pro[[#This Row],[Profit]]/pro[[#This Row],[Revenue]]</f>
        <v>-0.1119021440682765</v>
      </c>
      <c r="L4966" s="56">
        <f t="shared" si="77"/>
        <v>5</v>
      </c>
      <c r="M4966" s="82" t="str">
        <f>"Q"&amp;" "&amp;VLOOKUP(pro[[#This Row],[Period]],Mapping!A:B,2,0)</f>
        <v>Q 2</v>
      </c>
      <c r="N4966"/>
    </row>
    <row r="4967" spans="1:14" ht="11.25" customHeight="1" x14ac:dyDescent="0.2">
      <c r="A4967" s="42" t="s">
        <v>43</v>
      </c>
      <c r="B4967" s="44" t="s">
        <v>22</v>
      </c>
      <c r="C4967" s="44" t="s">
        <v>57</v>
      </c>
      <c r="D4967" s="43">
        <v>2647255.4359999998</v>
      </c>
      <c r="E4967" s="43">
        <v>-967821.23199999996</v>
      </c>
      <c r="F4967" s="45">
        <v>-71780</v>
      </c>
      <c r="G4967" s="45">
        <v>-101630</v>
      </c>
      <c r="H4967" s="45">
        <v>-47500</v>
      </c>
      <c r="I4967" s="55">
        <f>pro[[#This Row],[Admin expenses 3]]+pro[[#This Row],[Admin expenses 2]]+pro[[#This Row],[Admin expenses 1]]+pro[[#This Row],[COGS]]</f>
        <v>-1188731.2319999998</v>
      </c>
      <c r="J4967" s="55">
        <f>pro[[#This Row],[Revenue]]+pro[[#This Row],[AdminExp]]</f>
        <v>1458524.2039999999</v>
      </c>
      <c r="K4967" s="83">
        <f>pro[[#This Row],[Profit]]/pro[[#This Row],[Revenue]]</f>
        <v>0.55095710982988044</v>
      </c>
      <c r="L4967" s="56">
        <f t="shared" si="77"/>
        <v>5</v>
      </c>
      <c r="M4967" s="82" t="str">
        <f>"Q"&amp;" "&amp;VLOOKUP(pro[[#This Row],[Period]],Mapping!A:B,2,0)</f>
        <v>Q 2</v>
      </c>
      <c r="N4967"/>
    </row>
    <row r="4968" spans="1:14" ht="11.25" customHeight="1" x14ac:dyDescent="0.2">
      <c r="A4968" s="42" t="s">
        <v>43</v>
      </c>
      <c r="B4968" s="44" t="s">
        <v>22</v>
      </c>
      <c r="C4968" s="44" t="s">
        <v>57</v>
      </c>
      <c r="D4968" s="43">
        <v>3450779.6819999996</v>
      </c>
      <c r="E4968" s="43">
        <v>-68165.993000000002</v>
      </c>
      <c r="F4968" s="45">
        <v>-50950</v>
      </c>
      <c r="G4968" s="45">
        <v>-69270</v>
      </c>
      <c r="H4968" s="45">
        <v>-104700</v>
      </c>
      <c r="I4968" s="55">
        <f>pro[[#This Row],[Admin expenses 3]]+pro[[#This Row],[Admin expenses 2]]+pro[[#This Row],[Admin expenses 1]]+pro[[#This Row],[COGS]]</f>
        <v>-293085.99300000002</v>
      </c>
      <c r="J4968" s="55">
        <f>pro[[#This Row],[Revenue]]+pro[[#This Row],[AdminExp]]</f>
        <v>3157693.6889999993</v>
      </c>
      <c r="K4968" s="83">
        <f>pro[[#This Row],[Profit]]/pro[[#This Row],[Revenue]]</f>
        <v>0.91506673273614103</v>
      </c>
      <c r="L4968" s="56">
        <f t="shared" si="77"/>
        <v>5</v>
      </c>
      <c r="M4968" s="82" t="str">
        <f>"Q"&amp;" "&amp;VLOOKUP(pro[[#This Row],[Period]],Mapping!A:B,2,0)</f>
        <v>Q 2</v>
      </c>
      <c r="N4968"/>
    </row>
    <row r="4969" spans="1:14" ht="11.25" customHeight="1" x14ac:dyDescent="0.2">
      <c r="A4969" s="42" t="s">
        <v>43</v>
      </c>
      <c r="B4969" s="44" t="s">
        <v>22</v>
      </c>
      <c r="C4969" s="44" t="s">
        <v>57</v>
      </c>
      <c r="D4969" s="43">
        <v>2093099.5469999998</v>
      </c>
      <c r="E4969" s="43">
        <v>-187127.50699999998</v>
      </c>
      <c r="F4969" s="45">
        <v>-63340</v>
      </c>
      <c r="G4969" s="45">
        <v>-29010</v>
      </c>
      <c r="H4969" s="45">
        <v>-94830</v>
      </c>
      <c r="I4969" s="55">
        <f>pro[[#This Row],[Admin expenses 3]]+pro[[#This Row],[Admin expenses 2]]+pro[[#This Row],[Admin expenses 1]]+pro[[#This Row],[COGS]]</f>
        <v>-374307.50699999998</v>
      </c>
      <c r="J4969" s="55">
        <f>pro[[#This Row],[Revenue]]+pro[[#This Row],[AdminExp]]</f>
        <v>1718792.0399999998</v>
      </c>
      <c r="K4969" s="83">
        <f>pro[[#This Row],[Profit]]/pro[[#This Row],[Revenue]]</f>
        <v>0.82117070946936666</v>
      </c>
      <c r="L4969" s="56">
        <f t="shared" si="77"/>
        <v>5</v>
      </c>
      <c r="M4969" s="82" t="str">
        <f>"Q"&amp;" "&amp;VLOOKUP(pro[[#This Row],[Period]],Mapping!A:B,2,0)</f>
        <v>Q 2</v>
      </c>
      <c r="N4969"/>
    </row>
    <row r="4970" spans="1:14" ht="11.25" customHeight="1" x14ac:dyDescent="0.2">
      <c r="A4970" s="42" t="s">
        <v>43</v>
      </c>
      <c r="B4970" s="44" t="s">
        <v>22</v>
      </c>
      <c r="C4970" s="44" t="s">
        <v>57</v>
      </c>
      <c r="D4970" s="43">
        <v>2983768.977</v>
      </c>
      <c r="E4970" s="43">
        <v>-211947.43499999997</v>
      </c>
      <c r="F4970" s="45">
        <v>-94930</v>
      </c>
      <c r="G4970" s="45">
        <v>-34290</v>
      </c>
      <c r="H4970" s="45">
        <v>-33940</v>
      </c>
      <c r="I4970" s="55">
        <f>pro[[#This Row],[Admin expenses 3]]+pro[[#This Row],[Admin expenses 2]]+pro[[#This Row],[Admin expenses 1]]+pro[[#This Row],[COGS]]</f>
        <v>-375107.43499999994</v>
      </c>
      <c r="J4970" s="55">
        <f>pro[[#This Row],[Revenue]]+pro[[#This Row],[AdminExp]]</f>
        <v>2608661.5419999999</v>
      </c>
      <c r="K4970" s="83">
        <f>pro[[#This Row],[Profit]]/pro[[#This Row],[Revenue]]</f>
        <v>0.874284022023331</v>
      </c>
      <c r="L4970" s="56">
        <f t="shared" si="77"/>
        <v>5</v>
      </c>
      <c r="M4970" s="82" t="str">
        <f>"Q"&amp;" "&amp;VLOOKUP(pro[[#This Row],[Period]],Mapping!A:B,2,0)</f>
        <v>Q 2</v>
      </c>
      <c r="N4970"/>
    </row>
    <row r="4971" spans="1:14" ht="11.25" customHeight="1" x14ac:dyDescent="0.2">
      <c r="A4971" s="42" t="s">
        <v>43</v>
      </c>
      <c r="B4971" s="44" t="s">
        <v>22</v>
      </c>
      <c r="C4971" s="44" t="s">
        <v>57</v>
      </c>
      <c r="D4971" s="43">
        <v>130782.64499999999</v>
      </c>
      <c r="E4971" s="43">
        <v>-79852.164000000004</v>
      </c>
      <c r="F4971" s="45">
        <v>-30090</v>
      </c>
      <c r="G4971" s="45">
        <v>-13870</v>
      </c>
      <c r="H4971" s="45">
        <v>-16400</v>
      </c>
      <c r="I4971" s="55">
        <f>pro[[#This Row],[Admin expenses 3]]+pro[[#This Row],[Admin expenses 2]]+pro[[#This Row],[Admin expenses 1]]+pro[[#This Row],[COGS]]</f>
        <v>-140212.16399999999</v>
      </c>
      <c r="J4971" s="55">
        <f>pro[[#This Row],[Revenue]]+pro[[#This Row],[AdminExp]]</f>
        <v>-9429.5190000000002</v>
      </c>
      <c r="K4971" s="83">
        <f>pro[[#This Row],[Profit]]/pro[[#This Row],[Revenue]]</f>
        <v>-7.2100690424176703E-2</v>
      </c>
      <c r="L4971" s="56">
        <f t="shared" si="77"/>
        <v>5</v>
      </c>
      <c r="M4971" s="82" t="str">
        <f>"Q"&amp;" "&amp;VLOOKUP(pro[[#This Row],[Period]],Mapping!A:B,2,0)</f>
        <v>Q 2</v>
      </c>
      <c r="N4971"/>
    </row>
    <row r="4972" spans="1:14" ht="11.25" customHeight="1" x14ac:dyDescent="0.2">
      <c r="A4972" s="42" t="s">
        <v>43</v>
      </c>
      <c r="B4972" s="44" t="s">
        <v>22</v>
      </c>
      <c r="C4972" s="44" t="s">
        <v>57</v>
      </c>
      <c r="D4972" s="43">
        <v>1159981.5009999999</v>
      </c>
      <c r="E4972" s="43">
        <v>-382372.109</v>
      </c>
      <c r="F4972" s="45">
        <v>-63540</v>
      </c>
      <c r="G4972" s="45">
        <v>-52030</v>
      </c>
      <c r="H4972" s="45">
        <v>-99750</v>
      </c>
      <c r="I4972" s="55">
        <f>pro[[#This Row],[Admin expenses 3]]+pro[[#This Row],[Admin expenses 2]]+pro[[#This Row],[Admin expenses 1]]+pro[[#This Row],[COGS]]</f>
        <v>-597692.10899999994</v>
      </c>
      <c r="J4972" s="55">
        <f>pro[[#This Row],[Revenue]]+pro[[#This Row],[AdminExp]]</f>
        <v>562289.39199999999</v>
      </c>
      <c r="K4972" s="83">
        <f>pro[[#This Row],[Profit]]/pro[[#This Row],[Revenue]]</f>
        <v>0.48473996483155984</v>
      </c>
      <c r="L4972" s="56">
        <f t="shared" si="77"/>
        <v>5</v>
      </c>
      <c r="M4972" s="82" t="str">
        <f>"Q"&amp;" "&amp;VLOOKUP(pro[[#This Row],[Period]],Mapping!A:B,2,0)</f>
        <v>Q 2</v>
      </c>
      <c r="N4972"/>
    </row>
    <row r="4973" spans="1:14" ht="11.25" customHeight="1" x14ac:dyDescent="0.2">
      <c r="A4973" s="42" t="s">
        <v>43</v>
      </c>
      <c r="B4973" s="44" t="s">
        <v>22</v>
      </c>
      <c r="C4973" s="44" t="s">
        <v>57</v>
      </c>
      <c r="D4973" s="43">
        <v>211787.99600000001</v>
      </c>
      <c r="E4973" s="43">
        <v>-128114.81199999999</v>
      </c>
      <c r="F4973" s="45">
        <v>-33520</v>
      </c>
      <c r="G4973" s="45">
        <v>-45300</v>
      </c>
      <c r="H4973" s="45">
        <v>-47730</v>
      </c>
      <c r="I4973" s="55">
        <f>pro[[#This Row],[Admin expenses 3]]+pro[[#This Row],[Admin expenses 2]]+pro[[#This Row],[Admin expenses 1]]+pro[[#This Row],[COGS]]</f>
        <v>-254664.81199999998</v>
      </c>
      <c r="J4973" s="55">
        <f>pro[[#This Row],[Revenue]]+pro[[#This Row],[AdminExp]]</f>
        <v>-42876.815999999963</v>
      </c>
      <c r="K4973" s="83">
        <f>pro[[#This Row],[Profit]]/pro[[#This Row],[Revenue]]</f>
        <v>-0.20245158748279557</v>
      </c>
      <c r="L4973" s="56">
        <f t="shared" si="77"/>
        <v>5</v>
      </c>
      <c r="M4973" s="82" t="str">
        <f>"Q"&amp;" "&amp;VLOOKUP(pro[[#This Row],[Period]],Mapping!A:B,2,0)</f>
        <v>Q 2</v>
      </c>
      <c r="N4973"/>
    </row>
    <row r="4974" spans="1:14" ht="11.25" customHeight="1" x14ac:dyDescent="0.2">
      <c r="A4974" s="42" t="s">
        <v>43</v>
      </c>
      <c r="B4974" s="44" t="s">
        <v>22</v>
      </c>
      <c r="C4974" s="44" t="s">
        <v>57</v>
      </c>
      <c r="D4974" s="43">
        <v>513928.88399999996</v>
      </c>
      <c r="E4974" s="43">
        <v>-614575.61899999995</v>
      </c>
      <c r="F4974" s="45">
        <v>-30180</v>
      </c>
      <c r="G4974" s="45">
        <v>-62210</v>
      </c>
      <c r="H4974" s="45">
        <v>-15920</v>
      </c>
      <c r="I4974" s="55">
        <f>pro[[#This Row],[Admin expenses 3]]+pro[[#This Row],[Admin expenses 2]]+pro[[#This Row],[Admin expenses 1]]+pro[[#This Row],[COGS]]</f>
        <v>-722885.61899999995</v>
      </c>
      <c r="J4974" s="55">
        <f>pro[[#This Row],[Revenue]]+pro[[#This Row],[AdminExp]]</f>
        <v>-208956.73499999999</v>
      </c>
      <c r="K4974" s="83">
        <f>pro[[#This Row],[Profit]]/pro[[#This Row],[Revenue]]</f>
        <v>-0.40658686737677113</v>
      </c>
      <c r="L4974" s="56">
        <f t="shared" si="77"/>
        <v>5</v>
      </c>
      <c r="M4974" s="82" t="str">
        <f>"Q"&amp;" "&amp;VLOOKUP(pro[[#This Row],[Period]],Mapping!A:B,2,0)</f>
        <v>Q 2</v>
      </c>
      <c r="N4974"/>
    </row>
    <row r="4975" spans="1:14" ht="11.25" customHeight="1" x14ac:dyDescent="0.2">
      <c r="A4975" s="42" t="s">
        <v>43</v>
      </c>
      <c r="B4975" s="44" t="s">
        <v>36</v>
      </c>
      <c r="C4975" s="44" t="s">
        <v>58</v>
      </c>
      <c r="D4975" s="43">
        <v>72850.47</v>
      </c>
      <c r="E4975" s="43">
        <v>-30525.746999999996</v>
      </c>
      <c r="F4975" s="45">
        <v>-45600</v>
      </c>
      <c r="G4975" s="45">
        <v>-97170</v>
      </c>
      <c r="H4975" s="45">
        <v>-76220</v>
      </c>
      <c r="I4975" s="55">
        <f>pro[[#This Row],[Admin expenses 3]]+pro[[#This Row],[Admin expenses 2]]+pro[[#This Row],[Admin expenses 1]]+pro[[#This Row],[COGS]]</f>
        <v>-249515.747</v>
      </c>
      <c r="J4975" s="55">
        <f>pro[[#This Row],[Revenue]]+pro[[#This Row],[AdminExp]]</f>
        <v>-176665.277</v>
      </c>
      <c r="K4975" s="83">
        <f>pro[[#This Row],[Profit]]/pro[[#This Row],[Revenue]]</f>
        <v>-2.4250396325514441</v>
      </c>
      <c r="L4975" s="56">
        <f t="shared" si="77"/>
        <v>5</v>
      </c>
      <c r="M4975" s="82" t="str">
        <f>"Q"&amp;" "&amp;VLOOKUP(pro[[#This Row],[Period]],Mapping!A:B,2,0)</f>
        <v>Q 2</v>
      </c>
      <c r="N4975"/>
    </row>
    <row r="4976" spans="1:14" ht="11.25" customHeight="1" x14ac:dyDescent="0.2">
      <c r="A4976" s="42" t="s">
        <v>43</v>
      </c>
      <c r="B4976" s="44" t="s">
        <v>36</v>
      </c>
      <c r="C4976" s="44" t="s">
        <v>59</v>
      </c>
      <c r="D4976" s="43">
        <v>2660555.0719999997</v>
      </c>
      <c r="E4976" s="43">
        <v>-96255.536999999997</v>
      </c>
      <c r="F4976" s="45">
        <v>-34890</v>
      </c>
      <c r="G4976" s="45">
        <v>-62370</v>
      </c>
      <c r="H4976" s="45">
        <v>-56740</v>
      </c>
      <c r="I4976" s="55">
        <f>pro[[#This Row],[Admin expenses 3]]+pro[[#This Row],[Admin expenses 2]]+pro[[#This Row],[Admin expenses 1]]+pro[[#This Row],[COGS]]</f>
        <v>-250255.53700000001</v>
      </c>
      <c r="J4976" s="55">
        <f>pro[[#This Row],[Revenue]]+pro[[#This Row],[AdminExp]]</f>
        <v>2410299.5349999997</v>
      </c>
      <c r="K4976" s="83">
        <f>pro[[#This Row],[Profit]]/pro[[#This Row],[Revenue]]</f>
        <v>0.90593859919168029</v>
      </c>
      <c r="L4976" s="56">
        <f t="shared" si="77"/>
        <v>5</v>
      </c>
      <c r="M4976" s="82" t="str">
        <f>"Q"&amp;" "&amp;VLOOKUP(pro[[#This Row],[Period]],Mapping!A:B,2,0)</f>
        <v>Q 2</v>
      </c>
      <c r="N4976"/>
    </row>
    <row r="4977" spans="1:14" ht="11.25" customHeight="1" x14ac:dyDescent="0.2">
      <c r="A4977" s="42" t="s">
        <v>43</v>
      </c>
      <c r="B4977" s="44" t="s">
        <v>36</v>
      </c>
      <c r="C4977" s="44" t="s">
        <v>57</v>
      </c>
      <c r="D4977" s="43">
        <v>13017561.046</v>
      </c>
      <c r="E4977" s="43">
        <v>-4987446.0999999996</v>
      </c>
      <c r="F4977" s="45">
        <v>-85590</v>
      </c>
      <c r="G4977" s="45">
        <v>-79450</v>
      </c>
      <c r="H4977" s="45">
        <v>-82880</v>
      </c>
      <c r="I4977" s="55">
        <f>pro[[#This Row],[Admin expenses 3]]+pro[[#This Row],[Admin expenses 2]]+pro[[#This Row],[Admin expenses 1]]+pro[[#This Row],[COGS]]</f>
        <v>-5235366.0999999996</v>
      </c>
      <c r="J4977" s="55">
        <f>pro[[#This Row],[Revenue]]+pro[[#This Row],[AdminExp]]</f>
        <v>7782194.9460000005</v>
      </c>
      <c r="K4977" s="83">
        <f>pro[[#This Row],[Profit]]/pro[[#This Row],[Revenue]]</f>
        <v>0.59782281170029861</v>
      </c>
      <c r="L4977" s="56">
        <f t="shared" si="77"/>
        <v>5</v>
      </c>
      <c r="M4977" s="82" t="str">
        <f>"Q"&amp;" "&amp;VLOOKUP(pro[[#This Row],[Period]],Mapping!A:B,2,0)</f>
        <v>Q 2</v>
      </c>
      <c r="N4977"/>
    </row>
    <row r="4978" spans="1:14" ht="11.25" customHeight="1" x14ac:dyDescent="0.2">
      <c r="A4978" s="42" t="s">
        <v>43</v>
      </c>
      <c r="B4978" s="44" t="s">
        <v>36</v>
      </c>
      <c r="C4978" s="44" t="s">
        <v>57</v>
      </c>
      <c r="D4978" s="43">
        <v>396076.49200000003</v>
      </c>
      <c r="E4978" s="43">
        <v>-158886.43399999998</v>
      </c>
      <c r="F4978" s="45">
        <v>-101760</v>
      </c>
      <c r="G4978" s="45">
        <v>-73190</v>
      </c>
      <c r="H4978" s="45">
        <v>-29990</v>
      </c>
      <c r="I4978" s="55">
        <f>pro[[#This Row],[Admin expenses 3]]+pro[[#This Row],[Admin expenses 2]]+pro[[#This Row],[Admin expenses 1]]+pro[[#This Row],[COGS]]</f>
        <v>-363826.43400000001</v>
      </c>
      <c r="J4978" s="55">
        <f>pro[[#This Row],[Revenue]]+pro[[#This Row],[AdminExp]]</f>
        <v>32250.058000000019</v>
      </c>
      <c r="K4978" s="83">
        <f>pro[[#This Row],[Profit]]/pro[[#This Row],[Revenue]]</f>
        <v>8.1423812448833788E-2</v>
      </c>
      <c r="L4978" s="56">
        <f t="shared" si="77"/>
        <v>5</v>
      </c>
      <c r="M4978" s="82" t="str">
        <f>"Q"&amp;" "&amp;VLOOKUP(pro[[#This Row],[Period]],Mapping!A:B,2,0)</f>
        <v>Q 2</v>
      </c>
      <c r="N4978"/>
    </row>
    <row r="4979" spans="1:14" ht="11.25" customHeight="1" x14ac:dyDescent="0.2">
      <c r="A4979" s="42" t="s">
        <v>43</v>
      </c>
      <c r="B4979" s="44" t="s">
        <v>36</v>
      </c>
      <c r="C4979" s="44" t="s">
        <v>57</v>
      </c>
      <c r="D4979" s="43">
        <v>11652.633999999998</v>
      </c>
      <c r="E4979" s="43">
        <v>-15674.945999999998</v>
      </c>
      <c r="F4979" s="45">
        <v>-37810</v>
      </c>
      <c r="G4979" s="45">
        <v>-58370</v>
      </c>
      <c r="H4979" s="45">
        <v>-100530</v>
      </c>
      <c r="I4979" s="55">
        <f>pro[[#This Row],[Admin expenses 3]]+pro[[#This Row],[Admin expenses 2]]+pro[[#This Row],[Admin expenses 1]]+pro[[#This Row],[COGS]]</f>
        <v>-212384.946</v>
      </c>
      <c r="J4979" s="55">
        <f>pro[[#This Row],[Revenue]]+pro[[#This Row],[AdminExp]]</f>
        <v>-200732.31200000001</v>
      </c>
      <c r="K4979" s="83">
        <f>pro[[#This Row],[Profit]]/pro[[#This Row],[Revenue]]</f>
        <v>-17.226346592538651</v>
      </c>
      <c r="L4979" s="56">
        <f t="shared" si="77"/>
        <v>5</v>
      </c>
      <c r="M4979" s="82" t="str">
        <f>"Q"&amp;" "&amp;VLOOKUP(pro[[#This Row],[Period]],Mapping!A:B,2,0)</f>
        <v>Q 2</v>
      </c>
      <c r="N4979"/>
    </row>
    <row r="4980" spans="1:14" ht="11.25" customHeight="1" x14ac:dyDescent="0.2">
      <c r="A4980" s="42" t="s">
        <v>43</v>
      </c>
      <c r="B4980" s="44" t="s">
        <v>36</v>
      </c>
      <c r="C4980" s="44" t="s">
        <v>57</v>
      </c>
      <c r="D4980" s="43">
        <v>6991313.1469999999</v>
      </c>
      <c r="E4980" s="43">
        <v>-1071418.6629999999</v>
      </c>
      <c r="F4980" s="45">
        <v>-30310</v>
      </c>
      <c r="G4980" s="45">
        <v>-82860</v>
      </c>
      <c r="H4980" s="45">
        <v>-85470</v>
      </c>
      <c r="I4980" s="55">
        <f>pro[[#This Row],[Admin expenses 3]]+pro[[#This Row],[Admin expenses 2]]+pro[[#This Row],[Admin expenses 1]]+pro[[#This Row],[COGS]]</f>
        <v>-1270058.6629999999</v>
      </c>
      <c r="J4980" s="55">
        <f>pro[[#This Row],[Revenue]]+pro[[#This Row],[AdminExp]]</f>
        <v>5721254.4840000002</v>
      </c>
      <c r="K4980" s="83">
        <f>pro[[#This Row],[Profit]]/pro[[#This Row],[Revenue]]</f>
        <v>0.81833760893045004</v>
      </c>
      <c r="L4980" s="56">
        <f t="shared" si="77"/>
        <v>5</v>
      </c>
      <c r="M4980" s="82" t="str">
        <f>"Q"&amp;" "&amp;VLOOKUP(pro[[#This Row],[Period]],Mapping!A:B,2,0)</f>
        <v>Q 2</v>
      </c>
      <c r="N4980"/>
    </row>
    <row r="4981" spans="1:14" ht="11.25" customHeight="1" x14ac:dyDescent="0.2">
      <c r="A4981" s="42" t="s">
        <v>43</v>
      </c>
      <c r="B4981" s="44" t="s">
        <v>36</v>
      </c>
      <c r="C4981" s="44" t="s">
        <v>57</v>
      </c>
      <c r="D4981" s="43">
        <v>331567.59999999998</v>
      </c>
      <c r="E4981" s="43">
        <v>-117913.59999999999</v>
      </c>
      <c r="F4981" s="45">
        <v>-38880</v>
      </c>
      <c r="G4981" s="45">
        <v>-26520</v>
      </c>
      <c r="H4981" s="45">
        <v>-63960</v>
      </c>
      <c r="I4981" s="55">
        <f>pro[[#This Row],[Admin expenses 3]]+pro[[#This Row],[Admin expenses 2]]+pro[[#This Row],[Admin expenses 1]]+pro[[#This Row],[COGS]]</f>
        <v>-247273.59999999998</v>
      </c>
      <c r="J4981" s="55">
        <f>pro[[#This Row],[Revenue]]+pro[[#This Row],[AdminExp]]</f>
        <v>84294</v>
      </c>
      <c r="K4981" s="83">
        <f>pro[[#This Row],[Profit]]/pro[[#This Row],[Revenue]]</f>
        <v>0.25422870027107597</v>
      </c>
      <c r="L4981" s="56">
        <f t="shared" si="77"/>
        <v>5</v>
      </c>
      <c r="M4981" s="82" t="str">
        <f>"Q"&amp;" "&amp;VLOOKUP(pro[[#This Row],[Period]],Mapping!A:B,2,0)</f>
        <v>Q 2</v>
      </c>
      <c r="N4981"/>
    </row>
    <row r="4982" spans="1:14" ht="11.25" customHeight="1" x14ac:dyDescent="0.2">
      <c r="A4982" s="42" t="s">
        <v>43</v>
      </c>
      <c r="B4982" s="44" t="s">
        <v>36</v>
      </c>
      <c r="C4982" s="44" t="s">
        <v>58</v>
      </c>
      <c r="D4982" s="43">
        <v>111359.33199999999</v>
      </c>
      <c r="E4982" s="43">
        <v>-60566.407999999996</v>
      </c>
      <c r="F4982" s="45">
        <v>-29400</v>
      </c>
      <c r="G4982" s="45">
        <v>-105550</v>
      </c>
      <c r="H4982" s="45">
        <v>-78310</v>
      </c>
      <c r="I4982" s="55">
        <f>pro[[#This Row],[Admin expenses 3]]+pro[[#This Row],[Admin expenses 2]]+pro[[#This Row],[Admin expenses 1]]+pro[[#This Row],[COGS]]</f>
        <v>-273826.408</v>
      </c>
      <c r="J4982" s="55">
        <f>pro[[#This Row],[Revenue]]+pro[[#This Row],[AdminExp]]</f>
        <v>-162467.076</v>
      </c>
      <c r="K4982" s="83">
        <f>pro[[#This Row],[Profit]]/pro[[#This Row],[Revenue]]</f>
        <v>-1.458944419673782</v>
      </c>
      <c r="L4982" s="56">
        <f t="shared" si="77"/>
        <v>5</v>
      </c>
      <c r="M4982" s="82" t="str">
        <f>"Q"&amp;" "&amp;VLOOKUP(pro[[#This Row],[Period]],Mapping!A:B,2,0)</f>
        <v>Q 2</v>
      </c>
      <c r="N4982"/>
    </row>
    <row r="4983" spans="1:14" ht="11.25" customHeight="1" x14ac:dyDescent="0.2">
      <c r="A4983" s="42" t="s">
        <v>43</v>
      </c>
      <c r="B4983" s="44" t="s">
        <v>36</v>
      </c>
      <c r="C4983" s="44" t="s">
        <v>59</v>
      </c>
      <c r="D4983" s="43">
        <v>793038.37899999996</v>
      </c>
      <c r="E4983" s="43">
        <v>-133505.12</v>
      </c>
      <c r="F4983" s="45">
        <v>-87670</v>
      </c>
      <c r="G4983" s="45">
        <v>-35920</v>
      </c>
      <c r="H4983" s="45">
        <v>-90700</v>
      </c>
      <c r="I4983" s="55">
        <f>pro[[#This Row],[Admin expenses 3]]+pro[[#This Row],[Admin expenses 2]]+pro[[#This Row],[Admin expenses 1]]+pro[[#This Row],[COGS]]</f>
        <v>-347795.12</v>
      </c>
      <c r="J4983" s="55">
        <f>pro[[#This Row],[Revenue]]+pro[[#This Row],[AdminExp]]</f>
        <v>445243.25899999996</v>
      </c>
      <c r="K4983" s="83">
        <f>pro[[#This Row],[Profit]]/pro[[#This Row],[Revenue]]</f>
        <v>0.56143973707986206</v>
      </c>
      <c r="L4983" s="56">
        <f t="shared" si="77"/>
        <v>5</v>
      </c>
      <c r="M4983" s="82" t="str">
        <f>"Q"&amp;" "&amp;VLOOKUP(pro[[#This Row],[Period]],Mapping!A:B,2,0)</f>
        <v>Q 2</v>
      </c>
      <c r="N4983"/>
    </row>
    <row r="4984" spans="1:14" ht="11.25" customHeight="1" x14ac:dyDescent="0.2">
      <c r="A4984" s="42" t="s">
        <v>43</v>
      </c>
      <c r="B4984" s="44" t="s">
        <v>36</v>
      </c>
      <c r="C4984" s="44" t="s">
        <v>57</v>
      </c>
      <c r="D4984" s="43">
        <v>88404.043000000005</v>
      </c>
      <c r="E4984" s="43">
        <v>-11220.195</v>
      </c>
      <c r="F4984" s="45">
        <v>-93780</v>
      </c>
      <c r="G4984" s="45">
        <v>-29800</v>
      </c>
      <c r="H4984" s="45">
        <v>-102430</v>
      </c>
      <c r="I4984" s="55">
        <f>pro[[#This Row],[Admin expenses 3]]+pro[[#This Row],[Admin expenses 2]]+pro[[#This Row],[Admin expenses 1]]+pro[[#This Row],[COGS]]</f>
        <v>-237230.19500000001</v>
      </c>
      <c r="J4984" s="55">
        <f>pro[[#This Row],[Revenue]]+pro[[#This Row],[AdminExp]]</f>
        <v>-148826.152</v>
      </c>
      <c r="K4984" s="83">
        <f>pro[[#This Row],[Profit]]/pro[[#This Row],[Revenue]]</f>
        <v>-1.683476761351288</v>
      </c>
      <c r="L4984" s="56">
        <f t="shared" si="77"/>
        <v>5</v>
      </c>
      <c r="M4984" s="82" t="str">
        <f>"Q"&amp;" "&amp;VLOOKUP(pro[[#This Row],[Period]],Mapping!A:B,2,0)</f>
        <v>Q 2</v>
      </c>
      <c r="N4984"/>
    </row>
    <row r="4985" spans="1:14" ht="11.25" customHeight="1" x14ac:dyDescent="0.2">
      <c r="A4985" s="42" t="s">
        <v>43</v>
      </c>
      <c r="B4985" s="44" t="s">
        <v>36</v>
      </c>
      <c r="C4985" s="44" t="s">
        <v>57</v>
      </c>
      <c r="D4985" s="43">
        <v>1836285.4509999999</v>
      </c>
      <c r="E4985" s="43">
        <v>-656175.45699999994</v>
      </c>
      <c r="F4985" s="45">
        <v>-102750</v>
      </c>
      <c r="G4985" s="45">
        <v>-80150</v>
      </c>
      <c r="H4985" s="45">
        <v>-46910</v>
      </c>
      <c r="I4985" s="55">
        <f>pro[[#This Row],[Admin expenses 3]]+pro[[#This Row],[Admin expenses 2]]+pro[[#This Row],[Admin expenses 1]]+pro[[#This Row],[COGS]]</f>
        <v>-885985.45699999994</v>
      </c>
      <c r="J4985" s="55">
        <f>pro[[#This Row],[Revenue]]+pro[[#This Row],[AdminExp]]</f>
        <v>950299.99399999995</v>
      </c>
      <c r="K4985" s="83">
        <f>pro[[#This Row],[Profit]]/pro[[#This Row],[Revenue]]</f>
        <v>0.51751212943635094</v>
      </c>
      <c r="L4985" s="56">
        <f t="shared" si="77"/>
        <v>5</v>
      </c>
      <c r="M4985" s="82" t="str">
        <f>"Q"&amp;" "&amp;VLOOKUP(pro[[#This Row],[Period]],Mapping!A:B,2,0)</f>
        <v>Q 2</v>
      </c>
      <c r="N4985"/>
    </row>
    <row r="4986" spans="1:14" ht="11.25" customHeight="1" x14ac:dyDescent="0.2">
      <c r="A4986" s="42" t="s">
        <v>43</v>
      </c>
      <c r="B4986" s="44" t="s">
        <v>36</v>
      </c>
      <c r="C4986" s="44" t="s">
        <v>57</v>
      </c>
      <c r="D4986" s="43">
        <v>907325.53099999996</v>
      </c>
      <c r="E4986" s="43">
        <v>-497289.35899999994</v>
      </c>
      <c r="F4986" s="45">
        <v>-78690</v>
      </c>
      <c r="G4986" s="45">
        <v>-95770</v>
      </c>
      <c r="H4986" s="45">
        <v>-28640</v>
      </c>
      <c r="I4986" s="55">
        <f>pro[[#This Row],[Admin expenses 3]]+pro[[#This Row],[Admin expenses 2]]+pro[[#This Row],[Admin expenses 1]]+pro[[#This Row],[COGS]]</f>
        <v>-700389.35899999994</v>
      </c>
      <c r="J4986" s="55">
        <f>pro[[#This Row],[Revenue]]+pro[[#This Row],[AdminExp]]</f>
        <v>206936.17200000002</v>
      </c>
      <c r="K4986" s="83">
        <f>pro[[#This Row],[Profit]]/pro[[#This Row],[Revenue]]</f>
        <v>0.22807268717758591</v>
      </c>
      <c r="L4986" s="56">
        <f t="shared" si="77"/>
        <v>5</v>
      </c>
      <c r="M4986" s="82" t="str">
        <f>"Q"&amp;" "&amp;VLOOKUP(pro[[#This Row],[Period]],Mapping!A:B,2,0)</f>
        <v>Q 2</v>
      </c>
      <c r="N4986"/>
    </row>
    <row r="4987" spans="1:14" ht="11.25" customHeight="1" x14ac:dyDescent="0.2">
      <c r="A4987" s="42" t="s">
        <v>43</v>
      </c>
      <c r="B4987" s="44" t="s">
        <v>36</v>
      </c>
      <c r="C4987" s="44" t="s">
        <v>58</v>
      </c>
      <c r="D4987" s="43">
        <v>4076031.6029999997</v>
      </c>
      <c r="E4987" s="43">
        <v>-1076177.942</v>
      </c>
      <c r="F4987" s="45">
        <v>-91250</v>
      </c>
      <c r="G4987" s="45">
        <v>-103350</v>
      </c>
      <c r="H4987" s="45">
        <v>-49220</v>
      </c>
      <c r="I4987" s="55">
        <f>pro[[#This Row],[Admin expenses 3]]+pro[[#This Row],[Admin expenses 2]]+pro[[#This Row],[Admin expenses 1]]+pro[[#This Row],[COGS]]</f>
        <v>-1319997.942</v>
      </c>
      <c r="J4987" s="55">
        <f>pro[[#This Row],[Revenue]]+pro[[#This Row],[AdminExp]]</f>
        <v>2756033.6609999994</v>
      </c>
      <c r="K4987" s="83">
        <f>pro[[#This Row],[Profit]]/pro[[#This Row],[Revenue]]</f>
        <v>0.67615610707520801</v>
      </c>
      <c r="L4987" s="56">
        <f t="shared" si="77"/>
        <v>5</v>
      </c>
      <c r="M4987" s="82" t="str">
        <f>"Q"&amp;" "&amp;VLOOKUP(pro[[#This Row],[Period]],Mapping!A:B,2,0)</f>
        <v>Q 2</v>
      </c>
      <c r="N4987"/>
    </row>
    <row r="4988" spans="1:14" ht="11.25" customHeight="1" x14ac:dyDescent="0.2">
      <c r="A4988" s="42" t="s">
        <v>43</v>
      </c>
      <c r="B4988" s="44" t="s">
        <v>36</v>
      </c>
      <c r="C4988" s="44" t="s">
        <v>59</v>
      </c>
      <c r="D4988" s="43">
        <v>-8912.2669999999998</v>
      </c>
      <c r="E4988" s="43">
        <v>520.18399999999997</v>
      </c>
      <c r="F4988" s="45">
        <v>-17880</v>
      </c>
      <c r="G4988" s="45">
        <v>-91490</v>
      </c>
      <c r="H4988" s="45">
        <v>-87490</v>
      </c>
      <c r="I4988" s="55">
        <f>pro[[#This Row],[Admin expenses 3]]+pro[[#This Row],[Admin expenses 2]]+pro[[#This Row],[Admin expenses 1]]+pro[[#This Row],[COGS]]</f>
        <v>-196339.81599999999</v>
      </c>
      <c r="J4988" s="55">
        <f>pro[[#This Row],[Revenue]]+pro[[#This Row],[AdminExp]]</f>
        <v>-205252.08299999998</v>
      </c>
      <c r="K4988" s="83">
        <f>pro[[#This Row],[Profit]]/pro[[#This Row],[Revenue]]</f>
        <v>23.030288814282606</v>
      </c>
      <c r="L4988" s="56">
        <f t="shared" si="77"/>
        <v>5</v>
      </c>
      <c r="M4988" s="82" t="str">
        <f>"Q"&amp;" "&amp;VLOOKUP(pro[[#This Row],[Period]],Mapping!A:B,2,0)</f>
        <v>Q 2</v>
      </c>
      <c r="N4988"/>
    </row>
    <row r="4989" spans="1:14" ht="11.25" customHeight="1" x14ac:dyDescent="0.2">
      <c r="A4989" s="42" t="s">
        <v>43</v>
      </c>
      <c r="B4989" s="44" t="s">
        <v>36</v>
      </c>
      <c r="C4989" s="44" t="s">
        <v>57</v>
      </c>
      <c r="D4989" s="43">
        <v>-151082.995</v>
      </c>
      <c r="E4989" s="43">
        <v>3931.6689999999999</v>
      </c>
      <c r="F4989" s="45">
        <v>-72100</v>
      </c>
      <c r="G4989" s="45">
        <v>-18000</v>
      </c>
      <c r="H4989" s="45">
        <v>-55850</v>
      </c>
      <c r="I4989" s="55">
        <f>pro[[#This Row],[Admin expenses 3]]+pro[[#This Row],[Admin expenses 2]]+pro[[#This Row],[Admin expenses 1]]+pro[[#This Row],[COGS]]</f>
        <v>-142018.33100000001</v>
      </c>
      <c r="J4989" s="55">
        <f>pro[[#This Row],[Revenue]]+pro[[#This Row],[AdminExp]]</f>
        <v>-293101.326</v>
      </c>
      <c r="K4989" s="83">
        <f>pro[[#This Row],[Profit]]/pro[[#This Row],[Revenue]]</f>
        <v>1.940002089579969</v>
      </c>
      <c r="L4989" s="56">
        <f t="shared" si="77"/>
        <v>5</v>
      </c>
      <c r="M4989" s="82" t="str">
        <f>"Q"&amp;" "&amp;VLOOKUP(pro[[#This Row],[Period]],Mapping!A:B,2,0)</f>
        <v>Q 2</v>
      </c>
      <c r="N4989"/>
    </row>
    <row r="4990" spans="1:14" ht="11.25" customHeight="1" x14ac:dyDescent="0.2">
      <c r="A4990" s="42" t="s">
        <v>43</v>
      </c>
      <c r="B4990" s="44" t="s">
        <v>36</v>
      </c>
      <c r="C4990" s="44" t="s">
        <v>57</v>
      </c>
      <c r="D4990" s="43">
        <v>392353.36700000003</v>
      </c>
      <c r="E4990" s="43">
        <v>-17984.581999999999</v>
      </c>
      <c r="F4990" s="45">
        <v>-97760</v>
      </c>
      <c r="G4990" s="45">
        <v>-35360</v>
      </c>
      <c r="H4990" s="45">
        <v>-95970</v>
      </c>
      <c r="I4990" s="55">
        <f>pro[[#This Row],[Admin expenses 3]]+pro[[#This Row],[Admin expenses 2]]+pro[[#This Row],[Admin expenses 1]]+pro[[#This Row],[COGS]]</f>
        <v>-247074.58199999999</v>
      </c>
      <c r="J4990" s="55">
        <f>pro[[#This Row],[Revenue]]+pro[[#This Row],[AdminExp]]</f>
        <v>145278.78500000003</v>
      </c>
      <c r="K4990" s="83">
        <f>pro[[#This Row],[Profit]]/pro[[#This Row],[Revenue]]</f>
        <v>0.37027536200549549</v>
      </c>
      <c r="L4990" s="56">
        <f t="shared" si="77"/>
        <v>5</v>
      </c>
      <c r="M4990" s="82" t="str">
        <f>"Q"&amp;" "&amp;VLOOKUP(pro[[#This Row],[Period]],Mapping!A:B,2,0)</f>
        <v>Q 2</v>
      </c>
      <c r="N4990"/>
    </row>
    <row r="4991" spans="1:14" ht="11.25" customHeight="1" x14ac:dyDescent="0.2">
      <c r="A4991" s="42" t="s">
        <v>43</v>
      </c>
      <c r="B4991" s="44" t="s">
        <v>36</v>
      </c>
      <c r="C4991" s="44" t="s">
        <v>58</v>
      </c>
      <c r="D4991" s="43">
        <v>-163522.59</v>
      </c>
      <c r="E4991" s="43">
        <v>7397.1239999999989</v>
      </c>
      <c r="F4991" s="45">
        <v>-16830</v>
      </c>
      <c r="G4991" s="45">
        <v>-18780</v>
      </c>
      <c r="H4991" s="45">
        <v>-32370</v>
      </c>
      <c r="I4991" s="55">
        <f>pro[[#This Row],[Admin expenses 3]]+pro[[#This Row],[Admin expenses 2]]+pro[[#This Row],[Admin expenses 1]]+pro[[#This Row],[COGS]]</f>
        <v>-60582.876000000004</v>
      </c>
      <c r="J4991" s="55">
        <f>pro[[#This Row],[Revenue]]+pro[[#This Row],[AdminExp]]</f>
        <v>-224105.46600000001</v>
      </c>
      <c r="K4991" s="83">
        <f>pro[[#This Row],[Profit]]/pro[[#This Row],[Revenue]]</f>
        <v>1.3704862796021029</v>
      </c>
      <c r="L4991" s="56">
        <f t="shared" si="77"/>
        <v>5</v>
      </c>
      <c r="M4991" s="82" t="str">
        <f>"Q"&amp;" "&amp;VLOOKUP(pro[[#This Row],[Period]],Mapping!A:B,2,0)</f>
        <v>Q 2</v>
      </c>
      <c r="N4991"/>
    </row>
    <row r="4992" spans="1:14" ht="11.25" customHeight="1" x14ac:dyDescent="0.2">
      <c r="A4992" s="42" t="s">
        <v>43</v>
      </c>
      <c r="B4992" s="44" t="s">
        <v>36</v>
      </c>
      <c r="C4992" s="44" t="s">
        <v>59</v>
      </c>
      <c r="D4992" s="43">
        <v>1892184.3499999999</v>
      </c>
      <c r="E4992" s="43">
        <v>-340119.92</v>
      </c>
      <c r="F4992" s="45">
        <v>-84210</v>
      </c>
      <c r="G4992" s="45">
        <v>-71540</v>
      </c>
      <c r="H4992" s="45">
        <v>-98990</v>
      </c>
      <c r="I4992" s="55">
        <f>pro[[#This Row],[Admin expenses 3]]+pro[[#This Row],[Admin expenses 2]]+pro[[#This Row],[Admin expenses 1]]+pro[[#This Row],[COGS]]</f>
        <v>-594859.91999999993</v>
      </c>
      <c r="J4992" s="55">
        <f>pro[[#This Row],[Revenue]]+pro[[#This Row],[AdminExp]]</f>
        <v>1297324.43</v>
      </c>
      <c r="K4992" s="83">
        <f>pro[[#This Row],[Profit]]/pro[[#This Row],[Revenue]]</f>
        <v>0.68562264030986197</v>
      </c>
      <c r="L4992" s="56">
        <f t="shared" si="77"/>
        <v>5</v>
      </c>
      <c r="M4992" s="82" t="str">
        <f>"Q"&amp;" "&amp;VLOOKUP(pro[[#This Row],[Period]],Mapping!A:B,2,0)</f>
        <v>Q 2</v>
      </c>
      <c r="N4992"/>
    </row>
    <row r="4993" spans="1:14" ht="11.25" customHeight="1" x14ac:dyDescent="0.2">
      <c r="A4993" s="42" t="s">
        <v>43</v>
      </c>
      <c r="B4993" s="44" t="s">
        <v>36</v>
      </c>
      <c r="C4993" s="44" t="s">
        <v>57</v>
      </c>
      <c r="D4993" s="43">
        <v>6485437.6649999991</v>
      </c>
      <c r="E4993" s="43">
        <v>-365744.44899999996</v>
      </c>
      <c r="F4993" s="45">
        <v>-61200</v>
      </c>
      <c r="G4993" s="45">
        <v>-24940</v>
      </c>
      <c r="H4993" s="45">
        <v>-84650</v>
      </c>
      <c r="I4993" s="55">
        <f>pro[[#This Row],[Admin expenses 3]]+pro[[#This Row],[Admin expenses 2]]+pro[[#This Row],[Admin expenses 1]]+pro[[#This Row],[COGS]]</f>
        <v>-536534.44900000002</v>
      </c>
      <c r="J4993" s="55">
        <f>pro[[#This Row],[Revenue]]+pro[[#This Row],[AdminExp]]</f>
        <v>5948903.2159999991</v>
      </c>
      <c r="K4993" s="83">
        <f>pro[[#This Row],[Profit]]/pro[[#This Row],[Revenue]]</f>
        <v>0.91727089570291942</v>
      </c>
      <c r="L4993" s="56">
        <f t="shared" si="77"/>
        <v>5</v>
      </c>
      <c r="M4993" s="82" t="str">
        <f>"Q"&amp;" "&amp;VLOOKUP(pro[[#This Row],[Period]],Mapping!A:B,2,0)</f>
        <v>Q 2</v>
      </c>
      <c r="N4993"/>
    </row>
    <row r="4994" spans="1:14" ht="11.25" customHeight="1" x14ac:dyDescent="0.2">
      <c r="A4994" s="42" t="s">
        <v>43</v>
      </c>
      <c r="B4994" s="44" t="s">
        <v>36</v>
      </c>
      <c r="C4994" s="44" t="s">
        <v>57</v>
      </c>
      <c r="D4994" s="43">
        <v>2490382.517</v>
      </c>
      <c r="E4994" s="43">
        <v>-125709.094</v>
      </c>
      <c r="F4994" s="45">
        <v>-26500</v>
      </c>
      <c r="G4994" s="45">
        <v>-89100</v>
      </c>
      <c r="H4994" s="45">
        <v>-50420</v>
      </c>
      <c r="I4994" s="55">
        <f>pro[[#This Row],[Admin expenses 3]]+pro[[#This Row],[Admin expenses 2]]+pro[[#This Row],[Admin expenses 1]]+pro[[#This Row],[COGS]]</f>
        <v>-291729.09399999998</v>
      </c>
      <c r="J4994" s="55">
        <f>pro[[#This Row],[Revenue]]+pro[[#This Row],[AdminExp]]</f>
        <v>2198653.423</v>
      </c>
      <c r="K4994" s="83">
        <f>pro[[#This Row],[Profit]]/pro[[#This Row],[Revenue]]</f>
        <v>0.88285771683322489</v>
      </c>
      <c r="L4994" s="56">
        <f t="shared" ref="L4994:L5057" si="78">MONTH(DATEVALUE(A4994&amp;"1"))</f>
        <v>5</v>
      </c>
      <c r="M4994" s="82" t="str">
        <f>"Q"&amp;" "&amp;VLOOKUP(pro[[#This Row],[Period]],Mapping!A:B,2,0)</f>
        <v>Q 2</v>
      </c>
      <c r="N4994"/>
    </row>
    <row r="4995" spans="1:14" ht="11.25" customHeight="1" x14ac:dyDescent="0.2">
      <c r="A4995" s="42" t="s">
        <v>43</v>
      </c>
      <c r="B4995" s="44" t="s">
        <v>36</v>
      </c>
      <c r="C4995" s="44" t="s">
        <v>57</v>
      </c>
      <c r="D4995" s="43">
        <v>2313678.1849999996</v>
      </c>
      <c r="E4995" s="43">
        <v>-119978.999</v>
      </c>
      <c r="F4995" s="45">
        <v>-32950</v>
      </c>
      <c r="G4995" s="45">
        <v>-85430</v>
      </c>
      <c r="H4995" s="45">
        <v>-28020</v>
      </c>
      <c r="I4995" s="55">
        <f>pro[[#This Row],[Admin expenses 3]]+pro[[#This Row],[Admin expenses 2]]+pro[[#This Row],[Admin expenses 1]]+pro[[#This Row],[COGS]]</f>
        <v>-266378.99900000001</v>
      </c>
      <c r="J4995" s="55">
        <f>pro[[#This Row],[Revenue]]+pro[[#This Row],[AdminExp]]</f>
        <v>2047299.1859999995</v>
      </c>
      <c r="K4995" s="83">
        <f>pro[[#This Row],[Profit]]/pro[[#This Row],[Revenue]]</f>
        <v>0.88486773971981758</v>
      </c>
      <c r="L4995" s="56">
        <f t="shared" si="78"/>
        <v>5</v>
      </c>
      <c r="M4995" s="82" t="str">
        <f>"Q"&amp;" "&amp;VLOOKUP(pro[[#This Row],[Period]],Mapping!A:B,2,0)</f>
        <v>Q 2</v>
      </c>
      <c r="N4995"/>
    </row>
    <row r="4996" spans="1:14" ht="11.25" customHeight="1" x14ac:dyDescent="0.2">
      <c r="A4996" s="42" t="s">
        <v>43</v>
      </c>
      <c r="B4996" s="44" t="s">
        <v>36</v>
      </c>
      <c r="C4996" s="44" t="s">
        <v>58</v>
      </c>
      <c r="D4996" s="43">
        <v>220280.09499999997</v>
      </c>
      <c r="E4996" s="43">
        <v>-17936.057999999997</v>
      </c>
      <c r="F4996" s="45">
        <v>-69050</v>
      </c>
      <c r="G4996" s="45">
        <v>-69960</v>
      </c>
      <c r="H4996" s="45">
        <v>-45520</v>
      </c>
      <c r="I4996" s="55">
        <f>pro[[#This Row],[Admin expenses 3]]+pro[[#This Row],[Admin expenses 2]]+pro[[#This Row],[Admin expenses 1]]+pro[[#This Row],[COGS]]</f>
        <v>-202466.05799999999</v>
      </c>
      <c r="J4996" s="55">
        <f>pro[[#This Row],[Revenue]]+pro[[#This Row],[AdminExp]]</f>
        <v>17814.036999999982</v>
      </c>
      <c r="K4996" s="83">
        <f>pro[[#This Row],[Profit]]/pro[[#This Row],[Revenue]]</f>
        <v>8.08699351614134E-2</v>
      </c>
      <c r="L4996" s="56">
        <f t="shared" si="78"/>
        <v>5</v>
      </c>
      <c r="M4996" s="82" t="str">
        <f>"Q"&amp;" "&amp;VLOOKUP(pro[[#This Row],[Period]],Mapping!A:B,2,0)</f>
        <v>Q 2</v>
      </c>
      <c r="N4996"/>
    </row>
    <row r="4997" spans="1:14" ht="11.25" customHeight="1" x14ac:dyDescent="0.2">
      <c r="A4997" s="42" t="s">
        <v>43</v>
      </c>
      <c r="B4997" s="44" t="s">
        <v>36</v>
      </c>
      <c r="C4997" s="44" t="s">
        <v>59</v>
      </c>
      <c r="D4997" s="43">
        <v>20.565999999999999</v>
      </c>
      <c r="E4997" s="43">
        <v>-375308.77299999999</v>
      </c>
      <c r="F4997" s="45">
        <v>-48270</v>
      </c>
      <c r="G4997" s="45">
        <v>-81890</v>
      </c>
      <c r="H4997" s="45">
        <v>-101850</v>
      </c>
      <c r="I4997" s="55">
        <f>pro[[#This Row],[Admin expenses 3]]+pro[[#This Row],[Admin expenses 2]]+pro[[#This Row],[Admin expenses 1]]+pro[[#This Row],[COGS]]</f>
        <v>-607318.77300000004</v>
      </c>
      <c r="J4997" s="55">
        <f>pro[[#This Row],[Revenue]]+pro[[#This Row],[AdminExp]]</f>
        <v>-607298.20700000005</v>
      </c>
      <c r="K4997" s="83">
        <f>pro[[#This Row],[Profit]]/pro[[#This Row],[Revenue]]</f>
        <v>-29529.233054556069</v>
      </c>
      <c r="L4997" s="56">
        <f t="shared" si="78"/>
        <v>5</v>
      </c>
      <c r="M4997" s="82" t="str">
        <f>"Q"&amp;" "&amp;VLOOKUP(pro[[#This Row],[Period]],Mapping!A:B,2,0)</f>
        <v>Q 2</v>
      </c>
      <c r="N4997"/>
    </row>
    <row r="4998" spans="1:14" ht="11.25" customHeight="1" x14ac:dyDescent="0.2">
      <c r="A4998" s="42" t="s">
        <v>43</v>
      </c>
      <c r="B4998" s="44" t="s">
        <v>36</v>
      </c>
      <c r="C4998" s="44" t="s">
        <v>60</v>
      </c>
      <c r="D4998" s="43">
        <v>1036022.0149999999</v>
      </c>
      <c r="E4998" s="43">
        <v>-562401.18199999991</v>
      </c>
      <c r="F4998" s="45">
        <v>-104220</v>
      </c>
      <c r="G4998" s="45">
        <v>-13570</v>
      </c>
      <c r="H4998" s="45">
        <v>-18160</v>
      </c>
      <c r="I4998" s="55">
        <f>pro[[#This Row],[Admin expenses 3]]+pro[[#This Row],[Admin expenses 2]]+pro[[#This Row],[Admin expenses 1]]+pro[[#This Row],[COGS]]</f>
        <v>-698351.18199999991</v>
      </c>
      <c r="J4998" s="55">
        <f>pro[[#This Row],[Revenue]]+pro[[#This Row],[AdminExp]]</f>
        <v>337670.83299999998</v>
      </c>
      <c r="K4998" s="83">
        <f>pro[[#This Row],[Profit]]/pro[[#This Row],[Revenue]]</f>
        <v>0.32593017147420367</v>
      </c>
      <c r="L4998" s="56">
        <f t="shared" si="78"/>
        <v>5</v>
      </c>
      <c r="M4998" s="82" t="str">
        <f>"Q"&amp;" "&amp;VLOOKUP(pro[[#This Row],[Period]],Mapping!A:B,2,0)</f>
        <v>Q 2</v>
      </c>
      <c r="N4998"/>
    </row>
    <row r="4999" spans="1:14" ht="11.25" customHeight="1" x14ac:dyDescent="0.2">
      <c r="A4999" s="42" t="s">
        <v>43</v>
      </c>
      <c r="B4999" s="44" t="s">
        <v>36</v>
      </c>
      <c r="C4999" s="44" t="s">
        <v>57</v>
      </c>
      <c r="D4999" s="43">
        <v>2455535.4669999997</v>
      </c>
      <c r="E4999" s="43">
        <v>-1426315.7719999999</v>
      </c>
      <c r="F4999" s="45">
        <v>-64370</v>
      </c>
      <c r="G4999" s="45">
        <v>-102910</v>
      </c>
      <c r="H4999" s="45">
        <v>-29300</v>
      </c>
      <c r="I4999" s="55">
        <f>pro[[#This Row],[Admin expenses 3]]+pro[[#This Row],[Admin expenses 2]]+pro[[#This Row],[Admin expenses 1]]+pro[[#This Row],[COGS]]</f>
        <v>-1622895.7719999999</v>
      </c>
      <c r="J4999" s="55">
        <f>pro[[#This Row],[Revenue]]+pro[[#This Row],[AdminExp]]</f>
        <v>832639.69499999983</v>
      </c>
      <c r="K4999" s="83">
        <f>pro[[#This Row],[Profit]]/pro[[#This Row],[Revenue]]</f>
        <v>0.33908681270943336</v>
      </c>
      <c r="L4999" s="56">
        <f t="shared" si="78"/>
        <v>5</v>
      </c>
      <c r="M4999" s="82" t="str">
        <f>"Q"&amp;" "&amp;VLOOKUP(pro[[#This Row],[Period]],Mapping!A:B,2,0)</f>
        <v>Q 2</v>
      </c>
      <c r="N4999"/>
    </row>
    <row r="5000" spans="1:14" ht="11.25" customHeight="1" x14ac:dyDescent="0.2">
      <c r="A5000" s="42" t="s">
        <v>43</v>
      </c>
      <c r="B5000" s="44" t="s">
        <v>36</v>
      </c>
      <c r="C5000" s="44" t="s">
        <v>58</v>
      </c>
      <c r="D5000" s="43">
        <v>6126.6590000000006</v>
      </c>
      <c r="E5000" s="43">
        <v>-216.21599999999998</v>
      </c>
      <c r="F5000" s="45">
        <v>-39510</v>
      </c>
      <c r="G5000" s="45">
        <v>-100530</v>
      </c>
      <c r="H5000" s="45">
        <v>-77650</v>
      </c>
      <c r="I5000" s="55">
        <f>pro[[#This Row],[Admin expenses 3]]+pro[[#This Row],[Admin expenses 2]]+pro[[#This Row],[Admin expenses 1]]+pro[[#This Row],[COGS]]</f>
        <v>-217906.21599999999</v>
      </c>
      <c r="J5000" s="55">
        <f>pro[[#This Row],[Revenue]]+pro[[#This Row],[AdminExp]]</f>
        <v>-211779.55699999997</v>
      </c>
      <c r="K5000" s="83">
        <f>pro[[#This Row],[Profit]]/pro[[#This Row],[Revenue]]</f>
        <v>-34.566891514608528</v>
      </c>
      <c r="L5000" s="56">
        <f t="shared" si="78"/>
        <v>5</v>
      </c>
      <c r="M5000" s="82" t="str">
        <f>"Q"&amp;" "&amp;VLOOKUP(pro[[#This Row],[Period]],Mapping!A:B,2,0)</f>
        <v>Q 2</v>
      </c>
      <c r="N5000"/>
    </row>
    <row r="5001" spans="1:14" ht="11.25" customHeight="1" x14ac:dyDescent="0.2">
      <c r="A5001" s="42" t="s">
        <v>43</v>
      </c>
      <c r="B5001" s="44" t="s">
        <v>36</v>
      </c>
      <c r="C5001" s="44" t="s">
        <v>59</v>
      </c>
      <c r="D5001" s="43">
        <v>787332.03500000003</v>
      </c>
      <c r="E5001" s="43">
        <v>-120704.64</v>
      </c>
      <c r="F5001" s="45">
        <v>-63140</v>
      </c>
      <c r="G5001" s="45">
        <v>-99130</v>
      </c>
      <c r="H5001" s="45">
        <v>-96160</v>
      </c>
      <c r="I5001" s="55">
        <f>pro[[#This Row],[Admin expenses 3]]+pro[[#This Row],[Admin expenses 2]]+pro[[#This Row],[Admin expenses 1]]+pro[[#This Row],[COGS]]</f>
        <v>-379134.64</v>
      </c>
      <c r="J5001" s="55">
        <f>pro[[#This Row],[Revenue]]+pro[[#This Row],[AdminExp]]</f>
        <v>408197.39500000002</v>
      </c>
      <c r="K5001" s="83">
        <f>pro[[#This Row],[Profit]]/pro[[#This Row],[Revenue]]</f>
        <v>0.51845647941913098</v>
      </c>
      <c r="L5001" s="56">
        <f t="shared" si="78"/>
        <v>5</v>
      </c>
      <c r="M5001" s="82" t="str">
        <f>"Q"&amp;" "&amp;VLOOKUP(pro[[#This Row],[Period]],Mapping!A:B,2,0)</f>
        <v>Q 2</v>
      </c>
      <c r="N5001"/>
    </row>
    <row r="5002" spans="1:14" ht="11.25" customHeight="1" x14ac:dyDescent="0.2">
      <c r="A5002" s="42" t="s">
        <v>43</v>
      </c>
      <c r="B5002" s="44" t="s">
        <v>36</v>
      </c>
      <c r="C5002" s="44" t="s">
        <v>60</v>
      </c>
      <c r="D5002" s="43">
        <v>1505.175</v>
      </c>
      <c r="E5002" s="43">
        <v>-2863.4759999999997</v>
      </c>
      <c r="F5002" s="45">
        <v>-83880</v>
      </c>
      <c r="G5002" s="45">
        <v>-40620</v>
      </c>
      <c r="H5002" s="45">
        <v>-87980</v>
      </c>
      <c r="I5002" s="55">
        <f>pro[[#This Row],[Admin expenses 3]]+pro[[#This Row],[Admin expenses 2]]+pro[[#This Row],[Admin expenses 1]]+pro[[#This Row],[COGS]]</f>
        <v>-215343.476</v>
      </c>
      <c r="J5002" s="55">
        <f>pro[[#This Row],[Revenue]]+pro[[#This Row],[AdminExp]]</f>
        <v>-213838.30100000001</v>
      </c>
      <c r="K5002" s="83">
        <f>pro[[#This Row],[Profit]]/pro[[#This Row],[Revenue]]</f>
        <v>-142.06873021409473</v>
      </c>
      <c r="L5002" s="56">
        <f t="shared" si="78"/>
        <v>5</v>
      </c>
      <c r="M5002" s="82" t="str">
        <f>"Q"&amp;" "&amp;VLOOKUP(pro[[#This Row],[Period]],Mapping!A:B,2,0)</f>
        <v>Q 2</v>
      </c>
      <c r="N5002"/>
    </row>
    <row r="5003" spans="1:14" ht="11.25" customHeight="1" x14ac:dyDescent="0.2">
      <c r="A5003" s="42" t="s">
        <v>43</v>
      </c>
      <c r="B5003" s="44" t="s">
        <v>36</v>
      </c>
      <c r="C5003" s="44" t="s">
        <v>57</v>
      </c>
      <c r="D5003" s="43">
        <v>216411.88800000001</v>
      </c>
      <c r="E5003" s="43">
        <v>-72092.398000000001</v>
      </c>
      <c r="F5003" s="45">
        <v>-58590</v>
      </c>
      <c r="G5003" s="45">
        <v>-65630</v>
      </c>
      <c r="H5003" s="45">
        <v>-40310</v>
      </c>
      <c r="I5003" s="55">
        <f>pro[[#This Row],[Admin expenses 3]]+pro[[#This Row],[Admin expenses 2]]+pro[[#This Row],[Admin expenses 1]]+pro[[#This Row],[COGS]]</f>
        <v>-236622.39799999999</v>
      </c>
      <c r="J5003" s="55">
        <f>pro[[#This Row],[Revenue]]+pro[[#This Row],[AdminExp]]</f>
        <v>-20210.50999999998</v>
      </c>
      <c r="K5003" s="83">
        <f>pro[[#This Row],[Profit]]/pro[[#This Row],[Revenue]]</f>
        <v>-9.3389093301565668E-2</v>
      </c>
      <c r="L5003" s="56">
        <f t="shared" si="78"/>
        <v>5</v>
      </c>
      <c r="M5003" s="82" t="str">
        <f>"Q"&amp;" "&amp;VLOOKUP(pro[[#This Row],[Period]],Mapping!A:B,2,0)</f>
        <v>Q 2</v>
      </c>
      <c r="N5003"/>
    </row>
    <row r="5004" spans="1:14" ht="11.25" customHeight="1" x14ac:dyDescent="0.2">
      <c r="A5004" s="42" t="s">
        <v>43</v>
      </c>
      <c r="B5004" s="44" t="s">
        <v>36</v>
      </c>
      <c r="C5004" s="44" t="s">
        <v>58</v>
      </c>
      <c r="D5004" s="43">
        <v>596488.6129999999</v>
      </c>
      <c r="E5004" s="43">
        <v>-166079.12299999999</v>
      </c>
      <c r="F5004" s="45">
        <v>-58700</v>
      </c>
      <c r="G5004" s="45">
        <v>-18410</v>
      </c>
      <c r="H5004" s="45">
        <v>-34010</v>
      </c>
      <c r="I5004" s="55">
        <f>pro[[#This Row],[Admin expenses 3]]+pro[[#This Row],[Admin expenses 2]]+pro[[#This Row],[Admin expenses 1]]+pro[[#This Row],[COGS]]</f>
        <v>-277199.12300000002</v>
      </c>
      <c r="J5004" s="55">
        <f>pro[[#This Row],[Revenue]]+pro[[#This Row],[AdminExp]]</f>
        <v>319289.48999999987</v>
      </c>
      <c r="K5004" s="83">
        <f>pro[[#This Row],[Profit]]/pro[[#This Row],[Revenue]]</f>
        <v>0.53528178584022679</v>
      </c>
      <c r="L5004" s="56">
        <f t="shared" si="78"/>
        <v>5</v>
      </c>
      <c r="M5004" s="82" t="str">
        <f>"Q"&amp;" "&amp;VLOOKUP(pro[[#This Row],[Period]],Mapping!A:B,2,0)</f>
        <v>Q 2</v>
      </c>
      <c r="N5004"/>
    </row>
    <row r="5005" spans="1:14" ht="11.25" customHeight="1" x14ac:dyDescent="0.2">
      <c r="A5005" s="42" t="s">
        <v>43</v>
      </c>
      <c r="B5005" s="44" t="s">
        <v>36</v>
      </c>
      <c r="C5005" s="44" t="s">
        <v>59</v>
      </c>
      <c r="D5005" s="43">
        <v>1146646.0179999999</v>
      </c>
      <c r="E5005" s="43">
        <v>-314462.092</v>
      </c>
      <c r="F5005" s="45">
        <v>-31040</v>
      </c>
      <c r="G5005" s="45">
        <v>-28430</v>
      </c>
      <c r="H5005" s="45">
        <v>-87670</v>
      </c>
      <c r="I5005" s="55">
        <f>pro[[#This Row],[Admin expenses 3]]+pro[[#This Row],[Admin expenses 2]]+pro[[#This Row],[Admin expenses 1]]+pro[[#This Row],[COGS]]</f>
        <v>-461602.092</v>
      </c>
      <c r="J5005" s="55">
        <f>pro[[#This Row],[Revenue]]+pro[[#This Row],[AdminExp]]</f>
        <v>685043.92599999998</v>
      </c>
      <c r="K5005" s="83">
        <f>pro[[#This Row],[Profit]]/pro[[#This Row],[Revenue]]</f>
        <v>0.59743278679401479</v>
      </c>
      <c r="L5005" s="56">
        <f t="shared" si="78"/>
        <v>5</v>
      </c>
      <c r="M5005" s="82" t="str">
        <f>"Q"&amp;" "&amp;VLOOKUP(pro[[#This Row],[Period]],Mapping!A:B,2,0)</f>
        <v>Q 2</v>
      </c>
      <c r="N5005"/>
    </row>
    <row r="5006" spans="1:14" ht="11.25" customHeight="1" x14ac:dyDescent="0.2">
      <c r="A5006" s="42" t="s">
        <v>43</v>
      </c>
      <c r="B5006" s="44" t="s">
        <v>36</v>
      </c>
      <c r="C5006" s="44" t="s">
        <v>60</v>
      </c>
      <c r="D5006" s="43">
        <v>131203.296</v>
      </c>
      <c r="E5006" s="43">
        <v>-14768.347999999998</v>
      </c>
      <c r="F5006" s="45">
        <v>-24970</v>
      </c>
      <c r="G5006" s="45">
        <v>-92040</v>
      </c>
      <c r="H5006" s="45">
        <v>-23240</v>
      </c>
      <c r="I5006" s="55">
        <f>pro[[#This Row],[Admin expenses 3]]+pro[[#This Row],[Admin expenses 2]]+pro[[#This Row],[Admin expenses 1]]+pro[[#This Row],[COGS]]</f>
        <v>-155018.348</v>
      </c>
      <c r="J5006" s="55">
        <f>pro[[#This Row],[Revenue]]+pro[[#This Row],[AdminExp]]</f>
        <v>-23815.051999999996</v>
      </c>
      <c r="K5006" s="83">
        <f>pro[[#This Row],[Profit]]/pro[[#This Row],[Revenue]]</f>
        <v>-0.18151260468334574</v>
      </c>
      <c r="L5006" s="56">
        <f t="shared" si="78"/>
        <v>5</v>
      </c>
      <c r="M5006" s="82" t="str">
        <f>"Q"&amp;" "&amp;VLOOKUP(pro[[#This Row],[Period]],Mapping!A:B,2,0)</f>
        <v>Q 2</v>
      </c>
      <c r="N5006"/>
    </row>
    <row r="5007" spans="1:14" ht="11.25" customHeight="1" x14ac:dyDescent="0.2">
      <c r="A5007" s="42" t="s">
        <v>43</v>
      </c>
      <c r="B5007" s="44" t="s">
        <v>36</v>
      </c>
      <c r="C5007" s="44" t="s">
        <v>57</v>
      </c>
      <c r="D5007" s="43">
        <v>290165.26699999999</v>
      </c>
      <c r="E5007" s="43">
        <v>-164496.43</v>
      </c>
      <c r="F5007" s="45">
        <v>-48690</v>
      </c>
      <c r="G5007" s="45">
        <v>-39950</v>
      </c>
      <c r="H5007" s="45">
        <v>-108260</v>
      </c>
      <c r="I5007" s="55">
        <f>pro[[#This Row],[Admin expenses 3]]+pro[[#This Row],[Admin expenses 2]]+pro[[#This Row],[Admin expenses 1]]+pro[[#This Row],[COGS]]</f>
        <v>-361396.43</v>
      </c>
      <c r="J5007" s="55">
        <f>pro[[#This Row],[Revenue]]+pro[[#This Row],[AdminExp]]</f>
        <v>-71231.163</v>
      </c>
      <c r="K5007" s="83">
        <f>pro[[#This Row],[Profit]]/pro[[#This Row],[Revenue]]</f>
        <v>-0.24548480159756683</v>
      </c>
      <c r="L5007" s="56">
        <f t="shared" si="78"/>
        <v>5</v>
      </c>
      <c r="M5007" s="82" t="str">
        <f>"Q"&amp;" "&amp;VLOOKUP(pro[[#This Row],[Period]],Mapping!A:B,2,0)</f>
        <v>Q 2</v>
      </c>
      <c r="N5007"/>
    </row>
    <row r="5008" spans="1:14" ht="11.25" customHeight="1" x14ac:dyDescent="0.2">
      <c r="A5008" s="42" t="s">
        <v>43</v>
      </c>
      <c r="B5008" s="44" t="s">
        <v>36</v>
      </c>
      <c r="C5008" s="44" t="s">
        <v>58</v>
      </c>
      <c r="D5008" s="43">
        <v>288744.19</v>
      </c>
      <c r="E5008" s="43">
        <v>-143921.46299999999</v>
      </c>
      <c r="F5008" s="45">
        <v>-84470</v>
      </c>
      <c r="G5008" s="45">
        <v>-81730</v>
      </c>
      <c r="H5008" s="45">
        <v>-20560</v>
      </c>
      <c r="I5008" s="55">
        <f>pro[[#This Row],[Admin expenses 3]]+pro[[#This Row],[Admin expenses 2]]+pro[[#This Row],[Admin expenses 1]]+pro[[#This Row],[COGS]]</f>
        <v>-330681.46299999999</v>
      </c>
      <c r="J5008" s="55">
        <f>pro[[#This Row],[Revenue]]+pro[[#This Row],[AdminExp]]</f>
        <v>-41937.272999999986</v>
      </c>
      <c r="K5008" s="83">
        <f>pro[[#This Row],[Profit]]/pro[[#This Row],[Revenue]]</f>
        <v>-0.1452402315004156</v>
      </c>
      <c r="L5008" s="56">
        <f t="shared" si="78"/>
        <v>5</v>
      </c>
      <c r="M5008" s="82" t="str">
        <f>"Q"&amp;" "&amp;VLOOKUP(pro[[#This Row],[Period]],Mapping!A:B,2,0)</f>
        <v>Q 2</v>
      </c>
      <c r="N5008"/>
    </row>
    <row r="5009" spans="1:14" ht="11.25" customHeight="1" x14ac:dyDescent="0.2">
      <c r="A5009" s="42" t="s">
        <v>43</v>
      </c>
      <c r="B5009" s="44" t="s">
        <v>36</v>
      </c>
      <c r="C5009" s="44" t="s">
        <v>59</v>
      </c>
      <c r="D5009" s="43">
        <v>424587.51299999998</v>
      </c>
      <c r="E5009" s="43">
        <v>-228630.696</v>
      </c>
      <c r="F5009" s="45">
        <v>-59050</v>
      </c>
      <c r="G5009" s="45">
        <v>-87770</v>
      </c>
      <c r="H5009" s="45">
        <v>-88750</v>
      </c>
      <c r="I5009" s="55">
        <f>pro[[#This Row],[Admin expenses 3]]+pro[[#This Row],[Admin expenses 2]]+pro[[#This Row],[Admin expenses 1]]+pro[[#This Row],[COGS]]</f>
        <v>-464200.696</v>
      </c>
      <c r="J5009" s="55">
        <f>pro[[#This Row],[Revenue]]+pro[[#This Row],[AdminExp]]</f>
        <v>-39613.183000000019</v>
      </c>
      <c r="K5009" s="83">
        <f>pro[[#This Row],[Profit]]/pro[[#This Row],[Revenue]]</f>
        <v>-9.3298040538464966E-2</v>
      </c>
      <c r="L5009" s="56">
        <f t="shared" si="78"/>
        <v>5</v>
      </c>
      <c r="M5009" s="82" t="str">
        <f>"Q"&amp;" "&amp;VLOOKUP(pro[[#This Row],[Period]],Mapping!A:B,2,0)</f>
        <v>Q 2</v>
      </c>
      <c r="N5009"/>
    </row>
    <row r="5010" spans="1:14" ht="11.25" customHeight="1" x14ac:dyDescent="0.2">
      <c r="A5010" s="42" t="s">
        <v>43</v>
      </c>
      <c r="B5010" s="44" t="s">
        <v>36</v>
      </c>
      <c r="C5010" s="44" t="s">
        <v>60</v>
      </c>
      <c r="D5010" s="43">
        <v>822123.80599999998</v>
      </c>
      <c r="E5010" s="43">
        <v>-439733.08399999997</v>
      </c>
      <c r="F5010" s="45">
        <v>-25190</v>
      </c>
      <c r="G5010" s="45">
        <v>-82300</v>
      </c>
      <c r="H5010" s="45">
        <v>-89930</v>
      </c>
      <c r="I5010" s="55">
        <f>pro[[#This Row],[Admin expenses 3]]+pro[[#This Row],[Admin expenses 2]]+pro[[#This Row],[Admin expenses 1]]+pro[[#This Row],[COGS]]</f>
        <v>-637153.08400000003</v>
      </c>
      <c r="J5010" s="55">
        <f>pro[[#This Row],[Revenue]]+pro[[#This Row],[AdminExp]]</f>
        <v>184970.72199999995</v>
      </c>
      <c r="K5010" s="83">
        <f>pro[[#This Row],[Profit]]/pro[[#This Row],[Revenue]]</f>
        <v>0.22499132204912695</v>
      </c>
      <c r="L5010" s="56">
        <f t="shared" si="78"/>
        <v>5</v>
      </c>
      <c r="M5010" s="82" t="str">
        <f>"Q"&amp;" "&amp;VLOOKUP(pro[[#This Row],[Period]],Mapping!A:B,2,0)</f>
        <v>Q 2</v>
      </c>
      <c r="N5010"/>
    </row>
    <row r="5011" spans="1:14" ht="11.25" customHeight="1" x14ac:dyDescent="0.2">
      <c r="A5011" s="42" t="s">
        <v>43</v>
      </c>
      <c r="B5011" s="44" t="s">
        <v>36</v>
      </c>
      <c r="C5011" s="44" t="s">
        <v>57</v>
      </c>
      <c r="D5011" s="43">
        <v>1909337.2549999999</v>
      </c>
      <c r="E5011" s="43">
        <v>-294371.98699999996</v>
      </c>
      <c r="F5011" s="45">
        <v>-45750</v>
      </c>
      <c r="G5011" s="45">
        <v>-96020</v>
      </c>
      <c r="H5011" s="45">
        <v>-43160</v>
      </c>
      <c r="I5011" s="55">
        <f>pro[[#This Row],[Admin expenses 3]]+pro[[#This Row],[Admin expenses 2]]+pro[[#This Row],[Admin expenses 1]]+pro[[#This Row],[COGS]]</f>
        <v>-479301.98699999996</v>
      </c>
      <c r="J5011" s="55">
        <f>pro[[#This Row],[Revenue]]+pro[[#This Row],[AdminExp]]</f>
        <v>1430035.2679999999</v>
      </c>
      <c r="K5011" s="83">
        <f>pro[[#This Row],[Profit]]/pro[[#This Row],[Revenue]]</f>
        <v>0.74896944699274726</v>
      </c>
      <c r="L5011" s="56">
        <f t="shared" si="78"/>
        <v>5</v>
      </c>
      <c r="M5011" s="82" t="str">
        <f>"Q"&amp;" "&amp;VLOOKUP(pro[[#This Row],[Period]],Mapping!A:B,2,0)</f>
        <v>Q 2</v>
      </c>
      <c r="N5011"/>
    </row>
    <row r="5012" spans="1:14" ht="11.25" customHeight="1" x14ac:dyDescent="0.2">
      <c r="A5012" s="42" t="s">
        <v>43</v>
      </c>
      <c r="B5012" s="44" t="s">
        <v>36</v>
      </c>
      <c r="C5012" s="44" t="s">
        <v>57</v>
      </c>
      <c r="D5012" s="43">
        <v>9180303.7759999987</v>
      </c>
      <c r="E5012" s="43">
        <v>-257787.81699999998</v>
      </c>
      <c r="F5012" s="45">
        <v>-27400</v>
      </c>
      <c r="G5012" s="45">
        <v>-24680</v>
      </c>
      <c r="H5012" s="45">
        <v>-91990</v>
      </c>
      <c r="I5012" s="55">
        <f>pro[[#This Row],[Admin expenses 3]]+pro[[#This Row],[Admin expenses 2]]+pro[[#This Row],[Admin expenses 1]]+pro[[#This Row],[COGS]]</f>
        <v>-401857.81699999998</v>
      </c>
      <c r="J5012" s="55">
        <f>pro[[#This Row],[Revenue]]+pro[[#This Row],[AdminExp]]</f>
        <v>8778445.9589999989</v>
      </c>
      <c r="K5012" s="83">
        <f>pro[[#This Row],[Profit]]/pro[[#This Row],[Revenue]]</f>
        <v>0.95622608719652902</v>
      </c>
      <c r="L5012" s="56">
        <f t="shared" si="78"/>
        <v>5</v>
      </c>
      <c r="M5012" s="82" t="str">
        <f>"Q"&amp;" "&amp;VLOOKUP(pro[[#This Row],[Period]],Mapping!A:B,2,0)</f>
        <v>Q 2</v>
      </c>
      <c r="N5012"/>
    </row>
    <row r="5013" spans="1:14" ht="11.25" customHeight="1" x14ac:dyDescent="0.2">
      <c r="A5013" s="42" t="s">
        <v>43</v>
      </c>
      <c r="B5013" s="44" t="s">
        <v>36</v>
      </c>
      <c r="C5013" s="44" t="s">
        <v>58</v>
      </c>
      <c r="D5013" s="43">
        <v>3334508.9539999994</v>
      </c>
      <c r="E5013" s="43">
        <v>-1614054.1969999999</v>
      </c>
      <c r="F5013" s="45">
        <v>-38020</v>
      </c>
      <c r="G5013" s="45">
        <v>-37510</v>
      </c>
      <c r="H5013" s="45">
        <v>-66800</v>
      </c>
      <c r="I5013" s="55">
        <f>pro[[#This Row],[Admin expenses 3]]+pro[[#This Row],[Admin expenses 2]]+pro[[#This Row],[Admin expenses 1]]+pro[[#This Row],[COGS]]</f>
        <v>-1756384.1969999999</v>
      </c>
      <c r="J5013" s="55">
        <f>pro[[#This Row],[Revenue]]+pro[[#This Row],[AdminExp]]</f>
        <v>1578124.7569999995</v>
      </c>
      <c r="K5013" s="83">
        <f>pro[[#This Row],[Profit]]/pro[[#This Row],[Revenue]]</f>
        <v>0.4732705111218603</v>
      </c>
      <c r="L5013" s="56">
        <f t="shared" si="78"/>
        <v>5</v>
      </c>
      <c r="M5013" s="82" t="str">
        <f>"Q"&amp;" "&amp;VLOOKUP(pro[[#This Row],[Period]],Mapping!A:B,2,0)</f>
        <v>Q 2</v>
      </c>
      <c r="N5013"/>
    </row>
    <row r="5014" spans="1:14" ht="11.25" customHeight="1" x14ac:dyDescent="0.2">
      <c r="A5014" s="42" t="s">
        <v>43</v>
      </c>
      <c r="B5014" s="44" t="s">
        <v>36</v>
      </c>
      <c r="C5014" s="44" t="s">
        <v>59</v>
      </c>
      <c r="D5014" s="43">
        <v>1074223.024</v>
      </c>
      <c r="E5014" s="43">
        <v>-589484.83299999987</v>
      </c>
      <c r="F5014" s="45">
        <v>-36660</v>
      </c>
      <c r="G5014" s="45">
        <v>-28750</v>
      </c>
      <c r="H5014" s="45">
        <v>-27770</v>
      </c>
      <c r="I5014" s="55">
        <f>pro[[#This Row],[Admin expenses 3]]+pro[[#This Row],[Admin expenses 2]]+pro[[#This Row],[Admin expenses 1]]+pro[[#This Row],[COGS]]</f>
        <v>-682664.83299999987</v>
      </c>
      <c r="J5014" s="55">
        <f>pro[[#This Row],[Revenue]]+pro[[#This Row],[AdminExp]]</f>
        <v>391558.19100000011</v>
      </c>
      <c r="K5014" s="83">
        <f>pro[[#This Row],[Profit]]/pro[[#This Row],[Revenue]]</f>
        <v>0.36450362936923991</v>
      </c>
      <c r="L5014" s="56">
        <f t="shared" si="78"/>
        <v>5</v>
      </c>
      <c r="M5014" s="82" t="str">
        <f>"Q"&amp;" "&amp;VLOOKUP(pro[[#This Row],[Period]],Mapping!A:B,2,0)</f>
        <v>Q 2</v>
      </c>
      <c r="N5014"/>
    </row>
    <row r="5015" spans="1:14" ht="11.25" customHeight="1" x14ac:dyDescent="0.2">
      <c r="A5015" s="42" t="s">
        <v>43</v>
      </c>
      <c r="B5015" s="44" t="s">
        <v>36</v>
      </c>
      <c r="C5015" s="44" t="s">
        <v>57</v>
      </c>
      <c r="D5015" s="43">
        <v>292097.19699999999</v>
      </c>
      <c r="E5015" s="43">
        <v>-55969.214</v>
      </c>
      <c r="F5015" s="45">
        <v>-91460</v>
      </c>
      <c r="G5015" s="45">
        <v>-33680</v>
      </c>
      <c r="H5015" s="45">
        <v>-102230</v>
      </c>
      <c r="I5015" s="55">
        <f>pro[[#This Row],[Admin expenses 3]]+pro[[#This Row],[Admin expenses 2]]+pro[[#This Row],[Admin expenses 1]]+pro[[#This Row],[COGS]]</f>
        <v>-283339.21399999998</v>
      </c>
      <c r="J5015" s="55">
        <f>pro[[#This Row],[Revenue]]+pro[[#This Row],[AdminExp]]</f>
        <v>8757.9830000000075</v>
      </c>
      <c r="K5015" s="83">
        <f>pro[[#This Row],[Profit]]/pro[[#This Row],[Revenue]]</f>
        <v>2.9983112094019881E-2</v>
      </c>
      <c r="L5015" s="56">
        <f t="shared" si="78"/>
        <v>5</v>
      </c>
      <c r="M5015" s="82" t="str">
        <f>"Q"&amp;" "&amp;VLOOKUP(pro[[#This Row],[Period]],Mapping!A:B,2,0)</f>
        <v>Q 2</v>
      </c>
      <c r="N5015"/>
    </row>
    <row r="5016" spans="1:14" ht="11.25" customHeight="1" x14ac:dyDescent="0.2">
      <c r="A5016" s="42" t="s">
        <v>43</v>
      </c>
      <c r="B5016" s="44" t="s">
        <v>36</v>
      </c>
      <c r="C5016" s="44" t="s">
        <v>58</v>
      </c>
      <c r="D5016" s="43">
        <v>1498431.781</v>
      </c>
      <c r="E5016" s="43">
        <v>-193680.06699999998</v>
      </c>
      <c r="F5016" s="45">
        <v>-69270</v>
      </c>
      <c r="G5016" s="45">
        <v>-103470</v>
      </c>
      <c r="H5016" s="45">
        <v>-89680</v>
      </c>
      <c r="I5016" s="55">
        <f>pro[[#This Row],[Admin expenses 3]]+pro[[#This Row],[Admin expenses 2]]+pro[[#This Row],[Admin expenses 1]]+pro[[#This Row],[COGS]]</f>
        <v>-456100.06699999998</v>
      </c>
      <c r="J5016" s="55">
        <f>pro[[#This Row],[Revenue]]+pro[[#This Row],[AdminExp]]</f>
        <v>1042331.7139999999</v>
      </c>
      <c r="K5016" s="83">
        <f>pro[[#This Row],[Profit]]/pro[[#This Row],[Revenue]]</f>
        <v>0.69561506050304467</v>
      </c>
      <c r="L5016" s="56">
        <f t="shared" si="78"/>
        <v>5</v>
      </c>
      <c r="M5016" s="82" t="str">
        <f>"Q"&amp;" "&amp;VLOOKUP(pro[[#This Row],[Period]],Mapping!A:B,2,0)</f>
        <v>Q 2</v>
      </c>
      <c r="N5016"/>
    </row>
    <row r="5017" spans="1:14" ht="11.25" customHeight="1" x14ac:dyDescent="0.2">
      <c r="A5017" s="42" t="s">
        <v>43</v>
      </c>
      <c r="B5017" s="44" t="s">
        <v>36</v>
      </c>
      <c r="C5017" s="44" t="s">
        <v>59</v>
      </c>
      <c r="D5017" s="43">
        <v>1500628.129</v>
      </c>
      <c r="E5017" s="43">
        <v>-209177.73800000001</v>
      </c>
      <c r="F5017" s="45">
        <v>-90740</v>
      </c>
      <c r="G5017" s="45">
        <v>-43970</v>
      </c>
      <c r="H5017" s="45">
        <v>-45220</v>
      </c>
      <c r="I5017" s="55">
        <f>pro[[#This Row],[Admin expenses 3]]+pro[[#This Row],[Admin expenses 2]]+pro[[#This Row],[Admin expenses 1]]+pro[[#This Row],[COGS]]</f>
        <v>-389107.73800000001</v>
      </c>
      <c r="J5017" s="55">
        <f>pro[[#This Row],[Revenue]]+pro[[#This Row],[AdminExp]]</f>
        <v>1111520.3909999998</v>
      </c>
      <c r="K5017" s="83">
        <f>pro[[#This Row],[Profit]]/pro[[#This Row],[Revenue]]</f>
        <v>0.7407034224666329</v>
      </c>
      <c r="L5017" s="56">
        <f t="shared" si="78"/>
        <v>5</v>
      </c>
      <c r="M5017" s="82" t="str">
        <f>"Q"&amp;" "&amp;VLOOKUP(pro[[#This Row],[Period]],Mapping!A:B,2,0)</f>
        <v>Q 2</v>
      </c>
      <c r="N5017"/>
    </row>
    <row r="5018" spans="1:14" ht="11.25" customHeight="1" x14ac:dyDescent="0.2">
      <c r="A5018" s="42" t="s">
        <v>43</v>
      </c>
      <c r="B5018" s="44" t="s">
        <v>36</v>
      </c>
      <c r="C5018" s="44" t="s">
        <v>57</v>
      </c>
      <c r="D5018" s="43">
        <v>4819015.2429999998</v>
      </c>
      <c r="E5018" s="43">
        <v>-371500.75199999998</v>
      </c>
      <c r="F5018" s="45">
        <v>-90830</v>
      </c>
      <c r="G5018" s="45">
        <v>-36090</v>
      </c>
      <c r="H5018" s="45">
        <v>-47230</v>
      </c>
      <c r="I5018" s="55">
        <f>pro[[#This Row],[Admin expenses 3]]+pro[[#This Row],[Admin expenses 2]]+pro[[#This Row],[Admin expenses 1]]+pro[[#This Row],[COGS]]</f>
        <v>-545650.75199999998</v>
      </c>
      <c r="J5018" s="55">
        <f>pro[[#This Row],[Revenue]]+pro[[#This Row],[AdminExp]]</f>
        <v>4273364.4909999995</v>
      </c>
      <c r="K5018" s="83">
        <f>pro[[#This Row],[Profit]]/pro[[#This Row],[Revenue]]</f>
        <v>0.88677131644424634</v>
      </c>
      <c r="L5018" s="56">
        <f t="shared" si="78"/>
        <v>5</v>
      </c>
      <c r="M5018" s="82" t="str">
        <f>"Q"&amp;" "&amp;VLOOKUP(pro[[#This Row],[Period]],Mapping!A:B,2,0)</f>
        <v>Q 2</v>
      </c>
      <c r="N5018"/>
    </row>
    <row r="5019" spans="1:14" ht="11.25" customHeight="1" x14ac:dyDescent="0.2">
      <c r="A5019" s="42" t="s">
        <v>43</v>
      </c>
      <c r="B5019" s="44" t="s">
        <v>36</v>
      </c>
      <c r="C5019" s="44" t="s">
        <v>58</v>
      </c>
      <c r="D5019" s="43">
        <v>4055472.0289999996</v>
      </c>
      <c r="E5019" s="43">
        <v>-359071.30699999997</v>
      </c>
      <c r="F5019" s="45">
        <v>-108150</v>
      </c>
      <c r="G5019" s="45">
        <v>-64060</v>
      </c>
      <c r="H5019" s="45">
        <v>-58250</v>
      </c>
      <c r="I5019" s="55">
        <f>pro[[#This Row],[Admin expenses 3]]+pro[[#This Row],[Admin expenses 2]]+pro[[#This Row],[Admin expenses 1]]+pro[[#This Row],[COGS]]</f>
        <v>-589531.30700000003</v>
      </c>
      <c r="J5019" s="55">
        <f>pro[[#This Row],[Revenue]]+pro[[#This Row],[AdminExp]]</f>
        <v>3465940.7219999996</v>
      </c>
      <c r="K5019" s="83">
        <f>pro[[#This Row],[Profit]]/pro[[#This Row],[Revenue]]</f>
        <v>0.85463312216571574</v>
      </c>
      <c r="L5019" s="56">
        <f t="shared" si="78"/>
        <v>5</v>
      </c>
      <c r="M5019" s="82" t="str">
        <f>"Q"&amp;" "&amp;VLOOKUP(pro[[#This Row],[Period]],Mapping!A:B,2,0)</f>
        <v>Q 2</v>
      </c>
      <c r="N5019"/>
    </row>
    <row r="5020" spans="1:14" ht="11.25" customHeight="1" x14ac:dyDescent="0.2">
      <c r="A5020" s="42" t="s">
        <v>43</v>
      </c>
      <c r="B5020" s="44" t="s">
        <v>36</v>
      </c>
      <c r="C5020" s="44" t="s">
        <v>59</v>
      </c>
      <c r="D5020" s="43">
        <v>195452.65599999999</v>
      </c>
      <c r="E5020" s="43">
        <v>-79565.968999999997</v>
      </c>
      <c r="F5020" s="45">
        <v>-15810</v>
      </c>
      <c r="G5020" s="45">
        <v>-20500</v>
      </c>
      <c r="H5020" s="45">
        <v>-42970</v>
      </c>
      <c r="I5020" s="55">
        <f>pro[[#This Row],[Admin expenses 3]]+pro[[#This Row],[Admin expenses 2]]+pro[[#This Row],[Admin expenses 1]]+pro[[#This Row],[COGS]]</f>
        <v>-158845.96899999998</v>
      </c>
      <c r="J5020" s="55">
        <f>pro[[#This Row],[Revenue]]+pro[[#This Row],[AdminExp]]</f>
        <v>36606.687000000005</v>
      </c>
      <c r="K5020" s="83">
        <f>pro[[#This Row],[Profit]]/pro[[#This Row],[Revenue]]</f>
        <v>0.18729183705746116</v>
      </c>
      <c r="L5020" s="56">
        <f t="shared" si="78"/>
        <v>5</v>
      </c>
      <c r="M5020" s="82" t="str">
        <f>"Q"&amp;" "&amp;VLOOKUP(pro[[#This Row],[Period]],Mapping!A:B,2,0)</f>
        <v>Q 2</v>
      </c>
      <c r="N5020"/>
    </row>
    <row r="5021" spans="1:14" ht="11.25" customHeight="1" x14ac:dyDescent="0.2">
      <c r="A5021" s="42" t="s">
        <v>43</v>
      </c>
      <c r="B5021" s="44" t="s">
        <v>36</v>
      </c>
      <c r="C5021" s="44" t="s">
        <v>57</v>
      </c>
      <c r="D5021" s="43">
        <v>63706.047999999995</v>
      </c>
      <c r="E5021" s="43">
        <v>-7143.2409999999991</v>
      </c>
      <c r="F5021" s="45">
        <v>-83720</v>
      </c>
      <c r="G5021" s="45">
        <v>-57190</v>
      </c>
      <c r="H5021" s="45">
        <v>-27260</v>
      </c>
      <c r="I5021" s="55">
        <f>pro[[#This Row],[Admin expenses 3]]+pro[[#This Row],[Admin expenses 2]]+pro[[#This Row],[Admin expenses 1]]+pro[[#This Row],[COGS]]</f>
        <v>-175313.24100000001</v>
      </c>
      <c r="J5021" s="55">
        <f>pro[[#This Row],[Revenue]]+pro[[#This Row],[AdminExp]]</f>
        <v>-111607.19300000001</v>
      </c>
      <c r="K5021" s="83">
        <f>pro[[#This Row],[Profit]]/pro[[#This Row],[Revenue]]</f>
        <v>-1.7519089082405492</v>
      </c>
      <c r="L5021" s="56">
        <f t="shared" si="78"/>
        <v>5</v>
      </c>
      <c r="M5021" s="82" t="str">
        <f>"Q"&amp;" "&amp;VLOOKUP(pro[[#This Row],[Period]],Mapping!A:B,2,0)</f>
        <v>Q 2</v>
      </c>
      <c r="N5021"/>
    </row>
    <row r="5022" spans="1:14" ht="11.25" customHeight="1" x14ac:dyDescent="0.2">
      <c r="A5022" s="42" t="s">
        <v>43</v>
      </c>
      <c r="B5022" s="44" t="s">
        <v>36</v>
      </c>
      <c r="C5022" s="44" t="s">
        <v>57</v>
      </c>
      <c r="D5022" s="43">
        <v>187232.47200000001</v>
      </c>
      <c r="E5022" s="43">
        <v>-205684.08000000002</v>
      </c>
      <c r="F5022" s="45">
        <v>-12610</v>
      </c>
      <c r="G5022" s="45">
        <v>-45170</v>
      </c>
      <c r="H5022" s="45">
        <v>-36440</v>
      </c>
      <c r="I5022" s="55">
        <f>pro[[#This Row],[Admin expenses 3]]+pro[[#This Row],[Admin expenses 2]]+pro[[#This Row],[Admin expenses 1]]+pro[[#This Row],[COGS]]</f>
        <v>-299904.08</v>
      </c>
      <c r="J5022" s="55">
        <f>pro[[#This Row],[Revenue]]+pro[[#This Row],[AdminExp]]</f>
        <v>-112671.60800000001</v>
      </c>
      <c r="K5022" s="83">
        <f>pro[[#This Row],[Profit]]/pro[[#This Row],[Revenue]]</f>
        <v>-0.60177386324312376</v>
      </c>
      <c r="L5022" s="56">
        <f t="shared" si="78"/>
        <v>5</v>
      </c>
      <c r="M5022" s="82" t="str">
        <f>"Q"&amp;" "&amp;VLOOKUP(pro[[#This Row],[Period]],Mapping!A:B,2,0)</f>
        <v>Q 2</v>
      </c>
      <c r="N5022"/>
    </row>
    <row r="5023" spans="1:14" ht="11.25" customHeight="1" x14ac:dyDescent="0.2">
      <c r="A5023" s="42" t="s">
        <v>43</v>
      </c>
      <c r="B5023" s="44" t="s">
        <v>36</v>
      </c>
      <c r="C5023" s="44" t="s">
        <v>57</v>
      </c>
      <c r="D5023" s="43">
        <v>159790.60999999999</v>
      </c>
      <c r="E5023" s="43">
        <v>-30770.697999999997</v>
      </c>
      <c r="F5023" s="45">
        <v>-48890</v>
      </c>
      <c r="G5023" s="45">
        <v>-20020</v>
      </c>
      <c r="H5023" s="45">
        <v>-72510</v>
      </c>
      <c r="I5023" s="55">
        <f>pro[[#This Row],[Admin expenses 3]]+pro[[#This Row],[Admin expenses 2]]+pro[[#This Row],[Admin expenses 1]]+pro[[#This Row],[COGS]]</f>
        <v>-172190.698</v>
      </c>
      <c r="J5023" s="55">
        <f>pro[[#This Row],[Revenue]]+pro[[#This Row],[AdminExp]]</f>
        <v>-12400.088000000018</v>
      </c>
      <c r="K5023" s="83">
        <f>pro[[#This Row],[Profit]]/pro[[#This Row],[Revenue]]</f>
        <v>-7.760210690728335E-2</v>
      </c>
      <c r="L5023" s="56">
        <f t="shared" si="78"/>
        <v>5</v>
      </c>
      <c r="M5023" s="82" t="str">
        <f>"Q"&amp;" "&amp;VLOOKUP(pro[[#This Row],[Period]],Mapping!A:B,2,0)</f>
        <v>Q 2</v>
      </c>
      <c r="N5023"/>
    </row>
    <row r="5024" spans="1:14" ht="11.25" customHeight="1" x14ac:dyDescent="0.2">
      <c r="A5024" s="42" t="s">
        <v>43</v>
      </c>
      <c r="B5024" s="44" t="s">
        <v>36</v>
      </c>
      <c r="C5024" s="44" t="s">
        <v>57</v>
      </c>
      <c r="D5024" s="43">
        <v>4030596.3039999995</v>
      </c>
      <c r="E5024" s="43">
        <v>-406320.91499999992</v>
      </c>
      <c r="F5024" s="45">
        <v>-38480</v>
      </c>
      <c r="G5024" s="45">
        <v>-94820</v>
      </c>
      <c r="H5024" s="45">
        <v>-86560</v>
      </c>
      <c r="I5024" s="55">
        <f>pro[[#This Row],[Admin expenses 3]]+pro[[#This Row],[Admin expenses 2]]+pro[[#This Row],[Admin expenses 1]]+pro[[#This Row],[COGS]]</f>
        <v>-626180.91499999992</v>
      </c>
      <c r="J5024" s="55">
        <f>pro[[#This Row],[Revenue]]+pro[[#This Row],[AdminExp]]</f>
        <v>3404415.3889999995</v>
      </c>
      <c r="K5024" s="83">
        <f>pro[[#This Row],[Profit]]/pro[[#This Row],[Revenue]]</f>
        <v>0.84464310792460839</v>
      </c>
      <c r="L5024" s="56">
        <f t="shared" si="78"/>
        <v>5</v>
      </c>
      <c r="M5024" s="82" t="str">
        <f>"Q"&amp;" "&amp;VLOOKUP(pro[[#This Row],[Period]],Mapping!A:B,2,0)</f>
        <v>Q 2</v>
      </c>
      <c r="N5024"/>
    </row>
    <row r="5025" spans="1:14" ht="11.25" customHeight="1" x14ac:dyDescent="0.2">
      <c r="A5025" s="42" t="s">
        <v>43</v>
      </c>
      <c r="B5025" s="44" t="s">
        <v>36</v>
      </c>
      <c r="C5025" s="44" t="s">
        <v>57</v>
      </c>
      <c r="D5025" s="43">
        <v>1174907.51</v>
      </c>
      <c r="E5025" s="43">
        <v>-326920.10399999993</v>
      </c>
      <c r="F5025" s="45">
        <v>-79570</v>
      </c>
      <c r="G5025" s="45">
        <v>-84380</v>
      </c>
      <c r="H5025" s="45">
        <v>-80580</v>
      </c>
      <c r="I5025" s="55">
        <f>pro[[#This Row],[Admin expenses 3]]+pro[[#This Row],[Admin expenses 2]]+pro[[#This Row],[Admin expenses 1]]+pro[[#This Row],[COGS]]</f>
        <v>-571450.10399999993</v>
      </c>
      <c r="J5025" s="55">
        <f>pro[[#This Row],[Revenue]]+pro[[#This Row],[AdminExp]]</f>
        <v>603457.40600000008</v>
      </c>
      <c r="K5025" s="83">
        <f>pro[[#This Row],[Profit]]/pro[[#This Row],[Revenue]]</f>
        <v>0.51362120070200257</v>
      </c>
      <c r="L5025" s="56">
        <f t="shared" si="78"/>
        <v>5</v>
      </c>
      <c r="M5025" s="82" t="str">
        <f>"Q"&amp;" "&amp;VLOOKUP(pro[[#This Row],[Period]],Mapping!A:B,2,0)</f>
        <v>Q 2</v>
      </c>
      <c r="N5025"/>
    </row>
    <row r="5026" spans="1:14" ht="11.25" customHeight="1" x14ac:dyDescent="0.2">
      <c r="A5026" s="42" t="s">
        <v>43</v>
      </c>
      <c r="B5026" s="44" t="s">
        <v>36</v>
      </c>
      <c r="C5026" s="44" t="s">
        <v>57</v>
      </c>
      <c r="D5026" s="43">
        <v>1170601.0119999999</v>
      </c>
      <c r="E5026" s="43">
        <v>-201557.66399999999</v>
      </c>
      <c r="F5026" s="45">
        <v>-64370</v>
      </c>
      <c r="G5026" s="45">
        <v>-79480</v>
      </c>
      <c r="H5026" s="45">
        <v>-26840</v>
      </c>
      <c r="I5026" s="55">
        <f>pro[[#This Row],[Admin expenses 3]]+pro[[#This Row],[Admin expenses 2]]+pro[[#This Row],[Admin expenses 1]]+pro[[#This Row],[COGS]]</f>
        <v>-372247.66399999999</v>
      </c>
      <c r="J5026" s="55">
        <f>pro[[#This Row],[Revenue]]+pro[[#This Row],[AdminExp]]</f>
        <v>798353.34799999988</v>
      </c>
      <c r="K5026" s="83">
        <f>pro[[#This Row],[Profit]]/pro[[#This Row],[Revenue]]</f>
        <v>0.68200295388092491</v>
      </c>
      <c r="L5026" s="56">
        <f t="shared" si="78"/>
        <v>5</v>
      </c>
      <c r="M5026" s="82" t="str">
        <f>"Q"&amp;" "&amp;VLOOKUP(pro[[#This Row],[Period]],Mapping!A:B,2,0)</f>
        <v>Q 2</v>
      </c>
      <c r="N5026"/>
    </row>
    <row r="5027" spans="1:14" ht="11.25" customHeight="1" x14ac:dyDescent="0.2">
      <c r="A5027" s="42" t="s">
        <v>43</v>
      </c>
      <c r="B5027" s="44" t="s">
        <v>36</v>
      </c>
      <c r="C5027" s="44" t="s">
        <v>57</v>
      </c>
      <c r="D5027" s="43">
        <v>1954216.4739999997</v>
      </c>
      <c r="E5027" s="43">
        <v>-15953.909999999998</v>
      </c>
      <c r="F5027" s="45">
        <v>-30260</v>
      </c>
      <c r="G5027" s="45">
        <v>-31070</v>
      </c>
      <c r="H5027" s="45">
        <v>-51220</v>
      </c>
      <c r="I5027" s="55">
        <f>pro[[#This Row],[Admin expenses 3]]+pro[[#This Row],[Admin expenses 2]]+pro[[#This Row],[Admin expenses 1]]+pro[[#This Row],[COGS]]</f>
        <v>-128503.91</v>
      </c>
      <c r="J5027" s="55">
        <f>pro[[#This Row],[Revenue]]+pro[[#This Row],[AdminExp]]</f>
        <v>1825712.5639999998</v>
      </c>
      <c r="K5027" s="83">
        <f>pro[[#This Row],[Profit]]/pro[[#This Row],[Revenue]]</f>
        <v>0.93424274551479403</v>
      </c>
      <c r="L5027" s="56">
        <f t="shared" si="78"/>
        <v>5</v>
      </c>
      <c r="M5027" s="82" t="str">
        <f>"Q"&amp;" "&amp;VLOOKUP(pro[[#This Row],[Period]],Mapping!A:B,2,0)</f>
        <v>Q 2</v>
      </c>
      <c r="N5027"/>
    </row>
    <row r="5028" spans="1:14" ht="11.25" customHeight="1" x14ac:dyDescent="0.2">
      <c r="A5028" s="42" t="s">
        <v>43</v>
      </c>
      <c r="B5028" s="44" t="s">
        <v>36</v>
      </c>
      <c r="C5028" s="44" t="s">
        <v>57</v>
      </c>
      <c r="D5028" s="43">
        <v>2146487.4549999996</v>
      </c>
      <c r="E5028" s="43">
        <v>-33133.939999999995</v>
      </c>
      <c r="F5028" s="45">
        <v>-16460</v>
      </c>
      <c r="G5028" s="45">
        <v>-28370</v>
      </c>
      <c r="H5028" s="45">
        <v>-70870</v>
      </c>
      <c r="I5028" s="55">
        <f>pro[[#This Row],[Admin expenses 3]]+pro[[#This Row],[Admin expenses 2]]+pro[[#This Row],[Admin expenses 1]]+pro[[#This Row],[COGS]]</f>
        <v>-148833.94</v>
      </c>
      <c r="J5028" s="55">
        <f>pro[[#This Row],[Revenue]]+pro[[#This Row],[AdminExp]]</f>
        <v>1997653.5149999997</v>
      </c>
      <c r="K5028" s="83">
        <f>pro[[#This Row],[Profit]]/pro[[#This Row],[Revenue]]</f>
        <v>0.930661630631333</v>
      </c>
      <c r="L5028" s="56">
        <f t="shared" si="78"/>
        <v>5</v>
      </c>
      <c r="M5028" s="82" t="str">
        <f>"Q"&amp;" "&amp;VLOOKUP(pro[[#This Row],[Period]],Mapping!A:B,2,0)</f>
        <v>Q 2</v>
      </c>
      <c r="N5028"/>
    </row>
    <row r="5029" spans="1:14" ht="11.25" customHeight="1" x14ac:dyDescent="0.2">
      <c r="A5029" s="42" t="s">
        <v>43</v>
      </c>
      <c r="B5029" s="44" t="s">
        <v>30</v>
      </c>
      <c r="C5029" s="44" t="s">
        <v>57</v>
      </c>
      <c r="D5029" s="43">
        <v>464445.02299999999</v>
      </c>
      <c r="E5029" s="43">
        <v>-42989.184000000001</v>
      </c>
      <c r="F5029" s="45">
        <v>-74440</v>
      </c>
      <c r="G5029" s="45">
        <v>-100410</v>
      </c>
      <c r="H5029" s="45">
        <v>-39840</v>
      </c>
      <c r="I5029" s="55">
        <f>pro[[#This Row],[Admin expenses 3]]+pro[[#This Row],[Admin expenses 2]]+pro[[#This Row],[Admin expenses 1]]+pro[[#This Row],[COGS]]</f>
        <v>-257679.18400000001</v>
      </c>
      <c r="J5029" s="55">
        <f>pro[[#This Row],[Revenue]]+pro[[#This Row],[AdminExp]]</f>
        <v>206765.83899999998</v>
      </c>
      <c r="K5029" s="83">
        <f>pro[[#This Row],[Profit]]/pro[[#This Row],[Revenue]]</f>
        <v>0.44518905093316069</v>
      </c>
      <c r="L5029" s="56">
        <f t="shared" si="78"/>
        <v>5</v>
      </c>
      <c r="M5029" s="82" t="str">
        <f>"Q"&amp;" "&amp;VLOOKUP(pro[[#This Row],[Period]],Mapping!A:B,2,0)</f>
        <v>Q 2</v>
      </c>
      <c r="N5029"/>
    </row>
    <row r="5030" spans="1:14" ht="11.25" customHeight="1" x14ac:dyDescent="0.2">
      <c r="A5030" s="42" t="s">
        <v>43</v>
      </c>
      <c r="B5030" s="44" t="s">
        <v>30</v>
      </c>
      <c r="C5030" s="44" t="s">
        <v>57</v>
      </c>
      <c r="D5030" s="43">
        <v>302519.973</v>
      </c>
      <c r="E5030" s="43">
        <v>-113386.58799999999</v>
      </c>
      <c r="F5030" s="45">
        <v>-40010</v>
      </c>
      <c r="G5030" s="45">
        <v>-40790</v>
      </c>
      <c r="H5030" s="45">
        <v>-71530</v>
      </c>
      <c r="I5030" s="55">
        <f>pro[[#This Row],[Admin expenses 3]]+pro[[#This Row],[Admin expenses 2]]+pro[[#This Row],[Admin expenses 1]]+pro[[#This Row],[COGS]]</f>
        <v>-265716.58799999999</v>
      </c>
      <c r="J5030" s="55">
        <f>pro[[#This Row],[Revenue]]+pro[[#This Row],[AdminExp]]</f>
        <v>36803.385000000009</v>
      </c>
      <c r="K5030" s="83">
        <f>pro[[#This Row],[Profit]]/pro[[#This Row],[Revenue]]</f>
        <v>0.12165605012796959</v>
      </c>
      <c r="L5030" s="56">
        <f t="shared" si="78"/>
        <v>5</v>
      </c>
      <c r="M5030" s="82" t="str">
        <f>"Q"&amp;" "&amp;VLOOKUP(pro[[#This Row],[Period]],Mapping!A:B,2,0)</f>
        <v>Q 2</v>
      </c>
      <c r="N5030"/>
    </row>
    <row r="5031" spans="1:14" ht="11.25" customHeight="1" x14ac:dyDescent="0.2">
      <c r="A5031" s="42" t="s">
        <v>43</v>
      </c>
      <c r="B5031" s="44" t="s">
        <v>30</v>
      </c>
      <c r="C5031" s="44" t="s">
        <v>57</v>
      </c>
      <c r="D5031" s="43">
        <v>415928.81400000001</v>
      </c>
      <c r="E5031" s="43">
        <v>-232929.424</v>
      </c>
      <c r="F5031" s="45">
        <v>-95520</v>
      </c>
      <c r="G5031" s="45">
        <v>-50210</v>
      </c>
      <c r="H5031" s="45">
        <v>-93850</v>
      </c>
      <c r="I5031" s="55">
        <f>pro[[#This Row],[Admin expenses 3]]+pro[[#This Row],[Admin expenses 2]]+pro[[#This Row],[Admin expenses 1]]+pro[[#This Row],[COGS]]</f>
        <v>-472509.424</v>
      </c>
      <c r="J5031" s="55">
        <f>pro[[#This Row],[Revenue]]+pro[[#This Row],[AdminExp]]</f>
        <v>-56580.609999999986</v>
      </c>
      <c r="K5031" s="83">
        <f>pro[[#This Row],[Profit]]/pro[[#This Row],[Revenue]]</f>
        <v>-0.13603435995660543</v>
      </c>
      <c r="L5031" s="56">
        <f t="shared" si="78"/>
        <v>5</v>
      </c>
      <c r="M5031" s="82" t="str">
        <f>"Q"&amp;" "&amp;VLOOKUP(pro[[#This Row],[Period]],Mapping!A:B,2,0)</f>
        <v>Q 2</v>
      </c>
      <c r="N5031"/>
    </row>
    <row r="5032" spans="1:14" ht="11.25" customHeight="1" x14ac:dyDescent="0.2">
      <c r="A5032" s="42" t="s">
        <v>43</v>
      </c>
      <c r="B5032" s="44" t="s">
        <v>30</v>
      </c>
      <c r="C5032" s="44" t="s">
        <v>57</v>
      </c>
      <c r="D5032" s="43">
        <v>447493.109</v>
      </c>
      <c r="E5032" s="43">
        <v>-261658.60699999999</v>
      </c>
      <c r="F5032" s="45">
        <v>-36300</v>
      </c>
      <c r="G5032" s="45">
        <v>-43790</v>
      </c>
      <c r="H5032" s="45">
        <v>-49480</v>
      </c>
      <c r="I5032" s="55">
        <f>pro[[#This Row],[Admin expenses 3]]+pro[[#This Row],[Admin expenses 2]]+pro[[#This Row],[Admin expenses 1]]+pro[[#This Row],[COGS]]</f>
        <v>-391228.60699999996</v>
      </c>
      <c r="J5032" s="55">
        <f>pro[[#This Row],[Revenue]]+pro[[#This Row],[AdminExp]]</f>
        <v>56264.502000000037</v>
      </c>
      <c r="K5032" s="83">
        <f>pro[[#This Row],[Profit]]/pro[[#This Row],[Revenue]]</f>
        <v>0.12573266686884341</v>
      </c>
      <c r="L5032" s="56">
        <f t="shared" si="78"/>
        <v>5</v>
      </c>
      <c r="M5032" s="82" t="str">
        <f>"Q"&amp;" "&amp;VLOOKUP(pro[[#This Row],[Period]],Mapping!A:B,2,0)</f>
        <v>Q 2</v>
      </c>
      <c r="N5032"/>
    </row>
    <row r="5033" spans="1:14" ht="11.25" customHeight="1" x14ac:dyDescent="0.2">
      <c r="A5033" s="42" t="s">
        <v>43</v>
      </c>
      <c r="B5033" s="44" t="s">
        <v>30</v>
      </c>
      <c r="C5033" s="44" t="s">
        <v>57</v>
      </c>
      <c r="D5033" s="43">
        <v>1119533.17</v>
      </c>
      <c r="E5033" s="43">
        <v>-1564099.4739999997</v>
      </c>
      <c r="F5033" s="45">
        <v>-26130</v>
      </c>
      <c r="G5033" s="45">
        <v>-57410</v>
      </c>
      <c r="H5033" s="45">
        <v>-59890</v>
      </c>
      <c r="I5033" s="55">
        <f>pro[[#This Row],[Admin expenses 3]]+pro[[#This Row],[Admin expenses 2]]+pro[[#This Row],[Admin expenses 1]]+pro[[#This Row],[COGS]]</f>
        <v>-1707529.4739999997</v>
      </c>
      <c r="J5033" s="55">
        <f>pro[[#This Row],[Revenue]]+pro[[#This Row],[AdminExp]]</f>
        <v>-587996.30399999977</v>
      </c>
      <c r="K5033" s="83">
        <f>pro[[#This Row],[Profit]]/pro[[#This Row],[Revenue]]</f>
        <v>-0.52521561643412473</v>
      </c>
      <c r="L5033" s="56">
        <f t="shared" si="78"/>
        <v>5</v>
      </c>
      <c r="M5033" s="82" t="str">
        <f>"Q"&amp;" "&amp;VLOOKUP(pro[[#This Row],[Period]],Mapping!A:B,2,0)</f>
        <v>Q 2</v>
      </c>
      <c r="N5033"/>
    </row>
    <row r="5034" spans="1:14" ht="11.25" customHeight="1" x14ac:dyDescent="0.2">
      <c r="A5034" s="42" t="s">
        <v>43</v>
      </c>
      <c r="B5034" s="44" t="s">
        <v>30</v>
      </c>
      <c r="C5034" s="44" t="s">
        <v>57</v>
      </c>
      <c r="D5034" s="43">
        <v>317024.61</v>
      </c>
      <c r="E5034" s="43">
        <v>-533914.51399999997</v>
      </c>
      <c r="F5034" s="45">
        <v>-84530</v>
      </c>
      <c r="G5034" s="45">
        <v>-53040</v>
      </c>
      <c r="H5034" s="45">
        <v>-88600</v>
      </c>
      <c r="I5034" s="55">
        <f>pro[[#This Row],[Admin expenses 3]]+pro[[#This Row],[Admin expenses 2]]+pro[[#This Row],[Admin expenses 1]]+pro[[#This Row],[COGS]]</f>
        <v>-760084.51399999997</v>
      </c>
      <c r="J5034" s="55">
        <f>pro[[#This Row],[Revenue]]+pro[[#This Row],[AdminExp]]</f>
        <v>-443059.90399999998</v>
      </c>
      <c r="K5034" s="83">
        <f>pro[[#This Row],[Profit]]/pro[[#This Row],[Revenue]]</f>
        <v>-1.397556814280128</v>
      </c>
      <c r="L5034" s="56">
        <f t="shared" si="78"/>
        <v>5</v>
      </c>
      <c r="M5034" s="82" t="str">
        <f>"Q"&amp;" "&amp;VLOOKUP(pro[[#This Row],[Period]],Mapping!A:B,2,0)</f>
        <v>Q 2</v>
      </c>
      <c r="N5034"/>
    </row>
    <row r="5035" spans="1:14" ht="11.25" customHeight="1" x14ac:dyDescent="0.2">
      <c r="A5035" s="42" t="s">
        <v>43</v>
      </c>
      <c r="B5035" s="44" t="s">
        <v>30</v>
      </c>
      <c r="C5035" s="44" t="s">
        <v>57</v>
      </c>
      <c r="D5035" s="43">
        <v>359421.11799999996</v>
      </c>
      <c r="E5035" s="43">
        <v>-126164.31799999998</v>
      </c>
      <c r="F5035" s="45">
        <v>-42860</v>
      </c>
      <c r="G5035" s="45">
        <v>-16790</v>
      </c>
      <c r="H5035" s="45">
        <v>-57950</v>
      </c>
      <c r="I5035" s="55">
        <f>pro[[#This Row],[Admin expenses 3]]+pro[[#This Row],[Admin expenses 2]]+pro[[#This Row],[Admin expenses 1]]+pro[[#This Row],[COGS]]</f>
        <v>-243764.31799999997</v>
      </c>
      <c r="J5035" s="55">
        <f>pro[[#This Row],[Revenue]]+pro[[#This Row],[AdminExp]]</f>
        <v>115656.79999999999</v>
      </c>
      <c r="K5035" s="83">
        <f>pro[[#This Row],[Profit]]/pro[[#This Row],[Revenue]]</f>
        <v>0.32178632308410993</v>
      </c>
      <c r="L5035" s="56">
        <f t="shared" si="78"/>
        <v>5</v>
      </c>
      <c r="M5035" s="82" t="str">
        <f>"Q"&amp;" "&amp;VLOOKUP(pro[[#This Row],[Period]],Mapping!A:B,2,0)</f>
        <v>Q 2</v>
      </c>
      <c r="N5035"/>
    </row>
    <row r="5036" spans="1:14" ht="11.25" customHeight="1" x14ac:dyDescent="0.2">
      <c r="A5036" s="42" t="s">
        <v>43</v>
      </c>
      <c r="B5036" s="44" t="s">
        <v>30</v>
      </c>
      <c r="C5036" s="44" t="s">
        <v>57</v>
      </c>
      <c r="D5036" s="43">
        <v>640092.88</v>
      </c>
      <c r="E5036" s="43">
        <v>-315476.364</v>
      </c>
      <c r="F5036" s="45">
        <v>-18680</v>
      </c>
      <c r="G5036" s="45">
        <v>-35280</v>
      </c>
      <c r="H5036" s="45">
        <v>-52670</v>
      </c>
      <c r="I5036" s="55">
        <f>pro[[#This Row],[Admin expenses 3]]+pro[[#This Row],[Admin expenses 2]]+pro[[#This Row],[Admin expenses 1]]+pro[[#This Row],[COGS]]</f>
        <v>-422106.364</v>
      </c>
      <c r="J5036" s="55">
        <f>pro[[#This Row],[Revenue]]+pro[[#This Row],[AdminExp]]</f>
        <v>217986.516</v>
      </c>
      <c r="K5036" s="83">
        <f>pro[[#This Row],[Profit]]/pro[[#This Row],[Revenue]]</f>
        <v>0.3405545082769863</v>
      </c>
      <c r="L5036" s="56">
        <f t="shared" si="78"/>
        <v>5</v>
      </c>
      <c r="M5036" s="82" t="str">
        <f>"Q"&amp;" "&amp;VLOOKUP(pro[[#This Row],[Period]],Mapping!A:B,2,0)</f>
        <v>Q 2</v>
      </c>
      <c r="N5036"/>
    </row>
    <row r="5037" spans="1:14" ht="11.25" customHeight="1" x14ac:dyDescent="0.2">
      <c r="A5037" s="42" t="s">
        <v>43</v>
      </c>
      <c r="B5037" s="44" t="s">
        <v>30</v>
      </c>
      <c r="C5037" s="44" t="s">
        <v>57</v>
      </c>
      <c r="D5037" s="43">
        <v>402826.01799999998</v>
      </c>
      <c r="E5037" s="43">
        <v>-492574.79599999997</v>
      </c>
      <c r="F5037" s="45">
        <v>-59700</v>
      </c>
      <c r="G5037" s="45">
        <v>-61340</v>
      </c>
      <c r="H5037" s="45">
        <v>-51720</v>
      </c>
      <c r="I5037" s="55">
        <f>pro[[#This Row],[Admin expenses 3]]+pro[[#This Row],[Admin expenses 2]]+pro[[#This Row],[Admin expenses 1]]+pro[[#This Row],[COGS]]</f>
        <v>-665334.79599999997</v>
      </c>
      <c r="J5037" s="55">
        <f>pro[[#This Row],[Revenue]]+pro[[#This Row],[AdminExp]]</f>
        <v>-262508.77799999999</v>
      </c>
      <c r="K5037" s="83">
        <f>pro[[#This Row],[Profit]]/pro[[#This Row],[Revenue]]</f>
        <v>-0.65166788208799364</v>
      </c>
      <c r="L5037" s="56">
        <f t="shared" si="78"/>
        <v>5</v>
      </c>
      <c r="M5037" s="82" t="str">
        <f>"Q"&amp;" "&amp;VLOOKUP(pro[[#This Row],[Period]],Mapping!A:B,2,0)</f>
        <v>Q 2</v>
      </c>
      <c r="N5037"/>
    </row>
    <row r="5038" spans="1:14" ht="11.25" customHeight="1" x14ac:dyDescent="0.2">
      <c r="A5038" s="42" t="s">
        <v>43</v>
      </c>
      <c r="B5038" s="44" t="s">
        <v>30</v>
      </c>
      <c r="C5038" s="44" t="s">
        <v>57</v>
      </c>
      <c r="D5038" s="43">
        <v>169442.69299999997</v>
      </c>
      <c r="E5038" s="43">
        <v>-156982.196</v>
      </c>
      <c r="F5038" s="45">
        <v>-86460</v>
      </c>
      <c r="G5038" s="45">
        <v>-76420</v>
      </c>
      <c r="H5038" s="45">
        <v>-91010</v>
      </c>
      <c r="I5038" s="55">
        <f>pro[[#This Row],[Admin expenses 3]]+pro[[#This Row],[Admin expenses 2]]+pro[[#This Row],[Admin expenses 1]]+pro[[#This Row],[COGS]]</f>
        <v>-410872.196</v>
      </c>
      <c r="J5038" s="55">
        <f>pro[[#This Row],[Revenue]]+pro[[#This Row],[AdminExp]]</f>
        <v>-241429.50300000003</v>
      </c>
      <c r="K5038" s="83">
        <f>pro[[#This Row],[Profit]]/pro[[#This Row],[Revenue]]</f>
        <v>-1.4248445815246815</v>
      </c>
      <c r="L5038" s="56">
        <f t="shared" si="78"/>
        <v>5</v>
      </c>
      <c r="M5038" s="82" t="str">
        <f>"Q"&amp;" "&amp;VLOOKUP(pro[[#This Row],[Period]],Mapping!A:B,2,0)</f>
        <v>Q 2</v>
      </c>
      <c r="N5038"/>
    </row>
    <row r="5039" spans="1:14" ht="11.25" customHeight="1" x14ac:dyDescent="0.2">
      <c r="A5039" s="42" t="s">
        <v>43</v>
      </c>
      <c r="B5039" s="44" t="s">
        <v>30</v>
      </c>
      <c r="C5039" s="44" t="s">
        <v>57</v>
      </c>
      <c r="D5039" s="43">
        <v>271864.07500000001</v>
      </c>
      <c r="E5039" s="43">
        <v>-168151.571</v>
      </c>
      <c r="F5039" s="45">
        <v>-95320</v>
      </c>
      <c r="G5039" s="45">
        <v>-78070</v>
      </c>
      <c r="H5039" s="45">
        <v>-42990</v>
      </c>
      <c r="I5039" s="55">
        <f>pro[[#This Row],[Admin expenses 3]]+pro[[#This Row],[Admin expenses 2]]+pro[[#This Row],[Admin expenses 1]]+pro[[#This Row],[COGS]]</f>
        <v>-384531.571</v>
      </c>
      <c r="J5039" s="55">
        <f>pro[[#This Row],[Revenue]]+pro[[#This Row],[AdminExp]]</f>
        <v>-112667.49599999998</v>
      </c>
      <c r="K5039" s="83">
        <f>pro[[#This Row],[Profit]]/pro[[#This Row],[Revenue]]</f>
        <v>-0.41442583393925797</v>
      </c>
      <c r="L5039" s="56">
        <f t="shared" si="78"/>
        <v>5</v>
      </c>
      <c r="M5039" s="82" t="str">
        <f>"Q"&amp;" "&amp;VLOOKUP(pro[[#This Row],[Period]],Mapping!A:B,2,0)</f>
        <v>Q 2</v>
      </c>
      <c r="N5039"/>
    </row>
    <row r="5040" spans="1:14" ht="11.25" customHeight="1" x14ac:dyDescent="0.2">
      <c r="A5040" s="42" t="s">
        <v>43</v>
      </c>
      <c r="B5040" s="44" t="s">
        <v>30</v>
      </c>
      <c r="C5040" s="44" t="s">
        <v>57</v>
      </c>
      <c r="D5040" s="43">
        <v>16570.96</v>
      </c>
      <c r="E5040" s="43">
        <v>-3178.5739999999996</v>
      </c>
      <c r="F5040" s="45">
        <v>-57250</v>
      </c>
      <c r="G5040" s="45">
        <v>-46420</v>
      </c>
      <c r="H5040" s="45">
        <v>-22060</v>
      </c>
      <c r="I5040" s="55">
        <f>pro[[#This Row],[Admin expenses 3]]+pro[[#This Row],[Admin expenses 2]]+pro[[#This Row],[Admin expenses 1]]+pro[[#This Row],[COGS]]</f>
        <v>-128908.57399999999</v>
      </c>
      <c r="J5040" s="55">
        <f>pro[[#This Row],[Revenue]]+pro[[#This Row],[AdminExp]]</f>
        <v>-112337.614</v>
      </c>
      <c r="K5040" s="83">
        <f>pro[[#This Row],[Profit]]/pro[[#This Row],[Revenue]]</f>
        <v>-6.7791856355938345</v>
      </c>
      <c r="L5040" s="56">
        <f t="shared" si="78"/>
        <v>5</v>
      </c>
      <c r="M5040" s="82" t="str">
        <f>"Q"&amp;" "&amp;VLOOKUP(pro[[#This Row],[Period]],Mapping!A:B,2,0)</f>
        <v>Q 2</v>
      </c>
      <c r="N5040"/>
    </row>
    <row r="5041" spans="1:14" ht="11.25" customHeight="1" x14ac:dyDescent="0.2">
      <c r="A5041" s="42" t="s">
        <v>43</v>
      </c>
      <c r="B5041" s="44" t="s">
        <v>30</v>
      </c>
      <c r="C5041" s="44" t="s">
        <v>57</v>
      </c>
      <c r="D5041" s="43">
        <v>38097.002999999997</v>
      </c>
      <c r="E5041" s="43">
        <v>-4086.5299999999993</v>
      </c>
      <c r="F5041" s="45">
        <v>-75420</v>
      </c>
      <c r="G5041" s="45">
        <v>-52310</v>
      </c>
      <c r="H5041" s="45">
        <v>-74870</v>
      </c>
      <c r="I5041" s="55">
        <f>pro[[#This Row],[Admin expenses 3]]+pro[[#This Row],[Admin expenses 2]]+pro[[#This Row],[Admin expenses 1]]+pro[[#This Row],[COGS]]</f>
        <v>-206686.53</v>
      </c>
      <c r="J5041" s="55">
        <f>pro[[#This Row],[Revenue]]+pro[[#This Row],[AdminExp]]</f>
        <v>-168589.527</v>
      </c>
      <c r="K5041" s="83">
        <f>pro[[#This Row],[Profit]]/pro[[#This Row],[Revenue]]</f>
        <v>-4.4252700665194062</v>
      </c>
      <c r="L5041" s="56">
        <f t="shared" si="78"/>
        <v>5</v>
      </c>
      <c r="M5041" s="82" t="str">
        <f>"Q"&amp;" "&amp;VLOOKUP(pro[[#This Row],[Period]],Mapping!A:B,2,0)</f>
        <v>Q 2</v>
      </c>
      <c r="N5041"/>
    </row>
    <row r="5042" spans="1:14" ht="11.25" customHeight="1" x14ac:dyDescent="0.2">
      <c r="A5042" s="42" t="s">
        <v>43</v>
      </c>
      <c r="B5042" s="44" t="s">
        <v>30</v>
      </c>
      <c r="C5042" s="44" t="s">
        <v>57</v>
      </c>
      <c r="D5042" s="43">
        <v>658911.55399999989</v>
      </c>
      <c r="E5042" s="43">
        <v>-193901.91799999998</v>
      </c>
      <c r="F5042" s="45">
        <v>-42450</v>
      </c>
      <c r="G5042" s="45">
        <v>-75160</v>
      </c>
      <c r="H5042" s="45">
        <v>-95530</v>
      </c>
      <c r="I5042" s="55">
        <f>pro[[#This Row],[Admin expenses 3]]+pro[[#This Row],[Admin expenses 2]]+pro[[#This Row],[Admin expenses 1]]+pro[[#This Row],[COGS]]</f>
        <v>-407041.91799999995</v>
      </c>
      <c r="J5042" s="55">
        <f>pro[[#This Row],[Revenue]]+pro[[#This Row],[AdminExp]]</f>
        <v>251869.63599999994</v>
      </c>
      <c r="K5042" s="83">
        <f>pro[[#This Row],[Profit]]/pro[[#This Row],[Revenue]]</f>
        <v>0.3822510539859193</v>
      </c>
      <c r="L5042" s="56">
        <f t="shared" si="78"/>
        <v>5</v>
      </c>
      <c r="M5042" s="82" t="str">
        <f>"Q"&amp;" "&amp;VLOOKUP(pro[[#This Row],[Period]],Mapping!A:B,2,0)</f>
        <v>Q 2</v>
      </c>
      <c r="N5042"/>
    </row>
    <row r="5043" spans="1:14" ht="11.25" customHeight="1" x14ac:dyDescent="0.2">
      <c r="A5043" s="42" t="s">
        <v>43</v>
      </c>
      <c r="B5043" s="44" t="s">
        <v>30</v>
      </c>
      <c r="C5043" s="44" t="s">
        <v>57</v>
      </c>
      <c r="D5043" s="43">
        <v>262997.44799999997</v>
      </c>
      <c r="E5043" s="43">
        <v>-24680.963999999996</v>
      </c>
      <c r="F5043" s="45">
        <v>-32210</v>
      </c>
      <c r="G5043" s="45">
        <v>-85550</v>
      </c>
      <c r="H5043" s="45">
        <v>-80820</v>
      </c>
      <c r="I5043" s="55">
        <f>pro[[#This Row],[Admin expenses 3]]+pro[[#This Row],[Admin expenses 2]]+pro[[#This Row],[Admin expenses 1]]+pro[[#This Row],[COGS]]</f>
        <v>-223260.96400000001</v>
      </c>
      <c r="J5043" s="55">
        <f>pro[[#This Row],[Revenue]]+pro[[#This Row],[AdminExp]]</f>
        <v>39736.483999999968</v>
      </c>
      <c r="K5043" s="83">
        <f>pro[[#This Row],[Profit]]/pro[[#This Row],[Revenue]]</f>
        <v>0.15109075887306697</v>
      </c>
      <c r="L5043" s="56">
        <f t="shared" si="78"/>
        <v>5</v>
      </c>
      <c r="M5043" s="82" t="str">
        <f>"Q"&amp;" "&amp;VLOOKUP(pro[[#This Row],[Period]],Mapping!A:B,2,0)</f>
        <v>Q 2</v>
      </c>
      <c r="N5043"/>
    </row>
    <row r="5044" spans="1:14" ht="11.25" customHeight="1" x14ac:dyDescent="0.2">
      <c r="A5044" s="42" t="s">
        <v>43</v>
      </c>
      <c r="B5044" s="44" t="s">
        <v>30</v>
      </c>
      <c r="C5044" s="44" t="s">
        <v>57</v>
      </c>
      <c r="D5044" s="43">
        <v>185067.79199999999</v>
      </c>
      <c r="E5044" s="43">
        <v>-13962.501</v>
      </c>
      <c r="F5044" s="45">
        <v>-37990</v>
      </c>
      <c r="G5044" s="45">
        <v>-49760</v>
      </c>
      <c r="H5044" s="45">
        <v>-53900</v>
      </c>
      <c r="I5044" s="55">
        <f>pro[[#This Row],[Admin expenses 3]]+pro[[#This Row],[Admin expenses 2]]+pro[[#This Row],[Admin expenses 1]]+pro[[#This Row],[COGS]]</f>
        <v>-155612.50099999999</v>
      </c>
      <c r="J5044" s="55">
        <f>pro[[#This Row],[Revenue]]+pro[[#This Row],[AdminExp]]</f>
        <v>29455.290999999997</v>
      </c>
      <c r="K5044" s="83">
        <f>pro[[#This Row],[Profit]]/pro[[#This Row],[Revenue]]</f>
        <v>0.15915946627817334</v>
      </c>
      <c r="L5044" s="56">
        <f t="shared" si="78"/>
        <v>5</v>
      </c>
      <c r="M5044" s="82" t="str">
        <f>"Q"&amp;" "&amp;VLOOKUP(pro[[#This Row],[Period]],Mapping!A:B,2,0)</f>
        <v>Q 2</v>
      </c>
      <c r="N5044"/>
    </row>
    <row r="5045" spans="1:14" ht="11.25" customHeight="1" x14ac:dyDescent="0.2">
      <c r="A5045" s="42" t="s">
        <v>43</v>
      </c>
      <c r="B5045" s="44" t="s">
        <v>30</v>
      </c>
      <c r="C5045" s="44" t="s">
        <v>57</v>
      </c>
      <c r="D5045" s="43">
        <v>53133.024000000005</v>
      </c>
      <c r="E5045" s="43">
        <v>-24081.700999999997</v>
      </c>
      <c r="F5045" s="45">
        <v>-93440</v>
      </c>
      <c r="G5045" s="45">
        <v>-74030</v>
      </c>
      <c r="H5045" s="45">
        <v>-91470</v>
      </c>
      <c r="I5045" s="55">
        <f>pro[[#This Row],[Admin expenses 3]]+pro[[#This Row],[Admin expenses 2]]+pro[[#This Row],[Admin expenses 1]]+pro[[#This Row],[COGS]]</f>
        <v>-283021.701</v>
      </c>
      <c r="J5045" s="55">
        <f>pro[[#This Row],[Revenue]]+pro[[#This Row],[AdminExp]]</f>
        <v>-229888.677</v>
      </c>
      <c r="K5045" s="83">
        <f>pro[[#This Row],[Profit]]/pro[[#This Row],[Revenue]]</f>
        <v>-4.3266627737958219</v>
      </c>
      <c r="L5045" s="56">
        <f t="shared" si="78"/>
        <v>5</v>
      </c>
      <c r="M5045" s="82" t="str">
        <f>"Q"&amp;" "&amp;VLOOKUP(pro[[#This Row],[Period]],Mapping!A:B,2,0)</f>
        <v>Q 2</v>
      </c>
      <c r="N5045"/>
    </row>
    <row r="5046" spans="1:14" ht="11.25" customHeight="1" x14ac:dyDescent="0.2">
      <c r="A5046" s="42" t="s">
        <v>43</v>
      </c>
      <c r="B5046" s="44" t="s">
        <v>30</v>
      </c>
      <c r="C5046" s="44" t="s">
        <v>57</v>
      </c>
      <c r="D5046" s="43">
        <v>53325.208999999995</v>
      </c>
      <c r="E5046" s="43">
        <v>-23907.246999999999</v>
      </c>
      <c r="F5046" s="45">
        <v>-105610</v>
      </c>
      <c r="G5046" s="45">
        <v>-56070</v>
      </c>
      <c r="H5046" s="45">
        <v>-96050</v>
      </c>
      <c r="I5046" s="55">
        <f>pro[[#This Row],[Admin expenses 3]]+pro[[#This Row],[Admin expenses 2]]+pro[[#This Row],[Admin expenses 1]]+pro[[#This Row],[COGS]]</f>
        <v>-281637.24699999997</v>
      </c>
      <c r="J5046" s="55">
        <f>pro[[#This Row],[Revenue]]+pro[[#This Row],[AdminExp]]</f>
        <v>-228312.03799999997</v>
      </c>
      <c r="K5046" s="83">
        <f>pro[[#This Row],[Profit]]/pro[[#This Row],[Revenue]]</f>
        <v>-4.281502919191559</v>
      </c>
      <c r="L5046" s="56">
        <f t="shared" si="78"/>
        <v>5</v>
      </c>
      <c r="M5046" s="82" t="str">
        <f>"Q"&amp;" "&amp;VLOOKUP(pro[[#This Row],[Period]],Mapping!A:B,2,0)</f>
        <v>Q 2</v>
      </c>
      <c r="N5046"/>
    </row>
    <row r="5047" spans="1:14" ht="11.25" customHeight="1" x14ac:dyDescent="0.2">
      <c r="A5047" s="42" t="s">
        <v>43</v>
      </c>
      <c r="B5047" s="44" t="s">
        <v>30</v>
      </c>
      <c r="C5047" s="44" t="s">
        <v>58</v>
      </c>
      <c r="D5047" s="43">
        <v>656541.25599999994</v>
      </c>
      <c r="E5047" s="43">
        <v>-458398.24099999998</v>
      </c>
      <c r="F5047" s="45">
        <v>-60280</v>
      </c>
      <c r="G5047" s="45">
        <v>-29310</v>
      </c>
      <c r="H5047" s="45">
        <v>-65940</v>
      </c>
      <c r="I5047" s="55">
        <f>pro[[#This Row],[Admin expenses 3]]+pro[[#This Row],[Admin expenses 2]]+pro[[#This Row],[Admin expenses 1]]+pro[[#This Row],[COGS]]</f>
        <v>-613928.24099999992</v>
      </c>
      <c r="J5047" s="55">
        <f>pro[[#This Row],[Revenue]]+pro[[#This Row],[AdminExp]]</f>
        <v>42613.015000000014</v>
      </c>
      <c r="K5047" s="83">
        <f>pro[[#This Row],[Profit]]/pro[[#This Row],[Revenue]]</f>
        <v>6.4905311906248306E-2</v>
      </c>
      <c r="L5047" s="56">
        <f t="shared" si="78"/>
        <v>5</v>
      </c>
      <c r="M5047" s="82" t="str">
        <f>"Q"&amp;" "&amp;VLOOKUP(pro[[#This Row],[Period]],Mapping!A:B,2,0)</f>
        <v>Q 2</v>
      </c>
      <c r="N5047"/>
    </row>
    <row r="5048" spans="1:14" ht="11.25" customHeight="1" x14ac:dyDescent="0.2">
      <c r="A5048" s="42" t="s">
        <v>43</v>
      </c>
      <c r="B5048" s="44" t="s">
        <v>30</v>
      </c>
      <c r="C5048" s="44" t="s">
        <v>59</v>
      </c>
      <c r="D5048" s="43">
        <v>287048.89499999996</v>
      </c>
      <c r="E5048" s="43">
        <v>-198978.87100000001</v>
      </c>
      <c r="F5048" s="45">
        <v>-90730</v>
      </c>
      <c r="G5048" s="45">
        <v>-32950</v>
      </c>
      <c r="H5048" s="45">
        <v>-38740</v>
      </c>
      <c r="I5048" s="55">
        <f>pro[[#This Row],[Admin expenses 3]]+pro[[#This Row],[Admin expenses 2]]+pro[[#This Row],[Admin expenses 1]]+pro[[#This Row],[COGS]]</f>
        <v>-361398.87100000004</v>
      </c>
      <c r="J5048" s="55">
        <f>pro[[#This Row],[Revenue]]+pro[[#This Row],[AdminExp]]</f>
        <v>-74349.976000000082</v>
      </c>
      <c r="K5048" s="83">
        <f>pro[[#This Row],[Profit]]/pro[[#This Row],[Revenue]]</f>
        <v>-0.25901502251036396</v>
      </c>
      <c r="L5048" s="56">
        <f t="shared" si="78"/>
        <v>5</v>
      </c>
      <c r="M5048" s="82" t="str">
        <f>"Q"&amp;" "&amp;VLOOKUP(pro[[#This Row],[Period]],Mapping!A:B,2,0)</f>
        <v>Q 2</v>
      </c>
      <c r="N5048"/>
    </row>
    <row r="5049" spans="1:14" ht="11.25" customHeight="1" x14ac:dyDescent="0.2">
      <c r="A5049" s="42" t="s">
        <v>43</v>
      </c>
      <c r="B5049" s="44" t="s">
        <v>30</v>
      </c>
      <c r="C5049" s="44" t="s">
        <v>57</v>
      </c>
      <c r="D5049" s="43">
        <v>97103.530999999988</v>
      </c>
      <c r="E5049" s="43">
        <v>-49323.379000000001</v>
      </c>
      <c r="F5049" s="45">
        <v>-24710</v>
      </c>
      <c r="G5049" s="45">
        <v>-52640</v>
      </c>
      <c r="H5049" s="45">
        <v>-71320</v>
      </c>
      <c r="I5049" s="55">
        <f>pro[[#This Row],[Admin expenses 3]]+pro[[#This Row],[Admin expenses 2]]+pro[[#This Row],[Admin expenses 1]]+pro[[#This Row],[COGS]]</f>
        <v>-197993.37900000002</v>
      </c>
      <c r="J5049" s="55">
        <f>pro[[#This Row],[Revenue]]+pro[[#This Row],[AdminExp]]</f>
        <v>-100889.84800000003</v>
      </c>
      <c r="K5049" s="83">
        <f>pro[[#This Row],[Profit]]/pro[[#This Row],[Revenue]]</f>
        <v>-1.0389925779321048</v>
      </c>
      <c r="L5049" s="56">
        <f t="shared" si="78"/>
        <v>5</v>
      </c>
      <c r="M5049" s="82" t="str">
        <f>"Q"&amp;" "&amp;VLOOKUP(pro[[#This Row],[Period]],Mapping!A:B,2,0)</f>
        <v>Q 2</v>
      </c>
      <c r="N5049"/>
    </row>
    <row r="5050" spans="1:14" ht="11.25" customHeight="1" x14ac:dyDescent="0.2">
      <c r="A5050" s="42" t="s">
        <v>43</v>
      </c>
      <c r="B5050" s="44" t="s">
        <v>30</v>
      </c>
      <c r="C5050" s="44" t="s">
        <v>57</v>
      </c>
      <c r="D5050" s="43">
        <v>99122.078999999998</v>
      </c>
      <c r="E5050" s="43">
        <v>-46194.700999999994</v>
      </c>
      <c r="F5050" s="45">
        <v>-17310</v>
      </c>
      <c r="G5050" s="45">
        <v>-51240</v>
      </c>
      <c r="H5050" s="45">
        <v>-73870</v>
      </c>
      <c r="I5050" s="55">
        <f>pro[[#This Row],[Admin expenses 3]]+pro[[#This Row],[Admin expenses 2]]+pro[[#This Row],[Admin expenses 1]]+pro[[#This Row],[COGS]]</f>
        <v>-188614.701</v>
      </c>
      <c r="J5050" s="55">
        <f>pro[[#This Row],[Revenue]]+pro[[#This Row],[AdminExp]]</f>
        <v>-89492.622000000003</v>
      </c>
      <c r="K5050" s="83">
        <f>pro[[#This Row],[Profit]]/pro[[#This Row],[Revenue]]</f>
        <v>-0.90285255215439952</v>
      </c>
      <c r="L5050" s="56">
        <f t="shared" si="78"/>
        <v>5</v>
      </c>
      <c r="M5050" s="82" t="str">
        <f>"Q"&amp;" "&amp;VLOOKUP(pro[[#This Row],[Period]],Mapping!A:B,2,0)</f>
        <v>Q 2</v>
      </c>
      <c r="N5050"/>
    </row>
    <row r="5051" spans="1:14" ht="11.25" customHeight="1" x14ac:dyDescent="0.2">
      <c r="A5051" s="42" t="s">
        <v>43</v>
      </c>
      <c r="B5051" s="44" t="s">
        <v>30</v>
      </c>
      <c r="C5051" s="44" t="s">
        <v>57</v>
      </c>
      <c r="D5051" s="43">
        <v>137991.20300000001</v>
      </c>
      <c r="E5051" s="43">
        <v>-92109.233999999997</v>
      </c>
      <c r="F5051" s="45">
        <v>-77300</v>
      </c>
      <c r="G5051" s="45">
        <v>-24230</v>
      </c>
      <c r="H5051" s="45">
        <v>-14910</v>
      </c>
      <c r="I5051" s="55">
        <f>pro[[#This Row],[Admin expenses 3]]+pro[[#This Row],[Admin expenses 2]]+pro[[#This Row],[Admin expenses 1]]+pro[[#This Row],[COGS]]</f>
        <v>-208549.234</v>
      </c>
      <c r="J5051" s="55">
        <f>pro[[#This Row],[Revenue]]+pro[[#This Row],[AdminExp]]</f>
        <v>-70558.030999999988</v>
      </c>
      <c r="K5051" s="83">
        <f>pro[[#This Row],[Profit]]/pro[[#This Row],[Revenue]]</f>
        <v>-0.51132267467803716</v>
      </c>
      <c r="L5051" s="56">
        <f t="shared" si="78"/>
        <v>5</v>
      </c>
      <c r="M5051" s="82" t="str">
        <f>"Q"&amp;" "&amp;VLOOKUP(pro[[#This Row],[Period]],Mapping!A:B,2,0)</f>
        <v>Q 2</v>
      </c>
      <c r="N5051"/>
    </row>
    <row r="5052" spans="1:14" ht="11.25" customHeight="1" x14ac:dyDescent="0.2">
      <c r="A5052" s="42" t="s">
        <v>43</v>
      </c>
      <c r="B5052" s="44" t="s">
        <v>30</v>
      </c>
      <c r="C5052" s="44" t="s">
        <v>57</v>
      </c>
      <c r="D5052" s="43">
        <v>116900.73499999999</v>
      </c>
      <c r="E5052" s="43">
        <v>-23213.876</v>
      </c>
      <c r="F5052" s="45">
        <v>-22010</v>
      </c>
      <c r="G5052" s="45">
        <v>-24770</v>
      </c>
      <c r="H5052" s="45">
        <v>-26430</v>
      </c>
      <c r="I5052" s="55">
        <f>pro[[#This Row],[Admin expenses 3]]+pro[[#This Row],[Admin expenses 2]]+pro[[#This Row],[Admin expenses 1]]+pro[[#This Row],[COGS]]</f>
        <v>-96423.876000000004</v>
      </c>
      <c r="J5052" s="55">
        <f>pro[[#This Row],[Revenue]]+pro[[#This Row],[AdminExp]]</f>
        <v>20476.858999999982</v>
      </c>
      <c r="K5052" s="83">
        <f>pro[[#This Row],[Profit]]/pro[[#This Row],[Revenue]]</f>
        <v>0.17516450174586143</v>
      </c>
      <c r="L5052" s="56">
        <f t="shared" si="78"/>
        <v>5</v>
      </c>
      <c r="M5052" s="82" t="str">
        <f>"Q"&amp;" "&amp;VLOOKUP(pro[[#This Row],[Period]],Mapping!A:B,2,0)</f>
        <v>Q 2</v>
      </c>
      <c r="N5052"/>
    </row>
    <row r="5053" spans="1:14" ht="11.25" customHeight="1" x14ac:dyDescent="0.2">
      <c r="A5053" s="42" t="s">
        <v>43</v>
      </c>
      <c r="B5053" s="44" t="s">
        <v>30</v>
      </c>
      <c r="C5053" s="44" t="s">
        <v>57</v>
      </c>
      <c r="D5053" s="43">
        <v>35492.421999999999</v>
      </c>
      <c r="E5053" s="43">
        <v>-14410.416999999999</v>
      </c>
      <c r="F5053" s="45">
        <v>-23810</v>
      </c>
      <c r="G5053" s="45">
        <v>-34790</v>
      </c>
      <c r="H5053" s="45">
        <v>-56990</v>
      </c>
      <c r="I5053" s="55">
        <f>pro[[#This Row],[Admin expenses 3]]+pro[[#This Row],[Admin expenses 2]]+pro[[#This Row],[Admin expenses 1]]+pro[[#This Row],[COGS]]</f>
        <v>-130000.417</v>
      </c>
      <c r="J5053" s="55">
        <f>pro[[#This Row],[Revenue]]+pro[[#This Row],[AdminExp]]</f>
        <v>-94507.994999999995</v>
      </c>
      <c r="K5053" s="83">
        <f>pro[[#This Row],[Profit]]/pro[[#This Row],[Revenue]]</f>
        <v>-2.6627654489175181</v>
      </c>
      <c r="L5053" s="56">
        <f t="shared" si="78"/>
        <v>5</v>
      </c>
      <c r="M5053" s="82" t="str">
        <f>"Q"&amp;" "&amp;VLOOKUP(pro[[#This Row],[Period]],Mapping!A:B,2,0)</f>
        <v>Q 2</v>
      </c>
      <c r="N5053"/>
    </row>
    <row r="5054" spans="1:14" ht="11.25" customHeight="1" x14ac:dyDescent="0.2">
      <c r="A5054" s="42" t="s">
        <v>43</v>
      </c>
      <c r="B5054" s="44" t="s">
        <v>30</v>
      </c>
      <c r="C5054" s="44" t="s">
        <v>58</v>
      </c>
      <c r="D5054" s="43">
        <v>123340.966</v>
      </c>
      <c r="E5054" s="43">
        <v>-57684.074000000001</v>
      </c>
      <c r="F5054" s="45">
        <v>-12430</v>
      </c>
      <c r="G5054" s="45">
        <v>-60100</v>
      </c>
      <c r="H5054" s="45">
        <v>-47910</v>
      </c>
      <c r="I5054" s="55">
        <f>pro[[#This Row],[Admin expenses 3]]+pro[[#This Row],[Admin expenses 2]]+pro[[#This Row],[Admin expenses 1]]+pro[[#This Row],[COGS]]</f>
        <v>-178124.07399999999</v>
      </c>
      <c r="J5054" s="55">
        <f>pro[[#This Row],[Revenue]]+pro[[#This Row],[AdminExp]]</f>
        <v>-54783.107999999993</v>
      </c>
      <c r="K5054" s="83">
        <f>pro[[#This Row],[Profit]]/pro[[#This Row],[Revenue]]</f>
        <v>-0.4441598746680806</v>
      </c>
      <c r="L5054" s="56">
        <f t="shared" si="78"/>
        <v>5</v>
      </c>
      <c r="M5054" s="82" t="str">
        <f>"Q"&amp;" "&amp;VLOOKUP(pro[[#This Row],[Period]],Mapping!A:B,2,0)</f>
        <v>Q 2</v>
      </c>
      <c r="N5054"/>
    </row>
    <row r="5055" spans="1:14" ht="11.25" customHeight="1" x14ac:dyDescent="0.2">
      <c r="A5055" s="42" t="s">
        <v>43</v>
      </c>
      <c r="B5055" s="44" t="s">
        <v>30</v>
      </c>
      <c r="C5055" s="44" t="s">
        <v>59</v>
      </c>
      <c r="D5055" s="43">
        <v>1098938.2249999999</v>
      </c>
      <c r="E5055" s="43">
        <v>-358159.85800000001</v>
      </c>
      <c r="F5055" s="45">
        <v>-104640</v>
      </c>
      <c r="G5055" s="45">
        <v>-67020</v>
      </c>
      <c r="H5055" s="45">
        <v>-103560</v>
      </c>
      <c r="I5055" s="55">
        <f>pro[[#This Row],[Admin expenses 3]]+pro[[#This Row],[Admin expenses 2]]+pro[[#This Row],[Admin expenses 1]]+pro[[#This Row],[COGS]]</f>
        <v>-633379.85800000001</v>
      </c>
      <c r="J5055" s="55">
        <f>pro[[#This Row],[Revenue]]+pro[[#This Row],[AdminExp]]</f>
        <v>465558.36699999985</v>
      </c>
      <c r="K5055" s="83">
        <f>pro[[#This Row],[Profit]]/pro[[#This Row],[Revenue]]</f>
        <v>0.42364380127008494</v>
      </c>
      <c r="L5055" s="56">
        <f t="shared" si="78"/>
        <v>5</v>
      </c>
      <c r="M5055" s="82" t="str">
        <f>"Q"&amp;" "&amp;VLOOKUP(pro[[#This Row],[Period]],Mapping!A:B,2,0)</f>
        <v>Q 2</v>
      </c>
      <c r="N5055"/>
    </row>
    <row r="5056" spans="1:14" ht="11.25" customHeight="1" x14ac:dyDescent="0.2">
      <c r="A5056" s="42" t="s">
        <v>43</v>
      </c>
      <c r="B5056" s="44" t="s">
        <v>30</v>
      </c>
      <c r="C5056" s="44" t="s">
        <v>57</v>
      </c>
      <c r="D5056" s="43">
        <v>322758.43599999999</v>
      </c>
      <c r="E5056" s="43">
        <v>-100899.575</v>
      </c>
      <c r="F5056" s="45">
        <v>-32060</v>
      </c>
      <c r="G5056" s="45">
        <v>-23250</v>
      </c>
      <c r="H5056" s="45">
        <v>-74750</v>
      </c>
      <c r="I5056" s="55">
        <f>pro[[#This Row],[Admin expenses 3]]+pro[[#This Row],[Admin expenses 2]]+pro[[#This Row],[Admin expenses 1]]+pro[[#This Row],[COGS]]</f>
        <v>-230959.57500000001</v>
      </c>
      <c r="J5056" s="55">
        <f>pro[[#This Row],[Revenue]]+pro[[#This Row],[AdminExp]]</f>
        <v>91798.860999999975</v>
      </c>
      <c r="K5056" s="83">
        <f>pro[[#This Row],[Profit]]/pro[[#This Row],[Revenue]]</f>
        <v>0.28441971072136429</v>
      </c>
      <c r="L5056" s="56">
        <f t="shared" si="78"/>
        <v>5</v>
      </c>
      <c r="M5056" s="82" t="str">
        <f>"Q"&amp;" "&amp;VLOOKUP(pro[[#This Row],[Period]],Mapping!A:B,2,0)</f>
        <v>Q 2</v>
      </c>
      <c r="N5056"/>
    </row>
    <row r="5057" spans="1:14" ht="11.25" customHeight="1" x14ac:dyDescent="0.2">
      <c r="A5057" s="42" t="s">
        <v>43</v>
      </c>
      <c r="B5057" s="44" t="s">
        <v>30</v>
      </c>
      <c r="C5057" s="44" t="s">
        <v>57</v>
      </c>
      <c r="D5057" s="43">
        <v>106936.28399999999</v>
      </c>
      <c r="E5057" s="43">
        <v>-74483.625999999989</v>
      </c>
      <c r="F5057" s="45">
        <v>-103930</v>
      </c>
      <c r="G5057" s="45">
        <v>-85830</v>
      </c>
      <c r="H5057" s="45">
        <v>-61030</v>
      </c>
      <c r="I5057" s="55">
        <f>pro[[#This Row],[Admin expenses 3]]+pro[[#This Row],[Admin expenses 2]]+pro[[#This Row],[Admin expenses 1]]+pro[[#This Row],[COGS]]</f>
        <v>-325273.62599999999</v>
      </c>
      <c r="J5057" s="55">
        <f>pro[[#This Row],[Revenue]]+pro[[#This Row],[AdminExp]]</f>
        <v>-218337.342</v>
      </c>
      <c r="K5057" s="83">
        <f>pro[[#This Row],[Profit]]/pro[[#This Row],[Revenue]]</f>
        <v>-2.0417517219880206</v>
      </c>
      <c r="L5057" s="56">
        <f t="shared" si="78"/>
        <v>5</v>
      </c>
      <c r="M5057" s="82" t="str">
        <f>"Q"&amp;" "&amp;VLOOKUP(pro[[#This Row],[Period]],Mapping!A:B,2,0)</f>
        <v>Q 2</v>
      </c>
      <c r="N5057"/>
    </row>
    <row r="5058" spans="1:14" ht="11.25" customHeight="1" x14ac:dyDescent="0.2">
      <c r="A5058" s="42" t="s">
        <v>43</v>
      </c>
      <c r="B5058" s="44" t="s">
        <v>30</v>
      </c>
      <c r="C5058" s="44" t="s">
        <v>57</v>
      </c>
      <c r="D5058" s="43">
        <v>41266.350999999995</v>
      </c>
      <c r="E5058" s="43">
        <v>-21828.358999999997</v>
      </c>
      <c r="F5058" s="45">
        <v>-17870</v>
      </c>
      <c r="G5058" s="45">
        <v>-53650</v>
      </c>
      <c r="H5058" s="45">
        <v>-107410</v>
      </c>
      <c r="I5058" s="55">
        <f>pro[[#This Row],[Admin expenses 3]]+pro[[#This Row],[Admin expenses 2]]+pro[[#This Row],[Admin expenses 1]]+pro[[#This Row],[COGS]]</f>
        <v>-200758.359</v>
      </c>
      <c r="J5058" s="55">
        <f>pro[[#This Row],[Revenue]]+pro[[#This Row],[AdminExp]]</f>
        <v>-159492.008</v>
      </c>
      <c r="K5058" s="83">
        <f>pro[[#This Row],[Profit]]/pro[[#This Row],[Revenue]]</f>
        <v>-3.8649409054849562</v>
      </c>
      <c r="L5058" s="56">
        <f t="shared" ref="L5058:L5121" si="79">MONTH(DATEVALUE(A5058&amp;"1"))</f>
        <v>5</v>
      </c>
      <c r="M5058" s="82" t="str">
        <f>"Q"&amp;" "&amp;VLOOKUP(pro[[#This Row],[Period]],Mapping!A:B,2,0)</f>
        <v>Q 2</v>
      </c>
      <c r="N5058"/>
    </row>
    <row r="5059" spans="1:14" ht="11.25" customHeight="1" x14ac:dyDescent="0.2">
      <c r="A5059" s="42" t="s">
        <v>43</v>
      </c>
      <c r="B5059" s="44" t="s">
        <v>30</v>
      </c>
      <c r="C5059" s="44" t="s">
        <v>58</v>
      </c>
      <c r="D5059" s="43">
        <v>203607.74</v>
      </c>
      <c r="E5059" s="43">
        <v>-150647.80499999999</v>
      </c>
      <c r="F5059" s="45">
        <v>-95470</v>
      </c>
      <c r="G5059" s="45">
        <v>-90090</v>
      </c>
      <c r="H5059" s="45">
        <v>-89960</v>
      </c>
      <c r="I5059" s="55">
        <f>pro[[#This Row],[Admin expenses 3]]+pro[[#This Row],[Admin expenses 2]]+pro[[#This Row],[Admin expenses 1]]+pro[[#This Row],[COGS]]</f>
        <v>-426167.80499999999</v>
      </c>
      <c r="J5059" s="55">
        <f>pro[[#This Row],[Revenue]]+pro[[#This Row],[AdminExp]]</f>
        <v>-222560.065</v>
      </c>
      <c r="K5059" s="83">
        <f>pro[[#This Row],[Profit]]/pro[[#This Row],[Revenue]]</f>
        <v>-1.0930825370391126</v>
      </c>
      <c r="L5059" s="56">
        <f t="shared" si="79"/>
        <v>5</v>
      </c>
      <c r="M5059" s="82" t="str">
        <f>"Q"&amp;" "&amp;VLOOKUP(pro[[#This Row],[Period]],Mapping!A:B,2,0)</f>
        <v>Q 2</v>
      </c>
      <c r="N5059"/>
    </row>
    <row r="5060" spans="1:14" ht="11.25" customHeight="1" x14ac:dyDescent="0.2">
      <c r="A5060" s="42" t="s">
        <v>43</v>
      </c>
      <c r="B5060" s="44" t="s">
        <v>30</v>
      </c>
      <c r="C5060" s="44" t="s">
        <v>59</v>
      </c>
      <c r="D5060" s="43">
        <v>1779926.4909999999</v>
      </c>
      <c r="E5060" s="43">
        <v>-683730.41799999995</v>
      </c>
      <c r="F5060" s="45">
        <v>-39430</v>
      </c>
      <c r="G5060" s="45">
        <v>-103050</v>
      </c>
      <c r="H5060" s="45">
        <v>-50900</v>
      </c>
      <c r="I5060" s="55">
        <f>pro[[#This Row],[Admin expenses 3]]+pro[[#This Row],[Admin expenses 2]]+pro[[#This Row],[Admin expenses 1]]+pro[[#This Row],[COGS]]</f>
        <v>-877110.41799999995</v>
      </c>
      <c r="J5060" s="55">
        <f>pro[[#This Row],[Revenue]]+pro[[#This Row],[AdminExp]]</f>
        <v>902816.07299999997</v>
      </c>
      <c r="K5060" s="83">
        <f>pro[[#This Row],[Profit]]/pro[[#This Row],[Revenue]]</f>
        <v>0.50722098781325464</v>
      </c>
      <c r="L5060" s="56">
        <f t="shared" si="79"/>
        <v>5</v>
      </c>
      <c r="M5060" s="82" t="str">
        <f>"Q"&amp;" "&amp;VLOOKUP(pro[[#This Row],[Period]],Mapping!A:B,2,0)</f>
        <v>Q 2</v>
      </c>
      <c r="N5060"/>
    </row>
    <row r="5061" spans="1:14" ht="11.25" customHeight="1" x14ac:dyDescent="0.2">
      <c r="A5061" s="42" t="s">
        <v>43</v>
      </c>
      <c r="B5061" s="44" t="s">
        <v>30</v>
      </c>
      <c r="C5061" s="44" t="s">
        <v>57</v>
      </c>
      <c r="D5061" s="43">
        <v>1183765.2259999998</v>
      </c>
      <c r="E5061" s="43">
        <v>-661303.27199999988</v>
      </c>
      <c r="F5061" s="45">
        <v>-39810</v>
      </c>
      <c r="G5061" s="45">
        <v>-62060</v>
      </c>
      <c r="H5061" s="45">
        <v>-46250</v>
      </c>
      <c r="I5061" s="55">
        <f>pro[[#This Row],[Admin expenses 3]]+pro[[#This Row],[Admin expenses 2]]+pro[[#This Row],[Admin expenses 1]]+pro[[#This Row],[COGS]]</f>
        <v>-809423.27199999988</v>
      </c>
      <c r="J5061" s="55">
        <f>pro[[#This Row],[Revenue]]+pro[[#This Row],[AdminExp]]</f>
        <v>374341.95399999991</v>
      </c>
      <c r="K5061" s="83">
        <f>pro[[#This Row],[Profit]]/pro[[#This Row],[Revenue]]</f>
        <v>0.31622989574116783</v>
      </c>
      <c r="L5061" s="56">
        <f t="shared" si="79"/>
        <v>5</v>
      </c>
      <c r="M5061" s="82" t="str">
        <f>"Q"&amp;" "&amp;VLOOKUP(pro[[#This Row],[Period]],Mapping!A:B,2,0)</f>
        <v>Q 2</v>
      </c>
      <c r="N5061"/>
    </row>
    <row r="5062" spans="1:14" ht="11.25" customHeight="1" x14ac:dyDescent="0.2">
      <c r="A5062" s="42" t="s">
        <v>43</v>
      </c>
      <c r="B5062" s="44" t="s">
        <v>30</v>
      </c>
      <c r="C5062" s="44" t="s">
        <v>57</v>
      </c>
      <c r="D5062" s="43">
        <v>412850.38199999998</v>
      </c>
      <c r="E5062" s="43">
        <v>-223210.372</v>
      </c>
      <c r="F5062" s="45">
        <v>-80030</v>
      </c>
      <c r="G5062" s="45">
        <v>-60870</v>
      </c>
      <c r="H5062" s="45">
        <v>-58560</v>
      </c>
      <c r="I5062" s="55">
        <f>pro[[#This Row],[Admin expenses 3]]+pro[[#This Row],[Admin expenses 2]]+pro[[#This Row],[Admin expenses 1]]+pro[[#This Row],[COGS]]</f>
        <v>-422670.37199999997</v>
      </c>
      <c r="J5062" s="55">
        <f>pro[[#This Row],[Revenue]]+pro[[#This Row],[AdminExp]]</f>
        <v>-9819.9899999999907</v>
      </c>
      <c r="K5062" s="83">
        <f>pro[[#This Row],[Profit]]/pro[[#This Row],[Revenue]]</f>
        <v>-2.3785832418098601E-2</v>
      </c>
      <c r="L5062" s="56">
        <f t="shared" si="79"/>
        <v>5</v>
      </c>
      <c r="M5062" s="82" t="str">
        <f>"Q"&amp;" "&amp;VLOOKUP(pro[[#This Row],[Period]],Mapping!A:B,2,0)</f>
        <v>Q 2</v>
      </c>
      <c r="N5062"/>
    </row>
    <row r="5063" spans="1:14" ht="11.25" customHeight="1" x14ac:dyDescent="0.2">
      <c r="A5063" s="42" t="s">
        <v>43</v>
      </c>
      <c r="B5063" s="44" t="s">
        <v>30</v>
      </c>
      <c r="C5063" s="44" t="s">
        <v>58</v>
      </c>
      <c r="D5063" s="43">
        <v>147810.033</v>
      </c>
      <c r="E5063" s="43">
        <v>-88543.95199999999</v>
      </c>
      <c r="F5063" s="45">
        <v>-24880</v>
      </c>
      <c r="G5063" s="45">
        <v>-56350</v>
      </c>
      <c r="H5063" s="45">
        <v>-27660</v>
      </c>
      <c r="I5063" s="55">
        <f>pro[[#This Row],[Admin expenses 3]]+pro[[#This Row],[Admin expenses 2]]+pro[[#This Row],[Admin expenses 1]]+pro[[#This Row],[COGS]]</f>
        <v>-197433.95199999999</v>
      </c>
      <c r="J5063" s="55">
        <f>pro[[#This Row],[Revenue]]+pro[[#This Row],[AdminExp]]</f>
        <v>-49623.918999999994</v>
      </c>
      <c r="K5063" s="83">
        <f>pro[[#This Row],[Profit]]/pro[[#This Row],[Revenue]]</f>
        <v>-0.33572767688915944</v>
      </c>
      <c r="L5063" s="56">
        <f t="shared" si="79"/>
        <v>5</v>
      </c>
      <c r="M5063" s="82" t="str">
        <f>"Q"&amp;" "&amp;VLOOKUP(pro[[#This Row],[Period]],Mapping!A:B,2,0)</f>
        <v>Q 2</v>
      </c>
      <c r="N5063"/>
    </row>
    <row r="5064" spans="1:14" ht="11.25" customHeight="1" x14ac:dyDescent="0.2">
      <c r="A5064" s="42" t="s">
        <v>43</v>
      </c>
      <c r="B5064" s="44" t="s">
        <v>30</v>
      </c>
      <c r="C5064" s="44" t="s">
        <v>59</v>
      </c>
      <c r="D5064" s="43">
        <v>511426.80399999995</v>
      </c>
      <c r="E5064" s="43">
        <v>-644252.1399999999</v>
      </c>
      <c r="F5064" s="45">
        <v>-12390</v>
      </c>
      <c r="G5064" s="45">
        <v>-34430</v>
      </c>
      <c r="H5064" s="45">
        <v>-45650</v>
      </c>
      <c r="I5064" s="55">
        <f>pro[[#This Row],[Admin expenses 3]]+pro[[#This Row],[Admin expenses 2]]+pro[[#This Row],[Admin expenses 1]]+pro[[#This Row],[COGS]]</f>
        <v>-736722.1399999999</v>
      </c>
      <c r="J5064" s="55">
        <f>pro[[#This Row],[Revenue]]+pro[[#This Row],[AdminExp]]</f>
        <v>-225295.33599999995</v>
      </c>
      <c r="K5064" s="83">
        <f>pro[[#This Row],[Profit]]/pro[[#This Row],[Revenue]]</f>
        <v>-0.44052312909278019</v>
      </c>
      <c r="L5064" s="56">
        <f t="shared" si="79"/>
        <v>5</v>
      </c>
      <c r="M5064" s="82" t="str">
        <f>"Q"&amp;" "&amp;VLOOKUP(pro[[#This Row],[Period]],Mapping!A:B,2,0)</f>
        <v>Q 2</v>
      </c>
      <c r="N5064"/>
    </row>
    <row r="5065" spans="1:14" ht="11.25" customHeight="1" x14ac:dyDescent="0.2">
      <c r="A5065" s="42" t="s">
        <v>43</v>
      </c>
      <c r="B5065" s="44" t="s">
        <v>30</v>
      </c>
      <c r="C5065" s="44" t="s">
        <v>57</v>
      </c>
      <c r="D5065" s="43">
        <v>408690.625</v>
      </c>
      <c r="E5065" s="43">
        <v>-382853.48499999999</v>
      </c>
      <c r="F5065" s="45">
        <v>-59250</v>
      </c>
      <c r="G5065" s="45">
        <v>-97070</v>
      </c>
      <c r="H5065" s="45">
        <v>-81210</v>
      </c>
      <c r="I5065" s="55">
        <f>pro[[#This Row],[Admin expenses 3]]+pro[[#This Row],[Admin expenses 2]]+pro[[#This Row],[Admin expenses 1]]+pro[[#This Row],[COGS]]</f>
        <v>-620383.48499999999</v>
      </c>
      <c r="J5065" s="55">
        <f>pro[[#This Row],[Revenue]]+pro[[#This Row],[AdminExp]]</f>
        <v>-211692.86</v>
      </c>
      <c r="K5065" s="83">
        <f>pro[[#This Row],[Profit]]/pro[[#This Row],[Revenue]]</f>
        <v>-0.5179782628975157</v>
      </c>
      <c r="L5065" s="56">
        <f t="shared" si="79"/>
        <v>5</v>
      </c>
      <c r="M5065" s="82" t="str">
        <f>"Q"&amp;" "&amp;VLOOKUP(pro[[#This Row],[Period]],Mapping!A:B,2,0)</f>
        <v>Q 2</v>
      </c>
      <c r="N5065"/>
    </row>
    <row r="5066" spans="1:14" ht="11.25" customHeight="1" x14ac:dyDescent="0.2">
      <c r="A5066" s="42" t="s">
        <v>43</v>
      </c>
      <c r="B5066" s="44" t="s">
        <v>30</v>
      </c>
      <c r="C5066" s="44" t="s">
        <v>57</v>
      </c>
      <c r="D5066" s="43">
        <v>176716.70799999998</v>
      </c>
      <c r="E5066" s="43">
        <v>-141980.13199999998</v>
      </c>
      <c r="F5066" s="45">
        <v>-34600</v>
      </c>
      <c r="G5066" s="45">
        <v>-96650</v>
      </c>
      <c r="H5066" s="45">
        <v>-20200</v>
      </c>
      <c r="I5066" s="55">
        <f>pro[[#This Row],[Admin expenses 3]]+pro[[#This Row],[Admin expenses 2]]+pro[[#This Row],[Admin expenses 1]]+pro[[#This Row],[COGS]]</f>
        <v>-293430.13199999998</v>
      </c>
      <c r="J5066" s="55">
        <f>pro[[#This Row],[Revenue]]+pro[[#This Row],[AdminExp]]</f>
        <v>-116713.424</v>
      </c>
      <c r="K5066" s="83">
        <f>pro[[#This Row],[Profit]]/pro[[#This Row],[Revenue]]</f>
        <v>-0.66045494690858553</v>
      </c>
      <c r="L5066" s="56">
        <f t="shared" si="79"/>
        <v>5</v>
      </c>
      <c r="M5066" s="82" t="str">
        <f>"Q"&amp;" "&amp;VLOOKUP(pro[[#This Row],[Period]],Mapping!A:B,2,0)</f>
        <v>Q 2</v>
      </c>
      <c r="N5066"/>
    </row>
    <row r="5067" spans="1:14" ht="11.25" customHeight="1" x14ac:dyDescent="0.2">
      <c r="A5067" s="42" t="s">
        <v>43</v>
      </c>
      <c r="B5067" s="44" t="s">
        <v>30</v>
      </c>
      <c r="C5067" s="44" t="s">
        <v>57</v>
      </c>
      <c r="D5067" s="43">
        <v>1716472.5060000001</v>
      </c>
      <c r="E5067" s="43">
        <v>-185323.71199999997</v>
      </c>
      <c r="F5067" s="45">
        <v>-92850</v>
      </c>
      <c r="G5067" s="45">
        <v>-97660</v>
      </c>
      <c r="H5067" s="45">
        <v>-78790</v>
      </c>
      <c r="I5067" s="55">
        <f>pro[[#This Row],[Admin expenses 3]]+pro[[#This Row],[Admin expenses 2]]+pro[[#This Row],[Admin expenses 1]]+pro[[#This Row],[COGS]]</f>
        <v>-454623.71199999994</v>
      </c>
      <c r="J5067" s="55">
        <f>pro[[#This Row],[Revenue]]+pro[[#This Row],[AdminExp]]</f>
        <v>1261848.7940000002</v>
      </c>
      <c r="K5067" s="83">
        <f>pro[[#This Row],[Profit]]/pro[[#This Row],[Revenue]]</f>
        <v>0.73514069674239235</v>
      </c>
      <c r="L5067" s="56">
        <f t="shared" si="79"/>
        <v>5</v>
      </c>
      <c r="M5067" s="82" t="str">
        <f>"Q"&amp;" "&amp;VLOOKUP(pro[[#This Row],[Period]],Mapping!A:B,2,0)</f>
        <v>Q 2</v>
      </c>
      <c r="N5067"/>
    </row>
    <row r="5068" spans="1:14" ht="11.25" customHeight="1" x14ac:dyDescent="0.2">
      <c r="A5068" s="42" t="s">
        <v>43</v>
      </c>
      <c r="B5068" s="44" t="s">
        <v>30</v>
      </c>
      <c r="C5068" s="44" t="s">
        <v>58</v>
      </c>
      <c r="D5068" s="43">
        <v>9748.9069999999992</v>
      </c>
      <c r="E5068" s="43">
        <v>-3959.3890000000001</v>
      </c>
      <c r="F5068" s="45">
        <v>-105430</v>
      </c>
      <c r="G5068" s="45">
        <v>-60790</v>
      </c>
      <c r="H5068" s="45">
        <v>-91320</v>
      </c>
      <c r="I5068" s="55">
        <f>pro[[#This Row],[Admin expenses 3]]+pro[[#This Row],[Admin expenses 2]]+pro[[#This Row],[Admin expenses 1]]+pro[[#This Row],[COGS]]</f>
        <v>-261499.389</v>
      </c>
      <c r="J5068" s="55">
        <f>pro[[#This Row],[Revenue]]+pro[[#This Row],[AdminExp]]</f>
        <v>-251750.48199999999</v>
      </c>
      <c r="K5068" s="83">
        <f>pro[[#This Row],[Profit]]/pro[[#This Row],[Revenue]]</f>
        <v>-25.823457132168766</v>
      </c>
      <c r="L5068" s="56">
        <f t="shared" si="79"/>
        <v>5</v>
      </c>
      <c r="M5068" s="82" t="str">
        <f>"Q"&amp;" "&amp;VLOOKUP(pro[[#This Row],[Period]],Mapping!A:B,2,0)</f>
        <v>Q 2</v>
      </c>
      <c r="N5068"/>
    </row>
    <row r="5069" spans="1:14" ht="11.25" customHeight="1" x14ac:dyDescent="0.2">
      <c r="A5069" s="42" t="s">
        <v>43</v>
      </c>
      <c r="B5069" s="44" t="s">
        <v>30</v>
      </c>
      <c r="C5069" s="44" t="s">
        <v>59</v>
      </c>
      <c r="D5069" s="43">
        <v>104430.43799999999</v>
      </c>
      <c r="E5069" s="43">
        <v>-11525.296999999999</v>
      </c>
      <c r="F5069" s="45">
        <v>-91940</v>
      </c>
      <c r="G5069" s="45">
        <v>-20860</v>
      </c>
      <c r="H5069" s="45">
        <v>-49060</v>
      </c>
      <c r="I5069" s="55">
        <f>pro[[#This Row],[Admin expenses 3]]+pro[[#This Row],[Admin expenses 2]]+pro[[#This Row],[Admin expenses 1]]+pro[[#This Row],[COGS]]</f>
        <v>-173385.29699999999</v>
      </c>
      <c r="J5069" s="55">
        <f>pro[[#This Row],[Revenue]]+pro[[#This Row],[AdminExp]]</f>
        <v>-68954.858999999997</v>
      </c>
      <c r="K5069" s="83">
        <f>pro[[#This Row],[Profit]]/pro[[#This Row],[Revenue]]</f>
        <v>-0.6602946451301871</v>
      </c>
      <c r="L5069" s="56">
        <f t="shared" si="79"/>
        <v>5</v>
      </c>
      <c r="M5069" s="82" t="str">
        <f>"Q"&amp;" "&amp;VLOOKUP(pro[[#This Row],[Period]],Mapping!A:B,2,0)</f>
        <v>Q 2</v>
      </c>
      <c r="N5069"/>
    </row>
    <row r="5070" spans="1:14" ht="11.25" customHeight="1" x14ac:dyDescent="0.2">
      <c r="A5070" s="42" t="s">
        <v>43</v>
      </c>
      <c r="B5070" s="44" t="s">
        <v>30</v>
      </c>
      <c r="C5070" s="44" t="s">
        <v>60</v>
      </c>
      <c r="D5070" s="43">
        <v>13955.256000000001</v>
      </c>
      <c r="E5070" s="43">
        <v>-6675.2699999999995</v>
      </c>
      <c r="F5070" s="45">
        <v>-96020</v>
      </c>
      <c r="G5070" s="45">
        <v>-95760</v>
      </c>
      <c r="H5070" s="45">
        <v>-77710</v>
      </c>
      <c r="I5070" s="55">
        <f>pro[[#This Row],[Admin expenses 3]]+pro[[#This Row],[Admin expenses 2]]+pro[[#This Row],[Admin expenses 1]]+pro[[#This Row],[COGS]]</f>
        <v>-276165.27</v>
      </c>
      <c r="J5070" s="55">
        <f>pro[[#This Row],[Revenue]]+pro[[#This Row],[AdminExp]]</f>
        <v>-262210.01400000002</v>
      </c>
      <c r="K5070" s="83">
        <f>pro[[#This Row],[Profit]]/pro[[#This Row],[Revenue]]</f>
        <v>-18.789337436733515</v>
      </c>
      <c r="L5070" s="56">
        <f t="shared" si="79"/>
        <v>5</v>
      </c>
      <c r="M5070" s="82" t="str">
        <f>"Q"&amp;" "&amp;VLOOKUP(pro[[#This Row],[Period]],Mapping!A:B,2,0)</f>
        <v>Q 2</v>
      </c>
      <c r="N5070"/>
    </row>
    <row r="5071" spans="1:14" ht="11.25" customHeight="1" x14ac:dyDescent="0.2">
      <c r="A5071" s="42" t="s">
        <v>43</v>
      </c>
      <c r="B5071" s="44" t="s">
        <v>30</v>
      </c>
      <c r="C5071" s="44" t="s">
        <v>57</v>
      </c>
      <c r="D5071" s="43">
        <v>30819.585999999999</v>
      </c>
      <c r="E5071" s="43">
        <v>-5375.1459999999997</v>
      </c>
      <c r="F5071" s="45">
        <v>-104720</v>
      </c>
      <c r="G5071" s="45">
        <v>-58260</v>
      </c>
      <c r="H5071" s="45">
        <v>-63470</v>
      </c>
      <c r="I5071" s="55">
        <f>pro[[#This Row],[Admin expenses 3]]+pro[[#This Row],[Admin expenses 2]]+pro[[#This Row],[Admin expenses 1]]+pro[[#This Row],[COGS]]</f>
        <v>-231825.14600000001</v>
      </c>
      <c r="J5071" s="55">
        <f>pro[[#This Row],[Revenue]]+pro[[#This Row],[AdminExp]]</f>
        <v>-201005.56</v>
      </c>
      <c r="K5071" s="83">
        <f>pro[[#This Row],[Profit]]/pro[[#This Row],[Revenue]]</f>
        <v>-6.5220071418220869</v>
      </c>
      <c r="L5071" s="56">
        <f t="shared" si="79"/>
        <v>5</v>
      </c>
      <c r="M5071" s="82" t="str">
        <f>"Q"&amp;" "&amp;VLOOKUP(pro[[#This Row],[Period]],Mapping!A:B,2,0)</f>
        <v>Q 2</v>
      </c>
      <c r="N5071"/>
    </row>
    <row r="5072" spans="1:14" ht="11.25" customHeight="1" x14ac:dyDescent="0.2">
      <c r="A5072" s="42" t="s">
        <v>43</v>
      </c>
      <c r="B5072" s="44" t="s">
        <v>30</v>
      </c>
      <c r="C5072" s="44" t="s">
        <v>58</v>
      </c>
      <c r="D5072" s="43">
        <v>461312.56499999994</v>
      </c>
      <c r="E5072" s="43">
        <v>-275104.97699999996</v>
      </c>
      <c r="F5072" s="45">
        <v>-45910</v>
      </c>
      <c r="G5072" s="45">
        <v>-45470</v>
      </c>
      <c r="H5072" s="45">
        <v>-13700</v>
      </c>
      <c r="I5072" s="55">
        <f>pro[[#This Row],[Admin expenses 3]]+pro[[#This Row],[Admin expenses 2]]+pro[[#This Row],[Admin expenses 1]]+pro[[#This Row],[COGS]]</f>
        <v>-380184.97699999996</v>
      </c>
      <c r="J5072" s="55">
        <f>pro[[#This Row],[Revenue]]+pro[[#This Row],[AdminExp]]</f>
        <v>81127.587999999989</v>
      </c>
      <c r="K5072" s="83">
        <f>pro[[#This Row],[Profit]]/pro[[#This Row],[Revenue]]</f>
        <v>0.17586251525578975</v>
      </c>
      <c r="L5072" s="56">
        <f t="shared" si="79"/>
        <v>5</v>
      </c>
      <c r="M5072" s="82" t="str">
        <f>"Q"&amp;" "&amp;VLOOKUP(pro[[#This Row],[Period]],Mapping!A:B,2,0)</f>
        <v>Q 2</v>
      </c>
      <c r="N5072"/>
    </row>
    <row r="5073" spans="1:14" ht="11.25" customHeight="1" x14ac:dyDescent="0.2">
      <c r="A5073" s="42" t="s">
        <v>43</v>
      </c>
      <c r="B5073" s="44" t="s">
        <v>30</v>
      </c>
      <c r="C5073" s="44" t="s">
        <v>59</v>
      </c>
      <c r="D5073" s="43">
        <v>98608.537999999986</v>
      </c>
      <c r="E5073" s="43">
        <v>-3125.3249999999998</v>
      </c>
      <c r="F5073" s="45">
        <v>-57950</v>
      </c>
      <c r="G5073" s="45">
        <v>-85470</v>
      </c>
      <c r="H5073" s="45">
        <v>-92530</v>
      </c>
      <c r="I5073" s="55">
        <f>pro[[#This Row],[Admin expenses 3]]+pro[[#This Row],[Admin expenses 2]]+pro[[#This Row],[Admin expenses 1]]+pro[[#This Row],[COGS]]</f>
        <v>-239075.32500000001</v>
      </c>
      <c r="J5073" s="55">
        <f>pro[[#This Row],[Revenue]]+pro[[#This Row],[AdminExp]]</f>
        <v>-140466.78700000001</v>
      </c>
      <c r="K5073" s="83">
        <f>pro[[#This Row],[Profit]]/pro[[#This Row],[Revenue]]</f>
        <v>-1.4244890944433233</v>
      </c>
      <c r="L5073" s="56">
        <f t="shared" si="79"/>
        <v>5</v>
      </c>
      <c r="M5073" s="82" t="str">
        <f>"Q"&amp;" "&amp;VLOOKUP(pro[[#This Row],[Period]],Mapping!A:B,2,0)</f>
        <v>Q 2</v>
      </c>
      <c r="N5073"/>
    </row>
    <row r="5074" spans="1:14" ht="11.25" customHeight="1" x14ac:dyDescent="0.2">
      <c r="A5074" s="42" t="s">
        <v>43</v>
      </c>
      <c r="B5074" s="44" t="s">
        <v>30</v>
      </c>
      <c r="C5074" s="44" t="s">
        <v>60</v>
      </c>
      <c r="D5074" s="43">
        <v>1112785.6459999999</v>
      </c>
      <c r="E5074" s="43">
        <v>-96289.934999999983</v>
      </c>
      <c r="F5074" s="45">
        <v>-22120</v>
      </c>
      <c r="G5074" s="45">
        <v>-68120</v>
      </c>
      <c r="H5074" s="45">
        <v>-88040</v>
      </c>
      <c r="I5074" s="55">
        <f>pro[[#This Row],[Admin expenses 3]]+pro[[#This Row],[Admin expenses 2]]+pro[[#This Row],[Admin expenses 1]]+pro[[#This Row],[COGS]]</f>
        <v>-274569.935</v>
      </c>
      <c r="J5074" s="55">
        <f>pro[[#This Row],[Revenue]]+pro[[#This Row],[AdminExp]]</f>
        <v>838215.71099999989</v>
      </c>
      <c r="K5074" s="83">
        <f>pro[[#This Row],[Profit]]/pro[[#This Row],[Revenue]]</f>
        <v>0.75325891739620798</v>
      </c>
      <c r="L5074" s="56">
        <f t="shared" si="79"/>
        <v>5</v>
      </c>
      <c r="M5074" s="82" t="str">
        <f>"Q"&amp;" "&amp;VLOOKUP(pro[[#This Row],[Period]],Mapping!A:B,2,0)</f>
        <v>Q 2</v>
      </c>
      <c r="N5074"/>
    </row>
    <row r="5075" spans="1:14" ht="11.25" customHeight="1" x14ac:dyDescent="0.2">
      <c r="A5075" s="42" t="s">
        <v>43</v>
      </c>
      <c r="B5075" s="44" t="s">
        <v>30</v>
      </c>
      <c r="C5075" s="44" t="s">
        <v>57</v>
      </c>
      <c r="D5075" s="43">
        <v>554526.53899999999</v>
      </c>
      <c r="E5075" s="43">
        <v>-187763.26799999998</v>
      </c>
      <c r="F5075" s="45">
        <v>-61130</v>
      </c>
      <c r="G5075" s="45">
        <v>-71040</v>
      </c>
      <c r="H5075" s="45">
        <v>-72610</v>
      </c>
      <c r="I5075" s="55">
        <f>pro[[#This Row],[Admin expenses 3]]+pro[[#This Row],[Admin expenses 2]]+pro[[#This Row],[Admin expenses 1]]+pro[[#This Row],[COGS]]</f>
        <v>-392543.26799999998</v>
      </c>
      <c r="J5075" s="55">
        <f>pro[[#This Row],[Revenue]]+pro[[#This Row],[AdminExp]]</f>
        <v>161983.27100000001</v>
      </c>
      <c r="K5075" s="83">
        <f>pro[[#This Row],[Profit]]/pro[[#This Row],[Revenue]]</f>
        <v>0.29211094439611662</v>
      </c>
      <c r="L5075" s="56">
        <f t="shared" si="79"/>
        <v>5</v>
      </c>
      <c r="M5075" s="82" t="str">
        <f>"Q"&amp;" "&amp;VLOOKUP(pro[[#This Row],[Period]],Mapping!A:B,2,0)</f>
        <v>Q 2</v>
      </c>
      <c r="N5075"/>
    </row>
    <row r="5076" spans="1:14" ht="11.25" customHeight="1" x14ac:dyDescent="0.2">
      <c r="A5076" s="42" t="s">
        <v>43</v>
      </c>
      <c r="B5076" s="44" t="s">
        <v>30</v>
      </c>
      <c r="C5076" s="44" t="s">
        <v>58</v>
      </c>
      <c r="D5076" s="43">
        <v>248554.17299999998</v>
      </c>
      <c r="E5076" s="43">
        <v>-159737.51499999998</v>
      </c>
      <c r="F5076" s="45">
        <v>-82560</v>
      </c>
      <c r="G5076" s="45">
        <v>-34860</v>
      </c>
      <c r="H5076" s="45">
        <v>-32900</v>
      </c>
      <c r="I5076" s="55">
        <f>pro[[#This Row],[Admin expenses 3]]+pro[[#This Row],[Admin expenses 2]]+pro[[#This Row],[Admin expenses 1]]+pro[[#This Row],[COGS]]</f>
        <v>-310057.51500000001</v>
      </c>
      <c r="J5076" s="55">
        <f>pro[[#This Row],[Revenue]]+pro[[#This Row],[AdminExp]]</f>
        <v>-61503.342000000033</v>
      </c>
      <c r="K5076" s="83">
        <f>pro[[#This Row],[Profit]]/pro[[#This Row],[Revenue]]</f>
        <v>-0.24744441526636546</v>
      </c>
      <c r="L5076" s="56">
        <f t="shared" si="79"/>
        <v>5</v>
      </c>
      <c r="M5076" s="82" t="str">
        <f>"Q"&amp;" "&amp;VLOOKUP(pro[[#This Row],[Period]],Mapping!A:B,2,0)</f>
        <v>Q 2</v>
      </c>
      <c r="N5076"/>
    </row>
    <row r="5077" spans="1:14" ht="11.25" customHeight="1" x14ac:dyDescent="0.2">
      <c r="A5077" s="42" t="s">
        <v>43</v>
      </c>
      <c r="B5077" s="44" t="s">
        <v>30</v>
      </c>
      <c r="C5077" s="44" t="s">
        <v>59</v>
      </c>
      <c r="D5077" s="43">
        <v>177964.00999999998</v>
      </c>
      <c r="E5077" s="43">
        <v>-113492.757</v>
      </c>
      <c r="F5077" s="45">
        <v>-106220</v>
      </c>
      <c r="G5077" s="45">
        <v>-52850</v>
      </c>
      <c r="H5077" s="45">
        <v>-75100</v>
      </c>
      <c r="I5077" s="55">
        <f>pro[[#This Row],[Admin expenses 3]]+pro[[#This Row],[Admin expenses 2]]+pro[[#This Row],[Admin expenses 1]]+pro[[#This Row],[COGS]]</f>
        <v>-347662.75699999998</v>
      </c>
      <c r="J5077" s="55">
        <f>pro[[#This Row],[Revenue]]+pro[[#This Row],[AdminExp]]</f>
        <v>-169698.747</v>
      </c>
      <c r="K5077" s="83">
        <f>pro[[#This Row],[Profit]]/pro[[#This Row],[Revenue]]</f>
        <v>-0.95355654775367238</v>
      </c>
      <c r="L5077" s="56">
        <f t="shared" si="79"/>
        <v>5</v>
      </c>
      <c r="M5077" s="82" t="str">
        <f>"Q"&amp;" "&amp;VLOOKUP(pro[[#This Row],[Period]],Mapping!A:B,2,0)</f>
        <v>Q 2</v>
      </c>
      <c r="N5077"/>
    </row>
    <row r="5078" spans="1:14" ht="11.25" customHeight="1" x14ac:dyDescent="0.2">
      <c r="A5078" s="42" t="s">
        <v>43</v>
      </c>
      <c r="B5078" s="44" t="s">
        <v>30</v>
      </c>
      <c r="C5078" s="44" t="s">
        <v>60</v>
      </c>
      <c r="D5078" s="43">
        <v>179380.929</v>
      </c>
      <c r="E5078" s="43">
        <v>-223422.31099999999</v>
      </c>
      <c r="F5078" s="45">
        <v>-15230</v>
      </c>
      <c r="G5078" s="45">
        <v>-61980</v>
      </c>
      <c r="H5078" s="45">
        <v>-63140</v>
      </c>
      <c r="I5078" s="55">
        <f>pro[[#This Row],[Admin expenses 3]]+pro[[#This Row],[Admin expenses 2]]+pro[[#This Row],[Admin expenses 1]]+pro[[#This Row],[COGS]]</f>
        <v>-363772.31099999999</v>
      </c>
      <c r="J5078" s="55">
        <f>pro[[#This Row],[Revenue]]+pro[[#This Row],[AdminExp]]</f>
        <v>-184391.38199999998</v>
      </c>
      <c r="K5078" s="83">
        <f>pro[[#This Row],[Profit]]/pro[[#This Row],[Revenue]]</f>
        <v>-1.0279319157723839</v>
      </c>
      <c r="L5078" s="56">
        <f t="shared" si="79"/>
        <v>5</v>
      </c>
      <c r="M5078" s="82" t="str">
        <f>"Q"&amp;" "&amp;VLOOKUP(pro[[#This Row],[Period]],Mapping!A:B,2,0)</f>
        <v>Q 2</v>
      </c>
      <c r="N5078"/>
    </row>
    <row r="5079" spans="1:14" ht="11.25" customHeight="1" x14ac:dyDescent="0.2">
      <c r="A5079" s="42" t="s">
        <v>43</v>
      </c>
      <c r="B5079" s="44" t="s">
        <v>32</v>
      </c>
      <c r="C5079" s="44" t="s">
        <v>57</v>
      </c>
      <c r="D5079" s="43">
        <v>666071.30099999998</v>
      </c>
      <c r="E5079" s="43">
        <v>-299832.01500000001</v>
      </c>
      <c r="F5079" s="45">
        <v>-61420</v>
      </c>
      <c r="G5079" s="45">
        <v>-39370</v>
      </c>
      <c r="H5079" s="45">
        <v>-15780</v>
      </c>
      <c r="I5079" s="55">
        <f>pro[[#This Row],[Admin expenses 3]]+pro[[#This Row],[Admin expenses 2]]+pro[[#This Row],[Admin expenses 1]]+pro[[#This Row],[COGS]]</f>
        <v>-416402.01500000001</v>
      </c>
      <c r="J5079" s="55">
        <f>pro[[#This Row],[Revenue]]+pro[[#This Row],[AdminExp]]</f>
        <v>249669.28599999996</v>
      </c>
      <c r="K5079" s="83">
        <f>pro[[#This Row],[Profit]]/pro[[#This Row],[Revenue]]</f>
        <v>0.37483867811923632</v>
      </c>
      <c r="L5079" s="56">
        <f t="shared" si="79"/>
        <v>5</v>
      </c>
      <c r="M5079" s="82" t="str">
        <f>"Q"&amp;" "&amp;VLOOKUP(pro[[#This Row],[Period]],Mapping!A:B,2,0)</f>
        <v>Q 2</v>
      </c>
      <c r="N5079"/>
    </row>
    <row r="5080" spans="1:14" ht="11.25" customHeight="1" x14ac:dyDescent="0.2">
      <c r="A5080" s="42" t="s">
        <v>43</v>
      </c>
      <c r="B5080" s="44" t="s">
        <v>32</v>
      </c>
      <c r="C5080" s="44" t="s">
        <v>58</v>
      </c>
      <c r="D5080" s="43">
        <v>1668816.709</v>
      </c>
      <c r="E5080" s="43">
        <v>-802824.45600000001</v>
      </c>
      <c r="F5080" s="45">
        <v>-27100</v>
      </c>
      <c r="G5080" s="45">
        <v>-90150</v>
      </c>
      <c r="H5080" s="45">
        <v>-105360</v>
      </c>
      <c r="I5080" s="55">
        <f>pro[[#This Row],[Admin expenses 3]]+pro[[#This Row],[Admin expenses 2]]+pro[[#This Row],[Admin expenses 1]]+pro[[#This Row],[COGS]]</f>
        <v>-1025434.456</v>
      </c>
      <c r="J5080" s="55">
        <f>pro[[#This Row],[Revenue]]+pro[[#This Row],[AdminExp]]</f>
        <v>643382.25300000003</v>
      </c>
      <c r="K5080" s="83">
        <f>pro[[#This Row],[Profit]]/pro[[#This Row],[Revenue]]</f>
        <v>0.38553200572010815</v>
      </c>
      <c r="L5080" s="56">
        <f t="shared" si="79"/>
        <v>5</v>
      </c>
      <c r="M5080" s="82" t="str">
        <f>"Q"&amp;" "&amp;VLOOKUP(pro[[#This Row],[Period]],Mapping!A:B,2,0)</f>
        <v>Q 2</v>
      </c>
      <c r="N5080"/>
    </row>
    <row r="5081" spans="1:14" ht="11.25" customHeight="1" x14ac:dyDescent="0.2">
      <c r="A5081" s="42" t="s">
        <v>43</v>
      </c>
      <c r="B5081" s="44" t="s">
        <v>32</v>
      </c>
      <c r="C5081" s="44" t="s">
        <v>59</v>
      </c>
      <c r="D5081" s="43">
        <v>273500.33899999998</v>
      </c>
      <c r="E5081" s="43">
        <v>-36553.663999999997</v>
      </c>
      <c r="F5081" s="45">
        <v>-55880</v>
      </c>
      <c r="G5081" s="45">
        <v>-16630</v>
      </c>
      <c r="H5081" s="45">
        <v>-30650</v>
      </c>
      <c r="I5081" s="55">
        <f>pro[[#This Row],[Admin expenses 3]]+pro[[#This Row],[Admin expenses 2]]+pro[[#This Row],[Admin expenses 1]]+pro[[#This Row],[COGS]]</f>
        <v>-139713.66399999999</v>
      </c>
      <c r="J5081" s="55">
        <f>pro[[#This Row],[Revenue]]+pro[[#This Row],[AdminExp]]</f>
        <v>133786.67499999999</v>
      </c>
      <c r="K5081" s="83">
        <f>pro[[#This Row],[Profit]]/pro[[#This Row],[Revenue]]</f>
        <v>0.48916456736092018</v>
      </c>
      <c r="L5081" s="56">
        <f t="shared" si="79"/>
        <v>5</v>
      </c>
      <c r="M5081" s="82" t="str">
        <f>"Q"&amp;" "&amp;VLOOKUP(pro[[#This Row],[Period]],Mapping!A:B,2,0)</f>
        <v>Q 2</v>
      </c>
      <c r="N5081"/>
    </row>
    <row r="5082" spans="1:14" ht="11.25" customHeight="1" x14ac:dyDescent="0.2">
      <c r="A5082" s="42" t="s">
        <v>43</v>
      </c>
      <c r="B5082" s="44" t="s">
        <v>32</v>
      </c>
      <c r="C5082" s="44" t="s">
        <v>60</v>
      </c>
      <c r="D5082" s="43">
        <v>27289.835999999999</v>
      </c>
      <c r="E5082" s="43">
        <v>-2241.7919999999999</v>
      </c>
      <c r="F5082" s="45">
        <v>-35570</v>
      </c>
      <c r="G5082" s="45">
        <v>-59550</v>
      </c>
      <c r="H5082" s="45">
        <v>-40120</v>
      </c>
      <c r="I5082" s="55">
        <f>pro[[#This Row],[Admin expenses 3]]+pro[[#This Row],[Admin expenses 2]]+pro[[#This Row],[Admin expenses 1]]+pro[[#This Row],[COGS]]</f>
        <v>-137481.79199999999</v>
      </c>
      <c r="J5082" s="55">
        <f>pro[[#This Row],[Revenue]]+pro[[#This Row],[AdminExp]]</f>
        <v>-110191.95599999999</v>
      </c>
      <c r="K5082" s="83">
        <f>pro[[#This Row],[Profit]]/pro[[#This Row],[Revenue]]</f>
        <v>-4.0378387030248186</v>
      </c>
      <c r="L5082" s="56">
        <f t="shared" si="79"/>
        <v>5</v>
      </c>
      <c r="M5082" s="82" t="str">
        <f>"Q"&amp;" "&amp;VLOOKUP(pro[[#This Row],[Period]],Mapping!A:B,2,0)</f>
        <v>Q 2</v>
      </c>
      <c r="N5082"/>
    </row>
    <row r="5083" spans="1:14" ht="11.25" customHeight="1" x14ac:dyDescent="0.2">
      <c r="A5083" s="42" t="s">
        <v>43</v>
      </c>
      <c r="B5083" s="44" t="s">
        <v>32</v>
      </c>
      <c r="C5083" s="44" t="s">
        <v>57</v>
      </c>
      <c r="D5083" s="43">
        <v>32489.491999999995</v>
      </c>
      <c r="E5083" s="43">
        <v>-4680.360999999999</v>
      </c>
      <c r="F5083" s="45">
        <v>-52320</v>
      </c>
      <c r="G5083" s="45">
        <v>-22900</v>
      </c>
      <c r="H5083" s="45">
        <v>-70120</v>
      </c>
      <c r="I5083" s="55">
        <f>pro[[#This Row],[Admin expenses 3]]+pro[[#This Row],[Admin expenses 2]]+pro[[#This Row],[Admin expenses 1]]+pro[[#This Row],[COGS]]</f>
        <v>-150020.361</v>
      </c>
      <c r="J5083" s="55">
        <f>pro[[#This Row],[Revenue]]+pro[[#This Row],[AdminExp]]</f>
        <v>-117530.86900000001</v>
      </c>
      <c r="K5083" s="83">
        <f>pro[[#This Row],[Profit]]/pro[[#This Row],[Revenue]]</f>
        <v>-3.6175040533105296</v>
      </c>
      <c r="L5083" s="56">
        <f t="shared" si="79"/>
        <v>5</v>
      </c>
      <c r="M5083" s="82" t="str">
        <f>"Q"&amp;" "&amp;VLOOKUP(pro[[#This Row],[Period]],Mapping!A:B,2,0)</f>
        <v>Q 2</v>
      </c>
      <c r="N5083"/>
    </row>
    <row r="5084" spans="1:14" ht="11.25" customHeight="1" x14ac:dyDescent="0.2">
      <c r="A5084" s="42" t="s">
        <v>43</v>
      </c>
      <c r="B5084" s="44" t="s">
        <v>32</v>
      </c>
      <c r="C5084" s="44" t="s">
        <v>57</v>
      </c>
      <c r="D5084" s="43">
        <v>664088.93599999999</v>
      </c>
      <c r="E5084" s="43">
        <v>-237743.82799999998</v>
      </c>
      <c r="F5084" s="45">
        <v>-66430</v>
      </c>
      <c r="G5084" s="45">
        <v>-48480</v>
      </c>
      <c r="H5084" s="45">
        <v>-80490</v>
      </c>
      <c r="I5084" s="55">
        <f>pro[[#This Row],[Admin expenses 3]]+pro[[#This Row],[Admin expenses 2]]+pro[[#This Row],[Admin expenses 1]]+pro[[#This Row],[COGS]]</f>
        <v>-433143.82799999998</v>
      </c>
      <c r="J5084" s="55">
        <f>pro[[#This Row],[Revenue]]+pro[[#This Row],[AdminExp]]</f>
        <v>230945.10800000001</v>
      </c>
      <c r="K5084" s="83">
        <f>pro[[#This Row],[Profit]]/pro[[#This Row],[Revenue]]</f>
        <v>0.34776231838923455</v>
      </c>
      <c r="L5084" s="56">
        <f t="shared" si="79"/>
        <v>5</v>
      </c>
      <c r="M5084" s="82" t="str">
        <f>"Q"&amp;" "&amp;VLOOKUP(pro[[#This Row],[Period]],Mapping!A:B,2,0)</f>
        <v>Q 2</v>
      </c>
      <c r="N5084"/>
    </row>
    <row r="5085" spans="1:14" ht="11.25" customHeight="1" x14ac:dyDescent="0.2">
      <c r="A5085" s="42" t="s">
        <v>43</v>
      </c>
      <c r="B5085" s="44" t="s">
        <v>32</v>
      </c>
      <c r="C5085" s="44" t="s">
        <v>58</v>
      </c>
      <c r="D5085" s="43">
        <v>724835.92999999993</v>
      </c>
      <c r="E5085" s="43">
        <v>-523821.55</v>
      </c>
      <c r="F5085" s="45">
        <v>-59760</v>
      </c>
      <c r="G5085" s="45">
        <v>-80400</v>
      </c>
      <c r="H5085" s="45">
        <v>-22390</v>
      </c>
      <c r="I5085" s="55">
        <f>pro[[#This Row],[Admin expenses 3]]+pro[[#This Row],[Admin expenses 2]]+pro[[#This Row],[Admin expenses 1]]+pro[[#This Row],[COGS]]</f>
        <v>-686371.55</v>
      </c>
      <c r="J5085" s="55">
        <f>pro[[#This Row],[Revenue]]+pro[[#This Row],[AdminExp]]</f>
        <v>38464.379999999888</v>
      </c>
      <c r="K5085" s="83">
        <f>pro[[#This Row],[Profit]]/pro[[#This Row],[Revenue]]</f>
        <v>5.3066326334015881E-2</v>
      </c>
      <c r="L5085" s="56">
        <f t="shared" si="79"/>
        <v>5</v>
      </c>
      <c r="M5085" s="82" t="str">
        <f>"Q"&amp;" "&amp;VLOOKUP(pro[[#This Row],[Period]],Mapping!A:B,2,0)</f>
        <v>Q 2</v>
      </c>
      <c r="N5085"/>
    </row>
    <row r="5086" spans="1:14" ht="11.25" customHeight="1" x14ac:dyDescent="0.2">
      <c r="A5086" s="42" t="s">
        <v>43</v>
      </c>
      <c r="B5086" s="44" t="s">
        <v>32</v>
      </c>
      <c r="C5086" s="44" t="s">
        <v>59</v>
      </c>
      <c r="D5086" s="43">
        <v>101153.948</v>
      </c>
      <c r="E5086" s="43">
        <v>-28357.035</v>
      </c>
      <c r="F5086" s="45">
        <v>-22300</v>
      </c>
      <c r="G5086" s="45">
        <v>-49670</v>
      </c>
      <c r="H5086" s="45">
        <v>-85900</v>
      </c>
      <c r="I5086" s="55">
        <f>pro[[#This Row],[Admin expenses 3]]+pro[[#This Row],[Admin expenses 2]]+pro[[#This Row],[Admin expenses 1]]+pro[[#This Row],[COGS]]</f>
        <v>-186227.035</v>
      </c>
      <c r="J5086" s="55">
        <f>pro[[#This Row],[Revenue]]+pro[[#This Row],[AdminExp]]</f>
        <v>-85073.087</v>
      </c>
      <c r="K5086" s="83">
        <f>pro[[#This Row],[Profit]]/pro[[#This Row],[Revenue]]</f>
        <v>-0.84102586880741415</v>
      </c>
      <c r="L5086" s="56">
        <f t="shared" si="79"/>
        <v>5</v>
      </c>
      <c r="M5086" s="82" t="str">
        <f>"Q"&amp;" "&amp;VLOOKUP(pro[[#This Row],[Period]],Mapping!A:B,2,0)</f>
        <v>Q 2</v>
      </c>
      <c r="N5086"/>
    </row>
    <row r="5087" spans="1:14" ht="11.25" customHeight="1" x14ac:dyDescent="0.2">
      <c r="A5087" s="42" t="s">
        <v>43</v>
      </c>
      <c r="B5087" s="44" t="s">
        <v>32</v>
      </c>
      <c r="C5087" s="44" t="s">
        <v>57</v>
      </c>
      <c r="D5087" s="43">
        <v>100825.96299999999</v>
      </c>
      <c r="E5087" s="43">
        <v>-147884.88399999999</v>
      </c>
      <c r="F5087" s="45">
        <v>-101960</v>
      </c>
      <c r="G5087" s="45">
        <v>-35080</v>
      </c>
      <c r="H5087" s="45">
        <v>-88090</v>
      </c>
      <c r="I5087" s="55">
        <f>pro[[#This Row],[Admin expenses 3]]+pro[[#This Row],[Admin expenses 2]]+pro[[#This Row],[Admin expenses 1]]+pro[[#This Row],[COGS]]</f>
        <v>-373014.88399999996</v>
      </c>
      <c r="J5087" s="55">
        <f>pro[[#This Row],[Revenue]]+pro[[#This Row],[AdminExp]]</f>
        <v>-272188.92099999997</v>
      </c>
      <c r="K5087" s="83">
        <f>pro[[#This Row],[Profit]]/pro[[#This Row],[Revenue]]</f>
        <v>-2.6995915823784395</v>
      </c>
      <c r="L5087" s="56">
        <f t="shared" si="79"/>
        <v>5</v>
      </c>
      <c r="M5087" s="82" t="str">
        <f>"Q"&amp;" "&amp;VLOOKUP(pro[[#This Row],[Period]],Mapping!A:B,2,0)</f>
        <v>Q 2</v>
      </c>
      <c r="N5087"/>
    </row>
    <row r="5088" spans="1:14" ht="11.25" customHeight="1" x14ac:dyDescent="0.2">
      <c r="A5088" s="42" t="s">
        <v>43</v>
      </c>
      <c r="B5088" s="44" t="s">
        <v>32</v>
      </c>
      <c r="C5088" s="44" t="s">
        <v>58</v>
      </c>
      <c r="D5088" s="43">
        <v>26418.133000000002</v>
      </c>
      <c r="E5088" s="43">
        <v>-33458.396999999997</v>
      </c>
      <c r="F5088" s="45">
        <v>-83440</v>
      </c>
      <c r="G5088" s="45">
        <v>-17560</v>
      </c>
      <c r="H5088" s="45">
        <v>-21540</v>
      </c>
      <c r="I5088" s="55">
        <f>pro[[#This Row],[Admin expenses 3]]+pro[[#This Row],[Admin expenses 2]]+pro[[#This Row],[Admin expenses 1]]+pro[[#This Row],[COGS]]</f>
        <v>-155998.397</v>
      </c>
      <c r="J5088" s="55">
        <f>pro[[#This Row],[Revenue]]+pro[[#This Row],[AdminExp]]</f>
        <v>-129580.264</v>
      </c>
      <c r="K5088" s="83">
        <f>pro[[#This Row],[Profit]]/pro[[#This Row],[Revenue]]</f>
        <v>-4.904974321993155</v>
      </c>
      <c r="L5088" s="56">
        <f t="shared" si="79"/>
        <v>5</v>
      </c>
      <c r="M5088" s="82" t="str">
        <f>"Q"&amp;" "&amp;VLOOKUP(pro[[#This Row],[Period]],Mapping!A:B,2,0)</f>
        <v>Q 2</v>
      </c>
      <c r="N5088"/>
    </row>
    <row r="5089" spans="1:14" ht="11.25" customHeight="1" x14ac:dyDescent="0.2">
      <c r="A5089" s="42" t="s">
        <v>43</v>
      </c>
      <c r="B5089" s="44" t="s">
        <v>32</v>
      </c>
      <c r="C5089" s="44" t="s">
        <v>59</v>
      </c>
      <c r="D5089" s="43">
        <v>1095273.4310000001</v>
      </c>
      <c r="E5089" s="43">
        <v>-22139.690999999999</v>
      </c>
      <c r="F5089" s="45">
        <v>-40910</v>
      </c>
      <c r="G5089" s="45">
        <v>-21300</v>
      </c>
      <c r="H5089" s="45">
        <v>-25480</v>
      </c>
      <c r="I5089" s="55">
        <f>pro[[#This Row],[Admin expenses 3]]+pro[[#This Row],[Admin expenses 2]]+pro[[#This Row],[Admin expenses 1]]+pro[[#This Row],[COGS]]</f>
        <v>-109829.69099999999</v>
      </c>
      <c r="J5089" s="55">
        <f>pro[[#This Row],[Revenue]]+pro[[#This Row],[AdminExp]]</f>
        <v>985443.74000000011</v>
      </c>
      <c r="K5089" s="83">
        <f>pro[[#This Row],[Profit]]/pro[[#This Row],[Revenue]]</f>
        <v>0.89972395212789569</v>
      </c>
      <c r="L5089" s="56">
        <f t="shared" si="79"/>
        <v>5</v>
      </c>
      <c r="M5089" s="82" t="str">
        <f>"Q"&amp;" "&amp;VLOOKUP(pro[[#This Row],[Period]],Mapping!A:B,2,0)</f>
        <v>Q 2</v>
      </c>
      <c r="N5089"/>
    </row>
    <row r="5090" spans="1:14" ht="11.25" customHeight="1" x14ac:dyDescent="0.2">
      <c r="A5090" s="42" t="s">
        <v>43</v>
      </c>
      <c r="B5090" s="44" t="s">
        <v>32</v>
      </c>
      <c r="C5090" s="44" t="s">
        <v>57</v>
      </c>
      <c r="D5090" s="43">
        <v>132756.39299999998</v>
      </c>
      <c r="E5090" s="43">
        <v>-3291.3999999999996</v>
      </c>
      <c r="F5090" s="45">
        <v>-90900</v>
      </c>
      <c r="G5090" s="45">
        <v>-67770</v>
      </c>
      <c r="H5090" s="45">
        <v>-82230</v>
      </c>
      <c r="I5090" s="55">
        <f>pro[[#This Row],[Admin expenses 3]]+pro[[#This Row],[Admin expenses 2]]+pro[[#This Row],[Admin expenses 1]]+pro[[#This Row],[COGS]]</f>
        <v>-244191.4</v>
      </c>
      <c r="J5090" s="55">
        <f>pro[[#This Row],[Revenue]]+pro[[#This Row],[AdminExp]]</f>
        <v>-111435.00700000001</v>
      </c>
      <c r="K5090" s="83">
        <f>pro[[#This Row],[Profit]]/pro[[#This Row],[Revenue]]</f>
        <v>-0.83939465725014106</v>
      </c>
      <c r="L5090" s="56">
        <f t="shared" si="79"/>
        <v>5</v>
      </c>
      <c r="M5090" s="82" t="str">
        <f>"Q"&amp;" "&amp;VLOOKUP(pro[[#This Row],[Period]],Mapping!A:B,2,0)</f>
        <v>Q 2</v>
      </c>
      <c r="N5090"/>
    </row>
    <row r="5091" spans="1:14" ht="11.25" customHeight="1" x14ac:dyDescent="0.2">
      <c r="A5091" s="42" t="s">
        <v>43</v>
      </c>
      <c r="B5091" s="44" t="s">
        <v>32</v>
      </c>
      <c r="C5091" s="44" t="s">
        <v>58</v>
      </c>
      <c r="D5091" s="43">
        <v>58052.714999999997</v>
      </c>
      <c r="E5091" s="43">
        <v>-4432.3579999999993</v>
      </c>
      <c r="F5091" s="45">
        <v>-97030</v>
      </c>
      <c r="G5091" s="45">
        <v>-14040</v>
      </c>
      <c r="H5091" s="45">
        <v>-33620</v>
      </c>
      <c r="I5091" s="55">
        <f>pro[[#This Row],[Admin expenses 3]]+pro[[#This Row],[Admin expenses 2]]+pro[[#This Row],[Admin expenses 1]]+pro[[#This Row],[COGS]]</f>
        <v>-149122.35800000001</v>
      </c>
      <c r="J5091" s="55">
        <f>pro[[#This Row],[Revenue]]+pro[[#This Row],[AdminExp]]</f>
        <v>-91069.643000000011</v>
      </c>
      <c r="K5091" s="83">
        <f>pro[[#This Row],[Profit]]/pro[[#This Row],[Revenue]]</f>
        <v>-1.568740462870686</v>
      </c>
      <c r="L5091" s="56">
        <f t="shared" si="79"/>
        <v>5</v>
      </c>
      <c r="M5091" s="82" t="str">
        <f>"Q"&amp;" "&amp;VLOOKUP(pro[[#This Row],[Period]],Mapping!A:B,2,0)</f>
        <v>Q 2</v>
      </c>
      <c r="N5091"/>
    </row>
    <row r="5092" spans="1:14" ht="11.25" customHeight="1" x14ac:dyDescent="0.2">
      <c r="A5092" s="42" t="s">
        <v>43</v>
      </c>
      <c r="B5092" s="44" t="s">
        <v>32</v>
      </c>
      <c r="C5092" s="44" t="s">
        <v>59</v>
      </c>
      <c r="D5092" s="43">
        <v>102257.86900000001</v>
      </c>
      <c r="E5092" s="43">
        <v>-6675.3679999999995</v>
      </c>
      <c r="F5092" s="45">
        <v>-61360</v>
      </c>
      <c r="G5092" s="45">
        <v>-12450</v>
      </c>
      <c r="H5092" s="45">
        <v>-29250</v>
      </c>
      <c r="I5092" s="55">
        <f>pro[[#This Row],[Admin expenses 3]]+pro[[#This Row],[Admin expenses 2]]+pro[[#This Row],[Admin expenses 1]]+pro[[#This Row],[COGS]]</f>
        <v>-109735.368</v>
      </c>
      <c r="J5092" s="55">
        <f>pro[[#This Row],[Revenue]]+pro[[#This Row],[AdminExp]]</f>
        <v>-7477.4989999999962</v>
      </c>
      <c r="K5092" s="83">
        <f>pro[[#This Row],[Profit]]/pro[[#This Row],[Revenue]]</f>
        <v>-7.3123947067584558E-2</v>
      </c>
      <c r="L5092" s="56">
        <f t="shared" si="79"/>
        <v>5</v>
      </c>
      <c r="M5092" s="82" t="str">
        <f>"Q"&amp;" "&amp;VLOOKUP(pro[[#This Row],[Period]],Mapping!A:B,2,0)</f>
        <v>Q 2</v>
      </c>
      <c r="N5092"/>
    </row>
    <row r="5093" spans="1:14" ht="11.25" customHeight="1" x14ac:dyDescent="0.2">
      <c r="A5093" s="42" t="s">
        <v>43</v>
      </c>
      <c r="B5093" s="44" t="s">
        <v>32</v>
      </c>
      <c r="C5093" s="44" t="s">
        <v>57</v>
      </c>
      <c r="D5093" s="43">
        <v>1329341.1880000001</v>
      </c>
      <c r="E5093" s="43">
        <v>-92477.028000000006</v>
      </c>
      <c r="F5093" s="45">
        <v>-41700</v>
      </c>
      <c r="G5093" s="45">
        <v>-59310</v>
      </c>
      <c r="H5093" s="45">
        <v>-37700</v>
      </c>
      <c r="I5093" s="55">
        <f>pro[[#This Row],[Admin expenses 3]]+pro[[#This Row],[Admin expenses 2]]+pro[[#This Row],[Admin expenses 1]]+pro[[#This Row],[COGS]]</f>
        <v>-231187.02799999999</v>
      </c>
      <c r="J5093" s="55">
        <f>pro[[#This Row],[Revenue]]+pro[[#This Row],[AdminExp]]</f>
        <v>1098154.1600000001</v>
      </c>
      <c r="K5093" s="83">
        <f>pro[[#This Row],[Profit]]/pro[[#This Row],[Revenue]]</f>
        <v>0.82608902057129374</v>
      </c>
      <c r="L5093" s="56">
        <f t="shared" si="79"/>
        <v>5</v>
      </c>
      <c r="M5093" s="82" t="str">
        <f>"Q"&amp;" "&amp;VLOOKUP(pro[[#This Row],[Period]],Mapping!A:B,2,0)</f>
        <v>Q 2</v>
      </c>
      <c r="N5093"/>
    </row>
    <row r="5094" spans="1:14" ht="11.25" customHeight="1" x14ac:dyDescent="0.2">
      <c r="A5094" s="42" t="s">
        <v>43</v>
      </c>
      <c r="B5094" s="44" t="s">
        <v>32</v>
      </c>
      <c r="C5094" s="44" t="s">
        <v>57</v>
      </c>
      <c r="D5094" s="43">
        <v>1058801.7649999999</v>
      </c>
      <c r="E5094" s="43">
        <v>-63357.510999999991</v>
      </c>
      <c r="F5094" s="45">
        <v>-20140</v>
      </c>
      <c r="G5094" s="45">
        <v>-38650</v>
      </c>
      <c r="H5094" s="45">
        <v>-107730</v>
      </c>
      <c r="I5094" s="55">
        <f>pro[[#This Row],[Admin expenses 3]]+pro[[#This Row],[Admin expenses 2]]+pro[[#This Row],[Admin expenses 1]]+pro[[#This Row],[COGS]]</f>
        <v>-229877.511</v>
      </c>
      <c r="J5094" s="55">
        <f>pro[[#This Row],[Revenue]]+pro[[#This Row],[AdminExp]]</f>
        <v>828924.25399999996</v>
      </c>
      <c r="K5094" s="83">
        <f>pro[[#This Row],[Profit]]/pro[[#This Row],[Revenue]]</f>
        <v>0.78288899905640041</v>
      </c>
      <c r="L5094" s="56">
        <f t="shared" si="79"/>
        <v>5</v>
      </c>
      <c r="M5094" s="82" t="str">
        <f>"Q"&amp;" "&amp;VLOOKUP(pro[[#This Row],[Period]],Mapping!A:B,2,0)</f>
        <v>Q 2</v>
      </c>
      <c r="N5094"/>
    </row>
    <row r="5095" spans="1:14" ht="11.25" customHeight="1" x14ac:dyDescent="0.2">
      <c r="A5095" s="42" t="s">
        <v>43</v>
      </c>
      <c r="B5095" s="44" t="s">
        <v>32</v>
      </c>
      <c r="C5095" s="44" t="s">
        <v>57</v>
      </c>
      <c r="D5095" s="43">
        <v>2434866.7279999997</v>
      </c>
      <c r="E5095" s="43">
        <v>-105959.65099999998</v>
      </c>
      <c r="F5095" s="45">
        <v>-97260</v>
      </c>
      <c r="G5095" s="45">
        <v>-41370</v>
      </c>
      <c r="H5095" s="45">
        <v>-73520</v>
      </c>
      <c r="I5095" s="55">
        <f>pro[[#This Row],[Admin expenses 3]]+pro[[#This Row],[Admin expenses 2]]+pro[[#This Row],[Admin expenses 1]]+pro[[#This Row],[COGS]]</f>
        <v>-318109.65099999995</v>
      </c>
      <c r="J5095" s="55">
        <f>pro[[#This Row],[Revenue]]+pro[[#This Row],[AdminExp]]</f>
        <v>2116757.0769999996</v>
      </c>
      <c r="K5095" s="83">
        <f>pro[[#This Row],[Profit]]/pro[[#This Row],[Revenue]]</f>
        <v>0.86935233565686965</v>
      </c>
      <c r="L5095" s="56">
        <f t="shared" si="79"/>
        <v>5</v>
      </c>
      <c r="M5095" s="82" t="str">
        <f>"Q"&amp;" "&amp;VLOOKUP(pro[[#This Row],[Period]],Mapping!A:B,2,0)</f>
        <v>Q 2</v>
      </c>
      <c r="N5095"/>
    </row>
    <row r="5096" spans="1:14" ht="11.25" customHeight="1" x14ac:dyDescent="0.2">
      <c r="A5096" s="42" t="s">
        <v>43</v>
      </c>
      <c r="B5096" s="44" t="s">
        <v>32</v>
      </c>
      <c r="C5096" s="44" t="s">
        <v>57</v>
      </c>
      <c r="D5096" s="43">
        <v>343578.90700000001</v>
      </c>
      <c r="E5096" s="43">
        <v>-22905.253000000001</v>
      </c>
      <c r="F5096" s="45">
        <v>-88320</v>
      </c>
      <c r="G5096" s="45">
        <v>-15110</v>
      </c>
      <c r="H5096" s="45">
        <v>-48280</v>
      </c>
      <c r="I5096" s="55">
        <f>pro[[#This Row],[Admin expenses 3]]+pro[[#This Row],[Admin expenses 2]]+pro[[#This Row],[Admin expenses 1]]+pro[[#This Row],[COGS]]</f>
        <v>-174615.253</v>
      </c>
      <c r="J5096" s="55">
        <f>pro[[#This Row],[Revenue]]+pro[[#This Row],[AdminExp]]</f>
        <v>168963.65400000001</v>
      </c>
      <c r="K5096" s="83">
        <f>pro[[#This Row],[Profit]]/pro[[#This Row],[Revenue]]</f>
        <v>0.49177539877324311</v>
      </c>
      <c r="L5096" s="56">
        <f t="shared" si="79"/>
        <v>5</v>
      </c>
      <c r="M5096" s="82" t="str">
        <f>"Q"&amp;" "&amp;VLOOKUP(pro[[#This Row],[Period]],Mapping!A:B,2,0)</f>
        <v>Q 2</v>
      </c>
      <c r="N5096"/>
    </row>
    <row r="5097" spans="1:14" ht="11.25" customHeight="1" x14ac:dyDescent="0.2">
      <c r="A5097" s="42" t="s">
        <v>43</v>
      </c>
      <c r="B5097" s="44" t="s">
        <v>32</v>
      </c>
      <c r="C5097" s="44" t="s">
        <v>57</v>
      </c>
      <c r="D5097" s="43">
        <v>44484.811000000002</v>
      </c>
      <c r="E5097" s="43">
        <v>-28154.244999999999</v>
      </c>
      <c r="F5097" s="45">
        <v>-82100</v>
      </c>
      <c r="G5097" s="45">
        <v>-52900</v>
      </c>
      <c r="H5097" s="45">
        <v>-39960</v>
      </c>
      <c r="I5097" s="55">
        <f>pro[[#This Row],[Admin expenses 3]]+pro[[#This Row],[Admin expenses 2]]+pro[[#This Row],[Admin expenses 1]]+pro[[#This Row],[COGS]]</f>
        <v>-203114.245</v>
      </c>
      <c r="J5097" s="55">
        <f>pro[[#This Row],[Revenue]]+pro[[#This Row],[AdminExp]]</f>
        <v>-158629.43400000001</v>
      </c>
      <c r="K5097" s="83">
        <f>pro[[#This Row],[Profit]]/pro[[#This Row],[Revenue]]</f>
        <v>-3.5659235238742499</v>
      </c>
      <c r="L5097" s="56">
        <f t="shared" si="79"/>
        <v>5</v>
      </c>
      <c r="M5097" s="82" t="str">
        <f>"Q"&amp;" "&amp;VLOOKUP(pro[[#This Row],[Period]],Mapping!A:B,2,0)</f>
        <v>Q 2</v>
      </c>
      <c r="N5097"/>
    </row>
    <row r="5098" spans="1:14" ht="11.25" customHeight="1" x14ac:dyDescent="0.2">
      <c r="A5098" s="42" t="s">
        <v>43</v>
      </c>
      <c r="B5098" s="44" t="s">
        <v>32</v>
      </c>
      <c r="C5098" s="44" t="s">
        <v>57</v>
      </c>
      <c r="D5098" s="43">
        <v>24894.73</v>
      </c>
      <c r="E5098" s="43">
        <v>-12290.228999999999</v>
      </c>
      <c r="F5098" s="45">
        <v>-25660</v>
      </c>
      <c r="G5098" s="45">
        <v>-106080</v>
      </c>
      <c r="H5098" s="45">
        <v>-91490</v>
      </c>
      <c r="I5098" s="55">
        <f>pro[[#This Row],[Admin expenses 3]]+pro[[#This Row],[Admin expenses 2]]+pro[[#This Row],[Admin expenses 1]]+pro[[#This Row],[COGS]]</f>
        <v>-235520.22899999999</v>
      </c>
      <c r="J5098" s="55">
        <f>pro[[#This Row],[Revenue]]+pro[[#This Row],[AdminExp]]</f>
        <v>-210625.49899999998</v>
      </c>
      <c r="K5098" s="83">
        <f>pro[[#This Row],[Profit]]/pro[[#This Row],[Revenue]]</f>
        <v>-8.4606460483805197</v>
      </c>
      <c r="L5098" s="56">
        <f t="shared" si="79"/>
        <v>5</v>
      </c>
      <c r="M5098" s="82" t="str">
        <f>"Q"&amp;" "&amp;VLOOKUP(pro[[#This Row],[Period]],Mapping!A:B,2,0)</f>
        <v>Q 2</v>
      </c>
      <c r="N5098"/>
    </row>
    <row r="5099" spans="1:14" ht="11.25" customHeight="1" x14ac:dyDescent="0.2">
      <c r="A5099" s="42" t="s">
        <v>43</v>
      </c>
      <c r="B5099" s="44" t="s">
        <v>32</v>
      </c>
      <c r="C5099" s="44" t="s">
        <v>57</v>
      </c>
      <c r="D5099" s="43">
        <v>42192.43</v>
      </c>
      <c r="E5099" s="43">
        <v>-18196.71</v>
      </c>
      <c r="F5099" s="45">
        <v>-68020</v>
      </c>
      <c r="G5099" s="45">
        <v>-18710</v>
      </c>
      <c r="H5099" s="45">
        <v>-21630</v>
      </c>
      <c r="I5099" s="55">
        <f>pro[[#This Row],[Admin expenses 3]]+pro[[#This Row],[Admin expenses 2]]+pro[[#This Row],[Admin expenses 1]]+pro[[#This Row],[COGS]]</f>
        <v>-126556.70999999999</v>
      </c>
      <c r="J5099" s="55">
        <f>pro[[#This Row],[Revenue]]+pro[[#This Row],[AdminExp]]</f>
        <v>-84364.28</v>
      </c>
      <c r="K5099" s="83">
        <f>pro[[#This Row],[Profit]]/pro[[#This Row],[Revenue]]</f>
        <v>-1.9995122347776604</v>
      </c>
      <c r="L5099" s="56">
        <f t="shared" si="79"/>
        <v>5</v>
      </c>
      <c r="M5099" s="82" t="str">
        <f>"Q"&amp;" "&amp;VLOOKUP(pro[[#This Row],[Period]],Mapping!A:B,2,0)</f>
        <v>Q 2</v>
      </c>
      <c r="N5099"/>
    </row>
    <row r="5100" spans="1:14" ht="11.25" customHeight="1" x14ac:dyDescent="0.2">
      <c r="A5100" s="42" t="s">
        <v>43</v>
      </c>
      <c r="B5100" s="44" t="s">
        <v>32</v>
      </c>
      <c r="C5100" s="44" t="s">
        <v>57</v>
      </c>
      <c r="D5100" s="43">
        <v>158799.11599999998</v>
      </c>
      <c r="E5100" s="43">
        <v>-30965.381999999998</v>
      </c>
      <c r="F5100" s="45">
        <v>-96720</v>
      </c>
      <c r="G5100" s="45">
        <v>-17110</v>
      </c>
      <c r="H5100" s="45">
        <v>-67650</v>
      </c>
      <c r="I5100" s="55">
        <f>pro[[#This Row],[Admin expenses 3]]+pro[[#This Row],[Admin expenses 2]]+pro[[#This Row],[Admin expenses 1]]+pro[[#This Row],[COGS]]</f>
        <v>-212445.38199999998</v>
      </c>
      <c r="J5100" s="55">
        <f>pro[[#This Row],[Revenue]]+pro[[#This Row],[AdminExp]]</f>
        <v>-53646.266000000003</v>
      </c>
      <c r="K5100" s="83">
        <f>pro[[#This Row],[Profit]]/pro[[#This Row],[Revenue]]</f>
        <v>-0.33782471433908995</v>
      </c>
      <c r="L5100" s="56">
        <f t="shared" si="79"/>
        <v>5</v>
      </c>
      <c r="M5100" s="82" t="str">
        <f>"Q"&amp;" "&amp;VLOOKUP(pro[[#This Row],[Period]],Mapping!A:B,2,0)</f>
        <v>Q 2</v>
      </c>
      <c r="N5100"/>
    </row>
    <row r="5101" spans="1:14" ht="11.25" customHeight="1" x14ac:dyDescent="0.2">
      <c r="A5101" s="42" t="s">
        <v>43</v>
      </c>
      <c r="B5101" s="44" t="s">
        <v>32</v>
      </c>
      <c r="C5101" s="44" t="s">
        <v>57</v>
      </c>
      <c r="D5101" s="43">
        <v>3903.6549999999993</v>
      </c>
      <c r="E5101" s="43">
        <v>-1080.9189999999999</v>
      </c>
      <c r="F5101" s="45">
        <v>-95970</v>
      </c>
      <c r="G5101" s="45">
        <v>-41350</v>
      </c>
      <c r="H5101" s="45">
        <v>-28090</v>
      </c>
      <c r="I5101" s="55">
        <f>pro[[#This Row],[Admin expenses 3]]+pro[[#This Row],[Admin expenses 2]]+pro[[#This Row],[Admin expenses 1]]+pro[[#This Row],[COGS]]</f>
        <v>-166490.91899999999</v>
      </c>
      <c r="J5101" s="55">
        <f>pro[[#This Row],[Revenue]]+pro[[#This Row],[AdminExp]]</f>
        <v>-162587.264</v>
      </c>
      <c r="K5101" s="83">
        <f>pro[[#This Row],[Profit]]/pro[[#This Row],[Revenue]]</f>
        <v>-41.650008517658456</v>
      </c>
      <c r="L5101" s="56">
        <f t="shared" si="79"/>
        <v>5</v>
      </c>
      <c r="M5101" s="82" t="str">
        <f>"Q"&amp;" "&amp;VLOOKUP(pro[[#This Row],[Period]],Mapping!A:B,2,0)</f>
        <v>Q 2</v>
      </c>
      <c r="N5101"/>
    </row>
    <row r="5102" spans="1:14" ht="11.25" customHeight="1" x14ac:dyDescent="0.2">
      <c r="A5102" s="42" t="s">
        <v>43</v>
      </c>
      <c r="B5102" s="44" t="s">
        <v>32</v>
      </c>
      <c r="C5102" s="44" t="s">
        <v>57</v>
      </c>
      <c r="D5102" s="43">
        <v>302383.31199999998</v>
      </c>
      <c r="E5102" s="43">
        <v>-266264.47399999999</v>
      </c>
      <c r="F5102" s="45">
        <v>-60660</v>
      </c>
      <c r="G5102" s="45">
        <v>-103610</v>
      </c>
      <c r="H5102" s="45">
        <v>-98380</v>
      </c>
      <c r="I5102" s="55">
        <f>pro[[#This Row],[Admin expenses 3]]+pro[[#This Row],[Admin expenses 2]]+pro[[#This Row],[Admin expenses 1]]+pro[[#This Row],[COGS]]</f>
        <v>-528914.47399999993</v>
      </c>
      <c r="J5102" s="55">
        <f>pro[[#This Row],[Revenue]]+pro[[#This Row],[AdminExp]]</f>
        <v>-226531.16199999995</v>
      </c>
      <c r="K5102" s="83">
        <f>pro[[#This Row],[Profit]]/pro[[#This Row],[Revenue]]</f>
        <v>-0.74915232755966366</v>
      </c>
      <c r="L5102" s="56">
        <f t="shared" si="79"/>
        <v>5</v>
      </c>
      <c r="M5102" s="82" t="str">
        <f>"Q"&amp;" "&amp;VLOOKUP(pro[[#This Row],[Period]],Mapping!A:B,2,0)</f>
        <v>Q 2</v>
      </c>
      <c r="N5102"/>
    </row>
    <row r="5103" spans="1:14" ht="11.25" customHeight="1" x14ac:dyDescent="0.2">
      <c r="A5103" s="42" t="s">
        <v>43</v>
      </c>
      <c r="B5103" s="44" t="s">
        <v>32</v>
      </c>
      <c r="C5103" s="44" t="s">
        <v>57</v>
      </c>
      <c r="D5103" s="43">
        <v>163975.57399999999</v>
      </c>
      <c r="E5103" s="43">
        <v>-225057.62299999999</v>
      </c>
      <c r="F5103" s="45">
        <v>-50000</v>
      </c>
      <c r="G5103" s="45">
        <v>-77480</v>
      </c>
      <c r="H5103" s="45">
        <v>-71770</v>
      </c>
      <c r="I5103" s="55">
        <f>pro[[#This Row],[Admin expenses 3]]+pro[[#This Row],[Admin expenses 2]]+pro[[#This Row],[Admin expenses 1]]+pro[[#This Row],[COGS]]</f>
        <v>-424307.62300000002</v>
      </c>
      <c r="J5103" s="55">
        <f>pro[[#This Row],[Revenue]]+pro[[#This Row],[AdminExp]]</f>
        <v>-260332.04900000003</v>
      </c>
      <c r="K5103" s="83">
        <f>pro[[#This Row],[Profit]]/pro[[#This Row],[Revenue]]</f>
        <v>-1.5876270022997452</v>
      </c>
      <c r="L5103" s="56">
        <f t="shared" si="79"/>
        <v>5</v>
      </c>
      <c r="M5103" s="82" t="str">
        <f>"Q"&amp;" "&amp;VLOOKUP(pro[[#This Row],[Period]],Mapping!A:B,2,0)</f>
        <v>Q 2</v>
      </c>
      <c r="N5103"/>
    </row>
    <row r="5104" spans="1:14" ht="11.25" customHeight="1" x14ac:dyDescent="0.2">
      <c r="A5104" s="42" t="s">
        <v>43</v>
      </c>
      <c r="B5104" s="44" t="s">
        <v>32</v>
      </c>
      <c r="C5104" s="44" t="s">
        <v>57</v>
      </c>
      <c r="D5104" s="43">
        <v>39742.996999999996</v>
      </c>
      <c r="E5104" s="43">
        <v>-82277.418999999994</v>
      </c>
      <c r="F5104" s="45">
        <v>-90610</v>
      </c>
      <c r="G5104" s="45">
        <v>-71200</v>
      </c>
      <c r="H5104" s="45">
        <v>-20990</v>
      </c>
      <c r="I5104" s="55">
        <f>pro[[#This Row],[Admin expenses 3]]+pro[[#This Row],[Admin expenses 2]]+pro[[#This Row],[Admin expenses 1]]+pro[[#This Row],[COGS]]</f>
        <v>-265077.41899999999</v>
      </c>
      <c r="J5104" s="55">
        <f>pro[[#This Row],[Revenue]]+pro[[#This Row],[AdminExp]]</f>
        <v>-225334.42199999999</v>
      </c>
      <c r="K5104" s="83">
        <f>pro[[#This Row],[Profit]]/pro[[#This Row],[Revenue]]</f>
        <v>-5.6697893719489754</v>
      </c>
      <c r="L5104" s="56">
        <f t="shared" si="79"/>
        <v>5</v>
      </c>
      <c r="M5104" s="82" t="str">
        <f>"Q"&amp;" "&amp;VLOOKUP(pro[[#This Row],[Period]],Mapping!A:B,2,0)</f>
        <v>Q 2</v>
      </c>
      <c r="N5104"/>
    </row>
    <row r="5105" spans="1:14" ht="11.25" customHeight="1" x14ac:dyDescent="0.2">
      <c r="A5105" s="42" t="s">
        <v>43</v>
      </c>
      <c r="B5105" s="44" t="s">
        <v>32</v>
      </c>
      <c r="C5105" s="44" t="s">
        <v>57</v>
      </c>
      <c r="D5105" s="43">
        <v>24480.672999999999</v>
      </c>
      <c r="E5105" s="43">
        <v>-6089.628999999999</v>
      </c>
      <c r="F5105" s="45">
        <v>-82570</v>
      </c>
      <c r="G5105" s="45">
        <v>-93490</v>
      </c>
      <c r="H5105" s="45">
        <v>-49040</v>
      </c>
      <c r="I5105" s="55">
        <f>pro[[#This Row],[Admin expenses 3]]+pro[[#This Row],[Admin expenses 2]]+pro[[#This Row],[Admin expenses 1]]+pro[[#This Row],[COGS]]</f>
        <v>-231189.62899999999</v>
      </c>
      <c r="J5105" s="55">
        <f>pro[[#This Row],[Revenue]]+pro[[#This Row],[AdminExp]]</f>
        <v>-206708.95599999998</v>
      </c>
      <c r="K5105" s="83">
        <f>pro[[#This Row],[Profit]]/pro[[#This Row],[Revenue]]</f>
        <v>-8.4437611662064995</v>
      </c>
      <c r="L5105" s="56">
        <f t="shared" si="79"/>
        <v>5</v>
      </c>
      <c r="M5105" s="82" t="str">
        <f>"Q"&amp;" "&amp;VLOOKUP(pro[[#This Row],[Period]],Mapping!A:B,2,0)</f>
        <v>Q 2</v>
      </c>
      <c r="N5105"/>
    </row>
    <row r="5106" spans="1:14" ht="11.25" customHeight="1" x14ac:dyDescent="0.2">
      <c r="A5106" s="42" t="s">
        <v>43</v>
      </c>
      <c r="B5106" s="44" t="s">
        <v>32</v>
      </c>
      <c r="C5106" s="44" t="s">
        <v>57</v>
      </c>
      <c r="D5106" s="43">
        <v>52267.606999999996</v>
      </c>
      <c r="E5106" s="43">
        <v>-15866.976999999999</v>
      </c>
      <c r="F5106" s="45">
        <v>-19440</v>
      </c>
      <c r="G5106" s="45">
        <v>-84290</v>
      </c>
      <c r="H5106" s="45">
        <v>-68160</v>
      </c>
      <c r="I5106" s="55">
        <f>pro[[#This Row],[Admin expenses 3]]+pro[[#This Row],[Admin expenses 2]]+pro[[#This Row],[Admin expenses 1]]+pro[[#This Row],[COGS]]</f>
        <v>-187756.97700000001</v>
      </c>
      <c r="J5106" s="55">
        <f>pro[[#This Row],[Revenue]]+pro[[#This Row],[AdminExp]]</f>
        <v>-135489.37000000002</v>
      </c>
      <c r="K5106" s="83">
        <f>pro[[#This Row],[Profit]]/pro[[#This Row],[Revenue]]</f>
        <v>-2.5922244727982293</v>
      </c>
      <c r="L5106" s="56">
        <f t="shared" si="79"/>
        <v>5</v>
      </c>
      <c r="M5106" s="82" t="str">
        <f>"Q"&amp;" "&amp;VLOOKUP(pro[[#This Row],[Period]],Mapping!A:B,2,0)</f>
        <v>Q 2</v>
      </c>
      <c r="N5106"/>
    </row>
    <row r="5107" spans="1:14" ht="11.25" customHeight="1" x14ac:dyDescent="0.2">
      <c r="A5107" s="42" t="s">
        <v>43</v>
      </c>
      <c r="B5107" s="44" t="s">
        <v>32</v>
      </c>
      <c r="C5107" s="44" t="s">
        <v>57</v>
      </c>
      <c r="D5107" s="43">
        <v>30183.320999999996</v>
      </c>
      <c r="E5107" s="43">
        <v>-10694.803</v>
      </c>
      <c r="F5107" s="45">
        <v>-46140</v>
      </c>
      <c r="G5107" s="45">
        <v>-70950</v>
      </c>
      <c r="H5107" s="45">
        <v>-16630</v>
      </c>
      <c r="I5107" s="55">
        <f>pro[[#This Row],[Admin expenses 3]]+pro[[#This Row],[Admin expenses 2]]+pro[[#This Row],[Admin expenses 1]]+pro[[#This Row],[COGS]]</f>
        <v>-144414.80300000001</v>
      </c>
      <c r="J5107" s="55">
        <f>pro[[#This Row],[Revenue]]+pro[[#This Row],[AdminExp]]</f>
        <v>-114231.48200000002</v>
      </c>
      <c r="K5107" s="83">
        <f>pro[[#This Row],[Profit]]/pro[[#This Row],[Revenue]]</f>
        <v>-3.7845895751497998</v>
      </c>
      <c r="L5107" s="56">
        <f t="shared" si="79"/>
        <v>5</v>
      </c>
      <c r="M5107" s="82" t="str">
        <f>"Q"&amp;" "&amp;VLOOKUP(pro[[#This Row],[Period]],Mapping!A:B,2,0)</f>
        <v>Q 2</v>
      </c>
      <c r="N5107"/>
    </row>
    <row r="5108" spans="1:14" ht="11.25" customHeight="1" x14ac:dyDescent="0.2">
      <c r="A5108" s="42" t="s">
        <v>43</v>
      </c>
      <c r="B5108" s="44" t="s">
        <v>32</v>
      </c>
      <c r="C5108" s="44" t="s">
        <v>57</v>
      </c>
      <c r="D5108" s="43">
        <v>76443.884999999995</v>
      </c>
      <c r="E5108" s="43">
        <v>-5383.7839999999997</v>
      </c>
      <c r="F5108" s="45">
        <v>-71740</v>
      </c>
      <c r="G5108" s="45">
        <v>-88220</v>
      </c>
      <c r="H5108" s="45">
        <v>-58280</v>
      </c>
      <c r="I5108" s="55">
        <f>pro[[#This Row],[Admin expenses 3]]+pro[[#This Row],[Admin expenses 2]]+pro[[#This Row],[Admin expenses 1]]+pro[[#This Row],[COGS]]</f>
        <v>-223623.78399999999</v>
      </c>
      <c r="J5108" s="55">
        <f>pro[[#This Row],[Revenue]]+pro[[#This Row],[AdminExp]]</f>
        <v>-147179.89899999998</v>
      </c>
      <c r="K5108" s="83">
        <f>pro[[#This Row],[Profit]]/pro[[#This Row],[Revenue]]</f>
        <v>-1.9253325364088965</v>
      </c>
      <c r="L5108" s="56">
        <f t="shared" si="79"/>
        <v>5</v>
      </c>
      <c r="M5108" s="82" t="str">
        <f>"Q"&amp;" "&amp;VLOOKUP(pro[[#This Row],[Period]],Mapping!A:B,2,0)</f>
        <v>Q 2</v>
      </c>
      <c r="N5108"/>
    </row>
    <row r="5109" spans="1:14" ht="11.25" customHeight="1" x14ac:dyDescent="0.2">
      <c r="A5109" s="42" t="s">
        <v>43</v>
      </c>
      <c r="B5109" s="44" t="s">
        <v>32</v>
      </c>
      <c r="C5109" s="44" t="s">
        <v>57</v>
      </c>
      <c r="D5109" s="43">
        <v>133438.49400000001</v>
      </c>
      <c r="E5109" s="43">
        <v>-9665.3409999999985</v>
      </c>
      <c r="F5109" s="45">
        <v>-23480</v>
      </c>
      <c r="G5109" s="45">
        <v>-87930</v>
      </c>
      <c r="H5109" s="45">
        <v>-50790</v>
      </c>
      <c r="I5109" s="55">
        <f>pro[[#This Row],[Admin expenses 3]]+pro[[#This Row],[Admin expenses 2]]+pro[[#This Row],[Admin expenses 1]]+pro[[#This Row],[COGS]]</f>
        <v>-171865.34099999999</v>
      </c>
      <c r="J5109" s="55">
        <f>pro[[#This Row],[Revenue]]+pro[[#This Row],[AdminExp]]</f>
        <v>-38426.84699999998</v>
      </c>
      <c r="K5109" s="83">
        <f>pro[[#This Row],[Profit]]/pro[[#This Row],[Revenue]]</f>
        <v>-0.28797422578824949</v>
      </c>
      <c r="L5109" s="56">
        <f t="shared" si="79"/>
        <v>5</v>
      </c>
      <c r="M5109" s="82" t="str">
        <f>"Q"&amp;" "&amp;VLOOKUP(pro[[#This Row],[Period]],Mapping!A:B,2,0)</f>
        <v>Q 2</v>
      </c>
      <c r="N5109"/>
    </row>
    <row r="5110" spans="1:14" ht="11.25" customHeight="1" x14ac:dyDescent="0.2">
      <c r="A5110" s="42" t="s">
        <v>43</v>
      </c>
      <c r="B5110" s="44" t="s">
        <v>32</v>
      </c>
      <c r="C5110" s="44" t="s">
        <v>57</v>
      </c>
      <c r="D5110" s="43">
        <v>21021.496999999999</v>
      </c>
      <c r="E5110" s="43">
        <v>-12798.24</v>
      </c>
      <c r="F5110" s="45">
        <v>-76890</v>
      </c>
      <c r="G5110" s="45">
        <v>-83580</v>
      </c>
      <c r="H5110" s="45">
        <v>-41340</v>
      </c>
      <c r="I5110" s="55">
        <f>pro[[#This Row],[Admin expenses 3]]+pro[[#This Row],[Admin expenses 2]]+pro[[#This Row],[Admin expenses 1]]+pro[[#This Row],[COGS]]</f>
        <v>-214608.24</v>
      </c>
      <c r="J5110" s="55">
        <f>pro[[#This Row],[Revenue]]+pro[[#This Row],[AdminExp]]</f>
        <v>-193586.74299999999</v>
      </c>
      <c r="K5110" s="83">
        <f>pro[[#This Row],[Profit]]/pro[[#This Row],[Revenue]]</f>
        <v>-9.2089893978530633</v>
      </c>
      <c r="L5110" s="56">
        <f t="shared" si="79"/>
        <v>5</v>
      </c>
      <c r="M5110" s="82" t="str">
        <f>"Q"&amp;" "&amp;VLOOKUP(pro[[#This Row],[Period]],Mapping!A:B,2,0)</f>
        <v>Q 2</v>
      </c>
      <c r="N5110"/>
    </row>
    <row r="5111" spans="1:14" ht="11.25" customHeight="1" x14ac:dyDescent="0.2">
      <c r="A5111" s="42" t="s">
        <v>43</v>
      </c>
      <c r="B5111" s="44" t="s">
        <v>32</v>
      </c>
      <c r="C5111" s="44" t="s">
        <v>57</v>
      </c>
      <c r="D5111" s="43">
        <v>14195.257999999998</v>
      </c>
      <c r="E5111" s="43">
        <v>-6213.5569999999998</v>
      </c>
      <c r="F5111" s="45">
        <v>-105630</v>
      </c>
      <c r="G5111" s="45">
        <v>-25570</v>
      </c>
      <c r="H5111" s="45">
        <v>-18540</v>
      </c>
      <c r="I5111" s="55">
        <f>pro[[#This Row],[Admin expenses 3]]+pro[[#This Row],[Admin expenses 2]]+pro[[#This Row],[Admin expenses 1]]+pro[[#This Row],[COGS]]</f>
        <v>-155953.557</v>
      </c>
      <c r="J5111" s="55">
        <f>pro[[#This Row],[Revenue]]+pro[[#This Row],[AdminExp]]</f>
        <v>-141758.299</v>
      </c>
      <c r="K5111" s="83">
        <f>pro[[#This Row],[Profit]]/pro[[#This Row],[Revenue]]</f>
        <v>-9.9863136689731196</v>
      </c>
      <c r="L5111" s="56">
        <f t="shared" si="79"/>
        <v>5</v>
      </c>
      <c r="M5111" s="82" t="str">
        <f>"Q"&amp;" "&amp;VLOOKUP(pro[[#This Row],[Period]],Mapping!A:B,2,0)</f>
        <v>Q 2</v>
      </c>
      <c r="N5111"/>
    </row>
    <row r="5112" spans="1:14" ht="11.25" customHeight="1" x14ac:dyDescent="0.2">
      <c r="A5112" s="42" t="s">
        <v>43</v>
      </c>
      <c r="B5112" s="44" t="s">
        <v>32</v>
      </c>
      <c r="C5112" s="44" t="s">
        <v>57</v>
      </c>
      <c r="D5112" s="43">
        <v>15675.779</v>
      </c>
      <c r="E5112" s="43">
        <v>-12081.181</v>
      </c>
      <c r="F5112" s="45">
        <v>-58530</v>
      </c>
      <c r="G5112" s="45">
        <v>-105440</v>
      </c>
      <c r="H5112" s="45">
        <v>-20400</v>
      </c>
      <c r="I5112" s="55">
        <f>pro[[#This Row],[Admin expenses 3]]+pro[[#This Row],[Admin expenses 2]]+pro[[#This Row],[Admin expenses 1]]+pro[[#This Row],[COGS]]</f>
        <v>-196451.18100000001</v>
      </c>
      <c r="J5112" s="55">
        <f>pro[[#This Row],[Revenue]]+pro[[#This Row],[AdminExp]]</f>
        <v>-180775.402</v>
      </c>
      <c r="K5112" s="83">
        <f>pro[[#This Row],[Profit]]/pro[[#This Row],[Revenue]]</f>
        <v>-11.532147907928531</v>
      </c>
      <c r="L5112" s="56">
        <f t="shared" si="79"/>
        <v>5</v>
      </c>
      <c r="M5112" s="82" t="str">
        <f>"Q"&amp;" "&amp;VLOOKUP(pro[[#This Row],[Period]],Mapping!A:B,2,0)</f>
        <v>Q 2</v>
      </c>
      <c r="N5112"/>
    </row>
    <row r="5113" spans="1:14" ht="11.25" customHeight="1" x14ac:dyDescent="0.2">
      <c r="A5113" s="42" t="s">
        <v>43</v>
      </c>
      <c r="B5113" s="44" t="s">
        <v>32</v>
      </c>
      <c r="C5113" s="44" t="s">
        <v>57</v>
      </c>
      <c r="D5113" s="43">
        <v>20168.434999999998</v>
      </c>
      <c r="E5113" s="43">
        <v>-12490.932999999999</v>
      </c>
      <c r="F5113" s="45">
        <v>-13170</v>
      </c>
      <c r="G5113" s="45">
        <v>-31840</v>
      </c>
      <c r="H5113" s="45">
        <v>-76620</v>
      </c>
      <c r="I5113" s="55">
        <f>pro[[#This Row],[Admin expenses 3]]+pro[[#This Row],[Admin expenses 2]]+pro[[#This Row],[Admin expenses 1]]+pro[[#This Row],[COGS]]</f>
        <v>-134120.93299999999</v>
      </c>
      <c r="J5113" s="55">
        <f>pro[[#This Row],[Revenue]]+pro[[#This Row],[AdminExp]]</f>
        <v>-113952.49799999999</v>
      </c>
      <c r="K5113" s="83">
        <f>pro[[#This Row],[Profit]]/pro[[#This Row],[Revenue]]</f>
        <v>-5.6500416616361164</v>
      </c>
      <c r="L5113" s="56">
        <f t="shared" si="79"/>
        <v>5</v>
      </c>
      <c r="M5113" s="82" t="str">
        <f>"Q"&amp;" "&amp;VLOOKUP(pro[[#This Row],[Period]],Mapping!A:B,2,0)</f>
        <v>Q 2</v>
      </c>
      <c r="N5113"/>
    </row>
    <row r="5114" spans="1:14" ht="11.25" customHeight="1" x14ac:dyDescent="0.2">
      <c r="A5114" s="42" t="s">
        <v>43</v>
      </c>
      <c r="B5114" s="44" t="s">
        <v>32</v>
      </c>
      <c r="C5114" s="44" t="s">
        <v>57</v>
      </c>
      <c r="D5114" s="43">
        <v>1366.729</v>
      </c>
      <c r="E5114" s="43">
        <v>-2075.9479999999999</v>
      </c>
      <c r="F5114" s="45">
        <v>-70320</v>
      </c>
      <c r="G5114" s="45">
        <v>-56810</v>
      </c>
      <c r="H5114" s="45">
        <v>-58400</v>
      </c>
      <c r="I5114" s="55">
        <f>pro[[#This Row],[Admin expenses 3]]+pro[[#This Row],[Admin expenses 2]]+pro[[#This Row],[Admin expenses 1]]+pro[[#This Row],[COGS]]</f>
        <v>-187605.948</v>
      </c>
      <c r="J5114" s="55">
        <f>pro[[#This Row],[Revenue]]+pro[[#This Row],[AdminExp]]</f>
        <v>-186239.21900000001</v>
      </c>
      <c r="K5114" s="83">
        <f>pro[[#This Row],[Profit]]/pro[[#This Row],[Revenue]]</f>
        <v>-136.2663841917454</v>
      </c>
      <c r="L5114" s="56">
        <f t="shared" si="79"/>
        <v>5</v>
      </c>
      <c r="M5114" s="82" t="str">
        <f>"Q"&amp;" "&amp;VLOOKUP(pro[[#This Row],[Period]],Mapping!A:B,2,0)</f>
        <v>Q 2</v>
      </c>
      <c r="N5114"/>
    </row>
    <row r="5115" spans="1:14" ht="11.25" customHeight="1" x14ac:dyDescent="0.2">
      <c r="A5115" s="42" t="s">
        <v>43</v>
      </c>
      <c r="B5115" s="44" t="s">
        <v>32</v>
      </c>
      <c r="C5115" s="44" t="s">
        <v>57</v>
      </c>
      <c r="D5115" s="43">
        <v>1735.5729999999999</v>
      </c>
      <c r="E5115" s="43">
        <v>-433.37</v>
      </c>
      <c r="F5115" s="45">
        <v>-105740</v>
      </c>
      <c r="G5115" s="45">
        <v>-12680</v>
      </c>
      <c r="H5115" s="45">
        <v>-89660</v>
      </c>
      <c r="I5115" s="55">
        <f>pro[[#This Row],[Admin expenses 3]]+pro[[#This Row],[Admin expenses 2]]+pro[[#This Row],[Admin expenses 1]]+pro[[#This Row],[COGS]]</f>
        <v>-208513.37</v>
      </c>
      <c r="J5115" s="55">
        <f>pro[[#This Row],[Revenue]]+pro[[#This Row],[AdminExp]]</f>
        <v>-206777.79699999999</v>
      </c>
      <c r="K5115" s="83">
        <f>pro[[#This Row],[Profit]]/pro[[#This Row],[Revenue]]</f>
        <v>-119.14093904433868</v>
      </c>
      <c r="L5115" s="56">
        <f t="shared" si="79"/>
        <v>5</v>
      </c>
      <c r="M5115" s="82" t="str">
        <f>"Q"&amp;" "&amp;VLOOKUP(pro[[#This Row],[Period]],Mapping!A:B,2,0)</f>
        <v>Q 2</v>
      </c>
      <c r="N5115"/>
    </row>
    <row r="5116" spans="1:14" ht="11.25" customHeight="1" x14ac:dyDescent="0.2">
      <c r="A5116" s="42" t="s">
        <v>43</v>
      </c>
      <c r="B5116" s="44" t="s">
        <v>32</v>
      </c>
      <c r="C5116" s="44" t="s">
        <v>57</v>
      </c>
      <c r="D5116" s="43">
        <v>118613.432</v>
      </c>
      <c r="E5116" s="43">
        <v>-29077.271999999997</v>
      </c>
      <c r="F5116" s="45">
        <v>-91950</v>
      </c>
      <c r="G5116" s="45">
        <v>-45350</v>
      </c>
      <c r="H5116" s="45">
        <v>-83630</v>
      </c>
      <c r="I5116" s="55">
        <f>pro[[#This Row],[Admin expenses 3]]+pro[[#This Row],[Admin expenses 2]]+pro[[#This Row],[Admin expenses 1]]+pro[[#This Row],[COGS]]</f>
        <v>-250007.272</v>
      </c>
      <c r="J5116" s="55">
        <f>pro[[#This Row],[Revenue]]+pro[[#This Row],[AdminExp]]</f>
        <v>-131393.84</v>
      </c>
      <c r="K5116" s="83">
        <f>pro[[#This Row],[Profit]]/pro[[#This Row],[Revenue]]</f>
        <v>-1.1077484040761927</v>
      </c>
      <c r="L5116" s="56">
        <f t="shared" si="79"/>
        <v>5</v>
      </c>
      <c r="M5116" s="82" t="str">
        <f>"Q"&amp;" "&amp;VLOOKUP(pro[[#This Row],[Period]],Mapping!A:B,2,0)</f>
        <v>Q 2</v>
      </c>
      <c r="N5116"/>
    </row>
    <row r="5117" spans="1:14" ht="11.25" customHeight="1" x14ac:dyDescent="0.2">
      <c r="A5117" s="42" t="s">
        <v>43</v>
      </c>
      <c r="B5117" s="44" t="s">
        <v>32</v>
      </c>
      <c r="C5117" s="44" t="s">
        <v>57</v>
      </c>
      <c r="D5117" s="43">
        <v>33726.412999999993</v>
      </c>
      <c r="E5117" s="43">
        <v>-63759.786999999997</v>
      </c>
      <c r="F5117" s="45">
        <v>-48390</v>
      </c>
      <c r="G5117" s="45">
        <v>-99340</v>
      </c>
      <c r="H5117" s="45">
        <v>-95850</v>
      </c>
      <c r="I5117" s="55">
        <f>pro[[#This Row],[Admin expenses 3]]+pro[[#This Row],[Admin expenses 2]]+pro[[#This Row],[Admin expenses 1]]+pro[[#This Row],[COGS]]</f>
        <v>-307339.78700000001</v>
      </c>
      <c r="J5117" s="55">
        <f>pro[[#This Row],[Revenue]]+pro[[#This Row],[AdminExp]]</f>
        <v>-273613.37400000001</v>
      </c>
      <c r="K5117" s="83">
        <f>pro[[#This Row],[Profit]]/pro[[#This Row],[Revenue]]</f>
        <v>-8.1127327118955712</v>
      </c>
      <c r="L5117" s="56">
        <f t="shared" si="79"/>
        <v>5</v>
      </c>
      <c r="M5117" s="82" t="str">
        <f>"Q"&amp;" "&amp;VLOOKUP(pro[[#This Row],[Period]],Mapping!A:B,2,0)</f>
        <v>Q 2</v>
      </c>
      <c r="N5117"/>
    </row>
    <row r="5118" spans="1:14" ht="11.25" customHeight="1" x14ac:dyDescent="0.2">
      <c r="A5118" s="42" t="s">
        <v>43</v>
      </c>
      <c r="B5118" s="44" t="s">
        <v>32</v>
      </c>
      <c r="C5118" s="44" t="s">
        <v>57</v>
      </c>
      <c r="D5118" s="43">
        <v>267872.03100000002</v>
      </c>
      <c r="E5118" s="43">
        <v>-87208.281999999992</v>
      </c>
      <c r="F5118" s="45">
        <v>-85980</v>
      </c>
      <c r="G5118" s="45">
        <v>-108030</v>
      </c>
      <c r="H5118" s="45">
        <v>-90610</v>
      </c>
      <c r="I5118" s="55">
        <f>pro[[#This Row],[Admin expenses 3]]+pro[[#This Row],[Admin expenses 2]]+pro[[#This Row],[Admin expenses 1]]+pro[[#This Row],[COGS]]</f>
        <v>-371828.28200000001</v>
      </c>
      <c r="J5118" s="55">
        <f>pro[[#This Row],[Revenue]]+pro[[#This Row],[AdminExp]]</f>
        <v>-103956.25099999999</v>
      </c>
      <c r="K5118" s="83">
        <f>pro[[#This Row],[Profit]]/pro[[#This Row],[Revenue]]</f>
        <v>-0.38808176655068549</v>
      </c>
      <c r="L5118" s="56">
        <f t="shared" si="79"/>
        <v>5</v>
      </c>
      <c r="M5118" s="82" t="str">
        <f>"Q"&amp;" "&amp;VLOOKUP(pro[[#This Row],[Period]],Mapping!A:B,2,0)</f>
        <v>Q 2</v>
      </c>
      <c r="N5118"/>
    </row>
    <row r="5119" spans="1:14" ht="11.25" customHeight="1" x14ac:dyDescent="0.2">
      <c r="A5119" s="42" t="s">
        <v>43</v>
      </c>
      <c r="B5119" s="44" t="s">
        <v>32</v>
      </c>
      <c r="C5119" s="44" t="s">
        <v>58</v>
      </c>
      <c r="D5119" s="43">
        <v>133741.804</v>
      </c>
      <c r="E5119" s="43">
        <v>-32902.589999999997</v>
      </c>
      <c r="F5119" s="45">
        <v>-82430</v>
      </c>
      <c r="G5119" s="45">
        <v>-91690</v>
      </c>
      <c r="H5119" s="45">
        <v>-57240</v>
      </c>
      <c r="I5119" s="55">
        <f>pro[[#This Row],[Admin expenses 3]]+pro[[#This Row],[Admin expenses 2]]+pro[[#This Row],[Admin expenses 1]]+pro[[#This Row],[COGS]]</f>
        <v>-264262.58999999997</v>
      </c>
      <c r="J5119" s="55">
        <f>pro[[#This Row],[Revenue]]+pro[[#This Row],[AdminExp]]</f>
        <v>-130520.78599999996</v>
      </c>
      <c r="K5119" s="83">
        <f>pro[[#This Row],[Profit]]/pro[[#This Row],[Revenue]]</f>
        <v>-0.97591614660738357</v>
      </c>
      <c r="L5119" s="56">
        <f t="shared" si="79"/>
        <v>5</v>
      </c>
      <c r="M5119" s="82" t="str">
        <f>"Q"&amp;" "&amp;VLOOKUP(pro[[#This Row],[Period]],Mapping!A:B,2,0)</f>
        <v>Q 2</v>
      </c>
      <c r="N5119"/>
    </row>
    <row r="5120" spans="1:14" ht="11.25" customHeight="1" x14ac:dyDescent="0.2">
      <c r="A5120" s="42" t="s">
        <v>43</v>
      </c>
      <c r="B5120" s="44" t="s">
        <v>32</v>
      </c>
      <c r="C5120" s="44" t="s">
        <v>59</v>
      </c>
      <c r="D5120" s="43">
        <v>41506.653999999995</v>
      </c>
      <c r="E5120" s="43">
        <v>-39677.561000000002</v>
      </c>
      <c r="F5120" s="45">
        <v>-72630</v>
      </c>
      <c r="G5120" s="45">
        <v>-51980</v>
      </c>
      <c r="H5120" s="45">
        <v>-29120</v>
      </c>
      <c r="I5120" s="55">
        <f>pro[[#This Row],[Admin expenses 3]]+pro[[#This Row],[Admin expenses 2]]+pro[[#This Row],[Admin expenses 1]]+pro[[#This Row],[COGS]]</f>
        <v>-193407.56099999999</v>
      </c>
      <c r="J5120" s="55">
        <f>pro[[#This Row],[Revenue]]+pro[[#This Row],[AdminExp]]</f>
        <v>-151900.90700000001</v>
      </c>
      <c r="K5120" s="83">
        <f>pro[[#This Row],[Profit]]/pro[[#This Row],[Revenue]]</f>
        <v>-3.6596760365217591</v>
      </c>
      <c r="L5120" s="56">
        <f t="shared" si="79"/>
        <v>5</v>
      </c>
      <c r="M5120" s="82" t="str">
        <f>"Q"&amp;" "&amp;VLOOKUP(pro[[#This Row],[Period]],Mapping!A:B,2,0)</f>
        <v>Q 2</v>
      </c>
      <c r="N5120"/>
    </row>
    <row r="5121" spans="1:14" ht="11.25" customHeight="1" x14ac:dyDescent="0.2">
      <c r="A5121" s="42" t="s">
        <v>43</v>
      </c>
      <c r="B5121" s="44" t="s">
        <v>32</v>
      </c>
      <c r="C5121" s="44" t="s">
        <v>57</v>
      </c>
      <c r="D5121" s="43">
        <v>97609.553999999989</v>
      </c>
      <c r="E5121" s="43">
        <v>-40496.266999999993</v>
      </c>
      <c r="F5121" s="45">
        <v>-47850</v>
      </c>
      <c r="G5121" s="45">
        <v>-40360</v>
      </c>
      <c r="H5121" s="45">
        <v>-49480</v>
      </c>
      <c r="I5121" s="55">
        <f>pro[[#This Row],[Admin expenses 3]]+pro[[#This Row],[Admin expenses 2]]+pro[[#This Row],[Admin expenses 1]]+pro[[#This Row],[COGS]]</f>
        <v>-178186.26699999999</v>
      </c>
      <c r="J5121" s="55">
        <f>pro[[#This Row],[Revenue]]+pro[[#This Row],[AdminExp]]</f>
        <v>-80576.713000000003</v>
      </c>
      <c r="K5121" s="83">
        <f>pro[[#This Row],[Profit]]/pro[[#This Row],[Revenue]]</f>
        <v>-0.82550026813973576</v>
      </c>
      <c r="L5121" s="56">
        <f t="shared" si="79"/>
        <v>5</v>
      </c>
      <c r="M5121" s="82" t="str">
        <f>"Q"&amp;" "&amp;VLOOKUP(pro[[#This Row],[Period]],Mapping!A:B,2,0)</f>
        <v>Q 2</v>
      </c>
      <c r="N5121"/>
    </row>
    <row r="5122" spans="1:14" ht="11.25" customHeight="1" x14ac:dyDescent="0.2">
      <c r="A5122" s="42" t="s">
        <v>43</v>
      </c>
      <c r="B5122" s="44" t="s">
        <v>32</v>
      </c>
      <c r="C5122" s="44" t="s">
        <v>57</v>
      </c>
      <c r="D5122" s="43">
        <v>64137.724000000002</v>
      </c>
      <c r="E5122" s="43">
        <v>-28530.193999999996</v>
      </c>
      <c r="F5122" s="45">
        <v>-19290</v>
      </c>
      <c r="G5122" s="45">
        <v>-83830</v>
      </c>
      <c r="H5122" s="45">
        <v>-50750</v>
      </c>
      <c r="I5122" s="55">
        <f>pro[[#This Row],[Admin expenses 3]]+pro[[#This Row],[Admin expenses 2]]+pro[[#This Row],[Admin expenses 1]]+pro[[#This Row],[COGS]]</f>
        <v>-182400.19399999999</v>
      </c>
      <c r="J5122" s="55">
        <f>pro[[#This Row],[Revenue]]+pro[[#This Row],[AdminExp]]</f>
        <v>-118262.46999999999</v>
      </c>
      <c r="K5122" s="83">
        <f>pro[[#This Row],[Profit]]/pro[[#This Row],[Revenue]]</f>
        <v>-1.843883172405681</v>
      </c>
      <c r="L5122" s="56">
        <f t="shared" ref="L5122:L5185" si="80">MONTH(DATEVALUE(A5122&amp;"1"))</f>
        <v>5</v>
      </c>
      <c r="M5122" s="82" t="str">
        <f>"Q"&amp;" "&amp;VLOOKUP(pro[[#This Row],[Period]],Mapping!A:B,2,0)</f>
        <v>Q 2</v>
      </c>
      <c r="N5122"/>
    </row>
    <row r="5123" spans="1:14" ht="11.25" customHeight="1" x14ac:dyDescent="0.2">
      <c r="A5123" s="42" t="s">
        <v>43</v>
      </c>
      <c r="B5123" s="44" t="s">
        <v>32</v>
      </c>
      <c r="C5123" s="44" t="s">
        <v>57</v>
      </c>
      <c r="D5123" s="43">
        <v>70239.861999999994</v>
      </c>
      <c r="E5123" s="43">
        <v>-51985.681999999993</v>
      </c>
      <c r="F5123" s="45">
        <v>-56670</v>
      </c>
      <c r="G5123" s="45">
        <v>-71380</v>
      </c>
      <c r="H5123" s="45">
        <v>-82790</v>
      </c>
      <c r="I5123" s="55">
        <f>pro[[#This Row],[Admin expenses 3]]+pro[[#This Row],[Admin expenses 2]]+pro[[#This Row],[Admin expenses 1]]+pro[[#This Row],[COGS]]</f>
        <v>-262825.68199999997</v>
      </c>
      <c r="J5123" s="55">
        <f>pro[[#This Row],[Revenue]]+pro[[#This Row],[AdminExp]]</f>
        <v>-192585.81999999998</v>
      </c>
      <c r="K5123" s="83">
        <f>pro[[#This Row],[Profit]]/pro[[#This Row],[Revenue]]</f>
        <v>-2.7418308424353111</v>
      </c>
      <c r="L5123" s="56">
        <f t="shared" si="80"/>
        <v>5</v>
      </c>
      <c r="M5123" s="82" t="str">
        <f>"Q"&amp;" "&amp;VLOOKUP(pro[[#This Row],[Period]],Mapping!A:B,2,0)</f>
        <v>Q 2</v>
      </c>
      <c r="N5123"/>
    </row>
    <row r="5124" spans="1:14" ht="11.25" customHeight="1" x14ac:dyDescent="0.2">
      <c r="A5124" s="42" t="s">
        <v>43</v>
      </c>
      <c r="B5124" s="44" t="s">
        <v>32</v>
      </c>
      <c r="C5124" s="44" t="s">
        <v>57</v>
      </c>
      <c r="D5124" s="43">
        <v>1424355.156</v>
      </c>
      <c r="E5124" s="43">
        <v>-79568.20199999999</v>
      </c>
      <c r="F5124" s="45">
        <v>-54140</v>
      </c>
      <c r="G5124" s="45">
        <v>-44080</v>
      </c>
      <c r="H5124" s="45">
        <v>-38630</v>
      </c>
      <c r="I5124" s="55">
        <f>pro[[#This Row],[Admin expenses 3]]+pro[[#This Row],[Admin expenses 2]]+pro[[#This Row],[Admin expenses 1]]+pro[[#This Row],[COGS]]</f>
        <v>-216418.20199999999</v>
      </c>
      <c r="J5124" s="55">
        <f>pro[[#This Row],[Revenue]]+pro[[#This Row],[AdminExp]]</f>
        <v>1207936.9539999999</v>
      </c>
      <c r="K5124" s="83">
        <f>pro[[#This Row],[Profit]]/pro[[#This Row],[Revenue]]</f>
        <v>0.84805882080157258</v>
      </c>
      <c r="L5124" s="56">
        <f t="shared" si="80"/>
        <v>5</v>
      </c>
      <c r="M5124" s="82" t="str">
        <f>"Q"&amp;" "&amp;VLOOKUP(pro[[#This Row],[Period]],Mapping!A:B,2,0)</f>
        <v>Q 2</v>
      </c>
      <c r="N5124"/>
    </row>
    <row r="5125" spans="1:14" ht="11.25" customHeight="1" x14ac:dyDescent="0.2">
      <c r="A5125" s="42" t="s">
        <v>43</v>
      </c>
      <c r="B5125" s="44" t="s">
        <v>32</v>
      </c>
      <c r="C5125" s="44" t="s">
        <v>57</v>
      </c>
      <c r="D5125" s="43">
        <v>129473.708</v>
      </c>
      <c r="E5125" s="43">
        <v>-45029.662999999993</v>
      </c>
      <c r="F5125" s="45">
        <v>-12780</v>
      </c>
      <c r="G5125" s="45">
        <v>-39000</v>
      </c>
      <c r="H5125" s="45">
        <v>-100270</v>
      </c>
      <c r="I5125" s="55">
        <f>pro[[#This Row],[Admin expenses 3]]+pro[[#This Row],[Admin expenses 2]]+pro[[#This Row],[Admin expenses 1]]+pro[[#This Row],[COGS]]</f>
        <v>-197079.663</v>
      </c>
      <c r="J5125" s="55">
        <f>pro[[#This Row],[Revenue]]+pro[[#This Row],[AdminExp]]</f>
        <v>-67605.955000000002</v>
      </c>
      <c r="K5125" s="83">
        <f>pro[[#This Row],[Profit]]/pro[[#This Row],[Revenue]]</f>
        <v>-0.52215971909910852</v>
      </c>
      <c r="L5125" s="56">
        <f t="shared" si="80"/>
        <v>5</v>
      </c>
      <c r="M5125" s="82" t="str">
        <f>"Q"&amp;" "&amp;VLOOKUP(pro[[#This Row],[Period]],Mapping!A:B,2,0)</f>
        <v>Q 2</v>
      </c>
      <c r="N5125"/>
    </row>
    <row r="5126" spans="1:14" ht="11.25" customHeight="1" x14ac:dyDescent="0.2">
      <c r="A5126" s="42" t="s">
        <v>43</v>
      </c>
      <c r="B5126" s="44" t="s">
        <v>32</v>
      </c>
      <c r="C5126" s="44" t="s">
        <v>58</v>
      </c>
      <c r="D5126" s="43">
        <v>21732.703999999998</v>
      </c>
      <c r="E5126" s="43">
        <v>-3187.2679999999996</v>
      </c>
      <c r="F5126" s="45">
        <v>-96610</v>
      </c>
      <c r="G5126" s="45">
        <v>-105040</v>
      </c>
      <c r="H5126" s="45">
        <v>-48250</v>
      </c>
      <c r="I5126" s="55">
        <f>pro[[#This Row],[Admin expenses 3]]+pro[[#This Row],[Admin expenses 2]]+pro[[#This Row],[Admin expenses 1]]+pro[[#This Row],[COGS]]</f>
        <v>-253087.26800000001</v>
      </c>
      <c r="J5126" s="55">
        <f>pro[[#This Row],[Revenue]]+pro[[#This Row],[AdminExp]]</f>
        <v>-231354.56400000001</v>
      </c>
      <c r="K5126" s="83">
        <f>pro[[#This Row],[Profit]]/pro[[#This Row],[Revenue]]</f>
        <v>-10.645456911390319</v>
      </c>
      <c r="L5126" s="56">
        <f t="shared" si="80"/>
        <v>5</v>
      </c>
      <c r="M5126" s="82" t="str">
        <f>"Q"&amp;" "&amp;VLOOKUP(pro[[#This Row],[Period]],Mapping!A:B,2,0)</f>
        <v>Q 2</v>
      </c>
      <c r="N5126"/>
    </row>
    <row r="5127" spans="1:14" ht="11.25" customHeight="1" x14ac:dyDescent="0.2">
      <c r="A5127" s="42" t="s">
        <v>43</v>
      </c>
      <c r="B5127" s="44" t="s">
        <v>32</v>
      </c>
      <c r="C5127" s="44" t="s">
        <v>59</v>
      </c>
      <c r="D5127" s="43">
        <v>315209.14600000001</v>
      </c>
      <c r="E5127" s="43">
        <v>-36718.597999999998</v>
      </c>
      <c r="F5127" s="45">
        <v>-58710</v>
      </c>
      <c r="G5127" s="45">
        <v>-92410</v>
      </c>
      <c r="H5127" s="45">
        <v>-60400</v>
      </c>
      <c r="I5127" s="55">
        <f>pro[[#This Row],[Admin expenses 3]]+pro[[#This Row],[Admin expenses 2]]+pro[[#This Row],[Admin expenses 1]]+pro[[#This Row],[COGS]]</f>
        <v>-248238.598</v>
      </c>
      <c r="J5127" s="55">
        <f>pro[[#This Row],[Revenue]]+pro[[#This Row],[AdminExp]]</f>
        <v>66970.54800000001</v>
      </c>
      <c r="K5127" s="83">
        <f>pro[[#This Row],[Profit]]/pro[[#This Row],[Revenue]]</f>
        <v>0.21246384773365684</v>
      </c>
      <c r="L5127" s="56">
        <f t="shared" si="80"/>
        <v>5</v>
      </c>
      <c r="M5127" s="82" t="str">
        <f>"Q"&amp;" "&amp;VLOOKUP(pro[[#This Row],[Period]],Mapping!A:B,2,0)</f>
        <v>Q 2</v>
      </c>
      <c r="N5127"/>
    </row>
    <row r="5128" spans="1:14" ht="11.25" customHeight="1" x14ac:dyDescent="0.2">
      <c r="A5128" s="42" t="s">
        <v>43</v>
      </c>
      <c r="B5128" s="44" t="s">
        <v>32</v>
      </c>
      <c r="C5128" s="44" t="s">
        <v>57</v>
      </c>
      <c r="D5128" s="43">
        <v>102272.42199999999</v>
      </c>
      <c r="E5128" s="43">
        <v>-12857.74</v>
      </c>
      <c r="F5128" s="45">
        <v>-87120</v>
      </c>
      <c r="G5128" s="45">
        <v>-52530</v>
      </c>
      <c r="H5128" s="45">
        <v>-54730</v>
      </c>
      <c r="I5128" s="55">
        <f>pro[[#This Row],[Admin expenses 3]]+pro[[#This Row],[Admin expenses 2]]+pro[[#This Row],[Admin expenses 1]]+pro[[#This Row],[COGS]]</f>
        <v>-207237.74</v>
      </c>
      <c r="J5128" s="55">
        <f>pro[[#This Row],[Revenue]]+pro[[#This Row],[AdminExp]]</f>
        <v>-104965.318</v>
      </c>
      <c r="K5128" s="83">
        <f>pro[[#This Row],[Profit]]/pro[[#This Row],[Revenue]]</f>
        <v>-1.0263306172606337</v>
      </c>
      <c r="L5128" s="56">
        <f t="shared" si="80"/>
        <v>5</v>
      </c>
      <c r="M5128" s="82" t="str">
        <f>"Q"&amp;" "&amp;VLOOKUP(pro[[#This Row],[Period]],Mapping!A:B,2,0)</f>
        <v>Q 2</v>
      </c>
      <c r="N5128"/>
    </row>
    <row r="5129" spans="1:14" ht="11.25" customHeight="1" x14ac:dyDescent="0.2">
      <c r="A5129" s="42" t="s">
        <v>43</v>
      </c>
      <c r="B5129" s="44" t="s">
        <v>32</v>
      </c>
      <c r="C5129" s="44" t="s">
        <v>57</v>
      </c>
      <c r="D5129" s="43">
        <v>49926.995999999999</v>
      </c>
      <c r="E5129" s="43">
        <v>-5900.2020000000002</v>
      </c>
      <c r="F5129" s="45">
        <v>-103510</v>
      </c>
      <c r="G5129" s="45">
        <v>-61830</v>
      </c>
      <c r="H5129" s="45">
        <v>-60490</v>
      </c>
      <c r="I5129" s="55">
        <f>pro[[#This Row],[Admin expenses 3]]+pro[[#This Row],[Admin expenses 2]]+pro[[#This Row],[Admin expenses 1]]+pro[[#This Row],[COGS]]</f>
        <v>-231730.20199999999</v>
      </c>
      <c r="J5129" s="55">
        <f>pro[[#This Row],[Revenue]]+pro[[#This Row],[AdminExp]]</f>
        <v>-181803.20600000001</v>
      </c>
      <c r="K5129" s="83">
        <f>pro[[#This Row],[Profit]]/pro[[#This Row],[Revenue]]</f>
        <v>-3.641380827318351</v>
      </c>
      <c r="L5129" s="56">
        <f t="shared" si="80"/>
        <v>5</v>
      </c>
      <c r="M5129" s="82" t="str">
        <f>"Q"&amp;" "&amp;VLOOKUP(pro[[#This Row],[Period]],Mapping!A:B,2,0)</f>
        <v>Q 2</v>
      </c>
      <c r="N5129"/>
    </row>
    <row r="5130" spans="1:14" ht="11.25" customHeight="1" x14ac:dyDescent="0.2">
      <c r="A5130" s="42" t="s">
        <v>43</v>
      </c>
      <c r="B5130" s="44" t="s">
        <v>32</v>
      </c>
      <c r="C5130" s="44" t="s">
        <v>57</v>
      </c>
      <c r="D5130" s="43">
        <v>356898.73800000001</v>
      </c>
      <c r="E5130" s="43">
        <v>-29433.159</v>
      </c>
      <c r="F5130" s="45">
        <v>-64460</v>
      </c>
      <c r="G5130" s="45">
        <v>-60480</v>
      </c>
      <c r="H5130" s="45">
        <v>-82070</v>
      </c>
      <c r="I5130" s="55">
        <f>pro[[#This Row],[Admin expenses 3]]+pro[[#This Row],[Admin expenses 2]]+pro[[#This Row],[Admin expenses 1]]+pro[[#This Row],[COGS]]</f>
        <v>-236443.15899999999</v>
      </c>
      <c r="J5130" s="55">
        <f>pro[[#This Row],[Revenue]]+pro[[#This Row],[AdminExp]]</f>
        <v>120455.57900000003</v>
      </c>
      <c r="K5130" s="83">
        <f>pro[[#This Row],[Profit]]/pro[[#This Row],[Revenue]]</f>
        <v>0.33750631810863962</v>
      </c>
      <c r="L5130" s="56">
        <f t="shared" si="80"/>
        <v>5</v>
      </c>
      <c r="M5130" s="82" t="str">
        <f>"Q"&amp;" "&amp;VLOOKUP(pro[[#This Row],[Period]],Mapping!A:B,2,0)</f>
        <v>Q 2</v>
      </c>
      <c r="N5130"/>
    </row>
    <row r="5131" spans="1:14" ht="11.25" customHeight="1" x14ac:dyDescent="0.2">
      <c r="A5131" s="42" t="s">
        <v>43</v>
      </c>
      <c r="B5131" s="44" t="s">
        <v>32</v>
      </c>
      <c r="C5131" s="44" t="s">
        <v>58</v>
      </c>
      <c r="D5131" s="43">
        <v>120190.595</v>
      </c>
      <c r="E5131" s="43">
        <v>-8631.2379999999994</v>
      </c>
      <c r="F5131" s="45">
        <v>-49900</v>
      </c>
      <c r="G5131" s="45">
        <v>-51480</v>
      </c>
      <c r="H5131" s="45">
        <v>-31320</v>
      </c>
      <c r="I5131" s="55">
        <f>pro[[#This Row],[Admin expenses 3]]+pro[[#This Row],[Admin expenses 2]]+pro[[#This Row],[Admin expenses 1]]+pro[[#This Row],[COGS]]</f>
        <v>-141331.23800000001</v>
      </c>
      <c r="J5131" s="55">
        <f>pro[[#This Row],[Revenue]]+pro[[#This Row],[AdminExp]]</f>
        <v>-21140.643000000011</v>
      </c>
      <c r="K5131" s="83">
        <f>pro[[#This Row],[Profit]]/pro[[#This Row],[Revenue]]</f>
        <v>-0.1758926561599933</v>
      </c>
      <c r="L5131" s="56">
        <f t="shared" si="80"/>
        <v>5</v>
      </c>
      <c r="M5131" s="82" t="str">
        <f>"Q"&amp;" "&amp;VLOOKUP(pro[[#This Row],[Period]],Mapping!A:B,2,0)</f>
        <v>Q 2</v>
      </c>
      <c r="N5131"/>
    </row>
    <row r="5132" spans="1:14" ht="11.25" customHeight="1" x14ac:dyDescent="0.2">
      <c r="A5132" s="42" t="s">
        <v>43</v>
      </c>
      <c r="B5132" s="44" t="s">
        <v>32</v>
      </c>
      <c r="C5132" s="44" t="s">
        <v>59</v>
      </c>
      <c r="D5132" s="43">
        <v>16841.047999999999</v>
      </c>
      <c r="E5132" s="43">
        <v>-4658.8359999999993</v>
      </c>
      <c r="F5132" s="45">
        <v>-103980</v>
      </c>
      <c r="G5132" s="45">
        <v>-15950</v>
      </c>
      <c r="H5132" s="45">
        <v>-64580</v>
      </c>
      <c r="I5132" s="55">
        <f>pro[[#This Row],[Admin expenses 3]]+pro[[#This Row],[Admin expenses 2]]+pro[[#This Row],[Admin expenses 1]]+pro[[#This Row],[COGS]]</f>
        <v>-189168.83600000001</v>
      </c>
      <c r="J5132" s="55">
        <f>pro[[#This Row],[Revenue]]+pro[[#This Row],[AdminExp]]</f>
        <v>-172327.788</v>
      </c>
      <c r="K5132" s="83">
        <f>pro[[#This Row],[Profit]]/pro[[#This Row],[Revenue]]</f>
        <v>-10.232604764264078</v>
      </c>
      <c r="L5132" s="56">
        <f t="shared" si="80"/>
        <v>5</v>
      </c>
      <c r="M5132" s="82" t="str">
        <f>"Q"&amp;" "&amp;VLOOKUP(pro[[#This Row],[Period]],Mapping!A:B,2,0)</f>
        <v>Q 2</v>
      </c>
      <c r="N5132"/>
    </row>
    <row r="5133" spans="1:14" ht="11.25" customHeight="1" x14ac:dyDescent="0.2">
      <c r="A5133" s="42" t="s">
        <v>43</v>
      </c>
      <c r="B5133" s="44" t="s">
        <v>32</v>
      </c>
      <c r="C5133" s="44" t="s">
        <v>57</v>
      </c>
      <c r="D5133" s="43">
        <v>19662.614999999998</v>
      </c>
      <c r="E5133" s="43">
        <v>-9935.5619999999999</v>
      </c>
      <c r="F5133" s="45">
        <v>-97150</v>
      </c>
      <c r="G5133" s="45">
        <v>-36330</v>
      </c>
      <c r="H5133" s="45">
        <v>-19360</v>
      </c>
      <c r="I5133" s="55">
        <f>pro[[#This Row],[Admin expenses 3]]+pro[[#This Row],[Admin expenses 2]]+pro[[#This Row],[Admin expenses 1]]+pro[[#This Row],[COGS]]</f>
        <v>-162775.56200000001</v>
      </c>
      <c r="J5133" s="55">
        <f>pro[[#This Row],[Revenue]]+pro[[#This Row],[AdminExp]]</f>
        <v>-143112.94700000001</v>
      </c>
      <c r="K5133" s="83">
        <f>pro[[#This Row],[Profit]]/pro[[#This Row],[Revenue]]</f>
        <v>-7.2784289882093525</v>
      </c>
      <c r="L5133" s="56">
        <f t="shared" si="80"/>
        <v>5</v>
      </c>
      <c r="M5133" s="82" t="str">
        <f>"Q"&amp;" "&amp;VLOOKUP(pro[[#This Row],[Period]],Mapping!A:B,2,0)</f>
        <v>Q 2</v>
      </c>
      <c r="N5133"/>
    </row>
    <row r="5134" spans="1:14" ht="11.25" customHeight="1" x14ac:dyDescent="0.2">
      <c r="A5134" s="42" t="s">
        <v>43</v>
      </c>
      <c r="B5134" s="44" t="s">
        <v>32</v>
      </c>
      <c r="C5134" s="44" t="s">
        <v>57</v>
      </c>
      <c r="D5134" s="43">
        <v>396443.90100000001</v>
      </c>
      <c r="E5134" s="43">
        <v>-85916.55799999999</v>
      </c>
      <c r="F5134" s="45">
        <v>-31490</v>
      </c>
      <c r="G5134" s="45">
        <v>-98170</v>
      </c>
      <c r="H5134" s="45">
        <v>-56430</v>
      </c>
      <c r="I5134" s="55">
        <f>pro[[#This Row],[Admin expenses 3]]+pro[[#This Row],[Admin expenses 2]]+pro[[#This Row],[Admin expenses 1]]+pro[[#This Row],[COGS]]</f>
        <v>-272006.55799999996</v>
      </c>
      <c r="J5134" s="55">
        <f>pro[[#This Row],[Revenue]]+pro[[#This Row],[AdminExp]]</f>
        <v>124437.34300000005</v>
      </c>
      <c r="K5134" s="83">
        <f>pro[[#This Row],[Profit]]/pro[[#This Row],[Revenue]]</f>
        <v>0.31388386272588931</v>
      </c>
      <c r="L5134" s="56">
        <f t="shared" si="80"/>
        <v>5</v>
      </c>
      <c r="M5134" s="82" t="str">
        <f>"Q"&amp;" "&amp;VLOOKUP(pro[[#This Row],[Period]],Mapping!A:B,2,0)</f>
        <v>Q 2</v>
      </c>
      <c r="N5134"/>
    </row>
    <row r="5135" spans="1:14" ht="11.25" customHeight="1" x14ac:dyDescent="0.2">
      <c r="A5135" s="42" t="s">
        <v>43</v>
      </c>
      <c r="B5135" s="44" t="s">
        <v>32</v>
      </c>
      <c r="C5135" s="44" t="s">
        <v>58</v>
      </c>
      <c r="D5135" s="43">
        <v>2018090.4449999998</v>
      </c>
      <c r="E5135" s="43">
        <v>-10596.894</v>
      </c>
      <c r="F5135" s="45">
        <v>-93790</v>
      </c>
      <c r="G5135" s="45">
        <v>-78310</v>
      </c>
      <c r="H5135" s="45">
        <v>-28190</v>
      </c>
      <c r="I5135" s="55">
        <f>pro[[#This Row],[Admin expenses 3]]+pro[[#This Row],[Admin expenses 2]]+pro[[#This Row],[Admin expenses 1]]+pro[[#This Row],[COGS]]</f>
        <v>-210886.894</v>
      </c>
      <c r="J5135" s="55">
        <f>pro[[#This Row],[Revenue]]+pro[[#This Row],[AdminExp]]</f>
        <v>1807203.5509999997</v>
      </c>
      <c r="K5135" s="83">
        <f>pro[[#This Row],[Profit]]/pro[[#This Row],[Revenue]]</f>
        <v>0.89550176280627491</v>
      </c>
      <c r="L5135" s="56">
        <f t="shared" si="80"/>
        <v>5</v>
      </c>
      <c r="M5135" s="82" t="str">
        <f>"Q"&amp;" "&amp;VLOOKUP(pro[[#This Row],[Period]],Mapping!A:B,2,0)</f>
        <v>Q 2</v>
      </c>
      <c r="N5135"/>
    </row>
    <row r="5136" spans="1:14" ht="11.25" customHeight="1" x14ac:dyDescent="0.2">
      <c r="A5136" s="42" t="s">
        <v>43</v>
      </c>
      <c r="B5136" s="44" t="s">
        <v>32</v>
      </c>
      <c r="C5136" s="44" t="s">
        <v>59</v>
      </c>
      <c r="D5136" s="43">
        <v>-606796.72199999995</v>
      </c>
      <c r="E5136" s="43">
        <v>143959.80899999998</v>
      </c>
      <c r="F5136" s="45">
        <v>-89680</v>
      </c>
      <c r="G5136" s="45">
        <v>-43650</v>
      </c>
      <c r="H5136" s="45">
        <v>-47160</v>
      </c>
      <c r="I5136" s="55">
        <f>pro[[#This Row],[Admin expenses 3]]+pro[[#This Row],[Admin expenses 2]]+pro[[#This Row],[Admin expenses 1]]+pro[[#This Row],[COGS]]</f>
        <v>-36530.191000000021</v>
      </c>
      <c r="J5136" s="55">
        <f>pro[[#This Row],[Revenue]]+pro[[#This Row],[AdminExp]]</f>
        <v>-643326.91299999994</v>
      </c>
      <c r="K5136" s="83">
        <f>pro[[#This Row],[Profit]]/pro[[#This Row],[Revenue]]</f>
        <v>1.0602016946953778</v>
      </c>
      <c r="L5136" s="56">
        <f t="shared" si="80"/>
        <v>5</v>
      </c>
      <c r="M5136" s="82" t="str">
        <f>"Q"&amp;" "&amp;VLOOKUP(pro[[#This Row],[Period]],Mapping!A:B,2,0)</f>
        <v>Q 2</v>
      </c>
      <c r="N5136"/>
    </row>
    <row r="5137" spans="1:14" ht="11.25" customHeight="1" x14ac:dyDescent="0.2">
      <c r="A5137" s="42" t="s">
        <v>43</v>
      </c>
      <c r="B5137" s="44" t="s">
        <v>32</v>
      </c>
      <c r="C5137" s="44" t="s">
        <v>57</v>
      </c>
      <c r="D5137" s="43">
        <v>1287276.0109999999</v>
      </c>
      <c r="E5137" s="43">
        <v>-21118.824999999997</v>
      </c>
      <c r="F5137" s="45">
        <v>-106230</v>
      </c>
      <c r="G5137" s="45">
        <v>-63060</v>
      </c>
      <c r="H5137" s="45">
        <v>-38450</v>
      </c>
      <c r="I5137" s="55">
        <f>pro[[#This Row],[Admin expenses 3]]+pro[[#This Row],[Admin expenses 2]]+pro[[#This Row],[Admin expenses 1]]+pro[[#This Row],[COGS]]</f>
        <v>-228858.82500000001</v>
      </c>
      <c r="J5137" s="55">
        <f>pro[[#This Row],[Revenue]]+pro[[#This Row],[AdminExp]]</f>
        <v>1058417.186</v>
      </c>
      <c r="K5137" s="83">
        <f>pro[[#This Row],[Profit]]/pro[[#This Row],[Revenue]]</f>
        <v>0.82221464313452508</v>
      </c>
      <c r="L5137" s="56">
        <f t="shared" si="80"/>
        <v>5</v>
      </c>
      <c r="M5137" s="82" t="str">
        <f>"Q"&amp;" "&amp;VLOOKUP(pro[[#This Row],[Period]],Mapping!A:B,2,0)</f>
        <v>Q 2</v>
      </c>
      <c r="N5137"/>
    </row>
    <row r="5138" spans="1:14" ht="11.25" customHeight="1" x14ac:dyDescent="0.2">
      <c r="A5138" s="42" t="s">
        <v>43</v>
      </c>
      <c r="B5138" s="44" t="s">
        <v>32</v>
      </c>
      <c r="C5138" s="44" t="s">
        <v>57</v>
      </c>
      <c r="D5138" s="43">
        <v>1279916.0079999999</v>
      </c>
      <c r="E5138" s="43">
        <v>-78159.766999999993</v>
      </c>
      <c r="F5138" s="45">
        <v>-23790</v>
      </c>
      <c r="G5138" s="45">
        <v>-47280</v>
      </c>
      <c r="H5138" s="45">
        <v>-60950</v>
      </c>
      <c r="I5138" s="55">
        <f>pro[[#This Row],[Admin expenses 3]]+pro[[#This Row],[Admin expenses 2]]+pro[[#This Row],[Admin expenses 1]]+pro[[#This Row],[COGS]]</f>
        <v>-210179.76699999999</v>
      </c>
      <c r="J5138" s="55">
        <f>pro[[#This Row],[Revenue]]+pro[[#This Row],[AdminExp]]</f>
        <v>1069736.2409999999</v>
      </c>
      <c r="K5138" s="83">
        <f>pro[[#This Row],[Profit]]/pro[[#This Row],[Revenue]]</f>
        <v>0.83578628153231127</v>
      </c>
      <c r="L5138" s="56">
        <f t="shared" si="80"/>
        <v>5</v>
      </c>
      <c r="M5138" s="82" t="str">
        <f>"Q"&amp;" "&amp;VLOOKUP(pro[[#This Row],[Period]],Mapping!A:B,2,0)</f>
        <v>Q 2</v>
      </c>
      <c r="N5138"/>
    </row>
    <row r="5139" spans="1:14" ht="11.25" customHeight="1" x14ac:dyDescent="0.2">
      <c r="A5139" s="42" t="s">
        <v>43</v>
      </c>
      <c r="B5139" s="44" t="s">
        <v>24</v>
      </c>
      <c r="C5139" s="44" t="s">
        <v>57</v>
      </c>
      <c r="D5139" s="43">
        <v>4450102.727</v>
      </c>
      <c r="E5139" s="43">
        <v>-1354498.929</v>
      </c>
      <c r="F5139" s="45">
        <v>-15850</v>
      </c>
      <c r="G5139" s="45">
        <v>-82030</v>
      </c>
      <c r="H5139" s="45">
        <v>-14720</v>
      </c>
      <c r="I5139" s="55">
        <f>pro[[#This Row],[Admin expenses 3]]+pro[[#This Row],[Admin expenses 2]]+pro[[#This Row],[Admin expenses 1]]+pro[[#This Row],[COGS]]</f>
        <v>-1467098.929</v>
      </c>
      <c r="J5139" s="55">
        <f>pro[[#This Row],[Revenue]]+pro[[#This Row],[AdminExp]]</f>
        <v>2983003.798</v>
      </c>
      <c r="K5139" s="83">
        <f>pro[[#This Row],[Profit]]/pro[[#This Row],[Revenue]]</f>
        <v>0.67032245792918299</v>
      </c>
      <c r="L5139" s="56">
        <f t="shared" si="80"/>
        <v>5</v>
      </c>
      <c r="M5139" s="82" t="str">
        <f>"Q"&amp;" "&amp;VLOOKUP(pro[[#This Row],[Period]],Mapping!A:B,2,0)</f>
        <v>Q 2</v>
      </c>
      <c r="N5139"/>
    </row>
    <row r="5140" spans="1:14" ht="11.25" customHeight="1" x14ac:dyDescent="0.2">
      <c r="A5140" s="42" t="s">
        <v>43</v>
      </c>
      <c r="B5140" s="44" t="s">
        <v>24</v>
      </c>
      <c r="C5140" s="44" t="s">
        <v>58</v>
      </c>
      <c r="D5140" s="43">
        <v>193565.86199999996</v>
      </c>
      <c r="E5140" s="43">
        <v>-58645.789999999994</v>
      </c>
      <c r="F5140" s="45">
        <v>-16780</v>
      </c>
      <c r="G5140" s="45">
        <v>-73190</v>
      </c>
      <c r="H5140" s="45">
        <v>-27010</v>
      </c>
      <c r="I5140" s="55">
        <f>pro[[#This Row],[Admin expenses 3]]+pro[[#This Row],[Admin expenses 2]]+pro[[#This Row],[Admin expenses 1]]+pro[[#This Row],[COGS]]</f>
        <v>-175625.78999999998</v>
      </c>
      <c r="J5140" s="55">
        <f>pro[[#This Row],[Revenue]]+pro[[#This Row],[AdminExp]]</f>
        <v>17940.071999999986</v>
      </c>
      <c r="K5140" s="83">
        <f>pro[[#This Row],[Profit]]/pro[[#This Row],[Revenue]]</f>
        <v>9.2682004019902994E-2</v>
      </c>
      <c r="L5140" s="56">
        <f t="shared" si="80"/>
        <v>5</v>
      </c>
      <c r="M5140" s="82" t="str">
        <f>"Q"&amp;" "&amp;VLOOKUP(pro[[#This Row],[Period]],Mapping!A:B,2,0)</f>
        <v>Q 2</v>
      </c>
      <c r="N5140"/>
    </row>
    <row r="5141" spans="1:14" ht="11.25" customHeight="1" x14ac:dyDescent="0.2">
      <c r="A5141" s="42" t="s">
        <v>43</v>
      </c>
      <c r="B5141" s="44" t="s">
        <v>24</v>
      </c>
      <c r="C5141" s="44" t="s">
        <v>59</v>
      </c>
      <c r="D5141" s="43">
        <v>10429.138999999999</v>
      </c>
      <c r="E5141" s="43">
        <v>-14085.68</v>
      </c>
      <c r="F5141" s="45">
        <v>-25320</v>
      </c>
      <c r="G5141" s="45">
        <v>-88710</v>
      </c>
      <c r="H5141" s="45">
        <v>-36410</v>
      </c>
      <c r="I5141" s="55">
        <f>pro[[#This Row],[Admin expenses 3]]+pro[[#This Row],[Admin expenses 2]]+pro[[#This Row],[Admin expenses 1]]+pro[[#This Row],[COGS]]</f>
        <v>-164525.68</v>
      </c>
      <c r="J5141" s="55">
        <f>pro[[#This Row],[Revenue]]+pro[[#This Row],[AdminExp]]</f>
        <v>-154096.541</v>
      </c>
      <c r="K5141" s="83">
        <f>pro[[#This Row],[Profit]]/pro[[#This Row],[Revenue]]</f>
        <v>-14.775576488145379</v>
      </c>
      <c r="L5141" s="56">
        <f t="shared" si="80"/>
        <v>5</v>
      </c>
      <c r="M5141" s="82" t="str">
        <f>"Q"&amp;" "&amp;VLOOKUP(pro[[#This Row],[Period]],Mapping!A:B,2,0)</f>
        <v>Q 2</v>
      </c>
      <c r="N5141"/>
    </row>
    <row r="5142" spans="1:14" ht="11.25" customHeight="1" x14ac:dyDescent="0.2">
      <c r="A5142" s="42" t="s">
        <v>43</v>
      </c>
      <c r="B5142" s="44" t="s">
        <v>24</v>
      </c>
      <c r="C5142" s="44" t="s">
        <v>60</v>
      </c>
      <c r="D5142" s="43">
        <v>1005065.5789999999</v>
      </c>
      <c r="E5142" s="43">
        <v>-452779.201</v>
      </c>
      <c r="F5142" s="45">
        <v>-102730</v>
      </c>
      <c r="G5142" s="45">
        <v>-102770</v>
      </c>
      <c r="H5142" s="45">
        <v>-34190</v>
      </c>
      <c r="I5142" s="55">
        <f>pro[[#This Row],[Admin expenses 3]]+pro[[#This Row],[Admin expenses 2]]+pro[[#This Row],[Admin expenses 1]]+pro[[#This Row],[COGS]]</f>
        <v>-692469.201</v>
      </c>
      <c r="J5142" s="55">
        <f>pro[[#This Row],[Revenue]]+pro[[#This Row],[AdminExp]]</f>
        <v>312596.37799999991</v>
      </c>
      <c r="K5142" s="83">
        <f>pro[[#This Row],[Profit]]/pro[[#This Row],[Revenue]]</f>
        <v>0.31102087717601551</v>
      </c>
      <c r="L5142" s="56">
        <f t="shared" si="80"/>
        <v>5</v>
      </c>
      <c r="M5142" s="82" t="str">
        <f>"Q"&amp;" "&amp;VLOOKUP(pro[[#This Row],[Period]],Mapping!A:B,2,0)</f>
        <v>Q 2</v>
      </c>
      <c r="N5142"/>
    </row>
    <row r="5143" spans="1:14" ht="11.25" customHeight="1" x14ac:dyDescent="0.2">
      <c r="A5143" s="42" t="s">
        <v>43</v>
      </c>
      <c r="B5143" s="44" t="s">
        <v>24</v>
      </c>
      <c r="C5143" s="44" t="s">
        <v>57</v>
      </c>
      <c r="D5143" s="43">
        <v>352268.40600000002</v>
      </c>
      <c r="E5143" s="43">
        <v>-223065.19199999998</v>
      </c>
      <c r="F5143" s="45">
        <v>-77730</v>
      </c>
      <c r="G5143" s="45">
        <v>-31950</v>
      </c>
      <c r="H5143" s="45">
        <v>-97690</v>
      </c>
      <c r="I5143" s="55">
        <f>pro[[#This Row],[Admin expenses 3]]+pro[[#This Row],[Admin expenses 2]]+pro[[#This Row],[Admin expenses 1]]+pro[[#This Row],[COGS]]</f>
        <v>-430435.19199999998</v>
      </c>
      <c r="J5143" s="55">
        <f>pro[[#This Row],[Revenue]]+pro[[#This Row],[AdminExp]]</f>
        <v>-78166.785999999964</v>
      </c>
      <c r="K5143" s="83">
        <f>pro[[#This Row],[Profit]]/pro[[#This Row],[Revenue]]</f>
        <v>-0.22189553382769148</v>
      </c>
      <c r="L5143" s="56">
        <f t="shared" si="80"/>
        <v>5</v>
      </c>
      <c r="M5143" s="82" t="str">
        <f>"Q"&amp;" "&amp;VLOOKUP(pro[[#This Row],[Period]],Mapping!A:B,2,0)</f>
        <v>Q 2</v>
      </c>
      <c r="N5143"/>
    </row>
    <row r="5144" spans="1:14" ht="11.25" customHeight="1" x14ac:dyDescent="0.2">
      <c r="A5144" s="42" t="s">
        <v>43</v>
      </c>
      <c r="B5144" s="44" t="s">
        <v>24</v>
      </c>
      <c r="C5144" s="44" t="s">
        <v>58</v>
      </c>
      <c r="D5144" s="43">
        <v>1677523.3019999999</v>
      </c>
      <c r="E5144" s="43">
        <v>-1396168.7879999999</v>
      </c>
      <c r="F5144" s="45">
        <v>-15730</v>
      </c>
      <c r="G5144" s="45">
        <v>-30730</v>
      </c>
      <c r="H5144" s="45">
        <v>-48490</v>
      </c>
      <c r="I5144" s="55">
        <f>pro[[#This Row],[Admin expenses 3]]+pro[[#This Row],[Admin expenses 2]]+pro[[#This Row],[Admin expenses 1]]+pro[[#This Row],[COGS]]</f>
        <v>-1491118.7879999999</v>
      </c>
      <c r="J5144" s="55">
        <f>pro[[#This Row],[Revenue]]+pro[[#This Row],[AdminExp]]</f>
        <v>186404.51399999997</v>
      </c>
      <c r="K5144" s="83">
        <f>pro[[#This Row],[Profit]]/pro[[#This Row],[Revenue]]</f>
        <v>0.11111888209109358</v>
      </c>
      <c r="L5144" s="56">
        <f t="shared" si="80"/>
        <v>5</v>
      </c>
      <c r="M5144" s="82" t="str">
        <f>"Q"&amp;" "&amp;VLOOKUP(pro[[#This Row],[Period]],Mapping!A:B,2,0)</f>
        <v>Q 2</v>
      </c>
      <c r="N5144"/>
    </row>
    <row r="5145" spans="1:14" ht="11.25" customHeight="1" x14ac:dyDescent="0.2">
      <c r="A5145" s="42" t="s">
        <v>43</v>
      </c>
      <c r="B5145" s="44" t="s">
        <v>24</v>
      </c>
      <c r="C5145" s="44" t="s">
        <v>59</v>
      </c>
      <c r="D5145" s="43">
        <v>167249.894</v>
      </c>
      <c r="E5145" s="43">
        <v>-32345.039999999997</v>
      </c>
      <c r="F5145" s="45">
        <v>-37770</v>
      </c>
      <c r="G5145" s="45">
        <v>-14500</v>
      </c>
      <c r="H5145" s="45">
        <v>-47580</v>
      </c>
      <c r="I5145" s="55">
        <f>pro[[#This Row],[Admin expenses 3]]+pro[[#This Row],[Admin expenses 2]]+pro[[#This Row],[Admin expenses 1]]+pro[[#This Row],[COGS]]</f>
        <v>-132195.04</v>
      </c>
      <c r="J5145" s="55">
        <f>pro[[#This Row],[Revenue]]+pro[[#This Row],[AdminExp]]</f>
        <v>35054.853999999992</v>
      </c>
      <c r="K5145" s="83">
        <f>pro[[#This Row],[Profit]]/pro[[#This Row],[Revenue]]</f>
        <v>0.20959567244927516</v>
      </c>
      <c r="L5145" s="56">
        <f t="shared" si="80"/>
        <v>5</v>
      </c>
      <c r="M5145" s="82" t="str">
        <f>"Q"&amp;" "&amp;VLOOKUP(pro[[#This Row],[Period]],Mapping!A:B,2,0)</f>
        <v>Q 2</v>
      </c>
      <c r="N5145"/>
    </row>
    <row r="5146" spans="1:14" ht="11.25" customHeight="1" x14ac:dyDescent="0.2">
      <c r="A5146" s="42" t="s">
        <v>43</v>
      </c>
      <c r="B5146" s="44" t="s">
        <v>24</v>
      </c>
      <c r="C5146" s="44" t="s">
        <v>60</v>
      </c>
      <c r="D5146" s="43">
        <v>1880279.8559999999</v>
      </c>
      <c r="E5146" s="43">
        <v>-540247.91099999996</v>
      </c>
      <c r="F5146" s="45">
        <v>-35880</v>
      </c>
      <c r="G5146" s="45">
        <v>-73920</v>
      </c>
      <c r="H5146" s="45">
        <v>-94700</v>
      </c>
      <c r="I5146" s="55">
        <f>pro[[#This Row],[Admin expenses 3]]+pro[[#This Row],[Admin expenses 2]]+pro[[#This Row],[Admin expenses 1]]+pro[[#This Row],[COGS]]</f>
        <v>-744747.91099999996</v>
      </c>
      <c r="J5146" s="55">
        <f>pro[[#This Row],[Revenue]]+pro[[#This Row],[AdminExp]]</f>
        <v>1135531.9449999998</v>
      </c>
      <c r="K5146" s="83">
        <f>pro[[#This Row],[Profit]]/pro[[#This Row],[Revenue]]</f>
        <v>0.60391645497690205</v>
      </c>
      <c r="L5146" s="56">
        <f t="shared" si="80"/>
        <v>5</v>
      </c>
      <c r="M5146" s="82" t="str">
        <f>"Q"&amp;" "&amp;VLOOKUP(pro[[#This Row],[Period]],Mapping!A:B,2,0)</f>
        <v>Q 2</v>
      </c>
      <c r="N5146"/>
    </row>
    <row r="5147" spans="1:14" ht="11.25" customHeight="1" x14ac:dyDescent="0.2">
      <c r="A5147" s="42" t="s">
        <v>43</v>
      </c>
      <c r="B5147" s="44" t="s">
        <v>24</v>
      </c>
      <c r="C5147" s="44" t="s">
        <v>57</v>
      </c>
      <c r="D5147" s="43">
        <v>1172015.1169999999</v>
      </c>
      <c r="E5147" s="43">
        <v>-456334.43099999992</v>
      </c>
      <c r="F5147" s="45">
        <v>-55840</v>
      </c>
      <c r="G5147" s="45">
        <v>-38760</v>
      </c>
      <c r="H5147" s="45">
        <v>-22530</v>
      </c>
      <c r="I5147" s="55">
        <f>pro[[#This Row],[Admin expenses 3]]+pro[[#This Row],[Admin expenses 2]]+pro[[#This Row],[Admin expenses 1]]+pro[[#This Row],[COGS]]</f>
        <v>-573464.43099999987</v>
      </c>
      <c r="J5147" s="55">
        <f>pro[[#This Row],[Revenue]]+pro[[#This Row],[AdminExp]]</f>
        <v>598550.68599999999</v>
      </c>
      <c r="K5147" s="83">
        <f>pro[[#This Row],[Profit]]/pro[[#This Row],[Revenue]]</f>
        <v>0.51070218917662646</v>
      </c>
      <c r="L5147" s="56">
        <f t="shared" si="80"/>
        <v>5</v>
      </c>
      <c r="M5147" s="82" t="str">
        <f>"Q"&amp;" "&amp;VLOOKUP(pro[[#This Row],[Period]],Mapping!A:B,2,0)</f>
        <v>Q 2</v>
      </c>
      <c r="N5147"/>
    </row>
    <row r="5148" spans="1:14" ht="11.25" customHeight="1" x14ac:dyDescent="0.2">
      <c r="A5148" s="42" t="s">
        <v>43</v>
      </c>
      <c r="B5148" s="44" t="s">
        <v>24</v>
      </c>
      <c r="C5148" s="44" t="s">
        <v>58</v>
      </c>
      <c r="D5148" s="43">
        <v>136165.84099999999</v>
      </c>
      <c r="E5148" s="43">
        <v>-25833.275999999998</v>
      </c>
      <c r="F5148" s="45">
        <v>-102110</v>
      </c>
      <c r="G5148" s="45">
        <v>-70330</v>
      </c>
      <c r="H5148" s="45">
        <v>-70180</v>
      </c>
      <c r="I5148" s="55">
        <f>pro[[#This Row],[Admin expenses 3]]+pro[[#This Row],[Admin expenses 2]]+pro[[#This Row],[Admin expenses 1]]+pro[[#This Row],[COGS]]</f>
        <v>-268453.27600000001</v>
      </c>
      <c r="J5148" s="55">
        <f>pro[[#This Row],[Revenue]]+pro[[#This Row],[AdminExp]]</f>
        <v>-132287.43500000003</v>
      </c>
      <c r="K5148" s="83">
        <f>pro[[#This Row],[Profit]]/pro[[#This Row],[Revenue]]</f>
        <v>-0.97151704148766682</v>
      </c>
      <c r="L5148" s="56">
        <f t="shared" si="80"/>
        <v>5</v>
      </c>
      <c r="M5148" s="82" t="str">
        <f>"Q"&amp;" "&amp;VLOOKUP(pro[[#This Row],[Period]],Mapping!A:B,2,0)</f>
        <v>Q 2</v>
      </c>
      <c r="N5148"/>
    </row>
    <row r="5149" spans="1:14" ht="11.25" customHeight="1" x14ac:dyDescent="0.2">
      <c r="A5149" s="42" t="s">
        <v>43</v>
      </c>
      <c r="B5149" s="44" t="s">
        <v>24</v>
      </c>
      <c r="C5149" s="44" t="s">
        <v>59</v>
      </c>
      <c r="D5149" s="43">
        <v>289623.18699999998</v>
      </c>
      <c r="E5149" s="43">
        <v>-53618.914999999994</v>
      </c>
      <c r="F5149" s="45">
        <v>-67080</v>
      </c>
      <c r="G5149" s="45">
        <v>-85610</v>
      </c>
      <c r="H5149" s="45">
        <v>-98540</v>
      </c>
      <c r="I5149" s="55">
        <f>pro[[#This Row],[Admin expenses 3]]+pro[[#This Row],[Admin expenses 2]]+pro[[#This Row],[Admin expenses 1]]+pro[[#This Row],[COGS]]</f>
        <v>-304848.91499999998</v>
      </c>
      <c r="J5149" s="55">
        <f>pro[[#This Row],[Revenue]]+pro[[#This Row],[AdminExp]]</f>
        <v>-15225.728000000003</v>
      </c>
      <c r="K5149" s="83">
        <f>pro[[#This Row],[Profit]]/pro[[#This Row],[Revenue]]</f>
        <v>-5.2570818509776303E-2</v>
      </c>
      <c r="L5149" s="56">
        <f t="shared" si="80"/>
        <v>5</v>
      </c>
      <c r="M5149" s="82" t="str">
        <f>"Q"&amp;" "&amp;VLOOKUP(pro[[#This Row],[Period]],Mapping!A:B,2,0)</f>
        <v>Q 2</v>
      </c>
      <c r="N5149"/>
    </row>
    <row r="5150" spans="1:14" ht="11.25" customHeight="1" x14ac:dyDescent="0.2">
      <c r="A5150" s="42" t="s">
        <v>43</v>
      </c>
      <c r="B5150" s="44" t="s">
        <v>24</v>
      </c>
      <c r="C5150" s="44" t="s">
        <v>60</v>
      </c>
      <c r="D5150" s="43">
        <v>2982094.6259999997</v>
      </c>
      <c r="E5150" s="43">
        <v>-55330.050999999992</v>
      </c>
      <c r="F5150" s="45">
        <v>-41700</v>
      </c>
      <c r="G5150" s="45">
        <v>-39800</v>
      </c>
      <c r="H5150" s="45">
        <v>-19680</v>
      </c>
      <c r="I5150" s="55">
        <f>pro[[#This Row],[Admin expenses 3]]+pro[[#This Row],[Admin expenses 2]]+pro[[#This Row],[Admin expenses 1]]+pro[[#This Row],[COGS]]</f>
        <v>-156510.05099999998</v>
      </c>
      <c r="J5150" s="55">
        <f>pro[[#This Row],[Revenue]]+pro[[#This Row],[AdminExp]]</f>
        <v>2825584.5749999997</v>
      </c>
      <c r="K5150" s="83">
        <f>pro[[#This Row],[Profit]]/pro[[#This Row],[Revenue]]</f>
        <v>0.94751673886018395</v>
      </c>
      <c r="L5150" s="56">
        <f t="shared" si="80"/>
        <v>5</v>
      </c>
      <c r="M5150" s="82" t="str">
        <f>"Q"&amp;" "&amp;VLOOKUP(pro[[#This Row],[Period]],Mapping!A:B,2,0)</f>
        <v>Q 2</v>
      </c>
      <c r="N5150"/>
    </row>
    <row r="5151" spans="1:14" ht="11.25" customHeight="1" x14ac:dyDescent="0.2">
      <c r="A5151" s="42" t="s">
        <v>43</v>
      </c>
      <c r="B5151" s="44" t="s">
        <v>24</v>
      </c>
      <c r="C5151" s="44" t="s">
        <v>57</v>
      </c>
      <c r="D5151" s="43">
        <v>257863.35399999996</v>
      </c>
      <c r="E5151" s="43">
        <v>-7655.2349999999988</v>
      </c>
      <c r="F5151" s="45">
        <v>-27830</v>
      </c>
      <c r="G5151" s="45">
        <v>-42840</v>
      </c>
      <c r="H5151" s="45">
        <v>-61120</v>
      </c>
      <c r="I5151" s="55">
        <f>pro[[#This Row],[Admin expenses 3]]+pro[[#This Row],[Admin expenses 2]]+pro[[#This Row],[Admin expenses 1]]+pro[[#This Row],[COGS]]</f>
        <v>-139445.23499999999</v>
      </c>
      <c r="J5151" s="55">
        <f>pro[[#This Row],[Revenue]]+pro[[#This Row],[AdminExp]]</f>
        <v>118418.11899999998</v>
      </c>
      <c r="K5151" s="83">
        <f>pro[[#This Row],[Profit]]/pro[[#This Row],[Revenue]]</f>
        <v>0.45922818098456902</v>
      </c>
      <c r="L5151" s="56">
        <f t="shared" si="80"/>
        <v>5</v>
      </c>
      <c r="M5151" s="82" t="str">
        <f>"Q"&amp;" "&amp;VLOOKUP(pro[[#This Row],[Period]],Mapping!A:B,2,0)</f>
        <v>Q 2</v>
      </c>
      <c r="N5151"/>
    </row>
    <row r="5152" spans="1:14" ht="11.25" customHeight="1" x14ac:dyDescent="0.2">
      <c r="A5152" s="42" t="s">
        <v>43</v>
      </c>
      <c r="B5152" s="44" t="s">
        <v>24</v>
      </c>
      <c r="C5152" s="44" t="s">
        <v>58</v>
      </c>
      <c r="D5152" s="43">
        <v>85954.560999999987</v>
      </c>
      <c r="E5152" s="43">
        <v>-3201.9399999999996</v>
      </c>
      <c r="F5152" s="45">
        <v>-90830</v>
      </c>
      <c r="G5152" s="45">
        <v>-49090</v>
      </c>
      <c r="H5152" s="45">
        <v>-92570</v>
      </c>
      <c r="I5152" s="55">
        <f>pro[[#This Row],[Admin expenses 3]]+pro[[#This Row],[Admin expenses 2]]+pro[[#This Row],[Admin expenses 1]]+pro[[#This Row],[COGS]]</f>
        <v>-235691.94</v>
      </c>
      <c r="J5152" s="55">
        <f>pro[[#This Row],[Revenue]]+pro[[#This Row],[AdminExp]]</f>
        <v>-149737.37900000002</v>
      </c>
      <c r="K5152" s="83">
        <f>pro[[#This Row],[Profit]]/pro[[#This Row],[Revenue]]</f>
        <v>-1.7420527457524917</v>
      </c>
      <c r="L5152" s="56">
        <f t="shared" si="80"/>
        <v>5</v>
      </c>
      <c r="M5152" s="82" t="str">
        <f>"Q"&amp;" "&amp;VLOOKUP(pro[[#This Row],[Period]],Mapping!A:B,2,0)</f>
        <v>Q 2</v>
      </c>
      <c r="N5152"/>
    </row>
    <row r="5153" spans="1:14" ht="11.25" customHeight="1" x14ac:dyDescent="0.2">
      <c r="A5153" s="42" t="s">
        <v>43</v>
      </c>
      <c r="B5153" s="44" t="s">
        <v>24</v>
      </c>
      <c r="C5153" s="44" t="s">
        <v>59</v>
      </c>
      <c r="D5153" s="43">
        <v>192925.41099999996</v>
      </c>
      <c r="E5153" s="43">
        <v>-80789.064999999988</v>
      </c>
      <c r="F5153" s="45">
        <v>-76630</v>
      </c>
      <c r="G5153" s="45">
        <v>-28860</v>
      </c>
      <c r="H5153" s="45">
        <v>-83550</v>
      </c>
      <c r="I5153" s="55">
        <f>pro[[#This Row],[Admin expenses 3]]+pro[[#This Row],[Admin expenses 2]]+pro[[#This Row],[Admin expenses 1]]+pro[[#This Row],[COGS]]</f>
        <v>-269829.065</v>
      </c>
      <c r="J5153" s="55">
        <f>pro[[#This Row],[Revenue]]+pro[[#This Row],[AdminExp]]</f>
        <v>-76903.654000000039</v>
      </c>
      <c r="K5153" s="83">
        <f>pro[[#This Row],[Profit]]/pro[[#This Row],[Revenue]]</f>
        <v>-0.39861858322022731</v>
      </c>
      <c r="L5153" s="56">
        <f t="shared" si="80"/>
        <v>5</v>
      </c>
      <c r="M5153" s="82" t="str">
        <f>"Q"&amp;" "&amp;VLOOKUP(pro[[#This Row],[Period]],Mapping!A:B,2,0)</f>
        <v>Q 2</v>
      </c>
      <c r="N5153"/>
    </row>
    <row r="5154" spans="1:14" ht="11.25" customHeight="1" x14ac:dyDescent="0.2">
      <c r="A5154" s="42" t="s">
        <v>43</v>
      </c>
      <c r="B5154" s="44" t="s">
        <v>24</v>
      </c>
      <c r="C5154" s="44" t="s">
        <v>60</v>
      </c>
      <c r="D5154" s="43">
        <v>45372.515999999996</v>
      </c>
      <c r="E5154" s="43">
        <v>-20480.403999999999</v>
      </c>
      <c r="F5154" s="45">
        <v>-22170</v>
      </c>
      <c r="G5154" s="45">
        <v>-86850</v>
      </c>
      <c r="H5154" s="45">
        <v>-50010</v>
      </c>
      <c r="I5154" s="55">
        <f>pro[[#This Row],[Admin expenses 3]]+pro[[#This Row],[Admin expenses 2]]+pro[[#This Row],[Admin expenses 1]]+pro[[#This Row],[COGS]]</f>
        <v>-179510.40400000001</v>
      </c>
      <c r="J5154" s="55">
        <f>pro[[#This Row],[Revenue]]+pro[[#This Row],[AdminExp]]</f>
        <v>-134137.88800000001</v>
      </c>
      <c r="K5154" s="83">
        <f>pro[[#This Row],[Profit]]/pro[[#This Row],[Revenue]]</f>
        <v>-2.9563687409355923</v>
      </c>
      <c r="L5154" s="56">
        <f t="shared" si="80"/>
        <v>5</v>
      </c>
      <c r="M5154" s="82" t="str">
        <f>"Q"&amp;" "&amp;VLOOKUP(pro[[#This Row],[Period]],Mapping!A:B,2,0)</f>
        <v>Q 2</v>
      </c>
      <c r="N5154"/>
    </row>
    <row r="5155" spans="1:14" ht="11.25" customHeight="1" x14ac:dyDescent="0.2">
      <c r="A5155" s="42" t="s">
        <v>43</v>
      </c>
      <c r="B5155" s="44" t="s">
        <v>24</v>
      </c>
      <c r="C5155" s="44" t="s">
        <v>57</v>
      </c>
      <c r="D5155" s="43">
        <v>19502.181999999997</v>
      </c>
      <c r="E5155" s="43">
        <v>-4141.97</v>
      </c>
      <c r="F5155" s="45">
        <v>-69770</v>
      </c>
      <c r="G5155" s="45">
        <v>-104540</v>
      </c>
      <c r="H5155" s="45">
        <v>-96090</v>
      </c>
      <c r="I5155" s="55">
        <f>pro[[#This Row],[Admin expenses 3]]+pro[[#This Row],[Admin expenses 2]]+pro[[#This Row],[Admin expenses 1]]+pro[[#This Row],[COGS]]</f>
        <v>-274541.96999999997</v>
      </c>
      <c r="J5155" s="55">
        <f>pro[[#This Row],[Revenue]]+pro[[#This Row],[AdminExp]]</f>
        <v>-255039.78799999997</v>
      </c>
      <c r="K5155" s="83">
        <f>pro[[#This Row],[Profit]]/pro[[#This Row],[Revenue]]</f>
        <v>-13.077500148444928</v>
      </c>
      <c r="L5155" s="56">
        <f t="shared" si="80"/>
        <v>5</v>
      </c>
      <c r="M5155" s="82" t="str">
        <f>"Q"&amp;" "&amp;VLOOKUP(pro[[#This Row],[Period]],Mapping!A:B,2,0)</f>
        <v>Q 2</v>
      </c>
      <c r="N5155"/>
    </row>
    <row r="5156" spans="1:14" ht="11.25" customHeight="1" x14ac:dyDescent="0.2">
      <c r="A5156" s="42" t="s">
        <v>43</v>
      </c>
      <c r="B5156" s="44" t="s">
        <v>24</v>
      </c>
      <c r="C5156" s="44" t="s">
        <v>57</v>
      </c>
      <c r="D5156" s="43">
        <v>116074.93099999998</v>
      </c>
      <c r="E5156" s="43">
        <v>-129688.048</v>
      </c>
      <c r="F5156" s="45">
        <v>-44680</v>
      </c>
      <c r="G5156" s="45">
        <v>-105720</v>
      </c>
      <c r="H5156" s="45">
        <v>-17980</v>
      </c>
      <c r="I5156" s="55">
        <f>pro[[#This Row],[Admin expenses 3]]+pro[[#This Row],[Admin expenses 2]]+pro[[#This Row],[Admin expenses 1]]+pro[[#This Row],[COGS]]</f>
        <v>-298068.04800000001</v>
      </c>
      <c r="J5156" s="55">
        <f>pro[[#This Row],[Revenue]]+pro[[#This Row],[AdminExp]]</f>
        <v>-181993.11700000003</v>
      </c>
      <c r="K5156" s="83">
        <f>pro[[#This Row],[Profit]]/pro[[#This Row],[Revenue]]</f>
        <v>-1.5678933894864866</v>
      </c>
      <c r="L5156" s="56">
        <f t="shared" si="80"/>
        <v>5</v>
      </c>
      <c r="M5156" s="82" t="str">
        <f>"Q"&amp;" "&amp;VLOOKUP(pro[[#This Row],[Period]],Mapping!A:B,2,0)</f>
        <v>Q 2</v>
      </c>
      <c r="N5156"/>
    </row>
    <row r="5157" spans="1:14" ht="11.25" customHeight="1" x14ac:dyDescent="0.2">
      <c r="A5157" s="42" t="s">
        <v>43</v>
      </c>
      <c r="B5157" s="44" t="s">
        <v>24</v>
      </c>
      <c r="C5157" s="44" t="s">
        <v>58</v>
      </c>
      <c r="D5157" s="43">
        <v>19310.284</v>
      </c>
      <c r="E5157" s="43">
        <v>-12692.448999999999</v>
      </c>
      <c r="F5157" s="45">
        <v>-49860</v>
      </c>
      <c r="G5157" s="45">
        <v>-104680</v>
      </c>
      <c r="H5157" s="45">
        <v>-98750</v>
      </c>
      <c r="I5157" s="55">
        <f>pro[[#This Row],[Admin expenses 3]]+pro[[#This Row],[Admin expenses 2]]+pro[[#This Row],[Admin expenses 1]]+pro[[#This Row],[COGS]]</f>
        <v>-265982.44900000002</v>
      </c>
      <c r="J5157" s="55">
        <f>pro[[#This Row],[Revenue]]+pro[[#This Row],[AdminExp]]</f>
        <v>-246672.16500000004</v>
      </c>
      <c r="K5157" s="83">
        <f>pro[[#This Row],[Profit]]/pro[[#This Row],[Revenue]]</f>
        <v>-12.774134497452241</v>
      </c>
      <c r="L5157" s="56">
        <f t="shared" si="80"/>
        <v>5</v>
      </c>
      <c r="M5157" s="82" t="str">
        <f>"Q"&amp;" "&amp;VLOOKUP(pro[[#This Row],[Period]],Mapping!A:B,2,0)</f>
        <v>Q 2</v>
      </c>
      <c r="N5157"/>
    </row>
    <row r="5158" spans="1:14" ht="11.25" customHeight="1" x14ac:dyDescent="0.2">
      <c r="A5158" s="42" t="s">
        <v>43</v>
      </c>
      <c r="B5158" s="44" t="s">
        <v>24</v>
      </c>
      <c r="C5158" s="44" t="s">
        <v>59</v>
      </c>
      <c r="D5158" s="43">
        <v>5570.6839999999993</v>
      </c>
      <c r="E5158" s="43">
        <v>-5254.4939999999997</v>
      </c>
      <c r="F5158" s="45">
        <v>-40730</v>
      </c>
      <c r="G5158" s="45">
        <v>-48900</v>
      </c>
      <c r="H5158" s="45">
        <v>-69370</v>
      </c>
      <c r="I5158" s="55">
        <f>pro[[#This Row],[Admin expenses 3]]+pro[[#This Row],[Admin expenses 2]]+pro[[#This Row],[Admin expenses 1]]+pro[[#This Row],[COGS]]</f>
        <v>-164254.49400000001</v>
      </c>
      <c r="J5158" s="55">
        <f>pro[[#This Row],[Revenue]]+pro[[#This Row],[AdminExp]]</f>
        <v>-158683.81</v>
      </c>
      <c r="K5158" s="83">
        <f>pro[[#This Row],[Profit]]/pro[[#This Row],[Revenue]]</f>
        <v>-28.485516320796517</v>
      </c>
      <c r="L5158" s="56">
        <f t="shared" si="80"/>
        <v>5</v>
      </c>
      <c r="M5158" s="82" t="str">
        <f>"Q"&amp;" "&amp;VLOOKUP(pro[[#This Row],[Period]],Mapping!A:B,2,0)</f>
        <v>Q 2</v>
      </c>
      <c r="N5158"/>
    </row>
    <row r="5159" spans="1:14" ht="11.25" customHeight="1" x14ac:dyDescent="0.2">
      <c r="A5159" s="42" t="s">
        <v>43</v>
      </c>
      <c r="B5159" s="44" t="s">
        <v>24</v>
      </c>
      <c r="C5159" s="44" t="s">
        <v>57</v>
      </c>
      <c r="D5159" s="43">
        <v>16781.771999999997</v>
      </c>
      <c r="E5159" s="43">
        <v>-9726.1989999999987</v>
      </c>
      <c r="F5159" s="45">
        <v>-12880</v>
      </c>
      <c r="G5159" s="45">
        <v>-86580</v>
      </c>
      <c r="H5159" s="45">
        <v>-85520</v>
      </c>
      <c r="I5159" s="55">
        <f>pro[[#This Row],[Admin expenses 3]]+pro[[#This Row],[Admin expenses 2]]+pro[[#This Row],[Admin expenses 1]]+pro[[#This Row],[COGS]]</f>
        <v>-194706.19899999999</v>
      </c>
      <c r="J5159" s="55">
        <f>pro[[#This Row],[Revenue]]+pro[[#This Row],[AdminExp]]</f>
        <v>-177924.427</v>
      </c>
      <c r="K5159" s="83">
        <f>pro[[#This Row],[Profit]]/pro[[#This Row],[Revenue]]</f>
        <v>-10.602243136183713</v>
      </c>
      <c r="L5159" s="56">
        <f t="shared" si="80"/>
        <v>5</v>
      </c>
      <c r="M5159" s="82" t="str">
        <f>"Q"&amp;" "&amp;VLOOKUP(pro[[#This Row],[Period]],Mapping!A:B,2,0)</f>
        <v>Q 2</v>
      </c>
      <c r="N5159"/>
    </row>
    <row r="5160" spans="1:14" ht="11.25" customHeight="1" x14ac:dyDescent="0.2">
      <c r="A5160" s="42" t="s">
        <v>43</v>
      </c>
      <c r="B5160" s="44" t="s">
        <v>24</v>
      </c>
      <c r="C5160" s="44" t="s">
        <v>58</v>
      </c>
      <c r="D5160" s="43">
        <v>41977.082000000002</v>
      </c>
      <c r="E5160" s="43">
        <v>-45959.774000000005</v>
      </c>
      <c r="F5160" s="45">
        <v>-14240</v>
      </c>
      <c r="G5160" s="45">
        <v>-53820</v>
      </c>
      <c r="H5160" s="45">
        <v>-95190</v>
      </c>
      <c r="I5160" s="55">
        <f>pro[[#This Row],[Admin expenses 3]]+pro[[#This Row],[Admin expenses 2]]+pro[[#This Row],[Admin expenses 1]]+pro[[#This Row],[COGS]]</f>
        <v>-209209.774</v>
      </c>
      <c r="J5160" s="55">
        <f>pro[[#This Row],[Revenue]]+pro[[#This Row],[AdminExp]]</f>
        <v>-167232.69200000001</v>
      </c>
      <c r="K5160" s="83">
        <f>pro[[#This Row],[Profit]]/pro[[#This Row],[Revenue]]</f>
        <v>-3.9839046458731935</v>
      </c>
      <c r="L5160" s="56">
        <f t="shared" si="80"/>
        <v>5</v>
      </c>
      <c r="M5160" s="82" t="str">
        <f>"Q"&amp;" "&amp;VLOOKUP(pro[[#This Row],[Period]],Mapping!A:B,2,0)</f>
        <v>Q 2</v>
      </c>
      <c r="N5160"/>
    </row>
    <row r="5161" spans="1:14" ht="11.25" customHeight="1" x14ac:dyDescent="0.2">
      <c r="A5161" s="42" t="s">
        <v>43</v>
      </c>
      <c r="B5161" s="44" t="s">
        <v>24</v>
      </c>
      <c r="C5161" s="44" t="s">
        <v>59</v>
      </c>
      <c r="D5161" s="43">
        <v>151390.29499999998</v>
      </c>
      <c r="E5161" s="43">
        <v>-48620.025999999991</v>
      </c>
      <c r="F5161" s="45">
        <v>-87370</v>
      </c>
      <c r="G5161" s="45">
        <v>-80980</v>
      </c>
      <c r="H5161" s="45">
        <v>-101280</v>
      </c>
      <c r="I5161" s="55">
        <f>pro[[#This Row],[Admin expenses 3]]+pro[[#This Row],[Admin expenses 2]]+pro[[#This Row],[Admin expenses 1]]+pro[[#This Row],[COGS]]</f>
        <v>-318250.02600000001</v>
      </c>
      <c r="J5161" s="55">
        <f>pro[[#This Row],[Revenue]]+pro[[#This Row],[AdminExp]]</f>
        <v>-166859.73100000003</v>
      </c>
      <c r="K5161" s="83">
        <f>pro[[#This Row],[Profit]]/pro[[#This Row],[Revenue]]</f>
        <v>-1.1021824813803291</v>
      </c>
      <c r="L5161" s="56">
        <f t="shared" si="80"/>
        <v>5</v>
      </c>
      <c r="M5161" s="82" t="str">
        <f>"Q"&amp;" "&amp;VLOOKUP(pro[[#This Row],[Period]],Mapping!A:B,2,0)</f>
        <v>Q 2</v>
      </c>
      <c r="N5161"/>
    </row>
    <row r="5162" spans="1:14" ht="11.25" customHeight="1" x14ac:dyDescent="0.2">
      <c r="A5162" s="42" t="s">
        <v>43</v>
      </c>
      <c r="B5162" s="44" t="s">
        <v>24</v>
      </c>
      <c r="C5162" s="44" t="s">
        <v>57</v>
      </c>
      <c r="D5162" s="43">
        <v>82749.87</v>
      </c>
      <c r="E5162" s="43">
        <v>-14231.195999999998</v>
      </c>
      <c r="F5162" s="45">
        <v>-66110</v>
      </c>
      <c r="G5162" s="45">
        <v>-25230</v>
      </c>
      <c r="H5162" s="45">
        <v>-69000</v>
      </c>
      <c r="I5162" s="55">
        <f>pro[[#This Row],[Admin expenses 3]]+pro[[#This Row],[Admin expenses 2]]+pro[[#This Row],[Admin expenses 1]]+pro[[#This Row],[COGS]]</f>
        <v>-174571.196</v>
      </c>
      <c r="J5162" s="55">
        <f>pro[[#This Row],[Revenue]]+pro[[#This Row],[AdminExp]]</f>
        <v>-91821.326000000001</v>
      </c>
      <c r="K5162" s="83">
        <f>pro[[#This Row],[Profit]]/pro[[#This Row],[Revenue]]</f>
        <v>-1.1096250181420226</v>
      </c>
      <c r="L5162" s="56">
        <f t="shared" si="80"/>
        <v>5</v>
      </c>
      <c r="M5162" s="82" t="str">
        <f>"Q"&amp;" "&amp;VLOOKUP(pro[[#This Row],[Period]],Mapping!A:B,2,0)</f>
        <v>Q 2</v>
      </c>
      <c r="N5162"/>
    </row>
    <row r="5163" spans="1:14" ht="11.25" customHeight="1" x14ac:dyDescent="0.2">
      <c r="A5163" s="42" t="s">
        <v>43</v>
      </c>
      <c r="B5163" s="44" t="s">
        <v>24</v>
      </c>
      <c r="C5163" s="44" t="s">
        <v>58</v>
      </c>
      <c r="D5163" s="43">
        <v>36720.543999999994</v>
      </c>
      <c r="E5163" s="43">
        <v>-24453.002</v>
      </c>
      <c r="F5163" s="45">
        <v>-57450</v>
      </c>
      <c r="G5163" s="45">
        <v>-98590</v>
      </c>
      <c r="H5163" s="45">
        <v>-42320</v>
      </c>
      <c r="I5163" s="55">
        <f>pro[[#This Row],[Admin expenses 3]]+pro[[#This Row],[Admin expenses 2]]+pro[[#This Row],[Admin expenses 1]]+pro[[#This Row],[COGS]]</f>
        <v>-222813.00200000001</v>
      </c>
      <c r="J5163" s="55">
        <f>pro[[#This Row],[Revenue]]+pro[[#This Row],[AdminExp]]</f>
        <v>-186092.45800000001</v>
      </c>
      <c r="K5163" s="83">
        <f>pro[[#This Row],[Profit]]/pro[[#This Row],[Revenue]]</f>
        <v>-5.0678023179613039</v>
      </c>
      <c r="L5163" s="56">
        <f t="shared" si="80"/>
        <v>5</v>
      </c>
      <c r="M5163" s="82" t="str">
        <f>"Q"&amp;" "&amp;VLOOKUP(pro[[#This Row],[Period]],Mapping!A:B,2,0)</f>
        <v>Q 2</v>
      </c>
      <c r="N5163"/>
    </row>
    <row r="5164" spans="1:14" ht="11.25" customHeight="1" x14ac:dyDescent="0.2">
      <c r="A5164" s="42" t="s">
        <v>43</v>
      </c>
      <c r="B5164" s="44" t="s">
        <v>24</v>
      </c>
      <c r="C5164" s="44" t="s">
        <v>59</v>
      </c>
      <c r="D5164" s="43">
        <v>86134.607999999993</v>
      </c>
      <c r="E5164" s="43">
        <v>-56724.674999999996</v>
      </c>
      <c r="F5164" s="45">
        <v>-26970</v>
      </c>
      <c r="G5164" s="45">
        <v>-55580</v>
      </c>
      <c r="H5164" s="45">
        <v>-18590</v>
      </c>
      <c r="I5164" s="55">
        <f>pro[[#This Row],[Admin expenses 3]]+pro[[#This Row],[Admin expenses 2]]+pro[[#This Row],[Admin expenses 1]]+pro[[#This Row],[COGS]]</f>
        <v>-157864.67499999999</v>
      </c>
      <c r="J5164" s="55">
        <f>pro[[#This Row],[Revenue]]+pro[[#This Row],[AdminExp]]</f>
        <v>-71730.066999999995</v>
      </c>
      <c r="K5164" s="83">
        <f>pro[[#This Row],[Profit]]/pro[[#This Row],[Revenue]]</f>
        <v>-0.83276709171300811</v>
      </c>
      <c r="L5164" s="56">
        <f t="shared" si="80"/>
        <v>5</v>
      </c>
      <c r="M5164" s="82" t="str">
        <f>"Q"&amp;" "&amp;VLOOKUP(pro[[#This Row],[Period]],Mapping!A:B,2,0)</f>
        <v>Q 2</v>
      </c>
      <c r="N5164"/>
    </row>
    <row r="5165" spans="1:14" ht="11.25" customHeight="1" x14ac:dyDescent="0.2">
      <c r="A5165" s="42" t="s">
        <v>43</v>
      </c>
      <c r="B5165" s="44" t="s">
        <v>24</v>
      </c>
      <c r="C5165" s="44" t="s">
        <v>57</v>
      </c>
      <c r="D5165" s="43">
        <v>69842.114999999991</v>
      </c>
      <c r="E5165" s="43">
        <v>-17567.171999999999</v>
      </c>
      <c r="F5165" s="45">
        <v>-108150</v>
      </c>
      <c r="G5165" s="45">
        <v>-27440</v>
      </c>
      <c r="H5165" s="45">
        <v>-75670</v>
      </c>
      <c r="I5165" s="55">
        <f>pro[[#This Row],[Admin expenses 3]]+pro[[#This Row],[Admin expenses 2]]+pro[[#This Row],[Admin expenses 1]]+pro[[#This Row],[COGS]]</f>
        <v>-228827.17199999999</v>
      </c>
      <c r="J5165" s="55">
        <f>pro[[#This Row],[Revenue]]+pro[[#This Row],[AdminExp]]</f>
        <v>-158985.057</v>
      </c>
      <c r="K5165" s="83">
        <f>pro[[#This Row],[Profit]]/pro[[#This Row],[Revenue]]</f>
        <v>-2.2763494060854259</v>
      </c>
      <c r="L5165" s="56">
        <f t="shared" si="80"/>
        <v>5</v>
      </c>
      <c r="M5165" s="82" t="str">
        <f>"Q"&amp;" "&amp;VLOOKUP(pro[[#This Row],[Period]],Mapping!A:B,2,0)</f>
        <v>Q 2</v>
      </c>
      <c r="N5165"/>
    </row>
    <row r="5166" spans="1:14" ht="11.25" customHeight="1" x14ac:dyDescent="0.2">
      <c r="A5166" s="42" t="s">
        <v>43</v>
      </c>
      <c r="B5166" s="44" t="s">
        <v>24</v>
      </c>
      <c r="C5166" s="44" t="s">
        <v>57</v>
      </c>
      <c r="D5166" s="43">
        <v>66667.439999999988</v>
      </c>
      <c r="E5166" s="43">
        <v>-52266.283999999992</v>
      </c>
      <c r="F5166" s="45">
        <v>-68270</v>
      </c>
      <c r="G5166" s="45">
        <v>-16560</v>
      </c>
      <c r="H5166" s="45">
        <v>-41720</v>
      </c>
      <c r="I5166" s="55">
        <f>pro[[#This Row],[Admin expenses 3]]+pro[[#This Row],[Admin expenses 2]]+pro[[#This Row],[Admin expenses 1]]+pro[[#This Row],[COGS]]</f>
        <v>-178816.28399999999</v>
      </c>
      <c r="J5166" s="55">
        <f>pro[[#This Row],[Revenue]]+pro[[#This Row],[AdminExp]]</f>
        <v>-112148.844</v>
      </c>
      <c r="K5166" s="83">
        <f>pro[[#This Row],[Profit]]/pro[[#This Row],[Revenue]]</f>
        <v>-1.682213146327503</v>
      </c>
      <c r="L5166" s="56">
        <f t="shared" si="80"/>
        <v>5</v>
      </c>
      <c r="M5166" s="82" t="str">
        <f>"Q"&amp;" "&amp;VLOOKUP(pro[[#This Row],[Period]],Mapping!A:B,2,0)</f>
        <v>Q 2</v>
      </c>
      <c r="N5166"/>
    </row>
    <row r="5167" spans="1:14" ht="11.25" customHeight="1" x14ac:dyDescent="0.2">
      <c r="A5167" s="42" t="s">
        <v>43</v>
      </c>
      <c r="B5167" s="44" t="s">
        <v>24</v>
      </c>
      <c r="C5167" s="44" t="s">
        <v>57</v>
      </c>
      <c r="D5167" s="43">
        <v>307378.33699999994</v>
      </c>
      <c r="E5167" s="43">
        <v>-101501.442</v>
      </c>
      <c r="F5167" s="45">
        <v>-90260</v>
      </c>
      <c r="G5167" s="45">
        <v>-96510</v>
      </c>
      <c r="H5167" s="45">
        <v>-84010</v>
      </c>
      <c r="I5167" s="55">
        <f>pro[[#This Row],[Admin expenses 3]]+pro[[#This Row],[Admin expenses 2]]+pro[[#This Row],[Admin expenses 1]]+pro[[#This Row],[COGS]]</f>
        <v>-372281.44199999998</v>
      </c>
      <c r="J5167" s="55">
        <f>pro[[#This Row],[Revenue]]+pro[[#This Row],[AdminExp]]</f>
        <v>-64903.10500000004</v>
      </c>
      <c r="K5167" s="83">
        <f>pro[[#This Row],[Profit]]/pro[[#This Row],[Revenue]]</f>
        <v>-0.21115055027446536</v>
      </c>
      <c r="L5167" s="56">
        <f t="shared" si="80"/>
        <v>5</v>
      </c>
      <c r="M5167" s="82" t="str">
        <f>"Q"&amp;" "&amp;VLOOKUP(pro[[#This Row],[Period]],Mapping!A:B,2,0)</f>
        <v>Q 2</v>
      </c>
      <c r="N5167"/>
    </row>
    <row r="5168" spans="1:14" ht="11.25" customHeight="1" x14ac:dyDescent="0.2">
      <c r="A5168" s="42" t="s">
        <v>43</v>
      </c>
      <c r="B5168" s="44" t="s">
        <v>24</v>
      </c>
      <c r="C5168" s="44" t="s">
        <v>57</v>
      </c>
      <c r="D5168" s="43">
        <v>49670.11</v>
      </c>
      <c r="E5168" s="43">
        <v>-5934.5999999999995</v>
      </c>
      <c r="F5168" s="45">
        <v>-86440</v>
      </c>
      <c r="G5168" s="45">
        <v>-16500</v>
      </c>
      <c r="H5168" s="45">
        <v>-64420</v>
      </c>
      <c r="I5168" s="55">
        <f>pro[[#This Row],[Admin expenses 3]]+pro[[#This Row],[Admin expenses 2]]+pro[[#This Row],[Admin expenses 1]]+pro[[#This Row],[COGS]]</f>
        <v>-173294.6</v>
      </c>
      <c r="J5168" s="55">
        <f>pro[[#This Row],[Revenue]]+pro[[#This Row],[AdminExp]]</f>
        <v>-123624.49</v>
      </c>
      <c r="K5168" s="83">
        <f>pro[[#This Row],[Profit]]/pro[[#This Row],[Revenue]]</f>
        <v>-2.4889111379056743</v>
      </c>
      <c r="L5168" s="56">
        <f t="shared" si="80"/>
        <v>5</v>
      </c>
      <c r="M5168" s="82" t="str">
        <f>"Q"&amp;" "&amp;VLOOKUP(pro[[#This Row],[Period]],Mapping!A:B,2,0)</f>
        <v>Q 2</v>
      </c>
      <c r="N5168"/>
    </row>
    <row r="5169" spans="1:14" ht="11.25" customHeight="1" x14ac:dyDescent="0.2">
      <c r="A5169" s="42" t="s">
        <v>43</v>
      </c>
      <c r="B5169" s="44" t="s">
        <v>24</v>
      </c>
      <c r="C5169" s="44" t="s">
        <v>57</v>
      </c>
      <c r="D5169" s="43">
        <v>39097.330999999998</v>
      </c>
      <c r="E5169" s="43">
        <v>-7867.5869999999995</v>
      </c>
      <c r="F5169" s="45">
        <v>-67890</v>
      </c>
      <c r="G5169" s="45">
        <v>-23000</v>
      </c>
      <c r="H5169" s="45">
        <v>-98020</v>
      </c>
      <c r="I5169" s="55">
        <f>pro[[#This Row],[Admin expenses 3]]+pro[[#This Row],[Admin expenses 2]]+pro[[#This Row],[Admin expenses 1]]+pro[[#This Row],[COGS]]</f>
        <v>-196777.587</v>
      </c>
      <c r="J5169" s="55">
        <f>pro[[#This Row],[Revenue]]+pro[[#This Row],[AdminExp]]</f>
        <v>-157680.25599999999</v>
      </c>
      <c r="K5169" s="83">
        <f>pro[[#This Row],[Profit]]/pro[[#This Row],[Revenue]]</f>
        <v>-4.0330184175487584</v>
      </c>
      <c r="L5169" s="56">
        <f t="shared" si="80"/>
        <v>5</v>
      </c>
      <c r="M5169" s="82" t="str">
        <f>"Q"&amp;" "&amp;VLOOKUP(pro[[#This Row],[Period]],Mapping!A:B,2,0)</f>
        <v>Q 2</v>
      </c>
      <c r="N5169"/>
    </row>
    <row r="5170" spans="1:14" ht="11.25" customHeight="1" x14ac:dyDescent="0.2">
      <c r="A5170" s="42" t="s">
        <v>43</v>
      </c>
      <c r="B5170" s="44" t="s">
        <v>24</v>
      </c>
      <c r="C5170" s="44" t="s">
        <v>57</v>
      </c>
      <c r="D5170" s="43">
        <v>66004.721999999994</v>
      </c>
      <c r="E5170" s="43">
        <v>-6796.2579999999998</v>
      </c>
      <c r="F5170" s="45">
        <v>-30230</v>
      </c>
      <c r="G5170" s="45">
        <v>-46400</v>
      </c>
      <c r="H5170" s="45">
        <v>-78460</v>
      </c>
      <c r="I5170" s="55">
        <f>pro[[#This Row],[Admin expenses 3]]+pro[[#This Row],[Admin expenses 2]]+pro[[#This Row],[Admin expenses 1]]+pro[[#This Row],[COGS]]</f>
        <v>-161886.258</v>
      </c>
      <c r="J5170" s="55">
        <f>pro[[#This Row],[Revenue]]+pro[[#This Row],[AdminExp]]</f>
        <v>-95881.536000000007</v>
      </c>
      <c r="K5170" s="83">
        <f>pro[[#This Row],[Profit]]/pro[[#This Row],[Revenue]]</f>
        <v>-1.4526466151921678</v>
      </c>
      <c r="L5170" s="56">
        <f t="shared" si="80"/>
        <v>5</v>
      </c>
      <c r="M5170" s="82" t="str">
        <f>"Q"&amp;" "&amp;VLOOKUP(pro[[#This Row],[Period]],Mapping!A:B,2,0)</f>
        <v>Q 2</v>
      </c>
      <c r="N5170"/>
    </row>
    <row r="5171" spans="1:14" ht="11.25" customHeight="1" x14ac:dyDescent="0.2">
      <c r="A5171" s="42" t="s">
        <v>43</v>
      </c>
      <c r="B5171" s="44" t="s">
        <v>24</v>
      </c>
      <c r="C5171" s="44" t="s">
        <v>57</v>
      </c>
      <c r="D5171" s="43">
        <v>427320.80300000001</v>
      </c>
      <c r="E5171" s="43">
        <v>-23927.644999999997</v>
      </c>
      <c r="F5171" s="45">
        <v>-49800</v>
      </c>
      <c r="G5171" s="45">
        <v>-25670</v>
      </c>
      <c r="H5171" s="45">
        <v>-41500</v>
      </c>
      <c r="I5171" s="55">
        <f>pro[[#This Row],[Admin expenses 3]]+pro[[#This Row],[Admin expenses 2]]+pro[[#This Row],[Admin expenses 1]]+pro[[#This Row],[COGS]]</f>
        <v>-140897.64499999999</v>
      </c>
      <c r="J5171" s="55">
        <f>pro[[#This Row],[Revenue]]+pro[[#This Row],[AdminExp]]</f>
        <v>286423.15800000005</v>
      </c>
      <c r="K5171" s="83">
        <f>pro[[#This Row],[Profit]]/pro[[#This Row],[Revenue]]</f>
        <v>0.6702766539545234</v>
      </c>
      <c r="L5171" s="56">
        <f t="shared" si="80"/>
        <v>5</v>
      </c>
      <c r="M5171" s="82" t="str">
        <f>"Q"&amp;" "&amp;VLOOKUP(pro[[#This Row],[Period]],Mapping!A:B,2,0)</f>
        <v>Q 2</v>
      </c>
      <c r="N5171"/>
    </row>
    <row r="5172" spans="1:14" ht="11.25" customHeight="1" x14ac:dyDescent="0.2">
      <c r="A5172" s="42" t="s">
        <v>43</v>
      </c>
      <c r="B5172" s="44" t="s">
        <v>24</v>
      </c>
      <c r="C5172" s="44" t="s">
        <v>57</v>
      </c>
      <c r="D5172" s="43">
        <v>7978.0889999999999</v>
      </c>
      <c r="E5172" s="43">
        <v>-1198.54</v>
      </c>
      <c r="F5172" s="45">
        <v>-73650</v>
      </c>
      <c r="G5172" s="45">
        <v>-57620</v>
      </c>
      <c r="H5172" s="45">
        <v>-39040</v>
      </c>
      <c r="I5172" s="55">
        <f>pro[[#This Row],[Admin expenses 3]]+pro[[#This Row],[Admin expenses 2]]+pro[[#This Row],[Admin expenses 1]]+pro[[#This Row],[COGS]]</f>
        <v>-171508.54</v>
      </c>
      <c r="J5172" s="55">
        <f>pro[[#This Row],[Revenue]]+pro[[#This Row],[AdminExp]]</f>
        <v>-163530.451</v>
      </c>
      <c r="K5172" s="83">
        <f>pro[[#This Row],[Profit]]/pro[[#This Row],[Revenue]]</f>
        <v>-20.497446318284993</v>
      </c>
      <c r="L5172" s="56">
        <f t="shared" si="80"/>
        <v>5</v>
      </c>
      <c r="M5172" s="82" t="str">
        <f>"Q"&amp;" "&amp;VLOOKUP(pro[[#This Row],[Period]],Mapping!A:B,2,0)</f>
        <v>Q 2</v>
      </c>
      <c r="N5172"/>
    </row>
    <row r="5173" spans="1:14" ht="11.25" customHeight="1" x14ac:dyDescent="0.2">
      <c r="A5173" s="42" t="s">
        <v>43</v>
      </c>
      <c r="B5173" s="44" t="s">
        <v>24</v>
      </c>
      <c r="C5173" s="44" t="s">
        <v>57</v>
      </c>
      <c r="D5173" s="43">
        <v>193638.51499999998</v>
      </c>
      <c r="E5173" s="43">
        <v>-34855.813999999998</v>
      </c>
      <c r="F5173" s="45">
        <v>-24310</v>
      </c>
      <c r="G5173" s="45">
        <v>-107140</v>
      </c>
      <c r="H5173" s="45">
        <v>-84820</v>
      </c>
      <c r="I5173" s="55">
        <f>pro[[#This Row],[Admin expenses 3]]+pro[[#This Row],[Admin expenses 2]]+pro[[#This Row],[Admin expenses 1]]+pro[[#This Row],[COGS]]</f>
        <v>-251125.81400000001</v>
      </c>
      <c r="J5173" s="55">
        <f>pro[[#This Row],[Revenue]]+pro[[#This Row],[AdminExp]]</f>
        <v>-57487.299000000028</v>
      </c>
      <c r="K5173" s="83">
        <f>pro[[#This Row],[Profit]]/pro[[#This Row],[Revenue]]</f>
        <v>-0.29687946636029527</v>
      </c>
      <c r="L5173" s="56">
        <f t="shared" si="80"/>
        <v>5</v>
      </c>
      <c r="M5173" s="82" t="str">
        <f>"Q"&amp;" "&amp;VLOOKUP(pro[[#This Row],[Period]],Mapping!A:B,2,0)</f>
        <v>Q 2</v>
      </c>
      <c r="N5173"/>
    </row>
    <row r="5174" spans="1:14" ht="11.25" customHeight="1" x14ac:dyDescent="0.2">
      <c r="A5174" s="42" t="s">
        <v>43</v>
      </c>
      <c r="B5174" s="44" t="s">
        <v>24</v>
      </c>
      <c r="C5174" s="44" t="s">
        <v>57</v>
      </c>
      <c r="D5174" s="43">
        <v>168494.242</v>
      </c>
      <c r="E5174" s="43">
        <v>-30806.621999999996</v>
      </c>
      <c r="F5174" s="45">
        <v>-76920</v>
      </c>
      <c r="G5174" s="45">
        <v>-94540</v>
      </c>
      <c r="H5174" s="45">
        <v>-80320</v>
      </c>
      <c r="I5174" s="55">
        <f>pro[[#This Row],[Admin expenses 3]]+pro[[#This Row],[Admin expenses 2]]+pro[[#This Row],[Admin expenses 1]]+pro[[#This Row],[COGS]]</f>
        <v>-282586.62199999997</v>
      </c>
      <c r="J5174" s="55">
        <f>pro[[#This Row],[Revenue]]+pro[[#This Row],[AdminExp]]</f>
        <v>-114092.37999999998</v>
      </c>
      <c r="K5174" s="83">
        <f>pro[[#This Row],[Profit]]/pro[[#This Row],[Revenue]]</f>
        <v>-0.67712925169276694</v>
      </c>
      <c r="L5174" s="56">
        <f t="shared" si="80"/>
        <v>5</v>
      </c>
      <c r="M5174" s="82" t="str">
        <f>"Q"&amp;" "&amp;VLOOKUP(pro[[#This Row],[Period]],Mapping!A:B,2,0)</f>
        <v>Q 2</v>
      </c>
      <c r="N5174"/>
    </row>
    <row r="5175" spans="1:14" ht="11.25" customHeight="1" x14ac:dyDescent="0.2">
      <c r="A5175" s="42" t="s">
        <v>43</v>
      </c>
      <c r="B5175" s="44" t="s">
        <v>24</v>
      </c>
      <c r="C5175" s="44" t="s">
        <v>57</v>
      </c>
      <c r="D5175" s="43">
        <v>101308.984</v>
      </c>
      <c r="E5175" s="43">
        <v>-65129.525999999991</v>
      </c>
      <c r="F5175" s="45">
        <v>-54070</v>
      </c>
      <c r="G5175" s="45">
        <v>-98090</v>
      </c>
      <c r="H5175" s="45">
        <v>-23300</v>
      </c>
      <c r="I5175" s="55">
        <f>pro[[#This Row],[Admin expenses 3]]+pro[[#This Row],[Admin expenses 2]]+pro[[#This Row],[Admin expenses 1]]+pro[[#This Row],[COGS]]</f>
        <v>-240589.52599999998</v>
      </c>
      <c r="J5175" s="55">
        <f>pro[[#This Row],[Revenue]]+pro[[#This Row],[AdminExp]]</f>
        <v>-139280.54199999999</v>
      </c>
      <c r="K5175" s="83">
        <f>pro[[#This Row],[Profit]]/pro[[#This Row],[Revenue]]</f>
        <v>-1.374809385118303</v>
      </c>
      <c r="L5175" s="56">
        <f t="shared" si="80"/>
        <v>5</v>
      </c>
      <c r="M5175" s="82" t="str">
        <f>"Q"&amp;" "&amp;VLOOKUP(pro[[#This Row],[Period]],Mapping!A:B,2,0)</f>
        <v>Q 2</v>
      </c>
      <c r="N5175"/>
    </row>
    <row r="5176" spans="1:14" ht="11.25" customHeight="1" x14ac:dyDescent="0.2">
      <c r="A5176" s="42" t="s">
        <v>43</v>
      </c>
      <c r="B5176" s="44" t="s">
        <v>24</v>
      </c>
      <c r="C5176" s="44" t="s">
        <v>57</v>
      </c>
      <c r="D5176" s="43">
        <v>745500.9659999999</v>
      </c>
      <c r="E5176" s="43">
        <v>-222424.18100000001</v>
      </c>
      <c r="F5176" s="45">
        <v>-60950</v>
      </c>
      <c r="G5176" s="45">
        <v>-103320</v>
      </c>
      <c r="H5176" s="45">
        <v>-77610</v>
      </c>
      <c r="I5176" s="55">
        <f>pro[[#This Row],[Admin expenses 3]]+pro[[#This Row],[Admin expenses 2]]+pro[[#This Row],[Admin expenses 1]]+pro[[#This Row],[COGS]]</f>
        <v>-464304.18099999998</v>
      </c>
      <c r="J5176" s="55">
        <f>pro[[#This Row],[Revenue]]+pro[[#This Row],[AdminExp]]</f>
        <v>281196.78499999992</v>
      </c>
      <c r="K5176" s="83">
        <f>pro[[#This Row],[Profit]]/pro[[#This Row],[Revenue]]</f>
        <v>0.37719171111040511</v>
      </c>
      <c r="L5176" s="56">
        <f t="shared" si="80"/>
        <v>5</v>
      </c>
      <c r="M5176" s="82" t="str">
        <f>"Q"&amp;" "&amp;VLOOKUP(pro[[#This Row],[Period]],Mapping!A:B,2,0)</f>
        <v>Q 2</v>
      </c>
      <c r="N5176"/>
    </row>
    <row r="5177" spans="1:14" ht="11.25" customHeight="1" x14ac:dyDescent="0.2">
      <c r="A5177" s="42" t="s">
        <v>43</v>
      </c>
      <c r="B5177" s="44" t="s">
        <v>24</v>
      </c>
      <c r="C5177" s="44" t="s">
        <v>57</v>
      </c>
      <c r="D5177" s="43">
        <v>878162.28500000003</v>
      </c>
      <c r="E5177" s="43">
        <v>-182451.65399999998</v>
      </c>
      <c r="F5177" s="45">
        <v>-49840</v>
      </c>
      <c r="G5177" s="45">
        <v>-105160</v>
      </c>
      <c r="H5177" s="45">
        <v>-47530</v>
      </c>
      <c r="I5177" s="55">
        <f>pro[[#This Row],[Admin expenses 3]]+pro[[#This Row],[Admin expenses 2]]+pro[[#This Row],[Admin expenses 1]]+pro[[#This Row],[COGS]]</f>
        <v>-384981.65399999998</v>
      </c>
      <c r="J5177" s="55">
        <f>pro[[#This Row],[Revenue]]+pro[[#This Row],[AdminExp]]</f>
        <v>493180.63100000005</v>
      </c>
      <c r="K5177" s="83">
        <f>pro[[#This Row],[Profit]]/pro[[#This Row],[Revenue]]</f>
        <v>0.56160534268446749</v>
      </c>
      <c r="L5177" s="56">
        <f t="shared" si="80"/>
        <v>5</v>
      </c>
      <c r="M5177" s="82" t="str">
        <f>"Q"&amp;" "&amp;VLOOKUP(pro[[#This Row],[Period]],Mapping!A:B,2,0)</f>
        <v>Q 2</v>
      </c>
      <c r="N5177"/>
    </row>
    <row r="5178" spans="1:14" ht="11.25" customHeight="1" x14ac:dyDescent="0.2">
      <c r="A5178" s="42" t="s">
        <v>43</v>
      </c>
      <c r="B5178" s="44" t="s">
        <v>24</v>
      </c>
      <c r="C5178" s="44" t="s">
        <v>57</v>
      </c>
      <c r="D5178" s="43">
        <v>2519882.8689999999</v>
      </c>
      <c r="E5178" s="43">
        <v>-12582.311</v>
      </c>
      <c r="F5178" s="45">
        <v>-105480</v>
      </c>
      <c r="G5178" s="45">
        <v>-107420</v>
      </c>
      <c r="H5178" s="45">
        <v>-48520</v>
      </c>
      <c r="I5178" s="55">
        <f>pro[[#This Row],[Admin expenses 3]]+pro[[#This Row],[Admin expenses 2]]+pro[[#This Row],[Admin expenses 1]]+pro[[#This Row],[COGS]]</f>
        <v>-274002.31099999999</v>
      </c>
      <c r="J5178" s="55">
        <f>pro[[#This Row],[Revenue]]+pro[[#This Row],[AdminExp]]</f>
        <v>2245880.5580000002</v>
      </c>
      <c r="K5178" s="83">
        <f>pro[[#This Row],[Profit]]/pro[[#This Row],[Revenue]]</f>
        <v>0.89126387009062213</v>
      </c>
      <c r="L5178" s="56">
        <f t="shared" si="80"/>
        <v>5</v>
      </c>
      <c r="M5178" s="82" t="str">
        <f>"Q"&amp;" "&amp;VLOOKUP(pro[[#This Row],[Period]],Mapping!A:B,2,0)</f>
        <v>Q 2</v>
      </c>
      <c r="N5178"/>
    </row>
    <row r="5179" spans="1:14" ht="11.25" customHeight="1" x14ac:dyDescent="0.2">
      <c r="A5179" s="42" t="s">
        <v>43</v>
      </c>
      <c r="B5179" s="44" t="s">
        <v>24</v>
      </c>
      <c r="C5179" s="44" t="s">
        <v>57</v>
      </c>
      <c r="D5179" s="43">
        <v>728857.99699999997</v>
      </c>
      <c r="E5179" s="43">
        <v>-56622.663999999997</v>
      </c>
      <c r="F5179" s="45">
        <v>-95150</v>
      </c>
      <c r="G5179" s="45">
        <v>-65110</v>
      </c>
      <c r="H5179" s="45">
        <v>-28710</v>
      </c>
      <c r="I5179" s="55">
        <f>pro[[#This Row],[Admin expenses 3]]+pro[[#This Row],[Admin expenses 2]]+pro[[#This Row],[Admin expenses 1]]+pro[[#This Row],[COGS]]</f>
        <v>-245592.66399999999</v>
      </c>
      <c r="J5179" s="55">
        <f>pro[[#This Row],[Revenue]]+pro[[#This Row],[AdminExp]]</f>
        <v>483265.33299999998</v>
      </c>
      <c r="K5179" s="83">
        <f>pro[[#This Row],[Profit]]/pro[[#This Row],[Revenue]]</f>
        <v>0.66304456422119762</v>
      </c>
      <c r="L5179" s="56">
        <f t="shared" si="80"/>
        <v>5</v>
      </c>
      <c r="M5179" s="82" t="str">
        <f>"Q"&amp;" "&amp;VLOOKUP(pro[[#This Row],[Period]],Mapping!A:B,2,0)</f>
        <v>Q 2</v>
      </c>
      <c r="N5179"/>
    </row>
    <row r="5180" spans="1:14" ht="11.25" customHeight="1" x14ac:dyDescent="0.2">
      <c r="A5180" s="42" t="s">
        <v>43</v>
      </c>
      <c r="B5180" s="44" t="s">
        <v>24</v>
      </c>
      <c r="C5180" s="44" t="s">
        <v>57</v>
      </c>
      <c r="D5180" s="43">
        <v>146181.29399999999</v>
      </c>
      <c r="E5180" s="43">
        <v>-22299.69</v>
      </c>
      <c r="F5180" s="45">
        <v>-74100</v>
      </c>
      <c r="G5180" s="45">
        <v>-105120</v>
      </c>
      <c r="H5180" s="45">
        <v>-89330</v>
      </c>
      <c r="I5180" s="55">
        <f>pro[[#This Row],[Admin expenses 3]]+pro[[#This Row],[Admin expenses 2]]+pro[[#This Row],[Admin expenses 1]]+pro[[#This Row],[COGS]]</f>
        <v>-290849.69</v>
      </c>
      <c r="J5180" s="55">
        <f>pro[[#This Row],[Revenue]]+pro[[#This Row],[AdminExp]]</f>
        <v>-144668.39600000001</v>
      </c>
      <c r="K5180" s="83">
        <f>pro[[#This Row],[Profit]]/pro[[#This Row],[Revenue]]</f>
        <v>-0.98965053627176136</v>
      </c>
      <c r="L5180" s="56">
        <f t="shared" si="80"/>
        <v>5</v>
      </c>
      <c r="M5180" s="82" t="str">
        <f>"Q"&amp;" "&amp;VLOOKUP(pro[[#This Row],[Period]],Mapping!A:B,2,0)</f>
        <v>Q 2</v>
      </c>
      <c r="N5180"/>
    </row>
    <row r="5181" spans="1:14" ht="11.25" customHeight="1" x14ac:dyDescent="0.2">
      <c r="A5181" s="42" t="s">
        <v>43</v>
      </c>
      <c r="B5181" s="44" t="s">
        <v>24</v>
      </c>
      <c r="C5181" s="44" t="s">
        <v>57</v>
      </c>
      <c r="D5181" s="43">
        <v>95672.968999999997</v>
      </c>
      <c r="E5181" s="43">
        <v>-26049.414999999997</v>
      </c>
      <c r="F5181" s="45">
        <v>-96260</v>
      </c>
      <c r="G5181" s="45">
        <v>-15240</v>
      </c>
      <c r="H5181" s="45">
        <v>-12900</v>
      </c>
      <c r="I5181" s="55">
        <f>pro[[#This Row],[Admin expenses 3]]+pro[[#This Row],[Admin expenses 2]]+pro[[#This Row],[Admin expenses 1]]+pro[[#This Row],[COGS]]</f>
        <v>-150449.41500000001</v>
      </c>
      <c r="J5181" s="55">
        <f>pro[[#This Row],[Revenue]]+pro[[#This Row],[AdminExp]]</f>
        <v>-54776.446000000011</v>
      </c>
      <c r="K5181" s="83">
        <f>pro[[#This Row],[Profit]]/pro[[#This Row],[Revenue]]</f>
        <v>-0.57253837288147724</v>
      </c>
      <c r="L5181" s="56">
        <f t="shared" si="80"/>
        <v>5</v>
      </c>
      <c r="M5181" s="82" t="str">
        <f>"Q"&amp;" "&amp;VLOOKUP(pro[[#This Row],[Period]],Mapping!A:B,2,0)</f>
        <v>Q 2</v>
      </c>
      <c r="N5181"/>
    </row>
    <row r="5182" spans="1:14" ht="11.25" customHeight="1" x14ac:dyDescent="0.2">
      <c r="A5182" s="42" t="s">
        <v>43</v>
      </c>
      <c r="B5182" s="44" t="s">
        <v>24</v>
      </c>
      <c r="C5182" s="44" t="s">
        <v>57</v>
      </c>
      <c r="D5182" s="43">
        <v>106736.48299999999</v>
      </c>
      <c r="E5182" s="43">
        <v>-56509.662999999993</v>
      </c>
      <c r="F5182" s="45">
        <v>-64520</v>
      </c>
      <c r="G5182" s="45">
        <v>-93180</v>
      </c>
      <c r="H5182" s="45">
        <v>-75960</v>
      </c>
      <c r="I5182" s="55">
        <f>pro[[#This Row],[Admin expenses 3]]+pro[[#This Row],[Admin expenses 2]]+pro[[#This Row],[Admin expenses 1]]+pro[[#This Row],[COGS]]</f>
        <v>-290169.663</v>
      </c>
      <c r="J5182" s="55">
        <f>pro[[#This Row],[Revenue]]+pro[[#This Row],[AdminExp]]</f>
        <v>-183433.18</v>
      </c>
      <c r="K5182" s="83">
        <f>pro[[#This Row],[Profit]]/pro[[#This Row],[Revenue]]</f>
        <v>-1.7185612158496921</v>
      </c>
      <c r="L5182" s="56">
        <f t="shared" si="80"/>
        <v>5</v>
      </c>
      <c r="M5182" s="82" t="str">
        <f>"Q"&amp;" "&amp;VLOOKUP(pro[[#This Row],[Period]],Mapping!A:B,2,0)</f>
        <v>Q 2</v>
      </c>
      <c r="N5182"/>
    </row>
    <row r="5183" spans="1:14" ht="11.25" customHeight="1" x14ac:dyDescent="0.2">
      <c r="A5183" s="42" t="s">
        <v>43</v>
      </c>
      <c r="B5183" s="44" t="s">
        <v>39</v>
      </c>
      <c r="C5183" s="44" t="s">
        <v>57</v>
      </c>
      <c r="D5183" s="43">
        <v>139049.85499999998</v>
      </c>
      <c r="E5183" s="43">
        <v>-10935.946</v>
      </c>
      <c r="F5183" s="45">
        <v>-100450</v>
      </c>
      <c r="G5183" s="45">
        <v>-15030</v>
      </c>
      <c r="H5183" s="45">
        <v>-61160</v>
      </c>
      <c r="I5183" s="55">
        <f>pro[[#This Row],[Admin expenses 3]]+pro[[#This Row],[Admin expenses 2]]+pro[[#This Row],[Admin expenses 1]]+pro[[#This Row],[COGS]]</f>
        <v>-187575.946</v>
      </c>
      <c r="J5183" s="55">
        <f>pro[[#This Row],[Revenue]]+pro[[#This Row],[AdminExp]]</f>
        <v>-48526.091000000015</v>
      </c>
      <c r="K5183" s="83">
        <f>pro[[#This Row],[Profit]]/pro[[#This Row],[Revenue]]</f>
        <v>-0.34898339879606505</v>
      </c>
      <c r="L5183" s="56">
        <f t="shared" si="80"/>
        <v>5</v>
      </c>
      <c r="M5183" s="82" t="str">
        <f>"Q"&amp;" "&amp;VLOOKUP(pro[[#This Row],[Period]],Mapping!A:B,2,0)</f>
        <v>Q 2</v>
      </c>
      <c r="N5183"/>
    </row>
    <row r="5184" spans="1:14" ht="11.25" customHeight="1" x14ac:dyDescent="0.2">
      <c r="A5184" s="42" t="s">
        <v>43</v>
      </c>
      <c r="B5184" s="44" t="s">
        <v>39</v>
      </c>
      <c r="C5184" s="44" t="s">
        <v>57</v>
      </c>
      <c r="D5184" s="43">
        <v>208811.49799999999</v>
      </c>
      <c r="E5184" s="43">
        <v>-161543.73899999997</v>
      </c>
      <c r="F5184" s="45">
        <v>-46560</v>
      </c>
      <c r="G5184" s="45">
        <v>-62750</v>
      </c>
      <c r="H5184" s="45">
        <v>-51450</v>
      </c>
      <c r="I5184" s="55">
        <f>pro[[#This Row],[Admin expenses 3]]+pro[[#This Row],[Admin expenses 2]]+pro[[#This Row],[Admin expenses 1]]+pro[[#This Row],[COGS]]</f>
        <v>-322303.73899999994</v>
      </c>
      <c r="J5184" s="55">
        <f>pro[[#This Row],[Revenue]]+pro[[#This Row],[AdminExp]]</f>
        <v>-113492.24099999995</v>
      </c>
      <c r="K5184" s="83">
        <f>pro[[#This Row],[Profit]]/pro[[#This Row],[Revenue]]</f>
        <v>-0.54351528573393004</v>
      </c>
      <c r="L5184" s="56">
        <f t="shared" si="80"/>
        <v>5</v>
      </c>
      <c r="M5184" s="82" t="str">
        <f>"Q"&amp;" "&amp;VLOOKUP(pro[[#This Row],[Period]],Mapping!A:B,2,0)</f>
        <v>Q 2</v>
      </c>
      <c r="N5184"/>
    </row>
    <row r="5185" spans="1:14" ht="11.25" customHeight="1" x14ac:dyDescent="0.2">
      <c r="A5185" s="42" t="s">
        <v>43</v>
      </c>
      <c r="B5185" s="44" t="s">
        <v>39</v>
      </c>
      <c r="C5185" s="44" t="s">
        <v>57</v>
      </c>
      <c r="D5185" s="43">
        <v>725216.66700000002</v>
      </c>
      <c r="E5185" s="43">
        <v>-59325.265999999996</v>
      </c>
      <c r="F5185" s="45">
        <v>-65850</v>
      </c>
      <c r="G5185" s="45">
        <v>-81900</v>
      </c>
      <c r="H5185" s="45">
        <v>-86370</v>
      </c>
      <c r="I5185" s="55">
        <f>pro[[#This Row],[Admin expenses 3]]+pro[[#This Row],[Admin expenses 2]]+pro[[#This Row],[Admin expenses 1]]+pro[[#This Row],[COGS]]</f>
        <v>-293445.266</v>
      </c>
      <c r="J5185" s="55">
        <f>pro[[#This Row],[Revenue]]+pro[[#This Row],[AdminExp]]</f>
        <v>431771.40100000001</v>
      </c>
      <c r="K5185" s="83">
        <f>pro[[#This Row],[Profit]]/pro[[#This Row],[Revenue]]</f>
        <v>0.59536883340823721</v>
      </c>
      <c r="L5185" s="56">
        <f t="shared" si="80"/>
        <v>5</v>
      </c>
      <c r="M5185" s="82" t="str">
        <f>"Q"&amp;" "&amp;VLOOKUP(pro[[#This Row],[Period]],Mapping!A:B,2,0)</f>
        <v>Q 2</v>
      </c>
      <c r="N5185"/>
    </row>
    <row r="5186" spans="1:14" ht="11.25" customHeight="1" x14ac:dyDescent="0.2">
      <c r="A5186" s="42" t="s">
        <v>43</v>
      </c>
      <c r="B5186" s="44" t="s">
        <v>39</v>
      </c>
      <c r="C5186" s="44" t="s">
        <v>57</v>
      </c>
      <c r="D5186" s="43">
        <v>11260.262999999999</v>
      </c>
      <c r="E5186" s="43">
        <v>-8961.3089999999993</v>
      </c>
      <c r="F5186" s="45">
        <v>-23980</v>
      </c>
      <c r="G5186" s="45">
        <v>-17390</v>
      </c>
      <c r="H5186" s="45">
        <v>-99770</v>
      </c>
      <c r="I5186" s="55">
        <f>pro[[#This Row],[Admin expenses 3]]+pro[[#This Row],[Admin expenses 2]]+pro[[#This Row],[Admin expenses 1]]+pro[[#This Row],[COGS]]</f>
        <v>-150101.30900000001</v>
      </c>
      <c r="J5186" s="55">
        <f>pro[[#This Row],[Revenue]]+pro[[#This Row],[AdminExp]]</f>
        <v>-138841.046</v>
      </c>
      <c r="K5186" s="83">
        <f>pro[[#This Row],[Profit]]/pro[[#This Row],[Revenue]]</f>
        <v>-12.330177900818127</v>
      </c>
      <c r="L5186" s="56">
        <f t="shared" ref="L5186:L5249" si="81">MONTH(DATEVALUE(A5186&amp;"1"))</f>
        <v>5</v>
      </c>
      <c r="M5186" s="82" t="str">
        <f>"Q"&amp;" "&amp;VLOOKUP(pro[[#This Row],[Period]],Mapping!A:B,2,0)</f>
        <v>Q 2</v>
      </c>
      <c r="N5186"/>
    </row>
    <row r="5187" spans="1:14" ht="11.25" customHeight="1" x14ac:dyDescent="0.2">
      <c r="A5187" s="42" t="s">
        <v>43</v>
      </c>
      <c r="B5187" s="44" t="s">
        <v>39</v>
      </c>
      <c r="C5187" s="44" t="s">
        <v>57</v>
      </c>
      <c r="D5187" s="43">
        <v>252062.98599999998</v>
      </c>
      <c r="E5187" s="43">
        <v>-18895.190999999999</v>
      </c>
      <c r="F5187" s="45">
        <v>-69040</v>
      </c>
      <c r="G5187" s="45">
        <v>-90870</v>
      </c>
      <c r="H5187" s="45">
        <v>-22960</v>
      </c>
      <c r="I5187" s="55">
        <f>pro[[#This Row],[Admin expenses 3]]+pro[[#This Row],[Admin expenses 2]]+pro[[#This Row],[Admin expenses 1]]+pro[[#This Row],[COGS]]</f>
        <v>-201765.19099999999</v>
      </c>
      <c r="J5187" s="55">
        <f>pro[[#This Row],[Revenue]]+pro[[#This Row],[AdminExp]]</f>
        <v>50297.794999999984</v>
      </c>
      <c r="K5187" s="83">
        <f>pro[[#This Row],[Profit]]/pro[[#This Row],[Revenue]]</f>
        <v>0.19954454955159498</v>
      </c>
      <c r="L5187" s="56">
        <f t="shared" si="81"/>
        <v>5</v>
      </c>
      <c r="M5187" s="82" t="str">
        <f>"Q"&amp;" "&amp;VLOOKUP(pro[[#This Row],[Period]],Mapping!A:B,2,0)</f>
        <v>Q 2</v>
      </c>
      <c r="N5187"/>
    </row>
    <row r="5188" spans="1:14" ht="11.25" customHeight="1" x14ac:dyDescent="0.2">
      <c r="A5188" s="42" t="s">
        <v>43</v>
      </c>
      <c r="B5188" s="44" t="s">
        <v>39</v>
      </c>
      <c r="C5188" s="44" t="s">
        <v>57</v>
      </c>
      <c r="D5188" s="43">
        <v>390054.16099999996</v>
      </c>
      <c r="E5188" s="43">
        <v>-22713.235999999997</v>
      </c>
      <c r="F5188" s="45">
        <v>-25020</v>
      </c>
      <c r="G5188" s="45">
        <v>-72940</v>
      </c>
      <c r="H5188" s="45">
        <v>-17420</v>
      </c>
      <c r="I5188" s="55">
        <f>pro[[#This Row],[Admin expenses 3]]+pro[[#This Row],[Admin expenses 2]]+pro[[#This Row],[Admin expenses 1]]+pro[[#This Row],[COGS]]</f>
        <v>-138093.236</v>
      </c>
      <c r="J5188" s="55">
        <f>pro[[#This Row],[Revenue]]+pro[[#This Row],[AdminExp]]</f>
        <v>251960.92499999996</v>
      </c>
      <c r="K5188" s="83">
        <f>pro[[#This Row],[Profit]]/pro[[#This Row],[Revenue]]</f>
        <v>0.64596394601723006</v>
      </c>
      <c r="L5188" s="56">
        <f t="shared" si="81"/>
        <v>5</v>
      </c>
      <c r="M5188" s="82" t="str">
        <f>"Q"&amp;" "&amp;VLOOKUP(pro[[#This Row],[Period]],Mapping!A:B,2,0)</f>
        <v>Q 2</v>
      </c>
      <c r="N5188"/>
    </row>
    <row r="5189" spans="1:14" ht="11.25" customHeight="1" x14ac:dyDescent="0.2">
      <c r="A5189" s="42" t="s">
        <v>43</v>
      </c>
      <c r="B5189" s="44" t="s">
        <v>39</v>
      </c>
      <c r="C5189" s="44" t="s">
        <v>57</v>
      </c>
      <c r="D5189" s="43">
        <v>816921.62999999989</v>
      </c>
      <c r="E5189" s="43">
        <v>-76055.489999999991</v>
      </c>
      <c r="F5189" s="45">
        <v>-98100</v>
      </c>
      <c r="G5189" s="45">
        <v>-68600</v>
      </c>
      <c r="H5189" s="45">
        <v>-94170</v>
      </c>
      <c r="I5189" s="55">
        <f>pro[[#This Row],[Admin expenses 3]]+pro[[#This Row],[Admin expenses 2]]+pro[[#This Row],[Admin expenses 1]]+pro[[#This Row],[COGS]]</f>
        <v>-336925.49</v>
      </c>
      <c r="J5189" s="55">
        <f>pro[[#This Row],[Revenue]]+pro[[#This Row],[AdminExp]]</f>
        <v>479996.1399999999</v>
      </c>
      <c r="K5189" s="83">
        <f>pro[[#This Row],[Profit]]/pro[[#This Row],[Revenue]]</f>
        <v>0.58756693711243757</v>
      </c>
      <c r="L5189" s="56">
        <f t="shared" si="81"/>
        <v>5</v>
      </c>
      <c r="M5189" s="82" t="str">
        <f>"Q"&amp;" "&amp;VLOOKUP(pro[[#This Row],[Period]],Mapping!A:B,2,0)</f>
        <v>Q 2</v>
      </c>
      <c r="N5189"/>
    </row>
    <row r="5190" spans="1:14" ht="11.25" customHeight="1" x14ac:dyDescent="0.2">
      <c r="A5190" s="42" t="s">
        <v>43</v>
      </c>
      <c r="B5190" s="44" t="s">
        <v>39</v>
      </c>
      <c r="C5190" s="44" t="s">
        <v>57</v>
      </c>
      <c r="D5190" s="43">
        <v>1110349.0439999998</v>
      </c>
      <c r="E5190" s="43">
        <v>-1752704.6040000001</v>
      </c>
      <c r="F5190" s="45">
        <v>-21030</v>
      </c>
      <c r="G5190" s="45">
        <v>-30390</v>
      </c>
      <c r="H5190" s="45">
        <v>-59540</v>
      </c>
      <c r="I5190" s="55">
        <f>pro[[#This Row],[Admin expenses 3]]+pro[[#This Row],[Admin expenses 2]]+pro[[#This Row],[Admin expenses 1]]+pro[[#This Row],[COGS]]</f>
        <v>-1863664.6040000001</v>
      </c>
      <c r="J5190" s="55">
        <f>pro[[#This Row],[Revenue]]+pro[[#This Row],[AdminExp]]</f>
        <v>-753315.56000000029</v>
      </c>
      <c r="K5190" s="83">
        <f>pro[[#This Row],[Profit]]/pro[[#This Row],[Revenue]]</f>
        <v>-0.6784493255257853</v>
      </c>
      <c r="L5190" s="56">
        <f t="shared" si="81"/>
        <v>5</v>
      </c>
      <c r="M5190" s="82" t="str">
        <f>"Q"&amp;" "&amp;VLOOKUP(pro[[#This Row],[Period]],Mapping!A:B,2,0)</f>
        <v>Q 2</v>
      </c>
      <c r="N5190"/>
    </row>
    <row r="5191" spans="1:14" ht="11.25" customHeight="1" x14ac:dyDescent="0.2">
      <c r="A5191" s="42" t="s">
        <v>43</v>
      </c>
      <c r="B5191" s="44" t="s">
        <v>39</v>
      </c>
      <c r="C5191" s="44" t="s">
        <v>58</v>
      </c>
      <c r="D5191" s="43">
        <v>2811017.1809999999</v>
      </c>
      <c r="E5191" s="43">
        <v>-97056.623999999996</v>
      </c>
      <c r="F5191" s="45">
        <v>-90680</v>
      </c>
      <c r="G5191" s="45">
        <v>-91000</v>
      </c>
      <c r="H5191" s="45">
        <v>-107840</v>
      </c>
      <c r="I5191" s="55">
        <f>pro[[#This Row],[Admin expenses 3]]+pro[[#This Row],[Admin expenses 2]]+pro[[#This Row],[Admin expenses 1]]+pro[[#This Row],[COGS]]</f>
        <v>-386576.62400000001</v>
      </c>
      <c r="J5191" s="55">
        <f>pro[[#This Row],[Revenue]]+pro[[#This Row],[AdminExp]]</f>
        <v>2424440.557</v>
      </c>
      <c r="K5191" s="83">
        <f>pro[[#This Row],[Profit]]/pro[[#This Row],[Revenue]]</f>
        <v>0.86247802873176393</v>
      </c>
      <c r="L5191" s="56">
        <f t="shared" si="81"/>
        <v>5</v>
      </c>
      <c r="M5191" s="82" t="str">
        <f>"Q"&amp;" "&amp;VLOOKUP(pro[[#This Row],[Period]],Mapping!A:B,2,0)</f>
        <v>Q 2</v>
      </c>
      <c r="N5191"/>
    </row>
    <row r="5192" spans="1:14" ht="11.25" customHeight="1" x14ac:dyDescent="0.2">
      <c r="A5192" s="42" t="s">
        <v>43</v>
      </c>
      <c r="B5192" s="44" t="s">
        <v>39</v>
      </c>
      <c r="C5192" s="44" t="s">
        <v>59</v>
      </c>
      <c r="D5192" s="43">
        <v>4990873.909</v>
      </c>
      <c r="E5192" s="43">
        <v>-469436.10699999996</v>
      </c>
      <c r="F5192" s="45">
        <v>-26010</v>
      </c>
      <c r="G5192" s="45">
        <v>-63060</v>
      </c>
      <c r="H5192" s="45">
        <v>-82600</v>
      </c>
      <c r="I5192" s="55">
        <f>pro[[#This Row],[Admin expenses 3]]+pro[[#This Row],[Admin expenses 2]]+pro[[#This Row],[Admin expenses 1]]+pro[[#This Row],[COGS]]</f>
        <v>-641106.10699999996</v>
      </c>
      <c r="J5192" s="55">
        <f>pro[[#This Row],[Revenue]]+pro[[#This Row],[AdminExp]]</f>
        <v>4349767.8020000001</v>
      </c>
      <c r="K5192" s="83">
        <f>pro[[#This Row],[Profit]]/pro[[#This Row],[Revenue]]</f>
        <v>0.87154431895305973</v>
      </c>
      <c r="L5192" s="56">
        <f t="shared" si="81"/>
        <v>5</v>
      </c>
      <c r="M5192" s="82" t="str">
        <f>"Q"&amp;" "&amp;VLOOKUP(pro[[#This Row],[Period]],Mapping!A:B,2,0)</f>
        <v>Q 2</v>
      </c>
      <c r="N5192"/>
    </row>
    <row r="5193" spans="1:14" ht="11.25" customHeight="1" x14ac:dyDescent="0.2">
      <c r="A5193" s="42" t="s">
        <v>43</v>
      </c>
      <c r="B5193" s="44" t="s">
        <v>39</v>
      </c>
      <c r="C5193" s="44" t="s">
        <v>57</v>
      </c>
      <c r="D5193" s="43">
        <v>3715167.7499999995</v>
      </c>
      <c r="E5193" s="43">
        <v>-339581.69</v>
      </c>
      <c r="F5193" s="45">
        <v>-58920</v>
      </c>
      <c r="G5193" s="45">
        <v>-19390</v>
      </c>
      <c r="H5193" s="45">
        <v>-83690</v>
      </c>
      <c r="I5193" s="55">
        <f>pro[[#This Row],[Admin expenses 3]]+pro[[#This Row],[Admin expenses 2]]+pro[[#This Row],[Admin expenses 1]]+pro[[#This Row],[COGS]]</f>
        <v>-501581.69</v>
      </c>
      <c r="J5193" s="55">
        <f>pro[[#This Row],[Revenue]]+pro[[#This Row],[AdminExp]]</f>
        <v>3213586.0599999996</v>
      </c>
      <c r="K5193" s="83">
        <f>pro[[#This Row],[Profit]]/pro[[#This Row],[Revenue]]</f>
        <v>0.8649908365510548</v>
      </c>
      <c r="L5193" s="56">
        <f t="shared" si="81"/>
        <v>5</v>
      </c>
      <c r="M5193" s="82" t="str">
        <f>"Q"&amp;" "&amp;VLOOKUP(pro[[#This Row],[Period]],Mapping!A:B,2,0)</f>
        <v>Q 2</v>
      </c>
      <c r="N5193"/>
    </row>
    <row r="5194" spans="1:14" ht="11.25" customHeight="1" x14ac:dyDescent="0.2">
      <c r="A5194" s="42" t="s">
        <v>43</v>
      </c>
      <c r="B5194" s="44" t="s">
        <v>39</v>
      </c>
      <c r="C5194" s="44" t="s">
        <v>57</v>
      </c>
      <c r="D5194" s="43">
        <v>121296.973</v>
      </c>
      <c r="E5194" s="43">
        <v>-47255.921999999999</v>
      </c>
      <c r="F5194" s="45">
        <v>-49600</v>
      </c>
      <c r="G5194" s="45">
        <v>-56620</v>
      </c>
      <c r="H5194" s="45">
        <v>-38220</v>
      </c>
      <c r="I5194" s="55">
        <f>pro[[#This Row],[Admin expenses 3]]+pro[[#This Row],[Admin expenses 2]]+pro[[#This Row],[Admin expenses 1]]+pro[[#This Row],[COGS]]</f>
        <v>-191695.92199999999</v>
      </c>
      <c r="J5194" s="55">
        <f>pro[[#This Row],[Revenue]]+pro[[#This Row],[AdminExp]]</f>
        <v>-70398.948999999993</v>
      </c>
      <c r="K5194" s="83">
        <f>pro[[#This Row],[Profit]]/pro[[#This Row],[Revenue]]</f>
        <v>-0.58038504390377488</v>
      </c>
      <c r="L5194" s="56">
        <f t="shared" si="81"/>
        <v>5</v>
      </c>
      <c r="M5194" s="82" t="str">
        <f>"Q"&amp;" "&amp;VLOOKUP(pro[[#This Row],[Period]],Mapping!A:B,2,0)</f>
        <v>Q 2</v>
      </c>
      <c r="N5194"/>
    </row>
    <row r="5195" spans="1:14" ht="11.25" customHeight="1" x14ac:dyDescent="0.2">
      <c r="A5195" s="42" t="s">
        <v>43</v>
      </c>
      <c r="B5195" s="44" t="s">
        <v>39</v>
      </c>
      <c r="C5195" s="44" t="s">
        <v>57</v>
      </c>
      <c r="D5195" s="43">
        <v>567275.98899999994</v>
      </c>
      <c r="E5195" s="43">
        <v>-321182.69399999996</v>
      </c>
      <c r="F5195" s="45">
        <v>-45310</v>
      </c>
      <c r="G5195" s="45">
        <v>-21960</v>
      </c>
      <c r="H5195" s="45">
        <v>-88580</v>
      </c>
      <c r="I5195" s="55">
        <f>pro[[#This Row],[Admin expenses 3]]+pro[[#This Row],[Admin expenses 2]]+pro[[#This Row],[Admin expenses 1]]+pro[[#This Row],[COGS]]</f>
        <v>-477032.69399999996</v>
      </c>
      <c r="J5195" s="55">
        <f>pro[[#This Row],[Revenue]]+pro[[#This Row],[AdminExp]]</f>
        <v>90243.294999999984</v>
      </c>
      <c r="K5195" s="83">
        <f>pro[[#This Row],[Profit]]/pro[[#This Row],[Revenue]]</f>
        <v>0.15908181687555967</v>
      </c>
      <c r="L5195" s="56">
        <f t="shared" si="81"/>
        <v>5</v>
      </c>
      <c r="M5195" s="82" t="str">
        <f>"Q"&amp;" "&amp;VLOOKUP(pro[[#This Row],[Period]],Mapping!A:B,2,0)</f>
        <v>Q 2</v>
      </c>
      <c r="N5195"/>
    </row>
    <row r="5196" spans="1:14" ht="11.25" customHeight="1" x14ac:dyDescent="0.2">
      <c r="A5196" s="42" t="s">
        <v>43</v>
      </c>
      <c r="B5196" s="44" t="s">
        <v>39</v>
      </c>
      <c r="C5196" s="44" t="s">
        <v>57</v>
      </c>
      <c r="D5196" s="43">
        <v>17567.893</v>
      </c>
      <c r="E5196" s="43">
        <v>-16085.348999999998</v>
      </c>
      <c r="F5196" s="45">
        <v>-41430</v>
      </c>
      <c r="G5196" s="45">
        <v>-83050</v>
      </c>
      <c r="H5196" s="45">
        <v>-18370</v>
      </c>
      <c r="I5196" s="55">
        <f>pro[[#This Row],[Admin expenses 3]]+pro[[#This Row],[Admin expenses 2]]+pro[[#This Row],[Admin expenses 1]]+pro[[#This Row],[COGS]]</f>
        <v>-158935.34899999999</v>
      </c>
      <c r="J5196" s="55">
        <f>pro[[#This Row],[Revenue]]+pro[[#This Row],[AdminExp]]</f>
        <v>-141367.45599999998</v>
      </c>
      <c r="K5196" s="83">
        <f>pro[[#This Row],[Profit]]/pro[[#This Row],[Revenue]]</f>
        <v>-8.0469215061817589</v>
      </c>
      <c r="L5196" s="56">
        <f t="shared" si="81"/>
        <v>5</v>
      </c>
      <c r="M5196" s="82" t="str">
        <f>"Q"&amp;" "&amp;VLOOKUP(pro[[#This Row],[Period]],Mapping!A:B,2,0)</f>
        <v>Q 2</v>
      </c>
      <c r="N5196"/>
    </row>
    <row r="5197" spans="1:14" ht="11.25" customHeight="1" x14ac:dyDescent="0.2">
      <c r="A5197" s="42" t="s">
        <v>43</v>
      </c>
      <c r="B5197" s="44" t="s">
        <v>39</v>
      </c>
      <c r="C5197" s="44" t="s">
        <v>57</v>
      </c>
      <c r="D5197" s="43">
        <v>47230.679999999993</v>
      </c>
      <c r="E5197" s="43">
        <v>-10560.06</v>
      </c>
      <c r="F5197" s="45">
        <v>-31280</v>
      </c>
      <c r="G5197" s="45">
        <v>-37700</v>
      </c>
      <c r="H5197" s="45">
        <v>-55610</v>
      </c>
      <c r="I5197" s="55">
        <f>pro[[#This Row],[Admin expenses 3]]+pro[[#This Row],[Admin expenses 2]]+pro[[#This Row],[Admin expenses 1]]+pro[[#This Row],[COGS]]</f>
        <v>-135150.06</v>
      </c>
      <c r="J5197" s="55">
        <f>pro[[#This Row],[Revenue]]+pro[[#This Row],[AdminExp]]</f>
        <v>-87919.38</v>
      </c>
      <c r="K5197" s="83">
        <f>pro[[#This Row],[Profit]]/pro[[#This Row],[Revenue]]</f>
        <v>-1.8614887611188324</v>
      </c>
      <c r="L5197" s="56">
        <f t="shared" si="81"/>
        <v>5</v>
      </c>
      <c r="M5197" s="82" t="str">
        <f>"Q"&amp;" "&amp;VLOOKUP(pro[[#This Row],[Period]],Mapping!A:B,2,0)</f>
        <v>Q 2</v>
      </c>
      <c r="N5197"/>
    </row>
    <row r="5198" spans="1:14" ht="11.25" customHeight="1" x14ac:dyDescent="0.2">
      <c r="A5198" s="42" t="s">
        <v>43</v>
      </c>
      <c r="B5198" s="44" t="s">
        <v>39</v>
      </c>
      <c r="C5198" s="44" t="s">
        <v>58</v>
      </c>
      <c r="D5198" s="43">
        <v>29986.452999999998</v>
      </c>
      <c r="E5198" s="43">
        <v>-8889.5869999999995</v>
      </c>
      <c r="F5198" s="45">
        <v>-36350</v>
      </c>
      <c r="G5198" s="45">
        <v>-98440</v>
      </c>
      <c r="H5198" s="45">
        <v>-74220</v>
      </c>
      <c r="I5198" s="55">
        <f>pro[[#This Row],[Admin expenses 3]]+pro[[#This Row],[Admin expenses 2]]+pro[[#This Row],[Admin expenses 1]]+pro[[#This Row],[COGS]]</f>
        <v>-217899.587</v>
      </c>
      <c r="J5198" s="55">
        <f>pro[[#This Row],[Revenue]]+pro[[#This Row],[AdminExp]]</f>
        <v>-187913.13399999999</v>
      </c>
      <c r="K5198" s="83">
        <f>pro[[#This Row],[Profit]]/pro[[#This Row],[Revenue]]</f>
        <v>-6.2666009214227509</v>
      </c>
      <c r="L5198" s="56">
        <f t="shared" si="81"/>
        <v>5</v>
      </c>
      <c r="M5198" s="82" t="str">
        <f>"Q"&amp;" "&amp;VLOOKUP(pro[[#This Row],[Period]],Mapping!A:B,2,0)</f>
        <v>Q 2</v>
      </c>
      <c r="N5198"/>
    </row>
    <row r="5199" spans="1:14" ht="11.25" customHeight="1" x14ac:dyDescent="0.2">
      <c r="A5199" s="42" t="s">
        <v>43</v>
      </c>
      <c r="B5199" s="44" t="s">
        <v>39</v>
      </c>
      <c r="C5199" s="44" t="s">
        <v>59</v>
      </c>
      <c r="D5199" s="43">
        <v>43283.254000000001</v>
      </c>
      <c r="E5199" s="43">
        <v>-12114.199999999999</v>
      </c>
      <c r="F5199" s="45">
        <v>-47640</v>
      </c>
      <c r="G5199" s="45">
        <v>-87790</v>
      </c>
      <c r="H5199" s="45">
        <v>-53530</v>
      </c>
      <c r="I5199" s="55">
        <f>pro[[#This Row],[Admin expenses 3]]+pro[[#This Row],[Admin expenses 2]]+pro[[#This Row],[Admin expenses 1]]+pro[[#This Row],[COGS]]</f>
        <v>-201074.2</v>
      </c>
      <c r="J5199" s="55">
        <f>pro[[#This Row],[Revenue]]+pro[[#This Row],[AdminExp]]</f>
        <v>-157790.946</v>
      </c>
      <c r="K5199" s="83">
        <f>pro[[#This Row],[Profit]]/pro[[#This Row],[Revenue]]</f>
        <v>-3.6455425925231961</v>
      </c>
      <c r="L5199" s="56">
        <f t="shared" si="81"/>
        <v>5</v>
      </c>
      <c r="M5199" s="82" t="str">
        <f>"Q"&amp;" "&amp;VLOOKUP(pro[[#This Row],[Period]],Mapping!A:B,2,0)</f>
        <v>Q 2</v>
      </c>
      <c r="N5199"/>
    </row>
    <row r="5200" spans="1:14" ht="11.25" customHeight="1" x14ac:dyDescent="0.2">
      <c r="A5200" s="42" t="s">
        <v>43</v>
      </c>
      <c r="B5200" s="44" t="s">
        <v>39</v>
      </c>
      <c r="C5200" s="44" t="s">
        <v>57</v>
      </c>
      <c r="D5200" s="43">
        <v>304828.60800000001</v>
      </c>
      <c r="E5200" s="43">
        <v>-86528.693999999989</v>
      </c>
      <c r="F5200" s="45">
        <v>-66450</v>
      </c>
      <c r="G5200" s="45">
        <v>-78410</v>
      </c>
      <c r="H5200" s="45">
        <v>-98580</v>
      </c>
      <c r="I5200" s="55">
        <f>pro[[#This Row],[Admin expenses 3]]+pro[[#This Row],[Admin expenses 2]]+pro[[#This Row],[Admin expenses 1]]+pro[[#This Row],[COGS]]</f>
        <v>-329968.69400000002</v>
      </c>
      <c r="J5200" s="55">
        <f>pro[[#This Row],[Revenue]]+pro[[#This Row],[AdminExp]]</f>
        <v>-25140.08600000001</v>
      </c>
      <c r="K5200" s="83">
        <f>pro[[#This Row],[Profit]]/pro[[#This Row],[Revenue]]</f>
        <v>-8.2472856353429963E-2</v>
      </c>
      <c r="L5200" s="56">
        <f t="shared" si="81"/>
        <v>5</v>
      </c>
      <c r="M5200" s="82" t="str">
        <f>"Q"&amp;" "&amp;VLOOKUP(pro[[#This Row],[Period]],Mapping!A:B,2,0)</f>
        <v>Q 2</v>
      </c>
      <c r="N5200"/>
    </row>
    <row r="5201" spans="1:14" ht="11.25" customHeight="1" x14ac:dyDescent="0.2">
      <c r="A5201" s="42" t="s">
        <v>43</v>
      </c>
      <c r="B5201" s="44" t="s">
        <v>39</v>
      </c>
      <c r="C5201" s="44" t="s">
        <v>57</v>
      </c>
      <c r="D5201" s="43">
        <v>75481.174999999988</v>
      </c>
      <c r="E5201" s="43">
        <v>-4287.2479999999996</v>
      </c>
      <c r="F5201" s="45">
        <v>-81350</v>
      </c>
      <c r="G5201" s="45">
        <v>-25760</v>
      </c>
      <c r="H5201" s="45">
        <v>-17220</v>
      </c>
      <c r="I5201" s="55">
        <f>pro[[#This Row],[Admin expenses 3]]+pro[[#This Row],[Admin expenses 2]]+pro[[#This Row],[Admin expenses 1]]+pro[[#This Row],[COGS]]</f>
        <v>-128617.24799999999</v>
      </c>
      <c r="J5201" s="55">
        <f>pro[[#This Row],[Revenue]]+pro[[#This Row],[AdminExp]]</f>
        <v>-53136.073000000004</v>
      </c>
      <c r="K5201" s="83">
        <f>pro[[#This Row],[Profit]]/pro[[#This Row],[Revenue]]</f>
        <v>-0.70396457129873791</v>
      </c>
      <c r="L5201" s="56">
        <f t="shared" si="81"/>
        <v>5</v>
      </c>
      <c r="M5201" s="82" t="str">
        <f>"Q"&amp;" "&amp;VLOOKUP(pro[[#This Row],[Period]],Mapping!A:B,2,0)</f>
        <v>Q 2</v>
      </c>
      <c r="N5201"/>
    </row>
    <row r="5202" spans="1:14" ht="11.25" customHeight="1" x14ac:dyDescent="0.2">
      <c r="A5202" s="42" t="s">
        <v>43</v>
      </c>
      <c r="B5202" s="44" t="s">
        <v>39</v>
      </c>
      <c r="C5202" s="44" t="s">
        <v>57</v>
      </c>
      <c r="D5202" s="43">
        <v>36201.711000000003</v>
      </c>
      <c r="E5202" s="43">
        <v>-2740.1639999999998</v>
      </c>
      <c r="F5202" s="45">
        <v>-32680</v>
      </c>
      <c r="G5202" s="45">
        <v>-14440</v>
      </c>
      <c r="H5202" s="45">
        <v>-39800</v>
      </c>
      <c r="I5202" s="55">
        <f>pro[[#This Row],[Admin expenses 3]]+pro[[#This Row],[Admin expenses 2]]+pro[[#This Row],[Admin expenses 1]]+pro[[#This Row],[COGS]]</f>
        <v>-89660.164000000004</v>
      </c>
      <c r="J5202" s="55">
        <f>pro[[#This Row],[Revenue]]+pro[[#This Row],[AdminExp]]</f>
        <v>-53458.453000000001</v>
      </c>
      <c r="K5202" s="83">
        <f>pro[[#This Row],[Profit]]/pro[[#This Row],[Revenue]]</f>
        <v>-1.4766830495939818</v>
      </c>
      <c r="L5202" s="56">
        <f t="shared" si="81"/>
        <v>5</v>
      </c>
      <c r="M5202" s="82" t="str">
        <f>"Q"&amp;" "&amp;VLOOKUP(pro[[#This Row],[Period]],Mapping!A:B,2,0)</f>
        <v>Q 2</v>
      </c>
      <c r="N5202"/>
    </row>
    <row r="5203" spans="1:14" ht="11.25" customHeight="1" x14ac:dyDescent="0.2">
      <c r="A5203" s="42" t="s">
        <v>43</v>
      </c>
      <c r="B5203" s="44" t="s">
        <v>39</v>
      </c>
      <c r="C5203" s="44" t="s">
        <v>58</v>
      </c>
      <c r="D5203" s="43">
        <v>-4507369.2649999997</v>
      </c>
      <c r="E5203" s="43">
        <v>1040610.1299999999</v>
      </c>
      <c r="F5203" s="45">
        <v>-50370</v>
      </c>
      <c r="G5203" s="45">
        <v>-58640</v>
      </c>
      <c r="H5203" s="45">
        <v>-90820</v>
      </c>
      <c r="I5203" s="55">
        <f>pro[[#This Row],[Admin expenses 3]]+pro[[#This Row],[Admin expenses 2]]+pro[[#This Row],[Admin expenses 1]]+pro[[#This Row],[COGS]]</f>
        <v>840780.12999999989</v>
      </c>
      <c r="J5203" s="55">
        <f>pro[[#This Row],[Revenue]]+pro[[#This Row],[AdminExp]]</f>
        <v>-3666589.1349999998</v>
      </c>
      <c r="K5203" s="83">
        <f>pro[[#This Row],[Profit]]/pro[[#This Row],[Revenue]]</f>
        <v>0.81346544279637578</v>
      </c>
      <c r="L5203" s="56">
        <f t="shared" si="81"/>
        <v>5</v>
      </c>
      <c r="M5203" s="82" t="str">
        <f>"Q"&amp;" "&amp;VLOOKUP(pro[[#This Row],[Period]],Mapping!A:B,2,0)</f>
        <v>Q 2</v>
      </c>
      <c r="N5203"/>
    </row>
    <row r="5204" spans="1:14" ht="11.25" customHeight="1" x14ac:dyDescent="0.2">
      <c r="A5204" s="42" t="s">
        <v>43</v>
      </c>
      <c r="B5204" s="44" t="s">
        <v>39</v>
      </c>
      <c r="C5204" s="44" t="s">
        <v>59</v>
      </c>
      <c r="D5204" s="43">
        <v>6379.3939999999993</v>
      </c>
      <c r="E5204" s="43">
        <v>-20444.199999999997</v>
      </c>
      <c r="F5204" s="45">
        <v>-12900</v>
      </c>
      <c r="G5204" s="45">
        <v>-101300</v>
      </c>
      <c r="H5204" s="45">
        <v>-26690</v>
      </c>
      <c r="I5204" s="55">
        <f>pro[[#This Row],[Admin expenses 3]]+pro[[#This Row],[Admin expenses 2]]+pro[[#This Row],[Admin expenses 1]]+pro[[#This Row],[COGS]]</f>
        <v>-161334.20000000001</v>
      </c>
      <c r="J5204" s="55">
        <f>pro[[#This Row],[Revenue]]+pro[[#This Row],[AdminExp]]</f>
        <v>-154954.80600000001</v>
      </c>
      <c r="K5204" s="83">
        <f>pro[[#This Row],[Profit]]/pro[[#This Row],[Revenue]]</f>
        <v>-24.289894306575206</v>
      </c>
      <c r="L5204" s="56">
        <f t="shared" si="81"/>
        <v>5</v>
      </c>
      <c r="M5204" s="82" t="str">
        <f>"Q"&amp;" "&amp;VLOOKUP(pro[[#This Row],[Period]],Mapping!A:B,2,0)</f>
        <v>Q 2</v>
      </c>
      <c r="N5204"/>
    </row>
    <row r="5205" spans="1:14" ht="11.25" customHeight="1" x14ac:dyDescent="0.2">
      <c r="A5205" s="42" t="s">
        <v>43</v>
      </c>
      <c r="B5205" s="44" t="s">
        <v>39</v>
      </c>
      <c r="C5205" s="44" t="s">
        <v>57</v>
      </c>
      <c r="D5205" s="43">
        <v>-404.76099999999997</v>
      </c>
      <c r="E5205" s="43">
        <v>433.49599999999998</v>
      </c>
      <c r="F5205" s="45">
        <v>-43560</v>
      </c>
      <c r="G5205" s="45">
        <v>-34120</v>
      </c>
      <c r="H5205" s="45">
        <v>-16380</v>
      </c>
      <c r="I5205" s="55">
        <f>pro[[#This Row],[Admin expenses 3]]+pro[[#This Row],[Admin expenses 2]]+pro[[#This Row],[Admin expenses 1]]+pro[[#This Row],[COGS]]</f>
        <v>-93626.504000000001</v>
      </c>
      <c r="J5205" s="55">
        <f>pro[[#This Row],[Revenue]]+pro[[#This Row],[AdminExp]]</f>
        <v>-94031.264999999999</v>
      </c>
      <c r="K5205" s="83">
        <f>pro[[#This Row],[Profit]]/pro[[#This Row],[Revenue]]</f>
        <v>232.31305634683184</v>
      </c>
      <c r="L5205" s="56">
        <f t="shared" si="81"/>
        <v>5</v>
      </c>
      <c r="M5205" s="82" t="str">
        <f>"Q"&amp;" "&amp;VLOOKUP(pro[[#This Row],[Period]],Mapping!A:B,2,0)</f>
        <v>Q 2</v>
      </c>
      <c r="N5205"/>
    </row>
    <row r="5206" spans="1:14" ht="11.25" customHeight="1" x14ac:dyDescent="0.2">
      <c r="A5206" s="42" t="s">
        <v>43</v>
      </c>
      <c r="B5206" s="44" t="s">
        <v>39</v>
      </c>
      <c r="C5206" s="44" t="s">
        <v>57</v>
      </c>
      <c r="D5206" s="43">
        <v>-111.30699999999999</v>
      </c>
      <c r="E5206" s="43">
        <v>134.48399999999998</v>
      </c>
      <c r="F5206" s="45">
        <v>-47200</v>
      </c>
      <c r="G5206" s="45">
        <v>-69330</v>
      </c>
      <c r="H5206" s="45">
        <v>-55960</v>
      </c>
      <c r="I5206" s="55">
        <f>pro[[#This Row],[Admin expenses 3]]+pro[[#This Row],[Admin expenses 2]]+pro[[#This Row],[Admin expenses 1]]+pro[[#This Row],[COGS]]</f>
        <v>-172355.516</v>
      </c>
      <c r="J5206" s="55">
        <f>pro[[#This Row],[Revenue]]+pro[[#This Row],[AdminExp]]</f>
        <v>-172466.823</v>
      </c>
      <c r="K5206" s="83">
        <f>pro[[#This Row],[Profit]]/pro[[#This Row],[Revenue]]</f>
        <v>1549.469691933122</v>
      </c>
      <c r="L5206" s="56">
        <f t="shared" si="81"/>
        <v>5</v>
      </c>
      <c r="M5206" s="82" t="str">
        <f>"Q"&amp;" "&amp;VLOOKUP(pro[[#This Row],[Period]],Mapping!A:B,2,0)</f>
        <v>Q 2</v>
      </c>
      <c r="N5206"/>
    </row>
    <row r="5207" spans="1:14" ht="11.25" customHeight="1" x14ac:dyDescent="0.2">
      <c r="A5207" s="42" t="s">
        <v>43</v>
      </c>
      <c r="B5207" s="44" t="s">
        <v>39</v>
      </c>
      <c r="C5207" s="44" t="s">
        <v>58</v>
      </c>
      <c r="D5207" s="43">
        <v>-54.25</v>
      </c>
      <c r="E5207" s="43">
        <v>70.22399999999999</v>
      </c>
      <c r="F5207" s="45">
        <v>-13060</v>
      </c>
      <c r="G5207" s="45">
        <v>-16650</v>
      </c>
      <c r="H5207" s="45">
        <v>-60020</v>
      </c>
      <c r="I5207" s="55">
        <f>pro[[#This Row],[Admin expenses 3]]+pro[[#This Row],[Admin expenses 2]]+pro[[#This Row],[Admin expenses 1]]+pro[[#This Row],[COGS]]</f>
        <v>-89659.775999999998</v>
      </c>
      <c r="J5207" s="55">
        <f>pro[[#This Row],[Revenue]]+pro[[#This Row],[AdminExp]]</f>
        <v>-89714.025999999998</v>
      </c>
      <c r="K5207" s="83">
        <f>pro[[#This Row],[Profit]]/pro[[#This Row],[Revenue]]</f>
        <v>1653.7147649769586</v>
      </c>
      <c r="L5207" s="56">
        <f t="shared" si="81"/>
        <v>5</v>
      </c>
      <c r="M5207" s="82" t="str">
        <f>"Q"&amp;" "&amp;VLOOKUP(pro[[#This Row],[Period]],Mapping!A:B,2,0)</f>
        <v>Q 2</v>
      </c>
      <c r="N5207"/>
    </row>
    <row r="5208" spans="1:14" ht="11.25" customHeight="1" x14ac:dyDescent="0.2">
      <c r="A5208" s="42" t="s">
        <v>43</v>
      </c>
      <c r="B5208" s="44" t="s">
        <v>39</v>
      </c>
      <c r="C5208" s="44" t="s">
        <v>59</v>
      </c>
      <c r="D5208" s="43">
        <v>-221.65499999999997</v>
      </c>
      <c r="E5208" s="43">
        <v>253.66599999999997</v>
      </c>
      <c r="F5208" s="45">
        <v>-64800</v>
      </c>
      <c r="G5208" s="45">
        <v>-81020</v>
      </c>
      <c r="H5208" s="45">
        <v>-91120</v>
      </c>
      <c r="I5208" s="55">
        <f>pro[[#This Row],[Admin expenses 3]]+pro[[#This Row],[Admin expenses 2]]+pro[[#This Row],[Admin expenses 1]]+pro[[#This Row],[COGS]]</f>
        <v>-236686.334</v>
      </c>
      <c r="J5208" s="55">
        <f>pro[[#This Row],[Revenue]]+pro[[#This Row],[AdminExp]]</f>
        <v>-236907.989</v>
      </c>
      <c r="K5208" s="83">
        <f>pro[[#This Row],[Profit]]/pro[[#This Row],[Revenue]]</f>
        <v>1068.8140984863867</v>
      </c>
      <c r="L5208" s="56">
        <f t="shared" si="81"/>
        <v>5</v>
      </c>
      <c r="M5208" s="82" t="str">
        <f>"Q"&amp;" "&amp;VLOOKUP(pro[[#This Row],[Period]],Mapping!A:B,2,0)</f>
        <v>Q 2</v>
      </c>
      <c r="N5208"/>
    </row>
    <row r="5209" spans="1:14" ht="11.25" customHeight="1" x14ac:dyDescent="0.2">
      <c r="A5209" s="42" t="s">
        <v>43</v>
      </c>
      <c r="B5209" s="44" t="s">
        <v>39</v>
      </c>
      <c r="C5209" s="44" t="s">
        <v>57</v>
      </c>
      <c r="D5209" s="43">
        <v>237505.17699999997</v>
      </c>
      <c r="E5209" s="43">
        <v>-146546.16899999999</v>
      </c>
      <c r="F5209" s="45">
        <v>-15250</v>
      </c>
      <c r="G5209" s="45">
        <v>-61140</v>
      </c>
      <c r="H5209" s="45">
        <v>-96660</v>
      </c>
      <c r="I5209" s="55">
        <f>pro[[#This Row],[Admin expenses 3]]+pro[[#This Row],[Admin expenses 2]]+pro[[#This Row],[Admin expenses 1]]+pro[[#This Row],[COGS]]</f>
        <v>-319596.16899999999</v>
      </c>
      <c r="J5209" s="55">
        <f>pro[[#This Row],[Revenue]]+pro[[#This Row],[AdminExp]]</f>
        <v>-82090.992000000027</v>
      </c>
      <c r="K5209" s="83">
        <f>pro[[#This Row],[Profit]]/pro[[#This Row],[Revenue]]</f>
        <v>-0.34563874790821947</v>
      </c>
      <c r="L5209" s="56">
        <f t="shared" si="81"/>
        <v>5</v>
      </c>
      <c r="M5209" s="82" t="str">
        <f>"Q"&amp;" "&amp;VLOOKUP(pro[[#This Row],[Period]],Mapping!A:B,2,0)</f>
        <v>Q 2</v>
      </c>
      <c r="N5209"/>
    </row>
    <row r="5210" spans="1:14" ht="11.25" customHeight="1" x14ac:dyDescent="0.2">
      <c r="A5210" s="42" t="s">
        <v>43</v>
      </c>
      <c r="B5210" s="44" t="s">
        <v>39</v>
      </c>
      <c r="C5210" s="44" t="s">
        <v>57</v>
      </c>
      <c r="D5210" s="43">
        <v>61034.581999999995</v>
      </c>
      <c r="E5210" s="43">
        <v>-45368.932000000001</v>
      </c>
      <c r="F5210" s="45">
        <v>-62770</v>
      </c>
      <c r="G5210" s="45">
        <v>-29300</v>
      </c>
      <c r="H5210" s="45">
        <v>-36590</v>
      </c>
      <c r="I5210" s="55">
        <f>pro[[#This Row],[Admin expenses 3]]+pro[[#This Row],[Admin expenses 2]]+pro[[#This Row],[Admin expenses 1]]+pro[[#This Row],[COGS]]</f>
        <v>-174028.932</v>
      </c>
      <c r="J5210" s="55">
        <f>pro[[#This Row],[Revenue]]+pro[[#This Row],[AdminExp]]</f>
        <v>-112994.35</v>
      </c>
      <c r="K5210" s="83">
        <f>pro[[#This Row],[Profit]]/pro[[#This Row],[Revenue]]</f>
        <v>-1.8513168485367855</v>
      </c>
      <c r="L5210" s="56">
        <f t="shared" si="81"/>
        <v>5</v>
      </c>
      <c r="M5210" s="82" t="str">
        <f>"Q"&amp;" "&amp;VLOOKUP(pro[[#This Row],[Period]],Mapping!A:B,2,0)</f>
        <v>Q 2</v>
      </c>
      <c r="N5210"/>
    </row>
    <row r="5211" spans="1:14" ht="11.25" customHeight="1" x14ac:dyDescent="0.2">
      <c r="A5211" s="42" t="s">
        <v>43</v>
      </c>
      <c r="B5211" s="44" t="s">
        <v>39</v>
      </c>
      <c r="C5211" s="44" t="s">
        <v>57</v>
      </c>
      <c r="D5211" s="43">
        <v>98120.343999999997</v>
      </c>
      <c r="E5211" s="43">
        <v>-108693.54999999999</v>
      </c>
      <c r="F5211" s="45">
        <v>-35760</v>
      </c>
      <c r="G5211" s="45">
        <v>-65630</v>
      </c>
      <c r="H5211" s="45">
        <v>-84470</v>
      </c>
      <c r="I5211" s="55">
        <f>pro[[#This Row],[Admin expenses 3]]+pro[[#This Row],[Admin expenses 2]]+pro[[#This Row],[Admin expenses 1]]+pro[[#This Row],[COGS]]</f>
        <v>-294553.55</v>
      </c>
      <c r="J5211" s="55">
        <f>pro[[#This Row],[Revenue]]+pro[[#This Row],[AdminExp]]</f>
        <v>-196433.20600000001</v>
      </c>
      <c r="K5211" s="83">
        <f>pro[[#This Row],[Profit]]/pro[[#This Row],[Revenue]]</f>
        <v>-2.0019620599781023</v>
      </c>
      <c r="L5211" s="56">
        <f t="shared" si="81"/>
        <v>5</v>
      </c>
      <c r="M5211" s="82" t="str">
        <f>"Q"&amp;" "&amp;VLOOKUP(pro[[#This Row],[Period]],Mapping!A:B,2,0)</f>
        <v>Q 2</v>
      </c>
      <c r="N5211"/>
    </row>
    <row r="5212" spans="1:14" ht="11.25" customHeight="1" x14ac:dyDescent="0.2">
      <c r="A5212" s="42" t="s">
        <v>43</v>
      </c>
      <c r="B5212" s="44" t="s">
        <v>39</v>
      </c>
      <c r="C5212" s="44" t="s">
        <v>58</v>
      </c>
      <c r="D5212" s="43">
        <v>4369718.71</v>
      </c>
      <c r="E5212" s="43">
        <v>-1302961.058</v>
      </c>
      <c r="F5212" s="45">
        <v>-87030</v>
      </c>
      <c r="G5212" s="45">
        <v>-69490</v>
      </c>
      <c r="H5212" s="45">
        <v>-96670</v>
      </c>
      <c r="I5212" s="55">
        <f>pro[[#This Row],[Admin expenses 3]]+pro[[#This Row],[Admin expenses 2]]+pro[[#This Row],[Admin expenses 1]]+pro[[#This Row],[COGS]]</f>
        <v>-1556151.058</v>
      </c>
      <c r="J5212" s="55">
        <f>pro[[#This Row],[Revenue]]+pro[[#This Row],[AdminExp]]</f>
        <v>2813567.6519999998</v>
      </c>
      <c r="K5212" s="83">
        <f>pro[[#This Row],[Profit]]/pro[[#This Row],[Revenue]]</f>
        <v>0.64387843674267076</v>
      </c>
      <c r="L5212" s="56">
        <f t="shared" si="81"/>
        <v>5</v>
      </c>
      <c r="M5212" s="82" t="str">
        <f>"Q"&amp;" "&amp;VLOOKUP(pro[[#This Row],[Period]],Mapping!A:B,2,0)</f>
        <v>Q 2</v>
      </c>
      <c r="N5212"/>
    </row>
    <row r="5213" spans="1:14" ht="11.25" customHeight="1" x14ac:dyDescent="0.2">
      <c r="A5213" s="42" t="s">
        <v>43</v>
      </c>
      <c r="B5213" s="44" t="s">
        <v>39</v>
      </c>
      <c r="C5213" s="44" t="s">
        <v>59</v>
      </c>
      <c r="D5213" s="43">
        <v>46959.933999999994</v>
      </c>
      <c r="E5213" s="43">
        <v>-33915.678999999996</v>
      </c>
      <c r="F5213" s="45">
        <v>-36040</v>
      </c>
      <c r="G5213" s="45">
        <v>-44670</v>
      </c>
      <c r="H5213" s="45">
        <v>-42380</v>
      </c>
      <c r="I5213" s="55">
        <f>pro[[#This Row],[Admin expenses 3]]+pro[[#This Row],[Admin expenses 2]]+pro[[#This Row],[Admin expenses 1]]+pro[[#This Row],[COGS]]</f>
        <v>-157005.679</v>
      </c>
      <c r="J5213" s="55">
        <f>pro[[#This Row],[Revenue]]+pro[[#This Row],[AdminExp]]</f>
        <v>-110045.74500000001</v>
      </c>
      <c r="K5213" s="83">
        <f>pro[[#This Row],[Profit]]/pro[[#This Row],[Revenue]]</f>
        <v>-2.3433965005146735</v>
      </c>
      <c r="L5213" s="56">
        <f t="shared" si="81"/>
        <v>5</v>
      </c>
      <c r="M5213" s="82" t="str">
        <f>"Q"&amp;" "&amp;VLOOKUP(pro[[#This Row],[Period]],Mapping!A:B,2,0)</f>
        <v>Q 2</v>
      </c>
      <c r="N5213"/>
    </row>
    <row r="5214" spans="1:14" ht="11.25" customHeight="1" x14ac:dyDescent="0.2">
      <c r="A5214" s="42" t="s">
        <v>43</v>
      </c>
      <c r="B5214" s="44" t="s">
        <v>39</v>
      </c>
      <c r="C5214" s="44" t="s">
        <v>60</v>
      </c>
      <c r="D5214" s="43">
        <v>572550.48199999996</v>
      </c>
      <c r="E5214" s="43">
        <v>-441551.11</v>
      </c>
      <c r="F5214" s="45">
        <v>-55510</v>
      </c>
      <c r="G5214" s="45">
        <v>-68920</v>
      </c>
      <c r="H5214" s="45">
        <v>-28820</v>
      </c>
      <c r="I5214" s="55">
        <f>pro[[#This Row],[Admin expenses 3]]+pro[[#This Row],[Admin expenses 2]]+pro[[#This Row],[Admin expenses 1]]+pro[[#This Row],[COGS]]</f>
        <v>-594801.11</v>
      </c>
      <c r="J5214" s="55">
        <f>pro[[#This Row],[Revenue]]+pro[[#This Row],[AdminExp]]</f>
        <v>-22250.628000000026</v>
      </c>
      <c r="K5214" s="83">
        <f>pro[[#This Row],[Profit]]/pro[[#This Row],[Revenue]]</f>
        <v>-3.8862298957945907E-2</v>
      </c>
      <c r="L5214" s="56">
        <f t="shared" si="81"/>
        <v>5</v>
      </c>
      <c r="M5214" s="82" t="str">
        <f>"Q"&amp;" "&amp;VLOOKUP(pro[[#This Row],[Period]],Mapping!A:B,2,0)</f>
        <v>Q 2</v>
      </c>
      <c r="N5214"/>
    </row>
    <row r="5215" spans="1:14" ht="11.25" customHeight="1" x14ac:dyDescent="0.2">
      <c r="A5215" s="42" t="s">
        <v>43</v>
      </c>
      <c r="B5215" s="44" t="s">
        <v>39</v>
      </c>
      <c r="C5215" s="44" t="s">
        <v>57</v>
      </c>
      <c r="D5215" s="43">
        <v>51331.574000000001</v>
      </c>
      <c r="E5215" s="43">
        <v>-50906.008999999991</v>
      </c>
      <c r="F5215" s="45">
        <v>-69850</v>
      </c>
      <c r="G5215" s="45">
        <v>-16260</v>
      </c>
      <c r="H5215" s="45">
        <v>-51470</v>
      </c>
      <c r="I5215" s="55">
        <f>pro[[#This Row],[Admin expenses 3]]+pro[[#This Row],[Admin expenses 2]]+pro[[#This Row],[Admin expenses 1]]+pro[[#This Row],[COGS]]</f>
        <v>-188486.00899999999</v>
      </c>
      <c r="J5215" s="55">
        <f>pro[[#This Row],[Revenue]]+pro[[#This Row],[AdminExp]]</f>
        <v>-137154.435</v>
      </c>
      <c r="K5215" s="83">
        <f>pro[[#This Row],[Profit]]/pro[[#This Row],[Revenue]]</f>
        <v>-2.6719312172270424</v>
      </c>
      <c r="L5215" s="56">
        <f t="shared" si="81"/>
        <v>5</v>
      </c>
      <c r="M5215" s="82" t="str">
        <f>"Q"&amp;" "&amp;VLOOKUP(pro[[#This Row],[Period]],Mapping!A:B,2,0)</f>
        <v>Q 2</v>
      </c>
      <c r="N5215"/>
    </row>
    <row r="5216" spans="1:14" ht="11.25" customHeight="1" x14ac:dyDescent="0.2">
      <c r="A5216" s="42" t="s">
        <v>43</v>
      </c>
      <c r="B5216" s="44" t="s">
        <v>39</v>
      </c>
      <c r="C5216" s="44" t="s">
        <v>58</v>
      </c>
      <c r="D5216" s="43">
        <v>326275.64899999998</v>
      </c>
      <c r="E5216" s="43">
        <v>-141636.78899999999</v>
      </c>
      <c r="F5216" s="45">
        <v>-99110</v>
      </c>
      <c r="G5216" s="45">
        <v>-67510</v>
      </c>
      <c r="H5216" s="45">
        <v>-60830</v>
      </c>
      <c r="I5216" s="55">
        <f>pro[[#This Row],[Admin expenses 3]]+pro[[#This Row],[Admin expenses 2]]+pro[[#This Row],[Admin expenses 1]]+pro[[#This Row],[COGS]]</f>
        <v>-369086.78899999999</v>
      </c>
      <c r="J5216" s="55">
        <f>pro[[#This Row],[Revenue]]+pro[[#This Row],[AdminExp]]</f>
        <v>-42811.140000000014</v>
      </c>
      <c r="K5216" s="83">
        <f>pro[[#This Row],[Profit]]/pro[[#This Row],[Revenue]]</f>
        <v>-0.13121156951556631</v>
      </c>
      <c r="L5216" s="56">
        <f t="shared" si="81"/>
        <v>5</v>
      </c>
      <c r="M5216" s="82" t="str">
        <f>"Q"&amp;" "&amp;VLOOKUP(pro[[#This Row],[Period]],Mapping!A:B,2,0)</f>
        <v>Q 2</v>
      </c>
      <c r="N5216"/>
    </row>
    <row r="5217" spans="1:14" ht="11.25" customHeight="1" x14ac:dyDescent="0.2">
      <c r="A5217" s="42" t="s">
        <v>43</v>
      </c>
      <c r="B5217" s="44" t="s">
        <v>39</v>
      </c>
      <c r="C5217" s="44" t="s">
        <v>59</v>
      </c>
      <c r="D5217" s="43">
        <v>342397.31400000001</v>
      </c>
      <c r="E5217" s="43">
        <v>-240283.70099999997</v>
      </c>
      <c r="F5217" s="45">
        <v>-80030</v>
      </c>
      <c r="G5217" s="45">
        <v>-105500</v>
      </c>
      <c r="H5217" s="45">
        <v>-70060</v>
      </c>
      <c r="I5217" s="55">
        <f>pro[[#This Row],[Admin expenses 3]]+pro[[#This Row],[Admin expenses 2]]+pro[[#This Row],[Admin expenses 1]]+pro[[#This Row],[COGS]]</f>
        <v>-495873.701</v>
      </c>
      <c r="J5217" s="55">
        <f>pro[[#This Row],[Revenue]]+pro[[#This Row],[AdminExp]]</f>
        <v>-153476.38699999999</v>
      </c>
      <c r="K5217" s="83">
        <f>pro[[#This Row],[Profit]]/pro[[#This Row],[Revenue]]</f>
        <v>-0.44824062784557939</v>
      </c>
      <c r="L5217" s="56">
        <f t="shared" si="81"/>
        <v>5</v>
      </c>
      <c r="M5217" s="82" t="str">
        <f>"Q"&amp;" "&amp;VLOOKUP(pro[[#This Row],[Period]],Mapping!A:B,2,0)</f>
        <v>Q 2</v>
      </c>
      <c r="N5217"/>
    </row>
    <row r="5218" spans="1:14" ht="11.25" customHeight="1" x14ac:dyDescent="0.2">
      <c r="A5218" s="42" t="s">
        <v>43</v>
      </c>
      <c r="B5218" s="44" t="s">
        <v>39</v>
      </c>
      <c r="C5218" s="44" t="s">
        <v>60</v>
      </c>
      <c r="D5218" s="43">
        <v>454598.739</v>
      </c>
      <c r="E5218" s="43">
        <v>-610155.91</v>
      </c>
      <c r="F5218" s="45">
        <v>-62240</v>
      </c>
      <c r="G5218" s="45">
        <v>-36090</v>
      </c>
      <c r="H5218" s="45">
        <v>-85490</v>
      </c>
      <c r="I5218" s="55">
        <f>pro[[#This Row],[Admin expenses 3]]+pro[[#This Row],[Admin expenses 2]]+pro[[#This Row],[Admin expenses 1]]+pro[[#This Row],[COGS]]</f>
        <v>-793975.91</v>
      </c>
      <c r="J5218" s="55">
        <f>pro[[#This Row],[Revenue]]+pro[[#This Row],[AdminExp]]</f>
        <v>-339377.17100000003</v>
      </c>
      <c r="K5218" s="83">
        <f>pro[[#This Row],[Profit]]/pro[[#This Row],[Revenue]]</f>
        <v>-0.74654226218608144</v>
      </c>
      <c r="L5218" s="56">
        <f t="shared" si="81"/>
        <v>5</v>
      </c>
      <c r="M5218" s="82" t="str">
        <f>"Q"&amp;" "&amp;VLOOKUP(pro[[#This Row],[Period]],Mapping!A:B,2,0)</f>
        <v>Q 2</v>
      </c>
      <c r="N5218"/>
    </row>
    <row r="5219" spans="1:14" ht="11.25" customHeight="1" x14ac:dyDescent="0.2">
      <c r="A5219" s="42" t="s">
        <v>43</v>
      </c>
      <c r="B5219" s="44" t="s">
        <v>39</v>
      </c>
      <c r="C5219" s="44" t="s">
        <v>57</v>
      </c>
      <c r="D5219" s="43">
        <v>3282144.7960000001</v>
      </c>
      <c r="E5219" s="43">
        <v>-108087.16799999999</v>
      </c>
      <c r="F5219" s="45">
        <v>-43050</v>
      </c>
      <c r="G5219" s="45">
        <v>-30540</v>
      </c>
      <c r="H5219" s="45">
        <v>-30940</v>
      </c>
      <c r="I5219" s="55">
        <f>pro[[#This Row],[Admin expenses 3]]+pro[[#This Row],[Admin expenses 2]]+pro[[#This Row],[Admin expenses 1]]+pro[[#This Row],[COGS]]</f>
        <v>-212617.16800000001</v>
      </c>
      <c r="J5219" s="55">
        <f>pro[[#This Row],[Revenue]]+pro[[#This Row],[AdminExp]]</f>
        <v>3069527.628</v>
      </c>
      <c r="K5219" s="83">
        <f>pro[[#This Row],[Profit]]/pro[[#This Row],[Revenue]]</f>
        <v>0.9352200523696822</v>
      </c>
      <c r="L5219" s="56">
        <f t="shared" si="81"/>
        <v>5</v>
      </c>
      <c r="M5219" s="82" t="str">
        <f>"Q"&amp;" "&amp;VLOOKUP(pro[[#This Row],[Period]],Mapping!A:B,2,0)</f>
        <v>Q 2</v>
      </c>
      <c r="N5219"/>
    </row>
    <row r="5220" spans="1:14" ht="11.25" customHeight="1" x14ac:dyDescent="0.2">
      <c r="A5220" s="42" t="s">
        <v>43</v>
      </c>
      <c r="B5220" s="44" t="s">
        <v>39</v>
      </c>
      <c r="C5220" s="44" t="s">
        <v>58</v>
      </c>
      <c r="D5220" s="43">
        <v>490306.22899999993</v>
      </c>
      <c r="E5220" s="43">
        <v>-139486.03899999999</v>
      </c>
      <c r="F5220" s="45">
        <v>-55540</v>
      </c>
      <c r="G5220" s="45">
        <v>-85940</v>
      </c>
      <c r="H5220" s="45">
        <v>-54430</v>
      </c>
      <c r="I5220" s="55">
        <f>pro[[#This Row],[Admin expenses 3]]+pro[[#This Row],[Admin expenses 2]]+pro[[#This Row],[Admin expenses 1]]+pro[[#This Row],[COGS]]</f>
        <v>-335396.03899999999</v>
      </c>
      <c r="J5220" s="55">
        <f>pro[[#This Row],[Revenue]]+pro[[#This Row],[AdminExp]]</f>
        <v>154910.18999999994</v>
      </c>
      <c r="K5220" s="83">
        <f>pro[[#This Row],[Profit]]/pro[[#This Row],[Revenue]]</f>
        <v>0.31594579231829412</v>
      </c>
      <c r="L5220" s="56">
        <f t="shared" si="81"/>
        <v>5</v>
      </c>
      <c r="M5220" s="82" t="str">
        <f>"Q"&amp;" "&amp;VLOOKUP(pro[[#This Row],[Period]],Mapping!A:B,2,0)</f>
        <v>Q 2</v>
      </c>
      <c r="N5220"/>
    </row>
    <row r="5221" spans="1:14" ht="11.25" customHeight="1" x14ac:dyDescent="0.2">
      <c r="A5221" s="42" t="s">
        <v>43</v>
      </c>
      <c r="B5221" s="44" t="s">
        <v>39</v>
      </c>
      <c r="C5221" s="44" t="s">
        <v>59</v>
      </c>
      <c r="D5221" s="43">
        <v>311511.29099999997</v>
      </c>
      <c r="E5221" s="43">
        <v>-76012.75499999999</v>
      </c>
      <c r="F5221" s="45">
        <v>-83510</v>
      </c>
      <c r="G5221" s="45">
        <v>-19980</v>
      </c>
      <c r="H5221" s="45">
        <v>-105880</v>
      </c>
      <c r="I5221" s="55">
        <f>pro[[#This Row],[Admin expenses 3]]+pro[[#This Row],[Admin expenses 2]]+pro[[#This Row],[Admin expenses 1]]+pro[[#This Row],[COGS]]</f>
        <v>-285382.755</v>
      </c>
      <c r="J5221" s="55">
        <f>pro[[#This Row],[Revenue]]+pro[[#This Row],[AdminExp]]</f>
        <v>26128.535999999964</v>
      </c>
      <c r="K5221" s="83">
        <f>pro[[#This Row],[Profit]]/pro[[#This Row],[Revenue]]</f>
        <v>8.3876690042673174E-2</v>
      </c>
      <c r="L5221" s="56">
        <f t="shared" si="81"/>
        <v>5</v>
      </c>
      <c r="M5221" s="82" t="str">
        <f>"Q"&amp;" "&amp;VLOOKUP(pro[[#This Row],[Period]],Mapping!A:B,2,0)</f>
        <v>Q 2</v>
      </c>
      <c r="N5221"/>
    </row>
    <row r="5222" spans="1:14" ht="11.25" customHeight="1" x14ac:dyDescent="0.2">
      <c r="A5222" s="42" t="s">
        <v>43</v>
      </c>
      <c r="B5222" s="44" t="s">
        <v>39</v>
      </c>
      <c r="C5222" s="44" t="s">
        <v>60</v>
      </c>
      <c r="D5222" s="43">
        <v>270481.484</v>
      </c>
      <c r="E5222" s="43">
        <v>-70471.778999999995</v>
      </c>
      <c r="F5222" s="45">
        <v>-33410</v>
      </c>
      <c r="G5222" s="45">
        <v>-50150</v>
      </c>
      <c r="H5222" s="45">
        <v>-80830</v>
      </c>
      <c r="I5222" s="55">
        <f>pro[[#This Row],[Admin expenses 3]]+pro[[#This Row],[Admin expenses 2]]+pro[[#This Row],[Admin expenses 1]]+pro[[#This Row],[COGS]]</f>
        <v>-234861.77899999998</v>
      </c>
      <c r="J5222" s="55">
        <f>pro[[#This Row],[Revenue]]+pro[[#This Row],[AdminExp]]</f>
        <v>35619.705000000016</v>
      </c>
      <c r="K5222" s="83">
        <f>pro[[#This Row],[Profit]]/pro[[#This Row],[Revenue]]</f>
        <v>0.13168999398125167</v>
      </c>
      <c r="L5222" s="56">
        <f t="shared" si="81"/>
        <v>5</v>
      </c>
      <c r="M5222" s="82" t="str">
        <f>"Q"&amp;" "&amp;VLOOKUP(pro[[#This Row],[Period]],Mapping!A:B,2,0)</f>
        <v>Q 2</v>
      </c>
      <c r="N5222"/>
    </row>
    <row r="5223" spans="1:14" ht="11.25" customHeight="1" x14ac:dyDescent="0.2">
      <c r="A5223" s="42" t="s">
        <v>43</v>
      </c>
      <c r="B5223" s="44" t="s">
        <v>39</v>
      </c>
      <c r="C5223" s="44" t="s">
        <v>57</v>
      </c>
      <c r="D5223" s="43">
        <v>128037.89599999999</v>
      </c>
      <c r="E5223" s="43">
        <v>-28954.946999999996</v>
      </c>
      <c r="F5223" s="45">
        <v>-30340</v>
      </c>
      <c r="G5223" s="45">
        <v>-104310</v>
      </c>
      <c r="H5223" s="45">
        <v>-57760</v>
      </c>
      <c r="I5223" s="55">
        <f>pro[[#This Row],[Admin expenses 3]]+pro[[#This Row],[Admin expenses 2]]+pro[[#This Row],[Admin expenses 1]]+pro[[#This Row],[COGS]]</f>
        <v>-221364.94699999999</v>
      </c>
      <c r="J5223" s="55">
        <f>pro[[#This Row],[Revenue]]+pro[[#This Row],[AdminExp]]</f>
        <v>-93327.050999999992</v>
      </c>
      <c r="K5223" s="83">
        <f>pro[[#This Row],[Profit]]/pro[[#This Row],[Revenue]]</f>
        <v>-0.72890178545264439</v>
      </c>
      <c r="L5223" s="56">
        <f t="shared" si="81"/>
        <v>5</v>
      </c>
      <c r="M5223" s="82" t="str">
        <f>"Q"&amp;" "&amp;VLOOKUP(pro[[#This Row],[Period]],Mapping!A:B,2,0)</f>
        <v>Q 2</v>
      </c>
      <c r="N5223"/>
    </row>
    <row r="5224" spans="1:14" ht="11.25" customHeight="1" x14ac:dyDescent="0.2">
      <c r="A5224" s="42" t="s">
        <v>43</v>
      </c>
      <c r="B5224" s="44" t="s">
        <v>39</v>
      </c>
      <c r="C5224" s="44" t="s">
        <v>58</v>
      </c>
      <c r="D5224" s="43">
        <v>506668.66599999997</v>
      </c>
      <c r="E5224" s="43">
        <v>-79007.088999999993</v>
      </c>
      <c r="F5224" s="45">
        <v>-82960</v>
      </c>
      <c r="G5224" s="45">
        <v>-29190</v>
      </c>
      <c r="H5224" s="45">
        <v>-26320</v>
      </c>
      <c r="I5224" s="55">
        <f>pro[[#This Row],[Admin expenses 3]]+pro[[#This Row],[Admin expenses 2]]+pro[[#This Row],[Admin expenses 1]]+pro[[#This Row],[COGS]]</f>
        <v>-217477.08899999998</v>
      </c>
      <c r="J5224" s="55">
        <f>pro[[#This Row],[Revenue]]+pro[[#This Row],[AdminExp]]</f>
        <v>289191.57699999999</v>
      </c>
      <c r="K5224" s="83">
        <f>pro[[#This Row],[Profit]]/pro[[#This Row],[Revenue]]</f>
        <v>0.57077059705128874</v>
      </c>
      <c r="L5224" s="56">
        <f t="shared" si="81"/>
        <v>5</v>
      </c>
      <c r="M5224" s="82" t="str">
        <f>"Q"&amp;" "&amp;VLOOKUP(pro[[#This Row],[Period]],Mapping!A:B,2,0)</f>
        <v>Q 2</v>
      </c>
      <c r="N5224"/>
    </row>
    <row r="5225" spans="1:14" ht="11.25" customHeight="1" x14ac:dyDescent="0.2">
      <c r="A5225" s="42" t="s">
        <v>43</v>
      </c>
      <c r="B5225" s="44" t="s">
        <v>39</v>
      </c>
      <c r="C5225" s="44" t="s">
        <v>59</v>
      </c>
      <c r="D5225" s="43">
        <v>403089.53999999992</v>
      </c>
      <c r="E5225" s="43">
        <v>-94192.510999999999</v>
      </c>
      <c r="F5225" s="45">
        <v>-19610</v>
      </c>
      <c r="G5225" s="45">
        <v>-19430</v>
      </c>
      <c r="H5225" s="45">
        <v>-33430</v>
      </c>
      <c r="I5225" s="55">
        <f>pro[[#This Row],[Admin expenses 3]]+pro[[#This Row],[Admin expenses 2]]+pro[[#This Row],[Admin expenses 1]]+pro[[#This Row],[COGS]]</f>
        <v>-166662.511</v>
      </c>
      <c r="J5225" s="55">
        <f>pro[[#This Row],[Revenue]]+pro[[#This Row],[AdminExp]]</f>
        <v>236427.02899999992</v>
      </c>
      <c r="K5225" s="83">
        <f>pro[[#This Row],[Profit]]/pro[[#This Row],[Revenue]]</f>
        <v>0.58653724678640873</v>
      </c>
      <c r="L5225" s="56">
        <f t="shared" si="81"/>
        <v>5</v>
      </c>
      <c r="M5225" s="82" t="str">
        <f>"Q"&amp;" "&amp;VLOOKUP(pro[[#This Row],[Period]],Mapping!A:B,2,0)</f>
        <v>Q 2</v>
      </c>
      <c r="N5225"/>
    </row>
    <row r="5226" spans="1:14" ht="11.25" customHeight="1" x14ac:dyDescent="0.2">
      <c r="A5226" s="42" t="s">
        <v>43</v>
      </c>
      <c r="B5226" s="44" t="s">
        <v>39</v>
      </c>
      <c r="C5226" s="44" t="s">
        <v>60</v>
      </c>
      <c r="D5226" s="43">
        <v>443199.04299999995</v>
      </c>
      <c r="E5226" s="43">
        <v>-110043.11500000001</v>
      </c>
      <c r="F5226" s="45">
        <v>-62070</v>
      </c>
      <c r="G5226" s="45">
        <v>-34500</v>
      </c>
      <c r="H5226" s="45">
        <v>-45860</v>
      </c>
      <c r="I5226" s="55">
        <f>pro[[#This Row],[Admin expenses 3]]+pro[[#This Row],[Admin expenses 2]]+pro[[#This Row],[Admin expenses 1]]+pro[[#This Row],[COGS]]</f>
        <v>-252473.11499999999</v>
      </c>
      <c r="J5226" s="55">
        <f>pro[[#This Row],[Revenue]]+pro[[#This Row],[AdminExp]]</f>
        <v>190725.92799999996</v>
      </c>
      <c r="K5226" s="83">
        <f>pro[[#This Row],[Profit]]/pro[[#This Row],[Revenue]]</f>
        <v>0.43033921442831269</v>
      </c>
      <c r="L5226" s="56">
        <f t="shared" si="81"/>
        <v>5</v>
      </c>
      <c r="M5226" s="82" t="str">
        <f>"Q"&amp;" "&amp;VLOOKUP(pro[[#This Row],[Period]],Mapping!A:B,2,0)</f>
        <v>Q 2</v>
      </c>
      <c r="N5226"/>
    </row>
    <row r="5227" spans="1:14" ht="11.25" customHeight="1" x14ac:dyDescent="0.2">
      <c r="A5227" s="42" t="s">
        <v>43</v>
      </c>
      <c r="B5227" s="44" t="s">
        <v>39</v>
      </c>
      <c r="C5227" s="44" t="s">
        <v>57</v>
      </c>
      <c r="D5227" s="43">
        <v>205408.973</v>
      </c>
      <c r="E5227" s="43">
        <v>-23658.494999999999</v>
      </c>
      <c r="F5227" s="45">
        <v>-67080</v>
      </c>
      <c r="G5227" s="45">
        <v>-39950</v>
      </c>
      <c r="H5227" s="45">
        <v>-85990</v>
      </c>
      <c r="I5227" s="55">
        <f>pro[[#This Row],[Admin expenses 3]]+pro[[#This Row],[Admin expenses 2]]+pro[[#This Row],[Admin expenses 1]]+pro[[#This Row],[COGS]]</f>
        <v>-216678.495</v>
      </c>
      <c r="J5227" s="55">
        <f>pro[[#This Row],[Revenue]]+pro[[#This Row],[AdminExp]]</f>
        <v>-11269.521999999997</v>
      </c>
      <c r="K5227" s="83">
        <f>pro[[#This Row],[Profit]]/pro[[#This Row],[Revenue]]</f>
        <v>-5.4863825252658253E-2</v>
      </c>
      <c r="L5227" s="56">
        <f t="shared" si="81"/>
        <v>5</v>
      </c>
      <c r="M5227" s="82" t="str">
        <f>"Q"&amp;" "&amp;VLOOKUP(pro[[#This Row],[Period]],Mapping!A:B,2,0)</f>
        <v>Q 2</v>
      </c>
      <c r="N5227"/>
    </row>
    <row r="5228" spans="1:14" ht="11.25" customHeight="1" x14ac:dyDescent="0.2">
      <c r="A5228" s="42" t="s">
        <v>43</v>
      </c>
      <c r="B5228" s="44" t="s">
        <v>39</v>
      </c>
      <c r="C5228" s="44" t="s">
        <v>57</v>
      </c>
      <c r="D5228" s="43">
        <v>309432.38899999997</v>
      </c>
      <c r="E5228" s="43">
        <v>-46640.565999999999</v>
      </c>
      <c r="F5228" s="45">
        <v>-70720</v>
      </c>
      <c r="G5228" s="45">
        <v>-36580</v>
      </c>
      <c r="H5228" s="45">
        <v>-41180</v>
      </c>
      <c r="I5228" s="55">
        <f>pro[[#This Row],[Admin expenses 3]]+pro[[#This Row],[Admin expenses 2]]+pro[[#This Row],[Admin expenses 1]]+pro[[#This Row],[COGS]]</f>
        <v>-195120.56599999999</v>
      </c>
      <c r="J5228" s="55">
        <f>pro[[#This Row],[Revenue]]+pro[[#This Row],[AdminExp]]</f>
        <v>114311.82299999997</v>
      </c>
      <c r="K5228" s="83">
        <f>pro[[#This Row],[Profit]]/pro[[#This Row],[Revenue]]</f>
        <v>0.36942423309151384</v>
      </c>
      <c r="L5228" s="56">
        <f t="shared" si="81"/>
        <v>5</v>
      </c>
      <c r="M5228" s="82" t="str">
        <f>"Q"&amp;" "&amp;VLOOKUP(pro[[#This Row],[Period]],Mapping!A:B,2,0)</f>
        <v>Q 2</v>
      </c>
      <c r="N5228"/>
    </row>
    <row r="5229" spans="1:14" ht="11.25" customHeight="1" x14ac:dyDescent="0.2">
      <c r="A5229" s="42" t="s">
        <v>43</v>
      </c>
      <c r="B5229" s="44" t="s">
        <v>39</v>
      </c>
      <c r="C5229" s="44" t="s">
        <v>58</v>
      </c>
      <c r="D5229" s="43">
        <v>83370.895999999993</v>
      </c>
      <c r="E5229" s="43">
        <v>-21027.320999999996</v>
      </c>
      <c r="F5229" s="45">
        <v>-73740</v>
      </c>
      <c r="G5229" s="45">
        <v>-90710</v>
      </c>
      <c r="H5229" s="45">
        <v>-68760</v>
      </c>
      <c r="I5229" s="55">
        <f>pro[[#This Row],[Admin expenses 3]]+pro[[#This Row],[Admin expenses 2]]+pro[[#This Row],[Admin expenses 1]]+pro[[#This Row],[COGS]]</f>
        <v>-254237.321</v>
      </c>
      <c r="J5229" s="55">
        <f>pro[[#This Row],[Revenue]]+pro[[#This Row],[AdminExp]]</f>
        <v>-170866.42499999999</v>
      </c>
      <c r="K5229" s="83">
        <f>pro[[#This Row],[Profit]]/pro[[#This Row],[Revenue]]</f>
        <v>-2.0494732958129656</v>
      </c>
      <c r="L5229" s="56">
        <f t="shared" si="81"/>
        <v>5</v>
      </c>
      <c r="M5229" s="82" t="str">
        <f>"Q"&amp;" "&amp;VLOOKUP(pro[[#This Row],[Period]],Mapping!A:B,2,0)</f>
        <v>Q 2</v>
      </c>
      <c r="N5229"/>
    </row>
    <row r="5230" spans="1:14" ht="11.25" customHeight="1" x14ac:dyDescent="0.2">
      <c r="A5230" s="42" t="s">
        <v>43</v>
      </c>
      <c r="B5230" s="44" t="s">
        <v>39</v>
      </c>
      <c r="C5230" s="44" t="s">
        <v>59</v>
      </c>
      <c r="D5230" s="43">
        <v>301560.34299999999</v>
      </c>
      <c r="E5230" s="43">
        <v>-321397.97200000001</v>
      </c>
      <c r="F5230" s="45">
        <v>-97300</v>
      </c>
      <c r="G5230" s="45">
        <v>-52540</v>
      </c>
      <c r="H5230" s="45">
        <v>-101000</v>
      </c>
      <c r="I5230" s="55">
        <f>pro[[#This Row],[Admin expenses 3]]+pro[[#This Row],[Admin expenses 2]]+pro[[#This Row],[Admin expenses 1]]+pro[[#This Row],[COGS]]</f>
        <v>-572237.97200000007</v>
      </c>
      <c r="J5230" s="55">
        <f>pro[[#This Row],[Revenue]]+pro[[#This Row],[AdminExp]]</f>
        <v>-270677.62900000007</v>
      </c>
      <c r="K5230" s="83">
        <f>pro[[#This Row],[Profit]]/pro[[#This Row],[Revenue]]</f>
        <v>-0.89759026769643935</v>
      </c>
      <c r="L5230" s="56">
        <f t="shared" si="81"/>
        <v>5</v>
      </c>
      <c r="M5230" s="82" t="str">
        <f>"Q"&amp;" "&amp;VLOOKUP(pro[[#This Row],[Period]],Mapping!A:B,2,0)</f>
        <v>Q 2</v>
      </c>
      <c r="N5230"/>
    </row>
    <row r="5231" spans="1:14" ht="11.25" customHeight="1" x14ac:dyDescent="0.2">
      <c r="A5231" s="42" t="s">
        <v>43</v>
      </c>
      <c r="B5231" s="44" t="s">
        <v>39</v>
      </c>
      <c r="C5231" s="44" t="s">
        <v>57</v>
      </c>
      <c r="D5231" s="43">
        <v>163841.20199999999</v>
      </c>
      <c r="E5231" s="43">
        <v>-1469.2509999999997</v>
      </c>
      <c r="F5231" s="45">
        <v>-68670</v>
      </c>
      <c r="G5231" s="45">
        <v>-41090</v>
      </c>
      <c r="H5231" s="45">
        <v>-85510</v>
      </c>
      <c r="I5231" s="55">
        <f>pro[[#This Row],[Admin expenses 3]]+pro[[#This Row],[Admin expenses 2]]+pro[[#This Row],[Admin expenses 1]]+pro[[#This Row],[COGS]]</f>
        <v>-196739.25099999999</v>
      </c>
      <c r="J5231" s="55">
        <f>pro[[#This Row],[Revenue]]+pro[[#This Row],[AdminExp]]</f>
        <v>-32898.048999999999</v>
      </c>
      <c r="K5231" s="83">
        <f>pro[[#This Row],[Profit]]/pro[[#This Row],[Revenue]]</f>
        <v>-0.2007922830058339</v>
      </c>
      <c r="L5231" s="56">
        <f t="shared" si="81"/>
        <v>5</v>
      </c>
      <c r="M5231" s="82" t="str">
        <f>"Q"&amp;" "&amp;VLOOKUP(pro[[#This Row],[Period]],Mapping!A:B,2,0)</f>
        <v>Q 2</v>
      </c>
      <c r="N5231"/>
    </row>
    <row r="5232" spans="1:14" ht="11.25" customHeight="1" x14ac:dyDescent="0.2">
      <c r="A5232" s="42" t="s">
        <v>43</v>
      </c>
      <c r="B5232" s="44" t="s">
        <v>39</v>
      </c>
      <c r="C5232" s="44" t="s">
        <v>58</v>
      </c>
      <c r="D5232" s="43">
        <v>2759805.923</v>
      </c>
      <c r="E5232" s="43">
        <v>-137426.149</v>
      </c>
      <c r="F5232" s="45">
        <v>-92970</v>
      </c>
      <c r="G5232" s="45">
        <v>-71690</v>
      </c>
      <c r="H5232" s="45">
        <v>-82720</v>
      </c>
      <c r="I5232" s="55">
        <f>pro[[#This Row],[Admin expenses 3]]+pro[[#This Row],[Admin expenses 2]]+pro[[#This Row],[Admin expenses 1]]+pro[[#This Row],[COGS]]</f>
        <v>-384806.14899999998</v>
      </c>
      <c r="J5232" s="55">
        <f>pro[[#This Row],[Revenue]]+pro[[#This Row],[AdminExp]]</f>
        <v>2374999.7740000002</v>
      </c>
      <c r="K5232" s="83">
        <f>pro[[#This Row],[Profit]]/pro[[#This Row],[Revenue]]</f>
        <v>0.8605676776786888</v>
      </c>
      <c r="L5232" s="56">
        <f t="shared" si="81"/>
        <v>5</v>
      </c>
      <c r="M5232" s="82" t="str">
        <f>"Q"&amp;" "&amp;VLOOKUP(pro[[#This Row],[Period]],Mapping!A:B,2,0)</f>
        <v>Q 2</v>
      </c>
      <c r="N5232"/>
    </row>
    <row r="5233" spans="1:14" ht="11.25" customHeight="1" x14ac:dyDescent="0.2">
      <c r="A5233" s="42" t="s">
        <v>43</v>
      </c>
      <c r="B5233" s="44" t="s">
        <v>37</v>
      </c>
      <c r="C5233" s="44" t="s">
        <v>59</v>
      </c>
      <c r="D5233" s="43">
        <v>482904.20499999996</v>
      </c>
      <c r="E5233" s="43">
        <v>-231109.38199999998</v>
      </c>
      <c r="F5233" s="45">
        <v>-82870</v>
      </c>
      <c r="G5233" s="45">
        <v>-72780</v>
      </c>
      <c r="H5233" s="45">
        <v>-100180</v>
      </c>
      <c r="I5233" s="55">
        <f>pro[[#This Row],[Admin expenses 3]]+pro[[#This Row],[Admin expenses 2]]+pro[[#This Row],[Admin expenses 1]]+pro[[#This Row],[COGS]]</f>
        <v>-486939.38199999998</v>
      </c>
      <c r="J5233" s="55">
        <f>pro[[#This Row],[Revenue]]+pro[[#This Row],[AdminExp]]</f>
        <v>-4035.1770000000251</v>
      </c>
      <c r="K5233" s="83">
        <f>pro[[#This Row],[Profit]]/pro[[#This Row],[Revenue]]</f>
        <v>-8.3560610121422019E-3</v>
      </c>
      <c r="L5233" s="56">
        <f t="shared" si="81"/>
        <v>5</v>
      </c>
      <c r="M5233" s="82" t="str">
        <f>"Q"&amp;" "&amp;VLOOKUP(pro[[#This Row],[Period]],Mapping!A:B,2,0)</f>
        <v>Q 2</v>
      </c>
      <c r="N5233"/>
    </row>
    <row r="5234" spans="1:14" ht="11.25" customHeight="1" x14ac:dyDescent="0.2">
      <c r="A5234" s="42" t="s">
        <v>43</v>
      </c>
      <c r="B5234" s="44" t="s">
        <v>37</v>
      </c>
      <c r="C5234" s="44" t="s">
        <v>57</v>
      </c>
      <c r="D5234" s="43">
        <v>28426.971999999998</v>
      </c>
      <c r="E5234" s="43">
        <v>-3350.8159999999998</v>
      </c>
      <c r="F5234" s="45">
        <v>-35200</v>
      </c>
      <c r="G5234" s="45">
        <v>-27490</v>
      </c>
      <c r="H5234" s="45">
        <v>-40150</v>
      </c>
      <c r="I5234" s="55">
        <f>pro[[#This Row],[Admin expenses 3]]+pro[[#This Row],[Admin expenses 2]]+pro[[#This Row],[Admin expenses 1]]+pro[[#This Row],[COGS]]</f>
        <v>-106190.81600000001</v>
      </c>
      <c r="J5234" s="55">
        <f>pro[[#This Row],[Revenue]]+pro[[#This Row],[AdminExp]]</f>
        <v>-77763.844000000012</v>
      </c>
      <c r="K5234" s="83">
        <f>pro[[#This Row],[Profit]]/pro[[#This Row],[Revenue]]</f>
        <v>-2.7355655044793381</v>
      </c>
      <c r="L5234" s="56">
        <f t="shared" si="81"/>
        <v>5</v>
      </c>
      <c r="M5234" s="82" t="str">
        <f>"Q"&amp;" "&amp;VLOOKUP(pro[[#This Row],[Period]],Mapping!A:B,2,0)</f>
        <v>Q 2</v>
      </c>
      <c r="N5234"/>
    </row>
    <row r="5235" spans="1:14" ht="11.25" customHeight="1" x14ac:dyDescent="0.2">
      <c r="A5235" s="42" t="s">
        <v>43</v>
      </c>
      <c r="B5235" s="44" t="s">
        <v>37</v>
      </c>
      <c r="C5235" s="44" t="s">
        <v>58</v>
      </c>
      <c r="D5235" s="43">
        <v>78407.944999999992</v>
      </c>
      <c r="E5235" s="43">
        <v>-43100.938999999998</v>
      </c>
      <c r="F5235" s="45">
        <v>-31590</v>
      </c>
      <c r="G5235" s="45">
        <v>-106170</v>
      </c>
      <c r="H5235" s="45">
        <v>-94200</v>
      </c>
      <c r="I5235" s="55">
        <f>pro[[#This Row],[Admin expenses 3]]+pro[[#This Row],[Admin expenses 2]]+pro[[#This Row],[Admin expenses 1]]+pro[[#This Row],[COGS]]</f>
        <v>-275060.93900000001</v>
      </c>
      <c r="J5235" s="55">
        <f>pro[[#This Row],[Revenue]]+pro[[#This Row],[AdminExp]]</f>
        <v>-196652.99400000001</v>
      </c>
      <c r="K5235" s="83">
        <f>pro[[#This Row],[Profit]]/pro[[#This Row],[Revenue]]</f>
        <v>-2.5080748385893803</v>
      </c>
      <c r="L5235" s="56">
        <f t="shared" si="81"/>
        <v>5</v>
      </c>
      <c r="M5235" s="82" t="str">
        <f>"Q"&amp;" "&amp;VLOOKUP(pro[[#This Row],[Period]],Mapping!A:B,2,0)</f>
        <v>Q 2</v>
      </c>
      <c r="N5235"/>
    </row>
    <row r="5236" spans="1:14" ht="11.25" customHeight="1" x14ac:dyDescent="0.2">
      <c r="A5236" s="42" t="s">
        <v>43</v>
      </c>
      <c r="B5236" s="44" t="s">
        <v>37</v>
      </c>
      <c r="C5236" s="44" t="s">
        <v>59</v>
      </c>
      <c r="D5236" s="43">
        <v>30868.942999999996</v>
      </c>
      <c r="E5236" s="43">
        <v>-3981.0049999999997</v>
      </c>
      <c r="F5236" s="45">
        <v>-74600</v>
      </c>
      <c r="G5236" s="45">
        <v>-40290</v>
      </c>
      <c r="H5236" s="45">
        <v>-36510</v>
      </c>
      <c r="I5236" s="55">
        <f>pro[[#This Row],[Admin expenses 3]]+pro[[#This Row],[Admin expenses 2]]+pro[[#This Row],[Admin expenses 1]]+pro[[#This Row],[COGS]]</f>
        <v>-155381.005</v>
      </c>
      <c r="J5236" s="55">
        <f>pro[[#This Row],[Revenue]]+pro[[#This Row],[AdminExp]]</f>
        <v>-124512.06200000001</v>
      </c>
      <c r="K5236" s="83">
        <f>pro[[#This Row],[Profit]]/pro[[#This Row],[Revenue]]</f>
        <v>-4.0335706344075346</v>
      </c>
      <c r="L5236" s="56">
        <f t="shared" si="81"/>
        <v>5</v>
      </c>
      <c r="M5236" s="82" t="str">
        <f>"Q"&amp;" "&amp;VLOOKUP(pro[[#This Row],[Period]],Mapping!A:B,2,0)</f>
        <v>Q 2</v>
      </c>
      <c r="N5236"/>
    </row>
    <row r="5237" spans="1:14" ht="11.25" customHeight="1" x14ac:dyDescent="0.2">
      <c r="A5237" s="42" t="s">
        <v>43</v>
      </c>
      <c r="B5237" s="44" t="s">
        <v>37</v>
      </c>
      <c r="C5237" s="44" t="s">
        <v>57</v>
      </c>
      <c r="D5237" s="43">
        <v>-4422.8799999999992</v>
      </c>
      <c r="E5237" s="43">
        <v>1984.9549999999999</v>
      </c>
      <c r="F5237" s="45">
        <v>-53790</v>
      </c>
      <c r="G5237" s="45">
        <v>-91600</v>
      </c>
      <c r="H5237" s="45">
        <v>-32760</v>
      </c>
      <c r="I5237" s="55">
        <f>pro[[#This Row],[Admin expenses 3]]+pro[[#This Row],[Admin expenses 2]]+pro[[#This Row],[Admin expenses 1]]+pro[[#This Row],[COGS]]</f>
        <v>-176165.04500000001</v>
      </c>
      <c r="J5237" s="55">
        <f>pro[[#This Row],[Revenue]]+pro[[#This Row],[AdminExp]]</f>
        <v>-180587.92500000002</v>
      </c>
      <c r="K5237" s="83">
        <f>pro[[#This Row],[Profit]]/pro[[#This Row],[Revenue]]</f>
        <v>40.830392187895683</v>
      </c>
      <c r="L5237" s="56">
        <f t="shared" si="81"/>
        <v>5</v>
      </c>
      <c r="M5237" s="82" t="str">
        <f>"Q"&amp;" "&amp;VLOOKUP(pro[[#This Row],[Period]],Mapping!A:B,2,0)</f>
        <v>Q 2</v>
      </c>
      <c r="N5237"/>
    </row>
    <row r="5238" spans="1:14" ht="11.25" customHeight="1" x14ac:dyDescent="0.2">
      <c r="A5238" s="42" t="s">
        <v>43</v>
      </c>
      <c r="B5238" s="44" t="s">
        <v>37</v>
      </c>
      <c r="C5238" s="44" t="s">
        <v>57</v>
      </c>
      <c r="D5238" s="43">
        <v>51856.497000000003</v>
      </c>
      <c r="E5238" s="43">
        <v>-29437.918999999998</v>
      </c>
      <c r="F5238" s="45">
        <v>-73890</v>
      </c>
      <c r="G5238" s="45">
        <v>-50370</v>
      </c>
      <c r="H5238" s="45">
        <v>-89620</v>
      </c>
      <c r="I5238" s="55">
        <f>pro[[#This Row],[Admin expenses 3]]+pro[[#This Row],[Admin expenses 2]]+pro[[#This Row],[Admin expenses 1]]+pro[[#This Row],[COGS]]</f>
        <v>-243317.91899999999</v>
      </c>
      <c r="J5238" s="55">
        <f>pro[[#This Row],[Revenue]]+pro[[#This Row],[AdminExp]]</f>
        <v>-191461.42199999999</v>
      </c>
      <c r="K5238" s="83">
        <f>pro[[#This Row],[Profit]]/pro[[#This Row],[Revenue]]</f>
        <v>-3.6921395211095724</v>
      </c>
      <c r="L5238" s="56">
        <f t="shared" si="81"/>
        <v>5</v>
      </c>
      <c r="M5238" s="82" t="str">
        <f>"Q"&amp;" "&amp;VLOOKUP(pro[[#This Row],[Period]],Mapping!A:B,2,0)</f>
        <v>Q 2</v>
      </c>
      <c r="N5238"/>
    </row>
    <row r="5239" spans="1:14" ht="11.25" customHeight="1" x14ac:dyDescent="0.2">
      <c r="A5239" s="42" t="s">
        <v>43</v>
      </c>
      <c r="B5239" s="44" t="s">
        <v>37</v>
      </c>
      <c r="C5239" s="44" t="s">
        <v>57</v>
      </c>
      <c r="D5239" s="43">
        <v>39311.663999999997</v>
      </c>
      <c r="E5239" s="43">
        <v>-22656.010999999999</v>
      </c>
      <c r="F5239" s="45">
        <v>-13810</v>
      </c>
      <c r="G5239" s="45">
        <v>-96490</v>
      </c>
      <c r="H5239" s="45">
        <v>-23450</v>
      </c>
      <c r="I5239" s="55">
        <f>pro[[#This Row],[Admin expenses 3]]+pro[[#This Row],[Admin expenses 2]]+pro[[#This Row],[Admin expenses 1]]+pro[[#This Row],[COGS]]</f>
        <v>-156406.011</v>
      </c>
      <c r="J5239" s="55">
        <f>pro[[#This Row],[Revenue]]+pro[[#This Row],[AdminExp]]</f>
        <v>-117094.34700000001</v>
      </c>
      <c r="K5239" s="83">
        <f>pro[[#This Row],[Profit]]/pro[[#This Row],[Revenue]]</f>
        <v>-2.9786158886583896</v>
      </c>
      <c r="L5239" s="56">
        <f t="shared" si="81"/>
        <v>5</v>
      </c>
      <c r="M5239" s="82" t="str">
        <f>"Q"&amp;" "&amp;VLOOKUP(pro[[#This Row],[Period]],Mapping!A:B,2,0)</f>
        <v>Q 2</v>
      </c>
      <c r="N5239"/>
    </row>
    <row r="5240" spans="1:14" ht="11.25" customHeight="1" x14ac:dyDescent="0.2">
      <c r="A5240" s="42" t="s">
        <v>43</v>
      </c>
      <c r="B5240" s="44" t="s">
        <v>37</v>
      </c>
      <c r="C5240" s="44" t="s">
        <v>57</v>
      </c>
      <c r="D5240" s="43">
        <v>106541.533</v>
      </c>
      <c r="E5240" s="43">
        <v>-153444.76699999999</v>
      </c>
      <c r="F5240" s="45">
        <v>-61930</v>
      </c>
      <c r="G5240" s="45">
        <v>-73130</v>
      </c>
      <c r="H5240" s="45">
        <v>-84540</v>
      </c>
      <c r="I5240" s="55">
        <f>pro[[#This Row],[Admin expenses 3]]+pro[[#This Row],[Admin expenses 2]]+pro[[#This Row],[Admin expenses 1]]+pro[[#This Row],[COGS]]</f>
        <v>-373044.76699999999</v>
      </c>
      <c r="J5240" s="55">
        <f>pro[[#This Row],[Revenue]]+pro[[#This Row],[AdminExp]]</f>
        <v>-266503.234</v>
      </c>
      <c r="K5240" s="83">
        <f>pro[[#This Row],[Profit]]/pro[[#This Row],[Revenue]]</f>
        <v>-2.5014022841214421</v>
      </c>
      <c r="L5240" s="56">
        <f t="shared" si="81"/>
        <v>5</v>
      </c>
      <c r="M5240" s="82" t="str">
        <f>"Q"&amp;" "&amp;VLOOKUP(pro[[#This Row],[Period]],Mapping!A:B,2,0)</f>
        <v>Q 2</v>
      </c>
      <c r="N5240"/>
    </row>
    <row r="5241" spans="1:14" ht="11.25" customHeight="1" x14ac:dyDescent="0.2">
      <c r="A5241" s="42" t="s">
        <v>43</v>
      </c>
      <c r="B5241" s="44" t="s">
        <v>37</v>
      </c>
      <c r="C5241" s="44" t="s">
        <v>57</v>
      </c>
      <c r="D5241" s="43">
        <v>42829095.917999998</v>
      </c>
      <c r="E5241" s="43">
        <v>-47183261.285999998</v>
      </c>
      <c r="F5241" s="45">
        <v>-48510</v>
      </c>
      <c r="G5241" s="45">
        <v>-18840</v>
      </c>
      <c r="H5241" s="45">
        <v>-64220</v>
      </c>
      <c r="I5241" s="55">
        <f>pro[[#This Row],[Admin expenses 3]]+pro[[#This Row],[Admin expenses 2]]+pro[[#This Row],[Admin expenses 1]]+pro[[#This Row],[COGS]]</f>
        <v>-47314831.285999998</v>
      </c>
      <c r="J5241" s="55">
        <f>pro[[#This Row],[Revenue]]+pro[[#This Row],[AdminExp]]</f>
        <v>-4485735.3680000007</v>
      </c>
      <c r="K5241" s="83">
        <f>pro[[#This Row],[Profit]]/pro[[#This Row],[Revenue]]</f>
        <v>-0.10473570062250037</v>
      </c>
      <c r="L5241" s="56">
        <f t="shared" si="81"/>
        <v>5</v>
      </c>
      <c r="M5241" s="82" t="str">
        <f>"Q"&amp;" "&amp;VLOOKUP(pro[[#This Row],[Period]],Mapping!A:B,2,0)</f>
        <v>Q 2</v>
      </c>
      <c r="N5241"/>
    </row>
    <row r="5242" spans="1:14" ht="11.25" customHeight="1" x14ac:dyDescent="0.2">
      <c r="A5242" s="42" t="s">
        <v>43</v>
      </c>
      <c r="B5242" s="44" t="s">
        <v>37</v>
      </c>
      <c r="C5242" s="44" t="s">
        <v>57</v>
      </c>
      <c r="D5242" s="43">
        <v>13172.964</v>
      </c>
      <c r="E5242" s="43">
        <v>-1066.3800000000001</v>
      </c>
      <c r="F5242" s="45">
        <v>-72140</v>
      </c>
      <c r="G5242" s="45">
        <v>-91060</v>
      </c>
      <c r="H5242" s="45">
        <v>-102810</v>
      </c>
      <c r="I5242" s="55">
        <f>pro[[#This Row],[Admin expenses 3]]+pro[[#This Row],[Admin expenses 2]]+pro[[#This Row],[Admin expenses 1]]+pro[[#This Row],[COGS]]</f>
        <v>-267076.38</v>
      </c>
      <c r="J5242" s="55">
        <f>pro[[#This Row],[Revenue]]+pro[[#This Row],[AdminExp]]</f>
        <v>-253903.416</v>
      </c>
      <c r="K5242" s="83">
        <f>pro[[#This Row],[Profit]]/pro[[#This Row],[Revenue]]</f>
        <v>-19.274585127538494</v>
      </c>
      <c r="L5242" s="56">
        <f t="shared" si="81"/>
        <v>5</v>
      </c>
      <c r="M5242" s="82" t="str">
        <f>"Q"&amp;" "&amp;VLOOKUP(pro[[#This Row],[Period]],Mapping!A:B,2,0)</f>
        <v>Q 2</v>
      </c>
      <c r="N5242"/>
    </row>
    <row r="5243" spans="1:14" ht="11.25" customHeight="1" x14ac:dyDescent="0.2">
      <c r="A5243" s="42" t="s">
        <v>43</v>
      </c>
      <c r="B5243" s="44" t="s">
        <v>37</v>
      </c>
      <c r="C5243" s="44" t="s">
        <v>57</v>
      </c>
      <c r="D5243" s="43">
        <v>-28496.565999999995</v>
      </c>
      <c r="E5243" s="43">
        <v>2136.2460000000001</v>
      </c>
      <c r="F5243" s="45">
        <v>-32760</v>
      </c>
      <c r="G5243" s="45">
        <v>-95120</v>
      </c>
      <c r="H5243" s="45">
        <v>-68480</v>
      </c>
      <c r="I5243" s="55">
        <f>pro[[#This Row],[Admin expenses 3]]+pro[[#This Row],[Admin expenses 2]]+pro[[#This Row],[Admin expenses 1]]+pro[[#This Row],[COGS]]</f>
        <v>-194223.75399999999</v>
      </c>
      <c r="J5243" s="55">
        <f>pro[[#This Row],[Revenue]]+pro[[#This Row],[AdminExp]]</f>
        <v>-222720.31999999998</v>
      </c>
      <c r="K5243" s="83">
        <f>pro[[#This Row],[Profit]]/pro[[#This Row],[Revenue]]</f>
        <v>7.8156897922367214</v>
      </c>
      <c r="L5243" s="56">
        <f t="shared" si="81"/>
        <v>5</v>
      </c>
      <c r="M5243" s="82" t="str">
        <f>"Q"&amp;" "&amp;VLOOKUP(pro[[#This Row],[Period]],Mapping!A:B,2,0)</f>
        <v>Q 2</v>
      </c>
      <c r="N5243"/>
    </row>
    <row r="5244" spans="1:14" ht="11.25" customHeight="1" x14ac:dyDescent="0.2">
      <c r="A5244" s="42" t="s">
        <v>43</v>
      </c>
      <c r="B5244" s="44" t="s">
        <v>37</v>
      </c>
      <c r="C5244" s="44" t="s">
        <v>57</v>
      </c>
      <c r="D5244" s="43">
        <v>135021.201</v>
      </c>
      <c r="E5244" s="43">
        <v>-9860.9489999999987</v>
      </c>
      <c r="F5244" s="45">
        <v>-96160</v>
      </c>
      <c r="G5244" s="45">
        <v>-28990</v>
      </c>
      <c r="H5244" s="45">
        <v>-28230</v>
      </c>
      <c r="I5244" s="55">
        <f>pro[[#This Row],[Admin expenses 3]]+pro[[#This Row],[Admin expenses 2]]+pro[[#This Row],[Admin expenses 1]]+pro[[#This Row],[COGS]]</f>
        <v>-163240.94899999999</v>
      </c>
      <c r="J5244" s="55">
        <f>pro[[#This Row],[Revenue]]+pro[[#This Row],[AdminExp]]</f>
        <v>-28219.747999999992</v>
      </c>
      <c r="K5244" s="83">
        <f>pro[[#This Row],[Profit]]/pro[[#This Row],[Revenue]]</f>
        <v>-0.20900234771278617</v>
      </c>
      <c r="L5244" s="56">
        <f t="shared" si="81"/>
        <v>5</v>
      </c>
      <c r="M5244" s="82" t="str">
        <f>"Q"&amp;" "&amp;VLOOKUP(pro[[#This Row],[Period]],Mapping!A:B,2,0)</f>
        <v>Q 2</v>
      </c>
      <c r="N5244"/>
    </row>
    <row r="5245" spans="1:14" ht="11.25" customHeight="1" x14ac:dyDescent="0.2">
      <c r="A5245" s="42" t="s">
        <v>43</v>
      </c>
      <c r="B5245" s="44" t="s">
        <v>37</v>
      </c>
      <c r="C5245" s="44" t="s">
        <v>57</v>
      </c>
      <c r="D5245" s="43">
        <v>52409.811999999998</v>
      </c>
      <c r="E5245" s="43">
        <v>-3462.732</v>
      </c>
      <c r="F5245" s="45">
        <v>-50180</v>
      </c>
      <c r="G5245" s="45">
        <v>-99980</v>
      </c>
      <c r="H5245" s="45">
        <v>-37740</v>
      </c>
      <c r="I5245" s="55">
        <f>pro[[#This Row],[Admin expenses 3]]+pro[[#This Row],[Admin expenses 2]]+pro[[#This Row],[Admin expenses 1]]+pro[[#This Row],[COGS]]</f>
        <v>-191362.73199999999</v>
      </c>
      <c r="J5245" s="55">
        <f>pro[[#This Row],[Revenue]]+pro[[#This Row],[AdminExp]]</f>
        <v>-138952.91999999998</v>
      </c>
      <c r="K5245" s="83">
        <f>pro[[#This Row],[Profit]]/pro[[#This Row],[Revenue]]</f>
        <v>-2.6512768257974288</v>
      </c>
      <c r="L5245" s="56">
        <f t="shared" si="81"/>
        <v>5</v>
      </c>
      <c r="M5245" s="82" t="str">
        <f>"Q"&amp;" "&amp;VLOOKUP(pro[[#This Row],[Period]],Mapping!A:B,2,0)</f>
        <v>Q 2</v>
      </c>
      <c r="N5245"/>
    </row>
    <row r="5246" spans="1:14" ht="11.25" customHeight="1" x14ac:dyDescent="0.2">
      <c r="A5246" s="42" t="s">
        <v>43</v>
      </c>
      <c r="B5246" s="44" t="s">
        <v>37</v>
      </c>
      <c r="C5246" s="44" t="s">
        <v>57</v>
      </c>
      <c r="D5246" s="43">
        <v>40863.668999999994</v>
      </c>
      <c r="E5246" s="43">
        <v>-2325.9740000000002</v>
      </c>
      <c r="F5246" s="45">
        <v>-89990</v>
      </c>
      <c r="G5246" s="45">
        <v>-33940</v>
      </c>
      <c r="H5246" s="45">
        <v>-34430</v>
      </c>
      <c r="I5246" s="55">
        <f>pro[[#This Row],[Admin expenses 3]]+pro[[#This Row],[Admin expenses 2]]+pro[[#This Row],[Admin expenses 1]]+pro[[#This Row],[COGS]]</f>
        <v>-160685.97399999999</v>
      </c>
      <c r="J5246" s="55">
        <f>pro[[#This Row],[Revenue]]+pro[[#This Row],[AdminExp]]</f>
        <v>-119822.30499999999</v>
      </c>
      <c r="K5246" s="83">
        <f>pro[[#This Row],[Profit]]/pro[[#This Row],[Revenue]]</f>
        <v>-2.932245388929712</v>
      </c>
      <c r="L5246" s="56">
        <f t="shared" si="81"/>
        <v>5</v>
      </c>
      <c r="M5246" s="82" t="str">
        <f>"Q"&amp;" "&amp;VLOOKUP(pro[[#This Row],[Period]],Mapping!A:B,2,0)</f>
        <v>Q 2</v>
      </c>
      <c r="N5246"/>
    </row>
    <row r="5247" spans="1:14" ht="11.25" customHeight="1" x14ac:dyDescent="0.2">
      <c r="A5247" s="42" t="s">
        <v>43</v>
      </c>
      <c r="B5247" s="44" t="s">
        <v>37</v>
      </c>
      <c r="C5247" s="44" t="s">
        <v>57</v>
      </c>
      <c r="D5247" s="43">
        <v>2551.9829999999997</v>
      </c>
      <c r="E5247" s="43">
        <v>-1334.7389999999998</v>
      </c>
      <c r="F5247" s="45">
        <v>-63540</v>
      </c>
      <c r="G5247" s="45">
        <v>-46920</v>
      </c>
      <c r="H5247" s="45">
        <v>-87160</v>
      </c>
      <c r="I5247" s="55">
        <f>pro[[#This Row],[Admin expenses 3]]+pro[[#This Row],[Admin expenses 2]]+pro[[#This Row],[Admin expenses 1]]+pro[[#This Row],[COGS]]</f>
        <v>-198954.739</v>
      </c>
      <c r="J5247" s="55">
        <f>pro[[#This Row],[Revenue]]+pro[[#This Row],[AdminExp]]</f>
        <v>-196402.75599999999</v>
      </c>
      <c r="K5247" s="83">
        <f>pro[[#This Row],[Profit]]/pro[[#This Row],[Revenue]]</f>
        <v>-76.960840256381019</v>
      </c>
      <c r="L5247" s="56">
        <f t="shared" si="81"/>
        <v>5</v>
      </c>
      <c r="M5247" s="82" t="str">
        <f>"Q"&amp;" "&amp;VLOOKUP(pro[[#This Row],[Period]],Mapping!A:B,2,0)</f>
        <v>Q 2</v>
      </c>
      <c r="N5247"/>
    </row>
    <row r="5248" spans="1:14" ht="11.25" customHeight="1" x14ac:dyDescent="0.2">
      <c r="A5248" s="42" t="s">
        <v>43</v>
      </c>
      <c r="B5248" s="44" t="s">
        <v>37</v>
      </c>
      <c r="C5248" s="44" t="s">
        <v>57</v>
      </c>
      <c r="D5248" s="43">
        <v>133461.92300000001</v>
      </c>
      <c r="E5248" s="43">
        <v>-151963.20300000001</v>
      </c>
      <c r="F5248" s="45">
        <v>-98720</v>
      </c>
      <c r="G5248" s="45">
        <v>-97390</v>
      </c>
      <c r="H5248" s="45">
        <v>-43770</v>
      </c>
      <c r="I5248" s="55">
        <f>pro[[#This Row],[Admin expenses 3]]+pro[[#This Row],[Admin expenses 2]]+pro[[#This Row],[Admin expenses 1]]+pro[[#This Row],[COGS]]</f>
        <v>-391843.20299999998</v>
      </c>
      <c r="J5248" s="55">
        <f>pro[[#This Row],[Revenue]]+pro[[#This Row],[AdminExp]]</f>
        <v>-258381.27999999997</v>
      </c>
      <c r="K5248" s="83">
        <f>pro[[#This Row],[Profit]]/pro[[#This Row],[Revenue]]</f>
        <v>-1.9359924852873576</v>
      </c>
      <c r="L5248" s="56">
        <f t="shared" si="81"/>
        <v>5</v>
      </c>
      <c r="M5248" s="82" t="str">
        <f>"Q"&amp;" "&amp;VLOOKUP(pro[[#This Row],[Period]],Mapping!A:B,2,0)</f>
        <v>Q 2</v>
      </c>
      <c r="N5248"/>
    </row>
    <row r="5249" spans="1:14" ht="11.25" customHeight="1" x14ac:dyDescent="0.2">
      <c r="A5249" s="42" t="s">
        <v>43</v>
      </c>
      <c r="B5249" s="44" t="s">
        <v>37</v>
      </c>
      <c r="C5249" s="44" t="s">
        <v>57</v>
      </c>
      <c r="D5249" s="43">
        <v>41411.614999999998</v>
      </c>
      <c r="E5249" s="43">
        <v>-51795.008999999991</v>
      </c>
      <c r="F5249" s="45">
        <v>-46070</v>
      </c>
      <c r="G5249" s="45">
        <v>-43120</v>
      </c>
      <c r="H5249" s="45">
        <v>-16040</v>
      </c>
      <c r="I5249" s="55">
        <f>pro[[#This Row],[Admin expenses 3]]+pro[[#This Row],[Admin expenses 2]]+pro[[#This Row],[Admin expenses 1]]+pro[[#This Row],[COGS]]</f>
        <v>-157025.00899999999</v>
      </c>
      <c r="J5249" s="55">
        <f>pro[[#This Row],[Revenue]]+pro[[#This Row],[AdminExp]]</f>
        <v>-115613.394</v>
      </c>
      <c r="K5249" s="83">
        <f>pro[[#This Row],[Profit]]/pro[[#This Row],[Revenue]]</f>
        <v>-2.7918107999410311</v>
      </c>
      <c r="L5249" s="56">
        <f t="shared" si="81"/>
        <v>5</v>
      </c>
      <c r="M5249" s="82" t="str">
        <f>"Q"&amp;" "&amp;VLOOKUP(pro[[#This Row],[Period]],Mapping!A:B,2,0)</f>
        <v>Q 2</v>
      </c>
      <c r="N5249"/>
    </row>
    <row r="5250" spans="1:14" ht="11.25" customHeight="1" x14ac:dyDescent="0.2">
      <c r="A5250" s="42" t="s">
        <v>43</v>
      </c>
      <c r="B5250" s="44" t="s">
        <v>37</v>
      </c>
      <c r="C5250" s="44" t="s">
        <v>57</v>
      </c>
      <c r="D5250" s="43">
        <v>88292.945999999996</v>
      </c>
      <c r="E5250" s="43">
        <v>-86794.73599999999</v>
      </c>
      <c r="F5250" s="45">
        <v>-75920</v>
      </c>
      <c r="G5250" s="45">
        <v>-48000</v>
      </c>
      <c r="H5250" s="45">
        <v>-17240</v>
      </c>
      <c r="I5250" s="55">
        <f>pro[[#This Row],[Admin expenses 3]]+pro[[#This Row],[Admin expenses 2]]+pro[[#This Row],[Admin expenses 1]]+pro[[#This Row],[COGS]]</f>
        <v>-227954.73599999998</v>
      </c>
      <c r="J5250" s="55">
        <f>pro[[#This Row],[Revenue]]+pro[[#This Row],[AdminExp]]</f>
        <v>-139661.78999999998</v>
      </c>
      <c r="K5250" s="83">
        <f>pro[[#This Row],[Profit]]/pro[[#This Row],[Revenue]]</f>
        <v>-1.5818000908022707</v>
      </c>
      <c r="L5250" s="56">
        <f t="shared" ref="L5250:L5313" si="82">MONTH(DATEVALUE(A5250&amp;"1"))</f>
        <v>5</v>
      </c>
      <c r="M5250" s="82" t="str">
        <f>"Q"&amp;" "&amp;VLOOKUP(pro[[#This Row],[Period]],Mapping!A:B,2,0)</f>
        <v>Q 2</v>
      </c>
      <c r="N5250"/>
    </row>
    <row r="5251" spans="1:14" ht="11.25" customHeight="1" x14ac:dyDescent="0.2">
      <c r="A5251" s="42" t="s">
        <v>43</v>
      </c>
      <c r="B5251" s="44" t="s">
        <v>37</v>
      </c>
      <c r="C5251" s="44" t="s">
        <v>57</v>
      </c>
      <c r="D5251" s="43">
        <v>6527864.5949999997</v>
      </c>
      <c r="E5251" s="43">
        <v>-354587.30299999996</v>
      </c>
      <c r="F5251" s="45">
        <v>-46270</v>
      </c>
      <c r="G5251" s="45">
        <v>-69450</v>
      </c>
      <c r="H5251" s="45">
        <v>-18080</v>
      </c>
      <c r="I5251" s="55">
        <f>pro[[#This Row],[Admin expenses 3]]+pro[[#This Row],[Admin expenses 2]]+pro[[#This Row],[Admin expenses 1]]+pro[[#This Row],[COGS]]</f>
        <v>-488387.30299999996</v>
      </c>
      <c r="J5251" s="55">
        <f>pro[[#This Row],[Revenue]]+pro[[#This Row],[AdminExp]]</f>
        <v>6039477.2919999994</v>
      </c>
      <c r="K5251" s="83">
        <f>pro[[#This Row],[Profit]]/pro[[#This Row],[Revenue]]</f>
        <v>0.92518421669253381</v>
      </c>
      <c r="L5251" s="56">
        <f t="shared" si="82"/>
        <v>5</v>
      </c>
      <c r="M5251" s="82" t="str">
        <f>"Q"&amp;" "&amp;VLOOKUP(pro[[#This Row],[Period]],Mapping!A:B,2,0)</f>
        <v>Q 2</v>
      </c>
      <c r="N5251"/>
    </row>
    <row r="5252" spans="1:14" ht="11.25" customHeight="1" x14ac:dyDescent="0.2">
      <c r="A5252" s="42" t="s">
        <v>43</v>
      </c>
      <c r="B5252" s="44" t="s">
        <v>37</v>
      </c>
      <c r="C5252" s="44" t="s">
        <v>57</v>
      </c>
      <c r="D5252" s="43">
        <v>64841.391999999993</v>
      </c>
      <c r="E5252" s="43">
        <v>-13436.437</v>
      </c>
      <c r="F5252" s="45">
        <v>-26550</v>
      </c>
      <c r="G5252" s="45">
        <v>-38240</v>
      </c>
      <c r="H5252" s="45">
        <v>-43840</v>
      </c>
      <c r="I5252" s="55">
        <f>pro[[#This Row],[Admin expenses 3]]+pro[[#This Row],[Admin expenses 2]]+pro[[#This Row],[Admin expenses 1]]+pro[[#This Row],[COGS]]</f>
        <v>-122066.43700000001</v>
      </c>
      <c r="J5252" s="55">
        <f>pro[[#This Row],[Revenue]]+pro[[#This Row],[AdminExp]]</f>
        <v>-57225.045000000013</v>
      </c>
      <c r="K5252" s="83">
        <f>pro[[#This Row],[Profit]]/pro[[#This Row],[Revenue]]</f>
        <v>-0.88253881101133702</v>
      </c>
      <c r="L5252" s="56">
        <f t="shared" si="82"/>
        <v>5</v>
      </c>
      <c r="M5252" s="82" t="str">
        <f>"Q"&amp;" "&amp;VLOOKUP(pro[[#This Row],[Period]],Mapping!A:B,2,0)</f>
        <v>Q 2</v>
      </c>
      <c r="N5252"/>
    </row>
    <row r="5253" spans="1:14" ht="11.25" customHeight="1" x14ac:dyDescent="0.2">
      <c r="A5253" s="42" t="s">
        <v>43</v>
      </c>
      <c r="B5253" s="44" t="s">
        <v>37</v>
      </c>
      <c r="C5253" s="44" t="s">
        <v>57</v>
      </c>
      <c r="D5253" s="43">
        <v>16468.969999999998</v>
      </c>
      <c r="E5253" s="43">
        <v>-2911.076</v>
      </c>
      <c r="F5253" s="45">
        <v>-29410</v>
      </c>
      <c r="G5253" s="45">
        <v>-78000</v>
      </c>
      <c r="H5253" s="45">
        <v>-84140</v>
      </c>
      <c r="I5253" s="55">
        <f>pro[[#This Row],[Admin expenses 3]]+pro[[#This Row],[Admin expenses 2]]+pro[[#This Row],[Admin expenses 1]]+pro[[#This Row],[COGS]]</f>
        <v>-194461.076</v>
      </c>
      <c r="J5253" s="55">
        <f>pro[[#This Row],[Revenue]]+pro[[#This Row],[AdminExp]]</f>
        <v>-177992.106</v>
      </c>
      <c r="K5253" s="83">
        <f>pro[[#This Row],[Profit]]/pro[[#This Row],[Revenue]]</f>
        <v>-10.807725437595675</v>
      </c>
      <c r="L5253" s="56">
        <f t="shared" si="82"/>
        <v>5</v>
      </c>
      <c r="M5253" s="82" t="str">
        <f>"Q"&amp;" "&amp;VLOOKUP(pro[[#This Row],[Period]],Mapping!A:B,2,0)</f>
        <v>Q 2</v>
      </c>
      <c r="N5253"/>
    </row>
    <row r="5254" spans="1:14" ht="11.25" customHeight="1" x14ac:dyDescent="0.2">
      <c r="A5254" s="42" t="s">
        <v>43</v>
      </c>
      <c r="B5254" s="44" t="s">
        <v>37</v>
      </c>
      <c r="C5254" s="44" t="s">
        <v>57</v>
      </c>
      <c r="D5254" s="43">
        <v>13663.131999999998</v>
      </c>
      <c r="E5254" s="43">
        <v>-8058.0639999999994</v>
      </c>
      <c r="F5254" s="45">
        <v>-63220</v>
      </c>
      <c r="G5254" s="45">
        <v>-39730</v>
      </c>
      <c r="H5254" s="45">
        <v>-12320</v>
      </c>
      <c r="I5254" s="55">
        <f>pro[[#This Row],[Admin expenses 3]]+pro[[#This Row],[Admin expenses 2]]+pro[[#This Row],[Admin expenses 1]]+pro[[#This Row],[COGS]]</f>
        <v>-123328.064</v>
      </c>
      <c r="J5254" s="55">
        <f>pro[[#This Row],[Revenue]]+pro[[#This Row],[AdminExp]]</f>
        <v>-109664.932</v>
      </c>
      <c r="K5254" s="83">
        <f>pro[[#This Row],[Profit]]/pro[[#This Row],[Revenue]]</f>
        <v>-8.0263392024610472</v>
      </c>
      <c r="L5254" s="56">
        <f t="shared" si="82"/>
        <v>5</v>
      </c>
      <c r="M5254" s="82" t="str">
        <f>"Q"&amp;" "&amp;VLOOKUP(pro[[#This Row],[Period]],Mapping!A:B,2,0)</f>
        <v>Q 2</v>
      </c>
      <c r="N5254"/>
    </row>
    <row r="5255" spans="1:14" ht="11.25" customHeight="1" x14ac:dyDescent="0.2">
      <c r="A5255" s="42" t="s">
        <v>43</v>
      </c>
      <c r="B5255" s="44" t="s">
        <v>37</v>
      </c>
      <c r="C5255" s="44" t="s">
        <v>57</v>
      </c>
      <c r="D5255" s="43">
        <v>4105.0659999999998</v>
      </c>
      <c r="E5255" s="43">
        <v>-4926.32</v>
      </c>
      <c r="F5255" s="45">
        <v>-18360</v>
      </c>
      <c r="G5255" s="45">
        <v>-73570</v>
      </c>
      <c r="H5255" s="45">
        <v>-70560</v>
      </c>
      <c r="I5255" s="55">
        <f>pro[[#This Row],[Admin expenses 3]]+pro[[#This Row],[Admin expenses 2]]+pro[[#This Row],[Admin expenses 1]]+pro[[#This Row],[COGS]]</f>
        <v>-167416.32000000001</v>
      </c>
      <c r="J5255" s="55">
        <f>pro[[#This Row],[Revenue]]+pro[[#This Row],[AdminExp]]</f>
        <v>-163311.25400000002</v>
      </c>
      <c r="K5255" s="83">
        <f>pro[[#This Row],[Profit]]/pro[[#This Row],[Revenue]]</f>
        <v>-39.782857084392802</v>
      </c>
      <c r="L5255" s="56">
        <f t="shared" si="82"/>
        <v>5</v>
      </c>
      <c r="M5255" s="82" t="str">
        <f>"Q"&amp;" "&amp;VLOOKUP(pro[[#This Row],[Period]],Mapping!A:B,2,0)</f>
        <v>Q 2</v>
      </c>
      <c r="N5255"/>
    </row>
    <row r="5256" spans="1:14" ht="11.25" customHeight="1" x14ac:dyDescent="0.2">
      <c r="A5256" s="42" t="s">
        <v>43</v>
      </c>
      <c r="B5256" s="44" t="s">
        <v>37</v>
      </c>
      <c r="C5256" s="44" t="s">
        <v>57</v>
      </c>
      <c r="D5256" s="43">
        <v>8044.5119999999997</v>
      </c>
      <c r="E5256" s="43">
        <v>-4279.1980000000003</v>
      </c>
      <c r="F5256" s="45">
        <v>-52910</v>
      </c>
      <c r="G5256" s="45">
        <v>-82100</v>
      </c>
      <c r="H5256" s="45">
        <v>-62960</v>
      </c>
      <c r="I5256" s="55">
        <f>pro[[#This Row],[Admin expenses 3]]+pro[[#This Row],[Admin expenses 2]]+pro[[#This Row],[Admin expenses 1]]+pro[[#This Row],[COGS]]</f>
        <v>-202249.198</v>
      </c>
      <c r="J5256" s="55">
        <f>pro[[#This Row],[Revenue]]+pro[[#This Row],[AdminExp]]</f>
        <v>-194204.68600000002</v>
      </c>
      <c r="K5256" s="83">
        <f>pro[[#This Row],[Profit]]/pro[[#This Row],[Revenue]]</f>
        <v>-24.141263758447998</v>
      </c>
      <c r="L5256" s="56">
        <f t="shared" si="82"/>
        <v>5</v>
      </c>
      <c r="M5256" s="82" t="str">
        <f>"Q"&amp;" "&amp;VLOOKUP(pro[[#This Row],[Period]],Mapping!A:B,2,0)</f>
        <v>Q 2</v>
      </c>
      <c r="N5256"/>
    </row>
    <row r="5257" spans="1:14" ht="11.25" customHeight="1" x14ac:dyDescent="0.2">
      <c r="A5257" s="42" t="s">
        <v>43</v>
      </c>
      <c r="B5257" s="44" t="s">
        <v>37</v>
      </c>
      <c r="C5257" s="44" t="s">
        <v>57</v>
      </c>
      <c r="D5257" s="43">
        <v>-68322.365999999995</v>
      </c>
      <c r="E5257" s="43">
        <v>84772.806999999986</v>
      </c>
      <c r="F5257" s="45">
        <v>-103950</v>
      </c>
      <c r="G5257" s="45">
        <v>-100310</v>
      </c>
      <c r="H5257" s="45">
        <v>-68630</v>
      </c>
      <c r="I5257" s="55">
        <f>pro[[#This Row],[Admin expenses 3]]+pro[[#This Row],[Admin expenses 2]]+pro[[#This Row],[Admin expenses 1]]+pro[[#This Row],[COGS]]</f>
        <v>-188117.19300000003</v>
      </c>
      <c r="J5257" s="55">
        <f>pro[[#This Row],[Revenue]]+pro[[#This Row],[AdminExp]]</f>
        <v>-256439.55900000001</v>
      </c>
      <c r="K5257" s="83">
        <f>pro[[#This Row],[Profit]]/pro[[#This Row],[Revenue]]</f>
        <v>3.7533764419106919</v>
      </c>
      <c r="L5257" s="56">
        <f t="shared" si="82"/>
        <v>5</v>
      </c>
      <c r="M5257" s="82" t="str">
        <f>"Q"&amp;" "&amp;VLOOKUP(pro[[#This Row],[Period]],Mapping!A:B,2,0)</f>
        <v>Q 2</v>
      </c>
      <c r="N5257"/>
    </row>
    <row r="5258" spans="1:14" ht="11.25" customHeight="1" x14ac:dyDescent="0.2">
      <c r="A5258" s="42" t="s">
        <v>43</v>
      </c>
      <c r="B5258" s="44" t="s">
        <v>37</v>
      </c>
      <c r="C5258" s="44" t="s">
        <v>57</v>
      </c>
      <c r="D5258" s="43">
        <v>12780.817000000001</v>
      </c>
      <c r="E5258" s="43">
        <v>-1181.9079999999999</v>
      </c>
      <c r="F5258" s="45">
        <v>-98260</v>
      </c>
      <c r="G5258" s="45">
        <v>-54320</v>
      </c>
      <c r="H5258" s="45">
        <v>-94090</v>
      </c>
      <c r="I5258" s="55">
        <f>pro[[#This Row],[Admin expenses 3]]+pro[[#This Row],[Admin expenses 2]]+pro[[#This Row],[Admin expenses 1]]+pro[[#This Row],[COGS]]</f>
        <v>-247851.908</v>
      </c>
      <c r="J5258" s="55">
        <f>pro[[#This Row],[Revenue]]+pro[[#This Row],[AdminExp]]</f>
        <v>-235071.09099999999</v>
      </c>
      <c r="K5258" s="83">
        <f>pro[[#This Row],[Profit]]/pro[[#This Row],[Revenue]]</f>
        <v>-18.392493296790022</v>
      </c>
      <c r="L5258" s="56">
        <f t="shared" si="82"/>
        <v>5</v>
      </c>
      <c r="M5258" s="82" t="str">
        <f>"Q"&amp;" "&amp;VLOOKUP(pro[[#This Row],[Period]],Mapping!A:B,2,0)</f>
        <v>Q 2</v>
      </c>
      <c r="N5258"/>
    </row>
    <row r="5259" spans="1:14" ht="11.25" customHeight="1" x14ac:dyDescent="0.2">
      <c r="A5259" s="42" t="s">
        <v>43</v>
      </c>
      <c r="B5259" s="44" t="s">
        <v>37</v>
      </c>
      <c r="C5259" s="44" t="s">
        <v>57</v>
      </c>
      <c r="D5259" s="43">
        <v>12378.499</v>
      </c>
      <c r="E5259" s="43">
        <v>-1470.9729999999997</v>
      </c>
      <c r="F5259" s="45">
        <v>-19690</v>
      </c>
      <c r="G5259" s="45">
        <v>-95110</v>
      </c>
      <c r="H5259" s="45">
        <v>-29230</v>
      </c>
      <c r="I5259" s="55">
        <f>pro[[#This Row],[Admin expenses 3]]+pro[[#This Row],[Admin expenses 2]]+pro[[#This Row],[Admin expenses 1]]+pro[[#This Row],[COGS]]</f>
        <v>-145500.973</v>
      </c>
      <c r="J5259" s="55">
        <f>pro[[#This Row],[Revenue]]+pro[[#This Row],[AdminExp]]</f>
        <v>-133122.47399999999</v>
      </c>
      <c r="K5259" s="83">
        <f>pro[[#This Row],[Profit]]/pro[[#This Row],[Revenue]]</f>
        <v>-10.754330876465716</v>
      </c>
      <c r="L5259" s="56">
        <f t="shared" si="82"/>
        <v>5</v>
      </c>
      <c r="M5259" s="82" t="str">
        <f>"Q"&amp;" "&amp;VLOOKUP(pro[[#This Row],[Period]],Mapping!A:B,2,0)</f>
        <v>Q 2</v>
      </c>
      <c r="N5259"/>
    </row>
    <row r="5260" spans="1:14" ht="11.25" customHeight="1" x14ac:dyDescent="0.2">
      <c r="A5260" s="42" t="s">
        <v>43</v>
      </c>
      <c r="B5260" s="44" t="s">
        <v>37</v>
      </c>
      <c r="C5260" s="44" t="s">
        <v>57</v>
      </c>
      <c r="D5260" s="43">
        <v>135310.973</v>
      </c>
      <c r="E5260" s="43">
        <v>-29037.875999999997</v>
      </c>
      <c r="F5260" s="45">
        <v>-103130</v>
      </c>
      <c r="G5260" s="45">
        <v>-89500</v>
      </c>
      <c r="H5260" s="45">
        <v>-56820</v>
      </c>
      <c r="I5260" s="55">
        <f>pro[[#This Row],[Admin expenses 3]]+pro[[#This Row],[Admin expenses 2]]+pro[[#This Row],[Admin expenses 1]]+pro[[#This Row],[COGS]]</f>
        <v>-278487.87599999999</v>
      </c>
      <c r="J5260" s="55">
        <f>pro[[#This Row],[Revenue]]+pro[[#This Row],[AdminExp]]</f>
        <v>-143176.90299999999</v>
      </c>
      <c r="K5260" s="83">
        <f>pro[[#This Row],[Profit]]/pro[[#This Row],[Revenue]]</f>
        <v>-1.0581322403172726</v>
      </c>
      <c r="L5260" s="56">
        <f t="shared" si="82"/>
        <v>5</v>
      </c>
      <c r="M5260" s="82" t="str">
        <f>"Q"&amp;" "&amp;VLOOKUP(pro[[#This Row],[Period]],Mapping!A:B,2,0)</f>
        <v>Q 2</v>
      </c>
      <c r="N5260"/>
    </row>
    <row r="5261" spans="1:14" ht="11.25" customHeight="1" x14ac:dyDescent="0.2">
      <c r="A5261" s="42" t="s">
        <v>43</v>
      </c>
      <c r="B5261" s="44" t="s">
        <v>37</v>
      </c>
      <c r="C5261" s="44" t="s">
        <v>57</v>
      </c>
      <c r="D5261" s="43">
        <v>120749.80399999999</v>
      </c>
      <c r="E5261" s="43">
        <v>-61021.904999999992</v>
      </c>
      <c r="F5261" s="45">
        <v>-51000</v>
      </c>
      <c r="G5261" s="45">
        <v>-68940</v>
      </c>
      <c r="H5261" s="45">
        <v>-103550</v>
      </c>
      <c r="I5261" s="55">
        <f>pro[[#This Row],[Admin expenses 3]]+pro[[#This Row],[Admin expenses 2]]+pro[[#This Row],[Admin expenses 1]]+pro[[#This Row],[COGS]]</f>
        <v>-284511.90499999997</v>
      </c>
      <c r="J5261" s="55">
        <f>pro[[#This Row],[Revenue]]+pro[[#This Row],[AdminExp]]</f>
        <v>-163762.10099999997</v>
      </c>
      <c r="K5261" s="83">
        <f>pro[[#This Row],[Profit]]/pro[[#This Row],[Revenue]]</f>
        <v>-1.3562100771608705</v>
      </c>
      <c r="L5261" s="56">
        <f t="shared" si="82"/>
        <v>5</v>
      </c>
      <c r="M5261" s="82" t="str">
        <f>"Q"&amp;" "&amp;VLOOKUP(pro[[#This Row],[Period]],Mapping!A:B,2,0)</f>
        <v>Q 2</v>
      </c>
      <c r="N5261"/>
    </row>
    <row r="5262" spans="1:14" ht="11.25" customHeight="1" x14ac:dyDescent="0.2">
      <c r="A5262" s="42" t="s">
        <v>43</v>
      </c>
      <c r="B5262" s="44" t="s">
        <v>37</v>
      </c>
      <c r="C5262" s="44" t="s">
        <v>57</v>
      </c>
      <c r="D5262" s="43">
        <v>13567.406999999997</v>
      </c>
      <c r="E5262" s="43">
        <v>-4754.9949999999999</v>
      </c>
      <c r="F5262" s="45">
        <v>-55840</v>
      </c>
      <c r="G5262" s="45">
        <v>-83390</v>
      </c>
      <c r="H5262" s="45">
        <v>-27600</v>
      </c>
      <c r="I5262" s="55">
        <f>pro[[#This Row],[Admin expenses 3]]+pro[[#This Row],[Admin expenses 2]]+pro[[#This Row],[Admin expenses 1]]+pro[[#This Row],[COGS]]</f>
        <v>-171584.995</v>
      </c>
      <c r="J5262" s="55">
        <f>pro[[#This Row],[Revenue]]+pro[[#This Row],[AdminExp]]</f>
        <v>-158017.58799999999</v>
      </c>
      <c r="K5262" s="83">
        <f>pro[[#This Row],[Profit]]/pro[[#This Row],[Revenue]]</f>
        <v>-11.646852489941521</v>
      </c>
      <c r="L5262" s="56">
        <f t="shared" si="82"/>
        <v>5</v>
      </c>
      <c r="M5262" s="82" t="str">
        <f>"Q"&amp;" "&amp;VLOOKUP(pro[[#This Row],[Period]],Mapping!A:B,2,0)</f>
        <v>Q 2</v>
      </c>
      <c r="N5262"/>
    </row>
    <row r="5263" spans="1:14" ht="11.25" customHeight="1" x14ac:dyDescent="0.2">
      <c r="A5263" s="42" t="s">
        <v>43</v>
      </c>
      <c r="B5263" s="44" t="s">
        <v>37</v>
      </c>
      <c r="C5263" s="44" t="s">
        <v>58</v>
      </c>
      <c r="D5263" s="43">
        <v>195337.96099999998</v>
      </c>
      <c r="E5263" s="43">
        <v>-58434.284999999996</v>
      </c>
      <c r="F5263" s="45">
        <v>-74400</v>
      </c>
      <c r="G5263" s="45">
        <v>-96130</v>
      </c>
      <c r="H5263" s="45">
        <v>-62210</v>
      </c>
      <c r="I5263" s="55">
        <f>pro[[#This Row],[Admin expenses 3]]+pro[[#This Row],[Admin expenses 2]]+pro[[#This Row],[Admin expenses 1]]+pro[[#This Row],[COGS]]</f>
        <v>-291174.28499999997</v>
      </c>
      <c r="J5263" s="55">
        <f>pro[[#This Row],[Revenue]]+pro[[#This Row],[AdminExp]]</f>
        <v>-95836.323999999993</v>
      </c>
      <c r="K5263" s="83">
        <f>pro[[#This Row],[Profit]]/pro[[#This Row],[Revenue]]</f>
        <v>-0.49061802175768593</v>
      </c>
      <c r="L5263" s="56">
        <f t="shared" si="82"/>
        <v>5</v>
      </c>
      <c r="M5263" s="82" t="str">
        <f>"Q"&amp;" "&amp;VLOOKUP(pro[[#This Row],[Period]],Mapping!A:B,2,0)</f>
        <v>Q 2</v>
      </c>
      <c r="N5263"/>
    </row>
    <row r="5264" spans="1:14" ht="11.25" customHeight="1" x14ac:dyDescent="0.2">
      <c r="A5264" s="42" t="s">
        <v>43</v>
      </c>
      <c r="B5264" s="44" t="s">
        <v>37</v>
      </c>
      <c r="C5264" s="44" t="s">
        <v>59</v>
      </c>
      <c r="D5264" s="43">
        <v>44883189.077999994</v>
      </c>
      <c r="E5264" s="43">
        <v>-13297767.994000001</v>
      </c>
      <c r="F5264" s="45">
        <v>-42120</v>
      </c>
      <c r="G5264" s="45">
        <v>-21710</v>
      </c>
      <c r="H5264" s="45">
        <v>-77860</v>
      </c>
      <c r="I5264" s="55">
        <f>pro[[#This Row],[Admin expenses 3]]+pro[[#This Row],[Admin expenses 2]]+pro[[#This Row],[Admin expenses 1]]+pro[[#This Row],[COGS]]</f>
        <v>-13439457.994000001</v>
      </c>
      <c r="J5264" s="55">
        <f>pro[[#This Row],[Revenue]]+pro[[#This Row],[AdminExp]]</f>
        <v>31443731.083999991</v>
      </c>
      <c r="K5264" s="83">
        <f>pro[[#This Row],[Profit]]/pro[[#This Row],[Revenue]]</f>
        <v>0.70056811313821044</v>
      </c>
      <c r="L5264" s="56">
        <f t="shared" si="82"/>
        <v>5</v>
      </c>
      <c r="M5264" s="82" t="str">
        <f>"Q"&amp;" "&amp;VLOOKUP(pro[[#This Row],[Period]],Mapping!A:B,2,0)</f>
        <v>Q 2</v>
      </c>
      <c r="N5264"/>
    </row>
    <row r="5265" spans="1:14" ht="11.25" customHeight="1" x14ac:dyDescent="0.2">
      <c r="A5265" s="42" t="s">
        <v>43</v>
      </c>
      <c r="B5265" s="44" t="s">
        <v>37</v>
      </c>
      <c r="C5265" s="44" t="s">
        <v>57</v>
      </c>
      <c r="D5265" s="43">
        <v>842945.9219999999</v>
      </c>
      <c r="E5265" s="43">
        <v>-252589.17599999998</v>
      </c>
      <c r="F5265" s="45">
        <v>-86350</v>
      </c>
      <c r="G5265" s="45">
        <v>-16690</v>
      </c>
      <c r="H5265" s="45">
        <v>-30260</v>
      </c>
      <c r="I5265" s="55">
        <f>pro[[#This Row],[Admin expenses 3]]+pro[[#This Row],[Admin expenses 2]]+pro[[#This Row],[Admin expenses 1]]+pro[[#This Row],[COGS]]</f>
        <v>-385889.17599999998</v>
      </c>
      <c r="J5265" s="55">
        <f>pro[[#This Row],[Revenue]]+pro[[#This Row],[AdminExp]]</f>
        <v>457056.74599999993</v>
      </c>
      <c r="K5265" s="83">
        <f>pro[[#This Row],[Profit]]/pro[[#This Row],[Revenue]]</f>
        <v>0.54221360359104975</v>
      </c>
      <c r="L5265" s="56">
        <f t="shared" si="82"/>
        <v>5</v>
      </c>
      <c r="M5265" s="82" t="str">
        <f>"Q"&amp;" "&amp;VLOOKUP(pro[[#This Row],[Period]],Mapping!A:B,2,0)</f>
        <v>Q 2</v>
      </c>
      <c r="N5265"/>
    </row>
    <row r="5266" spans="1:14" ht="11.25" customHeight="1" x14ac:dyDescent="0.2">
      <c r="A5266" s="42" t="s">
        <v>43</v>
      </c>
      <c r="B5266" s="44" t="s">
        <v>37</v>
      </c>
      <c r="C5266" s="44" t="s">
        <v>57</v>
      </c>
      <c r="D5266" s="43">
        <v>5670.3220000000001</v>
      </c>
      <c r="E5266" s="43">
        <v>-2296.7979999999998</v>
      </c>
      <c r="F5266" s="45">
        <v>-68490</v>
      </c>
      <c r="G5266" s="45">
        <v>-69820</v>
      </c>
      <c r="H5266" s="45">
        <v>-27090</v>
      </c>
      <c r="I5266" s="55">
        <f>pro[[#This Row],[Admin expenses 3]]+pro[[#This Row],[Admin expenses 2]]+pro[[#This Row],[Admin expenses 1]]+pro[[#This Row],[COGS]]</f>
        <v>-167696.79800000001</v>
      </c>
      <c r="J5266" s="55">
        <f>pro[[#This Row],[Revenue]]+pro[[#This Row],[AdminExp]]</f>
        <v>-162026.47600000002</v>
      </c>
      <c r="K5266" s="83">
        <f>pro[[#This Row],[Profit]]/pro[[#This Row],[Revenue]]</f>
        <v>-28.574475311984049</v>
      </c>
      <c r="L5266" s="56">
        <f t="shared" si="82"/>
        <v>5</v>
      </c>
      <c r="M5266" s="82" t="str">
        <f>"Q"&amp;" "&amp;VLOOKUP(pro[[#This Row],[Period]],Mapping!A:B,2,0)</f>
        <v>Q 2</v>
      </c>
      <c r="N5266"/>
    </row>
    <row r="5267" spans="1:14" ht="11.25" customHeight="1" x14ac:dyDescent="0.2">
      <c r="A5267" s="42" t="s">
        <v>43</v>
      </c>
      <c r="B5267" s="44" t="s">
        <v>37</v>
      </c>
      <c r="C5267" s="44" t="s">
        <v>57</v>
      </c>
      <c r="D5267" s="43">
        <v>6588.82</v>
      </c>
      <c r="E5267" s="43">
        <v>-2803.0099999999998</v>
      </c>
      <c r="F5267" s="45">
        <v>-106160</v>
      </c>
      <c r="G5267" s="45">
        <v>-54840</v>
      </c>
      <c r="H5267" s="45">
        <v>-86260</v>
      </c>
      <c r="I5267" s="55">
        <f>pro[[#This Row],[Admin expenses 3]]+pro[[#This Row],[Admin expenses 2]]+pro[[#This Row],[Admin expenses 1]]+pro[[#This Row],[COGS]]</f>
        <v>-250063.01</v>
      </c>
      <c r="J5267" s="55">
        <f>pro[[#This Row],[Revenue]]+pro[[#This Row],[AdminExp]]</f>
        <v>-243474.19</v>
      </c>
      <c r="K5267" s="83">
        <f>pro[[#This Row],[Profit]]/pro[[#This Row],[Revenue]]</f>
        <v>-36.952624293879637</v>
      </c>
      <c r="L5267" s="56">
        <f t="shared" si="82"/>
        <v>5</v>
      </c>
      <c r="M5267" s="82" t="str">
        <f>"Q"&amp;" "&amp;VLOOKUP(pro[[#This Row],[Period]],Mapping!A:B,2,0)</f>
        <v>Q 2</v>
      </c>
      <c r="N5267"/>
    </row>
    <row r="5268" spans="1:14" ht="11.25" customHeight="1" x14ac:dyDescent="0.2">
      <c r="A5268" s="42" t="s">
        <v>43</v>
      </c>
      <c r="B5268" s="44" t="s">
        <v>37</v>
      </c>
      <c r="C5268" s="44" t="s">
        <v>57</v>
      </c>
      <c r="D5268" s="43">
        <v>7967.0150000000003</v>
      </c>
      <c r="E5268" s="43">
        <v>-4562.6559999999999</v>
      </c>
      <c r="F5268" s="45">
        <v>-57130</v>
      </c>
      <c r="G5268" s="45">
        <v>-26730</v>
      </c>
      <c r="H5268" s="45">
        <v>-29840</v>
      </c>
      <c r="I5268" s="55">
        <f>pro[[#This Row],[Admin expenses 3]]+pro[[#This Row],[Admin expenses 2]]+pro[[#This Row],[Admin expenses 1]]+pro[[#This Row],[COGS]]</f>
        <v>-118262.656</v>
      </c>
      <c r="J5268" s="55">
        <f>pro[[#This Row],[Revenue]]+pro[[#This Row],[AdminExp]]</f>
        <v>-110295.641</v>
      </c>
      <c r="K5268" s="83">
        <f>pro[[#This Row],[Profit]]/pro[[#This Row],[Revenue]]</f>
        <v>-13.844035815170425</v>
      </c>
      <c r="L5268" s="56">
        <f t="shared" si="82"/>
        <v>5</v>
      </c>
      <c r="M5268" s="82" t="str">
        <f>"Q"&amp;" "&amp;VLOOKUP(pro[[#This Row],[Period]],Mapping!A:B,2,0)</f>
        <v>Q 2</v>
      </c>
      <c r="N5268"/>
    </row>
    <row r="5269" spans="1:14" ht="11.25" customHeight="1" x14ac:dyDescent="0.2">
      <c r="A5269" s="42" t="s">
        <v>43</v>
      </c>
      <c r="B5269" s="44" t="s">
        <v>37</v>
      </c>
      <c r="C5269" s="44" t="s">
        <v>57</v>
      </c>
      <c r="D5269" s="43">
        <v>411191.03200000001</v>
      </c>
      <c r="E5269" s="43">
        <v>-239044.05</v>
      </c>
      <c r="F5269" s="45">
        <v>-41360</v>
      </c>
      <c r="G5269" s="45">
        <v>-37600</v>
      </c>
      <c r="H5269" s="45">
        <v>-16210</v>
      </c>
      <c r="I5269" s="55">
        <f>pro[[#This Row],[Admin expenses 3]]+pro[[#This Row],[Admin expenses 2]]+pro[[#This Row],[Admin expenses 1]]+pro[[#This Row],[COGS]]</f>
        <v>-334214.05</v>
      </c>
      <c r="J5269" s="55">
        <f>pro[[#This Row],[Revenue]]+pro[[#This Row],[AdminExp]]</f>
        <v>76976.982000000018</v>
      </c>
      <c r="K5269" s="83">
        <f>pro[[#This Row],[Profit]]/pro[[#This Row],[Revenue]]</f>
        <v>0.18720491452741608</v>
      </c>
      <c r="L5269" s="56">
        <f t="shared" si="82"/>
        <v>5</v>
      </c>
      <c r="M5269" s="82" t="str">
        <f>"Q"&amp;" "&amp;VLOOKUP(pro[[#This Row],[Period]],Mapping!A:B,2,0)</f>
        <v>Q 2</v>
      </c>
      <c r="N5269"/>
    </row>
    <row r="5270" spans="1:14" ht="11.25" customHeight="1" x14ac:dyDescent="0.2">
      <c r="A5270" s="42" t="s">
        <v>43</v>
      </c>
      <c r="B5270" s="44" t="s">
        <v>37</v>
      </c>
      <c r="C5270" s="44" t="s">
        <v>58</v>
      </c>
      <c r="D5270" s="43">
        <v>1070387.311</v>
      </c>
      <c r="E5270" s="43">
        <v>-462772.8</v>
      </c>
      <c r="F5270" s="45">
        <v>-64840</v>
      </c>
      <c r="G5270" s="45">
        <v>-69830</v>
      </c>
      <c r="H5270" s="45">
        <v>-81480</v>
      </c>
      <c r="I5270" s="55">
        <f>pro[[#This Row],[Admin expenses 3]]+pro[[#This Row],[Admin expenses 2]]+pro[[#This Row],[Admin expenses 1]]+pro[[#This Row],[COGS]]</f>
        <v>-678922.8</v>
      </c>
      <c r="J5270" s="55">
        <f>pro[[#This Row],[Revenue]]+pro[[#This Row],[AdminExp]]</f>
        <v>391464.51099999994</v>
      </c>
      <c r="K5270" s="83">
        <f>pro[[#This Row],[Profit]]/pro[[#This Row],[Revenue]]</f>
        <v>0.36572230161648461</v>
      </c>
      <c r="L5270" s="56">
        <f t="shared" si="82"/>
        <v>5</v>
      </c>
      <c r="M5270" s="82" t="str">
        <f>"Q"&amp;" "&amp;VLOOKUP(pro[[#This Row],[Period]],Mapping!A:B,2,0)</f>
        <v>Q 2</v>
      </c>
      <c r="N5270"/>
    </row>
    <row r="5271" spans="1:14" ht="11.25" customHeight="1" x14ac:dyDescent="0.2">
      <c r="A5271" s="42" t="s">
        <v>43</v>
      </c>
      <c r="B5271" s="44" t="s">
        <v>37</v>
      </c>
      <c r="C5271" s="44" t="s">
        <v>59</v>
      </c>
      <c r="D5271" s="43">
        <v>482491.63199999998</v>
      </c>
      <c r="E5271" s="43">
        <v>-248486.69999999998</v>
      </c>
      <c r="F5271" s="45">
        <v>-106490</v>
      </c>
      <c r="G5271" s="45">
        <v>-108480</v>
      </c>
      <c r="H5271" s="45">
        <v>-65660</v>
      </c>
      <c r="I5271" s="55">
        <f>pro[[#This Row],[Admin expenses 3]]+pro[[#This Row],[Admin expenses 2]]+pro[[#This Row],[Admin expenses 1]]+pro[[#This Row],[COGS]]</f>
        <v>-529116.69999999995</v>
      </c>
      <c r="J5271" s="55">
        <f>pro[[#This Row],[Revenue]]+pro[[#This Row],[AdminExp]]</f>
        <v>-46625.06799999997</v>
      </c>
      <c r="K5271" s="83">
        <f>pro[[#This Row],[Profit]]/pro[[#This Row],[Revenue]]</f>
        <v>-9.6633941207917101E-2</v>
      </c>
      <c r="L5271" s="56">
        <f t="shared" si="82"/>
        <v>5</v>
      </c>
      <c r="M5271" s="82" t="str">
        <f>"Q"&amp;" "&amp;VLOOKUP(pro[[#This Row],[Period]],Mapping!A:B,2,0)</f>
        <v>Q 2</v>
      </c>
      <c r="N5271"/>
    </row>
    <row r="5272" spans="1:14" ht="11.25" customHeight="1" x14ac:dyDescent="0.2">
      <c r="A5272" s="42" t="s">
        <v>43</v>
      </c>
      <c r="B5272" s="44" t="s">
        <v>37</v>
      </c>
      <c r="C5272" s="44" t="s">
        <v>57</v>
      </c>
      <c r="D5272" s="43">
        <v>11836.552</v>
      </c>
      <c r="E5272" s="43">
        <v>-2138.0940000000001</v>
      </c>
      <c r="F5272" s="45">
        <v>-101530</v>
      </c>
      <c r="G5272" s="45">
        <v>-22610</v>
      </c>
      <c r="H5272" s="45">
        <v>-41240</v>
      </c>
      <c r="I5272" s="55">
        <f>pro[[#This Row],[Admin expenses 3]]+pro[[#This Row],[Admin expenses 2]]+pro[[#This Row],[Admin expenses 1]]+pro[[#This Row],[COGS]]</f>
        <v>-167518.09400000001</v>
      </c>
      <c r="J5272" s="55">
        <f>pro[[#This Row],[Revenue]]+pro[[#This Row],[AdminExp]]</f>
        <v>-155681.54200000002</v>
      </c>
      <c r="K5272" s="83">
        <f>pro[[#This Row],[Profit]]/pro[[#This Row],[Revenue]]</f>
        <v>-13.152609138201734</v>
      </c>
      <c r="L5272" s="56">
        <f t="shared" si="82"/>
        <v>5</v>
      </c>
      <c r="M5272" s="82" t="str">
        <f>"Q"&amp;" "&amp;VLOOKUP(pro[[#This Row],[Period]],Mapping!A:B,2,0)</f>
        <v>Q 2</v>
      </c>
      <c r="N5272"/>
    </row>
    <row r="5273" spans="1:14" ht="11.25" customHeight="1" x14ac:dyDescent="0.2">
      <c r="A5273" s="42" t="s">
        <v>43</v>
      </c>
      <c r="B5273" s="44" t="s">
        <v>37</v>
      </c>
      <c r="C5273" s="44" t="s">
        <v>57</v>
      </c>
      <c r="D5273" s="43">
        <v>8412.5439999999999</v>
      </c>
      <c r="E5273" s="43">
        <v>-2514.2109999999998</v>
      </c>
      <c r="F5273" s="45">
        <v>-19400</v>
      </c>
      <c r="G5273" s="45">
        <v>-27040</v>
      </c>
      <c r="H5273" s="45">
        <v>-43540</v>
      </c>
      <c r="I5273" s="55">
        <f>pro[[#This Row],[Admin expenses 3]]+pro[[#This Row],[Admin expenses 2]]+pro[[#This Row],[Admin expenses 1]]+pro[[#This Row],[COGS]]</f>
        <v>-92494.210999999996</v>
      </c>
      <c r="J5273" s="55">
        <f>pro[[#This Row],[Revenue]]+pro[[#This Row],[AdminExp]]</f>
        <v>-84081.667000000001</v>
      </c>
      <c r="K5273" s="83">
        <f>pro[[#This Row],[Profit]]/pro[[#This Row],[Revenue]]</f>
        <v>-9.9947966988345023</v>
      </c>
      <c r="L5273" s="56">
        <f t="shared" si="82"/>
        <v>5</v>
      </c>
      <c r="M5273" s="82" t="str">
        <f>"Q"&amp;" "&amp;VLOOKUP(pro[[#This Row],[Period]],Mapping!A:B,2,0)</f>
        <v>Q 2</v>
      </c>
      <c r="N5273"/>
    </row>
    <row r="5274" spans="1:14" ht="11.25" customHeight="1" x14ac:dyDescent="0.2">
      <c r="A5274" s="42" t="s">
        <v>43</v>
      </c>
      <c r="B5274" s="44" t="s">
        <v>37</v>
      </c>
      <c r="C5274" s="44" t="s">
        <v>57</v>
      </c>
      <c r="D5274" s="43">
        <v>1516.9349999999999</v>
      </c>
      <c r="E5274" s="43">
        <v>-1111.4109999999998</v>
      </c>
      <c r="F5274" s="45">
        <v>-100250</v>
      </c>
      <c r="G5274" s="45">
        <v>-38780</v>
      </c>
      <c r="H5274" s="45">
        <v>-47640</v>
      </c>
      <c r="I5274" s="55">
        <f>pro[[#This Row],[Admin expenses 3]]+pro[[#This Row],[Admin expenses 2]]+pro[[#This Row],[Admin expenses 1]]+pro[[#This Row],[COGS]]</f>
        <v>-187781.41099999999</v>
      </c>
      <c r="J5274" s="55">
        <f>pro[[#This Row],[Revenue]]+pro[[#This Row],[AdminExp]]</f>
        <v>-186264.476</v>
      </c>
      <c r="K5274" s="83">
        <f>pro[[#This Row],[Profit]]/pro[[#This Row],[Revenue]]</f>
        <v>-122.79001802977714</v>
      </c>
      <c r="L5274" s="56">
        <f t="shared" si="82"/>
        <v>5</v>
      </c>
      <c r="M5274" s="82" t="str">
        <f>"Q"&amp;" "&amp;VLOOKUP(pro[[#This Row],[Period]],Mapping!A:B,2,0)</f>
        <v>Q 2</v>
      </c>
      <c r="N5274"/>
    </row>
    <row r="5275" spans="1:14" ht="11.25" customHeight="1" x14ac:dyDescent="0.2">
      <c r="A5275" s="42" t="s">
        <v>43</v>
      </c>
      <c r="B5275" s="44" t="s">
        <v>37</v>
      </c>
      <c r="C5275" s="44" t="s">
        <v>58</v>
      </c>
      <c r="D5275" s="43">
        <v>37827.209000000003</v>
      </c>
      <c r="E5275" s="43">
        <v>-6404.8460000000005</v>
      </c>
      <c r="F5275" s="45">
        <v>-84970</v>
      </c>
      <c r="G5275" s="45">
        <v>-97510</v>
      </c>
      <c r="H5275" s="45">
        <v>-55080</v>
      </c>
      <c r="I5275" s="55">
        <f>pro[[#This Row],[Admin expenses 3]]+pro[[#This Row],[Admin expenses 2]]+pro[[#This Row],[Admin expenses 1]]+pro[[#This Row],[COGS]]</f>
        <v>-243964.84599999999</v>
      </c>
      <c r="J5275" s="55">
        <f>pro[[#This Row],[Revenue]]+pro[[#This Row],[AdminExp]]</f>
        <v>-206137.63699999999</v>
      </c>
      <c r="K5275" s="83">
        <f>pro[[#This Row],[Profit]]/pro[[#This Row],[Revenue]]</f>
        <v>-5.4494540424592248</v>
      </c>
      <c r="L5275" s="56">
        <f t="shared" si="82"/>
        <v>5</v>
      </c>
      <c r="M5275" s="82" t="str">
        <f>"Q"&amp;" "&amp;VLOOKUP(pro[[#This Row],[Period]],Mapping!A:B,2,0)</f>
        <v>Q 2</v>
      </c>
      <c r="N5275"/>
    </row>
    <row r="5276" spans="1:14" ht="11.25" customHeight="1" x14ac:dyDescent="0.2">
      <c r="A5276" s="42" t="s">
        <v>43</v>
      </c>
      <c r="B5276" s="44" t="s">
        <v>37</v>
      </c>
      <c r="C5276" s="44" t="s">
        <v>59</v>
      </c>
      <c r="D5276" s="43">
        <v>91274.47</v>
      </c>
      <c r="E5276" s="43">
        <v>-11094.832</v>
      </c>
      <c r="F5276" s="45">
        <v>-78490</v>
      </c>
      <c r="G5276" s="45">
        <v>-54370</v>
      </c>
      <c r="H5276" s="45">
        <v>-41310</v>
      </c>
      <c r="I5276" s="55">
        <f>pro[[#This Row],[Admin expenses 3]]+pro[[#This Row],[Admin expenses 2]]+pro[[#This Row],[Admin expenses 1]]+pro[[#This Row],[COGS]]</f>
        <v>-185264.83199999999</v>
      </c>
      <c r="J5276" s="55">
        <f>pro[[#This Row],[Revenue]]+pro[[#This Row],[AdminExp]]</f>
        <v>-93990.361999999994</v>
      </c>
      <c r="K5276" s="83">
        <f>pro[[#This Row],[Profit]]/pro[[#This Row],[Revenue]]</f>
        <v>-1.0297552207095806</v>
      </c>
      <c r="L5276" s="56">
        <f t="shared" si="82"/>
        <v>5</v>
      </c>
      <c r="M5276" s="82" t="str">
        <f>"Q"&amp;" "&amp;VLOOKUP(pro[[#This Row],[Period]],Mapping!A:B,2,0)</f>
        <v>Q 2</v>
      </c>
      <c r="N5276"/>
    </row>
    <row r="5277" spans="1:14" ht="11.25" customHeight="1" x14ac:dyDescent="0.2">
      <c r="A5277" s="42" t="s">
        <v>43</v>
      </c>
      <c r="B5277" s="44" t="s">
        <v>37</v>
      </c>
      <c r="C5277" s="44" t="s">
        <v>57</v>
      </c>
      <c r="D5277" s="43">
        <v>18169.402999999998</v>
      </c>
      <c r="E5277" s="43">
        <v>-2346.8829999999998</v>
      </c>
      <c r="F5277" s="45">
        <v>-107870</v>
      </c>
      <c r="G5277" s="45">
        <v>-23740</v>
      </c>
      <c r="H5277" s="45">
        <v>-74580</v>
      </c>
      <c r="I5277" s="55">
        <f>pro[[#This Row],[Admin expenses 3]]+pro[[#This Row],[Admin expenses 2]]+pro[[#This Row],[Admin expenses 1]]+pro[[#This Row],[COGS]]</f>
        <v>-208536.883</v>
      </c>
      <c r="J5277" s="55">
        <f>pro[[#This Row],[Revenue]]+pro[[#This Row],[AdminExp]]</f>
        <v>-190367.48</v>
      </c>
      <c r="K5277" s="83">
        <f>pro[[#This Row],[Profit]]/pro[[#This Row],[Revenue]]</f>
        <v>-10.477365712015965</v>
      </c>
      <c r="L5277" s="56">
        <f t="shared" si="82"/>
        <v>5</v>
      </c>
      <c r="M5277" s="82" t="str">
        <f>"Q"&amp;" "&amp;VLOOKUP(pro[[#This Row],[Period]],Mapping!A:B,2,0)</f>
        <v>Q 2</v>
      </c>
      <c r="N5277"/>
    </row>
    <row r="5278" spans="1:14" ht="11.25" customHeight="1" x14ac:dyDescent="0.2">
      <c r="A5278" s="42" t="s">
        <v>43</v>
      </c>
      <c r="B5278" s="44" t="s">
        <v>37</v>
      </c>
      <c r="C5278" s="44" t="s">
        <v>57</v>
      </c>
      <c r="D5278" s="43">
        <v>13279.14</v>
      </c>
      <c r="E5278" s="43">
        <v>-2609.5439999999999</v>
      </c>
      <c r="F5278" s="45">
        <v>-41790</v>
      </c>
      <c r="G5278" s="45">
        <v>-92770</v>
      </c>
      <c r="H5278" s="45">
        <v>-62590</v>
      </c>
      <c r="I5278" s="55">
        <f>pro[[#This Row],[Admin expenses 3]]+pro[[#This Row],[Admin expenses 2]]+pro[[#This Row],[Admin expenses 1]]+pro[[#This Row],[COGS]]</f>
        <v>-199759.54399999999</v>
      </c>
      <c r="J5278" s="55">
        <f>pro[[#This Row],[Revenue]]+pro[[#This Row],[AdminExp]]</f>
        <v>-186480.40399999998</v>
      </c>
      <c r="K5278" s="83">
        <f>pro[[#This Row],[Profit]]/pro[[#This Row],[Revenue]]</f>
        <v>-14.043108514557417</v>
      </c>
      <c r="L5278" s="56">
        <f t="shared" si="82"/>
        <v>5</v>
      </c>
      <c r="M5278" s="82" t="str">
        <f>"Q"&amp;" "&amp;VLOOKUP(pro[[#This Row],[Period]],Mapping!A:B,2,0)</f>
        <v>Q 2</v>
      </c>
      <c r="N5278"/>
    </row>
    <row r="5279" spans="1:14" ht="11.25" customHeight="1" x14ac:dyDescent="0.2">
      <c r="A5279" s="42" t="s">
        <v>43</v>
      </c>
      <c r="B5279" s="44" t="s">
        <v>37</v>
      </c>
      <c r="C5279" s="44" t="s">
        <v>58</v>
      </c>
      <c r="D5279" s="43">
        <v>4840.5839999999998</v>
      </c>
      <c r="E5279" s="43">
        <v>-1560.307</v>
      </c>
      <c r="F5279" s="45">
        <v>-85520</v>
      </c>
      <c r="G5279" s="45">
        <v>-91180</v>
      </c>
      <c r="H5279" s="45">
        <v>-24490</v>
      </c>
      <c r="I5279" s="55">
        <f>pro[[#This Row],[Admin expenses 3]]+pro[[#This Row],[Admin expenses 2]]+pro[[#This Row],[Admin expenses 1]]+pro[[#This Row],[COGS]]</f>
        <v>-202750.307</v>
      </c>
      <c r="J5279" s="55">
        <f>pro[[#This Row],[Revenue]]+pro[[#This Row],[AdminExp]]</f>
        <v>-197909.723</v>
      </c>
      <c r="K5279" s="83">
        <f>pro[[#This Row],[Profit]]/pro[[#This Row],[Revenue]]</f>
        <v>-40.88550534398329</v>
      </c>
      <c r="L5279" s="56">
        <f t="shared" si="82"/>
        <v>5</v>
      </c>
      <c r="M5279" s="82" t="str">
        <f>"Q"&amp;" "&amp;VLOOKUP(pro[[#This Row],[Period]],Mapping!A:B,2,0)</f>
        <v>Q 2</v>
      </c>
      <c r="N5279"/>
    </row>
    <row r="5280" spans="1:14" ht="11.25" customHeight="1" x14ac:dyDescent="0.2">
      <c r="A5280" s="42" t="s">
        <v>43</v>
      </c>
      <c r="B5280" s="44" t="s">
        <v>37</v>
      </c>
      <c r="C5280" s="44" t="s">
        <v>59</v>
      </c>
      <c r="D5280" s="43">
        <v>38648.561000000002</v>
      </c>
      <c r="E5280" s="43">
        <v>-3947.2089999999998</v>
      </c>
      <c r="F5280" s="45">
        <v>-75050</v>
      </c>
      <c r="G5280" s="45">
        <v>-32130</v>
      </c>
      <c r="H5280" s="45">
        <v>-17890</v>
      </c>
      <c r="I5280" s="55">
        <f>pro[[#This Row],[Admin expenses 3]]+pro[[#This Row],[Admin expenses 2]]+pro[[#This Row],[Admin expenses 1]]+pro[[#This Row],[COGS]]</f>
        <v>-129017.209</v>
      </c>
      <c r="J5280" s="55">
        <f>pro[[#This Row],[Revenue]]+pro[[#This Row],[AdminExp]]</f>
        <v>-90368.648000000001</v>
      </c>
      <c r="K5280" s="83">
        <f>pro[[#This Row],[Profit]]/pro[[#This Row],[Revenue]]</f>
        <v>-2.3382150761059384</v>
      </c>
      <c r="L5280" s="56">
        <f t="shared" si="82"/>
        <v>5</v>
      </c>
      <c r="M5280" s="82" t="str">
        <f>"Q"&amp;" "&amp;VLOOKUP(pro[[#This Row],[Period]],Mapping!A:B,2,0)</f>
        <v>Q 2</v>
      </c>
      <c r="N5280"/>
    </row>
    <row r="5281" spans="1:14" ht="11.25" customHeight="1" x14ac:dyDescent="0.2">
      <c r="A5281" s="42" t="s">
        <v>43</v>
      </c>
      <c r="B5281" s="44" t="s">
        <v>37</v>
      </c>
      <c r="C5281" s="44" t="s">
        <v>57</v>
      </c>
      <c r="D5281" s="43">
        <v>47096.916999999994</v>
      </c>
      <c r="E5281" s="43">
        <v>-6646.4929999999995</v>
      </c>
      <c r="F5281" s="45">
        <v>-47160</v>
      </c>
      <c r="G5281" s="45">
        <v>-85940</v>
      </c>
      <c r="H5281" s="45">
        <v>-88150</v>
      </c>
      <c r="I5281" s="55">
        <f>pro[[#This Row],[Admin expenses 3]]+pro[[#This Row],[Admin expenses 2]]+pro[[#This Row],[Admin expenses 1]]+pro[[#This Row],[COGS]]</f>
        <v>-227896.49299999999</v>
      </c>
      <c r="J5281" s="55">
        <f>pro[[#This Row],[Revenue]]+pro[[#This Row],[AdminExp]]</f>
        <v>-180799.576</v>
      </c>
      <c r="K5281" s="83">
        <f>pro[[#This Row],[Profit]]/pro[[#This Row],[Revenue]]</f>
        <v>-3.8388834666184204</v>
      </c>
      <c r="L5281" s="56">
        <f t="shared" si="82"/>
        <v>5</v>
      </c>
      <c r="M5281" s="82" t="str">
        <f>"Q"&amp;" "&amp;VLOOKUP(pro[[#This Row],[Period]],Mapping!A:B,2,0)</f>
        <v>Q 2</v>
      </c>
      <c r="N5281"/>
    </row>
    <row r="5282" spans="1:14" ht="11.25" customHeight="1" x14ac:dyDescent="0.2">
      <c r="A5282" s="42" t="s">
        <v>43</v>
      </c>
      <c r="B5282" s="44" t="s">
        <v>37</v>
      </c>
      <c r="C5282" s="44" t="s">
        <v>57</v>
      </c>
      <c r="D5282" s="43">
        <v>31598.510999999999</v>
      </c>
      <c r="E5282" s="43">
        <v>-2171.6239999999998</v>
      </c>
      <c r="F5282" s="45">
        <v>-17080</v>
      </c>
      <c r="G5282" s="45">
        <v>-91900</v>
      </c>
      <c r="H5282" s="45">
        <v>-71670</v>
      </c>
      <c r="I5282" s="55">
        <f>pro[[#This Row],[Admin expenses 3]]+pro[[#This Row],[Admin expenses 2]]+pro[[#This Row],[Admin expenses 1]]+pro[[#This Row],[COGS]]</f>
        <v>-182821.62400000001</v>
      </c>
      <c r="J5282" s="55">
        <f>pro[[#This Row],[Revenue]]+pro[[#This Row],[AdminExp]]</f>
        <v>-151223.11300000001</v>
      </c>
      <c r="K5282" s="83">
        <f>pro[[#This Row],[Profit]]/pro[[#This Row],[Revenue]]</f>
        <v>-4.7857670571882336</v>
      </c>
      <c r="L5282" s="56">
        <f t="shared" si="82"/>
        <v>5</v>
      </c>
      <c r="M5282" s="82" t="str">
        <f>"Q"&amp;" "&amp;VLOOKUP(pro[[#This Row],[Period]],Mapping!A:B,2,0)</f>
        <v>Q 2</v>
      </c>
      <c r="N5282"/>
    </row>
    <row r="5283" spans="1:14" ht="11.25" customHeight="1" x14ac:dyDescent="0.2">
      <c r="A5283" s="42" t="s">
        <v>43</v>
      </c>
      <c r="B5283" s="44" t="s">
        <v>37</v>
      </c>
      <c r="C5283" s="44" t="s">
        <v>57</v>
      </c>
      <c r="D5283" s="43">
        <v>45735.493999999999</v>
      </c>
      <c r="E5283" s="43">
        <v>-7096.4739999999993</v>
      </c>
      <c r="F5283" s="45">
        <v>-89420</v>
      </c>
      <c r="G5283" s="45">
        <v>-93030</v>
      </c>
      <c r="H5283" s="45">
        <v>-23590</v>
      </c>
      <c r="I5283" s="55">
        <f>pro[[#This Row],[Admin expenses 3]]+pro[[#This Row],[Admin expenses 2]]+pro[[#This Row],[Admin expenses 1]]+pro[[#This Row],[COGS]]</f>
        <v>-213136.47399999999</v>
      </c>
      <c r="J5283" s="55">
        <f>pro[[#This Row],[Revenue]]+pro[[#This Row],[AdminExp]]</f>
        <v>-167400.97999999998</v>
      </c>
      <c r="K5283" s="83">
        <f>pro[[#This Row],[Profit]]/pro[[#This Row],[Revenue]]</f>
        <v>-3.660198357100942</v>
      </c>
      <c r="L5283" s="56">
        <f t="shared" si="82"/>
        <v>5</v>
      </c>
      <c r="M5283" s="82" t="str">
        <f>"Q"&amp;" "&amp;VLOOKUP(pro[[#This Row],[Period]],Mapping!A:B,2,0)</f>
        <v>Q 2</v>
      </c>
      <c r="N5283"/>
    </row>
    <row r="5284" spans="1:14" ht="11.25" customHeight="1" x14ac:dyDescent="0.2">
      <c r="A5284" s="42" t="s">
        <v>43</v>
      </c>
      <c r="B5284" s="44" t="s">
        <v>37</v>
      </c>
      <c r="C5284" s="44" t="s">
        <v>58</v>
      </c>
      <c r="D5284" s="43">
        <v>45705.974999999999</v>
      </c>
      <c r="E5284" s="43">
        <v>-8380.9039999999986</v>
      </c>
      <c r="F5284" s="45">
        <v>-105070</v>
      </c>
      <c r="G5284" s="45">
        <v>-16670</v>
      </c>
      <c r="H5284" s="45">
        <v>-91740</v>
      </c>
      <c r="I5284" s="55">
        <f>pro[[#This Row],[Admin expenses 3]]+pro[[#This Row],[Admin expenses 2]]+pro[[#This Row],[Admin expenses 1]]+pro[[#This Row],[COGS]]</f>
        <v>-221860.90400000001</v>
      </c>
      <c r="J5284" s="55">
        <f>pro[[#This Row],[Revenue]]+pro[[#This Row],[AdminExp]]</f>
        <v>-176154.929</v>
      </c>
      <c r="K5284" s="83">
        <f>pro[[#This Row],[Profit]]/pro[[#This Row],[Revenue]]</f>
        <v>-3.8540897333444919</v>
      </c>
      <c r="L5284" s="56">
        <f t="shared" si="82"/>
        <v>5</v>
      </c>
      <c r="M5284" s="82" t="str">
        <f>"Q"&amp;" "&amp;VLOOKUP(pro[[#This Row],[Period]],Mapping!A:B,2,0)</f>
        <v>Q 2</v>
      </c>
      <c r="N5284"/>
    </row>
    <row r="5285" spans="1:14" ht="11.25" customHeight="1" x14ac:dyDescent="0.2">
      <c r="A5285" s="42" t="s">
        <v>43</v>
      </c>
      <c r="B5285" s="44" t="s">
        <v>37</v>
      </c>
      <c r="C5285" s="44" t="s">
        <v>59</v>
      </c>
      <c r="D5285" s="43">
        <v>43942.471999999994</v>
      </c>
      <c r="E5285" s="43">
        <v>-17627.735999999997</v>
      </c>
      <c r="F5285" s="45">
        <v>-88900</v>
      </c>
      <c r="G5285" s="45">
        <v>-52240</v>
      </c>
      <c r="H5285" s="45">
        <v>-16630</v>
      </c>
      <c r="I5285" s="55">
        <f>pro[[#This Row],[Admin expenses 3]]+pro[[#This Row],[Admin expenses 2]]+pro[[#This Row],[Admin expenses 1]]+pro[[#This Row],[COGS]]</f>
        <v>-175397.736</v>
      </c>
      <c r="J5285" s="55">
        <f>pro[[#This Row],[Revenue]]+pro[[#This Row],[AdminExp]]</f>
        <v>-131455.26400000002</v>
      </c>
      <c r="K5285" s="83">
        <f>pro[[#This Row],[Profit]]/pro[[#This Row],[Revenue]]</f>
        <v>-2.9915309270721058</v>
      </c>
      <c r="L5285" s="56">
        <f t="shared" si="82"/>
        <v>5</v>
      </c>
      <c r="M5285" s="82" t="str">
        <f>"Q"&amp;" "&amp;VLOOKUP(pro[[#This Row],[Period]],Mapping!A:B,2,0)</f>
        <v>Q 2</v>
      </c>
      <c r="N5285"/>
    </row>
    <row r="5286" spans="1:14" ht="11.25" customHeight="1" x14ac:dyDescent="0.2">
      <c r="A5286" s="42" t="s">
        <v>43</v>
      </c>
      <c r="B5286" s="44" t="s">
        <v>37</v>
      </c>
      <c r="C5286" s="44" t="s">
        <v>60</v>
      </c>
      <c r="D5286" s="43">
        <v>264963.58</v>
      </c>
      <c r="E5286" s="43">
        <v>-44455.635000000002</v>
      </c>
      <c r="F5286" s="45">
        <v>-68720</v>
      </c>
      <c r="G5286" s="45">
        <v>-77200</v>
      </c>
      <c r="H5286" s="45">
        <v>-93690</v>
      </c>
      <c r="I5286" s="55">
        <f>pro[[#This Row],[Admin expenses 3]]+pro[[#This Row],[Admin expenses 2]]+pro[[#This Row],[Admin expenses 1]]+pro[[#This Row],[COGS]]</f>
        <v>-284065.63500000001</v>
      </c>
      <c r="J5286" s="55">
        <f>pro[[#This Row],[Revenue]]+pro[[#This Row],[AdminExp]]</f>
        <v>-19102.054999999993</v>
      </c>
      <c r="K5286" s="83">
        <f>pro[[#This Row],[Profit]]/pro[[#This Row],[Revenue]]</f>
        <v>-7.2093134460215216E-2</v>
      </c>
      <c r="L5286" s="56">
        <f t="shared" si="82"/>
        <v>5</v>
      </c>
      <c r="M5286" s="82" t="str">
        <f>"Q"&amp;" "&amp;VLOOKUP(pro[[#This Row],[Period]],Mapping!A:B,2,0)</f>
        <v>Q 2</v>
      </c>
      <c r="N5286"/>
    </row>
    <row r="5287" spans="1:14" ht="11.25" customHeight="1" x14ac:dyDescent="0.2">
      <c r="A5287" s="42" t="s">
        <v>43</v>
      </c>
      <c r="B5287" s="44" t="s">
        <v>37</v>
      </c>
      <c r="C5287" s="44" t="s">
        <v>57</v>
      </c>
      <c r="D5287" s="43">
        <v>137576.96399999998</v>
      </c>
      <c r="E5287" s="43">
        <v>-34438.578999999998</v>
      </c>
      <c r="F5287" s="45">
        <v>-21740</v>
      </c>
      <c r="G5287" s="45">
        <v>-67640</v>
      </c>
      <c r="H5287" s="45">
        <v>-91980</v>
      </c>
      <c r="I5287" s="55">
        <f>pro[[#This Row],[Admin expenses 3]]+pro[[#This Row],[Admin expenses 2]]+pro[[#This Row],[Admin expenses 1]]+pro[[#This Row],[COGS]]</f>
        <v>-215798.579</v>
      </c>
      <c r="J5287" s="55">
        <f>pro[[#This Row],[Revenue]]+pro[[#This Row],[AdminExp]]</f>
        <v>-78221.61500000002</v>
      </c>
      <c r="K5287" s="83">
        <f>pro[[#This Row],[Profit]]/pro[[#This Row],[Revenue]]</f>
        <v>-0.5685662245025267</v>
      </c>
      <c r="L5287" s="56">
        <f t="shared" si="82"/>
        <v>5</v>
      </c>
      <c r="M5287" s="82" t="str">
        <f>"Q"&amp;" "&amp;VLOOKUP(pro[[#This Row],[Period]],Mapping!A:B,2,0)</f>
        <v>Q 2</v>
      </c>
      <c r="N5287"/>
    </row>
    <row r="5288" spans="1:14" ht="11.25" customHeight="1" x14ac:dyDescent="0.2">
      <c r="A5288" s="42" t="s">
        <v>43</v>
      </c>
      <c r="B5288" s="44" t="s">
        <v>37</v>
      </c>
      <c r="C5288" s="44" t="s">
        <v>58</v>
      </c>
      <c r="D5288" s="43">
        <v>33261360.916000001</v>
      </c>
      <c r="E5288" s="43">
        <v>-26713213.974999998</v>
      </c>
      <c r="F5288" s="45">
        <v>-96540</v>
      </c>
      <c r="G5288" s="45">
        <v>-33010</v>
      </c>
      <c r="H5288" s="45">
        <v>-23160</v>
      </c>
      <c r="I5288" s="55">
        <f>pro[[#This Row],[Admin expenses 3]]+pro[[#This Row],[Admin expenses 2]]+pro[[#This Row],[Admin expenses 1]]+pro[[#This Row],[COGS]]</f>
        <v>-26865923.974999998</v>
      </c>
      <c r="J5288" s="55">
        <f>pro[[#This Row],[Revenue]]+pro[[#This Row],[AdminExp]]</f>
        <v>6395436.9410000034</v>
      </c>
      <c r="K5288" s="83">
        <f>pro[[#This Row],[Profit]]/pro[[#This Row],[Revenue]]</f>
        <v>0.19227827018718138</v>
      </c>
      <c r="L5288" s="56">
        <f t="shared" si="82"/>
        <v>5</v>
      </c>
      <c r="M5288" s="82" t="str">
        <f>"Q"&amp;" "&amp;VLOOKUP(pro[[#This Row],[Period]],Mapping!A:B,2,0)</f>
        <v>Q 2</v>
      </c>
      <c r="N5288"/>
    </row>
    <row r="5289" spans="1:14" ht="11.25" customHeight="1" x14ac:dyDescent="0.2">
      <c r="A5289" s="42" t="s">
        <v>43</v>
      </c>
      <c r="B5289" s="44" t="s">
        <v>37</v>
      </c>
      <c r="C5289" s="44" t="s">
        <v>59</v>
      </c>
      <c r="D5289" s="43">
        <v>4038133.7990000001</v>
      </c>
      <c r="E5289" s="43">
        <v>-3284452.6680000001</v>
      </c>
      <c r="F5289" s="45">
        <v>-38060</v>
      </c>
      <c r="G5289" s="45">
        <v>-51880</v>
      </c>
      <c r="H5289" s="45">
        <v>-104260</v>
      </c>
      <c r="I5289" s="55">
        <f>pro[[#This Row],[Admin expenses 3]]+pro[[#This Row],[Admin expenses 2]]+pro[[#This Row],[Admin expenses 1]]+pro[[#This Row],[COGS]]</f>
        <v>-3478652.6680000001</v>
      </c>
      <c r="J5289" s="55">
        <f>pro[[#This Row],[Revenue]]+pro[[#This Row],[AdminExp]]</f>
        <v>559481.13100000005</v>
      </c>
      <c r="K5289" s="83">
        <f>pro[[#This Row],[Profit]]/pro[[#This Row],[Revenue]]</f>
        <v>0.13854942873328008</v>
      </c>
      <c r="L5289" s="56">
        <f t="shared" si="82"/>
        <v>5</v>
      </c>
      <c r="M5289" s="82" t="str">
        <f>"Q"&amp;" "&amp;VLOOKUP(pro[[#This Row],[Period]],Mapping!A:B,2,0)</f>
        <v>Q 2</v>
      </c>
      <c r="N5289"/>
    </row>
    <row r="5290" spans="1:14" ht="11.25" customHeight="1" x14ac:dyDescent="0.2">
      <c r="A5290" s="42" t="s">
        <v>43</v>
      </c>
      <c r="B5290" s="44" t="s">
        <v>33</v>
      </c>
      <c r="C5290" s="44" t="s">
        <v>60</v>
      </c>
      <c r="D5290" s="43">
        <v>9140.7469999999994</v>
      </c>
      <c r="E5290" s="43">
        <v>-4917.22</v>
      </c>
      <c r="F5290" s="45">
        <v>-94910</v>
      </c>
      <c r="G5290" s="45">
        <v>-16020</v>
      </c>
      <c r="H5290" s="45">
        <v>-105510</v>
      </c>
      <c r="I5290" s="55">
        <f>pro[[#This Row],[Admin expenses 3]]+pro[[#This Row],[Admin expenses 2]]+pro[[#This Row],[Admin expenses 1]]+pro[[#This Row],[COGS]]</f>
        <v>-221357.22</v>
      </c>
      <c r="J5290" s="55">
        <f>pro[[#This Row],[Revenue]]+pro[[#This Row],[AdminExp]]</f>
        <v>-212216.473</v>
      </c>
      <c r="K5290" s="83">
        <f>pro[[#This Row],[Profit]]/pro[[#This Row],[Revenue]]</f>
        <v>-23.216535038110123</v>
      </c>
      <c r="L5290" s="56">
        <f t="shared" si="82"/>
        <v>5</v>
      </c>
      <c r="M5290" s="82" t="str">
        <f>"Q"&amp;" "&amp;VLOOKUP(pro[[#This Row],[Period]],Mapping!A:B,2,0)</f>
        <v>Q 2</v>
      </c>
      <c r="N5290"/>
    </row>
    <row r="5291" spans="1:14" ht="11.25" customHeight="1" x14ac:dyDescent="0.2">
      <c r="A5291" s="42" t="s">
        <v>43</v>
      </c>
      <c r="B5291" s="44" t="s">
        <v>33</v>
      </c>
      <c r="C5291" s="44" t="s">
        <v>57</v>
      </c>
      <c r="D5291" s="43">
        <v>616066.95499999996</v>
      </c>
      <c r="E5291" s="43">
        <v>-3664962</v>
      </c>
      <c r="F5291" s="45">
        <v>-13330</v>
      </c>
      <c r="G5291" s="45">
        <v>-45040</v>
      </c>
      <c r="H5291" s="45">
        <v>-56080</v>
      </c>
      <c r="I5291" s="55">
        <f>pro[[#This Row],[Admin expenses 3]]+pro[[#This Row],[Admin expenses 2]]+pro[[#This Row],[Admin expenses 1]]+pro[[#This Row],[COGS]]</f>
        <v>-3779412</v>
      </c>
      <c r="J5291" s="55">
        <f>pro[[#This Row],[Revenue]]+pro[[#This Row],[AdminExp]]</f>
        <v>-3163345.0449999999</v>
      </c>
      <c r="K5291" s="83">
        <f>pro[[#This Row],[Profit]]/pro[[#This Row],[Revenue]]</f>
        <v>-5.134742286250364</v>
      </c>
      <c r="L5291" s="56">
        <f t="shared" si="82"/>
        <v>5</v>
      </c>
      <c r="M5291" s="82" t="str">
        <f>"Q"&amp;" "&amp;VLOOKUP(pro[[#This Row],[Period]],Mapping!A:B,2,0)</f>
        <v>Q 2</v>
      </c>
      <c r="N5291"/>
    </row>
    <row r="5292" spans="1:14" ht="11.25" customHeight="1" x14ac:dyDescent="0.2">
      <c r="A5292" s="42" t="s">
        <v>43</v>
      </c>
      <c r="B5292" s="44" t="s">
        <v>33</v>
      </c>
      <c r="C5292" s="44" t="s">
        <v>58</v>
      </c>
      <c r="D5292" s="43">
        <v>112503.18099999998</v>
      </c>
      <c r="E5292" s="43">
        <v>-34551.936999999998</v>
      </c>
      <c r="F5292" s="45">
        <v>-61760</v>
      </c>
      <c r="G5292" s="45">
        <v>-45830</v>
      </c>
      <c r="H5292" s="45">
        <v>-23420</v>
      </c>
      <c r="I5292" s="55">
        <f>pro[[#This Row],[Admin expenses 3]]+pro[[#This Row],[Admin expenses 2]]+pro[[#This Row],[Admin expenses 1]]+pro[[#This Row],[COGS]]</f>
        <v>-165561.93700000001</v>
      </c>
      <c r="J5292" s="55">
        <f>pro[[#This Row],[Revenue]]+pro[[#This Row],[AdminExp]]</f>
        <v>-53058.756000000023</v>
      </c>
      <c r="K5292" s="83">
        <f>pro[[#This Row],[Profit]]/pro[[#This Row],[Revenue]]</f>
        <v>-0.47162005134770396</v>
      </c>
      <c r="L5292" s="56">
        <f t="shared" si="82"/>
        <v>5</v>
      </c>
      <c r="M5292" s="82" t="str">
        <f>"Q"&amp;" "&amp;VLOOKUP(pro[[#This Row],[Period]],Mapping!A:B,2,0)</f>
        <v>Q 2</v>
      </c>
      <c r="N5292"/>
    </row>
    <row r="5293" spans="1:14" ht="11.25" customHeight="1" x14ac:dyDescent="0.2">
      <c r="A5293" s="42" t="s">
        <v>43</v>
      </c>
      <c r="B5293" s="44" t="s">
        <v>33</v>
      </c>
      <c r="C5293" s="44" t="s">
        <v>59</v>
      </c>
      <c r="D5293" s="43">
        <v>47235.285999999993</v>
      </c>
      <c r="E5293" s="43">
        <v>-252545.65</v>
      </c>
      <c r="F5293" s="45">
        <v>-17530</v>
      </c>
      <c r="G5293" s="45">
        <v>-73630</v>
      </c>
      <c r="H5293" s="45">
        <v>-78710</v>
      </c>
      <c r="I5293" s="55">
        <f>pro[[#This Row],[Admin expenses 3]]+pro[[#This Row],[Admin expenses 2]]+pro[[#This Row],[Admin expenses 1]]+pro[[#This Row],[COGS]]</f>
        <v>-422415.65</v>
      </c>
      <c r="J5293" s="55">
        <f>pro[[#This Row],[Revenue]]+pro[[#This Row],[AdminExp]]</f>
        <v>-375180.36400000006</v>
      </c>
      <c r="K5293" s="83">
        <f>pro[[#This Row],[Profit]]/pro[[#This Row],[Revenue]]</f>
        <v>-7.9427986103439725</v>
      </c>
      <c r="L5293" s="56">
        <f t="shared" si="82"/>
        <v>5</v>
      </c>
      <c r="M5293" s="82" t="str">
        <f>"Q"&amp;" "&amp;VLOOKUP(pro[[#This Row],[Period]],Mapping!A:B,2,0)</f>
        <v>Q 2</v>
      </c>
      <c r="N5293"/>
    </row>
    <row r="5294" spans="1:14" ht="11.25" customHeight="1" x14ac:dyDescent="0.2">
      <c r="A5294" s="42" t="s">
        <v>43</v>
      </c>
      <c r="B5294" s="44" t="s">
        <v>33</v>
      </c>
      <c r="C5294" s="44" t="s">
        <v>60</v>
      </c>
      <c r="D5294" s="43">
        <v>219461.11599999998</v>
      </c>
      <c r="E5294" s="43">
        <v>-822401.60099999991</v>
      </c>
      <c r="F5294" s="45">
        <v>-98390</v>
      </c>
      <c r="G5294" s="45">
        <v>-41460</v>
      </c>
      <c r="H5294" s="45">
        <v>-41350</v>
      </c>
      <c r="I5294" s="55">
        <f>pro[[#This Row],[Admin expenses 3]]+pro[[#This Row],[Admin expenses 2]]+pro[[#This Row],[Admin expenses 1]]+pro[[#This Row],[COGS]]</f>
        <v>-1003601.6009999999</v>
      </c>
      <c r="J5294" s="55">
        <f>pro[[#This Row],[Revenue]]+pro[[#This Row],[AdminExp]]</f>
        <v>-784140.48499999987</v>
      </c>
      <c r="K5294" s="83">
        <f>pro[[#This Row],[Profit]]/pro[[#This Row],[Revenue]]</f>
        <v>-3.573026963920114</v>
      </c>
      <c r="L5294" s="56">
        <f t="shared" si="82"/>
        <v>5</v>
      </c>
      <c r="M5294" s="82" t="str">
        <f>"Q"&amp;" "&amp;VLOOKUP(pro[[#This Row],[Period]],Mapping!A:B,2,0)</f>
        <v>Q 2</v>
      </c>
      <c r="N5294"/>
    </row>
    <row r="5295" spans="1:14" ht="11.25" customHeight="1" x14ac:dyDescent="0.2">
      <c r="A5295" s="42" t="s">
        <v>43</v>
      </c>
      <c r="B5295" s="44" t="s">
        <v>33</v>
      </c>
      <c r="C5295" s="44" t="s">
        <v>57</v>
      </c>
      <c r="D5295" s="43">
        <v>604514.37199999997</v>
      </c>
      <c r="E5295" s="43">
        <v>-2319176.1459999997</v>
      </c>
      <c r="F5295" s="45">
        <v>-73740</v>
      </c>
      <c r="G5295" s="45">
        <v>-98410</v>
      </c>
      <c r="H5295" s="45">
        <v>-84730</v>
      </c>
      <c r="I5295" s="55">
        <f>pro[[#This Row],[Admin expenses 3]]+pro[[#This Row],[Admin expenses 2]]+pro[[#This Row],[Admin expenses 1]]+pro[[#This Row],[COGS]]</f>
        <v>-2576056.1459999997</v>
      </c>
      <c r="J5295" s="55">
        <f>pro[[#This Row],[Revenue]]+pro[[#This Row],[AdminExp]]</f>
        <v>-1971541.7739999997</v>
      </c>
      <c r="K5295" s="83">
        <f>pro[[#This Row],[Profit]]/pro[[#This Row],[Revenue]]</f>
        <v>-3.2613646016012336</v>
      </c>
      <c r="L5295" s="56">
        <f t="shared" si="82"/>
        <v>5</v>
      </c>
      <c r="M5295" s="82" t="str">
        <f>"Q"&amp;" "&amp;VLOOKUP(pro[[#This Row],[Period]],Mapping!A:B,2,0)</f>
        <v>Q 2</v>
      </c>
      <c r="N5295"/>
    </row>
    <row r="5296" spans="1:14" ht="11.25" customHeight="1" x14ac:dyDescent="0.2">
      <c r="A5296" s="42" t="s">
        <v>43</v>
      </c>
      <c r="B5296" s="44" t="s">
        <v>33</v>
      </c>
      <c r="C5296" s="44" t="s">
        <v>58</v>
      </c>
      <c r="D5296" s="43">
        <v>332488.17699999997</v>
      </c>
      <c r="E5296" s="43">
        <v>-54414.079999999994</v>
      </c>
      <c r="F5296" s="45">
        <v>-48480</v>
      </c>
      <c r="G5296" s="45">
        <v>-78550</v>
      </c>
      <c r="H5296" s="45">
        <v>-92550</v>
      </c>
      <c r="I5296" s="55">
        <f>pro[[#This Row],[Admin expenses 3]]+pro[[#This Row],[Admin expenses 2]]+pro[[#This Row],[Admin expenses 1]]+pro[[#This Row],[COGS]]</f>
        <v>-273994.08</v>
      </c>
      <c r="J5296" s="55">
        <f>pro[[#This Row],[Revenue]]+pro[[#This Row],[AdminExp]]</f>
        <v>58494.096999999951</v>
      </c>
      <c r="K5296" s="83">
        <f>pro[[#This Row],[Profit]]/pro[[#This Row],[Revenue]]</f>
        <v>0.17592835188241884</v>
      </c>
      <c r="L5296" s="56">
        <f t="shared" si="82"/>
        <v>5</v>
      </c>
      <c r="M5296" s="82" t="str">
        <f>"Q"&amp;" "&amp;VLOOKUP(pro[[#This Row],[Period]],Mapping!A:B,2,0)</f>
        <v>Q 2</v>
      </c>
      <c r="N5296"/>
    </row>
    <row r="5297" spans="1:14" ht="11.25" customHeight="1" x14ac:dyDescent="0.2">
      <c r="A5297" s="42" t="s">
        <v>43</v>
      </c>
      <c r="B5297" s="44" t="s">
        <v>33</v>
      </c>
      <c r="C5297" s="44" t="s">
        <v>59</v>
      </c>
      <c r="D5297" s="43">
        <v>160490.85499999998</v>
      </c>
      <c r="E5297" s="43">
        <v>-124107.34</v>
      </c>
      <c r="F5297" s="45">
        <v>-72210</v>
      </c>
      <c r="G5297" s="45">
        <v>-52780</v>
      </c>
      <c r="H5297" s="45">
        <v>-103160</v>
      </c>
      <c r="I5297" s="55">
        <f>pro[[#This Row],[Admin expenses 3]]+pro[[#This Row],[Admin expenses 2]]+pro[[#This Row],[Admin expenses 1]]+pro[[#This Row],[COGS]]</f>
        <v>-352257.33999999997</v>
      </c>
      <c r="J5297" s="55">
        <f>pro[[#This Row],[Revenue]]+pro[[#This Row],[AdminExp]]</f>
        <v>-191766.48499999999</v>
      </c>
      <c r="K5297" s="83">
        <f>pro[[#This Row],[Profit]]/pro[[#This Row],[Revenue]]</f>
        <v>-1.1948748419341402</v>
      </c>
      <c r="L5297" s="56">
        <f t="shared" si="82"/>
        <v>5</v>
      </c>
      <c r="M5297" s="82" t="str">
        <f>"Q"&amp;" "&amp;VLOOKUP(pro[[#This Row],[Period]],Mapping!A:B,2,0)</f>
        <v>Q 2</v>
      </c>
      <c r="N5297"/>
    </row>
    <row r="5298" spans="1:14" ht="11.25" customHeight="1" x14ac:dyDescent="0.2">
      <c r="A5298" s="42" t="s">
        <v>43</v>
      </c>
      <c r="B5298" s="44" t="s">
        <v>33</v>
      </c>
      <c r="C5298" s="44" t="s">
        <v>60</v>
      </c>
      <c r="D5298" s="43">
        <v>-18596.914000000001</v>
      </c>
      <c r="E5298" s="43">
        <v>33052.550999999999</v>
      </c>
      <c r="F5298" s="45">
        <v>-29140</v>
      </c>
      <c r="G5298" s="45">
        <v>-50910</v>
      </c>
      <c r="H5298" s="45">
        <v>-53370</v>
      </c>
      <c r="I5298" s="55">
        <f>pro[[#This Row],[Admin expenses 3]]+pro[[#This Row],[Admin expenses 2]]+pro[[#This Row],[Admin expenses 1]]+pro[[#This Row],[COGS]]</f>
        <v>-100367.44899999999</v>
      </c>
      <c r="J5298" s="55">
        <f>pro[[#This Row],[Revenue]]+pro[[#This Row],[AdminExp]]</f>
        <v>-118964.363</v>
      </c>
      <c r="K5298" s="83">
        <f>pro[[#This Row],[Profit]]/pro[[#This Row],[Revenue]]</f>
        <v>6.3969948454888801</v>
      </c>
      <c r="L5298" s="56">
        <f t="shared" si="82"/>
        <v>5</v>
      </c>
      <c r="M5298" s="82" t="str">
        <f>"Q"&amp;" "&amp;VLOOKUP(pro[[#This Row],[Period]],Mapping!A:B,2,0)</f>
        <v>Q 2</v>
      </c>
      <c r="N5298"/>
    </row>
    <row r="5299" spans="1:14" ht="11.25" customHeight="1" x14ac:dyDescent="0.2">
      <c r="A5299" s="42" t="s">
        <v>43</v>
      </c>
      <c r="B5299" s="44" t="s">
        <v>33</v>
      </c>
      <c r="C5299" s="44" t="s">
        <v>57</v>
      </c>
      <c r="D5299" s="43">
        <v>681081.90500000003</v>
      </c>
      <c r="E5299" s="43">
        <v>-170565.38799999998</v>
      </c>
      <c r="F5299" s="45">
        <v>-15850</v>
      </c>
      <c r="G5299" s="45">
        <v>-47990</v>
      </c>
      <c r="H5299" s="45">
        <v>-99660</v>
      </c>
      <c r="I5299" s="55">
        <f>pro[[#This Row],[Admin expenses 3]]+pro[[#This Row],[Admin expenses 2]]+pro[[#This Row],[Admin expenses 1]]+pro[[#This Row],[COGS]]</f>
        <v>-334065.38799999998</v>
      </c>
      <c r="J5299" s="55">
        <f>pro[[#This Row],[Revenue]]+pro[[#This Row],[AdminExp]]</f>
        <v>347016.51700000005</v>
      </c>
      <c r="K5299" s="83">
        <f>pro[[#This Row],[Profit]]/pro[[#This Row],[Revenue]]</f>
        <v>0.50950776177205892</v>
      </c>
      <c r="L5299" s="56">
        <f t="shared" si="82"/>
        <v>5</v>
      </c>
      <c r="M5299" s="82" t="str">
        <f>"Q"&amp;" "&amp;VLOOKUP(pro[[#This Row],[Period]],Mapping!A:B,2,0)</f>
        <v>Q 2</v>
      </c>
      <c r="N5299"/>
    </row>
    <row r="5300" spans="1:14" ht="11.25" customHeight="1" x14ac:dyDescent="0.2">
      <c r="A5300" s="42" t="s">
        <v>43</v>
      </c>
      <c r="B5300" s="44" t="s">
        <v>33</v>
      </c>
      <c r="C5300" s="44" t="s">
        <v>57</v>
      </c>
      <c r="D5300" s="43">
        <v>2850.1339999999996</v>
      </c>
      <c r="E5300" s="43">
        <v>-2163.8259999999996</v>
      </c>
      <c r="F5300" s="45">
        <v>-67390</v>
      </c>
      <c r="G5300" s="45">
        <v>-95410</v>
      </c>
      <c r="H5300" s="45">
        <v>-62560</v>
      </c>
      <c r="I5300" s="55">
        <f>pro[[#This Row],[Admin expenses 3]]+pro[[#This Row],[Admin expenses 2]]+pro[[#This Row],[Admin expenses 1]]+pro[[#This Row],[COGS]]</f>
        <v>-227523.826</v>
      </c>
      <c r="J5300" s="55">
        <f>pro[[#This Row],[Revenue]]+pro[[#This Row],[AdminExp]]</f>
        <v>-224673.69200000001</v>
      </c>
      <c r="K5300" s="83">
        <f>pro[[#This Row],[Profit]]/pro[[#This Row],[Revenue]]</f>
        <v>-78.82916803209956</v>
      </c>
      <c r="L5300" s="56">
        <f t="shared" si="82"/>
        <v>5</v>
      </c>
      <c r="M5300" s="82" t="str">
        <f>"Q"&amp;" "&amp;VLOOKUP(pro[[#This Row],[Period]],Mapping!A:B,2,0)</f>
        <v>Q 2</v>
      </c>
      <c r="N5300"/>
    </row>
    <row r="5301" spans="1:14" ht="11.25" customHeight="1" x14ac:dyDescent="0.2">
      <c r="A5301" s="42" t="s">
        <v>43</v>
      </c>
      <c r="B5301" s="44" t="s">
        <v>33</v>
      </c>
      <c r="C5301" s="44" t="s">
        <v>58</v>
      </c>
      <c r="D5301" s="43">
        <v>690938.89899999998</v>
      </c>
      <c r="E5301" s="43">
        <v>-160147.97399999999</v>
      </c>
      <c r="F5301" s="45">
        <v>-70080</v>
      </c>
      <c r="G5301" s="45">
        <v>-78550</v>
      </c>
      <c r="H5301" s="45">
        <v>-80500</v>
      </c>
      <c r="I5301" s="55">
        <f>pro[[#This Row],[Admin expenses 3]]+pro[[#This Row],[Admin expenses 2]]+pro[[#This Row],[Admin expenses 1]]+pro[[#This Row],[COGS]]</f>
        <v>-389277.97399999999</v>
      </c>
      <c r="J5301" s="55">
        <f>pro[[#This Row],[Revenue]]+pro[[#This Row],[AdminExp]]</f>
        <v>301660.92499999999</v>
      </c>
      <c r="K5301" s="83">
        <f>pro[[#This Row],[Profit]]/pro[[#This Row],[Revenue]]</f>
        <v>0.43659566053756077</v>
      </c>
      <c r="L5301" s="56">
        <f t="shared" si="82"/>
        <v>5</v>
      </c>
      <c r="M5301" s="82" t="str">
        <f>"Q"&amp;" "&amp;VLOOKUP(pro[[#This Row],[Period]],Mapping!A:B,2,0)</f>
        <v>Q 2</v>
      </c>
      <c r="N5301"/>
    </row>
    <row r="5302" spans="1:14" ht="11.25" customHeight="1" x14ac:dyDescent="0.2">
      <c r="A5302" s="42" t="s">
        <v>43</v>
      </c>
      <c r="B5302" s="44" t="s">
        <v>33</v>
      </c>
      <c r="C5302" s="44" t="s">
        <v>59</v>
      </c>
      <c r="D5302" s="43">
        <v>197691.38199999998</v>
      </c>
      <c r="E5302" s="43">
        <v>-81645.024999999994</v>
      </c>
      <c r="F5302" s="45">
        <v>-13490</v>
      </c>
      <c r="G5302" s="45">
        <v>-30130</v>
      </c>
      <c r="H5302" s="45">
        <v>-22520</v>
      </c>
      <c r="I5302" s="55">
        <f>pro[[#This Row],[Admin expenses 3]]+pro[[#This Row],[Admin expenses 2]]+pro[[#This Row],[Admin expenses 1]]+pro[[#This Row],[COGS]]</f>
        <v>-147785.02499999999</v>
      </c>
      <c r="J5302" s="55">
        <f>pro[[#This Row],[Revenue]]+pro[[#This Row],[AdminExp]]</f>
        <v>49906.356999999989</v>
      </c>
      <c r="K5302" s="83">
        <f>pro[[#This Row],[Profit]]/pro[[#This Row],[Revenue]]</f>
        <v>0.25244578946794954</v>
      </c>
      <c r="L5302" s="56">
        <f t="shared" si="82"/>
        <v>5</v>
      </c>
      <c r="M5302" s="82" t="str">
        <f>"Q"&amp;" "&amp;VLOOKUP(pro[[#This Row],[Period]],Mapping!A:B,2,0)</f>
        <v>Q 2</v>
      </c>
      <c r="N5302"/>
    </row>
    <row r="5303" spans="1:14" ht="11.25" customHeight="1" x14ac:dyDescent="0.2">
      <c r="A5303" s="42" t="s">
        <v>43</v>
      </c>
      <c r="B5303" s="44" t="s">
        <v>33</v>
      </c>
      <c r="C5303" s="44" t="s">
        <v>57</v>
      </c>
      <c r="D5303" s="43">
        <v>676980.96900000004</v>
      </c>
      <c r="E5303" s="43">
        <v>-145535.01199999999</v>
      </c>
      <c r="F5303" s="45">
        <v>-55090</v>
      </c>
      <c r="G5303" s="45">
        <v>-48860</v>
      </c>
      <c r="H5303" s="45">
        <v>-95980</v>
      </c>
      <c r="I5303" s="55">
        <f>pro[[#This Row],[Admin expenses 3]]+pro[[#This Row],[Admin expenses 2]]+pro[[#This Row],[Admin expenses 1]]+pro[[#This Row],[COGS]]</f>
        <v>-345465.01199999999</v>
      </c>
      <c r="J5303" s="55">
        <f>pro[[#This Row],[Revenue]]+pro[[#This Row],[AdminExp]]</f>
        <v>331515.95700000005</v>
      </c>
      <c r="K5303" s="83">
        <f>pro[[#This Row],[Profit]]/pro[[#This Row],[Revenue]]</f>
        <v>0.48969760182431366</v>
      </c>
      <c r="L5303" s="56">
        <f t="shared" si="82"/>
        <v>5</v>
      </c>
      <c r="M5303" s="82" t="str">
        <f>"Q"&amp;" "&amp;VLOOKUP(pro[[#This Row],[Period]],Mapping!A:B,2,0)</f>
        <v>Q 2</v>
      </c>
      <c r="N5303"/>
    </row>
    <row r="5304" spans="1:14" ht="11.25" customHeight="1" x14ac:dyDescent="0.2">
      <c r="A5304" s="42" t="s">
        <v>43</v>
      </c>
      <c r="B5304" s="44" t="s">
        <v>33</v>
      </c>
      <c r="C5304" s="44" t="s">
        <v>58</v>
      </c>
      <c r="D5304" s="43">
        <v>696556.7699999999</v>
      </c>
      <c r="E5304" s="43">
        <v>-96222.958999999988</v>
      </c>
      <c r="F5304" s="45">
        <v>-86590</v>
      </c>
      <c r="G5304" s="45">
        <v>-87190</v>
      </c>
      <c r="H5304" s="45">
        <v>-18020</v>
      </c>
      <c r="I5304" s="55">
        <f>pro[[#This Row],[Admin expenses 3]]+pro[[#This Row],[Admin expenses 2]]+pro[[#This Row],[Admin expenses 1]]+pro[[#This Row],[COGS]]</f>
        <v>-288022.95899999997</v>
      </c>
      <c r="J5304" s="55">
        <f>pro[[#This Row],[Revenue]]+pro[[#This Row],[AdminExp]]</f>
        <v>408533.81099999993</v>
      </c>
      <c r="K5304" s="83">
        <f>pro[[#This Row],[Profit]]/pro[[#This Row],[Revenue]]</f>
        <v>0.58650468790935728</v>
      </c>
      <c r="L5304" s="56">
        <f t="shared" si="82"/>
        <v>5</v>
      </c>
      <c r="M5304" s="82" t="str">
        <f>"Q"&amp;" "&amp;VLOOKUP(pro[[#This Row],[Period]],Mapping!A:B,2,0)</f>
        <v>Q 2</v>
      </c>
      <c r="N5304"/>
    </row>
    <row r="5305" spans="1:14" ht="11.25" customHeight="1" x14ac:dyDescent="0.2">
      <c r="A5305" s="42" t="s">
        <v>43</v>
      </c>
      <c r="B5305" s="44" t="s">
        <v>33</v>
      </c>
      <c r="C5305" s="44" t="s">
        <v>59</v>
      </c>
      <c r="D5305" s="43">
        <v>1585966.9279999998</v>
      </c>
      <c r="E5305" s="43">
        <v>-204843.065</v>
      </c>
      <c r="F5305" s="45">
        <v>-97970</v>
      </c>
      <c r="G5305" s="45">
        <v>-43680</v>
      </c>
      <c r="H5305" s="45">
        <v>-46840</v>
      </c>
      <c r="I5305" s="55">
        <f>pro[[#This Row],[Admin expenses 3]]+pro[[#This Row],[Admin expenses 2]]+pro[[#This Row],[Admin expenses 1]]+pro[[#This Row],[COGS]]</f>
        <v>-393333.065</v>
      </c>
      <c r="J5305" s="55">
        <f>pro[[#This Row],[Revenue]]+pro[[#This Row],[AdminExp]]</f>
        <v>1192633.8629999999</v>
      </c>
      <c r="K5305" s="83">
        <f>pro[[#This Row],[Profit]]/pro[[#This Row],[Revenue]]</f>
        <v>0.7519916348470036</v>
      </c>
      <c r="L5305" s="56">
        <f t="shared" si="82"/>
        <v>5</v>
      </c>
      <c r="M5305" s="82" t="str">
        <f>"Q"&amp;" "&amp;VLOOKUP(pro[[#This Row],[Period]],Mapping!A:B,2,0)</f>
        <v>Q 2</v>
      </c>
      <c r="N5305"/>
    </row>
    <row r="5306" spans="1:14" ht="11.25" customHeight="1" x14ac:dyDescent="0.2">
      <c r="A5306" s="42" t="s">
        <v>43</v>
      </c>
      <c r="B5306" s="44" t="s">
        <v>33</v>
      </c>
      <c r="C5306" s="44" t="s">
        <v>57</v>
      </c>
      <c r="D5306" s="43">
        <v>71935.164000000004</v>
      </c>
      <c r="E5306" s="43">
        <v>-12164.25</v>
      </c>
      <c r="F5306" s="45">
        <v>-35710</v>
      </c>
      <c r="G5306" s="45">
        <v>-17730</v>
      </c>
      <c r="H5306" s="45">
        <v>-17940</v>
      </c>
      <c r="I5306" s="55">
        <f>pro[[#This Row],[Admin expenses 3]]+pro[[#This Row],[Admin expenses 2]]+pro[[#This Row],[Admin expenses 1]]+pro[[#This Row],[COGS]]</f>
        <v>-83544.25</v>
      </c>
      <c r="J5306" s="55">
        <f>pro[[#This Row],[Revenue]]+pro[[#This Row],[AdminExp]]</f>
        <v>-11609.085999999996</v>
      </c>
      <c r="K5306" s="83">
        <f>pro[[#This Row],[Profit]]/pro[[#This Row],[Revenue]]</f>
        <v>-0.16138263061442376</v>
      </c>
      <c r="L5306" s="56">
        <f t="shared" si="82"/>
        <v>5</v>
      </c>
      <c r="M5306" s="82" t="str">
        <f>"Q"&amp;" "&amp;VLOOKUP(pro[[#This Row],[Period]],Mapping!A:B,2,0)</f>
        <v>Q 2</v>
      </c>
      <c r="N5306"/>
    </row>
    <row r="5307" spans="1:14" ht="11.25" customHeight="1" x14ac:dyDescent="0.2">
      <c r="A5307" s="42" t="s">
        <v>43</v>
      </c>
      <c r="B5307" s="44" t="s">
        <v>33</v>
      </c>
      <c r="C5307" s="44" t="s">
        <v>58</v>
      </c>
      <c r="D5307" s="43">
        <v>140568.84099999999</v>
      </c>
      <c r="E5307" s="43">
        <v>-235196.22699999998</v>
      </c>
      <c r="F5307" s="45">
        <v>-19620</v>
      </c>
      <c r="G5307" s="45">
        <v>-35160</v>
      </c>
      <c r="H5307" s="45">
        <v>-57570</v>
      </c>
      <c r="I5307" s="55">
        <f>pro[[#This Row],[Admin expenses 3]]+pro[[#This Row],[Admin expenses 2]]+pro[[#This Row],[Admin expenses 1]]+pro[[#This Row],[COGS]]</f>
        <v>-347546.22699999996</v>
      </c>
      <c r="J5307" s="55">
        <f>pro[[#This Row],[Revenue]]+pro[[#This Row],[AdminExp]]</f>
        <v>-206977.38599999997</v>
      </c>
      <c r="K5307" s="83">
        <f>pro[[#This Row],[Profit]]/pro[[#This Row],[Revenue]]</f>
        <v>-1.4724272073922839</v>
      </c>
      <c r="L5307" s="56">
        <f t="shared" si="82"/>
        <v>5</v>
      </c>
      <c r="M5307" s="82" t="str">
        <f>"Q"&amp;" "&amp;VLOOKUP(pro[[#This Row],[Period]],Mapping!A:B,2,0)</f>
        <v>Q 2</v>
      </c>
      <c r="N5307"/>
    </row>
    <row r="5308" spans="1:14" ht="11.25" customHeight="1" x14ac:dyDescent="0.2">
      <c r="A5308" s="42" t="s">
        <v>43</v>
      </c>
      <c r="B5308" s="44" t="s">
        <v>33</v>
      </c>
      <c r="C5308" s="44" t="s">
        <v>59</v>
      </c>
      <c r="D5308" s="43">
        <v>55028.743000000002</v>
      </c>
      <c r="E5308" s="43">
        <v>-101494.58899999999</v>
      </c>
      <c r="F5308" s="45">
        <v>-19180</v>
      </c>
      <c r="G5308" s="45">
        <v>-40940</v>
      </c>
      <c r="H5308" s="45">
        <v>-53990</v>
      </c>
      <c r="I5308" s="55">
        <f>pro[[#This Row],[Admin expenses 3]]+pro[[#This Row],[Admin expenses 2]]+pro[[#This Row],[Admin expenses 1]]+pro[[#This Row],[COGS]]</f>
        <v>-215604.58899999998</v>
      </c>
      <c r="J5308" s="55">
        <f>pro[[#This Row],[Revenue]]+pro[[#This Row],[AdminExp]]</f>
        <v>-160575.84599999996</v>
      </c>
      <c r="K5308" s="83">
        <f>pro[[#This Row],[Profit]]/pro[[#This Row],[Revenue]]</f>
        <v>-2.9180358708175462</v>
      </c>
      <c r="L5308" s="56">
        <f t="shared" si="82"/>
        <v>5</v>
      </c>
      <c r="M5308" s="82" t="str">
        <f>"Q"&amp;" "&amp;VLOOKUP(pro[[#This Row],[Period]],Mapping!A:B,2,0)</f>
        <v>Q 2</v>
      </c>
      <c r="N5308"/>
    </row>
    <row r="5309" spans="1:14" ht="11.25" customHeight="1" x14ac:dyDescent="0.2">
      <c r="A5309" s="42" t="s">
        <v>43</v>
      </c>
      <c r="B5309" s="44" t="s">
        <v>33</v>
      </c>
      <c r="C5309" s="44" t="s">
        <v>57</v>
      </c>
      <c r="D5309" s="43">
        <v>105928.382</v>
      </c>
      <c r="E5309" s="43">
        <v>-54067.09</v>
      </c>
      <c r="F5309" s="45">
        <v>-34970</v>
      </c>
      <c r="G5309" s="45">
        <v>-75660</v>
      </c>
      <c r="H5309" s="45">
        <v>-26860</v>
      </c>
      <c r="I5309" s="55">
        <f>pro[[#This Row],[Admin expenses 3]]+pro[[#This Row],[Admin expenses 2]]+pro[[#This Row],[Admin expenses 1]]+pro[[#This Row],[COGS]]</f>
        <v>-191557.09</v>
      </c>
      <c r="J5309" s="55">
        <f>pro[[#This Row],[Revenue]]+pro[[#This Row],[AdminExp]]</f>
        <v>-85628.707999999999</v>
      </c>
      <c r="K5309" s="83">
        <f>pro[[#This Row],[Profit]]/pro[[#This Row],[Revenue]]</f>
        <v>-0.80836416438419689</v>
      </c>
      <c r="L5309" s="56">
        <f t="shared" si="82"/>
        <v>5</v>
      </c>
      <c r="M5309" s="82" t="str">
        <f>"Q"&amp;" "&amp;VLOOKUP(pro[[#This Row],[Period]],Mapping!A:B,2,0)</f>
        <v>Q 2</v>
      </c>
      <c r="N5309"/>
    </row>
    <row r="5310" spans="1:14" ht="11.25" customHeight="1" x14ac:dyDescent="0.2">
      <c r="A5310" s="42" t="s">
        <v>43</v>
      </c>
      <c r="B5310" s="44" t="s">
        <v>33</v>
      </c>
      <c r="C5310" s="44" t="s">
        <v>57</v>
      </c>
      <c r="D5310" s="43">
        <v>102368.315</v>
      </c>
      <c r="E5310" s="43">
        <v>-51555</v>
      </c>
      <c r="F5310" s="45">
        <v>-105020</v>
      </c>
      <c r="G5310" s="45">
        <v>-81120</v>
      </c>
      <c r="H5310" s="45">
        <v>-16710</v>
      </c>
      <c r="I5310" s="55">
        <f>pro[[#This Row],[Admin expenses 3]]+pro[[#This Row],[Admin expenses 2]]+pro[[#This Row],[Admin expenses 1]]+pro[[#This Row],[COGS]]</f>
        <v>-254405</v>
      </c>
      <c r="J5310" s="55">
        <f>pro[[#This Row],[Revenue]]+pro[[#This Row],[AdminExp]]</f>
        <v>-152036.685</v>
      </c>
      <c r="K5310" s="83">
        <f>pro[[#This Row],[Profit]]/pro[[#This Row],[Revenue]]</f>
        <v>-1.4851928059966601</v>
      </c>
      <c r="L5310" s="56">
        <f t="shared" si="82"/>
        <v>5</v>
      </c>
      <c r="M5310" s="82" t="str">
        <f>"Q"&amp;" "&amp;VLOOKUP(pro[[#This Row],[Period]],Mapping!A:B,2,0)</f>
        <v>Q 2</v>
      </c>
      <c r="N5310"/>
    </row>
    <row r="5311" spans="1:14" ht="11.25" customHeight="1" x14ac:dyDescent="0.2">
      <c r="A5311" s="42" t="s">
        <v>43</v>
      </c>
      <c r="B5311" s="44" t="s">
        <v>33</v>
      </c>
      <c r="C5311" s="44" t="s">
        <v>57</v>
      </c>
      <c r="D5311" s="43">
        <v>1612139.8159999999</v>
      </c>
      <c r="E5311" s="43">
        <v>-1410493.6229999999</v>
      </c>
      <c r="F5311" s="45">
        <v>-76620</v>
      </c>
      <c r="G5311" s="45">
        <v>-71830</v>
      </c>
      <c r="H5311" s="45">
        <v>-97900</v>
      </c>
      <c r="I5311" s="55">
        <f>pro[[#This Row],[Admin expenses 3]]+pro[[#This Row],[Admin expenses 2]]+pro[[#This Row],[Admin expenses 1]]+pro[[#This Row],[COGS]]</f>
        <v>-1656843.6229999999</v>
      </c>
      <c r="J5311" s="55">
        <f>pro[[#This Row],[Revenue]]+pro[[#This Row],[AdminExp]]</f>
        <v>-44703.80700000003</v>
      </c>
      <c r="K5311" s="83">
        <f>pro[[#This Row],[Profit]]/pro[[#This Row],[Revenue]]</f>
        <v>-2.772948509572698E-2</v>
      </c>
      <c r="L5311" s="56">
        <f t="shared" si="82"/>
        <v>5</v>
      </c>
      <c r="M5311" s="82" t="str">
        <f>"Q"&amp;" "&amp;VLOOKUP(pro[[#This Row],[Period]],Mapping!A:B,2,0)</f>
        <v>Q 2</v>
      </c>
      <c r="N5311"/>
    </row>
    <row r="5312" spans="1:14" ht="11.25" customHeight="1" x14ac:dyDescent="0.2">
      <c r="A5312" s="42" t="s">
        <v>43</v>
      </c>
      <c r="B5312" s="44" t="s">
        <v>33</v>
      </c>
      <c r="C5312" s="44" t="s">
        <v>57</v>
      </c>
      <c r="D5312" s="43">
        <v>274357.85299999994</v>
      </c>
      <c r="E5312" s="43">
        <v>-93871.532999999996</v>
      </c>
      <c r="F5312" s="45">
        <v>-69890</v>
      </c>
      <c r="G5312" s="45">
        <v>-46460</v>
      </c>
      <c r="H5312" s="45">
        <v>-41180</v>
      </c>
      <c r="I5312" s="55">
        <f>pro[[#This Row],[Admin expenses 3]]+pro[[#This Row],[Admin expenses 2]]+pro[[#This Row],[Admin expenses 1]]+pro[[#This Row],[COGS]]</f>
        <v>-251401.533</v>
      </c>
      <c r="J5312" s="55">
        <f>pro[[#This Row],[Revenue]]+pro[[#This Row],[AdminExp]]</f>
        <v>22956.319999999949</v>
      </c>
      <c r="K5312" s="83">
        <f>pro[[#This Row],[Profit]]/pro[[#This Row],[Revenue]]</f>
        <v>8.3672910211904719E-2</v>
      </c>
      <c r="L5312" s="56">
        <f t="shared" si="82"/>
        <v>5</v>
      </c>
      <c r="M5312" s="82" t="str">
        <f>"Q"&amp;" "&amp;VLOOKUP(pro[[#This Row],[Period]],Mapping!A:B,2,0)</f>
        <v>Q 2</v>
      </c>
      <c r="N5312"/>
    </row>
    <row r="5313" spans="1:14" ht="11.25" customHeight="1" x14ac:dyDescent="0.2">
      <c r="A5313" s="42" t="s">
        <v>43</v>
      </c>
      <c r="B5313" s="44" t="s">
        <v>33</v>
      </c>
      <c r="C5313" s="44" t="s">
        <v>57</v>
      </c>
      <c r="D5313" s="43">
        <v>165344.38199999998</v>
      </c>
      <c r="E5313" s="43">
        <v>-111531.315</v>
      </c>
      <c r="F5313" s="45">
        <v>-50430</v>
      </c>
      <c r="G5313" s="45">
        <v>-72640</v>
      </c>
      <c r="H5313" s="45">
        <v>-88340</v>
      </c>
      <c r="I5313" s="55">
        <f>pro[[#This Row],[Admin expenses 3]]+pro[[#This Row],[Admin expenses 2]]+pro[[#This Row],[Admin expenses 1]]+pro[[#This Row],[COGS]]</f>
        <v>-322941.315</v>
      </c>
      <c r="J5313" s="55">
        <f>pro[[#This Row],[Revenue]]+pro[[#This Row],[AdminExp]]</f>
        <v>-157596.93300000002</v>
      </c>
      <c r="K5313" s="83">
        <f>pro[[#This Row],[Profit]]/pro[[#This Row],[Revenue]]</f>
        <v>-0.95314356069261574</v>
      </c>
      <c r="L5313" s="56">
        <f t="shared" si="82"/>
        <v>5</v>
      </c>
      <c r="M5313" s="82" t="str">
        <f>"Q"&amp;" "&amp;VLOOKUP(pro[[#This Row],[Period]],Mapping!A:B,2,0)</f>
        <v>Q 2</v>
      </c>
      <c r="N5313"/>
    </row>
    <row r="5314" spans="1:14" ht="11.25" customHeight="1" x14ac:dyDescent="0.2">
      <c r="A5314" s="42" t="s">
        <v>43</v>
      </c>
      <c r="B5314" s="44" t="s">
        <v>33</v>
      </c>
      <c r="C5314" s="44" t="s">
        <v>57</v>
      </c>
      <c r="D5314" s="43">
        <v>155650.908</v>
      </c>
      <c r="E5314" s="43">
        <v>-95815.362999999998</v>
      </c>
      <c r="F5314" s="45">
        <v>-30050</v>
      </c>
      <c r="G5314" s="45">
        <v>-59640</v>
      </c>
      <c r="H5314" s="45">
        <v>-43020</v>
      </c>
      <c r="I5314" s="55">
        <f>pro[[#This Row],[Admin expenses 3]]+pro[[#This Row],[Admin expenses 2]]+pro[[#This Row],[Admin expenses 1]]+pro[[#This Row],[COGS]]</f>
        <v>-228525.36300000001</v>
      </c>
      <c r="J5314" s="55">
        <f>pro[[#This Row],[Revenue]]+pro[[#This Row],[AdminExp]]</f>
        <v>-72874.455000000016</v>
      </c>
      <c r="K5314" s="83">
        <f>pro[[#This Row],[Profit]]/pro[[#This Row],[Revenue]]</f>
        <v>-0.46819164716983225</v>
      </c>
      <c r="L5314" s="56">
        <f t="shared" ref="L5314:L5377" si="83">MONTH(DATEVALUE(A5314&amp;"1"))</f>
        <v>5</v>
      </c>
      <c r="M5314" s="82" t="str">
        <f>"Q"&amp;" "&amp;VLOOKUP(pro[[#This Row],[Period]],Mapping!A:B,2,0)</f>
        <v>Q 2</v>
      </c>
      <c r="N5314"/>
    </row>
    <row r="5315" spans="1:14" ht="11.25" customHeight="1" x14ac:dyDescent="0.2">
      <c r="A5315" s="42" t="s">
        <v>43</v>
      </c>
      <c r="B5315" s="44" t="s">
        <v>33</v>
      </c>
      <c r="C5315" s="44" t="s">
        <v>57</v>
      </c>
      <c r="D5315" s="43">
        <v>19649.244999999999</v>
      </c>
      <c r="E5315" s="43">
        <v>-8960.0840000000007</v>
      </c>
      <c r="F5315" s="45">
        <v>-63650</v>
      </c>
      <c r="G5315" s="45">
        <v>-36960</v>
      </c>
      <c r="H5315" s="45">
        <v>-75420</v>
      </c>
      <c r="I5315" s="55">
        <f>pro[[#This Row],[Admin expenses 3]]+pro[[#This Row],[Admin expenses 2]]+pro[[#This Row],[Admin expenses 1]]+pro[[#This Row],[COGS]]</f>
        <v>-184990.084</v>
      </c>
      <c r="J5315" s="55">
        <f>pro[[#This Row],[Revenue]]+pro[[#This Row],[AdminExp]]</f>
        <v>-165340.83900000001</v>
      </c>
      <c r="K5315" s="83">
        <f>pro[[#This Row],[Profit]]/pro[[#This Row],[Revenue]]</f>
        <v>-8.4146153707178062</v>
      </c>
      <c r="L5315" s="56">
        <f t="shared" si="83"/>
        <v>5</v>
      </c>
      <c r="M5315" s="82" t="str">
        <f>"Q"&amp;" "&amp;VLOOKUP(pro[[#This Row],[Period]],Mapping!A:B,2,0)</f>
        <v>Q 2</v>
      </c>
      <c r="N5315"/>
    </row>
    <row r="5316" spans="1:14" ht="11.25" customHeight="1" x14ac:dyDescent="0.2">
      <c r="A5316" s="42" t="s">
        <v>43</v>
      </c>
      <c r="B5316" s="44" t="s">
        <v>33</v>
      </c>
      <c r="C5316" s="44" t="s">
        <v>57</v>
      </c>
      <c r="D5316" s="43">
        <v>11081.833000000001</v>
      </c>
      <c r="E5316" s="43">
        <v>-6101.5709999999999</v>
      </c>
      <c r="F5316" s="45">
        <v>-24190</v>
      </c>
      <c r="G5316" s="45">
        <v>-53110</v>
      </c>
      <c r="H5316" s="45">
        <v>-21550</v>
      </c>
      <c r="I5316" s="55">
        <f>pro[[#This Row],[Admin expenses 3]]+pro[[#This Row],[Admin expenses 2]]+pro[[#This Row],[Admin expenses 1]]+pro[[#This Row],[COGS]]</f>
        <v>-104951.571</v>
      </c>
      <c r="J5316" s="55">
        <f>pro[[#This Row],[Revenue]]+pro[[#This Row],[AdminExp]]</f>
        <v>-93869.737999999998</v>
      </c>
      <c r="K5316" s="83">
        <f>pro[[#This Row],[Profit]]/pro[[#This Row],[Revenue]]</f>
        <v>-8.4705966964129491</v>
      </c>
      <c r="L5316" s="56">
        <f t="shared" si="83"/>
        <v>5</v>
      </c>
      <c r="M5316" s="82" t="str">
        <f>"Q"&amp;" "&amp;VLOOKUP(pro[[#This Row],[Period]],Mapping!A:B,2,0)</f>
        <v>Q 2</v>
      </c>
      <c r="N5316"/>
    </row>
    <row r="5317" spans="1:14" ht="11.25" customHeight="1" x14ac:dyDescent="0.2">
      <c r="A5317" s="42" t="s">
        <v>43</v>
      </c>
      <c r="B5317" s="44" t="s">
        <v>33</v>
      </c>
      <c r="C5317" s="44" t="s">
        <v>57</v>
      </c>
      <c r="D5317" s="43">
        <v>236552.88299999997</v>
      </c>
      <c r="E5317" s="43">
        <v>-216325.97699999998</v>
      </c>
      <c r="F5317" s="45">
        <v>-77920</v>
      </c>
      <c r="G5317" s="45">
        <v>-55870</v>
      </c>
      <c r="H5317" s="45">
        <v>-30620</v>
      </c>
      <c r="I5317" s="55">
        <f>pro[[#This Row],[Admin expenses 3]]+pro[[#This Row],[Admin expenses 2]]+pro[[#This Row],[Admin expenses 1]]+pro[[#This Row],[COGS]]</f>
        <v>-380735.97699999996</v>
      </c>
      <c r="J5317" s="55">
        <f>pro[[#This Row],[Revenue]]+pro[[#This Row],[AdminExp]]</f>
        <v>-144183.09399999998</v>
      </c>
      <c r="K5317" s="83">
        <f>pro[[#This Row],[Profit]]/pro[[#This Row],[Revenue]]</f>
        <v>-0.60951738220835805</v>
      </c>
      <c r="L5317" s="56">
        <f t="shared" si="83"/>
        <v>5</v>
      </c>
      <c r="M5317" s="82" t="str">
        <f>"Q"&amp;" "&amp;VLOOKUP(pro[[#This Row],[Period]],Mapping!A:B,2,0)</f>
        <v>Q 2</v>
      </c>
      <c r="N5317"/>
    </row>
    <row r="5318" spans="1:14" ht="11.25" customHeight="1" x14ac:dyDescent="0.2">
      <c r="A5318" s="42" t="s">
        <v>43</v>
      </c>
      <c r="B5318" s="44" t="s">
        <v>33</v>
      </c>
      <c r="C5318" s="44" t="s">
        <v>57</v>
      </c>
      <c r="D5318" s="43">
        <v>24954.516999999996</v>
      </c>
      <c r="E5318" s="43">
        <v>-116118.14199999999</v>
      </c>
      <c r="F5318" s="45">
        <v>-47370</v>
      </c>
      <c r="G5318" s="45">
        <v>-87290</v>
      </c>
      <c r="H5318" s="45">
        <v>-58150</v>
      </c>
      <c r="I5318" s="55">
        <f>pro[[#This Row],[Admin expenses 3]]+pro[[#This Row],[Admin expenses 2]]+pro[[#This Row],[Admin expenses 1]]+pro[[#This Row],[COGS]]</f>
        <v>-308928.14199999999</v>
      </c>
      <c r="J5318" s="55">
        <f>pro[[#This Row],[Revenue]]+pro[[#This Row],[AdminExp]]</f>
        <v>-283973.625</v>
      </c>
      <c r="K5318" s="83">
        <f>pro[[#This Row],[Profit]]/pro[[#This Row],[Revenue]]</f>
        <v>-11.379648221602528</v>
      </c>
      <c r="L5318" s="56">
        <f t="shared" si="83"/>
        <v>5</v>
      </c>
      <c r="M5318" s="82" t="str">
        <f>"Q"&amp;" "&amp;VLOOKUP(pro[[#This Row],[Period]],Mapping!A:B,2,0)</f>
        <v>Q 2</v>
      </c>
      <c r="N5318"/>
    </row>
    <row r="5319" spans="1:14" ht="11.25" customHeight="1" x14ac:dyDescent="0.2">
      <c r="A5319" s="42" t="s">
        <v>43</v>
      </c>
      <c r="B5319" s="44" t="s">
        <v>33</v>
      </c>
      <c r="C5319" s="44" t="s">
        <v>57</v>
      </c>
      <c r="D5319" s="43">
        <v>2016.28</v>
      </c>
      <c r="E5319" s="43">
        <v>-2093</v>
      </c>
      <c r="F5319" s="45">
        <v>-29640</v>
      </c>
      <c r="G5319" s="45">
        <v>-104230</v>
      </c>
      <c r="H5319" s="45">
        <v>-65460</v>
      </c>
      <c r="I5319" s="55">
        <f>pro[[#This Row],[Admin expenses 3]]+pro[[#This Row],[Admin expenses 2]]+pro[[#This Row],[Admin expenses 1]]+pro[[#This Row],[COGS]]</f>
        <v>-201423</v>
      </c>
      <c r="J5319" s="55">
        <f>pro[[#This Row],[Revenue]]+pro[[#This Row],[AdminExp]]</f>
        <v>-199406.72</v>
      </c>
      <c r="K5319" s="83">
        <f>pro[[#This Row],[Profit]]/pro[[#This Row],[Revenue]]</f>
        <v>-98.898327613228318</v>
      </c>
      <c r="L5319" s="56">
        <f t="shared" si="83"/>
        <v>5</v>
      </c>
      <c r="M5319" s="82" t="str">
        <f>"Q"&amp;" "&amp;VLOOKUP(pro[[#This Row],[Period]],Mapping!A:B,2,0)</f>
        <v>Q 2</v>
      </c>
      <c r="N5319"/>
    </row>
    <row r="5320" spans="1:14" ht="11.25" customHeight="1" x14ac:dyDescent="0.2">
      <c r="A5320" s="42" t="s">
        <v>43</v>
      </c>
      <c r="B5320" s="44" t="s">
        <v>33</v>
      </c>
      <c r="C5320" s="44" t="s">
        <v>57</v>
      </c>
      <c r="D5320" s="43">
        <v>200688.516</v>
      </c>
      <c r="E5320" s="43">
        <v>-716533.20199999993</v>
      </c>
      <c r="F5320" s="45">
        <v>-69610</v>
      </c>
      <c r="G5320" s="45">
        <v>-34870</v>
      </c>
      <c r="H5320" s="45">
        <v>-28800</v>
      </c>
      <c r="I5320" s="55">
        <f>pro[[#This Row],[Admin expenses 3]]+pro[[#This Row],[Admin expenses 2]]+pro[[#This Row],[Admin expenses 1]]+pro[[#This Row],[COGS]]</f>
        <v>-849813.20199999993</v>
      </c>
      <c r="J5320" s="55">
        <f>pro[[#This Row],[Revenue]]+pro[[#This Row],[AdminExp]]</f>
        <v>-649124.68599999999</v>
      </c>
      <c r="K5320" s="83">
        <f>pro[[#This Row],[Profit]]/pro[[#This Row],[Revenue]]</f>
        <v>-3.2344884447698043</v>
      </c>
      <c r="L5320" s="56">
        <f t="shared" si="83"/>
        <v>5</v>
      </c>
      <c r="M5320" s="82" t="str">
        <f>"Q"&amp;" "&amp;VLOOKUP(pro[[#This Row],[Period]],Mapping!A:B,2,0)</f>
        <v>Q 2</v>
      </c>
      <c r="N5320"/>
    </row>
    <row r="5321" spans="1:14" ht="11.25" customHeight="1" x14ac:dyDescent="0.2">
      <c r="A5321" s="42" t="s">
        <v>43</v>
      </c>
      <c r="B5321" s="44" t="s">
        <v>33</v>
      </c>
      <c r="C5321" s="44" t="s">
        <v>57</v>
      </c>
      <c r="D5321" s="43">
        <v>467547.28299999994</v>
      </c>
      <c r="E5321" s="43">
        <v>-567325.03799999994</v>
      </c>
      <c r="F5321" s="45">
        <v>-51560</v>
      </c>
      <c r="G5321" s="45">
        <v>-32750</v>
      </c>
      <c r="H5321" s="45">
        <v>-36720</v>
      </c>
      <c r="I5321" s="55">
        <f>pro[[#This Row],[Admin expenses 3]]+pro[[#This Row],[Admin expenses 2]]+pro[[#This Row],[Admin expenses 1]]+pro[[#This Row],[COGS]]</f>
        <v>-688355.03799999994</v>
      </c>
      <c r="J5321" s="55">
        <f>pro[[#This Row],[Revenue]]+pro[[#This Row],[AdminExp]]</f>
        <v>-220807.755</v>
      </c>
      <c r="K5321" s="83">
        <f>pro[[#This Row],[Profit]]/pro[[#This Row],[Revenue]]</f>
        <v>-0.47226828821075628</v>
      </c>
      <c r="L5321" s="56">
        <f t="shared" si="83"/>
        <v>5</v>
      </c>
      <c r="M5321" s="82" t="str">
        <f>"Q"&amp;" "&amp;VLOOKUP(pro[[#This Row],[Period]],Mapping!A:B,2,0)</f>
        <v>Q 2</v>
      </c>
      <c r="N5321"/>
    </row>
    <row r="5322" spans="1:14" ht="11.25" customHeight="1" x14ac:dyDescent="0.2">
      <c r="A5322" s="42" t="s">
        <v>43</v>
      </c>
      <c r="B5322" s="44" t="s">
        <v>33</v>
      </c>
      <c r="C5322" s="44" t="s">
        <v>57</v>
      </c>
      <c r="D5322" s="43">
        <v>48727.797999999995</v>
      </c>
      <c r="E5322" s="43">
        <v>-60181.778999999995</v>
      </c>
      <c r="F5322" s="45">
        <v>-74710</v>
      </c>
      <c r="G5322" s="45">
        <v>-15150</v>
      </c>
      <c r="H5322" s="45">
        <v>-95350</v>
      </c>
      <c r="I5322" s="55">
        <f>pro[[#This Row],[Admin expenses 3]]+pro[[#This Row],[Admin expenses 2]]+pro[[#This Row],[Admin expenses 1]]+pro[[#This Row],[COGS]]</f>
        <v>-245391.77899999998</v>
      </c>
      <c r="J5322" s="55">
        <f>pro[[#This Row],[Revenue]]+pro[[#This Row],[AdminExp]]</f>
        <v>-196663.98099999997</v>
      </c>
      <c r="K5322" s="83">
        <f>pro[[#This Row],[Profit]]/pro[[#This Row],[Revenue]]</f>
        <v>-4.0359710282824599</v>
      </c>
      <c r="L5322" s="56">
        <f t="shared" si="83"/>
        <v>5</v>
      </c>
      <c r="M5322" s="82" t="str">
        <f>"Q"&amp;" "&amp;VLOOKUP(pro[[#This Row],[Period]],Mapping!A:B,2,0)</f>
        <v>Q 2</v>
      </c>
      <c r="N5322"/>
    </row>
    <row r="5323" spans="1:14" ht="11.25" customHeight="1" x14ac:dyDescent="0.2">
      <c r="A5323" s="42" t="s">
        <v>43</v>
      </c>
      <c r="B5323" s="44" t="s">
        <v>33</v>
      </c>
      <c r="C5323" s="44" t="s">
        <v>57</v>
      </c>
      <c r="D5323" s="43">
        <v>587115.81599999999</v>
      </c>
      <c r="E5323" s="43">
        <v>-714329.91</v>
      </c>
      <c r="F5323" s="45">
        <v>-44660</v>
      </c>
      <c r="G5323" s="45">
        <v>-68500</v>
      </c>
      <c r="H5323" s="45">
        <v>-105080</v>
      </c>
      <c r="I5323" s="55">
        <f>pro[[#This Row],[Admin expenses 3]]+pro[[#This Row],[Admin expenses 2]]+pro[[#This Row],[Admin expenses 1]]+pro[[#This Row],[COGS]]</f>
        <v>-932569.91</v>
      </c>
      <c r="J5323" s="55">
        <f>pro[[#This Row],[Revenue]]+pro[[#This Row],[AdminExp]]</f>
        <v>-345454.09400000004</v>
      </c>
      <c r="K5323" s="83">
        <f>pro[[#This Row],[Profit]]/pro[[#This Row],[Revenue]]</f>
        <v>-0.58839173564351743</v>
      </c>
      <c r="L5323" s="56">
        <f t="shared" si="83"/>
        <v>5</v>
      </c>
      <c r="M5323" s="82" t="str">
        <f>"Q"&amp;" "&amp;VLOOKUP(pro[[#This Row],[Period]],Mapping!A:B,2,0)</f>
        <v>Q 2</v>
      </c>
      <c r="N5323"/>
    </row>
    <row r="5324" spans="1:14" ht="11.25" customHeight="1" x14ac:dyDescent="0.2">
      <c r="A5324" s="42" t="s">
        <v>43</v>
      </c>
      <c r="B5324" s="44" t="s">
        <v>33</v>
      </c>
      <c r="C5324" s="44" t="s">
        <v>57</v>
      </c>
      <c r="D5324" s="43">
        <v>267594.18699999998</v>
      </c>
      <c r="E5324" s="43">
        <v>-371649.77499999997</v>
      </c>
      <c r="F5324" s="45">
        <v>-61690</v>
      </c>
      <c r="G5324" s="45">
        <v>-61070</v>
      </c>
      <c r="H5324" s="45">
        <v>-20870</v>
      </c>
      <c r="I5324" s="55">
        <f>pro[[#This Row],[Admin expenses 3]]+pro[[#This Row],[Admin expenses 2]]+pro[[#This Row],[Admin expenses 1]]+pro[[#This Row],[COGS]]</f>
        <v>-515279.77499999997</v>
      </c>
      <c r="J5324" s="55">
        <f>pro[[#This Row],[Revenue]]+pro[[#This Row],[AdminExp]]</f>
        <v>-247685.58799999999</v>
      </c>
      <c r="K5324" s="83">
        <f>pro[[#This Row],[Profit]]/pro[[#This Row],[Revenue]]</f>
        <v>-0.92560152661313233</v>
      </c>
      <c r="L5324" s="56">
        <f t="shared" si="83"/>
        <v>5</v>
      </c>
      <c r="M5324" s="82" t="str">
        <f>"Q"&amp;" "&amp;VLOOKUP(pro[[#This Row],[Period]],Mapping!A:B,2,0)</f>
        <v>Q 2</v>
      </c>
      <c r="N5324"/>
    </row>
    <row r="5325" spans="1:14" ht="11.25" customHeight="1" x14ac:dyDescent="0.2">
      <c r="A5325" s="42" t="s">
        <v>43</v>
      </c>
      <c r="B5325" s="44" t="s">
        <v>33</v>
      </c>
      <c r="C5325" s="44" t="s">
        <v>57</v>
      </c>
      <c r="D5325" s="43">
        <v>333303.01899999997</v>
      </c>
      <c r="E5325" s="43">
        <v>-1086480.9619999998</v>
      </c>
      <c r="F5325" s="45">
        <v>-17720</v>
      </c>
      <c r="G5325" s="45">
        <v>-105630</v>
      </c>
      <c r="H5325" s="45">
        <v>-97070</v>
      </c>
      <c r="I5325" s="55">
        <f>pro[[#This Row],[Admin expenses 3]]+pro[[#This Row],[Admin expenses 2]]+pro[[#This Row],[Admin expenses 1]]+pro[[#This Row],[COGS]]</f>
        <v>-1306900.9619999998</v>
      </c>
      <c r="J5325" s="55">
        <f>pro[[#This Row],[Revenue]]+pro[[#This Row],[AdminExp]]</f>
        <v>-973597.94299999985</v>
      </c>
      <c r="K5325" s="83">
        <f>pro[[#This Row],[Profit]]/pro[[#This Row],[Revenue]]</f>
        <v>-2.9210594789121904</v>
      </c>
      <c r="L5325" s="56">
        <f t="shared" si="83"/>
        <v>5</v>
      </c>
      <c r="M5325" s="82" t="str">
        <f>"Q"&amp;" "&amp;VLOOKUP(pro[[#This Row],[Period]],Mapping!A:B,2,0)</f>
        <v>Q 2</v>
      </c>
      <c r="N5325"/>
    </row>
    <row r="5326" spans="1:14" ht="11.25" customHeight="1" x14ac:dyDescent="0.2">
      <c r="A5326" s="42" t="s">
        <v>43</v>
      </c>
      <c r="B5326" s="44" t="s">
        <v>33</v>
      </c>
      <c r="C5326" s="44" t="s">
        <v>57</v>
      </c>
      <c r="D5326" s="43">
        <v>4242898.24</v>
      </c>
      <c r="E5326" s="43">
        <v>-520309.25099999999</v>
      </c>
      <c r="F5326" s="45">
        <v>-37420</v>
      </c>
      <c r="G5326" s="45">
        <v>-96980</v>
      </c>
      <c r="H5326" s="45">
        <v>-42210</v>
      </c>
      <c r="I5326" s="55">
        <f>pro[[#This Row],[Admin expenses 3]]+pro[[#This Row],[Admin expenses 2]]+pro[[#This Row],[Admin expenses 1]]+pro[[#This Row],[COGS]]</f>
        <v>-696919.25099999993</v>
      </c>
      <c r="J5326" s="55">
        <f>pro[[#This Row],[Revenue]]+pro[[#This Row],[AdminExp]]</f>
        <v>3545978.9890000001</v>
      </c>
      <c r="K5326" s="83">
        <f>pro[[#This Row],[Profit]]/pro[[#This Row],[Revenue]]</f>
        <v>0.83574452848532133</v>
      </c>
      <c r="L5326" s="56">
        <f t="shared" si="83"/>
        <v>5</v>
      </c>
      <c r="M5326" s="82" t="str">
        <f>"Q"&amp;" "&amp;VLOOKUP(pro[[#This Row],[Period]],Mapping!A:B,2,0)</f>
        <v>Q 2</v>
      </c>
      <c r="N5326"/>
    </row>
    <row r="5327" spans="1:14" ht="11.25" customHeight="1" x14ac:dyDescent="0.2">
      <c r="A5327" s="42" t="s">
        <v>43</v>
      </c>
      <c r="B5327" s="44" t="s">
        <v>33</v>
      </c>
      <c r="C5327" s="44" t="s">
        <v>57</v>
      </c>
      <c r="D5327" s="43">
        <v>95579.952999999994</v>
      </c>
      <c r="E5327" s="43">
        <v>-72294.347999999998</v>
      </c>
      <c r="F5327" s="45">
        <v>-53710</v>
      </c>
      <c r="G5327" s="45">
        <v>-81410</v>
      </c>
      <c r="H5327" s="45">
        <v>-26190</v>
      </c>
      <c r="I5327" s="55">
        <f>pro[[#This Row],[Admin expenses 3]]+pro[[#This Row],[Admin expenses 2]]+pro[[#This Row],[Admin expenses 1]]+pro[[#This Row],[COGS]]</f>
        <v>-233604.348</v>
      </c>
      <c r="J5327" s="55">
        <f>pro[[#This Row],[Revenue]]+pro[[#This Row],[AdminExp]]</f>
        <v>-138024.39500000002</v>
      </c>
      <c r="K5327" s="83">
        <f>pro[[#This Row],[Profit]]/pro[[#This Row],[Revenue]]</f>
        <v>-1.4440726393744934</v>
      </c>
      <c r="L5327" s="56">
        <f t="shared" si="83"/>
        <v>5</v>
      </c>
      <c r="M5327" s="82" t="str">
        <f>"Q"&amp;" "&amp;VLOOKUP(pro[[#This Row],[Period]],Mapping!A:B,2,0)</f>
        <v>Q 2</v>
      </c>
      <c r="N5327"/>
    </row>
    <row r="5328" spans="1:14" ht="11.25" customHeight="1" x14ac:dyDescent="0.2">
      <c r="A5328" s="42" t="s">
        <v>43</v>
      </c>
      <c r="B5328" s="44" t="s">
        <v>33</v>
      </c>
      <c r="C5328" s="44" t="s">
        <v>57</v>
      </c>
      <c r="D5328" s="43">
        <v>316706.57199999999</v>
      </c>
      <c r="E5328" s="43">
        <v>-263675.77599999995</v>
      </c>
      <c r="F5328" s="45">
        <v>-16440</v>
      </c>
      <c r="G5328" s="45">
        <v>-30030</v>
      </c>
      <c r="H5328" s="45">
        <v>-86880</v>
      </c>
      <c r="I5328" s="55">
        <f>pro[[#This Row],[Admin expenses 3]]+pro[[#This Row],[Admin expenses 2]]+pro[[#This Row],[Admin expenses 1]]+pro[[#This Row],[COGS]]</f>
        <v>-397025.77599999995</v>
      </c>
      <c r="J5328" s="55">
        <f>pro[[#This Row],[Revenue]]+pro[[#This Row],[AdminExp]]</f>
        <v>-80319.203999999969</v>
      </c>
      <c r="K5328" s="83">
        <f>pro[[#This Row],[Profit]]/pro[[#This Row],[Revenue]]</f>
        <v>-0.25360763274593484</v>
      </c>
      <c r="L5328" s="56">
        <f t="shared" si="83"/>
        <v>5</v>
      </c>
      <c r="M5328" s="82" t="str">
        <f>"Q"&amp;" "&amp;VLOOKUP(pro[[#This Row],[Period]],Mapping!A:B,2,0)</f>
        <v>Q 2</v>
      </c>
      <c r="N5328"/>
    </row>
    <row r="5329" spans="1:14" ht="11.25" customHeight="1" x14ac:dyDescent="0.2">
      <c r="A5329" s="42" t="s">
        <v>43</v>
      </c>
      <c r="B5329" s="44" t="s">
        <v>33</v>
      </c>
      <c r="C5329" s="44" t="s">
        <v>57</v>
      </c>
      <c r="D5329" s="43">
        <v>83498.575999999986</v>
      </c>
      <c r="E5329" s="43">
        <v>-49115.933999999994</v>
      </c>
      <c r="F5329" s="45">
        <v>-23130</v>
      </c>
      <c r="G5329" s="45">
        <v>-46720</v>
      </c>
      <c r="H5329" s="45">
        <v>-42650</v>
      </c>
      <c r="I5329" s="55">
        <f>pro[[#This Row],[Admin expenses 3]]+pro[[#This Row],[Admin expenses 2]]+pro[[#This Row],[Admin expenses 1]]+pro[[#This Row],[COGS]]</f>
        <v>-161615.93400000001</v>
      </c>
      <c r="J5329" s="55">
        <f>pro[[#This Row],[Revenue]]+pro[[#This Row],[AdminExp]]</f>
        <v>-78117.358000000022</v>
      </c>
      <c r="K5329" s="83">
        <f>pro[[#This Row],[Profit]]/pro[[#This Row],[Revenue]]</f>
        <v>-0.93555317637991853</v>
      </c>
      <c r="L5329" s="56">
        <f t="shared" si="83"/>
        <v>5</v>
      </c>
      <c r="M5329" s="82" t="str">
        <f>"Q"&amp;" "&amp;VLOOKUP(pro[[#This Row],[Period]],Mapping!A:B,2,0)</f>
        <v>Q 2</v>
      </c>
      <c r="N5329"/>
    </row>
    <row r="5330" spans="1:14" ht="11.25" customHeight="1" x14ac:dyDescent="0.2">
      <c r="A5330" s="42" t="s">
        <v>43</v>
      </c>
      <c r="B5330" s="44" t="s">
        <v>33</v>
      </c>
      <c r="C5330" s="44" t="s">
        <v>57</v>
      </c>
      <c r="D5330" s="43">
        <v>107826.145</v>
      </c>
      <c r="E5330" s="43">
        <v>-45436.873999999996</v>
      </c>
      <c r="F5330" s="45">
        <v>-42850</v>
      </c>
      <c r="G5330" s="45">
        <v>-25360</v>
      </c>
      <c r="H5330" s="45">
        <v>-31110</v>
      </c>
      <c r="I5330" s="55">
        <f>pro[[#This Row],[Admin expenses 3]]+pro[[#This Row],[Admin expenses 2]]+pro[[#This Row],[Admin expenses 1]]+pro[[#This Row],[COGS]]</f>
        <v>-144756.87400000001</v>
      </c>
      <c r="J5330" s="55">
        <f>pro[[#This Row],[Revenue]]+pro[[#This Row],[AdminExp]]</f>
        <v>-36930.729000000007</v>
      </c>
      <c r="K5330" s="83">
        <f>pro[[#This Row],[Profit]]/pro[[#This Row],[Revenue]]</f>
        <v>-0.34250254425770305</v>
      </c>
      <c r="L5330" s="56">
        <f t="shared" si="83"/>
        <v>5</v>
      </c>
      <c r="M5330" s="82" t="str">
        <f>"Q"&amp;" "&amp;VLOOKUP(pro[[#This Row],[Period]],Mapping!A:B,2,0)</f>
        <v>Q 2</v>
      </c>
      <c r="N5330"/>
    </row>
    <row r="5331" spans="1:14" ht="11.25" customHeight="1" x14ac:dyDescent="0.2">
      <c r="A5331" s="42" t="s">
        <v>43</v>
      </c>
      <c r="B5331" s="44" t="s">
        <v>33</v>
      </c>
      <c r="C5331" s="44" t="s">
        <v>57</v>
      </c>
      <c r="D5331" s="43">
        <v>238222.71899999998</v>
      </c>
      <c r="E5331" s="43">
        <v>-141596.02799999999</v>
      </c>
      <c r="F5331" s="45">
        <v>-44940</v>
      </c>
      <c r="G5331" s="45">
        <v>-24710</v>
      </c>
      <c r="H5331" s="45">
        <v>-40030</v>
      </c>
      <c r="I5331" s="55">
        <f>pro[[#This Row],[Admin expenses 3]]+pro[[#This Row],[Admin expenses 2]]+pro[[#This Row],[Admin expenses 1]]+pro[[#This Row],[COGS]]</f>
        <v>-251276.02799999999</v>
      </c>
      <c r="J5331" s="55">
        <f>pro[[#This Row],[Revenue]]+pro[[#This Row],[AdminExp]]</f>
        <v>-13053.309000000008</v>
      </c>
      <c r="K5331" s="83">
        <f>pro[[#This Row],[Profit]]/pro[[#This Row],[Revenue]]</f>
        <v>-5.47945597078002E-2</v>
      </c>
      <c r="L5331" s="56">
        <f t="shared" si="83"/>
        <v>5</v>
      </c>
      <c r="M5331" s="82" t="str">
        <f>"Q"&amp;" "&amp;VLOOKUP(pro[[#This Row],[Period]],Mapping!A:B,2,0)</f>
        <v>Q 2</v>
      </c>
      <c r="N5331"/>
    </row>
    <row r="5332" spans="1:14" ht="11.25" customHeight="1" x14ac:dyDescent="0.2">
      <c r="A5332" s="42" t="s">
        <v>43</v>
      </c>
      <c r="B5332" s="44" t="s">
        <v>33</v>
      </c>
      <c r="C5332" s="44" t="s">
        <v>57</v>
      </c>
      <c r="D5332" s="43">
        <v>97953.309999999983</v>
      </c>
      <c r="E5332" s="43">
        <v>-41428.834999999999</v>
      </c>
      <c r="F5332" s="45">
        <v>-68900</v>
      </c>
      <c r="G5332" s="45">
        <v>-96870</v>
      </c>
      <c r="H5332" s="45">
        <v>-76120</v>
      </c>
      <c r="I5332" s="55">
        <f>pro[[#This Row],[Admin expenses 3]]+pro[[#This Row],[Admin expenses 2]]+pro[[#This Row],[Admin expenses 1]]+pro[[#This Row],[COGS]]</f>
        <v>-283318.83500000002</v>
      </c>
      <c r="J5332" s="55">
        <f>pro[[#This Row],[Revenue]]+pro[[#This Row],[AdminExp]]</f>
        <v>-185365.52500000002</v>
      </c>
      <c r="K5332" s="83">
        <f>pro[[#This Row],[Profit]]/pro[[#This Row],[Revenue]]</f>
        <v>-1.8923865359935264</v>
      </c>
      <c r="L5332" s="56">
        <f t="shared" si="83"/>
        <v>5</v>
      </c>
      <c r="M5332" s="82" t="str">
        <f>"Q"&amp;" "&amp;VLOOKUP(pro[[#This Row],[Period]],Mapping!A:B,2,0)</f>
        <v>Q 2</v>
      </c>
      <c r="N5332"/>
    </row>
    <row r="5333" spans="1:14" ht="11.25" customHeight="1" x14ac:dyDescent="0.2">
      <c r="A5333" s="42" t="s">
        <v>43</v>
      </c>
      <c r="B5333" s="44" t="s">
        <v>33</v>
      </c>
      <c r="C5333" s="44" t="s">
        <v>57</v>
      </c>
      <c r="D5333" s="43">
        <v>36965.873</v>
      </c>
      <c r="E5333" s="43">
        <v>-31195.079999999998</v>
      </c>
      <c r="F5333" s="45">
        <v>-58510</v>
      </c>
      <c r="G5333" s="45">
        <v>-43450</v>
      </c>
      <c r="H5333" s="45">
        <v>-66470</v>
      </c>
      <c r="I5333" s="55">
        <f>pro[[#This Row],[Admin expenses 3]]+pro[[#This Row],[Admin expenses 2]]+pro[[#This Row],[Admin expenses 1]]+pro[[#This Row],[COGS]]</f>
        <v>-199625.08</v>
      </c>
      <c r="J5333" s="55">
        <f>pro[[#This Row],[Revenue]]+pro[[#This Row],[AdminExp]]</f>
        <v>-162659.20699999999</v>
      </c>
      <c r="K5333" s="83">
        <f>pro[[#This Row],[Profit]]/pro[[#This Row],[Revenue]]</f>
        <v>-4.4002533634198224</v>
      </c>
      <c r="L5333" s="56">
        <f t="shared" si="83"/>
        <v>5</v>
      </c>
      <c r="M5333" s="82" t="str">
        <f>"Q"&amp;" "&amp;VLOOKUP(pro[[#This Row],[Period]],Mapping!A:B,2,0)</f>
        <v>Q 2</v>
      </c>
      <c r="N5333"/>
    </row>
    <row r="5334" spans="1:14" ht="11.25" customHeight="1" x14ac:dyDescent="0.2">
      <c r="A5334" s="42" t="s">
        <v>43</v>
      </c>
      <c r="B5334" s="44" t="s">
        <v>33</v>
      </c>
      <c r="C5334" s="44" t="s">
        <v>57</v>
      </c>
      <c r="D5334" s="43">
        <v>248979.52799999996</v>
      </c>
      <c r="E5334" s="43">
        <v>-177350.845</v>
      </c>
      <c r="F5334" s="45">
        <v>-89270</v>
      </c>
      <c r="G5334" s="45">
        <v>-98940</v>
      </c>
      <c r="H5334" s="45">
        <v>-68830</v>
      </c>
      <c r="I5334" s="55">
        <f>pro[[#This Row],[Admin expenses 3]]+pro[[#This Row],[Admin expenses 2]]+pro[[#This Row],[Admin expenses 1]]+pro[[#This Row],[COGS]]</f>
        <v>-434390.84499999997</v>
      </c>
      <c r="J5334" s="55">
        <f>pro[[#This Row],[Revenue]]+pro[[#This Row],[AdminExp]]</f>
        <v>-185411.31700000001</v>
      </c>
      <c r="K5334" s="83">
        <f>pro[[#This Row],[Profit]]/pro[[#This Row],[Revenue]]</f>
        <v>-0.74468498871923328</v>
      </c>
      <c r="L5334" s="56">
        <f t="shared" si="83"/>
        <v>5</v>
      </c>
      <c r="M5334" s="82" t="str">
        <f>"Q"&amp;" "&amp;VLOOKUP(pro[[#This Row],[Period]],Mapping!A:B,2,0)</f>
        <v>Q 2</v>
      </c>
      <c r="N5334"/>
    </row>
    <row r="5335" spans="1:14" ht="11.25" customHeight="1" x14ac:dyDescent="0.2">
      <c r="A5335" s="42" t="s">
        <v>43</v>
      </c>
      <c r="B5335" s="44" t="s">
        <v>33</v>
      </c>
      <c r="C5335" s="44" t="s">
        <v>58</v>
      </c>
      <c r="D5335" s="43">
        <v>90773.68299999999</v>
      </c>
      <c r="E5335" s="43">
        <v>-38903.809000000001</v>
      </c>
      <c r="F5335" s="45">
        <v>-108240</v>
      </c>
      <c r="G5335" s="45">
        <v>-96360</v>
      </c>
      <c r="H5335" s="45">
        <v>-77530</v>
      </c>
      <c r="I5335" s="55">
        <f>pro[[#This Row],[Admin expenses 3]]+pro[[#This Row],[Admin expenses 2]]+pro[[#This Row],[Admin expenses 1]]+pro[[#This Row],[COGS]]</f>
        <v>-321033.80900000001</v>
      </c>
      <c r="J5335" s="55">
        <f>pro[[#This Row],[Revenue]]+pro[[#This Row],[AdminExp]]</f>
        <v>-230260.12600000002</v>
      </c>
      <c r="K5335" s="83">
        <f>pro[[#This Row],[Profit]]/pro[[#This Row],[Revenue]]</f>
        <v>-2.5366396778238034</v>
      </c>
      <c r="L5335" s="56">
        <f t="shared" si="83"/>
        <v>5</v>
      </c>
      <c r="M5335" s="82" t="str">
        <f>"Q"&amp;" "&amp;VLOOKUP(pro[[#This Row],[Period]],Mapping!A:B,2,0)</f>
        <v>Q 2</v>
      </c>
      <c r="N5335"/>
    </row>
    <row r="5336" spans="1:14" ht="11.25" customHeight="1" x14ac:dyDescent="0.2">
      <c r="A5336" s="42" t="s">
        <v>43</v>
      </c>
      <c r="B5336" s="44" t="s">
        <v>33</v>
      </c>
      <c r="C5336" s="44" t="s">
        <v>59</v>
      </c>
      <c r="D5336" s="43">
        <v>1773789.5209999997</v>
      </c>
      <c r="E5336" s="43">
        <v>-494627.62299999996</v>
      </c>
      <c r="F5336" s="45">
        <v>-41670</v>
      </c>
      <c r="G5336" s="45">
        <v>-69400</v>
      </c>
      <c r="H5336" s="45">
        <v>-23760</v>
      </c>
      <c r="I5336" s="55">
        <f>pro[[#This Row],[Admin expenses 3]]+pro[[#This Row],[Admin expenses 2]]+pro[[#This Row],[Admin expenses 1]]+pro[[#This Row],[COGS]]</f>
        <v>-629457.62299999991</v>
      </c>
      <c r="J5336" s="55">
        <f>pro[[#This Row],[Revenue]]+pro[[#This Row],[AdminExp]]</f>
        <v>1144331.8979999998</v>
      </c>
      <c r="K5336" s="83">
        <f>pro[[#This Row],[Profit]]/pro[[#This Row],[Revenue]]</f>
        <v>0.64513398261303634</v>
      </c>
      <c r="L5336" s="56">
        <f t="shared" si="83"/>
        <v>5</v>
      </c>
      <c r="M5336" s="82" t="str">
        <f>"Q"&amp;" "&amp;VLOOKUP(pro[[#This Row],[Period]],Mapping!A:B,2,0)</f>
        <v>Q 2</v>
      </c>
      <c r="N5336"/>
    </row>
    <row r="5337" spans="1:14" ht="11.25" customHeight="1" x14ac:dyDescent="0.2">
      <c r="A5337" s="42" t="s">
        <v>43</v>
      </c>
      <c r="B5337" s="44" t="s">
        <v>33</v>
      </c>
      <c r="C5337" s="44" t="s">
        <v>57</v>
      </c>
      <c r="D5337" s="43">
        <v>1870330.8959999997</v>
      </c>
      <c r="E5337" s="43">
        <v>-60566.442999999999</v>
      </c>
      <c r="F5337" s="45">
        <v>-89390</v>
      </c>
      <c r="G5337" s="45">
        <v>-52060</v>
      </c>
      <c r="H5337" s="45">
        <v>-37730</v>
      </c>
      <c r="I5337" s="55">
        <f>pro[[#This Row],[Admin expenses 3]]+pro[[#This Row],[Admin expenses 2]]+pro[[#This Row],[Admin expenses 1]]+pro[[#This Row],[COGS]]</f>
        <v>-239746.443</v>
      </c>
      <c r="J5337" s="55">
        <f>pro[[#This Row],[Revenue]]+pro[[#This Row],[AdminExp]]</f>
        <v>1630584.4529999997</v>
      </c>
      <c r="K5337" s="83">
        <f>pro[[#This Row],[Profit]]/pro[[#This Row],[Revenue]]</f>
        <v>0.87181602810885717</v>
      </c>
      <c r="L5337" s="56">
        <f t="shared" si="83"/>
        <v>5</v>
      </c>
      <c r="M5337" s="82" t="str">
        <f>"Q"&amp;" "&amp;VLOOKUP(pro[[#This Row],[Period]],Mapping!A:B,2,0)</f>
        <v>Q 2</v>
      </c>
      <c r="N5337"/>
    </row>
    <row r="5338" spans="1:14" ht="11.25" customHeight="1" x14ac:dyDescent="0.2">
      <c r="A5338" s="42" t="s">
        <v>43</v>
      </c>
      <c r="B5338" s="44" t="s">
        <v>33</v>
      </c>
      <c r="C5338" s="44" t="s">
        <v>57</v>
      </c>
      <c r="D5338" s="43">
        <v>947696.12</v>
      </c>
      <c r="E5338" s="43">
        <v>-418196.61099999998</v>
      </c>
      <c r="F5338" s="45">
        <v>-84950</v>
      </c>
      <c r="G5338" s="45">
        <v>-68300</v>
      </c>
      <c r="H5338" s="45">
        <v>-82410</v>
      </c>
      <c r="I5338" s="55">
        <f>pro[[#This Row],[Admin expenses 3]]+pro[[#This Row],[Admin expenses 2]]+pro[[#This Row],[Admin expenses 1]]+pro[[#This Row],[COGS]]</f>
        <v>-653856.61100000003</v>
      </c>
      <c r="J5338" s="55">
        <f>pro[[#This Row],[Revenue]]+pro[[#This Row],[AdminExp]]</f>
        <v>293839.50899999996</v>
      </c>
      <c r="K5338" s="83">
        <f>pro[[#This Row],[Profit]]/pro[[#This Row],[Revenue]]</f>
        <v>0.31005667618434479</v>
      </c>
      <c r="L5338" s="56">
        <f t="shared" si="83"/>
        <v>5</v>
      </c>
      <c r="M5338" s="82" t="str">
        <f>"Q"&amp;" "&amp;VLOOKUP(pro[[#This Row],[Period]],Mapping!A:B,2,0)</f>
        <v>Q 2</v>
      </c>
      <c r="N5338"/>
    </row>
    <row r="5339" spans="1:14" ht="11.25" customHeight="1" x14ac:dyDescent="0.2">
      <c r="A5339" s="42" t="s">
        <v>43</v>
      </c>
      <c r="B5339" s="44" t="s">
        <v>35</v>
      </c>
      <c r="C5339" s="44" t="s">
        <v>57</v>
      </c>
      <c r="D5339" s="43">
        <v>415409.34399999998</v>
      </c>
      <c r="E5339" s="43">
        <v>-89632.45199999999</v>
      </c>
      <c r="F5339" s="45">
        <v>-14140</v>
      </c>
      <c r="G5339" s="45">
        <v>-14330</v>
      </c>
      <c r="H5339" s="45">
        <v>-88730</v>
      </c>
      <c r="I5339" s="55">
        <f>pro[[#This Row],[Admin expenses 3]]+pro[[#This Row],[Admin expenses 2]]+pro[[#This Row],[Admin expenses 1]]+pro[[#This Row],[COGS]]</f>
        <v>-206832.45199999999</v>
      </c>
      <c r="J5339" s="55">
        <f>pro[[#This Row],[Revenue]]+pro[[#This Row],[AdminExp]]</f>
        <v>208576.89199999999</v>
      </c>
      <c r="K5339" s="83">
        <f>pro[[#This Row],[Profit]]/pro[[#This Row],[Revenue]]</f>
        <v>0.50209966389200911</v>
      </c>
      <c r="L5339" s="56">
        <f t="shared" si="83"/>
        <v>5</v>
      </c>
      <c r="M5339" s="82" t="str">
        <f>"Q"&amp;" "&amp;VLOOKUP(pro[[#This Row],[Period]],Mapping!A:B,2,0)</f>
        <v>Q 2</v>
      </c>
      <c r="N5339"/>
    </row>
    <row r="5340" spans="1:14" ht="11.25" customHeight="1" x14ac:dyDescent="0.2">
      <c r="A5340" s="42" t="s">
        <v>43</v>
      </c>
      <c r="B5340" s="44" t="s">
        <v>35</v>
      </c>
      <c r="C5340" s="44" t="s">
        <v>57</v>
      </c>
      <c r="D5340" s="43">
        <v>302696.21899999998</v>
      </c>
      <c r="E5340" s="43">
        <v>-68839.379000000001</v>
      </c>
      <c r="F5340" s="45">
        <v>-81230</v>
      </c>
      <c r="G5340" s="45">
        <v>-106280</v>
      </c>
      <c r="H5340" s="45">
        <v>-56750</v>
      </c>
      <c r="I5340" s="55">
        <f>pro[[#This Row],[Admin expenses 3]]+pro[[#This Row],[Admin expenses 2]]+pro[[#This Row],[Admin expenses 1]]+pro[[#This Row],[COGS]]</f>
        <v>-313099.37900000002</v>
      </c>
      <c r="J5340" s="55">
        <f>pro[[#This Row],[Revenue]]+pro[[#This Row],[AdminExp]]</f>
        <v>-10403.160000000033</v>
      </c>
      <c r="K5340" s="83">
        <f>pro[[#This Row],[Profit]]/pro[[#This Row],[Revenue]]</f>
        <v>-3.4368318290754839E-2</v>
      </c>
      <c r="L5340" s="56">
        <f t="shared" si="83"/>
        <v>5</v>
      </c>
      <c r="M5340" s="82" t="str">
        <f>"Q"&amp;" "&amp;VLOOKUP(pro[[#This Row],[Period]],Mapping!A:B,2,0)</f>
        <v>Q 2</v>
      </c>
      <c r="N5340"/>
    </row>
    <row r="5341" spans="1:14" ht="11.25" customHeight="1" x14ac:dyDescent="0.2">
      <c r="A5341" s="42" t="s">
        <v>43</v>
      </c>
      <c r="B5341" s="44" t="s">
        <v>35</v>
      </c>
      <c r="C5341" s="44" t="s">
        <v>57</v>
      </c>
      <c r="D5341" s="43">
        <v>12825857.534</v>
      </c>
      <c r="E5341" s="43">
        <v>-4854727.6539999992</v>
      </c>
      <c r="F5341" s="45">
        <v>-95200</v>
      </c>
      <c r="G5341" s="45">
        <v>-43320</v>
      </c>
      <c r="H5341" s="45">
        <v>-45770</v>
      </c>
      <c r="I5341" s="55">
        <f>pro[[#This Row],[Admin expenses 3]]+pro[[#This Row],[Admin expenses 2]]+pro[[#This Row],[Admin expenses 1]]+pro[[#This Row],[COGS]]</f>
        <v>-5039017.6539999992</v>
      </c>
      <c r="J5341" s="55">
        <f>pro[[#This Row],[Revenue]]+pro[[#This Row],[AdminExp]]</f>
        <v>7786839.8800000008</v>
      </c>
      <c r="K5341" s="83">
        <f>pro[[#This Row],[Profit]]/pro[[#This Row],[Revenue]]</f>
        <v>0.60712040963794478</v>
      </c>
      <c r="L5341" s="56">
        <f t="shared" si="83"/>
        <v>5</v>
      </c>
      <c r="M5341" s="82" t="str">
        <f>"Q"&amp;" "&amp;VLOOKUP(pro[[#This Row],[Period]],Mapping!A:B,2,0)</f>
        <v>Q 2</v>
      </c>
      <c r="N5341"/>
    </row>
    <row r="5342" spans="1:14" ht="11.25" customHeight="1" x14ac:dyDescent="0.2">
      <c r="A5342" s="42" t="s">
        <v>43</v>
      </c>
      <c r="B5342" s="44" t="s">
        <v>35</v>
      </c>
      <c r="C5342" s="44" t="s">
        <v>58</v>
      </c>
      <c r="D5342" s="43">
        <v>19197190.921999998</v>
      </c>
      <c r="E5342" s="43">
        <v>-6916450.3729999997</v>
      </c>
      <c r="F5342" s="45">
        <v>-81750</v>
      </c>
      <c r="G5342" s="45">
        <v>-56480</v>
      </c>
      <c r="H5342" s="45">
        <v>-18350</v>
      </c>
      <c r="I5342" s="55">
        <f>pro[[#This Row],[Admin expenses 3]]+pro[[#This Row],[Admin expenses 2]]+pro[[#This Row],[Admin expenses 1]]+pro[[#This Row],[COGS]]</f>
        <v>-7073030.3729999997</v>
      </c>
      <c r="J5342" s="55">
        <f>pro[[#This Row],[Revenue]]+pro[[#This Row],[AdminExp]]</f>
        <v>12124160.548999999</v>
      </c>
      <c r="K5342" s="83">
        <f>pro[[#This Row],[Profit]]/pro[[#This Row],[Revenue]]</f>
        <v>0.63155909623765316</v>
      </c>
      <c r="L5342" s="56">
        <f t="shared" si="83"/>
        <v>5</v>
      </c>
      <c r="M5342" s="82" t="str">
        <f>"Q"&amp;" "&amp;VLOOKUP(pro[[#This Row],[Period]],Mapping!A:B,2,0)</f>
        <v>Q 2</v>
      </c>
      <c r="N5342"/>
    </row>
    <row r="5343" spans="1:14" ht="11.25" customHeight="1" x14ac:dyDescent="0.2">
      <c r="A5343" s="42" t="s">
        <v>43</v>
      </c>
      <c r="B5343" s="44" t="s">
        <v>35</v>
      </c>
      <c r="C5343" s="44" t="s">
        <v>59</v>
      </c>
      <c r="D5343" s="43">
        <v>2254012.2149999999</v>
      </c>
      <c r="E5343" s="43">
        <v>-244999.68499999997</v>
      </c>
      <c r="F5343" s="45">
        <v>-37530</v>
      </c>
      <c r="G5343" s="45">
        <v>-102310</v>
      </c>
      <c r="H5343" s="45">
        <v>-80270</v>
      </c>
      <c r="I5343" s="55">
        <f>pro[[#This Row],[Admin expenses 3]]+pro[[#This Row],[Admin expenses 2]]+pro[[#This Row],[Admin expenses 1]]+pro[[#This Row],[COGS]]</f>
        <v>-465109.68499999994</v>
      </c>
      <c r="J5343" s="55">
        <f>pro[[#This Row],[Revenue]]+pro[[#This Row],[AdminExp]]</f>
        <v>1788902.5299999998</v>
      </c>
      <c r="K5343" s="83">
        <f>pro[[#This Row],[Profit]]/pro[[#This Row],[Revenue]]</f>
        <v>0.79365254460255885</v>
      </c>
      <c r="L5343" s="56">
        <f t="shared" si="83"/>
        <v>5</v>
      </c>
      <c r="M5343" s="82" t="str">
        <f>"Q"&amp;" "&amp;VLOOKUP(pro[[#This Row],[Period]],Mapping!A:B,2,0)</f>
        <v>Q 2</v>
      </c>
      <c r="N5343"/>
    </row>
    <row r="5344" spans="1:14" ht="11.25" customHeight="1" x14ac:dyDescent="0.2">
      <c r="A5344" s="42" t="s">
        <v>43</v>
      </c>
      <c r="B5344" s="44" t="s">
        <v>35</v>
      </c>
      <c r="C5344" s="44" t="s">
        <v>57</v>
      </c>
      <c r="D5344" s="43">
        <v>6422239.3969999999</v>
      </c>
      <c r="E5344" s="43">
        <v>-117913.59999999999</v>
      </c>
      <c r="F5344" s="45">
        <v>-63380</v>
      </c>
      <c r="G5344" s="45">
        <v>-73990</v>
      </c>
      <c r="H5344" s="45">
        <v>-52600</v>
      </c>
      <c r="I5344" s="55">
        <f>pro[[#This Row],[Admin expenses 3]]+pro[[#This Row],[Admin expenses 2]]+pro[[#This Row],[Admin expenses 1]]+pro[[#This Row],[COGS]]</f>
        <v>-307883.59999999998</v>
      </c>
      <c r="J5344" s="55">
        <f>pro[[#This Row],[Revenue]]+pro[[#This Row],[AdminExp]]</f>
        <v>6114355.7970000003</v>
      </c>
      <c r="K5344" s="83">
        <f>pro[[#This Row],[Profit]]/pro[[#This Row],[Revenue]]</f>
        <v>0.95205977526408925</v>
      </c>
      <c r="L5344" s="56">
        <f t="shared" si="83"/>
        <v>5</v>
      </c>
      <c r="M5344" s="82" t="str">
        <f>"Q"&amp;" "&amp;VLOOKUP(pro[[#This Row],[Period]],Mapping!A:B,2,0)</f>
        <v>Q 2</v>
      </c>
      <c r="N5344"/>
    </row>
    <row r="5345" spans="1:14" ht="11.25" customHeight="1" x14ac:dyDescent="0.2">
      <c r="A5345" s="42" t="s">
        <v>43</v>
      </c>
      <c r="B5345" s="44" t="s">
        <v>35</v>
      </c>
      <c r="C5345" s="44" t="s">
        <v>57</v>
      </c>
      <c r="D5345" s="43">
        <v>11440557.52</v>
      </c>
      <c r="E5345" s="43">
        <v>-298650.95399999997</v>
      </c>
      <c r="F5345" s="45">
        <v>-76670</v>
      </c>
      <c r="G5345" s="45">
        <v>-98060</v>
      </c>
      <c r="H5345" s="45">
        <v>-45100</v>
      </c>
      <c r="I5345" s="55">
        <f>pro[[#This Row],[Admin expenses 3]]+pro[[#This Row],[Admin expenses 2]]+pro[[#This Row],[Admin expenses 1]]+pro[[#This Row],[COGS]]</f>
        <v>-518480.95399999997</v>
      </c>
      <c r="J5345" s="55">
        <f>pro[[#This Row],[Revenue]]+pro[[#This Row],[AdminExp]]</f>
        <v>10922076.566</v>
      </c>
      <c r="K5345" s="83">
        <f>pro[[#This Row],[Profit]]/pro[[#This Row],[Revenue]]</f>
        <v>0.95468044690185694</v>
      </c>
      <c r="L5345" s="56">
        <f t="shared" si="83"/>
        <v>5</v>
      </c>
      <c r="M5345" s="82" t="str">
        <f>"Q"&amp;" "&amp;VLOOKUP(pro[[#This Row],[Period]],Mapping!A:B,2,0)</f>
        <v>Q 2</v>
      </c>
      <c r="N5345"/>
    </row>
    <row r="5346" spans="1:14" ht="11.25" customHeight="1" x14ac:dyDescent="0.2">
      <c r="A5346" s="42" t="s">
        <v>43</v>
      </c>
      <c r="B5346" s="44" t="s">
        <v>35</v>
      </c>
      <c r="C5346" s="44" t="s">
        <v>57</v>
      </c>
      <c r="D5346" s="43">
        <v>501883.09499999997</v>
      </c>
      <c r="E5346" s="43">
        <v>-22576.267</v>
      </c>
      <c r="F5346" s="45">
        <v>-85130</v>
      </c>
      <c r="G5346" s="45">
        <v>-45060</v>
      </c>
      <c r="H5346" s="45">
        <v>-57560</v>
      </c>
      <c r="I5346" s="55">
        <f>pro[[#This Row],[Admin expenses 3]]+pro[[#This Row],[Admin expenses 2]]+pro[[#This Row],[Admin expenses 1]]+pro[[#This Row],[COGS]]</f>
        <v>-210326.26699999999</v>
      </c>
      <c r="J5346" s="55">
        <f>pro[[#This Row],[Revenue]]+pro[[#This Row],[AdminExp]]</f>
        <v>291556.82799999998</v>
      </c>
      <c r="K5346" s="83">
        <f>pro[[#This Row],[Profit]]/pro[[#This Row],[Revenue]]</f>
        <v>0.58092577913986121</v>
      </c>
      <c r="L5346" s="56">
        <f t="shared" si="83"/>
        <v>5</v>
      </c>
      <c r="M5346" s="82" t="str">
        <f>"Q"&amp;" "&amp;VLOOKUP(pro[[#This Row],[Period]],Mapping!A:B,2,0)</f>
        <v>Q 2</v>
      </c>
      <c r="N5346"/>
    </row>
    <row r="5347" spans="1:14" ht="11.25" customHeight="1" x14ac:dyDescent="0.2">
      <c r="A5347" s="42" t="s">
        <v>43</v>
      </c>
      <c r="B5347" s="44" t="s">
        <v>35</v>
      </c>
      <c r="C5347" s="44" t="s">
        <v>58</v>
      </c>
      <c r="D5347" s="43">
        <v>250985.39899999998</v>
      </c>
      <c r="E5347" s="43">
        <v>-14131.858999999999</v>
      </c>
      <c r="F5347" s="45">
        <v>-35620</v>
      </c>
      <c r="G5347" s="45">
        <v>-19470</v>
      </c>
      <c r="H5347" s="45">
        <v>-47490</v>
      </c>
      <c r="I5347" s="55">
        <f>pro[[#This Row],[Admin expenses 3]]+pro[[#This Row],[Admin expenses 2]]+pro[[#This Row],[Admin expenses 1]]+pro[[#This Row],[COGS]]</f>
        <v>-116711.859</v>
      </c>
      <c r="J5347" s="55">
        <f>pro[[#This Row],[Revenue]]+pro[[#This Row],[AdminExp]]</f>
        <v>134273.53999999998</v>
      </c>
      <c r="K5347" s="83">
        <f>pro[[#This Row],[Profit]]/pro[[#This Row],[Revenue]]</f>
        <v>0.5349854634372575</v>
      </c>
      <c r="L5347" s="56">
        <f t="shared" si="83"/>
        <v>5</v>
      </c>
      <c r="M5347" s="82" t="str">
        <f>"Q"&amp;" "&amp;VLOOKUP(pro[[#This Row],[Period]],Mapping!A:B,2,0)</f>
        <v>Q 2</v>
      </c>
      <c r="N5347"/>
    </row>
    <row r="5348" spans="1:14" ht="11.25" customHeight="1" x14ac:dyDescent="0.2">
      <c r="A5348" s="42" t="s">
        <v>43</v>
      </c>
      <c r="B5348" s="44" t="s">
        <v>35</v>
      </c>
      <c r="C5348" s="44" t="s">
        <v>59</v>
      </c>
      <c r="D5348" s="43">
        <v>381163.67099999997</v>
      </c>
      <c r="E5348" s="43">
        <v>-11343.513999999999</v>
      </c>
      <c r="F5348" s="45">
        <v>-15750</v>
      </c>
      <c r="G5348" s="45">
        <v>-46490</v>
      </c>
      <c r="H5348" s="45">
        <v>-57060</v>
      </c>
      <c r="I5348" s="55">
        <f>pro[[#This Row],[Admin expenses 3]]+pro[[#This Row],[Admin expenses 2]]+pro[[#This Row],[Admin expenses 1]]+pro[[#This Row],[COGS]]</f>
        <v>-130643.514</v>
      </c>
      <c r="J5348" s="55">
        <f>pro[[#This Row],[Revenue]]+pro[[#This Row],[AdminExp]]</f>
        <v>250520.15699999998</v>
      </c>
      <c r="K5348" s="83">
        <f>pro[[#This Row],[Profit]]/pro[[#This Row],[Revenue]]</f>
        <v>0.657250876881181</v>
      </c>
      <c r="L5348" s="56">
        <f t="shared" si="83"/>
        <v>5</v>
      </c>
      <c r="M5348" s="82" t="str">
        <f>"Q"&amp;" "&amp;VLOOKUP(pro[[#This Row],[Period]],Mapping!A:B,2,0)</f>
        <v>Q 2</v>
      </c>
      <c r="N5348"/>
    </row>
    <row r="5349" spans="1:14" ht="11.25" customHeight="1" x14ac:dyDescent="0.2">
      <c r="A5349" s="42" t="s">
        <v>43</v>
      </c>
      <c r="B5349" s="44" t="s">
        <v>35</v>
      </c>
      <c r="C5349" s="44" t="s">
        <v>57</v>
      </c>
      <c r="D5349" s="43">
        <v>2109871.3930000002</v>
      </c>
      <c r="E5349" s="43">
        <v>-1719341.9949999999</v>
      </c>
      <c r="F5349" s="45">
        <v>-95660</v>
      </c>
      <c r="G5349" s="45">
        <v>-83320</v>
      </c>
      <c r="H5349" s="45">
        <v>-95550</v>
      </c>
      <c r="I5349" s="55">
        <f>pro[[#This Row],[Admin expenses 3]]+pro[[#This Row],[Admin expenses 2]]+pro[[#This Row],[Admin expenses 1]]+pro[[#This Row],[COGS]]</f>
        <v>-1993871.9949999999</v>
      </c>
      <c r="J5349" s="55">
        <f>pro[[#This Row],[Revenue]]+pro[[#This Row],[AdminExp]]</f>
        <v>115999.39800000028</v>
      </c>
      <c r="K5349" s="83">
        <f>pro[[#This Row],[Profit]]/pro[[#This Row],[Revenue]]</f>
        <v>5.4979369067164878E-2</v>
      </c>
      <c r="L5349" s="56">
        <f t="shared" si="83"/>
        <v>5</v>
      </c>
      <c r="M5349" s="82" t="str">
        <f>"Q"&amp;" "&amp;VLOOKUP(pro[[#This Row],[Period]],Mapping!A:B,2,0)</f>
        <v>Q 2</v>
      </c>
      <c r="N5349"/>
    </row>
    <row r="5350" spans="1:14" ht="11.25" customHeight="1" x14ac:dyDescent="0.2">
      <c r="A5350" s="42" t="s">
        <v>43</v>
      </c>
      <c r="B5350" s="44" t="s">
        <v>35</v>
      </c>
      <c r="C5350" s="44" t="s">
        <v>57</v>
      </c>
      <c r="D5350" s="43">
        <v>523758.15100000001</v>
      </c>
      <c r="E5350" s="43">
        <v>-56496.362999999998</v>
      </c>
      <c r="F5350" s="45">
        <v>-106470</v>
      </c>
      <c r="G5350" s="45">
        <v>-43900</v>
      </c>
      <c r="H5350" s="45">
        <v>-64250</v>
      </c>
      <c r="I5350" s="55">
        <f>pro[[#This Row],[Admin expenses 3]]+pro[[#This Row],[Admin expenses 2]]+pro[[#This Row],[Admin expenses 1]]+pro[[#This Row],[COGS]]</f>
        <v>-271116.36300000001</v>
      </c>
      <c r="J5350" s="55">
        <f>pro[[#This Row],[Revenue]]+pro[[#This Row],[AdminExp]]</f>
        <v>252641.788</v>
      </c>
      <c r="K5350" s="83">
        <f>pro[[#This Row],[Profit]]/pro[[#This Row],[Revenue]]</f>
        <v>0.48236344869790865</v>
      </c>
      <c r="L5350" s="56">
        <f t="shared" si="83"/>
        <v>5</v>
      </c>
      <c r="M5350" s="82" t="str">
        <f>"Q"&amp;" "&amp;VLOOKUP(pro[[#This Row],[Period]],Mapping!A:B,2,0)</f>
        <v>Q 2</v>
      </c>
      <c r="N5350"/>
    </row>
    <row r="5351" spans="1:14" ht="11.25" customHeight="1" x14ac:dyDescent="0.2">
      <c r="A5351" s="42" t="s">
        <v>43</v>
      </c>
      <c r="B5351" s="44" t="s">
        <v>35</v>
      </c>
      <c r="C5351" s="44" t="s">
        <v>58</v>
      </c>
      <c r="D5351" s="43">
        <v>6204678.1229999997</v>
      </c>
      <c r="E5351" s="43">
        <v>-2812431.4189999998</v>
      </c>
      <c r="F5351" s="45">
        <v>-82230</v>
      </c>
      <c r="G5351" s="45">
        <v>-23860</v>
      </c>
      <c r="H5351" s="45">
        <v>-54790</v>
      </c>
      <c r="I5351" s="55">
        <f>pro[[#This Row],[Admin expenses 3]]+pro[[#This Row],[Admin expenses 2]]+pro[[#This Row],[Admin expenses 1]]+pro[[#This Row],[COGS]]</f>
        <v>-2973311.4189999998</v>
      </c>
      <c r="J5351" s="55">
        <f>pro[[#This Row],[Revenue]]+pro[[#This Row],[AdminExp]]</f>
        <v>3231366.7039999999</v>
      </c>
      <c r="K5351" s="83">
        <f>pro[[#This Row],[Profit]]/pro[[#This Row],[Revenue]]</f>
        <v>0.5207952193396963</v>
      </c>
      <c r="L5351" s="56">
        <f t="shared" si="83"/>
        <v>5</v>
      </c>
      <c r="M5351" s="82" t="str">
        <f>"Q"&amp;" "&amp;VLOOKUP(pro[[#This Row],[Period]],Mapping!A:B,2,0)</f>
        <v>Q 2</v>
      </c>
      <c r="N5351"/>
    </row>
    <row r="5352" spans="1:14" ht="11.25" customHeight="1" x14ac:dyDescent="0.2">
      <c r="A5352" s="42" t="s">
        <v>43</v>
      </c>
      <c r="B5352" s="44" t="s">
        <v>35</v>
      </c>
      <c r="C5352" s="44" t="s">
        <v>59</v>
      </c>
      <c r="D5352" s="43">
        <v>2097943.2949999999</v>
      </c>
      <c r="E5352" s="43">
        <v>-869257.40299999993</v>
      </c>
      <c r="F5352" s="45">
        <v>-17600</v>
      </c>
      <c r="G5352" s="45">
        <v>-46270</v>
      </c>
      <c r="H5352" s="45">
        <v>-74950</v>
      </c>
      <c r="I5352" s="55">
        <f>pro[[#This Row],[Admin expenses 3]]+pro[[#This Row],[Admin expenses 2]]+pro[[#This Row],[Admin expenses 1]]+pro[[#This Row],[COGS]]</f>
        <v>-1008077.4029999999</v>
      </c>
      <c r="J5352" s="55">
        <f>pro[[#This Row],[Revenue]]+pro[[#This Row],[AdminExp]]</f>
        <v>1089865.892</v>
      </c>
      <c r="K5352" s="83">
        <f>pro[[#This Row],[Profit]]/pro[[#This Row],[Revenue]]</f>
        <v>0.51949254043112736</v>
      </c>
      <c r="L5352" s="56">
        <f t="shared" si="83"/>
        <v>5</v>
      </c>
      <c r="M5352" s="82" t="str">
        <f>"Q"&amp;" "&amp;VLOOKUP(pro[[#This Row],[Period]],Mapping!A:B,2,0)</f>
        <v>Q 2</v>
      </c>
      <c r="N5352"/>
    </row>
    <row r="5353" spans="1:14" ht="11.25" customHeight="1" x14ac:dyDescent="0.2">
      <c r="A5353" s="42" t="s">
        <v>43</v>
      </c>
      <c r="B5353" s="44" t="s">
        <v>35</v>
      </c>
      <c r="C5353" s="44" t="s">
        <v>57</v>
      </c>
      <c r="D5353" s="43">
        <v>-121428.069</v>
      </c>
      <c r="E5353" s="43">
        <v>3908.2260000000001</v>
      </c>
      <c r="F5353" s="45">
        <v>-47260</v>
      </c>
      <c r="G5353" s="45">
        <v>-68210</v>
      </c>
      <c r="H5353" s="45">
        <v>-103120</v>
      </c>
      <c r="I5353" s="55">
        <f>pro[[#This Row],[Admin expenses 3]]+pro[[#This Row],[Admin expenses 2]]+pro[[#This Row],[Admin expenses 1]]+pro[[#This Row],[COGS]]</f>
        <v>-214681.774</v>
      </c>
      <c r="J5353" s="55">
        <f>pro[[#This Row],[Revenue]]+pro[[#This Row],[AdminExp]]</f>
        <v>-336109.84299999999</v>
      </c>
      <c r="K5353" s="83">
        <f>pro[[#This Row],[Profit]]/pro[[#This Row],[Revenue]]</f>
        <v>2.7679748658442387</v>
      </c>
      <c r="L5353" s="56">
        <f t="shared" si="83"/>
        <v>5</v>
      </c>
      <c r="M5353" s="82" t="str">
        <f>"Q"&amp;" "&amp;VLOOKUP(pro[[#This Row],[Period]],Mapping!A:B,2,0)</f>
        <v>Q 2</v>
      </c>
      <c r="N5353"/>
    </row>
    <row r="5354" spans="1:14" ht="11.25" customHeight="1" x14ac:dyDescent="0.2">
      <c r="A5354" s="42" t="s">
        <v>43</v>
      </c>
      <c r="B5354" s="44" t="s">
        <v>35</v>
      </c>
      <c r="C5354" s="44" t="s">
        <v>57</v>
      </c>
      <c r="D5354" s="43">
        <v>35972131.236999996</v>
      </c>
      <c r="E5354" s="43">
        <v>-1247819.3840000001</v>
      </c>
      <c r="F5354" s="45">
        <v>-69260</v>
      </c>
      <c r="G5354" s="45">
        <v>-60830</v>
      </c>
      <c r="H5354" s="45">
        <v>-43690</v>
      </c>
      <c r="I5354" s="55">
        <f>pro[[#This Row],[Admin expenses 3]]+pro[[#This Row],[Admin expenses 2]]+pro[[#This Row],[Admin expenses 1]]+pro[[#This Row],[COGS]]</f>
        <v>-1421599.3840000001</v>
      </c>
      <c r="J5354" s="55">
        <f>pro[[#This Row],[Revenue]]+pro[[#This Row],[AdminExp]]</f>
        <v>34550531.852999993</v>
      </c>
      <c r="K5354" s="83">
        <f>pro[[#This Row],[Profit]]/pro[[#This Row],[Revenue]]</f>
        <v>0.96048053492761132</v>
      </c>
      <c r="L5354" s="56">
        <f t="shared" si="83"/>
        <v>5</v>
      </c>
      <c r="M5354" s="82" t="str">
        <f>"Q"&amp;" "&amp;VLOOKUP(pro[[#This Row],[Period]],Mapping!A:B,2,0)</f>
        <v>Q 2</v>
      </c>
      <c r="N5354"/>
    </row>
    <row r="5355" spans="1:14" ht="11.25" customHeight="1" x14ac:dyDescent="0.2">
      <c r="A5355" s="42" t="s">
        <v>43</v>
      </c>
      <c r="B5355" s="44" t="s">
        <v>35</v>
      </c>
      <c r="C5355" s="44" t="s">
        <v>57</v>
      </c>
      <c r="D5355" s="43">
        <v>2226396.4309999999</v>
      </c>
      <c r="E5355" s="43">
        <v>-498458.96799999994</v>
      </c>
      <c r="F5355" s="45">
        <v>-62420</v>
      </c>
      <c r="G5355" s="45">
        <v>-87540</v>
      </c>
      <c r="H5355" s="45">
        <v>-13830</v>
      </c>
      <c r="I5355" s="55">
        <f>pro[[#This Row],[Admin expenses 3]]+pro[[#This Row],[Admin expenses 2]]+pro[[#This Row],[Admin expenses 1]]+pro[[#This Row],[COGS]]</f>
        <v>-662248.96799999988</v>
      </c>
      <c r="J5355" s="55">
        <f>pro[[#This Row],[Revenue]]+pro[[#This Row],[AdminExp]]</f>
        <v>1564147.463</v>
      </c>
      <c r="K5355" s="83">
        <f>pro[[#This Row],[Profit]]/pro[[#This Row],[Revenue]]</f>
        <v>0.70254669888122911</v>
      </c>
      <c r="L5355" s="56">
        <f t="shared" si="83"/>
        <v>5</v>
      </c>
      <c r="M5355" s="82" t="str">
        <f>"Q"&amp;" "&amp;VLOOKUP(pro[[#This Row],[Period]],Mapping!A:B,2,0)</f>
        <v>Q 2</v>
      </c>
      <c r="N5355"/>
    </row>
    <row r="5356" spans="1:14" ht="11.25" customHeight="1" x14ac:dyDescent="0.2">
      <c r="A5356" s="42" t="s">
        <v>43</v>
      </c>
      <c r="B5356" s="44" t="s">
        <v>35</v>
      </c>
      <c r="C5356" s="44" t="s">
        <v>58</v>
      </c>
      <c r="D5356" s="43">
        <v>6775107.3249999993</v>
      </c>
      <c r="E5356" s="43">
        <v>-102103.708</v>
      </c>
      <c r="F5356" s="45">
        <v>-86640</v>
      </c>
      <c r="G5356" s="45">
        <v>-18190</v>
      </c>
      <c r="H5356" s="45">
        <v>-32050</v>
      </c>
      <c r="I5356" s="55">
        <f>pro[[#This Row],[Admin expenses 3]]+pro[[#This Row],[Admin expenses 2]]+pro[[#This Row],[Admin expenses 1]]+pro[[#This Row],[COGS]]</f>
        <v>-238983.70799999998</v>
      </c>
      <c r="J5356" s="55">
        <f>pro[[#This Row],[Revenue]]+pro[[#This Row],[AdminExp]]</f>
        <v>6536123.6169999996</v>
      </c>
      <c r="K5356" s="83">
        <f>pro[[#This Row],[Profit]]/pro[[#This Row],[Revenue]]</f>
        <v>0.96472621073939968</v>
      </c>
      <c r="L5356" s="56">
        <f t="shared" si="83"/>
        <v>5</v>
      </c>
      <c r="M5356" s="82" t="str">
        <f>"Q"&amp;" "&amp;VLOOKUP(pro[[#This Row],[Period]],Mapping!A:B,2,0)</f>
        <v>Q 2</v>
      </c>
      <c r="N5356"/>
    </row>
    <row r="5357" spans="1:14" ht="11.25" customHeight="1" x14ac:dyDescent="0.2">
      <c r="A5357" s="42" t="s">
        <v>43</v>
      </c>
      <c r="B5357" s="44" t="s">
        <v>35</v>
      </c>
      <c r="C5357" s="44" t="s">
        <v>59</v>
      </c>
      <c r="D5357" s="43">
        <v>40175418.667999998</v>
      </c>
      <c r="E5357" s="43">
        <v>-549216.06599999999</v>
      </c>
      <c r="F5357" s="45">
        <v>-15980</v>
      </c>
      <c r="G5357" s="45">
        <v>-12910</v>
      </c>
      <c r="H5357" s="45">
        <v>-16140</v>
      </c>
      <c r="I5357" s="55">
        <f>pro[[#This Row],[Admin expenses 3]]+pro[[#This Row],[Admin expenses 2]]+pro[[#This Row],[Admin expenses 1]]+pro[[#This Row],[COGS]]</f>
        <v>-594246.06599999999</v>
      </c>
      <c r="J5357" s="55">
        <f>pro[[#This Row],[Revenue]]+pro[[#This Row],[AdminExp]]</f>
        <v>39581172.601999998</v>
      </c>
      <c r="K5357" s="83">
        <f>pro[[#This Row],[Profit]]/pro[[#This Row],[Revenue]]</f>
        <v>0.98520871503765262</v>
      </c>
      <c r="L5357" s="56">
        <f t="shared" si="83"/>
        <v>5</v>
      </c>
      <c r="M5357" s="82" t="str">
        <f>"Q"&amp;" "&amp;VLOOKUP(pro[[#This Row],[Period]],Mapping!A:B,2,0)</f>
        <v>Q 2</v>
      </c>
      <c r="N5357"/>
    </row>
    <row r="5358" spans="1:14" ht="11.25" customHeight="1" x14ac:dyDescent="0.2">
      <c r="A5358" s="42" t="s">
        <v>43</v>
      </c>
      <c r="B5358" s="44" t="s">
        <v>35</v>
      </c>
      <c r="C5358" s="44" t="s">
        <v>60</v>
      </c>
      <c r="D5358" s="43">
        <v>19024756.274999999</v>
      </c>
      <c r="E5358" s="43">
        <v>-323460.22799999994</v>
      </c>
      <c r="F5358" s="45">
        <v>-30590</v>
      </c>
      <c r="G5358" s="45">
        <v>-99080</v>
      </c>
      <c r="H5358" s="45">
        <v>-83890</v>
      </c>
      <c r="I5358" s="55">
        <f>pro[[#This Row],[Admin expenses 3]]+pro[[#This Row],[Admin expenses 2]]+pro[[#This Row],[Admin expenses 1]]+pro[[#This Row],[COGS]]</f>
        <v>-537020.22799999989</v>
      </c>
      <c r="J5358" s="55">
        <f>pro[[#This Row],[Revenue]]+pro[[#This Row],[AdminExp]]</f>
        <v>18487736.046999998</v>
      </c>
      <c r="K5358" s="83">
        <f>pro[[#This Row],[Profit]]/pro[[#This Row],[Revenue]]</f>
        <v>0.97177255675513241</v>
      </c>
      <c r="L5358" s="56">
        <f t="shared" si="83"/>
        <v>5</v>
      </c>
      <c r="M5358" s="82" t="str">
        <f>"Q"&amp;" "&amp;VLOOKUP(pro[[#This Row],[Period]],Mapping!A:B,2,0)</f>
        <v>Q 2</v>
      </c>
      <c r="N5358"/>
    </row>
    <row r="5359" spans="1:14" ht="11.25" customHeight="1" x14ac:dyDescent="0.2">
      <c r="A5359" s="42" t="s">
        <v>43</v>
      </c>
      <c r="B5359" s="44" t="s">
        <v>35</v>
      </c>
      <c r="C5359" s="44" t="s">
        <v>57</v>
      </c>
      <c r="D5359" s="43">
        <v>39337330.934999995</v>
      </c>
      <c r="E5359" s="43">
        <v>-3605450.625</v>
      </c>
      <c r="F5359" s="45">
        <v>-40900</v>
      </c>
      <c r="G5359" s="45">
        <v>-32700</v>
      </c>
      <c r="H5359" s="45">
        <v>-33690</v>
      </c>
      <c r="I5359" s="55">
        <f>pro[[#This Row],[Admin expenses 3]]+pro[[#This Row],[Admin expenses 2]]+pro[[#This Row],[Admin expenses 1]]+pro[[#This Row],[COGS]]</f>
        <v>-3712740.625</v>
      </c>
      <c r="J5359" s="55">
        <f>pro[[#This Row],[Revenue]]+pro[[#This Row],[AdminExp]]</f>
        <v>35624590.309999995</v>
      </c>
      <c r="K5359" s="83">
        <f>pro[[#This Row],[Profit]]/pro[[#This Row],[Revenue]]</f>
        <v>0.90561788162153556</v>
      </c>
      <c r="L5359" s="56">
        <f t="shared" si="83"/>
        <v>5</v>
      </c>
      <c r="M5359" s="82" t="str">
        <f>"Q"&amp;" "&amp;VLOOKUP(pro[[#This Row],[Period]],Mapping!A:B,2,0)</f>
        <v>Q 2</v>
      </c>
      <c r="N5359"/>
    </row>
    <row r="5360" spans="1:14" ht="11.25" customHeight="1" x14ac:dyDescent="0.2">
      <c r="A5360" s="42" t="s">
        <v>43</v>
      </c>
      <c r="B5360" s="44" t="s">
        <v>35</v>
      </c>
      <c r="C5360" s="44" t="s">
        <v>58</v>
      </c>
      <c r="D5360" s="43">
        <v>148670.59899999999</v>
      </c>
      <c r="E5360" s="43">
        <v>-80857.552999999985</v>
      </c>
      <c r="F5360" s="45">
        <v>-106620</v>
      </c>
      <c r="G5360" s="45">
        <v>-93610</v>
      </c>
      <c r="H5360" s="45">
        <v>-93330</v>
      </c>
      <c r="I5360" s="55">
        <f>pro[[#This Row],[Admin expenses 3]]+pro[[#This Row],[Admin expenses 2]]+pro[[#This Row],[Admin expenses 1]]+pro[[#This Row],[COGS]]</f>
        <v>-374417.55299999996</v>
      </c>
      <c r="J5360" s="55">
        <f>pro[[#This Row],[Revenue]]+pro[[#This Row],[AdminExp]]</f>
        <v>-225746.95399999997</v>
      </c>
      <c r="K5360" s="83">
        <f>pro[[#This Row],[Profit]]/pro[[#This Row],[Revenue]]</f>
        <v>-1.5184371053754884</v>
      </c>
      <c r="L5360" s="56">
        <f t="shared" si="83"/>
        <v>5</v>
      </c>
      <c r="M5360" s="82" t="str">
        <f>"Q"&amp;" "&amp;VLOOKUP(pro[[#This Row],[Period]],Mapping!A:B,2,0)</f>
        <v>Q 2</v>
      </c>
      <c r="N5360"/>
    </row>
    <row r="5361" spans="1:14" ht="11.25" customHeight="1" x14ac:dyDescent="0.2">
      <c r="A5361" s="42" t="s">
        <v>43</v>
      </c>
      <c r="B5361" s="44" t="s">
        <v>35</v>
      </c>
      <c r="C5361" s="44" t="s">
        <v>59</v>
      </c>
      <c r="D5361" s="43">
        <v>303067.12099999998</v>
      </c>
      <c r="E5361" s="43">
        <v>-162675.98899999997</v>
      </c>
      <c r="F5361" s="45">
        <v>-51240</v>
      </c>
      <c r="G5361" s="45">
        <v>-104840</v>
      </c>
      <c r="H5361" s="45">
        <v>-98040</v>
      </c>
      <c r="I5361" s="55">
        <f>pro[[#This Row],[Admin expenses 3]]+pro[[#This Row],[Admin expenses 2]]+pro[[#This Row],[Admin expenses 1]]+pro[[#This Row],[COGS]]</f>
        <v>-416795.98899999994</v>
      </c>
      <c r="J5361" s="55">
        <f>pro[[#This Row],[Revenue]]+pro[[#This Row],[AdminExp]]</f>
        <v>-113728.86799999996</v>
      </c>
      <c r="K5361" s="83">
        <f>pro[[#This Row],[Profit]]/pro[[#This Row],[Revenue]]</f>
        <v>-0.37525967061270221</v>
      </c>
      <c r="L5361" s="56">
        <f t="shared" si="83"/>
        <v>5</v>
      </c>
      <c r="M5361" s="82" t="str">
        <f>"Q"&amp;" "&amp;VLOOKUP(pro[[#This Row],[Period]],Mapping!A:B,2,0)</f>
        <v>Q 2</v>
      </c>
      <c r="N5361"/>
    </row>
    <row r="5362" spans="1:14" ht="11.25" customHeight="1" x14ac:dyDescent="0.2">
      <c r="A5362" s="42" t="s">
        <v>43</v>
      </c>
      <c r="B5362" s="44" t="s">
        <v>35</v>
      </c>
      <c r="C5362" s="44" t="s">
        <v>60</v>
      </c>
      <c r="D5362" s="43">
        <v>803111.21099999989</v>
      </c>
      <c r="E5362" s="43">
        <v>-201866.83299999998</v>
      </c>
      <c r="F5362" s="45">
        <v>-61730</v>
      </c>
      <c r="G5362" s="45">
        <v>-37970</v>
      </c>
      <c r="H5362" s="45">
        <v>-65290</v>
      </c>
      <c r="I5362" s="55">
        <f>pro[[#This Row],[Admin expenses 3]]+pro[[#This Row],[Admin expenses 2]]+pro[[#This Row],[Admin expenses 1]]+pro[[#This Row],[COGS]]</f>
        <v>-366856.83299999998</v>
      </c>
      <c r="J5362" s="55">
        <f>pro[[#This Row],[Revenue]]+pro[[#This Row],[AdminExp]]</f>
        <v>436254.37799999991</v>
      </c>
      <c r="K5362" s="83">
        <f>pro[[#This Row],[Profit]]/pro[[#This Row],[Revenue]]</f>
        <v>0.54320543907834951</v>
      </c>
      <c r="L5362" s="56">
        <f t="shared" si="83"/>
        <v>5</v>
      </c>
      <c r="M5362" s="82" t="str">
        <f>"Q"&amp;" "&amp;VLOOKUP(pro[[#This Row],[Period]],Mapping!A:B,2,0)</f>
        <v>Q 2</v>
      </c>
      <c r="N5362"/>
    </row>
    <row r="5363" spans="1:14" ht="11.25" customHeight="1" x14ac:dyDescent="0.2">
      <c r="A5363" s="42" t="s">
        <v>43</v>
      </c>
      <c r="B5363" s="44" t="s">
        <v>35</v>
      </c>
      <c r="C5363" s="44" t="s">
        <v>57</v>
      </c>
      <c r="D5363" s="43">
        <v>281105.74799999996</v>
      </c>
      <c r="E5363" s="43">
        <v>-70896.181999999986</v>
      </c>
      <c r="F5363" s="45">
        <v>-34920</v>
      </c>
      <c r="G5363" s="45">
        <v>-70360</v>
      </c>
      <c r="H5363" s="45">
        <v>-60500</v>
      </c>
      <c r="I5363" s="55">
        <f>pro[[#This Row],[Admin expenses 3]]+pro[[#This Row],[Admin expenses 2]]+pro[[#This Row],[Admin expenses 1]]+pro[[#This Row],[COGS]]</f>
        <v>-236676.18199999997</v>
      </c>
      <c r="J5363" s="55">
        <f>pro[[#This Row],[Revenue]]+pro[[#This Row],[AdminExp]]</f>
        <v>44429.565999999992</v>
      </c>
      <c r="K5363" s="83">
        <f>pro[[#This Row],[Profit]]/pro[[#This Row],[Revenue]]</f>
        <v>0.15805285489928864</v>
      </c>
      <c r="L5363" s="56">
        <f t="shared" si="83"/>
        <v>5</v>
      </c>
      <c r="M5363" s="82" t="str">
        <f>"Q"&amp;" "&amp;VLOOKUP(pro[[#This Row],[Period]],Mapping!A:B,2,0)</f>
        <v>Q 2</v>
      </c>
      <c r="N5363"/>
    </row>
    <row r="5364" spans="1:14" ht="11.25" customHeight="1" x14ac:dyDescent="0.2">
      <c r="A5364" s="42" t="s">
        <v>43</v>
      </c>
      <c r="B5364" s="44" t="s">
        <v>35</v>
      </c>
      <c r="C5364" s="44" t="s">
        <v>58</v>
      </c>
      <c r="D5364" s="43">
        <v>118453.53099999999</v>
      </c>
      <c r="E5364" s="43">
        <v>-116814.83099999998</v>
      </c>
      <c r="F5364" s="45">
        <v>-17560</v>
      </c>
      <c r="G5364" s="45">
        <v>-98850</v>
      </c>
      <c r="H5364" s="45">
        <v>-74720</v>
      </c>
      <c r="I5364" s="55">
        <f>pro[[#This Row],[Admin expenses 3]]+pro[[#This Row],[Admin expenses 2]]+pro[[#This Row],[Admin expenses 1]]+pro[[#This Row],[COGS]]</f>
        <v>-307944.83100000001</v>
      </c>
      <c r="J5364" s="55">
        <f>pro[[#This Row],[Revenue]]+pro[[#This Row],[AdminExp]]</f>
        <v>-189491.30000000002</v>
      </c>
      <c r="K5364" s="83">
        <f>pro[[#This Row],[Profit]]/pro[[#This Row],[Revenue]]</f>
        <v>-1.5997100162425724</v>
      </c>
      <c r="L5364" s="56">
        <f t="shared" si="83"/>
        <v>5</v>
      </c>
      <c r="M5364" s="82" t="str">
        <f>"Q"&amp;" "&amp;VLOOKUP(pro[[#This Row],[Period]],Mapping!A:B,2,0)</f>
        <v>Q 2</v>
      </c>
      <c r="N5364"/>
    </row>
    <row r="5365" spans="1:14" ht="11.25" customHeight="1" x14ac:dyDescent="0.2">
      <c r="A5365" s="42" t="s">
        <v>43</v>
      </c>
      <c r="B5365" s="44" t="s">
        <v>35</v>
      </c>
      <c r="C5365" s="44" t="s">
        <v>59</v>
      </c>
      <c r="D5365" s="43">
        <v>691527.50100000005</v>
      </c>
      <c r="E5365" s="43">
        <v>-165393.40999999997</v>
      </c>
      <c r="F5365" s="45">
        <v>-82520</v>
      </c>
      <c r="G5365" s="45">
        <v>-55760</v>
      </c>
      <c r="H5365" s="45">
        <v>-79150</v>
      </c>
      <c r="I5365" s="55">
        <f>pro[[#This Row],[Admin expenses 3]]+pro[[#This Row],[Admin expenses 2]]+pro[[#This Row],[Admin expenses 1]]+pro[[#This Row],[COGS]]</f>
        <v>-382823.41</v>
      </c>
      <c r="J5365" s="55">
        <f>pro[[#This Row],[Revenue]]+pro[[#This Row],[AdminExp]]</f>
        <v>308704.09100000007</v>
      </c>
      <c r="K5365" s="83">
        <f>pro[[#This Row],[Profit]]/pro[[#This Row],[Revenue]]</f>
        <v>0.44640898670492651</v>
      </c>
      <c r="L5365" s="56">
        <f t="shared" si="83"/>
        <v>5</v>
      </c>
      <c r="M5365" s="82" t="str">
        <f>"Q"&amp;" "&amp;VLOOKUP(pro[[#This Row],[Period]],Mapping!A:B,2,0)</f>
        <v>Q 2</v>
      </c>
      <c r="N5365"/>
    </row>
    <row r="5366" spans="1:14" ht="11.25" customHeight="1" x14ac:dyDescent="0.2">
      <c r="A5366" s="42" t="s">
        <v>43</v>
      </c>
      <c r="B5366" s="44" t="s">
        <v>35</v>
      </c>
      <c r="C5366" s="44" t="s">
        <v>60</v>
      </c>
      <c r="D5366" s="43">
        <v>5752304.8939999994</v>
      </c>
      <c r="E5366" s="43">
        <v>-587884.88500000001</v>
      </c>
      <c r="F5366" s="45">
        <v>-57830</v>
      </c>
      <c r="G5366" s="45">
        <v>-104480</v>
      </c>
      <c r="H5366" s="45">
        <v>-106160</v>
      </c>
      <c r="I5366" s="55">
        <f>pro[[#This Row],[Admin expenses 3]]+pro[[#This Row],[Admin expenses 2]]+pro[[#This Row],[Admin expenses 1]]+pro[[#This Row],[COGS]]</f>
        <v>-856354.88500000001</v>
      </c>
      <c r="J5366" s="55">
        <f>pro[[#This Row],[Revenue]]+pro[[#This Row],[AdminExp]]</f>
        <v>4895950.0089999996</v>
      </c>
      <c r="K5366" s="83">
        <f>pro[[#This Row],[Profit]]/pro[[#This Row],[Revenue]]</f>
        <v>0.85112839100492921</v>
      </c>
      <c r="L5366" s="56">
        <f t="shared" si="83"/>
        <v>5</v>
      </c>
      <c r="M5366" s="82" t="str">
        <f>"Q"&amp;" "&amp;VLOOKUP(pro[[#This Row],[Period]],Mapping!A:B,2,0)</f>
        <v>Q 2</v>
      </c>
      <c r="N5366"/>
    </row>
    <row r="5367" spans="1:14" ht="11.25" customHeight="1" x14ac:dyDescent="0.2">
      <c r="A5367" s="42" t="s">
        <v>43</v>
      </c>
      <c r="B5367" s="44" t="s">
        <v>35</v>
      </c>
      <c r="C5367" s="44" t="s">
        <v>57</v>
      </c>
      <c r="D5367" s="43">
        <v>156293.158</v>
      </c>
      <c r="E5367" s="43">
        <v>-25721.520999999997</v>
      </c>
      <c r="F5367" s="45">
        <v>-105220</v>
      </c>
      <c r="G5367" s="45">
        <v>-99900</v>
      </c>
      <c r="H5367" s="45">
        <v>-22320</v>
      </c>
      <c r="I5367" s="55">
        <f>pro[[#This Row],[Admin expenses 3]]+pro[[#This Row],[Admin expenses 2]]+pro[[#This Row],[Admin expenses 1]]+pro[[#This Row],[COGS]]</f>
        <v>-253161.52100000001</v>
      </c>
      <c r="J5367" s="55">
        <f>pro[[#This Row],[Revenue]]+pro[[#This Row],[AdminExp]]</f>
        <v>-96868.363000000012</v>
      </c>
      <c r="K5367" s="83">
        <f>pro[[#This Row],[Profit]]/pro[[#This Row],[Revenue]]</f>
        <v>-0.61978633127369542</v>
      </c>
      <c r="L5367" s="56">
        <f t="shared" si="83"/>
        <v>5</v>
      </c>
      <c r="M5367" s="82" t="str">
        <f>"Q"&amp;" "&amp;VLOOKUP(pro[[#This Row],[Period]],Mapping!A:B,2,0)</f>
        <v>Q 2</v>
      </c>
      <c r="N5367"/>
    </row>
    <row r="5368" spans="1:14" ht="11.25" customHeight="1" x14ac:dyDescent="0.2">
      <c r="A5368" s="42" t="s">
        <v>43</v>
      </c>
      <c r="B5368" s="44" t="s">
        <v>35</v>
      </c>
      <c r="C5368" s="44" t="s">
        <v>58</v>
      </c>
      <c r="D5368" s="43">
        <v>88585.055999999997</v>
      </c>
      <c r="E5368" s="43">
        <v>-28744.827999999998</v>
      </c>
      <c r="F5368" s="45">
        <v>-76920</v>
      </c>
      <c r="G5368" s="45">
        <v>-24550</v>
      </c>
      <c r="H5368" s="45">
        <v>-14040</v>
      </c>
      <c r="I5368" s="55">
        <f>pro[[#This Row],[Admin expenses 3]]+pro[[#This Row],[Admin expenses 2]]+pro[[#This Row],[Admin expenses 1]]+pro[[#This Row],[COGS]]</f>
        <v>-144254.82800000001</v>
      </c>
      <c r="J5368" s="55">
        <f>pro[[#This Row],[Revenue]]+pro[[#This Row],[AdminExp]]</f>
        <v>-55669.772000000012</v>
      </c>
      <c r="K5368" s="83">
        <f>pro[[#This Row],[Profit]]/pro[[#This Row],[Revenue]]</f>
        <v>-0.62843299438677347</v>
      </c>
      <c r="L5368" s="56">
        <f t="shared" si="83"/>
        <v>5</v>
      </c>
      <c r="M5368" s="82" t="str">
        <f>"Q"&amp;" "&amp;VLOOKUP(pro[[#This Row],[Period]],Mapping!A:B,2,0)</f>
        <v>Q 2</v>
      </c>
      <c r="N5368"/>
    </row>
    <row r="5369" spans="1:14" ht="11.25" customHeight="1" x14ac:dyDescent="0.2">
      <c r="A5369" s="42" t="s">
        <v>43</v>
      </c>
      <c r="B5369" s="44" t="s">
        <v>35</v>
      </c>
      <c r="C5369" s="44" t="s">
        <v>59</v>
      </c>
      <c r="D5369" s="43">
        <v>-6275.8359999999993</v>
      </c>
      <c r="E5369" s="43">
        <v>2084.9079999999999</v>
      </c>
      <c r="F5369" s="45">
        <v>-86980</v>
      </c>
      <c r="G5369" s="45">
        <v>-14760</v>
      </c>
      <c r="H5369" s="45">
        <v>-44640</v>
      </c>
      <c r="I5369" s="55">
        <f>pro[[#This Row],[Admin expenses 3]]+pro[[#This Row],[Admin expenses 2]]+pro[[#This Row],[Admin expenses 1]]+pro[[#This Row],[COGS]]</f>
        <v>-144295.092</v>
      </c>
      <c r="J5369" s="55">
        <f>pro[[#This Row],[Revenue]]+pro[[#This Row],[AdminExp]]</f>
        <v>-150570.92800000001</v>
      </c>
      <c r="K5369" s="83">
        <f>pro[[#This Row],[Profit]]/pro[[#This Row],[Revenue]]</f>
        <v>23.992170604840538</v>
      </c>
      <c r="L5369" s="56">
        <f t="shared" si="83"/>
        <v>5</v>
      </c>
      <c r="M5369" s="82" t="str">
        <f>"Q"&amp;" "&amp;VLOOKUP(pro[[#This Row],[Period]],Mapping!A:B,2,0)</f>
        <v>Q 2</v>
      </c>
      <c r="N5369"/>
    </row>
    <row r="5370" spans="1:14" ht="11.25" customHeight="1" x14ac:dyDescent="0.2">
      <c r="A5370" s="42" t="s">
        <v>43</v>
      </c>
      <c r="B5370" s="44" t="s">
        <v>35</v>
      </c>
      <c r="C5370" s="44" t="s">
        <v>60</v>
      </c>
      <c r="D5370" s="43">
        <v>5645445.3229999999</v>
      </c>
      <c r="E5370" s="43">
        <v>-966209.44</v>
      </c>
      <c r="F5370" s="45">
        <v>-32630</v>
      </c>
      <c r="G5370" s="45">
        <v>-70440</v>
      </c>
      <c r="H5370" s="45">
        <v>-71220</v>
      </c>
      <c r="I5370" s="55">
        <f>pro[[#This Row],[Admin expenses 3]]+pro[[#This Row],[Admin expenses 2]]+pro[[#This Row],[Admin expenses 1]]+pro[[#This Row],[COGS]]</f>
        <v>-1140499.44</v>
      </c>
      <c r="J5370" s="55">
        <f>pro[[#This Row],[Revenue]]+pro[[#This Row],[AdminExp]]</f>
        <v>4504945.8829999994</v>
      </c>
      <c r="K5370" s="83">
        <f>pro[[#This Row],[Profit]]/pro[[#This Row],[Revenue]]</f>
        <v>0.797978835194185</v>
      </c>
      <c r="L5370" s="56">
        <f t="shared" si="83"/>
        <v>5</v>
      </c>
      <c r="M5370" s="82" t="str">
        <f>"Q"&amp;" "&amp;VLOOKUP(pro[[#This Row],[Period]],Mapping!A:B,2,0)</f>
        <v>Q 2</v>
      </c>
      <c r="N5370"/>
    </row>
    <row r="5371" spans="1:14" ht="11.25" customHeight="1" x14ac:dyDescent="0.2">
      <c r="A5371" s="42" t="s">
        <v>43</v>
      </c>
      <c r="B5371" s="44" t="s">
        <v>35</v>
      </c>
      <c r="C5371" s="44" t="s">
        <v>57</v>
      </c>
      <c r="D5371" s="43">
        <v>4895818.585</v>
      </c>
      <c r="E5371" s="43">
        <v>-818276.62699999998</v>
      </c>
      <c r="F5371" s="45">
        <v>-89410</v>
      </c>
      <c r="G5371" s="45">
        <v>-80720</v>
      </c>
      <c r="H5371" s="45">
        <v>-22040</v>
      </c>
      <c r="I5371" s="55">
        <f>pro[[#This Row],[Admin expenses 3]]+pro[[#This Row],[Admin expenses 2]]+pro[[#This Row],[Admin expenses 1]]+pro[[#This Row],[COGS]]</f>
        <v>-1010446.627</v>
      </c>
      <c r="J5371" s="55">
        <f>pro[[#This Row],[Revenue]]+pro[[#This Row],[AdminExp]]</f>
        <v>3885371.9580000001</v>
      </c>
      <c r="K5371" s="83">
        <f>pro[[#This Row],[Profit]]/pro[[#This Row],[Revenue]]</f>
        <v>0.79361027998548683</v>
      </c>
      <c r="L5371" s="56">
        <f t="shared" si="83"/>
        <v>5</v>
      </c>
      <c r="M5371" s="82" t="str">
        <f>"Q"&amp;" "&amp;VLOOKUP(pro[[#This Row],[Period]],Mapping!A:B,2,0)</f>
        <v>Q 2</v>
      </c>
      <c r="N5371"/>
    </row>
    <row r="5372" spans="1:14" ht="11.25" customHeight="1" x14ac:dyDescent="0.2">
      <c r="A5372" s="42" t="s">
        <v>43</v>
      </c>
      <c r="B5372" s="44" t="s">
        <v>35</v>
      </c>
      <c r="C5372" s="44" t="s">
        <v>57</v>
      </c>
      <c r="D5372" s="43">
        <v>216184.00999999998</v>
      </c>
      <c r="E5372" s="43">
        <v>-190901.09499999997</v>
      </c>
      <c r="F5372" s="45">
        <v>-75910</v>
      </c>
      <c r="G5372" s="45">
        <v>-104210</v>
      </c>
      <c r="H5372" s="45">
        <v>-68850</v>
      </c>
      <c r="I5372" s="55">
        <f>pro[[#This Row],[Admin expenses 3]]+pro[[#This Row],[Admin expenses 2]]+pro[[#This Row],[Admin expenses 1]]+pro[[#This Row],[COGS]]</f>
        <v>-439871.09499999997</v>
      </c>
      <c r="J5372" s="55">
        <f>pro[[#This Row],[Revenue]]+pro[[#This Row],[AdminExp]]</f>
        <v>-223687.08499999999</v>
      </c>
      <c r="K5372" s="83">
        <f>pro[[#This Row],[Profit]]/pro[[#This Row],[Revenue]]</f>
        <v>-1.0347068915966542</v>
      </c>
      <c r="L5372" s="56">
        <f t="shared" si="83"/>
        <v>5</v>
      </c>
      <c r="M5372" s="82" t="str">
        <f>"Q"&amp;" "&amp;VLOOKUP(pro[[#This Row],[Period]],Mapping!A:B,2,0)</f>
        <v>Q 2</v>
      </c>
      <c r="N5372"/>
    </row>
    <row r="5373" spans="1:14" ht="11.25" customHeight="1" x14ac:dyDescent="0.2">
      <c r="A5373" s="42" t="s">
        <v>43</v>
      </c>
      <c r="B5373" s="44" t="s">
        <v>35</v>
      </c>
      <c r="C5373" s="44" t="s">
        <v>58</v>
      </c>
      <c r="D5373" s="43">
        <v>294843.26899999997</v>
      </c>
      <c r="E5373" s="43">
        <v>-132063.21100000001</v>
      </c>
      <c r="F5373" s="45">
        <v>-106690</v>
      </c>
      <c r="G5373" s="45">
        <v>-76140</v>
      </c>
      <c r="H5373" s="45">
        <v>-35690</v>
      </c>
      <c r="I5373" s="55">
        <f>pro[[#This Row],[Admin expenses 3]]+pro[[#This Row],[Admin expenses 2]]+pro[[#This Row],[Admin expenses 1]]+pro[[#This Row],[COGS]]</f>
        <v>-350583.21100000001</v>
      </c>
      <c r="J5373" s="55">
        <f>pro[[#This Row],[Revenue]]+pro[[#This Row],[AdminExp]]</f>
        <v>-55739.942000000039</v>
      </c>
      <c r="K5373" s="83">
        <f>pro[[#This Row],[Profit]]/pro[[#This Row],[Revenue]]</f>
        <v>-0.18904939627433057</v>
      </c>
      <c r="L5373" s="56">
        <f t="shared" si="83"/>
        <v>5</v>
      </c>
      <c r="M5373" s="82" t="str">
        <f>"Q"&amp;" "&amp;VLOOKUP(pro[[#This Row],[Period]],Mapping!A:B,2,0)</f>
        <v>Q 2</v>
      </c>
      <c r="N5373"/>
    </row>
    <row r="5374" spans="1:14" ht="11.25" customHeight="1" x14ac:dyDescent="0.2">
      <c r="A5374" s="42" t="s">
        <v>43</v>
      </c>
      <c r="B5374" s="44" t="s">
        <v>35</v>
      </c>
      <c r="C5374" s="44" t="s">
        <v>59</v>
      </c>
      <c r="D5374" s="43">
        <v>107194.45099999999</v>
      </c>
      <c r="E5374" s="43">
        <v>-132172.32</v>
      </c>
      <c r="F5374" s="45">
        <v>-71650</v>
      </c>
      <c r="G5374" s="45">
        <v>-77080</v>
      </c>
      <c r="H5374" s="45">
        <v>-75210</v>
      </c>
      <c r="I5374" s="55">
        <f>pro[[#This Row],[Admin expenses 3]]+pro[[#This Row],[Admin expenses 2]]+pro[[#This Row],[Admin expenses 1]]+pro[[#This Row],[COGS]]</f>
        <v>-356112.32</v>
      </c>
      <c r="J5374" s="55">
        <f>pro[[#This Row],[Revenue]]+pro[[#This Row],[AdminExp]]</f>
        <v>-248917.86900000001</v>
      </c>
      <c r="K5374" s="83">
        <f>pro[[#This Row],[Profit]]/pro[[#This Row],[Revenue]]</f>
        <v>-2.3221152464319261</v>
      </c>
      <c r="L5374" s="56">
        <f t="shared" si="83"/>
        <v>5</v>
      </c>
      <c r="M5374" s="82" t="str">
        <f>"Q"&amp;" "&amp;VLOOKUP(pro[[#This Row],[Period]],Mapping!A:B,2,0)</f>
        <v>Q 2</v>
      </c>
      <c r="N5374"/>
    </row>
    <row r="5375" spans="1:14" ht="11.25" customHeight="1" x14ac:dyDescent="0.2">
      <c r="A5375" s="42" t="s">
        <v>43</v>
      </c>
      <c r="B5375" s="44" t="s">
        <v>35</v>
      </c>
      <c r="C5375" s="44" t="s">
        <v>57</v>
      </c>
      <c r="D5375" s="43">
        <v>808936.05799999996</v>
      </c>
      <c r="E5375" s="43">
        <v>-107319.47099999999</v>
      </c>
      <c r="F5375" s="45">
        <v>-96910</v>
      </c>
      <c r="G5375" s="45">
        <v>-89850</v>
      </c>
      <c r="H5375" s="45">
        <v>-71640</v>
      </c>
      <c r="I5375" s="55">
        <f>pro[[#This Row],[Admin expenses 3]]+pro[[#This Row],[Admin expenses 2]]+pro[[#This Row],[Admin expenses 1]]+pro[[#This Row],[COGS]]</f>
        <v>-365719.47100000002</v>
      </c>
      <c r="J5375" s="55">
        <f>pro[[#This Row],[Revenue]]+pro[[#This Row],[AdminExp]]</f>
        <v>443216.58699999994</v>
      </c>
      <c r="K5375" s="83">
        <f>pro[[#This Row],[Profit]]/pro[[#This Row],[Revenue]]</f>
        <v>0.54790064383556003</v>
      </c>
      <c r="L5375" s="56">
        <f t="shared" si="83"/>
        <v>5</v>
      </c>
      <c r="M5375" s="82" t="str">
        <f>"Q"&amp;" "&amp;VLOOKUP(pro[[#This Row],[Period]],Mapping!A:B,2,0)</f>
        <v>Q 2</v>
      </c>
      <c r="N5375"/>
    </row>
    <row r="5376" spans="1:14" ht="11.25" customHeight="1" x14ac:dyDescent="0.2">
      <c r="A5376" s="42" t="s">
        <v>43</v>
      </c>
      <c r="B5376" s="44" t="s">
        <v>35</v>
      </c>
      <c r="C5376" s="44" t="s">
        <v>58</v>
      </c>
      <c r="D5376" s="43">
        <v>3435799.4509999994</v>
      </c>
      <c r="E5376" s="43">
        <v>-447209.79099999997</v>
      </c>
      <c r="F5376" s="45">
        <v>-104930</v>
      </c>
      <c r="G5376" s="45">
        <v>-91510</v>
      </c>
      <c r="H5376" s="45">
        <v>-32470</v>
      </c>
      <c r="I5376" s="55">
        <f>pro[[#This Row],[Admin expenses 3]]+pro[[#This Row],[Admin expenses 2]]+pro[[#This Row],[Admin expenses 1]]+pro[[#This Row],[COGS]]</f>
        <v>-676119.79099999997</v>
      </c>
      <c r="J5376" s="55">
        <f>pro[[#This Row],[Revenue]]+pro[[#This Row],[AdminExp]]</f>
        <v>2759679.6599999992</v>
      </c>
      <c r="K5376" s="83">
        <f>pro[[#This Row],[Profit]]/pro[[#This Row],[Revenue]]</f>
        <v>0.80321325483557737</v>
      </c>
      <c r="L5376" s="56">
        <f t="shared" si="83"/>
        <v>5</v>
      </c>
      <c r="M5376" s="82" t="str">
        <f>"Q"&amp;" "&amp;VLOOKUP(pro[[#This Row],[Period]],Mapping!A:B,2,0)</f>
        <v>Q 2</v>
      </c>
      <c r="N5376"/>
    </row>
    <row r="5377" spans="1:14" ht="11.25" customHeight="1" x14ac:dyDescent="0.2">
      <c r="A5377" s="42" t="s">
        <v>43</v>
      </c>
      <c r="B5377" s="44" t="s">
        <v>35</v>
      </c>
      <c r="C5377" s="44" t="s">
        <v>59</v>
      </c>
      <c r="D5377" s="43">
        <v>1710984.1139999998</v>
      </c>
      <c r="E5377" s="43">
        <v>-319094.391</v>
      </c>
      <c r="F5377" s="45">
        <v>-27010</v>
      </c>
      <c r="G5377" s="45">
        <v>-102850</v>
      </c>
      <c r="H5377" s="45">
        <v>-48920</v>
      </c>
      <c r="I5377" s="55">
        <f>pro[[#This Row],[Admin expenses 3]]+pro[[#This Row],[Admin expenses 2]]+pro[[#This Row],[Admin expenses 1]]+pro[[#This Row],[COGS]]</f>
        <v>-497874.391</v>
      </c>
      <c r="J5377" s="55">
        <f>pro[[#This Row],[Revenue]]+pro[[#This Row],[AdminExp]]</f>
        <v>1213109.7229999998</v>
      </c>
      <c r="K5377" s="83">
        <f>pro[[#This Row],[Profit]]/pro[[#This Row],[Revenue]]</f>
        <v>0.70901285001644376</v>
      </c>
      <c r="L5377" s="56">
        <f t="shared" si="83"/>
        <v>5</v>
      </c>
      <c r="M5377" s="82" t="str">
        <f>"Q"&amp;" "&amp;VLOOKUP(pro[[#This Row],[Period]],Mapping!A:B,2,0)</f>
        <v>Q 2</v>
      </c>
      <c r="N5377"/>
    </row>
    <row r="5378" spans="1:14" ht="11.25" customHeight="1" x14ac:dyDescent="0.2">
      <c r="A5378" s="42" t="s">
        <v>43</v>
      </c>
      <c r="B5378" s="44" t="s">
        <v>35</v>
      </c>
      <c r="C5378" s="44" t="s">
        <v>57</v>
      </c>
      <c r="D5378" s="43">
        <v>577110.7649999999</v>
      </c>
      <c r="E5378" s="43">
        <v>-143817.772</v>
      </c>
      <c r="F5378" s="45">
        <v>-46240</v>
      </c>
      <c r="G5378" s="45">
        <v>-37420</v>
      </c>
      <c r="H5378" s="45">
        <v>-21820</v>
      </c>
      <c r="I5378" s="55">
        <f>pro[[#This Row],[Admin expenses 3]]+pro[[#This Row],[Admin expenses 2]]+pro[[#This Row],[Admin expenses 1]]+pro[[#This Row],[COGS]]</f>
        <v>-249297.772</v>
      </c>
      <c r="J5378" s="55">
        <f>pro[[#This Row],[Revenue]]+pro[[#This Row],[AdminExp]]</f>
        <v>327812.9929999999</v>
      </c>
      <c r="K5378" s="83">
        <f>pro[[#This Row],[Profit]]/pro[[#This Row],[Revenue]]</f>
        <v>0.56802439476241606</v>
      </c>
      <c r="L5378" s="56">
        <f t="shared" ref="L5378:L5441" si="84">MONTH(DATEVALUE(A5378&amp;"1"))</f>
        <v>5</v>
      </c>
      <c r="M5378" s="82" t="str">
        <f>"Q"&amp;" "&amp;VLOOKUP(pro[[#This Row],[Period]],Mapping!A:B,2,0)</f>
        <v>Q 2</v>
      </c>
      <c r="N5378"/>
    </row>
    <row r="5379" spans="1:14" ht="11.25" customHeight="1" x14ac:dyDescent="0.2">
      <c r="A5379" s="42" t="s">
        <v>43</v>
      </c>
      <c r="B5379" s="44" t="s">
        <v>35</v>
      </c>
      <c r="C5379" s="44" t="s">
        <v>58</v>
      </c>
      <c r="D5379" s="43">
        <v>1506474.6689999998</v>
      </c>
      <c r="E5379" s="43">
        <v>-21795.815999999999</v>
      </c>
      <c r="F5379" s="45">
        <v>-16970</v>
      </c>
      <c r="G5379" s="45">
        <v>-32690</v>
      </c>
      <c r="H5379" s="45">
        <v>-47640</v>
      </c>
      <c r="I5379" s="55">
        <f>pro[[#This Row],[Admin expenses 3]]+pro[[#This Row],[Admin expenses 2]]+pro[[#This Row],[Admin expenses 1]]+pro[[#This Row],[COGS]]</f>
        <v>-119095.81599999999</v>
      </c>
      <c r="J5379" s="55">
        <f>pro[[#This Row],[Revenue]]+pro[[#This Row],[AdminExp]]</f>
        <v>1387378.8529999997</v>
      </c>
      <c r="K5379" s="83">
        <f>pro[[#This Row],[Profit]]/pro[[#This Row],[Revenue]]</f>
        <v>0.92094403015813331</v>
      </c>
      <c r="L5379" s="56">
        <f t="shared" si="84"/>
        <v>5</v>
      </c>
      <c r="M5379" s="82" t="str">
        <f>"Q"&amp;" "&amp;VLOOKUP(pro[[#This Row],[Period]],Mapping!A:B,2,0)</f>
        <v>Q 2</v>
      </c>
      <c r="N5379"/>
    </row>
    <row r="5380" spans="1:14" ht="11.25" customHeight="1" x14ac:dyDescent="0.2">
      <c r="A5380" s="42" t="s">
        <v>43</v>
      </c>
      <c r="B5380" s="44" t="s">
        <v>35</v>
      </c>
      <c r="C5380" s="44" t="s">
        <v>59</v>
      </c>
      <c r="D5380" s="43">
        <v>596940.68700000003</v>
      </c>
      <c r="E5380" s="43">
        <v>-284956.20999999996</v>
      </c>
      <c r="F5380" s="45">
        <v>-67130</v>
      </c>
      <c r="G5380" s="45">
        <v>-105180</v>
      </c>
      <c r="H5380" s="45">
        <v>-57550</v>
      </c>
      <c r="I5380" s="55">
        <f>pro[[#This Row],[Admin expenses 3]]+pro[[#This Row],[Admin expenses 2]]+pro[[#This Row],[Admin expenses 1]]+pro[[#This Row],[COGS]]</f>
        <v>-514816.20999999996</v>
      </c>
      <c r="J5380" s="55">
        <f>pro[[#This Row],[Revenue]]+pro[[#This Row],[AdminExp]]</f>
        <v>82124.477000000072</v>
      </c>
      <c r="K5380" s="83">
        <f>pro[[#This Row],[Profit]]/pro[[#This Row],[Revenue]]</f>
        <v>0.13757560640191388</v>
      </c>
      <c r="L5380" s="56">
        <f t="shared" si="84"/>
        <v>5</v>
      </c>
      <c r="M5380" s="82" t="str">
        <f>"Q"&amp;" "&amp;VLOOKUP(pro[[#This Row],[Period]],Mapping!A:B,2,0)</f>
        <v>Q 2</v>
      </c>
      <c r="N5380"/>
    </row>
    <row r="5381" spans="1:14" ht="11.25" customHeight="1" x14ac:dyDescent="0.2">
      <c r="A5381" s="42" t="s">
        <v>43</v>
      </c>
      <c r="B5381" s="44" t="s">
        <v>35</v>
      </c>
      <c r="C5381" s="44" t="s">
        <v>57</v>
      </c>
      <c r="D5381" s="43">
        <v>71140079.170999989</v>
      </c>
      <c r="E5381" s="43">
        <v>-113671.61399999999</v>
      </c>
      <c r="F5381" s="45">
        <v>-48050</v>
      </c>
      <c r="G5381" s="45">
        <v>-86800</v>
      </c>
      <c r="H5381" s="45">
        <v>-32850</v>
      </c>
      <c r="I5381" s="55">
        <f>pro[[#This Row],[Admin expenses 3]]+pro[[#This Row],[Admin expenses 2]]+pro[[#This Row],[Admin expenses 1]]+pro[[#This Row],[COGS]]</f>
        <v>-281371.614</v>
      </c>
      <c r="J5381" s="55">
        <f>pro[[#This Row],[Revenue]]+pro[[#This Row],[AdminExp]]</f>
        <v>70858707.556999996</v>
      </c>
      <c r="K5381" s="83">
        <f>pro[[#This Row],[Profit]]/pro[[#This Row],[Revenue]]</f>
        <v>0.99604482287229879</v>
      </c>
      <c r="L5381" s="56">
        <f t="shared" si="84"/>
        <v>5</v>
      </c>
      <c r="M5381" s="82" t="str">
        <f>"Q"&amp;" "&amp;VLOOKUP(pro[[#This Row],[Period]],Mapping!A:B,2,0)</f>
        <v>Q 2</v>
      </c>
      <c r="N5381"/>
    </row>
    <row r="5382" spans="1:14" ht="11.25" customHeight="1" x14ac:dyDescent="0.2">
      <c r="A5382" s="42" t="s">
        <v>43</v>
      </c>
      <c r="B5382" s="44" t="s">
        <v>35</v>
      </c>
      <c r="C5382" s="44" t="s">
        <v>57</v>
      </c>
      <c r="D5382" s="43">
        <v>55345.856999999996</v>
      </c>
      <c r="E5382" s="43">
        <v>-977.6339999999999</v>
      </c>
      <c r="F5382" s="45">
        <v>-48790</v>
      </c>
      <c r="G5382" s="45">
        <v>-69960</v>
      </c>
      <c r="H5382" s="45">
        <v>-77900</v>
      </c>
      <c r="I5382" s="55">
        <f>pro[[#This Row],[Admin expenses 3]]+pro[[#This Row],[Admin expenses 2]]+pro[[#This Row],[Admin expenses 1]]+pro[[#This Row],[COGS]]</f>
        <v>-197627.63399999999</v>
      </c>
      <c r="J5382" s="55">
        <f>pro[[#This Row],[Revenue]]+pro[[#This Row],[AdminExp]]</f>
        <v>-142281.777</v>
      </c>
      <c r="K5382" s="83">
        <f>pro[[#This Row],[Profit]]/pro[[#This Row],[Revenue]]</f>
        <v>-2.5707755686211526</v>
      </c>
      <c r="L5382" s="56">
        <f t="shared" si="84"/>
        <v>5</v>
      </c>
      <c r="M5382" s="82" t="str">
        <f>"Q"&amp;" "&amp;VLOOKUP(pro[[#This Row],[Period]],Mapping!A:B,2,0)</f>
        <v>Q 2</v>
      </c>
      <c r="N5382"/>
    </row>
    <row r="5383" spans="1:14" ht="11.25" customHeight="1" x14ac:dyDescent="0.2">
      <c r="A5383" s="42" t="s">
        <v>43</v>
      </c>
      <c r="B5383" s="44" t="s">
        <v>35</v>
      </c>
      <c r="C5383" s="44" t="s">
        <v>57</v>
      </c>
      <c r="D5383" s="43">
        <v>14781868.612</v>
      </c>
      <c r="E5383" s="43">
        <v>-29069.403999999999</v>
      </c>
      <c r="F5383" s="45">
        <v>-50800</v>
      </c>
      <c r="G5383" s="45">
        <v>-50620</v>
      </c>
      <c r="H5383" s="45">
        <v>-44760</v>
      </c>
      <c r="I5383" s="55">
        <f>pro[[#This Row],[Admin expenses 3]]+pro[[#This Row],[Admin expenses 2]]+pro[[#This Row],[Admin expenses 1]]+pro[[#This Row],[COGS]]</f>
        <v>-175249.40400000001</v>
      </c>
      <c r="J5383" s="55">
        <f>pro[[#This Row],[Revenue]]+pro[[#This Row],[AdminExp]]</f>
        <v>14606619.208000001</v>
      </c>
      <c r="K5383" s="83">
        <f>pro[[#This Row],[Profit]]/pro[[#This Row],[Revenue]]</f>
        <v>0.9881442997093256</v>
      </c>
      <c r="L5383" s="56">
        <f t="shared" si="84"/>
        <v>5</v>
      </c>
      <c r="M5383" s="82" t="str">
        <f>"Q"&amp;" "&amp;VLOOKUP(pro[[#This Row],[Period]],Mapping!A:B,2,0)</f>
        <v>Q 2</v>
      </c>
      <c r="N5383"/>
    </row>
    <row r="5384" spans="1:14" ht="11.25" customHeight="1" x14ac:dyDescent="0.2">
      <c r="A5384" s="42" t="s">
        <v>43</v>
      </c>
      <c r="B5384" s="44" t="s">
        <v>35</v>
      </c>
      <c r="C5384" s="44" t="s">
        <v>57</v>
      </c>
      <c r="D5384" s="43">
        <v>14652482.327</v>
      </c>
      <c r="E5384" s="43">
        <v>-244654.99099999998</v>
      </c>
      <c r="F5384" s="45">
        <v>-56410</v>
      </c>
      <c r="G5384" s="45">
        <v>-41460</v>
      </c>
      <c r="H5384" s="45">
        <v>-72790</v>
      </c>
      <c r="I5384" s="55">
        <f>pro[[#This Row],[Admin expenses 3]]+pro[[#This Row],[Admin expenses 2]]+pro[[#This Row],[Admin expenses 1]]+pro[[#This Row],[COGS]]</f>
        <v>-415314.99099999998</v>
      </c>
      <c r="J5384" s="55">
        <f>pro[[#This Row],[Revenue]]+pro[[#This Row],[AdminExp]]</f>
        <v>14237167.335999999</v>
      </c>
      <c r="K5384" s="83">
        <f>pro[[#This Row],[Profit]]/pro[[#This Row],[Revenue]]</f>
        <v>0.97165565658218178</v>
      </c>
      <c r="L5384" s="56">
        <f t="shared" si="84"/>
        <v>5</v>
      </c>
      <c r="M5384" s="82" t="str">
        <f>"Q"&amp;" "&amp;VLOOKUP(pro[[#This Row],[Period]],Mapping!A:B,2,0)</f>
        <v>Q 2</v>
      </c>
      <c r="N5384"/>
    </row>
    <row r="5385" spans="1:14" ht="11.25" customHeight="1" x14ac:dyDescent="0.2">
      <c r="A5385" s="42" t="s">
        <v>43</v>
      </c>
      <c r="B5385" s="44" t="s">
        <v>35</v>
      </c>
      <c r="C5385" s="44" t="s">
        <v>57</v>
      </c>
      <c r="D5385" s="43">
        <v>4443436.9210000001</v>
      </c>
      <c r="E5385" s="43">
        <v>-86132.808999999994</v>
      </c>
      <c r="F5385" s="45">
        <v>-80850</v>
      </c>
      <c r="G5385" s="45">
        <v>-57340</v>
      </c>
      <c r="H5385" s="45">
        <v>-87980</v>
      </c>
      <c r="I5385" s="55">
        <f>pro[[#This Row],[Admin expenses 3]]+pro[[#This Row],[Admin expenses 2]]+pro[[#This Row],[Admin expenses 1]]+pro[[#This Row],[COGS]]</f>
        <v>-312302.80900000001</v>
      </c>
      <c r="J5385" s="55">
        <f>pro[[#This Row],[Revenue]]+pro[[#This Row],[AdminExp]]</f>
        <v>4131134.1120000002</v>
      </c>
      <c r="K5385" s="83">
        <f>pro[[#This Row],[Profit]]/pro[[#This Row],[Revenue]]</f>
        <v>0.92971593508528627</v>
      </c>
      <c r="L5385" s="56">
        <f t="shared" si="84"/>
        <v>5</v>
      </c>
      <c r="M5385" s="82" t="str">
        <f>"Q"&amp;" "&amp;VLOOKUP(pro[[#This Row],[Period]],Mapping!A:B,2,0)</f>
        <v>Q 2</v>
      </c>
      <c r="N5385"/>
    </row>
    <row r="5386" spans="1:14" ht="11.25" customHeight="1" x14ac:dyDescent="0.2">
      <c r="A5386" s="42" t="s">
        <v>43</v>
      </c>
      <c r="B5386" s="44" t="s">
        <v>35</v>
      </c>
      <c r="C5386" s="44" t="s">
        <v>57</v>
      </c>
      <c r="D5386" s="43">
        <v>21181701.344999999</v>
      </c>
      <c r="E5386" s="43">
        <v>-507858.84099999996</v>
      </c>
      <c r="F5386" s="45">
        <v>-88410</v>
      </c>
      <c r="G5386" s="45">
        <v>-78050</v>
      </c>
      <c r="H5386" s="45">
        <v>-108110</v>
      </c>
      <c r="I5386" s="55">
        <f>pro[[#This Row],[Admin expenses 3]]+pro[[#This Row],[Admin expenses 2]]+pro[[#This Row],[Admin expenses 1]]+pro[[#This Row],[COGS]]</f>
        <v>-782428.84100000001</v>
      </c>
      <c r="J5386" s="55">
        <f>pro[[#This Row],[Revenue]]+pro[[#This Row],[AdminExp]]</f>
        <v>20399272.504000001</v>
      </c>
      <c r="K5386" s="83">
        <f>pro[[#This Row],[Profit]]/pro[[#This Row],[Revenue]]</f>
        <v>0.96306109560058106</v>
      </c>
      <c r="L5386" s="56">
        <f t="shared" si="84"/>
        <v>5</v>
      </c>
      <c r="M5386" s="82" t="str">
        <f>"Q"&amp;" "&amp;VLOOKUP(pro[[#This Row],[Period]],Mapping!A:B,2,0)</f>
        <v>Q 2</v>
      </c>
      <c r="N5386"/>
    </row>
    <row r="5387" spans="1:14" ht="11.25" customHeight="1" x14ac:dyDescent="0.2">
      <c r="A5387" s="42" t="s">
        <v>43</v>
      </c>
      <c r="B5387" s="44" t="s">
        <v>35</v>
      </c>
      <c r="C5387" s="44" t="s">
        <v>57</v>
      </c>
      <c r="D5387" s="43">
        <v>6927531.4009999996</v>
      </c>
      <c r="E5387" s="43">
        <v>-243216.47699999998</v>
      </c>
      <c r="F5387" s="45">
        <v>-32310</v>
      </c>
      <c r="G5387" s="45">
        <v>-94840</v>
      </c>
      <c r="H5387" s="45">
        <v>-13150</v>
      </c>
      <c r="I5387" s="55">
        <f>pro[[#This Row],[Admin expenses 3]]+pro[[#This Row],[Admin expenses 2]]+pro[[#This Row],[Admin expenses 1]]+pro[[#This Row],[COGS]]</f>
        <v>-383516.47699999996</v>
      </c>
      <c r="J5387" s="55">
        <f>pro[[#This Row],[Revenue]]+pro[[#This Row],[AdminExp]]</f>
        <v>6544014.9239999996</v>
      </c>
      <c r="K5387" s="83">
        <f>pro[[#This Row],[Profit]]/pro[[#This Row],[Revenue]]</f>
        <v>0.9446387963041728</v>
      </c>
      <c r="L5387" s="56">
        <f t="shared" si="84"/>
        <v>5</v>
      </c>
      <c r="M5387" s="82" t="str">
        <f>"Q"&amp;" "&amp;VLOOKUP(pro[[#This Row],[Period]],Mapping!A:B,2,0)</f>
        <v>Q 2</v>
      </c>
      <c r="N5387"/>
    </row>
    <row r="5388" spans="1:14" ht="11.25" customHeight="1" x14ac:dyDescent="0.2">
      <c r="A5388" s="42" t="s">
        <v>43</v>
      </c>
      <c r="B5388" s="44" t="s">
        <v>35</v>
      </c>
      <c r="C5388" s="44" t="s">
        <v>57</v>
      </c>
      <c r="D5388" s="43">
        <v>53417237.502999999</v>
      </c>
      <c r="E5388" s="43">
        <v>-2414921.8379999995</v>
      </c>
      <c r="F5388" s="45">
        <v>-64700</v>
      </c>
      <c r="G5388" s="45">
        <v>-84830</v>
      </c>
      <c r="H5388" s="45">
        <v>-75120</v>
      </c>
      <c r="I5388" s="55">
        <f>pro[[#This Row],[Admin expenses 3]]+pro[[#This Row],[Admin expenses 2]]+pro[[#This Row],[Admin expenses 1]]+pro[[#This Row],[COGS]]</f>
        <v>-2639571.8379999995</v>
      </c>
      <c r="J5388" s="55">
        <f>pro[[#This Row],[Revenue]]+pro[[#This Row],[AdminExp]]</f>
        <v>50777665.664999999</v>
      </c>
      <c r="K5388" s="83">
        <f>pro[[#This Row],[Profit]]/pro[[#This Row],[Revenue]]</f>
        <v>0.95058576666657912</v>
      </c>
      <c r="L5388" s="56">
        <f t="shared" si="84"/>
        <v>5</v>
      </c>
      <c r="M5388" s="82" t="str">
        <f>"Q"&amp;" "&amp;VLOOKUP(pro[[#This Row],[Period]],Mapping!A:B,2,0)</f>
        <v>Q 2</v>
      </c>
      <c r="N5388"/>
    </row>
    <row r="5389" spans="1:14" ht="11.25" customHeight="1" x14ac:dyDescent="0.2">
      <c r="A5389" s="42" t="s">
        <v>43</v>
      </c>
      <c r="B5389" s="44" t="s">
        <v>35</v>
      </c>
      <c r="C5389" s="44" t="s">
        <v>57</v>
      </c>
      <c r="D5389" s="43">
        <v>6034345.5129999993</v>
      </c>
      <c r="E5389" s="43">
        <v>-148009.35799999998</v>
      </c>
      <c r="F5389" s="45">
        <v>-21890</v>
      </c>
      <c r="G5389" s="45">
        <v>-52640</v>
      </c>
      <c r="H5389" s="45">
        <v>-22760</v>
      </c>
      <c r="I5389" s="55">
        <f>pro[[#This Row],[Admin expenses 3]]+pro[[#This Row],[Admin expenses 2]]+pro[[#This Row],[Admin expenses 1]]+pro[[#This Row],[COGS]]</f>
        <v>-245299.35799999998</v>
      </c>
      <c r="J5389" s="55">
        <f>pro[[#This Row],[Revenue]]+pro[[#This Row],[AdminExp]]</f>
        <v>5789046.1549999993</v>
      </c>
      <c r="K5389" s="83">
        <f>pro[[#This Row],[Profit]]/pro[[#This Row],[Revenue]]</f>
        <v>0.9593494675650337</v>
      </c>
      <c r="L5389" s="56">
        <f t="shared" si="84"/>
        <v>5</v>
      </c>
      <c r="M5389" s="82" t="str">
        <f>"Q"&amp;" "&amp;VLOOKUP(pro[[#This Row],[Period]],Mapping!A:B,2,0)</f>
        <v>Q 2</v>
      </c>
      <c r="N5389"/>
    </row>
    <row r="5390" spans="1:14" ht="11.25" customHeight="1" x14ac:dyDescent="0.2">
      <c r="A5390" s="42" t="s">
        <v>43</v>
      </c>
      <c r="B5390" s="44" t="s">
        <v>35</v>
      </c>
      <c r="C5390" s="44" t="s">
        <v>57</v>
      </c>
      <c r="D5390" s="43">
        <v>14861658.405999998</v>
      </c>
      <c r="E5390" s="43">
        <v>-6086851.7989999996</v>
      </c>
      <c r="F5390" s="45">
        <v>-92890</v>
      </c>
      <c r="G5390" s="45">
        <v>-62180</v>
      </c>
      <c r="H5390" s="45">
        <v>-100920</v>
      </c>
      <c r="I5390" s="55">
        <f>pro[[#This Row],[Admin expenses 3]]+pro[[#This Row],[Admin expenses 2]]+pro[[#This Row],[Admin expenses 1]]+pro[[#This Row],[COGS]]</f>
        <v>-6342841.7989999996</v>
      </c>
      <c r="J5390" s="55">
        <f>pro[[#This Row],[Revenue]]+pro[[#This Row],[AdminExp]]</f>
        <v>8518816.606999997</v>
      </c>
      <c r="K5390" s="83">
        <f>pro[[#This Row],[Profit]]/pro[[#This Row],[Revenue]]</f>
        <v>0.57320767132965134</v>
      </c>
      <c r="L5390" s="56">
        <f t="shared" si="84"/>
        <v>5</v>
      </c>
      <c r="M5390" s="82" t="str">
        <f>"Q"&amp;" "&amp;VLOOKUP(pro[[#This Row],[Period]],Mapping!A:B,2,0)</f>
        <v>Q 2</v>
      </c>
      <c r="N5390"/>
    </row>
    <row r="5391" spans="1:14" ht="11.25" customHeight="1" x14ac:dyDescent="0.2">
      <c r="A5391" s="42" t="s">
        <v>43</v>
      </c>
      <c r="B5391" s="44" t="s">
        <v>35</v>
      </c>
      <c r="C5391" s="44" t="s">
        <v>57</v>
      </c>
      <c r="D5391" s="43">
        <v>5746907.5929999994</v>
      </c>
      <c r="E5391" s="43">
        <v>-4967269.4610000001</v>
      </c>
      <c r="F5391" s="45">
        <v>-64520</v>
      </c>
      <c r="G5391" s="45">
        <v>-94440</v>
      </c>
      <c r="H5391" s="45">
        <v>-35270</v>
      </c>
      <c r="I5391" s="55">
        <f>pro[[#This Row],[Admin expenses 3]]+pro[[#This Row],[Admin expenses 2]]+pro[[#This Row],[Admin expenses 1]]+pro[[#This Row],[COGS]]</f>
        <v>-5161499.4610000001</v>
      </c>
      <c r="J5391" s="55">
        <f>pro[[#This Row],[Revenue]]+pro[[#This Row],[AdminExp]]</f>
        <v>585408.13199999928</v>
      </c>
      <c r="K5391" s="83">
        <f>pro[[#This Row],[Profit]]/pro[[#This Row],[Revenue]]</f>
        <v>0.10186489386275388</v>
      </c>
      <c r="L5391" s="56">
        <f t="shared" si="84"/>
        <v>5</v>
      </c>
      <c r="M5391" s="82" t="str">
        <f>"Q"&amp;" "&amp;VLOOKUP(pro[[#This Row],[Period]],Mapping!A:B,2,0)</f>
        <v>Q 2</v>
      </c>
      <c r="N5391"/>
    </row>
    <row r="5392" spans="1:14" ht="11.25" customHeight="1" x14ac:dyDescent="0.2">
      <c r="A5392" s="42" t="s">
        <v>43</v>
      </c>
      <c r="B5392" s="44" t="s">
        <v>35</v>
      </c>
      <c r="C5392" s="44" t="s">
        <v>57</v>
      </c>
      <c r="D5392" s="43">
        <v>27559621.039999999</v>
      </c>
      <c r="E5392" s="43">
        <v>-6249229.1679999996</v>
      </c>
      <c r="F5392" s="45">
        <v>-29540</v>
      </c>
      <c r="G5392" s="45">
        <v>-19450</v>
      </c>
      <c r="H5392" s="45">
        <v>-31260</v>
      </c>
      <c r="I5392" s="55">
        <f>pro[[#This Row],[Admin expenses 3]]+pro[[#This Row],[Admin expenses 2]]+pro[[#This Row],[Admin expenses 1]]+pro[[#This Row],[COGS]]</f>
        <v>-6329479.1679999996</v>
      </c>
      <c r="J5392" s="55">
        <f>pro[[#This Row],[Revenue]]+pro[[#This Row],[AdminExp]]</f>
        <v>21230141.872000001</v>
      </c>
      <c r="K5392" s="83">
        <f>pro[[#This Row],[Profit]]/pro[[#This Row],[Revenue]]</f>
        <v>0.7703350434748939</v>
      </c>
      <c r="L5392" s="56">
        <f t="shared" si="84"/>
        <v>5</v>
      </c>
      <c r="M5392" s="82" t="str">
        <f>"Q"&amp;" "&amp;VLOOKUP(pro[[#This Row],[Period]],Mapping!A:B,2,0)</f>
        <v>Q 2</v>
      </c>
      <c r="N5392"/>
    </row>
    <row r="5393" spans="1:14" ht="11.25" customHeight="1" x14ac:dyDescent="0.2">
      <c r="A5393" s="42" t="s">
        <v>5</v>
      </c>
      <c r="B5393" s="44" t="s">
        <v>25</v>
      </c>
      <c r="C5393" s="44" t="s">
        <v>57</v>
      </c>
      <c r="D5393" s="43">
        <v>270101.38399999996</v>
      </c>
      <c r="E5393" s="43">
        <v>-61024.137999999992</v>
      </c>
      <c r="F5393" s="45">
        <v>-16360</v>
      </c>
      <c r="G5393" s="45">
        <v>-39650</v>
      </c>
      <c r="H5393" s="45">
        <v>-88080</v>
      </c>
      <c r="I5393" s="55">
        <f>pro[[#This Row],[Admin expenses 3]]+pro[[#This Row],[Admin expenses 2]]+pro[[#This Row],[Admin expenses 1]]+pro[[#This Row],[COGS]]</f>
        <v>-205114.13799999998</v>
      </c>
      <c r="J5393" s="55">
        <f>pro[[#This Row],[Revenue]]+pro[[#This Row],[AdminExp]]</f>
        <v>64987.245999999985</v>
      </c>
      <c r="K5393" s="83">
        <f>pro[[#This Row],[Profit]]/pro[[#This Row],[Revenue]]</f>
        <v>0.24060315810895658</v>
      </c>
      <c r="L5393" s="56">
        <f t="shared" si="84"/>
        <v>6</v>
      </c>
      <c r="M5393" s="82" t="str">
        <f>"Q"&amp;" "&amp;VLOOKUP(pro[[#This Row],[Period]],Mapping!A:B,2,0)</f>
        <v>Q 2</v>
      </c>
      <c r="N5393"/>
    </row>
    <row r="5394" spans="1:14" ht="11.25" customHeight="1" x14ac:dyDescent="0.2">
      <c r="A5394" s="42" t="s">
        <v>5</v>
      </c>
      <c r="B5394" s="44" t="s">
        <v>25</v>
      </c>
      <c r="C5394" s="44" t="s">
        <v>57</v>
      </c>
      <c r="D5394" s="43">
        <v>201546.82799999998</v>
      </c>
      <c r="E5394" s="43">
        <v>-43477.21</v>
      </c>
      <c r="F5394" s="45">
        <v>-56040</v>
      </c>
      <c r="G5394" s="45">
        <v>-106520</v>
      </c>
      <c r="H5394" s="45">
        <v>-37440</v>
      </c>
      <c r="I5394" s="55">
        <f>pro[[#This Row],[Admin expenses 3]]+pro[[#This Row],[Admin expenses 2]]+pro[[#This Row],[Admin expenses 1]]+pro[[#This Row],[COGS]]</f>
        <v>-243477.21</v>
      </c>
      <c r="J5394" s="55">
        <f>pro[[#This Row],[Revenue]]+pro[[#This Row],[AdminExp]]</f>
        <v>-41930.382000000012</v>
      </c>
      <c r="K5394" s="83">
        <f>pro[[#This Row],[Profit]]/pro[[#This Row],[Revenue]]</f>
        <v>-0.2080428772612587</v>
      </c>
      <c r="L5394" s="56">
        <f t="shared" si="84"/>
        <v>6</v>
      </c>
      <c r="M5394" s="82" t="str">
        <f>"Q"&amp;" "&amp;VLOOKUP(pro[[#This Row],[Period]],Mapping!A:B,2,0)</f>
        <v>Q 2</v>
      </c>
      <c r="N5394"/>
    </row>
    <row r="5395" spans="1:14" ht="11.25" customHeight="1" x14ac:dyDescent="0.2">
      <c r="A5395" s="42" t="s">
        <v>5</v>
      </c>
      <c r="B5395" s="44" t="s">
        <v>25</v>
      </c>
      <c r="C5395" s="44" t="s">
        <v>57</v>
      </c>
      <c r="D5395" s="43">
        <v>13683.579</v>
      </c>
      <c r="E5395" s="43">
        <v>-12419.428</v>
      </c>
      <c r="F5395" s="45">
        <v>-60660</v>
      </c>
      <c r="G5395" s="45">
        <v>-51260</v>
      </c>
      <c r="H5395" s="45">
        <v>-74120</v>
      </c>
      <c r="I5395" s="55">
        <f>pro[[#This Row],[Admin expenses 3]]+pro[[#This Row],[Admin expenses 2]]+pro[[#This Row],[Admin expenses 1]]+pro[[#This Row],[COGS]]</f>
        <v>-198459.42800000001</v>
      </c>
      <c r="J5395" s="55">
        <f>pro[[#This Row],[Revenue]]+pro[[#This Row],[AdminExp]]</f>
        <v>-184775.84900000002</v>
      </c>
      <c r="K5395" s="83">
        <f>pro[[#This Row],[Profit]]/pro[[#This Row],[Revenue]]</f>
        <v>-13.503473689156911</v>
      </c>
      <c r="L5395" s="56">
        <f t="shared" si="84"/>
        <v>6</v>
      </c>
      <c r="M5395" s="82" t="str">
        <f>"Q"&amp;" "&amp;VLOOKUP(pro[[#This Row],[Period]],Mapping!A:B,2,0)</f>
        <v>Q 2</v>
      </c>
      <c r="N5395"/>
    </row>
    <row r="5396" spans="1:14" ht="11.25" customHeight="1" x14ac:dyDescent="0.2">
      <c r="A5396" s="42" t="s">
        <v>5</v>
      </c>
      <c r="B5396" s="44" t="s">
        <v>25</v>
      </c>
      <c r="C5396" s="44" t="s">
        <v>57</v>
      </c>
      <c r="D5396" s="43">
        <v>35037.743999999999</v>
      </c>
      <c r="E5396" s="43">
        <v>-4707.759</v>
      </c>
      <c r="F5396" s="45">
        <v>-68300</v>
      </c>
      <c r="G5396" s="45">
        <v>-21690</v>
      </c>
      <c r="H5396" s="45">
        <v>-60270</v>
      </c>
      <c r="I5396" s="55">
        <f>pro[[#This Row],[Admin expenses 3]]+pro[[#This Row],[Admin expenses 2]]+pro[[#This Row],[Admin expenses 1]]+pro[[#This Row],[COGS]]</f>
        <v>-154967.75899999999</v>
      </c>
      <c r="J5396" s="55">
        <f>pro[[#This Row],[Revenue]]+pro[[#This Row],[AdminExp]]</f>
        <v>-119930.01499999998</v>
      </c>
      <c r="K5396" s="83">
        <f>pro[[#This Row],[Profit]]/pro[[#This Row],[Revenue]]</f>
        <v>-3.4228806226793593</v>
      </c>
      <c r="L5396" s="56">
        <f t="shared" si="84"/>
        <v>6</v>
      </c>
      <c r="M5396" s="82" t="str">
        <f>"Q"&amp;" "&amp;VLOOKUP(pro[[#This Row],[Period]],Mapping!A:B,2,0)</f>
        <v>Q 2</v>
      </c>
      <c r="N5396"/>
    </row>
    <row r="5397" spans="1:14" ht="11.25" customHeight="1" x14ac:dyDescent="0.2">
      <c r="A5397" s="42" t="s">
        <v>5</v>
      </c>
      <c r="B5397" s="44" t="s">
        <v>25</v>
      </c>
      <c r="C5397" s="44" t="s">
        <v>57</v>
      </c>
      <c r="D5397" s="43">
        <v>14332.556</v>
      </c>
      <c r="E5397" s="43">
        <v>-9862.6009999999987</v>
      </c>
      <c r="F5397" s="45">
        <v>-81030</v>
      </c>
      <c r="G5397" s="45">
        <v>-36460</v>
      </c>
      <c r="H5397" s="45">
        <v>-59840</v>
      </c>
      <c r="I5397" s="55">
        <f>pro[[#This Row],[Admin expenses 3]]+pro[[#This Row],[Admin expenses 2]]+pro[[#This Row],[Admin expenses 1]]+pro[[#This Row],[COGS]]</f>
        <v>-187192.601</v>
      </c>
      <c r="J5397" s="55">
        <f>pro[[#This Row],[Revenue]]+pro[[#This Row],[AdminExp]]</f>
        <v>-172860.04499999998</v>
      </c>
      <c r="K5397" s="83">
        <f>pro[[#This Row],[Profit]]/pro[[#This Row],[Revenue]]</f>
        <v>-12.060657219828757</v>
      </c>
      <c r="L5397" s="56">
        <f t="shared" si="84"/>
        <v>6</v>
      </c>
      <c r="M5397" s="82" t="str">
        <f>"Q"&amp;" "&amp;VLOOKUP(pro[[#This Row],[Period]],Mapping!A:B,2,0)</f>
        <v>Q 2</v>
      </c>
      <c r="N5397"/>
    </row>
    <row r="5398" spans="1:14" ht="11.25" customHeight="1" x14ac:dyDescent="0.2">
      <c r="A5398" s="42" t="s">
        <v>5</v>
      </c>
      <c r="B5398" s="44" t="s">
        <v>25</v>
      </c>
      <c r="C5398" s="44" t="s">
        <v>57</v>
      </c>
      <c r="D5398" s="43">
        <v>1256817.324</v>
      </c>
      <c r="E5398" s="43">
        <v>-2915067.8479999998</v>
      </c>
      <c r="F5398" s="45">
        <v>-61490</v>
      </c>
      <c r="G5398" s="45">
        <v>-97840</v>
      </c>
      <c r="H5398" s="45">
        <v>-51740</v>
      </c>
      <c r="I5398" s="55">
        <f>pro[[#This Row],[Admin expenses 3]]+pro[[#This Row],[Admin expenses 2]]+pro[[#This Row],[Admin expenses 1]]+pro[[#This Row],[COGS]]</f>
        <v>-3126137.8479999998</v>
      </c>
      <c r="J5398" s="55">
        <f>pro[[#This Row],[Revenue]]+pro[[#This Row],[AdminExp]]</f>
        <v>-1869320.5239999997</v>
      </c>
      <c r="K5398" s="83">
        <f>pro[[#This Row],[Profit]]/pro[[#This Row],[Revenue]]</f>
        <v>-1.4873446508921608</v>
      </c>
      <c r="L5398" s="56">
        <f t="shared" si="84"/>
        <v>6</v>
      </c>
      <c r="M5398" s="82" t="str">
        <f>"Q"&amp;" "&amp;VLOOKUP(pro[[#This Row],[Period]],Mapping!A:B,2,0)</f>
        <v>Q 2</v>
      </c>
      <c r="N5398"/>
    </row>
    <row r="5399" spans="1:14" ht="11.25" customHeight="1" x14ac:dyDescent="0.2">
      <c r="A5399" s="42" t="s">
        <v>5</v>
      </c>
      <c r="B5399" s="44" t="s">
        <v>25</v>
      </c>
      <c r="C5399" s="44" t="s">
        <v>57</v>
      </c>
      <c r="D5399" s="43">
        <v>65678.612999999998</v>
      </c>
      <c r="E5399" s="43">
        <v>-3754.9259999999999</v>
      </c>
      <c r="F5399" s="45">
        <v>-42630</v>
      </c>
      <c r="G5399" s="45">
        <v>-12360</v>
      </c>
      <c r="H5399" s="45">
        <v>-57720</v>
      </c>
      <c r="I5399" s="55">
        <f>pro[[#This Row],[Admin expenses 3]]+pro[[#This Row],[Admin expenses 2]]+pro[[#This Row],[Admin expenses 1]]+pro[[#This Row],[COGS]]</f>
        <v>-116464.92600000001</v>
      </c>
      <c r="J5399" s="55">
        <f>pro[[#This Row],[Revenue]]+pro[[#This Row],[AdminExp]]</f>
        <v>-50786.313000000009</v>
      </c>
      <c r="K5399" s="83">
        <f>pro[[#This Row],[Profit]]/pro[[#This Row],[Revenue]]</f>
        <v>-0.77325495591692861</v>
      </c>
      <c r="L5399" s="56">
        <f t="shared" si="84"/>
        <v>6</v>
      </c>
      <c r="M5399" s="82" t="str">
        <f>"Q"&amp;" "&amp;VLOOKUP(pro[[#This Row],[Period]],Mapping!A:B,2,0)</f>
        <v>Q 2</v>
      </c>
      <c r="N5399"/>
    </row>
    <row r="5400" spans="1:14" ht="11.25" customHeight="1" x14ac:dyDescent="0.2">
      <c r="A5400" s="42" t="s">
        <v>5</v>
      </c>
      <c r="B5400" s="44" t="s">
        <v>25</v>
      </c>
      <c r="C5400" s="44" t="s">
        <v>57</v>
      </c>
      <c r="D5400" s="43">
        <v>59002.565999999999</v>
      </c>
      <c r="E5400" s="43">
        <v>-15945.621999999998</v>
      </c>
      <c r="F5400" s="45">
        <v>-21540</v>
      </c>
      <c r="G5400" s="45">
        <v>-93600</v>
      </c>
      <c r="H5400" s="45">
        <v>-46200</v>
      </c>
      <c r="I5400" s="55">
        <f>pro[[#This Row],[Admin expenses 3]]+pro[[#This Row],[Admin expenses 2]]+pro[[#This Row],[Admin expenses 1]]+pro[[#This Row],[COGS]]</f>
        <v>-177285.622</v>
      </c>
      <c r="J5400" s="55">
        <f>pro[[#This Row],[Revenue]]+pro[[#This Row],[AdminExp]]</f>
        <v>-118283.05600000001</v>
      </c>
      <c r="K5400" s="83">
        <f>pro[[#This Row],[Profit]]/pro[[#This Row],[Revenue]]</f>
        <v>-2.0047103714099488</v>
      </c>
      <c r="L5400" s="56">
        <f t="shared" si="84"/>
        <v>6</v>
      </c>
      <c r="M5400" s="82" t="str">
        <f>"Q"&amp;" "&amp;VLOOKUP(pro[[#This Row],[Period]],Mapping!A:B,2,0)</f>
        <v>Q 2</v>
      </c>
      <c r="N5400"/>
    </row>
    <row r="5401" spans="1:14" ht="11.25" customHeight="1" x14ac:dyDescent="0.2">
      <c r="A5401" s="42" t="s">
        <v>5</v>
      </c>
      <c r="B5401" s="44" t="s">
        <v>25</v>
      </c>
      <c r="C5401" s="44" t="s">
        <v>57</v>
      </c>
      <c r="D5401" s="43">
        <v>527446.19899999991</v>
      </c>
      <c r="E5401" s="43">
        <v>-149449.61499999999</v>
      </c>
      <c r="F5401" s="45">
        <v>-34220</v>
      </c>
      <c r="G5401" s="45">
        <v>-70040</v>
      </c>
      <c r="H5401" s="45">
        <v>-54430</v>
      </c>
      <c r="I5401" s="55">
        <f>pro[[#This Row],[Admin expenses 3]]+pro[[#This Row],[Admin expenses 2]]+pro[[#This Row],[Admin expenses 1]]+pro[[#This Row],[COGS]]</f>
        <v>-308139.61499999999</v>
      </c>
      <c r="J5401" s="55">
        <f>pro[[#This Row],[Revenue]]+pro[[#This Row],[AdminExp]]</f>
        <v>219306.58399999992</v>
      </c>
      <c r="K5401" s="83">
        <f>pro[[#This Row],[Profit]]/pro[[#This Row],[Revenue]]</f>
        <v>0.41578948604765648</v>
      </c>
      <c r="L5401" s="56">
        <f t="shared" si="84"/>
        <v>6</v>
      </c>
      <c r="M5401" s="82" t="str">
        <f>"Q"&amp;" "&amp;VLOOKUP(pro[[#This Row],[Period]],Mapping!A:B,2,0)</f>
        <v>Q 2</v>
      </c>
      <c r="N5401"/>
    </row>
    <row r="5402" spans="1:14" ht="11.25" customHeight="1" x14ac:dyDescent="0.2">
      <c r="A5402" s="42" t="s">
        <v>5</v>
      </c>
      <c r="B5402" s="44" t="s">
        <v>25</v>
      </c>
      <c r="C5402" s="44" t="s">
        <v>57</v>
      </c>
      <c r="D5402" s="43">
        <v>61950.07</v>
      </c>
      <c r="E5402" s="43">
        <v>-9059.9739999999983</v>
      </c>
      <c r="F5402" s="45">
        <v>-23380</v>
      </c>
      <c r="G5402" s="45">
        <v>-40080</v>
      </c>
      <c r="H5402" s="45">
        <v>-99850</v>
      </c>
      <c r="I5402" s="55">
        <f>pro[[#This Row],[Admin expenses 3]]+pro[[#This Row],[Admin expenses 2]]+pro[[#This Row],[Admin expenses 1]]+pro[[#This Row],[COGS]]</f>
        <v>-172369.97399999999</v>
      </c>
      <c r="J5402" s="55">
        <f>pro[[#This Row],[Revenue]]+pro[[#This Row],[AdminExp]]</f>
        <v>-110419.90399999998</v>
      </c>
      <c r="K5402" s="83">
        <f>pro[[#This Row],[Profit]]/pro[[#This Row],[Revenue]]</f>
        <v>-1.7824016018060993</v>
      </c>
      <c r="L5402" s="56">
        <f t="shared" si="84"/>
        <v>6</v>
      </c>
      <c r="M5402" s="82" t="str">
        <f>"Q"&amp;" "&amp;VLOOKUP(pro[[#This Row],[Period]],Mapping!A:B,2,0)</f>
        <v>Q 2</v>
      </c>
      <c r="N5402"/>
    </row>
    <row r="5403" spans="1:14" ht="11.25" customHeight="1" x14ac:dyDescent="0.2">
      <c r="A5403" s="42" t="s">
        <v>5</v>
      </c>
      <c r="B5403" s="44" t="s">
        <v>25</v>
      </c>
      <c r="C5403" s="44" t="s">
        <v>57</v>
      </c>
      <c r="D5403" s="43">
        <v>9401.3150000000005</v>
      </c>
      <c r="E5403" s="43">
        <v>-1580.4669999999999</v>
      </c>
      <c r="F5403" s="45">
        <v>-73010</v>
      </c>
      <c r="G5403" s="45">
        <v>-33720</v>
      </c>
      <c r="H5403" s="45">
        <v>-55090</v>
      </c>
      <c r="I5403" s="55">
        <f>pro[[#This Row],[Admin expenses 3]]+pro[[#This Row],[Admin expenses 2]]+pro[[#This Row],[Admin expenses 1]]+pro[[#This Row],[COGS]]</f>
        <v>-163400.467</v>
      </c>
      <c r="J5403" s="55">
        <f>pro[[#This Row],[Revenue]]+pro[[#This Row],[AdminExp]]</f>
        <v>-153999.152</v>
      </c>
      <c r="K5403" s="83">
        <f>pro[[#This Row],[Profit]]/pro[[#This Row],[Revenue]]</f>
        <v>-16.380596969679242</v>
      </c>
      <c r="L5403" s="56">
        <f t="shared" si="84"/>
        <v>6</v>
      </c>
      <c r="M5403" s="82" t="str">
        <f>"Q"&amp;" "&amp;VLOOKUP(pro[[#This Row],[Period]],Mapping!A:B,2,0)</f>
        <v>Q 2</v>
      </c>
      <c r="N5403"/>
    </row>
    <row r="5404" spans="1:14" ht="11.25" customHeight="1" x14ac:dyDescent="0.2">
      <c r="A5404" s="42" t="s">
        <v>5</v>
      </c>
      <c r="B5404" s="44" t="s">
        <v>25</v>
      </c>
      <c r="C5404" s="44" t="s">
        <v>57</v>
      </c>
      <c r="D5404" s="43">
        <v>344263.62599999999</v>
      </c>
      <c r="E5404" s="43">
        <v>-21323.981</v>
      </c>
      <c r="F5404" s="45">
        <v>-51400</v>
      </c>
      <c r="G5404" s="45">
        <v>-57340</v>
      </c>
      <c r="H5404" s="45">
        <v>-84140</v>
      </c>
      <c r="I5404" s="55">
        <f>pro[[#This Row],[Admin expenses 3]]+pro[[#This Row],[Admin expenses 2]]+pro[[#This Row],[Admin expenses 1]]+pro[[#This Row],[COGS]]</f>
        <v>-214203.981</v>
      </c>
      <c r="J5404" s="55">
        <f>pro[[#This Row],[Revenue]]+pro[[#This Row],[AdminExp]]</f>
        <v>130059.64499999999</v>
      </c>
      <c r="K5404" s="83">
        <f>pro[[#This Row],[Profit]]/pro[[#This Row],[Revenue]]</f>
        <v>0.37779084160346349</v>
      </c>
      <c r="L5404" s="56">
        <f t="shared" si="84"/>
        <v>6</v>
      </c>
      <c r="M5404" s="82" t="str">
        <f>"Q"&amp;" "&amp;VLOOKUP(pro[[#This Row],[Period]],Mapping!A:B,2,0)</f>
        <v>Q 2</v>
      </c>
      <c r="N5404"/>
    </row>
    <row r="5405" spans="1:14" ht="11.25" customHeight="1" x14ac:dyDescent="0.2">
      <c r="A5405" s="42" t="s">
        <v>5</v>
      </c>
      <c r="B5405" s="44" t="s">
        <v>25</v>
      </c>
      <c r="C5405" s="44" t="s">
        <v>57</v>
      </c>
      <c r="D5405" s="43">
        <v>118673.72999999998</v>
      </c>
      <c r="E5405" s="43">
        <v>-9282.8679999999986</v>
      </c>
      <c r="F5405" s="45">
        <v>-14910</v>
      </c>
      <c r="G5405" s="45">
        <v>-18370</v>
      </c>
      <c r="H5405" s="45">
        <v>-42410</v>
      </c>
      <c r="I5405" s="55">
        <f>pro[[#This Row],[Admin expenses 3]]+pro[[#This Row],[Admin expenses 2]]+pro[[#This Row],[Admin expenses 1]]+pro[[#This Row],[COGS]]</f>
        <v>-84972.868000000002</v>
      </c>
      <c r="J5405" s="55">
        <f>pro[[#This Row],[Revenue]]+pro[[#This Row],[AdminExp]]</f>
        <v>33700.861999999979</v>
      </c>
      <c r="K5405" s="83">
        <f>pro[[#This Row],[Profit]]/pro[[#This Row],[Revenue]]</f>
        <v>0.28397912495039956</v>
      </c>
      <c r="L5405" s="56">
        <f t="shared" si="84"/>
        <v>6</v>
      </c>
      <c r="M5405" s="82" t="str">
        <f>"Q"&amp;" "&amp;VLOOKUP(pro[[#This Row],[Period]],Mapping!A:B,2,0)</f>
        <v>Q 2</v>
      </c>
      <c r="N5405"/>
    </row>
    <row r="5406" spans="1:14" ht="11.25" customHeight="1" x14ac:dyDescent="0.2">
      <c r="A5406" s="42" t="s">
        <v>5</v>
      </c>
      <c r="B5406" s="44" t="s">
        <v>25</v>
      </c>
      <c r="C5406" s="44" t="s">
        <v>57</v>
      </c>
      <c r="D5406" s="43">
        <v>161970.9</v>
      </c>
      <c r="E5406" s="43">
        <v>-201213.59999999998</v>
      </c>
      <c r="F5406" s="45">
        <v>-90350</v>
      </c>
      <c r="G5406" s="45">
        <v>-63710</v>
      </c>
      <c r="H5406" s="45">
        <v>-68500</v>
      </c>
      <c r="I5406" s="55">
        <f>pro[[#This Row],[Admin expenses 3]]+pro[[#This Row],[Admin expenses 2]]+pro[[#This Row],[Admin expenses 1]]+pro[[#This Row],[COGS]]</f>
        <v>-423773.6</v>
      </c>
      <c r="J5406" s="55">
        <f>pro[[#This Row],[Revenue]]+pro[[#This Row],[AdminExp]]</f>
        <v>-261802.69999999998</v>
      </c>
      <c r="K5406" s="83">
        <f>pro[[#This Row],[Profit]]/pro[[#This Row],[Revenue]]</f>
        <v>-1.6163563948832784</v>
      </c>
      <c r="L5406" s="56">
        <f t="shared" si="84"/>
        <v>6</v>
      </c>
      <c r="M5406" s="82" t="str">
        <f>"Q"&amp;" "&amp;VLOOKUP(pro[[#This Row],[Period]],Mapping!A:B,2,0)</f>
        <v>Q 2</v>
      </c>
      <c r="N5406"/>
    </row>
    <row r="5407" spans="1:14" ht="11.25" customHeight="1" x14ac:dyDescent="0.2">
      <c r="A5407" s="42" t="s">
        <v>5</v>
      </c>
      <c r="B5407" s="44" t="s">
        <v>25</v>
      </c>
      <c r="C5407" s="44" t="s">
        <v>58</v>
      </c>
      <c r="D5407" s="43">
        <v>161704.34</v>
      </c>
      <c r="E5407" s="43">
        <v>-201213.59999999998</v>
      </c>
      <c r="F5407" s="45">
        <v>-56870</v>
      </c>
      <c r="G5407" s="45">
        <v>-91090</v>
      </c>
      <c r="H5407" s="45">
        <v>-62220</v>
      </c>
      <c r="I5407" s="55">
        <f>pro[[#This Row],[Admin expenses 3]]+pro[[#This Row],[Admin expenses 2]]+pro[[#This Row],[Admin expenses 1]]+pro[[#This Row],[COGS]]</f>
        <v>-411393.6</v>
      </c>
      <c r="J5407" s="55">
        <f>pro[[#This Row],[Revenue]]+pro[[#This Row],[AdminExp]]</f>
        <v>-249689.25999999998</v>
      </c>
      <c r="K5407" s="83">
        <f>pro[[#This Row],[Profit]]/pro[[#This Row],[Revenue]]</f>
        <v>-1.5441098241395375</v>
      </c>
      <c r="L5407" s="56">
        <f t="shared" si="84"/>
        <v>6</v>
      </c>
      <c r="M5407" s="82" t="str">
        <f>"Q"&amp;" "&amp;VLOOKUP(pro[[#This Row],[Period]],Mapping!A:B,2,0)</f>
        <v>Q 2</v>
      </c>
      <c r="N5407"/>
    </row>
    <row r="5408" spans="1:14" ht="11.25" customHeight="1" x14ac:dyDescent="0.2">
      <c r="A5408" s="42" t="s">
        <v>5</v>
      </c>
      <c r="B5408" s="44" t="s">
        <v>25</v>
      </c>
      <c r="C5408" s="44" t="s">
        <v>59</v>
      </c>
      <c r="D5408" s="43">
        <v>4438.7769999999991</v>
      </c>
      <c r="E5408" s="43">
        <v>-2161.7749999999996</v>
      </c>
      <c r="F5408" s="45">
        <v>-22600</v>
      </c>
      <c r="G5408" s="45">
        <v>-17240</v>
      </c>
      <c r="H5408" s="45">
        <v>-25040</v>
      </c>
      <c r="I5408" s="55">
        <f>pro[[#This Row],[Admin expenses 3]]+pro[[#This Row],[Admin expenses 2]]+pro[[#This Row],[Admin expenses 1]]+pro[[#This Row],[COGS]]</f>
        <v>-67041.774999999994</v>
      </c>
      <c r="J5408" s="55">
        <f>pro[[#This Row],[Revenue]]+pro[[#This Row],[AdminExp]]</f>
        <v>-62602.997999999992</v>
      </c>
      <c r="K5408" s="83">
        <f>pro[[#This Row],[Profit]]/pro[[#This Row],[Revenue]]</f>
        <v>-14.103659183599447</v>
      </c>
      <c r="L5408" s="56">
        <f t="shared" si="84"/>
        <v>6</v>
      </c>
      <c r="M5408" s="82" t="str">
        <f>"Q"&amp;" "&amp;VLOOKUP(pro[[#This Row],[Period]],Mapping!A:B,2,0)</f>
        <v>Q 2</v>
      </c>
      <c r="N5408"/>
    </row>
    <row r="5409" spans="1:14" ht="11.25" customHeight="1" x14ac:dyDescent="0.2">
      <c r="A5409" s="42" t="s">
        <v>5</v>
      </c>
      <c r="B5409" s="44" t="s">
        <v>25</v>
      </c>
      <c r="C5409" s="44" t="s">
        <v>57</v>
      </c>
      <c r="D5409" s="43">
        <v>14451.892</v>
      </c>
      <c r="E5409" s="43">
        <v>-4425.0779999999995</v>
      </c>
      <c r="F5409" s="45">
        <v>-79200</v>
      </c>
      <c r="G5409" s="45">
        <v>-69750</v>
      </c>
      <c r="H5409" s="45">
        <v>-99500</v>
      </c>
      <c r="I5409" s="55">
        <f>pro[[#This Row],[Admin expenses 3]]+pro[[#This Row],[Admin expenses 2]]+pro[[#This Row],[Admin expenses 1]]+pro[[#This Row],[COGS]]</f>
        <v>-252875.07800000001</v>
      </c>
      <c r="J5409" s="55">
        <f>pro[[#This Row],[Revenue]]+pro[[#This Row],[AdminExp]]</f>
        <v>-238423.18600000002</v>
      </c>
      <c r="K5409" s="83">
        <f>pro[[#This Row],[Profit]]/pro[[#This Row],[Revenue]]</f>
        <v>-16.497714347713089</v>
      </c>
      <c r="L5409" s="56">
        <f t="shared" si="84"/>
        <v>6</v>
      </c>
      <c r="M5409" s="82" t="str">
        <f>"Q"&amp;" "&amp;VLOOKUP(pro[[#This Row],[Period]],Mapping!A:B,2,0)</f>
        <v>Q 2</v>
      </c>
      <c r="N5409"/>
    </row>
    <row r="5410" spans="1:14" ht="11.25" customHeight="1" x14ac:dyDescent="0.2">
      <c r="A5410" s="42" t="s">
        <v>5</v>
      </c>
      <c r="B5410" s="44" t="s">
        <v>25</v>
      </c>
      <c r="C5410" s="44" t="s">
        <v>57</v>
      </c>
      <c r="D5410" s="43">
        <v>41813.436000000002</v>
      </c>
      <c r="E5410" s="43">
        <v>-12715.296999999999</v>
      </c>
      <c r="F5410" s="45">
        <v>-84980</v>
      </c>
      <c r="G5410" s="45">
        <v>-96420</v>
      </c>
      <c r="H5410" s="45">
        <v>-89150</v>
      </c>
      <c r="I5410" s="55">
        <f>pro[[#This Row],[Admin expenses 3]]+pro[[#This Row],[Admin expenses 2]]+pro[[#This Row],[Admin expenses 1]]+pro[[#This Row],[COGS]]</f>
        <v>-283265.29700000002</v>
      </c>
      <c r="J5410" s="55">
        <f>pro[[#This Row],[Revenue]]+pro[[#This Row],[AdminExp]]</f>
        <v>-241451.86100000003</v>
      </c>
      <c r="K5410" s="83">
        <f>pro[[#This Row],[Profit]]/pro[[#This Row],[Revenue]]</f>
        <v>-5.7745041809049136</v>
      </c>
      <c r="L5410" s="56">
        <f t="shared" si="84"/>
        <v>6</v>
      </c>
      <c r="M5410" s="82" t="str">
        <f>"Q"&amp;" "&amp;VLOOKUP(pro[[#This Row],[Period]],Mapping!A:B,2,0)</f>
        <v>Q 2</v>
      </c>
      <c r="N5410"/>
    </row>
    <row r="5411" spans="1:14" ht="11.25" customHeight="1" x14ac:dyDescent="0.2">
      <c r="A5411" s="42" t="s">
        <v>5</v>
      </c>
      <c r="B5411" s="44" t="s">
        <v>25</v>
      </c>
      <c r="C5411" s="44" t="s">
        <v>57</v>
      </c>
      <c r="D5411" s="43">
        <v>22851.71</v>
      </c>
      <c r="E5411" s="43">
        <v>-8144.3459999999995</v>
      </c>
      <c r="F5411" s="45">
        <v>-25770</v>
      </c>
      <c r="G5411" s="45">
        <v>-65920</v>
      </c>
      <c r="H5411" s="45">
        <v>-35000</v>
      </c>
      <c r="I5411" s="55">
        <f>pro[[#This Row],[Admin expenses 3]]+pro[[#This Row],[Admin expenses 2]]+pro[[#This Row],[Admin expenses 1]]+pro[[#This Row],[COGS]]</f>
        <v>-134834.34599999999</v>
      </c>
      <c r="J5411" s="55">
        <f>pro[[#This Row],[Revenue]]+pro[[#This Row],[AdminExp]]</f>
        <v>-111982.636</v>
      </c>
      <c r="K5411" s="83">
        <f>pro[[#This Row],[Profit]]/pro[[#This Row],[Revenue]]</f>
        <v>-4.9004050900348375</v>
      </c>
      <c r="L5411" s="56">
        <f t="shared" si="84"/>
        <v>6</v>
      </c>
      <c r="M5411" s="82" t="str">
        <f>"Q"&amp;" "&amp;VLOOKUP(pro[[#This Row],[Period]],Mapping!A:B,2,0)</f>
        <v>Q 2</v>
      </c>
      <c r="N5411"/>
    </row>
    <row r="5412" spans="1:14" ht="11.25" customHeight="1" x14ac:dyDescent="0.2">
      <c r="A5412" s="42" t="s">
        <v>5</v>
      </c>
      <c r="B5412" s="44" t="s">
        <v>25</v>
      </c>
      <c r="C5412" s="44" t="s">
        <v>57</v>
      </c>
      <c r="D5412" s="43">
        <v>77189.566999999995</v>
      </c>
      <c r="E5412" s="43">
        <v>-65447.164999999994</v>
      </c>
      <c r="F5412" s="45">
        <v>-61420</v>
      </c>
      <c r="G5412" s="45">
        <v>-97010</v>
      </c>
      <c r="H5412" s="45">
        <v>-104030</v>
      </c>
      <c r="I5412" s="55">
        <f>pro[[#This Row],[Admin expenses 3]]+pro[[#This Row],[Admin expenses 2]]+pro[[#This Row],[Admin expenses 1]]+pro[[#This Row],[COGS]]</f>
        <v>-327907.16499999998</v>
      </c>
      <c r="J5412" s="55">
        <f>pro[[#This Row],[Revenue]]+pro[[#This Row],[AdminExp]]</f>
        <v>-250717.598</v>
      </c>
      <c r="K5412" s="83">
        <f>pro[[#This Row],[Profit]]/pro[[#This Row],[Revenue]]</f>
        <v>-3.2480762328929766</v>
      </c>
      <c r="L5412" s="56">
        <f t="shared" si="84"/>
        <v>6</v>
      </c>
      <c r="M5412" s="82" t="str">
        <f>"Q"&amp;" "&amp;VLOOKUP(pro[[#This Row],[Period]],Mapping!A:B,2,0)</f>
        <v>Q 2</v>
      </c>
      <c r="N5412"/>
    </row>
    <row r="5413" spans="1:14" ht="11.25" customHeight="1" x14ac:dyDescent="0.2">
      <c r="A5413" s="42" t="s">
        <v>5</v>
      </c>
      <c r="B5413" s="44" t="s">
        <v>25</v>
      </c>
      <c r="C5413" s="44" t="s">
        <v>57</v>
      </c>
      <c r="D5413" s="43">
        <v>28359.414999999997</v>
      </c>
      <c r="E5413" s="43">
        <v>-24333.309000000001</v>
      </c>
      <c r="F5413" s="45">
        <v>-26670</v>
      </c>
      <c r="G5413" s="45">
        <v>-108380</v>
      </c>
      <c r="H5413" s="45">
        <v>-52940</v>
      </c>
      <c r="I5413" s="55">
        <f>pro[[#This Row],[Admin expenses 3]]+pro[[#This Row],[Admin expenses 2]]+pro[[#This Row],[Admin expenses 1]]+pro[[#This Row],[COGS]]</f>
        <v>-212323.30900000001</v>
      </c>
      <c r="J5413" s="55">
        <f>pro[[#This Row],[Revenue]]+pro[[#This Row],[AdminExp]]</f>
        <v>-183963.894</v>
      </c>
      <c r="K5413" s="83">
        <f>pro[[#This Row],[Profit]]/pro[[#This Row],[Revenue]]</f>
        <v>-6.4868719612164076</v>
      </c>
      <c r="L5413" s="56">
        <f t="shared" si="84"/>
        <v>6</v>
      </c>
      <c r="M5413" s="82" t="str">
        <f>"Q"&amp;" "&amp;VLOOKUP(pro[[#This Row],[Period]],Mapping!A:B,2,0)</f>
        <v>Q 2</v>
      </c>
      <c r="N5413"/>
    </row>
    <row r="5414" spans="1:14" ht="11.25" customHeight="1" x14ac:dyDescent="0.2">
      <c r="A5414" s="42" t="s">
        <v>5</v>
      </c>
      <c r="B5414" s="44" t="s">
        <v>25</v>
      </c>
      <c r="C5414" s="44" t="s">
        <v>58</v>
      </c>
      <c r="D5414" s="43">
        <v>7219.2889999999998</v>
      </c>
      <c r="E5414" s="43">
        <v>-8755.1589999999997</v>
      </c>
      <c r="F5414" s="45">
        <v>-61690</v>
      </c>
      <c r="G5414" s="45">
        <v>-67970</v>
      </c>
      <c r="H5414" s="45">
        <v>-59250</v>
      </c>
      <c r="I5414" s="55">
        <f>pro[[#This Row],[Admin expenses 3]]+pro[[#This Row],[Admin expenses 2]]+pro[[#This Row],[Admin expenses 1]]+pro[[#This Row],[COGS]]</f>
        <v>-197665.15899999999</v>
      </c>
      <c r="J5414" s="55">
        <f>pro[[#This Row],[Revenue]]+pro[[#This Row],[AdminExp]]</f>
        <v>-190445.87</v>
      </c>
      <c r="K5414" s="83">
        <f>pro[[#This Row],[Profit]]/pro[[#This Row],[Revenue]]</f>
        <v>-26.380142144191762</v>
      </c>
      <c r="L5414" s="56">
        <f t="shared" si="84"/>
        <v>6</v>
      </c>
      <c r="M5414" s="82" t="str">
        <f>"Q"&amp;" "&amp;VLOOKUP(pro[[#This Row],[Period]],Mapping!A:B,2,0)</f>
        <v>Q 2</v>
      </c>
      <c r="N5414"/>
    </row>
    <row r="5415" spans="1:14" ht="11.25" customHeight="1" x14ac:dyDescent="0.2">
      <c r="A5415" s="42" t="s">
        <v>5</v>
      </c>
      <c r="B5415" s="44" t="s">
        <v>25</v>
      </c>
      <c r="C5415" s="44" t="s">
        <v>59</v>
      </c>
      <c r="D5415" s="43">
        <v>38296.915999999997</v>
      </c>
      <c r="E5415" s="43">
        <v>-70816.612999999998</v>
      </c>
      <c r="F5415" s="45">
        <v>-41360</v>
      </c>
      <c r="G5415" s="45">
        <v>-61430</v>
      </c>
      <c r="H5415" s="45">
        <v>-62580</v>
      </c>
      <c r="I5415" s="55">
        <f>pro[[#This Row],[Admin expenses 3]]+pro[[#This Row],[Admin expenses 2]]+pro[[#This Row],[Admin expenses 1]]+pro[[#This Row],[COGS]]</f>
        <v>-236186.61300000001</v>
      </c>
      <c r="J5415" s="55">
        <f>pro[[#This Row],[Revenue]]+pro[[#This Row],[AdminExp]]</f>
        <v>-197889.69700000001</v>
      </c>
      <c r="K5415" s="83">
        <f>pro[[#This Row],[Profit]]/pro[[#This Row],[Revenue]]</f>
        <v>-5.1672488980574842</v>
      </c>
      <c r="L5415" s="56">
        <f t="shared" si="84"/>
        <v>6</v>
      </c>
      <c r="M5415" s="82" t="str">
        <f>"Q"&amp;" "&amp;VLOOKUP(pro[[#This Row],[Period]],Mapping!A:B,2,0)</f>
        <v>Q 2</v>
      </c>
      <c r="N5415"/>
    </row>
    <row r="5416" spans="1:14" ht="11.25" customHeight="1" x14ac:dyDescent="0.2">
      <c r="A5416" s="42" t="s">
        <v>5</v>
      </c>
      <c r="B5416" s="44" t="s">
        <v>25</v>
      </c>
      <c r="C5416" s="44" t="s">
        <v>57</v>
      </c>
      <c r="D5416" s="43">
        <v>25365.312000000002</v>
      </c>
      <c r="E5416" s="43">
        <v>-10181.261999999999</v>
      </c>
      <c r="F5416" s="45">
        <v>-61900</v>
      </c>
      <c r="G5416" s="45">
        <v>-43420</v>
      </c>
      <c r="H5416" s="45">
        <v>-96600</v>
      </c>
      <c r="I5416" s="55">
        <f>pro[[#This Row],[Admin expenses 3]]+pro[[#This Row],[Admin expenses 2]]+pro[[#This Row],[Admin expenses 1]]+pro[[#This Row],[COGS]]</f>
        <v>-212101.26199999999</v>
      </c>
      <c r="J5416" s="55">
        <f>pro[[#This Row],[Revenue]]+pro[[#This Row],[AdminExp]]</f>
        <v>-186735.94999999998</v>
      </c>
      <c r="K5416" s="83">
        <f>pro[[#This Row],[Profit]]/pro[[#This Row],[Revenue]]</f>
        <v>-7.3618629252421561</v>
      </c>
      <c r="L5416" s="56">
        <f t="shared" si="84"/>
        <v>6</v>
      </c>
      <c r="M5416" s="82" t="str">
        <f>"Q"&amp;" "&amp;VLOOKUP(pro[[#This Row],[Period]],Mapping!A:B,2,0)</f>
        <v>Q 2</v>
      </c>
      <c r="N5416"/>
    </row>
    <row r="5417" spans="1:14" ht="11.25" customHeight="1" x14ac:dyDescent="0.2">
      <c r="A5417" s="42" t="s">
        <v>5</v>
      </c>
      <c r="B5417" s="44" t="s">
        <v>25</v>
      </c>
      <c r="C5417" s="44" t="s">
        <v>57</v>
      </c>
      <c r="D5417" s="43">
        <v>31418.253999999997</v>
      </c>
      <c r="E5417" s="43">
        <v>-16003.469999999998</v>
      </c>
      <c r="F5417" s="45">
        <v>-60770</v>
      </c>
      <c r="G5417" s="45">
        <v>-50370</v>
      </c>
      <c r="H5417" s="45">
        <v>-67860</v>
      </c>
      <c r="I5417" s="55">
        <f>pro[[#This Row],[Admin expenses 3]]+pro[[#This Row],[Admin expenses 2]]+pro[[#This Row],[Admin expenses 1]]+pro[[#This Row],[COGS]]</f>
        <v>-195003.47</v>
      </c>
      <c r="J5417" s="55">
        <f>pro[[#This Row],[Revenue]]+pro[[#This Row],[AdminExp]]</f>
        <v>-163585.21600000001</v>
      </c>
      <c r="K5417" s="83">
        <f>pro[[#This Row],[Profit]]/pro[[#This Row],[Revenue]]</f>
        <v>-5.2066934082333169</v>
      </c>
      <c r="L5417" s="56">
        <f t="shared" si="84"/>
        <v>6</v>
      </c>
      <c r="M5417" s="82" t="str">
        <f>"Q"&amp;" "&amp;VLOOKUP(pro[[#This Row],[Period]],Mapping!A:B,2,0)</f>
        <v>Q 2</v>
      </c>
      <c r="N5417"/>
    </row>
    <row r="5418" spans="1:14" ht="11.25" customHeight="1" x14ac:dyDescent="0.2">
      <c r="A5418" s="42" t="s">
        <v>5</v>
      </c>
      <c r="B5418" s="44" t="s">
        <v>25</v>
      </c>
      <c r="C5418" s="44" t="s">
        <v>57</v>
      </c>
      <c r="D5418" s="43">
        <v>14967.841</v>
      </c>
      <c r="E5418" s="43">
        <v>-6703.0809999999992</v>
      </c>
      <c r="F5418" s="45">
        <v>-40820</v>
      </c>
      <c r="G5418" s="45">
        <v>-32790</v>
      </c>
      <c r="H5418" s="45">
        <v>-81610</v>
      </c>
      <c r="I5418" s="55">
        <f>pro[[#This Row],[Admin expenses 3]]+pro[[#This Row],[Admin expenses 2]]+pro[[#This Row],[Admin expenses 1]]+pro[[#This Row],[COGS]]</f>
        <v>-161923.08100000001</v>
      </c>
      <c r="J5418" s="55">
        <f>pro[[#This Row],[Revenue]]+pro[[#This Row],[AdminExp]]</f>
        <v>-146955.24</v>
      </c>
      <c r="K5418" s="83">
        <f>pro[[#This Row],[Profit]]/pro[[#This Row],[Revenue]]</f>
        <v>-9.8180652774170962</v>
      </c>
      <c r="L5418" s="56">
        <f t="shared" si="84"/>
        <v>6</v>
      </c>
      <c r="M5418" s="82" t="str">
        <f>"Q"&amp;" "&amp;VLOOKUP(pro[[#This Row],[Period]],Mapping!A:B,2,0)</f>
        <v>Q 2</v>
      </c>
      <c r="N5418"/>
    </row>
    <row r="5419" spans="1:14" ht="11.25" customHeight="1" x14ac:dyDescent="0.2">
      <c r="A5419" s="42" t="s">
        <v>5</v>
      </c>
      <c r="B5419" s="44" t="s">
        <v>25</v>
      </c>
      <c r="C5419" s="44" t="s">
        <v>58</v>
      </c>
      <c r="D5419" s="43">
        <v>16273.396999999999</v>
      </c>
      <c r="E5419" s="43">
        <v>-9934.7639999999992</v>
      </c>
      <c r="F5419" s="45">
        <v>-97490</v>
      </c>
      <c r="G5419" s="45">
        <v>-19460</v>
      </c>
      <c r="H5419" s="45">
        <v>-14100</v>
      </c>
      <c r="I5419" s="55">
        <f>pro[[#This Row],[Admin expenses 3]]+pro[[#This Row],[Admin expenses 2]]+pro[[#This Row],[Admin expenses 1]]+pro[[#This Row],[COGS]]</f>
        <v>-140984.764</v>
      </c>
      <c r="J5419" s="55">
        <f>pro[[#This Row],[Revenue]]+pro[[#This Row],[AdminExp]]</f>
        <v>-124711.367</v>
      </c>
      <c r="K5419" s="83">
        <f>pro[[#This Row],[Profit]]/pro[[#This Row],[Revenue]]</f>
        <v>-7.6635116196083706</v>
      </c>
      <c r="L5419" s="56">
        <f t="shared" si="84"/>
        <v>6</v>
      </c>
      <c r="M5419" s="82" t="str">
        <f>"Q"&amp;" "&amp;VLOOKUP(pro[[#This Row],[Period]],Mapping!A:B,2,0)</f>
        <v>Q 2</v>
      </c>
      <c r="N5419"/>
    </row>
    <row r="5420" spans="1:14" ht="11.25" customHeight="1" x14ac:dyDescent="0.2">
      <c r="A5420" s="42" t="s">
        <v>5</v>
      </c>
      <c r="B5420" s="44" t="s">
        <v>25</v>
      </c>
      <c r="C5420" s="44" t="s">
        <v>59</v>
      </c>
      <c r="D5420" s="43">
        <v>98692.096999999994</v>
      </c>
      <c r="E5420" s="43">
        <v>-92758.008000000002</v>
      </c>
      <c r="F5420" s="45">
        <v>-78740</v>
      </c>
      <c r="G5420" s="45">
        <v>-98570</v>
      </c>
      <c r="H5420" s="45">
        <v>-41150</v>
      </c>
      <c r="I5420" s="55">
        <f>pro[[#This Row],[Admin expenses 3]]+pro[[#This Row],[Admin expenses 2]]+pro[[#This Row],[Admin expenses 1]]+pro[[#This Row],[COGS]]</f>
        <v>-311218.00800000003</v>
      </c>
      <c r="J5420" s="55">
        <f>pro[[#This Row],[Revenue]]+pro[[#This Row],[AdminExp]]</f>
        <v>-212525.91100000002</v>
      </c>
      <c r="K5420" s="83">
        <f>pro[[#This Row],[Profit]]/pro[[#This Row],[Revenue]]</f>
        <v>-2.1534238045423235</v>
      </c>
      <c r="L5420" s="56">
        <f t="shared" si="84"/>
        <v>6</v>
      </c>
      <c r="M5420" s="82" t="str">
        <f>"Q"&amp;" "&amp;VLOOKUP(pro[[#This Row],[Period]],Mapping!A:B,2,0)</f>
        <v>Q 2</v>
      </c>
      <c r="N5420"/>
    </row>
    <row r="5421" spans="1:14" ht="11.25" customHeight="1" x14ac:dyDescent="0.2">
      <c r="A5421" s="42" t="s">
        <v>5</v>
      </c>
      <c r="B5421" s="44" t="s">
        <v>25</v>
      </c>
      <c r="C5421" s="44" t="s">
        <v>57</v>
      </c>
      <c r="D5421" s="43">
        <v>129581.43099999998</v>
      </c>
      <c r="E5421" s="43">
        <v>-99669.877999999997</v>
      </c>
      <c r="F5421" s="45">
        <v>-75530</v>
      </c>
      <c r="G5421" s="45">
        <v>-39640</v>
      </c>
      <c r="H5421" s="45">
        <v>-74710</v>
      </c>
      <c r="I5421" s="55">
        <f>pro[[#This Row],[Admin expenses 3]]+pro[[#This Row],[Admin expenses 2]]+pro[[#This Row],[Admin expenses 1]]+pro[[#This Row],[COGS]]</f>
        <v>-289549.87800000003</v>
      </c>
      <c r="J5421" s="55">
        <f>pro[[#This Row],[Revenue]]+pro[[#This Row],[AdminExp]]</f>
        <v>-159968.44700000004</v>
      </c>
      <c r="K5421" s="83">
        <f>pro[[#This Row],[Profit]]/pro[[#This Row],[Revenue]]</f>
        <v>-1.2345013152386013</v>
      </c>
      <c r="L5421" s="56">
        <f t="shared" si="84"/>
        <v>6</v>
      </c>
      <c r="M5421" s="82" t="str">
        <f>"Q"&amp;" "&amp;VLOOKUP(pro[[#This Row],[Period]],Mapping!A:B,2,0)</f>
        <v>Q 2</v>
      </c>
      <c r="N5421"/>
    </row>
    <row r="5422" spans="1:14" ht="11.25" customHeight="1" x14ac:dyDescent="0.2">
      <c r="A5422" s="42" t="s">
        <v>5</v>
      </c>
      <c r="B5422" s="44" t="s">
        <v>25</v>
      </c>
      <c r="C5422" s="44" t="s">
        <v>57</v>
      </c>
      <c r="D5422" s="43">
        <v>37098.277999999998</v>
      </c>
      <c r="E5422" s="43">
        <v>-75573.420999999988</v>
      </c>
      <c r="F5422" s="45">
        <v>-69620</v>
      </c>
      <c r="G5422" s="45">
        <v>-29650</v>
      </c>
      <c r="H5422" s="45">
        <v>-95400</v>
      </c>
      <c r="I5422" s="55">
        <f>pro[[#This Row],[Admin expenses 3]]+pro[[#This Row],[Admin expenses 2]]+pro[[#This Row],[Admin expenses 1]]+pro[[#This Row],[COGS]]</f>
        <v>-270243.42099999997</v>
      </c>
      <c r="J5422" s="55">
        <f>pro[[#This Row],[Revenue]]+pro[[#This Row],[AdminExp]]</f>
        <v>-233145.14299999998</v>
      </c>
      <c r="K5422" s="83">
        <f>pro[[#This Row],[Profit]]/pro[[#This Row],[Revenue]]</f>
        <v>-6.2845273573075273</v>
      </c>
      <c r="L5422" s="56">
        <f t="shared" si="84"/>
        <v>6</v>
      </c>
      <c r="M5422" s="82" t="str">
        <f>"Q"&amp;" "&amp;VLOOKUP(pro[[#This Row],[Period]],Mapping!A:B,2,0)</f>
        <v>Q 2</v>
      </c>
      <c r="N5422"/>
    </row>
    <row r="5423" spans="1:14" ht="11.25" customHeight="1" x14ac:dyDescent="0.2">
      <c r="A5423" s="42" t="s">
        <v>5</v>
      </c>
      <c r="B5423" s="44" t="s">
        <v>25</v>
      </c>
      <c r="C5423" s="44" t="s">
        <v>58</v>
      </c>
      <c r="D5423" s="43">
        <v>174.08999999999997</v>
      </c>
      <c r="E5423" s="43">
        <v>-252.50399999999999</v>
      </c>
      <c r="F5423" s="45">
        <v>-61190</v>
      </c>
      <c r="G5423" s="45">
        <v>-106300</v>
      </c>
      <c r="H5423" s="45">
        <v>-59250</v>
      </c>
      <c r="I5423" s="55">
        <f>pro[[#This Row],[Admin expenses 3]]+pro[[#This Row],[Admin expenses 2]]+pro[[#This Row],[Admin expenses 1]]+pro[[#This Row],[COGS]]</f>
        <v>-226992.50399999999</v>
      </c>
      <c r="J5423" s="55">
        <f>pro[[#This Row],[Revenue]]+pro[[#This Row],[AdminExp]]</f>
        <v>-226818.41399999999</v>
      </c>
      <c r="K5423" s="83">
        <f>pro[[#This Row],[Profit]]/pro[[#This Row],[Revenue]]</f>
        <v>-1302.8801998966053</v>
      </c>
      <c r="L5423" s="56">
        <f t="shared" si="84"/>
        <v>6</v>
      </c>
      <c r="M5423" s="82" t="str">
        <f>"Q"&amp;" "&amp;VLOOKUP(pro[[#This Row],[Period]],Mapping!A:B,2,0)</f>
        <v>Q 2</v>
      </c>
      <c r="N5423"/>
    </row>
    <row r="5424" spans="1:14" ht="11.25" customHeight="1" x14ac:dyDescent="0.2">
      <c r="A5424" s="42" t="s">
        <v>5</v>
      </c>
      <c r="B5424" s="44" t="s">
        <v>25</v>
      </c>
      <c r="C5424" s="44" t="s">
        <v>59</v>
      </c>
      <c r="D5424" s="43">
        <v>1893.941</v>
      </c>
      <c r="E5424" s="43">
        <v>-1434.0550000000001</v>
      </c>
      <c r="F5424" s="45">
        <v>-77930</v>
      </c>
      <c r="G5424" s="45">
        <v>-95820</v>
      </c>
      <c r="H5424" s="45">
        <v>-31480</v>
      </c>
      <c r="I5424" s="55">
        <f>pro[[#This Row],[Admin expenses 3]]+pro[[#This Row],[Admin expenses 2]]+pro[[#This Row],[Admin expenses 1]]+pro[[#This Row],[COGS]]</f>
        <v>-206664.05499999999</v>
      </c>
      <c r="J5424" s="55">
        <f>pro[[#This Row],[Revenue]]+pro[[#This Row],[AdminExp]]</f>
        <v>-204770.114</v>
      </c>
      <c r="K5424" s="83">
        <f>pro[[#This Row],[Profit]]/pro[[#This Row],[Revenue]]</f>
        <v>-108.11852850748782</v>
      </c>
      <c r="L5424" s="56">
        <f t="shared" si="84"/>
        <v>6</v>
      </c>
      <c r="M5424" s="82" t="str">
        <f>"Q"&amp;" "&amp;VLOOKUP(pro[[#This Row],[Period]],Mapping!A:B,2,0)</f>
        <v>Q 2</v>
      </c>
      <c r="N5424"/>
    </row>
    <row r="5425" spans="1:14" ht="11.25" customHeight="1" x14ac:dyDescent="0.2">
      <c r="A5425" s="42" t="s">
        <v>5</v>
      </c>
      <c r="B5425" s="44" t="s">
        <v>25</v>
      </c>
      <c r="C5425" s="44" t="s">
        <v>57</v>
      </c>
      <c r="D5425" s="43">
        <v>23523.240999999998</v>
      </c>
      <c r="E5425" s="43">
        <v>-2027.249</v>
      </c>
      <c r="F5425" s="45">
        <v>-41360</v>
      </c>
      <c r="G5425" s="45">
        <v>-61060</v>
      </c>
      <c r="H5425" s="45">
        <v>-50960</v>
      </c>
      <c r="I5425" s="55">
        <f>pro[[#This Row],[Admin expenses 3]]+pro[[#This Row],[Admin expenses 2]]+pro[[#This Row],[Admin expenses 1]]+pro[[#This Row],[COGS]]</f>
        <v>-155407.24900000001</v>
      </c>
      <c r="J5425" s="55">
        <f>pro[[#This Row],[Revenue]]+pro[[#This Row],[AdminExp]]</f>
        <v>-131884.008</v>
      </c>
      <c r="K5425" s="83">
        <f>pro[[#This Row],[Profit]]/pro[[#This Row],[Revenue]]</f>
        <v>-5.6065406973469347</v>
      </c>
      <c r="L5425" s="56">
        <f t="shared" si="84"/>
        <v>6</v>
      </c>
      <c r="M5425" s="82" t="str">
        <f>"Q"&amp;" "&amp;VLOOKUP(pro[[#This Row],[Period]],Mapping!A:B,2,0)</f>
        <v>Q 2</v>
      </c>
      <c r="N5425"/>
    </row>
    <row r="5426" spans="1:14" ht="11.25" customHeight="1" x14ac:dyDescent="0.2">
      <c r="A5426" s="42" t="s">
        <v>5</v>
      </c>
      <c r="B5426" s="44" t="s">
        <v>25</v>
      </c>
      <c r="C5426" s="44" t="s">
        <v>57</v>
      </c>
      <c r="D5426" s="43">
        <v>95087.320999999996</v>
      </c>
      <c r="E5426" s="43">
        <v>-44000.11</v>
      </c>
      <c r="F5426" s="45">
        <v>-77530</v>
      </c>
      <c r="G5426" s="45">
        <v>-63780</v>
      </c>
      <c r="H5426" s="45">
        <v>-30410</v>
      </c>
      <c r="I5426" s="55">
        <f>pro[[#This Row],[Admin expenses 3]]+pro[[#This Row],[Admin expenses 2]]+pro[[#This Row],[Admin expenses 1]]+pro[[#This Row],[COGS]]</f>
        <v>-215720.11</v>
      </c>
      <c r="J5426" s="55">
        <f>pro[[#This Row],[Revenue]]+pro[[#This Row],[AdminExp]]</f>
        <v>-120632.78899999999</v>
      </c>
      <c r="K5426" s="83">
        <f>pro[[#This Row],[Profit]]/pro[[#This Row],[Revenue]]</f>
        <v>-1.2686527260558744</v>
      </c>
      <c r="L5426" s="56">
        <f t="shared" si="84"/>
        <v>6</v>
      </c>
      <c r="M5426" s="82" t="str">
        <f>"Q"&amp;" "&amp;VLOOKUP(pro[[#This Row],[Period]],Mapping!A:B,2,0)</f>
        <v>Q 2</v>
      </c>
      <c r="N5426"/>
    </row>
    <row r="5427" spans="1:14" ht="11.25" customHeight="1" x14ac:dyDescent="0.2">
      <c r="A5427" s="42" t="s">
        <v>5</v>
      </c>
      <c r="B5427" s="44" t="s">
        <v>25</v>
      </c>
      <c r="C5427" s="44" t="s">
        <v>57</v>
      </c>
      <c r="D5427" s="43">
        <v>34496.811999999998</v>
      </c>
      <c r="E5427" s="43">
        <v>-20819.077999999998</v>
      </c>
      <c r="F5427" s="45">
        <v>-77920</v>
      </c>
      <c r="G5427" s="45">
        <v>-86420</v>
      </c>
      <c r="H5427" s="45">
        <v>-58320</v>
      </c>
      <c r="I5427" s="55">
        <f>pro[[#This Row],[Admin expenses 3]]+pro[[#This Row],[Admin expenses 2]]+pro[[#This Row],[Admin expenses 1]]+pro[[#This Row],[COGS]]</f>
        <v>-243479.07800000001</v>
      </c>
      <c r="J5427" s="55">
        <f>pro[[#This Row],[Revenue]]+pro[[#This Row],[AdminExp]]</f>
        <v>-208982.266</v>
      </c>
      <c r="K5427" s="83">
        <f>pro[[#This Row],[Profit]]/pro[[#This Row],[Revenue]]</f>
        <v>-6.058016781376784</v>
      </c>
      <c r="L5427" s="56">
        <f t="shared" si="84"/>
        <v>6</v>
      </c>
      <c r="M5427" s="82" t="str">
        <f>"Q"&amp;" "&amp;VLOOKUP(pro[[#This Row],[Period]],Mapping!A:B,2,0)</f>
        <v>Q 2</v>
      </c>
      <c r="N5427"/>
    </row>
    <row r="5428" spans="1:14" ht="11.25" customHeight="1" x14ac:dyDescent="0.2">
      <c r="A5428" s="42" t="s">
        <v>5</v>
      </c>
      <c r="B5428" s="44" t="s">
        <v>25</v>
      </c>
      <c r="C5428" s="44" t="s">
        <v>58</v>
      </c>
      <c r="D5428" s="43">
        <v>68972.777999999991</v>
      </c>
      <c r="E5428" s="43">
        <v>-44264.100999999995</v>
      </c>
      <c r="F5428" s="45">
        <v>-30750</v>
      </c>
      <c r="G5428" s="45">
        <v>-59920</v>
      </c>
      <c r="H5428" s="45">
        <v>-74770</v>
      </c>
      <c r="I5428" s="55">
        <f>pro[[#This Row],[Admin expenses 3]]+pro[[#This Row],[Admin expenses 2]]+pro[[#This Row],[Admin expenses 1]]+pro[[#This Row],[COGS]]</f>
        <v>-209704.101</v>
      </c>
      <c r="J5428" s="55">
        <f>pro[[#This Row],[Revenue]]+pro[[#This Row],[AdminExp]]</f>
        <v>-140731.323</v>
      </c>
      <c r="K5428" s="83">
        <f>pro[[#This Row],[Profit]]/pro[[#This Row],[Revenue]]</f>
        <v>-2.0403893692668147</v>
      </c>
      <c r="L5428" s="56">
        <f t="shared" si="84"/>
        <v>6</v>
      </c>
      <c r="M5428" s="82" t="str">
        <f>"Q"&amp;" "&amp;VLOOKUP(pro[[#This Row],[Period]],Mapping!A:B,2,0)</f>
        <v>Q 2</v>
      </c>
      <c r="N5428"/>
    </row>
    <row r="5429" spans="1:14" ht="11.25" customHeight="1" x14ac:dyDescent="0.2">
      <c r="A5429" s="42" t="s">
        <v>5</v>
      </c>
      <c r="B5429" s="44" t="s">
        <v>25</v>
      </c>
      <c r="C5429" s="44" t="s">
        <v>59</v>
      </c>
      <c r="D5429" s="43">
        <v>481004.00599999994</v>
      </c>
      <c r="E5429" s="43">
        <v>-250261.31199999998</v>
      </c>
      <c r="F5429" s="45">
        <v>-65930</v>
      </c>
      <c r="G5429" s="45">
        <v>-56890</v>
      </c>
      <c r="H5429" s="45">
        <v>-99130</v>
      </c>
      <c r="I5429" s="55">
        <f>pro[[#This Row],[Admin expenses 3]]+pro[[#This Row],[Admin expenses 2]]+pro[[#This Row],[Admin expenses 1]]+pro[[#This Row],[COGS]]</f>
        <v>-472211.31199999998</v>
      </c>
      <c r="J5429" s="55">
        <f>pro[[#This Row],[Revenue]]+pro[[#This Row],[AdminExp]]</f>
        <v>8792.6939999999595</v>
      </c>
      <c r="K5429" s="83">
        <f>pro[[#This Row],[Profit]]/pro[[#This Row],[Revenue]]</f>
        <v>1.8279876862397609E-2</v>
      </c>
      <c r="L5429" s="56">
        <f t="shared" si="84"/>
        <v>6</v>
      </c>
      <c r="M5429" s="82" t="str">
        <f>"Q"&amp;" "&amp;VLOOKUP(pro[[#This Row],[Period]],Mapping!A:B,2,0)</f>
        <v>Q 2</v>
      </c>
      <c r="N5429"/>
    </row>
    <row r="5430" spans="1:14" ht="11.25" customHeight="1" x14ac:dyDescent="0.2">
      <c r="A5430" s="42" t="s">
        <v>5</v>
      </c>
      <c r="B5430" s="44" t="s">
        <v>25</v>
      </c>
      <c r="C5430" s="44" t="s">
        <v>60</v>
      </c>
      <c r="D5430" s="43">
        <v>62057.911999999997</v>
      </c>
      <c r="E5430" s="43">
        <v>-78148.202999999994</v>
      </c>
      <c r="F5430" s="45">
        <v>-20150</v>
      </c>
      <c r="G5430" s="45">
        <v>-34220</v>
      </c>
      <c r="H5430" s="45">
        <v>-46950</v>
      </c>
      <c r="I5430" s="55">
        <f>pro[[#This Row],[Admin expenses 3]]+pro[[#This Row],[Admin expenses 2]]+pro[[#This Row],[Admin expenses 1]]+pro[[#This Row],[COGS]]</f>
        <v>-179468.20299999998</v>
      </c>
      <c r="J5430" s="55">
        <f>pro[[#This Row],[Revenue]]+pro[[#This Row],[AdminExp]]</f>
        <v>-117410.29099999998</v>
      </c>
      <c r="K5430" s="83">
        <f>pro[[#This Row],[Profit]]/pro[[#This Row],[Revenue]]</f>
        <v>-1.8919471702496209</v>
      </c>
      <c r="L5430" s="56">
        <f t="shared" si="84"/>
        <v>6</v>
      </c>
      <c r="M5430" s="82" t="str">
        <f>"Q"&amp;" "&amp;VLOOKUP(pro[[#This Row],[Period]],Mapping!A:B,2,0)</f>
        <v>Q 2</v>
      </c>
      <c r="N5430"/>
    </row>
    <row r="5431" spans="1:14" ht="11.25" customHeight="1" x14ac:dyDescent="0.2">
      <c r="A5431" s="42" t="s">
        <v>5</v>
      </c>
      <c r="B5431" s="44" t="s">
        <v>25</v>
      </c>
      <c r="C5431" s="44" t="s">
        <v>57</v>
      </c>
      <c r="D5431" s="43">
        <v>82367.922000000006</v>
      </c>
      <c r="E5431" s="43">
        <v>-141480.61900000001</v>
      </c>
      <c r="F5431" s="45">
        <v>-65800</v>
      </c>
      <c r="G5431" s="45">
        <v>-57070</v>
      </c>
      <c r="H5431" s="45">
        <v>-75500</v>
      </c>
      <c r="I5431" s="55">
        <f>pro[[#This Row],[Admin expenses 3]]+pro[[#This Row],[Admin expenses 2]]+pro[[#This Row],[Admin expenses 1]]+pro[[#This Row],[COGS]]</f>
        <v>-339850.61900000001</v>
      </c>
      <c r="J5431" s="55">
        <f>pro[[#This Row],[Revenue]]+pro[[#This Row],[AdminExp]]</f>
        <v>-257482.69699999999</v>
      </c>
      <c r="K5431" s="83">
        <f>pro[[#This Row],[Profit]]/pro[[#This Row],[Revenue]]</f>
        <v>-3.1260069545034774</v>
      </c>
      <c r="L5431" s="56">
        <f t="shared" si="84"/>
        <v>6</v>
      </c>
      <c r="M5431" s="82" t="str">
        <f>"Q"&amp;" "&amp;VLOOKUP(pro[[#This Row],[Period]],Mapping!A:B,2,0)</f>
        <v>Q 2</v>
      </c>
      <c r="N5431"/>
    </row>
    <row r="5432" spans="1:14" ht="11.25" customHeight="1" x14ac:dyDescent="0.2">
      <c r="A5432" s="42" t="s">
        <v>5</v>
      </c>
      <c r="B5432" s="44" t="s">
        <v>25</v>
      </c>
      <c r="C5432" s="44" t="s">
        <v>58</v>
      </c>
      <c r="D5432" s="43">
        <v>84530.858999999997</v>
      </c>
      <c r="E5432" s="43">
        <v>-137166.93899999998</v>
      </c>
      <c r="F5432" s="45">
        <v>-108450</v>
      </c>
      <c r="G5432" s="45">
        <v>-30670</v>
      </c>
      <c r="H5432" s="45">
        <v>-36270</v>
      </c>
      <c r="I5432" s="55">
        <f>pro[[#This Row],[Admin expenses 3]]+pro[[#This Row],[Admin expenses 2]]+pro[[#This Row],[Admin expenses 1]]+pro[[#This Row],[COGS]]</f>
        <v>-312556.93900000001</v>
      </c>
      <c r="J5432" s="55">
        <f>pro[[#This Row],[Revenue]]+pro[[#This Row],[AdminExp]]</f>
        <v>-228026.08000000002</v>
      </c>
      <c r="K5432" s="83">
        <f>pro[[#This Row],[Profit]]/pro[[#This Row],[Revenue]]</f>
        <v>-2.6975483592329286</v>
      </c>
      <c r="L5432" s="56">
        <f t="shared" si="84"/>
        <v>6</v>
      </c>
      <c r="M5432" s="82" t="str">
        <f>"Q"&amp;" "&amp;VLOOKUP(pro[[#This Row],[Period]],Mapping!A:B,2,0)</f>
        <v>Q 2</v>
      </c>
      <c r="N5432"/>
    </row>
    <row r="5433" spans="1:14" ht="11.25" customHeight="1" x14ac:dyDescent="0.2">
      <c r="A5433" s="42" t="s">
        <v>5</v>
      </c>
      <c r="B5433" s="44" t="s">
        <v>25</v>
      </c>
      <c r="C5433" s="44" t="s">
        <v>59</v>
      </c>
      <c r="D5433" s="43">
        <v>45343.101999999999</v>
      </c>
      <c r="E5433" s="43">
        <v>-52055.135999999991</v>
      </c>
      <c r="F5433" s="45">
        <v>-57660</v>
      </c>
      <c r="G5433" s="45">
        <v>-61320</v>
      </c>
      <c r="H5433" s="45">
        <v>-21300</v>
      </c>
      <c r="I5433" s="55">
        <f>pro[[#This Row],[Admin expenses 3]]+pro[[#This Row],[Admin expenses 2]]+pro[[#This Row],[Admin expenses 1]]+pro[[#This Row],[COGS]]</f>
        <v>-192335.136</v>
      </c>
      <c r="J5433" s="55">
        <f>pro[[#This Row],[Revenue]]+pro[[#This Row],[AdminExp]]</f>
        <v>-146992.03399999999</v>
      </c>
      <c r="K5433" s="83">
        <f>pro[[#This Row],[Profit]]/pro[[#This Row],[Revenue]]</f>
        <v>-3.2417727838734982</v>
      </c>
      <c r="L5433" s="56">
        <f t="shared" si="84"/>
        <v>6</v>
      </c>
      <c r="M5433" s="82" t="str">
        <f>"Q"&amp;" "&amp;VLOOKUP(pro[[#This Row],[Period]],Mapping!A:B,2,0)</f>
        <v>Q 2</v>
      </c>
      <c r="N5433"/>
    </row>
    <row r="5434" spans="1:14" ht="11.25" customHeight="1" x14ac:dyDescent="0.2">
      <c r="A5434" s="42" t="s">
        <v>5</v>
      </c>
      <c r="B5434" s="44" t="s">
        <v>25</v>
      </c>
      <c r="C5434" s="44" t="s">
        <v>60</v>
      </c>
      <c r="D5434" s="43">
        <v>22186.758999999998</v>
      </c>
      <c r="E5434" s="43">
        <v>-31424.106</v>
      </c>
      <c r="F5434" s="45">
        <v>-45680</v>
      </c>
      <c r="G5434" s="45">
        <v>-38740</v>
      </c>
      <c r="H5434" s="45">
        <v>-31860</v>
      </c>
      <c r="I5434" s="55">
        <f>pro[[#This Row],[Admin expenses 3]]+pro[[#This Row],[Admin expenses 2]]+pro[[#This Row],[Admin expenses 1]]+pro[[#This Row],[COGS]]</f>
        <v>-147704.106</v>
      </c>
      <c r="J5434" s="55">
        <f>pro[[#This Row],[Revenue]]+pro[[#This Row],[AdminExp]]</f>
        <v>-125517.34700000001</v>
      </c>
      <c r="K5434" s="83">
        <f>pro[[#This Row],[Profit]]/pro[[#This Row],[Revenue]]</f>
        <v>-5.6573088029666714</v>
      </c>
      <c r="L5434" s="56">
        <f t="shared" si="84"/>
        <v>6</v>
      </c>
      <c r="M5434" s="82" t="str">
        <f>"Q"&amp;" "&amp;VLOOKUP(pro[[#This Row],[Period]],Mapping!A:B,2,0)</f>
        <v>Q 2</v>
      </c>
      <c r="N5434"/>
    </row>
    <row r="5435" spans="1:14" ht="11.25" customHeight="1" x14ac:dyDescent="0.2">
      <c r="A5435" s="42" t="s">
        <v>5</v>
      </c>
      <c r="B5435" s="44" t="s">
        <v>25</v>
      </c>
      <c r="C5435" s="44" t="s">
        <v>57</v>
      </c>
      <c r="D5435" s="43">
        <v>78057.224000000002</v>
      </c>
      <c r="E5435" s="43">
        <v>-117298.853</v>
      </c>
      <c r="F5435" s="45">
        <v>-44280</v>
      </c>
      <c r="G5435" s="45">
        <v>-35880</v>
      </c>
      <c r="H5435" s="45">
        <v>-30840</v>
      </c>
      <c r="I5435" s="55">
        <f>pro[[#This Row],[Admin expenses 3]]+pro[[#This Row],[Admin expenses 2]]+pro[[#This Row],[Admin expenses 1]]+pro[[#This Row],[COGS]]</f>
        <v>-228298.853</v>
      </c>
      <c r="J5435" s="55">
        <f>pro[[#This Row],[Revenue]]+pro[[#This Row],[AdminExp]]</f>
        <v>-150241.62900000002</v>
      </c>
      <c r="K5435" s="83">
        <f>pro[[#This Row],[Profit]]/pro[[#This Row],[Revenue]]</f>
        <v>-1.9247626459275571</v>
      </c>
      <c r="L5435" s="56">
        <f t="shared" si="84"/>
        <v>6</v>
      </c>
      <c r="M5435" s="82" t="str">
        <f>"Q"&amp;" "&amp;VLOOKUP(pro[[#This Row],[Period]],Mapping!A:B,2,0)</f>
        <v>Q 2</v>
      </c>
      <c r="N5435"/>
    </row>
    <row r="5436" spans="1:14" ht="11.25" customHeight="1" x14ac:dyDescent="0.2">
      <c r="A5436" s="42" t="s">
        <v>5</v>
      </c>
      <c r="B5436" s="44" t="s">
        <v>25</v>
      </c>
      <c r="C5436" s="44" t="s">
        <v>58</v>
      </c>
      <c r="D5436" s="43">
        <v>53123.076999999997</v>
      </c>
      <c r="E5436" s="43">
        <v>-70388.591</v>
      </c>
      <c r="F5436" s="45">
        <v>-16400</v>
      </c>
      <c r="G5436" s="45">
        <v>-12860</v>
      </c>
      <c r="H5436" s="45">
        <v>-53280</v>
      </c>
      <c r="I5436" s="55">
        <f>pro[[#This Row],[Admin expenses 3]]+pro[[#This Row],[Admin expenses 2]]+pro[[#This Row],[Admin expenses 1]]+pro[[#This Row],[COGS]]</f>
        <v>-152928.59100000001</v>
      </c>
      <c r="J5436" s="55">
        <f>pro[[#This Row],[Revenue]]+pro[[#This Row],[AdminExp]]</f>
        <v>-99805.514000000025</v>
      </c>
      <c r="K5436" s="83">
        <f>pro[[#This Row],[Profit]]/pro[[#This Row],[Revenue]]</f>
        <v>-1.8787600349279472</v>
      </c>
      <c r="L5436" s="56">
        <f t="shared" si="84"/>
        <v>6</v>
      </c>
      <c r="M5436" s="82" t="str">
        <f>"Q"&amp;" "&amp;VLOOKUP(pro[[#This Row],[Period]],Mapping!A:B,2,0)</f>
        <v>Q 2</v>
      </c>
      <c r="N5436"/>
    </row>
    <row r="5437" spans="1:14" ht="11.25" customHeight="1" x14ac:dyDescent="0.2">
      <c r="A5437" s="42" t="s">
        <v>5</v>
      </c>
      <c r="B5437" s="44" t="s">
        <v>25</v>
      </c>
      <c r="C5437" s="44" t="s">
        <v>59</v>
      </c>
      <c r="D5437" s="43">
        <v>79227.623999999996</v>
      </c>
      <c r="E5437" s="43">
        <v>-179220.46100000001</v>
      </c>
      <c r="F5437" s="45">
        <v>-27470</v>
      </c>
      <c r="G5437" s="45">
        <v>-28170</v>
      </c>
      <c r="H5437" s="45">
        <v>-92040</v>
      </c>
      <c r="I5437" s="55">
        <f>pro[[#This Row],[Admin expenses 3]]+pro[[#This Row],[Admin expenses 2]]+pro[[#This Row],[Admin expenses 1]]+pro[[#This Row],[COGS]]</f>
        <v>-326900.46100000001</v>
      </c>
      <c r="J5437" s="55">
        <f>pro[[#This Row],[Revenue]]+pro[[#This Row],[AdminExp]]</f>
        <v>-247672.837</v>
      </c>
      <c r="K5437" s="83">
        <f>pro[[#This Row],[Profit]]/pro[[#This Row],[Revenue]]</f>
        <v>-3.1260919423760583</v>
      </c>
      <c r="L5437" s="56">
        <f t="shared" si="84"/>
        <v>6</v>
      </c>
      <c r="M5437" s="82" t="str">
        <f>"Q"&amp;" "&amp;VLOOKUP(pro[[#This Row],[Period]],Mapping!A:B,2,0)</f>
        <v>Q 2</v>
      </c>
      <c r="N5437"/>
    </row>
    <row r="5438" spans="1:14" ht="11.25" customHeight="1" x14ac:dyDescent="0.2">
      <c r="A5438" s="42" t="s">
        <v>5</v>
      </c>
      <c r="B5438" s="44" t="s">
        <v>25</v>
      </c>
      <c r="C5438" s="44" t="s">
        <v>60</v>
      </c>
      <c r="D5438" s="43">
        <v>90161.414000000004</v>
      </c>
      <c r="E5438" s="43">
        <v>-49337.413999999997</v>
      </c>
      <c r="F5438" s="45">
        <v>-74580</v>
      </c>
      <c r="G5438" s="45">
        <v>-97540</v>
      </c>
      <c r="H5438" s="45">
        <v>-43110</v>
      </c>
      <c r="I5438" s="55">
        <f>pro[[#This Row],[Admin expenses 3]]+pro[[#This Row],[Admin expenses 2]]+pro[[#This Row],[Admin expenses 1]]+pro[[#This Row],[COGS]]</f>
        <v>-264567.41399999999</v>
      </c>
      <c r="J5438" s="55">
        <f>pro[[#This Row],[Revenue]]+pro[[#This Row],[AdminExp]]</f>
        <v>-174406</v>
      </c>
      <c r="K5438" s="83">
        <f>pro[[#This Row],[Profit]]/pro[[#This Row],[Revenue]]</f>
        <v>-1.934375164080723</v>
      </c>
      <c r="L5438" s="56">
        <f t="shared" si="84"/>
        <v>6</v>
      </c>
      <c r="M5438" s="82" t="str">
        <f>"Q"&amp;" "&amp;VLOOKUP(pro[[#This Row],[Period]],Mapping!A:B,2,0)</f>
        <v>Q 2</v>
      </c>
      <c r="N5438"/>
    </row>
    <row r="5439" spans="1:14" ht="11.25" customHeight="1" x14ac:dyDescent="0.2">
      <c r="A5439" s="42" t="s">
        <v>5</v>
      </c>
      <c r="B5439" s="44" t="s">
        <v>25</v>
      </c>
      <c r="C5439" s="44" t="s">
        <v>57</v>
      </c>
      <c r="D5439" s="43">
        <v>2144902.5709999995</v>
      </c>
      <c r="E5439" s="43">
        <v>-237366.12899999996</v>
      </c>
      <c r="F5439" s="45">
        <v>-93920</v>
      </c>
      <c r="G5439" s="45">
        <v>-48000</v>
      </c>
      <c r="H5439" s="45">
        <v>-37820</v>
      </c>
      <c r="I5439" s="55">
        <f>pro[[#This Row],[Admin expenses 3]]+pro[[#This Row],[Admin expenses 2]]+pro[[#This Row],[Admin expenses 1]]+pro[[#This Row],[COGS]]</f>
        <v>-417106.12899999996</v>
      </c>
      <c r="J5439" s="55">
        <f>pro[[#This Row],[Revenue]]+pro[[#This Row],[AdminExp]]</f>
        <v>1727796.4419999996</v>
      </c>
      <c r="K5439" s="83">
        <f>pro[[#This Row],[Profit]]/pro[[#This Row],[Revenue]]</f>
        <v>0.80553609537353665</v>
      </c>
      <c r="L5439" s="56">
        <f t="shared" si="84"/>
        <v>6</v>
      </c>
      <c r="M5439" s="82" t="str">
        <f>"Q"&amp;" "&amp;VLOOKUP(pro[[#This Row],[Period]],Mapping!A:B,2,0)</f>
        <v>Q 2</v>
      </c>
      <c r="N5439"/>
    </row>
    <row r="5440" spans="1:14" ht="11.25" customHeight="1" x14ac:dyDescent="0.2">
      <c r="A5440" s="42" t="s">
        <v>5</v>
      </c>
      <c r="B5440" s="44" t="s">
        <v>25</v>
      </c>
      <c r="C5440" s="44" t="s">
        <v>58</v>
      </c>
      <c r="D5440" s="43">
        <v>125293.62999999999</v>
      </c>
      <c r="E5440" s="43">
        <v>-13709.023999999999</v>
      </c>
      <c r="F5440" s="45">
        <v>-108010</v>
      </c>
      <c r="G5440" s="45">
        <v>-104870</v>
      </c>
      <c r="H5440" s="45">
        <v>-15120</v>
      </c>
      <c r="I5440" s="55">
        <f>pro[[#This Row],[Admin expenses 3]]+pro[[#This Row],[Admin expenses 2]]+pro[[#This Row],[Admin expenses 1]]+pro[[#This Row],[COGS]]</f>
        <v>-241709.024</v>
      </c>
      <c r="J5440" s="55">
        <f>pro[[#This Row],[Revenue]]+pro[[#This Row],[AdminExp]]</f>
        <v>-116415.39400000001</v>
      </c>
      <c r="K5440" s="83">
        <f>pro[[#This Row],[Profit]]/pro[[#This Row],[Revenue]]</f>
        <v>-0.92914056365036291</v>
      </c>
      <c r="L5440" s="56">
        <f t="shared" si="84"/>
        <v>6</v>
      </c>
      <c r="M5440" s="82" t="str">
        <f>"Q"&amp;" "&amp;VLOOKUP(pro[[#This Row],[Period]],Mapping!A:B,2,0)</f>
        <v>Q 2</v>
      </c>
      <c r="N5440"/>
    </row>
    <row r="5441" spans="1:14" ht="11.25" customHeight="1" x14ac:dyDescent="0.2">
      <c r="A5441" s="42" t="s">
        <v>5</v>
      </c>
      <c r="B5441" s="44" t="s">
        <v>25</v>
      </c>
      <c r="C5441" s="44" t="s">
        <v>59</v>
      </c>
      <c r="D5441" s="43">
        <v>110600.90999999999</v>
      </c>
      <c r="E5441" s="43">
        <v>-10295.473999999998</v>
      </c>
      <c r="F5441" s="45">
        <v>-26560</v>
      </c>
      <c r="G5441" s="45">
        <v>-85730</v>
      </c>
      <c r="H5441" s="45">
        <v>-42280</v>
      </c>
      <c r="I5441" s="55">
        <f>pro[[#This Row],[Admin expenses 3]]+pro[[#This Row],[Admin expenses 2]]+pro[[#This Row],[Admin expenses 1]]+pro[[#This Row],[COGS]]</f>
        <v>-164865.47399999999</v>
      </c>
      <c r="J5441" s="55">
        <f>pro[[#This Row],[Revenue]]+pro[[#This Row],[AdminExp]]</f>
        <v>-54264.563999999998</v>
      </c>
      <c r="K5441" s="83">
        <f>pro[[#This Row],[Profit]]/pro[[#This Row],[Revenue]]</f>
        <v>-0.49063397398809833</v>
      </c>
      <c r="L5441" s="56">
        <f t="shared" si="84"/>
        <v>6</v>
      </c>
      <c r="M5441" s="82" t="str">
        <f>"Q"&amp;" "&amp;VLOOKUP(pro[[#This Row],[Period]],Mapping!A:B,2,0)</f>
        <v>Q 2</v>
      </c>
      <c r="N5441"/>
    </row>
    <row r="5442" spans="1:14" ht="11.25" customHeight="1" x14ac:dyDescent="0.2">
      <c r="A5442" s="42" t="s">
        <v>5</v>
      </c>
      <c r="B5442" s="44" t="s">
        <v>25</v>
      </c>
      <c r="C5442" s="44" t="s">
        <v>60</v>
      </c>
      <c r="D5442" s="43">
        <v>151703.11799999999</v>
      </c>
      <c r="E5442" s="43">
        <v>-22043.846999999998</v>
      </c>
      <c r="F5442" s="45">
        <v>-19090</v>
      </c>
      <c r="G5442" s="45">
        <v>-104140</v>
      </c>
      <c r="H5442" s="45">
        <v>-101180</v>
      </c>
      <c r="I5442" s="55">
        <f>pro[[#This Row],[Admin expenses 3]]+pro[[#This Row],[Admin expenses 2]]+pro[[#This Row],[Admin expenses 1]]+pro[[#This Row],[COGS]]</f>
        <v>-246453.84700000001</v>
      </c>
      <c r="J5442" s="55">
        <f>pro[[#This Row],[Revenue]]+pro[[#This Row],[AdminExp]]</f>
        <v>-94750.729000000021</v>
      </c>
      <c r="K5442" s="83">
        <f>pro[[#This Row],[Profit]]/pro[[#This Row],[Revenue]]</f>
        <v>-0.62457997072940863</v>
      </c>
      <c r="L5442" s="56">
        <f t="shared" ref="L5442:L5505" si="85">MONTH(DATEVALUE(A5442&amp;"1"))</f>
        <v>6</v>
      </c>
      <c r="M5442" s="82" t="str">
        <f>"Q"&amp;" "&amp;VLOOKUP(pro[[#This Row],[Period]],Mapping!A:B,2,0)</f>
        <v>Q 2</v>
      </c>
      <c r="N5442"/>
    </row>
    <row r="5443" spans="1:14" ht="11.25" customHeight="1" x14ac:dyDescent="0.2">
      <c r="A5443" s="42" t="s">
        <v>5</v>
      </c>
      <c r="B5443" s="44" t="s">
        <v>25</v>
      </c>
      <c r="C5443" s="44" t="s">
        <v>57</v>
      </c>
      <c r="D5443" s="43">
        <v>7836.3389999999999</v>
      </c>
      <c r="E5443" s="43">
        <v>-1131.2839999999999</v>
      </c>
      <c r="F5443" s="45">
        <v>-46610</v>
      </c>
      <c r="G5443" s="45">
        <v>-84180</v>
      </c>
      <c r="H5443" s="45">
        <v>-65430</v>
      </c>
      <c r="I5443" s="55">
        <f>pro[[#This Row],[Admin expenses 3]]+pro[[#This Row],[Admin expenses 2]]+pro[[#This Row],[Admin expenses 1]]+pro[[#This Row],[COGS]]</f>
        <v>-197351.28400000001</v>
      </c>
      <c r="J5443" s="55">
        <f>pro[[#This Row],[Revenue]]+pro[[#This Row],[AdminExp]]</f>
        <v>-189514.94500000001</v>
      </c>
      <c r="K5443" s="83">
        <f>pro[[#This Row],[Profit]]/pro[[#This Row],[Revenue]]</f>
        <v>-24.184117736611448</v>
      </c>
      <c r="L5443" s="56">
        <f t="shared" si="85"/>
        <v>6</v>
      </c>
      <c r="M5443" s="82" t="str">
        <f>"Q"&amp;" "&amp;VLOOKUP(pro[[#This Row],[Period]],Mapping!A:B,2,0)</f>
        <v>Q 2</v>
      </c>
      <c r="N5443"/>
    </row>
    <row r="5444" spans="1:14" ht="11.25" customHeight="1" x14ac:dyDescent="0.2">
      <c r="A5444" s="42" t="s">
        <v>5</v>
      </c>
      <c r="B5444" s="44" t="s">
        <v>25</v>
      </c>
      <c r="C5444" s="44" t="s">
        <v>57</v>
      </c>
      <c r="D5444" s="43">
        <v>60108.026999999995</v>
      </c>
      <c r="E5444" s="43">
        <v>-17826.284</v>
      </c>
      <c r="F5444" s="45">
        <v>-37070</v>
      </c>
      <c r="G5444" s="45">
        <v>-15710</v>
      </c>
      <c r="H5444" s="45">
        <v>-93030</v>
      </c>
      <c r="I5444" s="55">
        <f>pro[[#This Row],[Admin expenses 3]]+pro[[#This Row],[Admin expenses 2]]+pro[[#This Row],[Admin expenses 1]]+pro[[#This Row],[COGS]]</f>
        <v>-163636.28399999999</v>
      </c>
      <c r="J5444" s="55">
        <f>pro[[#This Row],[Revenue]]+pro[[#This Row],[AdminExp]]</f>
        <v>-103528.25699999998</v>
      </c>
      <c r="K5444" s="83">
        <f>pro[[#This Row],[Profit]]/pro[[#This Row],[Revenue]]</f>
        <v>-1.7223699090971658</v>
      </c>
      <c r="L5444" s="56">
        <f t="shared" si="85"/>
        <v>6</v>
      </c>
      <c r="M5444" s="82" t="str">
        <f>"Q"&amp;" "&amp;VLOOKUP(pro[[#This Row],[Period]],Mapping!A:B,2,0)</f>
        <v>Q 2</v>
      </c>
      <c r="N5444"/>
    </row>
    <row r="5445" spans="1:14" ht="11.25" customHeight="1" x14ac:dyDescent="0.2">
      <c r="A5445" s="42" t="s">
        <v>5</v>
      </c>
      <c r="B5445" s="44" t="s">
        <v>25</v>
      </c>
      <c r="C5445" s="44" t="s">
        <v>58</v>
      </c>
      <c r="D5445" s="43">
        <v>15645.293999999998</v>
      </c>
      <c r="E5445" s="43">
        <v>-2971.6260000000002</v>
      </c>
      <c r="F5445" s="45">
        <v>-13580</v>
      </c>
      <c r="G5445" s="45">
        <v>-65470</v>
      </c>
      <c r="H5445" s="45">
        <v>-31890</v>
      </c>
      <c r="I5445" s="55">
        <f>pro[[#This Row],[Admin expenses 3]]+pro[[#This Row],[Admin expenses 2]]+pro[[#This Row],[Admin expenses 1]]+pro[[#This Row],[COGS]]</f>
        <v>-113911.626</v>
      </c>
      <c r="J5445" s="55">
        <f>pro[[#This Row],[Revenue]]+pro[[#This Row],[AdminExp]]</f>
        <v>-98266.332000000009</v>
      </c>
      <c r="K5445" s="83">
        <f>pro[[#This Row],[Profit]]/pro[[#This Row],[Revenue]]</f>
        <v>-6.2808875307808227</v>
      </c>
      <c r="L5445" s="56">
        <f t="shared" si="85"/>
        <v>6</v>
      </c>
      <c r="M5445" s="82" t="str">
        <f>"Q"&amp;" "&amp;VLOOKUP(pro[[#This Row],[Period]],Mapping!A:B,2,0)</f>
        <v>Q 2</v>
      </c>
      <c r="N5445"/>
    </row>
    <row r="5446" spans="1:14" ht="11.25" customHeight="1" x14ac:dyDescent="0.2">
      <c r="A5446" s="42" t="s">
        <v>5</v>
      </c>
      <c r="B5446" s="44" t="s">
        <v>25</v>
      </c>
      <c r="C5446" s="44" t="s">
        <v>59</v>
      </c>
      <c r="D5446" s="43">
        <v>161057.35799999998</v>
      </c>
      <c r="E5446" s="43">
        <v>-22740.417000000001</v>
      </c>
      <c r="F5446" s="45">
        <v>-49670</v>
      </c>
      <c r="G5446" s="45">
        <v>-23610</v>
      </c>
      <c r="H5446" s="45">
        <v>-102350</v>
      </c>
      <c r="I5446" s="55">
        <f>pro[[#This Row],[Admin expenses 3]]+pro[[#This Row],[Admin expenses 2]]+pro[[#This Row],[Admin expenses 1]]+pro[[#This Row],[COGS]]</f>
        <v>-198370.41700000002</v>
      </c>
      <c r="J5446" s="55">
        <f>pro[[#This Row],[Revenue]]+pro[[#This Row],[AdminExp]]</f>
        <v>-37313.059000000037</v>
      </c>
      <c r="K5446" s="83">
        <f>pro[[#This Row],[Profit]]/pro[[#This Row],[Revenue]]</f>
        <v>-0.23167559348639039</v>
      </c>
      <c r="L5446" s="56">
        <f t="shared" si="85"/>
        <v>6</v>
      </c>
      <c r="M5446" s="82" t="str">
        <f>"Q"&amp;" "&amp;VLOOKUP(pro[[#This Row],[Period]],Mapping!A:B,2,0)</f>
        <v>Q 2</v>
      </c>
      <c r="N5446"/>
    </row>
    <row r="5447" spans="1:14" ht="11.25" customHeight="1" x14ac:dyDescent="0.2">
      <c r="A5447" s="42" t="s">
        <v>5</v>
      </c>
      <c r="B5447" s="44" t="s">
        <v>25</v>
      </c>
      <c r="C5447" s="44" t="s">
        <v>57</v>
      </c>
      <c r="D5447" s="43">
        <v>144266.22</v>
      </c>
      <c r="E5447" s="43">
        <v>-24298.785</v>
      </c>
      <c r="F5447" s="45">
        <v>-78530</v>
      </c>
      <c r="G5447" s="45">
        <v>-59950</v>
      </c>
      <c r="H5447" s="45">
        <v>-69680</v>
      </c>
      <c r="I5447" s="55">
        <f>pro[[#This Row],[Admin expenses 3]]+pro[[#This Row],[Admin expenses 2]]+pro[[#This Row],[Admin expenses 1]]+pro[[#This Row],[COGS]]</f>
        <v>-232458.785</v>
      </c>
      <c r="J5447" s="55">
        <f>pro[[#This Row],[Revenue]]+pro[[#This Row],[AdminExp]]</f>
        <v>-88192.565000000002</v>
      </c>
      <c r="K5447" s="83">
        <f>pro[[#This Row],[Profit]]/pro[[#This Row],[Revenue]]</f>
        <v>-0.61131819354523875</v>
      </c>
      <c r="L5447" s="56">
        <f t="shared" si="85"/>
        <v>6</v>
      </c>
      <c r="M5447" s="82" t="str">
        <f>"Q"&amp;" "&amp;VLOOKUP(pro[[#This Row],[Period]],Mapping!A:B,2,0)</f>
        <v>Q 2</v>
      </c>
      <c r="N5447"/>
    </row>
    <row r="5448" spans="1:14" ht="11.25" customHeight="1" x14ac:dyDescent="0.2">
      <c r="A5448" s="42" t="s">
        <v>5</v>
      </c>
      <c r="B5448" s="44" t="s">
        <v>25</v>
      </c>
      <c r="C5448" s="44" t="s">
        <v>58</v>
      </c>
      <c r="D5448" s="43">
        <v>189149.065</v>
      </c>
      <c r="E5448" s="43">
        <v>-10576.3</v>
      </c>
      <c r="F5448" s="45">
        <v>-42600</v>
      </c>
      <c r="G5448" s="45">
        <v>-78810</v>
      </c>
      <c r="H5448" s="45">
        <v>-43490</v>
      </c>
      <c r="I5448" s="55">
        <f>pro[[#This Row],[Admin expenses 3]]+pro[[#This Row],[Admin expenses 2]]+pro[[#This Row],[Admin expenses 1]]+pro[[#This Row],[COGS]]</f>
        <v>-175476.3</v>
      </c>
      <c r="J5448" s="55">
        <f>pro[[#This Row],[Revenue]]+pro[[#This Row],[AdminExp]]</f>
        <v>13672.765000000014</v>
      </c>
      <c r="K5448" s="83">
        <f>pro[[#This Row],[Profit]]/pro[[#This Row],[Revenue]]</f>
        <v>7.228565998991332E-2</v>
      </c>
      <c r="L5448" s="56">
        <f t="shared" si="85"/>
        <v>6</v>
      </c>
      <c r="M5448" s="82" t="str">
        <f>"Q"&amp;" "&amp;VLOOKUP(pro[[#This Row],[Period]],Mapping!A:B,2,0)</f>
        <v>Q 2</v>
      </c>
      <c r="N5448"/>
    </row>
    <row r="5449" spans="1:14" ht="11.25" customHeight="1" x14ac:dyDescent="0.2">
      <c r="A5449" s="42" t="s">
        <v>5</v>
      </c>
      <c r="B5449" s="44" t="s">
        <v>25</v>
      </c>
      <c r="C5449" s="44" t="s">
        <v>59</v>
      </c>
      <c r="D5449" s="43">
        <v>231741.24399999998</v>
      </c>
      <c r="E5449" s="43">
        <v>-38894.771999999997</v>
      </c>
      <c r="F5449" s="45">
        <v>-108450</v>
      </c>
      <c r="G5449" s="45">
        <v>-62340</v>
      </c>
      <c r="H5449" s="45">
        <v>-20580</v>
      </c>
      <c r="I5449" s="55">
        <f>pro[[#This Row],[Admin expenses 3]]+pro[[#This Row],[Admin expenses 2]]+pro[[#This Row],[Admin expenses 1]]+pro[[#This Row],[COGS]]</f>
        <v>-230264.772</v>
      </c>
      <c r="J5449" s="55">
        <f>pro[[#This Row],[Revenue]]+pro[[#This Row],[AdminExp]]</f>
        <v>1476.4719999999797</v>
      </c>
      <c r="K5449" s="83">
        <f>pro[[#This Row],[Profit]]/pro[[#This Row],[Revenue]]</f>
        <v>6.3712094339149223E-3</v>
      </c>
      <c r="L5449" s="56">
        <f t="shared" si="85"/>
        <v>6</v>
      </c>
      <c r="M5449" s="82" t="str">
        <f>"Q"&amp;" "&amp;VLOOKUP(pro[[#This Row],[Period]],Mapping!A:B,2,0)</f>
        <v>Q 2</v>
      </c>
      <c r="N5449"/>
    </row>
    <row r="5450" spans="1:14" ht="11.25" customHeight="1" x14ac:dyDescent="0.2">
      <c r="A5450" s="42" t="s">
        <v>5</v>
      </c>
      <c r="B5450" s="44" t="s">
        <v>25</v>
      </c>
      <c r="C5450" s="44" t="s">
        <v>57</v>
      </c>
      <c r="D5450" s="43">
        <v>286853.80499999999</v>
      </c>
      <c r="E5450" s="43">
        <v>-17800.251</v>
      </c>
      <c r="F5450" s="45">
        <v>-54840</v>
      </c>
      <c r="G5450" s="45">
        <v>-90640</v>
      </c>
      <c r="H5450" s="45">
        <v>-24990</v>
      </c>
      <c r="I5450" s="55">
        <f>pro[[#This Row],[Admin expenses 3]]+pro[[#This Row],[Admin expenses 2]]+pro[[#This Row],[Admin expenses 1]]+pro[[#This Row],[COGS]]</f>
        <v>-188270.25099999999</v>
      </c>
      <c r="J5450" s="55">
        <f>pro[[#This Row],[Revenue]]+pro[[#This Row],[AdminExp]]</f>
        <v>98583.554000000004</v>
      </c>
      <c r="K5450" s="83">
        <f>pro[[#This Row],[Profit]]/pro[[#This Row],[Revenue]]</f>
        <v>0.34367176687790496</v>
      </c>
      <c r="L5450" s="56">
        <f t="shared" si="85"/>
        <v>6</v>
      </c>
      <c r="M5450" s="82" t="str">
        <f>"Q"&amp;" "&amp;VLOOKUP(pro[[#This Row],[Period]],Mapping!A:B,2,0)</f>
        <v>Q 2</v>
      </c>
      <c r="N5450"/>
    </row>
    <row r="5451" spans="1:14" ht="11.25" customHeight="1" x14ac:dyDescent="0.2">
      <c r="A5451" s="42" t="s">
        <v>5</v>
      </c>
      <c r="B5451" s="44" t="s">
        <v>25</v>
      </c>
      <c r="C5451" s="44" t="s">
        <v>58</v>
      </c>
      <c r="D5451" s="43">
        <v>30007.061000000002</v>
      </c>
      <c r="E5451" s="43">
        <v>-4158.4059999999999</v>
      </c>
      <c r="F5451" s="45">
        <v>-45060</v>
      </c>
      <c r="G5451" s="45">
        <v>-21300</v>
      </c>
      <c r="H5451" s="45">
        <v>-12710</v>
      </c>
      <c r="I5451" s="55">
        <f>pro[[#This Row],[Admin expenses 3]]+pro[[#This Row],[Admin expenses 2]]+pro[[#This Row],[Admin expenses 1]]+pro[[#This Row],[COGS]]</f>
        <v>-83228.406000000003</v>
      </c>
      <c r="J5451" s="55">
        <f>pro[[#This Row],[Revenue]]+pro[[#This Row],[AdminExp]]</f>
        <v>-53221.345000000001</v>
      </c>
      <c r="K5451" s="83">
        <f>pro[[#This Row],[Profit]]/pro[[#This Row],[Revenue]]</f>
        <v>-1.77362738056886</v>
      </c>
      <c r="L5451" s="56">
        <f t="shared" si="85"/>
        <v>6</v>
      </c>
      <c r="M5451" s="82" t="str">
        <f>"Q"&amp;" "&amp;VLOOKUP(pro[[#This Row],[Period]],Mapping!A:B,2,0)</f>
        <v>Q 2</v>
      </c>
      <c r="N5451"/>
    </row>
    <row r="5452" spans="1:14" ht="11.25" customHeight="1" x14ac:dyDescent="0.2">
      <c r="A5452" s="42" t="s">
        <v>5</v>
      </c>
      <c r="B5452" s="44" t="s">
        <v>25</v>
      </c>
      <c r="C5452" s="44" t="s">
        <v>59</v>
      </c>
      <c r="D5452" s="43">
        <v>5557.0059999999994</v>
      </c>
      <c r="E5452" s="43">
        <v>-2671.0389999999998</v>
      </c>
      <c r="F5452" s="45">
        <v>-76950</v>
      </c>
      <c r="G5452" s="45">
        <v>-51090</v>
      </c>
      <c r="H5452" s="45">
        <v>-44390</v>
      </c>
      <c r="I5452" s="55">
        <f>pro[[#This Row],[Admin expenses 3]]+pro[[#This Row],[Admin expenses 2]]+pro[[#This Row],[Admin expenses 1]]+pro[[#This Row],[COGS]]</f>
        <v>-175101.03899999999</v>
      </c>
      <c r="J5452" s="55">
        <f>pro[[#This Row],[Revenue]]+pro[[#This Row],[AdminExp]]</f>
        <v>-169544.033</v>
      </c>
      <c r="K5452" s="83">
        <f>pro[[#This Row],[Profit]]/pro[[#This Row],[Revenue]]</f>
        <v>-30.50996039953889</v>
      </c>
      <c r="L5452" s="56">
        <f t="shared" si="85"/>
        <v>6</v>
      </c>
      <c r="M5452" s="82" t="str">
        <f>"Q"&amp;" "&amp;VLOOKUP(pro[[#This Row],[Period]],Mapping!A:B,2,0)</f>
        <v>Q 2</v>
      </c>
      <c r="N5452"/>
    </row>
    <row r="5453" spans="1:14" ht="11.25" customHeight="1" x14ac:dyDescent="0.2">
      <c r="A5453" s="42" t="s">
        <v>5</v>
      </c>
      <c r="B5453" s="44" t="s">
        <v>25</v>
      </c>
      <c r="C5453" s="44" t="s">
        <v>57</v>
      </c>
      <c r="D5453" s="43">
        <v>8857.3169999999991</v>
      </c>
      <c r="E5453" s="43">
        <v>-4468.6529999999993</v>
      </c>
      <c r="F5453" s="45">
        <v>-18050</v>
      </c>
      <c r="G5453" s="45">
        <v>-100970</v>
      </c>
      <c r="H5453" s="45">
        <v>-12400</v>
      </c>
      <c r="I5453" s="55">
        <f>pro[[#This Row],[Admin expenses 3]]+pro[[#This Row],[Admin expenses 2]]+pro[[#This Row],[Admin expenses 1]]+pro[[#This Row],[COGS]]</f>
        <v>-135888.65299999999</v>
      </c>
      <c r="J5453" s="55">
        <f>pro[[#This Row],[Revenue]]+pro[[#This Row],[AdminExp]]</f>
        <v>-127031.336</v>
      </c>
      <c r="K5453" s="83">
        <f>pro[[#This Row],[Profit]]/pro[[#This Row],[Revenue]]</f>
        <v>-14.341965631353153</v>
      </c>
      <c r="L5453" s="56">
        <f t="shared" si="85"/>
        <v>6</v>
      </c>
      <c r="M5453" s="82" t="str">
        <f>"Q"&amp;" "&amp;VLOOKUP(pro[[#This Row],[Period]],Mapping!A:B,2,0)</f>
        <v>Q 2</v>
      </c>
      <c r="N5453"/>
    </row>
    <row r="5454" spans="1:14" ht="11.25" customHeight="1" x14ac:dyDescent="0.2">
      <c r="A5454" s="42" t="s">
        <v>5</v>
      </c>
      <c r="B5454" s="44" t="s">
        <v>25</v>
      </c>
      <c r="C5454" s="44" t="s">
        <v>57</v>
      </c>
      <c r="D5454" s="43">
        <v>-4293.317</v>
      </c>
      <c r="E5454" s="43">
        <v>519.79899999999998</v>
      </c>
      <c r="F5454" s="45">
        <v>-19190</v>
      </c>
      <c r="G5454" s="45">
        <v>-58860</v>
      </c>
      <c r="H5454" s="45">
        <v>-88380</v>
      </c>
      <c r="I5454" s="55">
        <f>pro[[#This Row],[Admin expenses 3]]+pro[[#This Row],[Admin expenses 2]]+pro[[#This Row],[Admin expenses 1]]+pro[[#This Row],[COGS]]</f>
        <v>-165910.201</v>
      </c>
      <c r="J5454" s="55">
        <f>pro[[#This Row],[Revenue]]+pro[[#This Row],[AdminExp]]</f>
        <v>-170203.51800000001</v>
      </c>
      <c r="K5454" s="83">
        <f>pro[[#This Row],[Profit]]/pro[[#This Row],[Revenue]]</f>
        <v>39.643827371703516</v>
      </c>
      <c r="L5454" s="56">
        <f t="shared" si="85"/>
        <v>6</v>
      </c>
      <c r="M5454" s="82" t="str">
        <f>"Q"&amp;" "&amp;VLOOKUP(pro[[#This Row],[Period]],Mapping!A:B,2,0)</f>
        <v>Q 2</v>
      </c>
      <c r="N5454"/>
    </row>
    <row r="5455" spans="1:14" ht="11.25" customHeight="1" x14ac:dyDescent="0.2">
      <c r="A5455" s="42" t="s">
        <v>5</v>
      </c>
      <c r="B5455" s="44" t="s">
        <v>25</v>
      </c>
      <c r="C5455" s="44" t="s">
        <v>57</v>
      </c>
      <c r="D5455" s="43">
        <v>352690.80699999997</v>
      </c>
      <c r="E5455" s="43">
        <v>-40887.223999999995</v>
      </c>
      <c r="F5455" s="45">
        <v>-97620</v>
      </c>
      <c r="G5455" s="45">
        <v>-94500</v>
      </c>
      <c r="H5455" s="45">
        <v>-43940</v>
      </c>
      <c r="I5455" s="55">
        <f>pro[[#This Row],[Admin expenses 3]]+pro[[#This Row],[Admin expenses 2]]+pro[[#This Row],[Admin expenses 1]]+pro[[#This Row],[COGS]]</f>
        <v>-276947.22399999999</v>
      </c>
      <c r="J5455" s="55">
        <f>pro[[#This Row],[Revenue]]+pro[[#This Row],[AdminExp]]</f>
        <v>75743.582999999984</v>
      </c>
      <c r="K5455" s="83">
        <f>pro[[#This Row],[Profit]]/pro[[#This Row],[Revenue]]</f>
        <v>0.21475916439182943</v>
      </c>
      <c r="L5455" s="56">
        <f t="shared" si="85"/>
        <v>6</v>
      </c>
      <c r="M5455" s="82" t="str">
        <f>"Q"&amp;" "&amp;VLOOKUP(pro[[#This Row],[Period]],Mapping!A:B,2,0)</f>
        <v>Q 2</v>
      </c>
      <c r="N5455"/>
    </row>
    <row r="5456" spans="1:14" ht="11.25" customHeight="1" x14ac:dyDescent="0.2">
      <c r="A5456" s="42" t="s">
        <v>5</v>
      </c>
      <c r="B5456" s="44" t="s">
        <v>25</v>
      </c>
      <c r="C5456" s="44" t="s">
        <v>57</v>
      </c>
      <c r="D5456" s="43">
        <v>35805.608999999997</v>
      </c>
      <c r="E5456" s="43">
        <v>-9135.1679999999997</v>
      </c>
      <c r="F5456" s="45">
        <v>-43830</v>
      </c>
      <c r="G5456" s="45">
        <v>-71980</v>
      </c>
      <c r="H5456" s="45">
        <v>-103740</v>
      </c>
      <c r="I5456" s="55">
        <f>pro[[#This Row],[Admin expenses 3]]+pro[[#This Row],[Admin expenses 2]]+pro[[#This Row],[Admin expenses 1]]+pro[[#This Row],[COGS]]</f>
        <v>-228685.16800000001</v>
      </c>
      <c r="J5456" s="55">
        <f>pro[[#This Row],[Revenue]]+pro[[#This Row],[AdminExp]]</f>
        <v>-192879.55900000001</v>
      </c>
      <c r="K5456" s="83">
        <f>pro[[#This Row],[Profit]]/pro[[#This Row],[Revenue]]</f>
        <v>-5.3868531882811999</v>
      </c>
      <c r="L5456" s="56">
        <f t="shared" si="85"/>
        <v>6</v>
      </c>
      <c r="M5456" s="82" t="str">
        <f>"Q"&amp;" "&amp;VLOOKUP(pro[[#This Row],[Period]],Mapping!A:B,2,0)</f>
        <v>Q 2</v>
      </c>
      <c r="N5456"/>
    </row>
    <row r="5457" spans="1:14" ht="11.25" customHeight="1" x14ac:dyDescent="0.2">
      <c r="A5457" s="42" t="s">
        <v>5</v>
      </c>
      <c r="B5457" s="44" t="s">
        <v>25</v>
      </c>
      <c r="C5457" s="44" t="s">
        <v>57</v>
      </c>
      <c r="D5457" s="43">
        <v>84116.346999999994</v>
      </c>
      <c r="E5457" s="43">
        <v>-18948.012999999999</v>
      </c>
      <c r="F5457" s="45">
        <v>-102480</v>
      </c>
      <c r="G5457" s="45">
        <v>-51920</v>
      </c>
      <c r="H5457" s="45">
        <v>-46580</v>
      </c>
      <c r="I5457" s="55">
        <f>pro[[#This Row],[Admin expenses 3]]+pro[[#This Row],[Admin expenses 2]]+pro[[#This Row],[Admin expenses 1]]+pro[[#This Row],[COGS]]</f>
        <v>-219928.01300000001</v>
      </c>
      <c r="J5457" s="55">
        <f>pro[[#This Row],[Revenue]]+pro[[#This Row],[AdminExp]]</f>
        <v>-135811.66600000003</v>
      </c>
      <c r="K5457" s="83">
        <f>pro[[#This Row],[Profit]]/pro[[#This Row],[Revenue]]</f>
        <v>-1.6145692346815779</v>
      </c>
      <c r="L5457" s="56">
        <f t="shared" si="85"/>
        <v>6</v>
      </c>
      <c r="M5457" s="82" t="str">
        <f>"Q"&amp;" "&amp;VLOOKUP(pro[[#This Row],[Period]],Mapping!A:B,2,0)</f>
        <v>Q 2</v>
      </c>
      <c r="N5457"/>
    </row>
    <row r="5458" spans="1:14" ht="11.25" customHeight="1" x14ac:dyDescent="0.2">
      <c r="A5458" s="42" t="s">
        <v>5</v>
      </c>
      <c r="B5458" s="44" t="s">
        <v>25</v>
      </c>
      <c r="C5458" s="44" t="s">
        <v>57</v>
      </c>
      <c r="D5458" s="43">
        <v>1313256.581</v>
      </c>
      <c r="E5458" s="43">
        <v>-158786.08899999998</v>
      </c>
      <c r="F5458" s="45">
        <v>-86560</v>
      </c>
      <c r="G5458" s="45">
        <v>-91150</v>
      </c>
      <c r="H5458" s="45">
        <v>-28290</v>
      </c>
      <c r="I5458" s="55">
        <f>pro[[#This Row],[Admin expenses 3]]+pro[[#This Row],[Admin expenses 2]]+pro[[#This Row],[Admin expenses 1]]+pro[[#This Row],[COGS]]</f>
        <v>-364786.08899999998</v>
      </c>
      <c r="J5458" s="55">
        <f>pro[[#This Row],[Revenue]]+pro[[#This Row],[AdminExp]]</f>
        <v>948470.49200000009</v>
      </c>
      <c r="K5458" s="83">
        <f>pro[[#This Row],[Profit]]/pro[[#This Row],[Revenue]]</f>
        <v>0.72222786142657069</v>
      </c>
      <c r="L5458" s="56">
        <f t="shared" si="85"/>
        <v>6</v>
      </c>
      <c r="M5458" s="82" t="str">
        <f>"Q"&amp;" "&amp;VLOOKUP(pro[[#This Row],[Period]],Mapping!A:B,2,0)</f>
        <v>Q 2</v>
      </c>
      <c r="N5458"/>
    </row>
    <row r="5459" spans="1:14" ht="11.25" customHeight="1" x14ac:dyDescent="0.2">
      <c r="A5459" s="42" t="s">
        <v>5</v>
      </c>
      <c r="B5459" s="44" t="s">
        <v>25</v>
      </c>
      <c r="C5459" s="44" t="s">
        <v>57</v>
      </c>
      <c r="D5459" s="43">
        <v>178122.41999999998</v>
      </c>
      <c r="E5459" s="43">
        <v>-54463.85</v>
      </c>
      <c r="F5459" s="45">
        <v>-55820</v>
      </c>
      <c r="G5459" s="45">
        <v>-30420</v>
      </c>
      <c r="H5459" s="45">
        <v>-63270</v>
      </c>
      <c r="I5459" s="55">
        <f>pro[[#This Row],[Admin expenses 3]]+pro[[#This Row],[Admin expenses 2]]+pro[[#This Row],[Admin expenses 1]]+pro[[#This Row],[COGS]]</f>
        <v>-203973.85</v>
      </c>
      <c r="J5459" s="55">
        <f>pro[[#This Row],[Revenue]]+pro[[#This Row],[AdminExp]]</f>
        <v>-25851.430000000022</v>
      </c>
      <c r="K5459" s="83">
        <f>pro[[#This Row],[Profit]]/pro[[#This Row],[Revenue]]</f>
        <v>-0.14513293722373649</v>
      </c>
      <c r="L5459" s="56">
        <f t="shared" si="85"/>
        <v>6</v>
      </c>
      <c r="M5459" s="82" t="str">
        <f>"Q"&amp;" "&amp;VLOOKUP(pro[[#This Row],[Period]],Mapping!A:B,2,0)</f>
        <v>Q 2</v>
      </c>
      <c r="N5459"/>
    </row>
    <row r="5460" spans="1:14" ht="11.25" customHeight="1" x14ac:dyDescent="0.2">
      <c r="A5460" s="42" t="s">
        <v>5</v>
      </c>
      <c r="B5460" s="44" t="s">
        <v>25</v>
      </c>
      <c r="C5460" s="44" t="s">
        <v>57</v>
      </c>
      <c r="D5460" s="43">
        <v>5680375.6449999996</v>
      </c>
      <c r="E5460" s="43">
        <v>-45568.74</v>
      </c>
      <c r="F5460" s="45">
        <v>-95560</v>
      </c>
      <c r="G5460" s="45">
        <v>-61220</v>
      </c>
      <c r="H5460" s="45">
        <v>-101760</v>
      </c>
      <c r="I5460" s="55">
        <f>pro[[#This Row],[Admin expenses 3]]+pro[[#This Row],[Admin expenses 2]]+pro[[#This Row],[Admin expenses 1]]+pro[[#This Row],[COGS]]</f>
        <v>-304108.74</v>
      </c>
      <c r="J5460" s="55">
        <f>pro[[#This Row],[Revenue]]+pro[[#This Row],[AdminExp]]</f>
        <v>5376266.9049999993</v>
      </c>
      <c r="K5460" s="83">
        <f>pro[[#This Row],[Profit]]/pro[[#This Row],[Revenue]]</f>
        <v>0.94646326950794457</v>
      </c>
      <c r="L5460" s="56">
        <f t="shared" si="85"/>
        <v>6</v>
      </c>
      <c r="M5460" s="82" t="str">
        <f>"Q"&amp;" "&amp;VLOOKUP(pro[[#This Row],[Period]],Mapping!A:B,2,0)</f>
        <v>Q 2</v>
      </c>
      <c r="N5460"/>
    </row>
    <row r="5461" spans="1:14" ht="11.25" customHeight="1" x14ac:dyDescent="0.2">
      <c r="A5461" s="42" t="s">
        <v>5</v>
      </c>
      <c r="B5461" s="44" t="s">
        <v>13</v>
      </c>
      <c r="C5461" s="44" t="s">
        <v>57</v>
      </c>
      <c r="D5461" s="43">
        <v>23224.018999999997</v>
      </c>
      <c r="E5461" s="43">
        <v>-7250.0889999999999</v>
      </c>
      <c r="F5461" s="45">
        <v>-60130</v>
      </c>
      <c r="G5461" s="45">
        <v>-30360</v>
      </c>
      <c r="H5461" s="45">
        <v>-72450</v>
      </c>
      <c r="I5461" s="55">
        <f>pro[[#This Row],[Admin expenses 3]]+pro[[#This Row],[Admin expenses 2]]+pro[[#This Row],[Admin expenses 1]]+pro[[#This Row],[COGS]]</f>
        <v>-170190.08900000001</v>
      </c>
      <c r="J5461" s="55">
        <f>pro[[#This Row],[Revenue]]+pro[[#This Row],[AdminExp]]</f>
        <v>-146966.07</v>
      </c>
      <c r="K5461" s="83">
        <f>pro[[#This Row],[Profit]]/pro[[#This Row],[Revenue]]</f>
        <v>-6.3281928076273113</v>
      </c>
      <c r="L5461" s="56">
        <f t="shared" si="85"/>
        <v>6</v>
      </c>
      <c r="M5461" s="82" t="str">
        <f>"Q"&amp;" "&amp;VLOOKUP(pro[[#This Row],[Period]],Mapping!A:B,2,0)</f>
        <v>Q 2</v>
      </c>
      <c r="N5461"/>
    </row>
    <row r="5462" spans="1:14" ht="11.25" customHeight="1" x14ac:dyDescent="0.2">
      <c r="A5462" s="42" t="s">
        <v>5</v>
      </c>
      <c r="B5462" s="44" t="s">
        <v>13</v>
      </c>
      <c r="C5462" s="44" t="s">
        <v>57</v>
      </c>
      <c r="D5462" s="43">
        <v>90498.52</v>
      </c>
      <c r="E5462" s="43">
        <v>-17956.518999999997</v>
      </c>
      <c r="F5462" s="45">
        <v>-93400</v>
      </c>
      <c r="G5462" s="45">
        <v>-42740</v>
      </c>
      <c r="H5462" s="45">
        <v>-46790</v>
      </c>
      <c r="I5462" s="55">
        <f>pro[[#This Row],[Admin expenses 3]]+pro[[#This Row],[Admin expenses 2]]+pro[[#This Row],[Admin expenses 1]]+pro[[#This Row],[COGS]]</f>
        <v>-200886.519</v>
      </c>
      <c r="J5462" s="55">
        <f>pro[[#This Row],[Revenue]]+pro[[#This Row],[AdminExp]]</f>
        <v>-110387.999</v>
      </c>
      <c r="K5462" s="83">
        <f>pro[[#This Row],[Profit]]/pro[[#This Row],[Revenue]]</f>
        <v>-1.2197768427594173</v>
      </c>
      <c r="L5462" s="56">
        <f t="shared" si="85"/>
        <v>6</v>
      </c>
      <c r="M5462" s="82" t="str">
        <f>"Q"&amp;" "&amp;VLOOKUP(pro[[#This Row],[Period]],Mapping!A:B,2,0)</f>
        <v>Q 2</v>
      </c>
      <c r="N5462"/>
    </row>
    <row r="5463" spans="1:14" ht="11.25" customHeight="1" x14ac:dyDescent="0.2">
      <c r="A5463" s="42" t="s">
        <v>5</v>
      </c>
      <c r="B5463" s="44" t="s">
        <v>13</v>
      </c>
      <c r="C5463" s="44" t="s">
        <v>57</v>
      </c>
      <c r="D5463" s="43">
        <v>69511.133999999991</v>
      </c>
      <c r="E5463" s="43">
        <v>-23754.682000000001</v>
      </c>
      <c r="F5463" s="45">
        <v>-100020</v>
      </c>
      <c r="G5463" s="45">
        <v>-34490</v>
      </c>
      <c r="H5463" s="45">
        <v>-27170</v>
      </c>
      <c r="I5463" s="55">
        <f>pro[[#This Row],[Admin expenses 3]]+pro[[#This Row],[Admin expenses 2]]+pro[[#This Row],[Admin expenses 1]]+pro[[#This Row],[COGS]]</f>
        <v>-185434.682</v>
      </c>
      <c r="J5463" s="55">
        <f>pro[[#This Row],[Revenue]]+pro[[#This Row],[AdminExp]]</f>
        <v>-115923.54800000001</v>
      </c>
      <c r="K5463" s="83">
        <f>pro[[#This Row],[Profit]]/pro[[#This Row],[Revenue]]</f>
        <v>-1.6676975518770853</v>
      </c>
      <c r="L5463" s="56">
        <f t="shared" si="85"/>
        <v>6</v>
      </c>
      <c r="M5463" s="82" t="str">
        <f>"Q"&amp;" "&amp;VLOOKUP(pro[[#This Row],[Period]],Mapping!A:B,2,0)</f>
        <v>Q 2</v>
      </c>
      <c r="N5463"/>
    </row>
    <row r="5464" spans="1:14" ht="11.25" customHeight="1" x14ac:dyDescent="0.2">
      <c r="A5464" s="42" t="s">
        <v>5</v>
      </c>
      <c r="B5464" s="44" t="s">
        <v>13</v>
      </c>
      <c r="C5464" s="44" t="s">
        <v>57</v>
      </c>
      <c r="D5464" s="43">
        <v>689984.42099999997</v>
      </c>
      <c r="E5464" s="43">
        <v>-633978.32399999991</v>
      </c>
      <c r="F5464" s="45">
        <v>-89000</v>
      </c>
      <c r="G5464" s="45">
        <v>-13910</v>
      </c>
      <c r="H5464" s="45">
        <v>-101310</v>
      </c>
      <c r="I5464" s="55">
        <f>pro[[#This Row],[Admin expenses 3]]+pro[[#This Row],[Admin expenses 2]]+pro[[#This Row],[Admin expenses 1]]+pro[[#This Row],[COGS]]</f>
        <v>-838198.32399999991</v>
      </c>
      <c r="J5464" s="55">
        <f>pro[[#This Row],[Revenue]]+pro[[#This Row],[AdminExp]]</f>
        <v>-148213.90299999993</v>
      </c>
      <c r="K5464" s="83">
        <f>pro[[#This Row],[Profit]]/pro[[#This Row],[Revenue]]</f>
        <v>-0.21480760795322354</v>
      </c>
      <c r="L5464" s="56">
        <f t="shared" si="85"/>
        <v>6</v>
      </c>
      <c r="M5464" s="82" t="str">
        <f>"Q"&amp;" "&amp;VLOOKUP(pro[[#This Row],[Period]],Mapping!A:B,2,0)</f>
        <v>Q 2</v>
      </c>
      <c r="N5464"/>
    </row>
    <row r="5465" spans="1:14" ht="11.25" customHeight="1" x14ac:dyDescent="0.2">
      <c r="A5465" s="42" t="s">
        <v>5</v>
      </c>
      <c r="B5465" s="44" t="s">
        <v>13</v>
      </c>
      <c r="C5465" s="44" t="s">
        <v>57</v>
      </c>
      <c r="D5465" s="43">
        <v>481402.201</v>
      </c>
      <c r="E5465" s="43">
        <v>-168623.20300000001</v>
      </c>
      <c r="F5465" s="45">
        <v>-36890</v>
      </c>
      <c r="G5465" s="45">
        <v>-17680</v>
      </c>
      <c r="H5465" s="45">
        <v>-33940</v>
      </c>
      <c r="I5465" s="55">
        <f>pro[[#This Row],[Admin expenses 3]]+pro[[#This Row],[Admin expenses 2]]+pro[[#This Row],[Admin expenses 1]]+pro[[#This Row],[COGS]]</f>
        <v>-257133.20300000001</v>
      </c>
      <c r="J5465" s="55">
        <f>pro[[#This Row],[Revenue]]+pro[[#This Row],[AdminExp]]</f>
        <v>224268.99799999999</v>
      </c>
      <c r="K5465" s="83">
        <f>pro[[#This Row],[Profit]]/pro[[#This Row],[Revenue]]</f>
        <v>0.46586616665676606</v>
      </c>
      <c r="L5465" s="56">
        <f t="shared" si="85"/>
        <v>6</v>
      </c>
      <c r="M5465" s="82" t="str">
        <f>"Q"&amp;" "&amp;VLOOKUP(pro[[#This Row],[Period]],Mapping!A:B,2,0)</f>
        <v>Q 2</v>
      </c>
      <c r="N5465"/>
    </row>
    <row r="5466" spans="1:14" ht="11.25" customHeight="1" x14ac:dyDescent="0.2">
      <c r="A5466" s="42" t="s">
        <v>5</v>
      </c>
      <c r="B5466" s="44" t="s">
        <v>13</v>
      </c>
      <c r="C5466" s="44" t="s">
        <v>57</v>
      </c>
      <c r="D5466" s="43">
        <v>146740.99299999999</v>
      </c>
      <c r="E5466" s="43">
        <v>-82306.006999999998</v>
      </c>
      <c r="F5466" s="45">
        <v>-91370</v>
      </c>
      <c r="G5466" s="45">
        <v>-92010</v>
      </c>
      <c r="H5466" s="45">
        <v>-88980</v>
      </c>
      <c r="I5466" s="55">
        <f>pro[[#This Row],[Admin expenses 3]]+pro[[#This Row],[Admin expenses 2]]+pro[[#This Row],[Admin expenses 1]]+pro[[#This Row],[COGS]]</f>
        <v>-354666.00699999998</v>
      </c>
      <c r="J5466" s="55">
        <f>pro[[#This Row],[Revenue]]+pro[[#This Row],[AdminExp]]</f>
        <v>-207925.014</v>
      </c>
      <c r="K5466" s="83">
        <f>pro[[#This Row],[Profit]]/pro[[#This Row],[Revenue]]</f>
        <v>-1.4169524803474651</v>
      </c>
      <c r="L5466" s="56">
        <f t="shared" si="85"/>
        <v>6</v>
      </c>
      <c r="M5466" s="82" t="str">
        <f>"Q"&amp;" "&amp;VLOOKUP(pro[[#This Row],[Period]],Mapping!A:B,2,0)</f>
        <v>Q 2</v>
      </c>
      <c r="N5466"/>
    </row>
    <row r="5467" spans="1:14" ht="11.25" customHeight="1" x14ac:dyDescent="0.2">
      <c r="A5467" s="42" t="s">
        <v>5</v>
      </c>
      <c r="B5467" s="44" t="s">
        <v>13</v>
      </c>
      <c r="C5467" s="44" t="s">
        <v>57</v>
      </c>
      <c r="D5467" s="43">
        <v>241987.03199999998</v>
      </c>
      <c r="E5467" s="43">
        <v>-197402.891</v>
      </c>
      <c r="F5467" s="45">
        <v>-27330</v>
      </c>
      <c r="G5467" s="45">
        <v>-80350</v>
      </c>
      <c r="H5467" s="45">
        <v>-29380</v>
      </c>
      <c r="I5467" s="55">
        <f>pro[[#This Row],[Admin expenses 3]]+pro[[#This Row],[Admin expenses 2]]+pro[[#This Row],[Admin expenses 1]]+pro[[#This Row],[COGS]]</f>
        <v>-334462.891</v>
      </c>
      <c r="J5467" s="55">
        <f>pro[[#This Row],[Revenue]]+pro[[#This Row],[AdminExp]]</f>
        <v>-92475.859000000026</v>
      </c>
      <c r="K5467" s="83">
        <f>pro[[#This Row],[Profit]]/pro[[#This Row],[Revenue]]</f>
        <v>-0.38215212706108992</v>
      </c>
      <c r="L5467" s="56">
        <f t="shared" si="85"/>
        <v>6</v>
      </c>
      <c r="M5467" s="82" t="str">
        <f>"Q"&amp;" "&amp;VLOOKUP(pro[[#This Row],[Period]],Mapping!A:B,2,0)</f>
        <v>Q 2</v>
      </c>
      <c r="N5467"/>
    </row>
    <row r="5468" spans="1:14" ht="11.25" customHeight="1" x14ac:dyDescent="0.2">
      <c r="A5468" s="42" t="s">
        <v>5</v>
      </c>
      <c r="B5468" s="44" t="s">
        <v>13</v>
      </c>
      <c r="C5468" s="44" t="s">
        <v>57</v>
      </c>
      <c r="D5468" s="43">
        <v>521782.8</v>
      </c>
      <c r="E5468" s="43">
        <v>-288038.55499999999</v>
      </c>
      <c r="F5468" s="45">
        <v>-62600</v>
      </c>
      <c r="G5468" s="45">
        <v>-35440</v>
      </c>
      <c r="H5468" s="45">
        <v>-96480</v>
      </c>
      <c r="I5468" s="55">
        <f>pro[[#This Row],[Admin expenses 3]]+pro[[#This Row],[Admin expenses 2]]+pro[[#This Row],[Admin expenses 1]]+pro[[#This Row],[COGS]]</f>
        <v>-482558.55499999999</v>
      </c>
      <c r="J5468" s="55">
        <f>pro[[#This Row],[Revenue]]+pro[[#This Row],[AdminExp]]</f>
        <v>39224.244999999995</v>
      </c>
      <c r="K5468" s="83">
        <f>pro[[#This Row],[Profit]]/pro[[#This Row],[Revenue]]</f>
        <v>7.5173510893804849E-2</v>
      </c>
      <c r="L5468" s="56">
        <f t="shared" si="85"/>
        <v>6</v>
      </c>
      <c r="M5468" s="82" t="str">
        <f>"Q"&amp;" "&amp;VLOOKUP(pro[[#This Row],[Period]],Mapping!A:B,2,0)</f>
        <v>Q 2</v>
      </c>
      <c r="N5468"/>
    </row>
    <row r="5469" spans="1:14" ht="11.25" customHeight="1" x14ac:dyDescent="0.2">
      <c r="A5469" s="42" t="s">
        <v>5</v>
      </c>
      <c r="B5469" s="44" t="s">
        <v>13</v>
      </c>
      <c r="C5469" s="44" t="s">
        <v>57</v>
      </c>
      <c r="D5469" s="43">
        <v>26072.276999999998</v>
      </c>
      <c r="E5469" s="43">
        <v>-8009.1479999999992</v>
      </c>
      <c r="F5469" s="45">
        <v>-14280</v>
      </c>
      <c r="G5469" s="45">
        <v>-81820</v>
      </c>
      <c r="H5469" s="45">
        <v>-66120</v>
      </c>
      <c r="I5469" s="55">
        <f>pro[[#This Row],[Admin expenses 3]]+pro[[#This Row],[Admin expenses 2]]+pro[[#This Row],[Admin expenses 1]]+pro[[#This Row],[COGS]]</f>
        <v>-170229.14799999999</v>
      </c>
      <c r="J5469" s="55">
        <f>pro[[#This Row],[Revenue]]+pro[[#This Row],[AdminExp]]</f>
        <v>-144156.87099999998</v>
      </c>
      <c r="K5469" s="83">
        <f>pro[[#This Row],[Profit]]/pro[[#This Row],[Revenue]]</f>
        <v>-5.5291247097443765</v>
      </c>
      <c r="L5469" s="56">
        <f t="shared" si="85"/>
        <v>6</v>
      </c>
      <c r="M5469" s="82" t="str">
        <f>"Q"&amp;" "&amp;VLOOKUP(pro[[#This Row],[Period]],Mapping!A:B,2,0)</f>
        <v>Q 2</v>
      </c>
      <c r="N5469"/>
    </row>
    <row r="5470" spans="1:14" ht="11.25" customHeight="1" x14ac:dyDescent="0.2">
      <c r="A5470" s="42" t="s">
        <v>5</v>
      </c>
      <c r="B5470" s="44" t="s">
        <v>13</v>
      </c>
      <c r="C5470" s="44" t="s">
        <v>57</v>
      </c>
      <c r="D5470" s="43">
        <v>64605.337999999996</v>
      </c>
      <c r="E5470" s="43">
        <v>-15311.449999999999</v>
      </c>
      <c r="F5470" s="45">
        <v>-54720</v>
      </c>
      <c r="G5470" s="45">
        <v>-14500</v>
      </c>
      <c r="H5470" s="45">
        <v>-52690</v>
      </c>
      <c r="I5470" s="55">
        <f>pro[[#This Row],[Admin expenses 3]]+pro[[#This Row],[Admin expenses 2]]+pro[[#This Row],[Admin expenses 1]]+pro[[#This Row],[COGS]]</f>
        <v>-137221.45000000001</v>
      </c>
      <c r="J5470" s="55">
        <f>pro[[#This Row],[Revenue]]+pro[[#This Row],[AdminExp]]</f>
        <v>-72616.112000000023</v>
      </c>
      <c r="K5470" s="83">
        <f>pro[[#This Row],[Profit]]/pro[[#This Row],[Revenue]]</f>
        <v>-1.1239955435261406</v>
      </c>
      <c r="L5470" s="56">
        <f t="shared" si="85"/>
        <v>6</v>
      </c>
      <c r="M5470" s="82" t="str">
        <f>"Q"&amp;" "&amp;VLOOKUP(pro[[#This Row],[Period]],Mapping!A:B,2,0)</f>
        <v>Q 2</v>
      </c>
      <c r="N5470"/>
    </row>
    <row r="5471" spans="1:14" ht="11.25" customHeight="1" x14ac:dyDescent="0.2">
      <c r="A5471" s="42" t="s">
        <v>5</v>
      </c>
      <c r="B5471" s="44" t="s">
        <v>13</v>
      </c>
      <c r="C5471" s="44" t="s">
        <v>57</v>
      </c>
      <c r="D5471" s="43">
        <v>46235.048999999999</v>
      </c>
      <c r="E5471" s="43">
        <v>-49706.097000000002</v>
      </c>
      <c r="F5471" s="45">
        <v>-32090</v>
      </c>
      <c r="G5471" s="45">
        <v>-80520</v>
      </c>
      <c r="H5471" s="45">
        <v>-88810</v>
      </c>
      <c r="I5471" s="55">
        <f>pro[[#This Row],[Admin expenses 3]]+pro[[#This Row],[Admin expenses 2]]+pro[[#This Row],[Admin expenses 1]]+pro[[#This Row],[COGS]]</f>
        <v>-251126.09700000001</v>
      </c>
      <c r="J5471" s="55">
        <f>pro[[#This Row],[Revenue]]+pro[[#This Row],[AdminExp]]</f>
        <v>-204891.04800000001</v>
      </c>
      <c r="K5471" s="83">
        <f>pro[[#This Row],[Profit]]/pro[[#This Row],[Revenue]]</f>
        <v>-4.4315092647571328</v>
      </c>
      <c r="L5471" s="56">
        <f t="shared" si="85"/>
        <v>6</v>
      </c>
      <c r="M5471" s="82" t="str">
        <f>"Q"&amp;" "&amp;VLOOKUP(pro[[#This Row],[Period]],Mapping!A:B,2,0)</f>
        <v>Q 2</v>
      </c>
      <c r="N5471"/>
    </row>
    <row r="5472" spans="1:14" ht="11.25" customHeight="1" x14ac:dyDescent="0.2">
      <c r="A5472" s="42" t="s">
        <v>5</v>
      </c>
      <c r="B5472" s="44" t="s">
        <v>13</v>
      </c>
      <c r="C5472" s="44" t="s">
        <v>57</v>
      </c>
      <c r="D5472" s="43">
        <v>53831.560999999994</v>
      </c>
      <c r="E5472" s="43">
        <v>-1434.3559999999998</v>
      </c>
      <c r="F5472" s="45">
        <v>-107020</v>
      </c>
      <c r="G5472" s="45">
        <v>-39510</v>
      </c>
      <c r="H5472" s="45">
        <v>-76240</v>
      </c>
      <c r="I5472" s="55">
        <f>pro[[#This Row],[Admin expenses 3]]+pro[[#This Row],[Admin expenses 2]]+pro[[#This Row],[Admin expenses 1]]+pro[[#This Row],[COGS]]</f>
        <v>-224204.356</v>
      </c>
      <c r="J5472" s="55">
        <f>pro[[#This Row],[Revenue]]+pro[[#This Row],[AdminExp]]</f>
        <v>-170372.79500000001</v>
      </c>
      <c r="K5472" s="83">
        <f>pro[[#This Row],[Profit]]/pro[[#This Row],[Revenue]]</f>
        <v>-3.1649239188884013</v>
      </c>
      <c r="L5472" s="56">
        <f t="shared" si="85"/>
        <v>6</v>
      </c>
      <c r="M5472" s="82" t="str">
        <f>"Q"&amp;" "&amp;VLOOKUP(pro[[#This Row],[Period]],Mapping!A:B,2,0)</f>
        <v>Q 2</v>
      </c>
      <c r="N5472"/>
    </row>
    <row r="5473" spans="1:14" ht="11.25" customHeight="1" x14ac:dyDescent="0.2">
      <c r="A5473" s="42" t="s">
        <v>5</v>
      </c>
      <c r="B5473" s="44" t="s">
        <v>13</v>
      </c>
      <c r="C5473" s="44" t="s">
        <v>57</v>
      </c>
      <c r="D5473" s="43">
        <v>510095.74699999992</v>
      </c>
      <c r="E5473" s="43">
        <v>-13279.468999999997</v>
      </c>
      <c r="F5473" s="45">
        <v>-89810</v>
      </c>
      <c r="G5473" s="45">
        <v>-12350</v>
      </c>
      <c r="H5473" s="45">
        <v>-45900</v>
      </c>
      <c r="I5473" s="55">
        <f>pro[[#This Row],[Admin expenses 3]]+pro[[#This Row],[Admin expenses 2]]+pro[[#This Row],[Admin expenses 1]]+pro[[#This Row],[COGS]]</f>
        <v>-161339.46899999998</v>
      </c>
      <c r="J5473" s="55">
        <f>pro[[#This Row],[Revenue]]+pro[[#This Row],[AdminExp]]</f>
        <v>348756.27799999993</v>
      </c>
      <c r="K5473" s="83">
        <f>pro[[#This Row],[Profit]]/pro[[#This Row],[Revenue]]</f>
        <v>0.68370748050953656</v>
      </c>
      <c r="L5473" s="56">
        <f t="shared" si="85"/>
        <v>6</v>
      </c>
      <c r="M5473" s="82" t="str">
        <f>"Q"&amp;" "&amp;VLOOKUP(pro[[#This Row],[Period]],Mapping!A:B,2,0)</f>
        <v>Q 2</v>
      </c>
      <c r="N5473"/>
    </row>
    <row r="5474" spans="1:14" ht="11.25" customHeight="1" x14ac:dyDescent="0.2">
      <c r="A5474" s="42" t="s">
        <v>5</v>
      </c>
      <c r="B5474" s="44" t="s">
        <v>13</v>
      </c>
      <c r="C5474" s="44" t="s">
        <v>57</v>
      </c>
      <c r="D5474" s="43">
        <v>1119500.746</v>
      </c>
      <c r="E5474" s="43">
        <v>-47446.21</v>
      </c>
      <c r="F5474" s="45">
        <v>-76240</v>
      </c>
      <c r="G5474" s="45">
        <v>-79820</v>
      </c>
      <c r="H5474" s="45">
        <v>-81740</v>
      </c>
      <c r="I5474" s="55">
        <f>pro[[#This Row],[Admin expenses 3]]+pro[[#This Row],[Admin expenses 2]]+pro[[#This Row],[Admin expenses 1]]+pro[[#This Row],[COGS]]</f>
        <v>-285246.21000000002</v>
      </c>
      <c r="J5474" s="55">
        <f>pro[[#This Row],[Revenue]]+pro[[#This Row],[AdminExp]]</f>
        <v>834254.53600000008</v>
      </c>
      <c r="K5474" s="83">
        <f>pro[[#This Row],[Profit]]/pro[[#This Row],[Revenue]]</f>
        <v>0.74520230467090731</v>
      </c>
      <c r="L5474" s="56">
        <f t="shared" si="85"/>
        <v>6</v>
      </c>
      <c r="M5474" s="82" t="str">
        <f>"Q"&amp;" "&amp;VLOOKUP(pro[[#This Row],[Period]],Mapping!A:B,2,0)</f>
        <v>Q 2</v>
      </c>
      <c r="N5474"/>
    </row>
    <row r="5475" spans="1:14" ht="11.25" customHeight="1" x14ac:dyDescent="0.2">
      <c r="A5475" s="42" t="s">
        <v>5</v>
      </c>
      <c r="B5475" s="44" t="s">
        <v>13</v>
      </c>
      <c r="C5475" s="44" t="s">
        <v>57</v>
      </c>
      <c r="D5475" s="43">
        <v>114769.07399999999</v>
      </c>
      <c r="E5475" s="43">
        <v>-18251.575999999997</v>
      </c>
      <c r="F5475" s="45">
        <v>-103950</v>
      </c>
      <c r="G5475" s="45">
        <v>-92220</v>
      </c>
      <c r="H5475" s="45">
        <v>-43010</v>
      </c>
      <c r="I5475" s="55">
        <f>pro[[#This Row],[Admin expenses 3]]+pro[[#This Row],[Admin expenses 2]]+pro[[#This Row],[Admin expenses 1]]+pro[[#This Row],[COGS]]</f>
        <v>-257431.576</v>
      </c>
      <c r="J5475" s="55">
        <f>pro[[#This Row],[Revenue]]+pro[[#This Row],[AdminExp]]</f>
        <v>-142662.50200000001</v>
      </c>
      <c r="K5475" s="83">
        <f>pro[[#This Row],[Profit]]/pro[[#This Row],[Revenue]]</f>
        <v>-1.2430395839910673</v>
      </c>
      <c r="L5475" s="56">
        <f t="shared" si="85"/>
        <v>6</v>
      </c>
      <c r="M5475" s="82" t="str">
        <f>"Q"&amp;" "&amp;VLOOKUP(pro[[#This Row],[Period]],Mapping!A:B,2,0)</f>
        <v>Q 2</v>
      </c>
      <c r="N5475"/>
    </row>
    <row r="5476" spans="1:14" ht="11.25" customHeight="1" x14ac:dyDescent="0.2">
      <c r="A5476" s="42" t="s">
        <v>5</v>
      </c>
      <c r="B5476" s="44" t="s">
        <v>13</v>
      </c>
      <c r="C5476" s="44" t="s">
        <v>57</v>
      </c>
      <c r="D5476" s="43">
        <v>476781.04599999997</v>
      </c>
      <c r="E5476" s="43">
        <v>-32424.776999999998</v>
      </c>
      <c r="F5476" s="45">
        <v>-75080</v>
      </c>
      <c r="G5476" s="45">
        <v>-68890</v>
      </c>
      <c r="H5476" s="45">
        <v>-87090</v>
      </c>
      <c r="I5476" s="55">
        <f>pro[[#This Row],[Admin expenses 3]]+pro[[#This Row],[Admin expenses 2]]+pro[[#This Row],[Admin expenses 1]]+pro[[#This Row],[COGS]]</f>
        <v>-263484.777</v>
      </c>
      <c r="J5476" s="55">
        <f>pro[[#This Row],[Revenue]]+pro[[#This Row],[AdminExp]]</f>
        <v>213296.26899999997</v>
      </c>
      <c r="K5476" s="83">
        <f>pro[[#This Row],[Profit]]/pro[[#This Row],[Revenue]]</f>
        <v>0.44736734144418983</v>
      </c>
      <c r="L5476" s="56">
        <f t="shared" si="85"/>
        <v>6</v>
      </c>
      <c r="M5476" s="82" t="str">
        <f>"Q"&amp;" "&amp;VLOOKUP(pro[[#This Row],[Period]],Mapping!A:B,2,0)</f>
        <v>Q 2</v>
      </c>
      <c r="N5476"/>
    </row>
    <row r="5477" spans="1:14" ht="11.25" customHeight="1" x14ac:dyDescent="0.2">
      <c r="A5477" s="42" t="s">
        <v>5</v>
      </c>
      <c r="B5477" s="44" t="s">
        <v>13</v>
      </c>
      <c r="C5477" s="44" t="s">
        <v>57</v>
      </c>
      <c r="D5477" s="43">
        <v>285163.06699999998</v>
      </c>
      <c r="E5477" s="43">
        <v>-12914.950999999999</v>
      </c>
      <c r="F5477" s="45">
        <v>-103190</v>
      </c>
      <c r="G5477" s="45">
        <v>-26820</v>
      </c>
      <c r="H5477" s="45">
        <v>-30760</v>
      </c>
      <c r="I5477" s="55">
        <f>pro[[#This Row],[Admin expenses 3]]+pro[[#This Row],[Admin expenses 2]]+pro[[#This Row],[Admin expenses 1]]+pro[[#This Row],[COGS]]</f>
        <v>-173684.951</v>
      </c>
      <c r="J5477" s="55">
        <f>pro[[#This Row],[Revenue]]+pro[[#This Row],[AdminExp]]</f>
        <v>111478.11599999998</v>
      </c>
      <c r="K5477" s="83">
        <f>pro[[#This Row],[Profit]]/pro[[#This Row],[Revenue]]</f>
        <v>0.39092760914932922</v>
      </c>
      <c r="L5477" s="56">
        <f t="shared" si="85"/>
        <v>6</v>
      </c>
      <c r="M5477" s="82" t="str">
        <f>"Q"&amp;" "&amp;VLOOKUP(pro[[#This Row],[Period]],Mapping!A:B,2,0)</f>
        <v>Q 2</v>
      </c>
      <c r="N5477"/>
    </row>
    <row r="5478" spans="1:14" ht="11.25" customHeight="1" x14ac:dyDescent="0.2">
      <c r="A5478" s="42" t="s">
        <v>5</v>
      </c>
      <c r="B5478" s="44" t="s">
        <v>13</v>
      </c>
      <c r="C5478" s="44" t="s">
        <v>57</v>
      </c>
      <c r="D5478" s="43">
        <v>29932.363999999994</v>
      </c>
      <c r="E5478" s="43">
        <v>-8868.2439999999988</v>
      </c>
      <c r="F5478" s="45">
        <v>-25250</v>
      </c>
      <c r="G5478" s="45">
        <v>-64500</v>
      </c>
      <c r="H5478" s="45">
        <v>-39190</v>
      </c>
      <c r="I5478" s="55">
        <f>pro[[#This Row],[Admin expenses 3]]+pro[[#This Row],[Admin expenses 2]]+pro[[#This Row],[Admin expenses 1]]+pro[[#This Row],[COGS]]</f>
        <v>-137808.24400000001</v>
      </c>
      <c r="J5478" s="55">
        <f>pro[[#This Row],[Revenue]]+pro[[#This Row],[AdminExp]]</f>
        <v>-107875.88</v>
      </c>
      <c r="K5478" s="83">
        <f>pro[[#This Row],[Profit]]/pro[[#This Row],[Revenue]]</f>
        <v>-3.6039879776953141</v>
      </c>
      <c r="L5478" s="56">
        <f t="shared" si="85"/>
        <v>6</v>
      </c>
      <c r="M5478" s="82" t="str">
        <f>"Q"&amp;" "&amp;VLOOKUP(pro[[#This Row],[Period]],Mapping!A:B,2,0)</f>
        <v>Q 2</v>
      </c>
      <c r="N5478"/>
    </row>
    <row r="5479" spans="1:14" ht="11.25" customHeight="1" x14ac:dyDescent="0.2">
      <c r="A5479" s="42" t="s">
        <v>5</v>
      </c>
      <c r="B5479" s="44" t="s">
        <v>13</v>
      </c>
      <c r="C5479" s="44" t="s">
        <v>58</v>
      </c>
      <c r="D5479" s="43">
        <v>67450.97099999999</v>
      </c>
      <c r="E5479" s="43">
        <v>-11815.243999999999</v>
      </c>
      <c r="F5479" s="45">
        <v>-73040</v>
      </c>
      <c r="G5479" s="45">
        <v>-63060</v>
      </c>
      <c r="H5479" s="45">
        <v>-51760</v>
      </c>
      <c r="I5479" s="55">
        <f>pro[[#This Row],[Admin expenses 3]]+pro[[#This Row],[Admin expenses 2]]+pro[[#This Row],[Admin expenses 1]]+pro[[#This Row],[COGS]]</f>
        <v>-199675.24400000001</v>
      </c>
      <c r="J5479" s="55">
        <f>pro[[#This Row],[Revenue]]+pro[[#This Row],[AdminExp]]</f>
        <v>-132224.27300000002</v>
      </c>
      <c r="K5479" s="83">
        <f>pro[[#This Row],[Profit]]/pro[[#This Row],[Revenue]]</f>
        <v>-1.9603019947629818</v>
      </c>
      <c r="L5479" s="56">
        <f t="shared" si="85"/>
        <v>6</v>
      </c>
      <c r="M5479" s="82" t="str">
        <f>"Q"&amp;" "&amp;VLOOKUP(pro[[#This Row],[Period]],Mapping!A:B,2,0)</f>
        <v>Q 2</v>
      </c>
      <c r="N5479"/>
    </row>
    <row r="5480" spans="1:14" ht="11.25" customHeight="1" x14ac:dyDescent="0.2">
      <c r="A5480" s="42" t="s">
        <v>5</v>
      </c>
      <c r="B5480" s="44" t="s">
        <v>13</v>
      </c>
      <c r="C5480" s="44" t="s">
        <v>59</v>
      </c>
      <c r="D5480" s="43">
        <v>98987.573999999993</v>
      </c>
      <c r="E5480" s="43">
        <v>-30530.163999999997</v>
      </c>
      <c r="F5480" s="45">
        <v>-21790</v>
      </c>
      <c r="G5480" s="45">
        <v>-64120</v>
      </c>
      <c r="H5480" s="45">
        <v>-96130</v>
      </c>
      <c r="I5480" s="55">
        <f>pro[[#This Row],[Admin expenses 3]]+pro[[#This Row],[Admin expenses 2]]+pro[[#This Row],[Admin expenses 1]]+pro[[#This Row],[COGS]]</f>
        <v>-212570.16399999999</v>
      </c>
      <c r="J5480" s="55">
        <f>pro[[#This Row],[Revenue]]+pro[[#This Row],[AdminExp]]</f>
        <v>-113582.59</v>
      </c>
      <c r="K5480" s="83">
        <f>pro[[#This Row],[Profit]]/pro[[#This Row],[Revenue]]</f>
        <v>-1.1474429103596377</v>
      </c>
      <c r="L5480" s="56">
        <f t="shared" si="85"/>
        <v>6</v>
      </c>
      <c r="M5480" s="82" t="str">
        <f>"Q"&amp;" "&amp;VLOOKUP(pro[[#This Row],[Period]],Mapping!A:B,2,0)</f>
        <v>Q 2</v>
      </c>
      <c r="N5480"/>
    </row>
    <row r="5481" spans="1:14" ht="11.25" customHeight="1" x14ac:dyDescent="0.2">
      <c r="A5481" s="42" t="s">
        <v>5</v>
      </c>
      <c r="B5481" s="44" t="s">
        <v>13</v>
      </c>
      <c r="C5481" s="44" t="s">
        <v>57</v>
      </c>
      <c r="D5481" s="43">
        <v>14733.298999999999</v>
      </c>
      <c r="E5481" s="43">
        <v>-38724.867999999995</v>
      </c>
      <c r="F5481" s="45">
        <v>-64850</v>
      </c>
      <c r="G5481" s="45">
        <v>-14790</v>
      </c>
      <c r="H5481" s="45">
        <v>-15050</v>
      </c>
      <c r="I5481" s="55">
        <f>pro[[#This Row],[Admin expenses 3]]+pro[[#This Row],[Admin expenses 2]]+pro[[#This Row],[Admin expenses 1]]+pro[[#This Row],[COGS]]</f>
        <v>-133414.86799999999</v>
      </c>
      <c r="J5481" s="55">
        <f>pro[[#This Row],[Revenue]]+pro[[#This Row],[AdminExp]]</f>
        <v>-118681.56899999999</v>
      </c>
      <c r="K5481" s="83">
        <f>pro[[#This Row],[Profit]]/pro[[#This Row],[Revenue]]</f>
        <v>-8.0553288845899349</v>
      </c>
      <c r="L5481" s="56">
        <f t="shared" si="85"/>
        <v>6</v>
      </c>
      <c r="M5481" s="82" t="str">
        <f>"Q"&amp;" "&amp;VLOOKUP(pro[[#This Row],[Period]],Mapping!A:B,2,0)</f>
        <v>Q 2</v>
      </c>
      <c r="N5481"/>
    </row>
    <row r="5482" spans="1:14" ht="11.25" customHeight="1" x14ac:dyDescent="0.2">
      <c r="A5482" s="42" t="s">
        <v>5</v>
      </c>
      <c r="B5482" s="44" t="s">
        <v>13</v>
      </c>
      <c r="C5482" s="44" t="s">
        <v>57</v>
      </c>
      <c r="D5482" s="43">
        <v>205.45699999999999</v>
      </c>
      <c r="E5482" s="43">
        <v>-735.11199999999997</v>
      </c>
      <c r="F5482" s="45">
        <v>-89410</v>
      </c>
      <c r="G5482" s="45">
        <v>-42330</v>
      </c>
      <c r="H5482" s="45">
        <v>-29380</v>
      </c>
      <c r="I5482" s="55">
        <f>pro[[#This Row],[Admin expenses 3]]+pro[[#This Row],[Admin expenses 2]]+pro[[#This Row],[Admin expenses 1]]+pro[[#This Row],[COGS]]</f>
        <v>-161855.11199999999</v>
      </c>
      <c r="J5482" s="55">
        <f>pro[[#This Row],[Revenue]]+pro[[#This Row],[AdminExp]]</f>
        <v>-161649.655</v>
      </c>
      <c r="K5482" s="83">
        <f>pro[[#This Row],[Profit]]/pro[[#This Row],[Revenue]]</f>
        <v>-786.78095659919109</v>
      </c>
      <c r="L5482" s="56">
        <f t="shared" si="85"/>
        <v>6</v>
      </c>
      <c r="M5482" s="82" t="str">
        <f>"Q"&amp;" "&amp;VLOOKUP(pro[[#This Row],[Period]],Mapping!A:B,2,0)</f>
        <v>Q 2</v>
      </c>
      <c r="N5482"/>
    </row>
    <row r="5483" spans="1:14" ht="11.25" customHeight="1" x14ac:dyDescent="0.2">
      <c r="A5483" s="42" t="s">
        <v>5</v>
      </c>
      <c r="B5483" s="44" t="s">
        <v>13</v>
      </c>
      <c r="C5483" s="44" t="s">
        <v>57</v>
      </c>
      <c r="D5483" s="43">
        <v>63885.786999999997</v>
      </c>
      <c r="E5483" s="43">
        <v>-113261.63099999998</v>
      </c>
      <c r="F5483" s="45">
        <v>-32140</v>
      </c>
      <c r="G5483" s="45">
        <v>-59020</v>
      </c>
      <c r="H5483" s="45">
        <v>-57290</v>
      </c>
      <c r="I5483" s="55">
        <f>pro[[#This Row],[Admin expenses 3]]+pro[[#This Row],[Admin expenses 2]]+pro[[#This Row],[Admin expenses 1]]+pro[[#This Row],[COGS]]</f>
        <v>-261711.63099999999</v>
      </c>
      <c r="J5483" s="55">
        <f>pro[[#This Row],[Revenue]]+pro[[#This Row],[AdminExp]]</f>
        <v>-197825.84399999998</v>
      </c>
      <c r="K5483" s="83">
        <f>pro[[#This Row],[Profit]]/pro[[#This Row],[Revenue]]</f>
        <v>-3.0965548565598793</v>
      </c>
      <c r="L5483" s="56">
        <f t="shared" si="85"/>
        <v>6</v>
      </c>
      <c r="M5483" s="82" t="str">
        <f>"Q"&amp;" "&amp;VLOOKUP(pro[[#This Row],[Period]],Mapping!A:B,2,0)</f>
        <v>Q 2</v>
      </c>
      <c r="N5483"/>
    </row>
    <row r="5484" spans="1:14" ht="11.25" customHeight="1" x14ac:dyDescent="0.2">
      <c r="A5484" s="42" t="s">
        <v>5</v>
      </c>
      <c r="B5484" s="44" t="s">
        <v>13</v>
      </c>
      <c r="C5484" s="44" t="s">
        <v>57</v>
      </c>
      <c r="D5484" s="43">
        <v>35177.31</v>
      </c>
      <c r="E5484" s="43">
        <v>-17841.803</v>
      </c>
      <c r="F5484" s="45">
        <v>-23270</v>
      </c>
      <c r="G5484" s="45">
        <v>-33360</v>
      </c>
      <c r="H5484" s="45">
        <v>-49090</v>
      </c>
      <c r="I5484" s="55">
        <f>pro[[#This Row],[Admin expenses 3]]+pro[[#This Row],[Admin expenses 2]]+pro[[#This Row],[Admin expenses 1]]+pro[[#This Row],[COGS]]</f>
        <v>-123561.803</v>
      </c>
      <c r="J5484" s="55">
        <f>pro[[#This Row],[Revenue]]+pro[[#This Row],[AdminExp]]</f>
        <v>-88384.493000000002</v>
      </c>
      <c r="K5484" s="83">
        <f>pro[[#This Row],[Profit]]/pro[[#This Row],[Revenue]]</f>
        <v>-2.5125426873174783</v>
      </c>
      <c r="L5484" s="56">
        <f t="shared" si="85"/>
        <v>6</v>
      </c>
      <c r="M5484" s="82" t="str">
        <f>"Q"&amp;" "&amp;VLOOKUP(pro[[#This Row],[Period]],Mapping!A:B,2,0)</f>
        <v>Q 2</v>
      </c>
      <c r="N5484"/>
    </row>
    <row r="5485" spans="1:14" ht="11.25" customHeight="1" x14ac:dyDescent="0.2">
      <c r="A5485" s="42" t="s">
        <v>5</v>
      </c>
      <c r="B5485" s="44" t="s">
        <v>13</v>
      </c>
      <c r="C5485" s="44" t="s">
        <v>57</v>
      </c>
      <c r="D5485" s="43">
        <v>33904.142999999996</v>
      </c>
      <c r="E5485" s="43">
        <v>-20857.010999999999</v>
      </c>
      <c r="F5485" s="45">
        <v>-86000</v>
      </c>
      <c r="G5485" s="45">
        <v>-104410</v>
      </c>
      <c r="H5485" s="45">
        <v>-54410</v>
      </c>
      <c r="I5485" s="55">
        <f>pro[[#This Row],[Admin expenses 3]]+pro[[#This Row],[Admin expenses 2]]+pro[[#This Row],[Admin expenses 1]]+pro[[#This Row],[COGS]]</f>
        <v>-265677.011</v>
      </c>
      <c r="J5485" s="55">
        <f>pro[[#This Row],[Revenue]]+pro[[#This Row],[AdminExp]]</f>
        <v>-231772.86800000002</v>
      </c>
      <c r="K5485" s="83">
        <f>pro[[#This Row],[Profit]]/pro[[#This Row],[Revenue]]</f>
        <v>-6.8361222992718043</v>
      </c>
      <c r="L5485" s="56">
        <f t="shared" si="85"/>
        <v>6</v>
      </c>
      <c r="M5485" s="82" t="str">
        <f>"Q"&amp;" "&amp;VLOOKUP(pro[[#This Row],[Period]],Mapping!A:B,2,0)</f>
        <v>Q 2</v>
      </c>
      <c r="N5485"/>
    </row>
    <row r="5486" spans="1:14" ht="11.25" customHeight="1" x14ac:dyDescent="0.2">
      <c r="A5486" s="42" t="s">
        <v>5</v>
      </c>
      <c r="B5486" s="44" t="s">
        <v>13</v>
      </c>
      <c r="C5486" s="44" t="s">
        <v>58</v>
      </c>
      <c r="D5486" s="43">
        <v>10314.996999999999</v>
      </c>
      <c r="E5486" s="43">
        <v>-9291.3590000000004</v>
      </c>
      <c r="F5486" s="45">
        <v>-17500</v>
      </c>
      <c r="G5486" s="45">
        <v>-75540</v>
      </c>
      <c r="H5486" s="45">
        <v>-38730</v>
      </c>
      <c r="I5486" s="55">
        <f>pro[[#This Row],[Admin expenses 3]]+pro[[#This Row],[Admin expenses 2]]+pro[[#This Row],[Admin expenses 1]]+pro[[#This Row],[COGS]]</f>
        <v>-141061.359</v>
      </c>
      <c r="J5486" s="55">
        <f>pro[[#This Row],[Revenue]]+pro[[#This Row],[AdminExp]]</f>
        <v>-130746.36199999999</v>
      </c>
      <c r="K5486" s="83">
        <f>pro[[#This Row],[Profit]]/pro[[#This Row],[Revenue]]</f>
        <v>-12.675365974415698</v>
      </c>
      <c r="L5486" s="56">
        <f t="shared" si="85"/>
        <v>6</v>
      </c>
      <c r="M5486" s="82" t="str">
        <f>"Q"&amp;" "&amp;VLOOKUP(pro[[#This Row],[Period]],Mapping!A:B,2,0)</f>
        <v>Q 2</v>
      </c>
      <c r="N5486"/>
    </row>
    <row r="5487" spans="1:14" ht="11.25" customHeight="1" x14ac:dyDescent="0.2">
      <c r="A5487" s="42" t="s">
        <v>5</v>
      </c>
      <c r="B5487" s="44" t="s">
        <v>13</v>
      </c>
      <c r="C5487" s="44" t="s">
        <v>59</v>
      </c>
      <c r="D5487" s="43">
        <v>7090.482</v>
      </c>
      <c r="E5487" s="43">
        <v>-1244.1869999999999</v>
      </c>
      <c r="F5487" s="45">
        <v>-87350</v>
      </c>
      <c r="G5487" s="45">
        <v>-25670</v>
      </c>
      <c r="H5487" s="45">
        <v>-36840</v>
      </c>
      <c r="I5487" s="55">
        <f>pro[[#This Row],[Admin expenses 3]]+pro[[#This Row],[Admin expenses 2]]+pro[[#This Row],[Admin expenses 1]]+pro[[#This Row],[COGS]]</f>
        <v>-151104.18700000001</v>
      </c>
      <c r="J5487" s="55">
        <f>pro[[#This Row],[Revenue]]+pro[[#This Row],[AdminExp]]</f>
        <v>-144013.70500000002</v>
      </c>
      <c r="K5487" s="83">
        <f>pro[[#This Row],[Profit]]/pro[[#This Row],[Revenue]]</f>
        <v>-20.310848402125558</v>
      </c>
      <c r="L5487" s="56">
        <f t="shared" si="85"/>
        <v>6</v>
      </c>
      <c r="M5487" s="82" t="str">
        <f>"Q"&amp;" "&amp;VLOOKUP(pro[[#This Row],[Period]],Mapping!A:B,2,0)</f>
        <v>Q 2</v>
      </c>
      <c r="N5487"/>
    </row>
    <row r="5488" spans="1:14" ht="11.25" customHeight="1" x14ac:dyDescent="0.2">
      <c r="A5488" s="42" t="s">
        <v>5</v>
      </c>
      <c r="B5488" s="44" t="s">
        <v>13</v>
      </c>
      <c r="C5488" s="44" t="s">
        <v>57</v>
      </c>
      <c r="D5488" s="43">
        <v>15464.126999999999</v>
      </c>
      <c r="E5488" s="43">
        <v>-2619.1129999999998</v>
      </c>
      <c r="F5488" s="45">
        <v>-66430</v>
      </c>
      <c r="G5488" s="45">
        <v>-16550</v>
      </c>
      <c r="H5488" s="45">
        <v>-32690</v>
      </c>
      <c r="I5488" s="55">
        <f>pro[[#This Row],[Admin expenses 3]]+pro[[#This Row],[Admin expenses 2]]+pro[[#This Row],[Admin expenses 1]]+pro[[#This Row],[COGS]]</f>
        <v>-118289.113</v>
      </c>
      <c r="J5488" s="55">
        <f>pro[[#This Row],[Revenue]]+pro[[#This Row],[AdminExp]]</f>
        <v>-102824.986</v>
      </c>
      <c r="K5488" s="83">
        <f>pro[[#This Row],[Profit]]/pro[[#This Row],[Revenue]]</f>
        <v>-6.6492590238039311</v>
      </c>
      <c r="L5488" s="56">
        <f t="shared" si="85"/>
        <v>6</v>
      </c>
      <c r="M5488" s="82" t="str">
        <f>"Q"&amp;" "&amp;VLOOKUP(pro[[#This Row],[Period]],Mapping!A:B,2,0)</f>
        <v>Q 2</v>
      </c>
      <c r="N5488"/>
    </row>
    <row r="5489" spans="1:14" ht="11.25" customHeight="1" x14ac:dyDescent="0.2">
      <c r="A5489" s="42" t="s">
        <v>5</v>
      </c>
      <c r="B5489" s="44" t="s">
        <v>13</v>
      </c>
      <c r="C5489" s="44" t="s">
        <v>57</v>
      </c>
      <c r="D5489" s="43">
        <v>25221.524999999998</v>
      </c>
      <c r="E5489" s="43">
        <v>-46667.662999999993</v>
      </c>
      <c r="F5489" s="45">
        <v>-78490</v>
      </c>
      <c r="G5489" s="45">
        <v>-22700</v>
      </c>
      <c r="H5489" s="45">
        <v>-83650</v>
      </c>
      <c r="I5489" s="55">
        <f>pro[[#This Row],[Admin expenses 3]]+pro[[#This Row],[Admin expenses 2]]+pro[[#This Row],[Admin expenses 1]]+pro[[#This Row],[COGS]]</f>
        <v>-231507.663</v>
      </c>
      <c r="J5489" s="55">
        <f>pro[[#This Row],[Revenue]]+pro[[#This Row],[AdminExp]]</f>
        <v>-206286.13800000001</v>
      </c>
      <c r="K5489" s="83">
        <f>pro[[#This Row],[Profit]]/pro[[#This Row],[Revenue]]</f>
        <v>-8.1789716521899454</v>
      </c>
      <c r="L5489" s="56">
        <f t="shared" si="85"/>
        <v>6</v>
      </c>
      <c r="M5489" s="82" t="str">
        <f>"Q"&amp;" "&amp;VLOOKUP(pro[[#This Row],[Period]],Mapping!A:B,2,0)</f>
        <v>Q 2</v>
      </c>
      <c r="N5489"/>
    </row>
    <row r="5490" spans="1:14" ht="11.25" customHeight="1" x14ac:dyDescent="0.2">
      <c r="A5490" s="42" t="s">
        <v>5</v>
      </c>
      <c r="B5490" s="44" t="s">
        <v>13</v>
      </c>
      <c r="C5490" s="44" t="s">
        <v>57</v>
      </c>
      <c r="D5490" s="43">
        <v>39832.148999999998</v>
      </c>
      <c r="E5490" s="43">
        <v>-45146.836000000003</v>
      </c>
      <c r="F5490" s="45">
        <v>-87750</v>
      </c>
      <c r="G5490" s="45">
        <v>-60320</v>
      </c>
      <c r="H5490" s="45">
        <v>-30420</v>
      </c>
      <c r="I5490" s="55">
        <f>pro[[#This Row],[Admin expenses 3]]+pro[[#This Row],[Admin expenses 2]]+pro[[#This Row],[Admin expenses 1]]+pro[[#This Row],[COGS]]</f>
        <v>-223636.83600000001</v>
      </c>
      <c r="J5490" s="55">
        <f>pro[[#This Row],[Revenue]]+pro[[#This Row],[AdminExp]]</f>
        <v>-183804.68700000001</v>
      </c>
      <c r="K5490" s="83">
        <f>pro[[#This Row],[Profit]]/pro[[#This Row],[Revenue]]</f>
        <v>-4.6144808054418558</v>
      </c>
      <c r="L5490" s="56">
        <f t="shared" si="85"/>
        <v>6</v>
      </c>
      <c r="M5490" s="82" t="str">
        <f>"Q"&amp;" "&amp;VLOOKUP(pro[[#This Row],[Period]],Mapping!A:B,2,0)</f>
        <v>Q 2</v>
      </c>
      <c r="N5490"/>
    </row>
    <row r="5491" spans="1:14" ht="11.25" customHeight="1" x14ac:dyDescent="0.2">
      <c r="A5491" s="42" t="s">
        <v>5</v>
      </c>
      <c r="B5491" s="44" t="s">
        <v>13</v>
      </c>
      <c r="C5491" s="44" t="s">
        <v>58</v>
      </c>
      <c r="D5491" s="43">
        <v>135189.66999999998</v>
      </c>
      <c r="E5491" s="43">
        <v>-152910.02299999999</v>
      </c>
      <c r="F5491" s="45">
        <v>-56940</v>
      </c>
      <c r="G5491" s="45">
        <v>-49090</v>
      </c>
      <c r="H5491" s="45">
        <v>-46640</v>
      </c>
      <c r="I5491" s="55">
        <f>pro[[#This Row],[Admin expenses 3]]+pro[[#This Row],[Admin expenses 2]]+pro[[#This Row],[Admin expenses 1]]+pro[[#This Row],[COGS]]</f>
        <v>-305580.02299999999</v>
      </c>
      <c r="J5491" s="55">
        <f>pro[[#This Row],[Revenue]]+pro[[#This Row],[AdminExp]]</f>
        <v>-170390.353</v>
      </c>
      <c r="K5491" s="83">
        <f>pro[[#This Row],[Profit]]/pro[[#This Row],[Revenue]]</f>
        <v>-1.2603799757777352</v>
      </c>
      <c r="L5491" s="56">
        <f t="shared" si="85"/>
        <v>6</v>
      </c>
      <c r="M5491" s="82" t="str">
        <f>"Q"&amp;" "&amp;VLOOKUP(pro[[#This Row],[Period]],Mapping!A:B,2,0)</f>
        <v>Q 2</v>
      </c>
      <c r="N5491"/>
    </row>
    <row r="5492" spans="1:14" ht="11.25" customHeight="1" x14ac:dyDescent="0.2">
      <c r="A5492" s="42" t="s">
        <v>5</v>
      </c>
      <c r="B5492" s="44" t="s">
        <v>13</v>
      </c>
      <c r="C5492" s="44" t="s">
        <v>59</v>
      </c>
      <c r="D5492" s="43">
        <v>7336.5809999999992</v>
      </c>
      <c r="E5492" s="43">
        <v>-10625.992999999999</v>
      </c>
      <c r="F5492" s="45">
        <v>-79560</v>
      </c>
      <c r="G5492" s="45">
        <v>-42980</v>
      </c>
      <c r="H5492" s="45">
        <v>-25450</v>
      </c>
      <c r="I5492" s="55">
        <f>pro[[#This Row],[Admin expenses 3]]+pro[[#This Row],[Admin expenses 2]]+pro[[#This Row],[Admin expenses 1]]+pro[[#This Row],[COGS]]</f>
        <v>-158615.99299999999</v>
      </c>
      <c r="J5492" s="55">
        <f>pro[[#This Row],[Revenue]]+pro[[#This Row],[AdminExp]]</f>
        <v>-151279.41199999998</v>
      </c>
      <c r="K5492" s="83">
        <f>pro[[#This Row],[Profit]]/pro[[#This Row],[Revenue]]</f>
        <v>-20.619878932707209</v>
      </c>
      <c r="L5492" s="56">
        <f t="shared" si="85"/>
        <v>6</v>
      </c>
      <c r="M5492" s="82" t="str">
        <f>"Q"&amp;" "&amp;VLOOKUP(pro[[#This Row],[Period]],Mapping!A:B,2,0)</f>
        <v>Q 2</v>
      </c>
      <c r="N5492"/>
    </row>
    <row r="5493" spans="1:14" ht="11.25" customHeight="1" x14ac:dyDescent="0.2">
      <c r="A5493" s="42" t="s">
        <v>5</v>
      </c>
      <c r="B5493" s="44" t="s">
        <v>13</v>
      </c>
      <c r="C5493" s="44" t="s">
        <v>57</v>
      </c>
      <c r="D5493" s="43">
        <v>152099.962</v>
      </c>
      <c r="E5493" s="43">
        <v>-67526.046000000002</v>
      </c>
      <c r="F5493" s="45">
        <v>-29180</v>
      </c>
      <c r="G5493" s="45">
        <v>-16070</v>
      </c>
      <c r="H5493" s="45">
        <v>-19440</v>
      </c>
      <c r="I5493" s="55">
        <f>pro[[#This Row],[Admin expenses 3]]+pro[[#This Row],[Admin expenses 2]]+pro[[#This Row],[Admin expenses 1]]+pro[[#This Row],[COGS]]</f>
        <v>-132216.046</v>
      </c>
      <c r="J5493" s="55">
        <f>pro[[#This Row],[Revenue]]+pro[[#This Row],[AdminExp]]</f>
        <v>19883.915999999997</v>
      </c>
      <c r="K5493" s="83">
        <f>pro[[#This Row],[Profit]]/pro[[#This Row],[Revenue]]</f>
        <v>0.13072926343005922</v>
      </c>
      <c r="L5493" s="56">
        <f t="shared" si="85"/>
        <v>6</v>
      </c>
      <c r="M5493" s="82" t="str">
        <f>"Q"&amp;" "&amp;VLOOKUP(pro[[#This Row],[Period]],Mapping!A:B,2,0)</f>
        <v>Q 2</v>
      </c>
      <c r="N5493"/>
    </row>
    <row r="5494" spans="1:14" ht="11.25" customHeight="1" x14ac:dyDescent="0.2">
      <c r="A5494" s="42" t="s">
        <v>5</v>
      </c>
      <c r="B5494" s="44" t="s">
        <v>13</v>
      </c>
      <c r="C5494" s="44" t="s">
        <v>57</v>
      </c>
      <c r="D5494" s="43">
        <v>44863.377999999997</v>
      </c>
      <c r="E5494" s="43">
        <v>-39453.294999999998</v>
      </c>
      <c r="F5494" s="45">
        <v>-54540</v>
      </c>
      <c r="G5494" s="45">
        <v>-37870</v>
      </c>
      <c r="H5494" s="45">
        <v>-28970</v>
      </c>
      <c r="I5494" s="55">
        <f>pro[[#This Row],[Admin expenses 3]]+pro[[#This Row],[Admin expenses 2]]+pro[[#This Row],[Admin expenses 1]]+pro[[#This Row],[COGS]]</f>
        <v>-160833.29499999998</v>
      </c>
      <c r="J5494" s="55">
        <f>pro[[#This Row],[Revenue]]+pro[[#This Row],[AdminExp]]</f>
        <v>-115969.91699999999</v>
      </c>
      <c r="K5494" s="83">
        <f>pro[[#This Row],[Profit]]/pro[[#This Row],[Revenue]]</f>
        <v>-2.5849573119527469</v>
      </c>
      <c r="L5494" s="56">
        <f t="shared" si="85"/>
        <v>6</v>
      </c>
      <c r="M5494" s="82" t="str">
        <f>"Q"&amp;" "&amp;VLOOKUP(pro[[#This Row],[Period]],Mapping!A:B,2,0)</f>
        <v>Q 2</v>
      </c>
      <c r="N5494"/>
    </row>
    <row r="5495" spans="1:14" ht="11.25" customHeight="1" x14ac:dyDescent="0.2">
      <c r="A5495" s="42" t="s">
        <v>5</v>
      </c>
      <c r="B5495" s="44" t="s">
        <v>13</v>
      </c>
      <c r="C5495" s="44" t="s">
        <v>58</v>
      </c>
      <c r="D5495" s="43">
        <v>180880.45499999999</v>
      </c>
      <c r="E5495" s="43">
        <v>-279297.46599999996</v>
      </c>
      <c r="F5495" s="45">
        <v>-63150</v>
      </c>
      <c r="G5495" s="45">
        <v>-30570</v>
      </c>
      <c r="H5495" s="45">
        <v>-62730</v>
      </c>
      <c r="I5495" s="55">
        <f>pro[[#This Row],[Admin expenses 3]]+pro[[#This Row],[Admin expenses 2]]+pro[[#This Row],[Admin expenses 1]]+pro[[#This Row],[COGS]]</f>
        <v>-435747.46599999996</v>
      </c>
      <c r="J5495" s="55">
        <f>pro[[#This Row],[Revenue]]+pro[[#This Row],[AdminExp]]</f>
        <v>-254867.01099999997</v>
      </c>
      <c r="K5495" s="83">
        <f>pro[[#This Row],[Profit]]/pro[[#This Row],[Revenue]]</f>
        <v>-1.4090356583855341</v>
      </c>
      <c r="L5495" s="56">
        <f t="shared" si="85"/>
        <v>6</v>
      </c>
      <c r="M5495" s="82" t="str">
        <f>"Q"&amp;" "&amp;VLOOKUP(pro[[#This Row],[Period]],Mapping!A:B,2,0)</f>
        <v>Q 2</v>
      </c>
      <c r="N5495"/>
    </row>
    <row r="5496" spans="1:14" ht="11.25" customHeight="1" x14ac:dyDescent="0.2">
      <c r="A5496" s="42" t="s">
        <v>5</v>
      </c>
      <c r="B5496" s="44" t="s">
        <v>13</v>
      </c>
      <c r="C5496" s="44" t="s">
        <v>59</v>
      </c>
      <c r="D5496" s="43">
        <v>3081939.9240000001</v>
      </c>
      <c r="E5496" s="43">
        <v>-194685.33699999997</v>
      </c>
      <c r="F5496" s="45">
        <v>-18090</v>
      </c>
      <c r="G5496" s="45">
        <v>-15690</v>
      </c>
      <c r="H5496" s="45">
        <v>-18520</v>
      </c>
      <c r="I5496" s="55">
        <f>pro[[#This Row],[Admin expenses 3]]+pro[[#This Row],[Admin expenses 2]]+pro[[#This Row],[Admin expenses 1]]+pro[[#This Row],[COGS]]</f>
        <v>-246985.33699999997</v>
      </c>
      <c r="J5496" s="55">
        <f>pro[[#This Row],[Revenue]]+pro[[#This Row],[AdminExp]]</f>
        <v>2834954.5870000003</v>
      </c>
      <c r="K5496" s="83">
        <f>pro[[#This Row],[Profit]]/pro[[#This Row],[Revenue]]</f>
        <v>0.91986043106270499</v>
      </c>
      <c r="L5496" s="56">
        <f t="shared" si="85"/>
        <v>6</v>
      </c>
      <c r="M5496" s="82" t="str">
        <f>"Q"&amp;" "&amp;VLOOKUP(pro[[#This Row],[Period]],Mapping!A:B,2,0)</f>
        <v>Q 2</v>
      </c>
      <c r="N5496"/>
    </row>
    <row r="5497" spans="1:14" ht="11.25" customHeight="1" x14ac:dyDescent="0.2">
      <c r="A5497" s="42" t="s">
        <v>5</v>
      </c>
      <c r="B5497" s="44" t="s">
        <v>13</v>
      </c>
      <c r="C5497" s="44" t="s">
        <v>57</v>
      </c>
      <c r="D5497" s="43">
        <v>3242199.6460000002</v>
      </c>
      <c r="E5497" s="43">
        <v>-3281564.9020000002</v>
      </c>
      <c r="F5497" s="45">
        <v>-94710</v>
      </c>
      <c r="G5497" s="45">
        <v>-21190</v>
      </c>
      <c r="H5497" s="45">
        <v>-75210</v>
      </c>
      <c r="I5497" s="55">
        <f>pro[[#This Row],[Admin expenses 3]]+pro[[#This Row],[Admin expenses 2]]+pro[[#This Row],[Admin expenses 1]]+pro[[#This Row],[COGS]]</f>
        <v>-3472674.9020000002</v>
      </c>
      <c r="J5497" s="55">
        <f>pro[[#This Row],[Revenue]]+pro[[#This Row],[AdminExp]]</f>
        <v>-230475.25600000005</v>
      </c>
      <c r="K5497" s="83">
        <f>pro[[#This Row],[Profit]]/pro[[#This Row],[Revenue]]</f>
        <v>-7.1086077714043405E-2</v>
      </c>
      <c r="L5497" s="56">
        <f t="shared" si="85"/>
        <v>6</v>
      </c>
      <c r="M5497" s="82" t="str">
        <f>"Q"&amp;" "&amp;VLOOKUP(pro[[#This Row],[Period]],Mapping!A:B,2,0)</f>
        <v>Q 2</v>
      </c>
      <c r="N5497"/>
    </row>
    <row r="5498" spans="1:14" ht="11.25" customHeight="1" x14ac:dyDescent="0.2">
      <c r="A5498" s="42" t="s">
        <v>5</v>
      </c>
      <c r="B5498" s="44" t="s">
        <v>13</v>
      </c>
      <c r="C5498" s="44" t="s">
        <v>57</v>
      </c>
      <c r="D5498" s="43">
        <v>32558.819999999996</v>
      </c>
      <c r="E5498" s="43">
        <v>-7511.097999999999</v>
      </c>
      <c r="F5498" s="45">
        <v>-31170</v>
      </c>
      <c r="G5498" s="45">
        <v>-94910</v>
      </c>
      <c r="H5498" s="45">
        <v>-21080</v>
      </c>
      <c r="I5498" s="55">
        <f>pro[[#This Row],[Admin expenses 3]]+pro[[#This Row],[Admin expenses 2]]+pro[[#This Row],[Admin expenses 1]]+pro[[#This Row],[COGS]]</f>
        <v>-154671.098</v>
      </c>
      <c r="J5498" s="55">
        <f>pro[[#This Row],[Revenue]]+pro[[#This Row],[AdminExp]]</f>
        <v>-122112.27800000001</v>
      </c>
      <c r="K5498" s="83">
        <f>pro[[#This Row],[Profit]]/pro[[#This Row],[Revenue]]</f>
        <v>-3.7505130099923774</v>
      </c>
      <c r="L5498" s="56">
        <f t="shared" si="85"/>
        <v>6</v>
      </c>
      <c r="M5498" s="82" t="str">
        <f>"Q"&amp;" "&amp;VLOOKUP(pro[[#This Row],[Period]],Mapping!A:B,2,0)</f>
        <v>Q 2</v>
      </c>
      <c r="N5498"/>
    </row>
    <row r="5499" spans="1:14" ht="11.25" customHeight="1" x14ac:dyDescent="0.2">
      <c r="A5499" s="42" t="s">
        <v>5</v>
      </c>
      <c r="B5499" s="44" t="s">
        <v>13</v>
      </c>
      <c r="C5499" s="44" t="s">
        <v>57</v>
      </c>
      <c r="D5499" s="43">
        <v>3506.4049999999997</v>
      </c>
      <c r="E5499" s="43">
        <v>-1385.251</v>
      </c>
      <c r="F5499" s="45">
        <v>-13910</v>
      </c>
      <c r="G5499" s="45">
        <v>-13740</v>
      </c>
      <c r="H5499" s="45">
        <v>-86740</v>
      </c>
      <c r="I5499" s="55">
        <f>pro[[#This Row],[Admin expenses 3]]+pro[[#This Row],[Admin expenses 2]]+pro[[#This Row],[Admin expenses 1]]+pro[[#This Row],[COGS]]</f>
        <v>-115775.251</v>
      </c>
      <c r="J5499" s="55">
        <f>pro[[#This Row],[Revenue]]+pro[[#This Row],[AdminExp]]</f>
        <v>-112268.84600000001</v>
      </c>
      <c r="K5499" s="83">
        <f>pro[[#This Row],[Profit]]/pro[[#This Row],[Revenue]]</f>
        <v>-32.018219800622006</v>
      </c>
      <c r="L5499" s="56">
        <f t="shared" si="85"/>
        <v>6</v>
      </c>
      <c r="M5499" s="82" t="str">
        <f>"Q"&amp;" "&amp;VLOOKUP(pro[[#This Row],[Period]],Mapping!A:B,2,0)</f>
        <v>Q 2</v>
      </c>
      <c r="N5499"/>
    </row>
    <row r="5500" spans="1:14" ht="11.25" customHeight="1" x14ac:dyDescent="0.2">
      <c r="A5500" s="42" t="s">
        <v>5</v>
      </c>
      <c r="B5500" s="44" t="s">
        <v>13</v>
      </c>
      <c r="C5500" s="44" t="s">
        <v>58</v>
      </c>
      <c r="D5500" s="43">
        <v>8875.1319999999996</v>
      </c>
      <c r="E5500" s="43">
        <v>-3860.2129999999997</v>
      </c>
      <c r="F5500" s="45">
        <v>-103040</v>
      </c>
      <c r="G5500" s="45">
        <v>-49950</v>
      </c>
      <c r="H5500" s="45">
        <v>-104960</v>
      </c>
      <c r="I5500" s="55">
        <f>pro[[#This Row],[Admin expenses 3]]+pro[[#This Row],[Admin expenses 2]]+pro[[#This Row],[Admin expenses 1]]+pro[[#This Row],[COGS]]</f>
        <v>-261810.21299999999</v>
      </c>
      <c r="J5500" s="55">
        <f>pro[[#This Row],[Revenue]]+pro[[#This Row],[AdminExp]]</f>
        <v>-252935.08099999998</v>
      </c>
      <c r="K5500" s="83">
        <f>pro[[#This Row],[Profit]]/pro[[#This Row],[Revenue]]</f>
        <v>-28.499303559654098</v>
      </c>
      <c r="L5500" s="56">
        <f t="shared" si="85"/>
        <v>6</v>
      </c>
      <c r="M5500" s="82" t="str">
        <f>"Q"&amp;" "&amp;VLOOKUP(pro[[#This Row],[Period]],Mapping!A:B,2,0)</f>
        <v>Q 2</v>
      </c>
      <c r="N5500"/>
    </row>
    <row r="5501" spans="1:14" ht="11.25" customHeight="1" x14ac:dyDescent="0.2">
      <c r="A5501" s="42" t="s">
        <v>5</v>
      </c>
      <c r="B5501" s="44" t="s">
        <v>13</v>
      </c>
      <c r="C5501" s="44" t="s">
        <v>59</v>
      </c>
      <c r="D5501" s="43">
        <v>187260.21300000002</v>
      </c>
      <c r="E5501" s="43">
        <v>-32209.393999999997</v>
      </c>
      <c r="F5501" s="45">
        <v>-21540</v>
      </c>
      <c r="G5501" s="45">
        <v>-17300</v>
      </c>
      <c r="H5501" s="45">
        <v>-28340</v>
      </c>
      <c r="I5501" s="55">
        <f>pro[[#This Row],[Admin expenses 3]]+pro[[#This Row],[Admin expenses 2]]+pro[[#This Row],[Admin expenses 1]]+pro[[#This Row],[COGS]]</f>
        <v>-99389.394</v>
      </c>
      <c r="J5501" s="55">
        <f>pro[[#This Row],[Revenue]]+pro[[#This Row],[AdminExp]]</f>
        <v>87870.819000000018</v>
      </c>
      <c r="K5501" s="83">
        <f>pro[[#This Row],[Profit]]/pro[[#This Row],[Revenue]]</f>
        <v>0.46924446785714169</v>
      </c>
      <c r="L5501" s="56">
        <f t="shared" si="85"/>
        <v>6</v>
      </c>
      <c r="M5501" s="82" t="str">
        <f>"Q"&amp;" "&amp;VLOOKUP(pro[[#This Row],[Period]],Mapping!A:B,2,0)</f>
        <v>Q 2</v>
      </c>
      <c r="N5501"/>
    </row>
    <row r="5502" spans="1:14" ht="11.25" customHeight="1" x14ac:dyDescent="0.2">
      <c r="A5502" s="42" t="s">
        <v>5</v>
      </c>
      <c r="B5502" s="44" t="s">
        <v>13</v>
      </c>
      <c r="C5502" s="44" t="s">
        <v>60</v>
      </c>
      <c r="D5502" s="43">
        <v>47827.864000000001</v>
      </c>
      <c r="E5502" s="43">
        <v>-16789.64</v>
      </c>
      <c r="F5502" s="45">
        <v>-57180</v>
      </c>
      <c r="G5502" s="45">
        <v>-69430</v>
      </c>
      <c r="H5502" s="45">
        <v>-20540</v>
      </c>
      <c r="I5502" s="55">
        <f>pro[[#This Row],[Admin expenses 3]]+pro[[#This Row],[Admin expenses 2]]+pro[[#This Row],[Admin expenses 1]]+pro[[#This Row],[COGS]]</f>
        <v>-163939.64000000001</v>
      </c>
      <c r="J5502" s="55">
        <f>pro[[#This Row],[Revenue]]+pro[[#This Row],[AdminExp]]</f>
        <v>-116111.77600000001</v>
      </c>
      <c r="K5502" s="83">
        <f>pro[[#This Row],[Profit]]/pro[[#This Row],[Revenue]]</f>
        <v>-2.4277014754411783</v>
      </c>
      <c r="L5502" s="56">
        <f t="shared" si="85"/>
        <v>6</v>
      </c>
      <c r="M5502" s="82" t="str">
        <f>"Q"&amp;" "&amp;VLOOKUP(pro[[#This Row],[Period]],Mapping!A:B,2,0)</f>
        <v>Q 2</v>
      </c>
      <c r="N5502"/>
    </row>
    <row r="5503" spans="1:14" ht="11.25" customHeight="1" x14ac:dyDescent="0.2">
      <c r="A5503" s="42" t="s">
        <v>5</v>
      </c>
      <c r="B5503" s="44" t="s">
        <v>13</v>
      </c>
      <c r="C5503" s="44" t="s">
        <v>57</v>
      </c>
      <c r="D5503" s="43">
        <v>5437.0259999999998</v>
      </c>
      <c r="E5503" s="43">
        <v>-2377.7949999999996</v>
      </c>
      <c r="F5503" s="45">
        <v>-54380</v>
      </c>
      <c r="G5503" s="45">
        <v>-13820</v>
      </c>
      <c r="H5503" s="45">
        <v>-44780</v>
      </c>
      <c r="I5503" s="55">
        <f>pro[[#This Row],[Admin expenses 3]]+pro[[#This Row],[Admin expenses 2]]+pro[[#This Row],[Admin expenses 1]]+pro[[#This Row],[COGS]]</f>
        <v>-115357.795</v>
      </c>
      <c r="J5503" s="55">
        <f>pro[[#This Row],[Revenue]]+pro[[#This Row],[AdminExp]]</f>
        <v>-109920.769</v>
      </c>
      <c r="K5503" s="83">
        <f>pro[[#This Row],[Profit]]/pro[[#This Row],[Revenue]]</f>
        <v>-20.217076210413563</v>
      </c>
      <c r="L5503" s="56">
        <f t="shared" si="85"/>
        <v>6</v>
      </c>
      <c r="M5503" s="82" t="str">
        <f>"Q"&amp;" "&amp;VLOOKUP(pro[[#This Row],[Period]],Mapping!A:B,2,0)</f>
        <v>Q 2</v>
      </c>
      <c r="N5503"/>
    </row>
    <row r="5504" spans="1:14" ht="11.25" customHeight="1" x14ac:dyDescent="0.2">
      <c r="A5504" s="42" t="s">
        <v>5</v>
      </c>
      <c r="B5504" s="44" t="s">
        <v>13</v>
      </c>
      <c r="C5504" s="44" t="s">
        <v>58</v>
      </c>
      <c r="D5504" s="43">
        <v>4289139.54</v>
      </c>
      <c r="E5504" s="43">
        <v>-378059.89199999999</v>
      </c>
      <c r="F5504" s="45">
        <v>-44670</v>
      </c>
      <c r="G5504" s="45">
        <v>-105390</v>
      </c>
      <c r="H5504" s="45">
        <v>-58630</v>
      </c>
      <c r="I5504" s="55">
        <f>pro[[#This Row],[Admin expenses 3]]+pro[[#This Row],[Admin expenses 2]]+pro[[#This Row],[Admin expenses 1]]+pro[[#This Row],[COGS]]</f>
        <v>-586749.89199999999</v>
      </c>
      <c r="J5504" s="55">
        <f>pro[[#This Row],[Revenue]]+pro[[#This Row],[AdminExp]]</f>
        <v>3702389.648</v>
      </c>
      <c r="K5504" s="83">
        <f>pro[[#This Row],[Profit]]/pro[[#This Row],[Revenue]]</f>
        <v>0.86320102516412889</v>
      </c>
      <c r="L5504" s="56">
        <f t="shared" si="85"/>
        <v>6</v>
      </c>
      <c r="M5504" s="82" t="str">
        <f>"Q"&amp;" "&amp;VLOOKUP(pro[[#This Row],[Period]],Mapping!A:B,2,0)</f>
        <v>Q 2</v>
      </c>
      <c r="N5504"/>
    </row>
    <row r="5505" spans="1:14" ht="11.25" customHeight="1" x14ac:dyDescent="0.2">
      <c r="A5505" s="42" t="s">
        <v>5</v>
      </c>
      <c r="B5505" s="44" t="s">
        <v>13</v>
      </c>
      <c r="C5505" s="44" t="s">
        <v>59</v>
      </c>
      <c r="D5505" s="43">
        <v>51965.508000000002</v>
      </c>
      <c r="E5505" s="43">
        <v>-57576.077999999994</v>
      </c>
      <c r="F5505" s="45">
        <v>-23230</v>
      </c>
      <c r="G5505" s="45">
        <v>-44800</v>
      </c>
      <c r="H5505" s="45">
        <v>-46610</v>
      </c>
      <c r="I5505" s="55">
        <f>pro[[#This Row],[Admin expenses 3]]+pro[[#This Row],[Admin expenses 2]]+pro[[#This Row],[Admin expenses 1]]+pro[[#This Row],[COGS]]</f>
        <v>-172216.07799999998</v>
      </c>
      <c r="J5505" s="55">
        <f>pro[[#This Row],[Revenue]]+pro[[#This Row],[AdminExp]]</f>
        <v>-120250.56999999998</v>
      </c>
      <c r="K5505" s="83">
        <f>pro[[#This Row],[Profit]]/pro[[#This Row],[Revenue]]</f>
        <v>-2.3140458859749811</v>
      </c>
      <c r="L5505" s="56">
        <f t="shared" si="85"/>
        <v>6</v>
      </c>
      <c r="M5505" s="82" t="str">
        <f>"Q"&amp;" "&amp;VLOOKUP(pro[[#This Row],[Period]],Mapping!A:B,2,0)</f>
        <v>Q 2</v>
      </c>
      <c r="N5505"/>
    </row>
    <row r="5506" spans="1:14" ht="11.25" customHeight="1" x14ac:dyDescent="0.2">
      <c r="A5506" s="42" t="s">
        <v>5</v>
      </c>
      <c r="B5506" s="44" t="s">
        <v>13</v>
      </c>
      <c r="C5506" s="44" t="s">
        <v>60</v>
      </c>
      <c r="D5506" s="43">
        <v>64573.733</v>
      </c>
      <c r="E5506" s="43">
        <v>-21521.191999999999</v>
      </c>
      <c r="F5506" s="45">
        <v>-93420</v>
      </c>
      <c r="G5506" s="45">
        <v>-91370</v>
      </c>
      <c r="H5506" s="45">
        <v>-97560</v>
      </c>
      <c r="I5506" s="55">
        <f>pro[[#This Row],[Admin expenses 3]]+pro[[#This Row],[Admin expenses 2]]+pro[[#This Row],[Admin expenses 1]]+pro[[#This Row],[COGS]]</f>
        <v>-303871.19199999998</v>
      </c>
      <c r="J5506" s="55">
        <f>pro[[#This Row],[Revenue]]+pro[[#This Row],[AdminExp]]</f>
        <v>-239297.45899999997</v>
      </c>
      <c r="K5506" s="83">
        <f>pro[[#This Row],[Profit]]/pro[[#This Row],[Revenue]]</f>
        <v>-3.7058018467044485</v>
      </c>
      <c r="L5506" s="56">
        <f t="shared" ref="L5506:L5569" si="86">MONTH(DATEVALUE(A5506&amp;"1"))</f>
        <v>6</v>
      </c>
      <c r="M5506" s="82" t="str">
        <f>"Q"&amp;" "&amp;VLOOKUP(pro[[#This Row],[Period]],Mapping!A:B,2,0)</f>
        <v>Q 2</v>
      </c>
      <c r="N5506"/>
    </row>
    <row r="5507" spans="1:14" ht="11.25" customHeight="1" x14ac:dyDescent="0.2">
      <c r="A5507" s="42" t="s">
        <v>5</v>
      </c>
      <c r="B5507" s="44" t="s">
        <v>13</v>
      </c>
      <c r="C5507" s="44" t="s">
        <v>57</v>
      </c>
      <c r="D5507" s="43">
        <v>160746.83099999998</v>
      </c>
      <c r="E5507" s="43">
        <v>-69078.183999999994</v>
      </c>
      <c r="F5507" s="45">
        <v>-60200</v>
      </c>
      <c r="G5507" s="45">
        <v>-61560</v>
      </c>
      <c r="H5507" s="45">
        <v>-101540</v>
      </c>
      <c r="I5507" s="55">
        <f>pro[[#This Row],[Admin expenses 3]]+pro[[#This Row],[Admin expenses 2]]+pro[[#This Row],[Admin expenses 1]]+pro[[#This Row],[COGS]]</f>
        <v>-292378.18400000001</v>
      </c>
      <c r="J5507" s="55">
        <f>pro[[#This Row],[Revenue]]+pro[[#This Row],[AdminExp]]</f>
        <v>-131631.35300000003</v>
      </c>
      <c r="K5507" s="83">
        <f>pro[[#This Row],[Profit]]/pro[[#This Row],[Revenue]]</f>
        <v>-0.8188737045771064</v>
      </c>
      <c r="L5507" s="56">
        <f t="shared" si="86"/>
        <v>6</v>
      </c>
      <c r="M5507" s="82" t="str">
        <f>"Q"&amp;" "&amp;VLOOKUP(pro[[#This Row],[Period]],Mapping!A:B,2,0)</f>
        <v>Q 2</v>
      </c>
      <c r="N5507"/>
    </row>
    <row r="5508" spans="1:14" ht="11.25" customHeight="1" x14ac:dyDescent="0.2">
      <c r="A5508" s="42" t="s">
        <v>5</v>
      </c>
      <c r="B5508" s="44" t="s">
        <v>13</v>
      </c>
      <c r="C5508" s="44" t="s">
        <v>58</v>
      </c>
      <c r="D5508" s="43">
        <v>90746.634999999995</v>
      </c>
      <c r="E5508" s="43">
        <v>-69176.197999999989</v>
      </c>
      <c r="F5508" s="45">
        <v>-82490</v>
      </c>
      <c r="G5508" s="45">
        <v>-13610</v>
      </c>
      <c r="H5508" s="45">
        <v>-72530</v>
      </c>
      <c r="I5508" s="55">
        <f>pro[[#This Row],[Admin expenses 3]]+pro[[#This Row],[Admin expenses 2]]+pro[[#This Row],[Admin expenses 1]]+pro[[#This Row],[COGS]]</f>
        <v>-237806.19799999997</v>
      </c>
      <c r="J5508" s="55">
        <f>pro[[#This Row],[Revenue]]+pro[[#This Row],[AdminExp]]</f>
        <v>-147059.56299999997</v>
      </c>
      <c r="K5508" s="83">
        <f>pro[[#This Row],[Profit]]/pro[[#This Row],[Revenue]]</f>
        <v>-1.6205511421993772</v>
      </c>
      <c r="L5508" s="56">
        <f t="shared" si="86"/>
        <v>6</v>
      </c>
      <c r="M5508" s="82" t="str">
        <f>"Q"&amp;" "&amp;VLOOKUP(pro[[#This Row],[Period]],Mapping!A:B,2,0)</f>
        <v>Q 2</v>
      </c>
      <c r="N5508"/>
    </row>
    <row r="5509" spans="1:14" ht="11.25" customHeight="1" x14ac:dyDescent="0.2">
      <c r="A5509" s="42" t="s">
        <v>5</v>
      </c>
      <c r="B5509" s="44" t="s">
        <v>13</v>
      </c>
      <c r="C5509" s="44" t="s">
        <v>59</v>
      </c>
      <c r="D5509" s="43">
        <v>120526.469</v>
      </c>
      <c r="E5509" s="43">
        <v>-47488.405999999995</v>
      </c>
      <c r="F5509" s="45">
        <v>-55160</v>
      </c>
      <c r="G5509" s="45">
        <v>-78270</v>
      </c>
      <c r="H5509" s="45">
        <v>-95900</v>
      </c>
      <c r="I5509" s="55">
        <f>pro[[#This Row],[Admin expenses 3]]+pro[[#This Row],[Admin expenses 2]]+pro[[#This Row],[Admin expenses 1]]+pro[[#This Row],[COGS]]</f>
        <v>-276818.40600000002</v>
      </c>
      <c r="J5509" s="55">
        <f>pro[[#This Row],[Revenue]]+pro[[#This Row],[AdminExp]]</f>
        <v>-156291.93700000003</v>
      </c>
      <c r="K5509" s="83">
        <f>pro[[#This Row],[Profit]]/pro[[#This Row],[Revenue]]</f>
        <v>-1.2967436804275752</v>
      </c>
      <c r="L5509" s="56">
        <f t="shared" si="86"/>
        <v>6</v>
      </c>
      <c r="M5509" s="82" t="str">
        <f>"Q"&amp;" "&amp;VLOOKUP(pro[[#This Row],[Period]],Mapping!A:B,2,0)</f>
        <v>Q 2</v>
      </c>
      <c r="N5509"/>
    </row>
    <row r="5510" spans="1:14" ht="11.25" customHeight="1" x14ac:dyDescent="0.2">
      <c r="A5510" s="42" t="s">
        <v>5</v>
      </c>
      <c r="B5510" s="44" t="s">
        <v>13</v>
      </c>
      <c r="C5510" s="44" t="s">
        <v>60</v>
      </c>
      <c r="D5510" s="43">
        <v>1125632.1159999999</v>
      </c>
      <c r="E5510" s="43">
        <v>-411254.97699999996</v>
      </c>
      <c r="F5510" s="45">
        <v>-17640</v>
      </c>
      <c r="G5510" s="45">
        <v>-68240</v>
      </c>
      <c r="H5510" s="45">
        <v>-19160</v>
      </c>
      <c r="I5510" s="55">
        <f>pro[[#This Row],[Admin expenses 3]]+pro[[#This Row],[Admin expenses 2]]+pro[[#This Row],[Admin expenses 1]]+pro[[#This Row],[COGS]]</f>
        <v>-516294.97699999996</v>
      </c>
      <c r="J5510" s="55">
        <f>pro[[#This Row],[Revenue]]+pro[[#This Row],[AdminExp]]</f>
        <v>609337.13899999997</v>
      </c>
      <c r="K5510" s="83">
        <f>pro[[#This Row],[Profit]]/pro[[#This Row],[Revenue]]</f>
        <v>0.54132885010896403</v>
      </c>
      <c r="L5510" s="56">
        <f t="shared" si="86"/>
        <v>6</v>
      </c>
      <c r="M5510" s="82" t="str">
        <f>"Q"&amp;" "&amp;VLOOKUP(pro[[#This Row],[Period]],Mapping!A:B,2,0)</f>
        <v>Q 2</v>
      </c>
      <c r="N5510"/>
    </row>
    <row r="5511" spans="1:14" ht="11.25" customHeight="1" x14ac:dyDescent="0.2">
      <c r="A5511" s="42" t="s">
        <v>5</v>
      </c>
      <c r="B5511" s="44" t="s">
        <v>13</v>
      </c>
      <c r="C5511" s="44" t="s">
        <v>57</v>
      </c>
      <c r="D5511" s="43">
        <v>327230.81999999995</v>
      </c>
      <c r="E5511" s="43">
        <v>-40297.557999999997</v>
      </c>
      <c r="F5511" s="45">
        <v>-29710</v>
      </c>
      <c r="G5511" s="45">
        <v>-71670</v>
      </c>
      <c r="H5511" s="45">
        <v>-98350</v>
      </c>
      <c r="I5511" s="55">
        <f>pro[[#This Row],[Admin expenses 3]]+pro[[#This Row],[Admin expenses 2]]+pro[[#This Row],[Admin expenses 1]]+pro[[#This Row],[COGS]]</f>
        <v>-240027.55799999999</v>
      </c>
      <c r="J5511" s="55">
        <f>pro[[#This Row],[Revenue]]+pro[[#This Row],[AdminExp]]</f>
        <v>87203.261999999959</v>
      </c>
      <c r="K5511" s="83">
        <f>pro[[#This Row],[Profit]]/pro[[#This Row],[Revenue]]</f>
        <v>0.26648853552364038</v>
      </c>
      <c r="L5511" s="56">
        <f t="shared" si="86"/>
        <v>6</v>
      </c>
      <c r="M5511" s="82" t="str">
        <f>"Q"&amp;" "&amp;VLOOKUP(pro[[#This Row],[Period]],Mapping!A:B,2,0)</f>
        <v>Q 2</v>
      </c>
      <c r="N5511"/>
    </row>
    <row r="5512" spans="1:14" ht="11.25" customHeight="1" x14ac:dyDescent="0.2">
      <c r="A5512" s="42" t="s">
        <v>5</v>
      </c>
      <c r="B5512" s="44" t="s">
        <v>13</v>
      </c>
      <c r="C5512" s="44" t="s">
        <v>58</v>
      </c>
      <c r="D5512" s="43">
        <v>108524.10799999999</v>
      </c>
      <c r="E5512" s="43">
        <v>-31398.234</v>
      </c>
      <c r="F5512" s="45">
        <v>-28890</v>
      </c>
      <c r="G5512" s="45">
        <v>-84390</v>
      </c>
      <c r="H5512" s="45">
        <v>-30570</v>
      </c>
      <c r="I5512" s="55">
        <f>pro[[#This Row],[Admin expenses 3]]+pro[[#This Row],[Admin expenses 2]]+pro[[#This Row],[Admin expenses 1]]+pro[[#This Row],[COGS]]</f>
        <v>-175248.234</v>
      </c>
      <c r="J5512" s="55">
        <f>pro[[#This Row],[Revenue]]+pro[[#This Row],[AdminExp]]</f>
        <v>-66724.126000000004</v>
      </c>
      <c r="K5512" s="83">
        <f>pro[[#This Row],[Profit]]/pro[[#This Row],[Revenue]]</f>
        <v>-0.61483229145730467</v>
      </c>
      <c r="L5512" s="56">
        <f t="shared" si="86"/>
        <v>6</v>
      </c>
      <c r="M5512" s="82" t="str">
        <f>"Q"&amp;" "&amp;VLOOKUP(pro[[#This Row],[Period]],Mapping!A:B,2,0)</f>
        <v>Q 2</v>
      </c>
      <c r="N5512"/>
    </row>
    <row r="5513" spans="1:14" ht="11.25" customHeight="1" x14ac:dyDescent="0.2">
      <c r="A5513" s="42" t="s">
        <v>5</v>
      </c>
      <c r="B5513" s="44" t="s">
        <v>13</v>
      </c>
      <c r="C5513" s="44" t="s">
        <v>59</v>
      </c>
      <c r="D5513" s="43">
        <v>269346.44799999997</v>
      </c>
      <c r="E5513" s="43">
        <v>-147520.69500000001</v>
      </c>
      <c r="F5513" s="45">
        <v>-75260</v>
      </c>
      <c r="G5513" s="45">
        <v>-74000</v>
      </c>
      <c r="H5513" s="45">
        <v>-48020</v>
      </c>
      <c r="I5513" s="55">
        <f>pro[[#This Row],[Admin expenses 3]]+pro[[#This Row],[Admin expenses 2]]+pro[[#This Row],[Admin expenses 1]]+pro[[#This Row],[COGS]]</f>
        <v>-344800.69500000001</v>
      </c>
      <c r="J5513" s="55">
        <f>pro[[#This Row],[Revenue]]+pro[[#This Row],[AdminExp]]</f>
        <v>-75454.247000000032</v>
      </c>
      <c r="K5513" s="83">
        <f>pro[[#This Row],[Profit]]/pro[[#This Row],[Revenue]]</f>
        <v>-0.28013826638619732</v>
      </c>
      <c r="L5513" s="56">
        <f t="shared" si="86"/>
        <v>6</v>
      </c>
      <c r="M5513" s="82" t="str">
        <f>"Q"&amp;" "&amp;VLOOKUP(pro[[#This Row],[Period]],Mapping!A:B,2,0)</f>
        <v>Q 2</v>
      </c>
      <c r="N5513"/>
    </row>
    <row r="5514" spans="1:14" ht="11.25" customHeight="1" x14ac:dyDescent="0.2">
      <c r="A5514" s="42" t="s">
        <v>5</v>
      </c>
      <c r="B5514" s="44" t="s">
        <v>13</v>
      </c>
      <c r="C5514" s="44" t="s">
        <v>60</v>
      </c>
      <c r="D5514" s="43">
        <v>267548.86199999996</v>
      </c>
      <c r="E5514" s="43">
        <v>-289492.39199999999</v>
      </c>
      <c r="F5514" s="45">
        <v>-41960</v>
      </c>
      <c r="G5514" s="45">
        <v>-27360</v>
      </c>
      <c r="H5514" s="45">
        <v>-40620</v>
      </c>
      <c r="I5514" s="55">
        <f>pro[[#This Row],[Admin expenses 3]]+pro[[#This Row],[Admin expenses 2]]+pro[[#This Row],[Admin expenses 1]]+pro[[#This Row],[COGS]]</f>
        <v>-399432.39199999999</v>
      </c>
      <c r="J5514" s="55">
        <f>pro[[#This Row],[Revenue]]+pro[[#This Row],[AdminExp]]</f>
        <v>-131883.53000000003</v>
      </c>
      <c r="K5514" s="83">
        <f>pro[[#This Row],[Profit]]/pro[[#This Row],[Revenue]]</f>
        <v>-0.49293250217599521</v>
      </c>
      <c r="L5514" s="56">
        <f t="shared" si="86"/>
        <v>6</v>
      </c>
      <c r="M5514" s="82" t="str">
        <f>"Q"&amp;" "&amp;VLOOKUP(pro[[#This Row],[Period]],Mapping!A:B,2,0)</f>
        <v>Q 2</v>
      </c>
      <c r="N5514"/>
    </row>
    <row r="5515" spans="1:14" ht="11.25" customHeight="1" x14ac:dyDescent="0.2">
      <c r="A5515" s="42" t="s">
        <v>5</v>
      </c>
      <c r="B5515" s="44" t="s">
        <v>28</v>
      </c>
      <c r="C5515" s="44" t="s">
        <v>57</v>
      </c>
      <c r="D5515" s="43">
        <v>-209.84599999999998</v>
      </c>
      <c r="E5515" s="43">
        <v>8.1059999999999999</v>
      </c>
      <c r="F5515" s="45">
        <v>-78450</v>
      </c>
      <c r="G5515" s="45">
        <v>-101940</v>
      </c>
      <c r="H5515" s="45">
        <v>-88130</v>
      </c>
      <c r="I5515" s="55">
        <f>pro[[#This Row],[Admin expenses 3]]+pro[[#This Row],[Admin expenses 2]]+pro[[#This Row],[Admin expenses 1]]+pro[[#This Row],[COGS]]</f>
        <v>-268511.89399999997</v>
      </c>
      <c r="J5515" s="55">
        <f>pro[[#This Row],[Revenue]]+pro[[#This Row],[AdminExp]]</f>
        <v>-268721.74</v>
      </c>
      <c r="K5515" s="83">
        <f>pro[[#This Row],[Profit]]/pro[[#This Row],[Revenue]]</f>
        <v>1280.5664153712723</v>
      </c>
      <c r="L5515" s="56">
        <f t="shared" si="86"/>
        <v>6</v>
      </c>
      <c r="M5515" s="82" t="str">
        <f>"Q"&amp;" "&amp;VLOOKUP(pro[[#This Row],[Period]],Mapping!A:B,2,0)</f>
        <v>Q 2</v>
      </c>
      <c r="N5515"/>
    </row>
    <row r="5516" spans="1:14" ht="11.25" customHeight="1" x14ac:dyDescent="0.2">
      <c r="A5516" s="42" t="s">
        <v>5</v>
      </c>
      <c r="B5516" s="44" t="s">
        <v>28</v>
      </c>
      <c r="C5516" s="44" t="s">
        <v>57</v>
      </c>
      <c r="D5516" s="43">
        <v>2380134.5260000001</v>
      </c>
      <c r="E5516" s="43">
        <v>-788766.44699999993</v>
      </c>
      <c r="F5516" s="45">
        <v>-65690</v>
      </c>
      <c r="G5516" s="45">
        <v>-75090</v>
      </c>
      <c r="H5516" s="45">
        <v>-32870</v>
      </c>
      <c r="I5516" s="55">
        <f>pro[[#This Row],[Admin expenses 3]]+pro[[#This Row],[Admin expenses 2]]+pro[[#This Row],[Admin expenses 1]]+pro[[#This Row],[COGS]]</f>
        <v>-962416.44699999993</v>
      </c>
      <c r="J5516" s="55">
        <f>pro[[#This Row],[Revenue]]+pro[[#This Row],[AdminExp]]</f>
        <v>1417718.0790000001</v>
      </c>
      <c r="K5516" s="83">
        <f>pro[[#This Row],[Profit]]/pro[[#This Row],[Revenue]]</f>
        <v>0.59564619710070965</v>
      </c>
      <c r="L5516" s="56">
        <f t="shared" si="86"/>
        <v>6</v>
      </c>
      <c r="M5516" s="82" t="str">
        <f>"Q"&amp;" "&amp;VLOOKUP(pro[[#This Row],[Period]],Mapping!A:B,2,0)</f>
        <v>Q 2</v>
      </c>
      <c r="N5516"/>
    </row>
    <row r="5517" spans="1:14" ht="11.25" customHeight="1" x14ac:dyDescent="0.2">
      <c r="A5517" s="42" t="s">
        <v>5</v>
      </c>
      <c r="B5517" s="44" t="s">
        <v>28</v>
      </c>
      <c r="C5517" s="44" t="s">
        <v>58</v>
      </c>
      <c r="D5517" s="43">
        <v>1618644.65</v>
      </c>
      <c r="E5517" s="43">
        <v>-816194.56099999999</v>
      </c>
      <c r="F5517" s="45">
        <v>-31410</v>
      </c>
      <c r="G5517" s="45">
        <v>-50370</v>
      </c>
      <c r="H5517" s="45">
        <v>-80350</v>
      </c>
      <c r="I5517" s="55">
        <f>pro[[#This Row],[Admin expenses 3]]+pro[[#This Row],[Admin expenses 2]]+pro[[#This Row],[Admin expenses 1]]+pro[[#This Row],[COGS]]</f>
        <v>-978324.56099999999</v>
      </c>
      <c r="J5517" s="55">
        <f>pro[[#This Row],[Revenue]]+pro[[#This Row],[AdminExp]]</f>
        <v>640320.08899999992</v>
      </c>
      <c r="K5517" s="83">
        <f>pro[[#This Row],[Profit]]/pro[[#This Row],[Revenue]]</f>
        <v>0.39559027918820844</v>
      </c>
      <c r="L5517" s="56">
        <f t="shared" si="86"/>
        <v>6</v>
      </c>
      <c r="M5517" s="82" t="str">
        <f>"Q"&amp;" "&amp;VLOOKUP(pro[[#This Row],[Period]],Mapping!A:B,2,0)</f>
        <v>Q 2</v>
      </c>
      <c r="N5517"/>
    </row>
    <row r="5518" spans="1:14" ht="11.25" customHeight="1" x14ac:dyDescent="0.2">
      <c r="A5518" s="42" t="s">
        <v>5</v>
      </c>
      <c r="B5518" s="44" t="s">
        <v>28</v>
      </c>
      <c r="C5518" s="44" t="s">
        <v>59</v>
      </c>
      <c r="D5518" s="43">
        <v>-1124.4870000000001</v>
      </c>
      <c r="E5518" s="43">
        <v>2539.7049999999999</v>
      </c>
      <c r="F5518" s="45">
        <v>-82160</v>
      </c>
      <c r="G5518" s="45">
        <v>-60990</v>
      </c>
      <c r="H5518" s="45">
        <v>-77450</v>
      </c>
      <c r="I5518" s="55">
        <f>pro[[#This Row],[Admin expenses 3]]+pro[[#This Row],[Admin expenses 2]]+pro[[#This Row],[Admin expenses 1]]+pro[[#This Row],[COGS]]</f>
        <v>-218060.29500000001</v>
      </c>
      <c r="J5518" s="55">
        <f>pro[[#This Row],[Revenue]]+pro[[#This Row],[AdminExp]]</f>
        <v>-219184.78200000001</v>
      </c>
      <c r="K5518" s="83">
        <f>pro[[#This Row],[Profit]]/pro[[#This Row],[Revenue]]</f>
        <v>194.919800762481</v>
      </c>
      <c r="L5518" s="56">
        <f t="shared" si="86"/>
        <v>6</v>
      </c>
      <c r="M5518" s="82" t="str">
        <f>"Q"&amp;" "&amp;VLOOKUP(pro[[#This Row],[Period]],Mapping!A:B,2,0)</f>
        <v>Q 2</v>
      </c>
      <c r="N5518"/>
    </row>
    <row r="5519" spans="1:14" ht="11.25" customHeight="1" x14ac:dyDescent="0.2">
      <c r="A5519" s="42" t="s">
        <v>5</v>
      </c>
      <c r="B5519" s="44" t="s">
        <v>28</v>
      </c>
      <c r="C5519" s="44" t="s">
        <v>57</v>
      </c>
      <c r="D5519" s="43">
        <v>-37162.047999999995</v>
      </c>
      <c r="E5519" s="43">
        <v>90387.591</v>
      </c>
      <c r="F5519" s="45">
        <v>-52210</v>
      </c>
      <c r="G5519" s="45">
        <v>-65010</v>
      </c>
      <c r="H5519" s="45">
        <v>-89260</v>
      </c>
      <c r="I5519" s="55">
        <f>pro[[#This Row],[Admin expenses 3]]+pro[[#This Row],[Admin expenses 2]]+pro[[#This Row],[Admin expenses 1]]+pro[[#This Row],[COGS]]</f>
        <v>-116092.409</v>
      </c>
      <c r="J5519" s="55">
        <f>pro[[#This Row],[Revenue]]+pro[[#This Row],[AdminExp]]</f>
        <v>-153254.45699999999</v>
      </c>
      <c r="K5519" s="83">
        <f>pro[[#This Row],[Profit]]/pro[[#This Row],[Revenue]]</f>
        <v>4.1239507844131733</v>
      </c>
      <c r="L5519" s="56">
        <f t="shared" si="86"/>
        <v>6</v>
      </c>
      <c r="M5519" s="82" t="str">
        <f>"Q"&amp;" "&amp;VLOOKUP(pro[[#This Row],[Period]],Mapping!A:B,2,0)</f>
        <v>Q 2</v>
      </c>
      <c r="N5519"/>
    </row>
    <row r="5520" spans="1:14" ht="11.25" customHeight="1" x14ac:dyDescent="0.2">
      <c r="A5520" s="42" t="s">
        <v>5</v>
      </c>
      <c r="B5520" s="44" t="s">
        <v>28</v>
      </c>
      <c r="C5520" s="44" t="s">
        <v>58</v>
      </c>
      <c r="D5520" s="43">
        <v>-21218.267</v>
      </c>
      <c r="E5520" s="43">
        <v>7346.8639999999996</v>
      </c>
      <c r="F5520" s="45">
        <v>-57130</v>
      </c>
      <c r="G5520" s="45">
        <v>-68990</v>
      </c>
      <c r="H5520" s="45">
        <v>-19310</v>
      </c>
      <c r="I5520" s="55">
        <f>pro[[#This Row],[Admin expenses 3]]+pro[[#This Row],[Admin expenses 2]]+pro[[#This Row],[Admin expenses 1]]+pro[[#This Row],[COGS]]</f>
        <v>-138083.136</v>
      </c>
      <c r="J5520" s="55">
        <f>pro[[#This Row],[Revenue]]+pro[[#This Row],[AdminExp]]</f>
        <v>-159301.40299999999</v>
      </c>
      <c r="K5520" s="83">
        <f>pro[[#This Row],[Profit]]/pro[[#This Row],[Revenue]]</f>
        <v>7.5077480644390038</v>
      </c>
      <c r="L5520" s="56">
        <f t="shared" si="86"/>
        <v>6</v>
      </c>
      <c r="M5520" s="82" t="str">
        <f>"Q"&amp;" "&amp;VLOOKUP(pro[[#This Row],[Period]],Mapping!A:B,2,0)</f>
        <v>Q 2</v>
      </c>
      <c r="N5520"/>
    </row>
    <row r="5521" spans="1:14" ht="11.25" customHeight="1" x14ac:dyDescent="0.2">
      <c r="A5521" s="42" t="s">
        <v>5</v>
      </c>
      <c r="B5521" s="44" t="s">
        <v>28</v>
      </c>
      <c r="C5521" s="44" t="s">
        <v>59</v>
      </c>
      <c r="D5521" s="43">
        <v>-18687.185999999998</v>
      </c>
      <c r="E5521" s="43">
        <v>6459.9219999999987</v>
      </c>
      <c r="F5521" s="45">
        <v>-55140</v>
      </c>
      <c r="G5521" s="45">
        <v>-67590</v>
      </c>
      <c r="H5521" s="45">
        <v>-61990</v>
      </c>
      <c r="I5521" s="55">
        <f>pro[[#This Row],[Admin expenses 3]]+pro[[#This Row],[Admin expenses 2]]+pro[[#This Row],[Admin expenses 1]]+pro[[#This Row],[COGS]]</f>
        <v>-178260.07800000001</v>
      </c>
      <c r="J5521" s="55">
        <f>pro[[#This Row],[Revenue]]+pro[[#This Row],[AdminExp]]</f>
        <v>-196947.264</v>
      </c>
      <c r="K5521" s="83">
        <f>pro[[#This Row],[Profit]]/pro[[#This Row],[Revenue]]</f>
        <v>10.539161112860974</v>
      </c>
      <c r="L5521" s="56">
        <f t="shared" si="86"/>
        <v>6</v>
      </c>
      <c r="M5521" s="82" t="str">
        <f>"Q"&amp;" "&amp;VLOOKUP(pro[[#This Row],[Period]],Mapping!A:B,2,0)</f>
        <v>Q 2</v>
      </c>
      <c r="N5521"/>
    </row>
    <row r="5522" spans="1:14" ht="11.25" customHeight="1" x14ac:dyDescent="0.2">
      <c r="A5522" s="42" t="s">
        <v>5</v>
      </c>
      <c r="B5522" s="44" t="s">
        <v>28</v>
      </c>
      <c r="C5522" s="44" t="s">
        <v>57</v>
      </c>
      <c r="D5522" s="43">
        <v>-11009.453</v>
      </c>
      <c r="E5522" s="43">
        <v>3266.6899999999996</v>
      </c>
      <c r="F5522" s="45">
        <v>-36930</v>
      </c>
      <c r="G5522" s="45">
        <v>-59800</v>
      </c>
      <c r="H5522" s="45">
        <v>-68700</v>
      </c>
      <c r="I5522" s="55">
        <f>pro[[#This Row],[Admin expenses 3]]+pro[[#This Row],[Admin expenses 2]]+pro[[#This Row],[Admin expenses 1]]+pro[[#This Row],[COGS]]</f>
        <v>-162163.31</v>
      </c>
      <c r="J5522" s="55">
        <f>pro[[#This Row],[Revenue]]+pro[[#This Row],[AdminExp]]</f>
        <v>-173172.76300000001</v>
      </c>
      <c r="K5522" s="83">
        <f>pro[[#This Row],[Profit]]/pro[[#This Row],[Revenue]]</f>
        <v>15.729461127632772</v>
      </c>
      <c r="L5522" s="56">
        <f t="shared" si="86"/>
        <v>6</v>
      </c>
      <c r="M5522" s="82" t="str">
        <f>"Q"&amp;" "&amp;VLOOKUP(pro[[#This Row],[Period]],Mapping!A:B,2,0)</f>
        <v>Q 2</v>
      </c>
      <c r="N5522"/>
    </row>
    <row r="5523" spans="1:14" ht="11.25" customHeight="1" x14ac:dyDescent="0.2">
      <c r="A5523" s="42" t="s">
        <v>5</v>
      </c>
      <c r="B5523" s="44" t="s">
        <v>28</v>
      </c>
      <c r="C5523" s="44" t="s">
        <v>58</v>
      </c>
      <c r="D5523" s="43">
        <v>-20246.883999999998</v>
      </c>
      <c r="E5523" s="43">
        <v>9618.7139999999999</v>
      </c>
      <c r="F5523" s="45">
        <v>-38480</v>
      </c>
      <c r="G5523" s="45">
        <v>-23720</v>
      </c>
      <c r="H5523" s="45">
        <v>-96620</v>
      </c>
      <c r="I5523" s="55">
        <f>pro[[#This Row],[Admin expenses 3]]+pro[[#This Row],[Admin expenses 2]]+pro[[#This Row],[Admin expenses 1]]+pro[[#This Row],[COGS]]</f>
        <v>-149201.28599999999</v>
      </c>
      <c r="J5523" s="55">
        <f>pro[[#This Row],[Revenue]]+pro[[#This Row],[AdminExp]]</f>
        <v>-169448.16999999998</v>
      </c>
      <c r="K5523" s="83">
        <f>pro[[#This Row],[Profit]]/pro[[#This Row],[Revenue]]</f>
        <v>8.3690986721709866</v>
      </c>
      <c r="L5523" s="56">
        <f t="shared" si="86"/>
        <v>6</v>
      </c>
      <c r="M5523" s="82" t="str">
        <f>"Q"&amp;" "&amp;VLOOKUP(pro[[#This Row],[Period]],Mapping!A:B,2,0)</f>
        <v>Q 2</v>
      </c>
      <c r="N5523"/>
    </row>
    <row r="5524" spans="1:14" ht="11.25" customHeight="1" x14ac:dyDescent="0.2">
      <c r="A5524" s="42" t="s">
        <v>5</v>
      </c>
      <c r="B5524" s="44" t="s">
        <v>28</v>
      </c>
      <c r="C5524" s="44" t="s">
        <v>59</v>
      </c>
      <c r="D5524" s="43">
        <v>-17913.035</v>
      </c>
      <c r="E5524" s="43">
        <v>11713.183999999999</v>
      </c>
      <c r="F5524" s="45">
        <v>-71190</v>
      </c>
      <c r="G5524" s="45">
        <v>-89330</v>
      </c>
      <c r="H5524" s="45">
        <v>-89170</v>
      </c>
      <c r="I5524" s="55">
        <f>pro[[#This Row],[Admin expenses 3]]+pro[[#This Row],[Admin expenses 2]]+pro[[#This Row],[Admin expenses 1]]+pro[[#This Row],[COGS]]</f>
        <v>-237976.81599999999</v>
      </c>
      <c r="J5524" s="55">
        <f>pro[[#This Row],[Revenue]]+pro[[#This Row],[AdminExp]]</f>
        <v>-255889.851</v>
      </c>
      <c r="K5524" s="83">
        <f>pro[[#This Row],[Profit]]/pro[[#This Row],[Revenue]]</f>
        <v>14.285119802423207</v>
      </c>
      <c r="L5524" s="56">
        <f t="shared" si="86"/>
        <v>6</v>
      </c>
      <c r="M5524" s="82" t="str">
        <f>"Q"&amp;" "&amp;VLOOKUP(pro[[#This Row],[Period]],Mapping!A:B,2,0)</f>
        <v>Q 2</v>
      </c>
      <c r="N5524"/>
    </row>
    <row r="5525" spans="1:14" ht="11.25" customHeight="1" x14ac:dyDescent="0.2">
      <c r="A5525" s="42" t="s">
        <v>5</v>
      </c>
      <c r="B5525" s="44" t="s">
        <v>28</v>
      </c>
      <c r="C5525" s="44" t="s">
        <v>57</v>
      </c>
      <c r="D5525" s="43">
        <v>1232408.0020000001</v>
      </c>
      <c r="E5525" s="43">
        <v>-2237533.2069999995</v>
      </c>
      <c r="F5525" s="45">
        <v>-41560</v>
      </c>
      <c r="G5525" s="45">
        <v>-84870</v>
      </c>
      <c r="H5525" s="45">
        <v>-30180</v>
      </c>
      <c r="I5525" s="55">
        <f>pro[[#This Row],[Admin expenses 3]]+pro[[#This Row],[Admin expenses 2]]+pro[[#This Row],[Admin expenses 1]]+pro[[#This Row],[COGS]]</f>
        <v>-2394143.2069999995</v>
      </c>
      <c r="J5525" s="55">
        <f>pro[[#This Row],[Revenue]]+pro[[#This Row],[AdminExp]]</f>
        <v>-1161735.2049999994</v>
      </c>
      <c r="K5525" s="83">
        <f>pro[[#This Row],[Profit]]/pro[[#This Row],[Revenue]]</f>
        <v>-0.94265470778726679</v>
      </c>
      <c r="L5525" s="56">
        <f t="shared" si="86"/>
        <v>6</v>
      </c>
      <c r="M5525" s="82" t="str">
        <f>"Q"&amp;" "&amp;VLOOKUP(pro[[#This Row],[Period]],Mapping!A:B,2,0)</f>
        <v>Q 2</v>
      </c>
      <c r="N5525"/>
    </row>
    <row r="5526" spans="1:14" ht="11.25" customHeight="1" x14ac:dyDescent="0.2">
      <c r="A5526" s="42" t="s">
        <v>5</v>
      </c>
      <c r="B5526" s="44" t="s">
        <v>28</v>
      </c>
      <c r="C5526" s="44" t="s">
        <v>57</v>
      </c>
      <c r="D5526" s="43">
        <v>42734.377</v>
      </c>
      <c r="E5526" s="43">
        <v>-78470.783999999985</v>
      </c>
      <c r="F5526" s="45">
        <v>-50770</v>
      </c>
      <c r="G5526" s="45">
        <v>-59830</v>
      </c>
      <c r="H5526" s="45">
        <v>-56090</v>
      </c>
      <c r="I5526" s="55">
        <f>pro[[#This Row],[Admin expenses 3]]+pro[[#This Row],[Admin expenses 2]]+pro[[#This Row],[Admin expenses 1]]+pro[[#This Row],[COGS]]</f>
        <v>-245160.78399999999</v>
      </c>
      <c r="J5526" s="55">
        <f>pro[[#This Row],[Revenue]]+pro[[#This Row],[AdminExp]]</f>
        <v>-202426.40699999998</v>
      </c>
      <c r="K5526" s="83">
        <f>pro[[#This Row],[Profit]]/pro[[#This Row],[Revenue]]</f>
        <v>-4.7368517154233922</v>
      </c>
      <c r="L5526" s="56">
        <f t="shared" si="86"/>
        <v>6</v>
      </c>
      <c r="M5526" s="82" t="str">
        <f>"Q"&amp;" "&amp;VLOOKUP(pro[[#This Row],[Period]],Mapping!A:B,2,0)</f>
        <v>Q 2</v>
      </c>
      <c r="N5526"/>
    </row>
    <row r="5527" spans="1:14" ht="11.25" customHeight="1" x14ac:dyDescent="0.2">
      <c r="A5527" s="42" t="s">
        <v>5</v>
      </c>
      <c r="B5527" s="44" t="s">
        <v>28</v>
      </c>
      <c r="C5527" s="44" t="s">
        <v>57</v>
      </c>
      <c r="D5527" s="43">
        <v>12083.406999999997</v>
      </c>
      <c r="E5527" s="43">
        <v>-3345.9299999999994</v>
      </c>
      <c r="F5527" s="45">
        <v>-49890</v>
      </c>
      <c r="G5527" s="45">
        <v>-80720</v>
      </c>
      <c r="H5527" s="45">
        <v>-69730</v>
      </c>
      <c r="I5527" s="55">
        <f>pro[[#This Row],[Admin expenses 3]]+pro[[#This Row],[Admin expenses 2]]+pro[[#This Row],[Admin expenses 1]]+pro[[#This Row],[COGS]]</f>
        <v>-203685.93</v>
      </c>
      <c r="J5527" s="55">
        <f>pro[[#This Row],[Revenue]]+pro[[#This Row],[AdminExp]]</f>
        <v>-191602.52299999999</v>
      </c>
      <c r="K5527" s="83">
        <f>pro[[#This Row],[Profit]]/pro[[#This Row],[Revenue]]</f>
        <v>-15.85666385316658</v>
      </c>
      <c r="L5527" s="56">
        <f t="shared" si="86"/>
        <v>6</v>
      </c>
      <c r="M5527" s="82" t="str">
        <f>"Q"&amp;" "&amp;VLOOKUP(pro[[#This Row],[Period]],Mapping!A:B,2,0)</f>
        <v>Q 2</v>
      </c>
      <c r="N5527"/>
    </row>
    <row r="5528" spans="1:14" ht="11.25" customHeight="1" x14ac:dyDescent="0.2">
      <c r="A5528" s="42" t="s">
        <v>5</v>
      </c>
      <c r="B5528" s="44" t="s">
        <v>28</v>
      </c>
      <c r="C5528" s="44" t="s">
        <v>57</v>
      </c>
      <c r="D5528" s="43">
        <v>146279.81200000001</v>
      </c>
      <c r="E5528" s="43">
        <v>-35621.375999999997</v>
      </c>
      <c r="F5528" s="45">
        <v>-55270</v>
      </c>
      <c r="G5528" s="45">
        <v>-85500</v>
      </c>
      <c r="H5528" s="45">
        <v>-31670</v>
      </c>
      <c r="I5528" s="55">
        <f>pro[[#This Row],[Admin expenses 3]]+pro[[#This Row],[Admin expenses 2]]+pro[[#This Row],[Admin expenses 1]]+pro[[#This Row],[COGS]]</f>
        <v>-208061.37599999999</v>
      </c>
      <c r="J5528" s="55">
        <f>pro[[#This Row],[Revenue]]+pro[[#This Row],[AdminExp]]</f>
        <v>-61781.563999999984</v>
      </c>
      <c r="K5528" s="83">
        <f>pro[[#This Row],[Profit]]/pro[[#This Row],[Revenue]]</f>
        <v>-0.42235195106758805</v>
      </c>
      <c r="L5528" s="56">
        <f t="shared" si="86"/>
        <v>6</v>
      </c>
      <c r="M5528" s="82" t="str">
        <f>"Q"&amp;" "&amp;VLOOKUP(pro[[#This Row],[Period]],Mapping!A:B,2,0)</f>
        <v>Q 2</v>
      </c>
      <c r="N5528"/>
    </row>
    <row r="5529" spans="1:14" ht="11.25" customHeight="1" x14ac:dyDescent="0.2">
      <c r="A5529" s="42" t="s">
        <v>5</v>
      </c>
      <c r="B5529" s="44" t="s">
        <v>28</v>
      </c>
      <c r="C5529" s="44" t="s">
        <v>57</v>
      </c>
      <c r="D5529" s="43">
        <v>92722.517999999982</v>
      </c>
      <c r="E5529" s="43">
        <v>-15556.681</v>
      </c>
      <c r="F5529" s="45">
        <v>-106130</v>
      </c>
      <c r="G5529" s="45">
        <v>-76210</v>
      </c>
      <c r="H5529" s="45">
        <v>-36580</v>
      </c>
      <c r="I5529" s="55">
        <f>pro[[#This Row],[Admin expenses 3]]+pro[[#This Row],[Admin expenses 2]]+pro[[#This Row],[Admin expenses 1]]+pro[[#This Row],[COGS]]</f>
        <v>-234476.68100000001</v>
      </c>
      <c r="J5529" s="55">
        <f>pro[[#This Row],[Revenue]]+pro[[#This Row],[AdminExp]]</f>
        <v>-141754.16300000003</v>
      </c>
      <c r="K5529" s="83">
        <f>pro[[#This Row],[Profit]]/pro[[#This Row],[Revenue]]</f>
        <v>-1.5287997571420575</v>
      </c>
      <c r="L5529" s="56">
        <f t="shared" si="86"/>
        <v>6</v>
      </c>
      <c r="M5529" s="82" t="str">
        <f>"Q"&amp;" "&amp;VLOOKUP(pro[[#This Row],[Period]],Mapping!A:B,2,0)</f>
        <v>Q 2</v>
      </c>
      <c r="N5529"/>
    </row>
    <row r="5530" spans="1:14" ht="11.25" customHeight="1" x14ac:dyDescent="0.2">
      <c r="A5530" s="42" t="s">
        <v>5</v>
      </c>
      <c r="B5530" s="44" t="s">
        <v>28</v>
      </c>
      <c r="C5530" s="44" t="s">
        <v>57</v>
      </c>
      <c r="D5530" s="43">
        <v>445969.74799999996</v>
      </c>
      <c r="E5530" s="43">
        <v>-74603.920999999988</v>
      </c>
      <c r="F5530" s="45">
        <v>-58240</v>
      </c>
      <c r="G5530" s="45">
        <v>-97540</v>
      </c>
      <c r="H5530" s="45">
        <v>-34070</v>
      </c>
      <c r="I5530" s="55">
        <f>pro[[#This Row],[Admin expenses 3]]+pro[[#This Row],[Admin expenses 2]]+pro[[#This Row],[Admin expenses 1]]+pro[[#This Row],[COGS]]</f>
        <v>-264453.92099999997</v>
      </c>
      <c r="J5530" s="55">
        <f>pro[[#This Row],[Revenue]]+pro[[#This Row],[AdminExp]]</f>
        <v>181515.82699999999</v>
      </c>
      <c r="K5530" s="83">
        <f>pro[[#This Row],[Profit]]/pro[[#This Row],[Revenue]]</f>
        <v>0.40701376677235962</v>
      </c>
      <c r="L5530" s="56">
        <f t="shared" si="86"/>
        <v>6</v>
      </c>
      <c r="M5530" s="82" t="str">
        <f>"Q"&amp;" "&amp;VLOOKUP(pro[[#This Row],[Period]],Mapping!A:B,2,0)</f>
        <v>Q 2</v>
      </c>
      <c r="N5530"/>
    </row>
    <row r="5531" spans="1:14" ht="11.25" customHeight="1" x14ac:dyDescent="0.2">
      <c r="A5531" s="42" t="s">
        <v>5</v>
      </c>
      <c r="B5531" s="44" t="s">
        <v>28</v>
      </c>
      <c r="C5531" s="44" t="s">
        <v>57</v>
      </c>
      <c r="D5531" s="43">
        <v>619124.4219999999</v>
      </c>
      <c r="E5531" s="43">
        <v>-48099.190999999999</v>
      </c>
      <c r="F5531" s="45">
        <v>-93240</v>
      </c>
      <c r="G5531" s="45">
        <v>-79380</v>
      </c>
      <c r="H5531" s="45">
        <v>-25950</v>
      </c>
      <c r="I5531" s="55">
        <f>pro[[#This Row],[Admin expenses 3]]+pro[[#This Row],[Admin expenses 2]]+pro[[#This Row],[Admin expenses 1]]+pro[[#This Row],[COGS]]</f>
        <v>-246669.19099999999</v>
      </c>
      <c r="J5531" s="55">
        <f>pro[[#This Row],[Revenue]]+pro[[#This Row],[AdminExp]]</f>
        <v>372455.23099999991</v>
      </c>
      <c r="K5531" s="83">
        <f>pro[[#This Row],[Profit]]/pro[[#This Row],[Revenue]]</f>
        <v>0.60158381379437809</v>
      </c>
      <c r="L5531" s="56">
        <f t="shared" si="86"/>
        <v>6</v>
      </c>
      <c r="M5531" s="82" t="str">
        <f>"Q"&amp;" "&amp;VLOOKUP(pro[[#This Row],[Period]],Mapping!A:B,2,0)</f>
        <v>Q 2</v>
      </c>
      <c r="N5531"/>
    </row>
    <row r="5532" spans="1:14" ht="11.25" customHeight="1" x14ac:dyDescent="0.2">
      <c r="A5532" s="42" t="s">
        <v>5</v>
      </c>
      <c r="B5532" s="44" t="s">
        <v>28</v>
      </c>
      <c r="C5532" s="44" t="s">
        <v>57</v>
      </c>
      <c r="D5532" s="43">
        <v>1215934.202</v>
      </c>
      <c r="E5532" s="43">
        <v>-86906.75</v>
      </c>
      <c r="F5532" s="45">
        <v>-71380</v>
      </c>
      <c r="G5532" s="45">
        <v>-86690</v>
      </c>
      <c r="H5532" s="45">
        <v>-13100</v>
      </c>
      <c r="I5532" s="55">
        <f>pro[[#This Row],[Admin expenses 3]]+pro[[#This Row],[Admin expenses 2]]+pro[[#This Row],[Admin expenses 1]]+pro[[#This Row],[COGS]]</f>
        <v>-258076.75</v>
      </c>
      <c r="J5532" s="55">
        <f>pro[[#This Row],[Revenue]]+pro[[#This Row],[AdminExp]]</f>
        <v>957857.45200000005</v>
      </c>
      <c r="K5532" s="83">
        <f>pro[[#This Row],[Profit]]/pro[[#This Row],[Revenue]]</f>
        <v>0.78775434593787341</v>
      </c>
      <c r="L5532" s="56">
        <f t="shared" si="86"/>
        <v>6</v>
      </c>
      <c r="M5532" s="82" t="str">
        <f>"Q"&amp;" "&amp;VLOOKUP(pro[[#This Row],[Period]],Mapping!A:B,2,0)</f>
        <v>Q 2</v>
      </c>
      <c r="N5532"/>
    </row>
    <row r="5533" spans="1:14" ht="11.25" customHeight="1" x14ac:dyDescent="0.2">
      <c r="A5533" s="42" t="s">
        <v>5</v>
      </c>
      <c r="B5533" s="44" t="s">
        <v>28</v>
      </c>
      <c r="C5533" s="44" t="s">
        <v>57</v>
      </c>
      <c r="D5533" s="43">
        <v>193603.9</v>
      </c>
      <c r="E5533" s="43">
        <v>-205540.90199999997</v>
      </c>
      <c r="F5533" s="45">
        <v>-100160</v>
      </c>
      <c r="G5533" s="45">
        <v>-103520</v>
      </c>
      <c r="H5533" s="45">
        <v>-67530</v>
      </c>
      <c r="I5533" s="55">
        <f>pro[[#This Row],[Admin expenses 3]]+pro[[#This Row],[Admin expenses 2]]+pro[[#This Row],[Admin expenses 1]]+pro[[#This Row],[COGS]]</f>
        <v>-476750.902</v>
      </c>
      <c r="J5533" s="55">
        <f>pro[[#This Row],[Revenue]]+pro[[#This Row],[AdminExp]]</f>
        <v>-283147.00199999998</v>
      </c>
      <c r="K5533" s="83">
        <f>pro[[#This Row],[Profit]]/pro[[#This Row],[Revenue]]</f>
        <v>-1.4625067057016929</v>
      </c>
      <c r="L5533" s="56">
        <f t="shared" si="86"/>
        <v>6</v>
      </c>
      <c r="M5533" s="82" t="str">
        <f>"Q"&amp;" "&amp;VLOOKUP(pro[[#This Row],[Period]],Mapping!A:B,2,0)</f>
        <v>Q 2</v>
      </c>
      <c r="N5533"/>
    </row>
    <row r="5534" spans="1:14" ht="11.25" customHeight="1" x14ac:dyDescent="0.2">
      <c r="A5534" s="42" t="s">
        <v>5</v>
      </c>
      <c r="B5534" s="44" t="s">
        <v>28</v>
      </c>
      <c r="C5534" s="44" t="s">
        <v>57</v>
      </c>
      <c r="D5534" s="43">
        <v>133103.761</v>
      </c>
      <c r="E5534" s="43">
        <v>-285275.06699999998</v>
      </c>
      <c r="F5534" s="45">
        <v>-72530</v>
      </c>
      <c r="G5534" s="45">
        <v>-21070</v>
      </c>
      <c r="H5534" s="45">
        <v>-50290</v>
      </c>
      <c r="I5534" s="55">
        <f>pro[[#This Row],[Admin expenses 3]]+pro[[#This Row],[Admin expenses 2]]+pro[[#This Row],[Admin expenses 1]]+pro[[#This Row],[COGS]]</f>
        <v>-429165.06699999998</v>
      </c>
      <c r="J5534" s="55">
        <f>pro[[#This Row],[Revenue]]+pro[[#This Row],[AdminExp]]</f>
        <v>-296061.30599999998</v>
      </c>
      <c r="K5534" s="83">
        <f>pro[[#This Row],[Profit]]/pro[[#This Row],[Revenue]]</f>
        <v>-2.224289560082378</v>
      </c>
      <c r="L5534" s="56">
        <f t="shared" si="86"/>
        <v>6</v>
      </c>
      <c r="M5534" s="82" t="str">
        <f>"Q"&amp;" "&amp;VLOOKUP(pro[[#This Row],[Period]],Mapping!A:B,2,0)</f>
        <v>Q 2</v>
      </c>
      <c r="N5534"/>
    </row>
    <row r="5535" spans="1:14" ht="11.25" customHeight="1" x14ac:dyDescent="0.2">
      <c r="A5535" s="42" t="s">
        <v>5</v>
      </c>
      <c r="B5535" s="44" t="s">
        <v>28</v>
      </c>
      <c r="C5535" s="44" t="s">
        <v>57</v>
      </c>
      <c r="D5535" s="43">
        <v>164332.56699999998</v>
      </c>
      <c r="E5535" s="43">
        <v>-95613.475999999995</v>
      </c>
      <c r="F5535" s="45">
        <v>-85820</v>
      </c>
      <c r="G5535" s="45">
        <v>-104570</v>
      </c>
      <c r="H5535" s="45">
        <v>-30860</v>
      </c>
      <c r="I5535" s="55">
        <f>pro[[#This Row],[Admin expenses 3]]+pro[[#This Row],[Admin expenses 2]]+pro[[#This Row],[Admin expenses 1]]+pro[[#This Row],[COGS]]</f>
        <v>-316863.47600000002</v>
      </c>
      <c r="J5535" s="55">
        <f>pro[[#This Row],[Revenue]]+pro[[#This Row],[AdminExp]]</f>
        <v>-152530.90900000004</v>
      </c>
      <c r="K5535" s="83">
        <f>pro[[#This Row],[Profit]]/pro[[#This Row],[Revenue]]</f>
        <v>-0.92818430201969682</v>
      </c>
      <c r="L5535" s="56">
        <f t="shared" si="86"/>
        <v>6</v>
      </c>
      <c r="M5535" s="82" t="str">
        <f>"Q"&amp;" "&amp;VLOOKUP(pro[[#This Row],[Period]],Mapping!A:B,2,0)</f>
        <v>Q 2</v>
      </c>
      <c r="N5535"/>
    </row>
    <row r="5536" spans="1:14" ht="11.25" customHeight="1" x14ac:dyDescent="0.2">
      <c r="A5536" s="42" t="s">
        <v>5</v>
      </c>
      <c r="B5536" s="44" t="s">
        <v>28</v>
      </c>
      <c r="C5536" s="44" t="s">
        <v>57</v>
      </c>
      <c r="D5536" s="43">
        <v>97914.081999999995</v>
      </c>
      <c r="E5536" s="43">
        <v>-94369.078999999998</v>
      </c>
      <c r="F5536" s="45">
        <v>-77390</v>
      </c>
      <c r="G5536" s="45">
        <v>-81120</v>
      </c>
      <c r="H5536" s="45">
        <v>-27460</v>
      </c>
      <c r="I5536" s="55">
        <f>pro[[#This Row],[Admin expenses 3]]+pro[[#This Row],[Admin expenses 2]]+pro[[#This Row],[Admin expenses 1]]+pro[[#This Row],[COGS]]</f>
        <v>-280339.07900000003</v>
      </c>
      <c r="J5536" s="55">
        <f>pro[[#This Row],[Revenue]]+pro[[#This Row],[AdminExp]]</f>
        <v>-182424.99700000003</v>
      </c>
      <c r="K5536" s="83">
        <f>pro[[#This Row],[Profit]]/pro[[#This Row],[Revenue]]</f>
        <v>-1.8631129789890697</v>
      </c>
      <c r="L5536" s="56">
        <f t="shared" si="86"/>
        <v>6</v>
      </c>
      <c r="M5536" s="82" t="str">
        <f>"Q"&amp;" "&amp;VLOOKUP(pro[[#This Row],[Period]],Mapping!A:B,2,0)</f>
        <v>Q 2</v>
      </c>
      <c r="N5536"/>
    </row>
    <row r="5537" spans="1:14" ht="11.25" customHeight="1" x14ac:dyDescent="0.2">
      <c r="A5537" s="42" t="s">
        <v>5</v>
      </c>
      <c r="B5537" s="44" t="s">
        <v>28</v>
      </c>
      <c r="C5537" s="44" t="s">
        <v>57</v>
      </c>
      <c r="D5537" s="43">
        <v>3899.4619999999995</v>
      </c>
      <c r="E5537" s="43">
        <v>-3606.9670000000001</v>
      </c>
      <c r="F5537" s="45">
        <v>-51410</v>
      </c>
      <c r="G5537" s="45">
        <v>-49690</v>
      </c>
      <c r="H5537" s="45">
        <v>-98490</v>
      </c>
      <c r="I5537" s="55">
        <f>pro[[#This Row],[Admin expenses 3]]+pro[[#This Row],[Admin expenses 2]]+pro[[#This Row],[Admin expenses 1]]+pro[[#This Row],[COGS]]</f>
        <v>-203196.967</v>
      </c>
      <c r="J5537" s="55">
        <f>pro[[#This Row],[Revenue]]+pro[[#This Row],[AdminExp]]</f>
        <v>-199297.505</v>
      </c>
      <c r="K5537" s="83">
        <f>pro[[#This Row],[Profit]]/pro[[#This Row],[Revenue]]</f>
        <v>-51.108974776520462</v>
      </c>
      <c r="L5537" s="56">
        <f t="shared" si="86"/>
        <v>6</v>
      </c>
      <c r="M5537" s="82" t="str">
        <f>"Q"&amp;" "&amp;VLOOKUP(pro[[#This Row],[Period]],Mapping!A:B,2,0)</f>
        <v>Q 2</v>
      </c>
      <c r="N5537"/>
    </row>
    <row r="5538" spans="1:14" ht="11.25" customHeight="1" x14ac:dyDescent="0.2">
      <c r="A5538" s="42" t="s">
        <v>5</v>
      </c>
      <c r="B5538" s="44" t="s">
        <v>28</v>
      </c>
      <c r="C5538" s="44" t="s">
        <v>57</v>
      </c>
      <c r="D5538" s="43">
        <v>254466.64600000001</v>
      </c>
      <c r="E5538" s="43">
        <v>-169618.37899999999</v>
      </c>
      <c r="F5538" s="45">
        <v>-65630</v>
      </c>
      <c r="G5538" s="45">
        <v>-40610</v>
      </c>
      <c r="H5538" s="45">
        <v>-76940</v>
      </c>
      <c r="I5538" s="55">
        <f>pro[[#This Row],[Admin expenses 3]]+pro[[#This Row],[Admin expenses 2]]+pro[[#This Row],[Admin expenses 1]]+pro[[#This Row],[COGS]]</f>
        <v>-352798.37899999996</v>
      </c>
      <c r="J5538" s="55">
        <f>pro[[#This Row],[Revenue]]+pro[[#This Row],[AdminExp]]</f>
        <v>-98331.732999999949</v>
      </c>
      <c r="K5538" s="83">
        <f>pro[[#This Row],[Profit]]/pro[[#This Row],[Revenue]]</f>
        <v>-0.38642287524000274</v>
      </c>
      <c r="L5538" s="56">
        <f t="shared" si="86"/>
        <v>6</v>
      </c>
      <c r="M5538" s="82" t="str">
        <f>"Q"&amp;" "&amp;VLOOKUP(pro[[#This Row],[Period]],Mapping!A:B,2,0)</f>
        <v>Q 2</v>
      </c>
      <c r="N5538"/>
    </row>
    <row r="5539" spans="1:14" ht="11.25" customHeight="1" x14ac:dyDescent="0.2">
      <c r="A5539" s="42" t="s">
        <v>5</v>
      </c>
      <c r="B5539" s="44" t="s">
        <v>28</v>
      </c>
      <c r="C5539" s="44" t="s">
        <v>57</v>
      </c>
      <c r="D5539" s="43">
        <v>132383.36299999998</v>
      </c>
      <c r="E5539" s="43">
        <v>-95715.353999999992</v>
      </c>
      <c r="F5539" s="45">
        <v>-31410</v>
      </c>
      <c r="G5539" s="45">
        <v>-62840</v>
      </c>
      <c r="H5539" s="45">
        <v>-85650</v>
      </c>
      <c r="I5539" s="55">
        <f>pro[[#This Row],[Admin expenses 3]]+pro[[#This Row],[Admin expenses 2]]+pro[[#This Row],[Admin expenses 1]]+pro[[#This Row],[COGS]]</f>
        <v>-275615.35399999999</v>
      </c>
      <c r="J5539" s="55">
        <f>pro[[#This Row],[Revenue]]+pro[[#This Row],[AdminExp]]</f>
        <v>-143231.99100000001</v>
      </c>
      <c r="K5539" s="83">
        <f>pro[[#This Row],[Profit]]/pro[[#This Row],[Revenue]]</f>
        <v>-1.0819485753659244</v>
      </c>
      <c r="L5539" s="56">
        <f t="shared" si="86"/>
        <v>6</v>
      </c>
      <c r="M5539" s="82" t="str">
        <f>"Q"&amp;" "&amp;VLOOKUP(pro[[#This Row],[Period]],Mapping!A:B,2,0)</f>
        <v>Q 2</v>
      </c>
      <c r="N5539"/>
    </row>
    <row r="5540" spans="1:14" ht="11.25" customHeight="1" x14ac:dyDescent="0.2">
      <c r="A5540" s="42" t="s">
        <v>5</v>
      </c>
      <c r="B5540" s="44" t="s">
        <v>28</v>
      </c>
      <c r="C5540" s="44" t="s">
        <v>57</v>
      </c>
      <c r="D5540" s="43">
        <v>38479.504000000001</v>
      </c>
      <c r="E5540" s="43">
        <v>-25090.547999999999</v>
      </c>
      <c r="F5540" s="45">
        <v>-28770</v>
      </c>
      <c r="G5540" s="45">
        <v>-17210</v>
      </c>
      <c r="H5540" s="45">
        <v>-107360</v>
      </c>
      <c r="I5540" s="55">
        <f>pro[[#This Row],[Admin expenses 3]]+pro[[#This Row],[Admin expenses 2]]+pro[[#This Row],[Admin expenses 1]]+pro[[#This Row],[COGS]]</f>
        <v>-178430.54800000001</v>
      </c>
      <c r="J5540" s="55">
        <f>pro[[#This Row],[Revenue]]+pro[[#This Row],[AdminExp]]</f>
        <v>-139951.04399999999</v>
      </c>
      <c r="K5540" s="83">
        <f>pro[[#This Row],[Profit]]/pro[[#This Row],[Revenue]]</f>
        <v>-3.6370282735453139</v>
      </c>
      <c r="L5540" s="56">
        <f t="shared" si="86"/>
        <v>6</v>
      </c>
      <c r="M5540" s="82" t="str">
        <f>"Q"&amp;" "&amp;VLOOKUP(pro[[#This Row],[Period]],Mapping!A:B,2,0)</f>
        <v>Q 2</v>
      </c>
      <c r="N5540"/>
    </row>
    <row r="5541" spans="1:14" ht="11.25" customHeight="1" x14ac:dyDescent="0.2">
      <c r="A5541" s="42" t="s">
        <v>5</v>
      </c>
      <c r="B5541" s="44" t="s">
        <v>28</v>
      </c>
      <c r="C5541" s="44" t="s">
        <v>57</v>
      </c>
      <c r="D5541" s="43">
        <v>134729.098</v>
      </c>
      <c r="E5541" s="43">
        <v>-97191.178</v>
      </c>
      <c r="F5541" s="45">
        <v>-18020</v>
      </c>
      <c r="G5541" s="45">
        <v>-57960</v>
      </c>
      <c r="H5541" s="45">
        <v>-104530</v>
      </c>
      <c r="I5541" s="55">
        <f>pro[[#This Row],[Admin expenses 3]]+pro[[#This Row],[Admin expenses 2]]+pro[[#This Row],[Admin expenses 1]]+pro[[#This Row],[COGS]]</f>
        <v>-277701.17800000001</v>
      </c>
      <c r="J5541" s="55">
        <f>pro[[#This Row],[Revenue]]+pro[[#This Row],[AdminExp]]</f>
        <v>-142972.08000000002</v>
      </c>
      <c r="K5541" s="83">
        <f>pro[[#This Row],[Profit]]/pro[[#This Row],[Revenue]]</f>
        <v>-1.0611818985086652</v>
      </c>
      <c r="L5541" s="56">
        <f t="shared" si="86"/>
        <v>6</v>
      </c>
      <c r="M5541" s="82" t="str">
        <f>"Q"&amp;" "&amp;VLOOKUP(pro[[#This Row],[Period]],Mapping!A:B,2,0)</f>
        <v>Q 2</v>
      </c>
      <c r="N5541"/>
    </row>
    <row r="5542" spans="1:14" ht="11.25" customHeight="1" x14ac:dyDescent="0.2">
      <c r="A5542" s="42" t="s">
        <v>5</v>
      </c>
      <c r="B5542" s="44" t="s">
        <v>28</v>
      </c>
      <c r="C5542" s="44" t="s">
        <v>57</v>
      </c>
      <c r="D5542" s="43">
        <v>258632.00999999998</v>
      </c>
      <c r="E5542" s="43">
        <v>-106799.41299999999</v>
      </c>
      <c r="F5542" s="45">
        <v>-74500</v>
      </c>
      <c r="G5542" s="45">
        <v>-40740</v>
      </c>
      <c r="H5542" s="45">
        <v>-99290</v>
      </c>
      <c r="I5542" s="55">
        <f>pro[[#This Row],[Admin expenses 3]]+pro[[#This Row],[Admin expenses 2]]+pro[[#This Row],[Admin expenses 1]]+pro[[#This Row],[COGS]]</f>
        <v>-321329.413</v>
      </c>
      <c r="J5542" s="55">
        <f>pro[[#This Row],[Revenue]]+pro[[#This Row],[AdminExp]]</f>
        <v>-62697.40300000002</v>
      </c>
      <c r="K5542" s="83">
        <f>pro[[#This Row],[Profit]]/pro[[#This Row],[Revenue]]</f>
        <v>-0.24241934708700608</v>
      </c>
      <c r="L5542" s="56">
        <f t="shared" si="86"/>
        <v>6</v>
      </c>
      <c r="M5542" s="82" t="str">
        <f>"Q"&amp;" "&amp;VLOOKUP(pro[[#This Row],[Period]],Mapping!A:B,2,0)</f>
        <v>Q 2</v>
      </c>
      <c r="N5542"/>
    </row>
    <row r="5543" spans="1:14" ht="11.25" customHeight="1" x14ac:dyDescent="0.2">
      <c r="A5543" s="42" t="s">
        <v>5</v>
      </c>
      <c r="B5543" s="44" t="s">
        <v>28</v>
      </c>
      <c r="C5543" s="44" t="s">
        <v>57</v>
      </c>
      <c r="D5543" s="43">
        <v>316514.065</v>
      </c>
      <c r="E5543" s="43">
        <v>-265369.39799999999</v>
      </c>
      <c r="F5543" s="45">
        <v>-15270</v>
      </c>
      <c r="G5543" s="45">
        <v>-44700</v>
      </c>
      <c r="H5543" s="45">
        <v>-35100</v>
      </c>
      <c r="I5543" s="55">
        <f>pro[[#This Row],[Admin expenses 3]]+pro[[#This Row],[Admin expenses 2]]+pro[[#This Row],[Admin expenses 1]]+pro[[#This Row],[COGS]]</f>
        <v>-360439.39799999999</v>
      </c>
      <c r="J5543" s="55">
        <f>pro[[#This Row],[Revenue]]+pro[[#This Row],[AdminExp]]</f>
        <v>-43925.332999999984</v>
      </c>
      <c r="K5543" s="83">
        <f>pro[[#This Row],[Profit]]/pro[[#This Row],[Revenue]]</f>
        <v>-0.13877845523231325</v>
      </c>
      <c r="L5543" s="56">
        <f t="shared" si="86"/>
        <v>6</v>
      </c>
      <c r="M5543" s="82" t="str">
        <f>"Q"&amp;" "&amp;VLOOKUP(pro[[#This Row],[Period]],Mapping!A:B,2,0)</f>
        <v>Q 2</v>
      </c>
      <c r="N5543"/>
    </row>
    <row r="5544" spans="1:14" ht="11.25" customHeight="1" x14ac:dyDescent="0.2">
      <c r="A5544" s="42" t="s">
        <v>5</v>
      </c>
      <c r="B5544" s="44" t="s">
        <v>28</v>
      </c>
      <c r="C5544" s="44" t="s">
        <v>57</v>
      </c>
      <c r="D5544" s="43">
        <v>60450.508999999991</v>
      </c>
      <c r="E5544" s="43">
        <v>-36319.584000000003</v>
      </c>
      <c r="F5544" s="45">
        <v>-79020</v>
      </c>
      <c r="G5544" s="45">
        <v>-95930</v>
      </c>
      <c r="H5544" s="45">
        <v>-81250</v>
      </c>
      <c r="I5544" s="55">
        <f>pro[[#This Row],[Admin expenses 3]]+pro[[#This Row],[Admin expenses 2]]+pro[[#This Row],[Admin expenses 1]]+pro[[#This Row],[COGS]]</f>
        <v>-292519.58400000003</v>
      </c>
      <c r="J5544" s="55">
        <f>pro[[#This Row],[Revenue]]+pro[[#This Row],[AdminExp]]</f>
        <v>-232069.07500000004</v>
      </c>
      <c r="K5544" s="83">
        <f>pro[[#This Row],[Profit]]/pro[[#This Row],[Revenue]]</f>
        <v>-3.8389929024418978</v>
      </c>
      <c r="L5544" s="56">
        <f t="shared" si="86"/>
        <v>6</v>
      </c>
      <c r="M5544" s="82" t="str">
        <f>"Q"&amp;" "&amp;VLOOKUP(pro[[#This Row],[Period]],Mapping!A:B,2,0)</f>
        <v>Q 2</v>
      </c>
      <c r="N5544"/>
    </row>
    <row r="5545" spans="1:14" ht="11.25" customHeight="1" x14ac:dyDescent="0.2">
      <c r="A5545" s="42" t="s">
        <v>5</v>
      </c>
      <c r="B5545" s="44" t="s">
        <v>28</v>
      </c>
      <c r="C5545" s="44" t="s">
        <v>57</v>
      </c>
      <c r="D5545" s="43">
        <v>60762.561999999998</v>
      </c>
      <c r="E5545" s="43">
        <v>-42020.600999999995</v>
      </c>
      <c r="F5545" s="45">
        <v>-61370</v>
      </c>
      <c r="G5545" s="45">
        <v>-108350</v>
      </c>
      <c r="H5545" s="45">
        <v>-20250</v>
      </c>
      <c r="I5545" s="55">
        <f>pro[[#This Row],[Admin expenses 3]]+pro[[#This Row],[Admin expenses 2]]+pro[[#This Row],[Admin expenses 1]]+pro[[#This Row],[COGS]]</f>
        <v>-231990.601</v>
      </c>
      <c r="J5545" s="55">
        <f>pro[[#This Row],[Revenue]]+pro[[#This Row],[AdminExp]]</f>
        <v>-171228.03899999999</v>
      </c>
      <c r="K5545" s="83">
        <f>pro[[#This Row],[Profit]]/pro[[#This Row],[Revenue]]</f>
        <v>-2.8179858347645053</v>
      </c>
      <c r="L5545" s="56">
        <f t="shared" si="86"/>
        <v>6</v>
      </c>
      <c r="M5545" s="82" t="str">
        <f>"Q"&amp;" "&amp;VLOOKUP(pro[[#This Row],[Period]],Mapping!A:B,2,0)</f>
        <v>Q 2</v>
      </c>
      <c r="N5545"/>
    </row>
    <row r="5546" spans="1:14" ht="11.25" customHeight="1" x14ac:dyDescent="0.2">
      <c r="A5546" s="42" t="s">
        <v>5</v>
      </c>
      <c r="B5546" s="44" t="s">
        <v>28</v>
      </c>
      <c r="C5546" s="44" t="s">
        <v>57</v>
      </c>
      <c r="D5546" s="43">
        <v>55989.36</v>
      </c>
      <c r="E5546" s="43">
        <v>-6867.3989999999994</v>
      </c>
      <c r="F5546" s="45">
        <v>-28260</v>
      </c>
      <c r="G5546" s="45">
        <v>-62200</v>
      </c>
      <c r="H5546" s="45">
        <v>-39700</v>
      </c>
      <c r="I5546" s="55">
        <f>pro[[#This Row],[Admin expenses 3]]+pro[[#This Row],[Admin expenses 2]]+pro[[#This Row],[Admin expenses 1]]+pro[[#This Row],[COGS]]</f>
        <v>-137027.399</v>
      </c>
      <c r="J5546" s="55">
        <f>pro[[#This Row],[Revenue]]+pro[[#This Row],[AdminExp]]</f>
        <v>-81038.039000000004</v>
      </c>
      <c r="K5546" s="83">
        <f>pro[[#This Row],[Profit]]/pro[[#This Row],[Revenue]]</f>
        <v>-1.4473828420256993</v>
      </c>
      <c r="L5546" s="56">
        <f t="shared" si="86"/>
        <v>6</v>
      </c>
      <c r="M5546" s="82" t="str">
        <f>"Q"&amp;" "&amp;VLOOKUP(pro[[#This Row],[Period]],Mapping!A:B,2,0)</f>
        <v>Q 2</v>
      </c>
      <c r="N5546"/>
    </row>
    <row r="5547" spans="1:14" ht="11.25" customHeight="1" x14ac:dyDescent="0.2">
      <c r="A5547" s="42" t="s">
        <v>5</v>
      </c>
      <c r="B5547" s="44" t="s">
        <v>28</v>
      </c>
      <c r="C5547" s="44" t="s">
        <v>57</v>
      </c>
      <c r="D5547" s="43">
        <v>48277.585999999996</v>
      </c>
      <c r="E5547" s="43">
        <v>-6282.954999999999</v>
      </c>
      <c r="F5547" s="45">
        <v>-31980</v>
      </c>
      <c r="G5547" s="45">
        <v>-88870</v>
      </c>
      <c r="H5547" s="45">
        <v>-75380</v>
      </c>
      <c r="I5547" s="55">
        <f>pro[[#This Row],[Admin expenses 3]]+pro[[#This Row],[Admin expenses 2]]+pro[[#This Row],[Admin expenses 1]]+pro[[#This Row],[COGS]]</f>
        <v>-202512.95499999999</v>
      </c>
      <c r="J5547" s="55">
        <f>pro[[#This Row],[Revenue]]+pro[[#This Row],[AdminExp]]</f>
        <v>-154235.36900000001</v>
      </c>
      <c r="K5547" s="83">
        <f>pro[[#This Row],[Profit]]/pro[[#This Row],[Revenue]]</f>
        <v>-3.1947614157841286</v>
      </c>
      <c r="L5547" s="56">
        <f t="shared" si="86"/>
        <v>6</v>
      </c>
      <c r="M5547" s="82" t="str">
        <f>"Q"&amp;" "&amp;VLOOKUP(pro[[#This Row],[Period]],Mapping!A:B,2,0)</f>
        <v>Q 2</v>
      </c>
      <c r="N5547"/>
    </row>
    <row r="5548" spans="1:14" ht="11.25" customHeight="1" x14ac:dyDescent="0.2">
      <c r="A5548" s="42" t="s">
        <v>5</v>
      </c>
      <c r="B5548" s="44" t="s">
        <v>28</v>
      </c>
      <c r="C5548" s="44" t="s">
        <v>57</v>
      </c>
      <c r="D5548" s="43">
        <v>79206.161999999997</v>
      </c>
      <c r="E5548" s="43">
        <v>-150364.641</v>
      </c>
      <c r="F5548" s="45">
        <v>-18630</v>
      </c>
      <c r="G5548" s="45">
        <v>-78860</v>
      </c>
      <c r="H5548" s="45">
        <v>-104760</v>
      </c>
      <c r="I5548" s="55">
        <f>pro[[#This Row],[Admin expenses 3]]+pro[[#This Row],[Admin expenses 2]]+pro[[#This Row],[Admin expenses 1]]+pro[[#This Row],[COGS]]</f>
        <v>-352614.641</v>
      </c>
      <c r="J5548" s="55">
        <f>pro[[#This Row],[Revenue]]+pro[[#This Row],[AdminExp]]</f>
        <v>-273408.47899999999</v>
      </c>
      <c r="K5548" s="83">
        <f>pro[[#This Row],[Profit]]/pro[[#This Row],[Revenue]]</f>
        <v>-3.4518586950343586</v>
      </c>
      <c r="L5548" s="56">
        <f t="shared" si="86"/>
        <v>6</v>
      </c>
      <c r="M5548" s="82" t="str">
        <f>"Q"&amp;" "&amp;VLOOKUP(pro[[#This Row],[Period]],Mapping!A:B,2,0)</f>
        <v>Q 2</v>
      </c>
      <c r="N5548"/>
    </row>
    <row r="5549" spans="1:14" ht="11.25" customHeight="1" x14ac:dyDescent="0.2">
      <c r="A5549" s="42" t="s">
        <v>5</v>
      </c>
      <c r="B5549" s="44" t="s">
        <v>28</v>
      </c>
      <c r="C5549" s="44" t="s">
        <v>57</v>
      </c>
      <c r="D5549" s="43">
        <v>-206.27599999999998</v>
      </c>
      <c r="E5549" s="43">
        <v>352.51299999999998</v>
      </c>
      <c r="F5549" s="45">
        <v>-54450</v>
      </c>
      <c r="G5549" s="45">
        <v>-106140</v>
      </c>
      <c r="H5549" s="45">
        <v>-38290</v>
      </c>
      <c r="I5549" s="55">
        <f>pro[[#This Row],[Admin expenses 3]]+pro[[#This Row],[Admin expenses 2]]+pro[[#This Row],[Admin expenses 1]]+pro[[#This Row],[COGS]]</f>
        <v>-198527.48699999999</v>
      </c>
      <c r="J5549" s="55">
        <f>pro[[#This Row],[Revenue]]+pro[[#This Row],[AdminExp]]</f>
        <v>-198733.76300000001</v>
      </c>
      <c r="K5549" s="83">
        <f>pro[[#This Row],[Profit]]/pro[[#This Row],[Revenue]]</f>
        <v>963.43618743818968</v>
      </c>
      <c r="L5549" s="56">
        <f t="shared" si="86"/>
        <v>6</v>
      </c>
      <c r="M5549" s="82" t="str">
        <f>"Q"&amp;" "&amp;VLOOKUP(pro[[#This Row],[Period]],Mapping!A:B,2,0)</f>
        <v>Q 2</v>
      </c>
      <c r="N5549"/>
    </row>
    <row r="5550" spans="1:14" ht="11.25" customHeight="1" x14ac:dyDescent="0.2">
      <c r="A5550" s="42" t="s">
        <v>5</v>
      </c>
      <c r="B5550" s="44" t="s">
        <v>28</v>
      </c>
      <c r="C5550" s="44" t="s">
        <v>57</v>
      </c>
      <c r="D5550" s="43">
        <v>105946.12699999998</v>
      </c>
      <c r="E5550" s="43">
        <v>-290565.35199999996</v>
      </c>
      <c r="F5550" s="45">
        <v>-47410</v>
      </c>
      <c r="G5550" s="45">
        <v>-30400</v>
      </c>
      <c r="H5550" s="45">
        <v>-24640</v>
      </c>
      <c r="I5550" s="55">
        <f>pro[[#This Row],[Admin expenses 3]]+pro[[#This Row],[Admin expenses 2]]+pro[[#This Row],[Admin expenses 1]]+pro[[#This Row],[COGS]]</f>
        <v>-393015.35199999996</v>
      </c>
      <c r="J5550" s="55">
        <f>pro[[#This Row],[Revenue]]+pro[[#This Row],[AdminExp]]</f>
        <v>-287069.22499999998</v>
      </c>
      <c r="K5550" s="83">
        <f>pro[[#This Row],[Profit]]/pro[[#This Row],[Revenue]]</f>
        <v>-2.7095773401891323</v>
      </c>
      <c r="L5550" s="56">
        <f t="shared" si="86"/>
        <v>6</v>
      </c>
      <c r="M5550" s="82" t="str">
        <f>"Q"&amp;" "&amp;VLOOKUP(pro[[#This Row],[Period]],Mapping!A:B,2,0)</f>
        <v>Q 2</v>
      </c>
      <c r="N5550"/>
    </row>
    <row r="5551" spans="1:14" ht="11.25" customHeight="1" x14ac:dyDescent="0.2">
      <c r="A5551" s="42" t="s">
        <v>5</v>
      </c>
      <c r="B5551" s="44" t="s">
        <v>28</v>
      </c>
      <c r="C5551" s="44" t="s">
        <v>58</v>
      </c>
      <c r="D5551" s="43">
        <v>823088.50399999996</v>
      </c>
      <c r="E5551" s="43">
        <v>-905930.30499999993</v>
      </c>
      <c r="F5551" s="45">
        <v>-16840</v>
      </c>
      <c r="G5551" s="45">
        <v>-57260</v>
      </c>
      <c r="H5551" s="45">
        <v>-32250</v>
      </c>
      <c r="I5551" s="55">
        <f>pro[[#This Row],[Admin expenses 3]]+pro[[#This Row],[Admin expenses 2]]+pro[[#This Row],[Admin expenses 1]]+pro[[#This Row],[COGS]]</f>
        <v>-1012280.3049999999</v>
      </c>
      <c r="J5551" s="55">
        <f>pro[[#This Row],[Revenue]]+pro[[#This Row],[AdminExp]]</f>
        <v>-189191.80099999998</v>
      </c>
      <c r="K5551" s="83">
        <f>pro[[#This Row],[Profit]]/pro[[#This Row],[Revenue]]</f>
        <v>-0.22985596333878572</v>
      </c>
      <c r="L5551" s="56">
        <f t="shared" si="86"/>
        <v>6</v>
      </c>
      <c r="M5551" s="82" t="str">
        <f>"Q"&amp;" "&amp;VLOOKUP(pro[[#This Row],[Period]],Mapping!A:B,2,0)</f>
        <v>Q 2</v>
      </c>
      <c r="N5551"/>
    </row>
    <row r="5552" spans="1:14" ht="11.25" customHeight="1" x14ac:dyDescent="0.2">
      <c r="A5552" s="42" t="s">
        <v>5</v>
      </c>
      <c r="B5552" s="44" t="s">
        <v>28</v>
      </c>
      <c r="C5552" s="44" t="s">
        <v>59</v>
      </c>
      <c r="D5552" s="43">
        <v>116963.06999999999</v>
      </c>
      <c r="E5552" s="43">
        <v>-122152.86299999998</v>
      </c>
      <c r="F5552" s="45">
        <v>-28190</v>
      </c>
      <c r="G5552" s="45">
        <v>-35600</v>
      </c>
      <c r="H5552" s="45">
        <v>-63700</v>
      </c>
      <c r="I5552" s="55">
        <f>pro[[#This Row],[Admin expenses 3]]+pro[[#This Row],[Admin expenses 2]]+pro[[#This Row],[Admin expenses 1]]+pro[[#This Row],[COGS]]</f>
        <v>-249642.86299999998</v>
      </c>
      <c r="J5552" s="55">
        <f>pro[[#This Row],[Revenue]]+pro[[#This Row],[AdminExp]]</f>
        <v>-132679.79300000001</v>
      </c>
      <c r="K5552" s="83">
        <f>pro[[#This Row],[Profit]]/pro[[#This Row],[Revenue]]</f>
        <v>-1.1343733795633102</v>
      </c>
      <c r="L5552" s="56">
        <f t="shared" si="86"/>
        <v>6</v>
      </c>
      <c r="M5552" s="82" t="str">
        <f>"Q"&amp;" "&amp;VLOOKUP(pro[[#This Row],[Period]],Mapping!A:B,2,0)</f>
        <v>Q 2</v>
      </c>
      <c r="N5552"/>
    </row>
    <row r="5553" spans="1:14" ht="11.25" customHeight="1" x14ac:dyDescent="0.2">
      <c r="A5553" s="42" t="s">
        <v>5</v>
      </c>
      <c r="B5553" s="44" t="s">
        <v>28</v>
      </c>
      <c r="C5553" s="44" t="s">
        <v>57</v>
      </c>
      <c r="D5553" s="43">
        <v>-371.084</v>
      </c>
      <c r="E5553" s="43">
        <v>181.50300000000001</v>
      </c>
      <c r="F5553" s="45">
        <v>-28030</v>
      </c>
      <c r="G5553" s="45">
        <v>-75140</v>
      </c>
      <c r="H5553" s="45">
        <v>-107810</v>
      </c>
      <c r="I5553" s="55">
        <f>pro[[#This Row],[Admin expenses 3]]+pro[[#This Row],[Admin expenses 2]]+pro[[#This Row],[Admin expenses 1]]+pro[[#This Row],[COGS]]</f>
        <v>-210798.497</v>
      </c>
      <c r="J5553" s="55">
        <f>pro[[#This Row],[Revenue]]+pro[[#This Row],[AdminExp]]</f>
        <v>-211169.58100000001</v>
      </c>
      <c r="K5553" s="83">
        <f>pro[[#This Row],[Profit]]/pro[[#This Row],[Revenue]]</f>
        <v>569.06140119218287</v>
      </c>
      <c r="L5553" s="56">
        <f t="shared" si="86"/>
        <v>6</v>
      </c>
      <c r="M5553" s="82" t="str">
        <f>"Q"&amp;" "&amp;VLOOKUP(pro[[#This Row],[Period]],Mapping!A:B,2,0)</f>
        <v>Q 2</v>
      </c>
      <c r="N5553"/>
    </row>
    <row r="5554" spans="1:14" ht="11.25" customHeight="1" x14ac:dyDescent="0.2">
      <c r="A5554" s="42" t="s">
        <v>5</v>
      </c>
      <c r="B5554" s="44" t="s">
        <v>28</v>
      </c>
      <c r="C5554" s="44" t="s">
        <v>57</v>
      </c>
      <c r="D5554" s="43">
        <v>87070.27</v>
      </c>
      <c r="E5554" s="43">
        <v>-57313.214</v>
      </c>
      <c r="F5554" s="45">
        <v>-43560</v>
      </c>
      <c r="G5554" s="45">
        <v>-108490</v>
      </c>
      <c r="H5554" s="45">
        <v>-102900</v>
      </c>
      <c r="I5554" s="55">
        <f>pro[[#This Row],[Admin expenses 3]]+pro[[#This Row],[Admin expenses 2]]+pro[[#This Row],[Admin expenses 1]]+pro[[#This Row],[COGS]]</f>
        <v>-312263.21399999998</v>
      </c>
      <c r="J5554" s="55">
        <f>pro[[#This Row],[Revenue]]+pro[[#This Row],[AdminExp]]</f>
        <v>-225192.94399999996</v>
      </c>
      <c r="K5554" s="83">
        <f>pro[[#This Row],[Profit]]/pro[[#This Row],[Revenue]]</f>
        <v>-2.586335657394883</v>
      </c>
      <c r="L5554" s="56">
        <f t="shared" si="86"/>
        <v>6</v>
      </c>
      <c r="M5554" s="82" t="str">
        <f>"Q"&amp;" "&amp;VLOOKUP(pro[[#This Row],[Period]],Mapping!A:B,2,0)</f>
        <v>Q 2</v>
      </c>
      <c r="N5554"/>
    </row>
    <row r="5555" spans="1:14" ht="11.25" customHeight="1" x14ac:dyDescent="0.2">
      <c r="A5555" s="42" t="s">
        <v>5</v>
      </c>
      <c r="B5555" s="44" t="s">
        <v>28</v>
      </c>
      <c r="C5555" s="44" t="s">
        <v>57</v>
      </c>
      <c r="D5555" s="43">
        <v>237271.95099999997</v>
      </c>
      <c r="E5555" s="43">
        <v>-192787.67899999997</v>
      </c>
      <c r="F5555" s="45">
        <v>-79130</v>
      </c>
      <c r="G5555" s="45">
        <v>-73440</v>
      </c>
      <c r="H5555" s="45">
        <v>-53600</v>
      </c>
      <c r="I5555" s="55">
        <f>pro[[#This Row],[Admin expenses 3]]+pro[[#This Row],[Admin expenses 2]]+pro[[#This Row],[Admin expenses 1]]+pro[[#This Row],[COGS]]</f>
        <v>-398957.679</v>
      </c>
      <c r="J5555" s="55">
        <f>pro[[#This Row],[Revenue]]+pro[[#This Row],[AdminExp]]</f>
        <v>-161685.72800000003</v>
      </c>
      <c r="K5555" s="83">
        <f>pro[[#This Row],[Profit]]/pro[[#This Row],[Revenue]]</f>
        <v>-0.68143633210147136</v>
      </c>
      <c r="L5555" s="56">
        <f t="shared" si="86"/>
        <v>6</v>
      </c>
      <c r="M5555" s="82" t="str">
        <f>"Q"&amp;" "&amp;VLOOKUP(pro[[#This Row],[Period]],Mapping!A:B,2,0)</f>
        <v>Q 2</v>
      </c>
      <c r="N5555"/>
    </row>
    <row r="5556" spans="1:14" ht="11.25" customHeight="1" x14ac:dyDescent="0.2">
      <c r="A5556" s="42" t="s">
        <v>5</v>
      </c>
      <c r="B5556" s="44" t="s">
        <v>28</v>
      </c>
      <c r="C5556" s="44" t="s">
        <v>57</v>
      </c>
      <c r="D5556" s="43">
        <v>585114.42499999993</v>
      </c>
      <c r="E5556" s="43">
        <v>-464933.42699999997</v>
      </c>
      <c r="F5556" s="45">
        <v>-51510</v>
      </c>
      <c r="G5556" s="45">
        <v>-101170</v>
      </c>
      <c r="H5556" s="45">
        <v>-67880</v>
      </c>
      <c r="I5556" s="55">
        <f>pro[[#This Row],[Admin expenses 3]]+pro[[#This Row],[Admin expenses 2]]+pro[[#This Row],[Admin expenses 1]]+pro[[#This Row],[COGS]]</f>
        <v>-685493.42699999991</v>
      </c>
      <c r="J5556" s="55">
        <f>pro[[#This Row],[Revenue]]+pro[[#This Row],[AdminExp]]</f>
        <v>-100379.00199999998</v>
      </c>
      <c r="K5556" s="83">
        <f>pro[[#This Row],[Profit]]/pro[[#This Row],[Revenue]]</f>
        <v>-0.17155448184344455</v>
      </c>
      <c r="L5556" s="56">
        <f t="shared" si="86"/>
        <v>6</v>
      </c>
      <c r="M5556" s="82" t="str">
        <f>"Q"&amp;" "&amp;VLOOKUP(pro[[#This Row],[Period]],Mapping!A:B,2,0)</f>
        <v>Q 2</v>
      </c>
      <c r="N5556"/>
    </row>
    <row r="5557" spans="1:14" ht="11.25" customHeight="1" x14ac:dyDescent="0.2">
      <c r="A5557" s="42" t="s">
        <v>5</v>
      </c>
      <c r="B5557" s="44" t="s">
        <v>28</v>
      </c>
      <c r="C5557" s="44" t="s">
        <v>57</v>
      </c>
      <c r="D5557" s="43">
        <v>392589.28099999996</v>
      </c>
      <c r="E5557" s="43">
        <v>-346833.75299999997</v>
      </c>
      <c r="F5557" s="45">
        <v>-12790</v>
      </c>
      <c r="G5557" s="45">
        <v>-104730</v>
      </c>
      <c r="H5557" s="45">
        <v>-95330</v>
      </c>
      <c r="I5557" s="55">
        <f>pro[[#This Row],[Admin expenses 3]]+pro[[#This Row],[Admin expenses 2]]+pro[[#This Row],[Admin expenses 1]]+pro[[#This Row],[COGS]]</f>
        <v>-559683.75300000003</v>
      </c>
      <c r="J5557" s="55">
        <f>pro[[#This Row],[Revenue]]+pro[[#This Row],[AdminExp]]</f>
        <v>-167094.47200000007</v>
      </c>
      <c r="K5557" s="83">
        <f>pro[[#This Row],[Profit]]/pro[[#This Row],[Revenue]]</f>
        <v>-0.42562158491535607</v>
      </c>
      <c r="L5557" s="56">
        <f t="shared" si="86"/>
        <v>6</v>
      </c>
      <c r="M5557" s="82" t="str">
        <f>"Q"&amp;" "&amp;VLOOKUP(pro[[#This Row],[Period]],Mapping!A:B,2,0)</f>
        <v>Q 2</v>
      </c>
      <c r="N5557"/>
    </row>
    <row r="5558" spans="1:14" ht="11.25" customHeight="1" x14ac:dyDescent="0.2">
      <c r="A5558" s="42" t="s">
        <v>5</v>
      </c>
      <c r="B5558" s="44" t="s">
        <v>28</v>
      </c>
      <c r="C5558" s="44" t="s">
        <v>58</v>
      </c>
      <c r="D5558" s="43">
        <v>89723.066999999995</v>
      </c>
      <c r="E5558" s="43">
        <v>-70383.375999999989</v>
      </c>
      <c r="F5558" s="45">
        <v>-20740</v>
      </c>
      <c r="G5558" s="45">
        <v>-70940</v>
      </c>
      <c r="H5558" s="45">
        <v>-94780</v>
      </c>
      <c r="I5558" s="55">
        <f>pro[[#This Row],[Admin expenses 3]]+pro[[#This Row],[Admin expenses 2]]+pro[[#This Row],[Admin expenses 1]]+pro[[#This Row],[COGS]]</f>
        <v>-256843.37599999999</v>
      </c>
      <c r="J5558" s="55">
        <f>pro[[#This Row],[Revenue]]+pro[[#This Row],[AdminExp]]</f>
        <v>-167120.30900000001</v>
      </c>
      <c r="K5558" s="83">
        <f>pro[[#This Row],[Profit]]/pro[[#This Row],[Revenue]]</f>
        <v>-1.8626236773649303</v>
      </c>
      <c r="L5558" s="56">
        <f t="shared" si="86"/>
        <v>6</v>
      </c>
      <c r="M5558" s="82" t="str">
        <f>"Q"&amp;" "&amp;VLOOKUP(pro[[#This Row],[Period]],Mapping!A:B,2,0)</f>
        <v>Q 2</v>
      </c>
      <c r="N5558"/>
    </row>
    <row r="5559" spans="1:14" ht="11.25" customHeight="1" x14ac:dyDescent="0.2">
      <c r="A5559" s="42" t="s">
        <v>5</v>
      </c>
      <c r="B5559" s="44" t="s">
        <v>28</v>
      </c>
      <c r="C5559" s="44" t="s">
        <v>59</v>
      </c>
      <c r="D5559" s="43">
        <v>89605.837999999989</v>
      </c>
      <c r="E5559" s="43">
        <v>-130903.10799999999</v>
      </c>
      <c r="F5559" s="45">
        <v>-39060</v>
      </c>
      <c r="G5559" s="45">
        <v>-47420</v>
      </c>
      <c r="H5559" s="45">
        <v>-55910</v>
      </c>
      <c r="I5559" s="55">
        <f>pro[[#This Row],[Admin expenses 3]]+pro[[#This Row],[Admin expenses 2]]+pro[[#This Row],[Admin expenses 1]]+pro[[#This Row],[COGS]]</f>
        <v>-273293.10800000001</v>
      </c>
      <c r="J5559" s="55">
        <f>pro[[#This Row],[Revenue]]+pro[[#This Row],[AdminExp]]</f>
        <v>-183687.27000000002</v>
      </c>
      <c r="K5559" s="83">
        <f>pro[[#This Row],[Profit]]/pro[[#This Row],[Revenue]]</f>
        <v>-2.0499475714964022</v>
      </c>
      <c r="L5559" s="56">
        <f t="shared" si="86"/>
        <v>6</v>
      </c>
      <c r="M5559" s="82" t="str">
        <f>"Q"&amp;" "&amp;VLOOKUP(pro[[#This Row],[Period]],Mapping!A:B,2,0)</f>
        <v>Q 2</v>
      </c>
      <c r="N5559"/>
    </row>
    <row r="5560" spans="1:14" ht="11.25" customHeight="1" x14ac:dyDescent="0.2">
      <c r="A5560" s="42" t="s">
        <v>5</v>
      </c>
      <c r="B5560" s="44" t="s">
        <v>28</v>
      </c>
      <c r="C5560" s="44" t="s">
        <v>57</v>
      </c>
      <c r="D5560" s="43">
        <v>19639.788</v>
      </c>
      <c r="E5560" s="43">
        <v>-6576.8849999999993</v>
      </c>
      <c r="F5560" s="45">
        <v>-25030</v>
      </c>
      <c r="G5560" s="45">
        <v>-27690</v>
      </c>
      <c r="H5560" s="45">
        <v>-56820</v>
      </c>
      <c r="I5560" s="55">
        <f>pro[[#This Row],[Admin expenses 3]]+pro[[#This Row],[Admin expenses 2]]+pro[[#This Row],[Admin expenses 1]]+pro[[#This Row],[COGS]]</f>
        <v>-116116.88499999999</v>
      </c>
      <c r="J5560" s="55">
        <f>pro[[#This Row],[Revenue]]+pro[[#This Row],[AdminExp]]</f>
        <v>-96477.096999999994</v>
      </c>
      <c r="K5560" s="83">
        <f>pro[[#This Row],[Profit]]/pro[[#This Row],[Revenue]]</f>
        <v>-4.9123288398021403</v>
      </c>
      <c r="L5560" s="56">
        <f t="shared" si="86"/>
        <v>6</v>
      </c>
      <c r="M5560" s="82" t="str">
        <f>"Q"&amp;" "&amp;VLOOKUP(pro[[#This Row],[Period]],Mapping!A:B,2,0)</f>
        <v>Q 2</v>
      </c>
      <c r="N5560"/>
    </row>
    <row r="5561" spans="1:14" ht="11.25" customHeight="1" x14ac:dyDescent="0.2">
      <c r="A5561" s="42" t="s">
        <v>5</v>
      </c>
      <c r="B5561" s="44" t="s">
        <v>28</v>
      </c>
      <c r="C5561" s="44" t="s">
        <v>57</v>
      </c>
      <c r="D5561" s="43">
        <v>499022.35599999991</v>
      </c>
      <c r="E5561" s="43">
        <v>-176566.32</v>
      </c>
      <c r="F5561" s="45">
        <v>-85240</v>
      </c>
      <c r="G5561" s="45">
        <v>-69060</v>
      </c>
      <c r="H5561" s="45">
        <v>-26950</v>
      </c>
      <c r="I5561" s="55">
        <f>pro[[#This Row],[Admin expenses 3]]+pro[[#This Row],[Admin expenses 2]]+pro[[#This Row],[Admin expenses 1]]+pro[[#This Row],[COGS]]</f>
        <v>-357816.32000000001</v>
      </c>
      <c r="J5561" s="55">
        <f>pro[[#This Row],[Revenue]]+pro[[#This Row],[AdminExp]]</f>
        <v>141206.03599999991</v>
      </c>
      <c r="K5561" s="83">
        <f>pro[[#This Row],[Profit]]/pro[[#This Row],[Revenue]]</f>
        <v>0.28296535075474638</v>
      </c>
      <c r="L5561" s="56">
        <f t="shared" si="86"/>
        <v>6</v>
      </c>
      <c r="M5561" s="82" t="str">
        <f>"Q"&amp;" "&amp;VLOOKUP(pro[[#This Row],[Period]],Mapping!A:B,2,0)</f>
        <v>Q 2</v>
      </c>
      <c r="N5561"/>
    </row>
    <row r="5562" spans="1:14" ht="11.25" customHeight="1" x14ac:dyDescent="0.2">
      <c r="A5562" s="42" t="s">
        <v>5</v>
      </c>
      <c r="B5562" s="44" t="s">
        <v>28</v>
      </c>
      <c r="C5562" s="44" t="s">
        <v>57</v>
      </c>
      <c r="D5562" s="43">
        <v>73135.313999999998</v>
      </c>
      <c r="E5562" s="43">
        <v>-18297.348999999998</v>
      </c>
      <c r="F5562" s="45">
        <v>-97680</v>
      </c>
      <c r="G5562" s="45">
        <v>-32550</v>
      </c>
      <c r="H5562" s="45">
        <v>-69810</v>
      </c>
      <c r="I5562" s="55">
        <f>pro[[#This Row],[Admin expenses 3]]+pro[[#This Row],[Admin expenses 2]]+pro[[#This Row],[Admin expenses 1]]+pro[[#This Row],[COGS]]</f>
        <v>-218337.34899999999</v>
      </c>
      <c r="J5562" s="55">
        <f>pro[[#This Row],[Revenue]]+pro[[#This Row],[AdminExp]]</f>
        <v>-145202.03499999997</v>
      </c>
      <c r="K5562" s="83">
        <f>pro[[#This Row],[Profit]]/pro[[#This Row],[Revenue]]</f>
        <v>-1.9853888232434467</v>
      </c>
      <c r="L5562" s="56">
        <f t="shared" si="86"/>
        <v>6</v>
      </c>
      <c r="M5562" s="82" t="str">
        <f>"Q"&amp;" "&amp;VLOOKUP(pro[[#This Row],[Period]],Mapping!A:B,2,0)</f>
        <v>Q 2</v>
      </c>
      <c r="N5562"/>
    </row>
    <row r="5563" spans="1:14" ht="11.25" customHeight="1" x14ac:dyDescent="0.2">
      <c r="A5563" s="42" t="s">
        <v>5</v>
      </c>
      <c r="B5563" s="44" t="s">
        <v>28</v>
      </c>
      <c r="C5563" s="44" t="s">
        <v>58</v>
      </c>
      <c r="D5563" s="43">
        <v>166726.65099999998</v>
      </c>
      <c r="E5563" s="43">
        <v>-40043.576999999997</v>
      </c>
      <c r="F5563" s="45">
        <v>-71410</v>
      </c>
      <c r="G5563" s="45">
        <v>-67090</v>
      </c>
      <c r="H5563" s="45">
        <v>-97820</v>
      </c>
      <c r="I5563" s="55">
        <f>pro[[#This Row],[Admin expenses 3]]+pro[[#This Row],[Admin expenses 2]]+pro[[#This Row],[Admin expenses 1]]+pro[[#This Row],[COGS]]</f>
        <v>-276363.57699999999</v>
      </c>
      <c r="J5563" s="55">
        <f>pro[[#This Row],[Revenue]]+pro[[#This Row],[AdminExp]]</f>
        <v>-109636.92600000001</v>
      </c>
      <c r="K5563" s="83">
        <f>pro[[#This Row],[Profit]]/pro[[#This Row],[Revenue]]</f>
        <v>-0.65758488725356823</v>
      </c>
      <c r="L5563" s="56">
        <f t="shared" si="86"/>
        <v>6</v>
      </c>
      <c r="M5563" s="82" t="str">
        <f>"Q"&amp;" "&amp;VLOOKUP(pro[[#This Row],[Period]],Mapping!A:B,2,0)</f>
        <v>Q 2</v>
      </c>
      <c r="N5563"/>
    </row>
    <row r="5564" spans="1:14" ht="11.25" customHeight="1" x14ac:dyDescent="0.2">
      <c r="A5564" s="42" t="s">
        <v>5</v>
      </c>
      <c r="B5564" s="44" t="s">
        <v>28</v>
      </c>
      <c r="C5564" s="44" t="s">
        <v>59</v>
      </c>
      <c r="D5564" s="43">
        <v>236412.49099999998</v>
      </c>
      <c r="E5564" s="43">
        <v>-114550.77199999998</v>
      </c>
      <c r="F5564" s="45">
        <v>-78570</v>
      </c>
      <c r="G5564" s="45">
        <v>-60480</v>
      </c>
      <c r="H5564" s="45">
        <v>-81090</v>
      </c>
      <c r="I5564" s="55">
        <f>pro[[#This Row],[Admin expenses 3]]+pro[[#This Row],[Admin expenses 2]]+pro[[#This Row],[Admin expenses 1]]+pro[[#This Row],[COGS]]</f>
        <v>-334690.772</v>
      </c>
      <c r="J5564" s="55">
        <f>pro[[#This Row],[Revenue]]+pro[[#This Row],[AdminExp]]</f>
        <v>-98278.281000000017</v>
      </c>
      <c r="K5564" s="83">
        <f>pro[[#This Row],[Profit]]/pro[[#This Row],[Revenue]]</f>
        <v>-0.41570680374921487</v>
      </c>
      <c r="L5564" s="56">
        <f t="shared" si="86"/>
        <v>6</v>
      </c>
      <c r="M5564" s="82" t="str">
        <f>"Q"&amp;" "&amp;VLOOKUP(pro[[#This Row],[Period]],Mapping!A:B,2,0)</f>
        <v>Q 2</v>
      </c>
      <c r="N5564"/>
    </row>
    <row r="5565" spans="1:14" ht="11.25" customHeight="1" x14ac:dyDescent="0.2">
      <c r="A5565" s="42" t="s">
        <v>5</v>
      </c>
      <c r="B5565" s="44" t="s">
        <v>28</v>
      </c>
      <c r="C5565" s="44" t="s">
        <v>57</v>
      </c>
      <c r="D5565" s="43">
        <v>4651238.8229999999</v>
      </c>
      <c r="E5565" s="43">
        <v>-450592.23999999993</v>
      </c>
      <c r="F5565" s="45">
        <v>-43850</v>
      </c>
      <c r="G5565" s="45">
        <v>-37610</v>
      </c>
      <c r="H5565" s="45">
        <v>-94230</v>
      </c>
      <c r="I5565" s="55">
        <f>pro[[#This Row],[Admin expenses 3]]+pro[[#This Row],[Admin expenses 2]]+pro[[#This Row],[Admin expenses 1]]+pro[[#This Row],[COGS]]</f>
        <v>-626282.23999999999</v>
      </c>
      <c r="J5565" s="55">
        <f>pro[[#This Row],[Revenue]]+pro[[#This Row],[AdminExp]]</f>
        <v>4024956.5829999996</v>
      </c>
      <c r="K5565" s="83">
        <f>pro[[#This Row],[Profit]]/pro[[#This Row],[Revenue]]</f>
        <v>0.86535151949130518</v>
      </c>
      <c r="L5565" s="56">
        <f t="shared" si="86"/>
        <v>6</v>
      </c>
      <c r="M5565" s="82" t="str">
        <f>"Q"&amp;" "&amp;VLOOKUP(pro[[#This Row],[Period]],Mapping!A:B,2,0)</f>
        <v>Q 2</v>
      </c>
      <c r="N5565"/>
    </row>
    <row r="5566" spans="1:14" ht="11.25" customHeight="1" x14ac:dyDescent="0.2">
      <c r="A5566" s="42" t="s">
        <v>5</v>
      </c>
      <c r="B5566" s="44" t="s">
        <v>28</v>
      </c>
      <c r="C5566" s="44" t="s">
        <v>57</v>
      </c>
      <c r="D5566" s="43">
        <v>184222.35299999997</v>
      </c>
      <c r="E5566" s="43">
        <v>-86978.044999999998</v>
      </c>
      <c r="F5566" s="45">
        <v>-69740</v>
      </c>
      <c r="G5566" s="45">
        <v>-74690</v>
      </c>
      <c r="H5566" s="45">
        <v>-47020</v>
      </c>
      <c r="I5566" s="55">
        <f>pro[[#This Row],[Admin expenses 3]]+pro[[#This Row],[Admin expenses 2]]+pro[[#This Row],[Admin expenses 1]]+pro[[#This Row],[COGS]]</f>
        <v>-278428.04499999998</v>
      </c>
      <c r="J5566" s="55">
        <f>pro[[#This Row],[Revenue]]+pro[[#This Row],[AdminExp]]</f>
        <v>-94205.69200000001</v>
      </c>
      <c r="K5566" s="83">
        <f>pro[[#This Row],[Profit]]/pro[[#This Row],[Revenue]]</f>
        <v>-0.51136949705555013</v>
      </c>
      <c r="L5566" s="56">
        <f t="shared" si="86"/>
        <v>6</v>
      </c>
      <c r="M5566" s="82" t="str">
        <f>"Q"&amp;" "&amp;VLOOKUP(pro[[#This Row],[Period]],Mapping!A:B,2,0)</f>
        <v>Q 2</v>
      </c>
      <c r="N5566"/>
    </row>
    <row r="5567" spans="1:14" ht="11.25" customHeight="1" x14ac:dyDescent="0.2">
      <c r="A5567" s="42" t="s">
        <v>5</v>
      </c>
      <c r="B5567" s="44" t="s">
        <v>28</v>
      </c>
      <c r="C5567" s="44" t="s">
        <v>58</v>
      </c>
      <c r="D5567" s="43">
        <v>381114.13899999997</v>
      </c>
      <c r="E5567" s="43">
        <v>-263015.87899999996</v>
      </c>
      <c r="F5567" s="45">
        <v>-66100</v>
      </c>
      <c r="G5567" s="45">
        <v>-35040</v>
      </c>
      <c r="H5567" s="45">
        <v>-60550</v>
      </c>
      <c r="I5567" s="55">
        <f>pro[[#This Row],[Admin expenses 3]]+pro[[#This Row],[Admin expenses 2]]+pro[[#This Row],[Admin expenses 1]]+pro[[#This Row],[COGS]]</f>
        <v>-424705.87899999996</v>
      </c>
      <c r="J5567" s="55">
        <f>pro[[#This Row],[Revenue]]+pro[[#This Row],[AdminExp]]</f>
        <v>-43591.739999999991</v>
      </c>
      <c r="K5567" s="83">
        <f>pro[[#This Row],[Profit]]/pro[[#This Row],[Revenue]]</f>
        <v>-0.11437975015668467</v>
      </c>
      <c r="L5567" s="56">
        <f t="shared" si="86"/>
        <v>6</v>
      </c>
      <c r="M5567" s="82" t="str">
        <f>"Q"&amp;" "&amp;VLOOKUP(pro[[#This Row],[Period]],Mapping!A:B,2,0)</f>
        <v>Q 2</v>
      </c>
      <c r="N5567"/>
    </row>
    <row r="5568" spans="1:14" ht="11.25" customHeight="1" x14ac:dyDescent="0.2">
      <c r="A5568" s="42" t="s">
        <v>5</v>
      </c>
      <c r="B5568" s="44" t="s">
        <v>28</v>
      </c>
      <c r="C5568" s="44" t="s">
        <v>59</v>
      </c>
      <c r="D5568" s="43">
        <v>97825.315000000002</v>
      </c>
      <c r="E5568" s="43">
        <v>-6714.2739999999994</v>
      </c>
      <c r="F5568" s="45">
        <v>-89290</v>
      </c>
      <c r="G5568" s="45">
        <v>-24640</v>
      </c>
      <c r="H5568" s="45">
        <v>-63770</v>
      </c>
      <c r="I5568" s="55">
        <f>pro[[#This Row],[Admin expenses 3]]+pro[[#This Row],[Admin expenses 2]]+pro[[#This Row],[Admin expenses 1]]+pro[[#This Row],[COGS]]</f>
        <v>-184414.274</v>
      </c>
      <c r="J5568" s="55">
        <f>pro[[#This Row],[Revenue]]+pro[[#This Row],[AdminExp]]</f>
        <v>-86588.959000000003</v>
      </c>
      <c r="K5568" s="83">
        <f>pro[[#This Row],[Profit]]/pro[[#This Row],[Revenue]]</f>
        <v>-0.88513856561565885</v>
      </c>
      <c r="L5568" s="56">
        <f t="shared" si="86"/>
        <v>6</v>
      </c>
      <c r="M5568" s="82" t="str">
        <f>"Q"&amp;" "&amp;VLOOKUP(pro[[#This Row],[Period]],Mapping!A:B,2,0)</f>
        <v>Q 2</v>
      </c>
      <c r="N5568"/>
    </row>
    <row r="5569" spans="1:14" ht="11.25" customHeight="1" x14ac:dyDescent="0.2">
      <c r="A5569" s="42" t="s">
        <v>5</v>
      </c>
      <c r="B5569" s="44" t="s">
        <v>28</v>
      </c>
      <c r="C5569" s="44" t="s">
        <v>57</v>
      </c>
      <c r="D5569" s="43">
        <v>1450842.96</v>
      </c>
      <c r="E5569" s="43">
        <v>-660214.68099999998</v>
      </c>
      <c r="F5569" s="45">
        <v>-30610</v>
      </c>
      <c r="G5569" s="45">
        <v>-45770</v>
      </c>
      <c r="H5569" s="45">
        <v>-85950</v>
      </c>
      <c r="I5569" s="55">
        <f>pro[[#This Row],[Admin expenses 3]]+pro[[#This Row],[Admin expenses 2]]+pro[[#This Row],[Admin expenses 1]]+pro[[#This Row],[COGS]]</f>
        <v>-822544.68099999998</v>
      </c>
      <c r="J5569" s="55">
        <f>pro[[#This Row],[Revenue]]+pro[[#This Row],[AdminExp]]</f>
        <v>628298.27899999998</v>
      </c>
      <c r="K5569" s="83">
        <f>pro[[#This Row],[Profit]]/pro[[#This Row],[Revenue]]</f>
        <v>0.43305739926532089</v>
      </c>
      <c r="L5569" s="56">
        <f t="shared" si="86"/>
        <v>6</v>
      </c>
      <c r="M5569" s="82" t="str">
        <f>"Q"&amp;" "&amp;VLOOKUP(pro[[#This Row],[Period]],Mapping!A:B,2,0)</f>
        <v>Q 2</v>
      </c>
      <c r="N5569"/>
    </row>
    <row r="5570" spans="1:14" ht="11.25" customHeight="1" x14ac:dyDescent="0.2">
      <c r="A5570" s="42" t="s">
        <v>5</v>
      </c>
      <c r="B5570" s="44" t="s">
        <v>28</v>
      </c>
      <c r="C5570" s="44" t="s">
        <v>57</v>
      </c>
      <c r="D5570" s="43">
        <v>1186934.7349999999</v>
      </c>
      <c r="E5570" s="43">
        <v>-200942.81899999999</v>
      </c>
      <c r="F5570" s="45">
        <v>-63440</v>
      </c>
      <c r="G5570" s="45">
        <v>-89370</v>
      </c>
      <c r="H5570" s="45">
        <v>-25300</v>
      </c>
      <c r="I5570" s="55">
        <f>pro[[#This Row],[Admin expenses 3]]+pro[[#This Row],[Admin expenses 2]]+pro[[#This Row],[Admin expenses 1]]+pro[[#This Row],[COGS]]</f>
        <v>-379052.81900000002</v>
      </c>
      <c r="J5570" s="55">
        <f>pro[[#This Row],[Revenue]]+pro[[#This Row],[AdminExp]]</f>
        <v>807881.91599999985</v>
      </c>
      <c r="K5570" s="83">
        <f>pro[[#This Row],[Profit]]/pro[[#This Row],[Revenue]]</f>
        <v>0.68064560938137841</v>
      </c>
      <c r="L5570" s="56">
        <f t="shared" ref="L5570:L5633" si="87">MONTH(DATEVALUE(A5570&amp;"1"))</f>
        <v>6</v>
      </c>
      <c r="M5570" s="82" t="str">
        <f>"Q"&amp;" "&amp;VLOOKUP(pro[[#This Row],[Period]],Mapping!A:B,2,0)</f>
        <v>Q 2</v>
      </c>
      <c r="N5570"/>
    </row>
    <row r="5571" spans="1:14" ht="11.25" customHeight="1" x14ac:dyDescent="0.2">
      <c r="A5571" s="42" t="s">
        <v>5</v>
      </c>
      <c r="B5571" s="44" t="s">
        <v>28</v>
      </c>
      <c r="C5571" s="44" t="s">
        <v>57</v>
      </c>
      <c r="D5571" s="43">
        <v>2904552.665</v>
      </c>
      <c r="E5571" s="43">
        <v>-474128.33299999993</v>
      </c>
      <c r="F5571" s="45">
        <v>-82180</v>
      </c>
      <c r="G5571" s="45">
        <v>-51110</v>
      </c>
      <c r="H5571" s="45">
        <v>-60370</v>
      </c>
      <c r="I5571" s="55">
        <f>pro[[#This Row],[Admin expenses 3]]+pro[[#This Row],[Admin expenses 2]]+pro[[#This Row],[Admin expenses 1]]+pro[[#This Row],[COGS]]</f>
        <v>-667788.33299999987</v>
      </c>
      <c r="J5571" s="55">
        <f>pro[[#This Row],[Revenue]]+pro[[#This Row],[AdminExp]]</f>
        <v>2236764.3320000004</v>
      </c>
      <c r="K5571" s="83">
        <f>pro[[#This Row],[Profit]]/pro[[#This Row],[Revenue]]</f>
        <v>0.77008909459729158</v>
      </c>
      <c r="L5571" s="56">
        <f t="shared" si="87"/>
        <v>6</v>
      </c>
      <c r="M5571" s="82" t="str">
        <f>"Q"&amp;" "&amp;VLOOKUP(pro[[#This Row],[Period]],Mapping!A:B,2,0)</f>
        <v>Q 2</v>
      </c>
      <c r="N5571"/>
    </row>
    <row r="5572" spans="1:14" ht="11.25" customHeight="1" x14ac:dyDescent="0.2">
      <c r="A5572" s="42" t="s">
        <v>5</v>
      </c>
      <c r="B5572" s="44" t="s">
        <v>28</v>
      </c>
      <c r="C5572" s="44" t="s">
        <v>58</v>
      </c>
      <c r="D5572" s="43">
        <v>2058226.4779999999</v>
      </c>
      <c r="E5572" s="43">
        <v>-333234.19499999995</v>
      </c>
      <c r="F5572" s="45">
        <v>-22020</v>
      </c>
      <c r="G5572" s="45">
        <v>-12450</v>
      </c>
      <c r="H5572" s="45">
        <v>-59160</v>
      </c>
      <c r="I5572" s="55">
        <f>pro[[#This Row],[Admin expenses 3]]+pro[[#This Row],[Admin expenses 2]]+pro[[#This Row],[Admin expenses 1]]+pro[[#This Row],[COGS]]</f>
        <v>-426864.19499999995</v>
      </c>
      <c r="J5572" s="55">
        <f>pro[[#This Row],[Revenue]]+pro[[#This Row],[AdminExp]]</f>
        <v>1631362.2829999998</v>
      </c>
      <c r="K5572" s="83">
        <f>pro[[#This Row],[Profit]]/pro[[#This Row],[Revenue]]</f>
        <v>0.79260581886266057</v>
      </c>
      <c r="L5572" s="56">
        <f t="shared" si="87"/>
        <v>6</v>
      </c>
      <c r="M5572" s="82" t="str">
        <f>"Q"&amp;" "&amp;VLOOKUP(pro[[#This Row],[Period]],Mapping!A:B,2,0)</f>
        <v>Q 2</v>
      </c>
      <c r="N5572"/>
    </row>
    <row r="5573" spans="1:14" ht="11.25" customHeight="1" x14ac:dyDescent="0.2">
      <c r="A5573" s="42" t="s">
        <v>5</v>
      </c>
      <c r="B5573" s="44" t="s">
        <v>28</v>
      </c>
      <c r="C5573" s="44" t="s">
        <v>59</v>
      </c>
      <c r="D5573" s="43">
        <v>312861.53499999997</v>
      </c>
      <c r="E5573" s="43">
        <v>-406033.11</v>
      </c>
      <c r="F5573" s="45">
        <v>-64700</v>
      </c>
      <c r="G5573" s="45">
        <v>-24000</v>
      </c>
      <c r="H5573" s="45">
        <v>-77360</v>
      </c>
      <c r="I5573" s="55">
        <f>pro[[#This Row],[Admin expenses 3]]+pro[[#This Row],[Admin expenses 2]]+pro[[#This Row],[Admin expenses 1]]+pro[[#This Row],[COGS]]</f>
        <v>-572093.11</v>
      </c>
      <c r="J5573" s="55">
        <f>pro[[#This Row],[Revenue]]+pro[[#This Row],[AdminExp]]</f>
        <v>-259231.57500000001</v>
      </c>
      <c r="K5573" s="83">
        <f>pro[[#This Row],[Profit]]/pro[[#This Row],[Revenue]]</f>
        <v>-0.8285824430286709</v>
      </c>
      <c r="L5573" s="56">
        <f t="shared" si="87"/>
        <v>6</v>
      </c>
      <c r="M5573" s="82" t="str">
        <f>"Q"&amp;" "&amp;VLOOKUP(pro[[#This Row],[Period]],Mapping!A:B,2,0)</f>
        <v>Q 2</v>
      </c>
      <c r="N5573"/>
    </row>
    <row r="5574" spans="1:14" ht="11.25" customHeight="1" x14ac:dyDescent="0.2">
      <c r="A5574" s="42" t="s">
        <v>5</v>
      </c>
      <c r="B5574" s="44" t="s">
        <v>28</v>
      </c>
      <c r="C5574" s="44" t="s">
        <v>60</v>
      </c>
      <c r="D5574" s="43">
        <v>479662.49099999998</v>
      </c>
      <c r="E5574" s="43">
        <v>-1121739.0519999999</v>
      </c>
      <c r="F5574" s="45">
        <v>-66740</v>
      </c>
      <c r="G5574" s="45">
        <v>-18740</v>
      </c>
      <c r="H5574" s="45">
        <v>-81840</v>
      </c>
      <c r="I5574" s="55">
        <f>pro[[#This Row],[Admin expenses 3]]+pro[[#This Row],[Admin expenses 2]]+pro[[#This Row],[Admin expenses 1]]+pro[[#This Row],[COGS]]</f>
        <v>-1289059.0519999999</v>
      </c>
      <c r="J5574" s="55">
        <f>pro[[#This Row],[Revenue]]+pro[[#This Row],[AdminExp]]</f>
        <v>-809396.56099999999</v>
      </c>
      <c r="K5574" s="83">
        <f>pro[[#This Row],[Profit]]/pro[[#This Row],[Revenue]]</f>
        <v>-1.6874293408112246</v>
      </c>
      <c r="L5574" s="56">
        <f t="shared" si="87"/>
        <v>6</v>
      </c>
      <c r="M5574" s="82" t="str">
        <f>"Q"&amp;" "&amp;VLOOKUP(pro[[#This Row],[Period]],Mapping!A:B,2,0)</f>
        <v>Q 2</v>
      </c>
      <c r="N5574"/>
    </row>
    <row r="5575" spans="1:14" ht="11.25" customHeight="1" x14ac:dyDescent="0.2">
      <c r="A5575" s="42" t="s">
        <v>5</v>
      </c>
      <c r="B5575" s="44" t="s">
        <v>28</v>
      </c>
      <c r="C5575" s="44" t="s">
        <v>57</v>
      </c>
      <c r="D5575" s="43">
        <v>237316.96799999996</v>
      </c>
      <c r="E5575" s="43">
        <v>-893121.95</v>
      </c>
      <c r="F5575" s="45">
        <v>-24370</v>
      </c>
      <c r="G5575" s="45">
        <v>-106820</v>
      </c>
      <c r="H5575" s="45">
        <v>-106930</v>
      </c>
      <c r="I5575" s="55">
        <f>pro[[#This Row],[Admin expenses 3]]+pro[[#This Row],[Admin expenses 2]]+pro[[#This Row],[Admin expenses 1]]+pro[[#This Row],[COGS]]</f>
        <v>-1131241.95</v>
      </c>
      <c r="J5575" s="55">
        <f>pro[[#This Row],[Revenue]]+pro[[#This Row],[AdminExp]]</f>
        <v>-893924.98199999996</v>
      </c>
      <c r="K5575" s="83">
        <f>pro[[#This Row],[Profit]]/pro[[#This Row],[Revenue]]</f>
        <v>-3.7667975852447269</v>
      </c>
      <c r="L5575" s="56">
        <f t="shared" si="87"/>
        <v>6</v>
      </c>
      <c r="M5575" s="82" t="str">
        <f>"Q"&amp;" "&amp;VLOOKUP(pro[[#This Row],[Period]],Mapping!A:B,2,0)</f>
        <v>Q 2</v>
      </c>
      <c r="N5575"/>
    </row>
    <row r="5576" spans="1:14" ht="11.25" customHeight="1" x14ac:dyDescent="0.2">
      <c r="A5576" s="42" t="s">
        <v>5</v>
      </c>
      <c r="B5576" s="44" t="s">
        <v>14</v>
      </c>
      <c r="C5576" s="44" t="s">
        <v>58</v>
      </c>
      <c r="D5576" s="43">
        <v>1104177.1579999998</v>
      </c>
      <c r="E5576" s="43">
        <v>-533895.91499999992</v>
      </c>
      <c r="F5576" s="45">
        <v>-95880</v>
      </c>
      <c r="G5576" s="45">
        <v>-101300</v>
      </c>
      <c r="H5576" s="45">
        <v>-86000</v>
      </c>
      <c r="I5576" s="55">
        <f>pro[[#This Row],[Admin expenses 3]]+pro[[#This Row],[Admin expenses 2]]+pro[[#This Row],[Admin expenses 1]]+pro[[#This Row],[COGS]]</f>
        <v>-817075.91499999992</v>
      </c>
      <c r="J5576" s="55">
        <f>pro[[#This Row],[Revenue]]+pro[[#This Row],[AdminExp]]</f>
        <v>287101.2429999999</v>
      </c>
      <c r="K5576" s="83">
        <f>pro[[#This Row],[Profit]]/pro[[#This Row],[Revenue]]</f>
        <v>0.2600137495327538</v>
      </c>
      <c r="L5576" s="56">
        <f t="shared" si="87"/>
        <v>6</v>
      </c>
      <c r="M5576" s="82" t="str">
        <f>"Q"&amp;" "&amp;VLOOKUP(pro[[#This Row],[Period]],Mapping!A:B,2,0)</f>
        <v>Q 2</v>
      </c>
      <c r="N5576"/>
    </row>
    <row r="5577" spans="1:14" ht="11.25" customHeight="1" x14ac:dyDescent="0.2">
      <c r="A5577" s="42" t="s">
        <v>5</v>
      </c>
      <c r="B5577" s="44" t="s">
        <v>14</v>
      </c>
      <c r="C5577" s="44" t="s">
        <v>59</v>
      </c>
      <c r="D5577" s="43">
        <v>2762817.1059999997</v>
      </c>
      <c r="E5577" s="43">
        <v>-1500785.048</v>
      </c>
      <c r="F5577" s="45">
        <v>-15500</v>
      </c>
      <c r="G5577" s="45">
        <v>-72860</v>
      </c>
      <c r="H5577" s="45">
        <v>-44920</v>
      </c>
      <c r="I5577" s="55">
        <f>pro[[#This Row],[Admin expenses 3]]+pro[[#This Row],[Admin expenses 2]]+pro[[#This Row],[Admin expenses 1]]+pro[[#This Row],[COGS]]</f>
        <v>-1634065.048</v>
      </c>
      <c r="J5577" s="55">
        <f>pro[[#This Row],[Revenue]]+pro[[#This Row],[AdminExp]]</f>
        <v>1128752.0579999997</v>
      </c>
      <c r="K5577" s="83">
        <f>pro[[#This Row],[Profit]]/pro[[#This Row],[Revenue]]</f>
        <v>0.40855113266408155</v>
      </c>
      <c r="L5577" s="56">
        <f t="shared" si="87"/>
        <v>6</v>
      </c>
      <c r="M5577" s="82" t="str">
        <f>"Q"&amp;" "&amp;VLOOKUP(pro[[#This Row],[Period]],Mapping!A:B,2,0)</f>
        <v>Q 2</v>
      </c>
      <c r="N5577"/>
    </row>
    <row r="5578" spans="1:14" ht="11.25" customHeight="1" x14ac:dyDescent="0.2">
      <c r="A5578" s="42" t="s">
        <v>5</v>
      </c>
      <c r="B5578" s="44" t="s">
        <v>14</v>
      </c>
      <c r="C5578" s="44" t="s">
        <v>60</v>
      </c>
      <c r="D5578" s="43">
        <v>92774.709999999992</v>
      </c>
      <c r="E5578" s="43">
        <v>-3561.3619999999996</v>
      </c>
      <c r="F5578" s="45">
        <v>-37880</v>
      </c>
      <c r="G5578" s="45">
        <v>-26310</v>
      </c>
      <c r="H5578" s="45">
        <v>-34300</v>
      </c>
      <c r="I5578" s="55">
        <f>pro[[#This Row],[Admin expenses 3]]+pro[[#This Row],[Admin expenses 2]]+pro[[#This Row],[Admin expenses 1]]+pro[[#This Row],[COGS]]</f>
        <v>-102051.36199999999</v>
      </c>
      <c r="J5578" s="55">
        <f>pro[[#This Row],[Revenue]]+pro[[#This Row],[AdminExp]]</f>
        <v>-9276.6520000000019</v>
      </c>
      <c r="K5578" s="83">
        <f>pro[[#This Row],[Profit]]/pro[[#This Row],[Revenue]]</f>
        <v>-9.9991172163189757E-2</v>
      </c>
      <c r="L5578" s="56">
        <f t="shared" si="87"/>
        <v>6</v>
      </c>
      <c r="M5578" s="82" t="str">
        <f>"Q"&amp;" "&amp;VLOOKUP(pro[[#This Row],[Period]],Mapping!A:B,2,0)</f>
        <v>Q 2</v>
      </c>
      <c r="N5578"/>
    </row>
    <row r="5579" spans="1:14" ht="11.25" customHeight="1" x14ac:dyDescent="0.2">
      <c r="A5579" s="42" t="s">
        <v>5</v>
      </c>
      <c r="B5579" s="44" t="s">
        <v>14</v>
      </c>
      <c r="C5579" s="44" t="s">
        <v>57</v>
      </c>
      <c r="D5579" s="43">
        <v>1877547.6510000001</v>
      </c>
      <c r="E5579" s="43">
        <v>-175895.79699999999</v>
      </c>
      <c r="F5579" s="45">
        <v>-37920</v>
      </c>
      <c r="G5579" s="45">
        <v>-73150</v>
      </c>
      <c r="H5579" s="45">
        <v>-54210</v>
      </c>
      <c r="I5579" s="55">
        <f>pro[[#This Row],[Admin expenses 3]]+pro[[#This Row],[Admin expenses 2]]+pro[[#This Row],[Admin expenses 1]]+pro[[#This Row],[COGS]]</f>
        <v>-341175.79700000002</v>
      </c>
      <c r="J5579" s="55">
        <f>pro[[#This Row],[Revenue]]+pro[[#This Row],[AdminExp]]</f>
        <v>1536371.8540000001</v>
      </c>
      <c r="K5579" s="83">
        <f>pro[[#This Row],[Profit]]/pro[[#This Row],[Revenue]]</f>
        <v>0.81828647767299734</v>
      </c>
      <c r="L5579" s="56">
        <f t="shared" si="87"/>
        <v>6</v>
      </c>
      <c r="M5579" s="82" t="str">
        <f>"Q"&amp;" "&amp;VLOOKUP(pro[[#This Row],[Period]],Mapping!A:B,2,0)</f>
        <v>Q 2</v>
      </c>
      <c r="N5579"/>
    </row>
    <row r="5580" spans="1:14" ht="11.25" customHeight="1" x14ac:dyDescent="0.2">
      <c r="A5580" s="42" t="s">
        <v>5</v>
      </c>
      <c r="B5580" s="44" t="s">
        <v>14</v>
      </c>
      <c r="C5580" s="44" t="s">
        <v>58</v>
      </c>
      <c r="D5580" s="43">
        <v>1263592.5189999999</v>
      </c>
      <c r="E5580" s="43">
        <v>-400026.31199999998</v>
      </c>
      <c r="F5580" s="45">
        <v>-53590</v>
      </c>
      <c r="G5580" s="45">
        <v>-101760</v>
      </c>
      <c r="H5580" s="45">
        <v>-43910</v>
      </c>
      <c r="I5580" s="55">
        <f>pro[[#This Row],[Admin expenses 3]]+pro[[#This Row],[Admin expenses 2]]+pro[[#This Row],[Admin expenses 1]]+pro[[#This Row],[COGS]]</f>
        <v>-599286.31199999992</v>
      </c>
      <c r="J5580" s="55">
        <f>pro[[#This Row],[Revenue]]+pro[[#This Row],[AdminExp]]</f>
        <v>664306.20699999994</v>
      </c>
      <c r="K5580" s="83">
        <f>pro[[#This Row],[Profit]]/pro[[#This Row],[Revenue]]</f>
        <v>0.52572818927871479</v>
      </c>
      <c r="L5580" s="56">
        <f t="shared" si="87"/>
        <v>6</v>
      </c>
      <c r="M5580" s="82" t="str">
        <f>"Q"&amp;" "&amp;VLOOKUP(pro[[#This Row],[Period]],Mapping!A:B,2,0)</f>
        <v>Q 2</v>
      </c>
      <c r="N5580"/>
    </row>
    <row r="5581" spans="1:14" ht="11.25" customHeight="1" x14ac:dyDescent="0.2">
      <c r="A5581" s="42" t="s">
        <v>5</v>
      </c>
      <c r="B5581" s="44" t="s">
        <v>14</v>
      </c>
      <c r="C5581" s="44" t="s">
        <v>59</v>
      </c>
      <c r="D5581" s="43">
        <v>262222.75799999997</v>
      </c>
      <c r="E5581" s="43">
        <v>-23688.790999999997</v>
      </c>
      <c r="F5581" s="45">
        <v>-39170</v>
      </c>
      <c r="G5581" s="45">
        <v>-99220</v>
      </c>
      <c r="H5581" s="45">
        <v>-35260</v>
      </c>
      <c r="I5581" s="55">
        <f>pro[[#This Row],[Admin expenses 3]]+pro[[#This Row],[Admin expenses 2]]+pro[[#This Row],[Admin expenses 1]]+pro[[#This Row],[COGS]]</f>
        <v>-197338.791</v>
      </c>
      <c r="J5581" s="55">
        <f>pro[[#This Row],[Revenue]]+pro[[#This Row],[AdminExp]]</f>
        <v>64883.966999999975</v>
      </c>
      <c r="K5581" s="83">
        <f>pro[[#This Row],[Profit]]/pro[[#This Row],[Revenue]]</f>
        <v>0.24743835163231706</v>
      </c>
      <c r="L5581" s="56">
        <f t="shared" si="87"/>
        <v>6</v>
      </c>
      <c r="M5581" s="82" t="str">
        <f>"Q"&amp;" "&amp;VLOOKUP(pro[[#This Row],[Period]],Mapping!A:B,2,0)</f>
        <v>Q 2</v>
      </c>
      <c r="N5581"/>
    </row>
    <row r="5582" spans="1:14" ht="11.25" customHeight="1" x14ac:dyDescent="0.2">
      <c r="A5582" s="42" t="s">
        <v>5</v>
      </c>
      <c r="B5582" s="44" t="s">
        <v>14</v>
      </c>
      <c r="C5582" s="44" t="s">
        <v>60</v>
      </c>
      <c r="D5582" s="43">
        <v>374773.39199999999</v>
      </c>
      <c r="E5582" s="43">
        <v>-556276.34299999999</v>
      </c>
      <c r="F5582" s="45">
        <v>-36530</v>
      </c>
      <c r="G5582" s="45">
        <v>-21610</v>
      </c>
      <c r="H5582" s="45">
        <v>-14760</v>
      </c>
      <c r="I5582" s="55">
        <f>pro[[#This Row],[Admin expenses 3]]+pro[[#This Row],[Admin expenses 2]]+pro[[#This Row],[Admin expenses 1]]+pro[[#This Row],[COGS]]</f>
        <v>-629176.34299999999</v>
      </c>
      <c r="J5582" s="55">
        <f>pro[[#This Row],[Revenue]]+pro[[#This Row],[AdminExp]]</f>
        <v>-254402.951</v>
      </c>
      <c r="K5582" s="83">
        <f>pro[[#This Row],[Profit]]/pro[[#This Row],[Revenue]]</f>
        <v>-0.67881807094779023</v>
      </c>
      <c r="L5582" s="56">
        <f t="shared" si="87"/>
        <v>6</v>
      </c>
      <c r="M5582" s="82" t="str">
        <f>"Q"&amp;" "&amp;VLOOKUP(pro[[#This Row],[Period]],Mapping!A:B,2,0)</f>
        <v>Q 2</v>
      </c>
      <c r="N5582"/>
    </row>
    <row r="5583" spans="1:14" ht="11.25" customHeight="1" x14ac:dyDescent="0.2">
      <c r="A5583" s="42" t="s">
        <v>5</v>
      </c>
      <c r="B5583" s="44" t="s">
        <v>14</v>
      </c>
      <c r="C5583" s="44" t="s">
        <v>57</v>
      </c>
      <c r="D5583" s="43">
        <v>590654.13399999996</v>
      </c>
      <c r="E5583" s="43">
        <v>-436133.95699999999</v>
      </c>
      <c r="F5583" s="45">
        <v>-99830</v>
      </c>
      <c r="G5583" s="45">
        <v>-70000</v>
      </c>
      <c r="H5583" s="45">
        <v>-73980</v>
      </c>
      <c r="I5583" s="55">
        <f>pro[[#This Row],[Admin expenses 3]]+pro[[#This Row],[Admin expenses 2]]+pro[[#This Row],[Admin expenses 1]]+pro[[#This Row],[COGS]]</f>
        <v>-679943.95699999994</v>
      </c>
      <c r="J5583" s="55">
        <f>pro[[#This Row],[Revenue]]+pro[[#This Row],[AdminExp]]</f>
        <v>-89289.822999999975</v>
      </c>
      <c r="K5583" s="83">
        <f>pro[[#This Row],[Profit]]/pro[[#This Row],[Revenue]]</f>
        <v>-0.15117107941887356</v>
      </c>
      <c r="L5583" s="56">
        <f t="shared" si="87"/>
        <v>6</v>
      </c>
      <c r="M5583" s="82" t="str">
        <f>"Q"&amp;" "&amp;VLOOKUP(pro[[#This Row],[Period]],Mapping!A:B,2,0)</f>
        <v>Q 2</v>
      </c>
      <c r="N5583"/>
    </row>
    <row r="5584" spans="1:14" ht="11.25" customHeight="1" x14ac:dyDescent="0.2">
      <c r="A5584" s="42" t="s">
        <v>5</v>
      </c>
      <c r="B5584" s="44" t="s">
        <v>14</v>
      </c>
      <c r="C5584" s="44" t="s">
        <v>58</v>
      </c>
      <c r="D5584" s="43">
        <v>123937.065</v>
      </c>
      <c r="E5584" s="43">
        <v>-105027.594</v>
      </c>
      <c r="F5584" s="45">
        <v>-88620</v>
      </c>
      <c r="G5584" s="45">
        <v>-49150</v>
      </c>
      <c r="H5584" s="45">
        <v>-64700</v>
      </c>
      <c r="I5584" s="55">
        <f>pro[[#This Row],[Admin expenses 3]]+pro[[#This Row],[Admin expenses 2]]+pro[[#This Row],[Admin expenses 1]]+pro[[#This Row],[COGS]]</f>
        <v>-307497.59399999998</v>
      </c>
      <c r="J5584" s="55">
        <f>pro[[#This Row],[Revenue]]+pro[[#This Row],[AdminExp]]</f>
        <v>-183560.52899999998</v>
      </c>
      <c r="K5584" s="83">
        <f>pro[[#This Row],[Profit]]/pro[[#This Row],[Revenue]]</f>
        <v>-1.4810785538611873</v>
      </c>
      <c r="L5584" s="56">
        <f t="shared" si="87"/>
        <v>6</v>
      </c>
      <c r="M5584" s="82" t="str">
        <f>"Q"&amp;" "&amp;VLOOKUP(pro[[#This Row],[Period]],Mapping!A:B,2,0)</f>
        <v>Q 2</v>
      </c>
      <c r="N5584"/>
    </row>
    <row r="5585" spans="1:14" ht="11.25" customHeight="1" x14ac:dyDescent="0.2">
      <c r="A5585" s="42" t="s">
        <v>5</v>
      </c>
      <c r="B5585" s="44" t="s">
        <v>14</v>
      </c>
      <c r="C5585" s="44" t="s">
        <v>59</v>
      </c>
      <c r="D5585" s="43">
        <v>85731.197999999989</v>
      </c>
      <c r="E5585" s="43">
        <v>-339779.23</v>
      </c>
      <c r="F5585" s="45">
        <v>-78740</v>
      </c>
      <c r="G5585" s="45">
        <v>-22760</v>
      </c>
      <c r="H5585" s="45">
        <v>-68460</v>
      </c>
      <c r="I5585" s="55">
        <f>pro[[#This Row],[Admin expenses 3]]+pro[[#This Row],[Admin expenses 2]]+pro[[#This Row],[Admin expenses 1]]+pro[[#This Row],[COGS]]</f>
        <v>-509739.23</v>
      </c>
      <c r="J5585" s="55">
        <f>pro[[#This Row],[Revenue]]+pro[[#This Row],[AdminExp]]</f>
        <v>-424008.03200000001</v>
      </c>
      <c r="K5585" s="83">
        <f>pro[[#This Row],[Profit]]/pro[[#This Row],[Revenue]]</f>
        <v>-4.9457845205895765</v>
      </c>
      <c r="L5585" s="56">
        <f t="shared" si="87"/>
        <v>6</v>
      </c>
      <c r="M5585" s="82" t="str">
        <f>"Q"&amp;" "&amp;VLOOKUP(pro[[#This Row],[Period]],Mapping!A:B,2,0)</f>
        <v>Q 2</v>
      </c>
      <c r="N5585"/>
    </row>
    <row r="5586" spans="1:14" ht="11.25" customHeight="1" x14ac:dyDescent="0.2">
      <c r="A5586" s="42" t="s">
        <v>5</v>
      </c>
      <c r="B5586" s="44" t="s">
        <v>14</v>
      </c>
      <c r="C5586" s="44" t="s">
        <v>60</v>
      </c>
      <c r="D5586" s="43">
        <v>59366.474999999999</v>
      </c>
      <c r="E5586" s="43">
        <v>-10299.603999999999</v>
      </c>
      <c r="F5586" s="45">
        <v>-51630</v>
      </c>
      <c r="G5586" s="45">
        <v>-26360</v>
      </c>
      <c r="H5586" s="45">
        <v>-90850</v>
      </c>
      <c r="I5586" s="55">
        <f>pro[[#This Row],[Admin expenses 3]]+pro[[#This Row],[Admin expenses 2]]+pro[[#This Row],[Admin expenses 1]]+pro[[#This Row],[COGS]]</f>
        <v>-179139.60399999999</v>
      </c>
      <c r="J5586" s="55">
        <f>pro[[#This Row],[Revenue]]+pro[[#This Row],[AdminExp]]</f>
        <v>-119773.12899999999</v>
      </c>
      <c r="K5586" s="83">
        <f>pro[[#This Row],[Profit]]/pro[[#This Row],[Revenue]]</f>
        <v>-2.0175213199031945</v>
      </c>
      <c r="L5586" s="56">
        <f t="shared" si="87"/>
        <v>6</v>
      </c>
      <c r="M5586" s="82" t="str">
        <f>"Q"&amp;" "&amp;VLOOKUP(pro[[#This Row],[Period]],Mapping!A:B,2,0)</f>
        <v>Q 2</v>
      </c>
      <c r="N5586"/>
    </row>
    <row r="5587" spans="1:14" ht="11.25" customHeight="1" x14ac:dyDescent="0.2">
      <c r="A5587" s="42" t="s">
        <v>5</v>
      </c>
      <c r="B5587" s="44" t="s">
        <v>14</v>
      </c>
      <c r="C5587" s="44" t="s">
        <v>57</v>
      </c>
      <c r="D5587" s="43">
        <v>493479.67199999996</v>
      </c>
      <c r="E5587" s="43">
        <v>-32654.915999999997</v>
      </c>
      <c r="F5587" s="45">
        <v>-98350</v>
      </c>
      <c r="G5587" s="45">
        <v>-28640</v>
      </c>
      <c r="H5587" s="45">
        <v>-84130</v>
      </c>
      <c r="I5587" s="55">
        <f>pro[[#This Row],[Admin expenses 3]]+pro[[#This Row],[Admin expenses 2]]+pro[[#This Row],[Admin expenses 1]]+pro[[#This Row],[COGS]]</f>
        <v>-243774.916</v>
      </c>
      <c r="J5587" s="55">
        <f>pro[[#This Row],[Revenue]]+pro[[#This Row],[AdminExp]]</f>
        <v>249704.75599999996</v>
      </c>
      <c r="K5587" s="83">
        <f>pro[[#This Row],[Profit]]/pro[[#This Row],[Revenue]]</f>
        <v>0.5060081907487366</v>
      </c>
      <c r="L5587" s="56">
        <f t="shared" si="87"/>
        <v>6</v>
      </c>
      <c r="M5587" s="82" t="str">
        <f>"Q"&amp;" "&amp;VLOOKUP(pro[[#This Row],[Period]],Mapping!A:B,2,0)</f>
        <v>Q 2</v>
      </c>
      <c r="N5587"/>
    </row>
    <row r="5588" spans="1:14" ht="11.25" customHeight="1" x14ac:dyDescent="0.2">
      <c r="A5588" s="42" t="s">
        <v>5</v>
      </c>
      <c r="B5588" s="44" t="s">
        <v>14</v>
      </c>
      <c r="C5588" s="44" t="s">
        <v>57</v>
      </c>
      <c r="D5588" s="43">
        <v>6066477.4939999999</v>
      </c>
      <c r="E5588" s="43">
        <v>-14030605.225</v>
      </c>
      <c r="F5588" s="45">
        <v>-30700</v>
      </c>
      <c r="G5588" s="45">
        <v>-103300</v>
      </c>
      <c r="H5588" s="45">
        <v>-22700</v>
      </c>
      <c r="I5588" s="55">
        <f>pro[[#This Row],[Admin expenses 3]]+pro[[#This Row],[Admin expenses 2]]+pro[[#This Row],[Admin expenses 1]]+pro[[#This Row],[COGS]]</f>
        <v>-14187305.225</v>
      </c>
      <c r="J5588" s="55">
        <f>pro[[#This Row],[Revenue]]+pro[[#This Row],[AdminExp]]</f>
        <v>-8120827.7309999997</v>
      </c>
      <c r="K5588" s="83">
        <f>pro[[#This Row],[Profit]]/pro[[#This Row],[Revenue]]</f>
        <v>-1.3386397195129855</v>
      </c>
      <c r="L5588" s="56">
        <f t="shared" si="87"/>
        <v>6</v>
      </c>
      <c r="M5588" s="82" t="str">
        <f>"Q"&amp;" "&amp;VLOOKUP(pro[[#This Row],[Period]],Mapping!A:B,2,0)</f>
        <v>Q 2</v>
      </c>
      <c r="N5588"/>
    </row>
    <row r="5589" spans="1:14" ht="11.25" customHeight="1" x14ac:dyDescent="0.2">
      <c r="A5589" s="42" t="s">
        <v>5</v>
      </c>
      <c r="B5589" s="44" t="s">
        <v>14</v>
      </c>
      <c r="C5589" s="44" t="s">
        <v>58</v>
      </c>
      <c r="D5589" s="43">
        <v>125034.39199999999</v>
      </c>
      <c r="E5589" s="43">
        <v>-15875.418999999998</v>
      </c>
      <c r="F5589" s="45">
        <v>-89510</v>
      </c>
      <c r="G5589" s="45">
        <v>-35470</v>
      </c>
      <c r="H5589" s="45">
        <v>-93480</v>
      </c>
      <c r="I5589" s="55">
        <f>pro[[#This Row],[Admin expenses 3]]+pro[[#This Row],[Admin expenses 2]]+pro[[#This Row],[Admin expenses 1]]+pro[[#This Row],[COGS]]</f>
        <v>-234335.41899999999</v>
      </c>
      <c r="J5589" s="55">
        <f>pro[[#This Row],[Revenue]]+pro[[#This Row],[AdminExp]]</f>
        <v>-109301.027</v>
      </c>
      <c r="K5589" s="83">
        <f>pro[[#This Row],[Profit]]/pro[[#This Row],[Revenue]]</f>
        <v>-0.87416770099541896</v>
      </c>
      <c r="L5589" s="56">
        <f t="shared" si="87"/>
        <v>6</v>
      </c>
      <c r="M5589" s="82" t="str">
        <f>"Q"&amp;" "&amp;VLOOKUP(pro[[#This Row],[Period]],Mapping!A:B,2,0)</f>
        <v>Q 2</v>
      </c>
      <c r="N5589"/>
    </row>
    <row r="5590" spans="1:14" ht="11.25" customHeight="1" x14ac:dyDescent="0.2">
      <c r="A5590" s="42" t="s">
        <v>5</v>
      </c>
      <c r="B5590" s="44" t="s">
        <v>14</v>
      </c>
      <c r="C5590" s="44" t="s">
        <v>59</v>
      </c>
      <c r="D5590" s="43">
        <v>1694200.7599999998</v>
      </c>
      <c r="E5590" s="43">
        <v>-6880705.0410000002</v>
      </c>
      <c r="F5590" s="45">
        <v>-65030</v>
      </c>
      <c r="G5590" s="45">
        <v>-46670</v>
      </c>
      <c r="H5590" s="45">
        <v>-78340</v>
      </c>
      <c r="I5590" s="55">
        <f>pro[[#This Row],[Admin expenses 3]]+pro[[#This Row],[Admin expenses 2]]+pro[[#This Row],[Admin expenses 1]]+pro[[#This Row],[COGS]]</f>
        <v>-7070745.0410000002</v>
      </c>
      <c r="J5590" s="55">
        <f>pro[[#This Row],[Revenue]]+pro[[#This Row],[AdminExp]]</f>
        <v>-5376544.2810000004</v>
      </c>
      <c r="K5590" s="83">
        <f>pro[[#This Row],[Profit]]/pro[[#This Row],[Revenue]]</f>
        <v>-3.1734989193370455</v>
      </c>
      <c r="L5590" s="56">
        <f t="shared" si="87"/>
        <v>6</v>
      </c>
      <c r="M5590" s="82" t="str">
        <f>"Q"&amp;" "&amp;VLOOKUP(pro[[#This Row],[Period]],Mapping!A:B,2,0)</f>
        <v>Q 2</v>
      </c>
      <c r="N5590"/>
    </row>
    <row r="5591" spans="1:14" ht="11.25" customHeight="1" x14ac:dyDescent="0.2">
      <c r="A5591" s="42" t="s">
        <v>5</v>
      </c>
      <c r="B5591" s="44" t="s">
        <v>14</v>
      </c>
      <c r="C5591" s="44" t="s">
        <v>57</v>
      </c>
      <c r="D5591" s="43">
        <v>69189.791999999987</v>
      </c>
      <c r="E5591" s="43">
        <v>-3644.6899999999996</v>
      </c>
      <c r="F5591" s="45">
        <v>-41420</v>
      </c>
      <c r="G5591" s="45">
        <v>-62150</v>
      </c>
      <c r="H5591" s="45">
        <v>-63630</v>
      </c>
      <c r="I5591" s="55">
        <f>pro[[#This Row],[Admin expenses 3]]+pro[[#This Row],[Admin expenses 2]]+pro[[#This Row],[Admin expenses 1]]+pro[[#This Row],[COGS]]</f>
        <v>-170844.69</v>
      </c>
      <c r="J5591" s="55">
        <f>pro[[#This Row],[Revenue]]+pro[[#This Row],[AdminExp]]</f>
        <v>-101654.89800000002</v>
      </c>
      <c r="K5591" s="83">
        <f>pro[[#This Row],[Profit]]/pro[[#This Row],[Revenue]]</f>
        <v>-1.469218147093144</v>
      </c>
      <c r="L5591" s="56">
        <f t="shared" si="87"/>
        <v>6</v>
      </c>
      <c r="M5591" s="82" t="str">
        <f>"Q"&amp;" "&amp;VLOOKUP(pro[[#This Row],[Period]],Mapping!A:B,2,0)</f>
        <v>Q 2</v>
      </c>
      <c r="N5591"/>
    </row>
    <row r="5592" spans="1:14" ht="11.25" customHeight="1" x14ac:dyDescent="0.2">
      <c r="A5592" s="42" t="s">
        <v>5</v>
      </c>
      <c r="B5592" s="44" t="s">
        <v>14</v>
      </c>
      <c r="C5592" s="44" t="s">
        <v>58</v>
      </c>
      <c r="D5592" s="43">
        <v>368093.84499999997</v>
      </c>
      <c r="E5592" s="43">
        <v>-18264.007999999998</v>
      </c>
      <c r="F5592" s="45">
        <v>-84680</v>
      </c>
      <c r="G5592" s="45">
        <v>-36940</v>
      </c>
      <c r="H5592" s="45">
        <v>-86050</v>
      </c>
      <c r="I5592" s="55">
        <f>pro[[#This Row],[Admin expenses 3]]+pro[[#This Row],[Admin expenses 2]]+pro[[#This Row],[Admin expenses 1]]+pro[[#This Row],[COGS]]</f>
        <v>-225934.008</v>
      </c>
      <c r="J5592" s="55">
        <f>pro[[#This Row],[Revenue]]+pro[[#This Row],[AdminExp]]</f>
        <v>142159.83699999997</v>
      </c>
      <c r="K5592" s="83">
        <f>pro[[#This Row],[Profit]]/pro[[#This Row],[Revenue]]</f>
        <v>0.38620541726254615</v>
      </c>
      <c r="L5592" s="56">
        <f t="shared" si="87"/>
        <v>6</v>
      </c>
      <c r="M5592" s="82" t="str">
        <f>"Q"&amp;" "&amp;VLOOKUP(pro[[#This Row],[Period]],Mapping!A:B,2,0)</f>
        <v>Q 2</v>
      </c>
      <c r="N5592"/>
    </row>
    <row r="5593" spans="1:14" ht="11.25" customHeight="1" x14ac:dyDescent="0.2">
      <c r="A5593" s="42" t="s">
        <v>5</v>
      </c>
      <c r="B5593" s="44" t="s">
        <v>14</v>
      </c>
      <c r="C5593" s="44" t="s">
        <v>59</v>
      </c>
      <c r="D5593" s="43">
        <v>455434.02100000001</v>
      </c>
      <c r="E5593" s="43">
        <v>-20618.233999999997</v>
      </c>
      <c r="F5593" s="45">
        <v>-24430</v>
      </c>
      <c r="G5593" s="45">
        <v>-42150</v>
      </c>
      <c r="H5593" s="45">
        <v>-19790</v>
      </c>
      <c r="I5593" s="55">
        <f>pro[[#This Row],[Admin expenses 3]]+pro[[#This Row],[Admin expenses 2]]+pro[[#This Row],[Admin expenses 1]]+pro[[#This Row],[COGS]]</f>
        <v>-106988.234</v>
      </c>
      <c r="J5593" s="55">
        <f>pro[[#This Row],[Revenue]]+pro[[#This Row],[AdminExp]]</f>
        <v>348445.78700000001</v>
      </c>
      <c r="K5593" s="83">
        <f>pro[[#This Row],[Profit]]/pro[[#This Row],[Revenue]]</f>
        <v>0.76508510768456628</v>
      </c>
      <c r="L5593" s="56">
        <f t="shared" si="87"/>
        <v>6</v>
      </c>
      <c r="M5593" s="82" t="str">
        <f>"Q"&amp;" "&amp;VLOOKUP(pro[[#This Row],[Period]],Mapping!A:B,2,0)</f>
        <v>Q 2</v>
      </c>
      <c r="N5593"/>
    </row>
    <row r="5594" spans="1:14" ht="11.25" customHeight="1" x14ac:dyDescent="0.2">
      <c r="A5594" s="42" t="s">
        <v>5</v>
      </c>
      <c r="B5594" s="44" t="s">
        <v>14</v>
      </c>
      <c r="C5594" s="44" t="s">
        <v>57</v>
      </c>
      <c r="D5594" s="43">
        <v>78587.529999999984</v>
      </c>
      <c r="E5594" s="43">
        <v>-12952.555</v>
      </c>
      <c r="F5594" s="45">
        <v>-45090</v>
      </c>
      <c r="G5594" s="45">
        <v>-22420</v>
      </c>
      <c r="H5594" s="45">
        <v>-75240</v>
      </c>
      <c r="I5594" s="55">
        <f>pro[[#This Row],[Admin expenses 3]]+pro[[#This Row],[Admin expenses 2]]+pro[[#This Row],[Admin expenses 1]]+pro[[#This Row],[COGS]]</f>
        <v>-155702.55499999999</v>
      </c>
      <c r="J5594" s="55">
        <f>pro[[#This Row],[Revenue]]+pro[[#This Row],[AdminExp]]</f>
        <v>-77115.025000000009</v>
      </c>
      <c r="K5594" s="83">
        <f>pro[[#This Row],[Profit]]/pro[[#This Row],[Revenue]]</f>
        <v>-0.98126286702228738</v>
      </c>
      <c r="L5594" s="56">
        <f t="shared" si="87"/>
        <v>6</v>
      </c>
      <c r="M5594" s="82" t="str">
        <f>"Q"&amp;" "&amp;VLOOKUP(pro[[#This Row],[Period]],Mapping!A:B,2,0)</f>
        <v>Q 2</v>
      </c>
      <c r="N5594"/>
    </row>
    <row r="5595" spans="1:14" ht="11.25" customHeight="1" x14ac:dyDescent="0.2">
      <c r="A5595" s="42" t="s">
        <v>5</v>
      </c>
      <c r="B5595" s="44" t="s">
        <v>14</v>
      </c>
      <c r="C5595" s="44" t="s">
        <v>58</v>
      </c>
      <c r="D5595" s="43">
        <v>41519.897999999994</v>
      </c>
      <c r="E5595" s="43">
        <v>-5024.6769999999997</v>
      </c>
      <c r="F5595" s="45">
        <v>-88220</v>
      </c>
      <c r="G5595" s="45">
        <v>-15120</v>
      </c>
      <c r="H5595" s="45">
        <v>-40950</v>
      </c>
      <c r="I5595" s="55">
        <f>pro[[#This Row],[Admin expenses 3]]+pro[[#This Row],[Admin expenses 2]]+pro[[#This Row],[Admin expenses 1]]+pro[[#This Row],[COGS]]</f>
        <v>-149314.677</v>
      </c>
      <c r="J5595" s="55">
        <f>pro[[#This Row],[Revenue]]+pro[[#This Row],[AdminExp]]</f>
        <v>-107794.77900000001</v>
      </c>
      <c r="K5595" s="83">
        <f>pro[[#This Row],[Profit]]/pro[[#This Row],[Revenue]]</f>
        <v>-2.5962197450485074</v>
      </c>
      <c r="L5595" s="56">
        <f t="shared" si="87"/>
        <v>6</v>
      </c>
      <c r="M5595" s="82" t="str">
        <f>"Q"&amp;" "&amp;VLOOKUP(pro[[#This Row],[Period]],Mapping!A:B,2,0)</f>
        <v>Q 2</v>
      </c>
      <c r="N5595"/>
    </row>
    <row r="5596" spans="1:14" ht="11.25" customHeight="1" x14ac:dyDescent="0.2">
      <c r="A5596" s="42" t="s">
        <v>5</v>
      </c>
      <c r="B5596" s="44" t="s">
        <v>14</v>
      </c>
      <c r="C5596" s="44" t="s">
        <v>59</v>
      </c>
      <c r="D5596" s="43">
        <v>26602.638999999996</v>
      </c>
      <c r="E5596" s="43">
        <v>-13751.597999999998</v>
      </c>
      <c r="F5596" s="45">
        <v>-40960</v>
      </c>
      <c r="G5596" s="45">
        <v>-30210</v>
      </c>
      <c r="H5596" s="45">
        <v>-14500</v>
      </c>
      <c r="I5596" s="55">
        <f>pro[[#This Row],[Admin expenses 3]]+pro[[#This Row],[Admin expenses 2]]+pro[[#This Row],[Admin expenses 1]]+pro[[#This Row],[COGS]]</f>
        <v>-99421.597999999998</v>
      </c>
      <c r="J5596" s="55">
        <f>pro[[#This Row],[Revenue]]+pro[[#This Row],[AdminExp]]</f>
        <v>-72818.959000000003</v>
      </c>
      <c r="K5596" s="83">
        <f>pro[[#This Row],[Profit]]/pro[[#This Row],[Revenue]]</f>
        <v>-2.7372832823089475</v>
      </c>
      <c r="L5596" s="56">
        <f t="shared" si="87"/>
        <v>6</v>
      </c>
      <c r="M5596" s="82" t="str">
        <f>"Q"&amp;" "&amp;VLOOKUP(pro[[#This Row],[Period]],Mapping!A:B,2,0)</f>
        <v>Q 2</v>
      </c>
      <c r="N5596"/>
    </row>
    <row r="5597" spans="1:14" ht="11.25" customHeight="1" x14ac:dyDescent="0.2">
      <c r="A5597" s="42" t="s">
        <v>5</v>
      </c>
      <c r="B5597" s="44" t="s">
        <v>14</v>
      </c>
      <c r="C5597" s="44" t="s">
        <v>57</v>
      </c>
      <c r="D5597" s="43">
        <v>101264.50599999998</v>
      </c>
      <c r="E5597" s="43">
        <v>-65247.825999999994</v>
      </c>
      <c r="F5597" s="45">
        <v>-87560</v>
      </c>
      <c r="G5597" s="45">
        <v>-50950</v>
      </c>
      <c r="H5597" s="45">
        <v>-31690</v>
      </c>
      <c r="I5597" s="55">
        <f>pro[[#This Row],[Admin expenses 3]]+pro[[#This Row],[Admin expenses 2]]+pro[[#This Row],[Admin expenses 1]]+pro[[#This Row],[COGS]]</f>
        <v>-235447.826</v>
      </c>
      <c r="J5597" s="55">
        <f>pro[[#This Row],[Revenue]]+pro[[#This Row],[AdminExp]]</f>
        <v>-134183.32</v>
      </c>
      <c r="K5597" s="83">
        <f>pro[[#This Row],[Profit]]/pro[[#This Row],[Revenue]]</f>
        <v>-1.3250775153142014</v>
      </c>
      <c r="L5597" s="56">
        <f t="shared" si="87"/>
        <v>6</v>
      </c>
      <c r="M5597" s="82" t="str">
        <f>"Q"&amp;" "&amp;VLOOKUP(pro[[#This Row],[Period]],Mapping!A:B,2,0)</f>
        <v>Q 2</v>
      </c>
      <c r="N5597"/>
    </row>
    <row r="5598" spans="1:14" ht="11.25" customHeight="1" x14ac:dyDescent="0.2">
      <c r="A5598" s="42" t="s">
        <v>5</v>
      </c>
      <c r="B5598" s="44" t="s">
        <v>14</v>
      </c>
      <c r="C5598" s="44" t="s">
        <v>57</v>
      </c>
      <c r="D5598" s="43">
        <v>27350.855</v>
      </c>
      <c r="E5598" s="43">
        <v>-1284.136</v>
      </c>
      <c r="F5598" s="45">
        <v>-15290</v>
      </c>
      <c r="G5598" s="45">
        <v>-92520</v>
      </c>
      <c r="H5598" s="45">
        <v>-23030</v>
      </c>
      <c r="I5598" s="55">
        <f>pro[[#This Row],[Admin expenses 3]]+pro[[#This Row],[Admin expenses 2]]+pro[[#This Row],[Admin expenses 1]]+pro[[#This Row],[COGS]]</f>
        <v>-132124.136</v>
      </c>
      <c r="J5598" s="55">
        <f>pro[[#This Row],[Revenue]]+pro[[#This Row],[AdminExp]]</f>
        <v>-104773.281</v>
      </c>
      <c r="K5598" s="83">
        <f>pro[[#This Row],[Profit]]/pro[[#This Row],[Revenue]]</f>
        <v>-3.8307131897704845</v>
      </c>
      <c r="L5598" s="56">
        <f t="shared" si="87"/>
        <v>6</v>
      </c>
      <c r="M5598" s="82" t="str">
        <f>"Q"&amp;" "&amp;VLOOKUP(pro[[#This Row],[Period]],Mapping!A:B,2,0)</f>
        <v>Q 2</v>
      </c>
      <c r="N5598"/>
    </row>
    <row r="5599" spans="1:14" ht="11.25" customHeight="1" x14ac:dyDescent="0.2">
      <c r="A5599" s="42" t="s">
        <v>5</v>
      </c>
      <c r="B5599" s="44" t="s">
        <v>14</v>
      </c>
      <c r="C5599" s="44" t="s">
        <v>57</v>
      </c>
      <c r="D5599" s="43">
        <v>29825.270999999997</v>
      </c>
      <c r="E5599" s="43">
        <v>-1712.3539999999998</v>
      </c>
      <c r="F5599" s="45">
        <v>-18620</v>
      </c>
      <c r="G5599" s="45">
        <v>-57710</v>
      </c>
      <c r="H5599" s="45">
        <v>-54750</v>
      </c>
      <c r="I5599" s="55">
        <f>pro[[#This Row],[Admin expenses 3]]+pro[[#This Row],[Admin expenses 2]]+pro[[#This Row],[Admin expenses 1]]+pro[[#This Row],[COGS]]</f>
        <v>-132792.35399999999</v>
      </c>
      <c r="J5599" s="55">
        <f>pro[[#This Row],[Revenue]]+pro[[#This Row],[AdminExp]]</f>
        <v>-102967.083</v>
      </c>
      <c r="K5599" s="83">
        <f>pro[[#This Row],[Profit]]/pro[[#This Row],[Revenue]]</f>
        <v>-3.4523435847406052</v>
      </c>
      <c r="L5599" s="56">
        <f t="shared" si="87"/>
        <v>6</v>
      </c>
      <c r="M5599" s="82" t="str">
        <f>"Q"&amp;" "&amp;VLOOKUP(pro[[#This Row],[Period]],Mapping!A:B,2,0)</f>
        <v>Q 2</v>
      </c>
      <c r="N5599"/>
    </row>
    <row r="5600" spans="1:14" ht="11.25" customHeight="1" x14ac:dyDescent="0.2">
      <c r="A5600" s="42" t="s">
        <v>5</v>
      </c>
      <c r="B5600" s="44" t="s">
        <v>14</v>
      </c>
      <c r="C5600" s="44" t="s">
        <v>57</v>
      </c>
      <c r="D5600" s="43">
        <v>591150.90299999993</v>
      </c>
      <c r="E5600" s="43">
        <v>-111134.065</v>
      </c>
      <c r="F5600" s="45">
        <v>-53660</v>
      </c>
      <c r="G5600" s="45">
        <v>-60840</v>
      </c>
      <c r="H5600" s="45">
        <v>-69860</v>
      </c>
      <c r="I5600" s="55">
        <f>pro[[#This Row],[Admin expenses 3]]+pro[[#This Row],[Admin expenses 2]]+pro[[#This Row],[Admin expenses 1]]+pro[[#This Row],[COGS]]</f>
        <v>-295494.065</v>
      </c>
      <c r="J5600" s="55">
        <f>pro[[#This Row],[Revenue]]+pro[[#This Row],[AdminExp]]</f>
        <v>295656.83799999993</v>
      </c>
      <c r="K5600" s="83">
        <f>pro[[#This Row],[Profit]]/pro[[#This Row],[Revenue]]</f>
        <v>0.5001376746607118</v>
      </c>
      <c r="L5600" s="56">
        <f t="shared" si="87"/>
        <v>6</v>
      </c>
      <c r="M5600" s="82" t="str">
        <f>"Q"&amp;" "&amp;VLOOKUP(pro[[#This Row],[Period]],Mapping!A:B,2,0)</f>
        <v>Q 2</v>
      </c>
      <c r="N5600"/>
    </row>
    <row r="5601" spans="1:14" ht="11.25" customHeight="1" x14ac:dyDescent="0.2">
      <c r="A5601" s="42" t="s">
        <v>5</v>
      </c>
      <c r="B5601" s="44" t="s">
        <v>14</v>
      </c>
      <c r="C5601" s="44" t="s">
        <v>57</v>
      </c>
      <c r="D5601" s="43">
        <v>310698.93399999995</v>
      </c>
      <c r="E5601" s="43">
        <v>-82606.75499999999</v>
      </c>
      <c r="F5601" s="45">
        <v>-42530</v>
      </c>
      <c r="G5601" s="45">
        <v>-95980</v>
      </c>
      <c r="H5601" s="45">
        <v>-49970</v>
      </c>
      <c r="I5601" s="55">
        <f>pro[[#This Row],[Admin expenses 3]]+pro[[#This Row],[Admin expenses 2]]+pro[[#This Row],[Admin expenses 1]]+pro[[#This Row],[COGS]]</f>
        <v>-271086.755</v>
      </c>
      <c r="J5601" s="55">
        <f>pro[[#This Row],[Revenue]]+pro[[#This Row],[AdminExp]]</f>
        <v>39612.178999999946</v>
      </c>
      <c r="K5601" s="83">
        <f>pro[[#This Row],[Profit]]/pro[[#This Row],[Revenue]]</f>
        <v>0.12749377183250957</v>
      </c>
      <c r="L5601" s="56">
        <f t="shared" si="87"/>
        <v>6</v>
      </c>
      <c r="M5601" s="82" t="str">
        <f>"Q"&amp;" "&amp;VLOOKUP(pro[[#This Row],[Period]],Mapping!A:B,2,0)</f>
        <v>Q 2</v>
      </c>
      <c r="N5601"/>
    </row>
    <row r="5602" spans="1:14" ht="11.25" customHeight="1" x14ac:dyDescent="0.2">
      <c r="A5602" s="42" t="s">
        <v>5</v>
      </c>
      <c r="B5602" s="44" t="s">
        <v>14</v>
      </c>
      <c r="C5602" s="44" t="s">
        <v>57</v>
      </c>
      <c r="D5602" s="43">
        <v>89818.462999999989</v>
      </c>
      <c r="E5602" s="43">
        <v>-19592.286</v>
      </c>
      <c r="F5602" s="45">
        <v>-104930</v>
      </c>
      <c r="G5602" s="45">
        <v>-41690</v>
      </c>
      <c r="H5602" s="45">
        <v>-15480</v>
      </c>
      <c r="I5602" s="55">
        <f>pro[[#This Row],[Admin expenses 3]]+pro[[#This Row],[Admin expenses 2]]+pro[[#This Row],[Admin expenses 1]]+pro[[#This Row],[COGS]]</f>
        <v>-181692.28599999999</v>
      </c>
      <c r="J5602" s="55">
        <f>pro[[#This Row],[Revenue]]+pro[[#This Row],[AdminExp]]</f>
        <v>-91873.823000000004</v>
      </c>
      <c r="K5602" s="83">
        <f>pro[[#This Row],[Profit]]/pro[[#This Row],[Revenue]]</f>
        <v>-1.0228834911147391</v>
      </c>
      <c r="L5602" s="56">
        <f t="shared" si="87"/>
        <v>6</v>
      </c>
      <c r="M5602" s="82" t="str">
        <f>"Q"&amp;" "&amp;VLOOKUP(pro[[#This Row],[Period]],Mapping!A:B,2,0)</f>
        <v>Q 2</v>
      </c>
      <c r="N5602"/>
    </row>
    <row r="5603" spans="1:14" ht="11.25" customHeight="1" x14ac:dyDescent="0.2">
      <c r="A5603" s="42" t="s">
        <v>5</v>
      </c>
      <c r="B5603" s="44" t="s">
        <v>14</v>
      </c>
      <c r="C5603" s="44" t="s">
        <v>57</v>
      </c>
      <c r="D5603" s="43">
        <v>946578.03799999994</v>
      </c>
      <c r="E5603" s="43">
        <v>-153819.995</v>
      </c>
      <c r="F5603" s="45">
        <v>-51870</v>
      </c>
      <c r="G5603" s="45">
        <v>-46990</v>
      </c>
      <c r="H5603" s="45">
        <v>-27630</v>
      </c>
      <c r="I5603" s="55">
        <f>pro[[#This Row],[Admin expenses 3]]+pro[[#This Row],[Admin expenses 2]]+pro[[#This Row],[Admin expenses 1]]+pro[[#This Row],[COGS]]</f>
        <v>-280309.995</v>
      </c>
      <c r="J5603" s="55">
        <f>pro[[#This Row],[Revenue]]+pro[[#This Row],[AdminExp]]</f>
        <v>666268.04299999995</v>
      </c>
      <c r="K5603" s="83">
        <f>pro[[#This Row],[Profit]]/pro[[#This Row],[Revenue]]</f>
        <v>0.70387016838858874</v>
      </c>
      <c r="L5603" s="56">
        <f t="shared" si="87"/>
        <v>6</v>
      </c>
      <c r="M5603" s="82" t="str">
        <f>"Q"&amp;" "&amp;VLOOKUP(pro[[#This Row],[Period]],Mapping!A:B,2,0)</f>
        <v>Q 2</v>
      </c>
      <c r="N5603"/>
    </row>
    <row r="5604" spans="1:14" ht="11.25" customHeight="1" x14ac:dyDescent="0.2">
      <c r="A5604" s="42" t="s">
        <v>5</v>
      </c>
      <c r="B5604" s="44" t="s">
        <v>14</v>
      </c>
      <c r="C5604" s="44" t="s">
        <v>57</v>
      </c>
      <c r="D5604" s="43">
        <v>223172.31999999998</v>
      </c>
      <c r="E5604" s="43">
        <v>-123708.73899999999</v>
      </c>
      <c r="F5604" s="45">
        <v>-88940</v>
      </c>
      <c r="G5604" s="45">
        <v>-38920</v>
      </c>
      <c r="H5604" s="45">
        <v>-88740</v>
      </c>
      <c r="I5604" s="55">
        <f>pro[[#This Row],[Admin expenses 3]]+pro[[#This Row],[Admin expenses 2]]+pro[[#This Row],[Admin expenses 1]]+pro[[#This Row],[COGS]]</f>
        <v>-340308.739</v>
      </c>
      <c r="J5604" s="55">
        <f>pro[[#This Row],[Revenue]]+pro[[#This Row],[AdminExp]]</f>
        <v>-117136.41900000002</v>
      </c>
      <c r="K5604" s="83">
        <f>pro[[#This Row],[Profit]]/pro[[#This Row],[Revenue]]</f>
        <v>-0.5248698360083367</v>
      </c>
      <c r="L5604" s="56">
        <f t="shared" si="87"/>
        <v>6</v>
      </c>
      <c r="M5604" s="82" t="str">
        <f>"Q"&amp;" "&amp;VLOOKUP(pro[[#This Row],[Period]],Mapping!A:B,2,0)</f>
        <v>Q 2</v>
      </c>
      <c r="N5604"/>
    </row>
    <row r="5605" spans="1:14" ht="11.25" customHeight="1" x14ac:dyDescent="0.2">
      <c r="A5605" s="42" t="s">
        <v>5</v>
      </c>
      <c r="B5605" s="44" t="s">
        <v>14</v>
      </c>
      <c r="C5605" s="44" t="s">
        <v>57</v>
      </c>
      <c r="D5605" s="43">
        <v>319779.68399999995</v>
      </c>
      <c r="E5605" s="43">
        <v>-165497.66799999998</v>
      </c>
      <c r="F5605" s="45">
        <v>-79710</v>
      </c>
      <c r="G5605" s="45">
        <v>-64930</v>
      </c>
      <c r="H5605" s="45">
        <v>-25920</v>
      </c>
      <c r="I5605" s="55">
        <f>pro[[#This Row],[Admin expenses 3]]+pro[[#This Row],[Admin expenses 2]]+pro[[#This Row],[Admin expenses 1]]+pro[[#This Row],[COGS]]</f>
        <v>-336057.66799999995</v>
      </c>
      <c r="J5605" s="55">
        <f>pro[[#This Row],[Revenue]]+pro[[#This Row],[AdminExp]]</f>
        <v>-16277.983999999997</v>
      </c>
      <c r="K5605" s="83">
        <f>pro[[#This Row],[Profit]]/pro[[#This Row],[Revenue]]</f>
        <v>-5.0903746593232609E-2</v>
      </c>
      <c r="L5605" s="56">
        <f t="shared" si="87"/>
        <v>6</v>
      </c>
      <c r="M5605" s="82" t="str">
        <f>"Q"&amp;" "&amp;VLOOKUP(pro[[#This Row],[Period]],Mapping!A:B,2,0)</f>
        <v>Q 2</v>
      </c>
      <c r="N5605"/>
    </row>
    <row r="5606" spans="1:14" ht="11.25" customHeight="1" x14ac:dyDescent="0.2">
      <c r="A5606" s="42" t="s">
        <v>5</v>
      </c>
      <c r="B5606" s="44" t="s">
        <v>14</v>
      </c>
      <c r="C5606" s="44" t="s">
        <v>57</v>
      </c>
      <c r="D5606" s="43">
        <v>122333.50499999999</v>
      </c>
      <c r="E5606" s="43">
        <v>-47372.997000000003</v>
      </c>
      <c r="F5606" s="45">
        <v>-14360</v>
      </c>
      <c r="G5606" s="45">
        <v>-46120</v>
      </c>
      <c r="H5606" s="45">
        <v>-46460</v>
      </c>
      <c r="I5606" s="55">
        <f>pro[[#This Row],[Admin expenses 3]]+pro[[#This Row],[Admin expenses 2]]+pro[[#This Row],[Admin expenses 1]]+pro[[#This Row],[COGS]]</f>
        <v>-154312.997</v>
      </c>
      <c r="J5606" s="55">
        <f>pro[[#This Row],[Revenue]]+pro[[#This Row],[AdminExp]]</f>
        <v>-31979.492000000013</v>
      </c>
      <c r="K5606" s="83">
        <f>pro[[#This Row],[Profit]]/pro[[#This Row],[Revenue]]</f>
        <v>-0.26141237431233588</v>
      </c>
      <c r="L5606" s="56">
        <f t="shared" si="87"/>
        <v>6</v>
      </c>
      <c r="M5606" s="82" t="str">
        <f>"Q"&amp;" "&amp;VLOOKUP(pro[[#This Row],[Period]],Mapping!A:B,2,0)</f>
        <v>Q 2</v>
      </c>
      <c r="N5606"/>
    </row>
    <row r="5607" spans="1:14" ht="11.25" customHeight="1" x14ac:dyDescent="0.2">
      <c r="A5607" s="42" t="s">
        <v>5</v>
      </c>
      <c r="B5607" s="44" t="s">
        <v>14</v>
      </c>
      <c r="C5607" s="44" t="s">
        <v>57</v>
      </c>
      <c r="D5607" s="43">
        <v>127611.89699999998</v>
      </c>
      <c r="E5607" s="43">
        <v>-36696.680999999997</v>
      </c>
      <c r="F5607" s="45">
        <v>-106560</v>
      </c>
      <c r="G5607" s="45">
        <v>-104510</v>
      </c>
      <c r="H5607" s="45">
        <v>-58280</v>
      </c>
      <c r="I5607" s="55">
        <f>pro[[#This Row],[Admin expenses 3]]+pro[[#This Row],[Admin expenses 2]]+pro[[#This Row],[Admin expenses 1]]+pro[[#This Row],[COGS]]</f>
        <v>-306046.68099999998</v>
      </c>
      <c r="J5607" s="55">
        <f>pro[[#This Row],[Revenue]]+pro[[#This Row],[AdminExp]]</f>
        <v>-178434.78399999999</v>
      </c>
      <c r="K5607" s="83">
        <f>pro[[#This Row],[Profit]]/pro[[#This Row],[Revenue]]</f>
        <v>-1.398261354895461</v>
      </c>
      <c r="L5607" s="56">
        <f t="shared" si="87"/>
        <v>6</v>
      </c>
      <c r="M5607" s="82" t="str">
        <f>"Q"&amp;" "&amp;VLOOKUP(pro[[#This Row],[Period]],Mapping!A:B,2,0)</f>
        <v>Q 2</v>
      </c>
      <c r="N5607"/>
    </row>
    <row r="5608" spans="1:14" ht="11.25" customHeight="1" x14ac:dyDescent="0.2">
      <c r="A5608" s="42" t="s">
        <v>5</v>
      </c>
      <c r="B5608" s="44" t="s">
        <v>14</v>
      </c>
      <c r="C5608" s="44" t="s">
        <v>57</v>
      </c>
      <c r="D5608" s="43">
        <v>572300.46299999999</v>
      </c>
      <c r="E5608" s="43">
        <v>-799978.3189999999</v>
      </c>
      <c r="F5608" s="45">
        <v>-75170</v>
      </c>
      <c r="G5608" s="45">
        <v>-27160</v>
      </c>
      <c r="H5608" s="45">
        <v>-76840</v>
      </c>
      <c r="I5608" s="55">
        <f>pro[[#This Row],[Admin expenses 3]]+pro[[#This Row],[Admin expenses 2]]+pro[[#This Row],[Admin expenses 1]]+pro[[#This Row],[COGS]]</f>
        <v>-979148.3189999999</v>
      </c>
      <c r="J5608" s="55">
        <f>pro[[#This Row],[Revenue]]+pro[[#This Row],[AdminExp]]</f>
        <v>-406847.85599999991</v>
      </c>
      <c r="K5608" s="83">
        <f>pro[[#This Row],[Profit]]/pro[[#This Row],[Revenue]]</f>
        <v>-0.7108990509413583</v>
      </c>
      <c r="L5608" s="56">
        <f t="shared" si="87"/>
        <v>6</v>
      </c>
      <c r="M5608" s="82" t="str">
        <f>"Q"&amp;" "&amp;VLOOKUP(pro[[#This Row],[Period]],Mapping!A:B,2,0)</f>
        <v>Q 2</v>
      </c>
      <c r="N5608"/>
    </row>
    <row r="5609" spans="1:14" ht="11.25" customHeight="1" x14ac:dyDescent="0.2">
      <c r="A5609" s="42" t="s">
        <v>5</v>
      </c>
      <c r="B5609" s="44" t="s">
        <v>14</v>
      </c>
      <c r="C5609" s="44" t="s">
        <v>57</v>
      </c>
      <c r="D5609" s="43">
        <v>2864.6169999999997</v>
      </c>
      <c r="E5609" s="43">
        <v>-4359.2709999999997</v>
      </c>
      <c r="F5609" s="45">
        <v>-14210</v>
      </c>
      <c r="G5609" s="45">
        <v>-55210</v>
      </c>
      <c r="H5609" s="45">
        <v>-44980</v>
      </c>
      <c r="I5609" s="55">
        <f>pro[[#This Row],[Admin expenses 3]]+pro[[#This Row],[Admin expenses 2]]+pro[[#This Row],[Admin expenses 1]]+pro[[#This Row],[COGS]]</f>
        <v>-118759.27099999999</v>
      </c>
      <c r="J5609" s="55">
        <f>pro[[#This Row],[Revenue]]+pro[[#This Row],[AdminExp]]</f>
        <v>-115894.65399999999</v>
      </c>
      <c r="K5609" s="83">
        <f>pro[[#This Row],[Profit]]/pro[[#This Row],[Revenue]]</f>
        <v>-40.457294640086268</v>
      </c>
      <c r="L5609" s="56">
        <f t="shared" si="87"/>
        <v>6</v>
      </c>
      <c r="M5609" s="82" t="str">
        <f>"Q"&amp;" "&amp;VLOOKUP(pro[[#This Row],[Period]],Mapping!A:B,2,0)</f>
        <v>Q 2</v>
      </c>
      <c r="N5609"/>
    </row>
    <row r="5610" spans="1:14" ht="11.25" customHeight="1" x14ac:dyDescent="0.2">
      <c r="A5610" s="42" t="s">
        <v>5</v>
      </c>
      <c r="B5610" s="44" t="s">
        <v>14</v>
      </c>
      <c r="C5610" s="44" t="s">
        <v>57</v>
      </c>
      <c r="D5610" s="43">
        <v>557758.99899999995</v>
      </c>
      <c r="E5610" s="43">
        <v>-43654.190999999999</v>
      </c>
      <c r="F5610" s="45">
        <v>-31270</v>
      </c>
      <c r="G5610" s="45">
        <v>-83180</v>
      </c>
      <c r="H5610" s="45">
        <v>-55480</v>
      </c>
      <c r="I5610" s="55">
        <f>pro[[#This Row],[Admin expenses 3]]+pro[[#This Row],[Admin expenses 2]]+pro[[#This Row],[Admin expenses 1]]+pro[[#This Row],[COGS]]</f>
        <v>-213584.19099999999</v>
      </c>
      <c r="J5610" s="55">
        <f>pro[[#This Row],[Revenue]]+pro[[#This Row],[AdminExp]]</f>
        <v>344174.80799999996</v>
      </c>
      <c r="K5610" s="83">
        <f>pro[[#This Row],[Profit]]/pro[[#This Row],[Revenue]]</f>
        <v>0.61706724340990859</v>
      </c>
      <c r="L5610" s="56">
        <f t="shared" si="87"/>
        <v>6</v>
      </c>
      <c r="M5610" s="82" t="str">
        <f>"Q"&amp;" "&amp;VLOOKUP(pro[[#This Row],[Period]],Mapping!A:B,2,0)</f>
        <v>Q 2</v>
      </c>
      <c r="N5610"/>
    </row>
    <row r="5611" spans="1:14" ht="11.25" customHeight="1" x14ac:dyDescent="0.2">
      <c r="A5611" s="42" t="s">
        <v>5</v>
      </c>
      <c r="B5611" s="44" t="s">
        <v>14</v>
      </c>
      <c r="C5611" s="44" t="s">
        <v>57</v>
      </c>
      <c r="D5611" s="43">
        <v>224357.82599999997</v>
      </c>
      <c r="E5611" s="43">
        <v>-30963.820999999996</v>
      </c>
      <c r="F5611" s="45">
        <v>-13770</v>
      </c>
      <c r="G5611" s="45">
        <v>-84140</v>
      </c>
      <c r="H5611" s="45">
        <v>-97590</v>
      </c>
      <c r="I5611" s="55">
        <f>pro[[#This Row],[Admin expenses 3]]+pro[[#This Row],[Admin expenses 2]]+pro[[#This Row],[Admin expenses 1]]+pro[[#This Row],[COGS]]</f>
        <v>-226463.821</v>
      </c>
      <c r="J5611" s="55">
        <f>pro[[#This Row],[Revenue]]+pro[[#This Row],[AdminExp]]</f>
        <v>-2105.9950000000244</v>
      </c>
      <c r="K5611" s="83">
        <f>pro[[#This Row],[Profit]]/pro[[#This Row],[Revenue]]</f>
        <v>-9.3867686166651688E-3</v>
      </c>
      <c r="L5611" s="56">
        <f t="shared" si="87"/>
        <v>6</v>
      </c>
      <c r="M5611" s="82" t="str">
        <f>"Q"&amp;" "&amp;VLOOKUP(pro[[#This Row],[Period]],Mapping!A:B,2,0)</f>
        <v>Q 2</v>
      </c>
      <c r="N5611"/>
    </row>
    <row r="5612" spans="1:14" ht="11.25" customHeight="1" x14ac:dyDescent="0.2">
      <c r="A5612" s="42" t="s">
        <v>5</v>
      </c>
      <c r="B5612" s="44" t="s">
        <v>14</v>
      </c>
      <c r="C5612" s="44" t="s">
        <v>57</v>
      </c>
      <c r="D5612" s="43">
        <v>53811.582999999999</v>
      </c>
      <c r="E5612" s="43">
        <v>-8456.0139999999992</v>
      </c>
      <c r="F5612" s="45">
        <v>-16760</v>
      </c>
      <c r="G5612" s="45">
        <v>-86390</v>
      </c>
      <c r="H5612" s="45">
        <v>-86100</v>
      </c>
      <c r="I5612" s="55">
        <f>pro[[#This Row],[Admin expenses 3]]+pro[[#This Row],[Admin expenses 2]]+pro[[#This Row],[Admin expenses 1]]+pro[[#This Row],[COGS]]</f>
        <v>-197706.014</v>
      </c>
      <c r="J5612" s="55">
        <f>pro[[#This Row],[Revenue]]+pro[[#This Row],[AdminExp]]</f>
        <v>-143894.43099999998</v>
      </c>
      <c r="K5612" s="83">
        <f>pro[[#This Row],[Profit]]/pro[[#This Row],[Revenue]]</f>
        <v>-2.6740419623039147</v>
      </c>
      <c r="L5612" s="56">
        <f t="shared" si="87"/>
        <v>6</v>
      </c>
      <c r="M5612" s="82" t="str">
        <f>"Q"&amp;" "&amp;VLOOKUP(pro[[#This Row],[Period]],Mapping!A:B,2,0)</f>
        <v>Q 2</v>
      </c>
      <c r="N5612"/>
    </row>
    <row r="5613" spans="1:14" ht="11.25" customHeight="1" x14ac:dyDescent="0.2">
      <c r="A5613" s="42" t="s">
        <v>5</v>
      </c>
      <c r="B5613" s="44" t="s">
        <v>14</v>
      </c>
      <c r="C5613" s="44" t="s">
        <v>57</v>
      </c>
      <c r="D5613" s="43">
        <v>46295.024999999994</v>
      </c>
      <c r="E5613" s="43">
        <v>-8968.9249999999993</v>
      </c>
      <c r="F5613" s="45">
        <v>-36460</v>
      </c>
      <c r="G5613" s="45">
        <v>-19280</v>
      </c>
      <c r="H5613" s="45">
        <v>-35470</v>
      </c>
      <c r="I5613" s="55">
        <f>pro[[#This Row],[Admin expenses 3]]+pro[[#This Row],[Admin expenses 2]]+pro[[#This Row],[Admin expenses 1]]+pro[[#This Row],[COGS]]</f>
        <v>-100178.925</v>
      </c>
      <c r="J5613" s="55">
        <f>pro[[#This Row],[Revenue]]+pro[[#This Row],[AdminExp]]</f>
        <v>-53883.900000000009</v>
      </c>
      <c r="K5613" s="83">
        <f>pro[[#This Row],[Profit]]/pro[[#This Row],[Revenue]]</f>
        <v>-1.1639242013585696</v>
      </c>
      <c r="L5613" s="56">
        <f t="shared" si="87"/>
        <v>6</v>
      </c>
      <c r="M5613" s="82" t="str">
        <f>"Q"&amp;" "&amp;VLOOKUP(pro[[#This Row],[Period]],Mapping!A:B,2,0)</f>
        <v>Q 2</v>
      </c>
      <c r="N5613"/>
    </row>
    <row r="5614" spans="1:14" ht="11.25" customHeight="1" x14ac:dyDescent="0.2">
      <c r="A5614" s="42" t="s">
        <v>5</v>
      </c>
      <c r="B5614" s="44" t="s">
        <v>14</v>
      </c>
      <c r="C5614" s="44" t="s">
        <v>57</v>
      </c>
      <c r="D5614" s="43">
        <v>282297.435</v>
      </c>
      <c r="E5614" s="43">
        <v>-14816.088</v>
      </c>
      <c r="F5614" s="45">
        <v>-23210</v>
      </c>
      <c r="G5614" s="45">
        <v>-15710</v>
      </c>
      <c r="H5614" s="45">
        <v>-48140</v>
      </c>
      <c r="I5614" s="55">
        <f>pro[[#This Row],[Admin expenses 3]]+pro[[#This Row],[Admin expenses 2]]+pro[[#This Row],[Admin expenses 1]]+pro[[#This Row],[COGS]]</f>
        <v>-101876.088</v>
      </c>
      <c r="J5614" s="55">
        <f>pro[[#This Row],[Revenue]]+pro[[#This Row],[AdminExp]]</f>
        <v>180421.34700000001</v>
      </c>
      <c r="K5614" s="83">
        <f>pro[[#This Row],[Profit]]/pro[[#This Row],[Revenue]]</f>
        <v>0.63911791122012851</v>
      </c>
      <c r="L5614" s="56">
        <f t="shared" si="87"/>
        <v>6</v>
      </c>
      <c r="M5614" s="82" t="str">
        <f>"Q"&amp;" "&amp;VLOOKUP(pro[[#This Row],[Period]],Mapping!A:B,2,0)</f>
        <v>Q 2</v>
      </c>
      <c r="N5614"/>
    </row>
    <row r="5615" spans="1:14" ht="11.25" customHeight="1" x14ac:dyDescent="0.2">
      <c r="A5615" s="42" t="s">
        <v>5</v>
      </c>
      <c r="B5615" s="44" t="s">
        <v>14</v>
      </c>
      <c r="C5615" s="44" t="s">
        <v>57</v>
      </c>
      <c r="D5615" s="43">
        <v>326345.99199999997</v>
      </c>
      <c r="E5615" s="43">
        <v>-17791.353999999999</v>
      </c>
      <c r="F5615" s="45">
        <v>-70330</v>
      </c>
      <c r="G5615" s="45">
        <v>-55060</v>
      </c>
      <c r="H5615" s="45">
        <v>-50320</v>
      </c>
      <c r="I5615" s="55">
        <f>pro[[#This Row],[Admin expenses 3]]+pro[[#This Row],[Admin expenses 2]]+pro[[#This Row],[Admin expenses 1]]+pro[[#This Row],[COGS]]</f>
        <v>-193501.35399999999</v>
      </c>
      <c r="J5615" s="55">
        <f>pro[[#This Row],[Revenue]]+pro[[#This Row],[AdminExp]]</f>
        <v>132844.63799999998</v>
      </c>
      <c r="K5615" s="83">
        <f>pro[[#This Row],[Profit]]/pro[[#This Row],[Revenue]]</f>
        <v>0.4070668592736999</v>
      </c>
      <c r="L5615" s="56">
        <f t="shared" si="87"/>
        <v>6</v>
      </c>
      <c r="M5615" s="82" t="str">
        <f>"Q"&amp;" "&amp;VLOOKUP(pro[[#This Row],[Period]],Mapping!A:B,2,0)</f>
        <v>Q 2</v>
      </c>
      <c r="N5615"/>
    </row>
    <row r="5616" spans="1:14" ht="11.25" customHeight="1" x14ac:dyDescent="0.2">
      <c r="A5616" s="42" t="s">
        <v>5</v>
      </c>
      <c r="B5616" s="44" t="s">
        <v>14</v>
      </c>
      <c r="C5616" s="44" t="s">
        <v>57</v>
      </c>
      <c r="D5616" s="43">
        <v>351883.18900000001</v>
      </c>
      <c r="E5616" s="43">
        <v>-34411.068999999996</v>
      </c>
      <c r="F5616" s="45">
        <v>-107960</v>
      </c>
      <c r="G5616" s="45">
        <v>-66770</v>
      </c>
      <c r="H5616" s="45">
        <v>-77300</v>
      </c>
      <c r="I5616" s="55">
        <f>pro[[#This Row],[Admin expenses 3]]+pro[[#This Row],[Admin expenses 2]]+pro[[#This Row],[Admin expenses 1]]+pro[[#This Row],[COGS]]</f>
        <v>-286441.06900000002</v>
      </c>
      <c r="J5616" s="55">
        <f>pro[[#This Row],[Revenue]]+pro[[#This Row],[AdminExp]]</f>
        <v>65442.119999999995</v>
      </c>
      <c r="K5616" s="83">
        <f>pro[[#This Row],[Profit]]/pro[[#This Row],[Revenue]]</f>
        <v>0.18597682994171111</v>
      </c>
      <c r="L5616" s="56">
        <f t="shared" si="87"/>
        <v>6</v>
      </c>
      <c r="M5616" s="82" t="str">
        <f>"Q"&amp;" "&amp;VLOOKUP(pro[[#This Row],[Period]],Mapping!A:B,2,0)</f>
        <v>Q 2</v>
      </c>
      <c r="N5616"/>
    </row>
    <row r="5617" spans="1:14" ht="11.25" customHeight="1" x14ac:dyDescent="0.2">
      <c r="A5617" s="42" t="s">
        <v>5</v>
      </c>
      <c r="B5617" s="44" t="s">
        <v>14</v>
      </c>
      <c r="C5617" s="44" t="s">
        <v>57</v>
      </c>
      <c r="D5617" s="43">
        <v>286473.02599999995</v>
      </c>
      <c r="E5617" s="43">
        <v>-32688.746999999996</v>
      </c>
      <c r="F5617" s="45">
        <v>-75730</v>
      </c>
      <c r="G5617" s="45">
        <v>-70380</v>
      </c>
      <c r="H5617" s="45">
        <v>-32130</v>
      </c>
      <c r="I5617" s="55">
        <f>pro[[#This Row],[Admin expenses 3]]+pro[[#This Row],[Admin expenses 2]]+pro[[#This Row],[Admin expenses 1]]+pro[[#This Row],[COGS]]</f>
        <v>-210928.747</v>
      </c>
      <c r="J5617" s="55">
        <f>pro[[#This Row],[Revenue]]+pro[[#This Row],[AdminExp]]</f>
        <v>75544.278999999951</v>
      </c>
      <c r="K5617" s="83">
        <f>pro[[#This Row],[Profit]]/pro[[#This Row],[Revenue]]</f>
        <v>0.26370468471261921</v>
      </c>
      <c r="L5617" s="56">
        <f t="shared" si="87"/>
        <v>6</v>
      </c>
      <c r="M5617" s="82" t="str">
        <f>"Q"&amp;" "&amp;VLOOKUP(pro[[#This Row],[Period]],Mapping!A:B,2,0)</f>
        <v>Q 2</v>
      </c>
      <c r="N5617"/>
    </row>
    <row r="5618" spans="1:14" ht="11.25" customHeight="1" x14ac:dyDescent="0.2">
      <c r="A5618" s="42" t="s">
        <v>5</v>
      </c>
      <c r="B5618" s="44" t="s">
        <v>14</v>
      </c>
      <c r="C5618" s="44" t="s">
        <v>57</v>
      </c>
      <c r="D5618" s="43">
        <v>1667747.4169999999</v>
      </c>
      <c r="E5618" s="43">
        <v>-66885.475999999995</v>
      </c>
      <c r="F5618" s="45">
        <v>-73590</v>
      </c>
      <c r="G5618" s="45">
        <v>-68470</v>
      </c>
      <c r="H5618" s="45">
        <v>-37100</v>
      </c>
      <c r="I5618" s="55">
        <f>pro[[#This Row],[Admin expenses 3]]+pro[[#This Row],[Admin expenses 2]]+pro[[#This Row],[Admin expenses 1]]+pro[[#This Row],[COGS]]</f>
        <v>-246045.476</v>
      </c>
      <c r="J5618" s="55">
        <f>pro[[#This Row],[Revenue]]+pro[[#This Row],[AdminExp]]</f>
        <v>1421701.9409999999</v>
      </c>
      <c r="K5618" s="83">
        <f>pro[[#This Row],[Profit]]/pro[[#This Row],[Revenue]]</f>
        <v>0.85246838130764735</v>
      </c>
      <c r="L5618" s="56">
        <f t="shared" si="87"/>
        <v>6</v>
      </c>
      <c r="M5618" s="82" t="str">
        <f>"Q"&amp;" "&amp;VLOOKUP(pro[[#This Row],[Period]],Mapping!A:B,2,0)</f>
        <v>Q 2</v>
      </c>
      <c r="N5618"/>
    </row>
    <row r="5619" spans="1:14" ht="11.25" customHeight="1" x14ac:dyDescent="0.2">
      <c r="A5619" s="42" t="s">
        <v>5</v>
      </c>
      <c r="B5619" s="44" t="s">
        <v>14</v>
      </c>
      <c r="C5619" s="44" t="s">
        <v>57</v>
      </c>
      <c r="D5619" s="43">
        <v>175264.859</v>
      </c>
      <c r="E5619" s="43">
        <v>-22841.440999999999</v>
      </c>
      <c r="F5619" s="45">
        <v>-37960</v>
      </c>
      <c r="G5619" s="45">
        <v>-100850</v>
      </c>
      <c r="H5619" s="45">
        <v>-26220</v>
      </c>
      <c r="I5619" s="55">
        <f>pro[[#This Row],[Admin expenses 3]]+pro[[#This Row],[Admin expenses 2]]+pro[[#This Row],[Admin expenses 1]]+pro[[#This Row],[COGS]]</f>
        <v>-187871.44099999999</v>
      </c>
      <c r="J5619" s="55">
        <f>pro[[#This Row],[Revenue]]+pro[[#This Row],[AdminExp]]</f>
        <v>-12606.581999999995</v>
      </c>
      <c r="K5619" s="83">
        <f>pro[[#This Row],[Profit]]/pro[[#This Row],[Revenue]]</f>
        <v>-7.1928748705979872E-2</v>
      </c>
      <c r="L5619" s="56">
        <f t="shared" si="87"/>
        <v>6</v>
      </c>
      <c r="M5619" s="82" t="str">
        <f>"Q"&amp;" "&amp;VLOOKUP(pro[[#This Row],[Period]],Mapping!A:B,2,0)</f>
        <v>Q 2</v>
      </c>
      <c r="N5619"/>
    </row>
    <row r="5620" spans="1:14" ht="11.25" customHeight="1" x14ac:dyDescent="0.2">
      <c r="A5620" s="42" t="s">
        <v>5</v>
      </c>
      <c r="B5620" s="44" t="s">
        <v>14</v>
      </c>
      <c r="C5620" s="44" t="s">
        <v>57</v>
      </c>
      <c r="D5620" s="43">
        <v>1587939.0589999999</v>
      </c>
      <c r="E5620" s="43">
        <v>-162800.44899999999</v>
      </c>
      <c r="F5620" s="45">
        <v>-102950</v>
      </c>
      <c r="G5620" s="45">
        <v>-30400</v>
      </c>
      <c r="H5620" s="45">
        <v>-72160</v>
      </c>
      <c r="I5620" s="55">
        <f>pro[[#This Row],[Admin expenses 3]]+pro[[#This Row],[Admin expenses 2]]+pro[[#This Row],[Admin expenses 1]]+pro[[#This Row],[COGS]]</f>
        <v>-368310.44900000002</v>
      </c>
      <c r="J5620" s="55">
        <f>pro[[#This Row],[Revenue]]+pro[[#This Row],[AdminExp]]</f>
        <v>1219628.6099999999</v>
      </c>
      <c r="K5620" s="83">
        <f>pro[[#This Row],[Profit]]/pro[[#This Row],[Revenue]]</f>
        <v>0.76805756687417059</v>
      </c>
      <c r="L5620" s="56">
        <f t="shared" si="87"/>
        <v>6</v>
      </c>
      <c r="M5620" s="82" t="str">
        <f>"Q"&amp;" "&amp;VLOOKUP(pro[[#This Row],[Period]],Mapping!A:B,2,0)</f>
        <v>Q 2</v>
      </c>
      <c r="N5620"/>
    </row>
    <row r="5621" spans="1:14" ht="11.25" customHeight="1" x14ac:dyDescent="0.2">
      <c r="A5621" s="42" t="s">
        <v>5</v>
      </c>
      <c r="B5621" s="44" t="s">
        <v>14</v>
      </c>
      <c r="C5621" s="44" t="s">
        <v>57</v>
      </c>
      <c r="D5621" s="43">
        <v>10882.669</v>
      </c>
      <c r="E5621" s="43">
        <v>-13765.331999999999</v>
      </c>
      <c r="F5621" s="45">
        <v>-27760</v>
      </c>
      <c r="G5621" s="45">
        <v>-92710</v>
      </c>
      <c r="H5621" s="45">
        <v>-32480</v>
      </c>
      <c r="I5621" s="55">
        <f>pro[[#This Row],[Admin expenses 3]]+pro[[#This Row],[Admin expenses 2]]+pro[[#This Row],[Admin expenses 1]]+pro[[#This Row],[COGS]]</f>
        <v>-166715.33199999999</v>
      </c>
      <c r="J5621" s="55">
        <f>pro[[#This Row],[Revenue]]+pro[[#This Row],[AdminExp]]</f>
        <v>-155832.663</v>
      </c>
      <c r="K5621" s="83">
        <f>pro[[#This Row],[Profit]]/pro[[#This Row],[Revenue]]</f>
        <v>-14.319342341478915</v>
      </c>
      <c r="L5621" s="56">
        <f t="shared" si="87"/>
        <v>6</v>
      </c>
      <c r="M5621" s="82" t="str">
        <f>"Q"&amp;" "&amp;VLOOKUP(pro[[#This Row],[Period]],Mapping!A:B,2,0)</f>
        <v>Q 2</v>
      </c>
      <c r="N5621"/>
    </row>
    <row r="5622" spans="1:14" ht="11.25" customHeight="1" x14ac:dyDescent="0.2">
      <c r="A5622" s="42" t="s">
        <v>5</v>
      </c>
      <c r="B5622" s="44" t="s">
        <v>14</v>
      </c>
      <c r="C5622" s="44" t="s">
        <v>57</v>
      </c>
      <c r="D5622" s="43">
        <v>103240.27699999999</v>
      </c>
      <c r="E5622" s="43">
        <v>-40242.817999999999</v>
      </c>
      <c r="F5622" s="45">
        <v>-101810</v>
      </c>
      <c r="G5622" s="45">
        <v>-70570</v>
      </c>
      <c r="H5622" s="45">
        <v>-77040</v>
      </c>
      <c r="I5622" s="55">
        <f>pro[[#This Row],[Admin expenses 3]]+pro[[#This Row],[Admin expenses 2]]+pro[[#This Row],[Admin expenses 1]]+pro[[#This Row],[COGS]]</f>
        <v>-289662.81799999997</v>
      </c>
      <c r="J5622" s="55">
        <f>pro[[#This Row],[Revenue]]+pro[[#This Row],[AdminExp]]</f>
        <v>-186422.54099999997</v>
      </c>
      <c r="K5622" s="83">
        <f>pro[[#This Row],[Profit]]/pro[[#This Row],[Revenue]]</f>
        <v>-1.8057152345687719</v>
      </c>
      <c r="L5622" s="56">
        <f t="shared" si="87"/>
        <v>6</v>
      </c>
      <c r="M5622" s="82" t="str">
        <f>"Q"&amp;" "&amp;VLOOKUP(pro[[#This Row],[Period]],Mapping!A:B,2,0)</f>
        <v>Q 2</v>
      </c>
      <c r="N5622"/>
    </row>
    <row r="5623" spans="1:14" ht="11.25" customHeight="1" x14ac:dyDescent="0.2">
      <c r="A5623" s="42" t="s">
        <v>5</v>
      </c>
      <c r="B5623" s="44" t="s">
        <v>14</v>
      </c>
      <c r="C5623" s="44" t="s">
        <v>58</v>
      </c>
      <c r="D5623" s="43">
        <v>39210.633000000002</v>
      </c>
      <c r="E5623" s="43">
        <v>-19382.286</v>
      </c>
      <c r="F5623" s="45">
        <v>-60840</v>
      </c>
      <c r="G5623" s="45">
        <v>-45580</v>
      </c>
      <c r="H5623" s="45">
        <v>-64900</v>
      </c>
      <c r="I5623" s="55">
        <f>pro[[#This Row],[Admin expenses 3]]+pro[[#This Row],[Admin expenses 2]]+pro[[#This Row],[Admin expenses 1]]+pro[[#This Row],[COGS]]</f>
        <v>-190702.28599999999</v>
      </c>
      <c r="J5623" s="55">
        <f>pro[[#This Row],[Revenue]]+pro[[#This Row],[AdminExp]]</f>
        <v>-151491.65299999999</v>
      </c>
      <c r="K5623" s="83">
        <f>pro[[#This Row],[Profit]]/pro[[#This Row],[Revenue]]</f>
        <v>-3.8635350008249034</v>
      </c>
      <c r="L5623" s="56">
        <f t="shared" si="87"/>
        <v>6</v>
      </c>
      <c r="M5623" s="82" t="str">
        <f>"Q"&amp;" "&amp;VLOOKUP(pro[[#This Row],[Period]],Mapping!A:B,2,0)</f>
        <v>Q 2</v>
      </c>
      <c r="N5623"/>
    </row>
    <row r="5624" spans="1:14" ht="11.25" customHeight="1" x14ac:dyDescent="0.2">
      <c r="A5624" s="42" t="s">
        <v>5</v>
      </c>
      <c r="B5624" s="44" t="s">
        <v>14</v>
      </c>
      <c r="C5624" s="44" t="s">
        <v>59</v>
      </c>
      <c r="D5624" s="43">
        <v>658616.95199999993</v>
      </c>
      <c r="E5624" s="43">
        <v>-212072.15399999998</v>
      </c>
      <c r="F5624" s="45">
        <v>-65090</v>
      </c>
      <c r="G5624" s="45">
        <v>-52580</v>
      </c>
      <c r="H5624" s="45">
        <v>-16540</v>
      </c>
      <c r="I5624" s="55">
        <f>pro[[#This Row],[Admin expenses 3]]+pro[[#This Row],[Admin expenses 2]]+pro[[#This Row],[Admin expenses 1]]+pro[[#This Row],[COGS]]</f>
        <v>-346282.15399999998</v>
      </c>
      <c r="J5624" s="55">
        <f>pro[[#This Row],[Revenue]]+pro[[#This Row],[AdminExp]]</f>
        <v>312334.79799999995</v>
      </c>
      <c r="K5624" s="83">
        <f>pro[[#This Row],[Profit]]/pro[[#This Row],[Revenue]]</f>
        <v>0.47422830076198824</v>
      </c>
      <c r="L5624" s="56">
        <f t="shared" si="87"/>
        <v>6</v>
      </c>
      <c r="M5624" s="82" t="str">
        <f>"Q"&amp;" "&amp;VLOOKUP(pro[[#This Row],[Period]],Mapping!A:B,2,0)</f>
        <v>Q 2</v>
      </c>
      <c r="N5624"/>
    </row>
    <row r="5625" spans="1:14" ht="11.25" customHeight="1" x14ac:dyDescent="0.2">
      <c r="A5625" s="42" t="s">
        <v>5</v>
      </c>
      <c r="B5625" s="44" t="s">
        <v>14</v>
      </c>
      <c r="C5625" s="44" t="s">
        <v>57</v>
      </c>
      <c r="D5625" s="43">
        <v>14430.947999999999</v>
      </c>
      <c r="E5625" s="43">
        <v>-18183.815999999999</v>
      </c>
      <c r="F5625" s="45">
        <v>-103750</v>
      </c>
      <c r="G5625" s="45">
        <v>-88900</v>
      </c>
      <c r="H5625" s="45">
        <v>-83480</v>
      </c>
      <c r="I5625" s="55">
        <f>pro[[#This Row],[Admin expenses 3]]+pro[[#This Row],[Admin expenses 2]]+pro[[#This Row],[Admin expenses 1]]+pro[[#This Row],[COGS]]</f>
        <v>-294313.81599999999</v>
      </c>
      <c r="J5625" s="55">
        <f>pro[[#This Row],[Revenue]]+pro[[#This Row],[AdminExp]]</f>
        <v>-279882.86800000002</v>
      </c>
      <c r="K5625" s="83">
        <f>pro[[#This Row],[Profit]]/pro[[#This Row],[Revenue]]</f>
        <v>-19.394627989789726</v>
      </c>
      <c r="L5625" s="56">
        <f t="shared" si="87"/>
        <v>6</v>
      </c>
      <c r="M5625" s="82" t="str">
        <f>"Q"&amp;" "&amp;VLOOKUP(pro[[#This Row],[Period]],Mapping!A:B,2,0)</f>
        <v>Q 2</v>
      </c>
      <c r="N5625"/>
    </row>
    <row r="5626" spans="1:14" ht="11.25" customHeight="1" x14ac:dyDescent="0.2">
      <c r="A5626" s="42" t="s">
        <v>5</v>
      </c>
      <c r="B5626" s="44" t="s">
        <v>14</v>
      </c>
      <c r="C5626" s="44" t="s">
        <v>57</v>
      </c>
      <c r="D5626" s="43">
        <v>606825.576</v>
      </c>
      <c r="E5626" s="43">
        <v>-172771.47999999998</v>
      </c>
      <c r="F5626" s="45">
        <v>-106280</v>
      </c>
      <c r="G5626" s="45">
        <v>-93880</v>
      </c>
      <c r="H5626" s="45">
        <v>-94810</v>
      </c>
      <c r="I5626" s="55">
        <f>pro[[#This Row],[Admin expenses 3]]+pro[[#This Row],[Admin expenses 2]]+pro[[#This Row],[Admin expenses 1]]+pro[[#This Row],[COGS]]</f>
        <v>-467741.48</v>
      </c>
      <c r="J5626" s="55">
        <f>pro[[#This Row],[Revenue]]+pro[[#This Row],[AdminExp]]</f>
        <v>139084.09600000002</v>
      </c>
      <c r="K5626" s="83">
        <f>pro[[#This Row],[Profit]]/pro[[#This Row],[Revenue]]</f>
        <v>0.22919946274644168</v>
      </c>
      <c r="L5626" s="56">
        <f t="shared" si="87"/>
        <v>6</v>
      </c>
      <c r="M5626" s="82" t="str">
        <f>"Q"&amp;" "&amp;VLOOKUP(pro[[#This Row],[Period]],Mapping!A:B,2,0)</f>
        <v>Q 2</v>
      </c>
      <c r="N5626"/>
    </row>
    <row r="5627" spans="1:14" ht="11.25" customHeight="1" x14ac:dyDescent="0.2">
      <c r="A5627" s="42" t="s">
        <v>5</v>
      </c>
      <c r="B5627" s="44" t="s">
        <v>14</v>
      </c>
      <c r="C5627" s="44" t="s">
        <v>57</v>
      </c>
      <c r="D5627" s="43">
        <v>308525.96599999996</v>
      </c>
      <c r="E5627" s="43">
        <v>-95307.267999999982</v>
      </c>
      <c r="F5627" s="45">
        <v>-51070</v>
      </c>
      <c r="G5627" s="45">
        <v>-31570</v>
      </c>
      <c r="H5627" s="45">
        <v>-32010</v>
      </c>
      <c r="I5627" s="55">
        <f>pro[[#This Row],[Admin expenses 3]]+pro[[#This Row],[Admin expenses 2]]+pro[[#This Row],[Admin expenses 1]]+pro[[#This Row],[COGS]]</f>
        <v>-209957.26799999998</v>
      </c>
      <c r="J5627" s="55">
        <f>pro[[#This Row],[Revenue]]+pro[[#This Row],[AdminExp]]</f>
        <v>98568.697999999975</v>
      </c>
      <c r="K5627" s="83">
        <f>pro[[#This Row],[Profit]]/pro[[#This Row],[Revenue]]</f>
        <v>0.31948266552060645</v>
      </c>
      <c r="L5627" s="56">
        <f t="shared" si="87"/>
        <v>6</v>
      </c>
      <c r="M5627" s="82" t="str">
        <f>"Q"&amp;" "&amp;VLOOKUP(pro[[#This Row],[Period]],Mapping!A:B,2,0)</f>
        <v>Q 2</v>
      </c>
      <c r="N5627"/>
    </row>
    <row r="5628" spans="1:14" ht="11.25" customHeight="1" x14ac:dyDescent="0.2">
      <c r="A5628" s="42" t="s">
        <v>5</v>
      </c>
      <c r="B5628" s="44" t="s">
        <v>14</v>
      </c>
      <c r="C5628" s="44" t="s">
        <v>57</v>
      </c>
      <c r="D5628" s="43">
        <v>6910712.7249999996</v>
      </c>
      <c r="E5628" s="43">
        <v>-2149878.1709999996</v>
      </c>
      <c r="F5628" s="45">
        <v>-101480</v>
      </c>
      <c r="G5628" s="45">
        <v>-31230</v>
      </c>
      <c r="H5628" s="45">
        <v>-47950</v>
      </c>
      <c r="I5628" s="55">
        <f>pro[[#This Row],[Admin expenses 3]]+pro[[#This Row],[Admin expenses 2]]+pro[[#This Row],[Admin expenses 1]]+pro[[#This Row],[COGS]]</f>
        <v>-2330538.1709999996</v>
      </c>
      <c r="J5628" s="55">
        <f>pro[[#This Row],[Revenue]]+pro[[#This Row],[AdminExp]]</f>
        <v>4580174.5539999995</v>
      </c>
      <c r="K5628" s="83">
        <f>pro[[#This Row],[Profit]]/pro[[#This Row],[Revenue]]</f>
        <v>0.66276442622638465</v>
      </c>
      <c r="L5628" s="56">
        <f t="shared" si="87"/>
        <v>6</v>
      </c>
      <c r="M5628" s="82" t="str">
        <f>"Q"&amp;" "&amp;VLOOKUP(pro[[#This Row],[Period]],Mapping!A:B,2,0)</f>
        <v>Q 2</v>
      </c>
      <c r="N5628"/>
    </row>
    <row r="5629" spans="1:14" ht="11.25" customHeight="1" x14ac:dyDescent="0.2">
      <c r="A5629" s="42" t="s">
        <v>5</v>
      </c>
      <c r="B5629" s="44" t="s">
        <v>14</v>
      </c>
      <c r="C5629" s="44" t="s">
        <v>57</v>
      </c>
      <c r="D5629" s="43">
        <v>137036.33299999998</v>
      </c>
      <c r="E5629" s="43">
        <v>-44732.961000000003</v>
      </c>
      <c r="F5629" s="45">
        <v>-105280</v>
      </c>
      <c r="G5629" s="45">
        <v>-34810</v>
      </c>
      <c r="H5629" s="45">
        <v>-105180</v>
      </c>
      <c r="I5629" s="55">
        <f>pro[[#This Row],[Admin expenses 3]]+pro[[#This Row],[Admin expenses 2]]+pro[[#This Row],[Admin expenses 1]]+pro[[#This Row],[COGS]]</f>
        <v>-290002.96100000001</v>
      </c>
      <c r="J5629" s="55">
        <f>pro[[#This Row],[Revenue]]+pro[[#This Row],[AdminExp]]</f>
        <v>-152966.62800000003</v>
      </c>
      <c r="K5629" s="83">
        <f>pro[[#This Row],[Profit]]/pro[[#This Row],[Revenue]]</f>
        <v>-1.1162486958841786</v>
      </c>
      <c r="L5629" s="56">
        <f t="shared" si="87"/>
        <v>6</v>
      </c>
      <c r="M5629" s="82" t="str">
        <f>"Q"&amp;" "&amp;VLOOKUP(pro[[#This Row],[Period]],Mapping!A:B,2,0)</f>
        <v>Q 2</v>
      </c>
      <c r="N5629"/>
    </row>
    <row r="5630" spans="1:14" ht="11.25" customHeight="1" x14ac:dyDescent="0.2">
      <c r="A5630" s="42" t="s">
        <v>5</v>
      </c>
      <c r="B5630" s="44" t="s">
        <v>14</v>
      </c>
      <c r="C5630" s="44" t="s">
        <v>58</v>
      </c>
      <c r="D5630" s="43">
        <v>1096314.338</v>
      </c>
      <c r="E5630" s="43">
        <v>-32493.495999999996</v>
      </c>
      <c r="F5630" s="45">
        <v>-83990</v>
      </c>
      <c r="G5630" s="45">
        <v>-37030</v>
      </c>
      <c r="H5630" s="45">
        <v>-22640</v>
      </c>
      <c r="I5630" s="55">
        <f>pro[[#This Row],[Admin expenses 3]]+pro[[#This Row],[Admin expenses 2]]+pro[[#This Row],[Admin expenses 1]]+pro[[#This Row],[COGS]]</f>
        <v>-176153.49599999998</v>
      </c>
      <c r="J5630" s="55">
        <f>pro[[#This Row],[Revenue]]+pro[[#This Row],[AdminExp]]</f>
        <v>920160.84199999995</v>
      </c>
      <c r="K5630" s="83">
        <f>pro[[#This Row],[Profit]]/pro[[#This Row],[Revenue]]</f>
        <v>0.8393220904860591</v>
      </c>
      <c r="L5630" s="56">
        <f t="shared" si="87"/>
        <v>6</v>
      </c>
      <c r="M5630" s="82" t="str">
        <f>"Q"&amp;" "&amp;VLOOKUP(pro[[#This Row],[Period]],Mapping!A:B,2,0)</f>
        <v>Q 2</v>
      </c>
      <c r="N5630"/>
    </row>
    <row r="5631" spans="1:14" ht="11.25" customHeight="1" x14ac:dyDescent="0.2">
      <c r="A5631" s="42" t="s">
        <v>5</v>
      </c>
      <c r="B5631" s="44" t="s">
        <v>14</v>
      </c>
      <c r="C5631" s="44" t="s">
        <v>59</v>
      </c>
      <c r="D5631" s="43">
        <v>1287586.3909999998</v>
      </c>
      <c r="E5631" s="43">
        <v>-119056.17499999999</v>
      </c>
      <c r="F5631" s="45">
        <v>-40170</v>
      </c>
      <c r="G5631" s="45">
        <v>-64490</v>
      </c>
      <c r="H5631" s="45">
        <v>-81300</v>
      </c>
      <c r="I5631" s="55">
        <f>pro[[#This Row],[Admin expenses 3]]+pro[[#This Row],[Admin expenses 2]]+pro[[#This Row],[Admin expenses 1]]+pro[[#This Row],[COGS]]</f>
        <v>-305016.17499999999</v>
      </c>
      <c r="J5631" s="55">
        <f>pro[[#This Row],[Revenue]]+pro[[#This Row],[AdminExp]]</f>
        <v>982570.21599999978</v>
      </c>
      <c r="K5631" s="83">
        <f>pro[[#This Row],[Profit]]/pro[[#This Row],[Revenue]]</f>
        <v>0.76311012827410341</v>
      </c>
      <c r="L5631" s="56">
        <f t="shared" si="87"/>
        <v>6</v>
      </c>
      <c r="M5631" s="82" t="str">
        <f>"Q"&amp;" "&amp;VLOOKUP(pro[[#This Row],[Period]],Mapping!A:B,2,0)</f>
        <v>Q 2</v>
      </c>
      <c r="N5631"/>
    </row>
    <row r="5632" spans="1:14" ht="11.25" customHeight="1" x14ac:dyDescent="0.2">
      <c r="A5632" s="42" t="s">
        <v>5</v>
      </c>
      <c r="B5632" s="44" t="s">
        <v>14</v>
      </c>
      <c r="C5632" s="44" t="s">
        <v>57</v>
      </c>
      <c r="D5632" s="43">
        <v>2657898.3760000002</v>
      </c>
      <c r="E5632" s="43">
        <v>-351572.00399999996</v>
      </c>
      <c r="F5632" s="45">
        <v>-93450</v>
      </c>
      <c r="G5632" s="45">
        <v>-52680</v>
      </c>
      <c r="H5632" s="45">
        <v>-98070</v>
      </c>
      <c r="I5632" s="55">
        <f>pro[[#This Row],[Admin expenses 3]]+pro[[#This Row],[Admin expenses 2]]+pro[[#This Row],[Admin expenses 1]]+pro[[#This Row],[COGS]]</f>
        <v>-595772.00399999996</v>
      </c>
      <c r="J5632" s="55">
        <f>pro[[#This Row],[Revenue]]+pro[[#This Row],[AdminExp]]</f>
        <v>2062126.3720000002</v>
      </c>
      <c r="K5632" s="83">
        <f>pro[[#This Row],[Profit]]/pro[[#This Row],[Revenue]]</f>
        <v>0.77584846381651129</v>
      </c>
      <c r="L5632" s="56">
        <f t="shared" si="87"/>
        <v>6</v>
      </c>
      <c r="M5632" s="82" t="str">
        <f>"Q"&amp;" "&amp;VLOOKUP(pro[[#This Row],[Period]],Mapping!A:B,2,0)</f>
        <v>Q 2</v>
      </c>
      <c r="N5632"/>
    </row>
    <row r="5633" spans="1:14" ht="11.25" customHeight="1" x14ac:dyDescent="0.2">
      <c r="A5633" s="42" t="s">
        <v>5</v>
      </c>
      <c r="B5633" s="44" t="s">
        <v>14</v>
      </c>
      <c r="C5633" s="44" t="s">
        <v>57</v>
      </c>
      <c r="D5633" s="43">
        <v>1166439.5259999998</v>
      </c>
      <c r="E5633" s="43">
        <v>-729053.24800000002</v>
      </c>
      <c r="F5633" s="45">
        <v>-47010</v>
      </c>
      <c r="G5633" s="45">
        <v>-21770</v>
      </c>
      <c r="H5633" s="45">
        <v>-33070</v>
      </c>
      <c r="I5633" s="55">
        <f>pro[[#This Row],[Admin expenses 3]]+pro[[#This Row],[Admin expenses 2]]+pro[[#This Row],[Admin expenses 1]]+pro[[#This Row],[COGS]]</f>
        <v>-830903.24800000002</v>
      </c>
      <c r="J5633" s="55">
        <f>pro[[#This Row],[Revenue]]+pro[[#This Row],[AdminExp]]</f>
        <v>335536.27799999982</v>
      </c>
      <c r="K5633" s="83">
        <f>pro[[#This Row],[Profit]]/pro[[#This Row],[Revenue]]</f>
        <v>0.28765852881429177</v>
      </c>
      <c r="L5633" s="56">
        <f t="shared" si="87"/>
        <v>6</v>
      </c>
      <c r="M5633" s="82" t="str">
        <f>"Q"&amp;" "&amp;VLOOKUP(pro[[#This Row],[Period]],Mapping!A:B,2,0)</f>
        <v>Q 2</v>
      </c>
      <c r="N5633"/>
    </row>
    <row r="5634" spans="1:14" ht="11.25" customHeight="1" x14ac:dyDescent="0.2">
      <c r="A5634" s="42" t="s">
        <v>5</v>
      </c>
      <c r="B5634" s="44" t="s">
        <v>14</v>
      </c>
      <c r="C5634" s="44" t="s">
        <v>57</v>
      </c>
      <c r="D5634" s="43">
        <v>866166.05599999998</v>
      </c>
      <c r="E5634" s="43">
        <v>-1074901.6810000001</v>
      </c>
      <c r="F5634" s="45">
        <v>-47810</v>
      </c>
      <c r="G5634" s="45">
        <v>-76600</v>
      </c>
      <c r="H5634" s="45">
        <v>-93640</v>
      </c>
      <c r="I5634" s="55">
        <f>pro[[#This Row],[Admin expenses 3]]+pro[[#This Row],[Admin expenses 2]]+pro[[#This Row],[Admin expenses 1]]+pro[[#This Row],[COGS]]</f>
        <v>-1292951.6810000001</v>
      </c>
      <c r="J5634" s="55">
        <f>pro[[#This Row],[Revenue]]+pro[[#This Row],[AdminExp]]</f>
        <v>-426785.62500000012</v>
      </c>
      <c r="K5634" s="83">
        <f>pro[[#This Row],[Profit]]/pro[[#This Row],[Revenue]]</f>
        <v>-0.49272956616531288</v>
      </c>
      <c r="L5634" s="56">
        <f t="shared" ref="L5634:L5697" si="88">MONTH(DATEVALUE(A5634&amp;"1"))</f>
        <v>6</v>
      </c>
      <c r="M5634" s="82" t="str">
        <f>"Q"&amp;" "&amp;VLOOKUP(pro[[#This Row],[Period]],Mapping!A:B,2,0)</f>
        <v>Q 2</v>
      </c>
      <c r="N5634"/>
    </row>
    <row r="5635" spans="1:14" ht="11.25" customHeight="1" x14ac:dyDescent="0.2">
      <c r="A5635" s="42" t="s">
        <v>5</v>
      </c>
      <c r="B5635" s="44" t="s">
        <v>14</v>
      </c>
      <c r="C5635" s="44" t="s">
        <v>58</v>
      </c>
      <c r="D5635" s="43">
        <v>1005549.0549999998</v>
      </c>
      <c r="E5635" s="43">
        <v>-331484.734</v>
      </c>
      <c r="F5635" s="45">
        <v>-99800</v>
      </c>
      <c r="G5635" s="45">
        <v>-95590</v>
      </c>
      <c r="H5635" s="45">
        <v>-18100</v>
      </c>
      <c r="I5635" s="55">
        <f>pro[[#This Row],[Admin expenses 3]]+pro[[#This Row],[Admin expenses 2]]+pro[[#This Row],[Admin expenses 1]]+pro[[#This Row],[COGS]]</f>
        <v>-544974.73399999994</v>
      </c>
      <c r="J5635" s="55">
        <f>pro[[#This Row],[Revenue]]+pro[[#This Row],[AdminExp]]</f>
        <v>460574.32099999988</v>
      </c>
      <c r="K5635" s="83">
        <f>pro[[#This Row],[Profit]]/pro[[#This Row],[Revenue]]</f>
        <v>0.45803267250845359</v>
      </c>
      <c r="L5635" s="56">
        <f t="shared" si="88"/>
        <v>6</v>
      </c>
      <c r="M5635" s="82" t="str">
        <f>"Q"&amp;" "&amp;VLOOKUP(pro[[#This Row],[Period]],Mapping!A:B,2,0)</f>
        <v>Q 2</v>
      </c>
      <c r="N5635"/>
    </row>
    <row r="5636" spans="1:14" ht="11.25" customHeight="1" x14ac:dyDescent="0.2">
      <c r="A5636" s="42" t="s">
        <v>5</v>
      </c>
      <c r="B5636" s="44" t="s">
        <v>14</v>
      </c>
      <c r="C5636" s="44" t="s">
        <v>59</v>
      </c>
      <c r="D5636" s="43">
        <v>19940.13</v>
      </c>
      <c r="E5636" s="43">
        <v>-27332.696999999996</v>
      </c>
      <c r="F5636" s="45">
        <v>-45750</v>
      </c>
      <c r="G5636" s="45">
        <v>-57200</v>
      </c>
      <c r="H5636" s="45">
        <v>-93120</v>
      </c>
      <c r="I5636" s="55">
        <f>pro[[#This Row],[Admin expenses 3]]+pro[[#This Row],[Admin expenses 2]]+pro[[#This Row],[Admin expenses 1]]+pro[[#This Row],[COGS]]</f>
        <v>-223402.69699999999</v>
      </c>
      <c r="J5636" s="55">
        <f>pro[[#This Row],[Revenue]]+pro[[#This Row],[AdminExp]]</f>
        <v>-203462.56699999998</v>
      </c>
      <c r="K5636" s="83">
        <f>pro[[#This Row],[Profit]]/pro[[#This Row],[Revenue]]</f>
        <v>-10.203673045260988</v>
      </c>
      <c r="L5636" s="56">
        <f t="shared" si="88"/>
        <v>6</v>
      </c>
      <c r="M5636" s="82" t="str">
        <f>"Q"&amp;" "&amp;VLOOKUP(pro[[#This Row],[Period]],Mapping!A:B,2,0)</f>
        <v>Q 2</v>
      </c>
      <c r="N5636"/>
    </row>
    <row r="5637" spans="1:14" ht="11.25" customHeight="1" x14ac:dyDescent="0.2">
      <c r="A5637" s="42" t="s">
        <v>5</v>
      </c>
      <c r="B5637" s="44" t="s">
        <v>26</v>
      </c>
      <c r="C5637" s="44" t="s">
        <v>57</v>
      </c>
      <c r="D5637" s="43">
        <v>1646014.5659999999</v>
      </c>
      <c r="E5637" s="43">
        <v>-87390.183999999994</v>
      </c>
      <c r="F5637" s="45">
        <v>-32770</v>
      </c>
      <c r="G5637" s="45">
        <v>-46500</v>
      </c>
      <c r="H5637" s="45">
        <v>-69690</v>
      </c>
      <c r="I5637" s="55">
        <f>pro[[#This Row],[Admin expenses 3]]+pro[[#This Row],[Admin expenses 2]]+pro[[#This Row],[Admin expenses 1]]+pro[[#This Row],[COGS]]</f>
        <v>-236350.18400000001</v>
      </c>
      <c r="J5637" s="55">
        <f>pro[[#This Row],[Revenue]]+pro[[#This Row],[AdminExp]]</f>
        <v>1409664.3819999998</v>
      </c>
      <c r="K5637" s="83">
        <f>pro[[#This Row],[Profit]]/pro[[#This Row],[Revenue]]</f>
        <v>0.85641063640502424</v>
      </c>
      <c r="L5637" s="56">
        <f t="shared" si="88"/>
        <v>6</v>
      </c>
      <c r="M5637" s="82" t="str">
        <f>"Q"&amp;" "&amp;VLOOKUP(pro[[#This Row],[Period]],Mapping!A:B,2,0)</f>
        <v>Q 2</v>
      </c>
      <c r="N5637"/>
    </row>
    <row r="5638" spans="1:14" ht="11.25" customHeight="1" x14ac:dyDescent="0.2">
      <c r="A5638" s="42" t="s">
        <v>5</v>
      </c>
      <c r="B5638" s="44" t="s">
        <v>26</v>
      </c>
      <c r="C5638" s="44" t="s">
        <v>57</v>
      </c>
      <c r="D5638" s="43">
        <v>18408319.978999998</v>
      </c>
      <c r="E5638" s="43">
        <v>-9435473.7189999986</v>
      </c>
      <c r="F5638" s="45">
        <v>-86260</v>
      </c>
      <c r="G5638" s="45">
        <v>-65710</v>
      </c>
      <c r="H5638" s="45">
        <v>-99380</v>
      </c>
      <c r="I5638" s="55">
        <f>pro[[#This Row],[Admin expenses 3]]+pro[[#This Row],[Admin expenses 2]]+pro[[#This Row],[Admin expenses 1]]+pro[[#This Row],[COGS]]</f>
        <v>-9686823.7189999986</v>
      </c>
      <c r="J5638" s="55">
        <f>pro[[#This Row],[Revenue]]+pro[[#This Row],[AdminExp]]</f>
        <v>8721496.2599999998</v>
      </c>
      <c r="K5638" s="83">
        <f>pro[[#This Row],[Profit]]/pro[[#This Row],[Revenue]]</f>
        <v>0.47378013148127496</v>
      </c>
      <c r="L5638" s="56">
        <f t="shared" si="88"/>
        <v>6</v>
      </c>
      <c r="M5638" s="82" t="str">
        <f>"Q"&amp;" "&amp;VLOOKUP(pro[[#This Row],[Period]],Mapping!A:B,2,0)</f>
        <v>Q 2</v>
      </c>
      <c r="N5638"/>
    </row>
    <row r="5639" spans="1:14" ht="11.25" customHeight="1" x14ac:dyDescent="0.2">
      <c r="A5639" s="42" t="s">
        <v>5</v>
      </c>
      <c r="B5639" s="44" t="s">
        <v>26</v>
      </c>
      <c r="C5639" s="44" t="s">
        <v>58</v>
      </c>
      <c r="D5639" s="43">
        <v>1986176.3879999998</v>
      </c>
      <c r="E5639" s="43">
        <v>-2534371.6719999998</v>
      </c>
      <c r="F5639" s="45">
        <v>-44730</v>
      </c>
      <c r="G5639" s="45">
        <v>-98960</v>
      </c>
      <c r="H5639" s="45">
        <v>-76810</v>
      </c>
      <c r="I5639" s="55">
        <f>pro[[#This Row],[Admin expenses 3]]+pro[[#This Row],[Admin expenses 2]]+pro[[#This Row],[Admin expenses 1]]+pro[[#This Row],[COGS]]</f>
        <v>-2754871.6719999998</v>
      </c>
      <c r="J5639" s="55">
        <f>pro[[#This Row],[Revenue]]+pro[[#This Row],[AdminExp]]</f>
        <v>-768695.28399999999</v>
      </c>
      <c r="K5639" s="83">
        <f>pro[[#This Row],[Profit]]/pro[[#This Row],[Revenue]]</f>
        <v>-0.38702266759602627</v>
      </c>
      <c r="L5639" s="56">
        <f t="shared" si="88"/>
        <v>6</v>
      </c>
      <c r="M5639" s="82" t="str">
        <f>"Q"&amp;" "&amp;VLOOKUP(pro[[#This Row],[Period]],Mapping!A:B,2,0)</f>
        <v>Q 2</v>
      </c>
      <c r="N5639"/>
    </row>
    <row r="5640" spans="1:14" ht="11.25" customHeight="1" x14ac:dyDescent="0.2">
      <c r="A5640" s="42" t="s">
        <v>5</v>
      </c>
      <c r="B5640" s="44" t="s">
        <v>26</v>
      </c>
      <c r="C5640" s="44" t="s">
        <v>59</v>
      </c>
      <c r="D5640" s="43">
        <v>228855.641</v>
      </c>
      <c r="E5640" s="43">
        <v>-11334.966999999999</v>
      </c>
      <c r="F5640" s="45">
        <v>-91820</v>
      </c>
      <c r="G5640" s="45">
        <v>-100690</v>
      </c>
      <c r="H5640" s="45">
        <v>-87630</v>
      </c>
      <c r="I5640" s="55">
        <f>pro[[#This Row],[Admin expenses 3]]+pro[[#This Row],[Admin expenses 2]]+pro[[#This Row],[Admin expenses 1]]+pro[[#This Row],[COGS]]</f>
        <v>-291474.967</v>
      </c>
      <c r="J5640" s="55">
        <f>pro[[#This Row],[Revenue]]+pro[[#This Row],[AdminExp]]</f>
        <v>-62619.326000000001</v>
      </c>
      <c r="K5640" s="83">
        <f>pro[[#This Row],[Profit]]/pro[[#This Row],[Revenue]]</f>
        <v>-0.2736193249437972</v>
      </c>
      <c r="L5640" s="56">
        <f t="shared" si="88"/>
        <v>6</v>
      </c>
      <c r="M5640" s="82" t="str">
        <f>"Q"&amp;" "&amp;VLOOKUP(pro[[#This Row],[Period]],Mapping!A:B,2,0)</f>
        <v>Q 2</v>
      </c>
      <c r="N5640"/>
    </row>
    <row r="5641" spans="1:14" ht="11.25" customHeight="1" x14ac:dyDescent="0.2">
      <c r="A5641" s="42" t="s">
        <v>5</v>
      </c>
      <c r="B5641" s="44" t="s">
        <v>26</v>
      </c>
      <c r="C5641" s="44" t="s">
        <v>57</v>
      </c>
      <c r="D5641" s="43">
        <v>651648.94200000004</v>
      </c>
      <c r="E5641" s="43">
        <v>-2279757.5219999999</v>
      </c>
      <c r="F5641" s="45">
        <v>-71200</v>
      </c>
      <c r="G5641" s="45">
        <v>-44370</v>
      </c>
      <c r="H5641" s="45">
        <v>-104030</v>
      </c>
      <c r="I5641" s="55">
        <f>pro[[#This Row],[Admin expenses 3]]+pro[[#This Row],[Admin expenses 2]]+pro[[#This Row],[Admin expenses 1]]+pro[[#This Row],[COGS]]</f>
        <v>-2499357.5219999999</v>
      </c>
      <c r="J5641" s="55">
        <f>pro[[#This Row],[Revenue]]+pro[[#This Row],[AdminExp]]</f>
        <v>-1847708.5799999998</v>
      </c>
      <c r="K5641" s="83">
        <f>pro[[#This Row],[Profit]]/pro[[#This Row],[Revenue]]</f>
        <v>-2.8354355557290227</v>
      </c>
      <c r="L5641" s="56">
        <f t="shared" si="88"/>
        <v>6</v>
      </c>
      <c r="M5641" s="82" t="str">
        <f>"Q"&amp;" "&amp;VLOOKUP(pro[[#This Row],[Period]],Mapping!A:B,2,0)</f>
        <v>Q 2</v>
      </c>
      <c r="N5641"/>
    </row>
    <row r="5642" spans="1:14" ht="11.25" customHeight="1" x14ac:dyDescent="0.2">
      <c r="A5642" s="42" t="s">
        <v>5</v>
      </c>
      <c r="B5642" s="44" t="s">
        <v>26</v>
      </c>
      <c r="C5642" s="44" t="s">
        <v>57</v>
      </c>
      <c r="D5642" s="43">
        <v>896120.44200000004</v>
      </c>
      <c r="E5642" s="43">
        <v>-152295.96900000001</v>
      </c>
      <c r="F5642" s="45">
        <v>-35950</v>
      </c>
      <c r="G5642" s="45">
        <v>-88030</v>
      </c>
      <c r="H5642" s="45">
        <v>-71240</v>
      </c>
      <c r="I5642" s="55">
        <f>pro[[#This Row],[Admin expenses 3]]+pro[[#This Row],[Admin expenses 2]]+pro[[#This Row],[Admin expenses 1]]+pro[[#This Row],[COGS]]</f>
        <v>-347515.96900000004</v>
      </c>
      <c r="J5642" s="55">
        <f>pro[[#This Row],[Revenue]]+pro[[#This Row],[AdminExp]]</f>
        <v>548604.473</v>
      </c>
      <c r="K5642" s="83">
        <f>pro[[#This Row],[Profit]]/pro[[#This Row],[Revenue]]</f>
        <v>0.61219948489915155</v>
      </c>
      <c r="L5642" s="56">
        <f t="shared" si="88"/>
        <v>6</v>
      </c>
      <c r="M5642" s="82" t="str">
        <f>"Q"&amp;" "&amp;VLOOKUP(pro[[#This Row],[Period]],Mapping!A:B,2,0)</f>
        <v>Q 2</v>
      </c>
      <c r="N5642"/>
    </row>
    <row r="5643" spans="1:14" ht="11.25" customHeight="1" x14ac:dyDescent="0.2">
      <c r="A5643" s="42" t="s">
        <v>5</v>
      </c>
      <c r="B5643" s="44" t="s">
        <v>26</v>
      </c>
      <c r="C5643" s="44" t="s">
        <v>57</v>
      </c>
      <c r="D5643" s="43">
        <v>1513847.0060000001</v>
      </c>
      <c r="E5643" s="43">
        <v>-770441.74899999995</v>
      </c>
      <c r="F5643" s="45">
        <v>-14140</v>
      </c>
      <c r="G5643" s="45">
        <v>-53240</v>
      </c>
      <c r="H5643" s="45">
        <v>-59940</v>
      </c>
      <c r="I5643" s="55">
        <f>pro[[#This Row],[Admin expenses 3]]+pro[[#This Row],[Admin expenses 2]]+pro[[#This Row],[Admin expenses 1]]+pro[[#This Row],[COGS]]</f>
        <v>-897761.74899999995</v>
      </c>
      <c r="J5643" s="55">
        <f>pro[[#This Row],[Revenue]]+pro[[#This Row],[AdminExp]]</f>
        <v>616085.2570000001</v>
      </c>
      <c r="K5643" s="83">
        <f>pro[[#This Row],[Profit]]/pro[[#This Row],[Revenue]]</f>
        <v>0.4069666581617562</v>
      </c>
      <c r="L5643" s="56">
        <f t="shared" si="88"/>
        <v>6</v>
      </c>
      <c r="M5643" s="82" t="str">
        <f>"Q"&amp;" "&amp;VLOOKUP(pro[[#This Row],[Period]],Mapping!A:B,2,0)</f>
        <v>Q 2</v>
      </c>
      <c r="N5643"/>
    </row>
    <row r="5644" spans="1:14" ht="11.25" customHeight="1" x14ac:dyDescent="0.2">
      <c r="A5644" s="42" t="s">
        <v>5</v>
      </c>
      <c r="B5644" s="44" t="s">
        <v>26</v>
      </c>
      <c r="C5644" s="44" t="s">
        <v>58</v>
      </c>
      <c r="D5644" s="43">
        <v>2453067.568</v>
      </c>
      <c r="E5644" s="43">
        <v>-1237453.6649999998</v>
      </c>
      <c r="F5644" s="45">
        <v>-107100</v>
      </c>
      <c r="G5644" s="45">
        <v>-54320</v>
      </c>
      <c r="H5644" s="45">
        <v>-96810</v>
      </c>
      <c r="I5644" s="55">
        <f>pro[[#This Row],[Admin expenses 3]]+pro[[#This Row],[Admin expenses 2]]+pro[[#This Row],[Admin expenses 1]]+pro[[#This Row],[COGS]]</f>
        <v>-1495683.6649999998</v>
      </c>
      <c r="J5644" s="55">
        <f>pro[[#This Row],[Revenue]]+pro[[#This Row],[AdminExp]]</f>
        <v>957383.90300000017</v>
      </c>
      <c r="K5644" s="83">
        <f>pro[[#This Row],[Profit]]/pro[[#This Row],[Revenue]]</f>
        <v>0.39028028232445333</v>
      </c>
      <c r="L5644" s="56">
        <f t="shared" si="88"/>
        <v>6</v>
      </c>
      <c r="M5644" s="82" t="str">
        <f>"Q"&amp;" "&amp;VLOOKUP(pro[[#This Row],[Period]],Mapping!A:B,2,0)</f>
        <v>Q 2</v>
      </c>
      <c r="N5644"/>
    </row>
    <row r="5645" spans="1:14" ht="11.25" customHeight="1" x14ac:dyDescent="0.2">
      <c r="A5645" s="42" t="s">
        <v>5</v>
      </c>
      <c r="B5645" s="44" t="s">
        <v>26</v>
      </c>
      <c r="C5645" s="44" t="s">
        <v>59</v>
      </c>
      <c r="D5645" s="43">
        <v>116923.99599999998</v>
      </c>
      <c r="E5645" s="43">
        <v>-55526.078999999998</v>
      </c>
      <c r="F5645" s="45">
        <v>-87960</v>
      </c>
      <c r="G5645" s="45">
        <v>-107920</v>
      </c>
      <c r="H5645" s="45">
        <v>-102690</v>
      </c>
      <c r="I5645" s="55">
        <f>pro[[#This Row],[Admin expenses 3]]+pro[[#This Row],[Admin expenses 2]]+pro[[#This Row],[Admin expenses 1]]+pro[[#This Row],[COGS]]</f>
        <v>-354096.07900000003</v>
      </c>
      <c r="J5645" s="55">
        <f>pro[[#This Row],[Revenue]]+pro[[#This Row],[AdminExp]]</f>
        <v>-237172.08300000004</v>
      </c>
      <c r="K5645" s="83">
        <f>pro[[#This Row],[Profit]]/pro[[#This Row],[Revenue]]</f>
        <v>-2.0284295021870453</v>
      </c>
      <c r="L5645" s="56">
        <f t="shared" si="88"/>
        <v>6</v>
      </c>
      <c r="M5645" s="82" t="str">
        <f>"Q"&amp;" "&amp;VLOOKUP(pro[[#This Row],[Period]],Mapping!A:B,2,0)</f>
        <v>Q 2</v>
      </c>
      <c r="N5645"/>
    </row>
    <row r="5646" spans="1:14" ht="11.25" customHeight="1" x14ac:dyDescent="0.2">
      <c r="A5646" s="42" t="s">
        <v>5</v>
      </c>
      <c r="B5646" s="44" t="s">
        <v>26</v>
      </c>
      <c r="C5646" s="44" t="s">
        <v>60</v>
      </c>
      <c r="D5646" s="43">
        <v>288334.83</v>
      </c>
      <c r="E5646" s="43">
        <v>-118037.39499999999</v>
      </c>
      <c r="F5646" s="45">
        <v>-54350</v>
      </c>
      <c r="G5646" s="45">
        <v>-24310</v>
      </c>
      <c r="H5646" s="45">
        <v>-79310</v>
      </c>
      <c r="I5646" s="55">
        <f>pro[[#This Row],[Admin expenses 3]]+pro[[#This Row],[Admin expenses 2]]+pro[[#This Row],[Admin expenses 1]]+pro[[#This Row],[COGS]]</f>
        <v>-276007.39500000002</v>
      </c>
      <c r="J5646" s="55">
        <f>pro[[#This Row],[Revenue]]+pro[[#This Row],[AdminExp]]</f>
        <v>12327.434999999998</v>
      </c>
      <c r="K5646" s="83">
        <f>pro[[#This Row],[Profit]]/pro[[#This Row],[Revenue]]</f>
        <v>4.2753887901784172E-2</v>
      </c>
      <c r="L5646" s="56">
        <f t="shared" si="88"/>
        <v>6</v>
      </c>
      <c r="M5646" s="82" t="str">
        <f>"Q"&amp;" "&amp;VLOOKUP(pro[[#This Row],[Period]],Mapping!A:B,2,0)</f>
        <v>Q 2</v>
      </c>
      <c r="N5646"/>
    </row>
    <row r="5647" spans="1:14" ht="11.25" customHeight="1" x14ac:dyDescent="0.2">
      <c r="A5647" s="42" t="s">
        <v>5</v>
      </c>
      <c r="B5647" s="44" t="s">
        <v>26</v>
      </c>
      <c r="C5647" s="44" t="s">
        <v>57</v>
      </c>
      <c r="D5647" s="43">
        <v>388627.38599999994</v>
      </c>
      <c r="E5647" s="43">
        <v>-141692.80999999997</v>
      </c>
      <c r="F5647" s="45">
        <v>-78030</v>
      </c>
      <c r="G5647" s="45">
        <v>-26200</v>
      </c>
      <c r="H5647" s="45">
        <v>-70220</v>
      </c>
      <c r="I5647" s="55">
        <f>pro[[#This Row],[Admin expenses 3]]+pro[[#This Row],[Admin expenses 2]]+pro[[#This Row],[Admin expenses 1]]+pro[[#This Row],[COGS]]</f>
        <v>-316142.80999999994</v>
      </c>
      <c r="J5647" s="55">
        <f>pro[[#This Row],[Revenue]]+pro[[#This Row],[AdminExp]]</f>
        <v>72484.576000000001</v>
      </c>
      <c r="K5647" s="83">
        <f>pro[[#This Row],[Profit]]/pro[[#This Row],[Revenue]]</f>
        <v>0.18651432866339485</v>
      </c>
      <c r="L5647" s="56">
        <f t="shared" si="88"/>
        <v>6</v>
      </c>
      <c r="M5647" s="82" t="str">
        <f>"Q"&amp;" "&amp;VLOOKUP(pro[[#This Row],[Period]],Mapping!A:B,2,0)</f>
        <v>Q 2</v>
      </c>
      <c r="N5647"/>
    </row>
    <row r="5648" spans="1:14" ht="11.25" customHeight="1" x14ac:dyDescent="0.2">
      <c r="A5648" s="42" t="s">
        <v>5</v>
      </c>
      <c r="B5648" s="44" t="s">
        <v>26</v>
      </c>
      <c r="C5648" s="44" t="s">
        <v>58</v>
      </c>
      <c r="D5648" s="43">
        <v>7245465.5489999996</v>
      </c>
      <c r="E5648" s="43">
        <v>-3283958.8669999996</v>
      </c>
      <c r="F5648" s="45">
        <v>-48210</v>
      </c>
      <c r="G5648" s="45">
        <v>-80860</v>
      </c>
      <c r="H5648" s="45">
        <v>-41210</v>
      </c>
      <c r="I5648" s="55">
        <f>pro[[#This Row],[Admin expenses 3]]+pro[[#This Row],[Admin expenses 2]]+pro[[#This Row],[Admin expenses 1]]+pro[[#This Row],[COGS]]</f>
        <v>-3454238.8669999996</v>
      </c>
      <c r="J5648" s="55">
        <f>pro[[#This Row],[Revenue]]+pro[[#This Row],[AdminExp]]</f>
        <v>3791226.682</v>
      </c>
      <c r="K5648" s="83">
        <f>pro[[#This Row],[Profit]]/pro[[#This Row],[Revenue]]</f>
        <v>0.52325508366032536</v>
      </c>
      <c r="L5648" s="56">
        <f t="shared" si="88"/>
        <v>6</v>
      </c>
      <c r="M5648" s="82" t="str">
        <f>"Q"&amp;" "&amp;VLOOKUP(pro[[#This Row],[Period]],Mapping!A:B,2,0)</f>
        <v>Q 2</v>
      </c>
      <c r="N5648"/>
    </row>
    <row r="5649" spans="1:14" ht="11.25" customHeight="1" x14ac:dyDescent="0.2">
      <c r="A5649" s="42" t="s">
        <v>5</v>
      </c>
      <c r="B5649" s="44" t="s">
        <v>26</v>
      </c>
      <c r="C5649" s="44" t="s">
        <v>59</v>
      </c>
      <c r="D5649" s="43">
        <v>6250403.3619999997</v>
      </c>
      <c r="E5649" s="43">
        <v>-2817019.3099999996</v>
      </c>
      <c r="F5649" s="45">
        <v>-81020</v>
      </c>
      <c r="G5649" s="45">
        <v>-25090</v>
      </c>
      <c r="H5649" s="45">
        <v>-82680</v>
      </c>
      <c r="I5649" s="55">
        <f>pro[[#This Row],[Admin expenses 3]]+pro[[#This Row],[Admin expenses 2]]+pro[[#This Row],[Admin expenses 1]]+pro[[#This Row],[COGS]]</f>
        <v>-3005809.3099999996</v>
      </c>
      <c r="J5649" s="55">
        <f>pro[[#This Row],[Revenue]]+pro[[#This Row],[AdminExp]]</f>
        <v>3244594.0520000001</v>
      </c>
      <c r="K5649" s="83">
        <f>pro[[#This Row],[Profit]]/pro[[#This Row],[Revenue]]</f>
        <v>0.51910154658591456</v>
      </c>
      <c r="L5649" s="56">
        <f t="shared" si="88"/>
        <v>6</v>
      </c>
      <c r="M5649" s="82" t="str">
        <f>"Q"&amp;" "&amp;VLOOKUP(pro[[#This Row],[Period]],Mapping!A:B,2,0)</f>
        <v>Q 2</v>
      </c>
      <c r="N5649"/>
    </row>
    <row r="5650" spans="1:14" ht="11.25" customHeight="1" x14ac:dyDescent="0.2">
      <c r="A5650" s="42" t="s">
        <v>5</v>
      </c>
      <c r="B5650" s="44" t="s">
        <v>26</v>
      </c>
      <c r="C5650" s="44" t="s">
        <v>60</v>
      </c>
      <c r="D5650" s="43">
        <v>2095359.8469999998</v>
      </c>
      <c r="E5650" s="43">
        <v>-1076992.385</v>
      </c>
      <c r="F5650" s="45">
        <v>-15070</v>
      </c>
      <c r="G5650" s="45">
        <v>-40480</v>
      </c>
      <c r="H5650" s="45">
        <v>-97700</v>
      </c>
      <c r="I5650" s="55">
        <f>pro[[#This Row],[Admin expenses 3]]+pro[[#This Row],[Admin expenses 2]]+pro[[#This Row],[Admin expenses 1]]+pro[[#This Row],[COGS]]</f>
        <v>-1230242.385</v>
      </c>
      <c r="J5650" s="55">
        <f>pro[[#This Row],[Revenue]]+pro[[#This Row],[AdminExp]]</f>
        <v>865117.46199999982</v>
      </c>
      <c r="K5650" s="83">
        <f>pro[[#This Row],[Profit]]/pro[[#This Row],[Revenue]]</f>
        <v>0.41287297894851754</v>
      </c>
      <c r="L5650" s="56">
        <f t="shared" si="88"/>
        <v>6</v>
      </c>
      <c r="M5650" s="82" t="str">
        <f>"Q"&amp;" "&amp;VLOOKUP(pro[[#This Row],[Period]],Mapping!A:B,2,0)</f>
        <v>Q 2</v>
      </c>
      <c r="N5650"/>
    </row>
    <row r="5651" spans="1:14" ht="11.25" customHeight="1" x14ac:dyDescent="0.2">
      <c r="A5651" s="42" t="s">
        <v>5</v>
      </c>
      <c r="B5651" s="44" t="s">
        <v>26</v>
      </c>
      <c r="C5651" s="44" t="s">
        <v>57</v>
      </c>
      <c r="D5651" s="43">
        <v>1381540.4889999998</v>
      </c>
      <c r="E5651" s="43">
        <v>-682117.79999999993</v>
      </c>
      <c r="F5651" s="45">
        <v>-92190</v>
      </c>
      <c r="G5651" s="45">
        <v>-29470</v>
      </c>
      <c r="H5651" s="45">
        <v>-74480</v>
      </c>
      <c r="I5651" s="55">
        <f>pro[[#This Row],[Admin expenses 3]]+pro[[#This Row],[Admin expenses 2]]+pro[[#This Row],[Admin expenses 1]]+pro[[#This Row],[COGS]]</f>
        <v>-878257.79999999993</v>
      </c>
      <c r="J5651" s="55">
        <f>pro[[#This Row],[Revenue]]+pro[[#This Row],[AdminExp]]</f>
        <v>503282.6889999999</v>
      </c>
      <c r="K5651" s="83">
        <f>pro[[#This Row],[Profit]]/pro[[#This Row],[Revenue]]</f>
        <v>0.36429094406367407</v>
      </c>
      <c r="L5651" s="56">
        <f t="shared" si="88"/>
        <v>6</v>
      </c>
      <c r="M5651" s="82" t="str">
        <f>"Q"&amp;" "&amp;VLOOKUP(pro[[#This Row],[Period]],Mapping!A:B,2,0)</f>
        <v>Q 2</v>
      </c>
      <c r="N5651"/>
    </row>
    <row r="5652" spans="1:14" ht="11.25" customHeight="1" x14ac:dyDescent="0.2">
      <c r="A5652" s="42" t="s">
        <v>5</v>
      </c>
      <c r="B5652" s="44" t="s">
        <v>26</v>
      </c>
      <c r="C5652" s="44" t="s">
        <v>58</v>
      </c>
      <c r="D5652" s="43">
        <v>1705230.1629999997</v>
      </c>
      <c r="E5652" s="43">
        <v>-590575.37699999998</v>
      </c>
      <c r="F5652" s="45">
        <v>-92600</v>
      </c>
      <c r="G5652" s="45">
        <v>-68890</v>
      </c>
      <c r="H5652" s="45">
        <v>-82710</v>
      </c>
      <c r="I5652" s="55">
        <f>pro[[#This Row],[Admin expenses 3]]+pro[[#This Row],[Admin expenses 2]]+pro[[#This Row],[Admin expenses 1]]+pro[[#This Row],[COGS]]</f>
        <v>-834775.37699999998</v>
      </c>
      <c r="J5652" s="55">
        <f>pro[[#This Row],[Revenue]]+pro[[#This Row],[AdminExp]]</f>
        <v>870454.78599999973</v>
      </c>
      <c r="K5652" s="83">
        <f>pro[[#This Row],[Profit]]/pro[[#This Row],[Revenue]]</f>
        <v>0.5104617575310858</v>
      </c>
      <c r="L5652" s="56">
        <f t="shared" si="88"/>
        <v>6</v>
      </c>
      <c r="M5652" s="82" t="str">
        <f>"Q"&amp;" "&amp;VLOOKUP(pro[[#This Row],[Period]],Mapping!A:B,2,0)</f>
        <v>Q 2</v>
      </c>
      <c r="N5652"/>
    </row>
    <row r="5653" spans="1:14" ht="11.25" customHeight="1" x14ac:dyDescent="0.2">
      <c r="A5653" s="42" t="s">
        <v>5</v>
      </c>
      <c r="B5653" s="44" t="s">
        <v>26</v>
      </c>
      <c r="C5653" s="44" t="s">
        <v>59</v>
      </c>
      <c r="D5653" s="43">
        <v>982632.81199999992</v>
      </c>
      <c r="E5653" s="43">
        <v>-551043.52099999995</v>
      </c>
      <c r="F5653" s="45">
        <v>-97200</v>
      </c>
      <c r="G5653" s="45">
        <v>-28680</v>
      </c>
      <c r="H5653" s="45">
        <v>-35920</v>
      </c>
      <c r="I5653" s="55">
        <f>pro[[#This Row],[Admin expenses 3]]+pro[[#This Row],[Admin expenses 2]]+pro[[#This Row],[Admin expenses 1]]+pro[[#This Row],[COGS]]</f>
        <v>-712843.52099999995</v>
      </c>
      <c r="J5653" s="55">
        <f>pro[[#This Row],[Revenue]]+pro[[#This Row],[AdminExp]]</f>
        <v>269789.29099999997</v>
      </c>
      <c r="K5653" s="83">
        <f>pro[[#This Row],[Profit]]/pro[[#This Row],[Revenue]]</f>
        <v>0.27455758418130249</v>
      </c>
      <c r="L5653" s="56">
        <f t="shared" si="88"/>
        <v>6</v>
      </c>
      <c r="M5653" s="82" t="str">
        <f>"Q"&amp;" "&amp;VLOOKUP(pro[[#This Row],[Period]],Mapping!A:B,2,0)</f>
        <v>Q 2</v>
      </c>
      <c r="N5653"/>
    </row>
    <row r="5654" spans="1:14" ht="11.25" customHeight="1" x14ac:dyDescent="0.2">
      <c r="A5654" s="42" t="s">
        <v>5</v>
      </c>
      <c r="B5654" s="44" t="s">
        <v>26</v>
      </c>
      <c r="C5654" s="44" t="s">
        <v>60</v>
      </c>
      <c r="D5654" s="43">
        <v>1516908.1269999999</v>
      </c>
      <c r="E5654" s="43">
        <v>-528556.09100000001</v>
      </c>
      <c r="F5654" s="45">
        <v>-81610</v>
      </c>
      <c r="G5654" s="45">
        <v>-57660</v>
      </c>
      <c r="H5654" s="45">
        <v>-58370</v>
      </c>
      <c r="I5654" s="55">
        <f>pro[[#This Row],[Admin expenses 3]]+pro[[#This Row],[Admin expenses 2]]+pro[[#This Row],[Admin expenses 1]]+pro[[#This Row],[COGS]]</f>
        <v>-726196.09100000001</v>
      </c>
      <c r="J5654" s="55">
        <f>pro[[#This Row],[Revenue]]+pro[[#This Row],[AdminExp]]</f>
        <v>790712.03599999985</v>
      </c>
      <c r="K5654" s="83">
        <f>pro[[#This Row],[Profit]]/pro[[#This Row],[Revenue]]</f>
        <v>0.52126560727431581</v>
      </c>
      <c r="L5654" s="56">
        <f t="shared" si="88"/>
        <v>6</v>
      </c>
      <c r="M5654" s="82" t="str">
        <f>"Q"&amp;" "&amp;VLOOKUP(pro[[#This Row],[Period]],Mapping!A:B,2,0)</f>
        <v>Q 2</v>
      </c>
      <c r="N5654"/>
    </row>
    <row r="5655" spans="1:14" ht="11.25" customHeight="1" x14ac:dyDescent="0.2">
      <c r="A5655" s="42" t="s">
        <v>5</v>
      </c>
      <c r="B5655" s="44" t="s">
        <v>26</v>
      </c>
      <c r="C5655" s="44" t="s">
        <v>57</v>
      </c>
      <c r="D5655" s="43">
        <v>906105.52199999988</v>
      </c>
      <c r="E5655" s="43">
        <v>-425189.49200000003</v>
      </c>
      <c r="F5655" s="45">
        <v>-42610</v>
      </c>
      <c r="G5655" s="45">
        <v>-21030</v>
      </c>
      <c r="H5655" s="45">
        <v>-46680</v>
      </c>
      <c r="I5655" s="55">
        <f>pro[[#This Row],[Admin expenses 3]]+pro[[#This Row],[Admin expenses 2]]+pro[[#This Row],[Admin expenses 1]]+pro[[#This Row],[COGS]]</f>
        <v>-535509.49200000009</v>
      </c>
      <c r="J5655" s="55">
        <f>pro[[#This Row],[Revenue]]+pro[[#This Row],[AdminExp]]</f>
        <v>370596.0299999998</v>
      </c>
      <c r="K5655" s="83">
        <f>pro[[#This Row],[Profit]]/pro[[#This Row],[Revenue]]</f>
        <v>0.40899875456227475</v>
      </c>
      <c r="L5655" s="56">
        <f t="shared" si="88"/>
        <v>6</v>
      </c>
      <c r="M5655" s="82" t="str">
        <f>"Q"&amp;" "&amp;VLOOKUP(pro[[#This Row],[Period]],Mapping!A:B,2,0)</f>
        <v>Q 2</v>
      </c>
      <c r="N5655"/>
    </row>
    <row r="5656" spans="1:14" ht="11.25" customHeight="1" x14ac:dyDescent="0.2">
      <c r="A5656" s="42" t="s">
        <v>5</v>
      </c>
      <c r="B5656" s="44" t="s">
        <v>26</v>
      </c>
      <c r="C5656" s="44" t="s">
        <v>58</v>
      </c>
      <c r="D5656" s="43">
        <v>877024.83400000003</v>
      </c>
      <c r="E5656" s="43">
        <v>-398730.77999999997</v>
      </c>
      <c r="F5656" s="45">
        <v>-43230</v>
      </c>
      <c r="G5656" s="45">
        <v>-26680</v>
      </c>
      <c r="H5656" s="45">
        <v>-45660</v>
      </c>
      <c r="I5656" s="55">
        <f>pro[[#This Row],[Admin expenses 3]]+pro[[#This Row],[Admin expenses 2]]+pro[[#This Row],[Admin expenses 1]]+pro[[#This Row],[COGS]]</f>
        <v>-514300.77999999997</v>
      </c>
      <c r="J5656" s="55">
        <f>pro[[#This Row],[Revenue]]+pro[[#This Row],[AdminExp]]</f>
        <v>362724.05400000006</v>
      </c>
      <c r="K5656" s="83">
        <f>pro[[#This Row],[Profit]]/pro[[#This Row],[Revenue]]</f>
        <v>0.41358470129706731</v>
      </c>
      <c r="L5656" s="56">
        <f t="shared" si="88"/>
        <v>6</v>
      </c>
      <c r="M5656" s="82" t="str">
        <f>"Q"&amp;" "&amp;VLOOKUP(pro[[#This Row],[Period]],Mapping!A:B,2,0)</f>
        <v>Q 2</v>
      </c>
      <c r="N5656"/>
    </row>
    <row r="5657" spans="1:14" ht="11.25" customHeight="1" x14ac:dyDescent="0.2">
      <c r="A5657" s="42" t="s">
        <v>5</v>
      </c>
      <c r="B5657" s="44" t="s">
        <v>26</v>
      </c>
      <c r="C5657" s="44" t="s">
        <v>59</v>
      </c>
      <c r="D5657" s="43">
        <v>14792484.097999999</v>
      </c>
      <c r="E5657" s="43">
        <v>-724154.52899999998</v>
      </c>
      <c r="F5657" s="45">
        <v>-30670</v>
      </c>
      <c r="G5657" s="45">
        <v>-14140</v>
      </c>
      <c r="H5657" s="45">
        <v>-49470</v>
      </c>
      <c r="I5657" s="55">
        <f>pro[[#This Row],[Admin expenses 3]]+pro[[#This Row],[Admin expenses 2]]+pro[[#This Row],[Admin expenses 1]]+pro[[#This Row],[COGS]]</f>
        <v>-818434.52899999998</v>
      </c>
      <c r="J5657" s="55">
        <f>pro[[#This Row],[Revenue]]+pro[[#This Row],[AdminExp]]</f>
        <v>13974049.569</v>
      </c>
      <c r="K5657" s="83">
        <f>pro[[#This Row],[Profit]]/pro[[#This Row],[Revenue]]</f>
        <v>0.94467227251502306</v>
      </c>
      <c r="L5657" s="56">
        <f t="shared" si="88"/>
        <v>6</v>
      </c>
      <c r="M5657" s="82" t="str">
        <f>"Q"&amp;" "&amp;VLOOKUP(pro[[#This Row],[Period]],Mapping!A:B,2,0)</f>
        <v>Q 2</v>
      </c>
      <c r="N5657"/>
    </row>
    <row r="5658" spans="1:14" ht="11.25" customHeight="1" x14ac:dyDescent="0.2">
      <c r="A5658" s="42" t="s">
        <v>5</v>
      </c>
      <c r="B5658" s="44" t="s">
        <v>26</v>
      </c>
      <c r="C5658" s="44" t="s">
        <v>60</v>
      </c>
      <c r="D5658" s="43">
        <v>1695419.7889999999</v>
      </c>
      <c r="E5658" s="43">
        <v>-348111.81999999995</v>
      </c>
      <c r="F5658" s="45">
        <v>-24360</v>
      </c>
      <c r="G5658" s="45">
        <v>-67740</v>
      </c>
      <c r="H5658" s="45">
        <v>-21610</v>
      </c>
      <c r="I5658" s="55">
        <f>pro[[#This Row],[Admin expenses 3]]+pro[[#This Row],[Admin expenses 2]]+pro[[#This Row],[Admin expenses 1]]+pro[[#This Row],[COGS]]</f>
        <v>-461821.81999999995</v>
      </c>
      <c r="J5658" s="55">
        <f>pro[[#This Row],[Revenue]]+pro[[#This Row],[AdminExp]]</f>
        <v>1233597.969</v>
      </c>
      <c r="K5658" s="83">
        <f>pro[[#This Row],[Profit]]/pro[[#This Row],[Revenue]]</f>
        <v>0.72760621116001389</v>
      </c>
      <c r="L5658" s="56">
        <f t="shared" si="88"/>
        <v>6</v>
      </c>
      <c r="M5658" s="82" t="str">
        <f>"Q"&amp;" "&amp;VLOOKUP(pro[[#This Row],[Period]],Mapping!A:B,2,0)</f>
        <v>Q 2</v>
      </c>
      <c r="N5658"/>
    </row>
    <row r="5659" spans="1:14" ht="11.25" customHeight="1" x14ac:dyDescent="0.2">
      <c r="A5659" s="42" t="s">
        <v>5</v>
      </c>
      <c r="B5659" s="44" t="s">
        <v>26</v>
      </c>
      <c r="C5659" s="44" t="s">
        <v>57</v>
      </c>
      <c r="D5659" s="43">
        <v>1804619.4879999999</v>
      </c>
      <c r="E5659" s="43">
        <v>-568354.22</v>
      </c>
      <c r="F5659" s="45">
        <v>-96630</v>
      </c>
      <c r="G5659" s="45">
        <v>-24620</v>
      </c>
      <c r="H5659" s="45">
        <v>-46310</v>
      </c>
      <c r="I5659" s="55">
        <f>pro[[#This Row],[Admin expenses 3]]+pro[[#This Row],[Admin expenses 2]]+pro[[#This Row],[Admin expenses 1]]+pro[[#This Row],[COGS]]</f>
        <v>-735914.22</v>
      </c>
      <c r="J5659" s="55">
        <f>pro[[#This Row],[Revenue]]+pro[[#This Row],[AdminExp]]</f>
        <v>1068705.2679999999</v>
      </c>
      <c r="K5659" s="83">
        <f>pro[[#This Row],[Profit]]/pro[[#This Row],[Revenue]]</f>
        <v>0.59220532367430578</v>
      </c>
      <c r="L5659" s="56">
        <f t="shared" si="88"/>
        <v>6</v>
      </c>
      <c r="M5659" s="82" t="str">
        <f>"Q"&amp;" "&amp;VLOOKUP(pro[[#This Row],[Period]],Mapping!A:B,2,0)</f>
        <v>Q 2</v>
      </c>
      <c r="N5659"/>
    </row>
    <row r="5660" spans="1:14" ht="11.25" customHeight="1" x14ac:dyDescent="0.2">
      <c r="A5660" s="42" t="s">
        <v>5</v>
      </c>
      <c r="B5660" s="44" t="s">
        <v>26</v>
      </c>
      <c r="C5660" s="44" t="s">
        <v>57</v>
      </c>
      <c r="D5660" s="43">
        <v>459723.15899999999</v>
      </c>
      <c r="E5660" s="43">
        <v>-157336.9</v>
      </c>
      <c r="F5660" s="45">
        <v>-45850</v>
      </c>
      <c r="G5660" s="45">
        <v>-84090</v>
      </c>
      <c r="H5660" s="45">
        <v>-39440</v>
      </c>
      <c r="I5660" s="55">
        <f>pro[[#This Row],[Admin expenses 3]]+pro[[#This Row],[Admin expenses 2]]+pro[[#This Row],[Admin expenses 1]]+pro[[#This Row],[COGS]]</f>
        <v>-326716.90000000002</v>
      </c>
      <c r="J5660" s="55">
        <f>pro[[#This Row],[Revenue]]+pro[[#This Row],[AdminExp]]</f>
        <v>133006.25899999996</v>
      </c>
      <c r="K5660" s="83">
        <f>pro[[#This Row],[Profit]]/pro[[#This Row],[Revenue]]</f>
        <v>0.28931816115011072</v>
      </c>
      <c r="L5660" s="56">
        <f t="shared" si="88"/>
        <v>6</v>
      </c>
      <c r="M5660" s="82" t="str">
        <f>"Q"&amp;" "&amp;VLOOKUP(pro[[#This Row],[Period]],Mapping!A:B,2,0)</f>
        <v>Q 2</v>
      </c>
      <c r="N5660"/>
    </row>
    <row r="5661" spans="1:14" ht="11.25" customHeight="1" x14ac:dyDescent="0.2">
      <c r="A5661" s="42" t="s">
        <v>5</v>
      </c>
      <c r="B5661" s="44" t="s">
        <v>26</v>
      </c>
      <c r="C5661" s="44" t="s">
        <v>58</v>
      </c>
      <c r="D5661" s="43">
        <v>1491751.5969999998</v>
      </c>
      <c r="E5661" s="43">
        <v>-616132.43999999994</v>
      </c>
      <c r="F5661" s="45">
        <v>-55950</v>
      </c>
      <c r="G5661" s="45">
        <v>-100390</v>
      </c>
      <c r="H5661" s="45">
        <v>-71380</v>
      </c>
      <c r="I5661" s="55">
        <f>pro[[#This Row],[Admin expenses 3]]+pro[[#This Row],[Admin expenses 2]]+pro[[#This Row],[Admin expenses 1]]+pro[[#This Row],[COGS]]</f>
        <v>-843852.44</v>
      </c>
      <c r="J5661" s="55">
        <f>pro[[#This Row],[Revenue]]+pro[[#This Row],[AdminExp]]</f>
        <v>647899.15699999989</v>
      </c>
      <c r="K5661" s="83">
        <f>pro[[#This Row],[Profit]]/pro[[#This Row],[Revenue]]</f>
        <v>0.43432107483777005</v>
      </c>
      <c r="L5661" s="56">
        <f t="shared" si="88"/>
        <v>6</v>
      </c>
      <c r="M5661" s="82" t="str">
        <f>"Q"&amp;" "&amp;VLOOKUP(pro[[#This Row],[Period]],Mapping!A:B,2,0)</f>
        <v>Q 2</v>
      </c>
      <c r="N5661"/>
    </row>
    <row r="5662" spans="1:14" ht="11.25" customHeight="1" x14ac:dyDescent="0.2">
      <c r="A5662" s="42" t="s">
        <v>5</v>
      </c>
      <c r="B5662" s="44" t="s">
        <v>26</v>
      </c>
      <c r="C5662" s="44" t="s">
        <v>59</v>
      </c>
      <c r="D5662" s="43">
        <v>401254.51799999998</v>
      </c>
      <c r="E5662" s="43">
        <v>-68947.850999999995</v>
      </c>
      <c r="F5662" s="45">
        <v>-42890</v>
      </c>
      <c r="G5662" s="45">
        <v>-24030</v>
      </c>
      <c r="H5662" s="45">
        <v>-46150</v>
      </c>
      <c r="I5662" s="55">
        <f>pro[[#This Row],[Admin expenses 3]]+pro[[#This Row],[Admin expenses 2]]+pro[[#This Row],[Admin expenses 1]]+pro[[#This Row],[COGS]]</f>
        <v>-182017.851</v>
      </c>
      <c r="J5662" s="55">
        <f>pro[[#This Row],[Revenue]]+pro[[#This Row],[AdminExp]]</f>
        <v>219236.66699999999</v>
      </c>
      <c r="K5662" s="83">
        <f>pro[[#This Row],[Profit]]/pro[[#This Row],[Revenue]]</f>
        <v>0.54637806470754802</v>
      </c>
      <c r="L5662" s="56">
        <f t="shared" si="88"/>
        <v>6</v>
      </c>
      <c r="M5662" s="82" t="str">
        <f>"Q"&amp;" "&amp;VLOOKUP(pro[[#This Row],[Period]],Mapping!A:B,2,0)</f>
        <v>Q 2</v>
      </c>
      <c r="N5662"/>
    </row>
    <row r="5663" spans="1:14" ht="11.25" customHeight="1" x14ac:dyDescent="0.2">
      <c r="A5663" s="42" t="s">
        <v>5</v>
      </c>
      <c r="B5663" s="44" t="s">
        <v>26</v>
      </c>
      <c r="C5663" s="44" t="s">
        <v>57</v>
      </c>
      <c r="D5663" s="43">
        <v>350020.44</v>
      </c>
      <c r="E5663" s="43">
        <v>-73980.052999999985</v>
      </c>
      <c r="F5663" s="45">
        <v>-49150</v>
      </c>
      <c r="G5663" s="45">
        <v>-39020</v>
      </c>
      <c r="H5663" s="45">
        <v>-66750</v>
      </c>
      <c r="I5663" s="55">
        <f>pro[[#This Row],[Admin expenses 3]]+pro[[#This Row],[Admin expenses 2]]+pro[[#This Row],[Admin expenses 1]]+pro[[#This Row],[COGS]]</f>
        <v>-228900.05299999999</v>
      </c>
      <c r="J5663" s="55">
        <f>pro[[#This Row],[Revenue]]+pro[[#This Row],[AdminExp]]</f>
        <v>121120.38700000002</v>
      </c>
      <c r="K5663" s="83">
        <f>pro[[#This Row],[Profit]]/pro[[#This Row],[Revenue]]</f>
        <v>0.34603803994989557</v>
      </c>
      <c r="L5663" s="56">
        <f t="shared" si="88"/>
        <v>6</v>
      </c>
      <c r="M5663" s="82" t="str">
        <f>"Q"&amp;" "&amp;VLOOKUP(pro[[#This Row],[Period]],Mapping!A:B,2,0)</f>
        <v>Q 2</v>
      </c>
      <c r="N5663"/>
    </row>
    <row r="5664" spans="1:14" ht="11.25" customHeight="1" x14ac:dyDescent="0.2">
      <c r="A5664" s="42" t="s">
        <v>5</v>
      </c>
      <c r="B5664" s="44" t="s">
        <v>26</v>
      </c>
      <c r="C5664" s="44" t="s">
        <v>58</v>
      </c>
      <c r="D5664" s="43">
        <v>396199.76900000003</v>
      </c>
      <c r="E5664" s="43">
        <v>-79808.525999999983</v>
      </c>
      <c r="F5664" s="45">
        <v>-60710</v>
      </c>
      <c r="G5664" s="45">
        <v>-52740</v>
      </c>
      <c r="H5664" s="45">
        <v>-17970</v>
      </c>
      <c r="I5664" s="55">
        <f>pro[[#This Row],[Admin expenses 3]]+pro[[#This Row],[Admin expenses 2]]+pro[[#This Row],[Admin expenses 1]]+pro[[#This Row],[COGS]]</f>
        <v>-211228.52599999998</v>
      </c>
      <c r="J5664" s="55">
        <f>pro[[#This Row],[Revenue]]+pro[[#This Row],[AdminExp]]</f>
        <v>184971.24300000005</v>
      </c>
      <c r="K5664" s="83">
        <f>pro[[#This Row],[Profit]]/pro[[#This Row],[Revenue]]</f>
        <v>0.46686358113449589</v>
      </c>
      <c r="L5664" s="56">
        <f t="shared" si="88"/>
        <v>6</v>
      </c>
      <c r="M5664" s="82" t="str">
        <f>"Q"&amp;" "&amp;VLOOKUP(pro[[#This Row],[Period]],Mapping!A:B,2,0)</f>
        <v>Q 2</v>
      </c>
      <c r="N5664"/>
    </row>
    <row r="5665" spans="1:14" ht="11.25" customHeight="1" x14ac:dyDescent="0.2">
      <c r="A5665" s="42" t="s">
        <v>5</v>
      </c>
      <c r="B5665" s="44" t="s">
        <v>26</v>
      </c>
      <c r="C5665" s="44" t="s">
        <v>59</v>
      </c>
      <c r="D5665" s="43">
        <v>90591.521999999997</v>
      </c>
      <c r="E5665" s="43">
        <v>-4617.4799999999996</v>
      </c>
      <c r="F5665" s="45">
        <v>-91570</v>
      </c>
      <c r="G5665" s="45">
        <v>-98650</v>
      </c>
      <c r="H5665" s="45">
        <v>-26300</v>
      </c>
      <c r="I5665" s="55">
        <f>pro[[#This Row],[Admin expenses 3]]+pro[[#This Row],[Admin expenses 2]]+pro[[#This Row],[Admin expenses 1]]+pro[[#This Row],[COGS]]</f>
        <v>-221137.48</v>
      </c>
      <c r="J5665" s="55">
        <f>pro[[#This Row],[Revenue]]+pro[[#This Row],[AdminExp]]</f>
        <v>-130545.95800000001</v>
      </c>
      <c r="K5665" s="83">
        <f>pro[[#This Row],[Profit]]/pro[[#This Row],[Revenue]]</f>
        <v>-1.4410394606241412</v>
      </c>
      <c r="L5665" s="56">
        <f t="shared" si="88"/>
        <v>6</v>
      </c>
      <c r="M5665" s="82" t="str">
        <f>"Q"&amp;" "&amp;VLOOKUP(pro[[#This Row],[Period]],Mapping!A:B,2,0)</f>
        <v>Q 2</v>
      </c>
      <c r="N5665"/>
    </row>
    <row r="5666" spans="1:14" ht="11.25" customHeight="1" x14ac:dyDescent="0.2">
      <c r="A5666" s="42" t="s">
        <v>5</v>
      </c>
      <c r="B5666" s="44" t="s">
        <v>26</v>
      </c>
      <c r="C5666" s="44" t="s">
        <v>57</v>
      </c>
      <c r="D5666" s="43">
        <v>144545.23299999998</v>
      </c>
      <c r="E5666" s="43">
        <v>-23676.568999999996</v>
      </c>
      <c r="F5666" s="45">
        <v>-28610</v>
      </c>
      <c r="G5666" s="45">
        <v>-23470</v>
      </c>
      <c r="H5666" s="45">
        <v>-107690</v>
      </c>
      <c r="I5666" s="55">
        <f>pro[[#This Row],[Admin expenses 3]]+pro[[#This Row],[Admin expenses 2]]+pro[[#This Row],[Admin expenses 1]]+pro[[#This Row],[COGS]]</f>
        <v>-183446.56899999999</v>
      </c>
      <c r="J5666" s="55">
        <f>pro[[#This Row],[Revenue]]+pro[[#This Row],[AdminExp]]</f>
        <v>-38901.33600000001</v>
      </c>
      <c r="K5666" s="83">
        <f>pro[[#This Row],[Profit]]/pro[[#This Row],[Revenue]]</f>
        <v>-0.26912915211807792</v>
      </c>
      <c r="L5666" s="56">
        <f t="shared" si="88"/>
        <v>6</v>
      </c>
      <c r="M5666" s="82" t="str">
        <f>"Q"&amp;" "&amp;VLOOKUP(pro[[#This Row],[Period]],Mapping!A:B,2,0)</f>
        <v>Q 2</v>
      </c>
      <c r="N5666"/>
    </row>
    <row r="5667" spans="1:14" ht="11.25" customHeight="1" x14ac:dyDescent="0.2">
      <c r="A5667" s="42" t="s">
        <v>5</v>
      </c>
      <c r="B5667" s="44" t="s">
        <v>26</v>
      </c>
      <c r="C5667" s="44" t="s">
        <v>58</v>
      </c>
      <c r="D5667" s="43">
        <v>5375173.2229999993</v>
      </c>
      <c r="E5667" s="43">
        <v>-687421.31499999994</v>
      </c>
      <c r="F5667" s="45">
        <v>-52350</v>
      </c>
      <c r="G5667" s="45">
        <v>-53300</v>
      </c>
      <c r="H5667" s="45">
        <v>-50900</v>
      </c>
      <c r="I5667" s="55">
        <f>pro[[#This Row],[Admin expenses 3]]+pro[[#This Row],[Admin expenses 2]]+pro[[#This Row],[Admin expenses 1]]+pro[[#This Row],[COGS]]</f>
        <v>-843971.31499999994</v>
      </c>
      <c r="J5667" s="55">
        <f>pro[[#This Row],[Revenue]]+pro[[#This Row],[AdminExp]]</f>
        <v>4531201.9079999998</v>
      </c>
      <c r="K5667" s="83">
        <f>pro[[#This Row],[Profit]]/pro[[#This Row],[Revenue]]</f>
        <v>0.84298714106762107</v>
      </c>
      <c r="L5667" s="56">
        <f t="shared" si="88"/>
        <v>6</v>
      </c>
      <c r="M5667" s="82" t="str">
        <f>"Q"&amp;" "&amp;VLOOKUP(pro[[#This Row],[Period]],Mapping!A:B,2,0)</f>
        <v>Q 2</v>
      </c>
      <c r="N5667"/>
    </row>
    <row r="5668" spans="1:14" ht="11.25" customHeight="1" x14ac:dyDescent="0.2">
      <c r="A5668" s="42" t="s">
        <v>5</v>
      </c>
      <c r="B5668" s="44" t="s">
        <v>26</v>
      </c>
      <c r="C5668" s="44" t="s">
        <v>59</v>
      </c>
      <c r="D5668" s="43">
        <v>907379.83699999994</v>
      </c>
      <c r="E5668" s="43">
        <v>-972514.38199999998</v>
      </c>
      <c r="F5668" s="45">
        <v>-44180</v>
      </c>
      <c r="G5668" s="45">
        <v>-83290</v>
      </c>
      <c r="H5668" s="45">
        <v>-22130</v>
      </c>
      <c r="I5668" s="55">
        <f>pro[[#This Row],[Admin expenses 3]]+pro[[#This Row],[Admin expenses 2]]+pro[[#This Row],[Admin expenses 1]]+pro[[#This Row],[COGS]]</f>
        <v>-1122114.382</v>
      </c>
      <c r="J5668" s="55">
        <f>pro[[#This Row],[Revenue]]+pro[[#This Row],[AdminExp]]</f>
        <v>-214734.54500000004</v>
      </c>
      <c r="K5668" s="83">
        <f>pro[[#This Row],[Profit]]/pro[[#This Row],[Revenue]]</f>
        <v>-0.23665342367531586</v>
      </c>
      <c r="L5668" s="56">
        <f t="shared" si="88"/>
        <v>6</v>
      </c>
      <c r="M5668" s="82" t="str">
        <f>"Q"&amp;" "&amp;VLOOKUP(pro[[#This Row],[Period]],Mapping!A:B,2,0)</f>
        <v>Q 2</v>
      </c>
      <c r="N5668"/>
    </row>
    <row r="5669" spans="1:14" ht="11.25" customHeight="1" x14ac:dyDescent="0.2">
      <c r="A5669" s="42" t="s">
        <v>5</v>
      </c>
      <c r="B5669" s="44" t="s">
        <v>26</v>
      </c>
      <c r="C5669" s="44" t="s">
        <v>57</v>
      </c>
      <c r="D5669" s="43">
        <v>481895.88299999991</v>
      </c>
      <c r="E5669" s="43">
        <v>-532191.17699999991</v>
      </c>
      <c r="F5669" s="45">
        <v>-19110</v>
      </c>
      <c r="G5669" s="45">
        <v>-107810</v>
      </c>
      <c r="H5669" s="45">
        <v>-27120</v>
      </c>
      <c r="I5669" s="55">
        <f>pro[[#This Row],[Admin expenses 3]]+pro[[#This Row],[Admin expenses 2]]+pro[[#This Row],[Admin expenses 1]]+pro[[#This Row],[COGS]]</f>
        <v>-686231.17699999991</v>
      </c>
      <c r="J5669" s="55">
        <f>pro[[#This Row],[Revenue]]+pro[[#This Row],[AdminExp]]</f>
        <v>-204335.29399999999</v>
      </c>
      <c r="K5669" s="83">
        <f>pro[[#This Row],[Profit]]/pro[[#This Row],[Revenue]]</f>
        <v>-0.42402373875437327</v>
      </c>
      <c r="L5669" s="56">
        <f t="shared" si="88"/>
        <v>6</v>
      </c>
      <c r="M5669" s="82" t="str">
        <f>"Q"&amp;" "&amp;VLOOKUP(pro[[#This Row],[Period]],Mapping!A:B,2,0)</f>
        <v>Q 2</v>
      </c>
      <c r="N5669"/>
    </row>
    <row r="5670" spans="1:14" ht="11.25" customHeight="1" x14ac:dyDescent="0.2">
      <c r="A5670" s="42" t="s">
        <v>5</v>
      </c>
      <c r="B5670" s="44" t="s">
        <v>15</v>
      </c>
      <c r="C5670" s="44" t="s">
        <v>57</v>
      </c>
      <c r="D5670" s="43">
        <v>29376.206999999999</v>
      </c>
      <c r="E5670" s="43">
        <v>-12192.418</v>
      </c>
      <c r="F5670" s="45">
        <v>-24800</v>
      </c>
      <c r="G5670" s="45">
        <v>-26090</v>
      </c>
      <c r="H5670" s="45">
        <v>-102130</v>
      </c>
      <c r="I5670" s="55">
        <f>pro[[#This Row],[Admin expenses 3]]+pro[[#This Row],[Admin expenses 2]]+pro[[#This Row],[Admin expenses 1]]+pro[[#This Row],[COGS]]</f>
        <v>-165212.41800000001</v>
      </c>
      <c r="J5670" s="55">
        <f>pro[[#This Row],[Revenue]]+pro[[#This Row],[AdminExp]]</f>
        <v>-135836.21100000001</v>
      </c>
      <c r="K5670" s="83">
        <f>pro[[#This Row],[Profit]]/pro[[#This Row],[Revenue]]</f>
        <v>-4.6240214402083977</v>
      </c>
      <c r="L5670" s="56">
        <f t="shared" si="88"/>
        <v>6</v>
      </c>
      <c r="M5670" s="82" t="str">
        <f>"Q"&amp;" "&amp;VLOOKUP(pro[[#This Row],[Period]],Mapping!A:B,2,0)</f>
        <v>Q 2</v>
      </c>
      <c r="N5670"/>
    </row>
    <row r="5671" spans="1:14" ht="11.25" customHeight="1" x14ac:dyDescent="0.2">
      <c r="A5671" s="42" t="s">
        <v>5</v>
      </c>
      <c r="B5671" s="44" t="s">
        <v>15</v>
      </c>
      <c r="C5671" s="44" t="s">
        <v>57</v>
      </c>
      <c r="D5671" s="43">
        <v>32359.130999999998</v>
      </c>
      <c r="E5671" s="43">
        <v>-3955.9029999999998</v>
      </c>
      <c r="F5671" s="45">
        <v>-28550</v>
      </c>
      <c r="G5671" s="45">
        <v>-67860</v>
      </c>
      <c r="H5671" s="45">
        <v>-76110</v>
      </c>
      <c r="I5671" s="55">
        <f>pro[[#This Row],[Admin expenses 3]]+pro[[#This Row],[Admin expenses 2]]+pro[[#This Row],[Admin expenses 1]]+pro[[#This Row],[COGS]]</f>
        <v>-176475.90299999999</v>
      </c>
      <c r="J5671" s="55">
        <f>pro[[#This Row],[Revenue]]+pro[[#This Row],[AdminExp]]</f>
        <v>-144116.772</v>
      </c>
      <c r="K5671" s="83">
        <f>pro[[#This Row],[Profit]]/pro[[#This Row],[Revenue]]</f>
        <v>-4.4536663237340957</v>
      </c>
      <c r="L5671" s="56">
        <f t="shared" si="88"/>
        <v>6</v>
      </c>
      <c r="M5671" s="82" t="str">
        <f>"Q"&amp;" "&amp;VLOOKUP(pro[[#This Row],[Period]],Mapping!A:B,2,0)</f>
        <v>Q 2</v>
      </c>
      <c r="N5671"/>
    </row>
    <row r="5672" spans="1:14" ht="11.25" customHeight="1" x14ac:dyDescent="0.2">
      <c r="A5672" s="42" t="s">
        <v>5</v>
      </c>
      <c r="B5672" s="44" t="s">
        <v>15</v>
      </c>
      <c r="C5672" s="44" t="s">
        <v>57</v>
      </c>
      <c r="D5672" s="43">
        <v>805038.19900000002</v>
      </c>
      <c r="E5672" s="43">
        <v>-245008.95299999998</v>
      </c>
      <c r="F5672" s="45">
        <v>-34310</v>
      </c>
      <c r="G5672" s="45">
        <v>-59190</v>
      </c>
      <c r="H5672" s="45">
        <v>-98510</v>
      </c>
      <c r="I5672" s="55">
        <f>pro[[#This Row],[Admin expenses 3]]+pro[[#This Row],[Admin expenses 2]]+pro[[#This Row],[Admin expenses 1]]+pro[[#This Row],[COGS]]</f>
        <v>-437018.95299999998</v>
      </c>
      <c r="J5672" s="55">
        <f>pro[[#This Row],[Revenue]]+pro[[#This Row],[AdminExp]]</f>
        <v>368019.24600000004</v>
      </c>
      <c r="K5672" s="83">
        <f>pro[[#This Row],[Profit]]/pro[[#This Row],[Revenue]]</f>
        <v>0.45714507268989857</v>
      </c>
      <c r="L5672" s="56">
        <f t="shared" si="88"/>
        <v>6</v>
      </c>
      <c r="M5672" s="82" t="str">
        <f>"Q"&amp;" "&amp;VLOOKUP(pro[[#This Row],[Period]],Mapping!A:B,2,0)</f>
        <v>Q 2</v>
      </c>
      <c r="N5672"/>
    </row>
    <row r="5673" spans="1:14" ht="11.25" customHeight="1" x14ac:dyDescent="0.2">
      <c r="A5673" s="42" t="s">
        <v>5</v>
      </c>
      <c r="B5673" s="44" t="s">
        <v>15</v>
      </c>
      <c r="C5673" s="44" t="s">
        <v>57</v>
      </c>
      <c r="D5673" s="43">
        <v>15656.934999999998</v>
      </c>
      <c r="E5673" s="43">
        <v>-15197.679</v>
      </c>
      <c r="F5673" s="45">
        <v>-106270</v>
      </c>
      <c r="G5673" s="45">
        <v>-78980</v>
      </c>
      <c r="H5673" s="45">
        <v>-48220</v>
      </c>
      <c r="I5673" s="55">
        <f>pro[[#This Row],[Admin expenses 3]]+pro[[#This Row],[Admin expenses 2]]+pro[[#This Row],[Admin expenses 1]]+pro[[#This Row],[COGS]]</f>
        <v>-248667.679</v>
      </c>
      <c r="J5673" s="55">
        <f>pro[[#This Row],[Revenue]]+pro[[#This Row],[AdminExp]]</f>
        <v>-233010.74400000001</v>
      </c>
      <c r="K5673" s="83">
        <f>pro[[#This Row],[Profit]]/pro[[#This Row],[Revenue]]</f>
        <v>-14.882270635983355</v>
      </c>
      <c r="L5673" s="56">
        <f t="shared" si="88"/>
        <v>6</v>
      </c>
      <c r="M5673" s="82" t="str">
        <f>"Q"&amp;" "&amp;VLOOKUP(pro[[#This Row],[Period]],Mapping!A:B,2,0)</f>
        <v>Q 2</v>
      </c>
      <c r="N5673"/>
    </row>
    <row r="5674" spans="1:14" ht="11.25" customHeight="1" x14ac:dyDescent="0.2">
      <c r="A5674" s="42" t="s">
        <v>5</v>
      </c>
      <c r="B5674" s="44" t="s">
        <v>15</v>
      </c>
      <c r="C5674" s="44" t="s">
        <v>57</v>
      </c>
      <c r="D5674" s="43">
        <v>1766099.6639999999</v>
      </c>
      <c r="E5674" s="43">
        <v>-1082308.0869999998</v>
      </c>
      <c r="F5674" s="45">
        <v>-27870</v>
      </c>
      <c r="G5674" s="45">
        <v>-15660</v>
      </c>
      <c r="H5674" s="45">
        <v>-24900</v>
      </c>
      <c r="I5674" s="55">
        <f>pro[[#This Row],[Admin expenses 3]]+pro[[#This Row],[Admin expenses 2]]+pro[[#This Row],[Admin expenses 1]]+pro[[#This Row],[COGS]]</f>
        <v>-1150738.0869999998</v>
      </c>
      <c r="J5674" s="55">
        <f>pro[[#This Row],[Revenue]]+pro[[#This Row],[AdminExp]]</f>
        <v>615361.57700000005</v>
      </c>
      <c r="K5674" s="83">
        <f>pro[[#This Row],[Profit]]/pro[[#This Row],[Revenue]]</f>
        <v>0.34842970051094474</v>
      </c>
      <c r="L5674" s="56">
        <f t="shared" si="88"/>
        <v>6</v>
      </c>
      <c r="M5674" s="82" t="str">
        <f>"Q"&amp;" "&amp;VLOOKUP(pro[[#This Row],[Period]],Mapping!A:B,2,0)</f>
        <v>Q 2</v>
      </c>
      <c r="N5674"/>
    </row>
    <row r="5675" spans="1:14" ht="11.25" customHeight="1" x14ac:dyDescent="0.2">
      <c r="A5675" s="42" t="s">
        <v>5</v>
      </c>
      <c r="B5675" s="44" t="s">
        <v>15</v>
      </c>
      <c r="C5675" s="44" t="s">
        <v>57</v>
      </c>
      <c r="D5675" s="43">
        <v>125304.96299999999</v>
      </c>
      <c r="E5675" s="43">
        <v>-6117.9299999999994</v>
      </c>
      <c r="F5675" s="45">
        <v>-102320</v>
      </c>
      <c r="G5675" s="45">
        <v>-54320</v>
      </c>
      <c r="H5675" s="45">
        <v>-24180</v>
      </c>
      <c r="I5675" s="55">
        <f>pro[[#This Row],[Admin expenses 3]]+pro[[#This Row],[Admin expenses 2]]+pro[[#This Row],[Admin expenses 1]]+pro[[#This Row],[COGS]]</f>
        <v>-186937.93</v>
      </c>
      <c r="J5675" s="55">
        <f>pro[[#This Row],[Revenue]]+pro[[#This Row],[AdminExp]]</f>
        <v>-61632.967000000004</v>
      </c>
      <c r="K5675" s="83">
        <f>pro[[#This Row],[Profit]]/pro[[#This Row],[Revenue]]</f>
        <v>-0.49186373408050893</v>
      </c>
      <c r="L5675" s="56">
        <f t="shared" si="88"/>
        <v>6</v>
      </c>
      <c r="M5675" s="82" t="str">
        <f>"Q"&amp;" "&amp;VLOOKUP(pro[[#This Row],[Period]],Mapping!A:B,2,0)</f>
        <v>Q 2</v>
      </c>
      <c r="N5675"/>
    </row>
    <row r="5676" spans="1:14" ht="11.25" customHeight="1" x14ac:dyDescent="0.2">
      <c r="A5676" s="42" t="s">
        <v>5</v>
      </c>
      <c r="B5676" s="44" t="s">
        <v>15</v>
      </c>
      <c r="C5676" s="44" t="s">
        <v>57</v>
      </c>
      <c r="D5676" s="43">
        <v>26413.407999999999</v>
      </c>
      <c r="E5676" s="43">
        <v>-10492.264999999999</v>
      </c>
      <c r="F5676" s="45">
        <v>-100850</v>
      </c>
      <c r="G5676" s="45">
        <v>-60680</v>
      </c>
      <c r="H5676" s="45">
        <v>-59770</v>
      </c>
      <c r="I5676" s="55">
        <f>pro[[#This Row],[Admin expenses 3]]+pro[[#This Row],[Admin expenses 2]]+pro[[#This Row],[Admin expenses 1]]+pro[[#This Row],[COGS]]</f>
        <v>-231792.26500000001</v>
      </c>
      <c r="J5676" s="55">
        <f>pro[[#This Row],[Revenue]]+pro[[#This Row],[AdminExp]]</f>
        <v>-205378.85700000002</v>
      </c>
      <c r="K5676" s="83">
        <f>pro[[#This Row],[Profit]]/pro[[#This Row],[Revenue]]</f>
        <v>-7.7755531205969337</v>
      </c>
      <c r="L5676" s="56">
        <f t="shared" si="88"/>
        <v>6</v>
      </c>
      <c r="M5676" s="82" t="str">
        <f>"Q"&amp;" "&amp;VLOOKUP(pro[[#This Row],[Period]],Mapping!A:B,2,0)</f>
        <v>Q 2</v>
      </c>
      <c r="N5676"/>
    </row>
    <row r="5677" spans="1:14" ht="11.25" customHeight="1" x14ac:dyDescent="0.2">
      <c r="A5677" s="42" t="s">
        <v>5</v>
      </c>
      <c r="B5677" s="44" t="s">
        <v>15</v>
      </c>
      <c r="C5677" s="44" t="s">
        <v>57</v>
      </c>
      <c r="D5677" s="43">
        <v>3287906.909</v>
      </c>
      <c r="E5677" s="43">
        <v>-962172.98800000001</v>
      </c>
      <c r="F5677" s="45">
        <v>-72350</v>
      </c>
      <c r="G5677" s="45">
        <v>-105560</v>
      </c>
      <c r="H5677" s="45">
        <v>-94080</v>
      </c>
      <c r="I5677" s="55">
        <f>pro[[#This Row],[Admin expenses 3]]+pro[[#This Row],[Admin expenses 2]]+pro[[#This Row],[Admin expenses 1]]+pro[[#This Row],[COGS]]</f>
        <v>-1234162.9879999999</v>
      </c>
      <c r="J5677" s="55">
        <f>pro[[#This Row],[Revenue]]+pro[[#This Row],[AdminExp]]</f>
        <v>2053743.9210000001</v>
      </c>
      <c r="K5677" s="83">
        <f>pro[[#This Row],[Profit]]/pro[[#This Row],[Revenue]]</f>
        <v>0.62463566574171525</v>
      </c>
      <c r="L5677" s="56">
        <f t="shared" si="88"/>
        <v>6</v>
      </c>
      <c r="M5677" s="82" t="str">
        <f>"Q"&amp;" "&amp;VLOOKUP(pro[[#This Row],[Period]],Mapping!A:B,2,0)</f>
        <v>Q 2</v>
      </c>
      <c r="N5677"/>
    </row>
    <row r="5678" spans="1:14" ht="11.25" customHeight="1" x14ac:dyDescent="0.2">
      <c r="A5678" s="42" t="s">
        <v>5</v>
      </c>
      <c r="B5678" s="44" t="s">
        <v>15</v>
      </c>
      <c r="C5678" s="44" t="s">
        <v>57</v>
      </c>
      <c r="D5678" s="43">
        <v>4381756.0709999995</v>
      </c>
      <c r="E5678" s="43">
        <v>-2618088.8859999999</v>
      </c>
      <c r="F5678" s="45">
        <v>-40210</v>
      </c>
      <c r="G5678" s="45">
        <v>-92740</v>
      </c>
      <c r="H5678" s="45">
        <v>-51380</v>
      </c>
      <c r="I5678" s="55">
        <f>pro[[#This Row],[Admin expenses 3]]+pro[[#This Row],[Admin expenses 2]]+pro[[#This Row],[Admin expenses 1]]+pro[[#This Row],[COGS]]</f>
        <v>-2802418.8859999999</v>
      </c>
      <c r="J5678" s="55">
        <f>pro[[#This Row],[Revenue]]+pro[[#This Row],[AdminExp]]</f>
        <v>1579337.1849999996</v>
      </c>
      <c r="K5678" s="83">
        <f>pro[[#This Row],[Profit]]/pro[[#This Row],[Revenue]]</f>
        <v>0.36043475707208067</v>
      </c>
      <c r="L5678" s="56">
        <f t="shared" si="88"/>
        <v>6</v>
      </c>
      <c r="M5678" s="82" t="str">
        <f>"Q"&amp;" "&amp;VLOOKUP(pro[[#This Row],[Period]],Mapping!A:B,2,0)</f>
        <v>Q 2</v>
      </c>
      <c r="N5678"/>
    </row>
    <row r="5679" spans="1:14" ht="11.25" customHeight="1" x14ac:dyDescent="0.2">
      <c r="A5679" s="42" t="s">
        <v>5</v>
      </c>
      <c r="B5679" s="44" t="s">
        <v>15</v>
      </c>
      <c r="C5679" s="44" t="s">
        <v>57</v>
      </c>
      <c r="D5679" s="43">
        <v>6580688.7999999998</v>
      </c>
      <c r="E5679" s="43">
        <v>-2896926.4379999996</v>
      </c>
      <c r="F5679" s="45">
        <v>-66700</v>
      </c>
      <c r="G5679" s="45">
        <v>-84430</v>
      </c>
      <c r="H5679" s="45">
        <v>-82080</v>
      </c>
      <c r="I5679" s="55">
        <f>pro[[#This Row],[Admin expenses 3]]+pro[[#This Row],[Admin expenses 2]]+pro[[#This Row],[Admin expenses 1]]+pro[[#This Row],[COGS]]</f>
        <v>-3130136.4379999996</v>
      </c>
      <c r="J5679" s="55">
        <f>pro[[#This Row],[Revenue]]+pro[[#This Row],[AdminExp]]</f>
        <v>3450552.3620000002</v>
      </c>
      <c r="K5679" s="83">
        <f>pro[[#This Row],[Profit]]/pro[[#This Row],[Revenue]]</f>
        <v>0.52434516611695725</v>
      </c>
      <c r="L5679" s="56">
        <f t="shared" si="88"/>
        <v>6</v>
      </c>
      <c r="M5679" s="82" t="str">
        <f>"Q"&amp;" "&amp;VLOOKUP(pro[[#This Row],[Period]],Mapping!A:B,2,0)</f>
        <v>Q 2</v>
      </c>
      <c r="N5679"/>
    </row>
    <row r="5680" spans="1:14" ht="11.25" customHeight="1" x14ac:dyDescent="0.2">
      <c r="A5680" s="42" t="s">
        <v>5</v>
      </c>
      <c r="B5680" s="44" t="s">
        <v>15</v>
      </c>
      <c r="C5680" s="44" t="s">
        <v>57</v>
      </c>
      <c r="D5680" s="43">
        <v>5440948.9399999995</v>
      </c>
      <c r="E5680" s="43">
        <v>-1609849.703</v>
      </c>
      <c r="F5680" s="45">
        <v>-84830</v>
      </c>
      <c r="G5680" s="45">
        <v>-63240</v>
      </c>
      <c r="H5680" s="45">
        <v>-65890</v>
      </c>
      <c r="I5680" s="55">
        <f>pro[[#This Row],[Admin expenses 3]]+pro[[#This Row],[Admin expenses 2]]+pro[[#This Row],[Admin expenses 1]]+pro[[#This Row],[COGS]]</f>
        <v>-1823809.703</v>
      </c>
      <c r="J5680" s="55">
        <f>pro[[#This Row],[Revenue]]+pro[[#This Row],[AdminExp]]</f>
        <v>3617139.2369999997</v>
      </c>
      <c r="K5680" s="83">
        <f>pro[[#This Row],[Profit]]/pro[[#This Row],[Revenue]]</f>
        <v>0.66479933498512123</v>
      </c>
      <c r="L5680" s="56">
        <f t="shared" si="88"/>
        <v>6</v>
      </c>
      <c r="M5680" s="82" t="str">
        <f>"Q"&amp;" "&amp;VLOOKUP(pro[[#This Row],[Period]],Mapping!A:B,2,0)</f>
        <v>Q 2</v>
      </c>
      <c r="N5680"/>
    </row>
    <row r="5681" spans="1:14" ht="11.25" customHeight="1" x14ac:dyDescent="0.2">
      <c r="A5681" s="42" t="s">
        <v>5</v>
      </c>
      <c r="B5681" s="44" t="s">
        <v>15</v>
      </c>
      <c r="C5681" s="44" t="s">
        <v>57</v>
      </c>
      <c r="D5681" s="43">
        <v>235504.80099999998</v>
      </c>
      <c r="E5681" s="43">
        <v>-56272.670999999995</v>
      </c>
      <c r="F5681" s="45">
        <v>-25470</v>
      </c>
      <c r="G5681" s="45">
        <v>-53890</v>
      </c>
      <c r="H5681" s="45">
        <v>-106250</v>
      </c>
      <c r="I5681" s="55">
        <f>pro[[#This Row],[Admin expenses 3]]+pro[[#This Row],[Admin expenses 2]]+pro[[#This Row],[Admin expenses 1]]+pro[[#This Row],[COGS]]</f>
        <v>-241882.671</v>
      </c>
      <c r="J5681" s="55">
        <f>pro[[#This Row],[Revenue]]+pro[[#This Row],[AdminExp]]</f>
        <v>-6377.8700000000244</v>
      </c>
      <c r="K5681" s="83">
        <f>pro[[#This Row],[Profit]]/pro[[#This Row],[Revenue]]</f>
        <v>-2.7081698432126763E-2</v>
      </c>
      <c r="L5681" s="56">
        <f t="shared" si="88"/>
        <v>6</v>
      </c>
      <c r="M5681" s="82" t="str">
        <f>"Q"&amp;" "&amp;VLOOKUP(pro[[#This Row],[Period]],Mapping!A:B,2,0)</f>
        <v>Q 2</v>
      </c>
      <c r="N5681"/>
    </row>
    <row r="5682" spans="1:14" ht="11.25" customHeight="1" x14ac:dyDescent="0.2">
      <c r="A5682" s="42" t="s">
        <v>5</v>
      </c>
      <c r="B5682" s="44" t="s">
        <v>15</v>
      </c>
      <c r="C5682" s="44" t="s">
        <v>57</v>
      </c>
      <c r="D5682" s="43">
        <v>53715.423999999999</v>
      </c>
      <c r="E5682" s="43">
        <v>-10940.537999999999</v>
      </c>
      <c r="F5682" s="45">
        <v>-45990</v>
      </c>
      <c r="G5682" s="45">
        <v>-72850</v>
      </c>
      <c r="H5682" s="45">
        <v>-70400</v>
      </c>
      <c r="I5682" s="55">
        <f>pro[[#This Row],[Admin expenses 3]]+pro[[#This Row],[Admin expenses 2]]+pro[[#This Row],[Admin expenses 1]]+pro[[#This Row],[COGS]]</f>
        <v>-200180.538</v>
      </c>
      <c r="J5682" s="55">
        <f>pro[[#This Row],[Revenue]]+pro[[#This Row],[AdminExp]]</f>
        <v>-146465.114</v>
      </c>
      <c r="K5682" s="83">
        <f>pro[[#This Row],[Profit]]/pro[[#This Row],[Revenue]]</f>
        <v>-2.7266863610720078</v>
      </c>
      <c r="L5682" s="56">
        <f t="shared" si="88"/>
        <v>6</v>
      </c>
      <c r="M5682" s="82" t="str">
        <f>"Q"&amp;" "&amp;VLOOKUP(pro[[#This Row],[Period]],Mapping!A:B,2,0)</f>
        <v>Q 2</v>
      </c>
      <c r="N5682"/>
    </row>
    <row r="5683" spans="1:14" ht="11.25" customHeight="1" x14ac:dyDescent="0.2">
      <c r="A5683" s="42" t="s">
        <v>5</v>
      </c>
      <c r="B5683" s="44" t="s">
        <v>15</v>
      </c>
      <c r="C5683" s="44" t="s">
        <v>57</v>
      </c>
      <c r="D5683" s="43">
        <v>222533.549</v>
      </c>
      <c r="E5683" s="43">
        <v>-6563.634</v>
      </c>
      <c r="F5683" s="45">
        <v>-40230</v>
      </c>
      <c r="G5683" s="45">
        <v>-22430</v>
      </c>
      <c r="H5683" s="45">
        <v>-32230</v>
      </c>
      <c r="I5683" s="55">
        <f>pro[[#This Row],[Admin expenses 3]]+pro[[#This Row],[Admin expenses 2]]+pro[[#This Row],[Admin expenses 1]]+pro[[#This Row],[COGS]]</f>
        <v>-101453.63400000001</v>
      </c>
      <c r="J5683" s="55">
        <f>pro[[#This Row],[Revenue]]+pro[[#This Row],[AdminExp]]</f>
        <v>121079.91499999999</v>
      </c>
      <c r="K5683" s="83">
        <f>pro[[#This Row],[Profit]]/pro[[#This Row],[Revenue]]</f>
        <v>0.54409735315909602</v>
      </c>
      <c r="L5683" s="56">
        <f t="shared" si="88"/>
        <v>6</v>
      </c>
      <c r="M5683" s="82" t="str">
        <f>"Q"&amp;" "&amp;VLOOKUP(pro[[#This Row],[Period]],Mapping!A:B,2,0)</f>
        <v>Q 2</v>
      </c>
      <c r="N5683"/>
    </row>
    <row r="5684" spans="1:14" ht="11.25" customHeight="1" x14ac:dyDescent="0.2">
      <c r="A5684" s="42" t="s">
        <v>5</v>
      </c>
      <c r="B5684" s="44" t="s">
        <v>15</v>
      </c>
      <c r="C5684" s="44" t="s">
        <v>57</v>
      </c>
      <c r="D5684" s="43">
        <v>358486.36599999998</v>
      </c>
      <c r="E5684" s="43">
        <v>-20693.631000000001</v>
      </c>
      <c r="F5684" s="45">
        <v>-76920</v>
      </c>
      <c r="G5684" s="45">
        <v>-32790</v>
      </c>
      <c r="H5684" s="45">
        <v>-72500</v>
      </c>
      <c r="I5684" s="55">
        <f>pro[[#This Row],[Admin expenses 3]]+pro[[#This Row],[Admin expenses 2]]+pro[[#This Row],[Admin expenses 1]]+pro[[#This Row],[COGS]]</f>
        <v>-202903.63099999999</v>
      </c>
      <c r="J5684" s="55">
        <f>pro[[#This Row],[Revenue]]+pro[[#This Row],[AdminExp]]</f>
        <v>155582.73499999999</v>
      </c>
      <c r="K5684" s="83">
        <f>pro[[#This Row],[Profit]]/pro[[#This Row],[Revenue]]</f>
        <v>0.4339990296869477</v>
      </c>
      <c r="L5684" s="56">
        <f t="shared" si="88"/>
        <v>6</v>
      </c>
      <c r="M5684" s="82" t="str">
        <f>"Q"&amp;" "&amp;VLOOKUP(pro[[#This Row],[Period]],Mapping!A:B,2,0)</f>
        <v>Q 2</v>
      </c>
      <c r="N5684"/>
    </row>
    <row r="5685" spans="1:14" ht="11.25" customHeight="1" x14ac:dyDescent="0.2">
      <c r="A5685" s="42" t="s">
        <v>5</v>
      </c>
      <c r="B5685" s="44" t="s">
        <v>15</v>
      </c>
      <c r="C5685" s="44" t="s">
        <v>57</v>
      </c>
      <c r="D5685" s="43">
        <v>6773756.2339999992</v>
      </c>
      <c r="E5685" s="43">
        <v>-353683.092</v>
      </c>
      <c r="F5685" s="45">
        <v>-44480</v>
      </c>
      <c r="G5685" s="45">
        <v>-30290</v>
      </c>
      <c r="H5685" s="45">
        <v>-100740</v>
      </c>
      <c r="I5685" s="55">
        <f>pro[[#This Row],[Admin expenses 3]]+pro[[#This Row],[Admin expenses 2]]+pro[[#This Row],[Admin expenses 1]]+pro[[#This Row],[COGS]]</f>
        <v>-529193.09199999995</v>
      </c>
      <c r="J5685" s="55">
        <f>pro[[#This Row],[Revenue]]+pro[[#This Row],[AdminExp]]</f>
        <v>6244563.1419999991</v>
      </c>
      <c r="K5685" s="83">
        <f>pro[[#This Row],[Profit]]/pro[[#This Row],[Revenue]]</f>
        <v>0.92187597638312058</v>
      </c>
      <c r="L5685" s="56">
        <f t="shared" si="88"/>
        <v>6</v>
      </c>
      <c r="M5685" s="82" t="str">
        <f>"Q"&amp;" "&amp;VLOOKUP(pro[[#This Row],[Period]],Mapping!A:B,2,0)</f>
        <v>Q 2</v>
      </c>
      <c r="N5685"/>
    </row>
    <row r="5686" spans="1:14" ht="11.25" customHeight="1" x14ac:dyDescent="0.2">
      <c r="A5686" s="42" t="s">
        <v>5</v>
      </c>
      <c r="B5686" s="44" t="s">
        <v>15</v>
      </c>
      <c r="C5686" s="44" t="s">
        <v>57</v>
      </c>
      <c r="D5686" s="43">
        <v>1395398.5429999998</v>
      </c>
      <c r="E5686" s="43">
        <v>-58297.434999999998</v>
      </c>
      <c r="F5686" s="45">
        <v>-83400</v>
      </c>
      <c r="G5686" s="45">
        <v>-34500</v>
      </c>
      <c r="H5686" s="45">
        <v>-68520</v>
      </c>
      <c r="I5686" s="55">
        <f>pro[[#This Row],[Admin expenses 3]]+pro[[#This Row],[Admin expenses 2]]+pro[[#This Row],[Admin expenses 1]]+pro[[#This Row],[COGS]]</f>
        <v>-244717.435</v>
      </c>
      <c r="J5686" s="55">
        <f>pro[[#This Row],[Revenue]]+pro[[#This Row],[AdminExp]]</f>
        <v>1150681.1079999998</v>
      </c>
      <c r="K5686" s="83">
        <f>pro[[#This Row],[Profit]]/pro[[#This Row],[Revenue]]</f>
        <v>0.82462541886142693</v>
      </c>
      <c r="L5686" s="56">
        <f t="shared" si="88"/>
        <v>6</v>
      </c>
      <c r="M5686" s="82" t="str">
        <f>"Q"&amp;" "&amp;VLOOKUP(pro[[#This Row],[Period]],Mapping!A:B,2,0)</f>
        <v>Q 2</v>
      </c>
      <c r="N5686"/>
    </row>
    <row r="5687" spans="1:14" ht="11.25" customHeight="1" x14ac:dyDescent="0.2">
      <c r="A5687" s="42" t="s">
        <v>5</v>
      </c>
      <c r="B5687" s="44" t="s">
        <v>15</v>
      </c>
      <c r="C5687" s="44" t="s">
        <v>57</v>
      </c>
      <c r="D5687" s="43">
        <v>11118447.375</v>
      </c>
      <c r="E5687" s="43">
        <v>-403711.21</v>
      </c>
      <c r="F5687" s="45">
        <v>-37270</v>
      </c>
      <c r="G5687" s="45">
        <v>-76180</v>
      </c>
      <c r="H5687" s="45">
        <v>-18320</v>
      </c>
      <c r="I5687" s="55">
        <f>pro[[#This Row],[Admin expenses 3]]+pro[[#This Row],[Admin expenses 2]]+pro[[#This Row],[Admin expenses 1]]+pro[[#This Row],[COGS]]</f>
        <v>-535481.21</v>
      </c>
      <c r="J5687" s="55">
        <f>pro[[#This Row],[Revenue]]+pro[[#This Row],[AdminExp]]</f>
        <v>10582966.164999999</v>
      </c>
      <c r="K5687" s="83">
        <f>pro[[#This Row],[Profit]]/pro[[#This Row],[Revenue]]</f>
        <v>0.95183849039893476</v>
      </c>
      <c r="L5687" s="56">
        <f t="shared" si="88"/>
        <v>6</v>
      </c>
      <c r="M5687" s="82" t="str">
        <f>"Q"&amp;" "&amp;VLOOKUP(pro[[#This Row],[Period]],Mapping!A:B,2,0)</f>
        <v>Q 2</v>
      </c>
      <c r="N5687"/>
    </row>
    <row r="5688" spans="1:14" ht="11.25" customHeight="1" x14ac:dyDescent="0.2">
      <c r="A5688" s="42" t="s">
        <v>5</v>
      </c>
      <c r="B5688" s="44" t="s">
        <v>15</v>
      </c>
      <c r="C5688" s="44" t="s">
        <v>57</v>
      </c>
      <c r="D5688" s="43">
        <v>138970.69199999998</v>
      </c>
      <c r="E5688" s="43">
        <v>-12939.15</v>
      </c>
      <c r="F5688" s="45">
        <v>-49620</v>
      </c>
      <c r="G5688" s="45">
        <v>-29760</v>
      </c>
      <c r="H5688" s="45">
        <v>-15310</v>
      </c>
      <c r="I5688" s="55">
        <f>pro[[#This Row],[Admin expenses 3]]+pro[[#This Row],[Admin expenses 2]]+pro[[#This Row],[Admin expenses 1]]+pro[[#This Row],[COGS]]</f>
        <v>-107629.15</v>
      </c>
      <c r="J5688" s="55">
        <f>pro[[#This Row],[Revenue]]+pro[[#This Row],[AdminExp]]</f>
        <v>31341.541999999987</v>
      </c>
      <c r="K5688" s="83">
        <f>pro[[#This Row],[Profit]]/pro[[#This Row],[Revenue]]</f>
        <v>0.22552627139541043</v>
      </c>
      <c r="L5688" s="56">
        <f t="shared" si="88"/>
        <v>6</v>
      </c>
      <c r="M5688" s="82" t="str">
        <f>"Q"&amp;" "&amp;VLOOKUP(pro[[#This Row],[Period]],Mapping!A:B,2,0)</f>
        <v>Q 2</v>
      </c>
      <c r="N5688"/>
    </row>
    <row r="5689" spans="1:14" ht="11.25" customHeight="1" x14ac:dyDescent="0.2">
      <c r="A5689" s="42" t="s">
        <v>5</v>
      </c>
      <c r="B5689" s="44" t="s">
        <v>15</v>
      </c>
      <c r="C5689" s="44" t="s">
        <v>57</v>
      </c>
      <c r="D5689" s="43">
        <v>50929.808999999994</v>
      </c>
      <c r="E5689" s="43">
        <v>-11440.897999999999</v>
      </c>
      <c r="F5689" s="45">
        <v>-95190</v>
      </c>
      <c r="G5689" s="45">
        <v>-53460</v>
      </c>
      <c r="H5689" s="45">
        <v>-25550</v>
      </c>
      <c r="I5689" s="55">
        <f>pro[[#This Row],[Admin expenses 3]]+pro[[#This Row],[Admin expenses 2]]+pro[[#This Row],[Admin expenses 1]]+pro[[#This Row],[COGS]]</f>
        <v>-185640.89799999999</v>
      </c>
      <c r="J5689" s="55">
        <f>pro[[#This Row],[Revenue]]+pro[[#This Row],[AdminExp]]</f>
        <v>-134711.08899999998</v>
      </c>
      <c r="K5689" s="83">
        <f>pro[[#This Row],[Profit]]/pro[[#This Row],[Revenue]]</f>
        <v>-2.6450342470359547</v>
      </c>
      <c r="L5689" s="56">
        <f t="shared" si="88"/>
        <v>6</v>
      </c>
      <c r="M5689" s="82" t="str">
        <f>"Q"&amp;" "&amp;VLOOKUP(pro[[#This Row],[Period]],Mapping!A:B,2,0)</f>
        <v>Q 2</v>
      </c>
      <c r="N5689"/>
    </row>
    <row r="5690" spans="1:14" ht="11.25" customHeight="1" x14ac:dyDescent="0.2">
      <c r="A5690" s="42" t="s">
        <v>5</v>
      </c>
      <c r="B5690" s="44" t="s">
        <v>15</v>
      </c>
      <c r="C5690" s="44" t="s">
        <v>57</v>
      </c>
      <c r="D5690" s="43">
        <v>75796.041999999987</v>
      </c>
      <c r="E5690" s="43">
        <v>-12009.48</v>
      </c>
      <c r="F5690" s="45">
        <v>-76430</v>
      </c>
      <c r="G5690" s="45">
        <v>-77340</v>
      </c>
      <c r="H5690" s="45">
        <v>-65230</v>
      </c>
      <c r="I5690" s="55">
        <f>pro[[#This Row],[Admin expenses 3]]+pro[[#This Row],[Admin expenses 2]]+pro[[#This Row],[Admin expenses 1]]+pro[[#This Row],[COGS]]</f>
        <v>-231009.48</v>
      </c>
      <c r="J5690" s="55">
        <f>pro[[#This Row],[Revenue]]+pro[[#This Row],[AdminExp]]</f>
        <v>-155213.43800000002</v>
      </c>
      <c r="K5690" s="83">
        <f>pro[[#This Row],[Profit]]/pro[[#This Row],[Revenue]]</f>
        <v>-2.0477776135065211</v>
      </c>
      <c r="L5690" s="56">
        <f t="shared" si="88"/>
        <v>6</v>
      </c>
      <c r="M5690" s="82" t="str">
        <f>"Q"&amp;" "&amp;VLOOKUP(pro[[#This Row],[Period]],Mapping!A:B,2,0)</f>
        <v>Q 2</v>
      </c>
      <c r="N5690"/>
    </row>
    <row r="5691" spans="1:14" ht="11.25" customHeight="1" x14ac:dyDescent="0.2">
      <c r="A5691" s="42" t="s">
        <v>5</v>
      </c>
      <c r="B5691" s="44" t="s">
        <v>15</v>
      </c>
      <c r="C5691" s="44" t="s">
        <v>57</v>
      </c>
      <c r="D5691" s="43">
        <v>1019627.6579999999</v>
      </c>
      <c r="E5691" s="43">
        <v>-109056.22</v>
      </c>
      <c r="F5691" s="45">
        <v>-26390</v>
      </c>
      <c r="G5691" s="45">
        <v>-51540</v>
      </c>
      <c r="H5691" s="45">
        <v>-45870</v>
      </c>
      <c r="I5691" s="55">
        <f>pro[[#This Row],[Admin expenses 3]]+pro[[#This Row],[Admin expenses 2]]+pro[[#This Row],[Admin expenses 1]]+pro[[#This Row],[COGS]]</f>
        <v>-232856.22</v>
      </c>
      <c r="J5691" s="55">
        <f>pro[[#This Row],[Revenue]]+pro[[#This Row],[AdminExp]]</f>
        <v>786771.43799999997</v>
      </c>
      <c r="K5691" s="83">
        <f>pro[[#This Row],[Profit]]/pro[[#This Row],[Revenue]]</f>
        <v>0.77162622240284506</v>
      </c>
      <c r="L5691" s="56">
        <f t="shared" si="88"/>
        <v>6</v>
      </c>
      <c r="M5691" s="82" t="str">
        <f>"Q"&amp;" "&amp;VLOOKUP(pro[[#This Row],[Period]],Mapping!A:B,2,0)</f>
        <v>Q 2</v>
      </c>
      <c r="N5691"/>
    </row>
    <row r="5692" spans="1:14" ht="11.25" customHeight="1" x14ac:dyDescent="0.2">
      <c r="A5692" s="42" t="s">
        <v>5</v>
      </c>
      <c r="B5692" s="44" t="s">
        <v>15</v>
      </c>
      <c r="C5692" s="44" t="s">
        <v>57</v>
      </c>
      <c r="D5692" s="43">
        <v>129074.757</v>
      </c>
      <c r="E5692" s="43">
        <v>-6751.9129999999996</v>
      </c>
      <c r="F5692" s="45">
        <v>-102950</v>
      </c>
      <c r="G5692" s="45">
        <v>-50260</v>
      </c>
      <c r="H5692" s="45">
        <v>-85810</v>
      </c>
      <c r="I5692" s="55">
        <f>pro[[#This Row],[Admin expenses 3]]+pro[[#This Row],[Admin expenses 2]]+pro[[#This Row],[Admin expenses 1]]+pro[[#This Row],[COGS]]</f>
        <v>-245771.913</v>
      </c>
      <c r="J5692" s="55">
        <f>pro[[#This Row],[Revenue]]+pro[[#This Row],[AdminExp]]</f>
        <v>-116697.156</v>
      </c>
      <c r="K5692" s="83">
        <f>pro[[#This Row],[Profit]]/pro[[#This Row],[Revenue]]</f>
        <v>-0.90410517681625391</v>
      </c>
      <c r="L5692" s="56">
        <f t="shared" si="88"/>
        <v>6</v>
      </c>
      <c r="M5692" s="82" t="str">
        <f>"Q"&amp;" "&amp;VLOOKUP(pro[[#This Row],[Period]],Mapping!A:B,2,0)</f>
        <v>Q 2</v>
      </c>
      <c r="N5692"/>
    </row>
    <row r="5693" spans="1:14" ht="11.25" customHeight="1" x14ac:dyDescent="0.2">
      <c r="A5693" s="42" t="s">
        <v>5</v>
      </c>
      <c r="B5693" s="44" t="s">
        <v>15</v>
      </c>
      <c r="C5693" s="44" t="s">
        <v>57</v>
      </c>
      <c r="D5693" s="43">
        <v>246364.55199999997</v>
      </c>
      <c r="E5693" s="43">
        <v>-8731.107</v>
      </c>
      <c r="F5693" s="45">
        <v>-64120</v>
      </c>
      <c r="G5693" s="45">
        <v>-63510</v>
      </c>
      <c r="H5693" s="45">
        <v>-37200</v>
      </c>
      <c r="I5693" s="55">
        <f>pro[[#This Row],[Admin expenses 3]]+pro[[#This Row],[Admin expenses 2]]+pro[[#This Row],[Admin expenses 1]]+pro[[#This Row],[COGS]]</f>
        <v>-173561.10699999999</v>
      </c>
      <c r="J5693" s="55">
        <f>pro[[#This Row],[Revenue]]+pro[[#This Row],[AdminExp]]</f>
        <v>72803.444999999978</v>
      </c>
      <c r="K5693" s="83">
        <f>pro[[#This Row],[Profit]]/pro[[#This Row],[Revenue]]</f>
        <v>0.29551104007852552</v>
      </c>
      <c r="L5693" s="56">
        <f t="shared" si="88"/>
        <v>6</v>
      </c>
      <c r="M5693" s="82" t="str">
        <f>"Q"&amp;" "&amp;VLOOKUP(pro[[#This Row],[Period]],Mapping!A:B,2,0)</f>
        <v>Q 2</v>
      </c>
      <c r="N5693"/>
    </row>
    <row r="5694" spans="1:14" ht="11.25" customHeight="1" x14ac:dyDescent="0.2">
      <c r="A5694" s="42" t="s">
        <v>5</v>
      </c>
      <c r="B5694" s="44" t="s">
        <v>15</v>
      </c>
      <c r="C5694" s="44" t="s">
        <v>57</v>
      </c>
      <c r="D5694" s="43">
        <v>848679.41899999988</v>
      </c>
      <c r="E5694" s="43">
        <v>-35145.851999999999</v>
      </c>
      <c r="F5694" s="45">
        <v>-46630</v>
      </c>
      <c r="G5694" s="45">
        <v>-38650</v>
      </c>
      <c r="H5694" s="45">
        <v>-58380</v>
      </c>
      <c r="I5694" s="55">
        <f>pro[[#This Row],[Admin expenses 3]]+pro[[#This Row],[Admin expenses 2]]+pro[[#This Row],[Admin expenses 1]]+pro[[#This Row],[COGS]]</f>
        <v>-178805.85200000001</v>
      </c>
      <c r="J5694" s="55">
        <f>pro[[#This Row],[Revenue]]+pro[[#This Row],[AdminExp]]</f>
        <v>669873.56699999981</v>
      </c>
      <c r="K5694" s="83">
        <f>pro[[#This Row],[Profit]]/pro[[#This Row],[Revenue]]</f>
        <v>0.78931284534896906</v>
      </c>
      <c r="L5694" s="56">
        <f t="shared" si="88"/>
        <v>6</v>
      </c>
      <c r="M5694" s="82" t="str">
        <f>"Q"&amp;" "&amp;VLOOKUP(pro[[#This Row],[Period]],Mapping!A:B,2,0)</f>
        <v>Q 2</v>
      </c>
      <c r="N5694"/>
    </row>
    <row r="5695" spans="1:14" ht="11.25" customHeight="1" x14ac:dyDescent="0.2">
      <c r="A5695" s="42" t="s">
        <v>5</v>
      </c>
      <c r="B5695" s="44" t="s">
        <v>15</v>
      </c>
      <c r="C5695" s="44" t="s">
        <v>58</v>
      </c>
      <c r="D5695" s="43">
        <v>4278865.3459999999</v>
      </c>
      <c r="E5695" s="43">
        <v>-139257.00599999999</v>
      </c>
      <c r="F5695" s="45">
        <v>-89400</v>
      </c>
      <c r="G5695" s="45">
        <v>-81140</v>
      </c>
      <c r="H5695" s="45">
        <v>-67810</v>
      </c>
      <c r="I5695" s="55">
        <f>pro[[#This Row],[Admin expenses 3]]+pro[[#This Row],[Admin expenses 2]]+pro[[#This Row],[Admin expenses 1]]+pro[[#This Row],[COGS]]</f>
        <v>-377607.00599999999</v>
      </c>
      <c r="J5695" s="55">
        <f>pro[[#This Row],[Revenue]]+pro[[#This Row],[AdminExp]]</f>
        <v>3901258.34</v>
      </c>
      <c r="K5695" s="83">
        <f>pro[[#This Row],[Profit]]/pro[[#This Row],[Revenue]]</f>
        <v>0.91175066858483933</v>
      </c>
      <c r="L5695" s="56">
        <f t="shared" si="88"/>
        <v>6</v>
      </c>
      <c r="M5695" s="82" t="str">
        <f>"Q"&amp;" "&amp;VLOOKUP(pro[[#This Row],[Period]],Mapping!A:B,2,0)</f>
        <v>Q 2</v>
      </c>
      <c r="N5695"/>
    </row>
    <row r="5696" spans="1:14" ht="11.25" customHeight="1" x14ac:dyDescent="0.2">
      <c r="A5696" s="42" t="s">
        <v>5</v>
      </c>
      <c r="B5696" s="44" t="s">
        <v>15</v>
      </c>
      <c r="C5696" s="44" t="s">
        <v>59</v>
      </c>
      <c r="D5696" s="43">
        <v>328525.79199999996</v>
      </c>
      <c r="E5696" s="43">
        <v>-31570.517999999996</v>
      </c>
      <c r="F5696" s="45">
        <v>-18500</v>
      </c>
      <c r="G5696" s="45">
        <v>-31590</v>
      </c>
      <c r="H5696" s="45">
        <v>-48970</v>
      </c>
      <c r="I5696" s="55">
        <f>pro[[#This Row],[Admin expenses 3]]+pro[[#This Row],[Admin expenses 2]]+pro[[#This Row],[Admin expenses 1]]+pro[[#This Row],[COGS]]</f>
        <v>-130630.518</v>
      </c>
      <c r="J5696" s="55">
        <f>pro[[#This Row],[Revenue]]+pro[[#This Row],[AdminExp]]</f>
        <v>197895.27399999998</v>
      </c>
      <c r="K5696" s="83">
        <f>pro[[#This Row],[Profit]]/pro[[#This Row],[Revenue]]</f>
        <v>0.60237363037846359</v>
      </c>
      <c r="L5696" s="56">
        <f t="shared" si="88"/>
        <v>6</v>
      </c>
      <c r="M5696" s="82" t="str">
        <f>"Q"&amp;" "&amp;VLOOKUP(pro[[#This Row],[Period]],Mapping!A:B,2,0)</f>
        <v>Q 2</v>
      </c>
      <c r="N5696"/>
    </row>
    <row r="5697" spans="1:14" ht="11.25" customHeight="1" x14ac:dyDescent="0.2">
      <c r="A5697" s="42" t="s">
        <v>5</v>
      </c>
      <c r="B5697" s="44" t="s">
        <v>15</v>
      </c>
      <c r="C5697" s="44" t="s">
        <v>57</v>
      </c>
      <c r="D5697" s="43">
        <v>-211745.23299999998</v>
      </c>
      <c r="E5697" s="43">
        <v>201856.38199999998</v>
      </c>
      <c r="F5697" s="45">
        <v>-79240</v>
      </c>
      <c r="G5697" s="45">
        <v>-26300</v>
      </c>
      <c r="H5697" s="45">
        <v>-19190</v>
      </c>
      <c r="I5697" s="55">
        <f>pro[[#This Row],[Admin expenses 3]]+pro[[#This Row],[Admin expenses 2]]+pro[[#This Row],[Admin expenses 1]]+pro[[#This Row],[COGS]]</f>
        <v>77126.381999999983</v>
      </c>
      <c r="J5697" s="55">
        <f>pro[[#This Row],[Revenue]]+pro[[#This Row],[AdminExp]]</f>
        <v>-134618.851</v>
      </c>
      <c r="K5697" s="83">
        <f>pro[[#This Row],[Profit]]/pro[[#This Row],[Revenue]]</f>
        <v>0.63575859108006461</v>
      </c>
      <c r="L5697" s="56">
        <f t="shared" si="88"/>
        <v>6</v>
      </c>
      <c r="M5697" s="82" t="str">
        <f>"Q"&amp;" "&amp;VLOOKUP(pro[[#This Row],[Period]],Mapping!A:B,2,0)</f>
        <v>Q 2</v>
      </c>
      <c r="N5697"/>
    </row>
    <row r="5698" spans="1:14" ht="11.25" customHeight="1" x14ac:dyDescent="0.2">
      <c r="A5698" s="42" t="s">
        <v>5</v>
      </c>
      <c r="B5698" s="44" t="s">
        <v>15</v>
      </c>
      <c r="C5698" s="44" t="s">
        <v>57</v>
      </c>
      <c r="D5698" s="43">
        <v>1265647.152</v>
      </c>
      <c r="E5698" s="43">
        <v>-1210345.122</v>
      </c>
      <c r="F5698" s="45">
        <v>-105650</v>
      </c>
      <c r="G5698" s="45">
        <v>-36720</v>
      </c>
      <c r="H5698" s="45">
        <v>-41680</v>
      </c>
      <c r="I5698" s="55">
        <f>pro[[#This Row],[Admin expenses 3]]+pro[[#This Row],[Admin expenses 2]]+pro[[#This Row],[Admin expenses 1]]+pro[[#This Row],[COGS]]</f>
        <v>-1394395.122</v>
      </c>
      <c r="J5698" s="55">
        <f>pro[[#This Row],[Revenue]]+pro[[#This Row],[AdminExp]]</f>
        <v>-128747.96999999997</v>
      </c>
      <c r="K5698" s="83">
        <f>pro[[#This Row],[Profit]]/pro[[#This Row],[Revenue]]</f>
        <v>-0.10172501063708787</v>
      </c>
      <c r="L5698" s="56">
        <f t="shared" ref="L5698:L5761" si="89">MONTH(DATEVALUE(A5698&amp;"1"))</f>
        <v>6</v>
      </c>
      <c r="M5698" s="82" t="str">
        <f>"Q"&amp;" "&amp;VLOOKUP(pro[[#This Row],[Period]],Mapping!A:B,2,0)</f>
        <v>Q 2</v>
      </c>
      <c r="N5698"/>
    </row>
    <row r="5699" spans="1:14" ht="11.25" customHeight="1" x14ac:dyDescent="0.2">
      <c r="A5699" s="42" t="s">
        <v>5</v>
      </c>
      <c r="B5699" s="44" t="s">
        <v>15</v>
      </c>
      <c r="C5699" s="44" t="s">
        <v>57</v>
      </c>
      <c r="D5699" s="43">
        <v>40713.490999999995</v>
      </c>
      <c r="E5699" s="43">
        <v>-15344.944999999998</v>
      </c>
      <c r="F5699" s="45">
        <v>-17970</v>
      </c>
      <c r="G5699" s="45">
        <v>-26750</v>
      </c>
      <c r="H5699" s="45">
        <v>-67170</v>
      </c>
      <c r="I5699" s="55">
        <f>pro[[#This Row],[Admin expenses 3]]+pro[[#This Row],[Admin expenses 2]]+pro[[#This Row],[Admin expenses 1]]+pro[[#This Row],[COGS]]</f>
        <v>-127234.94499999999</v>
      </c>
      <c r="J5699" s="55">
        <f>pro[[#This Row],[Revenue]]+pro[[#This Row],[AdminExp]]</f>
        <v>-86521.453999999998</v>
      </c>
      <c r="K5699" s="83">
        <f>pro[[#This Row],[Profit]]/pro[[#This Row],[Revenue]]</f>
        <v>-2.1251298249025123</v>
      </c>
      <c r="L5699" s="56">
        <f t="shared" si="89"/>
        <v>6</v>
      </c>
      <c r="M5699" s="82" t="str">
        <f>"Q"&amp;" "&amp;VLOOKUP(pro[[#This Row],[Period]],Mapping!A:B,2,0)</f>
        <v>Q 2</v>
      </c>
      <c r="N5699"/>
    </row>
    <row r="5700" spans="1:14" ht="11.25" customHeight="1" x14ac:dyDescent="0.2">
      <c r="A5700" s="42" t="s">
        <v>5</v>
      </c>
      <c r="B5700" s="44" t="s">
        <v>15</v>
      </c>
      <c r="C5700" s="44" t="s">
        <v>57</v>
      </c>
      <c r="D5700" s="43">
        <v>97528.865000000005</v>
      </c>
      <c r="E5700" s="43">
        <v>-29310.371999999996</v>
      </c>
      <c r="F5700" s="45">
        <v>-91690</v>
      </c>
      <c r="G5700" s="45">
        <v>-36790</v>
      </c>
      <c r="H5700" s="45">
        <v>-58870</v>
      </c>
      <c r="I5700" s="55">
        <f>pro[[#This Row],[Admin expenses 3]]+pro[[#This Row],[Admin expenses 2]]+pro[[#This Row],[Admin expenses 1]]+pro[[#This Row],[COGS]]</f>
        <v>-216660.372</v>
      </c>
      <c r="J5700" s="55">
        <f>pro[[#This Row],[Revenue]]+pro[[#This Row],[AdminExp]]</f>
        <v>-119131.507</v>
      </c>
      <c r="K5700" s="83">
        <f>pro[[#This Row],[Profit]]/pro[[#This Row],[Revenue]]</f>
        <v>-1.2214999836202338</v>
      </c>
      <c r="L5700" s="56">
        <f t="shared" si="89"/>
        <v>6</v>
      </c>
      <c r="M5700" s="82" t="str">
        <f>"Q"&amp;" "&amp;VLOOKUP(pro[[#This Row],[Period]],Mapping!A:B,2,0)</f>
        <v>Q 2</v>
      </c>
      <c r="N5700"/>
    </row>
    <row r="5701" spans="1:14" ht="11.25" customHeight="1" x14ac:dyDescent="0.2">
      <c r="A5701" s="42" t="s">
        <v>5</v>
      </c>
      <c r="B5701" s="44" t="s">
        <v>15</v>
      </c>
      <c r="C5701" s="44" t="s">
        <v>57</v>
      </c>
      <c r="D5701" s="43">
        <v>35577.842999999993</v>
      </c>
      <c r="E5701" s="43">
        <v>-9001.1669999999995</v>
      </c>
      <c r="F5701" s="45">
        <v>-87180</v>
      </c>
      <c r="G5701" s="45">
        <v>-21440</v>
      </c>
      <c r="H5701" s="45">
        <v>-47930</v>
      </c>
      <c r="I5701" s="55">
        <f>pro[[#This Row],[Admin expenses 3]]+pro[[#This Row],[Admin expenses 2]]+pro[[#This Row],[Admin expenses 1]]+pro[[#This Row],[COGS]]</f>
        <v>-165551.16699999999</v>
      </c>
      <c r="J5701" s="55">
        <f>pro[[#This Row],[Revenue]]+pro[[#This Row],[AdminExp]]</f>
        <v>-129973.32399999999</v>
      </c>
      <c r="K5701" s="83">
        <f>pro[[#This Row],[Profit]]/pro[[#This Row],[Revenue]]</f>
        <v>-3.653209780030791</v>
      </c>
      <c r="L5701" s="56">
        <f t="shared" si="89"/>
        <v>6</v>
      </c>
      <c r="M5701" s="82" t="str">
        <f>"Q"&amp;" "&amp;VLOOKUP(pro[[#This Row],[Period]],Mapping!A:B,2,0)</f>
        <v>Q 2</v>
      </c>
      <c r="N5701"/>
    </row>
    <row r="5702" spans="1:14" ht="11.25" customHeight="1" x14ac:dyDescent="0.2">
      <c r="A5702" s="42" t="s">
        <v>5</v>
      </c>
      <c r="B5702" s="44" t="s">
        <v>15</v>
      </c>
      <c r="C5702" s="44" t="s">
        <v>58</v>
      </c>
      <c r="D5702" s="43">
        <v>3536.1759999999999</v>
      </c>
      <c r="E5702" s="43">
        <v>-4260.5010000000002</v>
      </c>
      <c r="F5702" s="45">
        <v>-32810</v>
      </c>
      <c r="G5702" s="45">
        <v>-61120</v>
      </c>
      <c r="H5702" s="45">
        <v>-82330</v>
      </c>
      <c r="I5702" s="55">
        <f>pro[[#This Row],[Admin expenses 3]]+pro[[#This Row],[Admin expenses 2]]+pro[[#This Row],[Admin expenses 1]]+pro[[#This Row],[COGS]]</f>
        <v>-180520.50099999999</v>
      </c>
      <c r="J5702" s="55">
        <f>pro[[#This Row],[Revenue]]+pro[[#This Row],[AdminExp]]</f>
        <v>-176984.32499999998</v>
      </c>
      <c r="K5702" s="83">
        <f>pro[[#This Row],[Profit]]/pro[[#This Row],[Revenue]]</f>
        <v>-50.049636952459373</v>
      </c>
      <c r="L5702" s="56">
        <f t="shared" si="89"/>
        <v>6</v>
      </c>
      <c r="M5702" s="82" t="str">
        <f>"Q"&amp;" "&amp;VLOOKUP(pro[[#This Row],[Period]],Mapping!A:B,2,0)</f>
        <v>Q 2</v>
      </c>
      <c r="N5702"/>
    </row>
    <row r="5703" spans="1:14" ht="11.25" customHeight="1" x14ac:dyDescent="0.2">
      <c r="A5703" s="42" t="s">
        <v>5</v>
      </c>
      <c r="B5703" s="44" t="s">
        <v>15</v>
      </c>
      <c r="C5703" s="44" t="s">
        <v>59</v>
      </c>
      <c r="D5703" s="43">
        <v>125488.44699999999</v>
      </c>
      <c r="E5703" s="43">
        <v>-38928.420999999995</v>
      </c>
      <c r="F5703" s="45">
        <v>-60370</v>
      </c>
      <c r="G5703" s="45">
        <v>-74640</v>
      </c>
      <c r="H5703" s="45">
        <v>-46370</v>
      </c>
      <c r="I5703" s="55">
        <f>pro[[#This Row],[Admin expenses 3]]+pro[[#This Row],[Admin expenses 2]]+pro[[#This Row],[Admin expenses 1]]+pro[[#This Row],[COGS]]</f>
        <v>-220308.421</v>
      </c>
      <c r="J5703" s="55">
        <f>pro[[#This Row],[Revenue]]+pro[[#This Row],[AdminExp]]</f>
        <v>-94819.974000000017</v>
      </c>
      <c r="K5703" s="83">
        <f>pro[[#This Row],[Profit]]/pro[[#This Row],[Revenue]]</f>
        <v>-0.75560719944203336</v>
      </c>
      <c r="L5703" s="56">
        <f t="shared" si="89"/>
        <v>6</v>
      </c>
      <c r="M5703" s="82" t="str">
        <f>"Q"&amp;" "&amp;VLOOKUP(pro[[#This Row],[Period]],Mapping!A:B,2,0)</f>
        <v>Q 2</v>
      </c>
      <c r="N5703"/>
    </row>
    <row r="5704" spans="1:14" ht="11.25" customHeight="1" x14ac:dyDescent="0.2">
      <c r="A5704" s="42" t="s">
        <v>5</v>
      </c>
      <c r="B5704" s="44" t="s">
        <v>15</v>
      </c>
      <c r="C5704" s="44" t="s">
        <v>57</v>
      </c>
      <c r="D5704" s="43">
        <v>101319.848</v>
      </c>
      <c r="E5704" s="43">
        <v>-20551.37</v>
      </c>
      <c r="F5704" s="45">
        <v>-79150</v>
      </c>
      <c r="G5704" s="45">
        <v>-102870</v>
      </c>
      <c r="H5704" s="45">
        <v>-14910</v>
      </c>
      <c r="I5704" s="55">
        <f>pro[[#This Row],[Admin expenses 3]]+pro[[#This Row],[Admin expenses 2]]+pro[[#This Row],[Admin expenses 1]]+pro[[#This Row],[COGS]]</f>
        <v>-217481.37</v>
      </c>
      <c r="J5704" s="55">
        <f>pro[[#This Row],[Revenue]]+pro[[#This Row],[AdminExp]]</f>
        <v>-116161.522</v>
      </c>
      <c r="K5704" s="83">
        <f>pro[[#This Row],[Profit]]/pro[[#This Row],[Revenue]]</f>
        <v>-1.1464833820121798</v>
      </c>
      <c r="L5704" s="56">
        <f t="shared" si="89"/>
        <v>6</v>
      </c>
      <c r="M5704" s="82" t="str">
        <f>"Q"&amp;" "&amp;VLOOKUP(pro[[#This Row],[Period]],Mapping!A:B,2,0)</f>
        <v>Q 2</v>
      </c>
      <c r="N5704"/>
    </row>
    <row r="5705" spans="1:14" ht="11.25" customHeight="1" x14ac:dyDescent="0.2">
      <c r="A5705" s="42" t="s">
        <v>5</v>
      </c>
      <c r="B5705" s="44" t="s">
        <v>15</v>
      </c>
      <c r="C5705" s="44" t="s">
        <v>57</v>
      </c>
      <c r="D5705" s="43">
        <v>43563.078999999998</v>
      </c>
      <c r="E5705" s="43">
        <v>-26604.312000000002</v>
      </c>
      <c r="F5705" s="45">
        <v>-61060</v>
      </c>
      <c r="G5705" s="45">
        <v>-76750</v>
      </c>
      <c r="H5705" s="45">
        <v>-76980</v>
      </c>
      <c r="I5705" s="55">
        <f>pro[[#This Row],[Admin expenses 3]]+pro[[#This Row],[Admin expenses 2]]+pro[[#This Row],[Admin expenses 1]]+pro[[#This Row],[COGS]]</f>
        <v>-241394.31200000001</v>
      </c>
      <c r="J5705" s="55">
        <f>pro[[#This Row],[Revenue]]+pro[[#This Row],[AdminExp]]</f>
        <v>-197831.23300000001</v>
      </c>
      <c r="K5705" s="83">
        <f>pro[[#This Row],[Profit]]/pro[[#This Row],[Revenue]]</f>
        <v>-4.541259193364179</v>
      </c>
      <c r="L5705" s="56">
        <f t="shared" si="89"/>
        <v>6</v>
      </c>
      <c r="M5705" s="82" t="str">
        <f>"Q"&amp;" "&amp;VLOOKUP(pro[[#This Row],[Period]],Mapping!A:B,2,0)</f>
        <v>Q 2</v>
      </c>
      <c r="N5705"/>
    </row>
    <row r="5706" spans="1:14" ht="11.25" customHeight="1" x14ac:dyDescent="0.2">
      <c r="A5706" s="42" t="s">
        <v>5</v>
      </c>
      <c r="B5706" s="44" t="s">
        <v>15</v>
      </c>
      <c r="C5706" s="44" t="s">
        <v>57</v>
      </c>
      <c r="D5706" s="43">
        <v>38272.016999999993</v>
      </c>
      <c r="E5706" s="43">
        <v>-40468.938999999998</v>
      </c>
      <c r="F5706" s="45">
        <v>-27580</v>
      </c>
      <c r="G5706" s="45">
        <v>-66320</v>
      </c>
      <c r="H5706" s="45">
        <v>-42600</v>
      </c>
      <c r="I5706" s="55">
        <f>pro[[#This Row],[Admin expenses 3]]+pro[[#This Row],[Admin expenses 2]]+pro[[#This Row],[Admin expenses 1]]+pro[[#This Row],[COGS]]</f>
        <v>-176968.93900000001</v>
      </c>
      <c r="J5706" s="55">
        <f>pro[[#This Row],[Revenue]]+pro[[#This Row],[AdminExp]]</f>
        <v>-138696.92200000002</v>
      </c>
      <c r="K5706" s="83">
        <f>pro[[#This Row],[Profit]]/pro[[#This Row],[Revenue]]</f>
        <v>-3.6239773304866594</v>
      </c>
      <c r="L5706" s="56">
        <f t="shared" si="89"/>
        <v>6</v>
      </c>
      <c r="M5706" s="82" t="str">
        <f>"Q"&amp;" "&amp;VLOOKUP(pro[[#This Row],[Period]],Mapping!A:B,2,0)</f>
        <v>Q 2</v>
      </c>
      <c r="N5706"/>
    </row>
    <row r="5707" spans="1:14" ht="11.25" customHeight="1" x14ac:dyDescent="0.2">
      <c r="A5707" s="42" t="s">
        <v>5</v>
      </c>
      <c r="B5707" s="44" t="s">
        <v>15</v>
      </c>
      <c r="C5707" s="44" t="s">
        <v>58</v>
      </c>
      <c r="D5707" s="43">
        <v>26169.108</v>
      </c>
      <c r="E5707" s="43">
        <v>-4287.4439999999995</v>
      </c>
      <c r="F5707" s="45">
        <v>-48670</v>
      </c>
      <c r="G5707" s="45">
        <v>-25800</v>
      </c>
      <c r="H5707" s="45">
        <v>-66300</v>
      </c>
      <c r="I5707" s="55">
        <f>pro[[#This Row],[Admin expenses 3]]+pro[[#This Row],[Admin expenses 2]]+pro[[#This Row],[Admin expenses 1]]+pro[[#This Row],[COGS]]</f>
        <v>-145057.44399999999</v>
      </c>
      <c r="J5707" s="55">
        <f>pro[[#This Row],[Revenue]]+pro[[#This Row],[AdminExp]]</f>
        <v>-118888.33599999998</v>
      </c>
      <c r="K5707" s="83">
        <f>pro[[#This Row],[Profit]]/pro[[#This Row],[Revenue]]</f>
        <v>-4.5430794202079792</v>
      </c>
      <c r="L5707" s="56">
        <f t="shared" si="89"/>
        <v>6</v>
      </c>
      <c r="M5707" s="82" t="str">
        <f>"Q"&amp;" "&amp;VLOOKUP(pro[[#This Row],[Period]],Mapping!A:B,2,0)</f>
        <v>Q 2</v>
      </c>
      <c r="N5707"/>
    </row>
    <row r="5708" spans="1:14" ht="11.25" customHeight="1" x14ac:dyDescent="0.2">
      <c r="A5708" s="42" t="s">
        <v>5</v>
      </c>
      <c r="B5708" s="44" t="s">
        <v>15</v>
      </c>
      <c r="C5708" s="44" t="s">
        <v>59</v>
      </c>
      <c r="D5708" s="43">
        <v>143828.74799999999</v>
      </c>
      <c r="E5708" s="43">
        <v>-10796.659999999998</v>
      </c>
      <c r="F5708" s="45">
        <v>-48420</v>
      </c>
      <c r="G5708" s="45">
        <v>-106110</v>
      </c>
      <c r="H5708" s="45">
        <v>-22010</v>
      </c>
      <c r="I5708" s="55">
        <f>pro[[#This Row],[Admin expenses 3]]+pro[[#This Row],[Admin expenses 2]]+pro[[#This Row],[Admin expenses 1]]+pro[[#This Row],[COGS]]</f>
        <v>-187336.66</v>
      </c>
      <c r="J5708" s="55">
        <f>pro[[#This Row],[Revenue]]+pro[[#This Row],[AdminExp]]</f>
        <v>-43507.912000000011</v>
      </c>
      <c r="K5708" s="83">
        <f>pro[[#This Row],[Profit]]/pro[[#This Row],[Revenue]]</f>
        <v>-0.30249802355228744</v>
      </c>
      <c r="L5708" s="56">
        <f t="shared" si="89"/>
        <v>6</v>
      </c>
      <c r="M5708" s="82" t="str">
        <f>"Q"&amp;" "&amp;VLOOKUP(pro[[#This Row],[Period]],Mapping!A:B,2,0)</f>
        <v>Q 2</v>
      </c>
      <c r="N5708"/>
    </row>
    <row r="5709" spans="1:14" ht="11.25" customHeight="1" x14ac:dyDescent="0.2">
      <c r="A5709" s="42" t="s">
        <v>5</v>
      </c>
      <c r="B5709" s="44" t="s">
        <v>15</v>
      </c>
      <c r="C5709" s="44" t="s">
        <v>57</v>
      </c>
      <c r="D5709" s="43">
        <v>8503.9289999999983</v>
      </c>
      <c r="E5709" s="43">
        <v>-2609.3269999999998</v>
      </c>
      <c r="F5709" s="45">
        <v>-22250</v>
      </c>
      <c r="G5709" s="45">
        <v>-42260</v>
      </c>
      <c r="H5709" s="45">
        <v>-36020</v>
      </c>
      <c r="I5709" s="55">
        <f>pro[[#This Row],[Admin expenses 3]]+pro[[#This Row],[Admin expenses 2]]+pro[[#This Row],[Admin expenses 1]]+pro[[#This Row],[COGS]]</f>
        <v>-103139.327</v>
      </c>
      <c r="J5709" s="55">
        <f>pro[[#This Row],[Revenue]]+pro[[#This Row],[AdminExp]]</f>
        <v>-94635.398000000001</v>
      </c>
      <c r="K5709" s="83">
        <f>pro[[#This Row],[Profit]]/pro[[#This Row],[Revenue]]</f>
        <v>-11.128432281125585</v>
      </c>
      <c r="L5709" s="56">
        <f t="shared" si="89"/>
        <v>6</v>
      </c>
      <c r="M5709" s="82" t="str">
        <f>"Q"&amp;" "&amp;VLOOKUP(pro[[#This Row],[Period]],Mapping!A:B,2,0)</f>
        <v>Q 2</v>
      </c>
      <c r="N5709"/>
    </row>
    <row r="5710" spans="1:14" ht="11.25" customHeight="1" x14ac:dyDescent="0.2">
      <c r="A5710" s="42" t="s">
        <v>5</v>
      </c>
      <c r="B5710" s="44" t="s">
        <v>15</v>
      </c>
      <c r="C5710" s="44" t="s">
        <v>57</v>
      </c>
      <c r="D5710" s="43">
        <v>153802.59299999999</v>
      </c>
      <c r="E5710" s="43">
        <v>-65661.554000000004</v>
      </c>
      <c r="F5710" s="45">
        <v>-41380</v>
      </c>
      <c r="G5710" s="45">
        <v>-17800</v>
      </c>
      <c r="H5710" s="45">
        <v>-86860</v>
      </c>
      <c r="I5710" s="55">
        <f>pro[[#This Row],[Admin expenses 3]]+pro[[#This Row],[Admin expenses 2]]+pro[[#This Row],[Admin expenses 1]]+pro[[#This Row],[COGS]]</f>
        <v>-211701.554</v>
      </c>
      <c r="J5710" s="55">
        <f>pro[[#This Row],[Revenue]]+pro[[#This Row],[AdminExp]]</f>
        <v>-57898.96100000001</v>
      </c>
      <c r="K5710" s="83">
        <f>pro[[#This Row],[Profit]]/pro[[#This Row],[Revenue]]</f>
        <v>-0.37644983657720266</v>
      </c>
      <c r="L5710" s="56">
        <f t="shared" si="89"/>
        <v>6</v>
      </c>
      <c r="M5710" s="82" t="str">
        <f>"Q"&amp;" "&amp;VLOOKUP(pro[[#This Row],[Period]],Mapping!A:B,2,0)</f>
        <v>Q 2</v>
      </c>
      <c r="N5710"/>
    </row>
    <row r="5711" spans="1:14" ht="11.25" customHeight="1" x14ac:dyDescent="0.2">
      <c r="A5711" s="42" t="s">
        <v>5</v>
      </c>
      <c r="B5711" s="44" t="s">
        <v>15</v>
      </c>
      <c r="C5711" s="44" t="s">
        <v>58</v>
      </c>
      <c r="D5711" s="43">
        <v>81697.489999999991</v>
      </c>
      <c r="E5711" s="43">
        <v>-9184.5389999999989</v>
      </c>
      <c r="F5711" s="45">
        <v>-83710</v>
      </c>
      <c r="G5711" s="45">
        <v>-45600</v>
      </c>
      <c r="H5711" s="45">
        <v>-100720</v>
      </c>
      <c r="I5711" s="55">
        <f>pro[[#This Row],[Admin expenses 3]]+pro[[#This Row],[Admin expenses 2]]+pro[[#This Row],[Admin expenses 1]]+pro[[#This Row],[COGS]]</f>
        <v>-239214.53899999999</v>
      </c>
      <c r="J5711" s="55">
        <f>pro[[#This Row],[Revenue]]+pro[[#This Row],[AdminExp]]</f>
        <v>-157517.049</v>
      </c>
      <c r="K5711" s="83">
        <f>pro[[#This Row],[Profit]]/pro[[#This Row],[Revenue]]</f>
        <v>-1.9280524897398932</v>
      </c>
      <c r="L5711" s="56">
        <f t="shared" si="89"/>
        <v>6</v>
      </c>
      <c r="M5711" s="82" t="str">
        <f>"Q"&amp;" "&amp;VLOOKUP(pro[[#This Row],[Period]],Mapping!A:B,2,0)</f>
        <v>Q 2</v>
      </c>
      <c r="N5711"/>
    </row>
    <row r="5712" spans="1:14" ht="11.25" customHeight="1" x14ac:dyDescent="0.2">
      <c r="A5712" s="42" t="s">
        <v>5</v>
      </c>
      <c r="B5712" s="44" t="s">
        <v>15</v>
      </c>
      <c r="C5712" s="44" t="s">
        <v>59</v>
      </c>
      <c r="D5712" s="43">
        <v>33613.307000000001</v>
      </c>
      <c r="E5712" s="43">
        <v>-5853.6309999999994</v>
      </c>
      <c r="F5712" s="45">
        <v>-79530</v>
      </c>
      <c r="G5712" s="45">
        <v>-72760</v>
      </c>
      <c r="H5712" s="45">
        <v>-93400</v>
      </c>
      <c r="I5712" s="55">
        <f>pro[[#This Row],[Admin expenses 3]]+pro[[#This Row],[Admin expenses 2]]+pro[[#This Row],[Admin expenses 1]]+pro[[#This Row],[COGS]]</f>
        <v>-251543.63099999999</v>
      </c>
      <c r="J5712" s="55">
        <f>pro[[#This Row],[Revenue]]+pro[[#This Row],[AdminExp]]</f>
        <v>-217930.32399999999</v>
      </c>
      <c r="K5712" s="83">
        <f>pro[[#This Row],[Profit]]/pro[[#This Row],[Revenue]]</f>
        <v>-6.4834538297585533</v>
      </c>
      <c r="L5712" s="56">
        <f t="shared" si="89"/>
        <v>6</v>
      </c>
      <c r="M5712" s="82" t="str">
        <f>"Q"&amp;" "&amp;VLOOKUP(pro[[#This Row],[Period]],Mapping!A:B,2,0)</f>
        <v>Q 2</v>
      </c>
      <c r="N5712"/>
    </row>
    <row r="5713" spans="1:14" ht="11.25" customHeight="1" x14ac:dyDescent="0.2">
      <c r="A5713" s="42" t="s">
        <v>5</v>
      </c>
      <c r="B5713" s="44" t="s">
        <v>15</v>
      </c>
      <c r="C5713" s="44" t="s">
        <v>57</v>
      </c>
      <c r="D5713" s="43">
        <v>60020.849000000002</v>
      </c>
      <c r="E5713" s="43">
        <v>-9355.646999999999</v>
      </c>
      <c r="F5713" s="45">
        <v>-30740</v>
      </c>
      <c r="G5713" s="45">
        <v>-95110</v>
      </c>
      <c r="H5713" s="45">
        <v>-24400</v>
      </c>
      <c r="I5713" s="55">
        <f>pro[[#This Row],[Admin expenses 3]]+pro[[#This Row],[Admin expenses 2]]+pro[[#This Row],[Admin expenses 1]]+pro[[#This Row],[COGS]]</f>
        <v>-159605.647</v>
      </c>
      <c r="J5713" s="55">
        <f>pro[[#This Row],[Revenue]]+pro[[#This Row],[AdminExp]]</f>
        <v>-99584.797999999995</v>
      </c>
      <c r="K5713" s="83">
        <f>pro[[#This Row],[Profit]]/pro[[#This Row],[Revenue]]</f>
        <v>-1.6591700993766347</v>
      </c>
      <c r="L5713" s="56">
        <f t="shared" si="89"/>
        <v>6</v>
      </c>
      <c r="M5713" s="82" t="str">
        <f>"Q"&amp;" "&amp;VLOOKUP(pro[[#This Row],[Period]],Mapping!A:B,2,0)</f>
        <v>Q 2</v>
      </c>
      <c r="N5713"/>
    </row>
    <row r="5714" spans="1:14" ht="11.25" customHeight="1" x14ac:dyDescent="0.2">
      <c r="A5714" s="42" t="s">
        <v>5</v>
      </c>
      <c r="B5714" s="44" t="s">
        <v>15</v>
      </c>
      <c r="C5714" s="44" t="s">
        <v>57</v>
      </c>
      <c r="D5714" s="43">
        <v>27074.285</v>
      </c>
      <c r="E5714" s="43">
        <v>-4011.616</v>
      </c>
      <c r="F5714" s="45">
        <v>-100240</v>
      </c>
      <c r="G5714" s="45">
        <v>-36920</v>
      </c>
      <c r="H5714" s="45">
        <v>-106630</v>
      </c>
      <c r="I5714" s="55">
        <f>pro[[#This Row],[Admin expenses 3]]+pro[[#This Row],[Admin expenses 2]]+pro[[#This Row],[Admin expenses 1]]+pro[[#This Row],[COGS]]</f>
        <v>-247801.61600000001</v>
      </c>
      <c r="J5714" s="55">
        <f>pro[[#This Row],[Revenue]]+pro[[#This Row],[AdminExp]]</f>
        <v>-220727.33100000001</v>
      </c>
      <c r="K5714" s="83">
        <f>pro[[#This Row],[Profit]]/pro[[#This Row],[Revenue]]</f>
        <v>-8.1526559611823544</v>
      </c>
      <c r="L5714" s="56">
        <f t="shared" si="89"/>
        <v>6</v>
      </c>
      <c r="M5714" s="82" t="str">
        <f>"Q"&amp;" "&amp;VLOOKUP(pro[[#This Row],[Period]],Mapping!A:B,2,0)</f>
        <v>Q 2</v>
      </c>
      <c r="N5714"/>
    </row>
    <row r="5715" spans="1:14" ht="11.25" customHeight="1" x14ac:dyDescent="0.2">
      <c r="A5715" s="42" t="s">
        <v>5</v>
      </c>
      <c r="B5715" s="44" t="s">
        <v>15</v>
      </c>
      <c r="C5715" s="44" t="s">
        <v>58</v>
      </c>
      <c r="D5715" s="43">
        <v>9395.1129999999994</v>
      </c>
      <c r="E5715" s="43">
        <v>-4012.5119999999997</v>
      </c>
      <c r="F5715" s="45">
        <v>-97930</v>
      </c>
      <c r="G5715" s="45">
        <v>-73860</v>
      </c>
      <c r="H5715" s="45">
        <v>-103780</v>
      </c>
      <c r="I5715" s="55">
        <f>pro[[#This Row],[Admin expenses 3]]+pro[[#This Row],[Admin expenses 2]]+pro[[#This Row],[Admin expenses 1]]+pro[[#This Row],[COGS]]</f>
        <v>-279582.51199999999</v>
      </c>
      <c r="J5715" s="55">
        <f>pro[[#This Row],[Revenue]]+pro[[#This Row],[AdminExp]]</f>
        <v>-270187.39899999998</v>
      </c>
      <c r="K5715" s="83">
        <f>pro[[#This Row],[Profit]]/pro[[#This Row],[Revenue]]</f>
        <v>-28.758291571373331</v>
      </c>
      <c r="L5715" s="56">
        <f t="shared" si="89"/>
        <v>6</v>
      </c>
      <c r="M5715" s="82" t="str">
        <f>"Q"&amp;" "&amp;VLOOKUP(pro[[#This Row],[Period]],Mapping!A:B,2,0)</f>
        <v>Q 2</v>
      </c>
      <c r="N5715"/>
    </row>
    <row r="5716" spans="1:14" ht="11.25" customHeight="1" x14ac:dyDescent="0.2">
      <c r="A5716" s="42" t="s">
        <v>5</v>
      </c>
      <c r="B5716" s="44" t="s">
        <v>15</v>
      </c>
      <c r="C5716" s="44" t="s">
        <v>59</v>
      </c>
      <c r="D5716" s="43">
        <v>38655.525999999998</v>
      </c>
      <c r="E5716" s="43">
        <v>-21350.462</v>
      </c>
      <c r="F5716" s="45">
        <v>-35170</v>
      </c>
      <c r="G5716" s="45">
        <v>-20450</v>
      </c>
      <c r="H5716" s="45">
        <v>-102770</v>
      </c>
      <c r="I5716" s="55">
        <f>pro[[#This Row],[Admin expenses 3]]+pro[[#This Row],[Admin expenses 2]]+pro[[#This Row],[Admin expenses 1]]+pro[[#This Row],[COGS]]</f>
        <v>-179740.462</v>
      </c>
      <c r="J5716" s="55">
        <f>pro[[#This Row],[Revenue]]+pro[[#This Row],[AdminExp]]</f>
        <v>-141084.93599999999</v>
      </c>
      <c r="K5716" s="83">
        <f>pro[[#This Row],[Profit]]/pro[[#This Row],[Revenue]]</f>
        <v>-3.6497999276998585</v>
      </c>
      <c r="L5716" s="56">
        <f t="shared" si="89"/>
        <v>6</v>
      </c>
      <c r="M5716" s="82" t="str">
        <f>"Q"&amp;" "&amp;VLOOKUP(pro[[#This Row],[Period]],Mapping!A:B,2,0)</f>
        <v>Q 2</v>
      </c>
      <c r="N5716"/>
    </row>
    <row r="5717" spans="1:14" ht="11.25" customHeight="1" x14ac:dyDescent="0.2">
      <c r="A5717" s="42" t="s">
        <v>5</v>
      </c>
      <c r="B5717" s="44" t="s">
        <v>15</v>
      </c>
      <c r="C5717" s="44" t="s">
        <v>60</v>
      </c>
      <c r="D5717" s="43">
        <v>69119.18299999999</v>
      </c>
      <c r="E5717" s="43">
        <v>-54817.916999999994</v>
      </c>
      <c r="F5717" s="45">
        <v>-38960</v>
      </c>
      <c r="G5717" s="45">
        <v>-21430</v>
      </c>
      <c r="H5717" s="45">
        <v>-83570</v>
      </c>
      <c r="I5717" s="55">
        <f>pro[[#This Row],[Admin expenses 3]]+pro[[#This Row],[Admin expenses 2]]+pro[[#This Row],[Admin expenses 1]]+pro[[#This Row],[COGS]]</f>
        <v>-198777.91699999999</v>
      </c>
      <c r="J5717" s="55">
        <f>pro[[#This Row],[Revenue]]+pro[[#This Row],[AdminExp]]</f>
        <v>-129658.734</v>
      </c>
      <c r="K5717" s="83">
        <f>pro[[#This Row],[Profit]]/pro[[#This Row],[Revenue]]</f>
        <v>-1.8758719124327614</v>
      </c>
      <c r="L5717" s="56">
        <f t="shared" si="89"/>
        <v>6</v>
      </c>
      <c r="M5717" s="82" t="str">
        <f>"Q"&amp;" "&amp;VLOOKUP(pro[[#This Row],[Period]],Mapping!A:B,2,0)</f>
        <v>Q 2</v>
      </c>
      <c r="N5717"/>
    </row>
    <row r="5718" spans="1:14" ht="11.25" customHeight="1" x14ac:dyDescent="0.2">
      <c r="A5718" s="42" t="s">
        <v>5</v>
      </c>
      <c r="B5718" s="44" t="s">
        <v>15</v>
      </c>
      <c r="C5718" s="44" t="s">
        <v>57</v>
      </c>
      <c r="D5718" s="43">
        <v>78826.23</v>
      </c>
      <c r="E5718" s="43">
        <v>-43076.684000000001</v>
      </c>
      <c r="F5718" s="45">
        <v>-19730</v>
      </c>
      <c r="G5718" s="45">
        <v>-12880</v>
      </c>
      <c r="H5718" s="45">
        <v>-12520</v>
      </c>
      <c r="I5718" s="55">
        <f>pro[[#This Row],[Admin expenses 3]]+pro[[#This Row],[Admin expenses 2]]+pro[[#This Row],[Admin expenses 1]]+pro[[#This Row],[COGS]]</f>
        <v>-88206.684000000008</v>
      </c>
      <c r="J5718" s="55">
        <f>pro[[#This Row],[Revenue]]+pro[[#This Row],[AdminExp]]</f>
        <v>-9380.4540000000125</v>
      </c>
      <c r="K5718" s="83">
        <f>pro[[#This Row],[Profit]]/pro[[#This Row],[Revenue]]</f>
        <v>-0.11900168256175657</v>
      </c>
      <c r="L5718" s="56">
        <f t="shared" si="89"/>
        <v>6</v>
      </c>
      <c r="M5718" s="82" t="str">
        <f>"Q"&amp;" "&amp;VLOOKUP(pro[[#This Row],[Period]],Mapping!A:B,2,0)</f>
        <v>Q 2</v>
      </c>
      <c r="N5718"/>
    </row>
    <row r="5719" spans="1:14" ht="11.25" customHeight="1" x14ac:dyDescent="0.2">
      <c r="A5719" s="42" t="s">
        <v>5</v>
      </c>
      <c r="B5719" s="44" t="s">
        <v>15</v>
      </c>
      <c r="C5719" s="44" t="s">
        <v>58</v>
      </c>
      <c r="D5719" s="43">
        <v>243937.87599999999</v>
      </c>
      <c r="E5719" s="43">
        <v>-297198.44699999999</v>
      </c>
      <c r="F5719" s="45">
        <v>-94520</v>
      </c>
      <c r="G5719" s="45">
        <v>-95310</v>
      </c>
      <c r="H5719" s="45">
        <v>-89070</v>
      </c>
      <c r="I5719" s="55">
        <f>pro[[#This Row],[Admin expenses 3]]+pro[[#This Row],[Admin expenses 2]]+pro[[#This Row],[Admin expenses 1]]+pro[[#This Row],[COGS]]</f>
        <v>-576098.44699999993</v>
      </c>
      <c r="J5719" s="55">
        <f>pro[[#This Row],[Revenue]]+pro[[#This Row],[AdminExp]]</f>
        <v>-332160.57099999994</v>
      </c>
      <c r="K5719" s="83">
        <f>pro[[#This Row],[Profit]]/pro[[#This Row],[Revenue]]</f>
        <v>-1.3616605032668234</v>
      </c>
      <c r="L5719" s="56">
        <f t="shared" si="89"/>
        <v>6</v>
      </c>
      <c r="M5719" s="82" t="str">
        <f>"Q"&amp;" "&amp;VLOOKUP(pro[[#This Row],[Period]],Mapping!A:B,2,0)</f>
        <v>Q 2</v>
      </c>
      <c r="N5719"/>
    </row>
    <row r="5720" spans="1:14" ht="11.25" customHeight="1" x14ac:dyDescent="0.2">
      <c r="A5720" s="42" t="s">
        <v>5</v>
      </c>
      <c r="B5720" s="44" t="s">
        <v>15</v>
      </c>
      <c r="C5720" s="44" t="s">
        <v>59</v>
      </c>
      <c r="D5720" s="43">
        <v>136992.81399999998</v>
      </c>
      <c r="E5720" s="43">
        <v>-153780.45199999999</v>
      </c>
      <c r="F5720" s="45">
        <v>-74400</v>
      </c>
      <c r="G5720" s="45">
        <v>-85910</v>
      </c>
      <c r="H5720" s="45">
        <v>-65460</v>
      </c>
      <c r="I5720" s="55">
        <f>pro[[#This Row],[Admin expenses 3]]+pro[[#This Row],[Admin expenses 2]]+pro[[#This Row],[Admin expenses 1]]+pro[[#This Row],[COGS]]</f>
        <v>-379550.45199999999</v>
      </c>
      <c r="J5720" s="55">
        <f>pro[[#This Row],[Revenue]]+pro[[#This Row],[AdminExp]]</f>
        <v>-242557.63800000001</v>
      </c>
      <c r="K5720" s="83">
        <f>pro[[#This Row],[Profit]]/pro[[#This Row],[Revenue]]</f>
        <v>-1.7705865798187053</v>
      </c>
      <c r="L5720" s="56">
        <f t="shared" si="89"/>
        <v>6</v>
      </c>
      <c r="M5720" s="82" t="str">
        <f>"Q"&amp;" "&amp;VLOOKUP(pro[[#This Row],[Period]],Mapping!A:B,2,0)</f>
        <v>Q 2</v>
      </c>
      <c r="N5720"/>
    </row>
    <row r="5721" spans="1:14" ht="11.25" customHeight="1" x14ac:dyDescent="0.2">
      <c r="A5721" s="42" t="s">
        <v>5</v>
      </c>
      <c r="B5721" s="44" t="s">
        <v>15</v>
      </c>
      <c r="C5721" s="44" t="s">
        <v>60</v>
      </c>
      <c r="D5721" s="43">
        <v>327215.38499999995</v>
      </c>
      <c r="E5721" s="43">
        <v>-75793.633999999991</v>
      </c>
      <c r="F5721" s="45">
        <v>-50900</v>
      </c>
      <c r="G5721" s="45">
        <v>-43850</v>
      </c>
      <c r="H5721" s="45">
        <v>-82620</v>
      </c>
      <c r="I5721" s="55">
        <f>pro[[#This Row],[Admin expenses 3]]+pro[[#This Row],[Admin expenses 2]]+pro[[#This Row],[Admin expenses 1]]+pro[[#This Row],[COGS]]</f>
        <v>-253163.63399999999</v>
      </c>
      <c r="J5721" s="55">
        <f>pro[[#This Row],[Revenue]]+pro[[#This Row],[AdminExp]]</f>
        <v>74051.75099999996</v>
      </c>
      <c r="K5721" s="83">
        <f>pro[[#This Row],[Profit]]/pro[[#This Row],[Revenue]]</f>
        <v>0.2263088913132858</v>
      </c>
      <c r="L5721" s="56">
        <f t="shared" si="89"/>
        <v>6</v>
      </c>
      <c r="M5721" s="82" t="str">
        <f>"Q"&amp;" "&amp;VLOOKUP(pro[[#This Row],[Period]],Mapping!A:B,2,0)</f>
        <v>Q 2</v>
      </c>
      <c r="N5721"/>
    </row>
    <row r="5722" spans="1:14" ht="11.25" customHeight="1" x14ac:dyDescent="0.2">
      <c r="A5722" s="42" t="s">
        <v>5</v>
      </c>
      <c r="B5722" s="44" t="s">
        <v>15</v>
      </c>
      <c r="C5722" s="44" t="s">
        <v>57</v>
      </c>
      <c r="D5722" s="43">
        <v>1241703.1689999998</v>
      </c>
      <c r="E5722" s="43">
        <v>-222469.821</v>
      </c>
      <c r="F5722" s="45">
        <v>-14600</v>
      </c>
      <c r="G5722" s="45">
        <v>-88670</v>
      </c>
      <c r="H5722" s="45">
        <v>-14080</v>
      </c>
      <c r="I5722" s="55">
        <f>pro[[#This Row],[Admin expenses 3]]+pro[[#This Row],[Admin expenses 2]]+pro[[#This Row],[Admin expenses 1]]+pro[[#This Row],[COGS]]</f>
        <v>-339819.821</v>
      </c>
      <c r="J5722" s="55">
        <f>pro[[#This Row],[Revenue]]+pro[[#This Row],[AdminExp]]</f>
        <v>901883.34799999977</v>
      </c>
      <c r="K5722" s="83">
        <f>pro[[#This Row],[Profit]]/pro[[#This Row],[Revenue]]</f>
        <v>0.72632765262758214</v>
      </c>
      <c r="L5722" s="56">
        <f t="shared" si="89"/>
        <v>6</v>
      </c>
      <c r="M5722" s="82" t="str">
        <f>"Q"&amp;" "&amp;VLOOKUP(pro[[#This Row],[Period]],Mapping!A:B,2,0)</f>
        <v>Q 2</v>
      </c>
      <c r="N5722"/>
    </row>
    <row r="5723" spans="1:14" ht="11.25" customHeight="1" x14ac:dyDescent="0.2">
      <c r="A5723" s="42" t="s">
        <v>5</v>
      </c>
      <c r="B5723" s="44" t="s">
        <v>15</v>
      </c>
      <c r="C5723" s="44" t="s">
        <v>58</v>
      </c>
      <c r="D5723" s="43">
        <v>83893.09599999999</v>
      </c>
      <c r="E5723" s="43">
        <v>-43696.659999999996</v>
      </c>
      <c r="F5723" s="45">
        <v>-39640</v>
      </c>
      <c r="G5723" s="45">
        <v>-65140</v>
      </c>
      <c r="H5723" s="45">
        <v>-63950</v>
      </c>
      <c r="I5723" s="55">
        <f>pro[[#This Row],[Admin expenses 3]]+pro[[#This Row],[Admin expenses 2]]+pro[[#This Row],[Admin expenses 1]]+pro[[#This Row],[COGS]]</f>
        <v>-212426.66</v>
      </c>
      <c r="J5723" s="55">
        <f>pro[[#This Row],[Revenue]]+pro[[#This Row],[AdminExp]]</f>
        <v>-128533.56400000001</v>
      </c>
      <c r="K5723" s="83">
        <f>pro[[#This Row],[Profit]]/pro[[#This Row],[Revenue]]</f>
        <v>-1.5321113432266229</v>
      </c>
      <c r="L5723" s="56">
        <f t="shared" si="89"/>
        <v>6</v>
      </c>
      <c r="M5723" s="82" t="str">
        <f>"Q"&amp;" "&amp;VLOOKUP(pro[[#This Row],[Period]],Mapping!A:B,2,0)</f>
        <v>Q 2</v>
      </c>
      <c r="N5723"/>
    </row>
    <row r="5724" spans="1:14" ht="11.25" customHeight="1" x14ac:dyDescent="0.2">
      <c r="A5724" s="42" t="s">
        <v>5</v>
      </c>
      <c r="B5724" s="44" t="s">
        <v>15</v>
      </c>
      <c r="C5724" s="44" t="s">
        <v>59</v>
      </c>
      <c r="D5724" s="43">
        <v>303962.98800000001</v>
      </c>
      <c r="E5724" s="43">
        <v>-168918.04299999998</v>
      </c>
      <c r="F5724" s="45">
        <v>-18900</v>
      </c>
      <c r="G5724" s="45">
        <v>-58060</v>
      </c>
      <c r="H5724" s="45">
        <v>-59030</v>
      </c>
      <c r="I5724" s="55">
        <f>pro[[#This Row],[Admin expenses 3]]+pro[[#This Row],[Admin expenses 2]]+pro[[#This Row],[Admin expenses 1]]+pro[[#This Row],[COGS]]</f>
        <v>-304908.04299999995</v>
      </c>
      <c r="J5724" s="55">
        <f>pro[[#This Row],[Revenue]]+pro[[#This Row],[AdminExp]]</f>
        <v>-945.05499999993481</v>
      </c>
      <c r="K5724" s="83">
        <f>pro[[#This Row],[Profit]]/pro[[#This Row],[Revenue]]</f>
        <v>-3.1091120870279602E-3</v>
      </c>
      <c r="L5724" s="56">
        <f t="shared" si="89"/>
        <v>6</v>
      </c>
      <c r="M5724" s="82" t="str">
        <f>"Q"&amp;" "&amp;VLOOKUP(pro[[#This Row],[Period]],Mapping!A:B,2,0)</f>
        <v>Q 2</v>
      </c>
      <c r="N5724"/>
    </row>
    <row r="5725" spans="1:14" ht="11.25" customHeight="1" x14ac:dyDescent="0.2">
      <c r="A5725" s="42" t="s">
        <v>5</v>
      </c>
      <c r="B5725" s="44" t="s">
        <v>15</v>
      </c>
      <c r="C5725" s="44" t="s">
        <v>60</v>
      </c>
      <c r="D5725" s="43">
        <v>321513.52799999999</v>
      </c>
      <c r="E5725" s="43">
        <v>-163949.93299999999</v>
      </c>
      <c r="F5725" s="45">
        <v>-98920</v>
      </c>
      <c r="G5725" s="45">
        <v>-50220</v>
      </c>
      <c r="H5725" s="45">
        <v>-65120</v>
      </c>
      <c r="I5725" s="55">
        <f>pro[[#This Row],[Admin expenses 3]]+pro[[#This Row],[Admin expenses 2]]+pro[[#This Row],[Admin expenses 1]]+pro[[#This Row],[COGS]]</f>
        <v>-378209.93299999996</v>
      </c>
      <c r="J5725" s="55">
        <f>pro[[#This Row],[Revenue]]+pro[[#This Row],[AdminExp]]</f>
        <v>-56696.40499999997</v>
      </c>
      <c r="K5725" s="83">
        <f>pro[[#This Row],[Profit]]/pro[[#This Row],[Revenue]]</f>
        <v>-0.17634220666447345</v>
      </c>
      <c r="L5725" s="56">
        <f t="shared" si="89"/>
        <v>6</v>
      </c>
      <c r="M5725" s="82" t="str">
        <f>"Q"&amp;" "&amp;VLOOKUP(pro[[#This Row],[Period]],Mapping!A:B,2,0)</f>
        <v>Q 2</v>
      </c>
      <c r="N5725"/>
    </row>
    <row r="5726" spans="1:14" ht="11.25" customHeight="1" x14ac:dyDescent="0.2">
      <c r="A5726" s="42" t="s">
        <v>5</v>
      </c>
      <c r="B5726" s="44" t="s">
        <v>15</v>
      </c>
      <c r="C5726" s="44" t="s">
        <v>57</v>
      </c>
      <c r="D5726" s="43">
        <v>256331.24299999999</v>
      </c>
      <c r="E5726" s="43">
        <v>-144082.16199999998</v>
      </c>
      <c r="F5726" s="45">
        <v>-102160</v>
      </c>
      <c r="G5726" s="45">
        <v>-69190</v>
      </c>
      <c r="H5726" s="45">
        <v>-40050</v>
      </c>
      <c r="I5726" s="55">
        <f>pro[[#This Row],[Admin expenses 3]]+pro[[#This Row],[Admin expenses 2]]+pro[[#This Row],[Admin expenses 1]]+pro[[#This Row],[COGS]]</f>
        <v>-355482.16200000001</v>
      </c>
      <c r="J5726" s="55">
        <f>pro[[#This Row],[Revenue]]+pro[[#This Row],[AdminExp]]</f>
        <v>-99150.919000000024</v>
      </c>
      <c r="K5726" s="83">
        <f>pro[[#This Row],[Profit]]/pro[[#This Row],[Revenue]]</f>
        <v>-0.38680777980700554</v>
      </c>
      <c r="L5726" s="56">
        <f t="shared" si="89"/>
        <v>6</v>
      </c>
      <c r="M5726" s="82" t="str">
        <f>"Q"&amp;" "&amp;VLOOKUP(pro[[#This Row],[Period]],Mapping!A:B,2,0)</f>
        <v>Q 2</v>
      </c>
      <c r="N5726"/>
    </row>
    <row r="5727" spans="1:14" ht="11.25" customHeight="1" x14ac:dyDescent="0.2">
      <c r="A5727" s="42" t="s">
        <v>5</v>
      </c>
      <c r="B5727" s="44" t="s">
        <v>15</v>
      </c>
      <c r="C5727" s="44" t="s">
        <v>58</v>
      </c>
      <c r="D5727" s="43">
        <v>1484.9380000000001</v>
      </c>
      <c r="E5727" s="43">
        <v>-2206.9110000000001</v>
      </c>
      <c r="F5727" s="45">
        <v>-66550</v>
      </c>
      <c r="G5727" s="45">
        <v>-97900</v>
      </c>
      <c r="H5727" s="45">
        <v>-96110</v>
      </c>
      <c r="I5727" s="55">
        <f>pro[[#This Row],[Admin expenses 3]]+pro[[#This Row],[Admin expenses 2]]+pro[[#This Row],[Admin expenses 1]]+pro[[#This Row],[COGS]]</f>
        <v>-262766.91100000002</v>
      </c>
      <c r="J5727" s="55">
        <f>pro[[#This Row],[Revenue]]+pro[[#This Row],[AdminExp]]</f>
        <v>-261281.97300000003</v>
      </c>
      <c r="K5727" s="83">
        <f>pro[[#This Row],[Profit]]/pro[[#This Row],[Revenue]]</f>
        <v>-175.95480282678469</v>
      </c>
      <c r="L5727" s="56">
        <f t="shared" si="89"/>
        <v>6</v>
      </c>
      <c r="M5727" s="82" t="str">
        <f>"Q"&amp;" "&amp;VLOOKUP(pro[[#This Row],[Period]],Mapping!A:B,2,0)</f>
        <v>Q 2</v>
      </c>
      <c r="N5727"/>
    </row>
    <row r="5728" spans="1:14" ht="11.25" customHeight="1" x14ac:dyDescent="0.2">
      <c r="A5728" s="42" t="s">
        <v>5</v>
      </c>
      <c r="B5728" s="44" t="s">
        <v>15</v>
      </c>
      <c r="C5728" s="44" t="s">
        <v>59</v>
      </c>
      <c r="D5728" s="43">
        <v>8077.0829999999996</v>
      </c>
      <c r="E5728" s="43">
        <v>-6147.0849999999991</v>
      </c>
      <c r="F5728" s="45">
        <v>-15820</v>
      </c>
      <c r="G5728" s="45">
        <v>-104750</v>
      </c>
      <c r="H5728" s="45">
        <v>-20570</v>
      </c>
      <c r="I5728" s="55">
        <f>pro[[#This Row],[Admin expenses 3]]+pro[[#This Row],[Admin expenses 2]]+pro[[#This Row],[Admin expenses 1]]+pro[[#This Row],[COGS]]</f>
        <v>-147287.08499999999</v>
      </c>
      <c r="J5728" s="55">
        <f>pro[[#This Row],[Revenue]]+pro[[#This Row],[AdminExp]]</f>
        <v>-139210.00199999998</v>
      </c>
      <c r="K5728" s="83">
        <f>pro[[#This Row],[Profit]]/pro[[#This Row],[Revenue]]</f>
        <v>-17.235182800523404</v>
      </c>
      <c r="L5728" s="56">
        <f t="shared" si="89"/>
        <v>6</v>
      </c>
      <c r="M5728" s="82" t="str">
        <f>"Q"&amp;" "&amp;VLOOKUP(pro[[#This Row],[Period]],Mapping!A:B,2,0)</f>
        <v>Q 2</v>
      </c>
      <c r="N5728"/>
    </row>
    <row r="5729" spans="1:14" ht="11.25" customHeight="1" x14ac:dyDescent="0.2">
      <c r="A5729" s="42" t="s">
        <v>5</v>
      </c>
      <c r="B5729" s="44" t="s">
        <v>15</v>
      </c>
      <c r="C5729" s="44" t="s">
        <v>60</v>
      </c>
      <c r="D5729" s="43">
        <v>-338.47800000000001</v>
      </c>
      <c r="E5729" s="43">
        <v>41.481999999999999</v>
      </c>
      <c r="F5729" s="45">
        <v>-38850</v>
      </c>
      <c r="G5729" s="45">
        <v>-23730</v>
      </c>
      <c r="H5729" s="45">
        <v>-72730</v>
      </c>
      <c r="I5729" s="55">
        <f>pro[[#This Row],[Admin expenses 3]]+pro[[#This Row],[Admin expenses 2]]+pro[[#This Row],[Admin expenses 1]]+pro[[#This Row],[COGS]]</f>
        <v>-135268.51800000001</v>
      </c>
      <c r="J5729" s="55">
        <f>pro[[#This Row],[Revenue]]+pro[[#This Row],[AdminExp]]</f>
        <v>-135606.99600000001</v>
      </c>
      <c r="K5729" s="83">
        <f>pro[[#This Row],[Profit]]/pro[[#This Row],[Revenue]]</f>
        <v>400.63754808288871</v>
      </c>
      <c r="L5729" s="56">
        <f t="shared" si="89"/>
        <v>6</v>
      </c>
      <c r="M5729" s="82" t="str">
        <f>"Q"&amp;" "&amp;VLOOKUP(pro[[#This Row],[Period]],Mapping!A:B,2,0)</f>
        <v>Q 2</v>
      </c>
      <c r="N5729"/>
    </row>
    <row r="5730" spans="1:14" ht="11.25" customHeight="1" x14ac:dyDescent="0.2">
      <c r="A5730" s="42" t="s">
        <v>5</v>
      </c>
      <c r="B5730" s="44" t="s">
        <v>15</v>
      </c>
      <c r="C5730" s="44" t="s">
        <v>57</v>
      </c>
      <c r="D5730" s="43">
        <v>487071.15799999994</v>
      </c>
      <c r="E5730" s="43">
        <v>-221189.997</v>
      </c>
      <c r="F5730" s="45">
        <v>-73610</v>
      </c>
      <c r="G5730" s="45">
        <v>-90990</v>
      </c>
      <c r="H5730" s="45">
        <v>-84220</v>
      </c>
      <c r="I5730" s="55">
        <f>pro[[#This Row],[Admin expenses 3]]+pro[[#This Row],[Admin expenses 2]]+pro[[#This Row],[Admin expenses 1]]+pro[[#This Row],[COGS]]</f>
        <v>-470009.99699999997</v>
      </c>
      <c r="J5730" s="55">
        <f>pro[[#This Row],[Revenue]]+pro[[#This Row],[AdminExp]]</f>
        <v>17061.160999999964</v>
      </c>
      <c r="K5730" s="83">
        <f>pro[[#This Row],[Profit]]/pro[[#This Row],[Revenue]]</f>
        <v>3.5028066679324843E-2</v>
      </c>
      <c r="L5730" s="56">
        <f t="shared" si="89"/>
        <v>6</v>
      </c>
      <c r="M5730" s="82" t="str">
        <f>"Q"&amp;" "&amp;VLOOKUP(pro[[#This Row],[Period]],Mapping!A:B,2,0)</f>
        <v>Q 2</v>
      </c>
      <c r="N5730"/>
    </row>
    <row r="5731" spans="1:14" ht="11.25" customHeight="1" x14ac:dyDescent="0.2">
      <c r="A5731" s="42" t="s">
        <v>5</v>
      </c>
      <c r="B5731" s="44" t="s">
        <v>15</v>
      </c>
      <c r="C5731" s="44" t="s">
        <v>58</v>
      </c>
      <c r="D5731" s="43">
        <v>109925.508</v>
      </c>
      <c r="E5731" s="43">
        <v>-51693.383000000002</v>
      </c>
      <c r="F5731" s="45">
        <v>-36430</v>
      </c>
      <c r="G5731" s="45">
        <v>-97170</v>
      </c>
      <c r="H5731" s="45">
        <v>-82540</v>
      </c>
      <c r="I5731" s="55">
        <f>pro[[#This Row],[Admin expenses 3]]+pro[[#This Row],[Admin expenses 2]]+pro[[#This Row],[Admin expenses 1]]+pro[[#This Row],[COGS]]</f>
        <v>-267833.38300000003</v>
      </c>
      <c r="J5731" s="55">
        <f>pro[[#This Row],[Revenue]]+pro[[#This Row],[AdminExp]]</f>
        <v>-157907.87500000003</v>
      </c>
      <c r="K5731" s="83">
        <f>pro[[#This Row],[Profit]]/pro[[#This Row],[Revenue]]</f>
        <v>-1.4364989334413631</v>
      </c>
      <c r="L5731" s="56">
        <f t="shared" si="89"/>
        <v>6</v>
      </c>
      <c r="M5731" s="82" t="str">
        <f>"Q"&amp;" "&amp;VLOOKUP(pro[[#This Row],[Period]],Mapping!A:B,2,0)</f>
        <v>Q 2</v>
      </c>
      <c r="N5731"/>
    </row>
    <row r="5732" spans="1:14" ht="11.25" customHeight="1" x14ac:dyDescent="0.2">
      <c r="A5732" s="42" t="s">
        <v>5</v>
      </c>
      <c r="B5732" s="44" t="s">
        <v>15</v>
      </c>
      <c r="C5732" s="44" t="s">
        <v>59</v>
      </c>
      <c r="D5732" s="43">
        <v>328234.571</v>
      </c>
      <c r="E5732" s="43">
        <v>-23744.601999999999</v>
      </c>
      <c r="F5732" s="45">
        <v>-96930</v>
      </c>
      <c r="G5732" s="45">
        <v>-93640</v>
      </c>
      <c r="H5732" s="45">
        <v>-83620</v>
      </c>
      <c r="I5732" s="55">
        <f>pro[[#This Row],[Admin expenses 3]]+pro[[#This Row],[Admin expenses 2]]+pro[[#This Row],[Admin expenses 1]]+pro[[#This Row],[COGS]]</f>
        <v>-297934.60200000001</v>
      </c>
      <c r="J5732" s="55">
        <f>pro[[#This Row],[Revenue]]+pro[[#This Row],[AdminExp]]</f>
        <v>30299.968999999983</v>
      </c>
      <c r="K5732" s="83">
        <f>pro[[#This Row],[Profit]]/pro[[#This Row],[Revenue]]</f>
        <v>9.2311936880042966E-2</v>
      </c>
      <c r="L5732" s="56">
        <f t="shared" si="89"/>
        <v>6</v>
      </c>
      <c r="M5732" s="82" t="str">
        <f>"Q"&amp;" "&amp;VLOOKUP(pro[[#This Row],[Period]],Mapping!A:B,2,0)</f>
        <v>Q 2</v>
      </c>
      <c r="N5732"/>
    </row>
    <row r="5733" spans="1:14" ht="11.25" customHeight="1" x14ac:dyDescent="0.2">
      <c r="A5733" s="42" t="s">
        <v>5</v>
      </c>
      <c r="B5733" s="44" t="s">
        <v>15</v>
      </c>
      <c r="C5733" s="44" t="s">
        <v>60</v>
      </c>
      <c r="D5733" s="43">
        <v>13295.218999999997</v>
      </c>
      <c r="E5733" s="43">
        <v>-49375.123</v>
      </c>
      <c r="F5733" s="45">
        <v>-13850</v>
      </c>
      <c r="G5733" s="45">
        <v>-100330</v>
      </c>
      <c r="H5733" s="45">
        <v>-66160</v>
      </c>
      <c r="I5733" s="55">
        <f>pro[[#This Row],[Admin expenses 3]]+pro[[#This Row],[Admin expenses 2]]+pro[[#This Row],[Admin expenses 1]]+pro[[#This Row],[COGS]]</f>
        <v>-229715.12299999999</v>
      </c>
      <c r="J5733" s="55">
        <f>pro[[#This Row],[Revenue]]+pro[[#This Row],[AdminExp]]</f>
        <v>-216419.90399999998</v>
      </c>
      <c r="K5733" s="83">
        <f>pro[[#This Row],[Profit]]/pro[[#This Row],[Revenue]]</f>
        <v>-16.278024754612918</v>
      </c>
      <c r="L5733" s="56">
        <f t="shared" si="89"/>
        <v>6</v>
      </c>
      <c r="M5733" s="82" t="str">
        <f>"Q"&amp;" "&amp;VLOOKUP(pro[[#This Row],[Period]],Mapping!A:B,2,0)</f>
        <v>Q 2</v>
      </c>
      <c r="N5733"/>
    </row>
    <row r="5734" spans="1:14" ht="11.25" customHeight="1" x14ac:dyDescent="0.2">
      <c r="A5734" s="42" t="s">
        <v>5</v>
      </c>
      <c r="B5734" s="44" t="s">
        <v>15</v>
      </c>
      <c r="C5734" s="44" t="s">
        <v>57</v>
      </c>
      <c r="D5734" s="43">
        <v>45682.188999999998</v>
      </c>
      <c r="E5734" s="43">
        <v>-160926.40899999999</v>
      </c>
      <c r="F5734" s="45">
        <v>-18260</v>
      </c>
      <c r="G5734" s="45">
        <v>-77370</v>
      </c>
      <c r="H5734" s="45">
        <v>-26570</v>
      </c>
      <c r="I5734" s="55">
        <f>pro[[#This Row],[Admin expenses 3]]+pro[[#This Row],[Admin expenses 2]]+pro[[#This Row],[Admin expenses 1]]+pro[[#This Row],[COGS]]</f>
        <v>-283126.40899999999</v>
      </c>
      <c r="J5734" s="55">
        <f>pro[[#This Row],[Revenue]]+pro[[#This Row],[AdminExp]]</f>
        <v>-237444.21999999997</v>
      </c>
      <c r="K5734" s="83">
        <f>pro[[#This Row],[Profit]]/pro[[#This Row],[Revenue]]</f>
        <v>-5.1977417281820708</v>
      </c>
      <c r="L5734" s="56">
        <f t="shared" si="89"/>
        <v>6</v>
      </c>
      <c r="M5734" s="82" t="str">
        <f>"Q"&amp;" "&amp;VLOOKUP(pro[[#This Row],[Period]],Mapping!A:B,2,0)</f>
        <v>Q 2</v>
      </c>
      <c r="N5734"/>
    </row>
    <row r="5735" spans="1:14" ht="11.25" customHeight="1" x14ac:dyDescent="0.2">
      <c r="A5735" s="42" t="s">
        <v>5</v>
      </c>
      <c r="B5735" s="44" t="s">
        <v>15</v>
      </c>
      <c r="C5735" s="44" t="s">
        <v>57</v>
      </c>
      <c r="D5735" s="43">
        <v>89555.697</v>
      </c>
      <c r="E5735" s="43">
        <v>-308482.56599999999</v>
      </c>
      <c r="F5735" s="45">
        <v>-63890</v>
      </c>
      <c r="G5735" s="45">
        <v>-78470</v>
      </c>
      <c r="H5735" s="45">
        <v>-46170</v>
      </c>
      <c r="I5735" s="55">
        <f>pro[[#This Row],[Admin expenses 3]]+pro[[#This Row],[Admin expenses 2]]+pro[[#This Row],[Admin expenses 1]]+pro[[#This Row],[COGS]]</f>
        <v>-497012.56599999999</v>
      </c>
      <c r="J5735" s="55">
        <f>pro[[#This Row],[Revenue]]+pro[[#This Row],[AdminExp]]</f>
        <v>-407456.86900000001</v>
      </c>
      <c r="K5735" s="83">
        <f>pro[[#This Row],[Profit]]/pro[[#This Row],[Revenue]]</f>
        <v>-4.5497593413850606</v>
      </c>
      <c r="L5735" s="56">
        <f t="shared" si="89"/>
        <v>6</v>
      </c>
      <c r="M5735" s="82" t="str">
        <f>"Q"&amp;" "&amp;VLOOKUP(pro[[#This Row],[Period]],Mapping!A:B,2,0)</f>
        <v>Q 2</v>
      </c>
      <c r="N5735"/>
    </row>
    <row r="5736" spans="1:14" ht="11.25" customHeight="1" x14ac:dyDescent="0.2">
      <c r="A5736" s="42" t="s">
        <v>5</v>
      </c>
      <c r="B5736" s="44" t="s">
        <v>15</v>
      </c>
      <c r="C5736" s="44" t="s">
        <v>58</v>
      </c>
      <c r="D5736" s="43">
        <v>102254.31299999999</v>
      </c>
      <c r="E5736" s="43">
        <v>-15776.326999999999</v>
      </c>
      <c r="F5736" s="45">
        <v>-77740</v>
      </c>
      <c r="G5736" s="45">
        <v>-28920</v>
      </c>
      <c r="H5736" s="45">
        <v>-22760</v>
      </c>
      <c r="I5736" s="55">
        <f>pro[[#This Row],[Admin expenses 3]]+pro[[#This Row],[Admin expenses 2]]+pro[[#This Row],[Admin expenses 1]]+pro[[#This Row],[COGS]]</f>
        <v>-145196.32699999999</v>
      </c>
      <c r="J5736" s="55">
        <f>pro[[#This Row],[Revenue]]+pro[[#This Row],[AdminExp]]</f>
        <v>-42942.013999999996</v>
      </c>
      <c r="K5736" s="83">
        <f>pro[[#This Row],[Profit]]/pro[[#This Row],[Revenue]]</f>
        <v>-0.41995308305479495</v>
      </c>
      <c r="L5736" s="56">
        <f t="shared" si="89"/>
        <v>6</v>
      </c>
      <c r="M5736" s="82" t="str">
        <f>"Q"&amp;" "&amp;VLOOKUP(pro[[#This Row],[Period]],Mapping!A:B,2,0)</f>
        <v>Q 2</v>
      </c>
      <c r="N5736"/>
    </row>
    <row r="5737" spans="1:14" ht="11.25" customHeight="1" x14ac:dyDescent="0.2">
      <c r="A5737" s="42" t="s">
        <v>5</v>
      </c>
      <c r="B5737" s="44" t="s">
        <v>15</v>
      </c>
      <c r="C5737" s="44" t="s">
        <v>59</v>
      </c>
      <c r="D5737" s="43">
        <v>497249.935</v>
      </c>
      <c r="E5737" s="43">
        <v>-172509.155</v>
      </c>
      <c r="F5737" s="45">
        <v>-70340</v>
      </c>
      <c r="G5737" s="45">
        <v>-12500</v>
      </c>
      <c r="H5737" s="45">
        <v>-107560</v>
      </c>
      <c r="I5737" s="55">
        <f>pro[[#This Row],[Admin expenses 3]]+pro[[#This Row],[Admin expenses 2]]+pro[[#This Row],[Admin expenses 1]]+pro[[#This Row],[COGS]]</f>
        <v>-362909.15500000003</v>
      </c>
      <c r="J5737" s="55">
        <f>pro[[#This Row],[Revenue]]+pro[[#This Row],[AdminExp]]</f>
        <v>134340.77999999997</v>
      </c>
      <c r="K5737" s="83">
        <f>pro[[#This Row],[Profit]]/pro[[#This Row],[Revenue]]</f>
        <v>0.27016751646231985</v>
      </c>
      <c r="L5737" s="56">
        <f t="shared" si="89"/>
        <v>6</v>
      </c>
      <c r="M5737" s="82" t="str">
        <f>"Q"&amp;" "&amp;VLOOKUP(pro[[#This Row],[Period]],Mapping!A:B,2,0)</f>
        <v>Q 2</v>
      </c>
      <c r="N5737"/>
    </row>
    <row r="5738" spans="1:14" ht="11.25" customHeight="1" x14ac:dyDescent="0.2">
      <c r="A5738" s="42" t="s">
        <v>5</v>
      </c>
      <c r="B5738" s="44" t="s">
        <v>15</v>
      </c>
      <c r="C5738" s="44" t="s">
        <v>57</v>
      </c>
      <c r="D5738" s="43">
        <v>1661262.3089999999</v>
      </c>
      <c r="E5738" s="43">
        <v>-1011650.4299999998</v>
      </c>
      <c r="F5738" s="45">
        <v>-80130</v>
      </c>
      <c r="G5738" s="45">
        <v>-49400</v>
      </c>
      <c r="H5738" s="45">
        <v>-89190</v>
      </c>
      <c r="I5738" s="55">
        <f>pro[[#This Row],[Admin expenses 3]]+pro[[#This Row],[Admin expenses 2]]+pro[[#This Row],[Admin expenses 1]]+pro[[#This Row],[COGS]]</f>
        <v>-1230370.4299999997</v>
      </c>
      <c r="J5738" s="55">
        <f>pro[[#This Row],[Revenue]]+pro[[#This Row],[AdminExp]]</f>
        <v>430891.87900000019</v>
      </c>
      <c r="K5738" s="83">
        <f>pro[[#This Row],[Profit]]/pro[[#This Row],[Revenue]]</f>
        <v>0.25937618440243576</v>
      </c>
      <c r="L5738" s="56">
        <f t="shared" si="89"/>
        <v>6</v>
      </c>
      <c r="M5738" s="82" t="str">
        <f>"Q"&amp;" "&amp;VLOOKUP(pro[[#This Row],[Period]],Mapping!A:B,2,0)</f>
        <v>Q 2</v>
      </c>
      <c r="N5738"/>
    </row>
    <row r="5739" spans="1:14" ht="11.25" customHeight="1" x14ac:dyDescent="0.2">
      <c r="A5739" s="42" t="s">
        <v>5</v>
      </c>
      <c r="B5739" s="44" t="s">
        <v>15</v>
      </c>
      <c r="C5739" s="44" t="s">
        <v>58</v>
      </c>
      <c r="D5739" s="43">
        <v>498563.80699999997</v>
      </c>
      <c r="E5739" s="43">
        <v>-172738.83199999999</v>
      </c>
      <c r="F5739" s="45">
        <v>-17990</v>
      </c>
      <c r="G5739" s="45">
        <v>-88740</v>
      </c>
      <c r="H5739" s="45">
        <v>-30690</v>
      </c>
      <c r="I5739" s="55">
        <f>pro[[#This Row],[Admin expenses 3]]+pro[[#This Row],[Admin expenses 2]]+pro[[#This Row],[Admin expenses 1]]+pro[[#This Row],[COGS]]</f>
        <v>-310158.83199999999</v>
      </c>
      <c r="J5739" s="55">
        <f>pro[[#This Row],[Revenue]]+pro[[#This Row],[AdminExp]]</f>
        <v>188404.97499999998</v>
      </c>
      <c r="K5739" s="83">
        <f>pro[[#This Row],[Profit]]/pro[[#This Row],[Revenue]]</f>
        <v>0.37789541148942646</v>
      </c>
      <c r="L5739" s="56">
        <f t="shared" si="89"/>
        <v>6</v>
      </c>
      <c r="M5739" s="82" t="str">
        <f>"Q"&amp;" "&amp;VLOOKUP(pro[[#This Row],[Period]],Mapping!A:B,2,0)</f>
        <v>Q 2</v>
      </c>
      <c r="N5739"/>
    </row>
    <row r="5740" spans="1:14" ht="11.25" customHeight="1" x14ac:dyDescent="0.2">
      <c r="A5740" s="42" t="s">
        <v>5</v>
      </c>
      <c r="B5740" s="44" t="s">
        <v>15</v>
      </c>
      <c r="C5740" s="44" t="s">
        <v>59</v>
      </c>
      <c r="D5740" s="43">
        <v>-14157.268999999998</v>
      </c>
      <c r="E5740" s="43">
        <v>2063.7750000000001</v>
      </c>
      <c r="F5740" s="45">
        <v>-48400</v>
      </c>
      <c r="G5740" s="45">
        <v>-99290</v>
      </c>
      <c r="H5740" s="45">
        <v>-49370</v>
      </c>
      <c r="I5740" s="55">
        <f>pro[[#This Row],[Admin expenses 3]]+pro[[#This Row],[Admin expenses 2]]+pro[[#This Row],[Admin expenses 1]]+pro[[#This Row],[COGS]]</f>
        <v>-194996.22500000001</v>
      </c>
      <c r="J5740" s="55">
        <f>pro[[#This Row],[Revenue]]+pro[[#This Row],[AdminExp]]</f>
        <v>-209153.49400000001</v>
      </c>
      <c r="K5740" s="83">
        <f>pro[[#This Row],[Profit]]/pro[[#This Row],[Revenue]]</f>
        <v>14.773576316166629</v>
      </c>
      <c r="L5740" s="56">
        <f t="shared" si="89"/>
        <v>6</v>
      </c>
      <c r="M5740" s="82" t="str">
        <f>"Q"&amp;" "&amp;VLOOKUP(pro[[#This Row],[Period]],Mapping!A:B,2,0)</f>
        <v>Q 2</v>
      </c>
      <c r="N5740"/>
    </row>
    <row r="5741" spans="1:14" ht="11.25" customHeight="1" x14ac:dyDescent="0.2">
      <c r="A5741" s="42" t="s">
        <v>5</v>
      </c>
      <c r="B5741" s="44" t="s">
        <v>15</v>
      </c>
      <c r="C5741" s="44" t="s">
        <v>57</v>
      </c>
      <c r="D5741" s="43">
        <v>280049.94499999995</v>
      </c>
      <c r="E5741" s="43">
        <v>-169265.019</v>
      </c>
      <c r="F5741" s="45">
        <v>-20220</v>
      </c>
      <c r="G5741" s="45">
        <v>-97630</v>
      </c>
      <c r="H5741" s="45">
        <v>-106250</v>
      </c>
      <c r="I5741" s="55">
        <f>pro[[#This Row],[Admin expenses 3]]+pro[[#This Row],[Admin expenses 2]]+pro[[#This Row],[Admin expenses 1]]+pro[[#This Row],[COGS]]</f>
        <v>-393365.01899999997</v>
      </c>
      <c r="J5741" s="55">
        <f>pro[[#This Row],[Revenue]]+pro[[#This Row],[AdminExp]]</f>
        <v>-113315.07400000002</v>
      </c>
      <c r="K5741" s="83">
        <f>pro[[#This Row],[Profit]]/pro[[#This Row],[Revenue]]</f>
        <v>-0.40462451795875209</v>
      </c>
      <c r="L5741" s="56">
        <f t="shared" si="89"/>
        <v>6</v>
      </c>
      <c r="M5741" s="82" t="str">
        <f>"Q"&amp;" "&amp;VLOOKUP(pro[[#This Row],[Period]],Mapping!A:B,2,0)</f>
        <v>Q 2</v>
      </c>
      <c r="N5741"/>
    </row>
    <row r="5742" spans="1:14" ht="11.25" customHeight="1" x14ac:dyDescent="0.2">
      <c r="A5742" s="42" t="s">
        <v>5</v>
      </c>
      <c r="B5742" s="44" t="s">
        <v>15</v>
      </c>
      <c r="C5742" s="44" t="s">
        <v>58</v>
      </c>
      <c r="D5742" s="43">
        <v>57707.495999999992</v>
      </c>
      <c r="E5742" s="43">
        <v>-9645.7829999999994</v>
      </c>
      <c r="F5742" s="45">
        <v>-19830</v>
      </c>
      <c r="G5742" s="45">
        <v>-104960</v>
      </c>
      <c r="H5742" s="45">
        <v>-87010</v>
      </c>
      <c r="I5742" s="55">
        <f>pro[[#This Row],[Admin expenses 3]]+pro[[#This Row],[Admin expenses 2]]+pro[[#This Row],[Admin expenses 1]]+pro[[#This Row],[COGS]]</f>
        <v>-221445.783</v>
      </c>
      <c r="J5742" s="55">
        <f>pro[[#This Row],[Revenue]]+pro[[#This Row],[AdminExp]]</f>
        <v>-163738.28700000001</v>
      </c>
      <c r="K5742" s="83">
        <f>pro[[#This Row],[Profit]]/pro[[#This Row],[Revenue]]</f>
        <v>-2.8373833271157709</v>
      </c>
      <c r="L5742" s="56">
        <f t="shared" si="89"/>
        <v>6</v>
      </c>
      <c r="M5742" s="82" t="str">
        <f>"Q"&amp;" "&amp;VLOOKUP(pro[[#This Row],[Period]],Mapping!A:B,2,0)</f>
        <v>Q 2</v>
      </c>
      <c r="N5742"/>
    </row>
    <row r="5743" spans="1:14" ht="11.25" customHeight="1" x14ac:dyDescent="0.2">
      <c r="A5743" s="42" t="s">
        <v>5</v>
      </c>
      <c r="B5743" s="44" t="s">
        <v>15</v>
      </c>
      <c r="C5743" s="44" t="s">
        <v>59</v>
      </c>
      <c r="D5743" s="43">
        <v>58799.894999999997</v>
      </c>
      <c r="E5743" s="43">
        <v>-32594.239999999994</v>
      </c>
      <c r="F5743" s="45">
        <v>-46390</v>
      </c>
      <c r="G5743" s="45">
        <v>-68100</v>
      </c>
      <c r="H5743" s="45">
        <v>-75150</v>
      </c>
      <c r="I5743" s="55">
        <f>pro[[#This Row],[Admin expenses 3]]+pro[[#This Row],[Admin expenses 2]]+pro[[#This Row],[Admin expenses 1]]+pro[[#This Row],[COGS]]</f>
        <v>-222234.23999999999</v>
      </c>
      <c r="J5743" s="55">
        <f>pro[[#This Row],[Revenue]]+pro[[#This Row],[AdminExp]]</f>
        <v>-163434.345</v>
      </c>
      <c r="K5743" s="83">
        <f>pro[[#This Row],[Profit]]/pro[[#This Row],[Revenue]]</f>
        <v>-2.7795006266592823</v>
      </c>
      <c r="L5743" s="56">
        <f t="shared" si="89"/>
        <v>6</v>
      </c>
      <c r="M5743" s="82" t="str">
        <f>"Q"&amp;" "&amp;VLOOKUP(pro[[#This Row],[Period]],Mapping!A:B,2,0)</f>
        <v>Q 2</v>
      </c>
      <c r="N5743"/>
    </row>
    <row r="5744" spans="1:14" ht="11.25" customHeight="1" x14ac:dyDescent="0.2">
      <c r="A5744" s="42" t="s">
        <v>5</v>
      </c>
      <c r="B5744" s="44" t="s">
        <v>15</v>
      </c>
      <c r="C5744" s="44" t="s">
        <v>57</v>
      </c>
      <c r="D5744" s="43">
        <v>156396.69500000001</v>
      </c>
      <c r="E5744" s="43">
        <v>-24662.966999999997</v>
      </c>
      <c r="F5744" s="45">
        <v>-91510</v>
      </c>
      <c r="G5744" s="45">
        <v>-72290</v>
      </c>
      <c r="H5744" s="45">
        <v>-50130</v>
      </c>
      <c r="I5744" s="55">
        <f>pro[[#This Row],[Admin expenses 3]]+pro[[#This Row],[Admin expenses 2]]+pro[[#This Row],[Admin expenses 1]]+pro[[#This Row],[COGS]]</f>
        <v>-238592.967</v>
      </c>
      <c r="J5744" s="55">
        <f>pro[[#This Row],[Revenue]]+pro[[#This Row],[AdminExp]]</f>
        <v>-82196.271999999997</v>
      </c>
      <c r="K5744" s="83">
        <f>pro[[#This Row],[Profit]]/pro[[#This Row],[Revenue]]</f>
        <v>-0.52556271729399395</v>
      </c>
      <c r="L5744" s="56">
        <f t="shared" si="89"/>
        <v>6</v>
      </c>
      <c r="M5744" s="82" t="str">
        <f>"Q"&amp;" "&amp;VLOOKUP(pro[[#This Row],[Period]],Mapping!A:B,2,0)</f>
        <v>Q 2</v>
      </c>
      <c r="N5744"/>
    </row>
    <row r="5745" spans="1:14" ht="11.25" customHeight="1" x14ac:dyDescent="0.2">
      <c r="A5745" s="42" t="s">
        <v>5</v>
      </c>
      <c r="B5745" s="44" t="s">
        <v>15</v>
      </c>
      <c r="C5745" s="44" t="s">
        <v>57</v>
      </c>
      <c r="D5745" s="43">
        <v>308458.21999999997</v>
      </c>
      <c r="E5745" s="43">
        <v>-39439.371999999996</v>
      </c>
      <c r="F5745" s="45">
        <v>-51050</v>
      </c>
      <c r="G5745" s="45">
        <v>-93300</v>
      </c>
      <c r="H5745" s="45">
        <v>-99080</v>
      </c>
      <c r="I5745" s="55">
        <f>pro[[#This Row],[Admin expenses 3]]+pro[[#This Row],[Admin expenses 2]]+pro[[#This Row],[Admin expenses 1]]+pro[[#This Row],[COGS]]</f>
        <v>-282869.37199999997</v>
      </c>
      <c r="J5745" s="55">
        <f>pro[[#This Row],[Revenue]]+pro[[#This Row],[AdminExp]]</f>
        <v>25588.847999999998</v>
      </c>
      <c r="K5745" s="83">
        <f>pro[[#This Row],[Profit]]/pro[[#This Row],[Revenue]]</f>
        <v>8.2957257550147309E-2</v>
      </c>
      <c r="L5745" s="56">
        <f t="shared" si="89"/>
        <v>6</v>
      </c>
      <c r="M5745" s="82" t="str">
        <f>"Q"&amp;" "&amp;VLOOKUP(pro[[#This Row],[Period]],Mapping!A:B,2,0)</f>
        <v>Q 2</v>
      </c>
      <c r="N5745"/>
    </row>
    <row r="5746" spans="1:14" ht="11.25" customHeight="1" x14ac:dyDescent="0.2">
      <c r="A5746" s="42" t="s">
        <v>5</v>
      </c>
      <c r="B5746" s="44" t="s">
        <v>15</v>
      </c>
      <c r="C5746" s="44" t="s">
        <v>57</v>
      </c>
      <c r="D5746" s="43">
        <v>45496.723999999995</v>
      </c>
      <c r="E5746" s="43">
        <v>-4637.5559999999996</v>
      </c>
      <c r="F5746" s="45">
        <v>-105910</v>
      </c>
      <c r="G5746" s="45">
        <v>-15800</v>
      </c>
      <c r="H5746" s="45">
        <v>-82550</v>
      </c>
      <c r="I5746" s="55">
        <f>pro[[#This Row],[Admin expenses 3]]+pro[[#This Row],[Admin expenses 2]]+pro[[#This Row],[Admin expenses 1]]+pro[[#This Row],[COGS]]</f>
        <v>-208897.55600000001</v>
      </c>
      <c r="J5746" s="55">
        <f>pro[[#This Row],[Revenue]]+pro[[#This Row],[AdminExp]]</f>
        <v>-163400.83200000002</v>
      </c>
      <c r="K5746" s="83">
        <f>pro[[#This Row],[Profit]]/pro[[#This Row],[Revenue]]</f>
        <v>-3.5914856638908779</v>
      </c>
      <c r="L5746" s="56">
        <f t="shared" si="89"/>
        <v>6</v>
      </c>
      <c r="M5746" s="82" t="str">
        <f>"Q"&amp;" "&amp;VLOOKUP(pro[[#This Row],[Period]],Mapping!A:B,2,0)</f>
        <v>Q 2</v>
      </c>
      <c r="N5746"/>
    </row>
    <row r="5747" spans="1:14" ht="11.25" customHeight="1" x14ac:dyDescent="0.2">
      <c r="A5747" s="42" t="s">
        <v>5</v>
      </c>
      <c r="B5747" s="44" t="s">
        <v>15</v>
      </c>
      <c r="C5747" s="44" t="s">
        <v>57</v>
      </c>
      <c r="D5747" s="43">
        <v>248941.84700000001</v>
      </c>
      <c r="E5747" s="43">
        <v>-48871.409999999996</v>
      </c>
      <c r="F5747" s="45">
        <v>-18030</v>
      </c>
      <c r="G5747" s="45">
        <v>-58370</v>
      </c>
      <c r="H5747" s="45">
        <v>-79100</v>
      </c>
      <c r="I5747" s="55">
        <f>pro[[#This Row],[Admin expenses 3]]+pro[[#This Row],[Admin expenses 2]]+pro[[#This Row],[Admin expenses 1]]+pro[[#This Row],[COGS]]</f>
        <v>-204371.41</v>
      </c>
      <c r="J5747" s="55">
        <f>pro[[#This Row],[Revenue]]+pro[[#This Row],[AdminExp]]</f>
        <v>44570.437000000005</v>
      </c>
      <c r="K5747" s="83">
        <f>pro[[#This Row],[Profit]]/pro[[#This Row],[Revenue]]</f>
        <v>0.17903955296033455</v>
      </c>
      <c r="L5747" s="56">
        <f t="shared" si="89"/>
        <v>6</v>
      </c>
      <c r="M5747" s="82" t="str">
        <f>"Q"&amp;" "&amp;VLOOKUP(pro[[#This Row],[Period]],Mapping!A:B,2,0)</f>
        <v>Q 2</v>
      </c>
      <c r="N5747"/>
    </row>
    <row r="5748" spans="1:14" ht="11.25" customHeight="1" x14ac:dyDescent="0.2">
      <c r="A5748" s="42" t="s">
        <v>5</v>
      </c>
      <c r="B5748" s="44" t="s">
        <v>15</v>
      </c>
      <c r="C5748" s="44" t="s">
        <v>57</v>
      </c>
      <c r="D5748" s="43">
        <v>133061.845</v>
      </c>
      <c r="E5748" s="43">
        <v>-76595.294999999998</v>
      </c>
      <c r="F5748" s="45">
        <v>-52440</v>
      </c>
      <c r="G5748" s="45">
        <v>-42540</v>
      </c>
      <c r="H5748" s="45">
        <v>-34390</v>
      </c>
      <c r="I5748" s="55">
        <f>pro[[#This Row],[Admin expenses 3]]+pro[[#This Row],[Admin expenses 2]]+pro[[#This Row],[Admin expenses 1]]+pro[[#This Row],[COGS]]</f>
        <v>-205965.29499999998</v>
      </c>
      <c r="J5748" s="55">
        <f>pro[[#This Row],[Revenue]]+pro[[#This Row],[AdminExp]]</f>
        <v>-72903.449999999983</v>
      </c>
      <c r="K5748" s="83">
        <f>pro[[#This Row],[Profit]]/pro[[#This Row],[Revenue]]</f>
        <v>-0.54789147106745728</v>
      </c>
      <c r="L5748" s="56">
        <f t="shared" si="89"/>
        <v>6</v>
      </c>
      <c r="M5748" s="82" t="str">
        <f>"Q"&amp;" "&amp;VLOOKUP(pro[[#This Row],[Period]],Mapping!A:B,2,0)</f>
        <v>Q 2</v>
      </c>
      <c r="N5748"/>
    </row>
    <row r="5749" spans="1:14" ht="11.25" customHeight="1" x14ac:dyDescent="0.2">
      <c r="A5749" s="42" t="s">
        <v>5</v>
      </c>
      <c r="B5749" s="44" t="s">
        <v>15</v>
      </c>
      <c r="C5749" s="44" t="s">
        <v>57</v>
      </c>
      <c r="D5749" s="43">
        <v>35968.974999999999</v>
      </c>
      <c r="E5749" s="43">
        <v>-6331.1639999999998</v>
      </c>
      <c r="F5749" s="45">
        <v>-85910</v>
      </c>
      <c r="G5749" s="45">
        <v>-28300</v>
      </c>
      <c r="H5749" s="45">
        <v>-48220</v>
      </c>
      <c r="I5749" s="55">
        <f>pro[[#This Row],[Admin expenses 3]]+pro[[#This Row],[Admin expenses 2]]+pro[[#This Row],[Admin expenses 1]]+pro[[#This Row],[COGS]]</f>
        <v>-168761.16399999999</v>
      </c>
      <c r="J5749" s="55">
        <f>pro[[#This Row],[Revenue]]+pro[[#This Row],[AdminExp]]</f>
        <v>-132792.18899999998</v>
      </c>
      <c r="K5749" s="83">
        <f>pro[[#This Row],[Profit]]/pro[[#This Row],[Revenue]]</f>
        <v>-3.6918535765892688</v>
      </c>
      <c r="L5749" s="56">
        <f t="shared" si="89"/>
        <v>6</v>
      </c>
      <c r="M5749" s="82" t="str">
        <f>"Q"&amp;" "&amp;VLOOKUP(pro[[#This Row],[Period]],Mapping!A:B,2,0)</f>
        <v>Q 2</v>
      </c>
      <c r="N5749"/>
    </row>
    <row r="5750" spans="1:14" ht="11.25" customHeight="1" x14ac:dyDescent="0.2">
      <c r="A5750" s="42" t="s">
        <v>5</v>
      </c>
      <c r="B5750" s="44" t="s">
        <v>15</v>
      </c>
      <c r="C5750" s="44" t="s">
        <v>57</v>
      </c>
      <c r="D5750" s="43">
        <v>335985.26500000001</v>
      </c>
      <c r="E5750" s="43">
        <v>-56134.637999999992</v>
      </c>
      <c r="F5750" s="45">
        <v>-12520</v>
      </c>
      <c r="G5750" s="45">
        <v>-54670</v>
      </c>
      <c r="H5750" s="45">
        <v>-51440</v>
      </c>
      <c r="I5750" s="55">
        <f>pro[[#This Row],[Admin expenses 3]]+pro[[#This Row],[Admin expenses 2]]+pro[[#This Row],[Admin expenses 1]]+pro[[#This Row],[COGS]]</f>
        <v>-174764.63799999998</v>
      </c>
      <c r="J5750" s="55">
        <f>pro[[#This Row],[Revenue]]+pro[[#This Row],[AdminExp]]</f>
        <v>161220.62700000004</v>
      </c>
      <c r="K5750" s="83">
        <f>pro[[#This Row],[Profit]]/pro[[#This Row],[Revenue]]</f>
        <v>0.47984433781642188</v>
      </c>
      <c r="L5750" s="56">
        <f t="shared" si="89"/>
        <v>6</v>
      </c>
      <c r="M5750" s="82" t="str">
        <f>"Q"&amp;" "&amp;VLOOKUP(pro[[#This Row],[Period]],Mapping!A:B,2,0)</f>
        <v>Q 2</v>
      </c>
      <c r="N5750"/>
    </row>
    <row r="5751" spans="1:14" ht="11.25" customHeight="1" x14ac:dyDescent="0.2">
      <c r="A5751" s="42" t="s">
        <v>5</v>
      </c>
      <c r="B5751" s="44" t="s">
        <v>15</v>
      </c>
      <c r="C5751" s="44" t="s">
        <v>57</v>
      </c>
      <c r="D5751" s="43">
        <v>301505.99499999994</v>
      </c>
      <c r="E5751" s="43">
        <v>-33613.811000000002</v>
      </c>
      <c r="F5751" s="45">
        <v>-28180</v>
      </c>
      <c r="G5751" s="45">
        <v>-28950</v>
      </c>
      <c r="H5751" s="45">
        <v>-35050</v>
      </c>
      <c r="I5751" s="55">
        <f>pro[[#This Row],[Admin expenses 3]]+pro[[#This Row],[Admin expenses 2]]+pro[[#This Row],[Admin expenses 1]]+pro[[#This Row],[COGS]]</f>
        <v>-125793.811</v>
      </c>
      <c r="J5751" s="55">
        <f>pro[[#This Row],[Revenue]]+pro[[#This Row],[AdminExp]]</f>
        <v>175712.18399999995</v>
      </c>
      <c r="K5751" s="83">
        <f>pro[[#This Row],[Profit]]/pro[[#This Row],[Revenue]]</f>
        <v>0.58278172545126339</v>
      </c>
      <c r="L5751" s="56">
        <f t="shared" si="89"/>
        <v>6</v>
      </c>
      <c r="M5751" s="82" t="str">
        <f>"Q"&amp;" "&amp;VLOOKUP(pro[[#This Row],[Period]],Mapping!A:B,2,0)</f>
        <v>Q 2</v>
      </c>
      <c r="N5751"/>
    </row>
    <row r="5752" spans="1:14" ht="11.25" customHeight="1" x14ac:dyDescent="0.2">
      <c r="A5752" s="42" t="s">
        <v>5</v>
      </c>
      <c r="B5752" s="44" t="s">
        <v>15</v>
      </c>
      <c r="C5752" s="44" t="s">
        <v>57</v>
      </c>
      <c r="D5752" s="43">
        <v>179485.53699999998</v>
      </c>
      <c r="E5752" s="43">
        <v>-34655.193999999996</v>
      </c>
      <c r="F5752" s="45">
        <v>-98060</v>
      </c>
      <c r="G5752" s="45">
        <v>-45380</v>
      </c>
      <c r="H5752" s="45">
        <v>-101390</v>
      </c>
      <c r="I5752" s="55">
        <f>pro[[#This Row],[Admin expenses 3]]+pro[[#This Row],[Admin expenses 2]]+pro[[#This Row],[Admin expenses 1]]+pro[[#This Row],[COGS]]</f>
        <v>-279485.19400000002</v>
      </c>
      <c r="J5752" s="55">
        <f>pro[[#This Row],[Revenue]]+pro[[#This Row],[AdminExp]]</f>
        <v>-99999.657000000036</v>
      </c>
      <c r="K5752" s="83">
        <f>pro[[#This Row],[Profit]]/pro[[#This Row],[Revenue]]</f>
        <v>-0.55714604458631145</v>
      </c>
      <c r="L5752" s="56">
        <f t="shared" si="89"/>
        <v>6</v>
      </c>
      <c r="M5752" s="82" t="str">
        <f>"Q"&amp;" "&amp;VLOOKUP(pro[[#This Row],[Period]],Mapping!A:B,2,0)</f>
        <v>Q 2</v>
      </c>
      <c r="N5752"/>
    </row>
    <row r="5753" spans="1:14" ht="11.25" customHeight="1" x14ac:dyDescent="0.2">
      <c r="A5753" s="42" t="s">
        <v>5</v>
      </c>
      <c r="B5753" s="44" t="s">
        <v>15</v>
      </c>
      <c r="C5753" s="44" t="s">
        <v>57</v>
      </c>
      <c r="D5753" s="43">
        <v>228375.11199999996</v>
      </c>
      <c r="E5753" s="43">
        <v>-29873.109</v>
      </c>
      <c r="F5753" s="45">
        <v>-39060</v>
      </c>
      <c r="G5753" s="45">
        <v>-17590</v>
      </c>
      <c r="H5753" s="45">
        <v>-31600</v>
      </c>
      <c r="I5753" s="55">
        <f>pro[[#This Row],[Admin expenses 3]]+pro[[#This Row],[Admin expenses 2]]+pro[[#This Row],[Admin expenses 1]]+pro[[#This Row],[COGS]]</f>
        <v>-118123.109</v>
      </c>
      <c r="J5753" s="55">
        <f>pro[[#This Row],[Revenue]]+pro[[#This Row],[AdminExp]]</f>
        <v>110252.00299999997</v>
      </c>
      <c r="K5753" s="83">
        <f>pro[[#This Row],[Profit]]/pro[[#This Row],[Revenue]]</f>
        <v>0.48276715459257219</v>
      </c>
      <c r="L5753" s="56">
        <f t="shared" si="89"/>
        <v>6</v>
      </c>
      <c r="M5753" s="82" t="str">
        <f>"Q"&amp;" "&amp;VLOOKUP(pro[[#This Row],[Period]],Mapping!A:B,2,0)</f>
        <v>Q 2</v>
      </c>
      <c r="N5753"/>
    </row>
    <row r="5754" spans="1:14" ht="11.25" customHeight="1" x14ac:dyDescent="0.2">
      <c r="A5754" s="42" t="s">
        <v>5</v>
      </c>
      <c r="B5754" s="44" t="s">
        <v>15</v>
      </c>
      <c r="C5754" s="44" t="s">
        <v>57</v>
      </c>
      <c r="D5754" s="43">
        <v>74063.940999999992</v>
      </c>
      <c r="E5754" s="43">
        <v>-19345.941999999999</v>
      </c>
      <c r="F5754" s="45">
        <v>-88000</v>
      </c>
      <c r="G5754" s="45">
        <v>-29340</v>
      </c>
      <c r="H5754" s="45">
        <v>-60960</v>
      </c>
      <c r="I5754" s="55">
        <f>pro[[#This Row],[Admin expenses 3]]+pro[[#This Row],[Admin expenses 2]]+pro[[#This Row],[Admin expenses 1]]+pro[[#This Row],[COGS]]</f>
        <v>-197645.94200000001</v>
      </c>
      <c r="J5754" s="55">
        <f>pro[[#This Row],[Revenue]]+pro[[#This Row],[AdminExp]]</f>
        <v>-123582.00100000002</v>
      </c>
      <c r="K5754" s="83">
        <f>pro[[#This Row],[Profit]]/pro[[#This Row],[Revenue]]</f>
        <v>-1.6685852701249051</v>
      </c>
      <c r="L5754" s="56">
        <f t="shared" si="89"/>
        <v>6</v>
      </c>
      <c r="M5754" s="82" t="str">
        <f>"Q"&amp;" "&amp;VLOOKUP(pro[[#This Row],[Period]],Mapping!A:B,2,0)</f>
        <v>Q 2</v>
      </c>
      <c r="N5754"/>
    </row>
    <row r="5755" spans="1:14" ht="11.25" customHeight="1" x14ac:dyDescent="0.2">
      <c r="A5755" s="42" t="s">
        <v>5</v>
      </c>
      <c r="B5755" s="44" t="s">
        <v>15</v>
      </c>
      <c r="C5755" s="44" t="s">
        <v>57</v>
      </c>
      <c r="D5755" s="43">
        <v>5754143.2479999997</v>
      </c>
      <c r="E5755" s="43">
        <v>-338165.24699999997</v>
      </c>
      <c r="F5755" s="45">
        <v>-102000</v>
      </c>
      <c r="G5755" s="45">
        <v>-99960</v>
      </c>
      <c r="H5755" s="45">
        <v>-84150</v>
      </c>
      <c r="I5755" s="55">
        <f>pro[[#This Row],[Admin expenses 3]]+pro[[#This Row],[Admin expenses 2]]+pro[[#This Row],[Admin expenses 1]]+pro[[#This Row],[COGS]]</f>
        <v>-624275.24699999997</v>
      </c>
      <c r="J5755" s="55">
        <f>pro[[#This Row],[Revenue]]+pro[[#This Row],[AdminExp]]</f>
        <v>5129868.0010000002</v>
      </c>
      <c r="K5755" s="83">
        <f>pro[[#This Row],[Profit]]/pro[[#This Row],[Revenue]]</f>
        <v>0.89150856694139791</v>
      </c>
      <c r="L5755" s="56">
        <f t="shared" si="89"/>
        <v>6</v>
      </c>
      <c r="M5755" s="82" t="str">
        <f>"Q"&amp;" "&amp;VLOOKUP(pro[[#This Row],[Period]],Mapping!A:B,2,0)</f>
        <v>Q 2</v>
      </c>
      <c r="N5755"/>
    </row>
    <row r="5756" spans="1:14" ht="11.25" customHeight="1" x14ac:dyDescent="0.2">
      <c r="A5756" s="42" t="s">
        <v>5</v>
      </c>
      <c r="B5756" s="44" t="s">
        <v>15</v>
      </c>
      <c r="C5756" s="44" t="s">
        <v>57</v>
      </c>
      <c r="D5756" s="43">
        <v>54992.258999999991</v>
      </c>
      <c r="E5756" s="43">
        <v>-31083.394999999997</v>
      </c>
      <c r="F5756" s="45">
        <v>-81080</v>
      </c>
      <c r="G5756" s="45">
        <v>-27110</v>
      </c>
      <c r="H5756" s="45">
        <v>-78830</v>
      </c>
      <c r="I5756" s="55">
        <f>pro[[#This Row],[Admin expenses 3]]+pro[[#This Row],[Admin expenses 2]]+pro[[#This Row],[Admin expenses 1]]+pro[[#This Row],[COGS]]</f>
        <v>-218103.39499999999</v>
      </c>
      <c r="J5756" s="55">
        <f>pro[[#This Row],[Revenue]]+pro[[#This Row],[AdminExp]]</f>
        <v>-163111.136</v>
      </c>
      <c r="K5756" s="83">
        <f>pro[[#This Row],[Profit]]/pro[[#This Row],[Revenue]]</f>
        <v>-2.9660744796826775</v>
      </c>
      <c r="L5756" s="56">
        <f t="shared" si="89"/>
        <v>6</v>
      </c>
      <c r="M5756" s="82" t="str">
        <f>"Q"&amp;" "&amp;VLOOKUP(pro[[#This Row],[Period]],Mapping!A:B,2,0)</f>
        <v>Q 2</v>
      </c>
      <c r="N5756"/>
    </row>
    <row r="5757" spans="1:14" ht="11.25" customHeight="1" x14ac:dyDescent="0.2">
      <c r="A5757" s="42" t="s">
        <v>5</v>
      </c>
      <c r="B5757" s="44" t="s">
        <v>15</v>
      </c>
      <c r="C5757" s="44" t="s">
        <v>57</v>
      </c>
      <c r="D5757" s="43">
        <v>859484.17799999996</v>
      </c>
      <c r="E5757" s="43">
        <v>-153276.641</v>
      </c>
      <c r="F5757" s="45">
        <v>-60880</v>
      </c>
      <c r="G5757" s="45">
        <v>-88480</v>
      </c>
      <c r="H5757" s="45">
        <v>-50620</v>
      </c>
      <c r="I5757" s="55">
        <f>pro[[#This Row],[Admin expenses 3]]+pro[[#This Row],[Admin expenses 2]]+pro[[#This Row],[Admin expenses 1]]+pro[[#This Row],[COGS]]</f>
        <v>-353256.641</v>
      </c>
      <c r="J5757" s="55">
        <f>pro[[#This Row],[Revenue]]+pro[[#This Row],[AdminExp]]</f>
        <v>506227.53699999995</v>
      </c>
      <c r="K5757" s="83">
        <f>pro[[#This Row],[Profit]]/pro[[#This Row],[Revenue]]</f>
        <v>0.58898994298880503</v>
      </c>
      <c r="L5757" s="56">
        <f t="shared" si="89"/>
        <v>6</v>
      </c>
      <c r="M5757" s="82" t="str">
        <f>"Q"&amp;" "&amp;VLOOKUP(pro[[#This Row],[Period]],Mapping!A:B,2,0)</f>
        <v>Q 2</v>
      </c>
      <c r="N5757"/>
    </row>
    <row r="5758" spans="1:14" ht="11.25" customHeight="1" x14ac:dyDescent="0.2">
      <c r="A5758" s="42" t="s">
        <v>5</v>
      </c>
      <c r="B5758" s="44" t="s">
        <v>15</v>
      </c>
      <c r="C5758" s="44" t="s">
        <v>57</v>
      </c>
      <c r="D5758" s="43">
        <v>710572.67399999988</v>
      </c>
      <c r="E5758" s="43">
        <v>-209914.76099999997</v>
      </c>
      <c r="F5758" s="45">
        <v>-100830</v>
      </c>
      <c r="G5758" s="45">
        <v>-65000</v>
      </c>
      <c r="H5758" s="45">
        <v>-102770</v>
      </c>
      <c r="I5758" s="55">
        <f>pro[[#This Row],[Admin expenses 3]]+pro[[#This Row],[Admin expenses 2]]+pro[[#This Row],[Admin expenses 1]]+pro[[#This Row],[COGS]]</f>
        <v>-478514.76099999994</v>
      </c>
      <c r="J5758" s="55">
        <f>pro[[#This Row],[Revenue]]+pro[[#This Row],[AdminExp]]</f>
        <v>232057.91299999994</v>
      </c>
      <c r="K5758" s="83">
        <f>pro[[#This Row],[Profit]]/pro[[#This Row],[Revenue]]</f>
        <v>0.326578718111527</v>
      </c>
      <c r="L5758" s="56">
        <f t="shared" si="89"/>
        <v>6</v>
      </c>
      <c r="M5758" s="82" t="str">
        <f>"Q"&amp;" "&amp;VLOOKUP(pro[[#This Row],[Period]],Mapping!A:B,2,0)</f>
        <v>Q 2</v>
      </c>
      <c r="N5758"/>
    </row>
    <row r="5759" spans="1:14" ht="11.25" customHeight="1" x14ac:dyDescent="0.2">
      <c r="A5759" s="42" t="s">
        <v>5</v>
      </c>
      <c r="B5759" s="44" t="s">
        <v>15</v>
      </c>
      <c r="C5759" s="44" t="s">
        <v>57</v>
      </c>
      <c r="D5759" s="43">
        <v>29538.242999999995</v>
      </c>
      <c r="E5759" s="43">
        <v>-13446.481999999998</v>
      </c>
      <c r="F5759" s="45">
        <v>-90120</v>
      </c>
      <c r="G5759" s="45">
        <v>-18030</v>
      </c>
      <c r="H5759" s="45">
        <v>-64580</v>
      </c>
      <c r="I5759" s="55">
        <f>pro[[#This Row],[Admin expenses 3]]+pro[[#This Row],[Admin expenses 2]]+pro[[#This Row],[Admin expenses 1]]+pro[[#This Row],[COGS]]</f>
        <v>-186176.48199999999</v>
      </c>
      <c r="J5759" s="55">
        <f>pro[[#This Row],[Revenue]]+pro[[#This Row],[AdminExp]]</f>
        <v>-156638.239</v>
      </c>
      <c r="K5759" s="83">
        <f>pro[[#This Row],[Profit]]/pro[[#This Row],[Revenue]]</f>
        <v>-5.3028962826258832</v>
      </c>
      <c r="L5759" s="56">
        <f t="shared" si="89"/>
        <v>6</v>
      </c>
      <c r="M5759" s="82" t="str">
        <f>"Q"&amp;" "&amp;VLOOKUP(pro[[#This Row],[Period]],Mapping!A:B,2,0)</f>
        <v>Q 2</v>
      </c>
      <c r="N5759"/>
    </row>
    <row r="5760" spans="1:14" ht="11.25" customHeight="1" x14ac:dyDescent="0.2">
      <c r="A5760" s="42" t="s">
        <v>5</v>
      </c>
      <c r="B5760" s="44" t="s">
        <v>15</v>
      </c>
      <c r="C5760" s="44" t="s">
        <v>57</v>
      </c>
      <c r="D5760" s="43">
        <v>35330.217999999993</v>
      </c>
      <c r="E5760" s="43">
        <v>-11249.938</v>
      </c>
      <c r="F5760" s="45">
        <v>-53720</v>
      </c>
      <c r="G5760" s="45">
        <v>-52980</v>
      </c>
      <c r="H5760" s="45">
        <v>-97950</v>
      </c>
      <c r="I5760" s="55">
        <f>pro[[#This Row],[Admin expenses 3]]+pro[[#This Row],[Admin expenses 2]]+pro[[#This Row],[Admin expenses 1]]+pro[[#This Row],[COGS]]</f>
        <v>-215899.93799999999</v>
      </c>
      <c r="J5760" s="55">
        <f>pro[[#This Row],[Revenue]]+pro[[#This Row],[AdminExp]]</f>
        <v>-180569.72</v>
      </c>
      <c r="K5760" s="83">
        <f>pro[[#This Row],[Profit]]/pro[[#This Row],[Revenue]]</f>
        <v>-5.1109144019434023</v>
      </c>
      <c r="L5760" s="56">
        <f t="shared" si="89"/>
        <v>6</v>
      </c>
      <c r="M5760" s="82" t="str">
        <f>"Q"&amp;" "&amp;VLOOKUP(pro[[#This Row],[Period]],Mapping!A:B,2,0)</f>
        <v>Q 2</v>
      </c>
      <c r="N5760"/>
    </row>
    <row r="5761" spans="1:14" ht="11.25" customHeight="1" x14ac:dyDescent="0.2">
      <c r="A5761" s="42" t="s">
        <v>5</v>
      </c>
      <c r="B5761" s="44" t="s">
        <v>15</v>
      </c>
      <c r="C5761" s="44" t="s">
        <v>57</v>
      </c>
      <c r="D5761" s="43">
        <v>778328.62099999993</v>
      </c>
      <c r="E5761" s="43">
        <v>-268024.58899999998</v>
      </c>
      <c r="F5761" s="45">
        <v>-27340</v>
      </c>
      <c r="G5761" s="45">
        <v>-79210</v>
      </c>
      <c r="H5761" s="45">
        <v>-71560</v>
      </c>
      <c r="I5761" s="55">
        <f>pro[[#This Row],[Admin expenses 3]]+pro[[#This Row],[Admin expenses 2]]+pro[[#This Row],[Admin expenses 1]]+pro[[#This Row],[COGS]]</f>
        <v>-446134.58899999998</v>
      </c>
      <c r="J5761" s="55">
        <f>pro[[#This Row],[Revenue]]+pro[[#This Row],[AdminExp]]</f>
        <v>332194.03199999995</v>
      </c>
      <c r="K5761" s="83">
        <f>pro[[#This Row],[Profit]]/pro[[#This Row],[Revenue]]</f>
        <v>0.42680433821538727</v>
      </c>
      <c r="L5761" s="56">
        <f t="shared" si="89"/>
        <v>6</v>
      </c>
      <c r="M5761" s="82" t="str">
        <f>"Q"&amp;" "&amp;VLOOKUP(pro[[#This Row],[Period]],Mapping!A:B,2,0)</f>
        <v>Q 2</v>
      </c>
      <c r="N5761"/>
    </row>
    <row r="5762" spans="1:14" ht="11.25" customHeight="1" x14ac:dyDescent="0.2">
      <c r="A5762" s="42" t="s">
        <v>5</v>
      </c>
      <c r="B5762" s="44" t="s">
        <v>15</v>
      </c>
      <c r="C5762" s="44" t="s">
        <v>57</v>
      </c>
      <c r="D5762" s="43">
        <v>146255.87199999997</v>
      </c>
      <c r="E5762" s="43">
        <v>-113194.186</v>
      </c>
      <c r="F5762" s="45">
        <v>-27180</v>
      </c>
      <c r="G5762" s="45">
        <v>-42620</v>
      </c>
      <c r="H5762" s="45">
        <v>-62390</v>
      </c>
      <c r="I5762" s="55">
        <f>pro[[#This Row],[Admin expenses 3]]+pro[[#This Row],[Admin expenses 2]]+pro[[#This Row],[Admin expenses 1]]+pro[[#This Row],[COGS]]</f>
        <v>-245384.18599999999</v>
      </c>
      <c r="J5762" s="55">
        <f>pro[[#This Row],[Revenue]]+pro[[#This Row],[AdminExp]]</f>
        <v>-99128.314000000013</v>
      </c>
      <c r="K5762" s="83">
        <f>pro[[#This Row],[Profit]]/pro[[#This Row],[Revenue]]</f>
        <v>-0.67777322472221857</v>
      </c>
      <c r="L5762" s="56">
        <f t="shared" ref="L5762:L5825" si="90">MONTH(DATEVALUE(A5762&amp;"1"))</f>
        <v>6</v>
      </c>
      <c r="M5762" s="82" t="str">
        <f>"Q"&amp;" "&amp;VLOOKUP(pro[[#This Row],[Period]],Mapping!A:B,2,0)</f>
        <v>Q 2</v>
      </c>
      <c r="N5762"/>
    </row>
    <row r="5763" spans="1:14" ht="11.25" customHeight="1" x14ac:dyDescent="0.2">
      <c r="A5763" s="42" t="s">
        <v>5</v>
      </c>
      <c r="B5763" s="44" t="s">
        <v>15</v>
      </c>
      <c r="C5763" s="44" t="s">
        <v>57</v>
      </c>
      <c r="D5763" s="43">
        <v>839031.55699999991</v>
      </c>
      <c r="E5763" s="43">
        <v>-583535.09199999995</v>
      </c>
      <c r="F5763" s="45">
        <v>-52610</v>
      </c>
      <c r="G5763" s="45">
        <v>-37650</v>
      </c>
      <c r="H5763" s="45">
        <v>-59160</v>
      </c>
      <c r="I5763" s="55">
        <f>pro[[#This Row],[Admin expenses 3]]+pro[[#This Row],[Admin expenses 2]]+pro[[#This Row],[Admin expenses 1]]+pro[[#This Row],[COGS]]</f>
        <v>-732955.09199999995</v>
      </c>
      <c r="J5763" s="55">
        <f>pro[[#This Row],[Revenue]]+pro[[#This Row],[AdminExp]]</f>
        <v>106076.46499999997</v>
      </c>
      <c r="K5763" s="83">
        <f>pro[[#This Row],[Profit]]/pro[[#This Row],[Revenue]]</f>
        <v>0.1264272649997597</v>
      </c>
      <c r="L5763" s="56">
        <f t="shared" si="90"/>
        <v>6</v>
      </c>
      <c r="M5763" s="82" t="str">
        <f>"Q"&amp;" "&amp;VLOOKUP(pro[[#This Row],[Period]],Mapping!A:B,2,0)</f>
        <v>Q 2</v>
      </c>
      <c r="N5763"/>
    </row>
    <row r="5764" spans="1:14" ht="11.25" customHeight="1" x14ac:dyDescent="0.2">
      <c r="A5764" s="42" t="s">
        <v>5</v>
      </c>
      <c r="B5764" s="44" t="s">
        <v>15</v>
      </c>
      <c r="C5764" s="44" t="s">
        <v>57</v>
      </c>
      <c r="D5764" s="43">
        <v>71391.55799999999</v>
      </c>
      <c r="E5764" s="43">
        <v>-72538.941999999995</v>
      </c>
      <c r="F5764" s="45">
        <v>-45720</v>
      </c>
      <c r="G5764" s="45">
        <v>-96400</v>
      </c>
      <c r="H5764" s="45">
        <v>-15480</v>
      </c>
      <c r="I5764" s="55">
        <f>pro[[#This Row],[Admin expenses 3]]+pro[[#This Row],[Admin expenses 2]]+pro[[#This Row],[Admin expenses 1]]+pro[[#This Row],[COGS]]</f>
        <v>-230138.94199999998</v>
      </c>
      <c r="J5764" s="55">
        <f>pro[[#This Row],[Revenue]]+pro[[#This Row],[AdminExp]]</f>
        <v>-158747.38399999999</v>
      </c>
      <c r="K5764" s="83">
        <f>pro[[#This Row],[Profit]]/pro[[#This Row],[Revenue]]</f>
        <v>-2.2236156269344902</v>
      </c>
      <c r="L5764" s="56">
        <f t="shared" si="90"/>
        <v>6</v>
      </c>
      <c r="M5764" s="82" t="str">
        <f>"Q"&amp;" "&amp;VLOOKUP(pro[[#This Row],[Period]],Mapping!A:B,2,0)</f>
        <v>Q 2</v>
      </c>
      <c r="N5764"/>
    </row>
    <row r="5765" spans="1:14" ht="11.25" customHeight="1" x14ac:dyDescent="0.2">
      <c r="A5765" s="42" t="s">
        <v>5</v>
      </c>
      <c r="B5765" s="44" t="s">
        <v>15</v>
      </c>
      <c r="C5765" s="44" t="s">
        <v>57</v>
      </c>
      <c r="D5765" s="43">
        <v>805671.81799999997</v>
      </c>
      <c r="E5765" s="43">
        <v>-467546.20499999996</v>
      </c>
      <c r="F5765" s="45">
        <v>-69060</v>
      </c>
      <c r="G5765" s="45">
        <v>-55130</v>
      </c>
      <c r="H5765" s="45">
        <v>-68710</v>
      </c>
      <c r="I5765" s="55">
        <f>pro[[#This Row],[Admin expenses 3]]+pro[[#This Row],[Admin expenses 2]]+pro[[#This Row],[Admin expenses 1]]+pro[[#This Row],[COGS]]</f>
        <v>-660446.20499999996</v>
      </c>
      <c r="J5765" s="55">
        <f>pro[[#This Row],[Revenue]]+pro[[#This Row],[AdminExp]]</f>
        <v>145225.61300000001</v>
      </c>
      <c r="K5765" s="83">
        <f>pro[[#This Row],[Profit]]/pro[[#This Row],[Revenue]]</f>
        <v>0.18025405600075242</v>
      </c>
      <c r="L5765" s="56">
        <f t="shared" si="90"/>
        <v>6</v>
      </c>
      <c r="M5765" s="82" t="str">
        <f>"Q"&amp;" "&amp;VLOOKUP(pro[[#This Row],[Period]],Mapping!A:B,2,0)</f>
        <v>Q 2</v>
      </c>
      <c r="N5765"/>
    </row>
    <row r="5766" spans="1:14" ht="11.25" customHeight="1" x14ac:dyDescent="0.2">
      <c r="A5766" s="42" t="s">
        <v>5</v>
      </c>
      <c r="B5766" s="44" t="s">
        <v>15</v>
      </c>
      <c r="C5766" s="44" t="s">
        <v>57</v>
      </c>
      <c r="D5766" s="43">
        <v>1284249.757</v>
      </c>
      <c r="E5766" s="43">
        <v>-744712.90599999996</v>
      </c>
      <c r="F5766" s="45">
        <v>-68420</v>
      </c>
      <c r="G5766" s="45">
        <v>-95950</v>
      </c>
      <c r="H5766" s="45">
        <v>-22470</v>
      </c>
      <c r="I5766" s="55">
        <f>pro[[#This Row],[Admin expenses 3]]+pro[[#This Row],[Admin expenses 2]]+pro[[#This Row],[Admin expenses 1]]+pro[[#This Row],[COGS]]</f>
        <v>-931552.90599999996</v>
      </c>
      <c r="J5766" s="55">
        <f>pro[[#This Row],[Revenue]]+pro[[#This Row],[AdminExp]]</f>
        <v>352696.85100000002</v>
      </c>
      <c r="K5766" s="83">
        <f>pro[[#This Row],[Profit]]/pro[[#This Row],[Revenue]]</f>
        <v>0.27463260092327979</v>
      </c>
      <c r="L5766" s="56">
        <f t="shared" si="90"/>
        <v>6</v>
      </c>
      <c r="M5766" s="82" t="str">
        <f>"Q"&amp;" "&amp;VLOOKUP(pro[[#This Row],[Period]],Mapping!A:B,2,0)</f>
        <v>Q 2</v>
      </c>
      <c r="N5766"/>
    </row>
    <row r="5767" spans="1:14" ht="11.25" customHeight="1" x14ac:dyDescent="0.2">
      <c r="A5767" s="42" t="s">
        <v>5</v>
      </c>
      <c r="B5767" s="44" t="s">
        <v>15</v>
      </c>
      <c r="C5767" s="44" t="s">
        <v>57</v>
      </c>
      <c r="D5767" s="43">
        <v>200825.97499999998</v>
      </c>
      <c r="E5767" s="43">
        <v>-123560.03099999999</v>
      </c>
      <c r="F5767" s="45">
        <v>-48660</v>
      </c>
      <c r="G5767" s="45">
        <v>-107450</v>
      </c>
      <c r="H5767" s="45">
        <v>-30020</v>
      </c>
      <c r="I5767" s="55">
        <f>pro[[#This Row],[Admin expenses 3]]+pro[[#This Row],[Admin expenses 2]]+pro[[#This Row],[Admin expenses 1]]+pro[[#This Row],[COGS]]</f>
        <v>-309690.03099999996</v>
      </c>
      <c r="J5767" s="55">
        <f>pro[[#This Row],[Revenue]]+pro[[#This Row],[AdminExp]]</f>
        <v>-108864.05599999998</v>
      </c>
      <c r="K5767" s="83">
        <f>pro[[#This Row],[Profit]]/pro[[#This Row],[Revenue]]</f>
        <v>-0.54208155095475075</v>
      </c>
      <c r="L5767" s="56">
        <f t="shared" si="90"/>
        <v>6</v>
      </c>
      <c r="M5767" s="82" t="str">
        <f>"Q"&amp;" "&amp;VLOOKUP(pro[[#This Row],[Period]],Mapping!A:B,2,0)</f>
        <v>Q 2</v>
      </c>
      <c r="N5767"/>
    </row>
    <row r="5768" spans="1:14" ht="11.25" customHeight="1" x14ac:dyDescent="0.2">
      <c r="A5768" s="42" t="s">
        <v>5</v>
      </c>
      <c r="B5768" s="44" t="s">
        <v>15</v>
      </c>
      <c r="C5768" s="44" t="s">
        <v>57</v>
      </c>
      <c r="D5768" s="43">
        <v>548536.10699999996</v>
      </c>
      <c r="E5768" s="43">
        <v>-335901.61499999999</v>
      </c>
      <c r="F5768" s="45">
        <v>-78300</v>
      </c>
      <c r="G5768" s="45">
        <v>-92700</v>
      </c>
      <c r="H5768" s="45">
        <v>-101540</v>
      </c>
      <c r="I5768" s="55">
        <f>pro[[#This Row],[Admin expenses 3]]+pro[[#This Row],[Admin expenses 2]]+pro[[#This Row],[Admin expenses 1]]+pro[[#This Row],[COGS]]</f>
        <v>-608441.61499999999</v>
      </c>
      <c r="J5768" s="55">
        <f>pro[[#This Row],[Revenue]]+pro[[#This Row],[AdminExp]]</f>
        <v>-59905.508000000031</v>
      </c>
      <c r="K5768" s="83">
        <f>pro[[#This Row],[Profit]]/pro[[#This Row],[Revenue]]</f>
        <v>-0.10920978078841405</v>
      </c>
      <c r="L5768" s="56">
        <f t="shared" si="90"/>
        <v>6</v>
      </c>
      <c r="M5768" s="82" t="str">
        <f>"Q"&amp;" "&amp;VLOOKUP(pro[[#This Row],[Period]],Mapping!A:B,2,0)</f>
        <v>Q 2</v>
      </c>
      <c r="N5768"/>
    </row>
    <row r="5769" spans="1:14" ht="11.25" customHeight="1" x14ac:dyDescent="0.2">
      <c r="A5769" s="42" t="s">
        <v>5</v>
      </c>
      <c r="B5769" s="44" t="s">
        <v>15</v>
      </c>
      <c r="C5769" s="44" t="s">
        <v>57</v>
      </c>
      <c r="D5769" s="43">
        <v>4822518.2460000003</v>
      </c>
      <c r="E5769" s="43">
        <v>-239078.71400000001</v>
      </c>
      <c r="F5769" s="45">
        <v>-76940</v>
      </c>
      <c r="G5769" s="45">
        <v>-54180</v>
      </c>
      <c r="H5769" s="45">
        <v>-39450</v>
      </c>
      <c r="I5769" s="55">
        <f>pro[[#This Row],[Admin expenses 3]]+pro[[#This Row],[Admin expenses 2]]+pro[[#This Row],[Admin expenses 1]]+pro[[#This Row],[COGS]]</f>
        <v>-409648.71400000004</v>
      </c>
      <c r="J5769" s="55">
        <f>pro[[#This Row],[Revenue]]+pro[[#This Row],[AdminExp]]</f>
        <v>4412869.5320000006</v>
      </c>
      <c r="K5769" s="83">
        <f>pro[[#This Row],[Profit]]/pro[[#This Row],[Revenue]]</f>
        <v>0.91505502040561904</v>
      </c>
      <c r="L5769" s="56">
        <f t="shared" si="90"/>
        <v>6</v>
      </c>
      <c r="M5769" s="82" t="str">
        <f>"Q"&amp;" "&amp;VLOOKUP(pro[[#This Row],[Period]],Mapping!A:B,2,0)</f>
        <v>Q 2</v>
      </c>
      <c r="N5769"/>
    </row>
    <row r="5770" spans="1:14" ht="11.25" customHeight="1" x14ac:dyDescent="0.2">
      <c r="A5770" s="42" t="s">
        <v>5</v>
      </c>
      <c r="B5770" s="44" t="s">
        <v>15</v>
      </c>
      <c r="C5770" s="44" t="s">
        <v>58</v>
      </c>
      <c r="D5770" s="43">
        <v>5343396.6879999992</v>
      </c>
      <c r="E5770" s="43">
        <v>-206369.56899999999</v>
      </c>
      <c r="F5770" s="45">
        <v>-78540</v>
      </c>
      <c r="G5770" s="45">
        <v>-98060</v>
      </c>
      <c r="H5770" s="45">
        <v>-22300</v>
      </c>
      <c r="I5770" s="55">
        <f>pro[[#This Row],[Admin expenses 3]]+pro[[#This Row],[Admin expenses 2]]+pro[[#This Row],[Admin expenses 1]]+pro[[#This Row],[COGS]]</f>
        <v>-405269.56900000002</v>
      </c>
      <c r="J5770" s="55">
        <f>pro[[#This Row],[Revenue]]+pro[[#This Row],[AdminExp]]</f>
        <v>4938127.118999999</v>
      </c>
      <c r="K5770" s="83">
        <f>pro[[#This Row],[Profit]]/pro[[#This Row],[Revenue]]</f>
        <v>0.92415506602567254</v>
      </c>
      <c r="L5770" s="56">
        <f t="shared" si="90"/>
        <v>6</v>
      </c>
      <c r="M5770" s="82" t="str">
        <f>"Q"&amp;" "&amp;VLOOKUP(pro[[#This Row],[Period]],Mapping!A:B,2,0)</f>
        <v>Q 2</v>
      </c>
      <c r="N5770"/>
    </row>
    <row r="5771" spans="1:14" ht="11.25" customHeight="1" x14ac:dyDescent="0.2">
      <c r="A5771" s="42" t="s">
        <v>5</v>
      </c>
      <c r="B5771" s="44" t="s">
        <v>15</v>
      </c>
      <c r="C5771" s="44" t="s">
        <v>59</v>
      </c>
      <c r="D5771" s="43">
        <v>1345428.5529999998</v>
      </c>
      <c r="E5771" s="43">
        <v>-588151.97</v>
      </c>
      <c r="F5771" s="45">
        <v>-68030</v>
      </c>
      <c r="G5771" s="45">
        <v>-33080</v>
      </c>
      <c r="H5771" s="45">
        <v>-14090</v>
      </c>
      <c r="I5771" s="55">
        <f>pro[[#This Row],[Admin expenses 3]]+pro[[#This Row],[Admin expenses 2]]+pro[[#This Row],[Admin expenses 1]]+pro[[#This Row],[COGS]]</f>
        <v>-703351.97</v>
      </c>
      <c r="J5771" s="55">
        <f>pro[[#This Row],[Revenue]]+pro[[#This Row],[AdminExp]]</f>
        <v>642076.58299999987</v>
      </c>
      <c r="K5771" s="83">
        <f>pro[[#This Row],[Profit]]/pro[[#This Row],[Revenue]]</f>
        <v>0.47722830139758449</v>
      </c>
      <c r="L5771" s="56">
        <f t="shared" si="90"/>
        <v>6</v>
      </c>
      <c r="M5771" s="82" t="str">
        <f>"Q"&amp;" "&amp;VLOOKUP(pro[[#This Row],[Period]],Mapping!A:B,2,0)</f>
        <v>Q 2</v>
      </c>
      <c r="N5771"/>
    </row>
    <row r="5772" spans="1:14" ht="11.25" customHeight="1" x14ac:dyDescent="0.2">
      <c r="A5772" s="42" t="s">
        <v>5</v>
      </c>
      <c r="B5772" s="44" t="s">
        <v>15</v>
      </c>
      <c r="C5772" s="44" t="s">
        <v>57</v>
      </c>
      <c r="D5772" s="43">
        <v>499728.5579999999</v>
      </c>
      <c r="E5772" s="43">
        <v>-432955.712</v>
      </c>
      <c r="F5772" s="45">
        <v>-50030</v>
      </c>
      <c r="G5772" s="45">
        <v>-13690</v>
      </c>
      <c r="H5772" s="45">
        <v>-23260</v>
      </c>
      <c r="I5772" s="55">
        <f>pro[[#This Row],[Admin expenses 3]]+pro[[#This Row],[Admin expenses 2]]+pro[[#This Row],[Admin expenses 1]]+pro[[#This Row],[COGS]]</f>
        <v>-519935.712</v>
      </c>
      <c r="J5772" s="55">
        <f>pro[[#This Row],[Revenue]]+pro[[#This Row],[AdminExp]]</f>
        <v>-20207.154000000097</v>
      </c>
      <c r="K5772" s="83">
        <f>pro[[#This Row],[Profit]]/pro[[#This Row],[Revenue]]</f>
        <v>-4.0436260198681906E-2</v>
      </c>
      <c r="L5772" s="56">
        <f t="shared" si="90"/>
        <v>6</v>
      </c>
      <c r="M5772" s="82" t="str">
        <f>"Q"&amp;" "&amp;VLOOKUP(pro[[#This Row],[Period]],Mapping!A:B,2,0)</f>
        <v>Q 2</v>
      </c>
      <c r="N5772"/>
    </row>
    <row r="5773" spans="1:14" ht="11.25" customHeight="1" x14ac:dyDescent="0.2">
      <c r="A5773" s="42" t="s">
        <v>5</v>
      </c>
      <c r="B5773" s="44" t="s">
        <v>15</v>
      </c>
      <c r="C5773" s="44" t="s">
        <v>57</v>
      </c>
      <c r="D5773" s="43">
        <v>2384985.0639999998</v>
      </c>
      <c r="E5773" s="43">
        <v>-535645.27099999995</v>
      </c>
      <c r="F5773" s="45">
        <v>-65290</v>
      </c>
      <c r="G5773" s="45">
        <v>-82860</v>
      </c>
      <c r="H5773" s="45">
        <v>-62300</v>
      </c>
      <c r="I5773" s="55">
        <f>pro[[#This Row],[Admin expenses 3]]+pro[[#This Row],[Admin expenses 2]]+pro[[#This Row],[Admin expenses 1]]+pro[[#This Row],[COGS]]</f>
        <v>-746095.27099999995</v>
      </c>
      <c r="J5773" s="55">
        <f>pro[[#This Row],[Revenue]]+pro[[#This Row],[AdminExp]]</f>
        <v>1638889.7929999998</v>
      </c>
      <c r="K5773" s="83">
        <f>pro[[#This Row],[Profit]]/pro[[#This Row],[Revenue]]</f>
        <v>0.68716983503926876</v>
      </c>
      <c r="L5773" s="56">
        <f t="shared" si="90"/>
        <v>6</v>
      </c>
      <c r="M5773" s="82" t="str">
        <f>"Q"&amp;" "&amp;VLOOKUP(pro[[#This Row],[Period]],Mapping!A:B,2,0)</f>
        <v>Q 2</v>
      </c>
      <c r="N5773"/>
    </row>
    <row r="5774" spans="1:14" ht="11.25" customHeight="1" x14ac:dyDescent="0.2">
      <c r="A5774" s="42" t="s">
        <v>5</v>
      </c>
      <c r="B5774" s="44" t="s">
        <v>15</v>
      </c>
      <c r="C5774" s="44" t="s">
        <v>57</v>
      </c>
      <c r="D5774" s="43">
        <v>214021.514</v>
      </c>
      <c r="E5774" s="43">
        <v>-49905.743999999999</v>
      </c>
      <c r="F5774" s="45">
        <v>-67900</v>
      </c>
      <c r="G5774" s="45">
        <v>-48120</v>
      </c>
      <c r="H5774" s="45">
        <v>-37760</v>
      </c>
      <c r="I5774" s="55">
        <f>pro[[#This Row],[Admin expenses 3]]+pro[[#This Row],[Admin expenses 2]]+pro[[#This Row],[Admin expenses 1]]+pro[[#This Row],[COGS]]</f>
        <v>-203685.74400000001</v>
      </c>
      <c r="J5774" s="55">
        <f>pro[[#This Row],[Revenue]]+pro[[#This Row],[AdminExp]]</f>
        <v>10335.76999999999</v>
      </c>
      <c r="K5774" s="83">
        <f>pro[[#This Row],[Profit]]/pro[[#This Row],[Revenue]]</f>
        <v>4.8293135614394307E-2</v>
      </c>
      <c r="L5774" s="56">
        <f t="shared" si="90"/>
        <v>6</v>
      </c>
      <c r="M5774" s="82" t="str">
        <f>"Q"&amp;" "&amp;VLOOKUP(pro[[#This Row],[Period]],Mapping!A:B,2,0)</f>
        <v>Q 2</v>
      </c>
      <c r="N5774"/>
    </row>
    <row r="5775" spans="1:14" ht="11.25" customHeight="1" x14ac:dyDescent="0.2">
      <c r="A5775" s="42" t="s">
        <v>5</v>
      </c>
      <c r="B5775" s="44" t="s">
        <v>15</v>
      </c>
      <c r="C5775" s="44" t="s">
        <v>57</v>
      </c>
      <c r="D5775" s="43">
        <v>219158.18399999998</v>
      </c>
      <c r="E5775" s="43">
        <v>-97784.896999999983</v>
      </c>
      <c r="F5775" s="45">
        <v>-50940</v>
      </c>
      <c r="G5775" s="45">
        <v>-78180</v>
      </c>
      <c r="H5775" s="45">
        <v>-97320</v>
      </c>
      <c r="I5775" s="55">
        <f>pro[[#This Row],[Admin expenses 3]]+pro[[#This Row],[Admin expenses 2]]+pro[[#This Row],[Admin expenses 1]]+pro[[#This Row],[COGS]]</f>
        <v>-324224.897</v>
      </c>
      <c r="J5775" s="55">
        <f>pro[[#This Row],[Revenue]]+pro[[#This Row],[AdminExp]]</f>
        <v>-105066.71300000002</v>
      </c>
      <c r="K5775" s="83">
        <f>pro[[#This Row],[Profit]]/pro[[#This Row],[Revenue]]</f>
        <v>-0.47941040157551235</v>
      </c>
      <c r="L5775" s="56">
        <f t="shared" si="90"/>
        <v>6</v>
      </c>
      <c r="M5775" s="82" t="str">
        <f>"Q"&amp;" "&amp;VLOOKUP(pro[[#This Row],[Period]],Mapping!A:B,2,0)</f>
        <v>Q 2</v>
      </c>
      <c r="N5775"/>
    </row>
    <row r="5776" spans="1:14" ht="11.25" customHeight="1" x14ac:dyDescent="0.2">
      <c r="A5776" s="42" t="s">
        <v>5</v>
      </c>
      <c r="B5776" s="44" t="s">
        <v>15</v>
      </c>
      <c r="C5776" s="44" t="s">
        <v>57</v>
      </c>
      <c r="D5776" s="43">
        <v>1616116.3900000001</v>
      </c>
      <c r="E5776" s="43">
        <v>-802429.67</v>
      </c>
      <c r="F5776" s="45">
        <v>-42370</v>
      </c>
      <c r="G5776" s="45">
        <v>-84070</v>
      </c>
      <c r="H5776" s="45">
        <v>-50690</v>
      </c>
      <c r="I5776" s="55">
        <f>pro[[#This Row],[Admin expenses 3]]+pro[[#This Row],[Admin expenses 2]]+pro[[#This Row],[Admin expenses 1]]+pro[[#This Row],[COGS]]</f>
        <v>-979559.67</v>
      </c>
      <c r="J5776" s="55">
        <f>pro[[#This Row],[Revenue]]+pro[[#This Row],[AdminExp]]</f>
        <v>636556.72000000009</v>
      </c>
      <c r="K5776" s="83">
        <f>pro[[#This Row],[Profit]]/pro[[#This Row],[Revenue]]</f>
        <v>0.39388049272862091</v>
      </c>
      <c r="L5776" s="56">
        <f t="shared" si="90"/>
        <v>6</v>
      </c>
      <c r="M5776" s="82" t="str">
        <f>"Q"&amp;" "&amp;VLOOKUP(pro[[#This Row],[Period]],Mapping!A:B,2,0)</f>
        <v>Q 2</v>
      </c>
      <c r="N5776"/>
    </row>
    <row r="5777" spans="1:14" ht="11.25" customHeight="1" x14ac:dyDescent="0.2">
      <c r="A5777" s="42" t="s">
        <v>5</v>
      </c>
      <c r="B5777" s="44" t="s">
        <v>15</v>
      </c>
      <c r="C5777" s="44" t="s">
        <v>58</v>
      </c>
      <c r="D5777" s="43">
        <v>63900.997999999992</v>
      </c>
      <c r="E5777" s="43">
        <v>-55965.756000000001</v>
      </c>
      <c r="F5777" s="45">
        <v>-86170</v>
      </c>
      <c r="G5777" s="45">
        <v>-73780</v>
      </c>
      <c r="H5777" s="45">
        <v>-45610</v>
      </c>
      <c r="I5777" s="55">
        <f>pro[[#This Row],[Admin expenses 3]]+pro[[#This Row],[Admin expenses 2]]+pro[[#This Row],[Admin expenses 1]]+pro[[#This Row],[COGS]]</f>
        <v>-261525.75599999999</v>
      </c>
      <c r="J5777" s="55">
        <f>pro[[#This Row],[Revenue]]+pro[[#This Row],[AdminExp]]</f>
        <v>-197624.758</v>
      </c>
      <c r="K5777" s="83">
        <f>pro[[#This Row],[Profit]]/pro[[#This Row],[Revenue]]</f>
        <v>-3.0926709157187191</v>
      </c>
      <c r="L5777" s="56">
        <f t="shared" si="90"/>
        <v>6</v>
      </c>
      <c r="M5777" s="82" t="str">
        <f>"Q"&amp;" "&amp;VLOOKUP(pro[[#This Row],[Period]],Mapping!A:B,2,0)</f>
        <v>Q 2</v>
      </c>
      <c r="N5777"/>
    </row>
    <row r="5778" spans="1:14" ht="11.25" customHeight="1" x14ac:dyDescent="0.2">
      <c r="A5778" s="42" t="s">
        <v>5</v>
      </c>
      <c r="B5778" s="44" t="s">
        <v>17</v>
      </c>
      <c r="C5778" s="44" t="s">
        <v>59</v>
      </c>
      <c r="D5778" s="43">
        <v>9192.378999999999</v>
      </c>
      <c r="E5778" s="43">
        <v>-13908.181</v>
      </c>
      <c r="F5778" s="45">
        <v>-95680</v>
      </c>
      <c r="G5778" s="45">
        <v>-17780</v>
      </c>
      <c r="H5778" s="45">
        <v>-89910</v>
      </c>
      <c r="I5778" s="55">
        <f>pro[[#This Row],[Admin expenses 3]]+pro[[#This Row],[Admin expenses 2]]+pro[[#This Row],[Admin expenses 1]]+pro[[#This Row],[COGS]]</f>
        <v>-217278.18100000001</v>
      </c>
      <c r="J5778" s="55">
        <f>pro[[#This Row],[Revenue]]+pro[[#This Row],[AdminExp]]</f>
        <v>-208085.80200000003</v>
      </c>
      <c r="K5778" s="83">
        <f>pro[[#This Row],[Profit]]/pro[[#This Row],[Revenue]]</f>
        <v>-22.636773570802514</v>
      </c>
      <c r="L5778" s="56">
        <f t="shared" si="90"/>
        <v>6</v>
      </c>
      <c r="M5778" s="82" t="str">
        <f>"Q"&amp;" "&amp;VLOOKUP(pro[[#This Row],[Period]],Mapping!A:B,2,0)</f>
        <v>Q 2</v>
      </c>
      <c r="N5778"/>
    </row>
    <row r="5779" spans="1:14" ht="11.25" customHeight="1" x14ac:dyDescent="0.2">
      <c r="A5779" s="42" t="s">
        <v>5</v>
      </c>
      <c r="B5779" s="44" t="s">
        <v>17</v>
      </c>
      <c r="C5779" s="44" t="s">
        <v>57</v>
      </c>
      <c r="D5779" s="43">
        <v>381197.31299999997</v>
      </c>
      <c r="E5779" s="43">
        <v>-39007.065999999999</v>
      </c>
      <c r="F5779" s="45">
        <v>-21230</v>
      </c>
      <c r="G5779" s="45">
        <v>-54060</v>
      </c>
      <c r="H5779" s="45">
        <v>-71420</v>
      </c>
      <c r="I5779" s="55">
        <f>pro[[#This Row],[Admin expenses 3]]+pro[[#This Row],[Admin expenses 2]]+pro[[#This Row],[Admin expenses 1]]+pro[[#This Row],[COGS]]</f>
        <v>-185717.06599999999</v>
      </c>
      <c r="J5779" s="55">
        <f>pro[[#This Row],[Revenue]]+pro[[#This Row],[AdminExp]]</f>
        <v>195480.24699999997</v>
      </c>
      <c r="K5779" s="83">
        <f>pro[[#This Row],[Profit]]/pro[[#This Row],[Revenue]]</f>
        <v>0.51280594152561609</v>
      </c>
      <c r="L5779" s="56">
        <f t="shared" si="90"/>
        <v>6</v>
      </c>
      <c r="M5779" s="82" t="str">
        <f>"Q"&amp;" "&amp;VLOOKUP(pro[[#This Row],[Period]],Mapping!A:B,2,0)</f>
        <v>Q 2</v>
      </c>
      <c r="N5779"/>
    </row>
    <row r="5780" spans="1:14" ht="11.25" customHeight="1" x14ac:dyDescent="0.2">
      <c r="A5780" s="42" t="s">
        <v>5</v>
      </c>
      <c r="B5780" s="44" t="s">
        <v>17</v>
      </c>
      <c r="C5780" s="44" t="s">
        <v>57</v>
      </c>
      <c r="D5780" s="43">
        <v>10116.539999999999</v>
      </c>
      <c r="E5780" s="43">
        <v>-34793.78</v>
      </c>
      <c r="F5780" s="45">
        <v>-99520</v>
      </c>
      <c r="G5780" s="45">
        <v>-64400</v>
      </c>
      <c r="H5780" s="45">
        <v>-102570</v>
      </c>
      <c r="I5780" s="55">
        <f>pro[[#This Row],[Admin expenses 3]]+pro[[#This Row],[Admin expenses 2]]+pro[[#This Row],[Admin expenses 1]]+pro[[#This Row],[COGS]]</f>
        <v>-301283.78000000003</v>
      </c>
      <c r="J5780" s="55">
        <f>pro[[#This Row],[Revenue]]+pro[[#This Row],[AdminExp]]</f>
        <v>-291167.24000000005</v>
      </c>
      <c r="K5780" s="83">
        <f>pro[[#This Row],[Profit]]/pro[[#This Row],[Revenue]]</f>
        <v>-28.781306652274402</v>
      </c>
      <c r="L5780" s="56">
        <f t="shared" si="90"/>
        <v>6</v>
      </c>
      <c r="M5780" s="82" t="str">
        <f>"Q"&amp;" "&amp;VLOOKUP(pro[[#This Row],[Period]],Mapping!A:B,2,0)</f>
        <v>Q 2</v>
      </c>
      <c r="N5780"/>
    </row>
    <row r="5781" spans="1:14" ht="11.25" customHeight="1" x14ac:dyDescent="0.2">
      <c r="A5781" s="42" t="s">
        <v>5</v>
      </c>
      <c r="B5781" s="44" t="s">
        <v>17</v>
      </c>
      <c r="C5781" s="44" t="s">
        <v>57</v>
      </c>
      <c r="D5781" s="43">
        <v>81792.983999999997</v>
      </c>
      <c r="E5781" s="43">
        <v>-125524.39199999999</v>
      </c>
      <c r="F5781" s="45">
        <v>-97910</v>
      </c>
      <c r="G5781" s="45">
        <v>-85020</v>
      </c>
      <c r="H5781" s="45">
        <v>-19890</v>
      </c>
      <c r="I5781" s="55">
        <f>pro[[#This Row],[Admin expenses 3]]+pro[[#This Row],[Admin expenses 2]]+pro[[#This Row],[Admin expenses 1]]+pro[[#This Row],[COGS]]</f>
        <v>-328344.39199999999</v>
      </c>
      <c r="J5781" s="55">
        <f>pro[[#This Row],[Revenue]]+pro[[#This Row],[AdminExp]]</f>
        <v>-246551.408</v>
      </c>
      <c r="K5781" s="83">
        <f>pro[[#This Row],[Profit]]/pro[[#This Row],[Revenue]]</f>
        <v>-3.0143344324007058</v>
      </c>
      <c r="L5781" s="56">
        <f t="shared" si="90"/>
        <v>6</v>
      </c>
      <c r="M5781" s="82" t="str">
        <f>"Q"&amp;" "&amp;VLOOKUP(pro[[#This Row],[Period]],Mapping!A:B,2,0)</f>
        <v>Q 2</v>
      </c>
      <c r="N5781"/>
    </row>
    <row r="5782" spans="1:14" ht="11.25" customHeight="1" x14ac:dyDescent="0.2">
      <c r="A5782" s="42" t="s">
        <v>5</v>
      </c>
      <c r="B5782" s="44" t="s">
        <v>17</v>
      </c>
      <c r="C5782" s="44" t="s">
        <v>58</v>
      </c>
      <c r="D5782" s="43">
        <v>514764.48799999995</v>
      </c>
      <c r="E5782" s="43">
        <v>-599645.68999999994</v>
      </c>
      <c r="F5782" s="45">
        <v>-54470</v>
      </c>
      <c r="G5782" s="45">
        <v>-90830</v>
      </c>
      <c r="H5782" s="45">
        <v>-36210</v>
      </c>
      <c r="I5782" s="55">
        <f>pro[[#This Row],[Admin expenses 3]]+pro[[#This Row],[Admin expenses 2]]+pro[[#This Row],[Admin expenses 1]]+pro[[#This Row],[COGS]]</f>
        <v>-781155.69</v>
      </c>
      <c r="J5782" s="55">
        <f>pro[[#This Row],[Revenue]]+pro[[#This Row],[AdminExp]]</f>
        <v>-266391.20199999999</v>
      </c>
      <c r="K5782" s="83">
        <f>pro[[#This Row],[Profit]]/pro[[#This Row],[Revenue]]</f>
        <v>-0.51750112567982742</v>
      </c>
      <c r="L5782" s="56">
        <f t="shared" si="90"/>
        <v>6</v>
      </c>
      <c r="M5782" s="82" t="str">
        <f>"Q"&amp;" "&amp;VLOOKUP(pro[[#This Row],[Period]],Mapping!A:B,2,0)</f>
        <v>Q 2</v>
      </c>
      <c r="N5782"/>
    </row>
    <row r="5783" spans="1:14" ht="11.25" customHeight="1" x14ac:dyDescent="0.2">
      <c r="A5783" s="42" t="s">
        <v>5</v>
      </c>
      <c r="B5783" s="44" t="s">
        <v>17</v>
      </c>
      <c r="C5783" s="44" t="s">
        <v>59</v>
      </c>
      <c r="D5783" s="43">
        <v>1276042.3549999997</v>
      </c>
      <c r="E5783" s="43">
        <v>-954071.92999999982</v>
      </c>
      <c r="F5783" s="45">
        <v>-64230</v>
      </c>
      <c r="G5783" s="45">
        <v>-62760</v>
      </c>
      <c r="H5783" s="45">
        <v>-59380</v>
      </c>
      <c r="I5783" s="55">
        <f>pro[[#This Row],[Admin expenses 3]]+pro[[#This Row],[Admin expenses 2]]+pro[[#This Row],[Admin expenses 1]]+pro[[#This Row],[COGS]]</f>
        <v>-1140441.9299999997</v>
      </c>
      <c r="J5783" s="55">
        <f>pro[[#This Row],[Revenue]]+pro[[#This Row],[AdminExp]]</f>
        <v>135600.42500000005</v>
      </c>
      <c r="K5783" s="83">
        <f>pro[[#This Row],[Profit]]/pro[[#This Row],[Revenue]]</f>
        <v>0.10626639818707277</v>
      </c>
      <c r="L5783" s="56">
        <f t="shared" si="90"/>
        <v>6</v>
      </c>
      <c r="M5783" s="82" t="str">
        <f>"Q"&amp;" "&amp;VLOOKUP(pro[[#This Row],[Period]],Mapping!A:B,2,0)</f>
        <v>Q 2</v>
      </c>
      <c r="N5783"/>
    </row>
    <row r="5784" spans="1:14" ht="11.25" customHeight="1" x14ac:dyDescent="0.2">
      <c r="A5784" s="42" t="s">
        <v>5</v>
      </c>
      <c r="B5784" s="44" t="s">
        <v>17</v>
      </c>
      <c r="C5784" s="44" t="s">
        <v>57</v>
      </c>
      <c r="D5784" s="43">
        <v>106366.13399999999</v>
      </c>
      <c r="E5784" s="43">
        <v>-106959.15300000001</v>
      </c>
      <c r="F5784" s="45">
        <v>-37360</v>
      </c>
      <c r="G5784" s="45">
        <v>-56610</v>
      </c>
      <c r="H5784" s="45">
        <v>-76280</v>
      </c>
      <c r="I5784" s="55">
        <f>pro[[#This Row],[Admin expenses 3]]+pro[[#This Row],[Admin expenses 2]]+pro[[#This Row],[Admin expenses 1]]+pro[[#This Row],[COGS]]</f>
        <v>-277209.15299999999</v>
      </c>
      <c r="J5784" s="55">
        <f>pro[[#This Row],[Revenue]]+pro[[#This Row],[AdminExp]]</f>
        <v>-170843.019</v>
      </c>
      <c r="K5784" s="83">
        <f>pro[[#This Row],[Profit]]/pro[[#This Row],[Revenue]]</f>
        <v>-1.6061787015780795</v>
      </c>
      <c r="L5784" s="56">
        <f t="shared" si="90"/>
        <v>6</v>
      </c>
      <c r="M5784" s="82" t="str">
        <f>"Q"&amp;" "&amp;VLOOKUP(pro[[#This Row],[Period]],Mapping!A:B,2,0)</f>
        <v>Q 2</v>
      </c>
      <c r="N5784"/>
    </row>
    <row r="5785" spans="1:14" ht="11.25" customHeight="1" x14ac:dyDescent="0.2">
      <c r="A5785" s="42" t="s">
        <v>5</v>
      </c>
      <c r="B5785" s="44" t="s">
        <v>17</v>
      </c>
      <c r="C5785" s="44" t="s">
        <v>57</v>
      </c>
      <c r="D5785" s="43">
        <v>92274.580999999991</v>
      </c>
      <c r="E5785" s="43">
        <v>-130645.80199999998</v>
      </c>
      <c r="F5785" s="45">
        <v>-52700</v>
      </c>
      <c r="G5785" s="45">
        <v>-36200</v>
      </c>
      <c r="H5785" s="45">
        <v>-59850</v>
      </c>
      <c r="I5785" s="55">
        <f>pro[[#This Row],[Admin expenses 3]]+pro[[#This Row],[Admin expenses 2]]+pro[[#This Row],[Admin expenses 1]]+pro[[#This Row],[COGS]]</f>
        <v>-279395.80199999997</v>
      </c>
      <c r="J5785" s="55">
        <f>pro[[#This Row],[Revenue]]+pro[[#This Row],[AdminExp]]</f>
        <v>-187121.22099999996</v>
      </c>
      <c r="K5785" s="83">
        <f>pro[[#This Row],[Profit]]/pro[[#This Row],[Revenue]]</f>
        <v>-2.0278739710560156</v>
      </c>
      <c r="L5785" s="56">
        <f t="shared" si="90"/>
        <v>6</v>
      </c>
      <c r="M5785" s="82" t="str">
        <f>"Q"&amp;" "&amp;VLOOKUP(pro[[#This Row],[Period]],Mapping!A:B,2,0)</f>
        <v>Q 2</v>
      </c>
      <c r="N5785"/>
    </row>
    <row r="5786" spans="1:14" ht="11.25" customHeight="1" x14ac:dyDescent="0.2">
      <c r="A5786" s="42" t="s">
        <v>5</v>
      </c>
      <c r="B5786" s="44" t="s">
        <v>17</v>
      </c>
      <c r="C5786" s="44" t="s">
        <v>58</v>
      </c>
      <c r="D5786" s="43">
        <v>563856.76199999999</v>
      </c>
      <c r="E5786" s="43">
        <v>-266785.01500000001</v>
      </c>
      <c r="F5786" s="45">
        <v>-20450</v>
      </c>
      <c r="G5786" s="45">
        <v>-62880</v>
      </c>
      <c r="H5786" s="45">
        <v>-48090</v>
      </c>
      <c r="I5786" s="55">
        <f>pro[[#This Row],[Admin expenses 3]]+pro[[#This Row],[Admin expenses 2]]+pro[[#This Row],[Admin expenses 1]]+pro[[#This Row],[COGS]]</f>
        <v>-398205.01500000001</v>
      </c>
      <c r="J5786" s="55">
        <f>pro[[#This Row],[Revenue]]+pro[[#This Row],[AdminExp]]</f>
        <v>165651.74699999997</v>
      </c>
      <c r="K5786" s="83">
        <f>pro[[#This Row],[Profit]]/pro[[#This Row],[Revenue]]</f>
        <v>0.29378338287978178</v>
      </c>
      <c r="L5786" s="56">
        <f t="shared" si="90"/>
        <v>6</v>
      </c>
      <c r="M5786" s="82" t="str">
        <f>"Q"&amp;" "&amp;VLOOKUP(pro[[#This Row],[Period]],Mapping!A:B,2,0)</f>
        <v>Q 2</v>
      </c>
      <c r="N5786"/>
    </row>
    <row r="5787" spans="1:14" ht="11.25" customHeight="1" x14ac:dyDescent="0.2">
      <c r="A5787" s="42" t="s">
        <v>5</v>
      </c>
      <c r="B5787" s="44" t="s">
        <v>17</v>
      </c>
      <c r="C5787" s="44" t="s">
        <v>59</v>
      </c>
      <c r="D5787" s="43">
        <v>1383436.2219999998</v>
      </c>
      <c r="E5787" s="43">
        <v>-926878.26</v>
      </c>
      <c r="F5787" s="45">
        <v>-73920</v>
      </c>
      <c r="G5787" s="45">
        <v>-48730</v>
      </c>
      <c r="H5787" s="45">
        <v>-45490</v>
      </c>
      <c r="I5787" s="55">
        <f>pro[[#This Row],[Admin expenses 3]]+pro[[#This Row],[Admin expenses 2]]+pro[[#This Row],[Admin expenses 1]]+pro[[#This Row],[COGS]]</f>
        <v>-1095018.26</v>
      </c>
      <c r="J5787" s="55">
        <f>pro[[#This Row],[Revenue]]+pro[[#This Row],[AdminExp]]</f>
        <v>288417.96199999982</v>
      </c>
      <c r="K5787" s="83">
        <f>pro[[#This Row],[Profit]]/pro[[#This Row],[Revenue]]</f>
        <v>0.20847940614352359</v>
      </c>
      <c r="L5787" s="56">
        <f t="shared" si="90"/>
        <v>6</v>
      </c>
      <c r="M5787" s="82" t="str">
        <f>"Q"&amp;" "&amp;VLOOKUP(pro[[#This Row],[Period]],Mapping!A:B,2,0)</f>
        <v>Q 2</v>
      </c>
      <c r="N5787"/>
    </row>
    <row r="5788" spans="1:14" ht="11.25" customHeight="1" x14ac:dyDescent="0.2">
      <c r="A5788" s="42" t="s">
        <v>5</v>
      </c>
      <c r="B5788" s="44" t="s">
        <v>17</v>
      </c>
      <c r="C5788" s="44" t="s">
        <v>57</v>
      </c>
      <c r="D5788" s="43">
        <v>1459952.8229999999</v>
      </c>
      <c r="E5788" s="43">
        <v>-1486559.389</v>
      </c>
      <c r="F5788" s="45">
        <v>-54940</v>
      </c>
      <c r="G5788" s="45">
        <v>-47430</v>
      </c>
      <c r="H5788" s="45">
        <v>-41700</v>
      </c>
      <c r="I5788" s="55">
        <f>pro[[#This Row],[Admin expenses 3]]+pro[[#This Row],[Admin expenses 2]]+pro[[#This Row],[Admin expenses 1]]+pro[[#This Row],[COGS]]</f>
        <v>-1630629.389</v>
      </c>
      <c r="J5788" s="55">
        <f>pro[[#This Row],[Revenue]]+pro[[#This Row],[AdminExp]]</f>
        <v>-170676.56600000011</v>
      </c>
      <c r="K5788" s="83">
        <f>pro[[#This Row],[Profit]]/pro[[#This Row],[Revenue]]</f>
        <v>-0.11690553510440393</v>
      </c>
      <c r="L5788" s="56">
        <f t="shared" si="90"/>
        <v>6</v>
      </c>
      <c r="M5788" s="82" t="str">
        <f>"Q"&amp;" "&amp;VLOOKUP(pro[[#This Row],[Period]],Mapping!A:B,2,0)</f>
        <v>Q 2</v>
      </c>
      <c r="N5788"/>
    </row>
    <row r="5789" spans="1:14" ht="11.25" customHeight="1" x14ac:dyDescent="0.2">
      <c r="A5789" s="42" t="s">
        <v>5</v>
      </c>
      <c r="B5789" s="44" t="s">
        <v>17</v>
      </c>
      <c r="C5789" s="44" t="s">
        <v>57</v>
      </c>
      <c r="D5789" s="43">
        <v>67919.739999999991</v>
      </c>
      <c r="E5789" s="43">
        <v>-69990.080999999991</v>
      </c>
      <c r="F5789" s="45">
        <v>-75990</v>
      </c>
      <c r="G5789" s="45">
        <v>-84110</v>
      </c>
      <c r="H5789" s="45">
        <v>-86990</v>
      </c>
      <c r="I5789" s="55">
        <f>pro[[#This Row],[Admin expenses 3]]+pro[[#This Row],[Admin expenses 2]]+pro[[#This Row],[Admin expenses 1]]+pro[[#This Row],[COGS]]</f>
        <v>-317080.08100000001</v>
      </c>
      <c r="J5789" s="55">
        <f>pro[[#This Row],[Revenue]]+pro[[#This Row],[AdminExp]]</f>
        <v>-249160.34100000001</v>
      </c>
      <c r="K5789" s="83">
        <f>pro[[#This Row],[Profit]]/pro[[#This Row],[Revenue]]</f>
        <v>-3.6684525146886613</v>
      </c>
      <c r="L5789" s="56">
        <f t="shared" si="90"/>
        <v>6</v>
      </c>
      <c r="M5789" s="82" t="str">
        <f>"Q"&amp;" "&amp;VLOOKUP(pro[[#This Row],[Period]],Mapping!A:B,2,0)</f>
        <v>Q 2</v>
      </c>
      <c r="N5789"/>
    </row>
    <row r="5790" spans="1:14" ht="11.25" customHeight="1" x14ac:dyDescent="0.2">
      <c r="A5790" s="42" t="s">
        <v>5</v>
      </c>
      <c r="B5790" s="44" t="s">
        <v>17</v>
      </c>
      <c r="C5790" s="44" t="s">
        <v>58</v>
      </c>
      <c r="D5790" s="43">
        <v>979562.78699999989</v>
      </c>
      <c r="E5790" s="43">
        <v>-22976.254000000001</v>
      </c>
      <c r="F5790" s="45">
        <v>-56690</v>
      </c>
      <c r="G5790" s="45">
        <v>-88920</v>
      </c>
      <c r="H5790" s="45">
        <v>-65750</v>
      </c>
      <c r="I5790" s="55">
        <f>pro[[#This Row],[Admin expenses 3]]+pro[[#This Row],[Admin expenses 2]]+pro[[#This Row],[Admin expenses 1]]+pro[[#This Row],[COGS]]</f>
        <v>-234336.25400000002</v>
      </c>
      <c r="J5790" s="55">
        <f>pro[[#This Row],[Revenue]]+pro[[#This Row],[AdminExp]]</f>
        <v>745226.53299999982</v>
      </c>
      <c r="K5790" s="83">
        <f>pro[[#This Row],[Profit]]/pro[[#This Row],[Revenue]]</f>
        <v>0.76077464649542659</v>
      </c>
      <c r="L5790" s="56">
        <f t="shared" si="90"/>
        <v>6</v>
      </c>
      <c r="M5790" s="82" t="str">
        <f>"Q"&amp;" "&amp;VLOOKUP(pro[[#This Row],[Period]],Mapping!A:B,2,0)</f>
        <v>Q 2</v>
      </c>
      <c r="N5790"/>
    </row>
    <row r="5791" spans="1:14" ht="11.25" customHeight="1" x14ac:dyDescent="0.2">
      <c r="A5791" s="42" t="s">
        <v>5</v>
      </c>
      <c r="B5791" s="44" t="s">
        <v>17</v>
      </c>
      <c r="C5791" s="44" t="s">
        <v>57</v>
      </c>
      <c r="D5791" s="43">
        <v>179814.446</v>
      </c>
      <c r="E5791" s="43">
        <v>-29934.967999999997</v>
      </c>
      <c r="F5791" s="45">
        <v>-100370</v>
      </c>
      <c r="G5791" s="45">
        <v>-25140</v>
      </c>
      <c r="H5791" s="45">
        <v>-42490</v>
      </c>
      <c r="I5791" s="55">
        <f>pro[[#This Row],[Admin expenses 3]]+pro[[#This Row],[Admin expenses 2]]+pro[[#This Row],[Admin expenses 1]]+pro[[#This Row],[COGS]]</f>
        <v>-197934.96799999999</v>
      </c>
      <c r="J5791" s="55">
        <f>pro[[#This Row],[Revenue]]+pro[[#This Row],[AdminExp]]</f>
        <v>-18120.521999999997</v>
      </c>
      <c r="K5791" s="83">
        <f>pro[[#This Row],[Profit]]/pro[[#This Row],[Revenue]]</f>
        <v>-0.10077344953697434</v>
      </c>
      <c r="L5791" s="56">
        <f t="shared" si="90"/>
        <v>6</v>
      </c>
      <c r="M5791" s="82" t="str">
        <f>"Q"&amp;" "&amp;VLOOKUP(pro[[#This Row],[Period]],Mapping!A:B,2,0)</f>
        <v>Q 2</v>
      </c>
      <c r="N5791"/>
    </row>
    <row r="5792" spans="1:14" ht="11.25" customHeight="1" x14ac:dyDescent="0.2">
      <c r="A5792" s="42" t="s">
        <v>5</v>
      </c>
      <c r="B5792" s="44" t="s">
        <v>17</v>
      </c>
      <c r="C5792" s="44" t="s">
        <v>58</v>
      </c>
      <c r="D5792" s="43">
        <v>2496051.7540000002</v>
      </c>
      <c r="E5792" s="43">
        <v>-143369.59699999998</v>
      </c>
      <c r="F5792" s="45">
        <v>-44060</v>
      </c>
      <c r="G5792" s="45">
        <v>-21140</v>
      </c>
      <c r="H5792" s="45">
        <v>-63180</v>
      </c>
      <c r="I5792" s="55">
        <f>pro[[#This Row],[Admin expenses 3]]+pro[[#This Row],[Admin expenses 2]]+pro[[#This Row],[Admin expenses 1]]+pro[[#This Row],[COGS]]</f>
        <v>-271749.59699999995</v>
      </c>
      <c r="J5792" s="55">
        <f>pro[[#This Row],[Revenue]]+pro[[#This Row],[AdminExp]]</f>
        <v>2224302.1570000001</v>
      </c>
      <c r="K5792" s="83">
        <f>pro[[#This Row],[Profit]]/pro[[#This Row],[Revenue]]</f>
        <v>0.89112822017231297</v>
      </c>
      <c r="L5792" s="56">
        <f t="shared" si="90"/>
        <v>6</v>
      </c>
      <c r="M5792" s="82" t="str">
        <f>"Q"&amp;" "&amp;VLOOKUP(pro[[#This Row],[Period]],Mapping!A:B,2,0)</f>
        <v>Q 2</v>
      </c>
      <c r="N5792"/>
    </row>
    <row r="5793" spans="1:14" ht="11.25" customHeight="1" x14ac:dyDescent="0.2">
      <c r="A5793" s="42" t="s">
        <v>5</v>
      </c>
      <c r="B5793" s="44" t="s">
        <v>17</v>
      </c>
      <c r="C5793" s="44" t="s">
        <v>59</v>
      </c>
      <c r="D5793" s="43">
        <v>1539690.943</v>
      </c>
      <c r="E5793" s="43">
        <v>-110916.28799999999</v>
      </c>
      <c r="F5793" s="45">
        <v>-98700</v>
      </c>
      <c r="G5793" s="45">
        <v>-96540</v>
      </c>
      <c r="H5793" s="45">
        <v>-17980</v>
      </c>
      <c r="I5793" s="55">
        <f>pro[[#This Row],[Admin expenses 3]]+pro[[#This Row],[Admin expenses 2]]+pro[[#This Row],[Admin expenses 1]]+pro[[#This Row],[COGS]]</f>
        <v>-324136.288</v>
      </c>
      <c r="J5793" s="55">
        <f>pro[[#This Row],[Revenue]]+pro[[#This Row],[AdminExp]]</f>
        <v>1215554.655</v>
      </c>
      <c r="K5793" s="83">
        <f>pro[[#This Row],[Profit]]/pro[[#This Row],[Revenue]]</f>
        <v>0.78947964234404155</v>
      </c>
      <c r="L5793" s="56">
        <f t="shared" si="90"/>
        <v>6</v>
      </c>
      <c r="M5793" s="82" t="str">
        <f>"Q"&amp;" "&amp;VLOOKUP(pro[[#This Row],[Period]],Mapping!A:B,2,0)</f>
        <v>Q 2</v>
      </c>
      <c r="N5793"/>
    </row>
    <row r="5794" spans="1:14" ht="11.25" customHeight="1" x14ac:dyDescent="0.2">
      <c r="A5794" s="42" t="s">
        <v>5</v>
      </c>
      <c r="B5794" s="44" t="s">
        <v>17</v>
      </c>
      <c r="C5794" s="44" t="s">
        <v>60</v>
      </c>
      <c r="D5794" s="43">
        <v>895681.14299999992</v>
      </c>
      <c r="E5794" s="43">
        <v>-49419.187999999995</v>
      </c>
      <c r="F5794" s="45">
        <v>-31460</v>
      </c>
      <c r="G5794" s="45">
        <v>-93900</v>
      </c>
      <c r="H5794" s="45">
        <v>-99700</v>
      </c>
      <c r="I5794" s="55">
        <f>pro[[#This Row],[Admin expenses 3]]+pro[[#This Row],[Admin expenses 2]]+pro[[#This Row],[Admin expenses 1]]+pro[[#This Row],[COGS]]</f>
        <v>-274479.18799999997</v>
      </c>
      <c r="J5794" s="55">
        <f>pro[[#This Row],[Revenue]]+pro[[#This Row],[AdminExp]]</f>
        <v>621201.95499999996</v>
      </c>
      <c r="K5794" s="83">
        <f>pro[[#This Row],[Profit]]/pro[[#This Row],[Revenue]]</f>
        <v>0.69355256594924208</v>
      </c>
      <c r="L5794" s="56">
        <f t="shared" si="90"/>
        <v>6</v>
      </c>
      <c r="M5794" s="82" t="str">
        <f>"Q"&amp;" "&amp;VLOOKUP(pro[[#This Row],[Period]],Mapping!A:B,2,0)</f>
        <v>Q 2</v>
      </c>
      <c r="N5794"/>
    </row>
    <row r="5795" spans="1:14" ht="11.25" customHeight="1" x14ac:dyDescent="0.2">
      <c r="A5795" s="42" t="s">
        <v>5</v>
      </c>
      <c r="B5795" s="44" t="s">
        <v>17</v>
      </c>
      <c r="C5795" s="44" t="s">
        <v>57</v>
      </c>
      <c r="D5795" s="43">
        <v>198680.83199999999</v>
      </c>
      <c r="E5795" s="43">
        <v>-201210.674</v>
      </c>
      <c r="F5795" s="45">
        <v>-37080</v>
      </c>
      <c r="G5795" s="45">
        <v>-66370</v>
      </c>
      <c r="H5795" s="45">
        <v>-38270</v>
      </c>
      <c r="I5795" s="55">
        <f>pro[[#This Row],[Admin expenses 3]]+pro[[#This Row],[Admin expenses 2]]+pro[[#This Row],[Admin expenses 1]]+pro[[#This Row],[COGS]]</f>
        <v>-342930.674</v>
      </c>
      <c r="J5795" s="55">
        <f>pro[[#This Row],[Revenue]]+pro[[#This Row],[AdminExp]]</f>
        <v>-144249.842</v>
      </c>
      <c r="K5795" s="83">
        <f>pro[[#This Row],[Profit]]/pro[[#This Row],[Revenue]]</f>
        <v>-0.72603804075070522</v>
      </c>
      <c r="L5795" s="56">
        <f t="shared" si="90"/>
        <v>6</v>
      </c>
      <c r="M5795" s="82" t="str">
        <f>"Q"&amp;" "&amp;VLOOKUP(pro[[#This Row],[Period]],Mapping!A:B,2,0)</f>
        <v>Q 2</v>
      </c>
      <c r="N5795"/>
    </row>
    <row r="5796" spans="1:14" ht="11.25" customHeight="1" x14ac:dyDescent="0.2">
      <c r="A5796" s="42" t="s">
        <v>5</v>
      </c>
      <c r="B5796" s="44" t="s">
        <v>17</v>
      </c>
      <c r="C5796" s="44" t="s">
        <v>58</v>
      </c>
      <c r="D5796" s="43">
        <v>400085.50399999996</v>
      </c>
      <c r="E5796" s="43">
        <v>-403448.37399999995</v>
      </c>
      <c r="F5796" s="45">
        <v>-84940</v>
      </c>
      <c r="G5796" s="45">
        <v>-57990</v>
      </c>
      <c r="H5796" s="45">
        <v>-82210</v>
      </c>
      <c r="I5796" s="55">
        <f>pro[[#This Row],[Admin expenses 3]]+pro[[#This Row],[Admin expenses 2]]+pro[[#This Row],[Admin expenses 1]]+pro[[#This Row],[COGS]]</f>
        <v>-628588.37399999995</v>
      </c>
      <c r="J5796" s="55">
        <f>pro[[#This Row],[Revenue]]+pro[[#This Row],[AdminExp]]</f>
        <v>-228502.87</v>
      </c>
      <c r="K5796" s="83">
        <f>pro[[#This Row],[Profit]]/pro[[#This Row],[Revenue]]</f>
        <v>-0.57113508916334055</v>
      </c>
      <c r="L5796" s="56">
        <f t="shared" si="90"/>
        <v>6</v>
      </c>
      <c r="M5796" s="82" t="str">
        <f>"Q"&amp;" "&amp;VLOOKUP(pro[[#This Row],[Period]],Mapping!A:B,2,0)</f>
        <v>Q 2</v>
      </c>
      <c r="N5796"/>
    </row>
    <row r="5797" spans="1:14" ht="11.25" customHeight="1" x14ac:dyDescent="0.2">
      <c r="A5797" s="42" t="s">
        <v>5</v>
      </c>
      <c r="B5797" s="44" t="s">
        <v>17</v>
      </c>
      <c r="C5797" s="44" t="s">
        <v>59</v>
      </c>
      <c r="D5797" s="43">
        <v>70997.177999999985</v>
      </c>
      <c r="E5797" s="43">
        <v>-21555.953999999998</v>
      </c>
      <c r="F5797" s="45">
        <v>-81460</v>
      </c>
      <c r="G5797" s="45">
        <v>-91280</v>
      </c>
      <c r="H5797" s="45">
        <v>-60810</v>
      </c>
      <c r="I5797" s="55">
        <f>pro[[#This Row],[Admin expenses 3]]+pro[[#This Row],[Admin expenses 2]]+pro[[#This Row],[Admin expenses 1]]+pro[[#This Row],[COGS]]</f>
        <v>-255105.954</v>
      </c>
      <c r="J5797" s="55">
        <f>pro[[#This Row],[Revenue]]+pro[[#This Row],[AdminExp]]</f>
        <v>-184108.77600000001</v>
      </c>
      <c r="K5797" s="83">
        <f>pro[[#This Row],[Profit]]/pro[[#This Row],[Revenue]]</f>
        <v>-2.5931844220625226</v>
      </c>
      <c r="L5797" s="56">
        <f t="shared" si="90"/>
        <v>6</v>
      </c>
      <c r="M5797" s="82" t="str">
        <f>"Q"&amp;" "&amp;VLOOKUP(pro[[#This Row],[Period]],Mapping!A:B,2,0)</f>
        <v>Q 2</v>
      </c>
      <c r="N5797"/>
    </row>
    <row r="5798" spans="1:14" ht="11.25" customHeight="1" x14ac:dyDescent="0.2">
      <c r="A5798" s="42" t="s">
        <v>5</v>
      </c>
      <c r="B5798" s="44" t="s">
        <v>17</v>
      </c>
      <c r="C5798" s="44" t="s">
        <v>60</v>
      </c>
      <c r="D5798" s="43">
        <v>930.25099999999998</v>
      </c>
      <c r="E5798" s="43">
        <v>-27557.172999999999</v>
      </c>
      <c r="F5798" s="45">
        <v>-90960</v>
      </c>
      <c r="G5798" s="45">
        <v>-39670</v>
      </c>
      <c r="H5798" s="45">
        <v>-100550</v>
      </c>
      <c r="I5798" s="55">
        <f>pro[[#This Row],[Admin expenses 3]]+pro[[#This Row],[Admin expenses 2]]+pro[[#This Row],[Admin expenses 1]]+pro[[#This Row],[COGS]]</f>
        <v>-258737.17300000001</v>
      </c>
      <c r="J5798" s="55">
        <f>pro[[#This Row],[Revenue]]+pro[[#This Row],[AdminExp]]</f>
        <v>-257806.92200000002</v>
      </c>
      <c r="K5798" s="83">
        <f>pro[[#This Row],[Profit]]/pro[[#This Row],[Revenue]]</f>
        <v>-277.13694691002752</v>
      </c>
      <c r="L5798" s="56">
        <f t="shared" si="90"/>
        <v>6</v>
      </c>
      <c r="M5798" s="82" t="str">
        <f>"Q"&amp;" "&amp;VLOOKUP(pro[[#This Row],[Period]],Mapping!A:B,2,0)</f>
        <v>Q 2</v>
      </c>
      <c r="N5798"/>
    </row>
    <row r="5799" spans="1:14" ht="11.25" customHeight="1" x14ac:dyDescent="0.2">
      <c r="A5799" s="42" t="s">
        <v>5</v>
      </c>
      <c r="B5799" s="44" t="s">
        <v>17</v>
      </c>
      <c r="C5799" s="44" t="s">
        <v>57</v>
      </c>
      <c r="D5799" s="43">
        <v>211652.29399999997</v>
      </c>
      <c r="E5799" s="43">
        <v>-164088.31599999999</v>
      </c>
      <c r="F5799" s="45">
        <v>-44740</v>
      </c>
      <c r="G5799" s="45">
        <v>-31630</v>
      </c>
      <c r="H5799" s="45">
        <v>-92480</v>
      </c>
      <c r="I5799" s="55">
        <f>pro[[#This Row],[Admin expenses 3]]+pro[[#This Row],[Admin expenses 2]]+pro[[#This Row],[Admin expenses 1]]+pro[[#This Row],[COGS]]</f>
        <v>-332938.31599999999</v>
      </c>
      <c r="J5799" s="55">
        <f>pro[[#This Row],[Revenue]]+pro[[#This Row],[AdminExp]]</f>
        <v>-121286.02200000003</v>
      </c>
      <c r="K5799" s="83">
        <f>pro[[#This Row],[Profit]]/pro[[#This Row],[Revenue]]</f>
        <v>-0.57304373937000674</v>
      </c>
      <c r="L5799" s="56">
        <f t="shared" si="90"/>
        <v>6</v>
      </c>
      <c r="M5799" s="82" t="str">
        <f>"Q"&amp;" "&amp;VLOOKUP(pro[[#This Row],[Period]],Mapping!A:B,2,0)</f>
        <v>Q 2</v>
      </c>
      <c r="N5799"/>
    </row>
    <row r="5800" spans="1:14" ht="11.25" customHeight="1" x14ac:dyDescent="0.2">
      <c r="A5800" s="42" t="s">
        <v>5</v>
      </c>
      <c r="B5800" s="44" t="s">
        <v>17</v>
      </c>
      <c r="C5800" s="44" t="s">
        <v>58</v>
      </c>
      <c r="D5800" s="43">
        <v>301615.81099999999</v>
      </c>
      <c r="E5800" s="43">
        <v>-237843.88599999997</v>
      </c>
      <c r="F5800" s="45">
        <v>-56880</v>
      </c>
      <c r="G5800" s="45">
        <v>-91800</v>
      </c>
      <c r="H5800" s="45">
        <v>-92910</v>
      </c>
      <c r="I5800" s="55">
        <f>pro[[#This Row],[Admin expenses 3]]+pro[[#This Row],[Admin expenses 2]]+pro[[#This Row],[Admin expenses 1]]+pro[[#This Row],[COGS]]</f>
        <v>-479433.88599999994</v>
      </c>
      <c r="J5800" s="55">
        <f>pro[[#This Row],[Revenue]]+pro[[#This Row],[AdminExp]]</f>
        <v>-177818.07499999995</v>
      </c>
      <c r="K5800" s="83">
        <f>pro[[#This Row],[Profit]]/pro[[#This Row],[Revenue]]</f>
        <v>-0.58955157029218197</v>
      </c>
      <c r="L5800" s="56">
        <f t="shared" si="90"/>
        <v>6</v>
      </c>
      <c r="M5800" s="82" t="str">
        <f>"Q"&amp;" "&amp;VLOOKUP(pro[[#This Row],[Period]],Mapping!A:B,2,0)</f>
        <v>Q 2</v>
      </c>
      <c r="N5800"/>
    </row>
    <row r="5801" spans="1:14" ht="11.25" customHeight="1" x14ac:dyDescent="0.2">
      <c r="A5801" s="42" t="s">
        <v>5</v>
      </c>
      <c r="B5801" s="44" t="s">
        <v>17</v>
      </c>
      <c r="C5801" s="44" t="s">
        <v>59</v>
      </c>
      <c r="D5801" s="43">
        <v>57365.601999999999</v>
      </c>
      <c r="E5801" s="43">
        <v>-41302.555</v>
      </c>
      <c r="F5801" s="45">
        <v>-98960</v>
      </c>
      <c r="G5801" s="45">
        <v>-29490</v>
      </c>
      <c r="H5801" s="45">
        <v>-62130</v>
      </c>
      <c r="I5801" s="55">
        <f>pro[[#This Row],[Admin expenses 3]]+pro[[#This Row],[Admin expenses 2]]+pro[[#This Row],[Admin expenses 1]]+pro[[#This Row],[COGS]]</f>
        <v>-231882.55499999999</v>
      </c>
      <c r="J5801" s="55">
        <f>pro[[#This Row],[Revenue]]+pro[[#This Row],[AdminExp]]</f>
        <v>-174516.95299999998</v>
      </c>
      <c r="K5801" s="83">
        <f>pro[[#This Row],[Profit]]/pro[[#This Row],[Revenue]]</f>
        <v>-3.0421881217249318</v>
      </c>
      <c r="L5801" s="56">
        <f t="shared" si="90"/>
        <v>6</v>
      </c>
      <c r="M5801" s="82" t="str">
        <f>"Q"&amp;" "&amp;VLOOKUP(pro[[#This Row],[Period]],Mapping!A:B,2,0)</f>
        <v>Q 2</v>
      </c>
      <c r="N5801"/>
    </row>
    <row r="5802" spans="1:14" ht="11.25" customHeight="1" x14ac:dyDescent="0.2">
      <c r="A5802" s="42" t="s">
        <v>5</v>
      </c>
      <c r="B5802" s="44" t="s">
        <v>17</v>
      </c>
      <c r="C5802" s="44" t="s">
        <v>60</v>
      </c>
      <c r="D5802" s="43">
        <v>82553.176999999996</v>
      </c>
      <c r="E5802" s="43">
        <v>-145400.78699999998</v>
      </c>
      <c r="F5802" s="45">
        <v>-19510</v>
      </c>
      <c r="G5802" s="45">
        <v>-79930</v>
      </c>
      <c r="H5802" s="45">
        <v>-46110</v>
      </c>
      <c r="I5802" s="55">
        <f>pro[[#This Row],[Admin expenses 3]]+pro[[#This Row],[Admin expenses 2]]+pro[[#This Row],[Admin expenses 1]]+pro[[#This Row],[COGS]]</f>
        <v>-290950.78700000001</v>
      </c>
      <c r="J5802" s="55">
        <f>pro[[#This Row],[Revenue]]+pro[[#This Row],[AdminExp]]</f>
        <v>-208397.61000000002</v>
      </c>
      <c r="K5802" s="83">
        <f>pro[[#This Row],[Profit]]/pro[[#This Row],[Revenue]]</f>
        <v>-2.5244044817318176</v>
      </c>
      <c r="L5802" s="56">
        <f t="shared" si="90"/>
        <v>6</v>
      </c>
      <c r="M5802" s="82" t="str">
        <f>"Q"&amp;" "&amp;VLOOKUP(pro[[#This Row],[Period]],Mapping!A:B,2,0)</f>
        <v>Q 2</v>
      </c>
      <c r="N5802"/>
    </row>
    <row r="5803" spans="1:14" ht="11.25" customHeight="1" x14ac:dyDescent="0.2">
      <c r="A5803" s="42" t="s">
        <v>5</v>
      </c>
      <c r="B5803" s="44" t="s">
        <v>17</v>
      </c>
      <c r="C5803" s="44" t="s">
        <v>57</v>
      </c>
      <c r="D5803" s="43">
        <v>103174.87599999999</v>
      </c>
      <c r="E5803" s="43">
        <v>-221891.726</v>
      </c>
      <c r="F5803" s="45">
        <v>-80720</v>
      </c>
      <c r="G5803" s="45">
        <v>-27600</v>
      </c>
      <c r="H5803" s="45">
        <v>-57800</v>
      </c>
      <c r="I5803" s="55">
        <f>pro[[#This Row],[Admin expenses 3]]+pro[[#This Row],[Admin expenses 2]]+pro[[#This Row],[Admin expenses 1]]+pro[[#This Row],[COGS]]</f>
        <v>-388011.72600000002</v>
      </c>
      <c r="J5803" s="55">
        <f>pro[[#This Row],[Revenue]]+pro[[#This Row],[AdminExp]]</f>
        <v>-284836.85000000003</v>
      </c>
      <c r="K5803" s="83">
        <f>pro[[#This Row],[Profit]]/pro[[#This Row],[Revenue]]</f>
        <v>-2.7607190921169615</v>
      </c>
      <c r="L5803" s="56">
        <f t="shared" si="90"/>
        <v>6</v>
      </c>
      <c r="M5803" s="82" t="str">
        <f>"Q"&amp;" "&amp;VLOOKUP(pro[[#This Row],[Period]],Mapping!A:B,2,0)</f>
        <v>Q 2</v>
      </c>
      <c r="N5803"/>
    </row>
    <row r="5804" spans="1:14" ht="11.25" customHeight="1" x14ac:dyDescent="0.2">
      <c r="A5804" s="42" t="s">
        <v>5</v>
      </c>
      <c r="B5804" s="44" t="s">
        <v>17</v>
      </c>
      <c r="C5804" s="44" t="s">
        <v>58</v>
      </c>
      <c r="D5804" s="43">
        <v>87999.820999999996</v>
      </c>
      <c r="E5804" s="43">
        <v>-223495.84600000002</v>
      </c>
      <c r="F5804" s="45">
        <v>-32060</v>
      </c>
      <c r="G5804" s="45">
        <v>-103420</v>
      </c>
      <c r="H5804" s="45">
        <v>-63030</v>
      </c>
      <c r="I5804" s="55">
        <f>pro[[#This Row],[Admin expenses 3]]+pro[[#This Row],[Admin expenses 2]]+pro[[#This Row],[Admin expenses 1]]+pro[[#This Row],[COGS]]</f>
        <v>-422005.84600000002</v>
      </c>
      <c r="J5804" s="55">
        <f>pro[[#This Row],[Revenue]]+pro[[#This Row],[AdminExp]]</f>
        <v>-334006.02500000002</v>
      </c>
      <c r="K5804" s="83">
        <f>pro[[#This Row],[Profit]]/pro[[#This Row],[Revenue]]</f>
        <v>-3.7955307318181934</v>
      </c>
      <c r="L5804" s="56">
        <f t="shared" si="90"/>
        <v>6</v>
      </c>
      <c r="M5804" s="82" t="str">
        <f>"Q"&amp;" "&amp;VLOOKUP(pro[[#This Row],[Period]],Mapping!A:B,2,0)</f>
        <v>Q 2</v>
      </c>
      <c r="N5804"/>
    </row>
    <row r="5805" spans="1:14" ht="11.25" customHeight="1" x14ac:dyDescent="0.2">
      <c r="A5805" s="42" t="s">
        <v>5</v>
      </c>
      <c r="B5805" s="44" t="s">
        <v>17</v>
      </c>
      <c r="C5805" s="44" t="s">
        <v>59</v>
      </c>
      <c r="D5805" s="43">
        <v>149222.60499999998</v>
      </c>
      <c r="E5805" s="43">
        <v>-89440.637999999992</v>
      </c>
      <c r="F5805" s="45">
        <v>-64230</v>
      </c>
      <c r="G5805" s="45">
        <v>-37290</v>
      </c>
      <c r="H5805" s="45">
        <v>-27940</v>
      </c>
      <c r="I5805" s="55">
        <f>pro[[#This Row],[Admin expenses 3]]+pro[[#This Row],[Admin expenses 2]]+pro[[#This Row],[Admin expenses 1]]+pro[[#This Row],[COGS]]</f>
        <v>-218900.63799999998</v>
      </c>
      <c r="J5805" s="55">
        <f>pro[[#This Row],[Revenue]]+pro[[#This Row],[AdminExp]]</f>
        <v>-69678.032999999996</v>
      </c>
      <c r="K5805" s="83">
        <f>pro[[#This Row],[Profit]]/pro[[#This Row],[Revenue]]</f>
        <v>-0.46694019984438689</v>
      </c>
      <c r="L5805" s="56">
        <f t="shared" si="90"/>
        <v>6</v>
      </c>
      <c r="M5805" s="82" t="str">
        <f>"Q"&amp;" "&amp;VLOOKUP(pro[[#This Row],[Period]],Mapping!A:B,2,0)</f>
        <v>Q 2</v>
      </c>
      <c r="N5805"/>
    </row>
    <row r="5806" spans="1:14" ht="11.25" customHeight="1" x14ac:dyDescent="0.2">
      <c r="A5806" s="42" t="s">
        <v>5</v>
      </c>
      <c r="B5806" s="44" t="s">
        <v>17</v>
      </c>
      <c r="C5806" s="44" t="s">
        <v>60</v>
      </c>
      <c r="D5806" s="43">
        <v>173139.42799999999</v>
      </c>
      <c r="E5806" s="43">
        <v>-96648.327999999994</v>
      </c>
      <c r="F5806" s="45">
        <v>-101000</v>
      </c>
      <c r="G5806" s="45">
        <v>-102480</v>
      </c>
      <c r="H5806" s="45">
        <v>-31510</v>
      </c>
      <c r="I5806" s="55">
        <f>pro[[#This Row],[Admin expenses 3]]+pro[[#This Row],[Admin expenses 2]]+pro[[#This Row],[Admin expenses 1]]+pro[[#This Row],[COGS]]</f>
        <v>-331638.32799999998</v>
      </c>
      <c r="J5806" s="55">
        <f>pro[[#This Row],[Revenue]]+pro[[#This Row],[AdminExp]]</f>
        <v>-158498.9</v>
      </c>
      <c r="K5806" s="83">
        <f>pro[[#This Row],[Profit]]/pro[[#This Row],[Revenue]]</f>
        <v>-0.91544082033123042</v>
      </c>
      <c r="L5806" s="56">
        <f t="shared" si="90"/>
        <v>6</v>
      </c>
      <c r="M5806" s="82" t="str">
        <f>"Q"&amp;" "&amp;VLOOKUP(pro[[#This Row],[Period]],Mapping!A:B,2,0)</f>
        <v>Q 2</v>
      </c>
      <c r="N5806"/>
    </row>
    <row r="5807" spans="1:14" ht="11.25" customHeight="1" x14ac:dyDescent="0.2">
      <c r="A5807" s="42" t="s">
        <v>5</v>
      </c>
      <c r="B5807" s="44" t="s">
        <v>17</v>
      </c>
      <c r="C5807" s="44" t="s">
        <v>57</v>
      </c>
      <c r="D5807" s="43">
        <v>25160.681</v>
      </c>
      <c r="E5807" s="43">
        <v>-14740.901</v>
      </c>
      <c r="F5807" s="45">
        <v>-96410</v>
      </c>
      <c r="G5807" s="45">
        <v>-108060</v>
      </c>
      <c r="H5807" s="45">
        <v>-33950</v>
      </c>
      <c r="I5807" s="55">
        <f>pro[[#This Row],[Admin expenses 3]]+pro[[#This Row],[Admin expenses 2]]+pro[[#This Row],[Admin expenses 1]]+pro[[#This Row],[COGS]]</f>
        <v>-253160.90100000001</v>
      </c>
      <c r="J5807" s="55">
        <f>pro[[#This Row],[Revenue]]+pro[[#This Row],[AdminExp]]</f>
        <v>-228000.22</v>
      </c>
      <c r="K5807" s="83">
        <f>pro[[#This Row],[Profit]]/pro[[#This Row],[Revenue]]</f>
        <v>-9.0617666509106005</v>
      </c>
      <c r="L5807" s="56">
        <f t="shared" si="90"/>
        <v>6</v>
      </c>
      <c r="M5807" s="82" t="str">
        <f>"Q"&amp;" "&amp;VLOOKUP(pro[[#This Row],[Period]],Mapping!A:B,2,0)</f>
        <v>Q 2</v>
      </c>
      <c r="N5807"/>
    </row>
    <row r="5808" spans="1:14" ht="11.25" customHeight="1" x14ac:dyDescent="0.2">
      <c r="A5808" s="42" t="s">
        <v>5</v>
      </c>
      <c r="B5808" s="44" t="s">
        <v>17</v>
      </c>
      <c r="C5808" s="44" t="s">
        <v>57</v>
      </c>
      <c r="D5808" s="43">
        <v>80561.599999999991</v>
      </c>
      <c r="E5808" s="43">
        <v>-82903.330999999991</v>
      </c>
      <c r="F5808" s="45">
        <v>-72590</v>
      </c>
      <c r="G5808" s="45">
        <v>-33220</v>
      </c>
      <c r="H5808" s="45">
        <v>-45570</v>
      </c>
      <c r="I5808" s="55">
        <f>pro[[#This Row],[Admin expenses 3]]+pro[[#This Row],[Admin expenses 2]]+pro[[#This Row],[Admin expenses 1]]+pro[[#This Row],[COGS]]</f>
        <v>-234283.33100000001</v>
      </c>
      <c r="J5808" s="55">
        <f>pro[[#This Row],[Revenue]]+pro[[#This Row],[AdminExp]]</f>
        <v>-153721.73100000003</v>
      </c>
      <c r="K5808" s="83">
        <f>pro[[#This Row],[Profit]]/pro[[#This Row],[Revenue]]</f>
        <v>-1.9081265888462995</v>
      </c>
      <c r="L5808" s="56">
        <f t="shared" si="90"/>
        <v>6</v>
      </c>
      <c r="M5808" s="82" t="str">
        <f>"Q"&amp;" "&amp;VLOOKUP(pro[[#This Row],[Period]],Mapping!A:B,2,0)</f>
        <v>Q 2</v>
      </c>
      <c r="N5808"/>
    </row>
    <row r="5809" spans="1:14" ht="11.25" customHeight="1" x14ac:dyDescent="0.2">
      <c r="A5809" s="42" t="s">
        <v>5</v>
      </c>
      <c r="B5809" s="44" t="s">
        <v>17</v>
      </c>
      <c r="C5809" s="44" t="s">
        <v>58</v>
      </c>
      <c r="D5809" s="43">
        <v>52896.409999999996</v>
      </c>
      <c r="E5809" s="43">
        <v>-68979.672999999995</v>
      </c>
      <c r="F5809" s="45">
        <v>-90680</v>
      </c>
      <c r="G5809" s="45">
        <v>-36910</v>
      </c>
      <c r="H5809" s="45">
        <v>-49510</v>
      </c>
      <c r="I5809" s="55">
        <f>pro[[#This Row],[Admin expenses 3]]+pro[[#This Row],[Admin expenses 2]]+pro[[#This Row],[Admin expenses 1]]+pro[[#This Row],[COGS]]</f>
        <v>-246079.67300000001</v>
      </c>
      <c r="J5809" s="55">
        <f>pro[[#This Row],[Revenue]]+pro[[#This Row],[AdminExp]]</f>
        <v>-193183.26300000001</v>
      </c>
      <c r="K5809" s="83">
        <f>pro[[#This Row],[Profit]]/pro[[#This Row],[Revenue]]</f>
        <v>-3.6521053697216885</v>
      </c>
      <c r="L5809" s="56">
        <f t="shared" si="90"/>
        <v>6</v>
      </c>
      <c r="M5809" s="82" t="str">
        <f>"Q"&amp;" "&amp;VLOOKUP(pro[[#This Row],[Period]],Mapping!A:B,2,0)</f>
        <v>Q 2</v>
      </c>
      <c r="N5809"/>
    </row>
    <row r="5810" spans="1:14" ht="11.25" customHeight="1" x14ac:dyDescent="0.2">
      <c r="A5810" s="42" t="s">
        <v>5</v>
      </c>
      <c r="B5810" s="44" t="s">
        <v>17</v>
      </c>
      <c r="C5810" s="44" t="s">
        <v>59</v>
      </c>
      <c r="D5810" s="43">
        <v>8946.6440000000002</v>
      </c>
      <c r="E5810" s="43">
        <v>-15778.195999999998</v>
      </c>
      <c r="F5810" s="45">
        <v>-23890</v>
      </c>
      <c r="G5810" s="45">
        <v>-85210</v>
      </c>
      <c r="H5810" s="45">
        <v>-30610</v>
      </c>
      <c r="I5810" s="55">
        <f>pro[[#This Row],[Admin expenses 3]]+pro[[#This Row],[Admin expenses 2]]+pro[[#This Row],[Admin expenses 1]]+pro[[#This Row],[COGS]]</f>
        <v>-155488.196</v>
      </c>
      <c r="J5810" s="55">
        <f>pro[[#This Row],[Revenue]]+pro[[#This Row],[AdminExp]]</f>
        <v>-146541.552</v>
      </c>
      <c r="K5810" s="83">
        <f>pro[[#This Row],[Profit]]/pro[[#This Row],[Revenue]]</f>
        <v>-16.379499620192778</v>
      </c>
      <c r="L5810" s="56">
        <f t="shared" si="90"/>
        <v>6</v>
      </c>
      <c r="M5810" s="82" t="str">
        <f>"Q"&amp;" "&amp;VLOOKUP(pro[[#This Row],[Period]],Mapping!A:B,2,0)</f>
        <v>Q 2</v>
      </c>
      <c r="N5810"/>
    </row>
    <row r="5811" spans="1:14" ht="11.25" customHeight="1" x14ac:dyDescent="0.2">
      <c r="A5811" s="42" t="s">
        <v>5</v>
      </c>
      <c r="B5811" s="44" t="s">
        <v>17</v>
      </c>
      <c r="C5811" s="44" t="s">
        <v>57</v>
      </c>
      <c r="D5811" s="43">
        <v>45603.733</v>
      </c>
      <c r="E5811" s="43">
        <v>-71575.966</v>
      </c>
      <c r="F5811" s="45">
        <v>-98040</v>
      </c>
      <c r="G5811" s="45">
        <v>-76950</v>
      </c>
      <c r="H5811" s="45">
        <v>-92250</v>
      </c>
      <c r="I5811" s="55">
        <f>pro[[#This Row],[Admin expenses 3]]+pro[[#This Row],[Admin expenses 2]]+pro[[#This Row],[Admin expenses 1]]+pro[[#This Row],[COGS]]</f>
        <v>-338815.96600000001</v>
      </c>
      <c r="J5811" s="55">
        <f>pro[[#This Row],[Revenue]]+pro[[#This Row],[AdminExp]]</f>
        <v>-293212.23300000001</v>
      </c>
      <c r="K5811" s="83">
        <f>pro[[#This Row],[Profit]]/pro[[#This Row],[Revenue]]</f>
        <v>-6.4295664786915578</v>
      </c>
      <c r="L5811" s="56">
        <f t="shared" si="90"/>
        <v>6</v>
      </c>
      <c r="M5811" s="82" t="str">
        <f>"Q"&amp;" "&amp;VLOOKUP(pro[[#This Row],[Period]],Mapping!A:B,2,0)</f>
        <v>Q 2</v>
      </c>
      <c r="N5811"/>
    </row>
    <row r="5812" spans="1:14" ht="11.25" customHeight="1" x14ac:dyDescent="0.2">
      <c r="A5812" s="42" t="s">
        <v>5</v>
      </c>
      <c r="B5812" s="44" t="s">
        <v>17</v>
      </c>
      <c r="C5812" s="44" t="s">
        <v>58</v>
      </c>
      <c r="D5812" s="43">
        <v>52312.854999999996</v>
      </c>
      <c r="E5812" s="43">
        <v>-77830.297999999995</v>
      </c>
      <c r="F5812" s="45">
        <v>-56610</v>
      </c>
      <c r="G5812" s="45">
        <v>-103540</v>
      </c>
      <c r="H5812" s="45">
        <v>-66020</v>
      </c>
      <c r="I5812" s="55">
        <f>pro[[#This Row],[Admin expenses 3]]+pro[[#This Row],[Admin expenses 2]]+pro[[#This Row],[Admin expenses 1]]+pro[[#This Row],[COGS]]</f>
        <v>-304000.29800000001</v>
      </c>
      <c r="J5812" s="55">
        <f>pro[[#This Row],[Revenue]]+pro[[#This Row],[AdminExp]]</f>
        <v>-251687.44300000003</v>
      </c>
      <c r="K5812" s="83">
        <f>pro[[#This Row],[Profit]]/pro[[#This Row],[Revenue]]</f>
        <v>-4.8111968463583192</v>
      </c>
      <c r="L5812" s="56">
        <f t="shared" si="90"/>
        <v>6</v>
      </c>
      <c r="M5812" s="82" t="str">
        <f>"Q"&amp;" "&amp;VLOOKUP(pro[[#This Row],[Period]],Mapping!A:B,2,0)</f>
        <v>Q 2</v>
      </c>
      <c r="N5812"/>
    </row>
    <row r="5813" spans="1:14" ht="11.25" customHeight="1" x14ac:dyDescent="0.2">
      <c r="A5813" s="42" t="s">
        <v>5</v>
      </c>
      <c r="B5813" s="44" t="s">
        <v>17</v>
      </c>
      <c r="C5813" s="44" t="s">
        <v>59</v>
      </c>
      <c r="D5813" s="43">
        <v>62651.50499999999</v>
      </c>
      <c r="E5813" s="43">
        <v>-136714.67599999998</v>
      </c>
      <c r="F5813" s="45">
        <v>-72960</v>
      </c>
      <c r="G5813" s="45">
        <v>-39150</v>
      </c>
      <c r="H5813" s="45">
        <v>-75700</v>
      </c>
      <c r="I5813" s="55">
        <f>pro[[#This Row],[Admin expenses 3]]+pro[[#This Row],[Admin expenses 2]]+pro[[#This Row],[Admin expenses 1]]+pro[[#This Row],[COGS]]</f>
        <v>-324524.67599999998</v>
      </c>
      <c r="J5813" s="55">
        <f>pro[[#This Row],[Revenue]]+pro[[#This Row],[AdminExp]]</f>
        <v>-261873.17099999997</v>
      </c>
      <c r="K5813" s="83">
        <f>pro[[#This Row],[Profit]]/pro[[#This Row],[Revenue]]</f>
        <v>-4.179838473153997</v>
      </c>
      <c r="L5813" s="56">
        <f t="shared" si="90"/>
        <v>6</v>
      </c>
      <c r="M5813" s="82" t="str">
        <f>"Q"&amp;" "&amp;VLOOKUP(pro[[#This Row],[Period]],Mapping!A:B,2,0)</f>
        <v>Q 2</v>
      </c>
      <c r="N5813"/>
    </row>
    <row r="5814" spans="1:14" ht="11.25" customHeight="1" x14ac:dyDescent="0.2">
      <c r="A5814" s="42" t="s">
        <v>5</v>
      </c>
      <c r="B5814" s="44" t="s">
        <v>17</v>
      </c>
      <c r="C5814" s="44" t="s">
        <v>57</v>
      </c>
      <c r="D5814" s="43">
        <v>111033.24400000001</v>
      </c>
      <c r="E5814" s="43">
        <v>-59943.722999999998</v>
      </c>
      <c r="F5814" s="45">
        <v>-17460</v>
      </c>
      <c r="G5814" s="45">
        <v>-69120</v>
      </c>
      <c r="H5814" s="45">
        <v>-101770</v>
      </c>
      <c r="I5814" s="55">
        <f>pro[[#This Row],[Admin expenses 3]]+pro[[#This Row],[Admin expenses 2]]+pro[[#This Row],[Admin expenses 1]]+pro[[#This Row],[COGS]]</f>
        <v>-248293.723</v>
      </c>
      <c r="J5814" s="55">
        <f>pro[[#This Row],[Revenue]]+pro[[#This Row],[AdminExp]]</f>
        <v>-137260.47899999999</v>
      </c>
      <c r="K5814" s="83">
        <f>pro[[#This Row],[Profit]]/pro[[#This Row],[Revenue]]</f>
        <v>-1.2362106523700234</v>
      </c>
      <c r="L5814" s="56">
        <f t="shared" si="90"/>
        <v>6</v>
      </c>
      <c r="M5814" s="82" t="str">
        <f>"Q"&amp;" "&amp;VLOOKUP(pro[[#This Row],[Period]],Mapping!A:B,2,0)</f>
        <v>Q 2</v>
      </c>
      <c r="N5814"/>
    </row>
    <row r="5815" spans="1:14" ht="11.25" customHeight="1" x14ac:dyDescent="0.2">
      <c r="A5815" s="42" t="s">
        <v>5</v>
      </c>
      <c r="B5815" s="44" t="s">
        <v>17</v>
      </c>
      <c r="C5815" s="44" t="s">
        <v>58</v>
      </c>
      <c r="D5815" s="43">
        <v>1113430.7659999998</v>
      </c>
      <c r="E5815" s="43">
        <v>-199855.47399999999</v>
      </c>
      <c r="F5815" s="45">
        <v>-107150</v>
      </c>
      <c r="G5815" s="45">
        <v>-61090</v>
      </c>
      <c r="H5815" s="45">
        <v>-95930</v>
      </c>
      <c r="I5815" s="55">
        <f>pro[[#This Row],[Admin expenses 3]]+pro[[#This Row],[Admin expenses 2]]+pro[[#This Row],[Admin expenses 1]]+pro[[#This Row],[COGS]]</f>
        <v>-464025.47399999999</v>
      </c>
      <c r="J5815" s="55">
        <f>pro[[#This Row],[Revenue]]+pro[[#This Row],[AdminExp]]</f>
        <v>649405.2919999999</v>
      </c>
      <c r="K5815" s="83">
        <f>pro[[#This Row],[Profit]]/pro[[#This Row],[Revenue]]</f>
        <v>0.58324712396172462</v>
      </c>
      <c r="L5815" s="56">
        <f t="shared" si="90"/>
        <v>6</v>
      </c>
      <c r="M5815" s="82" t="str">
        <f>"Q"&amp;" "&amp;VLOOKUP(pro[[#This Row],[Period]],Mapping!A:B,2,0)</f>
        <v>Q 2</v>
      </c>
      <c r="N5815"/>
    </row>
    <row r="5816" spans="1:14" ht="11.25" customHeight="1" x14ac:dyDescent="0.2">
      <c r="A5816" s="42" t="s">
        <v>5</v>
      </c>
      <c r="B5816" s="44" t="s">
        <v>17</v>
      </c>
      <c r="C5816" s="44" t="s">
        <v>59</v>
      </c>
      <c r="D5816" s="43">
        <v>27788.277999999998</v>
      </c>
      <c r="E5816" s="43">
        <v>-3474.0299999999997</v>
      </c>
      <c r="F5816" s="45">
        <v>-71100</v>
      </c>
      <c r="G5816" s="45">
        <v>-61970</v>
      </c>
      <c r="H5816" s="45">
        <v>-26300</v>
      </c>
      <c r="I5816" s="55">
        <f>pro[[#This Row],[Admin expenses 3]]+pro[[#This Row],[Admin expenses 2]]+pro[[#This Row],[Admin expenses 1]]+pro[[#This Row],[COGS]]</f>
        <v>-162844.03</v>
      </c>
      <c r="J5816" s="55">
        <f>pro[[#This Row],[Revenue]]+pro[[#This Row],[AdminExp]]</f>
        <v>-135055.75200000001</v>
      </c>
      <c r="K5816" s="83">
        <f>pro[[#This Row],[Profit]]/pro[[#This Row],[Revenue]]</f>
        <v>-4.8601698889006366</v>
      </c>
      <c r="L5816" s="56">
        <f t="shared" si="90"/>
        <v>6</v>
      </c>
      <c r="M5816" s="82" t="str">
        <f>"Q"&amp;" "&amp;VLOOKUP(pro[[#This Row],[Period]],Mapping!A:B,2,0)</f>
        <v>Q 2</v>
      </c>
      <c r="N5816"/>
    </row>
    <row r="5817" spans="1:14" ht="11.25" customHeight="1" x14ac:dyDescent="0.2">
      <c r="A5817" s="42" t="s">
        <v>5</v>
      </c>
      <c r="B5817" s="44" t="s">
        <v>17</v>
      </c>
      <c r="C5817" s="44" t="s">
        <v>57</v>
      </c>
      <c r="D5817" s="43">
        <v>6485.0659999999989</v>
      </c>
      <c r="E5817" s="43">
        <v>-2298.9609999999998</v>
      </c>
      <c r="F5817" s="45">
        <v>-79720</v>
      </c>
      <c r="G5817" s="45">
        <v>-88090</v>
      </c>
      <c r="H5817" s="45">
        <v>-45730</v>
      </c>
      <c r="I5817" s="55">
        <f>pro[[#This Row],[Admin expenses 3]]+pro[[#This Row],[Admin expenses 2]]+pro[[#This Row],[Admin expenses 1]]+pro[[#This Row],[COGS]]</f>
        <v>-215838.96100000001</v>
      </c>
      <c r="J5817" s="55">
        <f>pro[[#This Row],[Revenue]]+pro[[#This Row],[AdminExp]]</f>
        <v>-209353.89500000002</v>
      </c>
      <c r="K5817" s="83">
        <f>pro[[#This Row],[Profit]]/pro[[#This Row],[Revenue]]</f>
        <v>-32.282461735932998</v>
      </c>
      <c r="L5817" s="56">
        <f t="shared" si="90"/>
        <v>6</v>
      </c>
      <c r="M5817" s="82" t="str">
        <f>"Q"&amp;" "&amp;VLOOKUP(pro[[#This Row],[Period]],Mapping!A:B,2,0)</f>
        <v>Q 2</v>
      </c>
      <c r="N5817"/>
    </row>
    <row r="5818" spans="1:14" ht="11.25" customHeight="1" x14ac:dyDescent="0.2">
      <c r="A5818" s="42" t="s">
        <v>5</v>
      </c>
      <c r="B5818" s="44" t="s">
        <v>17</v>
      </c>
      <c r="C5818" s="44" t="s">
        <v>57</v>
      </c>
      <c r="D5818" s="43">
        <v>16970.093000000001</v>
      </c>
      <c r="E5818" s="43">
        <v>-20055.860999999997</v>
      </c>
      <c r="F5818" s="45">
        <v>-86190</v>
      </c>
      <c r="G5818" s="45">
        <v>-73470</v>
      </c>
      <c r="H5818" s="45">
        <v>-69850</v>
      </c>
      <c r="I5818" s="55">
        <f>pro[[#This Row],[Admin expenses 3]]+pro[[#This Row],[Admin expenses 2]]+pro[[#This Row],[Admin expenses 1]]+pro[[#This Row],[COGS]]</f>
        <v>-249565.861</v>
      </c>
      <c r="J5818" s="55">
        <f>pro[[#This Row],[Revenue]]+pro[[#This Row],[AdminExp]]</f>
        <v>-232595.76800000001</v>
      </c>
      <c r="K5818" s="83">
        <f>pro[[#This Row],[Profit]]/pro[[#This Row],[Revenue]]</f>
        <v>-13.7062164597448</v>
      </c>
      <c r="L5818" s="56">
        <f t="shared" si="90"/>
        <v>6</v>
      </c>
      <c r="M5818" s="82" t="str">
        <f>"Q"&amp;" "&amp;VLOOKUP(pro[[#This Row],[Period]],Mapping!A:B,2,0)</f>
        <v>Q 2</v>
      </c>
      <c r="N5818"/>
    </row>
    <row r="5819" spans="1:14" ht="11.25" customHeight="1" x14ac:dyDescent="0.2">
      <c r="A5819" s="42" t="s">
        <v>5</v>
      </c>
      <c r="B5819" s="44" t="s">
        <v>17</v>
      </c>
      <c r="C5819" s="44" t="s">
        <v>57</v>
      </c>
      <c r="D5819" s="43">
        <v>63987.231</v>
      </c>
      <c r="E5819" s="43">
        <v>-87349.962</v>
      </c>
      <c r="F5819" s="45">
        <v>-71660</v>
      </c>
      <c r="G5819" s="45">
        <v>-28750</v>
      </c>
      <c r="H5819" s="45">
        <v>-64950</v>
      </c>
      <c r="I5819" s="55">
        <f>pro[[#This Row],[Admin expenses 3]]+pro[[#This Row],[Admin expenses 2]]+pro[[#This Row],[Admin expenses 1]]+pro[[#This Row],[COGS]]</f>
        <v>-252709.962</v>
      </c>
      <c r="J5819" s="55">
        <f>pro[[#This Row],[Revenue]]+pro[[#This Row],[AdminExp]]</f>
        <v>-188722.731</v>
      </c>
      <c r="K5819" s="83">
        <f>pro[[#This Row],[Profit]]/pro[[#This Row],[Revenue]]</f>
        <v>-2.9493811194924189</v>
      </c>
      <c r="L5819" s="56">
        <f t="shared" si="90"/>
        <v>6</v>
      </c>
      <c r="M5819" s="82" t="str">
        <f>"Q"&amp;" "&amp;VLOOKUP(pro[[#This Row],[Period]],Mapping!A:B,2,0)</f>
        <v>Q 2</v>
      </c>
      <c r="N5819"/>
    </row>
    <row r="5820" spans="1:14" ht="11.25" customHeight="1" x14ac:dyDescent="0.2">
      <c r="A5820" s="42" t="s">
        <v>5</v>
      </c>
      <c r="B5820" s="44" t="s">
        <v>17</v>
      </c>
      <c r="C5820" s="44" t="s">
        <v>57</v>
      </c>
      <c r="D5820" s="43">
        <v>93654.175999999992</v>
      </c>
      <c r="E5820" s="43">
        <v>-127617.26599999999</v>
      </c>
      <c r="F5820" s="45">
        <v>-64200</v>
      </c>
      <c r="G5820" s="45">
        <v>-77180</v>
      </c>
      <c r="H5820" s="45">
        <v>-23190</v>
      </c>
      <c r="I5820" s="55">
        <f>pro[[#This Row],[Admin expenses 3]]+pro[[#This Row],[Admin expenses 2]]+pro[[#This Row],[Admin expenses 1]]+pro[[#This Row],[COGS]]</f>
        <v>-292187.266</v>
      </c>
      <c r="J5820" s="55">
        <f>pro[[#This Row],[Revenue]]+pro[[#This Row],[AdminExp]]</f>
        <v>-198533.09000000003</v>
      </c>
      <c r="K5820" s="83">
        <f>pro[[#This Row],[Profit]]/pro[[#This Row],[Revenue]]</f>
        <v>-2.119853043178769</v>
      </c>
      <c r="L5820" s="56">
        <f t="shared" si="90"/>
        <v>6</v>
      </c>
      <c r="M5820" s="82" t="str">
        <f>"Q"&amp;" "&amp;VLOOKUP(pro[[#This Row],[Period]],Mapping!A:B,2,0)</f>
        <v>Q 2</v>
      </c>
      <c r="N5820"/>
    </row>
    <row r="5821" spans="1:14" ht="11.25" customHeight="1" x14ac:dyDescent="0.2">
      <c r="A5821" s="42" t="s">
        <v>5</v>
      </c>
      <c r="B5821" s="44" t="s">
        <v>17</v>
      </c>
      <c r="C5821" s="44" t="s">
        <v>57</v>
      </c>
      <c r="D5821" s="43">
        <v>225882.65700000001</v>
      </c>
      <c r="E5821" s="43">
        <v>-287187.90099999995</v>
      </c>
      <c r="F5821" s="45">
        <v>-38420</v>
      </c>
      <c r="G5821" s="45">
        <v>-86890</v>
      </c>
      <c r="H5821" s="45">
        <v>-92150</v>
      </c>
      <c r="I5821" s="55">
        <f>pro[[#This Row],[Admin expenses 3]]+pro[[#This Row],[Admin expenses 2]]+pro[[#This Row],[Admin expenses 1]]+pro[[#This Row],[COGS]]</f>
        <v>-504647.90099999995</v>
      </c>
      <c r="J5821" s="55">
        <f>pro[[#This Row],[Revenue]]+pro[[#This Row],[AdminExp]]</f>
        <v>-278765.24399999995</v>
      </c>
      <c r="K5821" s="83">
        <f>pro[[#This Row],[Profit]]/pro[[#This Row],[Revenue]]</f>
        <v>-1.2341153043901016</v>
      </c>
      <c r="L5821" s="56">
        <f t="shared" si="90"/>
        <v>6</v>
      </c>
      <c r="M5821" s="82" t="str">
        <f>"Q"&amp;" "&amp;VLOOKUP(pro[[#This Row],[Period]],Mapping!A:B,2,0)</f>
        <v>Q 2</v>
      </c>
      <c r="N5821"/>
    </row>
    <row r="5822" spans="1:14" ht="11.25" customHeight="1" x14ac:dyDescent="0.2">
      <c r="A5822" s="42" t="s">
        <v>5</v>
      </c>
      <c r="B5822" s="44" t="s">
        <v>17</v>
      </c>
      <c r="C5822" s="44" t="s">
        <v>57</v>
      </c>
      <c r="D5822" s="43">
        <v>346088.28100000002</v>
      </c>
      <c r="E5822" s="43">
        <v>-155899.83499999999</v>
      </c>
      <c r="F5822" s="45">
        <v>-38710</v>
      </c>
      <c r="G5822" s="45">
        <v>-91560</v>
      </c>
      <c r="H5822" s="45">
        <v>-17740</v>
      </c>
      <c r="I5822" s="55">
        <f>pro[[#This Row],[Admin expenses 3]]+pro[[#This Row],[Admin expenses 2]]+pro[[#This Row],[Admin expenses 1]]+pro[[#This Row],[COGS]]</f>
        <v>-303909.83499999996</v>
      </c>
      <c r="J5822" s="55">
        <f>pro[[#This Row],[Revenue]]+pro[[#This Row],[AdminExp]]</f>
        <v>42178.446000000054</v>
      </c>
      <c r="K5822" s="83">
        <f>pro[[#This Row],[Profit]]/pro[[#This Row],[Revenue]]</f>
        <v>0.12187192781601308</v>
      </c>
      <c r="L5822" s="56">
        <f t="shared" si="90"/>
        <v>6</v>
      </c>
      <c r="M5822" s="82" t="str">
        <f>"Q"&amp;" "&amp;VLOOKUP(pro[[#This Row],[Period]],Mapping!A:B,2,0)</f>
        <v>Q 2</v>
      </c>
      <c r="N5822"/>
    </row>
    <row r="5823" spans="1:14" ht="11.25" customHeight="1" x14ac:dyDescent="0.2">
      <c r="A5823" s="42" t="s">
        <v>5</v>
      </c>
      <c r="B5823" s="44" t="s">
        <v>17</v>
      </c>
      <c r="C5823" s="44" t="s">
        <v>57</v>
      </c>
      <c r="D5823" s="43">
        <v>98992.333999999988</v>
      </c>
      <c r="E5823" s="43">
        <v>-48528.739000000001</v>
      </c>
      <c r="F5823" s="45">
        <v>-77790</v>
      </c>
      <c r="G5823" s="45">
        <v>-60410</v>
      </c>
      <c r="H5823" s="45">
        <v>-30380</v>
      </c>
      <c r="I5823" s="55">
        <f>pro[[#This Row],[Admin expenses 3]]+pro[[#This Row],[Admin expenses 2]]+pro[[#This Row],[Admin expenses 1]]+pro[[#This Row],[COGS]]</f>
        <v>-217108.739</v>
      </c>
      <c r="J5823" s="55">
        <f>pro[[#This Row],[Revenue]]+pro[[#This Row],[AdminExp]]</f>
        <v>-118116.40500000001</v>
      </c>
      <c r="K5823" s="83">
        <f>pro[[#This Row],[Profit]]/pro[[#This Row],[Revenue]]</f>
        <v>-1.1931873936824242</v>
      </c>
      <c r="L5823" s="56">
        <f t="shared" si="90"/>
        <v>6</v>
      </c>
      <c r="M5823" s="82" t="str">
        <f>"Q"&amp;" "&amp;VLOOKUP(pro[[#This Row],[Period]],Mapping!A:B,2,0)</f>
        <v>Q 2</v>
      </c>
      <c r="N5823"/>
    </row>
    <row r="5824" spans="1:14" ht="11.25" customHeight="1" x14ac:dyDescent="0.2">
      <c r="A5824" s="42" t="s">
        <v>5</v>
      </c>
      <c r="B5824" s="44" t="s">
        <v>17</v>
      </c>
      <c r="C5824" s="44" t="s">
        <v>57</v>
      </c>
      <c r="D5824" s="43">
        <v>424488.42099999997</v>
      </c>
      <c r="E5824" s="43">
        <v>-186434.976</v>
      </c>
      <c r="F5824" s="45">
        <v>-20530</v>
      </c>
      <c r="G5824" s="45">
        <v>-46510</v>
      </c>
      <c r="H5824" s="45">
        <v>-15090</v>
      </c>
      <c r="I5824" s="55">
        <f>pro[[#This Row],[Admin expenses 3]]+pro[[#This Row],[Admin expenses 2]]+pro[[#This Row],[Admin expenses 1]]+pro[[#This Row],[COGS]]</f>
        <v>-268564.97600000002</v>
      </c>
      <c r="J5824" s="55">
        <f>pro[[#This Row],[Revenue]]+pro[[#This Row],[AdminExp]]</f>
        <v>155923.44499999995</v>
      </c>
      <c r="K5824" s="83">
        <f>pro[[#This Row],[Profit]]/pro[[#This Row],[Revenue]]</f>
        <v>0.36732084383521962</v>
      </c>
      <c r="L5824" s="56">
        <f t="shared" si="90"/>
        <v>6</v>
      </c>
      <c r="M5824" s="82" t="str">
        <f>"Q"&amp;" "&amp;VLOOKUP(pro[[#This Row],[Period]],Mapping!A:B,2,0)</f>
        <v>Q 2</v>
      </c>
      <c r="N5824"/>
    </row>
    <row r="5825" spans="1:14" ht="11.25" customHeight="1" x14ac:dyDescent="0.2">
      <c r="A5825" s="42" t="s">
        <v>5</v>
      </c>
      <c r="B5825" s="44" t="s">
        <v>17</v>
      </c>
      <c r="C5825" s="44" t="s">
        <v>57</v>
      </c>
      <c r="D5825" s="43">
        <v>69351.716</v>
      </c>
      <c r="E5825" s="43">
        <v>-86515.799999999988</v>
      </c>
      <c r="F5825" s="45">
        <v>-76910</v>
      </c>
      <c r="G5825" s="45">
        <v>-30810</v>
      </c>
      <c r="H5825" s="45">
        <v>-98470</v>
      </c>
      <c r="I5825" s="55">
        <f>pro[[#This Row],[Admin expenses 3]]+pro[[#This Row],[Admin expenses 2]]+pro[[#This Row],[Admin expenses 1]]+pro[[#This Row],[COGS]]</f>
        <v>-292705.8</v>
      </c>
      <c r="J5825" s="55">
        <f>pro[[#This Row],[Revenue]]+pro[[#This Row],[AdminExp]]</f>
        <v>-223354.08399999997</v>
      </c>
      <c r="K5825" s="83">
        <f>pro[[#This Row],[Profit]]/pro[[#This Row],[Revenue]]</f>
        <v>-3.220599242273976</v>
      </c>
      <c r="L5825" s="56">
        <f t="shared" si="90"/>
        <v>6</v>
      </c>
      <c r="M5825" s="82" t="str">
        <f>"Q"&amp;" "&amp;VLOOKUP(pro[[#This Row],[Period]],Mapping!A:B,2,0)</f>
        <v>Q 2</v>
      </c>
      <c r="N5825"/>
    </row>
    <row r="5826" spans="1:14" ht="11.25" customHeight="1" x14ac:dyDescent="0.2">
      <c r="A5826" s="42" t="s">
        <v>5</v>
      </c>
      <c r="B5826" s="44" t="s">
        <v>17</v>
      </c>
      <c r="C5826" s="44" t="s">
        <v>57</v>
      </c>
      <c r="D5826" s="43">
        <v>57116.478999999999</v>
      </c>
      <c r="E5826" s="43">
        <v>-68796.091</v>
      </c>
      <c r="F5826" s="45">
        <v>-67440</v>
      </c>
      <c r="G5826" s="45">
        <v>-69700</v>
      </c>
      <c r="H5826" s="45">
        <v>-37230</v>
      </c>
      <c r="I5826" s="55">
        <f>pro[[#This Row],[Admin expenses 3]]+pro[[#This Row],[Admin expenses 2]]+pro[[#This Row],[Admin expenses 1]]+pro[[#This Row],[COGS]]</f>
        <v>-243166.09100000001</v>
      </c>
      <c r="J5826" s="55">
        <f>pro[[#This Row],[Revenue]]+pro[[#This Row],[AdminExp]]</f>
        <v>-186049.61200000002</v>
      </c>
      <c r="K5826" s="83">
        <f>pro[[#This Row],[Profit]]/pro[[#This Row],[Revenue]]</f>
        <v>-3.257371869859135</v>
      </c>
      <c r="L5826" s="56">
        <f t="shared" ref="L5826:L5889" si="91">MONTH(DATEVALUE(A5826&amp;"1"))</f>
        <v>6</v>
      </c>
      <c r="M5826" s="82" t="str">
        <f>"Q"&amp;" "&amp;VLOOKUP(pro[[#This Row],[Period]],Mapping!A:B,2,0)</f>
        <v>Q 2</v>
      </c>
      <c r="N5826"/>
    </row>
    <row r="5827" spans="1:14" ht="11.25" customHeight="1" x14ac:dyDescent="0.2">
      <c r="A5827" s="42" t="s">
        <v>5</v>
      </c>
      <c r="B5827" s="44" t="s">
        <v>17</v>
      </c>
      <c r="C5827" s="44" t="s">
        <v>57</v>
      </c>
      <c r="D5827" s="43">
        <v>116153.92599999999</v>
      </c>
      <c r="E5827" s="43">
        <v>-152236.53200000001</v>
      </c>
      <c r="F5827" s="45">
        <v>-100140</v>
      </c>
      <c r="G5827" s="45">
        <v>-60480</v>
      </c>
      <c r="H5827" s="45">
        <v>-21420</v>
      </c>
      <c r="I5827" s="55">
        <f>pro[[#This Row],[Admin expenses 3]]+pro[[#This Row],[Admin expenses 2]]+pro[[#This Row],[Admin expenses 1]]+pro[[#This Row],[COGS]]</f>
        <v>-334276.53200000001</v>
      </c>
      <c r="J5827" s="55">
        <f>pro[[#This Row],[Revenue]]+pro[[#This Row],[AdminExp]]</f>
        <v>-218122.60600000003</v>
      </c>
      <c r="K5827" s="83">
        <f>pro[[#This Row],[Profit]]/pro[[#This Row],[Revenue]]</f>
        <v>-1.8778754495134331</v>
      </c>
      <c r="L5827" s="56">
        <f t="shared" si="91"/>
        <v>6</v>
      </c>
      <c r="M5827" s="82" t="str">
        <f>"Q"&amp;" "&amp;VLOOKUP(pro[[#This Row],[Period]],Mapping!A:B,2,0)</f>
        <v>Q 2</v>
      </c>
      <c r="N5827"/>
    </row>
    <row r="5828" spans="1:14" ht="11.25" customHeight="1" x14ac:dyDescent="0.2">
      <c r="A5828" s="42" t="s">
        <v>5</v>
      </c>
      <c r="B5828" s="44" t="s">
        <v>17</v>
      </c>
      <c r="C5828" s="44" t="s">
        <v>57</v>
      </c>
      <c r="D5828" s="43">
        <v>89070.947</v>
      </c>
      <c r="E5828" s="43">
        <v>-112871.61199999999</v>
      </c>
      <c r="F5828" s="45">
        <v>-84430</v>
      </c>
      <c r="G5828" s="45">
        <v>-27570</v>
      </c>
      <c r="H5828" s="45">
        <v>-33720</v>
      </c>
      <c r="I5828" s="55">
        <f>pro[[#This Row],[Admin expenses 3]]+pro[[#This Row],[Admin expenses 2]]+pro[[#This Row],[Admin expenses 1]]+pro[[#This Row],[COGS]]</f>
        <v>-258591.61199999999</v>
      </c>
      <c r="J5828" s="55">
        <f>pro[[#This Row],[Revenue]]+pro[[#This Row],[AdminExp]]</f>
        <v>-169520.66499999998</v>
      </c>
      <c r="K5828" s="83">
        <f>pro[[#This Row],[Profit]]/pro[[#This Row],[Revenue]]</f>
        <v>-1.9032094157480999</v>
      </c>
      <c r="L5828" s="56">
        <f t="shared" si="91"/>
        <v>6</v>
      </c>
      <c r="M5828" s="82" t="str">
        <f>"Q"&amp;" "&amp;VLOOKUP(pro[[#This Row],[Period]],Mapping!A:B,2,0)</f>
        <v>Q 2</v>
      </c>
      <c r="N5828"/>
    </row>
    <row r="5829" spans="1:14" ht="11.25" customHeight="1" x14ac:dyDescent="0.2">
      <c r="A5829" s="42" t="s">
        <v>5</v>
      </c>
      <c r="B5829" s="44" t="s">
        <v>17</v>
      </c>
      <c r="C5829" s="44" t="s">
        <v>57</v>
      </c>
      <c r="D5829" s="43">
        <v>211549.65299999996</v>
      </c>
      <c r="E5829" s="43">
        <v>-70654.408999999985</v>
      </c>
      <c r="F5829" s="45">
        <v>-33900</v>
      </c>
      <c r="G5829" s="45">
        <v>-56250</v>
      </c>
      <c r="H5829" s="45">
        <v>-52760</v>
      </c>
      <c r="I5829" s="55">
        <f>pro[[#This Row],[Admin expenses 3]]+pro[[#This Row],[Admin expenses 2]]+pro[[#This Row],[Admin expenses 1]]+pro[[#This Row],[COGS]]</f>
        <v>-213564.40899999999</v>
      </c>
      <c r="J5829" s="55">
        <f>pro[[#This Row],[Revenue]]+pro[[#This Row],[AdminExp]]</f>
        <v>-2014.7560000000231</v>
      </c>
      <c r="K5829" s="83">
        <f>pro[[#This Row],[Profit]]/pro[[#This Row],[Revenue]]</f>
        <v>-9.5237972335507608E-3</v>
      </c>
      <c r="L5829" s="56">
        <f t="shared" si="91"/>
        <v>6</v>
      </c>
      <c r="M5829" s="82" t="str">
        <f>"Q"&amp;" "&amp;VLOOKUP(pro[[#This Row],[Period]],Mapping!A:B,2,0)</f>
        <v>Q 2</v>
      </c>
      <c r="N5829"/>
    </row>
    <row r="5830" spans="1:14" ht="11.25" customHeight="1" x14ac:dyDescent="0.2">
      <c r="A5830" s="42" t="s">
        <v>5</v>
      </c>
      <c r="B5830" s="44" t="s">
        <v>17</v>
      </c>
      <c r="C5830" s="44" t="s">
        <v>57</v>
      </c>
      <c r="D5830" s="43">
        <v>70054.145000000004</v>
      </c>
      <c r="E5830" s="43">
        <v>-23186.239999999998</v>
      </c>
      <c r="F5830" s="45">
        <v>-55360</v>
      </c>
      <c r="G5830" s="45">
        <v>-85600</v>
      </c>
      <c r="H5830" s="45">
        <v>-69430</v>
      </c>
      <c r="I5830" s="55">
        <f>pro[[#This Row],[Admin expenses 3]]+pro[[#This Row],[Admin expenses 2]]+pro[[#This Row],[Admin expenses 1]]+pro[[#This Row],[COGS]]</f>
        <v>-233576.24</v>
      </c>
      <c r="J5830" s="55">
        <f>pro[[#This Row],[Revenue]]+pro[[#This Row],[AdminExp]]</f>
        <v>-163522.09499999997</v>
      </c>
      <c r="K5830" s="83">
        <f>pro[[#This Row],[Profit]]/pro[[#This Row],[Revenue]]</f>
        <v>-2.3342244059933921</v>
      </c>
      <c r="L5830" s="56">
        <f t="shared" si="91"/>
        <v>6</v>
      </c>
      <c r="M5830" s="82" t="str">
        <f>"Q"&amp;" "&amp;VLOOKUP(pro[[#This Row],[Period]],Mapping!A:B,2,0)</f>
        <v>Q 2</v>
      </c>
      <c r="N5830"/>
    </row>
    <row r="5831" spans="1:14" ht="11.25" customHeight="1" x14ac:dyDescent="0.2">
      <c r="A5831" s="42" t="s">
        <v>5</v>
      </c>
      <c r="B5831" s="44" t="s">
        <v>17</v>
      </c>
      <c r="C5831" s="44" t="s">
        <v>57</v>
      </c>
      <c r="D5831" s="43">
        <v>1426839.757</v>
      </c>
      <c r="E5831" s="43">
        <v>-1702745.5549999999</v>
      </c>
      <c r="F5831" s="45">
        <v>-49890</v>
      </c>
      <c r="G5831" s="45">
        <v>-16400</v>
      </c>
      <c r="H5831" s="45">
        <v>-34640</v>
      </c>
      <c r="I5831" s="55">
        <f>pro[[#This Row],[Admin expenses 3]]+pro[[#This Row],[Admin expenses 2]]+pro[[#This Row],[Admin expenses 1]]+pro[[#This Row],[COGS]]</f>
        <v>-1803675.5549999999</v>
      </c>
      <c r="J5831" s="55">
        <f>pro[[#This Row],[Revenue]]+pro[[#This Row],[AdminExp]]</f>
        <v>-376835.79799999995</v>
      </c>
      <c r="K5831" s="83">
        <f>pro[[#This Row],[Profit]]/pro[[#This Row],[Revenue]]</f>
        <v>-0.26410519902551327</v>
      </c>
      <c r="L5831" s="56">
        <f t="shared" si="91"/>
        <v>6</v>
      </c>
      <c r="M5831" s="82" t="str">
        <f>"Q"&amp;" "&amp;VLOOKUP(pro[[#This Row],[Period]],Mapping!A:B,2,0)</f>
        <v>Q 2</v>
      </c>
      <c r="N5831"/>
    </row>
    <row r="5832" spans="1:14" ht="11.25" customHeight="1" x14ac:dyDescent="0.2">
      <c r="A5832" s="42" t="s">
        <v>5</v>
      </c>
      <c r="B5832" s="44" t="s">
        <v>17</v>
      </c>
      <c r="C5832" s="44" t="s">
        <v>57</v>
      </c>
      <c r="D5832" s="43">
        <v>458506.50300000003</v>
      </c>
      <c r="E5832" s="43">
        <v>-544363.5469999999</v>
      </c>
      <c r="F5832" s="45">
        <v>-53350</v>
      </c>
      <c r="G5832" s="45">
        <v>-32830</v>
      </c>
      <c r="H5832" s="45">
        <v>-30760</v>
      </c>
      <c r="I5832" s="55">
        <f>pro[[#This Row],[Admin expenses 3]]+pro[[#This Row],[Admin expenses 2]]+pro[[#This Row],[Admin expenses 1]]+pro[[#This Row],[COGS]]</f>
        <v>-661303.5469999999</v>
      </c>
      <c r="J5832" s="55">
        <f>pro[[#This Row],[Revenue]]+pro[[#This Row],[AdminExp]]</f>
        <v>-202797.04399999988</v>
      </c>
      <c r="K5832" s="83">
        <f>pro[[#This Row],[Profit]]/pro[[#This Row],[Revenue]]</f>
        <v>-0.44229916625631777</v>
      </c>
      <c r="L5832" s="56">
        <f t="shared" si="91"/>
        <v>6</v>
      </c>
      <c r="M5832" s="82" t="str">
        <f>"Q"&amp;" "&amp;VLOOKUP(pro[[#This Row],[Period]],Mapping!A:B,2,0)</f>
        <v>Q 2</v>
      </c>
      <c r="N5832"/>
    </row>
    <row r="5833" spans="1:14" ht="11.25" customHeight="1" x14ac:dyDescent="0.2">
      <c r="A5833" s="42" t="s">
        <v>5</v>
      </c>
      <c r="B5833" s="44" t="s">
        <v>17</v>
      </c>
      <c r="C5833" s="44" t="s">
        <v>57</v>
      </c>
      <c r="D5833" s="43">
        <v>564052.19499999995</v>
      </c>
      <c r="E5833" s="43">
        <v>-684178.52299999993</v>
      </c>
      <c r="F5833" s="45">
        <v>-95910</v>
      </c>
      <c r="G5833" s="45">
        <v>-83360</v>
      </c>
      <c r="H5833" s="45">
        <v>-37580</v>
      </c>
      <c r="I5833" s="55">
        <f>pro[[#This Row],[Admin expenses 3]]+pro[[#This Row],[Admin expenses 2]]+pro[[#This Row],[Admin expenses 1]]+pro[[#This Row],[COGS]]</f>
        <v>-901028.52299999993</v>
      </c>
      <c r="J5833" s="55">
        <f>pro[[#This Row],[Revenue]]+pro[[#This Row],[AdminExp]]</f>
        <v>-336976.32799999998</v>
      </c>
      <c r="K5833" s="83">
        <f>pro[[#This Row],[Profit]]/pro[[#This Row],[Revenue]]</f>
        <v>-0.59742047099027784</v>
      </c>
      <c r="L5833" s="56">
        <f t="shared" si="91"/>
        <v>6</v>
      </c>
      <c r="M5833" s="82" t="str">
        <f>"Q"&amp;" "&amp;VLOOKUP(pro[[#This Row],[Period]],Mapping!A:B,2,0)</f>
        <v>Q 2</v>
      </c>
      <c r="N5833"/>
    </row>
    <row r="5834" spans="1:14" ht="11.25" customHeight="1" x14ac:dyDescent="0.2">
      <c r="A5834" s="42" t="s">
        <v>5</v>
      </c>
      <c r="B5834" s="44" t="s">
        <v>17</v>
      </c>
      <c r="C5834" s="44" t="s">
        <v>57</v>
      </c>
      <c r="D5834" s="43">
        <v>100774.26799999998</v>
      </c>
      <c r="E5834" s="43">
        <v>-137556.33499999999</v>
      </c>
      <c r="F5834" s="45">
        <v>-13710</v>
      </c>
      <c r="G5834" s="45">
        <v>-23920</v>
      </c>
      <c r="H5834" s="45">
        <v>-34380</v>
      </c>
      <c r="I5834" s="55">
        <f>pro[[#This Row],[Admin expenses 3]]+pro[[#This Row],[Admin expenses 2]]+pro[[#This Row],[Admin expenses 1]]+pro[[#This Row],[COGS]]</f>
        <v>-209566.33499999999</v>
      </c>
      <c r="J5834" s="55">
        <f>pro[[#This Row],[Revenue]]+pro[[#This Row],[AdminExp]]</f>
        <v>-108792.06700000001</v>
      </c>
      <c r="K5834" s="83">
        <f>pro[[#This Row],[Profit]]/pro[[#This Row],[Revenue]]</f>
        <v>-1.0795619671482013</v>
      </c>
      <c r="L5834" s="56">
        <f t="shared" si="91"/>
        <v>6</v>
      </c>
      <c r="M5834" s="82" t="str">
        <f>"Q"&amp;" "&amp;VLOOKUP(pro[[#This Row],[Period]],Mapping!A:B,2,0)</f>
        <v>Q 2</v>
      </c>
      <c r="N5834"/>
    </row>
    <row r="5835" spans="1:14" ht="11.25" customHeight="1" x14ac:dyDescent="0.2">
      <c r="A5835" s="42" t="s">
        <v>5</v>
      </c>
      <c r="B5835" s="44" t="s">
        <v>17</v>
      </c>
      <c r="C5835" s="44" t="s">
        <v>57</v>
      </c>
      <c r="D5835" s="43">
        <v>192547.37599999999</v>
      </c>
      <c r="E5835" s="43">
        <v>-265366.68199999997</v>
      </c>
      <c r="F5835" s="45">
        <v>-102300</v>
      </c>
      <c r="G5835" s="45">
        <v>-60310</v>
      </c>
      <c r="H5835" s="45">
        <v>-100090</v>
      </c>
      <c r="I5835" s="55">
        <f>pro[[#This Row],[Admin expenses 3]]+pro[[#This Row],[Admin expenses 2]]+pro[[#This Row],[Admin expenses 1]]+pro[[#This Row],[COGS]]</f>
        <v>-528066.68200000003</v>
      </c>
      <c r="J5835" s="55">
        <f>pro[[#This Row],[Revenue]]+pro[[#This Row],[AdminExp]]</f>
        <v>-335519.30600000004</v>
      </c>
      <c r="K5835" s="83">
        <f>pro[[#This Row],[Profit]]/pro[[#This Row],[Revenue]]</f>
        <v>-1.7425285816411233</v>
      </c>
      <c r="L5835" s="56">
        <f t="shared" si="91"/>
        <v>6</v>
      </c>
      <c r="M5835" s="82" t="str">
        <f>"Q"&amp;" "&amp;VLOOKUP(pro[[#This Row],[Period]],Mapping!A:B,2,0)</f>
        <v>Q 2</v>
      </c>
      <c r="N5835"/>
    </row>
    <row r="5836" spans="1:14" ht="11.25" customHeight="1" x14ac:dyDescent="0.2">
      <c r="A5836" s="42" t="s">
        <v>5</v>
      </c>
      <c r="B5836" s="44" t="s">
        <v>17</v>
      </c>
      <c r="C5836" s="44" t="s">
        <v>57</v>
      </c>
      <c r="D5836" s="43">
        <v>52658.150999999991</v>
      </c>
      <c r="E5836" s="43">
        <v>-69106.422000000006</v>
      </c>
      <c r="F5836" s="45">
        <v>-78820</v>
      </c>
      <c r="G5836" s="45">
        <v>-20790</v>
      </c>
      <c r="H5836" s="45">
        <v>-47320</v>
      </c>
      <c r="I5836" s="55">
        <f>pro[[#This Row],[Admin expenses 3]]+pro[[#This Row],[Admin expenses 2]]+pro[[#This Row],[Admin expenses 1]]+pro[[#This Row],[COGS]]</f>
        <v>-216036.42200000002</v>
      </c>
      <c r="J5836" s="55">
        <f>pro[[#This Row],[Revenue]]+pro[[#This Row],[AdminExp]]</f>
        <v>-163378.27100000004</v>
      </c>
      <c r="K5836" s="83">
        <f>pro[[#This Row],[Profit]]/pro[[#This Row],[Revenue]]</f>
        <v>-3.1026207319736705</v>
      </c>
      <c r="L5836" s="56">
        <f t="shared" si="91"/>
        <v>6</v>
      </c>
      <c r="M5836" s="82" t="str">
        <f>"Q"&amp;" "&amp;VLOOKUP(pro[[#This Row],[Period]],Mapping!A:B,2,0)</f>
        <v>Q 2</v>
      </c>
      <c r="N5836"/>
    </row>
    <row r="5837" spans="1:14" ht="11.25" customHeight="1" x14ac:dyDescent="0.2">
      <c r="A5837" s="42" t="s">
        <v>5</v>
      </c>
      <c r="B5837" s="44" t="s">
        <v>17</v>
      </c>
      <c r="C5837" s="44" t="s">
        <v>57</v>
      </c>
      <c r="D5837" s="43">
        <v>134518.06899999999</v>
      </c>
      <c r="E5837" s="43">
        <v>-170670.04499999998</v>
      </c>
      <c r="F5837" s="45">
        <v>-62750</v>
      </c>
      <c r="G5837" s="45">
        <v>-107790</v>
      </c>
      <c r="H5837" s="45">
        <v>-101000</v>
      </c>
      <c r="I5837" s="55">
        <f>pro[[#This Row],[Admin expenses 3]]+pro[[#This Row],[Admin expenses 2]]+pro[[#This Row],[Admin expenses 1]]+pro[[#This Row],[COGS]]</f>
        <v>-442210.04499999998</v>
      </c>
      <c r="J5837" s="55">
        <f>pro[[#This Row],[Revenue]]+pro[[#This Row],[AdminExp]]</f>
        <v>-307691.97600000002</v>
      </c>
      <c r="K5837" s="83">
        <f>pro[[#This Row],[Profit]]/pro[[#This Row],[Revenue]]</f>
        <v>-2.2873653947560015</v>
      </c>
      <c r="L5837" s="56">
        <f t="shared" si="91"/>
        <v>6</v>
      </c>
      <c r="M5837" s="82" t="str">
        <f>"Q"&amp;" "&amp;VLOOKUP(pro[[#This Row],[Period]],Mapping!A:B,2,0)</f>
        <v>Q 2</v>
      </c>
      <c r="N5837"/>
    </row>
    <row r="5838" spans="1:14" ht="11.25" customHeight="1" x14ac:dyDescent="0.2">
      <c r="A5838" s="42" t="s">
        <v>5</v>
      </c>
      <c r="B5838" s="44" t="s">
        <v>17</v>
      </c>
      <c r="C5838" s="44" t="s">
        <v>57</v>
      </c>
      <c r="D5838" s="43">
        <v>62686.966999999997</v>
      </c>
      <c r="E5838" s="43">
        <v>-77253.281000000003</v>
      </c>
      <c r="F5838" s="45">
        <v>-15370</v>
      </c>
      <c r="G5838" s="45">
        <v>-85790</v>
      </c>
      <c r="H5838" s="45">
        <v>-47860</v>
      </c>
      <c r="I5838" s="55">
        <f>pro[[#This Row],[Admin expenses 3]]+pro[[#This Row],[Admin expenses 2]]+pro[[#This Row],[Admin expenses 1]]+pro[[#This Row],[COGS]]</f>
        <v>-226273.28100000002</v>
      </c>
      <c r="J5838" s="55">
        <f>pro[[#This Row],[Revenue]]+pro[[#This Row],[AdminExp]]</f>
        <v>-163586.31400000001</v>
      </c>
      <c r="K5838" s="83">
        <f>pro[[#This Row],[Profit]]/pro[[#This Row],[Revenue]]</f>
        <v>-2.6095745547874412</v>
      </c>
      <c r="L5838" s="56">
        <f t="shared" si="91"/>
        <v>6</v>
      </c>
      <c r="M5838" s="82" t="str">
        <f>"Q"&amp;" "&amp;VLOOKUP(pro[[#This Row],[Period]],Mapping!A:B,2,0)</f>
        <v>Q 2</v>
      </c>
      <c r="N5838"/>
    </row>
    <row r="5839" spans="1:14" ht="11.25" customHeight="1" x14ac:dyDescent="0.2">
      <c r="A5839" s="42" t="s">
        <v>5</v>
      </c>
      <c r="B5839" s="44" t="s">
        <v>17</v>
      </c>
      <c r="C5839" s="44" t="s">
        <v>57</v>
      </c>
      <c r="D5839" s="43">
        <v>473215.66599999997</v>
      </c>
      <c r="E5839" s="43">
        <v>-456114.30899999995</v>
      </c>
      <c r="F5839" s="45">
        <v>-43380</v>
      </c>
      <c r="G5839" s="45">
        <v>-91980</v>
      </c>
      <c r="H5839" s="45">
        <v>-29910</v>
      </c>
      <c r="I5839" s="55">
        <f>pro[[#This Row],[Admin expenses 3]]+pro[[#This Row],[Admin expenses 2]]+pro[[#This Row],[Admin expenses 1]]+pro[[#This Row],[COGS]]</f>
        <v>-621384.30899999989</v>
      </c>
      <c r="J5839" s="55">
        <f>pro[[#This Row],[Revenue]]+pro[[#This Row],[AdminExp]]</f>
        <v>-148168.64299999992</v>
      </c>
      <c r="K5839" s="83">
        <f>pro[[#This Row],[Profit]]/pro[[#This Row],[Revenue]]</f>
        <v>-0.31311018135227991</v>
      </c>
      <c r="L5839" s="56">
        <f t="shared" si="91"/>
        <v>6</v>
      </c>
      <c r="M5839" s="82" t="str">
        <f>"Q"&amp;" "&amp;VLOOKUP(pro[[#This Row],[Period]],Mapping!A:B,2,0)</f>
        <v>Q 2</v>
      </c>
      <c r="N5839"/>
    </row>
    <row r="5840" spans="1:14" ht="11.25" customHeight="1" x14ac:dyDescent="0.2">
      <c r="A5840" s="42" t="s">
        <v>5</v>
      </c>
      <c r="B5840" s="44" t="s">
        <v>17</v>
      </c>
      <c r="C5840" s="44" t="s">
        <v>57</v>
      </c>
      <c r="D5840" s="43">
        <v>103537.36399999999</v>
      </c>
      <c r="E5840" s="43">
        <v>-104535.45199999999</v>
      </c>
      <c r="F5840" s="45">
        <v>-92810</v>
      </c>
      <c r="G5840" s="45">
        <v>-62450</v>
      </c>
      <c r="H5840" s="45">
        <v>-56770</v>
      </c>
      <c r="I5840" s="55">
        <f>pro[[#This Row],[Admin expenses 3]]+pro[[#This Row],[Admin expenses 2]]+pro[[#This Row],[Admin expenses 1]]+pro[[#This Row],[COGS]]</f>
        <v>-316565.45199999999</v>
      </c>
      <c r="J5840" s="55">
        <f>pro[[#This Row],[Revenue]]+pro[[#This Row],[AdminExp]]</f>
        <v>-213028.08799999999</v>
      </c>
      <c r="K5840" s="83">
        <f>pro[[#This Row],[Profit]]/pro[[#This Row],[Revenue]]</f>
        <v>-2.0574996288296465</v>
      </c>
      <c r="L5840" s="56">
        <f t="shared" si="91"/>
        <v>6</v>
      </c>
      <c r="M5840" s="82" t="str">
        <f>"Q"&amp;" "&amp;VLOOKUP(pro[[#This Row],[Period]],Mapping!A:B,2,0)</f>
        <v>Q 2</v>
      </c>
      <c r="N5840"/>
    </row>
    <row r="5841" spans="1:14" ht="11.25" customHeight="1" x14ac:dyDescent="0.2">
      <c r="A5841" s="42" t="s">
        <v>5</v>
      </c>
      <c r="B5841" s="44" t="s">
        <v>17</v>
      </c>
      <c r="C5841" s="44" t="s">
        <v>57</v>
      </c>
      <c r="D5841" s="43">
        <v>237603.64600000001</v>
      </c>
      <c r="E5841" s="43">
        <v>-240317.90999999997</v>
      </c>
      <c r="F5841" s="45">
        <v>-19910</v>
      </c>
      <c r="G5841" s="45">
        <v>-49950</v>
      </c>
      <c r="H5841" s="45">
        <v>-46310</v>
      </c>
      <c r="I5841" s="55">
        <f>pro[[#This Row],[Admin expenses 3]]+pro[[#This Row],[Admin expenses 2]]+pro[[#This Row],[Admin expenses 1]]+pro[[#This Row],[COGS]]</f>
        <v>-356487.91</v>
      </c>
      <c r="J5841" s="55">
        <f>pro[[#This Row],[Revenue]]+pro[[#This Row],[AdminExp]]</f>
        <v>-118884.26399999997</v>
      </c>
      <c r="K5841" s="83">
        <f>pro[[#This Row],[Profit]]/pro[[#This Row],[Revenue]]</f>
        <v>-0.50034696858145</v>
      </c>
      <c r="L5841" s="56">
        <f t="shared" si="91"/>
        <v>6</v>
      </c>
      <c r="M5841" s="82" t="str">
        <f>"Q"&amp;" "&amp;VLOOKUP(pro[[#This Row],[Period]],Mapping!A:B,2,0)</f>
        <v>Q 2</v>
      </c>
      <c r="N5841"/>
    </row>
    <row r="5842" spans="1:14" ht="11.25" customHeight="1" x14ac:dyDescent="0.2">
      <c r="A5842" s="42" t="s">
        <v>5</v>
      </c>
      <c r="B5842" s="44" t="s">
        <v>17</v>
      </c>
      <c r="C5842" s="44" t="s">
        <v>57</v>
      </c>
      <c r="D5842" s="43">
        <v>163166.5</v>
      </c>
      <c r="E5842" s="43">
        <v>-216623.38599999997</v>
      </c>
      <c r="F5842" s="45">
        <v>-47220</v>
      </c>
      <c r="G5842" s="45">
        <v>-87970</v>
      </c>
      <c r="H5842" s="45">
        <v>-78500</v>
      </c>
      <c r="I5842" s="55">
        <f>pro[[#This Row],[Admin expenses 3]]+pro[[#This Row],[Admin expenses 2]]+pro[[#This Row],[Admin expenses 1]]+pro[[#This Row],[COGS]]</f>
        <v>-430313.38599999994</v>
      </c>
      <c r="J5842" s="55">
        <f>pro[[#This Row],[Revenue]]+pro[[#This Row],[AdminExp]]</f>
        <v>-267146.88599999994</v>
      </c>
      <c r="K5842" s="83">
        <f>pro[[#This Row],[Profit]]/pro[[#This Row],[Revenue]]</f>
        <v>-1.6372655293825629</v>
      </c>
      <c r="L5842" s="56">
        <f t="shared" si="91"/>
        <v>6</v>
      </c>
      <c r="M5842" s="82" t="str">
        <f>"Q"&amp;" "&amp;VLOOKUP(pro[[#This Row],[Period]],Mapping!A:B,2,0)</f>
        <v>Q 2</v>
      </c>
      <c r="N5842"/>
    </row>
    <row r="5843" spans="1:14" ht="11.25" customHeight="1" x14ac:dyDescent="0.2">
      <c r="A5843" s="42" t="s">
        <v>5</v>
      </c>
      <c r="B5843" s="44" t="s">
        <v>17</v>
      </c>
      <c r="C5843" s="44" t="s">
        <v>58</v>
      </c>
      <c r="D5843" s="43">
        <v>2428865.4529999997</v>
      </c>
      <c r="E5843" s="43">
        <v>-244927.20699999999</v>
      </c>
      <c r="F5843" s="45">
        <v>-16510</v>
      </c>
      <c r="G5843" s="45">
        <v>-65180</v>
      </c>
      <c r="H5843" s="45">
        <v>-36240</v>
      </c>
      <c r="I5843" s="55">
        <f>pro[[#This Row],[Admin expenses 3]]+pro[[#This Row],[Admin expenses 2]]+pro[[#This Row],[Admin expenses 1]]+pro[[#This Row],[COGS]]</f>
        <v>-362857.20699999999</v>
      </c>
      <c r="J5843" s="55">
        <f>pro[[#This Row],[Revenue]]+pro[[#This Row],[AdminExp]]</f>
        <v>2066008.2459999998</v>
      </c>
      <c r="K5843" s="83">
        <f>pro[[#This Row],[Profit]]/pro[[#This Row],[Revenue]]</f>
        <v>0.85060629581114966</v>
      </c>
      <c r="L5843" s="56">
        <f t="shared" si="91"/>
        <v>6</v>
      </c>
      <c r="M5843" s="82" t="str">
        <f>"Q"&amp;" "&amp;VLOOKUP(pro[[#This Row],[Period]],Mapping!A:B,2,0)</f>
        <v>Q 2</v>
      </c>
      <c r="N5843"/>
    </row>
    <row r="5844" spans="1:14" ht="11.25" customHeight="1" x14ac:dyDescent="0.2">
      <c r="A5844" s="42" t="s">
        <v>5</v>
      </c>
      <c r="B5844" s="44" t="s">
        <v>17</v>
      </c>
      <c r="C5844" s="44" t="s">
        <v>59</v>
      </c>
      <c r="D5844" s="43">
        <v>225002.68</v>
      </c>
      <c r="E5844" s="43">
        <v>-133107.25399999999</v>
      </c>
      <c r="F5844" s="45">
        <v>-67990</v>
      </c>
      <c r="G5844" s="45">
        <v>-105860</v>
      </c>
      <c r="H5844" s="45">
        <v>-28570</v>
      </c>
      <c r="I5844" s="55">
        <f>pro[[#This Row],[Admin expenses 3]]+pro[[#This Row],[Admin expenses 2]]+pro[[#This Row],[Admin expenses 1]]+pro[[#This Row],[COGS]]</f>
        <v>-335527.25399999996</v>
      </c>
      <c r="J5844" s="55">
        <f>pro[[#This Row],[Revenue]]+pro[[#This Row],[AdminExp]]</f>
        <v>-110524.57399999996</v>
      </c>
      <c r="K5844" s="83">
        <f>pro[[#This Row],[Profit]]/pro[[#This Row],[Revenue]]</f>
        <v>-0.49121447797866213</v>
      </c>
      <c r="L5844" s="56">
        <f t="shared" si="91"/>
        <v>6</v>
      </c>
      <c r="M5844" s="82" t="str">
        <f>"Q"&amp;" "&amp;VLOOKUP(pro[[#This Row],[Period]],Mapping!A:B,2,0)</f>
        <v>Q 2</v>
      </c>
      <c r="N5844"/>
    </row>
    <row r="5845" spans="1:14" ht="11.25" customHeight="1" x14ac:dyDescent="0.2">
      <c r="A5845" s="42" t="s">
        <v>5</v>
      </c>
      <c r="B5845" s="44" t="s">
        <v>17</v>
      </c>
      <c r="C5845" s="44" t="s">
        <v>57</v>
      </c>
      <c r="D5845" s="43">
        <v>32474.68</v>
      </c>
      <c r="E5845" s="43">
        <v>-6211.45</v>
      </c>
      <c r="F5845" s="45">
        <v>-100470</v>
      </c>
      <c r="G5845" s="45">
        <v>-20070</v>
      </c>
      <c r="H5845" s="45">
        <v>-80280</v>
      </c>
      <c r="I5845" s="55">
        <f>pro[[#This Row],[Admin expenses 3]]+pro[[#This Row],[Admin expenses 2]]+pro[[#This Row],[Admin expenses 1]]+pro[[#This Row],[COGS]]</f>
        <v>-207031.45</v>
      </c>
      <c r="J5845" s="55">
        <f>pro[[#This Row],[Revenue]]+pro[[#This Row],[AdminExp]]</f>
        <v>-174556.77000000002</v>
      </c>
      <c r="K5845" s="83">
        <f>pro[[#This Row],[Profit]]/pro[[#This Row],[Revenue]]</f>
        <v>-5.3751652056309718</v>
      </c>
      <c r="L5845" s="56">
        <f t="shared" si="91"/>
        <v>6</v>
      </c>
      <c r="M5845" s="82" t="str">
        <f>"Q"&amp;" "&amp;VLOOKUP(pro[[#This Row],[Period]],Mapping!A:B,2,0)</f>
        <v>Q 2</v>
      </c>
      <c r="N5845"/>
    </row>
    <row r="5846" spans="1:14" ht="11.25" customHeight="1" x14ac:dyDescent="0.2">
      <c r="A5846" s="42" t="s">
        <v>5</v>
      </c>
      <c r="B5846" s="44" t="s">
        <v>17</v>
      </c>
      <c r="C5846" s="44" t="s">
        <v>57</v>
      </c>
      <c r="D5846" s="43">
        <v>65089.037999999993</v>
      </c>
      <c r="E5846" s="43">
        <v>-64603.678999999996</v>
      </c>
      <c r="F5846" s="45">
        <v>-54020</v>
      </c>
      <c r="G5846" s="45">
        <v>-54570</v>
      </c>
      <c r="H5846" s="45">
        <v>-26100</v>
      </c>
      <c r="I5846" s="55">
        <f>pro[[#This Row],[Admin expenses 3]]+pro[[#This Row],[Admin expenses 2]]+pro[[#This Row],[Admin expenses 1]]+pro[[#This Row],[COGS]]</f>
        <v>-199293.679</v>
      </c>
      <c r="J5846" s="55">
        <f>pro[[#This Row],[Revenue]]+pro[[#This Row],[AdminExp]]</f>
        <v>-134204.641</v>
      </c>
      <c r="K5846" s="83">
        <f>pro[[#This Row],[Profit]]/pro[[#This Row],[Revenue]]</f>
        <v>-2.0618624137600561</v>
      </c>
      <c r="L5846" s="56">
        <f t="shared" si="91"/>
        <v>6</v>
      </c>
      <c r="M5846" s="82" t="str">
        <f>"Q"&amp;" "&amp;VLOOKUP(pro[[#This Row],[Period]],Mapping!A:B,2,0)</f>
        <v>Q 2</v>
      </c>
      <c r="N5846"/>
    </row>
    <row r="5847" spans="1:14" ht="11.25" customHeight="1" x14ac:dyDescent="0.2">
      <c r="A5847" s="42" t="s">
        <v>5</v>
      </c>
      <c r="B5847" s="44" t="s">
        <v>17</v>
      </c>
      <c r="C5847" s="44" t="s">
        <v>57</v>
      </c>
      <c r="D5847" s="43">
        <v>76215.684999999998</v>
      </c>
      <c r="E5847" s="43">
        <v>-60151.56</v>
      </c>
      <c r="F5847" s="45">
        <v>-51100</v>
      </c>
      <c r="G5847" s="45">
        <v>-79990</v>
      </c>
      <c r="H5847" s="45">
        <v>-45650</v>
      </c>
      <c r="I5847" s="55">
        <f>pro[[#This Row],[Admin expenses 3]]+pro[[#This Row],[Admin expenses 2]]+pro[[#This Row],[Admin expenses 1]]+pro[[#This Row],[COGS]]</f>
        <v>-236891.56</v>
      </c>
      <c r="J5847" s="55">
        <f>pro[[#This Row],[Revenue]]+pro[[#This Row],[AdminExp]]</f>
        <v>-160675.875</v>
      </c>
      <c r="K5847" s="83">
        <f>pro[[#This Row],[Profit]]/pro[[#This Row],[Revenue]]</f>
        <v>-2.1081733372861504</v>
      </c>
      <c r="L5847" s="56">
        <f t="shared" si="91"/>
        <v>6</v>
      </c>
      <c r="M5847" s="82" t="str">
        <f>"Q"&amp;" "&amp;VLOOKUP(pro[[#This Row],[Period]],Mapping!A:B,2,0)</f>
        <v>Q 2</v>
      </c>
      <c r="N5847"/>
    </row>
    <row r="5848" spans="1:14" ht="11.25" customHeight="1" x14ac:dyDescent="0.2">
      <c r="A5848" s="42" t="s">
        <v>5</v>
      </c>
      <c r="B5848" s="44" t="s">
        <v>17</v>
      </c>
      <c r="C5848" s="44" t="s">
        <v>57</v>
      </c>
      <c r="D5848" s="43">
        <v>46352.733</v>
      </c>
      <c r="E5848" s="43">
        <v>-28944.698999999997</v>
      </c>
      <c r="F5848" s="45">
        <v>-72140</v>
      </c>
      <c r="G5848" s="45">
        <v>-63120</v>
      </c>
      <c r="H5848" s="45">
        <v>-89660</v>
      </c>
      <c r="I5848" s="55">
        <f>pro[[#This Row],[Admin expenses 3]]+pro[[#This Row],[Admin expenses 2]]+pro[[#This Row],[Admin expenses 1]]+pro[[#This Row],[COGS]]</f>
        <v>-253864.69899999999</v>
      </c>
      <c r="J5848" s="55">
        <f>pro[[#This Row],[Revenue]]+pro[[#This Row],[AdminExp]]</f>
        <v>-207511.96599999999</v>
      </c>
      <c r="K5848" s="83">
        <f>pro[[#This Row],[Profit]]/pro[[#This Row],[Revenue]]</f>
        <v>-4.4768010982221904</v>
      </c>
      <c r="L5848" s="56">
        <f t="shared" si="91"/>
        <v>6</v>
      </c>
      <c r="M5848" s="82" t="str">
        <f>"Q"&amp;" "&amp;VLOOKUP(pro[[#This Row],[Period]],Mapping!A:B,2,0)</f>
        <v>Q 2</v>
      </c>
      <c r="N5848"/>
    </row>
    <row r="5849" spans="1:14" ht="11.25" customHeight="1" x14ac:dyDescent="0.2">
      <c r="A5849" s="42" t="s">
        <v>5</v>
      </c>
      <c r="B5849" s="44" t="s">
        <v>17</v>
      </c>
      <c r="C5849" s="44" t="s">
        <v>57</v>
      </c>
      <c r="D5849" s="43">
        <v>212898.231</v>
      </c>
      <c r="E5849" s="43">
        <v>-91174.145999999993</v>
      </c>
      <c r="F5849" s="45">
        <v>-104900</v>
      </c>
      <c r="G5849" s="45">
        <v>-99590</v>
      </c>
      <c r="H5849" s="45">
        <v>-60170</v>
      </c>
      <c r="I5849" s="55">
        <f>pro[[#This Row],[Admin expenses 3]]+pro[[#This Row],[Admin expenses 2]]+pro[[#This Row],[Admin expenses 1]]+pro[[#This Row],[COGS]]</f>
        <v>-355834.14600000001</v>
      </c>
      <c r="J5849" s="55">
        <f>pro[[#This Row],[Revenue]]+pro[[#This Row],[AdminExp]]</f>
        <v>-142935.91500000001</v>
      </c>
      <c r="K5849" s="83">
        <f>pro[[#This Row],[Profit]]/pro[[#This Row],[Revenue]]</f>
        <v>-0.67138141227674175</v>
      </c>
      <c r="L5849" s="56">
        <f t="shared" si="91"/>
        <v>6</v>
      </c>
      <c r="M5849" s="82" t="str">
        <f>"Q"&amp;" "&amp;VLOOKUP(pro[[#This Row],[Period]],Mapping!A:B,2,0)</f>
        <v>Q 2</v>
      </c>
      <c r="N5849"/>
    </row>
    <row r="5850" spans="1:14" ht="11.25" customHeight="1" x14ac:dyDescent="0.2">
      <c r="A5850" s="42" t="s">
        <v>5</v>
      </c>
      <c r="B5850" s="44" t="s">
        <v>17</v>
      </c>
      <c r="C5850" s="44" t="s">
        <v>58</v>
      </c>
      <c r="D5850" s="43">
        <v>493824.24699999992</v>
      </c>
      <c r="E5850" s="43">
        <v>-70354.641000000003</v>
      </c>
      <c r="F5850" s="45">
        <v>-35490</v>
      </c>
      <c r="G5850" s="45">
        <v>-24400</v>
      </c>
      <c r="H5850" s="45">
        <v>-69680</v>
      </c>
      <c r="I5850" s="55">
        <f>pro[[#This Row],[Admin expenses 3]]+pro[[#This Row],[Admin expenses 2]]+pro[[#This Row],[Admin expenses 1]]+pro[[#This Row],[COGS]]</f>
        <v>-199924.641</v>
      </c>
      <c r="J5850" s="55">
        <f>pro[[#This Row],[Revenue]]+pro[[#This Row],[AdminExp]]</f>
        <v>293899.60599999991</v>
      </c>
      <c r="K5850" s="83">
        <f>pro[[#This Row],[Profit]]/pro[[#This Row],[Revenue]]</f>
        <v>0.59515021343210783</v>
      </c>
      <c r="L5850" s="56">
        <f t="shared" si="91"/>
        <v>6</v>
      </c>
      <c r="M5850" s="82" t="str">
        <f>"Q"&amp;" "&amp;VLOOKUP(pro[[#This Row],[Period]],Mapping!A:B,2,0)</f>
        <v>Q 2</v>
      </c>
      <c r="N5850"/>
    </row>
    <row r="5851" spans="1:14" ht="11.25" customHeight="1" x14ac:dyDescent="0.2">
      <c r="A5851" s="42" t="s">
        <v>5</v>
      </c>
      <c r="B5851" s="44" t="s">
        <v>17</v>
      </c>
      <c r="C5851" s="44" t="s">
        <v>59</v>
      </c>
      <c r="D5851" s="43">
        <v>276357.36099999998</v>
      </c>
      <c r="E5851" s="43">
        <v>-70543.948999999993</v>
      </c>
      <c r="F5851" s="45">
        <v>-75410</v>
      </c>
      <c r="G5851" s="45">
        <v>-56870</v>
      </c>
      <c r="H5851" s="45">
        <v>-16840</v>
      </c>
      <c r="I5851" s="55">
        <f>pro[[#This Row],[Admin expenses 3]]+pro[[#This Row],[Admin expenses 2]]+pro[[#This Row],[Admin expenses 1]]+pro[[#This Row],[COGS]]</f>
        <v>-219663.94899999999</v>
      </c>
      <c r="J5851" s="55">
        <f>pro[[#This Row],[Revenue]]+pro[[#This Row],[AdminExp]]</f>
        <v>56693.411999999982</v>
      </c>
      <c r="K5851" s="83">
        <f>pro[[#This Row],[Profit]]/pro[[#This Row],[Revenue]]</f>
        <v>0.20514529374160578</v>
      </c>
      <c r="L5851" s="56">
        <f t="shared" si="91"/>
        <v>6</v>
      </c>
      <c r="M5851" s="82" t="str">
        <f>"Q"&amp;" "&amp;VLOOKUP(pro[[#This Row],[Period]],Mapping!A:B,2,0)</f>
        <v>Q 2</v>
      </c>
      <c r="N5851"/>
    </row>
    <row r="5852" spans="1:14" ht="11.25" customHeight="1" x14ac:dyDescent="0.2">
      <c r="A5852" s="42" t="s">
        <v>5</v>
      </c>
      <c r="B5852" s="44" t="s">
        <v>17</v>
      </c>
      <c r="C5852" s="44" t="s">
        <v>57</v>
      </c>
      <c r="D5852" s="43">
        <v>315492.74399999995</v>
      </c>
      <c r="E5852" s="43">
        <v>-30412.668999999998</v>
      </c>
      <c r="F5852" s="45">
        <v>-18110</v>
      </c>
      <c r="G5852" s="45">
        <v>-85940</v>
      </c>
      <c r="H5852" s="45">
        <v>-95070</v>
      </c>
      <c r="I5852" s="55">
        <f>pro[[#This Row],[Admin expenses 3]]+pro[[#This Row],[Admin expenses 2]]+pro[[#This Row],[Admin expenses 1]]+pro[[#This Row],[COGS]]</f>
        <v>-229532.66899999999</v>
      </c>
      <c r="J5852" s="55">
        <f>pro[[#This Row],[Revenue]]+pro[[#This Row],[AdminExp]]</f>
        <v>85960.074999999953</v>
      </c>
      <c r="K5852" s="83">
        <f>pro[[#This Row],[Profit]]/pro[[#This Row],[Revenue]]</f>
        <v>0.27246292231684405</v>
      </c>
      <c r="L5852" s="56">
        <f t="shared" si="91"/>
        <v>6</v>
      </c>
      <c r="M5852" s="82" t="str">
        <f>"Q"&amp;" "&amp;VLOOKUP(pro[[#This Row],[Period]],Mapping!A:B,2,0)</f>
        <v>Q 2</v>
      </c>
      <c r="N5852"/>
    </row>
    <row r="5853" spans="1:14" ht="11.25" customHeight="1" x14ac:dyDescent="0.2">
      <c r="A5853" s="42" t="s">
        <v>5</v>
      </c>
      <c r="B5853" s="44" t="s">
        <v>17</v>
      </c>
      <c r="C5853" s="44" t="s">
        <v>57</v>
      </c>
      <c r="D5853" s="43">
        <v>26314.68</v>
      </c>
      <c r="E5853" s="43">
        <v>-46396.314999999995</v>
      </c>
      <c r="F5853" s="45">
        <v>-48770</v>
      </c>
      <c r="G5853" s="45">
        <v>-30060</v>
      </c>
      <c r="H5853" s="45">
        <v>-39060</v>
      </c>
      <c r="I5853" s="55">
        <f>pro[[#This Row],[Admin expenses 3]]+pro[[#This Row],[Admin expenses 2]]+pro[[#This Row],[Admin expenses 1]]+pro[[#This Row],[COGS]]</f>
        <v>-164286.315</v>
      </c>
      <c r="J5853" s="55">
        <f>pro[[#This Row],[Revenue]]+pro[[#This Row],[AdminExp]]</f>
        <v>-137971.63500000001</v>
      </c>
      <c r="K5853" s="83">
        <f>pro[[#This Row],[Profit]]/pro[[#This Row],[Revenue]]</f>
        <v>-5.2431431809165074</v>
      </c>
      <c r="L5853" s="56">
        <f t="shared" si="91"/>
        <v>6</v>
      </c>
      <c r="M5853" s="82" t="str">
        <f>"Q"&amp;" "&amp;VLOOKUP(pro[[#This Row],[Period]],Mapping!A:B,2,0)</f>
        <v>Q 2</v>
      </c>
      <c r="N5853"/>
    </row>
    <row r="5854" spans="1:14" ht="11.25" customHeight="1" x14ac:dyDescent="0.2">
      <c r="A5854" s="42" t="s">
        <v>5</v>
      </c>
      <c r="B5854" s="44" t="s">
        <v>17</v>
      </c>
      <c r="C5854" s="44" t="s">
        <v>57</v>
      </c>
      <c r="D5854" s="43">
        <v>25109.839999999997</v>
      </c>
      <c r="E5854" s="43">
        <v>-10738.063</v>
      </c>
      <c r="F5854" s="45">
        <v>-62850</v>
      </c>
      <c r="G5854" s="45">
        <v>-80040</v>
      </c>
      <c r="H5854" s="45">
        <v>-35190</v>
      </c>
      <c r="I5854" s="55">
        <f>pro[[#This Row],[Admin expenses 3]]+pro[[#This Row],[Admin expenses 2]]+pro[[#This Row],[Admin expenses 1]]+pro[[#This Row],[COGS]]</f>
        <v>-188818.06299999999</v>
      </c>
      <c r="J5854" s="55">
        <f>pro[[#This Row],[Revenue]]+pro[[#This Row],[AdminExp]]</f>
        <v>-163708.223</v>
      </c>
      <c r="K5854" s="83">
        <f>pro[[#This Row],[Profit]]/pro[[#This Row],[Revenue]]</f>
        <v>-6.5196840362184716</v>
      </c>
      <c r="L5854" s="56">
        <f t="shared" si="91"/>
        <v>6</v>
      </c>
      <c r="M5854" s="82" t="str">
        <f>"Q"&amp;" "&amp;VLOOKUP(pro[[#This Row],[Period]],Mapping!A:B,2,0)</f>
        <v>Q 2</v>
      </c>
      <c r="N5854"/>
    </row>
    <row r="5855" spans="1:14" ht="11.25" customHeight="1" x14ac:dyDescent="0.2">
      <c r="A5855" s="42" t="s">
        <v>5</v>
      </c>
      <c r="B5855" s="44" t="s">
        <v>17</v>
      </c>
      <c r="C5855" s="44" t="s">
        <v>58</v>
      </c>
      <c r="D5855" s="43">
        <v>315077.49</v>
      </c>
      <c r="E5855" s="43">
        <v>-35416.975999999995</v>
      </c>
      <c r="F5855" s="45">
        <v>-24720</v>
      </c>
      <c r="G5855" s="45">
        <v>-80330</v>
      </c>
      <c r="H5855" s="45">
        <v>-25030</v>
      </c>
      <c r="I5855" s="55">
        <f>pro[[#This Row],[Admin expenses 3]]+pro[[#This Row],[Admin expenses 2]]+pro[[#This Row],[Admin expenses 1]]+pro[[#This Row],[COGS]]</f>
        <v>-165496.976</v>
      </c>
      <c r="J5855" s="55">
        <f>pro[[#This Row],[Revenue]]+pro[[#This Row],[AdminExp]]</f>
        <v>149580.514</v>
      </c>
      <c r="K5855" s="83">
        <f>pro[[#This Row],[Profit]]/pro[[#This Row],[Revenue]]</f>
        <v>0.47474198807410839</v>
      </c>
      <c r="L5855" s="56">
        <f t="shared" si="91"/>
        <v>6</v>
      </c>
      <c r="M5855" s="82" t="str">
        <f>"Q"&amp;" "&amp;VLOOKUP(pro[[#This Row],[Period]],Mapping!A:B,2,0)</f>
        <v>Q 2</v>
      </c>
      <c r="N5855"/>
    </row>
    <row r="5856" spans="1:14" ht="11.25" customHeight="1" x14ac:dyDescent="0.2">
      <c r="A5856" s="42" t="s">
        <v>5</v>
      </c>
      <c r="B5856" s="44" t="s">
        <v>17</v>
      </c>
      <c r="C5856" s="44" t="s">
        <v>59</v>
      </c>
      <c r="D5856" s="43">
        <v>8365121.862999999</v>
      </c>
      <c r="E5856" s="43">
        <v>-604732.6179999999</v>
      </c>
      <c r="F5856" s="45">
        <v>-27770</v>
      </c>
      <c r="G5856" s="45">
        <v>-81750</v>
      </c>
      <c r="H5856" s="45">
        <v>-46220</v>
      </c>
      <c r="I5856" s="55">
        <f>pro[[#This Row],[Admin expenses 3]]+pro[[#This Row],[Admin expenses 2]]+pro[[#This Row],[Admin expenses 1]]+pro[[#This Row],[COGS]]</f>
        <v>-760472.6179999999</v>
      </c>
      <c r="J5856" s="55">
        <f>pro[[#This Row],[Revenue]]+pro[[#This Row],[AdminExp]]</f>
        <v>7604649.2449999992</v>
      </c>
      <c r="K5856" s="83">
        <f>pro[[#This Row],[Profit]]/pro[[#This Row],[Revenue]]</f>
        <v>0.90909007298941247</v>
      </c>
      <c r="L5856" s="56">
        <f t="shared" si="91"/>
        <v>6</v>
      </c>
      <c r="M5856" s="82" t="str">
        <f>"Q"&amp;" "&amp;VLOOKUP(pro[[#This Row],[Period]],Mapping!A:B,2,0)</f>
        <v>Q 2</v>
      </c>
      <c r="N5856"/>
    </row>
    <row r="5857" spans="1:14" ht="11.25" customHeight="1" x14ac:dyDescent="0.2">
      <c r="A5857" s="42" t="s">
        <v>5</v>
      </c>
      <c r="B5857" s="44" t="s">
        <v>17</v>
      </c>
      <c r="C5857" s="44" t="s">
        <v>57</v>
      </c>
      <c r="D5857" s="43">
        <v>11273.766</v>
      </c>
      <c r="E5857" s="43">
        <v>-8493.8349999999991</v>
      </c>
      <c r="F5857" s="45">
        <v>-25440</v>
      </c>
      <c r="G5857" s="45">
        <v>-16230</v>
      </c>
      <c r="H5857" s="45">
        <v>-61570</v>
      </c>
      <c r="I5857" s="55">
        <f>pro[[#This Row],[Admin expenses 3]]+pro[[#This Row],[Admin expenses 2]]+pro[[#This Row],[Admin expenses 1]]+pro[[#This Row],[COGS]]</f>
        <v>-111733.83499999999</v>
      </c>
      <c r="J5857" s="55">
        <f>pro[[#This Row],[Revenue]]+pro[[#This Row],[AdminExp]]</f>
        <v>-100460.06899999999</v>
      </c>
      <c r="K5857" s="83">
        <f>pro[[#This Row],[Profit]]/pro[[#This Row],[Revenue]]</f>
        <v>-8.9109592127422186</v>
      </c>
      <c r="L5857" s="56">
        <f t="shared" si="91"/>
        <v>6</v>
      </c>
      <c r="M5857" s="82" t="str">
        <f>"Q"&amp;" "&amp;VLOOKUP(pro[[#This Row],[Period]],Mapping!A:B,2,0)</f>
        <v>Q 2</v>
      </c>
      <c r="N5857"/>
    </row>
    <row r="5858" spans="1:14" ht="11.25" customHeight="1" x14ac:dyDescent="0.2">
      <c r="A5858" s="42" t="s">
        <v>5</v>
      </c>
      <c r="B5858" s="44" t="s">
        <v>17</v>
      </c>
      <c r="C5858" s="44" t="s">
        <v>57</v>
      </c>
      <c r="D5858" s="43">
        <v>37231.914999999994</v>
      </c>
      <c r="E5858" s="43">
        <v>-17828.251</v>
      </c>
      <c r="F5858" s="45">
        <v>-29100</v>
      </c>
      <c r="G5858" s="45">
        <v>-49270</v>
      </c>
      <c r="H5858" s="45">
        <v>-76200</v>
      </c>
      <c r="I5858" s="55">
        <f>pro[[#This Row],[Admin expenses 3]]+pro[[#This Row],[Admin expenses 2]]+pro[[#This Row],[Admin expenses 1]]+pro[[#This Row],[COGS]]</f>
        <v>-172398.25099999999</v>
      </c>
      <c r="J5858" s="55">
        <f>pro[[#This Row],[Revenue]]+pro[[#This Row],[AdminExp]]</f>
        <v>-135166.33600000001</v>
      </c>
      <c r="K5858" s="83">
        <f>pro[[#This Row],[Profit]]/pro[[#This Row],[Revenue]]</f>
        <v>-3.630389035858081</v>
      </c>
      <c r="L5858" s="56">
        <f t="shared" si="91"/>
        <v>6</v>
      </c>
      <c r="M5858" s="82" t="str">
        <f>"Q"&amp;" "&amp;VLOOKUP(pro[[#This Row],[Period]],Mapping!A:B,2,0)</f>
        <v>Q 2</v>
      </c>
      <c r="N5858"/>
    </row>
    <row r="5859" spans="1:14" ht="11.25" customHeight="1" x14ac:dyDescent="0.2">
      <c r="A5859" s="42" t="s">
        <v>5</v>
      </c>
      <c r="B5859" s="44" t="s">
        <v>17</v>
      </c>
      <c r="C5859" s="44" t="s">
        <v>58</v>
      </c>
      <c r="D5859" s="43">
        <v>78462.313999999998</v>
      </c>
      <c r="E5859" s="43">
        <v>-35596.966999999997</v>
      </c>
      <c r="F5859" s="45">
        <v>-51360</v>
      </c>
      <c r="G5859" s="45">
        <v>-14020</v>
      </c>
      <c r="H5859" s="45">
        <v>-39730</v>
      </c>
      <c r="I5859" s="55">
        <f>pro[[#This Row],[Admin expenses 3]]+pro[[#This Row],[Admin expenses 2]]+pro[[#This Row],[Admin expenses 1]]+pro[[#This Row],[COGS]]</f>
        <v>-140706.967</v>
      </c>
      <c r="J5859" s="55">
        <f>pro[[#This Row],[Revenue]]+pro[[#This Row],[AdminExp]]</f>
        <v>-62244.653000000006</v>
      </c>
      <c r="K5859" s="83">
        <f>pro[[#This Row],[Profit]]/pro[[#This Row],[Revenue]]</f>
        <v>-0.79330636361298246</v>
      </c>
      <c r="L5859" s="56">
        <f t="shared" si="91"/>
        <v>6</v>
      </c>
      <c r="M5859" s="82" t="str">
        <f>"Q"&amp;" "&amp;VLOOKUP(pro[[#This Row],[Period]],Mapping!A:B,2,0)</f>
        <v>Q 2</v>
      </c>
      <c r="N5859"/>
    </row>
    <row r="5860" spans="1:14" ht="11.25" customHeight="1" x14ac:dyDescent="0.2">
      <c r="A5860" s="42" t="s">
        <v>5</v>
      </c>
      <c r="B5860" s="44" t="s">
        <v>17</v>
      </c>
      <c r="C5860" s="44" t="s">
        <v>59</v>
      </c>
      <c r="D5860" s="43">
        <v>61502.048999999999</v>
      </c>
      <c r="E5860" s="43">
        <v>-35563.520999999993</v>
      </c>
      <c r="F5860" s="45">
        <v>-95590</v>
      </c>
      <c r="G5860" s="45">
        <v>-32030</v>
      </c>
      <c r="H5860" s="45">
        <v>-105200</v>
      </c>
      <c r="I5860" s="55">
        <f>pro[[#This Row],[Admin expenses 3]]+pro[[#This Row],[Admin expenses 2]]+pro[[#This Row],[Admin expenses 1]]+pro[[#This Row],[COGS]]</f>
        <v>-268383.52100000001</v>
      </c>
      <c r="J5860" s="55">
        <f>pro[[#This Row],[Revenue]]+pro[[#This Row],[AdminExp]]</f>
        <v>-206881.47200000001</v>
      </c>
      <c r="K5860" s="83">
        <f>pro[[#This Row],[Profit]]/pro[[#This Row],[Revenue]]</f>
        <v>-3.3638143015365229</v>
      </c>
      <c r="L5860" s="56">
        <f t="shared" si="91"/>
        <v>6</v>
      </c>
      <c r="M5860" s="82" t="str">
        <f>"Q"&amp;" "&amp;VLOOKUP(pro[[#This Row],[Period]],Mapping!A:B,2,0)</f>
        <v>Q 2</v>
      </c>
      <c r="N5860"/>
    </row>
    <row r="5861" spans="1:14" ht="11.25" customHeight="1" x14ac:dyDescent="0.2">
      <c r="A5861" s="42" t="s">
        <v>5</v>
      </c>
      <c r="B5861" s="44" t="s">
        <v>17</v>
      </c>
      <c r="C5861" s="44" t="s">
        <v>57</v>
      </c>
      <c r="D5861" s="43">
        <v>1594920.0260000001</v>
      </c>
      <c r="E5861" s="43">
        <v>-419173.25799999991</v>
      </c>
      <c r="F5861" s="45">
        <v>-51230</v>
      </c>
      <c r="G5861" s="45">
        <v>-16520</v>
      </c>
      <c r="H5861" s="45">
        <v>-21170</v>
      </c>
      <c r="I5861" s="55">
        <f>pro[[#This Row],[Admin expenses 3]]+pro[[#This Row],[Admin expenses 2]]+pro[[#This Row],[Admin expenses 1]]+pro[[#This Row],[COGS]]</f>
        <v>-508093.25799999991</v>
      </c>
      <c r="J5861" s="55">
        <f>pro[[#This Row],[Revenue]]+pro[[#This Row],[AdminExp]]</f>
        <v>1086826.7680000002</v>
      </c>
      <c r="K5861" s="83">
        <f>pro[[#This Row],[Profit]]/pro[[#This Row],[Revenue]]</f>
        <v>0.68143026000226559</v>
      </c>
      <c r="L5861" s="56">
        <f t="shared" si="91"/>
        <v>6</v>
      </c>
      <c r="M5861" s="82" t="str">
        <f>"Q"&amp;" "&amp;VLOOKUP(pro[[#This Row],[Period]],Mapping!A:B,2,0)</f>
        <v>Q 2</v>
      </c>
      <c r="N5861"/>
    </row>
    <row r="5862" spans="1:14" ht="11.25" customHeight="1" x14ac:dyDescent="0.2">
      <c r="A5862" s="42" t="s">
        <v>5</v>
      </c>
      <c r="B5862" s="44" t="s">
        <v>17</v>
      </c>
      <c r="C5862" s="44" t="s">
        <v>57</v>
      </c>
      <c r="D5862" s="43">
        <v>837109.42700000003</v>
      </c>
      <c r="E5862" s="43">
        <v>-225116.74499999997</v>
      </c>
      <c r="F5862" s="45">
        <v>-80940</v>
      </c>
      <c r="G5862" s="45">
        <v>-96710</v>
      </c>
      <c r="H5862" s="45">
        <v>-99510</v>
      </c>
      <c r="I5862" s="55">
        <f>pro[[#This Row],[Admin expenses 3]]+pro[[#This Row],[Admin expenses 2]]+pro[[#This Row],[Admin expenses 1]]+pro[[#This Row],[COGS]]</f>
        <v>-502276.745</v>
      </c>
      <c r="J5862" s="55">
        <f>pro[[#This Row],[Revenue]]+pro[[#This Row],[AdminExp]]</f>
        <v>334832.68200000003</v>
      </c>
      <c r="K5862" s="83">
        <f>pro[[#This Row],[Profit]]/pro[[#This Row],[Revenue]]</f>
        <v>0.39998675346419199</v>
      </c>
      <c r="L5862" s="56">
        <f t="shared" si="91"/>
        <v>6</v>
      </c>
      <c r="M5862" s="82" t="str">
        <f>"Q"&amp;" "&amp;VLOOKUP(pro[[#This Row],[Period]],Mapping!A:B,2,0)</f>
        <v>Q 2</v>
      </c>
      <c r="N5862"/>
    </row>
    <row r="5863" spans="1:14" ht="11.25" customHeight="1" x14ac:dyDescent="0.2">
      <c r="A5863" s="42" t="s">
        <v>5</v>
      </c>
      <c r="B5863" s="44" t="s">
        <v>17</v>
      </c>
      <c r="C5863" s="44" t="s">
        <v>57</v>
      </c>
      <c r="D5863" s="43">
        <v>432996.57799999998</v>
      </c>
      <c r="E5863" s="43">
        <v>-116497.89199999999</v>
      </c>
      <c r="F5863" s="45">
        <v>-44610</v>
      </c>
      <c r="G5863" s="45">
        <v>-102320</v>
      </c>
      <c r="H5863" s="45">
        <v>-68810</v>
      </c>
      <c r="I5863" s="55">
        <f>pro[[#This Row],[Admin expenses 3]]+pro[[#This Row],[Admin expenses 2]]+pro[[#This Row],[Admin expenses 1]]+pro[[#This Row],[COGS]]</f>
        <v>-332237.89199999999</v>
      </c>
      <c r="J5863" s="55">
        <f>pro[[#This Row],[Revenue]]+pro[[#This Row],[AdminExp]]</f>
        <v>100758.68599999999</v>
      </c>
      <c r="K5863" s="83">
        <f>pro[[#This Row],[Profit]]/pro[[#This Row],[Revenue]]</f>
        <v>0.23270088291552271</v>
      </c>
      <c r="L5863" s="56">
        <f t="shared" si="91"/>
        <v>6</v>
      </c>
      <c r="M5863" s="82" t="str">
        <f>"Q"&amp;" "&amp;VLOOKUP(pro[[#This Row],[Period]],Mapping!A:B,2,0)</f>
        <v>Q 2</v>
      </c>
      <c r="N5863"/>
    </row>
    <row r="5864" spans="1:14" ht="11.25" customHeight="1" x14ac:dyDescent="0.2">
      <c r="A5864" s="42" t="s">
        <v>5</v>
      </c>
      <c r="B5864" s="44" t="s">
        <v>17</v>
      </c>
      <c r="C5864" s="44" t="s">
        <v>58</v>
      </c>
      <c r="D5864" s="43">
        <v>1518072.3459999997</v>
      </c>
      <c r="E5864" s="43">
        <v>-703228.98099999991</v>
      </c>
      <c r="F5864" s="45">
        <v>-92480</v>
      </c>
      <c r="G5864" s="45">
        <v>-85100</v>
      </c>
      <c r="H5864" s="45">
        <v>-32310</v>
      </c>
      <c r="I5864" s="55">
        <f>pro[[#This Row],[Admin expenses 3]]+pro[[#This Row],[Admin expenses 2]]+pro[[#This Row],[Admin expenses 1]]+pro[[#This Row],[COGS]]</f>
        <v>-913118.98099999991</v>
      </c>
      <c r="J5864" s="55">
        <f>pro[[#This Row],[Revenue]]+pro[[#This Row],[AdminExp]]</f>
        <v>604953.36499999976</v>
      </c>
      <c r="K5864" s="83">
        <f>pro[[#This Row],[Profit]]/pro[[#This Row],[Revenue]]</f>
        <v>0.39850101122914461</v>
      </c>
      <c r="L5864" s="56">
        <f t="shared" si="91"/>
        <v>6</v>
      </c>
      <c r="M5864" s="82" t="str">
        <f>"Q"&amp;" "&amp;VLOOKUP(pro[[#This Row],[Period]],Mapping!A:B,2,0)</f>
        <v>Q 2</v>
      </c>
      <c r="N5864"/>
    </row>
    <row r="5865" spans="1:14" ht="11.25" customHeight="1" x14ac:dyDescent="0.2">
      <c r="A5865" s="42" t="s">
        <v>5</v>
      </c>
      <c r="B5865" s="44" t="s">
        <v>17</v>
      </c>
      <c r="C5865" s="44" t="s">
        <v>59</v>
      </c>
      <c r="D5865" s="43">
        <v>12784.905000000001</v>
      </c>
      <c r="E5865" s="43">
        <v>-5875.9119999999994</v>
      </c>
      <c r="F5865" s="45">
        <v>-14180</v>
      </c>
      <c r="G5865" s="45">
        <v>-87380</v>
      </c>
      <c r="H5865" s="45">
        <v>-45210</v>
      </c>
      <c r="I5865" s="55">
        <f>pro[[#This Row],[Admin expenses 3]]+pro[[#This Row],[Admin expenses 2]]+pro[[#This Row],[Admin expenses 1]]+pro[[#This Row],[COGS]]</f>
        <v>-152645.91200000001</v>
      </c>
      <c r="J5865" s="55">
        <f>pro[[#This Row],[Revenue]]+pro[[#This Row],[AdminExp]]</f>
        <v>-139861.00700000001</v>
      </c>
      <c r="K5865" s="83">
        <f>pro[[#This Row],[Profit]]/pro[[#This Row],[Revenue]]</f>
        <v>-10.93954213973432</v>
      </c>
      <c r="L5865" s="56">
        <f t="shared" si="91"/>
        <v>6</v>
      </c>
      <c r="M5865" s="82" t="str">
        <f>"Q"&amp;" "&amp;VLOOKUP(pro[[#This Row],[Period]],Mapping!A:B,2,0)</f>
        <v>Q 2</v>
      </c>
      <c r="N5865"/>
    </row>
    <row r="5866" spans="1:14" ht="11.25" customHeight="1" x14ac:dyDescent="0.2">
      <c r="A5866" s="42" t="s">
        <v>5</v>
      </c>
      <c r="B5866" s="44" t="s">
        <v>17</v>
      </c>
      <c r="C5866" s="44" t="s">
        <v>60</v>
      </c>
      <c r="D5866" s="43">
        <v>3383236.4719999996</v>
      </c>
      <c r="E5866" s="43">
        <v>-239086.36499999999</v>
      </c>
      <c r="F5866" s="45">
        <v>-44950</v>
      </c>
      <c r="G5866" s="45">
        <v>-42100</v>
      </c>
      <c r="H5866" s="45">
        <v>-89690</v>
      </c>
      <c r="I5866" s="55">
        <f>pro[[#This Row],[Admin expenses 3]]+pro[[#This Row],[Admin expenses 2]]+pro[[#This Row],[Admin expenses 1]]+pro[[#This Row],[COGS]]</f>
        <v>-415826.36499999999</v>
      </c>
      <c r="J5866" s="55">
        <f>pro[[#This Row],[Revenue]]+pro[[#This Row],[AdminExp]]</f>
        <v>2967410.1069999998</v>
      </c>
      <c r="K5866" s="83">
        <f>pro[[#This Row],[Profit]]/pro[[#This Row],[Revenue]]</f>
        <v>0.87709213694005139</v>
      </c>
      <c r="L5866" s="56">
        <f t="shared" si="91"/>
        <v>6</v>
      </c>
      <c r="M5866" s="82" t="str">
        <f>"Q"&amp;" "&amp;VLOOKUP(pro[[#This Row],[Period]],Mapping!A:B,2,0)</f>
        <v>Q 2</v>
      </c>
      <c r="N5866"/>
    </row>
    <row r="5867" spans="1:14" ht="11.25" customHeight="1" x14ac:dyDescent="0.2">
      <c r="A5867" s="42" t="s">
        <v>5</v>
      </c>
      <c r="B5867" s="44" t="s">
        <v>17</v>
      </c>
      <c r="C5867" s="44" t="s">
        <v>57</v>
      </c>
      <c r="D5867" s="43">
        <v>1074409.378</v>
      </c>
      <c r="E5867" s="43">
        <v>-624685.38299999991</v>
      </c>
      <c r="F5867" s="45">
        <v>-81930</v>
      </c>
      <c r="G5867" s="45">
        <v>-86420</v>
      </c>
      <c r="H5867" s="45">
        <v>-92630</v>
      </c>
      <c r="I5867" s="55">
        <f>pro[[#This Row],[Admin expenses 3]]+pro[[#This Row],[Admin expenses 2]]+pro[[#This Row],[Admin expenses 1]]+pro[[#This Row],[COGS]]</f>
        <v>-885665.38299999991</v>
      </c>
      <c r="J5867" s="55">
        <f>pro[[#This Row],[Revenue]]+pro[[#This Row],[AdminExp]]</f>
        <v>188743.99500000011</v>
      </c>
      <c r="K5867" s="83">
        <f>pro[[#This Row],[Profit]]/pro[[#This Row],[Revenue]]</f>
        <v>0.17567232645655492</v>
      </c>
      <c r="L5867" s="56">
        <f t="shared" si="91"/>
        <v>6</v>
      </c>
      <c r="M5867" s="82" t="str">
        <f>"Q"&amp;" "&amp;VLOOKUP(pro[[#This Row],[Period]],Mapping!A:B,2,0)</f>
        <v>Q 2</v>
      </c>
      <c r="N5867"/>
    </row>
    <row r="5868" spans="1:14" ht="11.25" customHeight="1" x14ac:dyDescent="0.2">
      <c r="A5868" s="42" t="s">
        <v>5</v>
      </c>
      <c r="B5868" s="44" t="s">
        <v>17</v>
      </c>
      <c r="C5868" s="44" t="s">
        <v>58</v>
      </c>
      <c r="D5868" s="43">
        <v>438036.24200000003</v>
      </c>
      <c r="E5868" s="43">
        <v>-437323.52999999997</v>
      </c>
      <c r="F5868" s="45">
        <v>-44280</v>
      </c>
      <c r="G5868" s="45">
        <v>-63270</v>
      </c>
      <c r="H5868" s="45">
        <v>-95020</v>
      </c>
      <c r="I5868" s="55">
        <f>pro[[#This Row],[Admin expenses 3]]+pro[[#This Row],[Admin expenses 2]]+pro[[#This Row],[Admin expenses 1]]+pro[[#This Row],[COGS]]</f>
        <v>-639893.53</v>
      </c>
      <c r="J5868" s="55">
        <f>pro[[#This Row],[Revenue]]+pro[[#This Row],[AdminExp]]</f>
        <v>-201857.288</v>
      </c>
      <c r="K5868" s="83">
        <f>pro[[#This Row],[Profit]]/pro[[#This Row],[Revenue]]</f>
        <v>-0.46082325763355442</v>
      </c>
      <c r="L5868" s="56">
        <f t="shared" si="91"/>
        <v>6</v>
      </c>
      <c r="M5868" s="82" t="str">
        <f>"Q"&amp;" "&amp;VLOOKUP(pro[[#This Row],[Period]],Mapping!A:B,2,0)</f>
        <v>Q 2</v>
      </c>
      <c r="N5868"/>
    </row>
    <row r="5869" spans="1:14" ht="11.25" customHeight="1" x14ac:dyDescent="0.2">
      <c r="A5869" s="42" t="s">
        <v>5</v>
      </c>
      <c r="B5869" s="44" t="s">
        <v>17</v>
      </c>
      <c r="C5869" s="44" t="s">
        <v>59</v>
      </c>
      <c r="D5869" s="43">
        <v>1101349.9909999999</v>
      </c>
      <c r="E5869" s="43">
        <v>-287708.022</v>
      </c>
      <c r="F5869" s="45">
        <v>-15600</v>
      </c>
      <c r="G5869" s="45">
        <v>-24540</v>
      </c>
      <c r="H5869" s="45">
        <v>-64320</v>
      </c>
      <c r="I5869" s="55">
        <f>pro[[#This Row],[Admin expenses 3]]+pro[[#This Row],[Admin expenses 2]]+pro[[#This Row],[Admin expenses 1]]+pro[[#This Row],[COGS]]</f>
        <v>-392168.022</v>
      </c>
      <c r="J5869" s="55">
        <f>pro[[#This Row],[Revenue]]+pro[[#This Row],[AdminExp]]</f>
        <v>709181.96899999992</v>
      </c>
      <c r="K5869" s="83">
        <f>pro[[#This Row],[Profit]]/pro[[#This Row],[Revenue]]</f>
        <v>0.64392061996212424</v>
      </c>
      <c r="L5869" s="56">
        <f t="shared" si="91"/>
        <v>6</v>
      </c>
      <c r="M5869" s="82" t="str">
        <f>"Q"&amp;" "&amp;VLOOKUP(pro[[#This Row],[Period]],Mapping!A:B,2,0)</f>
        <v>Q 2</v>
      </c>
      <c r="N5869"/>
    </row>
    <row r="5870" spans="1:14" ht="11.25" customHeight="1" x14ac:dyDescent="0.2">
      <c r="A5870" s="42" t="s">
        <v>5</v>
      </c>
      <c r="B5870" s="44" t="s">
        <v>17</v>
      </c>
      <c r="C5870" s="44" t="s">
        <v>60</v>
      </c>
      <c r="D5870" s="43">
        <v>444591.27299999999</v>
      </c>
      <c r="E5870" s="43">
        <v>-124321.37199999999</v>
      </c>
      <c r="F5870" s="45">
        <v>-20720</v>
      </c>
      <c r="G5870" s="45">
        <v>-45710</v>
      </c>
      <c r="H5870" s="45">
        <v>-21960</v>
      </c>
      <c r="I5870" s="55">
        <f>pro[[#This Row],[Admin expenses 3]]+pro[[#This Row],[Admin expenses 2]]+pro[[#This Row],[Admin expenses 1]]+pro[[#This Row],[COGS]]</f>
        <v>-212711.37199999997</v>
      </c>
      <c r="J5870" s="55">
        <f>pro[[#This Row],[Revenue]]+pro[[#This Row],[AdminExp]]</f>
        <v>231879.90100000001</v>
      </c>
      <c r="K5870" s="83">
        <f>pro[[#This Row],[Profit]]/pro[[#This Row],[Revenue]]</f>
        <v>0.52155747330649926</v>
      </c>
      <c r="L5870" s="56">
        <f t="shared" si="91"/>
        <v>6</v>
      </c>
      <c r="M5870" s="82" t="str">
        <f>"Q"&amp;" "&amp;VLOOKUP(pro[[#This Row],[Period]],Mapping!A:B,2,0)</f>
        <v>Q 2</v>
      </c>
      <c r="N5870"/>
    </row>
    <row r="5871" spans="1:14" ht="11.25" customHeight="1" x14ac:dyDescent="0.2">
      <c r="A5871" s="42" t="s">
        <v>5</v>
      </c>
      <c r="B5871" s="44" t="s">
        <v>17</v>
      </c>
      <c r="C5871" s="44" t="s">
        <v>57</v>
      </c>
      <c r="D5871" s="43">
        <v>296134.54499999998</v>
      </c>
      <c r="E5871" s="43">
        <v>-150528.49</v>
      </c>
      <c r="F5871" s="45">
        <v>-28470</v>
      </c>
      <c r="G5871" s="45">
        <v>-15520</v>
      </c>
      <c r="H5871" s="45">
        <v>-87350</v>
      </c>
      <c r="I5871" s="55">
        <f>pro[[#This Row],[Admin expenses 3]]+pro[[#This Row],[Admin expenses 2]]+pro[[#This Row],[Admin expenses 1]]+pro[[#This Row],[COGS]]</f>
        <v>-281868.49</v>
      </c>
      <c r="J5871" s="55">
        <f>pro[[#This Row],[Revenue]]+pro[[#This Row],[AdminExp]]</f>
        <v>14266.054999999993</v>
      </c>
      <c r="K5871" s="83">
        <f>pro[[#This Row],[Profit]]/pro[[#This Row],[Revenue]]</f>
        <v>4.8174234451438258E-2</v>
      </c>
      <c r="L5871" s="56">
        <f t="shared" si="91"/>
        <v>6</v>
      </c>
      <c r="M5871" s="82" t="str">
        <f>"Q"&amp;" "&amp;VLOOKUP(pro[[#This Row],[Period]],Mapping!A:B,2,0)</f>
        <v>Q 2</v>
      </c>
      <c r="N5871"/>
    </row>
    <row r="5872" spans="1:14" ht="11.25" customHeight="1" x14ac:dyDescent="0.2">
      <c r="A5872" s="42" t="s">
        <v>5</v>
      </c>
      <c r="B5872" s="44" t="s">
        <v>17</v>
      </c>
      <c r="C5872" s="44" t="s">
        <v>58</v>
      </c>
      <c r="D5872" s="43">
        <v>394942.22600000002</v>
      </c>
      <c r="E5872" s="43">
        <v>-395829.67899999995</v>
      </c>
      <c r="F5872" s="45">
        <v>-59150</v>
      </c>
      <c r="G5872" s="45">
        <v>-59220</v>
      </c>
      <c r="H5872" s="45">
        <v>-23160</v>
      </c>
      <c r="I5872" s="55">
        <f>pro[[#This Row],[Admin expenses 3]]+pro[[#This Row],[Admin expenses 2]]+pro[[#This Row],[Admin expenses 1]]+pro[[#This Row],[COGS]]</f>
        <v>-537359.679</v>
      </c>
      <c r="J5872" s="55">
        <f>pro[[#This Row],[Revenue]]+pro[[#This Row],[AdminExp]]</f>
        <v>-142417.45299999998</v>
      </c>
      <c r="K5872" s="83">
        <f>pro[[#This Row],[Profit]]/pro[[#This Row],[Revenue]]</f>
        <v>-0.36060325694320661</v>
      </c>
      <c r="L5872" s="56">
        <f t="shared" si="91"/>
        <v>6</v>
      </c>
      <c r="M5872" s="82" t="str">
        <f>"Q"&amp;" "&amp;VLOOKUP(pro[[#This Row],[Period]],Mapping!A:B,2,0)</f>
        <v>Q 2</v>
      </c>
      <c r="N5872"/>
    </row>
    <row r="5873" spans="1:14" ht="11.25" customHeight="1" x14ac:dyDescent="0.2">
      <c r="A5873" s="42" t="s">
        <v>5</v>
      </c>
      <c r="B5873" s="44" t="s">
        <v>19</v>
      </c>
      <c r="C5873" s="44" t="s">
        <v>59</v>
      </c>
      <c r="D5873" s="43">
        <v>43687.972999999998</v>
      </c>
      <c r="E5873" s="43">
        <v>-99904.377999999997</v>
      </c>
      <c r="F5873" s="45">
        <v>-78430</v>
      </c>
      <c r="G5873" s="45">
        <v>-75850</v>
      </c>
      <c r="H5873" s="45">
        <v>-63010</v>
      </c>
      <c r="I5873" s="55">
        <f>pro[[#This Row],[Admin expenses 3]]+pro[[#This Row],[Admin expenses 2]]+pro[[#This Row],[Admin expenses 1]]+pro[[#This Row],[COGS]]</f>
        <v>-317194.37800000003</v>
      </c>
      <c r="J5873" s="55">
        <f>pro[[#This Row],[Revenue]]+pro[[#This Row],[AdminExp]]</f>
        <v>-273506.40500000003</v>
      </c>
      <c r="K5873" s="83">
        <f>pro[[#This Row],[Profit]]/pro[[#This Row],[Revenue]]</f>
        <v>-6.2604507881379625</v>
      </c>
      <c r="L5873" s="56">
        <f t="shared" si="91"/>
        <v>6</v>
      </c>
      <c r="M5873" s="82" t="str">
        <f>"Q"&amp;" "&amp;VLOOKUP(pro[[#This Row],[Period]],Mapping!A:B,2,0)</f>
        <v>Q 2</v>
      </c>
      <c r="N5873"/>
    </row>
    <row r="5874" spans="1:14" ht="11.25" customHeight="1" x14ac:dyDescent="0.2">
      <c r="A5874" s="42" t="s">
        <v>5</v>
      </c>
      <c r="B5874" s="44" t="s">
        <v>19</v>
      </c>
      <c r="C5874" s="44" t="s">
        <v>60</v>
      </c>
      <c r="D5874" s="43">
        <v>277374.15999999997</v>
      </c>
      <c r="E5874" s="43">
        <v>-58140.060999999994</v>
      </c>
      <c r="F5874" s="45">
        <v>-99750</v>
      </c>
      <c r="G5874" s="45">
        <v>-38030</v>
      </c>
      <c r="H5874" s="45">
        <v>-70480</v>
      </c>
      <c r="I5874" s="55">
        <f>pro[[#This Row],[Admin expenses 3]]+pro[[#This Row],[Admin expenses 2]]+pro[[#This Row],[Admin expenses 1]]+pro[[#This Row],[COGS]]</f>
        <v>-266400.06099999999</v>
      </c>
      <c r="J5874" s="55">
        <f>pro[[#This Row],[Revenue]]+pro[[#This Row],[AdminExp]]</f>
        <v>10974.098999999987</v>
      </c>
      <c r="K5874" s="83">
        <f>pro[[#This Row],[Profit]]/pro[[#This Row],[Revenue]]</f>
        <v>3.9564244196359129E-2</v>
      </c>
      <c r="L5874" s="56">
        <f t="shared" si="91"/>
        <v>6</v>
      </c>
      <c r="M5874" s="82" t="str">
        <f>"Q"&amp;" "&amp;VLOOKUP(pro[[#This Row],[Period]],Mapping!A:B,2,0)</f>
        <v>Q 2</v>
      </c>
      <c r="N5874"/>
    </row>
    <row r="5875" spans="1:14" ht="11.25" customHeight="1" x14ac:dyDescent="0.2">
      <c r="A5875" s="42" t="s">
        <v>5</v>
      </c>
      <c r="B5875" s="44" t="s">
        <v>19</v>
      </c>
      <c r="C5875" s="44" t="s">
        <v>57</v>
      </c>
      <c r="D5875" s="43">
        <v>76486.36099999999</v>
      </c>
      <c r="E5875" s="43">
        <v>-4247.5720000000001</v>
      </c>
      <c r="F5875" s="45">
        <v>-82460</v>
      </c>
      <c r="G5875" s="45">
        <v>-83140</v>
      </c>
      <c r="H5875" s="45">
        <v>-62740</v>
      </c>
      <c r="I5875" s="55">
        <f>pro[[#This Row],[Admin expenses 3]]+pro[[#This Row],[Admin expenses 2]]+pro[[#This Row],[Admin expenses 1]]+pro[[#This Row],[COGS]]</f>
        <v>-232587.57199999999</v>
      </c>
      <c r="J5875" s="55">
        <f>pro[[#This Row],[Revenue]]+pro[[#This Row],[AdminExp]]</f>
        <v>-156101.21100000001</v>
      </c>
      <c r="K5875" s="83">
        <f>pro[[#This Row],[Profit]]/pro[[#This Row],[Revenue]]</f>
        <v>-2.0409025734666608</v>
      </c>
      <c r="L5875" s="56">
        <f t="shared" si="91"/>
        <v>6</v>
      </c>
      <c r="M5875" s="82" t="str">
        <f>"Q"&amp;" "&amp;VLOOKUP(pro[[#This Row],[Period]],Mapping!A:B,2,0)</f>
        <v>Q 2</v>
      </c>
      <c r="N5875"/>
    </row>
    <row r="5876" spans="1:14" ht="11.25" customHeight="1" x14ac:dyDescent="0.2">
      <c r="A5876" s="42" t="s">
        <v>5</v>
      </c>
      <c r="B5876" s="44" t="s">
        <v>19</v>
      </c>
      <c r="C5876" s="44" t="s">
        <v>58</v>
      </c>
      <c r="D5876" s="43">
        <v>90177.387999999992</v>
      </c>
      <c r="E5876" s="43">
        <v>-6963.39</v>
      </c>
      <c r="F5876" s="45">
        <v>-90250</v>
      </c>
      <c r="G5876" s="45">
        <v>-26510</v>
      </c>
      <c r="H5876" s="45">
        <v>-86420</v>
      </c>
      <c r="I5876" s="55">
        <f>pro[[#This Row],[Admin expenses 3]]+pro[[#This Row],[Admin expenses 2]]+pro[[#This Row],[Admin expenses 1]]+pro[[#This Row],[COGS]]</f>
        <v>-210143.39</v>
      </c>
      <c r="J5876" s="55">
        <f>pro[[#This Row],[Revenue]]+pro[[#This Row],[AdminExp]]</f>
        <v>-119966.00200000002</v>
      </c>
      <c r="K5876" s="83">
        <f>pro[[#This Row],[Profit]]/pro[[#This Row],[Revenue]]</f>
        <v>-1.3303335199728787</v>
      </c>
      <c r="L5876" s="56">
        <f t="shared" si="91"/>
        <v>6</v>
      </c>
      <c r="M5876" s="82" t="str">
        <f>"Q"&amp;" "&amp;VLOOKUP(pro[[#This Row],[Period]],Mapping!A:B,2,0)</f>
        <v>Q 2</v>
      </c>
      <c r="N5876"/>
    </row>
    <row r="5877" spans="1:14" ht="11.25" customHeight="1" x14ac:dyDescent="0.2">
      <c r="A5877" s="42" t="s">
        <v>5</v>
      </c>
      <c r="B5877" s="44" t="s">
        <v>19</v>
      </c>
      <c r="C5877" s="44" t="s">
        <v>59</v>
      </c>
      <c r="D5877" s="43">
        <v>1460416.4819999998</v>
      </c>
      <c r="E5877" s="43">
        <v>-783720.42</v>
      </c>
      <c r="F5877" s="45">
        <v>-66270</v>
      </c>
      <c r="G5877" s="45">
        <v>-96220</v>
      </c>
      <c r="H5877" s="45">
        <v>-100610</v>
      </c>
      <c r="I5877" s="55">
        <f>pro[[#This Row],[Admin expenses 3]]+pro[[#This Row],[Admin expenses 2]]+pro[[#This Row],[Admin expenses 1]]+pro[[#This Row],[COGS]]</f>
        <v>-1046820.42</v>
      </c>
      <c r="J5877" s="55">
        <f>pro[[#This Row],[Revenue]]+pro[[#This Row],[AdminExp]]</f>
        <v>413596.0619999998</v>
      </c>
      <c r="K5877" s="83">
        <f>pro[[#This Row],[Profit]]/pro[[#This Row],[Revenue]]</f>
        <v>0.28320418668076897</v>
      </c>
      <c r="L5877" s="56">
        <f t="shared" si="91"/>
        <v>6</v>
      </c>
      <c r="M5877" s="82" t="str">
        <f>"Q"&amp;" "&amp;VLOOKUP(pro[[#This Row],[Period]],Mapping!A:B,2,0)</f>
        <v>Q 2</v>
      </c>
      <c r="N5877"/>
    </row>
    <row r="5878" spans="1:14" ht="11.25" customHeight="1" x14ac:dyDescent="0.2">
      <c r="A5878" s="42" t="s">
        <v>5</v>
      </c>
      <c r="B5878" s="44" t="s">
        <v>19</v>
      </c>
      <c r="C5878" s="44" t="s">
        <v>60</v>
      </c>
      <c r="D5878" s="43">
        <v>71463.608999999997</v>
      </c>
      <c r="E5878" s="43">
        <v>-20572.488999999998</v>
      </c>
      <c r="F5878" s="45">
        <v>-103470</v>
      </c>
      <c r="G5878" s="45">
        <v>-70350</v>
      </c>
      <c r="H5878" s="45">
        <v>-63040</v>
      </c>
      <c r="I5878" s="55">
        <f>pro[[#This Row],[Admin expenses 3]]+pro[[#This Row],[Admin expenses 2]]+pro[[#This Row],[Admin expenses 1]]+pro[[#This Row],[COGS]]</f>
        <v>-257432.489</v>
      </c>
      <c r="J5878" s="55">
        <f>pro[[#This Row],[Revenue]]+pro[[#This Row],[AdminExp]]</f>
        <v>-185968.88</v>
      </c>
      <c r="K5878" s="83">
        <f>pro[[#This Row],[Profit]]/pro[[#This Row],[Revenue]]</f>
        <v>-2.6022878301598231</v>
      </c>
      <c r="L5878" s="56">
        <f t="shared" si="91"/>
        <v>6</v>
      </c>
      <c r="M5878" s="82" t="str">
        <f>"Q"&amp;" "&amp;VLOOKUP(pro[[#This Row],[Period]],Mapping!A:B,2,0)</f>
        <v>Q 2</v>
      </c>
      <c r="N5878"/>
    </row>
    <row r="5879" spans="1:14" ht="11.25" customHeight="1" x14ac:dyDescent="0.2">
      <c r="A5879" s="42" t="s">
        <v>5</v>
      </c>
      <c r="B5879" s="44" t="s">
        <v>19</v>
      </c>
      <c r="C5879" s="44" t="s">
        <v>57</v>
      </c>
      <c r="D5879" s="43">
        <v>245001.21099999998</v>
      </c>
      <c r="E5879" s="43">
        <v>-77491.337</v>
      </c>
      <c r="F5879" s="45">
        <v>-87610</v>
      </c>
      <c r="G5879" s="45">
        <v>-88350</v>
      </c>
      <c r="H5879" s="45">
        <v>-30550</v>
      </c>
      <c r="I5879" s="55">
        <f>pro[[#This Row],[Admin expenses 3]]+pro[[#This Row],[Admin expenses 2]]+pro[[#This Row],[Admin expenses 1]]+pro[[#This Row],[COGS]]</f>
        <v>-284001.337</v>
      </c>
      <c r="J5879" s="55">
        <f>pro[[#This Row],[Revenue]]+pro[[#This Row],[AdminExp]]</f>
        <v>-39000.126000000018</v>
      </c>
      <c r="K5879" s="83">
        <f>pro[[#This Row],[Profit]]/pro[[#This Row],[Revenue]]</f>
        <v>-0.15918340093429179</v>
      </c>
      <c r="L5879" s="56">
        <f t="shared" si="91"/>
        <v>6</v>
      </c>
      <c r="M5879" s="82" t="str">
        <f>"Q"&amp;" "&amp;VLOOKUP(pro[[#This Row],[Period]],Mapping!A:B,2,0)</f>
        <v>Q 2</v>
      </c>
      <c r="N5879"/>
    </row>
    <row r="5880" spans="1:14" ht="11.25" customHeight="1" x14ac:dyDescent="0.2">
      <c r="A5880" s="42" t="s">
        <v>5</v>
      </c>
      <c r="B5880" s="44" t="s">
        <v>19</v>
      </c>
      <c r="C5880" s="44" t="s">
        <v>57</v>
      </c>
      <c r="D5880" s="43">
        <v>28904.637999999995</v>
      </c>
      <c r="E5880" s="43">
        <v>-6987.7919999999995</v>
      </c>
      <c r="F5880" s="45">
        <v>-70400</v>
      </c>
      <c r="G5880" s="45">
        <v>-91600</v>
      </c>
      <c r="H5880" s="45">
        <v>-57410</v>
      </c>
      <c r="I5880" s="55">
        <f>pro[[#This Row],[Admin expenses 3]]+pro[[#This Row],[Admin expenses 2]]+pro[[#This Row],[Admin expenses 1]]+pro[[#This Row],[COGS]]</f>
        <v>-226397.79199999999</v>
      </c>
      <c r="J5880" s="55">
        <f>pro[[#This Row],[Revenue]]+pro[[#This Row],[AdminExp]]</f>
        <v>-197493.15399999998</v>
      </c>
      <c r="K5880" s="83">
        <f>pro[[#This Row],[Profit]]/pro[[#This Row],[Revenue]]</f>
        <v>-6.8325766266299555</v>
      </c>
      <c r="L5880" s="56">
        <f t="shared" si="91"/>
        <v>6</v>
      </c>
      <c r="M5880" s="82" t="str">
        <f>"Q"&amp;" "&amp;VLOOKUP(pro[[#This Row],[Period]],Mapping!A:B,2,0)</f>
        <v>Q 2</v>
      </c>
      <c r="N5880"/>
    </row>
    <row r="5881" spans="1:14" ht="11.25" customHeight="1" x14ac:dyDescent="0.2">
      <c r="A5881" s="42" t="s">
        <v>5</v>
      </c>
      <c r="B5881" s="44" t="s">
        <v>19</v>
      </c>
      <c r="C5881" s="44" t="s">
        <v>58</v>
      </c>
      <c r="D5881" s="43">
        <v>68691.07699999999</v>
      </c>
      <c r="E5881" s="43">
        <v>-105484.22499999999</v>
      </c>
      <c r="F5881" s="45">
        <v>-39610</v>
      </c>
      <c r="G5881" s="45">
        <v>-71560</v>
      </c>
      <c r="H5881" s="45">
        <v>-58230</v>
      </c>
      <c r="I5881" s="55">
        <f>pro[[#This Row],[Admin expenses 3]]+pro[[#This Row],[Admin expenses 2]]+pro[[#This Row],[Admin expenses 1]]+pro[[#This Row],[COGS]]</f>
        <v>-274884.22499999998</v>
      </c>
      <c r="J5881" s="55">
        <f>pro[[#This Row],[Revenue]]+pro[[#This Row],[AdminExp]]</f>
        <v>-206193.14799999999</v>
      </c>
      <c r="K5881" s="83">
        <f>pro[[#This Row],[Profit]]/pro[[#This Row],[Revenue]]</f>
        <v>-3.001745743482811</v>
      </c>
      <c r="L5881" s="56">
        <f t="shared" si="91"/>
        <v>6</v>
      </c>
      <c r="M5881" s="82" t="str">
        <f>"Q"&amp;" "&amp;VLOOKUP(pro[[#This Row],[Period]],Mapping!A:B,2,0)</f>
        <v>Q 2</v>
      </c>
      <c r="N5881"/>
    </row>
    <row r="5882" spans="1:14" ht="11.25" customHeight="1" x14ac:dyDescent="0.2">
      <c r="A5882" s="42" t="s">
        <v>5</v>
      </c>
      <c r="B5882" s="44" t="s">
        <v>19</v>
      </c>
      <c r="C5882" s="44" t="s">
        <v>59</v>
      </c>
      <c r="D5882" s="43">
        <v>2283352.3369999998</v>
      </c>
      <c r="E5882" s="43">
        <v>-58410.743999999992</v>
      </c>
      <c r="F5882" s="45">
        <v>-14970</v>
      </c>
      <c r="G5882" s="45">
        <v>-87640</v>
      </c>
      <c r="H5882" s="45">
        <v>-67490</v>
      </c>
      <c r="I5882" s="55">
        <f>pro[[#This Row],[Admin expenses 3]]+pro[[#This Row],[Admin expenses 2]]+pro[[#This Row],[Admin expenses 1]]+pro[[#This Row],[COGS]]</f>
        <v>-228510.74400000001</v>
      </c>
      <c r="J5882" s="55">
        <f>pro[[#This Row],[Revenue]]+pro[[#This Row],[AdminExp]]</f>
        <v>2054841.5929999999</v>
      </c>
      <c r="K5882" s="83">
        <f>pro[[#This Row],[Profit]]/pro[[#This Row],[Revenue]]</f>
        <v>0.89992313481491404</v>
      </c>
      <c r="L5882" s="56">
        <f t="shared" si="91"/>
        <v>6</v>
      </c>
      <c r="M5882" s="82" t="str">
        <f>"Q"&amp;" "&amp;VLOOKUP(pro[[#This Row],[Period]],Mapping!A:B,2,0)</f>
        <v>Q 2</v>
      </c>
      <c r="N5882"/>
    </row>
    <row r="5883" spans="1:14" ht="11.25" customHeight="1" x14ac:dyDescent="0.2">
      <c r="A5883" s="42" t="s">
        <v>5</v>
      </c>
      <c r="B5883" s="44" t="s">
        <v>19</v>
      </c>
      <c r="C5883" s="44" t="s">
        <v>57</v>
      </c>
      <c r="D5883" s="43">
        <v>177797.76699999999</v>
      </c>
      <c r="E5883" s="43">
        <v>-7391.3489999999993</v>
      </c>
      <c r="F5883" s="45">
        <v>-35880</v>
      </c>
      <c r="G5883" s="45">
        <v>-85440</v>
      </c>
      <c r="H5883" s="45">
        <v>-43330</v>
      </c>
      <c r="I5883" s="55">
        <f>pro[[#This Row],[Admin expenses 3]]+pro[[#This Row],[Admin expenses 2]]+pro[[#This Row],[Admin expenses 1]]+pro[[#This Row],[COGS]]</f>
        <v>-172041.34899999999</v>
      </c>
      <c r="J5883" s="55">
        <f>pro[[#This Row],[Revenue]]+pro[[#This Row],[AdminExp]]</f>
        <v>5756.4180000000051</v>
      </c>
      <c r="K5883" s="83">
        <f>pro[[#This Row],[Profit]]/pro[[#This Row],[Revenue]]</f>
        <v>3.2376210889082796E-2</v>
      </c>
      <c r="L5883" s="56">
        <f t="shared" si="91"/>
        <v>6</v>
      </c>
      <c r="M5883" s="82" t="str">
        <f>"Q"&amp;" "&amp;VLOOKUP(pro[[#This Row],[Period]],Mapping!A:B,2,0)</f>
        <v>Q 2</v>
      </c>
      <c r="N5883"/>
    </row>
    <row r="5884" spans="1:14" ht="11.25" customHeight="1" x14ac:dyDescent="0.2">
      <c r="A5884" s="42" t="s">
        <v>5</v>
      </c>
      <c r="B5884" s="44" t="s">
        <v>19</v>
      </c>
      <c r="C5884" s="44" t="s">
        <v>58</v>
      </c>
      <c r="D5884" s="43">
        <v>376293.30199999997</v>
      </c>
      <c r="E5884" s="43">
        <v>-10876.557999999999</v>
      </c>
      <c r="F5884" s="45">
        <v>-55690</v>
      </c>
      <c r="G5884" s="45">
        <v>-38720</v>
      </c>
      <c r="H5884" s="45">
        <v>-83370</v>
      </c>
      <c r="I5884" s="55">
        <f>pro[[#This Row],[Admin expenses 3]]+pro[[#This Row],[Admin expenses 2]]+pro[[#This Row],[Admin expenses 1]]+pro[[#This Row],[COGS]]</f>
        <v>-188656.55799999999</v>
      </c>
      <c r="J5884" s="55">
        <f>pro[[#This Row],[Revenue]]+pro[[#This Row],[AdminExp]]</f>
        <v>187636.74399999998</v>
      </c>
      <c r="K5884" s="83">
        <f>pro[[#This Row],[Profit]]/pro[[#This Row],[Revenue]]</f>
        <v>0.49864492140229483</v>
      </c>
      <c r="L5884" s="56">
        <f t="shared" si="91"/>
        <v>6</v>
      </c>
      <c r="M5884" s="82" t="str">
        <f>"Q"&amp;" "&amp;VLOOKUP(pro[[#This Row],[Period]],Mapping!A:B,2,0)</f>
        <v>Q 2</v>
      </c>
      <c r="N5884"/>
    </row>
    <row r="5885" spans="1:14" ht="11.25" customHeight="1" x14ac:dyDescent="0.2">
      <c r="A5885" s="42" t="s">
        <v>5</v>
      </c>
      <c r="B5885" s="44" t="s">
        <v>19</v>
      </c>
      <c r="C5885" s="44" t="s">
        <v>59</v>
      </c>
      <c r="D5885" s="43">
        <v>1010485.3079999998</v>
      </c>
      <c r="E5885" s="43">
        <v>-48834.435999999994</v>
      </c>
      <c r="F5885" s="45">
        <v>-45340</v>
      </c>
      <c r="G5885" s="45">
        <v>-59800</v>
      </c>
      <c r="H5885" s="45">
        <v>-62920</v>
      </c>
      <c r="I5885" s="55">
        <f>pro[[#This Row],[Admin expenses 3]]+pro[[#This Row],[Admin expenses 2]]+pro[[#This Row],[Admin expenses 1]]+pro[[#This Row],[COGS]]</f>
        <v>-216894.43599999999</v>
      </c>
      <c r="J5885" s="55">
        <f>pro[[#This Row],[Revenue]]+pro[[#This Row],[AdminExp]]</f>
        <v>793590.87199999986</v>
      </c>
      <c r="K5885" s="83">
        <f>pro[[#This Row],[Profit]]/pro[[#This Row],[Revenue]]</f>
        <v>0.78535617066091967</v>
      </c>
      <c r="L5885" s="56">
        <f t="shared" si="91"/>
        <v>6</v>
      </c>
      <c r="M5885" s="82" t="str">
        <f>"Q"&amp;" "&amp;VLOOKUP(pro[[#This Row],[Period]],Mapping!A:B,2,0)</f>
        <v>Q 2</v>
      </c>
      <c r="N5885"/>
    </row>
    <row r="5886" spans="1:14" ht="11.25" customHeight="1" x14ac:dyDescent="0.2">
      <c r="A5886" s="42" t="s">
        <v>5</v>
      </c>
      <c r="B5886" s="44" t="s">
        <v>19</v>
      </c>
      <c r="C5886" s="44" t="s">
        <v>57</v>
      </c>
      <c r="D5886" s="43">
        <v>317173.17799999996</v>
      </c>
      <c r="E5886" s="43">
        <v>-40663.35</v>
      </c>
      <c r="F5886" s="45">
        <v>-51920</v>
      </c>
      <c r="G5886" s="45">
        <v>-95260</v>
      </c>
      <c r="H5886" s="45">
        <v>-60060</v>
      </c>
      <c r="I5886" s="55">
        <f>pro[[#This Row],[Admin expenses 3]]+pro[[#This Row],[Admin expenses 2]]+pro[[#This Row],[Admin expenses 1]]+pro[[#This Row],[COGS]]</f>
        <v>-247903.35</v>
      </c>
      <c r="J5886" s="55">
        <f>pro[[#This Row],[Revenue]]+pro[[#This Row],[AdminExp]]</f>
        <v>69269.82799999995</v>
      </c>
      <c r="K5886" s="83">
        <f>pro[[#This Row],[Profit]]/pro[[#This Row],[Revenue]]</f>
        <v>0.21839749639863923</v>
      </c>
      <c r="L5886" s="56">
        <f t="shared" si="91"/>
        <v>6</v>
      </c>
      <c r="M5886" s="82" t="str">
        <f>"Q"&amp;" "&amp;VLOOKUP(pro[[#This Row],[Period]],Mapping!A:B,2,0)</f>
        <v>Q 2</v>
      </c>
      <c r="N5886"/>
    </row>
    <row r="5887" spans="1:14" ht="11.25" customHeight="1" x14ac:dyDescent="0.2">
      <c r="A5887" s="42" t="s">
        <v>5</v>
      </c>
      <c r="B5887" s="44" t="s">
        <v>19</v>
      </c>
      <c r="C5887" s="44" t="s">
        <v>58</v>
      </c>
      <c r="D5887" s="43">
        <v>1633279.97</v>
      </c>
      <c r="E5887" s="43">
        <v>-149296.53200000001</v>
      </c>
      <c r="F5887" s="45">
        <v>-18960</v>
      </c>
      <c r="G5887" s="45">
        <v>-81610</v>
      </c>
      <c r="H5887" s="45">
        <v>-63600</v>
      </c>
      <c r="I5887" s="55">
        <f>pro[[#This Row],[Admin expenses 3]]+pro[[#This Row],[Admin expenses 2]]+pro[[#This Row],[Admin expenses 1]]+pro[[#This Row],[COGS]]</f>
        <v>-313466.53200000001</v>
      </c>
      <c r="J5887" s="55">
        <f>pro[[#This Row],[Revenue]]+pro[[#This Row],[AdminExp]]</f>
        <v>1319813.4380000001</v>
      </c>
      <c r="K5887" s="83">
        <f>pro[[#This Row],[Profit]]/pro[[#This Row],[Revenue]]</f>
        <v>0.8080754446526397</v>
      </c>
      <c r="L5887" s="56">
        <f t="shared" si="91"/>
        <v>6</v>
      </c>
      <c r="M5887" s="82" t="str">
        <f>"Q"&amp;" "&amp;VLOOKUP(pro[[#This Row],[Period]],Mapping!A:B,2,0)</f>
        <v>Q 2</v>
      </c>
      <c r="N5887"/>
    </row>
    <row r="5888" spans="1:14" ht="11.25" customHeight="1" x14ac:dyDescent="0.2">
      <c r="A5888" s="42" t="s">
        <v>5</v>
      </c>
      <c r="B5888" s="44" t="s">
        <v>19</v>
      </c>
      <c r="C5888" s="44" t="s">
        <v>59</v>
      </c>
      <c r="D5888" s="43">
        <v>128292.75899999999</v>
      </c>
      <c r="E5888" s="43">
        <v>-18160.603999999999</v>
      </c>
      <c r="F5888" s="45">
        <v>-34300</v>
      </c>
      <c r="G5888" s="45">
        <v>-25950</v>
      </c>
      <c r="H5888" s="45">
        <v>-90150</v>
      </c>
      <c r="I5888" s="55">
        <f>pro[[#This Row],[Admin expenses 3]]+pro[[#This Row],[Admin expenses 2]]+pro[[#This Row],[Admin expenses 1]]+pro[[#This Row],[COGS]]</f>
        <v>-168560.60399999999</v>
      </c>
      <c r="J5888" s="55">
        <f>pro[[#This Row],[Revenue]]+pro[[#This Row],[AdminExp]]</f>
        <v>-40267.845000000001</v>
      </c>
      <c r="K5888" s="83">
        <f>pro[[#This Row],[Profit]]/pro[[#This Row],[Revenue]]</f>
        <v>-0.31387465133554421</v>
      </c>
      <c r="L5888" s="56">
        <f t="shared" si="91"/>
        <v>6</v>
      </c>
      <c r="M5888" s="82" t="str">
        <f>"Q"&amp;" "&amp;VLOOKUP(pro[[#This Row],[Period]],Mapping!A:B,2,0)</f>
        <v>Q 2</v>
      </c>
      <c r="N5888"/>
    </row>
    <row r="5889" spans="1:14" ht="11.25" customHeight="1" x14ac:dyDescent="0.2">
      <c r="A5889" s="42" t="s">
        <v>5</v>
      </c>
      <c r="B5889" s="44" t="s">
        <v>19</v>
      </c>
      <c r="C5889" s="44" t="s">
        <v>57</v>
      </c>
      <c r="D5889" s="43">
        <v>675175.63399999996</v>
      </c>
      <c r="E5889" s="43">
        <v>-89145.888999999996</v>
      </c>
      <c r="F5889" s="45">
        <v>-16170</v>
      </c>
      <c r="G5889" s="45">
        <v>-32140</v>
      </c>
      <c r="H5889" s="45">
        <v>-77570</v>
      </c>
      <c r="I5889" s="55">
        <f>pro[[#This Row],[Admin expenses 3]]+pro[[#This Row],[Admin expenses 2]]+pro[[#This Row],[Admin expenses 1]]+pro[[#This Row],[COGS]]</f>
        <v>-215025.889</v>
      </c>
      <c r="J5889" s="55">
        <f>pro[[#This Row],[Revenue]]+pro[[#This Row],[AdminExp]]</f>
        <v>460149.745</v>
      </c>
      <c r="K5889" s="83">
        <f>pro[[#This Row],[Profit]]/pro[[#This Row],[Revenue]]</f>
        <v>0.68152599387198864</v>
      </c>
      <c r="L5889" s="56">
        <f t="shared" si="91"/>
        <v>6</v>
      </c>
      <c r="M5889" s="82" t="str">
        <f>"Q"&amp;" "&amp;VLOOKUP(pro[[#This Row],[Period]],Mapping!A:B,2,0)</f>
        <v>Q 2</v>
      </c>
      <c r="N5889"/>
    </row>
    <row r="5890" spans="1:14" ht="11.25" customHeight="1" x14ac:dyDescent="0.2">
      <c r="A5890" s="42" t="s">
        <v>5</v>
      </c>
      <c r="B5890" s="44" t="s">
        <v>19</v>
      </c>
      <c r="C5890" s="44" t="s">
        <v>57</v>
      </c>
      <c r="D5890" s="43">
        <v>19574.099999999999</v>
      </c>
      <c r="E5890" s="43">
        <v>-3683.7779999999998</v>
      </c>
      <c r="F5890" s="45">
        <v>-32560</v>
      </c>
      <c r="G5890" s="45">
        <v>-26320</v>
      </c>
      <c r="H5890" s="45">
        <v>-23830</v>
      </c>
      <c r="I5890" s="55">
        <f>pro[[#This Row],[Admin expenses 3]]+pro[[#This Row],[Admin expenses 2]]+pro[[#This Row],[Admin expenses 1]]+pro[[#This Row],[COGS]]</f>
        <v>-86393.778000000006</v>
      </c>
      <c r="J5890" s="55">
        <f>pro[[#This Row],[Revenue]]+pro[[#This Row],[AdminExp]]</f>
        <v>-66819.678000000014</v>
      </c>
      <c r="K5890" s="83">
        <f>pro[[#This Row],[Profit]]/pro[[#This Row],[Revenue]]</f>
        <v>-3.413678176774412</v>
      </c>
      <c r="L5890" s="56">
        <f t="shared" ref="L5890:L5953" si="92">MONTH(DATEVALUE(A5890&amp;"1"))</f>
        <v>6</v>
      </c>
      <c r="M5890" s="82" t="str">
        <f>"Q"&amp;" "&amp;VLOOKUP(pro[[#This Row],[Period]],Mapping!A:B,2,0)</f>
        <v>Q 2</v>
      </c>
      <c r="N5890"/>
    </row>
    <row r="5891" spans="1:14" ht="11.25" customHeight="1" x14ac:dyDescent="0.2">
      <c r="A5891" s="42" t="s">
        <v>5</v>
      </c>
      <c r="B5891" s="44" t="s">
        <v>19</v>
      </c>
      <c r="C5891" s="44" t="s">
        <v>57</v>
      </c>
      <c r="D5891" s="43">
        <v>187725.20899999997</v>
      </c>
      <c r="E5891" s="43">
        <v>-18932.633999999998</v>
      </c>
      <c r="F5891" s="45">
        <v>-81800</v>
      </c>
      <c r="G5891" s="45">
        <v>-25940</v>
      </c>
      <c r="H5891" s="45">
        <v>-44870</v>
      </c>
      <c r="I5891" s="55">
        <f>pro[[#This Row],[Admin expenses 3]]+pro[[#This Row],[Admin expenses 2]]+pro[[#This Row],[Admin expenses 1]]+pro[[#This Row],[COGS]]</f>
        <v>-171542.63399999999</v>
      </c>
      <c r="J5891" s="55">
        <f>pro[[#This Row],[Revenue]]+pro[[#This Row],[AdminExp]]</f>
        <v>16182.574999999983</v>
      </c>
      <c r="K5891" s="83">
        <f>pro[[#This Row],[Profit]]/pro[[#This Row],[Revenue]]</f>
        <v>8.6203526346852993E-2</v>
      </c>
      <c r="L5891" s="56">
        <f t="shared" si="92"/>
        <v>6</v>
      </c>
      <c r="M5891" s="82" t="str">
        <f>"Q"&amp;" "&amp;VLOOKUP(pro[[#This Row],[Period]],Mapping!A:B,2,0)</f>
        <v>Q 2</v>
      </c>
      <c r="N5891"/>
    </row>
    <row r="5892" spans="1:14" ht="11.25" customHeight="1" x14ac:dyDescent="0.2">
      <c r="A5892" s="42" t="s">
        <v>5</v>
      </c>
      <c r="B5892" s="44" t="s">
        <v>19</v>
      </c>
      <c r="C5892" s="44" t="s">
        <v>57</v>
      </c>
      <c r="D5892" s="43">
        <v>-438771.55</v>
      </c>
      <c r="E5892" s="43">
        <v>36098.852999999996</v>
      </c>
      <c r="F5892" s="45">
        <v>-63360</v>
      </c>
      <c r="G5892" s="45">
        <v>-87920</v>
      </c>
      <c r="H5892" s="45">
        <v>-37480</v>
      </c>
      <c r="I5892" s="55">
        <f>pro[[#This Row],[Admin expenses 3]]+pro[[#This Row],[Admin expenses 2]]+pro[[#This Row],[Admin expenses 1]]+pro[[#This Row],[COGS]]</f>
        <v>-152661.147</v>
      </c>
      <c r="J5892" s="55">
        <f>pro[[#This Row],[Revenue]]+pro[[#This Row],[AdminExp]]</f>
        <v>-591432.69699999993</v>
      </c>
      <c r="K5892" s="83">
        <f>pro[[#This Row],[Profit]]/pro[[#This Row],[Revenue]]</f>
        <v>1.3479285450481007</v>
      </c>
      <c r="L5892" s="56">
        <f t="shared" si="92"/>
        <v>6</v>
      </c>
      <c r="M5892" s="82" t="str">
        <f>"Q"&amp;" "&amp;VLOOKUP(pro[[#This Row],[Period]],Mapping!A:B,2,0)</f>
        <v>Q 2</v>
      </c>
      <c r="N5892"/>
    </row>
    <row r="5893" spans="1:14" ht="11.25" customHeight="1" x14ac:dyDescent="0.2">
      <c r="A5893" s="42" t="s">
        <v>5</v>
      </c>
      <c r="B5893" s="44" t="s">
        <v>19</v>
      </c>
      <c r="C5893" s="44" t="s">
        <v>57</v>
      </c>
      <c r="D5893" s="43">
        <v>481721.40799999994</v>
      </c>
      <c r="E5893" s="43">
        <v>-38541.782999999996</v>
      </c>
      <c r="F5893" s="45">
        <v>-73010</v>
      </c>
      <c r="G5893" s="45">
        <v>-28400</v>
      </c>
      <c r="H5893" s="45">
        <v>-87940</v>
      </c>
      <c r="I5893" s="55">
        <f>pro[[#This Row],[Admin expenses 3]]+pro[[#This Row],[Admin expenses 2]]+pro[[#This Row],[Admin expenses 1]]+pro[[#This Row],[COGS]]</f>
        <v>-227891.783</v>
      </c>
      <c r="J5893" s="55">
        <f>pro[[#This Row],[Revenue]]+pro[[#This Row],[AdminExp]]</f>
        <v>253829.62499999994</v>
      </c>
      <c r="K5893" s="83">
        <f>pro[[#This Row],[Profit]]/pro[[#This Row],[Revenue]]</f>
        <v>0.52692203581701724</v>
      </c>
      <c r="L5893" s="56">
        <f t="shared" si="92"/>
        <v>6</v>
      </c>
      <c r="M5893" s="82" t="str">
        <f>"Q"&amp;" "&amp;VLOOKUP(pro[[#This Row],[Period]],Mapping!A:B,2,0)</f>
        <v>Q 2</v>
      </c>
      <c r="N5893"/>
    </row>
    <row r="5894" spans="1:14" ht="11.25" customHeight="1" x14ac:dyDescent="0.2">
      <c r="A5894" s="42" t="s">
        <v>5</v>
      </c>
      <c r="B5894" s="44" t="s">
        <v>19</v>
      </c>
      <c r="C5894" s="44" t="s">
        <v>57</v>
      </c>
      <c r="D5894" s="43">
        <v>377051.55599999992</v>
      </c>
      <c r="E5894" s="43">
        <v>-22717.883999999998</v>
      </c>
      <c r="F5894" s="45">
        <v>-76540</v>
      </c>
      <c r="G5894" s="45">
        <v>-65470</v>
      </c>
      <c r="H5894" s="45">
        <v>-101750</v>
      </c>
      <c r="I5894" s="55">
        <f>pro[[#This Row],[Admin expenses 3]]+pro[[#This Row],[Admin expenses 2]]+pro[[#This Row],[Admin expenses 1]]+pro[[#This Row],[COGS]]</f>
        <v>-266477.88400000002</v>
      </c>
      <c r="J5894" s="55">
        <f>pro[[#This Row],[Revenue]]+pro[[#This Row],[AdminExp]]</f>
        <v>110573.6719999999</v>
      </c>
      <c r="K5894" s="83">
        <f>pro[[#This Row],[Profit]]/pro[[#This Row],[Revenue]]</f>
        <v>0.29325876061362793</v>
      </c>
      <c r="L5894" s="56">
        <f t="shared" si="92"/>
        <v>6</v>
      </c>
      <c r="M5894" s="82" t="str">
        <f>"Q"&amp;" "&amp;VLOOKUP(pro[[#This Row],[Period]],Mapping!A:B,2,0)</f>
        <v>Q 2</v>
      </c>
      <c r="N5894"/>
    </row>
    <row r="5895" spans="1:14" ht="11.25" customHeight="1" x14ac:dyDescent="0.2">
      <c r="A5895" s="42" t="s">
        <v>5</v>
      </c>
      <c r="B5895" s="44" t="s">
        <v>19</v>
      </c>
      <c r="C5895" s="44" t="s">
        <v>57</v>
      </c>
      <c r="D5895" s="43">
        <v>194518.8</v>
      </c>
      <c r="E5895" s="43">
        <v>-15576.609999999999</v>
      </c>
      <c r="F5895" s="45">
        <v>-92320</v>
      </c>
      <c r="G5895" s="45">
        <v>-74420</v>
      </c>
      <c r="H5895" s="45">
        <v>-63210</v>
      </c>
      <c r="I5895" s="55">
        <f>pro[[#This Row],[Admin expenses 3]]+pro[[#This Row],[Admin expenses 2]]+pro[[#This Row],[Admin expenses 1]]+pro[[#This Row],[COGS]]</f>
        <v>-245526.61</v>
      </c>
      <c r="J5895" s="55">
        <f>pro[[#This Row],[Revenue]]+pro[[#This Row],[AdminExp]]</f>
        <v>-51007.81</v>
      </c>
      <c r="K5895" s="83">
        <f>pro[[#This Row],[Profit]]/pro[[#This Row],[Revenue]]</f>
        <v>-0.2622256049286753</v>
      </c>
      <c r="L5895" s="56">
        <f t="shared" si="92"/>
        <v>6</v>
      </c>
      <c r="M5895" s="82" t="str">
        <f>"Q"&amp;" "&amp;VLOOKUP(pro[[#This Row],[Period]],Mapping!A:B,2,0)</f>
        <v>Q 2</v>
      </c>
      <c r="N5895"/>
    </row>
    <row r="5896" spans="1:14" ht="11.25" customHeight="1" x14ac:dyDescent="0.2">
      <c r="A5896" s="42" t="s">
        <v>5</v>
      </c>
      <c r="B5896" s="44" t="s">
        <v>19</v>
      </c>
      <c r="C5896" s="44" t="s">
        <v>57</v>
      </c>
      <c r="D5896" s="43">
        <v>577650.24800000002</v>
      </c>
      <c r="E5896" s="43">
        <v>-28586.481</v>
      </c>
      <c r="F5896" s="45">
        <v>-106230</v>
      </c>
      <c r="G5896" s="45">
        <v>-23710</v>
      </c>
      <c r="H5896" s="45">
        <v>-25610</v>
      </c>
      <c r="I5896" s="55">
        <f>pro[[#This Row],[Admin expenses 3]]+pro[[#This Row],[Admin expenses 2]]+pro[[#This Row],[Admin expenses 1]]+pro[[#This Row],[COGS]]</f>
        <v>-184136.481</v>
      </c>
      <c r="J5896" s="55">
        <f>pro[[#This Row],[Revenue]]+pro[[#This Row],[AdminExp]]</f>
        <v>393513.76699999999</v>
      </c>
      <c r="K5896" s="83">
        <f>pro[[#This Row],[Profit]]/pro[[#This Row],[Revenue]]</f>
        <v>0.68123188445337601</v>
      </c>
      <c r="L5896" s="56">
        <f t="shared" si="92"/>
        <v>6</v>
      </c>
      <c r="M5896" s="82" t="str">
        <f>"Q"&amp;" "&amp;VLOOKUP(pro[[#This Row],[Period]],Mapping!A:B,2,0)</f>
        <v>Q 2</v>
      </c>
      <c r="N5896"/>
    </row>
    <row r="5897" spans="1:14" ht="11.25" customHeight="1" x14ac:dyDescent="0.2">
      <c r="A5897" s="42" t="s">
        <v>5</v>
      </c>
      <c r="B5897" s="44" t="s">
        <v>19</v>
      </c>
      <c r="C5897" s="44" t="s">
        <v>57</v>
      </c>
      <c r="D5897" s="43">
        <v>-23602.165999999997</v>
      </c>
      <c r="E5897" s="43">
        <v>1209.18</v>
      </c>
      <c r="F5897" s="45">
        <v>-91040</v>
      </c>
      <c r="G5897" s="45">
        <v>-23480</v>
      </c>
      <c r="H5897" s="45">
        <v>-77820</v>
      </c>
      <c r="I5897" s="55">
        <f>pro[[#This Row],[Admin expenses 3]]+pro[[#This Row],[Admin expenses 2]]+pro[[#This Row],[Admin expenses 1]]+pro[[#This Row],[COGS]]</f>
        <v>-191130.82</v>
      </c>
      <c r="J5897" s="55">
        <f>pro[[#This Row],[Revenue]]+pro[[#This Row],[AdminExp]]</f>
        <v>-214732.986</v>
      </c>
      <c r="K5897" s="83">
        <f>pro[[#This Row],[Profit]]/pro[[#This Row],[Revenue]]</f>
        <v>9.0980203257616274</v>
      </c>
      <c r="L5897" s="56">
        <f t="shared" si="92"/>
        <v>6</v>
      </c>
      <c r="M5897" s="82" t="str">
        <f>"Q"&amp;" "&amp;VLOOKUP(pro[[#This Row],[Period]],Mapping!A:B,2,0)</f>
        <v>Q 2</v>
      </c>
      <c r="N5897"/>
    </row>
    <row r="5898" spans="1:14" ht="11.25" customHeight="1" x14ac:dyDescent="0.2">
      <c r="A5898" s="42" t="s">
        <v>5</v>
      </c>
      <c r="B5898" s="44" t="s">
        <v>19</v>
      </c>
      <c r="C5898" s="44" t="s">
        <v>57</v>
      </c>
      <c r="D5898" s="43">
        <v>386544.97699999996</v>
      </c>
      <c r="E5898" s="43">
        <v>-23843.714999999997</v>
      </c>
      <c r="F5898" s="45">
        <v>-86030</v>
      </c>
      <c r="G5898" s="45">
        <v>-106180</v>
      </c>
      <c r="H5898" s="45">
        <v>-84990</v>
      </c>
      <c r="I5898" s="55">
        <f>pro[[#This Row],[Admin expenses 3]]+pro[[#This Row],[Admin expenses 2]]+pro[[#This Row],[Admin expenses 1]]+pro[[#This Row],[COGS]]</f>
        <v>-301043.71499999997</v>
      </c>
      <c r="J5898" s="55">
        <f>pro[[#This Row],[Revenue]]+pro[[#This Row],[AdminExp]]</f>
        <v>85501.261999999988</v>
      </c>
      <c r="K5898" s="83">
        <f>pro[[#This Row],[Profit]]/pro[[#This Row],[Revenue]]</f>
        <v>0.22119356630522197</v>
      </c>
      <c r="L5898" s="56">
        <f t="shared" si="92"/>
        <v>6</v>
      </c>
      <c r="M5898" s="82" t="str">
        <f>"Q"&amp;" "&amp;VLOOKUP(pro[[#This Row],[Period]],Mapping!A:B,2,0)</f>
        <v>Q 2</v>
      </c>
      <c r="N5898"/>
    </row>
    <row r="5899" spans="1:14" ht="11.25" customHeight="1" x14ac:dyDescent="0.2">
      <c r="A5899" s="42" t="s">
        <v>5</v>
      </c>
      <c r="B5899" s="44" t="s">
        <v>19</v>
      </c>
      <c r="C5899" s="44" t="s">
        <v>57</v>
      </c>
      <c r="D5899" s="43">
        <v>245897.95299999998</v>
      </c>
      <c r="E5899" s="43">
        <v>-384707.52600000001</v>
      </c>
      <c r="F5899" s="45">
        <v>-65340</v>
      </c>
      <c r="G5899" s="45">
        <v>-26770</v>
      </c>
      <c r="H5899" s="45">
        <v>-77490</v>
      </c>
      <c r="I5899" s="55">
        <f>pro[[#This Row],[Admin expenses 3]]+pro[[#This Row],[Admin expenses 2]]+pro[[#This Row],[Admin expenses 1]]+pro[[#This Row],[COGS]]</f>
        <v>-554307.52600000007</v>
      </c>
      <c r="J5899" s="55">
        <f>pro[[#This Row],[Revenue]]+pro[[#This Row],[AdminExp]]</f>
        <v>-308409.57300000009</v>
      </c>
      <c r="K5899" s="83">
        <f>pro[[#This Row],[Profit]]/pro[[#This Row],[Revenue]]</f>
        <v>-1.254217732345255</v>
      </c>
      <c r="L5899" s="56">
        <f t="shared" si="92"/>
        <v>6</v>
      </c>
      <c r="M5899" s="82" t="str">
        <f>"Q"&amp;" "&amp;VLOOKUP(pro[[#This Row],[Period]],Mapping!A:B,2,0)</f>
        <v>Q 2</v>
      </c>
      <c r="N5899"/>
    </row>
    <row r="5900" spans="1:14" ht="11.25" customHeight="1" x14ac:dyDescent="0.2">
      <c r="A5900" s="42" t="s">
        <v>5</v>
      </c>
      <c r="B5900" s="44" t="s">
        <v>19</v>
      </c>
      <c r="C5900" s="44" t="s">
        <v>57</v>
      </c>
      <c r="D5900" s="43">
        <v>246244.13800000001</v>
      </c>
      <c r="E5900" s="43">
        <v>-384707.52600000001</v>
      </c>
      <c r="F5900" s="45">
        <v>-107820</v>
      </c>
      <c r="G5900" s="45">
        <v>-95170</v>
      </c>
      <c r="H5900" s="45">
        <v>-58340</v>
      </c>
      <c r="I5900" s="55">
        <f>pro[[#This Row],[Admin expenses 3]]+pro[[#This Row],[Admin expenses 2]]+pro[[#This Row],[Admin expenses 1]]+pro[[#This Row],[COGS]]</f>
        <v>-646037.52600000007</v>
      </c>
      <c r="J5900" s="55">
        <f>pro[[#This Row],[Revenue]]+pro[[#This Row],[AdminExp]]</f>
        <v>-399793.38800000004</v>
      </c>
      <c r="K5900" s="83">
        <f>pro[[#This Row],[Profit]]/pro[[#This Row],[Revenue]]</f>
        <v>-1.62356509782174</v>
      </c>
      <c r="L5900" s="56">
        <f t="shared" si="92"/>
        <v>6</v>
      </c>
      <c r="M5900" s="82" t="str">
        <f>"Q"&amp;" "&amp;VLOOKUP(pro[[#This Row],[Period]],Mapping!A:B,2,0)</f>
        <v>Q 2</v>
      </c>
      <c r="N5900"/>
    </row>
    <row r="5901" spans="1:14" ht="11.25" customHeight="1" x14ac:dyDescent="0.2">
      <c r="A5901" s="42" t="s">
        <v>5</v>
      </c>
      <c r="B5901" s="44" t="s">
        <v>19</v>
      </c>
      <c r="C5901" s="44" t="s">
        <v>57</v>
      </c>
      <c r="D5901" s="43">
        <v>-123308.89899999999</v>
      </c>
      <c r="E5901" s="43">
        <v>201724.18699999998</v>
      </c>
      <c r="F5901" s="45">
        <v>-83990</v>
      </c>
      <c r="G5901" s="45">
        <v>-28260</v>
      </c>
      <c r="H5901" s="45">
        <v>-14660</v>
      </c>
      <c r="I5901" s="55">
        <f>pro[[#This Row],[Admin expenses 3]]+pro[[#This Row],[Admin expenses 2]]+pro[[#This Row],[Admin expenses 1]]+pro[[#This Row],[COGS]]</f>
        <v>74814.186999999976</v>
      </c>
      <c r="J5901" s="55">
        <f>pro[[#This Row],[Revenue]]+pro[[#This Row],[AdminExp]]</f>
        <v>-48494.712000000014</v>
      </c>
      <c r="K5901" s="83">
        <f>pro[[#This Row],[Profit]]/pro[[#This Row],[Revenue]]</f>
        <v>0.39327828237279144</v>
      </c>
      <c r="L5901" s="56">
        <f t="shared" si="92"/>
        <v>6</v>
      </c>
      <c r="M5901" s="82" t="str">
        <f>"Q"&amp;" "&amp;VLOOKUP(pro[[#This Row],[Period]],Mapping!A:B,2,0)</f>
        <v>Q 2</v>
      </c>
      <c r="N5901"/>
    </row>
    <row r="5902" spans="1:14" ht="11.25" customHeight="1" x14ac:dyDescent="0.2">
      <c r="A5902" s="42" t="s">
        <v>5</v>
      </c>
      <c r="B5902" s="44" t="s">
        <v>19</v>
      </c>
      <c r="C5902" s="44" t="s">
        <v>57</v>
      </c>
      <c r="D5902" s="43">
        <v>122648.4</v>
      </c>
      <c r="E5902" s="43">
        <v>-201242.55199999997</v>
      </c>
      <c r="F5902" s="45">
        <v>-67530</v>
      </c>
      <c r="G5902" s="45">
        <v>-39040</v>
      </c>
      <c r="H5902" s="45">
        <v>-78460</v>
      </c>
      <c r="I5902" s="55">
        <f>pro[[#This Row],[Admin expenses 3]]+pro[[#This Row],[Admin expenses 2]]+pro[[#This Row],[Admin expenses 1]]+pro[[#This Row],[COGS]]</f>
        <v>-386272.55199999997</v>
      </c>
      <c r="J5902" s="55">
        <f>pro[[#This Row],[Revenue]]+pro[[#This Row],[AdminExp]]</f>
        <v>-263624.152</v>
      </c>
      <c r="K5902" s="83">
        <f>pro[[#This Row],[Profit]]/pro[[#This Row],[Revenue]]</f>
        <v>-2.1494300129475805</v>
      </c>
      <c r="L5902" s="56">
        <f t="shared" si="92"/>
        <v>6</v>
      </c>
      <c r="M5902" s="82" t="str">
        <f>"Q"&amp;" "&amp;VLOOKUP(pro[[#This Row],[Period]],Mapping!A:B,2,0)</f>
        <v>Q 2</v>
      </c>
      <c r="N5902"/>
    </row>
    <row r="5903" spans="1:14" ht="11.25" customHeight="1" x14ac:dyDescent="0.2">
      <c r="A5903" s="42" t="s">
        <v>5</v>
      </c>
      <c r="B5903" s="44" t="s">
        <v>19</v>
      </c>
      <c r="C5903" s="44" t="s">
        <v>57</v>
      </c>
      <c r="D5903" s="43">
        <v>611803.40899999999</v>
      </c>
      <c r="E5903" s="43">
        <v>-1008620.9349999999</v>
      </c>
      <c r="F5903" s="45">
        <v>-91320</v>
      </c>
      <c r="G5903" s="45">
        <v>-87790</v>
      </c>
      <c r="H5903" s="45">
        <v>-43140</v>
      </c>
      <c r="I5903" s="55">
        <f>pro[[#This Row],[Admin expenses 3]]+pro[[#This Row],[Admin expenses 2]]+pro[[#This Row],[Admin expenses 1]]+pro[[#This Row],[COGS]]</f>
        <v>-1230870.9350000001</v>
      </c>
      <c r="J5903" s="55">
        <f>pro[[#This Row],[Revenue]]+pro[[#This Row],[AdminExp]]</f>
        <v>-619067.52600000007</v>
      </c>
      <c r="K5903" s="83">
        <f>pro[[#This Row],[Profit]]/pro[[#This Row],[Revenue]]</f>
        <v>-1.0118732862438171</v>
      </c>
      <c r="L5903" s="56">
        <f t="shared" si="92"/>
        <v>6</v>
      </c>
      <c r="M5903" s="82" t="str">
        <f>"Q"&amp;" "&amp;VLOOKUP(pro[[#This Row],[Period]],Mapping!A:B,2,0)</f>
        <v>Q 2</v>
      </c>
      <c r="N5903"/>
    </row>
    <row r="5904" spans="1:14" ht="11.25" customHeight="1" x14ac:dyDescent="0.2">
      <c r="A5904" s="42" t="s">
        <v>5</v>
      </c>
      <c r="B5904" s="44" t="s">
        <v>19</v>
      </c>
      <c r="C5904" s="44" t="s">
        <v>57</v>
      </c>
      <c r="D5904" s="43">
        <v>108587.25499999999</v>
      </c>
      <c r="E5904" s="43">
        <v>-19773.095999999998</v>
      </c>
      <c r="F5904" s="45">
        <v>-96720</v>
      </c>
      <c r="G5904" s="45">
        <v>-51420</v>
      </c>
      <c r="H5904" s="45">
        <v>-55190</v>
      </c>
      <c r="I5904" s="55">
        <f>pro[[#This Row],[Admin expenses 3]]+pro[[#This Row],[Admin expenses 2]]+pro[[#This Row],[Admin expenses 1]]+pro[[#This Row],[COGS]]</f>
        <v>-223103.09599999999</v>
      </c>
      <c r="J5904" s="55">
        <f>pro[[#This Row],[Revenue]]+pro[[#This Row],[AdminExp]]</f>
        <v>-114515.841</v>
      </c>
      <c r="K5904" s="83">
        <f>pro[[#This Row],[Profit]]/pro[[#This Row],[Revenue]]</f>
        <v>-1.0545974387141475</v>
      </c>
      <c r="L5904" s="56">
        <f t="shared" si="92"/>
        <v>6</v>
      </c>
      <c r="M5904" s="82" t="str">
        <f>"Q"&amp;" "&amp;VLOOKUP(pro[[#This Row],[Period]],Mapping!A:B,2,0)</f>
        <v>Q 2</v>
      </c>
      <c r="N5904"/>
    </row>
    <row r="5905" spans="1:14" ht="11.25" customHeight="1" x14ac:dyDescent="0.2">
      <c r="A5905" s="42" t="s">
        <v>5</v>
      </c>
      <c r="B5905" s="44" t="s">
        <v>19</v>
      </c>
      <c r="C5905" s="44" t="s">
        <v>57</v>
      </c>
      <c r="D5905" s="43">
        <v>40837.608</v>
      </c>
      <c r="E5905" s="43">
        <v>-28441.91</v>
      </c>
      <c r="F5905" s="45">
        <v>-13710</v>
      </c>
      <c r="G5905" s="45">
        <v>-27180</v>
      </c>
      <c r="H5905" s="45">
        <v>-28350</v>
      </c>
      <c r="I5905" s="55">
        <f>pro[[#This Row],[Admin expenses 3]]+pro[[#This Row],[Admin expenses 2]]+pro[[#This Row],[Admin expenses 1]]+pro[[#This Row],[COGS]]</f>
        <v>-97681.91</v>
      </c>
      <c r="J5905" s="55">
        <f>pro[[#This Row],[Revenue]]+pro[[#This Row],[AdminExp]]</f>
        <v>-56844.302000000003</v>
      </c>
      <c r="K5905" s="83">
        <f>pro[[#This Row],[Profit]]/pro[[#This Row],[Revenue]]</f>
        <v>-1.3919596368132041</v>
      </c>
      <c r="L5905" s="56">
        <f t="shared" si="92"/>
        <v>6</v>
      </c>
      <c r="M5905" s="82" t="str">
        <f>"Q"&amp;" "&amp;VLOOKUP(pro[[#This Row],[Period]],Mapping!A:B,2,0)</f>
        <v>Q 2</v>
      </c>
      <c r="N5905"/>
    </row>
    <row r="5906" spans="1:14" ht="11.25" customHeight="1" x14ac:dyDescent="0.2">
      <c r="A5906" s="42" t="s">
        <v>5</v>
      </c>
      <c r="B5906" s="44" t="s">
        <v>19</v>
      </c>
      <c r="C5906" s="44" t="s">
        <v>57</v>
      </c>
      <c r="D5906" s="43">
        <v>280405.60800000001</v>
      </c>
      <c r="E5906" s="43">
        <v>-163142.27299999999</v>
      </c>
      <c r="F5906" s="45">
        <v>-103480</v>
      </c>
      <c r="G5906" s="45">
        <v>-80480</v>
      </c>
      <c r="H5906" s="45">
        <v>-76440</v>
      </c>
      <c r="I5906" s="55">
        <f>pro[[#This Row],[Admin expenses 3]]+pro[[#This Row],[Admin expenses 2]]+pro[[#This Row],[Admin expenses 1]]+pro[[#This Row],[COGS]]</f>
        <v>-423542.27299999999</v>
      </c>
      <c r="J5906" s="55">
        <f>pro[[#This Row],[Revenue]]+pro[[#This Row],[AdminExp]]</f>
        <v>-143136.66499999998</v>
      </c>
      <c r="K5906" s="83">
        <f>pro[[#This Row],[Profit]]/pro[[#This Row],[Revenue]]</f>
        <v>-0.51046291841638192</v>
      </c>
      <c r="L5906" s="56">
        <f t="shared" si="92"/>
        <v>6</v>
      </c>
      <c r="M5906" s="82" t="str">
        <f>"Q"&amp;" "&amp;VLOOKUP(pro[[#This Row],[Period]],Mapping!A:B,2,0)</f>
        <v>Q 2</v>
      </c>
      <c r="N5906"/>
    </row>
    <row r="5907" spans="1:14" ht="11.25" customHeight="1" x14ac:dyDescent="0.2">
      <c r="A5907" s="42" t="s">
        <v>5</v>
      </c>
      <c r="B5907" s="44" t="s">
        <v>19</v>
      </c>
      <c r="C5907" s="44" t="s">
        <v>57</v>
      </c>
      <c r="D5907" s="43">
        <v>128788.961</v>
      </c>
      <c r="E5907" s="43">
        <v>-77780.352999999988</v>
      </c>
      <c r="F5907" s="45">
        <v>-80920</v>
      </c>
      <c r="G5907" s="45">
        <v>-35390</v>
      </c>
      <c r="H5907" s="45">
        <v>-94360</v>
      </c>
      <c r="I5907" s="55">
        <f>pro[[#This Row],[Admin expenses 3]]+pro[[#This Row],[Admin expenses 2]]+pro[[#This Row],[Admin expenses 1]]+pro[[#This Row],[COGS]]</f>
        <v>-288450.353</v>
      </c>
      <c r="J5907" s="55">
        <f>pro[[#This Row],[Revenue]]+pro[[#This Row],[AdminExp]]</f>
        <v>-159661.39199999999</v>
      </c>
      <c r="K5907" s="83">
        <f>pro[[#This Row],[Profit]]/pro[[#This Row],[Revenue]]</f>
        <v>-1.2397133322630034</v>
      </c>
      <c r="L5907" s="56">
        <f t="shared" si="92"/>
        <v>6</v>
      </c>
      <c r="M5907" s="82" t="str">
        <f>"Q"&amp;" "&amp;VLOOKUP(pro[[#This Row],[Period]],Mapping!A:B,2,0)</f>
        <v>Q 2</v>
      </c>
      <c r="N5907"/>
    </row>
    <row r="5908" spans="1:14" ht="11.25" customHeight="1" x14ac:dyDescent="0.2">
      <c r="A5908" s="42" t="s">
        <v>5</v>
      </c>
      <c r="B5908" s="44" t="s">
        <v>19</v>
      </c>
      <c r="C5908" s="44" t="s">
        <v>57</v>
      </c>
      <c r="D5908" s="43">
        <v>61065.353999999999</v>
      </c>
      <c r="E5908" s="43">
        <v>-59532.514999999992</v>
      </c>
      <c r="F5908" s="45">
        <v>-41540</v>
      </c>
      <c r="G5908" s="45">
        <v>-85860</v>
      </c>
      <c r="H5908" s="45">
        <v>-81690</v>
      </c>
      <c r="I5908" s="55">
        <f>pro[[#This Row],[Admin expenses 3]]+pro[[#This Row],[Admin expenses 2]]+pro[[#This Row],[Admin expenses 1]]+pro[[#This Row],[COGS]]</f>
        <v>-268622.51500000001</v>
      </c>
      <c r="J5908" s="55">
        <f>pro[[#This Row],[Revenue]]+pro[[#This Row],[AdminExp]]</f>
        <v>-207557.16100000002</v>
      </c>
      <c r="K5908" s="83">
        <f>pro[[#This Row],[Profit]]/pro[[#This Row],[Revenue]]</f>
        <v>-3.3989348690257333</v>
      </c>
      <c r="L5908" s="56">
        <f t="shared" si="92"/>
        <v>6</v>
      </c>
      <c r="M5908" s="82" t="str">
        <f>"Q"&amp;" "&amp;VLOOKUP(pro[[#This Row],[Period]],Mapping!A:B,2,0)</f>
        <v>Q 2</v>
      </c>
      <c r="N5908"/>
    </row>
    <row r="5909" spans="1:14" ht="11.25" customHeight="1" x14ac:dyDescent="0.2">
      <c r="A5909" s="42" t="s">
        <v>5</v>
      </c>
      <c r="B5909" s="44" t="s">
        <v>19</v>
      </c>
      <c r="C5909" s="44" t="s">
        <v>57</v>
      </c>
      <c r="D5909" s="43">
        <v>28704.837</v>
      </c>
      <c r="E5909" s="43">
        <v>-16115.252999999999</v>
      </c>
      <c r="F5909" s="45">
        <v>-30460</v>
      </c>
      <c r="G5909" s="45">
        <v>-77360</v>
      </c>
      <c r="H5909" s="45">
        <v>-100470</v>
      </c>
      <c r="I5909" s="55">
        <f>pro[[#This Row],[Admin expenses 3]]+pro[[#This Row],[Admin expenses 2]]+pro[[#This Row],[Admin expenses 1]]+pro[[#This Row],[COGS]]</f>
        <v>-224405.253</v>
      </c>
      <c r="J5909" s="55">
        <f>pro[[#This Row],[Revenue]]+pro[[#This Row],[AdminExp]]</f>
        <v>-195700.416</v>
      </c>
      <c r="K5909" s="83">
        <f>pro[[#This Row],[Profit]]/pro[[#This Row],[Revenue]]</f>
        <v>-6.817680797142307</v>
      </c>
      <c r="L5909" s="56">
        <f t="shared" si="92"/>
        <v>6</v>
      </c>
      <c r="M5909" s="82" t="str">
        <f>"Q"&amp;" "&amp;VLOOKUP(pro[[#This Row],[Period]],Mapping!A:B,2,0)</f>
        <v>Q 2</v>
      </c>
      <c r="N5909"/>
    </row>
    <row r="5910" spans="1:14" ht="11.25" customHeight="1" x14ac:dyDescent="0.2">
      <c r="A5910" s="42" t="s">
        <v>5</v>
      </c>
      <c r="B5910" s="44" t="s">
        <v>19</v>
      </c>
      <c r="C5910" s="44" t="s">
        <v>57</v>
      </c>
      <c r="D5910" s="43">
        <v>31004.588999999996</v>
      </c>
      <c r="E5910" s="43">
        <v>-17620.001</v>
      </c>
      <c r="F5910" s="45">
        <v>-15560</v>
      </c>
      <c r="G5910" s="45">
        <v>-50730</v>
      </c>
      <c r="H5910" s="45">
        <v>-14930</v>
      </c>
      <c r="I5910" s="55">
        <f>pro[[#This Row],[Admin expenses 3]]+pro[[#This Row],[Admin expenses 2]]+pro[[#This Row],[Admin expenses 1]]+pro[[#This Row],[COGS]]</f>
        <v>-98840.001000000004</v>
      </c>
      <c r="J5910" s="55">
        <f>pro[[#This Row],[Revenue]]+pro[[#This Row],[AdminExp]]</f>
        <v>-67835.412000000011</v>
      </c>
      <c r="K5910" s="83">
        <f>pro[[#This Row],[Profit]]/pro[[#This Row],[Revenue]]</f>
        <v>-2.187915214744502</v>
      </c>
      <c r="L5910" s="56">
        <f t="shared" si="92"/>
        <v>6</v>
      </c>
      <c r="M5910" s="82" t="str">
        <f>"Q"&amp;" "&amp;VLOOKUP(pro[[#This Row],[Period]],Mapping!A:B,2,0)</f>
        <v>Q 2</v>
      </c>
      <c r="N5910"/>
    </row>
    <row r="5911" spans="1:14" ht="11.25" customHeight="1" x14ac:dyDescent="0.2">
      <c r="A5911" s="42" t="s">
        <v>5</v>
      </c>
      <c r="B5911" s="44" t="s">
        <v>19</v>
      </c>
      <c r="C5911" s="44" t="s">
        <v>57</v>
      </c>
      <c r="D5911" s="43">
        <v>29872.234</v>
      </c>
      <c r="E5911" s="43">
        <v>-29942.597999999998</v>
      </c>
      <c r="F5911" s="45">
        <v>-104430</v>
      </c>
      <c r="G5911" s="45">
        <v>-92400</v>
      </c>
      <c r="H5911" s="45">
        <v>-81550</v>
      </c>
      <c r="I5911" s="55">
        <f>pro[[#This Row],[Admin expenses 3]]+pro[[#This Row],[Admin expenses 2]]+pro[[#This Row],[Admin expenses 1]]+pro[[#This Row],[COGS]]</f>
        <v>-308322.598</v>
      </c>
      <c r="J5911" s="55">
        <f>pro[[#This Row],[Revenue]]+pro[[#This Row],[AdminExp]]</f>
        <v>-278450.364</v>
      </c>
      <c r="K5911" s="83">
        <f>pro[[#This Row],[Profit]]/pro[[#This Row],[Revenue]]</f>
        <v>-9.3213773030835263</v>
      </c>
      <c r="L5911" s="56">
        <f t="shared" si="92"/>
        <v>6</v>
      </c>
      <c r="M5911" s="82" t="str">
        <f>"Q"&amp;" "&amp;VLOOKUP(pro[[#This Row],[Period]],Mapping!A:B,2,0)</f>
        <v>Q 2</v>
      </c>
      <c r="N5911"/>
    </row>
    <row r="5912" spans="1:14" ht="11.25" customHeight="1" x14ac:dyDescent="0.2">
      <c r="A5912" s="42" t="s">
        <v>5</v>
      </c>
      <c r="B5912" s="44" t="s">
        <v>19</v>
      </c>
      <c r="C5912" s="44" t="s">
        <v>57</v>
      </c>
      <c r="D5912" s="43">
        <v>20971.425999999999</v>
      </c>
      <c r="E5912" s="43">
        <v>-7262.646999999999</v>
      </c>
      <c r="F5912" s="45">
        <v>-75600</v>
      </c>
      <c r="G5912" s="45">
        <v>-91540</v>
      </c>
      <c r="H5912" s="45">
        <v>-76820</v>
      </c>
      <c r="I5912" s="55">
        <f>pro[[#This Row],[Admin expenses 3]]+pro[[#This Row],[Admin expenses 2]]+pro[[#This Row],[Admin expenses 1]]+pro[[#This Row],[COGS]]</f>
        <v>-251222.647</v>
      </c>
      <c r="J5912" s="55">
        <f>pro[[#This Row],[Revenue]]+pro[[#This Row],[AdminExp]]</f>
        <v>-230251.22099999999</v>
      </c>
      <c r="K5912" s="83">
        <f>pro[[#This Row],[Profit]]/pro[[#This Row],[Revenue]]</f>
        <v>-10.979283001546962</v>
      </c>
      <c r="L5912" s="56">
        <f t="shared" si="92"/>
        <v>6</v>
      </c>
      <c r="M5912" s="82" t="str">
        <f>"Q"&amp;" "&amp;VLOOKUP(pro[[#This Row],[Period]],Mapping!A:B,2,0)</f>
        <v>Q 2</v>
      </c>
      <c r="N5912"/>
    </row>
    <row r="5913" spans="1:14" ht="11.25" customHeight="1" x14ac:dyDescent="0.2">
      <c r="A5913" s="42" t="s">
        <v>5</v>
      </c>
      <c r="B5913" s="44" t="s">
        <v>19</v>
      </c>
      <c r="C5913" s="44" t="s">
        <v>57</v>
      </c>
      <c r="D5913" s="43">
        <v>50938.712999999996</v>
      </c>
      <c r="E5913" s="43">
        <v>-26626.102999999999</v>
      </c>
      <c r="F5913" s="45">
        <v>-103180</v>
      </c>
      <c r="G5913" s="45">
        <v>-93190</v>
      </c>
      <c r="H5913" s="45">
        <v>-55760</v>
      </c>
      <c r="I5913" s="55">
        <f>pro[[#This Row],[Admin expenses 3]]+pro[[#This Row],[Admin expenses 2]]+pro[[#This Row],[Admin expenses 1]]+pro[[#This Row],[COGS]]</f>
        <v>-278756.103</v>
      </c>
      <c r="J5913" s="55">
        <f>pro[[#This Row],[Revenue]]+pro[[#This Row],[AdminExp]]</f>
        <v>-227817.39</v>
      </c>
      <c r="K5913" s="83">
        <f>pro[[#This Row],[Profit]]/pro[[#This Row],[Revenue]]</f>
        <v>-4.4723821349785577</v>
      </c>
      <c r="L5913" s="56">
        <f t="shared" si="92"/>
        <v>6</v>
      </c>
      <c r="M5913" s="82" t="str">
        <f>"Q"&amp;" "&amp;VLOOKUP(pro[[#This Row],[Period]],Mapping!A:B,2,0)</f>
        <v>Q 2</v>
      </c>
      <c r="N5913"/>
    </row>
    <row r="5914" spans="1:14" ht="11.25" customHeight="1" x14ac:dyDescent="0.2">
      <c r="A5914" s="42" t="s">
        <v>5</v>
      </c>
      <c r="B5914" s="44" t="s">
        <v>19</v>
      </c>
      <c r="C5914" s="44" t="s">
        <v>57</v>
      </c>
      <c r="D5914" s="43">
        <v>19644.037</v>
      </c>
      <c r="E5914" s="43">
        <v>-10686.388999999999</v>
      </c>
      <c r="F5914" s="45">
        <v>-24240</v>
      </c>
      <c r="G5914" s="45">
        <v>-66270</v>
      </c>
      <c r="H5914" s="45">
        <v>-17730</v>
      </c>
      <c r="I5914" s="55">
        <f>pro[[#This Row],[Admin expenses 3]]+pro[[#This Row],[Admin expenses 2]]+pro[[#This Row],[Admin expenses 1]]+pro[[#This Row],[COGS]]</f>
        <v>-118926.389</v>
      </c>
      <c r="J5914" s="55">
        <f>pro[[#This Row],[Revenue]]+pro[[#This Row],[AdminExp]]</f>
        <v>-99282.351999999999</v>
      </c>
      <c r="K5914" s="83">
        <f>pro[[#This Row],[Profit]]/pro[[#This Row],[Revenue]]</f>
        <v>-5.0540707085819481</v>
      </c>
      <c r="L5914" s="56">
        <f t="shared" si="92"/>
        <v>6</v>
      </c>
      <c r="M5914" s="82" t="str">
        <f>"Q"&amp;" "&amp;VLOOKUP(pro[[#This Row],[Period]],Mapping!A:B,2,0)</f>
        <v>Q 2</v>
      </c>
      <c r="N5914"/>
    </row>
    <row r="5915" spans="1:14" ht="11.25" customHeight="1" x14ac:dyDescent="0.2">
      <c r="A5915" s="42" t="s">
        <v>5</v>
      </c>
      <c r="B5915" s="44" t="s">
        <v>19</v>
      </c>
      <c r="C5915" s="44" t="s">
        <v>58</v>
      </c>
      <c r="D5915" s="43">
        <v>35302.532999999996</v>
      </c>
      <c r="E5915" s="43">
        <v>-18833.843000000001</v>
      </c>
      <c r="F5915" s="45">
        <v>-108180</v>
      </c>
      <c r="G5915" s="45">
        <v>-41910</v>
      </c>
      <c r="H5915" s="45">
        <v>-14640</v>
      </c>
      <c r="I5915" s="55">
        <f>pro[[#This Row],[Admin expenses 3]]+pro[[#This Row],[Admin expenses 2]]+pro[[#This Row],[Admin expenses 1]]+pro[[#This Row],[COGS]]</f>
        <v>-183563.84299999999</v>
      </c>
      <c r="J5915" s="55">
        <f>pro[[#This Row],[Revenue]]+pro[[#This Row],[AdminExp]]</f>
        <v>-148261.31</v>
      </c>
      <c r="K5915" s="83">
        <f>pro[[#This Row],[Profit]]/pro[[#This Row],[Revenue]]</f>
        <v>-4.1997357526724786</v>
      </c>
      <c r="L5915" s="56">
        <f t="shared" si="92"/>
        <v>6</v>
      </c>
      <c r="M5915" s="82" t="str">
        <f>"Q"&amp;" "&amp;VLOOKUP(pro[[#This Row],[Period]],Mapping!A:B,2,0)</f>
        <v>Q 2</v>
      </c>
      <c r="N5915"/>
    </row>
    <row r="5916" spans="1:14" ht="11.25" customHeight="1" x14ac:dyDescent="0.2">
      <c r="A5916" s="42" t="s">
        <v>5</v>
      </c>
      <c r="B5916" s="44" t="s">
        <v>19</v>
      </c>
      <c r="C5916" s="44" t="s">
        <v>59</v>
      </c>
      <c r="D5916" s="43">
        <v>61689.985000000001</v>
      </c>
      <c r="E5916" s="43">
        <v>-40655.320999999996</v>
      </c>
      <c r="F5916" s="45">
        <v>-50300</v>
      </c>
      <c r="G5916" s="45">
        <v>-29930</v>
      </c>
      <c r="H5916" s="45">
        <v>-78070</v>
      </c>
      <c r="I5916" s="55">
        <f>pro[[#This Row],[Admin expenses 3]]+pro[[#This Row],[Admin expenses 2]]+pro[[#This Row],[Admin expenses 1]]+pro[[#This Row],[COGS]]</f>
        <v>-198955.321</v>
      </c>
      <c r="J5916" s="55">
        <f>pro[[#This Row],[Revenue]]+pro[[#This Row],[AdminExp]]</f>
        <v>-137265.33600000001</v>
      </c>
      <c r="K5916" s="83">
        <f>pro[[#This Row],[Profit]]/pro[[#This Row],[Revenue]]</f>
        <v>-2.2250829855121541</v>
      </c>
      <c r="L5916" s="56">
        <f t="shared" si="92"/>
        <v>6</v>
      </c>
      <c r="M5916" s="82" t="str">
        <f>"Q"&amp;" "&amp;VLOOKUP(pro[[#This Row],[Period]],Mapping!A:B,2,0)</f>
        <v>Q 2</v>
      </c>
      <c r="N5916"/>
    </row>
    <row r="5917" spans="1:14" ht="11.25" customHeight="1" x14ac:dyDescent="0.2">
      <c r="A5917" s="42" t="s">
        <v>5</v>
      </c>
      <c r="B5917" s="44" t="s">
        <v>19</v>
      </c>
      <c r="C5917" s="44" t="s">
        <v>57</v>
      </c>
      <c r="D5917" s="43">
        <v>422108.40700000001</v>
      </c>
      <c r="E5917" s="43">
        <v>-318009.62199999997</v>
      </c>
      <c r="F5917" s="45">
        <v>-77550</v>
      </c>
      <c r="G5917" s="45">
        <v>-63320</v>
      </c>
      <c r="H5917" s="45">
        <v>-49150</v>
      </c>
      <c r="I5917" s="55">
        <f>pro[[#This Row],[Admin expenses 3]]+pro[[#This Row],[Admin expenses 2]]+pro[[#This Row],[Admin expenses 1]]+pro[[#This Row],[COGS]]</f>
        <v>-508029.62199999997</v>
      </c>
      <c r="J5917" s="55">
        <f>pro[[#This Row],[Revenue]]+pro[[#This Row],[AdminExp]]</f>
        <v>-85921.214999999967</v>
      </c>
      <c r="K5917" s="83">
        <f>pro[[#This Row],[Profit]]/pro[[#This Row],[Revenue]]</f>
        <v>-0.20355248456352107</v>
      </c>
      <c r="L5917" s="56">
        <f t="shared" si="92"/>
        <v>6</v>
      </c>
      <c r="M5917" s="82" t="str">
        <f>"Q"&amp;" "&amp;VLOOKUP(pro[[#This Row],[Period]],Mapping!A:B,2,0)</f>
        <v>Q 2</v>
      </c>
      <c r="N5917"/>
    </row>
    <row r="5918" spans="1:14" ht="11.25" customHeight="1" x14ac:dyDescent="0.2">
      <c r="A5918" s="42" t="s">
        <v>5</v>
      </c>
      <c r="B5918" s="44" t="s">
        <v>19</v>
      </c>
      <c r="C5918" s="44" t="s">
        <v>57</v>
      </c>
      <c r="D5918" s="43">
        <v>130403.38499999998</v>
      </c>
      <c r="E5918" s="43">
        <v>-49766.737999999998</v>
      </c>
      <c r="F5918" s="45">
        <v>-23060</v>
      </c>
      <c r="G5918" s="45">
        <v>-24250</v>
      </c>
      <c r="H5918" s="45">
        <v>-88000</v>
      </c>
      <c r="I5918" s="55">
        <f>pro[[#This Row],[Admin expenses 3]]+pro[[#This Row],[Admin expenses 2]]+pro[[#This Row],[Admin expenses 1]]+pro[[#This Row],[COGS]]</f>
        <v>-185076.73800000001</v>
      </c>
      <c r="J5918" s="55">
        <f>pro[[#This Row],[Revenue]]+pro[[#This Row],[AdminExp]]</f>
        <v>-54673.353000000032</v>
      </c>
      <c r="K5918" s="83">
        <f>pro[[#This Row],[Profit]]/pro[[#This Row],[Revenue]]</f>
        <v>-0.41926329596428835</v>
      </c>
      <c r="L5918" s="56">
        <f t="shared" si="92"/>
        <v>6</v>
      </c>
      <c r="M5918" s="82" t="str">
        <f>"Q"&amp;" "&amp;VLOOKUP(pro[[#This Row],[Period]],Mapping!A:B,2,0)</f>
        <v>Q 2</v>
      </c>
      <c r="N5918"/>
    </row>
    <row r="5919" spans="1:14" ht="11.25" customHeight="1" x14ac:dyDescent="0.2">
      <c r="A5919" s="42" t="s">
        <v>5</v>
      </c>
      <c r="B5919" s="44" t="s">
        <v>19</v>
      </c>
      <c r="C5919" s="44" t="s">
        <v>57</v>
      </c>
      <c r="D5919" s="43">
        <v>730014.59299999999</v>
      </c>
      <c r="E5919" s="43">
        <v>-261258.13699999996</v>
      </c>
      <c r="F5919" s="45">
        <v>-83900</v>
      </c>
      <c r="G5919" s="45">
        <v>-16100</v>
      </c>
      <c r="H5919" s="45">
        <v>-20530</v>
      </c>
      <c r="I5919" s="55">
        <f>pro[[#This Row],[Admin expenses 3]]+pro[[#This Row],[Admin expenses 2]]+pro[[#This Row],[Admin expenses 1]]+pro[[#This Row],[COGS]]</f>
        <v>-381788.13699999999</v>
      </c>
      <c r="J5919" s="55">
        <f>pro[[#This Row],[Revenue]]+pro[[#This Row],[AdminExp]]</f>
        <v>348226.45600000001</v>
      </c>
      <c r="K5919" s="83">
        <f>pro[[#This Row],[Profit]]/pro[[#This Row],[Revenue]]</f>
        <v>0.47701300677971514</v>
      </c>
      <c r="L5919" s="56">
        <f t="shared" si="92"/>
        <v>6</v>
      </c>
      <c r="M5919" s="82" t="str">
        <f>"Q"&amp;" "&amp;VLOOKUP(pro[[#This Row],[Period]],Mapping!A:B,2,0)</f>
        <v>Q 2</v>
      </c>
      <c r="N5919"/>
    </row>
    <row r="5920" spans="1:14" ht="11.25" customHeight="1" x14ac:dyDescent="0.2">
      <c r="A5920" s="42" t="s">
        <v>5</v>
      </c>
      <c r="B5920" s="44" t="s">
        <v>19</v>
      </c>
      <c r="C5920" s="44" t="s">
        <v>57</v>
      </c>
      <c r="D5920" s="43">
        <v>25823.300999999999</v>
      </c>
      <c r="E5920" s="43">
        <v>-28473.416999999998</v>
      </c>
      <c r="F5920" s="45">
        <v>-25580</v>
      </c>
      <c r="G5920" s="45">
        <v>-89640</v>
      </c>
      <c r="H5920" s="45">
        <v>-98100</v>
      </c>
      <c r="I5920" s="55">
        <f>pro[[#This Row],[Admin expenses 3]]+pro[[#This Row],[Admin expenses 2]]+pro[[#This Row],[Admin expenses 1]]+pro[[#This Row],[COGS]]</f>
        <v>-241793.41699999999</v>
      </c>
      <c r="J5920" s="55">
        <f>pro[[#This Row],[Revenue]]+pro[[#This Row],[AdminExp]]</f>
        <v>-215970.11599999998</v>
      </c>
      <c r="K5920" s="83">
        <f>pro[[#This Row],[Profit]]/pro[[#This Row],[Revenue]]</f>
        <v>-8.3633814282689887</v>
      </c>
      <c r="L5920" s="56">
        <f t="shared" si="92"/>
        <v>6</v>
      </c>
      <c r="M5920" s="82" t="str">
        <f>"Q"&amp;" "&amp;VLOOKUP(pro[[#This Row],[Period]],Mapping!A:B,2,0)</f>
        <v>Q 2</v>
      </c>
      <c r="N5920"/>
    </row>
    <row r="5921" spans="1:14" ht="11.25" customHeight="1" x14ac:dyDescent="0.2">
      <c r="A5921" s="42" t="s">
        <v>5</v>
      </c>
      <c r="B5921" s="44" t="s">
        <v>19</v>
      </c>
      <c r="C5921" s="44" t="s">
        <v>57</v>
      </c>
      <c r="D5921" s="43">
        <v>10180.505999999999</v>
      </c>
      <c r="E5921" s="43">
        <v>-2303.4270000000001</v>
      </c>
      <c r="F5921" s="45">
        <v>-34680</v>
      </c>
      <c r="G5921" s="45">
        <v>-73720</v>
      </c>
      <c r="H5921" s="45">
        <v>-78080</v>
      </c>
      <c r="I5921" s="55">
        <f>pro[[#This Row],[Admin expenses 3]]+pro[[#This Row],[Admin expenses 2]]+pro[[#This Row],[Admin expenses 1]]+pro[[#This Row],[COGS]]</f>
        <v>-188783.427</v>
      </c>
      <c r="J5921" s="55">
        <f>pro[[#This Row],[Revenue]]+pro[[#This Row],[AdminExp]]</f>
        <v>-178602.921</v>
      </c>
      <c r="K5921" s="83">
        <f>pro[[#This Row],[Profit]]/pro[[#This Row],[Revenue]]</f>
        <v>-17.543619246430385</v>
      </c>
      <c r="L5921" s="56">
        <f t="shared" si="92"/>
        <v>6</v>
      </c>
      <c r="M5921" s="82" t="str">
        <f>"Q"&amp;" "&amp;VLOOKUP(pro[[#This Row],[Period]],Mapping!A:B,2,0)</f>
        <v>Q 2</v>
      </c>
      <c r="N5921"/>
    </row>
    <row r="5922" spans="1:14" ht="11.25" customHeight="1" x14ac:dyDescent="0.2">
      <c r="A5922" s="42" t="s">
        <v>5</v>
      </c>
      <c r="B5922" s="44" t="s">
        <v>19</v>
      </c>
      <c r="C5922" s="44" t="s">
        <v>58</v>
      </c>
      <c r="D5922" s="43">
        <v>469169.21099999995</v>
      </c>
      <c r="E5922" s="43">
        <v>-112704.795</v>
      </c>
      <c r="F5922" s="45">
        <v>-105180</v>
      </c>
      <c r="G5922" s="45">
        <v>-68340</v>
      </c>
      <c r="H5922" s="45">
        <v>-88250</v>
      </c>
      <c r="I5922" s="55">
        <f>pro[[#This Row],[Admin expenses 3]]+pro[[#This Row],[Admin expenses 2]]+pro[[#This Row],[Admin expenses 1]]+pro[[#This Row],[COGS]]</f>
        <v>-374474.79499999998</v>
      </c>
      <c r="J5922" s="55">
        <f>pro[[#This Row],[Revenue]]+pro[[#This Row],[AdminExp]]</f>
        <v>94694.415999999968</v>
      </c>
      <c r="K5922" s="83">
        <f>pro[[#This Row],[Profit]]/pro[[#This Row],[Revenue]]</f>
        <v>0.20183425037240985</v>
      </c>
      <c r="L5922" s="56">
        <f t="shared" si="92"/>
        <v>6</v>
      </c>
      <c r="M5922" s="82" t="str">
        <f>"Q"&amp;" "&amp;VLOOKUP(pro[[#This Row],[Period]],Mapping!A:B,2,0)</f>
        <v>Q 2</v>
      </c>
      <c r="N5922"/>
    </row>
    <row r="5923" spans="1:14" ht="11.25" customHeight="1" x14ac:dyDescent="0.2">
      <c r="A5923" s="42" t="s">
        <v>5</v>
      </c>
      <c r="B5923" s="44" t="s">
        <v>19</v>
      </c>
      <c r="C5923" s="44" t="s">
        <v>59</v>
      </c>
      <c r="D5923" s="43">
        <v>7876.7499999999991</v>
      </c>
      <c r="E5923" s="43">
        <v>-654.70299999999997</v>
      </c>
      <c r="F5923" s="45">
        <v>-59290</v>
      </c>
      <c r="G5923" s="45">
        <v>-54890</v>
      </c>
      <c r="H5923" s="45">
        <v>-86330</v>
      </c>
      <c r="I5923" s="55">
        <f>pro[[#This Row],[Admin expenses 3]]+pro[[#This Row],[Admin expenses 2]]+pro[[#This Row],[Admin expenses 1]]+pro[[#This Row],[COGS]]</f>
        <v>-201164.70300000001</v>
      </c>
      <c r="J5923" s="55">
        <f>pro[[#This Row],[Revenue]]+pro[[#This Row],[AdminExp]]</f>
        <v>-193287.95300000001</v>
      </c>
      <c r="K5923" s="83">
        <f>pro[[#This Row],[Profit]]/pro[[#This Row],[Revenue]]</f>
        <v>-24.539048846288129</v>
      </c>
      <c r="L5923" s="56">
        <f t="shared" si="92"/>
        <v>6</v>
      </c>
      <c r="M5923" s="82" t="str">
        <f>"Q"&amp;" "&amp;VLOOKUP(pro[[#This Row],[Period]],Mapping!A:B,2,0)</f>
        <v>Q 2</v>
      </c>
      <c r="N5923"/>
    </row>
    <row r="5924" spans="1:14" ht="11.25" customHeight="1" x14ac:dyDescent="0.2">
      <c r="A5924" s="42" t="s">
        <v>5</v>
      </c>
      <c r="B5924" s="44" t="s">
        <v>19</v>
      </c>
      <c r="C5924" s="44" t="s">
        <v>57</v>
      </c>
      <c r="D5924" s="43">
        <v>81954.354999999996</v>
      </c>
      <c r="E5924" s="43">
        <v>-44331.643999999993</v>
      </c>
      <c r="F5924" s="45">
        <v>-30580</v>
      </c>
      <c r="G5924" s="45">
        <v>-24180</v>
      </c>
      <c r="H5924" s="45">
        <v>-52200</v>
      </c>
      <c r="I5924" s="55">
        <f>pro[[#This Row],[Admin expenses 3]]+pro[[#This Row],[Admin expenses 2]]+pro[[#This Row],[Admin expenses 1]]+pro[[#This Row],[COGS]]</f>
        <v>-151291.644</v>
      </c>
      <c r="J5924" s="55">
        <f>pro[[#This Row],[Revenue]]+pro[[#This Row],[AdminExp]]</f>
        <v>-69337.289000000004</v>
      </c>
      <c r="K5924" s="83">
        <f>pro[[#This Row],[Profit]]/pro[[#This Row],[Revenue]]</f>
        <v>-0.84604764444793701</v>
      </c>
      <c r="L5924" s="56">
        <f t="shared" si="92"/>
        <v>6</v>
      </c>
      <c r="M5924" s="82" t="str">
        <f>"Q"&amp;" "&amp;VLOOKUP(pro[[#This Row],[Period]],Mapping!A:B,2,0)</f>
        <v>Q 2</v>
      </c>
      <c r="N5924"/>
    </row>
    <row r="5925" spans="1:14" ht="11.25" customHeight="1" x14ac:dyDescent="0.2">
      <c r="A5925" s="42" t="s">
        <v>5</v>
      </c>
      <c r="B5925" s="44" t="s">
        <v>19</v>
      </c>
      <c r="C5925" s="44" t="s">
        <v>57</v>
      </c>
      <c r="D5925" s="43">
        <v>256187.83399999997</v>
      </c>
      <c r="E5925" s="43">
        <v>-162577.40099999998</v>
      </c>
      <c r="F5925" s="45">
        <v>-54380</v>
      </c>
      <c r="G5925" s="45">
        <v>-39080</v>
      </c>
      <c r="H5925" s="45">
        <v>-83400</v>
      </c>
      <c r="I5925" s="55">
        <f>pro[[#This Row],[Admin expenses 3]]+pro[[#This Row],[Admin expenses 2]]+pro[[#This Row],[Admin expenses 1]]+pro[[#This Row],[COGS]]</f>
        <v>-339437.40099999995</v>
      </c>
      <c r="J5925" s="55">
        <f>pro[[#This Row],[Revenue]]+pro[[#This Row],[AdminExp]]</f>
        <v>-83249.566999999981</v>
      </c>
      <c r="K5925" s="83">
        <f>pro[[#This Row],[Profit]]/pro[[#This Row],[Revenue]]</f>
        <v>-0.32495519283714303</v>
      </c>
      <c r="L5925" s="56">
        <f t="shared" si="92"/>
        <v>6</v>
      </c>
      <c r="M5925" s="82" t="str">
        <f>"Q"&amp;" "&amp;VLOOKUP(pro[[#This Row],[Period]],Mapping!A:B,2,0)</f>
        <v>Q 2</v>
      </c>
      <c r="N5925"/>
    </row>
    <row r="5926" spans="1:14" ht="11.25" customHeight="1" x14ac:dyDescent="0.2">
      <c r="A5926" s="42" t="s">
        <v>5</v>
      </c>
      <c r="B5926" s="44" t="s">
        <v>19</v>
      </c>
      <c r="C5926" s="44" t="s">
        <v>57</v>
      </c>
      <c r="D5926" s="43">
        <v>646215.77299999993</v>
      </c>
      <c r="E5926" s="43">
        <v>-315738.66799999995</v>
      </c>
      <c r="F5926" s="45">
        <v>-70040</v>
      </c>
      <c r="G5926" s="45">
        <v>-97730</v>
      </c>
      <c r="H5926" s="45">
        <v>-95920</v>
      </c>
      <c r="I5926" s="55">
        <f>pro[[#This Row],[Admin expenses 3]]+pro[[#This Row],[Admin expenses 2]]+pro[[#This Row],[Admin expenses 1]]+pro[[#This Row],[COGS]]</f>
        <v>-579428.66799999995</v>
      </c>
      <c r="J5926" s="55">
        <f>pro[[#This Row],[Revenue]]+pro[[#This Row],[AdminExp]]</f>
        <v>66787.104999999981</v>
      </c>
      <c r="K5926" s="83">
        <f>pro[[#This Row],[Profit]]/pro[[#This Row],[Revenue]]</f>
        <v>0.10335109075092165</v>
      </c>
      <c r="L5926" s="56">
        <f t="shared" si="92"/>
        <v>6</v>
      </c>
      <c r="M5926" s="82" t="str">
        <f>"Q"&amp;" "&amp;VLOOKUP(pro[[#This Row],[Period]],Mapping!A:B,2,0)</f>
        <v>Q 2</v>
      </c>
      <c r="N5926"/>
    </row>
    <row r="5927" spans="1:14" ht="11.25" customHeight="1" x14ac:dyDescent="0.2">
      <c r="A5927" s="42" t="s">
        <v>5</v>
      </c>
      <c r="B5927" s="44" t="s">
        <v>19</v>
      </c>
      <c r="C5927" s="44" t="s">
        <v>58</v>
      </c>
      <c r="D5927" s="43">
        <v>684822.90799999994</v>
      </c>
      <c r="E5927" s="43">
        <v>-354216.87699999998</v>
      </c>
      <c r="F5927" s="45">
        <v>-20870</v>
      </c>
      <c r="G5927" s="45">
        <v>-95430</v>
      </c>
      <c r="H5927" s="45">
        <v>-44140</v>
      </c>
      <c r="I5927" s="55">
        <f>pro[[#This Row],[Admin expenses 3]]+pro[[#This Row],[Admin expenses 2]]+pro[[#This Row],[Admin expenses 1]]+pro[[#This Row],[COGS]]</f>
        <v>-514656.87699999998</v>
      </c>
      <c r="J5927" s="55">
        <f>pro[[#This Row],[Revenue]]+pro[[#This Row],[AdminExp]]</f>
        <v>170166.03099999996</v>
      </c>
      <c r="K5927" s="83">
        <f>pro[[#This Row],[Profit]]/pro[[#This Row],[Revenue]]</f>
        <v>0.24848180312332654</v>
      </c>
      <c r="L5927" s="56">
        <f t="shared" si="92"/>
        <v>6</v>
      </c>
      <c r="M5927" s="82" t="str">
        <f>"Q"&amp;" "&amp;VLOOKUP(pro[[#This Row],[Period]],Mapping!A:B,2,0)</f>
        <v>Q 2</v>
      </c>
      <c r="N5927"/>
    </row>
    <row r="5928" spans="1:14" ht="11.25" customHeight="1" x14ac:dyDescent="0.2">
      <c r="A5928" s="42" t="s">
        <v>5</v>
      </c>
      <c r="B5928" s="44" t="s">
        <v>19</v>
      </c>
      <c r="C5928" s="44" t="s">
        <v>59</v>
      </c>
      <c r="D5928" s="43">
        <v>30085.86</v>
      </c>
      <c r="E5928" s="43">
        <v>-27338.087</v>
      </c>
      <c r="F5928" s="45">
        <v>-104410</v>
      </c>
      <c r="G5928" s="45">
        <v>-22580</v>
      </c>
      <c r="H5928" s="45">
        <v>-91040</v>
      </c>
      <c r="I5928" s="55">
        <f>pro[[#This Row],[Admin expenses 3]]+pro[[#This Row],[Admin expenses 2]]+pro[[#This Row],[Admin expenses 1]]+pro[[#This Row],[COGS]]</f>
        <v>-245368.087</v>
      </c>
      <c r="J5928" s="55">
        <f>pro[[#This Row],[Revenue]]+pro[[#This Row],[AdminExp]]</f>
        <v>-215282.22700000001</v>
      </c>
      <c r="K5928" s="83">
        <f>pro[[#This Row],[Profit]]/pro[[#This Row],[Revenue]]</f>
        <v>-7.1555949206703753</v>
      </c>
      <c r="L5928" s="56">
        <f t="shared" si="92"/>
        <v>6</v>
      </c>
      <c r="M5928" s="82" t="str">
        <f>"Q"&amp;" "&amp;VLOOKUP(pro[[#This Row],[Period]],Mapping!A:B,2,0)</f>
        <v>Q 2</v>
      </c>
      <c r="N5928"/>
    </row>
    <row r="5929" spans="1:14" ht="11.25" customHeight="1" x14ac:dyDescent="0.2">
      <c r="A5929" s="42" t="s">
        <v>5</v>
      </c>
      <c r="B5929" s="44" t="s">
        <v>19</v>
      </c>
      <c r="C5929" s="44" t="s">
        <v>57</v>
      </c>
      <c r="D5929" s="43">
        <v>528032.75699999998</v>
      </c>
      <c r="E5929" s="43">
        <v>-297277.21799999999</v>
      </c>
      <c r="F5929" s="45">
        <v>-78310</v>
      </c>
      <c r="G5929" s="45">
        <v>-98810</v>
      </c>
      <c r="H5929" s="45">
        <v>-70600</v>
      </c>
      <c r="I5929" s="55">
        <f>pro[[#This Row],[Admin expenses 3]]+pro[[#This Row],[Admin expenses 2]]+pro[[#This Row],[Admin expenses 1]]+pro[[#This Row],[COGS]]</f>
        <v>-544997.21799999999</v>
      </c>
      <c r="J5929" s="55">
        <f>pro[[#This Row],[Revenue]]+pro[[#This Row],[AdminExp]]</f>
        <v>-16964.46100000001</v>
      </c>
      <c r="K5929" s="83">
        <f>pro[[#This Row],[Profit]]/pro[[#This Row],[Revenue]]</f>
        <v>-3.2127667791640453E-2</v>
      </c>
      <c r="L5929" s="56">
        <f t="shared" si="92"/>
        <v>6</v>
      </c>
      <c r="M5929" s="82" t="str">
        <f>"Q"&amp;" "&amp;VLOOKUP(pro[[#This Row],[Period]],Mapping!A:B,2,0)</f>
        <v>Q 2</v>
      </c>
      <c r="N5929"/>
    </row>
    <row r="5930" spans="1:14" ht="11.25" customHeight="1" x14ac:dyDescent="0.2">
      <c r="A5930" s="42" t="s">
        <v>5</v>
      </c>
      <c r="B5930" s="44" t="s">
        <v>19</v>
      </c>
      <c r="C5930" s="44" t="s">
        <v>57</v>
      </c>
      <c r="D5930" s="43">
        <v>587608.20299999998</v>
      </c>
      <c r="E5930" s="43">
        <v>-247525.93599999996</v>
      </c>
      <c r="F5930" s="45">
        <v>-52880</v>
      </c>
      <c r="G5930" s="45">
        <v>-38160</v>
      </c>
      <c r="H5930" s="45">
        <v>-57830</v>
      </c>
      <c r="I5930" s="55">
        <f>pro[[#This Row],[Admin expenses 3]]+pro[[#This Row],[Admin expenses 2]]+pro[[#This Row],[Admin expenses 1]]+pro[[#This Row],[COGS]]</f>
        <v>-396395.93599999999</v>
      </c>
      <c r="J5930" s="55">
        <f>pro[[#This Row],[Revenue]]+pro[[#This Row],[AdminExp]]</f>
        <v>191212.26699999999</v>
      </c>
      <c r="K5930" s="83">
        <f>pro[[#This Row],[Profit]]/pro[[#This Row],[Revenue]]</f>
        <v>0.32540775643324366</v>
      </c>
      <c r="L5930" s="56">
        <f t="shared" si="92"/>
        <v>6</v>
      </c>
      <c r="M5930" s="82" t="str">
        <f>"Q"&amp;" "&amp;VLOOKUP(pro[[#This Row],[Period]],Mapping!A:B,2,0)</f>
        <v>Q 2</v>
      </c>
      <c r="N5930"/>
    </row>
    <row r="5931" spans="1:14" ht="11.25" customHeight="1" x14ac:dyDescent="0.2">
      <c r="A5931" s="42" t="s">
        <v>5</v>
      </c>
      <c r="B5931" s="44" t="s">
        <v>19</v>
      </c>
      <c r="C5931" s="44" t="s">
        <v>58</v>
      </c>
      <c r="D5931" s="43">
        <v>729345.98099999991</v>
      </c>
      <c r="E5931" s="43">
        <v>-276279.36</v>
      </c>
      <c r="F5931" s="45">
        <v>-58030</v>
      </c>
      <c r="G5931" s="45">
        <v>-30740</v>
      </c>
      <c r="H5931" s="45">
        <v>-99220</v>
      </c>
      <c r="I5931" s="55">
        <f>pro[[#This Row],[Admin expenses 3]]+pro[[#This Row],[Admin expenses 2]]+pro[[#This Row],[Admin expenses 1]]+pro[[#This Row],[COGS]]</f>
        <v>-464269.36</v>
      </c>
      <c r="J5931" s="55">
        <f>pro[[#This Row],[Revenue]]+pro[[#This Row],[AdminExp]]</f>
        <v>265076.62099999993</v>
      </c>
      <c r="K5931" s="83">
        <f>pro[[#This Row],[Profit]]/pro[[#This Row],[Revenue]]</f>
        <v>0.36344427460415385</v>
      </c>
      <c r="L5931" s="56">
        <f t="shared" si="92"/>
        <v>6</v>
      </c>
      <c r="M5931" s="82" t="str">
        <f>"Q"&amp;" "&amp;VLOOKUP(pro[[#This Row],[Period]],Mapping!A:B,2,0)</f>
        <v>Q 2</v>
      </c>
      <c r="N5931"/>
    </row>
    <row r="5932" spans="1:14" ht="11.25" customHeight="1" x14ac:dyDescent="0.2">
      <c r="A5932" s="42" t="s">
        <v>5</v>
      </c>
      <c r="B5932" s="44" t="s">
        <v>19</v>
      </c>
      <c r="C5932" s="44" t="s">
        <v>59</v>
      </c>
      <c r="D5932" s="43">
        <v>34055.447999999997</v>
      </c>
      <c r="E5932" s="43">
        <v>-65526.824999999997</v>
      </c>
      <c r="F5932" s="45">
        <v>-85770</v>
      </c>
      <c r="G5932" s="45">
        <v>-54680</v>
      </c>
      <c r="H5932" s="45">
        <v>-71660</v>
      </c>
      <c r="I5932" s="55">
        <f>pro[[#This Row],[Admin expenses 3]]+pro[[#This Row],[Admin expenses 2]]+pro[[#This Row],[Admin expenses 1]]+pro[[#This Row],[COGS]]</f>
        <v>-277636.82500000001</v>
      </c>
      <c r="J5932" s="55">
        <f>pro[[#This Row],[Revenue]]+pro[[#This Row],[AdminExp]]</f>
        <v>-243581.37700000001</v>
      </c>
      <c r="K5932" s="83">
        <f>pro[[#This Row],[Profit]]/pro[[#This Row],[Revenue]]</f>
        <v>-7.1524936920518574</v>
      </c>
      <c r="L5932" s="56">
        <f t="shared" si="92"/>
        <v>6</v>
      </c>
      <c r="M5932" s="82" t="str">
        <f>"Q"&amp;" "&amp;VLOOKUP(pro[[#This Row],[Period]],Mapping!A:B,2,0)</f>
        <v>Q 2</v>
      </c>
      <c r="N5932"/>
    </row>
    <row r="5933" spans="1:14" ht="11.25" customHeight="1" x14ac:dyDescent="0.2">
      <c r="A5933" s="42" t="s">
        <v>5</v>
      </c>
      <c r="B5933" s="44" t="s">
        <v>19</v>
      </c>
      <c r="C5933" s="44" t="s">
        <v>57</v>
      </c>
      <c r="D5933" s="43">
        <v>1449479.682</v>
      </c>
      <c r="E5933" s="43">
        <v>-2467476.9559999998</v>
      </c>
      <c r="F5933" s="45">
        <v>-31050</v>
      </c>
      <c r="G5933" s="45">
        <v>-55790</v>
      </c>
      <c r="H5933" s="45">
        <v>-98660</v>
      </c>
      <c r="I5933" s="55">
        <f>pro[[#This Row],[Admin expenses 3]]+pro[[#This Row],[Admin expenses 2]]+pro[[#This Row],[Admin expenses 1]]+pro[[#This Row],[COGS]]</f>
        <v>-2652976.9559999998</v>
      </c>
      <c r="J5933" s="55">
        <f>pro[[#This Row],[Revenue]]+pro[[#This Row],[AdminExp]]</f>
        <v>-1203497.2739999997</v>
      </c>
      <c r="K5933" s="83">
        <f>pro[[#This Row],[Profit]]/pro[[#This Row],[Revenue]]</f>
        <v>-0.83029606343940443</v>
      </c>
      <c r="L5933" s="56">
        <f t="shared" si="92"/>
        <v>6</v>
      </c>
      <c r="M5933" s="82" t="str">
        <f>"Q"&amp;" "&amp;VLOOKUP(pro[[#This Row],[Period]],Mapping!A:B,2,0)</f>
        <v>Q 2</v>
      </c>
      <c r="N5933"/>
    </row>
    <row r="5934" spans="1:14" ht="11.25" customHeight="1" x14ac:dyDescent="0.2">
      <c r="A5934" s="42" t="s">
        <v>5</v>
      </c>
      <c r="B5934" s="44" t="s">
        <v>19</v>
      </c>
      <c r="C5934" s="44" t="s">
        <v>57</v>
      </c>
      <c r="D5934" s="43">
        <v>669086.76799999992</v>
      </c>
      <c r="E5934" s="43">
        <v>-94657.940999999992</v>
      </c>
      <c r="F5934" s="45">
        <v>-70560</v>
      </c>
      <c r="G5934" s="45">
        <v>-60000</v>
      </c>
      <c r="H5934" s="45">
        <v>-94110</v>
      </c>
      <c r="I5934" s="55">
        <f>pro[[#This Row],[Admin expenses 3]]+pro[[#This Row],[Admin expenses 2]]+pro[[#This Row],[Admin expenses 1]]+pro[[#This Row],[COGS]]</f>
        <v>-319327.94099999999</v>
      </c>
      <c r="J5934" s="55">
        <f>pro[[#This Row],[Revenue]]+pro[[#This Row],[AdminExp]]</f>
        <v>349758.82699999993</v>
      </c>
      <c r="K5934" s="83">
        <f>pro[[#This Row],[Profit]]/pro[[#This Row],[Revenue]]</f>
        <v>0.52274061261961757</v>
      </c>
      <c r="L5934" s="56">
        <f t="shared" si="92"/>
        <v>6</v>
      </c>
      <c r="M5934" s="82" t="str">
        <f>"Q"&amp;" "&amp;VLOOKUP(pro[[#This Row],[Period]],Mapping!A:B,2,0)</f>
        <v>Q 2</v>
      </c>
      <c r="N5934"/>
    </row>
    <row r="5935" spans="1:14" ht="11.25" customHeight="1" x14ac:dyDescent="0.2">
      <c r="A5935" s="42" t="s">
        <v>5</v>
      </c>
      <c r="B5935" s="44" t="s">
        <v>19</v>
      </c>
      <c r="C5935" s="44" t="s">
        <v>57</v>
      </c>
      <c r="D5935" s="43">
        <v>274262.74399999995</v>
      </c>
      <c r="E5935" s="43">
        <v>-260538.663</v>
      </c>
      <c r="F5935" s="45">
        <v>-44130</v>
      </c>
      <c r="G5935" s="45">
        <v>-77700</v>
      </c>
      <c r="H5935" s="45">
        <v>-19090</v>
      </c>
      <c r="I5935" s="55">
        <f>pro[[#This Row],[Admin expenses 3]]+pro[[#This Row],[Admin expenses 2]]+pro[[#This Row],[Admin expenses 1]]+pro[[#This Row],[COGS]]</f>
        <v>-401458.663</v>
      </c>
      <c r="J5935" s="55">
        <f>pro[[#This Row],[Revenue]]+pro[[#This Row],[AdminExp]]</f>
        <v>-127195.91900000005</v>
      </c>
      <c r="K5935" s="83">
        <f>pro[[#This Row],[Profit]]/pro[[#This Row],[Revenue]]</f>
        <v>-0.46377396049096659</v>
      </c>
      <c r="L5935" s="56">
        <f t="shared" si="92"/>
        <v>6</v>
      </c>
      <c r="M5935" s="82" t="str">
        <f>"Q"&amp;" "&amp;VLOOKUP(pro[[#This Row],[Period]],Mapping!A:B,2,0)</f>
        <v>Q 2</v>
      </c>
      <c r="N5935"/>
    </row>
    <row r="5936" spans="1:14" ht="11.25" customHeight="1" x14ac:dyDescent="0.2">
      <c r="A5936" s="42" t="s">
        <v>5</v>
      </c>
      <c r="B5936" s="44" t="s">
        <v>19</v>
      </c>
      <c r="C5936" s="44" t="s">
        <v>58</v>
      </c>
      <c r="D5936" s="43">
        <v>24482242.918000001</v>
      </c>
      <c r="E5936" s="43">
        <v>-1003274.2229999999</v>
      </c>
      <c r="F5936" s="45">
        <v>-83220</v>
      </c>
      <c r="G5936" s="45">
        <v>-103530</v>
      </c>
      <c r="H5936" s="45">
        <v>-38130</v>
      </c>
      <c r="I5936" s="55">
        <f>pro[[#This Row],[Admin expenses 3]]+pro[[#This Row],[Admin expenses 2]]+pro[[#This Row],[Admin expenses 1]]+pro[[#This Row],[COGS]]</f>
        <v>-1228154.2229999998</v>
      </c>
      <c r="J5936" s="55">
        <f>pro[[#This Row],[Revenue]]+pro[[#This Row],[AdminExp]]</f>
        <v>23254088.695</v>
      </c>
      <c r="K5936" s="83">
        <f>pro[[#This Row],[Profit]]/pro[[#This Row],[Revenue]]</f>
        <v>0.9498348975984946</v>
      </c>
      <c r="L5936" s="56">
        <f t="shared" si="92"/>
        <v>6</v>
      </c>
      <c r="M5936" s="82" t="str">
        <f>"Q"&amp;" "&amp;VLOOKUP(pro[[#This Row],[Period]],Mapping!A:B,2,0)</f>
        <v>Q 2</v>
      </c>
      <c r="N5936"/>
    </row>
    <row r="5937" spans="1:14" ht="11.25" customHeight="1" x14ac:dyDescent="0.2">
      <c r="A5937" s="42" t="s">
        <v>5</v>
      </c>
      <c r="B5937" s="44" t="s">
        <v>19</v>
      </c>
      <c r="C5937" s="44" t="s">
        <v>59</v>
      </c>
      <c r="D5937" s="43">
        <v>12407758.852999998</v>
      </c>
      <c r="E5937" s="43">
        <v>-543868.96199999994</v>
      </c>
      <c r="F5937" s="45">
        <v>-48310</v>
      </c>
      <c r="G5937" s="45">
        <v>-53950</v>
      </c>
      <c r="H5937" s="45">
        <v>-34590</v>
      </c>
      <c r="I5937" s="55">
        <f>pro[[#This Row],[Admin expenses 3]]+pro[[#This Row],[Admin expenses 2]]+pro[[#This Row],[Admin expenses 1]]+pro[[#This Row],[COGS]]</f>
        <v>-680718.96199999994</v>
      </c>
      <c r="J5937" s="55">
        <f>pro[[#This Row],[Revenue]]+pro[[#This Row],[AdminExp]]</f>
        <v>11727039.890999999</v>
      </c>
      <c r="K5937" s="83">
        <f>pro[[#This Row],[Profit]]/pro[[#This Row],[Revenue]]</f>
        <v>0.94513763766166259</v>
      </c>
      <c r="L5937" s="56">
        <f t="shared" si="92"/>
        <v>6</v>
      </c>
      <c r="M5937" s="82" t="str">
        <f>"Q"&amp;" "&amp;VLOOKUP(pro[[#This Row],[Period]],Mapping!A:B,2,0)</f>
        <v>Q 2</v>
      </c>
      <c r="N5937"/>
    </row>
    <row r="5938" spans="1:14" ht="11.25" customHeight="1" x14ac:dyDescent="0.2">
      <c r="A5938" s="42" t="s">
        <v>5</v>
      </c>
      <c r="B5938" s="44" t="s">
        <v>19</v>
      </c>
      <c r="C5938" s="44" t="s">
        <v>60</v>
      </c>
      <c r="D5938" s="43">
        <v>21652.448999999997</v>
      </c>
      <c r="E5938" s="43">
        <v>-66505.207999999999</v>
      </c>
      <c r="F5938" s="45">
        <v>-71500</v>
      </c>
      <c r="G5938" s="45">
        <v>-18930</v>
      </c>
      <c r="H5938" s="45">
        <v>-59530</v>
      </c>
      <c r="I5938" s="55">
        <f>pro[[#This Row],[Admin expenses 3]]+pro[[#This Row],[Admin expenses 2]]+pro[[#This Row],[Admin expenses 1]]+pro[[#This Row],[COGS]]</f>
        <v>-216465.20799999998</v>
      </c>
      <c r="J5938" s="55">
        <f>pro[[#This Row],[Revenue]]+pro[[#This Row],[AdminExp]]</f>
        <v>-194812.75899999999</v>
      </c>
      <c r="K5938" s="83">
        <f>pro[[#This Row],[Profit]]/pro[[#This Row],[Revenue]]</f>
        <v>-8.9972621110896061</v>
      </c>
      <c r="L5938" s="56">
        <f t="shared" si="92"/>
        <v>6</v>
      </c>
      <c r="M5938" s="82" t="str">
        <f>"Q"&amp;" "&amp;VLOOKUP(pro[[#This Row],[Period]],Mapping!A:B,2,0)</f>
        <v>Q 2</v>
      </c>
      <c r="N5938"/>
    </row>
    <row r="5939" spans="1:14" ht="11.25" customHeight="1" x14ac:dyDescent="0.2">
      <c r="A5939" s="42" t="s">
        <v>5</v>
      </c>
      <c r="B5939" s="44" t="s">
        <v>19</v>
      </c>
      <c r="C5939" s="44" t="s">
        <v>57</v>
      </c>
      <c r="D5939" s="43">
        <v>36485.812999999995</v>
      </c>
      <c r="E5939" s="43">
        <v>-30957.583999999999</v>
      </c>
      <c r="F5939" s="45">
        <v>-36960</v>
      </c>
      <c r="G5939" s="45">
        <v>-53420</v>
      </c>
      <c r="H5939" s="45">
        <v>-91560</v>
      </c>
      <c r="I5939" s="55">
        <f>pro[[#This Row],[Admin expenses 3]]+pro[[#This Row],[Admin expenses 2]]+pro[[#This Row],[Admin expenses 1]]+pro[[#This Row],[COGS]]</f>
        <v>-212897.584</v>
      </c>
      <c r="J5939" s="55">
        <f>pro[[#This Row],[Revenue]]+pro[[#This Row],[AdminExp]]</f>
        <v>-176411.77100000001</v>
      </c>
      <c r="K5939" s="83">
        <f>pro[[#This Row],[Profit]]/pro[[#This Row],[Revenue]]</f>
        <v>-4.835078527645801</v>
      </c>
      <c r="L5939" s="56">
        <f t="shared" si="92"/>
        <v>6</v>
      </c>
      <c r="M5939" s="82" t="str">
        <f>"Q"&amp;" "&amp;VLOOKUP(pro[[#This Row],[Period]],Mapping!A:B,2,0)</f>
        <v>Q 2</v>
      </c>
      <c r="N5939"/>
    </row>
    <row r="5940" spans="1:14" ht="11.25" customHeight="1" x14ac:dyDescent="0.2">
      <c r="A5940" s="42" t="s">
        <v>5</v>
      </c>
      <c r="B5940" s="44" t="s">
        <v>19</v>
      </c>
      <c r="C5940" s="44" t="s">
        <v>58</v>
      </c>
      <c r="D5940" s="43">
        <v>2413141.2480000001</v>
      </c>
      <c r="E5940" s="43">
        <v>-266395.283</v>
      </c>
      <c r="F5940" s="45">
        <v>-91000</v>
      </c>
      <c r="G5940" s="45">
        <v>-64570</v>
      </c>
      <c r="H5940" s="45">
        <v>-101670</v>
      </c>
      <c r="I5940" s="55">
        <f>pro[[#This Row],[Admin expenses 3]]+pro[[#This Row],[Admin expenses 2]]+pro[[#This Row],[Admin expenses 1]]+pro[[#This Row],[COGS]]</f>
        <v>-523635.283</v>
      </c>
      <c r="J5940" s="55">
        <f>pro[[#This Row],[Revenue]]+pro[[#This Row],[AdminExp]]</f>
        <v>1889505.9650000001</v>
      </c>
      <c r="K5940" s="83">
        <f>pro[[#This Row],[Profit]]/pro[[#This Row],[Revenue]]</f>
        <v>0.78300678278406355</v>
      </c>
      <c r="L5940" s="56">
        <f t="shared" si="92"/>
        <v>6</v>
      </c>
      <c r="M5940" s="82" t="str">
        <f>"Q"&amp;" "&amp;VLOOKUP(pro[[#This Row],[Period]],Mapping!A:B,2,0)</f>
        <v>Q 2</v>
      </c>
      <c r="N5940"/>
    </row>
    <row r="5941" spans="1:14" ht="11.25" customHeight="1" x14ac:dyDescent="0.2">
      <c r="A5941" s="42" t="s">
        <v>5</v>
      </c>
      <c r="B5941" s="44" t="s">
        <v>19</v>
      </c>
      <c r="C5941" s="44" t="s">
        <v>59</v>
      </c>
      <c r="D5941" s="43">
        <v>379006.15199999994</v>
      </c>
      <c r="E5941" s="43">
        <v>-80846.709999999992</v>
      </c>
      <c r="F5941" s="45">
        <v>-55910</v>
      </c>
      <c r="G5941" s="45">
        <v>-67390</v>
      </c>
      <c r="H5941" s="45">
        <v>-53450</v>
      </c>
      <c r="I5941" s="55">
        <f>pro[[#This Row],[Admin expenses 3]]+pro[[#This Row],[Admin expenses 2]]+pro[[#This Row],[Admin expenses 1]]+pro[[#This Row],[COGS]]</f>
        <v>-257596.71</v>
      </c>
      <c r="J5941" s="55">
        <f>pro[[#This Row],[Revenue]]+pro[[#This Row],[AdminExp]]</f>
        <v>121409.44199999995</v>
      </c>
      <c r="K5941" s="83">
        <f>pro[[#This Row],[Profit]]/pro[[#This Row],[Revenue]]</f>
        <v>0.32033633585979354</v>
      </c>
      <c r="L5941" s="56">
        <f t="shared" si="92"/>
        <v>6</v>
      </c>
      <c r="M5941" s="82" t="str">
        <f>"Q"&amp;" "&amp;VLOOKUP(pro[[#This Row],[Period]],Mapping!A:B,2,0)</f>
        <v>Q 2</v>
      </c>
      <c r="N5941"/>
    </row>
    <row r="5942" spans="1:14" ht="11.25" customHeight="1" x14ac:dyDescent="0.2">
      <c r="A5942" s="42" t="s">
        <v>5</v>
      </c>
      <c r="B5942" s="44" t="s">
        <v>19</v>
      </c>
      <c r="C5942" s="44" t="s">
        <v>60</v>
      </c>
      <c r="D5942" s="43">
        <v>114737.43399999999</v>
      </c>
      <c r="E5942" s="43">
        <v>-12847.946999999998</v>
      </c>
      <c r="F5942" s="45">
        <v>-61000</v>
      </c>
      <c r="G5942" s="45">
        <v>-49600</v>
      </c>
      <c r="H5942" s="45">
        <v>-32080</v>
      </c>
      <c r="I5942" s="55">
        <f>pro[[#This Row],[Admin expenses 3]]+pro[[#This Row],[Admin expenses 2]]+pro[[#This Row],[Admin expenses 1]]+pro[[#This Row],[COGS]]</f>
        <v>-155527.94699999999</v>
      </c>
      <c r="J5942" s="55">
        <f>pro[[#This Row],[Revenue]]+pro[[#This Row],[AdminExp]]</f>
        <v>-40790.512999999992</v>
      </c>
      <c r="K5942" s="83">
        <f>pro[[#This Row],[Profit]]/pro[[#This Row],[Revenue]]</f>
        <v>-0.35551181142851768</v>
      </c>
      <c r="L5942" s="56">
        <f t="shared" si="92"/>
        <v>6</v>
      </c>
      <c r="M5942" s="82" t="str">
        <f>"Q"&amp;" "&amp;VLOOKUP(pro[[#This Row],[Period]],Mapping!A:B,2,0)</f>
        <v>Q 2</v>
      </c>
      <c r="N5942"/>
    </row>
    <row r="5943" spans="1:14" ht="11.25" customHeight="1" x14ac:dyDescent="0.2">
      <c r="A5943" s="42" t="s">
        <v>5</v>
      </c>
      <c r="B5943" s="44" t="s">
        <v>19</v>
      </c>
      <c r="C5943" s="44" t="s">
        <v>57</v>
      </c>
      <c r="D5943" s="43">
        <v>205515.38699999996</v>
      </c>
      <c r="E5943" s="43">
        <v>-56684.095999999998</v>
      </c>
      <c r="F5943" s="45">
        <v>-82500</v>
      </c>
      <c r="G5943" s="45">
        <v>-53510</v>
      </c>
      <c r="H5943" s="45">
        <v>-72240</v>
      </c>
      <c r="I5943" s="55">
        <f>pro[[#This Row],[Admin expenses 3]]+pro[[#This Row],[Admin expenses 2]]+pro[[#This Row],[Admin expenses 1]]+pro[[#This Row],[COGS]]</f>
        <v>-264934.09600000002</v>
      </c>
      <c r="J5943" s="55">
        <f>pro[[#This Row],[Revenue]]+pro[[#This Row],[AdminExp]]</f>
        <v>-59418.709000000061</v>
      </c>
      <c r="K5943" s="83">
        <f>pro[[#This Row],[Profit]]/pro[[#This Row],[Revenue]]</f>
        <v>-0.28912048809269969</v>
      </c>
      <c r="L5943" s="56">
        <f t="shared" si="92"/>
        <v>6</v>
      </c>
      <c r="M5943" s="82" t="str">
        <f>"Q"&amp;" "&amp;VLOOKUP(pro[[#This Row],[Period]],Mapping!A:B,2,0)</f>
        <v>Q 2</v>
      </c>
      <c r="N5943"/>
    </row>
    <row r="5944" spans="1:14" ht="11.25" customHeight="1" x14ac:dyDescent="0.2">
      <c r="A5944" s="42" t="s">
        <v>5</v>
      </c>
      <c r="B5944" s="44" t="s">
        <v>19</v>
      </c>
      <c r="C5944" s="44" t="s">
        <v>58</v>
      </c>
      <c r="D5944" s="43">
        <v>2793305.5919999997</v>
      </c>
      <c r="E5944" s="43">
        <v>-537715.96199999994</v>
      </c>
      <c r="F5944" s="45">
        <v>-52090</v>
      </c>
      <c r="G5944" s="45">
        <v>-55160</v>
      </c>
      <c r="H5944" s="45">
        <v>-100570</v>
      </c>
      <c r="I5944" s="55">
        <f>pro[[#This Row],[Admin expenses 3]]+pro[[#This Row],[Admin expenses 2]]+pro[[#This Row],[Admin expenses 1]]+pro[[#This Row],[COGS]]</f>
        <v>-745535.96199999994</v>
      </c>
      <c r="J5944" s="55">
        <f>pro[[#This Row],[Revenue]]+pro[[#This Row],[AdminExp]]</f>
        <v>2047769.63</v>
      </c>
      <c r="K5944" s="83">
        <f>pro[[#This Row],[Profit]]/pro[[#This Row],[Revenue]]</f>
        <v>0.73309903358400608</v>
      </c>
      <c r="L5944" s="56">
        <f t="shared" si="92"/>
        <v>6</v>
      </c>
      <c r="M5944" s="82" t="str">
        <f>"Q"&amp;" "&amp;VLOOKUP(pro[[#This Row],[Period]],Mapping!A:B,2,0)</f>
        <v>Q 2</v>
      </c>
      <c r="N5944"/>
    </row>
    <row r="5945" spans="1:14" ht="11.25" customHeight="1" x14ac:dyDescent="0.2">
      <c r="A5945" s="42" t="s">
        <v>5</v>
      </c>
      <c r="B5945" s="44" t="s">
        <v>19</v>
      </c>
      <c r="C5945" s="44" t="s">
        <v>59</v>
      </c>
      <c r="D5945" s="43">
        <v>76082.096999999994</v>
      </c>
      <c r="E5945" s="43">
        <v>-37068.842999999993</v>
      </c>
      <c r="F5945" s="45">
        <v>-27410</v>
      </c>
      <c r="G5945" s="45">
        <v>-88480</v>
      </c>
      <c r="H5945" s="45">
        <v>-92350</v>
      </c>
      <c r="I5945" s="55">
        <f>pro[[#This Row],[Admin expenses 3]]+pro[[#This Row],[Admin expenses 2]]+pro[[#This Row],[Admin expenses 1]]+pro[[#This Row],[COGS]]</f>
        <v>-245308.84299999999</v>
      </c>
      <c r="J5945" s="55">
        <f>pro[[#This Row],[Revenue]]+pro[[#This Row],[AdminExp]]</f>
        <v>-169226.74599999998</v>
      </c>
      <c r="K5945" s="83">
        <f>pro[[#This Row],[Profit]]/pro[[#This Row],[Revenue]]</f>
        <v>-2.224265006786025</v>
      </c>
      <c r="L5945" s="56">
        <f t="shared" si="92"/>
        <v>6</v>
      </c>
      <c r="M5945" s="82" t="str">
        <f>"Q"&amp;" "&amp;VLOOKUP(pro[[#This Row],[Period]],Mapping!A:B,2,0)</f>
        <v>Q 2</v>
      </c>
      <c r="N5945"/>
    </row>
    <row r="5946" spans="1:14" ht="11.25" customHeight="1" x14ac:dyDescent="0.2">
      <c r="A5946" s="42" t="s">
        <v>5</v>
      </c>
      <c r="B5946" s="44" t="s">
        <v>19</v>
      </c>
      <c r="C5946" s="44" t="s">
        <v>60</v>
      </c>
      <c r="D5946" s="43">
        <v>16055.928</v>
      </c>
      <c r="E5946" s="43">
        <v>-12936.252</v>
      </c>
      <c r="F5946" s="45">
        <v>-32600</v>
      </c>
      <c r="G5946" s="45">
        <v>-47590</v>
      </c>
      <c r="H5946" s="45">
        <v>-72130</v>
      </c>
      <c r="I5946" s="55">
        <f>pro[[#This Row],[Admin expenses 3]]+pro[[#This Row],[Admin expenses 2]]+pro[[#This Row],[Admin expenses 1]]+pro[[#This Row],[COGS]]</f>
        <v>-165256.25200000001</v>
      </c>
      <c r="J5946" s="55">
        <f>pro[[#This Row],[Revenue]]+pro[[#This Row],[AdminExp]]</f>
        <v>-149200.32400000002</v>
      </c>
      <c r="K5946" s="83">
        <f>pro[[#This Row],[Profit]]/pro[[#This Row],[Revenue]]</f>
        <v>-9.2925381827820868</v>
      </c>
      <c r="L5946" s="56">
        <f t="shared" si="92"/>
        <v>6</v>
      </c>
      <c r="M5946" s="82" t="str">
        <f>"Q"&amp;" "&amp;VLOOKUP(pro[[#This Row],[Period]],Mapping!A:B,2,0)</f>
        <v>Q 2</v>
      </c>
      <c r="N5946"/>
    </row>
    <row r="5947" spans="1:14" ht="11.25" customHeight="1" x14ac:dyDescent="0.2">
      <c r="A5947" s="42" t="s">
        <v>5</v>
      </c>
      <c r="B5947" s="44" t="s">
        <v>19</v>
      </c>
      <c r="C5947" s="44" t="s">
        <v>57</v>
      </c>
      <c r="D5947" s="43">
        <v>580407.97499999998</v>
      </c>
      <c r="E5947" s="43">
        <v>-236660.77399999998</v>
      </c>
      <c r="F5947" s="45">
        <v>-106780</v>
      </c>
      <c r="G5947" s="45">
        <v>-79100</v>
      </c>
      <c r="H5947" s="45">
        <v>-102410</v>
      </c>
      <c r="I5947" s="55">
        <f>pro[[#This Row],[Admin expenses 3]]+pro[[#This Row],[Admin expenses 2]]+pro[[#This Row],[Admin expenses 1]]+pro[[#This Row],[COGS]]</f>
        <v>-524950.77399999998</v>
      </c>
      <c r="J5947" s="55">
        <f>pro[[#This Row],[Revenue]]+pro[[#This Row],[AdminExp]]</f>
        <v>55457.201000000001</v>
      </c>
      <c r="K5947" s="83">
        <f>pro[[#This Row],[Profit]]/pro[[#This Row],[Revenue]]</f>
        <v>9.5548654375398626E-2</v>
      </c>
      <c r="L5947" s="56">
        <f t="shared" si="92"/>
        <v>6</v>
      </c>
      <c r="M5947" s="82" t="str">
        <f>"Q"&amp;" "&amp;VLOOKUP(pro[[#This Row],[Period]],Mapping!A:B,2,0)</f>
        <v>Q 2</v>
      </c>
      <c r="N5947"/>
    </row>
    <row r="5948" spans="1:14" ht="11.25" customHeight="1" x14ac:dyDescent="0.2">
      <c r="A5948" s="42" t="s">
        <v>5</v>
      </c>
      <c r="B5948" s="44" t="s">
        <v>19</v>
      </c>
      <c r="C5948" s="44" t="s">
        <v>58</v>
      </c>
      <c r="D5948" s="43">
        <v>255993.36</v>
      </c>
      <c r="E5948" s="43">
        <v>-189768.12399999998</v>
      </c>
      <c r="F5948" s="45">
        <v>-54320</v>
      </c>
      <c r="G5948" s="45">
        <v>-95740</v>
      </c>
      <c r="H5948" s="45">
        <v>-65380</v>
      </c>
      <c r="I5948" s="55">
        <f>pro[[#This Row],[Admin expenses 3]]+pro[[#This Row],[Admin expenses 2]]+pro[[#This Row],[Admin expenses 1]]+pro[[#This Row],[COGS]]</f>
        <v>-405208.12399999995</v>
      </c>
      <c r="J5948" s="55">
        <f>pro[[#This Row],[Revenue]]+pro[[#This Row],[AdminExp]]</f>
        <v>-149214.76399999997</v>
      </c>
      <c r="K5948" s="83">
        <f>pro[[#This Row],[Profit]]/pro[[#This Row],[Revenue]]</f>
        <v>-0.58288529046222126</v>
      </c>
      <c r="L5948" s="56">
        <f t="shared" si="92"/>
        <v>6</v>
      </c>
      <c r="M5948" s="82" t="str">
        <f>"Q"&amp;" "&amp;VLOOKUP(pro[[#This Row],[Period]],Mapping!A:B,2,0)</f>
        <v>Q 2</v>
      </c>
      <c r="N5948"/>
    </row>
    <row r="5949" spans="1:14" ht="11.25" customHeight="1" x14ac:dyDescent="0.2">
      <c r="A5949" s="42" t="s">
        <v>5</v>
      </c>
      <c r="B5949" s="44" t="s">
        <v>19</v>
      </c>
      <c r="C5949" s="44" t="s">
        <v>59</v>
      </c>
      <c r="D5949" s="43">
        <v>6607.3629999999994</v>
      </c>
      <c r="E5949" s="43">
        <v>-17262.860999999997</v>
      </c>
      <c r="F5949" s="45">
        <v>-70740</v>
      </c>
      <c r="G5949" s="45">
        <v>-22050</v>
      </c>
      <c r="H5949" s="45">
        <v>-53360</v>
      </c>
      <c r="I5949" s="55">
        <f>pro[[#This Row],[Admin expenses 3]]+pro[[#This Row],[Admin expenses 2]]+pro[[#This Row],[Admin expenses 1]]+pro[[#This Row],[COGS]]</f>
        <v>-163412.861</v>
      </c>
      <c r="J5949" s="55">
        <f>pro[[#This Row],[Revenue]]+pro[[#This Row],[AdminExp]]</f>
        <v>-156805.49799999999</v>
      </c>
      <c r="K5949" s="83">
        <f>pro[[#This Row],[Profit]]/pro[[#This Row],[Revenue]]</f>
        <v>-23.731933299260234</v>
      </c>
      <c r="L5949" s="56">
        <f t="shared" si="92"/>
        <v>6</v>
      </c>
      <c r="M5949" s="82" t="str">
        <f>"Q"&amp;" "&amp;VLOOKUP(pro[[#This Row],[Period]],Mapping!A:B,2,0)</f>
        <v>Q 2</v>
      </c>
      <c r="N5949"/>
    </row>
    <row r="5950" spans="1:14" ht="11.25" customHeight="1" x14ac:dyDescent="0.2">
      <c r="A5950" s="42" t="s">
        <v>5</v>
      </c>
      <c r="B5950" s="44" t="s">
        <v>19</v>
      </c>
      <c r="C5950" s="44" t="s">
        <v>60</v>
      </c>
      <c r="D5950" s="43">
        <v>503079.96899999998</v>
      </c>
      <c r="E5950" s="43">
        <v>-206938.01799999998</v>
      </c>
      <c r="F5950" s="45">
        <v>-92970</v>
      </c>
      <c r="G5950" s="45">
        <v>-27500</v>
      </c>
      <c r="H5950" s="45">
        <v>-53050</v>
      </c>
      <c r="I5950" s="55">
        <f>pro[[#This Row],[Admin expenses 3]]+pro[[#This Row],[Admin expenses 2]]+pro[[#This Row],[Admin expenses 1]]+pro[[#This Row],[COGS]]</f>
        <v>-380458.01799999998</v>
      </c>
      <c r="J5950" s="55">
        <f>pro[[#This Row],[Revenue]]+pro[[#This Row],[AdminExp]]</f>
        <v>122621.951</v>
      </c>
      <c r="K5950" s="83">
        <f>pro[[#This Row],[Profit]]/pro[[#This Row],[Revenue]]</f>
        <v>0.243742463536647</v>
      </c>
      <c r="L5950" s="56">
        <f t="shared" si="92"/>
        <v>6</v>
      </c>
      <c r="M5950" s="82" t="str">
        <f>"Q"&amp;" "&amp;VLOOKUP(pro[[#This Row],[Period]],Mapping!A:B,2,0)</f>
        <v>Q 2</v>
      </c>
      <c r="N5950"/>
    </row>
    <row r="5951" spans="1:14" ht="11.25" customHeight="1" x14ac:dyDescent="0.2">
      <c r="A5951" s="42" t="s">
        <v>5</v>
      </c>
      <c r="B5951" s="44" t="s">
        <v>19</v>
      </c>
      <c r="C5951" s="44" t="s">
        <v>57</v>
      </c>
      <c r="D5951" s="43">
        <v>1623387.395</v>
      </c>
      <c r="E5951" s="43">
        <v>-409614.85599999997</v>
      </c>
      <c r="F5951" s="45">
        <v>-71590</v>
      </c>
      <c r="G5951" s="45">
        <v>-96850</v>
      </c>
      <c r="H5951" s="45">
        <v>-61170</v>
      </c>
      <c r="I5951" s="55">
        <f>pro[[#This Row],[Admin expenses 3]]+pro[[#This Row],[Admin expenses 2]]+pro[[#This Row],[Admin expenses 1]]+pro[[#This Row],[COGS]]</f>
        <v>-639224.85599999991</v>
      </c>
      <c r="J5951" s="55">
        <f>pro[[#This Row],[Revenue]]+pro[[#This Row],[AdminExp]]</f>
        <v>984162.53900000011</v>
      </c>
      <c r="K5951" s="83">
        <f>pro[[#This Row],[Profit]]/pro[[#This Row],[Revenue]]</f>
        <v>0.6062401014269303</v>
      </c>
      <c r="L5951" s="56">
        <f t="shared" si="92"/>
        <v>6</v>
      </c>
      <c r="M5951" s="82" t="str">
        <f>"Q"&amp;" "&amp;VLOOKUP(pro[[#This Row],[Period]],Mapping!A:B,2,0)</f>
        <v>Q 2</v>
      </c>
      <c r="N5951"/>
    </row>
    <row r="5952" spans="1:14" ht="11.25" customHeight="1" x14ac:dyDescent="0.2">
      <c r="A5952" s="42" t="s">
        <v>5</v>
      </c>
      <c r="B5952" s="44" t="s">
        <v>19</v>
      </c>
      <c r="C5952" s="44" t="s">
        <v>57</v>
      </c>
      <c r="D5952" s="43">
        <v>60327.854999999989</v>
      </c>
      <c r="E5952" s="43">
        <v>-26661.326999999997</v>
      </c>
      <c r="F5952" s="45">
        <v>-98080</v>
      </c>
      <c r="G5952" s="45">
        <v>-53030</v>
      </c>
      <c r="H5952" s="45">
        <v>-99790</v>
      </c>
      <c r="I5952" s="55">
        <f>pro[[#This Row],[Admin expenses 3]]+pro[[#This Row],[Admin expenses 2]]+pro[[#This Row],[Admin expenses 1]]+pro[[#This Row],[COGS]]</f>
        <v>-277561.32699999999</v>
      </c>
      <c r="J5952" s="55">
        <f>pro[[#This Row],[Revenue]]+pro[[#This Row],[AdminExp]]</f>
        <v>-217233.47200000001</v>
      </c>
      <c r="K5952" s="83">
        <f>pro[[#This Row],[Profit]]/pro[[#This Row],[Revenue]]</f>
        <v>-3.6008817485720326</v>
      </c>
      <c r="L5952" s="56">
        <f t="shared" si="92"/>
        <v>6</v>
      </c>
      <c r="M5952" s="82" t="str">
        <f>"Q"&amp;" "&amp;VLOOKUP(pro[[#This Row],[Period]],Mapping!A:B,2,0)</f>
        <v>Q 2</v>
      </c>
      <c r="N5952"/>
    </row>
    <row r="5953" spans="1:14" ht="11.25" customHeight="1" x14ac:dyDescent="0.2">
      <c r="A5953" s="42" t="s">
        <v>5</v>
      </c>
      <c r="B5953" s="44" t="s">
        <v>19</v>
      </c>
      <c r="C5953" s="44" t="s">
        <v>58</v>
      </c>
      <c r="D5953" s="43">
        <v>8614575.3190000001</v>
      </c>
      <c r="E5953" s="43">
        <v>-51550.533999999992</v>
      </c>
      <c r="F5953" s="45">
        <v>-30380</v>
      </c>
      <c r="G5953" s="45">
        <v>-60420</v>
      </c>
      <c r="H5953" s="45">
        <v>-63540</v>
      </c>
      <c r="I5953" s="55">
        <f>pro[[#This Row],[Admin expenses 3]]+pro[[#This Row],[Admin expenses 2]]+pro[[#This Row],[Admin expenses 1]]+pro[[#This Row],[COGS]]</f>
        <v>-205890.53399999999</v>
      </c>
      <c r="J5953" s="55">
        <f>pro[[#This Row],[Revenue]]+pro[[#This Row],[AdminExp]]</f>
        <v>8408684.7850000001</v>
      </c>
      <c r="K5953" s="83">
        <f>pro[[#This Row],[Profit]]/pro[[#This Row],[Revenue]]</f>
        <v>0.97609974649059073</v>
      </c>
      <c r="L5953" s="56">
        <f t="shared" si="92"/>
        <v>6</v>
      </c>
      <c r="M5953" s="82" t="str">
        <f>"Q"&amp;" "&amp;VLOOKUP(pro[[#This Row],[Period]],Mapping!A:B,2,0)</f>
        <v>Q 2</v>
      </c>
      <c r="N5953"/>
    </row>
    <row r="5954" spans="1:14" ht="11.25" customHeight="1" x14ac:dyDescent="0.2">
      <c r="A5954" s="42" t="s">
        <v>5</v>
      </c>
      <c r="B5954" s="44" t="s">
        <v>19</v>
      </c>
      <c r="C5954" s="44" t="s">
        <v>59</v>
      </c>
      <c r="D5954" s="43">
        <v>776444.74599999993</v>
      </c>
      <c r="E5954" s="43">
        <v>-50184.498</v>
      </c>
      <c r="F5954" s="45">
        <v>-86780</v>
      </c>
      <c r="G5954" s="45">
        <v>-33250</v>
      </c>
      <c r="H5954" s="45">
        <v>-81070</v>
      </c>
      <c r="I5954" s="55">
        <f>pro[[#This Row],[Admin expenses 3]]+pro[[#This Row],[Admin expenses 2]]+pro[[#This Row],[Admin expenses 1]]+pro[[#This Row],[COGS]]</f>
        <v>-251284.49799999999</v>
      </c>
      <c r="J5954" s="55">
        <f>pro[[#This Row],[Revenue]]+pro[[#This Row],[AdminExp]]</f>
        <v>525160.24799999991</v>
      </c>
      <c r="K5954" s="83">
        <f>pro[[#This Row],[Profit]]/pro[[#This Row],[Revenue]]</f>
        <v>0.67636525419929872</v>
      </c>
      <c r="L5954" s="56">
        <f t="shared" ref="L5954:L6017" si="93">MONTH(DATEVALUE(A5954&amp;"1"))</f>
        <v>6</v>
      </c>
      <c r="M5954" s="82" t="str">
        <f>"Q"&amp;" "&amp;VLOOKUP(pro[[#This Row],[Period]],Mapping!A:B,2,0)</f>
        <v>Q 2</v>
      </c>
      <c r="N5954"/>
    </row>
    <row r="5955" spans="1:14" ht="11.25" customHeight="1" x14ac:dyDescent="0.2">
      <c r="A5955" s="42" t="s">
        <v>5</v>
      </c>
      <c r="B5955" s="44" t="s">
        <v>19</v>
      </c>
      <c r="C5955" s="44" t="s">
        <v>57</v>
      </c>
      <c r="D5955" s="43">
        <v>3287507.7759999996</v>
      </c>
      <c r="E5955" s="43">
        <v>-243928.538</v>
      </c>
      <c r="F5955" s="45">
        <v>-19650</v>
      </c>
      <c r="G5955" s="45">
        <v>-89000</v>
      </c>
      <c r="H5955" s="45">
        <v>-18180</v>
      </c>
      <c r="I5955" s="55">
        <f>pro[[#This Row],[Admin expenses 3]]+pro[[#This Row],[Admin expenses 2]]+pro[[#This Row],[Admin expenses 1]]+pro[[#This Row],[COGS]]</f>
        <v>-370758.538</v>
      </c>
      <c r="J5955" s="55">
        <f>pro[[#This Row],[Revenue]]+pro[[#This Row],[AdminExp]]</f>
        <v>2916749.2379999994</v>
      </c>
      <c r="K5955" s="83">
        <f>pro[[#This Row],[Profit]]/pro[[#This Row],[Revenue]]</f>
        <v>0.88722200424690334</v>
      </c>
      <c r="L5955" s="56">
        <f t="shared" si="93"/>
        <v>6</v>
      </c>
      <c r="M5955" s="82" t="str">
        <f>"Q"&amp;" "&amp;VLOOKUP(pro[[#This Row],[Period]],Mapping!A:B,2,0)</f>
        <v>Q 2</v>
      </c>
      <c r="N5955"/>
    </row>
    <row r="5956" spans="1:14" ht="11.25" customHeight="1" x14ac:dyDescent="0.2">
      <c r="A5956" s="42" t="s">
        <v>5</v>
      </c>
      <c r="B5956" s="44" t="s">
        <v>19</v>
      </c>
      <c r="C5956" s="44" t="s">
        <v>58</v>
      </c>
      <c r="D5956" s="43">
        <v>1196194.6709999999</v>
      </c>
      <c r="E5956" s="43">
        <v>-1182645.1069999998</v>
      </c>
      <c r="F5956" s="45">
        <v>-93020</v>
      </c>
      <c r="G5956" s="45">
        <v>-31710</v>
      </c>
      <c r="H5956" s="45">
        <v>-18970</v>
      </c>
      <c r="I5956" s="55">
        <f>pro[[#This Row],[Admin expenses 3]]+pro[[#This Row],[Admin expenses 2]]+pro[[#This Row],[Admin expenses 1]]+pro[[#This Row],[COGS]]</f>
        <v>-1326345.1069999998</v>
      </c>
      <c r="J5956" s="55">
        <f>pro[[#This Row],[Revenue]]+pro[[#This Row],[AdminExp]]</f>
        <v>-130150.43599999999</v>
      </c>
      <c r="K5956" s="83">
        <f>pro[[#This Row],[Profit]]/pro[[#This Row],[Revenue]]</f>
        <v>-0.10880372497496271</v>
      </c>
      <c r="L5956" s="56">
        <f t="shared" si="93"/>
        <v>6</v>
      </c>
      <c r="M5956" s="82" t="str">
        <f>"Q"&amp;" "&amp;VLOOKUP(pro[[#This Row],[Period]],Mapping!A:B,2,0)</f>
        <v>Q 2</v>
      </c>
      <c r="N5956"/>
    </row>
    <row r="5957" spans="1:14" ht="11.25" customHeight="1" x14ac:dyDescent="0.2">
      <c r="A5957" s="42" t="s">
        <v>5</v>
      </c>
      <c r="B5957" s="44" t="s">
        <v>19</v>
      </c>
      <c r="C5957" s="44" t="s">
        <v>59</v>
      </c>
      <c r="D5957" s="43">
        <v>1525746.439</v>
      </c>
      <c r="E5957" s="43">
        <v>-367195.56299999997</v>
      </c>
      <c r="F5957" s="45">
        <v>-64060</v>
      </c>
      <c r="G5957" s="45">
        <v>-38120</v>
      </c>
      <c r="H5957" s="45">
        <v>-60940</v>
      </c>
      <c r="I5957" s="55">
        <f>pro[[#This Row],[Admin expenses 3]]+pro[[#This Row],[Admin expenses 2]]+pro[[#This Row],[Admin expenses 1]]+pro[[#This Row],[COGS]]</f>
        <v>-530315.56299999997</v>
      </c>
      <c r="J5957" s="55">
        <f>pro[[#This Row],[Revenue]]+pro[[#This Row],[AdminExp]]</f>
        <v>995430.87600000005</v>
      </c>
      <c r="K5957" s="83">
        <f>pro[[#This Row],[Profit]]/pro[[#This Row],[Revenue]]</f>
        <v>0.65242221810618961</v>
      </c>
      <c r="L5957" s="56">
        <f t="shared" si="93"/>
        <v>6</v>
      </c>
      <c r="M5957" s="82" t="str">
        <f>"Q"&amp;" "&amp;VLOOKUP(pro[[#This Row],[Period]],Mapping!A:B,2,0)</f>
        <v>Q 2</v>
      </c>
      <c r="N5957"/>
    </row>
    <row r="5958" spans="1:14" ht="11.25" customHeight="1" x14ac:dyDescent="0.2">
      <c r="A5958" s="42" t="s">
        <v>5</v>
      </c>
      <c r="B5958" s="44" t="s">
        <v>38</v>
      </c>
      <c r="C5958" s="44" t="s">
        <v>57</v>
      </c>
      <c r="D5958" s="43">
        <v>378001.49099999998</v>
      </c>
      <c r="E5958" s="43">
        <v>-130039.11900000001</v>
      </c>
      <c r="F5958" s="45">
        <v>-52810</v>
      </c>
      <c r="G5958" s="45">
        <v>-77360</v>
      </c>
      <c r="H5958" s="45">
        <v>-21420</v>
      </c>
      <c r="I5958" s="55">
        <f>pro[[#This Row],[Admin expenses 3]]+pro[[#This Row],[Admin expenses 2]]+pro[[#This Row],[Admin expenses 1]]+pro[[#This Row],[COGS]]</f>
        <v>-281629.11900000001</v>
      </c>
      <c r="J5958" s="55">
        <f>pro[[#This Row],[Revenue]]+pro[[#This Row],[AdminExp]]</f>
        <v>96372.371999999974</v>
      </c>
      <c r="K5958" s="83">
        <f>pro[[#This Row],[Profit]]/pro[[#This Row],[Revenue]]</f>
        <v>0.25495235943394728</v>
      </c>
      <c r="L5958" s="56">
        <f t="shared" si="93"/>
        <v>6</v>
      </c>
      <c r="M5958" s="82" t="str">
        <f>"Q"&amp;" "&amp;VLOOKUP(pro[[#This Row],[Period]],Mapping!A:B,2,0)</f>
        <v>Q 2</v>
      </c>
      <c r="N5958"/>
    </row>
    <row r="5959" spans="1:14" ht="11.25" customHeight="1" x14ac:dyDescent="0.2">
      <c r="A5959" s="42" t="s">
        <v>5</v>
      </c>
      <c r="B5959" s="44" t="s">
        <v>38</v>
      </c>
      <c r="C5959" s="44" t="s">
        <v>58</v>
      </c>
      <c r="D5959" s="43">
        <v>94598.133000000002</v>
      </c>
      <c r="E5959" s="43">
        <v>-56181.985999999997</v>
      </c>
      <c r="F5959" s="45">
        <v>-34550</v>
      </c>
      <c r="G5959" s="45">
        <v>-13010</v>
      </c>
      <c r="H5959" s="45">
        <v>-20280</v>
      </c>
      <c r="I5959" s="55">
        <f>pro[[#This Row],[Admin expenses 3]]+pro[[#This Row],[Admin expenses 2]]+pro[[#This Row],[Admin expenses 1]]+pro[[#This Row],[COGS]]</f>
        <v>-124021.986</v>
      </c>
      <c r="J5959" s="55">
        <f>pro[[#This Row],[Revenue]]+pro[[#This Row],[AdminExp]]</f>
        <v>-29423.853000000003</v>
      </c>
      <c r="K5959" s="83">
        <f>pro[[#This Row],[Profit]]/pro[[#This Row],[Revenue]]</f>
        <v>-0.31104052550381733</v>
      </c>
      <c r="L5959" s="56">
        <f t="shared" si="93"/>
        <v>6</v>
      </c>
      <c r="M5959" s="82" t="str">
        <f>"Q"&amp;" "&amp;VLOOKUP(pro[[#This Row],[Period]],Mapping!A:B,2,0)</f>
        <v>Q 2</v>
      </c>
      <c r="N5959"/>
    </row>
    <row r="5960" spans="1:14" ht="11.25" customHeight="1" x14ac:dyDescent="0.2">
      <c r="A5960" s="42" t="s">
        <v>5</v>
      </c>
      <c r="B5960" s="44" t="s">
        <v>38</v>
      </c>
      <c r="C5960" s="44" t="s">
        <v>59</v>
      </c>
      <c r="D5960" s="43">
        <v>360482.47200000001</v>
      </c>
      <c r="E5960" s="43">
        <v>-227094.81199999998</v>
      </c>
      <c r="F5960" s="45">
        <v>-99220</v>
      </c>
      <c r="G5960" s="45">
        <v>-79620</v>
      </c>
      <c r="H5960" s="45">
        <v>-83340</v>
      </c>
      <c r="I5960" s="55">
        <f>pro[[#This Row],[Admin expenses 3]]+pro[[#This Row],[Admin expenses 2]]+pro[[#This Row],[Admin expenses 1]]+pro[[#This Row],[COGS]]</f>
        <v>-489274.81199999998</v>
      </c>
      <c r="J5960" s="55">
        <f>pro[[#This Row],[Revenue]]+pro[[#This Row],[AdminExp]]</f>
        <v>-128792.33999999997</v>
      </c>
      <c r="K5960" s="83">
        <f>pro[[#This Row],[Profit]]/pro[[#This Row],[Revenue]]</f>
        <v>-0.3572776764580109</v>
      </c>
      <c r="L5960" s="56">
        <f t="shared" si="93"/>
        <v>6</v>
      </c>
      <c r="M5960" s="82" t="str">
        <f>"Q"&amp;" "&amp;VLOOKUP(pro[[#This Row],[Period]],Mapping!A:B,2,0)</f>
        <v>Q 2</v>
      </c>
      <c r="N5960"/>
    </row>
    <row r="5961" spans="1:14" ht="11.25" customHeight="1" x14ac:dyDescent="0.2">
      <c r="A5961" s="42" t="s">
        <v>5</v>
      </c>
      <c r="B5961" s="44" t="s">
        <v>38</v>
      </c>
      <c r="C5961" s="44" t="s">
        <v>57</v>
      </c>
      <c r="D5961" s="43">
        <v>1043130.382</v>
      </c>
      <c r="E5961" s="43">
        <v>-1510127.6959999998</v>
      </c>
      <c r="F5961" s="45">
        <v>-102530</v>
      </c>
      <c r="G5961" s="45">
        <v>-84130</v>
      </c>
      <c r="H5961" s="45">
        <v>-62060</v>
      </c>
      <c r="I5961" s="55">
        <f>pro[[#This Row],[Admin expenses 3]]+pro[[#This Row],[Admin expenses 2]]+pro[[#This Row],[Admin expenses 1]]+pro[[#This Row],[COGS]]</f>
        <v>-1758847.6959999998</v>
      </c>
      <c r="J5961" s="55">
        <f>pro[[#This Row],[Revenue]]+pro[[#This Row],[AdminExp]]</f>
        <v>-715717.31399999978</v>
      </c>
      <c r="K5961" s="83">
        <f>pro[[#This Row],[Profit]]/pro[[#This Row],[Revenue]]</f>
        <v>-0.6861245021238388</v>
      </c>
      <c r="L5961" s="56">
        <f t="shared" si="93"/>
        <v>6</v>
      </c>
      <c r="M5961" s="82" t="str">
        <f>"Q"&amp;" "&amp;VLOOKUP(pro[[#This Row],[Period]],Mapping!A:B,2,0)</f>
        <v>Q 2</v>
      </c>
      <c r="N5961"/>
    </row>
    <row r="5962" spans="1:14" ht="11.25" customHeight="1" x14ac:dyDescent="0.2">
      <c r="A5962" s="42" t="s">
        <v>5</v>
      </c>
      <c r="B5962" s="44" t="s">
        <v>38</v>
      </c>
      <c r="C5962" s="44" t="s">
        <v>57</v>
      </c>
      <c r="D5962" s="43">
        <v>2378348.8189999997</v>
      </c>
      <c r="E5962" s="43">
        <v>-3020851.162</v>
      </c>
      <c r="F5962" s="45">
        <v>-64290</v>
      </c>
      <c r="G5962" s="45">
        <v>-102910</v>
      </c>
      <c r="H5962" s="45">
        <v>-51880</v>
      </c>
      <c r="I5962" s="55">
        <f>pro[[#This Row],[Admin expenses 3]]+pro[[#This Row],[Admin expenses 2]]+pro[[#This Row],[Admin expenses 1]]+pro[[#This Row],[COGS]]</f>
        <v>-3239931.162</v>
      </c>
      <c r="J5962" s="55">
        <f>pro[[#This Row],[Revenue]]+pro[[#This Row],[AdminExp]]</f>
        <v>-861582.34300000034</v>
      </c>
      <c r="K5962" s="83">
        <f>pro[[#This Row],[Profit]]/pro[[#This Row],[Revenue]]</f>
        <v>-0.36226071470973764</v>
      </c>
      <c r="L5962" s="56">
        <f t="shared" si="93"/>
        <v>6</v>
      </c>
      <c r="M5962" s="82" t="str">
        <f>"Q"&amp;" "&amp;VLOOKUP(pro[[#This Row],[Period]],Mapping!A:B,2,0)</f>
        <v>Q 2</v>
      </c>
      <c r="N5962"/>
    </row>
    <row r="5963" spans="1:14" ht="11.25" customHeight="1" x14ac:dyDescent="0.2">
      <c r="A5963" s="42" t="s">
        <v>5</v>
      </c>
      <c r="B5963" s="44" t="s">
        <v>38</v>
      </c>
      <c r="C5963" s="44" t="s">
        <v>57</v>
      </c>
      <c r="D5963" s="43">
        <v>579393.57699999993</v>
      </c>
      <c r="E5963" s="43">
        <v>-146199.25599999999</v>
      </c>
      <c r="F5963" s="45">
        <v>-40910</v>
      </c>
      <c r="G5963" s="45">
        <v>-77580</v>
      </c>
      <c r="H5963" s="45">
        <v>-20020</v>
      </c>
      <c r="I5963" s="55">
        <f>pro[[#This Row],[Admin expenses 3]]+pro[[#This Row],[Admin expenses 2]]+pro[[#This Row],[Admin expenses 1]]+pro[[#This Row],[COGS]]</f>
        <v>-284709.25599999999</v>
      </c>
      <c r="J5963" s="55">
        <f>pro[[#This Row],[Revenue]]+pro[[#This Row],[AdminExp]]</f>
        <v>294684.32099999994</v>
      </c>
      <c r="K5963" s="83">
        <f>pro[[#This Row],[Profit]]/pro[[#This Row],[Revenue]]</f>
        <v>0.50860819432245785</v>
      </c>
      <c r="L5963" s="56">
        <f t="shared" si="93"/>
        <v>6</v>
      </c>
      <c r="M5963" s="82" t="str">
        <f>"Q"&amp;" "&amp;VLOOKUP(pro[[#This Row],[Period]],Mapping!A:B,2,0)</f>
        <v>Q 2</v>
      </c>
      <c r="N5963"/>
    </row>
    <row r="5964" spans="1:14" ht="11.25" customHeight="1" x14ac:dyDescent="0.2">
      <c r="A5964" s="42" t="s">
        <v>5</v>
      </c>
      <c r="B5964" s="44" t="s">
        <v>38</v>
      </c>
      <c r="C5964" s="44" t="s">
        <v>57</v>
      </c>
      <c r="D5964" s="43">
        <v>585116.61599999992</v>
      </c>
      <c r="E5964" s="43">
        <v>-27143.928</v>
      </c>
      <c r="F5964" s="45">
        <v>-45900</v>
      </c>
      <c r="G5964" s="45">
        <v>-90390</v>
      </c>
      <c r="H5964" s="45">
        <v>-95350</v>
      </c>
      <c r="I5964" s="55">
        <f>pro[[#This Row],[Admin expenses 3]]+pro[[#This Row],[Admin expenses 2]]+pro[[#This Row],[Admin expenses 1]]+pro[[#This Row],[COGS]]</f>
        <v>-258783.92800000001</v>
      </c>
      <c r="J5964" s="55">
        <f>pro[[#This Row],[Revenue]]+pro[[#This Row],[AdminExp]]</f>
        <v>326332.68799999991</v>
      </c>
      <c r="K5964" s="83">
        <f>pro[[#This Row],[Profit]]/pro[[#This Row],[Revenue]]</f>
        <v>0.55772247630034821</v>
      </c>
      <c r="L5964" s="56">
        <f t="shared" si="93"/>
        <v>6</v>
      </c>
      <c r="M5964" s="82" t="str">
        <f>"Q"&amp;" "&amp;VLOOKUP(pro[[#This Row],[Period]],Mapping!A:B,2,0)</f>
        <v>Q 2</v>
      </c>
      <c r="N5964"/>
    </row>
    <row r="5965" spans="1:14" ht="11.25" customHeight="1" x14ac:dyDescent="0.2">
      <c r="A5965" s="42" t="s">
        <v>5</v>
      </c>
      <c r="B5965" s="44" t="s">
        <v>38</v>
      </c>
      <c r="C5965" s="44" t="s">
        <v>57</v>
      </c>
      <c r="D5965" s="43">
        <v>1059492.2659999998</v>
      </c>
      <c r="E5965" s="43">
        <v>-961579.47199999995</v>
      </c>
      <c r="F5965" s="45">
        <v>-45880</v>
      </c>
      <c r="G5965" s="45">
        <v>-86960</v>
      </c>
      <c r="H5965" s="45">
        <v>-27330</v>
      </c>
      <c r="I5965" s="55">
        <f>pro[[#This Row],[Admin expenses 3]]+pro[[#This Row],[Admin expenses 2]]+pro[[#This Row],[Admin expenses 1]]+pro[[#This Row],[COGS]]</f>
        <v>-1121749.4720000001</v>
      </c>
      <c r="J5965" s="55">
        <f>pro[[#This Row],[Revenue]]+pro[[#This Row],[AdminExp]]</f>
        <v>-62257.206000000238</v>
      </c>
      <c r="K5965" s="83">
        <f>pro[[#This Row],[Profit]]/pro[[#This Row],[Revenue]]</f>
        <v>-5.8761359566168132E-2</v>
      </c>
      <c r="L5965" s="56">
        <f t="shared" si="93"/>
        <v>6</v>
      </c>
      <c r="M5965" s="82" t="str">
        <f>"Q"&amp;" "&amp;VLOOKUP(pro[[#This Row],[Period]],Mapping!A:B,2,0)</f>
        <v>Q 2</v>
      </c>
      <c r="N5965"/>
    </row>
    <row r="5966" spans="1:14" ht="11.25" customHeight="1" x14ac:dyDescent="0.2">
      <c r="A5966" s="42" t="s">
        <v>5</v>
      </c>
      <c r="B5966" s="44" t="s">
        <v>38</v>
      </c>
      <c r="C5966" s="44" t="s">
        <v>57</v>
      </c>
      <c r="D5966" s="43">
        <v>178561.103</v>
      </c>
      <c r="E5966" s="43">
        <v>-43180.724999999999</v>
      </c>
      <c r="F5966" s="45">
        <v>-75280</v>
      </c>
      <c r="G5966" s="45">
        <v>-52670</v>
      </c>
      <c r="H5966" s="45">
        <v>-32790</v>
      </c>
      <c r="I5966" s="55">
        <f>pro[[#This Row],[Admin expenses 3]]+pro[[#This Row],[Admin expenses 2]]+pro[[#This Row],[Admin expenses 1]]+pro[[#This Row],[COGS]]</f>
        <v>-203920.72500000001</v>
      </c>
      <c r="J5966" s="55">
        <f>pro[[#This Row],[Revenue]]+pro[[#This Row],[AdminExp]]</f>
        <v>-25359.622000000003</v>
      </c>
      <c r="K5966" s="83">
        <f>pro[[#This Row],[Profit]]/pro[[#This Row],[Revenue]]</f>
        <v>-0.14202209537202512</v>
      </c>
      <c r="L5966" s="56">
        <f t="shared" si="93"/>
        <v>6</v>
      </c>
      <c r="M5966" s="82" t="str">
        <f>"Q"&amp;" "&amp;VLOOKUP(pro[[#This Row],[Period]],Mapping!A:B,2,0)</f>
        <v>Q 2</v>
      </c>
      <c r="N5966"/>
    </row>
    <row r="5967" spans="1:14" ht="11.25" customHeight="1" x14ac:dyDescent="0.2">
      <c r="A5967" s="42" t="s">
        <v>5</v>
      </c>
      <c r="B5967" s="44" t="s">
        <v>38</v>
      </c>
      <c r="C5967" s="44" t="s">
        <v>57</v>
      </c>
      <c r="D5967" s="43">
        <v>189340.69</v>
      </c>
      <c r="E5967" s="43">
        <v>-83152.222999999998</v>
      </c>
      <c r="F5967" s="45">
        <v>-95850</v>
      </c>
      <c r="G5967" s="45">
        <v>-93440</v>
      </c>
      <c r="H5967" s="45">
        <v>-84850</v>
      </c>
      <c r="I5967" s="55">
        <f>pro[[#This Row],[Admin expenses 3]]+pro[[#This Row],[Admin expenses 2]]+pro[[#This Row],[Admin expenses 1]]+pro[[#This Row],[COGS]]</f>
        <v>-357292.223</v>
      </c>
      <c r="J5967" s="55">
        <f>pro[[#This Row],[Revenue]]+pro[[#This Row],[AdminExp]]</f>
        <v>-167951.533</v>
      </c>
      <c r="K5967" s="83">
        <f>pro[[#This Row],[Profit]]/pro[[#This Row],[Revenue]]</f>
        <v>-0.88703348973746743</v>
      </c>
      <c r="L5967" s="56">
        <f t="shared" si="93"/>
        <v>6</v>
      </c>
      <c r="M5967" s="82" t="str">
        <f>"Q"&amp;" "&amp;VLOOKUP(pro[[#This Row],[Period]],Mapping!A:B,2,0)</f>
        <v>Q 2</v>
      </c>
      <c r="N5967"/>
    </row>
    <row r="5968" spans="1:14" ht="11.25" customHeight="1" x14ac:dyDescent="0.2">
      <c r="A5968" s="42" t="s">
        <v>5</v>
      </c>
      <c r="B5968" s="44" t="s">
        <v>38</v>
      </c>
      <c r="C5968" s="44" t="s">
        <v>57</v>
      </c>
      <c r="D5968" s="43">
        <v>205600.00999999998</v>
      </c>
      <c r="E5968" s="43">
        <v>-92976.225999999995</v>
      </c>
      <c r="F5968" s="45">
        <v>-26150</v>
      </c>
      <c r="G5968" s="45">
        <v>-100550</v>
      </c>
      <c r="H5968" s="45">
        <v>-64410</v>
      </c>
      <c r="I5968" s="55">
        <f>pro[[#This Row],[Admin expenses 3]]+pro[[#This Row],[Admin expenses 2]]+pro[[#This Row],[Admin expenses 1]]+pro[[#This Row],[COGS]]</f>
        <v>-284086.22600000002</v>
      </c>
      <c r="J5968" s="55">
        <f>pro[[#This Row],[Revenue]]+pro[[#This Row],[AdminExp]]</f>
        <v>-78486.216000000044</v>
      </c>
      <c r="K5968" s="83">
        <f>pro[[#This Row],[Profit]]/pro[[#This Row],[Revenue]]</f>
        <v>-0.38174227715261322</v>
      </c>
      <c r="L5968" s="56">
        <f t="shared" si="93"/>
        <v>6</v>
      </c>
      <c r="M5968" s="82" t="str">
        <f>"Q"&amp;" "&amp;VLOOKUP(pro[[#This Row],[Period]],Mapping!A:B,2,0)</f>
        <v>Q 2</v>
      </c>
      <c r="N5968"/>
    </row>
    <row r="5969" spans="1:14" ht="11.25" customHeight="1" x14ac:dyDescent="0.2">
      <c r="A5969" s="42" t="s">
        <v>5</v>
      </c>
      <c r="B5969" s="44" t="s">
        <v>38</v>
      </c>
      <c r="C5969" s="44" t="s">
        <v>57</v>
      </c>
      <c r="D5969" s="43">
        <v>29095.142999999996</v>
      </c>
      <c r="E5969" s="43">
        <v>-10131.31</v>
      </c>
      <c r="F5969" s="45">
        <v>-20940</v>
      </c>
      <c r="G5969" s="45">
        <v>-58090</v>
      </c>
      <c r="H5969" s="45">
        <v>-58280</v>
      </c>
      <c r="I5969" s="55">
        <f>pro[[#This Row],[Admin expenses 3]]+pro[[#This Row],[Admin expenses 2]]+pro[[#This Row],[Admin expenses 1]]+pro[[#This Row],[COGS]]</f>
        <v>-147441.31</v>
      </c>
      <c r="J5969" s="55">
        <f>pro[[#This Row],[Revenue]]+pro[[#This Row],[AdminExp]]</f>
        <v>-118346.167</v>
      </c>
      <c r="K5969" s="83">
        <f>pro[[#This Row],[Profit]]/pro[[#This Row],[Revenue]]</f>
        <v>-4.0675574957648433</v>
      </c>
      <c r="L5969" s="56">
        <f t="shared" si="93"/>
        <v>6</v>
      </c>
      <c r="M5969" s="82" t="str">
        <f>"Q"&amp;" "&amp;VLOOKUP(pro[[#This Row],[Period]],Mapping!A:B,2,0)</f>
        <v>Q 2</v>
      </c>
      <c r="N5969"/>
    </row>
    <row r="5970" spans="1:14" ht="11.25" customHeight="1" x14ac:dyDescent="0.2">
      <c r="A5970" s="42" t="s">
        <v>5</v>
      </c>
      <c r="B5970" s="44" t="s">
        <v>38</v>
      </c>
      <c r="C5970" s="44" t="s">
        <v>57</v>
      </c>
      <c r="D5970" s="43">
        <v>24179.302</v>
      </c>
      <c r="E5970" s="43">
        <v>-5942.8319999999994</v>
      </c>
      <c r="F5970" s="45">
        <v>-40680</v>
      </c>
      <c r="G5970" s="45">
        <v>-43940</v>
      </c>
      <c r="H5970" s="45">
        <v>-99150</v>
      </c>
      <c r="I5970" s="55">
        <f>pro[[#This Row],[Admin expenses 3]]+pro[[#This Row],[Admin expenses 2]]+pro[[#This Row],[Admin expenses 1]]+pro[[#This Row],[COGS]]</f>
        <v>-189712.83199999999</v>
      </c>
      <c r="J5970" s="55">
        <f>pro[[#This Row],[Revenue]]+pro[[#This Row],[AdminExp]]</f>
        <v>-165533.53</v>
      </c>
      <c r="K5970" s="83">
        <f>pro[[#This Row],[Profit]]/pro[[#This Row],[Revenue]]</f>
        <v>-6.846083894398606</v>
      </c>
      <c r="L5970" s="56">
        <f t="shared" si="93"/>
        <v>6</v>
      </c>
      <c r="M5970" s="82" t="str">
        <f>"Q"&amp;" "&amp;VLOOKUP(pro[[#This Row],[Period]],Mapping!A:B,2,0)</f>
        <v>Q 2</v>
      </c>
      <c r="N5970"/>
    </row>
    <row r="5971" spans="1:14" ht="11.25" customHeight="1" x14ac:dyDescent="0.2">
      <c r="A5971" s="42" t="s">
        <v>5</v>
      </c>
      <c r="B5971" s="44" t="s">
        <v>38</v>
      </c>
      <c r="C5971" s="44" t="s">
        <v>57</v>
      </c>
      <c r="D5971" s="43">
        <v>697565.55399999989</v>
      </c>
      <c r="E5971" s="43">
        <v>-74535.831999999995</v>
      </c>
      <c r="F5971" s="45">
        <v>-54640</v>
      </c>
      <c r="G5971" s="45">
        <v>-33410</v>
      </c>
      <c r="H5971" s="45">
        <v>-14850</v>
      </c>
      <c r="I5971" s="55">
        <f>pro[[#This Row],[Admin expenses 3]]+pro[[#This Row],[Admin expenses 2]]+pro[[#This Row],[Admin expenses 1]]+pro[[#This Row],[COGS]]</f>
        <v>-177435.83199999999</v>
      </c>
      <c r="J5971" s="55">
        <f>pro[[#This Row],[Revenue]]+pro[[#This Row],[AdminExp]]</f>
        <v>520129.72199999989</v>
      </c>
      <c r="K5971" s="83">
        <f>pro[[#This Row],[Profit]]/pro[[#This Row],[Revenue]]</f>
        <v>0.74563561663482025</v>
      </c>
      <c r="L5971" s="56">
        <f t="shared" si="93"/>
        <v>6</v>
      </c>
      <c r="M5971" s="82" t="str">
        <f>"Q"&amp;" "&amp;VLOOKUP(pro[[#This Row],[Period]],Mapping!A:B,2,0)</f>
        <v>Q 2</v>
      </c>
      <c r="N5971"/>
    </row>
    <row r="5972" spans="1:14" ht="11.25" customHeight="1" x14ac:dyDescent="0.2">
      <c r="A5972" s="42" t="s">
        <v>5</v>
      </c>
      <c r="B5972" s="44" t="s">
        <v>38</v>
      </c>
      <c r="C5972" s="44" t="s">
        <v>57</v>
      </c>
      <c r="D5972" s="43">
        <v>103774.10399999999</v>
      </c>
      <c r="E5972" s="43">
        <v>-27928.739999999998</v>
      </c>
      <c r="F5972" s="45">
        <v>-54100</v>
      </c>
      <c r="G5972" s="45">
        <v>-39450</v>
      </c>
      <c r="H5972" s="45">
        <v>-57570</v>
      </c>
      <c r="I5972" s="55">
        <f>pro[[#This Row],[Admin expenses 3]]+pro[[#This Row],[Admin expenses 2]]+pro[[#This Row],[Admin expenses 1]]+pro[[#This Row],[COGS]]</f>
        <v>-179048.74</v>
      </c>
      <c r="J5972" s="55">
        <f>pro[[#This Row],[Revenue]]+pro[[#This Row],[AdminExp]]</f>
        <v>-75274.635999999999</v>
      </c>
      <c r="K5972" s="83">
        <f>pro[[#This Row],[Profit]]/pro[[#This Row],[Revenue]]</f>
        <v>-0.72537013665760008</v>
      </c>
      <c r="L5972" s="56">
        <f t="shared" si="93"/>
        <v>6</v>
      </c>
      <c r="M5972" s="82" t="str">
        <f>"Q"&amp;" "&amp;VLOOKUP(pro[[#This Row],[Period]],Mapping!A:B,2,0)</f>
        <v>Q 2</v>
      </c>
      <c r="N5972"/>
    </row>
    <row r="5973" spans="1:14" ht="11.25" customHeight="1" x14ac:dyDescent="0.2">
      <c r="A5973" s="42" t="s">
        <v>5</v>
      </c>
      <c r="B5973" s="44" t="s">
        <v>38</v>
      </c>
      <c r="C5973" s="44" t="s">
        <v>57</v>
      </c>
      <c r="D5973" s="43">
        <v>493811.63999999996</v>
      </c>
      <c r="E5973" s="43">
        <v>-45283.993999999999</v>
      </c>
      <c r="F5973" s="45">
        <v>-15830</v>
      </c>
      <c r="G5973" s="45">
        <v>-80300</v>
      </c>
      <c r="H5973" s="45">
        <v>-97120</v>
      </c>
      <c r="I5973" s="55">
        <f>pro[[#This Row],[Admin expenses 3]]+pro[[#This Row],[Admin expenses 2]]+pro[[#This Row],[Admin expenses 1]]+pro[[#This Row],[COGS]]</f>
        <v>-238533.99400000001</v>
      </c>
      <c r="J5973" s="55">
        <f>pro[[#This Row],[Revenue]]+pro[[#This Row],[AdminExp]]</f>
        <v>255277.64599999995</v>
      </c>
      <c r="K5973" s="83">
        <f>pro[[#This Row],[Profit]]/pro[[#This Row],[Revenue]]</f>
        <v>0.51695348048093803</v>
      </c>
      <c r="L5973" s="56">
        <f t="shared" si="93"/>
        <v>6</v>
      </c>
      <c r="M5973" s="82" t="str">
        <f>"Q"&amp;" "&amp;VLOOKUP(pro[[#This Row],[Period]],Mapping!A:B,2,0)</f>
        <v>Q 2</v>
      </c>
      <c r="N5973"/>
    </row>
    <row r="5974" spans="1:14" ht="11.25" customHeight="1" x14ac:dyDescent="0.2">
      <c r="A5974" s="42" t="s">
        <v>5</v>
      </c>
      <c r="B5974" s="44" t="s">
        <v>38</v>
      </c>
      <c r="C5974" s="44" t="s">
        <v>57</v>
      </c>
      <c r="D5974" s="43">
        <v>684918.78</v>
      </c>
      <c r="E5974" s="43">
        <v>-39955.377</v>
      </c>
      <c r="F5974" s="45">
        <v>-105550</v>
      </c>
      <c r="G5974" s="45">
        <v>-87290</v>
      </c>
      <c r="H5974" s="45">
        <v>-78950</v>
      </c>
      <c r="I5974" s="55">
        <f>pro[[#This Row],[Admin expenses 3]]+pro[[#This Row],[Admin expenses 2]]+pro[[#This Row],[Admin expenses 1]]+pro[[#This Row],[COGS]]</f>
        <v>-311745.37699999998</v>
      </c>
      <c r="J5974" s="55">
        <f>pro[[#This Row],[Revenue]]+pro[[#This Row],[AdminExp]]</f>
        <v>373173.40300000005</v>
      </c>
      <c r="K5974" s="83">
        <f>pro[[#This Row],[Profit]]/pro[[#This Row],[Revenue]]</f>
        <v>0.54484329222218153</v>
      </c>
      <c r="L5974" s="56">
        <f t="shared" si="93"/>
        <v>6</v>
      </c>
      <c r="M5974" s="82" t="str">
        <f>"Q"&amp;" "&amp;VLOOKUP(pro[[#This Row],[Period]],Mapping!A:B,2,0)</f>
        <v>Q 2</v>
      </c>
      <c r="N5974"/>
    </row>
    <row r="5975" spans="1:14" ht="11.25" customHeight="1" x14ac:dyDescent="0.2">
      <c r="A5975" s="42" t="s">
        <v>5</v>
      </c>
      <c r="B5975" s="44" t="s">
        <v>38</v>
      </c>
      <c r="C5975" s="44" t="s">
        <v>57</v>
      </c>
      <c r="D5975" s="43">
        <v>1359548.5469999998</v>
      </c>
      <c r="E5975" s="43">
        <v>-63512.301999999996</v>
      </c>
      <c r="F5975" s="45">
        <v>-97450</v>
      </c>
      <c r="G5975" s="45">
        <v>-19580</v>
      </c>
      <c r="H5975" s="45">
        <v>-91890</v>
      </c>
      <c r="I5975" s="55">
        <f>pro[[#This Row],[Admin expenses 3]]+pro[[#This Row],[Admin expenses 2]]+pro[[#This Row],[Admin expenses 1]]+pro[[#This Row],[COGS]]</f>
        <v>-272432.30200000003</v>
      </c>
      <c r="J5975" s="55">
        <f>pro[[#This Row],[Revenue]]+pro[[#This Row],[AdminExp]]</f>
        <v>1087116.2449999996</v>
      </c>
      <c r="K5975" s="83">
        <f>pro[[#This Row],[Profit]]/pro[[#This Row],[Revenue]]</f>
        <v>0.79961561313779239</v>
      </c>
      <c r="L5975" s="56">
        <f t="shared" si="93"/>
        <v>6</v>
      </c>
      <c r="M5975" s="82" t="str">
        <f>"Q"&amp;" "&amp;VLOOKUP(pro[[#This Row],[Period]],Mapping!A:B,2,0)</f>
        <v>Q 2</v>
      </c>
      <c r="N5975"/>
    </row>
    <row r="5976" spans="1:14" ht="11.25" customHeight="1" x14ac:dyDescent="0.2">
      <c r="A5976" s="42" t="s">
        <v>5</v>
      </c>
      <c r="B5976" s="44" t="s">
        <v>38</v>
      </c>
      <c r="C5976" s="44" t="s">
        <v>57</v>
      </c>
      <c r="D5976" s="43">
        <v>137441.56299999999</v>
      </c>
      <c r="E5976" s="43">
        <v>-201214.42599999998</v>
      </c>
      <c r="F5976" s="45">
        <v>-51520</v>
      </c>
      <c r="G5976" s="45">
        <v>-53030</v>
      </c>
      <c r="H5976" s="45">
        <v>-48320</v>
      </c>
      <c r="I5976" s="55">
        <f>pro[[#This Row],[Admin expenses 3]]+pro[[#This Row],[Admin expenses 2]]+pro[[#This Row],[Admin expenses 1]]+pro[[#This Row],[COGS]]</f>
        <v>-354084.42599999998</v>
      </c>
      <c r="J5976" s="55">
        <f>pro[[#This Row],[Revenue]]+pro[[#This Row],[AdminExp]]</f>
        <v>-216642.86299999998</v>
      </c>
      <c r="K5976" s="83">
        <f>pro[[#This Row],[Profit]]/pro[[#This Row],[Revenue]]</f>
        <v>-1.5762543605532191</v>
      </c>
      <c r="L5976" s="56">
        <f t="shared" si="93"/>
        <v>6</v>
      </c>
      <c r="M5976" s="82" t="str">
        <f>"Q"&amp;" "&amp;VLOOKUP(pro[[#This Row],[Period]],Mapping!A:B,2,0)</f>
        <v>Q 2</v>
      </c>
      <c r="N5976"/>
    </row>
    <row r="5977" spans="1:14" ht="11.25" customHeight="1" x14ac:dyDescent="0.2">
      <c r="A5977" s="42" t="s">
        <v>5</v>
      </c>
      <c r="B5977" s="44" t="s">
        <v>38</v>
      </c>
      <c r="C5977" s="44" t="s">
        <v>57</v>
      </c>
      <c r="D5977" s="43">
        <v>278534.40299999999</v>
      </c>
      <c r="E5977" s="43">
        <v>-402421.348</v>
      </c>
      <c r="F5977" s="45">
        <v>-29510</v>
      </c>
      <c r="G5977" s="45">
        <v>-72290</v>
      </c>
      <c r="H5977" s="45">
        <v>-79510</v>
      </c>
      <c r="I5977" s="55">
        <f>pro[[#This Row],[Admin expenses 3]]+pro[[#This Row],[Admin expenses 2]]+pro[[#This Row],[Admin expenses 1]]+pro[[#This Row],[COGS]]</f>
        <v>-583731.348</v>
      </c>
      <c r="J5977" s="55">
        <f>pro[[#This Row],[Revenue]]+pro[[#This Row],[AdminExp]]</f>
        <v>-305196.94500000001</v>
      </c>
      <c r="K5977" s="83">
        <f>pro[[#This Row],[Profit]]/pro[[#This Row],[Revenue]]</f>
        <v>-1.095724412183295</v>
      </c>
      <c r="L5977" s="56">
        <f t="shared" si="93"/>
        <v>6</v>
      </c>
      <c r="M5977" s="82" t="str">
        <f>"Q"&amp;" "&amp;VLOOKUP(pro[[#This Row],[Period]],Mapping!A:B,2,0)</f>
        <v>Q 2</v>
      </c>
      <c r="N5977"/>
    </row>
    <row r="5978" spans="1:14" ht="11.25" customHeight="1" x14ac:dyDescent="0.2">
      <c r="A5978" s="42" t="s">
        <v>5</v>
      </c>
      <c r="B5978" s="44" t="s">
        <v>38</v>
      </c>
      <c r="C5978" s="44" t="s">
        <v>57</v>
      </c>
      <c r="D5978" s="43">
        <v>270522.16800000001</v>
      </c>
      <c r="E5978" s="43">
        <v>-404551.50399999996</v>
      </c>
      <c r="F5978" s="45">
        <v>-84140</v>
      </c>
      <c r="G5978" s="45">
        <v>-88550</v>
      </c>
      <c r="H5978" s="45">
        <v>-74660</v>
      </c>
      <c r="I5978" s="55">
        <f>pro[[#This Row],[Admin expenses 3]]+pro[[#This Row],[Admin expenses 2]]+pro[[#This Row],[Admin expenses 1]]+pro[[#This Row],[COGS]]</f>
        <v>-651901.50399999996</v>
      </c>
      <c r="J5978" s="55">
        <f>pro[[#This Row],[Revenue]]+pro[[#This Row],[AdminExp]]</f>
        <v>-381379.33599999995</v>
      </c>
      <c r="K5978" s="83">
        <f>pro[[#This Row],[Profit]]/pro[[#This Row],[Revenue]]</f>
        <v>-1.4097895888517349</v>
      </c>
      <c r="L5978" s="56">
        <f t="shared" si="93"/>
        <v>6</v>
      </c>
      <c r="M5978" s="82" t="str">
        <f>"Q"&amp;" "&amp;VLOOKUP(pro[[#This Row],[Period]],Mapping!A:B,2,0)</f>
        <v>Q 2</v>
      </c>
      <c r="N5978"/>
    </row>
    <row r="5979" spans="1:14" ht="11.25" customHeight="1" x14ac:dyDescent="0.2">
      <c r="A5979" s="42" t="s">
        <v>5</v>
      </c>
      <c r="B5979" s="44" t="s">
        <v>38</v>
      </c>
      <c r="C5979" s="44" t="s">
        <v>57</v>
      </c>
      <c r="D5979" s="43">
        <v>45126.892999999996</v>
      </c>
      <c r="E5979" s="43">
        <v>-5221.0269999999991</v>
      </c>
      <c r="F5979" s="45">
        <v>-73080</v>
      </c>
      <c r="G5979" s="45">
        <v>-40910</v>
      </c>
      <c r="H5979" s="45">
        <v>-81480</v>
      </c>
      <c r="I5979" s="55">
        <f>pro[[#This Row],[Admin expenses 3]]+pro[[#This Row],[Admin expenses 2]]+pro[[#This Row],[Admin expenses 1]]+pro[[#This Row],[COGS]]</f>
        <v>-200691.027</v>
      </c>
      <c r="J5979" s="55">
        <f>pro[[#This Row],[Revenue]]+pro[[#This Row],[AdminExp]]</f>
        <v>-155564.13400000002</v>
      </c>
      <c r="K5979" s="83">
        <f>pro[[#This Row],[Profit]]/pro[[#This Row],[Revenue]]</f>
        <v>-3.4472600185437106</v>
      </c>
      <c r="L5979" s="56">
        <f t="shared" si="93"/>
        <v>6</v>
      </c>
      <c r="M5979" s="82" t="str">
        <f>"Q"&amp;" "&amp;VLOOKUP(pro[[#This Row],[Period]],Mapping!A:B,2,0)</f>
        <v>Q 2</v>
      </c>
      <c r="N5979"/>
    </row>
    <row r="5980" spans="1:14" ht="11.25" customHeight="1" x14ac:dyDescent="0.2">
      <c r="A5980" s="42" t="s">
        <v>5</v>
      </c>
      <c r="B5980" s="44" t="s">
        <v>38</v>
      </c>
      <c r="C5980" s="44" t="s">
        <v>57</v>
      </c>
      <c r="D5980" s="43">
        <v>14361.598999999998</v>
      </c>
      <c r="E5980" s="43">
        <v>-4729.9629999999997</v>
      </c>
      <c r="F5980" s="45">
        <v>-33460</v>
      </c>
      <c r="G5980" s="45">
        <v>-63220</v>
      </c>
      <c r="H5980" s="45">
        <v>-13010</v>
      </c>
      <c r="I5980" s="55">
        <f>pro[[#This Row],[Admin expenses 3]]+pro[[#This Row],[Admin expenses 2]]+pro[[#This Row],[Admin expenses 1]]+pro[[#This Row],[COGS]]</f>
        <v>-114419.963</v>
      </c>
      <c r="J5980" s="55">
        <f>pro[[#This Row],[Revenue]]+pro[[#This Row],[AdminExp]]</f>
        <v>-100058.364</v>
      </c>
      <c r="K5980" s="83">
        <f>pro[[#This Row],[Profit]]/pro[[#This Row],[Revenue]]</f>
        <v>-6.967076855439287</v>
      </c>
      <c r="L5980" s="56">
        <f t="shared" si="93"/>
        <v>6</v>
      </c>
      <c r="M5980" s="82" t="str">
        <f>"Q"&amp;" "&amp;VLOOKUP(pro[[#This Row],[Period]],Mapping!A:B,2,0)</f>
        <v>Q 2</v>
      </c>
      <c r="N5980"/>
    </row>
    <row r="5981" spans="1:14" ht="11.25" customHeight="1" x14ac:dyDescent="0.2">
      <c r="A5981" s="42" t="s">
        <v>5</v>
      </c>
      <c r="B5981" s="44" t="s">
        <v>38</v>
      </c>
      <c r="C5981" s="44" t="s">
        <v>57</v>
      </c>
      <c r="D5981" s="43">
        <v>305.03899999999999</v>
      </c>
      <c r="E5981" s="43">
        <v>-4521.4749999999995</v>
      </c>
      <c r="F5981" s="45">
        <v>-31120</v>
      </c>
      <c r="G5981" s="45">
        <v>-35010</v>
      </c>
      <c r="H5981" s="45">
        <v>-43820</v>
      </c>
      <c r="I5981" s="55">
        <f>pro[[#This Row],[Admin expenses 3]]+pro[[#This Row],[Admin expenses 2]]+pro[[#This Row],[Admin expenses 1]]+pro[[#This Row],[COGS]]</f>
        <v>-114471.47500000001</v>
      </c>
      <c r="J5981" s="55">
        <f>pro[[#This Row],[Revenue]]+pro[[#This Row],[AdminExp]]</f>
        <v>-114166.436</v>
      </c>
      <c r="K5981" s="83">
        <f>pro[[#This Row],[Profit]]/pro[[#This Row],[Revenue]]</f>
        <v>-374.26832634515591</v>
      </c>
      <c r="L5981" s="56">
        <f t="shared" si="93"/>
        <v>6</v>
      </c>
      <c r="M5981" s="82" t="str">
        <f>"Q"&amp;" "&amp;VLOOKUP(pro[[#This Row],[Period]],Mapping!A:B,2,0)</f>
        <v>Q 2</v>
      </c>
      <c r="N5981"/>
    </row>
    <row r="5982" spans="1:14" ht="11.25" customHeight="1" x14ac:dyDescent="0.2">
      <c r="A5982" s="42" t="s">
        <v>5</v>
      </c>
      <c r="B5982" s="44" t="s">
        <v>38</v>
      </c>
      <c r="C5982" s="44" t="s">
        <v>57</v>
      </c>
      <c r="D5982" s="43">
        <v>71598.029999999984</v>
      </c>
      <c r="E5982" s="43">
        <v>-51497.942999999999</v>
      </c>
      <c r="F5982" s="45">
        <v>-85390</v>
      </c>
      <c r="G5982" s="45">
        <v>-105970</v>
      </c>
      <c r="H5982" s="45">
        <v>-70890</v>
      </c>
      <c r="I5982" s="55">
        <f>pro[[#This Row],[Admin expenses 3]]+pro[[#This Row],[Admin expenses 2]]+pro[[#This Row],[Admin expenses 1]]+pro[[#This Row],[COGS]]</f>
        <v>-313747.94299999997</v>
      </c>
      <c r="J5982" s="55">
        <f>pro[[#This Row],[Revenue]]+pro[[#This Row],[AdminExp]]</f>
        <v>-242149.913</v>
      </c>
      <c r="K5982" s="83">
        <f>pro[[#This Row],[Profit]]/pro[[#This Row],[Revenue]]</f>
        <v>-3.3820750794400358</v>
      </c>
      <c r="L5982" s="56">
        <f t="shared" si="93"/>
        <v>6</v>
      </c>
      <c r="M5982" s="82" t="str">
        <f>"Q"&amp;" "&amp;VLOOKUP(pro[[#This Row],[Period]],Mapping!A:B,2,0)</f>
        <v>Q 2</v>
      </c>
      <c r="N5982"/>
    </row>
    <row r="5983" spans="1:14" ht="11.25" customHeight="1" x14ac:dyDescent="0.2">
      <c r="A5983" s="42" t="s">
        <v>5</v>
      </c>
      <c r="B5983" s="44" t="s">
        <v>38</v>
      </c>
      <c r="C5983" s="44" t="s">
        <v>57</v>
      </c>
      <c r="D5983" s="43">
        <v>67506.599999999991</v>
      </c>
      <c r="E5983" s="43">
        <v>-88380.564999999988</v>
      </c>
      <c r="F5983" s="45">
        <v>-95050</v>
      </c>
      <c r="G5983" s="45">
        <v>-84650</v>
      </c>
      <c r="H5983" s="45">
        <v>-106290</v>
      </c>
      <c r="I5983" s="55">
        <f>pro[[#This Row],[Admin expenses 3]]+pro[[#This Row],[Admin expenses 2]]+pro[[#This Row],[Admin expenses 1]]+pro[[#This Row],[COGS]]</f>
        <v>-374370.565</v>
      </c>
      <c r="J5983" s="55">
        <f>pro[[#This Row],[Revenue]]+pro[[#This Row],[AdminExp]]</f>
        <v>-306863.96500000003</v>
      </c>
      <c r="K5983" s="83">
        <f>pro[[#This Row],[Profit]]/pro[[#This Row],[Revenue]]</f>
        <v>-4.5456883475097261</v>
      </c>
      <c r="L5983" s="56">
        <f t="shared" si="93"/>
        <v>6</v>
      </c>
      <c r="M5983" s="82" t="str">
        <f>"Q"&amp;" "&amp;VLOOKUP(pro[[#This Row],[Period]],Mapping!A:B,2,0)</f>
        <v>Q 2</v>
      </c>
      <c r="N5983"/>
    </row>
    <row r="5984" spans="1:14" ht="11.25" customHeight="1" x14ac:dyDescent="0.2">
      <c r="A5984" s="42" t="s">
        <v>5</v>
      </c>
      <c r="B5984" s="44" t="s">
        <v>38</v>
      </c>
      <c r="C5984" s="44" t="s">
        <v>57</v>
      </c>
      <c r="D5984" s="43">
        <v>274765.05</v>
      </c>
      <c r="E5984" s="43">
        <v>-223190.70199999999</v>
      </c>
      <c r="F5984" s="45">
        <v>-29890</v>
      </c>
      <c r="G5984" s="45">
        <v>-42540</v>
      </c>
      <c r="H5984" s="45">
        <v>-108520</v>
      </c>
      <c r="I5984" s="55">
        <f>pro[[#This Row],[Admin expenses 3]]+pro[[#This Row],[Admin expenses 2]]+pro[[#This Row],[Admin expenses 1]]+pro[[#This Row],[COGS]]</f>
        <v>-404140.70199999999</v>
      </c>
      <c r="J5984" s="55">
        <f>pro[[#This Row],[Revenue]]+pro[[#This Row],[AdminExp]]</f>
        <v>-129375.652</v>
      </c>
      <c r="K5984" s="83">
        <f>pro[[#This Row],[Profit]]/pro[[#This Row],[Revenue]]</f>
        <v>-0.47085920134311116</v>
      </c>
      <c r="L5984" s="56">
        <f t="shared" si="93"/>
        <v>6</v>
      </c>
      <c r="M5984" s="82" t="str">
        <f>"Q"&amp;" "&amp;VLOOKUP(pro[[#This Row],[Period]],Mapping!A:B,2,0)</f>
        <v>Q 2</v>
      </c>
      <c r="N5984"/>
    </row>
    <row r="5985" spans="1:14" ht="11.25" customHeight="1" x14ac:dyDescent="0.2">
      <c r="A5985" s="42" t="s">
        <v>5</v>
      </c>
      <c r="B5985" s="44" t="s">
        <v>38</v>
      </c>
      <c r="C5985" s="44" t="s">
        <v>57</v>
      </c>
      <c r="D5985" s="43">
        <v>214004.25899999999</v>
      </c>
      <c r="E5985" s="43">
        <v>-146107.61900000001</v>
      </c>
      <c r="F5985" s="45">
        <v>-27030</v>
      </c>
      <c r="G5985" s="45">
        <v>-79550</v>
      </c>
      <c r="H5985" s="45">
        <v>-69550</v>
      </c>
      <c r="I5985" s="55">
        <f>pro[[#This Row],[Admin expenses 3]]+pro[[#This Row],[Admin expenses 2]]+pro[[#This Row],[Admin expenses 1]]+pro[[#This Row],[COGS]]</f>
        <v>-322237.61900000001</v>
      </c>
      <c r="J5985" s="55">
        <f>pro[[#This Row],[Revenue]]+pro[[#This Row],[AdminExp]]</f>
        <v>-108233.36000000002</v>
      </c>
      <c r="K5985" s="83">
        <f>pro[[#This Row],[Profit]]/pro[[#This Row],[Revenue]]</f>
        <v>-0.505753299049997</v>
      </c>
      <c r="L5985" s="56">
        <f t="shared" si="93"/>
        <v>6</v>
      </c>
      <c r="M5985" s="82" t="str">
        <f>"Q"&amp;" "&amp;VLOOKUP(pro[[#This Row],[Period]],Mapping!A:B,2,0)</f>
        <v>Q 2</v>
      </c>
      <c r="N5985"/>
    </row>
    <row r="5986" spans="1:14" ht="11.25" customHeight="1" x14ac:dyDescent="0.2">
      <c r="A5986" s="42" t="s">
        <v>5</v>
      </c>
      <c r="B5986" s="44" t="s">
        <v>38</v>
      </c>
      <c r="C5986" s="44" t="s">
        <v>57</v>
      </c>
      <c r="D5986" s="43">
        <v>184802.17699999997</v>
      </c>
      <c r="E5986" s="43">
        <v>-91695.561999999991</v>
      </c>
      <c r="F5986" s="45">
        <v>-23550</v>
      </c>
      <c r="G5986" s="45">
        <v>-30880</v>
      </c>
      <c r="H5986" s="45">
        <v>-104130</v>
      </c>
      <c r="I5986" s="55">
        <f>pro[[#This Row],[Admin expenses 3]]+pro[[#This Row],[Admin expenses 2]]+pro[[#This Row],[Admin expenses 1]]+pro[[#This Row],[COGS]]</f>
        <v>-250255.56199999998</v>
      </c>
      <c r="J5986" s="55">
        <f>pro[[#This Row],[Revenue]]+pro[[#This Row],[AdminExp]]</f>
        <v>-65453.385000000009</v>
      </c>
      <c r="K5986" s="83">
        <f>pro[[#This Row],[Profit]]/pro[[#This Row],[Revenue]]</f>
        <v>-0.35418081140894797</v>
      </c>
      <c r="L5986" s="56">
        <f t="shared" si="93"/>
        <v>6</v>
      </c>
      <c r="M5986" s="82" t="str">
        <f>"Q"&amp;" "&amp;VLOOKUP(pro[[#This Row],[Period]],Mapping!A:B,2,0)</f>
        <v>Q 2</v>
      </c>
      <c r="N5986"/>
    </row>
    <row r="5987" spans="1:14" ht="11.25" customHeight="1" x14ac:dyDescent="0.2">
      <c r="A5987" s="42" t="s">
        <v>5</v>
      </c>
      <c r="B5987" s="44" t="s">
        <v>38</v>
      </c>
      <c r="C5987" s="44" t="s">
        <v>58</v>
      </c>
      <c r="D5987" s="43">
        <v>178377.83600000001</v>
      </c>
      <c r="E5987" s="43">
        <v>-73318.552999999985</v>
      </c>
      <c r="F5987" s="45">
        <v>-97350</v>
      </c>
      <c r="G5987" s="45">
        <v>-18630</v>
      </c>
      <c r="H5987" s="45">
        <v>-26360</v>
      </c>
      <c r="I5987" s="55">
        <f>pro[[#This Row],[Admin expenses 3]]+pro[[#This Row],[Admin expenses 2]]+pro[[#This Row],[Admin expenses 1]]+pro[[#This Row],[COGS]]</f>
        <v>-215658.55299999999</v>
      </c>
      <c r="J5987" s="55">
        <f>pro[[#This Row],[Revenue]]+pro[[#This Row],[AdminExp]]</f>
        <v>-37280.716999999975</v>
      </c>
      <c r="K5987" s="83">
        <f>pro[[#This Row],[Profit]]/pro[[#This Row],[Revenue]]</f>
        <v>-0.20899859442178664</v>
      </c>
      <c r="L5987" s="56">
        <f t="shared" si="93"/>
        <v>6</v>
      </c>
      <c r="M5987" s="82" t="str">
        <f>"Q"&amp;" "&amp;VLOOKUP(pro[[#This Row],[Period]],Mapping!A:B,2,0)</f>
        <v>Q 2</v>
      </c>
      <c r="N5987"/>
    </row>
    <row r="5988" spans="1:14" ht="11.25" customHeight="1" x14ac:dyDescent="0.2">
      <c r="A5988" s="42" t="s">
        <v>5</v>
      </c>
      <c r="B5988" s="44" t="s">
        <v>38</v>
      </c>
      <c r="C5988" s="44" t="s">
        <v>59</v>
      </c>
      <c r="D5988" s="43">
        <v>36377.46</v>
      </c>
      <c r="E5988" s="43">
        <v>-83771.904999999984</v>
      </c>
      <c r="F5988" s="45">
        <v>-24520</v>
      </c>
      <c r="G5988" s="45">
        <v>-58340</v>
      </c>
      <c r="H5988" s="45">
        <v>-76990</v>
      </c>
      <c r="I5988" s="55">
        <f>pro[[#This Row],[Admin expenses 3]]+pro[[#This Row],[Admin expenses 2]]+pro[[#This Row],[Admin expenses 1]]+pro[[#This Row],[COGS]]</f>
        <v>-243621.90499999997</v>
      </c>
      <c r="J5988" s="55">
        <f>pro[[#This Row],[Revenue]]+pro[[#This Row],[AdminExp]]</f>
        <v>-207244.44499999998</v>
      </c>
      <c r="K5988" s="83">
        <f>pro[[#This Row],[Profit]]/pro[[#This Row],[Revenue]]</f>
        <v>-5.6970565014709651</v>
      </c>
      <c r="L5988" s="56">
        <f t="shared" si="93"/>
        <v>6</v>
      </c>
      <c r="M5988" s="82" t="str">
        <f>"Q"&amp;" "&amp;VLOOKUP(pro[[#This Row],[Period]],Mapping!A:B,2,0)</f>
        <v>Q 2</v>
      </c>
      <c r="N5988"/>
    </row>
    <row r="5989" spans="1:14" ht="11.25" customHeight="1" x14ac:dyDescent="0.2">
      <c r="A5989" s="42" t="s">
        <v>5</v>
      </c>
      <c r="B5989" s="44" t="s">
        <v>38</v>
      </c>
      <c r="C5989" s="44" t="s">
        <v>57</v>
      </c>
      <c r="D5989" s="43">
        <v>836507.73499999999</v>
      </c>
      <c r="E5989" s="43">
        <v>-500497.43799999997</v>
      </c>
      <c r="F5989" s="45">
        <v>-65800</v>
      </c>
      <c r="G5989" s="45">
        <v>-37890</v>
      </c>
      <c r="H5989" s="45">
        <v>-52780</v>
      </c>
      <c r="I5989" s="55">
        <f>pro[[#This Row],[Admin expenses 3]]+pro[[#This Row],[Admin expenses 2]]+pro[[#This Row],[Admin expenses 1]]+pro[[#This Row],[COGS]]</f>
        <v>-656967.43799999997</v>
      </c>
      <c r="J5989" s="55">
        <f>pro[[#This Row],[Revenue]]+pro[[#This Row],[AdminExp]]</f>
        <v>179540.29700000002</v>
      </c>
      <c r="K5989" s="83">
        <f>pro[[#This Row],[Profit]]/pro[[#This Row],[Revenue]]</f>
        <v>0.21463076728154823</v>
      </c>
      <c r="L5989" s="56">
        <f t="shared" si="93"/>
        <v>6</v>
      </c>
      <c r="M5989" s="82" t="str">
        <f>"Q"&amp;" "&amp;VLOOKUP(pro[[#This Row],[Period]],Mapping!A:B,2,0)</f>
        <v>Q 2</v>
      </c>
      <c r="N5989"/>
    </row>
    <row r="5990" spans="1:14" ht="11.25" customHeight="1" x14ac:dyDescent="0.2">
      <c r="A5990" s="42" t="s">
        <v>5</v>
      </c>
      <c r="B5990" s="44" t="s">
        <v>38</v>
      </c>
      <c r="C5990" s="44" t="s">
        <v>57</v>
      </c>
      <c r="D5990" s="43">
        <v>52806.298999999999</v>
      </c>
      <c r="E5990" s="43">
        <v>-33418.525000000001</v>
      </c>
      <c r="F5990" s="45">
        <v>-27110</v>
      </c>
      <c r="G5990" s="45">
        <v>-25910</v>
      </c>
      <c r="H5990" s="45">
        <v>-43680</v>
      </c>
      <c r="I5990" s="55">
        <f>pro[[#This Row],[Admin expenses 3]]+pro[[#This Row],[Admin expenses 2]]+pro[[#This Row],[Admin expenses 1]]+pro[[#This Row],[COGS]]</f>
        <v>-130118.52499999999</v>
      </c>
      <c r="J5990" s="55">
        <f>pro[[#This Row],[Revenue]]+pro[[#This Row],[AdminExp]]</f>
        <v>-77312.225999999995</v>
      </c>
      <c r="K5990" s="83">
        <f>pro[[#This Row],[Profit]]/pro[[#This Row],[Revenue]]</f>
        <v>-1.4640720418600062</v>
      </c>
      <c r="L5990" s="56">
        <f t="shared" si="93"/>
        <v>6</v>
      </c>
      <c r="M5990" s="82" t="str">
        <f>"Q"&amp;" "&amp;VLOOKUP(pro[[#This Row],[Period]],Mapping!A:B,2,0)</f>
        <v>Q 2</v>
      </c>
      <c r="N5990"/>
    </row>
    <row r="5991" spans="1:14" ht="11.25" customHeight="1" x14ac:dyDescent="0.2">
      <c r="A5991" s="42" t="s">
        <v>5</v>
      </c>
      <c r="B5991" s="44" t="s">
        <v>38</v>
      </c>
      <c r="C5991" s="44" t="s">
        <v>57</v>
      </c>
      <c r="D5991" s="43">
        <v>14918.539999999999</v>
      </c>
      <c r="E5991" s="43">
        <v>-9311.5399999999991</v>
      </c>
      <c r="F5991" s="45">
        <v>-82840</v>
      </c>
      <c r="G5991" s="45">
        <v>-68430</v>
      </c>
      <c r="H5991" s="45">
        <v>-48990</v>
      </c>
      <c r="I5991" s="55">
        <f>pro[[#This Row],[Admin expenses 3]]+pro[[#This Row],[Admin expenses 2]]+pro[[#This Row],[Admin expenses 1]]+pro[[#This Row],[COGS]]</f>
        <v>-209571.54</v>
      </c>
      <c r="J5991" s="55">
        <f>pro[[#This Row],[Revenue]]+pro[[#This Row],[AdminExp]]</f>
        <v>-194653</v>
      </c>
      <c r="K5991" s="83">
        <f>pro[[#This Row],[Profit]]/pro[[#This Row],[Revenue]]</f>
        <v>-13.047724509234818</v>
      </c>
      <c r="L5991" s="56">
        <f t="shared" si="93"/>
        <v>6</v>
      </c>
      <c r="M5991" s="82" t="str">
        <f>"Q"&amp;" "&amp;VLOOKUP(pro[[#This Row],[Period]],Mapping!A:B,2,0)</f>
        <v>Q 2</v>
      </c>
      <c r="N5991"/>
    </row>
    <row r="5992" spans="1:14" ht="11.25" customHeight="1" x14ac:dyDescent="0.2">
      <c r="A5992" s="42" t="s">
        <v>5</v>
      </c>
      <c r="B5992" s="44" t="s">
        <v>38</v>
      </c>
      <c r="C5992" s="44" t="s">
        <v>57</v>
      </c>
      <c r="D5992" s="43">
        <v>65846.031999999992</v>
      </c>
      <c r="E5992" s="43">
        <v>-52108.762999999992</v>
      </c>
      <c r="F5992" s="45">
        <v>-98050</v>
      </c>
      <c r="G5992" s="45">
        <v>-20980</v>
      </c>
      <c r="H5992" s="45">
        <v>-60780</v>
      </c>
      <c r="I5992" s="55">
        <f>pro[[#This Row],[Admin expenses 3]]+pro[[#This Row],[Admin expenses 2]]+pro[[#This Row],[Admin expenses 1]]+pro[[#This Row],[COGS]]</f>
        <v>-231918.76299999998</v>
      </c>
      <c r="J5992" s="55">
        <f>pro[[#This Row],[Revenue]]+pro[[#This Row],[AdminExp]]</f>
        <v>-166072.73099999997</v>
      </c>
      <c r="K5992" s="83">
        <f>pro[[#This Row],[Profit]]/pro[[#This Row],[Revenue]]</f>
        <v>-2.5221372640951243</v>
      </c>
      <c r="L5992" s="56">
        <f t="shared" si="93"/>
        <v>6</v>
      </c>
      <c r="M5992" s="82" t="str">
        <f>"Q"&amp;" "&amp;VLOOKUP(pro[[#This Row],[Period]],Mapping!A:B,2,0)</f>
        <v>Q 2</v>
      </c>
      <c r="N5992"/>
    </row>
    <row r="5993" spans="1:14" ht="11.25" customHeight="1" x14ac:dyDescent="0.2">
      <c r="A5993" s="42" t="s">
        <v>5</v>
      </c>
      <c r="B5993" s="44" t="s">
        <v>38</v>
      </c>
      <c r="C5993" s="44" t="s">
        <v>57</v>
      </c>
      <c r="D5993" s="43">
        <v>132953.50599999999</v>
      </c>
      <c r="E5993" s="43">
        <v>-7800.107</v>
      </c>
      <c r="F5993" s="45">
        <v>-35300</v>
      </c>
      <c r="G5993" s="45">
        <v>-43980</v>
      </c>
      <c r="H5993" s="45">
        <v>-55890</v>
      </c>
      <c r="I5993" s="55">
        <f>pro[[#This Row],[Admin expenses 3]]+pro[[#This Row],[Admin expenses 2]]+pro[[#This Row],[Admin expenses 1]]+pro[[#This Row],[COGS]]</f>
        <v>-142970.10699999999</v>
      </c>
      <c r="J5993" s="55">
        <f>pro[[#This Row],[Revenue]]+pro[[#This Row],[AdminExp]]</f>
        <v>-10016.600999999995</v>
      </c>
      <c r="K5993" s="83">
        <f>pro[[#This Row],[Profit]]/pro[[#This Row],[Revenue]]</f>
        <v>-7.53391264462029E-2</v>
      </c>
      <c r="L5993" s="56">
        <f t="shared" si="93"/>
        <v>6</v>
      </c>
      <c r="M5993" s="82" t="str">
        <f>"Q"&amp;" "&amp;VLOOKUP(pro[[#This Row],[Period]],Mapping!A:B,2,0)</f>
        <v>Q 2</v>
      </c>
      <c r="N5993"/>
    </row>
    <row r="5994" spans="1:14" ht="11.25" customHeight="1" x14ac:dyDescent="0.2">
      <c r="A5994" s="42" t="s">
        <v>5</v>
      </c>
      <c r="B5994" s="44" t="s">
        <v>38</v>
      </c>
      <c r="C5994" s="44" t="s">
        <v>58</v>
      </c>
      <c r="D5994" s="43">
        <v>8348958.4779999992</v>
      </c>
      <c r="E5994" s="43">
        <v>-465900.03599999996</v>
      </c>
      <c r="F5994" s="45">
        <v>-42960</v>
      </c>
      <c r="G5994" s="45">
        <v>-82620</v>
      </c>
      <c r="H5994" s="45">
        <v>-33250</v>
      </c>
      <c r="I5994" s="55">
        <f>pro[[#This Row],[Admin expenses 3]]+pro[[#This Row],[Admin expenses 2]]+pro[[#This Row],[Admin expenses 1]]+pro[[#This Row],[COGS]]</f>
        <v>-624730.03599999996</v>
      </c>
      <c r="J5994" s="55">
        <f>pro[[#This Row],[Revenue]]+pro[[#This Row],[AdminExp]]</f>
        <v>7724228.4419999989</v>
      </c>
      <c r="K5994" s="83">
        <f>pro[[#This Row],[Profit]]/pro[[#This Row],[Revenue]]</f>
        <v>0.92517269816993331</v>
      </c>
      <c r="L5994" s="56">
        <f t="shared" si="93"/>
        <v>6</v>
      </c>
      <c r="M5994" s="82" t="str">
        <f>"Q"&amp;" "&amp;VLOOKUP(pro[[#This Row],[Period]],Mapping!A:B,2,0)</f>
        <v>Q 2</v>
      </c>
      <c r="N5994"/>
    </row>
    <row r="5995" spans="1:14" ht="11.25" customHeight="1" x14ac:dyDescent="0.2">
      <c r="A5995" s="42" t="s">
        <v>5</v>
      </c>
      <c r="B5995" s="44" t="s">
        <v>38</v>
      </c>
      <c r="C5995" s="44" t="s">
        <v>59</v>
      </c>
      <c r="D5995" s="43">
        <v>114831.745</v>
      </c>
      <c r="E5995" s="43">
        <v>-43839.963999999993</v>
      </c>
      <c r="F5995" s="45">
        <v>-31860</v>
      </c>
      <c r="G5995" s="45">
        <v>-99450</v>
      </c>
      <c r="H5995" s="45">
        <v>-81750</v>
      </c>
      <c r="I5995" s="55">
        <f>pro[[#This Row],[Admin expenses 3]]+pro[[#This Row],[Admin expenses 2]]+pro[[#This Row],[Admin expenses 1]]+pro[[#This Row],[COGS]]</f>
        <v>-256899.96399999998</v>
      </c>
      <c r="J5995" s="55">
        <f>pro[[#This Row],[Revenue]]+pro[[#This Row],[AdminExp]]</f>
        <v>-142068.21899999998</v>
      </c>
      <c r="K5995" s="83">
        <f>pro[[#This Row],[Profit]]/pro[[#This Row],[Revenue]]</f>
        <v>-1.2371859279853319</v>
      </c>
      <c r="L5995" s="56">
        <f t="shared" si="93"/>
        <v>6</v>
      </c>
      <c r="M5995" s="82" t="str">
        <f>"Q"&amp;" "&amp;VLOOKUP(pro[[#This Row],[Period]],Mapping!A:B,2,0)</f>
        <v>Q 2</v>
      </c>
      <c r="N5995"/>
    </row>
    <row r="5996" spans="1:14" ht="11.25" customHeight="1" x14ac:dyDescent="0.2">
      <c r="A5996" s="42" t="s">
        <v>5</v>
      </c>
      <c r="B5996" s="44" t="s">
        <v>38</v>
      </c>
      <c r="C5996" s="44" t="s">
        <v>57</v>
      </c>
      <c r="D5996" s="43">
        <v>111277.887</v>
      </c>
      <c r="E5996" s="43">
        <v>-6276.4939999999997</v>
      </c>
      <c r="F5996" s="45">
        <v>-39050</v>
      </c>
      <c r="G5996" s="45">
        <v>-95100</v>
      </c>
      <c r="H5996" s="45">
        <v>-58780</v>
      </c>
      <c r="I5996" s="55">
        <f>pro[[#This Row],[Admin expenses 3]]+pro[[#This Row],[Admin expenses 2]]+pro[[#This Row],[Admin expenses 1]]+pro[[#This Row],[COGS]]</f>
        <v>-199206.49400000001</v>
      </c>
      <c r="J5996" s="55">
        <f>pro[[#This Row],[Revenue]]+pro[[#This Row],[AdminExp]]</f>
        <v>-87928.607000000004</v>
      </c>
      <c r="K5996" s="83">
        <f>pro[[#This Row],[Profit]]/pro[[#This Row],[Revenue]]</f>
        <v>-0.79017142911780847</v>
      </c>
      <c r="L5996" s="56">
        <f t="shared" si="93"/>
        <v>6</v>
      </c>
      <c r="M5996" s="82" t="str">
        <f>"Q"&amp;" "&amp;VLOOKUP(pro[[#This Row],[Period]],Mapping!A:B,2,0)</f>
        <v>Q 2</v>
      </c>
      <c r="N5996"/>
    </row>
    <row r="5997" spans="1:14" ht="11.25" customHeight="1" x14ac:dyDescent="0.2">
      <c r="A5997" s="42" t="s">
        <v>5</v>
      </c>
      <c r="B5997" s="44" t="s">
        <v>38</v>
      </c>
      <c r="C5997" s="44" t="s">
        <v>57</v>
      </c>
      <c r="D5997" s="43">
        <v>79395.259999999995</v>
      </c>
      <c r="E5997" s="43">
        <v>-22525.138999999999</v>
      </c>
      <c r="F5997" s="45">
        <v>-62560</v>
      </c>
      <c r="G5997" s="45">
        <v>-29910</v>
      </c>
      <c r="H5997" s="45">
        <v>-13160</v>
      </c>
      <c r="I5997" s="55">
        <f>pro[[#This Row],[Admin expenses 3]]+pro[[#This Row],[Admin expenses 2]]+pro[[#This Row],[Admin expenses 1]]+pro[[#This Row],[COGS]]</f>
        <v>-128155.139</v>
      </c>
      <c r="J5997" s="55">
        <f>pro[[#This Row],[Revenue]]+pro[[#This Row],[AdminExp]]</f>
        <v>-48759.879000000001</v>
      </c>
      <c r="K5997" s="83">
        <f>pro[[#This Row],[Profit]]/pro[[#This Row],[Revenue]]</f>
        <v>-0.61414093234281242</v>
      </c>
      <c r="L5997" s="56">
        <f t="shared" si="93"/>
        <v>6</v>
      </c>
      <c r="M5997" s="82" t="str">
        <f>"Q"&amp;" "&amp;VLOOKUP(pro[[#This Row],[Period]],Mapping!A:B,2,0)</f>
        <v>Q 2</v>
      </c>
      <c r="N5997"/>
    </row>
    <row r="5998" spans="1:14" ht="11.25" customHeight="1" x14ac:dyDescent="0.2">
      <c r="A5998" s="42" t="s">
        <v>5</v>
      </c>
      <c r="B5998" s="44" t="s">
        <v>38</v>
      </c>
      <c r="C5998" s="44" t="s">
        <v>57</v>
      </c>
      <c r="D5998" s="43">
        <v>112229.621</v>
      </c>
      <c r="E5998" s="43">
        <v>-26901.839999999997</v>
      </c>
      <c r="F5998" s="45">
        <v>-16820</v>
      </c>
      <c r="G5998" s="45">
        <v>-83810</v>
      </c>
      <c r="H5998" s="45">
        <v>-37310</v>
      </c>
      <c r="I5998" s="55">
        <f>pro[[#This Row],[Admin expenses 3]]+pro[[#This Row],[Admin expenses 2]]+pro[[#This Row],[Admin expenses 1]]+pro[[#This Row],[COGS]]</f>
        <v>-164841.84</v>
      </c>
      <c r="J5998" s="55">
        <f>pro[[#This Row],[Revenue]]+pro[[#This Row],[AdminExp]]</f>
        <v>-52612.218999999997</v>
      </c>
      <c r="K5998" s="83">
        <f>pro[[#This Row],[Profit]]/pro[[#This Row],[Revenue]]</f>
        <v>-0.46879084622409978</v>
      </c>
      <c r="L5998" s="56">
        <f t="shared" si="93"/>
        <v>6</v>
      </c>
      <c r="M5998" s="82" t="str">
        <f>"Q"&amp;" "&amp;VLOOKUP(pro[[#This Row],[Period]],Mapping!A:B,2,0)</f>
        <v>Q 2</v>
      </c>
      <c r="N5998"/>
    </row>
    <row r="5999" spans="1:14" ht="11.25" customHeight="1" x14ac:dyDescent="0.2">
      <c r="A5999" s="42" t="s">
        <v>5</v>
      </c>
      <c r="B5999" s="44" t="s">
        <v>38</v>
      </c>
      <c r="C5999" s="44" t="s">
        <v>58</v>
      </c>
      <c r="D5999" s="43">
        <v>65661.392999999996</v>
      </c>
      <c r="E5999" s="43">
        <v>-4878.951</v>
      </c>
      <c r="F5999" s="45">
        <v>-81260</v>
      </c>
      <c r="G5999" s="45">
        <v>-28730</v>
      </c>
      <c r="H5999" s="45">
        <v>-46860</v>
      </c>
      <c r="I5999" s="55">
        <f>pro[[#This Row],[Admin expenses 3]]+pro[[#This Row],[Admin expenses 2]]+pro[[#This Row],[Admin expenses 1]]+pro[[#This Row],[COGS]]</f>
        <v>-161728.951</v>
      </c>
      <c r="J5999" s="55">
        <f>pro[[#This Row],[Revenue]]+pro[[#This Row],[AdminExp]]</f>
        <v>-96067.558000000005</v>
      </c>
      <c r="K5999" s="83">
        <f>pro[[#This Row],[Profit]]/pro[[#This Row],[Revenue]]</f>
        <v>-1.4630752350928651</v>
      </c>
      <c r="L5999" s="56">
        <f t="shared" si="93"/>
        <v>6</v>
      </c>
      <c r="M5999" s="82" t="str">
        <f>"Q"&amp;" "&amp;VLOOKUP(pro[[#This Row],[Period]],Mapping!A:B,2,0)</f>
        <v>Q 2</v>
      </c>
      <c r="N5999"/>
    </row>
    <row r="6000" spans="1:14" ht="11.25" customHeight="1" x14ac:dyDescent="0.2">
      <c r="A6000" s="42" t="s">
        <v>5</v>
      </c>
      <c r="B6000" s="44" t="s">
        <v>38</v>
      </c>
      <c r="C6000" s="44" t="s">
        <v>59</v>
      </c>
      <c r="D6000" s="43">
        <v>3377198.9719999996</v>
      </c>
      <c r="E6000" s="43">
        <v>-453978.30100000004</v>
      </c>
      <c r="F6000" s="45">
        <v>-81520</v>
      </c>
      <c r="G6000" s="45">
        <v>-93570</v>
      </c>
      <c r="H6000" s="45">
        <v>-20300</v>
      </c>
      <c r="I6000" s="55">
        <f>pro[[#This Row],[Admin expenses 3]]+pro[[#This Row],[Admin expenses 2]]+pro[[#This Row],[Admin expenses 1]]+pro[[#This Row],[COGS]]</f>
        <v>-649368.30099999998</v>
      </c>
      <c r="J6000" s="55">
        <f>pro[[#This Row],[Revenue]]+pro[[#This Row],[AdminExp]]</f>
        <v>2727830.6709999996</v>
      </c>
      <c r="K6000" s="83">
        <f>pro[[#This Row],[Profit]]/pro[[#This Row],[Revenue]]</f>
        <v>0.80771985708160987</v>
      </c>
      <c r="L6000" s="56">
        <f t="shared" si="93"/>
        <v>6</v>
      </c>
      <c r="M6000" s="82" t="str">
        <f>"Q"&amp;" "&amp;VLOOKUP(pro[[#This Row],[Period]],Mapping!A:B,2,0)</f>
        <v>Q 2</v>
      </c>
      <c r="N6000"/>
    </row>
    <row r="6001" spans="1:14" ht="11.25" customHeight="1" x14ac:dyDescent="0.2">
      <c r="A6001" s="42" t="s">
        <v>5</v>
      </c>
      <c r="B6001" s="44" t="s">
        <v>38</v>
      </c>
      <c r="C6001" s="44" t="s">
        <v>57</v>
      </c>
      <c r="D6001" s="43">
        <v>1700225.94</v>
      </c>
      <c r="E6001" s="43">
        <v>-627817.45599999989</v>
      </c>
      <c r="F6001" s="45">
        <v>-47930</v>
      </c>
      <c r="G6001" s="45">
        <v>-91180</v>
      </c>
      <c r="H6001" s="45">
        <v>-36230</v>
      </c>
      <c r="I6001" s="55">
        <f>pro[[#This Row],[Admin expenses 3]]+pro[[#This Row],[Admin expenses 2]]+pro[[#This Row],[Admin expenses 1]]+pro[[#This Row],[COGS]]</f>
        <v>-803157.45599999989</v>
      </c>
      <c r="J6001" s="55">
        <f>pro[[#This Row],[Revenue]]+pro[[#This Row],[AdminExp]]</f>
        <v>897068.48400000005</v>
      </c>
      <c r="K6001" s="83">
        <f>pro[[#This Row],[Profit]]/pro[[#This Row],[Revenue]]</f>
        <v>0.52761722009723022</v>
      </c>
      <c r="L6001" s="56">
        <f t="shared" si="93"/>
        <v>6</v>
      </c>
      <c r="M6001" s="82" t="str">
        <f>"Q"&amp;" "&amp;VLOOKUP(pro[[#This Row],[Period]],Mapping!A:B,2,0)</f>
        <v>Q 2</v>
      </c>
      <c r="N6001"/>
    </row>
    <row r="6002" spans="1:14" ht="11.25" customHeight="1" x14ac:dyDescent="0.2">
      <c r="A6002" s="42" t="s">
        <v>5</v>
      </c>
      <c r="B6002" s="44" t="s">
        <v>38</v>
      </c>
      <c r="C6002" s="44" t="s">
        <v>57</v>
      </c>
      <c r="D6002" s="43">
        <v>669560.22699999996</v>
      </c>
      <c r="E6002" s="43">
        <v>-164466.736</v>
      </c>
      <c r="F6002" s="45">
        <v>-81290</v>
      </c>
      <c r="G6002" s="45">
        <v>-42810</v>
      </c>
      <c r="H6002" s="45">
        <v>-24940</v>
      </c>
      <c r="I6002" s="55">
        <f>pro[[#This Row],[Admin expenses 3]]+pro[[#This Row],[Admin expenses 2]]+pro[[#This Row],[Admin expenses 1]]+pro[[#This Row],[COGS]]</f>
        <v>-313506.73600000003</v>
      </c>
      <c r="J6002" s="55">
        <f>pro[[#This Row],[Revenue]]+pro[[#This Row],[AdminExp]]</f>
        <v>356053.49099999992</v>
      </c>
      <c r="K6002" s="83">
        <f>pro[[#This Row],[Profit]]/pro[[#This Row],[Revenue]]</f>
        <v>0.53177216423878171</v>
      </c>
      <c r="L6002" s="56">
        <f t="shared" si="93"/>
        <v>6</v>
      </c>
      <c r="M6002" s="82" t="str">
        <f>"Q"&amp;" "&amp;VLOOKUP(pro[[#This Row],[Period]],Mapping!A:B,2,0)</f>
        <v>Q 2</v>
      </c>
      <c r="N6002"/>
    </row>
    <row r="6003" spans="1:14" ht="11.25" customHeight="1" x14ac:dyDescent="0.2">
      <c r="A6003" s="42" t="s">
        <v>5</v>
      </c>
      <c r="B6003" s="44" t="s">
        <v>38</v>
      </c>
      <c r="C6003" s="44" t="s">
        <v>58</v>
      </c>
      <c r="D6003" s="43">
        <v>610105.853</v>
      </c>
      <c r="E6003" s="43">
        <v>-63605.058999999994</v>
      </c>
      <c r="F6003" s="45">
        <v>-42000</v>
      </c>
      <c r="G6003" s="45">
        <v>-84930</v>
      </c>
      <c r="H6003" s="45">
        <v>-24850</v>
      </c>
      <c r="I6003" s="55">
        <f>pro[[#This Row],[Admin expenses 3]]+pro[[#This Row],[Admin expenses 2]]+pro[[#This Row],[Admin expenses 1]]+pro[[#This Row],[COGS]]</f>
        <v>-215385.05900000001</v>
      </c>
      <c r="J6003" s="55">
        <f>pro[[#This Row],[Revenue]]+pro[[#This Row],[AdminExp]]</f>
        <v>394720.79399999999</v>
      </c>
      <c r="K6003" s="83">
        <f>pro[[#This Row],[Profit]]/pro[[#This Row],[Revenue]]</f>
        <v>0.64697100029296062</v>
      </c>
      <c r="L6003" s="56">
        <f t="shared" si="93"/>
        <v>6</v>
      </c>
      <c r="M6003" s="82" t="str">
        <f>"Q"&amp;" "&amp;VLOOKUP(pro[[#This Row],[Period]],Mapping!A:B,2,0)</f>
        <v>Q 2</v>
      </c>
      <c r="N6003"/>
    </row>
    <row r="6004" spans="1:14" ht="11.25" customHeight="1" x14ac:dyDescent="0.2">
      <c r="A6004" s="42" t="s">
        <v>5</v>
      </c>
      <c r="B6004" s="44" t="s">
        <v>38</v>
      </c>
      <c r="C6004" s="44" t="s">
        <v>59</v>
      </c>
      <c r="D6004" s="43">
        <v>6014881.1239999998</v>
      </c>
      <c r="E6004" s="43">
        <v>-673310.65899999999</v>
      </c>
      <c r="F6004" s="45">
        <v>-39070</v>
      </c>
      <c r="G6004" s="45">
        <v>-55770</v>
      </c>
      <c r="H6004" s="45">
        <v>-46220</v>
      </c>
      <c r="I6004" s="55">
        <f>pro[[#This Row],[Admin expenses 3]]+pro[[#This Row],[Admin expenses 2]]+pro[[#This Row],[Admin expenses 1]]+pro[[#This Row],[COGS]]</f>
        <v>-814370.65899999999</v>
      </c>
      <c r="J6004" s="55">
        <f>pro[[#This Row],[Revenue]]+pro[[#This Row],[AdminExp]]</f>
        <v>5200510.4649999999</v>
      </c>
      <c r="K6004" s="83">
        <f>pro[[#This Row],[Profit]]/pro[[#This Row],[Revenue]]</f>
        <v>0.86460735595412241</v>
      </c>
      <c r="L6004" s="56">
        <f t="shared" si="93"/>
        <v>6</v>
      </c>
      <c r="M6004" s="82" t="str">
        <f>"Q"&amp;" "&amp;VLOOKUP(pro[[#This Row],[Period]],Mapping!A:B,2,0)</f>
        <v>Q 2</v>
      </c>
      <c r="N6004"/>
    </row>
    <row r="6005" spans="1:14" ht="11.25" customHeight="1" x14ac:dyDescent="0.2">
      <c r="A6005" s="42" t="s">
        <v>5</v>
      </c>
      <c r="B6005" s="44" t="s">
        <v>38</v>
      </c>
      <c r="C6005" s="44" t="s">
        <v>57</v>
      </c>
      <c r="D6005" s="43">
        <v>492527.01399999997</v>
      </c>
      <c r="E6005" s="43">
        <v>-284446.16899999999</v>
      </c>
      <c r="F6005" s="45">
        <v>-79960</v>
      </c>
      <c r="G6005" s="45">
        <v>-20720</v>
      </c>
      <c r="H6005" s="45">
        <v>-41630</v>
      </c>
      <c r="I6005" s="55">
        <f>pro[[#This Row],[Admin expenses 3]]+pro[[#This Row],[Admin expenses 2]]+pro[[#This Row],[Admin expenses 1]]+pro[[#This Row],[COGS]]</f>
        <v>-426756.16899999999</v>
      </c>
      <c r="J6005" s="55">
        <f>pro[[#This Row],[Revenue]]+pro[[#This Row],[AdminExp]]</f>
        <v>65770.844999999972</v>
      </c>
      <c r="K6005" s="83">
        <f>pro[[#This Row],[Profit]]/pro[[#This Row],[Revenue]]</f>
        <v>0.13353753830850784</v>
      </c>
      <c r="L6005" s="56">
        <f t="shared" si="93"/>
        <v>6</v>
      </c>
      <c r="M6005" s="82" t="str">
        <f>"Q"&amp;" "&amp;VLOOKUP(pro[[#This Row],[Period]],Mapping!A:B,2,0)</f>
        <v>Q 2</v>
      </c>
      <c r="N6005"/>
    </row>
    <row r="6006" spans="1:14" ht="11.25" customHeight="1" x14ac:dyDescent="0.2">
      <c r="A6006" s="42" t="s">
        <v>5</v>
      </c>
      <c r="B6006" s="44" t="s">
        <v>38</v>
      </c>
      <c r="C6006" s="44" t="s">
        <v>57</v>
      </c>
      <c r="D6006" s="43">
        <v>969623.94199999992</v>
      </c>
      <c r="E6006" s="43">
        <v>-295888.14499999996</v>
      </c>
      <c r="F6006" s="45">
        <v>-85200</v>
      </c>
      <c r="G6006" s="45">
        <v>-90850</v>
      </c>
      <c r="H6006" s="45">
        <v>-42710</v>
      </c>
      <c r="I6006" s="55">
        <f>pro[[#This Row],[Admin expenses 3]]+pro[[#This Row],[Admin expenses 2]]+pro[[#This Row],[Admin expenses 1]]+pro[[#This Row],[COGS]]</f>
        <v>-514648.14499999996</v>
      </c>
      <c r="J6006" s="55">
        <f>pro[[#This Row],[Revenue]]+pro[[#This Row],[AdminExp]]</f>
        <v>454975.79699999996</v>
      </c>
      <c r="K6006" s="83">
        <f>pro[[#This Row],[Profit]]/pro[[#This Row],[Revenue]]</f>
        <v>0.46922912821391533</v>
      </c>
      <c r="L6006" s="56">
        <f t="shared" si="93"/>
        <v>6</v>
      </c>
      <c r="M6006" s="82" t="str">
        <f>"Q"&amp;" "&amp;VLOOKUP(pro[[#This Row],[Period]],Mapping!A:B,2,0)</f>
        <v>Q 2</v>
      </c>
      <c r="N6006"/>
    </row>
    <row r="6007" spans="1:14" ht="11.25" customHeight="1" x14ac:dyDescent="0.2">
      <c r="A6007" s="42" t="s">
        <v>5</v>
      </c>
      <c r="B6007" s="44" t="s">
        <v>38</v>
      </c>
      <c r="C6007" s="44" t="s">
        <v>57</v>
      </c>
      <c r="D6007" s="43">
        <v>245284.64799999999</v>
      </c>
      <c r="E6007" s="43">
        <v>-143035.43799999999</v>
      </c>
      <c r="F6007" s="45">
        <v>-50630</v>
      </c>
      <c r="G6007" s="45">
        <v>-103040</v>
      </c>
      <c r="H6007" s="45">
        <v>-40840</v>
      </c>
      <c r="I6007" s="55">
        <f>pro[[#This Row],[Admin expenses 3]]+pro[[#This Row],[Admin expenses 2]]+pro[[#This Row],[Admin expenses 1]]+pro[[#This Row],[COGS]]</f>
        <v>-337545.43799999997</v>
      </c>
      <c r="J6007" s="55">
        <f>pro[[#This Row],[Revenue]]+pro[[#This Row],[AdminExp]]</f>
        <v>-92260.789999999979</v>
      </c>
      <c r="K6007" s="83">
        <f>pro[[#This Row],[Profit]]/pro[[#This Row],[Revenue]]</f>
        <v>-0.37613764559777907</v>
      </c>
      <c r="L6007" s="56">
        <f t="shared" si="93"/>
        <v>6</v>
      </c>
      <c r="M6007" s="82" t="str">
        <f>"Q"&amp;" "&amp;VLOOKUP(pro[[#This Row],[Period]],Mapping!A:B,2,0)</f>
        <v>Q 2</v>
      </c>
      <c r="N6007"/>
    </row>
    <row r="6008" spans="1:14" ht="11.25" customHeight="1" x14ac:dyDescent="0.2">
      <c r="A6008" s="42" t="s">
        <v>5</v>
      </c>
      <c r="B6008" s="44" t="s">
        <v>38</v>
      </c>
      <c r="C6008" s="44" t="s">
        <v>58</v>
      </c>
      <c r="D6008" s="43">
        <v>138555.851</v>
      </c>
      <c r="E6008" s="43">
        <v>-201210.674</v>
      </c>
      <c r="F6008" s="45">
        <v>-19700</v>
      </c>
      <c r="G6008" s="45">
        <v>-93740</v>
      </c>
      <c r="H6008" s="45">
        <v>-98280</v>
      </c>
      <c r="I6008" s="55">
        <f>pro[[#This Row],[Admin expenses 3]]+pro[[#This Row],[Admin expenses 2]]+pro[[#This Row],[Admin expenses 1]]+pro[[#This Row],[COGS]]</f>
        <v>-412930.674</v>
      </c>
      <c r="J6008" s="55">
        <f>pro[[#This Row],[Revenue]]+pro[[#This Row],[AdminExp]]</f>
        <v>-274374.82299999997</v>
      </c>
      <c r="K6008" s="83">
        <f>pro[[#This Row],[Profit]]/pro[[#This Row],[Revenue]]</f>
        <v>-1.9802471062734117</v>
      </c>
      <c r="L6008" s="56">
        <f t="shared" si="93"/>
        <v>6</v>
      </c>
      <c r="M6008" s="82" t="str">
        <f>"Q"&amp;" "&amp;VLOOKUP(pro[[#This Row],[Period]],Mapping!A:B,2,0)</f>
        <v>Q 2</v>
      </c>
      <c r="N6008"/>
    </row>
    <row r="6009" spans="1:14" ht="11.25" customHeight="1" x14ac:dyDescent="0.2">
      <c r="A6009" s="42" t="s">
        <v>5</v>
      </c>
      <c r="B6009" s="44" t="s">
        <v>21</v>
      </c>
      <c r="C6009" s="44" t="s">
        <v>59</v>
      </c>
      <c r="D6009" s="43">
        <v>-776.01999999999987</v>
      </c>
      <c r="E6009" s="43">
        <v>160.26499999999999</v>
      </c>
      <c r="F6009" s="45">
        <v>-59430</v>
      </c>
      <c r="G6009" s="45">
        <v>-80630</v>
      </c>
      <c r="H6009" s="45">
        <v>-45430</v>
      </c>
      <c r="I6009" s="55">
        <f>pro[[#This Row],[Admin expenses 3]]+pro[[#This Row],[Admin expenses 2]]+pro[[#This Row],[Admin expenses 1]]+pro[[#This Row],[COGS]]</f>
        <v>-185329.73499999999</v>
      </c>
      <c r="J6009" s="55">
        <f>pro[[#This Row],[Revenue]]+pro[[#This Row],[AdminExp]]</f>
        <v>-186105.75499999998</v>
      </c>
      <c r="K6009" s="83">
        <f>pro[[#This Row],[Profit]]/pro[[#This Row],[Revenue]]</f>
        <v>239.82082291693513</v>
      </c>
      <c r="L6009" s="56">
        <f t="shared" si="93"/>
        <v>6</v>
      </c>
      <c r="M6009" s="82" t="str">
        <f>"Q"&amp;" "&amp;VLOOKUP(pro[[#This Row],[Period]],Mapping!A:B,2,0)</f>
        <v>Q 2</v>
      </c>
      <c r="N6009"/>
    </row>
    <row r="6010" spans="1:14" ht="11.25" customHeight="1" x14ac:dyDescent="0.2">
      <c r="A6010" s="42" t="s">
        <v>5</v>
      </c>
      <c r="B6010" s="44" t="s">
        <v>21</v>
      </c>
      <c r="C6010" s="44" t="s">
        <v>60</v>
      </c>
      <c r="D6010" s="43">
        <v>551465.103</v>
      </c>
      <c r="E6010" s="43">
        <v>-703953.36899999995</v>
      </c>
      <c r="F6010" s="45">
        <v>-77370</v>
      </c>
      <c r="G6010" s="45">
        <v>-31260</v>
      </c>
      <c r="H6010" s="45">
        <v>-101200</v>
      </c>
      <c r="I6010" s="55">
        <f>pro[[#This Row],[Admin expenses 3]]+pro[[#This Row],[Admin expenses 2]]+pro[[#This Row],[Admin expenses 1]]+pro[[#This Row],[COGS]]</f>
        <v>-913783.36899999995</v>
      </c>
      <c r="J6010" s="55">
        <f>pro[[#This Row],[Revenue]]+pro[[#This Row],[AdminExp]]</f>
        <v>-362318.26599999995</v>
      </c>
      <c r="K6010" s="83">
        <f>pro[[#This Row],[Profit]]/pro[[#This Row],[Revenue]]</f>
        <v>-0.65701032400594161</v>
      </c>
      <c r="L6010" s="56">
        <f t="shared" si="93"/>
        <v>6</v>
      </c>
      <c r="M6010" s="82" t="str">
        <f>"Q"&amp;" "&amp;VLOOKUP(pro[[#This Row],[Period]],Mapping!A:B,2,0)</f>
        <v>Q 2</v>
      </c>
      <c r="N6010"/>
    </row>
    <row r="6011" spans="1:14" ht="11.25" customHeight="1" x14ac:dyDescent="0.2">
      <c r="A6011" s="42" t="s">
        <v>5</v>
      </c>
      <c r="B6011" s="44" t="s">
        <v>21</v>
      </c>
      <c r="C6011" s="44" t="s">
        <v>57</v>
      </c>
      <c r="D6011" s="43">
        <v>43408.161999999997</v>
      </c>
      <c r="E6011" s="43">
        <v>-4288.5289999999995</v>
      </c>
      <c r="F6011" s="45">
        <v>-64210</v>
      </c>
      <c r="G6011" s="45">
        <v>-98820</v>
      </c>
      <c r="H6011" s="45">
        <v>-62040</v>
      </c>
      <c r="I6011" s="55">
        <f>pro[[#This Row],[Admin expenses 3]]+pro[[#This Row],[Admin expenses 2]]+pro[[#This Row],[Admin expenses 1]]+pro[[#This Row],[COGS]]</f>
        <v>-229358.52900000001</v>
      </c>
      <c r="J6011" s="55">
        <f>pro[[#This Row],[Revenue]]+pro[[#This Row],[AdminExp]]</f>
        <v>-185950.36700000003</v>
      </c>
      <c r="K6011" s="83">
        <f>pro[[#This Row],[Profit]]/pro[[#This Row],[Revenue]]</f>
        <v>-4.2837650440025552</v>
      </c>
      <c r="L6011" s="56">
        <f t="shared" si="93"/>
        <v>6</v>
      </c>
      <c r="M6011" s="82" t="str">
        <f>"Q"&amp;" "&amp;VLOOKUP(pro[[#This Row],[Period]],Mapping!A:B,2,0)</f>
        <v>Q 2</v>
      </c>
      <c r="N6011"/>
    </row>
    <row r="6012" spans="1:14" ht="11.25" customHeight="1" x14ac:dyDescent="0.2">
      <c r="A6012" s="42" t="s">
        <v>5</v>
      </c>
      <c r="B6012" s="44" t="s">
        <v>21</v>
      </c>
      <c r="C6012" s="44" t="s">
        <v>58</v>
      </c>
      <c r="D6012" s="43">
        <v>24289.37</v>
      </c>
      <c r="E6012" s="43">
        <v>-4173.4349999999995</v>
      </c>
      <c r="F6012" s="45">
        <v>-28300</v>
      </c>
      <c r="G6012" s="45">
        <v>-61650</v>
      </c>
      <c r="H6012" s="45">
        <v>-42710</v>
      </c>
      <c r="I6012" s="55">
        <f>pro[[#This Row],[Admin expenses 3]]+pro[[#This Row],[Admin expenses 2]]+pro[[#This Row],[Admin expenses 1]]+pro[[#This Row],[COGS]]</f>
        <v>-136833.435</v>
      </c>
      <c r="J6012" s="55">
        <f>pro[[#This Row],[Revenue]]+pro[[#This Row],[AdminExp]]</f>
        <v>-112544.065</v>
      </c>
      <c r="K6012" s="83">
        <f>pro[[#This Row],[Profit]]/pro[[#This Row],[Revenue]]</f>
        <v>-4.6334699088531321</v>
      </c>
      <c r="L6012" s="56">
        <f t="shared" si="93"/>
        <v>6</v>
      </c>
      <c r="M6012" s="82" t="str">
        <f>"Q"&amp;" "&amp;VLOOKUP(pro[[#This Row],[Period]],Mapping!A:B,2,0)</f>
        <v>Q 2</v>
      </c>
      <c r="N6012"/>
    </row>
    <row r="6013" spans="1:14" ht="11.25" customHeight="1" x14ac:dyDescent="0.2">
      <c r="A6013" s="42" t="s">
        <v>5</v>
      </c>
      <c r="B6013" s="44" t="s">
        <v>21</v>
      </c>
      <c r="C6013" s="44" t="s">
        <v>59</v>
      </c>
      <c r="D6013" s="43">
        <v>179127.69699999999</v>
      </c>
      <c r="E6013" s="43">
        <v>-183985.90700000001</v>
      </c>
      <c r="F6013" s="45">
        <v>-82730</v>
      </c>
      <c r="G6013" s="45">
        <v>-88580</v>
      </c>
      <c r="H6013" s="45">
        <v>-57930</v>
      </c>
      <c r="I6013" s="55">
        <f>pro[[#This Row],[Admin expenses 3]]+pro[[#This Row],[Admin expenses 2]]+pro[[#This Row],[Admin expenses 1]]+pro[[#This Row],[COGS]]</f>
        <v>-413225.90700000001</v>
      </c>
      <c r="J6013" s="55">
        <f>pro[[#This Row],[Revenue]]+pro[[#This Row],[AdminExp]]</f>
        <v>-234098.21000000002</v>
      </c>
      <c r="K6013" s="83">
        <f>pro[[#This Row],[Profit]]/pro[[#This Row],[Revenue]]</f>
        <v>-1.3068789133151197</v>
      </c>
      <c r="L6013" s="56">
        <f t="shared" si="93"/>
        <v>6</v>
      </c>
      <c r="M6013" s="82" t="str">
        <f>"Q"&amp;" "&amp;VLOOKUP(pro[[#This Row],[Period]],Mapping!A:B,2,0)</f>
        <v>Q 2</v>
      </c>
      <c r="N6013"/>
    </row>
    <row r="6014" spans="1:14" ht="11.25" customHeight="1" x14ac:dyDescent="0.2">
      <c r="A6014" s="42" t="s">
        <v>5</v>
      </c>
      <c r="B6014" s="44" t="s">
        <v>21</v>
      </c>
      <c r="C6014" s="44" t="s">
        <v>60</v>
      </c>
      <c r="D6014" s="43">
        <v>462680.04299999995</v>
      </c>
      <c r="E6014" s="43">
        <v>-230226.15699999998</v>
      </c>
      <c r="F6014" s="45">
        <v>-22750</v>
      </c>
      <c r="G6014" s="45">
        <v>-38500</v>
      </c>
      <c r="H6014" s="45">
        <v>-95790</v>
      </c>
      <c r="I6014" s="55">
        <f>pro[[#This Row],[Admin expenses 3]]+pro[[#This Row],[Admin expenses 2]]+pro[[#This Row],[Admin expenses 1]]+pro[[#This Row],[COGS]]</f>
        <v>-387266.15700000001</v>
      </c>
      <c r="J6014" s="55">
        <f>pro[[#This Row],[Revenue]]+pro[[#This Row],[AdminExp]]</f>
        <v>75413.88599999994</v>
      </c>
      <c r="K6014" s="83">
        <f>pro[[#This Row],[Profit]]/pro[[#This Row],[Revenue]]</f>
        <v>0.16299360030966356</v>
      </c>
      <c r="L6014" s="56">
        <f t="shared" si="93"/>
        <v>6</v>
      </c>
      <c r="M6014" s="82" t="str">
        <f>"Q"&amp;" "&amp;VLOOKUP(pro[[#This Row],[Period]],Mapping!A:B,2,0)</f>
        <v>Q 2</v>
      </c>
      <c r="N6014"/>
    </row>
    <row r="6015" spans="1:14" ht="11.25" customHeight="1" x14ac:dyDescent="0.2">
      <c r="A6015" s="42" t="s">
        <v>5</v>
      </c>
      <c r="B6015" s="44" t="s">
        <v>21</v>
      </c>
      <c r="C6015" s="44" t="s">
        <v>57</v>
      </c>
      <c r="D6015" s="43">
        <v>272511.533</v>
      </c>
      <c r="E6015" s="43">
        <v>-80978.120999999999</v>
      </c>
      <c r="F6015" s="45">
        <v>-29700</v>
      </c>
      <c r="G6015" s="45">
        <v>-85470</v>
      </c>
      <c r="H6015" s="45">
        <v>-44520</v>
      </c>
      <c r="I6015" s="55">
        <f>pro[[#This Row],[Admin expenses 3]]+pro[[#This Row],[Admin expenses 2]]+pro[[#This Row],[Admin expenses 1]]+pro[[#This Row],[COGS]]</f>
        <v>-240668.12099999998</v>
      </c>
      <c r="J6015" s="55">
        <f>pro[[#This Row],[Revenue]]+pro[[#This Row],[AdminExp]]</f>
        <v>31843.412000000011</v>
      </c>
      <c r="K6015" s="83">
        <f>pro[[#This Row],[Profit]]/pro[[#This Row],[Revenue]]</f>
        <v>0.11685161229488225</v>
      </c>
      <c r="L6015" s="56">
        <f t="shared" si="93"/>
        <v>6</v>
      </c>
      <c r="M6015" s="82" t="str">
        <f>"Q"&amp;" "&amp;VLOOKUP(pro[[#This Row],[Period]],Mapping!A:B,2,0)</f>
        <v>Q 2</v>
      </c>
      <c r="N6015"/>
    </row>
    <row r="6016" spans="1:14" ht="11.25" customHeight="1" x14ac:dyDescent="0.2">
      <c r="A6016" s="42" t="s">
        <v>5</v>
      </c>
      <c r="B6016" s="44" t="s">
        <v>21</v>
      </c>
      <c r="C6016" s="44" t="s">
        <v>58</v>
      </c>
      <c r="D6016" s="43">
        <v>15058.554</v>
      </c>
      <c r="E6016" s="43">
        <v>-8387.19</v>
      </c>
      <c r="F6016" s="45">
        <v>-21890</v>
      </c>
      <c r="G6016" s="45">
        <v>-76540</v>
      </c>
      <c r="H6016" s="45">
        <v>-104180</v>
      </c>
      <c r="I6016" s="55">
        <f>pro[[#This Row],[Admin expenses 3]]+pro[[#This Row],[Admin expenses 2]]+pro[[#This Row],[Admin expenses 1]]+pro[[#This Row],[COGS]]</f>
        <v>-210997.19</v>
      </c>
      <c r="J6016" s="55">
        <f>pro[[#This Row],[Revenue]]+pro[[#This Row],[AdminExp]]</f>
        <v>-195938.636</v>
      </c>
      <c r="K6016" s="83">
        <f>pro[[#This Row],[Profit]]/pro[[#This Row],[Revenue]]</f>
        <v>-13.011782937458669</v>
      </c>
      <c r="L6016" s="56">
        <f t="shared" si="93"/>
        <v>6</v>
      </c>
      <c r="M6016" s="82" t="str">
        <f>"Q"&amp;" "&amp;VLOOKUP(pro[[#This Row],[Period]],Mapping!A:B,2,0)</f>
        <v>Q 2</v>
      </c>
      <c r="N6016"/>
    </row>
    <row r="6017" spans="1:14" ht="11.25" customHeight="1" x14ac:dyDescent="0.2">
      <c r="A6017" s="42" t="s">
        <v>5</v>
      </c>
      <c r="B6017" s="44" t="s">
        <v>21</v>
      </c>
      <c r="C6017" s="44" t="s">
        <v>59</v>
      </c>
      <c r="D6017" s="43">
        <v>27293.126</v>
      </c>
      <c r="E6017" s="43">
        <v>-11847.605</v>
      </c>
      <c r="F6017" s="45">
        <v>-80030</v>
      </c>
      <c r="G6017" s="45">
        <v>-78150</v>
      </c>
      <c r="H6017" s="45">
        <v>-22610</v>
      </c>
      <c r="I6017" s="55">
        <f>pro[[#This Row],[Admin expenses 3]]+pro[[#This Row],[Admin expenses 2]]+pro[[#This Row],[Admin expenses 1]]+pro[[#This Row],[COGS]]</f>
        <v>-192637.60500000001</v>
      </c>
      <c r="J6017" s="55">
        <f>pro[[#This Row],[Revenue]]+pro[[#This Row],[AdminExp]]</f>
        <v>-165344.47900000002</v>
      </c>
      <c r="K6017" s="83">
        <f>pro[[#This Row],[Profit]]/pro[[#This Row],[Revenue]]</f>
        <v>-6.0580997207868394</v>
      </c>
      <c r="L6017" s="56">
        <f t="shared" si="93"/>
        <v>6</v>
      </c>
      <c r="M6017" s="82" t="str">
        <f>"Q"&amp;" "&amp;VLOOKUP(pro[[#This Row],[Period]],Mapping!A:B,2,0)</f>
        <v>Q 2</v>
      </c>
      <c r="N6017"/>
    </row>
    <row r="6018" spans="1:14" ht="11.25" customHeight="1" x14ac:dyDescent="0.2">
      <c r="A6018" s="42" t="s">
        <v>5</v>
      </c>
      <c r="B6018" s="44" t="s">
        <v>21</v>
      </c>
      <c r="C6018" s="44" t="s">
        <v>60</v>
      </c>
      <c r="D6018" s="43">
        <v>19980.73</v>
      </c>
      <c r="E6018" s="43">
        <v>-5469.1629999999996</v>
      </c>
      <c r="F6018" s="45">
        <v>-67440</v>
      </c>
      <c r="G6018" s="45">
        <v>-97610</v>
      </c>
      <c r="H6018" s="45">
        <v>-33910</v>
      </c>
      <c r="I6018" s="55">
        <f>pro[[#This Row],[Admin expenses 3]]+pro[[#This Row],[Admin expenses 2]]+pro[[#This Row],[Admin expenses 1]]+pro[[#This Row],[COGS]]</f>
        <v>-204429.163</v>
      </c>
      <c r="J6018" s="55">
        <f>pro[[#This Row],[Revenue]]+pro[[#This Row],[AdminExp]]</f>
        <v>-184448.43299999999</v>
      </c>
      <c r="K6018" s="83">
        <f>pro[[#This Row],[Profit]]/pro[[#This Row],[Revenue]]</f>
        <v>-9.2313160229881479</v>
      </c>
      <c r="L6018" s="56">
        <f t="shared" ref="L6018:L6081" si="94">MONTH(DATEVALUE(A6018&amp;"1"))</f>
        <v>6</v>
      </c>
      <c r="M6018" s="82" t="str">
        <f>"Q"&amp;" "&amp;VLOOKUP(pro[[#This Row],[Period]],Mapping!A:B,2,0)</f>
        <v>Q 2</v>
      </c>
      <c r="N6018"/>
    </row>
    <row r="6019" spans="1:14" ht="11.25" customHeight="1" x14ac:dyDescent="0.2">
      <c r="A6019" s="42" t="s">
        <v>5</v>
      </c>
      <c r="B6019" s="44" t="s">
        <v>21</v>
      </c>
      <c r="C6019" s="44" t="s">
        <v>57</v>
      </c>
      <c r="D6019" s="43">
        <v>602801.42299999995</v>
      </c>
      <c r="E6019" s="43">
        <v>-22414.615999999998</v>
      </c>
      <c r="F6019" s="45">
        <v>-99770</v>
      </c>
      <c r="G6019" s="45">
        <v>-54110</v>
      </c>
      <c r="H6019" s="45">
        <v>-59120</v>
      </c>
      <c r="I6019" s="55">
        <f>pro[[#This Row],[Admin expenses 3]]+pro[[#This Row],[Admin expenses 2]]+pro[[#This Row],[Admin expenses 1]]+pro[[#This Row],[COGS]]</f>
        <v>-235414.61600000001</v>
      </c>
      <c r="J6019" s="55">
        <f>pro[[#This Row],[Revenue]]+pro[[#This Row],[AdminExp]]</f>
        <v>367386.80699999991</v>
      </c>
      <c r="K6019" s="83">
        <f>pro[[#This Row],[Profit]]/pro[[#This Row],[Revenue]]</f>
        <v>0.60946572616169814</v>
      </c>
      <c r="L6019" s="56">
        <f t="shared" si="94"/>
        <v>6</v>
      </c>
      <c r="M6019" s="82" t="str">
        <f>"Q"&amp;" "&amp;VLOOKUP(pro[[#This Row],[Period]],Mapping!A:B,2,0)</f>
        <v>Q 2</v>
      </c>
      <c r="N6019"/>
    </row>
    <row r="6020" spans="1:14" ht="11.25" customHeight="1" x14ac:dyDescent="0.2">
      <c r="A6020" s="42" t="s">
        <v>5</v>
      </c>
      <c r="B6020" s="44" t="s">
        <v>21</v>
      </c>
      <c r="C6020" s="44" t="s">
        <v>58</v>
      </c>
      <c r="D6020" s="43">
        <v>18605.565999999999</v>
      </c>
      <c r="E6020" s="43">
        <v>-1225.252</v>
      </c>
      <c r="F6020" s="45">
        <v>-14300</v>
      </c>
      <c r="G6020" s="45">
        <v>-31150</v>
      </c>
      <c r="H6020" s="45">
        <v>-66580</v>
      </c>
      <c r="I6020" s="55">
        <f>pro[[#This Row],[Admin expenses 3]]+pro[[#This Row],[Admin expenses 2]]+pro[[#This Row],[Admin expenses 1]]+pro[[#This Row],[COGS]]</f>
        <v>-113255.25199999999</v>
      </c>
      <c r="J6020" s="55">
        <f>pro[[#This Row],[Revenue]]+pro[[#This Row],[AdminExp]]</f>
        <v>-94649.685999999987</v>
      </c>
      <c r="K6020" s="83">
        <f>pro[[#This Row],[Profit]]/pro[[#This Row],[Revenue]]</f>
        <v>-5.0871704736098859</v>
      </c>
      <c r="L6020" s="56">
        <f t="shared" si="94"/>
        <v>6</v>
      </c>
      <c r="M6020" s="82" t="str">
        <f>"Q"&amp;" "&amp;VLOOKUP(pro[[#This Row],[Period]],Mapping!A:B,2,0)</f>
        <v>Q 2</v>
      </c>
      <c r="N6020"/>
    </row>
    <row r="6021" spans="1:14" ht="11.25" customHeight="1" x14ac:dyDescent="0.2">
      <c r="A6021" s="42" t="s">
        <v>5</v>
      </c>
      <c r="B6021" s="44" t="s">
        <v>21</v>
      </c>
      <c r="C6021" s="44" t="s">
        <v>59</v>
      </c>
      <c r="D6021" s="43">
        <v>17450.034</v>
      </c>
      <c r="E6021" s="43">
        <v>-2480.0509999999999</v>
      </c>
      <c r="F6021" s="45">
        <v>-90710</v>
      </c>
      <c r="G6021" s="45">
        <v>-50490</v>
      </c>
      <c r="H6021" s="45">
        <v>-79280</v>
      </c>
      <c r="I6021" s="55">
        <f>pro[[#This Row],[Admin expenses 3]]+pro[[#This Row],[Admin expenses 2]]+pro[[#This Row],[Admin expenses 1]]+pro[[#This Row],[COGS]]</f>
        <v>-222960.05100000001</v>
      </c>
      <c r="J6021" s="55">
        <f>pro[[#This Row],[Revenue]]+pro[[#This Row],[AdminExp]]</f>
        <v>-205510.01699999999</v>
      </c>
      <c r="K6021" s="83">
        <f>pro[[#This Row],[Profit]]/pro[[#This Row],[Revenue]]</f>
        <v>-11.777055391410698</v>
      </c>
      <c r="L6021" s="56">
        <f t="shared" si="94"/>
        <v>6</v>
      </c>
      <c r="M6021" s="82" t="str">
        <f>"Q"&amp;" "&amp;VLOOKUP(pro[[#This Row],[Period]],Mapping!A:B,2,0)</f>
        <v>Q 2</v>
      </c>
      <c r="N6021"/>
    </row>
    <row r="6022" spans="1:14" ht="11.25" customHeight="1" x14ac:dyDescent="0.2">
      <c r="A6022" s="42" t="s">
        <v>5</v>
      </c>
      <c r="B6022" s="44" t="s">
        <v>21</v>
      </c>
      <c r="C6022" s="44" t="s">
        <v>60</v>
      </c>
      <c r="D6022" s="43">
        <v>317254.20999999996</v>
      </c>
      <c r="E6022" s="43">
        <v>-33584.754000000001</v>
      </c>
      <c r="F6022" s="45">
        <v>-59330</v>
      </c>
      <c r="G6022" s="45">
        <v>-23540</v>
      </c>
      <c r="H6022" s="45">
        <v>-77410</v>
      </c>
      <c r="I6022" s="55">
        <f>pro[[#This Row],[Admin expenses 3]]+pro[[#This Row],[Admin expenses 2]]+pro[[#This Row],[Admin expenses 1]]+pro[[#This Row],[COGS]]</f>
        <v>-193864.75400000002</v>
      </c>
      <c r="J6022" s="55">
        <f>pro[[#This Row],[Revenue]]+pro[[#This Row],[AdminExp]]</f>
        <v>123389.45599999995</v>
      </c>
      <c r="K6022" s="83">
        <f>pro[[#This Row],[Profit]]/pro[[#This Row],[Revenue]]</f>
        <v>0.38892929427161882</v>
      </c>
      <c r="L6022" s="56">
        <f t="shared" si="94"/>
        <v>6</v>
      </c>
      <c r="M6022" s="82" t="str">
        <f>"Q"&amp;" "&amp;VLOOKUP(pro[[#This Row],[Period]],Mapping!A:B,2,0)</f>
        <v>Q 2</v>
      </c>
      <c r="N6022"/>
    </row>
    <row r="6023" spans="1:14" ht="11.25" customHeight="1" x14ac:dyDescent="0.2">
      <c r="A6023" s="42" t="s">
        <v>5</v>
      </c>
      <c r="B6023" s="44" t="s">
        <v>21</v>
      </c>
      <c r="C6023" s="44" t="s">
        <v>57</v>
      </c>
      <c r="D6023" s="43">
        <v>21116.802</v>
      </c>
      <c r="E6023" s="43">
        <v>-2970.1909999999998</v>
      </c>
      <c r="F6023" s="45">
        <v>-70980</v>
      </c>
      <c r="G6023" s="45">
        <v>-82130</v>
      </c>
      <c r="H6023" s="45">
        <v>-50650</v>
      </c>
      <c r="I6023" s="55">
        <f>pro[[#This Row],[Admin expenses 3]]+pro[[#This Row],[Admin expenses 2]]+pro[[#This Row],[Admin expenses 1]]+pro[[#This Row],[COGS]]</f>
        <v>-206730.19099999999</v>
      </c>
      <c r="J6023" s="55">
        <f>pro[[#This Row],[Revenue]]+pro[[#This Row],[AdminExp]]</f>
        <v>-185613.389</v>
      </c>
      <c r="K6023" s="83">
        <f>pro[[#This Row],[Profit]]/pro[[#This Row],[Revenue]]</f>
        <v>-8.7898436988706905</v>
      </c>
      <c r="L6023" s="56">
        <f t="shared" si="94"/>
        <v>6</v>
      </c>
      <c r="M6023" s="82" t="str">
        <f>"Q"&amp;" "&amp;VLOOKUP(pro[[#This Row],[Period]],Mapping!A:B,2,0)</f>
        <v>Q 2</v>
      </c>
      <c r="N6023"/>
    </row>
    <row r="6024" spans="1:14" ht="11.25" customHeight="1" x14ac:dyDescent="0.2">
      <c r="A6024" s="42" t="s">
        <v>5</v>
      </c>
      <c r="B6024" s="44" t="s">
        <v>21</v>
      </c>
      <c r="C6024" s="44" t="s">
        <v>57</v>
      </c>
      <c r="D6024" s="43">
        <v>92670.423999999999</v>
      </c>
      <c r="E6024" s="43">
        <v>-25034.771999999997</v>
      </c>
      <c r="F6024" s="45">
        <v>-29330</v>
      </c>
      <c r="G6024" s="45">
        <v>-62950</v>
      </c>
      <c r="H6024" s="45">
        <v>-54080</v>
      </c>
      <c r="I6024" s="55">
        <f>pro[[#This Row],[Admin expenses 3]]+pro[[#This Row],[Admin expenses 2]]+pro[[#This Row],[Admin expenses 1]]+pro[[#This Row],[COGS]]</f>
        <v>-171394.772</v>
      </c>
      <c r="J6024" s="55">
        <f>pro[[#This Row],[Revenue]]+pro[[#This Row],[AdminExp]]</f>
        <v>-78724.347999999998</v>
      </c>
      <c r="K6024" s="83">
        <f>pro[[#This Row],[Profit]]/pro[[#This Row],[Revenue]]</f>
        <v>-0.8495088789061761</v>
      </c>
      <c r="L6024" s="56">
        <f t="shared" si="94"/>
        <v>6</v>
      </c>
      <c r="M6024" s="82" t="str">
        <f>"Q"&amp;" "&amp;VLOOKUP(pro[[#This Row],[Period]],Mapping!A:B,2,0)</f>
        <v>Q 2</v>
      </c>
      <c r="N6024"/>
    </row>
    <row r="6025" spans="1:14" ht="11.25" customHeight="1" x14ac:dyDescent="0.2">
      <c r="A6025" s="42" t="s">
        <v>5</v>
      </c>
      <c r="B6025" s="44" t="s">
        <v>21</v>
      </c>
      <c r="C6025" s="44" t="s">
        <v>58</v>
      </c>
      <c r="D6025" s="43">
        <v>46082.833999999995</v>
      </c>
      <c r="E6025" s="43">
        <v>-55262.423999999999</v>
      </c>
      <c r="F6025" s="45">
        <v>-19570</v>
      </c>
      <c r="G6025" s="45">
        <v>-48910</v>
      </c>
      <c r="H6025" s="45">
        <v>-58760</v>
      </c>
      <c r="I6025" s="55">
        <f>pro[[#This Row],[Admin expenses 3]]+pro[[#This Row],[Admin expenses 2]]+pro[[#This Row],[Admin expenses 1]]+pro[[#This Row],[COGS]]</f>
        <v>-182502.424</v>
      </c>
      <c r="J6025" s="55">
        <f>pro[[#This Row],[Revenue]]+pro[[#This Row],[AdminExp]]</f>
        <v>-136419.59</v>
      </c>
      <c r="K6025" s="83">
        <f>pro[[#This Row],[Profit]]/pro[[#This Row],[Revenue]]</f>
        <v>-2.9603125102939636</v>
      </c>
      <c r="L6025" s="56">
        <f t="shared" si="94"/>
        <v>6</v>
      </c>
      <c r="M6025" s="82" t="str">
        <f>"Q"&amp;" "&amp;VLOOKUP(pro[[#This Row],[Period]],Mapping!A:B,2,0)</f>
        <v>Q 2</v>
      </c>
      <c r="N6025"/>
    </row>
    <row r="6026" spans="1:14" ht="11.25" customHeight="1" x14ac:dyDescent="0.2">
      <c r="A6026" s="42" t="s">
        <v>5</v>
      </c>
      <c r="B6026" s="44" t="s">
        <v>21</v>
      </c>
      <c r="C6026" s="44" t="s">
        <v>59</v>
      </c>
      <c r="D6026" s="43">
        <v>112984.08799999999</v>
      </c>
      <c r="E6026" s="43">
        <v>-160777.04999999999</v>
      </c>
      <c r="F6026" s="45">
        <v>-48700</v>
      </c>
      <c r="G6026" s="45">
        <v>-50830</v>
      </c>
      <c r="H6026" s="45">
        <v>-31240</v>
      </c>
      <c r="I6026" s="55">
        <f>pro[[#This Row],[Admin expenses 3]]+pro[[#This Row],[Admin expenses 2]]+pro[[#This Row],[Admin expenses 1]]+pro[[#This Row],[COGS]]</f>
        <v>-291547.05</v>
      </c>
      <c r="J6026" s="55">
        <f>pro[[#This Row],[Revenue]]+pro[[#This Row],[AdminExp]]</f>
        <v>-178562.962</v>
      </c>
      <c r="K6026" s="83">
        <f>pro[[#This Row],[Profit]]/pro[[#This Row],[Revenue]]</f>
        <v>-1.5804257498631136</v>
      </c>
      <c r="L6026" s="56">
        <f t="shared" si="94"/>
        <v>6</v>
      </c>
      <c r="M6026" s="82" t="str">
        <f>"Q"&amp;" "&amp;VLOOKUP(pro[[#This Row],[Period]],Mapping!A:B,2,0)</f>
        <v>Q 2</v>
      </c>
      <c r="N6026"/>
    </row>
    <row r="6027" spans="1:14" ht="11.25" customHeight="1" x14ac:dyDescent="0.2">
      <c r="A6027" s="42" t="s">
        <v>5</v>
      </c>
      <c r="B6027" s="44" t="s">
        <v>21</v>
      </c>
      <c r="C6027" s="44" t="s">
        <v>57</v>
      </c>
      <c r="D6027" s="43">
        <v>30593.079999999998</v>
      </c>
      <c r="E6027" s="43">
        <v>-23324.853999999999</v>
      </c>
      <c r="F6027" s="45">
        <v>-66370</v>
      </c>
      <c r="G6027" s="45">
        <v>-107440</v>
      </c>
      <c r="H6027" s="45">
        <v>-54360</v>
      </c>
      <c r="I6027" s="55">
        <f>pro[[#This Row],[Admin expenses 3]]+pro[[#This Row],[Admin expenses 2]]+pro[[#This Row],[Admin expenses 1]]+pro[[#This Row],[COGS]]</f>
        <v>-251494.85399999999</v>
      </c>
      <c r="J6027" s="55">
        <f>pro[[#This Row],[Revenue]]+pro[[#This Row],[AdminExp]]</f>
        <v>-220901.774</v>
      </c>
      <c r="K6027" s="83">
        <f>pro[[#This Row],[Profit]]/pro[[#This Row],[Revenue]]</f>
        <v>-7.2206451262834612</v>
      </c>
      <c r="L6027" s="56">
        <f t="shared" si="94"/>
        <v>6</v>
      </c>
      <c r="M6027" s="82" t="str">
        <f>"Q"&amp;" "&amp;VLOOKUP(pro[[#This Row],[Period]],Mapping!A:B,2,0)</f>
        <v>Q 2</v>
      </c>
      <c r="N6027"/>
    </row>
    <row r="6028" spans="1:14" ht="11.25" customHeight="1" x14ac:dyDescent="0.2">
      <c r="A6028" s="42" t="s">
        <v>5</v>
      </c>
      <c r="B6028" s="44" t="s">
        <v>21</v>
      </c>
      <c r="C6028" s="44" t="s">
        <v>58</v>
      </c>
      <c r="D6028" s="43">
        <v>94700.228000000003</v>
      </c>
      <c r="E6028" s="43">
        <v>-187796.28699999998</v>
      </c>
      <c r="F6028" s="45">
        <v>-23440</v>
      </c>
      <c r="G6028" s="45">
        <v>-87010</v>
      </c>
      <c r="H6028" s="45">
        <v>-76930</v>
      </c>
      <c r="I6028" s="55">
        <f>pro[[#This Row],[Admin expenses 3]]+pro[[#This Row],[Admin expenses 2]]+pro[[#This Row],[Admin expenses 1]]+pro[[#This Row],[COGS]]</f>
        <v>-375176.28700000001</v>
      </c>
      <c r="J6028" s="55">
        <f>pro[[#This Row],[Revenue]]+pro[[#This Row],[AdminExp]]</f>
        <v>-280476.05900000001</v>
      </c>
      <c r="K6028" s="83">
        <f>pro[[#This Row],[Profit]]/pro[[#This Row],[Revenue]]</f>
        <v>-2.9617252769444229</v>
      </c>
      <c r="L6028" s="56">
        <f t="shared" si="94"/>
        <v>6</v>
      </c>
      <c r="M6028" s="82" t="str">
        <f>"Q"&amp;" "&amp;VLOOKUP(pro[[#This Row],[Period]],Mapping!A:B,2,0)</f>
        <v>Q 2</v>
      </c>
      <c r="N6028"/>
    </row>
    <row r="6029" spans="1:14" ht="11.25" customHeight="1" x14ac:dyDescent="0.2">
      <c r="A6029" s="42" t="s">
        <v>5</v>
      </c>
      <c r="B6029" s="44" t="s">
        <v>21</v>
      </c>
      <c r="C6029" s="44" t="s">
        <v>59</v>
      </c>
      <c r="D6029" s="43">
        <v>30668.000999999997</v>
      </c>
      <c r="E6029" s="43">
        <v>-65785.278999999995</v>
      </c>
      <c r="F6029" s="45">
        <v>-56570</v>
      </c>
      <c r="G6029" s="45">
        <v>-53400</v>
      </c>
      <c r="H6029" s="45">
        <v>-56840</v>
      </c>
      <c r="I6029" s="55">
        <f>pro[[#This Row],[Admin expenses 3]]+pro[[#This Row],[Admin expenses 2]]+pro[[#This Row],[Admin expenses 1]]+pro[[#This Row],[COGS]]</f>
        <v>-232595.27899999998</v>
      </c>
      <c r="J6029" s="55">
        <f>pro[[#This Row],[Revenue]]+pro[[#This Row],[AdminExp]]</f>
        <v>-201927.27799999999</v>
      </c>
      <c r="K6029" s="83">
        <f>pro[[#This Row],[Profit]]/pro[[#This Row],[Revenue]]</f>
        <v>-6.5842986636135823</v>
      </c>
      <c r="L6029" s="56">
        <f t="shared" si="94"/>
        <v>6</v>
      </c>
      <c r="M6029" s="82" t="str">
        <f>"Q"&amp;" "&amp;VLOOKUP(pro[[#This Row],[Period]],Mapping!A:B,2,0)</f>
        <v>Q 2</v>
      </c>
      <c r="N6029"/>
    </row>
    <row r="6030" spans="1:14" ht="11.25" customHeight="1" x14ac:dyDescent="0.2">
      <c r="A6030" s="42" t="s">
        <v>5</v>
      </c>
      <c r="B6030" s="44" t="s">
        <v>21</v>
      </c>
      <c r="C6030" s="44" t="s">
        <v>57</v>
      </c>
      <c r="D6030" s="43">
        <v>123193.99400000001</v>
      </c>
      <c r="E6030" s="43">
        <v>-204917.83199999999</v>
      </c>
      <c r="F6030" s="45">
        <v>-69150</v>
      </c>
      <c r="G6030" s="45">
        <v>-104540</v>
      </c>
      <c r="H6030" s="45">
        <v>-18370</v>
      </c>
      <c r="I6030" s="55">
        <f>pro[[#This Row],[Admin expenses 3]]+pro[[#This Row],[Admin expenses 2]]+pro[[#This Row],[Admin expenses 1]]+pro[[#This Row],[COGS]]</f>
        <v>-396977.83199999999</v>
      </c>
      <c r="J6030" s="55">
        <f>pro[[#This Row],[Revenue]]+pro[[#This Row],[AdminExp]]</f>
        <v>-273783.83799999999</v>
      </c>
      <c r="K6030" s="83">
        <f>pro[[#This Row],[Profit]]/pro[[#This Row],[Revenue]]</f>
        <v>-2.222379753350638</v>
      </c>
      <c r="L6030" s="56">
        <f t="shared" si="94"/>
        <v>6</v>
      </c>
      <c r="M6030" s="82" t="str">
        <f>"Q"&amp;" "&amp;VLOOKUP(pro[[#This Row],[Period]],Mapping!A:B,2,0)</f>
        <v>Q 2</v>
      </c>
      <c r="N6030"/>
    </row>
    <row r="6031" spans="1:14" ht="11.25" customHeight="1" x14ac:dyDescent="0.2">
      <c r="A6031" s="42" t="s">
        <v>5</v>
      </c>
      <c r="B6031" s="44" t="s">
        <v>21</v>
      </c>
      <c r="C6031" s="44" t="s">
        <v>58</v>
      </c>
      <c r="D6031" s="43">
        <v>181311.24899999998</v>
      </c>
      <c r="E6031" s="43">
        <v>-180865.13199999998</v>
      </c>
      <c r="F6031" s="45">
        <v>-92840</v>
      </c>
      <c r="G6031" s="45">
        <v>-43640</v>
      </c>
      <c r="H6031" s="45">
        <v>-34630</v>
      </c>
      <c r="I6031" s="55">
        <f>pro[[#This Row],[Admin expenses 3]]+pro[[#This Row],[Admin expenses 2]]+pro[[#This Row],[Admin expenses 1]]+pro[[#This Row],[COGS]]</f>
        <v>-351975.13199999998</v>
      </c>
      <c r="J6031" s="55">
        <f>pro[[#This Row],[Revenue]]+pro[[#This Row],[AdminExp]]</f>
        <v>-170663.883</v>
      </c>
      <c r="K6031" s="83">
        <f>pro[[#This Row],[Profit]]/pro[[#This Row],[Revenue]]</f>
        <v>-0.94127575614461745</v>
      </c>
      <c r="L6031" s="56">
        <f t="shared" si="94"/>
        <v>6</v>
      </c>
      <c r="M6031" s="82" t="str">
        <f>"Q"&amp;" "&amp;VLOOKUP(pro[[#This Row],[Period]],Mapping!A:B,2,0)</f>
        <v>Q 2</v>
      </c>
      <c r="N6031"/>
    </row>
    <row r="6032" spans="1:14" ht="11.25" customHeight="1" x14ac:dyDescent="0.2">
      <c r="A6032" s="42" t="s">
        <v>5</v>
      </c>
      <c r="B6032" s="44" t="s">
        <v>21</v>
      </c>
      <c r="C6032" s="44" t="s">
        <v>59</v>
      </c>
      <c r="D6032" s="43">
        <v>50390.004000000001</v>
      </c>
      <c r="E6032" s="43">
        <v>-84826.349999999991</v>
      </c>
      <c r="F6032" s="45">
        <v>-50860</v>
      </c>
      <c r="G6032" s="45">
        <v>-84150</v>
      </c>
      <c r="H6032" s="45">
        <v>-100320</v>
      </c>
      <c r="I6032" s="55">
        <f>pro[[#This Row],[Admin expenses 3]]+pro[[#This Row],[Admin expenses 2]]+pro[[#This Row],[Admin expenses 1]]+pro[[#This Row],[COGS]]</f>
        <v>-320156.34999999998</v>
      </c>
      <c r="J6032" s="55">
        <f>pro[[#This Row],[Revenue]]+pro[[#This Row],[AdminExp]]</f>
        <v>-269766.34599999996</v>
      </c>
      <c r="K6032" s="83">
        <f>pro[[#This Row],[Profit]]/pro[[#This Row],[Revenue]]</f>
        <v>-5.3535686561961766</v>
      </c>
      <c r="L6032" s="56">
        <f t="shared" si="94"/>
        <v>6</v>
      </c>
      <c r="M6032" s="82" t="str">
        <f>"Q"&amp;" "&amp;VLOOKUP(pro[[#This Row],[Period]],Mapping!A:B,2,0)</f>
        <v>Q 2</v>
      </c>
      <c r="N6032"/>
    </row>
    <row r="6033" spans="1:14" ht="11.25" customHeight="1" x14ac:dyDescent="0.2">
      <c r="A6033" s="42" t="s">
        <v>5</v>
      </c>
      <c r="B6033" s="44" t="s">
        <v>21</v>
      </c>
      <c r="C6033" s="44" t="s">
        <v>57</v>
      </c>
      <c r="D6033" s="43">
        <v>530794.63500000001</v>
      </c>
      <c r="E6033" s="43">
        <v>-198893.68100000001</v>
      </c>
      <c r="F6033" s="45">
        <v>-46450</v>
      </c>
      <c r="G6033" s="45">
        <v>-103710</v>
      </c>
      <c r="H6033" s="45">
        <v>-54500</v>
      </c>
      <c r="I6033" s="55">
        <f>pro[[#This Row],[Admin expenses 3]]+pro[[#This Row],[Admin expenses 2]]+pro[[#This Row],[Admin expenses 1]]+pro[[#This Row],[COGS]]</f>
        <v>-403553.68099999998</v>
      </c>
      <c r="J6033" s="55">
        <f>pro[[#This Row],[Revenue]]+pro[[#This Row],[AdminExp]]</f>
        <v>127240.95400000003</v>
      </c>
      <c r="K6033" s="83">
        <f>pro[[#This Row],[Profit]]/pro[[#This Row],[Revenue]]</f>
        <v>0.2397178599968329</v>
      </c>
      <c r="L6033" s="56">
        <f t="shared" si="94"/>
        <v>6</v>
      </c>
      <c r="M6033" s="82" t="str">
        <f>"Q"&amp;" "&amp;VLOOKUP(pro[[#This Row],[Period]],Mapping!A:B,2,0)</f>
        <v>Q 2</v>
      </c>
      <c r="N6033"/>
    </row>
    <row r="6034" spans="1:14" ht="11.25" customHeight="1" x14ac:dyDescent="0.2">
      <c r="A6034" s="42" t="s">
        <v>5</v>
      </c>
      <c r="B6034" s="44" t="s">
        <v>21</v>
      </c>
      <c r="C6034" s="44" t="s">
        <v>57</v>
      </c>
      <c r="D6034" s="43">
        <v>100468.36799999999</v>
      </c>
      <c r="E6034" s="43">
        <v>-44038.231999999996</v>
      </c>
      <c r="F6034" s="45">
        <v>-100010</v>
      </c>
      <c r="G6034" s="45">
        <v>-18240</v>
      </c>
      <c r="H6034" s="45">
        <v>-73820</v>
      </c>
      <c r="I6034" s="55">
        <f>pro[[#This Row],[Admin expenses 3]]+pro[[#This Row],[Admin expenses 2]]+pro[[#This Row],[Admin expenses 1]]+pro[[#This Row],[COGS]]</f>
        <v>-236108.23199999999</v>
      </c>
      <c r="J6034" s="55">
        <f>pro[[#This Row],[Revenue]]+pro[[#This Row],[AdminExp]]</f>
        <v>-135639.864</v>
      </c>
      <c r="K6034" s="83">
        <f>pro[[#This Row],[Profit]]/pro[[#This Row],[Revenue]]</f>
        <v>-1.3500753192288344</v>
      </c>
      <c r="L6034" s="56">
        <f t="shared" si="94"/>
        <v>6</v>
      </c>
      <c r="M6034" s="82" t="str">
        <f>"Q"&amp;" "&amp;VLOOKUP(pro[[#This Row],[Period]],Mapping!A:B,2,0)</f>
        <v>Q 2</v>
      </c>
      <c r="N6034"/>
    </row>
    <row r="6035" spans="1:14" ht="11.25" customHeight="1" x14ac:dyDescent="0.2">
      <c r="A6035" s="42" t="s">
        <v>5</v>
      </c>
      <c r="B6035" s="44" t="s">
        <v>21</v>
      </c>
      <c r="C6035" s="44" t="s">
        <v>57</v>
      </c>
      <c r="D6035" s="43">
        <v>90579.271999999997</v>
      </c>
      <c r="E6035" s="43">
        <v>-34324.597999999998</v>
      </c>
      <c r="F6035" s="45">
        <v>-24980</v>
      </c>
      <c r="G6035" s="45">
        <v>-104710</v>
      </c>
      <c r="H6035" s="45">
        <v>-52630</v>
      </c>
      <c r="I6035" s="55">
        <f>pro[[#This Row],[Admin expenses 3]]+pro[[#This Row],[Admin expenses 2]]+pro[[#This Row],[Admin expenses 1]]+pro[[#This Row],[COGS]]</f>
        <v>-216644.598</v>
      </c>
      <c r="J6035" s="55">
        <f>pro[[#This Row],[Revenue]]+pro[[#This Row],[AdminExp]]</f>
        <v>-126065.326</v>
      </c>
      <c r="K6035" s="83">
        <f>pro[[#This Row],[Profit]]/pro[[#This Row],[Revenue]]</f>
        <v>-1.3917679311884954</v>
      </c>
      <c r="L6035" s="56">
        <f t="shared" si="94"/>
        <v>6</v>
      </c>
      <c r="M6035" s="82" t="str">
        <f>"Q"&amp;" "&amp;VLOOKUP(pro[[#This Row],[Period]],Mapping!A:B,2,0)</f>
        <v>Q 2</v>
      </c>
      <c r="N6035"/>
    </row>
    <row r="6036" spans="1:14" ht="11.25" customHeight="1" x14ac:dyDescent="0.2">
      <c r="A6036" s="42" t="s">
        <v>5</v>
      </c>
      <c r="B6036" s="44" t="s">
        <v>21</v>
      </c>
      <c r="C6036" s="44" t="s">
        <v>57</v>
      </c>
      <c r="D6036" s="43">
        <v>17890.935999999998</v>
      </c>
      <c r="E6036" s="43">
        <v>-19274.331999999999</v>
      </c>
      <c r="F6036" s="45">
        <v>-34720</v>
      </c>
      <c r="G6036" s="45">
        <v>-88870</v>
      </c>
      <c r="H6036" s="45">
        <v>-105550</v>
      </c>
      <c r="I6036" s="55">
        <f>pro[[#This Row],[Admin expenses 3]]+pro[[#This Row],[Admin expenses 2]]+pro[[#This Row],[Admin expenses 1]]+pro[[#This Row],[COGS]]</f>
        <v>-248414.33199999999</v>
      </c>
      <c r="J6036" s="55">
        <f>pro[[#This Row],[Revenue]]+pro[[#This Row],[AdminExp]]</f>
        <v>-230523.39600000001</v>
      </c>
      <c r="K6036" s="83">
        <f>pro[[#This Row],[Profit]]/pro[[#This Row],[Revenue]]</f>
        <v>-12.884926534866596</v>
      </c>
      <c r="L6036" s="56">
        <f t="shared" si="94"/>
        <v>6</v>
      </c>
      <c r="M6036" s="82" t="str">
        <f>"Q"&amp;" "&amp;VLOOKUP(pro[[#This Row],[Period]],Mapping!A:B,2,0)</f>
        <v>Q 2</v>
      </c>
      <c r="N6036"/>
    </row>
    <row r="6037" spans="1:14" ht="11.25" customHeight="1" x14ac:dyDescent="0.2">
      <c r="A6037" s="42" t="s">
        <v>5</v>
      </c>
      <c r="B6037" s="44" t="s">
        <v>21</v>
      </c>
      <c r="C6037" s="44" t="s">
        <v>57</v>
      </c>
      <c r="D6037" s="43">
        <v>57258.697999999997</v>
      </c>
      <c r="E6037" s="43">
        <v>-47885.578999999998</v>
      </c>
      <c r="F6037" s="45">
        <v>-73200</v>
      </c>
      <c r="G6037" s="45">
        <v>-35390</v>
      </c>
      <c r="H6037" s="45">
        <v>-99690</v>
      </c>
      <c r="I6037" s="55">
        <f>pro[[#This Row],[Admin expenses 3]]+pro[[#This Row],[Admin expenses 2]]+pro[[#This Row],[Admin expenses 1]]+pro[[#This Row],[COGS]]</f>
        <v>-256165.579</v>
      </c>
      <c r="J6037" s="55">
        <f>pro[[#This Row],[Revenue]]+pro[[#This Row],[AdminExp]]</f>
        <v>-198906.88099999999</v>
      </c>
      <c r="K6037" s="83">
        <f>pro[[#This Row],[Profit]]/pro[[#This Row],[Revenue]]</f>
        <v>-3.4738282208233238</v>
      </c>
      <c r="L6037" s="56">
        <f t="shared" si="94"/>
        <v>6</v>
      </c>
      <c r="M6037" s="82" t="str">
        <f>"Q"&amp;" "&amp;VLOOKUP(pro[[#This Row],[Period]],Mapping!A:B,2,0)</f>
        <v>Q 2</v>
      </c>
      <c r="N6037"/>
    </row>
    <row r="6038" spans="1:14" ht="11.25" customHeight="1" x14ac:dyDescent="0.2">
      <c r="A6038" s="42" t="s">
        <v>5</v>
      </c>
      <c r="B6038" s="44" t="s">
        <v>21</v>
      </c>
      <c r="C6038" s="44" t="s">
        <v>57</v>
      </c>
      <c r="D6038" s="43">
        <v>45951.591</v>
      </c>
      <c r="E6038" s="43">
        <v>-76280.112999999998</v>
      </c>
      <c r="F6038" s="45">
        <v>-91960</v>
      </c>
      <c r="G6038" s="45">
        <v>-48140</v>
      </c>
      <c r="H6038" s="45">
        <v>-19450</v>
      </c>
      <c r="I6038" s="55">
        <f>pro[[#This Row],[Admin expenses 3]]+pro[[#This Row],[Admin expenses 2]]+pro[[#This Row],[Admin expenses 1]]+pro[[#This Row],[COGS]]</f>
        <v>-235830.11300000001</v>
      </c>
      <c r="J6038" s="55">
        <f>pro[[#This Row],[Revenue]]+pro[[#This Row],[AdminExp]]</f>
        <v>-189878.522</v>
      </c>
      <c r="K6038" s="83">
        <f>pro[[#This Row],[Profit]]/pro[[#This Row],[Revenue]]</f>
        <v>-4.1321424975252761</v>
      </c>
      <c r="L6038" s="56">
        <f t="shared" si="94"/>
        <v>6</v>
      </c>
      <c r="M6038" s="82" t="str">
        <f>"Q"&amp;" "&amp;VLOOKUP(pro[[#This Row],[Period]],Mapping!A:B,2,0)</f>
        <v>Q 2</v>
      </c>
      <c r="N6038"/>
    </row>
    <row r="6039" spans="1:14" ht="11.25" customHeight="1" x14ac:dyDescent="0.2">
      <c r="A6039" s="42" t="s">
        <v>5</v>
      </c>
      <c r="B6039" s="44" t="s">
        <v>21</v>
      </c>
      <c r="C6039" s="44" t="s">
        <v>57</v>
      </c>
      <c r="D6039" s="43">
        <v>32702.803</v>
      </c>
      <c r="E6039" s="43">
        <v>-12098.946999999998</v>
      </c>
      <c r="F6039" s="45">
        <v>-92600</v>
      </c>
      <c r="G6039" s="45">
        <v>-62980</v>
      </c>
      <c r="H6039" s="45">
        <v>-40870</v>
      </c>
      <c r="I6039" s="55">
        <f>pro[[#This Row],[Admin expenses 3]]+pro[[#This Row],[Admin expenses 2]]+pro[[#This Row],[Admin expenses 1]]+pro[[#This Row],[COGS]]</f>
        <v>-208548.94699999999</v>
      </c>
      <c r="J6039" s="55">
        <f>pro[[#This Row],[Revenue]]+pro[[#This Row],[AdminExp]]</f>
        <v>-175846.14399999997</v>
      </c>
      <c r="K6039" s="83">
        <f>pro[[#This Row],[Profit]]/pro[[#This Row],[Revenue]]</f>
        <v>-5.3770970029694389</v>
      </c>
      <c r="L6039" s="56">
        <f t="shared" si="94"/>
        <v>6</v>
      </c>
      <c r="M6039" s="82" t="str">
        <f>"Q"&amp;" "&amp;VLOOKUP(pro[[#This Row],[Period]],Mapping!A:B,2,0)</f>
        <v>Q 2</v>
      </c>
      <c r="N6039"/>
    </row>
    <row r="6040" spans="1:14" ht="11.25" customHeight="1" x14ac:dyDescent="0.2">
      <c r="A6040" s="42" t="s">
        <v>5</v>
      </c>
      <c r="B6040" s="44" t="s">
        <v>21</v>
      </c>
      <c r="C6040" s="44" t="s">
        <v>57</v>
      </c>
      <c r="D6040" s="43">
        <v>79951.353999999992</v>
      </c>
      <c r="E6040" s="43">
        <v>-35675.409</v>
      </c>
      <c r="F6040" s="45">
        <v>-17210</v>
      </c>
      <c r="G6040" s="45">
        <v>-79910</v>
      </c>
      <c r="H6040" s="45">
        <v>-65830</v>
      </c>
      <c r="I6040" s="55">
        <f>pro[[#This Row],[Admin expenses 3]]+pro[[#This Row],[Admin expenses 2]]+pro[[#This Row],[Admin expenses 1]]+pro[[#This Row],[COGS]]</f>
        <v>-198625.40899999999</v>
      </c>
      <c r="J6040" s="55">
        <f>pro[[#This Row],[Revenue]]+pro[[#This Row],[AdminExp]]</f>
        <v>-118674.05499999999</v>
      </c>
      <c r="K6040" s="83">
        <f>pro[[#This Row],[Profit]]/pro[[#This Row],[Revenue]]</f>
        <v>-1.4843282704130314</v>
      </c>
      <c r="L6040" s="56">
        <f t="shared" si="94"/>
        <v>6</v>
      </c>
      <c r="M6040" s="82" t="str">
        <f>"Q"&amp;" "&amp;VLOOKUP(pro[[#This Row],[Period]],Mapping!A:B,2,0)</f>
        <v>Q 2</v>
      </c>
      <c r="N6040"/>
    </row>
    <row r="6041" spans="1:14" ht="11.25" customHeight="1" x14ac:dyDescent="0.2">
      <c r="A6041" s="42" t="s">
        <v>5</v>
      </c>
      <c r="B6041" s="44" t="s">
        <v>21</v>
      </c>
      <c r="C6041" s="44" t="s">
        <v>57</v>
      </c>
      <c r="D6041" s="43">
        <v>25935.839999999997</v>
      </c>
      <c r="E6041" s="43">
        <v>-13209.203</v>
      </c>
      <c r="F6041" s="45">
        <v>-21220</v>
      </c>
      <c r="G6041" s="45">
        <v>-98850</v>
      </c>
      <c r="H6041" s="45">
        <v>-23240</v>
      </c>
      <c r="I6041" s="55">
        <f>pro[[#This Row],[Admin expenses 3]]+pro[[#This Row],[Admin expenses 2]]+pro[[#This Row],[Admin expenses 1]]+pro[[#This Row],[COGS]]</f>
        <v>-156519.20300000001</v>
      </c>
      <c r="J6041" s="55">
        <f>pro[[#This Row],[Revenue]]+pro[[#This Row],[AdminExp]]</f>
        <v>-130583.36300000001</v>
      </c>
      <c r="K6041" s="83">
        <f>pro[[#This Row],[Profit]]/pro[[#This Row],[Revenue]]</f>
        <v>-5.0348615275233044</v>
      </c>
      <c r="L6041" s="56">
        <f t="shared" si="94"/>
        <v>6</v>
      </c>
      <c r="M6041" s="82" t="str">
        <f>"Q"&amp;" "&amp;VLOOKUP(pro[[#This Row],[Period]],Mapping!A:B,2,0)</f>
        <v>Q 2</v>
      </c>
      <c r="N6041"/>
    </row>
    <row r="6042" spans="1:14" ht="11.25" customHeight="1" x14ac:dyDescent="0.2">
      <c r="A6042" s="42" t="s">
        <v>5</v>
      </c>
      <c r="B6042" s="44" t="s">
        <v>21</v>
      </c>
      <c r="C6042" s="44" t="s">
        <v>57</v>
      </c>
      <c r="D6042" s="43">
        <v>54655.887999999992</v>
      </c>
      <c r="E6042" s="43">
        <v>-97929.944000000003</v>
      </c>
      <c r="F6042" s="45">
        <v>-96520</v>
      </c>
      <c r="G6042" s="45">
        <v>-87950</v>
      </c>
      <c r="H6042" s="45">
        <v>-45590</v>
      </c>
      <c r="I6042" s="55">
        <f>pro[[#This Row],[Admin expenses 3]]+pro[[#This Row],[Admin expenses 2]]+pro[[#This Row],[Admin expenses 1]]+pro[[#This Row],[COGS]]</f>
        <v>-327989.94400000002</v>
      </c>
      <c r="J6042" s="55">
        <f>pro[[#This Row],[Revenue]]+pro[[#This Row],[AdminExp]]</f>
        <v>-273334.05600000004</v>
      </c>
      <c r="K6042" s="83">
        <f>pro[[#This Row],[Profit]]/pro[[#This Row],[Revenue]]</f>
        <v>-5.0009992701975694</v>
      </c>
      <c r="L6042" s="56">
        <f t="shared" si="94"/>
        <v>6</v>
      </c>
      <c r="M6042" s="82" t="str">
        <f>"Q"&amp;" "&amp;VLOOKUP(pro[[#This Row],[Period]],Mapping!A:B,2,0)</f>
        <v>Q 2</v>
      </c>
      <c r="N6042"/>
    </row>
    <row r="6043" spans="1:14" ht="11.25" customHeight="1" x14ac:dyDescent="0.2">
      <c r="A6043" s="42" t="s">
        <v>5</v>
      </c>
      <c r="B6043" s="44" t="s">
        <v>21</v>
      </c>
      <c r="C6043" s="44" t="s">
        <v>57</v>
      </c>
      <c r="D6043" s="43">
        <v>133939.21799999999</v>
      </c>
      <c r="E6043" s="43">
        <v>-236516.94499999998</v>
      </c>
      <c r="F6043" s="45">
        <v>-107210</v>
      </c>
      <c r="G6043" s="45">
        <v>-19020</v>
      </c>
      <c r="H6043" s="45">
        <v>-59750</v>
      </c>
      <c r="I6043" s="55">
        <f>pro[[#This Row],[Admin expenses 3]]+pro[[#This Row],[Admin expenses 2]]+pro[[#This Row],[Admin expenses 1]]+pro[[#This Row],[COGS]]</f>
        <v>-422496.94499999995</v>
      </c>
      <c r="J6043" s="55">
        <f>pro[[#This Row],[Revenue]]+pro[[#This Row],[AdminExp]]</f>
        <v>-288557.72699999996</v>
      </c>
      <c r="K6043" s="83">
        <f>pro[[#This Row],[Profit]]/pro[[#This Row],[Revenue]]</f>
        <v>-2.1543930994131979</v>
      </c>
      <c r="L6043" s="56">
        <f t="shared" si="94"/>
        <v>6</v>
      </c>
      <c r="M6043" s="82" t="str">
        <f>"Q"&amp;" "&amp;VLOOKUP(pro[[#This Row],[Period]],Mapping!A:B,2,0)</f>
        <v>Q 2</v>
      </c>
      <c r="N6043"/>
    </row>
    <row r="6044" spans="1:14" ht="11.25" customHeight="1" x14ac:dyDescent="0.2">
      <c r="A6044" s="42" t="s">
        <v>5</v>
      </c>
      <c r="B6044" s="44" t="s">
        <v>21</v>
      </c>
      <c r="C6044" s="44" t="s">
        <v>57</v>
      </c>
      <c r="D6044" s="43">
        <v>90633.697</v>
      </c>
      <c r="E6044" s="43">
        <v>-79873.5</v>
      </c>
      <c r="F6044" s="45">
        <v>-56260</v>
      </c>
      <c r="G6044" s="45">
        <v>-55170</v>
      </c>
      <c r="H6044" s="45">
        <v>-13960</v>
      </c>
      <c r="I6044" s="55">
        <f>pro[[#This Row],[Admin expenses 3]]+pro[[#This Row],[Admin expenses 2]]+pro[[#This Row],[Admin expenses 1]]+pro[[#This Row],[COGS]]</f>
        <v>-205263.5</v>
      </c>
      <c r="J6044" s="55">
        <f>pro[[#This Row],[Revenue]]+pro[[#This Row],[AdminExp]]</f>
        <v>-114629.803</v>
      </c>
      <c r="K6044" s="83">
        <f>pro[[#This Row],[Profit]]/pro[[#This Row],[Revenue]]</f>
        <v>-1.2647592098113354</v>
      </c>
      <c r="L6044" s="56">
        <f t="shared" si="94"/>
        <v>6</v>
      </c>
      <c r="M6044" s="82" t="str">
        <f>"Q"&amp;" "&amp;VLOOKUP(pro[[#This Row],[Period]],Mapping!A:B,2,0)</f>
        <v>Q 2</v>
      </c>
      <c r="N6044"/>
    </row>
    <row r="6045" spans="1:14" ht="11.25" customHeight="1" x14ac:dyDescent="0.2">
      <c r="A6045" s="42" t="s">
        <v>5</v>
      </c>
      <c r="B6045" s="44" t="s">
        <v>21</v>
      </c>
      <c r="C6045" s="44" t="s">
        <v>57</v>
      </c>
      <c r="D6045" s="43">
        <v>250440.36499999999</v>
      </c>
      <c r="E6045" s="43">
        <v>-226390.09399999998</v>
      </c>
      <c r="F6045" s="45">
        <v>-105470</v>
      </c>
      <c r="G6045" s="45">
        <v>-72960</v>
      </c>
      <c r="H6045" s="45">
        <v>-43220</v>
      </c>
      <c r="I6045" s="55">
        <f>pro[[#This Row],[Admin expenses 3]]+pro[[#This Row],[Admin expenses 2]]+pro[[#This Row],[Admin expenses 1]]+pro[[#This Row],[COGS]]</f>
        <v>-448040.09399999998</v>
      </c>
      <c r="J6045" s="55">
        <f>pro[[#This Row],[Revenue]]+pro[[#This Row],[AdminExp]]</f>
        <v>-197599.72899999999</v>
      </c>
      <c r="K6045" s="83">
        <f>pro[[#This Row],[Profit]]/pro[[#This Row],[Revenue]]</f>
        <v>-0.78900910801659307</v>
      </c>
      <c r="L6045" s="56">
        <f t="shared" si="94"/>
        <v>6</v>
      </c>
      <c r="M6045" s="82" t="str">
        <f>"Q"&amp;" "&amp;VLOOKUP(pro[[#This Row],[Period]],Mapping!A:B,2,0)</f>
        <v>Q 2</v>
      </c>
      <c r="N6045"/>
    </row>
    <row r="6046" spans="1:14" ht="11.25" customHeight="1" x14ac:dyDescent="0.2">
      <c r="A6046" s="42" t="s">
        <v>5</v>
      </c>
      <c r="B6046" s="44" t="s">
        <v>21</v>
      </c>
      <c r="C6046" s="44" t="s">
        <v>57</v>
      </c>
      <c r="D6046" s="43">
        <v>249442.64099999997</v>
      </c>
      <c r="E6046" s="43">
        <v>-218027.10299999997</v>
      </c>
      <c r="F6046" s="45">
        <v>-89700</v>
      </c>
      <c r="G6046" s="45">
        <v>-25470</v>
      </c>
      <c r="H6046" s="45">
        <v>-94740</v>
      </c>
      <c r="I6046" s="55">
        <f>pro[[#This Row],[Admin expenses 3]]+pro[[#This Row],[Admin expenses 2]]+pro[[#This Row],[Admin expenses 1]]+pro[[#This Row],[COGS]]</f>
        <v>-427937.103</v>
      </c>
      <c r="J6046" s="55">
        <f>pro[[#This Row],[Revenue]]+pro[[#This Row],[AdminExp]]</f>
        <v>-178494.46200000003</v>
      </c>
      <c r="K6046" s="83">
        <f>pro[[#This Row],[Profit]]/pro[[#This Row],[Revenue]]</f>
        <v>-0.71557317259161013</v>
      </c>
      <c r="L6046" s="56">
        <f t="shared" si="94"/>
        <v>6</v>
      </c>
      <c r="M6046" s="82" t="str">
        <f>"Q"&amp;" "&amp;VLOOKUP(pro[[#This Row],[Period]],Mapping!A:B,2,0)</f>
        <v>Q 2</v>
      </c>
      <c r="N6046"/>
    </row>
    <row r="6047" spans="1:14" ht="11.25" customHeight="1" x14ac:dyDescent="0.2">
      <c r="A6047" s="42" t="s">
        <v>5</v>
      </c>
      <c r="B6047" s="44" t="s">
        <v>21</v>
      </c>
      <c r="C6047" s="44" t="s">
        <v>57</v>
      </c>
      <c r="D6047" s="43">
        <v>143251.24799999999</v>
      </c>
      <c r="E6047" s="43">
        <v>-124898.382</v>
      </c>
      <c r="F6047" s="45">
        <v>-42440</v>
      </c>
      <c r="G6047" s="45">
        <v>-34690</v>
      </c>
      <c r="H6047" s="45">
        <v>-83490</v>
      </c>
      <c r="I6047" s="55">
        <f>pro[[#This Row],[Admin expenses 3]]+pro[[#This Row],[Admin expenses 2]]+pro[[#This Row],[Admin expenses 1]]+pro[[#This Row],[COGS]]</f>
        <v>-285518.38199999998</v>
      </c>
      <c r="J6047" s="55">
        <f>pro[[#This Row],[Revenue]]+pro[[#This Row],[AdminExp]]</f>
        <v>-142267.13399999999</v>
      </c>
      <c r="K6047" s="83">
        <f>pro[[#This Row],[Profit]]/pro[[#This Row],[Revenue]]</f>
        <v>-0.99313015409122296</v>
      </c>
      <c r="L6047" s="56">
        <f t="shared" si="94"/>
        <v>6</v>
      </c>
      <c r="M6047" s="82" t="str">
        <f>"Q"&amp;" "&amp;VLOOKUP(pro[[#This Row],[Period]],Mapping!A:B,2,0)</f>
        <v>Q 2</v>
      </c>
      <c r="N6047"/>
    </row>
    <row r="6048" spans="1:14" ht="11.25" customHeight="1" x14ac:dyDescent="0.2">
      <c r="A6048" s="42" t="s">
        <v>5</v>
      </c>
      <c r="B6048" s="44" t="s">
        <v>21</v>
      </c>
      <c r="C6048" s="44" t="s">
        <v>57</v>
      </c>
      <c r="D6048" s="43">
        <v>61055.945999999996</v>
      </c>
      <c r="E6048" s="43">
        <v>-7607.7609999999995</v>
      </c>
      <c r="F6048" s="45">
        <v>-26180</v>
      </c>
      <c r="G6048" s="45">
        <v>-103400</v>
      </c>
      <c r="H6048" s="45">
        <v>-59810</v>
      </c>
      <c r="I6048" s="55">
        <f>pro[[#This Row],[Admin expenses 3]]+pro[[#This Row],[Admin expenses 2]]+pro[[#This Row],[Admin expenses 1]]+pro[[#This Row],[COGS]]</f>
        <v>-196997.761</v>
      </c>
      <c r="J6048" s="55">
        <f>pro[[#This Row],[Revenue]]+pro[[#This Row],[AdminExp]]</f>
        <v>-135941.815</v>
      </c>
      <c r="K6048" s="83">
        <f>pro[[#This Row],[Profit]]/pro[[#This Row],[Revenue]]</f>
        <v>-2.2265123039777324</v>
      </c>
      <c r="L6048" s="56">
        <f t="shared" si="94"/>
        <v>6</v>
      </c>
      <c r="M6048" s="82" t="str">
        <f>"Q"&amp;" "&amp;VLOOKUP(pro[[#This Row],[Period]],Mapping!A:B,2,0)</f>
        <v>Q 2</v>
      </c>
      <c r="N6048"/>
    </row>
    <row r="6049" spans="1:14" ht="11.25" customHeight="1" x14ac:dyDescent="0.2">
      <c r="A6049" s="42" t="s">
        <v>5</v>
      </c>
      <c r="B6049" s="44" t="s">
        <v>21</v>
      </c>
      <c r="C6049" s="44" t="s">
        <v>57</v>
      </c>
      <c r="D6049" s="43">
        <v>390280.51299999998</v>
      </c>
      <c r="E6049" s="43">
        <v>-615990.326</v>
      </c>
      <c r="F6049" s="45">
        <v>-41400</v>
      </c>
      <c r="G6049" s="45">
        <v>-19370</v>
      </c>
      <c r="H6049" s="45">
        <v>-87230</v>
      </c>
      <c r="I6049" s="55">
        <f>pro[[#This Row],[Admin expenses 3]]+pro[[#This Row],[Admin expenses 2]]+pro[[#This Row],[Admin expenses 1]]+pro[[#This Row],[COGS]]</f>
        <v>-763990.326</v>
      </c>
      <c r="J6049" s="55">
        <f>pro[[#This Row],[Revenue]]+pro[[#This Row],[AdminExp]]</f>
        <v>-373709.81300000002</v>
      </c>
      <c r="K6049" s="83">
        <f>pro[[#This Row],[Profit]]/pro[[#This Row],[Revenue]]</f>
        <v>-0.95754156446955385</v>
      </c>
      <c r="L6049" s="56">
        <f t="shared" si="94"/>
        <v>6</v>
      </c>
      <c r="M6049" s="82" t="str">
        <f>"Q"&amp;" "&amp;VLOOKUP(pro[[#This Row],[Period]],Mapping!A:B,2,0)</f>
        <v>Q 2</v>
      </c>
      <c r="N6049"/>
    </row>
    <row r="6050" spans="1:14" ht="11.25" customHeight="1" x14ac:dyDescent="0.2">
      <c r="A6050" s="42" t="s">
        <v>5</v>
      </c>
      <c r="B6050" s="44" t="s">
        <v>21</v>
      </c>
      <c r="C6050" s="44" t="s">
        <v>57</v>
      </c>
      <c r="D6050" s="43">
        <v>816239.88599999994</v>
      </c>
      <c r="E6050" s="43">
        <v>-1723174.7959999999</v>
      </c>
      <c r="F6050" s="45">
        <v>-80860</v>
      </c>
      <c r="G6050" s="45">
        <v>-89860</v>
      </c>
      <c r="H6050" s="45">
        <v>-81520</v>
      </c>
      <c r="I6050" s="55">
        <f>pro[[#This Row],[Admin expenses 3]]+pro[[#This Row],[Admin expenses 2]]+pro[[#This Row],[Admin expenses 1]]+pro[[#This Row],[COGS]]</f>
        <v>-1975414.7959999999</v>
      </c>
      <c r="J6050" s="55">
        <f>pro[[#This Row],[Revenue]]+pro[[#This Row],[AdminExp]]</f>
        <v>-1159174.9099999999</v>
      </c>
      <c r="K6050" s="83">
        <f>pro[[#This Row],[Profit]]/pro[[#This Row],[Revenue]]</f>
        <v>-1.4201399979123295</v>
      </c>
      <c r="L6050" s="56">
        <f t="shared" si="94"/>
        <v>6</v>
      </c>
      <c r="M6050" s="82" t="str">
        <f>"Q"&amp;" "&amp;VLOOKUP(pro[[#This Row],[Period]],Mapping!A:B,2,0)</f>
        <v>Q 2</v>
      </c>
      <c r="N6050"/>
    </row>
    <row r="6051" spans="1:14" ht="11.25" customHeight="1" x14ac:dyDescent="0.2">
      <c r="A6051" s="42" t="s">
        <v>5</v>
      </c>
      <c r="B6051" s="44" t="s">
        <v>21</v>
      </c>
      <c r="C6051" s="44" t="s">
        <v>57</v>
      </c>
      <c r="D6051" s="43">
        <v>230845.44</v>
      </c>
      <c r="E6051" s="43">
        <v>-357988.848</v>
      </c>
      <c r="F6051" s="45">
        <v>-83110</v>
      </c>
      <c r="G6051" s="45">
        <v>-96550</v>
      </c>
      <c r="H6051" s="45">
        <v>-77770</v>
      </c>
      <c r="I6051" s="55">
        <f>pro[[#This Row],[Admin expenses 3]]+pro[[#This Row],[Admin expenses 2]]+pro[[#This Row],[Admin expenses 1]]+pro[[#This Row],[COGS]]</f>
        <v>-615418.848</v>
      </c>
      <c r="J6051" s="55">
        <f>pro[[#This Row],[Revenue]]+pro[[#This Row],[AdminExp]]</f>
        <v>-384573.408</v>
      </c>
      <c r="K6051" s="83">
        <f>pro[[#This Row],[Profit]]/pro[[#This Row],[Revenue]]</f>
        <v>-1.6659346097544747</v>
      </c>
      <c r="L6051" s="56">
        <f t="shared" si="94"/>
        <v>6</v>
      </c>
      <c r="M6051" s="82" t="str">
        <f>"Q"&amp;" "&amp;VLOOKUP(pro[[#This Row],[Period]],Mapping!A:B,2,0)</f>
        <v>Q 2</v>
      </c>
      <c r="N6051"/>
    </row>
    <row r="6052" spans="1:14" ht="11.25" customHeight="1" x14ac:dyDescent="0.2">
      <c r="A6052" s="42" t="s">
        <v>5</v>
      </c>
      <c r="B6052" s="44" t="s">
        <v>21</v>
      </c>
      <c r="C6052" s="44" t="s">
        <v>57</v>
      </c>
      <c r="D6052" s="43">
        <v>220707.158</v>
      </c>
      <c r="E6052" s="43">
        <v>-470680.42699999997</v>
      </c>
      <c r="F6052" s="45">
        <v>-38800</v>
      </c>
      <c r="G6052" s="45">
        <v>-70400</v>
      </c>
      <c r="H6052" s="45">
        <v>-64530</v>
      </c>
      <c r="I6052" s="55">
        <f>pro[[#This Row],[Admin expenses 3]]+pro[[#This Row],[Admin expenses 2]]+pro[[#This Row],[Admin expenses 1]]+pro[[#This Row],[COGS]]</f>
        <v>-644410.42699999991</v>
      </c>
      <c r="J6052" s="55">
        <f>pro[[#This Row],[Revenue]]+pro[[#This Row],[AdminExp]]</f>
        <v>-423703.26899999991</v>
      </c>
      <c r="K6052" s="83">
        <f>pro[[#This Row],[Profit]]/pro[[#This Row],[Revenue]]</f>
        <v>-1.9197531826312579</v>
      </c>
      <c r="L6052" s="56">
        <f t="shared" si="94"/>
        <v>6</v>
      </c>
      <c r="M6052" s="82" t="str">
        <f>"Q"&amp;" "&amp;VLOOKUP(pro[[#This Row],[Period]],Mapping!A:B,2,0)</f>
        <v>Q 2</v>
      </c>
      <c r="N6052"/>
    </row>
    <row r="6053" spans="1:14" ht="11.25" customHeight="1" x14ac:dyDescent="0.2">
      <c r="A6053" s="42" t="s">
        <v>5</v>
      </c>
      <c r="B6053" s="44" t="s">
        <v>21</v>
      </c>
      <c r="C6053" s="44" t="s">
        <v>57</v>
      </c>
      <c r="D6053" s="43">
        <v>212409.18299999999</v>
      </c>
      <c r="E6053" s="43">
        <v>-166100.43799999999</v>
      </c>
      <c r="F6053" s="45">
        <v>-39390</v>
      </c>
      <c r="G6053" s="45">
        <v>-17220</v>
      </c>
      <c r="H6053" s="45">
        <v>-60740</v>
      </c>
      <c r="I6053" s="55">
        <f>pro[[#This Row],[Admin expenses 3]]+pro[[#This Row],[Admin expenses 2]]+pro[[#This Row],[Admin expenses 1]]+pro[[#This Row],[COGS]]</f>
        <v>-283450.43799999997</v>
      </c>
      <c r="J6053" s="55">
        <f>pro[[#This Row],[Revenue]]+pro[[#This Row],[AdminExp]]</f>
        <v>-71041.254999999976</v>
      </c>
      <c r="K6053" s="83">
        <f>pro[[#This Row],[Profit]]/pro[[#This Row],[Revenue]]</f>
        <v>-0.33445472552850963</v>
      </c>
      <c r="L6053" s="56">
        <f t="shared" si="94"/>
        <v>6</v>
      </c>
      <c r="M6053" s="82" t="str">
        <f>"Q"&amp;" "&amp;VLOOKUP(pro[[#This Row],[Period]],Mapping!A:B,2,0)</f>
        <v>Q 2</v>
      </c>
      <c r="N6053"/>
    </row>
    <row r="6054" spans="1:14" ht="11.25" customHeight="1" x14ac:dyDescent="0.2">
      <c r="A6054" s="42" t="s">
        <v>5</v>
      </c>
      <c r="B6054" s="44" t="s">
        <v>21</v>
      </c>
      <c r="C6054" s="44" t="s">
        <v>57</v>
      </c>
      <c r="D6054" s="43">
        <v>48311.864999999998</v>
      </c>
      <c r="E6054" s="43">
        <v>-36349.725999999995</v>
      </c>
      <c r="F6054" s="45">
        <v>-41000</v>
      </c>
      <c r="G6054" s="45">
        <v>-106600</v>
      </c>
      <c r="H6054" s="45">
        <v>-77330</v>
      </c>
      <c r="I6054" s="55">
        <f>pro[[#This Row],[Admin expenses 3]]+pro[[#This Row],[Admin expenses 2]]+pro[[#This Row],[Admin expenses 1]]+pro[[#This Row],[COGS]]</f>
        <v>-261279.726</v>
      </c>
      <c r="J6054" s="55">
        <f>pro[[#This Row],[Revenue]]+pro[[#This Row],[AdminExp]]</f>
        <v>-212967.861</v>
      </c>
      <c r="K6054" s="83">
        <f>pro[[#This Row],[Profit]]/pro[[#This Row],[Revenue]]</f>
        <v>-4.4081896031130245</v>
      </c>
      <c r="L6054" s="56">
        <f t="shared" si="94"/>
        <v>6</v>
      </c>
      <c r="M6054" s="82" t="str">
        <f>"Q"&amp;" "&amp;VLOOKUP(pro[[#This Row],[Period]],Mapping!A:B,2,0)</f>
        <v>Q 2</v>
      </c>
      <c r="N6054"/>
    </row>
    <row r="6055" spans="1:14" ht="11.25" customHeight="1" x14ac:dyDescent="0.2">
      <c r="A6055" s="42" t="s">
        <v>5</v>
      </c>
      <c r="B6055" s="44" t="s">
        <v>21</v>
      </c>
      <c r="C6055" s="44" t="s">
        <v>57</v>
      </c>
      <c r="D6055" s="43">
        <v>145099.66799999998</v>
      </c>
      <c r="E6055" s="43">
        <v>-99680.42</v>
      </c>
      <c r="F6055" s="45">
        <v>-33980</v>
      </c>
      <c r="G6055" s="45">
        <v>-57210</v>
      </c>
      <c r="H6055" s="45">
        <v>-57660</v>
      </c>
      <c r="I6055" s="55">
        <f>pro[[#This Row],[Admin expenses 3]]+pro[[#This Row],[Admin expenses 2]]+pro[[#This Row],[Admin expenses 1]]+pro[[#This Row],[COGS]]</f>
        <v>-248530.41999999998</v>
      </c>
      <c r="J6055" s="55">
        <f>pro[[#This Row],[Revenue]]+pro[[#This Row],[AdminExp]]</f>
        <v>-103430.75200000001</v>
      </c>
      <c r="K6055" s="83">
        <f>pro[[#This Row],[Profit]]/pro[[#This Row],[Revenue]]</f>
        <v>-0.71282555932519454</v>
      </c>
      <c r="L6055" s="56">
        <f t="shared" si="94"/>
        <v>6</v>
      </c>
      <c r="M6055" s="82" t="str">
        <f>"Q"&amp;" "&amp;VLOOKUP(pro[[#This Row],[Period]],Mapping!A:B,2,0)</f>
        <v>Q 2</v>
      </c>
      <c r="N6055"/>
    </row>
    <row r="6056" spans="1:14" ht="11.25" customHeight="1" x14ac:dyDescent="0.2">
      <c r="A6056" s="42" t="s">
        <v>5</v>
      </c>
      <c r="B6056" s="44" t="s">
        <v>21</v>
      </c>
      <c r="C6056" s="44" t="s">
        <v>57</v>
      </c>
      <c r="D6056" s="43">
        <v>88845.532999999996</v>
      </c>
      <c r="E6056" s="43">
        <v>-73492.622000000003</v>
      </c>
      <c r="F6056" s="45">
        <v>-75170</v>
      </c>
      <c r="G6056" s="45">
        <v>-103880</v>
      </c>
      <c r="H6056" s="45">
        <v>-33460</v>
      </c>
      <c r="I6056" s="55">
        <f>pro[[#This Row],[Admin expenses 3]]+pro[[#This Row],[Admin expenses 2]]+pro[[#This Row],[Admin expenses 1]]+pro[[#This Row],[COGS]]</f>
        <v>-286002.62199999997</v>
      </c>
      <c r="J6056" s="55">
        <f>pro[[#This Row],[Revenue]]+pro[[#This Row],[AdminExp]]</f>
        <v>-197157.08899999998</v>
      </c>
      <c r="K6056" s="83">
        <f>pro[[#This Row],[Profit]]/pro[[#This Row],[Revenue]]</f>
        <v>-2.2190996254139193</v>
      </c>
      <c r="L6056" s="56">
        <f t="shared" si="94"/>
        <v>6</v>
      </c>
      <c r="M6056" s="82" t="str">
        <f>"Q"&amp;" "&amp;VLOOKUP(pro[[#This Row],[Period]],Mapping!A:B,2,0)</f>
        <v>Q 2</v>
      </c>
      <c r="N6056"/>
    </row>
    <row r="6057" spans="1:14" ht="11.25" customHeight="1" x14ac:dyDescent="0.2">
      <c r="A6057" s="42" t="s">
        <v>5</v>
      </c>
      <c r="B6057" s="44" t="s">
        <v>21</v>
      </c>
      <c r="C6057" s="44" t="s">
        <v>57</v>
      </c>
      <c r="D6057" s="43">
        <v>225156.057</v>
      </c>
      <c r="E6057" s="43">
        <v>-175706.72699999998</v>
      </c>
      <c r="F6057" s="45">
        <v>-55730</v>
      </c>
      <c r="G6057" s="45">
        <v>-100010</v>
      </c>
      <c r="H6057" s="45">
        <v>-86430</v>
      </c>
      <c r="I6057" s="55">
        <f>pro[[#This Row],[Admin expenses 3]]+pro[[#This Row],[Admin expenses 2]]+pro[[#This Row],[Admin expenses 1]]+pro[[#This Row],[COGS]]</f>
        <v>-417876.72699999996</v>
      </c>
      <c r="J6057" s="55">
        <f>pro[[#This Row],[Revenue]]+pro[[#This Row],[AdminExp]]</f>
        <v>-192720.66999999995</v>
      </c>
      <c r="K6057" s="83">
        <f>pro[[#This Row],[Profit]]/pro[[#This Row],[Revenue]]</f>
        <v>-0.85594264070808435</v>
      </c>
      <c r="L6057" s="56">
        <f t="shared" si="94"/>
        <v>6</v>
      </c>
      <c r="M6057" s="82" t="str">
        <f>"Q"&amp;" "&amp;VLOOKUP(pro[[#This Row],[Period]],Mapping!A:B,2,0)</f>
        <v>Q 2</v>
      </c>
      <c r="N6057"/>
    </row>
    <row r="6058" spans="1:14" ht="11.25" customHeight="1" x14ac:dyDescent="0.2">
      <c r="A6058" s="42" t="s">
        <v>5</v>
      </c>
      <c r="B6058" s="44" t="s">
        <v>21</v>
      </c>
      <c r="C6058" s="44" t="s">
        <v>57</v>
      </c>
      <c r="D6058" s="43">
        <v>59750.634999999995</v>
      </c>
      <c r="E6058" s="43">
        <v>-45481.813999999998</v>
      </c>
      <c r="F6058" s="45">
        <v>-30950</v>
      </c>
      <c r="G6058" s="45">
        <v>-24810</v>
      </c>
      <c r="H6058" s="45">
        <v>-31740</v>
      </c>
      <c r="I6058" s="55">
        <f>pro[[#This Row],[Admin expenses 3]]+pro[[#This Row],[Admin expenses 2]]+pro[[#This Row],[Admin expenses 1]]+pro[[#This Row],[COGS]]</f>
        <v>-132981.81400000001</v>
      </c>
      <c r="J6058" s="55">
        <f>pro[[#This Row],[Revenue]]+pro[[#This Row],[AdminExp]]</f>
        <v>-73231.179000000018</v>
      </c>
      <c r="K6058" s="83">
        <f>pro[[#This Row],[Profit]]/pro[[#This Row],[Revenue]]</f>
        <v>-1.2256134014307969</v>
      </c>
      <c r="L6058" s="56">
        <f t="shared" si="94"/>
        <v>6</v>
      </c>
      <c r="M6058" s="82" t="str">
        <f>"Q"&amp;" "&amp;VLOOKUP(pro[[#This Row],[Period]],Mapping!A:B,2,0)</f>
        <v>Q 2</v>
      </c>
      <c r="N6058"/>
    </row>
    <row r="6059" spans="1:14" ht="11.25" customHeight="1" x14ac:dyDescent="0.2">
      <c r="A6059" s="42" t="s">
        <v>5</v>
      </c>
      <c r="B6059" s="44" t="s">
        <v>21</v>
      </c>
      <c r="C6059" s="44" t="s">
        <v>58</v>
      </c>
      <c r="D6059" s="43">
        <v>222428.08699999997</v>
      </c>
      <c r="E6059" s="43">
        <v>-154345.64599999998</v>
      </c>
      <c r="F6059" s="45">
        <v>-63120</v>
      </c>
      <c r="G6059" s="45">
        <v>-29170</v>
      </c>
      <c r="H6059" s="45">
        <v>-25590</v>
      </c>
      <c r="I6059" s="55">
        <f>pro[[#This Row],[Admin expenses 3]]+pro[[#This Row],[Admin expenses 2]]+pro[[#This Row],[Admin expenses 1]]+pro[[#This Row],[COGS]]</f>
        <v>-272225.64599999995</v>
      </c>
      <c r="J6059" s="55">
        <f>pro[[#This Row],[Revenue]]+pro[[#This Row],[AdminExp]]</f>
        <v>-49797.558999999979</v>
      </c>
      <c r="K6059" s="83">
        <f>pro[[#This Row],[Profit]]/pro[[#This Row],[Revenue]]</f>
        <v>-0.22388161347626923</v>
      </c>
      <c r="L6059" s="56">
        <f t="shared" si="94"/>
        <v>6</v>
      </c>
      <c r="M6059" s="82" t="str">
        <f>"Q"&amp;" "&amp;VLOOKUP(pro[[#This Row],[Period]],Mapping!A:B,2,0)</f>
        <v>Q 2</v>
      </c>
      <c r="N6059"/>
    </row>
    <row r="6060" spans="1:14" ht="11.25" customHeight="1" x14ac:dyDescent="0.2">
      <c r="A6060" s="42" t="s">
        <v>5</v>
      </c>
      <c r="B6060" s="44" t="s">
        <v>21</v>
      </c>
      <c r="C6060" s="44" t="s">
        <v>59</v>
      </c>
      <c r="D6060" s="43">
        <v>40457.998</v>
      </c>
      <c r="E6060" s="43">
        <v>-28837.339999999997</v>
      </c>
      <c r="F6060" s="45">
        <v>-98560</v>
      </c>
      <c r="G6060" s="45">
        <v>-75360</v>
      </c>
      <c r="H6060" s="45">
        <v>-46570</v>
      </c>
      <c r="I6060" s="55">
        <f>pro[[#This Row],[Admin expenses 3]]+pro[[#This Row],[Admin expenses 2]]+pro[[#This Row],[Admin expenses 1]]+pro[[#This Row],[COGS]]</f>
        <v>-249327.34</v>
      </c>
      <c r="J6060" s="55">
        <f>pro[[#This Row],[Revenue]]+pro[[#This Row],[AdminExp]]</f>
        <v>-208869.342</v>
      </c>
      <c r="K6060" s="83">
        <f>pro[[#This Row],[Profit]]/pro[[#This Row],[Revenue]]</f>
        <v>-5.1626217886510348</v>
      </c>
      <c r="L6060" s="56">
        <f t="shared" si="94"/>
        <v>6</v>
      </c>
      <c r="M6060" s="82" t="str">
        <f>"Q"&amp;" "&amp;VLOOKUP(pro[[#This Row],[Period]],Mapping!A:B,2,0)</f>
        <v>Q 2</v>
      </c>
      <c r="N6060"/>
    </row>
    <row r="6061" spans="1:14" ht="11.25" customHeight="1" x14ac:dyDescent="0.2">
      <c r="A6061" s="42" t="s">
        <v>5</v>
      </c>
      <c r="B6061" s="44" t="s">
        <v>21</v>
      </c>
      <c r="C6061" s="44" t="s">
        <v>57</v>
      </c>
      <c r="D6061" s="43">
        <v>52584.643999999993</v>
      </c>
      <c r="E6061" s="43">
        <v>-81801.495999999999</v>
      </c>
      <c r="F6061" s="45">
        <v>-88880</v>
      </c>
      <c r="G6061" s="45">
        <v>-102470</v>
      </c>
      <c r="H6061" s="45">
        <v>-62730</v>
      </c>
      <c r="I6061" s="55">
        <f>pro[[#This Row],[Admin expenses 3]]+pro[[#This Row],[Admin expenses 2]]+pro[[#This Row],[Admin expenses 1]]+pro[[#This Row],[COGS]]</f>
        <v>-335881.49599999998</v>
      </c>
      <c r="J6061" s="55">
        <f>pro[[#This Row],[Revenue]]+pro[[#This Row],[AdminExp]]</f>
        <v>-283296.85200000001</v>
      </c>
      <c r="K6061" s="83">
        <f>pro[[#This Row],[Profit]]/pro[[#This Row],[Revenue]]</f>
        <v>-5.3874445170723231</v>
      </c>
      <c r="L6061" s="56">
        <f t="shared" si="94"/>
        <v>6</v>
      </c>
      <c r="M6061" s="82" t="str">
        <f>"Q"&amp;" "&amp;VLOOKUP(pro[[#This Row],[Period]],Mapping!A:B,2,0)</f>
        <v>Q 2</v>
      </c>
      <c r="N6061"/>
    </row>
    <row r="6062" spans="1:14" ht="11.25" customHeight="1" x14ac:dyDescent="0.2">
      <c r="A6062" s="42" t="s">
        <v>5</v>
      </c>
      <c r="B6062" s="44" t="s">
        <v>21</v>
      </c>
      <c r="C6062" s="44" t="s">
        <v>57</v>
      </c>
      <c r="D6062" s="43">
        <v>172023.00499999998</v>
      </c>
      <c r="E6062" s="43">
        <v>-301000.85399999993</v>
      </c>
      <c r="F6062" s="45">
        <v>-50390</v>
      </c>
      <c r="G6062" s="45">
        <v>-31890</v>
      </c>
      <c r="H6062" s="45">
        <v>-106560</v>
      </c>
      <c r="I6062" s="55">
        <f>pro[[#This Row],[Admin expenses 3]]+pro[[#This Row],[Admin expenses 2]]+pro[[#This Row],[Admin expenses 1]]+pro[[#This Row],[COGS]]</f>
        <v>-489840.85399999993</v>
      </c>
      <c r="J6062" s="55">
        <f>pro[[#This Row],[Revenue]]+pro[[#This Row],[AdminExp]]</f>
        <v>-317817.84899999993</v>
      </c>
      <c r="K6062" s="83">
        <f>pro[[#This Row],[Profit]]/pro[[#This Row],[Revenue]]</f>
        <v>-1.8475310845779027</v>
      </c>
      <c r="L6062" s="56">
        <f t="shared" si="94"/>
        <v>6</v>
      </c>
      <c r="M6062" s="82" t="str">
        <f>"Q"&amp;" "&amp;VLOOKUP(pro[[#This Row],[Period]],Mapping!A:B,2,0)</f>
        <v>Q 2</v>
      </c>
      <c r="N6062"/>
    </row>
    <row r="6063" spans="1:14" ht="11.25" customHeight="1" x14ac:dyDescent="0.2">
      <c r="A6063" s="42" t="s">
        <v>5</v>
      </c>
      <c r="B6063" s="44" t="s">
        <v>21</v>
      </c>
      <c r="C6063" s="44" t="s">
        <v>57</v>
      </c>
      <c r="D6063" s="43">
        <v>193391.87699999998</v>
      </c>
      <c r="E6063" s="43">
        <v>-314322.29499999998</v>
      </c>
      <c r="F6063" s="45">
        <v>-86000</v>
      </c>
      <c r="G6063" s="45">
        <v>-72500</v>
      </c>
      <c r="H6063" s="45">
        <v>-31620</v>
      </c>
      <c r="I6063" s="55">
        <f>pro[[#This Row],[Admin expenses 3]]+pro[[#This Row],[Admin expenses 2]]+pro[[#This Row],[Admin expenses 1]]+pro[[#This Row],[COGS]]</f>
        <v>-504442.29499999998</v>
      </c>
      <c r="J6063" s="55">
        <f>pro[[#This Row],[Revenue]]+pro[[#This Row],[AdminExp]]</f>
        <v>-311050.41800000001</v>
      </c>
      <c r="K6063" s="83">
        <f>pro[[#This Row],[Profit]]/pro[[#This Row],[Revenue]]</f>
        <v>-1.6083944311683787</v>
      </c>
      <c r="L6063" s="56">
        <f t="shared" si="94"/>
        <v>6</v>
      </c>
      <c r="M6063" s="82" t="str">
        <f>"Q"&amp;" "&amp;VLOOKUP(pro[[#This Row],[Period]],Mapping!A:B,2,0)</f>
        <v>Q 2</v>
      </c>
      <c r="N6063"/>
    </row>
    <row r="6064" spans="1:14" ht="11.25" customHeight="1" x14ac:dyDescent="0.2">
      <c r="A6064" s="42" t="s">
        <v>5</v>
      </c>
      <c r="B6064" s="44" t="s">
        <v>21</v>
      </c>
      <c r="C6064" s="44" t="s">
        <v>57</v>
      </c>
      <c r="D6064" s="43">
        <v>409070.97</v>
      </c>
      <c r="E6064" s="43">
        <v>-578429.66999999993</v>
      </c>
      <c r="F6064" s="45">
        <v>-101680</v>
      </c>
      <c r="G6064" s="45">
        <v>-59300</v>
      </c>
      <c r="H6064" s="45">
        <v>-14440</v>
      </c>
      <c r="I6064" s="55">
        <f>pro[[#This Row],[Admin expenses 3]]+pro[[#This Row],[Admin expenses 2]]+pro[[#This Row],[Admin expenses 1]]+pro[[#This Row],[COGS]]</f>
        <v>-753849.66999999993</v>
      </c>
      <c r="J6064" s="55">
        <f>pro[[#This Row],[Revenue]]+pro[[#This Row],[AdminExp]]</f>
        <v>-344778.69999999995</v>
      </c>
      <c r="K6064" s="83">
        <f>pro[[#This Row],[Profit]]/pro[[#This Row],[Revenue]]</f>
        <v>-0.84283345748049532</v>
      </c>
      <c r="L6064" s="56">
        <f t="shared" si="94"/>
        <v>6</v>
      </c>
      <c r="M6064" s="82" t="str">
        <f>"Q"&amp;" "&amp;VLOOKUP(pro[[#This Row],[Period]],Mapping!A:B,2,0)</f>
        <v>Q 2</v>
      </c>
      <c r="N6064"/>
    </row>
    <row r="6065" spans="1:14" ht="11.25" customHeight="1" x14ac:dyDescent="0.2">
      <c r="A6065" s="42" t="s">
        <v>5</v>
      </c>
      <c r="B6065" s="44" t="s">
        <v>21</v>
      </c>
      <c r="C6065" s="44" t="s">
        <v>57</v>
      </c>
      <c r="D6065" s="43">
        <v>89899.312999999995</v>
      </c>
      <c r="E6065" s="43">
        <v>-58277.372999999992</v>
      </c>
      <c r="F6065" s="45">
        <v>-52650</v>
      </c>
      <c r="G6065" s="45">
        <v>-90890</v>
      </c>
      <c r="H6065" s="45">
        <v>-72740</v>
      </c>
      <c r="I6065" s="55">
        <f>pro[[#This Row],[Admin expenses 3]]+pro[[#This Row],[Admin expenses 2]]+pro[[#This Row],[Admin expenses 1]]+pro[[#This Row],[COGS]]</f>
        <v>-274557.37300000002</v>
      </c>
      <c r="J6065" s="55">
        <f>pro[[#This Row],[Revenue]]+pro[[#This Row],[AdminExp]]</f>
        <v>-184658.06000000003</v>
      </c>
      <c r="K6065" s="83">
        <f>pro[[#This Row],[Profit]]/pro[[#This Row],[Revenue]]</f>
        <v>-2.0540541839290811</v>
      </c>
      <c r="L6065" s="56">
        <f t="shared" si="94"/>
        <v>6</v>
      </c>
      <c r="M6065" s="82" t="str">
        <f>"Q"&amp;" "&amp;VLOOKUP(pro[[#This Row],[Period]],Mapping!A:B,2,0)</f>
        <v>Q 2</v>
      </c>
      <c r="N6065"/>
    </row>
    <row r="6066" spans="1:14" ht="11.25" customHeight="1" x14ac:dyDescent="0.2">
      <c r="A6066" s="42" t="s">
        <v>5</v>
      </c>
      <c r="B6066" s="44" t="s">
        <v>21</v>
      </c>
      <c r="C6066" s="44" t="s">
        <v>58</v>
      </c>
      <c r="D6066" s="43">
        <v>16625.784</v>
      </c>
      <c r="E6066" s="43">
        <v>-4120.018</v>
      </c>
      <c r="F6066" s="45">
        <v>-99280</v>
      </c>
      <c r="G6066" s="45">
        <v>-102830</v>
      </c>
      <c r="H6066" s="45">
        <v>-66370</v>
      </c>
      <c r="I6066" s="55">
        <f>pro[[#This Row],[Admin expenses 3]]+pro[[#This Row],[Admin expenses 2]]+pro[[#This Row],[Admin expenses 1]]+pro[[#This Row],[COGS]]</f>
        <v>-272600.01799999998</v>
      </c>
      <c r="J6066" s="55">
        <f>pro[[#This Row],[Revenue]]+pro[[#This Row],[AdminExp]]</f>
        <v>-255974.234</v>
      </c>
      <c r="K6066" s="83">
        <f>pro[[#This Row],[Profit]]/pro[[#This Row],[Revenue]]</f>
        <v>-15.3962203526763</v>
      </c>
      <c r="L6066" s="56">
        <f t="shared" si="94"/>
        <v>6</v>
      </c>
      <c r="M6066" s="82" t="str">
        <f>"Q"&amp;" "&amp;VLOOKUP(pro[[#This Row],[Period]],Mapping!A:B,2,0)</f>
        <v>Q 2</v>
      </c>
      <c r="N6066"/>
    </row>
    <row r="6067" spans="1:14" ht="11.25" customHeight="1" x14ac:dyDescent="0.2">
      <c r="A6067" s="42" t="s">
        <v>5</v>
      </c>
      <c r="B6067" s="44" t="s">
        <v>21</v>
      </c>
      <c r="C6067" s="44" t="s">
        <v>59</v>
      </c>
      <c r="D6067" s="43">
        <v>170194.696</v>
      </c>
      <c r="E6067" s="43">
        <v>-86379.524000000005</v>
      </c>
      <c r="F6067" s="45">
        <v>-48640</v>
      </c>
      <c r="G6067" s="45">
        <v>-100310</v>
      </c>
      <c r="H6067" s="45">
        <v>-107590</v>
      </c>
      <c r="I6067" s="55">
        <f>pro[[#This Row],[Admin expenses 3]]+pro[[#This Row],[Admin expenses 2]]+pro[[#This Row],[Admin expenses 1]]+pro[[#This Row],[COGS]]</f>
        <v>-342919.52399999998</v>
      </c>
      <c r="J6067" s="55">
        <f>pro[[#This Row],[Revenue]]+pro[[#This Row],[AdminExp]]</f>
        <v>-172724.82799999998</v>
      </c>
      <c r="K6067" s="83">
        <f>pro[[#This Row],[Profit]]/pro[[#This Row],[Revenue]]</f>
        <v>-1.014866103700435</v>
      </c>
      <c r="L6067" s="56">
        <f t="shared" si="94"/>
        <v>6</v>
      </c>
      <c r="M6067" s="82" t="str">
        <f>"Q"&amp;" "&amp;VLOOKUP(pro[[#This Row],[Period]],Mapping!A:B,2,0)</f>
        <v>Q 2</v>
      </c>
      <c r="N6067"/>
    </row>
    <row r="6068" spans="1:14" ht="11.25" customHeight="1" x14ac:dyDescent="0.2">
      <c r="A6068" s="42" t="s">
        <v>5</v>
      </c>
      <c r="B6068" s="44" t="s">
        <v>21</v>
      </c>
      <c r="C6068" s="44" t="s">
        <v>57</v>
      </c>
      <c r="D6068" s="43">
        <v>15949.072999999999</v>
      </c>
      <c r="E6068" s="43">
        <v>-5892.0119999999997</v>
      </c>
      <c r="F6068" s="45">
        <v>-71410</v>
      </c>
      <c r="G6068" s="45">
        <v>-26820</v>
      </c>
      <c r="H6068" s="45">
        <v>-67740</v>
      </c>
      <c r="I6068" s="55">
        <f>pro[[#This Row],[Admin expenses 3]]+pro[[#This Row],[Admin expenses 2]]+pro[[#This Row],[Admin expenses 1]]+pro[[#This Row],[COGS]]</f>
        <v>-171862.01199999999</v>
      </c>
      <c r="J6068" s="55">
        <f>pro[[#This Row],[Revenue]]+pro[[#This Row],[AdminExp]]</f>
        <v>-155912.93899999998</v>
      </c>
      <c r="K6068" s="83">
        <f>pro[[#This Row],[Profit]]/pro[[#This Row],[Revenue]]</f>
        <v>-9.7756740470120107</v>
      </c>
      <c r="L6068" s="56">
        <f t="shared" si="94"/>
        <v>6</v>
      </c>
      <c r="M6068" s="82" t="str">
        <f>"Q"&amp;" "&amp;VLOOKUP(pro[[#This Row],[Period]],Mapping!A:B,2,0)</f>
        <v>Q 2</v>
      </c>
      <c r="N6068"/>
    </row>
    <row r="6069" spans="1:14" ht="11.25" customHeight="1" x14ac:dyDescent="0.2">
      <c r="A6069" s="42" t="s">
        <v>5</v>
      </c>
      <c r="B6069" s="44" t="s">
        <v>21</v>
      </c>
      <c r="C6069" s="44" t="s">
        <v>57</v>
      </c>
      <c r="D6069" s="43">
        <v>991.96999999999991</v>
      </c>
      <c r="E6069" s="43">
        <v>-352.63199999999995</v>
      </c>
      <c r="F6069" s="45">
        <v>-12870</v>
      </c>
      <c r="G6069" s="45">
        <v>-85110</v>
      </c>
      <c r="H6069" s="45">
        <v>-42700</v>
      </c>
      <c r="I6069" s="55">
        <f>pro[[#This Row],[Admin expenses 3]]+pro[[#This Row],[Admin expenses 2]]+pro[[#This Row],[Admin expenses 1]]+pro[[#This Row],[COGS]]</f>
        <v>-141032.63200000001</v>
      </c>
      <c r="J6069" s="55">
        <f>pro[[#This Row],[Revenue]]+pro[[#This Row],[AdminExp]]</f>
        <v>-140040.66200000001</v>
      </c>
      <c r="K6069" s="83">
        <f>pro[[#This Row],[Profit]]/pro[[#This Row],[Revenue]]</f>
        <v>-141.17429156123674</v>
      </c>
      <c r="L6069" s="56">
        <f t="shared" si="94"/>
        <v>6</v>
      </c>
      <c r="M6069" s="82" t="str">
        <f>"Q"&amp;" "&amp;VLOOKUP(pro[[#This Row],[Period]],Mapping!A:B,2,0)</f>
        <v>Q 2</v>
      </c>
      <c r="N6069"/>
    </row>
    <row r="6070" spans="1:14" ht="11.25" customHeight="1" x14ac:dyDescent="0.2">
      <c r="A6070" s="42" t="s">
        <v>5</v>
      </c>
      <c r="B6070" s="44" t="s">
        <v>21</v>
      </c>
      <c r="C6070" s="44" t="s">
        <v>57</v>
      </c>
      <c r="D6070" s="43">
        <v>49220.422999999995</v>
      </c>
      <c r="E6070" s="43">
        <v>-11549.411999999998</v>
      </c>
      <c r="F6070" s="45">
        <v>-84770</v>
      </c>
      <c r="G6070" s="45">
        <v>-40420</v>
      </c>
      <c r="H6070" s="45">
        <v>-82840</v>
      </c>
      <c r="I6070" s="55">
        <f>pro[[#This Row],[Admin expenses 3]]+pro[[#This Row],[Admin expenses 2]]+pro[[#This Row],[Admin expenses 1]]+pro[[#This Row],[COGS]]</f>
        <v>-219579.41200000001</v>
      </c>
      <c r="J6070" s="55">
        <f>pro[[#This Row],[Revenue]]+pro[[#This Row],[AdminExp]]</f>
        <v>-170358.989</v>
      </c>
      <c r="K6070" s="83">
        <f>pro[[#This Row],[Profit]]/pro[[#This Row],[Revenue]]</f>
        <v>-3.4611443505879667</v>
      </c>
      <c r="L6070" s="56">
        <f t="shared" si="94"/>
        <v>6</v>
      </c>
      <c r="M6070" s="82" t="str">
        <f>"Q"&amp;" "&amp;VLOOKUP(pro[[#This Row],[Period]],Mapping!A:B,2,0)</f>
        <v>Q 2</v>
      </c>
      <c r="N6070"/>
    </row>
    <row r="6071" spans="1:14" ht="11.25" customHeight="1" x14ac:dyDescent="0.2">
      <c r="A6071" s="42" t="s">
        <v>5</v>
      </c>
      <c r="B6071" s="44" t="s">
        <v>21</v>
      </c>
      <c r="C6071" s="44" t="s">
        <v>58</v>
      </c>
      <c r="D6071" s="43">
        <v>73034.800999999992</v>
      </c>
      <c r="E6071" s="43">
        <v>-9312.4499999999989</v>
      </c>
      <c r="F6071" s="45">
        <v>-42850</v>
      </c>
      <c r="G6071" s="45">
        <v>-71080</v>
      </c>
      <c r="H6071" s="45">
        <v>-24150</v>
      </c>
      <c r="I6071" s="55">
        <f>pro[[#This Row],[Admin expenses 3]]+pro[[#This Row],[Admin expenses 2]]+pro[[#This Row],[Admin expenses 1]]+pro[[#This Row],[COGS]]</f>
        <v>-147392.45000000001</v>
      </c>
      <c r="J6071" s="55">
        <f>pro[[#This Row],[Revenue]]+pro[[#This Row],[AdminExp]]</f>
        <v>-74357.649000000019</v>
      </c>
      <c r="K6071" s="83">
        <f>pro[[#This Row],[Profit]]/pro[[#This Row],[Revenue]]</f>
        <v>-1.0181125707455549</v>
      </c>
      <c r="L6071" s="56">
        <f t="shared" si="94"/>
        <v>6</v>
      </c>
      <c r="M6071" s="82" t="str">
        <f>"Q"&amp;" "&amp;VLOOKUP(pro[[#This Row],[Period]],Mapping!A:B,2,0)</f>
        <v>Q 2</v>
      </c>
      <c r="N6071"/>
    </row>
    <row r="6072" spans="1:14" ht="11.25" customHeight="1" x14ac:dyDescent="0.2">
      <c r="A6072" s="42" t="s">
        <v>5</v>
      </c>
      <c r="B6072" s="44" t="s">
        <v>21</v>
      </c>
      <c r="C6072" s="44" t="s">
        <v>59</v>
      </c>
      <c r="D6072" s="43">
        <v>9179.6530000000002</v>
      </c>
      <c r="E6072" s="43">
        <v>-8243.780999999999</v>
      </c>
      <c r="F6072" s="45">
        <v>-20870</v>
      </c>
      <c r="G6072" s="45">
        <v>-106550</v>
      </c>
      <c r="H6072" s="45">
        <v>-27230</v>
      </c>
      <c r="I6072" s="55">
        <f>pro[[#This Row],[Admin expenses 3]]+pro[[#This Row],[Admin expenses 2]]+pro[[#This Row],[Admin expenses 1]]+pro[[#This Row],[COGS]]</f>
        <v>-162893.78099999999</v>
      </c>
      <c r="J6072" s="55">
        <f>pro[[#This Row],[Revenue]]+pro[[#This Row],[AdminExp]]</f>
        <v>-153714.128</v>
      </c>
      <c r="K6072" s="83">
        <f>pro[[#This Row],[Profit]]/pro[[#This Row],[Revenue]]</f>
        <v>-16.745091344956066</v>
      </c>
      <c r="L6072" s="56">
        <f t="shared" si="94"/>
        <v>6</v>
      </c>
      <c r="M6072" s="82" t="str">
        <f>"Q"&amp;" "&amp;VLOOKUP(pro[[#This Row],[Period]],Mapping!A:B,2,0)</f>
        <v>Q 2</v>
      </c>
      <c r="N6072"/>
    </row>
    <row r="6073" spans="1:14" ht="11.25" customHeight="1" x14ac:dyDescent="0.2">
      <c r="A6073" s="42" t="s">
        <v>5</v>
      </c>
      <c r="B6073" s="44" t="s">
        <v>21</v>
      </c>
      <c r="C6073" s="44" t="s">
        <v>57</v>
      </c>
      <c r="D6073" s="43">
        <v>36493.491999999998</v>
      </c>
      <c r="E6073" s="43">
        <v>-24446.582999999999</v>
      </c>
      <c r="F6073" s="45">
        <v>-89890</v>
      </c>
      <c r="G6073" s="45">
        <v>-77930</v>
      </c>
      <c r="H6073" s="45">
        <v>-106930</v>
      </c>
      <c r="I6073" s="55">
        <f>pro[[#This Row],[Admin expenses 3]]+pro[[#This Row],[Admin expenses 2]]+pro[[#This Row],[Admin expenses 1]]+pro[[#This Row],[COGS]]</f>
        <v>-299196.58299999998</v>
      </c>
      <c r="J6073" s="55">
        <f>pro[[#This Row],[Revenue]]+pro[[#This Row],[AdminExp]]</f>
        <v>-262703.09100000001</v>
      </c>
      <c r="K6073" s="83">
        <f>pro[[#This Row],[Profit]]/pro[[#This Row],[Revenue]]</f>
        <v>-7.198628484223982</v>
      </c>
      <c r="L6073" s="56">
        <f t="shared" si="94"/>
        <v>6</v>
      </c>
      <c r="M6073" s="82" t="str">
        <f>"Q"&amp;" "&amp;VLOOKUP(pro[[#This Row],[Period]],Mapping!A:B,2,0)</f>
        <v>Q 2</v>
      </c>
      <c r="N6073"/>
    </row>
    <row r="6074" spans="1:14" ht="11.25" customHeight="1" x14ac:dyDescent="0.2">
      <c r="A6074" s="42" t="s">
        <v>5</v>
      </c>
      <c r="B6074" s="44" t="s">
        <v>21</v>
      </c>
      <c r="C6074" s="44" t="s">
        <v>57</v>
      </c>
      <c r="D6074" s="43">
        <v>72271.164000000004</v>
      </c>
      <c r="E6074" s="43">
        <v>-12056.653</v>
      </c>
      <c r="F6074" s="45">
        <v>-93440</v>
      </c>
      <c r="G6074" s="45">
        <v>-86650</v>
      </c>
      <c r="H6074" s="45">
        <v>-84920</v>
      </c>
      <c r="I6074" s="55">
        <f>pro[[#This Row],[Admin expenses 3]]+pro[[#This Row],[Admin expenses 2]]+pro[[#This Row],[Admin expenses 1]]+pro[[#This Row],[COGS]]</f>
        <v>-277066.65299999999</v>
      </c>
      <c r="J6074" s="55">
        <f>pro[[#This Row],[Revenue]]+pro[[#This Row],[AdminExp]]</f>
        <v>-204795.489</v>
      </c>
      <c r="K6074" s="83">
        <f>pro[[#This Row],[Profit]]/pro[[#This Row],[Revenue]]</f>
        <v>-2.8337095691443408</v>
      </c>
      <c r="L6074" s="56">
        <f t="shared" si="94"/>
        <v>6</v>
      </c>
      <c r="M6074" s="82" t="str">
        <f>"Q"&amp;" "&amp;VLOOKUP(pro[[#This Row],[Period]],Mapping!A:B,2,0)</f>
        <v>Q 2</v>
      </c>
      <c r="N6074"/>
    </row>
    <row r="6075" spans="1:14" ht="11.25" customHeight="1" x14ac:dyDescent="0.2">
      <c r="A6075" s="42" t="s">
        <v>5</v>
      </c>
      <c r="B6075" s="44" t="s">
        <v>21</v>
      </c>
      <c r="C6075" s="44" t="s">
        <v>58</v>
      </c>
      <c r="D6075" s="43">
        <v>44544.324999999997</v>
      </c>
      <c r="E6075" s="43">
        <v>-25872.741999999998</v>
      </c>
      <c r="F6075" s="45">
        <v>-86910</v>
      </c>
      <c r="G6075" s="45">
        <v>-40020</v>
      </c>
      <c r="H6075" s="45">
        <v>-106320</v>
      </c>
      <c r="I6075" s="55">
        <f>pro[[#This Row],[Admin expenses 3]]+pro[[#This Row],[Admin expenses 2]]+pro[[#This Row],[Admin expenses 1]]+pro[[#This Row],[COGS]]</f>
        <v>-259122.742</v>
      </c>
      <c r="J6075" s="55">
        <f>pro[[#This Row],[Revenue]]+pro[[#This Row],[AdminExp]]</f>
        <v>-214578.41700000002</v>
      </c>
      <c r="K6075" s="83">
        <f>pro[[#This Row],[Profit]]/pro[[#This Row],[Revenue]]</f>
        <v>-4.817188654222508</v>
      </c>
      <c r="L6075" s="56">
        <f t="shared" si="94"/>
        <v>6</v>
      </c>
      <c r="M6075" s="82" t="str">
        <f>"Q"&amp;" "&amp;VLOOKUP(pro[[#This Row],[Period]],Mapping!A:B,2,0)</f>
        <v>Q 2</v>
      </c>
      <c r="N6075"/>
    </row>
    <row r="6076" spans="1:14" ht="11.25" customHeight="1" x14ac:dyDescent="0.2">
      <c r="A6076" s="42" t="s">
        <v>5</v>
      </c>
      <c r="B6076" s="44" t="s">
        <v>21</v>
      </c>
      <c r="C6076" s="44" t="s">
        <v>59</v>
      </c>
      <c r="D6076" s="43">
        <v>33246.170999999995</v>
      </c>
      <c r="E6076" s="43">
        <v>-13186.823999999999</v>
      </c>
      <c r="F6076" s="45">
        <v>-94200</v>
      </c>
      <c r="G6076" s="45">
        <v>-17160</v>
      </c>
      <c r="H6076" s="45">
        <v>-81440</v>
      </c>
      <c r="I6076" s="55">
        <f>pro[[#This Row],[Admin expenses 3]]+pro[[#This Row],[Admin expenses 2]]+pro[[#This Row],[Admin expenses 1]]+pro[[#This Row],[COGS]]</f>
        <v>-205986.82399999999</v>
      </c>
      <c r="J6076" s="55">
        <f>pro[[#This Row],[Revenue]]+pro[[#This Row],[AdminExp]]</f>
        <v>-172740.65299999999</v>
      </c>
      <c r="K6076" s="83">
        <f>pro[[#This Row],[Profit]]/pro[[#This Row],[Revenue]]</f>
        <v>-5.1958059470968854</v>
      </c>
      <c r="L6076" s="56">
        <f t="shared" si="94"/>
        <v>6</v>
      </c>
      <c r="M6076" s="82" t="str">
        <f>"Q"&amp;" "&amp;VLOOKUP(pro[[#This Row],[Period]],Mapping!A:B,2,0)</f>
        <v>Q 2</v>
      </c>
      <c r="N6076"/>
    </row>
    <row r="6077" spans="1:14" ht="11.25" customHeight="1" x14ac:dyDescent="0.2">
      <c r="A6077" s="42" t="s">
        <v>5</v>
      </c>
      <c r="B6077" s="44" t="s">
        <v>21</v>
      </c>
      <c r="C6077" s="44" t="s">
        <v>57</v>
      </c>
      <c r="D6077" s="43">
        <v>2081169.7689999999</v>
      </c>
      <c r="E6077" s="43">
        <v>-259883.28099999999</v>
      </c>
      <c r="F6077" s="45">
        <v>-38130</v>
      </c>
      <c r="G6077" s="45">
        <v>-49510</v>
      </c>
      <c r="H6077" s="45">
        <v>-89120</v>
      </c>
      <c r="I6077" s="55">
        <f>pro[[#This Row],[Admin expenses 3]]+pro[[#This Row],[Admin expenses 2]]+pro[[#This Row],[Admin expenses 1]]+pro[[#This Row],[COGS]]</f>
        <v>-436643.28099999996</v>
      </c>
      <c r="J6077" s="55">
        <f>pro[[#This Row],[Revenue]]+pro[[#This Row],[AdminExp]]</f>
        <v>1644526.4879999999</v>
      </c>
      <c r="K6077" s="83">
        <f>pro[[#This Row],[Profit]]/pro[[#This Row],[Revenue]]</f>
        <v>0.79019333861945984</v>
      </c>
      <c r="L6077" s="56">
        <f t="shared" si="94"/>
        <v>6</v>
      </c>
      <c r="M6077" s="82" t="str">
        <f>"Q"&amp;" "&amp;VLOOKUP(pro[[#This Row],[Period]],Mapping!A:B,2,0)</f>
        <v>Q 2</v>
      </c>
      <c r="N6077"/>
    </row>
    <row r="6078" spans="1:14" ht="11.25" customHeight="1" x14ac:dyDescent="0.2">
      <c r="A6078" s="42" t="s">
        <v>5</v>
      </c>
      <c r="B6078" s="44" t="s">
        <v>21</v>
      </c>
      <c r="C6078" s="44" t="s">
        <v>57</v>
      </c>
      <c r="D6078" s="43">
        <v>41269.955999999998</v>
      </c>
      <c r="E6078" s="43">
        <v>-33585.838999999993</v>
      </c>
      <c r="F6078" s="45">
        <v>-35080</v>
      </c>
      <c r="G6078" s="45">
        <v>-88320</v>
      </c>
      <c r="H6078" s="45">
        <v>-94130</v>
      </c>
      <c r="I6078" s="55">
        <f>pro[[#This Row],[Admin expenses 3]]+pro[[#This Row],[Admin expenses 2]]+pro[[#This Row],[Admin expenses 1]]+pro[[#This Row],[COGS]]</f>
        <v>-251115.83899999998</v>
      </c>
      <c r="J6078" s="55">
        <f>pro[[#This Row],[Revenue]]+pro[[#This Row],[AdminExp]]</f>
        <v>-209845.88299999997</v>
      </c>
      <c r="K6078" s="83">
        <f>pro[[#This Row],[Profit]]/pro[[#This Row],[Revenue]]</f>
        <v>-5.0847130294977774</v>
      </c>
      <c r="L6078" s="56">
        <f t="shared" si="94"/>
        <v>6</v>
      </c>
      <c r="M6078" s="82" t="str">
        <f>"Q"&amp;" "&amp;VLOOKUP(pro[[#This Row],[Period]],Mapping!A:B,2,0)</f>
        <v>Q 2</v>
      </c>
      <c r="N6078"/>
    </row>
    <row r="6079" spans="1:14" ht="11.25" customHeight="1" x14ac:dyDescent="0.2">
      <c r="A6079" s="42" t="s">
        <v>5</v>
      </c>
      <c r="B6079" s="44" t="s">
        <v>21</v>
      </c>
      <c r="C6079" s="44" t="s">
        <v>57</v>
      </c>
      <c r="D6079" s="43">
        <v>120553.34199999999</v>
      </c>
      <c r="E6079" s="43">
        <v>-80839.681999999986</v>
      </c>
      <c r="F6079" s="45">
        <v>-34710</v>
      </c>
      <c r="G6079" s="45">
        <v>-44600</v>
      </c>
      <c r="H6079" s="45">
        <v>-94960</v>
      </c>
      <c r="I6079" s="55">
        <f>pro[[#This Row],[Admin expenses 3]]+pro[[#This Row],[Admin expenses 2]]+pro[[#This Row],[Admin expenses 1]]+pro[[#This Row],[COGS]]</f>
        <v>-255109.68199999997</v>
      </c>
      <c r="J6079" s="55">
        <f>pro[[#This Row],[Revenue]]+pro[[#This Row],[AdminExp]]</f>
        <v>-134556.33999999997</v>
      </c>
      <c r="K6079" s="83">
        <f>pro[[#This Row],[Profit]]/pro[[#This Row],[Revenue]]</f>
        <v>-1.1161560332354783</v>
      </c>
      <c r="L6079" s="56">
        <f t="shared" si="94"/>
        <v>6</v>
      </c>
      <c r="M6079" s="82" t="str">
        <f>"Q"&amp;" "&amp;VLOOKUP(pro[[#This Row],[Period]],Mapping!A:B,2,0)</f>
        <v>Q 2</v>
      </c>
      <c r="N6079"/>
    </row>
    <row r="6080" spans="1:14" ht="11.25" customHeight="1" x14ac:dyDescent="0.2">
      <c r="A6080" s="42" t="s">
        <v>5</v>
      </c>
      <c r="B6080" s="44" t="s">
        <v>21</v>
      </c>
      <c r="C6080" s="44" t="s">
        <v>58</v>
      </c>
      <c r="D6080" s="43">
        <v>210820.01499999998</v>
      </c>
      <c r="E6080" s="43">
        <v>-83778.582999999999</v>
      </c>
      <c r="F6080" s="45">
        <v>-57600</v>
      </c>
      <c r="G6080" s="45">
        <v>-77430</v>
      </c>
      <c r="H6080" s="45">
        <v>-108510</v>
      </c>
      <c r="I6080" s="55">
        <f>pro[[#This Row],[Admin expenses 3]]+pro[[#This Row],[Admin expenses 2]]+pro[[#This Row],[Admin expenses 1]]+pro[[#This Row],[COGS]]</f>
        <v>-327318.58299999998</v>
      </c>
      <c r="J6080" s="55">
        <f>pro[[#This Row],[Revenue]]+pro[[#This Row],[AdminExp]]</f>
        <v>-116498.568</v>
      </c>
      <c r="K6080" s="83">
        <f>pro[[#This Row],[Profit]]/pro[[#This Row],[Revenue]]</f>
        <v>-0.55259728541429054</v>
      </c>
      <c r="L6080" s="56">
        <f t="shared" si="94"/>
        <v>6</v>
      </c>
      <c r="M6080" s="82" t="str">
        <f>"Q"&amp;" "&amp;VLOOKUP(pro[[#This Row],[Period]],Mapping!A:B,2,0)</f>
        <v>Q 2</v>
      </c>
      <c r="N6080"/>
    </row>
    <row r="6081" spans="1:14" ht="11.25" customHeight="1" x14ac:dyDescent="0.2">
      <c r="A6081" s="42" t="s">
        <v>5</v>
      </c>
      <c r="B6081" s="44" t="s">
        <v>21</v>
      </c>
      <c r="C6081" s="44" t="s">
        <v>59</v>
      </c>
      <c r="D6081" s="43">
        <v>11422.579</v>
      </c>
      <c r="E6081" s="43">
        <v>-11792.388999999999</v>
      </c>
      <c r="F6081" s="45">
        <v>-79810</v>
      </c>
      <c r="G6081" s="45">
        <v>-104260</v>
      </c>
      <c r="H6081" s="45">
        <v>-61610</v>
      </c>
      <c r="I6081" s="55">
        <f>pro[[#This Row],[Admin expenses 3]]+pro[[#This Row],[Admin expenses 2]]+pro[[#This Row],[Admin expenses 1]]+pro[[#This Row],[COGS]]</f>
        <v>-257472.389</v>
      </c>
      <c r="J6081" s="55">
        <f>pro[[#This Row],[Revenue]]+pro[[#This Row],[AdminExp]]</f>
        <v>-246049.81</v>
      </c>
      <c r="K6081" s="83">
        <f>pro[[#This Row],[Profit]]/pro[[#This Row],[Revenue]]</f>
        <v>-21.540652947114658</v>
      </c>
      <c r="L6081" s="56">
        <f t="shared" si="94"/>
        <v>6</v>
      </c>
      <c r="M6081" s="82" t="str">
        <f>"Q"&amp;" "&amp;VLOOKUP(pro[[#This Row],[Period]],Mapping!A:B,2,0)</f>
        <v>Q 2</v>
      </c>
      <c r="N6081"/>
    </row>
    <row r="6082" spans="1:14" ht="11.25" customHeight="1" x14ac:dyDescent="0.2">
      <c r="A6082" s="42" t="s">
        <v>5</v>
      </c>
      <c r="B6082" s="44" t="s">
        <v>21</v>
      </c>
      <c r="C6082" s="44" t="s">
        <v>60</v>
      </c>
      <c r="D6082" s="43">
        <v>792228.98299999989</v>
      </c>
      <c r="E6082" s="43">
        <v>-90292.978999999992</v>
      </c>
      <c r="F6082" s="45">
        <v>-107680</v>
      </c>
      <c r="G6082" s="45">
        <v>-79940</v>
      </c>
      <c r="H6082" s="45">
        <v>-20060</v>
      </c>
      <c r="I6082" s="55">
        <f>pro[[#This Row],[Admin expenses 3]]+pro[[#This Row],[Admin expenses 2]]+pro[[#This Row],[Admin expenses 1]]+pro[[#This Row],[COGS]]</f>
        <v>-297972.97899999999</v>
      </c>
      <c r="J6082" s="55">
        <f>pro[[#This Row],[Revenue]]+pro[[#This Row],[AdminExp]]</f>
        <v>494256.0039999999</v>
      </c>
      <c r="K6082" s="83">
        <f>pro[[#This Row],[Profit]]/pro[[#This Row],[Revenue]]</f>
        <v>0.62388023488910904</v>
      </c>
      <c r="L6082" s="56">
        <f t="shared" ref="L6082:L6145" si="95">MONTH(DATEVALUE(A6082&amp;"1"))</f>
        <v>6</v>
      </c>
      <c r="M6082" s="82" t="str">
        <f>"Q"&amp;" "&amp;VLOOKUP(pro[[#This Row],[Period]],Mapping!A:B,2,0)</f>
        <v>Q 2</v>
      </c>
      <c r="N6082"/>
    </row>
    <row r="6083" spans="1:14" ht="11.25" customHeight="1" x14ac:dyDescent="0.2">
      <c r="A6083" s="42" t="s">
        <v>5</v>
      </c>
      <c r="B6083" s="44" t="s">
        <v>21</v>
      </c>
      <c r="C6083" s="44" t="s">
        <v>57</v>
      </c>
      <c r="D6083" s="43">
        <v>110350.478</v>
      </c>
      <c r="E6083" s="43">
        <v>-44385.635000000002</v>
      </c>
      <c r="F6083" s="45">
        <v>-88860</v>
      </c>
      <c r="G6083" s="45">
        <v>-108140</v>
      </c>
      <c r="H6083" s="45">
        <v>-37120</v>
      </c>
      <c r="I6083" s="55">
        <f>pro[[#This Row],[Admin expenses 3]]+pro[[#This Row],[Admin expenses 2]]+pro[[#This Row],[Admin expenses 1]]+pro[[#This Row],[COGS]]</f>
        <v>-278505.63500000001</v>
      </c>
      <c r="J6083" s="55">
        <f>pro[[#This Row],[Revenue]]+pro[[#This Row],[AdminExp]]</f>
        <v>-168155.15700000001</v>
      </c>
      <c r="K6083" s="83">
        <f>pro[[#This Row],[Profit]]/pro[[#This Row],[Revenue]]</f>
        <v>-1.5238280798384942</v>
      </c>
      <c r="L6083" s="56">
        <f t="shared" si="95"/>
        <v>6</v>
      </c>
      <c r="M6083" s="82" t="str">
        <f>"Q"&amp;" "&amp;VLOOKUP(pro[[#This Row],[Period]],Mapping!A:B,2,0)</f>
        <v>Q 2</v>
      </c>
      <c r="N6083"/>
    </row>
    <row r="6084" spans="1:14" ht="11.25" customHeight="1" x14ac:dyDescent="0.2">
      <c r="A6084" s="42" t="s">
        <v>5</v>
      </c>
      <c r="B6084" s="44" t="s">
        <v>21</v>
      </c>
      <c r="C6084" s="44" t="s">
        <v>58</v>
      </c>
      <c r="D6084" s="43">
        <v>154753.984</v>
      </c>
      <c r="E6084" s="43">
        <v>-217239.848</v>
      </c>
      <c r="F6084" s="45">
        <v>-95960</v>
      </c>
      <c r="G6084" s="45">
        <v>-57150</v>
      </c>
      <c r="H6084" s="45">
        <v>-29310</v>
      </c>
      <c r="I6084" s="55">
        <f>pro[[#This Row],[Admin expenses 3]]+pro[[#This Row],[Admin expenses 2]]+pro[[#This Row],[Admin expenses 1]]+pro[[#This Row],[COGS]]</f>
        <v>-399659.848</v>
      </c>
      <c r="J6084" s="55">
        <f>pro[[#This Row],[Revenue]]+pro[[#This Row],[AdminExp]]</f>
        <v>-244905.864</v>
      </c>
      <c r="K6084" s="83">
        <f>pro[[#This Row],[Profit]]/pro[[#This Row],[Revenue]]</f>
        <v>-1.5825496550705926</v>
      </c>
      <c r="L6084" s="56">
        <f t="shared" si="95"/>
        <v>6</v>
      </c>
      <c r="M6084" s="82" t="str">
        <f>"Q"&amp;" "&amp;VLOOKUP(pro[[#This Row],[Period]],Mapping!A:B,2,0)</f>
        <v>Q 2</v>
      </c>
      <c r="N6084"/>
    </row>
    <row r="6085" spans="1:14" ht="11.25" customHeight="1" x14ac:dyDescent="0.2">
      <c r="A6085" s="42" t="s">
        <v>5</v>
      </c>
      <c r="B6085" s="44" t="s">
        <v>22</v>
      </c>
      <c r="C6085" s="44" t="s">
        <v>59</v>
      </c>
      <c r="D6085" s="43">
        <v>939672.02</v>
      </c>
      <c r="E6085" s="43">
        <v>-92916.655999999988</v>
      </c>
      <c r="F6085" s="45">
        <v>-86590</v>
      </c>
      <c r="G6085" s="45">
        <v>-89930</v>
      </c>
      <c r="H6085" s="45">
        <v>-62310</v>
      </c>
      <c r="I6085" s="55">
        <f>pro[[#This Row],[Admin expenses 3]]+pro[[#This Row],[Admin expenses 2]]+pro[[#This Row],[Admin expenses 1]]+pro[[#This Row],[COGS]]</f>
        <v>-331746.65599999996</v>
      </c>
      <c r="J6085" s="55">
        <f>pro[[#This Row],[Revenue]]+pro[[#This Row],[AdminExp]]</f>
        <v>607925.36400000006</v>
      </c>
      <c r="K6085" s="83">
        <f>pro[[#This Row],[Profit]]/pro[[#This Row],[Revenue]]</f>
        <v>0.64695484281845494</v>
      </c>
      <c r="L6085" s="56">
        <f t="shared" si="95"/>
        <v>6</v>
      </c>
      <c r="M6085" s="82" t="str">
        <f>"Q"&amp;" "&amp;VLOOKUP(pro[[#This Row],[Period]],Mapping!A:B,2,0)</f>
        <v>Q 2</v>
      </c>
      <c r="N6085"/>
    </row>
    <row r="6086" spans="1:14" ht="11.25" customHeight="1" x14ac:dyDescent="0.2">
      <c r="A6086" s="42" t="s">
        <v>5</v>
      </c>
      <c r="B6086" s="44" t="s">
        <v>22</v>
      </c>
      <c r="C6086" s="44" t="s">
        <v>60</v>
      </c>
      <c r="D6086" s="43">
        <v>302753.40199999994</v>
      </c>
      <c r="E6086" s="43">
        <v>-300389.78200000001</v>
      </c>
      <c r="F6086" s="45">
        <v>-40190</v>
      </c>
      <c r="G6086" s="45">
        <v>-34140</v>
      </c>
      <c r="H6086" s="45">
        <v>-60000</v>
      </c>
      <c r="I6086" s="55">
        <f>pro[[#This Row],[Admin expenses 3]]+pro[[#This Row],[Admin expenses 2]]+pro[[#This Row],[Admin expenses 1]]+pro[[#This Row],[COGS]]</f>
        <v>-434719.78200000001</v>
      </c>
      <c r="J6086" s="55">
        <f>pro[[#This Row],[Revenue]]+pro[[#This Row],[AdminExp]]</f>
        <v>-131966.38000000006</v>
      </c>
      <c r="K6086" s="83">
        <f>pro[[#This Row],[Profit]]/pro[[#This Row],[Revenue]]</f>
        <v>-0.43588735627155756</v>
      </c>
      <c r="L6086" s="56">
        <f t="shared" si="95"/>
        <v>6</v>
      </c>
      <c r="M6086" s="82" t="str">
        <f>"Q"&amp;" "&amp;VLOOKUP(pro[[#This Row],[Period]],Mapping!A:B,2,0)</f>
        <v>Q 2</v>
      </c>
      <c r="N6086"/>
    </row>
    <row r="6087" spans="1:14" ht="11.25" customHeight="1" x14ac:dyDescent="0.2">
      <c r="A6087" s="42" t="s">
        <v>5</v>
      </c>
      <c r="B6087" s="44" t="s">
        <v>22</v>
      </c>
      <c r="C6087" s="44" t="s">
        <v>57</v>
      </c>
      <c r="D6087" s="43">
        <v>3738732.6339999996</v>
      </c>
      <c r="E6087" s="43">
        <v>-3129528.409</v>
      </c>
      <c r="F6087" s="45">
        <v>-81060</v>
      </c>
      <c r="G6087" s="45">
        <v>-58000</v>
      </c>
      <c r="H6087" s="45">
        <v>-99420</v>
      </c>
      <c r="I6087" s="55">
        <f>pro[[#This Row],[Admin expenses 3]]+pro[[#This Row],[Admin expenses 2]]+pro[[#This Row],[Admin expenses 1]]+pro[[#This Row],[COGS]]</f>
        <v>-3368008.409</v>
      </c>
      <c r="J6087" s="55">
        <f>pro[[#This Row],[Revenue]]+pro[[#This Row],[AdminExp]]</f>
        <v>370724.22499999963</v>
      </c>
      <c r="K6087" s="83">
        <f>pro[[#This Row],[Profit]]/pro[[#This Row],[Revenue]]</f>
        <v>9.9157725703260244E-2</v>
      </c>
      <c r="L6087" s="56">
        <f t="shared" si="95"/>
        <v>6</v>
      </c>
      <c r="M6087" s="82" t="str">
        <f>"Q"&amp;" "&amp;VLOOKUP(pro[[#This Row],[Period]],Mapping!A:B,2,0)</f>
        <v>Q 2</v>
      </c>
      <c r="N6087"/>
    </row>
    <row r="6088" spans="1:14" ht="11.25" customHeight="1" x14ac:dyDescent="0.2">
      <c r="A6088" s="42" t="s">
        <v>5</v>
      </c>
      <c r="B6088" s="44" t="s">
        <v>22</v>
      </c>
      <c r="C6088" s="44" t="s">
        <v>58</v>
      </c>
      <c r="D6088" s="43">
        <v>308188.40499999997</v>
      </c>
      <c r="E6088" s="43">
        <v>-59052.895999999993</v>
      </c>
      <c r="F6088" s="45">
        <v>-90250</v>
      </c>
      <c r="G6088" s="45">
        <v>-23050</v>
      </c>
      <c r="H6088" s="45">
        <v>-24440</v>
      </c>
      <c r="I6088" s="55">
        <f>pro[[#This Row],[Admin expenses 3]]+pro[[#This Row],[Admin expenses 2]]+pro[[#This Row],[Admin expenses 1]]+pro[[#This Row],[COGS]]</f>
        <v>-196792.89600000001</v>
      </c>
      <c r="J6088" s="55">
        <f>pro[[#This Row],[Revenue]]+pro[[#This Row],[AdminExp]]</f>
        <v>111395.50899999996</v>
      </c>
      <c r="K6088" s="83">
        <f>pro[[#This Row],[Profit]]/pro[[#This Row],[Revenue]]</f>
        <v>0.3614526283037805</v>
      </c>
      <c r="L6088" s="56">
        <f t="shared" si="95"/>
        <v>6</v>
      </c>
      <c r="M6088" s="82" t="str">
        <f>"Q"&amp;" "&amp;VLOOKUP(pro[[#This Row],[Period]],Mapping!A:B,2,0)</f>
        <v>Q 2</v>
      </c>
      <c r="N6088"/>
    </row>
    <row r="6089" spans="1:14" ht="11.25" customHeight="1" x14ac:dyDescent="0.2">
      <c r="A6089" s="42" t="s">
        <v>5</v>
      </c>
      <c r="B6089" s="44" t="s">
        <v>22</v>
      </c>
      <c r="C6089" s="44" t="s">
        <v>59</v>
      </c>
      <c r="D6089" s="43">
        <v>206261.98599999998</v>
      </c>
      <c r="E6089" s="43">
        <v>-13965.762999999999</v>
      </c>
      <c r="F6089" s="45">
        <v>-88050</v>
      </c>
      <c r="G6089" s="45">
        <v>-58250</v>
      </c>
      <c r="H6089" s="45">
        <v>-19650</v>
      </c>
      <c r="I6089" s="55">
        <f>pro[[#This Row],[Admin expenses 3]]+pro[[#This Row],[Admin expenses 2]]+pro[[#This Row],[Admin expenses 1]]+pro[[#This Row],[COGS]]</f>
        <v>-179915.76300000001</v>
      </c>
      <c r="J6089" s="55">
        <f>pro[[#This Row],[Revenue]]+pro[[#This Row],[AdminExp]]</f>
        <v>26346.222999999969</v>
      </c>
      <c r="K6089" s="83">
        <f>pro[[#This Row],[Profit]]/pro[[#This Row],[Revenue]]</f>
        <v>0.12773184002989271</v>
      </c>
      <c r="L6089" s="56">
        <f t="shared" si="95"/>
        <v>6</v>
      </c>
      <c r="M6089" s="82" t="str">
        <f>"Q"&amp;" "&amp;VLOOKUP(pro[[#This Row],[Period]],Mapping!A:B,2,0)</f>
        <v>Q 2</v>
      </c>
      <c r="N6089"/>
    </row>
    <row r="6090" spans="1:14" ht="11.25" customHeight="1" x14ac:dyDescent="0.2">
      <c r="A6090" s="42" t="s">
        <v>5</v>
      </c>
      <c r="B6090" s="44" t="s">
        <v>22</v>
      </c>
      <c r="C6090" s="44" t="s">
        <v>60</v>
      </c>
      <c r="D6090" s="43">
        <v>1763175.2249999999</v>
      </c>
      <c r="E6090" s="43">
        <v>-893256.28699999989</v>
      </c>
      <c r="F6090" s="45">
        <v>-51320</v>
      </c>
      <c r="G6090" s="45">
        <v>-74020</v>
      </c>
      <c r="H6090" s="45">
        <v>-39280</v>
      </c>
      <c r="I6090" s="55">
        <f>pro[[#This Row],[Admin expenses 3]]+pro[[#This Row],[Admin expenses 2]]+pro[[#This Row],[Admin expenses 1]]+pro[[#This Row],[COGS]]</f>
        <v>-1057876.287</v>
      </c>
      <c r="J6090" s="55">
        <f>pro[[#This Row],[Revenue]]+pro[[#This Row],[AdminExp]]</f>
        <v>705298.93799999985</v>
      </c>
      <c r="K6090" s="83">
        <f>pro[[#This Row],[Profit]]/pro[[#This Row],[Revenue]]</f>
        <v>0.40001636139142094</v>
      </c>
      <c r="L6090" s="56">
        <f t="shared" si="95"/>
        <v>6</v>
      </c>
      <c r="M6090" s="82" t="str">
        <f>"Q"&amp;" "&amp;VLOOKUP(pro[[#This Row],[Period]],Mapping!A:B,2,0)</f>
        <v>Q 2</v>
      </c>
      <c r="N6090"/>
    </row>
    <row r="6091" spans="1:14" ht="11.25" customHeight="1" x14ac:dyDescent="0.2">
      <c r="A6091" s="42" t="s">
        <v>5</v>
      </c>
      <c r="B6091" s="44" t="s">
        <v>22</v>
      </c>
      <c r="C6091" s="44" t="s">
        <v>57</v>
      </c>
      <c r="D6091" s="43">
        <v>1757948.2269999997</v>
      </c>
      <c r="E6091" s="43">
        <v>-1413050.3029999998</v>
      </c>
      <c r="F6091" s="45">
        <v>-24730</v>
      </c>
      <c r="G6091" s="45">
        <v>-58860</v>
      </c>
      <c r="H6091" s="45">
        <v>-80910</v>
      </c>
      <c r="I6091" s="55">
        <f>pro[[#This Row],[Admin expenses 3]]+pro[[#This Row],[Admin expenses 2]]+pro[[#This Row],[Admin expenses 1]]+pro[[#This Row],[COGS]]</f>
        <v>-1577550.3029999998</v>
      </c>
      <c r="J6091" s="55">
        <f>pro[[#This Row],[Revenue]]+pro[[#This Row],[AdminExp]]</f>
        <v>180397.92399999988</v>
      </c>
      <c r="K6091" s="83">
        <f>pro[[#This Row],[Profit]]/pro[[#This Row],[Revenue]]</f>
        <v>0.10261845100401805</v>
      </c>
      <c r="L6091" s="56">
        <f t="shared" si="95"/>
        <v>6</v>
      </c>
      <c r="M6091" s="82" t="str">
        <f>"Q"&amp;" "&amp;VLOOKUP(pro[[#This Row],[Period]],Mapping!A:B,2,0)</f>
        <v>Q 2</v>
      </c>
      <c r="N6091"/>
    </row>
    <row r="6092" spans="1:14" ht="11.25" customHeight="1" x14ac:dyDescent="0.2">
      <c r="A6092" s="42" t="s">
        <v>5</v>
      </c>
      <c r="B6092" s="44" t="s">
        <v>22</v>
      </c>
      <c r="C6092" s="44" t="s">
        <v>58</v>
      </c>
      <c r="D6092" s="43">
        <v>1356769.0289999999</v>
      </c>
      <c r="E6092" s="43">
        <v>-1086103.97</v>
      </c>
      <c r="F6092" s="45">
        <v>-61290</v>
      </c>
      <c r="G6092" s="45">
        <v>-101670</v>
      </c>
      <c r="H6092" s="45">
        <v>-69190</v>
      </c>
      <c r="I6092" s="55">
        <f>pro[[#This Row],[Admin expenses 3]]+pro[[#This Row],[Admin expenses 2]]+pro[[#This Row],[Admin expenses 1]]+pro[[#This Row],[COGS]]</f>
        <v>-1318253.97</v>
      </c>
      <c r="J6092" s="55">
        <f>pro[[#This Row],[Revenue]]+pro[[#This Row],[AdminExp]]</f>
        <v>38515.058999999892</v>
      </c>
      <c r="K6092" s="83">
        <f>pro[[#This Row],[Profit]]/pro[[#This Row],[Revenue]]</f>
        <v>2.8387336515476945E-2</v>
      </c>
      <c r="L6092" s="56">
        <f t="shared" si="95"/>
        <v>6</v>
      </c>
      <c r="M6092" s="82" t="str">
        <f>"Q"&amp;" "&amp;VLOOKUP(pro[[#This Row],[Period]],Mapping!A:B,2,0)</f>
        <v>Q 2</v>
      </c>
      <c r="N6092"/>
    </row>
    <row r="6093" spans="1:14" ht="11.25" customHeight="1" x14ac:dyDescent="0.2">
      <c r="A6093" s="42" t="s">
        <v>5</v>
      </c>
      <c r="B6093" s="44" t="s">
        <v>22</v>
      </c>
      <c r="C6093" s="44" t="s">
        <v>59</v>
      </c>
      <c r="D6093" s="43">
        <v>1184408.246</v>
      </c>
      <c r="E6093" s="43">
        <v>-593443.09499999997</v>
      </c>
      <c r="F6093" s="45">
        <v>-66830</v>
      </c>
      <c r="G6093" s="45">
        <v>-73880</v>
      </c>
      <c r="H6093" s="45">
        <v>-98870</v>
      </c>
      <c r="I6093" s="55">
        <f>pro[[#This Row],[Admin expenses 3]]+pro[[#This Row],[Admin expenses 2]]+pro[[#This Row],[Admin expenses 1]]+pro[[#This Row],[COGS]]</f>
        <v>-833023.09499999997</v>
      </c>
      <c r="J6093" s="55">
        <f>pro[[#This Row],[Revenue]]+pro[[#This Row],[AdminExp]]</f>
        <v>351385.15100000007</v>
      </c>
      <c r="K6093" s="83">
        <f>pro[[#This Row],[Profit]]/pro[[#This Row],[Revenue]]</f>
        <v>0.29667570467083698</v>
      </c>
      <c r="L6093" s="56">
        <f t="shared" si="95"/>
        <v>6</v>
      </c>
      <c r="M6093" s="82" t="str">
        <f>"Q"&amp;" "&amp;VLOOKUP(pro[[#This Row],[Period]],Mapping!A:B,2,0)</f>
        <v>Q 2</v>
      </c>
      <c r="N6093"/>
    </row>
    <row r="6094" spans="1:14" ht="11.25" customHeight="1" x14ac:dyDescent="0.2">
      <c r="A6094" s="42" t="s">
        <v>5</v>
      </c>
      <c r="B6094" s="44" t="s">
        <v>22</v>
      </c>
      <c r="C6094" s="44" t="s">
        <v>60</v>
      </c>
      <c r="D6094" s="43">
        <v>45244.366999999998</v>
      </c>
      <c r="E6094" s="43">
        <v>-37567.228999999999</v>
      </c>
      <c r="F6094" s="45">
        <v>-63360</v>
      </c>
      <c r="G6094" s="45">
        <v>-55620</v>
      </c>
      <c r="H6094" s="45">
        <v>-44350</v>
      </c>
      <c r="I6094" s="55">
        <f>pro[[#This Row],[Admin expenses 3]]+pro[[#This Row],[Admin expenses 2]]+pro[[#This Row],[Admin expenses 1]]+pro[[#This Row],[COGS]]</f>
        <v>-200897.22899999999</v>
      </c>
      <c r="J6094" s="55">
        <f>pro[[#This Row],[Revenue]]+pro[[#This Row],[AdminExp]]</f>
        <v>-155652.86199999999</v>
      </c>
      <c r="K6094" s="83">
        <f>pro[[#This Row],[Profit]]/pro[[#This Row],[Revenue]]</f>
        <v>-3.4402705203058757</v>
      </c>
      <c r="L6094" s="56">
        <f t="shared" si="95"/>
        <v>6</v>
      </c>
      <c r="M6094" s="82" t="str">
        <f>"Q"&amp;" "&amp;VLOOKUP(pro[[#This Row],[Period]],Mapping!A:B,2,0)</f>
        <v>Q 2</v>
      </c>
      <c r="N6094"/>
    </row>
    <row r="6095" spans="1:14" ht="11.25" customHeight="1" x14ac:dyDescent="0.2">
      <c r="A6095" s="42" t="s">
        <v>5</v>
      </c>
      <c r="B6095" s="44" t="s">
        <v>22</v>
      </c>
      <c r="C6095" s="44" t="s">
        <v>57</v>
      </c>
      <c r="D6095" s="43">
        <v>59663.106999999989</v>
      </c>
      <c r="E6095" s="43">
        <v>-52741.177999999993</v>
      </c>
      <c r="F6095" s="45">
        <v>-62370</v>
      </c>
      <c r="G6095" s="45">
        <v>-73330</v>
      </c>
      <c r="H6095" s="45">
        <v>-71840</v>
      </c>
      <c r="I6095" s="55">
        <f>pro[[#This Row],[Admin expenses 3]]+pro[[#This Row],[Admin expenses 2]]+pro[[#This Row],[Admin expenses 1]]+pro[[#This Row],[COGS]]</f>
        <v>-260281.17799999999</v>
      </c>
      <c r="J6095" s="55">
        <f>pro[[#This Row],[Revenue]]+pro[[#This Row],[AdminExp]]</f>
        <v>-200618.071</v>
      </c>
      <c r="K6095" s="83">
        <f>pro[[#This Row],[Profit]]/pro[[#This Row],[Revenue]]</f>
        <v>-3.362514644099913</v>
      </c>
      <c r="L6095" s="56">
        <f t="shared" si="95"/>
        <v>6</v>
      </c>
      <c r="M6095" s="82" t="str">
        <f>"Q"&amp;" "&amp;VLOOKUP(pro[[#This Row],[Period]],Mapping!A:B,2,0)</f>
        <v>Q 2</v>
      </c>
      <c r="N6095"/>
    </row>
    <row r="6096" spans="1:14" ht="11.25" customHeight="1" x14ac:dyDescent="0.2">
      <c r="A6096" s="42" t="s">
        <v>5</v>
      </c>
      <c r="B6096" s="44" t="s">
        <v>22</v>
      </c>
      <c r="C6096" s="44" t="s">
        <v>57</v>
      </c>
      <c r="D6096" s="43">
        <v>852683.39099999983</v>
      </c>
      <c r="E6096" s="43">
        <v>-1477806.1199999999</v>
      </c>
      <c r="F6096" s="45">
        <v>-68470</v>
      </c>
      <c r="G6096" s="45">
        <v>-67670</v>
      </c>
      <c r="H6096" s="45">
        <v>-77220</v>
      </c>
      <c r="I6096" s="55">
        <f>pro[[#This Row],[Admin expenses 3]]+pro[[#This Row],[Admin expenses 2]]+pro[[#This Row],[Admin expenses 1]]+pro[[#This Row],[COGS]]</f>
        <v>-1691166.1199999999</v>
      </c>
      <c r="J6096" s="55">
        <f>pro[[#This Row],[Revenue]]+pro[[#This Row],[AdminExp]]</f>
        <v>-838482.72900000005</v>
      </c>
      <c r="K6096" s="83">
        <f>pro[[#This Row],[Profit]]/pro[[#This Row],[Revenue]]</f>
        <v>-0.98334591461510035</v>
      </c>
      <c r="L6096" s="56">
        <f t="shared" si="95"/>
        <v>6</v>
      </c>
      <c r="M6096" s="82" t="str">
        <f>"Q"&amp;" "&amp;VLOOKUP(pro[[#This Row],[Period]],Mapping!A:B,2,0)</f>
        <v>Q 2</v>
      </c>
      <c r="N6096"/>
    </row>
    <row r="6097" spans="1:14" ht="11.25" customHeight="1" x14ac:dyDescent="0.2">
      <c r="A6097" s="42" t="s">
        <v>5</v>
      </c>
      <c r="B6097" s="44" t="s">
        <v>22</v>
      </c>
      <c r="C6097" s="44" t="s">
        <v>58</v>
      </c>
      <c r="D6097" s="43">
        <v>189408.60399999996</v>
      </c>
      <c r="E6097" s="43">
        <v>-9326.4639999999999</v>
      </c>
      <c r="F6097" s="45">
        <v>-74630</v>
      </c>
      <c r="G6097" s="45">
        <v>-43070</v>
      </c>
      <c r="H6097" s="45">
        <v>-38870</v>
      </c>
      <c r="I6097" s="55">
        <f>pro[[#This Row],[Admin expenses 3]]+pro[[#This Row],[Admin expenses 2]]+pro[[#This Row],[Admin expenses 1]]+pro[[#This Row],[COGS]]</f>
        <v>-165896.46400000001</v>
      </c>
      <c r="J6097" s="55">
        <f>pro[[#This Row],[Revenue]]+pro[[#This Row],[AdminExp]]</f>
        <v>23512.139999999956</v>
      </c>
      <c r="K6097" s="83">
        <f>pro[[#This Row],[Profit]]/pro[[#This Row],[Revenue]]</f>
        <v>0.12413448757586514</v>
      </c>
      <c r="L6097" s="56">
        <f t="shared" si="95"/>
        <v>6</v>
      </c>
      <c r="M6097" s="82" t="str">
        <f>"Q"&amp;" "&amp;VLOOKUP(pro[[#This Row],[Period]],Mapping!A:B,2,0)</f>
        <v>Q 2</v>
      </c>
      <c r="N6097"/>
    </row>
    <row r="6098" spans="1:14" ht="11.25" customHeight="1" x14ac:dyDescent="0.2">
      <c r="A6098" s="42" t="s">
        <v>5</v>
      </c>
      <c r="B6098" s="44" t="s">
        <v>22</v>
      </c>
      <c r="C6098" s="44" t="s">
        <v>59</v>
      </c>
      <c r="D6098" s="43">
        <v>498491.76999999996</v>
      </c>
      <c r="E6098" s="43">
        <v>-17029.263999999999</v>
      </c>
      <c r="F6098" s="45">
        <v>-94310</v>
      </c>
      <c r="G6098" s="45">
        <v>-61860</v>
      </c>
      <c r="H6098" s="45">
        <v>-16500</v>
      </c>
      <c r="I6098" s="55">
        <f>pro[[#This Row],[Admin expenses 3]]+pro[[#This Row],[Admin expenses 2]]+pro[[#This Row],[Admin expenses 1]]+pro[[#This Row],[COGS]]</f>
        <v>-189699.264</v>
      </c>
      <c r="J6098" s="55">
        <f>pro[[#This Row],[Revenue]]+pro[[#This Row],[AdminExp]]</f>
        <v>308792.50599999994</v>
      </c>
      <c r="K6098" s="83">
        <f>pro[[#This Row],[Profit]]/pro[[#This Row],[Revenue]]</f>
        <v>0.61945356891248171</v>
      </c>
      <c r="L6098" s="56">
        <f t="shared" si="95"/>
        <v>6</v>
      </c>
      <c r="M6098" s="82" t="str">
        <f>"Q"&amp;" "&amp;VLOOKUP(pro[[#This Row],[Period]],Mapping!A:B,2,0)</f>
        <v>Q 2</v>
      </c>
      <c r="N6098"/>
    </row>
    <row r="6099" spans="1:14" ht="11.25" customHeight="1" x14ac:dyDescent="0.2">
      <c r="A6099" s="42" t="s">
        <v>5</v>
      </c>
      <c r="B6099" s="44" t="s">
        <v>22</v>
      </c>
      <c r="C6099" s="44" t="s">
        <v>57</v>
      </c>
      <c r="D6099" s="43">
        <v>1175906.1649999998</v>
      </c>
      <c r="E6099" s="43">
        <v>-96611.262999999992</v>
      </c>
      <c r="F6099" s="45">
        <v>-79090</v>
      </c>
      <c r="G6099" s="45">
        <v>-99510</v>
      </c>
      <c r="H6099" s="45">
        <v>-62610</v>
      </c>
      <c r="I6099" s="55">
        <f>pro[[#This Row],[Admin expenses 3]]+pro[[#This Row],[Admin expenses 2]]+pro[[#This Row],[Admin expenses 1]]+pro[[#This Row],[COGS]]</f>
        <v>-337821.26299999998</v>
      </c>
      <c r="J6099" s="55">
        <f>pro[[#This Row],[Revenue]]+pro[[#This Row],[AdminExp]]</f>
        <v>838084.90199999977</v>
      </c>
      <c r="K6099" s="83">
        <f>pro[[#This Row],[Profit]]/pro[[#This Row],[Revenue]]</f>
        <v>0.71271409823759191</v>
      </c>
      <c r="L6099" s="56">
        <f t="shared" si="95"/>
        <v>6</v>
      </c>
      <c r="M6099" s="82" t="str">
        <f>"Q"&amp;" "&amp;VLOOKUP(pro[[#This Row],[Period]],Mapping!A:B,2,0)</f>
        <v>Q 2</v>
      </c>
      <c r="N6099"/>
    </row>
    <row r="6100" spans="1:14" ht="11.25" customHeight="1" x14ac:dyDescent="0.2">
      <c r="A6100" s="42" t="s">
        <v>5</v>
      </c>
      <c r="B6100" s="44" t="s">
        <v>22</v>
      </c>
      <c r="C6100" s="44" t="s">
        <v>58</v>
      </c>
      <c r="D6100" s="43">
        <v>127186.15699999999</v>
      </c>
      <c r="E6100" s="43">
        <v>-28601.705999999998</v>
      </c>
      <c r="F6100" s="45">
        <v>-44620</v>
      </c>
      <c r="G6100" s="45">
        <v>-22960</v>
      </c>
      <c r="H6100" s="45">
        <v>-59950</v>
      </c>
      <c r="I6100" s="55">
        <f>pro[[#This Row],[Admin expenses 3]]+pro[[#This Row],[Admin expenses 2]]+pro[[#This Row],[Admin expenses 1]]+pro[[#This Row],[COGS]]</f>
        <v>-156131.70600000001</v>
      </c>
      <c r="J6100" s="55">
        <f>pro[[#This Row],[Revenue]]+pro[[#This Row],[AdminExp]]</f>
        <v>-28945.549000000014</v>
      </c>
      <c r="K6100" s="83">
        <f>pro[[#This Row],[Profit]]/pro[[#This Row],[Revenue]]</f>
        <v>-0.22758411514863222</v>
      </c>
      <c r="L6100" s="56">
        <f t="shared" si="95"/>
        <v>6</v>
      </c>
      <c r="M6100" s="82" t="str">
        <f>"Q"&amp;" "&amp;VLOOKUP(pro[[#This Row],[Period]],Mapping!A:B,2,0)</f>
        <v>Q 2</v>
      </c>
      <c r="N6100"/>
    </row>
    <row r="6101" spans="1:14" ht="11.25" customHeight="1" x14ac:dyDescent="0.2">
      <c r="A6101" s="42" t="s">
        <v>5</v>
      </c>
      <c r="B6101" s="44" t="s">
        <v>22</v>
      </c>
      <c r="C6101" s="44" t="s">
        <v>59</v>
      </c>
      <c r="D6101" s="43">
        <v>369824.89600000001</v>
      </c>
      <c r="E6101" s="43">
        <v>-27932.540999999997</v>
      </c>
      <c r="F6101" s="45">
        <v>-19340</v>
      </c>
      <c r="G6101" s="45">
        <v>-74820</v>
      </c>
      <c r="H6101" s="45">
        <v>-26820</v>
      </c>
      <c r="I6101" s="55">
        <f>pro[[#This Row],[Admin expenses 3]]+pro[[#This Row],[Admin expenses 2]]+pro[[#This Row],[Admin expenses 1]]+pro[[#This Row],[COGS]]</f>
        <v>-148912.541</v>
      </c>
      <c r="J6101" s="55">
        <f>pro[[#This Row],[Revenue]]+pro[[#This Row],[AdminExp]]</f>
        <v>220912.35500000001</v>
      </c>
      <c r="K6101" s="83">
        <f>pro[[#This Row],[Profit]]/pro[[#This Row],[Revenue]]</f>
        <v>0.5973431139692662</v>
      </c>
      <c r="L6101" s="56">
        <f t="shared" si="95"/>
        <v>6</v>
      </c>
      <c r="M6101" s="82" t="str">
        <f>"Q"&amp;" "&amp;VLOOKUP(pro[[#This Row],[Period]],Mapping!A:B,2,0)</f>
        <v>Q 2</v>
      </c>
      <c r="N6101"/>
    </row>
    <row r="6102" spans="1:14" ht="11.25" customHeight="1" x14ac:dyDescent="0.2">
      <c r="A6102" s="42" t="s">
        <v>5</v>
      </c>
      <c r="B6102" s="44" t="s">
        <v>22</v>
      </c>
      <c r="C6102" s="44" t="s">
        <v>57</v>
      </c>
      <c r="D6102" s="43">
        <v>6888046.585</v>
      </c>
      <c r="E6102" s="43">
        <v>-559189.36499999987</v>
      </c>
      <c r="F6102" s="45">
        <v>-104160</v>
      </c>
      <c r="G6102" s="45">
        <v>-23130</v>
      </c>
      <c r="H6102" s="45">
        <v>-80640</v>
      </c>
      <c r="I6102" s="55">
        <f>pro[[#This Row],[Admin expenses 3]]+pro[[#This Row],[Admin expenses 2]]+pro[[#This Row],[Admin expenses 1]]+pro[[#This Row],[COGS]]</f>
        <v>-767119.36499999987</v>
      </c>
      <c r="J6102" s="55">
        <f>pro[[#This Row],[Revenue]]+pro[[#This Row],[AdminExp]]</f>
        <v>6120927.2199999997</v>
      </c>
      <c r="K6102" s="83">
        <f>pro[[#This Row],[Profit]]/pro[[#This Row],[Revenue]]</f>
        <v>0.88863034598654644</v>
      </c>
      <c r="L6102" s="56">
        <f t="shared" si="95"/>
        <v>6</v>
      </c>
      <c r="M6102" s="82" t="str">
        <f>"Q"&amp;" "&amp;VLOOKUP(pro[[#This Row],[Period]],Mapping!A:B,2,0)</f>
        <v>Q 2</v>
      </c>
      <c r="N6102"/>
    </row>
    <row r="6103" spans="1:14" ht="11.25" customHeight="1" x14ac:dyDescent="0.2">
      <c r="A6103" s="42" t="s">
        <v>5</v>
      </c>
      <c r="B6103" s="44" t="s">
        <v>22</v>
      </c>
      <c r="C6103" s="44" t="s">
        <v>58</v>
      </c>
      <c r="D6103" s="43">
        <v>598744.29999999993</v>
      </c>
      <c r="E6103" s="43">
        <v>-214688.78899999999</v>
      </c>
      <c r="F6103" s="45">
        <v>-64350</v>
      </c>
      <c r="G6103" s="45">
        <v>-81910</v>
      </c>
      <c r="H6103" s="45">
        <v>-85510</v>
      </c>
      <c r="I6103" s="55">
        <f>pro[[#This Row],[Admin expenses 3]]+pro[[#This Row],[Admin expenses 2]]+pro[[#This Row],[Admin expenses 1]]+pro[[#This Row],[COGS]]</f>
        <v>-446458.78899999999</v>
      </c>
      <c r="J6103" s="55">
        <f>pro[[#This Row],[Revenue]]+pro[[#This Row],[AdminExp]]</f>
        <v>152285.51099999994</v>
      </c>
      <c r="K6103" s="83">
        <f>pro[[#This Row],[Profit]]/pro[[#This Row],[Revenue]]</f>
        <v>0.25434147932598267</v>
      </c>
      <c r="L6103" s="56">
        <f t="shared" si="95"/>
        <v>6</v>
      </c>
      <c r="M6103" s="82" t="str">
        <f>"Q"&amp;" "&amp;VLOOKUP(pro[[#This Row],[Period]],Mapping!A:B,2,0)</f>
        <v>Q 2</v>
      </c>
      <c r="N6103"/>
    </row>
    <row r="6104" spans="1:14" ht="11.25" customHeight="1" x14ac:dyDescent="0.2">
      <c r="A6104" s="42" t="s">
        <v>5</v>
      </c>
      <c r="B6104" s="44" t="s">
        <v>22</v>
      </c>
      <c r="C6104" s="44" t="s">
        <v>59</v>
      </c>
      <c r="D6104" s="43">
        <v>54940.437999999995</v>
      </c>
      <c r="E6104" s="43">
        <v>-20841.057999999997</v>
      </c>
      <c r="F6104" s="45">
        <v>-31470</v>
      </c>
      <c r="G6104" s="45">
        <v>-77390</v>
      </c>
      <c r="H6104" s="45">
        <v>-56630</v>
      </c>
      <c r="I6104" s="55">
        <f>pro[[#This Row],[Admin expenses 3]]+pro[[#This Row],[Admin expenses 2]]+pro[[#This Row],[Admin expenses 1]]+pro[[#This Row],[COGS]]</f>
        <v>-186331.05799999999</v>
      </c>
      <c r="J6104" s="55">
        <f>pro[[#This Row],[Revenue]]+pro[[#This Row],[AdminExp]]</f>
        <v>-131390.62</v>
      </c>
      <c r="K6104" s="83">
        <f>pro[[#This Row],[Profit]]/pro[[#This Row],[Revenue]]</f>
        <v>-2.3915102387789484</v>
      </c>
      <c r="L6104" s="56">
        <f t="shared" si="95"/>
        <v>6</v>
      </c>
      <c r="M6104" s="82" t="str">
        <f>"Q"&amp;" "&amp;VLOOKUP(pro[[#This Row],[Period]],Mapping!A:B,2,0)</f>
        <v>Q 2</v>
      </c>
      <c r="N6104"/>
    </row>
    <row r="6105" spans="1:14" ht="11.25" customHeight="1" x14ac:dyDescent="0.2">
      <c r="A6105" s="42" t="s">
        <v>5</v>
      </c>
      <c r="B6105" s="44" t="s">
        <v>22</v>
      </c>
      <c r="C6105" s="44" t="s">
        <v>57</v>
      </c>
      <c r="D6105" s="43">
        <v>246311.21899999998</v>
      </c>
      <c r="E6105" s="43">
        <v>-19578.678</v>
      </c>
      <c r="F6105" s="45">
        <v>-53820</v>
      </c>
      <c r="G6105" s="45">
        <v>-13440</v>
      </c>
      <c r="H6105" s="45">
        <v>-65830</v>
      </c>
      <c r="I6105" s="55">
        <f>pro[[#This Row],[Admin expenses 3]]+pro[[#This Row],[Admin expenses 2]]+pro[[#This Row],[Admin expenses 1]]+pro[[#This Row],[COGS]]</f>
        <v>-152668.67800000001</v>
      </c>
      <c r="J6105" s="55">
        <f>pro[[#This Row],[Revenue]]+pro[[#This Row],[AdminExp]]</f>
        <v>93642.540999999968</v>
      </c>
      <c r="K6105" s="83">
        <f>pro[[#This Row],[Profit]]/pro[[#This Row],[Revenue]]</f>
        <v>0.38017976355352279</v>
      </c>
      <c r="L6105" s="56">
        <f t="shared" si="95"/>
        <v>6</v>
      </c>
      <c r="M6105" s="82" t="str">
        <f>"Q"&amp;" "&amp;VLOOKUP(pro[[#This Row],[Period]],Mapping!A:B,2,0)</f>
        <v>Q 2</v>
      </c>
      <c r="N6105"/>
    </row>
    <row r="6106" spans="1:14" ht="11.25" customHeight="1" x14ac:dyDescent="0.2">
      <c r="A6106" s="42" t="s">
        <v>5</v>
      </c>
      <c r="B6106" s="44" t="s">
        <v>22</v>
      </c>
      <c r="C6106" s="44" t="s">
        <v>57</v>
      </c>
      <c r="D6106" s="43">
        <v>686513.54799999995</v>
      </c>
      <c r="E6106" s="43">
        <v>-48619.927999999993</v>
      </c>
      <c r="F6106" s="45">
        <v>-55940</v>
      </c>
      <c r="G6106" s="45">
        <v>-15030</v>
      </c>
      <c r="H6106" s="45">
        <v>-97350</v>
      </c>
      <c r="I6106" s="55">
        <f>pro[[#This Row],[Admin expenses 3]]+pro[[#This Row],[Admin expenses 2]]+pro[[#This Row],[Admin expenses 1]]+pro[[#This Row],[COGS]]</f>
        <v>-216939.92799999999</v>
      </c>
      <c r="J6106" s="55">
        <f>pro[[#This Row],[Revenue]]+pro[[#This Row],[AdminExp]]</f>
        <v>469573.62</v>
      </c>
      <c r="K6106" s="83">
        <f>pro[[#This Row],[Profit]]/pro[[#This Row],[Revenue]]</f>
        <v>0.6839976011660589</v>
      </c>
      <c r="L6106" s="56">
        <f t="shared" si="95"/>
        <v>6</v>
      </c>
      <c r="M6106" s="82" t="str">
        <f>"Q"&amp;" "&amp;VLOOKUP(pro[[#This Row],[Period]],Mapping!A:B,2,0)</f>
        <v>Q 2</v>
      </c>
      <c r="N6106"/>
    </row>
    <row r="6107" spans="1:14" ht="11.25" customHeight="1" x14ac:dyDescent="0.2">
      <c r="A6107" s="42" t="s">
        <v>5</v>
      </c>
      <c r="B6107" s="44" t="s">
        <v>22</v>
      </c>
      <c r="C6107" s="44" t="s">
        <v>57</v>
      </c>
      <c r="D6107" s="43">
        <v>90150.997999999992</v>
      </c>
      <c r="E6107" s="43">
        <v>-24110.128000000001</v>
      </c>
      <c r="F6107" s="45">
        <v>-61380</v>
      </c>
      <c r="G6107" s="45">
        <v>-57890</v>
      </c>
      <c r="H6107" s="45">
        <v>-40560</v>
      </c>
      <c r="I6107" s="55">
        <f>pro[[#This Row],[Admin expenses 3]]+pro[[#This Row],[Admin expenses 2]]+pro[[#This Row],[Admin expenses 1]]+pro[[#This Row],[COGS]]</f>
        <v>-183940.128</v>
      </c>
      <c r="J6107" s="55">
        <f>pro[[#This Row],[Revenue]]+pro[[#This Row],[AdminExp]]</f>
        <v>-93789.13</v>
      </c>
      <c r="K6107" s="83">
        <f>pro[[#This Row],[Profit]]/pro[[#This Row],[Revenue]]</f>
        <v>-1.040355981416867</v>
      </c>
      <c r="L6107" s="56">
        <f t="shared" si="95"/>
        <v>6</v>
      </c>
      <c r="M6107" s="82" t="str">
        <f>"Q"&amp;" "&amp;VLOOKUP(pro[[#This Row],[Period]],Mapping!A:B,2,0)</f>
        <v>Q 2</v>
      </c>
      <c r="N6107"/>
    </row>
    <row r="6108" spans="1:14" ht="11.25" customHeight="1" x14ac:dyDescent="0.2">
      <c r="A6108" s="42" t="s">
        <v>5</v>
      </c>
      <c r="B6108" s="44" t="s">
        <v>22</v>
      </c>
      <c r="C6108" s="44" t="s">
        <v>57</v>
      </c>
      <c r="D6108" s="43">
        <v>593120.59100000001</v>
      </c>
      <c r="E6108" s="43">
        <v>-480195.96099999995</v>
      </c>
      <c r="F6108" s="45">
        <v>-57570</v>
      </c>
      <c r="G6108" s="45">
        <v>-61620</v>
      </c>
      <c r="H6108" s="45">
        <v>-26060</v>
      </c>
      <c r="I6108" s="55">
        <f>pro[[#This Row],[Admin expenses 3]]+pro[[#This Row],[Admin expenses 2]]+pro[[#This Row],[Admin expenses 1]]+pro[[#This Row],[COGS]]</f>
        <v>-625445.96099999989</v>
      </c>
      <c r="J6108" s="55">
        <f>pro[[#This Row],[Revenue]]+pro[[#This Row],[AdminExp]]</f>
        <v>-32325.369999999879</v>
      </c>
      <c r="K6108" s="83">
        <f>pro[[#This Row],[Profit]]/pro[[#This Row],[Revenue]]</f>
        <v>-5.4500502074121854E-2</v>
      </c>
      <c r="L6108" s="56">
        <f t="shared" si="95"/>
        <v>6</v>
      </c>
      <c r="M6108" s="82" t="str">
        <f>"Q"&amp;" "&amp;VLOOKUP(pro[[#This Row],[Period]],Mapping!A:B,2,0)</f>
        <v>Q 2</v>
      </c>
      <c r="N6108"/>
    </row>
    <row r="6109" spans="1:14" ht="11.25" customHeight="1" x14ac:dyDescent="0.2">
      <c r="A6109" s="42" t="s">
        <v>5</v>
      </c>
      <c r="B6109" s="44" t="s">
        <v>22</v>
      </c>
      <c r="C6109" s="44" t="s">
        <v>57</v>
      </c>
      <c r="D6109" s="43">
        <v>407583.91099999996</v>
      </c>
      <c r="E6109" s="43">
        <v>-317448.45999999996</v>
      </c>
      <c r="F6109" s="45">
        <v>-80690</v>
      </c>
      <c r="G6109" s="45">
        <v>-31560</v>
      </c>
      <c r="H6109" s="45">
        <v>-28660</v>
      </c>
      <c r="I6109" s="55">
        <f>pro[[#This Row],[Admin expenses 3]]+pro[[#This Row],[Admin expenses 2]]+pro[[#This Row],[Admin expenses 1]]+pro[[#This Row],[COGS]]</f>
        <v>-458358.45999999996</v>
      </c>
      <c r="J6109" s="55">
        <f>pro[[#This Row],[Revenue]]+pro[[#This Row],[AdminExp]]</f>
        <v>-50774.548999999999</v>
      </c>
      <c r="K6109" s="83">
        <f>pro[[#This Row],[Profit]]/pro[[#This Row],[Revenue]]</f>
        <v>-0.12457446829887259</v>
      </c>
      <c r="L6109" s="56">
        <f t="shared" si="95"/>
        <v>6</v>
      </c>
      <c r="M6109" s="82" t="str">
        <f>"Q"&amp;" "&amp;VLOOKUP(pro[[#This Row],[Period]],Mapping!A:B,2,0)</f>
        <v>Q 2</v>
      </c>
      <c r="N6109"/>
    </row>
    <row r="6110" spans="1:14" ht="11.25" customHeight="1" x14ac:dyDescent="0.2">
      <c r="A6110" s="42" t="s">
        <v>5</v>
      </c>
      <c r="B6110" s="44" t="s">
        <v>22</v>
      </c>
      <c r="C6110" s="44" t="s">
        <v>57</v>
      </c>
      <c r="D6110" s="43">
        <v>101304.17499999999</v>
      </c>
      <c r="E6110" s="43">
        <v>-60734.918999999994</v>
      </c>
      <c r="F6110" s="45">
        <v>-97910</v>
      </c>
      <c r="G6110" s="45">
        <v>-71970</v>
      </c>
      <c r="H6110" s="45">
        <v>-14120</v>
      </c>
      <c r="I6110" s="55">
        <f>pro[[#This Row],[Admin expenses 3]]+pro[[#This Row],[Admin expenses 2]]+pro[[#This Row],[Admin expenses 1]]+pro[[#This Row],[COGS]]</f>
        <v>-244734.91899999999</v>
      </c>
      <c r="J6110" s="55">
        <f>pro[[#This Row],[Revenue]]+pro[[#This Row],[AdminExp]]</f>
        <v>-143430.74400000001</v>
      </c>
      <c r="K6110" s="83">
        <f>pro[[#This Row],[Profit]]/pro[[#This Row],[Revenue]]</f>
        <v>-1.4158423776710094</v>
      </c>
      <c r="L6110" s="56">
        <f t="shared" si="95"/>
        <v>6</v>
      </c>
      <c r="M6110" s="82" t="str">
        <f>"Q"&amp;" "&amp;VLOOKUP(pro[[#This Row],[Period]],Mapping!A:B,2,0)</f>
        <v>Q 2</v>
      </c>
      <c r="N6110"/>
    </row>
    <row r="6111" spans="1:14" ht="11.25" customHeight="1" x14ac:dyDescent="0.2">
      <c r="A6111" s="42" t="s">
        <v>5</v>
      </c>
      <c r="B6111" s="44" t="s">
        <v>22</v>
      </c>
      <c r="C6111" s="44" t="s">
        <v>57</v>
      </c>
      <c r="D6111" s="43">
        <v>330168.391</v>
      </c>
      <c r="E6111" s="43">
        <v>-351230.79599999997</v>
      </c>
      <c r="F6111" s="45">
        <v>-63980</v>
      </c>
      <c r="G6111" s="45">
        <v>-27270</v>
      </c>
      <c r="H6111" s="45">
        <v>-75020</v>
      </c>
      <c r="I6111" s="55">
        <f>pro[[#This Row],[Admin expenses 3]]+pro[[#This Row],[Admin expenses 2]]+pro[[#This Row],[Admin expenses 1]]+pro[[#This Row],[COGS]]</f>
        <v>-517500.79599999997</v>
      </c>
      <c r="J6111" s="55">
        <f>pro[[#This Row],[Revenue]]+pro[[#This Row],[AdminExp]]</f>
        <v>-187332.40499999997</v>
      </c>
      <c r="K6111" s="83">
        <f>pro[[#This Row],[Profit]]/pro[[#This Row],[Revenue]]</f>
        <v>-0.56738443202456645</v>
      </c>
      <c r="L6111" s="56">
        <f t="shared" si="95"/>
        <v>6</v>
      </c>
      <c r="M6111" s="82" t="str">
        <f>"Q"&amp;" "&amp;VLOOKUP(pro[[#This Row],[Period]],Mapping!A:B,2,0)</f>
        <v>Q 2</v>
      </c>
      <c r="N6111"/>
    </row>
    <row r="6112" spans="1:14" ht="11.25" customHeight="1" x14ac:dyDescent="0.2">
      <c r="A6112" s="42" t="s">
        <v>5</v>
      </c>
      <c r="B6112" s="44" t="s">
        <v>22</v>
      </c>
      <c r="C6112" s="44" t="s">
        <v>57</v>
      </c>
      <c r="D6112" s="43">
        <v>152591.42499999999</v>
      </c>
      <c r="E6112" s="43">
        <v>-441588.51099999994</v>
      </c>
      <c r="F6112" s="45">
        <v>-39760</v>
      </c>
      <c r="G6112" s="45">
        <v>-42130</v>
      </c>
      <c r="H6112" s="45">
        <v>-107090</v>
      </c>
      <c r="I6112" s="55">
        <f>pro[[#This Row],[Admin expenses 3]]+pro[[#This Row],[Admin expenses 2]]+pro[[#This Row],[Admin expenses 1]]+pro[[#This Row],[COGS]]</f>
        <v>-630568.51099999994</v>
      </c>
      <c r="J6112" s="55">
        <f>pro[[#This Row],[Revenue]]+pro[[#This Row],[AdminExp]]</f>
        <v>-477977.08599999995</v>
      </c>
      <c r="K6112" s="83">
        <f>pro[[#This Row],[Profit]]/pro[[#This Row],[Revenue]]</f>
        <v>-3.1323980754488661</v>
      </c>
      <c r="L6112" s="56">
        <f t="shared" si="95"/>
        <v>6</v>
      </c>
      <c r="M6112" s="82" t="str">
        <f>"Q"&amp;" "&amp;VLOOKUP(pro[[#This Row],[Period]],Mapping!A:B,2,0)</f>
        <v>Q 2</v>
      </c>
      <c r="N6112"/>
    </row>
    <row r="6113" spans="1:14" ht="11.25" customHeight="1" x14ac:dyDescent="0.2">
      <c r="A6113" s="42" t="s">
        <v>5</v>
      </c>
      <c r="B6113" s="44" t="s">
        <v>22</v>
      </c>
      <c r="C6113" s="44" t="s">
        <v>57</v>
      </c>
      <c r="D6113" s="43">
        <v>187572.497</v>
      </c>
      <c r="E6113" s="43">
        <v>-222917.40099999998</v>
      </c>
      <c r="F6113" s="45">
        <v>-79380</v>
      </c>
      <c r="G6113" s="45">
        <v>-104600</v>
      </c>
      <c r="H6113" s="45">
        <v>-14150</v>
      </c>
      <c r="I6113" s="55">
        <f>pro[[#This Row],[Admin expenses 3]]+pro[[#This Row],[Admin expenses 2]]+pro[[#This Row],[Admin expenses 1]]+pro[[#This Row],[COGS]]</f>
        <v>-421047.40099999995</v>
      </c>
      <c r="J6113" s="55">
        <f>pro[[#This Row],[Revenue]]+pro[[#This Row],[AdminExp]]</f>
        <v>-233474.90399999995</v>
      </c>
      <c r="K6113" s="83">
        <f>pro[[#This Row],[Profit]]/pro[[#This Row],[Revenue]]</f>
        <v>-1.2447182168716342</v>
      </c>
      <c r="L6113" s="56">
        <f t="shared" si="95"/>
        <v>6</v>
      </c>
      <c r="M6113" s="82" t="str">
        <f>"Q"&amp;" "&amp;VLOOKUP(pro[[#This Row],[Period]],Mapping!A:B,2,0)</f>
        <v>Q 2</v>
      </c>
      <c r="N6113"/>
    </row>
    <row r="6114" spans="1:14" ht="11.25" customHeight="1" x14ac:dyDescent="0.2">
      <c r="A6114" s="42" t="s">
        <v>5</v>
      </c>
      <c r="B6114" s="44" t="s">
        <v>22</v>
      </c>
      <c r="C6114" s="44" t="s">
        <v>57</v>
      </c>
      <c r="D6114" s="43">
        <v>690515.94499999995</v>
      </c>
      <c r="E6114" s="43">
        <v>-1295132.6779999998</v>
      </c>
      <c r="F6114" s="45">
        <v>-48920</v>
      </c>
      <c r="G6114" s="45">
        <v>-66940</v>
      </c>
      <c r="H6114" s="45">
        <v>-65290</v>
      </c>
      <c r="I6114" s="55">
        <f>pro[[#This Row],[Admin expenses 3]]+pro[[#This Row],[Admin expenses 2]]+pro[[#This Row],[Admin expenses 1]]+pro[[#This Row],[COGS]]</f>
        <v>-1476282.6779999998</v>
      </c>
      <c r="J6114" s="55">
        <f>pro[[#This Row],[Revenue]]+pro[[#This Row],[AdminExp]]</f>
        <v>-785766.73299999989</v>
      </c>
      <c r="K6114" s="83">
        <f>pro[[#This Row],[Profit]]/pro[[#This Row],[Revenue]]</f>
        <v>-1.137941475051673</v>
      </c>
      <c r="L6114" s="56">
        <f t="shared" si="95"/>
        <v>6</v>
      </c>
      <c r="M6114" s="82" t="str">
        <f>"Q"&amp;" "&amp;VLOOKUP(pro[[#This Row],[Period]],Mapping!A:B,2,0)</f>
        <v>Q 2</v>
      </c>
      <c r="N6114"/>
    </row>
    <row r="6115" spans="1:14" ht="11.25" customHeight="1" x14ac:dyDescent="0.2">
      <c r="A6115" s="42" t="s">
        <v>5</v>
      </c>
      <c r="B6115" s="44" t="s">
        <v>22</v>
      </c>
      <c r="C6115" s="44" t="s">
        <v>57</v>
      </c>
      <c r="D6115" s="43">
        <v>153877.976</v>
      </c>
      <c r="E6115" s="43">
        <v>-109966.56299999999</v>
      </c>
      <c r="F6115" s="45">
        <v>-54380</v>
      </c>
      <c r="G6115" s="45">
        <v>-16220</v>
      </c>
      <c r="H6115" s="45">
        <v>-96660</v>
      </c>
      <c r="I6115" s="55">
        <f>pro[[#This Row],[Admin expenses 3]]+pro[[#This Row],[Admin expenses 2]]+pro[[#This Row],[Admin expenses 1]]+pro[[#This Row],[COGS]]</f>
        <v>-277226.56299999997</v>
      </c>
      <c r="J6115" s="55">
        <f>pro[[#This Row],[Revenue]]+pro[[#This Row],[AdminExp]]</f>
        <v>-123348.58699999997</v>
      </c>
      <c r="K6115" s="83">
        <f>pro[[#This Row],[Profit]]/pro[[#This Row],[Revenue]]</f>
        <v>-0.80160000934766629</v>
      </c>
      <c r="L6115" s="56">
        <f t="shared" si="95"/>
        <v>6</v>
      </c>
      <c r="M6115" s="82" t="str">
        <f>"Q"&amp;" "&amp;VLOOKUP(pro[[#This Row],[Period]],Mapping!A:B,2,0)</f>
        <v>Q 2</v>
      </c>
      <c r="N6115"/>
    </row>
    <row r="6116" spans="1:14" ht="11.25" customHeight="1" x14ac:dyDescent="0.2">
      <c r="A6116" s="42" t="s">
        <v>5</v>
      </c>
      <c r="B6116" s="44" t="s">
        <v>22</v>
      </c>
      <c r="C6116" s="44" t="s">
        <v>57</v>
      </c>
      <c r="D6116" s="43">
        <v>790.84599999999989</v>
      </c>
      <c r="E6116" s="43">
        <v>-1490.2089999999998</v>
      </c>
      <c r="F6116" s="45">
        <v>-32330</v>
      </c>
      <c r="G6116" s="45">
        <v>-26750</v>
      </c>
      <c r="H6116" s="45">
        <v>-47390</v>
      </c>
      <c r="I6116" s="55">
        <f>pro[[#This Row],[Admin expenses 3]]+pro[[#This Row],[Admin expenses 2]]+pro[[#This Row],[Admin expenses 1]]+pro[[#This Row],[COGS]]</f>
        <v>-107960.209</v>
      </c>
      <c r="J6116" s="55">
        <f>pro[[#This Row],[Revenue]]+pro[[#This Row],[AdminExp]]</f>
        <v>-107169.363</v>
      </c>
      <c r="K6116" s="83">
        <f>pro[[#This Row],[Profit]]/pro[[#This Row],[Revenue]]</f>
        <v>-135.51230328028467</v>
      </c>
      <c r="L6116" s="56">
        <f t="shared" si="95"/>
        <v>6</v>
      </c>
      <c r="M6116" s="82" t="str">
        <f>"Q"&amp;" "&amp;VLOOKUP(pro[[#This Row],[Period]],Mapping!A:B,2,0)</f>
        <v>Q 2</v>
      </c>
      <c r="N6116"/>
    </row>
    <row r="6117" spans="1:14" ht="11.25" customHeight="1" x14ac:dyDescent="0.2">
      <c r="A6117" s="42" t="s">
        <v>5</v>
      </c>
      <c r="B6117" s="44" t="s">
        <v>22</v>
      </c>
      <c r="C6117" s="44" t="s">
        <v>57</v>
      </c>
      <c r="D6117" s="43">
        <v>40518.589999999997</v>
      </c>
      <c r="E6117" s="43">
        <v>-27285.026999999998</v>
      </c>
      <c r="F6117" s="45">
        <v>-84300</v>
      </c>
      <c r="G6117" s="45">
        <v>-84840</v>
      </c>
      <c r="H6117" s="45">
        <v>-77510</v>
      </c>
      <c r="I6117" s="55">
        <f>pro[[#This Row],[Admin expenses 3]]+pro[[#This Row],[Admin expenses 2]]+pro[[#This Row],[Admin expenses 1]]+pro[[#This Row],[COGS]]</f>
        <v>-273935.027</v>
      </c>
      <c r="J6117" s="55">
        <f>pro[[#This Row],[Revenue]]+pro[[#This Row],[AdminExp]]</f>
        <v>-233416.43700000001</v>
      </c>
      <c r="K6117" s="83">
        <f>pro[[#This Row],[Profit]]/pro[[#This Row],[Revenue]]</f>
        <v>-5.7607245711166168</v>
      </c>
      <c r="L6117" s="56">
        <f t="shared" si="95"/>
        <v>6</v>
      </c>
      <c r="M6117" s="82" t="str">
        <f>"Q"&amp;" "&amp;VLOOKUP(pro[[#This Row],[Period]],Mapping!A:B,2,0)</f>
        <v>Q 2</v>
      </c>
      <c r="N6117"/>
    </row>
    <row r="6118" spans="1:14" ht="11.25" customHeight="1" x14ac:dyDescent="0.2">
      <c r="A6118" s="42" t="s">
        <v>5</v>
      </c>
      <c r="B6118" s="44" t="s">
        <v>22</v>
      </c>
      <c r="C6118" s="44" t="s">
        <v>57</v>
      </c>
      <c r="D6118" s="43">
        <v>73306.849000000002</v>
      </c>
      <c r="E6118" s="43">
        <v>-39584.286</v>
      </c>
      <c r="F6118" s="45">
        <v>-51910</v>
      </c>
      <c r="G6118" s="45">
        <v>-71040</v>
      </c>
      <c r="H6118" s="45">
        <v>-101920</v>
      </c>
      <c r="I6118" s="55">
        <f>pro[[#This Row],[Admin expenses 3]]+pro[[#This Row],[Admin expenses 2]]+pro[[#This Row],[Admin expenses 1]]+pro[[#This Row],[COGS]]</f>
        <v>-264454.28600000002</v>
      </c>
      <c r="J6118" s="55">
        <f>pro[[#This Row],[Revenue]]+pro[[#This Row],[AdminExp]]</f>
        <v>-191147.43700000003</v>
      </c>
      <c r="K6118" s="83">
        <f>pro[[#This Row],[Profit]]/pro[[#This Row],[Revenue]]</f>
        <v>-2.6074976568696879</v>
      </c>
      <c r="L6118" s="56">
        <f t="shared" si="95"/>
        <v>6</v>
      </c>
      <c r="M6118" s="82" t="str">
        <f>"Q"&amp;" "&amp;VLOOKUP(pro[[#This Row],[Period]],Mapping!A:B,2,0)</f>
        <v>Q 2</v>
      </c>
      <c r="N6118"/>
    </row>
    <row r="6119" spans="1:14" ht="11.25" customHeight="1" x14ac:dyDescent="0.2">
      <c r="A6119" s="42" t="s">
        <v>5</v>
      </c>
      <c r="B6119" s="44" t="s">
        <v>22</v>
      </c>
      <c r="C6119" s="44" t="s">
        <v>57</v>
      </c>
      <c r="D6119" s="43">
        <v>96033.174999999988</v>
      </c>
      <c r="E6119" s="43">
        <v>-48365.337999999996</v>
      </c>
      <c r="F6119" s="45">
        <v>-39820</v>
      </c>
      <c r="G6119" s="45">
        <v>-88900</v>
      </c>
      <c r="H6119" s="45">
        <v>-83610</v>
      </c>
      <c r="I6119" s="55">
        <f>pro[[#This Row],[Admin expenses 3]]+pro[[#This Row],[Admin expenses 2]]+pro[[#This Row],[Admin expenses 1]]+pro[[#This Row],[COGS]]</f>
        <v>-260695.33799999999</v>
      </c>
      <c r="J6119" s="55">
        <f>pro[[#This Row],[Revenue]]+pro[[#This Row],[AdminExp]]</f>
        <v>-164662.163</v>
      </c>
      <c r="K6119" s="83">
        <f>pro[[#This Row],[Profit]]/pro[[#This Row],[Revenue]]</f>
        <v>-1.7146383320139111</v>
      </c>
      <c r="L6119" s="56">
        <f t="shared" si="95"/>
        <v>6</v>
      </c>
      <c r="M6119" s="82" t="str">
        <f>"Q"&amp;" "&amp;VLOOKUP(pro[[#This Row],[Period]],Mapping!A:B,2,0)</f>
        <v>Q 2</v>
      </c>
      <c r="N6119"/>
    </row>
    <row r="6120" spans="1:14" ht="11.25" customHeight="1" x14ac:dyDescent="0.2">
      <c r="A6120" s="42" t="s">
        <v>5</v>
      </c>
      <c r="B6120" s="44" t="s">
        <v>22</v>
      </c>
      <c r="C6120" s="44" t="s">
        <v>57</v>
      </c>
      <c r="D6120" s="43">
        <v>202914.63499999998</v>
      </c>
      <c r="E6120" s="43">
        <v>-130994.29</v>
      </c>
      <c r="F6120" s="45">
        <v>-35540</v>
      </c>
      <c r="G6120" s="45">
        <v>-25490</v>
      </c>
      <c r="H6120" s="45">
        <v>-82280</v>
      </c>
      <c r="I6120" s="55">
        <f>pro[[#This Row],[Admin expenses 3]]+pro[[#This Row],[Admin expenses 2]]+pro[[#This Row],[Admin expenses 1]]+pro[[#This Row],[COGS]]</f>
        <v>-274304.28999999998</v>
      </c>
      <c r="J6120" s="55">
        <f>pro[[#This Row],[Revenue]]+pro[[#This Row],[AdminExp]]</f>
        <v>-71389.654999999999</v>
      </c>
      <c r="K6120" s="83">
        <f>pro[[#This Row],[Profit]]/pro[[#This Row],[Revenue]]</f>
        <v>-0.3518211241885042</v>
      </c>
      <c r="L6120" s="56">
        <f t="shared" si="95"/>
        <v>6</v>
      </c>
      <c r="M6120" s="82" t="str">
        <f>"Q"&amp;" "&amp;VLOOKUP(pro[[#This Row],[Period]],Mapping!A:B,2,0)</f>
        <v>Q 2</v>
      </c>
      <c r="N6120"/>
    </row>
    <row r="6121" spans="1:14" ht="11.25" customHeight="1" x14ac:dyDescent="0.2">
      <c r="A6121" s="42" t="s">
        <v>5</v>
      </c>
      <c r="B6121" s="44" t="s">
        <v>22</v>
      </c>
      <c r="C6121" s="44" t="s">
        <v>57</v>
      </c>
      <c r="D6121" s="43">
        <v>166658.261</v>
      </c>
      <c r="E6121" s="43">
        <v>-106513.54000000001</v>
      </c>
      <c r="F6121" s="45">
        <v>-33670</v>
      </c>
      <c r="G6121" s="45">
        <v>-59880</v>
      </c>
      <c r="H6121" s="45">
        <v>-15010</v>
      </c>
      <c r="I6121" s="55">
        <f>pro[[#This Row],[Admin expenses 3]]+pro[[#This Row],[Admin expenses 2]]+pro[[#This Row],[Admin expenses 1]]+pro[[#This Row],[COGS]]</f>
        <v>-215073.54</v>
      </c>
      <c r="J6121" s="55">
        <f>pro[[#This Row],[Revenue]]+pro[[#This Row],[AdminExp]]</f>
        <v>-48415.27900000001</v>
      </c>
      <c r="K6121" s="83">
        <f>pro[[#This Row],[Profit]]/pro[[#This Row],[Revenue]]</f>
        <v>-0.29050632539601506</v>
      </c>
      <c r="L6121" s="56">
        <f t="shared" si="95"/>
        <v>6</v>
      </c>
      <c r="M6121" s="82" t="str">
        <f>"Q"&amp;" "&amp;VLOOKUP(pro[[#This Row],[Period]],Mapping!A:B,2,0)</f>
        <v>Q 2</v>
      </c>
      <c r="N6121"/>
    </row>
    <row r="6122" spans="1:14" ht="11.25" customHeight="1" x14ac:dyDescent="0.2">
      <c r="A6122" s="42" t="s">
        <v>5</v>
      </c>
      <c r="B6122" s="44" t="s">
        <v>22</v>
      </c>
      <c r="C6122" s="44" t="s">
        <v>57</v>
      </c>
      <c r="D6122" s="43">
        <v>61946.926999999996</v>
      </c>
      <c r="E6122" s="43">
        <v>-40333.544999999998</v>
      </c>
      <c r="F6122" s="45">
        <v>-31910</v>
      </c>
      <c r="G6122" s="45">
        <v>-77550</v>
      </c>
      <c r="H6122" s="45">
        <v>-33920</v>
      </c>
      <c r="I6122" s="55">
        <f>pro[[#This Row],[Admin expenses 3]]+pro[[#This Row],[Admin expenses 2]]+pro[[#This Row],[Admin expenses 1]]+pro[[#This Row],[COGS]]</f>
        <v>-183713.54499999998</v>
      </c>
      <c r="J6122" s="55">
        <f>pro[[#This Row],[Revenue]]+pro[[#This Row],[AdminExp]]</f>
        <v>-121766.61799999999</v>
      </c>
      <c r="K6122" s="83">
        <f>pro[[#This Row],[Profit]]/pro[[#This Row],[Revenue]]</f>
        <v>-1.9656603466383409</v>
      </c>
      <c r="L6122" s="56">
        <f t="shared" si="95"/>
        <v>6</v>
      </c>
      <c r="M6122" s="82" t="str">
        <f>"Q"&amp;" "&amp;VLOOKUP(pro[[#This Row],[Period]],Mapping!A:B,2,0)</f>
        <v>Q 2</v>
      </c>
      <c r="N6122"/>
    </row>
    <row r="6123" spans="1:14" ht="11.25" customHeight="1" x14ac:dyDescent="0.2">
      <c r="A6123" s="42" t="s">
        <v>5</v>
      </c>
      <c r="B6123" s="44" t="s">
        <v>22</v>
      </c>
      <c r="C6123" s="44" t="s">
        <v>57</v>
      </c>
      <c r="D6123" s="43">
        <v>134441.43299999999</v>
      </c>
      <c r="E6123" s="43">
        <v>-96923.09199999999</v>
      </c>
      <c r="F6123" s="45">
        <v>-61040</v>
      </c>
      <c r="G6123" s="45">
        <v>-65150</v>
      </c>
      <c r="H6123" s="45">
        <v>-102240</v>
      </c>
      <c r="I6123" s="55">
        <f>pro[[#This Row],[Admin expenses 3]]+pro[[#This Row],[Admin expenses 2]]+pro[[#This Row],[Admin expenses 1]]+pro[[#This Row],[COGS]]</f>
        <v>-325353.092</v>
      </c>
      <c r="J6123" s="55">
        <f>pro[[#This Row],[Revenue]]+pro[[#This Row],[AdminExp]]</f>
        <v>-190911.65900000001</v>
      </c>
      <c r="K6123" s="83">
        <f>pro[[#This Row],[Profit]]/pro[[#This Row],[Revenue]]</f>
        <v>-1.420035882836804</v>
      </c>
      <c r="L6123" s="56">
        <f t="shared" si="95"/>
        <v>6</v>
      </c>
      <c r="M6123" s="82" t="str">
        <f>"Q"&amp;" "&amp;VLOOKUP(pro[[#This Row],[Period]],Mapping!A:B,2,0)</f>
        <v>Q 2</v>
      </c>
      <c r="N6123"/>
    </row>
    <row r="6124" spans="1:14" ht="11.25" customHeight="1" x14ac:dyDescent="0.2">
      <c r="A6124" s="42" t="s">
        <v>5</v>
      </c>
      <c r="B6124" s="44" t="s">
        <v>22</v>
      </c>
      <c r="C6124" s="44" t="s">
        <v>57</v>
      </c>
      <c r="D6124" s="43">
        <v>337724.41499999998</v>
      </c>
      <c r="E6124" s="43">
        <v>-245415.02299999999</v>
      </c>
      <c r="F6124" s="45">
        <v>-44000</v>
      </c>
      <c r="G6124" s="45">
        <v>-68170</v>
      </c>
      <c r="H6124" s="45">
        <v>-107940</v>
      </c>
      <c r="I6124" s="55">
        <f>pro[[#This Row],[Admin expenses 3]]+pro[[#This Row],[Admin expenses 2]]+pro[[#This Row],[Admin expenses 1]]+pro[[#This Row],[COGS]]</f>
        <v>-465525.02299999999</v>
      </c>
      <c r="J6124" s="55">
        <f>pro[[#This Row],[Revenue]]+pro[[#This Row],[AdminExp]]</f>
        <v>-127800.60800000001</v>
      </c>
      <c r="K6124" s="83">
        <f>pro[[#This Row],[Profit]]/pro[[#This Row],[Revenue]]</f>
        <v>-0.37841684617323273</v>
      </c>
      <c r="L6124" s="56">
        <f t="shared" si="95"/>
        <v>6</v>
      </c>
      <c r="M6124" s="82" t="str">
        <f>"Q"&amp;" "&amp;VLOOKUP(pro[[#This Row],[Period]],Mapping!A:B,2,0)</f>
        <v>Q 2</v>
      </c>
      <c r="N6124"/>
    </row>
    <row r="6125" spans="1:14" ht="11.25" customHeight="1" x14ac:dyDescent="0.2">
      <c r="A6125" s="42" t="s">
        <v>5</v>
      </c>
      <c r="B6125" s="44" t="s">
        <v>22</v>
      </c>
      <c r="C6125" s="44" t="s">
        <v>57</v>
      </c>
      <c r="D6125" s="43">
        <v>78138.752999999997</v>
      </c>
      <c r="E6125" s="43">
        <v>-53726.841</v>
      </c>
      <c r="F6125" s="45">
        <v>-96060</v>
      </c>
      <c r="G6125" s="45">
        <v>-69810</v>
      </c>
      <c r="H6125" s="45">
        <v>-105630</v>
      </c>
      <c r="I6125" s="55">
        <f>pro[[#This Row],[Admin expenses 3]]+pro[[#This Row],[Admin expenses 2]]+pro[[#This Row],[Admin expenses 1]]+pro[[#This Row],[COGS]]</f>
        <v>-325226.84100000001</v>
      </c>
      <c r="J6125" s="55">
        <f>pro[[#This Row],[Revenue]]+pro[[#This Row],[AdminExp]]</f>
        <v>-247088.08800000002</v>
      </c>
      <c r="K6125" s="83">
        <f>pro[[#This Row],[Profit]]/pro[[#This Row],[Revenue]]</f>
        <v>-3.1621708629007688</v>
      </c>
      <c r="L6125" s="56">
        <f t="shared" si="95"/>
        <v>6</v>
      </c>
      <c r="M6125" s="82" t="str">
        <f>"Q"&amp;" "&amp;VLOOKUP(pro[[#This Row],[Period]],Mapping!A:B,2,0)</f>
        <v>Q 2</v>
      </c>
      <c r="N6125"/>
    </row>
    <row r="6126" spans="1:14" ht="11.25" customHeight="1" x14ac:dyDescent="0.2">
      <c r="A6126" s="42" t="s">
        <v>5</v>
      </c>
      <c r="B6126" s="44" t="s">
        <v>22</v>
      </c>
      <c r="C6126" s="44" t="s">
        <v>57</v>
      </c>
      <c r="D6126" s="43">
        <v>68696.508999999991</v>
      </c>
      <c r="E6126" s="43">
        <v>-49180.985000000001</v>
      </c>
      <c r="F6126" s="45">
        <v>-57210</v>
      </c>
      <c r="G6126" s="45">
        <v>-23120</v>
      </c>
      <c r="H6126" s="45">
        <v>-90610</v>
      </c>
      <c r="I6126" s="55">
        <f>pro[[#This Row],[Admin expenses 3]]+pro[[#This Row],[Admin expenses 2]]+pro[[#This Row],[Admin expenses 1]]+pro[[#This Row],[COGS]]</f>
        <v>-220120.98499999999</v>
      </c>
      <c r="J6126" s="55">
        <f>pro[[#This Row],[Revenue]]+pro[[#This Row],[AdminExp]]</f>
        <v>-151424.476</v>
      </c>
      <c r="K6126" s="83">
        <f>pro[[#This Row],[Profit]]/pro[[#This Row],[Revenue]]</f>
        <v>-2.2042528536639323</v>
      </c>
      <c r="L6126" s="56">
        <f t="shared" si="95"/>
        <v>6</v>
      </c>
      <c r="M6126" s="82" t="str">
        <f>"Q"&amp;" "&amp;VLOOKUP(pro[[#This Row],[Period]],Mapping!A:B,2,0)</f>
        <v>Q 2</v>
      </c>
      <c r="N6126"/>
    </row>
    <row r="6127" spans="1:14" ht="11.25" customHeight="1" x14ac:dyDescent="0.2">
      <c r="A6127" s="42" t="s">
        <v>5</v>
      </c>
      <c r="B6127" s="44" t="s">
        <v>22</v>
      </c>
      <c r="C6127" s="44" t="s">
        <v>57</v>
      </c>
      <c r="D6127" s="43">
        <v>94655.308999999994</v>
      </c>
      <c r="E6127" s="43">
        <v>-26767.117999999999</v>
      </c>
      <c r="F6127" s="45">
        <v>-58470</v>
      </c>
      <c r="G6127" s="45">
        <v>-47940</v>
      </c>
      <c r="H6127" s="45">
        <v>-104300</v>
      </c>
      <c r="I6127" s="55">
        <f>pro[[#This Row],[Admin expenses 3]]+pro[[#This Row],[Admin expenses 2]]+pro[[#This Row],[Admin expenses 1]]+pro[[#This Row],[COGS]]</f>
        <v>-237477.11799999999</v>
      </c>
      <c r="J6127" s="55">
        <f>pro[[#This Row],[Revenue]]+pro[[#This Row],[AdminExp]]</f>
        <v>-142821.80900000001</v>
      </c>
      <c r="K6127" s="83">
        <f>pro[[#This Row],[Profit]]/pro[[#This Row],[Revenue]]</f>
        <v>-1.5088621072485222</v>
      </c>
      <c r="L6127" s="56">
        <f t="shared" si="95"/>
        <v>6</v>
      </c>
      <c r="M6127" s="82" t="str">
        <f>"Q"&amp;" "&amp;VLOOKUP(pro[[#This Row],[Period]],Mapping!A:B,2,0)</f>
        <v>Q 2</v>
      </c>
      <c r="N6127"/>
    </row>
    <row r="6128" spans="1:14" ht="11.25" customHeight="1" x14ac:dyDescent="0.2">
      <c r="A6128" s="42" t="s">
        <v>5</v>
      </c>
      <c r="B6128" s="44" t="s">
        <v>22</v>
      </c>
      <c r="C6128" s="44" t="s">
        <v>57</v>
      </c>
      <c r="D6128" s="43">
        <v>180536.11799999999</v>
      </c>
      <c r="E6128" s="43">
        <v>-246519.34299999996</v>
      </c>
      <c r="F6128" s="45">
        <v>-105650</v>
      </c>
      <c r="G6128" s="45">
        <v>-70350</v>
      </c>
      <c r="H6128" s="45">
        <v>-25090</v>
      </c>
      <c r="I6128" s="55">
        <f>pro[[#This Row],[Admin expenses 3]]+pro[[#This Row],[Admin expenses 2]]+pro[[#This Row],[Admin expenses 1]]+pro[[#This Row],[COGS]]</f>
        <v>-447609.34299999999</v>
      </c>
      <c r="J6128" s="55">
        <f>pro[[#This Row],[Revenue]]+pro[[#This Row],[AdminExp]]</f>
        <v>-267073.22499999998</v>
      </c>
      <c r="K6128" s="83">
        <f>pro[[#This Row],[Profit]]/pro[[#This Row],[Revenue]]</f>
        <v>-1.4793340410698317</v>
      </c>
      <c r="L6128" s="56">
        <f t="shared" si="95"/>
        <v>6</v>
      </c>
      <c r="M6128" s="82" t="str">
        <f>"Q"&amp;" "&amp;VLOOKUP(pro[[#This Row],[Period]],Mapping!A:B,2,0)</f>
        <v>Q 2</v>
      </c>
      <c r="N6128"/>
    </row>
    <row r="6129" spans="1:14" ht="11.25" customHeight="1" x14ac:dyDescent="0.2">
      <c r="A6129" s="42" t="s">
        <v>5</v>
      </c>
      <c r="B6129" s="44" t="s">
        <v>22</v>
      </c>
      <c r="C6129" s="44" t="s">
        <v>57</v>
      </c>
      <c r="D6129" s="43">
        <v>9743.3629999999994</v>
      </c>
      <c r="E6129" s="43">
        <v>-14273.412999999999</v>
      </c>
      <c r="F6129" s="45">
        <v>-39440</v>
      </c>
      <c r="G6129" s="45">
        <v>-42540</v>
      </c>
      <c r="H6129" s="45">
        <v>-64200</v>
      </c>
      <c r="I6129" s="55">
        <f>pro[[#This Row],[Admin expenses 3]]+pro[[#This Row],[Admin expenses 2]]+pro[[#This Row],[Admin expenses 1]]+pro[[#This Row],[COGS]]</f>
        <v>-160453.413</v>
      </c>
      <c r="J6129" s="55">
        <f>pro[[#This Row],[Revenue]]+pro[[#This Row],[AdminExp]]</f>
        <v>-150710.04999999999</v>
      </c>
      <c r="K6129" s="83">
        <f>pro[[#This Row],[Profit]]/pro[[#This Row],[Revenue]]</f>
        <v>-15.467970350688976</v>
      </c>
      <c r="L6129" s="56">
        <f t="shared" si="95"/>
        <v>6</v>
      </c>
      <c r="M6129" s="82" t="str">
        <f>"Q"&amp;" "&amp;VLOOKUP(pro[[#This Row],[Period]],Mapping!A:B,2,0)</f>
        <v>Q 2</v>
      </c>
      <c r="N6129"/>
    </row>
    <row r="6130" spans="1:14" ht="11.25" customHeight="1" x14ac:dyDescent="0.2">
      <c r="A6130" s="42" t="s">
        <v>5</v>
      </c>
      <c r="B6130" s="44" t="s">
        <v>22</v>
      </c>
      <c r="C6130" s="44" t="s">
        <v>57</v>
      </c>
      <c r="D6130" s="43">
        <v>102810.58199999999</v>
      </c>
      <c r="E6130" s="43">
        <v>-20902.524999999998</v>
      </c>
      <c r="F6130" s="45">
        <v>-14240</v>
      </c>
      <c r="G6130" s="45">
        <v>-50140</v>
      </c>
      <c r="H6130" s="45">
        <v>-79570</v>
      </c>
      <c r="I6130" s="55">
        <f>pro[[#This Row],[Admin expenses 3]]+pro[[#This Row],[Admin expenses 2]]+pro[[#This Row],[Admin expenses 1]]+pro[[#This Row],[COGS]]</f>
        <v>-164852.52499999999</v>
      </c>
      <c r="J6130" s="55">
        <f>pro[[#This Row],[Revenue]]+pro[[#This Row],[AdminExp]]</f>
        <v>-62041.942999999999</v>
      </c>
      <c r="K6130" s="83">
        <f>pro[[#This Row],[Profit]]/pro[[#This Row],[Revenue]]</f>
        <v>-0.60345872762397168</v>
      </c>
      <c r="L6130" s="56">
        <f t="shared" si="95"/>
        <v>6</v>
      </c>
      <c r="M6130" s="82" t="str">
        <f>"Q"&amp;" "&amp;VLOOKUP(pro[[#This Row],[Period]],Mapping!A:B,2,0)</f>
        <v>Q 2</v>
      </c>
      <c r="N6130"/>
    </row>
    <row r="6131" spans="1:14" ht="11.25" customHeight="1" x14ac:dyDescent="0.2">
      <c r="A6131" s="42" t="s">
        <v>5</v>
      </c>
      <c r="B6131" s="44" t="s">
        <v>22</v>
      </c>
      <c r="C6131" s="44" t="s">
        <v>58</v>
      </c>
      <c r="D6131" s="43">
        <v>113564.738</v>
      </c>
      <c r="E6131" s="43">
        <v>-22390.346999999998</v>
      </c>
      <c r="F6131" s="45">
        <v>-63200</v>
      </c>
      <c r="G6131" s="45">
        <v>-82090</v>
      </c>
      <c r="H6131" s="45">
        <v>-23190</v>
      </c>
      <c r="I6131" s="55">
        <f>pro[[#This Row],[Admin expenses 3]]+pro[[#This Row],[Admin expenses 2]]+pro[[#This Row],[Admin expenses 1]]+pro[[#This Row],[COGS]]</f>
        <v>-190870.34700000001</v>
      </c>
      <c r="J6131" s="55">
        <f>pro[[#This Row],[Revenue]]+pro[[#This Row],[AdminExp]]</f>
        <v>-77305.609000000011</v>
      </c>
      <c r="K6131" s="83">
        <f>pro[[#This Row],[Profit]]/pro[[#This Row],[Revenue]]</f>
        <v>-0.6807184198320434</v>
      </c>
      <c r="L6131" s="56">
        <f t="shared" si="95"/>
        <v>6</v>
      </c>
      <c r="M6131" s="82" t="str">
        <f>"Q"&amp;" "&amp;VLOOKUP(pro[[#This Row],[Period]],Mapping!A:B,2,0)</f>
        <v>Q 2</v>
      </c>
      <c r="N6131"/>
    </row>
    <row r="6132" spans="1:14" ht="11.25" customHeight="1" x14ac:dyDescent="0.2">
      <c r="A6132" s="42" t="s">
        <v>5</v>
      </c>
      <c r="B6132" s="44" t="s">
        <v>22</v>
      </c>
      <c r="C6132" s="44" t="s">
        <v>59</v>
      </c>
      <c r="D6132" s="43">
        <v>417472.04099999997</v>
      </c>
      <c r="E6132" s="43">
        <v>-111234.19299999998</v>
      </c>
      <c r="F6132" s="45">
        <v>-73620</v>
      </c>
      <c r="G6132" s="45">
        <v>-84010</v>
      </c>
      <c r="H6132" s="45">
        <v>-59900</v>
      </c>
      <c r="I6132" s="55">
        <f>pro[[#This Row],[Admin expenses 3]]+pro[[#This Row],[Admin expenses 2]]+pro[[#This Row],[Admin expenses 1]]+pro[[#This Row],[COGS]]</f>
        <v>-328764.19299999997</v>
      </c>
      <c r="J6132" s="55">
        <f>pro[[#This Row],[Revenue]]+pro[[#This Row],[AdminExp]]</f>
        <v>88707.847999999998</v>
      </c>
      <c r="K6132" s="83">
        <f>pro[[#This Row],[Profit]]/pro[[#This Row],[Revenue]]</f>
        <v>0.21248811725813274</v>
      </c>
      <c r="L6132" s="56">
        <f t="shared" si="95"/>
        <v>6</v>
      </c>
      <c r="M6132" s="82" t="str">
        <f>"Q"&amp;" "&amp;VLOOKUP(pro[[#This Row],[Period]],Mapping!A:B,2,0)</f>
        <v>Q 2</v>
      </c>
      <c r="N6132"/>
    </row>
    <row r="6133" spans="1:14" ht="11.25" customHeight="1" x14ac:dyDescent="0.2">
      <c r="A6133" s="42" t="s">
        <v>5</v>
      </c>
      <c r="B6133" s="44" t="s">
        <v>22</v>
      </c>
      <c r="C6133" s="44" t="s">
        <v>57</v>
      </c>
      <c r="D6133" s="43">
        <v>126376.79599999999</v>
      </c>
      <c r="E6133" s="43">
        <v>-87393.312999999995</v>
      </c>
      <c r="F6133" s="45">
        <v>-49130</v>
      </c>
      <c r="G6133" s="45">
        <v>-33540</v>
      </c>
      <c r="H6133" s="45">
        <v>-51120</v>
      </c>
      <c r="I6133" s="55">
        <f>pro[[#This Row],[Admin expenses 3]]+pro[[#This Row],[Admin expenses 2]]+pro[[#This Row],[Admin expenses 1]]+pro[[#This Row],[COGS]]</f>
        <v>-221183.31299999999</v>
      </c>
      <c r="J6133" s="55">
        <f>pro[[#This Row],[Revenue]]+pro[[#This Row],[AdminExp]]</f>
        <v>-94806.517000000007</v>
      </c>
      <c r="K6133" s="83">
        <f>pro[[#This Row],[Profit]]/pro[[#This Row],[Revenue]]</f>
        <v>-0.75018927525271351</v>
      </c>
      <c r="L6133" s="56">
        <f t="shared" si="95"/>
        <v>6</v>
      </c>
      <c r="M6133" s="82" t="str">
        <f>"Q"&amp;" "&amp;VLOOKUP(pro[[#This Row],[Period]],Mapping!A:B,2,0)</f>
        <v>Q 2</v>
      </c>
      <c r="N6133"/>
    </row>
    <row r="6134" spans="1:14" ht="11.25" customHeight="1" x14ac:dyDescent="0.2">
      <c r="A6134" s="42" t="s">
        <v>5</v>
      </c>
      <c r="B6134" s="44" t="s">
        <v>22</v>
      </c>
      <c r="C6134" s="44" t="s">
        <v>57</v>
      </c>
      <c r="D6134" s="43">
        <v>46225.718000000001</v>
      </c>
      <c r="E6134" s="43">
        <v>-52375.924999999996</v>
      </c>
      <c r="F6134" s="45">
        <v>-30090</v>
      </c>
      <c r="G6134" s="45">
        <v>-65290</v>
      </c>
      <c r="H6134" s="45">
        <v>-99640</v>
      </c>
      <c r="I6134" s="55">
        <f>pro[[#This Row],[Admin expenses 3]]+pro[[#This Row],[Admin expenses 2]]+pro[[#This Row],[Admin expenses 1]]+pro[[#This Row],[COGS]]</f>
        <v>-247395.92499999999</v>
      </c>
      <c r="J6134" s="55">
        <f>pro[[#This Row],[Revenue]]+pro[[#This Row],[AdminExp]]</f>
        <v>-201170.20699999999</v>
      </c>
      <c r="K6134" s="83">
        <f>pro[[#This Row],[Profit]]/pro[[#This Row],[Revenue]]</f>
        <v>-4.3519109211024043</v>
      </c>
      <c r="L6134" s="56">
        <f t="shared" si="95"/>
        <v>6</v>
      </c>
      <c r="M6134" s="82" t="str">
        <f>"Q"&amp;" "&amp;VLOOKUP(pro[[#This Row],[Period]],Mapping!A:B,2,0)</f>
        <v>Q 2</v>
      </c>
      <c r="N6134"/>
    </row>
    <row r="6135" spans="1:14" ht="11.25" customHeight="1" x14ac:dyDescent="0.2">
      <c r="A6135" s="42" t="s">
        <v>5</v>
      </c>
      <c r="B6135" s="44" t="s">
        <v>22</v>
      </c>
      <c r="C6135" s="44" t="s">
        <v>57</v>
      </c>
      <c r="D6135" s="43">
        <v>61496.11299999999</v>
      </c>
      <c r="E6135" s="43">
        <v>-41708.904999999999</v>
      </c>
      <c r="F6135" s="45">
        <v>-34420</v>
      </c>
      <c r="G6135" s="45">
        <v>-104530</v>
      </c>
      <c r="H6135" s="45">
        <v>-54330</v>
      </c>
      <c r="I6135" s="55">
        <f>pro[[#This Row],[Admin expenses 3]]+pro[[#This Row],[Admin expenses 2]]+pro[[#This Row],[Admin expenses 1]]+pro[[#This Row],[COGS]]</f>
        <v>-234988.905</v>
      </c>
      <c r="J6135" s="55">
        <f>pro[[#This Row],[Revenue]]+pro[[#This Row],[AdminExp]]</f>
        <v>-173492.79200000002</v>
      </c>
      <c r="K6135" s="83">
        <f>pro[[#This Row],[Profit]]/pro[[#This Row],[Revenue]]</f>
        <v>-2.8211993171015548</v>
      </c>
      <c r="L6135" s="56">
        <f t="shared" si="95"/>
        <v>6</v>
      </c>
      <c r="M6135" s="82" t="str">
        <f>"Q"&amp;" "&amp;VLOOKUP(pro[[#This Row],[Period]],Mapping!A:B,2,0)</f>
        <v>Q 2</v>
      </c>
      <c r="N6135"/>
    </row>
    <row r="6136" spans="1:14" ht="11.25" customHeight="1" x14ac:dyDescent="0.2">
      <c r="A6136" s="42" t="s">
        <v>5</v>
      </c>
      <c r="B6136" s="44" t="s">
        <v>22</v>
      </c>
      <c r="C6136" s="44" t="s">
        <v>57</v>
      </c>
      <c r="D6136" s="43">
        <v>89409.802999999985</v>
      </c>
      <c r="E6136" s="43">
        <v>-18882.030999999999</v>
      </c>
      <c r="F6136" s="45">
        <v>-15930</v>
      </c>
      <c r="G6136" s="45">
        <v>-53840</v>
      </c>
      <c r="H6136" s="45">
        <v>-96640</v>
      </c>
      <c r="I6136" s="55">
        <f>pro[[#This Row],[Admin expenses 3]]+pro[[#This Row],[Admin expenses 2]]+pro[[#This Row],[Admin expenses 1]]+pro[[#This Row],[COGS]]</f>
        <v>-185292.03099999999</v>
      </c>
      <c r="J6136" s="55">
        <f>pro[[#This Row],[Revenue]]+pro[[#This Row],[AdminExp]]</f>
        <v>-95882.228000000003</v>
      </c>
      <c r="K6136" s="83">
        <f>pro[[#This Row],[Profit]]/pro[[#This Row],[Revenue]]</f>
        <v>-1.0723905520740273</v>
      </c>
      <c r="L6136" s="56">
        <f t="shared" si="95"/>
        <v>6</v>
      </c>
      <c r="M6136" s="82" t="str">
        <f>"Q"&amp;" "&amp;VLOOKUP(pro[[#This Row],[Period]],Mapping!A:B,2,0)</f>
        <v>Q 2</v>
      </c>
      <c r="N6136"/>
    </row>
    <row r="6137" spans="1:14" ht="11.25" customHeight="1" x14ac:dyDescent="0.2">
      <c r="A6137" s="42" t="s">
        <v>5</v>
      </c>
      <c r="B6137" s="44" t="s">
        <v>22</v>
      </c>
      <c r="C6137" s="44" t="s">
        <v>57</v>
      </c>
      <c r="D6137" s="43">
        <v>86395.896999999997</v>
      </c>
      <c r="E6137" s="43">
        <v>-18061.063999999998</v>
      </c>
      <c r="F6137" s="45">
        <v>-75340</v>
      </c>
      <c r="G6137" s="45">
        <v>-16000</v>
      </c>
      <c r="H6137" s="45">
        <v>-102390</v>
      </c>
      <c r="I6137" s="55">
        <f>pro[[#This Row],[Admin expenses 3]]+pro[[#This Row],[Admin expenses 2]]+pro[[#This Row],[Admin expenses 1]]+pro[[#This Row],[COGS]]</f>
        <v>-211791.06400000001</v>
      </c>
      <c r="J6137" s="55">
        <f>pro[[#This Row],[Revenue]]+pro[[#This Row],[AdminExp]]</f>
        <v>-125395.16700000002</v>
      </c>
      <c r="K6137" s="83">
        <f>pro[[#This Row],[Profit]]/pro[[#This Row],[Revenue]]</f>
        <v>-1.4514018761793748</v>
      </c>
      <c r="L6137" s="56">
        <f t="shared" si="95"/>
        <v>6</v>
      </c>
      <c r="M6137" s="82" t="str">
        <f>"Q"&amp;" "&amp;VLOOKUP(pro[[#This Row],[Period]],Mapping!A:B,2,0)</f>
        <v>Q 2</v>
      </c>
      <c r="N6137"/>
    </row>
    <row r="6138" spans="1:14" ht="11.25" customHeight="1" x14ac:dyDescent="0.2">
      <c r="A6138" s="42" t="s">
        <v>5</v>
      </c>
      <c r="B6138" s="44" t="s">
        <v>22</v>
      </c>
      <c r="C6138" s="44" t="s">
        <v>58</v>
      </c>
      <c r="D6138" s="43">
        <v>307743.27499999997</v>
      </c>
      <c r="E6138" s="43">
        <v>-207710.62899999996</v>
      </c>
      <c r="F6138" s="45">
        <v>-38260</v>
      </c>
      <c r="G6138" s="45">
        <v>-99420</v>
      </c>
      <c r="H6138" s="45">
        <v>-38990</v>
      </c>
      <c r="I6138" s="55">
        <f>pro[[#This Row],[Admin expenses 3]]+pro[[#This Row],[Admin expenses 2]]+pro[[#This Row],[Admin expenses 1]]+pro[[#This Row],[COGS]]</f>
        <v>-384380.62899999996</v>
      </c>
      <c r="J6138" s="55">
        <f>pro[[#This Row],[Revenue]]+pro[[#This Row],[AdminExp]]</f>
        <v>-76637.353999999992</v>
      </c>
      <c r="K6138" s="83">
        <f>pro[[#This Row],[Profit]]/pro[[#This Row],[Revenue]]</f>
        <v>-0.24903015021205582</v>
      </c>
      <c r="L6138" s="56">
        <f t="shared" si="95"/>
        <v>6</v>
      </c>
      <c r="M6138" s="82" t="str">
        <f>"Q"&amp;" "&amp;VLOOKUP(pro[[#This Row],[Period]],Mapping!A:B,2,0)</f>
        <v>Q 2</v>
      </c>
      <c r="N6138"/>
    </row>
    <row r="6139" spans="1:14" ht="11.25" customHeight="1" x14ac:dyDescent="0.2">
      <c r="A6139" s="42" t="s">
        <v>5</v>
      </c>
      <c r="B6139" s="44" t="s">
        <v>22</v>
      </c>
      <c r="C6139" s="44" t="s">
        <v>59</v>
      </c>
      <c r="D6139" s="43">
        <v>257942.58</v>
      </c>
      <c r="E6139" s="43">
        <v>-191360.79199999999</v>
      </c>
      <c r="F6139" s="45">
        <v>-73680</v>
      </c>
      <c r="G6139" s="45">
        <v>-55950</v>
      </c>
      <c r="H6139" s="45">
        <v>-63840</v>
      </c>
      <c r="I6139" s="55">
        <f>pro[[#This Row],[Admin expenses 3]]+pro[[#This Row],[Admin expenses 2]]+pro[[#This Row],[Admin expenses 1]]+pro[[#This Row],[COGS]]</f>
        <v>-384830.79200000002</v>
      </c>
      <c r="J6139" s="55">
        <f>pro[[#This Row],[Revenue]]+pro[[#This Row],[AdminExp]]</f>
        <v>-126888.21200000003</v>
      </c>
      <c r="K6139" s="83">
        <f>pro[[#This Row],[Profit]]/pro[[#This Row],[Revenue]]</f>
        <v>-0.4919242569412155</v>
      </c>
      <c r="L6139" s="56">
        <f t="shared" si="95"/>
        <v>6</v>
      </c>
      <c r="M6139" s="82" t="str">
        <f>"Q"&amp;" "&amp;VLOOKUP(pro[[#This Row],[Period]],Mapping!A:B,2,0)</f>
        <v>Q 2</v>
      </c>
      <c r="N6139"/>
    </row>
    <row r="6140" spans="1:14" ht="11.25" customHeight="1" x14ac:dyDescent="0.2">
      <c r="A6140" s="42" t="s">
        <v>5</v>
      </c>
      <c r="B6140" s="44" t="s">
        <v>22</v>
      </c>
      <c r="C6140" s="44" t="s">
        <v>57</v>
      </c>
      <c r="D6140" s="43">
        <v>126431.86500000001</v>
      </c>
      <c r="E6140" s="43">
        <v>-102008.54299999999</v>
      </c>
      <c r="F6140" s="45">
        <v>-78180</v>
      </c>
      <c r="G6140" s="45">
        <v>-90240</v>
      </c>
      <c r="H6140" s="45">
        <v>-59240</v>
      </c>
      <c r="I6140" s="55">
        <f>pro[[#This Row],[Admin expenses 3]]+pro[[#This Row],[Admin expenses 2]]+pro[[#This Row],[Admin expenses 1]]+pro[[#This Row],[COGS]]</f>
        <v>-329668.54300000001</v>
      </c>
      <c r="J6140" s="55">
        <f>pro[[#This Row],[Revenue]]+pro[[#This Row],[AdminExp]]</f>
        <v>-203236.67800000001</v>
      </c>
      <c r="K6140" s="83">
        <f>pro[[#This Row],[Profit]]/pro[[#This Row],[Revenue]]</f>
        <v>-1.6074798706797531</v>
      </c>
      <c r="L6140" s="56">
        <f t="shared" si="95"/>
        <v>6</v>
      </c>
      <c r="M6140" s="82" t="str">
        <f>"Q"&amp;" "&amp;VLOOKUP(pro[[#This Row],[Period]],Mapping!A:B,2,0)</f>
        <v>Q 2</v>
      </c>
      <c r="N6140"/>
    </row>
    <row r="6141" spans="1:14" ht="11.25" customHeight="1" x14ac:dyDescent="0.2">
      <c r="A6141" s="42" t="s">
        <v>5</v>
      </c>
      <c r="B6141" s="44" t="s">
        <v>22</v>
      </c>
      <c r="C6141" s="44" t="s">
        <v>57</v>
      </c>
      <c r="D6141" s="43">
        <v>312410.48300000001</v>
      </c>
      <c r="E6141" s="43">
        <v>-218483.28599999996</v>
      </c>
      <c r="F6141" s="45">
        <v>-104970</v>
      </c>
      <c r="G6141" s="45">
        <v>-77360</v>
      </c>
      <c r="H6141" s="45">
        <v>-35380</v>
      </c>
      <c r="I6141" s="55">
        <f>pro[[#This Row],[Admin expenses 3]]+pro[[#This Row],[Admin expenses 2]]+pro[[#This Row],[Admin expenses 1]]+pro[[#This Row],[COGS]]</f>
        <v>-436193.28599999996</v>
      </c>
      <c r="J6141" s="55">
        <f>pro[[#This Row],[Revenue]]+pro[[#This Row],[AdminExp]]</f>
        <v>-123782.80299999996</v>
      </c>
      <c r="K6141" s="83">
        <f>pro[[#This Row],[Profit]]/pro[[#This Row],[Revenue]]</f>
        <v>-0.3962184681235551</v>
      </c>
      <c r="L6141" s="56">
        <f t="shared" si="95"/>
        <v>6</v>
      </c>
      <c r="M6141" s="82" t="str">
        <f>"Q"&amp;" "&amp;VLOOKUP(pro[[#This Row],[Period]],Mapping!A:B,2,0)</f>
        <v>Q 2</v>
      </c>
      <c r="N6141"/>
    </row>
    <row r="6142" spans="1:14" ht="11.25" customHeight="1" x14ac:dyDescent="0.2">
      <c r="A6142" s="42" t="s">
        <v>5</v>
      </c>
      <c r="B6142" s="44" t="s">
        <v>22</v>
      </c>
      <c r="C6142" s="44" t="s">
        <v>57</v>
      </c>
      <c r="D6142" s="43">
        <v>868750.13400000008</v>
      </c>
      <c r="E6142" s="43">
        <v>-477645.78399999999</v>
      </c>
      <c r="F6142" s="45">
        <v>-93500</v>
      </c>
      <c r="G6142" s="45">
        <v>-59080</v>
      </c>
      <c r="H6142" s="45">
        <v>-63120</v>
      </c>
      <c r="I6142" s="55">
        <f>pro[[#This Row],[Admin expenses 3]]+pro[[#This Row],[Admin expenses 2]]+pro[[#This Row],[Admin expenses 1]]+pro[[#This Row],[COGS]]</f>
        <v>-693345.78399999999</v>
      </c>
      <c r="J6142" s="55">
        <f>pro[[#This Row],[Revenue]]+pro[[#This Row],[AdminExp]]</f>
        <v>175404.35000000009</v>
      </c>
      <c r="K6142" s="83">
        <f>pro[[#This Row],[Profit]]/pro[[#This Row],[Revenue]]</f>
        <v>0.20190425662714209</v>
      </c>
      <c r="L6142" s="56">
        <f t="shared" si="95"/>
        <v>6</v>
      </c>
      <c r="M6142" s="82" t="str">
        <f>"Q"&amp;" "&amp;VLOOKUP(pro[[#This Row],[Period]],Mapping!A:B,2,0)</f>
        <v>Q 2</v>
      </c>
      <c r="N6142"/>
    </row>
    <row r="6143" spans="1:14" ht="11.25" customHeight="1" x14ac:dyDescent="0.2">
      <c r="A6143" s="42" t="s">
        <v>5</v>
      </c>
      <c r="B6143" s="44" t="s">
        <v>22</v>
      </c>
      <c r="C6143" s="44" t="s">
        <v>58</v>
      </c>
      <c r="D6143" s="43">
        <v>390426.08500000002</v>
      </c>
      <c r="E6143" s="43">
        <v>-201081.573</v>
      </c>
      <c r="F6143" s="45">
        <v>-34630</v>
      </c>
      <c r="G6143" s="45">
        <v>-64170</v>
      </c>
      <c r="H6143" s="45">
        <v>-82990</v>
      </c>
      <c r="I6143" s="55">
        <f>pro[[#This Row],[Admin expenses 3]]+pro[[#This Row],[Admin expenses 2]]+pro[[#This Row],[Admin expenses 1]]+pro[[#This Row],[COGS]]</f>
        <v>-382871.57299999997</v>
      </c>
      <c r="J6143" s="55">
        <f>pro[[#This Row],[Revenue]]+pro[[#This Row],[AdminExp]]</f>
        <v>7554.5120000000461</v>
      </c>
      <c r="K6143" s="83">
        <f>pro[[#This Row],[Profit]]/pro[[#This Row],[Revenue]]</f>
        <v>1.9349403869877307E-2</v>
      </c>
      <c r="L6143" s="56">
        <f t="shared" si="95"/>
        <v>6</v>
      </c>
      <c r="M6143" s="82" t="str">
        <f>"Q"&amp;" "&amp;VLOOKUP(pro[[#This Row],[Period]],Mapping!A:B,2,0)</f>
        <v>Q 2</v>
      </c>
      <c r="N6143"/>
    </row>
    <row r="6144" spans="1:14" ht="11.25" customHeight="1" x14ac:dyDescent="0.2">
      <c r="A6144" s="42" t="s">
        <v>5</v>
      </c>
      <c r="B6144" s="44" t="s">
        <v>22</v>
      </c>
      <c r="C6144" s="44" t="s">
        <v>59</v>
      </c>
      <c r="D6144" s="43">
        <v>375931.20599999995</v>
      </c>
      <c r="E6144" s="43">
        <v>-132658.12699999998</v>
      </c>
      <c r="F6144" s="45">
        <v>-47530</v>
      </c>
      <c r="G6144" s="45">
        <v>-80200</v>
      </c>
      <c r="H6144" s="45">
        <v>-92870</v>
      </c>
      <c r="I6144" s="55">
        <f>pro[[#This Row],[Admin expenses 3]]+pro[[#This Row],[Admin expenses 2]]+pro[[#This Row],[Admin expenses 1]]+pro[[#This Row],[COGS]]</f>
        <v>-353258.12699999998</v>
      </c>
      <c r="J6144" s="55">
        <f>pro[[#This Row],[Revenue]]+pro[[#This Row],[AdminExp]]</f>
        <v>22673.078999999969</v>
      </c>
      <c r="K6144" s="83">
        <f>pro[[#This Row],[Profit]]/pro[[#This Row],[Revenue]]</f>
        <v>6.0311776830785292E-2</v>
      </c>
      <c r="L6144" s="56">
        <f t="shared" si="95"/>
        <v>6</v>
      </c>
      <c r="M6144" s="82" t="str">
        <f>"Q"&amp;" "&amp;VLOOKUP(pro[[#This Row],[Period]],Mapping!A:B,2,0)</f>
        <v>Q 2</v>
      </c>
      <c r="N6144"/>
    </row>
    <row r="6145" spans="1:14" ht="11.25" customHeight="1" x14ac:dyDescent="0.2">
      <c r="A6145" s="42" t="s">
        <v>5</v>
      </c>
      <c r="B6145" s="44" t="s">
        <v>22</v>
      </c>
      <c r="C6145" s="44" t="s">
        <v>57</v>
      </c>
      <c r="D6145" s="43">
        <v>184514.72899999996</v>
      </c>
      <c r="E6145" s="43">
        <v>-271073.08199999999</v>
      </c>
      <c r="F6145" s="45">
        <v>-70350</v>
      </c>
      <c r="G6145" s="45">
        <v>-23400</v>
      </c>
      <c r="H6145" s="45">
        <v>-56230</v>
      </c>
      <c r="I6145" s="55">
        <f>pro[[#This Row],[Admin expenses 3]]+pro[[#This Row],[Admin expenses 2]]+pro[[#This Row],[Admin expenses 1]]+pro[[#This Row],[COGS]]</f>
        <v>-421053.08199999999</v>
      </c>
      <c r="J6145" s="55">
        <f>pro[[#This Row],[Revenue]]+pro[[#This Row],[AdminExp]]</f>
        <v>-236538.35300000003</v>
      </c>
      <c r="K6145" s="83">
        <f>pro[[#This Row],[Profit]]/pro[[#This Row],[Revenue]]</f>
        <v>-1.281948353293791</v>
      </c>
      <c r="L6145" s="56">
        <f t="shared" si="95"/>
        <v>6</v>
      </c>
      <c r="M6145" s="82" t="str">
        <f>"Q"&amp;" "&amp;VLOOKUP(pro[[#This Row],[Period]],Mapping!A:B,2,0)</f>
        <v>Q 2</v>
      </c>
      <c r="N6145"/>
    </row>
    <row r="6146" spans="1:14" ht="11.25" customHeight="1" x14ac:dyDescent="0.2">
      <c r="A6146" s="42" t="s">
        <v>5</v>
      </c>
      <c r="B6146" s="44" t="s">
        <v>22</v>
      </c>
      <c r="C6146" s="44" t="s">
        <v>57</v>
      </c>
      <c r="D6146" s="43">
        <v>36786.659</v>
      </c>
      <c r="E6146" s="43">
        <v>-55370.587999999996</v>
      </c>
      <c r="F6146" s="45">
        <v>-28930</v>
      </c>
      <c r="G6146" s="45">
        <v>-94050</v>
      </c>
      <c r="H6146" s="45">
        <v>-82750</v>
      </c>
      <c r="I6146" s="55">
        <f>pro[[#This Row],[Admin expenses 3]]+pro[[#This Row],[Admin expenses 2]]+pro[[#This Row],[Admin expenses 1]]+pro[[#This Row],[COGS]]</f>
        <v>-261100.58799999999</v>
      </c>
      <c r="J6146" s="55">
        <f>pro[[#This Row],[Revenue]]+pro[[#This Row],[AdminExp]]</f>
        <v>-224313.929</v>
      </c>
      <c r="K6146" s="83">
        <f>pro[[#This Row],[Profit]]/pro[[#This Row],[Revenue]]</f>
        <v>-6.0976977822313252</v>
      </c>
      <c r="L6146" s="56">
        <f t="shared" ref="L6146:L6209" si="96">MONTH(DATEVALUE(A6146&amp;"1"))</f>
        <v>6</v>
      </c>
      <c r="M6146" s="82" t="str">
        <f>"Q"&amp;" "&amp;VLOOKUP(pro[[#This Row],[Period]],Mapping!A:B,2,0)</f>
        <v>Q 2</v>
      </c>
      <c r="N6146"/>
    </row>
    <row r="6147" spans="1:14" ht="11.25" customHeight="1" x14ac:dyDescent="0.2">
      <c r="A6147" s="42" t="s">
        <v>5</v>
      </c>
      <c r="B6147" s="44" t="s">
        <v>22</v>
      </c>
      <c r="C6147" s="44" t="s">
        <v>58</v>
      </c>
      <c r="D6147" s="43">
        <v>525598.87100000004</v>
      </c>
      <c r="E6147" s="43">
        <v>-938745.05900000001</v>
      </c>
      <c r="F6147" s="45">
        <v>-105580</v>
      </c>
      <c r="G6147" s="45">
        <v>-60180</v>
      </c>
      <c r="H6147" s="45">
        <v>-69870</v>
      </c>
      <c r="I6147" s="55">
        <f>pro[[#This Row],[Admin expenses 3]]+pro[[#This Row],[Admin expenses 2]]+pro[[#This Row],[Admin expenses 1]]+pro[[#This Row],[COGS]]</f>
        <v>-1174375.0589999999</v>
      </c>
      <c r="J6147" s="55">
        <f>pro[[#This Row],[Revenue]]+pro[[#This Row],[AdminExp]]</f>
        <v>-648776.18799999985</v>
      </c>
      <c r="K6147" s="83">
        <f>pro[[#This Row],[Profit]]/pro[[#This Row],[Revenue]]</f>
        <v>-1.234356129353253</v>
      </c>
      <c r="L6147" s="56">
        <f t="shared" si="96"/>
        <v>6</v>
      </c>
      <c r="M6147" s="82" t="str">
        <f>"Q"&amp;" "&amp;VLOOKUP(pro[[#This Row],[Period]],Mapping!A:B,2,0)</f>
        <v>Q 2</v>
      </c>
      <c r="N6147"/>
    </row>
    <row r="6148" spans="1:14" ht="11.25" customHeight="1" x14ac:dyDescent="0.2">
      <c r="A6148" s="42" t="s">
        <v>5</v>
      </c>
      <c r="B6148" s="44" t="s">
        <v>22</v>
      </c>
      <c r="C6148" s="44" t="s">
        <v>59</v>
      </c>
      <c r="D6148" s="43">
        <v>307546.77100000001</v>
      </c>
      <c r="E6148" s="43">
        <v>-358778.06300000002</v>
      </c>
      <c r="F6148" s="45">
        <v>-35990</v>
      </c>
      <c r="G6148" s="45">
        <v>-80970</v>
      </c>
      <c r="H6148" s="45">
        <v>-75830</v>
      </c>
      <c r="I6148" s="55">
        <f>pro[[#This Row],[Admin expenses 3]]+pro[[#This Row],[Admin expenses 2]]+pro[[#This Row],[Admin expenses 1]]+pro[[#This Row],[COGS]]</f>
        <v>-551568.06300000008</v>
      </c>
      <c r="J6148" s="55">
        <f>pro[[#This Row],[Revenue]]+pro[[#This Row],[AdminExp]]</f>
        <v>-244021.29200000007</v>
      </c>
      <c r="K6148" s="83">
        <f>pro[[#This Row],[Profit]]/pro[[#This Row],[Revenue]]</f>
        <v>-0.79344449368320658</v>
      </c>
      <c r="L6148" s="56">
        <f t="shared" si="96"/>
        <v>6</v>
      </c>
      <c r="M6148" s="82" t="str">
        <f>"Q"&amp;" "&amp;VLOOKUP(pro[[#This Row],[Period]],Mapping!A:B,2,0)</f>
        <v>Q 2</v>
      </c>
      <c r="N6148"/>
    </row>
    <row r="6149" spans="1:14" ht="11.25" customHeight="1" x14ac:dyDescent="0.2">
      <c r="A6149" s="42" t="s">
        <v>5</v>
      </c>
      <c r="B6149" s="44" t="s">
        <v>22</v>
      </c>
      <c r="C6149" s="44" t="s">
        <v>57</v>
      </c>
      <c r="D6149" s="43">
        <v>139525.12699999998</v>
      </c>
      <c r="E6149" s="43">
        <v>-160142.04499999998</v>
      </c>
      <c r="F6149" s="45">
        <v>-100230</v>
      </c>
      <c r="G6149" s="45">
        <v>-42840</v>
      </c>
      <c r="H6149" s="45">
        <v>-35410</v>
      </c>
      <c r="I6149" s="55">
        <f>pro[[#This Row],[Admin expenses 3]]+pro[[#This Row],[Admin expenses 2]]+pro[[#This Row],[Admin expenses 1]]+pro[[#This Row],[COGS]]</f>
        <v>-338622.04499999998</v>
      </c>
      <c r="J6149" s="55">
        <f>pro[[#This Row],[Revenue]]+pro[[#This Row],[AdminExp]]</f>
        <v>-199096.91800000001</v>
      </c>
      <c r="K6149" s="83">
        <f>pro[[#This Row],[Profit]]/pro[[#This Row],[Revenue]]</f>
        <v>-1.426961023300126</v>
      </c>
      <c r="L6149" s="56">
        <f t="shared" si="96"/>
        <v>6</v>
      </c>
      <c r="M6149" s="82" t="str">
        <f>"Q"&amp;" "&amp;VLOOKUP(pro[[#This Row],[Period]],Mapping!A:B,2,0)</f>
        <v>Q 2</v>
      </c>
      <c r="N6149"/>
    </row>
    <row r="6150" spans="1:14" ht="11.25" customHeight="1" x14ac:dyDescent="0.2">
      <c r="A6150" s="42" t="s">
        <v>5</v>
      </c>
      <c r="B6150" s="44" t="s">
        <v>22</v>
      </c>
      <c r="C6150" s="44" t="s">
        <v>57</v>
      </c>
      <c r="D6150" s="43">
        <v>3101815.64</v>
      </c>
      <c r="E6150" s="43">
        <v>-168553.182</v>
      </c>
      <c r="F6150" s="45">
        <v>-14750</v>
      </c>
      <c r="G6150" s="45">
        <v>-60130</v>
      </c>
      <c r="H6150" s="45">
        <v>-29170</v>
      </c>
      <c r="I6150" s="55">
        <f>pro[[#This Row],[Admin expenses 3]]+pro[[#This Row],[Admin expenses 2]]+pro[[#This Row],[Admin expenses 1]]+pro[[#This Row],[COGS]]</f>
        <v>-272603.18200000003</v>
      </c>
      <c r="J6150" s="55">
        <f>pro[[#This Row],[Revenue]]+pro[[#This Row],[AdminExp]]</f>
        <v>2829212.4580000001</v>
      </c>
      <c r="K6150" s="83">
        <f>pro[[#This Row],[Profit]]/pro[[#This Row],[Revenue]]</f>
        <v>0.91211496309303541</v>
      </c>
      <c r="L6150" s="56">
        <f t="shared" si="96"/>
        <v>6</v>
      </c>
      <c r="M6150" s="82" t="str">
        <f>"Q"&amp;" "&amp;VLOOKUP(pro[[#This Row],[Period]],Mapping!A:B,2,0)</f>
        <v>Q 2</v>
      </c>
      <c r="N6150"/>
    </row>
    <row r="6151" spans="1:14" ht="11.25" customHeight="1" x14ac:dyDescent="0.2">
      <c r="A6151" s="42" t="s">
        <v>5</v>
      </c>
      <c r="B6151" s="44" t="s">
        <v>22</v>
      </c>
      <c r="C6151" s="44" t="s">
        <v>57</v>
      </c>
      <c r="D6151" s="43">
        <v>165902.03</v>
      </c>
      <c r="E6151" s="43">
        <v>-32349.204999999998</v>
      </c>
      <c r="F6151" s="45">
        <v>-34730</v>
      </c>
      <c r="G6151" s="45">
        <v>-67070</v>
      </c>
      <c r="H6151" s="45">
        <v>-35380</v>
      </c>
      <c r="I6151" s="55">
        <f>pro[[#This Row],[Admin expenses 3]]+pro[[#This Row],[Admin expenses 2]]+pro[[#This Row],[Admin expenses 1]]+pro[[#This Row],[COGS]]</f>
        <v>-169529.20499999999</v>
      </c>
      <c r="J6151" s="55">
        <f>pro[[#This Row],[Revenue]]+pro[[#This Row],[AdminExp]]</f>
        <v>-3627.1749999999884</v>
      </c>
      <c r="K6151" s="83">
        <f>pro[[#This Row],[Profit]]/pro[[#This Row],[Revenue]]</f>
        <v>-2.1863355137969009E-2</v>
      </c>
      <c r="L6151" s="56">
        <f t="shared" si="96"/>
        <v>6</v>
      </c>
      <c r="M6151" s="82" t="str">
        <f>"Q"&amp;" "&amp;VLOOKUP(pro[[#This Row],[Period]],Mapping!A:B,2,0)</f>
        <v>Q 2</v>
      </c>
      <c r="N6151"/>
    </row>
    <row r="6152" spans="1:14" ht="11.25" customHeight="1" x14ac:dyDescent="0.2">
      <c r="A6152" s="42" t="s">
        <v>5</v>
      </c>
      <c r="B6152" s="44" t="s">
        <v>22</v>
      </c>
      <c r="C6152" s="44" t="s">
        <v>58</v>
      </c>
      <c r="D6152" s="43">
        <v>290978.76500000001</v>
      </c>
      <c r="E6152" s="43">
        <v>-93080.008000000002</v>
      </c>
      <c r="F6152" s="45">
        <v>-58350</v>
      </c>
      <c r="G6152" s="45">
        <v>-71540</v>
      </c>
      <c r="H6152" s="45">
        <v>-23590</v>
      </c>
      <c r="I6152" s="55">
        <f>pro[[#This Row],[Admin expenses 3]]+pro[[#This Row],[Admin expenses 2]]+pro[[#This Row],[Admin expenses 1]]+pro[[#This Row],[COGS]]</f>
        <v>-246560.008</v>
      </c>
      <c r="J6152" s="55">
        <f>pro[[#This Row],[Revenue]]+pro[[#This Row],[AdminExp]]</f>
        <v>44418.757000000012</v>
      </c>
      <c r="K6152" s="83">
        <f>pro[[#This Row],[Profit]]/pro[[#This Row],[Revenue]]</f>
        <v>0.1526529160985339</v>
      </c>
      <c r="L6152" s="56">
        <f t="shared" si="96"/>
        <v>6</v>
      </c>
      <c r="M6152" s="82" t="str">
        <f>"Q"&amp;" "&amp;VLOOKUP(pro[[#This Row],[Period]],Mapping!A:B,2,0)</f>
        <v>Q 2</v>
      </c>
      <c r="N6152"/>
    </row>
    <row r="6153" spans="1:14" ht="11.25" customHeight="1" x14ac:dyDescent="0.2">
      <c r="A6153" s="42" t="s">
        <v>5</v>
      </c>
      <c r="B6153" s="44" t="s">
        <v>22</v>
      </c>
      <c r="C6153" s="44" t="s">
        <v>59</v>
      </c>
      <c r="D6153" s="43">
        <v>907244.00199999998</v>
      </c>
      <c r="E6153" s="43">
        <v>-183711.06599999999</v>
      </c>
      <c r="F6153" s="45">
        <v>-48650</v>
      </c>
      <c r="G6153" s="45">
        <v>-22250</v>
      </c>
      <c r="H6153" s="45">
        <v>-74500</v>
      </c>
      <c r="I6153" s="55">
        <f>pro[[#This Row],[Admin expenses 3]]+pro[[#This Row],[Admin expenses 2]]+pro[[#This Row],[Admin expenses 1]]+pro[[#This Row],[COGS]]</f>
        <v>-329111.06599999999</v>
      </c>
      <c r="J6153" s="55">
        <f>pro[[#This Row],[Revenue]]+pro[[#This Row],[AdminExp]]</f>
        <v>578132.93599999999</v>
      </c>
      <c r="K6153" s="83">
        <f>pro[[#This Row],[Profit]]/pro[[#This Row],[Revenue]]</f>
        <v>0.63724084670223036</v>
      </c>
      <c r="L6153" s="56">
        <f t="shared" si="96"/>
        <v>6</v>
      </c>
      <c r="M6153" s="82" t="str">
        <f>"Q"&amp;" "&amp;VLOOKUP(pro[[#This Row],[Period]],Mapping!A:B,2,0)</f>
        <v>Q 2</v>
      </c>
      <c r="N6153"/>
    </row>
    <row r="6154" spans="1:14" ht="11.25" customHeight="1" x14ac:dyDescent="0.2">
      <c r="A6154" s="42" t="s">
        <v>5</v>
      </c>
      <c r="B6154" s="44" t="s">
        <v>22</v>
      </c>
      <c r="C6154" s="44" t="s">
        <v>60</v>
      </c>
      <c r="D6154" s="43">
        <v>491155.78399999999</v>
      </c>
      <c r="E6154" s="43">
        <v>-60402.950999999994</v>
      </c>
      <c r="F6154" s="45">
        <v>-65500</v>
      </c>
      <c r="G6154" s="45">
        <v>-51010</v>
      </c>
      <c r="H6154" s="45">
        <v>-103880</v>
      </c>
      <c r="I6154" s="55">
        <f>pro[[#This Row],[Admin expenses 3]]+pro[[#This Row],[Admin expenses 2]]+pro[[#This Row],[Admin expenses 1]]+pro[[#This Row],[COGS]]</f>
        <v>-280792.951</v>
      </c>
      <c r="J6154" s="55">
        <f>pro[[#This Row],[Revenue]]+pro[[#This Row],[AdminExp]]</f>
        <v>210362.83299999998</v>
      </c>
      <c r="K6154" s="83">
        <f>pro[[#This Row],[Profit]]/pro[[#This Row],[Revenue]]</f>
        <v>0.42830165062252423</v>
      </c>
      <c r="L6154" s="56">
        <f t="shared" si="96"/>
        <v>6</v>
      </c>
      <c r="M6154" s="82" t="str">
        <f>"Q"&amp;" "&amp;VLOOKUP(pro[[#This Row],[Period]],Mapping!A:B,2,0)</f>
        <v>Q 2</v>
      </c>
      <c r="N6154"/>
    </row>
    <row r="6155" spans="1:14" ht="11.25" customHeight="1" x14ac:dyDescent="0.2">
      <c r="A6155" s="42" t="s">
        <v>5</v>
      </c>
      <c r="B6155" s="44" t="s">
        <v>22</v>
      </c>
      <c r="C6155" s="44" t="s">
        <v>57</v>
      </c>
      <c r="D6155" s="43">
        <v>151315.18499999997</v>
      </c>
      <c r="E6155" s="43">
        <v>-33054.707000000002</v>
      </c>
      <c r="F6155" s="45">
        <v>-36930</v>
      </c>
      <c r="G6155" s="45">
        <v>-38940</v>
      </c>
      <c r="H6155" s="45">
        <v>-17160</v>
      </c>
      <c r="I6155" s="55">
        <f>pro[[#This Row],[Admin expenses 3]]+pro[[#This Row],[Admin expenses 2]]+pro[[#This Row],[Admin expenses 1]]+pro[[#This Row],[COGS]]</f>
        <v>-126084.70699999999</v>
      </c>
      <c r="J6155" s="55">
        <f>pro[[#This Row],[Revenue]]+pro[[#This Row],[AdminExp]]</f>
        <v>25230.477999999974</v>
      </c>
      <c r="K6155" s="83">
        <f>pro[[#This Row],[Profit]]/pro[[#This Row],[Revenue]]</f>
        <v>0.16674121635578068</v>
      </c>
      <c r="L6155" s="56">
        <f t="shared" si="96"/>
        <v>6</v>
      </c>
      <c r="M6155" s="82" t="str">
        <f>"Q"&amp;" "&amp;VLOOKUP(pro[[#This Row],[Period]],Mapping!A:B,2,0)</f>
        <v>Q 2</v>
      </c>
      <c r="N6155"/>
    </row>
    <row r="6156" spans="1:14" ht="11.25" customHeight="1" x14ac:dyDescent="0.2">
      <c r="A6156" s="42" t="s">
        <v>5</v>
      </c>
      <c r="B6156" s="44" t="s">
        <v>22</v>
      </c>
      <c r="C6156" s="44" t="s">
        <v>58</v>
      </c>
      <c r="D6156" s="43">
        <v>37314.445</v>
      </c>
      <c r="E6156" s="43">
        <v>-3472.2799999999997</v>
      </c>
      <c r="F6156" s="45">
        <v>-31780</v>
      </c>
      <c r="G6156" s="45">
        <v>-39830</v>
      </c>
      <c r="H6156" s="45">
        <v>-54910</v>
      </c>
      <c r="I6156" s="55">
        <f>pro[[#This Row],[Admin expenses 3]]+pro[[#This Row],[Admin expenses 2]]+pro[[#This Row],[Admin expenses 1]]+pro[[#This Row],[COGS]]</f>
        <v>-129992.28</v>
      </c>
      <c r="J6156" s="55">
        <f>pro[[#This Row],[Revenue]]+pro[[#This Row],[AdminExp]]</f>
        <v>-92677.834999999992</v>
      </c>
      <c r="K6156" s="83">
        <f>pro[[#This Row],[Profit]]/pro[[#This Row],[Revenue]]</f>
        <v>-2.4836986051916354</v>
      </c>
      <c r="L6156" s="56">
        <f t="shared" si="96"/>
        <v>6</v>
      </c>
      <c r="M6156" s="82" t="str">
        <f>"Q"&amp;" "&amp;VLOOKUP(pro[[#This Row],[Period]],Mapping!A:B,2,0)</f>
        <v>Q 2</v>
      </c>
      <c r="N6156"/>
    </row>
    <row r="6157" spans="1:14" ht="11.25" customHeight="1" x14ac:dyDescent="0.2">
      <c r="A6157" s="42" t="s">
        <v>5</v>
      </c>
      <c r="B6157" s="44" t="s">
        <v>22</v>
      </c>
      <c r="C6157" s="44" t="s">
        <v>59</v>
      </c>
      <c r="D6157" s="43">
        <v>34693.245999999999</v>
      </c>
      <c r="E6157" s="43">
        <v>-31339.776999999998</v>
      </c>
      <c r="F6157" s="45">
        <v>-74150</v>
      </c>
      <c r="G6157" s="45">
        <v>-20910</v>
      </c>
      <c r="H6157" s="45">
        <v>-84200</v>
      </c>
      <c r="I6157" s="55">
        <f>pro[[#This Row],[Admin expenses 3]]+pro[[#This Row],[Admin expenses 2]]+pro[[#This Row],[Admin expenses 1]]+pro[[#This Row],[COGS]]</f>
        <v>-210599.777</v>
      </c>
      <c r="J6157" s="55">
        <f>pro[[#This Row],[Revenue]]+pro[[#This Row],[AdminExp]]</f>
        <v>-175906.53100000002</v>
      </c>
      <c r="K6157" s="83">
        <f>pro[[#This Row],[Profit]]/pro[[#This Row],[Revenue]]</f>
        <v>-5.0703393680718145</v>
      </c>
      <c r="L6157" s="56">
        <f t="shared" si="96"/>
        <v>6</v>
      </c>
      <c r="M6157" s="82" t="str">
        <f>"Q"&amp;" "&amp;VLOOKUP(pro[[#This Row],[Period]],Mapping!A:B,2,0)</f>
        <v>Q 2</v>
      </c>
      <c r="N6157"/>
    </row>
    <row r="6158" spans="1:14" ht="11.25" customHeight="1" x14ac:dyDescent="0.2">
      <c r="A6158" s="42" t="s">
        <v>5</v>
      </c>
      <c r="B6158" s="44" t="s">
        <v>22</v>
      </c>
      <c r="C6158" s="44" t="s">
        <v>60</v>
      </c>
      <c r="D6158" s="43">
        <v>94228.161999999997</v>
      </c>
      <c r="E6158" s="43">
        <v>-21055.418999999998</v>
      </c>
      <c r="F6158" s="45">
        <v>-57420</v>
      </c>
      <c r="G6158" s="45">
        <v>-23570</v>
      </c>
      <c r="H6158" s="45">
        <v>-97610</v>
      </c>
      <c r="I6158" s="55">
        <f>pro[[#This Row],[Admin expenses 3]]+pro[[#This Row],[Admin expenses 2]]+pro[[#This Row],[Admin expenses 1]]+pro[[#This Row],[COGS]]</f>
        <v>-199655.41899999999</v>
      </c>
      <c r="J6158" s="55">
        <f>pro[[#This Row],[Revenue]]+pro[[#This Row],[AdminExp]]</f>
        <v>-105427.257</v>
      </c>
      <c r="K6158" s="83">
        <f>pro[[#This Row],[Profit]]/pro[[#This Row],[Revenue]]</f>
        <v>-1.1188508272081121</v>
      </c>
      <c r="L6158" s="56">
        <f t="shared" si="96"/>
        <v>6</v>
      </c>
      <c r="M6158" s="82" t="str">
        <f>"Q"&amp;" "&amp;VLOOKUP(pro[[#This Row],[Period]],Mapping!A:B,2,0)</f>
        <v>Q 2</v>
      </c>
      <c r="N6158"/>
    </row>
    <row r="6159" spans="1:14" ht="11.25" customHeight="1" x14ac:dyDescent="0.2">
      <c r="A6159" s="42" t="s">
        <v>5</v>
      </c>
      <c r="B6159" s="44" t="s">
        <v>22</v>
      </c>
      <c r="C6159" s="44" t="s">
        <v>57</v>
      </c>
      <c r="D6159" s="43">
        <v>80230.92</v>
      </c>
      <c r="E6159" s="43">
        <v>-33506.213999999993</v>
      </c>
      <c r="F6159" s="45">
        <v>-86920</v>
      </c>
      <c r="G6159" s="45">
        <v>-37740</v>
      </c>
      <c r="H6159" s="45">
        <v>-70130</v>
      </c>
      <c r="I6159" s="55">
        <f>pro[[#This Row],[Admin expenses 3]]+pro[[#This Row],[Admin expenses 2]]+pro[[#This Row],[Admin expenses 1]]+pro[[#This Row],[COGS]]</f>
        <v>-228296.21399999998</v>
      </c>
      <c r="J6159" s="55">
        <f>pro[[#This Row],[Revenue]]+pro[[#This Row],[AdminExp]]</f>
        <v>-148065.29399999999</v>
      </c>
      <c r="K6159" s="83">
        <f>pro[[#This Row],[Profit]]/pro[[#This Row],[Revenue]]</f>
        <v>-1.8454891705093248</v>
      </c>
      <c r="L6159" s="56">
        <f t="shared" si="96"/>
        <v>6</v>
      </c>
      <c r="M6159" s="82" t="str">
        <f>"Q"&amp;" "&amp;VLOOKUP(pro[[#This Row],[Period]],Mapping!A:B,2,0)</f>
        <v>Q 2</v>
      </c>
      <c r="N6159"/>
    </row>
    <row r="6160" spans="1:14" ht="11.25" customHeight="1" x14ac:dyDescent="0.2">
      <c r="A6160" s="42" t="s">
        <v>5</v>
      </c>
      <c r="B6160" s="44" t="s">
        <v>22</v>
      </c>
      <c r="C6160" s="44" t="s">
        <v>58</v>
      </c>
      <c r="D6160" s="43">
        <v>35588.594999999994</v>
      </c>
      <c r="E6160" s="43">
        <v>-26632.745999999999</v>
      </c>
      <c r="F6160" s="45">
        <v>-106740</v>
      </c>
      <c r="G6160" s="45">
        <v>-25860</v>
      </c>
      <c r="H6160" s="45">
        <v>-42480</v>
      </c>
      <c r="I6160" s="55">
        <f>pro[[#This Row],[Admin expenses 3]]+pro[[#This Row],[Admin expenses 2]]+pro[[#This Row],[Admin expenses 1]]+pro[[#This Row],[COGS]]</f>
        <v>-201712.74599999998</v>
      </c>
      <c r="J6160" s="55">
        <f>pro[[#This Row],[Revenue]]+pro[[#This Row],[AdminExp]]</f>
        <v>-166124.15099999998</v>
      </c>
      <c r="K6160" s="83">
        <f>pro[[#This Row],[Profit]]/pro[[#This Row],[Revenue]]</f>
        <v>-4.6679041698611599</v>
      </c>
      <c r="L6160" s="56">
        <f t="shared" si="96"/>
        <v>6</v>
      </c>
      <c r="M6160" s="82" t="str">
        <f>"Q"&amp;" "&amp;VLOOKUP(pro[[#This Row],[Period]],Mapping!A:B,2,0)</f>
        <v>Q 2</v>
      </c>
      <c r="N6160"/>
    </row>
    <row r="6161" spans="1:14" ht="11.25" customHeight="1" x14ac:dyDescent="0.2">
      <c r="A6161" s="42" t="s">
        <v>5</v>
      </c>
      <c r="B6161" s="44" t="s">
        <v>22</v>
      </c>
      <c r="C6161" s="44" t="s">
        <v>59</v>
      </c>
      <c r="D6161" s="43">
        <v>383430.92899999995</v>
      </c>
      <c r="E6161" s="43">
        <v>-215913.908</v>
      </c>
      <c r="F6161" s="45">
        <v>-104200</v>
      </c>
      <c r="G6161" s="45">
        <v>-89400</v>
      </c>
      <c r="H6161" s="45">
        <v>-63390</v>
      </c>
      <c r="I6161" s="55">
        <f>pro[[#This Row],[Admin expenses 3]]+pro[[#This Row],[Admin expenses 2]]+pro[[#This Row],[Admin expenses 1]]+pro[[#This Row],[COGS]]</f>
        <v>-472903.908</v>
      </c>
      <c r="J6161" s="55">
        <f>pro[[#This Row],[Revenue]]+pro[[#This Row],[AdminExp]]</f>
        <v>-89472.97900000005</v>
      </c>
      <c r="K6161" s="83">
        <f>pro[[#This Row],[Profit]]/pro[[#This Row],[Revenue]]</f>
        <v>-0.23334836142026524</v>
      </c>
      <c r="L6161" s="56">
        <f t="shared" si="96"/>
        <v>6</v>
      </c>
      <c r="M6161" s="82" t="str">
        <f>"Q"&amp;" "&amp;VLOOKUP(pro[[#This Row],[Period]],Mapping!A:B,2,0)</f>
        <v>Q 2</v>
      </c>
      <c r="N6161"/>
    </row>
    <row r="6162" spans="1:14" ht="11.25" customHeight="1" x14ac:dyDescent="0.2">
      <c r="A6162" s="42" t="s">
        <v>5</v>
      </c>
      <c r="B6162" s="44" t="s">
        <v>22</v>
      </c>
      <c r="C6162" s="44" t="s">
        <v>60</v>
      </c>
      <c r="D6162" s="43">
        <v>575925.43400000001</v>
      </c>
      <c r="E6162" s="43">
        <v>-326921.18199999997</v>
      </c>
      <c r="F6162" s="45">
        <v>-12960</v>
      </c>
      <c r="G6162" s="45">
        <v>-66170</v>
      </c>
      <c r="H6162" s="45">
        <v>-50970</v>
      </c>
      <c r="I6162" s="55">
        <f>pro[[#This Row],[Admin expenses 3]]+pro[[#This Row],[Admin expenses 2]]+pro[[#This Row],[Admin expenses 1]]+pro[[#This Row],[COGS]]</f>
        <v>-457021.18199999997</v>
      </c>
      <c r="J6162" s="55">
        <f>pro[[#This Row],[Revenue]]+pro[[#This Row],[AdminExp]]</f>
        <v>118904.25200000004</v>
      </c>
      <c r="K6162" s="83">
        <f>pro[[#This Row],[Profit]]/pro[[#This Row],[Revenue]]</f>
        <v>0.20645772001102497</v>
      </c>
      <c r="L6162" s="56">
        <f t="shared" si="96"/>
        <v>6</v>
      </c>
      <c r="M6162" s="82" t="str">
        <f>"Q"&amp;" "&amp;VLOOKUP(pro[[#This Row],[Period]],Mapping!A:B,2,0)</f>
        <v>Q 2</v>
      </c>
      <c r="N6162"/>
    </row>
    <row r="6163" spans="1:14" ht="11.25" customHeight="1" x14ac:dyDescent="0.2">
      <c r="A6163" s="42" t="s">
        <v>5</v>
      </c>
      <c r="B6163" s="44" t="s">
        <v>22</v>
      </c>
      <c r="C6163" s="44" t="s">
        <v>57</v>
      </c>
      <c r="D6163" s="43">
        <v>2084938.8839999998</v>
      </c>
      <c r="E6163" s="43">
        <v>-767452.68599999999</v>
      </c>
      <c r="F6163" s="45">
        <v>-54880</v>
      </c>
      <c r="G6163" s="45">
        <v>-93130</v>
      </c>
      <c r="H6163" s="45">
        <v>-86100</v>
      </c>
      <c r="I6163" s="55">
        <f>pro[[#This Row],[Admin expenses 3]]+pro[[#This Row],[Admin expenses 2]]+pro[[#This Row],[Admin expenses 1]]+pro[[#This Row],[COGS]]</f>
        <v>-1001562.686</v>
      </c>
      <c r="J6163" s="55">
        <f>pro[[#This Row],[Revenue]]+pro[[#This Row],[AdminExp]]</f>
        <v>1083376.1979999999</v>
      </c>
      <c r="K6163" s="83">
        <f>pro[[#This Row],[Profit]]/pro[[#This Row],[Revenue]]</f>
        <v>0.51962012235174948</v>
      </c>
      <c r="L6163" s="56">
        <f t="shared" si="96"/>
        <v>6</v>
      </c>
      <c r="M6163" s="82" t="str">
        <f>"Q"&amp;" "&amp;VLOOKUP(pro[[#This Row],[Period]],Mapping!A:B,2,0)</f>
        <v>Q 2</v>
      </c>
      <c r="N6163"/>
    </row>
    <row r="6164" spans="1:14" ht="11.25" customHeight="1" x14ac:dyDescent="0.2">
      <c r="A6164" s="42" t="s">
        <v>5</v>
      </c>
      <c r="B6164" s="44" t="s">
        <v>22</v>
      </c>
      <c r="C6164" s="44" t="s">
        <v>58</v>
      </c>
      <c r="D6164" s="43">
        <v>1579684.372</v>
      </c>
      <c r="E6164" s="43">
        <v>-37165.428999999996</v>
      </c>
      <c r="F6164" s="45">
        <v>-69870</v>
      </c>
      <c r="G6164" s="45">
        <v>-53260</v>
      </c>
      <c r="H6164" s="45">
        <v>-81450</v>
      </c>
      <c r="I6164" s="55">
        <f>pro[[#This Row],[Admin expenses 3]]+pro[[#This Row],[Admin expenses 2]]+pro[[#This Row],[Admin expenses 1]]+pro[[#This Row],[COGS]]</f>
        <v>-241745.429</v>
      </c>
      <c r="J6164" s="55">
        <f>pro[[#This Row],[Revenue]]+pro[[#This Row],[AdminExp]]</f>
        <v>1337938.943</v>
      </c>
      <c r="K6164" s="83">
        <f>pro[[#This Row],[Profit]]/pro[[#This Row],[Revenue]]</f>
        <v>0.84696599315347276</v>
      </c>
      <c r="L6164" s="56">
        <f t="shared" si="96"/>
        <v>6</v>
      </c>
      <c r="M6164" s="82" t="str">
        <f>"Q"&amp;" "&amp;VLOOKUP(pro[[#This Row],[Period]],Mapping!A:B,2,0)</f>
        <v>Q 2</v>
      </c>
      <c r="N6164"/>
    </row>
    <row r="6165" spans="1:14" ht="11.25" customHeight="1" x14ac:dyDescent="0.2">
      <c r="A6165" s="42" t="s">
        <v>5</v>
      </c>
      <c r="B6165" s="44" t="s">
        <v>22</v>
      </c>
      <c r="C6165" s="44" t="s">
        <v>59</v>
      </c>
      <c r="D6165" s="43">
        <v>3736684.1609999998</v>
      </c>
      <c r="E6165" s="43">
        <v>-344036.049</v>
      </c>
      <c r="F6165" s="45">
        <v>-42630</v>
      </c>
      <c r="G6165" s="45">
        <v>-60380</v>
      </c>
      <c r="H6165" s="45">
        <v>-19230</v>
      </c>
      <c r="I6165" s="55">
        <f>pro[[#This Row],[Admin expenses 3]]+pro[[#This Row],[Admin expenses 2]]+pro[[#This Row],[Admin expenses 1]]+pro[[#This Row],[COGS]]</f>
        <v>-466276.049</v>
      </c>
      <c r="J6165" s="55">
        <f>pro[[#This Row],[Revenue]]+pro[[#This Row],[AdminExp]]</f>
        <v>3270408.1119999997</v>
      </c>
      <c r="K6165" s="83">
        <f>pro[[#This Row],[Profit]]/pro[[#This Row],[Revenue]]</f>
        <v>0.87521662818962553</v>
      </c>
      <c r="L6165" s="56">
        <f t="shared" si="96"/>
        <v>6</v>
      </c>
      <c r="M6165" s="82" t="str">
        <f>"Q"&amp;" "&amp;VLOOKUP(pro[[#This Row],[Period]],Mapping!A:B,2,0)</f>
        <v>Q 2</v>
      </c>
      <c r="N6165"/>
    </row>
    <row r="6166" spans="1:14" ht="11.25" customHeight="1" x14ac:dyDescent="0.2">
      <c r="A6166" s="42" t="s">
        <v>5</v>
      </c>
      <c r="B6166" s="44" t="s">
        <v>22</v>
      </c>
      <c r="C6166" s="44" t="s">
        <v>60</v>
      </c>
      <c r="D6166" s="43">
        <v>320128.74599999998</v>
      </c>
      <c r="E6166" s="43">
        <v>-164079.783</v>
      </c>
      <c r="F6166" s="45">
        <v>-74960</v>
      </c>
      <c r="G6166" s="45">
        <v>-15970</v>
      </c>
      <c r="H6166" s="45">
        <v>-90060</v>
      </c>
      <c r="I6166" s="55">
        <f>pro[[#This Row],[Admin expenses 3]]+pro[[#This Row],[Admin expenses 2]]+pro[[#This Row],[Admin expenses 1]]+pro[[#This Row],[COGS]]</f>
        <v>-345069.783</v>
      </c>
      <c r="J6166" s="55">
        <f>pro[[#This Row],[Revenue]]+pro[[#This Row],[AdminExp]]</f>
        <v>-24941.037000000011</v>
      </c>
      <c r="K6166" s="83">
        <f>pro[[#This Row],[Profit]]/pro[[#This Row],[Revenue]]</f>
        <v>-7.7909395240626136E-2</v>
      </c>
      <c r="L6166" s="56">
        <f t="shared" si="96"/>
        <v>6</v>
      </c>
      <c r="M6166" s="82" t="str">
        <f>"Q"&amp;" "&amp;VLOOKUP(pro[[#This Row],[Period]],Mapping!A:B,2,0)</f>
        <v>Q 2</v>
      </c>
      <c r="N6166"/>
    </row>
    <row r="6167" spans="1:14" ht="11.25" customHeight="1" x14ac:dyDescent="0.2">
      <c r="A6167" s="42" t="s">
        <v>5</v>
      </c>
      <c r="B6167" s="44" t="s">
        <v>22</v>
      </c>
      <c r="C6167" s="44" t="s">
        <v>57</v>
      </c>
      <c r="D6167" s="43">
        <v>1363675.754</v>
      </c>
      <c r="E6167" s="43">
        <v>-377956.99200000003</v>
      </c>
      <c r="F6167" s="45">
        <v>-52550</v>
      </c>
      <c r="G6167" s="45">
        <v>-39220</v>
      </c>
      <c r="H6167" s="45">
        <v>-24730</v>
      </c>
      <c r="I6167" s="55">
        <f>pro[[#This Row],[Admin expenses 3]]+pro[[#This Row],[Admin expenses 2]]+pro[[#This Row],[Admin expenses 1]]+pro[[#This Row],[COGS]]</f>
        <v>-494456.99200000003</v>
      </c>
      <c r="J6167" s="55">
        <f>pro[[#This Row],[Revenue]]+pro[[#This Row],[AdminExp]]</f>
        <v>869218.76199999987</v>
      </c>
      <c r="K6167" s="83">
        <f>pro[[#This Row],[Profit]]/pro[[#This Row],[Revenue]]</f>
        <v>0.63740867977623361</v>
      </c>
      <c r="L6167" s="56">
        <f t="shared" si="96"/>
        <v>6</v>
      </c>
      <c r="M6167" s="82" t="str">
        <f>"Q"&amp;" "&amp;VLOOKUP(pro[[#This Row],[Period]],Mapping!A:B,2,0)</f>
        <v>Q 2</v>
      </c>
      <c r="N6167"/>
    </row>
    <row r="6168" spans="1:14" ht="11.25" customHeight="1" x14ac:dyDescent="0.2">
      <c r="A6168" s="42" t="s">
        <v>5</v>
      </c>
      <c r="B6168" s="44" t="s">
        <v>22</v>
      </c>
      <c r="C6168" s="44" t="s">
        <v>57</v>
      </c>
      <c r="D6168" s="43">
        <v>850775.38699999987</v>
      </c>
      <c r="E6168" s="43">
        <v>-433511.99499999994</v>
      </c>
      <c r="F6168" s="45">
        <v>-95910</v>
      </c>
      <c r="G6168" s="45">
        <v>-61060</v>
      </c>
      <c r="H6168" s="45">
        <v>-18690</v>
      </c>
      <c r="I6168" s="55">
        <f>pro[[#This Row],[Admin expenses 3]]+pro[[#This Row],[Admin expenses 2]]+pro[[#This Row],[Admin expenses 1]]+pro[[#This Row],[COGS]]</f>
        <v>-609171.99499999988</v>
      </c>
      <c r="J6168" s="55">
        <f>pro[[#This Row],[Revenue]]+pro[[#This Row],[AdminExp]]</f>
        <v>241603.39199999999</v>
      </c>
      <c r="K6168" s="83">
        <f>pro[[#This Row],[Profit]]/pro[[#This Row],[Revenue]]</f>
        <v>0.28398023225841162</v>
      </c>
      <c r="L6168" s="56">
        <f t="shared" si="96"/>
        <v>6</v>
      </c>
      <c r="M6168" s="82" t="str">
        <f>"Q"&amp;" "&amp;VLOOKUP(pro[[#This Row],[Period]],Mapping!A:B,2,0)</f>
        <v>Q 2</v>
      </c>
      <c r="N6168"/>
    </row>
    <row r="6169" spans="1:14" ht="11.25" customHeight="1" x14ac:dyDescent="0.2">
      <c r="A6169" s="42" t="s">
        <v>5</v>
      </c>
      <c r="B6169" s="44" t="s">
        <v>36</v>
      </c>
      <c r="C6169" s="44" t="s">
        <v>58</v>
      </c>
      <c r="D6169" s="43">
        <v>13689556.705999998</v>
      </c>
      <c r="E6169" s="43">
        <v>-5238875.1659999993</v>
      </c>
      <c r="F6169" s="45">
        <v>-59530</v>
      </c>
      <c r="G6169" s="45">
        <v>-29080</v>
      </c>
      <c r="H6169" s="45">
        <v>-87520</v>
      </c>
      <c r="I6169" s="55">
        <f>pro[[#This Row],[Admin expenses 3]]+pro[[#This Row],[Admin expenses 2]]+pro[[#This Row],[Admin expenses 1]]+pro[[#This Row],[COGS]]</f>
        <v>-5415005.1659999993</v>
      </c>
      <c r="J6169" s="55">
        <f>pro[[#This Row],[Revenue]]+pro[[#This Row],[AdminExp]]</f>
        <v>8274551.5399999991</v>
      </c>
      <c r="K6169" s="83">
        <f>pro[[#This Row],[Profit]]/pro[[#This Row],[Revenue]]</f>
        <v>0.60444262131390603</v>
      </c>
      <c r="L6169" s="56">
        <f t="shared" si="96"/>
        <v>6</v>
      </c>
      <c r="M6169" s="82" t="str">
        <f>"Q"&amp;" "&amp;VLOOKUP(pro[[#This Row],[Period]],Mapping!A:B,2,0)</f>
        <v>Q 2</v>
      </c>
      <c r="N6169"/>
    </row>
    <row r="6170" spans="1:14" ht="11.25" customHeight="1" x14ac:dyDescent="0.2">
      <c r="A6170" s="42" t="s">
        <v>5</v>
      </c>
      <c r="B6170" s="44" t="s">
        <v>36</v>
      </c>
      <c r="C6170" s="44" t="s">
        <v>59</v>
      </c>
      <c r="D6170" s="43">
        <v>49676.885999999991</v>
      </c>
      <c r="E6170" s="43">
        <v>-10776.766</v>
      </c>
      <c r="F6170" s="45">
        <v>-89260</v>
      </c>
      <c r="G6170" s="45">
        <v>-42810</v>
      </c>
      <c r="H6170" s="45">
        <v>-22820</v>
      </c>
      <c r="I6170" s="55">
        <f>pro[[#This Row],[Admin expenses 3]]+pro[[#This Row],[Admin expenses 2]]+pro[[#This Row],[Admin expenses 1]]+pro[[#This Row],[COGS]]</f>
        <v>-165666.766</v>
      </c>
      <c r="J6170" s="55">
        <f>pro[[#This Row],[Revenue]]+pro[[#This Row],[AdminExp]]</f>
        <v>-115989.88</v>
      </c>
      <c r="K6170" s="83">
        <f>pro[[#This Row],[Profit]]/pro[[#This Row],[Revenue]]</f>
        <v>-2.3348862889674691</v>
      </c>
      <c r="L6170" s="56">
        <f t="shared" si="96"/>
        <v>6</v>
      </c>
      <c r="M6170" s="82" t="str">
        <f>"Q"&amp;" "&amp;VLOOKUP(pro[[#This Row],[Period]],Mapping!A:B,2,0)</f>
        <v>Q 2</v>
      </c>
      <c r="N6170"/>
    </row>
    <row r="6171" spans="1:14" ht="11.25" customHeight="1" x14ac:dyDescent="0.2">
      <c r="A6171" s="42" t="s">
        <v>5</v>
      </c>
      <c r="B6171" s="44" t="s">
        <v>36</v>
      </c>
      <c r="C6171" s="44" t="s">
        <v>57</v>
      </c>
      <c r="D6171" s="43">
        <v>6499854.2699999996</v>
      </c>
      <c r="E6171" s="43">
        <v>-992858.72</v>
      </c>
      <c r="F6171" s="45">
        <v>-28570</v>
      </c>
      <c r="G6171" s="45">
        <v>-52660</v>
      </c>
      <c r="H6171" s="45">
        <v>-37070</v>
      </c>
      <c r="I6171" s="55">
        <f>pro[[#This Row],[Admin expenses 3]]+pro[[#This Row],[Admin expenses 2]]+pro[[#This Row],[Admin expenses 1]]+pro[[#This Row],[COGS]]</f>
        <v>-1111158.72</v>
      </c>
      <c r="J6171" s="55">
        <f>pro[[#This Row],[Revenue]]+pro[[#This Row],[AdminExp]]</f>
        <v>5388695.5499999998</v>
      </c>
      <c r="K6171" s="83">
        <f>pro[[#This Row],[Profit]]/pro[[#This Row],[Revenue]]</f>
        <v>0.82904867188660836</v>
      </c>
      <c r="L6171" s="56">
        <f t="shared" si="96"/>
        <v>6</v>
      </c>
      <c r="M6171" s="82" t="str">
        <f>"Q"&amp;" "&amp;VLOOKUP(pro[[#This Row],[Period]],Mapping!A:B,2,0)</f>
        <v>Q 2</v>
      </c>
      <c r="N6171"/>
    </row>
    <row r="6172" spans="1:14" ht="11.25" customHeight="1" x14ac:dyDescent="0.2">
      <c r="A6172" s="42" t="s">
        <v>5</v>
      </c>
      <c r="B6172" s="44" t="s">
        <v>36</v>
      </c>
      <c r="C6172" s="44" t="s">
        <v>58</v>
      </c>
      <c r="D6172" s="43">
        <v>165998.29399999999</v>
      </c>
      <c r="E6172" s="43">
        <v>-58956.799999999996</v>
      </c>
      <c r="F6172" s="45">
        <v>-104850</v>
      </c>
      <c r="G6172" s="45">
        <v>-29670</v>
      </c>
      <c r="H6172" s="45">
        <v>-107600</v>
      </c>
      <c r="I6172" s="55">
        <f>pro[[#This Row],[Admin expenses 3]]+pro[[#This Row],[Admin expenses 2]]+pro[[#This Row],[Admin expenses 1]]+pro[[#This Row],[COGS]]</f>
        <v>-301076.8</v>
      </c>
      <c r="J6172" s="55">
        <f>pro[[#This Row],[Revenue]]+pro[[#This Row],[AdminExp]]</f>
        <v>-135078.50599999999</v>
      </c>
      <c r="K6172" s="83">
        <f>pro[[#This Row],[Profit]]/pro[[#This Row],[Revenue]]</f>
        <v>-0.81373430259470014</v>
      </c>
      <c r="L6172" s="56">
        <f t="shared" si="96"/>
        <v>6</v>
      </c>
      <c r="M6172" s="82" t="str">
        <f>"Q"&amp;" "&amp;VLOOKUP(pro[[#This Row],[Period]],Mapping!A:B,2,0)</f>
        <v>Q 2</v>
      </c>
      <c r="N6172"/>
    </row>
    <row r="6173" spans="1:14" ht="11.25" customHeight="1" x14ac:dyDescent="0.2">
      <c r="A6173" s="42" t="s">
        <v>5</v>
      </c>
      <c r="B6173" s="44" t="s">
        <v>36</v>
      </c>
      <c r="C6173" s="44" t="s">
        <v>59</v>
      </c>
      <c r="D6173" s="43">
        <v>7402111.7309999997</v>
      </c>
      <c r="E6173" s="43">
        <v>-2666877.9339999999</v>
      </c>
      <c r="F6173" s="45">
        <v>-37210</v>
      </c>
      <c r="G6173" s="45">
        <v>-79420</v>
      </c>
      <c r="H6173" s="45">
        <v>-61650</v>
      </c>
      <c r="I6173" s="55">
        <f>pro[[#This Row],[Admin expenses 3]]+pro[[#This Row],[Admin expenses 2]]+pro[[#This Row],[Admin expenses 1]]+pro[[#This Row],[COGS]]</f>
        <v>-2845157.9339999999</v>
      </c>
      <c r="J6173" s="55">
        <f>pro[[#This Row],[Revenue]]+pro[[#This Row],[AdminExp]]</f>
        <v>4556953.7970000003</v>
      </c>
      <c r="K6173" s="83">
        <f>pro[[#This Row],[Profit]]/pro[[#This Row],[Revenue]]</f>
        <v>0.61562888572939323</v>
      </c>
      <c r="L6173" s="56">
        <f t="shared" si="96"/>
        <v>6</v>
      </c>
      <c r="M6173" s="82" t="str">
        <f>"Q"&amp;" "&amp;VLOOKUP(pro[[#This Row],[Period]],Mapping!A:B,2,0)</f>
        <v>Q 2</v>
      </c>
      <c r="N6173"/>
    </row>
    <row r="6174" spans="1:14" ht="11.25" customHeight="1" x14ac:dyDescent="0.2">
      <c r="A6174" s="42" t="s">
        <v>5</v>
      </c>
      <c r="B6174" s="44" t="s">
        <v>36</v>
      </c>
      <c r="C6174" s="44" t="s">
        <v>57</v>
      </c>
      <c r="D6174" s="43">
        <v>441309.08500000002</v>
      </c>
      <c r="E6174" s="43">
        <v>-242162.00399999996</v>
      </c>
      <c r="F6174" s="45">
        <v>-62740</v>
      </c>
      <c r="G6174" s="45">
        <v>-19960</v>
      </c>
      <c r="H6174" s="45">
        <v>-55850</v>
      </c>
      <c r="I6174" s="55">
        <f>pro[[#This Row],[Admin expenses 3]]+pro[[#This Row],[Admin expenses 2]]+pro[[#This Row],[Admin expenses 1]]+pro[[#This Row],[COGS]]</f>
        <v>-380712.00399999996</v>
      </c>
      <c r="J6174" s="55">
        <f>pro[[#This Row],[Revenue]]+pro[[#This Row],[AdminExp]]</f>
        <v>60597.081000000064</v>
      </c>
      <c r="K6174" s="83">
        <f>pro[[#This Row],[Profit]]/pro[[#This Row],[Revenue]]</f>
        <v>0.13731210858711432</v>
      </c>
      <c r="L6174" s="56">
        <f t="shared" si="96"/>
        <v>6</v>
      </c>
      <c r="M6174" s="82" t="str">
        <f>"Q"&amp;" "&amp;VLOOKUP(pro[[#This Row],[Period]],Mapping!A:B,2,0)</f>
        <v>Q 2</v>
      </c>
      <c r="N6174"/>
    </row>
    <row r="6175" spans="1:14" ht="11.25" customHeight="1" x14ac:dyDescent="0.2">
      <c r="A6175" s="42" t="s">
        <v>5</v>
      </c>
      <c r="B6175" s="44" t="s">
        <v>36</v>
      </c>
      <c r="C6175" s="44" t="s">
        <v>58</v>
      </c>
      <c r="D6175" s="43">
        <v>1634220.2799999998</v>
      </c>
      <c r="E6175" s="43">
        <v>-431057.65499999997</v>
      </c>
      <c r="F6175" s="45">
        <v>-57540</v>
      </c>
      <c r="G6175" s="45">
        <v>-24230</v>
      </c>
      <c r="H6175" s="45">
        <v>-107270</v>
      </c>
      <c r="I6175" s="55">
        <f>pro[[#This Row],[Admin expenses 3]]+pro[[#This Row],[Admin expenses 2]]+pro[[#This Row],[Admin expenses 1]]+pro[[#This Row],[COGS]]</f>
        <v>-620097.65500000003</v>
      </c>
      <c r="J6175" s="55">
        <f>pro[[#This Row],[Revenue]]+pro[[#This Row],[AdminExp]]</f>
        <v>1014122.6249999998</v>
      </c>
      <c r="K6175" s="83">
        <f>pro[[#This Row],[Profit]]/pro[[#This Row],[Revenue]]</f>
        <v>0.62055442427871466</v>
      </c>
      <c r="L6175" s="56">
        <f t="shared" si="96"/>
        <v>6</v>
      </c>
      <c r="M6175" s="82" t="str">
        <f>"Q"&amp;" "&amp;VLOOKUP(pro[[#This Row],[Period]],Mapping!A:B,2,0)</f>
        <v>Q 2</v>
      </c>
      <c r="N6175"/>
    </row>
    <row r="6176" spans="1:14" ht="11.25" customHeight="1" x14ac:dyDescent="0.2">
      <c r="A6176" s="42" t="s">
        <v>5</v>
      </c>
      <c r="B6176" s="44" t="s">
        <v>36</v>
      </c>
      <c r="C6176" s="44" t="s">
        <v>59</v>
      </c>
      <c r="D6176" s="43">
        <v>325066.49699999997</v>
      </c>
      <c r="E6176" s="43">
        <v>-18959.387999999999</v>
      </c>
      <c r="F6176" s="45">
        <v>-54150</v>
      </c>
      <c r="G6176" s="45">
        <v>-102780</v>
      </c>
      <c r="H6176" s="45">
        <v>-53470</v>
      </c>
      <c r="I6176" s="55">
        <f>pro[[#This Row],[Admin expenses 3]]+pro[[#This Row],[Admin expenses 2]]+pro[[#This Row],[Admin expenses 1]]+pro[[#This Row],[COGS]]</f>
        <v>-229359.38800000001</v>
      </c>
      <c r="J6176" s="55">
        <f>pro[[#This Row],[Revenue]]+pro[[#This Row],[AdminExp]]</f>
        <v>95707.108999999968</v>
      </c>
      <c r="K6176" s="83">
        <f>pro[[#This Row],[Profit]]/pro[[#This Row],[Revenue]]</f>
        <v>0.29442317151496539</v>
      </c>
      <c r="L6176" s="56">
        <f t="shared" si="96"/>
        <v>6</v>
      </c>
      <c r="M6176" s="82" t="str">
        <f>"Q"&amp;" "&amp;VLOOKUP(pro[[#This Row],[Period]],Mapping!A:B,2,0)</f>
        <v>Q 2</v>
      </c>
      <c r="N6176"/>
    </row>
    <row r="6177" spans="1:14" ht="11.25" customHeight="1" x14ac:dyDescent="0.2">
      <c r="A6177" s="42" t="s">
        <v>5</v>
      </c>
      <c r="B6177" s="44" t="s">
        <v>36</v>
      </c>
      <c r="C6177" s="44" t="s">
        <v>57</v>
      </c>
      <c r="D6177" s="43">
        <v>4985478.477</v>
      </c>
      <c r="E6177" s="43">
        <v>-252041.09700000001</v>
      </c>
      <c r="F6177" s="45">
        <v>-90550</v>
      </c>
      <c r="G6177" s="45">
        <v>-38440</v>
      </c>
      <c r="H6177" s="45">
        <v>-20150</v>
      </c>
      <c r="I6177" s="55">
        <f>pro[[#This Row],[Admin expenses 3]]+pro[[#This Row],[Admin expenses 2]]+pro[[#This Row],[Admin expenses 1]]+pro[[#This Row],[COGS]]</f>
        <v>-401181.09700000001</v>
      </c>
      <c r="J6177" s="55">
        <f>pro[[#This Row],[Revenue]]+pro[[#This Row],[AdminExp]]</f>
        <v>4584297.38</v>
      </c>
      <c r="K6177" s="83">
        <f>pro[[#This Row],[Profit]]/pro[[#This Row],[Revenue]]</f>
        <v>0.91953007141625254</v>
      </c>
      <c r="L6177" s="56">
        <f t="shared" si="96"/>
        <v>6</v>
      </c>
      <c r="M6177" s="82" t="str">
        <f>"Q"&amp;" "&amp;VLOOKUP(pro[[#This Row],[Period]],Mapping!A:B,2,0)</f>
        <v>Q 2</v>
      </c>
      <c r="N6177"/>
    </row>
    <row r="6178" spans="1:14" ht="11.25" customHeight="1" x14ac:dyDescent="0.2">
      <c r="A6178" s="42" t="s">
        <v>5</v>
      </c>
      <c r="B6178" s="44" t="s">
        <v>36</v>
      </c>
      <c r="C6178" s="44" t="s">
        <v>57</v>
      </c>
      <c r="D6178" s="43">
        <v>6888324.9749999996</v>
      </c>
      <c r="E6178" s="43">
        <v>-357118.50299999997</v>
      </c>
      <c r="F6178" s="45">
        <v>-90840</v>
      </c>
      <c r="G6178" s="45">
        <v>-62960</v>
      </c>
      <c r="H6178" s="45">
        <v>-65240</v>
      </c>
      <c r="I6178" s="55">
        <f>pro[[#This Row],[Admin expenses 3]]+pro[[#This Row],[Admin expenses 2]]+pro[[#This Row],[Admin expenses 1]]+pro[[#This Row],[COGS]]</f>
        <v>-576158.50300000003</v>
      </c>
      <c r="J6178" s="55">
        <f>pro[[#This Row],[Revenue]]+pro[[#This Row],[AdminExp]]</f>
        <v>6312166.4719999991</v>
      </c>
      <c r="K6178" s="83">
        <f>pro[[#This Row],[Profit]]/pro[[#This Row],[Revenue]]</f>
        <v>0.91635724140613728</v>
      </c>
      <c r="L6178" s="56">
        <f t="shared" si="96"/>
        <v>6</v>
      </c>
      <c r="M6178" s="82" t="str">
        <f>"Q"&amp;" "&amp;VLOOKUP(pro[[#This Row],[Period]],Mapping!A:B,2,0)</f>
        <v>Q 2</v>
      </c>
      <c r="N6178"/>
    </row>
    <row r="6179" spans="1:14" ht="11.25" customHeight="1" x14ac:dyDescent="0.2">
      <c r="A6179" s="42" t="s">
        <v>5</v>
      </c>
      <c r="B6179" s="44" t="s">
        <v>36</v>
      </c>
      <c r="C6179" s="44" t="s">
        <v>57</v>
      </c>
      <c r="D6179" s="43">
        <v>395425.8</v>
      </c>
      <c r="E6179" s="43">
        <v>-32064.150999999998</v>
      </c>
      <c r="F6179" s="45">
        <v>-94650</v>
      </c>
      <c r="G6179" s="45">
        <v>-102460</v>
      </c>
      <c r="H6179" s="45">
        <v>-95240</v>
      </c>
      <c r="I6179" s="55">
        <f>pro[[#This Row],[Admin expenses 3]]+pro[[#This Row],[Admin expenses 2]]+pro[[#This Row],[Admin expenses 1]]+pro[[#This Row],[COGS]]</f>
        <v>-324414.15100000001</v>
      </c>
      <c r="J6179" s="55">
        <f>pro[[#This Row],[Revenue]]+pro[[#This Row],[AdminExp]]</f>
        <v>71011.648999999976</v>
      </c>
      <c r="K6179" s="83">
        <f>pro[[#This Row],[Profit]]/pro[[#This Row],[Revenue]]</f>
        <v>0.17958274093395013</v>
      </c>
      <c r="L6179" s="56">
        <f t="shared" si="96"/>
        <v>6</v>
      </c>
      <c r="M6179" s="82" t="str">
        <f>"Q"&amp;" "&amp;VLOOKUP(pro[[#This Row],[Period]],Mapping!A:B,2,0)</f>
        <v>Q 2</v>
      </c>
      <c r="N6179"/>
    </row>
    <row r="6180" spans="1:14" ht="11.25" customHeight="1" x14ac:dyDescent="0.2">
      <c r="A6180" s="42" t="s">
        <v>5</v>
      </c>
      <c r="B6180" s="44" t="s">
        <v>36</v>
      </c>
      <c r="C6180" s="44" t="s">
        <v>57</v>
      </c>
      <c r="D6180" s="43">
        <v>61348.916999999994</v>
      </c>
      <c r="E6180" s="43">
        <v>-82300.959999999992</v>
      </c>
      <c r="F6180" s="45">
        <v>-57810</v>
      </c>
      <c r="G6180" s="45">
        <v>-81470</v>
      </c>
      <c r="H6180" s="45">
        <v>-56620</v>
      </c>
      <c r="I6180" s="55">
        <f>pro[[#This Row],[Admin expenses 3]]+pro[[#This Row],[Admin expenses 2]]+pro[[#This Row],[Admin expenses 1]]+pro[[#This Row],[COGS]]</f>
        <v>-278200.95999999996</v>
      </c>
      <c r="J6180" s="55">
        <f>pro[[#This Row],[Revenue]]+pro[[#This Row],[AdminExp]]</f>
        <v>-216852.04299999998</v>
      </c>
      <c r="K6180" s="83">
        <f>pro[[#This Row],[Profit]]/pro[[#This Row],[Revenue]]</f>
        <v>-3.5347330255234986</v>
      </c>
      <c r="L6180" s="56">
        <f t="shared" si="96"/>
        <v>6</v>
      </c>
      <c r="M6180" s="82" t="str">
        <f>"Q"&amp;" "&amp;VLOOKUP(pro[[#This Row],[Period]],Mapping!A:B,2,0)</f>
        <v>Q 2</v>
      </c>
      <c r="N6180"/>
    </row>
    <row r="6181" spans="1:14" ht="11.25" customHeight="1" x14ac:dyDescent="0.2">
      <c r="A6181" s="42" t="s">
        <v>5</v>
      </c>
      <c r="B6181" s="44" t="s">
        <v>36</v>
      </c>
      <c r="C6181" s="44" t="s">
        <v>57</v>
      </c>
      <c r="D6181" s="43">
        <v>715646.46299999999</v>
      </c>
      <c r="E6181" s="43">
        <v>-17243.142</v>
      </c>
      <c r="F6181" s="45">
        <v>-76680</v>
      </c>
      <c r="G6181" s="45">
        <v>-92990</v>
      </c>
      <c r="H6181" s="45">
        <v>-102190</v>
      </c>
      <c r="I6181" s="55">
        <f>pro[[#This Row],[Admin expenses 3]]+pro[[#This Row],[Admin expenses 2]]+pro[[#This Row],[Admin expenses 1]]+pro[[#This Row],[COGS]]</f>
        <v>-289103.14199999999</v>
      </c>
      <c r="J6181" s="55">
        <f>pro[[#This Row],[Revenue]]+pro[[#This Row],[AdminExp]]</f>
        <v>426543.321</v>
      </c>
      <c r="K6181" s="83">
        <f>pro[[#This Row],[Profit]]/pro[[#This Row],[Revenue]]</f>
        <v>0.59602519267953125</v>
      </c>
      <c r="L6181" s="56">
        <f t="shared" si="96"/>
        <v>6</v>
      </c>
      <c r="M6181" s="82" t="str">
        <f>"Q"&amp;" "&amp;VLOOKUP(pro[[#This Row],[Period]],Mapping!A:B,2,0)</f>
        <v>Q 2</v>
      </c>
      <c r="N6181"/>
    </row>
    <row r="6182" spans="1:14" ht="11.25" customHeight="1" x14ac:dyDescent="0.2">
      <c r="A6182" s="42" t="s">
        <v>5</v>
      </c>
      <c r="B6182" s="44" t="s">
        <v>36</v>
      </c>
      <c r="C6182" s="44" t="s">
        <v>57</v>
      </c>
      <c r="D6182" s="43">
        <v>144773.41899999999</v>
      </c>
      <c r="E6182" s="43">
        <v>-296607.41599999997</v>
      </c>
      <c r="F6182" s="45">
        <v>-46830</v>
      </c>
      <c r="G6182" s="45">
        <v>-83040</v>
      </c>
      <c r="H6182" s="45">
        <v>-94900</v>
      </c>
      <c r="I6182" s="55">
        <f>pro[[#This Row],[Admin expenses 3]]+pro[[#This Row],[Admin expenses 2]]+pro[[#This Row],[Admin expenses 1]]+pro[[#This Row],[COGS]]</f>
        <v>-521377.41599999997</v>
      </c>
      <c r="J6182" s="55">
        <f>pro[[#This Row],[Revenue]]+pro[[#This Row],[AdminExp]]</f>
        <v>-376603.99699999997</v>
      </c>
      <c r="K6182" s="83">
        <f>pro[[#This Row],[Profit]]/pro[[#This Row],[Revenue]]</f>
        <v>-2.6013338608795307</v>
      </c>
      <c r="L6182" s="56">
        <f t="shared" si="96"/>
        <v>6</v>
      </c>
      <c r="M6182" s="82" t="str">
        <f>"Q"&amp;" "&amp;VLOOKUP(pro[[#This Row],[Period]],Mapping!A:B,2,0)</f>
        <v>Q 2</v>
      </c>
      <c r="N6182"/>
    </row>
    <row r="6183" spans="1:14" ht="11.25" customHeight="1" x14ac:dyDescent="0.2">
      <c r="A6183" s="42" t="s">
        <v>5</v>
      </c>
      <c r="B6183" s="44" t="s">
        <v>36</v>
      </c>
      <c r="C6183" s="44" t="s">
        <v>57</v>
      </c>
      <c r="D6183" s="43">
        <v>1492613.0379999997</v>
      </c>
      <c r="E6183" s="43">
        <v>-153247.73099999997</v>
      </c>
      <c r="F6183" s="45">
        <v>-46530</v>
      </c>
      <c r="G6183" s="45">
        <v>-78890</v>
      </c>
      <c r="H6183" s="45">
        <v>-26670</v>
      </c>
      <c r="I6183" s="55">
        <f>pro[[#This Row],[Admin expenses 3]]+pro[[#This Row],[Admin expenses 2]]+pro[[#This Row],[Admin expenses 1]]+pro[[#This Row],[COGS]]</f>
        <v>-305337.73099999997</v>
      </c>
      <c r="J6183" s="55">
        <f>pro[[#This Row],[Revenue]]+pro[[#This Row],[AdminExp]]</f>
        <v>1187275.3069999998</v>
      </c>
      <c r="K6183" s="83">
        <f>pro[[#This Row],[Profit]]/pro[[#This Row],[Revenue]]</f>
        <v>0.79543409897508888</v>
      </c>
      <c r="L6183" s="56">
        <f t="shared" si="96"/>
        <v>6</v>
      </c>
      <c r="M6183" s="82" t="str">
        <f>"Q"&amp;" "&amp;VLOOKUP(pro[[#This Row],[Period]],Mapping!A:B,2,0)</f>
        <v>Q 2</v>
      </c>
      <c r="N6183"/>
    </row>
    <row r="6184" spans="1:14" ht="11.25" customHeight="1" x14ac:dyDescent="0.2">
      <c r="A6184" s="42" t="s">
        <v>5</v>
      </c>
      <c r="B6184" s="44" t="s">
        <v>36</v>
      </c>
      <c r="C6184" s="44" t="s">
        <v>57</v>
      </c>
      <c r="D6184" s="43">
        <v>16542.224999999999</v>
      </c>
      <c r="E6184" s="43">
        <v>-3769.1010000000001</v>
      </c>
      <c r="F6184" s="45">
        <v>-101340</v>
      </c>
      <c r="G6184" s="45">
        <v>-92820</v>
      </c>
      <c r="H6184" s="45">
        <v>-19270</v>
      </c>
      <c r="I6184" s="55">
        <f>pro[[#This Row],[Admin expenses 3]]+pro[[#This Row],[Admin expenses 2]]+pro[[#This Row],[Admin expenses 1]]+pro[[#This Row],[COGS]]</f>
        <v>-217199.101</v>
      </c>
      <c r="J6184" s="55">
        <f>pro[[#This Row],[Revenue]]+pro[[#This Row],[AdminExp]]</f>
        <v>-200656.87599999999</v>
      </c>
      <c r="K6184" s="83">
        <f>pro[[#This Row],[Profit]]/pro[[#This Row],[Revenue]]</f>
        <v>-12.129981063611455</v>
      </c>
      <c r="L6184" s="56">
        <f t="shared" si="96"/>
        <v>6</v>
      </c>
      <c r="M6184" s="82" t="str">
        <f>"Q"&amp;" "&amp;VLOOKUP(pro[[#This Row],[Period]],Mapping!A:B,2,0)</f>
        <v>Q 2</v>
      </c>
      <c r="N6184"/>
    </row>
    <row r="6185" spans="1:14" ht="11.25" customHeight="1" x14ac:dyDescent="0.2">
      <c r="A6185" s="42" t="s">
        <v>5</v>
      </c>
      <c r="B6185" s="44" t="s">
        <v>36</v>
      </c>
      <c r="C6185" s="44" t="s">
        <v>57</v>
      </c>
      <c r="D6185" s="43">
        <v>1697103.5549999999</v>
      </c>
      <c r="E6185" s="43">
        <v>-444966.69699999993</v>
      </c>
      <c r="F6185" s="45">
        <v>-54210</v>
      </c>
      <c r="G6185" s="45">
        <v>-73290</v>
      </c>
      <c r="H6185" s="45">
        <v>-61030</v>
      </c>
      <c r="I6185" s="55">
        <f>pro[[#This Row],[Admin expenses 3]]+pro[[#This Row],[Admin expenses 2]]+pro[[#This Row],[Admin expenses 1]]+pro[[#This Row],[COGS]]</f>
        <v>-633496.69699999993</v>
      </c>
      <c r="J6185" s="55">
        <f>pro[[#This Row],[Revenue]]+pro[[#This Row],[AdminExp]]</f>
        <v>1063606.858</v>
      </c>
      <c r="K6185" s="83">
        <f>pro[[#This Row],[Profit]]/pro[[#This Row],[Revenue]]</f>
        <v>0.62671889105788836</v>
      </c>
      <c r="L6185" s="56">
        <f t="shared" si="96"/>
        <v>6</v>
      </c>
      <c r="M6185" s="82" t="str">
        <f>"Q"&amp;" "&amp;VLOOKUP(pro[[#This Row],[Period]],Mapping!A:B,2,0)</f>
        <v>Q 2</v>
      </c>
      <c r="N6185"/>
    </row>
    <row r="6186" spans="1:14" ht="11.25" customHeight="1" x14ac:dyDescent="0.2">
      <c r="A6186" s="42" t="s">
        <v>5</v>
      </c>
      <c r="B6186" s="44" t="s">
        <v>36</v>
      </c>
      <c r="C6186" s="44" t="s">
        <v>57</v>
      </c>
      <c r="D6186" s="43">
        <v>3960295.5909999995</v>
      </c>
      <c r="E6186" s="43">
        <v>-1175415.206</v>
      </c>
      <c r="F6186" s="45">
        <v>-30330</v>
      </c>
      <c r="G6186" s="45">
        <v>-20980</v>
      </c>
      <c r="H6186" s="45">
        <v>-15020</v>
      </c>
      <c r="I6186" s="55">
        <f>pro[[#This Row],[Admin expenses 3]]+pro[[#This Row],[Admin expenses 2]]+pro[[#This Row],[Admin expenses 1]]+pro[[#This Row],[COGS]]</f>
        <v>-1241745.206</v>
      </c>
      <c r="J6186" s="55">
        <f>pro[[#This Row],[Revenue]]+pro[[#This Row],[AdminExp]]</f>
        <v>2718550.3849999998</v>
      </c>
      <c r="K6186" s="83">
        <f>pro[[#This Row],[Profit]]/pro[[#This Row],[Revenue]]</f>
        <v>0.68645138286598162</v>
      </c>
      <c r="L6186" s="56">
        <f t="shared" si="96"/>
        <v>6</v>
      </c>
      <c r="M6186" s="82" t="str">
        <f>"Q"&amp;" "&amp;VLOOKUP(pro[[#This Row],[Period]],Mapping!A:B,2,0)</f>
        <v>Q 2</v>
      </c>
      <c r="N6186"/>
    </row>
    <row r="6187" spans="1:14" ht="11.25" customHeight="1" x14ac:dyDescent="0.2">
      <c r="A6187" s="42" t="s">
        <v>5</v>
      </c>
      <c r="B6187" s="44" t="s">
        <v>36</v>
      </c>
      <c r="C6187" s="44" t="s">
        <v>57</v>
      </c>
      <c r="D6187" s="43">
        <v>617776.57899999991</v>
      </c>
      <c r="E6187" s="43">
        <v>-165097.674</v>
      </c>
      <c r="F6187" s="45">
        <v>-82000</v>
      </c>
      <c r="G6187" s="45">
        <v>-42400</v>
      </c>
      <c r="H6187" s="45">
        <v>-47070</v>
      </c>
      <c r="I6187" s="55">
        <f>pro[[#This Row],[Admin expenses 3]]+pro[[#This Row],[Admin expenses 2]]+pro[[#This Row],[Admin expenses 1]]+pro[[#This Row],[COGS]]</f>
        <v>-336567.674</v>
      </c>
      <c r="J6187" s="55">
        <f>pro[[#This Row],[Revenue]]+pro[[#This Row],[AdminExp]]</f>
        <v>281208.90499999991</v>
      </c>
      <c r="K6187" s="83">
        <f>pro[[#This Row],[Profit]]/pro[[#This Row],[Revenue]]</f>
        <v>0.45519515397491289</v>
      </c>
      <c r="L6187" s="56">
        <f t="shared" si="96"/>
        <v>6</v>
      </c>
      <c r="M6187" s="82" t="str">
        <f>"Q"&amp;" "&amp;VLOOKUP(pro[[#This Row],[Period]],Mapping!A:B,2,0)</f>
        <v>Q 2</v>
      </c>
      <c r="N6187"/>
    </row>
    <row r="6188" spans="1:14" ht="11.25" customHeight="1" x14ac:dyDescent="0.2">
      <c r="A6188" s="42" t="s">
        <v>5</v>
      </c>
      <c r="B6188" s="44" t="s">
        <v>36</v>
      </c>
      <c r="C6188" s="44" t="s">
        <v>57</v>
      </c>
      <c r="D6188" s="43">
        <v>558454.67999999993</v>
      </c>
      <c r="E6188" s="43">
        <v>-277516.64499999996</v>
      </c>
      <c r="F6188" s="45">
        <v>-98090</v>
      </c>
      <c r="G6188" s="45">
        <v>-28610</v>
      </c>
      <c r="H6188" s="45">
        <v>-86930</v>
      </c>
      <c r="I6188" s="55">
        <f>pro[[#This Row],[Admin expenses 3]]+pro[[#This Row],[Admin expenses 2]]+pro[[#This Row],[Admin expenses 1]]+pro[[#This Row],[COGS]]</f>
        <v>-491146.64499999996</v>
      </c>
      <c r="J6188" s="55">
        <f>pro[[#This Row],[Revenue]]+pro[[#This Row],[AdminExp]]</f>
        <v>67308.034999999974</v>
      </c>
      <c r="K6188" s="83">
        <f>pro[[#This Row],[Profit]]/pro[[#This Row],[Revenue]]</f>
        <v>0.12052550978711465</v>
      </c>
      <c r="L6188" s="56">
        <f t="shared" si="96"/>
        <v>6</v>
      </c>
      <c r="M6188" s="82" t="str">
        <f>"Q"&amp;" "&amp;VLOOKUP(pro[[#This Row],[Period]],Mapping!A:B,2,0)</f>
        <v>Q 2</v>
      </c>
      <c r="N6188"/>
    </row>
    <row r="6189" spans="1:14" ht="11.25" customHeight="1" x14ac:dyDescent="0.2">
      <c r="A6189" s="42" t="s">
        <v>5</v>
      </c>
      <c r="B6189" s="44" t="s">
        <v>36</v>
      </c>
      <c r="C6189" s="44" t="s">
        <v>57</v>
      </c>
      <c r="D6189" s="43">
        <v>236467.20999999996</v>
      </c>
      <c r="E6189" s="43">
        <v>-127384.18699999999</v>
      </c>
      <c r="F6189" s="45">
        <v>-36160</v>
      </c>
      <c r="G6189" s="45">
        <v>-88170</v>
      </c>
      <c r="H6189" s="45">
        <v>-98520</v>
      </c>
      <c r="I6189" s="55">
        <f>pro[[#This Row],[Admin expenses 3]]+pro[[#This Row],[Admin expenses 2]]+pro[[#This Row],[Admin expenses 1]]+pro[[#This Row],[COGS]]</f>
        <v>-350234.18699999998</v>
      </c>
      <c r="J6189" s="55">
        <f>pro[[#This Row],[Revenue]]+pro[[#This Row],[AdminExp]]</f>
        <v>-113766.97700000001</v>
      </c>
      <c r="K6189" s="83">
        <f>pro[[#This Row],[Profit]]/pro[[#This Row],[Revenue]]</f>
        <v>-0.4811110047773644</v>
      </c>
      <c r="L6189" s="56">
        <f t="shared" si="96"/>
        <v>6</v>
      </c>
      <c r="M6189" s="82" t="str">
        <f>"Q"&amp;" "&amp;VLOOKUP(pro[[#This Row],[Period]],Mapping!A:B,2,0)</f>
        <v>Q 2</v>
      </c>
      <c r="N6189"/>
    </row>
    <row r="6190" spans="1:14" ht="11.25" customHeight="1" x14ac:dyDescent="0.2">
      <c r="A6190" s="42" t="s">
        <v>5</v>
      </c>
      <c r="B6190" s="44" t="s">
        <v>36</v>
      </c>
      <c r="C6190" s="44" t="s">
        <v>57</v>
      </c>
      <c r="D6190" s="43">
        <v>1579069.3519999997</v>
      </c>
      <c r="E6190" s="43">
        <v>-847922.28500000003</v>
      </c>
      <c r="F6190" s="45">
        <v>-99610</v>
      </c>
      <c r="G6190" s="45">
        <v>-41710</v>
      </c>
      <c r="H6190" s="45">
        <v>-99280</v>
      </c>
      <c r="I6190" s="55">
        <f>pro[[#This Row],[Admin expenses 3]]+pro[[#This Row],[Admin expenses 2]]+pro[[#This Row],[Admin expenses 1]]+pro[[#This Row],[COGS]]</f>
        <v>-1088522.2850000001</v>
      </c>
      <c r="J6190" s="55">
        <f>pro[[#This Row],[Revenue]]+pro[[#This Row],[AdminExp]]</f>
        <v>490547.06699999957</v>
      </c>
      <c r="K6190" s="83">
        <f>pro[[#This Row],[Profit]]/pro[[#This Row],[Revenue]]</f>
        <v>0.31065580899197875</v>
      </c>
      <c r="L6190" s="56">
        <f t="shared" si="96"/>
        <v>6</v>
      </c>
      <c r="M6190" s="82" t="str">
        <f>"Q"&amp;" "&amp;VLOOKUP(pro[[#This Row],[Period]],Mapping!A:B,2,0)</f>
        <v>Q 2</v>
      </c>
      <c r="N6190"/>
    </row>
    <row r="6191" spans="1:14" ht="11.25" customHeight="1" x14ac:dyDescent="0.2">
      <c r="A6191" s="42" t="s">
        <v>5</v>
      </c>
      <c r="B6191" s="44" t="s">
        <v>36</v>
      </c>
      <c r="C6191" s="44" t="s">
        <v>57</v>
      </c>
      <c r="D6191" s="43">
        <v>363486.01799999998</v>
      </c>
      <c r="E6191" s="43">
        <v>-206342.43699999998</v>
      </c>
      <c r="F6191" s="45">
        <v>-36940</v>
      </c>
      <c r="G6191" s="45">
        <v>-52170</v>
      </c>
      <c r="H6191" s="45">
        <v>-44200</v>
      </c>
      <c r="I6191" s="55">
        <f>pro[[#This Row],[Admin expenses 3]]+pro[[#This Row],[Admin expenses 2]]+pro[[#This Row],[Admin expenses 1]]+pro[[#This Row],[COGS]]</f>
        <v>-339652.43699999998</v>
      </c>
      <c r="J6191" s="55">
        <f>pro[[#This Row],[Revenue]]+pro[[#This Row],[AdminExp]]</f>
        <v>23833.581000000006</v>
      </c>
      <c r="K6191" s="83">
        <f>pro[[#This Row],[Profit]]/pro[[#This Row],[Revenue]]</f>
        <v>6.5569457474977777E-2</v>
      </c>
      <c r="L6191" s="56">
        <f t="shared" si="96"/>
        <v>6</v>
      </c>
      <c r="M6191" s="82" t="str">
        <f>"Q"&amp;" "&amp;VLOOKUP(pro[[#This Row],[Period]],Mapping!A:B,2,0)</f>
        <v>Q 2</v>
      </c>
      <c r="N6191"/>
    </row>
    <row r="6192" spans="1:14" ht="11.25" customHeight="1" x14ac:dyDescent="0.2">
      <c r="A6192" s="42" t="s">
        <v>5</v>
      </c>
      <c r="B6192" s="44" t="s">
        <v>36</v>
      </c>
      <c r="C6192" s="44" t="s">
        <v>57</v>
      </c>
      <c r="D6192" s="43">
        <v>530369.66499999992</v>
      </c>
      <c r="E6192" s="43">
        <v>-263560.17100000003</v>
      </c>
      <c r="F6192" s="45">
        <v>-27450</v>
      </c>
      <c r="G6192" s="45">
        <v>-104290</v>
      </c>
      <c r="H6192" s="45">
        <v>-89330</v>
      </c>
      <c r="I6192" s="55">
        <f>pro[[#This Row],[Admin expenses 3]]+pro[[#This Row],[Admin expenses 2]]+pro[[#This Row],[Admin expenses 1]]+pro[[#This Row],[COGS]]</f>
        <v>-484630.17100000003</v>
      </c>
      <c r="J6192" s="55">
        <f>pro[[#This Row],[Revenue]]+pro[[#This Row],[AdminExp]]</f>
        <v>45739.49399999989</v>
      </c>
      <c r="K6192" s="83">
        <f>pro[[#This Row],[Profit]]/pro[[#This Row],[Revenue]]</f>
        <v>8.6240780758077284E-2</v>
      </c>
      <c r="L6192" s="56">
        <f t="shared" si="96"/>
        <v>6</v>
      </c>
      <c r="M6192" s="82" t="str">
        <f>"Q"&amp;" "&amp;VLOOKUP(pro[[#This Row],[Period]],Mapping!A:B,2,0)</f>
        <v>Q 2</v>
      </c>
      <c r="N6192"/>
    </row>
    <row r="6193" spans="1:14" ht="11.25" customHeight="1" x14ac:dyDescent="0.2">
      <c r="A6193" s="42" t="s">
        <v>5</v>
      </c>
      <c r="B6193" s="44" t="s">
        <v>36</v>
      </c>
      <c r="C6193" s="44" t="s">
        <v>57</v>
      </c>
      <c r="D6193" s="43">
        <v>226496.05999999997</v>
      </c>
      <c r="E6193" s="43">
        <v>-122012.75799999999</v>
      </c>
      <c r="F6193" s="45">
        <v>-30850</v>
      </c>
      <c r="G6193" s="45">
        <v>-17300</v>
      </c>
      <c r="H6193" s="45">
        <v>-64560</v>
      </c>
      <c r="I6193" s="55">
        <f>pro[[#This Row],[Admin expenses 3]]+pro[[#This Row],[Admin expenses 2]]+pro[[#This Row],[Admin expenses 1]]+pro[[#This Row],[COGS]]</f>
        <v>-234722.75799999997</v>
      </c>
      <c r="J6193" s="55">
        <f>pro[[#This Row],[Revenue]]+pro[[#This Row],[AdminExp]]</f>
        <v>-8226.698000000004</v>
      </c>
      <c r="K6193" s="83">
        <f>pro[[#This Row],[Profit]]/pro[[#This Row],[Revenue]]</f>
        <v>-3.6321594291750615E-2</v>
      </c>
      <c r="L6193" s="56">
        <f t="shared" si="96"/>
        <v>6</v>
      </c>
      <c r="M6193" s="82" t="str">
        <f>"Q"&amp;" "&amp;VLOOKUP(pro[[#This Row],[Period]],Mapping!A:B,2,0)</f>
        <v>Q 2</v>
      </c>
      <c r="N6193"/>
    </row>
    <row r="6194" spans="1:14" ht="11.25" customHeight="1" x14ac:dyDescent="0.2">
      <c r="A6194" s="42" t="s">
        <v>5</v>
      </c>
      <c r="B6194" s="44" t="s">
        <v>36</v>
      </c>
      <c r="C6194" s="44" t="s">
        <v>57</v>
      </c>
      <c r="D6194" s="43">
        <v>890364.35600000003</v>
      </c>
      <c r="E6194" s="43">
        <v>-477629.70499999996</v>
      </c>
      <c r="F6194" s="45">
        <v>-104230</v>
      </c>
      <c r="G6194" s="45">
        <v>-50780</v>
      </c>
      <c r="H6194" s="45">
        <v>-50120</v>
      </c>
      <c r="I6194" s="55">
        <f>pro[[#This Row],[Admin expenses 3]]+pro[[#This Row],[Admin expenses 2]]+pro[[#This Row],[Admin expenses 1]]+pro[[#This Row],[COGS]]</f>
        <v>-682759.70499999996</v>
      </c>
      <c r="J6194" s="55">
        <f>pro[[#This Row],[Revenue]]+pro[[#This Row],[AdminExp]]</f>
        <v>207604.65100000007</v>
      </c>
      <c r="K6194" s="83">
        <f>pro[[#This Row],[Profit]]/pro[[#This Row],[Revenue]]</f>
        <v>0.23316819636926264</v>
      </c>
      <c r="L6194" s="56">
        <f t="shared" si="96"/>
        <v>6</v>
      </c>
      <c r="M6194" s="82" t="str">
        <f>"Q"&amp;" "&amp;VLOOKUP(pro[[#This Row],[Period]],Mapping!A:B,2,0)</f>
        <v>Q 2</v>
      </c>
      <c r="N6194"/>
    </row>
    <row r="6195" spans="1:14" ht="11.25" customHeight="1" x14ac:dyDescent="0.2">
      <c r="A6195" s="42" t="s">
        <v>5</v>
      </c>
      <c r="B6195" s="44" t="s">
        <v>36</v>
      </c>
      <c r="C6195" s="44" t="s">
        <v>57</v>
      </c>
      <c r="D6195" s="43">
        <v>6511289.5120000001</v>
      </c>
      <c r="E6195" s="43">
        <v>-182970.97</v>
      </c>
      <c r="F6195" s="45">
        <v>-89500</v>
      </c>
      <c r="G6195" s="45">
        <v>-82100</v>
      </c>
      <c r="H6195" s="45">
        <v>-18610</v>
      </c>
      <c r="I6195" s="55">
        <f>pro[[#This Row],[Admin expenses 3]]+pro[[#This Row],[Admin expenses 2]]+pro[[#This Row],[Admin expenses 1]]+pro[[#This Row],[COGS]]</f>
        <v>-373180.97</v>
      </c>
      <c r="J6195" s="55">
        <f>pro[[#This Row],[Revenue]]+pro[[#This Row],[AdminExp]]</f>
        <v>6138108.5420000004</v>
      </c>
      <c r="K6195" s="83">
        <f>pro[[#This Row],[Profit]]/pro[[#This Row],[Revenue]]</f>
        <v>0.94268708689542302</v>
      </c>
      <c r="L6195" s="56">
        <f t="shared" si="96"/>
        <v>6</v>
      </c>
      <c r="M6195" s="82" t="str">
        <f>"Q"&amp;" "&amp;VLOOKUP(pro[[#This Row],[Period]],Mapping!A:B,2,0)</f>
        <v>Q 2</v>
      </c>
      <c r="N6195"/>
    </row>
    <row r="6196" spans="1:14" ht="11.25" customHeight="1" x14ac:dyDescent="0.2">
      <c r="A6196" s="42" t="s">
        <v>5</v>
      </c>
      <c r="B6196" s="44" t="s">
        <v>36</v>
      </c>
      <c r="C6196" s="44" t="s">
        <v>57</v>
      </c>
      <c r="D6196" s="43">
        <v>874015.90499999991</v>
      </c>
      <c r="E6196" s="43">
        <v>-420597.821</v>
      </c>
      <c r="F6196" s="45">
        <v>-67830</v>
      </c>
      <c r="G6196" s="45">
        <v>-85400</v>
      </c>
      <c r="H6196" s="45">
        <v>-75190</v>
      </c>
      <c r="I6196" s="55">
        <f>pro[[#This Row],[Admin expenses 3]]+pro[[#This Row],[Admin expenses 2]]+pro[[#This Row],[Admin expenses 1]]+pro[[#This Row],[COGS]]</f>
        <v>-649017.821</v>
      </c>
      <c r="J6196" s="55">
        <f>pro[[#This Row],[Revenue]]+pro[[#This Row],[AdminExp]]</f>
        <v>224998.08399999992</v>
      </c>
      <c r="K6196" s="83">
        <f>pro[[#This Row],[Profit]]/pro[[#This Row],[Revenue]]</f>
        <v>0.25743019401918082</v>
      </c>
      <c r="L6196" s="56">
        <f t="shared" si="96"/>
        <v>6</v>
      </c>
      <c r="M6196" s="82" t="str">
        <f>"Q"&amp;" "&amp;VLOOKUP(pro[[#This Row],[Period]],Mapping!A:B,2,0)</f>
        <v>Q 2</v>
      </c>
      <c r="N6196"/>
    </row>
    <row r="6197" spans="1:14" ht="11.25" customHeight="1" x14ac:dyDescent="0.2">
      <c r="A6197" s="42" t="s">
        <v>5</v>
      </c>
      <c r="B6197" s="44" t="s">
        <v>36</v>
      </c>
      <c r="C6197" s="44" t="s">
        <v>57</v>
      </c>
      <c r="D6197" s="43">
        <v>2668892.1140000001</v>
      </c>
      <c r="E6197" s="43">
        <v>-1469840.4489999998</v>
      </c>
      <c r="F6197" s="45">
        <v>-41850</v>
      </c>
      <c r="G6197" s="45">
        <v>-53420</v>
      </c>
      <c r="H6197" s="45">
        <v>-66560</v>
      </c>
      <c r="I6197" s="55">
        <f>pro[[#This Row],[Admin expenses 3]]+pro[[#This Row],[Admin expenses 2]]+pro[[#This Row],[Admin expenses 1]]+pro[[#This Row],[COGS]]</f>
        <v>-1631670.4489999998</v>
      </c>
      <c r="J6197" s="55">
        <f>pro[[#This Row],[Revenue]]+pro[[#This Row],[AdminExp]]</f>
        <v>1037221.6650000003</v>
      </c>
      <c r="K6197" s="83">
        <f>pro[[#This Row],[Profit]]/pro[[#This Row],[Revenue]]</f>
        <v>0.38863379286076316</v>
      </c>
      <c r="L6197" s="56">
        <f t="shared" si="96"/>
        <v>6</v>
      </c>
      <c r="M6197" s="82" t="str">
        <f>"Q"&amp;" "&amp;VLOOKUP(pro[[#This Row],[Period]],Mapping!A:B,2,0)</f>
        <v>Q 2</v>
      </c>
      <c r="N6197"/>
    </row>
    <row r="6198" spans="1:14" ht="11.25" customHeight="1" x14ac:dyDescent="0.2">
      <c r="A6198" s="42" t="s">
        <v>5</v>
      </c>
      <c r="B6198" s="44" t="s">
        <v>36</v>
      </c>
      <c r="C6198" s="44" t="s">
        <v>57</v>
      </c>
      <c r="D6198" s="43">
        <v>298611.71199999994</v>
      </c>
      <c r="E6198" s="43">
        <v>-57899.183999999994</v>
      </c>
      <c r="F6198" s="45">
        <v>-97150</v>
      </c>
      <c r="G6198" s="45">
        <v>-103460</v>
      </c>
      <c r="H6198" s="45">
        <v>-57570</v>
      </c>
      <c r="I6198" s="55">
        <f>pro[[#This Row],[Admin expenses 3]]+pro[[#This Row],[Admin expenses 2]]+pro[[#This Row],[Admin expenses 1]]+pro[[#This Row],[COGS]]</f>
        <v>-316079.18400000001</v>
      </c>
      <c r="J6198" s="55">
        <f>pro[[#This Row],[Revenue]]+pro[[#This Row],[AdminExp]]</f>
        <v>-17467.472000000067</v>
      </c>
      <c r="K6198" s="83">
        <f>pro[[#This Row],[Profit]]/pro[[#This Row],[Revenue]]</f>
        <v>-5.8495602476570208E-2</v>
      </c>
      <c r="L6198" s="56">
        <f t="shared" si="96"/>
        <v>6</v>
      </c>
      <c r="M6198" s="82" t="str">
        <f>"Q"&amp;" "&amp;VLOOKUP(pro[[#This Row],[Period]],Mapping!A:B,2,0)</f>
        <v>Q 2</v>
      </c>
      <c r="N6198"/>
    </row>
    <row r="6199" spans="1:14" ht="11.25" customHeight="1" x14ac:dyDescent="0.2">
      <c r="A6199" s="42" t="s">
        <v>5</v>
      </c>
      <c r="B6199" s="44" t="s">
        <v>36</v>
      </c>
      <c r="C6199" s="44" t="s">
        <v>57</v>
      </c>
      <c r="D6199" s="43">
        <v>4474183.1399999997</v>
      </c>
      <c r="E6199" s="43">
        <v>-575957.88599999994</v>
      </c>
      <c r="F6199" s="45">
        <v>-104610</v>
      </c>
      <c r="G6199" s="45">
        <v>-74730</v>
      </c>
      <c r="H6199" s="45">
        <v>-43480</v>
      </c>
      <c r="I6199" s="55">
        <f>pro[[#This Row],[Admin expenses 3]]+pro[[#This Row],[Admin expenses 2]]+pro[[#This Row],[Admin expenses 1]]+pro[[#This Row],[COGS]]</f>
        <v>-798777.88599999994</v>
      </c>
      <c r="J6199" s="55">
        <f>pro[[#This Row],[Revenue]]+pro[[#This Row],[AdminExp]]</f>
        <v>3675405.2539999997</v>
      </c>
      <c r="K6199" s="83">
        <f>pro[[#This Row],[Profit]]/pro[[#This Row],[Revenue]]</f>
        <v>0.82146955969263247</v>
      </c>
      <c r="L6199" s="56">
        <f t="shared" si="96"/>
        <v>6</v>
      </c>
      <c r="M6199" s="82" t="str">
        <f>"Q"&amp;" "&amp;VLOOKUP(pro[[#This Row],[Period]],Mapping!A:B,2,0)</f>
        <v>Q 2</v>
      </c>
      <c r="N6199"/>
    </row>
    <row r="6200" spans="1:14" ht="11.25" customHeight="1" x14ac:dyDescent="0.2">
      <c r="A6200" s="42" t="s">
        <v>5</v>
      </c>
      <c r="B6200" s="44" t="s">
        <v>36</v>
      </c>
      <c r="C6200" s="44" t="s">
        <v>57</v>
      </c>
      <c r="D6200" s="43">
        <v>560903.50399999996</v>
      </c>
      <c r="E6200" s="43">
        <v>-43130.072999999997</v>
      </c>
      <c r="F6200" s="45">
        <v>-41860</v>
      </c>
      <c r="G6200" s="45">
        <v>-20180</v>
      </c>
      <c r="H6200" s="45">
        <v>-66410</v>
      </c>
      <c r="I6200" s="55">
        <f>pro[[#This Row],[Admin expenses 3]]+pro[[#This Row],[Admin expenses 2]]+pro[[#This Row],[Admin expenses 1]]+pro[[#This Row],[COGS]]</f>
        <v>-171580.073</v>
      </c>
      <c r="J6200" s="55">
        <f>pro[[#This Row],[Revenue]]+pro[[#This Row],[AdminExp]]</f>
        <v>389323.43099999998</v>
      </c>
      <c r="K6200" s="83">
        <f>pro[[#This Row],[Profit]]/pro[[#This Row],[Revenue]]</f>
        <v>0.69410055067154652</v>
      </c>
      <c r="L6200" s="56">
        <f t="shared" si="96"/>
        <v>6</v>
      </c>
      <c r="M6200" s="82" t="str">
        <f>"Q"&amp;" "&amp;VLOOKUP(pro[[#This Row],[Period]],Mapping!A:B,2,0)</f>
        <v>Q 2</v>
      </c>
      <c r="N6200"/>
    </row>
    <row r="6201" spans="1:14" ht="11.25" customHeight="1" x14ac:dyDescent="0.2">
      <c r="A6201" s="42" t="s">
        <v>5</v>
      </c>
      <c r="B6201" s="44" t="s">
        <v>36</v>
      </c>
      <c r="C6201" s="44" t="s">
        <v>57</v>
      </c>
      <c r="D6201" s="43">
        <v>1253396.4169999999</v>
      </c>
      <c r="E6201" s="43">
        <v>-350759.35299999994</v>
      </c>
      <c r="F6201" s="45">
        <v>-72860</v>
      </c>
      <c r="G6201" s="45">
        <v>-37610</v>
      </c>
      <c r="H6201" s="45">
        <v>-70620</v>
      </c>
      <c r="I6201" s="55">
        <f>pro[[#This Row],[Admin expenses 3]]+pro[[#This Row],[Admin expenses 2]]+pro[[#This Row],[Admin expenses 1]]+pro[[#This Row],[COGS]]</f>
        <v>-531849.35299999989</v>
      </c>
      <c r="J6201" s="55">
        <f>pro[[#This Row],[Revenue]]+pro[[#This Row],[AdminExp]]</f>
        <v>721547.06400000001</v>
      </c>
      <c r="K6201" s="83">
        <f>pro[[#This Row],[Profit]]/pro[[#This Row],[Revenue]]</f>
        <v>0.57567346947346509</v>
      </c>
      <c r="L6201" s="56">
        <f t="shared" si="96"/>
        <v>6</v>
      </c>
      <c r="M6201" s="82" t="str">
        <f>"Q"&amp;" "&amp;VLOOKUP(pro[[#This Row],[Period]],Mapping!A:B,2,0)</f>
        <v>Q 2</v>
      </c>
      <c r="N6201"/>
    </row>
    <row r="6202" spans="1:14" ht="11.25" customHeight="1" x14ac:dyDescent="0.2">
      <c r="A6202" s="42" t="s">
        <v>5</v>
      </c>
      <c r="B6202" s="44" t="s">
        <v>36</v>
      </c>
      <c r="C6202" s="44" t="s">
        <v>57</v>
      </c>
      <c r="D6202" s="43">
        <v>680784.223</v>
      </c>
      <c r="E6202" s="43">
        <v>-117755.24599999998</v>
      </c>
      <c r="F6202" s="45">
        <v>-48640</v>
      </c>
      <c r="G6202" s="45">
        <v>-72150</v>
      </c>
      <c r="H6202" s="45">
        <v>-61290</v>
      </c>
      <c r="I6202" s="55">
        <f>pro[[#This Row],[Admin expenses 3]]+pro[[#This Row],[Admin expenses 2]]+pro[[#This Row],[Admin expenses 1]]+pro[[#This Row],[COGS]]</f>
        <v>-299835.24599999998</v>
      </c>
      <c r="J6202" s="55">
        <f>pro[[#This Row],[Revenue]]+pro[[#This Row],[AdminExp]]</f>
        <v>380948.97700000001</v>
      </c>
      <c r="K6202" s="83">
        <f>pro[[#This Row],[Profit]]/pro[[#This Row],[Revenue]]</f>
        <v>0.55957374470471533</v>
      </c>
      <c r="L6202" s="56">
        <f t="shared" si="96"/>
        <v>6</v>
      </c>
      <c r="M6202" s="82" t="str">
        <f>"Q"&amp;" "&amp;VLOOKUP(pro[[#This Row],[Period]],Mapping!A:B,2,0)</f>
        <v>Q 2</v>
      </c>
      <c r="N6202"/>
    </row>
    <row r="6203" spans="1:14" ht="11.25" customHeight="1" x14ac:dyDescent="0.2">
      <c r="A6203" s="42" t="s">
        <v>5</v>
      </c>
      <c r="B6203" s="44" t="s">
        <v>36</v>
      </c>
      <c r="C6203" s="44" t="s">
        <v>58</v>
      </c>
      <c r="D6203" s="43">
        <v>162762.94299999997</v>
      </c>
      <c r="E6203" s="43">
        <v>-116174.37999999999</v>
      </c>
      <c r="F6203" s="45">
        <v>-59270</v>
      </c>
      <c r="G6203" s="45">
        <v>-43030</v>
      </c>
      <c r="H6203" s="45">
        <v>-31130</v>
      </c>
      <c r="I6203" s="55">
        <f>pro[[#This Row],[Admin expenses 3]]+pro[[#This Row],[Admin expenses 2]]+pro[[#This Row],[Admin expenses 1]]+pro[[#This Row],[COGS]]</f>
        <v>-249604.38</v>
      </c>
      <c r="J6203" s="55">
        <f>pro[[#This Row],[Revenue]]+pro[[#This Row],[AdminExp]]</f>
        <v>-86841.437000000034</v>
      </c>
      <c r="K6203" s="83">
        <f>pro[[#This Row],[Profit]]/pro[[#This Row],[Revenue]]</f>
        <v>-0.53354550734561279</v>
      </c>
      <c r="L6203" s="56">
        <f t="shared" si="96"/>
        <v>6</v>
      </c>
      <c r="M6203" s="82" t="str">
        <f>"Q"&amp;" "&amp;VLOOKUP(pro[[#This Row],[Period]],Mapping!A:B,2,0)</f>
        <v>Q 2</v>
      </c>
      <c r="N6203"/>
    </row>
    <row r="6204" spans="1:14" ht="11.25" customHeight="1" x14ac:dyDescent="0.2">
      <c r="A6204" s="42" t="s">
        <v>5</v>
      </c>
      <c r="B6204" s="44" t="s">
        <v>36</v>
      </c>
      <c r="C6204" s="44" t="s">
        <v>59</v>
      </c>
      <c r="D6204" s="43">
        <v>733273.625</v>
      </c>
      <c r="E6204" s="43">
        <v>-5982.7179999999998</v>
      </c>
      <c r="F6204" s="45">
        <v>-39060</v>
      </c>
      <c r="G6204" s="45">
        <v>-72250</v>
      </c>
      <c r="H6204" s="45">
        <v>-68180</v>
      </c>
      <c r="I6204" s="55">
        <f>pro[[#This Row],[Admin expenses 3]]+pro[[#This Row],[Admin expenses 2]]+pro[[#This Row],[Admin expenses 1]]+pro[[#This Row],[COGS]]</f>
        <v>-185472.71799999999</v>
      </c>
      <c r="J6204" s="55">
        <f>pro[[#This Row],[Revenue]]+pro[[#This Row],[AdminExp]]</f>
        <v>547800.90700000001</v>
      </c>
      <c r="K6204" s="83">
        <f>pro[[#This Row],[Profit]]/pro[[#This Row],[Revenue]]</f>
        <v>0.74706206295092092</v>
      </c>
      <c r="L6204" s="56">
        <f t="shared" si="96"/>
        <v>6</v>
      </c>
      <c r="M6204" s="82" t="str">
        <f>"Q"&amp;" "&amp;VLOOKUP(pro[[#This Row],[Period]],Mapping!A:B,2,0)</f>
        <v>Q 2</v>
      </c>
      <c r="N6204"/>
    </row>
    <row r="6205" spans="1:14" ht="11.25" customHeight="1" x14ac:dyDescent="0.2">
      <c r="A6205" s="42" t="s">
        <v>5</v>
      </c>
      <c r="B6205" s="44" t="s">
        <v>36</v>
      </c>
      <c r="C6205" s="44" t="s">
        <v>57</v>
      </c>
      <c r="D6205" s="43">
        <v>240045.505</v>
      </c>
      <c r="E6205" s="43">
        <v>-35053.955999999998</v>
      </c>
      <c r="F6205" s="45">
        <v>-39790</v>
      </c>
      <c r="G6205" s="45">
        <v>-80330</v>
      </c>
      <c r="H6205" s="45">
        <v>-52200</v>
      </c>
      <c r="I6205" s="55">
        <f>pro[[#This Row],[Admin expenses 3]]+pro[[#This Row],[Admin expenses 2]]+pro[[#This Row],[Admin expenses 1]]+pro[[#This Row],[COGS]]</f>
        <v>-207373.95600000001</v>
      </c>
      <c r="J6205" s="55">
        <f>pro[[#This Row],[Revenue]]+pro[[#This Row],[AdminExp]]</f>
        <v>32671.548999999999</v>
      </c>
      <c r="K6205" s="83">
        <f>pro[[#This Row],[Profit]]/pro[[#This Row],[Revenue]]</f>
        <v>0.13610564796870492</v>
      </c>
      <c r="L6205" s="56">
        <f t="shared" si="96"/>
        <v>6</v>
      </c>
      <c r="M6205" s="82" t="str">
        <f>"Q"&amp;" "&amp;VLOOKUP(pro[[#This Row],[Period]],Mapping!A:B,2,0)</f>
        <v>Q 2</v>
      </c>
      <c r="N6205"/>
    </row>
    <row r="6206" spans="1:14" ht="11.25" customHeight="1" x14ac:dyDescent="0.2">
      <c r="A6206" s="42" t="s">
        <v>5</v>
      </c>
      <c r="B6206" s="44" t="s">
        <v>36</v>
      </c>
      <c r="C6206" s="44" t="s">
        <v>57</v>
      </c>
      <c r="D6206" s="43">
        <v>1398624.878</v>
      </c>
      <c r="E6206" s="43">
        <v>-262568.28499999997</v>
      </c>
      <c r="F6206" s="45">
        <v>-53540</v>
      </c>
      <c r="G6206" s="45">
        <v>-13700</v>
      </c>
      <c r="H6206" s="45">
        <v>-100270</v>
      </c>
      <c r="I6206" s="55">
        <f>pro[[#This Row],[Admin expenses 3]]+pro[[#This Row],[Admin expenses 2]]+pro[[#This Row],[Admin expenses 1]]+pro[[#This Row],[COGS]]</f>
        <v>-430078.28499999997</v>
      </c>
      <c r="J6206" s="55">
        <f>pro[[#This Row],[Revenue]]+pro[[#This Row],[AdminExp]]</f>
        <v>968546.59300000011</v>
      </c>
      <c r="K6206" s="83">
        <f>pro[[#This Row],[Profit]]/pro[[#This Row],[Revenue]]</f>
        <v>0.69249918847789871</v>
      </c>
      <c r="L6206" s="56">
        <f t="shared" si="96"/>
        <v>6</v>
      </c>
      <c r="M6206" s="82" t="str">
        <f>"Q"&amp;" "&amp;VLOOKUP(pro[[#This Row],[Period]],Mapping!A:B,2,0)</f>
        <v>Q 2</v>
      </c>
      <c r="N6206"/>
    </row>
    <row r="6207" spans="1:14" ht="11.25" customHeight="1" x14ac:dyDescent="0.2">
      <c r="A6207" s="42" t="s">
        <v>5</v>
      </c>
      <c r="B6207" s="44" t="s">
        <v>30</v>
      </c>
      <c r="C6207" s="44" t="s">
        <v>57</v>
      </c>
      <c r="D6207" s="43">
        <v>-3641.1689999999999</v>
      </c>
      <c r="E6207" s="43">
        <v>338.16299999999995</v>
      </c>
      <c r="F6207" s="45">
        <v>-93870</v>
      </c>
      <c r="G6207" s="45">
        <v>-41770</v>
      </c>
      <c r="H6207" s="45">
        <v>-103680</v>
      </c>
      <c r="I6207" s="55">
        <f>pro[[#This Row],[Admin expenses 3]]+pro[[#This Row],[Admin expenses 2]]+pro[[#This Row],[Admin expenses 1]]+pro[[#This Row],[COGS]]</f>
        <v>-238981.837</v>
      </c>
      <c r="J6207" s="55">
        <f>pro[[#This Row],[Revenue]]+pro[[#This Row],[AdminExp]]</f>
        <v>-242623.00599999999</v>
      </c>
      <c r="K6207" s="83">
        <f>pro[[#This Row],[Profit]]/pro[[#This Row],[Revenue]]</f>
        <v>66.633272446294029</v>
      </c>
      <c r="L6207" s="56">
        <f t="shared" si="96"/>
        <v>6</v>
      </c>
      <c r="M6207" s="82" t="str">
        <f>"Q"&amp;" "&amp;VLOOKUP(pro[[#This Row],[Period]],Mapping!A:B,2,0)</f>
        <v>Q 2</v>
      </c>
      <c r="N6207"/>
    </row>
    <row r="6208" spans="1:14" ht="11.25" customHeight="1" x14ac:dyDescent="0.2">
      <c r="A6208" s="42" t="s">
        <v>5</v>
      </c>
      <c r="B6208" s="44" t="s">
        <v>30</v>
      </c>
      <c r="C6208" s="44" t="s">
        <v>57</v>
      </c>
      <c r="D6208" s="43">
        <v>3150023.5199999996</v>
      </c>
      <c r="E6208" s="43">
        <v>-3919813.7159999995</v>
      </c>
      <c r="F6208" s="45">
        <v>-68170</v>
      </c>
      <c r="G6208" s="45">
        <v>-72470</v>
      </c>
      <c r="H6208" s="45">
        <v>-59360</v>
      </c>
      <c r="I6208" s="55">
        <f>pro[[#This Row],[Admin expenses 3]]+pro[[#This Row],[Admin expenses 2]]+pro[[#This Row],[Admin expenses 1]]+pro[[#This Row],[COGS]]</f>
        <v>-4119813.7159999995</v>
      </c>
      <c r="J6208" s="55">
        <f>pro[[#This Row],[Revenue]]+pro[[#This Row],[AdminExp]]</f>
        <v>-969790.196</v>
      </c>
      <c r="K6208" s="83">
        <f>pro[[#This Row],[Profit]]/pro[[#This Row],[Revenue]]</f>
        <v>-0.30786760474728142</v>
      </c>
      <c r="L6208" s="56">
        <f t="shared" si="96"/>
        <v>6</v>
      </c>
      <c r="M6208" s="82" t="str">
        <f>"Q"&amp;" "&amp;VLOOKUP(pro[[#This Row],[Period]],Mapping!A:B,2,0)</f>
        <v>Q 2</v>
      </c>
      <c r="N6208"/>
    </row>
    <row r="6209" spans="1:14" ht="11.25" customHeight="1" x14ac:dyDescent="0.2">
      <c r="A6209" s="42" t="s">
        <v>5</v>
      </c>
      <c r="B6209" s="44" t="s">
        <v>30</v>
      </c>
      <c r="C6209" s="44" t="s">
        <v>57</v>
      </c>
      <c r="D6209" s="43">
        <v>1114680.5179999999</v>
      </c>
      <c r="E6209" s="43">
        <v>-1603958.223</v>
      </c>
      <c r="F6209" s="45">
        <v>-27450</v>
      </c>
      <c r="G6209" s="45">
        <v>-61420</v>
      </c>
      <c r="H6209" s="45">
        <v>-35650</v>
      </c>
      <c r="I6209" s="55">
        <f>pro[[#This Row],[Admin expenses 3]]+pro[[#This Row],[Admin expenses 2]]+pro[[#This Row],[Admin expenses 1]]+pro[[#This Row],[COGS]]</f>
        <v>-1728478.223</v>
      </c>
      <c r="J6209" s="55">
        <f>pro[[#This Row],[Revenue]]+pro[[#This Row],[AdminExp]]</f>
        <v>-613797.70500000007</v>
      </c>
      <c r="K6209" s="83">
        <f>pro[[#This Row],[Profit]]/pro[[#This Row],[Revenue]]</f>
        <v>-0.55064899322121297</v>
      </c>
      <c r="L6209" s="56">
        <f t="shared" si="96"/>
        <v>6</v>
      </c>
      <c r="M6209" s="82" t="str">
        <f>"Q"&amp;" "&amp;VLOOKUP(pro[[#This Row],[Period]],Mapping!A:B,2,0)</f>
        <v>Q 2</v>
      </c>
      <c r="N6209"/>
    </row>
    <row r="6210" spans="1:14" ht="11.25" customHeight="1" x14ac:dyDescent="0.2">
      <c r="A6210" s="42" t="s">
        <v>5</v>
      </c>
      <c r="B6210" s="44" t="s">
        <v>30</v>
      </c>
      <c r="C6210" s="44" t="s">
        <v>58</v>
      </c>
      <c r="D6210" s="43">
        <v>490242.22099999996</v>
      </c>
      <c r="E6210" s="43">
        <v>-247464.57399999999</v>
      </c>
      <c r="F6210" s="45">
        <v>-66680</v>
      </c>
      <c r="G6210" s="45">
        <v>-47470</v>
      </c>
      <c r="H6210" s="45">
        <v>-69710</v>
      </c>
      <c r="I6210" s="55">
        <f>pro[[#This Row],[Admin expenses 3]]+pro[[#This Row],[Admin expenses 2]]+pro[[#This Row],[Admin expenses 1]]+pro[[#This Row],[COGS]]</f>
        <v>-431324.57400000002</v>
      </c>
      <c r="J6210" s="55">
        <f>pro[[#This Row],[Revenue]]+pro[[#This Row],[AdminExp]]</f>
        <v>58917.646999999939</v>
      </c>
      <c r="K6210" s="83">
        <f>pro[[#This Row],[Profit]]/pro[[#This Row],[Revenue]]</f>
        <v>0.12018068717096471</v>
      </c>
      <c r="L6210" s="56">
        <f t="shared" ref="L6210:L6273" si="97">MONTH(DATEVALUE(A6210&amp;"1"))</f>
        <v>6</v>
      </c>
      <c r="M6210" s="82" t="str">
        <f>"Q"&amp;" "&amp;VLOOKUP(pro[[#This Row],[Period]],Mapping!A:B,2,0)</f>
        <v>Q 2</v>
      </c>
      <c r="N6210"/>
    </row>
    <row r="6211" spans="1:14" ht="11.25" customHeight="1" x14ac:dyDescent="0.2">
      <c r="A6211" s="42" t="s">
        <v>5</v>
      </c>
      <c r="B6211" s="44" t="s">
        <v>30</v>
      </c>
      <c r="C6211" s="44" t="s">
        <v>59</v>
      </c>
      <c r="D6211" s="43">
        <v>-3389.7219999999998</v>
      </c>
      <c r="E6211" s="43">
        <v>1477.2169999999999</v>
      </c>
      <c r="F6211" s="45">
        <v>-81500</v>
      </c>
      <c r="G6211" s="45">
        <v>-41620</v>
      </c>
      <c r="H6211" s="45">
        <v>-17910</v>
      </c>
      <c r="I6211" s="55">
        <f>pro[[#This Row],[Admin expenses 3]]+pro[[#This Row],[Admin expenses 2]]+pro[[#This Row],[Admin expenses 1]]+pro[[#This Row],[COGS]]</f>
        <v>-139552.783</v>
      </c>
      <c r="J6211" s="55">
        <f>pro[[#This Row],[Revenue]]+pro[[#This Row],[AdminExp]]</f>
        <v>-142942.505</v>
      </c>
      <c r="K6211" s="83">
        <f>pro[[#This Row],[Profit]]/pro[[#This Row],[Revenue]]</f>
        <v>42.169388817136038</v>
      </c>
      <c r="L6211" s="56">
        <f t="shared" si="97"/>
        <v>6</v>
      </c>
      <c r="M6211" s="82" t="str">
        <f>"Q"&amp;" "&amp;VLOOKUP(pro[[#This Row],[Period]],Mapping!A:B,2,0)</f>
        <v>Q 2</v>
      </c>
      <c r="N6211"/>
    </row>
    <row r="6212" spans="1:14" ht="11.25" customHeight="1" x14ac:dyDescent="0.2">
      <c r="A6212" s="42" t="s">
        <v>5</v>
      </c>
      <c r="B6212" s="44" t="s">
        <v>30</v>
      </c>
      <c r="C6212" s="44" t="s">
        <v>57</v>
      </c>
      <c r="D6212" s="43">
        <v>302688.71499999997</v>
      </c>
      <c r="E6212" s="43">
        <v>-280395.87099999998</v>
      </c>
      <c r="F6212" s="45">
        <v>-65030</v>
      </c>
      <c r="G6212" s="45">
        <v>-106280</v>
      </c>
      <c r="H6212" s="45">
        <v>-75580</v>
      </c>
      <c r="I6212" s="55">
        <f>pro[[#This Row],[Admin expenses 3]]+pro[[#This Row],[Admin expenses 2]]+pro[[#This Row],[Admin expenses 1]]+pro[[#This Row],[COGS]]</f>
        <v>-527285.87100000004</v>
      </c>
      <c r="J6212" s="55">
        <f>pro[[#This Row],[Revenue]]+pro[[#This Row],[AdminExp]]</f>
        <v>-224597.15600000008</v>
      </c>
      <c r="K6212" s="83">
        <f>pro[[#This Row],[Profit]]/pro[[#This Row],[Revenue]]</f>
        <v>-0.7420070351813417</v>
      </c>
      <c r="L6212" s="56">
        <f t="shared" si="97"/>
        <v>6</v>
      </c>
      <c r="M6212" s="82" t="str">
        <f>"Q"&amp;" "&amp;VLOOKUP(pro[[#This Row],[Period]],Mapping!A:B,2,0)</f>
        <v>Q 2</v>
      </c>
      <c r="N6212"/>
    </row>
    <row r="6213" spans="1:14" ht="11.25" customHeight="1" x14ac:dyDescent="0.2">
      <c r="A6213" s="42" t="s">
        <v>5</v>
      </c>
      <c r="B6213" s="44" t="s">
        <v>30</v>
      </c>
      <c r="C6213" s="44" t="s">
        <v>57</v>
      </c>
      <c r="D6213" s="43">
        <v>73907.868999999992</v>
      </c>
      <c r="E6213" s="43">
        <v>-8173.0669999999991</v>
      </c>
      <c r="F6213" s="45">
        <v>-73180</v>
      </c>
      <c r="G6213" s="45">
        <v>-91910</v>
      </c>
      <c r="H6213" s="45">
        <v>-97570</v>
      </c>
      <c r="I6213" s="55">
        <f>pro[[#This Row],[Admin expenses 3]]+pro[[#This Row],[Admin expenses 2]]+pro[[#This Row],[Admin expenses 1]]+pro[[#This Row],[COGS]]</f>
        <v>-270833.06699999998</v>
      </c>
      <c r="J6213" s="55">
        <f>pro[[#This Row],[Revenue]]+pro[[#This Row],[AdminExp]]</f>
        <v>-196925.19799999997</v>
      </c>
      <c r="K6213" s="83">
        <f>pro[[#This Row],[Profit]]/pro[[#This Row],[Revenue]]</f>
        <v>-2.6644686237672475</v>
      </c>
      <c r="L6213" s="56">
        <f t="shared" si="97"/>
        <v>6</v>
      </c>
      <c r="M6213" s="82" t="str">
        <f>"Q"&amp;" "&amp;VLOOKUP(pro[[#This Row],[Period]],Mapping!A:B,2,0)</f>
        <v>Q 2</v>
      </c>
      <c r="N6213"/>
    </row>
    <row r="6214" spans="1:14" ht="11.25" customHeight="1" x14ac:dyDescent="0.2">
      <c r="A6214" s="42" t="s">
        <v>5</v>
      </c>
      <c r="B6214" s="44" t="s">
        <v>30</v>
      </c>
      <c r="C6214" s="44" t="s">
        <v>57</v>
      </c>
      <c r="D6214" s="43">
        <v>335676.88</v>
      </c>
      <c r="E6214" s="43">
        <v>-35613.290999999997</v>
      </c>
      <c r="F6214" s="45">
        <v>-39570</v>
      </c>
      <c r="G6214" s="45">
        <v>-92870</v>
      </c>
      <c r="H6214" s="45">
        <v>-45280</v>
      </c>
      <c r="I6214" s="55">
        <f>pro[[#This Row],[Admin expenses 3]]+pro[[#This Row],[Admin expenses 2]]+pro[[#This Row],[Admin expenses 1]]+pro[[#This Row],[COGS]]</f>
        <v>-213333.291</v>
      </c>
      <c r="J6214" s="55">
        <f>pro[[#This Row],[Revenue]]+pro[[#This Row],[AdminExp]]</f>
        <v>122343.58900000001</v>
      </c>
      <c r="K6214" s="83">
        <f>pro[[#This Row],[Profit]]/pro[[#This Row],[Revenue]]</f>
        <v>0.36446832144054725</v>
      </c>
      <c r="L6214" s="56">
        <f t="shared" si="97"/>
        <v>6</v>
      </c>
      <c r="M6214" s="82" t="str">
        <f>"Q"&amp;" "&amp;VLOOKUP(pro[[#This Row],[Period]],Mapping!A:B,2,0)</f>
        <v>Q 2</v>
      </c>
      <c r="N6214"/>
    </row>
    <row r="6215" spans="1:14" ht="11.25" customHeight="1" x14ac:dyDescent="0.2">
      <c r="A6215" s="42" t="s">
        <v>5</v>
      </c>
      <c r="B6215" s="44" t="s">
        <v>30</v>
      </c>
      <c r="C6215" s="44" t="s">
        <v>58</v>
      </c>
      <c r="D6215" s="43">
        <v>1389694.2009999999</v>
      </c>
      <c r="E6215" s="43">
        <v>-152966.772</v>
      </c>
      <c r="F6215" s="45">
        <v>-92610</v>
      </c>
      <c r="G6215" s="45">
        <v>-52000</v>
      </c>
      <c r="H6215" s="45">
        <v>-66680</v>
      </c>
      <c r="I6215" s="55">
        <f>pro[[#This Row],[Admin expenses 3]]+pro[[#This Row],[Admin expenses 2]]+pro[[#This Row],[Admin expenses 1]]+pro[[#This Row],[COGS]]</f>
        <v>-364256.772</v>
      </c>
      <c r="J6215" s="55">
        <f>pro[[#This Row],[Revenue]]+pro[[#This Row],[AdminExp]]</f>
        <v>1025437.4289999999</v>
      </c>
      <c r="K6215" s="83">
        <f>pro[[#This Row],[Profit]]/pro[[#This Row],[Revenue]]</f>
        <v>0.7378871036967074</v>
      </c>
      <c r="L6215" s="56">
        <f t="shared" si="97"/>
        <v>6</v>
      </c>
      <c r="M6215" s="82" t="str">
        <f>"Q"&amp;" "&amp;VLOOKUP(pro[[#This Row],[Period]],Mapping!A:B,2,0)</f>
        <v>Q 2</v>
      </c>
      <c r="N6215"/>
    </row>
    <row r="6216" spans="1:14" ht="11.25" customHeight="1" x14ac:dyDescent="0.2">
      <c r="A6216" s="42" t="s">
        <v>5</v>
      </c>
      <c r="B6216" s="44" t="s">
        <v>30</v>
      </c>
      <c r="C6216" s="44" t="s">
        <v>59</v>
      </c>
      <c r="D6216" s="43">
        <v>478518.71899999998</v>
      </c>
      <c r="E6216" s="43">
        <v>-35082.851999999999</v>
      </c>
      <c r="F6216" s="45">
        <v>-12340</v>
      </c>
      <c r="G6216" s="45">
        <v>-58450</v>
      </c>
      <c r="H6216" s="45">
        <v>-102730</v>
      </c>
      <c r="I6216" s="55">
        <f>pro[[#This Row],[Admin expenses 3]]+pro[[#This Row],[Admin expenses 2]]+pro[[#This Row],[Admin expenses 1]]+pro[[#This Row],[COGS]]</f>
        <v>-208602.85200000001</v>
      </c>
      <c r="J6216" s="55">
        <f>pro[[#This Row],[Revenue]]+pro[[#This Row],[AdminExp]]</f>
        <v>269915.86699999997</v>
      </c>
      <c r="K6216" s="83">
        <f>pro[[#This Row],[Profit]]/pro[[#This Row],[Revenue]]</f>
        <v>0.56406543000881015</v>
      </c>
      <c r="L6216" s="56">
        <f t="shared" si="97"/>
        <v>6</v>
      </c>
      <c r="M6216" s="82" t="str">
        <f>"Q"&amp;" "&amp;VLOOKUP(pro[[#This Row],[Period]],Mapping!A:B,2,0)</f>
        <v>Q 2</v>
      </c>
      <c r="N6216"/>
    </row>
    <row r="6217" spans="1:14" ht="11.25" customHeight="1" x14ac:dyDescent="0.2">
      <c r="A6217" s="42" t="s">
        <v>5</v>
      </c>
      <c r="B6217" s="44" t="s">
        <v>30</v>
      </c>
      <c r="C6217" s="44" t="s">
        <v>57</v>
      </c>
      <c r="D6217" s="43">
        <v>368645.33999999997</v>
      </c>
      <c r="E6217" s="43">
        <v>-166396.20899999997</v>
      </c>
      <c r="F6217" s="45">
        <v>-14230</v>
      </c>
      <c r="G6217" s="45">
        <v>-72340</v>
      </c>
      <c r="H6217" s="45">
        <v>-94520</v>
      </c>
      <c r="I6217" s="55">
        <f>pro[[#This Row],[Admin expenses 3]]+pro[[#This Row],[Admin expenses 2]]+pro[[#This Row],[Admin expenses 1]]+pro[[#This Row],[COGS]]</f>
        <v>-347486.20899999997</v>
      </c>
      <c r="J6217" s="55">
        <f>pro[[#This Row],[Revenue]]+pro[[#This Row],[AdminExp]]</f>
        <v>21159.130999999994</v>
      </c>
      <c r="K6217" s="83">
        <f>pro[[#This Row],[Profit]]/pro[[#This Row],[Revenue]]</f>
        <v>5.7396984863554754E-2</v>
      </c>
      <c r="L6217" s="56">
        <f t="shared" si="97"/>
        <v>6</v>
      </c>
      <c r="M6217" s="82" t="str">
        <f>"Q"&amp;" "&amp;VLOOKUP(pro[[#This Row],[Period]],Mapping!A:B,2,0)</f>
        <v>Q 2</v>
      </c>
      <c r="N6217"/>
    </row>
    <row r="6218" spans="1:14" ht="11.25" customHeight="1" x14ac:dyDescent="0.2">
      <c r="A6218" s="42" t="s">
        <v>5</v>
      </c>
      <c r="B6218" s="44" t="s">
        <v>30</v>
      </c>
      <c r="C6218" s="44" t="s">
        <v>57</v>
      </c>
      <c r="D6218" s="43">
        <v>55853.055999999997</v>
      </c>
      <c r="E6218" s="43">
        <v>-25651.954999999998</v>
      </c>
      <c r="F6218" s="45">
        <v>-63070</v>
      </c>
      <c r="G6218" s="45">
        <v>-72810</v>
      </c>
      <c r="H6218" s="45">
        <v>-46370</v>
      </c>
      <c r="I6218" s="55">
        <f>pro[[#This Row],[Admin expenses 3]]+pro[[#This Row],[Admin expenses 2]]+pro[[#This Row],[Admin expenses 1]]+pro[[#This Row],[COGS]]</f>
        <v>-207901.95499999999</v>
      </c>
      <c r="J6218" s="55">
        <f>pro[[#This Row],[Revenue]]+pro[[#This Row],[AdminExp]]</f>
        <v>-152048.89899999998</v>
      </c>
      <c r="K6218" s="83">
        <f>pro[[#This Row],[Profit]]/pro[[#This Row],[Revenue]]</f>
        <v>-2.7223022317704513</v>
      </c>
      <c r="L6218" s="56">
        <f t="shared" si="97"/>
        <v>6</v>
      </c>
      <c r="M6218" s="82" t="str">
        <f>"Q"&amp;" "&amp;VLOOKUP(pro[[#This Row],[Period]],Mapping!A:B,2,0)</f>
        <v>Q 2</v>
      </c>
      <c r="N6218"/>
    </row>
    <row r="6219" spans="1:14" ht="11.25" customHeight="1" x14ac:dyDescent="0.2">
      <c r="A6219" s="42" t="s">
        <v>5</v>
      </c>
      <c r="B6219" s="44" t="s">
        <v>30</v>
      </c>
      <c r="C6219" s="44" t="s">
        <v>58</v>
      </c>
      <c r="D6219" s="43">
        <v>55976.75299999999</v>
      </c>
      <c r="E6219" s="43">
        <v>-25975.376</v>
      </c>
      <c r="F6219" s="45">
        <v>-55250</v>
      </c>
      <c r="G6219" s="45">
        <v>-60340</v>
      </c>
      <c r="H6219" s="45">
        <v>-52980</v>
      </c>
      <c r="I6219" s="55">
        <f>pro[[#This Row],[Admin expenses 3]]+pro[[#This Row],[Admin expenses 2]]+pro[[#This Row],[Admin expenses 1]]+pro[[#This Row],[COGS]]</f>
        <v>-194545.37599999999</v>
      </c>
      <c r="J6219" s="55">
        <f>pro[[#This Row],[Revenue]]+pro[[#This Row],[AdminExp]]</f>
        <v>-138568.62299999999</v>
      </c>
      <c r="K6219" s="83">
        <f>pro[[#This Row],[Profit]]/pro[[#This Row],[Revenue]]</f>
        <v>-2.4754673248017802</v>
      </c>
      <c r="L6219" s="56">
        <f t="shared" si="97"/>
        <v>6</v>
      </c>
      <c r="M6219" s="82" t="str">
        <f>"Q"&amp;" "&amp;VLOOKUP(pro[[#This Row],[Period]],Mapping!A:B,2,0)</f>
        <v>Q 2</v>
      </c>
      <c r="N6219"/>
    </row>
    <row r="6220" spans="1:14" ht="11.25" customHeight="1" x14ac:dyDescent="0.2">
      <c r="A6220" s="42" t="s">
        <v>5</v>
      </c>
      <c r="B6220" s="44" t="s">
        <v>30</v>
      </c>
      <c r="C6220" s="44" t="s">
        <v>59</v>
      </c>
      <c r="D6220" s="43">
        <v>321520.75199999998</v>
      </c>
      <c r="E6220" s="43">
        <v>-230206.99099999998</v>
      </c>
      <c r="F6220" s="45">
        <v>-52480</v>
      </c>
      <c r="G6220" s="45">
        <v>-71800</v>
      </c>
      <c r="H6220" s="45">
        <v>-21750</v>
      </c>
      <c r="I6220" s="55">
        <f>pro[[#This Row],[Admin expenses 3]]+pro[[#This Row],[Admin expenses 2]]+pro[[#This Row],[Admin expenses 1]]+pro[[#This Row],[COGS]]</f>
        <v>-376236.99099999998</v>
      </c>
      <c r="J6220" s="55">
        <f>pro[[#This Row],[Revenue]]+pro[[#This Row],[AdminExp]]</f>
        <v>-54716.239000000001</v>
      </c>
      <c r="K6220" s="83">
        <f>pro[[#This Row],[Profit]]/pro[[#This Row],[Revenue]]</f>
        <v>-0.17017949435500201</v>
      </c>
      <c r="L6220" s="56">
        <f t="shared" si="97"/>
        <v>6</v>
      </c>
      <c r="M6220" s="82" t="str">
        <f>"Q"&amp;" "&amp;VLOOKUP(pro[[#This Row],[Period]],Mapping!A:B,2,0)</f>
        <v>Q 2</v>
      </c>
      <c r="N6220"/>
    </row>
    <row r="6221" spans="1:14" ht="11.25" customHeight="1" x14ac:dyDescent="0.2">
      <c r="A6221" s="42" t="s">
        <v>5</v>
      </c>
      <c r="B6221" s="44" t="s">
        <v>30</v>
      </c>
      <c r="C6221" s="44" t="s">
        <v>57</v>
      </c>
      <c r="D6221" s="43">
        <v>305235.94499999995</v>
      </c>
      <c r="E6221" s="43">
        <v>-217082.98499999999</v>
      </c>
      <c r="F6221" s="45">
        <v>-72380</v>
      </c>
      <c r="G6221" s="45">
        <v>-69070</v>
      </c>
      <c r="H6221" s="45">
        <v>-41630</v>
      </c>
      <c r="I6221" s="55">
        <f>pro[[#This Row],[Admin expenses 3]]+pro[[#This Row],[Admin expenses 2]]+pro[[#This Row],[Admin expenses 1]]+pro[[#This Row],[COGS]]</f>
        <v>-400162.98499999999</v>
      </c>
      <c r="J6221" s="55">
        <f>pro[[#This Row],[Revenue]]+pro[[#This Row],[AdminExp]]</f>
        <v>-94927.040000000037</v>
      </c>
      <c r="K6221" s="83">
        <f>pro[[#This Row],[Profit]]/pro[[#This Row],[Revenue]]</f>
        <v>-0.31099561357362432</v>
      </c>
      <c r="L6221" s="56">
        <f t="shared" si="97"/>
        <v>6</v>
      </c>
      <c r="M6221" s="82" t="str">
        <f>"Q"&amp;" "&amp;VLOOKUP(pro[[#This Row],[Period]],Mapping!A:B,2,0)</f>
        <v>Q 2</v>
      </c>
      <c r="N6221"/>
    </row>
    <row r="6222" spans="1:14" ht="11.25" customHeight="1" x14ac:dyDescent="0.2">
      <c r="A6222" s="42" t="s">
        <v>5</v>
      </c>
      <c r="B6222" s="44" t="s">
        <v>30</v>
      </c>
      <c r="C6222" s="44" t="s">
        <v>57</v>
      </c>
      <c r="D6222" s="43">
        <v>92860.95</v>
      </c>
      <c r="E6222" s="43">
        <v>-48770.022000000004</v>
      </c>
      <c r="F6222" s="45">
        <v>-68710</v>
      </c>
      <c r="G6222" s="45">
        <v>-89780</v>
      </c>
      <c r="H6222" s="45">
        <v>-40000</v>
      </c>
      <c r="I6222" s="55">
        <f>pro[[#This Row],[Admin expenses 3]]+pro[[#This Row],[Admin expenses 2]]+pro[[#This Row],[Admin expenses 1]]+pro[[#This Row],[COGS]]</f>
        <v>-247260.022</v>
      </c>
      <c r="J6222" s="55">
        <f>pro[[#This Row],[Revenue]]+pro[[#This Row],[AdminExp]]</f>
        <v>-154399.07199999999</v>
      </c>
      <c r="K6222" s="83">
        <f>pro[[#This Row],[Profit]]/pro[[#This Row],[Revenue]]</f>
        <v>-1.6626910665893466</v>
      </c>
      <c r="L6222" s="56">
        <f t="shared" si="97"/>
        <v>6</v>
      </c>
      <c r="M6222" s="82" t="str">
        <f>"Q"&amp;" "&amp;VLOOKUP(pro[[#This Row],[Period]],Mapping!A:B,2,0)</f>
        <v>Q 2</v>
      </c>
      <c r="N6222"/>
    </row>
    <row r="6223" spans="1:14" ht="11.25" customHeight="1" x14ac:dyDescent="0.2">
      <c r="A6223" s="42" t="s">
        <v>5</v>
      </c>
      <c r="B6223" s="44" t="s">
        <v>30</v>
      </c>
      <c r="C6223" s="44" t="s">
        <v>57</v>
      </c>
      <c r="D6223" s="43">
        <v>128336.24299999999</v>
      </c>
      <c r="E6223" s="43">
        <v>-97725.718999999997</v>
      </c>
      <c r="F6223" s="45">
        <v>-90430</v>
      </c>
      <c r="G6223" s="45">
        <v>-78160</v>
      </c>
      <c r="H6223" s="45">
        <v>-89130</v>
      </c>
      <c r="I6223" s="55">
        <f>pro[[#This Row],[Admin expenses 3]]+pro[[#This Row],[Admin expenses 2]]+pro[[#This Row],[Admin expenses 1]]+pro[[#This Row],[COGS]]</f>
        <v>-355445.71899999998</v>
      </c>
      <c r="J6223" s="55">
        <f>pro[[#This Row],[Revenue]]+pro[[#This Row],[AdminExp]]</f>
        <v>-227109.476</v>
      </c>
      <c r="K6223" s="83">
        <f>pro[[#This Row],[Profit]]/pro[[#This Row],[Revenue]]</f>
        <v>-1.7696441059132455</v>
      </c>
      <c r="L6223" s="56">
        <f t="shared" si="97"/>
        <v>6</v>
      </c>
      <c r="M6223" s="82" t="str">
        <f>"Q"&amp;" "&amp;VLOOKUP(pro[[#This Row],[Period]],Mapping!A:B,2,0)</f>
        <v>Q 2</v>
      </c>
      <c r="N6223"/>
    </row>
    <row r="6224" spans="1:14" ht="11.25" customHeight="1" x14ac:dyDescent="0.2">
      <c r="A6224" s="42" t="s">
        <v>5</v>
      </c>
      <c r="B6224" s="44" t="s">
        <v>30</v>
      </c>
      <c r="C6224" s="44" t="s">
        <v>58</v>
      </c>
      <c r="D6224" s="43">
        <v>600139.91799999995</v>
      </c>
      <c r="E6224" s="43">
        <v>-195594.85399999996</v>
      </c>
      <c r="F6224" s="45">
        <v>-85080</v>
      </c>
      <c r="G6224" s="45">
        <v>-48890</v>
      </c>
      <c r="H6224" s="45">
        <v>-44800</v>
      </c>
      <c r="I6224" s="55">
        <f>pro[[#This Row],[Admin expenses 3]]+pro[[#This Row],[Admin expenses 2]]+pro[[#This Row],[Admin expenses 1]]+pro[[#This Row],[COGS]]</f>
        <v>-374364.85399999993</v>
      </c>
      <c r="J6224" s="55">
        <f>pro[[#This Row],[Revenue]]+pro[[#This Row],[AdminExp]]</f>
        <v>225775.06400000001</v>
      </c>
      <c r="K6224" s="83">
        <f>pro[[#This Row],[Profit]]/pro[[#This Row],[Revenue]]</f>
        <v>0.3762040438043317</v>
      </c>
      <c r="L6224" s="56">
        <f t="shared" si="97"/>
        <v>6</v>
      </c>
      <c r="M6224" s="82" t="str">
        <f>"Q"&amp;" "&amp;VLOOKUP(pro[[#This Row],[Period]],Mapping!A:B,2,0)</f>
        <v>Q 2</v>
      </c>
      <c r="N6224"/>
    </row>
    <row r="6225" spans="1:14" ht="11.25" customHeight="1" x14ac:dyDescent="0.2">
      <c r="A6225" s="42" t="s">
        <v>5</v>
      </c>
      <c r="B6225" s="44" t="s">
        <v>30</v>
      </c>
      <c r="C6225" s="44" t="s">
        <v>59</v>
      </c>
      <c r="D6225" s="43">
        <v>27473.319999999996</v>
      </c>
      <c r="E6225" s="43">
        <v>-21987.601999999999</v>
      </c>
      <c r="F6225" s="45">
        <v>-33790</v>
      </c>
      <c r="G6225" s="45">
        <v>-72720</v>
      </c>
      <c r="H6225" s="45">
        <v>-71890</v>
      </c>
      <c r="I6225" s="55">
        <f>pro[[#This Row],[Admin expenses 3]]+pro[[#This Row],[Admin expenses 2]]+pro[[#This Row],[Admin expenses 1]]+pro[[#This Row],[COGS]]</f>
        <v>-200387.60200000001</v>
      </c>
      <c r="J6225" s="55">
        <f>pro[[#This Row],[Revenue]]+pro[[#This Row],[AdminExp]]</f>
        <v>-172914.28200000001</v>
      </c>
      <c r="K6225" s="83">
        <f>pro[[#This Row],[Profit]]/pro[[#This Row],[Revenue]]</f>
        <v>-6.2938982984218885</v>
      </c>
      <c r="L6225" s="56">
        <f t="shared" si="97"/>
        <v>6</v>
      </c>
      <c r="M6225" s="82" t="str">
        <f>"Q"&amp;" "&amp;VLOOKUP(pro[[#This Row],[Period]],Mapping!A:B,2,0)</f>
        <v>Q 2</v>
      </c>
      <c r="N6225"/>
    </row>
    <row r="6226" spans="1:14" ht="11.25" customHeight="1" x14ac:dyDescent="0.2">
      <c r="A6226" s="42" t="s">
        <v>5</v>
      </c>
      <c r="B6226" s="44" t="s">
        <v>30</v>
      </c>
      <c r="C6226" s="44" t="s">
        <v>60</v>
      </c>
      <c r="D6226" s="43">
        <v>1203210.4279999998</v>
      </c>
      <c r="E6226" s="43">
        <v>-465539.09499999997</v>
      </c>
      <c r="F6226" s="45">
        <v>-92870</v>
      </c>
      <c r="G6226" s="45">
        <v>-20160</v>
      </c>
      <c r="H6226" s="45">
        <v>-55830</v>
      </c>
      <c r="I6226" s="55">
        <f>pro[[#This Row],[Admin expenses 3]]+pro[[#This Row],[Admin expenses 2]]+pro[[#This Row],[Admin expenses 1]]+pro[[#This Row],[COGS]]</f>
        <v>-634399.09499999997</v>
      </c>
      <c r="J6226" s="55">
        <f>pro[[#This Row],[Revenue]]+pro[[#This Row],[AdminExp]]</f>
        <v>568811.33299999987</v>
      </c>
      <c r="K6226" s="83">
        <f>pro[[#This Row],[Profit]]/pro[[#This Row],[Revenue]]</f>
        <v>0.47274468352596422</v>
      </c>
      <c r="L6226" s="56">
        <f t="shared" si="97"/>
        <v>6</v>
      </c>
      <c r="M6226" s="82" t="str">
        <f>"Q"&amp;" "&amp;VLOOKUP(pro[[#This Row],[Period]],Mapping!A:B,2,0)</f>
        <v>Q 2</v>
      </c>
      <c r="N6226"/>
    </row>
    <row r="6227" spans="1:14" ht="11.25" customHeight="1" x14ac:dyDescent="0.2">
      <c r="A6227" s="42" t="s">
        <v>5</v>
      </c>
      <c r="B6227" s="44" t="s">
        <v>30</v>
      </c>
      <c r="C6227" s="44" t="s">
        <v>57</v>
      </c>
      <c r="D6227" s="43">
        <v>707126.33599999989</v>
      </c>
      <c r="E6227" s="43">
        <v>-404349.49799999996</v>
      </c>
      <c r="F6227" s="45">
        <v>-40240</v>
      </c>
      <c r="G6227" s="45">
        <v>-51140</v>
      </c>
      <c r="H6227" s="45">
        <v>-104530</v>
      </c>
      <c r="I6227" s="55">
        <f>pro[[#This Row],[Admin expenses 3]]+pro[[#This Row],[Admin expenses 2]]+pro[[#This Row],[Admin expenses 1]]+pro[[#This Row],[COGS]]</f>
        <v>-600259.49799999991</v>
      </c>
      <c r="J6227" s="55">
        <f>pro[[#This Row],[Revenue]]+pro[[#This Row],[AdminExp]]</f>
        <v>106866.83799999999</v>
      </c>
      <c r="K6227" s="83">
        <f>pro[[#This Row],[Profit]]/pro[[#This Row],[Revenue]]</f>
        <v>0.15112835226094593</v>
      </c>
      <c r="L6227" s="56">
        <f t="shared" si="97"/>
        <v>6</v>
      </c>
      <c r="M6227" s="82" t="str">
        <f>"Q"&amp;" "&amp;VLOOKUP(pro[[#This Row],[Period]],Mapping!A:B,2,0)</f>
        <v>Q 2</v>
      </c>
      <c r="N6227"/>
    </row>
    <row r="6228" spans="1:14" ht="11.25" customHeight="1" x14ac:dyDescent="0.2">
      <c r="A6228" s="42" t="s">
        <v>5</v>
      </c>
      <c r="B6228" s="44" t="s">
        <v>30</v>
      </c>
      <c r="C6228" s="44" t="s">
        <v>58</v>
      </c>
      <c r="D6228" s="43">
        <v>783288.83499999996</v>
      </c>
      <c r="E6228" s="43">
        <v>-427988.74299999996</v>
      </c>
      <c r="F6228" s="45">
        <v>-50940</v>
      </c>
      <c r="G6228" s="45">
        <v>-54800</v>
      </c>
      <c r="H6228" s="45">
        <v>-28340</v>
      </c>
      <c r="I6228" s="55">
        <f>pro[[#This Row],[Admin expenses 3]]+pro[[#This Row],[Admin expenses 2]]+pro[[#This Row],[Admin expenses 1]]+pro[[#This Row],[COGS]]</f>
        <v>-562068.74300000002</v>
      </c>
      <c r="J6228" s="55">
        <f>pro[[#This Row],[Revenue]]+pro[[#This Row],[AdminExp]]</f>
        <v>221220.09199999995</v>
      </c>
      <c r="K6228" s="83">
        <f>pro[[#This Row],[Profit]]/pro[[#This Row],[Revenue]]</f>
        <v>0.2824246716091644</v>
      </c>
      <c r="L6228" s="56">
        <f t="shared" si="97"/>
        <v>6</v>
      </c>
      <c r="M6228" s="82" t="str">
        <f>"Q"&amp;" "&amp;VLOOKUP(pro[[#This Row],[Period]],Mapping!A:B,2,0)</f>
        <v>Q 2</v>
      </c>
      <c r="N6228"/>
    </row>
    <row r="6229" spans="1:14" ht="11.25" customHeight="1" x14ac:dyDescent="0.2">
      <c r="A6229" s="42" t="s">
        <v>5</v>
      </c>
      <c r="B6229" s="44" t="s">
        <v>30</v>
      </c>
      <c r="C6229" s="44" t="s">
        <v>59</v>
      </c>
      <c r="D6229" s="43">
        <v>383916.75</v>
      </c>
      <c r="E6229" s="43">
        <v>-226723.68599999999</v>
      </c>
      <c r="F6229" s="45">
        <v>-70760</v>
      </c>
      <c r="G6229" s="45">
        <v>-68440</v>
      </c>
      <c r="H6229" s="45">
        <v>-50050</v>
      </c>
      <c r="I6229" s="55">
        <f>pro[[#This Row],[Admin expenses 3]]+pro[[#This Row],[Admin expenses 2]]+pro[[#This Row],[Admin expenses 1]]+pro[[#This Row],[COGS]]</f>
        <v>-415973.68599999999</v>
      </c>
      <c r="J6229" s="55">
        <f>pro[[#This Row],[Revenue]]+pro[[#This Row],[AdminExp]]</f>
        <v>-32056.935999999987</v>
      </c>
      <c r="K6229" s="83">
        <f>pro[[#This Row],[Profit]]/pro[[#This Row],[Revenue]]</f>
        <v>-8.3499706642130064E-2</v>
      </c>
      <c r="L6229" s="56">
        <f t="shared" si="97"/>
        <v>6</v>
      </c>
      <c r="M6229" s="82" t="str">
        <f>"Q"&amp;" "&amp;VLOOKUP(pro[[#This Row],[Period]],Mapping!A:B,2,0)</f>
        <v>Q 2</v>
      </c>
      <c r="N6229"/>
    </row>
    <row r="6230" spans="1:14" ht="11.25" customHeight="1" x14ac:dyDescent="0.2">
      <c r="A6230" s="42" t="s">
        <v>5</v>
      </c>
      <c r="B6230" s="44" t="s">
        <v>30</v>
      </c>
      <c r="C6230" s="44" t="s">
        <v>60</v>
      </c>
      <c r="D6230" s="43">
        <v>95238.16399999999</v>
      </c>
      <c r="E6230" s="43">
        <v>-68320.020999999993</v>
      </c>
      <c r="F6230" s="45">
        <v>-97920</v>
      </c>
      <c r="G6230" s="45">
        <v>-55070</v>
      </c>
      <c r="H6230" s="45">
        <v>-24370</v>
      </c>
      <c r="I6230" s="55">
        <f>pro[[#This Row],[Admin expenses 3]]+pro[[#This Row],[Admin expenses 2]]+pro[[#This Row],[Admin expenses 1]]+pro[[#This Row],[COGS]]</f>
        <v>-245680.02100000001</v>
      </c>
      <c r="J6230" s="55">
        <f>pro[[#This Row],[Revenue]]+pro[[#This Row],[AdminExp]]</f>
        <v>-150441.85700000002</v>
      </c>
      <c r="K6230" s="83">
        <f>pro[[#This Row],[Profit]]/pro[[#This Row],[Revenue]]</f>
        <v>-1.579638358001106</v>
      </c>
      <c r="L6230" s="56">
        <f t="shared" si="97"/>
        <v>6</v>
      </c>
      <c r="M6230" s="82" t="str">
        <f>"Q"&amp;" "&amp;VLOOKUP(pro[[#This Row],[Period]],Mapping!A:B,2,0)</f>
        <v>Q 2</v>
      </c>
      <c r="N6230"/>
    </row>
    <row r="6231" spans="1:14" ht="11.25" customHeight="1" x14ac:dyDescent="0.2">
      <c r="A6231" s="42" t="s">
        <v>5</v>
      </c>
      <c r="B6231" s="44" t="s">
        <v>30</v>
      </c>
      <c r="C6231" s="44" t="s">
        <v>57</v>
      </c>
      <c r="D6231" s="43">
        <v>165216.807</v>
      </c>
      <c r="E6231" s="43">
        <v>-107491.14599999999</v>
      </c>
      <c r="F6231" s="45">
        <v>-85650</v>
      </c>
      <c r="G6231" s="45">
        <v>-101980</v>
      </c>
      <c r="H6231" s="45">
        <v>-68490</v>
      </c>
      <c r="I6231" s="55">
        <f>pro[[#This Row],[Admin expenses 3]]+pro[[#This Row],[Admin expenses 2]]+pro[[#This Row],[Admin expenses 1]]+pro[[#This Row],[COGS]]</f>
        <v>-363611.14600000001</v>
      </c>
      <c r="J6231" s="55">
        <f>pro[[#This Row],[Revenue]]+pro[[#This Row],[AdminExp]]</f>
        <v>-198394.33900000001</v>
      </c>
      <c r="K6231" s="83">
        <f>pro[[#This Row],[Profit]]/pro[[#This Row],[Revenue]]</f>
        <v>-1.2008120880825399</v>
      </c>
      <c r="L6231" s="56">
        <f t="shared" si="97"/>
        <v>6</v>
      </c>
      <c r="M6231" s="82" t="str">
        <f>"Q"&amp;" "&amp;VLOOKUP(pro[[#This Row],[Period]],Mapping!A:B,2,0)</f>
        <v>Q 2</v>
      </c>
      <c r="N6231"/>
    </row>
    <row r="6232" spans="1:14" ht="11.25" customHeight="1" x14ac:dyDescent="0.2">
      <c r="A6232" s="42" t="s">
        <v>5</v>
      </c>
      <c r="B6232" s="44" t="s">
        <v>30</v>
      </c>
      <c r="C6232" s="44" t="s">
        <v>58</v>
      </c>
      <c r="D6232" s="43">
        <v>77458.436999999991</v>
      </c>
      <c r="E6232" s="43">
        <v>-47067.125</v>
      </c>
      <c r="F6232" s="45">
        <v>-61540</v>
      </c>
      <c r="G6232" s="45">
        <v>-52510</v>
      </c>
      <c r="H6232" s="45">
        <v>-39860</v>
      </c>
      <c r="I6232" s="55">
        <f>pro[[#This Row],[Admin expenses 3]]+pro[[#This Row],[Admin expenses 2]]+pro[[#This Row],[Admin expenses 1]]+pro[[#This Row],[COGS]]</f>
        <v>-200977.125</v>
      </c>
      <c r="J6232" s="55">
        <f>pro[[#This Row],[Revenue]]+pro[[#This Row],[AdminExp]]</f>
        <v>-123518.68800000001</v>
      </c>
      <c r="K6232" s="83">
        <f>pro[[#This Row],[Profit]]/pro[[#This Row],[Revenue]]</f>
        <v>-1.5946447254028637</v>
      </c>
      <c r="L6232" s="56">
        <f t="shared" si="97"/>
        <v>6</v>
      </c>
      <c r="M6232" s="82" t="str">
        <f>"Q"&amp;" "&amp;VLOOKUP(pro[[#This Row],[Period]],Mapping!A:B,2,0)</f>
        <v>Q 2</v>
      </c>
      <c r="N6232"/>
    </row>
    <row r="6233" spans="1:14" ht="11.25" customHeight="1" x14ac:dyDescent="0.2">
      <c r="A6233" s="42" t="s">
        <v>5</v>
      </c>
      <c r="B6233" s="44" t="s">
        <v>30</v>
      </c>
      <c r="C6233" s="44" t="s">
        <v>59</v>
      </c>
      <c r="D6233" s="43">
        <v>502434.03700000001</v>
      </c>
      <c r="E6233" s="43">
        <v>-480128.88</v>
      </c>
      <c r="F6233" s="45">
        <v>-37140</v>
      </c>
      <c r="G6233" s="45">
        <v>-56520</v>
      </c>
      <c r="H6233" s="45">
        <v>-72980</v>
      </c>
      <c r="I6233" s="55">
        <f>pro[[#This Row],[Admin expenses 3]]+pro[[#This Row],[Admin expenses 2]]+pro[[#This Row],[Admin expenses 1]]+pro[[#This Row],[COGS]]</f>
        <v>-646768.88</v>
      </c>
      <c r="J6233" s="55">
        <f>pro[[#This Row],[Revenue]]+pro[[#This Row],[AdminExp]]</f>
        <v>-144334.84299999999</v>
      </c>
      <c r="K6233" s="83">
        <f>pro[[#This Row],[Profit]]/pro[[#This Row],[Revenue]]</f>
        <v>-0.28727122840206781</v>
      </c>
      <c r="L6233" s="56">
        <f t="shared" si="97"/>
        <v>6</v>
      </c>
      <c r="M6233" s="82" t="str">
        <f>"Q"&amp;" "&amp;VLOOKUP(pro[[#This Row],[Period]],Mapping!A:B,2,0)</f>
        <v>Q 2</v>
      </c>
      <c r="N6233"/>
    </row>
    <row r="6234" spans="1:14" ht="11.25" customHeight="1" x14ac:dyDescent="0.2">
      <c r="A6234" s="42" t="s">
        <v>5</v>
      </c>
      <c r="B6234" s="44" t="s">
        <v>30</v>
      </c>
      <c r="C6234" s="44" t="s">
        <v>60</v>
      </c>
      <c r="D6234" s="43">
        <v>203226.86300000001</v>
      </c>
      <c r="E6234" s="43">
        <v>-187629.981</v>
      </c>
      <c r="F6234" s="45">
        <v>-66990</v>
      </c>
      <c r="G6234" s="45">
        <v>-92050</v>
      </c>
      <c r="H6234" s="45">
        <v>-22730</v>
      </c>
      <c r="I6234" s="55">
        <f>pro[[#This Row],[Admin expenses 3]]+pro[[#This Row],[Admin expenses 2]]+pro[[#This Row],[Admin expenses 1]]+pro[[#This Row],[COGS]]</f>
        <v>-369399.98100000003</v>
      </c>
      <c r="J6234" s="55">
        <f>pro[[#This Row],[Revenue]]+pro[[#This Row],[AdminExp]]</f>
        <v>-166173.11800000002</v>
      </c>
      <c r="K6234" s="83">
        <f>pro[[#This Row],[Profit]]/pro[[#This Row],[Revenue]]</f>
        <v>-0.81767299631053203</v>
      </c>
      <c r="L6234" s="56">
        <f t="shared" si="97"/>
        <v>6</v>
      </c>
      <c r="M6234" s="82" t="str">
        <f>"Q"&amp;" "&amp;VLOOKUP(pro[[#This Row],[Period]],Mapping!A:B,2,0)</f>
        <v>Q 2</v>
      </c>
      <c r="N6234"/>
    </row>
    <row r="6235" spans="1:14" ht="11.25" customHeight="1" x14ac:dyDescent="0.2">
      <c r="A6235" s="42" t="s">
        <v>5</v>
      </c>
      <c r="B6235" s="44" t="s">
        <v>30</v>
      </c>
      <c r="C6235" s="44" t="s">
        <v>57</v>
      </c>
      <c r="D6235" s="43">
        <v>1150826.551</v>
      </c>
      <c r="E6235" s="43">
        <v>-954385.53699999989</v>
      </c>
      <c r="F6235" s="45">
        <v>-82440</v>
      </c>
      <c r="G6235" s="45">
        <v>-19460</v>
      </c>
      <c r="H6235" s="45">
        <v>-14560</v>
      </c>
      <c r="I6235" s="55">
        <f>pro[[#This Row],[Admin expenses 3]]+pro[[#This Row],[Admin expenses 2]]+pro[[#This Row],[Admin expenses 1]]+pro[[#This Row],[COGS]]</f>
        <v>-1070845.537</v>
      </c>
      <c r="J6235" s="55">
        <f>pro[[#This Row],[Revenue]]+pro[[#This Row],[AdminExp]]</f>
        <v>79981.013999999966</v>
      </c>
      <c r="K6235" s="83">
        <f>pro[[#This Row],[Profit]]/pro[[#This Row],[Revenue]]</f>
        <v>6.9498756289991054E-2</v>
      </c>
      <c r="L6235" s="56">
        <f t="shared" si="97"/>
        <v>6</v>
      </c>
      <c r="M6235" s="82" t="str">
        <f>"Q"&amp;" "&amp;VLOOKUP(pro[[#This Row],[Period]],Mapping!A:B,2,0)</f>
        <v>Q 2</v>
      </c>
      <c r="N6235"/>
    </row>
    <row r="6236" spans="1:14" ht="11.25" customHeight="1" x14ac:dyDescent="0.2">
      <c r="A6236" s="42" t="s">
        <v>5</v>
      </c>
      <c r="B6236" s="44" t="s">
        <v>30</v>
      </c>
      <c r="C6236" s="44" t="s">
        <v>58</v>
      </c>
      <c r="D6236" s="43">
        <v>3500510.4050000003</v>
      </c>
      <c r="E6236" s="43">
        <v>-249904.83</v>
      </c>
      <c r="F6236" s="45">
        <v>-77710</v>
      </c>
      <c r="G6236" s="45">
        <v>-14800</v>
      </c>
      <c r="H6236" s="45">
        <v>-29550</v>
      </c>
      <c r="I6236" s="55">
        <f>pro[[#This Row],[Admin expenses 3]]+pro[[#This Row],[Admin expenses 2]]+pro[[#This Row],[Admin expenses 1]]+pro[[#This Row],[COGS]]</f>
        <v>-371964.82999999996</v>
      </c>
      <c r="J6236" s="55">
        <f>pro[[#This Row],[Revenue]]+pro[[#This Row],[AdminExp]]</f>
        <v>3128545.5750000002</v>
      </c>
      <c r="K6236" s="83">
        <f>pro[[#This Row],[Profit]]/pro[[#This Row],[Revenue]]</f>
        <v>0.89373983020627534</v>
      </c>
      <c r="L6236" s="56">
        <f t="shared" si="97"/>
        <v>6</v>
      </c>
      <c r="M6236" s="82" t="str">
        <f>"Q"&amp;" "&amp;VLOOKUP(pro[[#This Row],[Period]],Mapping!A:B,2,0)</f>
        <v>Q 2</v>
      </c>
      <c r="N6236"/>
    </row>
    <row r="6237" spans="1:14" ht="11.25" customHeight="1" x14ac:dyDescent="0.2">
      <c r="A6237" s="42" t="s">
        <v>5</v>
      </c>
      <c r="B6237" s="44" t="s">
        <v>30</v>
      </c>
      <c r="C6237" s="44" t="s">
        <v>59</v>
      </c>
      <c r="D6237" s="43">
        <v>-370344.73</v>
      </c>
      <c r="E6237" s="43">
        <v>316735.97200000001</v>
      </c>
      <c r="F6237" s="45">
        <v>-90570</v>
      </c>
      <c r="G6237" s="45">
        <v>-83290</v>
      </c>
      <c r="H6237" s="45">
        <v>-60870</v>
      </c>
      <c r="I6237" s="55">
        <f>pro[[#This Row],[Admin expenses 3]]+pro[[#This Row],[Admin expenses 2]]+pro[[#This Row],[Admin expenses 1]]+pro[[#This Row],[COGS]]</f>
        <v>82005.972000000009</v>
      </c>
      <c r="J6237" s="55">
        <f>pro[[#This Row],[Revenue]]+pro[[#This Row],[AdminExp]]</f>
        <v>-288338.75799999997</v>
      </c>
      <c r="K6237" s="83">
        <f>pro[[#This Row],[Profit]]/pro[[#This Row],[Revenue]]</f>
        <v>0.77856854612187942</v>
      </c>
      <c r="L6237" s="56">
        <f t="shared" si="97"/>
        <v>6</v>
      </c>
      <c r="M6237" s="82" t="str">
        <f>"Q"&amp;" "&amp;VLOOKUP(pro[[#This Row],[Period]],Mapping!A:B,2,0)</f>
        <v>Q 2</v>
      </c>
      <c r="N6237"/>
    </row>
    <row r="6238" spans="1:14" ht="11.25" customHeight="1" x14ac:dyDescent="0.2">
      <c r="A6238" s="42" t="s">
        <v>5</v>
      </c>
      <c r="B6238" s="44" t="s">
        <v>30</v>
      </c>
      <c r="C6238" s="44" t="s">
        <v>60</v>
      </c>
      <c r="D6238" s="43">
        <v>29862.125999999997</v>
      </c>
      <c r="E6238" s="43">
        <v>-12997.467000000001</v>
      </c>
      <c r="F6238" s="45">
        <v>-88620</v>
      </c>
      <c r="G6238" s="45">
        <v>-26390</v>
      </c>
      <c r="H6238" s="45">
        <v>-101440</v>
      </c>
      <c r="I6238" s="55">
        <f>pro[[#This Row],[Admin expenses 3]]+pro[[#This Row],[Admin expenses 2]]+pro[[#This Row],[Admin expenses 1]]+pro[[#This Row],[COGS]]</f>
        <v>-229447.467</v>
      </c>
      <c r="J6238" s="55">
        <f>pro[[#This Row],[Revenue]]+pro[[#This Row],[AdminExp]]</f>
        <v>-199585.34100000001</v>
      </c>
      <c r="K6238" s="83">
        <f>pro[[#This Row],[Profit]]/pro[[#This Row],[Revenue]]</f>
        <v>-6.6835610096883267</v>
      </c>
      <c r="L6238" s="56">
        <f t="shared" si="97"/>
        <v>6</v>
      </c>
      <c r="M6238" s="82" t="str">
        <f>"Q"&amp;" "&amp;VLOOKUP(pro[[#This Row],[Period]],Mapping!A:B,2,0)</f>
        <v>Q 2</v>
      </c>
      <c r="N6238"/>
    </row>
    <row r="6239" spans="1:14" ht="11.25" customHeight="1" x14ac:dyDescent="0.2">
      <c r="A6239" s="42" t="s">
        <v>5</v>
      </c>
      <c r="B6239" s="44" t="s">
        <v>30</v>
      </c>
      <c r="C6239" s="44" t="s">
        <v>57</v>
      </c>
      <c r="D6239" s="43">
        <v>438248.87399999995</v>
      </c>
      <c r="E6239" s="43">
        <v>-130449.67599999999</v>
      </c>
      <c r="F6239" s="45">
        <v>-13610</v>
      </c>
      <c r="G6239" s="45">
        <v>-105540</v>
      </c>
      <c r="H6239" s="45">
        <v>-20060</v>
      </c>
      <c r="I6239" s="55">
        <f>pro[[#This Row],[Admin expenses 3]]+pro[[#This Row],[Admin expenses 2]]+pro[[#This Row],[Admin expenses 1]]+pro[[#This Row],[COGS]]</f>
        <v>-269659.67599999998</v>
      </c>
      <c r="J6239" s="55">
        <f>pro[[#This Row],[Revenue]]+pro[[#This Row],[AdminExp]]</f>
        <v>168589.19799999997</v>
      </c>
      <c r="K6239" s="83">
        <f>pro[[#This Row],[Profit]]/pro[[#This Row],[Revenue]]</f>
        <v>0.38468826277007157</v>
      </c>
      <c r="L6239" s="56">
        <f t="shared" si="97"/>
        <v>6</v>
      </c>
      <c r="M6239" s="82" t="str">
        <f>"Q"&amp;" "&amp;VLOOKUP(pro[[#This Row],[Period]],Mapping!A:B,2,0)</f>
        <v>Q 2</v>
      </c>
      <c r="N6239"/>
    </row>
    <row r="6240" spans="1:14" ht="11.25" customHeight="1" x14ac:dyDescent="0.2">
      <c r="A6240" s="42" t="s">
        <v>5</v>
      </c>
      <c r="B6240" s="44" t="s">
        <v>30</v>
      </c>
      <c r="C6240" s="44" t="s">
        <v>57</v>
      </c>
      <c r="D6240" s="43">
        <v>20182.077999999998</v>
      </c>
      <c r="E6240" s="43">
        <v>-17029.467000000001</v>
      </c>
      <c r="F6240" s="45">
        <v>-63300</v>
      </c>
      <c r="G6240" s="45">
        <v>-52110</v>
      </c>
      <c r="H6240" s="45">
        <v>-34120</v>
      </c>
      <c r="I6240" s="55">
        <f>pro[[#This Row],[Admin expenses 3]]+pro[[#This Row],[Admin expenses 2]]+pro[[#This Row],[Admin expenses 1]]+pro[[#This Row],[COGS]]</f>
        <v>-166559.467</v>
      </c>
      <c r="J6240" s="55">
        <f>pro[[#This Row],[Revenue]]+pro[[#This Row],[AdminExp]]</f>
        <v>-146377.389</v>
      </c>
      <c r="K6240" s="83">
        <f>pro[[#This Row],[Profit]]/pro[[#This Row],[Revenue]]</f>
        <v>-7.2528403170377205</v>
      </c>
      <c r="L6240" s="56">
        <f t="shared" si="97"/>
        <v>6</v>
      </c>
      <c r="M6240" s="82" t="str">
        <f>"Q"&amp;" "&amp;VLOOKUP(pro[[#This Row],[Period]],Mapping!A:B,2,0)</f>
        <v>Q 2</v>
      </c>
      <c r="N6240"/>
    </row>
    <row r="6241" spans="1:14" ht="11.25" customHeight="1" x14ac:dyDescent="0.2">
      <c r="A6241" s="42" t="s">
        <v>5</v>
      </c>
      <c r="B6241" s="44" t="s">
        <v>30</v>
      </c>
      <c r="C6241" s="44" t="s">
        <v>58</v>
      </c>
      <c r="D6241" s="43">
        <v>44751.615999999995</v>
      </c>
      <c r="E6241" s="43">
        <v>-11100.424999999999</v>
      </c>
      <c r="F6241" s="45">
        <v>-93080</v>
      </c>
      <c r="G6241" s="45">
        <v>-46660</v>
      </c>
      <c r="H6241" s="45">
        <v>-96790</v>
      </c>
      <c r="I6241" s="55">
        <f>pro[[#This Row],[Admin expenses 3]]+pro[[#This Row],[Admin expenses 2]]+pro[[#This Row],[Admin expenses 1]]+pro[[#This Row],[COGS]]</f>
        <v>-247630.42499999999</v>
      </c>
      <c r="J6241" s="55">
        <f>pro[[#This Row],[Revenue]]+pro[[#This Row],[AdminExp]]</f>
        <v>-202878.80900000001</v>
      </c>
      <c r="K6241" s="83">
        <f>pro[[#This Row],[Profit]]/pro[[#This Row],[Revenue]]</f>
        <v>-4.5334409599867866</v>
      </c>
      <c r="L6241" s="56">
        <f t="shared" si="97"/>
        <v>6</v>
      </c>
      <c r="M6241" s="82" t="str">
        <f>"Q"&amp;" "&amp;VLOOKUP(pro[[#This Row],[Period]],Mapping!A:B,2,0)</f>
        <v>Q 2</v>
      </c>
      <c r="N6241"/>
    </row>
    <row r="6242" spans="1:14" ht="11.25" customHeight="1" x14ac:dyDescent="0.2">
      <c r="A6242" s="42" t="s">
        <v>5</v>
      </c>
      <c r="B6242" s="44" t="s">
        <v>30</v>
      </c>
      <c r="C6242" s="44" t="s">
        <v>59</v>
      </c>
      <c r="D6242" s="43">
        <v>419059.68299999996</v>
      </c>
      <c r="E6242" s="43">
        <v>-85630.16</v>
      </c>
      <c r="F6242" s="45">
        <v>-93300</v>
      </c>
      <c r="G6242" s="45">
        <v>-66800</v>
      </c>
      <c r="H6242" s="45">
        <v>-93810</v>
      </c>
      <c r="I6242" s="55">
        <f>pro[[#This Row],[Admin expenses 3]]+pro[[#This Row],[Admin expenses 2]]+pro[[#This Row],[Admin expenses 1]]+pro[[#This Row],[COGS]]</f>
        <v>-339540.16000000003</v>
      </c>
      <c r="J6242" s="55">
        <f>pro[[#This Row],[Revenue]]+pro[[#This Row],[AdminExp]]</f>
        <v>79519.522999999928</v>
      </c>
      <c r="K6242" s="83">
        <f>pro[[#This Row],[Profit]]/pro[[#This Row],[Revenue]]</f>
        <v>0.18975703515720918</v>
      </c>
      <c r="L6242" s="56">
        <f t="shared" si="97"/>
        <v>6</v>
      </c>
      <c r="M6242" s="82" t="str">
        <f>"Q"&amp;" "&amp;VLOOKUP(pro[[#This Row],[Period]],Mapping!A:B,2,0)</f>
        <v>Q 2</v>
      </c>
      <c r="N6242"/>
    </row>
    <row r="6243" spans="1:14" ht="11.25" customHeight="1" x14ac:dyDescent="0.2">
      <c r="A6243" s="42" t="s">
        <v>5</v>
      </c>
      <c r="B6243" s="44" t="s">
        <v>30</v>
      </c>
      <c r="C6243" s="44" t="s">
        <v>57</v>
      </c>
      <c r="D6243" s="43">
        <v>240372.24399999998</v>
      </c>
      <c r="E6243" s="43">
        <v>-59213.091</v>
      </c>
      <c r="F6243" s="45">
        <v>-19040</v>
      </c>
      <c r="G6243" s="45">
        <v>-58000</v>
      </c>
      <c r="H6243" s="45">
        <v>-20760</v>
      </c>
      <c r="I6243" s="55">
        <f>pro[[#This Row],[Admin expenses 3]]+pro[[#This Row],[Admin expenses 2]]+pro[[#This Row],[Admin expenses 1]]+pro[[#This Row],[COGS]]</f>
        <v>-157013.09100000001</v>
      </c>
      <c r="J6243" s="55">
        <f>pro[[#This Row],[Revenue]]+pro[[#This Row],[AdminExp]]</f>
        <v>83359.152999999962</v>
      </c>
      <c r="K6243" s="83">
        <f>pro[[#This Row],[Profit]]/pro[[#This Row],[Revenue]]</f>
        <v>0.34679192411250265</v>
      </c>
      <c r="L6243" s="56">
        <f t="shared" si="97"/>
        <v>6</v>
      </c>
      <c r="M6243" s="82" t="str">
        <f>"Q"&amp;" "&amp;VLOOKUP(pro[[#This Row],[Period]],Mapping!A:B,2,0)</f>
        <v>Q 2</v>
      </c>
      <c r="N6243"/>
    </row>
    <row r="6244" spans="1:14" ht="11.25" customHeight="1" x14ac:dyDescent="0.2">
      <c r="A6244" s="42" t="s">
        <v>5</v>
      </c>
      <c r="B6244" s="44" t="s">
        <v>30</v>
      </c>
      <c r="C6244" s="44" t="s">
        <v>58</v>
      </c>
      <c r="D6244" s="43">
        <v>4949.07</v>
      </c>
      <c r="E6244" s="43">
        <v>-7689.3739999999989</v>
      </c>
      <c r="F6244" s="45">
        <v>-47460</v>
      </c>
      <c r="G6244" s="45">
        <v>-38370</v>
      </c>
      <c r="H6244" s="45">
        <v>-87810</v>
      </c>
      <c r="I6244" s="55">
        <f>pro[[#This Row],[Admin expenses 3]]+pro[[#This Row],[Admin expenses 2]]+pro[[#This Row],[Admin expenses 1]]+pro[[#This Row],[COGS]]</f>
        <v>-181329.37400000001</v>
      </c>
      <c r="J6244" s="55">
        <f>pro[[#This Row],[Revenue]]+pro[[#This Row],[AdminExp]]</f>
        <v>-176380.304</v>
      </c>
      <c r="K6244" s="83">
        <f>pro[[#This Row],[Profit]]/pro[[#This Row],[Revenue]]</f>
        <v>-35.639080473705164</v>
      </c>
      <c r="L6244" s="56">
        <f t="shared" si="97"/>
        <v>6</v>
      </c>
      <c r="M6244" s="82" t="str">
        <f>"Q"&amp;" "&amp;VLOOKUP(pro[[#This Row],[Period]],Mapping!A:B,2,0)</f>
        <v>Q 2</v>
      </c>
      <c r="N6244"/>
    </row>
    <row r="6245" spans="1:14" ht="11.25" customHeight="1" x14ac:dyDescent="0.2">
      <c r="A6245" s="42" t="s">
        <v>5</v>
      </c>
      <c r="B6245" s="44" t="s">
        <v>30</v>
      </c>
      <c r="C6245" s="44" t="s">
        <v>59</v>
      </c>
      <c r="D6245" s="43">
        <v>73769.982999999993</v>
      </c>
      <c r="E6245" s="43">
        <v>-19611.682999999997</v>
      </c>
      <c r="F6245" s="45">
        <v>-67300</v>
      </c>
      <c r="G6245" s="45">
        <v>-13350</v>
      </c>
      <c r="H6245" s="45">
        <v>-25510</v>
      </c>
      <c r="I6245" s="55">
        <f>pro[[#This Row],[Admin expenses 3]]+pro[[#This Row],[Admin expenses 2]]+pro[[#This Row],[Admin expenses 1]]+pro[[#This Row],[COGS]]</f>
        <v>-125771.68299999999</v>
      </c>
      <c r="J6245" s="55">
        <f>pro[[#This Row],[Revenue]]+pro[[#This Row],[AdminExp]]</f>
        <v>-52001.7</v>
      </c>
      <c r="K6245" s="83">
        <f>pro[[#This Row],[Profit]]/pro[[#This Row],[Revenue]]</f>
        <v>-0.70491679522279416</v>
      </c>
      <c r="L6245" s="56">
        <f t="shared" si="97"/>
        <v>6</v>
      </c>
      <c r="M6245" s="82" t="str">
        <f>"Q"&amp;" "&amp;VLOOKUP(pro[[#This Row],[Period]],Mapping!A:B,2,0)</f>
        <v>Q 2</v>
      </c>
      <c r="N6245"/>
    </row>
    <row r="6246" spans="1:14" ht="11.25" customHeight="1" x14ac:dyDescent="0.2">
      <c r="A6246" s="42" t="s">
        <v>5</v>
      </c>
      <c r="B6246" s="44" t="s">
        <v>30</v>
      </c>
      <c r="C6246" s="44" t="s">
        <v>57</v>
      </c>
      <c r="D6246" s="43">
        <v>111454.462</v>
      </c>
      <c r="E6246" s="43">
        <v>-43307.844999999994</v>
      </c>
      <c r="F6246" s="45">
        <v>-44930</v>
      </c>
      <c r="G6246" s="45">
        <v>-107140</v>
      </c>
      <c r="H6246" s="45">
        <v>-14000</v>
      </c>
      <c r="I6246" s="55">
        <f>pro[[#This Row],[Admin expenses 3]]+pro[[#This Row],[Admin expenses 2]]+pro[[#This Row],[Admin expenses 1]]+pro[[#This Row],[COGS]]</f>
        <v>-209377.845</v>
      </c>
      <c r="J6246" s="55">
        <f>pro[[#This Row],[Revenue]]+pro[[#This Row],[AdminExp]]</f>
        <v>-97923.383000000002</v>
      </c>
      <c r="K6246" s="83">
        <f>pro[[#This Row],[Profit]]/pro[[#This Row],[Revenue]]</f>
        <v>-0.87859544824683644</v>
      </c>
      <c r="L6246" s="56">
        <f t="shared" si="97"/>
        <v>6</v>
      </c>
      <c r="M6246" s="82" t="str">
        <f>"Q"&amp;" "&amp;VLOOKUP(pro[[#This Row],[Period]],Mapping!A:B,2,0)</f>
        <v>Q 2</v>
      </c>
      <c r="N6246"/>
    </row>
    <row r="6247" spans="1:14" ht="11.25" customHeight="1" x14ac:dyDescent="0.2">
      <c r="A6247" s="42" t="s">
        <v>5</v>
      </c>
      <c r="B6247" s="44" t="s">
        <v>30</v>
      </c>
      <c r="C6247" s="44" t="s">
        <v>58</v>
      </c>
      <c r="D6247" s="43">
        <v>220378.80199999997</v>
      </c>
      <c r="E6247" s="43">
        <v>-140485.78599999999</v>
      </c>
      <c r="F6247" s="45">
        <v>-63620</v>
      </c>
      <c r="G6247" s="45">
        <v>-62580</v>
      </c>
      <c r="H6247" s="45">
        <v>-63870</v>
      </c>
      <c r="I6247" s="55">
        <f>pro[[#This Row],[Admin expenses 3]]+pro[[#This Row],[Admin expenses 2]]+pro[[#This Row],[Admin expenses 1]]+pro[[#This Row],[COGS]]</f>
        <v>-330555.78599999996</v>
      </c>
      <c r="J6247" s="55">
        <f>pro[[#This Row],[Revenue]]+pro[[#This Row],[AdminExp]]</f>
        <v>-110176.984</v>
      </c>
      <c r="K6247" s="83">
        <f>pro[[#This Row],[Profit]]/pro[[#This Row],[Revenue]]</f>
        <v>-0.49994365610536357</v>
      </c>
      <c r="L6247" s="56">
        <f t="shared" si="97"/>
        <v>6</v>
      </c>
      <c r="M6247" s="82" t="str">
        <f>"Q"&amp;" "&amp;VLOOKUP(pro[[#This Row],[Period]],Mapping!A:B,2,0)</f>
        <v>Q 2</v>
      </c>
      <c r="N6247"/>
    </row>
    <row r="6248" spans="1:14" ht="11.25" customHeight="1" x14ac:dyDescent="0.2">
      <c r="A6248" s="42" t="s">
        <v>5</v>
      </c>
      <c r="B6248" s="44" t="s">
        <v>32</v>
      </c>
      <c r="C6248" s="44" t="s">
        <v>59</v>
      </c>
      <c r="D6248" s="43">
        <v>49659.567999999999</v>
      </c>
      <c r="E6248" s="43">
        <v>-29356.949999999997</v>
      </c>
      <c r="F6248" s="45">
        <v>-96710</v>
      </c>
      <c r="G6248" s="45">
        <v>-103260</v>
      </c>
      <c r="H6248" s="45">
        <v>-22630</v>
      </c>
      <c r="I6248" s="55">
        <f>pro[[#This Row],[Admin expenses 3]]+pro[[#This Row],[Admin expenses 2]]+pro[[#This Row],[Admin expenses 1]]+pro[[#This Row],[COGS]]</f>
        <v>-251956.95</v>
      </c>
      <c r="J6248" s="55">
        <f>pro[[#This Row],[Revenue]]+pro[[#This Row],[AdminExp]]</f>
        <v>-202297.38200000001</v>
      </c>
      <c r="K6248" s="83">
        <f>pro[[#This Row],[Profit]]/pro[[#This Row],[Revenue]]</f>
        <v>-4.0736838870607981</v>
      </c>
      <c r="L6248" s="56">
        <f t="shared" si="97"/>
        <v>6</v>
      </c>
      <c r="M6248" s="82" t="str">
        <f>"Q"&amp;" "&amp;VLOOKUP(pro[[#This Row],[Period]],Mapping!A:B,2,0)</f>
        <v>Q 2</v>
      </c>
      <c r="N6248"/>
    </row>
    <row r="6249" spans="1:14" ht="11.25" customHeight="1" x14ac:dyDescent="0.2">
      <c r="A6249" s="42" t="s">
        <v>5</v>
      </c>
      <c r="B6249" s="44" t="s">
        <v>32</v>
      </c>
      <c r="C6249" s="44" t="s">
        <v>57</v>
      </c>
      <c r="D6249" s="43">
        <v>68152.713999999993</v>
      </c>
      <c r="E6249" s="43">
        <v>-9694.4609999999993</v>
      </c>
      <c r="F6249" s="45">
        <v>-38960</v>
      </c>
      <c r="G6249" s="45">
        <v>-60670</v>
      </c>
      <c r="H6249" s="45">
        <v>-58740</v>
      </c>
      <c r="I6249" s="55">
        <f>pro[[#This Row],[Admin expenses 3]]+pro[[#This Row],[Admin expenses 2]]+pro[[#This Row],[Admin expenses 1]]+pro[[#This Row],[COGS]]</f>
        <v>-168064.46100000001</v>
      </c>
      <c r="J6249" s="55">
        <f>pro[[#This Row],[Revenue]]+pro[[#This Row],[AdminExp]]</f>
        <v>-99911.747000000018</v>
      </c>
      <c r="K6249" s="83">
        <f>pro[[#This Row],[Profit]]/pro[[#This Row],[Revenue]]</f>
        <v>-1.4659980672229727</v>
      </c>
      <c r="L6249" s="56">
        <f t="shared" si="97"/>
        <v>6</v>
      </c>
      <c r="M6249" s="82" t="str">
        <f>"Q"&amp;" "&amp;VLOOKUP(pro[[#This Row],[Period]],Mapping!A:B,2,0)</f>
        <v>Q 2</v>
      </c>
      <c r="N6249"/>
    </row>
    <row r="6250" spans="1:14" ht="11.25" customHeight="1" x14ac:dyDescent="0.2">
      <c r="A6250" s="42" t="s">
        <v>5</v>
      </c>
      <c r="B6250" s="44" t="s">
        <v>32</v>
      </c>
      <c r="C6250" s="44" t="s">
        <v>57</v>
      </c>
      <c r="D6250" s="43">
        <v>7067.1019999999999</v>
      </c>
      <c r="E6250" s="43">
        <v>-5188.9179999999997</v>
      </c>
      <c r="F6250" s="45">
        <v>-79320</v>
      </c>
      <c r="G6250" s="45">
        <v>-61790</v>
      </c>
      <c r="H6250" s="45">
        <v>-38260</v>
      </c>
      <c r="I6250" s="55">
        <f>pro[[#This Row],[Admin expenses 3]]+pro[[#This Row],[Admin expenses 2]]+pro[[#This Row],[Admin expenses 1]]+pro[[#This Row],[COGS]]</f>
        <v>-184558.91800000001</v>
      </c>
      <c r="J6250" s="55">
        <f>pro[[#This Row],[Revenue]]+pro[[#This Row],[AdminExp]]</f>
        <v>-177491.81599999999</v>
      </c>
      <c r="K6250" s="83">
        <f>pro[[#This Row],[Profit]]/pro[[#This Row],[Revenue]]</f>
        <v>-25.115219222815803</v>
      </c>
      <c r="L6250" s="56">
        <f t="shared" si="97"/>
        <v>6</v>
      </c>
      <c r="M6250" s="82" t="str">
        <f>"Q"&amp;" "&amp;VLOOKUP(pro[[#This Row],[Period]],Mapping!A:B,2,0)</f>
        <v>Q 2</v>
      </c>
      <c r="N6250"/>
    </row>
    <row r="6251" spans="1:14" ht="11.25" customHeight="1" x14ac:dyDescent="0.2">
      <c r="A6251" s="42" t="s">
        <v>5</v>
      </c>
      <c r="B6251" s="44" t="s">
        <v>32</v>
      </c>
      <c r="C6251" s="44" t="s">
        <v>57</v>
      </c>
      <c r="D6251" s="43">
        <v>583827.78999999992</v>
      </c>
      <c r="E6251" s="43">
        <v>-428911.53899999999</v>
      </c>
      <c r="F6251" s="45">
        <v>-92570</v>
      </c>
      <c r="G6251" s="45">
        <v>-16650</v>
      </c>
      <c r="H6251" s="45">
        <v>-55590</v>
      </c>
      <c r="I6251" s="55">
        <f>pro[[#This Row],[Admin expenses 3]]+pro[[#This Row],[Admin expenses 2]]+pro[[#This Row],[Admin expenses 1]]+pro[[#This Row],[COGS]]</f>
        <v>-593721.53899999999</v>
      </c>
      <c r="J6251" s="55">
        <f>pro[[#This Row],[Revenue]]+pro[[#This Row],[AdminExp]]</f>
        <v>-9893.7490000000689</v>
      </c>
      <c r="K6251" s="83">
        <f>pro[[#This Row],[Profit]]/pro[[#This Row],[Revenue]]</f>
        <v>-1.6946348168866834E-2</v>
      </c>
      <c r="L6251" s="56">
        <f t="shared" si="97"/>
        <v>6</v>
      </c>
      <c r="M6251" s="82" t="str">
        <f>"Q"&amp;" "&amp;VLOOKUP(pro[[#This Row],[Period]],Mapping!A:B,2,0)</f>
        <v>Q 2</v>
      </c>
      <c r="N6251"/>
    </row>
    <row r="6252" spans="1:14" ht="11.25" customHeight="1" x14ac:dyDescent="0.2">
      <c r="A6252" s="42" t="s">
        <v>5</v>
      </c>
      <c r="B6252" s="44" t="s">
        <v>32</v>
      </c>
      <c r="C6252" s="44" t="s">
        <v>57</v>
      </c>
      <c r="D6252" s="43">
        <v>431476.26199999999</v>
      </c>
      <c r="E6252" s="43">
        <v>-321161.16899999999</v>
      </c>
      <c r="F6252" s="45">
        <v>-87630</v>
      </c>
      <c r="G6252" s="45">
        <v>-84000</v>
      </c>
      <c r="H6252" s="45">
        <v>-24900</v>
      </c>
      <c r="I6252" s="55">
        <f>pro[[#This Row],[Admin expenses 3]]+pro[[#This Row],[Admin expenses 2]]+pro[[#This Row],[Admin expenses 1]]+pro[[#This Row],[COGS]]</f>
        <v>-517691.16899999999</v>
      </c>
      <c r="J6252" s="55">
        <f>pro[[#This Row],[Revenue]]+pro[[#This Row],[AdminExp]]</f>
        <v>-86214.907000000007</v>
      </c>
      <c r="K6252" s="83">
        <f>pro[[#This Row],[Profit]]/pro[[#This Row],[Revenue]]</f>
        <v>-0.19981378952430068</v>
      </c>
      <c r="L6252" s="56">
        <f t="shared" si="97"/>
        <v>6</v>
      </c>
      <c r="M6252" s="82" t="str">
        <f>"Q"&amp;" "&amp;VLOOKUP(pro[[#This Row],[Period]],Mapping!A:B,2,0)</f>
        <v>Q 2</v>
      </c>
      <c r="N6252"/>
    </row>
    <row r="6253" spans="1:14" ht="11.25" customHeight="1" x14ac:dyDescent="0.2">
      <c r="A6253" s="42" t="s">
        <v>5</v>
      </c>
      <c r="B6253" s="44" t="s">
        <v>32</v>
      </c>
      <c r="C6253" s="44" t="s">
        <v>57</v>
      </c>
      <c r="D6253" s="43">
        <v>458302.19400000002</v>
      </c>
      <c r="E6253" s="43">
        <v>-99568.84</v>
      </c>
      <c r="F6253" s="45">
        <v>-101300</v>
      </c>
      <c r="G6253" s="45">
        <v>-16060</v>
      </c>
      <c r="H6253" s="45">
        <v>-75210</v>
      </c>
      <c r="I6253" s="55">
        <f>pro[[#This Row],[Admin expenses 3]]+pro[[#This Row],[Admin expenses 2]]+pro[[#This Row],[Admin expenses 1]]+pro[[#This Row],[COGS]]</f>
        <v>-292138.83999999997</v>
      </c>
      <c r="J6253" s="55">
        <f>pro[[#This Row],[Revenue]]+pro[[#This Row],[AdminExp]]</f>
        <v>166163.35400000005</v>
      </c>
      <c r="K6253" s="83">
        <f>pro[[#This Row],[Profit]]/pro[[#This Row],[Revenue]]</f>
        <v>0.36256285956161066</v>
      </c>
      <c r="L6253" s="56">
        <f t="shared" si="97"/>
        <v>6</v>
      </c>
      <c r="M6253" s="82" t="str">
        <f>"Q"&amp;" "&amp;VLOOKUP(pro[[#This Row],[Period]],Mapping!A:B,2,0)</f>
        <v>Q 2</v>
      </c>
      <c r="N6253"/>
    </row>
    <row r="6254" spans="1:14" ht="11.25" customHeight="1" x14ac:dyDescent="0.2">
      <c r="A6254" s="42" t="s">
        <v>5</v>
      </c>
      <c r="B6254" s="44" t="s">
        <v>32</v>
      </c>
      <c r="C6254" s="44" t="s">
        <v>57</v>
      </c>
      <c r="D6254" s="43">
        <v>496387.75199999998</v>
      </c>
      <c r="E6254" s="43">
        <v>-178979.04499999998</v>
      </c>
      <c r="F6254" s="45">
        <v>-76640</v>
      </c>
      <c r="G6254" s="45">
        <v>-81700</v>
      </c>
      <c r="H6254" s="45">
        <v>-54340</v>
      </c>
      <c r="I6254" s="55">
        <f>pro[[#This Row],[Admin expenses 3]]+pro[[#This Row],[Admin expenses 2]]+pro[[#This Row],[Admin expenses 1]]+pro[[#This Row],[COGS]]</f>
        <v>-391659.04499999998</v>
      </c>
      <c r="J6254" s="55">
        <f>pro[[#This Row],[Revenue]]+pro[[#This Row],[AdminExp]]</f>
        <v>104728.70699999999</v>
      </c>
      <c r="K6254" s="83">
        <f>pro[[#This Row],[Profit]]/pro[[#This Row],[Revenue]]</f>
        <v>0.21098165008712785</v>
      </c>
      <c r="L6254" s="56">
        <f t="shared" si="97"/>
        <v>6</v>
      </c>
      <c r="M6254" s="82" t="str">
        <f>"Q"&amp;" "&amp;VLOOKUP(pro[[#This Row],[Period]],Mapping!A:B,2,0)</f>
        <v>Q 2</v>
      </c>
      <c r="N6254"/>
    </row>
    <row r="6255" spans="1:14" ht="11.25" customHeight="1" x14ac:dyDescent="0.2">
      <c r="A6255" s="42" t="s">
        <v>5</v>
      </c>
      <c r="B6255" s="44" t="s">
        <v>32</v>
      </c>
      <c r="C6255" s="44" t="s">
        <v>57</v>
      </c>
      <c r="D6255" s="43">
        <v>1781107.4680000001</v>
      </c>
      <c r="E6255" s="43">
        <v>-665513.50599999994</v>
      </c>
      <c r="F6255" s="45">
        <v>-43580</v>
      </c>
      <c r="G6255" s="45">
        <v>-70250</v>
      </c>
      <c r="H6255" s="45">
        <v>-60470</v>
      </c>
      <c r="I6255" s="55">
        <f>pro[[#This Row],[Admin expenses 3]]+pro[[#This Row],[Admin expenses 2]]+pro[[#This Row],[Admin expenses 1]]+pro[[#This Row],[COGS]]</f>
        <v>-839813.50599999994</v>
      </c>
      <c r="J6255" s="55">
        <f>pro[[#This Row],[Revenue]]+pro[[#This Row],[AdminExp]]</f>
        <v>941293.96200000017</v>
      </c>
      <c r="K6255" s="83">
        <f>pro[[#This Row],[Profit]]/pro[[#This Row],[Revenue]]</f>
        <v>0.52848802158859964</v>
      </c>
      <c r="L6255" s="56">
        <f t="shared" si="97"/>
        <v>6</v>
      </c>
      <c r="M6255" s="82" t="str">
        <f>"Q"&amp;" "&amp;VLOOKUP(pro[[#This Row],[Period]],Mapping!A:B,2,0)</f>
        <v>Q 2</v>
      </c>
      <c r="N6255"/>
    </row>
    <row r="6256" spans="1:14" ht="11.25" customHeight="1" x14ac:dyDescent="0.2">
      <c r="A6256" s="42" t="s">
        <v>5</v>
      </c>
      <c r="B6256" s="44" t="s">
        <v>32</v>
      </c>
      <c r="C6256" s="44" t="s">
        <v>57</v>
      </c>
      <c r="D6256" s="43">
        <v>95789.490999999995</v>
      </c>
      <c r="E6256" s="43">
        <v>-20384.048999999999</v>
      </c>
      <c r="F6256" s="45">
        <v>-20420</v>
      </c>
      <c r="G6256" s="45">
        <v>-45140</v>
      </c>
      <c r="H6256" s="45">
        <v>-99080</v>
      </c>
      <c r="I6256" s="55">
        <f>pro[[#This Row],[Admin expenses 3]]+pro[[#This Row],[Admin expenses 2]]+pro[[#This Row],[Admin expenses 1]]+pro[[#This Row],[COGS]]</f>
        <v>-185024.049</v>
      </c>
      <c r="J6256" s="55">
        <f>pro[[#This Row],[Revenue]]+pro[[#This Row],[AdminExp]]</f>
        <v>-89234.558000000005</v>
      </c>
      <c r="K6256" s="83">
        <f>pro[[#This Row],[Profit]]/pro[[#This Row],[Revenue]]</f>
        <v>-0.93156939313937903</v>
      </c>
      <c r="L6256" s="56">
        <f t="shared" si="97"/>
        <v>6</v>
      </c>
      <c r="M6256" s="82" t="str">
        <f>"Q"&amp;" "&amp;VLOOKUP(pro[[#This Row],[Period]],Mapping!A:B,2,0)</f>
        <v>Q 2</v>
      </c>
      <c r="N6256"/>
    </row>
    <row r="6257" spans="1:14" ht="11.25" customHeight="1" x14ac:dyDescent="0.2">
      <c r="A6257" s="42" t="s">
        <v>5</v>
      </c>
      <c r="B6257" s="44" t="s">
        <v>32</v>
      </c>
      <c r="C6257" s="44" t="s">
        <v>57</v>
      </c>
      <c r="D6257" s="43">
        <v>90528.235000000001</v>
      </c>
      <c r="E6257" s="43">
        <v>-27780.465999999997</v>
      </c>
      <c r="F6257" s="45">
        <v>-93180</v>
      </c>
      <c r="G6257" s="45">
        <v>-100280</v>
      </c>
      <c r="H6257" s="45">
        <v>-89410</v>
      </c>
      <c r="I6257" s="55">
        <f>pro[[#This Row],[Admin expenses 3]]+pro[[#This Row],[Admin expenses 2]]+pro[[#This Row],[Admin expenses 1]]+pro[[#This Row],[COGS]]</f>
        <v>-310650.46600000001</v>
      </c>
      <c r="J6257" s="55">
        <f>pro[[#This Row],[Revenue]]+pro[[#This Row],[AdminExp]]</f>
        <v>-220122.23100000003</v>
      </c>
      <c r="K6257" s="83">
        <f>pro[[#This Row],[Profit]]/pro[[#This Row],[Revenue]]</f>
        <v>-2.4315312344264752</v>
      </c>
      <c r="L6257" s="56">
        <f t="shared" si="97"/>
        <v>6</v>
      </c>
      <c r="M6257" s="82" t="str">
        <f>"Q"&amp;" "&amp;VLOOKUP(pro[[#This Row],[Period]],Mapping!A:B,2,0)</f>
        <v>Q 2</v>
      </c>
      <c r="N6257"/>
    </row>
    <row r="6258" spans="1:14" ht="11.25" customHeight="1" x14ac:dyDescent="0.2">
      <c r="A6258" s="42" t="s">
        <v>5</v>
      </c>
      <c r="B6258" s="44" t="s">
        <v>32</v>
      </c>
      <c r="C6258" s="44" t="s">
        <v>57</v>
      </c>
      <c r="D6258" s="43">
        <v>103624.84999999999</v>
      </c>
      <c r="E6258" s="43">
        <v>-12781.698999999999</v>
      </c>
      <c r="F6258" s="45">
        <v>-92380</v>
      </c>
      <c r="G6258" s="45">
        <v>-43640</v>
      </c>
      <c r="H6258" s="45">
        <v>-22830</v>
      </c>
      <c r="I6258" s="55">
        <f>pro[[#This Row],[Admin expenses 3]]+pro[[#This Row],[Admin expenses 2]]+pro[[#This Row],[Admin expenses 1]]+pro[[#This Row],[COGS]]</f>
        <v>-171631.69899999999</v>
      </c>
      <c r="J6258" s="55">
        <f>pro[[#This Row],[Revenue]]+pro[[#This Row],[AdminExp]]</f>
        <v>-68006.849000000002</v>
      </c>
      <c r="K6258" s="83">
        <f>pro[[#This Row],[Profit]]/pro[[#This Row],[Revenue]]</f>
        <v>-0.65627934805213239</v>
      </c>
      <c r="L6258" s="56">
        <f t="shared" si="97"/>
        <v>6</v>
      </c>
      <c r="M6258" s="82" t="str">
        <f>"Q"&amp;" "&amp;VLOOKUP(pro[[#This Row],[Period]],Mapping!A:B,2,0)</f>
        <v>Q 2</v>
      </c>
      <c r="N6258"/>
    </row>
    <row r="6259" spans="1:14" ht="11.25" customHeight="1" x14ac:dyDescent="0.2">
      <c r="A6259" s="42" t="s">
        <v>5</v>
      </c>
      <c r="B6259" s="44" t="s">
        <v>32</v>
      </c>
      <c r="C6259" s="44" t="s">
        <v>57</v>
      </c>
      <c r="D6259" s="43">
        <v>588151.50799999991</v>
      </c>
      <c r="E6259" s="43">
        <v>-24463.788999999997</v>
      </c>
      <c r="F6259" s="45">
        <v>-97530</v>
      </c>
      <c r="G6259" s="45">
        <v>-78700</v>
      </c>
      <c r="H6259" s="45">
        <v>-31180</v>
      </c>
      <c r="I6259" s="55">
        <f>pro[[#This Row],[Admin expenses 3]]+pro[[#This Row],[Admin expenses 2]]+pro[[#This Row],[Admin expenses 1]]+pro[[#This Row],[COGS]]</f>
        <v>-231873.78899999999</v>
      </c>
      <c r="J6259" s="55">
        <f>pro[[#This Row],[Revenue]]+pro[[#This Row],[AdminExp]]</f>
        <v>356277.71899999992</v>
      </c>
      <c r="K6259" s="83">
        <f>pro[[#This Row],[Profit]]/pro[[#This Row],[Revenue]]</f>
        <v>0.60575840434638484</v>
      </c>
      <c r="L6259" s="56">
        <f t="shared" si="97"/>
        <v>6</v>
      </c>
      <c r="M6259" s="82" t="str">
        <f>"Q"&amp;" "&amp;VLOOKUP(pro[[#This Row],[Period]],Mapping!A:B,2,0)</f>
        <v>Q 2</v>
      </c>
      <c r="N6259"/>
    </row>
    <row r="6260" spans="1:14" ht="11.25" customHeight="1" x14ac:dyDescent="0.2">
      <c r="A6260" s="42" t="s">
        <v>5</v>
      </c>
      <c r="B6260" s="44" t="s">
        <v>32</v>
      </c>
      <c r="C6260" s="44" t="s">
        <v>57</v>
      </c>
      <c r="D6260" s="43">
        <v>117833.84199999999</v>
      </c>
      <c r="E6260" s="43">
        <v>-7787.9269999999997</v>
      </c>
      <c r="F6260" s="45">
        <v>-53630</v>
      </c>
      <c r="G6260" s="45">
        <v>-24080</v>
      </c>
      <c r="H6260" s="45">
        <v>-67600</v>
      </c>
      <c r="I6260" s="55">
        <f>pro[[#This Row],[Admin expenses 3]]+pro[[#This Row],[Admin expenses 2]]+pro[[#This Row],[Admin expenses 1]]+pro[[#This Row],[COGS]]</f>
        <v>-153097.927</v>
      </c>
      <c r="J6260" s="55">
        <f>pro[[#This Row],[Revenue]]+pro[[#This Row],[AdminExp]]</f>
        <v>-35264.085000000006</v>
      </c>
      <c r="K6260" s="83">
        <f>pro[[#This Row],[Profit]]/pro[[#This Row],[Revenue]]</f>
        <v>-0.29926958504841089</v>
      </c>
      <c r="L6260" s="56">
        <f t="shared" si="97"/>
        <v>6</v>
      </c>
      <c r="M6260" s="82" t="str">
        <f>"Q"&amp;" "&amp;VLOOKUP(pro[[#This Row],[Period]],Mapping!A:B,2,0)</f>
        <v>Q 2</v>
      </c>
      <c r="N6260"/>
    </row>
    <row r="6261" spans="1:14" ht="11.25" customHeight="1" x14ac:dyDescent="0.2">
      <c r="A6261" s="42" t="s">
        <v>5</v>
      </c>
      <c r="B6261" s="44" t="s">
        <v>32</v>
      </c>
      <c r="C6261" s="44" t="s">
        <v>57</v>
      </c>
      <c r="D6261" s="43">
        <v>332464.54499999998</v>
      </c>
      <c r="E6261" s="43">
        <v>-17804.401999999998</v>
      </c>
      <c r="F6261" s="45">
        <v>-92360</v>
      </c>
      <c r="G6261" s="45">
        <v>-47890</v>
      </c>
      <c r="H6261" s="45">
        <v>-38770</v>
      </c>
      <c r="I6261" s="55">
        <f>pro[[#This Row],[Admin expenses 3]]+pro[[#This Row],[Admin expenses 2]]+pro[[#This Row],[Admin expenses 1]]+pro[[#This Row],[COGS]]</f>
        <v>-196824.402</v>
      </c>
      <c r="J6261" s="55">
        <f>pro[[#This Row],[Revenue]]+pro[[#This Row],[AdminExp]]</f>
        <v>135640.14299999998</v>
      </c>
      <c r="K6261" s="83">
        <f>pro[[#This Row],[Profit]]/pro[[#This Row],[Revenue]]</f>
        <v>0.40798378365428406</v>
      </c>
      <c r="L6261" s="56">
        <f t="shared" si="97"/>
        <v>6</v>
      </c>
      <c r="M6261" s="82" t="str">
        <f>"Q"&amp;" "&amp;VLOOKUP(pro[[#This Row],[Period]],Mapping!A:B,2,0)</f>
        <v>Q 2</v>
      </c>
      <c r="N6261"/>
    </row>
    <row r="6262" spans="1:14" ht="11.25" customHeight="1" x14ac:dyDescent="0.2">
      <c r="A6262" s="42" t="s">
        <v>5</v>
      </c>
      <c r="B6262" s="44" t="s">
        <v>32</v>
      </c>
      <c r="C6262" s="44" t="s">
        <v>57</v>
      </c>
      <c r="D6262" s="43">
        <v>2483041.0290000001</v>
      </c>
      <c r="E6262" s="43">
        <v>-146655.50199999998</v>
      </c>
      <c r="F6262" s="45">
        <v>-75990</v>
      </c>
      <c r="G6262" s="45">
        <v>-42800</v>
      </c>
      <c r="H6262" s="45">
        <v>-102170</v>
      </c>
      <c r="I6262" s="55">
        <f>pro[[#This Row],[Admin expenses 3]]+pro[[#This Row],[Admin expenses 2]]+pro[[#This Row],[Admin expenses 1]]+pro[[#This Row],[COGS]]</f>
        <v>-367615.50199999998</v>
      </c>
      <c r="J6262" s="55">
        <f>pro[[#This Row],[Revenue]]+pro[[#This Row],[AdminExp]]</f>
        <v>2115425.5270000002</v>
      </c>
      <c r="K6262" s="83">
        <f>pro[[#This Row],[Profit]]/pro[[#This Row],[Revenue]]</f>
        <v>0.85194948544686333</v>
      </c>
      <c r="L6262" s="56">
        <f t="shared" si="97"/>
        <v>6</v>
      </c>
      <c r="M6262" s="82" t="str">
        <f>"Q"&amp;" "&amp;VLOOKUP(pro[[#This Row],[Period]],Mapping!A:B,2,0)</f>
        <v>Q 2</v>
      </c>
      <c r="N6262"/>
    </row>
    <row r="6263" spans="1:14" ht="11.25" customHeight="1" x14ac:dyDescent="0.2">
      <c r="A6263" s="42" t="s">
        <v>5</v>
      </c>
      <c r="B6263" s="44" t="s">
        <v>32</v>
      </c>
      <c r="C6263" s="44" t="s">
        <v>57</v>
      </c>
      <c r="D6263" s="43">
        <v>187592.15999999997</v>
      </c>
      <c r="E6263" s="43">
        <v>-201256.10399999996</v>
      </c>
      <c r="F6263" s="45">
        <v>-55650</v>
      </c>
      <c r="G6263" s="45">
        <v>-45010</v>
      </c>
      <c r="H6263" s="45">
        <v>-23830</v>
      </c>
      <c r="I6263" s="55">
        <f>pro[[#This Row],[Admin expenses 3]]+pro[[#This Row],[Admin expenses 2]]+pro[[#This Row],[Admin expenses 1]]+pro[[#This Row],[COGS]]</f>
        <v>-325746.10399999993</v>
      </c>
      <c r="J6263" s="55">
        <f>pro[[#This Row],[Revenue]]+pro[[#This Row],[AdminExp]]</f>
        <v>-138153.94399999996</v>
      </c>
      <c r="K6263" s="83">
        <f>pro[[#This Row],[Profit]]/pro[[#This Row],[Revenue]]</f>
        <v>-0.73645905031425607</v>
      </c>
      <c r="L6263" s="56">
        <f t="shared" si="97"/>
        <v>6</v>
      </c>
      <c r="M6263" s="82" t="str">
        <f>"Q"&amp;" "&amp;VLOOKUP(pro[[#This Row],[Period]],Mapping!A:B,2,0)</f>
        <v>Q 2</v>
      </c>
      <c r="N6263"/>
    </row>
    <row r="6264" spans="1:14" ht="11.25" customHeight="1" x14ac:dyDescent="0.2">
      <c r="A6264" s="42" t="s">
        <v>5</v>
      </c>
      <c r="B6264" s="44" t="s">
        <v>32</v>
      </c>
      <c r="C6264" s="44" t="s">
        <v>57</v>
      </c>
      <c r="D6264" s="43">
        <v>20767.074999999997</v>
      </c>
      <c r="E6264" s="43">
        <v>-13361.333999999999</v>
      </c>
      <c r="F6264" s="45">
        <v>-39000</v>
      </c>
      <c r="G6264" s="45">
        <v>-98860</v>
      </c>
      <c r="H6264" s="45">
        <v>-63360</v>
      </c>
      <c r="I6264" s="55">
        <f>pro[[#This Row],[Admin expenses 3]]+pro[[#This Row],[Admin expenses 2]]+pro[[#This Row],[Admin expenses 1]]+pro[[#This Row],[COGS]]</f>
        <v>-214581.334</v>
      </c>
      <c r="J6264" s="55">
        <f>pro[[#This Row],[Revenue]]+pro[[#This Row],[AdminExp]]</f>
        <v>-193814.25900000002</v>
      </c>
      <c r="K6264" s="83">
        <f>pro[[#This Row],[Profit]]/pro[[#This Row],[Revenue]]</f>
        <v>-9.3327663621381465</v>
      </c>
      <c r="L6264" s="56">
        <f t="shared" si="97"/>
        <v>6</v>
      </c>
      <c r="M6264" s="82" t="str">
        <f>"Q"&amp;" "&amp;VLOOKUP(pro[[#This Row],[Period]],Mapping!A:B,2,0)</f>
        <v>Q 2</v>
      </c>
      <c r="N6264"/>
    </row>
    <row r="6265" spans="1:14" ht="11.25" customHeight="1" x14ac:dyDescent="0.2">
      <c r="A6265" s="42" t="s">
        <v>5</v>
      </c>
      <c r="B6265" s="44" t="s">
        <v>32</v>
      </c>
      <c r="C6265" s="44" t="s">
        <v>57</v>
      </c>
      <c r="D6265" s="43">
        <v>165816.462</v>
      </c>
      <c r="E6265" s="43">
        <v>-228682.81099999999</v>
      </c>
      <c r="F6265" s="45">
        <v>-85970</v>
      </c>
      <c r="G6265" s="45">
        <v>-23060</v>
      </c>
      <c r="H6265" s="45">
        <v>-95330</v>
      </c>
      <c r="I6265" s="55">
        <f>pro[[#This Row],[Admin expenses 3]]+pro[[#This Row],[Admin expenses 2]]+pro[[#This Row],[Admin expenses 1]]+pro[[#This Row],[COGS]]</f>
        <v>-433042.81099999999</v>
      </c>
      <c r="J6265" s="55">
        <f>pro[[#This Row],[Revenue]]+pro[[#This Row],[AdminExp]]</f>
        <v>-267226.34899999999</v>
      </c>
      <c r="K6265" s="83">
        <f>pro[[#This Row],[Profit]]/pro[[#This Row],[Revenue]]</f>
        <v>-1.6115791265646471</v>
      </c>
      <c r="L6265" s="56">
        <f t="shared" si="97"/>
        <v>6</v>
      </c>
      <c r="M6265" s="82" t="str">
        <f>"Q"&amp;" "&amp;VLOOKUP(pro[[#This Row],[Period]],Mapping!A:B,2,0)</f>
        <v>Q 2</v>
      </c>
      <c r="N6265"/>
    </row>
    <row r="6266" spans="1:14" ht="11.25" customHeight="1" x14ac:dyDescent="0.2">
      <c r="A6266" s="42" t="s">
        <v>5</v>
      </c>
      <c r="B6266" s="44" t="s">
        <v>32</v>
      </c>
      <c r="C6266" s="44" t="s">
        <v>57</v>
      </c>
      <c r="D6266" s="43">
        <v>13917.910999999998</v>
      </c>
      <c r="E6266" s="43">
        <v>-5017.2920000000004</v>
      </c>
      <c r="F6266" s="45">
        <v>-61270</v>
      </c>
      <c r="G6266" s="45">
        <v>-27560</v>
      </c>
      <c r="H6266" s="45">
        <v>-14570</v>
      </c>
      <c r="I6266" s="55">
        <f>pro[[#This Row],[Admin expenses 3]]+pro[[#This Row],[Admin expenses 2]]+pro[[#This Row],[Admin expenses 1]]+pro[[#This Row],[COGS]]</f>
        <v>-108417.292</v>
      </c>
      <c r="J6266" s="55">
        <f>pro[[#This Row],[Revenue]]+pro[[#This Row],[AdminExp]]</f>
        <v>-94499.381000000008</v>
      </c>
      <c r="K6266" s="83">
        <f>pro[[#This Row],[Profit]]/pro[[#This Row],[Revenue]]</f>
        <v>-6.7897675879663275</v>
      </c>
      <c r="L6266" s="56">
        <f t="shared" si="97"/>
        <v>6</v>
      </c>
      <c r="M6266" s="82" t="str">
        <f>"Q"&amp;" "&amp;VLOOKUP(pro[[#This Row],[Period]],Mapping!A:B,2,0)</f>
        <v>Q 2</v>
      </c>
      <c r="N6266"/>
    </row>
    <row r="6267" spans="1:14" ht="11.25" customHeight="1" x14ac:dyDescent="0.2">
      <c r="A6267" s="42" t="s">
        <v>5</v>
      </c>
      <c r="B6267" s="44" t="s">
        <v>32</v>
      </c>
      <c r="C6267" s="44" t="s">
        <v>57</v>
      </c>
      <c r="D6267" s="43">
        <v>20422.478999999999</v>
      </c>
      <c r="E6267" s="43">
        <v>-12840.212</v>
      </c>
      <c r="F6267" s="45">
        <v>-91380</v>
      </c>
      <c r="G6267" s="45">
        <v>-108420</v>
      </c>
      <c r="H6267" s="45">
        <v>-97200</v>
      </c>
      <c r="I6267" s="55">
        <f>pro[[#This Row],[Admin expenses 3]]+pro[[#This Row],[Admin expenses 2]]+pro[[#This Row],[Admin expenses 1]]+pro[[#This Row],[COGS]]</f>
        <v>-309840.212</v>
      </c>
      <c r="J6267" s="55">
        <f>pro[[#This Row],[Revenue]]+pro[[#This Row],[AdminExp]]</f>
        <v>-289417.73300000001</v>
      </c>
      <c r="K6267" s="83">
        <f>pro[[#This Row],[Profit]]/pro[[#This Row],[Revenue]]</f>
        <v>-14.171528001081555</v>
      </c>
      <c r="L6267" s="56">
        <f t="shared" si="97"/>
        <v>6</v>
      </c>
      <c r="M6267" s="82" t="str">
        <f>"Q"&amp;" "&amp;VLOOKUP(pro[[#This Row],[Period]],Mapping!A:B,2,0)</f>
        <v>Q 2</v>
      </c>
      <c r="N6267"/>
    </row>
    <row r="6268" spans="1:14" ht="11.25" customHeight="1" x14ac:dyDescent="0.2">
      <c r="A6268" s="42" t="s">
        <v>5</v>
      </c>
      <c r="B6268" s="44" t="s">
        <v>32</v>
      </c>
      <c r="C6268" s="44" t="s">
        <v>57</v>
      </c>
      <c r="D6268" s="43">
        <v>174691.18799999999</v>
      </c>
      <c r="E6268" s="43">
        <v>-102841.97699999998</v>
      </c>
      <c r="F6268" s="45">
        <v>-24790</v>
      </c>
      <c r="G6268" s="45">
        <v>-60020</v>
      </c>
      <c r="H6268" s="45">
        <v>-29920</v>
      </c>
      <c r="I6268" s="55">
        <f>pro[[#This Row],[Admin expenses 3]]+pro[[#This Row],[Admin expenses 2]]+pro[[#This Row],[Admin expenses 1]]+pro[[#This Row],[COGS]]</f>
        <v>-217571.97699999998</v>
      </c>
      <c r="J6268" s="55">
        <f>pro[[#This Row],[Revenue]]+pro[[#This Row],[AdminExp]]</f>
        <v>-42880.78899999999</v>
      </c>
      <c r="K6268" s="83">
        <f>pro[[#This Row],[Profit]]/pro[[#This Row],[Revenue]]</f>
        <v>-0.24546623954495056</v>
      </c>
      <c r="L6268" s="56">
        <f t="shared" si="97"/>
        <v>6</v>
      </c>
      <c r="M6268" s="82" t="str">
        <f>"Q"&amp;" "&amp;VLOOKUP(pro[[#This Row],[Period]],Mapping!A:B,2,0)</f>
        <v>Q 2</v>
      </c>
      <c r="N6268"/>
    </row>
    <row r="6269" spans="1:14" ht="11.25" customHeight="1" x14ac:dyDescent="0.2">
      <c r="A6269" s="42" t="s">
        <v>5</v>
      </c>
      <c r="B6269" s="44" t="s">
        <v>32</v>
      </c>
      <c r="C6269" s="44" t="s">
        <v>57</v>
      </c>
      <c r="D6269" s="43">
        <v>135109.478</v>
      </c>
      <c r="E6269" s="43">
        <v>-86556.50499999999</v>
      </c>
      <c r="F6269" s="45">
        <v>-39880</v>
      </c>
      <c r="G6269" s="45">
        <v>-55580</v>
      </c>
      <c r="H6269" s="45">
        <v>-49610</v>
      </c>
      <c r="I6269" s="55">
        <f>pro[[#This Row],[Admin expenses 3]]+pro[[#This Row],[Admin expenses 2]]+pro[[#This Row],[Admin expenses 1]]+pro[[#This Row],[COGS]]</f>
        <v>-231626.505</v>
      </c>
      <c r="J6269" s="55">
        <f>pro[[#This Row],[Revenue]]+pro[[#This Row],[AdminExp]]</f>
        <v>-96517.027000000002</v>
      </c>
      <c r="K6269" s="83">
        <f>pro[[#This Row],[Profit]]/pro[[#This Row],[Revenue]]</f>
        <v>-0.71436163049937917</v>
      </c>
      <c r="L6269" s="56">
        <f t="shared" si="97"/>
        <v>6</v>
      </c>
      <c r="M6269" s="82" t="str">
        <f>"Q"&amp;" "&amp;VLOOKUP(pro[[#This Row],[Period]],Mapping!A:B,2,0)</f>
        <v>Q 2</v>
      </c>
      <c r="N6269"/>
    </row>
    <row r="6270" spans="1:14" ht="11.25" customHeight="1" x14ac:dyDescent="0.2">
      <c r="A6270" s="42" t="s">
        <v>5</v>
      </c>
      <c r="B6270" s="44" t="s">
        <v>32</v>
      </c>
      <c r="C6270" s="44" t="s">
        <v>57</v>
      </c>
      <c r="D6270" s="43">
        <v>11906.432999999999</v>
      </c>
      <c r="E6270" s="43">
        <v>-6171.326</v>
      </c>
      <c r="F6270" s="45">
        <v>-47940</v>
      </c>
      <c r="G6270" s="45">
        <v>-35160</v>
      </c>
      <c r="H6270" s="45">
        <v>-83020</v>
      </c>
      <c r="I6270" s="55">
        <f>pro[[#This Row],[Admin expenses 3]]+pro[[#This Row],[Admin expenses 2]]+pro[[#This Row],[Admin expenses 1]]+pro[[#This Row],[COGS]]</f>
        <v>-172291.326</v>
      </c>
      <c r="J6270" s="55">
        <f>pro[[#This Row],[Revenue]]+pro[[#This Row],[AdminExp]]</f>
        <v>-160384.89300000001</v>
      </c>
      <c r="K6270" s="83">
        <f>pro[[#This Row],[Profit]]/pro[[#This Row],[Revenue]]</f>
        <v>-13.470440139376757</v>
      </c>
      <c r="L6270" s="56">
        <f t="shared" si="97"/>
        <v>6</v>
      </c>
      <c r="M6270" s="82" t="str">
        <f>"Q"&amp;" "&amp;VLOOKUP(pro[[#This Row],[Period]],Mapping!A:B,2,0)</f>
        <v>Q 2</v>
      </c>
      <c r="N6270"/>
    </row>
    <row r="6271" spans="1:14" ht="11.25" customHeight="1" x14ac:dyDescent="0.2">
      <c r="A6271" s="42" t="s">
        <v>5</v>
      </c>
      <c r="B6271" s="44" t="s">
        <v>32</v>
      </c>
      <c r="C6271" s="44" t="s">
        <v>57</v>
      </c>
      <c r="D6271" s="43">
        <v>49010.667999999998</v>
      </c>
      <c r="E6271" s="43">
        <v>-14803.004999999999</v>
      </c>
      <c r="F6271" s="45">
        <v>-90640</v>
      </c>
      <c r="G6271" s="45">
        <v>-102740</v>
      </c>
      <c r="H6271" s="45">
        <v>-71190</v>
      </c>
      <c r="I6271" s="55">
        <f>pro[[#This Row],[Admin expenses 3]]+pro[[#This Row],[Admin expenses 2]]+pro[[#This Row],[Admin expenses 1]]+pro[[#This Row],[COGS]]</f>
        <v>-279373.005</v>
      </c>
      <c r="J6271" s="55">
        <f>pro[[#This Row],[Revenue]]+pro[[#This Row],[AdminExp]]</f>
        <v>-230362.337</v>
      </c>
      <c r="K6271" s="83">
        <f>pro[[#This Row],[Profit]]/pro[[#This Row],[Revenue]]</f>
        <v>-4.7002488723475473</v>
      </c>
      <c r="L6271" s="56">
        <f t="shared" si="97"/>
        <v>6</v>
      </c>
      <c r="M6271" s="82" t="str">
        <f>"Q"&amp;" "&amp;VLOOKUP(pro[[#This Row],[Period]],Mapping!A:B,2,0)</f>
        <v>Q 2</v>
      </c>
      <c r="N6271"/>
    </row>
    <row r="6272" spans="1:14" ht="11.25" customHeight="1" x14ac:dyDescent="0.2">
      <c r="A6272" s="42" t="s">
        <v>5</v>
      </c>
      <c r="B6272" s="44" t="s">
        <v>32</v>
      </c>
      <c r="C6272" s="44" t="s">
        <v>57</v>
      </c>
      <c r="D6272" s="43">
        <v>77925.841</v>
      </c>
      <c r="E6272" s="43">
        <v>-33296.928</v>
      </c>
      <c r="F6272" s="45">
        <v>-40250</v>
      </c>
      <c r="G6272" s="45">
        <v>-28620</v>
      </c>
      <c r="H6272" s="45">
        <v>-14490</v>
      </c>
      <c r="I6272" s="55">
        <f>pro[[#This Row],[Admin expenses 3]]+pro[[#This Row],[Admin expenses 2]]+pro[[#This Row],[Admin expenses 1]]+pro[[#This Row],[COGS]]</f>
        <v>-116656.928</v>
      </c>
      <c r="J6272" s="55">
        <f>pro[[#This Row],[Revenue]]+pro[[#This Row],[AdminExp]]</f>
        <v>-38731.087</v>
      </c>
      <c r="K6272" s="83">
        <f>pro[[#This Row],[Profit]]/pro[[#This Row],[Revenue]]</f>
        <v>-0.49702494709040096</v>
      </c>
      <c r="L6272" s="56">
        <f t="shared" si="97"/>
        <v>6</v>
      </c>
      <c r="M6272" s="82" t="str">
        <f>"Q"&amp;" "&amp;VLOOKUP(pro[[#This Row],[Period]],Mapping!A:B,2,0)</f>
        <v>Q 2</v>
      </c>
      <c r="N6272"/>
    </row>
    <row r="6273" spans="1:14" ht="11.25" customHeight="1" x14ac:dyDescent="0.2">
      <c r="A6273" s="42" t="s">
        <v>5</v>
      </c>
      <c r="B6273" s="44" t="s">
        <v>32</v>
      </c>
      <c r="C6273" s="44" t="s">
        <v>57</v>
      </c>
      <c r="D6273" s="43">
        <v>10821.397999999999</v>
      </c>
      <c r="E6273" s="43">
        <v>-2276.7429999999995</v>
      </c>
      <c r="F6273" s="45">
        <v>-88730</v>
      </c>
      <c r="G6273" s="45">
        <v>-95220</v>
      </c>
      <c r="H6273" s="45">
        <v>-48130</v>
      </c>
      <c r="I6273" s="55">
        <f>pro[[#This Row],[Admin expenses 3]]+pro[[#This Row],[Admin expenses 2]]+pro[[#This Row],[Admin expenses 1]]+pro[[#This Row],[COGS]]</f>
        <v>-234356.74299999999</v>
      </c>
      <c r="J6273" s="55">
        <f>pro[[#This Row],[Revenue]]+pro[[#This Row],[AdminExp]]</f>
        <v>-223535.345</v>
      </c>
      <c r="K6273" s="83">
        <f>pro[[#This Row],[Profit]]/pro[[#This Row],[Revenue]]</f>
        <v>-20.656789908290964</v>
      </c>
      <c r="L6273" s="56">
        <f t="shared" si="97"/>
        <v>6</v>
      </c>
      <c r="M6273" s="82" t="str">
        <f>"Q"&amp;" "&amp;VLOOKUP(pro[[#This Row],[Period]],Mapping!A:B,2,0)</f>
        <v>Q 2</v>
      </c>
      <c r="N6273"/>
    </row>
    <row r="6274" spans="1:14" ht="11.25" customHeight="1" x14ac:dyDescent="0.2">
      <c r="A6274" s="42" t="s">
        <v>5</v>
      </c>
      <c r="B6274" s="44" t="s">
        <v>32</v>
      </c>
      <c r="C6274" s="44" t="s">
        <v>57</v>
      </c>
      <c r="D6274" s="43">
        <v>89527.626999999993</v>
      </c>
      <c r="E6274" s="43">
        <v>-86690.477999999988</v>
      </c>
      <c r="F6274" s="45">
        <v>-57420</v>
      </c>
      <c r="G6274" s="45">
        <v>-37460</v>
      </c>
      <c r="H6274" s="45">
        <v>-33320</v>
      </c>
      <c r="I6274" s="55">
        <f>pro[[#This Row],[Admin expenses 3]]+pro[[#This Row],[Admin expenses 2]]+pro[[#This Row],[Admin expenses 1]]+pro[[#This Row],[COGS]]</f>
        <v>-214890.478</v>
      </c>
      <c r="J6274" s="55">
        <f>pro[[#This Row],[Revenue]]+pro[[#This Row],[AdminExp]]</f>
        <v>-125362.85100000001</v>
      </c>
      <c r="K6274" s="83">
        <f>pro[[#This Row],[Profit]]/pro[[#This Row],[Revenue]]</f>
        <v>-1.4002700082735358</v>
      </c>
      <c r="L6274" s="56">
        <f t="shared" ref="L6274:L6337" si="98">MONTH(DATEVALUE(A6274&amp;"1"))</f>
        <v>6</v>
      </c>
      <c r="M6274" s="82" t="str">
        <f>"Q"&amp;" "&amp;VLOOKUP(pro[[#This Row],[Period]],Mapping!A:B,2,0)</f>
        <v>Q 2</v>
      </c>
      <c r="N6274"/>
    </row>
    <row r="6275" spans="1:14" ht="11.25" customHeight="1" x14ac:dyDescent="0.2">
      <c r="A6275" s="42" t="s">
        <v>5</v>
      </c>
      <c r="B6275" s="44" t="s">
        <v>32</v>
      </c>
      <c r="C6275" s="44" t="s">
        <v>58</v>
      </c>
      <c r="D6275" s="43">
        <v>64879.275999999991</v>
      </c>
      <c r="E6275" s="43">
        <v>-67320.217999999993</v>
      </c>
      <c r="F6275" s="45">
        <v>-60090</v>
      </c>
      <c r="G6275" s="45">
        <v>-52980</v>
      </c>
      <c r="H6275" s="45">
        <v>-105700</v>
      </c>
      <c r="I6275" s="55">
        <f>pro[[#This Row],[Admin expenses 3]]+pro[[#This Row],[Admin expenses 2]]+pro[[#This Row],[Admin expenses 1]]+pro[[#This Row],[COGS]]</f>
        <v>-286090.21799999999</v>
      </c>
      <c r="J6275" s="55">
        <f>pro[[#This Row],[Revenue]]+pro[[#This Row],[AdminExp]]</f>
        <v>-221210.94200000001</v>
      </c>
      <c r="K6275" s="83">
        <f>pro[[#This Row],[Profit]]/pro[[#This Row],[Revenue]]</f>
        <v>-3.4095778442410491</v>
      </c>
      <c r="L6275" s="56">
        <f t="shared" si="98"/>
        <v>6</v>
      </c>
      <c r="M6275" s="82" t="str">
        <f>"Q"&amp;" "&amp;VLOOKUP(pro[[#This Row],[Period]],Mapping!A:B,2,0)</f>
        <v>Q 2</v>
      </c>
      <c r="N6275"/>
    </row>
    <row r="6276" spans="1:14" ht="11.25" customHeight="1" x14ac:dyDescent="0.2">
      <c r="A6276" s="42" t="s">
        <v>5</v>
      </c>
      <c r="B6276" s="44" t="s">
        <v>32</v>
      </c>
      <c r="C6276" s="44" t="s">
        <v>59</v>
      </c>
      <c r="D6276" s="43">
        <v>112887.495</v>
      </c>
      <c r="E6276" s="43">
        <v>-15776.326999999999</v>
      </c>
      <c r="F6276" s="45">
        <v>-15580</v>
      </c>
      <c r="G6276" s="45">
        <v>-100040</v>
      </c>
      <c r="H6276" s="45">
        <v>-91780</v>
      </c>
      <c r="I6276" s="55">
        <f>pro[[#This Row],[Admin expenses 3]]+pro[[#This Row],[Admin expenses 2]]+pro[[#This Row],[Admin expenses 1]]+pro[[#This Row],[COGS]]</f>
        <v>-223176.32699999999</v>
      </c>
      <c r="J6276" s="55">
        <f>pro[[#This Row],[Revenue]]+pro[[#This Row],[AdminExp]]</f>
        <v>-110288.83199999999</v>
      </c>
      <c r="K6276" s="83">
        <f>pro[[#This Row],[Profit]]/pro[[#This Row],[Revenue]]</f>
        <v>-0.97698006320363473</v>
      </c>
      <c r="L6276" s="56">
        <f t="shared" si="98"/>
        <v>6</v>
      </c>
      <c r="M6276" s="82" t="str">
        <f>"Q"&amp;" "&amp;VLOOKUP(pro[[#This Row],[Period]],Mapping!A:B,2,0)</f>
        <v>Q 2</v>
      </c>
      <c r="N6276"/>
    </row>
    <row r="6277" spans="1:14" ht="11.25" customHeight="1" x14ac:dyDescent="0.2">
      <c r="A6277" s="42" t="s">
        <v>5</v>
      </c>
      <c r="B6277" s="44" t="s">
        <v>32</v>
      </c>
      <c r="C6277" s="44" t="s">
        <v>57</v>
      </c>
      <c r="D6277" s="43">
        <v>71453.466</v>
      </c>
      <c r="E6277" s="43">
        <v>-29164.379999999997</v>
      </c>
      <c r="F6277" s="45">
        <v>-12840</v>
      </c>
      <c r="G6277" s="45">
        <v>-92280</v>
      </c>
      <c r="H6277" s="45">
        <v>-100570</v>
      </c>
      <c r="I6277" s="55">
        <f>pro[[#This Row],[Admin expenses 3]]+pro[[#This Row],[Admin expenses 2]]+pro[[#This Row],[Admin expenses 1]]+pro[[#This Row],[COGS]]</f>
        <v>-234854.38</v>
      </c>
      <c r="J6277" s="55">
        <f>pro[[#This Row],[Revenue]]+pro[[#This Row],[AdminExp]]</f>
        <v>-163400.91399999999</v>
      </c>
      <c r="K6277" s="83">
        <f>pro[[#This Row],[Profit]]/pro[[#This Row],[Revenue]]</f>
        <v>-2.2868157858150644</v>
      </c>
      <c r="L6277" s="56">
        <f t="shared" si="98"/>
        <v>6</v>
      </c>
      <c r="M6277" s="82" t="str">
        <f>"Q"&amp;" "&amp;VLOOKUP(pro[[#This Row],[Period]],Mapping!A:B,2,0)</f>
        <v>Q 2</v>
      </c>
      <c r="N6277"/>
    </row>
    <row r="6278" spans="1:14" ht="11.25" customHeight="1" x14ac:dyDescent="0.2">
      <c r="A6278" s="42" t="s">
        <v>5</v>
      </c>
      <c r="B6278" s="44" t="s">
        <v>32</v>
      </c>
      <c r="C6278" s="44" t="s">
        <v>57</v>
      </c>
      <c r="D6278" s="43">
        <v>44931.648999999998</v>
      </c>
      <c r="E6278" s="43">
        <v>-33079.928</v>
      </c>
      <c r="F6278" s="45">
        <v>-24950</v>
      </c>
      <c r="G6278" s="45">
        <v>-93630</v>
      </c>
      <c r="H6278" s="45">
        <v>-54100</v>
      </c>
      <c r="I6278" s="55">
        <f>pro[[#This Row],[Admin expenses 3]]+pro[[#This Row],[Admin expenses 2]]+pro[[#This Row],[Admin expenses 1]]+pro[[#This Row],[COGS]]</f>
        <v>-205759.92800000001</v>
      </c>
      <c r="J6278" s="55">
        <f>pro[[#This Row],[Revenue]]+pro[[#This Row],[AdminExp]]</f>
        <v>-160828.27900000001</v>
      </c>
      <c r="K6278" s="83">
        <f>pro[[#This Row],[Profit]]/pro[[#This Row],[Revenue]]</f>
        <v>-3.5793985437747904</v>
      </c>
      <c r="L6278" s="56">
        <f t="shared" si="98"/>
        <v>6</v>
      </c>
      <c r="M6278" s="82" t="str">
        <f>"Q"&amp;" "&amp;VLOOKUP(pro[[#This Row],[Period]],Mapping!A:B,2,0)</f>
        <v>Q 2</v>
      </c>
      <c r="N6278"/>
    </row>
    <row r="6279" spans="1:14" ht="11.25" customHeight="1" x14ac:dyDescent="0.2">
      <c r="A6279" s="42" t="s">
        <v>5</v>
      </c>
      <c r="B6279" s="44" t="s">
        <v>32</v>
      </c>
      <c r="C6279" s="44" t="s">
        <v>57</v>
      </c>
      <c r="D6279" s="43">
        <v>274962.79300000001</v>
      </c>
      <c r="E6279" s="43">
        <v>-281783.20799999998</v>
      </c>
      <c r="F6279" s="45">
        <v>-14060</v>
      </c>
      <c r="G6279" s="45">
        <v>-52240</v>
      </c>
      <c r="H6279" s="45">
        <v>-74800</v>
      </c>
      <c r="I6279" s="55">
        <f>pro[[#This Row],[Admin expenses 3]]+pro[[#This Row],[Admin expenses 2]]+pro[[#This Row],[Admin expenses 1]]+pro[[#This Row],[COGS]]</f>
        <v>-422883.20799999998</v>
      </c>
      <c r="J6279" s="55">
        <f>pro[[#This Row],[Revenue]]+pro[[#This Row],[AdminExp]]</f>
        <v>-147920.41499999998</v>
      </c>
      <c r="K6279" s="83">
        <f>pro[[#This Row],[Profit]]/pro[[#This Row],[Revenue]]</f>
        <v>-0.53796520389578661</v>
      </c>
      <c r="L6279" s="56">
        <f t="shared" si="98"/>
        <v>6</v>
      </c>
      <c r="M6279" s="82" t="str">
        <f>"Q"&amp;" "&amp;VLOOKUP(pro[[#This Row],[Period]],Mapping!A:B,2,0)</f>
        <v>Q 2</v>
      </c>
      <c r="N6279"/>
    </row>
    <row r="6280" spans="1:14" ht="11.25" customHeight="1" x14ac:dyDescent="0.2">
      <c r="A6280" s="42" t="s">
        <v>5</v>
      </c>
      <c r="B6280" s="44" t="s">
        <v>32</v>
      </c>
      <c r="C6280" s="44" t="s">
        <v>57</v>
      </c>
      <c r="D6280" s="43">
        <v>53385.639999999992</v>
      </c>
      <c r="E6280" s="43">
        <v>-18793.144999999997</v>
      </c>
      <c r="F6280" s="45">
        <v>-97140</v>
      </c>
      <c r="G6280" s="45">
        <v>-92850</v>
      </c>
      <c r="H6280" s="45">
        <v>-57800</v>
      </c>
      <c r="I6280" s="55">
        <f>pro[[#This Row],[Admin expenses 3]]+pro[[#This Row],[Admin expenses 2]]+pro[[#This Row],[Admin expenses 1]]+pro[[#This Row],[COGS]]</f>
        <v>-266583.14500000002</v>
      </c>
      <c r="J6280" s="55">
        <f>pro[[#This Row],[Revenue]]+pro[[#This Row],[AdminExp]]</f>
        <v>-213197.50500000003</v>
      </c>
      <c r="K6280" s="83">
        <f>pro[[#This Row],[Profit]]/pro[[#This Row],[Revenue]]</f>
        <v>-3.9935365577709674</v>
      </c>
      <c r="L6280" s="56">
        <f t="shared" si="98"/>
        <v>6</v>
      </c>
      <c r="M6280" s="82" t="str">
        <f>"Q"&amp;" "&amp;VLOOKUP(pro[[#This Row],[Period]],Mapping!A:B,2,0)</f>
        <v>Q 2</v>
      </c>
      <c r="N6280"/>
    </row>
    <row r="6281" spans="1:14" ht="11.25" customHeight="1" x14ac:dyDescent="0.2">
      <c r="A6281" s="42" t="s">
        <v>5</v>
      </c>
      <c r="B6281" s="44" t="s">
        <v>32</v>
      </c>
      <c r="C6281" s="44" t="s">
        <v>57</v>
      </c>
      <c r="D6281" s="43">
        <v>26766.914999999997</v>
      </c>
      <c r="E6281" s="43">
        <v>-7799.1759999999995</v>
      </c>
      <c r="F6281" s="45">
        <v>-42200</v>
      </c>
      <c r="G6281" s="45">
        <v>-17590</v>
      </c>
      <c r="H6281" s="45">
        <v>-95220</v>
      </c>
      <c r="I6281" s="55">
        <f>pro[[#This Row],[Admin expenses 3]]+pro[[#This Row],[Admin expenses 2]]+pro[[#This Row],[Admin expenses 1]]+pro[[#This Row],[COGS]]</f>
        <v>-162809.17600000001</v>
      </c>
      <c r="J6281" s="55">
        <f>pro[[#This Row],[Revenue]]+pro[[#This Row],[AdminExp]]</f>
        <v>-136042.261</v>
      </c>
      <c r="K6281" s="83">
        <f>pro[[#This Row],[Profit]]/pro[[#This Row],[Revenue]]</f>
        <v>-5.0824781638078207</v>
      </c>
      <c r="L6281" s="56">
        <f t="shared" si="98"/>
        <v>6</v>
      </c>
      <c r="M6281" s="82" t="str">
        <f>"Q"&amp;" "&amp;VLOOKUP(pro[[#This Row],[Period]],Mapping!A:B,2,0)</f>
        <v>Q 2</v>
      </c>
      <c r="N6281"/>
    </row>
    <row r="6282" spans="1:14" ht="11.25" customHeight="1" x14ac:dyDescent="0.2">
      <c r="A6282" s="42" t="s">
        <v>5</v>
      </c>
      <c r="B6282" s="44" t="s">
        <v>32</v>
      </c>
      <c r="C6282" s="44" t="s">
        <v>58</v>
      </c>
      <c r="D6282" s="43">
        <v>308022.82699999999</v>
      </c>
      <c r="E6282" s="43">
        <v>-37934.273999999998</v>
      </c>
      <c r="F6282" s="45">
        <v>-54260</v>
      </c>
      <c r="G6282" s="45">
        <v>-20200</v>
      </c>
      <c r="H6282" s="45">
        <v>-84940</v>
      </c>
      <c r="I6282" s="55">
        <f>pro[[#This Row],[Admin expenses 3]]+pro[[#This Row],[Admin expenses 2]]+pro[[#This Row],[Admin expenses 1]]+pro[[#This Row],[COGS]]</f>
        <v>-197334.274</v>
      </c>
      <c r="J6282" s="55">
        <f>pro[[#This Row],[Revenue]]+pro[[#This Row],[AdminExp]]</f>
        <v>110688.55299999999</v>
      </c>
      <c r="K6282" s="83">
        <f>pro[[#This Row],[Profit]]/pro[[#This Row],[Revenue]]</f>
        <v>0.35935178596357725</v>
      </c>
      <c r="L6282" s="56">
        <f t="shared" si="98"/>
        <v>6</v>
      </c>
      <c r="M6282" s="82" t="str">
        <f>"Q"&amp;" "&amp;VLOOKUP(pro[[#This Row],[Period]],Mapping!A:B,2,0)</f>
        <v>Q 2</v>
      </c>
      <c r="N6282"/>
    </row>
    <row r="6283" spans="1:14" ht="11.25" customHeight="1" x14ac:dyDescent="0.2">
      <c r="A6283" s="42" t="s">
        <v>5</v>
      </c>
      <c r="B6283" s="44" t="s">
        <v>32</v>
      </c>
      <c r="C6283" s="44" t="s">
        <v>59</v>
      </c>
      <c r="D6283" s="43">
        <v>261307.26999999996</v>
      </c>
      <c r="E6283" s="43">
        <v>-23276.315999999995</v>
      </c>
      <c r="F6283" s="45">
        <v>-90770</v>
      </c>
      <c r="G6283" s="45">
        <v>-105800</v>
      </c>
      <c r="H6283" s="45">
        <v>-100730</v>
      </c>
      <c r="I6283" s="55">
        <f>pro[[#This Row],[Admin expenses 3]]+pro[[#This Row],[Admin expenses 2]]+pro[[#This Row],[Admin expenses 1]]+pro[[#This Row],[COGS]]</f>
        <v>-320576.31599999999</v>
      </c>
      <c r="J6283" s="55">
        <f>pro[[#This Row],[Revenue]]+pro[[#This Row],[AdminExp]]</f>
        <v>-59269.046000000031</v>
      </c>
      <c r="K6283" s="83">
        <f>pro[[#This Row],[Profit]]/pro[[#This Row],[Revenue]]</f>
        <v>-0.22681743986686648</v>
      </c>
      <c r="L6283" s="56">
        <f t="shared" si="98"/>
        <v>6</v>
      </c>
      <c r="M6283" s="82" t="str">
        <f>"Q"&amp;" "&amp;VLOOKUP(pro[[#This Row],[Period]],Mapping!A:B,2,0)</f>
        <v>Q 2</v>
      </c>
      <c r="N6283"/>
    </row>
    <row r="6284" spans="1:14" ht="11.25" customHeight="1" x14ac:dyDescent="0.2">
      <c r="A6284" s="42" t="s">
        <v>5</v>
      </c>
      <c r="B6284" s="44" t="s">
        <v>32</v>
      </c>
      <c r="C6284" s="44" t="s">
        <v>57</v>
      </c>
      <c r="D6284" s="43">
        <v>195140.65899999999</v>
      </c>
      <c r="E6284" s="43">
        <v>-25197.654999999999</v>
      </c>
      <c r="F6284" s="45">
        <v>-15360</v>
      </c>
      <c r="G6284" s="45">
        <v>-102140</v>
      </c>
      <c r="H6284" s="45">
        <v>-96740</v>
      </c>
      <c r="I6284" s="55">
        <f>pro[[#This Row],[Admin expenses 3]]+pro[[#This Row],[Admin expenses 2]]+pro[[#This Row],[Admin expenses 1]]+pro[[#This Row],[COGS]]</f>
        <v>-239437.655</v>
      </c>
      <c r="J6284" s="55">
        <f>pro[[#This Row],[Revenue]]+pro[[#This Row],[AdminExp]]</f>
        <v>-44296.996000000014</v>
      </c>
      <c r="K6284" s="83">
        <f>pro[[#This Row],[Profit]]/pro[[#This Row],[Revenue]]</f>
        <v>-0.2270003403032477</v>
      </c>
      <c r="L6284" s="56">
        <f t="shared" si="98"/>
        <v>6</v>
      </c>
      <c r="M6284" s="82" t="str">
        <f>"Q"&amp;" "&amp;VLOOKUP(pro[[#This Row],[Period]],Mapping!A:B,2,0)</f>
        <v>Q 2</v>
      </c>
      <c r="N6284"/>
    </row>
    <row r="6285" spans="1:14" ht="11.25" customHeight="1" x14ac:dyDescent="0.2">
      <c r="A6285" s="42" t="s">
        <v>5</v>
      </c>
      <c r="B6285" s="44" t="s">
        <v>32</v>
      </c>
      <c r="C6285" s="44" t="s">
        <v>57</v>
      </c>
      <c r="D6285" s="43">
        <v>121520.245</v>
      </c>
      <c r="E6285" s="43">
        <v>-10165.413999999999</v>
      </c>
      <c r="F6285" s="45">
        <v>-36510</v>
      </c>
      <c r="G6285" s="45">
        <v>-69330</v>
      </c>
      <c r="H6285" s="45">
        <v>-95080</v>
      </c>
      <c r="I6285" s="55">
        <f>pro[[#This Row],[Admin expenses 3]]+pro[[#This Row],[Admin expenses 2]]+pro[[#This Row],[Admin expenses 1]]+pro[[#This Row],[COGS]]</f>
        <v>-211085.41399999999</v>
      </c>
      <c r="J6285" s="55">
        <f>pro[[#This Row],[Revenue]]+pro[[#This Row],[AdminExp]]</f>
        <v>-89565.168999999994</v>
      </c>
      <c r="K6285" s="83">
        <f>pro[[#This Row],[Profit]]/pro[[#This Row],[Revenue]]</f>
        <v>-0.73703907525861223</v>
      </c>
      <c r="L6285" s="56">
        <f t="shared" si="98"/>
        <v>6</v>
      </c>
      <c r="M6285" s="82" t="str">
        <f>"Q"&amp;" "&amp;VLOOKUP(pro[[#This Row],[Period]],Mapping!A:B,2,0)</f>
        <v>Q 2</v>
      </c>
      <c r="N6285"/>
    </row>
    <row r="6286" spans="1:14" ht="11.25" customHeight="1" x14ac:dyDescent="0.2">
      <c r="A6286" s="42" t="s">
        <v>5</v>
      </c>
      <c r="B6286" s="44" t="s">
        <v>32</v>
      </c>
      <c r="C6286" s="44" t="s">
        <v>57</v>
      </c>
      <c r="D6286" s="43">
        <v>30795.267999999996</v>
      </c>
      <c r="E6286" s="43">
        <v>-5134.1009999999997</v>
      </c>
      <c r="F6286" s="45">
        <v>-48480</v>
      </c>
      <c r="G6286" s="45">
        <v>-91510</v>
      </c>
      <c r="H6286" s="45">
        <v>-19960</v>
      </c>
      <c r="I6286" s="55">
        <f>pro[[#This Row],[Admin expenses 3]]+pro[[#This Row],[Admin expenses 2]]+pro[[#This Row],[Admin expenses 1]]+pro[[#This Row],[COGS]]</f>
        <v>-165084.101</v>
      </c>
      <c r="J6286" s="55">
        <f>pro[[#This Row],[Revenue]]+pro[[#This Row],[AdminExp]]</f>
        <v>-134288.83299999998</v>
      </c>
      <c r="K6286" s="83">
        <f>pro[[#This Row],[Profit]]/pro[[#This Row],[Revenue]]</f>
        <v>-4.3606970070856343</v>
      </c>
      <c r="L6286" s="56">
        <f t="shared" si="98"/>
        <v>6</v>
      </c>
      <c r="M6286" s="82" t="str">
        <f>"Q"&amp;" "&amp;VLOOKUP(pro[[#This Row],[Period]],Mapping!A:B,2,0)</f>
        <v>Q 2</v>
      </c>
      <c r="N6286"/>
    </row>
    <row r="6287" spans="1:14" ht="11.25" customHeight="1" x14ac:dyDescent="0.2">
      <c r="A6287" s="42" t="s">
        <v>5</v>
      </c>
      <c r="B6287" s="44" t="s">
        <v>32</v>
      </c>
      <c r="C6287" s="44" t="s">
        <v>58</v>
      </c>
      <c r="D6287" s="43">
        <v>4245.4229999999998</v>
      </c>
      <c r="E6287" s="43">
        <v>-835.1629999999999</v>
      </c>
      <c r="F6287" s="45">
        <v>-92690</v>
      </c>
      <c r="G6287" s="45">
        <v>-99870</v>
      </c>
      <c r="H6287" s="45">
        <v>-52080</v>
      </c>
      <c r="I6287" s="55">
        <f>pro[[#This Row],[Admin expenses 3]]+pro[[#This Row],[Admin expenses 2]]+pro[[#This Row],[Admin expenses 1]]+pro[[#This Row],[COGS]]</f>
        <v>-245475.163</v>
      </c>
      <c r="J6287" s="55">
        <f>pro[[#This Row],[Revenue]]+pro[[#This Row],[AdminExp]]</f>
        <v>-241229.74</v>
      </c>
      <c r="K6287" s="83">
        <f>pro[[#This Row],[Profit]]/pro[[#This Row],[Revenue]]</f>
        <v>-56.821131840101685</v>
      </c>
      <c r="L6287" s="56">
        <f t="shared" si="98"/>
        <v>6</v>
      </c>
      <c r="M6287" s="82" t="str">
        <f>"Q"&amp;" "&amp;VLOOKUP(pro[[#This Row],[Period]],Mapping!A:B,2,0)</f>
        <v>Q 2</v>
      </c>
      <c r="N6287"/>
    </row>
    <row r="6288" spans="1:14" ht="11.25" customHeight="1" x14ac:dyDescent="0.2">
      <c r="A6288" s="42" t="s">
        <v>5</v>
      </c>
      <c r="B6288" s="44" t="s">
        <v>32</v>
      </c>
      <c r="C6288" s="44" t="s">
        <v>59</v>
      </c>
      <c r="D6288" s="43">
        <v>1925817.068</v>
      </c>
      <c r="E6288" s="43">
        <v>-128540.36299999998</v>
      </c>
      <c r="F6288" s="45">
        <v>-94650</v>
      </c>
      <c r="G6288" s="45">
        <v>-105520</v>
      </c>
      <c r="H6288" s="45">
        <v>-54600</v>
      </c>
      <c r="I6288" s="55">
        <f>pro[[#This Row],[Admin expenses 3]]+pro[[#This Row],[Admin expenses 2]]+pro[[#This Row],[Admin expenses 1]]+pro[[#This Row],[COGS]]</f>
        <v>-383310.36300000001</v>
      </c>
      <c r="J6288" s="55">
        <f>pro[[#This Row],[Revenue]]+pro[[#This Row],[AdminExp]]</f>
        <v>1542506.7050000001</v>
      </c>
      <c r="K6288" s="83">
        <f>pro[[#This Row],[Profit]]/pro[[#This Row],[Revenue]]</f>
        <v>0.80096221527516342</v>
      </c>
      <c r="L6288" s="56">
        <f t="shared" si="98"/>
        <v>6</v>
      </c>
      <c r="M6288" s="82" t="str">
        <f>"Q"&amp;" "&amp;VLOOKUP(pro[[#This Row],[Period]],Mapping!A:B,2,0)</f>
        <v>Q 2</v>
      </c>
      <c r="N6288"/>
    </row>
    <row r="6289" spans="1:14" ht="11.25" customHeight="1" x14ac:dyDescent="0.2">
      <c r="A6289" s="42" t="s">
        <v>5</v>
      </c>
      <c r="B6289" s="44" t="s">
        <v>32</v>
      </c>
      <c r="C6289" s="44" t="s">
        <v>57</v>
      </c>
      <c r="D6289" s="43">
        <v>135043.47500000001</v>
      </c>
      <c r="E6289" s="43">
        <v>-41604.836000000003</v>
      </c>
      <c r="F6289" s="45">
        <v>-90730</v>
      </c>
      <c r="G6289" s="45">
        <v>-61230</v>
      </c>
      <c r="H6289" s="45">
        <v>-97360</v>
      </c>
      <c r="I6289" s="55">
        <f>pro[[#This Row],[Admin expenses 3]]+pro[[#This Row],[Admin expenses 2]]+pro[[#This Row],[Admin expenses 1]]+pro[[#This Row],[COGS]]</f>
        <v>-290924.83600000001</v>
      </c>
      <c r="J6289" s="55">
        <f>pro[[#This Row],[Revenue]]+pro[[#This Row],[AdminExp]]</f>
        <v>-155881.361</v>
      </c>
      <c r="K6289" s="83">
        <f>pro[[#This Row],[Profit]]/pro[[#This Row],[Revenue]]</f>
        <v>-1.1543050191799344</v>
      </c>
      <c r="L6289" s="56">
        <f t="shared" si="98"/>
        <v>6</v>
      </c>
      <c r="M6289" s="82" t="str">
        <f>"Q"&amp;" "&amp;VLOOKUP(pro[[#This Row],[Period]],Mapping!A:B,2,0)</f>
        <v>Q 2</v>
      </c>
      <c r="N6289"/>
    </row>
    <row r="6290" spans="1:14" ht="11.25" customHeight="1" x14ac:dyDescent="0.2">
      <c r="A6290" s="42" t="s">
        <v>5</v>
      </c>
      <c r="B6290" s="44" t="s">
        <v>32</v>
      </c>
      <c r="C6290" s="44" t="s">
        <v>57</v>
      </c>
      <c r="D6290" s="43">
        <v>24041.450999999997</v>
      </c>
      <c r="E6290" s="43">
        <v>-9635.7169999999987</v>
      </c>
      <c r="F6290" s="45">
        <v>-43410</v>
      </c>
      <c r="G6290" s="45">
        <v>-40100</v>
      </c>
      <c r="H6290" s="45">
        <v>-22000</v>
      </c>
      <c r="I6290" s="55">
        <f>pro[[#This Row],[Admin expenses 3]]+pro[[#This Row],[Admin expenses 2]]+pro[[#This Row],[Admin expenses 1]]+pro[[#This Row],[COGS]]</f>
        <v>-115145.717</v>
      </c>
      <c r="J6290" s="55">
        <f>pro[[#This Row],[Revenue]]+pro[[#This Row],[AdminExp]]</f>
        <v>-91104.266000000003</v>
      </c>
      <c r="K6290" s="83">
        <f>pro[[#This Row],[Profit]]/pro[[#This Row],[Revenue]]</f>
        <v>-3.7894662015200336</v>
      </c>
      <c r="L6290" s="56">
        <f t="shared" si="98"/>
        <v>6</v>
      </c>
      <c r="M6290" s="82" t="str">
        <f>"Q"&amp;" "&amp;VLOOKUP(pro[[#This Row],[Period]],Mapping!A:B,2,0)</f>
        <v>Q 2</v>
      </c>
      <c r="N6290"/>
    </row>
    <row r="6291" spans="1:14" ht="11.25" customHeight="1" x14ac:dyDescent="0.2">
      <c r="A6291" s="42" t="s">
        <v>5</v>
      </c>
      <c r="B6291" s="44" t="s">
        <v>32</v>
      </c>
      <c r="C6291" s="44" t="s">
        <v>58</v>
      </c>
      <c r="D6291" s="43">
        <v>250187.84700000001</v>
      </c>
      <c r="E6291" s="43">
        <v>-55499.99</v>
      </c>
      <c r="F6291" s="45">
        <v>-68210</v>
      </c>
      <c r="G6291" s="45">
        <v>-72580</v>
      </c>
      <c r="H6291" s="45">
        <v>-53470</v>
      </c>
      <c r="I6291" s="55">
        <f>pro[[#This Row],[Admin expenses 3]]+pro[[#This Row],[Admin expenses 2]]+pro[[#This Row],[Admin expenses 1]]+pro[[#This Row],[COGS]]</f>
        <v>-249759.99</v>
      </c>
      <c r="J6291" s="55">
        <f>pro[[#This Row],[Revenue]]+pro[[#This Row],[AdminExp]]</f>
        <v>427.85700000001816</v>
      </c>
      <c r="K6291" s="83">
        <f>pro[[#This Row],[Profit]]/pro[[#This Row],[Revenue]]</f>
        <v>1.7101430190572691E-3</v>
      </c>
      <c r="L6291" s="56">
        <f t="shared" si="98"/>
        <v>6</v>
      </c>
      <c r="M6291" s="82" t="str">
        <f>"Q"&amp;" "&amp;VLOOKUP(pro[[#This Row],[Period]],Mapping!A:B,2,0)</f>
        <v>Q 2</v>
      </c>
      <c r="N6291"/>
    </row>
    <row r="6292" spans="1:14" ht="11.25" customHeight="1" x14ac:dyDescent="0.2">
      <c r="A6292" s="42" t="s">
        <v>5</v>
      </c>
      <c r="B6292" s="44" t="s">
        <v>32</v>
      </c>
      <c r="C6292" s="44" t="s">
        <v>59</v>
      </c>
      <c r="D6292" s="43">
        <v>-352839.30499999999</v>
      </c>
      <c r="E6292" s="43">
        <v>85200.724000000002</v>
      </c>
      <c r="F6292" s="45">
        <v>-13670</v>
      </c>
      <c r="G6292" s="45">
        <v>-106540</v>
      </c>
      <c r="H6292" s="45">
        <v>-63710</v>
      </c>
      <c r="I6292" s="55">
        <f>pro[[#This Row],[Admin expenses 3]]+pro[[#This Row],[Admin expenses 2]]+pro[[#This Row],[Admin expenses 1]]+pro[[#This Row],[COGS]]</f>
        <v>-98719.275999999998</v>
      </c>
      <c r="J6292" s="55">
        <f>pro[[#This Row],[Revenue]]+pro[[#This Row],[AdminExp]]</f>
        <v>-451558.58100000001</v>
      </c>
      <c r="K6292" s="83">
        <f>pro[[#This Row],[Profit]]/pro[[#This Row],[Revenue]]</f>
        <v>1.2797853714171668</v>
      </c>
      <c r="L6292" s="56">
        <f t="shared" si="98"/>
        <v>6</v>
      </c>
      <c r="M6292" s="82" t="str">
        <f>"Q"&amp;" "&amp;VLOOKUP(pro[[#This Row],[Period]],Mapping!A:B,2,0)</f>
        <v>Q 2</v>
      </c>
      <c r="N6292"/>
    </row>
    <row r="6293" spans="1:14" ht="11.25" customHeight="1" x14ac:dyDescent="0.2">
      <c r="A6293" s="42" t="s">
        <v>5</v>
      </c>
      <c r="B6293" s="44" t="s">
        <v>32</v>
      </c>
      <c r="C6293" s="44" t="s">
        <v>57</v>
      </c>
      <c r="D6293" s="43">
        <v>131787.264</v>
      </c>
      <c r="E6293" s="43">
        <v>-9552.5849999999991</v>
      </c>
      <c r="F6293" s="45">
        <v>-107880</v>
      </c>
      <c r="G6293" s="45">
        <v>-94030</v>
      </c>
      <c r="H6293" s="45">
        <v>-95620</v>
      </c>
      <c r="I6293" s="55">
        <f>pro[[#This Row],[Admin expenses 3]]+pro[[#This Row],[Admin expenses 2]]+pro[[#This Row],[Admin expenses 1]]+pro[[#This Row],[COGS]]</f>
        <v>-307082.58500000002</v>
      </c>
      <c r="J6293" s="55">
        <f>pro[[#This Row],[Revenue]]+pro[[#This Row],[AdminExp]]</f>
        <v>-175295.32100000003</v>
      </c>
      <c r="K6293" s="83">
        <f>pro[[#This Row],[Profit]]/pro[[#This Row],[Revenue]]</f>
        <v>-1.3301385557256886</v>
      </c>
      <c r="L6293" s="56">
        <f t="shared" si="98"/>
        <v>6</v>
      </c>
      <c r="M6293" s="82" t="str">
        <f>"Q"&amp;" "&amp;VLOOKUP(pro[[#This Row],[Period]],Mapping!A:B,2,0)</f>
        <v>Q 2</v>
      </c>
      <c r="N6293"/>
    </row>
    <row r="6294" spans="1:14" ht="11.25" customHeight="1" x14ac:dyDescent="0.2">
      <c r="A6294" s="42" t="s">
        <v>5</v>
      </c>
      <c r="B6294" s="44" t="s">
        <v>32</v>
      </c>
      <c r="C6294" s="44" t="s">
        <v>57</v>
      </c>
      <c r="D6294" s="43">
        <v>1202761.9799999997</v>
      </c>
      <c r="E6294" s="43">
        <v>-74870.012000000002</v>
      </c>
      <c r="F6294" s="45">
        <v>-70690</v>
      </c>
      <c r="G6294" s="45">
        <v>-100920</v>
      </c>
      <c r="H6294" s="45">
        <v>-14940</v>
      </c>
      <c r="I6294" s="55">
        <f>pro[[#This Row],[Admin expenses 3]]+pro[[#This Row],[Admin expenses 2]]+pro[[#This Row],[Admin expenses 1]]+pro[[#This Row],[COGS]]</f>
        <v>-261420.01199999999</v>
      </c>
      <c r="J6294" s="55">
        <f>pro[[#This Row],[Revenue]]+pro[[#This Row],[AdminExp]]</f>
        <v>941341.96799999976</v>
      </c>
      <c r="K6294" s="83">
        <f>pro[[#This Row],[Profit]]/pro[[#This Row],[Revenue]]</f>
        <v>0.78265025304507874</v>
      </c>
      <c r="L6294" s="56">
        <f t="shared" si="98"/>
        <v>6</v>
      </c>
      <c r="M6294" s="82" t="str">
        <f>"Q"&amp;" "&amp;VLOOKUP(pro[[#This Row],[Period]],Mapping!A:B,2,0)</f>
        <v>Q 2</v>
      </c>
      <c r="N6294"/>
    </row>
    <row r="6295" spans="1:14" ht="11.25" customHeight="1" x14ac:dyDescent="0.2">
      <c r="A6295" s="42" t="s">
        <v>5</v>
      </c>
      <c r="B6295" s="44" t="s">
        <v>32</v>
      </c>
      <c r="C6295" s="44" t="s">
        <v>57</v>
      </c>
      <c r="D6295" s="43">
        <v>202138.36300000001</v>
      </c>
      <c r="E6295" s="43">
        <v>-78900.653999999995</v>
      </c>
      <c r="F6295" s="45">
        <v>-107010</v>
      </c>
      <c r="G6295" s="45">
        <v>-45190</v>
      </c>
      <c r="H6295" s="45">
        <v>-106110</v>
      </c>
      <c r="I6295" s="55">
        <f>pro[[#This Row],[Admin expenses 3]]+pro[[#This Row],[Admin expenses 2]]+pro[[#This Row],[Admin expenses 1]]+pro[[#This Row],[COGS]]</f>
        <v>-337210.65399999998</v>
      </c>
      <c r="J6295" s="55">
        <f>pro[[#This Row],[Revenue]]+pro[[#This Row],[AdminExp]]</f>
        <v>-135072.29099999997</v>
      </c>
      <c r="K6295" s="83">
        <f>pro[[#This Row],[Profit]]/pro[[#This Row],[Revenue]]</f>
        <v>-0.66821700243016191</v>
      </c>
      <c r="L6295" s="56">
        <f t="shared" si="98"/>
        <v>6</v>
      </c>
      <c r="M6295" s="82" t="str">
        <f>"Q"&amp;" "&amp;VLOOKUP(pro[[#This Row],[Period]],Mapping!A:B,2,0)</f>
        <v>Q 2</v>
      </c>
      <c r="N6295"/>
    </row>
    <row r="6296" spans="1:14" ht="11.25" customHeight="1" x14ac:dyDescent="0.2">
      <c r="A6296" s="42" t="s">
        <v>5</v>
      </c>
      <c r="B6296" s="44" t="s">
        <v>32</v>
      </c>
      <c r="C6296" s="44" t="s">
        <v>58</v>
      </c>
      <c r="D6296" s="43">
        <v>494583.77499999997</v>
      </c>
      <c r="E6296" s="43">
        <v>-100581.83099999999</v>
      </c>
      <c r="F6296" s="45">
        <v>-18870</v>
      </c>
      <c r="G6296" s="45">
        <v>-23550</v>
      </c>
      <c r="H6296" s="45">
        <v>-46990</v>
      </c>
      <c r="I6296" s="55">
        <f>pro[[#This Row],[Admin expenses 3]]+pro[[#This Row],[Admin expenses 2]]+pro[[#This Row],[Admin expenses 1]]+pro[[#This Row],[COGS]]</f>
        <v>-189991.83100000001</v>
      </c>
      <c r="J6296" s="55">
        <f>pro[[#This Row],[Revenue]]+pro[[#This Row],[AdminExp]]</f>
        <v>304591.94399999996</v>
      </c>
      <c r="K6296" s="83">
        <f>pro[[#This Row],[Profit]]/pro[[#This Row],[Revenue]]</f>
        <v>0.61585510766098217</v>
      </c>
      <c r="L6296" s="56">
        <f t="shared" si="98"/>
        <v>6</v>
      </c>
      <c r="M6296" s="82" t="str">
        <f>"Q"&amp;" "&amp;VLOOKUP(pro[[#This Row],[Period]],Mapping!A:B,2,0)</f>
        <v>Q 2</v>
      </c>
      <c r="N6296"/>
    </row>
    <row r="6297" spans="1:14" ht="11.25" customHeight="1" x14ac:dyDescent="0.2">
      <c r="A6297" s="42" t="s">
        <v>5</v>
      </c>
      <c r="B6297" s="44" t="s">
        <v>24</v>
      </c>
      <c r="C6297" s="44" t="s">
        <v>59</v>
      </c>
      <c r="D6297" s="43">
        <v>1633668.281</v>
      </c>
      <c r="E6297" s="43">
        <v>-1347553.5499999998</v>
      </c>
      <c r="F6297" s="45">
        <v>-67520</v>
      </c>
      <c r="G6297" s="45">
        <v>-39400</v>
      </c>
      <c r="H6297" s="45">
        <v>-57190</v>
      </c>
      <c r="I6297" s="55">
        <f>pro[[#This Row],[Admin expenses 3]]+pro[[#This Row],[Admin expenses 2]]+pro[[#This Row],[Admin expenses 1]]+pro[[#This Row],[COGS]]</f>
        <v>-1511663.5499999998</v>
      </c>
      <c r="J6297" s="55">
        <f>pro[[#This Row],[Revenue]]+pro[[#This Row],[AdminExp]]</f>
        <v>122004.73100000015</v>
      </c>
      <c r="K6297" s="83">
        <f>pro[[#This Row],[Profit]]/pro[[#This Row],[Revenue]]</f>
        <v>7.468145915480387E-2</v>
      </c>
      <c r="L6297" s="56">
        <f t="shared" si="98"/>
        <v>6</v>
      </c>
      <c r="M6297" s="82" t="str">
        <f>"Q"&amp;" "&amp;VLOOKUP(pro[[#This Row],[Period]],Mapping!A:B,2,0)</f>
        <v>Q 2</v>
      </c>
      <c r="N6297"/>
    </row>
    <row r="6298" spans="1:14" ht="11.25" customHeight="1" x14ac:dyDescent="0.2">
      <c r="A6298" s="42" t="s">
        <v>5</v>
      </c>
      <c r="B6298" s="44" t="s">
        <v>24</v>
      </c>
      <c r="C6298" s="44" t="s">
        <v>60</v>
      </c>
      <c r="D6298" s="43">
        <v>415478.01399999997</v>
      </c>
      <c r="E6298" s="43">
        <v>-81778.031999999992</v>
      </c>
      <c r="F6298" s="45">
        <v>-92890</v>
      </c>
      <c r="G6298" s="45">
        <v>-24200</v>
      </c>
      <c r="H6298" s="45">
        <v>-83580</v>
      </c>
      <c r="I6298" s="55">
        <f>pro[[#This Row],[Admin expenses 3]]+pro[[#This Row],[Admin expenses 2]]+pro[[#This Row],[Admin expenses 1]]+pro[[#This Row],[COGS]]</f>
        <v>-282448.03200000001</v>
      </c>
      <c r="J6298" s="55">
        <f>pro[[#This Row],[Revenue]]+pro[[#This Row],[AdminExp]]</f>
        <v>133029.98199999996</v>
      </c>
      <c r="K6298" s="83">
        <f>pro[[#This Row],[Profit]]/pro[[#This Row],[Revenue]]</f>
        <v>0.32018537086778309</v>
      </c>
      <c r="L6298" s="56">
        <f t="shared" si="98"/>
        <v>6</v>
      </c>
      <c r="M6298" s="82" t="str">
        <f>"Q"&amp;" "&amp;VLOOKUP(pro[[#This Row],[Period]],Mapping!A:B,2,0)</f>
        <v>Q 2</v>
      </c>
      <c r="N6298"/>
    </row>
    <row r="6299" spans="1:14" ht="11.25" customHeight="1" x14ac:dyDescent="0.2">
      <c r="A6299" s="42" t="s">
        <v>5</v>
      </c>
      <c r="B6299" s="44" t="s">
        <v>24</v>
      </c>
      <c r="C6299" s="44" t="s">
        <v>57</v>
      </c>
      <c r="D6299" s="43">
        <v>779568.56599999988</v>
      </c>
      <c r="E6299" s="43">
        <v>-302200.19899999996</v>
      </c>
      <c r="F6299" s="45">
        <v>-101540</v>
      </c>
      <c r="G6299" s="45">
        <v>-48360</v>
      </c>
      <c r="H6299" s="45">
        <v>-38840</v>
      </c>
      <c r="I6299" s="55">
        <f>pro[[#This Row],[Admin expenses 3]]+pro[[#This Row],[Admin expenses 2]]+pro[[#This Row],[Admin expenses 1]]+pro[[#This Row],[COGS]]</f>
        <v>-490940.19899999996</v>
      </c>
      <c r="J6299" s="55">
        <f>pro[[#This Row],[Revenue]]+pro[[#This Row],[AdminExp]]</f>
        <v>288628.36699999991</v>
      </c>
      <c r="K6299" s="83">
        <f>pro[[#This Row],[Profit]]/pro[[#This Row],[Revenue]]</f>
        <v>0.37024115592675133</v>
      </c>
      <c r="L6299" s="56">
        <f t="shared" si="98"/>
        <v>6</v>
      </c>
      <c r="M6299" s="82" t="str">
        <f>"Q"&amp;" "&amp;VLOOKUP(pro[[#This Row],[Period]],Mapping!A:B,2,0)</f>
        <v>Q 2</v>
      </c>
      <c r="N6299"/>
    </row>
    <row r="6300" spans="1:14" ht="11.25" customHeight="1" x14ac:dyDescent="0.2">
      <c r="A6300" s="42" t="s">
        <v>5</v>
      </c>
      <c r="B6300" s="44" t="s">
        <v>24</v>
      </c>
      <c r="C6300" s="44" t="s">
        <v>58</v>
      </c>
      <c r="D6300" s="43">
        <v>148755.06099999999</v>
      </c>
      <c r="E6300" s="43">
        <v>-28416.597999999998</v>
      </c>
      <c r="F6300" s="45">
        <v>-40230</v>
      </c>
      <c r="G6300" s="45">
        <v>-106680</v>
      </c>
      <c r="H6300" s="45">
        <v>-32570</v>
      </c>
      <c r="I6300" s="55">
        <f>pro[[#This Row],[Admin expenses 3]]+pro[[#This Row],[Admin expenses 2]]+pro[[#This Row],[Admin expenses 1]]+pro[[#This Row],[COGS]]</f>
        <v>-207896.598</v>
      </c>
      <c r="J6300" s="55">
        <f>pro[[#This Row],[Revenue]]+pro[[#This Row],[AdminExp]]</f>
        <v>-59141.537000000011</v>
      </c>
      <c r="K6300" s="83">
        <f>pro[[#This Row],[Profit]]/pro[[#This Row],[Revenue]]</f>
        <v>-0.39757663774545471</v>
      </c>
      <c r="L6300" s="56">
        <f t="shared" si="98"/>
        <v>6</v>
      </c>
      <c r="M6300" s="82" t="str">
        <f>"Q"&amp;" "&amp;VLOOKUP(pro[[#This Row],[Period]],Mapping!A:B,2,0)</f>
        <v>Q 2</v>
      </c>
      <c r="N6300"/>
    </row>
    <row r="6301" spans="1:14" ht="11.25" customHeight="1" x14ac:dyDescent="0.2">
      <c r="A6301" s="42" t="s">
        <v>5</v>
      </c>
      <c r="B6301" s="44" t="s">
        <v>24</v>
      </c>
      <c r="C6301" s="44" t="s">
        <v>59</v>
      </c>
      <c r="D6301" s="43">
        <v>102594.758</v>
      </c>
      <c r="E6301" s="43">
        <v>-4879.2379999999994</v>
      </c>
      <c r="F6301" s="45">
        <v>-25470</v>
      </c>
      <c r="G6301" s="45">
        <v>-17670</v>
      </c>
      <c r="H6301" s="45">
        <v>-29260</v>
      </c>
      <c r="I6301" s="55">
        <f>pro[[#This Row],[Admin expenses 3]]+pro[[#This Row],[Admin expenses 2]]+pro[[#This Row],[Admin expenses 1]]+pro[[#This Row],[COGS]]</f>
        <v>-77279.237999999998</v>
      </c>
      <c r="J6301" s="55">
        <f>pro[[#This Row],[Revenue]]+pro[[#This Row],[AdminExp]]</f>
        <v>25315.520000000004</v>
      </c>
      <c r="K6301" s="83">
        <f>pro[[#This Row],[Profit]]/pro[[#This Row],[Revenue]]</f>
        <v>0.24675256800157377</v>
      </c>
      <c r="L6301" s="56">
        <f t="shared" si="98"/>
        <v>6</v>
      </c>
      <c r="M6301" s="82" t="str">
        <f>"Q"&amp;" "&amp;VLOOKUP(pro[[#This Row],[Period]],Mapping!A:B,2,0)</f>
        <v>Q 2</v>
      </c>
      <c r="N6301"/>
    </row>
    <row r="6302" spans="1:14" ht="11.25" customHeight="1" x14ac:dyDescent="0.2">
      <c r="A6302" s="42" t="s">
        <v>5</v>
      </c>
      <c r="B6302" s="44" t="s">
        <v>24</v>
      </c>
      <c r="C6302" s="44" t="s">
        <v>60</v>
      </c>
      <c r="D6302" s="43">
        <v>2068476.1579999998</v>
      </c>
      <c r="E6302" s="43">
        <v>-38507.237999999998</v>
      </c>
      <c r="F6302" s="45">
        <v>-29590</v>
      </c>
      <c r="G6302" s="45">
        <v>-87860</v>
      </c>
      <c r="H6302" s="45">
        <v>-55160</v>
      </c>
      <c r="I6302" s="55">
        <f>pro[[#This Row],[Admin expenses 3]]+pro[[#This Row],[Admin expenses 2]]+pro[[#This Row],[Admin expenses 1]]+pro[[#This Row],[COGS]]</f>
        <v>-211117.23800000001</v>
      </c>
      <c r="J6302" s="55">
        <f>pro[[#This Row],[Revenue]]+pro[[#This Row],[AdminExp]]</f>
        <v>1857358.92</v>
      </c>
      <c r="K6302" s="83">
        <f>pro[[#This Row],[Profit]]/pro[[#This Row],[Revenue]]</f>
        <v>0.89793586105235645</v>
      </c>
      <c r="L6302" s="56">
        <f t="shared" si="98"/>
        <v>6</v>
      </c>
      <c r="M6302" s="82" t="str">
        <f>"Q"&amp;" "&amp;VLOOKUP(pro[[#This Row],[Period]],Mapping!A:B,2,0)</f>
        <v>Q 2</v>
      </c>
      <c r="N6302"/>
    </row>
    <row r="6303" spans="1:14" ht="11.25" customHeight="1" x14ac:dyDescent="0.2">
      <c r="A6303" s="42" t="s">
        <v>5</v>
      </c>
      <c r="B6303" s="44" t="s">
        <v>24</v>
      </c>
      <c r="C6303" s="44" t="s">
        <v>57</v>
      </c>
      <c r="D6303" s="43">
        <v>230888.08399999997</v>
      </c>
      <c r="E6303" s="43">
        <v>-9188.1719999999987</v>
      </c>
      <c r="F6303" s="45">
        <v>-96670</v>
      </c>
      <c r="G6303" s="45">
        <v>-61250</v>
      </c>
      <c r="H6303" s="45">
        <v>-83990</v>
      </c>
      <c r="I6303" s="55">
        <f>pro[[#This Row],[Admin expenses 3]]+pro[[#This Row],[Admin expenses 2]]+pro[[#This Row],[Admin expenses 1]]+pro[[#This Row],[COGS]]</f>
        <v>-251098.17199999999</v>
      </c>
      <c r="J6303" s="55">
        <f>pro[[#This Row],[Revenue]]+pro[[#This Row],[AdminExp]]</f>
        <v>-20210.088000000018</v>
      </c>
      <c r="K6303" s="83">
        <f>pro[[#This Row],[Profit]]/pro[[#This Row],[Revenue]]</f>
        <v>-8.7531966353014648E-2</v>
      </c>
      <c r="L6303" s="56">
        <f t="shared" si="98"/>
        <v>6</v>
      </c>
      <c r="M6303" s="82" t="str">
        <f>"Q"&amp;" "&amp;VLOOKUP(pro[[#This Row],[Period]],Mapping!A:B,2,0)</f>
        <v>Q 2</v>
      </c>
      <c r="N6303"/>
    </row>
    <row r="6304" spans="1:14" ht="11.25" customHeight="1" x14ac:dyDescent="0.2">
      <c r="A6304" s="42" t="s">
        <v>5</v>
      </c>
      <c r="B6304" s="44" t="s">
        <v>24</v>
      </c>
      <c r="C6304" s="44" t="s">
        <v>58</v>
      </c>
      <c r="D6304" s="43">
        <v>212243.88499999998</v>
      </c>
      <c r="E6304" s="43">
        <v>-7373.7579999999998</v>
      </c>
      <c r="F6304" s="45">
        <v>-84520</v>
      </c>
      <c r="G6304" s="45">
        <v>-94520</v>
      </c>
      <c r="H6304" s="45">
        <v>-30370</v>
      </c>
      <c r="I6304" s="55">
        <f>pro[[#This Row],[Admin expenses 3]]+pro[[#This Row],[Admin expenses 2]]+pro[[#This Row],[Admin expenses 1]]+pro[[#This Row],[COGS]]</f>
        <v>-216783.758</v>
      </c>
      <c r="J6304" s="55">
        <f>pro[[#This Row],[Revenue]]+pro[[#This Row],[AdminExp]]</f>
        <v>-4539.8730000000214</v>
      </c>
      <c r="K6304" s="83">
        <f>pro[[#This Row],[Profit]]/pro[[#This Row],[Revenue]]</f>
        <v>-2.1389888335298902E-2</v>
      </c>
      <c r="L6304" s="56">
        <f t="shared" si="98"/>
        <v>6</v>
      </c>
      <c r="M6304" s="82" t="str">
        <f>"Q"&amp;" "&amp;VLOOKUP(pro[[#This Row],[Period]],Mapping!A:B,2,0)</f>
        <v>Q 2</v>
      </c>
      <c r="N6304"/>
    </row>
    <row r="6305" spans="1:14" ht="11.25" customHeight="1" x14ac:dyDescent="0.2">
      <c r="A6305" s="42" t="s">
        <v>5</v>
      </c>
      <c r="B6305" s="44" t="s">
        <v>24</v>
      </c>
      <c r="C6305" s="44" t="s">
        <v>59</v>
      </c>
      <c r="D6305" s="43">
        <v>315765.86999999994</v>
      </c>
      <c r="E6305" s="43">
        <v>-53528.810999999994</v>
      </c>
      <c r="F6305" s="45">
        <v>-75000</v>
      </c>
      <c r="G6305" s="45">
        <v>-24330</v>
      </c>
      <c r="H6305" s="45">
        <v>-64190</v>
      </c>
      <c r="I6305" s="55">
        <f>pro[[#This Row],[Admin expenses 3]]+pro[[#This Row],[Admin expenses 2]]+pro[[#This Row],[Admin expenses 1]]+pro[[#This Row],[COGS]]</f>
        <v>-217048.81099999999</v>
      </c>
      <c r="J6305" s="55">
        <f>pro[[#This Row],[Revenue]]+pro[[#This Row],[AdminExp]]</f>
        <v>98717.05899999995</v>
      </c>
      <c r="K6305" s="83">
        <f>pro[[#This Row],[Profit]]/pro[[#This Row],[Revenue]]</f>
        <v>0.31262738750074531</v>
      </c>
      <c r="L6305" s="56">
        <f t="shared" si="98"/>
        <v>6</v>
      </c>
      <c r="M6305" s="82" t="str">
        <f>"Q"&amp;" "&amp;VLOOKUP(pro[[#This Row],[Period]],Mapping!A:B,2,0)</f>
        <v>Q 2</v>
      </c>
      <c r="N6305"/>
    </row>
    <row r="6306" spans="1:14" ht="11.25" customHeight="1" x14ac:dyDescent="0.2">
      <c r="A6306" s="42" t="s">
        <v>5</v>
      </c>
      <c r="B6306" s="44" t="s">
        <v>24</v>
      </c>
      <c r="C6306" s="44" t="s">
        <v>60</v>
      </c>
      <c r="D6306" s="43">
        <v>143640.196</v>
      </c>
      <c r="E6306" s="43">
        <v>-4252.9059999999999</v>
      </c>
      <c r="F6306" s="45">
        <v>-14400</v>
      </c>
      <c r="G6306" s="45">
        <v>-65340</v>
      </c>
      <c r="H6306" s="45">
        <v>-65980</v>
      </c>
      <c r="I6306" s="55">
        <f>pro[[#This Row],[Admin expenses 3]]+pro[[#This Row],[Admin expenses 2]]+pro[[#This Row],[Admin expenses 1]]+pro[[#This Row],[COGS]]</f>
        <v>-149972.90599999999</v>
      </c>
      <c r="J6306" s="55">
        <f>pro[[#This Row],[Revenue]]+pro[[#This Row],[AdminExp]]</f>
        <v>-6332.7099999999919</v>
      </c>
      <c r="K6306" s="83">
        <f>pro[[#This Row],[Profit]]/pro[[#This Row],[Revenue]]</f>
        <v>-4.4087311047667964E-2</v>
      </c>
      <c r="L6306" s="56">
        <f t="shared" si="98"/>
        <v>6</v>
      </c>
      <c r="M6306" s="82" t="str">
        <f>"Q"&amp;" "&amp;VLOOKUP(pro[[#This Row],[Period]],Mapping!A:B,2,0)</f>
        <v>Q 2</v>
      </c>
      <c r="N6306"/>
    </row>
    <row r="6307" spans="1:14" ht="11.25" customHeight="1" x14ac:dyDescent="0.2">
      <c r="A6307" s="42" t="s">
        <v>5</v>
      </c>
      <c r="B6307" s="44" t="s">
        <v>24</v>
      </c>
      <c r="C6307" s="44" t="s">
        <v>57</v>
      </c>
      <c r="D6307" s="43">
        <v>196779.63199999998</v>
      </c>
      <c r="E6307" s="43">
        <v>-7364.4689999999991</v>
      </c>
      <c r="F6307" s="45">
        <v>-59830</v>
      </c>
      <c r="G6307" s="45">
        <v>-38240</v>
      </c>
      <c r="H6307" s="45">
        <v>-90300</v>
      </c>
      <c r="I6307" s="55">
        <f>pro[[#This Row],[Admin expenses 3]]+pro[[#This Row],[Admin expenses 2]]+pro[[#This Row],[Admin expenses 1]]+pro[[#This Row],[COGS]]</f>
        <v>-195734.46900000001</v>
      </c>
      <c r="J6307" s="55">
        <f>pro[[#This Row],[Revenue]]+pro[[#This Row],[AdminExp]]</f>
        <v>1045.1629999999714</v>
      </c>
      <c r="K6307" s="83">
        <f>pro[[#This Row],[Profit]]/pro[[#This Row],[Revenue]]</f>
        <v>5.311337303445976E-3</v>
      </c>
      <c r="L6307" s="56">
        <f t="shared" si="98"/>
        <v>6</v>
      </c>
      <c r="M6307" s="82" t="str">
        <f>"Q"&amp;" "&amp;VLOOKUP(pro[[#This Row],[Period]],Mapping!A:B,2,0)</f>
        <v>Q 2</v>
      </c>
      <c r="N6307"/>
    </row>
    <row r="6308" spans="1:14" ht="11.25" customHeight="1" x14ac:dyDescent="0.2">
      <c r="A6308" s="42" t="s">
        <v>5</v>
      </c>
      <c r="B6308" s="44" t="s">
        <v>24</v>
      </c>
      <c r="C6308" s="44" t="s">
        <v>58</v>
      </c>
      <c r="D6308" s="43">
        <v>79136.455999999991</v>
      </c>
      <c r="E6308" s="43">
        <v>-6500.5849999999991</v>
      </c>
      <c r="F6308" s="45">
        <v>-79770</v>
      </c>
      <c r="G6308" s="45">
        <v>-31030</v>
      </c>
      <c r="H6308" s="45">
        <v>-77050</v>
      </c>
      <c r="I6308" s="55">
        <f>pro[[#This Row],[Admin expenses 3]]+pro[[#This Row],[Admin expenses 2]]+pro[[#This Row],[Admin expenses 1]]+pro[[#This Row],[COGS]]</f>
        <v>-194350.58499999999</v>
      </c>
      <c r="J6308" s="55">
        <f>pro[[#This Row],[Revenue]]+pro[[#This Row],[AdminExp]]</f>
        <v>-115214.129</v>
      </c>
      <c r="K6308" s="83">
        <f>pro[[#This Row],[Profit]]/pro[[#This Row],[Revenue]]</f>
        <v>-1.4558919469428857</v>
      </c>
      <c r="L6308" s="56">
        <f t="shared" si="98"/>
        <v>6</v>
      </c>
      <c r="M6308" s="82" t="str">
        <f>"Q"&amp;" "&amp;VLOOKUP(pro[[#This Row],[Period]],Mapping!A:B,2,0)</f>
        <v>Q 2</v>
      </c>
      <c r="N6308"/>
    </row>
    <row r="6309" spans="1:14" ht="11.25" customHeight="1" x14ac:dyDescent="0.2">
      <c r="A6309" s="42" t="s">
        <v>5</v>
      </c>
      <c r="B6309" s="44" t="s">
        <v>24</v>
      </c>
      <c r="C6309" s="44" t="s">
        <v>59</v>
      </c>
      <c r="D6309" s="43">
        <v>74420.269</v>
      </c>
      <c r="E6309" s="43">
        <v>-32516.140999999996</v>
      </c>
      <c r="F6309" s="45">
        <v>-106490</v>
      </c>
      <c r="G6309" s="45">
        <v>-51860</v>
      </c>
      <c r="H6309" s="45">
        <v>-46150</v>
      </c>
      <c r="I6309" s="55">
        <f>pro[[#This Row],[Admin expenses 3]]+pro[[#This Row],[Admin expenses 2]]+pro[[#This Row],[Admin expenses 1]]+pro[[#This Row],[COGS]]</f>
        <v>-237016.141</v>
      </c>
      <c r="J6309" s="55">
        <f>pro[[#This Row],[Revenue]]+pro[[#This Row],[AdminExp]]</f>
        <v>-162595.872</v>
      </c>
      <c r="K6309" s="83">
        <f>pro[[#This Row],[Profit]]/pro[[#This Row],[Revenue]]</f>
        <v>-2.1848331668889829</v>
      </c>
      <c r="L6309" s="56">
        <f t="shared" si="98"/>
        <v>6</v>
      </c>
      <c r="M6309" s="82" t="str">
        <f>"Q"&amp;" "&amp;VLOOKUP(pro[[#This Row],[Period]],Mapping!A:B,2,0)</f>
        <v>Q 2</v>
      </c>
      <c r="N6309"/>
    </row>
    <row r="6310" spans="1:14" ht="11.25" customHeight="1" x14ac:dyDescent="0.2">
      <c r="A6310" s="42" t="s">
        <v>5</v>
      </c>
      <c r="B6310" s="44" t="s">
        <v>24</v>
      </c>
      <c r="C6310" s="44" t="s">
        <v>60</v>
      </c>
      <c r="D6310" s="43">
        <v>28263.017999999996</v>
      </c>
      <c r="E6310" s="43">
        <v>-26017.991999999998</v>
      </c>
      <c r="F6310" s="45">
        <v>-44230</v>
      </c>
      <c r="G6310" s="45">
        <v>-55440</v>
      </c>
      <c r="H6310" s="45">
        <v>-95270</v>
      </c>
      <c r="I6310" s="55">
        <f>pro[[#This Row],[Admin expenses 3]]+pro[[#This Row],[Admin expenses 2]]+pro[[#This Row],[Admin expenses 1]]+pro[[#This Row],[COGS]]</f>
        <v>-220957.992</v>
      </c>
      <c r="J6310" s="55">
        <f>pro[[#This Row],[Revenue]]+pro[[#This Row],[AdminExp]]</f>
        <v>-192694.97399999999</v>
      </c>
      <c r="K6310" s="83">
        <f>pro[[#This Row],[Profit]]/pro[[#This Row],[Revenue]]</f>
        <v>-6.8179192328292757</v>
      </c>
      <c r="L6310" s="56">
        <f t="shared" si="98"/>
        <v>6</v>
      </c>
      <c r="M6310" s="82" t="str">
        <f>"Q"&amp;" "&amp;VLOOKUP(pro[[#This Row],[Period]],Mapping!A:B,2,0)</f>
        <v>Q 2</v>
      </c>
      <c r="N6310"/>
    </row>
    <row r="6311" spans="1:14" ht="11.25" customHeight="1" x14ac:dyDescent="0.2">
      <c r="A6311" s="42" t="s">
        <v>5</v>
      </c>
      <c r="B6311" s="44" t="s">
        <v>24</v>
      </c>
      <c r="C6311" s="44" t="s">
        <v>57</v>
      </c>
      <c r="D6311" s="43">
        <v>195769.72100000002</v>
      </c>
      <c r="E6311" s="43">
        <v>-64525.327999999994</v>
      </c>
      <c r="F6311" s="45">
        <v>-73490</v>
      </c>
      <c r="G6311" s="45">
        <v>-36790</v>
      </c>
      <c r="H6311" s="45">
        <v>-80680</v>
      </c>
      <c r="I6311" s="55">
        <f>pro[[#This Row],[Admin expenses 3]]+pro[[#This Row],[Admin expenses 2]]+pro[[#This Row],[Admin expenses 1]]+pro[[#This Row],[COGS]]</f>
        <v>-255485.32799999998</v>
      </c>
      <c r="J6311" s="55">
        <f>pro[[#This Row],[Revenue]]+pro[[#This Row],[AdminExp]]</f>
        <v>-59715.60699999996</v>
      </c>
      <c r="K6311" s="83">
        <f>pro[[#This Row],[Profit]]/pro[[#This Row],[Revenue]]</f>
        <v>-0.30502984166790509</v>
      </c>
      <c r="L6311" s="56">
        <f t="shared" si="98"/>
        <v>6</v>
      </c>
      <c r="M6311" s="82" t="str">
        <f>"Q"&amp;" "&amp;VLOOKUP(pro[[#This Row],[Period]],Mapping!A:B,2,0)</f>
        <v>Q 2</v>
      </c>
      <c r="N6311"/>
    </row>
    <row r="6312" spans="1:14" ht="11.25" customHeight="1" x14ac:dyDescent="0.2">
      <c r="A6312" s="42" t="s">
        <v>5</v>
      </c>
      <c r="B6312" s="44" t="s">
        <v>24</v>
      </c>
      <c r="C6312" s="44" t="s">
        <v>57</v>
      </c>
      <c r="D6312" s="43">
        <v>74959.80799999999</v>
      </c>
      <c r="E6312" s="43">
        <v>-43976.225999999995</v>
      </c>
      <c r="F6312" s="45">
        <v>-62580</v>
      </c>
      <c r="G6312" s="45">
        <v>-104790</v>
      </c>
      <c r="H6312" s="45">
        <v>-44550</v>
      </c>
      <c r="I6312" s="55">
        <f>pro[[#This Row],[Admin expenses 3]]+pro[[#This Row],[Admin expenses 2]]+pro[[#This Row],[Admin expenses 1]]+pro[[#This Row],[COGS]]</f>
        <v>-255896.226</v>
      </c>
      <c r="J6312" s="55">
        <f>pro[[#This Row],[Revenue]]+pro[[#This Row],[AdminExp]]</f>
        <v>-180936.41800000001</v>
      </c>
      <c r="K6312" s="83">
        <f>pro[[#This Row],[Profit]]/pro[[#This Row],[Revenue]]</f>
        <v>-2.4137791014619463</v>
      </c>
      <c r="L6312" s="56">
        <f t="shared" si="98"/>
        <v>6</v>
      </c>
      <c r="M6312" s="82" t="str">
        <f>"Q"&amp;" "&amp;VLOOKUP(pro[[#This Row],[Period]],Mapping!A:B,2,0)</f>
        <v>Q 2</v>
      </c>
      <c r="N6312"/>
    </row>
    <row r="6313" spans="1:14" ht="11.25" customHeight="1" x14ac:dyDescent="0.2">
      <c r="A6313" s="42" t="s">
        <v>5</v>
      </c>
      <c r="B6313" s="44" t="s">
        <v>24</v>
      </c>
      <c r="C6313" s="44" t="s">
        <v>58</v>
      </c>
      <c r="D6313" s="43">
        <v>241885.93099999998</v>
      </c>
      <c r="E6313" s="43">
        <v>-138956.81099999999</v>
      </c>
      <c r="F6313" s="45">
        <v>-107740</v>
      </c>
      <c r="G6313" s="45">
        <v>-91660</v>
      </c>
      <c r="H6313" s="45">
        <v>-76690</v>
      </c>
      <c r="I6313" s="55">
        <f>pro[[#This Row],[Admin expenses 3]]+pro[[#This Row],[Admin expenses 2]]+pro[[#This Row],[Admin expenses 1]]+pro[[#This Row],[COGS]]</f>
        <v>-415046.81099999999</v>
      </c>
      <c r="J6313" s="55">
        <f>pro[[#This Row],[Revenue]]+pro[[#This Row],[AdminExp]]</f>
        <v>-173160.88</v>
      </c>
      <c r="K6313" s="83">
        <f>pro[[#This Row],[Profit]]/pro[[#This Row],[Revenue]]</f>
        <v>-0.71587826246909758</v>
      </c>
      <c r="L6313" s="56">
        <f t="shared" si="98"/>
        <v>6</v>
      </c>
      <c r="M6313" s="82" t="str">
        <f>"Q"&amp;" "&amp;VLOOKUP(pro[[#This Row],[Period]],Mapping!A:B,2,0)</f>
        <v>Q 2</v>
      </c>
      <c r="N6313"/>
    </row>
    <row r="6314" spans="1:14" ht="11.25" customHeight="1" x14ac:dyDescent="0.2">
      <c r="A6314" s="42" t="s">
        <v>5</v>
      </c>
      <c r="B6314" s="44" t="s">
        <v>24</v>
      </c>
      <c r="C6314" s="44" t="s">
        <v>59</v>
      </c>
      <c r="D6314" s="43">
        <v>82130.895000000004</v>
      </c>
      <c r="E6314" s="43">
        <v>-22875.831999999999</v>
      </c>
      <c r="F6314" s="45">
        <v>-14200</v>
      </c>
      <c r="G6314" s="45">
        <v>-52690</v>
      </c>
      <c r="H6314" s="45">
        <v>-62180</v>
      </c>
      <c r="I6314" s="55">
        <f>pro[[#This Row],[Admin expenses 3]]+pro[[#This Row],[Admin expenses 2]]+pro[[#This Row],[Admin expenses 1]]+pro[[#This Row],[COGS]]</f>
        <v>-151945.83199999999</v>
      </c>
      <c r="J6314" s="55">
        <f>pro[[#This Row],[Revenue]]+pro[[#This Row],[AdminExp]]</f>
        <v>-69814.936999999991</v>
      </c>
      <c r="K6314" s="83">
        <f>pro[[#This Row],[Profit]]/pro[[#This Row],[Revenue]]</f>
        <v>-0.85004476086617575</v>
      </c>
      <c r="L6314" s="56">
        <f t="shared" si="98"/>
        <v>6</v>
      </c>
      <c r="M6314" s="82" t="str">
        <f>"Q"&amp;" "&amp;VLOOKUP(pro[[#This Row],[Period]],Mapping!A:B,2,0)</f>
        <v>Q 2</v>
      </c>
      <c r="N6314"/>
    </row>
    <row r="6315" spans="1:14" ht="11.25" customHeight="1" x14ac:dyDescent="0.2">
      <c r="A6315" s="42" t="s">
        <v>5</v>
      </c>
      <c r="B6315" s="44" t="s">
        <v>24</v>
      </c>
      <c r="C6315" s="44" t="s">
        <v>57</v>
      </c>
      <c r="D6315" s="43">
        <v>16702.650999999998</v>
      </c>
      <c r="E6315" s="43">
        <v>-18881.617999999999</v>
      </c>
      <c r="F6315" s="45">
        <v>-57000</v>
      </c>
      <c r="G6315" s="45">
        <v>-42290</v>
      </c>
      <c r="H6315" s="45">
        <v>-92290</v>
      </c>
      <c r="I6315" s="55">
        <f>pro[[#This Row],[Admin expenses 3]]+pro[[#This Row],[Admin expenses 2]]+pro[[#This Row],[Admin expenses 1]]+pro[[#This Row],[COGS]]</f>
        <v>-210461.61799999999</v>
      </c>
      <c r="J6315" s="55">
        <f>pro[[#This Row],[Revenue]]+pro[[#This Row],[AdminExp]]</f>
        <v>-193758.967</v>
      </c>
      <c r="K6315" s="83">
        <f>pro[[#This Row],[Profit]]/pro[[#This Row],[Revenue]]</f>
        <v>-11.600491862040345</v>
      </c>
      <c r="L6315" s="56">
        <f t="shared" si="98"/>
        <v>6</v>
      </c>
      <c r="M6315" s="82" t="str">
        <f>"Q"&amp;" "&amp;VLOOKUP(pro[[#This Row],[Period]],Mapping!A:B,2,0)</f>
        <v>Q 2</v>
      </c>
      <c r="N6315"/>
    </row>
    <row r="6316" spans="1:14" ht="11.25" customHeight="1" x14ac:dyDescent="0.2">
      <c r="A6316" s="42" t="s">
        <v>5</v>
      </c>
      <c r="B6316" s="44" t="s">
        <v>24</v>
      </c>
      <c r="C6316" s="44" t="s">
        <v>58</v>
      </c>
      <c r="D6316" s="43">
        <v>2121.7280000000001</v>
      </c>
      <c r="E6316" s="43">
        <v>-2621.5210000000002</v>
      </c>
      <c r="F6316" s="45">
        <v>-59550</v>
      </c>
      <c r="G6316" s="45">
        <v>-14910</v>
      </c>
      <c r="H6316" s="45">
        <v>-67580</v>
      </c>
      <c r="I6316" s="55">
        <f>pro[[#This Row],[Admin expenses 3]]+pro[[#This Row],[Admin expenses 2]]+pro[[#This Row],[Admin expenses 1]]+pro[[#This Row],[COGS]]</f>
        <v>-144661.52100000001</v>
      </c>
      <c r="J6316" s="55">
        <f>pro[[#This Row],[Revenue]]+pro[[#This Row],[AdminExp]]</f>
        <v>-142539.79300000001</v>
      </c>
      <c r="K6316" s="83">
        <f>pro[[#This Row],[Profit]]/pro[[#This Row],[Revenue]]</f>
        <v>-67.18099256832167</v>
      </c>
      <c r="L6316" s="56">
        <f t="shared" si="98"/>
        <v>6</v>
      </c>
      <c r="M6316" s="82" t="str">
        <f>"Q"&amp;" "&amp;VLOOKUP(pro[[#This Row],[Period]],Mapping!A:B,2,0)</f>
        <v>Q 2</v>
      </c>
      <c r="N6316"/>
    </row>
    <row r="6317" spans="1:14" ht="11.25" customHeight="1" x14ac:dyDescent="0.2">
      <c r="A6317" s="42" t="s">
        <v>5</v>
      </c>
      <c r="B6317" s="44" t="s">
        <v>24</v>
      </c>
      <c r="C6317" s="44" t="s">
        <v>59</v>
      </c>
      <c r="D6317" s="43">
        <v>116075.68699999999</v>
      </c>
      <c r="E6317" s="43">
        <v>-41896.763999999996</v>
      </c>
      <c r="F6317" s="45">
        <v>-107880</v>
      </c>
      <c r="G6317" s="45">
        <v>-50170</v>
      </c>
      <c r="H6317" s="45">
        <v>-46950</v>
      </c>
      <c r="I6317" s="55">
        <f>pro[[#This Row],[Admin expenses 3]]+pro[[#This Row],[Admin expenses 2]]+pro[[#This Row],[Admin expenses 1]]+pro[[#This Row],[COGS]]</f>
        <v>-246896.764</v>
      </c>
      <c r="J6317" s="55">
        <f>pro[[#This Row],[Revenue]]+pro[[#This Row],[AdminExp]]</f>
        <v>-130821.077</v>
      </c>
      <c r="K6317" s="83">
        <f>pro[[#This Row],[Profit]]/pro[[#This Row],[Revenue]]</f>
        <v>-1.1270325455838139</v>
      </c>
      <c r="L6317" s="56">
        <f t="shared" si="98"/>
        <v>6</v>
      </c>
      <c r="M6317" s="82" t="str">
        <f>"Q"&amp;" "&amp;VLOOKUP(pro[[#This Row],[Period]],Mapping!A:B,2,0)</f>
        <v>Q 2</v>
      </c>
      <c r="N6317"/>
    </row>
    <row r="6318" spans="1:14" ht="11.25" customHeight="1" x14ac:dyDescent="0.2">
      <c r="A6318" s="42" t="s">
        <v>5</v>
      </c>
      <c r="B6318" s="44" t="s">
        <v>24</v>
      </c>
      <c r="C6318" s="44" t="s">
        <v>57</v>
      </c>
      <c r="D6318" s="43">
        <v>60132.750999999989</v>
      </c>
      <c r="E6318" s="43">
        <v>-40755.000999999997</v>
      </c>
      <c r="F6318" s="45">
        <v>-60900</v>
      </c>
      <c r="G6318" s="45">
        <v>-97640</v>
      </c>
      <c r="H6318" s="45">
        <v>-75140</v>
      </c>
      <c r="I6318" s="55">
        <f>pro[[#This Row],[Admin expenses 3]]+pro[[#This Row],[Admin expenses 2]]+pro[[#This Row],[Admin expenses 1]]+pro[[#This Row],[COGS]]</f>
        <v>-274435.00099999999</v>
      </c>
      <c r="J6318" s="55">
        <f>pro[[#This Row],[Revenue]]+pro[[#This Row],[AdminExp]]</f>
        <v>-214302.25</v>
      </c>
      <c r="K6318" s="83">
        <f>pro[[#This Row],[Profit]]/pro[[#This Row],[Revenue]]</f>
        <v>-3.5638191573839695</v>
      </c>
      <c r="L6318" s="56">
        <f t="shared" si="98"/>
        <v>6</v>
      </c>
      <c r="M6318" s="82" t="str">
        <f>"Q"&amp;" "&amp;VLOOKUP(pro[[#This Row],[Period]],Mapping!A:B,2,0)</f>
        <v>Q 2</v>
      </c>
      <c r="N6318"/>
    </row>
    <row r="6319" spans="1:14" ht="11.25" customHeight="1" x14ac:dyDescent="0.2">
      <c r="A6319" s="42" t="s">
        <v>5</v>
      </c>
      <c r="B6319" s="44" t="s">
        <v>24</v>
      </c>
      <c r="C6319" s="44" t="s">
        <v>58</v>
      </c>
      <c r="D6319" s="43">
        <v>85949.633000000002</v>
      </c>
      <c r="E6319" s="43">
        <v>-57471.049999999996</v>
      </c>
      <c r="F6319" s="45">
        <v>-39670</v>
      </c>
      <c r="G6319" s="45">
        <v>-15790</v>
      </c>
      <c r="H6319" s="45">
        <v>-105030</v>
      </c>
      <c r="I6319" s="55">
        <f>pro[[#This Row],[Admin expenses 3]]+pro[[#This Row],[Admin expenses 2]]+pro[[#This Row],[Admin expenses 1]]+pro[[#This Row],[COGS]]</f>
        <v>-217961.05</v>
      </c>
      <c r="J6319" s="55">
        <f>pro[[#This Row],[Revenue]]+pro[[#This Row],[AdminExp]]</f>
        <v>-132011.41699999999</v>
      </c>
      <c r="K6319" s="83">
        <f>pro[[#This Row],[Profit]]/pro[[#This Row],[Revenue]]</f>
        <v>-1.5359160055983019</v>
      </c>
      <c r="L6319" s="56">
        <f t="shared" si="98"/>
        <v>6</v>
      </c>
      <c r="M6319" s="82" t="str">
        <f>"Q"&amp;" "&amp;VLOOKUP(pro[[#This Row],[Period]],Mapping!A:B,2,0)</f>
        <v>Q 2</v>
      </c>
      <c r="N6319"/>
    </row>
    <row r="6320" spans="1:14" ht="11.25" customHeight="1" x14ac:dyDescent="0.2">
      <c r="A6320" s="42" t="s">
        <v>5</v>
      </c>
      <c r="B6320" s="44" t="s">
        <v>24</v>
      </c>
      <c r="C6320" s="44" t="s">
        <v>59</v>
      </c>
      <c r="D6320" s="43">
        <v>27746.6</v>
      </c>
      <c r="E6320" s="43">
        <v>-23161.403999999999</v>
      </c>
      <c r="F6320" s="45">
        <v>-14780</v>
      </c>
      <c r="G6320" s="45">
        <v>-31030</v>
      </c>
      <c r="H6320" s="45">
        <v>-83550</v>
      </c>
      <c r="I6320" s="55">
        <f>pro[[#This Row],[Admin expenses 3]]+pro[[#This Row],[Admin expenses 2]]+pro[[#This Row],[Admin expenses 1]]+pro[[#This Row],[COGS]]</f>
        <v>-152521.40400000001</v>
      </c>
      <c r="J6320" s="55">
        <f>pro[[#This Row],[Revenue]]+pro[[#This Row],[AdminExp]]</f>
        <v>-124774.804</v>
      </c>
      <c r="K6320" s="83">
        <f>pro[[#This Row],[Profit]]/pro[[#This Row],[Revenue]]</f>
        <v>-4.4969403098037244</v>
      </c>
      <c r="L6320" s="56">
        <f t="shared" si="98"/>
        <v>6</v>
      </c>
      <c r="M6320" s="82" t="str">
        <f>"Q"&amp;" "&amp;VLOOKUP(pro[[#This Row],[Period]],Mapping!A:B,2,0)</f>
        <v>Q 2</v>
      </c>
      <c r="N6320"/>
    </row>
    <row r="6321" spans="1:14" ht="11.25" customHeight="1" x14ac:dyDescent="0.2">
      <c r="A6321" s="42" t="s">
        <v>5</v>
      </c>
      <c r="B6321" s="44" t="s">
        <v>24</v>
      </c>
      <c r="C6321" s="44" t="s">
        <v>57</v>
      </c>
      <c r="D6321" s="43">
        <v>67172.244999999995</v>
      </c>
      <c r="E6321" s="43">
        <v>-50544.718000000001</v>
      </c>
      <c r="F6321" s="45">
        <v>-32440</v>
      </c>
      <c r="G6321" s="45">
        <v>-62150</v>
      </c>
      <c r="H6321" s="45">
        <v>-99200</v>
      </c>
      <c r="I6321" s="55">
        <f>pro[[#This Row],[Admin expenses 3]]+pro[[#This Row],[Admin expenses 2]]+pro[[#This Row],[Admin expenses 1]]+pro[[#This Row],[COGS]]</f>
        <v>-244334.71799999999</v>
      </c>
      <c r="J6321" s="55">
        <f>pro[[#This Row],[Revenue]]+pro[[#This Row],[AdminExp]]</f>
        <v>-177162.473</v>
      </c>
      <c r="K6321" s="83">
        <f>pro[[#This Row],[Profit]]/pro[[#This Row],[Revenue]]</f>
        <v>-2.6374356402707697</v>
      </c>
      <c r="L6321" s="56">
        <f t="shared" si="98"/>
        <v>6</v>
      </c>
      <c r="M6321" s="82" t="str">
        <f>"Q"&amp;" "&amp;VLOOKUP(pro[[#This Row],[Period]],Mapping!A:B,2,0)</f>
        <v>Q 2</v>
      </c>
      <c r="N6321"/>
    </row>
    <row r="6322" spans="1:14" ht="11.25" customHeight="1" x14ac:dyDescent="0.2">
      <c r="A6322" s="42" t="s">
        <v>5</v>
      </c>
      <c r="B6322" s="44" t="s">
        <v>24</v>
      </c>
      <c r="C6322" s="44" t="s">
        <v>57</v>
      </c>
      <c r="D6322" s="43">
        <v>72943.360000000001</v>
      </c>
      <c r="E6322" s="43">
        <v>-56676.934999999998</v>
      </c>
      <c r="F6322" s="45">
        <v>-77830</v>
      </c>
      <c r="G6322" s="45">
        <v>-17750</v>
      </c>
      <c r="H6322" s="45">
        <v>-61550</v>
      </c>
      <c r="I6322" s="55">
        <f>pro[[#This Row],[Admin expenses 3]]+pro[[#This Row],[Admin expenses 2]]+pro[[#This Row],[Admin expenses 1]]+pro[[#This Row],[COGS]]</f>
        <v>-213806.935</v>
      </c>
      <c r="J6322" s="55">
        <f>pro[[#This Row],[Revenue]]+pro[[#This Row],[AdminExp]]</f>
        <v>-140863.57500000001</v>
      </c>
      <c r="K6322" s="83">
        <f>pro[[#This Row],[Profit]]/pro[[#This Row],[Revenue]]</f>
        <v>-1.9311363638856232</v>
      </c>
      <c r="L6322" s="56">
        <f t="shared" si="98"/>
        <v>6</v>
      </c>
      <c r="M6322" s="82" t="str">
        <f>"Q"&amp;" "&amp;VLOOKUP(pro[[#This Row],[Period]],Mapping!A:B,2,0)</f>
        <v>Q 2</v>
      </c>
      <c r="N6322"/>
    </row>
    <row r="6323" spans="1:14" ht="11.25" customHeight="1" x14ac:dyDescent="0.2">
      <c r="A6323" s="42" t="s">
        <v>5</v>
      </c>
      <c r="B6323" s="44" t="s">
        <v>24</v>
      </c>
      <c r="C6323" s="44" t="s">
        <v>57</v>
      </c>
      <c r="D6323" s="43">
        <v>2357680.1149999998</v>
      </c>
      <c r="E6323" s="43">
        <v>-61181.917999999998</v>
      </c>
      <c r="F6323" s="45">
        <v>-27750</v>
      </c>
      <c r="G6323" s="45">
        <v>-69910</v>
      </c>
      <c r="H6323" s="45">
        <v>-57870</v>
      </c>
      <c r="I6323" s="55">
        <f>pro[[#This Row],[Admin expenses 3]]+pro[[#This Row],[Admin expenses 2]]+pro[[#This Row],[Admin expenses 1]]+pro[[#This Row],[COGS]]</f>
        <v>-216711.91800000001</v>
      </c>
      <c r="J6323" s="55">
        <f>pro[[#This Row],[Revenue]]+pro[[#This Row],[AdminExp]]</f>
        <v>2140968.1969999997</v>
      </c>
      <c r="K6323" s="83">
        <f>pro[[#This Row],[Profit]]/pro[[#This Row],[Revenue]]</f>
        <v>0.90808256106448093</v>
      </c>
      <c r="L6323" s="56">
        <f t="shared" si="98"/>
        <v>6</v>
      </c>
      <c r="M6323" s="82" t="str">
        <f>"Q"&amp;" "&amp;VLOOKUP(pro[[#This Row],[Period]],Mapping!A:B,2,0)</f>
        <v>Q 2</v>
      </c>
      <c r="N6323"/>
    </row>
    <row r="6324" spans="1:14" ht="11.25" customHeight="1" x14ac:dyDescent="0.2">
      <c r="A6324" s="42" t="s">
        <v>5</v>
      </c>
      <c r="B6324" s="44" t="s">
        <v>24</v>
      </c>
      <c r="C6324" s="44" t="s">
        <v>57</v>
      </c>
      <c r="D6324" s="43">
        <v>79344.607999999993</v>
      </c>
      <c r="E6324" s="43">
        <v>-26134.934000000001</v>
      </c>
      <c r="F6324" s="45">
        <v>-88740</v>
      </c>
      <c r="G6324" s="45">
        <v>-21700</v>
      </c>
      <c r="H6324" s="45">
        <v>-16470</v>
      </c>
      <c r="I6324" s="55">
        <f>pro[[#This Row],[Admin expenses 3]]+pro[[#This Row],[Admin expenses 2]]+pro[[#This Row],[Admin expenses 1]]+pro[[#This Row],[COGS]]</f>
        <v>-153044.93400000001</v>
      </c>
      <c r="J6324" s="55">
        <f>pro[[#This Row],[Revenue]]+pro[[#This Row],[AdminExp]]</f>
        <v>-73700.326000000015</v>
      </c>
      <c r="K6324" s="83">
        <f>pro[[#This Row],[Profit]]/pro[[#This Row],[Revenue]]</f>
        <v>-0.92886369795916091</v>
      </c>
      <c r="L6324" s="56">
        <f t="shared" si="98"/>
        <v>6</v>
      </c>
      <c r="M6324" s="82" t="str">
        <f>"Q"&amp;" "&amp;VLOOKUP(pro[[#This Row],[Period]],Mapping!A:B,2,0)</f>
        <v>Q 2</v>
      </c>
      <c r="N6324"/>
    </row>
    <row r="6325" spans="1:14" ht="11.25" customHeight="1" x14ac:dyDescent="0.2">
      <c r="A6325" s="42" t="s">
        <v>5</v>
      </c>
      <c r="B6325" s="44" t="s">
        <v>24</v>
      </c>
      <c r="C6325" s="44" t="s">
        <v>57</v>
      </c>
      <c r="D6325" s="43">
        <v>116694.69</v>
      </c>
      <c r="E6325" s="43">
        <v>-11646.893999999998</v>
      </c>
      <c r="F6325" s="45">
        <v>-45030</v>
      </c>
      <c r="G6325" s="45">
        <v>-104010</v>
      </c>
      <c r="H6325" s="45">
        <v>-39660</v>
      </c>
      <c r="I6325" s="55">
        <f>pro[[#This Row],[Admin expenses 3]]+pro[[#This Row],[Admin expenses 2]]+pro[[#This Row],[Admin expenses 1]]+pro[[#This Row],[COGS]]</f>
        <v>-200346.894</v>
      </c>
      <c r="J6325" s="55">
        <f>pro[[#This Row],[Revenue]]+pro[[#This Row],[AdminExp]]</f>
        <v>-83652.203999999998</v>
      </c>
      <c r="K6325" s="83">
        <f>pro[[#This Row],[Profit]]/pro[[#This Row],[Revenue]]</f>
        <v>-0.71684670485006641</v>
      </c>
      <c r="L6325" s="56">
        <f t="shared" si="98"/>
        <v>6</v>
      </c>
      <c r="M6325" s="82" t="str">
        <f>"Q"&amp;" "&amp;VLOOKUP(pro[[#This Row],[Period]],Mapping!A:B,2,0)</f>
        <v>Q 2</v>
      </c>
      <c r="N6325"/>
    </row>
    <row r="6326" spans="1:14" ht="11.25" customHeight="1" x14ac:dyDescent="0.2">
      <c r="A6326" s="42" t="s">
        <v>5</v>
      </c>
      <c r="B6326" s="44" t="s">
        <v>24</v>
      </c>
      <c r="C6326" s="44" t="s">
        <v>57</v>
      </c>
      <c r="D6326" s="43">
        <v>50673.895999999993</v>
      </c>
      <c r="E6326" s="43">
        <v>-6000.5819999999994</v>
      </c>
      <c r="F6326" s="45">
        <v>-75350</v>
      </c>
      <c r="G6326" s="45">
        <v>-33070</v>
      </c>
      <c r="H6326" s="45">
        <v>-50790</v>
      </c>
      <c r="I6326" s="55">
        <f>pro[[#This Row],[Admin expenses 3]]+pro[[#This Row],[Admin expenses 2]]+pro[[#This Row],[Admin expenses 1]]+pro[[#This Row],[COGS]]</f>
        <v>-165210.58199999999</v>
      </c>
      <c r="J6326" s="55">
        <f>pro[[#This Row],[Revenue]]+pro[[#This Row],[AdminExp]]</f>
        <v>-114536.686</v>
      </c>
      <c r="K6326" s="83">
        <f>pro[[#This Row],[Profit]]/pro[[#This Row],[Revenue]]</f>
        <v>-2.260269982004147</v>
      </c>
      <c r="L6326" s="56">
        <f t="shared" si="98"/>
        <v>6</v>
      </c>
      <c r="M6326" s="82" t="str">
        <f>"Q"&amp;" "&amp;VLOOKUP(pro[[#This Row],[Period]],Mapping!A:B,2,0)</f>
        <v>Q 2</v>
      </c>
      <c r="N6326"/>
    </row>
    <row r="6327" spans="1:14" ht="11.25" customHeight="1" x14ac:dyDescent="0.2">
      <c r="A6327" s="42" t="s">
        <v>5</v>
      </c>
      <c r="B6327" s="44" t="s">
        <v>24</v>
      </c>
      <c r="C6327" s="44" t="s">
        <v>57</v>
      </c>
      <c r="D6327" s="43">
        <v>121216.85799999999</v>
      </c>
      <c r="E6327" s="43">
        <v>-23771.055</v>
      </c>
      <c r="F6327" s="45">
        <v>-44120</v>
      </c>
      <c r="G6327" s="45">
        <v>-41850</v>
      </c>
      <c r="H6327" s="45">
        <v>-44270</v>
      </c>
      <c r="I6327" s="55">
        <f>pro[[#This Row],[Admin expenses 3]]+pro[[#This Row],[Admin expenses 2]]+pro[[#This Row],[Admin expenses 1]]+pro[[#This Row],[COGS]]</f>
        <v>-154011.05499999999</v>
      </c>
      <c r="J6327" s="55">
        <f>pro[[#This Row],[Revenue]]+pro[[#This Row],[AdminExp]]</f>
        <v>-32794.197</v>
      </c>
      <c r="K6327" s="83">
        <f>pro[[#This Row],[Profit]]/pro[[#This Row],[Revenue]]</f>
        <v>-0.27054155289192533</v>
      </c>
      <c r="L6327" s="56">
        <f t="shared" si="98"/>
        <v>6</v>
      </c>
      <c r="M6327" s="82" t="str">
        <f>"Q"&amp;" "&amp;VLOOKUP(pro[[#This Row],[Period]],Mapping!A:B,2,0)</f>
        <v>Q 2</v>
      </c>
      <c r="N6327"/>
    </row>
    <row r="6328" spans="1:14" ht="11.25" customHeight="1" x14ac:dyDescent="0.2">
      <c r="A6328" s="42" t="s">
        <v>5</v>
      </c>
      <c r="B6328" s="44" t="s">
        <v>24</v>
      </c>
      <c r="C6328" s="44" t="s">
        <v>57</v>
      </c>
      <c r="D6328" s="43">
        <v>27877.464999999997</v>
      </c>
      <c r="E6328" s="43">
        <v>-2116.415</v>
      </c>
      <c r="F6328" s="45">
        <v>-24840</v>
      </c>
      <c r="G6328" s="45">
        <v>-45480</v>
      </c>
      <c r="H6328" s="45">
        <v>-101040</v>
      </c>
      <c r="I6328" s="55">
        <f>pro[[#This Row],[Admin expenses 3]]+pro[[#This Row],[Admin expenses 2]]+pro[[#This Row],[Admin expenses 1]]+pro[[#This Row],[COGS]]</f>
        <v>-173476.41500000001</v>
      </c>
      <c r="J6328" s="55">
        <f>pro[[#This Row],[Revenue]]+pro[[#This Row],[AdminExp]]</f>
        <v>-145598.95000000001</v>
      </c>
      <c r="K6328" s="83">
        <f>pro[[#This Row],[Profit]]/pro[[#This Row],[Revenue]]</f>
        <v>-5.2228188610406301</v>
      </c>
      <c r="L6328" s="56">
        <f t="shared" si="98"/>
        <v>6</v>
      </c>
      <c r="M6328" s="82" t="str">
        <f>"Q"&amp;" "&amp;VLOOKUP(pro[[#This Row],[Period]],Mapping!A:B,2,0)</f>
        <v>Q 2</v>
      </c>
      <c r="N6328"/>
    </row>
    <row r="6329" spans="1:14" ht="11.25" customHeight="1" x14ac:dyDescent="0.2">
      <c r="A6329" s="42" t="s">
        <v>5</v>
      </c>
      <c r="B6329" s="44" t="s">
        <v>24</v>
      </c>
      <c r="C6329" s="44" t="s">
        <v>57</v>
      </c>
      <c r="D6329" s="43">
        <v>44201.828999999998</v>
      </c>
      <c r="E6329" s="43">
        <v>-9430.4909999999982</v>
      </c>
      <c r="F6329" s="45">
        <v>-105300</v>
      </c>
      <c r="G6329" s="45">
        <v>-20800</v>
      </c>
      <c r="H6329" s="45">
        <v>-30710</v>
      </c>
      <c r="I6329" s="55">
        <f>pro[[#This Row],[Admin expenses 3]]+pro[[#This Row],[Admin expenses 2]]+pro[[#This Row],[Admin expenses 1]]+pro[[#This Row],[COGS]]</f>
        <v>-166240.49100000001</v>
      </c>
      <c r="J6329" s="55">
        <f>pro[[#This Row],[Revenue]]+pro[[#This Row],[AdminExp]]</f>
        <v>-122038.66200000001</v>
      </c>
      <c r="K6329" s="83">
        <f>pro[[#This Row],[Profit]]/pro[[#This Row],[Revenue]]</f>
        <v>-2.7609414533502679</v>
      </c>
      <c r="L6329" s="56">
        <f t="shared" si="98"/>
        <v>6</v>
      </c>
      <c r="M6329" s="82" t="str">
        <f>"Q"&amp;" "&amp;VLOOKUP(pro[[#This Row],[Period]],Mapping!A:B,2,0)</f>
        <v>Q 2</v>
      </c>
      <c r="N6329"/>
    </row>
    <row r="6330" spans="1:14" ht="11.25" customHeight="1" x14ac:dyDescent="0.2">
      <c r="A6330" s="42" t="s">
        <v>5</v>
      </c>
      <c r="B6330" s="44" t="s">
        <v>24</v>
      </c>
      <c r="C6330" s="44" t="s">
        <v>57</v>
      </c>
      <c r="D6330" s="43">
        <v>280716.25399999996</v>
      </c>
      <c r="E6330" s="43">
        <v>-15959.684999999998</v>
      </c>
      <c r="F6330" s="45">
        <v>-74800</v>
      </c>
      <c r="G6330" s="45">
        <v>-28600</v>
      </c>
      <c r="H6330" s="45">
        <v>-98270</v>
      </c>
      <c r="I6330" s="55">
        <f>pro[[#This Row],[Admin expenses 3]]+pro[[#This Row],[Admin expenses 2]]+pro[[#This Row],[Admin expenses 1]]+pro[[#This Row],[COGS]]</f>
        <v>-217629.685</v>
      </c>
      <c r="J6330" s="55">
        <f>pro[[#This Row],[Revenue]]+pro[[#This Row],[AdminExp]]</f>
        <v>63086.568999999959</v>
      </c>
      <c r="K6330" s="83">
        <f>pro[[#This Row],[Profit]]/pro[[#This Row],[Revenue]]</f>
        <v>0.22473429344066401</v>
      </c>
      <c r="L6330" s="56">
        <f t="shared" si="98"/>
        <v>6</v>
      </c>
      <c r="M6330" s="82" t="str">
        <f>"Q"&amp;" "&amp;VLOOKUP(pro[[#This Row],[Period]],Mapping!A:B,2,0)</f>
        <v>Q 2</v>
      </c>
      <c r="N6330"/>
    </row>
    <row r="6331" spans="1:14" ht="11.25" customHeight="1" x14ac:dyDescent="0.2">
      <c r="A6331" s="42" t="s">
        <v>5</v>
      </c>
      <c r="B6331" s="44" t="s">
        <v>24</v>
      </c>
      <c r="C6331" s="44" t="s">
        <v>57</v>
      </c>
      <c r="D6331" s="43">
        <v>87455.437999999995</v>
      </c>
      <c r="E6331" s="43">
        <v>-7187.607</v>
      </c>
      <c r="F6331" s="45">
        <v>-89700</v>
      </c>
      <c r="G6331" s="45">
        <v>-107300</v>
      </c>
      <c r="H6331" s="45">
        <v>-24260</v>
      </c>
      <c r="I6331" s="55">
        <f>pro[[#This Row],[Admin expenses 3]]+pro[[#This Row],[Admin expenses 2]]+pro[[#This Row],[Admin expenses 1]]+pro[[#This Row],[COGS]]</f>
        <v>-228447.60699999999</v>
      </c>
      <c r="J6331" s="55">
        <f>pro[[#This Row],[Revenue]]+pro[[#This Row],[AdminExp]]</f>
        <v>-140992.16899999999</v>
      </c>
      <c r="K6331" s="83">
        <f>pro[[#This Row],[Profit]]/pro[[#This Row],[Revenue]]</f>
        <v>-1.6121601151891778</v>
      </c>
      <c r="L6331" s="56">
        <f t="shared" si="98"/>
        <v>6</v>
      </c>
      <c r="M6331" s="82" t="str">
        <f>"Q"&amp;" "&amp;VLOOKUP(pro[[#This Row],[Period]],Mapping!A:B,2,0)</f>
        <v>Q 2</v>
      </c>
      <c r="N6331"/>
    </row>
    <row r="6332" spans="1:14" ht="11.25" customHeight="1" x14ac:dyDescent="0.2">
      <c r="A6332" s="42" t="s">
        <v>5</v>
      </c>
      <c r="B6332" s="44" t="s">
        <v>24</v>
      </c>
      <c r="C6332" s="44" t="s">
        <v>57</v>
      </c>
      <c r="D6332" s="43">
        <v>11392.898999999999</v>
      </c>
      <c r="E6332" s="43">
        <v>-986.80399999999997</v>
      </c>
      <c r="F6332" s="45">
        <v>-42980</v>
      </c>
      <c r="G6332" s="45">
        <v>-39100</v>
      </c>
      <c r="H6332" s="45">
        <v>-94630</v>
      </c>
      <c r="I6332" s="55">
        <f>pro[[#This Row],[Admin expenses 3]]+pro[[#This Row],[Admin expenses 2]]+pro[[#This Row],[Admin expenses 1]]+pro[[#This Row],[COGS]]</f>
        <v>-177696.804</v>
      </c>
      <c r="J6332" s="55">
        <f>pro[[#This Row],[Revenue]]+pro[[#This Row],[AdminExp]]</f>
        <v>-166303.905</v>
      </c>
      <c r="K6332" s="83">
        <f>pro[[#This Row],[Profit]]/pro[[#This Row],[Revenue]]</f>
        <v>-14.597154332711982</v>
      </c>
      <c r="L6332" s="56">
        <f t="shared" si="98"/>
        <v>6</v>
      </c>
      <c r="M6332" s="82" t="str">
        <f>"Q"&amp;" "&amp;VLOOKUP(pro[[#This Row],[Period]],Mapping!A:B,2,0)</f>
        <v>Q 2</v>
      </c>
      <c r="N6332"/>
    </row>
    <row r="6333" spans="1:14" ht="11.25" customHeight="1" x14ac:dyDescent="0.2">
      <c r="A6333" s="42" t="s">
        <v>5</v>
      </c>
      <c r="B6333" s="44" t="s">
        <v>24</v>
      </c>
      <c r="C6333" s="44" t="s">
        <v>57</v>
      </c>
      <c r="D6333" s="43">
        <v>247819.97799999997</v>
      </c>
      <c r="E6333" s="43">
        <v>-21455.944999999996</v>
      </c>
      <c r="F6333" s="45">
        <v>-62490</v>
      </c>
      <c r="G6333" s="45">
        <v>-51820</v>
      </c>
      <c r="H6333" s="45">
        <v>-104190</v>
      </c>
      <c r="I6333" s="55">
        <f>pro[[#This Row],[Admin expenses 3]]+pro[[#This Row],[Admin expenses 2]]+pro[[#This Row],[Admin expenses 1]]+pro[[#This Row],[COGS]]</f>
        <v>-239955.94500000001</v>
      </c>
      <c r="J6333" s="55">
        <f>pro[[#This Row],[Revenue]]+pro[[#This Row],[AdminExp]]</f>
        <v>7864.0329999999667</v>
      </c>
      <c r="K6333" s="83">
        <f>pro[[#This Row],[Profit]]/pro[[#This Row],[Revenue]]</f>
        <v>3.1732845202657421E-2</v>
      </c>
      <c r="L6333" s="56">
        <f t="shared" si="98"/>
        <v>6</v>
      </c>
      <c r="M6333" s="82" t="str">
        <f>"Q"&amp;" "&amp;VLOOKUP(pro[[#This Row],[Period]],Mapping!A:B,2,0)</f>
        <v>Q 2</v>
      </c>
      <c r="N6333"/>
    </row>
    <row r="6334" spans="1:14" ht="11.25" customHeight="1" x14ac:dyDescent="0.2">
      <c r="A6334" s="42" t="s">
        <v>5</v>
      </c>
      <c r="B6334" s="44" t="s">
        <v>24</v>
      </c>
      <c r="C6334" s="44" t="s">
        <v>57</v>
      </c>
      <c r="D6334" s="43">
        <v>32461.001999999997</v>
      </c>
      <c r="E6334" s="43">
        <v>-8347.2690000000002</v>
      </c>
      <c r="F6334" s="45">
        <v>-23210</v>
      </c>
      <c r="G6334" s="45">
        <v>-69510</v>
      </c>
      <c r="H6334" s="45">
        <v>-19570</v>
      </c>
      <c r="I6334" s="55">
        <f>pro[[#This Row],[Admin expenses 3]]+pro[[#This Row],[Admin expenses 2]]+pro[[#This Row],[Admin expenses 1]]+pro[[#This Row],[COGS]]</f>
        <v>-120637.269</v>
      </c>
      <c r="J6334" s="55">
        <f>pro[[#This Row],[Revenue]]+pro[[#This Row],[AdminExp]]</f>
        <v>-88176.267000000007</v>
      </c>
      <c r="K6334" s="83">
        <f>pro[[#This Row],[Profit]]/pro[[#This Row],[Revenue]]</f>
        <v>-2.7163753909999455</v>
      </c>
      <c r="L6334" s="56">
        <f t="shared" si="98"/>
        <v>6</v>
      </c>
      <c r="M6334" s="82" t="str">
        <f>"Q"&amp;" "&amp;VLOOKUP(pro[[#This Row],[Period]],Mapping!A:B,2,0)</f>
        <v>Q 2</v>
      </c>
      <c r="N6334"/>
    </row>
    <row r="6335" spans="1:14" ht="11.25" customHeight="1" x14ac:dyDescent="0.2">
      <c r="A6335" s="42" t="s">
        <v>5</v>
      </c>
      <c r="B6335" s="44" t="s">
        <v>24</v>
      </c>
      <c r="C6335" s="44" t="s">
        <v>57</v>
      </c>
      <c r="D6335" s="43">
        <v>28557.738999999998</v>
      </c>
      <c r="E6335" s="43">
        <v>-4210.6049999999996</v>
      </c>
      <c r="F6335" s="45">
        <v>-108460</v>
      </c>
      <c r="G6335" s="45">
        <v>-98170</v>
      </c>
      <c r="H6335" s="45">
        <v>-106520</v>
      </c>
      <c r="I6335" s="55">
        <f>pro[[#This Row],[Admin expenses 3]]+pro[[#This Row],[Admin expenses 2]]+pro[[#This Row],[Admin expenses 1]]+pro[[#This Row],[COGS]]</f>
        <v>-317360.60499999998</v>
      </c>
      <c r="J6335" s="55">
        <f>pro[[#This Row],[Revenue]]+pro[[#This Row],[AdminExp]]</f>
        <v>-288802.86599999998</v>
      </c>
      <c r="K6335" s="83">
        <f>pro[[#This Row],[Profit]]/pro[[#This Row],[Revenue]]</f>
        <v>-10.112945776274515</v>
      </c>
      <c r="L6335" s="56">
        <f t="shared" si="98"/>
        <v>6</v>
      </c>
      <c r="M6335" s="82" t="str">
        <f>"Q"&amp;" "&amp;VLOOKUP(pro[[#This Row],[Period]],Mapping!A:B,2,0)</f>
        <v>Q 2</v>
      </c>
      <c r="N6335"/>
    </row>
    <row r="6336" spans="1:14" ht="11.25" customHeight="1" x14ac:dyDescent="0.2">
      <c r="A6336" s="42" t="s">
        <v>5</v>
      </c>
      <c r="B6336" s="44" t="s">
        <v>24</v>
      </c>
      <c r="C6336" s="44" t="s">
        <v>57</v>
      </c>
      <c r="D6336" s="43">
        <v>156962.84099999999</v>
      </c>
      <c r="E6336" s="43">
        <v>-76564.907999999996</v>
      </c>
      <c r="F6336" s="45">
        <v>-102380</v>
      </c>
      <c r="G6336" s="45">
        <v>-61790</v>
      </c>
      <c r="H6336" s="45">
        <v>-19000</v>
      </c>
      <c r="I6336" s="55">
        <f>pro[[#This Row],[Admin expenses 3]]+pro[[#This Row],[Admin expenses 2]]+pro[[#This Row],[Admin expenses 1]]+pro[[#This Row],[COGS]]</f>
        <v>-259734.908</v>
      </c>
      <c r="J6336" s="55">
        <f>pro[[#This Row],[Revenue]]+pro[[#This Row],[AdminExp]]</f>
        <v>-102772.06700000001</v>
      </c>
      <c r="K6336" s="83">
        <f>pro[[#This Row],[Profit]]/pro[[#This Row],[Revenue]]</f>
        <v>-0.65475412107251563</v>
      </c>
      <c r="L6336" s="56">
        <f t="shared" si="98"/>
        <v>6</v>
      </c>
      <c r="M6336" s="82" t="str">
        <f>"Q"&amp;" "&amp;VLOOKUP(pro[[#This Row],[Period]],Mapping!A:B,2,0)</f>
        <v>Q 2</v>
      </c>
      <c r="N6336"/>
    </row>
    <row r="6337" spans="1:14" ht="11.25" customHeight="1" x14ac:dyDescent="0.2">
      <c r="A6337" s="42" t="s">
        <v>5</v>
      </c>
      <c r="B6337" s="44" t="s">
        <v>24</v>
      </c>
      <c r="C6337" s="44" t="s">
        <v>57</v>
      </c>
      <c r="D6337" s="43">
        <v>2463523.426</v>
      </c>
      <c r="E6337" s="43">
        <v>-12519.394999999999</v>
      </c>
      <c r="F6337" s="45">
        <v>-73140</v>
      </c>
      <c r="G6337" s="45">
        <v>-73170</v>
      </c>
      <c r="H6337" s="45">
        <v>-29710</v>
      </c>
      <c r="I6337" s="55">
        <f>pro[[#This Row],[Admin expenses 3]]+pro[[#This Row],[Admin expenses 2]]+pro[[#This Row],[Admin expenses 1]]+pro[[#This Row],[COGS]]</f>
        <v>-188539.39499999999</v>
      </c>
      <c r="J6337" s="55">
        <f>pro[[#This Row],[Revenue]]+pro[[#This Row],[AdminExp]]</f>
        <v>2274984.031</v>
      </c>
      <c r="K6337" s="83">
        <f>pro[[#This Row],[Profit]]/pro[[#This Row],[Revenue]]</f>
        <v>0.92346758589337641</v>
      </c>
      <c r="L6337" s="56">
        <f t="shared" si="98"/>
        <v>6</v>
      </c>
      <c r="M6337" s="82" t="str">
        <f>"Q"&amp;" "&amp;VLOOKUP(pro[[#This Row],[Period]],Mapping!A:B,2,0)</f>
        <v>Q 2</v>
      </c>
      <c r="N6337"/>
    </row>
    <row r="6338" spans="1:14" ht="11.25" customHeight="1" x14ac:dyDescent="0.2">
      <c r="A6338" s="42" t="s">
        <v>5</v>
      </c>
      <c r="B6338" s="44" t="s">
        <v>24</v>
      </c>
      <c r="C6338" s="44" t="s">
        <v>57</v>
      </c>
      <c r="D6338" s="43">
        <v>24753.987999999998</v>
      </c>
      <c r="E6338" s="43">
        <v>-141.72200000000001</v>
      </c>
      <c r="F6338" s="45">
        <v>-59620</v>
      </c>
      <c r="G6338" s="45">
        <v>-42320</v>
      </c>
      <c r="H6338" s="45">
        <v>-40560</v>
      </c>
      <c r="I6338" s="55">
        <f>pro[[#This Row],[Admin expenses 3]]+pro[[#This Row],[Admin expenses 2]]+pro[[#This Row],[Admin expenses 1]]+pro[[#This Row],[COGS]]</f>
        <v>-142641.72200000001</v>
      </c>
      <c r="J6338" s="55">
        <f>pro[[#This Row],[Revenue]]+pro[[#This Row],[AdminExp]]</f>
        <v>-117887.73400000001</v>
      </c>
      <c r="K6338" s="83">
        <f>pro[[#This Row],[Profit]]/pro[[#This Row],[Revenue]]</f>
        <v>-4.7623734001971734</v>
      </c>
      <c r="L6338" s="56">
        <f t="shared" ref="L6338:L6401" si="99">MONTH(DATEVALUE(A6338&amp;"1"))</f>
        <v>6</v>
      </c>
      <c r="M6338" s="82" t="str">
        <f>"Q"&amp;" "&amp;VLOOKUP(pro[[#This Row],[Period]],Mapping!A:B,2,0)</f>
        <v>Q 2</v>
      </c>
      <c r="N6338"/>
    </row>
    <row r="6339" spans="1:14" ht="11.25" customHeight="1" x14ac:dyDescent="0.2">
      <c r="A6339" s="42" t="s">
        <v>5</v>
      </c>
      <c r="B6339" s="44" t="s">
        <v>24</v>
      </c>
      <c r="C6339" s="44" t="s">
        <v>57</v>
      </c>
      <c r="D6339" s="43">
        <v>99121.365000000005</v>
      </c>
      <c r="E6339" s="43">
        <v>-17627.728999999999</v>
      </c>
      <c r="F6339" s="45">
        <v>-76280</v>
      </c>
      <c r="G6339" s="45">
        <v>-22020</v>
      </c>
      <c r="H6339" s="45">
        <v>-50470</v>
      </c>
      <c r="I6339" s="55">
        <f>pro[[#This Row],[Admin expenses 3]]+pro[[#This Row],[Admin expenses 2]]+pro[[#This Row],[Admin expenses 1]]+pro[[#This Row],[COGS]]</f>
        <v>-166397.72899999999</v>
      </c>
      <c r="J6339" s="55">
        <f>pro[[#This Row],[Revenue]]+pro[[#This Row],[AdminExp]]</f>
        <v>-67276.363999999987</v>
      </c>
      <c r="K6339" s="83">
        <f>pro[[#This Row],[Profit]]/pro[[#This Row],[Revenue]]</f>
        <v>-0.67872717450975362</v>
      </c>
      <c r="L6339" s="56">
        <f t="shared" si="99"/>
        <v>6</v>
      </c>
      <c r="M6339" s="82" t="str">
        <f>"Q"&amp;" "&amp;VLOOKUP(pro[[#This Row],[Period]],Mapping!A:B,2,0)</f>
        <v>Q 2</v>
      </c>
      <c r="N6339"/>
    </row>
    <row r="6340" spans="1:14" ht="11.25" customHeight="1" x14ac:dyDescent="0.2">
      <c r="A6340" s="42" t="s">
        <v>5</v>
      </c>
      <c r="B6340" s="44" t="s">
        <v>24</v>
      </c>
      <c r="C6340" s="44" t="s">
        <v>57</v>
      </c>
      <c r="D6340" s="43">
        <v>48039.747000000003</v>
      </c>
      <c r="E6340" s="43">
        <v>-7348.1659999999993</v>
      </c>
      <c r="F6340" s="45">
        <v>-15310</v>
      </c>
      <c r="G6340" s="45">
        <v>-88430</v>
      </c>
      <c r="H6340" s="45">
        <v>-13270</v>
      </c>
      <c r="I6340" s="55">
        <f>pro[[#This Row],[Admin expenses 3]]+pro[[#This Row],[Admin expenses 2]]+pro[[#This Row],[Admin expenses 1]]+pro[[#This Row],[COGS]]</f>
        <v>-124358.166</v>
      </c>
      <c r="J6340" s="55">
        <f>pro[[#This Row],[Revenue]]+pro[[#This Row],[AdminExp]]</f>
        <v>-76318.418999999994</v>
      </c>
      <c r="K6340" s="83">
        <f>pro[[#This Row],[Profit]]/pro[[#This Row],[Revenue]]</f>
        <v>-1.588651559717831</v>
      </c>
      <c r="L6340" s="56">
        <f t="shared" si="99"/>
        <v>6</v>
      </c>
      <c r="M6340" s="82" t="str">
        <f>"Q"&amp;" "&amp;VLOOKUP(pro[[#This Row],[Period]],Mapping!A:B,2,0)</f>
        <v>Q 2</v>
      </c>
      <c r="N6340"/>
    </row>
    <row r="6341" spans="1:14" ht="11.25" customHeight="1" x14ac:dyDescent="0.2">
      <c r="A6341" s="42" t="s">
        <v>5</v>
      </c>
      <c r="B6341" s="44" t="s">
        <v>24</v>
      </c>
      <c r="C6341" s="44" t="s">
        <v>57</v>
      </c>
      <c r="D6341" s="43">
        <v>96277.587</v>
      </c>
      <c r="E6341" s="43">
        <v>-26075.993999999999</v>
      </c>
      <c r="F6341" s="45">
        <v>-13420</v>
      </c>
      <c r="G6341" s="45">
        <v>-45710</v>
      </c>
      <c r="H6341" s="45">
        <v>-78030</v>
      </c>
      <c r="I6341" s="55">
        <f>pro[[#This Row],[Admin expenses 3]]+pro[[#This Row],[Admin expenses 2]]+pro[[#This Row],[Admin expenses 1]]+pro[[#This Row],[COGS]]</f>
        <v>-163235.99400000001</v>
      </c>
      <c r="J6341" s="55">
        <f>pro[[#This Row],[Revenue]]+pro[[#This Row],[AdminExp]]</f>
        <v>-66958.407000000007</v>
      </c>
      <c r="K6341" s="83">
        <f>pro[[#This Row],[Profit]]/pro[[#This Row],[Revenue]]</f>
        <v>-0.69547242599671721</v>
      </c>
      <c r="L6341" s="56">
        <f t="shared" si="99"/>
        <v>6</v>
      </c>
      <c r="M6341" s="82" t="str">
        <f>"Q"&amp;" "&amp;VLOOKUP(pro[[#This Row],[Period]],Mapping!A:B,2,0)</f>
        <v>Q 2</v>
      </c>
      <c r="N6341"/>
    </row>
    <row r="6342" spans="1:14" ht="11.25" customHeight="1" x14ac:dyDescent="0.2">
      <c r="A6342" s="42" t="s">
        <v>5</v>
      </c>
      <c r="B6342" s="44" t="s">
        <v>39</v>
      </c>
      <c r="C6342" s="44" t="s">
        <v>57</v>
      </c>
      <c r="D6342" s="43">
        <v>137945.99699999997</v>
      </c>
      <c r="E6342" s="43">
        <v>-10271.394</v>
      </c>
      <c r="F6342" s="45">
        <v>-77830</v>
      </c>
      <c r="G6342" s="45">
        <v>-42160</v>
      </c>
      <c r="H6342" s="45">
        <v>-59390</v>
      </c>
      <c r="I6342" s="55">
        <f>pro[[#This Row],[Admin expenses 3]]+pro[[#This Row],[Admin expenses 2]]+pro[[#This Row],[Admin expenses 1]]+pro[[#This Row],[COGS]]</f>
        <v>-189651.394</v>
      </c>
      <c r="J6342" s="55">
        <f>pro[[#This Row],[Revenue]]+pro[[#This Row],[AdminExp]]</f>
        <v>-51705.397000000026</v>
      </c>
      <c r="K6342" s="83">
        <f>pro[[#This Row],[Profit]]/pro[[#This Row],[Revenue]]</f>
        <v>-0.3748234680561266</v>
      </c>
      <c r="L6342" s="56">
        <f t="shared" si="99"/>
        <v>6</v>
      </c>
      <c r="M6342" s="82" t="str">
        <f>"Q"&amp;" "&amp;VLOOKUP(pro[[#This Row],[Period]],Mapping!A:B,2,0)</f>
        <v>Q 2</v>
      </c>
      <c r="N6342"/>
    </row>
    <row r="6343" spans="1:14" ht="11.25" customHeight="1" x14ac:dyDescent="0.2">
      <c r="A6343" s="42" t="s">
        <v>5</v>
      </c>
      <c r="B6343" s="44" t="s">
        <v>39</v>
      </c>
      <c r="C6343" s="44" t="s">
        <v>57</v>
      </c>
      <c r="D6343" s="43">
        <v>165492.929</v>
      </c>
      <c r="E6343" s="43">
        <v>-169685.42499999999</v>
      </c>
      <c r="F6343" s="45">
        <v>-58710</v>
      </c>
      <c r="G6343" s="45">
        <v>-19370</v>
      </c>
      <c r="H6343" s="45">
        <v>-82790</v>
      </c>
      <c r="I6343" s="55">
        <f>pro[[#This Row],[Admin expenses 3]]+pro[[#This Row],[Admin expenses 2]]+pro[[#This Row],[Admin expenses 1]]+pro[[#This Row],[COGS]]</f>
        <v>-330555.42499999999</v>
      </c>
      <c r="J6343" s="55">
        <f>pro[[#This Row],[Revenue]]+pro[[#This Row],[AdminExp]]</f>
        <v>-165062.49599999998</v>
      </c>
      <c r="K6343" s="83">
        <f>pro[[#This Row],[Profit]]/pro[[#This Row],[Revenue]]</f>
        <v>-0.99739908525034315</v>
      </c>
      <c r="L6343" s="56">
        <f t="shared" si="99"/>
        <v>6</v>
      </c>
      <c r="M6343" s="82" t="str">
        <f>"Q"&amp;" "&amp;VLOOKUP(pro[[#This Row],[Period]],Mapping!A:B,2,0)</f>
        <v>Q 2</v>
      </c>
      <c r="N6343"/>
    </row>
    <row r="6344" spans="1:14" ht="11.25" customHeight="1" x14ac:dyDescent="0.2">
      <c r="A6344" s="42" t="s">
        <v>5</v>
      </c>
      <c r="B6344" s="44" t="s">
        <v>39</v>
      </c>
      <c r="C6344" s="44" t="s">
        <v>57</v>
      </c>
      <c r="D6344" s="43">
        <v>39213.516999999993</v>
      </c>
      <c r="E6344" s="43">
        <v>-39930.687999999995</v>
      </c>
      <c r="F6344" s="45">
        <v>-16320</v>
      </c>
      <c r="G6344" s="45">
        <v>-34430</v>
      </c>
      <c r="H6344" s="45">
        <v>-18640</v>
      </c>
      <c r="I6344" s="55">
        <f>pro[[#This Row],[Admin expenses 3]]+pro[[#This Row],[Admin expenses 2]]+pro[[#This Row],[Admin expenses 1]]+pro[[#This Row],[COGS]]</f>
        <v>-109320.68799999999</v>
      </c>
      <c r="J6344" s="55">
        <f>pro[[#This Row],[Revenue]]+pro[[#This Row],[AdminExp]]</f>
        <v>-70107.171000000002</v>
      </c>
      <c r="K6344" s="83">
        <f>pro[[#This Row],[Profit]]/pro[[#This Row],[Revenue]]</f>
        <v>-1.7878317570953917</v>
      </c>
      <c r="L6344" s="56">
        <f t="shared" si="99"/>
        <v>6</v>
      </c>
      <c r="M6344" s="82" t="str">
        <f>"Q"&amp;" "&amp;VLOOKUP(pro[[#This Row],[Period]],Mapping!A:B,2,0)</f>
        <v>Q 2</v>
      </c>
      <c r="N6344"/>
    </row>
    <row r="6345" spans="1:14" ht="11.25" customHeight="1" x14ac:dyDescent="0.2">
      <c r="A6345" s="42" t="s">
        <v>5</v>
      </c>
      <c r="B6345" s="44" t="s">
        <v>39</v>
      </c>
      <c r="C6345" s="44" t="s">
        <v>57</v>
      </c>
      <c r="D6345" s="43">
        <v>616962.10799999989</v>
      </c>
      <c r="E6345" s="43">
        <v>-114560.208</v>
      </c>
      <c r="F6345" s="45">
        <v>-73750</v>
      </c>
      <c r="G6345" s="45">
        <v>-57300</v>
      </c>
      <c r="H6345" s="45">
        <v>-70000</v>
      </c>
      <c r="I6345" s="55">
        <f>pro[[#This Row],[Admin expenses 3]]+pro[[#This Row],[Admin expenses 2]]+pro[[#This Row],[Admin expenses 1]]+pro[[#This Row],[COGS]]</f>
        <v>-315610.20799999998</v>
      </c>
      <c r="J6345" s="55">
        <f>pro[[#This Row],[Revenue]]+pro[[#This Row],[AdminExp]]</f>
        <v>301351.89999999991</v>
      </c>
      <c r="K6345" s="83">
        <f>pro[[#This Row],[Profit]]/pro[[#This Row],[Revenue]]</f>
        <v>0.48844474578331798</v>
      </c>
      <c r="L6345" s="56">
        <f t="shared" si="99"/>
        <v>6</v>
      </c>
      <c r="M6345" s="82" t="str">
        <f>"Q"&amp;" "&amp;VLOOKUP(pro[[#This Row],[Period]],Mapping!A:B,2,0)</f>
        <v>Q 2</v>
      </c>
      <c r="N6345"/>
    </row>
    <row r="6346" spans="1:14" ht="11.25" customHeight="1" x14ac:dyDescent="0.2">
      <c r="A6346" s="42" t="s">
        <v>5</v>
      </c>
      <c r="B6346" s="44" t="s">
        <v>39</v>
      </c>
      <c r="C6346" s="44" t="s">
        <v>57</v>
      </c>
      <c r="D6346" s="43">
        <v>1973161.0290000001</v>
      </c>
      <c r="E6346" s="43">
        <v>-508834.94899999991</v>
      </c>
      <c r="F6346" s="45">
        <v>-33550</v>
      </c>
      <c r="G6346" s="45">
        <v>-101560</v>
      </c>
      <c r="H6346" s="45">
        <v>-98540</v>
      </c>
      <c r="I6346" s="55">
        <f>pro[[#This Row],[Admin expenses 3]]+pro[[#This Row],[Admin expenses 2]]+pro[[#This Row],[Admin expenses 1]]+pro[[#This Row],[COGS]]</f>
        <v>-742484.94899999991</v>
      </c>
      <c r="J6346" s="55">
        <f>pro[[#This Row],[Revenue]]+pro[[#This Row],[AdminExp]]</f>
        <v>1230676.08</v>
      </c>
      <c r="K6346" s="83">
        <f>pro[[#This Row],[Profit]]/pro[[#This Row],[Revenue]]</f>
        <v>0.62370787883627921</v>
      </c>
      <c r="L6346" s="56">
        <f t="shared" si="99"/>
        <v>6</v>
      </c>
      <c r="M6346" s="82" t="str">
        <f>"Q"&amp;" "&amp;VLOOKUP(pro[[#This Row],[Period]],Mapping!A:B,2,0)</f>
        <v>Q 2</v>
      </c>
      <c r="N6346"/>
    </row>
    <row r="6347" spans="1:14" ht="11.25" customHeight="1" x14ac:dyDescent="0.2">
      <c r="A6347" s="42" t="s">
        <v>5</v>
      </c>
      <c r="B6347" s="44" t="s">
        <v>39</v>
      </c>
      <c r="C6347" s="44" t="s">
        <v>58</v>
      </c>
      <c r="D6347" s="43">
        <v>566833.1129999999</v>
      </c>
      <c r="E6347" s="43">
        <v>-56465.681999999993</v>
      </c>
      <c r="F6347" s="45">
        <v>-103400</v>
      </c>
      <c r="G6347" s="45">
        <v>-35690</v>
      </c>
      <c r="H6347" s="45">
        <v>-13050</v>
      </c>
      <c r="I6347" s="55">
        <f>pro[[#This Row],[Admin expenses 3]]+pro[[#This Row],[Admin expenses 2]]+pro[[#This Row],[Admin expenses 1]]+pro[[#This Row],[COGS]]</f>
        <v>-208605.682</v>
      </c>
      <c r="J6347" s="55">
        <f>pro[[#This Row],[Revenue]]+pro[[#This Row],[AdminExp]]</f>
        <v>358227.43099999987</v>
      </c>
      <c r="K6347" s="83">
        <f>pro[[#This Row],[Profit]]/pro[[#This Row],[Revenue]]</f>
        <v>0.63198042383949427</v>
      </c>
      <c r="L6347" s="56">
        <f t="shared" si="99"/>
        <v>6</v>
      </c>
      <c r="M6347" s="82" t="str">
        <f>"Q"&amp;" "&amp;VLOOKUP(pro[[#This Row],[Period]],Mapping!A:B,2,0)</f>
        <v>Q 2</v>
      </c>
      <c r="N6347"/>
    </row>
    <row r="6348" spans="1:14" ht="11.25" customHeight="1" x14ac:dyDescent="0.2">
      <c r="A6348" s="42" t="s">
        <v>5</v>
      </c>
      <c r="B6348" s="44" t="s">
        <v>39</v>
      </c>
      <c r="C6348" s="44" t="s">
        <v>59</v>
      </c>
      <c r="D6348" s="43">
        <v>84988.959999999992</v>
      </c>
      <c r="E6348" s="43">
        <v>-7189.811999999999</v>
      </c>
      <c r="F6348" s="45">
        <v>-56330</v>
      </c>
      <c r="G6348" s="45">
        <v>-46500</v>
      </c>
      <c r="H6348" s="45">
        <v>-66350</v>
      </c>
      <c r="I6348" s="55">
        <f>pro[[#This Row],[Admin expenses 3]]+pro[[#This Row],[Admin expenses 2]]+pro[[#This Row],[Admin expenses 1]]+pro[[#This Row],[COGS]]</f>
        <v>-176369.81200000001</v>
      </c>
      <c r="J6348" s="55">
        <f>pro[[#This Row],[Revenue]]+pro[[#This Row],[AdminExp]]</f>
        <v>-91380.852000000014</v>
      </c>
      <c r="K6348" s="83">
        <f>pro[[#This Row],[Profit]]/pro[[#This Row],[Revenue]]</f>
        <v>-1.0752084976684033</v>
      </c>
      <c r="L6348" s="56">
        <f t="shared" si="99"/>
        <v>6</v>
      </c>
      <c r="M6348" s="82" t="str">
        <f>"Q"&amp;" "&amp;VLOOKUP(pro[[#This Row],[Period]],Mapping!A:B,2,0)</f>
        <v>Q 2</v>
      </c>
      <c r="N6348"/>
    </row>
    <row r="6349" spans="1:14" ht="11.25" customHeight="1" x14ac:dyDescent="0.2">
      <c r="A6349" s="42" t="s">
        <v>5</v>
      </c>
      <c r="B6349" s="44" t="s">
        <v>39</v>
      </c>
      <c r="C6349" s="44" t="s">
        <v>57</v>
      </c>
      <c r="D6349" s="43">
        <v>154337.883</v>
      </c>
      <c r="E6349" s="43">
        <v>-5081.7969999999996</v>
      </c>
      <c r="F6349" s="45">
        <v>-45440</v>
      </c>
      <c r="G6349" s="45">
        <v>-55980</v>
      </c>
      <c r="H6349" s="45">
        <v>-63340</v>
      </c>
      <c r="I6349" s="55">
        <f>pro[[#This Row],[Admin expenses 3]]+pro[[#This Row],[Admin expenses 2]]+pro[[#This Row],[Admin expenses 1]]+pro[[#This Row],[COGS]]</f>
        <v>-169841.79699999999</v>
      </c>
      <c r="J6349" s="55">
        <f>pro[[#This Row],[Revenue]]+pro[[#This Row],[AdminExp]]</f>
        <v>-15503.91399999999</v>
      </c>
      <c r="K6349" s="83">
        <f>pro[[#This Row],[Profit]]/pro[[#This Row],[Revenue]]</f>
        <v>-0.10045436479130655</v>
      </c>
      <c r="L6349" s="56">
        <f t="shared" si="99"/>
        <v>6</v>
      </c>
      <c r="M6349" s="82" t="str">
        <f>"Q"&amp;" "&amp;VLOOKUP(pro[[#This Row],[Period]],Mapping!A:B,2,0)</f>
        <v>Q 2</v>
      </c>
      <c r="N6349"/>
    </row>
    <row r="6350" spans="1:14" ht="11.25" customHeight="1" x14ac:dyDescent="0.2">
      <c r="A6350" s="42" t="s">
        <v>5</v>
      </c>
      <c r="B6350" s="44" t="s">
        <v>39</v>
      </c>
      <c r="C6350" s="44" t="s">
        <v>57</v>
      </c>
      <c r="D6350" s="43">
        <v>432675.13099999994</v>
      </c>
      <c r="E6350" s="43">
        <v>-17999.506000000001</v>
      </c>
      <c r="F6350" s="45">
        <v>-107800</v>
      </c>
      <c r="G6350" s="45">
        <v>-75160</v>
      </c>
      <c r="H6350" s="45">
        <v>-14020</v>
      </c>
      <c r="I6350" s="55">
        <f>pro[[#This Row],[Admin expenses 3]]+pro[[#This Row],[Admin expenses 2]]+pro[[#This Row],[Admin expenses 1]]+pro[[#This Row],[COGS]]</f>
        <v>-214979.50599999999</v>
      </c>
      <c r="J6350" s="55">
        <f>pro[[#This Row],[Revenue]]+pro[[#This Row],[AdminExp]]</f>
        <v>217695.62499999994</v>
      </c>
      <c r="K6350" s="83">
        <f>pro[[#This Row],[Profit]]/pro[[#This Row],[Revenue]]</f>
        <v>0.50313875099976568</v>
      </c>
      <c r="L6350" s="56">
        <f t="shared" si="99"/>
        <v>6</v>
      </c>
      <c r="M6350" s="82" t="str">
        <f>"Q"&amp;" "&amp;VLOOKUP(pro[[#This Row],[Period]],Mapping!A:B,2,0)</f>
        <v>Q 2</v>
      </c>
      <c r="N6350"/>
    </row>
    <row r="6351" spans="1:14" ht="11.25" customHeight="1" x14ac:dyDescent="0.2">
      <c r="A6351" s="42" t="s">
        <v>5</v>
      </c>
      <c r="B6351" s="44" t="s">
        <v>39</v>
      </c>
      <c r="C6351" s="44" t="s">
        <v>57</v>
      </c>
      <c r="D6351" s="43">
        <v>2698826.1370000001</v>
      </c>
      <c r="E6351" s="43">
        <v>-110067.69899999999</v>
      </c>
      <c r="F6351" s="45">
        <v>-99990</v>
      </c>
      <c r="G6351" s="45">
        <v>-63160</v>
      </c>
      <c r="H6351" s="45">
        <v>-41700</v>
      </c>
      <c r="I6351" s="55">
        <f>pro[[#This Row],[Admin expenses 3]]+pro[[#This Row],[Admin expenses 2]]+pro[[#This Row],[Admin expenses 1]]+pro[[#This Row],[COGS]]</f>
        <v>-314917.69900000002</v>
      </c>
      <c r="J6351" s="55">
        <f>pro[[#This Row],[Revenue]]+pro[[#This Row],[AdminExp]]</f>
        <v>2383908.4380000001</v>
      </c>
      <c r="K6351" s="83">
        <f>pro[[#This Row],[Profit]]/pro[[#This Row],[Revenue]]</f>
        <v>0.88331308390615304</v>
      </c>
      <c r="L6351" s="56">
        <f t="shared" si="99"/>
        <v>6</v>
      </c>
      <c r="M6351" s="82" t="str">
        <f>"Q"&amp;" "&amp;VLOOKUP(pro[[#This Row],[Period]],Mapping!A:B,2,0)</f>
        <v>Q 2</v>
      </c>
      <c r="N6351"/>
    </row>
    <row r="6352" spans="1:14" ht="11.25" customHeight="1" x14ac:dyDescent="0.2">
      <c r="A6352" s="42" t="s">
        <v>5</v>
      </c>
      <c r="B6352" s="44" t="s">
        <v>39</v>
      </c>
      <c r="C6352" s="44" t="s">
        <v>57</v>
      </c>
      <c r="D6352" s="43">
        <v>1491765.8349999997</v>
      </c>
      <c r="E6352" s="43">
        <v>-2368691.3670000001</v>
      </c>
      <c r="F6352" s="45">
        <v>-48060</v>
      </c>
      <c r="G6352" s="45">
        <v>-72820</v>
      </c>
      <c r="H6352" s="45">
        <v>-24380</v>
      </c>
      <c r="I6352" s="55">
        <f>pro[[#This Row],[Admin expenses 3]]+pro[[#This Row],[Admin expenses 2]]+pro[[#This Row],[Admin expenses 1]]+pro[[#This Row],[COGS]]</f>
        <v>-2513951.3670000001</v>
      </c>
      <c r="J6352" s="55">
        <f>pro[[#This Row],[Revenue]]+pro[[#This Row],[AdminExp]]</f>
        <v>-1022185.5320000004</v>
      </c>
      <c r="K6352" s="83">
        <f>pro[[#This Row],[Profit]]/pro[[#This Row],[Revenue]]</f>
        <v>-0.68521848940185748</v>
      </c>
      <c r="L6352" s="56">
        <f t="shared" si="99"/>
        <v>6</v>
      </c>
      <c r="M6352" s="82" t="str">
        <f>"Q"&amp;" "&amp;VLOOKUP(pro[[#This Row],[Period]],Mapping!A:B,2,0)</f>
        <v>Q 2</v>
      </c>
      <c r="N6352"/>
    </row>
    <row r="6353" spans="1:14" ht="11.25" customHeight="1" x14ac:dyDescent="0.2">
      <c r="A6353" s="42" t="s">
        <v>5</v>
      </c>
      <c r="B6353" s="44" t="s">
        <v>39</v>
      </c>
      <c r="C6353" s="44" t="s">
        <v>57</v>
      </c>
      <c r="D6353" s="43">
        <v>130439.90399999999</v>
      </c>
      <c r="E6353" s="43">
        <v>-74521.20199999999</v>
      </c>
      <c r="F6353" s="45">
        <v>-59480</v>
      </c>
      <c r="G6353" s="45">
        <v>-75180</v>
      </c>
      <c r="H6353" s="45">
        <v>-34990</v>
      </c>
      <c r="I6353" s="55">
        <f>pro[[#This Row],[Admin expenses 3]]+pro[[#This Row],[Admin expenses 2]]+pro[[#This Row],[Admin expenses 1]]+pro[[#This Row],[COGS]]</f>
        <v>-244171.20199999999</v>
      </c>
      <c r="J6353" s="55">
        <f>pro[[#This Row],[Revenue]]+pro[[#This Row],[AdminExp]]</f>
        <v>-113731.298</v>
      </c>
      <c r="K6353" s="83">
        <f>pro[[#This Row],[Profit]]/pro[[#This Row],[Revenue]]</f>
        <v>-0.87190571682726781</v>
      </c>
      <c r="L6353" s="56">
        <f t="shared" si="99"/>
        <v>6</v>
      </c>
      <c r="M6353" s="82" t="str">
        <f>"Q"&amp;" "&amp;VLOOKUP(pro[[#This Row],[Period]],Mapping!A:B,2,0)</f>
        <v>Q 2</v>
      </c>
      <c r="N6353"/>
    </row>
    <row r="6354" spans="1:14" ht="11.25" customHeight="1" x14ac:dyDescent="0.2">
      <c r="A6354" s="42" t="s">
        <v>5</v>
      </c>
      <c r="B6354" s="44" t="s">
        <v>39</v>
      </c>
      <c r="C6354" s="44" t="s">
        <v>58</v>
      </c>
      <c r="D6354" s="43">
        <v>80766.966</v>
      </c>
      <c r="E6354" s="43">
        <v>-49478.849000000002</v>
      </c>
      <c r="F6354" s="45">
        <v>-17220</v>
      </c>
      <c r="G6354" s="45">
        <v>-80950</v>
      </c>
      <c r="H6354" s="45">
        <v>-42910</v>
      </c>
      <c r="I6354" s="55">
        <f>pro[[#This Row],[Admin expenses 3]]+pro[[#This Row],[Admin expenses 2]]+pro[[#This Row],[Admin expenses 1]]+pro[[#This Row],[COGS]]</f>
        <v>-190558.84899999999</v>
      </c>
      <c r="J6354" s="55">
        <f>pro[[#This Row],[Revenue]]+pro[[#This Row],[AdminExp]]</f>
        <v>-109791.88299999999</v>
      </c>
      <c r="K6354" s="83">
        <f>pro[[#This Row],[Profit]]/pro[[#This Row],[Revenue]]</f>
        <v>-1.3593661918661151</v>
      </c>
      <c r="L6354" s="56">
        <f t="shared" si="99"/>
        <v>6</v>
      </c>
      <c r="M6354" s="82" t="str">
        <f>"Q"&amp;" "&amp;VLOOKUP(pro[[#This Row],[Period]],Mapping!A:B,2,0)</f>
        <v>Q 2</v>
      </c>
      <c r="N6354"/>
    </row>
    <row r="6355" spans="1:14" ht="11.25" customHeight="1" x14ac:dyDescent="0.2">
      <c r="A6355" s="42" t="s">
        <v>5</v>
      </c>
      <c r="B6355" s="44" t="s">
        <v>39</v>
      </c>
      <c r="C6355" s="44" t="s">
        <v>59</v>
      </c>
      <c r="D6355" s="43">
        <v>35245.959000000003</v>
      </c>
      <c r="E6355" s="43">
        <v>-32854.814999999995</v>
      </c>
      <c r="F6355" s="45">
        <v>-36000</v>
      </c>
      <c r="G6355" s="45">
        <v>-16890</v>
      </c>
      <c r="H6355" s="45">
        <v>-46200</v>
      </c>
      <c r="I6355" s="55">
        <f>pro[[#This Row],[Admin expenses 3]]+pro[[#This Row],[Admin expenses 2]]+pro[[#This Row],[Admin expenses 1]]+pro[[#This Row],[COGS]]</f>
        <v>-131944.815</v>
      </c>
      <c r="J6355" s="55">
        <f>pro[[#This Row],[Revenue]]+pro[[#This Row],[AdminExp]]</f>
        <v>-96698.856</v>
      </c>
      <c r="K6355" s="83">
        <f>pro[[#This Row],[Profit]]/pro[[#This Row],[Revenue]]</f>
        <v>-2.7435444727152976</v>
      </c>
      <c r="L6355" s="56">
        <f t="shared" si="99"/>
        <v>6</v>
      </c>
      <c r="M6355" s="82" t="str">
        <f>"Q"&amp;" "&amp;VLOOKUP(pro[[#This Row],[Period]],Mapping!A:B,2,0)</f>
        <v>Q 2</v>
      </c>
      <c r="N6355"/>
    </row>
    <row r="6356" spans="1:14" ht="11.25" customHeight="1" x14ac:dyDescent="0.2">
      <c r="A6356" s="42" t="s">
        <v>5</v>
      </c>
      <c r="B6356" s="44" t="s">
        <v>39</v>
      </c>
      <c r="C6356" s="44" t="s">
        <v>57</v>
      </c>
      <c r="D6356" s="43">
        <v>78192.414999999994</v>
      </c>
      <c r="E6356" s="43">
        <v>-43509.087999999996</v>
      </c>
      <c r="F6356" s="45">
        <v>-83890</v>
      </c>
      <c r="G6356" s="45">
        <v>-90410</v>
      </c>
      <c r="H6356" s="45">
        <v>-62580</v>
      </c>
      <c r="I6356" s="55">
        <f>pro[[#This Row],[Admin expenses 3]]+pro[[#This Row],[Admin expenses 2]]+pro[[#This Row],[Admin expenses 1]]+pro[[#This Row],[COGS]]</f>
        <v>-280389.08799999999</v>
      </c>
      <c r="J6356" s="55">
        <f>pro[[#This Row],[Revenue]]+pro[[#This Row],[AdminExp]]</f>
        <v>-202196.67300000001</v>
      </c>
      <c r="K6356" s="83">
        <f>pro[[#This Row],[Profit]]/pro[[#This Row],[Revenue]]</f>
        <v>-2.5858860223207074</v>
      </c>
      <c r="L6356" s="56">
        <f t="shared" si="99"/>
        <v>6</v>
      </c>
      <c r="M6356" s="82" t="str">
        <f>"Q"&amp;" "&amp;VLOOKUP(pro[[#This Row],[Period]],Mapping!A:B,2,0)</f>
        <v>Q 2</v>
      </c>
      <c r="N6356"/>
    </row>
    <row r="6357" spans="1:14" ht="11.25" customHeight="1" x14ac:dyDescent="0.2">
      <c r="A6357" s="42" t="s">
        <v>5</v>
      </c>
      <c r="B6357" s="44" t="s">
        <v>39</v>
      </c>
      <c r="C6357" s="44" t="s">
        <v>57</v>
      </c>
      <c r="D6357" s="43">
        <v>90063.434999999998</v>
      </c>
      <c r="E6357" s="43">
        <v>-70725.549999999988</v>
      </c>
      <c r="F6357" s="45">
        <v>-58760</v>
      </c>
      <c r="G6357" s="45">
        <v>-59490</v>
      </c>
      <c r="H6357" s="45">
        <v>-15580</v>
      </c>
      <c r="I6357" s="55">
        <f>pro[[#This Row],[Admin expenses 3]]+pro[[#This Row],[Admin expenses 2]]+pro[[#This Row],[Admin expenses 1]]+pro[[#This Row],[COGS]]</f>
        <v>-204555.55</v>
      </c>
      <c r="J6357" s="55">
        <f>pro[[#This Row],[Revenue]]+pro[[#This Row],[AdminExp]]</f>
        <v>-114492.11499999999</v>
      </c>
      <c r="K6357" s="83">
        <f>pro[[#This Row],[Profit]]/pro[[#This Row],[Revenue]]</f>
        <v>-1.2712385997713722</v>
      </c>
      <c r="L6357" s="56">
        <f t="shared" si="99"/>
        <v>6</v>
      </c>
      <c r="M6357" s="82" t="str">
        <f>"Q"&amp;" "&amp;VLOOKUP(pro[[#This Row],[Period]],Mapping!A:B,2,0)</f>
        <v>Q 2</v>
      </c>
      <c r="N6357"/>
    </row>
    <row r="6358" spans="1:14" ht="11.25" customHeight="1" x14ac:dyDescent="0.2">
      <c r="A6358" s="42" t="s">
        <v>5</v>
      </c>
      <c r="B6358" s="44" t="s">
        <v>39</v>
      </c>
      <c r="C6358" s="44" t="s">
        <v>57</v>
      </c>
      <c r="D6358" s="43">
        <v>404293.05699999997</v>
      </c>
      <c r="E6358" s="43">
        <v>-251166.50299999997</v>
      </c>
      <c r="F6358" s="45">
        <v>-67540</v>
      </c>
      <c r="G6358" s="45">
        <v>-19580</v>
      </c>
      <c r="H6358" s="45">
        <v>-75900</v>
      </c>
      <c r="I6358" s="55">
        <f>pro[[#This Row],[Admin expenses 3]]+pro[[#This Row],[Admin expenses 2]]+pro[[#This Row],[Admin expenses 1]]+pro[[#This Row],[COGS]]</f>
        <v>-414186.50299999997</v>
      </c>
      <c r="J6358" s="55">
        <f>pro[[#This Row],[Revenue]]+pro[[#This Row],[AdminExp]]</f>
        <v>-9893.4459999999963</v>
      </c>
      <c r="K6358" s="83">
        <f>pro[[#This Row],[Profit]]/pro[[#This Row],[Revenue]]</f>
        <v>-2.4470976754864225E-2</v>
      </c>
      <c r="L6358" s="56">
        <f t="shared" si="99"/>
        <v>6</v>
      </c>
      <c r="M6358" s="82" t="str">
        <f>"Q"&amp;" "&amp;VLOOKUP(pro[[#This Row],[Period]],Mapping!A:B,2,0)</f>
        <v>Q 2</v>
      </c>
      <c r="N6358"/>
    </row>
    <row r="6359" spans="1:14" ht="11.25" customHeight="1" x14ac:dyDescent="0.2">
      <c r="A6359" s="42" t="s">
        <v>5</v>
      </c>
      <c r="B6359" s="44" t="s">
        <v>39</v>
      </c>
      <c r="C6359" s="44" t="s">
        <v>58</v>
      </c>
      <c r="D6359" s="43">
        <v>33732.705999999998</v>
      </c>
      <c r="E6359" s="43">
        <v>-39987.633000000002</v>
      </c>
      <c r="F6359" s="45">
        <v>-58910</v>
      </c>
      <c r="G6359" s="45">
        <v>-50120</v>
      </c>
      <c r="H6359" s="45">
        <v>-24020</v>
      </c>
      <c r="I6359" s="55">
        <f>pro[[#This Row],[Admin expenses 3]]+pro[[#This Row],[Admin expenses 2]]+pro[[#This Row],[Admin expenses 1]]+pro[[#This Row],[COGS]]</f>
        <v>-173037.633</v>
      </c>
      <c r="J6359" s="55">
        <f>pro[[#This Row],[Revenue]]+pro[[#This Row],[AdminExp]]</f>
        <v>-139304.927</v>
      </c>
      <c r="K6359" s="83">
        <f>pro[[#This Row],[Profit]]/pro[[#This Row],[Revenue]]</f>
        <v>-4.1296694964228484</v>
      </c>
      <c r="L6359" s="56">
        <f t="shared" si="99"/>
        <v>6</v>
      </c>
      <c r="M6359" s="82" t="str">
        <f>"Q"&amp;" "&amp;VLOOKUP(pro[[#This Row],[Period]],Mapping!A:B,2,0)</f>
        <v>Q 2</v>
      </c>
      <c r="N6359"/>
    </row>
    <row r="6360" spans="1:14" ht="11.25" customHeight="1" x14ac:dyDescent="0.2">
      <c r="A6360" s="42" t="s">
        <v>5</v>
      </c>
      <c r="B6360" s="44" t="s">
        <v>39</v>
      </c>
      <c r="C6360" s="44" t="s">
        <v>59</v>
      </c>
      <c r="D6360" s="43">
        <v>13406.945999999998</v>
      </c>
      <c r="E6360" s="43">
        <v>-14484.806</v>
      </c>
      <c r="F6360" s="45">
        <v>-98870</v>
      </c>
      <c r="G6360" s="45">
        <v>-27620</v>
      </c>
      <c r="H6360" s="45">
        <v>-104300</v>
      </c>
      <c r="I6360" s="55">
        <f>pro[[#This Row],[Admin expenses 3]]+pro[[#This Row],[Admin expenses 2]]+pro[[#This Row],[Admin expenses 1]]+pro[[#This Row],[COGS]]</f>
        <v>-245274.80600000001</v>
      </c>
      <c r="J6360" s="55">
        <f>pro[[#This Row],[Revenue]]+pro[[#This Row],[AdminExp]]</f>
        <v>-231867.86000000002</v>
      </c>
      <c r="K6360" s="83">
        <f>pro[[#This Row],[Profit]]/pro[[#This Row],[Revenue]]</f>
        <v>-17.294606840364693</v>
      </c>
      <c r="L6360" s="56">
        <f t="shared" si="99"/>
        <v>6</v>
      </c>
      <c r="M6360" s="82" t="str">
        <f>"Q"&amp;" "&amp;VLOOKUP(pro[[#This Row],[Period]],Mapping!A:B,2,0)</f>
        <v>Q 2</v>
      </c>
      <c r="N6360"/>
    </row>
    <row r="6361" spans="1:14" ht="11.25" customHeight="1" x14ac:dyDescent="0.2">
      <c r="A6361" s="42" t="s">
        <v>5</v>
      </c>
      <c r="B6361" s="44" t="s">
        <v>39</v>
      </c>
      <c r="C6361" s="44" t="s">
        <v>57</v>
      </c>
      <c r="D6361" s="43">
        <v>44320.548999999999</v>
      </c>
      <c r="E6361" s="43">
        <v>-48335.091</v>
      </c>
      <c r="F6361" s="45">
        <v>-45190</v>
      </c>
      <c r="G6361" s="45">
        <v>-85420</v>
      </c>
      <c r="H6361" s="45">
        <v>-12780</v>
      </c>
      <c r="I6361" s="55">
        <f>pro[[#This Row],[Admin expenses 3]]+pro[[#This Row],[Admin expenses 2]]+pro[[#This Row],[Admin expenses 1]]+pro[[#This Row],[COGS]]</f>
        <v>-191725.09100000001</v>
      </c>
      <c r="J6361" s="55">
        <f>pro[[#This Row],[Revenue]]+pro[[#This Row],[AdminExp]]</f>
        <v>-147404.54200000002</v>
      </c>
      <c r="K6361" s="83">
        <f>pro[[#This Row],[Profit]]/pro[[#This Row],[Revenue]]</f>
        <v>-3.3258735581095809</v>
      </c>
      <c r="L6361" s="56">
        <f t="shared" si="99"/>
        <v>6</v>
      </c>
      <c r="M6361" s="82" t="str">
        <f>"Q"&amp;" "&amp;VLOOKUP(pro[[#This Row],[Period]],Mapping!A:B,2,0)</f>
        <v>Q 2</v>
      </c>
      <c r="N6361"/>
    </row>
    <row r="6362" spans="1:14" ht="11.25" customHeight="1" x14ac:dyDescent="0.2">
      <c r="A6362" s="42" t="s">
        <v>5</v>
      </c>
      <c r="B6362" s="44" t="s">
        <v>39</v>
      </c>
      <c r="C6362" s="44" t="s">
        <v>57</v>
      </c>
      <c r="D6362" s="43">
        <v>82968.34</v>
      </c>
      <c r="E6362" s="43">
        <v>-91365.189999999988</v>
      </c>
      <c r="F6362" s="45">
        <v>-66860</v>
      </c>
      <c r="G6362" s="45">
        <v>-102590</v>
      </c>
      <c r="H6362" s="45">
        <v>-91600</v>
      </c>
      <c r="I6362" s="55">
        <f>pro[[#This Row],[Admin expenses 3]]+pro[[#This Row],[Admin expenses 2]]+pro[[#This Row],[Admin expenses 1]]+pro[[#This Row],[COGS]]</f>
        <v>-352415.19</v>
      </c>
      <c r="J6362" s="55">
        <f>pro[[#This Row],[Revenue]]+pro[[#This Row],[AdminExp]]</f>
        <v>-269446.84999999998</v>
      </c>
      <c r="K6362" s="83">
        <f>pro[[#This Row],[Profit]]/pro[[#This Row],[Revenue]]</f>
        <v>-3.2475863684870636</v>
      </c>
      <c r="L6362" s="56">
        <f t="shared" si="99"/>
        <v>6</v>
      </c>
      <c r="M6362" s="82" t="str">
        <f>"Q"&amp;" "&amp;VLOOKUP(pro[[#This Row],[Period]],Mapping!A:B,2,0)</f>
        <v>Q 2</v>
      </c>
      <c r="N6362"/>
    </row>
    <row r="6363" spans="1:14" ht="11.25" customHeight="1" x14ac:dyDescent="0.2">
      <c r="A6363" s="42" t="s">
        <v>5</v>
      </c>
      <c r="B6363" s="44" t="s">
        <v>39</v>
      </c>
      <c r="C6363" s="44" t="s">
        <v>58</v>
      </c>
      <c r="D6363" s="43">
        <v>192004.09199999998</v>
      </c>
      <c r="E6363" s="43">
        <v>-148595.51699999999</v>
      </c>
      <c r="F6363" s="45">
        <v>-16440</v>
      </c>
      <c r="G6363" s="45">
        <v>-18720</v>
      </c>
      <c r="H6363" s="45">
        <v>-53850</v>
      </c>
      <c r="I6363" s="55">
        <f>pro[[#This Row],[Admin expenses 3]]+pro[[#This Row],[Admin expenses 2]]+pro[[#This Row],[Admin expenses 1]]+pro[[#This Row],[COGS]]</f>
        <v>-237605.51699999999</v>
      </c>
      <c r="J6363" s="55">
        <f>pro[[#This Row],[Revenue]]+pro[[#This Row],[AdminExp]]</f>
        <v>-45601.425000000017</v>
      </c>
      <c r="K6363" s="83">
        <f>pro[[#This Row],[Profit]]/pro[[#This Row],[Revenue]]</f>
        <v>-0.23750236010595036</v>
      </c>
      <c r="L6363" s="56">
        <f t="shared" si="99"/>
        <v>6</v>
      </c>
      <c r="M6363" s="82" t="str">
        <f>"Q"&amp;" "&amp;VLOOKUP(pro[[#This Row],[Period]],Mapping!A:B,2,0)</f>
        <v>Q 2</v>
      </c>
      <c r="N6363"/>
    </row>
    <row r="6364" spans="1:14" ht="11.25" customHeight="1" x14ac:dyDescent="0.2">
      <c r="A6364" s="42" t="s">
        <v>5</v>
      </c>
      <c r="B6364" s="44" t="s">
        <v>39</v>
      </c>
      <c r="C6364" s="44" t="s">
        <v>59</v>
      </c>
      <c r="D6364" s="43">
        <v>403865.09099999996</v>
      </c>
      <c r="E6364" s="43">
        <v>-317742.22899999993</v>
      </c>
      <c r="F6364" s="45">
        <v>-24130</v>
      </c>
      <c r="G6364" s="45">
        <v>-34810</v>
      </c>
      <c r="H6364" s="45">
        <v>-51970</v>
      </c>
      <c r="I6364" s="55">
        <f>pro[[#This Row],[Admin expenses 3]]+pro[[#This Row],[Admin expenses 2]]+pro[[#This Row],[Admin expenses 1]]+pro[[#This Row],[COGS]]</f>
        <v>-428652.22899999993</v>
      </c>
      <c r="J6364" s="55">
        <f>pro[[#This Row],[Revenue]]+pro[[#This Row],[AdminExp]]</f>
        <v>-24787.137999999977</v>
      </c>
      <c r="K6364" s="83">
        <f>pro[[#This Row],[Profit]]/pro[[#This Row],[Revenue]]</f>
        <v>-6.1374797060635228E-2</v>
      </c>
      <c r="L6364" s="56">
        <f t="shared" si="99"/>
        <v>6</v>
      </c>
      <c r="M6364" s="82" t="str">
        <f>"Q"&amp;" "&amp;VLOOKUP(pro[[#This Row],[Period]],Mapping!A:B,2,0)</f>
        <v>Q 2</v>
      </c>
      <c r="N6364"/>
    </row>
    <row r="6365" spans="1:14" ht="11.25" customHeight="1" x14ac:dyDescent="0.2">
      <c r="A6365" s="42" t="s">
        <v>5</v>
      </c>
      <c r="B6365" s="44" t="s">
        <v>39</v>
      </c>
      <c r="C6365" s="44" t="s">
        <v>57</v>
      </c>
      <c r="D6365" s="43">
        <v>105489.70599999999</v>
      </c>
      <c r="E6365" s="43">
        <v>-25985.707999999999</v>
      </c>
      <c r="F6365" s="45">
        <v>-32720</v>
      </c>
      <c r="G6365" s="45">
        <v>-40570</v>
      </c>
      <c r="H6365" s="45">
        <v>-22780</v>
      </c>
      <c r="I6365" s="55">
        <f>pro[[#This Row],[Admin expenses 3]]+pro[[#This Row],[Admin expenses 2]]+pro[[#This Row],[Admin expenses 1]]+pro[[#This Row],[COGS]]</f>
        <v>-122055.708</v>
      </c>
      <c r="J6365" s="55">
        <f>pro[[#This Row],[Revenue]]+pro[[#This Row],[AdminExp]]</f>
        <v>-16566.002000000008</v>
      </c>
      <c r="K6365" s="83">
        <f>pro[[#This Row],[Profit]]/pro[[#This Row],[Revenue]]</f>
        <v>-0.15703903848210563</v>
      </c>
      <c r="L6365" s="56">
        <f t="shared" si="99"/>
        <v>6</v>
      </c>
      <c r="M6365" s="82" t="str">
        <f>"Q"&amp;" "&amp;VLOOKUP(pro[[#This Row],[Period]],Mapping!A:B,2,0)</f>
        <v>Q 2</v>
      </c>
      <c r="N6365"/>
    </row>
    <row r="6366" spans="1:14" ht="11.25" customHeight="1" x14ac:dyDescent="0.2">
      <c r="A6366" s="42" t="s">
        <v>5</v>
      </c>
      <c r="B6366" s="44" t="s">
        <v>39</v>
      </c>
      <c r="C6366" s="44" t="s">
        <v>57</v>
      </c>
      <c r="D6366" s="43">
        <v>141099.76299999998</v>
      </c>
      <c r="E6366" s="43">
        <v>-37400.587</v>
      </c>
      <c r="F6366" s="45">
        <v>-80300</v>
      </c>
      <c r="G6366" s="45">
        <v>-51790</v>
      </c>
      <c r="H6366" s="45">
        <v>-39960</v>
      </c>
      <c r="I6366" s="55">
        <f>pro[[#This Row],[Admin expenses 3]]+pro[[#This Row],[Admin expenses 2]]+pro[[#This Row],[Admin expenses 1]]+pro[[#This Row],[COGS]]</f>
        <v>-209450.587</v>
      </c>
      <c r="J6366" s="55">
        <f>pro[[#This Row],[Revenue]]+pro[[#This Row],[AdminExp]]</f>
        <v>-68350.824000000022</v>
      </c>
      <c r="K6366" s="83">
        <f>pro[[#This Row],[Profit]]/pro[[#This Row],[Revenue]]</f>
        <v>-0.48441487460188032</v>
      </c>
      <c r="L6366" s="56">
        <f t="shared" si="99"/>
        <v>6</v>
      </c>
      <c r="M6366" s="82" t="str">
        <f>"Q"&amp;" "&amp;VLOOKUP(pro[[#This Row],[Period]],Mapping!A:B,2,0)</f>
        <v>Q 2</v>
      </c>
      <c r="N6366"/>
    </row>
    <row r="6367" spans="1:14" ht="11.25" customHeight="1" x14ac:dyDescent="0.2">
      <c r="A6367" s="42" t="s">
        <v>5</v>
      </c>
      <c r="B6367" s="44" t="s">
        <v>39</v>
      </c>
      <c r="C6367" s="44" t="s">
        <v>57</v>
      </c>
      <c r="D6367" s="43">
        <v>276702.86</v>
      </c>
      <c r="E6367" s="43">
        <v>-43593.024999999994</v>
      </c>
      <c r="F6367" s="45">
        <v>-106580</v>
      </c>
      <c r="G6367" s="45">
        <v>-38290</v>
      </c>
      <c r="H6367" s="45">
        <v>-88600</v>
      </c>
      <c r="I6367" s="55">
        <f>pro[[#This Row],[Admin expenses 3]]+pro[[#This Row],[Admin expenses 2]]+pro[[#This Row],[Admin expenses 1]]+pro[[#This Row],[COGS]]</f>
        <v>-277063.02500000002</v>
      </c>
      <c r="J6367" s="55">
        <f>pro[[#This Row],[Revenue]]+pro[[#This Row],[AdminExp]]</f>
        <v>-360.16500000003725</v>
      </c>
      <c r="K6367" s="83">
        <f>pro[[#This Row],[Profit]]/pro[[#This Row],[Revenue]]</f>
        <v>-1.3016309264025578E-3</v>
      </c>
      <c r="L6367" s="56">
        <f t="shared" si="99"/>
        <v>6</v>
      </c>
      <c r="M6367" s="82" t="str">
        <f>"Q"&amp;" "&amp;VLOOKUP(pro[[#This Row],[Period]],Mapping!A:B,2,0)</f>
        <v>Q 2</v>
      </c>
      <c r="N6367"/>
    </row>
    <row r="6368" spans="1:14" ht="11.25" customHeight="1" x14ac:dyDescent="0.2">
      <c r="A6368" s="42" t="s">
        <v>5</v>
      </c>
      <c r="B6368" s="44" t="s">
        <v>39</v>
      </c>
      <c r="C6368" s="44" t="s">
        <v>58</v>
      </c>
      <c r="D6368" s="43">
        <v>222880</v>
      </c>
      <c r="E6368" s="43">
        <v>-52423.118999999999</v>
      </c>
      <c r="F6368" s="45">
        <v>-34470</v>
      </c>
      <c r="G6368" s="45">
        <v>-59110</v>
      </c>
      <c r="H6368" s="45">
        <v>-51420</v>
      </c>
      <c r="I6368" s="55">
        <f>pro[[#This Row],[Admin expenses 3]]+pro[[#This Row],[Admin expenses 2]]+pro[[#This Row],[Admin expenses 1]]+pro[[#This Row],[COGS]]</f>
        <v>-197423.11900000001</v>
      </c>
      <c r="J6368" s="55">
        <f>pro[[#This Row],[Revenue]]+pro[[#This Row],[AdminExp]]</f>
        <v>25456.880999999994</v>
      </c>
      <c r="K6368" s="83">
        <f>pro[[#This Row],[Profit]]/pro[[#This Row],[Revenue]]</f>
        <v>0.11421787957645367</v>
      </c>
      <c r="L6368" s="56">
        <f t="shared" si="99"/>
        <v>6</v>
      </c>
      <c r="M6368" s="82" t="str">
        <f>"Q"&amp;" "&amp;VLOOKUP(pro[[#This Row],[Period]],Mapping!A:B,2,0)</f>
        <v>Q 2</v>
      </c>
      <c r="N6368"/>
    </row>
    <row r="6369" spans="1:14" ht="11.25" customHeight="1" x14ac:dyDescent="0.2">
      <c r="A6369" s="42" t="s">
        <v>5</v>
      </c>
      <c r="B6369" s="44" t="s">
        <v>39</v>
      </c>
      <c r="C6369" s="44" t="s">
        <v>59</v>
      </c>
      <c r="D6369" s="43">
        <v>380394.34299999999</v>
      </c>
      <c r="E6369" s="43">
        <v>-95045.670999999988</v>
      </c>
      <c r="F6369" s="45">
        <v>-42990</v>
      </c>
      <c r="G6369" s="45">
        <v>-23010</v>
      </c>
      <c r="H6369" s="45">
        <v>-41870</v>
      </c>
      <c r="I6369" s="55">
        <f>pro[[#This Row],[Admin expenses 3]]+pro[[#This Row],[Admin expenses 2]]+pro[[#This Row],[Admin expenses 1]]+pro[[#This Row],[COGS]]</f>
        <v>-202915.67099999997</v>
      </c>
      <c r="J6369" s="55">
        <f>pro[[#This Row],[Revenue]]+pro[[#This Row],[AdminExp]]</f>
        <v>177478.67200000002</v>
      </c>
      <c r="K6369" s="83">
        <f>pro[[#This Row],[Profit]]/pro[[#This Row],[Revenue]]</f>
        <v>0.46656496150890453</v>
      </c>
      <c r="L6369" s="56">
        <f t="shared" si="99"/>
        <v>6</v>
      </c>
      <c r="M6369" s="82" t="str">
        <f>"Q"&amp;" "&amp;VLOOKUP(pro[[#This Row],[Period]],Mapping!A:B,2,0)</f>
        <v>Q 2</v>
      </c>
      <c r="N6369"/>
    </row>
    <row r="6370" spans="1:14" ht="11.25" customHeight="1" x14ac:dyDescent="0.2">
      <c r="A6370" s="42" t="s">
        <v>5</v>
      </c>
      <c r="B6370" s="44" t="s">
        <v>39</v>
      </c>
      <c r="C6370" s="44" t="s">
        <v>60</v>
      </c>
      <c r="D6370" s="43">
        <v>304853.99699999997</v>
      </c>
      <c r="E6370" s="43">
        <v>-46598.404999999992</v>
      </c>
      <c r="F6370" s="45">
        <v>-17110</v>
      </c>
      <c r="G6370" s="45">
        <v>-48970</v>
      </c>
      <c r="H6370" s="45">
        <v>-74800</v>
      </c>
      <c r="I6370" s="55">
        <f>pro[[#This Row],[Admin expenses 3]]+pro[[#This Row],[Admin expenses 2]]+pro[[#This Row],[Admin expenses 1]]+pro[[#This Row],[COGS]]</f>
        <v>-187478.405</v>
      </c>
      <c r="J6370" s="55">
        <f>pro[[#This Row],[Revenue]]+pro[[#This Row],[AdminExp]]</f>
        <v>117375.59199999998</v>
      </c>
      <c r="K6370" s="83">
        <f>pro[[#This Row],[Profit]]/pro[[#This Row],[Revenue]]</f>
        <v>0.38502231610891419</v>
      </c>
      <c r="L6370" s="56">
        <f t="shared" si="99"/>
        <v>6</v>
      </c>
      <c r="M6370" s="82" t="str">
        <f>"Q"&amp;" "&amp;VLOOKUP(pro[[#This Row],[Period]],Mapping!A:B,2,0)</f>
        <v>Q 2</v>
      </c>
      <c r="N6370"/>
    </row>
    <row r="6371" spans="1:14" ht="11.25" customHeight="1" x14ac:dyDescent="0.2">
      <c r="A6371" s="42" t="s">
        <v>5</v>
      </c>
      <c r="B6371" s="44" t="s">
        <v>39</v>
      </c>
      <c r="C6371" s="44" t="s">
        <v>57</v>
      </c>
      <c r="D6371" s="43">
        <v>45589.061000000002</v>
      </c>
      <c r="E6371" s="43">
        <v>-11660.341</v>
      </c>
      <c r="F6371" s="45">
        <v>-18230</v>
      </c>
      <c r="G6371" s="45">
        <v>-91180</v>
      </c>
      <c r="H6371" s="45">
        <v>-87200</v>
      </c>
      <c r="I6371" s="55">
        <f>pro[[#This Row],[Admin expenses 3]]+pro[[#This Row],[Admin expenses 2]]+pro[[#This Row],[Admin expenses 1]]+pro[[#This Row],[COGS]]</f>
        <v>-208270.34100000001</v>
      </c>
      <c r="J6371" s="55">
        <f>pro[[#This Row],[Revenue]]+pro[[#This Row],[AdminExp]]</f>
        <v>-162681.28000000003</v>
      </c>
      <c r="K6371" s="83">
        <f>pro[[#This Row],[Profit]]/pro[[#This Row],[Revenue]]</f>
        <v>-3.5684279612602685</v>
      </c>
      <c r="L6371" s="56">
        <f t="shared" si="99"/>
        <v>6</v>
      </c>
      <c r="M6371" s="82" t="str">
        <f>"Q"&amp;" "&amp;VLOOKUP(pro[[#This Row],[Period]],Mapping!A:B,2,0)</f>
        <v>Q 2</v>
      </c>
      <c r="N6371"/>
    </row>
    <row r="6372" spans="1:14" ht="11.25" customHeight="1" x14ac:dyDescent="0.2">
      <c r="A6372" s="42" t="s">
        <v>5</v>
      </c>
      <c r="B6372" s="44" t="s">
        <v>39</v>
      </c>
      <c r="C6372" s="44" t="s">
        <v>58</v>
      </c>
      <c r="D6372" s="43">
        <v>31624.473999999998</v>
      </c>
      <c r="E6372" s="43">
        <v>-10939.746999999999</v>
      </c>
      <c r="F6372" s="45">
        <v>-42530</v>
      </c>
      <c r="G6372" s="45">
        <v>-105920</v>
      </c>
      <c r="H6372" s="45">
        <v>-105860</v>
      </c>
      <c r="I6372" s="55">
        <f>pro[[#This Row],[Admin expenses 3]]+pro[[#This Row],[Admin expenses 2]]+pro[[#This Row],[Admin expenses 1]]+pro[[#This Row],[COGS]]</f>
        <v>-265249.74699999997</v>
      </c>
      <c r="J6372" s="55">
        <f>pro[[#This Row],[Revenue]]+pro[[#This Row],[AdminExp]]</f>
        <v>-233625.27299999999</v>
      </c>
      <c r="K6372" s="83">
        <f>pro[[#This Row],[Profit]]/pro[[#This Row],[Revenue]]</f>
        <v>-7.3874832827259036</v>
      </c>
      <c r="L6372" s="56">
        <f t="shared" si="99"/>
        <v>6</v>
      </c>
      <c r="M6372" s="82" t="str">
        <f>"Q"&amp;" "&amp;VLOOKUP(pro[[#This Row],[Period]],Mapping!A:B,2,0)</f>
        <v>Q 2</v>
      </c>
      <c r="N6372"/>
    </row>
    <row r="6373" spans="1:14" ht="11.25" customHeight="1" x14ac:dyDescent="0.2">
      <c r="A6373" s="42" t="s">
        <v>5</v>
      </c>
      <c r="B6373" s="44" t="s">
        <v>39</v>
      </c>
      <c r="C6373" s="44" t="s">
        <v>59</v>
      </c>
      <c r="D6373" s="43">
        <v>193545.21899999998</v>
      </c>
      <c r="E6373" s="43">
        <v>-62841.561999999998</v>
      </c>
      <c r="F6373" s="45">
        <v>-68070</v>
      </c>
      <c r="G6373" s="45">
        <v>-89170</v>
      </c>
      <c r="H6373" s="45">
        <v>-34520</v>
      </c>
      <c r="I6373" s="55">
        <f>pro[[#This Row],[Admin expenses 3]]+pro[[#This Row],[Admin expenses 2]]+pro[[#This Row],[Admin expenses 1]]+pro[[#This Row],[COGS]]</f>
        <v>-254601.56200000001</v>
      </c>
      <c r="J6373" s="55">
        <f>pro[[#This Row],[Revenue]]+pro[[#This Row],[AdminExp]]</f>
        <v>-61056.343000000023</v>
      </c>
      <c r="K6373" s="83">
        <f>pro[[#This Row],[Profit]]/pro[[#This Row],[Revenue]]</f>
        <v>-0.31546293582173179</v>
      </c>
      <c r="L6373" s="56">
        <f t="shared" si="99"/>
        <v>6</v>
      </c>
      <c r="M6373" s="82" t="str">
        <f>"Q"&amp;" "&amp;VLOOKUP(pro[[#This Row],[Period]],Mapping!A:B,2,0)</f>
        <v>Q 2</v>
      </c>
      <c r="N6373"/>
    </row>
    <row r="6374" spans="1:14" ht="11.25" customHeight="1" x14ac:dyDescent="0.2">
      <c r="A6374" s="42" t="s">
        <v>5</v>
      </c>
      <c r="B6374" s="44" t="s">
        <v>39</v>
      </c>
      <c r="C6374" s="44" t="s">
        <v>60</v>
      </c>
      <c r="D6374" s="43">
        <v>140028.62299999999</v>
      </c>
      <c r="E6374" s="43">
        <v>-45034.352999999996</v>
      </c>
      <c r="F6374" s="45">
        <v>-80890</v>
      </c>
      <c r="G6374" s="45">
        <v>-21230</v>
      </c>
      <c r="H6374" s="45">
        <v>-64500</v>
      </c>
      <c r="I6374" s="55">
        <f>pro[[#This Row],[Admin expenses 3]]+pro[[#This Row],[Admin expenses 2]]+pro[[#This Row],[Admin expenses 1]]+pro[[#This Row],[COGS]]</f>
        <v>-211654.353</v>
      </c>
      <c r="J6374" s="55">
        <f>pro[[#This Row],[Revenue]]+pro[[#This Row],[AdminExp]]</f>
        <v>-71625.73000000001</v>
      </c>
      <c r="K6374" s="83">
        <f>pro[[#This Row],[Profit]]/pro[[#This Row],[Revenue]]</f>
        <v>-0.51150777937736358</v>
      </c>
      <c r="L6374" s="56">
        <f t="shared" si="99"/>
        <v>6</v>
      </c>
      <c r="M6374" s="82" t="str">
        <f>"Q"&amp;" "&amp;VLOOKUP(pro[[#This Row],[Period]],Mapping!A:B,2,0)</f>
        <v>Q 2</v>
      </c>
      <c r="N6374"/>
    </row>
    <row r="6375" spans="1:14" ht="11.25" customHeight="1" x14ac:dyDescent="0.2">
      <c r="A6375" s="42" t="s">
        <v>5</v>
      </c>
      <c r="B6375" s="44" t="s">
        <v>39</v>
      </c>
      <c r="C6375" s="44" t="s">
        <v>57</v>
      </c>
      <c r="D6375" s="43">
        <v>298663.967</v>
      </c>
      <c r="E6375" s="43">
        <v>-82479.662999999986</v>
      </c>
      <c r="F6375" s="45">
        <v>-87020</v>
      </c>
      <c r="G6375" s="45">
        <v>-21650</v>
      </c>
      <c r="H6375" s="45">
        <v>-47530</v>
      </c>
      <c r="I6375" s="55">
        <f>pro[[#This Row],[Admin expenses 3]]+pro[[#This Row],[Admin expenses 2]]+pro[[#This Row],[Admin expenses 1]]+pro[[#This Row],[COGS]]</f>
        <v>-238679.663</v>
      </c>
      <c r="J6375" s="55">
        <f>pro[[#This Row],[Revenue]]+pro[[#This Row],[AdminExp]]</f>
        <v>59984.304000000004</v>
      </c>
      <c r="K6375" s="83">
        <f>pro[[#This Row],[Profit]]/pro[[#This Row],[Revenue]]</f>
        <v>0.20084211899589482</v>
      </c>
      <c r="L6375" s="56">
        <f t="shared" si="99"/>
        <v>6</v>
      </c>
      <c r="M6375" s="82" t="str">
        <f>"Q"&amp;" "&amp;VLOOKUP(pro[[#This Row],[Period]],Mapping!A:B,2,0)</f>
        <v>Q 2</v>
      </c>
      <c r="N6375"/>
    </row>
    <row r="6376" spans="1:14" ht="11.25" customHeight="1" x14ac:dyDescent="0.2">
      <c r="A6376" s="42" t="s">
        <v>5</v>
      </c>
      <c r="B6376" s="44" t="s">
        <v>39</v>
      </c>
      <c r="C6376" s="44" t="s">
        <v>58</v>
      </c>
      <c r="D6376" s="43">
        <v>4412801.4909999995</v>
      </c>
      <c r="E6376" s="43">
        <v>-64396.745000000003</v>
      </c>
      <c r="F6376" s="45">
        <v>-38850</v>
      </c>
      <c r="G6376" s="45">
        <v>-34640</v>
      </c>
      <c r="H6376" s="45">
        <v>-94330</v>
      </c>
      <c r="I6376" s="55">
        <f>pro[[#This Row],[Admin expenses 3]]+pro[[#This Row],[Admin expenses 2]]+pro[[#This Row],[Admin expenses 1]]+pro[[#This Row],[COGS]]</f>
        <v>-232216.745</v>
      </c>
      <c r="J6376" s="55">
        <f>pro[[#This Row],[Revenue]]+pro[[#This Row],[AdminExp]]</f>
        <v>4180584.7459999993</v>
      </c>
      <c r="K6376" s="83">
        <f>pro[[#This Row],[Profit]]/pro[[#This Row],[Revenue]]</f>
        <v>0.94737657121590191</v>
      </c>
      <c r="L6376" s="56">
        <f t="shared" si="99"/>
        <v>6</v>
      </c>
      <c r="M6376" s="82" t="str">
        <f>"Q"&amp;" "&amp;VLOOKUP(pro[[#This Row],[Period]],Mapping!A:B,2,0)</f>
        <v>Q 2</v>
      </c>
      <c r="N6376"/>
    </row>
    <row r="6377" spans="1:14" ht="11.25" customHeight="1" x14ac:dyDescent="0.2">
      <c r="A6377" s="42" t="s">
        <v>5</v>
      </c>
      <c r="B6377" s="44" t="s">
        <v>37</v>
      </c>
      <c r="C6377" s="44" t="s">
        <v>59</v>
      </c>
      <c r="D6377" s="43">
        <v>121228.219</v>
      </c>
      <c r="E6377" s="43">
        <v>-5571.44</v>
      </c>
      <c r="F6377" s="45">
        <v>-13780</v>
      </c>
      <c r="G6377" s="45">
        <v>-72830</v>
      </c>
      <c r="H6377" s="45">
        <v>-96340</v>
      </c>
      <c r="I6377" s="55">
        <f>pro[[#This Row],[Admin expenses 3]]+pro[[#This Row],[Admin expenses 2]]+pro[[#This Row],[Admin expenses 1]]+pro[[#This Row],[COGS]]</f>
        <v>-188521.44</v>
      </c>
      <c r="J6377" s="55">
        <f>pro[[#This Row],[Revenue]]+pro[[#This Row],[AdminExp]]</f>
        <v>-67293.221000000005</v>
      </c>
      <c r="K6377" s="83">
        <f>pro[[#This Row],[Profit]]/pro[[#This Row],[Revenue]]</f>
        <v>-0.55509535284024925</v>
      </c>
      <c r="L6377" s="56">
        <f t="shared" si="99"/>
        <v>6</v>
      </c>
      <c r="M6377" s="82" t="str">
        <f>"Q"&amp;" "&amp;VLOOKUP(pro[[#This Row],[Period]],Mapping!A:B,2,0)</f>
        <v>Q 2</v>
      </c>
      <c r="N6377"/>
    </row>
    <row r="6378" spans="1:14" ht="11.25" customHeight="1" x14ac:dyDescent="0.2">
      <c r="A6378" s="42" t="s">
        <v>5</v>
      </c>
      <c r="B6378" s="44" t="s">
        <v>37</v>
      </c>
      <c r="C6378" s="44" t="s">
        <v>60</v>
      </c>
      <c r="D6378" s="43">
        <v>85837.633000000002</v>
      </c>
      <c r="E6378" s="43">
        <v>-99777.790000000008</v>
      </c>
      <c r="F6378" s="45">
        <v>-87850</v>
      </c>
      <c r="G6378" s="45">
        <v>-19830</v>
      </c>
      <c r="H6378" s="45">
        <v>-37340</v>
      </c>
      <c r="I6378" s="55">
        <f>pro[[#This Row],[Admin expenses 3]]+pro[[#This Row],[Admin expenses 2]]+pro[[#This Row],[Admin expenses 1]]+pro[[#This Row],[COGS]]</f>
        <v>-244797.79</v>
      </c>
      <c r="J6378" s="55">
        <f>pro[[#This Row],[Revenue]]+pro[[#This Row],[AdminExp]]</f>
        <v>-158960.15700000001</v>
      </c>
      <c r="K6378" s="83">
        <f>pro[[#This Row],[Profit]]/pro[[#This Row],[Revenue]]</f>
        <v>-1.8518702280618573</v>
      </c>
      <c r="L6378" s="56">
        <f t="shared" si="99"/>
        <v>6</v>
      </c>
      <c r="M6378" s="82" t="str">
        <f>"Q"&amp;" "&amp;VLOOKUP(pro[[#This Row],[Period]],Mapping!A:B,2,0)</f>
        <v>Q 2</v>
      </c>
      <c r="N6378"/>
    </row>
    <row r="6379" spans="1:14" ht="11.25" customHeight="1" x14ac:dyDescent="0.2">
      <c r="A6379" s="42" t="s">
        <v>5</v>
      </c>
      <c r="B6379" s="44" t="s">
        <v>37</v>
      </c>
      <c r="C6379" s="44" t="s">
        <v>57</v>
      </c>
      <c r="D6379" s="43">
        <v>59414.466999999997</v>
      </c>
      <c r="E6379" s="43">
        <v>-24318.895999999997</v>
      </c>
      <c r="F6379" s="45">
        <v>-98090</v>
      </c>
      <c r="G6379" s="45">
        <v>-55410</v>
      </c>
      <c r="H6379" s="45">
        <v>-46280</v>
      </c>
      <c r="I6379" s="55">
        <f>pro[[#This Row],[Admin expenses 3]]+pro[[#This Row],[Admin expenses 2]]+pro[[#This Row],[Admin expenses 1]]+pro[[#This Row],[COGS]]</f>
        <v>-224098.89600000001</v>
      </c>
      <c r="J6379" s="55">
        <f>pro[[#This Row],[Revenue]]+pro[[#This Row],[AdminExp]]</f>
        <v>-164684.429</v>
      </c>
      <c r="K6379" s="83">
        <f>pro[[#This Row],[Profit]]/pro[[#This Row],[Revenue]]</f>
        <v>-2.7717900591450229</v>
      </c>
      <c r="L6379" s="56">
        <f t="shared" si="99"/>
        <v>6</v>
      </c>
      <c r="M6379" s="82" t="str">
        <f>"Q"&amp;" "&amp;VLOOKUP(pro[[#This Row],[Period]],Mapping!A:B,2,0)</f>
        <v>Q 2</v>
      </c>
      <c r="N6379"/>
    </row>
    <row r="6380" spans="1:14" ht="11.25" customHeight="1" x14ac:dyDescent="0.2">
      <c r="A6380" s="42" t="s">
        <v>5</v>
      </c>
      <c r="B6380" s="44" t="s">
        <v>37</v>
      </c>
      <c r="C6380" s="44" t="s">
        <v>58</v>
      </c>
      <c r="D6380" s="43">
        <v>45472.139999999992</v>
      </c>
      <c r="E6380" s="43">
        <v>-26761.741999999998</v>
      </c>
      <c r="F6380" s="45">
        <v>-31640</v>
      </c>
      <c r="G6380" s="45">
        <v>-78630</v>
      </c>
      <c r="H6380" s="45">
        <v>-107710</v>
      </c>
      <c r="I6380" s="55">
        <f>pro[[#This Row],[Admin expenses 3]]+pro[[#This Row],[Admin expenses 2]]+pro[[#This Row],[Admin expenses 1]]+pro[[#This Row],[COGS]]</f>
        <v>-244741.742</v>
      </c>
      <c r="J6380" s="55">
        <f>pro[[#This Row],[Revenue]]+pro[[#This Row],[AdminExp]]</f>
        <v>-199269.60200000001</v>
      </c>
      <c r="K6380" s="83">
        <f>pro[[#This Row],[Profit]]/pro[[#This Row],[Revenue]]</f>
        <v>-4.3822349684883983</v>
      </c>
      <c r="L6380" s="56">
        <f t="shared" si="99"/>
        <v>6</v>
      </c>
      <c r="M6380" s="82" t="str">
        <f>"Q"&amp;" "&amp;VLOOKUP(pro[[#This Row],[Period]],Mapping!A:B,2,0)</f>
        <v>Q 2</v>
      </c>
      <c r="N6380"/>
    </row>
    <row r="6381" spans="1:14" ht="11.25" customHeight="1" x14ac:dyDescent="0.2">
      <c r="A6381" s="42" t="s">
        <v>5</v>
      </c>
      <c r="B6381" s="44" t="s">
        <v>37</v>
      </c>
      <c r="C6381" s="44" t="s">
        <v>59</v>
      </c>
      <c r="D6381" s="43">
        <v>112083304.17899999</v>
      </c>
      <c r="E6381" s="43">
        <v>-125435279.38199998</v>
      </c>
      <c r="F6381" s="45">
        <v>-86000</v>
      </c>
      <c r="G6381" s="45">
        <v>-20120</v>
      </c>
      <c r="H6381" s="45">
        <v>-53750</v>
      </c>
      <c r="I6381" s="55">
        <f>pro[[#This Row],[Admin expenses 3]]+pro[[#This Row],[Admin expenses 2]]+pro[[#This Row],[Admin expenses 1]]+pro[[#This Row],[COGS]]</f>
        <v>-125595149.38199998</v>
      </c>
      <c r="J6381" s="55">
        <f>pro[[#This Row],[Revenue]]+pro[[#This Row],[AdminExp]]</f>
        <v>-13511845.202999994</v>
      </c>
      <c r="K6381" s="83">
        <f>pro[[#This Row],[Profit]]/pro[[#This Row],[Revenue]]</f>
        <v>-0.12055181011991957</v>
      </c>
      <c r="L6381" s="56">
        <f t="shared" si="99"/>
        <v>6</v>
      </c>
      <c r="M6381" s="82" t="str">
        <f>"Q"&amp;" "&amp;VLOOKUP(pro[[#This Row],[Period]],Mapping!A:B,2,0)</f>
        <v>Q 2</v>
      </c>
      <c r="N6381"/>
    </row>
    <row r="6382" spans="1:14" ht="11.25" customHeight="1" x14ac:dyDescent="0.2">
      <c r="A6382" s="42" t="s">
        <v>5</v>
      </c>
      <c r="B6382" s="44" t="s">
        <v>37</v>
      </c>
      <c r="C6382" s="44" t="s">
        <v>60</v>
      </c>
      <c r="D6382" s="43">
        <v>43557.037999999993</v>
      </c>
      <c r="E6382" s="43">
        <v>-2782.6889999999999</v>
      </c>
      <c r="F6382" s="45">
        <v>-12440</v>
      </c>
      <c r="G6382" s="45">
        <v>-91340</v>
      </c>
      <c r="H6382" s="45">
        <v>-13920</v>
      </c>
      <c r="I6382" s="55">
        <f>pro[[#This Row],[Admin expenses 3]]+pro[[#This Row],[Admin expenses 2]]+pro[[#This Row],[Admin expenses 1]]+pro[[#This Row],[COGS]]</f>
        <v>-120482.689</v>
      </c>
      <c r="J6382" s="55">
        <f>pro[[#This Row],[Revenue]]+pro[[#This Row],[AdminExp]]</f>
        <v>-76925.651000000013</v>
      </c>
      <c r="K6382" s="83">
        <f>pro[[#This Row],[Profit]]/pro[[#This Row],[Revenue]]</f>
        <v>-1.7660900403741877</v>
      </c>
      <c r="L6382" s="56">
        <f t="shared" si="99"/>
        <v>6</v>
      </c>
      <c r="M6382" s="82" t="str">
        <f>"Q"&amp;" "&amp;VLOOKUP(pro[[#This Row],[Period]],Mapping!A:B,2,0)</f>
        <v>Q 2</v>
      </c>
      <c r="N6382"/>
    </row>
    <row r="6383" spans="1:14" ht="11.25" customHeight="1" x14ac:dyDescent="0.2">
      <c r="A6383" s="42" t="s">
        <v>5</v>
      </c>
      <c r="B6383" s="44" t="s">
        <v>37</v>
      </c>
      <c r="C6383" s="44" t="s">
        <v>57</v>
      </c>
      <c r="D6383" s="43">
        <v>12685.029</v>
      </c>
      <c r="E6383" s="43">
        <v>-1098.223</v>
      </c>
      <c r="F6383" s="45">
        <v>-100850</v>
      </c>
      <c r="G6383" s="45">
        <v>-54000</v>
      </c>
      <c r="H6383" s="45">
        <v>-25120</v>
      </c>
      <c r="I6383" s="55">
        <f>pro[[#This Row],[Admin expenses 3]]+pro[[#This Row],[Admin expenses 2]]+pro[[#This Row],[Admin expenses 1]]+pro[[#This Row],[COGS]]</f>
        <v>-181068.223</v>
      </c>
      <c r="J6383" s="55">
        <f>pro[[#This Row],[Revenue]]+pro[[#This Row],[AdminExp]]</f>
        <v>-168383.19399999999</v>
      </c>
      <c r="K6383" s="83">
        <f>pro[[#This Row],[Profit]]/pro[[#This Row],[Revenue]]</f>
        <v>-13.274167051569215</v>
      </c>
      <c r="L6383" s="56">
        <f t="shared" si="99"/>
        <v>6</v>
      </c>
      <c r="M6383" s="82" t="str">
        <f>"Q"&amp;" "&amp;VLOOKUP(pro[[#This Row],[Period]],Mapping!A:B,2,0)</f>
        <v>Q 2</v>
      </c>
      <c r="N6383"/>
    </row>
    <row r="6384" spans="1:14" ht="11.25" customHeight="1" x14ac:dyDescent="0.2">
      <c r="A6384" s="42" t="s">
        <v>5</v>
      </c>
      <c r="B6384" s="44" t="s">
        <v>37</v>
      </c>
      <c r="C6384" s="44" t="s">
        <v>57</v>
      </c>
      <c r="D6384" s="43">
        <v>92760.766000000003</v>
      </c>
      <c r="E6384" s="43">
        <v>-7051.3659999999991</v>
      </c>
      <c r="F6384" s="45">
        <v>-61040</v>
      </c>
      <c r="G6384" s="45">
        <v>-41360</v>
      </c>
      <c r="H6384" s="45">
        <v>-96900</v>
      </c>
      <c r="I6384" s="55">
        <f>pro[[#This Row],[Admin expenses 3]]+pro[[#This Row],[Admin expenses 2]]+pro[[#This Row],[Admin expenses 1]]+pro[[#This Row],[COGS]]</f>
        <v>-206351.36600000001</v>
      </c>
      <c r="J6384" s="55">
        <f>pro[[#This Row],[Revenue]]+pro[[#This Row],[AdminExp]]</f>
        <v>-113590.6</v>
      </c>
      <c r="K6384" s="83">
        <f>pro[[#This Row],[Profit]]/pro[[#This Row],[Revenue]]</f>
        <v>-1.2245543552324698</v>
      </c>
      <c r="L6384" s="56">
        <f t="shared" si="99"/>
        <v>6</v>
      </c>
      <c r="M6384" s="82" t="str">
        <f>"Q"&amp;" "&amp;VLOOKUP(pro[[#This Row],[Period]],Mapping!A:B,2,0)</f>
        <v>Q 2</v>
      </c>
      <c r="N6384"/>
    </row>
    <row r="6385" spans="1:14" ht="11.25" customHeight="1" x14ac:dyDescent="0.2">
      <c r="A6385" s="42" t="s">
        <v>5</v>
      </c>
      <c r="B6385" s="44" t="s">
        <v>37</v>
      </c>
      <c r="C6385" s="44" t="s">
        <v>58</v>
      </c>
      <c r="D6385" s="43">
        <v>69369.622000000003</v>
      </c>
      <c r="E6385" s="43">
        <v>-11115.054999999998</v>
      </c>
      <c r="F6385" s="45">
        <v>-22990</v>
      </c>
      <c r="G6385" s="45">
        <v>-21980</v>
      </c>
      <c r="H6385" s="45">
        <v>-48050</v>
      </c>
      <c r="I6385" s="55">
        <f>pro[[#This Row],[Admin expenses 3]]+pro[[#This Row],[Admin expenses 2]]+pro[[#This Row],[Admin expenses 1]]+pro[[#This Row],[COGS]]</f>
        <v>-104135.05499999999</v>
      </c>
      <c r="J6385" s="55">
        <f>pro[[#This Row],[Revenue]]+pro[[#This Row],[AdminExp]]</f>
        <v>-34765.43299999999</v>
      </c>
      <c r="K6385" s="83">
        <f>pro[[#This Row],[Profit]]/pro[[#This Row],[Revenue]]</f>
        <v>-0.50116220901419917</v>
      </c>
      <c r="L6385" s="56">
        <f t="shared" si="99"/>
        <v>6</v>
      </c>
      <c r="M6385" s="82" t="str">
        <f>"Q"&amp;" "&amp;VLOOKUP(pro[[#This Row],[Period]],Mapping!A:B,2,0)</f>
        <v>Q 2</v>
      </c>
      <c r="N6385"/>
    </row>
    <row r="6386" spans="1:14" ht="11.25" customHeight="1" x14ac:dyDescent="0.2">
      <c r="A6386" s="42" t="s">
        <v>5</v>
      </c>
      <c r="B6386" s="44" t="s">
        <v>37</v>
      </c>
      <c r="C6386" s="44" t="s">
        <v>59</v>
      </c>
      <c r="D6386" s="43">
        <v>365.89699999999999</v>
      </c>
      <c r="E6386" s="43">
        <v>-417.20699999999999</v>
      </c>
      <c r="F6386" s="45">
        <v>-43940</v>
      </c>
      <c r="G6386" s="45">
        <v>-56980</v>
      </c>
      <c r="H6386" s="45">
        <v>-27570</v>
      </c>
      <c r="I6386" s="55">
        <f>pro[[#This Row],[Admin expenses 3]]+pro[[#This Row],[Admin expenses 2]]+pro[[#This Row],[Admin expenses 1]]+pro[[#This Row],[COGS]]</f>
        <v>-128907.20699999999</v>
      </c>
      <c r="J6386" s="55">
        <f>pro[[#This Row],[Revenue]]+pro[[#This Row],[AdminExp]]</f>
        <v>-128541.31</v>
      </c>
      <c r="K6386" s="83">
        <f>pro[[#This Row],[Profit]]/pro[[#This Row],[Revenue]]</f>
        <v>-351.30462944489841</v>
      </c>
      <c r="L6386" s="56">
        <f t="shared" si="99"/>
        <v>6</v>
      </c>
      <c r="M6386" s="82" t="str">
        <f>"Q"&amp;" "&amp;VLOOKUP(pro[[#This Row],[Period]],Mapping!A:B,2,0)</f>
        <v>Q 2</v>
      </c>
      <c r="N6386"/>
    </row>
    <row r="6387" spans="1:14" ht="11.25" customHeight="1" x14ac:dyDescent="0.2">
      <c r="A6387" s="42" t="s">
        <v>5</v>
      </c>
      <c r="B6387" s="44" t="s">
        <v>37</v>
      </c>
      <c r="C6387" s="44" t="s">
        <v>57</v>
      </c>
      <c r="D6387" s="43">
        <v>9848.8950000000004</v>
      </c>
      <c r="E6387" s="43">
        <v>-3737.6149999999998</v>
      </c>
      <c r="F6387" s="45">
        <v>-36800</v>
      </c>
      <c r="G6387" s="45">
        <v>-34690</v>
      </c>
      <c r="H6387" s="45">
        <v>-92550</v>
      </c>
      <c r="I6387" s="55">
        <f>pro[[#This Row],[Admin expenses 3]]+pro[[#This Row],[Admin expenses 2]]+pro[[#This Row],[Admin expenses 1]]+pro[[#This Row],[COGS]]</f>
        <v>-167777.61499999999</v>
      </c>
      <c r="J6387" s="55">
        <f>pro[[#This Row],[Revenue]]+pro[[#This Row],[AdminExp]]</f>
        <v>-157928.72</v>
      </c>
      <c r="K6387" s="83">
        <f>pro[[#This Row],[Profit]]/pro[[#This Row],[Revenue]]</f>
        <v>-16.03517145832096</v>
      </c>
      <c r="L6387" s="56">
        <f t="shared" si="99"/>
        <v>6</v>
      </c>
      <c r="M6387" s="82" t="str">
        <f>"Q"&amp;" "&amp;VLOOKUP(pro[[#This Row],[Period]],Mapping!A:B,2,0)</f>
        <v>Q 2</v>
      </c>
      <c r="N6387"/>
    </row>
    <row r="6388" spans="1:14" ht="11.25" customHeight="1" x14ac:dyDescent="0.2">
      <c r="A6388" s="42" t="s">
        <v>5</v>
      </c>
      <c r="B6388" s="44" t="s">
        <v>37</v>
      </c>
      <c r="C6388" s="44" t="s">
        <v>58</v>
      </c>
      <c r="D6388" s="43">
        <v>13938892.330999998</v>
      </c>
      <c r="E6388" s="43">
        <v>-781805.98299999989</v>
      </c>
      <c r="F6388" s="45">
        <v>-36610</v>
      </c>
      <c r="G6388" s="45">
        <v>-48230</v>
      </c>
      <c r="H6388" s="45">
        <v>-14730</v>
      </c>
      <c r="I6388" s="55">
        <f>pro[[#This Row],[Admin expenses 3]]+pro[[#This Row],[Admin expenses 2]]+pro[[#This Row],[Admin expenses 1]]+pro[[#This Row],[COGS]]</f>
        <v>-881375.98299999989</v>
      </c>
      <c r="J6388" s="55">
        <f>pro[[#This Row],[Revenue]]+pro[[#This Row],[AdminExp]]</f>
        <v>13057516.347999999</v>
      </c>
      <c r="K6388" s="83">
        <f>pro[[#This Row],[Profit]]/pro[[#This Row],[Revenue]]</f>
        <v>0.93676857801391977</v>
      </c>
      <c r="L6388" s="56">
        <f t="shared" si="99"/>
        <v>6</v>
      </c>
      <c r="M6388" s="82" t="str">
        <f>"Q"&amp;" "&amp;VLOOKUP(pro[[#This Row],[Period]],Mapping!A:B,2,0)</f>
        <v>Q 2</v>
      </c>
      <c r="N6388"/>
    </row>
    <row r="6389" spans="1:14" ht="11.25" customHeight="1" x14ac:dyDescent="0.2">
      <c r="A6389" s="42" t="s">
        <v>5</v>
      </c>
      <c r="B6389" s="44" t="s">
        <v>37</v>
      </c>
      <c r="C6389" s="44" t="s">
        <v>59</v>
      </c>
      <c r="D6389" s="43">
        <v>4097.9189999999999</v>
      </c>
      <c r="E6389" s="43">
        <v>-4926.32</v>
      </c>
      <c r="F6389" s="45">
        <v>-18420</v>
      </c>
      <c r="G6389" s="45">
        <v>-73950</v>
      </c>
      <c r="H6389" s="45">
        <v>-33440</v>
      </c>
      <c r="I6389" s="55">
        <f>pro[[#This Row],[Admin expenses 3]]+pro[[#This Row],[Admin expenses 2]]+pro[[#This Row],[Admin expenses 1]]+pro[[#This Row],[COGS]]</f>
        <v>-130736.32000000001</v>
      </c>
      <c r="J6389" s="55">
        <f>pro[[#This Row],[Revenue]]+pro[[#This Row],[AdminExp]]</f>
        <v>-126638.40100000001</v>
      </c>
      <c r="K6389" s="83">
        <f>pro[[#This Row],[Profit]]/pro[[#This Row],[Revenue]]</f>
        <v>-30.903100085677636</v>
      </c>
      <c r="L6389" s="56">
        <f t="shared" si="99"/>
        <v>6</v>
      </c>
      <c r="M6389" s="82" t="str">
        <f>"Q"&amp;" "&amp;VLOOKUP(pro[[#This Row],[Period]],Mapping!A:B,2,0)</f>
        <v>Q 2</v>
      </c>
      <c r="N6389"/>
    </row>
    <row r="6390" spans="1:14" ht="11.25" customHeight="1" x14ac:dyDescent="0.2">
      <c r="A6390" s="42" t="s">
        <v>5</v>
      </c>
      <c r="B6390" s="44" t="s">
        <v>37</v>
      </c>
      <c r="C6390" s="44" t="s">
        <v>57</v>
      </c>
      <c r="D6390" s="43">
        <v>128888.067</v>
      </c>
      <c r="E6390" s="43">
        <v>-28357.300999999999</v>
      </c>
      <c r="F6390" s="45">
        <v>-72560</v>
      </c>
      <c r="G6390" s="45">
        <v>-38850</v>
      </c>
      <c r="H6390" s="45">
        <v>-66350</v>
      </c>
      <c r="I6390" s="55">
        <f>pro[[#This Row],[Admin expenses 3]]+pro[[#This Row],[Admin expenses 2]]+pro[[#This Row],[Admin expenses 1]]+pro[[#This Row],[COGS]]</f>
        <v>-206117.30100000001</v>
      </c>
      <c r="J6390" s="55">
        <f>pro[[#This Row],[Revenue]]+pro[[#This Row],[AdminExp]]</f>
        <v>-77229.234000000011</v>
      </c>
      <c r="K6390" s="83">
        <f>pro[[#This Row],[Profit]]/pro[[#This Row],[Revenue]]</f>
        <v>-0.59919615366719725</v>
      </c>
      <c r="L6390" s="56">
        <f t="shared" si="99"/>
        <v>6</v>
      </c>
      <c r="M6390" s="82" t="str">
        <f>"Q"&amp;" "&amp;VLOOKUP(pro[[#This Row],[Period]],Mapping!A:B,2,0)</f>
        <v>Q 2</v>
      </c>
      <c r="N6390"/>
    </row>
    <row r="6391" spans="1:14" ht="11.25" customHeight="1" x14ac:dyDescent="0.2">
      <c r="A6391" s="42" t="s">
        <v>5</v>
      </c>
      <c r="B6391" s="44" t="s">
        <v>37</v>
      </c>
      <c r="C6391" s="44" t="s">
        <v>58</v>
      </c>
      <c r="D6391" s="43">
        <v>13384.594999999998</v>
      </c>
      <c r="E6391" s="43">
        <v>-8089.0739999999996</v>
      </c>
      <c r="F6391" s="45">
        <v>-68140</v>
      </c>
      <c r="G6391" s="45">
        <v>-92020</v>
      </c>
      <c r="H6391" s="45">
        <v>-103970</v>
      </c>
      <c r="I6391" s="55">
        <f>pro[[#This Row],[Admin expenses 3]]+pro[[#This Row],[Admin expenses 2]]+pro[[#This Row],[Admin expenses 1]]+pro[[#This Row],[COGS]]</f>
        <v>-272219.07400000002</v>
      </c>
      <c r="J6391" s="55">
        <f>pro[[#This Row],[Revenue]]+pro[[#This Row],[AdminExp]]</f>
        <v>-258834.47900000002</v>
      </c>
      <c r="K6391" s="83">
        <f>pro[[#This Row],[Profit]]/pro[[#This Row],[Revenue]]</f>
        <v>-19.338237653063096</v>
      </c>
      <c r="L6391" s="56">
        <f t="shared" si="99"/>
        <v>6</v>
      </c>
      <c r="M6391" s="82" t="str">
        <f>"Q"&amp;" "&amp;VLOOKUP(pro[[#This Row],[Period]],Mapping!A:B,2,0)</f>
        <v>Q 2</v>
      </c>
      <c r="N6391"/>
    </row>
    <row r="6392" spans="1:14" ht="11.25" customHeight="1" x14ac:dyDescent="0.2">
      <c r="A6392" s="42" t="s">
        <v>5</v>
      </c>
      <c r="B6392" s="44" t="s">
        <v>37</v>
      </c>
      <c r="C6392" s="44" t="s">
        <v>59</v>
      </c>
      <c r="D6392" s="43">
        <v>82297.270999999993</v>
      </c>
      <c r="E6392" s="43">
        <v>-35124.774999999994</v>
      </c>
      <c r="F6392" s="45">
        <v>-56030</v>
      </c>
      <c r="G6392" s="45">
        <v>-71910</v>
      </c>
      <c r="H6392" s="45">
        <v>-32550</v>
      </c>
      <c r="I6392" s="55">
        <f>pro[[#This Row],[Admin expenses 3]]+pro[[#This Row],[Admin expenses 2]]+pro[[#This Row],[Admin expenses 1]]+pro[[#This Row],[COGS]]</f>
        <v>-195614.77499999999</v>
      </c>
      <c r="J6392" s="55">
        <f>pro[[#This Row],[Revenue]]+pro[[#This Row],[AdminExp]]</f>
        <v>-113317.504</v>
      </c>
      <c r="K6392" s="83">
        <f>pro[[#This Row],[Profit]]/pro[[#This Row],[Revenue]]</f>
        <v>-1.3769290600170692</v>
      </c>
      <c r="L6392" s="56">
        <f t="shared" si="99"/>
        <v>6</v>
      </c>
      <c r="M6392" s="82" t="str">
        <f>"Q"&amp;" "&amp;VLOOKUP(pro[[#This Row],[Period]],Mapping!A:B,2,0)</f>
        <v>Q 2</v>
      </c>
      <c r="N6392"/>
    </row>
    <row r="6393" spans="1:14" ht="11.25" customHeight="1" x14ac:dyDescent="0.2">
      <c r="A6393" s="42" t="s">
        <v>5</v>
      </c>
      <c r="B6393" s="44" t="s">
        <v>37</v>
      </c>
      <c r="C6393" s="44" t="s">
        <v>57</v>
      </c>
      <c r="D6393" s="43">
        <v>21614146.756999999</v>
      </c>
      <c r="E6393" s="43">
        <v>-6507418.0989999995</v>
      </c>
      <c r="F6393" s="45">
        <v>-57830</v>
      </c>
      <c r="G6393" s="45">
        <v>-32860</v>
      </c>
      <c r="H6393" s="45">
        <v>-70090</v>
      </c>
      <c r="I6393" s="55">
        <f>pro[[#This Row],[Admin expenses 3]]+pro[[#This Row],[Admin expenses 2]]+pro[[#This Row],[Admin expenses 1]]+pro[[#This Row],[COGS]]</f>
        <v>-6668198.0989999995</v>
      </c>
      <c r="J6393" s="55">
        <f>pro[[#This Row],[Revenue]]+pro[[#This Row],[AdminExp]]</f>
        <v>14945948.658</v>
      </c>
      <c r="K6393" s="83">
        <f>pro[[#This Row],[Profit]]/pro[[#This Row],[Revenue]]</f>
        <v>0.69148918187851094</v>
      </c>
      <c r="L6393" s="56">
        <f t="shared" si="99"/>
        <v>6</v>
      </c>
      <c r="M6393" s="82" t="str">
        <f>"Q"&amp;" "&amp;VLOOKUP(pro[[#This Row],[Period]],Mapping!A:B,2,0)</f>
        <v>Q 2</v>
      </c>
      <c r="N6393"/>
    </row>
    <row r="6394" spans="1:14" ht="11.25" customHeight="1" x14ac:dyDescent="0.2">
      <c r="A6394" s="42" t="s">
        <v>5</v>
      </c>
      <c r="B6394" s="44" t="s">
        <v>37</v>
      </c>
      <c r="C6394" s="44" t="s">
        <v>57</v>
      </c>
      <c r="D6394" s="43">
        <v>10759612.744999999</v>
      </c>
      <c r="E6394" s="43">
        <v>-3295990.5509999995</v>
      </c>
      <c r="F6394" s="45">
        <v>-46180</v>
      </c>
      <c r="G6394" s="45">
        <v>-53490</v>
      </c>
      <c r="H6394" s="45">
        <v>-101300</v>
      </c>
      <c r="I6394" s="55">
        <f>pro[[#This Row],[Admin expenses 3]]+pro[[#This Row],[Admin expenses 2]]+pro[[#This Row],[Admin expenses 1]]+pro[[#This Row],[COGS]]</f>
        <v>-3496960.5509999995</v>
      </c>
      <c r="J6394" s="55">
        <f>pro[[#This Row],[Revenue]]+pro[[#This Row],[AdminExp]]</f>
        <v>7262652.1940000001</v>
      </c>
      <c r="K6394" s="83">
        <f>pro[[#This Row],[Profit]]/pro[[#This Row],[Revenue]]</f>
        <v>0.6749919691463766</v>
      </c>
      <c r="L6394" s="56">
        <f t="shared" si="99"/>
        <v>6</v>
      </c>
      <c r="M6394" s="82" t="str">
        <f>"Q"&amp;" "&amp;VLOOKUP(pro[[#This Row],[Period]],Mapping!A:B,2,0)</f>
        <v>Q 2</v>
      </c>
      <c r="N6394"/>
    </row>
    <row r="6395" spans="1:14" ht="11.25" customHeight="1" x14ac:dyDescent="0.2">
      <c r="A6395" s="42" t="s">
        <v>5</v>
      </c>
      <c r="B6395" s="44" t="s">
        <v>37</v>
      </c>
      <c r="C6395" s="44" t="s">
        <v>57</v>
      </c>
      <c r="D6395" s="43">
        <v>3890.3969999999999</v>
      </c>
      <c r="E6395" s="43">
        <v>-2281.328</v>
      </c>
      <c r="F6395" s="45">
        <v>-77810</v>
      </c>
      <c r="G6395" s="45">
        <v>-29330</v>
      </c>
      <c r="H6395" s="45">
        <v>-51210</v>
      </c>
      <c r="I6395" s="55">
        <f>pro[[#This Row],[Admin expenses 3]]+pro[[#This Row],[Admin expenses 2]]+pro[[#This Row],[Admin expenses 1]]+pro[[#This Row],[COGS]]</f>
        <v>-160631.32800000001</v>
      </c>
      <c r="J6395" s="55">
        <f>pro[[#This Row],[Revenue]]+pro[[#This Row],[AdminExp]]</f>
        <v>-156740.93100000001</v>
      </c>
      <c r="K6395" s="83">
        <f>pro[[#This Row],[Profit]]/pro[[#This Row],[Revenue]]</f>
        <v>-40.289186681976162</v>
      </c>
      <c r="L6395" s="56">
        <f t="shared" si="99"/>
        <v>6</v>
      </c>
      <c r="M6395" s="82" t="str">
        <f>"Q"&amp;" "&amp;VLOOKUP(pro[[#This Row],[Period]],Mapping!A:B,2,0)</f>
        <v>Q 2</v>
      </c>
      <c r="N6395"/>
    </row>
    <row r="6396" spans="1:14" ht="11.25" customHeight="1" x14ac:dyDescent="0.2">
      <c r="A6396" s="42" t="s">
        <v>5</v>
      </c>
      <c r="B6396" s="44" t="s">
        <v>37</v>
      </c>
      <c r="C6396" s="44" t="s">
        <v>57</v>
      </c>
      <c r="D6396" s="43">
        <v>30456.23</v>
      </c>
      <c r="E6396" s="43">
        <v>-20735.994999999999</v>
      </c>
      <c r="F6396" s="45">
        <v>-46200</v>
      </c>
      <c r="G6396" s="45">
        <v>-79630</v>
      </c>
      <c r="H6396" s="45">
        <v>-71880</v>
      </c>
      <c r="I6396" s="55">
        <f>pro[[#This Row],[Admin expenses 3]]+pro[[#This Row],[Admin expenses 2]]+pro[[#This Row],[Admin expenses 1]]+pro[[#This Row],[COGS]]</f>
        <v>-218445.995</v>
      </c>
      <c r="J6396" s="55">
        <f>pro[[#This Row],[Revenue]]+pro[[#This Row],[AdminExp]]</f>
        <v>-187989.76499999998</v>
      </c>
      <c r="K6396" s="83">
        <f>pro[[#This Row],[Profit]]/pro[[#This Row],[Revenue]]</f>
        <v>-6.1724568339548256</v>
      </c>
      <c r="L6396" s="56">
        <f t="shared" si="99"/>
        <v>6</v>
      </c>
      <c r="M6396" s="82" t="str">
        <f>"Q"&amp;" "&amp;VLOOKUP(pro[[#This Row],[Period]],Mapping!A:B,2,0)</f>
        <v>Q 2</v>
      </c>
      <c r="N6396"/>
    </row>
    <row r="6397" spans="1:14" ht="11.25" customHeight="1" x14ac:dyDescent="0.2">
      <c r="A6397" s="42" t="s">
        <v>5</v>
      </c>
      <c r="B6397" s="44" t="s">
        <v>37</v>
      </c>
      <c r="C6397" s="44" t="s">
        <v>57</v>
      </c>
      <c r="D6397" s="43">
        <v>240256.38699999996</v>
      </c>
      <c r="E6397" s="43">
        <v>-143453.625</v>
      </c>
      <c r="F6397" s="45">
        <v>-79740</v>
      </c>
      <c r="G6397" s="45">
        <v>-106480</v>
      </c>
      <c r="H6397" s="45">
        <v>-73600</v>
      </c>
      <c r="I6397" s="55">
        <f>pro[[#This Row],[Admin expenses 3]]+pro[[#This Row],[Admin expenses 2]]+pro[[#This Row],[Admin expenses 1]]+pro[[#This Row],[COGS]]</f>
        <v>-403273.625</v>
      </c>
      <c r="J6397" s="55">
        <f>pro[[#This Row],[Revenue]]+pro[[#This Row],[AdminExp]]</f>
        <v>-163017.23800000004</v>
      </c>
      <c r="K6397" s="83">
        <f>pro[[#This Row],[Profit]]/pro[[#This Row],[Revenue]]</f>
        <v>-0.67851364967042505</v>
      </c>
      <c r="L6397" s="56">
        <f t="shared" si="99"/>
        <v>6</v>
      </c>
      <c r="M6397" s="82" t="str">
        <f>"Q"&amp;" "&amp;VLOOKUP(pro[[#This Row],[Period]],Mapping!A:B,2,0)</f>
        <v>Q 2</v>
      </c>
      <c r="N6397"/>
    </row>
    <row r="6398" spans="1:14" ht="11.25" customHeight="1" x14ac:dyDescent="0.2">
      <c r="A6398" s="42" t="s">
        <v>5</v>
      </c>
      <c r="B6398" s="44" t="s">
        <v>37</v>
      </c>
      <c r="C6398" s="44" t="s">
        <v>57</v>
      </c>
      <c r="D6398" s="43">
        <v>1046370.388</v>
      </c>
      <c r="E6398" s="43">
        <v>-459446.39999999997</v>
      </c>
      <c r="F6398" s="45">
        <v>-20380</v>
      </c>
      <c r="G6398" s="45">
        <v>-26220</v>
      </c>
      <c r="H6398" s="45">
        <v>-99490</v>
      </c>
      <c r="I6398" s="55">
        <f>pro[[#This Row],[Admin expenses 3]]+pro[[#This Row],[Admin expenses 2]]+pro[[#This Row],[Admin expenses 1]]+pro[[#This Row],[COGS]]</f>
        <v>-605536.39999999991</v>
      </c>
      <c r="J6398" s="55">
        <f>pro[[#This Row],[Revenue]]+pro[[#This Row],[AdminExp]]</f>
        <v>440833.98800000013</v>
      </c>
      <c r="K6398" s="83">
        <f>pro[[#This Row],[Profit]]/pro[[#This Row],[Revenue]]</f>
        <v>0.42129822580567916</v>
      </c>
      <c r="L6398" s="56">
        <f t="shared" si="99"/>
        <v>6</v>
      </c>
      <c r="M6398" s="82" t="str">
        <f>"Q"&amp;" "&amp;VLOOKUP(pro[[#This Row],[Period]],Mapping!A:B,2,0)</f>
        <v>Q 2</v>
      </c>
      <c r="N6398"/>
    </row>
    <row r="6399" spans="1:14" ht="11.25" customHeight="1" x14ac:dyDescent="0.2">
      <c r="A6399" s="42" t="s">
        <v>5</v>
      </c>
      <c r="B6399" s="44" t="s">
        <v>37</v>
      </c>
      <c r="C6399" s="44" t="s">
        <v>57</v>
      </c>
      <c r="D6399" s="43">
        <v>6230.6299999999992</v>
      </c>
      <c r="E6399" s="43">
        <v>-5816.3559999999998</v>
      </c>
      <c r="F6399" s="45">
        <v>-37540</v>
      </c>
      <c r="G6399" s="45">
        <v>-31340</v>
      </c>
      <c r="H6399" s="45">
        <v>-46450</v>
      </c>
      <c r="I6399" s="55">
        <f>pro[[#This Row],[Admin expenses 3]]+pro[[#This Row],[Admin expenses 2]]+pro[[#This Row],[Admin expenses 1]]+pro[[#This Row],[COGS]]</f>
        <v>-121146.356</v>
      </c>
      <c r="J6399" s="55">
        <f>pro[[#This Row],[Revenue]]+pro[[#This Row],[AdminExp]]</f>
        <v>-114915.726</v>
      </c>
      <c r="K6399" s="83">
        <f>pro[[#This Row],[Profit]]/pro[[#This Row],[Revenue]]</f>
        <v>-18.443676803148318</v>
      </c>
      <c r="L6399" s="56">
        <f t="shared" si="99"/>
        <v>6</v>
      </c>
      <c r="M6399" s="82" t="str">
        <f>"Q"&amp;" "&amp;VLOOKUP(pro[[#This Row],[Period]],Mapping!A:B,2,0)</f>
        <v>Q 2</v>
      </c>
      <c r="N6399"/>
    </row>
    <row r="6400" spans="1:14" ht="11.25" customHeight="1" x14ac:dyDescent="0.2">
      <c r="A6400" s="42" t="s">
        <v>5</v>
      </c>
      <c r="B6400" s="44" t="s">
        <v>37</v>
      </c>
      <c r="C6400" s="44" t="s">
        <v>57</v>
      </c>
      <c r="D6400" s="43">
        <v>6292.6849999999995</v>
      </c>
      <c r="E6400" s="43">
        <v>-6116.3689999999997</v>
      </c>
      <c r="F6400" s="45">
        <v>-30580</v>
      </c>
      <c r="G6400" s="45">
        <v>-40820</v>
      </c>
      <c r="H6400" s="45">
        <v>-50490</v>
      </c>
      <c r="I6400" s="55">
        <f>pro[[#This Row],[Admin expenses 3]]+pro[[#This Row],[Admin expenses 2]]+pro[[#This Row],[Admin expenses 1]]+pro[[#This Row],[COGS]]</f>
        <v>-128006.36900000001</v>
      </c>
      <c r="J6400" s="55">
        <f>pro[[#This Row],[Revenue]]+pro[[#This Row],[AdminExp]]</f>
        <v>-121713.68400000001</v>
      </c>
      <c r="K6400" s="83">
        <f>pro[[#This Row],[Profit]]/pro[[#This Row],[Revenue]]</f>
        <v>-19.342090697373223</v>
      </c>
      <c r="L6400" s="56">
        <f t="shared" si="99"/>
        <v>6</v>
      </c>
      <c r="M6400" s="82" t="str">
        <f>"Q"&amp;" "&amp;VLOOKUP(pro[[#This Row],[Period]],Mapping!A:B,2,0)</f>
        <v>Q 2</v>
      </c>
      <c r="N6400"/>
    </row>
    <row r="6401" spans="1:14" ht="11.25" customHeight="1" x14ac:dyDescent="0.2">
      <c r="A6401" s="42" t="s">
        <v>5</v>
      </c>
      <c r="B6401" s="44" t="s">
        <v>37</v>
      </c>
      <c r="C6401" s="44" t="s">
        <v>57</v>
      </c>
      <c r="D6401" s="43">
        <v>101267.348</v>
      </c>
      <c r="E6401" s="43">
        <v>-8606.8639999999996</v>
      </c>
      <c r="F6401" s="45">
        <v>-38510</v>
      </c>
      <c r="G6401" s="45">
        <v>-61550</v>
      </c>
      <c r="H6401" s="45">
        <v>-38390</v>
      </c>
      <c r="I6401" s="55">
        <f>pro[[#This Row],[Admin expenses 3]]+pro[[#This Row],[Admin expenses 2]]+pro[[#This Row],[Admin expenses 1]]+pro[[#This Row],[COGS]]</f>
        <v>-147056.864</v>
      </c>
      <c r="J6401" s="55">
        <f>pro[[#This Row],[Revenue]]+pro[[#This Row],[AdminExp]]</f>
        <v>-45789.516000000003</v>
      </c>
      <c r="K6401" s="83">
        <f>pro[[#This Row],[Profit]]/pro[[#This Row],[Revenue]]</f>
        <v>-0.4521646602219701</v>
      </c>
      <c r="L6401" s="56">
        <f t="shared" si="99"/>
        <v>6</v>
      </c>
      <c r="M6401" s="82" t="str">
        <f>"Q"&amp;" "&amp;VLOOKUP(pro[[#This Row],[Period]],Mapping!A:B,2,0)</f>
        <v>Q 2</v>
      </c>
      <c r="N6401"/>
    </row>
    <row r="6402" spans="1:14" ht="11.25" customHeight="1" x14ac:dyDescent="0.2">
      <c r="A6402" s="42" t="s">
        <v>5</v>
      </c>
      <c r="B6402" s="44" t="s">
        <v>37</v>
      </c>
      <c r="C6402" s="44" t="s">
        <v>57</v>
      </c>
      <c r="D6402" s="43">
        <v>265116.92200000002</v>
      </c>
      <c r="E6402" s="43">
        <v>-21504.636999999999</v>
      </c>
      <c r="F6402" s="45">
        <v>-57140</v>
      </c>
      <c r="G6402" s="45">
        <v>-89560</v>
      </c>
      <c r="H6402" s="45">
        <v>-89010</v>
      </c>
      <c r="I6402" s="55">
        <f>pro[[#This Row],[Admin expenses 3]]+pro[[#This Row],[Admin expenses 2]]+pro[[#This Row],[Admin expenses 1]]+pro[[#This Row],[COGS]]</f>
        <v>-257214.63699999999</v>
      </c>
      <c r="J6402" s="55">
        <f>pro[[#This Row],[Revenue]]+pro[[#This Row],[AdminExp]]</f>
        <v>7902.2850000000326</v>
      </c>
      <c r="K6402" s="83">
        <f>pro[[#This Row],[Profit]]/pro[[#This Row],[Revenue]]</f>
        <v>2.9806792189598641E-2</v>
      </c>
      <c r="L6402" s="56">
        <f t="shared" ref="L6402:L6465" si="100">MONTH(DATEVALUE(A6402&amp;"1"))</f>
        <v>6</v>
      </c>
      <c r="M6402" s="82" t="str">
        <f>"Q"&amp;" "&amp;VLOOKUP(pro[[#This Row],[Period]],Mapping!A:B,2,0)</f>
        <v>Q 2</v>
      </c>
      <c r="N6402"/>
    </row>
    <row r="6403" spans="1:14" ht="11.25" customHeight="1" x14ac:dyDescent="0.2">
      <c r="A6403" s="42" t="s">
        <v>5</v>
      </c>
      <c r="B6403" s="44" t="s">
        <v>37</v>
      </c>
      <c r="C6403" s="44" t="s">
        <v>57</v>
      </c>
      <c r="D6403" s="43">
        <v>45300.807999999997</v>
      </c>
      <c r="E6403" s="43">
        <v>-6383.0619999999999</v>
      </c>
      <c r="F6403" s="45">
        <v>-76290</v>
      </c>
      <c r="G6403" s="45">
        <v>-15750</v>
      </c>
      <c r="H6403" s="45">
        <v>-27330</v>
      </c>
      <c r="I6403" s="55">
        <f>pro[[#This Row],[Admin expenses 3]]+pro[[#This Row],[Admin expenses 2]]+pro[[#This Row],[Admin expenses 1]]+pro[[#This Row],[COGS]]</f>
        <v>-125753.06200000001</v>
      </c>
      <c r="J6403" s="55">
        <f>pro[[#This Row],[Revenue]]+pro[[#This Row],[AdminExp]]</f>
        <v>-80452.254000000015</v>
      </c>
      <c r="K6403" s="83">
        <f>pro[[#This Row],[Profit]]/pro[[#This Row],[Revenue]]</f>
        <v>-1.7759562699190712</v>
      </c>
      <c r="L6403" s="56">
        <f t="shared" si="100"/>
        <v>6</v>
      </c>
      <c r="M6403" s="82" t="str">
        <f>"Q"&amp;" "&amp;VLOOKUP(pro[[#This Row],[Period]],Mapping!A:B,2,0)</f>
        <v>Q 2</v>
      </c>
      <c r="N6403"/>
    </row>
    <row r="6404" spans="1:14" ht="11.25" customHeight="1" x14ac:dyDescent="0.2">
      <c r="A6404" s="42" t="s">
        <v>5</v>
      </c>
      <c r="B6404" s="44" t="s">
        <v>37</v>
      </c>
      <c r="C6404" s="44" t="s">
        <v>57</v>
      </c>
      <c r="D6404" s="43">
        <v>7691.2780000000002</v>
      </c>
      <c r="E6404" s="43">
        <v>-2322.5789999999997</v>
      </c>
      <c r="F6404" s="45">
        <v>-74270</v>
      </c>
      <c r="G6404" s="45">
        <v>-67150</v>
      </c>
      <c r="H6404" s="45">
        <v>-33350</v>
      </c>
      <c r="I6404" s="55">
        <f>pro[[#This Row],[Admin expenses 3]]+pro[[#This Row],[Admin expenses 2]]+pro[[#This Row],[Admin expenses 1]]+pro[[#This Row],[COGS]]</f>
        <v>-177092.579</v>
      </c>
      <c r="J6404" s="55">
        <f>pro[[#This Row],[Revenue]]+pro[[#This Row],[AdminExp]]</f>
        <v>-169401.30100000001</v>
      </c>
      <c r="K6404" s="83">
        <f>pro[[#This Row],[Profit]]/pro[[#This Row],[Revenue]]</f>
        <v>-22.025117412216801</v>
      </c>
      <c r="L6404" s="56">
        <f t="shared" si="100"/>
        <v>6</v>
      </c>
      <c r="M6404" s="82" t="str">
        <f>"Q"&amp;" "&amp;VLOOKUP(pro[[#This Row],[Period]],Mapping!A:B,2,0)</f>
        <v>Q 2</v>
      </c>
      <c r="N6404"/>
    </row>
    <row r="6405" spans="1:14" ht="11.25" customHeight="1" x14ac:dyDescent="0.2">
      <c r="A6405" s="42" t="s">
        <v>5</v>
      </c>
      <c r="B6405" s="44" t="s">
        <v>37</v>
      </c>
      <c r="C6405" s="44" t="s">
        <v>57</v>
      </c>
      <c r="D6405" s="43">
        <v>5158.076</v>
      </c>
      <c r="E6405" s="43">
        <v>-783.63599999999997</v>
      </c>
      <c r="F6405" s="45">
        <v>-36340</v>
      </c>
      <c r="G6405" s="45">
        <v>-18040</v>
      </c>
      <c r="H6405" s="45">
        <v>-77270</v>
      </c>
      <c r="I6405" s="55">
        <f>pro[[#This Row],[Admin expenses 3]]+pro[[#This Row],[Admin expenses 2]]+pro[[#This Row],[Admin expenses 1]]+pro[[#This Row],[COGS]]</f>
        <v>-132433.636</v>
      </c>
      <c r="J6405" s="55">
        <f>pro[[#This Row],[Revenue]]+pro[[#This Row],[AdminExp]]</f>
        <v>-127275.56</v>
      </c>
      <c r="K6405" s="83">
        <f>pro[[#This Row],[Profit]]/pro[[#This Row],[Revenue]]</f>
        <v>-24.675006727314603</v>
      </c>
      <c r="L6405" s="56">
        <f t="shared" si="100"/>
        <v>6</v>
      </c>
      <c r="M6405" s="82" t="str">
        <f>"Q"&amp;" "&amp;VLOOKUP(pro[[#This Row],[Period]],Mapping!A:B,2,0)</f>
        <v>Q 2</v>
      </c>
      <c r="N6405"/>
    </row>
    <row r="6406" spans="1:14" ht="11.25" customHeight="1" x14ac:dyDescent="0.2">
      <c r="A6406" s="42" t="s">
        <v>5</v>
      </c>
      <c r="B6406" s="44" t="s">
        <v>37</v>
      </c>
      <c r="C6406" s="44" t="s">
        <v>57</v>
      </c>
      <c r="D6406" s="43">
        <v>1899.7439999999999</v>
      </c>
      <c r="E6406" s="43">
        <v>-2372.3839999999996</v>
      </c>
      <c r="F6406" s="45">
        <v>-55520</v>
      </c>
      <c r="G6406" s="45">
        <v>-49450</v>
      </c>
      <c r="H6406" s="45">
        <v>-31460</v>
      </c>
      <c r="I6406" s="55">
        <f>pro[[#This Row],[Admin expenses 3]]+pro[[#This Row],[Admin expenses 2]]+pro[[#This Row],[Admin expenses 1]]+pro[[#This Row],[COGS]]</f>
        <v>-138802.38399999999</v>
      </c>
      <c r="J6406" s="55">
        <f>pro[[#This Row],[Revenue]]+pro[[#This Row],[AdminExp]]</f>
        <v>-136902.63999999998</v>
      </c>
      <c r="K6406" s="83">
        <f>pro[[#This Row],[Profit]]/pro[[#This Row],[Revenue]]</f>
        <v>-72.063730692135351</v>
      </c>
      <c r="L6406" s="56">
        <f t="shared" si="100"/>
        <v>6</v>
      </c>
      <c r="M6406" s="82" t="str">
        <f>"Q"&amp;" "&amp;VLOOKUP(pro[[#This Row],[Period]],Mapping!A:B,2,0)</f>
        <v>Q 2</v>
      </c>
      <c r="N6406"/>
    </row>
    <row r="6407" spans="1:14" ht="11.25" customHeight="1" x14ac:dyDescent="0.2">
      <c r="A6407" s="42" t="s">
        <v>5</v>
      </c>
      <c r="B6407" s="44" t="s">
        <v>37</v>
      </c>
      <c r="C6407" s="44" t="s">
        <v>57</v>
      </c>
      <c r="D6407" s="43">
        <v>9455.0259999999998</v>
      </c>
      <c r="E6407" s="43">
        <v>-2221.527</v>
      </c>
      <c r="F6407" s="45">
        <v>-82210</v>
      </c>
      <c r="G6407" s="45">
        <v>-53960</v>
      </c>
      <c r="H6407" s="45">
        <v>-73010</v>
      </c>
      <c r="I6407" s="55">
        <f>pro[[#This Row],[Admin expenses 3]]+pro[[#This Row],[Admin expenses 2]]+pro[[#This Row],[Admin expenses 1]]+pro[[#This Row],[COGS]]</f>
        <v>-211401.527</v>
      </c>
      <c r="J6407" s="55">
        <f>pro[[#This Row],[Revenue]]+pro[[#This Row],[AdminExp]]</f>
        <v>-201946.50099999999</v>
      </c>
      <c r="K6407" s="83">
        <f>pro[[#This Row],[Profit]]/pro[[#This Row],[Revenue]]</f>
        <v>-21.358640473331327</v>
      </c>
      <c r="L6407" s="56">
        <f t="shared" si="100"/>
        <v>6</v>
      </c>
      <c r="M6407" s="82" t="str">
        <f>"Q"&amp;" "&amp;VLOOKUP(pro[[#This Row],[Period]],Mapping!A:B,2,0)</f>
        <v>Q 2</v>
      </c>
      <c r="N6407"/>
    </row>
    <row r="6408" spans="1:14" ht="11.25" customHeight="1" x14ac:dyDescent="0.2">
      <c r="A6408" s="42" t="s">
        <v>5</v>
      </c>
      <c r="B6408" s="44" t="s">
        <v>37</v>
      </c>
      <c r="C6408" s="44" t="s">
        <v>57</v>
      </c>
      <c r="D6408" s="43">
        <v>9594.1509999999998</v>
      </c>
      <c r="E6408" s="43">
        <v>-789.53</v>
      </c>
      <c r="F6408" s="45">
        <v>-58610</v>
      </c>
      <c r="G6408" s="45">
        <v>-40840</v>
      </c>
      <c r="H6408" s="45">
        <v>-85100</v>
      </c>
      <c r="I6408" s="55">
        <f>pro[[#This Row],[Admin expenses 3]]+pro[[#This Row],[Admin expenses 2]]+pro[[#This Row],[Admin expenses 1]]+pro[[#This Row],[COGS]]</f>
        <v>-185339.53</v>
      </c>
      <c r="J6408" s="55">
        <f>pro[[#This Row],[Revenue]]+pro[[#This Row],[AdminExp]]</f>
        <v>-175745.37899999999</v>
      </c>
      <c r="K6408" s="83">
        <f>pro[[#This Row],[Profit]]/pro[[#This Row],[Revenue]]</f>
        <v>-18.317970917906127</v>
      </c>
      <c r="L6408" s="56">
        <f t="shared" si="100"/>
        <v>6</v>
      </c>
      <c r="M6408" s="82" t="str">
        <f>"Q"&amp;" "&amp;VLOOKUP(pro[[#This Row],[Period]],Mapping!A:B,2,0)</f>
        <v>Q 2</v>
      </c>
      <c r="N6408"/>
    </row>
    <row r="6409" spans="1:14" ht="11.25" customHeight="1" x14ac:dyDescent="0.2">
      <c r="A6409" s="42" t="s">
        <v>5</v>
      </c>
      <c r="B6409" s="44" t="s">
        <v>37</v>
      </c>
      <c r="C6409" s="44" t="s">
        <v>57</v>
      </c>
      <c r="D6409" s="43">
        <v>13911.484999999999</v>
      </c>
      <c r="E6409" s="43">
        <v>-9274.58</v>
      </c>
      <c r="F6409" s="45">
        <v>-107720</v>
      </c>
      <c r="G6409" s="45">
        <v>-67590</v>
      </c>
      <c r="H6409" s="45">
        <v>-41910</v>
      </c>
      <c r="I6409" s="55">
        <f>pro[[#This Row],[Admin expenses 3]]+pro[[#This Row],[Admin expenses 2]]+pro[[#This Row],[Admin expenses 1]]+pro[[#This Row],[COGS]]</f>
        <v>-226494.58</v>
      </c>
      <c r="J6409" s="55">
        <f>pro[[#This Row],[Revenue]]+pro[[#This Row],[AdminExp]]</f>
        <v>-212583.095</v>
      </c>
      <c r="K6409" s="83">
        <f>pro[[#This Row],[Profit]]/pro[[#This Row],[Revenue]]</f>
        <v>-15.28112167752041</v>
      </c>
      <c r="L6409" s="56">
        <f t="shared" si="100"/>
        <v>6</v>
      </c>
      <c r="M6409" s="82" t="str">
        <f>"Q"&amp;" "&amp;VLOOKUP(pro[[#This Row],[Period]],Mapping!A:B,2,0)</f>
        <v>Q 2</v>
      </c>
      <c r="N6409"/>
    </row>
    <row r="6410" spans="1:14" ht="11.25" customHeight="1" x14ac:dyDescent="0.2">
      <c r="A6410" s="42" t="s">
        <v>5</v>
      </c>
      <c r="B6410" s="44" t="s">
        <v>37</v>
      </c>
      <c r="C6410" s="44" t="s">
        <v>57</v>
      </c>
      <c r="D6410" s="43">
        <v>8942.226999999999</v>
      </c>
      <c r="E6410" s="43">
        <v>-3874.5839999999998</v>
      </c>
      <c r="F6410" s="45">
        <v>-63600</v>
      </c>
      <c r="G6410" s="45">
        <v>-84940</v>
      </c>
      <c r="H6410" s="45">
        <v>-30600</v>
      </c>
      <c r="I6410" s="55">
        <f>pro[[#This Row],[Admin expenses 3]]+pro[[#This Row],[Admin expenses 2]]+pro[[#This Row],[Admin expenses 1]]+pro[[#This Row],[COGS]]</f>
        <v>-183014.584</v>
      </c>
      <c r="J6410" s="55">
        <f>pro[[#This Row],[Revenue]]+pro[[#This Row],[AdminExp]]</f>
        <v>-174072.35700000002</v>
      </c>
      <c r="K6410" s="83">
        <f>pro[[#This Row],[Profit]]/pro[[#This Row],[Revenue]]</f>
        <v>-19.466331709092159</v>
      </c>
      <c r="L6410" s="56">
        <f t="shared" si="100"/>
        <v>6</v>
      </c>
      <c r="M6410" s="82" t="str">
        <f>"Q"&amp;" "&amp;VLOOKUP(pro[[#This Row],[Period]],Mapping!A:B,2,0)</f>
        <v>Q 2</v>
      </c>
      <c r="N6410"/>
    </row>
    <row r="6411" spans="1:14" ht="11.25" customHeight="1" x14ac:dyDescent="0.2">
      <c r="A6411" s="42" t="s">
        <v>5</v>
      </c>
      <c r="B6411" s="44" t="s">
        <v>37</v>
      </c>
      <c r="C6411" s="44" t="s">
        <v>57</v>
      </c>
      <c r="D6411" s="43">
        <v>97755.867999999988</v>
      </c>
      <c r="E6411" s="43">
        <v>-852.99199999999996</v>
      </c>
      <c r="F6411" s="45">
        <v>-23490</v>
      </c>
      <c r="G6411" s="45">
        <v>-73530</v>
      </c>
      <c r="H6411" s="45">
        <v>-77860</v>
      </c>
      <c r="I6411" s="55">
        <f>pro[[#This Row],[Admin expenses 3]]+pro[[#This Row],[Admin expenses 2]]+pro[[#This Row],[Admin expenses 1]]+pro[[#This Row],[COGS]]</f>
        <v>-175732.992</v>
      </c>
      <c r="J6411" s="55">
        <f>pro[[#This Row],[Revenue]]+pro[[#This Row],[AdminExp]]</f>
        <v>-77977.124000000011</v>
      </c>
      <c r="K6411" s="83">
        <f>pro[[#This Row],[Profit]]/pro[[#This Row],[Revenue]]</f>
        <v>-0.7976720538147134</v>
      </c>
      <c r="L6411" s="56">
        <f t="shared" si="100"/>
        <v>6</v>
      </c>
      <c r="M6411" s="82" t="str">
        <f>"Q"&amp;" "&amp;VLOOKUP(pro[[#This Row],[Period]],Mapping!A:B,2,0)</f>
        <v>Q 2</v>
      </c>
      <c r="N6411"/>
    </row>
    <row r="6412" spans="1:14" ht="11.25" customHeight="1" x14ac:dyDescent="0.2">
      <c r="A6412" s="42" t="s">
        <v>5</v>
      </c>
      <c r="B6412" s="44" t="s">
        <v>37</v>
      </c>
      <c r="C6412" s="44" t="s">
        <v>57</v>
      </c>
      <c r="D6412" s="43">
        <v>8176136.9479999999</v>
      </c>
      <c r="E6412" s="43">
        <v>-6722157.6660000002</v>
      </c>
      <c r="F6412" s="45">
        <v>-86730</v>
      </c>
      <c r="G6412" s="45">
        <v>-59000</v>
      </c>
      <c r="H6412" s="45">
        <v>-51830</v>
      </c>
      <c r="I6412" s="55">
        <f>pro[[#This Row],[Admin expenses 3]]+pro[[#This Row],[Admin expenses 2]]+pro[[#This Row],[Admin expenses 1]]+pro[[#This Row],[COGS]]</f>
        <v>-6919717.6660000002</v>
      </c>
      <c r="J6412" s="55">
        <f>pro[[#This Row],[Revenue]]+pro[[#This Row],[AdminExp]]</f>
        <v>1256419.2819999997</v>
      </c>
      <c r="K6412" s="83">
        <f>pro[[#This Row],[Profit]]/pro[[#This Row],[Revenue]]</f>
        <v>0.15366906033873831</v>
      </c>
      <c r="L6412" s="56">
        <f t="shared" si="100"/>
        <v>6</v>
      </c>
      <c r="M6412" s="82" t="str">
        <f>"Q"&amp;" "&amp;VLOOKUP(pro[[#This Row],[Period]],Mapping!A:B,2,0)</f>
        <v>Q 2</v>
      </c>
      <c r="N6412"/>
    </row>
    <row r="6413" spans="1:14" ht="11.25" customHeight="1" x14ac:dyDescent="0.2">
      <c r="A6413" s="42" t="s">
        <v>5</v>
      </c>
      <c r="B6413" s="44" t="s">
        <v>33</v>
      </c>
      <c r="C6413" s="44" t="s">
        <v>57</v>
      </c>
      <c r="D6413" s="43">
        <v>38103.582999999999</v>
      </c>
      <c r="E6413" s="43">
        <v>-147847.06299999999</v>
      </c>
      <c r="F6413" s="45">
        <v>-93630</v>
      </c>
      <c r="G6413" s="45">
        <v>-71050</v>
      </c>
      <c r="H6413" s="45">
        <v>-67280</v>
      </c>
      <c r="I6413" s="55">
        <f>pro[[#This Row],[Admin expenses 3]]+pro[[#This Row],[Admin expenses 2]]+pro[[#This Row],[Admin expenses 1]]+pro[[#This Row],[COGS]]</f>
        <v>-379807.06299999997</v>
      </c>
      <c r="J6413" s="55">
        <f>pro[[#This Row],[Revenue]]+pro[[#This Row],[AdminExp]]</f>
        <v>-341703.48</v>
      </c>
      <c r="K6413" s="83">
        <f>pro[[#This Row],[Profit]]/pro[[#This Row],[Revenue]]</f>
        <v>-8.9677519303105964</v>
      </c>
      <c r="L6413" s="56">
        <f t="shared" si="100"/>
        <v>6</v>
      </c>
      <c r="M6413" s="82" t="str">
        <f>"Q"&amp;" "&amp;VLOOKUP(pro[[#This Row],[Period]],Mapping!A:B,2,0)</f>
        <v>Q 2</v>
      </c>
      <c r="N6413"/>
    </row>
    <row r="6414" spans="1:14" ht="11.25" customHeight="1" x14ac:dyDescent="0.2">
      <c r="A6414" s="42" t="s">
        <v>5</v>
      </c>
      <c r="B6414" s="44" t="s">
        <v>33</v>
      </c>
      <c r="C6414" s="44" t="s">
        <v>57</v>
      </c>
      <c r="D6414" s="43">
        <v>303015.18800000002</v>
      </c>
      <c r="E6414" s="43">
        <v>-162410.913</v>
      </c>
      <c r="F6414" s="45">
        <v>-13090</v>
      </c>
      <c r="G6414" s="45">
        <v>-71340</v>
      </c>
      <c r="H6414" s="45">
        <v>-77630</v>
      </c>
      <c r="I6414" s="55">
        <f>pro[[#This Row],[Admin expenses 3]]+pro[[#This Row],[Admin expenses 2]]+pro[[#This Row],[Admin expenses 1]]+pro[[#This Row],[COGS]]</f>
        <v>-324470.913</v>
      </c>
      <c r="J6414" s="55">
        <f>pro[[#This Row],[Revenue]]+pro[[#This Row],[AdminExp]]</f>
        <v>-21455.724999999977</v>
      </c>
      <c r="K6414" s="83">
        <f>pro[[#This Row],[Profit]]/pro[[#This Row],[Revenue]]</f>
        <v>-7.0807424346003331E-2</v>
      </c>
      <c r="L6414" s="56">
        <f t="shared" si="100"/>
        <v>6</v>
      </c>
      <c r="M6414" s="82" t="str">
        <f>"Q"&amp;" "&amp;VLOOKUP(pro[[#This Row],[Period]],Mapping!A:B,2,0)</f>
        <v>Q 2</v>
      </c>
      <c r="N6414"/>
    </row>
    <row r="6415" spans="1:14" ht="11.25" customHeight="1" x14ac:dyDescent="0.2">
      <c r="A6415" s="42" t="s">
        <v>5</v>
      </c>
      <c r="B6415" s="44" t="s">
        <v>33</v>
      </c>
      <c r="C6415" s="44" t="s">
        <v>57</v>
      </c>
      <c r="D6415" s="43">
        <v>383730.12299999996</v>
      </c>
      <c r="E6415" s="43">
        <v>-38828.978999999999</v>
      </c>
      <c r="F6415" s="45">
        <v>-31600</v>
      </c>
      <c r="G6415" s="45">
        <v>-27870</v>
      </c>
      <c r="H6415" s="45">
        <v>-28390</v>
      </c>
      <c r="I6415" s="55">
        <f>pro[[#This Row],[Admin expenses 3]]+pro[[#This Row],[Admin expenses 2]]+pro[[#This Row],[Admin expenses 1]]+pro[[#This Row],[COGS]]</f>
        <v>-126688.97899999999</v>
      </c>
      <c r="J6415" s="55">
        <f>pro[[#This Row],[Revenue]]+pro[[#This Row],[AdminExp]]</f>
        <v>257041.14399999997</v>
      </c>
      <c r="K6415" s="83">
        <f>pro[[#This Row],[Profit]]/pro[[#This Row],[Revenue]]</f>
        <v>0.66984875200949501</v>
      </c>
      <c r="L6415" s="56">
        <f t="shared" si="100"/>
        <v>6</v>
      </c>
      <c r="M6415" s="82" t="str">
        <f>"Q"&amp;" "&amp;VLOOKUP(pro[[#This Row],[Period]],Mapping!A:B,2,0)</f>
        <v>Q 2</v>
      </c>
      <c r="N6415"/>
    </row>
    <row r="6416" spans="1:14" ht="11.25" customHeight="1" x14ac:dyDescent="0.2">
      <c r="A6416" s="42" t="s">
        <v>5</v>
      </c>
      <c r="B6416" s="44" t="s">
        <v>33</v>
      </c>
      <c r="C6416" s="44" t="s">
        <v>57</v>
      </c>
      <c r="D6416" s="43">
        <v>519336.34899999993</v>
      </c>
      <c r="E6416" s="43">
        <v>-1617641.0249999999</v>
      </c>
      <c r="F6416" s="45">
        <v>-37170</v>
      </c>
      <c r="G6416" s="45">
        <v>-25100</v>
      </c>
      <c r="H6416" s="45">
        <v>-34590</v>
      </c>
      <c r="I6416" s="55">
        <f>pro[[#This Row],[Admin expenses 3]]+pro[[#This Row],[Admin expenses 2]]+pro[[#This Row],[Admin expenses 1]]+pro[[#This Row],[COGS]]</f>
        <v>-1714501.0249999999</v>
      </c>
      <c r="J6416" s="55">
        <f>pro[[#This Row],[Revenue]]+pro[[#This Row],[AdminExp]]</f>
        <v>-1195164.676</v>
      </c>
      <c r="K6416" s="83">
        <f>pro[[#This Row],[Profit]]/pro[[#This Row],[Revenue]]</f>
        <v>-2.3013306854051923</v>
      </c>
      <c r="L6416" s="56">
        <f t="shared" si="100"/>
        <v>6</v>
      </c>
      <c r="M6416" s="82" t="str">
        <f>"Q"&amp;" "&amp;VLOOKUP(pro[[#This Row],[Period]],Mapping!A:B,2,0)</f>
        <v>Q 2</v>
      </c>
      <c r="N6416"/>
    </row>
    <row r="6417" spans="1:14" ht="11.25" customHeight="1" x14ac:dyDescent="0.2">
      <c r="A6417" s="42" t="s">
        <v>5</v>
      </c>
      <c r="B6417" s="44" t="s">
        <v>33</v>
      </c>
      <c r="C6417" s="44" t="s">
        <v>57</v>
      </c>
      <c r="D6417" s="43">
        <v>28188.642999999996</v>
      </c>
      <c r="E6417" s="43">
        <v>-117690.55199999998</v>
      </c>
      <c r="F6417" s="45">
        <v>-50160</v>
      </c>
      <c r="G6417" s="45">
        <v>-58970</v>
      </c>
      <c r="H6417" s="45">
        <v>-20180</v>
      </c>
      <c r="I6417" s="55">
        <f>pro[[#This Row],[Admin expenses 3]]+pro[[#This Row],[Admin expenses 2]]+pro[[#This Row],[Admin expenses 1]]+pro[[#This Row],[COGS]]</f>
        <v>-247000.55199999997</v>
      </c>
      <c r="J6417" s="55">
        <f>pro[[#This Row],[Revenue]]+pro[[#This Row],[AdminExp]]</f>
        <v>-218811.90899999999</v>
      </c>
      <c r="K6417" s="83">
        <f>pro[[#This Row],[Profit]]/pro[[#This Row],[Revenue]]</f>
        <v>-7.7624137139201776</v>
      </c>
      <c r="L6417" s="56">
        <f t="shared" si="100"/>
        <v>6</v>
      </c>
      <c r="M6417" s="82" t="str">
        <f>"Q"&amp;" "&amp;VLOOKUP(pro[[#This Row],[Period]],Mapping!A:B,2,0)</f>
        <v>Q 2</v>
      </c>
      <c r="N6417"/>
    </row>
    <row r="6418" spans="1:14" ht="11.25" customHeight="1" x14ac:dyDescent="0.2">
      <c r="A6418" s="42" t="s">
        <v>5</v>
      </c>
      <c r="B6418" s="44" t="s">
        <v>33</v>
      </c>
      <c r="C6418" s="44" t="s">
        <v>57</v>
      </c>
      <c r="D6418" s="43">
        <v>71732.997000000003</v>
      </c>
      <c r="E6418" s="43">
        <v>-54343.183999999994</v>
      </c>
      <c r="F6418" s="45">
        <v>-64300</v>
      </c>
      <c r="G6418" s="45">
        <v>-73230</v>
      </c>
      <c r="H6418" s="45">
        <v>-31890</v>
      </c>
      <c r="I6418" s="55">
        <f>pro[[#This Row],[Admin expenses 3]]+pro[[#This Row],[Admin expenses 2]]+pro[[#This Row],[Admin expenses 1]]+pro[[#This Row],[COGS]]</f>
        <v>-223763.18400000001</v>
      </c>
      <c r="J6418" s="55">
        <f>pro[[#This Row],[Revenue]]+pro[[#This Row],[AdminExp]]</f>
        <v>-152030.18700000001</v>
      </c>
      <c r="K6418" s="83">
        <f>pro[[#This Row],[Profit]]/pro[[#This Row],[Revenue]]</f>
        <v>-2.1193898673995175</v>
      </c>
      <c r="L6418" s="56">
        <f t="shared" si="100"/>
        <v>6</v>
      </c>
      <c r="M6418" s="82" t="str">
        <f>"Q"&amp;" "&amp;VLOOKUP(pro[[#This Row],[Period]],Mapping!A:B,2,0)</f>
        <v>Q 2</v>
      </c>
      <c r="N6418"/>
    </row>
    <row r="6419" spans="1:14" ht="11.25" customHeight="1" x14ac:dyDescent="0.2">
      <c r="A6419" s="42" t="s">
        <v>5</v>
      </c>
      <c r="B6419" s="44" t="s">
        <v>33</v>
      </c>
      <c r="C6419" s="44" t="s">
        <v>58</v>
      </c>
      <c r="D6419" s="43">
        <v>33605.936000000002</v>
      </c>
      <c r="E6419" s="43">
        <v>-109756.416</v>
      </c>
      <c r="F6419" s="45">
        <v>-44070</v>
      </c>
      <c r="G6419" s="45">
        <v>-43530</v>
      </c>
      <c r="H6419" s="45">
        <v>-49940</v>
      </c>
      <c r="I6419" s="55">
        <f>pro[[#This Row],[Admin expenses 3]]+pro[[#This Row],[Admin expenses 2]]+pro[[#This Row],[Admin expenses 1]]+pro[[#This Row],[COGS]]</f>
        <v>-247296.416</v>
      </c>
      <c r="J6419" s="55">
        <f>pro[[#This Row],[Revenue]]+pro[[#This Row],[AdminExp]]</f>
        <v>-213690.47999999998</v>
      </c>
      <c r="K6419" s="83">
        <f>pro[[#This Row],[Profit]]/pro[[#This Row],[Revenue]]</f>
        <v>-6.3587123417720006</v>
      </c>
      <c r="L6419" s="56">
        <f t="shared" si="100"/>
        <v>6</v>
      </c>
      <c r="M6419" s="82" t="str">
        <f>"Q"&amp;" "&amp;VLOOKUP(pro[[#This Row],[Period]],Mapping!A:B,2,0)</f>
        <v>Q 2</v>
      </c>
      <c r="N6419"/>
    </row>
    <row r="6420" spans="1:14" ht="11.25" customHeight="1" x14ac:dyDescent="0.2">
      <c r="A6420" s="42" t="s">
        <v>5</v>
      </c>
      <c r="B6420" s="44" t="s">
        <v>33</v>
      </c>
      <c r="C6420" s="44" t="s">
        <v>59</v>
      </c>
      <c r="D6420" s="43">
        <v>41385.834000000003</v>
      </c>
      <c r="E6420" s="43">
        <v>-49806.239000000001</v>
      </c>
      <c r="F6420" s="45">
        <v>-80500</v>
      </c>
      <c r="G6420" s="45">
        <v>-60900</v>
      </c>
      <c r="H6420" s="45">
        <v>-29810</v>
      </c>
      <c r="I6420" s="55">
        <f>pro[[#This Row],[Admin expenses 3]]+pro[[#This Row],[Admin expenses 2]]+pro[[#This Row],[Admin expenses 1]]+pro[[#This Row],[COGS]]</f>
        <v>-221016.239</v>
      </c>
      <c r="J6420" s="55">
        <f>pro[[#This Row],[Revenue]]+pro[[#This Row],[AdminExp]]</f>
        <v>-179630.405</v>
      </c>
      <c r="K6420" s="83">
        <f>pro[[#This Row],[Profit]]/pro[[#This Row],[Revenue]]</f>
        <v>-4.340383837619413</v>
      </c>
      <c r="L6420" s="56">
        <f t="shared" si="100"/>
        <v>6</v>
      </c>
      <c r="M6420" s="82" t="str">
        <f>"Q"&amp;" "&amp;VLOOKUP(pro[[#This Row],[Period]],Mapping!A:B,2,0)</f>
        <v>Q 2</v>
      </c>
      <c r="N6420"/>
    </row>
    <row r="6421" spans="1:14" ht="11.25" customHeight="1" x14ac:dyDescent="0.2">
      <c r="A6421" s="42" t="s">
        <v>5</v>
      </c>
      <c r="B6421" s="44" t="s">
        <v>33</v>
      </c>
      <c r="C6421" s="44" t="s">
        <v>57</v>
      </c>
      <c r="D6421" s="43">
        <v>3645.0259999999998</v>
      </c>
      <c r="E6421" s="43">
        <v>-2509.395</v>
      </c>
      <c r="F6421" s="45">
        <v>-67820</v>
      </c>
      <c r="G6421" s="45">
        <v>-59570</v>
      </c>
      <c r="H6421" s="45">
        <v>-54700</v>
      </c>
      <c r="I6421" s="55">
        <f>pro[[#This Row],[Admin expenses 3]]+pro[[#This Row],[Admin expenses 2]]+pro[[#This Row],[Admin expenses 1]]+pro[[#This Row],[COGS]]</f>
        <v>-184599.39499999999</v>
      </c>
      <c r="J6421" s="55">
        <f>pro[[#This Row],[Revenue]]+pro[[#This Row],[AdminExp]]</f>
        <v>-180954.36899999998</v>
      </c>
      <c r="K6421" s="83">
        <f>pro[[#This Row],[Profit]]/pro[[#This Row],[Revenue]]</f>
        <v>-49.644191564065657</v>
      </c>
      <c r="L6421" s="56">
        <f t="shared" si="100"/>
        <v>6</v>
      </c>
      <c r="M6421" s="82" t="str">
        <f>"Q"&amp;" "&amp;VLOOKUP(pro[[#This Row],[Period]],Mapping!A:B,2,0)</f>
        <v>Q 2</v>
      </c>
      <c r="N6421"/>
    </row>
    <row r="6422" spans="1:14" ht="11.25" customHeight="1" x14ac:dyDescent="0.2">
      <c r="A6422" s="42" t="s">
        <v>5</v>
      </c>
      <c r="B6422" s="44" t="s">
        <v>33</v>
      </c>
      <c r="C6422" s="44" t="s">
        <v>57</v>
      </c>
      <c r="D6422" s="43">
        <v>342775.00599999999</v>
      </c>
      <c r="E6422" s="43">
        <v>-72767.505999999994</v>
      </c>
      <c r="F6422" s="45">
        <v>-91580</v>
      </c>
      <c r="G6422" s="45">
        <v>-55230</v>
      </c>
      <c r="H6422" s="45">
        <v>-60500</v>
      </c>
      <c r="I6422" s="55">
        <f>pro[[#This Row],[Admin expenses 3]]+pro[[#This Row],[Admin expenses 2]]+pro[[#This Row],[Admin expenses 1]]+pro[[#This Row],[COGS]]</f>
        <v>-280077.50599999999</v>
      </c>
      <c r="J6422" s="55">
        <f>pro[[#This Row],[Revenue]]+pro[[#This Row],[AdminExp]]</f>
        <v>62697.5</v>
      </c>
      <c r="K6422" s="83">
        <f>pro[[#This Row],[Profit]]/pro[[#This Row],[Revenue]]</f>
        <v>0.18291152768588967</v>
      </c>
      <c r="L6422" s="56">
        <f t="shared" si="100"/>
        <v>6</v>
      </c>
      <c r="M6422" s="82" t="str">
        <f>"Q"&amp;" "&amp;VLOOKUP(pro[[#This Row],[Period]],Mapping!A:B,2,0)</f>
        <v>Q 2</v>
      </c>
      <c r="N6422"/>
    </row>
    <row r="6423" spans="1:14" ht="11.25" customHeight="1" x14ac:dyDescent="0.2">
      <c r="A6423" s="42" t="s">
        <v>5</v>
      </c>
      <c r="B6423" s="44" t="s">
        <v>33</v>
      </c>
      <c r="C6423" s="44" t="s">
        <v>57</v>
      </c>
      <c r="D6423" s="43">
        <v>250176.682</v>
      </c>
      <c r="E6423" s="43">
        <v>-34081.473999999995</v>
      </c>
      <c r="F6423" s="45">
        <v>-22680</v>
      </c>
      <c r="G6423" s="45">
        <v>-91210</v>
      </c>
      <c r="H6423" s="45">
        <v>-31920</v>
      </c>
      <c r="I6423" s="55">
        <f>pro[[#This Row],[Admin expenses 3]]+pro[[#This Row],[Admin expenses 2]]+pro[[#This Row],[Admin expenses 1]]+pro[[#This Row],[COGS]]</f>
        <v>-179891.47399999999</v>
      </c>
      <c r="J6423" s="55">
        <f>pro[[#This Row],[Revenue]]+pro[[#This Row],[AdminExp]]</f>
        <v>70285.208000000013</v>
      </c>
      <c r="K6423" s="83">
        <f>pro[[#This Row],[Profit]]/pro[[#This Row],[Revenue]]</f>
        <v>0.28094228222276935</v>
      </c>
      <c r="L6423" s="56">
        <f t="shared" si="100"/>
        <v>6</v>
      </c>
      <c r="M6423" s="82" t="str">
        <f>"Q"&amp;" "&amp;VLOOKUP(pro[[#This Row],[Period]],Mapping!A:B,2,0)</f>
        <v>Q 2</v>
      </c>
      <c r="N6423"/>
    </row>
    <row r="6424" spans="1:14" ht="11.25" customHeight="1" x14ac:dyDescent="0.2">
      <c r="A6424" s="42" t="s">
        <v>5</v>
      </c>
      <c r="B6424" s="44" t="s">
        <v>33</v>
      </c>
      <c r="C6424" s="44" t="s">
        <v>57</v>
      </c>
      <c r="D6424" s="43">
        <v>295915.46599999996</v>
      </c>
      <c r="E6424" s="43">
        <v>-37263.303</v>
      </c>
      <c r="F6424" s="45">
        <v>-70110</v>
      </c>
      <c r="G6424" s="45">
        <v>-41970</v>
      </c>
      <c r="H6424" s="45">
        <v>-19850</v>
      </c>
      <c r="I6424" s="55">
        <f>pro[[#This Row],[Admin expenses 3]]+pro[[#This Row],[Admin expenses 2]]+pro[[#This Row],[Admin expenses 1]]+pro[[#This Row],[COGS]]</f>
        <v>-169193.30300000001</v>
      </c>
      <c r="J6424" s="55">
        <f>pro[[#This Row],[Revenue]]+pro[[#This Row],[AdminExp]]</f>
        <v>126722.16299999994</v>
      </c>
      <c r="K6424" s="83">
        <f>pro[[#This Row],[Profit]]/pro[[#This Row],[Revenue]]</f>
        <v>0.42823771502365465</v>
      </c>
      <c r="L6424" s="56">
        <f t="shared" si="100"/>
        <v>6</v>
      </c>
      <c r="M6424" s="82" t="str">
        <f>"Q"&amp;" "&amp;VLOOKUP(pro[[#This Row],[Period]],Mapping!A:B,2,0)</f>
        <v>Q 2</v>
      </c>
      <c r="N6424"/>
    </row>
    <row r="6425" spans="1:14" ht="11.25" customHeight="1" x14ac:dyDescent="0.2">
      <c r="A6425" s="42" t="s">
        <v>5</v>
      </c>
      <c r="B6425" s="44" t="s">
        <v>33</v>
      </c>
      <c r="C6425" s="44" t="s">
        <v>57</v>
      </c>
      <c r="D6425" s="43">
        <v>104400.65999999999</v>
      </c>
      <c r="E6425" s="43">
        <v>-168305.50099999999</v>
      </c>
      <c r="F6425" s="45">
        <v>-58120</v>
      </c>
      <c r="G6425" s="45">
        <v>-36410</v>
      </c>
      <c r="H6425" s="45">
        <v>-85180</v>
      </c>
      <c r="I6425" s="55">
        <f>pro[[#This Row],[Admin expenses 3]]+pro[[#This Row],[Admin expenses 2]]+pro[[#This Row],[Admin expenses 1]]+pro[[#This Row],[COGS]]</f>
        <v>-348015.50099999999</v>
      </c>
      <c r="J6425" s="55">
        <f>pro[[#This Row],[Revenue]]+pro[[#This Row],[AdminExp]]</f>
        <v>-243614.84100000001</v>
      </c>
      <c r="K6425" s="83">
        <f>pro[[#This Row],[Profit]]/pro[[#This Row],[Revenue]]</f>
        <v>-2.3334607367424693</v>
      </c>
      <c r="L6425" s="56">
        <f t="shared" si="100"/>
        <v>6</v>
      </c>
      <c r="M6425" s="82" t="str">
        <f>"Q"&amp;" "&amp;VLOOKUP(pro[[#This Row],[Period]],Mapping!A:B,2,0)</f>
        <v>Q 2</v>
      </c>
      <c r="N6425"/>
    </row>
    <row r="6426" spans="1:14" ht="11.25" customHeight="1" x14ac:dyDescent="0.2">
      <c r="A6426" s="42" t="s">
        <v>5</v>
      </c>
      <c r="B6426" s="44" t="s">
        <v>33</v>
      </c>
      <c r="C6426" s="44" t="s">
        <v>58</v>
      </c>
      <c r="D6426" s="43">
        <v>28764.315999999995</v>
      </c>
      <c r="E6426" s="43">
        <v>-51989.07</v>
      </c>
      <c r="F6426" s="45">
        <v>-99580</v>
      </c>
      <c r="G6426" s="45">
        <v>-48030</v>
      </c>
      <c r="H6426" s="45">
        <v>-61460</v>
      </c>
      <c r="I6426" s="55">
        <f>pro[[#This Row],[Admin expenses 3]]+pro[[#This Row],[Admin expenses 2]]+pro[[#This Row],[Admin expenses 1]]+pro[[#This Row],[COGS]]</f>
        <v>-261059.07</v>
      </c>
      <c r="J6426" s="55">
        <f>pro[[#This Row],[Revenue]]+pro[[#This Row],[AdminExp]]</f>
        <v>-232294.75400000002</v>
      </c>
      <c r="K6426" s="83">
        <f>pro[[#This Row],[Profit]]/pro[[#This Row],[Revenue]]</f>
        <v>-8.0757962052704482</v>
      </c>
      <c r="L6426" s="56">
        <f t="shared" si="100"/>
        <v>6</v>
      </c>
      <c r="M6426" s="82" t="str">
        <f>"Q"&amp;" "&amp;VLOOKUP(pro[[#This Row],[Period]],Mapping!A:B,2,0)</f>
        <v>Q 2</v>
      </c>
      <c r="N6426"/>
    </row>
    <row r="6427" spans="1:14" ht="11.25" customHeight="1" x14ac:dyDescent="0.2">
      <c r="A6427" s="42" t="s">
        <v>5</v>
      </c>
      <c r="B6427" s="44" t="s">
        <v>33</v>
      </c>
      <c r="C6427" s="44" t="s">
        <v>59</v>
      </c>
      <c r="D6427" s="43">
        <v>48565.762000000002</v>
      </c>
      <c r="E6427" s="43">
        <v>-26534.339999999997</v>
      </c>
      <c r="F6427" s="45">
        <v>-20820</v>
      </c>
      <c r="G6427" s="45">
        <v>-38050</v>
      </c>
      <c r="H6427" s="45">
        <v>-63110</v>
      </c>
      <c r="I6427" s="55">
        <f>pro[[#This Row],[Admin expenses 3]]+pro[[#This Row],[Admin expenses 2]]+pro[[#This Row],[Admin expenses 1]]+pro[[#This Row],[COGS]]</f>
        <v>-148514.34</v>
      </c>
      <c r="J6427" s="55">
        <f>pro[[#This Row],[Revenue]]+pro[[#This Row],[AdminExp]]</f>
        <v>-99948.577999999994</v>
      </c>
      <c r="K6427" s="83">
        <f>pro[[#This Row],[Profit]]/pro[[#This Row],[Revenue]]</f>
        <v>-2.0580049377172336</v>
      </c>
      <c r="L6427" s="56">
        <f t="shared" si="100"/>
        <v>6</v>
      </c>
      <c r="M6427" s="82" t="str">
        <f>"Q"&amp;" "&amp;VLOOKUP(pro[[#This Row],[Period]],Mapping!A:B,2,0)</f>
        <v>Q 2</v>
      </c>
      <c r="N6427"/>
    </row>
    <row r="6428" spans="1:14" ht="11.25" customHeight="1" x14ac:dyDescent="0.2">
      <c r="A6428" s="42" t="s">
        <v>5</v>
      </c>
      <c r="B6428" s="44" t="s">
        <v>33</v>
      </c>
      <c r="C6428" s="44" t="s">
        <v>57</v>
      </c>
      <c r="D6428" s="43">
        <v>1078963.2560000001</v>
      </c>
      <c r="E6428" s="43">
        <v>-936640.71899999992</v>
      </c>
      <c r="F6428" s="45">
        <v>-41760</v>
      </c>
      <c r="G6428" s="45">
        <v>-29340</v>
      </c>
      <c r="H6428" s="45">
        <v>-45030</v>
      </c>
      <c r="I6428" s="55">
        <f>pro[[#This Row],[Admin expenses 3]]+pro[[#This Row],[Admin expenses 2]]+pro[[#This Row],[Admin expenses 1]]+pro[[#This Row],[COGS]]</f>
        <v>-1052770.719</v>
      </c>
      <c r="J6428" s="55">
        <f>pro[[#This Row],[Revenue]]+pro[[#This Row],[AdminExp]]</f>
        <v>26192.537000000011</v>
      </c>
      <c r="K6428" s="83">
        <f>pro[[#This Row],[Profit]]/pro[[#This Row],[Revenue]]</f>
        <v>2.4275652441680562E-2</v>
      </c>
      <c r="L6428" s="56">
        <f t="shared" si="100"/>
        <v>6</v>
      </c>
      <c r="M6428" s="82" t="str">
        <f>"Q"&amp;" "&amp;VLOOKUP(pro[[#This Row],[Period]],Mapping!A:B,2,0)</f>
        <v>Q 2</v>
      </c>
      <c r="N6428"/>
    </row>
    <row r="6429" spans="1:14" ht="11.25" customHeight="1" x14ac:dyDescent="0.2">
      <c r="A6429" s="42" t="s">
        <v>5</v>
      </c>
      <c r="B6429" s="44" t="s">
        <v>33</v>
      </c>
      <c r="C6429" s="44" t="s">
        <v>57</v>
      </c>
      <c r="D6429" s="43">
        <v>356102.73300000001</v>
      </c>
      <c r="E6429" s="43">
        <v>-120809.47199999998</v>
      </c>
      <c r="F6429" s="45">
        <v>-14480</v>
      </c>
      <c r="G6429" s="45">
        <v>-43210</v>
      </c>
      <c r="H6429" s="45">
        <v>-56530</v>
      </c>
      <c r="I6429" s="55">
        <f>pro[[#This Row],[Admin expenses 3]]+pro[[#This Row],[Admin expenses 2]]+pro[[#This Row],[Admin expenses 1]]+pro[[#This Row],[COGS]]</f>
        <v>-235029.47199999998</v>
      </c>
      <c r="J6429" s="55">
        <f>pro[[#This Row],[Revenue]]+pro[[#This Row],[AdminExp]]</f>
        <v>121073.26100000003</v>
      </c>
      <c r="K6429" s="83">
        <f>pro[[#This Row],[Profit]]/pro[[#This Row],[Revenue]]</f>
        <v>0.33999531534064364</v>
      </c>
      <c r="L6429" s="56">
        <f t="shared" si="100"/>
        <v>6</v>
      </c>
      <c r="M6429" s="82" t="str">
        <f>"Q"&amp;" "&amp;VLOOKUP(pro[[#This Row],[Period]],Mapping!A:B,2,0)</f>
        <v>Q 2</v>
      </c>
      <c r="N6429"/>
    </row>
    <row r="6430" spans="1:14" ht="11.25" customHeight="1" x14ac:dyDescent="0.2">
      <c r="A6430" s="42" t="s">
        <v>5</v>
      </c>
      <c r="B6430" s="44" t="s">
        <v>33</v>
      </c>
      <c r="C6430" s="44" t="s">
        <v>57</v>
      </c>
      <c r="D6430" s="43">
        <v>612602.10199999996</v>
      </c>
      <c r="E6430" s="43">
        <v>-407183.69999999995</v>
      </c>
      <c r="F6430" s="45">
        <v>-37810</v>
      </c>
      <c r="G6430" s="45">
        <v>-79000</v>
      </c>
      <c r="H6430" s="45">
        <v>-93600</v>
      </c>
      <c r="I6430" s="55">
        <f>pro[[#This Row],[Admin expenses 3]]+pro[[#This Row],[Admin expenses 2]]+pro[[#This Row],[Admin expenses 1]]+pro[[#This Row],[COGS]]</f>
        <v>-617593.69999999995</v>
      </c>
      <c r="J6430" s="55">
        <f>pro[[#This Row],[Revenue]]+pro[[#This Row],[AdminExp]]</f>
        <v>-4991.5979999999981</v>
      </c>
      <c r="K6430" s="83">
        <f>pro[[#This Row],[Profit]]/pro[[#This Row],[Revenue]]</f>
        <v>-8.1481894751970641E-3</v>
      </c>
      <c r="L6430" s="56">
        <f t="shared" si="100"/>
        <v>6</v>
      </c>
      <c r="M6430" s="82" t="str">
        <f>"Q"&amp;" "&amp;VLOOKUP(pro[[#This Row],[Period]],Mapping!A:B,2,0)</f>
        <v>Q 2</v>
      </c>
      <c r="N6430"/>
    </row>
    <row r="6431" spans="1:14" ht="11.25" customHeight="1" x14ac:dyDescent="0.2">
      <c r="A6431" s="42" t="s">
        <v>5</v>
      </c>
      <c r="B6431" s="44" t="s">
        <v>33</v>
      </c>
      <c r="C6431" s="44" t="s">
        <v>58</v>
      </c>
      <c r="D6431" s="43">
        <v>5417.2859999999991</v>
      </c>
      <c r="E6431" s="43">
        <v>-23633.833999999999</v>
      </c>
      <c r="F6431" s="45">
        <v>-31790</v>
      </c>
      <c r="G6431" s="45">
        <v>-74930</v>
      </c>
      <c r="H6431" s="45">
        <v>-54800</v>
      </c>
      <c r="I6431" s="55">
        <f>pro[[#This Row],[Admin expenses 3]]+pro[[#This Row],[Admin expenses 2]]+pro[[#This Row],[Admin expenses 1]]+pro[[#This Row],[COGS]]</f>
        <v>-185153.834</v>
      </c>
      <c r="J6431" s="55">
        <f>pro[[#This Row],[Revenue]]+pro[[#This Row],[AdminExp]]</f>
        <v>-179736.54800000001</v>
      </c>
      <c r="K6431" s="83">
        <f>pro[[#This Row],[Profit]]/pro[[#This Row],[Revenue]]</f>
        <v>-33.178338378294967</v>
      </c>
      <c r="L6431" s="56">
        <f t="shared" si="100"/>
        <v>6</v>
      </c>
      <c r="M6431" s="82" t="str">
        <f>"Q"&amp;" "&amp;VLOOKUP(pro[[#This Row],[Period]],Mapping!A:B,2,0)</f>
        <v>Q 2</v>
      </c>
      <c r="N6431"/>
    </row>
    <row r="6432" spans="1:14" ht="11.25" customHeight="1" x14ac:dyDescent="0.2">
      <c r="A6432" s="42" t="s">
        <v>5</v>
      </c>
      <c r="B6432" s="44" t="s">
        <v>33</v>
      </c>
      <c r="C6432" s="44" t="s">
        <v>59</v>
      </c>
      <c r="D6432" s="43">
        <v>21759.737999999998</v>
      </c>
      <c r="E6432" s="43">
        <v>-8043.7699999999995</v>
      </c>
      <c r="F6432" s="45">
        <v>-66000</v>
      </c>
      <c r="G6432" s="45">
        <v>-31440</v>
      </c>
      <c r="H6432" s="45">
        <v>-33550</v>
      </c>
      <c r="I6432" s="55">
        <f>pro[[#This Row],[Admin expenses 3]]+pro[[#This Row],[Admin expenses 2]]+pro[[#This Row],[Admin expenses 1]]+pro[[#This Row],[COGS]]</f>
        <v>-139033.76999999999</v>
      </c>
      <c r="J6432" s="55">
        <f>pro[[#This Row],[Revenue]]+pro[[#This Row],[AdminExp]]</f>
        <v>-117274.03199999999</v>
      </c>
      <c r="K6432" s="83">
        <f>pro[[#This Row],[Profit]]/pro[[#This Row],[Revenue]]</f>
        <v>-5.3894965095627532</v>
      </c>
      <c r="L6432" s="56">
        <f t="shared" si="100"/>
        <v>6</v>
      </c>
      <c r="M6432" s="82" t="str">
        <f>"Q"&amp;" "&amp;VLOOKUP(pro[[#This Row],[Period]],Mapping!A:B,2,0)</f>
        <v>Q 2</v>
      </c>
      <c r="N6432"/>
    </row>
    <row r="6433" spans="1:14" ht="11.25" customHeight="1" x14ac:dyDescent="0.2">
      <c r="A6433" s="42" t="s">
        <v>5</v>
      </c>
      <c r="B6433" s="44" t="s">
        <v>33</v>
      </c>
      <c r="C6433" s="44" t="s">
        <v>57</v>
      </c>
      <c r="D6433" s="43">
        <v>740654.90099999995</v>
      </c>
      <c r="E6433" s="43">
        <v>-659101.36599999992</v>
      </c>
      <c r="F6433" s="45">
        <v>-71830</v>
      </c>
      <c r="G6433" s="45">
        <v>-77420</v>
      </c>
      <c r="H6433" s="45">
        <v>-27310</v>
      </c>
      <c r="I6433" s="55">
        <f>pro[[#This Row],[Admin expenses 3]]+pro[[#This Row],[Admin expenses 2]]+pro[[#This Row],[Admin expenses 1]]+pro[[#This Row],[COGS]]</f>
        <v>-835661.36599999992</v>
      </c>
      <c r="J6433" s="55">
        <f>pro[[#This Row],[Revenue]]+pro[[#This Row],[AdminExp]]</f>
        <v>-95006.464999999967</v>
      </c>
      <c r="K6433" s="83">
        <f>pro[[#This Row],[Profit]]/pro[[#This Row],[Revenue]]</f>
        <v>-0.12827359256210466</v>
      </c>
      <c r="L6433" s="56">
        <f t="shared" si="100"/>
        <v>6</v>
      </c>
      <c r="M6433" s="82" t="str">
        <f>"Q"&amp;" "&amp;VLOOKUP(pro[[#This Row],[Period]],Mapping!A:B,2,0)</f>
        <v>Q 2</v>
      </c>
      <c r="N6433"/>
    </row>
    <row r="6434" spans="1:14" ht="11.25" customHeight="1" x14ac:dyDescent="0.2">
      <c r="A6434" s="42" t="s">
        <v>5</v>
      </c>
      <c r="B6434" s="44" t="s">
        <v>33</v>
      </c>
      <c r="C6434" s="44" t="s">
        <v>57</v>
      </c>
      <c r="D6434" s="43">
        <v>8042.9299999999994</v>
      </c>
      <c r="E6434" s="43">
        <v>-32430.950999999997</v>
      </c>
      <c r="F6434" s="45">
        <v>-103550</v>
      </c>
      <c r="G6434" s="45">
        <v>-75660</v>
      </c>
      <c r="H6434" s="45">
        <v>-20530</v>
      </c>
      <c r="I6434" s="55">
        <f>pro[[#This Row],[Admin expenses 3]]+pro[[#This Row],[Admin expenses 2]]+pro[[#This Row],[Admin expenses 1]]+pro[[#This Row],[COGS]]</f>
        <v>-232170.951</v>
      </c>
      <c r="J6434" s="55">
        <f>pro[[#This Row],[Revenue]]+pro[[#This Row],[AdminExp]]</f>
        <v>-224128.02100000001</v>
      </c>
      <c r="K6434" s="83">
        <f>pro[[#This Row],[Profit]]/pro[[#This Row],[Revenue]]</f>
        <v>-27.866464211425441</v>
      </c>
      <c r="L6434" s="56">
        <f t="shared" si="100"/>
        <v>6</v>
      </c>
      <c r="M6434" s="82" t="str">
        <f>"Q"&amp;" "&amp;VLOOKUP(pro[[#This Row],[Period]],Mapping!A:B,2,0)</f>
        <v>Q 2</v>
      </c>
      <c r="N6434"/>
    </row>
    <row r="6435" spans="1:14" ht="11.25" customHeight="1" x14ac:dyDescent="0.2">
      <c r="A6435" s="42" t="s">
        <v>5</v>
      </c>
      <c r="B6435" s="44" t="s">
        <v>33</v>
      </c>
      <c r="C6435" s="44" t="s">
        <v>58</v>
      </c>
      <c r="D6435" s="43">
        <v>29472.491999999995</v>
      </c>
      <c r="E6435" s="43">
        <v>-76374.066999999995</v>
      </c>
      <c r="F6435" s="45">
        <v>-72320</v>
      </c>
      <c r="G6435" s="45">
        <v>-51590</v>
      </c>
      <c r="H6435" s="45">
        <v>-80900</v>
      </c>
      <c r="I6435" s="55">
        <f>pro[[#This Row],[Admin expenses 3]]+pro[[#This Row],[Admin expenses 2]]+pro[[#This Row],[Admin expenses 1]]+pro[[#This Row],[COGS]]</f>
        <v>-281184.06699999998</v>
      </c>
      <c r="J6435" s="55">
        <f>pro[[#This Row],[Revenue]]+pro[[#This Row],[AdminExp]]</f>
        <v>-251711.57499999998</v>
      </c>
      <c r="K6435" s="83">
        <f>pro[[#This Row],[Profit]]/pro[[#This Row],[Revenue]]</f>
        <v>-8.5405596174222396</v>
      </c>
      <c r="L6435" s="56">
        <f t="shared" si="100"/>
        <v>6</v>
      </c>
      <c r="M6435" s="82" t="str">
        <f>"Q"&amp;" "&amp;VLOOKUP(pro[[#This Row],[Period]],Mapping!A:B,2,0)</f>
        <v>Q 2</v>
      </c>
      <c r="N6435"/>
    </row>
    <row r="6436" spans="1:14" ht="11.25" customHeight="1" x14ac:dyDescent="0.2">
      <c r="A6436" s="42" t="s">
        <v>5</v>
      </c>
      <c r="B6436" s="44" t="s">
        <v>33</v>
      </c>
      <c r="C6436" s="44" t="s">
        <v>59</v>
      </c>
      <c r="D6436" s="43">
        <v>158362.18299999999</v>
      </c>
      <c r="E6436" s="43">
        <v>-430747.29599999997</v>
      </c>
      <c r="F6436" s="45">
        <v>-95810</v>
      </c>
      <c r="G6436" s="45">
        <v>-74520</v>
      </c>
      <c r="H6436" s="45">
        <v>-84940</v>
      </c>
      <c r="I6436" s="55">
        <f>pro[[#This Row],[Admin expenses 3]]+pro[[#This Row],[Admin expenses 2]]+pro[[#This Row],[Admin expenses 1]]+pro[[#This Row],[COGS]]</f>
        <v>-686017.29599999997</v>
      </c>
      <c r="J6436" s="55">
        <f>pro[[#This Row],[Revenue]]+pro[[#This Row],[AdminExp]]</f>
        <v>-527655.11300000001</v>
      </c>
      <c r="K6436" s="83">
        <f>pro[[#This Row],[Profit]]/pro[[#This Row],[Revenue]]</f>
        <v>-3.3319514987994325</v>
      </c>
      <c r="L6436" s="56">
        <f t="shared" si="100"/>
        <v>6</v>
      </c>
      <c r="M6436" s="82" t="str">
        <f>"Q"&amp;" "&amp;VLOOKUP(pro[[#This Row],[Period]],Mapping!A:B,2,0)</f>
        <v>Q 2</v>
      </c>
      <c r="N6436"/>
    </row>
    <row r="6437" spans="1:14" ht="11.25" customHeight="1" x14ac:dyDescent="0.2">
      <c r="A6437" s="42" t="s">
        <v>5</v>
      </c>
      <c r="B6437" s="44" t="s">
        <v>33</v>
      </c>
      <c r="C6437" s="44" t="s">
        <v>57</v>
      </c>
      <c r="D6437" s="43">
        <v>23429.489999999998</v>
      </c>
      <c r="E6437" s="43">
        <v>-29303.651999999998</v>
      </c>
      <c r="F6437" s="45">
        <v>-61100</v>
      </c>
      <c r="G6437" s="45">
        <v>-73310</v>
      </c>
      <c r="H6437" s="45">
        <v>-90420</v>
      </c>
      <c r="I6437" s="55">
        <f>pro[[#This Row],[Admin expenses 3]]+pro[[#This Row],[Admin expenses 2]]+pro[[#This Row],[Admin expenses 1]]+pro[[#This Row],[COGS]]</f>
        <v>-254133.652</v>
      </c>
      <c r="J6437" s="55">
        <f>pro[[#This Row],[Revenue]]+pro[[#This Row],[AdminExp]]</f>
        <v>-230704.16200000001</v>
      </c>
      <c r="K6437" s="83">
        <f>pro[[#This Row],[Profit]]/pro[[#This Row],[Revenue]]</f>
        <v>-9.8467428014865046</v>
      </c>
      <c r="L6437" s="56">
        <f t="shared" si="100"/>
        <v>6</v>
      </c>
      <c r="M6437" s="82" t="str">
        <f>"Q"&amp;" "&amp;VLOOKUP(pro[[#This Row],[Period]],Mapping!A:B,2,0)</f>
        <v>Q 2</v>
      </c>
      <c r="N6437"/>
    </row>
    <row r="6438" spans="1:14" ht="11.25" customHeight="1" x14ac:dyDescent="0.2">
      <c r="A6438" s="42" t="s">
        <v>5</v>
      </c>
      <c r="B6438" s="44" t="s">
        <v>33</v>
      </c>
      <c r="C6438" s="44" t="s">
        <v>57</v>
      </c>
      <c r="D6438" s="43">
        <v>2543538.9279999998</v>
      </c>
      <c r="E6438" s="43">
        <v>-3058991.9989999998</v>
      </c>
      <c r="F6438" s="45">
        <v>-107860</v>
      </c>
      <c r="G6438" s="45">
        <v>-50320</v>
      </c>
      <c r="H6438" s="45">
        <v>-36580</v>
      </c>
      <c r="I6438" s="55">
        <f>pro[[#This Row],[Admin expenses 3]]+pro[[#This Row],[Admin expenses 2]]+pro[[#This Row],[Admin expenses 1]]+pro[[#This Row],[COGS]]</f>
        <v>-3253751.9989999998</v>
      </c>
      <c r="J6438" s="55">
        <f>pro[[#This Row],[Revenue]]+pro[[#This Row],[AdminExp]]</f>
        <v>-710213.071</v>
      </c>
      <c r="K6438" s="83">
        <f>pro[[#This Row],[Profit]]/pro[[#This Row],[Revenue]]</f>
        <v>-0.2792224106270883</v>
      </c>
      <c r="L6438" s="56">
        <f t="shared" si="100"/>
        <v>6</v>
      </c>
      <c r="M6438" s="82" t="str">
        <f>"Q"&amp;" "&amp;VLOOKUP(pro[[#This Row],[Period]],Mapping!A:B,2,0)</f>
        <v>Q 2</v>
      </c>
      <c r="N6438"/>
    </row>
    <row r="6439" spans="1:14" ht="11.25" customHeight="1" x14ac:dyDescent="0.2">
      <c r="A6439" s="42" t="s">
        <v>5</v>
      </c>
      <c r="B6439" s="44" t="s">
        <v>33</v>
      </c>
      <c r="C6439" s="44" t="s">
        <v>57</v>
      </c>
      <c r="D6439" s="43">
        <v>307118.23800000001</v>
      </c>
      <c r="E6439" s="43">
        <v>-378883.73599999998</v>
      </c>
      <c r="F6439" s="45">
        <v>-17120</v>
      </c>
      <c r="G6439" s="45">
        <v>-107510</v>
      </c>
      <c r="H6439" s="45">
        <v>-68090</v>
      </c>
      <c r="I6439" s="55">
        <f>pro[[#This Row],[Admin expenses 3]]+pro[[#This Row],[Admin expenses 2]]+pro[[#This Row],[Admin expenses 1]]+pro[[#This Row],[COGS]]</f>
        <v>-571603.73600000003</v>
      </c>
      <c r="J6439" s="55">
        <f>pro[[#This Row],[Revenue]]+pro[[#This Row],[AdminExp]]</f>
        <v>-264485.49800000002</v>
      </c>
      <c r="K6439" s="83">
        <f>pro[[#This Row],[Profit]]/pro[[#This Row],[Revenue]]</f>
        <v>-0.86118460343602266</v>
      </c>
      <c r="L6439" s="56">
        <f t="shared" si="100"/>
        <v>6</v>
      </c>
      <c r="M6439" s="82" t="str">
        <f>"Q"&amp;" "&amp;VLOOKUP(pro[[#This Row],[Period]],Mapping!A:B,2,0)</f>
        <v>Q 2</v>
      </c>
      <c r="N6439"/>
    </row>
    <row r="6440" spans="1:14" ht="11.25" customHeight="1" x14ac:dyDescent="0.2">
      <c r="A6440" s="42" t="s">
        <v>5</v>
      </c>
      <c r="B6440" s="44" t="s">
        <v>33</v>
      </c>
      <c r="C6440" s="44" t="s">
        <v>58</v>
      </c>
      <c r="D6440" s="43">
        <v>244961.21999999997</v>
      </c>
      <c r="E6440" s="43">
        <v>-294856.96099999995</v>
      </c>
      <c r="F6440" s="45">
        <v>-61860</v>
      </c>
      <c r="G6440" s="45">
        <v>-70930</v>
      </c>
      <c r="H6440" s="45">
        <v>-29170</v>
      </c>
      <c r="I6440" s="55">
        <f>pro[[#This Row],[Admin expenses 3]]+pro[[#This Row],[Admin expenses 2]]+pro[[#This Row],[Admin expenses 1]]+pro[[#This Row],[COGS]]</f>
        <v>-456816.96099999995</v>
      </c>
      <c r="J6440" s="55">
        <f>pro[[#This Row],[Revenue]]+pro[[#This Row],[AdminExp]]</f>
        <v>-211855.74099999998</v>
      </c>
      <c r="K6440" s="83">
        <f>pro[[#This Row],[Profit]]/pro[[#This Row],[Revenue]]</f>
        <v>-0.8648542042695575</v>
      </c>
      <c r="L6440" s="56">
        <f t="shared" si="100"/>
        <v>6</v>
      </c>
      <c r="M6440" s="82" t="str">
        <f>"Q"&amp;" "&amp;VLOOKUP(pro[[#This Row],[Period]],Mapping!A:B,2,0)</f>
        <v>Q 2</v>
      </c>
      <c r="N6440"/>
    </row>
    <row r="6441" spans="1:14" ht="11.25" customHeight="1" x14ac:dyDescent="0.2">
      <c r="A6441" s="42" t="s">
        <v>5</v>
      </c>
      <c r="B6441" s="44" t="s">
        <v>33</v>
      </c>
      <c r="C6441" s="44" t="s">
        <v>59</v>
      </c>
      <c r="D6441" s="43">
        <v>124970.216</v>
      </c>
      <c r="E6441" s="43">
        <v>-151664.65999999997</v>
      </c>
      <c r="F6441" s="45">
        <v>-36470</v>
      </c>
      <c r="G6441" s="45">
        <v>-64950</v>
      </c>
      <c r="H6441" s="45">
        <v>-75580</v>
      </c>
      <c r="I6441" s="55">
        <f>pro[[#This Row],[Admin expenses 3]]+pro[[#This Row],[Admin expenses 2]]+pro[[#This Row],[Admin expenses 1]]+pro[[#This Row],[COGS]]</f>
        <v>-328664.65999999997</v>
      </c>
      <c r="J6441" s="55">
        <f>pro[[#This Row],[Revenue]]+pro[[#This Row],[AdminExp]]</f>
        <v>-203694.44399999996</v>
      </c>
      <c r="K6441" s="83">
        <f>pro[[#This Row],[Profit]]/pro[[#This Row],[Revenue]]</f>
        <v>-1.6299439219981819</v>
      </c>
      <c r="L6441" s="56">
        <f t="shared" si="100"/>
        <v>6</v>
      </c>
      <c r="M6441" s="82" t="str">
        <f>"Q"&amp;" "&amp;VLOOKUP(pro[[#This Row],[Period]],Mapping!A:B,2,0)</f>
        <v>Q 2</v>
      </c>
      <c r="N6441"/>
    </row>
    <row r="6442" spans="1:14" ht="11.25" customHeight="1" x14ac:dyDescent="0.2">
      <c r="A6442" s="42" t="s">
        <v>5</v>
      </c>
      <c r="B6442" s="44" t="s">
        <v>33</v>
      </c>
      <c r="C6442" s="44" t="s">
        <v>60</v>
      </c>
      <c r="D6442" s="43">
        <v>59887.687999999995</v>
      </c>
      <c r="E6442" s="43">
        <v>-78774.520999999993</v>
      </c>
      <c r="F6442" s="45">
        <v>-45520</v>
      </c>
      <c r="G6442" s="45">
        <v>-45800</v>
      </c>
      <c r="H6442" s="45">
        <v>-99200</v>
      </c>
      <c r="I6442" s="55">
        <f>pro[[#This Row],[Admin expenses 3]]+pro[[#This Row],[Admin expenses 2]]+pro[[#This Row],[Admin expenses 1]]+pro[[#This Row],[COGS]]</f>
        <v>-269294.52100000001</v>
      </c>
      <c r="J6442" s="55">
        <f>pro[[#This Row],[Revenue]]+pro[[#This Row],[AdminExp]]</f>
        <v>-209406.83300000001</v>
      </c>
      <c r="K6442" s="83">
        <f>pro[[#This Row],[Profit]]/pro[[#This Row],[Revenue]]</f>
        <v>-3.4966591630653703</v>
      </c>
      <c r="L6442" s="56">
        <f t="shared" si="100"/>
        <v>6</v>
      </c>
      <c r="M6442" s="82" t="str">
        <f>"Q"&amp;" "&amp;VLOOKUP(pro[[#This Row],[Period]],Mapping!A:B,2,0)</f>
        <v>Q 2</v>
      </c>
      <c r="N6442"/>
    </row>
    <row r="6443" spans="1:14" ht="11.25" customHeight="1" x14ac:dyDescent="0.2">
      <c r="A6443" s="42" t="s">
        <v>5</v>
      </c>
      <c r="B6443" s="44" t="s">
        <v>33</v>
      </c>
      <c r="C6443" s="44" t="s">
        <v>57</v>
      </c>
      <c r="D6443" s="43">
        <v>17032.896999999997</v>
      </c>
      <c r="E6443" s="43">
        <v>-23358.503000000001</v>
      </c>
      <c r="F6443" s="45">
        <v>-74250</v>
      </c>
      <c r="G6443" s="45">
        <v>-79610</v>
      </c>
      <c r="H6443" s="45">
        <v>-61600</v>
      </c>
      <c r="I6443" s="55">
        <f>pro[[#This Row],[Admin expenses 3]]+pro[[#This Row],[Admin expenses 2]]+pro[[#This Row],[Admin expenses 1]]+pro[[#This Row],[COGS]]</f>
        <v>-238818.503</v>
      </c>
      <c r="J6443" s="55">
        <f>pro[[#This Row],[Revenue]]+pro[[#This Row],[AdminExp]]</f>
        <v>-221785.606</v>
      </c>
      <c r="K6443" s="83">
        <f>pro[[#This Row],[Profit]]/pro[[#This Row],[Revenue]]</f>
        <v>-13.021014921889098</v>
      </c>
      <c r="L6443" s="56">
        <f t="shared" si="100"/>
        <v>6</v>
      </c>
      <c r="M6443" s="82" t="str">
        <f>"Q"&amp;" "&amp;VLOOKUP(pro[[#This Row],[Period]],Mapping!A:B,2,0)</f>
        <v>Q 2</v>
      </c>
      <c r="N6443"/>
    </row>
    <row r="6444" spans="1:14" ht="11.25" customHeight="1" x14ac:dyDescent="0.2">
      <c r="A6444" s="42" t="s">
        <v>5</v>
      </c>
      <c r="B6444" s="44" t="s">
        <v>33</v>
      </c>
      <c r="C6444" s="44" t="s">
        <v>58</v>
      </c>
      <c r="D6444" s="43">
        <v>64358.034999999996</v>
      </c>
      <c r="E6444" s="43">
        <v>-79667.406000000003</v>
      </c>
      <c r="F6444" s="45">
        <v>-74110</v>
      </c>
      <c r="G6444" s="45">
        <v>-91570</v>
      </c>
      <c r="H6444" s="45">
        <v>-35480</v>
      </c>
      <c r="I6444" s="55">
        <f>pro[[#This Row],[Admin expenses 3]]+pro[[#This Row],[Admin expenses 2]]+pro[[#This Row],[Admin expenses 1]]+pro[[#This Row],[COGS]]</f>
        <v>-280827.40600000002</v>
      </c>
      <c r="J6444" s="55">
        <f>pro[[#This Row],[Revenue]]+pro[[#This Row],[AdminExp]]</f>
        <v>-216469.37100000001</v>
      </c>
      <c r="K6444" s="83">
        <f>pro[[#This Row],[Profit]]/pro[[#This Row],[Revenue]]</f>
        <v>-3.363517406956257</v>
      </c>
      <c r="L6444" s="56">
        <f t="shared" si="100"/>
        <v>6</v>
      </c>
      <c r="M6444" s="82" t="str">
        <f>"Q"&amp;" "&amp;VLOOKUP(pro[[#This Row],[Period]],Mapping!A:B,2,0)</f>
        <v>Q 2</v>
      </c>
      <c r="N6444"/>
    </row>
    <row r="6445" spans="1:14" ht="11.25" customHeight="1" x14ac:dyDescent="0.2">
      <c r="A6445" s="42" t="s">
        <v>5</v>
      </c>
      <c r="B6445" s="44" t="s">
        <v>33</v>
      </c>
      <c r="C6445" s="44" t="s">
        <v>59</v>
      </c>
      <c r="D6445" s="43">
        <v>298815.56599999999</v>
      </c>
      <c r="E6445" s="43">
        <v>-407643.89400000003</v>
      </c>
      <c r="F6445" s="45">
        <v>-91500</v>
      </c>
      <c r="G6445" s="45">
        <v>-96910</v>
      </c>
      <c r="H6445" s="45">
        <v>-77950</v>
      </c>
      <c r="I6445" s="55">
        <f>pro[[#This Row],[Admin expenses 3]]+pro[[#This Row],[Admin expenses 2]]+pro[[#This Row],[Admin expenses 1]]+pro[[#This Row],[COGS]]</f>
        <v>-674003.89400000009</v>
      </c>
      <c r="J6445" s="55">
        <f>pro[[#This Row],[Revenue]]+pro[[#This Row],[AdminExp]]</f>
        <v>-375188.3280000001</v>
      </c>
      <c r="K6445" s="83">
        <f>pro[[#This Row],[Profit]]/pro[[#This Row],[Revenue]]</f>
        <v>-1.2555849516888959</v>
      </c>
      <c r="L6445" s="56">
        <f t="shared" si="100"/>
        <v>6</v>
      </c>
      <c r="M6445" s="82" t="str">
        <f>"Q"&amp;" "&amp;VLOOKUP(pro[[#This Row],[Period]],Mapping!A:B,2,0)</f>
        <v>Q 2</v>
      </c>
      <c r="N6445"/>
    </row>
    <row r="6446" spans="1:14" ht="11.25" customHeight="1" x14ac:dyDescent="0.2">
      <c r="A6446" s="42" t="s">
        <v>5</v>
      </c>
      <c r="B6446" s="44" t="s">
        <v>33</v>
      </c>
      <c r="C6446" s="44" t="s">
        <v>60</v>
      </c>
      <c r="D6446" s="43">
        <v>44798.417999999998</v>
      </c>
      <c r="E6446" s="43">
        <v>-31552.646999999997</v>
      </c>
      <c r="F6446" s="45">
        <v>-94800</v>
      </c>
      <c r="G6446" s="45">
        <v>-87840</v>
      </c>
      <c r="H6446" s="45">
        <v>-86100</v>
      </c>
      <c r="I6446" s="55">
        <f>pro[[#This Row],[Admin expenses 3]]+pro[[#This Row],[Admin expenses 2]]+pro[[#This Row],[Admin expenses 1]]+pro[[#This Row],[COGS]]</f>
        <v>-300292.647</v>
      </c>
      <c r="J6446" s="55">
        <f>pro[[#This Row],[Revenue]]+pro[[#This Row],[AdminExp]]</f>
        <v>-255494.22899999999</v>
      </c>
      <c r="K6446" s="83">
        <f>pro[[#This Row],[Profit]]/pro[[#This Row],[Revenue]]</f>
        <v>-5.7031975772001591</v>
      </c>
      <c r="L6446" s="56">
        <f t="shared" si="100"/>
        <v>6</v>
      </c>
      <c r="M6446" s="82" t="str">
        <f>"Q"&amp;" "&amp;VLOOKUP(pro[[#This Row],[Period]],Mapping!A:B,2,0)</f>
        <v>Q 2</v>
      </c>
      <c r="N6446"/>
    </row>
    <row r="6447" spans="1:14" ht="11.25" customHeight="1" x14ac:dyDescent="0.2">
      <c r="A6447" s="42" t="s">
        <v>5</v>
      </c>
      <c r="B6447" s="44" t="s">
        <v>33</v>
      </c>
      <c r="C6447" s="44" t="s">
        <v>57</v>
      </c>
      <c r="D6447" s="43">
        <v>62294.077999999994</v>
      </c>
      <c r="E6447" s="43">
        <v>-171531.15700000001</v>
      </c>
      <c r="F6447" s="45">
        <v>-108050</v>
      </c>
      <c r="G6447" s="45">
        <v>-23510</v>
      </c>
      <c r="H6447" s="45">
        <v>-65820</v>
      </c>
      <c r="I6447" s="55">
        <f>pro[[#This Row],[Admin expenses 3]]+pro[[#This Row],[Admin expenses 2]]+pro[[#This Row],[Admin expenses 1]]+pro[[#This Row],[COGS]]</f>
        <v>-368911.15700000001</v>
      </c>
      <c r="J6447" s="55">
        <f>pro[[#This Row],[Revenue]]+pro[[#This Row],[AdminExp]]</f>
        <v>-306617.07900000003</v>
      </c>
      <c r="K6447" s="83">
        <f>pro[[#This Row],[Profit]]/pro[[#This Row],[Revenue]]</f>
        <v>-4.9220903309621189</v>
      </c>
      <c r="L6447" s="56">
        <f t="shared" si="100"/>
        <v>6</v>
      </c>
      <c r="M6447" s="82" t="str">
        <f>"Q"&amp;" "&amp;VLOOKUP(pro[[#This Row],[Period]],Mapping!A:B,2,0)</f>
        <v>Q 2</v>
      </c>
      <c r="N6447"/>
    </row>
    <row r="6448" spans="1:14" ht="11.25" customHeight="1" x14ac:dyDescent="0.2">
      <c r="A6448" s="42" t="s">
        <v>5</v>
      </c>
      <c r="B6448" s="44" t="s">
        <v>33</v>
      </c>
      <c r="C6448" s="44" t="s">
        <v>58</v>
      </c>
      <c r="D6448" s="43">
        <v>176606.90599999999</v>
      </c>
      <c r="E6448" s="43">
        <v>-552867.98</v>
      </c>
      <c r="F6448" s="45">
        <v>-22070</v>
      </c>
      <c r="G6448" s="45">
        <v>-99870</v>
      </c>
      <c r="H6448" s="45">
        <v>-66230</v>
      </c>
      <c r="I6448" s="55">
        <f>pro[[#This Row],[Admin expenses 3]]+pro[[#This Row],[Admin expenses 2]]+pro[[#This Row],[Admin expenses 1]]+pro[[#This Row],[COGS]]</f>
        <v>-741037.98</v>
      </c>
      <c r="J6448" s="55">
        <f>pro[[#This Row],[Revenue]]+pro[[#This Row],[AdminExp]]</f>
        <v>-564431.07400000002</v>
      </c>
      <c r="K6448" s="83">
        <f>pro[[#This Row],[Profit]]/pro[[#This Row],[Revenue]]</f>
        <v>-3.1959739671788374</v>
      </c>
      <c r="L6448" s="56">
        <f t="shared" si="100"/>
        <v>6</v>
      </c>
      <c r="M6448" s="82" t="str">
        <f>"Q"&amp;" "&amp;VLOOKUP(pro[[#This Row],[Period]],Mapping!A:B,2,0)</f>
        <v>Q 2</v>
      </c>
      <c r="N6448"/>
    </row>
    <row r="6449" spans="1:14" ht="11.25" customHeight="1" x14ac:dyDescent="0.2">
      <c r="A6449" s="42" t="s">
        <v>5</v>
      </c>
      <c r="B6449" s="44" t="s">
        <v>33</v>
      </c>
      <c r="C6449" s="44" t="s">
        <v>59</v>
      </c>
      <c r="D6449" s="43">
        <v>260765.88299999997</v>
      </c>
      <c r="E6449" s="43">
        <v>-846742.83400000003</v>
      </c>
      <c r="F6449" s="45">
        <v>-15800</v>
      </c>
      <c r="G6449" s="45">
        <v>-63000</v>
      </c>
      <c r="H6449" s="45">
        <v>-104430</v>
      </c>
      <c r="I6449" s="55">
        <f>pro[[#This Row],[Admin expenses 3]]+pro[[#This Row],[Admin expenses 2]]+pro[[#This Row],[Admin expenses 1]]+pro[[#This Row],[COGS]]</f>
        <v>-1029972.834</v>
      </c>
      <c r="J6449" s="55">
        <f>pro[[#This Row],[Revenue]]+pro[[#This Row],[AdminExp]]</f>
        <v>-769206.95100000012</v>
      </c>
      <c r="K6449" s="83">
        <f>pro[[#This Row],[Profit]]/pro[[#This Row],[Revenue]]</f>
        <v>-2.9497990387032349</v>
      </c>
      <c r="L6449" s="56">
        <f t="shared" si="100"/>
        <v>6</v>
      </c>
      <c r="M6449" s="82" t="str">
        <f>"Q"&amp;" "&amp;VLOOKUP(pro[[#This Row],[Period]],Mapping!A:B,2,0)</f>
        <v>Q 2</v>
      </c>
      <c r="N6449"/>
    </row>
    <row r="6450" spans="1:14" ht="11.25" customHeight="1" x14ac:dyDescent="0.2">
      <c r="A6450" s="42" t="s">
        <v>5</v>
      </c>
      <c r="B6450" s="44" t="s">
        <v>33</v>
      </c>
      <c r="C6450" s="44" t="s">
        <v>60</v>
      </c>
      <c r="D6450" s="43">
        <v>260700.307</v>
      </c>
      <c r="E6450" s="43">
        <v>-211277.40899999999</v>
      </c>
      <c r="F6450" s="45">
        <v>-90710</v>
      </c>
      <c r="G6450" s="45">
        <v>-96830</v>
      </c>
      <c r="H6450" s="45">
        <v>-72140</v>
      </c>
      <c r="I6450" s="55">
        <f>pro[[#This Row],[Admin expenses 3]]+pro[[#This Row],[Admin expenses 2]]+pro[[#This Row],[Admin expenses 1]]+pro[[#This Row],[COGS]]</f>
        <v>-470957.40899999999</v>
      </c>
      <c r="J6450" s="55">
        <f>pro[[#This Row],[Revenue]]+pro[[#This Row],[AdminExp]]</f>
        <v>-210257.10199999998</v>
      </c>
      <c r="K6450" s="83">
        <f>pro[[#This Row],[Profit]]/pro[[#This Row],[Revenue]]</f>
        <v>-0.80650883928571659</v>
      </c>
      <c r="L6450" s="56">
        <f t="shared" si="100"/>
        <v>6</v>
      </c>
      <c r="M6450" s="82" t="str">
        <f>"Q"&amp;" "&amp;VLOOKUP(pro[[#This Row],[Period]],Mapping!A:B,2,0)</f>
        <v>Q 2</v>
      </c>
      <c r="N6450"/>
    </row>
    <row r="6451" spans="1:14" ht="11.25" customHeight="1" x14ac:dyDescent="0.2">
      <c r="A6451" s="42" t="s">
        <v>5</v>
      </c>
      <c r="B6451" s="44" t="s">
        <v>33</v>
      </c>
      <c r="C6451" s="44" t="s">
        <v>57</v>
      </c>
      <c r="D6451" s="43">
        <v>330134.95199999999</v>
      </c>
      <c r="E6451" s="43">
        <v>-133383.81</v>
      </c>
      <c r="F6451" s="45">
        <v>-18760</v>
      </c>
      <c r="G6451" s="45">
        <v>-40560</v>
      </c>
      <c r="H6451" s="45">
        <v>-73810</v>
      </c>
      <c r="I6451" s="55">
        <f>pro[[#This Row],[Admin expenses 3]]+pro[[#This Row],[Admin expenses 2]]+pro[[#This Row],[Admin expenses 1]]+pro[[#This Row],[COGS]]</f>
        <v>-266513.81</v>
      </c>
      <c r="J6451" s="55">
        <f>pro[[#This Row],[Revenue]]+pro[[#This Row],[AdminExp]]</f>
        <v>63621.141999999993</v>
      </c>
      <c r="K6451" s="83">
        <f>pro[[#This Row],[Profit]]/pro[[#This Row],[Revenue]]</f>
        <v>0.19271253048056539</v>
      </c>
      <c r="L6451" s="56">
        <f t="shared" si="100"/>
        <v>6</v>
      </c>
      <c r="M6451" s="82" t="str">
        <f>"Q"&amp;" "&amp;VLOOKUP(pro[[#This Row],[Period]],Mapping!A:B,2,0)</f>
        <v>Q 2</v>
      </c>
      <c r="N6451"/>
    </row>
    <row r="6452" spans="1:14" ht="11.25" customHeight="1" x14ac:dyDescent="0.2">
      <c r="A6452" s="42" t="s">
        <v>5</v>
      </c>
      <c r="B6452" s="44" t="s">
        <v>33</v>
      </c>
      <c r="C6452" s="44" t="s">
        <v>58</v>
      </c>
      <c r="D6452" s="43">
        <v>124734.58899999998</v>
      </c>
      <c r="E6452" s="43">
        <v>-87121.943999999989</v>
      </c>
      <c r="F6452" s="45">
        <v>-41940</v>
      </c>
      <c r="G6452" s="45">
        <v>-53120</v>
      </c>
      <c r="H6452" s="45">
        <v>-42030</v>
      </c>
      <c r="I6452" s="55">
        <f>pro[[#This Row],[Admin expenses 3]]+pro[[#This Row],[Admin expenses 2]]+pro[[#This Row],[Admin expenses 1]]+pro[[#This Row],[COGS]]</f>
        <v>-224211.94399999999</v>
      </c>
      <c r="J6452" s="55">
        <f>pro[[#This Row],[Revenue]]+pro[[#This Row],[AdminExp]]</f>
        <v>-99477.35500000001</v>
      </c>
      <c r="K6452" s="83">
        <f>pro[[#This Row],[Profit]]/pro[[#This Row],[Revenue]]</f>
        <v>-0.79751218805875912</v>
      </c>
      <c r="L6452" s="56">
        <f t="shared" si="100"/>
        <v>6</v>
      </c>
      <c r="M6452" s="82" t="str">
        <f>"Q"&amp;" "&amp;VLOOKUP(pro[[#This Row],[Period]],Mapping!A:B,2,0)</f>
        <v>Q 2</v>
      </c>
      <c r="N6452"/>
    </row>
    <row r="6453" spans="1:14" ht="11.25" customHeight="1" x14ac:dyDescent="0.2">
      <c r="A6453" s="42" t="s">
        <v>5</v>
      </c>
      <c r="B6453" s="44" t="s">
        <v>33</v>
      </c>
      <c r="C6453" s="44" t="s">
        <v>59</v>
      </c>
      <c r="D6453" s="43">
        <v>2283694.7139999997</v>
      </c>
      <c r="E6453" s="43">
        <v>-618116.15599999996</v>
      </c>
      <c r="F6453" s="45">
        <v>-27560</v>
      </c>
      <c r="G6453" s="45">
        <v>-91350</v>
      </c>
      <c r="H6453" s="45">
        <v>-100020</v>
      </c>
      <c r="I6453" s="55">
        <f>pro[[#This Row],[Admin expenses 3]]+pro[[#This Row],[Admin expenses 2]]+pro[[#This Row],[Admin expenses 1]]+pro[[#This Row],[COGS]]</f>
        <v>-837046.15599999996</v>
      </c>
      <c r="J6453" s="55">
        <f>pro[[#This Row],[Revenue]]+pro[[#This Row],[AdminExp]]</f>
        <v>1446648.5579999997</v>
      </c>
      <c r="K6453" s="83">
        <f>pro[[#This Row],[Profit]]/pro[[#This Row],[Revenue]]</f>
        <v>0.63346845317434142</v>
      </c>
      <c r="L6453" s="56">
        <f t="shared" si="100"/>
        <v>6</v>
      </c>
      <c r="M6453" s="82" t="str">
        <f>"Q"&amp;" "&amp;VLOOKUP(pro[[#This Row],[Period]],Mapping!A:B,2,0)</f>
        <v>Q 2</v>
      </c>
      <c r="N6453"/>
    </row>
    <row r="6454" spans="1:14" ht="11.25" customHeight="1" x14ac:dyDescent="0.2">
      <c r="A6454" s="42" t="s">
        <v>5</v>
      </c>
      <c r="B6454" s="44" t="s">
        <v>33</v>
      </c>
      <c r="C6454" s="44" t="s">
        <v>60</v>
      </c>
      <c r="D6454" s="43">
        <v>90762.279999999984</v>
      </c>
      <c r="E6454" s="43">
        <v>-397746.30699999997</v>
      </c>
      <c r="F6454" s="45">
        <v>-93570</v>
      </c>
      <c r="G6454" s="45">
        <v>-18200</v>
      </c>
      <c r="H6454" s="45">
        <v>-38540</v>
      </c>
      <c r="I6454" s="55">
        <f>pro[[#This Row],[Admin expenses 3]]+pro[[#This Row],[Admin expenses 2]]+pro[[#This Row],[Admin expenses 1]]+pro[[#This Row],[COGS]]</f>
        <v>-548056.30700000003</v>
      </c>
      <c r="J6454" s="55">
        <f>pro[[#This Row],[Revenue]]+pro[[#This Row],[AdminExp]]</f>
        <v>-457294.02700000006</v>
      </c>
      <c r="K6454" s="83">
        <f>pro[[#This Row],[Profit]]/pro[[#This Row],[Revenue]]</f>
        <v>-5.0383708628738741</v>
      </c>
      <c r="L6454" s="56">
        <f t="shared" si="100"/>
        <v>6</v>
      </c>
      <c r="M6454" s="82" t="str">
        <f>"Q"&amp;" "&amp;VLOOKUP(pro[[#This Row],[Period]],Mapping!A:B,2,0)</f>
        <v>Q 2</v>
      </c>
      <c r="N6454"/>
    </row>
    <row r="6455" spans="1:14" ht="11.25" customHeight="1" x14ac:dyDescent="0.2">
      <c r="A6455" s="42" t="s">
        <v>5</v>
      </c>
      <c r="B6455" s="44" t="s">
        <v>33</v>
      </c>
      <c r="C6455" s="44" t="s">
        <v>57</v>
      </c>
      <c r="D6455" s="43">
        <v>1030250.0599999999</v>
      </c>
      <c r="E6455" s="43">
        <v>-454662.99200000003</v>
      </c>
      <c r="F6455" s="45">
        <v>-21420</v>
      </c>
      <c r="G6455" s="45">
        <v>-85930</v>
      </c>
      <c r="H6455" s="45">
        <v>-15390</v>
      </c>
      <c r="I6455" s="55">
        <f>pro[[#This Row],[Admin expenses 3]]+pro[[#This Row],[Admin expenses 2]]+pro[[#This Row],[Admin expenses 1]]+pro[[#This Row],[COGS]]</f>
        <v>-577402.99200000009</v>
      </c>
      <c r="J6455" s="55">
        <f>pro[[#This Row],[Revenue]]+pro[[#This Row],[AdminExp]]</f>
        <v>452847.06799999985</v>
      </c>
      <c r="K6455" s="83">
        <f>pro[[#This Row],[Profit]]/pro[[#This Row],[Revenue]]</f>
        <v>0.43955063492061325</v>
      </c>
      <c r="L6455" s="56">
        <f t="shared" si="100"/>
        <v>6</v>
      </c>
      <c r="M6455" s="82" t="str">
        <f>"Q"&amp;" "&amp;VLOOKUP(pro[[#This Row],[Period]],Mapping!A:B,2,0)</f>
        <v>Q 2</v>
      </c>
      <c r="N6455"/>
    </row>
    <row r="6456" spans="1:14" ht="11.25" customHeight="1" x14ac:dyDescent="0.2">
      <c r="A6456" s="42" t="s">
        <v>5</v>
      </c>
      <c r="B6456" s="44" t="s">
        <v>33</v>
      </c>
      <c r="C6456" s="44" t="s">
        <v>57</v>
      </c>
      <c r="D6456" s="43">
        <v>260504.223</v>
      </c>
      <c r="E6456" s="43">
        <v>-542388.21</v>
      </c>
      <c r="F6456" s="45">
        <v>-24440</v>
      </c>
      <c r="G6456" s="45">
        <v>-29340</v>
      </c>
      <c r="H6456" s="45">
        <v>-98660</v>
      </c>
      <c r="I6456" s="55">
        <f>pro[[#This Row],[Admin expenses 3]]+pro[[#This Row],[Admin expenses 2]]+pro[[#This Row],[Admin expenses 1]]+pro[[#This Row],[COGS]]</f>
        <v>-694828.21</v>
      </c>
      <c r="J6456" s="55">
        <f>pro[[#This Row],[Revenue]]+pro[[#This Row],[AdminExp]]</f>
        <v>-434323.98699999996</v>
      </c>
      <c r="K6456" s="83">
        <f>pro[[#This Row],[Profit]]/pro[[#This Row],[Revenue]]</f>
        <v>-1.6672435555871967</v>
      </c>
      <c r="L6456" s="56">
        <f t="shared" si="100"/>
        <v>6</v>
      </c>
      <c r="M6456" s="82" t="str">
        <f>"Q"&amp;" "&amp;VLOOKUP(pro[[#This Row],[Period]],Mapping!A:B,2,0)</f>
        <v>Q 2</v>
      </c>
      <c r="N6456"/>
    </row>
    <row r="6457" spans="1:14" ht="11.25" customHeight="1" x14ac:dyDescent="0.2">
      <c r="A6457" s="42" t="s">
        <v>5</v>
      </c>
      <c r="B6457" s="44" t="s">
        <v>35</v>
      </c>
      <c r="C6457" s="44" t="s">
        <v>58</v>
      </c>
      <c r="D6457" s="43">
        <v>53128.733</v>
      </c>
      <c r="E6457" s="43">
        <v>-21007.181999999997</v>
      </c>
      <c r="F6457" s="45">
        <v>-55980</v>
      </c>
      <c r="G6457" s="45">
        <v>-17850</v>
      </c>
      <c r="H6457" s="45">
        <v>-87460</v>
      </c>
      <c r="I6457" s="55">
        <f>pro[[#This Row],[Admin expenses 3]]+pro[[#This Row],[Admin expenses 2]]+pro[[#This Row],[Admin expenses 1]]+pro[[#This Row],[COGS]]</f>
        <v>-182297.182</v>
      </c>
      <c r="J6457" s="55">
        <f>pro[[#This Row],[Revenue]]+pro[[#This Row],[AdminExp]]</f>
        <v>-129168.44899999999</v>
      </c>
      <c r="K6457" s="83">
        <f>pro[[#This Row],[Profit]]/pro[[#This Row],[Revenue]]</f>
        <v>-2.4312352602122091</v>
      </c>
      <c r="L6457" s="56">
        <f t="shared" si="100"/>
        <v>6</v>
      </c>
      <c r="M6457" s="82" t="str">
        <f>"Q"&amp;" "&amp;VLOOKUP(pro[[#This Row],[Period]],Mapping!A:B,2,0)</f>
        <v>Q 2</v>
      </c>
      <c r="N6457"/>
    </row>
    <row r="6458" spans="1:14" ht="11.25" customHeight="1" x14ac:dyDescent="0.2">
      <c r="A6458" s="42" t="s">
        <v>5</v>
      </c>
      <c r="B6458" s="44" t="s">
        <v>35</v>
      </c>
      <c r="C6458" s="44" t="s">
        <v>59</v>
      </c>
      <c r="D6458" s="43">
        <v>21638044.673</v>
      </c>
      <c r="E6458" s="43">
        <v>-4527998.8949999996</v>
      </c>
      <c r="F6458" s="45">
        <v>-105130</v>
      </c>
      <c r="G6458" s="45">
        <v>-79360</v>
      </c>
      <c r="H6458" s="45">
        <v>-64200</v>
      </c>
      <c r="I6458" s="55">
        <f>pro[[#This Row],[Admin expenses 3]]+pro[[#This Row],[Admin expenses 2]]+pro[[#This Row],[Admin expenses 1]]+pro[[#This Row],[COGS]]</f>
        <v>-4776688.8949999996</v>
      </c>
      <c r="J6458" s="55">
        <f>pro[[#This Row],[Revenue]]+pro[[#This Row],[AdminExp]]</f>
        <v>16861355.778000001</v>
      </c>
      <c r="K6458" s="83">
        <f>pro[[#This Row],[Profit]]/pro[[#This Row],[Revenue]]</f>
        <v>0.77924581600663934</v>
      </c>
      <c r="L6458" s="56">
        <f t="shared" si="100"/>
        <v>6</v>
      </c>
      <c r="M6458" s="82" t="str">
        <f>"Q"&amp;" "&amp;VLOOKUP(pro[[#This Row],[Period]],Mapping!A:B,2,0)</f>
        <v>Q 2</v>
      </c>
      <c r="N6458"/>
    </row>
    <row r="6459" spans="1:14" ht="11.25" customHeight="1" x14ac:dyDescent="0.2">
      <c r="A6459" s="42" t="s">
        <v>5</v>
      </c>
      <c r="B6459" s="44" t="s">
        <v>35</v>
      </c>
      <c r="C6459" s="44" t="s">
        <v>57</v>
      </c>
      <c r="D6459" s="43">
        <v>24892621.375999998</v>
      </c>
      <c r="E6459" s="43">
        <v>-4808864.977</v>
      </c>
      <c r="F6459" s="45">
        <v>-17840</v>
      </c>
      <c r="G6459" s="45">
        <v>-15540</v>
      </c>
      <c r="H6459" s="45">
        <v>-29070</v>
      </c>
      <c r="I6459" s="55">
        <f>pro[[#This Row],[Admin expenses 3]]+pro[[#This Row],[Admin expenses 2]]+pro[[#This Row],[Admin expenses 1]]+pro[[#This Row],[COGS]]</f>
        <v>-4871314.977</v>
      </c>
      <c r="J6459" s="55">
        <f>pro[[#This Row],[Revenue]]+pro[[#This Row],[AdminExp]]</f>
        <v>20021306.398999996</v>
      </c>
      <c r="K6459" s="83">
        <f>pro[[#This Row],[Profit]]/pro[[#This Row],[Revenue]]</f>
        <v>0.80430687056138506</v>
      </c>
      <c r="L6459" s="56">
        <f t="shared" si="100"/>
        <v>6</v>
      </c>
      <c r="M6459" s="82" t="str">
        <f>"Q"&amp;" "&amp;VLOOKUP(pro[[#This Row],[Period]],Mapping!A:B,2,0)</f>
        <v>Q 2</v>
      </c>
      <c r="N6459"/>
    </row>
    <row r="6460" spans="1:14" ht="11.25" customHeight="1" x14ac:dyDescent="0.2">
      <c r="A6460" s="42" t="s">
        <v>5</v>
      </c>
      <c r="B6460" s="44" t="s">
        <v>35</v>
      </c>
      <c r="C6460" s="44" t="s">
        <v>58</v>
      </c>
      <c r="D6460" s="43">
        <v>6213401.2220000001</v>
      </c>
      <c r="E6460" s="43">
        <v>-2415993.4749999996</v>
      </c>
      <c r="F6460" s="45">
        <v>-59660</v>
      </c>
      <c r="G6460" s="45">
        <v>-50850</v>
      </c>
      <c r="H6460" s="45">
        <v>-31800</v>
      </c>
      <c r="I6460" s="55">
        <f>pro[[#This Row],[Admin expenses 3]]+pro[[#This Row],[Admin expenses 2]]+pro[[#This Row],[Admin expenses 1]]+pro[[#This Row],[COGS]]</f>
        <v>-2558303.4749999996</v>
      </c>
      <c r="J6460" s="55">
        <f>pro[[#This Row],[Revenue]]+pro[[#This Row],[AdminExp]]</f>
        <v>3655097.7470000004</v>
      </c>
      <c r="K6460" s="83">
        <f>pro[[#This Row],[Profit]]/pro[[#This Row],[Revenue]]</f>
        <v>0.58826037727263969</v>
      </c>
      <c r="L6460" s="56">
        <f t="shared" si="100"/>
        <v>6</v>
      </c>
      <c r="M6460" s="82" t="str">
        <f>"Q"&amp;" "&amp;VLOOKUP(pro[[#This Row],[Period]],Mapping!A:B,2,0)</f>
        <v>Q 2</v>
      </c>
      <c r="N6460"/>
    </row>
    <row r="6461" spans="1:14" ht="11.25" customHeight="1" x14ac:dyDescent="0.2">
      <c r="A6461" s="42" t="s">
        <v>5</v>
      </c>
      <c r="B6461" s="44" t="s">
        <v>35</v>
      </c>
      <c r="C6461" s="44" t="s">
        <v>59</v>
      </c>
      <c r="D6461" s="43">
        <v>12456900.897</v>
      </c>
      <c r="E6461" s="43">
        <v>-4572049.2369999997</v>
      </c>
      <c r="F6461" s="45">
        <v>-54570</v>
      </c>
      <c r="G6461" s="45">
        <v>-23970</v>
      </c>
      <c r="H6461" s="45">
        <v>-64320</v>
      </c>
      <c r="I6461" s="55">
        <f>pro[[#This Row],[Admin expenses 3]]+pro[[#This Row],[Admin expenses 2]]+pro[[#This Row],[Admin expenses 1]]+pro[[#This Row],[COGS]]</f>
        <v>-4714909.2369999997</v>
      </c>
      <c r="J6461" s="55">
        <f>pro[[#This Row],[Revenue]]+pro[[#This Row],[AdminExp]]</f>
        <v>7741991.6600000001</v>
      </c>
      <c r="K6461" s="83">
        <f>pro[[#This Row],[Profit]]/pro[[#This Row],[Revenue]]</f>
        <v>0.62150222788273979</v>
      </c>
      <c r="L6461" s="56">
        <f t="shared" si="100"/>
        <v>6</v>
      </c>
      <c r="M6461" s="82" t="str">
        <f>"Q"&amp;" "&amp;VLOOKUP(pro[[#This Row],[Period]],Mapping!A:B,2,0)</f>
        <v>Q 2</v>
      </c>
      <c r="N6461"/>
    </row>
    <row r="6462" spans="1:14" ht="11.25" customHeight="1" x14ac:dyDescent="0.2">
      <c r="A6462" s="42" t="s">
        <v>5</v>
      </c>
      <c r="B6462" s="44" t="s">
        <v>35</v>
      </c>
      <c r="C6462" s="44" t="s">
        <v>57</v>
      </c>
      <c r="D6462" s="43">
        <v>28526062.977999996</v>
      </c>
      <c r="E6462" s="43">
        <v>-2821017.2760000001</v>
      </c>
      <c r="F6462" s="45">
        <v>-40890</v>
      </c>
      <c r="G6462" s="45">
        <v>-98500</v>
      </c>
      <c r="H6462" s="45">
        <v>-16190</v>
      </c>
      <c r="I6462" s="55">
        <f>pro[[#This Row],[Admin expenses 3]]+pro[[#This Row],[Admin expenses 2]]+pro[[#This Row],[Admin expenses 1]]+pro[[#This Row],[COGS]]</f>
        <v>-2976597.2760000001</v>
      </c>
      <c r="J6462" s="55">
        <f>pro[[#This Row],[Revenue]]+pro[[#This Row],[AdminExp]]</f>
        <v>25549465.701999996</v>
      </c>
      <c r="K6462" s="83">
        <f>pro[[#This Row],[Profit]]/pro[[#This Row],[Revenue]]</f>
        <v>0.89565341427256806</v>
      </c>
      <c r="L6462" s="56">
        <f t="shared" si="100"/>
        <v>6</v>
      </c>
      <c r="M6462" s="82" t="str">
        <f>"Q"&amp;" "&amp;VLOOKUP(pro[[#This Row],[Period]],Mapping!A:B,2,0)</f>
        <v>Q 2</v>
      </c>
      <c r="N6462"/>
    </row>
    <row r="6463" spans="1:14" ht="11.25" customHeight="1" x14ac:dyDescent="0.2">
      <c r="A6463" s="42" t="s">
        <v>5</v>
      </c>
      <c r="B6463" s="44" t="s">
        <v>35</v>
      </c>
      <c r="C6463" s="44" t="s">
        <v>58</v>
      </c>
      <c r="D6463" s="43">
        <v>9595520.7879999988</v>
      </c>
      <c r="E6463" s="43">
        <v>-756763.00699999998</v>
      </c>
      <c r="F6463" s="45">
        <v>-62350</v>
      </c>
      <c r="G6463" s="45">
        <v>-18020</v>
      </c>
      <c r="H6463" s="45">
        <v>-24510</v>
      </c>
      <c r="I6463" s="55">
        <f>pro[[#This Row],[Admin expenses 3]]+pro[[#This Row],[Admin expenses 2]]+pro[[#This Row],[Admin expenses 1]]+pro[[#This Row],[COGS]]</f>
        <v>-861643.00699999998</v>
      </c>
      <c r="J6463" s="55">
        <f>pro[[#This Row],[Revenue]]+pro[[#This Row],[AdminExp]]</f>
        <v>8733877.7809999995</v>
      </c>
      <c r="K6463" s="83">
        <f>pro[[#This Row],[Profit]]/pro[[#This Row],[Revenue]]</f>
        <v>0.9102036224987855</v>
      </c>
      <c r="L6463" s="56">
        <f t="shared" si="100"/>
        <v>6</v>
      </c>
      <c r="M6463" s="82" t="str">
        <f>"Q"&amp;" "&amp;VLOOKUP(pro[[#This Row],[Period]],Mapping!A:B,2,0)</f>
        <v>Q 2</v>
      </c>
      <c r="N6463"/>
    </row>
    <row r="6464" spans="1:14" ht="11.25" customHeight="1" x14ac:dyDescent="0.2">
      <c r="A6464" s="42" t="s">
        <v>5</v>
      </c>
      <c r="B6464" s="44" t="s">
        <v>35</v>
      </c>
      <c r="C6464" s="44" t="s">
        <v>59</v>
      </c>
      <c r="D6464" s="43">
        <v>977363.14199999999</v>
      </c>
      <c r="E6464" s="43">
        <v>-54700.547999999995</v>
      </c>
      <c r="F6464" s="45">
        <v>-33040</v>
      </c>
      <c r="G6464" s="45">
        <v>-47350</v>
      </c>
      <c r="H6464" s="45">
        <v>-28180</v>
      </c>
      <c r="I6464" s="55">
        <f>pro[[#This Row],[Admin expenses 3]]+pro[[#This Row],[Admin expenses 2]]+pro[[#This Row],[Admin expenses 1]]+pro[[#This Row],[COGS]]</f>
        <v>-163270.54800000001</v>
      </c>
      <c r="J6464" s="55">
        <f>pro[[#This Row],[Revenue]]+pro[[#This Row],[AdminExp]]</f>
        <v>814092.59400000004</v>
      </c>
      <c r="K6464" s="83">
        <f>pro[[#This Row],[Profit]]/pro[[#This Row],[Revenue]]</f>
        <v>0.83294791773516674</v>
      </c>
      <c r="L6464" s="56">
        <f t="shared" si="100"/>
        <v>6</v>
      </c>
      <c r="M6464" s="82" t="str">
        <f>"Q"&amp;" "&amp;VLOOKUP(pro[[#This Row],[Period]],Mapping!A:B,2,0)</f>
        <v>Q 2</v>
      </c>
      <c r="N6464"/>
    </row>
    <row r="6465" spans="1:14" ht="11.25" customHeight="1" x14ac:dyDescent="0.2">
      <c r="A6465" s="42" t="s">
        <v>5</v>
      </c>
      <c r="B6465" s="44" t="s">
        <v>35</v>
      </c>
      <c r="C6465" s="44" t="s">
        <v>57</v>
      </c>
      <c r="D6465" s="43">
        <v>313818.06400000001</v>
      </c>
      <c r="E6465" s="43">
        <v>-10835.558999999999</v>
      </c>
      <c r="F6465" s="45">
        <v>-92930</v>
      </c>
      <c r="G6465" s="45">
        <v>-55320</v>
      </c>
      <c r="H6465" s="45">
        <v>-77740</v>
      </c>
      <c r="I6465" s="55">
        <f>pro[[#This Row],[Admin expenses 3]]+pro[[#This Row],[Admin expenses 2]]+pro[[#This Row],[Admin expenses 1]]+pro[[#This Row],[COGS]]</f>
        <v>-236825.55900000001</v>
      </c>
      <c r="J6465" s="55">
        <f>pro[[#This Row],[Revenue]]+pro[[#This Row],[AdminExp]]</f>
        <v>76992.505000000005</v>
      </c>
      <c r="K6465" s="83">
        <f>pro[[#This Row],[Profit]]/pro[[#This Row],[Revenue]]</f>
        <v>0.24534121464722311</v>
      </c>
      <c r="L6465" s="56">
        <f t="shared" si="100"/>
        <v>6</v>
      </c>
      <c r="M6465" s="82" t="str">
        <f>"Q"&amp;" "&amp;VLOOKUP(pro[[#This Row],[Period]],Mapping!A:B,2,0)</f>
        <v>Q 2</v>
      </c>
      <c r="N6465"/>
    </row>
    <row r="6466" spans="1:14" ht="11.25" customHeight="1" x14ac:dyDescent="0.2">
      <c r="A6466" s="42" t="s">
        <v>5</v>
      </c>
      <c r="B6466" s="44" t="s">
        <v>35</v>
      </c>
      <c r="C6466" s="44" t="s">
        <v>57</v>
      </c>
      <c r="D6466" s="43">
        <v>6604503.800999999</v>
      </c>
      <c r="E6466" s="43">
        <v>-3077870.9360000002</v>
      </c>
      <c r="F6466" s="45">
        <v>-82900</v>
      </c>
      <c r="G6466" s="45">
        <v>-51100</v>
      </c>
      <c r="H6466" s="45">
        <v>-44270</v>
      </c>
      <c r="I6466" s="55">
        <f>pro[[#This Row],[Admin expenses 3]]+pro[[#This Row],[Admin expenses 2]]+pro[[#This Row],[Admin expenses 1]]+pro[[#This Row],[COGS]]</f>
        <v>-3256140.9360000002</v>
      </c>
      <c r="J6466" s="55">
        <f>pro[[#This Row],[Revenue]]+pro[[#This Row],[AdminExp]]</f>
        <v>3348362.8649999988</v>
      </c>
      <c r="K6466" s="83">
        <f>pro[[#This Row],[Profit]]/pro[[#This Row],[Revenue]]</f>
        <v>0.5069817454708736</v>
      </c>
      <c r="L6466" s="56">
        <f t="shared" ref="L6466:L6529" si="101">MONTH(DATEVALUE(A6466&amp;"1"))</f>
        <v>6</v>
      </c>
      <c r="M6466" s="82" t="str">
        <f>"Q"&amp;" "&amp;VLOOKUP(pro[[#This Row],[Period]],Mapping!A:B,2,0)</f>
        <v>Q 2</v>
      </c>
      <c r="N6466"/>
    </row>
    <row r="6467" spans="1:14" ht="11.25" customHeight="1" x14ac:dyDescent="0.2">
      <c r="A6467" s="42" t="s">
        <v>5</v>
      </c>
      <c r="B6467" s="44" t="s">
        <v>35</v>
      </c>
      <c r="C6467" s="44" t="s">
        <v>57</v>
      </c>
      <c r="D6467" s="43">
        <v>4881554.5659999996</v>
      </c>
      <c r="E6467" s="43">
        <v>-296249.576</v>
      </c>
      <c r="F6467" s="45">
        <v>-64410</v>
      </c>
      <c r="G6467" s="45">
        <v>-17270</v>
      </c>
      <c r="H6467" s="45">
        <v>-48120</v>
      </c>
      <c r="I6467" s="55">
        <f>pro[[#This Row],[Admin expenses 3]]+pro[[#This Row],[Admin expenses 2]]+pro[[#This Row],[Admin expenses 1]]+pro[[#This Row],[COGS]]</f>
        <v>-426049.576</v>
      </c>
      <c r="J6467" s="55">
        <f>pro[[#This Row],[Revenue]]+pro[[#This Row],[AdminExp]]</f>
        <v>4455504.9899999993</v>
      </c>
      <c r="K6467" s="83">
        <f>pro[[#This Row],[Profit]]/pro[[#This Row],[Revenue]]</f>
        <v>0.91272256199542801</v>
      </c>
      <c r="L6467" s="56">
        <f t="shared" si="101"/>
        <v>6</v>
      </c>
      <c r="M6467" s="82" t="str">
        <f>"Q"&amp;" "&amp;VLOOKUP(pro[[#This Row],[Period]],Mapping!A:B,2,0)</f>
        <v>Q 2</v>
      </c>
      <c r="N6467"/>
    </row>
    <row r="6468" spans="1:14" ht="11.25" customHeight="1" x14ac:dyDescent="0.2">
      <c r="A6468" s="42" t="s">
        <v>5</v>
      </c>
      <c r="B6468" s="44" t="s">
        <v>35</v>
      </c>
      <c r="C6468" s="44" t="s">
        <v>57</v>
      </c>
      <c r="D6468" s="43">
        <v>3814062.5879999995</v>
      </c>
      <c r="E6468" s="43">
        <v>-137086.77499999999</v>
      </c>
      <c r="F6468" s="45">
        <v>-17130</v>
      </c>
      <c r="G6468" s="45">
        <v>-22030</v>
      </c>
      <c r="H6468" s="45">
        <v>-43610</v>
      </c>
      <c r="I6468" s="55">
        <f>pro[[#This Row],[Admin expenses 3]]+pro[[#This Row],[Admin expenses 2]]+pro[[#This Row],[Admin expenses 1]]+pro[[#This Row],[COGS]]</f>
        <v>-219856.77499999999</v>
      </c>
      <c r="J6468" s="55">
        <f>pro[[#This Row],[Revenue]]+pro[[#This Row],[AdminExp]]</f>
        <v>3594205.8129999996</v>
      </c>
      <c r="K6468" s="83">
        <f>pro[[#This Row],[Profit]]/pro[[#This Row],[Revenue]]</f>
        <v>0.94235627498832231</v>
      </c>
      <c r="L6468" s="56">
        <f t="shared" si="101"/>
        <v>6</v>
      </c>
      <c r="M6468" s="82" t="str">
        <f>"Q"&amp;" "&amp;VLOOKUP(pro[[#This Row],[Period]],Mapping!A:B,2,0)</f>
        <v>Q 2</v>
      </c>
      <c r="N6468"/>
    </row>
    <row r="6469" spans="1:14" ht="11.25" customHeight="1" x14ac:dyDescent="0.2">
      <c r="A6469" s="42" t="s">
        <v>5</v>
      </c>
      <c r="B6469" s="44" t="s">
        <v>35</v>
      </c>
      <c r="C6469" s="44" t="s">
        <v>57</v>
      </c>
      <c r="D6469" s="43">
        <v>6581883.9309999999</v>
      </c>
      <c r="E6469" s="43">
        <v>-331550.016</v>
      </c>
      <c r="F6469" s="45">
        <v>-81890</v>
      </c>
      <c r="G6469" s="45">
        <v>-51580</v>
      </c>
      <c r="H6469" s="45">
        <v>-89040</v>
      </c>
      <c r="I6469" s="55">
        <f>pro[[#This Row],[Admin expenses 3]]+pro[[#This Row],[Admin expenses 2]]+pro[[#This Row],[Admin expenses 1]]+pro[[#This Row],[COGS]]</f>
        <v>-554060.01600000006</v>
      </c>
      <c r="J6469" s="55">
        <f>pro[[#This Row],[Revenue]]+pro[[#This Row],[AdminExp]]</f>
        <v>6027823.915</v>
      </c>
      <c r="K6469" s="83">
        <f>pro[[#This Row],[Profit]]/pro[[#This Row],[Revenue]]</f>
        <v>0.91582045174172189</v>
      </c>
      <c r="L6469" s="56">
        <f t="shared" si="101"/>
        <v>6</v>
      </c>
      <c r="M6469" s="82" t="str">
        <f>"Q"&amp;" "&amp;VLOOKUP(pro[[#This Row],[Period]],Mapping!A:B,2,0)</f>
        <v>Q 2</v>
      </c>
      <c r="N6469"/>
    </row>
    <row r="6470" spans="1:14" ht="11.25" customHeight="1" x14ac:dyDescent="0.2">
      <c r="A6470" s="42" t="s">
        <v>5</v>
      </c>
      <c r="B6470" s="44" t="s">
        <v>35</v>
      </c>
      <c r="C6470" s="44" t="s">
        <v>57</v>
      </c>
      <c r="D6470" s="43">
        <v>20724428.535999998</v>
      </c>
      <c r="E6470" s="43">
        <v>-435975.63099999994</v>
      </c>
      <c r="F6470" s="45">
        <v>-64280</v>
      </c>
      <c r="G6470" s="45">
        <v>-29540</v>
      </c>
      <c r="H6470" s="45">
        <v>-32000</v>
      </c>
      <c r="I6470" s="55">
        <f>pro[[#This Row],[Admin expenses 3]]+pro[[#This Row],[Admin expenses 2]]+pro[[#This Row],[Admin expenses 1]]+pro[[#This Row],[COGS]]</f>
        <v>-561795.63099999994</v>
      </c>
      <c r="J6470" s="55">
        <f>pro[[#This Row],[Revenue]]+pro[[#This Row],[AdminExp]]</f>
        <v>20162632.904999997</v>
      </c>
      <c r="K6470" s="83">
        <f>pro[[#This Row],[Profit]]/pro[[#This Row],[Revenue]]</f>
        <v>0.97289210508149271</v>
      </c>
      <c r="L6470" s="56">
        <f t="shared" si="101"/>
        <v>6</v>
      </c>
      <c r="M6470" s="82" t="str">
        <f>"Q"&amp;" "&amp;VLOOKUP(pro[[#This Row],[Period]],Mapping!A:B,2,0)</f>
        <v>Q 2</v>
      </c>
      <c r="N6470"/>
    </row>
    <row r="6471" spans="1:14" ht="11.25" customHeight="1" x14ac:dyDescent="0.2">
      <c r="A6471" s="42" t="s">
        <v>5</v>
      </c>
      <c r="B6471" s="44" t="s">
        <v>35</v>
      </c>
      <c r="C6471" s="44" t="s">
        <v>57</v>
      </c>
      <c r="D6471" s="43">
        <v>13176948.134</v>
      </c>
      <c r="E6471" s="43">
        <v>-205294.04699999999</v>
      </c>
      <c r="F6471" s="45">
        <v>-82770</v>
      </c>
      <c r="G6471" s="45">
        <v>-81740</v>
      </c>
      <c r="H6471" s="45">
        <v>-64070</v>
      </c>
      <c r="I6471" s="55">
        <f>pro[[#This Row],[Admin expenses 3]]+pro[[#This Row],[Admin expenses 2]]+pro[[#This Row],[Admin expenses 1]]+pro[[#This Row],[COGS]]</f>
        <v>-433874.04700000002</v>
      </c>
      <c r="J6471" s="55">
        <f>pro[[#This Row],[Revenue]]+pro[[#This Row],[AdminExp]]</f>
        <v>12743074.086999999</v>
      </c>
      <c r="K6471" s="83">
        <f>pro[[#This Row],[Profit]]/pro[[#This Row],[Revenue]]</f>
        <v>0.96707325227451635</v>
      </c>
      <c r="L6471" s="56">
        <f t="shared" si="101"/>
        <v>6</v>
      </c>
      <c r="M6471" s="82" t="str">
        <f>"Q"&amp;" "&amp;VLOOKUP(pro[[#This Row],[Period]],Mapping!A:B,2,0)</f>
        <v>Q 2</v>
      </c>
      <c r="N6471"/>
    </row>
    <row r="6472" spans="1:14" ht="11.25" customHeight="1" x14ac:dyDescent="0.2">
      <c r="A6472" s="42" t="s">
        <v>5</v>
      </c>
      <c r="B6472" s="44" t="s">
        <v>35</v>
      </c>
      <c r="C6472" s="44" t="s">
        <v>57</v>
      </c>
      <c r="D6472" s="43">
        <v>13168593.522</v>
      </c>
      <c r="E6472" s="43">
        <v>-185073.38499999998</v>
      </c>
      <c r="F6472" s="45">
        <v>-55750</v>
      </c>
      <c r="G6472" s="45">
        <v>-34780</v>
      </c>
      <c r="H6472" s="45">
        <v>-28080</v>
      </c>
      <c r="I6472" s="55">
        <f>pro[[#This Row],[Admin expenses 3]]+pro[[#This Row],[Admin expenses 2]]+pro[[#This Row],[Admin expenses 1]]+pro[[#This Row],[COGS]]</f>
        <v>-303683.38500000001</v>
      </c>
      <c r="J6472" s="55">
        <f>pro[[#This Row],[Revenue]]+pro[[#This Row],[AdminExp]]</f>
        <v>12864910.137</v>
      </c>
      <c r="K6472" s="83">
        <f>pro[[#This Row],[Profit]]/pro[[#This Row],[Revenue]]</f>
        <v>0.97693881396728866</v>
      </c>
      <c r="L6472" s="56">
        <f t="shared" si="101"/>
        <v>6</v>
      </c>
      <c r="M6472" s="82" t="str">
        <f>"Q"&amp;" "&amp;VLOOKUP(pro[[#This Row],[Period]],Mapping!A:B,2,0)</f>
        <v>Q 2</v>
      </c>
      <c r="N6472"/>
    </row>
    <row r="6473" spans="1:14" ht="11.25" customHeight="1" x14ac:dyDescent="0.2">
      <c r="A6473" s="42" t="s">
        <v>5</v>
      </c>
      <c r="B6473" s="44" t="s">
        <v>35</v>
      </c>
      <c r="C6473" s="44" t="s">
        <v>57</v>
      </c>
      <c r="D6473" s="43">
        <v>17264369.765999999</v>
      </c>
      <c r="E6473" s="43">
        <v>-299360.63499999995</v>
      </c>
      <c r="F6473" s="45">
        <v>-89340</v>
      </c>
      <c r="G6473" s="45">
        <v>-36990</v>
      </c>
      <c r="H6473" s="45">
        <v>-55420</v>
      </c>
      <c r="I6473" s="55">
        <f>pro[[#This Row],[Admin expenses 3]]+pro[[#This Row],[Admin expenses 2]]+pro[[#This Row],[Admin expenses 1]]+pro[[#This Row],[COGS]]</f>
        <v>-481110.63499999995</v>
      </c>
      <c r="J6473" s="55">
        <f>pro[[#This Row],[Revenue]]+pro[[#This Row],[AdminExp]]</f>
        <v>16783259.130999997</v>
      </c>
      <c r="K6473" s="83">
        <f>pro[[#This Row],[Profit]]/pro[[#This Row],[Revenue]]</f>
        <v>0.97213274266475169</v>
      </c>
      <c r="L6473" s="56">
        <f t="shared" si="101"/>
        <v>6</v>
      </c>
      <c r="M6473" s="82" t="str">
        <f>"Q"&amp;" "&amp;VLOOKUP(pro[[#This Row],[Period]],Mapping!A:B,2,0)</f>
        <v>Q 2</v>
      </c>
      <c r="N6473"/>
    </row>
    <row r="6474" spans="1:14" ht="11.25" customHeight="1" x14ac:dyDescent="0.2">
      <c r="A6474" s="42" t="s">
        <v>5</v>
      </c>
      <c r="B6474" s="44" t="s">
        <v>35</v>
      </c>
      <c r="C6474" s="44" t="s">
        <v>57</v>
      </c>
      <c r="D6474" s="43">
        <v>5969142.6829999993</v>
      </c>
      <c r="E6474" s="43">
        <v>-3637566.9539999994</v>
      </c>
      <c r="F6474" s="45">
        <v>-81860</v>
      </c>
      <c r="G6474" s="45">
        <v>-71440</v>
      </c>
      <c r="H6474" s="45">
        <v>-94290</v>
      </c>
      <c r="I6474" s="55">
        <f>pro[[#This Row],[Admin expenses 3]]+pro[[#This Row],[Admin expenses 2]]+pro[[#This Row],[Admin expenses 1]]+pro[[#This Row],[COGS]]</f>
        <v>-3885156.9539999994</v>
      </c>
      <c r="J6474" s="55">
        <f>pro[[#This Row],[Revenue]]+pro[[#This Row],[AdminExp]]</f>
        <v>2083985.7289999998</v>
      </c>
      <c r="K6474" s="83">
        <f>pro[[#This Row],[Profit]]/pro[[#This Row],[Revenue]]</f>
        <v>0.34912647253937323</v>
      </c>
      <c r="L6474" s="56">
        <f t="shared" si="101"/>
        <v>6</v>
      </c>
      <c r="M6474" s="82" t="str">
        <f>"Q"&amp;" "&amp;VLOOKUP(pro[[#This Row],[Period]],Mapping!A:B,2,0)</f>
        <v>Q 2</v>
      </c>
      <c r="N6474"/>
    </row>
    <row r="6475" spans="1:14" ht="11.25" customHeight="1" x14ac:dyDescent="0.2">
      <c r="A6475" s="42" t="s">
        <v>5</v>
      </c>
      <c r="B6475" s="44" t="s">
        <v>35</v>
      </c>
      <c r="C6475" s="44" t="s">
        <v>57</v>
      </c>
      <c r="D6475" s="43">
        <v>145872.94399999999</v>
      </c>
      <c r="E6475" s="43">
        <v>-81501.664999999994</v>
      </c>
      <c r="F6475" s="45">
        <v>-93680</v>
      </c>
      <c r="G6475" s="45">
        <v>-95280</v>
      </c>
      <c r="H6475" s="45">
        <v>-50900</v>
      </c>
      <c r="I6475" s="55">
        <f>pro[[#This Row],[Admin expenses 3]]+pro[[#This Row],[Admin expenses 2]]+pro[[#This Row],[Admin expenses 1]]+pro[[#This Row],[COGS]]</f>
        <v>-321361.66499999998</v>
      </c>
      <c r="J6475" s="55">
        <f>pro[[#This Row],[Revenue]]+pro[[#This Row],[AdminExp]]</f>
        <v>-175488.72099999999</v>
      </c>
      <c r="K6475" s="83">
        <f>pro[[#This Row],[Profit]]/pro[[#This Row],[Revenue]]</f>
        <v>-1.2030244690201084</v>
      </c>
      <c r="L6475" s="56">
        <f t="shared" si="101"/>
        <v>6</v>
      </c>
      <c r="M6475" s="82" t="str">
        <f>"Q"&amp;" "&amp;VLOOKUP(pro[[#This Row],[Period]],Mapping!A:B,2,0)</f>
        <v>Q 2</v>
      </c>
      <c r="N6475"/>
    </row>
    <row r="6476" spans="1:14" ht="11.25" customHeight="1" x14ac:dyDescent="0.2">
      <c r="A6476" s="42" t="s">
        <v>5</v>
      </c>
      <c r="B6476" s="44" t="s">
        <v>35</v>
      </c>
      <c r="C6476" s="44" t="s">
        <v>57</v>
      </c>
      <c r="D6476" s="43">
        <v>776549.55699999991</v>
      </c>
      <c r="E6476" s="43">
        <v>-197044.52599999998</v>
      </c>
      <c r="F6476" s="45">
        <v>-73880</v>
      </c>
      <c r="G6476" s="45">
        <v>-27650</v>
      </c>
      <c r="H6476" s="45">
        <v>-23110</v>
      </c>
      <c r="I6476" s="55">
        <f>pro[[#This Row],[Admin expenses 3]]+pro[[#This Row],[Admin expenses 2]]+pro[[#This Row],[Admin expenses 1]]+pro[[#This Row],[COGS]]</f>
        <v>-321684.52599999995</v>
      </c>
      <c r="J6476" s="55">
        <f>pro[[#This Row],[Revenue]]+pro[[#This Row],[AdminExp]]</f>
        <v>454865.03099999996</v>
      </c>
      <c r="K6476" s="83">
        <f>pro[[#This Row],[Profit]]/pro[[#This Row],[Revenue]]</f>
        <v>0.58575145256312344</v>
      </c>
      <c r="L6476" s="56">
        <f t="shared" si="101"/>
        <v>6</v>
      </c>
      <c r="M6476" s="82" t="str">
        <f>"Q"&amp;" "&amp;VLOOKUP(pro[[#This Row],[Period]],Mapping!A:B,2,0)</f>
        <v>Q 2</v>
      </c>
      <c r="N6476"/>
    </row>
    <row r="6477" spans="1:14" ht="11.25" customHeight="1" x14ac:dyDescent="0.2">
      <c r="A6477" s="42" t="s">
        <v>5</v>
      </c>
      <c r="B6477" s="44" t="s">
        <v>35</v>
      </c>
      <c r="C6477" s="44" t="s">
        <v>57</v>
      </c>
      <c r="D6477" s="43">
        <v>518171.12199999992</v>
      </c>
      <c r="E6477" s="43">
        <v>-138335.617</v>
      </c>
      <c r="F6477" s="45">
        <v>-36130</v>
      </c>
      <c r="G6477" s="45">
        <v>-65720</v>
      </c>
      <c r="H6477" s="45">
        <v>-43980</v>
      </c>
      <c r="I6477" s="55">
        <f>pro[[#This Row],[Admin expenses 3]]+pro[[#This Row],[Admin expenses 2]]+pro[[#This Row],[Admin expenses 1]]+pro[[#This Row],[COGS]]</f>
        <v>-284165.61699999997</v>
      </c>
      <c r="J6477" s="55">
        <f>pro[[#This Row],[Revenue]]+pro[[#This Row],[AdminExp]]</f>
        <v>234005.50499999995</v>
      </c>
      <c r="K6477" s="83">
        <f>pro[[#This Row],[Profit]]/pro[[#This Row],[Revenue]]</f>
        <v>0.45159889284605864</v>
      </c>
      <c r="L6477" s="56">
        <f t="shared" si="101"/>
        <v>6</v>
      </c>
      <c r="M6477" s="82" t="str">
        <f>"Q"&amp;" "&amp;VLOOKUP(pro[[#This Row],[Period]],Mapping!A:B,2,0)</f>
        <v>Q 2</v>
      </c>
      <c r="N6477"/>
    </row>
    <row r="6478" spans="1:14" ht="11.25" customHeight="1" x14ac:dyDescent="0.2">
      <c r="A6478" s="42" t="s">
        <v>5</v>
      </c>
      <c r="B6478" s="44" t="s">
        <v>35</v>
      </c>
      <c r="C6478" s="44" t="s">
        <v>57</v>
      </c>
      <c r="D6478" s="43">
        <v>90735.154999999984</v>
      </c>
      <c r="E6478" s="43">
        <v>-22983.778999999999</v>
      </c>
      <c r="F6478" s="45">
        <v>-53480</v>
      </c>
      <c r="G6478" s="45">
        <v>-81680</v>
      </c>
      <c r="H6478" s="45">
        <v>-105480</v>
      </c>
      <c r="I6478" s="55">
        <f>pro[[#This Row],[Admin expenses 3]]+pro[[#This Row],[Admin expenses 2]]+pro[[#This Row],[Admin expenses 1]]+pro[[#This Row],[COGS]]</f>
        <v>-263623.77899999998</v>
      </c>
      <c r="J6478" s="55">
        <f>pro[[#This Row],[Revenue]]+pro[[#This Row],[AdminExp]]</f>
        <v>-172888.62400000001</v>
      </c>
      <c r="K6478" s="83">
        <f>pro[[#This Row],[Profit]]/pro[[#This Row],[Revenue]]</f>
        <v>-1.9054204955069514</v>
      </c>
      <c r="L6478" s="56">
        <f t="shared" si="101"/>
        <v>6</v>
      </c>
      <c r="M6478" s="82" t="str">
        <f>"Q"&amp;" "&amp;VLOOKUP(pro[[#This Row],[Period]],Mapping!A:B,2,0)</f>
        <v>Q 2</v>
      </c>
      <c r="N6478"/>
    </row>
    <row r="6479" spans="1:14" ht="11.25" customHeight="1" x14ac:dyDescent="0.2">
      <c r="A6479" s="42" t="s">
        <v>5</v>
      </c>
      <c r="B6479" s="44" t="s">
        <v>35</v>
      </c>
      <c r="C6479" s="44" t="s">
        <v>57</v>
      </c>
      <c r="D6479" s="43">
        <v>42932.26</v>
      </c>
      <c r="E6479" s="43">
        <v>-25704.048999999999</v>
      </c>
      <c r="F6479" s="45">
        <v>-51480</v>
      </c>
      <c r="G6479" s="45">
        <v>-39390</v>
      </c>
      <c r="H6479" s="45">
        <v>-101540</v>
      </c>
      <c r="I6479" s="55">
        <f>pro[[#This Row],[Admin expenses 3]]+pro[[#This Row],[Admin expenses 2]]+pro[[#This Row],[Admin expenses 1]]+pro[[#This Row],[COGS]]</f>
        <v>-218114.049</v>
      </c>
      <c r="J6479" s="55">
        <f>pro[[#This Row],[Revenue]]+pro[[#This Row],[AdminExp]]</f>
        <v>-175181.78899999999</v>
      </c>
      <c r="K6479" s="83">
        <f>pro[[#This Row],[Profit]]/pro[[#This Row],[Revenue]]</f>
        <v>-4.0804231829398212</v>
      </c>
      <c r="L6479" s="56">
        <f t="shared" si="101"/>
        <v>6</v>
      </c>
      <c r="M6479" s="82" t="str">
        <f>"Q"&amp;" "&amp;VLOOKUP(pro[[#This Row],[Period]],Mapping!A:B,2,0)</f>
        <v>Q 2</v>
      </c>
      <c r="N6479"/>
    </row>
    <row r="6480" spans="1:14" ht="11.25" customHeight="1" x14ac:dyDescent="0.2">
      <c r="A6480" s="42" t="s">
        <v>5</v>
      </c>
      <c r="B6480" s="44" t="s">
        <v>35</v>
      </c>
      <c r="C6480" s="44" t="s">
        <v>57</v>
      </c>
      <c r="D6480" s="43">
        <v>822838.77899999998</v>
      </c>
      <c r="E6480" s="43">
        <v>-199837.30899999998</v>
      </c>
      <c r="F6480" s="45">
        <v>-23010</v>
      </c>
      <c r="G6480" s="45">
        <v>-89250</v>
      </c>
      <c r="H6480" s="45">
        <v>-35730</v>
      </c>
      <c r="I6480" s="55">
        <f>pro[[#This Row],[Admin expenses 3]]+pro[[#This Row],[Admin expenses 2]]+pro[[#This Row],[Admin expenses 1]]+pro[[#This Row],[COGS]]</f>
        <v>-347827.30900000001</v>
      </c>
      <c r="J6480" s="55">
        <f>pro[[#This Row],[Revenue]]+pro[[#This Row],[AdminExp]]</f>
        <v>475011.47</v>
      </c>
      <c r="K6480" s="83">
        <f>pro[[#This Row],[Profit]]/pro[[#This Row],[Revenue]]</f>
        <v>0.57728376703062512</v>
      </c>
      <c r="L6480" s="56">
        <f t="shared" si="101"/>
        <v>6</v>
      </c>
      <c r="M6480" s="82" t="str">
        <f>"Q"&amp;" "&amp;VLOOKUP(pro[[#This Row],[Period]],Mapping!A:B,2,0)</f>
        <v>Q 2</v>
      </c>
      <c r="N6480"/>
    </row>
    <row r="6481" spans="1:14" ht="11.25" customHeight="1" x14ac:dyDescent="0.2">
      <c r="A6481" s="42" t="s">
        <v>5</v>
      </c>
      <c r="B6481" s="44" t="s">
        <v>35</v>
      </c>
      <c r="C6481" s="44" t="s">
        <v>57</v>
      </c>
      <c r="D6481" s="43">
        <v>483058.51299999992</v>
      </c>
      <c r="E6481" s="43">
        <v>-110157.978</v>
      </c>
      <c r="F6481" s="45">
        <v>-73550</v>
      </c>
      <c r="G6481" s="45">
        <v>-54590</v>
      </c>
      <c r="H6481" s="45">
        <v>-51110</v>
      </c>
      <c r="I6481" s="55">
        <f>pro[[#This Row],[Admin expenses 3]]+pro[[#This Row],[Admin expenses 2]]+pro[[#This Row],[Admin expenses 1]]+pro[[#This Row],[COGS]]</f>
        <v>-289407.978</v>
      </c>
      <c r="J6481" s="55">
        <f>pro[[#This Row],[Revenue]]+pro[[#This Row],[AdminExp]]</f>
        <v>193650.53499999992</v>
      </c>
      <c r="K6481" s="83">
        <f>pro[[#This Row],[Profit]]/pro[[#This Row],[Revenue]]</f>
        <v>0.40088421958935633</v>
      </c>
      <c r="L6481" s="56">
        <f t="shared" si="101"/>
        <v>6</v>
      </c>
      <c r="M6481" s="82" t="str">
        <f>"Q"&amp;" "&amp;VLOOKUP(pro[[#This Row],[Period]],Mapping!A:B,2,0)</f>
        <v>Q 2</v>
      </c>
      <c r="N6481"/>
    </row>
    <row r="6482" spans="1:14" ht="11.25" customHeight="1" x14ac:dyDescent="0.2">
      <c r="A6482" s="42" t="s">
        <v>5</v>
      </c>
      <c r="B6482" s="44" t="s">
        <v>35</v>
      </c>
      <c r="C6482" s="44" t="s">
        <v>57</v>
      </c>
      <c r="D6482" s="43">
        <v>5696406.4639999997</v>
      </c>
      <c r="E6482" s="43">
        <v>-589191.56099999999</v>
      </c>
      <c r="F6482" s="45">
        <v>-89190</v>
      </c>
      <c r="G6482" s="45">
        <v>-98640</v>
      </c>
      <c r="H6482" s="45">
        <v>-66340</v>
      </c>
      <c r="I6482" s="55">
        <f>pro[[#This Row],[Admin expenses 3]]+pro[[#This Row],[Admin expenses 2]]+pro[[#This Row],[Admin expenses 1]]+pro[[#This Row],[COGS]]</f>
        <v>-843361.56099999999</v>
      </c>
      <c r="J6482" s="55">
        <f>pro[[#This Row],[Revenue]]+pro[[#This Row],[AdminExp]]</f>
        <v>4853044.9029999999</v>
      </c>
      <c r="K6482" s="83">
        <f>pro[[#This Row],[Profit]]/pro[[#This Row],[Revenue]]</f>
        <v>0.85194849308421827</v>
      </c>
      <c r="L6482" s="56">
        <f t="shared" si="101"/>
        <v>6</v>
      </c>
      <c r="M6482" s="82" t="str">
        <f>"Q"&amp;" "&amp;VLOOKUP(pro[[#This Row],[Period]],Mapping!A:B,2,0)</f>
        <v>Q 2</v>
      </c>
      <c r="N6482"/>
    </row>
    <row r="6483" spans="1:14" ht="11.25" customHeight="1" x14ac:dyDescent="0.2">
      <c r="A6483" s="42" t="s">
        <v>5</v>
      </c>
      <c r="B6483" s="44" t="s">
        <v>35</v>
      </c>
      <c r="C6483" s="44" t="s">
        <v>57</v>
      </c>
      <c r="D6483" s="43">
        <v>176058.91099999999</v>
      </c>
      <c r="E6483" s="43">
        <v>-79646.608999999997</v>
      </c>
      <c r="F6483" s="45">
        <v>-105150</v>
      </c>
      <c r="G6483" s="45">
        <v>-36690</v>
      </c>
      <c r="H6483" s="45">
        <v>-106270</v>
      </c>
      <c r="I6483" s="55">
        <f>pro[[#This Row],[Admin expenses 3]]+pro[[#This Row],[Admin expenses 2]]+pro[[#This Row],[Admin expenses 1]]+pro[[#This Row],[COGS]]</f>
        <v>-327756.609</v>
      </c>
      <c r="J6483" s="55">
        <f>pro[[#This Row],[Revenue]]+pro[[#This Row],[AdminExp]]</f>
        <v>-151697.698</v>
      </c>
      <c r="K6483" s="83">
        <f>pro[[#This Row],[Profit]]/pro[[#This Row],[Revenue]]</f>
        <v>-0.86163033236074038</v>
      </c>
      <c r="L6483" s="56">
        <f t="shared" si="101"/>
        <v>6</v>
      </c>
      <c r="M6483" s="82" t="str">
        <f>"Q"&amp;" "&amp;VLOOKUP(pro[[#This Row],[Period]],Mapping!A:B,2,0)</f>
        <v>Q 2</v>
      </c>
      <c r="N6483"/>
    </row>
    <row r="6484" spans="1:14" ht="11.25" customHeight="1" x14ac:dyDescent="0.2">
      <c r="A6484" s="42" t="s">
        <v>5</v>
      </c>
      <c r="B6484" s="44" t="s">
        <v>35</v>
      </c>
      <c r="C6484" s="44" t="s">
        <v>57</v>
      </c>
      <c r="D6484" s="43">
        <v>5345572.7009999994</v>
      </c>
      <c r="E6484" s="43">
        <v>-579430.20799999987</v>
      </c>
      <c r="F6484" s="45">
        <v>-24780</v>
      </c>
      <c r="G6484" s="45">
        <v>-86880</v>
      </c>
      <c r="H6484" s="45">
        <v>-72420</v>
      </c>
      <c r="I6484" s="55">
        <f>pro[[#This Row],[Admin expenses 3]]+pro[[#This Row],[Admin expenses 2]]+pro[[#This Row],[Admin expenses 1]]+pro[[#This Row],[COGS]]</f>
        <v>-763510.20799999987</v>
      </c>
      <c r="J6484" s="55">
        <f>pro[[#This Row],[Revenue]]+pro[[#This Row],[AdminExp]]</f>
        <v>4582062.4929999998</v>
      </c>
      <c r="K6484" s="83">
        <f>pro[[#This Row],[Profit]]/pro[[#This Row],[Revenue]]</f>
        <v>0.85716961479970721</v>
      </c>
      <c r="L6484" s="56">
        <f t="shared" si="101"/>
        <v>6</v>
      </c>
      <c r="M6484" s="82" t="str">
        <f>"Q"&amp;" "&amp;VLOOKUP(pro[[#This Row],[Period]],Mapping!A:B,2,0)</f>
        <v>Q 2</v>
      </c>
      <c r="N6484"/>
    </row>
    <row r="6485" spans="1:14" ht="11.25" customHeight="1" x14ac:dyDescent="0.2">
      <c r="A6485" s="42" t="s">
        <v>5</v>
      </c>
      <c r="B6485" s="44" t="s">
        <v>35</v>
      </c>
      <c r="C6485" s="44" t="s">
        <v>57</v>
      </c>
      <c r="D6485" s="43">
        <v>1725153.8219999999</v>
      </c>
      <c r="E6485" s="43">
        <v>-326924.92699999997</v>
      </c>
      <c r="F6485" s="45">
        <v>-52040</v>
      </c>
      <c r="G6485" s="45">
        <v>-14990</v>
      </c>
      <c r="H6485" s="45">
        <v>-63830</v>
      </c>
      <c r="I6485" s="55">
        <f>pro[[#This Row],[Admin expenses 3]]+pro[[#This Row],[Admin expenses 2]]+pro[[#This Row],[Admin expenses 1]]+pro[[#This Row],[COGS]]</f>
        <v>-457784.92699999997</v>
      </c>
      <c r="J6485" s="55">
        <f>pro[[#This Row],[Revenue]]+pro[[#This Row],[AdminExp]]</f>
        <v>1267368.895</v>
      </c>
      <c r="K6485" s="83">
        <f>pro[[#This Row],[Profit]]/pro[[#This Row],[Revenue]]</f>
        <v>0.73464109625350271</v>
      </c>
      <c r="L6485" s="56">
        <f t="shared" si="101"/>
        <v>6</v>
      </c>
      <c r="M6485" s="82" t="str">
        <f>"Q"&amp;" "&amp;VLOOKUP(pro[[#This Row],[Period]],Mapping!A:B,2,0)</f>
        <v>Q 2</v>
      </c>
      <c r="N6485"/>
    </row>
    <row r="6486" spans="1:14" ht="11.25" customHeight="1" x14ac:dyDescent="0.2">
      <c r="A6486" s="42" t="s">
        <v>5</v>
      </c>
      <c r="B6486" s="44" t="s">
        <v>35</v>
      </c>
      <c r="C6486" s="44" t="s">
        <v>57</v>
      </c>
      <c r="D6486" s="43">
        <v>23315230.770999998</v>
      </c>
      <c r="E6486" s="43">
        <v>-37890.537999999993</v>
      </c>
      <c r="F6486" s="45">
        <v>-89420</v>
      </c>
      <c r="G6486" s="45">
        <v>-81500</v>
      </c>
      <c r="H6486" s="45">
        <v>-21110</v>
      </c>
      <c r="I6486" s="55">
        <f>pro[[#This Row],[Admin expenses 3]]+pro[[#This Row],[Admin expenses 2]]+pro[[#This Row],[Admin expenses 1]]+pro[[#This Row],[COGS]]</f>
        <v>-229920.538</v>
      </c>
      <c r="J6486" s="55">
        <f>pro[[#This Row],[Revenue]]+pro[[#This Row],[AdminExp]]</f>
        <v>23085310.232999999</v>
      </c>
      <c r="K6486" s="83">
        <f>pro[[#This Row],[Profit]]/pro[[#This Row],[Revenue]]</f>
        <v>0.99013861195463782</v>
      </c>
      <c r="L6486" s="56">
        <f t="shared" si="101"/>
        <v>6</v>
      </c>
      <c r="M6486" s="82" t="str">
        <f>"Q"&amp;" "&amp;VLOOKUP(pro[[#This Row],[Period]],Mapping!A:B,2,0)</f>
        <v>Q 2</v>
      </c>
      <c r="N6486"/>
    </row>
    <row r="6487" spans="1:14" ht="11.25" customHeight="1" x14ac:dyDescent="0.2">
      <c r="A6487" s="42" t="s">
        <v>5</v>
      </c>
      <c r="B6487" s="44" t="s">
        <v>35</v>
      </c>
      <c r="C6487" s="44" t="s">
        <v>57</v>
      </c>
      <c r="D6487" s="43">
        <v>19810737.505999997</v>
      </c>
      <c r="E6487" s="43">
        <v>-478219.01399999997</v>
      </c>
      <c r="F6487" s="45">
        <v>-60360</v>
      </c>
      <c r="G6487" s="45">
        <v>-72940</v>
      </c>
      <c r="H6487" s="45">
        <v>-14630</v>
      </c>
      <c r="I6487" s="55">
        <f>pro[[#This Row],[Admin expenses 3]]+pro[[#This Row],[Admin expenses 2]]+pro[[#This Row],[Admin expenses 1]]+pro[[#This Row],[COGS]]</f>
        <v>-626149.01399999997</v>
      </c>
      <c r="J6487" s="55">
        <f>pro[[#This Row],[Revenue]]+pro[[#This Row],[AdminExp]]</f>
        <v>19184588.491999999</v>
      </c>
      <c r="K6487" s="83">
        <f>pro[[#This Row],[Profit]]/pro[[#This Row],[Revenue]]</f>
        <v>0.96839345260062326</v>
      </c>
      <c r="L6487" s="56">
        <f t="shared" si="101"/>
        <v>6</v>
      </c>
      <c r="M6487" s="82" t="str">
        <f>"Q"&amp;" "&amp;VLOOKUP(pro[[#This Row],[Period]],Mapping!A:B,2,0)</f>
        <v>Q 2</v>
      </c>
      <c r="N6487"/>
    </row>
    <row r="6488" spans="1:14" ht="11.25" customHeight="1" x14ac:dyDescent="0.2">
      <c r="A6488" s="42" t="s">
        <v>5</v>
      </c>
      <c r="B6488" s="44" t="s">
        <v>35</v>
      </c>
      <c r="C6488" s="44" t="s">
        <v>57</v>
      </c>
      <c r="D6488" s="43">
        <v>52449620.236999996</v>
      </c>
      <c r="E6488" s="43">
        <v>-2414765.892</v>
      </c>
      <c r="F6488" s="45">
        <v>-65500</v>
      </c>
      <c r="G6488" s="45">
        <v>-100140</v>
      </c>
      <c r="H6488" s="45">
        <v>-38750</v>
      </c>
      <c r="I6488" s="55">
        <f>pro[[#This Row],[Admin expenses 3]]+pro[[#This Row],[Admin expenses 2]]+pro[[#This Row],[Admin expenses 1]]+pro[[#This Row],[COGS]]</f>
        <v>-2619155.892</v>
      </c>
      <c r="J6488" s="55">
        <f>pro[[#This Row],[Revenue]]+pro[[#This Row],[AdminExp]]</f>
        <v>49830464.344999999</v>
      </c>
      <c r="K6488" s="83">
        <f>pro[[#This Row],[Profit]]/pro[[#This Row],[Revenue]]</f>
        <v>0.95006339645234761</v>
      </c>
      <c r="L6488" s="56">
        <f t="shared" si="101"/>
        <v>6</v>
      </c>
      <c r="M6488" s="82" t="str">
        <f>"Q"&amp;" "&amp;VLOOKUP(pro[[#This Row],[Period]],Mapping!A:B,2,0)</f>
        <v>Q 2</v>
      </c>
      <c r="N6488"/>
    </row>
    <row r="6489" spans="1:14" ht="11.25" customHeight="1" x14ac:dyDescent="0.2">
      <c r="A6489" s="42" t="s">
        <v>5</v>
      </c>
      <c r="B6489" s="44" t="s">
        <v>35</v>
      </c>
      <c r="C6489" s="44" t="s">
        <v>57</v>
      </c>
      <c r="D6489" s="43">
        <v>18312.335999999999</v>
      </c>
      <c r="E6489" s="43">
        <v>-17268.719999999998</v>
      </c>
      <c r="F6489" s="45">
        <v>-63560</v>
      </c>
      <c r="G6489" s="45">
        <v>-92090</v>
      </c>
      <c r="H6489" s="45">
        <v>-55540</v>
      </c>
      <c r="I6489" s="55">
        <f>pro[[#This Row],[Admin expenses 3]]+pro[[#This Row],[Admin expenses 2]]+pro[[#This Row],[Admin expenses 1]]+pro[[#This Row],[COGS]]</f>
        <v>-228458.72</v>
      </c>
      <c r="J6489" s="55">
        <f>pro[[#This Row],[Revenue]]+pro[[#This Row],[AdminExp]]</f>
        <v>-210146.38399999999</v>
      </c>
      <c r="K6489" s="83">
        <f>pro[[#This Row],[Profit]]/pro[[#This Row],[Revenue]]</f>
        <v>-11.475673229237383</v>
      </c>
      <c r="L6489" s="56">
        <f t="shared" si="101"/>
        <v>6</v>
      </c>
      <c r="M6489" s="82" t="str">
        <f>"Q"&amp;" "&amp;VLOOKUP(pro[[#This Row],[Period]],Mapping!A:B,2,0)</f>
        <v>Q 2</v>
      </c>
      <c r="N6489"/>
    </row>
    <row r="6490" spans="1:14" ht="11.25" customHeight="1" x14ac:dyDescent="0.2">
      <c r="A6490" s="42" t="s">
        <v>5</v>
      </c>
      <c r="B6490" s="44" t="s">
        <v>35</v>
      </c>
      <c r="C6490" s="44" t="s">
        <v>57</v>
      </c>
      <c r="D6490" s="43">
        <v>15871051.07</v>
      </c>
      <c r="E6490" s="43">
        <v>-6589188.6269999994</v>
      </c>
      <c r="F6490" s="45">
        <v>-33530</v>
      </c>
      <c r="G6490" s="45">
        <v>-92840</v>
      </c>
      <c r="H6490" s="45">
        <v>-37600</v>
      </c>
      <c r="I6490" s="55">
        <f>pro[[#This Row],[Admin expenses 3]]+pro[[#This Row],[Admin expenses 2]]+pro[[#This Row],[Admin expenses 1]]+pro[[#This Row],[COGS]]</f>
        <v>-6753158.6269999994</v>
      </c>
      <c r="J6490" s="55">
        <f>pro[[#This Row],[Revenue]]+pro[[#This Row],[AdminExp]]</f>
        <v>9117892.443</v>
      </c>
      <c r="K6490" s="83">
        <f>pro[[#This Row],[Profit]]/pro[[#This Row],[Revenue]]</f>
        <v>0.57449833680107987</v>
      </c>
      <c r="L6490" s="56">
        <f t="shared" si="101"/>
        <v>6</v>
      </c>
      <c r="M6490" s="82" t="str">
        <f>"Q"&amp;" "&amp;VLOOKUP(pro[[#This Row],[Period]],Mapping!A:B,2,0)</f>
        <v>Q 2</v>
      </c>
      <c r="N6490"/>
    </row>
    <row r="6491" spans="1:14" ht="11.25" customHeight="1" x14ac:dyDescent="0.2">
      <c r="A6491" s="42" t="s">
        <v>5</v>
      </c>
      <c r="B6491" s="44" t="s">
        <v>35</v>
      </c>
      <c r="C6491" s="44" t="s">
        <v>58</v>
      </c>
      <c r="D6491" s="43">
        <v>22441122.088</v>
      </c>
      <c r="E6491" s="43">
        <v>-19839097.711999997</v>
      </c>
      <c r="F6491" s="45">
        <v>-61110</v>
      </c>
      <c r="G6491" s="45">
        <v>-13750</v>
      </c>
      <c r="H6491" s="45">
        <v>-56620</v>
      </c>
      <c r="I6491" s="55">
        <f>pro[[#This Row],[Admin expenses 3]]+pro[[#This Row],[Admin expenses 2]]+pro[[#This Row],[Admin expenses 1]]+pro[[#This Row],[COGS]]</f>
        <v>-19970577.711999997</v>
      </c>
      <c r="J6491" s="55">
        <f>pro[[#This Row],[Revenue]]+pro[[#This Row],[AdminExp]]</f>
        <v>2470544.376000002</v>
      </c>
      <c r="K6491" s="83">
        <f>pro[[#This Row],[Profit]]/pro[[#This Row],[Revenue]]</f>
        <v>0.11009005549330721</v>
      </c>
      <c r="L6491" s="56">
        <f t="shared" si="101"/>
        <v>6</v>
      </c>
      <c r="M6491" s="82" t="str">
        <f>"Q"&amp;" "&amp;VLOOKUP(pro[[#This Row],[Period]],Mapping!A:B,2,0)</f>
        <v>Q 2</v>
      </c>
      <c r="N6491"/>
    </row>
    <row r="6492" spans="1:14" ht="11.25" customHeight="1" x14ac:dyDescent="0.2">
      <c r="A6492" s="42" t="s">
        <v>5</v>
      </c>
      <c r="B6492" s="44" t="s">
        <v>35</v>
      </c>
      <c r="C6492" s="44" t="s">
        <v>59</v>
      </c>
      <c r="D6492" s="43">
        <v>13523382.984999999</v>
      </c>
      <c r="E6492" s="43">
        <v>-3112012.8759999997</v>
      </c>
      <c r="F6492" s="45">
        <v>-94270</v>
      </c>
      <c r="G6492" s="45">
        <v>-108420</v>
      </c>
      <c r="H6492" s="45">
        <v>-53490</v>
      </c>
      <c r="I6492" s="55">
        <f>pro[[#This Row],[Admin expenses 3]]+pro[[#This Row],[Admin expenses 2]]+pro[[#This Row],[Admin expenses 1]]+pro[[#This Row],[COGS]]</f>
        <v>-3368192.8759999997</v>
      </c>
      <c r="J6492" s="55">
        <f>pro[[#This Row],[Revenue]]+pro[[#This Row],[AdminExp]]</f>
        <v>10155190.108999999</v>
      </c>
      <c r="K6492" s="83">
        <f>pro[[#This Row],[Profit]]/pro[[#This Row],[Revenue]]</f>
        <v>0.75093562907033207</v>
      </c>
      <c r="L6492" s="56">
        <f t="shared" si="101"/>
        <v>6</v>
      </c>
      <c r="M6492" s="82" t="str">
        <f>"Q"&amp;" "&amp;VLOOKUP(pro[[#This Row],[Period]],Mapping!A:B,2,0)</f>
        <v>Q 2</v>
      </c>
      <c r="N6492"/>
    </row>
    <row r="6493" spans="1:14" ht="11.25" customHeight="1" x14ac:dyDescent="0.2">
      <c r="A6493" s="42" t="s">
        <v>5</v>
      </c>
      <c r="B6493" s="44" t="s">
        <v>35</v>
      </c>
      <c r="C6493" s="44" t="s">
        <v>57</v>
      </c>
      <c r="D6493" s="43">
        <v>2668273.0619999999</v>
      </c>
      <c r="E6493" s="43">
        <v>-1137064.558</v>
      </c>
      <c r="F6493" s="45">
        <v>-88370</v>
      </c>
      <c r="G6493" s="45">
        <v>-19470</v>
      </c>
      <c r="H6493" s="45">
        <v>-20600</v>
      </c>
      <c r="I6493" s="55">
        <f>pro[[#This Row],[Admin expenses 3]]+pro[[#This Row],[Admin expenses 2]]+pro[[#This Row],[Admin expenses 1]]+pro[[#This Row],[COGS]]</f>
        <v>-1265504.558</v>
      </c>
      <c r="J6493" s="55">
        <f>pro[[#This Row],[Revenue]]+pro[[#This Row],[AdminExp]]</f>
        <v>1402768.504</v>
      </c>
      <c r="K6493" s="83">
        <f>pro[[#This Row],[Profit]]/pro[[#This Row],[Revenue]]</f>
        <v>0.52572149529124912</v>
      </c>
      <c r="L6493" s="56">
        <f t="shared" si="101"/>
        <v>6</v>
      </c>
      <c r="M6493" s="82" t="str">
        <f>"Q"&amp;" "&amp;VLOOKUP(pro[[#This Row],[Period]],Mapping!A:B,2,0)</f>
        <v>Q 2</v>
      </c>
      <c r="N6493"/>
    </row>
    <row r="6494" spans="1:14" ht="11.25" customHeight="1" x14ac:dyDescent="0.2">
      <c r="A6494" s="42" t="s">
        <v>27</v>
      </c>
      <c r="B6494" s="44" t="s">
        <v>25</v>
      </c>
      <c r="C6494" s="44" t="s">
        <v>57</v>
      </c>
      <c r="D6494" s="43">
        <v>256105.31799999997</v>
      </c>
      <c r="E6494" s="43">
        <v>-286612.109</v>
      </c>
      <c r="F6494" s="45">
        <v>-73220</v>
      </c>
      <c r="G6494" s="45">
        <v>-107040</v>
      </c>
      <c r="H6494" s="45">
        <v>-94680</v>
      </c>
      <c r="I6494" s="55">
        <f>pro[[#This Row],[Admin expenses 3]]+pro[[#This Row],[Admin expenses 2]]+pro[[#This Row],[Admin expenses 1]]+pro[[#This Row],[COGS]]</f>
        <v>-561552.10899999994</v>
      </c>
      <c r="J6494" s="55">
        <f>pro[[#This Row],[Revenue]]+pro[[#This Row],[AdminExp]]</f>
        <v>-305446.79099999997</v>
      </c>
      <c r="K6494" s="83">
        <f>pro[[#This Row],[Profit]]/pro[[#This Row],[Revenue]]</f>
        <v>-1.192660868525971</v>
      </c>
      <c r="L6494" s="56">
        <f t="shared" si="101"/>
        <v>7</v>
      </c>
      <c r="M6494" s="82" t="str">
        <f>"Q"&amp;" "&amp;VLOOKUP(pro[[#This Row],[Period]],Mapping!A:B,2,0)</f>
        <v>Q 3</v>
      </c>
      <c r="N6494"/>
    </row>
    <row r="6495" spans="1:14" ht="11.25" customHeight="1" x14ac:dyDescent="0.2">
      <c r="A6495" s="42" t="s">
        <v>27</v>
      </c>
      <c r="B6495" s="44" t="s">
        <v>25</v>
      </c>
      <c r="C6495" s="44" t="s">
        <v>57</v>
      </c>
      <c r="D6495" s="43">
        <v>-38120.362000000001</v>
      </c>
      <c r="E6495" s="43">
        <v>32816.112000000001</v>
      </c>
      <c r="F6495" s="45">
        <v>-18360</v>
      </c>
      <c r="G6495" s="45">
        <v>-85770</v>
      </c>
      <c r="H6495" s="45">
        <v>-62780</v>
      </c>
      <c r="I6495" s="55">
        <f>pro[[#This Row],[Admin expenses 3]]+pro[[#This Row],[Admin expenses 2]]+pro[[#This Row],[Admin expenses 1]]+pro[[#This Row],[COGS]]</f>
        <v>-134093.88800000001</v>
      </c>
      <c r="J6495" s="55">
        <f>pro[[#This Row],[Revenue]]+pro[[#This Row],[AdminExp]]</f>
        <v>-172214.25</v>
      </c>
      <c r="K6495" s="83">
        <f>pro[[#This Row],[Profit]]/pro[[#This Row],[Revenue]]</f>
        <v>4.5176446645496178</v>
      </c>
      <c r="L6495" s="56">
        <f t="shared" si="101"/>
        <v>7</v>
      </c>
      <c r="M6495" s="82" t="str">
        <f>"Q"&amp;" "&amp;VLOOKUP(pro[[#This Row],[Period]],Mapping!A:B,2,0)</f>
        <v>Q 3</v>
      </c>
      <c r="N6495"/>
    </row>
    <row r="6496" spans="1:14" ht="11.25" customHeight="1" x14ac:dyDescent="0.2">
      <c r="A6496" s="42" t="s">
        <v>27</v>
      </c>
      <c r="B6496" s="44" t="s">
        <v>25</v>
      </c>
      <c r="C6496" s="44" t="s">
        <v>57</v>
      </c>
      <c r="D6496" s="43">
        <v>1318829.2109999999</v>
      </c>
      <c r="E6496" s="43">
        <v>-1093729.1679999998</v>
      </c>
      <c r="F6496" s="45">
        <v>-73580</v>
      </c>
      <c r="G6496" s="45">
        <v>-61370</v>
      </c>
      <c r="H6496" s="45">
        <v>-13820</v>
      </c>
      <c r="I6496" s="55">
        <f>pro[[#This Row],[Admin expenses 3]]+pro[[#This Row],[Admin expenses 2]]+pro[[#This Row],[Admin expenses 1]]+pro[[#This Row],[COGS]]</f>
        <v>-1242499.1679999998</v>
      </c>
      <c r="J6496" s="55">
        <f>pro[[#This Row],[Revenue]]+pro[[#This Row],[AdminExp]]</f>
        <v>76330.043000000063</v>
      </c>
      <c r="K6496" s="83">
        <f>pro[[#This Row],[Profit]]/pro[[#This Row],[Revenue]]</f>
        <v>5.7877124925162178E-2</v>
      </c>
      <c r="L6496" s="56">
        <f t="shared" si="101"/>
        <v>7</v>
      </c>
      <c r="M6496" s="82" t="str">
        <f>"Q"&amp;" "&amp;VLOOKUP(pro[[#This Row],[Period]],Mapping!A:B,2,0)</f>
        <v>Q 3</v>
      </c>
      <c r="N6496"/>
    </row>
    <row r="6497" spans="1:14" ht="11.25" customHeight="1" x14ac:dyDescent="0.2">
      <c r="A6497" s="42" t="s">
        <v>27</v>
      </c>
      <c r="B6497" s="44" t="s">
        <v>25</v>
      </c>
      <c r="C6497" s="44" t="s">
        <v>57</v>
      </c>
      <c r="D6497" s="43">
        <v>151441.86399999997</v>
      </c>
      <c r="E6497" s="43">
        <v>-114291.09299999999</v>
      </c>
      <c r="F6497" s="45">
        <v>-42530</v>
      </c>
      <c r="G6497" s="45">
        <v>-95000</v>
      </c>
      <c r="H6497" s="45">
        <v>-63450</v>
      </c>
      <c r="I6497" s="55">
        <f>pro[[#This Row],[Admin expenses 3]]+pro[[#This Row],[Admin expenses 2]]+pro[[#This Row],[Admin expenses 1]]+pro[[#This Row],[COGS]]</f>
        <v>-315271.09299999999</v>
      </c>
      <c r="J6497" s="55">
        <f>pro[[#This Row],[Revenue]]+pro[[#This Row],[AdminExp]]</f>
        <v>-163829.22900000002</v>
      </c>
      <c r="K6497" s="83">
        <f>pro[[#This Row],[Profit]]/pro[[#This Row],[Revenue]]</f>
        <v>-1.0817961736128661</v>
      </c>
      <c r="L6497" s="56">
        <f t="shared" si="101"/>
        <v>7</v>
      </c>
      <c r="M6497" s="82" t="str">
        <f>"Q"&amp;" "&amp;VLOOKUP(pro[[#This Row],[Period]],Mapping!A:B,2,0)</f>
        <v>Q 3</v>
      </c>
      <c r="N6497"/>
    </row>
    <row r="6498" spans="1:14" ht="11.25" customHeight="1" x14ac:dyDescent="0.2">
      <c r="A6498" s="42" t="s">
        <v>27</v>
      </c>
      <c r="B6498" s="44" t="s">
        <v>25</v>
      </c>
      <c r="C6498" s="44" t="s">
        <v>58</v>
      </c>
      <c r="D6498" s="43">
        <v>6087.9979999999996</v>
      </c>
      <c r="E6498" s="43">
        <v>-8177.7989999999991</v>
      </c>
      <c r="F6498" s="45">
        <v>-59210</v>
      </c>
      <c r="G6498" s="45">
        <v>-44750</v>
      </c>
      <c r="H6498" s="45">
        <v>-94350</v>
      </c>
      <c r="I6498" s="55">
        <f>pro[[#This Row],[Admin expenses 3]]+pro[[#This Row],[Admin expenses 2]]+pro[[#This Row],[Admin expenses 1]]+pro[[#This Row],[COGS]]</f>
        <v>-206487.799</v>
      </c>
      <c r="J6498" s="55">
        <f>pro[[#This Row],[Revenue]]+pro[[#This Row],[AdminExp]]</f>
        <v>-200399.80100000001</v>
      </c>
      <c r="K6498" s="83">
        <f>pro[[#This Row],[Profit]]/pro[[#This Row],[Revenue]]</f>
        <v>-32.917192318394328</v>
      </c>
      <c r="L6498" s="56">
        <f t="shared" si="101"/>
        <v>7</v>
      </c>
      <c r="M6498" s="82" t="str">
        <f>"Q"&amp;" "&amp;VLOOKUP(pro[[#This Row],[Period]],Mapping!A:B,2,0)</f>
        <v>Q 3</v>
      </c>
      <c r="N6498"/>
    </row>
    <row r="6499" spans="1:14" ht="11.25" customHeight="1" x14ac:dyDescent="0.2">
      <c r="A6499" s="42" t="s">
        <v>27</v>
      </c>
      <c r="B6499" s="44" t="s">
        <v>25</v>
      </c>
      <c r="C6499" s="44" t="s">
        <v>59</v>
      </c>
      <c r="D6499" s="43">
        <v>-101578.071</v>
      </c>
      <c r="E6499" s="43">
        <v>74307.631999999998</v>
      </c>
      <c r="F6499" s="45">
        <v>-15680</v>
      </c>
      <c r="G6499" s="45">
        <v>-39690</v>
      </c>
      <c r="H6499" s="45">
        <v>-24630</v>
      </c>
      <c r="I6499" s="55">
        <f>pro[[#This Row],[Admin expenses 3]]+pro[[#This Row],[Admin expenses 2]]+pro[[#This Row],[Admin expenses 1]]+pro[[#This Row],[COGS]]</f>
        <v>-5692.3680000000022</v>
      </c>
      <c r="J6499" s="55">
        <f>pro[[#This Row],[Revenue]]+pro[[#This Row],[AdminExp]]</f>
        <v>-107270.439</v>
      </c>
      <c r="K6499" s="83">
        <f>pro[[#This Row],[Profit]]/pro[[#This Row],[Revenue]]</f>
        <v>1.0560393394357726</v>
      </c>
      <c r="L6499" s="56">
        <f t="shared" si="101"/>
        <v>7</v>
      </c>
      <c r="M6499" s="82" t="str">
        <f>"Q"&amp;" "&amp;VLOOKUP(pro[[#This Row],[Period]],Mapping!A:B,2,0)</f>
        <v>Q 3</v>
      </c>
      <c r="N6499"/>
    </row>
    <row r="6500" spans="1:14" ht="11.25" customHeight="1" x14ac:dyDescent="0.2">
      <c r="A6500" s="42" t="s">
        <v>27</v>
      </c>
      <c r="B6500" s="44" t="s">
        <v>25</v>
      </c>
      <c r="C6500" s="44" t="s">
        <v>57</v>
      </c>
      <c r="D6500" s="43">
        <v>1101278.885</v>
      </c>
      <c r="E6500" s="43">
        <v>-1427577.27</v>
      </c>
      <c r="F6500" s="45">
        <v>-63600</v>
      </c>
      <c r="G6500" s="45">
        <v>-80820</v>
      </c>
      <c r="H6500" s="45">
        <v>-32530</v>
      </c>
      <c r="I6500" s="55">
        <f>pro[[#This Row],[Admin expenses 3]]+pro[[#This Row],[Admin expenses 2]]+pro[[#This Row],[Admin expenses 1]]+pro[[#This Row],[COGS]]</f>
        <v>-1604527.27</v>
      </c>
      <c r="J6500" s="55">
        <f>pro[[#This Row],[Revenue]]+pro[[#This Row],[AdminExp]]</f>
        <v>-503248.38500000001</v>
      </c>
      <c r="K6500" s="83">
        <f>pro[[#This Row],[Profit]]/pro[[#This Row],[Revenue]]</f>
        <v>-0.45696725130619387</v>
      </c>
      <c r="L6500" s="56">
        <f t="shared" si="101"/>
        <v>7</v>
      </c>
      <c r="M6500" s="82" t="str">
        <f>"Q"&amp;" "&amp;VLOOKUP(pro[[#This Row],[Period]],Mapping!A:B,2,0)</f>
        <v>Q 3</v>
      </c>
      <c r="N6500"/>
    </row>
    <row r="6501" spans="1:14" ht="11.25" customHeight="1" x14ac:dyDescent="0.2">
      <c r="A6501" s="42" t="s">
        <v>27</v>
      </c>
      <c r="B6501" s="44" t="s">
        <v>25</v>
      </c>
      <c r="C6501" s="44" t="s">
        <v>57</v>
      </c>
      <c r="D6501" s="43">
        <v>545985.91599999997</v>
      </c>
      <c r="E6501" s="43">
        <v>-352971.63299999997</v>
      </c>
      <c r="F6501" s="45">
        <v>-82930</v>
      </c>
      <c r="G6501" s="45">
        <v>-87830</v>
      </c>
      <c r="H6501" s="45">
        <v>-24560</v>
      </c>
      <c r="I6501" s="55">
        <f>pro[[#This Row],[Admin expenses 3]]+pro[[#This Row],[Admin expenses 2]]+pro[[#This Row],[Admin expenses 1]]+pro[[#This Row],[COGS]]</f>
        <v>-548291.63299999991</v>
      </c>
      <c r="J6501" s="55">
        <f>pro[[#This Row],[Revenue]]+pro[[#This Row],[AdminExp]]</f>
        <v>-2305.716999999946</v>
      </c>
      <c r="K6501" s="83">
        <f>pro[[#This Row],[Profit]]/pro[[#This Row],[Revenue]]</f>
        <v>-4.2230338410413244E-3</v>
      </c>
      <c r="L6501" s="56">
        <f t="shared" si="101"/>
        <v>7</v>
      </c>
      <c r="M6501" s="82" t="str">
        <f>"Q"&amp;" "&amp;VLOOKUP(pro[[#This Row],[Period]],Mapping!A:B,2,0)</f>
        <v>Q 3</v>
      </c>
      <c r="N6501"/>
    </row>
    <row r="6502" spans="1:14" ht="11.25" customHeight="1" x14ac:dyDescent="0.2">
      <c r="A6502" s="42" t="s">
        <v>27</v>
      </c>
      <c r="B6502" s="44" t="s">
        <v>25</v>
      </c>
      <c r="C6502" s="44" t="s">
        <v>57</v>
      </c>
      <c r="D6502" s="43">
        <v>28097.482</v>
      </c>
      <c r="E6502" s="43">
        <v>-10533.032999999999</v>
      </c>
      <c r="F6502" s="45">
        <v>-57360</v>
      </c>
      <c r="G6502" s="45">
        <v>-95610</v>
      </c>
      <c r="H6502" s="45">
        <v>-66000</v>
      </c>
      <c r="I6502" s="55">
        <f>pro[[#This Row],[Admin expenses 3]]+pro[[#This Row],[Admin expenses 2]]+pro[[#This Row],[Admin expenses 1]]+pro[[#This Row],[COGS]]</f>
        <v>-229503.033</v>
      </c>
      <c r="J6502" s="55">
        <f>pro[[#This Row],[Revenue]]+pro[[#This Row],[AdminExp]]</f>
        <v>-201405.55100000001</v>
      </c>
      <c r="K6502" s="83">
        <f>pro[[#This Row],[Profit]]/pro[[#This Row],[Revenue]]</f>
        <v>-7.1680996539120487</v>
      </c>
      <c r="L6502" s="56">
        <f t="shared" si="101"/>
        <v>7</v>
      </c>
      <c r="M6502" s="82" t="str">
        <f>"Q"&amp;" "&amp;VLOOKUP(pro[[#This Row],[Period]],Mapping!A:B,2,0)</f>
        <v>Q 3</v>
      </c>
      <c r="N6502"/>
    </row>
    <row r="6503" spans="1:14" ht="11.25" customHeight="1" x14ac:dyDescent="0.2">
      <c r="A6503" s="42" t="s">
        <v>27</v>
      </c>
      <c r="B6503" s="44" t="s">
        <v>25</v>
      </c>
      <c r="C6503" s="44" t="s">
        <v>58</v>
      </c>
      <c r="D6503" s="43">
        <v>80999.183999999994</v>
      </c>
      <c r="E6503" s="43">
        <v>-33556.033000000003</v>
      </c>
      <c r="F6503" s="45">
        <v>-58180</v>
      </c>
      <c r="G6503" s="45">
        <v>-64960</v>
      </c>
      <c r="H6503" s="45">
        <v>-45600</v>
      </c>
      <c r="I6503" s="55">
        <f>pro[[#This Row],[Admin expenses 3]]+pro[[#This Row],[Admin expenses 2]]+pro[[#This Row],[Admin expenses 1]]+pro[[#This Row],[COGS]]</f>
        <v>-202296.033</v>
      </c>
      <c r="J6503" s="55">
        <f>pro[[#This Row],[Revenue]]+pro[[#This Row],[AdminExp]]</f>
        <v>-121296.849</v>
      </c>
      <c r="K6503" s="83">
        <f>pro[[#This Row],[Profit]]/pro[[#This Row],[Revenue]]</f>
        <v>-1.4975070489599007</v>
      </c>
      <c r="L6503" s="56">
        <f t="shared" si="101"/>
        <v>7</v>
      </c>
      <c r="M6503" s="82" t="str">
        <f>"Q"&amp;" "&amp;VLOOKUP(pro[[#This Row],[Period]],Mapping!A:B,2,0)</f>
        <v>Q 3</v>
      </c>
      <c r="N6503"/>
    </row>
    <row r="6504" spans="1:14" ht="11.25" customHeight="1" x14ac:dyDescent="0.2">
      <c r="A6504" s="42" t="s">
        <v>27</v>
      </c>
      <c r="B6504" s="44" t="s">
        <v>25</v>
      </c>
      <c r="C6504" s="44" t="s">
        <v>59</v>
      </c>
      <c r="D6504" s="43">
        <v>14429.785999999998</v>
      </c>
      <c r="E6504" s="43">
        <v>-9862.6009999999987</v>
      </c>
      <c r="F6504" s="45">
        <v>-48060</v>
      </c>
      <c r="G6504" s="45">
        <v>-21120</v>
      </c>
      <c r="H6504" s="45">
        <v>-48420</v>
      </c>
      <c r="I6504" s="55">
        <f>pro[[#This Row],[Admin expenses 3]]+pro[[#This Row],[Admin expenses 2]]+pro[[#This Row],[Admin expenses 1]]+pro[[#This Row],[COGS]]</f>
        <v>-127462.601</v>
      </c>
      <c r="J6504" s="55">
        <f>pro[[#This Row],[Revenue]]+pro[[#This Row],[AdminExp]]</f>
        <v>-113032.815</v>
      </c>
      <c r="K6504" s="83">
        <f>pro[[#This Row],[Profit]]/pro[[#This Row],[Revenue]]</f>
        <v>-7.8332980821753013</v>
      </c>
      <c r="L6504" s="56">
        <f t="shared" si="101"/>
        <v>7</v>
      </c>
      <c r="M6504" s="82" t="str">
        <f>"Q"&amp;" "&amp;VLOOKUP(pro[[#This Row],[Period]],Mapping!A:B,2,0)</f>
        <v>Q 3</v>
      </c>
      <c r="N6504"/>
    </row>
    <row r="6505" spans="1:14" ht="11.25" customHeight="1" x14ac:dyDescent="0.2">
      <c r="A6505" s="42" t="s">
        <v>27</v>
      </c>
      <c r="B6505" s="44" t="s">
        <v>25</v>
      </c>
      <c r="C6505" s="44" t="s">
        <v>57</v>
      </c>
      <c r="D6505" s="43">
        <v>-21158.543000000001</v>
      </c>
      <c r="E6505" s="43">
        <v>48977.606999999996</v>
      </c>
      <c r="F6505" s="45">
        <v>-88280</v>
      </c>
      <c r="G6505" s="45">
        <v>-78200</v>
      </c>
      <c r="H6505" s="45">
        <v>-20480</v>
      </c>
      <c r="I6505" s="55">
        <f>pro[[#This Row],[Admin expenses 3]]+pro[[#This Row],[Admin expenses 2]]+pro[[#This Row],[Admin expenses 1]]+pro[[#This Row],[COGS]]</f>
        <v>-137982.39300000001</v>
      </c>
      <c r="J6505" s="55">
        <f>pro[[#This Row],[Revenue]]+pro[[#This Row],[AdminExp]]</f>
        <v>-159140.93600000002</v>
      </c>
      <c r="K6505" s="83">
        <f>pro[[#This Row],[Profit]]/pro[[#This Row],[Revenue]]</f>
        <v>7.5213560782517019</v>
      </c>
      <c r="L6505" s="56">
        <f t="shared" si="101"/>
        <v>7</v>
      </c>
      <c r="M6505" s="82" t="str">
        <f>"Q"&amp;" "&amp;VLOOKUP(pro[[#This Row],[Period]],Mapping!A:B,2,0)</f>
        <v>Q 3</v>
      </c>
      <c r="N6505"/>
    </row>
    <row r="6506" spans="1:14" ht="11.25" customHeight="1" x14ac:dyDescent="0.2">
      <c r="A6506" s="42" t="s">
        <v>27</v>
      </c>
      <c r="B6506" s="44" t="s">
        <v>25</v>
      </c>
      <c r="C6506" s="44" t="s">
        <v>57</v>
      </c>
      <c r="D6506" s="43">
        <v>211173.91399999999</v>
      </c>
      <c r="E6506" s="43">
        <v>-621607.91</v>
      </c>
      <c r="F6506" s="45">
        <v>-102540</v>
      </c>
      <c r="G6506" s="45">
        <v>-48570</v>
      </c>
      <c r="H6506" s="45">
        <v>-92750</v>
      </c>
      <c r="I6506" s="55">
        <f>pro[[#This Row],[Admin expenses 3]]+pro[[#This Row],[Admin expenses 2]]+pro[[#This Row],[Admin expenses 1]]+pro[[#This Row],[COGS]]</f>
        <v>-865467.91</v>
      </c>
      <c r="J6506" s="55">
        <f>pro[[#This Row],[Revenue]]+pro[[#This Row],[AdminExp]]</f>
        <v>-654293.99600000004</v>
      </c>
      <c r="K6506" s="83">
        <f>pro[[#This Row],[Profit]]/pro[[#This Row],[Revenue]]</f>
        <v>-3.0983656248375455</v>
      </c>
      <c r="L6506" s="56">
        <f t="shared" si="101"/>
        <v>7</v>
      </c>
      <c r="M6506" s="82" t="str">
        <f>"Q"&amp;" "&amp;VLOOKUP(pro[[#This Row],[Period]],Mapping!A:B,2,0)</f>
        <v>Q 3</v>
      </c>
      <c r="N6506"/>
    </row>
    <row r="6507" spans="1:14" ht="11.25" customHeight="1" x14ac:dyDescent="0.2">
      <c r="A6507" s="42" t="s">
        <v>27</v>
      </c>
      <c r="B6507" s="44" t="s">
        <v>25</v>
      </c>
      <c r="C6507" s="44" t="s">
        <v>58</v>
      </c>
      <c r="D6507" s="43">
        <v>-975.26799999999992</v>
      </c>
      <c r="E6507" s="43">
        <v>3580.2549999999997</v>
      </c>
      <c r="F6507" s="45">
        <v>-69170</v>
      </c>
      <c r="G6507" s="45">
        <v>-16700</v>
      </c>
      <c r="H6507" s="45">
        <v>-21930</v>
      </c>
      <c r="I6507" s="55">
        <f>pro[[#This Row],[Admin expenses 3]]+pro[[#This Row],[Admin expenses 2]]+pro[[#This Row],[Admin expenses 1]]+pro[[#This Row],[COGS]]</f>
        <v>-104219.745</v>
      </c>
      <c r="J6507" s="55">
        <f>pro[[#This Row],[Revenue]]+pro[[#This Row],[AdminExp]]</f>
        <v>-105195.01299999999</v>
      </c>
      <c r="K6507" s="83">
        <f>pro[[#This Row],[Profit]]/pro[[#This Row],[Revenue]]</f>
        <v>107.86267261921851</v>
      </c>
      <c r="L6507" s="56">
        <f t="shared" si="101"/>
        <v>7</v>
      </c>
      <c r="M6507" s="82" t="str">
        <f>"Q"&amp;" "&amp;VLOOKUP(pro[[#This Row],[Period]],Mapping!A:B,2,0)</f>
        <v>Q 3</v>
      </c>
      <c r="N6507"/>
    </row>
    <row r="6508" spans="1:14" ht="11.25" customHeight="1" x14ac:dyDescent="0.2">
      <c r="A6508" s="42" t="s">
        <v>27</v>
      </c>
      <c r="B6508" s="44" t="s">
        <v>25</v>
      </c>
      <c r="C6508" s="44" t="s">
        <v>59</v>
      </c>
      <c r="D6508" s="43">
        <v>1032865.7849999999</v>
      </c>
      <c r="E6508" s="43">
        <v>-41196.476999999999</v>
      </c>
      <c r="F6508" s="45">
        <v>-46330</v>
      </c>
      <c r="G6508" s="45">
        <v>-42380</v>
      </c>
      <c r="H6508" s="45">
        <v>-81290</v>
      </c>
      <c r="I6508" s="55">
        <f>pro[[#This Row],[Admin expenses 3]]+pro[[#This Row],[Admin expenses 2]]+pro[[#This Row],[Admin expenses 1]]+pro[[#This Row],[COGS]]</f>
        <v>-211196.47700000001</v>
      </c>
      <c r="J6508" s="55">
        <f>pro[[#This Row],[Revenue]]+pro[[#This Row],[AdminExp]]</f>
        <v>821669.30799999996</v>
      </c>
      <c r="K6508" s="83">
        <f>pro[[#This Row],[Profit]]/pro[[#This Row],[Revenue]]</f>
        <v>0.79552379402324769</v>
      </c>
      <c r="L6508" s="56">
        <f t="shared" si="101"/>
        <v>7</v>
      </c>
      <c r="M6508" s="82" t="str">
        <f>"Q"&amp;" "&amp;VLOOKUP(pro[[#This Row],[Period]],Mapping!A:B,2,0)</f>
        <v>Q 3</v>
      </c>
      <c r="N6508"/>
    </row>
    <row r="6509" spans="1:14" ht="11.25" customHeight="1" x14ac:dyDescent="0.2">
      <c r="A6509" s="42" t="s">
        <v>27</v>
      </c>
      <c r="B6509" s="44" t="s">
        <v>25</v>
      </c>
      <c r="C6509" s="44" t="s">
        <v>57</v>
      </c>
      <c r="D6509" s="43">
        <v>65781.687999999995</v>
      </c>
      <c r="E6509" s="43">
        <v>-3741.5209999999997</v>
      </c>
      <c r="F6509" s="45">
        <v>-48010</v>
      </c>
      <c r="G6509" s="45">
        <v>-77570</v>
      </c>
      <c r="H6509" s="45">
        <v>-38260</v>
      </c>
      <c r="I6509" s="55">
        <f>pro[[#This Row],[Admin expenses 3]]+pro[[#This Row],[Admin expenses 2]]+pro[[#This Row],[Admin expenses 1]]+pro[[#This Row],[COGS]]</f>
        <v>-167581.52100000001</v>
      </c>
      <c r="J6509" s="55">
        <f>pro[[#This Row],[Revenue]]+pro[[#This Row],[AdminExp]]</f>
        <v>-101799.83300000001</v>
      </c>
      <c r="K6509" s="83">
        <f>pro[[#This Row],[Profit]]/pro[[#This Row],[Revenue]]</f>
        <v>-1.547540601268852</v>
      </c>
      <c r="L6509" s="56">
        <f t="shared" si="101"/>
        <v>7</v>
      </c>
      <c r="M6509" s="82" t="str">
        <f>"Q"&amp;" "&amp;VLOOKUP(pro[[#This Row],[Period]],Mapping!A:B,2,0)</f>
        <v>Q 3</v>
      </c>
      <c r="N6509"/>
    </row>
    <row r="6510" spans="1:14" ht="11.25" customHeight="1" x14ac:dyDescent="0.2">
      <c r="A6510" s="42" t="s">
        <v>27</v>
      </c>
      <c r="B6510" s="44" t="s">
        <v>25</v>
      </c>
      <c r="C6510" s="44" t="s">
        <v>57</v>
      </c>
      <c r="D6510" s="43">
        <v>27995.407999999999</v>
      </c>
      <c r="E6510" s="43">
        <v>-13758.626</v>
      </c>
      <c r="F6510" s="45">
        <v>-25190</v>
      </c>
      <c r="G6510" s="45">
        <v>-50470</v>
      </c>
      <c r="H6510" s="45">
        <v>-12480</v>
      </c>
      <c r="I6510" s="55">
        <f>pro[[#This Row],[Admin expenses 3]]+pro[[#This Row],[Admin expenses 2]]+pro[[#This Row],[Admin expenses 1]]+pro[[#This Row],[COGS]]</f>
        <v>-101898.626</v>
      </c>
      <c r="J6510" s="55">
        <f>pro[[#This Row],[Revenue]]+pro[[#This Row],[AdminExp]]</f>
        <v>-73903.218000000008</v>
      </c>
      <c r="K6510" s="83">
        <f>pro[[#This Row],[Profit]]/pro[[#This Row],[Revenue]]</f>
        <v>-2.6398335755635358</v>
      </c>
      <c r="L6510" s="56">
        <f t="shared" si="101"/>
        <v>7</v>
      </c>
      <c r="M6510" s="82" t="str">
        <f>"Q"&amp;" "&amp;VLOOKUP(pro[[#This Row],[Period]],Mapping!A:B,2,0)</f>
        <v>Q 3</v>
      </c>
      <c r="N6510"/>
    </row>
    <row r="6511" spans="1:14" ht="11.25" customHeight="1" x14ac:dyDescent="0.2">
      <c r="A6511" s="42" t="s">
        <v>27</v>
      </c>
      <c r="B6511" s="44" t="s">
        <v>25</v>
      </c>
      <c r="C6511" s="44" t="s">
        <v>57</v>
      </c>
      <c r="D6511" s="43">
        <v>480876.02499999997</v>
      </c>
      <c r="E6511" s="43">
        <v>-68668.481</v>
      </c>
      <c r="F6511" s="45">
        <v>-39100</v>
      </c>
      <c r="G6511" s="45">
        <v>-15560</v>
      </c>
      <c r="H6511" s="45">
        <v>-62890</v>
      </c>
      <c r="I6511" s="55">
        <f>pro[[#This Row],[Admin expenses 3]]+pro[[#This Row],[Admin expenses 2]]+pro[[#This Row],[Admin expenses 1]]+pro[[#This Row],[COGS]]</f>
        <v>-186218.481</v>
      </c>
      <c r="J6511" s="55">
        <f>pro[[#This Row],[Revenue]]+pro[[#This Row],[AdminExp]]</f>
        <v>294657.54399999999</v>
      </c>
      <c r="K6511" s="83">
        <f>pro[[#This Row],[Profit]]/pro[[#This Row],[Revenue]]</f>
        <v>0.61275157978607897</v>
      </c>
      <c r="L6511" s="56">
        <f t="shared" si="101"/>
        <v>7</v>
      </c>
      <c r="M6511" s="82" t="str">
        <f>"Q"&amp;" "&amp;VLOOKUP(pro[[#This Row],[Period]],Mapping!A:B,2,0)</f>
        <v>Q 3</v>
      </c>
      <c r="N6511"/>
    </row>
    <row r="6512" spans="1:14" ht="11.25" customHeight="1" x14ac:dyDescent="0.2">
      <c r="A6512" s="42" t="s">
        <v>27</v>
      </c>
      <c r="B6512" s="44" t="s">
        <v>25</v>
      </c>
      <c r="C6512" s="44" t="s">
        <v>58</v>
      </c>
      <c r="D6512" s="43">
        <v>-13890.03</v>
      </c>
      <c r="E6512" s="43">
        <v>4312.9170000000004</v>
      </c>
      <c r="F6512" s="45">
        <v>-86890</v>
      </c>
      <c r="G6512" s="45">
        <v>-62130</v>
      </c>
      <c r="H6512" s="45">
        <v>-89430</v>
      </c>
      <c r="I6512" s="55">
        <f>pro[[#This Row],[Admin expenses 3]]+pro[[#This Row],[Admin expenses 2]]+pro[[#This Row],[Admin expenses 1]]+pro[[#This Row],[COGS]]</f>
        <v>-234137.08300000001</v>
      </c>
      <c r="J6512" s="55">
        <f>pro[[#This Row],[Revenue]]+pro[[#This Row],[AdminExp]]</f>
        <v>-248027.11300000001</v>
      </c>
      <c r="K6512" s="83">
        <f>pro[[#This Row],[Profit]]/pro[[#This Row],[Revenue]]</f>
        <v>17.856485047188524</v>
      </c>
      <c r="L6512" s="56">
        <f t="shared" si="101"/>
        <v>7</v>
      </c>
      <c r="M6512" s="82" t="str">
        <f>"Q"&amp;" "&amp;VLOOKUP(pro[[#This Row],[Period]],Mapping!A:B,2,0)</f>
        <v>Q 3</v>
      </c>
      <c r="N6512"/>
    </row>
    <row r="6513" spans="1:14" ht="11.25" customHeight="1" x14ac:dyDescent="0.2">
      <c r="A6513" s="42" t="s">
        <v>27</v>
      </c>
      <c r="B6513" s="44" t="s">
        <v>25</v>
      </c>
      <c r="C6513" s="44" t="s">
        <v>59</v>
      </c>
      <c r="D6513" s="43">
        <v>117133.53399999999</v>
      </c>
      <c r="E6513" s="43">
        <v>-15272.159000000001</v>
      </c>
      <c r="F6513" s="45">
        <v>-51780</v>
      </c>
      <c r="G6513" s="45">
        <v>-84750</v>
      </c>
      <c r="H6513" s="45">
        <v>-99850</v>
      </c>
      <c r="I6513" s="55">
        <f>pro[[#This Row],[Admin expenses 3]]+pro[[#This Row],[Admin expenses 2]]+pro[[#This Row],[Admin expenses 1]]+pro[[#This Row],[COGS]]</f>
        <v>-251652.15900000001</v>
      </c>
      <c r="J6513" s="55">
        <f>pro[[#This Row],[Revenue]]+pro[[#This Row],[AdminExp]]</f>
        <v>-134518.62500000003</v>
      </c>
      <c r="K6513" s="83">
        <f>pro[[#This Row],[Profit]]/pro[[#This Row],[Revenue]]</f>
        <v>-1.1484211259262445</v>
      </c>
      <c r="L6513" s="56">
        <f t="shared" si="101"/>
        <v>7</v>
      </c>
      <c r="M6513" s="82" t="str">
        <f>"Q"&amp;" "&amp;VLOOKUP(pro[[#This Row],[Period]],Mapping!A:B,2,0)</f>
        <v>Q 3</v>
      </c>
      <c r="N6513"/>
    </row>
    <row r="6514" spans="1:14" ht="11.25" customHeight="1" x14ac:dyDescent="0.2">
      <c r="A6514" s="42" t="s">
        <v>27</v>
      </c>
      <c r="B6514" s="44" t="s">
        <v>25</v>
      </c>
      <c r="C6514" s="44" t="s">
        <v>60</v>
      </c>
      <c r="D6514" s="43">
        <v>481389.33500000002</v>
      </c>
      <c r="E6514" s="43">
        <v>-53720.610999999997</v>
      </c>
      <c r="F6514" s="45">
        <v>-39860</v>
      </c>
      <c r="G6514" s="45">
        <v>-47130</v>
      </c>
      <c r="H6514" s="45">
        <v>-34710</v>
      </c>
      <c r="I6514" s="55">
        <f>pro[[#This Row],[Admin expenses 3]]+pro[[#This Row],[Admin expenses 2]]+pro[[#This Row],[Admin expenses 1]]+pro[[#This Row],[COGS]]</f>
        <v>-175420.611</v>
      </c>
      <c r="J6514" s="55">
        <f>pro[[#This Row],[Revenue]]+pro[[#This Row],[AdminExp]]</f>
        <v>305968.72400000005</v>
      </c>
      <c r="K6514" s="83">
        <f>pro[[#This Row],[Profit]]/pro[[#This Row],[Revenue]]</f>
        <v>0.63559514462446498</v>
      </c>
      <c r="L6514" s="56">
        <f t="shared" si="101"/>
        <v>7</v>
      </c>
      <c r="M6514" s="82" t="str">
        <f>"Q"&amp;" "&amp;VLOOKUP(pro[[#This Row],[Period]],Mapping!A:B,2,0)</f>
        <v>Q 3</v>
      </c>
      <c r="N6514"/>
    </row>
    <row r="6515" spans="1:14" ht="11.25" customHeight="1" x14ac:dyDescent="0.2">
      <c r="A6515" s="42" t="s">
        <v>27</v>
      </c>
      <c r="B6515" s="44" t="s">
        <v>25</v>
      </c>
      <c r="C6515" s="44" t="s">
        <v>57</v>
      </c>
      <c r="D6515" s="43">
        <v>58264.646999999997</v>
      </c>
      <c r="E6515" s="43">
        <v>-7811.2439999999997</v>
      </c>
      <c r="F6515" s="45">
        <v>-36950</v>
      </c>
      <c r="G6515" s="45">
        <v>-35740</v>
      </c>
      <c r="H6515" s="45">
        <v>-99080</v>
      </c>
      <c r="I6515" s="55">
        <f>pro[[#This Row],[Admin expenses 3]]+pro[[#This Row],[Admin expenses 2]]+pro[[#This Row],[Admin expenses 1]]+pro[[#This Row],[COGS]]</f>
        <v>-179581.24400000001</v>
      </c>
      <c r="J6515" s="55">
        <f>pro[[#This Row],[Revenue]]+pro[[#This Row],[AdminExp]]</f>
        <v>-121316.59700000001</v>
      </c>
      <c r="K6515" s="83">
        <f>pro[[#This Row],[Profit]]/pro[[#This Row],[Revenue]]</f>
        <v>-2.0821647988359051</v>
      </c>
      <c r="L6515" s="56">
        <f t="shared" si="101"/>
        <v>7</v>
      </c>
      <c r="M6515" s="82" t="str">
        <f>"Q"&amp;" "&amp;VLOOKUP(pro[[#This Row],[Period]],Mapping!A:B,2,0)</f>
        <v>Q 3</v>
      </c>
      <c r="N6515"/>
    </row>
    <row r="6516" spans="1:14" ht="11.25" customHeight="1" x14ac:dyDescent="0.2">
      <c r="A6516" s="42" t="s">
        <v>27</v>
      </c>
      <c r="B6516" s="44" t="s">
        <v>25</v>
      </c>
      <c r="C6516" s="44" t="s">
        <v>58</v>
      </c>
      <c r="D6516" s="43">
        <v>164712.65999999997</v>
      </c>
      <c r="E6516" s="43">
        <v>-206700.14399999997</v>
      </c>
      <c r="F6516" s="45">
        <v>-68340</v>
      </c>
      <c r="G6516" s="45">
        <v>-36810</v>
      </c>
      <c r="H6516" s="45">
        <v>-15330</v>
      </c>
      <c r="I6516" s="55">
        <f>pro[[#This Row],[Admin expenses 3]]+pro[[#This Row],[Admin expenses 2]]+pro[[#This Row],[Admin expenses 1]]+pro[[#This Row],[COGS]]</f>
        <v>-327180.14399999997</v>
      </c>
      <c r="J6516" s="55">
        <f>pro[[#This Row],[Revenue]]+pro[[#This Row],[AdminExp]]</f>
        <v>-162467.484</v>
      </c>
      <c r="K6516" s="83">
        <f>pro[[#This Row],[Profit]]/pro[[#This Row],[Revenue]]</f>
        <v>-0.98636913519580116</v>
      </c>
      <c r="L6516" s="56">
        <f t="shared" si="101"/>
        <v>7</v>
      </c>
      <c r="M6516" s="82" t="str">
        <f>"Q"&amp;" "&amp;VLOOKUP(pro[[#This Row],[Period]],Mapping!A:B,2,0)</f>
        <v>Q 3</v>
      </c>
      <c r="N6516"/>
    </row>
    <row r="6517" spans="1:14" ht="11.25" customHeight="1" x14ac:dyDescent="0.2">
      <c r="A6517" s="42" t="s">
        <v>27</v>
      </c>
      <c r="B6517" s="44" t="s">
        <v>25</v>
      </c>
      <c r="C6517" s="44" t="s">
        <v>59</v>
      </c>
      <c r="D6517" s="43">
        <v>147.02799999999999</v>
      </c>
      <c r="E6517" s="43">
        <v>-3032.7779999999998</v>
      </c>
      <c r="F6517" s="45">
        <v>-22800</v>
      </c>
      <c r="G6517" s="45">
        <v>-33880</v>
      </c>
      <c r="H6517" s="45">
        <v>-30100</v>
      </c>
      <c r="I6517" s="55">
        <f>pro[[#This Row],[Admin expenses 3]]+pro[[#This Row],[Admin expenses 2]]+pro[[#This Row],[Admin expenses 1]]+pro[[#This Row],[COGS]]</f>
        <v>-89812.778000000006</v>
      </c>
      <c r="J6517" s="55">
        <f>pro[[#This Row],[Revenue]]+pro[[#This Row],[AdminExp]]</f>
        <v>-89665.75</v>
      </c>
      <c r="K6517" s="83">
        <f>pro[[#This Row],[Profit]]/pro[[#This Row],[Revenue]]</f>
        <v>-609.85492559240424</v>
      </c>
      <c r="L6517" s="56">
        <f t="shared" si="101"/>
        <v>7</v>
      </c>
      <c r="M6517" s="82" t="str">
        <f>"Q"&amp;" "&amp;VLOOKUP(pro[[#This Row],[Period]],Mapping!A:B,2,0)</f>
        <v>Q 3</v>
      </c>
      <c r="N6517"/>
    </row>
    <row r="6518" spans="1:14" ht="11.25" customHeight="1" x14ac:dyDescent="0.2">
      <c r="A6518" s="42" t="s">
        <v>27</v>
      </c>
      <c r="B6518" s="44" t="s">
        <v>25</v>
      </c>
      <c r="C6518" s="44" t="s">
        <v>60</v>
      </c>
      <c r="D6518" s="43">
        <v>15375.583999999999</v>
      </c>
      <c r="E6518" s="43">
        <v>-7956.0739999999996</v>
      </c>
      <c r="F6518" s="45">
        <v>-51270</v>
      </c>
      <c r="G6518" s="45">
        <v>-100470</v>
      </c>
      <c r="H6518" s="45">
        <v>-15210</v>
      </c>
      <c r="I6518" s="55">
        <f>pro[[#This Row],[Admin expenses 3]]+pro[[#This Row],[Admin expenses 2]]+pro[[#This Row],[Admin expenses 1]]+pro[[#This Row],[COGS]]</f>
        <v>-174906.07399999999</v>
      </c>
      <c r="J6518" s="55">
        <f>pro[[#This Row],[Revenue]]+pro[[#This Row],[AdminExp]]</f>
        <v>-159530.49</v>
      </c>
      <c r="K6518" s="83">
        <f>pro[[#This Row],[Profit]]/pro[[#This Row],[Revenue]]</f>
        <v>-10.375572726213196</v>
      </c>
      <c r="L6518" s="56">
        <f t="shared" si="101"/>
        <v>7</v>
      </c>
      <c r="M6518" s="82" t="str">
        <f>"Q"&amp;" "&amp;VLOOKUP(pro[[#This Row],[Period]],Mapping!A:B,2,0)</f>
        <v>Q 3</v>
      </c>
      <c r="N6518"/>
    </row>
    <row r="6519" spans="1:14" ht="11.25" customHeight="1" x14ac:dyDescent="0.2">
      <c r="A6519" s="42" t="s">
        <v>27</v>
      </c>
      <c r="B6519" s="44" t="s">
        <v>25</v>
      </c>
      <c r="C6519" s="44" t="s">
        <v>57</v>
      </c>
      <c r="D6519" s="43">
        <v>130344.02499999999</v>
      </c>
      <c r="E6519" s="43">
        <v>-46609.962</v>
      </c>
      <c r="F6519" s="45">
        <v>-81560</v>
      </c>
      <c r="G6519" s="45">
        <v>-15910</v>
      </c>
      <c r="H6519" s="45">
        <v>-30610</v>
      </c>
      <c r="I6519" s="55">
        <f>pro[[#This Row],[Admin expenses 3]]+pro[[#This Row],[Admin expenses 2]]+pro[[#This Row],[Admin expenses 1]]+pro[[#This Row],[COGS]]</f>
        <v>-174689.962</v>
      </c>
      <c r="J6519" s="55">
        <f>pro[[#This Row],[Revenue]]+pro[[#This Row],[AdminExp]]</f>
        <v>-44345.937000000005</v>
      </c>
      <c r="K6519" s="83">
        <f>pro[[#This Row],[Profit]]/pro[[#This Row],[Revenue]]</f>
        <v>-0.34022224647428223</v>
      </c>
      <c r="L6519" s="56">
        <f t="shared" si="101"/>
        <v>7</v>
      </c>
      <c r="M6519" s="82" t="str">
        <f>"Q"&amp;" "&amp;VLOOKUP(pro[[#This Row],[Period]],Mapping!A:B,2,0)</f>
        <v>Q 3</v>
      </c>
      <c r="N6519"/>
    </row>
    <row r="6520" spans="1:14" ht="11.25" customHeight="1" x14ac:dyDescent="0.2">
      <c r="A6520" s="42" t="s">
        <v>27</v>
      </c>
      <c r="B6520" s="44" t="s">
        <v>25</v>
      </c>
      <c r="C6520" s="44" t="s">
        <v>58</v>
      </c>
      <c r="D6520" s="43">
        <v>57761.780999999995</v>
      </c>
      <c r="E6520" s="43">
        <v>-21982.295999999998</v>
      </c>
      <c r="F6520" s="45">
        <v>-38800</v>
      </c>
      <c r="G6520" s="45">
        <v>-25420</v>
      </c>
      <c r="H6520" s="45">
        <v>-47520</v>
      </c>
      <c r="I6520" s="55">
        <f>pro[[#This Row],[Admin expenses 3]]+pro[[#This Row],[Admin expenses 2]]+pro[[#This Row],[Admin expenses 1]]+pro[[#This Row],[COGS]]</f>
        <v>-133722.296</v>
      </c>
      <c r="J6520" s="55">
        <f>pro[[#This Row],[Revenue]]+pro[[#This Row],[AdminExp]]</f>
        <v>-75960.515000000014</v>
      </c>
      <c r="K6520" s="83">
        <f>pro[[#This Row],[Profit]]/pro[[#This Row],[Revenue]]</f>
        <v>-1.3150653197483648</v>
      </c>
      <c r="L6520" s="56">
        <f t="shared" si="101"/>
        <v>7</v>
      </c>
      <c r="M6520" s="82" t="str">
        <f>"Q"&amp;" "&amp;VLOOKUP(pro[[#This Row],[Period]],Mapping!A:B,2,0)</f>
        <v>Q 3</v>
      </c>
      <c r="N6520"/>
    </row>
    <row r="6521" spans="1:14" ht="11.25" customHeight="1" x14ac:dyDescent="0.2">
      <c r="A6521" s="42" t="s">
        <v>27</v>
      </c>
      <c r="B6521" s="44" t="s">
        <v>25</v>
      </c>
      <c r="C6521" s="44" t="s">
        <v>59</v>
      </c>
      <c r="D6521" s="43">
        <v>244777.88999999998</v>
      </c>
      <c r="E6521" s="43">
        <v>-187463.12199999997</v>
      </c>
      <c r="F6521" s="45">
        <v>-71580</v>
      </c>
      <c r="G6521" s="45">
        <v>-106720</v>
      </c>
      <c r="H6521" s="45">
        <v>-98580</v>
      </c>
      <c r="I6521" s="55">
        <f>pro[[#This Row],[Admin expenses 3]]+pro[[#This Row],[Admin expenses 2]]+pro[[#This Row],[Admin expenses 1]]+pro[[#This Row],[COGS]]</f>
        <v>-464343.12199999997</v>
      </c>
      <c r="J6521" s="55">
        <f>pro[[#This Row],[Revenue]]+pro[[#This Row],[AdminExp]]</f>
        <v>-219565.23199999999</v>
      </c>
      <c r="K6521" s="83">
        <f>pro[[#This Row],[Profit]]/pro[[#This Row],[Revenue]]</f>
        <v>-0.89699781299691739</v>
      </c>
      <c r="L6521" s="56">
        <f t="shared" si="101"/>
        <v>7</v>
      </c>
      <c r="M6521" s="82" t="str">
        <f>"Q"&amp;" "&amp;VLOOKUP(pro[[#This Row],[Period]],Mapping!A:B,2,0)</f>
        <v>Q 3</v>
      </c>
      <c r="N6521"/>
    </row>
    <row r="6522" spans="1:14" ht="11.25" customHeight="1" x14ac:dyDescent="0.2">
      <c r="A6522" s="42" t="s">
        <v>27</v>
      </c>
      <c r="B6522" s="44" t="s">
        <v>25</v>
      </c>
      <c r="C6522" s="44" t="s">
        <v>60</v>
      </c>
      <c r="D6522" s="43">
        <v>163357.32</v>
      </c>
      <c r="E6522" s="43">
        <v>-101505.87999999999</v>
      </c>
      <c r="F6522" s="45">
        <v>-18080</v>
      </c>
      <c r="G6522" s="45">
        <v>-69960</v>
      </c>
      <c r="H6522" s="45">
        <v>-31090</v>
      </c>
      <c r="I6522" s="55">
        <f>pro[[#This Row],[Admin expenses 3]]+pro[[#This Row],[Admin expenses 2]]+pro[[#This Row],[Admin expenses 1]]+pro[[#This Row],[COGS]]</f>
        <v>-220635.88</v>
      </c>
      <c r="J6522" s="55">
        <f>pro[[#This Row],[Revenue]]+pro[[#This Row],[AdminExp]]</f>
        <v>-57278.559999999998</v>
      </c>
      <c r="K6522" s="83">
        <f>pro[[#This Row],[Profit]]/pro[[#This Row],[Revenue]]</f>
        <v>-0.35063356818047697</v>
      </c>
      <c r="L6522" s="56">
        <f t="shared" si="101"/>
        <v>7</v>
      </c>
      <c r="M6522" s="82" t="str">
        <f>"Q"&amp;" "&amp;VLOOKUP(pro[[#This Row],[Period]],Mapping!A:B,2,0)</f>
        <v>Q 3</v>
      </c>
      <c r="N6522"/>
    </row>
    <row r="6523" spans="1:14" ht="11.25" customHeight="1" x14ac:dyDescent="0.2">
      <c r="A6523" s="42" t="s">
        <v>27</v>
      </c>
      <c r="B6523" s="44" t="s">
        <v>25</v>
      </c>
      <c r="C6523" s="44" t="s">
        <v>57</v>
      </c>
      <c r="D6523" s="43">
        <v>156129.12</v>
      </c>
      <c r="E6523" s="43">
        <v>-92670.03899999999</v>
      </c>
      <c r="F6523" s="45">
        <v>-34600</v>
      </c>
      <c r="G6523" s="45">
        <v>-19930</v>
      </c>
      <c r="H6523" s="45">
        <v>-15650</v>
      </c>
      <c r="I6523" s="55">
        <f>pro[[#This Row],[Admin expenses 3]]+pro[[#This Row],[Admin expenses 2]]+pro[[#This Row],[Admin expenses 1]]+pro[[#This Row],[COGS]]</f>
        <v>-162850.03899999999</v>
      </c>
      <c r="J6523" s="55">
        <f>pro[[#This Row],[Revenue]]+pro[[#This Row],[AdminExp]]</f>
        <v>-6720.9189999999944</v>
      </c>
      <c r="K6523" s="83">
        <f>pro[[#This Row],[Profit]]/pro[[#This Row],[Revenue]]</f>
        <v>-4.3047184279268305E-2</v>
      </c>
      <c r="L6523" s="56">
        <f t="shared" si="101"/>
        <v>7</v>
      </c>
      <c r="M6523" s="82" t="str">
        <f>"Q"&amp;" "&amp;VLOOKUP(pro[[#This Row],[Period]],Mapping!A:B,2,0)</f>
        <v>Q 3</v>
      </c>
      <c r="N6523"/>
    </row>
    <row r="6524" spans="1:14" ht="11.25" customHeight="1" x14ac:dyDescent="0.2">
      <c r="A6524" s="42" t="s">
        <v>27</v>
      </c>
      <c r="B6524" s="44" t="s">
        <v>25</v>
      </c>
      <c r="C6524" s="44" t="s">
        <v>58</v>
      </c>
      <c r="D6524" s="43">
        <v>77379.652000000002</v>
      </c>
      <c r="E6524" s="43">
        <v>-76868.057000000001</v>
      </c>
      <c r="F6524" s="45">
        <v>-80560</v>
      </c>
      <c r="G6524" s="45">
        <v>-74430</v>
      </c>
      <c r="H6524" s="45">
        <v>-30630</v>
      </c>
      <c r="I6524" s="55">
        <f>pro[[#This Row],[Admin expenses 3]]+pro[[#This Row],[Admin expenses 2]]+pro[[#This Row],[Admin expenses 1]]+pro[[#This Row],[COGS]]</f>
        <v>-262488.05700000003</v>
      </c>
      <c r="J6524" s="55">
        <f>pro[[#This Row],[Revenue]]+pro[[#This Row],[AdminExp]]</f>
        <v>-185108.40500000003</v>
      </c>
      <c r="K6524" s="83">
        <f>pro[[#This Row],[Profit]]/pro[[#This Row],[Revenue]]</f>
        <v>-2.3922103578341245</v>
      </c>
      <c r="L6524" s="56">
        <f t="shared" si="101"/>
        <v>7</v>
      </c>
      <c r="M6524" s="82" t="str">
        <f>"Q"&amp;" "&amp;VLOOKUP(pro[[#This Row],[Period]],Mapping!A:B,2,0)</f>
        <v>Q 3</v>
      </c>
      <c r="N6524"/>
    </row>
    <row r="6525" spans="1:14" ht="11.25" customHeight="1" x14ac:dyDescent="0.2">
      <c r="A6525" s="42" t="s">
        <v>27</v>
      </c>
      <c r="B6525" s="44" t="s">
        <v>25</v>
      </c>
      <c r="C6525" s="44" t="s">
        <v>59</v>
      </c>
      <c r="D6525" s="43">
        <v>45878.139999999992</v>
      </c>
      <c r="E6525" s="43">
        <v>-71481.004000000001</v>
      </c>
      <c r="F6525" s="45">
        <v>-95140</v>
      </c>
      <c r="G6525" s="45">
        <v>-46100</v>
      </c>
      <c r="H6525" s="45">
        <v>-36510</v>
      </c>
      <c r="I6525" s="55">
        <f>pro[[#This Row],[Admin expenses 3]]+pro[[#This Row],[Admin expenses 2]]+pro[[#This Row],[Admin expenses 1]]+pro[[#This Row],[COGS]]</f>
        <v>-249231.00400000002</v>
      </c>
      <c r="J6525" s="55">
        <f>pro[[#This Row],[Revenue]]+pro[[#This Row],[AdminExp]]</f>
        <v>-203352.86400000003</v>
      </c>
      <c r="K6525" s="83">
        <f>pro[[#This Row],[Profit]]/pro[[#This Row],[Revenue]]</f>
        <v>-4.43245659043719</v>
      </c>
      <c r="L6525" s="56">
        <f t="shared" si="101"/>
        <v>7</v>
      </c>
      <c r="M6525" s="82" t="str">
        <f>"Q"&amp;" "&amp;VLOOKUP(pro[[#This Row],[Period]],Mapping!A:B,2,0)</f>
        <v>Q 3</v>
      </c>
      <c r="N6525"/>
    </row>
    <row r="6526" spans="1:14" ht="11.25" customHeight="1" x14ac:dyDescent="0.2">
      <c r="A6526" s="42" t="s">
        <v>27</v>
      </c>
      <c r="B6526" s="44" t="s">
        <v>25</v>
      </c>
      <c r="C6526" s="44" t="s">
        <v>60</v>
      </c>
      <c r="D6526" s="43">
        <v>15129.645999999999</v>
      </c>
      <c r="E6526" s="43">
        <v>-15323.28</v>
      </c>
      <c r="F6526" s="45">
        <v>-17340</v>
      </c>
      <c r="G6526" s="45">
        <v>-35280</v>
      </c>
      <c r="H6526" s="45">
        <v>-72690</v>
      </c>
      <c r="I6526" s="55">
        <f>pro[[#This Row],[Admin expenses 3]]+pro[[#This Row],[Admin expenses 2]]+pro[[#This Row],[Admin expenses 1]]+pro[[#This Row],[COGS]]</f>
        <v>-140633.28</v>
      </c>
      <c r="J6526" s="55">
        <f>pro[[#This Row],[Revenue]]+pro[[#This Row],[AdminExp]]</f>
        <v>-125503.63400000001</v>
      </c>
      <c r="K6526" s="83">
        <f>pro[[#This Row],[Profit]]/pro[[#This Row],[Revenue]]</f>
        <v>-8.2952128556081224</v>
      </c>
      <c r="L6526" s="56">
        <f t="shared" si="101"/>
        <v>7</v>
      </c>
      <c r="M6526" s="82" t="str">
        <f>"Q"&amp;" "&amp;VLOOKUP(pro[[#This Row],[Period]],Mapping!A:B,2,0)</f>
        <v>Q 3</v>
      </c>
      <c r="N6526"/>
    </row>
    <row r="6527" spans="1:14" ht="11.25" customHeight="1" x14ac:dyDescent="0.2">
      <c r="A6527" s="42" t="s">
        <v>27</v>
      </c>
      <c r="B6527" s="44" t="s">
        <v>25</v>
      </c>
      <c r="C6527" s="44" t="s">
        <v>57</v>
      </c>
      <c r="D6527" s="43">
        <v>77864.002999999997</v>
      </c>
      <c r="E6527" s="43">
        <v>-217420.133</v>
      </c>
      <c r="F6527" s="45">
        <v>-61500</v>
      </c>
      <c r="G6527" s="45">
        <v>-19070</v>
      </c>
      <c r="H6527" s="45">
        <v>-69920</v>
      </c>
      <c r="I6527" s="55">
        <f>pro[[#This Row],[Admin expenses 3]]+pro[[#This Row],[Admin expenses 2]]+pro[[#This Row],[Admin expenses 1]]+pro[[#This Row],[COGS]]</f>
        <v>-367910.13300000003</v>
      </c>
      <c r="J6527" s="55">
        <f>pro[[#This Row],[Revenue]]+pro[[#This Row],[AdminExp]]</f>
        <v>-290046.13</v>
      </c>
      <c r="K6527" s="83">
        <f>pro[[#This Row],[Profit]]/pro[[#This Row],[Revenue]]</f>
        <v>-3.7250349176114157</v>
      </c>
      <c r="L6527" s="56">
        <f t="shared" si="101"/>
        <v>7</v>
      </c>
      <c r="M6527" s="82" t="str">
        <f>"Q"&amp;" "&amp;VLOOKUP(pro[[#This Row],[Period]],Mapping!A:B,2,0)</f>
        <v>Q 3</v>
      </c>
      <c r="N6527"/>
    </row>
    <row r="6528" spans="1:14" ht="11.25" customHeight="1" x14ac:dyDescent="0.2">
      <c r="A6528" s="42" t="s">
        <v>27</v>
      </c>
      <c r="B6528" s="44" t="s">
        <v>25</v>
      </c>
      <c r="C6528" s="44" t="s">
        <v>57</v>
      </c>
      <c r="D6528" s="43">
        <v>9440.7530000000006</v>
      </c>
      <c r="E6528" s="43">
        <v>-12680.052</v>
      </c>
      <c r="F6528" s="45">
        <v>-87350</v>
      </c>
      <c r="G6528" s="45">
        <v>-24820</v>
      </c>
      <c r="H6528" s="45">
        <v>-39120</v>
      </c>
      <c r="I6528" s="55">
        <f>pro[[#This Row],[Admin expenses 3]]+pro[[#This Row],[Admin expenses 2]]+pro[[#This Row],[Admin expenses 1]]+pro[[#This Row],[COGS]]</f>
        <v>-163970.052</v>
      </c>
      <c r="J6528" s="55">
        <f>pro[[#This Row],[Revenue]]+pro[[#This Row],[AdminExp]]</f>
        <v>-154529.299</v>
      </c>
      <c r="K6528" s="83">
        <f>pro[[#This Row],[Profit]]/pro[[#This Row],[Revenue]]</f>
        <v>-16.368323480129177</v>
      </c>
      <c r="L6528" s="56">
        <f t="shared" si="101"/>
        <v>7</v>
      </c>
      <c r="M6528" s="82" t="str">
        <f>"Q"&amp;" "&amp;VLOOKUP(pro[[#This Row],[Period]],Mapping!A:B,2,0)</f>
        <v>Q 3</v>
      </c>
      <c r="N6528"/>
    </row>
    <row r="6529" spans="1:14" ht="11.25" customHeight="1" x14ac:dyDescent="0.2">
      <c r="A6529" s="42" t="s">
        <v>27</v>
      </c>
      <c r="B6529" s="44" t="s">
        <v>25</v>
      </c>
      <c r="C6529" s="44" t="s">
        <v>58</v>
      </c>
      <c r="D6529" s="43">
        <v>57590.035999999993</v>
      </c>
      <c r="E6529" s="43">
        <v>-76831.649999999994</v>
      </c>
      <c r="F6529" s="45">
        <v>-24300</v>
      </c>
      <c r="G6529" s="45">
        <v>-107750</v>
      </c>
      <c r="H6529" s="45">
        <v>-43580</v>
      </c>
      <c r="I6529" s="55">
        <f>pro[[#This Row],[Admin expenses 3]]+pro[[#This Row],[Admin expenses 2]]+pro[[#This Row],[Admin expenses 1]]+pro[[#This Row],[COGS]]</f>
        <v>-252461.65</v>
      </c>
      <c r="J6529" s="55">
        <f>pro[[#This Row],[Revenue]]+pro[[#This Row],[AdminExp]]</f>
        <v>-194871.614</v>
      </c>
      <c r="K6529" s="83">
        <f>pro[[#This Row],[Profit]]/pro[[#This Row],[Revenue]]</f>
        <v>-3.3837730888030704</v>
      </c>
      <c r="L6529" s="56">
        <f t="shared" si="101"/>
        <v>7</v>
      </c>
      <c r="M6529" s="82" t="str">
        <f>"Q"&amp;" "&amp;VLOOKUP(pro[[#This Row],[Period]],Mapping!A:B,2,0)</f>
        <v>Q 3</v>
      </c>
      <c r="N6529"/>
    </row>
    <row r="6530" spans="1:14" ht="11.25" customHeight="1" x14ac:dyDescent="0.2">
      <c r="A6530" s="42" t="s">
        <v>27</v>
      </c>
      <c r="B6530" s="44" t="s">
        <v>25</v>
      </c>
      <c r="C6530" s="44" t="s">
        <v>59</v>
      </c>
      <c r="D6530" s="43">
        <v>34279.629999999997</v>
      </c>
      <c r="E6530" s="43">
        <v>-65259.942999999999</v>
      </c>
      <c r="F6530" s="45">
        <v>-64750</v>
      </c>
      <c r="G6530" s="45">
        <v>-31560</v>
      </c>
      <c r="H6530" s="45">
        <v>-55410</v>
      </c>
      <c r="I6530" s="55">
        <f>pro[[#This Row],[Admin expenses 3]]+pro[[#This Row],[Admin expenses 2]]+pro[[#This Row],[Admin expenses 1]]+pro[[#This Row],[COGS]]</f>
        <v>-216979.943</v>
      </c>
      <c r="J6530" s="55">
        <f>pro[[#This Row],[Revenue]]+pro[[#This Row],[AdminExp]]</f>
        <v>-182700.31299999999</v>
      </c>
      <c r="K6530" s="83">
        <f>pro[[#This Row],[Profit]]/pro[[#This Row],[Revenue]]</f>
        <v>-5.3297049297206538</v>
      </c>
      <c r="L6530" s="56">
        <f t="shared" ref="L6530:L6593" si="102">MONTH(DATEVALUE(A6530&amp;"1"))</f>
        <v>7</v>
      </c>
      <c r="M6530" s="82" t="str">
        <f>"Q"&amp;" "&amp;VLOOKUP(pro[[#This Row],[Period]],Mapping!A:B,2,0)</f>
        <v>Q 3</v>
      </c>
      <c r="N6530"/>
    </row>
    <row r="6531" spans="1:14" ht="11.25" customHeight="1" x14ac:dyDescent="0.2">
      <c r="A6531" s="42" t="s">
        <v>27</v>
      </c>
      <c r="B6531" s="44" t="s">
        <v>25</v>
      </c>
      <c r="C6531" s="44" t="s">
        <v>57</v>
      </c>
      <c r="D6531" s="43">
        <v>94605.034999999989</v>
      </c>
      <c r="E6531" s="43">
        <v>-57394.385999999991</v>
      </c>
      <c r="F6531" s="45">
        <v>-76220</v>
      </c>
      <c r="G6531" s="45">
        <v>-74030</v>
      </c>
      <c r="H6531" s="45">
        <v>-13540</v>
      </c>
      <c r="I6531" s="55">
        <f>pro[[#This Row],[Admin expenses 3]]+pro[[#This Row],[Admin expenses 2]]+pro[[#This Row],[Admin expenses 1]]+pro[[#This Row],[COGS]]</f>
        <v>-221184.386</v>
      </c>
      <c r="J6531" s="55">
        <f>pro[[#This Row],[Revenue]]+pro[[#This Row],[AdminExp]]</f>
        <v>-126579.35100000001</v>
      </c>
      <c r="K6531" s="83">
        <f>pro[[#This Row],[Profit]]/pro[[#This Row],[Revenue]]</f>
        <v>-1.3379768952043622</v>
      </c>
      <c r="L6531" s="56">
        <f t="shared" si="102"/>
        <v>7</v>
      </c>
      <c r="M6531" s="82" t="str">
        <f>"Q"&amp;" "&amp;VLOOKUP(pro[[#This Row],[Period]],Mapping!A:B,2,0)</f>
        <v>Q 3</v>
      </c>
      <c r="N6531"/>
    </row>
    <row r="6532" spans="1:14" ht="11.25" customHeight="1" x14ac:dyDescent="0.2">
      <c r="A6532" s="42" t="s">
        <v>27</v>
      </c>
      <c r="B6532" s="44" t="s">
        <v>25</v>
      </c>
      <c r="C6532" s="44" t="s">
        <v>58</v>
      </c>
      <c r="D6532" s="43">
        <v>23970.799999999999</v>
      </c>
      <c r="E6532" s="43">
        <v>-19122.285</v>
      </c>
      <c r="F6532" s="45">
        <v>-13610</v>
      </c>
      <c r="G6532" s="45">
        <v>-24530</v>
      </c>
      <c r="H6532" s="45">
        <v>-51050</v>
      </c>
      <c r="I6532" s="55">
        <f>pro[[#This Row],[Admin expenses 3]]+pro[[#This Row],[Admin expenses 2]]+pro[[#This Row],[Admin expenses 1]]+pro[[#This Row],[COGS]]</f>
        <v>-108312.285</v>
      </c>
      <c r="J6532" s="55">
        <f>pro[[#This Row],[Revenue]]+pro[[#This Row],[AdminExp]]</f>
        <v>-84341.485000000001</v>
      </c>
      <c r="K6532" s="83">
        <f>pro[[#This Row],[Profit]]/pro[[#This Row],[Revenue]]</f>
        <v>-3.5185093947636292</v>
      </c>
      <c r="L6532" s="56">
        <f t="shared" si="102"/>
        <v>7</v>
      </c>
      <c r="M6532" s="82" t="str">
        <f>"Q"&amp;" "&amp;VLOOKUP(pro[[#This Row],[Period]],Mapping!A:B,2,0)</f>
        <v>Q 3</v>
      </c>
      <c r="N6532"/>
    </row>
    <row r="6533" spans="1:14" ht="11.25" customHeight="1" x14ac:dyDescent="0.2">
      <c r="A6533" s="42" t="s">
        <v>27</v>
      </c>
      <c r="B6533" s="44" t="s">
        <v>25</v>
      </c>
      <c r="C6533" s="44" t="s">
        <v>59</v>
      </c>
      <c r="D6533" s="43">
        <v>14390.705</v>
      </c>
      <c r="E6533" s="43">
        <v>-9942.9749999999985</v>
      </c>
      <c r="F6533" s="45">
        <v>-78420</v>
      </c>
      <c r="G6533" s="45">
        <v>-77810</v>
      </c>
      <c r="H6533" s="45">
        <v>-76950</v>
      </c>
      <c r="I6533" s="55">
        <f>pro[[#This Row],[Admin expenses 3]]+pro[[#This Row],[Admin expenses 2]]+pro[[#This Row],[Admin expenses 1]]+pro[[#This Row],[COGS]]</f>
        <v>-243122.97500000001</v>
      </c>
      <c r="J6533" s="55">
        <f>pro[[#This Row],[Revenue]]+pro[[#This Row],[AdminExp]]</f>
        <v>-228732.27000000002</v>
      </c>
      <c r="K6533" s="83">
        <f>pro[[#This Row],[Profit]]/pro[[#This Row],[Revenue]]</f>
        <v>-15.894445060196844</v>
      </c>
      <c r="L6533" s="56">
        <f t="shared" si="102"/>
        <v>7</v>
      </c>
      <c r="M6533" s="82" t="str">
        <f>"Q"&amp;" "&amp;VLOOKUP(pro[[#This Row],[Period]],Mapping!A:B,2,0)</f>
        <v>Q 3</v>
      </c>
      <c r="N6533"/>
    </row>
    <row r="6534" spans="1:14" ht="11.25" customHeight="1" x14ac:dyDescent="0.2">
      <c r="A6534" s="42" t="s">
        <v>27</v>
      </c>
      <c r="B6534" s="44" t="s">
        <v>25</v>
      </c>
      <c r="C6534" s="44" t="s">
        <v>57</v>
      </c>
      <c r="D6534" s="43">
        <v>61479.144999999997</v>
      </c>
      <c r="E6534" s="43">
        <v>-34885.024999999994</v>
      </c>
      <c r="F6534" s="45">
        <v>-70690</v>
      </c>
      <c r="G6534" s="45">
        <v>-78470</v>
      </c>
      <c r="H6534" s="45">
        <v>-15230</v>
      </c>
      <c r="I6534" s="55">
        <f>pro[[#This Row],[Admin expenses 3]]+pro[[#This Row],[Admin expenses 2]]+pro[[#This Row],[Admin expenses 1]]+pro[[#This Row],[COGS]]</f>
        <v>-199275.02499999999</v>
      </c>
      <c r="J6534" s="55">
        <f>pro[[#This Row],[Revenue]]+pro[[#This Row],[AdminExp]]</f>
        <v>-137795.88</v>
      </c>
      <c r="K6534" s="83">
        <f>pro[[#This Row],[Profit]]/pro[[#This Row],[Revenue]]</f>
        <v>-2.2413434669594059</v>
      </c>
      <c r="L6534" s="56">
        <f t="shared" si="102"/>
        <v>7</v>
      </c>
      <c r="M6534" s="82" t="str">
        <f>"Q"&amp;" "&amp;VLOOKUP(pro[[#This Row],[Period]],Mapping!A:B,2,0)</f>
        <v>Q 3</v>
      </c>
      <c r="N6534"/>
    </row>
    <row r="6535" spans="1:14" ht="11.25" customHeight="1" x14ac:dyDescent="0.2">
      <c r="A6535" s="42" t="s">
        <v>27</v>
      </c>
      <c r="B6535" s="44" t="s">
        <v>25</v>
      </c>
      <c r="C6535" s="44" t="s">
        <v>58</v>
      </c>
      <c r="D6535" s="43">
        <v>37377.416999999994</v>
      </c>
      <c r="E6535" s="43">
        <v>-76528.395999999993</v>
      </c>
      <c r="F6535" s="45">
        <v>-43310</v>
      </c>
      <c r="G6535" s="45">
        <v>-23860</v>
      </c>
      <c r="H6535" s="45">
        <v>-24960</v>
      </c>
      <c r="I6535" s="55">
        <f>pro[[#This Row],[Admin expenses 3]]+pro[[#This Row],[Admin expenses 2]]+pro[[#This Row],[Admin expenses 1]]+pro[[#This Row],[COGS]]</f>
        <v>-168658.39600000001</v>
      </c>
      <c r="J6535" s="55">
        <f>pro[[#This Row],[Revenue]]+pro[[#This Row],[AdminExp]]</f>
        <v>-131280.97900000002</v>
      </c>
      <c r="K6535" s="83">
        <f>pro[[#This Row],[Profit]]/pro[[#This Row],[Revenue]]</f>
        <v>-3.5123074181396761</v>
      </c>
      <c r="L6535" s="56">
        <f t="shared" si="102"/>
        <v>7</v>
      </c>
      <c r="M6535" s="82" t="str">
        <f>"Q"&amp;" "&amp;VLOOKUP(pro[[#This Row],[Period]],Mapping!A:B,2,0)</f>
        <v>Q 3</v>
      </c>
      <c r="N6535"/>
    </row>
    <row r="6536" spans="1:14" ht="11.25" customHeight="1" x14ac:dyDescent="0.2">
      <c r="A6536" s="42" t="s">
        <v>27</v>
      </c>
      <c r="B6536" s="44" t="s">
        <v>25</v>
      </c>
      <c r="C6536" s="44" t="s">
        <v>59</v>
      </c>
      <c r="D6536" s="43">
        <v>39782.449000000001</v>
      </c>
      <c r="E6536" s="43">
        <v>-27381.004000000001</v>
      </c>
      <c r="F6536" s="45">
        <v>-73690</v>
      </c>
      <c r="G6536" s="45">
        <v>-54420</v>
      </c>
      <c r="H6536" s="45">
        <v>-102330</v>
      </c>
      <c r="I6536" s="55">
        <f>pro[[#This Row],[Admin expenses 3]]+pro[[#This Row],[Admin expenses 2]]+pro[[#This Row],[Admin expenses 1]]+pro[[#This Row],[COGS]]</f>
        <v>-257821.00400000002</v>
      </c>
      <c r="J6536" s="55">
        <f>pro[[#This Row],[Revenue]]+pro[[#This Row],[AdminExp]]</f>
        <v>-218038.55500000002</v>
      </c>
      <c r="K6536" s="83">
        <f>pro[[#This Row],[Profit]]/pro[[#This Row],[Revenue]]</f>
        <v>-5.4807725638006852</v>
      </c>
      <c r="L6536" s="56">
        <f t="shared" si="102"/>
        <v>7</v>
      </c>
      <c r="M6536" s="82" t="str">
        <f>"Q"&amp;" "&amp;VLOOKUP(pro[[#This Row],[Period]],Mapping!A:B,2,0)</f>
        <v>Q 3</v>
      </c>
      <c r="N6536"/>
    </row>
    <row r="6537" spans="1:14" ht="11.25" customHeight="1" x14ac:dyDescent="0.2">
      <c r="A6537" s="42" t="s">
        <v>27</v>
      </c>
      <c r="B6537" s="44" t="s">
        <v>25</v>
      </c>
      <c r="C6537" s="44" t="s">
        <v>57</v>
      </c>
      <c r="D6537" s="43">
        <v>64919.197</v>
      </c>
      <c r="E6537" s="43">
        <v>-38035.487000000001</v>
      </c>
      <c r="F6537" s="45">
        <v>-56570</v>
      </c>
      <c r="G6537" s="45">
        <v>-25490</v>
      </c>
      <c r="H6537" s="45">
        <v>-75600</v>
      </c>
      <c r="I6537" s="55">
        <f>pro[[#This Row],[Admin expenses 3]]+pro[[#This Row],[Admin expenses 2]]+pro[[#This Row],[Admin expenses 1]]+pro[[#This Row],[COGS]]</f>
        <v>-195695.48699999999</v>
      </c>
      <c r="J6537" s="55">
        <f>pro[[#This Row],[Revenue]]+pro[[#This Row],[AdminExp]]</f>
        <v>-130776.29</v>
      </c>
      <c r="K6537" s="83">
        <f>pro[[#This Row],[Profit]]/pro[[#This Row],[Revenue]]</f>
        <v>-2.0144471287899632</v>
      </c>
      <c r="L6537" s="56">
        <f t="shared" si="102"/>
        <v>7</v>
      </c>
      <c r="M6537" s="82" t="str">
        <f>"Q"&amp;" "&amp;VLOOKUP(pro[[#This Row],[Period]],Mapping!A:B,2,0)</f>
        <v>Q 3</v>
      </c>
      <c r="N6537"/>
    </row>
    <row r="6538" spans="1:14" ht="11.25" customHeight="1" x14ac:dyDescent="0.2">
      <c r="A6538" s="42" t="s">
        <v>27</v>
      </c>
      <c r="B6538" s="44" t="s">
        <v>25</v>
      </c>
      <c r="C6538" s="44" t="s">
        <v>57</v>
      </c>
      <c r="D6538" s="43">
        <v>230220.14399999997</v>
      </c>
      <c r="E6538" s="43">
        <v>-98726.845000000001</v>
      </c>
      <c r="F6538" s="45">
        <v>-58270</v>
      </c>
      <c r="G6538" s="45">
        <v>-92820</v>
      </c>
      <c r="H6538" s="45">
        <v>-100570</v>
      </c>
      <c r="I6538" s="55">
        <f>pro[[#This Row],[Admin expenses 3]]+pro[[#This Row],[Admin expenses 2]]+pro[[#This Row],[Admin expenses 1]]+pro[[#This Row],[COGS]]</f>
        <v>-350386.84499999997</v>
      </c>
      <c r="J6538" s="55">
        <f>pro[[#This Row],[Revenue]]+pro[[#This Row],[AdminExp]]</f>
        <v>-120166.701</v>
      </c>
      <c r="K6538" s="83">
        <f>pro[[#This Row],[Profit]]/pro[[#This Row],[Revenue]]</f>
        <v>-0.52196432037676088</v>
      </c>
      <c r="L6538" s="56">
        <f t="shared" si="102"/>
        <v>7</v>
      </c>
      <c r="M6538" s="82" t="str">
        <f>"Q"&amp;" "&amp;VLOOKUP(pro[[#This Row],[Period]],Mapping!A:B,2,0)</f>
        <v>Q 3</v>
      </c>
      <c r="N6538"/>
    </row>
    <row r="6539" spans="1:14" ht="11.25" customHeight="1" x14ac:dyDescent="0.2">
      <c r="A6539" s="42" t="s">
        <v>27</v>
      </c>
      <c r="B6539" s="44" t="s">
        <v>25</v>
      </c>
      <c r="C6539" s="44" t="s">
        <v>57</v>
      </c>
      <c r="D6539" s="43">
        <v>139021.91799999998</v>
      </c>
      <c r="E6539" s="43">
        <v>-89091.085999999996</v>
      </c>
      <c r="F6539" s="45">
        <v>-37900</v>
      </c>
      <c r="G6539" s="45">
        <v>-99360</v>
      </c>
      <c r="H6539" s="45">
        <v>-43760</v>
      </c>
      <c r="I6539" s="55">
        <f>pro[[#This Row],[Admin expenses 3]]+pro[[#This Row],[Admin expenses 2]]+pro[[#This Row],[Admin expenses 1]]+pro[[#This Row],[COGS]]</f>
        <v>-270111.08600000001</v>
      </c>
      <c r="J6539" s="55">
        <f>pro[[#This Row],[Revenue]]+pro[[#This Row],[AdminExp]]</f>
        <v>-131089.16800000003</v>
      </c>
      <c r="K6539" s="83">
        <f>pro[[#This Row],[Profit]]/pro[[#This Row],[Revenue]]</f>
        <v>-0.94293885371370045</v>
      </c>
      <c r="L6539" s="56">
        <f t="shared" si="102"/>
        <v>7</v>
      </c>
      <c r="M6539" s="82" t="str">
        <f>"Q"&amp;" "&amp;VLOOKUP(pro[[#This Row],[Period]],Mapping!A:B,2,0)</f>
        <v>Q 3</v>
      </c>
      <c r="N6539"/>
    </row>
    <row r="6540" spans="1:14" ht="11.25" customHeight="1" x14ac:dyDescent="0.2">
      <c r="A6540" s="42" t="s">
        <v>27</v>
      </c>
      <c r="B6540" s="44" t="s">
        <v>25</v>
      </c>
      <c r="C6540" s="44" t="s">
        <v>57</v>
      </c>
      <c r="D6540" s="43">
        <v>279661.03200000001</v>
      </c>
      <c r="E6540" s="43">
        <v>-143067.47699999998</v>
      </c>
      <c r="F6540" s="45">
        <v>-40690</v>
      </c>
      <c r="G6540" s="45">
        <v>-96880</v>
      </c>
      <c r="H6540" s="45">
        <v>-98210</v>
      </c>
      <c r="I6540" s="55">
        <f>pro[[#This Row],[Admin expenses 3]]+pro[[#This Row],[Admin expenses 2]]+pro[[#This Row],[Admin expenses 1]]+pro[[#This Row],[COGS]]</f>
        <v>-378847.47699999996</v>
      </c>
      <c r="J6540" s="55">
        <f>pro[[#This Row],[Revenue]]+pro[[#This Row],[AdminExp]]</f>
        <v>-99186.444999999949</v>
      </c>
      <c r="K6540" s="83">
        <f>pro[[#This Row],[Profit]]/pro[[#This Row],[Revenue]]</f>
        <v>-0.35466666303369698</v>
      </c>
      <c r="L6540" s="56">
        <f t="shared" si="102"/>
        <v>7</v>
      </c>
      <c r="M6540" s="82" t="str">
        <f>"Q"&amp;" "&amp;VLOOKUP(pro[[#This Row],[Period]],Mapping!A:B,2,0)</f>
        <v>Q 3</v>
      </c>
      <c r="N6540"/>
    </row>
    <row r="6541" spans="1:14" ht="11.25" customHeight="1" x14ac:dyDescent="0.2">
      <c r="A6541" s="42" t="s">
        <v>27</v>
      </c>
      <c r="B6541" s="44" t="s">
        <v>25</v>
      </c>
      <c r="C6541" s="44" t="s">
        <v>57</v>
      </c>
      <c r="D6541" s="43">
        <v>134319.56299999999</v>
      </c>
      <c r="E6541" s="43">
        <v>-40134.373999999996</v>
      </c>
      <c r="F6541" s="45">
        <v>-70540</v>
      </c>
      <c r="G6541" s="45">
        <v>-36050</v>
      </c>
      <c r="H6541" s="45">
        <v>-104730</v>
      </c>
      <c r="I6541" s="55">
        <f>pro[[#This Row],[Admin expenses 3]]+pro[[#This Row],[Admin expenses 2]]+pro[[#This Row],[Admin expenses 1]]+pro[[#This Row],[COGS]]</f>
        <v>-251454.37400000001</v>
      </c>
      <c r="J6541" s="55">
        <f>pro[[#This Row],[Revenue]]+pro[[#This Row],[AdminExp]]</f>
        <v>-117134.81100000002</v>
      </c>
      <c r="K6541" s="83">
        <f>pro[[#This Row],[Profit]]/pro[[#This Row],[Revenue]]</f>
        <v>-0.87206069156136268</v>
      </c>
      <c r="L6541" s="56">
        <f t="shared" si="102"/>
        <v>7</v>
      </c>
      <c r="M6541" s="82" t="str">
        <f>"Q"&amp;" "&amp;VLOOKUP(pro[[#This Row],[Period]],Mapping!A:B,2,0)</f>
        <v>Q 3</v>
      </c>
      <c r="N6541"/>
    </row>
    <row r="6542" spans="1:14" ht="11.25" customHeight="1" x14ac:dyDescent="0.2">
      <c r="A6542" s="42" t="s">
        <v>27</v>
      </c>
      <c r="B6542" s="44" t="s">
        <v>25</v>
      </c>
      <c r="C6542" s="44" t="s">
        <v>57</v>
      </c>
      <c r="D6542" s="43">
        <v>232903.99999999997</v>
      </c>
      <c r="E6542" s="43">
        <v>-64603.475999999988</v>
      </c>
      <c r="F6542" s="45">
        <v>-106690</v>
      </c>
      <c r="G6542" s="45">
        <v>-15730</v>
      </c>
      <c r="H6542" s="45">
        <v>-108330</v>
      </c>
      <c r="I6542" s="55">
        <f>pro[[#This Row],[Admin expenses 3]]+pro[[#This Row],[Admin expenses 2]]+pro[[#This Row],[Admin expenses 1]]+pro[[#This Row],[COGS]]</f>
        <v>-295353.47599999997</v>
      </c>
      <c r="J6542" s="55">
        <f>pro[[#This Row],[Revenue]]+pro[[#This Row],[AdminExp]]</f>
        <v>-62449.475999999995</v>
      </c>
      <c r="K6542" s="83">
        <f>pro[[#This Row],[Profit]]/pro[[#This Row],[Revenue]]</f>
        <v>-0.26813397794799576</v>
      </c>
      <c r="L6542" s="56">
        <f t="shared" si="102"/>
        <v>7</v>
      </c>
      <c r="M6542" s="82" t="str">
        <f>"Q"&amp;" "&amp;VLOOKUP(pro[[#This Row],[Period]],Mapping!A:B,2,0)</f>
        <v>Q 3</v>
      </c>
      <c r="N6542"/>
    </row>
    <row r="6543" spans="1:14" ht="11.25" customHeight="1" x14ac:dyDescent="0.2">
      <c r="A6543" s="42" t="s">
        <v>27</v>
      </c>
      <c r="B6543" s="44" t="s">
        <v>25</v>
      </c>
      <c r="C6543" s="44" t="s">
        <v>57</v>
      </c>
      <c r="D6543" s="43">
        <v>433181.98</v>
      </c>
      <c r="E6543" s="43">
        <v>-113881.33399999999</v>
      </c>
      <c r="F6543" s="45">
        <v>-62860</v>
      </c>
      <c r="G6543" s="45">
        <v>-34100</v>
      </c>
      <c r="H6543" s="45">
        <v>-87990</v>
      </c>
      <c r="I6543" s="55">
        <f>pro[[#This Row],[Admin expenses 3]]+pro[[#This Row],[Admin expenses 2]]+pro[[#This Row],[Admin expenses 1]]+pro[[#This Row],[COGS]]</f>
        <v>-298831.33399999997</v>
      </c>
      <c r="J6543" s="55">
        <f>pro[[#This Row],[Revenue]]+pro[[#This Row],[AdminExp]]</f>
        <v>134350.64600000001</v>
      </c>
      <c r="K6543" s="83">
        <f>pro[[#This Row],[Profit]]/pro[[#This Row],[Revenue]]</f>
        <v>0.31014827994460897</v>
      </c>
      <c r="L6543" s="56">
        <f t="shared" si="102"/>
        <v>7</v>
      </c>
      <c r="M6543" s="82" t="str">
        <f>"Q"&amp;" "&amp;VLOOKUP(pro[[#This Row],[Period]],Mapping!A:B,2,0)</f>
        <v>Q 3</v>
      </c>
      <c r="N6543"/>
    </row>
    <row r="6544" spans="1:14" ht="11.25" customHeight="1" x14ac:dyDescent="0.2">
      <c r="A6544" s="42" t="s">
        <v>27</v>
      </c>
      <c r="B6544" s="44" t="s">
        <v>25</v>
      </c>
      <c r="C6544" s="44" t="s">
        <v>57</v>
      </c>
      <c r="D6544" s="43">
        <v>318709.36999999994</v>
      </c>
      <c r="E6544" s="43">
        <v>-93145.528000000006</v>
      </c>
      <c r="F6544" s="45">
        <v>-91940</v>
      </c>
      <c r="G6544" s="45">
        <v>-30410</v>
      </c>
      <c r="H6544" s="45">
        <v>-104530</v>
      </c>
      <c r="I6544" s="55">
        <f>pro[[#This Row],[Admin expenses 3]]+pro[[#This Row],[Admin expenses 2]]+pro[[#This Row],[Admin expenses 1]]+pro[[#This Row],[COGS]]</f>
        <v>-320025.52799999999</v>
      </c>
      <c r="J6544" s="55">
        <f>pro[[#This Row],[Revenue]]+pro[[#This Row],[AdminExp]]</f>
        <v>-1316.158000000054</v>
      </c>
      <c r="K6544" s="83">
        <f>pro[[#This Row],[Profit]]/pro[[#This Row],[Revenue]]</f>
        <v>-4.1296495299151517E-3</v>
      </c>
      <c r="L6544" s="56">
        <f t="shared" si="102"/>
        <v>7</v>
      </c>
      <c r="M6544" s="82" t="str">
        <f>"Q"&amp;" "&amp;VLOOKUP(pro[[#This Row],[Period]],Mapping!A:B,2,0)</f>
        <v>Q 3</v>
      </c>
      <c r="N6544"/>
    </row>
    <row r="6545" spans="1:14" ht="11.25" customHeight="1" x14ac:dyDescent="0.2">
      <c r="A6545" s="42" t="s">
        <v>27</v>
      </c>
      <c r="B6545" s="44" t="s">
        <v>25</v>
      </c>
      <c r="C6545" s="44" t="s">
        <v>57</v>
      </c>
      <c r="D6545" s="43">
        <v>67291.644</v>
      </c>
      <c r="E6545" s="43">
        <v>-114225.06199999999</v>
      </c>
      <c r="F6545" s="45">
        <v>-18900</v>
      </c>
      <c r="G6545" s="45">
        <v>-45970</v>
      </c>
      <c r="H6545" s="45">
        <v>-74290</v>
      </c>
      <c r="I6545" s="55">
        <f>pro[[#This Row],[Admin expenses 3]]+pro[[#This Row],[Admin expenses 2]]+pro[[#This Row],[Admin expenses 1]]+pro[[#This Row],[COGS]]</f>
        <v>-253385.06199999998</v>
      </c>
      <c r="J6545" s="55">
        <f>pro[[#This Row],[Revenue]]+pro[[#This Row],[AdminExp]]</f>
        <v>-186093.41799999998</v>
      </c>
      <c r="K6545" s="83">
        <f>pro[[#This Row],[Profit]]/pro[[#This Row],[Revenue]]</f>
        <v>-2.7654758739435756</v>
      </c>
      <c r="L6545" s="56">
        <f t="shared" si="102"/>
        <v>7</v>
      </c>
      <c r="M6545" s="82" t="str">
        <f>"Q"&amp;" "&amp;VLOOKUP(pro[[#This Row],[Period]],Mapping!A:B,2,0)</f>
        <v>Q 3</v>
      </c>
      <c r="N6545"/>
    </row>
    <row r="6546" spans="1:14" ht="11.25" customHeight="1" x14ac:dyDescent="0.2">
      <c r="A6546" s="42" t="s">
        <v>27</v>
      </c>
      <c r="B6546" s="44" t="s">
        <v>25</v>
      </c>
      <c r="C6546" s="44" t="s">
        <v>57</v>
      </c>
      <c r="D6546" s="43">
        <v>50785.475999999995</v>
      </c>
      <c r="E6546" s="43">
        <v>-59016.439999999995</v>
      </c>
      <c r="F6546" s="45">
        <v>-32280</v>
      </c>
      <c r="G6546" s="45">
        <v>-89010</v>
      </c>
      <c r="H6546" s="45">
        <v>-35470</v>
      </c>
      <c r="I6546" s="55">
        <f>pro[[#This Row],[Admin expenses 3]]+pro[[#This Row],[Admin expenses 2]]+pro[[#This Row],[Admin expenses 1]]+pro[[#This Row],[COGS]]</f>
        <v>-215776.44</v>
      </c>
      <c r="J6546" s="55">
        <f>pro[[#This Row],[Revenue]]+pro[[#This Row],[AdminExp]]</f>
        <v>-164990.96400000001</v>
      </c>
      <c r="K6546" s="83">
        <f>pro[[#This Row],[Profit]]/pro[[#This Row],[Revenue]]</f>
        <v>-3.2487824668611953</v>
      </c>
      <c r="L6546" s="56">
        <f t="shared" si="102"/>
        <v>7</v>
      </c>
      <c r="M6546" s="82" t="str">
        <f>"Q"&amp;" "&amp;VLOOKUP(pro[[#This Row],[Period]],Mapping!A:B,2,0)</f>
        <v>Q 3</v>
      </c>
      <c r="N6546"/>
    </row>
    <row r="6547" spans="1:14" ht="11.25" customHeight="1" x14ac:dyDescent="0.2">
      <c r="A6547" s="42" t="s">
        <v>27</v>
      </c>
      <c r="B6547" s="44" t="s">
        <v>25</v>
      </c>
      <c r="C6547" s="44" t="s">
        <v>57</v>
      </c>
      <c r="D6547" s="43">
        <v>52849.047999999995</v>
      </c>
      <c r="E6547" s="43">
        <v>-84341.991999999998</v>
      </c>
      <c r="F6547" s="45">
        <v>-86310</v>
      </c>
      <c r="G6547" s="45">
        <v>-28750</v>
      </c>
      <c r="H6547" s="45">
        <v>-78650</v>
      </c>
      <c r="I6547" s="55">
        <f>pro[[#This Row],[Admin expenses 3]]+pro[[#This Row],[Admin expenses 2]]+pro[[#This Row],[Admin expenses 1]]+pro[[#This Row],[COGS]]</f>
        <v>-278051.99199999997</v>
      </c>
      <c r="J6547" s="55">
        <f>pro[[#This Row],[Revenue]]+pro[[#This Row],[AdminExp]]</f>
        <v>-225202.94399999996</v>
      </c>
      <c r="K6547" s="83">
        <f>pro[[#This Row],[Profit]]/pro[[#This Row],[Revenue]]</f>
        <v>-4.2612488308209446</v>
      </c>
      <c r="L6547" s="56">
        <f t="shared" si="102"/>
        <v>7</v>
      </c>
      <c r="M6547" s="82" t="str">
        <f>"Q"&amp;" "&amp;VLOOKUP(pro[[#This Row],[Period]],Mapping!A:B,2,0)</f>
        <v>Q 3</v>
      </c>
      <c r="N6547"/>
    </row>
    <row r="6548" spans="1:14" ht="11.25" customHeight="1" x14ac:dyDescent="0.2">
      <c r="A6548" s="42" t="s">
        <v>27</v>
      </c>
      <c r="B6548" s="44" t="s">
        <v>25</v>
      </c>
      <c r="C6548" s="44" t="s">
        <v>57</v>
      </c>
      <c r="D6548" s="43">
        <v>30551.891999999996</v>
      </c>
      <c r="E6548" s="43">
        <v>-40040.041999999994</v>
      </c>
      <c r="F6548" s="45">
        <v>-107830</v>
      </c>
      <c r="G6548" s="45">
        <v>-77170</v>
      </c>
      <c r="H6548" s="45">
        <v>-30270</v>
      </c>
      <c r="I6548" s="55">
        <f>pro[[#This Row],[Admin expenses 3]]+pro[[#This Row],[Admin expenses 2]]+pro[[#This Row],[Admin expenses 1]]+pro[[#This Row],[COGS]]</f>
        <v>-255310.04199999999</v>
      </c>
      <c r="J6548" s="55">
        <f>pro[[#This Row],[Revenue]]+pro[[#This Row],[AdminExp]]</f>
        <v>-224758.15</v>
      </c>
      <c r="K6548" s="83">
        <f>pro[[#This Row],[Profit]]/pro[[#This Row],[Revenue]]</f>
        <v>-7.3566033160892301</v>
      </c>
      <c r="L6548" s="56">
        <f t="shared" si="102"/>
        <v>7</v>
      </c>
      <c r="M6548" s="82" t="str">
        <f>"Q"&amp;" "&amp;VLOOKUP(pro[[#This Row],[Period]],Mapping!A:B,2,0)</f>
        <v>Q 3</v>
      </c>
      <c r="N6548"/>
    </row>
    <row r="6549" spans="1:14" ht="11.25" customHeight="1" x14ac:dyDescent="0.2">
      <c r="A6549" s="42" t="s">
        <v>27</v>
      </c>
      <c r="B6549" s="44" t="s">
        <v>25</v>
      </c>
      <c r="C6549" s="44" t="s">
        <v>57</v>
      </c>
      <c r="D6549" s="43">
        <v>70615.629000000001</v>
      </c>
      <c r="E6549" s="43">
        <v>-88020.485000000001</v>
      </c>
      <c r="F6549" s="45">
        <v>-15050</v>
      </c>
      <c r="G6549" s="45">
        <v>-98930</v>
      </c>
      <c r="H6549" s="45">
        <v>-86240</v>
      </c>
      <c r="I6549" s="55">
        <f>pro[[#This Row],[Admin expenses 3]]+pro[[#This Row],[Admin expenses 2]]+pro[[#This Row],[Admin expenses 1]]+pro[[#This Row],[COGS]]</f>
        <v>-288240.48499999999</v>
      </c>
      <c r="J6549" s="55">
        <f>pro[[#This Row],[Revenue]]+pro[[#This Row],[AdminExp]]</f>
        <v>-217624.85599999997</v>
      </c>
      <c r="K6549" s="83">
        <f>pro[[#This Row],[Profit]]/pro[[#This Row],[Revenue]]</f>
        <v>-3.0818228072428551</v>
      </c>
      <c r="L6549" s="56">
        <f t="shared" si="102"/>
        <v>7</v>
      </c>
      <c r="M6549" s="82" t="str">
        <f>"Q"&amp;" "&amp;VLOOKUP(pro[[#This Row],[Period]],Mapping!A:B,2,0)</f>
        <v>Q 3</v>
      </c>
      <c r="N6549"/>
    </row>
    <row r="6550" spans="1:14" ht="11.25" customHeight="1" x14ac:dyDescent="0.2">
      <c r="A6550" s="42" t="s">
        <v>27</v>
      </c>
      <c r="B6550" s="44" t="s">
        <v>25</v>
      </c>
      <c r="C6550" s="44" t="s">
        <v>57</v>
      </c>
      <c r="D6550" s="43">
        <v>55072.303999999996</v>
      </c>
      <c r="E6550" s="43">
        <v>-98269.870999999999</v>
      </c>
      <c r="F6550" s="45">
        <v>-103620</v>
      </c>
      <c r="G6550" s="45">
        <v>-107730</v>
      </c>
      <c r="H6550" s="45">
        <v>-87170</v>
      </c>
      <c r="I6550" s="55">
        <f>pro[[#This Row],[Admin expenses 3]]+pro[[#This Row],[Admin expenses 2]]+pro[[#This Row],[Admin expenses 1]]+pro[[#This Row],[COGS]]</f>
        <v>-396789.87099999998</v>
      </c>
      <c r="J6550" s="55">
        <f>pro[[#This Row],[Revenue]]+pro[[#This Row],[AdminExp]]</f>
        <v>-341717.56699999998</v>
      </c>
      <c r="K6550" s="83">
        <f>pro[[#This Row],[Profit]]/pro[[#This Row],[Revenue]]</f>
        <v>-6.2048896120271273</v>
      </c>
      <c r="L6550" s="56">
        <f t="shared" si="102"/>
        <v>7</v>
      </c>
      <c r="M6550" s="82" t="str">
        <f>"Q"&amp;" "&amp;VLOOKUP(pro[[#This Row],[Period]],Mapping!A:B,2,0)</f>
        <v>Q 3</v>
      </c>
      <c r="N6550"/>
    </row>
    <row r="6551" spans="1:14" ht="11.25" customHeight="1" x14ac:dyDescent="0.2">
      <c r="A6551" s="42" t="s">
        <v>27</v>
      </c>
      <c r="B6551" s="44" t="s">
        <v>25</v>
      </c>
      <c r="C6551" s="44" t="s">
        <v>57</v>
      </c>
      <c r="D6551" s="43">
        <v>63981.182999999997</v>
      </c>
      <c r="E6551" s="43">
        <v>-90546.903999999995</v>
      </c>
      <c r="F6551" s="45">
        <v>-98670</v>
      </c>
      <c r="G6551" s="45">
        <v>-57730</v>
      </c>
      <c r="H6551" s="45">
        <v>-78380</v>
      </c>
      <c r="I6551" s="55">
        <f>pro[[#This Row],[Admin expenses 3]]+pro[[#This Row],[Admin expenses 2]]+pro[[#This Row],[Admin expenses 1]]+pro[[#This Row],[COGS]]</f>
        <v>-325326.90399999998</v>
      </c>
      <c r="J6551" s="55">
        <f>pro[[#This Row],[Revenue]]+pro[[#This Row],[AdminExp]]</f>
        <v>-261345.72099999999</v>
      </c>
      <c r="K6551" s="83">
        <f>pro[[#This Row],[Profit]]/pro[[#This Row],[Revenue]]</f>
        <v>-4.0847278644410183</v>
      </c>
      <c r="L6551" s="56">
        <f t="shared" si="102"/>
        <v>7</v>
      </c>
      <c r="M6551" s="82" t="str">
        <f>"Q"&amp;" "&amp;VLOOKUP(pro[[#This Row],[Period]],Mapping!A:B,2,0)</f>
        <v>Q 3</v>
      </c>
      <c r="N6551"/>
    </row>
    <row r="6552" spans="1:14" ht="11.25" customHeight="1" x14ac:dyDescent="0.2">
      <c r="A6552" s="42" t="s">
        <v>27</v>
      </c>
      <c r="B6552" s="44" t="s">
        <v>25</v>
      </c>
      <c r="C6552" s="44" t="s">
        <v>57</v>
      </c>
      <c r="D6552" s="43">
        <v>66578.512000000002</v>
      </c>
      <c r="E6552" s="43">
        <v>-85101.477999999988</v>
      </c>
      <c r="F6552" s="45">
        <v>-91310</v>
      </c>
      <c r="G6552" s="45">
        <v>-23750</v>
      </c>
      <c r="H6552" s="45">
        <v>-74740</v>
      </c>
      <c r="I6552" s="55">
        <f>pro[[#This Row],[Admin expenses 3]]+pro[[#This Row],[Admin expenses 2]]+pro[[#This Row],[Admin expenses 1]]+pro[[#This Row],[COGS]]</f>
        <v>-274901.478</v>
      </c>
      <c r="J6552" s="55">
        <f>pro[[#This Row],[Revenue]]+pro[[#This Row],[AdminExp]]</f>
        <v>-208322.96600000001</v>
      </c>
      <c r="K6552" s="83">
        <f>pro[[#This Row],[Profit]]/pro[[#This Row],[Revenue]]</f>
        <v>-3.1289820054854935</v>
      </c>
      <c r="L6552" s="56">
        <f t="shared" si="102"/>
        <v>7</v>
      </c>
      <c r="M6552" s="82" t="str">
        <f>"Q"&amp;" "&amp;VLOOKUP(pro[[#This Row],[Period]],Mapping!A:B,2,0)</f>
        <v>Q 3</v>
      </c>
      <c r="N6552"/>
    </row>
    <row r="6553" spans="1:14" ht="11.25" customHeight="1" x14ac:dyDescent="0.2">
      <c r="A6553" s="42" t="s">
        <v>27</v>
      </c>
      <c r="B6553" s="44" t="s">
        <v>25</v>
      </c>
      <c r="C6553" s="44" t="s">
        <v>57</v>
      </c>
      <c r="D6553" s="43">
        <v>133538.00599999999</v>
      </c>
      <c r="E6553" s="43">
        <v>-69509.817999999985</v>
      </c>
      <c r="F6553" s="45">
        <v>-42630</v>
      </c>
      <c r="G6553" s="45">
        <v>-83380</v>
      </c>
      <c r="H6553" s="45">
        <v>-102540</v>
      </c>
      <c r="I6553" s="55">
        <f>pro[[#This Row],[Admin expenses 3]]+pro[[#This Row],[Admin expenses 2]]+pro[[#This Row],[Admin expenses 1]]+pro[[#This Row],[COGS]]</f>
        <v>-298059.81799999997</v>
      </c>
      <c r="J6553" s="55">
        <f>pro[[#This Row],[Revenue]]+pro[[#This Row],[AdminExp]]</f>
        <v>-164521.81199999998</v>
      </c>
      <c r="K6553" s="83">
        <f>pro[[#This Row],[Profit]]/pro[[#This Row],[Revenue]]</f>
        <v>-1.2320223802053776</v>
      </c>
      <c r="L6553" s="56">
        <f t="shared" si="102"/>
        <v>7</v>
      </c>
      <c r="M6553" s="82" t="str">
        <f>"Q"&amp;" "&amp;VLOOKUP(pro[[#This Row],[Period]],Mapping!A:B,2,0)</f>
        <v>Q 3</v>
      </c>
      <c r="N6553"/>
    </row>
    <row r="6554" spans="1:14" ht="11.25" customHeight="1" x14ac:dyDescent="0.2">
      <c r="A6554" s="42" t="s">
        <v>27</v>
      </c>
      <c r="B6554" s="44" t="s">
        <v>25</v>
      </c>
      <c r="C6554" s="44" t="s">
        <v>57</v>
      </c>
      <c r="D6554" s="43">
        <v>267232.45500000002</v>
      </c>
      <c r="E6554" s="43">
        <v>-93264.814999999988</v>
      </c>
      <c r="F6554" s="45">
        <v>-21250</v>
      </c>
      <c r="G6554" s="45">
        <v>-50970</v>
      </c>
      <c r="H6554" s="45">
        <v>-107390</v>
      </c>
      <c r="I6554" s="55">
        <f>pro[[#This Row],[Admin expenses 3]]+pro[[#This Row],[Admin expenses 2]]+pro[[#This Row],[Admin expenses 1]]+pro[[#This Row],[COGS]]</f>
        <v>-272874.815</v>
      </c>
      <c r="J6554" s="55">
        <f>pro[[#This Row],[Revenue]]+pro[[#This Row],[AdminExp]]</f>
        <v>-5642.359999999986</v>
      </c>
      <c r="K6554" s="83">
        <f>pro[[#This Row],[Profit]]/pro[[#This Row],[Revenue]]</f>
        <v>-2.1114052183519347E-2</v>
      </c>
      <c r="L6554" s="56">
        <f t="shared" si="102"/>
        <v>7</v>
      </c>
      <c r="M6554" s="82" t="str">
        <f>"Q"&amp;" "&amp;VLOOKUP(pro[[#This Row],[Period]],Mapping!A:B,2,0)</f>
        <v>Q 3</v>
      </c>
      <c r="N6554"/>
    </row>
    <row r="6555" spans="1:14" ht="11.25" customHeight="1" x14ac:dyDescent="0.2">
      <c r="A6555" s="42" t="s">
        <v>27</v>
      </c>
      <c r="B6555" s="44" t="s">
        <v>25</v>
      </c>
      <c r="C6555" s="44" t="s">
        <v>57</v>
      </c>
      <c r="D6555" s="43">
        <v>239826.04799999998</v>
      </c>
      <c r="E6555" s="43">
        <v>-75022.653999999995</v>
      </c>
      <c r="F6555" s="45">
        <v>-33540</v>
      </c>
      <c r="G6555" s="45">
        <v>-64570</v>
      </c>
      <c r="H6555" s="45">
        <v>-47030</v>
      </c>
      <c r="I6555" s="55">
        <f>pro[[#This Row],[Admin expenses 3]]+pro[[#This Row],[Admin expenses 2]]+pro[[#This Row],[Admin expenses 1]]+pro[[#This Row],[COGS]]</f>
        <v>-220162.65399999998</v>
      </c>
      <c r="J6555" s="55">
        <f>pro[[#This Row],[Revenue]]+pro[[#This Row],[AdminExp]]</f>
        <v>19663.394</v>
      </c>
      <c r="K6555" s="83">
        <f>pro[[#This Row],[Profit]]/pro[[#This Row],[Revenue]]</f>
        <v>8.1990234855556648E-2</v>
      </c>
      <c r="L6555" s="56">
        <f t="shared" si="102"/>
        <v>7</v>
      </c>
      <c r="M6555" s="82" t="str">
        <f>"Q"&amp;" "&amp;VLOOKUP(pro[[#This Row],[Period]],Mapping!A:B,2,0)</f>
        <v>Q 3</v>
      </c>
      <c r="N6555"/>
    </row>
    <row r="6556" spans="1:14" ht="11.25" customHeight="1" x14ac:dyDescent="0.2">
      <c r="A6556" s="42" t="s">
        <v>27</v>
      </c>
      <c r="B6556" s="44" t="s">
        <v>25</v>
      </c>
      <c r="C6556" s="44" t="s">
        <v>57</v>
      </c>
      <c r="D6556" s="43">
        <v>273483.098</v>
      </c>
      <c r="E6556" s="43">
        <v>-78404.375</v>
      </c>
      <c r="F6556" s="45">
        <v>-96340</v>
      </c>
      <c r="G6556" s="45">
        <v>-84430</v>
      </c>
      <c r="H6556" s="45">
        <v>-33250</v>
      </c>
      <c r="I6556" s="55">
        <f>pro[[#This Row],[Admin expenses 3]]+pro[[#This Row],[Admin expenses 2]]+pro[[#This Row],[Admin expenses 1]]+pro[[#This Row],[COGS]]</f>
        <v>-292424.375</v>
      </c>
      <c r="J6556" s="55">
        <f>pro[[#This Row],[Revenue]]+pro[[#This Row],[AdminExp]]</f>
        <v>-18941.277000000002</v>
      </c>
      <c r="K6556" s="83">
        <f>pro[[#This Row],[Profit]]/pro[[#This Row],[Revenue]]</f>
        <v>-6.9259406297935103E-2</v>
      </c>
      <c r="L6556" s="56">
        <f t="shared" si="102"/>
        <v>7</v>
      </c>
      <c r="M6556" s="82" t="str">
        <f>"Q"&amp;" "&amp;VLOOKUP(pro[[#This Row],[Period]],Mapping!A:B,2,0)</f>
        <v>Q 3</v>
      </c>
      <c r="N6556"/>
    </row>
    <row r="6557" spans="1:14" ht="11.25" customHeight="1" x14ac:dyDescent="0.2">
      <c r="A6557" s="42" t="s">
        <v>27</v>
      </c>
      <c r="B6557" s="44" t="s">
        <v>25</v>
      </c>
      <c r="C6557" s="44" t="s">
        <v>57</v>
      </c>
      <c r="D6557" s="43">
        <v>190285.17899999997</v>
      </c>
      <c r="E6557" s="43">
        <v>-80733.638999999996</v>
      </c>
      <c r="F6557" s="45">
        <v>-87470</v>
      </c>
      <c r="G6557" s="45">
        <v>-52560</v>
      </c>
      <c r="H6557" s="45">
        <v>-17290</v>
      </c>
      <c r="I6557" s="55">
        <f>pro[[#This Row],[Admin expenses 3]]+pro[[#This Row],[Admin expenses 2]]+pro[[#This Row],[Admin expenses 1]]+pro[[#This Row],[COGS]]</f>
        <v>-238053.639</v>
      </c>
      <c r="J6557" s="55">
        <f>pro[[#This Row],[Revenue]]+pro[[#This Row],[AdminExp]]</f>
        <v>-47768.460000000021</v>
      </c>
      <c r="K6557" s="83">
        <f>pro[[#This Row],[Profit]]/pro[[#This Row],[Revenue]]</f>
        <v>-0.25103615663099033</v>
      </c>
      <c r="L6557" s="56">
        <f t="shared" si="102"/>
        <v>7</v>
      </c>
      <c r="M6557" s="82" t="str">
        <f>"Q"&amp;" "&amp;VLOOKUP(pro[[#This Row],[Period]],Mapping!A:B,2,0)</f>
        <v>Q 3</v>
      </c>
      <c r="N6557"/>
    </row>
    <row r="6558" spans="1:14" ht="11.25" customHeight="1" x14ac:dyDescent="0.2">
      <c r="A6558" s="42" t="s">
        <v>27</v>
      </c>
      <c r="B6558" s="44" t="s">
        <v>25</v>
      </c>
      <c r="C6558" s="44" t="s">
        <v>57</v>
      </c>
      <c r="D6558" s="43">
        <v>58789.926999999996</v>
      </c>
      <c r="E6558" s="43">
        <v>-27789.292999999998</v>
      </c>
      <c r="F6558" s="45">
        <v>-99450</v>
      </c>
      <c r="G6558" s="45">
        <v>-32500</v>
      </c>
      <c r="H6558" s="45">
        <v>-90430</v>
      </c>
      <c r="I6558" s="55">
        <f>pro[[#This Row],[Admin expenses 3]]+pro[[#This Row],[Admin expenses 2]]+pro[[#This Row],[Admin expenses 1]]+pro[[#This Row],[COGS]]</f>
        <v>-250169.29300000001</v>
      </c>
      <c r="J6558" s="55">
        <f>pro[[#This Row],[Revenue]]+pro[[#This Row],[AdminExp]]</f>
        <v>-191379.36600000001</v>
      </c>
      <c r="K6558" s="83">
        <f>pro[[#This Row],[Profit]]/pro[[#This Row],[Revenue]]</f>
        <v>-3.2553087878472788</v>
      </c>
      <c r="L6558" s="56">
        <f t="shared" si="102"/>
        <v>7</v>
      </c>
      <c r="M6558" s="82" t="str">
        <f>"Q"&amp;" "&amp;VLOOKUP(pro[[#This Row],[Period]],Mapping!A:B,2,0)</f>
        <v>Q 3</v>
      </c>
      <c r="N6558"/>
    </row>
    <row r="6559" spans="1:14" ht="11.25" customHeight="1" x14ac:dyDescent="0.2">
      <c r="A6559" s="42" t="s">
        <v>27</v>
      </c>
      <c r="B6559" s="44" t="s">
        <v>25</v>
      </c>
      <c r="C6559" s="44" t="s">
        <v>57</v>
      </c>
      <c r="D6559" s="43">
        <v>-16044.034999999998</v>
      </c>
      <c r="E6559" s="43">
        <v>33211.240999999995</v>
      </c>
      <c r="F6559" s="45">
        <v>-62730</v>
      </c>
      <c r="G6559" s="45">
        <v>-96360</v>
      </c>
      <c r="H6559" s="45">
        <v>-57490</v>
      </c>
      <c r="I6559" s="55">
        <f>pro[[#This Row],[Admin expenses 3]]+pro[[#This Row],[Admin expenses 2]]+pro[[#This Row],[Admin expenses 1]]+pro[[#This Row],[COGS]]</f>
        <v>-183368.75900000002</v>
      </c>
      <c r="J6559" s="55">
        <f>pro[[#This Row],[Revenue]]+pro[[#This Row],[AdminExp]]</f>
        <v>-199412.79400000002</v>
      </c>
      <c r="K6559" s="83">
        <f>pro[[#This Row],[Profit]]/pro[[#This Row],[Revenue]]</f>
        <v>12.429092432171835</v>
      </c>
      <c r="L6559" s="56">
        <f t="shared" si="102"/>
        <v>7</v>
      </c>
      <c r="M6559" s="82" t="str">
        <f>"Q"&amp;" "&amp;VLOOKUP(pro[[#This Row],[Period]],Mapping!A:B,2,0)</f>
        <v>Q 3</v>
      </c>
      <c r="N6559"/>
    </row>
    <row r="6560" spans="1:14" ht="11.25" customHeight="1" x14ac:dyDescent="0.2">
      <c r="A6560" s="42" t="s">
        <v>27</v>
      </c>
      <c r="B6560" s="44" t="s">
        <v>25</v>
      </c>
      <c r="C6560" s="44" t="s">
        <v>57</v>
      </c>
      <c r="D6560" s="43">
        <v>5776.5119999999997</v>
      </c>
      <c r="E6560" s="43">
        <v>-10894.107</v>
      </c>
      <c r="F6560" s="45">
        <v>-40910</v>
      </c>
      <c r="G6560" s="45">
        <v>-54080</v>
      </c>
      <c r="H6560" s="45">
        <v>-33500</v>
      </c>
      <c r="I6560" s="55">
        <f>pro[[#This Row],[Admin expenses 3]]+pro[[#This Row],[Admin expenses 2]]+pro[[#This Row],[Admin expenses 1]]+pro[[#This Row],[COGS]]</f>
        <v>-139384.10699999999</v>
      </c>
      <c r="J6560" s="55">
        <f>pro[[#This Row],[Revenue]]+pro[[#This Row],[AdminExp]]</f>
        <v>-133607.595</v>
      </c>
      <c r="K6560" s="83">
        <f>pro[[#This Row],[Profit]]/pro[[#This Row],[Revenue]]</f>
        <v>-23.129458572924285</v>
      </c>
      <c r="L6560" s="56">
        <f t="shared" si="102"/>
        <v>7</v>
      </c>
      <c r="M6560" s="82" t="str">
        <f>"Q"&amp;" "&amp;VLOOKUP(pro[[#This Row],[Period]],Mapping!A:B,2,0)</f>
        <v>Q 3</v>
      </c>
      <c r="N6560"/>
    </row>
    <row r="6561" spans="1:14" ht="11.25" customHeight="1" x14ac:dyDescent="0.2">
      <c r="A6561" s="42" t="s">
        <v>27</v>
      </c>
      <c r="B6561" s="44" t="s">
        <v>25</v>
      </c>
      <c r="C6561" s="44" t="s">
        <v>57</v>
      </c>
      <c r="D6561" s="43">
        <v>157663.66699999999</v>
      </c>
      <c r="E6561" s="43">
        <v>-272870.087</v>
      </c>
      <c r="F6561" s="45">
        <v>-29350</v>
      </c>
      <c r="G6561" s="45">
        <v>-17750</v>
      </c>
      <c r="H6561" s="45">
        <v>-26060</v>
      </c>
      <c r="I6561" s="55">
        <f>pro[[#This Row],[Admin expenses 3]]+pro[[#This Row],[Admin expenses 2]]+pro[[#This Row],[Admin expenses 1]]+pro[[#This Row],[COGS]]</f>
        <v>-346030.087</v>
      </c>
      <c r="J6561" s="55">
        <f>pro[[#This Row],[Revenue]]+pro[[#This Row],[AdminExp]]</f>
        <v>-188366.42</v>
      </c>
      <c r="K6561" s="83">
        <f>pro[[#This Row],[Profit]]/pro[[#This Row],[Revenue]]</f>
        <v>-1.1947357535455523</v>
      </c>
      <c r="L6561" s="56">
        <f t="shared" si="102"/>
        <v>7</v>
      </c>
      <c r="M6561" s="82" t="str">
        <f>"Q"&amp;" "&amp;VLOOKUP(pro[[#This Row],[Period]],Mapping!A:B,2,0)</f>
        <v>Q 3</v>
      </c>
      <c r="N6561"/>
    </row>
    <row r="6562" spans="1:14" ht="11.25" customHeight="1" x14ac:dyDescent="0.2">
      <c r="A6562" s="42" t="s">
        <v>27</v>
      </c>
      <c r="B6562" s="44" t="s">
        <v>25</v>
      </c>
      <c r="C6562" s="44" t="s">
        <v>57</v>
      </c>
      <c r="D6562" s="43">
        <v>33260.093999999997</v>
      </c>
      <c r="E6562" s="43">
        <v>-48094.570999999996</v>
      </c>
      <c r="F6562" s="45">
        <v>-24620</v>
      </c>
      <c r="G6562" s="45">
        <v>-78620</v>
      </c>
      <c r="H6562" s="45">
        <v>-75130</v>
      </c>
      <c r="I6562" s="55">
        <f>pro[[#This Row],[Admin expenses 3]]+pro[[#This Row],[Admin expenses 2]]+pro[[#This Row],[Admin expenses 1]]+pro[[#This Row],[COGS]]</f>
        <v>-226464.571</v>
      </c>
      <c r="J6562" s="55">
        <f>pro[[#This Row],[Revenue]]+pro[[#This Row],[AdminExp]]</f>
        <v>-193204.47700000001</v>
      </c>
      <c r="K6562" s="83">
        <f>pro[[#This Row],[Profit]]/pro[[#This Row],[Revenue]]</f>
        <v>-5.8088975034165573</v>
      </c>
      <c r="L6562" s="56">
        <f t="shared" si="102"/>
        <v>7</v>
      </c>
      <c r="M6562" s="82" t="str">
        <f>"Q"&amp;" "&amp;VLOOKUP(pro[[#This Row],[Period]],Mapping!A:B,2,0)</f>
        <v>Q 3</v>
      </c>
      <c r="N6562"/>
    </row>
    <row r="6563" spans="1:14" ht="11.25" customHeight="1" x14ac:dyDescent="0.2">
      <c r="A6563" s="42" t="s">
        <v>27</v>
      </c>
      <c r="B6563" s="44" t="s">
        <v>25</v>
      </c>
      <c r="C6563" s="44" t="s">
        <v>58</v>
      </c>
      <c r="D6563" s="43">
        <v>43692.039999999994</v>
      </c>
      <c r="E6563" s="43">
        <v>-60089.841</v>
      </c>
      <c r="F6563" s="45">
        <v>-56720</v>
      </c>
      <c r="G6563" s="45">
        <v>-40630</v>
      </c>
      <c r="H6563" s="45">
        <v>-28830</v>
      </c>
      <c r="I6563" s="55">
        <f>pro[[#This Row],[Admin expenses 3]]+pro[[#This Row],[Admin expenses 2]]+pro[[#This Row],[Admin expenses 1]]+pro[[#This Row],[COGS]]</f>
        <v>-186269.84100000001</v>
      </c>
      <c r="J6563" s="55">
        <f>pro[[#This Row],[Revenue]]+pro[[#This Row],[AdminExp]]</f>
        <v>-142577.80100000004</v>
      </c>
      <c r="K6563" s="83">
        <f>pro[[#This Row],[Profit]]/pro[[#This Row],[Revenue]]</f>
        <v>-3.2632443117785312</v>
      </c>
      <c r="L6563" s="56">
        <f t="shared" si="102"/>
        <v>7</v>
      </c>
      <c r="M6563" s="82" t="str">
        <f>"Q"&amp;" "&amp;VLOOKUP(pro[[#This Row],[Period]],Mapping!A:B,2,0)</f>
        <v>Q 3</v>
      </c>
      <c r="N6563"/>
    </row>
    <row r="6564" spans="1:14" ht="11.25" customHeight="1" x14ac:dyDescent="0.2">
      <c r="A6564" s="42" t="s">
        <v>27</v>
      </c>
      <c r="B6564" s="44" t="s">
        <v>25</v>
      </c>
      <c r="C6564" s="44" t="s">
        <v>59</v>
      </c>
      <c r="D6564" s="43">
        <v>60727.827999999994</v>
      </c>
      <c r="E6564" s="43">
        <v>-96302.248000000007</v>
      </c>
      <c r="F6564" s="45">
        <v>-66610</v>
      </c>
      <c r="G6564" s="45">
        <v>-46140</v>
      </c>
      <c r="H6564" s="45">
        <v>-64580</v>
      </c>
      <c r="I6564" s="55">
        <f>pro[[#This Row],[Admin expenses 3]]+pro[[#This Row],[Admin expenses 2]]+pro[[#This Row],[Admin expenses 1]]+pro[[#This Row],[COGS]]</f>
        <v>-273632.24800000002</v>
      </c>
      <c r="J6564" s="55">
        <f>pro[[#This Row],[Revenue]]+pro[[#This Row],[AdminExp]]</f>
        <v>-212904.42000000004</v>
      </c>
      <c r="K6564" s="83">
        <f>pro[[#This Row],[Profit]]/pro[[#This Row],[Revenue]]</f>
        <v>-3.5058790510340674</v>
      </c>
      <c r="L6564" s="56">
        <f t="shared" si="102"/>
        <v>7</v>
      </c>
      <c r="M6564" s="82" t="str">
        <f>"Q"&amp;" "&amp;VLOOKUP(pro[[#This Row],[Period]],Mapping!A:B,2,0)</f>
        <v>Q 3</v>
      </c>
      <c r="N6564"/>
    </row>
    <row r="6565" spans="1:14" ht="11.25" customHeight="1" x14ac:dyDescent="0.2">
      <c r="A6565" s="42" t="s">
        <v>27</v>
      </c>
      <c r="B6565" s="44" t="s">
        <v>25</v>
      </c>
      <c r="C6565" s="44" t="s">
        <v>57</v>
      </c>
      <c r="D6565" s="43">
        <v>79483.649000000005</v>
      </c>
      <c r="E6565" s="43">
        <v>-175851.06699999998</v>
      </c>
      <c r="F6565" s="45">
        <v>-70340</v>
      </c>
      <c r="G6565" s="45">
        <v>-22490</v>
      </c>
      <c r="H6565" s="45">
        <v>-56520</v>
      </c>
      <c r="I6565" s="55">
        <f>pro[[#This Row],[Admin expenses 3]]+pro[[#This Row],[Admin expenses 2]]+pro[[#This Row],[Admin expenses 1]]+pro[[#This Row],[COGS]]</f>
        <v>-325201.06699999998</v>
      </c>
      <c r="J6565" s="55">
        <f>pro[[#This Row],[Revenue]]+pro[[#This Row],[AdminExp]]</f>
        <v>-245717.41799999998</v>
      </c>
      <c r="K6565" s="83">
        <f>pro[[#This Row],[Profit]]/pro[[#This Row],[Revenue]]</f>
        <v>-3.0914209537611939</v>
      </c>
      <c r="L6565" s="56">
        <f t="shared" si="102"/>
        <v>7</v>
      </c>
      <c r="M6565" s="82" t="str">
        <f>"Q"&amp;" "&amp;VLOOKUP(pro[[#This Row],[Period]],Mapping!A:B,2,0)</f>
        <v>Q 3</v>
      </c>
      <c r="N6565"/>
    </row>
    <row r="6566" spans="1:14" ht="11.25" customHeight="1" x14ac:dyDescent="0.2">
      <c r="A6566" s="42" t="s">
        <v>27</v>
      </c>
      <c r="B6566" s="44" t="s">
        <v>25</v>
      </c>
      <c r="C6566" s="44" t="s">
        <v>57</v>
      </c>
      <c r="D6566" s="43">
        <v>75415.101999999999</v>
      </c>
      <c r="E6566" s="43">
        <v>-120305.52099999999</v>
      </c>
      <c r="F6566" s="45">
        <v>-71720</v>
      </c>
      <c r="G6566" s="45">
        <v>-17860</v>
      </c>
      <c r="H6566" s="45">
        <v>-65880</v>
      </c>
      <c r="I6566" s="55">
        <f>pro[[#This Row],[Admin expenses 3]]+pro[[#This Row],[Admin expenses 2]]+pro[[#This Row],[Admin expenses 1]]+pro[[#This Row],[COGS]]</f>
        <v>-275765.52100000001</v>
      </c>
      <c r="J6566" s="55">
        <f>pro[[#This Row],[Revenue]]+pro[[#This Row],[AdminExp]]</f>
        <v>-200350.41899999999</v>
      </c>
      <c r="K6566" s="83">
        <f>pro[[#This Row],[Profit]]/pro[[#This Row],[Revenue]]</f>
        <v>-2.6566352585454305</v>
      </c>
      <c r="L6566" s="56">
        <f t="shared" si="102"/>
        <v>7</v>
      </c>
      <c r="M6566" s="82" t="str">
        <f>"Q"&amp;" "&amp;VLOOKUP(pro[[#This Row],[Period]],Mapping!A:B,2,0)</f>
        <v>Q 3</v>
      </c>
      <c r="N6566"/>
    </row>
    <row r="6567" spans="1:14" ht="11.25" customHeight="1" x14ac:dyDescent="0.2">
      <c r="A6567" s="42" t="s">
        <v>27</v>
      </c>
      <c r="B6567" s="44" t="s">
        <v>25</v>
      </c>
      <c r="C6567" s="44" t="s">
        <v>57</v>
      </c>
      <c r="D6567" s="43">
        <v>102647.67099999999</v>
      </c>
      <c r="E6567" s="43">
        <v>-90827.023000000001</v>
      </c>
      <c r="F6567" s="45">
        <v>-41160</v>
      </c>
      <c r="G6567" s="45">
        <v>-12790</v>
      </c>
      <c r="H6567" s="45">
        <v>-58340</v>
      </c>
      <c r="I6567" s="55">
        <f>pro[[#This Row],[Admin expenses 3]]+pro[[#This Row],[Admin expenses 2]]+pro[[#This Row],[Admin expenses 1]]+pro[[#This Row],[COGS]]</f>
        <v>-203117.02299999999</v>
      </c>
      <c r="J6567" s="55">
        <f>pro[[#This Row],[Revenue]]+pro[[#This Row],[AdminExp]]</f>
        <v>-100469.352</v>
      </c>
      <c r="K6567" s="83">
        <f>pro[[#This Row],[Profit]]/pro[[#This Row],[Revenue]]</f>
        <v>-0.9787786807164871</v>
      </c>
      <c r="L6567" s="56">
        <f t="shared" si="102"/>
        <v>7</v>
      </c>
      <c r="M6567" s="82" t="str">
        <f>"Q"&amp;" "&amp;VLOOKUP(pro[[#This Row],[Period]],Mapping!A:B,2,0)</f>
        <v>Q 3</v>
      </c>
      <c r="N6567"/>
    </row>
    <row r="6568" spans="1:14" ht="11.25" customHeight="1" x14ac:dyDescent="0.2">
      <c r="A6568" s="42" t="s">
        <v>27</v>
      </c>
      <c r="B6568" s="44" t="s">
        <v>25</v>
      </c>
      <c r="C6568" s="44" t="s">
        <v>57</v>
      </c>
      <c r="D6568" s="43">
        <v>222393.84999999998</v>
      </c>
      <c r="E6568" s="43">
        <v>-24370.282999999999</v>
      </c>
      <c r="F6568" s="45">
        <v>-96050</v>
      </c>
      <c r="G6568" s="45">
        <v>-67140</v>
      </c>
      <c r="H6568" s="45">
        <v>-103910</v>
      </c>
      <c r="I6568" s="55">
        <f>pro[[#This Row],[Admin expenses 3]]+pro[[#This Row],[Admin expenses 2]]+pro[[#This Row],[Admin expenses 1]]+pro[[#This Row],[COGS]]</f>
        <v>-291470.283</v>
      </c>
      <c r="J6568" s="55">
        <f>pro[[#This Row],[Revenue]]+pro[[#This Row],[AdminExp]]</f>
        <v>-69076.433000000019</v>
      </c>
      <c r="K6568" s="83">
        <f>pro[[#This Row],[Profit]]/pro[[#This Row],[Revenue]]</f>
        <v>-0.3106040612184196</v>
      </c>
      <c r="L6568" s="56">
        <f t="shared" si="102"/>
        <v>7</v>
      </c>
      <c r="M6568" s="82" t="str">
        <f>"Q"&amp;" "&amp;VLOOKUP(pro[[#This Row],[Period]],Mapping!A:B,2,0)</f>
        <v>Q 3</v>
      </c>
      <c r="N6568"/>
    </row>
    <row r="6569" spans="1:14" ht="11.25" customHeight="1" x14ac:dyDescent="0.2">
      <c r="A6569" s="42" t="s">
        <v>27</v>
      </c>
      <c r="B6569" s="44" t="s">
        <v>25</v>
      </c>
      <c r="C6569" s="44" t="s">
        <v>57</v>
      </c>
      <c r="D6569" s="43">
        <v>-5026.9309999999996</v>
      </c>
      <c r="E6569" s="43">
        <v>528.00299999999993</v>
      </c>
      <c r="F6569" s="45">
        <v>-41800</v>
      </c>
      <c r="G6569" s="45">
        <v>-88110</v>
      </c>
      <c r="H6569" s="45">
        <v>-42530</v>
      </c>
      <c r="I6569" s="55">
        <f>pro[[#This Row],[Admin expenses 3]]+pro[[#This Row],[Admin expenses 2]]+pro[[#This Row],[Admin expenses 1]]+pro[[#This Row],[COGS]]</f>
        <v>-171911.997</v>
      </c>
      <c r="J6569" s="55">
        <f>pro[[#This Row],[Revenue]]+pro[[#This Row],[AdminExp]]</f>
        <v>-176938.92800000001</v>
      </c>
      <c r="K6569" s="83">
        <f>pro[[#This Row],[Profit]]/pro[[#This Row],[Revenue]]</f>
        <v>35.198201049507148</v>
      </c>
      <c r="L6569" s="56">
        <f t="shared" si="102"/>
        <v>7</v>
      </c>
      <c r="M6569" s="82" t="str">
        <f>"Q"&amp;" "&amp;VLOOKUP(pro[[#This Row],[Period]],Mapping!A:B,2,0)</f>
        <v>Q 3</v>
      </c>
      <c r="N6569"/>
    </row>
    <row r="6570" spans="1:14" ht="11.25" customHeight="1" x14ac:dyDescent="0.2">
      <c r="A6570" s="42" t="s">
        <v>27</v>
      </c>
      <c r="B6570" s="44" t="s">
        <v>25</v>
      </c>
      <c r="C6570" s="44" t="s">
        <v>58</v>
      </c>
      <c r="D6570" s="43">
        <v>196644.27299999999</v>
      </c>
      <c r="E6570" s="43">
        <v>-10404.036999999998</v>
      </c>
      <c r="F6570" s="45">
        <v>-56830</v>
      </c>
      <c r="G6570" s="45">
        <v>-90120</v>
      </c>
      <c r="H6570" s="45">
        <v>-23920</v>
      </c>
      <c r="I6570" s="55">
        <f>pro[[#This Row],[Admin expenses 3]]+pro[[#This Row],[Admin expenses 2]]+pro[[#This Row],[Admin expenses 1]]+pro[[#This Row],[COGS]]</f>
        <v>-181274.03700000001</v>
      </c>
      <c r="J6570" s="55">
        <f>pro[[#This Row],[Revenue]]+pro[[#This Row],[AdminExp]]</f>
        <v>15370.235999999975</v>
      </c>
      <c r="K6570" s="83">
        <f>pro[[#This Row],[Profit]]/pro[[#This Row],[Revenue]]</f>
        <v>7.8162642448274991E-2</v>
      </c>
      <c r="L6570" s="56">
        <f t="shared" si="102"/>
        <v>7</v>
      </c>
      <c r="M6570" s="82" t="str">
        <f>"Q"&amp;" "&amp;VLOOKUP(pro[[#This Row],[Period]],Mapping!A:B,2,0)</f>
        <v>Q 3</v>
      </c>
      <c r="N6570"/>
    </row>
    <row r="6571" spans="1:14" ht="11.25" customHeight="1" x14ac:dyDescent="0.2">
      <c r="A6571" s="42" t="s">
        <v>27</v>
      </c>
      <c r="B6571" s="44" t="s">
        <v>25</v>
      </c>
      <c r="C6571" s="44" t="s">
        <v>59</v>
      </c>
      <c r="D6571" s="43">
        <v>-6314.665</v>
      </c>
      <c r="E6571" s="43">
        <v>1733.8929999999998</v>
      </c>
      <c r="F6571" s="45">
        <v>-79710</v>
      </c>
      <c r="G6571" s="45">
        <v>-73970</v>
      </c>
      <c r="H6571" s="45">
        <v>-104000</v>
      </c>
      <c r="I6571" s="55">
        <f>pro[[#This Row],[Admin expenses 3]]+pro[[#This Row],[Admin expenses 2]]+pro[[#This Row],[Admin expenses 1]]+pro[[#This Row],[COGS]]</f>
        <v>-255946.10699999999</v>
      </c>
      <c r="J6571" s="55">
        <f>pro[[#This Row],[Revenue]]+pro[[#This Row],[AdminExp]]</f>
        <v>-262260.772</v>
      </c>
      <c r="K6571" s="83">
        <f>pro[[#This Row],[Profit]]/pro[[#This Row],[Revenue]]</f>
        <v>41.532016662800004</v>
      </c>
      <c r="L6571" s="56">
        <f t="shared" si="102"/>
        <v>7</v>
      </c>
      <c r="M6571" s="82" t="str">
        <f>"Q"&amp;" "&amp;VLOOKUP(pro[[#This Row],[Period]],Mapping!A:B,2,0)</f>
        <v>Q 3</v>
      </c>
      <c r="N6571"/>
    </row>
    <row r="6572" spans="1:14" ht="11.25" customHeight="1" x14ac:dyDescent="0.2">
      <c r="A6572" s="42" t="s">
        <v>27</v>
      </c>
      <c r="B6572" s="44" t="s">
        <v>25</v>
      </c>
      <c r="C6572" s="44" t="s">
        <v>57</v>
      </c>
      <c r="D6572" s="43">
        <v>42844.227999999996</v>
      </c>
      <c r="E6572" s="43">
        <v>-12488.875</v>
      </c>
      <c r="F6572" s="45">
        <v>-87480</v>
      </c>
      <c r="G6572" s="45">
        <v>-26250</v>
      </c>
      <c r="H6572" s="45">
        <v>-86390</v>
      </c>
      <c r="I6572" s="55">
        <f>pro[[#This Row],[Admin expenses 3]]+pro[[#This Row],[Admin expenses 2]]+pro[[#This Row],[Admin expenses 1]]+pro[[#This Row],[COGS]]</f>
        <v>-212608.875</v>
      </c>
      <c r="J6572" s="55">
        <f>pro[[#This Row],[Revenue]]+pro[[#This Row],[AdminExp]]</f>
        <v>-169764.647</v>
      </c>
      <c r="K6572" s="83">
        <f>pro[[#This Row],[Profit]]/pro[[#This Row],[Revenue]]</f>
        <v>-3.9623691434001334</v>
      </c>
      <c r="L6572" s="56">
        <f t="shared" si="102"/>
        <v>7</v>
      </c>
      <c r="M6572" s="82" t="str">
        <f>"Q"&amp;" "&amp;VLOOKUP(pro[[#This Row],[Period]],Mapping!A:B,2,0)</f>
        <v>Q 3</v>
      </c>
      <c r="N6572"/>
    </row>
    <row r="6573" spans="1:14" ht="11.25" customHeight="1" x14ac:dyDescent="0.2">
      <c r="A6573" s="42" t="s">
        <v>27</v>
      </c>
      <c r="B6573" s="44" t="s">
        <v>25</v>
      </c>
      <c r="C6573" s="44" t="s">
        <v>57</v>
      </c>
      <c r="D6573" s="43">
        <v>67818.302999999985</v>
      </c>
      <c r="E6573" s="43">
        <v>-38485.691999999995</v>
      </c>
      <c r="F6573" s="45">
        <v>-63630</v>
      </c>
      <c r="G6573" s="45">
        <v>-51810</v>
      </c>
      <c r="H6573" s="45">
        <v>-99670</v>
      </c>
      <c r="I6573" s="55">
        <f>pro[[#This Row],[Admin expenses 3]]+pro[[#This Row],[Admin expenses 2]]+pro[[#This Row],[Admin expenses 1]]+pro[[#This Row],[COGS]]</f>
        <v>-253595.69199999998</v>
      </c>
      <c r="J6573" s="55">
        <f>pro[[#This Row],[Revenue]]+pro[[#This Row],[AdminExp]]</f>
        <v>-185777.389</v>
      </c>
      <c r="K6573" s="83">
        <f>pro[[#This Row],[Profit]]/pro[[#This Row],[Revenue]]</f>
        <v>-2.7393399831900842</v>
      </c>
      <c r="L6573" s="56">
        <f t="shared" si="102"/>
        <v>7</v>
      </c>
      <c r="M6573" s="82" t="str">
        <f>"Q"&amp;" "&amp;VLOOKUP(pro[[#This Row],[Period]],Mapping!A:B,2,0)</f>
        <v>Q 3</v>
      </c>
      <c r="N6573"/>
    </row>
    <row r="6574" spans="1:14" ht="11.25" customHeight="1" x14ac:dyDescent="0.2">
      <c r="A6574" s="42" t="s">
        <v>27</v>
      </c>
      <c r="B6574" s="44" t="s">
        <v>25</v>
      </c>
      <c r="C6574" s="44" t="s">
        <v>57</v>
      </c>
      <c r="D6574" s="43">
        <v>15466.884999999998</v>
      </c>
      <c r="E6574" s="43">
        <v>-2971.6260000000002</v>
      </c>
      <c r="F6574" s="45">
        <v>-82520</v>
      </c>
      <c r="G6574" s="45">
        <v>-56070</v>
      </c>
      <c r="H6574" s="45">
        <v>-30630</v>
      </c>
      <c r="I6574" s="55">
        <f>pro[[#This Row],[Admin expenses 3]]+pro[[#This Row],[Admin expenses 2]]+pro[[#This Row],[Admin expenses 1]]+pro[[#This Row],[COGS]]</f>
        <v>-172191.62599999999</v>
      </c>
      <c r="J6574" s="55">
        <f>pro[[#This Row],[Revenue]]+pro[[#This Row],[AdminExp]]</f>
        <v>-156724.74099999998</v>
      </c>
      <c r="K6574" s="83">
        <f>pro[[#This Row],[Profit]]/pro[[#This Row],[Revenue]]</f>
        <v>-10.132922110690032</v>
      </c>
      <c r="L6574" s="56">
        <f t="shared" si="102"/>
        <v>7</v>
      </c>
      <c r="M6574" s="82" t="str">
        <f>"Q"&amp;" "&amp;VLOOKUP(pro[[#This Row],[Period]],Mapping!A:B,2,0)</f>
        <v>Q 3</v>
      </c>
      <c r="N6574"/>
    </row>
    <row r="6575" spans="1:14" ht="11.25" customHeight="1" x14ac:dyDescent="0.2">
      <c r="A6575" s="42" t="s">
        <v>27</v>
      </c>
      <c r="B6575" s="44" t="s">
        <v>25</v>
      </c>
      <c r="C6575" s="44" t="s">
        <v>58</v>
      </c>
      <c r="D6575" s="43">
        <v>55184.766000000003</v>
      </c>
      <c r="E6575" s="43">
        <v>-7689.9129999999996</v>
      </c>
      <c r="F6575" s="45">
        <v>-51740</v>
      </c>
      <c r="G6575" s="45">
        <v>-31810</v>
      </c>
      <c r="H6575" s="45">
        <v>-95990</v>
      </c>
      <c r="I6575" s="55">
        <f>pro[[#This Row],[Admin expenses 3]]+pro[[#This Row],[Admin expenses 2]]+pro[[#This Row],[Admin expenses 1]]+pro[[#This Row],[COGS]]</f>
        <v>-187229.913</v>
      </c>
      <c r="J6575" s="55">
        <f>pro[[#This Row],[Revenue]]+pro[[#This Row],[AdminExp]]</f>
        <v>-132045.147</v>
      </c>
      <c r="K6575" s="83">
        <f>pro[[#This Row],[Profit]]/pro[[#This Row],[Revenue]]</f>
        <v>-2.3927825842371062</v>
      </c>
      <c r="L6575" s="56">
        <f t="shared" si="102"/>
        <v>7</v>
      </c>
      <c r="M6575" s="82" t="str">
        <f>"Q"&amp;" "&amp;VLOOKUP(pro[[#This Row],[Period]],Mapping!A:B,2,0)</f>
        <v>Q 3</v>
      </c>
      <c r="N6575"/>
    </row>
    <row r="6576" spans="1:14" ht="11.25" customHeight="1" x14ac:dyDescent="0.2">
      <c r="A6576" s="42" t="s">
        <v>27</v>
      </c>
      <c r="B6576" s="44" t="s">
        <v>25</v>
      </c>
      <c r="C6576" s="44" t="s">
        <v>59</v>
      </c>
      <c r="D6576" s="43">
        <v>28399.223999999998</v>
      </c>
      <c r="E6576" s="43">
        <v>-1579.375</v>
      </c>
      <c r="F6576" s="45">
        <v>-93690</v>
      </c>
      <c r="G6576" s="45">
        <v>-41540</v>
      </c>
      <c r="H6576" s="45">
        <v>-88210</v>
      </c>
      <c r="I6576" s="55">
        <f>pro[[#This Row],[Admin expenses 3]]+pro[[#This Row],[Admin expenses 2]]+pro[[#This Row],[Admin expenses 1]]+pro[[#This Row],[COGS]]</f>
        <v>-225019.375</v>
      </c>
      <c r="J6576" s="55">
        <f>pro[[#This Row],[Revenue]]+pro[[#This Row],[AdminExp]]</f>
        <v>-196620.15100000001</v>
      </c>
      <c r="K6576" s="83">
        <f>pro[[#This Row],[Profit]]/pro[[#This Row],[Revenue]]</f>
        <v>-6.923433929039752</v>
      </c>
      <c r="L6576" s="56">
        <f t="shared" si="102"/>
        <v>7</v>
      </c>
      <c r="M6576" s="82" t="str">
        <f>"Q"&amp;" "&amp;VLOOKUP(pro[[#This Row],[Period]],Mapping!A:B,2,0)</f>
        <v>Q 3</v>
      </c>
      <c r="N6576"/>
    </row>
    <row r="6577" spans="1:14" ht="11.25" customHeight="1" x14ac:dyDescent="0.2">
      <c r="A6577" s="42" t="s">
        <v>27</v>
      </c>
      <c r="B6577" s="44" t="s">
        <v>25</v>
      </c>
      <c r="C6577" s="44" t="s">
        <v>57</v>
      </c>
      <c r="D6577" s="43">
        <v>104960.16299999999</v>
      </c>
      <c r="E6577" s="43">
        <v>-17459.826999999997</v>
      </c>
      <c r="F6577" s="45">
        <v>-27480</v>
      </c>
      <c r="G6577" s="45">
        <v>-44190</v>
      </c>
      <c r="H6577" s="45">
        <v>-26420</v>
      </c>
      <c r="I6577" s="55">
        <f>pro[[#This Row],[Admin expenses 3]]+pro[[#This Row],[Admin expenses 2]]+pro[[#This Row],[Admin expenses 1]]+pro[[#This Row],[COGS]]</f>
        <v>-115549.82699999999</v>
      </c>
      <c r="J6577" s="55">
        <f>pro[[#This Row],[Revenue]]+pro[[#This Row],[AdminExp]]</f>
        <v>-10589.664000000004</v>
      </c>
      <c r="K6577" s="83">
        <f>pro[[#This Row],[Profit]]/pro[[#This Row],[Revenue]]</f>
        <v>-0.10089222136592914</v>
      </c>
      <c r="L6577" s="56">
        <f t="shared" si="102"/>
        <v>7</v>
      </c>
      <c r="M6577" s="82" t="str">
        <f>"Q"&amp;" "&amp;VLOOKUP(pro[[#This Row],[Period]],Mapping!A:B,2,0)</f>
        <v>Q 3</v>
      </c>
      <c r="N6577"/>
    </row>
    <row r="6578" spans="1:14" ht="11.25" customHeight="1" x14ac:dyDescent="0.2">
      <c r="A6578" s="42" t="s">
        <v>27</v>
      </c>
      <c r="B6578" s="44" t="s">
        <v>25</v>
      </c>
      <c r="C6578" s="44" t="s">
        <v>57</v>
      </c>
      <c r="D6578" s="43">
        <v>-14311.058999999999</v>
      </c>
      <c r="E6578" s="43">
        <v>1828.673</v>
      </c>
      <c r="F6578" s="45">
        <v>-76900</v>
      </c>
      <c r="G6578" s="45">
        <v>-98570</v>
      </c>
      <c r="H6578" s="45">
        <v>-92350</v>
      </c>
      <c r="I6578" s="55">
        <f>pro[[#This Row],[Admin expenses 3]]+pro[[#This Row],[Admin expenses 2]]+pro[[#This Row],[Admin expenses 1]]+pro[[#This Row],[COGS]]</f>
        <v>-265991.32699999999</v>
      </c>
      <c r="J6578" s="55">
        <f>pro[[#This Row],[Revenue]]+pro[[#This Row],[AdminExp]]</f>
        <v>-280302.386</v>
      </c>
      <c r="K6578" s="83">
        <f>pro[[#This Row],[Profit]]/pro[[#This Row],[Revenue]]</f>
        <v>19.586418167935722</v>
      </c>
      <c r="L6578" s="56">
        <f t="shared" si="102"/>
        <v>7</v>
      </c>
      <c r="M6578" s="82" t="str">
        <f>"Q"&amp;" "&amp;VLOOKUP(pro[[#This Row],[Period]],Mapping!A:B,2,0)</f>
        <v>Q 3</v>
      </c>
      <c r="N6578"/>
    </row>
    <row r="6579" spans="1:14" ht="11.25" customHeight="1" x14ac:dyDescent="0.2">
      <c r="A6579" s="42" t="s">
        <v>27</v>
      </c>
      <c r="B6579" s="44" t="s">
        <v>25</v>
      </c>
      <c r="C6579" s="44" t="s">
        <v>58</v>
      </c>
      <c r="D6579" s="43">
        <v>180666.43700000001</v>
      </c>
      <c r="E6579" s="43">
        <v>-24498.277999999998</v>
      </c>
      <c r="F6579" s="45">
        <v>-16850</v>
      </c>
      <c r="G6579" s="45">
        <v>-106160</v>
      </c>
      <c r="H6579" s="45">
        <v>-74300</v>
      </c>
      <c r="I6579" s="55">
        <f>pro[[#This Row],[Admin expenses 3]]+pro[[#This Row],[Admin expenses 2]]+pro[[#This Row],[Admin expenses 1]]+pro[[#This Row],[COGS]]</f>
        <v>-221808.27799999999</v>
      </c>
      <c r="J6579" s="55">
        <f>pro[[#This Row],[Revenue]]+pro[[#This Row],[AdminExp]]</f>
        <v>-41141.840999999986</v>
      </c>
      <c r="K6579" s="83">
        <f>pro[[#This Row],[Profit]]/pro[[#This Row],[Revenue]]</f>
        <v>-0.22772265664374608</v>
      </c>
      <c r="L6579" s="56">
        <f t="shared" si="102"/>
        <v>7</v>
      </c>
      <c r="M6579" s="82" t="str">
        <f>"Q"&amp;" "&amp;VLOOKUP(pro[[#This Row],[Period]],Mapping!A:B,2,0)</f>
        <v>Q 3</v>
      </c>
      <c r="N6579"/>
    </row>
    <row r="6580" spans="1:14" ht="11.25" customHeight="1" x14ac:dyDescent="0.2">
      <c r="A6580" s="42" t="s">
        <v>27</v>
      </c>
      <c r="B6580" s="44" t="s">
        <v>25</v>
      </c>
      <c r="C6580" s="44" t="s">
        <v>59</v>
      </c>
      <c r="D6580" s="43">
        <v>1736.7979999999998</v>
      </c>
      <c r="E6580" s="43">
        <v>-396.08800000000002</v>
      </c>
      <c r="F6580" s="45">
        <v>-68390</v>
      </c>
      <c r="G6580" s="45">
        <v>-102330</v>
      </c>
      <c r="H6580" s="45">
        <v>-50460</v>
      </c>
      <c r="I6580" s="55">
        <f>pro[[#This Row],[Admin expenses 3]]+pro[[#This Row],[Admin expenses 2]]+pro[[#This Row],[Admin expenses 1]]+pro[[#This Row],[COGS]]</f>
        <v>-221576.08799999999</v>
      </c>
      <c r="J6580" s="55">
        <f>pro[[#This Row],[Revenue]]+pro[[#This Row],[AdminExp]]</f>
        <v>-219839.28999999998</v>
      </c>
      <c r="K6580" s="83">
        <f>pro[[#This Row],[Profit]]/pro[[#This Row],[Revenue]]</f>
        <v>-126.5773509642457</v>
      </c>
      <c r="L6580" s="56">
        <f t="shared" si="102"/>
        <v>7</v>
      </c>
      <c r="M6580" s="82" t="str">
        <f>"Q"&amp;" "&amp;VLOOKUP(pro[[#This Row],[Period]],Mapping!A:B,2,0)</f>
        <v>Q 3</v>
      </c>
      <c r="N6580"/>
    </row>
    <row r="6581" spans="1:14" ht="11.25" customHeight="1" x14ac:dyDescent="0.2">
      <c r="A6581" s="42" t="s">
        <v>27</v>
      </c>
      <c r="B6581" s="44" t="s">
        <v>25</v>
      </c>
      <c r="C6581" s="44" t="s">
        <v>57</v>
      </c>
      <c r="D6581" s="43">
        <v>978970.78999999992</v>
      </c>
      <c r="E6581" s="43">
        <v>-120307.607</v>
      </c>
      <c r="F6581" s="45">
        <v>-74530</v>
      </c>
      <c r="G6581" s="45">
        <v>-71360</v>
      </c>
      <c r="H6581" s="45">
        <v>-107460</v>
      </c>
      <c r="I6581" s="55">
        <f>pro[[#This Row],[Admin expenses 3]]+pro[[#This Row],[Admin expenses 2]]+pro[[#This Row],[Admin expenses 1]]+pro[[#This Row],[COGS]]</f>
        <v>-373657.60700000002</v>
      </c>
      <c r="J6581" s="55">
        <f>pro[[#This Row],[Revenue]]+pro[[#This Row],[AdminExp]]</f>
        <v>605313.18299999996</v>
      </c>
      <c r="K6581" s="83">
        <f>pro[[#This Row],[Profit]]/pro[[#This Row],[Revenue]]</f>
        <v>0.61831587743287009</v>
      </c>
      <c r="L6581" s="56">
        <f t="shared" si="102"/>
        <v>7</v>
      </c>
      <c r="M6581" s="82" t="str">
        <f>"Q"&amp;" "&amp;VLOOKUP(pro[[#This Row],[Period]],Mapping!A:B,2,0)</f>
        <v>Q 3</v>
      </c>
      <c r="N6581"/>
    </row>
    <row r="6582" spans="1:14" ht="11.25" customHeight="1" x14ac:dyDescent="0.2">
      <c r="A6582" s="42" t="s">
        <v>27</v>
      </c>
      <c r="B6582" s="44" t="s">
        <v>25</v>
      </c>
      <c r="C6582" s="44" t="s">
        <v>57</v>
      </c>
      <c r="D6582" s="43">
        <v>5103.9519999999993</v>
      </c>
      <c r="E6582" s="43">
        <v>-2944.3609999999994</v>
      </c>
      <c r="F6582" s="45">
        <v>-52450</v>
      </c>
      <c r="G6582" s="45">
        <v>-81950</v>
      </c>
      <c r="H6582" s="45">
        <v>-54230</v>
      </c>
      <c r="I6582" s="55">
        <f>pro[[#This Row],[Admin expenses 3]]+pro[[#This Row],[Admin expenses 2]]+pro[[#This Row],[Admin expenses 1]]+pro[[#This Row],[COGS]]</f>
        <v>-191574.361</v>
      </c>
      <c r="J6582" s="55">
        <f>pro[[#This Row],[Revenue]]+pro[[#This Row],[AdminExp]]</f>
        <v>-186470.40900000001</v>
      </c>
      <c r="K6582" s="83">
        <f>pro[[#This Row],[Profit]]/pro[[#This Row],[Revenue]]</f>
        <v>-36.534514627096812</v>
      </c>
      <c r="L6582" s="56">
        <f t="shared" si="102"/>
        <v>7</v>
      </c>
      <c r="M6582" s="82" t="str">
        <f>"Q"&amp;" "&amp;VLOOKUP(pro[[#This Row],[Period]],Mapping!A:B,2,0)</f>
        <v>Q 3</v>
      </c>
      <c r="N6582"/>
    </row>
    <row r="6583" spans="1:14" ht="11.25" customHeight="1" x14ac:dyDescent="0.2">
      <c r="A6583" s="42" t="s">
        <v>27</v>
      </c>
      <c r="B6583" s="44" t="s">
        <v>25</v>
      </c>
      <c r="C6583" s="44" t="s">
        <v>57</v>
      </c>
      <c r="D6583" s="43">
        <v>916676.35499999986</v>
      </c>
      <c r="E6583" s="43">
        <v>-167880.34199999998</v>
      </c>
      <c r="F6583" s="45">
        <v>-88560</v>
      </c>
      <c r="G6583" s="45">
        <v>-69640</v>
      </c>
      <c r="H6583" s="45">
        <v>-42550</v>
      </c>
      <c r="I6583" s="55">
        <f>pro[[#This Row],[Admin expenses 3]]+pro[[#This Row],[Admin expenses 2]]+pro[[#This Row],[Admin expenses 1]]+pro[[#This Row],[COGS]]</f>
        <v>-368630.34199999995</v>
      </c>
      <c r="J6583" s="55">
        <f>pro[[#This Row],[Revenue]]+pro[[#This Row],[AdminExp]]</f>
        <v>548046.01299999992</v>
      </c>
      <c r="K6583" s="83">
        <f>pro[[#This Row],[Profit]]/pro[[#This Row],[Revenue]]</f>
        <v>0.59786205895972955</v>
      </c>
      <c r="L6583" s="56">
        <f t="shared" si="102"/>
        <v>7</v>
      </c>
      <c r="M6583" s="82" t="str">
        <f>"Q"&amp;" "&amp;VLOOKUP(pro[[#This Row],[Period]],Mapping!A:B,2,0)</f>
        <v>Q 3</v>
      </c>
      <c r="N6583"/>
    </row>
    <row r="6584" spans="1:14" ht="11.25" customHeight="1" x14ac:dyDescent="0.2">
      <c r="A6584" s="42" t="s">
        <v>27</v>
      </c>
      <c r="B6584" s="44" t="s">
        <v>25</v>
      </c>
      <c r="C6584" s="44" t="s">
        <v>58</v>
      </c>
      <c r="D6584" s="43">
        <v>1047528.6499999999</v>
      </c>
      <c r="E6584" s="43">
        <v>-447509.34899999993</v>
      </c>
      <c r="F6584" s="45">
        <v>-25710</v>
      </c>
      <c r="G6584" s="45">
        <v>-60130</v>
      </c>
      <c r="H6584" s="45">
        <v>-69210</v>
      </c>
      <c r="I6584" s="55">
        <f>pro[[#This Row],[Admin expenses 3]]+pro[[#This Row],[Admin expenses 2]]+pro[[#This Row],[Admin expenses 1]]+pro[[#This Row],[COGS]]</f>
        <v>-602559.34899999993</v>
      </c>
      <c r="J6584" s="55">
        <f>pro[[#This Row],[Revenue]]+pro[[#This Row],[AdminExp]]</f>
        <v>444969.30099999998</v>
      </c>
      <c r="K6584" s="83">
        <f>pro[[#This Row],[Profit]]/pro[[#This Row],[Revenue]]</f>
        <v>0.42478007737544937</v>
      </c>
      <c r="L6584" s="56">
        <f t="shared" si="102"/>
        <v>7</v>
      </c>
      <c r="M6584" s="82" t="str">
        <f>"Q"&amp;" "&amp;VLOOKUP(pro[[#This Row],[Period]],Mapping!A:B,2,0)</f>
        <v>Q 3</v>
      </c>
      <c r="N6584"/>
    </row>
    <row r="6585" spans="1:14" ht="11.25" customHeight="1" x14ac:dyDescent="0.2">
      <c r="A6585" s="42" t="s">
        <v>27</v>
      </c>
      <c r="B6585" s="44" t="s">
        <v>25</v>
      </c>
      <c r="C6585" s="44" t="s">
        <v>59</v>
      </c>
      <c r="D6585" s="43">
        <v>1028996.3459999999</v>
      </c>
      <c r="E6585" s="43">
        <v>-75416.221999999994</v>
      </c>
      <c r="F6585" s="45">
        <v>-89390</v>
      </c>
      <c r="G6585" s="45">
        <v>-62960</v>
      </c>
      <c r="H6585" s="45">
        <v>-103800</v>
      </c>
      <c r="I6585" s="55">
        <f>pro[[#This Row],[Admin expenses 3]]+pro[[#This Row],[Admin expenses 2]]+pro[[#This Row],[Admin expenses 1]]+pro[[#This Row],[COGS]]</f>
        <v>-331566.22200000001</v>
      </c>
      <c r="J6585" s="55">
        <f>pro[[#This Row],[Revenue]]+pro[[#This Row],[AdminExp]]</f>
        <v>697430.12399999984</v>
      </c>
      <c r="K6585" s="83">
        <f>pro[[#This Row],[Profit]]/pro[[#This Row],[Revenue]]</f>
        <v>0.67777706569232066</v>
      </c>
      <c r="L6585" s="56">
        <f t="shared" si="102"/>
        <v>7</v>
      </c>
      <c r="M6585" s="82" t="str">
        <f>"Q"&amp;" "&amp;VLOOKUP(pro[[#This Row],[Period]],Mapping!A:B,2,0)</f>
        <v>Q 3</v>
      </c>
      <c r="N6585"/>
    </row>
    <row r="6586" spans="1:14" ht="11.25" customHeight="1" x14ac:dyDescent="0.2">
      <c r="A6586" s="42" t="s">
        <v>27</v>
      </c>
      <c r="B6586" s="44" t="s">
        <v>25</v>
      </c>
      <c r="C6586" s="44" t="s">
        <v>60</v>
      </c>
      <c r="D6586" s="43">
        <v>8313239.074</v>
      </c>
      <c r="E6586" s="43">
        <v>-554032.52099999995</v>
      </c>
      <c r="F6586" s="45">
        <v>-98560</v>
      </c>
      <c r="G6586" s="45">
        <v>-36400</v>
      </c>
      <c r="H6586" s="45">
        <v>-21990</v>
      </c>
      <c r="I6586" s="55">
        <f>pro[[#This Row],[Admin expenses 3]]+pro[[#This Row],[Admin expenses 2]]+pro[[#This Row],[Admin expenses 1]]+pro[[#This Row],[COGS]]</f>
        <v>-710982.52099999995</v>
      </c>
      <c r="J6586" s="55">
        <f>pro[[#This Row],[Revenue]]+pro[[#This Row],[AdminExp]]</f>
        <v>7602256.5530000003</v>
      </c>
      <c r="K6586" s="83">
        <f>pro[[#This Row],[Profit]]/pro[[#This Row],[Revenue]]</f>
        <v>0.91447587219960669</v>
      </c>
      <c r="L6586" s="56">
        <f t="shared" si="102"/>
        <v>7</v>
      </c>
      <c r="M6586" s="82" t="str">
        <f>"Q"&amp;" "&amp;VLOOKUP(pro[[#This Row],[Period]],Mapping!A:B,2,0)</f>
        <v>Q 3</v>
      </c>
      <c r="N6586"/>
    </row>
    <row r="6587" spans="1:14" ht="11.25" customHeight="1" x14ac:dyDescent="0.2">
      <c r="A6587" s="42" t="s">
        <v>27</v>
      </c>
      <c r="B6587" s="44" t="s">
        <v>25</v>
      </c>
      <c r="C6587" s="44" t="s">
        <v>57</v>
      </c>
      <c r="D6587" s="43">
        <v>20350.855</v>
      </c>
      <c r="E6587" s="43">
        <v>-13695.605</v>
      </c>
      <c r="F6587" s="45">
        <v>-19820</v>
      </c>
      <c r="G6587" s="45">
        <v>-46990</v>
      </c>
      <c r="H6587" s="45">
        <v>-28200</v>
      </c>
      <c r="I6587" s="55">
        <f>pro[[#This Row],[Admin expenses 3]]+pro[[#This Row],[Admin expenses 2]]+pro[[#This Row],[Admin expenses 1]]+pro[[#This Row],[COGS]]</f>
        <v>-108705.605</v>
      </c>
      <c r="J6587" s="55">
        <f>pro[[#This Row],[Revenue]]+pro[[#This Row],[AdminExp]]</f>
        <v>-88354.75</v>
      </c>
      <c r="K6587" s="83">
        <f>pro[[#This Row],[Profit]]/pro[[#This Row],[Revenue]]</f>
        <v>-4.3415743466306456</v>
      </c>
      <c r="L6587" s="56">
        <f t="shared" si="102"/>
        <v>7</v>
      </c>
      <c r="M6587" s="82" t="str">
        <f>"Q"&amp;" "&amp;VLOOKUP(pro[[#This Row],[Period]],Mapping!A:B,2,0)</f>
        <v>Q 3</v>
      </c>
      <c r="N6587"/>
    </row>
    <row r="6588" spans="1:14" ht="11.25" customHeight="1" x14ac:dyDescent="0.2">
      <c r="A6588" s="42" t="s">
        <v>27</v>
      </c>
      <c r="B6588" s="44" t="s">
        <v>25</v>
      </c>
      <c r="C6588" s="44" t="s">
        <v>58</v>
      </c>
      <c r="D6588" s="43">
        <v>1405975.949</v>
      </c>
      <c r="E6588" s="43">
        <v>-705477.62599999993</v>
      </c>
      <c r="F6588" s="45">
        <v>-23060</v>
      </c>
      <c r="G6588" s="45">
        <v>-66300</v>
      </c>
      <c r="H6588" s="45">
        <v>-100090</v>
      </c>
      <c r="I6588" s="55">
        <f>pro[[#This Row],[Admin expenses 3]]+pro[[#This Row],[Admin expenses 2]]+pro[[#This Row],[Admin expenses 1]]+pro[[#This Row],[COGS]]</f>
        <v>-894927.62599999993</v>
      </c>
      <c r="J6588" s="55">
        <f>pro[[#This Row],[Revenue]]+pro[[#This Row],[AdminExp]]</f>
        <v>511048.32300000009</v>
      </c>
      <c r="K6588" s="83">
        <f>pro[[#This Row],[Profit]]/pro[[#This Row],[Revenue]]</f>
        <v>0.36348297662096074</v>
      </c>
      <c r="L6588" s="56">
        <f t="shared" si="102"/>
        <v>7</v>
      </c>
      <c r="M6588" s="82" t="str">
        <f>"Q"&amp;" "&amp;VLOOKUP(pro[[#This Row],[Period]],Mapping!A:B,2,0)</f>
        <v>Q 3</v>
      </c>
      <c r="N6588"/>
    </row>
    <row r="6589" spans="1:14" ht="11.25" customHeight="1" x14ac:dyDescent="0.2">
      <c r="A6589" s="42" t="s">
        <v>27</v>
      </c>
      <c r="B6589" s="44" t="s">
        <v>25</v>
      </c>
      <c r="C6589" s="44" t="s">
        <v>59</v>
      </c>
      <c r="D6589" s="43">
        <v>317445.42899999995</v>
      </c>
      <c r="E6589" s="43">
        <v>-284994.75899999996</v>
      </c>
      <c r="F6589" s="45">
        <v>-44190</v>
      </c>
      <c r="G6589" s="45">
        <v>-33960</v>
      </c>
      <c r="H6589" s="45">
        <v>-16040</v>
      </c>
      <c r="I6589" s="55">
        <f>pro[[#This Row],[Admin expenses 3]]+pro[[#This Row],[Admin expenses 2]]+pro[[#This Row],[Admin expenses 1]]+pro[[#This Row],[COGS]]</f>
        <v>-379184.75899999996</v>
      </c>
      <c r="J6589" s="55">
        <f>pro[[#This Row],[Revenue]]+pro[[#This Row],[AdminExp]]</f>
        <v>-61739.330000000016</v>
      </c>
      <c r="K6589" s="83">
        <f>pro[[#This Row],[Profit]]/pro[[#This Row],[Revenue]]</f>
        <v>-0.19448801072514427</v>
      </c>
      <c r="L6589" s="56">
        <f t="shared" si="102"/>
        <v>7</v>
      </c>
      <c r="M6589" s="82" t="str">
        <f>"Q"&amp;" "&amp;VLOOKUP(pro[[#This Row],[Period]],Mapping!A:B,2,0)</f>
        <v>Q 3</v>
      </c>
      <c r="N6589"/>
    </row>
    <row r="6590" spans="1:14" ht="11.25" customHeight="1" x14ac:dyDescent="0.2">
      <c r="A6590" s="42" t="s">
        <v>27</v>
      </c>
      <c r="B6590" s="44" t="s">
        <v>25</v>
      </c>
      <c r="C6590" s="44" t="s">
        <v>60</v>
      </c>
      <c r="D6590" s="43">
        <v>1029702.828</v>
      </c>
      <c r="E6590" s="43">
        <v>-1818945.4149999998</v>
      </c>
      <c r="F6590" s="45">
        <v>-59260</v>
      </c>
      <c r="G6590" s="45">
        <v>-93000</v>
      </c>
      <c r="H6590" s="45">
        <v>-36610</v>
      </c>
      <c r="I6590" s="55">
        <f>pro[[#This Row],[Admin expenses 3]]+pro[[#This Row],[Admin expenses 2]]+pro[[#This Row],[Admin expenses 1]]+pro[[#This Row],[COGS]]</f>
        <v>-2007815.4149999998</v>
      </c>
      <c r="J6590" s="55">
        <f>pro[[#This Row],[Revenue]]+pro[[#This Row],[AdminExp]]</f>
        <v>-978112.58699999982</v>
      </c>
      <c r="K6590" s="83">
        <f>pro[[#This Row],[Profit]]/pro[[#This Row],[Revenue]]</f>
        <v>-0.94989793210512563</v>
      </c>
      <c r="L6590" s="56">
        <f t="shared" si="102"/>
        <v>7</v>
      </c>
      <c r="M6590" s="82" t="str">
        <f>"Q"&amp;" "&amp;VLOOKUP(pro[[#This Row],[Period]],Mapping!A:B,2,0)</f>
        <v>Q 3</v>
      </c>
      <c r="N6590"/>
    </row>
    <row r="6591" spans="1:14" ht="11.25" customHeight="1" x14ac:dyDescent="0.2">
      <c r="A6591" s="42" t="s">
        <v>27</v>
      </c>
      <c r="B6591" s="44" t="s">
        <v>13</v>
      </c>
      <c r="C6591" s="44" t="s">
        <v>57</v>
      </c>
      <c r="D6591" s="43">
        <v>22617.665000000001</v>
      </c>
      <c r="E6591" s="43">
        <v>-47601.847999999998</v>
      </c>
      <c r="F6591" s="45">
        <v>-60830</v>
      </c>
      <c r="G6591" s="45">
        <v>-106550</v>
      </c>
      <c r="H6591" s="45">
        <v>-105340</v>
      </c>
      <c r="I6591" s="55">
        <f>pro[[#This Row],[Admin expenses 3]]+pro[[#This Row],[Admin expenses 2]]+pro[[#This Row],[Admin expenses 1]]+pro[[#This Row],[COGS]]</f>
        <v>-320321.848</v>
      </c>
      <c r="J6591" s="55">
        <f>pro[[#This Row],[Revenue]]+pro[[#This Row],[AdminExp]]</f>
        <v>-297704.18300000002</v>
      </c>
      <c r="K6591" s="83">
        <f>pro[[#This Row],[Profit]]/pro[[#This Row],[Revenue]]</f>
        <v>-13.162463189723608</v>
      </c>
      <c r="L6591" s="56">
        <f t="shared" si="102"/>
        <v>7</v>
      </c>
      <c r="M6591" s="82" t="str">
        <f>"Q"&amp;" "&amp;VLOOKUP(pro[[#This Row],[Period]],Mapping!A:B,2,0)</f>
        <v>Q 3</v>
      </c>
      <c r="N6591"/>
    </row>
    <row r="6592" spans="1:14" ht="11.25" customHeight="1" x14ac:dyDescent="0.2">
      <c r="A6592" s="42" t="s">
        <v>27</v>
      </c>
      <c r="B6592" s="44" t="s">
        <v>13</v>
      </c>
      <c r="C6592" s="44" t="s">
        <v>58</v>
      </c>
      <c r="D6592" s="43">
        <v>317265.29099999997</v>
      </c>
      <c r="E6592" s="43">
        <v>-67798.464999999997</v>
      </c>
      <c r="F6592" s="45">
        <v>-18900</v>
      </c>
      <c r="G6592" s="45">
        <v>-96760</v>
      </c>
      <c r="H6592" s="45">
        <v>-91580</v>
      </c>
      <c r="I6592" s="55">
        <f>pro[[#This Row],[Admin expenses 3]]+pro[[#This Row],[Admin expenses 2]]+pro[[#This Row],[Admin expenses 1]]+pro[[#This Row],[COGS]]</f>
        <v>-275038.46499999997</v>
      </c>
      <c r="J6592" s="55">
        <f>pro[[#This Row],[Revenue]]+pro[[#This Row],[AdminExp]]</f>
        <v>42226.826000000001</v>
      </c>
      <c r="K6592" s="83">
        <f>pro[[#This Row],[Profit]]/pro[[#This Row],[Revenue]]</f>
        <v>0.13309626737580948</v>
      </c>
      <c r="L6592" s="56">
        <f t="shared" si="102"/>
        <v>7</v>
      </c>
      <c r="M6592" s="82" t="str">
        <f>"Q"&amp;" "&amp;VLOOKUP(pro[[#This Row],[Period]],Mapping!A:B,2,0)</f>
        <v>Q 3</v>
      </c>
      <c r="N6592"/>
    </row>
    <row r="6593" spans="1:14" ht="11.25" customHeight="1" x14ac:dyDescent="0.2">
      <c r="A6593" s="42" t="s">
        <v>27</v>
      </c>
      <c r="B6593" s="44" t="s">
        <v>13</v>
      </c>
      <c r="C6593" s="44" t="s">
        <v>59</v>
      </c>
      <c r="D6593" s="43">
        <v>309200.65399999998</v>
      </c>
      <c r="E6593" s="43">
        <v>-359933.09099999996</v>
      </c>
      <c r="F6593" s="45">
        <v>-79590</v>
      </c>
      <c r="G6593" s="45">
        <v>-93660</v>
      </c>
      <c r="H6593" s="45">
        <v>-42630</v>
      </c>
      <c r="I6593" s="55">
        <f>pro[[#This Row],[Admin expenses 3]]+pro[[#This Row],[Admin expenses 2]]+pro[[#This Row],[Admin expenses 1]]+pro[[#This Row],[COGS]]</f>
        <v>-575813.09100000001</v>
      </c>
      <c r="J6593" s="55">
        <f>pro[[#This Row],[Revenue]]+pro[[#This Row],[AdminExp]]</f>
        <v>-266612.43700000003</v>
      </c>
      <c r="K6593" s="83">
        <f>pro[[#This Row],[Profit]]/pro[[#This Row],[Revenue]]</f>
        <v>-0.86226349637669286</v>
      </c>
      <c r="L6593" s="56">
        <f t="shared" si="102"/>
        <v>7</v>
      </c>
      <c r="M6593" s="82" t="str">
        <f>"Q"&amp;" "&amp;VLOOKUP(pro[[#This Row],[Period]],Mapping!A:B,2,0)</f>
        <v>Q 3</v>
      </c>
      <c r="N6593"/>
    </row>
    <row r="6594" spans="1:14" ht="11.25" customHeight="1" x14ac:dyDescent="0.2">
      <c r="A6594" s="42" t="s">
        <v>27</v>
      </c>
      <c r="B6594" s="44" t="s">
        <v>13</v>
      </c>
      <c r="C6594" s="44" t="s">
        <v>60</v>
      </c>
      <c r="D6594" s="43">
        <v>468786.40199999994</v>
      </c>
      <c r="E6594" s="43">
        <v>-412551.01299999998</v>
      </c>
      <c r="F6594" s="45">
        <v>-47000</v>
      </c>
      <c r="G6594" s="45">
        <v>-52320</v>
      </c>
      <c r="H6594" s="45">
        <v>-92260</v>
      </c>
      <c r="I6594" s="55">
        <f>pro[[#This Row],[Admin expenses 3]]+pro[[#This Row],[Admin expenses 2]]+pro[[#This Row],[Admin expenses 1]]+pro[[#This Row],[COGS]]</f>
        <v>-604131.01300000004</v>
      </c>
      <c r="J6594" s="55">
        <f>pro[[#This Row],[Revenue]]+pro[[#This Row],[AdminExp]]</f>
        <v>-135344.61100000009</v>
      </c>
      <c r="K6594" s="83">
        <f>pro[[#This Row],[Profit]]/pro[[#This Row],[Revenue]]</f>
        <v>-0.28871274939412622</v>
      </c>
      <c r="L6594" s="56">
        <f t="shared" ref="L6594:L6657" si="103">MONTH(DATEVALUE(A6594&amp;"1"))</f>
        <v>7</v>
      </c>
      <c r="M6594" s="82" t="str">
        <f>"Q"&amp;" "&amp;VLOOKUP(pro[[#This Row],[Period]],Mapping!A:B,2,0)</f>
        <v>Q 3</v>
      </c>
      <c r="N6594"/>
    </row>
    <row r="6595" spans="1:14" ht="11.25" customHeight="1" x14ac:dyDescent="0.2">
      <c r="A6595" s="42" t="s">
        <v>27</v>
      </c>
      <c r="B6595" s="44" t="s">
        <v>13</v>
      </c>
      <c r="C6595" s="44" t="s">
        <v>57</v>
      </c>
      <c r="D6595" s="43">
        <v>633374.6719999999</v>
      </c>
      <c r="E6595" s="43">
        <v>-553324.19099999999</v>
      </c>
      <c r="F6595" s="45">
        <v>-73930</v>
      </c>
      <c r="G6595" s="45">
        <v>-23400</v>
      </c>
      <c r="H6595" s="45">
        <v>-32580</v>
      </c>
      <c r="I6595" s="55">
        <f>pro[[#This Row],[Admin expenses 3]]+pro[[#This Row],[Admin expenses 2]]+pro[[#This Row],[Admin expenses 1]]+pro[[#This Row],[COGS]]</f>
        <v>-683234.19099999999</v>
      </c>
      <c r="J6595" s="55">
        <f>pro[[#This Row],[Revenue]]+pro[[#This Row],[AdminExp]]</f>
        <v>-49859.519000000088</v>
      </c>
      <c r="K6595" s="83">
        <f>pro[[#This Row],[Profit]]/pro[[#This Row],[Revenue]]</f>
        <v>-7.8720418109804194E-2</v>
      </c>
      <c r="L6595" s="56">
        <f t="shared" si="103"/>
        <v>7</v>
      </c>
      <c r="M6595" s="82" t="str">
        <f>"Q"&amp;" "&amp;VLOOKUP(pro[[#This Row],[Period]],Mapping!A:B,2,0)</f>
        <v>Q 3</v>
      </c>
      <c r="N6595"/>
    </row>
    <row r="6596" spans="1:14" ht="11.25" customHeight="1" x14ac:dyDescent="0.2">
      <c r="A6596" s="42" t="s">
        <v>27</v>
      </c>
      <c r="B6596" s="44" t="s">
        <v>13</v>
      </c>
      <c r="C6596" s="44" t="s">
        <v>58</v>
      </c>
      <c r="D6596" s="43">
        <v>287303.07199999999</v>
      </c>
      <c r="E6596" s="43">
        <v>-236883.47899999996</v>
      </c>
      <c r="F6596" s="45">
        <v>-34990</v>
      </c>
      <c r="G6596" s="45">
        <v>-79680</v>
      </c>
      <c r="H6596" s="45">
        <v>-28110</v>
      </c>
      <c r="I6596" s="55">
        <f>pro[[#This Row],[Admin expenses 3]]+pro[[#This Row],[Admin expenses 2]]+pro[[#This Row],[Admin expenses 1]]+pro[[#This Row],[COGS]]</f>
        <v>-379663.47899999993</v>
      </c>
      <c r="J6596" s="55">
        <f>pro[[#This Row],[Revenue]]+pro[[#This Row],[AdminExp]]</f>
        <v>-92360.406999999948</v>
      </c>
      <c r="K6596" s="83">
        <f>pro[[#This Row],[Profit]]/pro[[#This Row],[Revenue]]</f>
        <v>-0.32147378848771918</v>
      </c>
      <c r="L6596" s="56">
        <f t="shared" si="103"/>
        <v>7</v>
      </c>
      <c r="M6596" s="82" t="str">
        <f>"Q"&amp;" "&amp;VLOOKUP(pro[[#This Row],[Period]],Mapping!A:B,2,0)</f>
        <v>Q 3</v>
      </c>
      <c r="N6596"/>
    </row>
    <row r="6597" spans="1:14" ht="11.25" customHeight="1" x14ac:dyDescent="0.2">
      <c r="A6597" s="42" t="s">
        <v>27</v>
      </c>
      <c r="B6597" s="44" t="s">
        <v>13</v>
      </c>
      <c r="C6597" s="44" t="s">
        <v>59</v>
      </c>
      <c r="D6597" s="43">
        <v>205305.13499999998</v>
      </c>
      <c r="E6597" s="43">
        <v>-228561.40299999996</v>
      </c>
      <c r="F6597" s="45">
        <v>-105450</v>
      </c>
      <c r="G6597" s="45">
        <v>-16910</v>
      </c>
      <c r="H6597" s="45">
        <v>-94460</v>
      </c>
      <c r="I6597" s="55">
        <f>pro[[#This Row],[Admin expenses 3]]+pro[[#This Row],[Admin expenses 2]]+pro[[#This Row],[Admin expenses 1]]+pro[[#This Row],[COGS]]</f>
        <v>-445381.40299999993</v>
      </c>
      <c r="J6597" s="55">
        <f>pro[[#This Row],[Revenue]]+pro[[#This Row],[AdminExp]]</f>
        <v>-240076.26799999995</v>
      </c>
      <c r="K6597" s="83">
        <f>pro[[#This Row],[Profit]]/pro[[#This Row],[Revenue]]</f>
        <v>-1.169363192011734</v>
      </c>
      <c r="L6597" s="56">
        <f t="shared" si="103"/>
        <v>7</v>
      </c>
      <c r="M6597" s="82" t="str">
        <f>"Q"&amp;" "&amp;VLOOKUP(pro[[#This Row],[Period]],Mapping!A:B,2,0)</f>
        <v>Q 3</v>
      </c>
      <c r="N6597"/>
    </row>
    <row r="6598" spans="1:14" ht="11.25" customHeight="1" x14ac:dyDescent="0.2">
      <c r="A6598" s="42" t="s">
        <v>27</v>
      </c>
      <c r="B6598" s="44" t="s">
        <v>13</v>
      </c>
      <c r="C6598" s="44" t="s">
        <v>60</v>
      </c>
      <c r="D6598" s="43">
        <v>112004.68299999999</v>
      </c>
      <c r="E6598" s="43">
        <v>-100274.587</v>
      </c>
      <c r="F6598" s="45">
        <v>-90330</v>
      </c>
      <c r="G6598" s="45">
        <v>-105160</v>
      </c>
      <c r="H6598" s="45">
        <v>-63890</v>
      </c>
      <c r="I6598" s="55">
        <f>pro[[#This Row],[Admin expenses 3]]+pro[[#This Row],[Admin expenses 2]]+pro[[#This Row],[Admin expenses 1]]+pro[[#This Row],[COGS]]</f>
        <v>-359654.587</v>
      </c>
      <c r="J6598" s="55">
        <f>pro[[#This Row],[Revenue]]+pro[[#This Row],[AdminExp]]</f>
        <v>-247649.90400000001</v>
      </c>
      <c r="K6598" s="83">
        <f>pro[[#This Row],[Profit]]/pro[[#This Row],[Revenue]]</f>
        <v>-2.2110674068869072</v>
      </c>
      <c r="L6598" s="56">
        <f t="shared" si="103"/>
        <v>7</v>
      </c>
      <c r="M6598" s="82" t="str">
        <f>"Q"&amp;" "&amp;VLOOKUP(pro[[#This Row],[Period]],Mapping!A:B,2,0)</f>
        <v>Q 3</v>
      </c>
      <c r="N6598"/>
    </row>
    <row r="6599" spans="1:14" ht="11.25" customHeight="1" x14ac:dyDescent="0.2">
      <c r="A6599" s="42" t="s">
        <v>27</v>
      </c>
      <c r="B6599" s="44" t="s">
        <v>13</v>
      </c>
      <c r="C6599" s="44" t="s">
        <v>57</v>
      </c>
      <c r="D6599" s="43">
        <v>229431.307</v>
      </c>
      <c r="E6599" s="43">
        <v>-25921.195999999996</v>
      </c>
      <c r="F6599" s="45">
        <v>-87880</v>
      </c>
      <c r="G6599" s="45">
        <v>-83720</v>
      </c>
      <c r="H6599" s="45">
        <v>-65790</v>
      </c>
      <c r="I6599" s="55">
        <f>pro[[#This Row],[Admin expenses 3]]+pro[[#This Row],[Admin expenses 2]]+pro[[#This Row],[Admin expenses 1]]+pro[[#This Row],[COGS]]</f>
        <v>-263311.196</v>
      </c>
      <c r="J6599" s="55">
        <f>pro[[#This Row],[Revenue]]+pro[[#This Row],[AdminExp]]</f>
        <v>-33879.888999999996</v>
      </c>
      <c r="K6599" s="83">
        <f>pro[[#This Row],[Profit]]/pro[[#This Row],[Revenue]]</f>
        <v>-0.14766898834778461</v>
      </c>
      <c r="L6599" s="56">
        <f t="shared" si="103"/>
        <v>7</v>
      </c>
      <c r="M6599" s="82" t="str">
        <f>"Q"&amp;" "&amp;VLOOKUP(pro[[#This Row],[Period]],Mapping!A:B,2,0)</f>
        <v>Q 3</v>
      </c>
      <c r="N6599"/>
    </row>
    <row r="6600" spans="1:14" ht="11.25" customHeight="1" x14ac:dyDescent="0.2">
      <c r="A6600" s="42" t="s">
        <v>27</v>
      </c>
      <c r="B6600" s="44" t="s">
        <v>13</v>
      </c>
      <c r="C6600" s="44" t="s">
        <v>57</v>
      </c>
      <c r="D6600" s="43">
        <v>-284331.99900000001</v>
      </c>
      <c r="E6600" s="43">
        <v>9435.9509999999991</v>
      </c>
      <c r="F6600" s="45">
        <v>-56830</v>
      </c>
      <c r="G6600" s="45">
        <v>-34430</v>
      </c>
      <c r="H6600" s="45">
        <v>-31600</v>
      </c>
      <c r="I6600" s="55">
        <f>pro[[#This Row],[Admin expenses 3]]+pro[[#This Row],[Admin expenses 2]]+pro[[#This Row],[Admin expenses 1]]+pro[[#This Row],[COGS]]</f>
        <v>-113424.049</v>
      </c>
      <c r="J6600" s="55">
        <f>pro[[#This Row],[Revenue]]+pro[[#This Row],[AdminExp]]</f>
        <v>-397756.04800000001</v>
      </c>
      <c r="K6600" s="83">
        <f>pro[[#This Row],[Profit]]/pro[[#This Row],[Revenue]]</f>
        <v>1.3989141194058852</v>
      </c>
      <c r="L6600" s="56">
        <f t="shared" si="103"/>
        <v>7</v>
      </c>
      <c r="M6600" s="82" t="str">
        <f>"Q"&amp;" "&amp;VLOOKUP(pro[[#This Row],[Period]],Mapping!A:B,2,0)</f>
        <v>Q 3</v>
      </c>
      <c r="N6600"/>
    </row>
    <row r="6601" spans="1:14" ht="11.25" customHeight="1" x14ac:dyDescent="0.2">
      <c r="A6601" s="42" t="s">
        <v>27</v>
      </c>
      <c r="B6601" s="44" t="s">
        <v>13</v>
      </c>
      <c r="C6601" s="44" t="s">
        <v>58</v>
      </c>
      <c r="D6601" s="43">
        <v>94048.073000000004</v>
      </c>
      <c r="E6601" s="43">
        <v>-7585.5150000000003</v>
      </c>
      <c r="F6601" s="45">
        <v>-73370</v>
      </c>
      <c r="G6601" s="45">
        <v>-96180</v>
      </c>
      <c r="H6601" s="45">
        <v>-33110</v>
      </c>
      <c r="I6601" s="55">
        <f>pro[[#This Row],[Admin expenses 3]]+pro[[#This Row],[Admin expenses 2]]+pro[[#This Row],[Admin expenses 1]]+pro[[#This Row],[COGS]]</f>
        <v>-210245.51500000001</v>
      </c>
      <c r="J6601" s="55">
        <f>pro[[#This Row],[Revenue]]+pro[[#This Row],[AdminExp]]</f>
        <v>-116197.44200000001</v>
      </c>
      <c r="K6601" s="83">
        <f>pro[[#This Row],[Profit]]/pro[[#This Row],[Revenue]]</f>
        <v>-1.2355111412011601</v>
      </c>
      <c r="L6601" s="56">
        <f t="shared" si="103"/>
        <v>7</v>
      </c>
      <c r="M6601" s="82" t="str">
        <f>"Q"&amp;" "&amp;VLOOKUP(pro[[#This Row],[Period]],Mapping!A:B,2,0)</f>
        <v>Q 3</v>
      </c>
      <c r="N6601"/>
    </row>
    <row r="6602" spans="1:14" ht="11.25" customHeight="1" x14ac:dyDescent="0.2">
      <c r="A6602" s="42" t="s">
        <v>27</v>
      </c>
      <c r="B6602" s="44" t="s">
        <v>13</v>
      </c>
      <c r="C6602" s="44" t="s">
        <v>59</v>
      </c>
      <c r="D6602" s="43">
        <v>1421950.2009999999</v>
      </c>
      <c r="E6602" s="43">
        <v>-99793.889999999985</v>
      </c>
      <c r="F6602" s="45">
        <v>-33620</v>
      </c>
      <c r="G6602" s="45">
        <v>-61870</v>
      </c>
      <c r="H6602" s="45">
        <v>-30170</v>
      </c>
      <c r="I6602" s="55">
        <f>pro[[#This Row],[Admin expenses 3]]+pro[[#This Row],[Admin expenses 2]]+pro[[#This Row],[Admin expenses 1]]+pro[[#This Row],[COGS]]</f>
        <v>-225453.88999999998</v>
      </c>
      <c r="J6602" s="55">
        <f>pro[[#This Row],[Revenue]]+pro[[#This Row],[AdminExp]]</f>
        <v>1196496.311</v>
      </c>
      <c r="K6602" s="83">
        <f>pro[[#This Row],[Profit]]/pro[[#This Row],[Revenue]]</f>
        <v>0.84144740804463669</v>
      </c>
      <c r="L6602" s="56">
        <f t="shared" si="103"/>
        <v>7</v>
      </c>
      <c r="M6602" s="82" t="str">
        <f>"Q"&amp;" "&amp;VLOOKUP(pro[[#This Row],[Period]],Mapping!A:B,2,0)</f>
        <v>Q 3</v>
      </c>
      <c r="N6602"/>
    </row>
    <row r="6603" spans="1:14" ht="11.25" customHeight="1" x14ac:dyDescent="0.2">
      <c r="A6603" s="42" t="s">
        <v>27</v>
      </c>
      <c r="B6603" s="44" t="s">
        <v>13</v>
      </c>
      <c r="C6603" s="44" t="s">
        <v>57</v>
      </c>
      <c r="D6603" s="43">
        <v>135566.24900000001</v>
      </c>
      <c r="E6603" s="43">
        <v>-21790.145999999997</v>
      </c>
      <c r="F6603" s="45">
        <v>-72690</v>
      </c>
      <c r="G6603" s="45">
        <v>-43770</v>
      </c>
      <c r="H6603" s="45">
        <v>-65090</v>
      </c>
      <c r="I6603" s="55">
        <f>pro[[#This Row],[Admin expenses 3]]+pro[[#This Row],[Admin expenses 2]]+pro[[#This Row],[Admin expenses 1]]+pro[[#This Row],[COGS]]</f>
        <v>-203340.14600000001</v>
      </c>
      <c r="J6603" s="55">
        <f>pro[[#This Row],[Revenue]]+pro[[#This Row],[AdminExp]]</f>
        <v>-67773.896999999997</v>
      </c>
      <c r="K6603" s="83">
        <f>pro[[#This Row],[Profit]]/pro[[#This Row],[Revenue]]</f>
        <v>-0.49993193364817518</v>
      </c>
      <c r="L6603" s="56">
        <f t="shared" si="103"/>
        <v>7</v>
      </c>
      <c r="M6603" s="82" t="str">
        <f>"Q"&amp;" "&amp;VLOOKUP(pro[[#This Row],[Period]],Mapping!A:B,2,0)</f>
        <v>Q 3</v>
      </c>
      <c r="N6603"/>
    </row>
    <row r="6604" spans="1:14" ht="11.25" customHeight="1" x14ac:dyDescent="0.2">
      <c r="A6604" s="42" t="s">
        <v>27</v>
      </c>
      <c r="B6604" s="44" t="s">
        <v>13</v>
      </c>
      <c r="C6604" s="44" t="s">
        <v>58</v>
      </c>
      <c r="D6604" s="43">
        <v>545072.22699999996</v>
      </c>
      <c r="E6604" s="43">
        <v>-37521.644999999997</v>
      </c>
      <c r="F6604" s="45">
        <v>-53900</v>
      </c>
      <c r="G6604" s="45">
        <v>-50590</v>
      </c>
      <c r="H6604" s="45">
        <v>-37770</v>
      </c>
      <c r="I6604" s="55">
        <f>pro[[#This Row],[Admin expenses 3]]+pro[[#This Row],[Admin expenses 2]]+pro[[#This Row],[Admin expenses 1]]+pro[[#This Row],[COGS]]</f>
        <v>-179781.64499999999</v>
      </c>
      <c r="J6604" s="55">
        <f>pro[[#This Row],[Revenue]]+pro[[#This Row],[AdminExp]]</f>
        <v>365290.58199999994</v>
      </c>
      <c r="K6604" s="83">
        <f>pro[[#This Row],[Profit]]/pro[[#This Row],[Revenue]]</f>
        <v>0.67016913338349193</v>
      </c>
      <c r="L6604" s="56">
        <f t="shared" si="103"/>
        <v>7</v>
      </c>
      <c r="M6604" s="82" t="str">
        <f>"Q"&amp;" "&amp;VLOOKUP(pro[[#This Row],[Period]],Mapping!A:B,2,0)</f>
        <v>Q 3</v>
      </c>
      <c r="N6604"/>
    </row>
    <row r="6605" spans="1:14" ht="11.25" customHeight="1" x14ac:dyDescent="0.2">
      <c r="A6605" s="42" t="s">
        <v>27</v>
      </c>
      <c r="B6605" s="44" t="s">
        <v>13</v>
      </c>
      <c r="C6605" s="44" t="s">
        <v>59</v>
      </c>
      <c r="D6605" s="43">
        <v>177014.94299999997</v>
      </c>
      <c r="E6605" s="43">
        <v>-11985.798999999999</v>
      </c>
      <c r="F6605" s="45">
        <v>-65190</v>
      </c>
      <c r="G6605" s="45">
        <v>-78020</v>
      </c>
      <c r="H6605" s="45">
        <v>-77980</v>
      </c>
      <c r="I6605" s="55">
        <f>pro[[#This Row],[Admin expenses 3]]+pro[[#This Row],[Admin expenses 2]]+pro[[#This Row],[Admin expenses 1]]+pro[[#This Row],[COGS]]</f>
        <v>-233175.799</v>
      </c>
      <c r="J6605" s="55">
        <f>pro[[#This Row],[Revenue]]+pro[[#This Row],[AdminExp]]</f>
        <v>-56160.856000000029</v>
      </c>
      <c r="K6605" s="83">
        <f>pro[[#This Row],[Profit]]/pro[[#This Row],[Revenue]]</f>
        <v>-0.3172661869568833</v>
      </c>
      <c r="L6605" s="56">
        <f t="shared" si="103"/>
        <v>7</v>
      </c>
      <c r="M6605" s="82" t="str">
        <f>"Q"&amp;" "&amp;VLOOKUP(pro[[#This Row],[Period]],Mapping!A:B,2,0)</f>
        <v>Q 3</v>
      </c>
      <c r="N6605"/>
    </row>
    <row r="6606" spans="1:14" ht="11.25" customHeight="1" x14ac:dyDescent="0.2">
      <c r="A6606" s="42" t="s">
        <v>27</v>
      </c>
      <c r="B6606" s="44" t="s">
        <v>13</v>
      </c>
      <c r="C6606" s="44" t="s">
        <v>57</v>
      </c>
      <c r="D6606" s="43">
        <v>470738.21899999998</v>
      </c>
      <c r="E6606" s="43">
        <v>-21430.170999999998</v>
      </c>
      <c r="F6606" s="45">
        <v>-58760</v>
      </c>
      <c r="G6606" s="45">
        <v>-70080</v>
      </c>
      <c r="H6606" s="45">
        <v>-108130</v>
      </c>
      <c r="I6606" s="55">
        <f>pro[[#This Row],[Admin expenses 3]]+pro[[#This Row],[Admin expenses 2]]+pro[[#This Row],[Admin expenses 1]]+pro[[#This Row],[COGS]]</f>
        <v>-258400.171</v>
      </c>
      <c r="J6606" s="55">
        <f>pro[[#This Row],[Revenue]]+pro[[#This Row],[AdminExp]]</f>
        <v>212338.04799999998</v>
      </c>
      <c r="K6606" s="83">
        <f>pro[[#This Row],[Profit]]/pro[[#This Row],[Revenue]]</f>
        <v>0.45107458759366209</v>
      </c>
      <c r="L6606" s="56">
        <f t="shared" si="103"/>
        <v>7</v>
      </c>
      <c r="M6606" s="82" t="str">
        <f>"Q"&amp;" "&amp;VLOOKUP(pro[[#This Row],[Period]],Mapping!A:B,2,0)</f>
        <v>Q 3</v>
      </c>
      <c r="N6606"/>
    </row>
    <row r="6607" spans="1:14" ht="11.25" customHeight="1" x14ac:dyDescent="0.2">
      <c r="A6607" s="42" t="s">
        <v>27</v>
      </c>
      <c r="B6607" s="44" t="s">
        <v>13</v>
      </c>
      <c r="C6607" s="44" t="s">
        <v>58</v>
      </c>
      <c r="D6607" s="43">
        <v>122305.946</v>
      </c>
      <c r="E6607" s="43">
        <v>-207933.64899999995</v>
      </c>
      <c r="F6607" s="45">
        <v>-76990</v>
      </c>
      <c r="G6607" s="45">
        <v>-64830</v>
      </c>
      <c r="H6607" s="45">
        <v>-29470</v>
      </c>
      <c r="I6607" s="55">
        <f>pro[[#This Row],[Admin expenses 3]]+pro[[#This Row],[Admin expenses 2]]+pro[[#This Row],[Admin expenses 1]]+pro[[#This Row],[COGS]]</f>
        <v>-379223.64899999998</v>
      </c>
      <c r="J6607" s="55">
        <f>pro[[#This Row],[Revenue]]+pro[[#This Row],[AdminExp]]</f>
        <v>-256917.70299999998</v>
      </c>
      <c r="K6607" s="83">
        <f>pro[[#This Row],[Profit]]/pro[[#This Row],[Revenue]]</f>
        <v>-2.1006149856361032</v>
      </c>
      <c r="L6607" s="56">
        <f t="shared" si="103"/>
        <v>7</v>
      </c>
      <c r="M6607" s="82" t="str">
        <f>"Q"&amp;" "&amp;VLOOKUP(pro[[#This Row],[Period]],Mapping!A:B,2,0)</f>
        <v>Q 3</v>
      </c>
      <c r="N6607"/>
    </row>
    <row r="6608" spans="1:14" ht="11.25" customHeight="1" x14ac:dyDescent="0.2">
      <c r="A6608" s="42" t="s">
        <v>27</v>
      </c>
      <c r="B6608" s="44" t="s">
        <v>13</v>
      </c>
      <c r="C6608" s="44" t="s">
        <v>59</v>
      </c>
      <c r="D6608" s="43">
        <v>42981.686999999998</v>
      </c>
      <c r="E6608" s="43">
        <v>-11460.554</v>
      </c>
      <c r="F6608" s="45">
        <v>-37970</v>
      </c>
      <c r="G6608" s="45">
        <v>-54780</v>
      </c>
      <c r="H6608" s="45">
        <v>-76110</v>
      </c>
      <c r="I6608" s="55">
        <f>pro[[#This Row],[Admin expenses 3]]+pro[[#This Row],[Admin expenses 2]]+pro[[#This Row],[Admin expenses 1]]+pro[[#This Row],[COGS]]</f>
        <v>-180320.554</v>
      </c>
      <c r="J6608" s="55">
        <f>pro[[#This Row],[Revenue]]+pro[[#This Row],[AdminExp]]</f>
        <v>-137338.867</v>
      </c>
      <c r="K6608" s="83">
        <f>pro[[#This Row],[Profit]]/pro[[#This Row],[Revenue]]</f>
        <v>-3.1952879606610138</v>
      </c>
      <c r="L6608" s="56">
        <f t="shared" si="103"/>
        <v>7</v>
      </c>
      <c r="M6608" s="82" t="str">
        <f>"Q"&amp;" "&amp;VLOOKUP(pro[[#This Row],[Period]],Mapping!A:B,2,0)</f>
        <v>Q 3</v>
      </c>
      <c r="N6608"/>
    </row>
    <row r="6609" spans="1:14" ht="11.25" customHeight="1" x14ac:dyDescent="0.2">
      <c r="A6609" s="42" t="s">
        <v>27</v>
      </c>
      <c r="B6609" s="44" t="s">
        <v>13</v>
      </c>
      <c r="C6609" s="44" t="s">
        <v>57</v>
      </c>
      <c r="D6609" s="43">
        <v>3017.0279999999998</v>
      </c>
      <c r="E6609" s="43">
        <v>-13156.492999999999</v>
      </c>
      <c r="F6609" s="45">
        <v>-34500</v>
      </c>
      <c r="G6609" s="45">
        <v>-62590</v>
      </c>
      <c r="H6609" s="45">
        <v>-45250</v>
      </c>
      <c r="I6609" s="55">
        <f>pro[[#This Row],[Admin expenses 3]]+pro[[#This Row],[Admin expenses 2]]+pro[[#This Row],[Admin expenses 1]]+pro[[#This Row],[COGS]]</f>
        <v>-155496.49299999999</v>
      </c>
      <c r="J6609" s="55">
        <f>pro[[#This Row],[Revenue]]+pro[[#This Row],[AdminExp]]</f>
        <v>-152479.465</v>
      </c>
      <c r="K6609" s="83">
        <f>pro[[#This Row],[Profit]]/pro[[#This Row],[Revenue]]</f>
        <v>-50.53962541945252</v>
      </c>
      <c r="L6609" s="56">
        <f t="shared" si="103"/>
        <v>7</v>
      </c>
      <c r="M6609" s="82" t="str">
        <f>"Q"&amp;" "&amp;VLOOKUP(pro[[#This Row],[Period]],Mapping!A:B,2,0)</f>
        <v>Q 3</v>
      </c>
      <c r="N6609"/>
    </row>
    <row r="6610" spans="1:14" ht="11.25" customHeight="1" x14ac:dyDescent="0.2">
      <c r="A6610" s="42" t="s">
        <v>27</v>
      </c>
      <c r="B6610" s="44" t="s">
        <v>13</v>
      </c>
      <c r="C6610" s="44" t="s">
        <v>57</v>
      </c>
      <c r="D6610" s="43">
        <v>5577.6419999999998</v>
      </c>
      <c r="E6610" s="43">
        <v>-8381.527</v>
      </c>
      <c r="F6610" s="45">
        <v>-42680</v>
      </c>
      <c r="G6610" s="45">
        <v>-104160</v>
      </c>
      <c r="H6610" s="45">
        <v>-97030</v>
      </c>
      <c r="I6610" s="55">
        <f>pro[[#This Row],[Admin expenses 3]]+pro[[#This Row],[Admin expenses 2]]+pro[[#This Row],[Admin expenses 1]]+pro[[#This Row],[COGS]]</f>
        <v>-252251.527</v>
      </c>
      <c r="J6610" s="55">
        <f>pro[[#This Row],[Revenue]]+pro[[#This Row],[AdminExp]]</f>
        <v>-246673.88500000001</v>
      </c>
      <c r="K6610" s="83">
        <f>pro[[#This Row],[Profit]]/pro[[#This Row],[Revenue]]</f>
        <v>-44.22547825765799</v>
      </c>
      <c r="L6610" s="56">
        <f t="shared" si="103"/>
        <v>7</v>
      </c>
      <c r="M6610" s="82" t="str">
        <f>"Q"&amp;" "&amp;VLOOKUP(pro[[#This Row],[Period]],Mapping!A:B,2,0)</f>
        <v>Q 3</v>
      </c>
      <c r="N6610"/>
    </row>
    <row r="6611" spans="1:14" ht="11.25" customHeight="1" x14ac:dyDescent="0.2">
      <c r="A6611" s="42" t="s">
        <v>27</v>
      </c>
      <c r="B6611" s="44" t="s">
        <v>13</v>
      </c>
      <c r="C6611" s="44" t="s">
        <v>57</v>
      </c>
      <c r="D6611" s="43">
        <v>13044.009999999998</v>
      </c>
      <c r="E6611" s="43">
        <v>-8872.8989999999994</v>
      </c>
      <c r="F6611" s="45">
        <v>-19310</v>
      </c>
      <c r="G6611" s="45">
        <v>-77730</v>
      </c>
      <c r="H6611" s="45">
        <v>-92200</v>
      </c>
      <c r="I6611" s="55">
        <f>pro[[#This Row],[Admin expenses 3]]+pro[[#This Row],[Admin expenses 2]]+pro[[#This Row],[Admin expenses 1]]+pro[[#This Row],[COGS]]</f>
        <v>-198112.899</v>
      </c>
      <c r="J6611" s="55">
        <f>pro[[#This Row],[Revenue]]+pro[[#This Row],[AdminExp]]</f>
        <v>-185068.889</v>
      </c>
      <c r="K6611" s="83">
        <f>pro[[#This Row],[Profit]]/pro[[#This Row],[Revenue]]</f>
        <v>-14.188036424381767</v>
      </c>
      <c r="L6611" s="56">
        <f t="shared" si="103"/>
        <v>7</v>
      </c>
      <c r="M6611" s="82" t="str">
        <f>"Q"&amp;" "&amp;VLOOKUP(pro[[#This Row],[Period]],Mapping!A:B,2,0)</f>
        <v>Q 3</v>
      </c>
      <c r="N6611"/>
    </row>
    <row r="6612" spans="1:14" ht="11.25" customHeight="1" x14ac:dyDescent="0.2">
      <c r="A6612" s="42" t="s">
        <v>27</v>
      </c>
      <c r="B6612" s="44" t="s">
        <v>13</v>
      </c>
      <c r="C6612" s="44" t="s">
        <v>57</v>
      </c>
      <c r="D6612" s="43">
        <v>26079.437999999995</v>
      </c>
      <c r="E6612" s="43">
        <v>-17704.435000000001</v>
      </c>
      <c r="F6612" s="45">
        <v>-38490</v>
      </c>
      <c r="G6612" s="45">
        <v>-30630</v>
      </c>
      <c r="H6612" s="45">
        <v>-103750</v>
      </c>
      <c r="I6612" s="55">
        <f>pro[[#This Row],[Admin expenses 3]]+pro[[#This Row],[Admin expenses 2]]+pro[[#This Row],[Admin expenses 1]]+pro[[#This Row],[COGS]]</f>
        <v>-190574.435</v>
      </c>
      <c r="J6612" s="55">
        <f>pro[[#This Row],[Revenue]]+pro[[#This Row],[AdminExp]]</f>
        <v>-164494.997</v>
      </c>
      <c r="K6612" s="83">
        <f>pro[[#This Row],[Profit]]/pro[[#This Row],[Revenue]]</f>
        <v>-6.3074594245474165</v>
      </c>
      <c r="L6612" s="56">
        <f t="shared" si="103"/>
        <v>7</v>
      </c>
      <c r="M6612" s="82" t="str">
        <f>"Q"&amp;" "&amp;VLOOKUP(pro[[#This Row],[Period]],Mapping!A:B,2,0)</f>
        <v>Q 3</v>
      </c>
      <c r="N6612"/>
    </row>
    <row r="6613" spans="1:14" ht="11.25" customHeight="1" x14ac:dyDescent="0.2">
      <c r="A6613" s="42" t="s">
        <v>27</v>
      </c>
      <c r="B6613" s="44" t="s">
        <v>13</v>
      </c>
      <c r="C6613" s="44" t="s">
        <v>57</v>
      </c>
      <c r="D6613" s="43">
        <v>98679.595000000001</v>
      </c>
      <c r="E6613" s="43">
        <v>-41546.707999999991</v>
      </c>
      <c r="F6613" s="45">
        <v>-65100</v>
      </c>
      <c r="G6613" s="45">
        <v>-24740</v>
      </c>
      <c r="H6613" s="45">
        <v>-33190</v>
      </c>
      <c r="I6613" s="55">
        <f>pro[[#This Row],[Admin expenses 3]]+pro[[#This Row],[Admin expenses 2]]+pro[[#This Row],[Admin expenses 1]]+pro[[#This Row],[COGS]]</f>
        <v>-164576.70799999998</v>
      </c>
      <c r="J6613" s="55">
        <f>pro[[#This Row],[Revenue]]+pro[[#This Row],[AdminExp]]</f>
        <v>-65897.112999999983</v>
      </c>
      <c r="K6613" s="83">
        <f>pro[[#This Row],[Profit]]/pro[[#This Row],[Revenue]]</f>
        <v>-0.66778864465343601</v>
      </c>
      <c r="L6613" s="56">
        <f t="shared" si="103"/>
        <v>7</v>
      </c>
      <c r="M6613" s="82" t="str">
        <f>"Q"&amp;" "&amp;VLOOKUP(pro[[#This Row],[Period]],Mapping!A:B,2,0)</f>
        <v>Q 3</v>
      </c>
      <c r="N6613"/>
    </row>
    <row r="6614" spans="1:14" ht="11.25" customHeight="1" x14ac:dyDescent="0.2">
      <c r="A6614" s="42" t="s">
        <v>27</v>
      </c>
      <c r="B6614" s="44" t="s">
        <v>13</v>
      </c>
      <c r="C6614" s="44" t="s">
        <v>57</v>
      </c>
      <c r="D6614" s="43">
        <v>78111.67</v>
      </c>
      <c r="E6614" s="43">
        <v>-32076.008999999998</v>
      </c>
      <c r="F6614" s="45">
        <v>-55940</v>
      </c>
      <c r="G6614" s="45">
        <v>-29360</v>
      </c>
      <c r="H6614" s="45">
        <v>-98650</v>
      </c>
      <c r="I6614" s="55">
        <f>pro[[#This Row],[Admin expenses 3]]+pro[[#This Row],[Admin expenses 2]]+pro[[#This Row],[Admin expenses 1]]+pro[[#This Row],[COGS]]</f>
        <v>-216026.00899999999</v>
      </c>
      <c r="J6614" s="55">
        <f>pro[[#This Row],[Revenue]]+pro[[#This Row],[AdminExp]]</f>
        <v>-137914.33899999998</v>
      </c>
      <c r="K6614" s="83">
        <f>pro[[#This Row],[Profit]]/pro[[#This Row],[Revenue]]</f>
        <v>-1.7656047937523289</v>
      </c>
      <c r="L6614" s="56">
        <f t="shared" si="103"/>
        <v>7</v>
      </c>
      <c r="M6614" s="82" t="str">
        <f>"Q"&amp;" "&amp;VLOOKUP(pro[[#This Row],[Period]],Mapping!A:B,2,0)</f>
        <v>Q 3</v>
      </c>
      <c r="N6614"/>
    </row>
    <row r="6615" spans="1:14" ht="11.25" customHeight="1" x14ac:dyDescent="0.2">
      <c r="A6615" s="42" t="s">
        <v>27</v>
      </c>
      <c r="B6615" s="44" t="s">
        <v>13</v>
      </c>
      <c r="C6615" s="44" t="s">
        <v>57</v>
      </c>
      <c r="D6615" s="43">
        <v>43036.041999999994</v>
      </c>
      <c r="E6615" s="43">
        <v>-51359.770000000004</v>
      </c>
      <c r="F6615" s="45">
        <v>-97830</v>
      </c>
      <c r="G6615" s="45">
        <v>-82090</v>
      </c>
      <c r="H6615" s="45">
        <v>-21250</v>
      </c>
      <c r="I6615" s="55">
        <f>pro[[#This Row],[Admin expenses 3]]+pro[[#This Row],[Admin expenses 2]]+pro[[#This Row],[Admin expenses 1]]+pro[[#This Row],[COGS]]</f>
        <v>-252529.77000000002</v>
      </c>
      <c r="J6615" s="55">
        <f>pro[[#This Row],[Revenue]]+pro[[#This Row],[AdminExp]]</f>
        <v>-209493.72800000003</v>
      </c>
      <c r="K6615" s="83">
        <f>pro[[#This Row],[Profit]]/pro[[#This Row],[Revenue]]</f>
        <v>-4.8678669846079261</v>
      </c>
      <c r="L6615" s="56">
        <f t="shared" si="103"/>
        <v>7</v>
      </c>
      <c r="M6615" s="82" t="str">
        <f>"Q"&amp;" "&amp;VLOOKUP(pro[[#This Row],[Period]],Mapping!A:B,2,0)</f>
        <v>Q 3</v>
      </c>
      <c r="N6615"/>
    </row>
    <row r="6616" spans="1:14" ht="11.25" customHeight="1" x14ac:dyDescent="0.2">
      <c r="A6616" s="42" t="s">
        <v>27</v>
      </c>
      <c r="B6616" s="44" t="s">
        <v>13</v>
      </c>
      <c r="C6616" s="44" t="s">
        <v>57</v>
      </c>
      <c r="D6616" s="43">
        <v>74885.43299999999</v>
      </c>
      <c r="E6616" s="43">
        <v>-137547.06</v>
      </c>
      <c r="F6616" s="45">
        <v>-67490</v>
      </c>
      <c r="G6616" s="45">
        <v>-90110</v>
      </c>
      <c r="H6616" s="45">
        <v>-40610</v>
      </c>
      <c r="I6616" s="55">
        <f>pro[[#This Row],[Admin expenses 3]]+pro[[#This Row],[Admin expenses 2]]+pro[[#This Row],[Admin expenses 1]]+pro[[#This Row],[COGS]]</f>
        <v>-335757.06</v>
      </c>
      <c r="J6616" s="55">
        <f>pro[[#This Row],[Revenue]]+pro[[#This Row],[AdminExp]]</f>
        <v>-260871.62700000001</v>
      </c>
      <c r="K6616" s="83">
        <f>pro[[#This Row],[Profit]]/pro[[#This Row],[Revenue]]</f>
        <v>-3.483609782960059</v>
      </c>
      <c r="L6616" s="56">
        <f t="shared" si="103"/>
        <v>7</v>
      </c>
      <c r="M6616" s="82" t="str">
        <f>"Q"&amp;" "&amp;VLOOKUP(pro[[#This Row],[Period]],Mapping!A:B,2,0)</f>
        <v>Q 3</v>
      </c>
      <c r="N6616"/>
    </row>
    <row r="6617" spans="1:14" ht="11.25" customHeight="1" x14ac:dyDescent="0.2">
      <c r="A6617" s="42" t="s">
        <v>27</v>
      </c>
      <c r="B6617" s="44" t="s">
        <v>13</v>
      </c>
      <c r="C6617" s="44" t="s">
        <v>57</v>
      </c>
      <c r="D6617" s="43">
        <v>98275.659999999989</v>
      </c>
      <c r="E6617" s="43">
        <v>-51819.193999999996</v>
      </c>
      <c r="F6617" s="45">
        <v>-14650</v>
      </c>
      <c r="G6617" s="45">
        <v>-65840</v>
      </c>
      <c r="H6617" s="45">
        <v>-61490</v>
      </c>
      <c r="I6617" s="55">
        <f>pro[[#This Row],[Admin expenses 3]]+pro[[#This Row],[Admin expenses 2]]+pro[[#This Row],[Admin expenses 1]]+pro[[#This Row],[COGS]]</f>
        <v>-193799.19399999999</v>
      </c>
      <c r="J6617" s="55">
        <f>pro[[#This Row],[Revenue]]+pro[[#This Row],[AdminExp]]</f>
        <v>-95523.534</v>
      </c>
      <c r="K6617" s="83">
        <f>pro[[#This Row],[Profit]]/pro[[#This Row],[Revenue]]</f>
        <v>-0.9719958532967371</v>
      </c>
      <c r="L6617" s="56">
        <f t="shared" si="103"/>
        <v>7</v>
      </c>
      <c r="M6617" s="82" t="str">
        <f>"Q"&amp;" "&amp;VLOOKUP(pro[[#This Row],[Period]],Mapping!A:B,2,0)</f>
        <v>Q 3</v>
      </c>
      <c r="N6617"/>
    </row>
    <row r="6618" spans="1:14" ht="11.25" customHeight="1" x14ac:dyDescent="0.2">
      <c r="A6618" s="42" t="s">
        <v>27</v>
      </c>
      <c r="B6618" s="44" t="s">
        <v>13</v>
      </c>
      <c r="C6618" s="44" t="s">
        <v>57</v>
      </c>
      <c r="D6618" s="43">
        <v>10900.89</v>
      </c>
      <c r="E6618" s="43">
        <v>-3738.1329999999994</v>
      </c>
      <c r="F6618" s="45">
        <v>-41670</v>
      </c>
      <c r="G6618" s="45">
        <v>-40210</v>
      </c>
      <c r="H6618" s="45">
        <v>-38940</v>
      </c>
      <c r="I6618" s="55">
        <f>pro[[#This Row],[Admin expenses 3]]+pro[[#This Row],[Admin expenses 2]]+pro[[#This Row],[Admin expenses 1]]+pro[[#This Row],[COGS]]</f>
        <v>-124558.133</v>
      </c>
      <c r="J6618" s="55">
        <f>pro[[#This Row],[Revenue]]+pro[[#This Row],[AdminExp]]</f>
        <v>-113657.243</v>
      </c>
      <c r="K6618" s="83">
        <f>pro[[#This Row],[Profit]]/pro[[#This Row],[Revenue]]</f>
        <v>-10.426418668567429</v>
      </c>
      <c r="L6618" s="56">
        <f t="shared" si="103"/>
        <v>7</v>
      </c>
      <c r="M6618" s="82" t="str">
        <f>"Q"&amp;" "&amp;VLOOKUP(pro[[#This Row],[Period]],Mapping!A:B,2,0)</f>
        <v>Q 3</v>
      </c>
      <c r="N6618"/>
    </row>
    <row r="6619" spans="1:14" ht="11.25" customHeight="1" x14ac:dyDescent="0.2">
      <c r="A6619" s="42" t="s">
        <v>27</v>
      </c>
      <c r="B6619" s="44" t="s">
        <v>13</v>
      </c>
      <c r="C6619" s="44" t="s">
        <v>57</v>
      </c>
      <c r="D6619" s="43">
        <v>16583.006999999998</v>
      </c>
      <c r="E6619" s="43">
        <v>-8564.2129999999997</v>
      </c>
      <c r="F6619" s="45">
        <v>-97180</v>
      </c>
      <c r="G6619" s="45">
        <v>-88090</v>
      </c>
      <c r="H6619" s="45">
        <v>-43860</v>
      </c>
      <c r="I6619" s="55">
        <f>pro[[#This Row],[Admin expenses 3]]+pro[[#This Row],[Admin expenses 2]]+pro[[#This Row],[Admin expenses 1]]+pro[[#This Row],[COGS]]</f>
        <v>-237694.21299999999</v>
      </c>
      <c r="J6619" s="55">
        <f>pro[[#This Row],[Revenue]]+pro[[#This Row],[AdminExp]]</f>
        <v>-221111.20600000001</v>
      </c>
      <c r="K6619" s="83">
        <f>pro[[#This Row],[Profit]]/pro[[#This Row],[Revenue]]</f>
        <v>-13.333601439111739</v>
      </c>
      <c r="L6619" s="56">
        <f t="shared" si="103"/>
        <v>7</v>
      </c>
      <c r="M6619" s="82" t="str">
        <f>"Q"&amp;" "&amp;VLOOKUP(pro[[#This Row],[Period]],Mapping!A:B,2,0)</f>
        <v>Q 3</v>
      </c>
      <c r="N6619"/>
    </row>
    <row r="6620" spans="1:14" ht="11.25" customHeight="1" x14ac:dyDescent="0.2">
      <c r="A6620" s="42" t="s">
        <v>27</v>
      </c>
      <c r="B6620" s="44" t="s">
        <v>13</v>
      </c>
      <c r="C6620" s="44" t="s">
        <v>57</v>
      </c>
      <c r="D6620" s="43">
        <v>36193.856999999996</v>
      </c>
      <c r="E6620" s="43">
        <v>-23472.518999999997</v>
      </c>
      <c r="F6620" s="45">
        <v>-92040</v>
      </c>
      <c r="G6620" s="45">
        <v>-74000</v>
      </c>
      <c r="H6620" s="45">
        <v>-20120</v>
      </c>
      <c r="I6620" s="55">
        <f>pro[[#This Row],[Admin expenses 3]]+pro[[#This Row],[Admin expenses 2]]+pro[[#This Row],[Admin expenses 1]]+pro[[#This Row],[COGS]]</f>
        <v>-209632.519</v>
      </c>
      <c r="J6620" s="55">
        <f>pro[[#This Row],[Revenue]]+pro[[#This Row],[AdminExp]]</f>
        <v>-173438.66200000001</v>
      </c>
      <c r="K6620" s="83">
        <f>pro[[#This Row],[Profit]]/pro[[#This Row],[Revenue]]</f>
        <v>-4.7919364327487957</v>
      </c>
      <c r="L6620" s="56">
        <f t="shared" si="103"/>
        <v>7</v>
      </c>
      <c r="M6620" s="82" t="str">
        <f>"Q"&amp;" "&amp;VLOOKUP(pro[[#This Row],[Period]],Mapping!A:B,2,0)</f>
        <v>Q 3</v>
      </c>
      <c r="N6620"/>
    </row>
    <row r="6621" spans="1:14" ht="11.25" customHeight="1" x14ac:dyDescent="0.2">
      <c r="A6621" s="42" t="s">
        <v>27</v>
      </c>
      <c r="B6621" s="44" t="s">
        <v>13</v>
      </c>
      <c r="C6621" s="44" t="s">
        <v>57</v>
      </c>
      <c r="D6621" s="43">
        <v>60751.62799999999</v>
      </c>
      <c r="E6621" s="43">
        <v>-38498.494999999995</v>
      </c>
      <c r="F6621" s="45">
        <v>-96970</v>
      </c>
      <c r="G6621" s="45">
        <v>-80680</v>
      </c>
      <c r="H6621" s="45">
        <v>-101790</v>
      </c>
      <c r="I6621" s="55">
        <f>pro[[#This Row],[Admin expenses 3]]+pro[[#This Row],[Admin expenses 2]]+pro[[#This Row],[Admin expenses 1]]+pro[[#This Row],[COGS]]</f>
        <v>-317938.495</v>
      </c>
      <c r="J6621" s="55">
        <f>pro[[#This Row],[Revenue]]+pro[[#This Row],[AdminExp]]</f>
        <v>-257186.867</v>
      </c>
      <c r="K6621" s="83">
        <f>pro[[#This Row],[Profit]]/pro[[#This Row],[Revenue]]</f>
        <v>-4.2334152263376392</v>
      </c>
      <c r="L6621" s="56">
        <f t="shared" si="103"/>
        <v>7</v>
      </c>
      <c r="M6621" s="82" t="str">
        <f>"Q"&amp;" "&amp;VLOOKUP(pro[[#This Row],[Period]],Mapping!A:B,2,0)</f>
        <v>Q 3</v>
      </c>
      <c r="N6621"/>
    </row>
    <row r="6622" spans="1:14" ht="11.25" customHeight="1" x14ac:dyDescent="0.2">
      <c r="A6622" s="42" t="s">
        <v>27</v>
      </c>
      <c r="B6622" s="44" t="s">
        <v>13</v>
      </c>
      <c r="C6622" s="44" t="s">
        <v>57</v>
      </c>
      <c r="D6622" s="43">
        <v>2803.857</v>
      </c>
      <c r="E6622" s="43">
        <v>-1049.9859999999999</v>
      </c>
      <c r="F6622" s="45">
        <v>-32470</v>
      </c>
      <c r="G6622" s="45">
        <v>-44370</v>
      </c>
      <c r="H6622" s="45">
        <v>-52990</v>
      </c>
      <c r="I6622" s="55">
        <f>pro[[#This Row],[Admin expenses 3]]+pro[[#This Row],[Admin expenses 2]]+pro[[#This Row],[Admin expenses 1]]+pro[[#This Row],[COGS]]</f>
        <v>-130879.986</v>
      </c>
      <c r="J6622" s="55">
        <f>pro[[#This Row],[Revenue]]+pro[[#This Row],[AdminExp]]</f>
        <v>-128076.129</v>
      </c>
      <c r="K6622" s="83">
        <f>pro[[#This Row],[Profit]]/pro[[#This Row],[Revenue]]</f>
        <v>-45.67855243687535</v>
      </c>
      <c r="L6622" s="56">
        <f t="shared" si="103"/>
        <v>7</v>
      </c>
      <c r="M6622" s="82" t="str">
        <f>"Q"&amp;" "&amp;VLOOKUP(pro[[#This Row],[Period]],Mapping!A:B,2,0)</f>
        <v>Q 3</v>
      </c>
      <c r="N6622"/>
    </row>
    <row r="6623" spans="1:14" ht="11.25" customHeight="1" x14ac:dyDescent="0.2">
      <c r="A6623" s="42" t="s">
        <v>27</v>
      </c>
      <c r="B6623" s="44" t="s">
        <v>13</v>
      </c>
      <c r="C6623" s="44" t="s">
        <v>57</v>
      </c>
      <c r="D6623" s="43">
        <v>25640.705999999998</v>
      </c>
      <c r="E6623" s="43">
        <v>-31424.358</v>
      </c>
      <c r="F6623" s="45">
        <v>-40360</v>
      </c>
      <c r="G6623" s="45">
        <v>-16450</v>
      </c>
      <c r="H6623" s="45">
        <v>-88030</v>
      </c>
      <c r="I6623" s="55">
        <f>pro[[#This Row],[Admin expenses 3]]+pro[[#This Row],[Admin expenses 2]]+pro[[#This Row],[Admin expenses 1]]+pro[[#This Row],[COGS]]</f>
        <v>-176264.35800000001</v>
      </c>
      <c r="J6623" s="55">
        <f>pro[[#This Row],[Revenue]]+pro[[#This Row],[AdminExp]]</f>
        <v>-150623.652</v>
      </c>
      <c r="K6623" s="83">
        <f>pro[[#This Row],[Profit]]/pro[[#This Row],[Revenue]]</f>
        <v>-5.874395658216276</v>
      </c>
      <c r="L6623" s="56">
        <f t="shared" si="103"/>
        <v>7</v>
      </c>
      <c r="M6623" s="82" t="str">
        <f>"Q"&amp;" "&amp;VLOOKUP(pro[[#This Row],[Period]],Mapping!A:B,2,0)</f>
        <v>Q 3</v>
      </c>
      <c r="N6623"/>
    </row>
    <row r="6624" spans="1:14" ht="11.25" customHeight="1" x14ac:dyDescent="0.2">
      <c r="A6624" s="42" t="s">
        <v>27</v>
      </c>
      <c r="B6624" s="44" t="s">
        <v>13</v>
      </c>
      <c r="C6624" s="44" t="s">
        <v>57</v>
      </c>
      <c r="D6624" s="43">
        <v>89070.394</v>
      </c>
      <c r="E6624" s="43">
        <v>-23777.502</v>
      </c>
      <c r="F6624" s="45">
        <v>-98280</v>
      </c>
      <c r="G6624" s="45">
        <v>-41480</v>
      </c>
      <c r="H6624" s="45">
        <v>-52010</v>
      </c>
      <c r="I6624" s="55">
        <f>pro[[#This Row],[Admin expenses 3]]+pro[[#This Row],[Admin expenses 2]]+pro[[#This Row],[Admin expenses 1]]+pro[[#This Row],[COGS]]</f>
        <v>-215547.50200000001</v>
      </c>
      <c r="J6624" s="55">
        <f>pro[[#This Row],[Revenue]]+pro[[#This Row],[AdminExp]]</f>
        <v>-126477.10800000001</v>
      </c>
      <c r="K6624" s="83">
        <f>pro[[#This Row],[Profit]]/pro[[#This Row],[Revenue]]</f>
        <v>-1.4199679862199779</v>
      </c>
      <c r="L6624" s="56">
        <f t="shared" si="103"/>
        <v>7</v>
      </c>
      <c r="M6624" s="82" t="str">
        <f>"Q"&amp;" "&amp;VLOOKUP(pro[[#This Row],[Period]],Mapping!A:B,2,0)</f>
        <v>Q 3</v>
      </c>
      <c r="N6624"/>
    </row>
    <row r="6625" spans="1:14" ht="11.25" customHeight="1" x14ac:dyDescent="0.2">
      <c r="A6625" s="42" t="s">
        <v>27</v>
      </c>
      <c r="B6625" s="44" t="s">
        <v>13</v>
      </c>
      <c r="C6625" s="44" t="s">
        <v>57</v>
      </c>
      <c r="D6625" s="43">
        <v>39435.227999999996</v>
      </c>
      <c r="E6625" s="43">
        <v>-43819.411999999997</v>
      </c>
      <c r="F6625" s="45">
        <v>-20460</v>
      </c>
      <c r="G6625" s="45">
        <v>-43920</v>
      </c>
      <c r="H6625" s="45">
        <v>-14310</v>
      </c>
      <c r="I6625" s="55">
        <f>pro[[#This Row],[Admin expenses 3]]+pro[[#This Row],[Admin expenses 2]]+pro[[#This Row],[Admin expenses 1]]+pro[[#This Row],[COGS]]</f>
        <v>-122509.412</v>
      </c>
      <c r="J6625" s="55">
        <f>pro[[#This Row],[Revenue]]+pro[[#This Row],[AdminExp]]</f>
        <v>-83074.184000000008</v>
      </c>
      <c r="K6625" s="83">
        <f>pro[[#This Row],[Profit]]/pro[[#This Row],[Revenue]]</f>
        <v>-2.1065982932823419</v>
      </c>
      <c r="L6625" s="56">
        <f t="shared" si="103"/>
        <v>7</v>
      </c>
      <c r="M6625" s="82" t="str">
        <f>"Q"&amp;" "&amp;VLOOKUP(pro[[#This Row],[Period]],Mapping!A:B,2,0)</f>
        <v>Q 3</v>
      </c>
      <c r="N6625"/>
    </row>
    <row r="6626" spans="1:14" ht="11.25" customHeight="1" x14ac:dyDescent="0.2">
      <c r="A6626" s="42" t="s">
        <v>27</v>
      </c>
      <c r="B6626" s="44" t="s">
        <v>13</v>
      </c>
      <c r="C6626" s="44" t="s">
        <v>57</v>
      </c>
      <c r="D6626" s="43">
        <v>199217.921</v>
      </c>
      <c r="E6626" s="43">
        <v>-240499.02799999996</v>
      </c>
      <c r="F6626" s="45">
        <v>-51370</v>
      </c>
      <c r="G6626" s="45">
        <v>-79860</v>
      </c>
      <c r="H6626" s="45">
        <v>-96980</v>
      </c>
      <c r="I6626" s="55">
        <f>pro[[#This Row],[Admin expenses 3]]+pro[[#This Row],[Admin expenses 2]]+pro[[#This Row],[Admin expenses 1]]+pro[[#This Row],[COGS]]</f>
        <v>-468709.02799999993</v>
      </c>
      <c r="J6626" s="55">
        <f>pro[[#This Row],[Revenue]]+pro[[#This Row],[AdminExp]]</f>
        <v>-269491.10699999996</v>
      </c>
      <c r="K6626" s="83">
        <f>pro[[#This Row],[Profit]]/pro[[#This Row],[Revenue]]</f>
        <v>-1.3527453034709662</v>
      </c>
      <c r="L6626" s="56">
        <f t="shared" si="103"/>
        <v>7</v>
      </c>
      <c r="M6626" s="82" t="str">
        <f>"Q"&amp;" "&amp;VLOOKUP(pro[[#This Row],[Period]],Mapping!A:B,2,0)</f>
        <v>Q 3</v>
      </c>
      <c r="N6626"/>
    </row>
    <row r="6627" spans="1:14" ht="11.25" customHeight="1" x14ac:dyDescent="0.2">
      <c r="A6627" s="42" t="s">
        <v>27</v>
      </c>
      <c r="B6627" s="44" t="s">
        <v>13</v>
      </c>
      <c r="C6627" s="44" t="s">
        <v>57</v>
      </c>
      <c r="D6627" s="43">
        <v>200940.33399999997</v>
      </c>
      <c r="E6627" s="43">
        <v>-82037.535999999993</v>
      </c>
      <c r="F6627" s="45">
        <v>-105700</v>
      </c>
      <c r="G6627" s="45">
        <v>-49770</v>
      </c>
      <c r="H6627" s="45">
        <v>-78960</v>
      </c>
      <c r="I6627" s="55">
        <f>pro[[#This Row],[Admin expenses 3]]+pro[[#This Row],[Admin expenses 2]]+pro[[#This Row],[Admin expenses 1]]+pro[[#This Row],[COGS]]</f>
        <v>-316467.53599999996</v>
      </c>
      <c r="J6627" s="55">
        <f>pro[[#This Row],[Revenue]]+pro[[#This Row],[AdminExp]]</f>
        <v>-115527.20199999999</v>
      </c>
      <c r="K6627" s="83">
        <f>pro[[#This Row],[Profit]]/pro[[#This Row],[Revenue]]</f>
        <v>-0.57493286539475941</v>
      </c>
      <c r="L6627" s="56">
        <f t="shared" si="103"/>
        <v>7</v>
      </c>
      <c r="M6627" s="82" t="str">
        <f>"Q"&amp;" "&amp;VLOOKUP(pro[[#This Row],[Period]],Mapping!A:B,2,0)</f>
        <v>Q 3</v>
      </c>
      <c r="N6627"/>
    </row>
    <row r="6628" spans="1:14" ht="11.25" customHeight="1" x14ac:dyDescent="0.2">
      <c r="A6628" s="42" t="s">
        <v>27</v>
      </c>
      <c r="B6628" s="44" t="s">
        <v>13</v>
      </c>
      <c r="C6628" s="44" t="s">
        <v>57</v>
      </c>
      <c r="D6628" s="43">
        <v>234715.57899999997</v>
      </c>
      <c r="E6628" s="43">
        <v>-83843.283999999985</v>
      </c>
      <c r="F6628" s="45">
        <v>-87900</v>
      </c>
      <c r="G6628" s="45">
        <v>-103260</v>
      </c>
      <c r="H6628" s="45">
        <v>-80160</v>
      </c>
      <c r="I6628" s="55">
        <f>pro[[#This Row],[Admin expenses 3]]+pro[[#This Row],[Admin expenses 2]]+pro[[#This Row],[Admin expenses 1]]+pro[[#This Row],[COGS]]</f>
        <v>-355163.28399999999</v>
      </c>
      <c r="J6628" s="55">
        <f>pro[[#This Row],[Revenue]]+pro[[#This Row],[AdminExp]]</f>
        <v>-120447.70500000002</v>
      </c>
      <c r="K6628" s="83">
        <f>pro[[#This Row],[Profit]]/pro[[#This Row],[Revenue]]</f>
        <v>-0.51316450962975935</v>
      </c>
      <c r="L6628" s="56">
        <f t="shared" si="103"/>
        <v>7</v>
      </c>
      <c r="M6628" s="82" t="str">
        <f>"Q"&amp;" "&amp;VLOOKUP(pro[[#This Row],[Period]],Mapping!A:B,2,0)</f>
        <v>Q 3</v>
      </c>
      <c r="N6628"/>
    </row>
    <row r="6629" spans="1:14" ht="11.25" customHeight="1" x14ac:dyDescent="0.2">
      <c r="A6629" s="42" t="s">
        <v>27</v>
      </c>
      <c r="B6629" s="44" t="s">
        <v>13</v>
      </c>
      <c r="C6629" s="44" t="s">
        <v>57</v>
      </c>
      <c r="D6629" s="43">
        <v>134644.21599999999</v>
      </c>
      <c r="E6629" s="43">
        <v>-65851.38</v>
      </c>
      <c r="F6629" s="45">
        <v>-28680</v>
      </c>
      <c r="G6629" s="45">
        <v>-49330</v>
      </c>
      <c r="H6629" s="45">
        <v>-95800</v>
      </c>
      <c r="I6629" s="55">
        <f>pro[[#This Row],[Admin expenses 3]]+pro[[#This Row],[Admin expenses 2]]+pro[[#This Row],[Admin expenses 1]]+pro[[#This Row],[COGS]]</f>
        <v>-239661.38</v>
      </c>
      <c r="J6629" s="55">
        <f>pro[[#This Row],[Revenue]]+pro[[#This Row],[AdminExp]]</f>
        <v>-105017.16400000002</v>
      </c>
      <c r="K6629" s="83">
        <f>pro[[#This Row],[Profit]]/pro[[#This Row],[Revenue]]</f>
        <v>-0.7799604551895496</v>
      </c>
      <c r="L6629" s="56">
        <f t="shared" si="103"/>
        <v>7</v>
      </c>
      <c r="M6629" s="82" t="str">
        <f>"Q"&amp;" "&amp;VLOOKUP(pro[[#This Row],[Period]],Mapping!A:B,2,0)</f>
        <v>Q 3</v>
      </c>
      <c r="N6629"/>
    </row>
    <row r="6630" spans="1:14" ht="11.25" customHeight="1" x14ac:dyDescent="0.2">
      <c r="A6630" s="42" t="s">
        <v>27</v>
      </c>
      <c r="B6630" s="44" t="s">
        <v>13</v>
      </c>
      <c r="C6630" s="44" t="s">
        <v>57</v>
      </c>
      <c r="D6630" s="43">
        <v>130041.436</v>
      </c>
      <c r="E6630" s="43">
        <v>-344017.76500000001</v>
      </c>
      <c r="F6630" s="45">
        <v>-14580</v>
      </c>
      <c r="G6630" s="45">
        <v>-42080</v>
      </c>
      <c r="H6630" s="45">
        <v>-46780</v>
      </c>
      <c r="I6630" s="55">
        <f>pro[[#This Row],[Admin expenses 3]]+pro[[#This Row],[Admin expenses 2]]+pro[[#This Row],[Admin expenses 1]]+pro[[#This Row],[COGS]]</f>
        <v>-447457.76500000001</v>
      </c>
      <c r="J6630" s="55">
        <f>pro[[#This Row],[Revenue]]+pro[[#This Row],[AdminExp]]</f>
        <v>-317416.32900000003</v>
      </c>
      <c r="K6630" s="83">
        <f>pro[[#This Row],[Profit]]/pro[[#This Row],[Revenue]]</f>
        <v>-2.4408860649616329</v>
      </c>
      <c r="L6630" s="56">
        <f t="shared" si="103"/>
        <v>7</v>
      </c>
      <c r="M6630" s="82" t="str">
        <f>"Q"&amp;" "&amp;VLOOKUP(pro[[#This Row],[Period]],Mapping!A:B,2,0)</f>
        <v>Q 3</v>
      </c>
      <c r="N6630"/>
    </row>
    <row r="6631" spans="1:14" ht="11.25" customHeight="1" x14ac:dyDescent="0.2">
      <c r="A6631" s="42" t="s">
        <v>27</v>
      </c>
      <c r="B6631" s="44" t="s">
        <v>13</v>
      </c>
      <c r="C6631" s="44" t="s">
        <v>57</v>
      </c>
      <c r="D6631" s="43">
        <v>76110.11099999999</v>
      </c>
      <c r="E6631" s="43">
        <v>-37919.097999999998</v>
      </c>
      <c r="F6631" s="45">
        <v>-81350</v>
      </c>
      <c r="G6631" s="45">
        <v>-38250</v>
      </c>
      <c r="H6631" s="45">
        <v>-20820</v>
      </c>
      <c r="I6631" s="55">
        <f>pro[[#This Row],[Admin expenses 3]]+pro[[#This Row],[Admin expenses 2]]+pro[[#This Row],[Admin expenses 1]]+pro[[#This Row],[COGS]]</f>
        <v>-178339.098</v>
      </c>
      <c r="J6631" s="55">
        <f>pro[[#This Row],[Revenue]]+pro[[#This Row],[AdminExp]]</f>
        <v>-102228.98700000001</v>
      </c>
      <c r="K6631" s="83">
        <f>pro[[#This Row],[Profit]]/pro[[#This Row],[Revenue]]</f>
        <v>-1.3431722232017245</v>
      </c>
      <c r="L6631" s="56">
        <f t="shared" si="103"/>
        <v>7</v>
      </c>
      <c r="M6631" s="82" t="str">
        <f>"Q"&amp;" "&amp;VLOOKUP(pro[[#This Row],[Period]],Mapping!A:B,2,0)</f>
        <v>Q 3</v>
      </c>
      <c r="N6631"/>
    </row>
    <row r="6632" spans="1:14" ht="11.25" customHeight="1" x14ac:dyDescent="0.2">
      <c r="A6632" s="42" t="s">
        <v>27</v>
      </c>
      <c r="B6632" s="44" t="s">
        <v>13</v>
      </c>
      <c r="C6632" s="44" t="s">
        <v>57</v>
      </c>
      <c r="D6632" s="43">
        <v>73034.079999999987</v>
      </c>
      <c r="E6632" s="43">
        <v>-33246.562999999995</v>
      </c>
      <c r="F6632" s="45">
        <v>-44740</v>
      </c>
      <c r="G6632" s="45">
        <v>-63890</v>
      </c>
      <c r="H6632" s="45">
        <v>-89830</v>
      </c>
      <c r="I6632" s="55">
        <f>pro[[#This Row],[Admin expenses 3]]+pro[[#This Row],[Admin expenses 2]]+pro[[#This Row],[Admin expenses 1]]+pro[[#This Row],[COGS]]</f>
        <v>-231706.56299999999</v>
      </c>
      <c r="J6632" s="55">
        <f>pro[[#This Row],[Revenue]]+pro[[#This Row],[AdminExp]]</f>
        <v>-158672.48300000001</v>
      </c>
      <c r="K6632" s="83">
        <f>pro[[#This Row],[Profit]]/pro[[#This Row],[Revenue]]</f>
        <v>-2.1725813894006749</v>
      </c>
      <c r="L6632" s="56">
        <f t="shared" si="103"/>
        <v>7</v>
      </c>
      <c r="M6632" s="82" t="str">
        <f>"Q"&amp;" "&amp;VLOOKUP(pro[[#This Row],[Period]],Mapping!A:B,2,0)</f>
        <v>Q 3</v>
      </c>
      <c r="N6632"/>
    </row>
    <row r="6633" spans="1:14" ht="11.25" customHeight="1" x14ac:dyDescent="0.2">
      <c r="A6633" s="42" t="s">
        <v>27</v>
      </c>
      <c r="B6633" s="44" t="s">
        <v>13</v>
      </c>
      <c r="C6633" s="44" t="s">
        <v>57</v>
      </c>
      <c r="D6633" s="43">
        <v>93225.936999999991</v>
      </c>
      <c r="E6633" s="43">
        <v>-42662.123</v>
      </c>
      <c r="F6633" s="45">
        <v>-108120</v>
      </c>
      <c r="G6633" s="45">
        <v>-24780</v>
      </c>
      <c r="H6633" s="45">
        <v>-29200</v>
      </c>
      <c r="I6633" s="55">
        <f>pro[[#This Row],[Admin expenses 3]]+pro[[#This Row],[Admin expenses 2]]+pro[[#This Row],[Admin expenses 1]]+pro[[#This Row],[COGS]]</f>
        <v>-204762.12299999999</v>
      </c>
      <c r="J6633" s="55">
        <f>pro[[#This Row],[Revenue]]+pro[[#This Row],[AdminExp]]</f>
        <v>-111536.186</v>
      </c>
      <c r="K6633" s="83">
        <f>pro[[#This Row],[Profit]]/pro[[#This Row],[Revenue]]</f>
        <v>-1.1964072401868164</v>
      </c>
      <c r="L6633" s="56">
        <f t="shared" si="103"/>
        <v>7</v>
      </c>
      <c r="M6633" s="82" t="str">
        <f>"Q"&amp;" "&amp;VLOOKUP(pro[[#This Row],[Period]],Mapping!A:B,2,0)</f>
        <v>Q 3</v>
      </c>
      <c r="N6633"/>
    </row>
    <row r="6634" spans="1:14" ht="11.25" customHeight="1" x14ac:dyDescent="0.2">
      <c r="A6634" s="42" t="s">
        <v>27</v>
      </c>
      <c r="B6634" s="44" t="s">
        <v>13</v>
      </c>
      <c r="C6634" s="44" t="s">
        <v>57</v>
      </c>
      <c r="D6634" s="43">
        <v>30052.574999999997</v>
      </c>
      <c r="E6634" s="43">
        <v>-23417.415000000001</v>
      </c>
      <c r="F6634" s="45">
        <v>-17130</v>
      </c>
      <c r="G6634" s="45">
        <v>-64390</v>
      </c>
      <c r="H6634" s="45">
        <v>-14170</v>
      </c>
      <c r="I6634" s="55">
        <f>pro[[#This Row],[Admin expenses 3]]+pro[[#This Row],[Admin expenses 2]]+pro[[#This Row],[Admin expenses 1]]+pro[[#This Row],[COGS]]</f>
        <v>-119107.41500000001</v>
      </c>
      <c r="J6634" s="55">
        <f>pro[[#This Row],[Revenue]]+pro[[#This Row],[AdminExp]]</f>
        <v>-89054.840000000011</v>
      </c>
      <c r="K6634" s="83">
        <f>pro[[#This Row],[Profit]]/pro[[#This Row],[Revenue]]</f>
        <v>-2.9633014808215274</v>
      </c>
      <c r="L6634" s="56">
        <f t="shared" si="103"/>
        <v>7</v>
      </c>
      <c r="M6634" s="82" t="str">
        <f>"Q"&amp;" "&amp;VLOOKUP(pro[[#This Row],[Period]],Mapping!A:B,2,0)</f>
        <v>Q 3</v>
      </c>
      <c r="N6634"/>
    </row>
    <row r="6635" spans="1:14" ht="11.25" customHeight="1" x14ac:dyDescent="0.2">
      <c r="A6635" s="42" t="s">
        <v>27</v>
      </c>
      <c r="B6635" s="44" t="s">
        <v>13</v>
      </c>
      <c r="C6635" s="44" t="s">
        <v>58</v>
      </c>
      <c r="D6635" s="43">
        <v>29082.136999999999</v>
      </c>
      <c r="E6635" s="43">
        <v>-36686.593999999997</v>
      </c>
      <c r="F6635" s="45">
        <v>-66620</v>
      </c>
      <c r="G6635" s="45">
        <v>-44190</v>
      </c>
      <c r="H6635" s="45">
        <v>-24350</v>
      </c>
      <c r="I6635" s="55">
        <f>pro[[#This Row],[Admin expenses 3]]+pro[[#This Row],[Admin expenses 2]]+pro[[#This Row],[Admin expenses 1]]+pro[[#This Row],[COGS]]</f>
        <v>-171846.59399999998</v>
      </c>
      <c r="J6635" s="55">
        <f>pro[[#This Row],[Revenue]]+pro[[#This Row],[AdminExp]]</f>
        <v>-142764.45699999999</v>
      </c>
      <c r="K6635" s="83">
        <f>pro[[#This Row],[Profit]]/pro[[#This Row],[Revenue]]</f>
        <v>-4.9090084748586396</v>
      </c>
      <c r="L6635" s="56">
        <f t="shared" si="103"/>
        <v>7</v>
      </c>
      <c r="M6635" s="82" t="str">
        <f>"Q"&amp;" "&amp;VLOOKUP(pro[[#This Row],[Period]],Mapping!A:B,2,0)</f>
        <v>Q 3</v>
      </c>
      <c r="N6635"/>
    </row>
    <row r="6636" spans="1:14" ht="11.25" customHeight="1" x14ac:dyDescent="0.2">
      <c r="A6636" s="42" t="s">
        <v>27</v>
      </c>
      <c r="B6636" s="44" t="s">
        <v>13</v>
      </c>
      <c r="C6636" s="44" t="s">
        <v>59</v>
      </c>
      <c r="D6636" s="43">
        <v>63795.843999999997</v>
      </c>
      <c r="E6636" s="43">
        <v>-44130.869999999995</v>
      </c>
      <c r="F6636" s="45">
        <v>-42220</v>
      </c>
      <c r="G6636" s="45">
        <v>-60670</v>
      </c>
      <c r="H6636" s="45">
        <v>-17030</v>
      </c>
      <c r="I6636" s="55">
        <f>pro[[#This Row],[Admin expenses 3]]+pro[[#This Row],[Admin expenses 2]]+pro[[#This Row],[Admin expenses 1]]+pro[[#This Row],[COGS]]</f>
        <v>-164050.87</v>
      </c>
      <c r="J6636" s="55">
        <f>pro[[#This Row],[Revenue]]+pro[[#This Row],[AdminExp]]</f>
        <v>-100255.026</v>
      </c>
      <c r="K6636" s="83">
        <f>pro[[#This Row],[Profit]]/pro[[#This Row],[Revenue]]</f>
        <v>-1.5714977608886247</v>
      </c>
      <c r="L6636" s="56">
        <f t="shared" si="103"/>
        <v>7</v>
      </c>
      <c r="M6636" s="82" t="str">
        <f>"Q"&amp;" "&amp;VLOOKUP(pro[[#This Row],[Period]],Mapping!A:B,2,0)</f>
        <v>Q 3</v>
      </c>
      <c r="N6636"/>
    </row>
    <row r="6637" spans="1:14" ht="11.25" customHeight="1" x14ac:dyDescent="0.2">
      <c r="A6637" s="42" t="s">
        <v>27</v>
      </c>
      <c r="B6637" s="44" t="s">
        <v>13</v>
      </c>
      <c r="C6637" s="44" t="s">
        <v>57</v>
      </c>
      <c r="D6637" s="43">
        <v>6327.1319999999996</v>
      </c>
      <c r="E6637" s="43">
        <v>-4276.79</v>
      </c>
      <c r="F6637" s="45">
        <v>-69950</v>
      </c>
      <c r="G6637" s="45">
        <v>-36690</v>
      </c>
      <c r="H6637" s="45">
        <v>-108390</v>
      </c>
      <c r="I6637" s="55">
        <f>pro[[#This Row],[Admin expenses 3]]+pro[[#This Row],[Admin expenses 2]]+pro[[#This Row],[Admin expenses 1]]+pro[[#This Row],[COGS]]</f>
        <v>-219306.79</v>
      </c>
      <c r="J6637" s="55">
        <f>pro[[#This Row],[Revenue]]+pro[[#This Row],[AdminExp]]</f>
        <v>-212979.658</v>
      </c>
      <c r="K6637" s="83">
        <f>pro[[#This Row],[Profit]]/pro[[#This Row],[Revenue]]</f>
        <v>-33.661326806521501</v>
      </c>
      <c r="L6637" s="56">
        <f t="shared" si="103"/>
        <v>7</v>
      </c>
      <c r="M6637" s="82" t="str">
        <f>"Q"&amp;" "&amp;VLOOKUP(pro[[#This Row],[Period]],Mapping!A:B,2,0)</f>
        <v>Q 3</v>
      </c>
      <c r="N6637"/>
    </row>
    <row r="6638" spans="1:14" ht="11.25" customHeight="1" x14ac:dyDescent="0.2">
      <c r="A6638" s="42" t="s">
        <v>27</v>
      </c>
      <c r="B6638" s="44" t="s">
        <v>13</v>
      </c>
      <c r="C6638" s="44" t="s">
        <v>57</v>
      </c>
      <c r="D6638" s="43">
        <v>65451.287999999993</v>
      </c>
      <c r="E6638" s="43">
        <v>-15120.168</v>
      </c>
      <c r="F6638" s="45">
        <v>-49120</v>
      </c>
      <c r="G6638" s="45">
        <v>-57540</v>
      </c>
      <c r="H6638" s="45">
        <v>-45540</v>
      </c>
      <c r="I6638" s="55">
        <f>pro[[#This Row],[Admin expenses 3]]+pro[[#This Row],[Admin expenses 2]]+pro[[#This Row],[Admin expenses 1]]+pro[[#This Row],[COGS]]</f>
        <v>-167320.16800000001</v>
      </c>
      <c r="J6638" s="55">
        <f>pro[[#This Row],[Revenue]]+pro[[#This Row],[AdminExp]]</f>
        <v>-101868.88</v>
      </c>
      <c r="K6638" s="83">
        <f>pro[[#This Row],[Profit]]/pro[[#This Row],[Revenue]]</f>
        <v>-1.5564075683277618</v>
      </c>
      <c r="L6638" s="56">
        <f t="shared" si="103"/>
        <v>7</v>
      </c>
      <c r="M6638" s="82" t="str">
        <f>"Q"&amp;" "&amp;VLOOKUP(pro[[#This Row],[Period]],Mapping!A:B,2,0)</f>
        <v>Q 3</v>
      </c>
      <c r="N6638"/>
    </row>
    <row r="6639" spans="1:14" ht="11.25" customHeight="1" x14ac:dyDescent="0.2">
      <c r="A6639" s="42" t="s">
        <v>27</v>
      </c>
      <c r="B6639" s="44" t="s">
        <v>13</v>
      </c>
      <c r="C6639" s="44" t="s">
        <v>57</v>
      </c>
      <c r="D6639" s="43">
        <v>13761.698999999999</v>
      </c>
      <c r="E6639" s="43">
        <v>-6882.12</v>
      </c>
      <c r="F6639" s="45">
        <v>-29520</v>
      </c>
      <c r="G6639" s="45">
        <v>-65030</v>
      </c>
      <c r="H6639" s="45">
        <v>-23880</v>
      </c>
      <c r="I6639" s="55">
        <f>pro[[#This Row],[Admin expenses 3]]+pro[[#This Row],[Admin expenses 2]]+pro[[#This Row],[Admin expenses 1]]+pro[[#This Row],[COGS]]</f>
        <v>-125312.12</v>
      </c>
      <c r="J6639" s="55">
        <f>pro[[#This Row],[Revenue]]+pro[[#This Row],[AdminExp]]</f>
        <v>-111550.421</v>
      </c>
      <c r="K6639" s="83">
        <f>pro[[#This Row],[Profit]]/pro[[#This Row],[Revenue]]</f>
        <v>-8.105861129501525</v>
      </c>
      <c r="L6639" s="56">
        <f t="shared" si="103"/>
        <v>7</v>
      </c>
      <c r="M6639" s="82" t="str">
        <f>"Q"&amp;" "&amp;VLOOKUP(pro[[#This Row],[Period]],Mapping!A:B,2,0)</f>
        <v>Q 3</v>
      </c>
      <c r="N6639"/>
    </row>
    <row r="6640" spans="1:14" ht="11.25" customHeight="1" x14ac:dyDescent="0.2">
      <c r="A6640" s="42" t="s">
        <v>27</v>
      </c>
      <c r="B6640" s="44" t="s">
        <v>13</v>
      </c>
      <c r="C6640" s="44" t="s">
        <v>57</v>
      </c>
      <c r="D6640" s="43">
        <v>28719.837999999996</v>
      </c>
      <c r="E6640" s="43">
        <v>-17901.778999999999</v>
      </c>
      <c r="F6640" s="45">
        <v>-51750</v>
      </c>
      <c r="G6640" s="45">
        <v>-46470</v>
      </c>
      <c r="H6640" s="45">
        <v>-44160</v>
      </c>
      <c r="I6640" s="55">
        <f>pro[[#This Row],[Admin expenses 3]]+pro[[#This Row],[Admin expenses 2]]+pro[[#This Row],[Admin expenses 1]]+pro[[#This Row],[COGS]]</f>
        <v>-160281.77900000001</v>
      </c>
      <c r="J6640" s="55">
        <f>pro[[#This Row],[Revenue]]+pro[[#This Row],[AdminExp]]</f>
        <v>-131561.94100000002</v>
      </c>
      <c r="K6640" s="83">
        <f>pro[[#This Row],[Profit]]/pro[[#This Row],[Revenue]]</f>
        <v>-4.5808733670433668</v>
      </c>
      <c r="L6640" s="56">
        <f t="shared" si="103"/>
        <v>7</v>
      </c>
      <c r="M6640" s="82" t="str">
        <f>"Q"&amp;" "&amp;VLOOKUP(pro[[#This Row],[Period]],Mapping!A:B,2,0)</f>
        <v>Q 3</v>
      </c>
      <c r="N6640"/>
    </row>
    <row r="6641" spans="1:14" ht="11.25" customHeight="1" x14ac:dyDescent="0.2">
      <c r="A6641" s="42" t="s">
        <v>27</v>
      </c>
      <c r="B6641" s="44" t="s">
        <v>13</v>
      </c>
      <c r="C6641" s="44" t="s">
        <v>57</v>
      </c>
      <c r="D6641" s="43">
        <v>42525.293999999994</v>
      </c>
      <c r="E6641" s="43">
        <v>-13463.631999999998</v>
      </c>
      <c r="F6641" s="45">
        <v>-20200</v>
      </c>
      <c r="G6641" s="45">
        <v>-103330</v>
      </c>
      <c r="H6641" s="45">
        <v>-47390</v>
      </c>
      <c r="I6641" s="55">
        <f>pro[[#This Row],[Admin expenses 3]]+pro[[#This Row],[Admin expenses 2]]+pro[[#This Row],[Admin expenses 1]]+pro[[#This Row],[COGS]]</f>
        <v>-184383.63199999998</v>
      </c>
      <c r="J6641" s="55">
        <f>pro[[#This Row],[Revenue]]+pro[[#This Row],[AdminExp]]</f>
        <v>-141858.33799999999</v>
      </c>
      <c r="K6641" s="83">
        <f>pro[[#This Row],[Profit]]/pro[[#This Row],[Revenue]]</f>
        <v>-3.3358579014174485</v>
      </c>
      <c r="L6641" s="56">
        <f t="shared" si="103"/>
        <v>7</v>
      </c>
      <c r="M6641" s="82" t="str">
        <f>"Q"&amp;" "&amp;VLOOKUP(pro[[#This Row],[Period]],Mapping!A:B,2,0)</f>
        <v>Q 3</v>
      </c>
      <c r="N6641"/>
    </row>
    <row r="6642" spans="1:14" ht="11.25" customHeight="1" x14ac:dyDescent="0.2">
      <c r="A6642" s="42" t="s">
        <v>27</v>
      </c>
      <c r="B6642" s="44" t="s">
        <v>13</v>
      </c>
      <c r="C6642" s="44" t="s">
        <v>58</v>
      </c>
      <c r="D6642" s="43">
        <v>8237.3269999999993</v>
      </c>
      <c r="E6642" s="43">
        <v>-2269.6589999999997</v>
      </c>
      <c r="F6642" s="45">
        <v>-77870</v>
      </c>
      <c r="G6642" s="45">
        <v>-66150</v>
      </c>
      <c r="H6642" s="45">
        <v>-52210</v>
      </c>
      <c r="I6642" s="55">
        <f>pro[[#This Row],[Admin expenses 3]]+pro[[#This Row],[Admin expenses 2]]+pro[[#This Row],[Admin expenses 1]]+pro[[#This Row],[COGS]]</f>
        <v>-198499.65899999999</v>
      </c>
      <c r="J6642" s="55">
        <f>pro[[#This Row],[Revenue]]+pro[[#This Row],[AdminExp]]</f>
        <v>-190262.33199999999</v>
      </c>
      <c r="K6642" s="83">
        <f>pro[[#This Row],[Profit]]/pro[[#This Row],[Revenue]]</f>
        <v>-23.097581533427046</v>
      </c>
      <c r="L6642" s="56">
        <f t="shared" si="103"/>
        <v>7</v>
      </c>
      <c r="M6642" s="82" t="str">
        <f>"Q"&amp;" "&amp;VLOOKUP(pro[[#This Row],[Period]],Mapping!A:B,2,0)</f>
        <v>Q 3</v>
      </c>
      <c r="N6642"/>
    </row>
    <row r="6643" spans="1:14" ht="11.25" customHeight="1" x14ac:dyDescent="0.2">
      <c r="A6643" s="42" t="s">
        <v>27</v>
      </c>
      <c r="B6643" s="44" t="s">
        <v>13</v>
      </c>
      <c r="C6643" s="44" t="s">
        <v>59</v>
      </c>
      <c r="D6643" s="43">
        <v>9344.482</v>
      </c>
      <c r="E6643" s="43">
        <v>-4070.0099999999998</v>
      </c>
      <c r="F6643" s="45">
        <v>-28540</v>
      </c>
      <c r="G6643" s="45">
        <v>-31090</v>
      </c>
      <c r="H6643" s="45">
        <v>-51250</v>
      </c>
      <c r="I6643" s="55">
        <f>pro[[#This Row],[Admin expenses 3]]+pro[[#This Row],[Admin expenses 2]]+pro[[#This Row],[Admin expenses 1]]+pro[[#This Row],[COGS]]</f>
        <v>-114950.01</v>
      </c>
      <c r="J6643" s="55">
        <f>pro[[#This Row],[Revenue]]+pro[[#This Row],[AdminExp]]</f>
        <v>-105605.52799999999</v>
      </c>
      <c r="K6643" s="83">
        <f>pro[[#This Row],[Profit]]/pro[[#This Row],[Revenue]]</f>
        <v>-11.301378503377714</v>
      </c>
      <c r="L6643" s="56">
        <f t="shared" si="103"/>
        <v>7</v>
      </c>
      <c r="M6643" s="82" t="str">
        <f>"Q"&amp;" "&amp;VLOOKUP(pro[[#This Row],[Period]],Mapping!A:B,2,0)</f>
        <v>Q 3</v>
      </c>
      <c r="N6643"/>
    </row>
    <row r="6644" spans="1:14" ht="11.25" customHeight="1" x14ac:dyDescent="0.2">
      <c r="A6644" s="42" t="s">
        <v>27</v>
      </c>
      <c r="B6644" s="44" t="s">
        <v>13</v>
      </c>
      <c r="C6644" s="44" t="s">
        <v>57</v>
      </c>
      <c r="D6644" s="43">
        <v>120333.10799999999</v>
      </c>
      <c r="E6644" s="43">
        <v>-13002.023999999999</v>
      </c>
      <c r="F6644" s="45">
        <v>-20890</v>
      </c>
      <c r="G6644" s="45">
        <v>-45390</v>
      </c>
      <c r="H6644" s="45">
        <v>-37580</v>
      </c>
      <c r="I6644" s="55">
        <f>pro[[#This Row],[Admin expenses 3]]+pro[[#This Row],[Admin expenses 2]]+pro[[#This Row],[Admin expenses 1]]+pro[[#This Row],[COGS]]</f>
        <v>-116862.024</v>
      </c>
      <c r="J6644" s="55">
        <f>pro[[#This Row],[Revenue]]+pro[[#This Row],[AdminExp]]</f>
        <v>3471.083999999988</v>
      </c>
      <c r="K6644" s="83">
        <f>pro[[#This Row],[Profit]]/pro[[#This Row],[Revenue]]</f>
        <v>2.8845627422836848E-2</v>
      </c>
      <c r="L6644" s="56">
        <f t="shared" si="103"/>
        <v>7</v>
      </c>
      <c r="M6644" s="82" t="str">
        <f>"Q"&amp;" "&amp;VLOOKUP(pro[[#This Row],[Period]],Mapping!A:B,2,0)</f>
        <v>Q 3</v>
      </c>
      <c r="N6644"/>
    </row>
    <row r="6645" spans="1:14" ht="11.25" customHeight="1" x14ac:dyDescent="0.2">
      <c r="A6645" s="42" t="s">
        <v>27</v>
      </c>
      <c r="B6645" s="44" t="s">
        <v>13</v>
      </c>
      <c r="C6645" s="44" t="s">
        <v>57</v>
      </c>
      <c r="D6645" s="43">
        <v>37828.231</v>
      </c>
      <c r="E6645" s="43">
        <v>-13423.297999999999</v>
      </c>
      <c r="F6645" s="45">
        <v>-24590</v>
      </c>
      <c r="G6645" s="45">
        <v>-54070</v>
      </c>
      <c r="H6645" s="45">
        <v>-106380</v>
      </c>
      <c r="I6645" s="55">
        <f>pro[[#This Row],[Admin expenses 3]]+pro[[#This Row],[Admin expenses 2]]+pro[[#This Row],[Admin expenses 1]]+pro[[#This Row],[COGS]]</f>
        <v>-198463.29800000001</v>
      </c>
      <c r="J6645" s="55">
        <f>pro[[#This Row],[Revenue]]+pro[[#This Row],[AdminExp]]</f>
        <v>-160635.06700000001</v>
      </c>
      <c r="K6645" s="83">
        <f>pro[[#This Row],[Profit]]/pro[[#This Row],[Revenue]]</f>
        <v>-4.2464334903738958</v>
      </c>
      <c r="L6645" s="56">
        <f t="shared" si="103"/>
        <v>7</v>
      </c>
      <c r="M6645" s="82" t="str">
        <f>"Q"&amp;" "&amp;VLOOKUP(pro[[#This Row],[Period]],Mapping!A:B,2,0)</f>
        <v>Q 3</v>
      </c>
      <c r="N6645"/>
    </row>
    <row r="6646" spans="1:14" ht="11.25" customHeight="1" x14ac:dyDescent="0.2">
      <c r="A6646" s="42" t="s">
        <v>27</v>
      </c>
      <c r="B6646" s="44" t="s">
        <v>13</v>
      </c>
      <c r="C6646" s="44" t="s">
        <v>57</v>
      </c>
      <c r="D6646" s="43">
        <v>7782.2709999999997</v>
      </c>
      <c r="E6646" s="43">
        <v>-6050.9049999999997</v>
      </c>
      <c r="F6646" s="45">
        <v>-21410</v>
      </c>
      <c r="G6646" s="45">
        <v>-69020</v>
      </c>
      <c r="H6646" s="45">
        <v>-47400</v>
      </c>
      <c r="I6646" s="55">
        <f>pro[[#This Row],[Admin expenses 3]]+pro[[#This Row],[Admin expenses 2]]+pro[[#This Row],[Admin expenses 1]]+pro[[#This Row],[COGS]]</f>
        <v>-143880.905</v>
      </c>
      <c r="J6646" s="55">
        <f>pro[[#This Row],[Revenue]]+pro[[#This Row],[AdminExp]]</f>
        <v>-136098.63399999999</v>
      </c>
      <c r="K6646" s="83">
        <f>pro[[#This Row],[Profit]]/pro[[#This Row],[Revenue]]</f>
        <v>-17.488292813241788</v>
      </c>
      <c r="L6646" s="56">
        <f t="shared" si="103"/>
        <v>7</v>
      </c>
      <c r="M6646" s="82" t="str">
        <f>"Q"&amp;" "&amp;VLOOKUP(pro[[#This Row],[Period]],Mapping!A:B,2,0)</f>
        <v>Q 3</v>
      </c>
      <c r="N6646"/>
    </row>
    <row r="6647" spans="1:14" ht="11.25" customHeight="1" x14ac:dyDescent="0.2">
      <c r="A6647" s="42" t="s">
        <v>27</v>
      </c>
      <c r="B6647" s="44" t="s">
        <v>13</v>
      </c>
      <c r="C6647" s="44" t="s">
        <v>58</v>
      </c>
      <c r="D6647" s="43">
        <v>5304.6209999999992</v>
      </c>
      <c r="E6647" s="43">
        <v>-5854.1629999999996</v>
      </c>
      <c r="F6647" s="45">
        <v>-26280</v>
      </c>
      <c r="G6647" s="45">
        <v>-42430</v>
      </c>
      <c r="H6647" s="45">
        <v>-56990</v>
      </c>
      <c r="I6647" s="55">
        <f>pro[[#This Row],[Admin expenses 3]]+pro[[#This Row],[Admin expenses 2]]+pro[[#This Row],[Admin expenses 1]]+pro[[#This Row],[COGS]]</f>
        <v>-131554.163</v>
      </c>
      <c r="J6647" s="55">
        <f>pro[[#This Row],[Revenue]]+pro[[#This Row],[AdminExp]]</f>
        <v>-126249.542</v>
      </c>
      <c r="K6647" s="83">
        <f>pro[[#This Row],[Profit]]/pro[[#This Row],[Revenue]]</f>
        <v>-23.79991746818482</v>
      </c>
      <c r="L6647" s="56">
        <f t="shared" si="103"/>
        <v>7</v>
      </c>
      <c r="M6647" s="82" t="str">
        <f>"Q"&amp;" "&amp;VLOOKUP(pro[[#This Row],[Period]],Mapping!A:B,2,0)</f>
        <v>Q 3</v>
      </c>
      <c r="N6647"/>
    </row>
    <row r="6648" spans="1:14" ht="11.25" customHeight="1" x14ac:dyDescent="0.2">
      <c r="A6648" s="42" t="s">
        <v>27</v>
      </c>
      <c r="B6648" s="44" t="s">
        <v>13</v>
      </c>
      <c r="C6648" s="44" t="s">
        <v>59</v>
      </c>
      <c r="D6648" s="43">
        <v>176300.14499999999</v>
      </c>
      <c r="E6648" s="43">
        <v>-22850.464</v>
      </c>
      <c r="F6648" s="45">
        <v>-91970</v>
      </c>
      <c r="G6648" s="45">
        <v>-71140</v>
      </c>
      <c r="H6648" s="45">
        <v>-73110</v>
      </c>
      <c r="I6648" s="55">
        <f>pro[[#This Row],[Admin expenses 3]]+pro[[#This Row],[Admin expenses 2]]+pro[[#This Row],[Admin expenses 1]]+pro[[#This Row],[COGS]]</f>
        <v>-259070.46400000001</v>
      </c>
      <c r="J6648" s="55">
        <f>pro[[#This Row],[Revenue]]+pro[[#This Row],[AdminExp]]</f>
        <v>-82770.319000000018</v>
      </c>
      <c r="K6648" s="83">
        <f>pro[[#This Row],[Profit]]/pro[[#This Row],[Revenue]]</f>
        <v>-0.46948525765534693</v>
      </c>
      <c r="L6648" s="56">
        <f t="shared" si="103"/>
        <v>7</v>
      </c>
      <c r="M6648" s="82" t="str">
        <f>"Q"&amp;" "&amp;VLOOKUP(pro[[#This Row],[Period]],Mapping!A:B,2,0)</f>
        <v>Q 3</v>
      </c>
      <c r="N6648"/>
    </row>
    <row r="6649" spans="1:14" ht="11.25" customHeight="1" x14ac:dyDescent="0.2">
      <c r="A6649" s="42" t="s">
        <v>27</v>
      </c>
      <c r="B6649" s="44" t="s">
        <v>13</v>
      </c>
      <c r="C6649" s="44" t="s">
        <v>57</v>
      </c>
      <c r="D6649" s="43">
        <v>93788.708999999988</v>
      </c>
      <c r="E6649" s="43">
        <v>-71934.946999999986</v>
      </c>
      <c r="F6649" s="45">
        <v>-73460</v>
      </c>
      <c r="G6649" s="45">
        <v>-94440</v>
      </c>
      <c r="H6649" s="45">
        <v>-91140</v>
      </c>
      <c r="I6649" s="55">
        <f>pro[[#This Row],[Admin expenses 3]]+pro[[#This Row],[Admin expenses 2]]+pro[[#This Row],[Admin expenses 1]]+pro[[#This Row],[COGS]]</f>
        <v>-330974.94699999999</v>
      </c>
      <c r="J6649" s="55">
        <f>pro[[#This Row],[Revenue]]+pro[[#This Row],[AdminExp]]</f>
        <v>-237186.23800000001</v>
      </c>
      <c r="K6649" s="83">
        <f>pro[[#This Row],[Profit]]/pro[[#This Row],[Revenue]]</f>
        <v>-2.5289423484867464</v>
      </c>
      <c r="L6649" s="56">
        <f t="shared" si="103"/>
        <v>7</v>
      </c>
      <c r="M6649" s="82" t="str">
        <f>"Q"&amp;" "&amp;VLOOKUP(pro[[#This Row],[Period]],Mapping!A:B,2,0)</f>
        <v>Q 3</v>
      </c>
      <c r="N6649"/>
    </row>
    <row r="6650" spans="1:14" ht="11.25" customHeight="1" x14ac:dyDescent="0.2">
      <c r="A6650" s="42" t="s">
        <v>27</v>
      </c>
      <c r="B6650" s="44" t="s">
        <v>13</v>
      </c>
      <c r="C6650" s="44" t="s">
        <v>57</v>
      </c>
      <c r="D6650" s="43">
        <v>30065.405999999999</v>
      </c>
      <c r="E6650" s="43">
        <v>-13138.3</v>
      </c>
      <c r="F6650" s="45">
        <v>-37090</v>
      </c>
      <c r="G6650" s="45">
        <v>-73630</v>
      </c>
      <c r="H6650" s="45">
        <v>-23850</v>
      </c>
      <c r="I6650" s="55">
        <f>pro[[#This Row],[Admin expenses 3]]+pro[[#This Row],[Admin expenses 2]]+pro[[#This Row],[Admin expenses 1]]+pro[[#This Row],[COGS]]</f>
        <v>-147708.29999999999</v>
      </c>
      <c r="J6650" s="55">
        <f>pro[[#This Row],[Revenue]]+pro[[#This Row],[AdminExp]]</f>
        <v>-117642.89399999999</v>
      </c>
      <c r="K6650" s="83">
        <f>pro[[#This Row],[Profit]]/pro[[#This Row],[Revenue]]</f>
        <v>-3.912898897822966</v>
      </c>
      <c r="L6650" s="56">
        <f t="shared" si="103"/>
        <v>7</v>
      </c>
      <c r="M6650" s="82" t="str">
        <f>"Q"&amp;" "&amp;VLOOKUP(pro[[#This Row],[Period]],Mapping!A:B,2,0)</f>
        <v>Q 3</v>
      </c>
      <c r="N6650"/>
    </row>
    <row r="6651" spans="1:14" ht="11.25" customHeight="1" x14ac:dyDescent="0.2">
      <c r="A6651" s="42" t="s">
        <v>27</v>
      </c>
      <c r="B6651" s="44" t="s">
        <v>13</v>
      </c>
      <c r="C6651" s="44" t="s">
        <v>58</v>
      </c>
      <c r="D6651" s="43">
        <v>1896201.0689999999</v>
      </c>
      <c r="E6651" s="43">
        <v>-401677.96899999998</v>
      </c>
      <c r="F6651" s="45">
        <v>-39720</v>
      </c>
      <c r="G6651" s="45">
        <v>-14050</v>
      </c>
      <c r="H6651" s="45">
        <v>-88890</v>
      </c>
      <c r="I6651" s="55">
        <f>pro[[#This Row],[Admin expenses 3]]+pro[[#This Row],[Admin expenses 2]]+pro[[#This Row],[Admin expenses 1]]+pro[[#This Row],[COGS]]</f>
        <v>-544337.96900000004</v>
      </c>
      <c r="J6651" s="55">
        <f>pro[[#This Row],[Revenue]]+pro[[#This Row],[AdminExp]]</f>
        <v>1351863.0999999999</v>
      </c>
      <c r="K6651" s="83">
        <f>pro[[#This Row],[Profit]]/pro[[#This Row],[Revenue]]</f>
        <v>0.71293235833525415</v>
      </c>
      <c r="L6651" s="56">
        <f t="shared" si="103"/>
        <v>7</v>
      </c>
      <c r="M6651" s="82" t="str">
        <f>"Q"&amp;" "&amp;VLOOKUP(pro[[#This Row],[Period]],Mapping!A:B,2,0)</f>
        <v>Q 3</v>
      </c>
      <c r="N6651"/>
    </row>
    <row r="6652" spans="1:14" ht="11.25" customHeight="1" x14ac:dyDescent="0.2">
      <c r="A6652" s="42" t="s">
        <v>27</v>
      </c>
      <c r="B6652" s="44" t="s">
        <v>13</v>
      </c>
      <c r="C6652" s="44" t="s">
        <v>59</v>
      </c>
      <c r="D6652" s="43">
        <v>8598.4219999999987</v>
      </c>
      <c r="E6652" s="43">
        <v>-150.27599999999998</v>
      </c>
      <c r="F6652" s="45">
        <v>-34800</v>
      </c>
      <c r="G6652" s="45">
        <v>-78030</v>
      </c>
      <c r="H6652" s="45">
        <v>-51490</v>
      </c>
      <c r="I6652" s="55">
        <f>pro[[#This Row],[Admin expenses 3]]+pro[[#This Row],[Admin expenses 2]]+pro[[#This Row],[Admin expenses 1]]+pro[[#This Row],[COGS]]</f>
        <v>-164470.27600000001</v>
      </c>
      <c r="J6652" s="55">
        <f>pro[[#This Row],[Revenue]]+pro[[#This Row],[AdminExp]]</f>
        <v>-155871.85400000002</v>
      </c>
      <c r="K6652" s="83">
        <f>pro[[#This Row],[Profit]]/pro[[#This Row],[Revenue]]</f>
        <v>-18.127960455999954</v>
      </c>
      <c r="L6652" s="56">
        <f t="shared" si="103"/>
        <v>7</v>
      </c>
      <c r="M6652" s="82" t="str">
        <f>"Q"&amp;" "&amp;VLOOKUP(pro[[#This Row],[Period]],Mapping!A:B,2,0)</f>
        <v>Q 3</v>
      </c>
      <c r="N6652"/>
    </row>
    <row r="6653" spans="1:14" ht="11.25" customHeight="1" x14ac:dyDescent="0.2">
      <c r="A6653" s="42" t="s">
        <v>27</v>
      </c>
      <c r="B6653" s="44" t="s">
        <v>13</v>
      </c>
      <c r="C6653" s="44" t="s">
        <v>57</v>
      </c>
      <c r="D6653" s="43">
        <v>-213567.29800000001</v>
      </c>
      <c r="E6653" s="43">
        <v>76448.75</v>
      </c>
      <c r="F6653" s="45">
        <v>-75960</v>
      </c>
      <c r="G6653" s="45">
        <v>-51800</v>
      </c>
      <c r="H6653" s="45">
        <v>-12670</v>
      </c>
      <c r="I6653" s="55">
        <f>pro[[#This Row],[Admin expenses 3]]+pro[[#This Row],[Admin expenses 2]]+pro[[#This Row],[Admin expenses 1]]+pro[[#This Row],[COGS]]</f>
        <v>-63981.25</v>
      </c>
      <c r="J6653" s="55">
        <f>pro[[#This Row],[Revenue]]+pro[[#This Row],[AdminExp]]</f>
        <v>-277548.54800000001</v>
      </c>
      <c r="K6653" s="83">
        <f>pro[[#This Row],[Profit]]/pro[[#This Row],[Revenue]]</f>
        <v>1.299583553283518</v>
      </c>
      <c r="L6653" s="56">
        <f t="shared" si="103"/>
        <v>7</v>
      </c>
      <c r="M6653" s="82" t="str">
        <f>"Q"&amp;" "&amp;VLOOKUP(pro[[#This Row],[Period]],Mapping!A:B,2,0)</f>
        <v>Q 3</v>
      </c>
      <c r="N6653"/>
    </row>
    <row r="6654" spans="1:14" ht="11.25" customHeight="1" x14ac:dyDescent="0.2">
      <c r="A6654" s="42" t="s">
        <v>27</v>
      </c>
      <c r="B6654" s="44" t="s">
        <v>13</v>
      </c>
      <c r="C6654" s="44" t="s">
        <v>57</v>
      </c>
      <c r="D6654" s="43">
        <v>411848.90599999996</v>
      </c>
      <c r="E6654" s="43">
        <v>-33310.514999999999</v>
      </c>
      <c r="F6654" s="45">
        <v>-12710</v>
      </c>
      <c r="G6654" s="45">
        <v>-79190</v>
      </c>
      <c r="H6654" s="45">
        <v>-65250</v>
      </c>
      <c r="I6654" s="55">
        <f>pro[[#This Row],[Admin expenses 3]]+pro[[#This Row],[Admin expenses 2]]+pro[[#This Row],[Admin expenses 1]]+pro[[#This Row],[COGS]]</f>
        <v>-190460.51500000001</v>
      </c>
      <c r="J6654" s="55">
        <f>pro[[#This Row],[Revenue]]+pro[[#This Row],[AdminExp]]</f>
        <v>221388.39099999995</v>
      </c>
      <c r="K6654" s="83">
        <f>pro[[#This Row],[Profit]]/pro[[#This Row],[Revenue]]</f>
        <v>0.53754760004145785</v>
      </c>
      <c r="L6654" s="56">
        <f t="shared" si="103"/>
        <v>7</v>
      </c>
      <c r="M6654" s="82" t="str">
        <f>"Q"&amp;" "&amp;VLOOKUP(pro[[#This Row],[Period]],Mapping!A:B,2,0)</f>
        <v>Q 3</v>
      </c>
      <c r="N6654"/>
    </row>
    <row r="6655" spans="1:14" ht="11.25" customHeight="1" x14ac:dyDescent="0.2">
      <c r="A6655" s="42" t="s">
        <v>27</v>
      </c>
      <c r="B6655" s="44" t="s">
        <v>13</v>
      </c>
      <c r="C6655" s="44" t="s">
        <v>58</v>
      </c>
      <c r="D6655" s="43">
        <v>628792.23399999994</v>
      </c>
      <c r="E6655" s="43">
        <v>-42176.337</v>
      </c>
      <c r="F6655" s="45">
        <v>-34730</v>
      </c>
      <c r="G6655" s="45">
        <v>-53530</v>
      </c>
      <c r="H6655" s="45">
        <v>-52710</v>
      </c>
      <c r="I6655" s="55">
        <f>pro[[#This Row],[Admin expenses 3]]+pro[[#This Row],[Admin expenses 2]]+pro[[#This Row],[Admin expenses 1]]+pro[[#This Row],[COGS]]</f>
        <v>-183146.337</v>
      </c>
      <c r="J6655" s="55">
        <f>pro[[#This Row],[Revenue]]+pro[[#This Row],[AdminExp]]</f>
        <v>445645.89699999994</v>
      </c>
      <c r="K6655" s="83">
        <f>pro[[#This Row],[Profit]]/pro[[#This Row],[Revenue]]</f>
        <v>0.70873314411831612</v>
      </c>
      <c r="L6655" s="56">
        <f t="shared" si="103"/>
        <v>7</v>
      </c>
      <c r="M6655" s="82" t="str">
        <f>"Q"&amp;" "&amp;VLOOKUP(pro[[#This Row],[Period]],Mapping!A:B,2,0)</f>
        <v>Q 3</v>
      </c>
      <c r="N6655"/>
    </row>
    <row r="6656" spans="1:14" ht="11.25" customHeight="1" x14ac:dyDescent="0.2">
      <c r="A6656" s="42" t="s">
        <v>27</v>
      </c>
      <c r="B6656" s="44" t="s">
        <v>13</v>
      </c>
      <c r="C6656" s="44" t="s">
        <v>59</v>
      </c>
      <c r="D6656" s="43">
        <v>1164916.9209999999</v>
      </c>
      <c r="E6656" s="43">
        <v>-96682.837999999989</v>
      </c>
      <c r="F6656" s="45">
        <v>-15910</v>
      </c>
      <c r="G6656" s="45">
        <v>-50710</v>
      </c>
      <c r="H6656" s="45">
        <v>-100530</v>
      </c>
      <c r="I6656" s="55">
        <f>pro[[#This Row],[Admin expenses 3]]+pro[[#This Row],[Admin expenses 2]]+pro[[#This Row],[Admin expenses 1]]+pro[[#This Row],[COGS]]</f>
        <v>-263832.83799999999</v>
      </c>
      <c r="J6656" s="55">
        <f>pro[[#This Row],[Revenue]]+pro[[#This Row],[AdminExp]]</f>
        <v>901084.08299999987</v>
      </c>
      <c r="K6656" s="83">
        <f>pro[[#This Row],[Profit]]/pro[[#This Row],[Revenue]]</f>
        <v>0.77351789364213375</v>
      </c>
      <c r="L6656" s="56">
        <f t="shared" si="103"/>
        <v>7</v>
      </c>
      <c r="M6656" s="82" t="str">
        <f>"Q"&amp;" "&amp;VLOOKUP(pro[[#This Row],[Period]],Mapping!A:B,2,0)</f>
        <v>Q 3</v>
      </c>
      <c r="N6656"/>
    </row>
    <row r="6657" spans="1:14" ht="11.25" customHeight="1" x14ac:dyDescent="0.2">
      <c r="A6657" s="42" t="s">
        <v>27</v>
      </c>
      <c r="B6657" s="44" t="s">
        <v>13</v>
      </c>
      <c r="C6657" s="44" t="s">
        <v>60</v>
      </c>
      <c r="D6657" s="43">
        <v>221909.91199999998</v>
      </c>
      <c r="E6657" s="43">
        <v>-64938.082999999999</v>
      </c>
      <c r="F6657" s="45">
        <v>-81050</v>
      </c>
      <c r="G6657" s="45">
        <v>-64480</v>
      </c>
      <c r="H6657" s="45">
        <v>-99960</v>
      </c>
      <c r="I6657" s="55">
        <f>pro[[#This Row],[Admin expenses 3]]+pro[[#This Row],[Admin expenses 2]]+pro[[#This Row],[Admin expenses 1]]+pro[[#This Row],[COGS]]</f>
        <v>-310428.08299999998</v>
      </c>
      <c r="J6657" s="55">
        <f>pro[[#This Row],[Revenue]]+pro[[#This Row],[AdminExp]]</f>
        <v>-88518.171000000002</v>
      </c>
      <c r="K6657" s="83">
        <f>pro[[#This Row],[Profit]]/pro[[#This Row],[Revenue]]</f>
        <v>-0.39889237124297544</v>
      </c>
      <c r="L6657" s="56">
        <f t="shared" si="103"/>
        <v>7</v>
      </c>
      <c r="M6657" s="82" t="str">
        <f>"Q"&amp;" "&amp;VLOOKUP(pro[[#This Row],[Period]],Mapping!A:B,2,0)</f>
        <v>Q 3</v>
      </c>
      <c r="N6657"/>
    </row>
    <row r="6658" spans="1:14" ht="11.25" customHeight="1" x14ac:dyDescent="0.2">
      <c r="A6658" s="42" t="s">
        <v>27</v>
      </c>
      <c r="B6658" s="44" t="s">
        <v>28</v>
      </c>
      <c r="C6658" s="44" t="s">
        <v>57</v>
      </c>
      <c r="D6658" s="43">
        <v>1043845.6909999999</v>
      </c>
      <c r="E6658" s="43">
        <v>-33620.271999999997</v>
      </c>
      <c r="F6658" s="45">
        <v>-33770</v>
      </c>
      <c r="G6658" s="45">
        <v>-81000</v>
      </c>
      <c r="H6658" s="45">
        <v>-46900</v>
      </c>
      <c r="I6658" s="55">
        <f>pro[[#This Row],[Admin expenses 3]]+pro[[#This Row],[Admin expenses 2]]+pro[[#This Row],[Admin expenses 1]]+pro[[#This Row],[COGS]]</f>
        <v>-195290.272</v>
      </c>
      <c r="J6658" s="55">
        <f>pro[[#This Row],[Revenue]]+pro[[#This Row],[AdminExp]]</f>
        <v>848555.41899999988</v>
      </c>
      <c r="K6658" s="83">
        <f>pro[[#This Row],[Profit]]/pro[[#This Row],[Revenue]]</f>
        <v>0.81291269994809989</v>
      </c>
      <c r="L6658" s="56">
        <f t="shared" ref="L6658:L6721" si="104">MONTH(DATEVALUE(A6658&amp;"1"))</f>
        <v>7</v>
      </c>
      <c r="M6658" s="82" t="str">
        <f>"Q"&amp;" "&amp;VLOOKUP(pro[[#This Row],[Period]],Mapping!A:B,2,0)</f>
        <v>Q 3</v>
      </c>
      <c r="N6658"/>
    </row>
    <row r="6659" spans="1:14" ht="11.25" customHeight="1" x14ac:dyDescent="0.2">
      <c r="A6659" s="42" t="s">
        <v>27</v>
      </c>
      <c r="B6659" s="44" t="s">
        <v>28</v>
      </c>
      <c r="C6659" s="44" t="s">
        <v>58</v>
      </c>
      <c r="D6659" s="43">
        <v>666551.1719999999</v>
      </c>
      <c r="E6659" s="43">
        <v>-59909.345999999998</v>
      </c>
      <c r="F6659" s="45">
        <v>-76420</v>
      </c>
      <c r="G6659" s="45">
        <v>-91820</v>
      </c>
      <c r="H6659" s="45">
        <v>-51420</v>
      </c>
      <c r="I6659" s="55">
        <f>pro[[#This Row],[Admin expenses 3]]+pro[[#This Row],[Admin expenses 2]]+pro[[#This Row],[Admin expenses 1]]+pro[[#This Row],[COGS]]</f>
        <v>-279569.34600000002</v>
      </c>
      <c r="J6659" s="55">
        <f>pro[[#This Row],[Revenue]]+pro[[#This Row],[AdminExp]]</f>
        <v>386981.82599999988</v>
      </c>
      <c r="K6659" s="83">
        <f>pro[[#This Row],[Profit]]/pro[[#This Row],[Revenue]]</f>
        <v>0.58057331868287521</v>
      </c>
      <c r="L6659" s="56">
        <f t="shared" si="104"/>
        <v>7</v>
      </c>
      <c r="M6659" s="82" t="str">
        <f>"Q"&amp;" "&amp;VLOOKUP(pro[[#This Row],[Period]],Mapping!A:B,2,0)</f>
        <v>Q 3</v>
      </c>
      <c r="N6659"/>
    </row>
    <row r="6660" spans="1:14" ht="11.25" customHeight="1" x14ac:dyDescent="0.2">
      <c r="A6660" s="42" t="s">
        <v>27</v>
      </c>
      <c r="B6660" s="44" t="s">
        <v>28</v>
      </c>
      <c r="C6660" s="44" t="s">
        <v>59</v>
      </c>
      <c r="D6660" s="43">
        <v>391745.97699999996</v>
      </c>
      <c r="E6660" s="43">
        <v>-71312.247999999992</v>
      </c>
      <c r="F6660" s="45">
        <v>-69490</v>
      </c>
      <c r="G6660" s="45">
        <v>-24040</v>
      </c>
      <c r="H6660" s="45">
        <v>-42920</v>
      </c>
      <c r="I6660" s="55">
        <f>pro[[#This Row],[Admin expenses 3]]+pro[[#This Row],[Admin expenses 2]]+pro[[#This Row],[Admin expenses 1]]+pro[[#This Row],[COGS]]</f>
        <v>-207762.24799999999</v>
      </c>
      <c r="J6660" s="55">
        <f>pro[[#This Row],[Revenue]]+pro[[#This Row],[AdminExp]]</f>
        <v>183983.72899999996</v>
      </c>
      <c r="K6660" s="83">
        <f>pro[[#This Row],[Profit]]/pro[[#This Row],[Revenue]]</f>
        <v>0.46965058941753979</v>
      </c>
      <c r="L6660" s="56">
        <f t="shared" si="104"/>
        <v>7</v>
      </c>
      <c r="M6660" s="82" t="str">
        <f>"Q"&amp;" "&amp;VLOOKUP(pro[[#This Row],[Period]],Mapping!A:B,2,0)</f>
        <v>Q 3</v>
      </c>
      <c r="N6660"/>
    </row>
    <row r="6661" spans="1:14" ht="11.25" customHeight="1" x14ac:dyDescent="0.2">
      <c r="A6661" s="42" t="s">
        <v>27</v>
      </c>
      <c r="B6661" s="44" t="s">
        <v>28</v>
      </c>
      <c r="C6661" s="44" t="s">
        <v>60</v>
      </c>
      <c r="D6661" s="43">
        <v>192567.641</v>
      </c>
      <c r="E6661" s="43">
        <v>-85231.531000000003</v>
      </c>
      <c r="F6661" s="45">
        <v>-74510</v>
      </c>
      <c r="G6661" s="45">
        <v>-21030</v>
      </c>
      <c r="H6661" s="45">
        <v>-61030</v>
      </c>
      <c r="I6661" s="55">
        <f>pro[[#This Row],[Admin expenses 3]]+pro[[#This Row],[Admin expenses 2]]+pro[[#This Row],[Admin expenses 1]]+pro[[#This Row],[COGS]]</f>
        <v>-241801.53100000002</v>
      </c>
      <c r="J6661" s="55">
        <f>pro[[#This Row],[Revenue]]+pro[[#This Row],[AdminExp]]</f>
        <v>-49233.890000000014</v>
      </c>
      <c r="K6661" s="83">
        <f>pro[[#This Row],[Profit]]/pro[[#This Row],[Revenue]]</f>
        <v>-0.25567062952181052</v>
      </c>
      <c r="L6661" s="56">
        <f t="shared" si="104"/>
        <v>7</v>
      </c>
      <c r="M6661" s="82" t="str">
        <f>"Q"&amp;" "&amp;VLOOKUP(pro[[#This Row],[Period]],Mapping!A:B,2,0)</f>
        <v>Q 3</v>
      </c>
      <c r="N6661"/>
    </row>
    <row r="6662" spans="1:14" ht="11.25" customHeight="1" x14ac:dyDescent="0.2">
      <c r="A6662" s="42" t="s">
        <v>27</v>
      </c>
      <c r="B6662" s="44" t="s">
        <v>28</v>
      </c>
      <c r="C6662" s="44" t="s">
        <v>57</v>
      </c>
      <c r="D6662" s="43">
        <v>2315289.0109999999</v>
      </c>
      <c r="E6662" s="43">
        <v>-1165442.95</v>
      </c>
      <c r="F6662" s="45">
        <v>-71160</v>
      </c>
      <c r="G6662" s="45">
        <v>-90680</v>
      </c>
      <c r="H6662" s="45">
        <v>-40470</v>
      </c>
      <c r="I6662" s="55">
        <f>pro[[#This Row],[Admin expenses 3]]+pro[[#This Row],[Admin expenses 2]]+pro[[#This Row],[Admin expenses 1]]+pro[[#This Row],[COGS]]</f>
        <v>-1367752.95</v>
      </c>
      <c r="J6662" s="55">
        <f>pro[[#This Row],[Revenue]]+pro[[#This Row],[AdminExp]]</f>
        <v>947536.06099999999</v>
      </c>
      <c r="K6662" s="83">
        <f>pro[[#This Row],[Profit]]/pro[[#This Row],[Revenue]]</f>
        <v>0.4092517420063892</v>
      </c>
      <c r="L6662" s="56">
        <f t="shared" si="104"/>
        <v>7</v>
      </c>
      <c r="M6662" s="82" t="str">
        <f>"Q"&amp;" "&amp;VLOOKUP(pro[[#This Row],[Period]],Mapping!A:B,2,0)</f>
        <v>Q 3</v>
      </c>
      <c r="N6662"/>
    </row>
    <row r="6663" spans="1:14" ht="11.25" customHeight="1" x14ac:dyDescent="0.2">
      <c r="A6663" s="42" t="s">
        <v>27</v>
      </c>
      <c r="B6663" s="44" t="s">
        <v>28</v>
      </c>
      <c r="C6663" s="44" t="s">
        <v>58</v>
      </c>
      <c r="D6663" s="43">
        <v>1188085.122</v>
      </c>
      <c r="E6663" s="43">
        <v>-703422.18799999997</v>
      </c>
      <c r="F6663" s="45">
        <v>-101530</v>
      </c>
      <c r="G6663" s="45">
        <v>-93620</v>
      </c>
      <c r="H6663" s="45">
        <v>-72600</v>
      </c>
      <c r="I6663" s="55">
        <f>pro[[#This Row],[Admin expenses 3]]+pro[[#This Row],[Admin expenses 2]]+pro[[#This Row],[Admin expenses 1]]+pro[[#This Row],[COGS]]</f>
        <v>-971172.18799999997</v>
      </c>
      <c r="J6663" s="55">
        <f>pro[[#This Row],[Revenue]]+pro[[#This Row],[AdminExp]]</f>
        <v>216912.93400000001</v>
      </c>
      <c r="K6663" s="83">
        <f>pro[[#This Row],[Profit]]/pro[[#This Row],[Revenue]]</f>
        <v>0.18257356310872144</v>
      </c>
      <c r="L6663" s="56">
        <f t="shared" si="104"/>
        <v>7</v>
      </c>
      <c r="M6663" s="82" t="str">
        <f>"Q"&amp;" "&amp;VLOOKUP(pro[[#This Row],[Period]],Mapping!A:B,2,0)</f>
        <v>Q 3</v>
      </c>
      <c r="N6663"/>
    </row>
    <row r="6664" spans="1:14" ht="11.25" customHeight="1" x14ac:dyDescent="0.2">
      <c r="A6664" s="42" t="s">
        <v>27</v>
      </c>
      <c r="B6664" s="44" t="s">
        <v>28</v>
      </c>
      <c r="C6664" s="44" t="s">
        <v>59</v>
      </c>
      <c r="D6664" s="43">
        <v>2220141.861</v>
      </c>
      <c r="E6664" s="43">
        <v>-1296131.8159999999</v>
      </c>
      <c r="F6664" s="45">
        <v>-92610</v>
      </c>
      <c r="G6664" s="45">
        <v>-54770</v>
      </c>
      <c r="H6664" s="45">
        <v>-40110</v>
      </c>
      <c r="I6664" s="55">
        <f>pro[[#This Row],[Admin expenses 3]]+pro[[#This Row],[Admin expenses 2]]+pro[[#This Row],[Admin expenses 1]]+pro[[#This Row],[COGS]]</f>
        <v>-1483621.8159999999</v>
      </c>
      <c r="J6664" s="55">
        <f>pro[[#This Row],[Revenue]]+pro[[#This Row],[AdminExp]]</f>
        <v>736520.04500000016</v>
      </c>
      <c r="K6664" s="83">
        <f>pro[[#This Row],[Profit]]/pro[[#This Row],[Revenue]]</f>
        <v>0.33174458710861637</v>
      </c>
      <c r="L6664" s="56">
        <f t="shared" si="104"/>
        <v>7</v>
      </c>
      <c r="M6664" s="82" t="str">
        <f>"Q"&amp;" "&amp;VLOOKUP(pro[[#This Row],[Period]],Mapping!A:B,2,0)</f>
        <v>Q 3</v>
      </c>
      <c r="N6664"/>
    </row>
    <row r="6665" spans="1:14" ht="11.25" customHeight="1" x14ac:dyDescent="0.2">
      <c r="A6665" s="42" t="s">
        <v>27</v>
      </c>
      <c r="B6665" s="44" t="s">
        <v>28</v>
      </c>
      <c r="C6665" s="44" t="s">
        <v>60</v>
      </c>
      <c r="D6665" s="43">
        <v>1124.4870000000001</v>
      </c>
      <c r="E6665" s="43">
        <v>-2539.7049999999999</v>
      </c>
      <c r="F6665" s="45">
        <v>-38450</v>
      </c>
      <c r="G6665" s="45">
        <v>-72920</v>
      </c>
      <c r="H6665" s="45">
        <v>-69530</v>
      </c>
      <c r="I6665" s="55">
        <f>pro[[#This Row],[Admin expenses 3]]+pro[[#This Row],[Admin expenses 2]]+pro[[#This Row],[Admin expenses 1]]+pro[[#This Row],[COGS]]</f>
        <v>-183439.70499999999</v>
      </c>
      <c r="J6665" s="55">
        <f>pro[[#This Row],[Revenue]]+pro[[#This Row],[AdminExp]]</f>
        <v>-182315.21799999999</v>
      </c>
      <c r="K6665" s="83">
        <f>pro[[#This Row],[Profit]]/pro[[#This Row],[Revenue]]</f>
        <v>-162.13190370364441</v>
      </c>
      <c r="L6665" s="56">
        <f t="shared" si="104"/>
        <v>7</v>
      </c>
      <c r="M6665" s="82" t="str">
        <f>"Q"&amp;" "&amp;VLOOKUP(pro[[#This Row],[Period]],Mapping!A:B,2,0)</f>
        <v>Q 3</v>
      </c>
      <c r="N6665"/>
    </row>
    <row r="6666" spans="1:14" ht="11.25" customHeight="1" x14ac:dyDescent="0.2">
      <c r="A6666" s="42" t="s">
        <v>27</v>
      </c>
      <c r="B6666" s="44" t="s">
        <v>28</v>
      </c>
      <c r="C6666" s="44" t="s">
        <v>57</v>
      </c>
      <c r="D6666" s="43">
        <v>289337.09700000001</v>
      </c>
      <c r="E6666" s="43">
        <v>-686919.64599999995</v>
      </c>
      <c r="F6666" s="45">
        <v>-24020</v>
      </c>
      <c r="G6666" s="45">
        <v>-74530</v>
      </c>
      <c r="H6666" s="45">
        <v>-106840</v>
      </c>
      <c r="I6666" s="55">
        <f>pro[[#This Row],[Admin expenses 3]]+pro[[#This Row],[Admin expenses 2]]+pro[[#This Row],[Admin expenses 1]]+pro[[#This Row],[COGS]]</f>
        <v>-892309.64599999995</v>
      </c>
      <c r="J6666" s="55">
        <f>pro[[#This Row],[Revenue]]+pro[[#This Row],[AdminExp]]</f>
        <v>-602972.54899999988</v>
      </c>
      <c r="K6666" s="83">
        <f>pro[[#This Row],[Profit]]/pro[[#This Row],[Revenue]]</f>
        <v>-2.0839793972219187</v>
      </c>
      <c r="L6666" s="56">
        <f t="shared" si="104"/>
        <v>7</v>
      </c>
      <c r="M6666" s="82" t="str">
        <f>"Q"&amp;" "&amp;VLOOKUP(pro[[#This Row],[Period]],Mapping!A:B,2,0)</f>
        <v>Q 3</v>
      </c>
      <c r="N6666"/>
    </row>
    <row r="6667" spans="1:14" ht="11.25" customHeight="1" x14ac:dyDescent="0.2">
      <c r="A6667" s="42" t="s">
        <v>27</v>
      </c>
      <c r="B6667" s="44" t="s">
        <v>28</v>
      </c>
      <c r="C6667" s="44" t="s">
        <v>58</v>
      </c>
      <c r="D6667" s="43">
        <v>21218.267</v>
      </c>
      <c r="E6667" s="43">
        <v>-7346.8639999999996</v>
      </c>
      <c r="F6667" s="45">
        <v>-20700</v>
      </c>
      <c r="G6667" s="45">
        <v>-46780</v>
      </c>
      <c r="H6667" s="45">
        <v>-63980</v>
      </c>
      <c r="I6667" s="55">
        <f>pro[[#This Row],[Admin expenses 3]]+pro[[#This Row],[Admin expenses 2]]+pro[[#This Row],[Admin expenses 1]]+pro[[#This Row],[COGS]]</f>
        <v>-138806.864</v>
      </c>
      <c r="J6667" s="55">
        <f>pro[[#This Row],[Revenue]]+pro[[#This Row],[AdminExp]]</f>
        <v>-117588.59700000001</v>
      </c>
      <c r="K6667" s="83">
        <f>pro[[#This Row],[Profit]]/pro[[#This Row],[Revenue]]</f>
        <v>-5.5418567878328613</v>
      </c>
      <c r="L6667" s="56">
        <f t="shared" si="104"/>
        <v>7</v>
      </c>
      <c r="M6667" s="82" t="str">
        <f>"Q"&amp;" "&amp;VLOOKUP(pro[[#This Row],[Period]],Mapping!A:B,2,0)</f>
        <v>Q 3</v>
      </c>
      <c r="N6667"/>
    </row>
    <row r="6668" spans="1:14" ht="11.25" customHeight="1" x14ac:dyDescent="0.2">
      <c r="A6668" s="42" t="s">
        <v>27</v>
      </c>
      <c r="B6668" s="44" t="s">
        <v>28</v>
      </c>
      <c r="C6668" s="44" t="s">
        <v>59</v>
      </c>
      <c r="D6668" s="43">
        <v>18687.185999999998</v>
      </c>
      <c r="E6668" s="43">
        <v>-6459.9219999999987</v>
      </c>
      <c r="F6668" s="45">
        <v>-107870</v>
      </c>
      <c r="G6668" s="45">
        <v>-33830</v>
      </c>
      <c r="H6668" s="45">
        <v>-18080</v>
      </c>
      <c r="I6668" s="55">
        <f>pro[[#This Row],[Admin expenses 3]]+pro[[#This Row],[Admin expenses 2]]+pro[[#This Row],[Admin expenses 1]]+pro[[#This Row],[COGS]]</f>
        <v>-166239.92199999999</v>
      </c>
      <c r="J6668" s="55">
        <f>pro[[#This Row],[Revenue]]+pro[[#This Row],[AdminExp]]</f>
        <v>-147552.736</v>
      </c>
      <c r="K6668" s="83">
        <f>pro[[#This Row],[Profit]]/pro[[#This Row],[Revenue]]</f>
        <v>-7.8959312547111171</v>
      </c>
      <c r="L6668" s="56">
        <f t="shared" si="104"/>
        <v>7</v>
      </c>
      <c r="M6668" s="82" t="str">
        <f>"Q"&amp;" "&amp;VLOOKUP(pro[[#This Row],[Period]],Mapping!A:B,2,0)</f>
        <v>Q 3</v>
      </c>
      <c r="N6668"/>
    </row>
    <row r="6669" spans="1:14" ht="11.25" customHeight="1" x14ac:dyDescent="0.2">
      <c r="A6669" s="42" t="s">
        <v>27</v>
      </c>
      <c r="B6669" s="44" t="s">
        <v>28</v>
      </c>
      <c r="C6669" s="44" t="s">
        <v>60</v>
      </c>
      <c r="D6669" s="43">
        <v>1336596.1839999999</v>
      </c>
      <c r="E6669" s="43">
        <v>-563504.00399999996</v>
      </c>
      <c r="F6669" s="45">
        <v>-35250</v>
      </c>
      <c r="G6669" s="45">
        <v>-35930</v>
      </c>
      <c r="H6669" s="45">
        <v>-60710</v>
      </c>
      <c r="I6669" s="55">
        <f>pro[[#This Row],[Admin expenses 3]]+pro[[#This Row],[Admin expenses 2]]+pro[[#This Row],[Admin expenses 1]]+pro[[#This Row],[COGS]]</f>
        <v>-695394.00399999996</v>
      </c>
      <c r="J6669" s="55">
        <f>pro[[#This Row],[Revenue]]+pro[[#This Row],[AdminExp]]</f>
        <v>641202.17999999993</v>
      </c>
      <c r="K6669" s="83">
        <f>pro[[#This Row],[Profit]]/pro[[#This Row],[Revenue]]</f>
        <v>0.47972767517642412</v>
      </c>
      <c r="L6669" s="56">
        <f t="shared" si="104"/>
        <v>7</v>
      </c>
      <c r="M6669" s="82" t="str">
        <f>"Q"&amp;" "&amp;VLOOKUP(pro[[#This Row],[Period]],Mapping!A:B,2,0)</f>
        <v>Q 3</v>
      </c>
      <c r="N6669"/>
    </row>
    <row r="6670" spans="1:14" ht="11.25" customHeight="1" x14ac:dyDescent="0.2">
      <c r="A6670" s="42" t="s">
        <v>27</v>
      </c>
      <c r="B6670" s="44" t="s">
        <v>28</v>
      </c>
      <c r="C6670" s="44" t="s">
        <v>57</v>
      </c>
      <c r="D6670" s="43">
        <v>218969.73699999996</v>
      </c>
      <c r="E6670" s="43">
        <v>-144280.75199999998</v>
      </c>
      <c r="F6670" s="45">
        <v>-63690</v>
      </c>
      <c r="G6670" s="45">
        <v>-88470</v>
      </c>
      <c r="H6670" s="45">
        <v>-88680</v>
      </c>
      <c r="I6670" s="55">
        <f>pro[[#This Row],[Admin expenses 3]]+pro[[#This Row],[Admin expenses 2]]+pro[[#This Row],[Admin expenses 1]]+pro[[#This Row],[COGS]]</f>
        <v>-385120.75199999998</v>
      </c>
      <c r="J6670" s="55">
        <f>pro[[#This Row],[Revenue]]+pro[[#This Row],[AdminExp]]</f>
        <v>-166151.01500000001</v>
      </c>
      <c r="K6670" s="83">
        <f>pro[[#This Row],[Profit]]/pro[[#This Row],[Revenue]]</f>
        <v>-0.75878528821542146</v>
      </c>
      <c r="L6670" s="56">
        <f t="shared" si="104"/>
        <v>7</v>
      </c>
      <c r="M6670" s="82" t="str">
        <f>"Q"&amp;" "&amp;VLOOKUP(pro[[#This Row],[Period]],Mapping!A:B,2,0)</f>
        <v>Q 3</v>
      </c>
      <c r="N6670"/>
    </row>
    <row r="6671" spans="1:14" ht="11.25" customHeight="1" x14ac:dyDescent="0.2">
      <c r="A6671" s="42" t="s">
        <v>27</v>
      </c>
      <c r="B6671" s="44" t="s">
        <v>28</v>
      </c>
      <c r="C6671" s="44" t="s">
        <v>58</v>
      </c>
      <c r="D6671" s="43">
        <v>387374.23199999996</v>
      </c>
      <c r="E6671" s="43">
        <v>-355299.91699999996</v>
      </c>
      <c r="F6671" s="45">
        <v>-98500</v>
      </c>
      <c r="G6671" s="45">
        <v>-108390</v>
      </c>
      <c r="H6671" s="45">
        <v>-20890</v>
      </c>
      <c r="I6671" s="55">
        <f>pro[[#This Row],[Admin expenses 3]]+pro[[#This Row],[Admin expenses 2]]+pro[[#This Row],[Admin expenses 1]]+pro[[#This Row],[COGS]]</f>
        <v>-583079.9169999999</v>
      </c>
      <c r="J6671" s="55">
        <f>pro[[#This Row],[Revenue]]+pro[[#This Row],[AdminExp]]</f>
        <v>-195705.68499999994</v>
      </c>
      <c r="K6671" s="83">
        <f>pro[[#This Row],[Profit]]/pro[[#This Row],[Revenue]]</f>
        <v>-0.50521090158624682</v>
      </c>
      <c r="L6671" s="56">
        <f t="shared" si="104"/>
        <v>7</v>
      </c>
      <c r="M6671" s="82" t="str">
        <f>"Q"&amp;" "&amp;VLOOKUP(pro[[#This Row],[Period]],Mapping!A:B,2,0)</f>
        <v>Q 3</v>
      </c>
      <c r="N6671"/>
    </row>
    <row r="6672" spans="1:14" ht="11.25" customHeight="1" x14ac:dyDescent="0.2">
      <c r="A6672" s="42" t="s">
        <v>27</v>
      </c>
      <c r="B6672" s="44" t="s">
        <v>28</v>
      </c>
      <c r="C6672" s="44" t="s">
        <v>59</v>
      </c>
      <c r="D6672" s="43">
        <v>66649.813999999998</v>
      </c>
      <c r="E6672" s="43">
        <v>-28698.298999999999</v>
      </c>
      <c r="F6672" s="45">
        <v>-38080</v>
      </c>
      <c r="G6672" s="45">
        <v>-36600</v>
      </c>
      <c r="H6672" s="45">
        <v>-20580</v>
      </c>
      <c r="I6672" s="55">
        <f>pro[[#This Row],[Admin expenses 3]]+pro[[#This Row],[Admin expenses 2]]+pro[[#This Row],[Admin expenses 1]]+pro[[#This Row],[COGS]]</f>
        <v>-123958.299</v>
      </c>
      <c r="J6672" s="55">
        <f>pro[[#This Row],[Revenue]]+pro[[#This Row],[AdminExp]]</f>
        <v>-57308.485000000001</v>
      </c>
      <c r="K6672" s="83">
        <f>pro[[#This Row],[Profit]]/pro[[#This Row],[Revenue]]</f>
        <v>-0.85984463512531339</v>
      </c>
      <c r="L6672" s="56">
        <f t="shared" si="104"/>
        <v>7</v>
      </c>
      <c r="M6672" s="82" t="str">
        <f>"Q"&amp;" "&amp;VLOOKUP(pro[[#This Row],[Period]],Mapping!A:B,2,0)</f>
        <v>Q 3</v>
      </c>
      <c r="N6672"/>
    </row>
    <row r="6673" spans="1:14" ht="11.25" customHeight="1" x14ac:dyDescent="0.2">
      <c r="A6673" s="42" t="s">
        <v>27</v>
      </c>
      <c r="B6673" s="44" t="s">
        <v>28</v>
      </c>
      <c r="C6673" s="44" t="s">
        <v>60</v>
      </c>
      <c r="D6673" s="43">
        <v>81814.704999999987</v>
      </c>
      <c r="E6673" s="43">
        <v>-45882.143999999993</v>
      </c>
      <c r="F6673" s="45">
        <v>-42490</v>
      </c>
      <c r="G6673" s="45">
        <v>-81300</v>
      </c>
      <c r="H6673" s="45">
        <v>-61990</v>
      </c>
      <c r="I6673" s="55">
        <f>pro[[#This Row],[Admin expenses 3]]+pro[[#This Row],[Admin expenses 2]]+pro[[#This Row],[Admin expenses 1]]+pro[[#This Row],[COGS]]</f>
        <v>-231662.144</v>
      </c>
      <c r="J6673" s="55">
        <f>pro[[#This Row],[Revenue]]+pro[[#This Row],[AdminExp]]</f>
        <v>-149847.43900000001</v>
      </c>
      <c r="K6673" s="83">
        <f>pro[[#This Row],[Profit]]/pro[[#This Row],[Revenue]]</f>
        <v>-1.8315465294411322</v>
      </c>
      <c r="L6673" s="56">
        <f t="shared" si="104"/>
        <v>7</v>
      </c>
      <c r="M6673" s="82" t="str">
        <f>"Q"&amp;" "&amp;VLOOKUP(pro[[#This Row],[Period]],Mapping!A:B,2,0)</f>
        <v>Q 3</v>
      </c>
      <c r="N6673"/>
    </row>
    <row r="6674" spans="1:14" ht="11.25" customHeight="1" x14ac:dyDescent="0.2">
      <c r="A6674" s="42" t="s">
        <v>27</v>
      </c>
      <c r="B6674" s="44" t="s">
        <v>28</v>
      </c>
      <c r="C6674" s="44" t="s">
        <v>57</v>
      </c>
      <c r="D6674" s="43">
        <v>815895.80799999996</v>
      </c>
      <c r="E6674" s="43">
        <v>-85188.690999999992</v>
      </c>
      <c r="F6674" s="45">
        <v>-22930</v>
      </c>
      <c r="G6674" s="45">
        <v>-19540</v>
      </c>
      <c r="H6674" s="45">
        <v>-47990</v>
      </c>
      <c r="I6674" s="55">
        <f>pro[[#This Row],[Admin expenses 3]]+pro[[#This Row],[Admin expenses 2]]+pro[[#This Row],[Admin expenses 1]]+pro[[#This Row],[COGS]]</f>
        <v>-175648.69099999999</v>
      </c>
      <c r="J6674" s="55">
        <f>pro[[#This Row],[Revenue]]+pro[[#This Row],[AdminExp]]</f>
        <v>640247.11699999997</v>
      </c>
      <c r="K6674" s="83">
        <f>pro[[#This Row],[Profit]]/pro[[#This Row],[Revenue]]</f>
        <v>0.78471676251093081</v>
      </c>
      <c r="L6674" s="56">
        <f t="shared" si="104"/>
        <v>7</v>
      </c>
      <c r="M6674" s="82" t="str">
        <f>"Q"&amp;" "&amp;VLOOKUP(pro[[#This Row],[Period]],Mapping!A:B,2,0)</f>
        <v>Q 3</v>
      </c>
      <c r="N6674"/>
    </row>
    <row r="6675" spans="1:14" ht="11.25" customHeight="1" x14ac:dyDescent="0.2">
      <c r="A6675" s="42" t="s">
        <v>27</v>
      </c>
      <c r="B6675" s="44" t="s">
        <v>28</v>
      </c>
      <c r="C6675" s="44" t="s">
        <v>57</v>
      </c>
      <c r="D6675" s="43">
        <v>122473.848</v>
      </c>
      <c r="E6675" s="43">
        <v>-20919.772999999997</v>
      </c>
      <c r="F6675" s="45">
        <v>-24590</v>
      </c>
      <c r="G6675" s="45">
        <v>-74630</v>
      </c>
      <c r="H6675" s="45">
        <v>-103790</v>
      </c>
      <c r="I6675" s="55">
        <f>pro[[#This Row],[Admin expenses 3]]+pro[[#This Row],[Admin expenses 2]]+pro[[#This Row],[Admin expenses 1]]+pro[[#This Row],[COGS]]</f>
        <v>-223929.77299999999</v>
      </c>
      <c r="J6675" s="55">
        <f>pro[[#This Row],[Revenue]]+pro[[#This Row],[AdminExp]]</f>
        <v>-101455.92499999999</v>
      </c>
      <c r="K6675" s="83">
        <f>pro[[#This Row],[Profit]]/pro[[#This Row],[Revenue]]</f>
        <v>-0.82838848175979574</v>
      </c>
      <c r="L6675" s="56">
        <f t="shared" si="104"/>
        <v>7</v>
      </c>
      <c r="M6675" s="82" t="str">
        <f>"Q"&amp;" "&amp;VLOOKUP(pro[[#This Row],[Period]],Mapping!A:B,2,0)</f>
        <v>Q 3</v>
      </c>
      <c r="N6675"/>
    </row>
    <row r="6676" spans="1:14" ht="11.25" customHeight="1" x14ac:dyDescent="0.2">
      <c r="A6676" s="42" t="s">
        <v>27</v>
      </c>
      <c r="B6676" s="44" t="s">
        <v>28</v>
      </c>
      <c r="C6676" s="44" t="s">
        <v>58</v>
      </c>
      <c r="D6676" s="43">
        <v>1081199.203</v>
      </c>
      <c r="E6676" s="43">
        <v>-129471.88799999999</v>
      </c>
      <c r="F6676" s="45">
        <v>-46720</v>
      </c>
      <c r="G6676" s="45">
        <v>-53990</v>
      </c>
      <c r="H6676" s="45">
        <v>-26100</v>
      </c>
      <c r="I6676" s="55">
        <f>pro[[#This Row],[Admin expenses 3]]+pro[[#This Row],[Admin expenses 2]]+pro[[#This Row],[Admin expenses 1]]+pro[[#This Row],[COGS]]</f>
        <v>-256281.88799999998</v>
      </c>
      <c r="J6676" s="55">
        <f>pro[[#This Row],[Revenue]]+pro[[#This Row],[AdminExp]]</f>
        <v>824917.31499999994</v>
      </c>
      <c r="K6676" s="83">
        <f>pro[[#This Row],[Profit]]/pro[[#This Row],[Revenue]]</f>
        <v>0.76296515268518927</v>
      </c>
      <c r="L6676" s="56">
        <f t="shared" si="104"/>
        <v>7</v>
      </c>
      <c r="M6676" s="82" t="str">
        <f>"Q"&amp;" "&amp;VLOOKUP(pro[[#This Row],[Period]],Mapping!A:B,2,0)</f>
        <v>Q 3</v>
      </c>
      <c r="N6676"/>
    </row>
    <row r="6677" spans="1:14" ht="11.25" customHeight="1" x14ac:dyDescent="0.2">
      <c r="A6677" s="42" t="s">
        <v>27</v>
      </c>
      <c r="B6677" s="44" t="s">
        <v>28</v>
      </c>
      <c r="C6677" s="44" t="s">
        <v>59</v>
      </c>
      <c r="D6677" s="43">
        <v>5675.4949999999999</v>
      </c>
      <c r="E6677" s="43">
        <v>-448.54599999999994</v>
      </c>
      <c r="F6677" s="45">
        <v>-35290</v>
      </c>
      <c r="G6677" s="45">
        <v>-98030</v>
      </c>
      <c r="H6677" s="45">
        <v>-96210</v>
      </c>
      <c r="I6677" s="55">
        <f>pro[[#This Row],[Admin expenses 3]]+pro[[#This Row],[Admin expenses 2]]+pro[[#This Row],[Admin expenses 1]]+pro[[#This Row],[COGS]]</f>
        <v>-229978.546</v>
      </c>
      <c r="J6677" s="55">
        <f>pro[[#This Row],[Revenue]]+pro[[#This Row],[AdminExp]]</f>
        <v>-224303.05100000001</v>
      </c>
      <c r="K6677" s="83">
        <f>pro[[#This Row],[Profit]]/pro[[#This Row],[Revenue]]</f>
        <v>-39.521319462002879</v>
      </c>
      <c r="L6677" s="56">
        <f t="shared" si="104"/>
        <v>7</v>
      </c>
      <c r="M6677" s="82" t="str">
        <f>"Q"&amp;" "&amp;VLOOKUP(pro[[#This Row],[Period]],Mapping!A:B,2,0)</f>
        <v>Q 3</v>
      </c>
      <c r="N6677"/>
    </row>
    <row r="6678" spans="1:14" ht="11.25" customHeight="1" x14ac:dyDescent="0.2">
      <c r="A6678" s="42" t="s">
        <v>27</v>
      </c>
      <c r="B6678" s="44" t="s">
        <v>28</v>
      </c>
      <c r="C6678" s="44" t="s">
        <v>57</v>
      </c>
      <c r="D6678" s="43">
        <v>11869.745999999999</v>
      </c>
      <c r="E6678" s="43">
        <v>-848.95999999999992</v>
      </c>
      <c r="F6678" s="45">
        <v>-98330</v>
      </c>
      <c r="G6678" s="45">
        <v>-67510</v>
      </c>
      <c r="H6678" s="45">
        <v>-41220</v>
      </c>
      <c r="I6678" s="55">
        <f>pro[[#This Row],[Admin expenses 3]]+pro[[#This Row],[Admin expenses 2]]+pro[[#This Row],[Admin expenses 1]]+pro[[#This Row],[COGS]]</f>
        <v>-207908.96</v>
      </c>
      <c r="J6678" s="55">
        <f>pro[[#This Row],[Revenue]]+pro[[#This Row],[AdminExp]]</f>
        <v>-196039.21399999998</v>
      </c>
      <c r="K6678" s="83">
        <f>pro[[#This Row],[Profit]]/pro[[#This Row],[Revenue]]</f>
        <v>-16.515872706964412</v>
      </c>
      <c r="L6678" s="56">
        <f t="shared" si="104"/>
        <v>7</v>
      </c>
      <c r="M6678" s="82" t="str">
        <f>"Q"&amp;" "&amp;VLOOKUP(pro[[#This Row],[Period]],Mapping!A:B,2,0)</f>
        <v>Q 3</v>
      </c>
      <c r="N6678"/>
    </row>
    <row r="6679" spans="1:14" ht="11.25" customHeight="1" x14ac:dyDescent="0.2">
      <c r="A6679" s="42" t="s">
        <v>27</v>
      </c>
      <c r="B6679" s="44" t="s">
        <v>28</v>
      </c>
      <c r="C6679" s="44" t="s">
        <v>58</v>
      </c>
      <c r="D6679" s="43">
        <v>332615.09399999998</v>
      </c>
      <c r="E6679" s="43">
        <v>-323393.30099999998</v>
      </c>
      <c r="F6679" s="45">
        <v>-20560</v>
      </c>
      <c r="G6679" s="45">
        <v>-80870</v>
      </c>
      <c r="H6679" s="45">
        <v>-106080</v>
      </c>
      <c r="I6679" s="55">
        <f>pro[[#This Row],[Admin expenses 3]]+pro[[#This Row],[Admin expenses 2]]+pro[[#This Row],[Admin expenses 1]]+pro[[#This Row],[COGS]]</f>
        <v>-530903.30099999998</v>
      </c>
      <c r="J6679" s="55">
        <f>pro[[#This Row],[Revenue]]+pro[[#This Row],[AdminExp]]</f>
        <v>-198288.20699999999</v>
      </c>
      <c r="K6679" s="83">
        <f>pro[[#This Row],[Profit]]/pro[[#This Row],[Revenue]]</f>
        <v>-0.59614915431348403</v>
      </c>
      <c r="L6679" s="56">
        <f t="shared" si="104"/>
        <v>7</v>
      </c>
      <c r="M6679" s="82" t="str">
        <f>"Q"&amp;" "&amp;VLOOKUP(pro[[#This Row],[Period]],Mapping!A:B,2,0)</f>
        <v>Q 3</v>
      </c>
      <c r="N6679"/>
    </row>
    <row r="6680" spans="1:14" ht="11.25" customHeight="1" x14ac:dyDescent="0.2">
      <c r="A6680" s="42" t="s">
        <v>27</v>
      </c>
      <c r="B6680" s="44" t="s">
        <v>28</v>
      </c>
      <c r="C6680" s="44" t="s">
        <v>59</v>
      </c>
      <c r="D6680" s="43">
        <v>105714.01399999998</v>
      </c>
      <c r="E6680" s="43">
        <v>-75328.924999999988</v>
      </c>
      <c r="F6680" s="45">
        <v>-14280</v>
      </c>
      <c r="G6680" s="45">
        <v>-38240</v>
      </c>
      <c r="H6680" s="45">
        <v>-102950</v>
      </c>
      <c r="I6680" s="55">
        <f>pro[[#This Row],[Admin expenses 3]]+pro[[#This Row],[Admin expenses 2]]+pro[[#This Row],[Admin expenses 1]]+pro[[#This Row],[COGS]]</f>
        <v>-230798.92499999999</v>
      </c>
      <c r="J6680" s="55">
        <f>pro[[#This Row],[Revenue]]+pro[[#This Row],[AdminExp]]</f>
        <v>-125084.91100000001</v>
      </c>
      <c r="K6680" s="83">
        <f>pro[[#This Row],[Profit]]/pro[[#This Row],[Revenue]]</f>
        <v>-1.1832386858378117</v>
      </c>
      <c r="L6680" s="56">
        <f t="shared" si="104"/>
        <v>7</v>
      </c>
      <c r="M6680" s="82" t="str">
        <f>"Q"&amp;" "&amp;VLOOKUP(pro[[#This Row],[Period]],Mapping!A:B,2,0)</f>
        <v>Q 3</v>
      </c>
      <c r="N6680"/>
    </row>
    <row r="6681" spans="1:14" ht="11.25" customHeight="1" x14ac:dyDescent="0.2">
      <c r="A6681" s="42" t="s">
        <v>27</v>
      </c>
      <c r="B6681" s="44" t="s">
        <v>28</v>
      </c>
      <c r="C6681" s="44" t="s">
        <v>57</v>
      </c>
      <c r="D6681" s="43">
        <v>327942.88099999999</v>
      </c>
      <c r="E6681" s="43">
        <v>-294952.25899999996</v>
      </c>
      <c r="F6681" s="45">
        <v>-89140</v>
      </c>
      <c r="G6681" s="45">
        <v>-92210</v>
      </c>
      <c r="H6681" s="45">
        <v>-70390</v>
      </c>
      <c r="I6681" s="55">
        <f>pro[[#This Row],[Admin expenses 3]]+pro[[#This Row],[Admin expenses 2]]+pro[[#This Row],[Admin expenses 1]]+pro[[#This Row],[COGS]]</f>
        <v>-546692.25899999996</v>
      </c>
      <c r="J6681" s="55">
        <f>pro[[#This Row],[Revenue]]+pro[[#This Row],[AdminExp]]</f>
        <v>-218749.37799999997</v>
      </c>
      <c r="K6681" s="83">
        <f>pro[[#This Row],[Profit]]/pro[[#This Row],[Revenue]]</f>
        <v>-0.66703499503622388</v>
      </c>
      <c r="L6681" s="56">
        <f t="shared" si="104"/>
        <v>7</v>
      </c>
      <c r="M6681" s="82" t="str">
        <f>"Q"&amp;" "&amp;VLOOKUP(pro[[#This Row],[Period]],Mapping!A:B,2,0)</f>
        <v>Q 3</v>
      </c>
      <c r="N6681"/>
    </row>
    <row r="6682" spans="1:14" ht="11.25" customHeight="1" x14ac:dyDescent="0.2">
      <c r="A6682" s="42" t="s">
        <v>27</v>
      </c>
      <c r="B6682" s="44" t="s">
        <v>28</v>
      </c>
      <c r="C6682" s="44" t="s">
        <v>58</v>
      </c>
      <c r="D6682" s="43">
        <v>320866.56</v>
      </c>
      <c r="E6682" s="43">
        <v>-322079.94</v>
      </c>
      <c r="F6682" s="45">
        <v>-41910</v>
      </c>
      <c r="G6682" s="45">
        <v>-50190</v>
      </c>
      <c r="H6682" s="45">
        <v>-77040</v>
      </c>
      <c r="I6682" s="55">
        <f>pro[[#This Row],[Admin expenses 3]]+pro[[#This Row],[Admin expenses 2]]+pro[[#This Row],[Admin expenses 1]]+pro[[#This Row],[COGS]]</f>
        <v>-491219.94</v>
      </c>
      <c r="J6682" s="55">
        <f>pro[[#This Row],[Revenue]]+pro[[#This Row],[AdminExp]]</f>
        <v>-170353.38</v>
      </c>
      <c r="K6682" s="83">
        <f>pro[[#This Row],[Profit]]/pro[[#This Row],[Revenue]]</f>
        <v>-0.53091659037326921</v>
      </c>
      <c r="L6682" s="56">
        <f t="shared" si="104"/>
        <v>7</v>
      </c>
      <c r="M6682" s="82" t="str">
        <f>"Q"&amp;" "&amp;VLOOKUP(pro[[#This Row],[Period]],Mapping!A:B,2,0)</f>
        <v>Q 3</v>
      </c>
      <c r="N6682"/>
    </row>
    <row r="6683" spans="1:14" ht="11.25" customHeight="1" x14ac:dyDescent="0.2">
      <c r="A6683" s="42" t="s">
        <v>27</v>
      </c>
      <c r="B6683" s="44" t="s">
        <v>28</v>
      </c>
      <c r="C6683" s="44" t="s">
        <v>59</v>
      </c>
      <c r="D6683" s="43">
        <v>53026.764000000003</v>
      </c>
      <c r="E6683" s="43">
        <v>-118146.14700000001</v>
      </c>
      <c r="F6683" s="45">
        <v>-35260</v>
      </c>
      <c r="G6683" s="45">
        <v>-85110</v>
      </c>
      <c r="H6683" s="45">
        <v>-83610</v>
      </c>
      <c r="I6683" s="55">
        <f>pro[[#This Row],[Admin expenses 3]]+pro[[#This Row],[Admin expenses 2]]+pro[[#This Row],[Admin expenses 1]]+pro[[#This Row],[COGS]]</f>
        <v>-322126.147</v>
      </c>
      <c r="J6683" s="55">
        <f>pro[[#This Row],[Revenue]]+pro[[#This Row],[AdminExp]]</f>
        <v>-269099.38299999997</v>
      </c>
      <c r="K6683" s="83">
        <f>pro[[#This Row],[Profit]]/pro[[#This Row],[Revenue]]</f>
        <v>-5.0747841787969552</v>
      </c>
      <c r="L6683" s="56">
        <f t="shared" si="104"/>
        <v>7</v>
      </c>
      <c r="M6683" s="82" t="str">
        <f>"Q"&amp;" "&amp;VLOOKUP(pro[[#This Row],[Period]],Mapping!A:B,2,0)</f>
        <v>Q 3</v>
      </c>
      <c r="N6683"/>
    </row>
    <row r="6684" spans="1:14" ht="11.25" customHeight="1" x14ac:dyDescent="0.2">
      <c r="A6684" s="42" t="s">
        <v>27</v>
      </c>
      <c r="B6684" s="44" t="s">
        <v>28</v>
      </c>
      <c r="C6684" s="44" t="s">
        <v>57</v>
      </c>
      <c r="D6684" s="43">
        <v>604015.94400000002</v>
      </c>
      <c r="E6684" s="43">
        <v>-177291.8</v>
      </c>
      <c r="F6684" s="45">
        <v>-23660</v>
      </c>
      <c r="G6684" s="45">
        <v>-22800</v>
      </c>
      <c r="H6684" s="45">
        <v>-21710</v>
      </c>
      <c r="I6684" s="55">
        <f>pro[[#This Row],[Admin expenses 3]]+pro[[#This Row],[Admin expenses 2]]+pro[[#This Row],[Admin expenses 1]]+pro[[#This Row],[COGS]]</f>
        <v>-245461.8</v>
      </c>
      <c r="J6684" s="55">
        <f>pro[[#This Row],[Revenue]]+pro[[#This Row],[AdminExp]]</f>
        <v>358554.14400000003</v>
      </c>
      <c r="K6684" s="83">
        <f>pro[[#This Row],[Profit]]/pro[[#This Row],[Revenue]]</f>
        <v>0.59361701882492035</v>
      </c>
      <c r="L6684" s="56">
        <f t="shared" si="104"/>
        <v>7</v>
      </c>
      <c r="M6684" s="82" t="str">
        <f>"Q"&amp;" "&amp;VLOOKUP(pro[[#This Row],[Period]],Mapping!A:B,2,0)</f>
        <v>Q 3</v>
      </c>
      <c r="N6684"/>
    </row>
    <row r="6685" spans="1:14" ht="11.25" customHeight="1" x14ac:dyDescent="0.2">
      <c r="A6685" s="42" t="s">
        <v>27</v>
      </c>
      <c r="B6685" s="44" t="s">
        <v>28</v>
      </c>
      <c r="C6685" s="44" t="s">
        <v>57</v>
      </c>
      <c r="D6685" s="43">
        <v>82577.991999999998</v>
      </c>
      <c r="E6685" s="43">
        <v>-40725.86</v>
      </c>
      <c r="F6685" s="45">
        <v>-105950</v>
      </c>
      <c r="G6685" s="45">
        <v>-98550</v>
      </c>
      <c r="H6685" s="45">
        <v>-39050</v>
      </c>
      <c r="I6685" s="55">
        <f>pro[[#This Row],[Admin expenses 3]]+pro[[#This Row],[Admin expenses 2]]+pro[[#This Row],[Admin expenses 1]]+pro[[#This Row],[COGS]]</f>
        <v>-284275.86</v>
      </c>
      <c r="J6685" s="55">
        <f>pro[[#This Row],[Revenue]]+pro[[#This Row],[AdminExp]]</f>
        <v>-201697.86799999999</v>
      </c>
      <c r="K6685" s="83">
        <f>pro[[#This Row],[Profit]]/pro[[#This Row],[Revenue]]</f>
        <v>-2.4425135936945521</v>
      </c>
      <c r="L6685" s="56">
        <f t="shared" si="104"/>
        <v>7</v>
      </c>
      <c r="M6685" s="82" t="str">
        <f>"Q"&amp;" "&amp;VLOOKUP(pro[[#This Row],[Period]],Mapping!A:B,2,0)</f>
        <v>Q 3</v>
      </c>
      <c r="N6685"/>
    </row>
    <row r="6686" spans="1:14" ht="11.25" customHeight="1" x14ac:dyDescent="0.2">
      <c r="A6686" s="42" t="s">
        <v>27</v>
      </c>
      <c r="B6686" s="44" t="s">
        <v>28</v>
      </c>
      <c r="C6686" s="44" t="s">
        <v>57</v>
      </c>
      <c r="D6686" s="43">
        <v>146464.633</v>
      </c>
      <c r="E6686" s="43">
        <v>-50268.182999999997</v>
      </c>
      <c r="F6686" s="45">
        <v>-48930</v>
      </c>
      <c r="G6686" s="45">
        <v>-49690</v>
      </c>
      <c r="H6686" s="45">
        <v>-87070</v>
      </c>
      <c r="I6686" s="55">
        <f>pro[[#This Row],[Admin expenses 3]]+pro[[#This Row],[Admin expenses 2]]+pro[[#This Row],[Admin expenses 1]]+pro[[#This Row],[COGS]]</f>
        <v>-235958.18299999999</v>
      </c>
      <c r="J6686" s="55">
        <f>pro[[#This Row],[Revenue]]+pro[[#This Row],[AdminExp]]</f>
        <v>-89493.549999999988</v>
      </c>
      <c r="K6686" s="83">
        <f>pro[[#This Row],[Profit]]/pro[[#This Row],[Revenue]]</f>
        <v>-0.61102498375836567</v>
      </c>
      <c r="L6686" s="56">
        <f t="shared" si="104"/>
        <v>7</v>
      </c>
      <c r="M6686" s="82" t="str">
        <f>"Q"&amp;" "&amp;VLOOKUP(pro[[#This Row],[Period]],Mapping!A:B,2,0)</f>
        <v>Q 3</v>
      </c>
      <c r="N6686"/>
    </row>
    <row r="6687" spans="1:14" ht="11.25" customHeight="1" x14ac:dyDescent="0.2">
      <c r="A6687" s="42" t="s">
        <v>27</v>
      </c>
      <c r="B6687" s="44" t="s">
        <v>28</v>
      </c>
      <c r="C6687" s="44" t="s">
        <v>57</v>
      </c>
      <c r="D6687" s="43">
        <v>164929.81399999998</v>
      </c>
      <c r="E6687" s="43">
        <v>-96304.767999999982</v>
      </c>
      <c r="F6687" s="45">
        <v>-42000</v>
      </c>
      <c r="G6687" s="45">
        <v>-19260</v>
      </c>
      <c r="H6687" s="45">
        <v>-34460</v>
      </c>
      <c r="I6687" s="55">
        <f>pro[[#This Row],[Admin expenses 3]]+pro[[#This Row],[Admin expenses 2]]+pro[[#This Row],[Admin expenses 1]]+pro[[#This Row],[COGS]]</f>
        <v>-192024.76799999998</v>
      </c>
      <c r="J6687" s="55">
        <f>pro[[#This Row],[Revenue]]+pro[[#This Row],[AdminExp]]</f>
        <v>-27094.953999999998</v>
      </c>
      <c r="K6687" s="83">
        <f>pro[[#This Row],[Profit]]/pro[[#This Row],[Revenue]]</f>
        <v>-0.16428172289092621</v>
      </c>
      <c r="L6687" s="56">
        <f t="shared" si="104"/>
        <v>7</v>
      </c>
      <c r="M6687" s="82" t="str">
        <f>"Q"&amp;" "&amp;VLOOKUP(pro[[#This Row],[Period]],Mapping!A:B,2,0)</f>
        <v>Q 3</v>
      </c>
      <c r="N6687"/>
    </row>
    <row r="6688" spans="1:14" ht="11.25" customHeight="1" x14ac:dyDescent="0.2">
      <c r="A6688" s="42" t="s">
        <v>27</v>
      </c>
      <c r="B6688" s="44" t="s">
        <v>28</v>
      </c>
      <c r="C6688" s="44" t="s">
        <v>57</v>
      </c>
      <c r="D6688" s="43">
        <v>292561.11499999999</v>
      </c>
      <c r="E6688" s="43">
        <v>-282977.34499999997</v>
      </c>
      <c r="F6688" s="45">
        <v>-91100</v>
      </c>
      <c r="G6688" s="45">
        <v>-105300</v>
      </c>
      <c r="H6688" s="45">
        <v>-49930</v>
      </c>
      <c r="I6688" s="55">
        <f>pro[[#This Row],[Admin expenses 3]]+pro[[#This Row],[Admin expenses 2]]+pro[[#This Row],[Admin expenses 1]]+pro[[#This Row],[COGS]]</f>
        <v>-529307.34499999997</v>
      </c>
      <c r="J6688" s="55">
        <f>pro[[#This Row],[Revenue]]+pro[[#This Row],[AdminExp]]</f>
        <v>-236746.22999999998</v>
      </c>
      <c r="K6688" s="83">
        <f>pro[[#This Row],[Profit]]/pro[[#This Row],[Revenue]]</f>
        <v>-0.80921974200159852</v>
      </c>
      <c r="L6688" s="56">
        <f t="shared" si="104"/>
        <v>7</v>
      </c>
      <c r="M6688" s="82" t="str">
        <f>"Q"&amp;" "&amp;VLOOKUP(pro[[#This Row],[Period]],Mapping!A:B,2,0)</f>
        <v>Q 3</v>
      </c>
      <c r="N6688"/>
    </row>
    <row r="6689" spans="1:14" ht="11.25" customHeight="1" x14ac:dyDescent="0.2">
      <c r="A6689" s="42" t="s">
        <v>27</v>
      </c>
      <c r="B6689" s="44" t="s">
        <v>28</v>
      </c>
      <c r="C6689" s="44" t="s">
        <v>57</v>
      </c>
      <c r="D6689" s="43">
        <v>509285.39199999999</v>
      </c>
      <c r="E6689" s="43">
        <v>-210592.35399999996</v>
      </c>
      <c r="F6689" s="45">
        <v>-18860</v>
      </c>
      <c r="G6689" s="45">
        <v>-40260</v>
      </c>
      <c r="H6689" s="45">
        <v>-74950</v>
      </c>
      <c r="I6689" s="55">
        <f>pro[[#This Row],[Admin expenses 3]]+pro[[#This Row],[Admin expenses 2]]+pro[[#This Row],[Admin expenses 1]]+pro[[#This Row],[COGS]]</f>
        <v>-344662.35399999993</v>
      </c>
      <c r="J6689" s="55">
        <f>pro[[#This Row],[Revenue]]+pro[[#This Row],[AdminExp]]</f>
        <v>164623.03800000006</v>
      </c>
      <c r="K6689" s="83">
        <f>pro[[#This Row],[Profit]]/pro[[#This Row],[Revenue]]</f>
        <v>0.32324319641981808</v>
      </c>
      <c r="L6689" s="56">
        <f t="shared" si="104"/>
        <v>7</v>
      </c>
      <c r="M6689" s="82" t="str">
        <f>"Q"&amp;" "&amp;VLOOKUP(pro[[#This Row],[Period]],Mapping!A:B,2,0)</f>
        <v>Q 3</v>
      </c>
      <c r="N6689"/>
    </row>
    <row r="6690" spans="1:14" ht="11.25" customHeight="1" x14ac:dyDescent="0.2">
      <c r="A6690" s="42" t="s">
        <v>27</v>
      </c>
      <c r="B6690" s="44" t="s">
        <v>28</v>
      </c>
      <c r="C6690" s="44" t="s">
        <v>57</v>
      </c>
      <c r="D6690" s="43">
        <v>22272.109999999997</v>
      </c>
      <c r="E6690" s="43">
        <v>-10494.539999999999</v>
      </c>
      <c r="F6690" s="45">
        <v>-37650</v>
      </c>
      <c r="G6690" s="45">
        <v>-107350</v>
      </c>
      <c r="H6690" s="45">
        <v>-61140</v>
      </c>
      <c r="I6690" s="55">
        <f>pro[[#This Row],[Admin expenses 3]]+pro[[#This Row],[Admin expenses 2]]+pro[[#This Row],[Admin expenses 1]]+pro[[#This Row],[COGS]]</f>
        <v>-216634.54</v>
      </c>
      <c r="J6690" s="55">
        <f>pro[[#This Row],[Revenue]]+pro[[#This Row],[AdminExp]]</f>
        <v>-194362.43000000002</v>
      </c>
      <c r="K6690" s="83">
        <f>pro[[#This Row],[Profit]]/pro[[#This Row],[Revenue]]</f>
        <v>-8.7267183037440113</v>
      </c>
      <c r="L6690" s="56">
        <f t="shared" si="104"/>
        <v>7</v>
      </c>
      <c r="M6690" s="82" t="str">
        <f>"Q"&amp;" "&amp;VLOOKUP(pro[[#This Row],[Period]],Mapping!A:B,2,0)</f>
        <v>Q 3</v>
      </c>
      <c r="N6690"/>
    </row>
    <row r="6691" spans="1:14" ht="11.25" customHeight="1" x14ac:dyDescent="0.2">
      <c r="A6691" s="42" t="s">
        <v>27</v>
      </c>
      <c r="B6691" s="44" t="s">
        <v>28</v>
      </c>
      <c r="C6691" s="44" t="s">
        <v>57</v>
      </c>
      <c r="D6691" s="43">
        <v>79157.056999999986</v>
      </c>
      <c r="E6691" s="43">
        <v>-69827.274999999994</v>
      </c>
      <c r="F6691" s="45">
        <v>-78800</v>
      </c>
      <c r="G6691" s="45">
        <v>-99340</v>
      </c>
      <c r="H6691" s="45">
        <v>-28230</v>
      </c>
      <c r="I6691" s="55">
        <f>pro[[#This Row],[Admin expenses 3]]+pro[[#This Row],[Admin expenses 2]]+pro[[#This Row],[Admin expenses 1]]+pro[[#This Row],[COGS]]</f>
        <v>-276197.27500000002</v>
      </c>
      <c r="J6691" s="55">
        <f>pro[[#This Row],[Revenue]]+pro[[#This Row],[AdminExp]]</f>
        <v>-197040.21800000005</v>
      </c>
      <c r="K6691" s="83">
        <f>pro[[#This Row],[Profit]]/pro[[#This Row],[Revenue]]</f>
        <v>-2.4892312254610487</v>
      </c>
      <c r="L6691" s="56">
        <f t="shared" si="104"/>
        <v>7</v>
      </c>
      <c r="M6691" s="82" t="str">
        <f>"Q"&amp;" "&amp;VLOOKUP(pro[[#This Row],[Period]],Mapping!A:B,2,0)</f>
        <v>Q 3</v>
      </c>
      <c r="N6691"/>
    </row>
    <row r="6692" spans="1:14" ht="11.25" customHeight="1" x14ac:dyDescent="0.2">
      <c r="A6692" s="42" t="s">
        <v>27</v>
      </c>
      <c r="B6692" s="44" t="s">
        <v>28</v>
      </c>
      <c r="C6692" s="44" t="s">
        <v>57</v>
      </c>
      <c r="D6692" s="43">
        <v>126320.04699999999</v>
      </c>
      <c r="E6692" s="43">
        <v>-74040.805999999997</v>
      </c>
      <c r="F6692" s="45">
        <v>-72840</v>
      </c>
      <c r="G6692" s="45">
        <v>-68490</v>
      </c>
      <c r="H6692" s="45">
        <v>-66610</v>
      </c>
      <c r="I6692" s="55">
        <f>pro[[#This Row],[Admin expenses 3]]+pro[[#This Row],[Admin expenses 2]]+pro[[#This Row],[Admin expenses 1]]+pro[[#This Row],[COGS]]</f>
        <v>-281980.80599999998</v>
      </c>
      <c r="J6692" s="55">
        <f>pro[[#This Row],[Revenue]]+pro[[#This Row],[AdminExp]]</f>
        <v>-155660.75899999999</v>
      </c>
      <c r="K6692" s="83">
        <f>pro[[#This Row],[Profit]]/pro[[#This Row],[Revenue]]</f>
        <v>-1.232272807814899</v>
      </c>
      <c r="L6692" s="56">
        <f t="shared" si="104"/>
        <v>7</v>
      </c>
      <c r="M6692" s="82" t="str">
        <f>"Q"&amp;" "&amp;VLOOKUP(pro[[#This Row],[Period]],Mapping!A:B,2,0)</f>
        <v>Q 3</v>
      </c>
      <c r="N6692"/>
    </row>
    <row r="6693" spans="1:14" ht="11.25" customHeight="1" x14ac:dyDescent="0.2">
      <c r="A6693" s="42" t="s">
        <v>27</v>
      </c>
      <c r="B6693" s="44" t="s">
        <v>28</v>
      </c>
      <c r="C6693" s="44" t="s">
        <v>57</v>
      </c>
      <c r="D6693" s="43">
        <v>6572.4679999999998</v>
      </c>
      <c r="E6693" s="43">
        <v>-4495.7849999999999</v>
      </c>
      <c r="F6693" s="45">
        <v>-55870</v>
      </c>
      <c r="G6693" s="45">
        <v>-105780</v>
      </c>
      <c r="H6693" s="45">
        <v>-96100</v>
      </c>
      <c r="I6693" s="55">
        <f>pro[[#This Row],[Admin expenses 3]]+pro[[#This Row],[Admin expenses 2]]+pro[[#This Row],[Admin expenses 1]]+pro[[#This Row],[COGS]]</f>
        <v>-262245.78499999997</v>
      </c>
      <c r="J6693" s="55">
        <f>pro[[#This Row],[Revenue]]+pro[[#This Row],[AdminExp]]</f>
        <v>-255673.31699999998</v>
      </c>
      <c r="K6693" s="83">
        <f>pro[[#This Row],[Profit]]/pro[[#This Row],[Revenue]]</f>
        <v>-38.900656039709894</v>
      </c>
      <c r="L6693" s="56">
        <f t="shared" si="104"/>
        <v>7</v>
      </c>
      <c r="M6693" s="82" t="str">
        <f>"Q"&amp;" "&amp;VLOOKUP(pro[[#This Row],[Period]],Mapping!A:B,2,0)</f>
        <v>Q 3</v>
      </c>
      <c r="N6693"/>
    </row>
    <row r="6694" spans="1:14" ht="11.25" customHeight="1" x14ac:dyDescent="0.2">
      <c r="A6694" s="42" t="s">
        <v>27</v>
      </c>
      <c r="B6694" s="44" t="s">
        <v>28</v>
      </c>
      <c r="C6694" s="44" t="s">
        <v>57</v>
      </c>
      <c r="D6694" s="43">
        <v>265962.20699999999</v>
      </c>
      <c r="E6694" s="43">
        <v>-66630.766999999993</v>
      </c>
      <c r="F6694" s="45">
        <v>-19760</v>
      </c>
      <c r="G6694" s="45">
        <v>-78990</v>
      </c>
      <c r="H6694" s="45">
        <v>-51870</v>
      </c>
      <c r="I6694" s="55">
        <f>pro[[#This Row],[Admin expenses 3]]+pro[[#This Row],[Admin expenses 2]]+pro[[#This Row],[Admin expenses 1]]+pro[[#This Row],[COGS]]</f>
        <v>-217250.76699999999</v>
      </c>
      <c r="J6694" s="55">
        <f>pro[[#This Row],[Revenue]]+pro[[#This Row],[AdminExp]]</f>
        <v>48711.44</v>
      </c>
      <c r="K6694" s="83">
        <f>pro[[#This Row],[Profit]]/pro[[#This Row],[Revenue]]</f>
        <v>0.1831517362916153</v>
      </c>
      <c r="L6694" s="56">
        <f t="shared" si="104"/>
        <v>7</v>
      </c>
      <c r="M6694" s="82" t="str">
        <f>"Q"&amp;" "&amp;VLOOKUP(pro[[#This Row],[Period]],Mapping!A:B,2,0)</f>
        <v>Q 3</v>
      </c>
      <c r="N6694"/>
    </row>
    <row r="6695" spans="1:14" ht="11.25" customHeight="1" x14ac:dyDescent="0.2">
      <c r="A6695" s="42" t="s">
        <v>27</v>
      </c>
      <c r="B6695" s="44" t="s">
        <v>28</v>
      </c>
      <c r="C6695" s="44" t="s">
        <v>57</v>
      </c>
      <c r="D6695" s="43">
        <v>86254.755999999994</v>
      </c>
      <c r="E6695" s="43">
        <v>-139829.837</v>
      </c>
      <c r="F6695" s="45">
        <v>-100160</v>
      </c>
      <c r="G6695" s="45">
        <v>-56120</v>
      </c>
      <c r="H6695" s="45">
        <v>-30090</v>
      </c>
      <c r="I6695" s="55">
        <f>pro[[#This Row],[Admin expenses 3]]+pro[[#This Row],[Admin expenses 2]]+pro[[#This Row],[Admin expenses 1]]+pro[[#This Row],[COGS]]</f>
        <v>-326199.837</v>
      </c>
      <c r="J6695" s="55">
        <f>pro[[#This Row],[Revenue]]+pro[[#This Row],[AdminExp]]</f>
        <v>-239945.08100000001</v>
      </c>
      <c r="K6695" s="83">
        <f>pro[[#This Row],[Profit]]/pro[[#This Row],[Revenue]]</f>
        <v>-2.7818185585036033</v>
      </c>
      <c r="L6695" s="56">
        <f t="shared" si="104"/>
        <v>7</v>
      </c>
      <c r="M6695" s="82" t="str">
        <f>"Q"&amp;" "&amp;VLOOKUP(pro[[#This Row],[Period]],Mapping!A:B,2,0)</f>
        <v>Q 3</v>
      </c>
      <c r="N6695"/>
    </row>
    <row r="6696" spans="1:14" ht="11.25" customHeight="1" x14ac:dyDescent="0.2">
      <c r="A6696" s="42" t="s">
        <v>27</v>
      </c>
      <c r="B6696" s="44" t="s">
        <v>28</v>
      </c>
      <c r="C6696" s="44" t="s">
        <v>57</v>
      </c>
      <c r="D6696" s="43">
        <v>355.20099999999996</v>
      </c>
      <c r="E6696" s="43">
        <v>-669.27699999999993</v>
      </c>
      <c r="F6696" s="45">
        <v>-43470</v>
      </c>
      <c r="G6696" s="45">
        <v>-103010</v>
      </c>
      <c r="H6696" s="45">
        <v>-55250</v>
      </c>
      <c r="I6696" s="55">
        <f>pro[[#This Row],[Admin expenses 3]]+pro[[#This Row],[Admin expenses 2]]+pro[[#This Row],[Admin expenses 1]]+pro[[#This Row],[COGS]]</f>
        <v>-202399.277</v>
      </c>
      <c r="J6696" s="55">
        <f>pro[[#This Row],[Revenue]]+pro[[#This Row],[AdminExp]]</f>
        <v>-202044.076</v>
      </c>
      <c r="K6696" s="83">
        <f>pro[[#This Row],[Profit]]/pro[[#This Row],[Revenue]]</f>
        <v>-568.8161801346281</v>
      </c>
      <c r="L6696" s="56">
        <f t="shared" si="104"/>
        <v>7</v>
      </c>
      <c r="M6696" s="82" t="str">
        <f>"Q"&amp;" "&amp;VLOOKUP(pro[[#This Row],[Period]],Mapping!A:B,2,0)</f>
        <v>Q 3</v>
      </c>
      <c r="N6696"/>
    </row>
    <row r="6697" spans="1:14" ht="11.25" customHeight="1" x14ac:dyDescent="0.2">
      <c r="A6697" s="42" t="s">
        <v>27</v>
      </c>
      <c r="B6697" s="44" t="s">
        <v>28</v>
      </c>
      <c r="C6697" s="44" t="s">
        <v>57</v>
      </c>
      <c r="D6697" s="43">
        <v>206.27599999999998</v>
      </c>
      <c r="E6697" s="43">
        <v>-352.51299999999998</v>
      </c>
      <c r="F6697" s="45">
        <v>-65390</v>
      </c>
      <c r="G6697" s="45">
        <v>-97500</v>
      </c>
      <c r="H6697" s="45">
        <v>-55720</v>
      </c>
      <c r="I6697" s="55">
        <f>pro[[#This Row],[Admin expenses 3]]+pro[[#This Row],[Admin expenses 2]]+pro[[#This Row],[Admin expenses 1]]+pro[[#This Row],[COGS]]</f>
        <v>-218962.51300000001</v>
      </c>
      <c r="J6697" s="55">
        <f>pro[[#This Row],[Revenue]]+pro[[#This Row],[AdminExp]]</f>
        <v>-218756.23699999999</v>
      </c>
      <c r="K6697" s="83">
        <f>pro[[#This Row],[Profit]]/pro[[#This Row],[Revenue]]</f>
        <v>-1060.5026130039366</v>
      </c>
      <c r="L6697" s="56">
        <f t="shared" si="104"/>
        <v>7</v>
      </c>
      <c r="M6697" s="82" t="str">
        <f>"Q"&amp;" "&amp;VLOOKUP(pro[[#This Row],[Period]],Mapping!A:B,2,0)</f>
        <v>Q 3</v>
      </c>
      <c r="N6697"/>
    </row>
    <row r="6698" spans="1:14" ht="11.25" customHeight="1" x14ac:dyDescent="0.2">
      <c r="A6698" s="42" t="s">
        <v>27</v>
      </c>
      <c r="B6698" s="44" t="s">
        <v>28</v>
      </c>
      <c r="C6698" s="44" t="s">
        <v>57</v>
      </c>
      <c r="D6698" s="43">
        <v>449.25999999999993</v>
      </c>
      <c r="E6698" s="43">
        <v>-1242.087</v>
      </c>
      <c r="F6698" s="45">
        <v>-105450</v>
      </c>
      <c r="G6698" s="45">
        <v>-58150</v>
      </c>
      <c r="H6698" s="45">
        <v>-34030</v>
      </c>
      <c r="I6698" s="55">
        <f>pro[[#This Row],[Admin expenses 3]]+pro[[#This Row],[Admin expenses 2]]+pro[[#This Row],[Admin expenses 1]]+pro[[#This Row],[COGS]]</f>
        <v>-198872.087</v>
      </c>
      <c r="J6698" s="55">
        <f>pro[[#This Row],[Revenue]]+pro[[#This Row],[AdminExp]]</f>
        <v>-198422.82699999999</v>
      </c>
      <c r="K6698" s="83">
        <f>pro[[#This Row],[Profit]]/pro[[#This Row],[Revenue]]</f>
        <v>-441.66591060855632</v>
      </c>
      <c r="L6698" s="56">
        <f t="shared" si="104"/>
        <v>7</v>
      </c>
      <c r="M6698" s="82" t="str">
        <f>"Q"&amp;" "&amp;VLOOKUP(pro[[#This Row],[Period]],Mapping!A:B,2,0)</f>
        <v>Q 3</v>
      </c>
      <c r="N6698"/>
    </row>
    <row r="6699" spans="1:14" ht="11.25" customHeight="1" x14ac:dyDescent="0.2">
      <c r="A6699" s="42" t="s">
        <v>27</v>
      </c>
      <c r="B6699" s="44" t="s">
        <v>28</v>
      </c>
      <c r="C6699" s="44" t="s">
        <v>57</v>
      </c>
      <c r="D6699" s="43">
        <v>58308.572</v>
      </c>
      <c r="E6699" s="43">
        <v>-87208.498999999996</v>
      </c>
      <c r="F6699" s="45">
        <v>-40890</v>
      </c>
      <c r="G6699" s="45">
        <v>-40170</v>
      </c>
      <c r="H6699" s="45">
        <v>-92170</v>
      </c>
      <c r="I6699" s="55">
        <f>pro[[#This Row],[Admin expenses 3]]+pro[[#This Row],[Admin expenses 2]]+pro[[#This Row],[Admin expenses 1]]+pro[[#This Row],[COGS]]</f>
        <v>-260438.49900000001</v>
      </c>
      <c r="J6699" s="55">
        <f>pro[[#This Row],[Revenue]]+pro[[#This Row],[AdminExp]]</f>
        <v>-202129.92700000003</v>
      </c>
      <c r="K6699" s="83">
        <f>pro[[#This Row],[Profit]]/pro[[#This Row],[Revenue]]</f>
        <v>-3.4665559465253244</v>
      </c>
      <c r="L6699" s="56">
        <f t="shared" si="104"/>
        <v>7</v>
      </c>
      <c r="M6699" s="82" t="str">
        <f>"Q"&amp;" "&amp;VLOOKUP(pro[[#This Row],[Period]],Mapping!A:B,2,0)</f>
        <v>Q 3</v>
      </c>
      <c r="N6699"/>
    </row>
    <row r="6700" spans="1:14" ht="11.25" customHeight="1" x14ac:dyDescent="0.2">
      <c r="A6700" s="42" t="s">
        <v>27</v>
      </c>
      <c r="B6700" s="44" t="s">
        <v>28</v>
      </c>
      <c r="C6700" s="44" t="s">
        <v>57</v>
      </c>
      <c r="D6700" s="43">
        <v>205219.50399999996</v>
      </c>
      <c r="E6700" s="43">
        <v>-234850.27299999999</v>
      </c>
      <c r="F6700" s="45">
        <v>-70990</v>
      </c>
      <c r="G6700" s="45">
        <v>-14600</v>
      </c>
      <c r="H6700" s="45">
        <v>-18270</v>
      </c>
      <c r="I6700" s="55">
        <f>pro[[#This Row],[Admin expenses 3]]+pro[[#This Row],[Admin expenses 2]]+pro[[#This Row],[Admin expenses 1]]+pro[[#This Row],[COGS]]</f>
        <v>-338710.27299999999</v>
      </c>
      <c r="J6700" s="55">
        <f>pro[[#This Row],[Revenue]]+pro[[#This Row],[AdminExp]]</f>
        <v>-133490.76900000003</v>
      </c>
      <c r="K6700" s="83">
        <f>pro[[#This Row],[Profit]]/pro[[#This Row],[Revenue]]</f>
        <v>-0.65047798283344482</v>
      </c>
      <c r="L6700" s="56">
        <f t="shared" si="104"/>
        <v>7</v>
      </c>
      <c r="M6700" s="82" t="str">
        <f>"Q"&amp;" "&amp;VLOOKUP(pro[[#This Row],[Period]],Mapping!A:B,2,0)</f>
        <v>Q 3</v>
      </c>
      <c r="N6700"/>
    </row>
    <row r="6701" spans="1:14" ht="11.25" customHeight="1" x14ac:dyDescent="0.2">
      <c r="A6701" s="42" t="s">
        <v>27</v>
      </c>
      <c r="B6701" s="44" t="s">
        <v>28</v>
      </c>
      <c r="C6701" s="44" t="s">
        <v>57</v>
      </c>
      <c r="D6701" s="43">
        <v>400107.98799999995</v>
      </c>
      <c r="E6701" s="43">
        <v>-520064.76899999997</v>
      </c>
      <c r="F6701" s="45">
        <v>-79050</v>
      </c>
      <c r="G6701" s="45">
        <v>-23620</v>
      </c>
      <c r="H6701" s="45">
        <v>-46140</v>
      </c>
      <c r="I6701" s="55">
        <f>pro[[#This Row],[Admin expenses 3]]+pro[[#This Row],[Admin expenses 2]]+pro[[#This Row],[Admin expenses 1]]+pro[[#This Row],[COGS]]</f>
        <v>-668874.76899999997</v>
      </c>
      <c r="J6701" s="55">
        <f>pro[[#This Row],[Revenue]]+pro[[#This Row],[AdminExp]]</f>
        <v>-268766.78100000002</v>
      </c>
      <c r="K6701" s="83">
        <f>pro[[#This Row],[Profit]]/pro[[#This Row],[Revenue]]</f>
        <v>-0.6717356040389777</v>
      </c>
      <c r="L6701" s="56">
        <f t="shared" si="104"/>
        <v>7</v>
      </c>
      <c r="M6701" s="82" t="str">
        <f>"Q"&amp;" "&amp;VLOOKUP(pro[[#This Row],[Period]],Mapping!A:B,2,0)</f>
        <v>Q 3</v>
      </c>
      <c r="N6701"/>
    </row>
    <row r="6702" spans="1:14" ht="11.25" customHeight="1" x14ac:dyDescent="0.2">
      <c r="A6702" s="42" t="s">
        <v>27</v>
      </c>
      <c r="B6702" s="44" t="s">
        <v>28</v>
      </c>
      <c r="C6702" s="44" t="s">
        <v>57</v>
      </c>
      <c r="D6702" s="43">
        <v>84749.84</v>
      </c>
      <c r="E6702" s="43">
        <v>-89303.185999999987</v>
      </c>
      <c r="F6702" s="45">
        <v>-95230</v>
      </c>
      <c r="G6702" s="45">
        <v>-92460</v>
      </c>
      <c r="H6702" s="45">
        <v>-91610</v>
      </c>
      <c r="I6702" s="55">
        <f>pro[[#This Row],[Admin expenses 3]]+pro[[#This Row],[Admin expenses 2]]+pro[[#This Row],[Admin expenses 1]]+pro[[#This Row],[COGS]]</f>
        <v>-368603.18599999999</v>
      </c>
      <c r="J6702" s="55">
        <f>pro[[#This Row],[Revenue]]+pro[[#This Row],[AdminExp]]</f>
        <v>-283853.34600000002</v>
      </c>
      <c r="K6702" s="83">
        <f>pro[[#This Row],[Profit]]/pro[[#This Row],[Revenue]]</f>
        <v>-3.3493083408771041</v>
      </c>
      <c r="L6702" s="56">
        <f t="shared" si="104"/>
        <v>7</v>
      </c>
      <c r="M6702" s="82" t="str">
        <f>"Q"&amp;" "&amp;VLOOKUP(pro[[#This Row],[Period]],Mapping!A:B,2,0)</f>
        <v>Q 3</v>
      </c>
      <c r="N6702"/>
    </row>
    <row r="6703" spans="1:14" ht="11.25" customHeight="1" x14ac:dyDescent="0.2">
      <c r="A6703" s="42" t="s">
        <v>27</v>
      </c>
      <c r="B6703" s="44" t="s">
        <v>28</v>
      </c>
      <c r="C6703" s="44" t="s">
        <v>57</v>
      </c>
      <c r="D6703" s="43">
        <v>267023.36499999999</v>
      </c>
      <c r="E6703" s="43">
        <v>-134216.78199999998</v>
      </c>
      <c r="F6703" s="45">
        <v>-74250</v>
      </c>
      <c r="G6703" s="45">
        <v>-33860</v>
      </c>
      <c r="H6703" s="45">
        <v>-89940</v>
      </c>
      <c r="I6703" s="55">
        <f>pro[[#This Row],[Admin expenses 3]]+pro[[#This Row],[Admin expenses 2]]+pro[[#This Row],[Admin expenses 1]]+pro[[#This Row],[COGS]]</f>
        <v>-332266.78200000001</v>
      </c>
      <c r="J6703" s="55">
        <f>pro[[#This Row],[Revenue]]+pro[[#This Row],[AdminExp]]</f>
        <v>-65243.417000000016</v>
      </c>
      <c r="K6703" s="83">
        <f>pro[[#This Row],[Profit]]/pro[[#This Row],[Revenue]]</f>
        <v>-0.24433598535468992</v>
      </c>
      <c r="L6703" s="56">
        <f t="shared" si="104"/>
        <v>7</v>
      </c>
      <c r="M6703" s="82" t="str">
        <f>"Q"&amp;" "&amp;VLOOKUP(pro[[#This Row],[Period]],Mapping!A:B,2,0)</f>
        <v>Q 3</v>
      </c>
      <c r="N6703"/>
    </row>
    <row r="6704" spans="1:14" ht="11.25" customHeight="1" x14ac:dyDescent="0.2">
      <c r="A6704" s="42" t="s">
        <v>27</v>
      </c>
      <c r="B6704" s="44" t="s">
        <v>28</v>
      </c>
      <c r="C6704" s="44" t="s">
        <v>57</v>
      </c>
      <c r="D6704" s="43">
        <v>33855.99</v>
      </c>
      <c r="E6704" s="43">
        <v>-18756.752</v>
      </c>
      <c r="F6704" s="45">
        <v>-39260</v>
      </c>
      <c r="G6704" s="45">
        <v>-91160</v>
      </c>
      <c r="H6704" s="45">
        <v>-80360</v>
      </c>
      <c r="I6704" s="55">
        <f>pro[[#This Row],[Admin expenses 3]]+pro[[#This Row],[Admin expenses 2]]+pro[[#This Row],[Admin expenses 1]]+pro[[#This Row],[COGS]]</f>
        <v>-229536.75200000001</v>
      </c>
      <c r="J6704" s="55">
        <f>pro[[#This Row],[Revenue]]+pro[[#This Row],[AdminExp]]</f>
        <v>-195680.76200000002</v>
      </c>
      <c r="K6704" s="83">
        <f>pro[[#This Row],[Profit]]/pro[[#This Row],[Revenue]]</f>
        <v>-5.7797973711594324</v>
      </c>
      <c r="L6704" s="56">
        <f t="shared" si="104"/>
        <v>7</v>
      </c>
      <c r="M6704" s="82" t="str">
        <f>"Q"&amp;" "&amp;VLOOKUP(pro[[#This Row],[Period]],Mapping!A:B,2,0)</f>
        <v>Q 3</v>
      </c>
      <c r="N6704"/>
    </row>
    <row r="6705" spans="1:14" ht="11.25" customHeight="1" x14ac:dyDescent="0.2">
      <c r="A6705" s="42" t="s">
        <v>27</v>
      </c>
      <c r="B6705" s="44" t="s">
        <v>28</v>
      </c>
      <c r="C6705" s="44" t="s">
        <v>57</v>
      </c>
      <c r="D6705" s="43">
        <v>86562.735000000001</v>
      </c>
      <c r="E6705" s="43">
        <v>-57703.085999999996</v>
      </c>
      <c r="F6705" s="45">
        <v>-66370</v>
      </c>
      <c r="G6705" s="45">
        <v>-60410</v>
      </c>
      <c r="H6705" s="45">
        <v>-97040</v>
      </c>
      <c r="I6705" s="55">
        <f>pro[[#This Row],[Admin expenses 3]]+pro[[#This Row],[Admin expenses 2]]+pro[[#This Row],[Admin expenses 1]]+pro[[#This Row],[COGS]]</f>
        <v>-281523.08600000001</v>
      </c>
      <c r="J6705" s="55">
        <f>pro[[#This Row],[Revenue]]+pro[[#This Row],[AdminExp]]</f>
        <v>-194960.35100000002</v>
      </c>
      <c r="K6705" s="83">
        <f>pro[[#This Row],[Profit]]/pro[[#This Row],[Revenue]]</f>
        <v>-2.2522434278445571</v>
      </c>
      <c r="L6705" s="56">
        <f t="shared" si="104"/>
        <v>7</v>
      </c>
      <c r="M6705" s="82" t="str">
        <f>"Q"&amp;" "&amp;VLOOKUP(pro[[#This Row],[Period]],Mapping!A:B,2,0)</f>
        <v>Q 3</v>
      </c>
      <c r="N6705"/>
    </row>
    <row r="6706" spans="1:14" ht="11.25" customHeight="1" x14ac:dyDescent="0.2">
      <c r="A6706" s="42" t="s">
        <v>27</v>
      </c>
      <c r="B6706" s="44" t="s">
        <v>28</v>
      </c>
      <c r="C6706" s="44" t="s">
        <v>57</v>
      </c>
      <c r="D6706" s="43">
        <v>950342.51899999985</v>
      </c>
      <c r="E6706" s="43">
        <v>-998299.79200000002</v>
      </c>
      <c r="F6706" s="45">
        <v>-30730</v>
      </c>
      <c r="G6706" s="45">
        <v>-79440</v>
      </c>
      <c r="H6706" s="45">
        <v>-44420</v>
      </c>
      <c r="I6706" s="55">
        <f>pro[[#This Row],[Admin expenses 3]]+pro[[#This Row],[Admin expenses 2]]+pro[[#This Row],[Admin expenses 1]]+pro[[#This Row],[COGS]]</f>
        <v>-1152889.7919999999</v>
      </c>
      <c r="J6706" s="55">
        <f>pro[[#This Row],[Revenue]]+pro[[#This Row],[AdminExp]]</f>
        <v>-202547.27300000004</v>
      </c>
      <c r="K6706" s="83">
        <f>pro[[#This Row],[Profit]]/pro[[#This Row],[Revenue]]</f>
        <v>-0.21313081226033209</v>
      </c>
      <c r="L6706" s="56">
        <f t="shared" si="104"/>
        <v>7</v>
      </c>
      <c r="M6706" s="82" t="str">
        <f>"Q"&amp;" "&amp;VLOOKUP(pro[[#This Row],[Period]],Mapping!A:B,2,0)</f>
        <v>Q 3</v>
      </c>
      <c r="N6706"/>
    </row>
    <row r="6707" spans="1:14" ht="11.25" customHeight="1" x14ac:dyDescent="0.2">
      <c r="A6707" s="42" t="s">
        <v>27</v>
      </c>
      <c r="B6707" s="44" t="s">
        <v>28</v>
      </c>
      <c r="C6707" s="44" t="s">
        <v>57</v>
      </c>
      <c r="D6707" s="43">
        <v>794062.02399999998</v>
      </c>
      <c r="E6707" s="43">
        <v>-801595.66199999989</v>
      </c>
      <c r="F6707" s="45">
        <v>-107350</v>
      </c>
      <c r="G6707" s="45">
        <v>-107720</v>
      </c>
      <c r="H6707" s="45">
        <v>-71960</v>
      </c>
      <c r="I6707" s="55">
        <f>pro[[#This Row],[Admin expenses 3]]+pro[[#This Row],[Admin expenses 2]]+pro[[#This Row],[Admin expenses 1]]+pro[[#This Row],[COGS]]</f>
        <v>-1088625.662</v>
      </c>
      <c r="J6707" s="55">
        <f>pro[[#This Row],[Revenue]]+pro[[#This Row],[AdminExp]]</f>
        <v>-294563.63800000004</v>
      </c>
      <c r="K6707" s="83">
        <f>pro[[#This Row],[Profit]]/pro[[#This Row],[Revenue]]</f>
        <v>-0.37095797191782093</v>
      </c>
      <c r="L6707" s="56">
        <f t="shared" si="104"/>
        <v>7</v>
      </c>
      <c r="M6707" s="82" t="str">
        <f>"Q"&amp;" "&amp;VLOOKUP(pro[[#This Row],[Period]],Mapping!A:B,2,0)</f>
        <v>Q 3</v>
      </c>
      <c r="N6707"/>
    </row>
    <row r="6708" spans="1:14" ht="11.25" customHeight="1" x14ac:dyDescent="0.2">
      <c r="A6708" s="42" t="s">
        <v>27</v>
      </c>
      <c r="B6708" s="44" t="s">
        <v>28</v>
      </c>
      <c r="C6708" s="44" t="s">
        <v>57</v>
      </c>
      <c r="D6708" s="43">
        <v>361916.76500000001</v>
      </c>
      <c r="E6708" s="43">
        <v>-332537.49900000001</v>
      </c>
      <c r="F6708" s="45">
        <v>-95800</v>
      </c>
      <c r="G6708" s="45">
        <v>-105940</v>
      </c>
      <c r="H6708" s="45">
        <v>-58660</v>
      </c>
      <c r="I6708" s="55">
        <f>pro[[#This Row],[Admin expenses 3]]+pro[[#This Row],[Admin expenses 2]]+pro[[#This Row],[Admin expenses 1]]+pro[[#This Row],[COGS]]</f>
        <v>-592937.49900000007</v>
      </c>
      <c r="J6708" s="55">
        <f>pro[[#This Row],[Revenue]]+pro[[#This Row],[AdminExp]]</f>
        <v>-231020.73400000005</v>
      </c>
      <c r="K6708" s="83">
        <f>pro[[#This Row],[Profit]]/pro[[#This Row],[Revenue]]</f>
        <v>-0.63832559400778255</v>
      </c>
      <c r="L6708" s="56">
        <f t="shared" si="104"/>
        <v>7</v>
      </c>
      <c r="M6708" s="82" t="str">
        <f>"Q"&amp;" "&amp;VLOOKUP(pro[[#This Row],[Period]],Mapping!A:B,2,0)</f>
        <v>Q 3</v>
      </c>
      <c r="N6708"/>
    </row>
    <row r="6709" spans="1:14" ht="11.25" customHeight="1" x14ac:dyDescent="0.2">
      <c r="A6709" s="42" t="s">
        <v>27</v>
      </c>
      <c r="B6709" s="44" t="s">
        <v>28</v>
      </c>
      <c r="C6709" s="44" t="s">
        <v>57</v>
      </c>
      <c r="D6709" s="43">
        <v>168152.929</v>
      </c>
      <c r="E6709" s="43">
        <v>-130396.88899999998</v>
      </c>
      <c r="F6709" s="45">
        <v>-50990</v>
      </c>
      <c r="G6709" s="45">
        <v>-67030</v>
      </c>
      <c r="H6709" s="45">
        <v>-91080</v>
      </c>
      <c r="I6709" s="55">
        <f>pro[[#This Row],[Admin expenses 3]]+pro[[#This Row],[Admin expenses 2]]+pro[[#This Row],[Admin expenses 1]]+pro[[#This Row],[COGS]]</f>
        <v>-339496.88899999997</v>
      </c>
      <c r="J6709" s="55">
        <f>pro[[#This Row],[Revenue]]+pro[[#This Row],[AdminExp]]</f>
        <v>-171343.95999999996</v>
      </c>
      <c r="K6709" s="83">
        <f>pro[[#This Row],[Profit]]/pro[[#This Row],[Revenue]]</f>
        <v>-1.0189769575765164</v>
      </c>
      <c r="L6709" s="56">
        <f t="shared" si="104"/>
        <v>7</v>
      </c>
      <c r="M6709" s="82" t="str">
        <f>"Q"&amp;" "&amp;VLOOKUP(pro[[#This Row],[Period]],Mapping!A:B,2,0)</f>
        <v>Q 3</v>
      </c>
      <c r="N6709"/>
    </row>
    <row r="6710" spans="1:14" ht="11.25" customHeight="1" x14ac:dyDescent="0.2">
      <c r="A6710" s="42" t="s">
        <v>27</v>
      </c>
      <c r="B6710" s="44" t="s">
        <v>28</v>
      </c>
      <c r="C6710" s="44" t="s">
        <v>58</v>
      </c>
      <c r="D6710" s="43">
        <v>357443.73</v>
      </c>
      <c r="E6710" s="43">
        <v>-527243.57000000007</v>
      </c>
      <c r="F6710" s="45">
        <v>-37400</v>
      </c>
      <c r="G6710" s="45">
        <v>-80130</v>
      </c>
      <c r="H6710" s="45">
        <v>-31540</v>
      </c>
      <c r="I6710" s="55">
        <f>pro[[#This Row],[Admin expenses 3]]+pro[[#This Row],[Admin expenses 2]]+pro[[#This Row],[Admin expenses 1]]+pro[[#This Row],[COGS]]</f>
        <v>-676313.57000000007</v>
      </c>
      <c r="J6710" s="55">
        <f>pro[[#This Row],[Revenue]]+pro[[#This Row],[AdminExp]]</f>
        <v>-318869.84000000008</v>
      </c>
      <c r="K6710" s="83">
        <f>pro[[#This Row],[Profit]]/pro[[#This Row],[Revenue]]</f>
        <v>-0.89208402116887064</v>
      </c>
      <c r="L6710" s="56">
        <f t="shared" si="104"/>
        <v>7</v>
      </c>
      <c r="M6710" s="82" t="str">
        <f>"Q"&amp;" "&amp;VLOOKUP(pro[[#This Row],[Period]],Mapping!A:B,2,0)</f>
        <v>Q 3</v>
      </c>
      <c r="N6710"/>
    </row>
    <row r="6711" spans="1:14" ht="11.25" customHeight="1" x14ac:dyDescent="0.2">
      <c r="A6711" s="42" t="s">
        <v>27</v>
      </c>
      <c r="B6711" s="44" t="s">
        <v>28</v>
      </c>
      <c r="C6711" s="44" t="s">
        <v>59</v>
      </c>
      <c r="D6711" s="43">
        <v>53234.047999999995</v>
      </c>
      <c r="E6711" s="43">
        <v>-35388.212999999996</v>
      </c>
      <c r="F6711" s="45">
        <v>-24790</v>
      </c>
      <c r="G6711" s="45">
        <v>-19090</v>
      </c>
      <c r="H6711" s="45">
        <v>-99350</v>
      </c>
      <c r="I6711" s="55">
        <f>pro[[#This Row],[Admin expenses 3]]+pro[[#This Row],[Admin expenses 2]]+pro[[#This Row],[Admin expenses 1]]+pro[[#This Row],[COGS]]</f>
        <v>-178618.21299999999</v>
      </c>
      <c r="J6711" s="55">
        <f>pro[[#This Row],[Revenue]]+pro[[#This Row],[AdminExp]]</f>
        <v>-125384.16499999999</v>
      </c>
      <c r="K6711" s="83">
        <f>pro[[#This Row],[Profit]]/pro[[#This Row],[Revenue]]</f>
        <v>-2.3553377905809456</v>
      </c>
      <c r="L6711" s="56">
        <f t="shared" si="104"/>
        <v>7</v>
      </c>
      <c r="M6711" s="82" t="str">
        <f>"Q"&amp;" "&amp;VLOOKUP(pro[[#This Row],[Period]],Mapping!A:B,2,0)</f>
        <v>Q 3</v>
      </c>
      <c r="N6711"/>
    </row>
    <row r="6712" spans="1:14" ht="11.25" customHeight="1" x14ac:dyDescent="0.2">
      <c r="A6712" s="42" t="s">
        <v>27</v>
      </c>
      <c r="B6712" s="44" t="s">
        <v>28</v>
      </c>
      <c r="C6712" s="44" t="s">
        <v>57</v>
      </c>
      <c r="D6712" s="43">
        <v>443910.52299999999</v>
      </c>
      <c r="E6712" s="43">
        <v>-116263.02099999999</v>
      </c>
      <c r="F6712" s="45">
        <v>-61210</v>
      </c>
      <c r="G6712" s="45">
        <v>-60620</v>
      </c>
      <c r="H6712" s="45">
        <v>-41510</v>
      </c>
      <c r="I6712" s="55">
        <f>pro[[#This Row],[Admin expenses 3]]+pro[[#This Row],[Admin expenses 2]]+pro[[#This Row],[Admin expenses 1]]+pro[[#This Row],[COGS]]</f>
        <v>-279603.02100000001</v>
      </c>
      <c r="J6712" s="55">
        <f>pro[[#This Row],[Revenue]]+pro[[#This Row],[AdminExp]]</f>
        <v>164307.50199999998</v>
      </c>
      <c r="K6712" s="83">
        <f>pro[[#This Row],[Profit]]/pro[[#This Row],[Revenue]]</f>
        <v>0.37013653312291489</v>
      </c>
      <c r="L6712" s="56">
        <f t="shared" si="104"/>
        <v>7</v>
      </c>
      <c r="M6712" s="82" t="str">
        <f>"Q"&amp;" "&amp;VLOOKUP(pro[[#This Row],[Period]],Mapping!A:B,2,0)</f>
        <v>Q 3</v>
      </c>
      <c r="N6712"/>
    </row>
    <row r="6713" spans="1:14" ht="11.25" customHeight="1" x14ac:dyDescent="0.2">
      <c r="A6713" s="42" t="s">
        <v>27</v>
      </c>
      <c r="B6713" s="44" t="s">
        <v>28</v>
      </c>
      <c r="C6713" s="44" t="s">
        <v>57</v>
      </c>
      <c r="D6713" s="43">
        <v>745219.20200000005</v>
      </c>
      <c r="E6713" s="43">
        <v>-206453.25400000002</v>
      </c>
      <c r="F6713" s="45">
        <v>-60920</v>
      </c>
      <c r="G6713" s="45">
        <v>-29600</v>
      </c>
      <c r="H6713" s="45">
        <v>-59990</v>
      </c>
      <c r="I6713" s="55">
        <f>pro[[#This Row],[Admin expenses 3]]+pro[[#This Row],[Admin expenses 2]]+pro[[#This Row],[Admin expenses 1]]+pro[[#This Row],[COGS]]</f>
        <v>-356963.25400000002</v>
      </c>
      <c r="J6713" s="55">
        <f>pro[[#This Row],[Revenue]]+pro[[#This Row],[AdminExp]]</f>
        <v>388255.94800000003</v>
      </c>
      <c r="K6713" s="83">
        <f>pro[[#This Row],[Profit]]/pro[[#This Row],[Revenue]]</f>
        <v>0.52099563049101361</v>
      </c>
      <c r="L6713" s="56">
        <f t="shared" si="104"/>
        <v>7</v>
      </c>
      <c r="M6713" s="82" t="str">
        <f>"Q"&amp;" "&amp;VLOOKUP(pro[[#This Row],[Period]],Mapping!A:B,2,0)</f>
        <v>Q 3</v>
      </c>
      <c r="N6713"/>
    </row>
    <row r="6714" spans="1:14" ht="11.25" customHeight="1" x14ac:dyDescent="0.2">
      <c r="A6714" s="42" t="s">
        <v>27</v>
      </c>
      <c r="B6714" s="44" t="s">
        <v>28</v>
      </c>
      <c r="C6714" s="44" t="s">
        <v>57</v>
      </c>
      <c r="D6714" s="43">
        <v>4155862.13</v>
      </c>
      <c r="E6714" s="43">
        <v>-386767.36700000003</v>
      </c>
      <c r="F6714" s="45">
        <v>-67200</v>
      </c>
      <c r="G6714" s="45">
        <v>-46460</v>
      </c>
      <c r="H6714" s="45">
        <v>-93300</v>
      </c>
      <c r="I6714" s="55">
        <f>pro[[#This Row],[Admin expenses 3]]+pro[[#This Row],[Admin expenses 2]]+pro[[#This Row],[Admin expenses 1]]+pro[[#This Row],[COGS]]</f>
        <v>-593727.36700000009</v>
      </c>
      <c r="J6714" s="55">
        <f>pro[[#This Row],[Revenue]]+pro[[#This Row],[AdminExp]]</f>
        <v>3562134.7629999998</v>
      </c>
      <c r="K6714" s="83">
        <f>pro[[#This Row],[Profit]]/pro[[#This Row],[Revenue]]</f>
        <v>0.85713497021134333</v>
      </c>
      <c r="L6714" s="56">
        <f t="shared" si="104"/>
        <v>7</v>
      </c>
      <c r="M6714" s="82" t="str">
        <f>"Q"&amp;" "&amp;VLOOKUP(pro[[#This Row],[Period]],Mapping!A:B,2,0)</f>
        <v>Q 3</v>
      </c>
      <c r="N6714"/>
    </row>
    <row r="6715" spans="1:14" ht="11.25" customHeight="1" x14ac:dyDescent="0.2">
      <c r="A6715" s="42" t="s">
        <v>27</v>
      </c>
      <c r="B6715" s="44" t="s">
        <v>28</v>
      </c>
      <c r="C6715" s="44" t="s">
        <v>57</v>
      </c>
      <c r="D6715" s="43">
        <v>412505.78599999996</v>
      </c>
      <c r="E6715" s="43">
        <v>-246765.81299999997</v>
      </c>
      <c r="F6715" s="45">
        <v>-58240</v>
      </c>
      <c r="G6715" s="45">
        <v>-48070</v>
      </c>
      <c r="H6715" s="45">
        <v>-25850</v>
      </c>
      <c r="I6715" s="55">
        <f>pro[[#This Row],[Admin expenses 3]]+pro[[#This Row],[Admin expenses 2]]+pro[[#This Row],[Admin expenses 1]]+pro[[#This Row],[COGS]]</f>
        <v>-378925.81299999997</v>
      </c>
      <c r="J6715" s="55">
        <f>pro[[#This Row],[Revenue]]+pro[[#This Row],[AdminExp]]</f>
        <v>33579.972999999998</v>
      </c>
      <c r="K6715" s="83">
        <f>pro[[#This Row],[Profit]]/pro[[#This Row],[Revenue]]</f>
        <v>8.1404853312772682E-2</v>
      </c>
      <c r="L6715" s="56">
        <f t="shared" si="104"/>
        <v>7</v>
      </c>
      <c r="M6715" s="82" t="str">
        <f>"Q"&amp;" "&amp;VLOOKUP(pro[[#This Row],[Period]],Mapping!A:B,2,0)</f>
        <v>Q 3</v>
      </c>
      <c r="N6715"/>
    </row>
    <row r="6716" spans="1:14" ht="11.25" customHeight="1" x14ac:dyDescent="0.2">
      <c r="A6716" s="42" t="s">
        <v>27</v>
      </c>
      <c r="B6716" s="44" t="s">
        <v>28</v>
      </c>
      <c r="C6716" s="44" t="s">
        <v>57</v>
      </c>
      <c r="D6716" s="43">
        <v>34808.297999999995</v>
      </c>
      <c r="E6716" s="43">
        <v>-5604.0389999999998</v>
      </c>
      <c r="F6716" s="45">
        <v>-66970</v>
      </c>
      <c r="G6716" s="45">
        <v>-14680</v>
      </c>
      <c r="H6716" s="45">
        <v>-54420</v>
      </c>
      <c r="I6716" s="55">
        <f>pro[[#This Row],[Admin expenses 3]]+pro[[#This Row],[Admin expenses 2]]+pro[[#This Row],[Admin expenses 1]]+pro[[#This Row],[COGS]]</f>
        <v>-141674.03899999999</v>
      </c>
      <c r="J6716" s="55">
        <f>pro[[#This Row],[Revenue]]+pro[[#This Row],[AdminExp]]</f>
        <v>-106865.74099999999</v>
      </c>
      <c r="K6716" s="83">
        <f>pro[[#This Row],[Profit]]/pro[[#This Row],[Revenue]]</f>
        <v>-3.0701225610054248</v>
      </c>
      <c r="L6716" s="56">
        <f t="shared" si="104"/>
        <v>7</v>
      </c>
      <c r="M6716" s="82" t="str">
        <f>"Q"&amp;" "&amp;VLOOKUP(pro[[#This Row],[Period]],Mapping!A:B,2,0)</f>
        <v>Q 3</v>
      </c>
      <c r="N6716"/>
    </row>
    <row r="6717" spans="1:14" ht="11.25" customHeight="1" x14ac:dyDescent="0.2">
      <c r="A6717" s="42" t="s">
        <v>27</v>
      </c>
      <c r="B6717" s="44" t="s">
        <v>28</v>
      </c>
      <c r="C6717" s="44" t="s">
        <v>58</v>
      </c>
      <c r="D6717" s="43">
        <v>107136.232</v>
      </c>
      <c r="E6717" s="43">
        <v>-76402.066999999995</v>
      </c>
      <c r="F6717" s="45">
        <v>-85740</v>
      </c>
      <c r="G6717" s="45">
        <v>-94380</v>
      </c>
      <c r="H6717" s="45">
        <v>-44430</v>
      </c>
      <c r="I6717" s="55">
        <f>pro[[#This Row],[Admin expenses 3]]+pro[[#This Row],[Admin expenses 2]]+pro[[#This Row],[Admin expenses 1]]+pro[[#This Row],[COGS]]</f>
        <v>-300952.06699999998</v>
      </c>
      <c r="J6717" s="55">
        <f>pro[[#This Row],[Revenue]]+pro[[#This Row],[AdminExp]]</f>
        <v>-193815.83499999996</v>
      </c>
      <c r="K6717" s="83">
        <f>pro[[#This Row],[Profit]]/pro[[#This Row],[Revenue]]</f>
        <v>-1.8090596559341376</v>
      </c>
      <c r="L6717" s="56">
        <f t="shared" si="104"/>
        <v>7</v>
      </c>
      <c r="M6717" s="82" t="str">
        <f>"Q"&amp;" "&amp;VLOOKUP(pro[[#This Row],[Period]],Mapping!A:B,2,0)</f>
        <v>Q 3</v>
      </c>
      <c r="N6717"/>
    </row>
    <row r="6718" spans="1:14" ht="11.25" customHeight="1" x14ac:dyDescent="0.2">
      <c r="A6718" s="42" t="s">
        <v>27</v>
      </c>
      <c r="B6718" s="44" t="s">
        <v>28</v>
      </c>
      <c r="C6718" s="44" t="s">
        <v>59</v>
      </c>
      <c r="D6718" s="43">
        <v>138019.52499999999</v>
      </c>
      <c r="E6718" s="43">
        <v>-67304.187999999995</v>
      </c>
      <c r="F6718" s="45">
        <v>-18080</v>
      </c>
      <c r="G6718" s="45">
        <v>-68780</v>
      </c>
      <c r="H6718" s="45">
        <v>-16310</v>
      </c>
      <c r="I6718" s="55">
        <f>pro[[#This Row],[Admin expenses 3]]+pro[[#This Row],[Admin expenses 2]]+pro[[#This Row],[Admin expenses 1]]+pro[[#This Row],[COGS]]</f>
        <v>-170474.18799999999</v>
      </c>
      <c r="J6718" s="55">
        <f>pro[[#This Row],[Revenue]]+pro[[#This Row],[AdminExp]]</f>
        <v>-32454.663</v>
      </c>
      <c r="K6718" s="83">
        <f>pro[[#This Row],[Profit]]/pro[[#This Row],[Revenue]]</f>
        <v>-0.23514544771835724</v>
      </c>
      <c r="L6718" s="56">
        <f t="shared" si="104"/>
        <v>7</v>
      </c>
      <c r="M6718" s="82" t="str">
        <f>"Q"&amp;" "&amp;VLOOKUP(pro[[#This Row],[Period]],Mapping!A:B,2,0)</f>
        <v>Q 3</v>
      </c>
      <c r="N6718"/>
    </row>
    <row r="6719" spans="1:14" ht="11.25" customHeight="1" x14ac:dyDescent="0.2">
      <c r="A6719" s="42" t="s">
        <v>27</v>
      </c>
      <c r="B6719" s="44" t="s">
        <v>28</v>
      </c>
      <c r="C6719" s="44" t="s">
        <v>57</v>
      </c>
      <c r="D6719" s="43">
        <v>293308.51899999997</v>
      </c>
      <c r="E6719" s="43">
        <v>-385592.12299999996</v>
      </c>
      <c r="F6719" s="45">
        <v>-100200</v>
      </c>
      <c r="G6719" s="45">
        <v>-75160</v>
      </c>
      <c r="H6719" s="45">
        <v>-21140</v>
      </c>
      <c r="I6719" s="55">
        <f>pro[[#This Row],[Admin expenses 3]]+pro[[#This Row],[Admin expenses 2]]+pro[[#This Row],[Admin expenses 1]]+pro[[#This Row],[COGS]]</f>
        <v>-582092.12299999991</v>
      </c>
      <c r="J6719" s="55">
        <f>pro[[#This Row],[Revenue]]+pro[[#This Row],[AdminExp]]</f>
        <v>-288783.60399999993</v>
      </c>
      <c r="K6719" s="83">
        <f>pro[[#This Row],[Profit]]/pro[[#This Row],[Revenue]]</f>
        <v>-0.98457284835971626</v>
      </c>
      <c r="L6719" s="56">
        <f t="shared" si="104"/>
        <v>7</v>
      </c>
      <c r="M6719" s="82" t="str">
        <f>"Q"&amp;" "&amp;VLOOKUP(pro[[#This Row],[Period]],Mapping!A:B,2,0)</f>
        <v>Q 3</v>
      </c>
      <c r="N6719"/>
    </row>
    <row r="6720" spans="1:14" ht="11.25" customHeight="1" x14ac:dyDescent="0.2">
      <c r="A6720" s="42" t="s">
        <v>27</v>
      </c>
      <c r="B6720" s="44" t="s">
        <v>28</v>
      </c>
      <c r="C6720" s="44" t="s">
        <v>57</v>
      </c>
      <c r="D6720" s="43">
        <v>121427.73299999999</v>
      </c>
      <c r="E6720" s="43">
        <v>-158190.26299999998</v>
      </c>
      <c r="F6720" s="45">
        <v>-68870</v>
      </c>
      <c r="G6720" s="45">
        <v>-103700</v>
      </c>
      <c r="H6720" s="45">
        <v>-33960</v>
      </c>
      <c r="I6720" s="55">
        <f>pro[[#This Row],[Admin expenses 3]]+pro[[#This Row],[Admin expenses 2]]+pro[[#This Row],[Admin expenses 1]]+pro[[#This Row],[COGS]]</f>
        <v>-364720.26299999998</v>
      </c>
      <c r="J6720" s="55">
        <f>pro[[#This Row],[Revenue]]+pro[[#This Row],[AdminExp]]</f>
        <v>-243292.52999999997</v>
      </c>
      <c r="K6720" s="83">
        <f>pro[[#This Row],[Profit]]/pro[[#This Row],[Revenue]]</f>
        <v>-2.0035993754408641</v>
      </c>
      <c r="L6720" s="56">
        <f t="shared" si="104"/>
        <v>7</v>
      </c>
      <c r="M6720" s="82" t="str">
        <f>"Q"&amp;" "&amp;VLOOKUP(pro[[#This Row],[Period]],Mapping!A:B,2,0)</f>
        <v>Q 3</v>
      </c>
      <c r="N6720"/>
    </row>
    <row r="6721" spans="1:14" ht="11.25" customHeight="1" x14ac:dyDescent="0.2">
      <c r="A6721" s="42" t="s">
        <v>27</v>
      </c>
      <c r="B6721" s="44" t="s">
        <v>14</v>
      </c>
      <c r="C6721" s="44" t="s">
        <v>57</v>
      </c>
      <c r="D6721" s="43">
        <v>4034376.0239999997</v>
      </c>
      <c r="E6721" s="43">
        <v>-2182519.5769999996</v>
      </c>
      <c r="F6721" s="45">
        <v>-46410</v>
      </c>
      <c r="G6721" s="45">
        <v>-22220</v>
      </c>
      <c r="H6721" s="45">
        <v>-90480</v>
      </c>
      <c r="I6721" s="55">
        <f>pro[[#This Row],[Admin expenses 3]]+pro[[#This Row],[Admin expenses 2]]+pro[[#This Row],[Admin expenses 1]]+pro[[#This Row],[COGS]]</f>
        <v>-2341629.5769999996</v>
      </c>
      <c r="J6721" s="55">
        <f>pro[[#This Row],[Revenue]]+pro[[#This Row],[AdminExp]]</f>
        <v>1692746.4470000002</v>
      </c>
      <c r="K6721" s="83">
        <f>pro[[#This Row],[Profit]]/pro[[#This Row],[Revenue]]</f>
        <v>0.41958073241811439</v>
      </c>
      <c r="L6721" s="56">
        <f t="shared" si="104"/>
        <v>7</v>
      </c>
      <c r="M6721" s="82" t="str">
        <f>"Q"&amp;" "&amp;VLOOKUP(pro[[#This Row],[Period]],Mapping!A:B,2,0)</f>
        <v>Q 3</v>
      </c>
      <c r="N6721"/>
    </row>
    <row r="6722" spans="1:14" ht="11.25" customHeight="1" x14ac:dyDescent="0.2">
      <c r="A6722" s="42" t="s">
        <v>27</v>
      </c>
      <c r="B6722" s="44" t="s">
        <v>14</v>
      </c>
      <c r="C6722" s="44" t="s">
        <v>58</v>
      </c>
      <c r="D6722" s="43">
        <v>22351.769999999997</v>
      </c>
      <c r="E6722" s="43">
        <v>-14414.539999999999</v>
      </c>
      <c r="F6722" s="45">
        <v>-39290</v>
      </c>
      <c r="G6722" s="45">
        <v>-72000</v>
      </c>
      <c r="H6722" s="45">
        <v>-52440</v>
      </c>
      <c r="I6722" s="55">
        <f>pro[[#This Row],[Admin expenses 3]]+pro[[#This Row],[Admin expenses 2]]+pro[[#This Row],[Admin expenses 1]]+pro[[#This Row],[COGS]]</f>
        <v>-178144.54</v>
      </c>
      <c r="J6722" s="55">
        <f>pro[[#This Row],[Revenue]]+pro[[#This Row],[AdminExp]]</f>
        <v>-155792.77000000002</v>
      </c>
      <c r="K6722" s="83">
        <f>pro[[#This Row],[Profit]]/pro[[#This Row],[Revenue]]</f>
        <v>-6.9700417461346476</v>
      </c>
      <c r="L6722" s="56">
        <f t="shared" ref="L6722:L6785" si="105">MONTH(DATEVALUE(A6722&amp;"1"))</f>
        <v>7</v>
      </c>
      <c r="M6722" s="82" t="str">
        <f>"Q"&amp;" "&amp;VLOOKUP(pro[[#This Row],[Period]],Mapping!A:B,2,0)</f>
        <v>Q 3</v>
      </c>
      <c r="N6722"/>
    </row>
    <row r="6723" spans="1:14" ht="11.25" customHeight="1" x14ac:dyDescent="0.2">
      <c r="A6723" s="42" t="s">
        <v>27</v>
      </c>
      <c r="B6723" s="44" t="s">
        <v>14</v>
      </c>
      <c r="C6723" s="44" t="s">
        <v>59</v>
      </c>
      <c r="D6723" s="43">
        <v>1506326.6400000001</v>
      </c>
      <c r="E6723" s="43">
        <v>-717016.96499999997</v>
      </c>
      <c r="F6723" s="45">
        <v>-79390</v>
      </c>
      <c r="G6723" s="45">
        <v>-42950</v>
      </c>
      <c r="H6723" s="45">
        <v>-12580</v>
      </c>
      <c r="I6723" s="55">
        <f>pro[[#This Row],[Admin expenses 3]]+pro[[#This Row],[Admin expenses 2]]+pro[[#This Row],[Admin expenses 1]]+pro[[#This Row],[COGS]]</f>
        <v>-851936.96499999997</v>
      </c>
      <c r="J6723" s="55">
        <f>pro[[#This Row],[Revenue]]+pro[[#This Row],[AdminExp]]</f>
        <v>654389.67500000016</v>
      </c>
      <c r="K6723" s="83">
        <f>pro[[#This Row],[Profit]]/pro[[#This Row],[Revenue]]</f>
        <v>0.43442747251685071</v>
      </c>
      <c r="L6723" s="56">
        <f t="shared" si="105"/>
        <v>7</v>
      </c>
      <c r="M6723" s="82" t="str">
        <f>"Q"&amp;" "&amp;VLOOKUP(pro[[#This Row],[Period]],Mapping!A:B,2,0)</f>
        <v>Q 3</v>
      </c>
      <c r="N6723"/>
    </row>
    <row r="6724" spans="1:14" ht="11.25" customHeight="1" x14ac:dyDescent="0.2">
      <c r="A6724" s="42" t="s">
        <v>27</v>
      </c>
      <c r="B6724" s="44" t="s">
        <v>14</v>
      </c>
      <c r="C6724" s="44" t="s">
        <v>57</v>
      </c>
      <c r="D6724" s="43">
        <v>25218.437999999995</v>
      </c>
      <c r="E6724" s="43">
        <v>-1348.2629999999999</v>
      </c>
      <c r="F6724" s="45">
        <v>-31320</v>
      </c>
      <c r="G6724" s="45">
        <v>-30290</v>
      </c>
      <c r="H6724" s="45">
        <v>-42850</v>
      </c>
      <c r="I6724" s="55">
        <f>pro[[#This Row],[Admin expenses 3]]+pro[[#This Row],[Admin expenses 2]]+pro[[#This Row],[Admin expenses 1]]+pro[[#This Row],[COGS]]</f>
        <v>-105808.26300000001</v>
      </c>
      <c r="J6724" s="55">
        <f>pro[[#This Row],[Revenue]]+pro[[#This Row],[AdminExp]]</f>
        <v>-80589.825000000012</v>
      </c>
      <c r="K6724" s="83">
        <f>pro[[#This Row],[Profit]]/pro[[#This Row],[Revenue]]</f>
        <v>-3.1956707627966501</v>
      </c>
      <c r="L6724" s="56">
        <f t="shared" si="105"/>
        <v>7</v>
      </c>
      <c r="M6724" s="82" t="str">
        <f>"Q"&amp;" "&amp;VLOOKUP(pro[[#This Row],[Period]],Mapping!A:B,2,0)</f>
        <v>Q 3</v>
      </c>
      <c r="N6724"/>
    </row>
    <row r="6725" spans="1:14" ht="11.25" customHeight="1" x14ac:dyDescent="0.2">
      <c r="A6725" s="42" t="s">
        <v>27</v>
      </c>
      <c r="B6725" s="44" t="s">
        <v>14</v>
      </c>
      <c r="C6725" s="44" t="s">
        <v>57</v>
      </c>
      <c r="D6725" s="43">
        <v>88440.883999999991</v>
      </c>
      <c r="E6725" s="43">
        <v>-3369.5969999999998</v>
      </c>
      <c r="F6725" s="45">
        <v>-63700</v>
      </c>
      <c r="G6725" s="45">
        <v>-13910</v>
      </c>
      <c r="H6725" s="45">
        <v>-95430</v>
      </c>
      <c r="I6725" s="55">
        <f>pro[[#This Row],[Admin expenses 3]]+pro[[#This Row],[Admin expenses 2]]+pro[[#This Row],[Admin expenses 1]]+pro[[#This Row],[COGS]]</f>
        <v>-176409.59700000001</v>
      </c>
      <c r="J6725" s="55">
        <f>pro[[#This Row],[Revenue]]+pro[[#This Row],[AdminExp]]</f>
        <v>-87968.713000000018</v>
      </c>
      <c r="K6725" s="83">
        <f>pro[[#This Row],[Profit]]/pro[[#This Row],[Revenue]]</f>
        <v>-0.99466116824431594</v>
      </c>
      <c r="L6725" s="56">
        <f t="shared" si="105"/>
        <v>7</v>
      </c>
      <c r="M6725" s="82" t="str">
        <f>"Q"&amp;" "&amp;VLOOKUP(pro[[#This Row],[Period]],Mapping!A:B,2,0)</f>
        <v>Q 3</v>
      </c>
      <c r="N6725"/>
    </row>
    <row r="6726" spans="1:14" ht="11.25" customHeight="1" x14ac:dyDescent="0.2">
      <c r="A6726" s="42" t="s">
        <v>27</v>
      </c>
      <c r="B6726" s="44" t="s">
        <v>14</v>
      </c>
      <c r="C6726" s="44" t="s">
        <v>58</v>
      </c>
      <c r="D6726" s="43">
        <v>17399.486999999997</v>
      </c>
      <c r="E6726" s="43">
        <v>-3389.9109999999996</v>
      </c>
      <c r="F6726" s="45">
        <v>-77090</v>
      </c>
      <c r="G6726" s="45">
        <v>-59820</v>
      </c>
      <c r="H6726" s="45">
        <v>-93090</v>
      </c>
      <c r="I6726" s="55">
        <f>pro[[#This Row],[Admin expenses 3]]+pro[[#This Row],[Admin expenses 2]]+pro[[#This Row],[Admin expenses 1]]+pro[[#This Row],[COGS]]</f>
        <v>-233389.91099999999</v>
      </c>
      <c r="J6726" s="55">
        <f>pro[[#This Row],[Revenue]]+pro[[#This Row],[AdminExp]]</f>
        <v>-215990.424</v>
      </c>
      <c r="K6726" s="83">
        <f>pro[[#This Row],[Profit]]/pro[[#This Row],[Revenue]]</f>
        <v>-12.413608746050963</v>
      </c>
      <c r="L6726" s="56">
        <f t="shared" si="105"/>
        <v>7</v>
      </c>
      <c r="M6726" s="82" t="str">
        <f>"Q"&amp;" "&amp;VLOOKUP(pro[[#This Row],[Period]],Mapping!A:B,2,0)</f>
        <v>Q 3</v>
      </c>
      <c r="N6726"/>
    </row>
    <row r="6727" spans="1:14" ht="11.25" customHeight="1" x14ac:dyDescent="0.2">
      <c r="A6727" s="42" t="s">
        <v>27</v>
      </c>
      <c r="B6727" s="44" t="s">
        <v>14</v>
      </c>
      <c r="C6727" s="44" t="s">
        <v>59</v>
      </c>
      <c r="D6727" s="43">
        <v>664074.07499999995</v>
      </c>
      <c r="E6727" s="43">
        <v>-487655.27299999999</v>
      </c>
      <c r="F6727" s="45">
        <v>-81450</v>
      </c>
      <c r="G6727" s="45">
        <v>-106820</v>
      </c>
      <c r="H6727" s="45">
        <v>-42800</v>
      </c>
      <c r="I6727" s="55">
        <f>pro[[#This Row],[Admin expenses 3]]+pro[[#This Row],[Admin expenses 2]]+pro[[#This Row],[Admin expenses 1]]+pro[[#This Row],[COGS]]</f>
        <v>-718725.27300000004</v>
      </c>
      <c r="J6727" s="55">
        <f>pro[[#This Row],[Revenue]]+pro[[#This Row],[AdminExp]]</f>
        <v>-54651.198000000091</v>
      </c>
      <c r="K6727" s="83">
        <f>pro[[#This Row],[Profit]]/pro[[#This Row],[Revenue]]</f>
        <v>-8.2296840152960488E-2</v>
      </c>
      <c r="L6727" s="56">
        <f t="shared" si="105"/>
        <v>7</v>
      </c>
      <c r="M6727" s="82" t="str">
        <f>"Q"&amp;" "&amp;VLOOKUP(pro[[#This Row],[Period]],Mapping!A:B,2,0)</f>
        <v>Q 3</v>
      </c>
      <c r="N6727"/>
    </row>
    <row r="6728" spans="1:14" ht="11.25" customHeight="1" x14ac:dyDescent="0.2">
      <c r="A6728" s="42" t="s">
        <v>27</v>
      </c>
      <c r="B6728" s="44" t="s">
        <v>14</v>
      </c>
      <c r="C6728" s="44" t="s">
        <v>57</v>
      </c>
      <c r="D6728" s="43">
        <v>38828.461000000003</v>
      </c>
      <c r="E6728" s="43">
        <v>-9580.360999999999</v>
      </c>
      <c r="F6728" s="45">
        <v>-80990</v>
      </c>
      <c r="G6728" s="45">
        <v>-73770</v>
      </c>
      <c r="H6728" s="45">
        <v>-12570</v>
      </c>
      <c r="I6728" s="55">
        <f>pro[[#This Row],[Admin expenses 3]]+pro[[#This Row],[Admin expenses 2]]+pro[[#This Row],[Admin expenses 1]]+pro[[#This Row],[COGS]]</f>
        <v>-176910.361</v>
      </c>
      <c r="J6728" s="55">
        <f>pro[[#This Row],[Revenue]]+pro[[#This Row],[AdminExp]]</f>
        <v>-138081.9</v>
      </c>
      <c r="K6728" s="83">
        <f>pro[[#This Row],[Profit]]/pro[[#This Row],[Revenue]]</f>
        <v>-3.5562032705854603</v>
      </c>
      <c r="L6728" s="56">
        <f t="shared" si="105"/>
        <v>7</v>
      </c>
      <c r="M6728" s="82" t="str">
        <f>"Q"&amp;" "&amp;VLOOKUP(pro[[#This Row],[Period]],Mapping!A:B,2,0)</f>
        <v>Q 3</v>
      </c>
      <c r="N6728"/>
    </row>
    <row r="6729" spans="1:14" ht="11.25" customHeight="1" x14ac:dyDescent="0.2">
      <c r="A6729" s="42" t="s">
        <v>27</v>
      </c>
      <c r="B6729" s="44" t="s">
        <v>14</v>
      </c>
      <c r="C6729" s="44" t="s">
        <v>57</v>
      </c>
      <c r="D6729" s="43">
        <v>864553.22100000002</v>
      </c>
      <c r="E6729" s="43">
        <v>-32164.124999999996</v>
      </c>
      <c r="F6729" s="45">
        <v>-55550</v>
      </c>
      <c r="G6729" s="45">
        <v>-21760</v>
      </c>
      <c r="H6729" s="45">
        <v>-104940</v>
      </c>
      <c r="I6729" s="55">
        <f>pro[[#This Row],[Admin expenses 3]]+pro[[#This Row],[Admin expenses 2]]+pro[[#This Row],[Admin expenses 1]]+pro[[#This Row],[COGS]]</f>
        <v>-214414.125</v>
      </c>
      <c r="J6729" s="55">
        <f>pro[[#This Row],[Revenue]]+pro[[#This Row],[AdminExp]]</f>
        <v>650139.09600000002</v>
      </c>
      <c r="K6729" s="83">
        <f>pro[[#This Row],[Profit]]/pro[[#This Row],[Revenue]]</f>
        <v>0.75199430203730633</v>
      </c>
      <c r="L6729" s="56">
        <f t="shared" si="105"/>
        <v>7</v>
      </c>
      <c r="M6729" s="82" t="str">
        <f>"Q"&amp;" "&amp;VLOOKUP(pro[[#This Row],[Period]],Mapping!A:B,2,0)</f>
        <v>Q 3</v>
      </c>
      <c r="N6729"/>
    </row>
    <row r="6730" spans="1:14" ht="11.25" customHeight="1" x14ac:dyDescent="0.2">
      <c r="A6730" s="42" t="s">
        <v>27</v>
      </c>
      <c r="B6730" s="44" t="s">
        <v>14</v>
      </c>
      <c r="C6730" s="44" t="s">
        <v>58</v>
      </c>
      <c r="D6730" s="43">
        <v>90725.193999999989</v>
      </c>
      <c r="E6730" s="43">
        <v>-4237.0510000000004</v>
      </c>
      <c r="F6730" s="45">
        <v>-81020</v>
      </c>
      <c r="G6730" s="45">
        <v>-51700</v>
      </c>
      <c r="H6730" s="45">
        <v>-50400</v>
      </c>
      <c r="I6730" s="55">
        <f>pro[[#This Row],[Admin expenses 3]]+pro[[#This Row],[Admin expenses 2]]+pro[[#This Row],[Admin expenses 1]]+pro[[#This Row],[COGS]]</f>
        <v>-187357.05100000001</v>
      </c>
      <c r="J6730" s="55">
        <f>pro[[#This Row],[Revenue]]+pro[[#This Row],[AdminExp]]</f>
        <v>-96631.857000000018</v>
      </c>
      <c r="K6730" s="83">
        <f>pro[[#This Row],[Profit]]/pro[[#This Row],[Revenue]]</f>
        <v>-1.0651049916740882</v>
      </c>
      <c r="L6730" s="56">
        <f t="shared" si="105"/>
        <v>7</v>
      </c>
      <c r="M6730" s="82" t="str">
        <f>"Q"&amp;" "&amp;VLOOKUP(pro[[#This Row],[Period]],Mapping!A:B,2,0)</f>
        <v>Q 3</v>
      </c>
      <c r="N6730"/>
    </row>
    <row r="6731" spans="1:14" ht="11.25" customHeight="1" x14ac:dyDescent="0.2">
      <c r="A6731" s="42" t="s">
        <v>27</v>
      </c>
      <c r="B6731" s="44" t="s">
        <v>14</v>
      </c>
      <c r="C6731" s="44" t="s">
        <v>57</v>
      </c>
      <c r="D6731" s="43">
        <v>1411727.429</v>
      </c>
      <c r="E6731" s="43">
        <v>-5508880.6219999995</v>
      </c>
      <c r="F6731" s="45">
        <v>-29970</v>
      </c>
      <c r="G6731" s="45">
        <v>-106400</v>
      </c>
      <c r="H6731" s="45">
        <v>-79450</v>
      </c>
      <c r="I6731" s="55">
        <f>pro[[#This Row],[Admin expenses 3]]+pro[[#This Row],[Admin expenses 2]]+pro[[#This Row],[Admin expenses 1]]+pro[[#This Row],[COGS]]</f>
        <v>-5724700.6219999995</v>
      </c>
      <c r="J6731" s="55">
        <f>pro[[#This Row],[Revenue]]+pro[[#This Row],[AdminExp]]</f>
        <v>-4312973.193</v>
      </c>
      <c r="K6731" s="83">
        <f>pro[[#This Row],[Profit]]/pro[[#This Row],[Revenue]]</f>
        <v>-3.0551033467240227</v>
      </c>
      <c r="L6731" s="56">
        <f t="shared" si="105"/>
        <v>7</v>
      </c>
      <c r="M6731" s="82" t="str">
        <f>"Q"&amp;" "&amp;VLOOKUP(pro[[#This Row],[Period]],Mapping!A:B,2,0)</f>
        <v>Q 3</v>
      </c>
      <c r="N6731"/>
    </row>
    <row r="6732" spans="1:14" ht="11.25" customHeight="1" x14ac:dyDescent="0.2">
      <c r="A6732" s="42" t="s">
        <v>27</v>
      </c>
      <c r="B6732" s="44" t="s">
        <v>14</v>
      </c>
      <c r="C6732" s="44" t="s">
        <v>58</v>
      </c>
      <c r="D6732" s="43">
        <v>62018.676999999996</v>
      </c>
      <c r="E6732" s="43">
        <v>-10675.111999999999</v>
      </c>
      <c r="F6732" s="45">
        <v>-96710</v>
      </c>
      <c r="G6732" s="45">
        <v>-78210</v>
      </c>
      <c r="H6732" s="45">
        <v>-25120</v>
      </c>
      <c r="I6732" s="55">
        <f>pro[[#This Row],[Admin expenses 3]]+pro[[#This Row],[Admin expenses 2]]+pro[[#This Row],[Admin expenses 1]]+pro[[#This Row],[COGS]]</f>
        <v>-210715.11199999999</v>
      </c>
      <c r="J6732" s="55">
        <f>pro[[#This Row],[Revenue]]+pro[[#This Row],[AdminExp]]</f>
        <v>-148696.435</v>
      </c>
      <c r="K6732" s="83">
        <f>pro[[#This Row],[Profit]]/pro[[#This Row],[Revenue]]</f>
        <v>-2.3976073368994957</v>
      </c>
      <c r="L6732" s="56">
        <f t="shared" si="105"/>
        <v>7</v>
      </c>
      <c r="M6732" s="82" t="str">
        <f>"Q"&amp;" "&amp;VLOOKUP(pro[[#This Row],[Period]],Mapping!A:B,2,0)</f>
        <v>Q 3</v>
      </c>
      <c r="N6732"/>
    </row>
    <row r="6733" spans="1:14" ht="11.25" customHeight="1" x14ac:dyDescent="0.2">
      <c r="A6733" s="42" t="s">
        <v>27</v>
      </c>
      <c r="B6733" s="44" t="s">
        <v>14</v>
      </c>
      <c r="C6733" s="44" t="s">
        <v>59</v>
      </c>
      <c r="D6733" s="43">
        <v>70435.728999999992</v>
      </c>
      <c r="E6733" s="43">
        <v>-3711.2599999999998</v>
      </c>
      <c r="F6733" s="45">
        <v>-75300</v>
      </c>
      <c r="G6733" s="45">
        <v>-66440</v>
      </c>
      <c r="H6733" s="45">
        <v>-40840</v>
      </c>
      <c r="I6733" s="55">
        <f>pro[[#This Row],[Admin expenses 3]]+pro[[#This Row],[Admin expenses 2]]+pro[[#This Row],[Admin expenses 1]]+pro[[#This Row],[COGS]]</f>
        <v>-186291.26</v>
      </c>
      <c r="J6733" s="55">
        <f>pro[[#This Row],[Revenue]]+pro[[#This Row],[AdminExp]]</f>
        <v>-115855.53100000002</v>
      </c>
      <c r="K6733" s="83">
        <f>pro[[#This Row],[Profit]]/pro[[#This Row],[Revenue]]</f>
        <v>-1.6448403763947701</v>
      </c>
      <c r="L6733" s="56">
        <f t="shared" si="105"/>
        <v>7</v>
      </c>
      <c r="M6733" s="82" t="str">
        <f>"Q"&amp;" "&amp;VLOOKUP(pro[[#This Row],[Period]],Mapping!A:B,2,0)</f>
        <v>Q 3</v>
      </c>
      <c r="N6733"/>
    </row>
    <row r="6734" spans="1:14" ht="11.25" customHeight="1" x14ac:dyDescent="0.2">
      <c r="A6734" s="42" t="s">
        <v>27</v>
      </c>
      <c r="B6734" s="44" t="s">
        <v>14</v>
      </c>
      <c r="C6734" s="44" t="s">
        <v>60</v>
      </c>
      <c r="D6734" s="43">
        <v>375108.92300000001</v>
      </c>
      <c r="E6734" s="43">
        <v>-18487.308000000001</v>
      </c>
      <c r="F6734" s="45">
        <v>-20690</v>
      </c>
      <c r="G6734" s="45">
        <v>-82870</v>
      </c>
      <c r="H6734" s="45">
        <v>-74710</v>
      </c>
      <c r="I6734" s="55">
        <f>pro[[#This Row],[Admin expenses 3]]+pro[[#This Row],[Admin expenses 2]]+pro[[#This Row],[Admin expenses 1]]+pro[[#This Row],[COGS]]</f>
        <v>-196757.30799999999</v>
      </c>
      <c r="J6734" s="55">
        <f>pro[[#This Row],[Revenue]]+pro[[#This Row],[AdminExp]]</f>
        <v>178351.61500000002</v>
      </c>
      <c r="K6734" s="83">
        <f>pro[[#This Row],[Profit]]/pro[[#This Row],[Revenue]]</f>
        <v>0.47546620211964408</v>
      </c>
      <c r="L6734" s="56">
        <f t="shared" si="105"/>
        <v>7</v>
      </c>
      <c r="M6734" s="82" t="str">
        <f>"Q"&amp;" "&amp;VLOOKUP(pro[[#This Row],[Period]],Mapping!A:B,2,0)</f>
        <v>Q 3</v>
      </c>
      <c r="N6734"/>
    </row>
    <row r="6735" spans="1:14" ht="11.25" customHeight="1" x14ac:dyDescent="0.2">
      <c r="A6735" s="42" t="s">
        <v>27</v>
      </c>
      <c r="B6735" s="44" t="s">
        <v>14</v>
      </c>
      <c r="C6735" s="44" t="s">
        <v>57</v>
      </c>
      <c r="D6735" s="43">
        <v>164042.64799999999</v>
      </c>
      <c r="E6735" s="43">
        <v>-7556.857</v>
      </c>
      <c r="F6735" s="45">
        <v>-65220</v>
      </c>
      <c r="G6735" s="45">
        <v>-107700</v>
      </c>
      <c r="H6735" s="45">
        <v>-38450</v>
      </c>
      <c r="I6735" s="55">
        <f>pro[[#This Row],[Admin expenses 3]]+pro[[#This Row],[Admin expenses 2]]+pro[[#This Row],[Admin expenses 1]]+pro[[#This Row],[COGS]]</f>
        <v>-218926.85699999999</v>
      </c>
      <c r="J6735" s="55">
        <f>pro[[#This Row],[Revenue]]+pro[[#This Row],[AdminExp]]</f>
        <v>-54884.209000000003</v>
      </c>
      <c r="K6735" s="83">
        <f>pro[[#This Row],[Profit]]/pro[[#This Row],[Revenue]]</f>
        <v>-0.33457280572549652</v>
      </c>
      <c r="L6735" s="56">
        <f t="shared" si="105"/>
        <v>7</v>
      </c>
      <c r="M6735" s="82" t="str">
        <f>"Q"&amp;" "&amp;VLOOKUP(pro[[#This Row],[Period]],Mapping!A:B,2,0)</f>
        <v>Q 3</v>
      </c>
      <c r="N6735"/>
    </row>
    <row r="6736" spans="1:14" ht="11.25" customHeight="1" x14ac:dyDescent="0.2">
      <c r="A6736" s="42" t="s">
        <v>27</v>
      </c>
      <c r="B6736" s="44" t="s">
        <v>14</v>
      </c>
      <c r="C6736" s="44" t="s">
        <v>58</v>
      </c>
      <c r="D6736" s="43">
        <v>468886.15199999994</v>
      </c>
      <c r="E6736" s="43">
        <v>-20979.615999999998</v>
      </c>
      <c r="F6736" s="45">
        <v>-48630</v>
      </c>
      <c r="G6736" s="45">
        <v>-104530</v>
      </c>
      <c r="H6736" s="45">
        <v>-44340</v>
      </c>
      <c r="I6736" s="55">
        <f>pro[[#This Row],[Admin expenses 3]]+pro[[#This Row],[Admin expenses 2]]+pro[[#This Row],[Admin expenses 1]]+pro[[#This Row],[COGS]]</f>
        <v>-218479.61600000001</v>
      </c>
      <c r="J6736" s="55">
        <f>pro[[#This Row],[Revenue]]+pro[[#This Row],[AdminExp]]</f>
        <v>250406.53599999993</v>
      </c>
      <c r="K6736" s="83">
        <f>pro[[#This Row],[Profit]]/pro[[#This Row],[Revenue]]</f>
        <v>0.53404549256127309</v>
      </c>
      <c r="L6736" s="56">
        <f t="shared" si="105"/>
        <v>7</v>
      </c>
      <c r="M6736" s="82" t="str">
        <f>"Q"&amp;" "&amp;VLOOKUP(pro[[#This Row],[Period]],Mapping!A:B,2,0)</f>
        <v>Q 3</v>
      </c>
      <c r="N6736"/>
    </row>
    <row r="6737" spans="1:14" ht="11.25" customHeight="1" x14ac:dyDescent="0.2">
      <c r="A6737" s="42" t="s">
        <v>27</v>
      </c>
      <c r="B6737" s="44" t="s">
        <v>14</v>
      </c>
      <c r="C6737" s="44" t="s">
        <v>59</v>
      </c>
      <c r="D6737" s="43">
        <v>104280.15499999998</v>
      </c>
      <c r="E6737" s="43">
        <v>-205822.68699999998</v>
      </c>
      <c r="F6737" s="45">
        <v>-46110</v>
      </c>
      <c r="G6737" s="45">
        <v>-58120</v>
      </c>
      <c r="H6737" s="45">
        <v>-101260</v>
      </c>
      <c r="I6737" s="55">
        <f>pro[[#This Row],[Admin expenses 3]]+pro[[#This Row],[Admin expenses 2]]+pro[[#This Row],[Admin expenses 1]]+pro[[#This Row],[COGS]]</f>
        <v>-411312.68699999998</v>
      </c>
      <c r="J6737" s="55">
        <f>pro[[#This Row],[Revenue]]+pro[[#This Row],[AdminExp]]</f>
        <v>-307032.53200000001</v>
      </c>
      <c r="K6737" s="83">
        <f>pro[[#This Row],[Profit]]/pro[[#This Row],[Revenue]]</f>
        <v>-2.944304522754114</v>
      </c>
      <c r="L6737" s="56">
        <f t="shared" si="105"/>
        <v>7</v>
      </c>
      <c r="M6737" s="82" t="str">
        <f>"Q"&amp;" "&amp;VLOOKUP(pro[[#This Row],[Period]],Mapping!A:B,2,0)</f>
        <v>Q 3</v>
      </c>
      <c r="N6737"/>
    </row>
    <row r="6738" spans="1:14" ht="11.25" customHeight="1" x14ac:dyDescent="0.2">
      <c r="A6738" s="42" t="s">
        <v>27</v>
      </c>
      <c r="B6738" s="44" t="s">
        <v>14</v>
      </c>
      <c r="C6738" s="44" t="s">
        <v>60</v>
      </c>
      <c r="D6738" s="43">
        <v>104439.28600000001</v>
      </c>
      <c r="E6738" s="43">
        <v>-205822.68699999998</v>
      </c>
      <c r="F6738" s="45">
        <v>-27920</v>
      </c>
      <c r="G6738" s="45">
        <v>-64160</v>
      </c>
      <c r="H6738" s="45">
        <v>-85240</v>
      </c>
      <c r="I6738" s="55">
        <f>pro[[#This Row],[Admin expenses 3]]+pro[[#This Row],[Admin expenses 2]]+pro[[#This Row],[Admin expenses 1]]+pro[[#This Row],[COGS]]</f>
        <v>-383142.68699999998</v>
      </c>
      <c r="J6738" s="55">
        <f>pro[[#This Row],[Revenue]]+pro[[#This Row],[AdminExp]]</f>
        <v>-278703.40099999995</v>
      </c>
      <c r="K6738" s="83">
        <f>pro[[#This Row],[Profit]]/pro[[#This Row],[Revenue]]</f>
        <v>-2.6685686169857572</v>
      </c>
      <c r="L6738" s="56">
        <f t="shared" si="105"/>
        <v>7</v>
      </c>
      <c r="M6738" s="82" t="str">
        <f>"Q"&amp;" "&amp;VLOOKUP(pro[[#This Row],[Period]],Mapping!A:B,2,0)</f>
        <v>Q 3</v>
      </c>
      <c r="N6738"/>
    </row>
    <row r="6739" spans="1:14" ht="11.25" customHeight="1" x14ac:dyDescent="0.2">
      <c r="A6739" s="42" t="s">
        <v>27</v>
      </c>
      <c r="B6739" s="44" t="s">
        <v>14</v>
      </c>
      <c r="C6739" s="44" t="s">
        <v>57</v>
      </c>
      <c r="D6739" s="43">
        <v>104433.749</v>
      </c>
      <c r="E6739" s="43">
        <v>-205856.89599999998</v>
      </c>
      <c r="F6739" s="45">
        <v>-82910</v>
      </c>
      <c r="G6739" s="45">
        <v>-25500</v>
      </c>
      <c r="H6739" s="45">
        <v>-90340</v>
      </c>
      <c r="I6739" s="55">
        <f>pro[[#This Row],[Admin expenses 3]]+pro[[#This Row],[Admin expenses 2]]+pro[[#This Row],[Admin expenses 1]]+pro[[#This Row],[COGS]]</f>
        <v>-404606.89599999995</v>
      </c>
      <c r="J6739" s="55">
        <f>pro[[#This Row],[Revenue]]+pro[[#This Row],[AdminExp]]</f>
        <v>-300173.14699999994</v>
      </c>
      <c r="K6739" s="83">
        <f>pro[[#This Row],[Profit]]/pro[[#This Row],[Revenue]]</f>
        <v>-2.8742925526881158</v>
      </c>
      <c r="L6739" s="56">
        <f t="shared" si="105"/>
        <v>7</v>
      </c>
      <c r="M6739" s="82" t="str">
        <f>"Q"&amp;" "&amp;VLOOKUP(pro[[#This Row],[Period]],Mapping!A:B,2,0)</f>
        <v>Q 3</v>
      </c>
      <c r="N6739"/>
    </row>
    <row r="6740" spans="1:14" ht="11.25" customHeight="1" x14ac:dyDescent="0.2">
      <c r="A6740" s="42" t="s">
        <v>27</v>
      </c>
      <c r="B6740" s="44" t="s">
        <v>14</v>
      </c>
      <c r="C6740" s="44" t="s">
        <v>58</v>
      </c>
      <c r="D6740" s="43">
        <v>29587.340999999997</v>
      </c>
      <c r="E6740" s="43">
        <v>-7477.134</v>
      </c>
      <c r="F6740" s="45">
        <v>-27430</v>
      </c>
      <c r="G6740" s="45">
        <v>-12750</v>
      </c>
      <c r="H6740" s="45">
        <v>-95770</v>
      </c>
      <c r="I6740" s="55">
        <f>pro[[#This Row],[Admin expenses 3]]+pro[[#This Row],[Admin expenses 2]]+pro[[#This Row],[Admin expenses 1]]+pro[[#This Row],[COGS]]</f>
        <v>-143427.13399999999</v>
      </c>
      <c r="J6740" s="55">
        <f>pro[[#This Row],[Revenue]]+pro[[#This Row],[AdminExp]]</f>
        <v>-113839.79299999999</v>
      </c>
      <c r="K6740" s="83">
        <f>pro[[#This Row],[Profit]]/pro[[#This Row],[Revenue]]</f>
        <v>-3.8475844449827377</v>
      </c>
      <c r="L6740" s="56">
        <f t="shared" si="105"/>
        <v>7</v>
      </c>
      <c r="M6740" s="82" t="str">
        <f>"Q"&amp;" "&amp;VLOOKUP(pro[[#This Row],[Period]],Mapping!A:B,2,0)</f>
        <v>Q 3</v>
      </c>
      <c r="N6740"/>
    </row>
    <row r="6741" spans="1:14" ht="11.25" customHeight="1" x14ac:dyDescent="0.2">
      <c r="A6741" s="42" t="s">
        <v>27</v>
      </c>
      <c r="B6741" s="44" t="s">
        <v>14</v>
      </c>
      <c r="C6741" s="44" t="s">
        <v>59</v>
      </c>
      <c r="D6741" s="43">
        <v>24848.837999999996</v>
      </c>
      <c r="E6741" s="43">
        <v>-5649.6790000000001</v>
      </c>
      <c r="F6741" s="45">
        <v>-70010</v>
      </c>
      <c r="G6741" s="45">
        <v>-99910</v>
      </c>
      <c r="H6741" s="45">
        <v>-35220</v>
      </c>
      <c r="I6741" s="55">
        <f>pro[[#This Row],[Admin expenses 3]]+pro[[#This Row],[Admin expenses 2]]+pro[[#This Row],[Admin expenses 1]]+pro[[#This Row],[COGS]]</f>
        <v>-210789.679</v>
      </c>
      <c r="J6741" s="55">
        <f>pro[[#This Row],[Revenue]]+pro[[#This Row],[AdminExp]]</f>
        <v>-185940.84100000001</v>
      </c>
      <c r="K6741" s="83">
        <f>pro[[#This Row],[Profit]]/pro[[#This Row],[Revenue]]</f>
        <v>-7.4828787165017552</v>
      </c>
      <c r="L6741" s="56">
        <f t="shared" si="105"/>
        <v>7</v>
      </c>
      <c r="M6741" s="82" t="str">
        <f>"Q"&amp;" "&amp;VLOOKUP(pro[[#This Row],[Period]],Mapping!A:B,2,0)</f>
        <v>Q 3</v>
      </c>
      <c r="N6741"/>
    </row>
    <row r="6742" spans="1:14" ht="11.25" customHeight="1" x14ac:dyDescent="0.2">
      <c r="A6742" s="42" t="s">
        <v>27</v>
      </c>
      <c r="B6742" s="44" t="s">
        <v>14</v>
      </c>
      <c r="C6742" s="44" t="s">
        <v>60</v>
      </c>
      <c r="D6742" s="43">
        <v>142592.65299999999</v>
      </c>
      <c r="E6742" s="43">
        <v>-17577.979999999996</v>
      </c>
      <c r="F6742" s="45">
        <v>-37550</v>
      </c>
      <c r="G6742" s="45">
        <v>-63270</v>
      </c>
      <c r="H6742" s="45">
        <v>-25500</v>
      </c>
      <c r="I6742" s="55">
        <f>pro[[#This Row],[Admin expenses 3]]+pro[[#This Row],[Admin expenses 2]]+pro[[#This Row],[Admin expenses 1]]+pro[[#This Row],[COGS]]</f>
        <v>-143897.97999999998</v>
      </c>
      <c r="J6742" s="55">
        <f>pro[[#This Row],[Revenue]]+pro[[#This Row],[AdminExp]]</f>
        <v>-1305.3269999999902</v>
      </c>
      <c r="K6742" s="83">
        <f>pro[[#This Row],[Profit]]/pro[[#This Row],[Revenue]]</f>
        <v>-9.1542374206333779E-3</v>
      </c>
      <c r="L6742" s="56">
        <f t="shared" si="105"/>
        <v>7</v>
      </c>
      <c r="M6742" s="82" t="str">
        <f>"Q"&amp;" "&amp;VLOOKUP(pro[[#This Row],[Period]],Mapping!A:B,2,0)</f>
        <v>Q 3</v>
      </c>
      <c r="N6742"/>
    </row>
    <row r="6743" spans="1:14" ht="11.25" customHeight="1" x14ac:dyDescent="0.2">
      <c r="A6743" s="42" t="s">
        <v>27</v>
      </c>
      <c r="B6743" s="44" t="s">
        <v>14</v>
      </c>
      <c r="C6743" s="44" t="s">
        <v>57</v>
      </c>
      <c r="D6743" s="43">
        <v>41912.934000000001</v>
      </c>
      <c r="E6743" s="43">
        <v>-5637.8209999999999</v>
      </c>
      <c r="F6743" s="45">
        <v>-23500</v>
      </c>
      <c r="G6743" s="45">
        <v>-14350</v>
      </c>
      <c r="H6743" s="45">
        <v>-96040</v>
      </c>
      <c r="I6743" s="55">
        <f>pro[[#This Row],[Admin expenses 3]]+pro[[#This Row],[Admin expenses 2]]+pro[[#This Row],[Admin expenses 1]]+pro[[#This Row],[COGS]]</f>
        <v>-139527.821</v>
      </c>
      <c r="J6743" s="55">
        <f>pro[[#This Row],[Revenue]]+pro[[#This Row],[AdminExp]]</f>
        <v>-97614.886999999988</v>
      </c>
      <c r="K6743" s="83">
        <f>pro[[#This Row],[Profit]]/pro[[#This Row],[Revenue]]</f>
        <v>-2.3289919765578802</v>
      </c>
      <c r="L6743" s="56">
        <f t="shared" si="105"/>
        <v>7</v>
      </c>
      <c r="M6743" s="82" t="str">
        <f>"Q"&amp;" "&amp;VLOOKUP(pro[[#This Row],[Period]],Mapping!A:B,2,0)</f>
        <v>Q 3</v>
      </c>
      <c r="N6743"/>
    </row>
    <row r="6744" spans="1:14" ht="11.25" customHeight="1" x14ac:dyDescent="0.2">
      <c r="A6744" s="42" t="s">
        <v>27</v>
      </c>
      <c r="B6744" s="44" t="s">
        <v>14</v>
      </c>
      <c r="C6744" s="44" t="s">
        <v>58</v>
      </c>
      <c r="D6744" s="43">
        <v>19002.039000000001</v>
      </c>
      <c r="E6744" s="43">
        <v>-4310.0959999999995</v>
      </c>
      <c r="F6744" s="45">
        <v>-101860</v>
      </c>
      <c r="G6744" s="45">
        <v>-15170</v>
      </c>
      <c r="H6744" s="45">
        <v>-100850</v>
      </c>
      <c r="I6744" s="55">
        <f>pro[[#This Row],[Admin expenses 3]]+pro[[#This Row],[Admin expenses 2]]+pro[[#This Row],[Admin expenses 1]]+pro[[#This Row],[COGS]]</f>
        <v>-222190.09599999999</v>
      </c>
      <c r="J6744" s="55">
        <f>pro[[#This Row],[Revenue]]+pro[[#This Row],[AdminExp]]</f>
        <v>-203188.057</v>
      </c>
      <c r="K6744" s="83">
        <f>pro[[#This Row],[Profit]]/pro[[#This Row],[Revenue]]</f>
        <v>-10.692960739634309</v>
      </c>
      <c r="L6744" s="56">
        <f t="shared" si="105"/>
        <v>7</v>
      </c>
      <c r="M6744" s="82" t="str">
        <f>"Q"&amp;" "&amp;VLOOKUP(pro[[#This Row],[Period]],Mapping!A:B,2,0)</f>
        <v>Q 3</v>
      </c>
      <c r="N6744"/>
    </row>
    <row r="6745" spans="1:14" ht="11.25" customHeight="1" x14ac:dyDescent="0.2">
      <c r="A6745" s="42" t="s">
        <v>27</v>
      </c>
      <c r="B6745" s="44" t="s">
        <v>14</v>
      </c>
      <c r="C6745" s="44" t="s">
        <v>59</v>
      </c>
      <c r="D6745" s="43">
        <v>17238.136999999999</v>
      </c>
      <c r="E6745" s="43">
        <v>-3858.3509999999992</v>
      </c>
      <c r="F6745" s="45">
        <v>-42460</v>
      </c>
      <c r="G6745" s="45">
        <v>-52220</v>
      </c>
      <c r="H6745" s="45">
        <v>-84440</v>
      </c>
      <c r="I6745" s="55">
        <f>pro[[#This Row],[Admin expenses 3]]+pro[[#This Row],[Admin expenses 2]]+pro[[#This Row],[Admin expenses 1]]+pro[[#This Row],[COGS]]</f>
        <v>-182978.351</v>
      </c>
      <c r="J6745" s="55">
        <f>pro[[#This Row],[Revenue]]+pro[[#This Row],[AdminExp]]</f>
        <v>-165740.21400000001</v>
      </c>
      <c r="K6745" s="83">
        <f>pro[[#This Row],[Profit]]/pro[[#This Row],[Revenue]]</f>
        <v>-9.6147405024104415</v>
      </c>
      <c r="L6745" s="56">
        <f t="shared" si="105"/>
        <v>7</v>
      </c>
      <c r="M6745" s="82" t="str">
        <f>"Q"&amp;" "&amp;VLOOKUP(pro[[#This Row],[Period]],Mapping!A:B,2,0)</f>
        <v>Q 3</v>
      </c>
      <c r="N6745"/>
    </row>
    <row r="6746" spans="1:14" ht="11.25" customHeight="1" x14ac:dyDescent="0.2">
      <c r="A6746" s="42" t="s">
        <v>27</v>
      </c>
      <c r="B6746" s="44" t="s">
        <v>14</v>
      </c>
      <c r="C6746" s="44" t="s">
        <v>60</v>
      </c>
      <c r="D6746" s="43">
        <v>98020.383999999991</v>
      </c>
      <c r="E6746" s="43">
        <v>-15078.426999999996</v>
      </c>
      <c r="F6746" s="45">
        <v>-28010</v>
      </c>
      <c r="G6746" s="45">
        <v>-16270</v>
      </c>
      <c r="H6746" s="45">
        <v>-17990</v>
      </c>
      <c r="I6746" s="55">
        <f>pro[[#This Row],[Admin expenses 3]]+pro[[#This Row],[Admin expenses 2]]+pro[[#This Row],[Admin expenses 1]]+pro[[#This Row],[COGS]]</f>
        <v>-77348.426999999996</v>
      </c>
      <c r="J6746" s="55">
        <f>pro[[#This Row],[Revenue]]+pro[[#This Row],[AdminExp]]</f>
        <v>20671.956999999995</v>
      </c>
      <c r="K6746" s="83">
        <f>pro[[#This Row],[Profit]]/pro[[#This Row],[Revenue]]</f>
        <v>0.21089447068479142</v>
      </c>
      <c r="L6746" s="56">
        <f t="shared" si="105"/>
        <v>7</v>
      </c>
      <c r="M6746" s="82" t="str">
        <f>"Q"&amp;" "&amp;VLOOKUP(pro[[#This Row],[Period]],Mapping!A:B,2,0)</f>
        <v>Q 3</v>
      </c>
      <c r="N6746"/>
    </row>
    <row r="6747" spans="1:14" ht="11.25" customHeight="1" x14ac:dyDescent="0.2">
      <c r="A6747" s="42" t="s">
        <v>27</v>
      </c>
      <c r="B6747" s="44" t="s">
        <v>14</v>
      </c>
      <c r="C6747" s="44" t="s">
        <v>57</v>
      </c>
      <c r="D6747" s="43">
        <v>708791.9929999999</v>
      </c>
      <c r="E6747" s="43">
        <v>-178448.94199999998</v>
      </c>
      <c r="F6747" s="45">
        <v>-85230</v>
      </c>
      <c r="G6747" s="45">
        <v>-84400</v>
      </c>
      <c r="H6747" s="45">
        <v>-17710</v>
      </c>
      <c r="I6747" s="55">
        <f>pro[[#This Row],[Admin expenses 3]]+pro[[#This Row],[Admin expenses 2]]+pro[[#This Row],[Admin expenses 1]]+pro[[#This Row],[COGS]]</f>
        <v>-365788.94199999998</v>
      </c>
      <c r="J6747" s="55">
        <f>pro[[#This Row],[Revenue]]+pro[[#This Row],[AdminExp]]</f>
        <v>343003.05099999992</v>
      </c>
      <c r="K6747" s="83">
        <f>pro[[#This Row],[Profit]]/pro[[#This Row],[Revenue]]</f>
        <v>0.48392624971427967</v>
      </c>
      <c r="L6747" s="56">
        <f t="shared" si="105"/>
        <v>7</v>
      </c>
      <c r="M6747" s="82" t="str">
        <f>"Q"&amp;" "&amp;VLOOKUP(pro[[#This Row],[Period]],Mapping!A:B,2,0)</f>
        <v>Q 3</v>
      </c>
      <c r="N6747"/>
    </row>
    <row r="6748" spans="1:14" ht="11.25" customHeight="1" x14ac:dyDescent="0.2">
      <c r="A6748" s="42" t="s">
        <v>27</v>
      </c>
      <c r="B6748" s="44" t="s">
        <v>14</v>
      </c>
      <c r="C6748" s="44" t="s">
        <v>57</v>
      </c>
      <c r="D6748" s="43">
        <v>26014.953999999998</v>
      </c>
      <c r="E6748" s="43">
        <v>-2566.7949999999996</v>
      </c>
      <c r="F6748" s="45">
        <v>-52030</v>
      </c>
      <c r="G6748" s="45">
        <v>-85110</v>
      </c>
      <c r="H6748" s="45">
        <v>-30400</v>
      </c>
      <c r="I6748" s="55">
        <f>pro[[#This Row],[Admin expenses 3]]+pro[[#This Row],[Admin expenses 2]]+pro[[#This Row],[Admin expenses 1]]+pro[[#This Row],[COGS]]</f>
        <v>-170106.79500000001</v>
      </c>
      <c r="J6748" s="55">
        <f>pro[[#This Row],[Revenue]]+pro[[#This Row],[AdminExp]]</f>
        <v>-144091.84100000001</v>
      </c>
      <c r="K6748" s="83">
        <f>pro[[#This Row],[Profit]]/pro[[#This Row],[Revenue]]</f>
        <v>-5.5388082177658289</v>
      </c>
      <c r="L6748" s="56">
        <f t="shared" si="105"/>
        <v>7</v>
      </c>
      <c r="M6748" s="82" t="str">
        <f>"Q"&amp;" "&amp;VLOOKUP(pro[[#This Row],[Period]],Mapping!A:B,2,0)</f>
        <v>Q 3</v>
      </c>
      <c r="N6748"/>
    </row>
    <row r="6749" spans="1:14" ht="11.25" customHeight="1" x14ac:dyDescent="0.2">
      <c r="A6749" s="42" t="s">
        <v>27</v>
      </c>
      <c r="B6749" s="44" t="s">
        <v>14</v>
      </c>
      <c r="C6749" s="44" t="s">
        <v>58</v>
      </c>
      <c r="D6749" s="43">
        <v>191962.071</v>
      </c>
      <c r="E6749" s="43">
        <v>-50798.964999999997</v>
      </c>
      <c r="F6749" s="45">
        <v>-30080</v>
      </c>
      <c r="G6749" s="45">
        <v>-50960</v>
      </c>
      <c r="H6749" s="45">
        <v>-35000</v>
      </c>
      <c r="I6749" s="55">
        <f>pro[[#This Row],[Admin expenses 3]]+pro[[#This Row],[Admin expenses 2]]+pro[[#This Row],[Admin expenses 1]]+pro[[#This Row],[COGS]]</f>
        <v>-166838.965</v>
      </c>
      <c r="J6749" s="55">
        <f>pro[[#This Row],[Revenue]]+pro[[#This Row],[AdminExp]]</f>
        <v>25123.106</v>
      </c>
      <c r="K6749" s="83">
        <f>pro[[#This Row],[Profit]]/pro[[#This Row],[Revenue]]</f>
        <v>0.13087536443592548</v>
      </c>
      <c r="L6749" s="56">
        <f t="shared" si="105"/>
        <v>7</v>
      </c>
      <c r="M6749" s="82" t="str">
        <f>"Q"&amp;" "&amp;VLOOKUP(pro[[#This Row],[Period]],Mapping!A:B,2,0)</f>
        <v>Q 3</v>
      </c>
      <c r="N6749"/>
    </row>
    <row r="6750" spans="1:14" ht="11.25" customHeight="1" x14ac:dyDescent="0.2">
      <c r="A6750" s="42" t="s">
        <v>27</v>
      </c>
      <c r="B6750" s="44" t="s">
        <v>14</v>
      </c>
      <c r="C6750" s="44" t="s">
        <v>59</v>
      </c>
      <c r="D6750" s="43">
        <v>277724.45399999997</v>
      </c>
      <c r="E6750" s="43">
        <v>-55450.142999999989</v>
      </c>
      <c r="F6750" s="45">
        <v>-30240</v>
      </c>
      <c r="G6750" s="45">
        <v>-18390</v>
      </c>
      <c r="H6750" s="45">
        <v>-80820</v>
      </c>
      <c r="I6750" s="55">
        <f>pro[[#This Row],[Admin expenses 3]]+pro[[#This Row],[Admin expenses 2]]+pro[[#This Row],[Admin expenses 1]]+pro[[#This Row],[COGS]]</f>
        <v>-184900.14299999998</v>
      </c>
      <c r="J6750" s="55">
        <f>pro[[#This Row],[Revenue]]+pro[[#This Row],[AdminExp]]</f>
        <v>92824.310999999987</v>
      </c>
      <c r="K6750" s="83">
        <f>pro[[#This Row],[Profit]]/pro[[#This Row],[Revenue]]</f>
        <v>0.3342316805851025</v>
      </c>
      <c r="L6750" s="56">
        <f t="shared" si="105"/>
        <v>7</v>
      </c>
      <c r="M6750" s="82" t="str">
        <f>"Q"&amp;" "&amp;VLOOKUP(pro[[#This Row],[Period]],Mapping!A:B,2,0)</f>
        <v>Q 3</v>
      </c>
      <c r="N6750"/>
    </row>
    <row r="6751" spans="1:14" ht="11.25" customHeight="1" x14ac:dyDescent="0.2">
      <c r="A6751" s="42" t="s">
        <v>27</v>
      </c>
      <c r="B6751" s="44" t="s">
        <v>14</v>
      </c>
      <c r="C6751" s="44" t="s">
        <v>57</v>
      </c>
      <c r="D6751" s="43">
        <v>308467.859</v>
      </c>
      <c r="E6751" s="43">
        <v>-143788.13399999999</v>
      </c>
      <c r="F6751" s="45">
        <v>-12490</v>
      </c>
      <c r="G6751" s="45">
        <v>-36320</v>
      </c>
      <c r="H6751" s="45">
        <v>-41080</v>
      </c>
      <c r="I6751" s="55">
        <f>pro[[#This Row],[Admin expenses 3]]+pro[[#This Row],[Admin expenses 2]]+pro[[#This Row],[Admin expenses 1]]+pro[[#This Row],[COGS]]</f>
        <v>-233678.13399999999</v>
      </c>
      <c r="J6751" s="55">
        <f>pro[[#This Row],[Revenue]]+pro[[#This Row],[AdminExp]]</f>
        <v>74789.725000000006</v>
      </c>
      <c r="K6751" s="83">
        <f>pro[[#This Row],[Profit]]/pro[[#This Row],[Revenue]]</f>
        <v>0.24245548707231765</v>
      </c>
      <c r="L6751" s="56">
        <f t="shared" si="105"/>
        <v>7</v>
      </c>
      <c r="M6751" s="82" t="str">
        <f>"Q"&amp;" "&amp;VLOOKUP(pro[[#This Row],[Period]],Mapping!A:B,2,0)</f>
        <v>Q 3</v>
      </c>
      <c r="N6751"/>
    </row>
    <row r="6752" spans="1:14" ht="11.25" customHeight="1" x14ac:dyDescent="0.2">
      <c r="A6752" s="42" t="s">
        <v>27</v>
      </c>
      <c r="B6752" s="44" t="s">
        <v>14</v>
      </c>
      <c r="C6752" s="44" t="s">
        <v>58</v>
      </c>
      <c r="D6752" s="43">
        <v>624375.80099999998</v>
      </c>
      <c r="E6752" s="43">
        <v>-254256.47099999999</v>
      </c>
      <c r="F6752" s="45">
        <v>-59750</v>
      </c>
      <c r="G6752" s="45">
        <v>-69950</v>
      </c>
      <c r="H6752" s="45">
        <v>-97100</v>
      </c>
      <c r="I6752" s="55">
        <f>pro[[#This Row],[Admin expenses 3]]+pro[[#This Row],[Admin expenses 2]]+pro[[#This Row],[Admin expenses 1]]+pro[[#This Row],[COGS]]</f>
        <v>-481056.47100000002</v>
      </c>
      <c r="J6752" s="55">
        <f>pro[[#This Row],[Revenue]]+pro[[#This Row],[AdminExp]]</f>
        <v>143319.32999999996</v>
      </c>
      <c r="K6752" s="83">
        <f>pro[[#This Row],[Profit]]/pro[[#This Row],[Revenue]]</f>
        <v>0.22954017399530827</v>
      </c>
      <c r="L6752" s="56">
        <f t="shared" si="105"/>
        <v>7</v>
      </c>
      <c r="M6752" s="82" t="str">
        <f>"Q"&amp;" "&amp;VLOOKUP(pro[[#This Row],[Period]],Mapping!A:B,2,0)</f>
        <v>Q 3</v>
      </c>
      <c r="N6752"/>
    </row>
    <row r="6753" spans="1:14" ht="11.25" customHeight="1" x14ac:dyDescent="0.2">
      <c r="A6753" s="42" t="s">
        <v>27</v>
      </c>
      <c r="B6753" s="44" t="s">
        <v>14</v>
      </c>
      <c r="C6753" s="44" t="s">
        <v>59</v>
      </c>
      <c r="D6753" s="43">
        <v>39671.113999999994</v>
      </c>
      <c r="E6753" s="43">
        <v>-11404.994999999999</v>
      </c>
      <c r="F6753" s="45">
        <v>-21210</v>
      </c>
      <c r="G6753" s="45">
        <v>-84170</v>
      </c>
      <c r="H6753" s="45">
        <v>-28700</v>
      </c>
      <c r="I6753" s="55">
        <f>pro[[#This Row],[Admin expenses 3]]+pro[[#This Row],[Admin expenses 2]]+pro[[#This Row],[Admin expenses 1]]+pro[[#This Row],[COGS]]</f>
        <v>-145484.995</v>
      </c>
      <c r="J6753" s="55">
        <f>pro[[#This Row],[Revenue]]+pro[[#This Row],[AdminExp]]</f>
        <v>-105813.88099999999</v>
      </c>
      <c r="K6753" s="83">
        <f>pro[[#This Row],[Profit]]/pro[[#This Row],[Revenue]]</f>
        <v>-2.6672777830236885</v>
      </c>
      <c r="L6753" s="56">
        <f t="shared" si="105"/>
        <v>7</v>
      </c>
      <c r="M6753" s="82" t="str">
        <f>"Q"&amp;" "&amp;VLOOKUP(pro[[#This Row],[Period]],Mapping!A:B,2,0)</f>
        <v>Q 3</v>
      </c>
      <c r="N6753"/>
    </row>
    <row r="6754" spans="1:14" ht="11.25" customHeight="1" x14ac:dyDescent="0.2">
      <c r="A6754" s="42" t="s">
        <v>27</v>
      </c>
      <c r="B6754" s="44" t="s">
        <v>14</v>
      </c>
      <c r="C6754" s="44" t="s">
        <v>57</v>
      </c>
      <c r="D6754" s="43">
        <v>183397.51499999998</v>
      </c>
      <c r="E6754" s="43">
        <v>-70675.269</v>
      </c>
      <c r="F6754" s="45">
        <v>-51260</v>
      </c>
      <c r="G6754" s="45">
        <v>-62150</v>
      </c>
      <c r="H6754" s="45">
        <v>-92730</v>
      </c>
      <c r="I6754" s="55">
        <f>pro[[#This Row],[Admin expenses 3]]+pro[[#This Row],[Admin expenses 2]]+pro[[#This Row],[Admin expenses 1]]+pro[[#This Row],[COGS]]</f>
        <v>-276815.26899999997</v>
      </c>
      <c r="J6754" s="55">
        <f>pro[[#This Row],[Revenue]]+pro[[#This Row],[AdminExp]]</f>
        <v>-93417.753999999986</v>
      </c>
      <c r="K6754" s="83">
        <f>pro[[#This Row],[Profit]]/pro[[#This Row],[Revenue]]</f>
        <v>-0.50937306320644526</v>
      </c>
      <c r="L6754" s="56">
        <f t="shared" si="105"/>
        <v>7</v>
      </c>
      <c r="M6754" s="82" t="str">
        <f>"Q"&amp;" "&amp;VLOOKUP(pro[[#This Row],[Period]],Mapping!A:B,2,0)</f>
        <v>Q 3</v>
      </c>
      <c r="N6754"/>
    </row>
    <row r="6755" spans="1:14" ht="11.25" customHeight="1" x14ac:dyDescent="0.2">
      <c r="A6755" s="42" t="s">
        <v>27</v>
      </c>
      <c r="B6755" s="44" t="s">
        <v>14</v>
      </c>
      <c r="C6755" s="44" t="s">
        <v>58</v>
      </c>
      <c r="D6755" s="43">
        <v>76868.777999999991</v>
      </c>
      <c r="E6755" s="43">
        <v>-49785.028999999995</v>
      </c>
      <c r="F6755" s="45">
        <v>-12990</v>
      </c>
      <c r="G6755" s="45">
        <v>-49810</v>
      </c>
      <c r="H6755" s="45">
        <v>-50930</v>
      </c>
      <c r="I6755" s="55">
        <f>pro[[#This Row],[Admin expenses 3]]+pro[[#This Row],[Admin expenses 2]]+pro[[#This Row],[Admin expenses 1]]+pro[[#This Row],[COGS]]</f>
        <v>-163515.02899999998</v>
      </c>
      <c r="J6755" s="55">
        <f>pro[[#This Row],[Revenue]]+pro[[#This Row],[AdminExp]]</f>
        <v>-86646.250999999989</v>
      </c>
      <c r="K6755" s="83">
        <f>pro[[#This Row],[Profit]]/pro[[#This Row],[Revenue]]</f>
        <v>-1.1271969355360378</v>
      </c>
      <c r="L6755" s="56">
        <f t="shared" si="105"/>
        <v>7</v>
      </c>
      <c r="M6755" s="82" t="str">
        <f>"Q"&amp;" "&amp;VLOOKUP(pro[[#This Row],[Period]],Mapping!A:B,2,0)</f>
        <v>Q 3</v>
      </c>
      <c r="N6755"/>
    </row>
    <row r="6756" spans="1:14" ht="11.25" customHeight="1" x14ac:dyDescent="0.2">
      <c r="A6756" s="42" t="s">
        <v>27</v>
      </c>
      <c r="B6756" s="44" t="s">
        <v>14</v>
      </c>
      <c r="C6756" s="44" t="s">
        <v>59</v>
      </c>
      <c r="D6756" s="43">
        <v>313876.72399999999</v>
      </c>
      <c r="E6756" s="43">
        <v>-145153.75</v>
      </c>
      <c r="F6756" s="45">
        <v>-60890</v>
      </c>
      <c r="G6756" s="45">
        <v>-19190</v>
      </c>
      <c r="H6756" s="45">
        <v>-70530</v>
      </c>
      <c r="I6756" s="55">
        <f>pro[[#This Row],[Admin expenses 3]]+pro[[#This Row],[Admin expenses 2]]+pro[[#This Row],[Admin expenses 1]]+pro[[#This Row],[COGS]]</f>
        <v>-295763.75</v>
      </c>
      <c r="J6756" s="55">
        <f>pro[[#This Row],[Revenue]]+pro[[#This Row],[AdminExp]]</f>
        <v>18112.973999999987</v>
      </c>
      <c r="K6756" s="83">
        <f>pro[[#This Row],[Profit]]/pro[[#This Row],[Revenue]]</f>
        <v>5.7707286380368837E-2</v>
      </c>
      <c r="L6756" s="56">
        <f t="shared" si="105"/>
        <v>7</v>
      </c>
      <c r="M6756" s="82" t="str">
        <f>"Q"&amp;" "&amp;VLOOKUP(pro[[#This Row],[Period]],Mapping!A:B,2,0)</f>
        <v>Q 3</v>
      </c>
      <c r="N6756"/>
    </row>
    <row r="6757" spans="1:14" ht="11.25" customHeight="1" x14ac:dyDescent="0.2">
      <c r="A6757" s="42" t="s">
        <v>27</v>
      </c>
      <c r="B6757" s="44" t="s">
        <v>14</v>
      </c>
      <c r="C6757" s="44" t="s">
        <v>57</v>
      </c>
      <c r="D6757" s="43">
        <v>976645.87999999989</v>
      </c>
      <c r="E6757" s="43">
        <v>-1354549.6159999999</v>
      </c>
      <c r="F6757" s="45">
        <v>-93370</v>
      </c>
      <c r="G6757" s="45">
        <v>-31710</v>
      </c>
      <c r="H6757" s="45">
        <v>-79020</v>
      </c>
      <c r="I6757" s="55">
        <f>pro[[#This Row],[Admin expenses 3]]+pro[[#This Row],[Admin expenses 2]]+pro[[#This Row],[Admin expenses 1]]+pro[[#This Row],[COGS]]</f>
        <v>-1558649.6159999999</v>
      </c>
      <c r="J6757" s="55">
        <f>pro[[#This Row],[Revenue]]+pro[[#This Row],[AdminExp]]</f>
        <v>-582003.73600000003</v>
      </c>
      <c r="K6757" s="83">
        <f>pro[[#This Row],[Profit]]/pro[[#This Row],[Revenue]]</f>
        <v>-0.59592094526626183</v>
      </c>
      <c r="L6757" s="56">
        <f t="shared" si="105"/>
        <v>7</v>
      </c>
      <c r="M6757" s="82" t="str">
        <f>"Q"&amp;" "&amp;VLOOKUP(pro[[#This Row],[Period]],Mapping!A:B,2,0)</f>
        <v>Q 3</v>
      </c>
      <c r="N6757"/>
    </row>
    <row r="6758" spans="1:14" ht="11.25" customHeight="1" x14ac:dyDescent="0.2">
      <c r="A6758" s="42" t="s">
        <v>27</v>
      </c>
      <c r="B6758" s="44" t="s">
        <v>14</v>
      </c>
      <c r="C6758" s="44" t="s">
        <v>57</v>
      </c>
      <c r="D6758" s="43">
        <v>2329938.7510000002</v>
      </c>
      <c r="E6758" s="43">
        <v>-102107.63499999998</v>
      </c>
      <c r="F6758" s="45">
        <v>-95260</v>
      </c>
      <c r="G6758" s="45">
        <v>-89420</v>
      </c>
      <c r="H6758" s="45">
        <v>-86590</v>
      </c>
      <c r="I6758" s="55">
        <f>pro[[#This Row],[Admin expenses 3]]+pro[[#This Row],[Admin expenses 2]]+pro[[#This Row],[Admin expenses 1]]+pro[[#This Row],[COGS]]</f>
        <v>-373377.63500000001</v>
      </c>
      <c r="J6758" s="55">
        <f>pro[[#This Row],[Revenue]]+pro[[#This Row],[AdminExp]]</f>
        <v>1956561.1160000002</v>
      </c>
      <c r="K6758" s="83">
        <f>pro[[#This Row],[Profit]]/pro[[#This Row],[Revenue]]</f>
        <v>0.83974787541528817</v>
      </c>
      <c r="L6758" s="56">
        <f t="shared" si="105"/>
        <v>7</v>
      </c>
      <c r="M6758" s="82" t="str">
        <f>"Q"&amp;" "&amp;VLOOKUP(pro[[#This Row],[Period]],Mapping!A:B,2,0)</f>
        <v>Q 3</v>
      </c>
      <c r="N6758"/>
    </row>
    <row r="6759" spans="1:14" ht="11.25" customHeight="1" x14ac:dyDescent="0.2">
      <c r="A6759" s="42" t="s">
        <v>27</v>
      </c>
      <c r="B6759" s="44" t="s">
        <v>14</v>
      </c>
      <c r="C6759" s="44" t="s">
        <v>57</v>
      </c>
      <c r="D6759" s="43">
        <v>5567072.9169999994</v>
      </c>
      <c r="E6759" s="43">
        <v>-257552.24600000001</v>
      </c>
      <c r="F6759" s="45">
        <v>-80930</v>
      </c>
      <c r="G6759" s="45">
        <v>-97100</v>
      </c>
      <c r="H6759" s="45">
        <v>-38610</v>
      </c>
      <c r="I6759" s="55">
        <f>pro[[#This Row],[Admin expenses 3]]+pro[[#This Row],[Admin expenses 2]]+pro[[#This Row],[Admin expenses 1]]+pro[[#This Row],[COGS]]</f>
        <v>-474192.24600000004</v>
      </c>
      <c r="J6759" s="55">
        <f>pro[[#This Row],[Revenue]]+pro[[#This Row],[AdminExp]]</f>
        <v>5092880.6709999992</v>
      </c>
      <c r="K6759" s="83">
        <f>pro[[#This Row],[Profit]]/pro[[#This Row],[Revenue]]</f>
        <v>0.91482198040697937</v>
      </c>
      <c r="L6759" s="56">
        <f t="shared" si="105"/>
        <v>7</v>
      </c>
      <c r="M6759" s="82" t="str">
        <f>"Q"&amp;" "&amp;VLOOKUP(pro[[#This Row],[Period]],Mapping!A:B,2,0)</f>
        <v>Q 3</v>
      </c>
      <c r="N6759"/>
    </row>
    <row r="6760" spans="1:14" ht="11.25" customHeight="1" x14ac:dyDescent="0.2">
      <c r="A6760" s="42" t="s">
        <v>27</v>
      </c>
      <c r="B6760" s="44" t="s">
        <v>14</v>
      </c>
      <c r="C6760" s="44" t="s">
        <v>57</v>
      </c>
      <c r="D6760" s="43">
        <v>62512.59</v>
      </c>
      <c r="E6760" s="43">
        <v>-9142.9030000000002</v>
      </c>
      <c r="F6760" s="45">
        <v>-49880</v>
      </c>
      <c r="G6760" s="45">
        <v>-59550</v>
      </c>
      <c r="H6760" s="45">
        <v>-55840</v>
      </c>
      <c r="I6760" s="55">
        <f>pro[[#This Row],[Admin expenses 3]]+pro[[#This Row],[Admin expenses 2]]+pro[[#This Row],[Admin expenses 1]]+pro[[#This Row],[COGS]]</f>
        <v>-174412.90299999999</v>
      </c>
      <c r="J6760" s="55">
        <f>pro[[#This Row],[Revenue]]+pro[[#This Row],[AdminExp]]</f>
        <v>-111900.31299999999</v>
      </c>
      <c r="K6760" s="83">
        <f>pro[[#This Row],[Profit]]/pro[[#This Row],[Revenue]]</f>
        <v>-1.7900444214517428</v>
      </c>
      <c r="L6760" s="56">
        <f t="shared" si="105"/>
        <v>7</v>
      </c>
      <c r="M6760" s="82" t="str">
        <f>"Q"&amp;" "&amp;VLOOKUP(pro[[#This Row],[Period]],Mapping!A:B,2,0)</f>
        <v>Q 3</v>
      </c>
      <c r="N6760"/>
    </row>
    <row r="6761" spans="1:14" ht="11.25" customHeight="1" x14ac:dyDescent="0.2">
      <c r="A6761" s="42" t="s">
        <v>27</v>
      </c>
      <c r="B6761" s="44" t="s">
        <v>14</v>
      </c>
      <c r="C6761" s="44" t="s">
        <v>57</v>
      </c>
      <c r="D6761" s="43">
        <v>161164.598</v>
      </c>
      <c r="E6761" s="43">
        <v>-21040.718999999997</v>
      </c>
      <c r="F6761" s="45">
        <v>-82080</v>
      </c>
      <c r="G6761" s="45">
        <v>-43100</v>
      </c>
      <c r="H6761" s="45">
        <v>-96110</v>
      </c>
      <c r="I6761" s="55">
        <f>pro[[#This Row],[Admin expenses 3]]+pro[[#This Row],[Admin expenses 2]]+pro[[#This Row],[Admin expenses 1]]+pro[[#This Row],[COGS]]</f>
        <v>-242330.71899999998</v>
      </c>
      <c r="J6761" s="55">
        <f>pro[[#This Row],[Revenue]]+pro[[#This Row],[AdminExp]]</f>
        <v>-81166.120999999985</v>
      </c>
      <c r="K6761" s="83">
        <f>pro[[#This Row],[Profit]]/pro[[#This Row],[Revenue]]</f>
        <v>-0.50362252012690767</v>
      </c>
      <c r="L6761" s="56">
        <f t="shared" si="105"/>
        <v>7</v>
      </c>
      <c r="M6761" s="82" t="str">
        <f>"Q"&amp;" "&amp;VLOOKUP(pro[[#This Row],[Period]],Mapping!A:B,2,0)</f>
        <v>Q 3</v>
      </c>
      <c r="N6761"/>
    </row>
    <row r="6762" spans="1:14" ht="11.25" customHeight="1" x14ac:dyDescent="0.2">
      <c r="A6762" s="42" t="s">
        <v>27</v>
      </c>
      <c r="B6762" s="44" t="s">
        <v>14</v>
      </c>
      <c r="C6762" s="44" t="s">
        <v>57</v>
      </c>
      <c r="D6762" s="43">
        <v>84557.283999999985</v>
      </c>
      <c r="E6762" s="43">
        <v>-9426.1440000000002</v>
      </c>
      <c r="F6762" s="45">
        <v>-31120</v>
      </c>
      <c r="G6762" s="45">
        <v>-45940</v>
      </c>
      <c r="H6762" s="45">
        <v>-48820</v>
      </c>
      <c r="I6762" s="55">
        <f>pro[[#This Row],[Admin expenses 3]]+pro[[#This Row],[Admin expenses 2]]+pro[[#This Row],[Admin expenses 1]]+pro[[#This Row],[COGS]]</f>
        <v>-135306.144</v>
      </c>
      <c r="J6762" s="55">
        <f>pro[[#This Row],[Revenue]]+pro[[#This Row],[AdminExp]]</f>
        <v>-50748.860000000015</v>
      </c>
      <c r="K6762" s="83">
        <f>pro[[#This Row],[Profit]]/pro[[#This Row],[Revenue]]</f>
        <v>-0.6001713583894206</v>
      </c>
      <c r="L6762" s="56">
        <f t="shared" si="105"/>
        <v>7</v>
      </c>
      <c r="M6762" s="82" t="str">
        <f>"Q"&amp;" "&amp;VLOOKUP(pro[[#This Row],[Period]],Mapping!A:B,2,0)</f>
        <v>Q 3</v>
      </c>
      <c r="N6762"/>
    </row>
    <row r="6763" spans="1:14" ht="11.25" customHeight="1" x14ac:dyDescent="0.2">
      <c r="A6763" s="42" t="s">
        <v>27</v>
      </c>
      <c r="B6763" s="44" t="s">
        <v>14</v>
      </c>
      <c r="C6763" s="44" t="s">
        <v>57</v>
      </c>
      <c r="D6763" s="43">
        <v>35451.332000000002</v>
      </c>
      <c r="E6763" s="43">
        <v>-9435.384</v>
      </c>
      <c r="F6763" s="45">
        <v>-106600</v>
      </c>
      <c r="G6763" s="45">
        <v>-106770</v>
      </c>
      <c r="H6763" s="45">
        <v>-46030</v>
      </c>
      <c r="I6763" s="55">
        <f>pro[[#This Row],[Admin expenses 3]]+pro[[#This Row],[Admin expenses 2]]+pro[[#This Row],[Admin expenses 1]]+pro[[#This Row],[COGS]]</f>
        <v>-268835.38400000002</v>
      </c>
      <c r="J6763" s="55">
        <f>pro[[#This Row],[Revenue]]+pro[[#This Row],[AdminExp]]</f>
        <v>-233384.05200000003</v>
      </c>
      <c r="K6763" s="83">
        <f>pro[[#This Row],[Profit]]/pro[[#This Row],[Revenue]]</f>
        <v>-6.5832237840880001</v>
      </c>
      <c r="L6763" s="56">
        <f t="shared" si="105"/>
        <v>7</v>
      </c>
      <c r="M6763" s="82" t="str">
        <f>"Q"&amp;" "&amp;VLOOKUP(pro[[#This Row],[Period]],Mapping!A:B,2,0)</f>
        <v>Q 3</v>
      </c>
      <c r="N6763"/>
    </row>
    <row r="6764" spans="1:14" ht="11.25" customHeight="1" x14ac:dyDescent="0.2">
      <c r="A6764" s="42" t="s">
        <v>27</v>
      </c>
      <c r="B6764" s="44" t="s">
        <v>14</v>
      </c>
      <c r="C6764" s="44" t="s">
        <v>57</v>
      </c>
      <c r="D6764" s="43">
        <v>245481.36199999996</v>
      </c>
      <c r="E6764" s="43">
        <v>-13050.736999999999</v>
      </c>
      <c r="F6764" s="45">
        <v>-94610</v>
      </c>
      <c r="G6764" s="45">
        <v>-32230</v>
      </c>
      <c r="H6764" s="45">
        <v>-33830</v>
      </c>
      <c r="I6764" s="55">
        <f>pro[[#This Row],[Admin expenses 3]]+pro[[#This Row],[Admin expenses 2]]+pro[[#This Row],[Admin expenses 1]]+pro[[#This Row],[COGS]]</f>
        <v>-173720.73699999999</v>
      </c>
      <c r="J6764" s="55">
        <f>pro[[#This Row],[Revenue]]+pro[[#This Row],[AdminExp]]</f>
        <v>71760.624999999971</v>
      </c>
      <c r="K6764" s="83">
        <f>pro[[#This Row],[Profit]]/pro[[#This Row],[Revenue]]</f>
        <v>0.2923261644605018</v>
      </c>
      <c r="L6764" s="56">
        <f t="shared" si="105"/>
        <v>7</v>
      </c>
      <c r="M6764" s="82" t="str">
        <f>"Q"&amp;" "&amp;VLOOKUP(pro[[#This Row],[Period]],Mapping!A:B,2,0)</f>
        <v>Q 3</v>
      </c>
      <c r="N6764"/>
    </row>
    <row r="6765" spans="1:14" ht="11.25" customHeight="1" x14ac:dyDescent="0.2">
      <c r="A6765" s="42" t="s">
        <v>27</v>
      </c>
      <c r="B6765" s="44" t="s">
        <v>14</v>
      </c>
      <c r="C6765" s="44" t="s">
        <v>57</v>
      </c>
      <c r="D6765" s="43">
        <v>197694.86799999999</v>
      </c>
      <c r="E6765" s="43">
        <v>-21406.370999999999</v>
      </c>
      <c r="F6765" s="45">
        <v>-34240</v>
      </c>
      <c r="G6765" s="45">
        <v>-22170</v>
      </c>
      <c r="H6765" s="45">
        <v>-22990</v>
      </c>
      <c r="I6765" s="55">
        <f>pro[[#This Row],[Admin expenses 3]]+pro[[#This Row],[Admin expenses 2]]+pro[[#This Row],[Admin expenses 1]]+pro[[#This Row],[COGS]]</f>
        <v>-100806.371</v>
      </c>
      <c r="J6765" s="55">
        <f>pro[[#This Row],[Revenue]]+pro[[#This Row],[AdminExp]]</f>
        <v>96888.496999999988</v>
      </c>
      <c r="K6765" s="83">
        <f>pro[[#This Row],[Profit]]/pro[[#This Row],[Revenue]]</f>
        <v>0.49009110848542609</v>
      </c>
      <c r="L6765" s="56">
        <f t="shared" si="105"/>
        <v>7</v>
      </c>
      <c r="M6765" s="82" t="str">
        <f>"Q"&amp;" "&amp;VLOOKUP(pro[[#This Row],[Period]],Mapping!A:B,2,0)</f>
        <v>Q 3</v>
      </c>
      <c r="N6765"/>
    </row>
    <row r="6766" spans="1:14" ht="11.25" customHeight="1" x14ac:dyDescent="0.2">
      <c r="A6766" s="42" t="s">
        <v>27</v>
      </c>
      <c r="B6766" s="44" t="s">
        <v>14</v>
      </c>
      <c r="C6766" s="44" t="s">
        <v>57</v>
      </c>
      <c r="D6766" s="43">
        <v>205493.42799999999</v>
      </c>
      <c r="E6766" s="43">
        <v>-25529.846999999998</v>
      </c>
      <c r="F6766" s="45">
        <v>-72710</v>
      </c>
      <c r="G6766" s="45">
        <v>-49510</v>
      </c>
      <c r="H6766" s="45">
        <v>-55880</v>
      </c>
      <c r="I6766" s="55">
        <f>pro[[#This Row],[Admin expenses 3]]+pro[[#This Row],[Admin expenses 2]]+pro[[#This Row],[Admin expenses 1]]+pro[[#This Row],[COGS]]</f>
        <v>-203629.84700000001</v>
      </c>
      <c r="J6766" s="55">
        <f>pro[[#This Row],[Revenue]]+pro[[#This Row],[AdminExp]]</f>
        <v>1863.5809999999765</v>
      </c>
      <c r="K6766" s="83">
        <f>pro[[#This Row],[Profit]]/pro[[#This Row],[Revenue]]</f>
        <v>9.0688107066858436E-3</v>
      </c>
      <c r="L6766" s="56">
        <f t="shared" si="105"/>
        <v>7</v>
      </c>
      <c r="M6766" s="82" t="str">
        <f>"Q"&amp;" "&amp;VLOOKUP(pro[[#This Row],[Period]],Mapping!A:B,2,0)</f>
        <v>Q 3</v>
      </c>
      <c r="N6766"/>
    </row>
    <row r="6767" spans="1:14" ht="11.25" customHeight="1" x14ac:dyDescent="0.2">
      <c r="A6767" s="42" t="s">
        <v>27</v>
      </c>
      <c r="B6767" s="44" t="s">
        <v>14</v>
      </c>
      <c r="C6767" s="44" t="s">
        <v>57</v>
      </c>
      <c r="D6767" s="43">
        <v>692249.15899999999</v>
      </c>
      <c r="E6767" s="43">
        <v>-66526.11</v>
      </c>
      <c r="F6767" s="45">
        <v>-65300</v>
      </c>
      <c r="G6767" s="45">
        <v>-42150</v>
      </c>
      <c r="H6767" s="45">
        <v>-32040</v>
      </c>
      <c r="I6767" s="55">
        <f>pro[[#This Row],[Admin expenses 3]]+pro[[#This Row],[Admin expenses 2]]+pro[[#This Row],[Admin expenses 1]]+pro[[#This Row],[COGS]]</f>
        <v>-206016.11</v>
      </c>
      <c r="J6767" s="55">
        <f>pro[[#This Row],[Revenue]]+pro[[#This Row],[AdminExp]]</f>
        <v>486233.049</v>
      </c>
      <c r="K6767" s="83">
        <f>pro[[#This Row],[Profit]]/pro[[#This Row],[Revenue]]</f>
        <v>0.70239601258944973</v>
      </c>
      <c r="L6767" s="56">
        <f t="shared" si="105"/>
        <v>7</v>
      </c>
      <c r="M6767" s="82" t="str">
        <f>"Q"&amp;" "&amp;VLOOKUP(pro[[#This Row],[Period]],Mapping!A:B,2,0)</f>
        <v>Q 3</v>
      </c>
      <c r="N6767"/>
    </row>
    <row r="6768" spans="1:14" ht="11.25" customHeight="1" x14ac:dyDescent="0.2">
      <c r="A6768" s="42" t="s">
        <v>27</v>
      </c>
      <c r="B6768" s="44" t="s">
        <v>14</v>
      </c>
      <c r="C6768" s="44" t="s">
        <v>57</v>
      </c>
      <c r="D6768" s="43">
        <v>748880.01300000004</v>
      </c>
      <c r="E6768" s="43">
        <v>-83777.148000000001</v>
      </c>
      <c r="F6768" s="45">
        <v>-37940</v>
      </c>
      <c r="G6768" s="45">
        <v>-41780</v>
      </c>
      <c r="H6768" s="45">
        <v>-89340</v>
      </c>
      <c r="I6768" s="55">
        <f>pro[[#This Row],[Admin expenses 3]]+pro[[#This Row],[Admin expenses 2]]+pro[[#This Row],[Admin expenses 1]]+pro[[#This Row],[COGS]]</f>
        <v>-252837.14799999999</v>
      </c>
      <c r="J6768" s="55">
        <f>pro[[#This Row],[Revenue]]+pro[[#This Row],[AdminExp]]</f>
        <v>496042.86500000005</v>
      </c>
      <c r="K6768" s="83">
        <f>pro[[#This Row],[Profit]]/pro[[#This Row],[Revenue]]</f>
        <v>0.66237962876437462</v>
      </c>
      <c r="L6768" s="56">
        <f t="shared" si="105"/>
        <v>7</v>
      </c>
      <c r="M6768" s="82" t="str">
        <f>"Q"&amp;" "&amp;VLOOKUP(pro[[#This Row],[Period]],Mapping!A:B,2,0)</f>
        <v>Q 3</v>
      </c>
      <c r="N6768"/>
    </row>
    <row r="6769" spans="1:14" ht="11.25" customHeight="1" x14ac:dyDescent="0.2">
      <c r="A6769" s="42" t="s">
        <v>27</v>
      </c>
      <c r="B6769" s="44" t="s">
        <v>14</v>
      </c>
      <c r="C6769" s="44" t="s">
        <v>57</v>
      </c>
      <c r="D6769" s="43">
        <v>20047.257999999998</v>
      </c>
      <c r="E6769" s="43">
        <v>-17538.793999999998</v>
      </c>
      <c r="F6769" s="45">
        <v>-71230</v>
      </c>
      <c r="G6769" s="45">
        <v>-25970</v>
      </c>
      <c r="H6769" s="45">
        <v>-47660</v>
      </c>
      <c r="I6769" s="55">
        <f>pro[[#This Row],[Admin expenses 3]]+pro[[#This Row],[Admin expenses 2]]+pro[[#This Row],[Admin expenses 1]]+pro[[#This Row],[COGS]]</f>
        <v>-162398.79399999999</v>
      </c>
      <c r="J6769" s="55">
        <f>pro[[#This Row],[Revenue]]+pro[[#This Row],[AdminExp]]</f>
        <v>-142351.53599999999</v>
      </c>
      <c r="K6769" s="83">
        <f>pro[[#This Row],[Profit]]/pro[[#This Row],[Revenue]]</f>
        <v>-7.1007983236410688</v>
      </c>
      <c r="L6769" s="56">
        <f t="shared" si="105"/>
        <v>7</v>
      </c>
      <c r="M6769" s="82" t="str">
        <f>"Q"&amp;" "&amp;VLOOKUP(pro[[#This Row],[Period]],Mapping!A:B,2,0)</f>
        <v>Q 3</v>
      </c>
      <c r="N6769"/>
    </row>
    <row r="6770" spans="1:14" ht="11.25" customHeight="1" x14ac:dyDescent="0.2">
      <c r="A6770" s="42" t="s">
        <v>27</v>
      </c>
      <c r="B6770" s="44" t="s">
        <v>14</v>
      </c>
      <c r="C6770" s="44" t="s">
        <v>57</v>
      </c>
      <c r="D6770" s="43">
        <v>36865.037999999993</v>
      </c>
      <c r="E6770" s="43">
        <v>-3292.7999999999997</v>
      </c>
      <c r="F6770" s="45">
        <v>-106220</v>
      </c>
      <c r="G6770" s="45">
        <v>-93840</v>
      </c>
      <c r="H6770" s="45">
        <v>-89160</v>
      </c>
      <c r="I6770" s="55">
        <f>pro[[#This Row],[Admin expenses 3]]+pro[[#This Row],[Admin expenses 2]]+pro[[#This Row],[Admin expenses 1]]+pro[[#This Row],[COGS]]</f>
        <v>-292512.8</v>
      </c>
      <c r="J6770" s="55">
        <f>pro[[#This Row],[Revenue]]+pro[[#This Row],[AdminExp]]</f>
        <v>-255647.76199999999</v>
      </c>
      <c r="K6770" s="83">
        <f>pro[[#This Row],[Profit]]/pro[[#This Row],[Revenue]]</f>
        <v>-6.9346941131594662</v>
      </c>
      <c r="L6770" s="56">
        <f t="shared" si="105"/>
        <v>7</v>
      </c>
      <c r="M6770" s="82" t="str">
        <f>"Q"&amp;" "&amp;VLOOKUP(pro[[#This Row],[Period]],Mapping!A:B,2,0)</f>
        <v>Q 3</v>
      </c>
      <c r="N6770"/>
    </row>
    <row r="6771" spans="1:14" ht="11.25" customHeight="1" x14ac:dyDescent="0.2">
      <c r="A6771" s="42" t="s">
        <v>27</v>
      </c>
      <c r="B6771" s="44" t="s">
        <v>14</v>
      </c>
      <c r="C6771" s="44" t="s">
        <v>57</v>
      </c>
      <c r="D6771" s="43">
        <v>35083.887999999992</v>
      </c>
      <c r="E6771" s="43">
        <v>-8231.3770000000004</v>
      </c>
      <c r="F6771" s="45">
        <v>-28130</v>
      </c>
      <c r="G6771" s="45">
        <v>-61570</v>
      </c>
      <c r="H6771" s="45">
        <v>-54180</v>
      </c>
      <c r="I6771" s="55">
        <f>pro[[#This Row],[Admin expenses 3]]+pro[[#This Row],[Admin expenses 2]]+pro[[#This Row],[Admin expenses 1]]+pro[[#This Row],[COGS]]</f>
        <v>-152111.37700000001</v>
      </c>
      <c r="J6771" s="55">
        <f>pro[[#This Row],[Revenue]]+pro[[#This Row],[AdminExp]]</f>
        <v>-117027.48900000002</v>
      </c>
      <c r="K6771" s="83">
        <f>pro[[#This Row],[Profit]]/pro[[#This Row],[Revenue]]</f>
        <v>-3.3356476625395692</v>
      </c>
      <c r="L6771" s="56">
        <f t="shared" si="105"/>
        <v>7</v>
      </c>
      <c r="M6771" s="82" t="str">
        <f>"Q"&amp;" "&amp;VLOOKUP(pro[[#This Row],[Period]],Mapping!A:B,2,0)</f>
        <v>Q 3</v>
      </c>
      <c r="N6771"/>
    </row>
    <row r="6772" spans="1:14" ht="11.25" customHeight="1" x14ac:dyDescent="0.2">
      <c r="A6772" s="42" t="s">
        <v>27</v>
      </c>
      <c r="B6772" s="44" t="s">
        <v>14</v>
      </c>
      <c r="C6772" s="44" t="s">
        <v>57</v>
      </c>
      <c r="D6772" s="43">
        <v>834187.16499999992</v>
      </c>
      <c r="E6772" s="43">
        <v>-44667.468999999997</v>
      </c>
      <c r="F6772" s="45">
        <v>-32120</v>
      </c>
      <c r="G6772" s="45">
        <v>-15300</v>
      </c>
      <c r="H6772" s="45">
        <v>-22840</v>
      </c>
      <c r="I6772" s="55">
        <f>pro[[#This Row],[Admin expenses 3]]+pro[[#This Row],[Admin expenses 2]]+pro[[#This Row],[Admin expenses 1]]+pro[[#This Row],[COGS]]</f>
        <v>-114927.469</v>
      </c>
      <c r="J6772" s="55">
        <f>pro[[#This Row],[Revenue]]+pro[[#This Row],[AdminExp]]</f>
        <v>719259.69599999988</v>
      </c>
      <c r="K6772" s="83">
        <f>pro[[#This Row],[Profit]]/pro[[#This Row],[Revenue]]</f>
        <v>0.86222819791287475</v>
      </c>
      <c r="L6772" s="56">
        <f t="shared" si="105"/>
        <v>7</v>
      </c>
      <c r="M6772" s="82" t="str">
        <f>"Q"&amp;" "&amp;VLOOKUP(pro[[#This Row],[Period]],Mapping!A:B,2,0)</f>
        <v>Q 3</v>
      </c>
      <c r="N6772"/>
    </row>
    <row r="6773" spans="1:14" ht="11.25" customHeight="1" x14ac:dyDescent="0.2">
      <c r="A6773" s="42" t="s">
        <v>27</v>
      </c>
      <c r="B6773" s="44" t="s">
        <v>14</v>
      </c>
      <c r="C6773" s="44" t="s">
        <v>57</v>
      </c>
      <c r="D6773" s="43">
        <v>184699.739</v>
      </c>
      <c r="E6773" s="43">
        <v>-23620.128000000001</v>
      </c>
      <c r="F6773" s="45">
        <v>-58060</v>
      </c>
      <c r="G6773" s="45">
        <v>-23580</v>
      </c>
      <c r="H6773" s="45">
        <v>-12570</v>
      </c>
      <c r="I6773" s="55">
        <f>pro[[#This Row],[Admin expenses 3]]+pro[[#This Row],[Admin expenses 2]]+pro[[#This Row],[Admin expenses 1]]+pro[[#This Row],[COGS]]</f>
        <v>-117830.128</v>
      </c>
      <c r="J6773" s="55">
        <f>pro[[#This Row],[Revenue]]+pro[[#This Row],[AdminExp]]</f>
        <v>66869.611000000004</v>
      </c>
      <c r="K6773" s="83">
        <f>pro[[#This Row],[Profit]]/pro[[#This Row],[Revenue]]</f>
        <v>0.36204496748097736</v>
      </c>
      <c r="L6773" s="56">
        <f t="shared" si="105"/>
        <v>7</v>
      </c>
      <c r="M6773" s="82" t="str">
        <f>"Q"&amp;" "&amp;VLOOKUP(pro[[#This Row],[Period]],Mapping!A:B,2,0)</f>
        <v>Q 3</v>
      </c>
      <c r="N6773"/>
    </row>
    <row r="6774" spans="1:14" ht="11.25" customHeight="1" x14ac:dyDescent="0.2">
      <c r="A6774" s="42" t="s">
        <v>27</v>
      </c>
      <c r="B6774" s="44" t="s">
        <v>14</v>
      </c>
      <c r="C6774" s="44" t="s">
        <v>57</v>
      </c>
      <c r="D6774" s="43">
        <v>1561388.8849999998</v>
      </c>
      <c r="E6774" s="43">
        <v>-160493.13699999996</v>
      </c>
      <c r="F6774" s="45">
        <v>-66810</v>
      </c>
      <c r="G6774" s="45">
        <v>-47650</v>
      </c>
      <c r="H6774" s="45">
        <v>-92020</v>
      </c>
      <c r="I6774" s="55">
        <f>pro[[#This Row],[Admin expenses 3]]+pro[[#This Row],[Admin expenses 2]]+pro[[#This Row],[Admin expenses 1]]+pro[[#This Row],[COGS]]</f>
        <v>-366973.13699999999</v>
      </c>
      <c r="J6774" s="55">
        <f>pro[[#This Row],[Revenue]]+pro[[#This Row],[AdminExp]]</f>
        <v>1194415.7479999997</v>
      </c>
      <c r="K6774" s="83">
        <f>pro[[#This Row],[Profit]]/pro[[#This Row],[Revenue]]</f>
        <v>0.76497005933278428</v>
      </c>
      <c r="L6774" s="56">
        <f t="shared" si="105"/>
        <v>7</v>
      </c>
      <c r="M6774" s="82" t="str">
        <f>"Q"&amp;" "&amp;VLOOKUP(pro[[#This Row],[Period]],Mapping!A:B,2,0)</f>
        <v>Q 3</v>
      </c>
      <c r="N6774"/>
    </row>
    <row r="6775" spans="1:14" ht="11.25" customHeight="1" x14ac:dyDescent="0.2">
      <c r="A6775" s="42" t="s">
        <v>27</v>
      </c>
      <c r="B6775" s="44" t="s">
        <v>14</v>
      </c>
      <c r="C6775" s="44" t="s">
        <v>57</v>
      </c>
      <c r="D6775" s="43">
        <v>144805.62599999999</v>
      </c>
      <c r="E6775" s="43">
        <v>-51630.795999999995</v>
      </c>
      <c r="F6775" s="45">
        <v>-14550</v>
      </c>
      <c r="G6775" s="45">
        <v>-99100</v>
      </c>
      <c r="H6775" s="45">
        <v>-36350</v>
      </c>
      <c r="I6775" s="55">
        <f>pro[[#This Row],[Admin expenses 3]]+pro[[#This Row],[Admin expenses 2]]+pro[[#This Row],[Admin expenses 1]]+pro[[#This Row],[COGS]]</f>
        <v>-201630.796</v>
      </c>
      <c r="J6775" s="55">
        <f>pro[[#This Row],[Revenue]]+pro[[#This Row],[AdminExp]]</f>
        <v>-56825.170000000013</v>
      </c>
      <c r="K6775" s="83">
        <f>pro[[#This Row],[Profit]]/pro[[#This Row],[Revenue]]</f>
        <v>-0.3924237722642076</v>
      </c>
      <c r="L6775" s="56">
        <f t="shared" si="105"/>
        <v>7</v>
      </c>
      <c r="M6775" s="82" t="str">
        <f>"Q"&amp;" "&amp;VLOOKUP(pro[[#This Row],[Period]],Mapping!A:B,2,0)</f>
        <v>Q 3</v>
      </c>
      <c r="N6775"/>
    </row>
    <row r="6776" spans="1:14" ht="11.25" customHeight="1" x14ac:dyDescent="0.2">
      <c r="A6776" s="42" t="s">
        <v>27</v>
      </c>
      <c r="B6776" s="44" t="s">
        <v>14</v>
      </c>
      <c r="C6776" s="44" t="s">
        <v>57</v>
      </c>
      <c r="D6776" s="43">
        <v>805090.86</v>
      </c>
      <c r="E6776" s="43">
        <v>-260155.37099999996</v>
      </c>
      <c r="F6776" s="45">
        <v>-51490</v>
      </c>
      <c r="G6776" s="45">
        <v>-48330</v>
      </c>
      <c r="H6776" s="45">
        <v>-99080</v>
      </c>
      <c r="I6776" s="55">
        <f>pro[[#This Row],[Admin expenses 3]]+pro[[#This Row],[Admin expenses 2]]+pro[[#This Row],[Admin expenses 1]]+pro[[#This Row],[COGS]]</f>
        <v>-459055.37099999993</v>
      </c>
      <c r="J6776" s="55">
        <f>pro[[#This Row],[Revenue]]+pro[[#This Row],[AdminExp]]</f>
        <v>346035.48900000006</v>
      </c>
      <c r="K6776" s="83">
        <f>pro[[#This Row],[Profit]]/pro[[#This Row],[Revenue]]</f>
        <v>0.42980923792874764</v>
      </c>
      <c r="L6776" s="56">
        <f t="shared" si="105"/>
        <v>7</v>
      </c>
      <c r="M6776" s="82" t="str">
        <f>"Q"&amp;" "&amp;VLOOKUP(pro[[#This Row],[Period]],Mapping!A:B,2,0)</f>
        <v>Q 3</v>
      </c>
      <c r="N6776"/>
    </row>
    <row r="6777" spans="1:14" ht="11.25" customHeight="1" x14ac:dyDescent="0.2">
      <c r="A6777" s="42" t="s">
        <v>27</v>
      </c>
      <c r="B6777" s="44" t="s">
        <v>14</v>
      </c>
      <c r="C6777" s="44" t="s">
        <v>57</v>
      </c>
      <c r="D6777" s="43">
        <v>608034.69299999997</v>
      </c>
      <c r="E6777" s="43">
        <v>-174475.44099999999</v>
      </c>
      <c r="F6777" s="45">
        <v>-52940</v>
      </c>
      <c r="G6777" s="45">
        <v>-73420</v>
      </c>
      <c r="H6777" s="45">
        <v>-34050</v>
      </c>
      <c r="I6777" s="55">
        <f>pro[[#This Row],[Admin expenses 3]]+pro[[#This Row],[Admin expenses 2]]+pro[[#This Row],[Admin expenses 1]]+pro[[#This Row],[COGS]]</f>
        <v>-334885.44099999999</v>
      </c>
      <c r="J6777" s="55">
        <f>pro[[#This Row],[Revenue]]+pro[[#This Row],[AdminExp]]</f>
        <v>273149.25199999998</v>
      </c>
      <c r="K6777" s="83">
        <f>pro[[#This Row],[Profit]]/pro[[#This Row],[Revenue]]</f>
        <v>0.44923300453844334</v>
      </c>
      <c r="L6777" s="56">
        <f t="shared" si="105"/>
        <v>7</v>
      </c>
      <c r="M6777" s="82" t="str">
        <f>"Q"&amp;" "&amp;VLOOKUP(pro[[#This Row],[Period]],Mapping!A:B,2,0)</f>
        <v>Q 3</v>
      </c>
      <c r="N6777"/>
    </row>
    <row r="6778" spans="1:14" ht="11.25" customHeight="1" x14ac:dyDescent="0.2">
      <c r="A6778" s="42" t="s">
        <v>27</v>
      </c>
      <c r="B6778" s="44" t="s">
        <v>14</v>
      </c>
      <c r="C6778" s="44" t="s">
        <v>57</v>
      </c>
      <c r="D6778" s="43">
        <v>31781.511999999999</v>
      </c>
      <c r="E6778" s="43">
        <v>-1580.2429999999997</v>
      </c>
      <c r="F6778" s="45">
        <v>-28190</v>
      </c>
      <c r="G6778" s="45">
        <v>-107160</v>
      </c>
      <c r="H6778" s="45">
        <v>-37510</v>
      </c>
      <c r="I6778" s="55">
        <f>pro[[#This Row],[Admin expenses 3]]+pro[[#This Row],[Admin expenses 2]]+pro[[#This Row],[Admin expenses 1]]+pro[[#This Row],[COGS]]</f>
        <v>-174440.24299999999</v>
      </c>
      <c r="J6778" s="55">
        <f>pro[[#This Row],[Revenue]]+pro[[#This Row],[AdminExp]]</f>
        <v>-142658.731</v>
      </c>
      <c r="K6778" s="83">
        <f>pro[[#This Row],[Profit]]/pro[[#This Row],[Revenue]]</f>
        <v>-4.4887332924877832</v>
      </c>
      <c r="L6778" s="56">
        <f t="shared" si="105"/>
        <v>7</v>
      </c>
      <c r="M6778" s="82" t="str">
        <f>"Q"&amp;" "&amp;VLOOKUP(pro[[#This Row],[Period]],Mapping!A:B,2,0)</f>
        <v>Q 3</v>
      </c>
      <c r="N6778"/>
    </row>
    <row r="6779" spans="1:14" ht="11.25" customHeight="1" x14ac:dyDescent="0.2">
      <c r="A6779" s="42" t="s">
        <v>27</v>
      </c>
      <c r="B6779" s="44" t="s">
        <v>14</v>
      </c>
      <c r="C6779" s="44" t="s">
        <v>57</v>
      </c>
      <c r="D6779" s="43">
        <v>29058.175999999999</v>
      </c>
      <c r="E6779" s="43">
        <v>-25705.966999999997</v>
      </c>
      <c r="F6779" s="45">
        <v>-50890</v>
      </c>
      <c r="G6779" s="45">
        <v>-37600</v>
      </c>
      <c r="H6779" s="45">
        <v>-58820</v>
      </c>
      <c r="I6779" s="55">
        <f>pro[[#This Row],[Admin expenses 3]]+pro[[#This Row],[Admin expenses 2]]+pro[[#This Row],[Admin expenses 1]]+pro[[#This Row],[COGS]]</f>
        <v>-173015.967</v>
      </c>
      <c r="J6779" s="55">
        <f>pro[[#This Row],[Revenue]]+pro[[#This Row],[AdminExp]]</f>
        <v>-143957.791</v>
      </c>
      <c r="K6779" s="83">
        <f>pro[[#This Row],[Profit]]/pro[[#This Row],[Revenue]]</f>
        <v>-4.9541234453256804</v>
      </c>
      <c r="L6779" s="56">
        <f t="shared" si="105"/>
        <v>7</v>
      </c>
      <c r="M6779" s="82" t="str">
        <f>"Q"&amp;" "&amp;VLOOKUP(pro[[#This Row],[Period]],Mapping!A:B,2,0)</f>
        <v>Q 3</v>
      </c>
      <c r="N6779"/>
    </row>
    <row r="6780" spans="1:14" ht="11.25" customHeight="1" x14ac:dyDescent="0.2">
      <c r="A6780" s="42" t="s">
        <v>27</v>
      </c>
      <c r="B6780" s="44" t="s">
        <v>14</v>
      </c>
      <c r="C6780" s="44" t="s">
        <v>57</v>
      </c>
      <c r="D6780" s="43">
        <v>2784095.6430000002</v>
      </c>
      <c r="E6780" s="43">
        <v>-860057.02999999991</v>
      </c>
      <c r="F6780" s="45">
        <v>-21210</v>
      </c>
      <c r="G6780" s="45">
        <v>-17420</v>
      </c>
      <c r="H6780" s="45">
        <v>-75620</v>
      </c>
      <c r="I6780" s="55">
        <f>pro[[#This Row],[Admin expenses 3]]+pro[[#This Row],[Admin expenses 2]]+pro[[#This Row],[Admin expenses 1]]+pro[[#This Row],[COGS]]</f>
        <v>-974307.02999999991</v>
      </c>
      <c r="J6780" s="55">
        <f>pro[[#This Row],[Revenue]]+pro[[#This Row],[AdminExp]]</f>
        <v>1809788.6130000004</v>
      </c>
      <c r="K6780" s="83">
        <f>pro[[#This Row],[Profit]]/pro[[#This Row],[Revenue]]</f>
        <v>0.6500454169203268</v>
      </c>
      <c r="L6780" s="56">
        <f t="shared" si="105"/>
        <v>7</v>
      </c>
      <c r="M6780" s="82" t="str">
        <f>"Q"&amp;" "&amp;VLOOKUP(pro[[#This Row],[Period]],Mapping!A:B,2,0)</f>
        <v>Q 3</v>
      </c>
      <c r="N6780"/>
    </row>
    <row r="6781" spans="1:14" ht="11.25" customHeight="1" x14ac:dyDescent="0.2">
      <c r="A6781" s="42" t="s">
        <v>27</v>
      </c>
      <c r="B6781" s="44" t="s">
        <v>14</v>
      </c>
      <c r="C6781" s="44" t="s">
        <v>57</v>
      </c>
      <c r="D6781" s="43">
        <v>4874396.6109999996</v>
      </c>
      <c r="E6781" s="43">
        <v>-1593712.862</v>
      </c>
      <c r="F6781" s="45">
        <v>-100330</v>
      </c>
      <c r="G6781" s="45">
        <v>-106090</v>
      </c>
      <c r="H6781" s="45">
        <v>-50490</v>
      </c>
      <c r="I6781" s="55">
        <f>pro[[#This Row],[Admin expenses 3]]+pro[[#This Row],[Admin expenses 2]]+pro[[#This Row],[Admin expenses 1]]+pro[[#This Row],[COGS]]</f>
        <v>-1850622.862</v>
      </c>
      <c r="J6781" s="55">
        <f>pro[[#This Row],[Revenue]]+pro[[#This Row],[AdminExp]]</f>
        <v>3023773.7489999998</v>
      </c>
      <c r="K6781" s="83">
        <f>pro[[#This Row],[Profit]]/pro[[#This Row],[Revenue]]</f>
        <v>0.62033806239243672</v>
      </c>
      <c r="L6781" s="56">
        <f t="shared" si="105"/>
        <v>7</v>
      </c>
      <c r="M6781" s="82" t="str">
        <f>"Q"&amp;" "&amp;VLOOKUP(pro[[#This Row],[Period]],Mapping!A:B,2,0)</f>
        <v>Q 3</v>
      </c>
      <c r="N6781"/>
    </row>
    <row r="6782" spans="1:14" ht="11.25" customHeight="1" x14ac:dyDescent="0.2">
      <c r="A6782" s="42" t="s">
        <v>27</v>
      </c>
      <c r="B6782" s="44" t="s">
        <v>14</v>
      </c>
      <c r="C6782" s="44" t="s">
        <v>57</v>
      </c>
      <c r="D6782" s="43">
        <v>130341.60999999999</v>
      </c>
      <c r="E6782" s="43">
        <v>-14238.601999999999</v>
      </c>
      <c r="F6782" s="45">
        <v>-94190</v>
      </c>
      <c r="G6782" s="45">
        <v>-23740</v>
      </c>
      <c r="H6782" s="45">
        <v>-108410</v>
      </c>
      <c r="I6782" s="55">
        <f>pro[[#This Row],[Admin expenses 3]]+pro[[#This Row],[Admin expenses 2]]+pro[[#This Row],[Admin expenses 1]]+pro[[#This Row],[COGS]]</f>
        <v>-240578.60200000001</v>
      </c>
      <c r="J6782" s="55">
        <f>pro[[#This Row],[Revenue]]+pro[[#This Row],[AdminExp]]</f>
        <v>-110236.99200000003</v>
      </c>
      <c r="K6782" s="83">
        <f>pro[[#This Row],[Profit]]/pro[[#This Row],[Revenue]]</f>
        <v>-0.84575441411227037</v>
      </c>
      <c r="L6782" s="56">
        <f t="shared" si="105"/>
        <v>7</v>
      </c>
      <c r="M6782" s="82" t="str">
        <f>"Q"&amp;" "&amp;VLOOKUP(pro[[#This Row],[Period]],Mapping!A:B,2,0)</f>
        <v>Q 3</v>
      </c>
      <c r="N6782"/>
    </row>
    <row r="6783" spans="1:14" ht="11.25" customHeight="1" x14ac:dyDescent="0.2">
      <c r="A6783" s="42" t="s">
        <v>27</v>
      </c>
      <c r="B6783" s="44" t="s">
        <v>14</v>
      </c>
      <c r="C6783" s="44" t="s">
        <v>58</v>
      </c>
      <c r="D6783" s="43">
        <v>1765051.554</v>
      </c>
      <c r="E6783" s="43">
        <v>-160722.91899999999</v>
      </c>
      <c r="F6783" s="45">
        <v>-102630</v>
      </c>
      <c r="G6783" s="45">
        <v>-42690</v>
      </c>
      <c r="H6783" s="45">
        <v>-52360</v>
      </c>
      <c r="I6783" s="55">
        <f>pro[[#This Row],[Admin expenses 3]]+pro[[#This Row],[Admin expenses 2]]+pro[[#This Row],[Admin expenses 1]]+pro[[#This Row],[COGS]]</f>
        <v>-358402.91899999999</v>
      </c>
      <c r="J6783" s="55">
        <f>pro[[#This Row],[Revenue]]+pro[[#This Row],[AdminExp]]</f>
        <v>1406648.635</v>
      </c>
      <c r="K6783" s="83">
        <f>pro[[#This Row],[Profit]]/pro[[#This Row],[Revenue]]</f>
        <v>0.79694478714359407</v>
      </c>
      <c r="L6783" s="56">
        <f t="shared" si="105"/>
        <v>7</v>
      </c>
      <c r="M6783" s="82" t="str">
        <f>"Q"&amp;" "&amp;VLOOKUP(pro[[#This Row],[Period]],Mapping!A:B,2,0)</f>
        <v>Q 3</v>
      </c>
      <c r="N6783"/>
    </row>
    <row r="6784" spans="1:14" ht="11.25" customHeight="1" x14ac:dyDescent="0.2">
      <c r="A6784" s="42" t="s">
        <v>27</v>
      </c>
      <c r="B6784" s="44" t="s">
        <v>14</v>
      </c>
      <c r="C6784" s="44" t="s">
        <v>59</v>
      </c>
      <c r="D6784" s="43">
        <v>3387779.2479999997</v>
      </c>
      <c r="E6784" s="43">
        <v>-445400.25599999994</v>
      </c>
      <c r="F6784" s="45">
        <v>-55120</v>
      </c>
      <c r="G6784" s="45">
        <v>-84350</v>
      </c>
      <c r="H6784" s="45">
        <v>-70840</v>
      </c>
      <c r="I6784" s="55">
        <f>pro[[#This Row],[Admin expenses 3]]+pro[[#This Row],[Admin expenses 2]]+pro[[#This Row],[Admin expenses 1]]+pro[[#This Row],[COGS]]</f>
        <v>-655710.25599999994</v>
      </c>
      <c r="J6784" s="55">
        <f>pro[[#This Row],[Revenue]]+pro[[#This Row],[AdminExp]]</f>
        <v>2732068.9919999996</v>
      </c>
      <c r="K6784" s="83">
        <f>pro[[#This Row],[Profit]]/pro[[#This Row],[Revenue]]</f>
        <v>0.80644835215071842</v>
      </c>
      <c r="L6784" s="56">
        <f t="shared" si="105"/>
        <v>7</v>
      </c>
      <c r="M6784" s="82" t="str">
        <f>"Q"&amp;" "&amp;VLOOKUP(pro[[#This Row],[Period]],Mapping!A:B,2,0)</f>
        <v>Q 3</v>
      </c>
      <c r="N6784"/>
    </row>
    <row r="6785" spans="1:14" ht="11.25" customHeight="1" x14ac:dyDescent="0.2">
      <c r="A6785" s="42" t="s">
        <v>27</v>
      </c>
      <c r="B6785" s="44" t="s">
        <v>14</v>
      </c>
      <c r="C6785" s="44" t="s">
        <v>57</v>
      </c>
      <c r="D6785" s="43">
        <v>134443.204</v>
      </c>
      <c r="E6785" s="43">
        <v>-9745.5329999999994</v>
      </c>
      <c r="F6785" s="45">
        <v>-94890</v>
      </c>
      <c r="G6785" s="45">
        <v>-65950</v>
      </c>
      <c r="H6785" s="45">
        <v>-80110</v>
      </c>
      <c r="I6785" s="55">
        <f>pro[[#This Row],[Admin expenses 3]]+pro[[#This Row],[Admin expenses 2]]+pro[[#This Row],[Admin expenses 1]]+pro[[#This Row],[COGS]]</f>
        <v>-250695.533</v>
      </c>
      <c r="J6785" s="55">
        <f>pro[[#This Row],[Revenue]]+pro[[#This Row],[AdminExp]]</f>
        <v>-116252.329</v>
      </c>
      <c r="K6785" s="83">
        <f>pro[[#This Row],[Profit]]/pro[[#This Row],[Revenue]]</f>
        <v>-0.86469472268750747</v>
      </c>
      <c r="L6785" s="56">
        <f t="shared" si="105"/>
        <v>7</v>
      </c>
      <c r="M6785" s="82" t="str">
        <f>"Q"&amp;" "&amp;VLOOKUP(pro[[#This Row],[Period]],Mapping!A:B,2,0)</f>
        <v>Q 3</v>
      </c>
      <c r="N6785"/>
    </row>
    <row r="6786" spans="1:14" ht="11.25" customHeight="1" x14ac:dyDescent="0.2">
      <c r="A6786" s="42" t="s">
        <v>27</v>
      </c>
      <c r="B6786" s="44" t="s">
        <v>14</v>
      </c>
      <c r="C6786" s="44" t="s">
        <v>57</v>
      </c>
      <c r="D6786" s="43">
        <v>444486.32199999993</v>
      </c>
      <c r="E6786" s="43">
        <v>-547561.21</v>
      </c>
      <c r="F6786" s="45">
        <v>-67480</v>
      </c>
      <c r="G6786" s="45">
        <v>-63550</v>
      </c>
      <c r="H6786" s="45">
        <v>-19500</v>
      </c>
      <c r="I6786" s="55">
        <f>pro[[#This Row],[Admin expenses 3]]+pro[[#This Row],[Admin expenses 2]]+pro[[#This Row],[Admin expenses 1]]+pro[[#This Row],[COGS]]</f>
        <v>-698091.21</v>
      </c>
      <c r="J6786" s="55">
        <f>pro[[#This Row],[Revenue]]+pro[[#This Row],[AdminExp]]</f>
        <v>-253604.88800000004</v>
      </c>
      <c r="K6786" s="83">
        <f>pro[[#This Row],[Profit]]/pro[[#This Row],[Revenue]]</f>
        <v>-0.57055723752957255</v>
      </c>
      <c r="L6786" s="56">
        <f t="shared" ref="L6786:L6849" si="106">MONTH(DATEVALUE(A6786&amp;"1"))</f>
        <v>7</v>
      </c>
      <c r="M6786" s="82" t="str">
        <f>"Q"&amp;" "&amp;VLOOKUP(pro[[#This Row],[Period]],Mapping!A:B,2,0)</f>
        <v>Q 3</v>
      </c>
      <c r="N6786"/>
    </row>
    <row r="6787" spans="1:14" ht="11.25" customHeight="1" x14ac:dyDescent="0.2">
      <c r="A6787" s="42" t="s">
        <v>27</v>
      </c>
      <c r="B6787" s="44" t="s">
        <v>14</v>
      </c>
      <c r="C6787" s="44" t="s">
        <v>57</v>
      </c>
      <c r="D6787" s="43">
        <v>265419.00699999998</v>
      </c>
      <c r="E6787" s="43">
        <v>-89064.338999999993</v>
      </c>
      <c r="F6787" s="45">
        <v>-69950</v>
      </c>
      <c r="G6787" s="45">
        <v>-104550</v>
      </c>
      <c r="H6787" s="45">
        <v>-70990</v>
      </c>
      <c r="I6787" s="55">
        <f>pro[[#This Row],[Admin expenses 3]]+pro[[#This Row],[Admin expenses 2]]+pro[[#This Row],[Admin expenses 1]]+pro[[#This Row],[COGS]]</f>
        <v>-334554.33899999998</v>
      </c>
      <c r="J6787" s="55">
        <f>pro[[#This Row],[Revenue]]+pro[[#This Row],[AdminExp]]</f>
        <v>-69135.331999999995</v>
      </c>
      <c r="K6787" s="83">
        <f>pro[[#This Row],[Profit]]/pro[[#This Row],[Revenue]]</f>
        <v>-0.2604761911418047</v>
      </c>
      <c r="L6787" s="56">
        <f t="shared" si="106"/>
        <v>7</v>
      </c>
      <c r="M6787" s="82" t="str">
        <f>"Q"&amp;" "&amp;VLOOKUP(pro[[#This Row],[Period]],Mapping!A:B,2,0)</f>
        <v>Q 3</v>
      </c>
      <c r="N6787"/>
    </row>
    <row r="6788" spans="1:14" ht="11.25" customHeight="1" x14ac:dyDescent="0.2">
      <c r="A6788" s="42" t="s">
        <v>27</v>
      </c>
      <c r="B6788" s="44" t="s">
        <v>26</v>
      </c>
      <c r="C6788" s="44" t="s">
        <v>57</v>
      </c>
      <c r="D6788" s="43">
        <v>367323.69799999997</v>
      </c>
      <c r="E6788" s="43">
        <v>-348704.51699999999</v>
      </c>
      <c r="F6788" s="45">
        <v>-17600</v>
      </c>
      <c r="G6788" s="45">
        <v>-29400</v>
      </c>
      <c r="H6788" s="45">
        <v>-108440</v>
      </c>
      <c r="I6788" s="55">
        <f>pro[[#This Row],[Admin expenses 3]]+pro[[#This Row],[Admin expenses 2]]+pro[[#This Row],[Admin expenses 1]]+pro[[#This Row],[COGS]]</f>
        <v>-504144.51699999999</v>
      </c>
      <c r="J6788" s="55">
        <f>pro[[#This Row],[Revenue]]+pro[[#This Row],[AdminExp]]</f>
        <v>-136820.81900000002</v>
      </c>
      <c r="K6788" s="83">
        <f>pro[[#This Row],[Profit]]/pro[[#This Row],[Revenue]]</f>
        <v>-0.37248023948620934</v>
      </c>
      <c r="L6788" s="56">
        <f t="shared" si="106"/>
        <v>7</v>
      </c>
      <c r="M6788" s="82" t="str">
        <f>"Q"&amp;" "&amp;VLOOKUP(pro[[#This Row],[Period]],Mapping!A:B,2,0)</f>
        <v>Q 3</v>
      </c>
      <c r="N6788"/>
    </row>
    <row r="6789" spans="1:14" ht="11.25" customHeight="1" x14ac:dyDescent="0.2">
      <c r="A6789" s="42" t="s">
        <v>27</v>
      </c>
      <c r="B6789" s="44" t="s">
        <v>26</v>
      </c>
      <c r="C6789" s="44" t="s">
        <v>57</v>
      </c>
      <c r="D6789" s="43">
        <v>4375143.7520000003</v>
      </c>
      <c r="E6789" s="43">
        <v>-362251.97399999999</v>
      </c>
      <c r="F6789" s="45">
        <v>-65930</v>
      </c>
      <c r="G6789" s="45">
        <v>-108170</v>
      </c>
      <c r="H6789" s="45">
        <v>-54540</v>
      </c>
      <c r="I6789" s="55">
        <f>pro[[#This Row],[Admin expenses 3]]+pro[[#This Row],[Admin expenses 2]]+pro[[#This Row],[Admin expenses 1]]+pro[[#This Row],[COGS]]</f>
        <v>-590891.97399999993</v>
      </c>
      <c r="J6789" s="55">
        <f>pro[[#This Row],[Revenue]]+pro[[#This Row],[AdminExp]]</f>
        <v>3784251.7780000004</v>
      </c>
      <c r="K6789" s="83">
        <f>pro[[#This Row],[Profit]]/pro[[#This Row],[Revenue]]</f>
        <v>0.86494341500667571</v>
      </c>
      <c r="L6789" s="56">
        <f t="shared" si="106"/>
        <v>7</v>
      </c>
      <c r="M6789" s="82" t="str">
        <f>"Q"&amp;" "&amp;VLOOKUP(pro[[#This Row],[Period]],Mapping!A:B,2,0)</f>
        <v>Q 3</v>
      </c>
      <c r="N6789"/>
    </row>
    <row r="6790" spans="1:14" ht="11.25" customHeight="1" x14ac:dyDescent="0.2">
      <c r="A6790" s="42" t="s">
        <v>27</v>
      </c>
      <c r="B6790" s="44" t="s">
        <v>26</v>
      </c>
      <c r="C6790" s="44" t="s">
        <v>58</v>
      </c>
      <c r="D6790" s="43">
        <v>5215822.29</v>
      </c>
      <c r="E6790" s="43">
        <v>-278809.57299999997</v>
      </c>
      <c r="F6790" s="45">
        <v>-69450</v>
      </c>
      <c r="G6790" s="45">
        <v>-48150</v>
      </c>
      <c r="H6790" s="45">
        <v>-101060</v>
      </c>
      <c r="I6790" s="55">
        <f>pro[[#This Row],[Admin expenses 3]]+pro[[#This Row],[Admin expenses 2]]+pro[[#This Row],[Admin expenses 1]]+pro[[#This Row],[COGS]]</f>
        <v>-497469.57299999997</v>
      </c>
      <c r="J6790" s="55">
        <f>pro[[#This Row],[Revenue]]+pro[[#This Row],[AdminExp]]</f>
        <v>4718352.7170000002</v>
      </c>
      <c r="K6790" s="83">
        <f>pro[[#This Row],[Profit]]/pro[[#This Row],[Revenue]]</f>
        <v>0.9046229826591734</v>
      </c>
      <c r="L6790" s="56">
        <f t="shared" si="106"/>
        <v>7</v>
      </c>
      <c r="M6790" s="82" t="str">
        <f>"Q"&amp;" "&amp;VLOOKUP(pro[[#This Row],[Period]],Mapping!A:B,2,0)</f>
        <v>Q 3</v>
      </c>
      <c r="N6790"/>
    </row>
    <row r="6791" spans="1:14" ht="11.25" customHeight="1" x14ac:dyDescent="0.2">
      <c r="A6791" s="42" t="s">
        <v>27</v>
      </c>
      <c r="B6791" s="44" t="s">
        <v>26</v>
      </c>
      <c r="C6791" s="44" t="s">
        <v>59</v>
      </c>
      <c r="D6791" s="43">
        <v>1102935.0989999999</v>
      </c>
      <c r="E6791" s="43">
        <v>-92677.920999999988</v>
      </c>
      <c r="F6791" s="45">
        <v>-36190</v>
      </c>
      <c r="G6791" s="45">
        <v>-79990</v>
      </c>
      <c r="H6791" s="45">
        <v>-50890</v>
      </c>
      <c r="I6791" s="55">
        <f>pro[[#This Row],[Admin expenses 3]]+pro[[#This Row],[Admin expenses 2]]+pro[[#This Row],[Admin expenses 1]]+pro[[#This Row],[COGS]]</f>
        <v>-259747.92099999997</v>
      </c>
      <c r="J6791" s="55">
        <f>pro[[#This Row],[Revenue]]+pro[[#This Row],[AdminExp]]</f>
        <v>843187.17799999996</v>
      </c>
      <c r="K6791" s="83">
        <f>pro[[#This Row],[Profit]]/pro[[#This Row],[Revenue]]</f>
        <v>0.76449392059831434</v>
      </c>
      <c r="L6791" s="56">
        <f t="shared" si="106"/>
        <v>7</v>
      </c>
      <c r="M6791" s="82" t="str">
        <f>"Q"&amp;" "&amp;VLOOKUP(pro[[#This Row],[Period]],Mapping!A:B,2,0)</f>
        <v>Q 3</v>
      </c>
      <c r="N6791"/>
    </row>
    <row r="6792" spans="1:14" ht="11.25" customHeight="1" x14ac:dyDescent="0.2">
      <c r="A6792" s="42" t="s">
        <v>27</v>
      </c>
      <c r="B6792" s="44" t="s">
        <v>26</v>
      </c>
      <c r="C6792" s="44" t="s">
        <v>57</v>
      </c>
      <c r="D6792" s="43">
        <v>526323.08399999992</v>
      </c>
      <c r="E6792" s="43">
        <v>-26343.400999999998</v>
      </c>
      <c r="F6792" s="45">
        <v>-107420</v>
      </c>
      <c r="G6792" s="45">
        <v>-27050</v>
      </c>
      <c r="H6792" s="45">
        <v>-19540</v>
      </c>
      <c r="I6792" s="55">
        <f>pro[[#This Row],[Admin expenses 3]]+pro[[#This Row],[Admin expenses 2]]+pro[[#This Row],[Admin expenses 1]]+pro[[#This Row],[COGS]]</f>
        <v>-180353.40100000001</v>
      </c>
      <c r="J6792" s="55">
        <f>pro[[#This Row],[Revenue]]+pro[[#This Row],[AdminExp]]</f>
        <v>345969.6829999999</v>
      </c>
      <c r="K6792" s="83">
        <f>pro[[#This Row],[Profit]]/pro[[#This Row],[Revenue]]</f>
        <v>0.65733328732357088</v>
      </c>
      <c r="L6792" s="56">
        <f t="shared" si="106"/>
        <v>7</v>
      </c>
      <c r="M6792" s="82" t="str">
        <f>"Q"&amp;" "&amp;VLOOKUP(pro[[#This Row],[Period]],Mapping!A:B,2,0)</f>
        <v>Q 3</v>
      </c>
      <c r="N6792"/>
    </row>
    <row r="6793" spans="1:14" ht="11.25" customHeight="1" x14ac:dyDescent="0.2">
      <c r="A6793" s="42" t="s">
        <v>27</v>
      </c>
      <c r="B6793" s="44" t="s">
        <v>26</v>
      </c>
      <c r="C6793" s="44" t="s">
        <v>57</v>
      </c>
      <c r="D6793" s="43">
        <v>1162930.202</v>
      </c>
      <c r="E6793" s="43">
        <v>-4386102.5810000002</v>
      </c>
      <c r="F6793" s="45">
        <v>-17070</v>
      </c>
      <c r="G6793" s="45">
        <v>-98720</v>
      </c>
      <c r="H6793" s="45">
        <v>-19230</v>
      </c>
      <c r="I6793" s="55">
        <f>pro[[#This Row],[Admin expenses 3]]+pro[[#This Row],[Admin expenses 2]]+pro[[#This Row],[Admin expenses 1]]+pro[[#This Row],[COGS]]</f>
        <v>-4521122.5810000002</v>
      </c>
      <c r="J6793" s="55">
        <f>pro[[#This Row],[Revenue]]+pro[[#This Row],[AdminExp]]</f>
        <v>-3358192.3790000002</v>
      </c>
      <c r="K6793" s="83">
        <f>pro[[#This Row],[Profit]]/pro[[#This Row],[Revenue]]</f>
        <v>-2.8876989979489758</v>
      </c>
      <c r="L6793" s="56">
        <f t="shared" si="106"/>
        <v>7</v>
      </c>
      <c r="M6793" s="82" t="str">
        <f>"Q"&amp;" "&amp;VLOOKUP(pro[[#This Row],[Period]],Mapping!A:B,2,0)</f>
        <v>Q 3</v>
      </c>
      <c r="N6793"/>
    </row>
    <row r="6794" spans="1:14" ht="11.25" customHeight="1" x14ac:dyDescent="0.2">
      <c r="A6794" s="42" t="s">
        <v>27</v>
      </c>
      <c r="B6794" s="44" t="s">
        <v>26</v>
      </c>
      <c r="C6794" s="44" t="s">
        <v>57</v>
      </c>
      <c r="D6794" s="43">
        <v>2337958.2939999998</v>
      </c>
      <c r="E6794" s="43">
        <v>-8269974.4539999999</v>
      </c>
      <c r="F6794" s="45">
        <v>-20300</v>
      </c>
      <c r="G6794" s="45">
        <v>-80240</v>
      </c>
      <c r="H6794" s="45">
        <v>-46220</v>
      </c>
      <c r="I6794" s="55">
        <f>pro[[#This Row],[Admin expenses 3]]+pro[[#This Row],[Admin expenses 2]]+pro[[#This Row],[Admin expenses 1]]+pro[[#This Row],[COGS]]</f>
        <v>-8416734.4539999999</v>
      </c>
      <c r="J6794" s="55">
        <f>pro[[#This Row],[Revenue]]+pro[[#This Row],[AdminExp]]</f>
        <v>-6078776.1600000001</v>
      </c>
      <c r="K6794" s="83">
        <f>pro[[#This Row],[Profit]]/pro[[#This Row],[Revenue]]</f>
        <v>-2.600036183536814</v>
      </c>
      <c r="L6794" s="56">
        <f t="shared" si="106"/>
        <v>7</v>
      </c>
      <c r="M6794" s="82" t="str">
        <f>"Q"&amp;" "&amp;VLOOKUP(pro[[#This Row],[Period]],Mapping!A:B,2,0)</f>
        <v>Q 3</v>
      </c>
      <c r="N6794"/>
    </row>
    <row r="6795" spans="1:14" ht="11.25" customHeight="1" x14ac:dyDescent="0.2">
      <c r="A6795" s="42" t="s">
        <v>27</v>
      </c>
      <c r="B6795" s="44" t="s">
        <v>26</v>
      </c>
      <c r="C6795" s="44" t="s">
        <v>58</v>
      </c>
      <c r="D6795" s="43">
        <v>1426104.5889999999</v>
      </c>
      <c r="E6795" s="43">
        <v>-1593838.8269999998</v>
      </c>
      <c r="F6795" s="45">
        <v>-72120</v>
      </c>
      <c r="G6795" s="45">
        <v>-52110</v>
      </c>
      <c r="H6795" s="45">
        <v>-32800</v>
      </c>
      <c r="I6795" s="55">
        <f>pro[[#This Row],[Admin expenses 3]]+pro[[#This Row],[Admin expenses 2]]+pro[[#This Row],[Admin expenses 1]]+pro[[#This Row],[COGS]]</f>
        <v>-1750868.8269999998</v>
      </c>
      <c r="J6795" s="55">
        <f>pro[[#This Row],[Revenue]]+pro[[#This Row],[AdminExp]]</f>
        <v>-324764.2379999999</v>
      </c>
      <c r="K6795" s="83">
        <f>pro[[#This Row],[Profit]]/pro[[#This Row],[Revenue]]</f>
        <v>-0.22772820486310061</v>
      </c>
      <c r="L6795" s="56">
        <f t="shared" si="106"/>
        <v>7</v>
      </c>
      <c r="M6795" s="82" t="str">
        <f>"Q"&amp;" "&amp;VLOOKUP(pro[[#This Row],[Period]],Mapping!A:B,2,0)</f>
        <v>Q 3</v>
      </c>
      <c r="N6795"/>
    </row>
    <row r="6796" spans="1:14" ht="11.25" customHeight="1" x14ac:dyDescent="0.2">
      <c r="A6796" s="42" t="s">
        <v>27</v>
      </c>
      <c r="B6796" s="44" t="s">
        <v>26</v>
      </c>
      <c r="C6796" s="44" t="s">
        <v>59</v>
      </c>
      <c r="D6796" s="43">
        <v>4692696.0919999992</v>
      </c>
      <c r="E6796" s="43">
        <v>-5562343.2620000001</v>
      </c>
      <c r="F6796" s="45">
        <v>-50690</v>
      </c>
      <c r="G6796" s="45">
        <v>-21730</v>
      </c>
      <c r="H6796" s="45">
        <v>-77120</v>
      </c>
      <c r="I6796" s="55">
        <f>pro[[#This Row],[Admin expenses 3]]+pro[[#This Row],[Admin expenses 2]]+pro[[#This Row],[Admin expenses 1]]+pro[[#This Row],[COGS]]</f>
        <v>-5711883.2620000001</v>
      </c>
      <c r="J6796" s="55">
        <f>pro[[#This Row],[Revenue]]+pro[[#This Row],[AdminExp]]</f>
        <v>-1019187.1700000009</v>
      </c>
      <c r="K6796" s="83">
        <f>pro[[#This Row],[Profit]]/pro[[#This Row],[Revenue]]</f>
        <v>-0.21718584583763859</v>
      </c>
      <c r="L6796" s="56">
        <f t="shared" si="106"/>
        <v>7</v>
      </c>
      <c r="M6796" s="82" t="str">
        <f>"Q"&amp;" "&amp;VLOOKUP(pro[[#This Row],[Period]],Mapping!A:B,2,0)</f>
        <v>Q 3</v>
      </c>
      <c r="N6796"/>
    </row>
    <row r="6797" spans="1:14" ht="11.25" customHeight="1" x14ac:dyDescent="0.2">
      <c r="A6797" s="42" t="s">
        <v>27</v>
      </c>
      <c r="B6797" s="44" t="s">
        <v>26</v>
      </c>
      <c r="C6797" s="44" t="s">
        <v>57</v>
      </c>
      <c r="D6797" s="43">
        <v>1096223.6950000001</v>
      </c>
      <c r="E6797" s="43">
        <v>-188598.98400000003</v>
      </c>
      <c r="F6797" s="45">
        <v>-37900</v>
      </c>
      <c r="G6797" s="45">
        <v>-81370</v>
      </c>
      <c r="H6797" s="45">
        <v>-29300</v>
      </c>
      <c r="I6797" s="55">
        <f>pro[[#This Row],[Admin expenses 3]]+pro[[#This Row],[Admin expenses 2]]+pro[[#This Row],[Admin expenses 1]]+pro[[#This Row],[COGS]]</f>
        <v>-337168.98400000005</v>
      </c>
      <c r="J6797" s="55">
        <f>pro[[#This Row],[Revenue]]+pro[[#This Row],[AdminExp]]</f>
        <v>759054.71100000001</v>
      </c>
      <c r="K6797" s="83">
        <f>pro[[#This Row],[Profit]]/pro[[#This Row],[Revenue]]</f>
        <v>0.69242684176791125</v>
      </c>
      <c r="L6797" s="56">
        <f t="shared" si="106"/>
        <v>7</v>
      </c>
      <c r="M6797" s="82" t="str">
        <f>"Q"&amp;" "&amp;VLOOKUP(pro[[#This Row],[Period]],Mapping!A:B,2,0)</f>
        <v>Q 3</v>
      </c>
      <c r="N6797"/>
    </row>
    <row r="6798" spans="1:14" ht="11.25" customHeight="1" x14ac:dyDescent="0.2">
      <c r="A6798" s="42" t="s">
        <v>27</v>
      </c>
      <c r="B6798" s="44" t="s">
        <v>26</v>
      </c>
      <c r="C6798" s="44" t="s">
        <v>57</v>
      </c>
      <c r="D6798" s="43">
        <v>563720.87800000003</v>
      </c>
      <c r="E6798" s="43">
        <v>-90064.687999999995</v>
      </c>
      <c r="F6798" s="45">
        <v>-45540</v>
      </c>
      <c r="G6798" s="45">
        <v>-84320</v>
      </c>
      <c r="H6798" s="45">
        <v>-55070</v>
      </c>
      <c r="I6798" s="55">
        <f>pro[[#This Row],[Admin expenses 3]]+pro[[#This Row],[Admin expenses 2]]+pro[[#This Row],[Admin expenses 1]]+pro[[#This Row],[COGS]]</f>
        <v>-274994.68799999997</v>
      </c>
      <c r="J6798" s="55">
        <f>pro[[#This Row],[Revenue]]+pro[[#This Row],[AdminExp]]</f>
        <v>288726.19000000006</v>
      </c>
      <c r="K6798" s="83">
        <f>pro[[#This Row],[Profit]]/pro[[#This Row],[Revenue]]</f>
        <v>0.51217934489912587</v>
      </c>
      <c r="L6798" s="56">
        <f t="shared" si="106"/>
        <v>7</v>
      </c>
      <c r="M6798" s="82" t="str">
        <f>"Q"&amp;" "&amp;VLOOKUP(pro[[#This Row],[Period]],Mapping!A:B,2,0)</f>
        <v>Q 3</v>
      </c>
      <c r="N6798"/>
    </row>
    <row r="6799" spans="1:14" ht="11.25" customHeight="1" x14ac:dyDescent="0.2">
      <c r="A6799" s="42" t="s">
        <v>27</v>
      </c>
      <c r="B6799" s="44" t="s">
        <v>26</v>
      </c>
      <c r="C6799" s="44" t="s">
        <v>58</v>
      </c>
      <c r="D6799" s="43">
        <v>317547.272</v>
      </c>
      <c r="E6799" s="43">
        <v>-61261.192999999999</v>
      </c>
      <c r="F6799" s="45">
        <v>-45270</v>
      </c>
      <c r="G6799" s="45">
        <v>-78770</v>
      </c>
      <c r="H6799" s="45">
        <v>-69370</v>
      </c>
      <c r="I6799" s="55">
        <f>pro[[#This Row],[Admin expenses 3]]+pro[[#This Row],[Admin expenses 2]]+pro[[#This Row],[Admin expenses 1]]+pro[[#This Row],[COGS]]</f>
        <v>-254671.193</v>
      </c>
      <c r="J6799" s="55">
        <f>pro[[#This Row],[Revenue]]+pro[[#This Row],[AdminExp]]</f>
        <v>62876.078999999998</v>
      </c>
      <c r="K6799" s="83">
        <f>pro[[#This Row],[Profit]]/pro[[#This Row],[Revenue]]</f>
        <v>0.19800541382071768</v>
      </c>
      <c r="L6799" s="56">
        <f t="shared" si="106"/>
        <v>7</v>
      </c>
      <c r="M6799" s="82" t="str">
        <f>"Q"&amp;" "&amp;VLOOKUP(pro[[#This Row],[Period]],Mapping!A:B,2,0)</f>
        <v>Q 3</v>
      </c>
      <c r="N6799"/>
    </row>
    <row r="6800" spans="1:14" ht="11.25" customHeight="1" x14ac:dyDescent="0.2">
      <c r="A6800" s="42" t="s">
        <v>27</v>
      </c>
      <c r="B6800" s="44" t="s">
        <v>26</v>
      </c>
      <c r="C6800" s="44" t="s">
        <v>59</v>
      </c>
      <c r="D6800" s="43">
        <v>7825207.46</v>
      </c>
      <c r="E6800" s="43">
        <v>-632491.71299999999</v>
      </c>
      <c r="F6800" s="45">
        <v>-107240</v>
      </c>
      <c r="G6800" s="45">
        <v>-85300</v>
      </c>
      <c r="H6800" s="45">
        <v>-74200</v>
      </c>
      <c r="I6800" s="55">
        <f>pro[[#This Row],[Admin expenses 3]]+pro[[#This Row],[Admin expenses 2]]+pro[[#This Row],[Admin expenses 1]]+pro[[#This Row],[COGS]]</f>
        <v>-899231.71299999999</v>
      </c>
      <c r="J6800" s="55">
        <f>pro[[#This Row],[Revenue]]+pro[[#This Row],[AdminExp]]</f>
        <v>6925975.7469999995</v>
      </c>
      <c r="K6800" s="83">
        <f>pro[[#This Row],[Profit]]/pro[[#This Row],[Revenue]]</f>
        <v>0.88508525587384235</v>
      </c>
      <c r="L6800" s="56">
        <f t="shared" si="106"/>
        <v>7</v>
      </c>
      <c r="M6800" s="82" t="str">
        <f>"Q"&amp;" "&amp;VLOOKUP(pro[[#This Row],[Period]],Mapping!A:B,2,0)</f>
        <v>Q 3</v>
      </c>
      <c r="N6800"/>
    </row>
    <row r="6801" spans="1:14" ht="11.25" customHeight="1" x14ac:dyDescent="0.2">
      <c r="A6801" s="42" t="s">
        <v>27</v>
      </c>
      <c r="B6801" s="44" t="s">
        <v>26</v>
      </c>
      <c r="C6801" s="44" t="s">
        <v>57</v>
      </c>
      <c r="D6801" s="43">
        <v>689054.41499999992</v>
      </c>
      <c r="E6801" s="43">
        <v>-340456.39599999995</v>
      </c>
      <c r="F6801" s="45">
        <v>-80620</v>
      </c>
      <c r="G6801" s="45">
        <v>-73290</v>
      </c>
      <c r="H6801" s="45">
        <v>-70880</v>
      </c>
      <c r="I6801" s="55">
        <f>pro[[#This Row],[Admin expenses 3]]+pro[[#This Row],[Admin expenses 2]]+pro[[#This Row],[Admin expenses 1]]+pro[[#This Row],[COGS]]</f>
        <v>-565246.39599999995</v>
      </c>
      <c r="J6801" s="55">
        <f>pro[[#This Row],[Revenue]]+pro[[#This Row],[AdminExp]]</f>
        <v>123808.01899999997</v>
      </c>
      <c r="K6801" s="83">
        <f>pro[[#This Row],[Profit]]/pro[[#This Row],[Revenue]]</f>
        <v>0.17967814486755734</v>
      </c>
      <c r="L6801" s="56">
        <f t="shared" si="106"/>
        <v>7</v>
      </c>
      <c r="M6801" s="82" t="str">
        <f>"Q"&amp;" "&amp;VLOOKUP(pro[[#This Row],[Period]],Mapping!A:B,2,0)</f>
        <v>Q 3</v>
      </c>
      <c r="N6801"/>
    </row>
    <row r="6802" spans="1:14" ht="11.25" customHeight="1" x14ac:dyDescent="0.2">
      <c r="A6802" s="42" t="s">
        <v>27</v>
      </c>
      <c r="B6802" s="44" t="s">
        <v>26</v>
      </c>
      <c r="C6802" s="44" t="s">
        <v>57</v>
      </c>
      <c r="D6802" s="43">
        <v>1074999.7649999999</v>
      </c>
      <c r="E6802" s="43">
        <v>-444993.24799999996</v>
      </c>
      <c r="F6802" s="45">
        <v>-74850</v>
      </c>
      <c r="G6802" s="45">
        <v>-76290</v>
      </c>
      <c r="H6802" s="45">
        <v>-50460</v>
      </c>
      <c r="I6802" s="55">
        <f>pro[[#This Row],[Admin expenses 3]]+pro[[#This Row],[Admin expenses 2]]+pro[[#This Row],[Admin expenses 1]]+pro[[#This Row],[COGS]]</f>
        <v>-646593.24799999991</v>
      </c>
      <c r="J6802" s="55">
        <f>pro[[#This Row],[Revenue]]+pro[[#This Row],[AdminExp]]</f>
        <v>428406.51699999999</v>
      </c>
      <c r="K6802" s="83">
        <f>pro[[#This Row],[Profit]]/pro[[#This Row],[Revenue]]</f>
        <v>0.39851777735039789</v>
      </c>
      <c r="L6802" s="56">
        <f t="shared" si="106"/>
        <v>7</v>
      </c>
      <c r="M6802" s="82" t="str">
        <f>"Q"&amp;" "&amp;VLOOKUP(pro[[#This Row],[Period]],Mapping!A:B,2,0)</f>
        <v>Q 3</v>
      </c>
      <c r="N6802"/>
    </row>
    <row r="6803" spans="1:14" ht="11.25" customHeight="1" x14ac:dyDescent="0.2">
      <c r="A6803" s="42" t="s">
        <v>27</v>
      </c>
      <c r="B6803" s="44" t="s">
        <v>26</v>
      </c>
      <c r="C6803" s="44" t="s">
        <v>57</v>
      </c>
      <c r="D6803" s="43">
        <v>394304.337</v>
      </c>
      <c r="E6803" s="43">
        <v>-144532.486</v>
      </c>
      <c r="F6803" s="45">
        <v>-95770</v>
      </c>
      <c r="G6803" s="45">
        <v>-35280</v>
      </c>
      <c r="H6803" s="45">
        <v>-41000</v>
      </c>
      <c r="I6803" s="55">
        <f>pro[[#This Row],[Admin expenses 3]]+pro[[#This Row],[Admin expenses 2]]+pro[[#This Row],[Admin expenses 1]]+pro[[#This Row],[COGS]]</f>
        <v>-316582.48600000003</v>
      </c>
      <c r="J6803" s="55">
        <f>pro[[#This Row],[Revenue]]+pro[[#This Row],[AdminExp]]</f>
        <v>77721.850999999966</v>
      </c>
      <c r="K6803" s="83">
        <f>pro[[#This Row],[Profit]]/pro[[#This Row],[Revenue]]</f>
        <v>0.1971113267262895</v>
      </c>
      <c r="L6803" s="56">
        <f t="shared" si="106"/>
        <v>7</v>
      </c>
      <c r="M6803" s="82" t="str">
        <f>"Q"&amp;" "&amp;VLOOKUP(pro[[#This Row],[Period]],Mapping!A:B,2,0)</f>
        <v>Q 3</v>
      </c>
      <c r="N6803"/>
    </row>
    <row r="6804" spans="1:14" ht="11.25" customHeight="1" x14ac:dyDescent="0.2">
      <c r="A6804" s="42" t="s">
        <v>27</v>
      </c>
      <c r="B6804" s="44" t="s">
        <v>26</v>
      </c>
      <c r="C6804" s="44" t="s">
        <v>58</v>
      </c>
      <c r="D6804" s="43">
        <v>1193456.2219999998</v>
      </c>
      <c r="E6804" s="43">
        <v>-551245.35199999996</v>
      </c>
      <c r="F6804" s="45">
        <v>-20220</v>
      </c>
      <c r="G6804" s="45">
        <v>-40340</v>
      </c>
      <c r="H6804" s="45">
        <v>-40240</v>
      </c>
      <c r="I6804" s="55">
        <f>pro[[#This Row],[Admin expenses 3]]+pro[[#This Row],[Admin expenses 2]]+pro[[#This Row],[Admin expenses 1]]+pro[[#This Row],[COGS]]</f>
        <v>-652045.35199999996</v>
      </c>
      <c r="J6804" s="55">
        <f>pro[[#This Row],[Revenue]]+pro[[#This Row],[AdminExp]]</f>
        <v>541410.86999999988</v>
      </c>
      <c r="K6804" s="83">
        <f>pro[[#This Row],[Profit]]/pro[[#This Row],[Revenue]]</f>
        <v>0.4536495432506949</v>
      </c>
      <c r="L6804" s="56">
        <f t="shared" si="106"/>
        <v>7</v>
      </c>
      <c r="M6804" s="82" t="str">
        <f>"Q"&amp;" "&amp;VLOOKUP(pro[[#This Row],[Period]],Mapping!A:B,2,0)</f>
        <v>Q 3</v>
      </c>
      <c r="N6804"/>
    </row>
    <row r="6805" spans="1:14" ht="11.25" customHeight="1" x14ac:dyDescent="0.2">
      <c r="A6805" s="42" t="s">
        <v>27</v>
      </c>
      <c r="B6805" s="44" t="s">
        <v>26</v>
      </c>
      <c r="C6805" s="44" t="s">
        <v>59</v>
      </c>
      <c r="D6805" s="43">
        <v>19744180.679999996</v>
      </c>
      <c r="E6805" s="43">
        <v>-9033782.0160000008</v>
      </c>
      <c r="F6805" s="45">
        <v>-71700</v>
      </c>
      <c r="G6805" s="45">
        <v>-13020</v>
      </c>
      <c r="H6805" s="45">
        <v>-94680</v>
      </c>
      <c r="I6805" s="55">
        <f>pro[[#This Row],[Admin expenses 3]]+pro[[#This Row],[Admin expenses 2]]+pro[[#This Row],[Admin expenses 1]]+pro[[#This Row],[COGS]]</f>
        <v>-9213182.0160000008</v>
      </c>
      <c r="J6805" s="55">
        <f>pro[[#This Row],[Revenue]]+pro[[#This Row],[AdminExp]]</f>
        <v>10530998.663999995</v>
      </c>
      <c r="K6805" s="83">
        <f>pro[[#This Row],[Profit]]/pro[[#This Row],[Revenue]]</f>
        <v>0.53337227989751146</v>
      </c>
      <c r="L6805" s="56">
        <f t="shared" si="106"/>
        <v>7</v>
      </c>
      <c r="M6805" s="82" t="str">
        <f>"Q"&amp;" "&amp;VLOOKUP(pro[[#This Row],[Period]],Mapping!A:B,2,0)</f>
        <v>Q 3</v>
      </c>
      <c r="N6805"/>
    </row>
    <row r="6806" spans="1:14" ht="11.25" customHeight="1" x14ac:dyDescent="0.2">
      <c r="A6806" s="42" t="s">
        <v>27</v>
      </c>
      <c r="B6806" s="44" t="s">
        <v>26</v>
      </c>
      <c r="C6806" s="44" t="s">
        <v>60</v>
      </c>
      <c r="D6806" s="43">
        <v>1170383.6199999999</v>
      </c>
      <c r="E6806" s="43">
        <v>-533367.00899999996</v>
      </c>
      <c r="F6806" s="45">
        <v>-41950</v>
      </c>
      <c r="G6806" s="45">
        <v>-73990</v>
      </c>
      <c r="H6806" s="45">
        <v>-50130</v>
      </c>
      <c r="I6806" s="55">
        <f>pro[[#This Row],[Admin expenses 3]]+pro[[#This Row],[Admin expenses 2]]+pro[[#This Row],[Admin expenses 1]]+pro[[#This Row],[COGS]]</f>
        <v>-699437.00899999996</v>
      </c>
      <c r="J6806" s="55">
        <f>pro[[#This Row],[Revenue]]+pro[[#This Row],[AdminExp]]</f>
        <v>470946.61099999992</v>
      </c>
      <c r="K6806" s="83">
        <f>pro[[#This Row],[Profit]]/pro[[#This Row],[Revenue]]</f>
        <v>0.40238653630507915</v>
      </c>
      <c r="L6806" s="56">
        <f t="shared" si="106"/>
        <v>7</v>
      </c>
      <c r="M6806" s="82" t="str">
        <f>"Q"&amp;" "&amp;VLOOKUP(pro[[#This Row],[Period]],Mapping!A:B,2,0)</f>
        <v>Q 3</v>
      </c>
      <c r="N6806"/>
    </row>
    <row r="6807" spans="1:14" ht="11.25" customHeight="1" x14ac:dyDescent="0.2">
      <c r="A6807" s="42" t="s">
        <v>27</v>
      </c>
      <c r="B6807" s="44" t="s">
        <v>26</v>
      </c>
      <c r="C6807" s="44" t="s">
        <v>57</v>
      </c>
      <c r="D6807" s="43">
        <v>174979.97999999998</v>
      </c>
      <c r="E6807" s="43">
        <v>-106245.10399999999</v>
      </c>
      <c r="F6807" s="45">
        <v>-39410</v>
      </c>
      <c r="G6807" s="45">
        <v>-89270</v>
      </c>
      <c r="H6807" s="45">
        <v>-66730</v>
      </c>
      <c r="I6807" s="55">
        <f>pro[[#This Row],[Admin expenses 3]]+pro[[#This Row],[Admin expenses 2]]+pro[[#This Row],[Admin expenses 1]]+pro[[#This Row],[COGS]]</f>
        <v>-301655.10399999999</v>
      </c>
      <c r="J6807" s="55">
        <f>pro[[#This Row],[Revenue]]+pro[[#This Row],[AdminExp]]</f>
        <v>-126675.12400000001</v>
      </c>
      <c r="K6807" s="83">
        <f>pro[[#This Row],[Profit]]/pro[[#This Row],[Revenue]]</f>
        <v>-0.7239406702412472</v>
      </c>
      <c r="L6807" s="56">
        <f t="shared" si="106"/>
        <v>7</v>
      </c>
      <c r="M6807" s="82" t="str">
        <f>"Q"&amp;" "&amp;VLOOKUP(pro[[#This Row],[Period]],Mapping!A:B,2,0)</f>
        <v>Q 3</v>
      </c>
      <c r="N6807"/>
    </row>
    <row r="6808" spans="1:14" ht="11.25" customHeight="1" x14ac:dyDescent="0.2">
      <c r="A6808" s="42" t="s">
        <v>27</v>
      </c>
      <c r="B6808" s="44" t="s">
        <v>26</v>
      </c>
      <c r="C6808" s="44" t="s">
        <v>58</v>
      </c>
      <c r="D6808" s="43">
        <v>3097430.8539999998</v>
      </c>
      <c r="E6808" s="43">
        <v>-1614271.379</v>
      </c>
      <c r="F6808" s="45">
        <v>-38140</v>
      </c>
      <c r="G6808" s="45">
        <v>-32510</v>
      </c>
      <c r="H6808" s="45">
        <v>-72520</v>
      </c>
      <c r="I6808" s="55">
        <f>pro[[#This Row],[Admin expenses 3]]+pro[[#This Row],[Admin expenses 2]]+pro[[#This Row],[Admin expenses 1]]+pro[[#This Row],[COGS]]</f>
        <v>-1757441.379</v>
      </c>
      <c r="J6808" s="55">
        <f>pro[[#This Row],[Revenue]]+pro[[#This Row],[AdminExp]]</f>
        <v>1339989.4749999999</v>
      </c>
      <c r="K6808" s="83">
        <f>pro[[#This Row],[Profit]]/pro[[#This Row],[Revenue]]</f>
        <v>0.43261320047533819</v>
      </c>
      <c r="L6808" s="56">
        <f t="shared" si="106"/>
        <v>7</v>
      </c>
      <c r="M6808" s="82" t="str">
        <f>"Q"&amp;" "&amp;VLOOKUP(pro[[#This Row],[Period]],Mapping!A:B,2,0)</f>
        <v>Q 3</v>
      </c>
      <c r="N6808"/>
    </row>
    <row r="6809" spans="1:14" ht="11.25" customHeight="1" x14ac:dyDescent="0.2">
      <c r="A6809" s="42" t="s">
        <v>27</v>
      </c>
      <c r="B6809" s="44" t="s">
        <v>26</v>
      </c>
      <c r="C6809" s="44" t="s">
        <v>59</v>
      </c>
      <c r="D6809" s="43">
        <v>217443.198</v>
      </c>
      <c r="E6809" s="43">
        <v>-117391.92499999999</v>
      </c>
      <c r="F6809" s="45">
        <v>-33780</v>
      </c>
      <c r="G6809" s="45">
        <v>-22820</v>
      </c>
      <c r="H6809" s="45">
        <v>-68790</v>
      </c>
      <c r="I6809" s="55">
        <f>pro[[#This Row],[Admin expenses 3]]+pro[[#This Row],[Admin expenses 2]]+pro[[#This Row],[Admin expenses 1]]+pro[[#This Row],[COGS]]</f>
        <v>-242781.92499999999</v>
      </c>
      <c r="J6809" s="55">
        <f>pro[[#This Row],[Revenue]]+pro[[#This Row],[AdminExp]]</f>
        <v>-25338.726999999984</v>
      </c>
      <c r="K6809" s="83">
        <f>pro[[#This Row],[Profit]]/pro[[#This Row],[Revenue]]</f>
        <v>-0.11653032715238112</v>
      </c>
      <c r="L6809" s="56">
        <f t="shared" si="106"/>
        <v>7</v>
      </c>
      <c r="M6809" s="82" t="str">
        <f>"Q"&amp;" "&amp;VLOOKUP(pro[[#This Row],[Period]],Mapping!A:B,2,0)</f>
        <v>Q 3</v>
      </c>
      <c r="N6809"/>
    </row>
    <row r="6810" spans="1:14" ht="11.25" customHeight="1" x14ac:dyDescent="0.2">
      <c r="A6810" s="42" t="s">
        <v>27</v>
      </c>
      <c r="B6810" s="44" t="s">
        <v>26</v>
      </c>
      <c r="C6810" s="44" t="s">
        <v>60</v>
      </c>
      <c r="D6810" s="43">
        <v>1365914.2349999999</v>
      </c>
      <c r="E6810" s="43">
        <v>-682117.79999999993</v>
      </c>
      <c r="F6810" s="45">
        <v>-62860</v>
      </c>
      <c r="G6810" s="45">
        <v>-70570</v>
      </c>
      <c r="H6810" s="45">
        <v>-19030</v>
      </c>
      <c r="I6810" s="55">
        <f>pro[[#This Row],[Admin expenses 3]]+pro[[#This Row],[Admin expenses 2]]+pro[[#This Row],[Admin expenses 1]]+pro[[#This Row],[COGS]]</f>
        <v>-834577.79999999993</v>
      </c>
      <c r="J6810" s="55">
        <f>pro[[#This Row],[Revenue]]+pro[[#This Row],[AdminExp]]</f>
        <v>531336.43499999994</v>
      </c>
      <c r="K6810" s="83">
        <f>pro[[#This Row],[Profit]]/pro[[#This Row],[Revenue]]</f>
        <v>0.38899692336832553</v>
      </c>
      <c r="L6810" s="56">
        <f t="shared" si="106"/>
        <v>7</v>
      </c>
      <c r="M6810" s="82" t="str">
        <f>"Q"&amp;" "&amp;VLOOKUP(pro[[#This Row],[Period]],Mapping!A:B,2,0)</f>
        <v>Q 3</v>
      </c>
      <c r="N6810"/>
    </row>
    <row r="6811" spans="1:14" ht="11.25" customHeight="1" x14ac:dyDescent="0.2">
      <c r="A6811" s="42" t="s">
        <v>27</v>
      </c>
      <c r="B6811" s="44" t="s">
        <v>26</v>
      </c>
      <c r="C6811" s="44" t="s">
        <v>57</v>
      </c>
      <c r="D6811" s="43">
        <v>264225.95500000002</v>
      </c>
      <c r="E6811" s="43">
        <v>-17664.359999999997</v>
      </c>
      <c r="F6811" s="45">
        <v>-48300</v>
      </c>
      <c r="G6811" s="45">
        <v>-87130</v>
      </c>
      <c r="H6811" s="45">
        <v>-46450</v>
      </c>
      <c r="I6811" s="55">
        <f>pro[[#This Row],[Admin expenses 3]]+pro[[#This Row],[Admin expenses 2]]+pro[[#This Row],[Admin expenses 1]]+pro[[#This Row],[COGS]]</f>
        <v>-199544.36</v>
      </c>
      <c r="J6811" s="55">
        <f>pro[[#This Row],[Revenue]]+pro[[#This Row],[AdminExp]]</f>
        <v>64681.59500000003</v>
      </c>
      <c r="K6811" s="83">
        <f>pro[[#This Row],[Profit]]/pro[[#This Row],[Revenue]]</f>
        <v>0.24479652273373381</v>
      </c>
      <c r="L6811" s="56">
        <f t="shared" si="106"/>
        <v>7</v>
      </c>
      <c r="M6811" s="82" t="str">
        <f>"Q"&amp;" "&amp;VLOOKUP(pro[[#This Row],[Period]],Mapping!A:B,2,0)</f>
        <v>Q 3</v>
      </c>
      <c r="N6811"/>
    </row>
    <row r="6812" spans="1:14" ht="11.25" customHeight="1" x14ac:dyDescent="0.2">
      <c r="A6812" s="42" t="s">
        <v>27</v>
      </c>
      <c r="B6812" s="44" t="s">
        <v>26</v>
      </c>
      <c r="C6812" s="44" t="s">
        <v>58</v>
      </c>
      <c r="D6812" s="43">
        <v>493607.81399999995</v>
      </c>
      <c r="E6812" s="43">
        <v>-358173.89299999998</v>
      </c>
      <c r="F6812" s="45">
        <v>-49510</v>
      </c>
      <c r="G6812" s="45">
        <v>-95200</v>
      </c>
      <c r="H6812" s="45">
        <v>-43540</v>
      </c>
      <c r="I6812" s="55">
        <f>pro[[#This Row],[Admin expenses 3]]+pro[[#This Row],[Admin expenses 2]]+pro[[#This Row],[Admin expenses 1]]+pro[[#This Row],[COGS]]</f>
        <v>-546423.89299999992</v>
      </c>
      <c r="J6812" s="55">
        <f>pro[[#This Row],[Revenue]]+pro[[#This Row],[AdminExp]]</f>
        <v>-52816.078999999969</v>
      </c>
      <c r="K6812" s="83">
        <f>pro[[#This Row],[Profit]]/pro[[#This Row],[Revenue]]</f>
        <v>-0.10700008691515563</v>
      </c>
      <c r="L6812" s="56">
        <f t="shared" si="106"/>
        <v>7</v>
      </c>
      <c r="M6812" s="82" t="str">
        <f>"Q"&amp;" "&amp;VLOOKUP(pro[[#This Row],[Period]],Mapping!A:B,2,0)</f>
        <v>Q 3</v>
      </c>
      <c r="N6812"/>
    </row>
    <row r="6813" spans="1:14" ht="11.25" customHeight="1" x14ac:dyDescent="0.2">
      <c r="A6813" s="42" t="s">
        <v>27</v>
      </c>
      <c r="B6813" s="44" t="s">
        <v>26</v>
      </c>
      <c r="C6813" s="44" t="s">
        <v>59</v>
      </c>
      <c r="D6813" s="43">
        <v>1516231.5559999999</v>
      </c>
      <c r="E6813" s="43">
        <v>-658688.03700000001</v>
      </c>
      <c r="F6813" s="45">
        <v>-44860</v>
      </c>
      <c r="G6813" s="45">
        <v>-104210</v>
      </c>
      <c r="H6813" s="45">
        <v>-82880</v>
      </c>
      <c r="I6813" s="55">
        <f>pro[[#This Row],[Admin expenses 3]]+pro[[#This Row],[Admin expenses 2]]+pro[[#This Row],[Admin expenses 1]]+pro[[#This Row],[COGS]]</f>
        <v>-890638.03700000001</v>
      </c>
      <c r="J6813" s="55">
        <f>pro[[#This Row],[Revenue]]+pro[[#This Row],[AdminExp]]</f>
        <v>625593.51899999985</v>
      </c>
      <c r="K6813" s="83">
        <f>pro[[#This Row],[Profit]]/pro[[#This Row],[Revenue]]</f>
        <v>0.41259761183864974</v>
      </c>
      <c r="L6813" s="56">
        <f t="shared" si="106"/>
        <v>7</v>
      </c>
      <c r="M6813" s="82" t="str">
        <f>"Q"&amp;" "&amp;VLOOKUP(pro[[#This Row],[Period]],Mapping!A:B,2,0)</f>
        <v>Q 3</v>
      </c>
      <c r="N6813"/>
    </row>
    <row r="6814" spans="1:14" ht="11.25" customHeight="1" x14ac:dyDescent="0.2">
      <c r="A6814" s="42" t="s">
        <v>27</v>
      </c>
      <c r="B6814" s="44" t="s">
        <v>26</v>
      </c>
      <c r="C6814" s="44" t="s">
        <v>60</v>
      </c>
      <c r="D6814" s="43">
        <v>8297893.862999999</v>
      </c>
      <c r="E6814" s="43">
        <v>-801766.77</v>
      </c>
      <c r="F6814" s="45">
        <v>-67000</v>
      </c>
      <c r="G6814" s="45">
        <v>-103780</v>
      </c>
      <c r="H6814" s="45">
        <v>-67110</v>
      </c>
      <c r="I6814" s="55">
        <f>pro[[#This Row],[Admin expenses 3]]+pro[[#This Row],[Admin expenses 2]]+pro[[#This Row],[Admin expenses 1]]+pro[[#This Row],[COGS]]</f>
        <v>-1039656.77</v>
      </c>
      <c r="J6814" s="55">
        <f>pro[[#This Row],[Revenue]]+pro[[#This Row],[AdminExp]]</f>
        <v>7258237.0929999985</v>
      </c>
      <c r="K6814" s="83">
        <f>pro[[#This Row],[Profit]]/pro[[#This Row],[Revenue]]</f>
        <v>0.87470835525677282</v>
      </c>
      <c r="L6814" s="56">
        <f t="shared" si="106"/>
        <v>7</v>
      </c>
      <c r="M6814" s="82" t="str">
        <f>"Q"&amp;" "&amp;VLOOKUP(pro[[#This Row],[Period]],Mapping!A:B,2,0)</f>
        <v>Q 3</v>
      </c>
      <c r="N6814"/>
    </row>
    <row r="6815" spans="1:14" ht="11.25" customHeight="1" x14ac:dyDescent="0.2">
      <c r="A6815" s="42" t="s">
        <v>27</v>
      </c>
      <c r="B6815" s="44" t="s">
        <v>26</v>
      </c>
      <c r="C6815" s="44" t="s">
        <v>57</v>
      </c>
      <c r="D6815" s="43">
        <v>1845038.048</v>
      </c>
      <c r="E6815" s="43">
        <v>-1427708.1629999999</v>
      </c>
      <c r="F6815" s="45">
        <v>-27950</v>
      </c>
      <c r="G6815" s="45">
        <v>-92780</v>
      </c>
      <c r="H6815" s="45">
        <v>-38230</v>
      </c>
      <c r="I6815" s="55">
        <f>pro[[#This Row],[Admin expenses 3]]+pro[[#This Row],[Admin expenses 2]]+pro[[#This Row],[Admin expenses 1]]+pro[[#This Row],[COGS]]</f>
        <v>-1586668.1629999999</v>
      </c>
      <c r="J6815" s="55">
        <f>pro[[#This Row],[Revenue]]+pro[[#This Row],[AdminExp]]</f>
        <v>258369.88500000001</v>
      </c>
      <c r="K6815" s="83">
        <f>pro[[#This Row],[Profit]]/pro[[#This Row],[Revenue]]</f>
        <v>0.14003499021609336</v>
      </c>
      <c r="L6815" s="56">
        <f t="shared" si="106"/>
        <v>7</v>
      </c>
      <c r="M6815" s="82" t="str">
        <f>"Q"&amp;" "&amp;VLOOKUP(pro[[#This Row],[Period]],Mapping!A:B,2,0)</f>
        <v>Q 3</v>
      </c>
      <c r="N6815"/>
    </row>
    <row r="6816" spans="1:14" ht="11.25" customHeight="1" x14ac:dyDescent="0.2">
      <c r="A6816" s="42" t="s">
        <v>27</v>
      </c>
      <c r="B6816" s="44" t="s">
        <v>26</v>
      </c>
      <c r="C6816" s="44" t="s">
        <v>58</v>
      </c>
      <c r="D6816" s="43">
        <v>378962.26900000003</v>
      </c>
      <c r="E6816" s="43">
        <v>-281437.02299999999</v>
      </c>
      <c r="F6816" s="45">
        <v>-106510</v>
      </c>
      <c r="G6816" s="45">
        <v>-30840</v>
      </c>
      <c r="H6816" s="45">
        <v>-79070</v>
      </c>
      <c r="I6816" s="55">
        <f>pro[[#This Row],[Admin expenses 3]]+pro[[#This Row],[Admin expenses 2]]+pro[[#This Row],[Admin expenses 1]]+pro[[#This Row],[COGS]]</f>
        <v>-497857.02299999999</v>
      </c>
      <c r="J6816" s="55">
        <f>pro[[#This Row],[Revenue]]+pro[[#This Row],[AdminExp]]</f>
        <v>-118894.75399999996</v>
      </c>
      <c r="K6816" s="83">
        <f>pro[[#This Row],[Profit]]/pro[[#This Row],[Revenue]]</f>
        <v>-0.31373770880604462</v>
      </c>
      <c r="L6816" s="56">
        <f t="shared" si="106"/>
        <v>7</v>
      </c>
      <c r="M6816" s="82" t="str">
        <f>"Q"&amp;" "&amp;VLOOKUP(pro[[#This Row],[Period]],Mapping!A:B,2,0)</f>
        <v>Q 3</v>
      </c>
      <c r="N6816"/>
    </row>
    <row r="6817" spans="1:14" ht="11.25" customHeight="1" x14ac:dyDescent="0.2">
      <c r="A6817" s="42" t="s">
        <v>27</v>
      </c>
      <c r="B6817" s="44" t="s">
        <v>26</v>
      </c>
      <c r="C6817" s="44" t="s">
        <v>59</v>
      </c>
      <c r="D6817" s="43">
        <v>40712.090999999993</v>
      </c>
      <c r="E6817" s="43">
        <v>-61875.247000000003</v>
      </c>
      <c r="F6817" s="45">
        <v>-93210</v>
      </c>
      <c r="G6817" s="45">
        <v>-98450</v>
      </c>
      <c r="H6817" s="45">
        <v>-46510</v>
      </c>
      <c r="I6817" s="55">
        <f>pro[[#This Row],[Admin expenses 3]]+pro[[#This Row],[Admin expenses 2]]+pro[[#This Row],[Admin expenses 1]]+pro[[#This Row],[COGS]]</f>
        <v>-300045.24699999997</v>
      </c>
      <c r="J6817" s="55">
        <f>pro[[#This Row],[Revenue]]+pro[[#This Row],[AdminExp]]</f>
        <v>-259333.15599999999</v>
      </c>
      <c r="K6817" s="83">
        <f>pro[[#This Row],[Profit]]/pro[[#This Row],[Revenue]]</f>
        <v>-6.369929660453943</v>
      </c>
      <c r="L6817" s="56">
        <f t="shared" si="106"/>
        <v>7</v>
      </c>
      <c r="M6817" s="82" t="str">
        <f>"Q"&amp;" "&amp;VLOOKUP(pro[[#This Row],[Period]],Mapping!A:B,2,0)</f>
        <v>Q 3</v>
      </c>
      <c r="N6817"/>
    </row>
    <row r="6818" spans="1:14" ht="11.25" customHeight="1" x14ac:dyDescent="0.2">
      <c r="A6818" s="42" t="s">
        <v>27</v>
      </c>
      <c r="B6818" s="44" t="s">
        <v>26</v>
      </c>
      <c r="C6818" s="44" t="s">
        <v>60</v>
      </c>
      <c r="D6818" s="43">
        <v>40342.840999999993</v>
      </c>
      <c r="E6818" s="43">
        <v>-51719.926999999996</v>
      </c>
      <c r="F6818" s="45">
        <v>-48670</v>
      </c>
      <c r="G6818" s="45">
        <v>-79550</v>
      </c>
      <c r="H6818" s="45">
        <v>-101970</v>
      </c>
      <c r="I6818" s="55">
        <f>pro[[#This Row],[Admin expenses 3]]+pro[[#This Row],[Admin expenses 2]]+pro[[#This Row],[Admin expenses 1]]+pro[[#This Row],[COGS]]</f>
        <v>-281909.92700000003</v>
      </c>
      <c r="J6818" s="55">
        <f>pro[[#This Row],[Revenue]]+pro[[#This Row],[AdminExp]]</f>
        <v>-241567.08600000004</v>
      </c>
      <c r="K6818" s="83">
        <f>pro[[#This Row],[Profit]]/pro[[#This Row],[Revenue]]</f>
        <v>-5.9878550942904614</v>
      </c>
      <c r="L6818" s="56">
        <f t="shared" si="106"/>
        <v>7</v>
      </c>
      <c r="M6818" s="82" t="str">
        <f>"Q"&amp;" "&amp;VLOOKUP(pro[[#This Row],[Period]],Mapping!A:B,2,0)</f>
        <v>Q 3</v>
      </c>
      <c r="N6818"/>
    </row>
    <row r="6819" spans="1:14" ht="11.25" customHeight="1" x14ac:dyDescent="0.2">
      <c r="A6819" s="42" t="s">
        <v>27</v>
      </c>
      <c r="B6819" s="44" t="s">
        <v>26</v>
      </c>
      <c r="C6819" s="44" t="s">
        <v>57</v>
      </c>
      <c r="D6819" s="43">
        <v>2025310.4339999999</v>
      </c>
      <c r="E6819" s="43">
        <v>-417426.40799999994</v>
      </c>
      <c r="F6819" s="45">
        <v>-50400</v>
      </c>
      <c r="G6819" s="45">
        <v>-12510</v>
      </c>
      <c r="H6819" s="45">
        <v>-95620</v>
      </c>
      <c r="I6819" s="55">
        <f>pro[[#This Row],[Admin expenses 3]]+pro[[#This Row],[Admin expenses 2]]+pro[[#This Row],[Admin expenses 1]]+pro[[#This Row],[COGS]]</f>
        <v>-575956.40799999994</v>
      </c>
      <c r="J6819" s="55">
        <f>pro[[#This Row],[Revenue]]+pro[[#This Row],[AdminExp]]</f>
        <v>1449354.0260000001</v>
      </c>
      <c r="K6819" s="83">
        <f>pro[[#This Row],[Profit]]/pro[[#This Row],[Revenue]]</f>
        <v>0.7156206780298453</v>
      </c>
      <c r="L6819" s="56">
        <f t="shared" si="106"/>
        <v>7</v>
      </c>
      <c r="M6819" s="82" t="str">
        <f>"Q"&amp;" "&amp;VLOOKUP(pro[[#This Row],[Period]],Mapping!A:B,2,0)</f>
        <v>Q 3</v>
      </c>
      <c r="N6819"/>
    </row>
    <row r="6820" spans="1:14" ht="11.25" customHeight="1" x14ac:dyDescent="0.2">
      <c r="A6820" s="42" t="s">
        <v>27</v>
      </c>
      <c r="B6820" s="44" t="s">
        <v>26</v>
      </c>
      <c r="C6820" s="44" t="s">
        <v>57</v>
      </c>
      <c r="D6820" s="43">
        <v>695125.15099999995</v>
      </c>
      <c r="E6820" s="43">
        <v>-285104.34399999998</v>
      </c>
      <c r="F6820" s="45">
        <v>-102700</v>
      </c>
      <c r="G6820" s="45">
        <v>-75330</v>
      </c>
      <c r="H6820" s="45">
        <v>-92440</v>
      </c>
      <c r="I6820" s="55">
        <f>pro[[#This Row],[Admin expenses 3]]+pro[[#This Row],[Admin expenses 2]]+pro[[#This Row],[Admin expenses 1]]+pro[[#This Row],[COGS]]</f>
        <v>-555574.34400000004</v>
      </c>
      <c r="J6820" s="55">
        <f>pro[[#This Row],[Revenue]]+pro[[#This Row],[AdminExp]]</f>
        <v>139550.80699999991</v>
      </c>
      <c r="K6820" s="83">
        <f>pro[[#This Row],[Profit]]/pro[[#This Row],[Revenue]]</f>
        <v>0.2007563771778989</v>
      </c>
      <c r="L6820" s="56">
        <f t="shared" si="106"/>
        <v>7</v>
      </c>
      <c r="M6820" s="82" t="str">
        <f>"Q"&amp;" "&amp;VLOOKUP(pro[[#This Row],[Period]],Mapping!A:B,2,0)</f>
        <v>Q 3</v>
      </c>
      <c r="N6820"/>
    </row>
    <row r="6821" spans="1:14" ht="11.25" customHeight="1" x14ac:dyDescent="0.2">
      <c r="A6821" s="42" t="s">
        <v>27</v>
      </c>
      <c r="B6821" s="44" t="s">
        <v>26</v>
      </c>
      <c r="C6821" s="44" t="s">
        <v>58</v>
      </c>
      <c r="D6821" s="43">
        <v>1006248.4039999999</v>
      </c>
      <c r="E6821" s="43">
        <v>-444383.76499999996</v>
      </c>
      <c r="F6821" s="45">
        <v>-35430</v>
      </c>
      <c r="G6821" s="45">
        <v>-33330</v>
      </c>
      <c r="H6821" s="45">
        <v>-104620</v>
      </c>
      <c r="I6821" s="55">
        <f>pro[[#This Row],[Admin expenses 3]]+pro[[#This Row],[Admin expenses 2]]+pro[[#This Row],[Admin expenses 1]]+pro[[#This Row],[COGS]]</f>
        <v>-617763.7649999999</v>
      </c>
      <c r="J6821" s="55">
        <f>pro[[#This Row],[Revenue]]+pro[[#This Row],[AdminExp]]</f>
        <v>388484.63899999997</v>
      </c>
      <c r="K6821" s="83">
        <f>pro[[#This Row],[Profit]]/pro[[#This Row],[Revenue]]</f>
        <v>0.38607230327592151</v>
      </c>
      <c r="L6821" s="56">
        <f t="shared" si="106"/>
        <v>7</v>
      </c>
      <c r="M6821" s="82" t="str">
        <f>"Q"&amp;" "&amp;VLOOKUP(pro[[#This Row],[Period]],Mapping!A:B,2,0)</f>
        <v>Q 3</v>
      </c>
      <c r="N6821"/>
    </row>
    <row r="6822" spans="1:14" ht="11.25" customHeight="1" x14ac:dyDescent="0.2">
      <c r="A6822" s="42" t="s">
        <v>27</v>
      </c>
      <c r="B6822" s="44" t="s">
        <v>26</v>
      </c>
      <c r="C6822" s="44" t="s">
        <v>59</v>
      </c>
      <c r="D6822" s="43">
        <v>1333428.2919999999</v>
      </c>
      <c r="E6822" s="43">
        <v>-548486.49099999992</v>
      </c>
      <c r="F6822" s="45">
        <v>-84420</v>
      </c>
      <c r="G6822" s="45">
        <v>-40900</v>
      </c>
      <c r="H6822" s="45">
        <v>-20050</v>
      </c>
      <c r="I6822" s="55">
        <f>pro[[#This Row],[Admin expenses 3]]+pro[[#This Row],[Admin expenses 2]]+pro[[#This Row],[Admin expenses 1]]+pro[[#This Row],[COGS]]</f>
        <v>-693856.49099999992</v>
      </c>
      <c r="J6822" s="55">
        <f>pro[[#This Row],[Revenue]]+pro[[#This Row],[AdminExp]]</f>
        <v>639571.80099999998</v>
      </c>
      <c r="K6822" s="83">
        <f>pro[[#This Row],[Profit]]/pro[[#This Row],[Revenue]]</f>
        <v>0.47964469093475631</v>
      </c>
      <c r="L6822" s="56">
        <f t="shared" si="106"/>
        <v>7</v>
      </c>
      <c r="M6822" s="82" t="str">
        <f>"Q"&amp;" "&amp;VLOOKUP(pro[[#This Row],[Period]],Mapping!A:B,2,0)</f>
        <v>Q 3</v>
      </c>
      <c r="N6822"/>
    </row>
    <row r="6823" spans="1:14" ht="11.25" customHeight="1" x14ac:dyDescent="0.2">
      <c r="A6823" s="42" t="s">
        <v>27</v>
      </c>
      <c r="B6823" s="44" t="s">
        <v>26</v>
      </c>
      <c r="C6823" s="44" t="s">
        <v>57</v>
      </c>
      <c r="D6823" s="43">
        <v>2240393.4839999997</v>
      </c>
      <c r="E6823" s="43">
        <v>-166384.93899999998</v>
      </c>
      <c r="F6823" s="45">
        <v>-62150</v>
      </c>
      <c r="G6823" s="45">
        <v>-87390</v>
      </c>
      <c r="H6823" s="45">
        <v>-80810</v>
      </c>
      <c r="I6823" s="55">
        <f>pro[[#This Row],[Admin expenses 3]]+pro[[#This Row],[Admin expenses 2]]+pro[[#This Row],[Admin expenses 1]]+pro[[#This Row],[COGS]]</f>
        <v>-396734.93900000001</v>
      </c>
      <c r="J6823" s="55">
        <f>pro[[#This Row],[Revenue]]+pro[[#This Row],[AdminExp]]</f>
        <v>1843658.5449999997</v>
      </c>
      <c r="K6823" s="83">
        <f>pro[[#This Row],[Profit]]/pro[[#This Row],[Revenue]]</f>
        <v>0.82291729473714181</v>
      </c>
      <c r="L6823" s="56">
        <f t="shared" si="106"/>
        <v>7</v>
      </c>
      <c r="M6823" s="82" t="str">
        <f>"Q"&amp;" "&amp;VLOOKUP(pro[[#This Row],[Period]],Mapping!A:B,2,0)</f>
        <v>Q 3</v>
      </c>
      <c r="N6823"/>
    </row>
    <row r="6824" spans="1:14" ht="11.25" customHeight="1" x14ac:dyDescent="0.2">
      <c r="A6824" s="42" t="s">
        <v>27</v>
      </c>
      <c r="B6824" s="44" t="s">
        <v>26</v>
      </c>
      <c r="C6824" s="44" t="s">
        <v>58</v>
      </c>
      <c r="D6824" s="43">
        <v>349826.68699999998</v>
      </c>
      <c r="E6824" s="43">
        <v>-73980.06</v>
      </c>
      <c r="F6824" s="45">
        <v>-52590</v>
      </c>
      <c r="G6824" s="45">
        <v>-17800</v>
      </c>
      <c r="H6824" s="45">
        <v>-33910</v>
      </c>
      <c r="I6824" s="55">
        <f>pro[[#This Row],[Admin expenses 3]]+pro[[#This Row],[Admin expenses 2]]+pro[[#This Row],[Admin expenses 1]]+pro[[#This Row],[COGS]]</f>
        <v>-178280.06</v>
      </c>
      <c r="J6824" s="55">
        <f>pro[[#This Row],[Revenue]]+pro[[#This Row],[AdminExp]]</f>
        <v>171546.62699999998</v>
      </c>
      <c r="K6824" s="83">
        <f>pro[[#This Row],[Profit]]/pro[[#This Row],[Revenue]]</f>
        <v>0.49037604440967075</v>
      </c>
      <c r="L6824" s="56">
        <f t="shared" si="106"/>
        <v>7</v>
      </c>
      <c r="M6824" s="82" t="str">
        <f>"Q"&amp;" "&amp;VLOOKUP(pro[[#This Row],[Period]],Mapping!A:B,2,0)</f>
        <v>Q 3</v>
      </c>
      <c r="N6824"/>
    </row>
    <row r="6825" spans="1:14" ht="11.25" customHeight="1" x14ac:dyDescent="0.2">
      <c r="A6825" s="42" t="s">
        <v>27</v>
      </c>
      <c r="B6825" s="44" t="s">
        <v>26</v>
      </c>
      <c r="C6825" s="44" t="s">
        <v>59</v>
      </c>
      <c r="D6825" s="43">
        <v>780637.06700000004</v>
      </c>
      <c r="E6825" s="43">
        <v>-156375.57599999997</v>
      </c>
      <c r="F6825" s="45">
        <v>-21470</v>
      </c>
      <c r="G6825" s="45">
        <v>-80230</v>
      </c>
      <c r="H6825" s="45">
        <v>-100030</v>
      </c>
      <c r="I6825" s="55">
        <f>pro[[#This Row],[Admin expenses 3]]+pro[[#This Row],[Admin expenses 2]]+pro[[#This Row],[Admin expenses 1]]+pro[[#This Row],[COGS]]</f>
        <v>-358105.576</v>
      </c>
      <c r="J6825" s="55">
        <f>pro[[#This Row],[Revenue]]+pro[[#This Row],[AdminExp]]</f>
        <v>422531.49100000004</v>
      </c>
      <c r="K6825" s="83">
        <f>pro[[#This Row],[Profit]]/pro[[#This Row],[Revenue]]</f>
        <v>0.541264960199488</v>
      </c>
      <c r="L6825" s="56">
        <f t="shared" si="106"/>
        <v>7</v>
      </c>
      <c r="M6825" s="82" t="str">
        <f>"Q"&amp;" "&amp;VLOOKUP(pro[[#This Row],[Period]],Mapping!A:B,2,0)</f>
        <v>Q 3</v>
      </c>
      <c r="N6825"/>
    </row>
    <row r="6826" spans="1:14" ht="11.25" customHeight="1" x14ac:dyDescent="0.2">
      <c r="A6826" s="42" t="s">
        <v>27</v>
      </c>
      <c r="B6826" s="44" t="s">
        <v>26</v>
      </c>
      <c r="C6826" s="44" t="s">
        <v>57</v>
      </c>
      <c r="D6826" s="43">
        <v>254097.48699999996</v>
      </c>
      <c r="E6826" s="43">
        <v>-51143.61</v>
      </c>
      <c r="F6826" s="45">
        <v>-66250</v>
      </c>
      <c r="G6826" s="45">
        <v>-102850</v>
      </c>
      <c r="H6826" s="45">
        <v>-31290</v>
      </c>
      <c r="I6826" s="55">
        <f>pro[[#This Row],[Admin expenses 3]]+pro[[#This Row],[Admin expenses 2]]+pro[[#This Row],[Admin expenses 1]]+pro[[#This Row],[COGS]]</f>
        <v>-251533.61</v>
      </c>
      <c r="J6826" s="55">
        <f>pro[[#This Row],[Revenue]]+pro[[#This Row],[AdminExp]]</f>
        <v>2563.8769999999786</v>
      </c>
      <c r="K6826" s="83">
        <f>pro[[#This Row],[Profit]]/pro[[#This Row],[Revenue]]</f>
        <v>1.0090131273120299E-2</v>
      </c>
      <c r="L6826" s="56">
        <f t="shared" si="106"/>
        <v>7</v>
      </c>
      <c r="M6826" s="82" t="str">
        <f>"Q"&amp;" "&amp;VLOOKUP(pro[[#This Row],[Period]],Mapping!A:B,2,0)</f>
        <v>Q 3</v>
      </c>
      <c r="N6826"/>
    </row>
    <row r="6827" spans="1:14" ht="11.25" customHeight="1" x14ac:dyDescent="0.2">
      <c r="A6827" s="42" t="s">
        <v>27</v>
      </c>
      <c r="B6827" s="44" t="s">
        <v>26</v>
      </c>
      <c r="C6827" s="44" t="s">
        <v>58</v>
      </c>
      <c r="D6827" s="43">
        <v>182870.61799999999</v>
      </c>
      <c r="E6827" s="43">
        <v>-9248.3439999999991</v>
      </c>
      <c r="F6827" s="45">
        <v>-81820</v>
      </c>
      <c r="G6827" s="45">
        <v>-62690</v>
      </c>
      <c r="H6827" s="45">
        <v>-33440</v>
      </c>
      <c r="I6827" s="55">
        <f>pro[[#This Row],[Admin expenses 3]]+pro[[#This Row],[Admin expenses 2]]+pro[[#This Row],[Admin expenses 1]]+pro[[#This Row],[COGS]]</f>
        <v>-187198.34400000001</v>
      </c>
      <c r="J6827" s="55">
        <f>pro[[#This Row],[Revenue]]+pro[[#This Row],[AdminExp]]</f>
        <v>-4327.7260000000242</v>
      </c>
      <c r="K6827" s="83">
        <f>pro[[#This Row],[Profit]]/pro[[#This Row],[Revenue]]</f>
        <v>-2.3665507599476832E-2</v>
      </c>
      <c r="L6827" s="56">
        <f t="shared" si="106"/>
        <v>7</v>
      </c>
      <c r="M6827" s="82" t="str">
        <f>"Q"&amp;" "&amp;VLOOKUP(pro[[#This Row],[Period]],Mapping!A:B,2,0)</f>
        <v>Q 3</v>
      </c>
      <c r="N6827"/>
    </row>
    <row r="6828" spans="1:14" ht="11.25" customHeight="1" x14ac:dyDescent="0.2">
      <c r="A6828" s="42" t="s">
        <v>27</v>
      </c>
      <c r="B6828" s="44" t="s">
        <v>26</v>
      </c>
      <c r="C6828" s="44" t="s">
        <v>59</v>
      </c>
      <c r="D6828" s="43">
        <v>49581</v>
      </c>
      <c r="E6828" s="43">
        <v>-8191.0079999999998</v>
      </c>
      <c r="F6828" s="45">
        <v>-89420</v>
      </c>
      <c r="G6828" s="45">
        <v>-63880</v>
      </c>
      <c r="H6828" s="45">
        <v>-74290</v>
      </c>
      <c r="I6828" s="55">
        <f>pro[[#This Row],[Admin expenses 3]]+pro[[#This Row],[Admin expenses 2]]+pro[[#This Row],[Admin expenses 1]]+pro[[#This Row],[COGS]]</f>
        <v>-235781.008</v>
      </c>
      <c r="J6828" s="55">
        <f>pro[[#This Row],[Revenue]]+pro[[#This Row],[AdminExp]]</f>
        <v>-186200.008</v>
      </c>
      <c r="K6828" s="83">
        <f>pro[[#This Row],[Profit]]/pro[[#This Row],[Revenue]]</f>
        <v>-3.7554710070389867</v>
      </c>
      <c r="L6828" s="56">
        <f t="shared" si="106"/>
        <v>7</v>
      </c>
      <c r="M6828" s="82" t="str">
        <f>"Q"&amp;" "&amp;VLOOKUP(pro[[#This Row],[Period]],Mapping!A:B,2,0)</f>
        <v>Q 3</v>
      </c>
      <c r="N6828"/>
    </row>
    <row r="6829" spans="1:14" ht="11.25" customHeight="1" x14ac:dyDescent="0.2">
      <c r="A6829" s="42" t="s">
        <v>27</v>
      </c>
      <c r="B6829" s="44" t="s">
        <v>26</v>
      </c>
      <c r="C6829" s="44" t="s">
        <v>57</v>
      </c>
      <c r="D6829" s="43">
        <v>121175.63499999998</v>
      </c>
      <c r="E6829" s="43">
        <v>-41992.264999999992</v>
      </c>
      <c r="F6829" s="45">
        <v>-15030</v>
      </c>
      <c r="G6829" s="45">
        <v>-100240</v>
      </c>
      <c r="H6829" s="45">
        <v>-18960</v>
      </c>
      <c r="I6829" s="55">
        <f>pro[[#This Row],[Admin expenses 3]]+pro[[#This Row],[Admin expenses 2]]+pro[[#This Row],[Admin expenses 1]]+pro[[#This Row],[COGS]]</f>
        <v>-176222.26499999998</v>
      </c>
      <c r="J6829" s="55">
        <f>pro[[#This Row],[Revenue]]+pro[[#This Row],[AdminExp]]</f>
        <v>-55046.630000000005</v>
      </c>
      <c r="K6829" s="83">
        <f>pro[[#This Row],[Profit]]/pro[[#This Row],[Revenue]]</f>
        <v>-0.45427143831348615</v>
      </c>
      <c r="L6829" s="56">
        <f t="shared" si="106"/>
        <v>7</v>
      </c>
      <c r="M6829" s="82" t="str">
        <f>"Q"&amp;" "&amp;VLOOKUP(pro[[#This Row],[Period]],Mapping!A:B,2,0)</f>
        <v>Q 3</v>
      </c>
      <c r="N6829"/>
    </row>
    <row r="6830" spans="1:14" ht="11.25" customHeight="1" x14ac:dyDescent="0.2">
      <c r="A6830" s="42" t="s">
        <v>27</v>
      </c>
      <c r="B6830" s="44" t="s">
        <v>26</v>
      </c>
      <c r="C6830" s="44" t="s">
        <v>57</v>
      </c>
      <c r="D6830" s="43">
        <v>246763.3</v>
      </c>
      <c r="E6830" s="43">
        <v>-84975.785999999993</v>
      </c>
      <c r="F6830" s="45">
        <v>-28680</v>
      </c>
      <c r="G6830" s="45">
        <v>-85150</v>
      </c>
      <c r="H6830" s="45">
        <v>-31810</v>
      </c>
      <c r="I6830" s="55">
        <f>pro[[#This Row],[Admin expenses 3]]+pro[[#This Row],[Admin expenses 2]]+pro[[#This Row],[Admin expenses 1]]+pro[[#This Row],[COGS]]</f>
        <v>-230615.78599999999</v>
      </c>
      <c r="J6830" s="55">
        <f>pro[[#This Row],[Revenue]]+pro[[#This Row],[AdminExp]]</f>
        <v>16147.513999999996</v>
      </c>
      <c r="K6830" s="83">
        <f>pro[[#This Row],[Profit]]/pro[[#This Row],[Revenue]]</f>
        <v>6.5437259106196091E-2</v>
      </c>
      <c r="L6830" s="56">
        <f t="shared" si="106"/>
        <v>7</v>
      </c>
      <c r="M6830" s="82" t="str">
        <f>"Q"&amp;" "&amp;VLOOKUP(pro[[#This Row],[Period]],Mapping!A:B,2,0)</f>
        <v>Q 3</v>
      </c>
      <c r="N6830"/>
    </row>
    <row r="6831" spans="1:14" ht="11.25" customHeight="1" x14ac:dyDescent="0.2">
      <c r="A6831" s="42" t="s">
        <v>27</v>
      </c>
      <c r="B6831" s="44" t="s">
        <v>26</v>
      </c>
      <c r="C6831" s="44" t="s">
        <v>57</v>
      </c>
      <c r="D6831" s="43">
        <v>53947.032999999996</v>
      </c>
      <c r="E6831" s="43">
        <v>-12375.65</v>
      </c>
      <c r="F6831" s="45">
        <v>-66750</v>
      </c>
      <c r="G6831" s="45">
        <v>-97080</v>
      </c>
      <c r="H6831" s="45">
        <v>-49160</v>
      </c>
      <c r="I6831" s="55">
        <f>pro[[#This Row],[Admin expenses 3]]+pro[[#This Row],[Admin expenses 2]]+pro[[#This Row],[Admin expenses 1]]+pro[[#This Row],[COGS]]</f>
        <v>-225365.65</v>
      </c>
      <c r="J6831" s="55">
        <f>pro[[#This Row],[Revenue]]+pro[[#This Row],[AdminExp]]</f>
        <v>-171418.617</v>
      </c>
      <c r="K6831" s="83">
        <f>pro[[#This Row],[Profit]]/pro[[#This Row],[Revenue]]</f>
        <v>-3.1775355838383179</v>
      </c>
      <c r="L6831" s="56">
        <f t="shared" si="106"/>
        <v>7</v>
      </c>
      <c r="M6831" s="82" t="str">
        <f>"Q"&amp;" "&amp;VLOOKUP(pro[[#This Row],[Period]],Mapping!A:B,2,0)</f>
        <v>Q 3</v>
      </c>
      <c r="N6831"/>
    </row>
    <row r="6832" spans="1:14" ht="11.25" customHeight="1" x14ac:dyDescent="0.2">
      <c r="A6832" s="42" t="s">
        <v>27</v>
      </c>
      <c r="B6832" s="44" t="s">
        <v>26</v>
      </c>
      <c r="C6832" s="44" t="s">
        <v>57</v>
      </c>
      <c r="D6832" s="43">
        <v>385241.80100000004</v>
      </c>
      <c r="E6832" s="43">
        <v>-127563.28199999999</v>
      </c>
      <c r="F6832" s="45">
        <v>-62330</v>
      </c>
      <c r="G6832" s="45">
        <v>-73610</v>
      </c>
      <c r="H6832" s="45">
        <v>-38380</v>
      </c>
      <c r="I6832" s="55">
        <f>pro[[#This Row],[Admin expenses 3]]+pro[[#This Row],[Admin expenses 2]]+pro[[#This Row],[Admin expenses 1]]+pro[[#This Row],[COGS]]</f>
        <v>-301883.28200000001</v>
      </c>
      <c r="J6832" s="55">
        <f>pro[[#This Row],[Revenue]]+pro[[#This Row],[AdminExp]]</f>
        <v>83358.519000000029</v>
      </c>
      <c r="K6832" s="83">
        <f>pro[[#This Row],[Profit]]/pro[[#This Row],[Revenue]]</f>
        <v>0.21637973548981518</v>
      </c>
      <c r="L6832" s="56">
        <f t="shared" si="106"/>
        <v>7</v>
      </c>
      <c r="M6832" s="82" t="str">
        <f>"Q"&amp;" "&amp;VLOOKUP(pro[[#This Row],[Period]],Mapping!A:B,2,0)</f>
        <v>Q 3</v>
      </c>
      <c r="N6832"/>
    </row>
    <row r="6833" spans="1:14" ht="11.25" customHeight="1" x14ac:dyDescent="0.2">
      <c r="A6833" s="42" t="s">
        <v>27</v>
      </c>
      <c r="B6833" s="44" t="s">
        <v>26</v>
      </c>
      <c r="C6833" s="44" t="s">
        <v>57</v>
      </c>
      <c r="D6833" s="43">
        <v>4718579.6770000001</v>
      </c>
      <c r="E6833" s="43">
        <v>-4222000.6499999994</v>
      </c>
      <c r="F6833" s="45">
        <v>-39760</v>
      </c>
      <c r="G6833" s="45">
        <v>-40720</v>
      </c>
      <c r="H6833" s="45">
        <v>-47080</v>
      </c>
      <c r="I6833" s="55">
        <f>pro[[#This Row],[Admin expenses 3]]+pro[[#This Row],[Admin expenses 2]]+pro[[#This Row],[Admin expenses 1]]+pro[[#This Row],[COGS]]</f>
        <v>-4349560.6499999994</v>
      </c>
      <c r="J6833" s="55">
        <f>pro[[#This Row],[Revenue]]+pro[[#This Row],[AdminExp]]</f>
        <v>369019.0270000007</v>
      </c>
      <c r="K6833" s="83">
        <f>pro[[#This Row],[Profit]]/pro[[#This Row],[Revenue]]</f>
        <v>7.8205530532572731E-2</v>
      </c>
      <c r="L6833" s="56">
        <f t="shared" si="106"/>
        <v>7</v>
      </c>
      <c r="M6833" s="82" t="str">
        <f>"Q"&amp;" "&amp;VLOOKUP(pro[[#This Row],[Period]],Mapping!A:B,2,0)</f>
        <v>Q 3</v>
      </c>
      <c r="N6833"/>
    </row>
    <row r="6834" spans="1:14" ht="11.25" customHeight="1" x14ac:dyDescent="0.2">
      <c r="A6834" s="42" t="s">
        <v>27</v>
      </c>
      <c r="B6834" s="44" t="s">
        <v>26</v>
      </c>
      <c r="C6834" s="44" t="s">
        <v>57</v>
      </c>
      <c r="D6834" s="43">
        <v>3606874.3619999997</v>
      </c>
      <c r="E6834" s="43">
        <v>-3885399.3709999998</v>
      </c>
      <c r="F6834" s="45">
        <v>-103760</v>
      </c>
      <c r="G6834" s="45">
        <v>-98670</v>
      </c>
      <c r="H6834" s="45">
        <v>-46250</v>
      </c>
      <c r="I6834" s="55">
        <f>pro[[#This Row],[Admin expenses 3]]+pro[[#This Row],[Admin expenses 2]]+pro[[#This Row],[Admin expenses 1]]+pro[[#This Row],[COGS]]</f>
        <v>-4134079.3709999998</v>
      </c>
      <c r="J6834" s="55">
        <f>pro[[#This Row],[Revenue]]+pro[[#This Row],[AdminExp]]</f>
        <v>-527205.00900000008</v>
      </c>
      <c r="K6834" s="83">
        <f>pro[[#This Row],[Profit]]/pro[[#This Row],[Revenue]]</f>
        <v>-0.14616672389655033</v>
      </c>
      <c r="L6834" s="56">
        <f t="shared" si="106"/>
        <v>7</v>
      </c>
      <c r="M6834" s="82" t="str">
        <f>"Q"&amp;" "&amp;VLOOKUP(pro[[#This Row],[Period]],Mapping!A:B,2,0)</f>
        <v>Q 3</v>
      </c>
      <c r="N6834"/>
    </row>
    <row r="6835" spans="1:14" ht="11.25" customHeight="1" x14ac:dyDescent="0.2">
      <c r="A6835" s="42" t="s">
        <v>27</v>
      </c>
      <c r="B6835" s="44" t="s">
        <v>26</v>
      </c>
      <c r="C6835" s="44" t="s">
        <v>57</v>
      </c>
      <c r="D6835" s="43">
        <v>966125.51</v>
      </c>
      <c r="E6835" s="43">
        <v>-1072372.686</v>
      </c>
      <c r="F6835" s="45">
        <v>-42760</v>
      </c>
      <c r="G6835" s="45">
        <v>-17630</v>
      </c>
      <c r="H6835" s="45">
        <v>-14700</v>
      </c>
      <c r="I6835" s="55">
        <f>pro[[#This Row],[Admin expenses 3]]+pro[[#This Row],[Admin expenses 2]]+pro[[#This Row],[Admin expenses 1]]+pro[[#This Row],[COGS]]</f>
        <v>-1147462.686</v>
      </c>
      <c r="J6835" s="55">
        <f>pro[[#This Row],[Revenue]]+pro[[#This Row],[AdminExp]]</f>
        <v>-181337.17599999998</v>
      </c>
      <c r="K6835" s="83">
        <f>pro[[#This Row],[Profit]]/pro[[#This Row],[Revenue]]</f>
        <v>-0.1876952571100208</v>
      </c>
      <c r="L6835" s="56">
        <f t="shared" si="106"/>
        <v>7</v>
      </c>
      <c r="M6835" s="82" t="str">
        <f>"Q"&amp;" "&amp;VLOOKUP(pro[[#This Row],[Period]],Mapping!A:B,2,0)</f>
        <v>Q 3</v>
      </c>
      <c r="N6835"/>
    </row>
    <row r="6836" spans="1:14" ht="11.25" customHeight="1" x14ac:dyDescent="0.2">
      <c r="A6836" s="42" t="s">
        <v>27</v>
      </c>
      <c r="B6836" s="44" t="s">
        <v>15</v>
      </c>
      <c r="C6836" s="44" t="s">
        <v>57</v>
      </c>
      <c r="D6836" s="43">
        <v>-10416.259</v>
      </c>
      <c r="E6836" s="43">
        <v>1290.9679999999998</v>
      </c>
      <c r="F6836" s="45">
        <v>-64340</v>
      </c>
      <c r="G6836" s="45">
        <v>-61830</v>
      </c>
      <c r="H6836" s="45">
        <v>-17390</v>
      </c>
      <c r="I6836" s="55">
        <f>pro[[#This Row],[Admin expenses 3]]+pro[[#This Row],[Admin expenses 2]]+pro[[#This Row],[Admin expenses 1]]+pro[[#This Row],[COGS]]</f>
        <v>-142269.03200000001</v>
      </c>
      <c r="J6836" s="55">
        <f>pro[[#This Row],[Revenue]]+pro[[#This Row],[AdminExp]]</f>
        <v>-152685.291</v>
      </c>
      <c r="K6836" s="83">
        <f>pro[[#This Row],[Profit]]/pro[[#This Row],[Revenue]]</f>
        <v>14.658361605639797</v>
      </c>
      <c r="L6836" s="56">
        <f t="shared" si="106"/>
        <v>7</v>
      </c>
      <c r="M6836" s="82" t="str">
        <f>"Q"&amp;" "&amp;VLOOKUP(pro[[#This Row],[Period]],Mapping!A:B,2,0)</f>
        <v>Q 3</v>
      </c>
      <c r="N6836"/>
    </row>
    <row r="6837" spans="1:14" ht="11.25" customHeight="1" x14ac:dyDescent="0.2">
      <c r="A6837" s="42" t="s">
        <v>27</v>
      </c>
      <c r="B6837" s="44" t="s">
        <v>15</v>
      </c>
      <c r="C6837" s="44" t="s">
        <v>57</v>
      </c>
      <c r="D6837" s="43">
        <v>145525.38699999999</v>
      </c>
      <c r="E6837" s="43">
        <v>-38170.845999999998</v>
      </c>
      <c r="F6837" s="45">
        <v>-72950</v>
      </c>
      <c r="G6837" s="45">
        <v>-84850</v>
      </c>
      <c r="H6837" s="45">
        <v>-54000</v>
      </c>
      <c r="I6837" s="55">
        <f>pro[[#This Row],[Admin expenses 3]]+pro[[#This Row],[Admin expenses 2]]+pro[[#This Row],[Admin expenses 1]]+pro[[#This Row],[COGS]]</f>
        <v>-249970.84599999999</v>
      </c>
      <c r="J6837" s="55">
        <f>pro[[#This Row],[Revenue]]+pro[[#This Row],[AdminExp]]</f>
        <v>-104445.459</v>
      </c>
      <c r="K6837" s="83">
        <f>pro[[#This Row],[Profit]]/pro[[#This Row],[Revenue]]</f>
        <v>-0.71771297883578222</v>
      </c>
      <c r="L6837" s="56">
        <f t="shared" si="106"/>
        <v>7</v>
      </c>
      <c r="M6837" s="82" t="str">
        <f>"Q"&amp;" "&amp;VLOOKUP(pro[[#This Row],[Period]],Mapping!A:B,2,0)</f>
        <v>Q 3</v>
      </c>
      <c r="N6837"/>
    </row>
    <row r="6838" spans="1:14" ht="11.25" customHeight="1" x14ac:dyDescent="0.2">
      <c r="A6838" s="42" t="s">
        <v>27</v>
      </c>
      <c r="B6838" s="44" t="s">
        <v>15</v>
      </c>
      <c r="C6838" s="44" t="s">
        <v>57</v>
      </c>
      <c r="D6838" s="43">
        <v>1191889.615</v>
      </c>
      <c r="E6838" s="43">
        <v>-419851.83799999993</v>
      </c>
      <c r="F6838" s="45">
        <v>-17240</v>
      </c>
      <c r="G6838" s="45">
        <v>-42290</v>
      </c>
      <c r="H6838" s="45">
        <v>-18520</v>
      </c>
      <c r="I6838" s="55">
        <f>pro[[#This Row],[Admin expenses 3]]+pro[[#This Row],[Admin expenses 2]]+pro[[#This Row],[Admin expenses 1]]+pro[[#This Row],[COGS]]</f>
        <v>-497901.83799999993</v>
      </c>
      <c r="J6838" s="55">
        <f>pro[[#This Row],[Revenue]]+pro[[#This Row],[AdminExp]]</f>
        <v>693987.777</v>
      </c>
      <c r="K6838" s="83">
        <f>pro[[#This Row],[Profit]]/pro[[#This Row],[Revenue]]</f>
        <v>0.5822584308698755</v>
      </c>
      <c r="L6838" s="56">
        <f t="shared" si="106"/>
        <v>7</v>
      </c>
      <c r="M6838" s="82" t="str">
        <f>"Q"&amp;" "&amp;VLOOKUP(pro[[#This Row],[Period]],Mapping!A:B,2,0)</f>
        <v>Q 3</v>
      </c>
      <c r="N6838"/>
    </row>
    <row r="6839" spans="1:14" ht="11.25" customHeight="1" x14ac:dyDescent="0.2">
      <c r="A6839" s="42" t="s">
        <v>27</v>
      </c>
      <c r="B6839" s="44" t="s">
        <v>15</v>
      </c>
      <c r="C6839" s="44" t="s">
        <v>57</v>
      </c>
      <c r="D6839" s="43">
        <v>5141007.3470000001</v>
      </c>
      <c r="E6839" s="43">
        <v>-344454.35499999998</v>
      </c>
      <c r="F6839" s="45">
        <v>-85300</v>
      </c>
      <c r="G6839" s="45">
        <v>-45020</v>
      </c>
      <c r="H6839" s="45">
        <v>-24830</v>
      </c>
      <c r="I6839" s="55">
        <f>pro[[#This Row],[Admin expenses 3]]+pro[[#This Row],[Admin expenses 2]]+pro[[#This Row],[Admin expenses 1]]+pro[[#This Row],[COGS]]</f>
        <v>-499604.35499999998</v>
      </c>
      <c r="J6839" s="55">
        <f>pro[[#This Row],[Revenue]]+pro[[#This Row],[AdminExp]]</f>
        <v>4641402.9920000006</v>
      </c>
      <c r="K6839" s="83">
        <f>pro[[#This Row],[Profit]]/pro[[#This Row],[Revenue]]</f>
        <v>0.90281975471372544</v>
      </c>
      <c r="L6839" s="56">
        <f t="shared" si="106"/>
        <v>7</v>
      </c>
      <c r="M6839" s="82" t="str">
        <f>"Q"&amp;" "&amp;VLOOKUP(pro[[#This Row],[Period]],Mapping!A:B,2,0)</f>
        <v>Q 3</v>
      </c>
      <c r="N6839"/>
    </row>
    <row r="6840" spans="1:14" ht="11.25" customHeight="1" x14ac:dyDescent="0.2">
      <c r="A6840" s="42" t="s">
        <v>27</v>
      </c>
      <c r="B6840" s="44" t="s">
        <v>15</v>
      </c>
      <c r="C6840" s="44" t="s">
        <v>57</v>
      </c>
      <c r="D6840" s="43">
        <v>5903059.5399999991</v>
      </c>
      <c r="E6840" s="43">
        <v>-4690240.2819999997</v>
      </c>
      <c r="F6840" s="45">
        <v>-91580</v>
      </c>
      <c r="G6840" s="45">
        <v>-78450</v>
      </c>
      <c r="H6840" s="45">
        <v>-17170</v>
      </c>
      <c r="I6840" s="55">
        <f>pro[[#This Row],[Admin expenses 3]]+pro[[#This Row],[Admin expenses 2]]+pro[[#This Row],[Admin expenses 1]]+pro[[#This Row],[COGS]]</f>
        <v>-4877440.2819999997</v>
      </c>
      <c r="J6840" s="55">
        <f>pro[[#This Row],[Revenue]]+pro[[#This Row],[AdminExp]]</f>
        <v>1025619.2579999994</v>
      </c>
      <c r="K6840" s="83">
        <f>pro[[#This Row],[Profit]]/pro[[#This Row],[Revenue]]</f>
        <v>0.17374367496215354</v>
      </c>
      <c r="L6840" s="56">
        <f t="shared" si="106"/>
        <v>7</v>
      </c>
      <c r="M6840" s="82" t="str">
        <f>"Q"&amp;" "&amp;VLOOKUP(pro[[#This Row],[Period]],Mapping!A:B,2,0)</f>
        <v>Q 3</v>
      </c>
      <c r="N6840"/>
    </row>
    <row r="6841" spans="1:14" ht="11.25" customHeight="1" x14ac:dyDescent="0.2">
      <c r="A6841" s="42" t="s">
        <v>27</v>
      </c>
      <c r="B6841" s="44" t="s">
        <v>15</v>
      </c>
      <c r="C6841" s="44" t="s">
        <v>57</v>
      </c>
      <c r="D6841" s="43">
        <v>-24581.353999999999</v>
      </c>
      <c r="E6841" s="43">
        <v>15243.781000000001</v>
      </c>
      <c r="F6841" s="45">
        <v>-90740</v>
      </c>
      <c r="G6841" s="45">
        <v>-79510</v>
      </c>
      <c r="H6841" s="45">
        <v>-14370</v>
      </c>
      <c r="I6841" s="55">
        <f>pro[[#This Row],[Admin expenses 3]]+pro[[#This Row],[Admin expenses 2]]+pro[[#This Row],[Admin expenses 1]]+pro[[#This Row],[COGS]]</f>
        <v>-169376.21900000001</v>
      </c>
      <c r="J6841" s="55">
        <f>pro[[#This Row],[Revenue]]+pro[[#This Row],[AdminExp]]</f>
        <v>-193957.573</v>
      </c>
      <c r="K6841" s="83">
        <f>pro[[#This Row],[Profit]]/pro[[#This Row],[Revenue]]</f>
        <v>7.8904348800314255</v>
      </c>
      <c r="L6841" s="56">
        <f t="shared" si="106"/>
        <v>7</v>
      </c>
      <c r="M6841" s="82" t="str">
        <f>"Q"&amp;" "&amp;VLOOKUP(pro[[#This Row],[Period]],Mapping!A:B,2,0)</f>
        <v>Q 3</v>
      </c>
      <c r="N6841"/>
    </row>
    <row r="6842" spans="1:14" ht="11.25" customHeight="1" x14ac:dyDescent="0.2">
      <c r="A6842" s="42" t="s">
        <v>27</v>
      </c>
      <c r="B6842" s="44" t="s">
        <v>15</v>
      </c>
      <c r="C6842" s="44" t="s">
        <v>57</v>
      </c>
      <c r="D6842" s="43">
        <v>4707.1009999999997</v>
      </c>
      <c r="E6842" s="43">
        <v>-350.74900000000002</v>
      </c>
      <c r="F6842" s="45">
        <v>-29930</v>
      </c>
      <c r="G6842" s="45">
        <v>-90270</v>
      </c>
      <c r="H6842" s="45">
        <v>-86270</v>
      </c>
      <c r="I6842" s="55">
        <f>pro[[#This Row],[Admin expenses 3]]+pro[[#This Row],[Admin expenses 2]]+pro[[#This Row],[Admin expenses 1]]+pro[[#This Row],[COGS]]</f>
        <v>-206820.74900000001</v>
      </c>
      <c r="J6842" s="55">
        <f>pro[[#This Row],[Revenue]]+pro[[#This Row],[AdminExp]]</f>
        <v>-202113.64800000002</v>
      </c>
      <c r="K6842" s="83">
        <f>pro[[#This Row],[Profit]]/pro[[#This Row],[Revenue]]</f>
        <v>-42.938030860183375</v>
      </c>
      <c r="L6842" s="56">
        <f t="shared" si="106"/>
        <v>7</v>
      </c>
      <c r="M6842" s="82" t="str">
        <f>"Q"&amp;" "&amp;VLOOKUP(pro[[#This Row],[Period]],Mapping!A:B,2,0)</f>
        <v>Q 3</v>
      </c>
      <c r="N6842"/>
    </row>
    <row r="6843" spans="1:14" ht="11.25" customHeight="1" x14ac:dyDescent="0.2">
      <c r="A6843" s="42" t="s">
        <v>27</v>
      </c>
      <c r="B6843" s="44" t="s">
        <v>15</v>
      </c>
      <c r="C6843" s="44" t="s">
        <v>57</v>
      </c>
      <c r="D6843" s="43">
        <v>-49929.158999999992</v>
      </c>
      <c r="E6843" s="43">
        <v>2743.3979999999997</v>
      </c>
      <c r="F6843" s="45">
        <v>-77990</v>
      </c>
      <c r="G6843" s="45">
        <v>-107970</v>
      </c>
      <c r="H6843" s="45">
        <v>-68720</v>
      </c>
      <c r="I6843" s="55">
        <f>pro[[#This Row],[Admin expenses 3]]+pro[[#This Row],[Admin expenses 2]]+pro[[#This Row],[Admin expenses 1]]+pro[[#This Row],[COGS]]</f>
        <v>-251936.60200000001</v>
      </c>
      <c r="J6843" s="55">
        <f>pro[[#This Row],[Revenue]]+pro[[#This Row],[AdminExp]]</f>
        <v>-301865.761</v>
      </c>
      <c r="K6843" s="83">
        <f>pro[[#This Row],[Profit]]/pro[[#This Row],[Revenue]]</f>
        <v>6.0458811453243193</v>
      </c>
      <c r="L6843" s="56">
        <f t="shared" si="106"/>
        <v>7</v>
      </c>
      <c r="M6843" s="82" t="str">
        <f>"Q"&amp;" "&amp;VLOOKUP(pro[[#This Row],[Period]],Mapping!A:B,2,0)</f>
        <v>Q 3</v>
      </c>
      <c r="N6843"/>
    </row>
    <row r="6844" spans="1:14" ht="11.25" customHeight="1" x14ac:dyDescent="0.2">
      <c r="A6844" s="42" t="s">
        <v>27</v>
      </c>
      <c r="B6844" s="44" t="s">
        <v>15</v>
      </c>
      <c r="C6844" s="44" t="s">
        <v>57</v>
      </c>
      <c r="D6844" s="43">
        <v>200218.13</v>
      </c>
      <c r="E6844" s="43">
        <v>-13341.769</v>
      </c>
      <c r="F6844" s="45">
        <v>-74250</v>
      </c>
      <c r="G6844" s="45">
        <v>-92870</v>
      </c>
      <c r="H6844" s="45">
        <v>-70040</v>
      </c>
      <c r="I6844" s="55">
        <f>pro[[#This Row],[Admin expenses 3]]+pro[[#This Row],[Admin expenses 2]]+pro[[#This Row],[Admin expenses 1]]+pro[[#This Row],[COGS]]</f>
        <v>-250501.769</v>
      </c>
      <c r="J6844" s="55">
        <f>pro[[#This Row],[Revenue]]+pro[[#This Row],[AdminExp]]</f>
        <v>-50283.638999999996</v>
      </c>
      <c r="K6844" s="83">
        <f>pro[[#This Row],[Profit]]/pro[[#This Row],[Revenue]]</f>
        <v>-0.25114428448612519</v>
      </c>
      <c r="L6844" s="56">
        <f t="shared" si="106"/>
        <v>7</v>
      </c>
      <c r="M6844" s="82" t="str">
        <f>"Q"&amp;" "&amp;VLOOKUP(pro[[#This Row],[Period]],Mapping!A:B,2,0)</f>
        <v>Q 3</v>
      </c>
      <c r="N6844"/>
    </row>
    <row r="6845" spans="1:14" ht="11.25" customHeight="1" x14ac:dyDescent="0.2">
      <c r="A6845" s="42" t="s">
        <v>27</v>
      </c>
      <c r="B6845" s="44" t="s">
        <v>15</v>
      </c>
      <c r="C6845" s="44" t="s">
        <v>57</v>
      </c>
      <c r="D6845" s="43">
        <v>22454.999</v>
      </c>
      <c r="E6845" s="43">
        <v>-25455.185000000001</v>
      </c>
      <c r="F6845" s="45">
        <v>-36380</v>
      </c>
      <c r="G6845" s="45">
        <v>-83960</v>
      </c>
      <c r="H6845" s="45">
        <v>-50590</v>
      </c>
      <c r="I6845" s="55">
        <f>pro[[#This Row],[Admin expenses 3]]+pro[[#This Row],[Admin expenses 2]]+pro[[#This Row],[Admin expenses 1]]+pro[[#This Row],[COGS]]</f>
        <v>-196385.185</v>
      </c>
      <c r="J6845" s="55">
        <f>pro[[#This Row],[Revenue]]+pro[[#This Row],[AdminExp]]</f>
        <v>-173930.18599999999</v>
      </c>
      <c r="K6845" s="83">
        <f>pro[[#This Row],[Profit]]/pro[[#This Row],[Revenue]]</f>
        <v>-7.7457222776986088</v>
      </c>
      <c r="L6845" s="56">
        <f t="shared" si="106"/>
        <v>7</v>
      </c>
      <c r="M6845" s="82" t="str">
        <f>"Q"&amp;" "&amp;VLOOKUP(pro[[#This Row],[Period]],Mapping!A:B,2,0)</f>
        <v>Q 3</v>
      </c>
      <c r="N6845"/>
    </row>
    <row r="6846" spans="1:14" ht="11.25" customHeight="1" x14ac:dyDescent="0.2">
      <c r="A6846" s="42" t="s">
        <v>27</v>
      </c>
      <c r="B6846" s="44" t="s">
        <v>15</v>
      </c>
      <c r="C6846" s="44" t="s">
        <v>57</v>
      </c>
      <c r="D6846" s="43">
        <v>128799.42599999999</v>
      </c>
      <c r="E6846" s="43">
        <v>-59203.402999999991</v>
      </c>
      <c r="F6846" s="45">
        <v>-40410</v>
      </c>
      <c r="G6846" s="45">
        <v>-46990</v>
      </c>
      <c r="H6846" s="45">
        <v>-48460</v>
      </c>
      <c r="I6846" s="55">
        <f>pro[[#This Row],[Admin expenses 3]]+pro[[#This Row],[Admin expenses 2]]+pro[[#This Row],[Admin expenses 1]]+pro[[#This Row],[COGS]]</f>
        <v>-195063.40299999999</v>
      </c>
      <c r="J6846" s="55">
        <f>pro[[#This Row],[Revenue]]+pro[[#This Row],[AdminExp]]</f>
        <v>-66263.976999999999</v>
      </c>
      <c r="K6846" s="83">
        <f>pro[[#This Row],[Profit]]/pro[[#This Row],[Revenue]]</f>
        <v>-0.51447416388330802</v>
      </c>
      <c r="L6846" s="56">
        <f t="shared" si="106"/>
        <v>7</v>
      </c>
      <c r="M6846" s="82" t="str">
        <f>"Q"&amp;" "&amp;VLOOKUP(pro[[#This Row],[Period]],Mapping!A:B,2,0)</f>
        <v>Q 3</v>
      </c>
      <c r="N6846"/>
    </row>
    <row r="6847" spans="1:14" ht="11.25" customHeight="1" x14ac:dyDescent="0.2">
      <c r="A6847" s="42" t="s">
        <v>27</v>
      </c>
      <c r="B6847" s="44" t="s">
        <v>15</v>
      </c>
      <c r="C6847" s="44" t="s">
        <v>57</v>
      </c>
      <c r="D6847" s="43">
        <v>-553234.91299999994</v>
      </c>
      <c r="E6847" s="43">
        <v>163080.17599999998</v>
      </c>
      <c r="F6847" s="45">
        <v>-46430</v>
      </c>
      <c r="G6847" s="45">
        <v>-99360</v>
      </c>
      <c r="H6847" s="45">
        <v>-22200</v>
      </c>
      <c r="I6847" s="55">
        <f>pro[[#This Row],[Admin expenses 3]]+pro[[#This Row],[Admin expenses 2]]+pro[[#This Row],[Admin expenses 1]]+pro[[#This Row],[COGS]]</f>
        <v>-4909.8240000000224</v>
      </c>
      <c r="J6847" s="55">
        <f>pro[[#This Row],[Revenue]]+pro[[#This Row],[AdminExp]]</f>
        <v>-558144.73699999996</v>
      </c>
      <c r="K6847" s="83">
        <f>pro[[#This Row],[Profit]]/pro[[#This Row],[Revenue]]</f>
        <v>1.0088747544390786</v>
      </c>
      <c r="L6847" s="56">
        <f t="shared" si="106"/>
        <v>7</v>
      </c>
      <c r="M6847" s="82" t="str">
        <f>"Q"&amp;" "&amp;VLOOKUP(pro[[#This Row],[Period]],Mapping!A:B,2,0)</f>
        <v>Q 3</v>
      </c>
      <c r="N6847"/>
    </row>
    <row r="6848" spans="1:14" ht="11.25" customHeight="1" x14ac:dyDescent="0.2">
      <c r="A6848" s="42" t="s">
        <v>27</v>
      </c>
      <c r="B6848" s="44" t="s">
        <v>15</v>
      </c>
      <c r="C6848" s="44" t="s">
        <v>57</v>
      </c>
      <c r="D6848" s="43">
        <v>-100576.53899999999</v>
      </c>
      <c r="E6848" s="43">
        <v>44322.620999999999</v>
      </c>
      <c r="F6848" s="45">
        <v>-14710</v>
      </c>
      <c r="G6848" s="45">
        <v>-75940</v>
      </c>
      <c r="H6848" s="45">
        <v>-83500</v>
      </c>
      <c r="I6848" s="55">
        <f>pro[[#This Row],[Admin expenses 3]]+pro[[#This Row],[Admin expenses 2]]+pro[[#This Row],[Admin expenses 1]]+pro[[#This Row],[COGS]]</f>
        <v>-129827.379</v>
      </c>
      <c r="J6848" s="55">
        <f>pro[[#This Row],[Revenue]]+pro[[#This Row],[AdminExp]]</f>
        <v>-230403.91800000001</v>
      </c>
      <c r="K6848" s="83">
        <f>pro[[#This Row],[Profit]]/pro[[#This Row],[Revenue]]</f>
        <v>2.2908316421586155</v>
      </c>
      <c r="L6848" s="56">
        <f t="shared" si="106"/>
        <v>7</v>
      </c>
      <c r="M6848" s="82" t="str">
        <f>"Q"&amp;" "&amp;VLOOKUP(pro[[#This Row],[Period]],Mapping!A:B,2,0)</f>
        <v>Q 3</v>
      </c>
      <c r="N6848"/>
    </row>
    <row r="6849" spans="1:14" ht="11.25" customHeight="1" x14ac:dyDescent="0.2">
      <c r="A6849" s="42" t="s">
        <v>27</v>
      </c>
      <c r="B6849" s="44" t="s">
        <v>15</v>
      </c>
      <c r="C6849" s="44" t="s">
        <v>57</v>
      </c>
      <c r="D6849" s="43">
        <v>165330.01799999998</v>
      </c>
      <c r="E6849" s="43">
        <v>-51530.667999999998</v>
      </c>
      <c r="F6849" s="45">
        <v>-52630</v>
      </c>
      <c r="G6849" s="45">
        <v>-35610</v>
      </c>
      <c r="H6849" s="45">
        <v>-44370</v>
      </c>
      <c r="I6849" s="55">
        <f>pro[[#This Row],[Admin expenses 3]]+pro[[#This Row],[Admin expenses 2]]+pro[[#This Row],[Admin expenses 1]]+pro[[#This Row],[COGS]]</f>
        <v>-184140.66800000001</v>
      </c>
      <c r="J6849" s="55">
        <f>pro[[#This Row],[Revenue]]+pro[[#This Row],[AdminExp]]</f>
        <v>-18810.650000000023</v>
      </c>
      <c r="K6849" s="83">
        <f>pro[[#This Row],[Profit]]/pro[[#This Row],[Revenue]]</f>
        <v>-0.11377637423350444</v>
      </c>
      <c r="L6849" s="56">
        <f t="shared" si="106"/>
        <v>7</v>
      </c>
      <c r="M6849" s="82" t="str">
        <f>"Q"&amp;" "&amp;VLOOKUP(pro[[#This Row],[Period]],Mapping!A:B,2,0)</f>
        <v>Q 3</v>
      </c>
      <c r="N6849"/>
    </row>
    <row r="6850" spans="1:14" ht="11.25" customHeight="1" x14ac:dyDescent="0.2">
      <c r="A6850" s="42" t="s">
        <v>27</v>
      </c>
      <c r="B6850" s="44" t="s">
        <v>15</v>
      </c>
      <c r="C6850" s="44" t="s">
        <v>57</v>
      </c>
      <c r="D6850" s="43">
        <v>6633778.1579999989</v>
      </c>
      <c r="E6850" s="43">
        <v>-1963754.4779999999</v>
      </c>
      <c r="F6850" s="45">
        <v>-54560</v>
      </c>
      <c r="G6850" s="45">
        <v>-101720</v>
      </c>
      <c r="H6850" s="45">
        <v>-95160</v>
      </c>
      <c r="I6850" s="55">
        <f>pro[[#This Row],[Admin expenses 3]]+pro[[#This Row],[Admin expenses 2]]+pro[[#This Row],[Admin expenses 1]]+pro[[#This Row],[COGS]]</f>
        <v>-2215194.4780000001</v>
      </c>
      <c r="J6850" s="55">
        <f>pro[[#This Row],[Revenue]]+pro[[#This Row],[AdminExp]]</f>
        <v>4418583.6799999988</v>
      </c>
      <c r="K6850" s="83">
        <f>pro[[#This Row],[Profit]]/pro[[#This Row],[Revenue]]</f>
        <v>0.66607347649565452</v>
      </c>
      <c r="L6850" s="56">
        <f t="shared" ref="L6850:L6913" si="107">MONTH(DATEVALUE(A6850&amp;"1"))</f>
        <v>7</v>
      </c>
      <c r="M6850" s="82" t="str">
        <f>"Q"&amp;" "&amp;VLOOKUP(pro[[#This Row],[Period]],Mapping!A:B,2,0)</f>
        <v>Q 3</v>
      </c>
      <c r="N6850"/>
    </row>
    <row r="6851" spans="1:14" ht="11.25" customHeight="1" x14ac:dyDescent="0.2">
      <c r="A6851" s="42" t="s">
        <v>27</v>
      </c>
      <c r="B6851" s="44" t="s">
        <v>15</v>
      </c>
      <c r="C6851" s="44" t="s">
        <v>57</v>
      </c>
      <c r="D6851" s="43">
        <v>160504.85499999998</v>
      </c>
      <c r="E6851" s="43">
        <v>-50107.903999999995</v>
      </c>
      <c r="F6851" s="45">
        <v>-96990</v>
      </c>
      <c r="G6851" s="45">
        <v>-72840</v>
      </c>
      <c r="H6851" s="45">
        <v>-22930</v>
      </c>
      <c r="I6851" s="55">
        <f>pro[[#This Row],[Admin expenses 3]]+pro[[#This Row],[Admin expenses 2]]+pro[[#This Row],[Admin expenses 1]]+pro[[#This Row],[COGS]]</f>
        <v>-242867.90399999998</v>
      </c>
      <c r="J6851" s="55">
        <f>pro[[#This Row],[Revenue]]+pro[[#This Row],[AdminExp]]</f>
        <v>-82363.048999999999</v>
      </c>
      <c r="K6851" s="83">
        <f>pro[[#This Row],[Profit]]/pro[[#This Row],[Revenue]]</f>
        <v>-0.51314989194563621</v>
      </c>
      <c r="L6851" s="56">
        <f t="shared" si="107"/>
        <v>7</v>
      </c>
      <c r="M6851" s="82" t="str">
        <f>"Q"&amp;" "&amp;VLOOKUP(pro[[#This Row],[Period]],Mapping!A:B,2,0)</f>
        <v>Q 3</v>
      </c>
      <c r="N6851"/>
    </row>
    <row r="6852" spans="1:14" ht="11.25" customHeight="1" x14ac:dyDescent="0.2">
      <c r="A6852" s="42" t="s">
        <v>27</v>
      </c>
      <c r="B6852" s="44" t="s">
        <v>15</v>
      </c>
      <c r="C6852" s="44" t="s">
        <v>57</v>
      </c>
      <c r="D6852" s="43">
        <v>142581.215</v>
      </c>
      <c r="E6852" s="43">
        <v>-32418.448999999997</v>
      </c>
      <c r="F6852" s="45">
        <v>-99830</v>
      </c>
      <c r="G6852" s="45">
        <v>-77400</v>
      </c>
      <c r="H6852" s="45">
        <v>-75720</v>
      </c>
      <c r="I6852" s="55">
        <f>pro[[#This Row],[Admin expenses 3]]+pro[[#This Row],[Admin expenses 2]]+pro[[#This Row],[Admin expenses 1]]+pro[[#This Row],[COGS]]</f>
        <v>-285368.44900000002</v>
      </c>
      <c r="J6852" s="55">
        <f>pro[[#This Row],[Revenue]]+pro[[#This Row],[AdminExp]]</f>
        <v>-142787.23400000003</v>
      </c>
      <c r="K6852" s="83">
        <f>pro[[#This Row],[Profit]]/pro[[#This Row],[Revenue]]</f>
        <v>-1.0014449238632175</v>
      </c>
      <c r="L6852" s="56">
        <f t="shared" si="107"/>
        <v>7</v>
      </c>
      <c r="M6852" s="82" t="str">
        <f>"Q"&amp;" "&amp;VLOOKUP(pro[[#This Row],[Period]],Mapping!A:B,2,0)</f>
        <v>Q 3</v>
      </c>
      <c r="N6852"/>
    </row>
    <row r="6853" spans="1:14" ht="11.25" customHeight="1" x14ac:dyDescent="0.2">
      <c r="A6853" s="42" t="s">
        <v>27</v>
      </c>
      <c r="B6853" s="44" t="s">
        <v>15</v>
      </c>
      <c r="C6853" s="44" t="s">
        <v>57</v>
      </c>
      <c r="D6853" s="43">
        <v>196345.38699999996</v>
      </c>
      <c r="E6853" s="43">
        <v>-40467.839999999997</v>
      </c>
      <c r="F6853" s="45">
        <v>-89060</v>
      </c>
      <c r="G6853" s="45">
        <v>-86810</v>
      </c>
      <c r="H6853" s="45">
        <v>-20330</v>
      </c>
      <c r="I6853" s="55">
        <f>pro[[#This Row],[Admin expenses 3]]+pro[[#This Row],[Admin expenses 2]]+pro[[#This Row],[Admin expenses 1]]+pro[[#This Row],[COGS]]</f>
        <v>-236667.84</v>
      </c>
      <c r="J6853" s="55">
        <f>pro[[#This Row],[Revenue]]+pro[[#This Row],[AdminExp]]</f>
        <v>-40322.453000000038</v>
      </c>
      <c r="K6853" s="83">
        <f>pro[[#This Row],[Profit]]/pro[[#This Row],[Revenue]]</f>
        <v>-0.20536491137426136</v>
      </c>
      <c r="L6853" s="56">
        <f t="shared" si="107"/>
        <v>7</v>
      </c>
      <c r="M6853" s="82" t="str">
        <f>"Q"&amp;" "&amp;VLOOKUP(pro[[#This Row],[Period]],Mapping!A:B,2,0)</f>
        <v>Q 3</v>
      </c>
      <c r="N6853"/>
    </row>
    <row r="6854" spans="1:14" ht="11.25" customHeight="1" x14ac:dyDescent="0.2">
      <c r="A6854" s="42" t="s">
        <v>27</v>
      </c>
      <c r="B6854" s="44" t="s">
        <v>15</v>
      </c>
      <c r="C6854" s="44" t="s">
        <v>57</v>
      </c>
      <c r="D6854" s="43">
        <v>439916.55399999995</v>
      </c>
      <c r="E6854" s="43">
        <v>-73258.731</v>
      </c>
      <c r="F6854" s="45">
        <v>-88000</v>
      </c>
      <c r="G6854" s="45">
        <v>-39790</v>
      </c>
      <c r="H6854" s="45">
        <v>-63690</v>
      </c>
      <c r="I6854" s="55">
        <f>pro[[#This Row],[Admin expenses 3]]+pro[[#This Row],[Admin expenses 2]]+pro[[#This Row],[Admin expenses 1]]+pro[[#This Row],[COGS]]</f>
        <v>-264738.73100000003</v>
      </c>
      <c r="J6854" s="55">
        <f>pro[[#This Row],[Revenue]]+pro[[#This Row],[AdminExp]]</f>
        <v>175177.82299999992</v>
      </c>
      <c r="K6854" s="83">
        <f>pro[[#This Row],[Profit]]/pro[[#This Row],[Revenue]]</f>
        <v>0.39820693585447559</v>
      </c>
      <c r="L6854" s="56">
        <f t="shared" si="107"/>
        <v>7</v>
      </c>
      <c r="M6854" s="82" t="str">
        <f>"Q"&amp;" "&amp;VLOOKUP(pro[[#This Row],[Period]],Mapping!A:B,2,0)</f>
        <v>Q 3</v>
      </c>
      <c r="N6854"/>
    </row>
    <row r="6855" spans="1:14" ht="11.25" customHeight="1" x14ac:dyDescent="0.2">
      <c r="A6855" s="42" t="s">
        <v>27</v>
      </c>
      <c r="B6855" s="44" t="s">
        <v>15</v>
      </c>
      <c r="C6855" s="44" t="s">
        <v>58</v>
      </c>
      <c r="D6855" s="43">
        <v>310930.739</v>
      </c>
      <c r="E6855" s="43">
        <v>-79370.500999999989</v>
      </c>
      <c r="F6855" s="45">
        <v>-54480</v>
      </c>
      <c r="G6855" s="45">
        <v>-44370</v>
      </c>
      <c r="H6855" s="45">
        <v>-34260</v>
      </c>
      <c r="I6855" s="55">
        <f>pro[[#This Row],[Admin expenses 3]]+pro[[#This Row],[Admin expenses 2]]+pro[[#This Row],[Admin expenses 1]]+pro[[#This Row],[COGS]]</f>
        <v>-212480.50099999999</v>
      </c>
      <c r="J6855" s="55">
        <f>pro[[#This Row],[Revenue]]+pro[[#This Row],[AdminExp]]</f>
        <v>98450.238000000012</v>
      </c>
      <c r="K6855" s="83">
        <f>pro[[#This Row],[Profit]]/pro[[#This Row],[Revenue]]</f>
        <v>0.31663076579893895</v>
      </c>
      <c r="L6855" s="56">
        <f t="shared" si="107"/>
        <v>7</v>
      </c>
      <c r="M6855" s="82" t="str">
        <f>"Q"&amp;" "&amp;VLOOKUP(pro[[#This Row],[Period]],Mapping!A:B,2,0)</f>
        <v>Q 3</v>
      </c>
      <c r="N6855"/>
    </row>
    <row r="6856" spans="1:14" ht="11.25" customHeight="1" x14ac:dyDescent="0.2">
      <c r="A6856" s="42" t="s">
        <v>27</v>
      </c>
      <c r="B6856" s="44" t="s">
        <v>15</v>
      </c>
      <c r="C6856" s="44" t="s">
        <v>59</v>
      </c>
      <c r="D6856" s="43">
        <v>143823.24599999998</v>
      </c>
      <c r="E6856" s="43">
        <v>-37920.553999999996</v>
      </c>
      <c r="F6856" s="45">
        <v>-104910</v>
      </c>
      <c r="G6856" s="45">
        <v>-53030</v>
      </c>
      <c r="H6856" s="45">
        <v>-28380</v>
      </c>
      <c r="I6856" s="55">
        <f>pro[[#This Row],[Admin expenses 3]]+pro[[#This Row],[Admin expenses 2]]+pro[[#This Row],[Admin expenses 1]]+pro[[#This Row],[COGS]]</f>
        <v>-224240.554</v>
      </c>
      <c r="J6856" s="55">
        <f>pro[[#This Row],[Revenue]]+pro[[#This Row],[AdminExp]]</f>
        <v>-80417.308000000019</v>
      </c>
      <c r="K6856" s="83">
        <f>pro[[#This Row],[Profit]]/pro[[#This Row],[Revenue]]</f>
        <v>-0.5591398486444954</v>
      </c>
      <c r="L6856" s="56">
        <f t="shared" si="107"/>
        <v>7</v>
      </c>
      <c r="M6856" s="82" t="str">
        <f>"Q"&amp;" "&amp;VLOOKUP(pro[[#This Row],[Period]],Mapping!A:B,2,0)</f>
        <v>Q 3</v>
      </c>
      <c r="N6856"/>
    </row>
    <row r="6857" spans="1:14" ht="11.25" customHeight="1" x14ac:dyDescent="0.2">
      <c r="A6857" s="42" t="s">
        <v>27</v>
      </c>
      <c r="B6857" s="44" t="s">
        <v>15</v>
      </c>
      <c r="C6857" s="44" t="s">
        <v>57</v>
      </c>
      <c r="D6857" s="43">
        <v>67861.269</v>
      </c>
      <c r="E6857" s="43">
        <v>-28750.903999999999</v>
      </c>
      <c r="F6857" s="45">
        <v>-15290</v>
      </c>
      <c r="G6857" s="45">
        <v>-12630</v>
      </c>
      <c r="H6857" s="45">
        <v>-105270</v>
      </c>
      <c r="I6857" s="55">
        <f>pro[[#This Row],[Admin expenses 3]]+pro[[#This Row],[Admin expenses 2]]+pro[[#This Row],[Admin expenses 1]]+pro[[#This Row],[COGS]]</f>
        <v>-161940.90400000001</v>
      </c>
      <c r="J6857" s="55">
        <f>pro[[#This Row],[Revenue]]+pro[[#This Row],[AdminExp]]</f>
        <v>-94079.635000000009</v>
      </c>
      <c r="K6857" s="83">
        <f>pro[[#This Row],[Profit]]/pro[[#This Row],[Revenue]]</f>
        <v>-1.3863524273322978</v>
      </c>
      <c r="L6857" s="56">
        <f t="shared" si="107"/>
        <v>7</v>
      </c>
      <c r="M6857" s="82" t="str">
        <f>"Q"&amp;" "&amp;VLOOKUP(pro[[#This Row],[Period]],Mapping!A:B,2,0)</f>
        <v>Q 3</v>
      </c>
      <c r="N6857"/>
    </row>
    <row r="6858" spans="1:14" ht="11.25" customHeight="1" x14ac:dyDescent="0.2">
      <c r="A6858" s="42" t="s">
        <v>27</v>
      </c>
      <c r="B6858" s="44" t="s">
        <v>15</v>
      </c>
      <c r="C6858" s="44" t="s">
        <v>57</v>
      </c>
      <c r="D6858" s="43">
        <v>113237.859</v>
      </c>
      <c r="E6858" s="43">
        <v>-155570.19099999999</v>
      </c>
      <c r="F6858" s="45">
        <v>-61310</v>
      </c>
      <c r="G6858" s="45">
        <v>-44230</v>
      </c>
      <c r="H6858" s="45">
        <v>-47590</v>
      </c>
      <c r="I6858" s="55">
        <f>pro[[#This Row],[Admin expenses 3]]+pro[[#This Row],[Admin expenses 2]]+pro[[#This Row],[Admin expenses 1]]+pro[[#This Row],[COGS]]</f>
        <v>-308700.19099999999</v>
      </c>
      <c r="J6858" s="55">
        <f>pro[[#This Row],[Revenue]]+pro[[#This Row],[AdminExp]]</f>
        <v>-195462.33199999999</v>
      </c>
      <c r="K6858" s="83">
        <f>pro[[#This Row],[Profit]]/pro[[#This Row],[Revenue]]</f>
        <v>-1.7261217557990036</v>
      </c>
      <c r="L6858" s="56">
        <f t="shared" si="107"/>
        <v>7</v>
      </c>
      <c r="M6858" s="82" t="str">
        <f>"Q"&amp;" "&amp;VLOOKUP(pro[[#This Row],[Period]],Mapping!A:B,2,0)</f>
        <v>Q 3</v>
      </c>
      <c r="N6858"/>
    </row>
    <row r="6859" spans="1:14" ht="11.25" customHeight="1" x14ac:dyDescent="0.2">
      <c r="A6859" s="42" t="s">
        <v>27</v>
      </c>
      <c r="B6859" s="44" t="s">
        <v>15</v>
      </c>
      <c r="C6859" s="44" t="s">
        <v>57</v>
      </c>
      <c r="D6859" s="43">
        <v>8664312.4680000003</v>
      </c>
      <c r="E6859" s="43">
        <v>-5839256.1430000002</v>
      </c>
      <c r="F6859" s="45">
        <v>-94610</v>
      </c>
      <c r="G6859" s="45">
        <v>-33330</v>
      </c>
      <c r="H6859" s="45">
        <v>-93860</v>
      </c>
      <c r="I6859" s="55">
        <f>pro[[#This Row],[Admin expenses 3]]+pro[[#This Row],[Admin expenses 2]]+pro[[#This Row],[Admin expenses 1]]+pro[[#This Row],[COGS]]</f>
        <v>-6061056.1430000002</v>
      </c>
      <c r="J6859" s="55">
        <f>pro[[#This Row],[Revenue]]+pro[[#This Row],[AdminExp]]</f>
        <v>2603256.3250000002</v>
      </c>
      <c r="K6859" s="83">
        <f>pro[[#This Row],[Profit]]/pro[[#This Row],[Revenue]]</f>
        <v>0.30045734553256653</v>
      </c>
      <c r="L6859" s="56">
        <f t="shared" si="107"/>
        <v>7</v>
      </c>
      <c r="M6859" s="82" t="str">
        <f>"Q"&amp;" "&amp;VLOOKUP(pro[[#This Row],[Period]],Mapping!A:B,2,0)</f>
        <v>Q 3</v>
      </c>
      <c r="N6859"/>
    </row>
    <row r="6860" spans="1:14" ht="11.25" customHeight="1" x14ac:dyDescent="0.2">
      <c r="A6860" s="42" t="s">
        <v>27</v>
      </c>
      <c r="B6860" s="44" t="s">
        <v>15</v>
      </c>
      <c r="C6860" s="44" t="s">
        <v>57</v>
      </c>
      <c r="D6860" s="43">
        <v>2546724.5299999998</v>
      </c>
      <c r="E6860" s="43">
        <v>-1709280.2580000001</v>
      </c>
      <c r="F6860" s="45">
        <v>-85410</v>
      </c>
      <c r="G6860" s="45">
        <v>-105310</v>
      </c>
      <c r="H6860" s="45">
        <v>-17940</v>
      </c>
      <c r="I6860" s="55">
        <f>pro[[#This Row],[Admin expenses 3]]+pro[[#This Row],[Admin expenses 2]]+pro[[#This Row],[Admin expenses 1]]+pro[[#This Row],[COGS]]</f>
        <v>-1917940.2580000001</v>
      </c>
      <c r="J6860" s="55">
        <f>pro[[#This Row],[Revenue]]+pro[[#This Row],[AdminExp]]</f>
        <v>628784.27199999965</v>
      </c>
      <c r="K6860" s="83">
        <f>pro[[#This Row],[Profit]]/pro[[#This Row],[Revenue]]</f>
        <v>0.24689920900082574</v>
      </c>
      <c r="L6860" s="56">
        <f t="shared" si="107"/>
        <v>7</v>
      </c>
      <c r="M6860" s="82" t="str">
        <f>"Q"&amp;" "&amp;VLOOKUP(pro[[#This Row],[Period]],Mapping!A:B,2,0)</f>
        <v>Q 3</v>
      </c>
      <c r="N6860"/>
    </row>
    <row r="6861" spans="1:14" ht="11.25" customHeight="1" x14ac:dyDescent="0.2">
      <c r="A6861" s="42" t="s">
        <v>27</v>
      </c>
      <c r="B6861" s="44" t="s">
        <v>15</v>
      </c>
      <c r="C6861" s="44" t="s">
        <v>57</v>
      </c>
      <c r="D6861" s="43">
        <v>612197.12399999995</v>
      </c>
      <c r="E6861" s="43">
        <v>-198400.31400000001</v>
      </c>
      <c r="F6861" s="45">
        <v>-69480</v>
      </c>
      <c r="G6861" s="45">
        <v>-85570</v>
      </c>
      <c r="H6861" s="45">
        <v>-12760</v>
      </c>
      <c r="I6861" s="55">
        <f>pro[[#This Row],[Admin expenses 3]]+pro[[#This Row],[Admin expenses 2]]+pro[[#This Row],[Admin expenses 1]]+pro[[#This Row],[COGS]]</f>
        <v>-366210.31400000001</v>
      </c>
      <c r="J6861" s="55">
        <f>pro[[#This Row],[Revenue]]+pro[[#This Row],[AdminExp]]</f>
        <v>245986.80999999994</v>
      </c>
      <c r="K6861" s="83">
        <f>pro[[#This Row],[Profit]]/pro[[#This Row],[Revenue]]</f>
        <v>0.40180980987424558</v>
      </c>
      <c r="L6861" s="56">
        <f t="shared" si="107"/>
        <v>7</v>
      </c>
      <c r="M6861" s="82" t="str">
        <f>"Q"&amp;" "&amp;VLOOKUP(pro[[#This Row],[Period]],Mapping!A:B,2,0)</f>
        <v>Q 3</v>
      </c>
      <c r="N6861"/>
    </row>
    <row r="6862" spans="1:14" ht="11.25" customHeight="1" x14ac:dyDescent="0.2">
      <c r="A6862" s="42" t="s">
        <v>27</v>
      </c>
      <c r="B6862" s="44" t="s">
        <v>15</v>
      </c>
      <c r="C6862" s="44" t="s">
        <v>58</v>
      </c>
      <c r="D6862" s="43">
        <v>2092998.5719999999</v>
      </c>
      <c r="E6862" s="43">
        <v>-39753.888999999996</v>
      </c>
      <c r="F6862" s="45">
        <v>-46590</v>
      </c>
      <c r="G6862" s="45">
        <v>-40220</v>
      </c>
      <c r="H6862" s="45">
        <v>-13710</v>
      </c>
      <c r="I6862" s="55">
        <f>pro[[#This Row],[Admin expenses 3]]+pro[[#This Row],[Admin expenses 2]]+pro[[#This Row],[Admin expenses 1]]+pro[[#This Row],[COGS]]</f>
        <v>-140273.889</v>
      </c>
      <c r="J6862" s="55">
        <f>pro[[#This Row],[Revenue]]+pro[[#This Row],[AdminExp]]</f>
        <v>1952724.683</v>
      </c>
      <c r="K6862" s="83">
        <f>pro[[#This Row],[Profit]]/pro[[#This Row],[Revenue]]</f>
        <v>0.93297946263481735</v>
      </c>
      <c r="L6862" s="56">
        <f t="shared" si="107"/>
        <v>7</v>
      </c>
      <c r="M6862" s="82" t="str">
        <f>"Q"&amp;" "&amp;VLOOKUP(pro[[#This Row],[Period]],Mapping!A:B,2,0)</f>
        <v>Q 3</v>
      </c>
      <c r="N6862"/>
    </row>
    <row r="6863" spans="1:14" ht="11.25" customHeight="1" x14ac:dyDescent="0.2">
      <c r="A6863" s="42" t="s">
        <v>27</v>
      </c>
      <c r="B6863" s="44" t="s">
        <v>15</v>
      </c>
      <c r="C6863" s="44" t="s">
        <v>59</v>
      </c>
      <c r="D6863" s="43">
        <v>1016781.3459999999</v>
      </c>
      <c r="E6863" s="43">
        <v>-85736.875</v>
      </c>
      <c r="F6863" s="45">
        <v>-59010</v>
      </c>
      <c r="G6863" s="45">
        <v>-37170</v>
      </c>
      <c r="H6863" s="45">
        <v>-13360</v>
      </c>
      <c r="I6863" s="55">
        <f>pro[[#This Row],[Admin expenses 3]]+pro[[#This Row],[Admin expenses 2]]+pro[[#This Row],[Admin expenses 1]]+pro[[#This Row],[COGS]]</f>
        <v>-195276.875</v>
      </c>
      <c r="J6863" s="55">
        <f>pro[[#This Row],[Revenue]]+pro[[#This Row],[AdminExp]]</f>
        <v>821504.4709999999</v>
      </c>
      <c r="K6863" s="83">
        <f>pro[[#This Row],[Profit]]/pro[[#This Row],[Revenue]]</f>
        <v>0.80794604880565934</v>
      </c>
      <c r="L6863" s="56">
        <f t="shared" si="107"/>
        <v>7</v>
      </c>
      <c r="M6863" s="82" t="str">
        <f>"Q"&amp;" "&amp;VLOOKUP(pro[[#This Row],[Period]],Mapping!A:B,2,0)</f>
        <v>Q 3</v>
      </c>
      <c r="N6863"/>
    </row>
    <row r="6864" spans="1:14" ht="11.25" customHeight="1" x14ac:dyDescent="0.2">
      <c r="A6864" s="42" t="s">
        <v>27</v>
      </c>
      <c r="B6864" s="44" t="s">
        <v>15</v>
      </c>
      <c r="C6864" s="44" t="s">
        <v>57</v>
      </c>
      <c r="D6864" s="43">
        <v>6769790.1319999993</v>
      </c>
      <c r="E6864" s="43">
        <v>-227363.66799999998</v>
      </c>
      <c r="F6864" s="45">
        <v>-34540</v>
      </c>
      <c r="G6864" s="45">
        <v>-51880</v>
      </c>
      <c r="H6864" s="45">
        <v>-64360</v>
      </c>
      <c r="I6864" s="55">
        <f>pro[[#This Row],[Admin expenses 3]]+pro[[#This Row],[Admin expenses 2]]+pro[[#This Row],[Admin expenses 1]]+pro[[#This Row],[COGS]]</f>
        <v>-378143.66799999995</v>
      </c>
      <c r="J6864" s="55">
        <f>pro[[#This Row],[Revenue]]+pro[[#This Row],[AdminExp]]</f>
        <v>6391646.4639999997</v>
      </c>
      <c r="K6864" s="83">
        <f>pro[[#This Row],[Profit]]/pro[[#This Row],[Revenue]]</f>
        <v>0.94414248290909952</v>
      </c>
      <c r="L6864" s="56">
        <f t="shared" si="107"/>
        <v>7</v>
      </c>
      <c r="M6864" s="82" t="str">
        <f>"Q"&amp;" "&amp;VLOOKUP(pro[[#This Row],[Period]],Mapping!A:B,2,0)</f>
        <v>Q 3</v>
      </c>
      <c r="N6864"/>
    </row>
    <row r="6865" spans="1:14" ht="11.25" customHeight="1" x14ac:dyDescent="0.2">
      <c r="A6865" s="42" t="s">
        <v>27</v>
      </c>
      <c r="B6865" s="44" t="s">
        <v>15</v>
      </c>
      <c r="C6865" s="44" t="s">
        <v>57</v>
      </c>
      <c r="D6865" s="43">
        <v>776882.71499999997</v>
      </c>
      <c r="E6865" s="43">
        <v>-32772.18</v>
      </c>
      <c r="F6865" s="45">
        <v>-80830</v>
      </c>
      <c r="G6865" s="45">
        <v>-68530</v>
      </c>
      <c r="H6865" s="45">
        <v>-75990</v>
      </c>
      <c r="I6865" s="55">
        <f>pro[[#This Row],[Admin expenses 3]]+pro[[#This Row],[Admin expenses 2]]+pro[[#This Row],[Admin expenses 1]]+pro[[#This Row],[COGS]]</f>
        <v>-258122.18</v>
      </c>
      <c r="J6865" s="55">
        <f>pro[[#This Row],[Revenue]]+pro[[#This Row],[AdminExp]]</f>
        <v>518760.53499999997</v>
      </c>
      <c r="K6865" s="83">
        <f>pro[[#This Row],[Profit]]/pro[[#This Row],[Revenue]]</f>
        <v>0.66774626978282048</v>
      </c>
      <c r="L6865" s="56">
        <f t="shared" si="107"/>
        <v>7</v>
      </c>
      <c r="M6865" s="82" t="str">
        <f>"Q"&amp;" "&amp;VLOOKUP(pro[[#This Row],[Period]],Mapping!A:B,2,0)</f>
        <v>Q 3</v>
      </c>
      <c r="N6865"/>
    </row>
    <row r="6866" spans="1:14" ht="11.25" customHeight="1" x14ac:dyDescent="0.2">
      <c r="A6866" s="42" t="s">
        <v>27</v>
      </c>
      <c r="B6866" s="44" t="s">
        <v>15</v>
      </c>
      <c r="C6866" s="44" t="s">
        <v>57</v>
      </c>
      <c r="D6866" s="43">
        <v>7396488.5609999998</v>
      </c>
      <c r="E6866" s="43">
        <v>-271442.93400000001</v>
      </c>
      <c r="F6866" s="45">
        <v>-22380</v>
      </c>
      <c r="G6866" s="45">
        <v>-84570</v>
      </c>
      <c r="H6866" s="45">
        <v>-34780</v>
      </c>
      <c r="I6866" s="55">
        <f>pro[[#This Row],[Admin expenses 3]]+pro[[#This Row],[Admin expenses 2]]+pro[[#This Row],[Admin expenses 1]]+pro[[#This Row],[COGS]]</f>
        <v>-413172.93400000001</v>
      </c>
      <c r="J6866" s="55">
        <f>pro[[#This Row],[Revenue]]+pro[[#This Row],[AdminExp]]</f>
        <v>6983315.6269999994</v>
      </c>
      <c r="K6866" s="83">
        <f>pro[[#This Row],[Profit]]/pro[[#This Row],[Revenue]]</f>
        <v>0.9441393127843708</v>
      </c>
      <c r="L6866" s="56">
        <f t="shared" si="107"/>
        <v>7</v>
      </c>
      <c r="M6866" s="82" t="str">
        <f>"Q"&amp;" "&amp;VLOOKUP(pro[[#This Row],[Period]],Mapping!A:B,2,0)</f>
        <v>Q 3</v>
      </c>
      <c r="N6866"/>
    </row>
    <row r="6867" spans="1:14" ht="11.25" customHeight="1" x14ac:dyDescent="0.2">
      <c r="A6867" s="42" t="s">
        <v>27</v>
      </c>
      <c r="B6867" s="44" t="s">
        <v>15</v>
      </c>
      <c r="C6867" s="44" t="s">
        <v>58</v>
      </c>
      <c r="D6867" s="43">
        <v>1654149.4620000001</v>
      </c>
      <c r="E6867" s="43">
        <v>-249731.74799999999</v>
      </c>
      <c r="F6867" s="45">
        <v>-63070</v>
      </c>
      <c r="G6867" s="45">
        <v>-24340</v>
      </c>
      <c r="H6867" s="45">
        <v>-58930</v>
      </c>
      <c r="I6867" s="55">
        <f>pro[[#This Row],[Admin expenses 3]]+pro[[#This Row],[Admin expenses 2]]+pro[[#This Row],[Admin expenses 1]]+pro[[#This Row],[COGS]]</f>
        <v>-396071.74800000002</v>
      </c>
      <c r="J6867" s="55">
        <f>pro[[#This Row],[Revenue]]+pro[[#This Row],[AdminExp]]</f>
        <v>1258077.7140000002</v>
      </c>
      <c r="K6867" s="83">
        <f>pro[[#This Row],[Profit]]/pro[[#This Row],[Revenue]]</f>
        <v>0.76055866951640683</v>
      </c>
      <c r="L6867" s="56">
        <f t="shared" si="107"/>
        <v>7</v>
      </c>
      <c r="M6867" s="82" t="str">
        <f>"Q"&amp;" "&amp;VLOOKUP(pro[[#This Row],[Period]],Mapping!A:B,2,0)</f>
        <v>Q 3</v>
      </c>
      <c r="N6867"/>
    </row>
    <row r="6868" spans="1:14" ht="11.25" customHeight="1" x14ac:dyDescent="0.2">
      <c r="A6868" s="42" t="s">
        <v>27</v>
      </c>
      <c r="B6868" s="44" t="s">
        <v>15</v>
      </c>
      <c r="C6868" s="44" t="s">
        <v>59</v>
      </c>
      <c r="D6868" s="43">
        <v>273021.71399999998</v>
      </c>
      <c r="E6868" s="43">
        <v>-25605.132000000001</v>
      </c>
      <c r="F6868" s="45">
        <v>-56840</v>
      </c>
      <c r="G6868" s="45">
        <v>-78850</v>
      </c>
      <c r="H6868" s="45">
        <v>-54570</v>
      </c>
      <c r="I6868" s="55">
        <f>pro[[#This Row],[Admin expenses 3]]+pro[[#This Row],[Admin expenses 2]]+pro[[#This Row],[Admin expenses 1]]+pro[[#This Row],[COGS]]</f>
        <v>-215865.13200000001</v>
      </c>
      <c r="J6868" s="55">
        <f>pro[[#This Row],[Revenue]]+pro[[#This Row],[AdminExp]]</f>
        <v>57156.581999999966</v>
      </c>
      <c r="K6868" s="83">
        <f>pro[[#This Row],[Profit]]/pro[[#This Row],[Revenue]]</f>
        <v>0.20934811800353714</v>
      </c>
      <c r="L6868" s="56">
        <f t="shared" si="107"/>
        <v>7</v>
      </c>
      <c r="M6868" s="82" t="str">
        <f>"Q"&amp;" "&amp;VLOOKUP(pro[[#This Row],[Period]],Mapping!A:B,2,0)</f>
        <v>Q 3</v>
      </c>
      <c r="N6868"/>
    </row>
    <row r="6869" spans="1:14" ht="11.25" customHeight="1" x14ac:dyDescent="0.2">
      <c r="A6869" s="42" t="s">
        <v>27</v>
      </c>
      <c r="B6869" s="44" t="s">
        <v>15</v>
      </c>
      <c r="C6869" s="44" t="s">
        <v>57</v>
      </c>
      <c r="D6869" s="43">
        <v>202860.742</v>
      </c>
      <c r="E6869" s="43">
        <v>-32173.574999999997</v>
      </c>
      <c r="F6869" s="45">
        <v>-50030</v>
      </c>
      <c r="G6869" s="45">
        <v>-40270</v>
      </c>
      <c r="H6869" s="45">
        <v>-15480</v>
      </c>
      <c r="I6869" s="55">
        <f>pro[[#This Row],[Admin expenses 3]]+pro[[#This Row],[Admin expenses 2]]+pro[[#This Row],[Admin expenses 1]]+pro[[#This Row],[COGS]]</f>
        <v>-137953.57500000001</v>
      </c>
      <c r="J6869" s="55">
        <f>pro[[#This Row],[Revenue]]+pro[[#This Row],[AdminExp]]</f>
        <v>64907.166999999987</v>
      </c>
      <c r="K6869" s="83">
        <f>pro[[#This Row],[Profit]]/pro[[#This Row],[Revenue]]</f>
        <v>0.31995923094868689</v>
      </c>
      <c r="L6869" s="56">
        <f t="shared" si="107"/>
        <v>7</v>
      </c>
      <c r="M6869" s="82" t="str">
        <f>"Q"&amp;" "&amp;VLOOKUP(pro[[#This Row],[Period]],Mapping!A:B,2,0)</f>
        <v>Q 3</v>
      </c>
      <c r="N6869"/>
    </row>
    <row r="6870" spans="1:14" ht="11.25" customHeight="1" x14ac:dyDescent="0.2">
      <c r="A6870" s="42" t="s">
        <v>27</v>
      </c>
      <c r="B6870" s="44" t="s">
        <v>15</v>
      </c>
      <c r="C6870" s="44" t="s">
        <v>57</v>
      </c>
      <c r="D6870" s="43">
        <v>1050907.186</v>
      </c>
      <c r="E6870" s="43">
        <v>-113581.77599999998</v>
      </c>
      <c r="F6870" s="45">
        <v>-100500</v>
      </c>
      <c r="G6870" s="45">
        <v>-105790</v>
      </c>
      <c r="H6870" s="45">
        <v>-48300</v>
      </c>
      <c r="I6870" s="55">
        <f>pro[[#This Row],[Admin expenses 3]]+pro[[#This Row],[Admin expenses 2]]+pro[[#This Row],[Admin expenses 1]]+pro[[#This Row],[COGS]]</f>
        <v>-368171.77599999995</v>
      </c>
      <c r="J6870" s="55">
        <f>pro[[#This Row],[Revenue]]+pro[[#This Row],[AdminExp]]</f>
        <v>682735.41</v>
      </c>
      <c r="K6870" s="83">
        <f>pro[[#This Row],[Profit]]/pro[[#This Row],[Revenue]]</f>
        <v>0.64966289991664405</v>
      </c>
      <c r="L6870" s="56">
        <f t="shared" si="107"/>
        <v>7</v>
      </c>
      <c r="M6870" s="82" t="str">
        <f>"Q"&amp;" "&amp;VLOOKUP(pro[[#This Row],[Period]],Mapping!A:B,2,0)</f>
        <v>Q 3</v>
      </c>
      <c r="N6870"/>
    </row>
    <row r="6871" spans="1:14" ht="11.25" customHeight="1" x14ac:dyDescent="0.2">
      <c r="A6871" s="42" t="s">
        <v>27</v>
      </c>
      <c r="B6871" s="44" t="s">
        <v>15</v>
      </c>
      <c r="C6871" s="44" t="s">
        <v>58</v>
      </c>
      <c r="D6871" s="43">
        <v>152387.21399999998</v>
      </c>
      <c r="E6871" s="43">
        <v>-8127.5249999999996</v>
      </c>
      <c r="F6871" s="45">
        <v>-102190</v>
      </c>
      <c r="G6871" s="45">
        <v>-69900</v>
      </c>
      <c r="H6871" s="45">
        <v>-28920</v>
      </c>
      <c r="I6871" s="55">
        <f>pro[[#This Row],[Admin expenses 3]]+pro[[#This Row],[Admin expenses 2]]+pro[[#This Row],[Admin expenses 1]]+pro[[#This Row],[COGS]]</f>
        <v>-209137.52499999999</v>
      </c>
      <c r="J6871" s="55">
        <f>pro[[#This Row],[Revenue]]+pro[[#This Row],[AdminExp]]</f>
        <v>-56750.311000000016</v>
      </c>
      <c r="K6871" s="83">
        <f>pro[[#This Row],[Profit]]/pro[[#This Row],[Revenue]]</f>
        <v>-0.37240861296932709</v>
      </c>
      <c r="L6871" s="56">
        <f t="shared" si="107"/>
        <v>7</v>
      </c>
      <c r="M6871" s="82" t="str">
        <f>"Q"&amp;" "&amp;VLOOKUP(pro[[#This Row],[Period]],Mapping!A:B,2,0)</f>
        <v>Q 3</v>
      </c>
      <c r="N6871"/>
    </row>
    <row r="6872" spans="1:14" ht="11.25" customHeight="1" x14ac:dyDescent="0.2">
      <c r="A6872" s="42" t="s">
        <v>27</v>
      </c>
      <c r="B6872" s="44" t="s">
        <v>15</v>
      </c>
      <c r="C6872" s="44" t="s">
        <v>59</v>
      </c>
      <c r="D6872" s="43">
        <v>657507.78099999996</v>
      </c>
      <c r="E6872" s="43">
        <v>-26078.248</v>
      </c>
      <c r="F6872" s="45">
        <v>-55630</v>
      </c>
      <c r="G6872" s="45">
        <v>-105060</v>
      </c>
      <c r="H6872" s="45">
        <v>-104280</v>
      </c>
      <c r="I6872" s="55">
        <f>pro[[#This Row],[Admin expenses 3]]+pro[[#This Row],[Admin expenses 2]]+pro[[#This Row],[Admin expenses 1]]+pro[[#This Row],[COGS]]</f>
        <v>-291048.24800000002</v>
      </c>
      <c r="J6872" s="55">
        <f>pro[[#This Row],[Revenue]]+pro[[#This Row],[AdminExp]]</f>
        <v>366459.53299999994</v>
      </c>
      <c r="K6872" s="83">
        <f>pro[[#This Row],[Profit]]/pro[[#This Row],[Revenue]]</f>
        <v>0.55734630614204084</v>
      </c>
      <c r="L6872" s="56">
        <f t="shared" si="107"/>
        <v>7</v>
      </c>
      <c r="M6872" s="82" t="str">
        <f>"Q"&amp;" "&amp;VLOOKUP(pro[[#This Row],[Period]],Mapping!A:B,2,0)</f>
        <v>Q 3</v>
      </c>
      <c r="N6872"/>
    </row>
    <row r="6873" spans="1:14" ht="11.25" customHeight="1" x14ac:dyDescent="0.2">
      <c r="A6873" s="42" t="s">
        <v>27</v>
      </c>
      <c r="B6873" s="44" t="s">
        <v>15</v>
      </c>
      <c r="C6873" s="44" t="s">
        <v>57</v>
      </c>
      <c r="D6873" s="43">
        <v>2389351.6709999996</v>
      </c>
      <c r="E6873" s="43">
        <v>-99570.778999999995</v>
      </c>
      <c r="F6873" s="45">
        <v>-94560</v>
      </c>
      <c r="G6873" s="45">
        <v>-91100</v>
      </c>
      <c r="H6873" s="45">
        <v>-79940</v>
      </c>
      <c r="I6873" s="55">
        <f>pro[[#This Row],[Admin expenses 3]]+pro[[#This Row],[Admin expenses 2]]+pro[[#This Row],[Admin expenses 1]]+pro[[#This Row],[COGS]]</f>
        <v>-365170.77899999998</v>
      </c>
      <c r="J6873" s="55">
        <f>pro[[#This Row],[Revenue]]+pro[[#This Row],[AdminExp]]</f>
        <v>2024180.8919999995</v>
      </c>
      <c r="K6873" s="83">
        <f>pro[[#This Row],[Profit]]/pro[[#This Row],[Revenue]]</f>
        <v>0.84716742058854499</v>
      </c>
      <c r="L6873" s="56">
        <f t="shared" si="107"/>
        <v>7</v>
      </c>
      <c r="M6873" s="82" t="str">
        <f>"Q"&amp;" "&amp;VLOOKUP(pro[[#This Row],[Period]],Mapping!A:B,2,0)</f>
        <v>Q 3</v>
      </c>
      <c r="N6873"/>
    </row>
    <row r="6874" spans="1:14" ht="11.25" customHeight="1" x14ac:dyDescent="0.2">
      <c r="A6874" s="42" t="s">
        <v>27</v>
      </c>
      <c r="B6874" s="44" t="s">
        <v>15</v>
      </c>
      <c r="C6874" s="44" t="s">
        <v>57</v>
      </c>
      <c r="D6874" s="43">
        <v>10777795.734999999</v>
      </c>
      <c r="E6874" s="43">
        <v>-362971.11900000001</v>
      </c>
      <c r="F6874" s="45">
        <v>-25890</v>
      </c>
      <c r="G6874" s="45">
        <v>-83510</v>
      </c>
      <c r="H6874" s="45">
        <v>-86950</v>
      </c>
      <c r="I6874" s="55">
        <f>pro[[#This Row],[Admin expenses 3]]+pro[[#This Row],[Admin expenses 2]]+pro[[#This Row],[Admin expenses 1]]+pro[[#This Row],[COGS]]</f>
        <v>-559321.11899999995</v>
      </c>
      <c r="J6874" s="55">
        <f>pro[[#This Row],[Revenue]]+pro[[#This Row],[AdminExp]]</f>
        <v>10218474.616</v>
      </c>
      <c r="K6874" s="83">
        <f>pro[[#This Row],[Profit]]/pro[[#This Row],[Revenue]]</f>
        <v>0.9481043125373354</v>
      </c>
      <c r="L6874" s="56">
        <f t="shared" si="107"/>
        <v>7</v>
      </c>
      <c r="M6874" s="82" t="str">
        <f>"Q"&amp;" "&amp;VLOOKUP(pro[[#This Row],[Period]],Mapping!A:B,2,0)</f>
        <v>Q 3</v>
      </c>
      <c r="N6874"/>
    </row>
    <row r="6875" spans="1:14" ht="11.25" customHeight="1" x14ac:dyDescent="0.2">
      <c r="A6875" s="42" t="s">
        <v>27</v>
      </c>
      <c r="B6875" s="44" t="s">
        <v>15</v>
      </c>
      <c r="C6875" s="44" t="s">
        <v>57</v>
      </c>
      <c r="D6875" s="43">
        <v>50951.676999999996</v>
      </c>
      <c r="E6875" s="43">
        <v>-8269.0229999999992</v>
      </c>
      <c r="F6875" s="45">
        <v>-42060</v>
      </c>
      <c r="G6875" s="45">
        <v>-64950</v>
      </c>
      <c r="H6875" s="45">
        <v>-99610</v>
      </c>
      <c r="I6875" s="55">
        <f>pro[[#This Row],[Admin expenses 3]]+pro[[#This Row],[Admin expenses 2]]+pro[[#This Row],[Admin expenses 1]]+pro[[#This Row],[COGS]]</f>
        <v>-214889.02299999999</v>
      </c>
      <c r="J6875" s="55">
        <f>pro[[#This Row],[Revenue]]+pro[[#This Row],[AdminExp]]</f>
        <v>-163937.34599999999</v>
      </c>
      <c r="K6875" s="83">
        <f>pro[[#This Row],[Profit]]/pro[[#This Row],[Revenue]]</f>
        <v>-3.217506383548475</v>
      </c>
      <c r="L6875" s="56">
        <f t="shared" si="107"/>
        <v>7</v>
      </c>
      <c r="M6875" s="82" t="str">
        <f>"Q"&amp;" "&amp;VLOOKUP(pro[[#This Row],[Period]],Mapping!A:B,2,0)</f>
        <v>Q 3</v>
      </c>
      <c r="N6875"/>
    </row>
    <row r="6876" spans="1:14" ht="11.25" customHeight="1" x14ac:dyDescent="0.2">
      <c r="A6876" s="42" t="s">
        <v>27</v>
      </c>
      <c r="B6876" s="44" t="s">
        <v>15</v>
      </c>
      <c r="C6876" s="44" t="s">
        <v>58</v>
      </c>
      <c r="D6876" s="43">
        <v>74982.39</v>
      </c>
      <c r="E6876" s="43">
        <v>-10072.034</v>
      </c>
      <c r="F6876" s="45">
        <v>-83560</v>
      </c>
      <c r="G6876" s="45">
        <v>-20890</v>
      </c>
      <c r="H6876" s="45">
        <v>-99770</v>
      </c>
      <c r="I6876" s="55">
        <f>pro[[#This Row],[Admin expenses 3]]+pro[[#This Row],[Admin expenses 2]]+pro[[#This Row],[Admin expenses 1]]+pro[[#This Row],[COGS]]</f>
        <v>-214292.03399999999</v>
      </c>
      <c r="J6876" s="55">
        <f>pro[[#This Row],[Revenue]]+pro[[#This Row],[AdminExp]]</f>
        <v>-139309.64399999997</v>
      </c>
      <c r="K6876" s="83">
        <f>pro[[#This Row],[Profit]]/pro[[#This Row],[Revenue]]</f>
        <v>-1.8578981544866731</v>
      </c>
      <c r="L6876" s="56">
        <f t="shared" si="107"/>
        <v>7</v>
      </c>
      <c r="M6876" s="82" t="str">
        <f>"Q"&amp;" "&amp;VLOOKUP(pro[[#This Row],[Period]],Mapping!A:B,2,0)</f>
        <v>Q 3</v>
      </c>
      <c r="N6876"/>
    </row>
    <row r="6877" spans="1:14" ht="11.25" customHeight="1" x14ac:dyDescent="0.2">
      <c r="A6877" s="42" t="s">
        <v>27</v>
      </c>
      <c r="B6877" s="44" t="s">
        <v>15</v>
      </c>
      <c r="C6877" s="44" t="s">
        <v>59</v>
      </c>
      <c r="D6877" s="43">
        <v>59301.710999999996</v>
      </c>
      <c r="E6877" s="43">
        <v>-6634.6349999999993</v>
      </c>
      <c r="F6877" s="45">
        <v>-20350</v>
      </c>
      <c r="G6877" s="45">
        <v>-27050</v>
      </c>
      <c r="H6877" s="45">
        <v>-97310</v>
      </c>
      <c r="I6877" s="55">
        <f>pro[[#This Row],[Admin expenses 3]]+pro[[#This Row],[Admin expenses 2]]+pro[[#This Row],[Admin expenses 1]]+pro[[#This Row],[COGS]]</f>
        <v>-151344.63500000001</v>
      </c>
      <c r="J6877" s="55">
        <f>pro[[#This Row],[Revenue]]+pro[[#This Row],[AdminExp]]</f>
        <v>-92042.924000000014</v>
      </c>
      <c r="K6877" s="83">
        <f>pro[[#This Row],[Profit]]/pro[[#This Row],[Revenue]]</f>
        <v>-1.5521124508532311</v>
      </c>
      <c r="L6877" s="56">
        <f t="shared" si="107"/>
        <v>7</v>
      </c>
      <c r="M6877" s="82" t="str">
        <f>"Q"&amp;" "&amp;VLOOKUP(pro[[#This Row],[Period]],Mapping!A:B,2,0)</f>
        <v>Q 3</v>
      </c>
      <c r="N6877"/>
    </row>
    <row r="6878" spans="1:14" ht="11.25" customHeight="1" x14ac:dyDescent="0.2">
      <c r="A6878" s="42" t="s">
        <v>27</v>
      </c>
      <c r="B6878" s="44" t="s">
        <v>15</v>
      </c>
      <c r="C6878" s="44" t="s">
        <v>60</v>
      </c>
      <c r="D6878" s="43">
        <v>47921.264999999992</v>
      </c>
      <c r="E6878" s="43">
        <v>-40660.409999999996</v>
      </c>
      <c r="F6878" s="45">
        <v>-39870</v>
      </c>
      <c r="G6878" s="45">
        <v>-53340</v>
      </c>
      <c r="H6878" s="45">
        <v>-56070</v>
      </c>
      <c r="I6878" s="55">
        <f>pro[[#This Row],[Admin expenses 3]]+pro[[#This Row],[Admin expenses 2]]+pro[[#This Row],[Admin expenses 1]]+pro[[#This Row],[COGS]]</f>
        <v>-189940.41</v>
      </c>
      <c r="J6878" s="55">
        <f>pro[[#This Row],[Revenue]]+pro[[#This Row],[AdminExp]]</f>
        <v>-142019.14500000002</v>
      </c>
      <c r="K6878" s="83">
        <f>pro[[#This Row],[Profit]]/pro[[#This Row],[Revenue]]</f>
        <v>-2.9635934068101091</v>
      </c>
      <c r="L6878" s="56">
        <f t="shared" si="107"/>
        <v>7</v>
      </c>
      <c r="M6878" s="82" t="str">
        <f>"Q"&amp;" "&amp;VLOOKUP(pro[[#This Row],[Period]],Mapping!A:B,2,0)</f>
        <v>Q 3</v>
      </c>
      <c r="N6878"/>
    </row>
    <row r="6879" spans="1:14" ht="11.25" customHeight="1" x14ac:dyDescent="0.2">
      <c r="A6879" s="42" t="s">
        <v>27</v>
      </c>
      <c r="B6879" s="44" t="s">
        <v>15</v>
      </c>
      <c r="C6879" s="44" t="s">
        <v>57</v>
      </c>
      <c r="D6879" s="43">
        <v>208751.26300000001</v>
      </c>
      <c r="E6879" s="43">
        <v>-207937.34499999997</v>
      </c>
      <c r="F6879" s="45">
        <v>-72840</v>
      </c>
      <c r="G6879" s="45">
        <v>-22390</v>
      </c>
      <c r="H6879" s="45">
        <v>-100760</v>
      </c>
      <c r="I6879" s="55">
        <f>pro[[#This Row],[Admin expenses 3]]+pro[[#This Row],[Admin expenses 2]]+pro[[#This Row],[Admin expenses 1]]+pro[[#This Row],[COGS]]</f>
        <v>-403927.34499999997</v>
      </c>
      <c r="J6879" s="55">
        <f>pro[[#This Row],[Revenue]]+pro[[#This Row],[AdminExp]]</f>
        <v>-195176.08199999997</v>
      </c>
      <c r="K6879" s="83">
        <f>pro[[#This Row],[Profit]]/pro[[#This Row],[Revenue]]</f>
        <v>-0.93496958626784432</v>
      </c>
      <c r="L6879" s="56">
        <f t="shared" si="107"/>
        <v>7</v>
      </c>
      <c r="M6879" s="82" t="str">
        <f>"Q"&amp;" "&amp;VLOOKUP(pro[[#This Row],[Period]],Mapping!A:B,2,0)</f>
        <v>Q 3</v>
      </c>
      <c r="N6879"/>
    </row>
    <row r="6880" spans="1:14" ht="11.25" customHeight="1" x14ac:dyDescent="0.2">
      <c r="A6880" s="42" t="s">
        <v>27</v>
      </c>
      <c r="B6880" s="44" t="s">
        <v>15</v>
      </c>
      <c r="C6880" s="44" t="s">
        <v>58</v>
      </c>
      <c r="D6880" s="43">
        <v>207333.364</v>
      </c>
      <c r="E6880" s="43">
        <v>-208007.26099999997</v>
      </c>
      <c r="F6880" s="45">
        <v>-56450</v>
      </c>
      <c r="G6880" s="45">
        <v>-42780</v>
      </c>
      <c r="H6880" s="45">
        <v>-90940</v>
      </c>
      <c r="I6880" s="55">
        <f>pro[[#This Row],[Admin expenses 3]]+pro[[#This Row],[Admin expenses 2]]+pro[[#This Row],[Admin expenses 1]]+pro[[#This Row],[COGS]]</f>
        <v>-398177.26099999994</v>
      </c>
      <c r="J6880" s="55">
        <f>pro[[#This Row],[Revenue]]+pro[[#This Row],[AdminExp]]</f>
        <v>-190843.89699999994</v>
      </c>
      <c r="K6880" s="83">
        <f>pro[[#This Row],[Profit]]/pro[[#This Row],[Revenue]]</f>
        <v>-0.9204688204451259</v>
      </c>
      <c r="L6880" s="56">
        <f t="shared" si="107"/>
        <v>7</v>
      </c>
      <c r="M6880" s="82" t="str">
        <f>"Q"&amp;" "&amp;VLOOKUP(pro[[#This Row],[Period]],Mapping!A:B,2,0)</f>
        <v>Q 3</v>
      </c>
      <c r="N6880"/>
    </row>
    <row r="6881" spans="1:14" ht="11.25" customHeight="1" x14ac:dyDescent="0.2">
      <c r="A6881" s="42" t="s">
        <v>27</v>
      </c>
      <c r="B6881" s="44" t="s">
        <v>15</v>
      </c>
      <c r="C6881" s="44" t="s">
        <v>59</v>
      </c>
      <c r="D6881" s="43">
        <v>209372.65299999996</v>
      </c>
      <c r="E6881" s="43">
        <v>-208473.31399999995</v>
      </c>
      <c r="F6881" s="45">
        <v>-51760</v>
      </c>
      <c r="G6881" s="45">
        <v>-18340</v>
      </c>
      <c r="H6881" s="45">
        <v>-101120</v>
      </c>
      <c r="I6881" s="55">
        <f>pro[[#This Row],[Admin expenses 3]]+pro[[#This Row],[Admin expenses 2]]+pro[[#This Row],[Admin expenses 1]]+pro[[#This Row],[COGS]]</f>
        <v>-379693.31399999995</v>
      </c>
      <c r="J6881" s="55">
        <f>pro[[#This Row],[Revenue]]+pro[[#This Row],[AdminExp]]</f>
        <v>-170320.66099999999</v>
      </c>
      <c r="K6881" s="83">
        <f>pro[[#This Row],[Profit]]/pro[[#This Row],[Revenue]]</f>
        <v>-0.8134809324883514</v>
      </c>
      <c r="L6881" s="56">
        <f t="shared" si="107"/>
        <v>7</v>
      </c>
      <c r="M6881" s="82" t="str">
        <f>"Q"&amp;" "&amp;VLOOKUP(pro[[#This Row],[Period]],Mapping!A:B,2,0)</f>
        <v>Q 3</v>
      </c>
      <c r="N6881"/>
    </row>
    <row r="6882" spans="1:14" ht="11.25" customHeight="1" x14ac:dyDescent="0.2">
      <c r="A6882" s="42" t="s">
        <v>27</v>
      </c>
      <c r="B6882" s="44" t="s">
        <v>15</v>
      </c>
      <c r="C6882" s="44" t="s">
        <v>60</v>
      </c>
      <c r="D6882" s="43">
        <v>1254998.7869999998</v>
      </c>
      <c r="E6882" s="43">
        <v>-1247949.584</v>
      </c>
      <c r="F6882" s="45">
        <v>-62590</v>
      </c>
      <c r="G6882" s="45">
        <v>-106340</v>
      </c>
      <c r="H6882" s="45">
        <v>-91210</v>
      </c>
      <c r="I6882" s="55">
        <f>pro[[#This Row],[Admin expenses 3]]+pro[[#This Row],[Admin expenses 2]]+pro[[#This Row],[Admin expenses 1]]+pro[[#This Row],[COGS]]</f>
        <v>-1508089.584</v>
      </c>
      <c r="J6882" s="55">
        <f>pro[[#This Row],[Revenue]]+pro[[#This Row],[AdminExp]]</f>
        <v>-253090.79700000025</v>
      </c>
      <c r="K6882" s="83">
        <f>pro[[#This Row],[Profit]]/pro[[#This Row],[Revenue]]</f>
        <v>-0.20166616862236084</v>
      </c>
      <c r="L6882" s="56">
        <f t="shared" si="107"/>
        <v>7</v>
      </c>
      <c r="M6882" s="82" t="str">
        <f>"Q"&amp;" "&amp;VLOOKUP(pro[[#This Row],[Period]],Mapping!A:B,2,0)</f>
        <v>Q 3</v>
      </c>
      <c r="N6882"/>
    </row>
    <row r="6883" spans="1:14" ht="11.25" customHeight="1" x14ac:dyDescent="0.2">
      <c r="A6883" s="42" t="s">
        <v>27</v>
      </c>
      <c r="B6883" s="44" t="s">
        <v>15</v>
      </c>
      <c r="C6883" s="44" t="s">
        <v>57</v>
      </c>
      <c r="D6883" s="43">
        <v>835087.90399999998</v>
      </c>
      <c r="E6883" s="43">
        <v>-833893.22799999977</v>
      </c>
      <c r="F6883" s="45">
        <v>-38440</v>
      </c>
      <c r="G6883" s="45">
        <v>-83380</v>
      </c>
      <c r="H6883" s="45">
        <v>-52030</v>
      </c>
      <c r="I6883" s="55">
        <f>pro[[#This Row],[Admin expenses 3]]+pro[[#This Row],[Admin expenses 2]]+pro[[#This Row],[Admin expenses 1]]+pro[[#This Row],[COGS]]</f>
        <v>-1007743.2279999998</v>
      </c>
      <c r="J6883" s="55">
        <f>pro[[#This Row],[Revenue]]+pro[[#This Row],[AdminExp]]</f>
        <v>-172655.32399999979</v>
      </c>
      <c r="K6883" s="83">
        <f>pro[[#This Row],[Profit]]/pro[[#This Row],[Revenue]]</f>
        <v>-0.20675107754883706</v>
      </c>
      <c r="L6883" s="56">
        <f t="shared" si="107"/>
        <v>7</v>
      </c>
      <c r="M6883" s="82" t="str">
        <f>"Q"&amp;" "&amp;VLOOKUP(pro[[#This Row],[Period]],Mapping!A:B,2,0)</f>
        <v>Q 3</v>
      </c>
      <c r="N6883"/>
    </row>
    <row r="6884" spans="1:14" ht="11.25" customHeight="1" x14ac:dyDescent="0.2">
      <c r="A6884" s="42" t="s">
        <v>27</v>
      </c>
      <c r="B6884" s="44" t="s">
        <v>15</v>
      </c>
      <c r="C6884" s="44" t="s">
        <v>58</v>
      </c>
      <c r="D6884" s="43">
        <v>15148.755999999999</v>
      </c>
      <c r="E6884" s="43">
        <v>-4236.8269999999993</v>
      </c>
      <c r="F6884" s="45">
        <v>-93080</v>
      </c>
      <c r="G6884" s="45">
        <v>-48270</v>
      </c>
      <c r="H6884" s="45">
        <v>-67560</v>
      </c>
      <c r="I6884" s="55">
        <f>pro[[#This Row],[Admin expenses 3]]+pro[[#This Row],[Admin expenses 2]]+pro[[#This Row],[Admin expenses 1]]+pro[[#This Row],[COGS]]</f>
        <v>-213146.82699999999</v>
      </c>
      <c r="J6884" s="55">
        <f>pro[[#This Row],[Revenue]]+pro[[#This Row],[AdminExp]]</f>
        <v>-197998.071</v>
      </c>
      <c r="K6884" s="83">
        <f>pro[[#This Row],[Profit]]/pro[[#This Row],[Revenue]]</f>
        <v>-13.070252831321595</v>
      </c>
      <c r="L6884" s="56">
        <f t="shared" si="107"/>
        <v>7</v>
      </c>
      <c r="M6884" s="82" t="str">
        <f>"Q"&amp;" "&amp;VLOOKUP(pro[[#This Row],[Period]],Mapping!A:B,2,0)</f>
        <v>Q 3</v>
      </c>
      <c r="N6884"/>
    </row>
    <row r="6885" spans="1:14" ht="11.25" customHeight="1" x14ac:dyDescent="0.2">
      <c r="A6885" s="42" t="s">
        <v>27</v>
      </c>
      <c r="B6885" s="44" t="s">
        <v>15</v>
      </c>
      <c r="C6885" s="44" t="s">
        <v>59</v>
      </c>
      <c r="D6885" s="43">
        <v>13040.706</v>
      </c>
      <c r="E6885" s="43">
        <v>-1202.0749999999998</v>
      </c>
      <c r="F6885" s="45">
        <v>-89060</v>
      </c>
      <c r="G6885" s="45">
        <v>-42500</v>
      </c>
      <c r="H6885" s="45">
        <v>-55650</v>
      </c>
      <c r="I6885" s="55">
        <f>pro[[#This Row],[Admin expenses 3]]+pro[[#This Row],[Admin expenses 2]]+pro[[#This Row],[Admin expenses 1]]+pro[[#This Row],[COGS]]</f>
        <v>-188412.07500000001</v>
      </c>
      <c r="J6885" s="55">
        <f>pro[[#This Row],[Revenue]]+pro[[#This Row],[AdminExp]]</f>
        <v>-175371.36900000001</v>
      </c>
      <c r="K6885" s="83">
        <f>pro[[#This Row],[Profit]]/pro[[#This Row],[Revenue]]</f>
        <v>-13.447996527181887</v>
      </c>
      <c r="L6885" s="56">
        <f t="shared" si="107"/>
        <v>7</v>
      </c>
      <c r="M6885" s="82" t="str">
        <f>"Q"&amp;" "&amp;VLOOKUP(pro[[#This Row],[Period]],Mapping!A:B,2,0)</f>
        <v>Q 3</v>
      </c>
      <c r="N6885"/>
    </row>
    <row r="6886" spans="1:14" ht="11.25" customHeight="1" x14ac:dyDescent="0.2">
      <c r="A6886" s="42" t="s">
        <v>27</v>
      </c>
      <c r="B6886" s="44" t="s">
        <v>15</v>
      </c>
      <c r="C6886" s="44" t="s">
        <v>60</v>
      </c>
      <c r="D6886" s="43">
        <v>59352.243999999992</v>
      </c>
      <c r="E6886" s="43">
        <v>-21476.056</v>
      </c>
      <c r="F6886" s="45">
        <v>-73110</v>
      </c>
      <c r="G6886" s="45">
        <v>-34190</v>
      </c>
      <c r="H6886" s="45">
        <v>-17620</v>
      </c>
      <c r="I6886" s="55">
        <f>pro[[#This Row],[Admin expenses 3]]+pro[[#This Row],[Admin expenses 2]]+pro[[#This Row],[Admin expenses 1]]+pro[[#This Row],[COGS]]</f>
        <v>-146396.05600000001</v>
      </c>
      <c r="J6886" s="55">
        <f>pro[[#This Row],[Revenue]]+pro[[#This Row],[AdminExp]]</f>
        <v>-87043.81200000002</v>
      </c>
      <c r="K6886" s="83">
        <f>pro[[#This Row],[Profit]]/pro[[#This Row],[Revenue]]</f>
        <v>-1.4665631176472458</v>
      </c>
      <c r="L6886" s="56">
        <f t="shared" si="107"/>
        <v>7</v>
      </c>
      <c r="M6886" s="82" t="str">
        <f>"Q"&amp;" "&amp;VLOOKUP(pro[[#This Row],[Period]],Mapping!A:B,2,0)</f>
        <v>Q 3</v>
      </c>
      <c r="N6886"/>
    </row>
    <row r="6887" spans="1:14" ht="11.25" customHeight="1" x14ac:dyDescent="0.2">
      <c r="A6887" s="42" t="s">
        <v>27</v>
      </c>
      <c r="B6887" s="44" t="s">
        <v>15</v>
      </c>
      <c r="C6887" s="44" t="s">
        <v>57</v>
      </c>
      <c r="D6887" s="43">
        <v>93704.071999999986</v>
      </c>
      <c r="E6887" s="43">
        <v>-29999.976999999999</v>
      </c>
      <c r="F6887" s="45">
        <v>-14440</v>
      </c>
      <c r="G6887" s="45">
        <v>-100840</v>
      </c>
      <c r="H6887" s="45">
        <v>-51150</v>
      </c>
      <c r="I6887" s="55">
        <f>pro[[#This Row],[Admin expenses 3]]+pro[[#This Row],[Admin expenses 2]]+pro[[#This Row],[Admin expenses 1]]+pro[[#This Row],[COGS]]</f>
        <v>-196429.97700000001</v>
      </c>
      <c r="J6887" s="55">
        <f>pro[[#This Row],[Revenue]]+pro[[#This Row],[AdminExp]]</f>
        <v>-102725.90500000003</v>
      </c>
      <c r="K6887" s="83">
        <f>pro[[#This Row],[Profit]]/pro[[#This Row],[Revenue]]</f>
        <v>-1.0962800528028285</v>
      </c>
      <c r="L6887" s="56">
        <f t="shared" si="107"/>
        <v>7</v>
      </c>
      <c r="M6887" s="82" t="str">
        <f>"Q"&amp;" "&amp;VLOOKUP(pro[[#This Row],[Period]],Mapping!A:B,2,0)</f>
        <v>Q 3</v>
      </c>
      <c r="N6887"/>
    </row>
    <row r="6888" spans="1:14" ht="11.25" customHeight="1" x14ac:dyDescent="0.2">
      <c r="A6888" s="42" t="s">
        <v>27</v>
      </c>
      <c r="B6888" s="44" t="s">
        <v>15</v>
      </c>
      <c r="C6888" s="44" t="s">
        <v>58</v>
      </c>
      <c r="D6888" s="43">
        <v>28359.967999999997</v>
      </c>
      <c r="E6888" s="43">
        <v>-27303.261999999995</v>
      </c>
      <c r="F6888" s="45">
        <v>-43890</v>
      </c>
      <c r="G6888" s="45">
        <v>-96640</v>
      </c>
      <c r="H6888" s="45">
        <v>-51330</v>
      </c>
      <c r="I6888" s="55">
        <f>pro[[#This Row],[Admin expenses 3]]+pro[[#This Row],[Admin expenses 2]]+pro[[#This Row],[Admin expenses 1]]+pro[[#This Row],[COGS]]</f>
        <v>-219163.26199999999</v>
      </c>
      <c r="J6888" s="55">
        <f>pro[[#This Row],[Revenue]]+pro[[#This Row],[AdminExp]]</f>
        <v>-190803.29399999999</v>
      </c>
      <c r="K6888" s="83">
        <f>pro[[#This Row],[Profit]]/pro[[#This Row],[Revenue]]</f>
        <v>-6.7279093544816417</v>
      </c>
      <c r="L6888" s="56">
        <f t="shared" si="107"/>
        <v>7</v>
      </c>
      <c r="M6888" s="82" t="str">
        <f>"Q"&amp;" "&amp;VLOOKUP(pro[[#This Row],[Period]],Mapping!A:B,2,0)</f>
        <v>Q 3</v>
      </c>
      <c r="N6888"/>
    </row>
    <row r="6889" spans="1:14" ht="11.25" customHeight="1" x14ac:dyDescent="0.2">
      <c r="A6889" s="42" t="s">
        <v>27</v>
      </c>
      <c r="B6889" s="44" t="s">
        <v>15</v>
      </c>
      <c r="C6889" s="44" t="s">
        <v>59</v>
      </c>
      <c r="D6889" s="43">
        <v>113439.86500000001</v>
      </c>
      <c r="E6889" s="43">
        <v>-169606.25499999998</v>
      </c>
      <c r="F6889" s="45">
        <v>-100960</v>
      </c>
      <c r="G6889" s="45">
        <v>-68330</v>
      </c>
      <c r="H6889" s="45">
        <v>-103290</v>
      </c>
      <c r="I6889" s="55">
        <f>pro[[#This Row],[Admin expenses 3]]+pro[[#This Row],[Admin expenses 2]]+pro[[#This Row],[Admin expenses 1]]+pro[[#This Row],[COGS]]</f>
        <v>-442186.255</v>
      </c>
      <c r="J6889" s="55">
        <f>pro[[#This Row],[Revenue]]+pro[[#This Row],[AdminExp]]</f>
        <v>-328746.39</v>
      </c>
      <c r="K6889" s="83">
        <f>pro[[#This Row],[Profit]]/pro[[#This Row],[Revenue]]</f>
        <v>-2.8979793831736314</v>
      </c>
      <c r="L6889" s="56">
        <f t="shared" si="107"/>
        <v>7</v>
      </c>
      <c r="M6889" s="82" t="str">
        <f>"Q"&amp;" "&amp;VLOOKUP(pro[[#This Row],[Period]],Mapping!A:B,2,0)</f>
        <v>Q 3</v>
      </c>
      <c r="N6889"/>
    </row>
    <row r="6890" spans="1:14" ht="11.25" customHeight="1" x14ac:dyDescent="0.2">
      <c r="A6890" s="42" t="s">
        <v>27</v>
      </c>
      <c r="B6890" s="44" t="s">
        <v>15</v>
      </c>
      <c r="C6890" s="44" t="s">
        <v>60</v>
      </c>
      <c r="D6890" s="43">
        <v>167391.21699999998</v>
      </c>
      <c r="E6890" s="43">
        <v>-173711.49599999998</v>
      </c>
      <c r="F6890" s="45">
        <v>-42590</v>
      </c>
      <c r="G6890" s="45">
        <v>-80900</v>
      </c>
      <c r="H6890" s="45">
        <v>-75140</v>
      </c>
      <c r="I6890" s="55">
        <f>pro[[#This Row],[Admin expenses 3]]+pro[[#This Row],[Admin expenses 2]]+pro[[#This Row],[Admin expenses 1]]+pro[[#This Row],[COGS]]</f>
        <v>-372341.49599999998</v>
      </c>
      <c r="J6890" s="55">
        <f>pro[[#This Row],[Revenue]]+pro[[#This Row],[AdminExp]]</f>
        <v>-204950.27900000001</v>
      </c>
      <c r="K6890" s="83">
        <f>pro[[#This Row],[Profit]]/pro[[#This Row],[Revenue]]</f>
        <v>-1.2243789290330569</v>
      </c>
      <c r="L6890" s="56">
        <f t="shared" si="107"/>
        <v>7</v>
      </c>
      <c r="M6890" s="82" t="str">
        <f>"Q"&amp;" "&amp;VLOOKUP(pro[[#This Row],[Period]],Mapping!A:B,2,0)</f>
        <v>Q 3</v>
      </c>
      <c r="N6890"/>
    </row>
    <row r="6891" spans="1:14" ht="11.25" customHeight="1" x14ac:dyDescent="0.2">
      <c r="A6891" s="42" t="s">
        <v>27</v>
      </c>
      <c r="B6891" s="44" t="s">
        <v>15</v>
      </c>
      <c r="C6891" s="44" t="s">
        <v>57</v>
      </c>
      <c r="D6891" s="43">
        <v>175239.386</v>
      </c>
      <c r="E6891" s="43">
        <v>-18978.672999999999</v>
      </c>
      <c r="F6891" s="45">
        <v>-15310</v>
      </c>
      <c r="G6891" s="45">
        <v>-14360</v>
      </c>
      <c r="H6891" s="45">
        <v>-103800</v>
      </c>
      <c r="I6891" s="55">
        <f>pro[[#This Row],[Admin expenses 3]]+pro[[#This Row],[Admin expenses 2]]+pro[[#This Row],[Admin expenses 1]]+pro[[#This Row],[COGS]]</f>
        <v>-152448.67300000001</v>
      </c>
      <c r="J6891" s="55">
        <f>pro[[#This Row],[Revenue]]+pro[[#This Row],[AdminExp]]</f>
        <v>22790.712999999989</v>
      </c>
      <c r="K6891" s="83">
        <f>pro[[#This Row],[Profit]]/pro[[#This Row],[Revenue]]</f>
        <v>0.13005474123265867</v>
      </c>
      <c r="L6891" s="56">
        <f t="shared" si="107"/>
        <v>7</v>
      </c>
      <c r="M6891" s="82" t="str">
        <f>"Q"&amp;" "&amp;VLOOKUP(pro[[#This Row],[Period]],Mapping!A:B,2,0)</f>
        <v>Q 3</v>
      </c>
      <c r="N6891"/>
    </row>
    <row r="6892" spans="1:14" ht="11.25" customHeight="1" x14ac:dyDescent="0.2">
      <c r="A6892" s="42" t="s">
        <v>27</v>
      </c>
      <c r="B6892" s="44" t="s">
        <v>15</v>
      </c>
      <c r="C6892" s="44" t="s">
        <v>57</v>
      </c>
      <c r="D6892" s="43">
        <v>540264.36800000002</v>
      </c>
      <c r="E6892" s="43">
        <v>-149607.829</v>
      </c>
      <c r="F6892" s="45">
        <v>-98820</v>
      </c>
      <c r="G6892" s="45">
        <v>-74610</v>
      </c>
      <c r="H6892" s="45">
        <v>-101790</v>
      </c>
      <c r="I6892" s="55">
        <f>pro[[#This Row],[Admin expenses 3]]+pro[[#This Row],[Admin expenses 2]]+pro[[#This Row],[Admin expenses 1]]+pro[[#This Row],[COGS]]</f>
        <v>-424827.82900000003</v>
      </c>
      <c r="J6892" s="55">
        <f>pro[[#This Row],[Revenue]]+pro[[#This Row],[AdminExp]]</f>
        <v>115436.53899999999</v>
      </c>
      <c r="K6892" s="83">
        <f>pro[[#This Row],[Profit]]/pro[[#This Row],[Revenue]]</f>
        <v>0.21366676360192605</v>
      </c>
      <c r="L6892" s="56">
        <f t="shared" si="107"/>
        <v>7</v>
      </c>
      <c r="M6892" s="82" t="str">
        <f>"Q"&amp;" "&amp;VLOOKUP(pro[[#This Row],[Period]],Mapping!A:B,2,0)</f>
        <v>Q 3</v>
      </c>
      <c r="N6892"/>
    </row>
    <row r="6893" spans="1:14" ht="11.25" customHeight="1" x14ac:dyDescent="0.2">
      <c r="A6893" s="42" t="s">
        <v>27</v>
      </c>
      <c r="B6893" s="44" t="s">
        <v>15</v>
      </c>
      <c r="C6893" s="44" t="s">
        <v>58</v>
      </c>
      <c r="D6893" s="43">
        <v>111655.075</v>
      </c>
      <c r="E6893" s="43">
        <v>-76934.493999999992</v>
      </c>
      <c r="F6893" s="45">
        <v>-67520</v>
      </c>
      <c r="G6893" s="45">
        <v>-47850</v>
      </c>
      <c r="H6893" s="45">
        <v>-41490</v>
      </c>
      <c r="I6893" s="55">
        <f>pro[[#This Row],[Admin expenses 3]]+pro[[#This Row],[Admin expenses 2]]+pro[[#This Row],[Admin expenses 1]]+pro[[#This Row],[COGS]]</f>
        <v>-233794.49400000001</v>
      </c>
      <c r="J6893" s="55">
        <f>pro[[#This Row],[Revenue]]+pro[[#This Row],[AdminExp]]</f>
        <v>-122139.41900000001</v>
      </c>
      <c r="K6893" s="83">
        <f>pro[[#This Row],[Profit]]/pro[[#This Row],[Revenue]]</f>
        <v>-1.0938993950789968</v>
      </c>
      <c r="L6893" s="56">
        <f t="shared" si="107"/>
        <v>7</v>
      </c>
      <c r="M6893" s="82" t="str">
        <f>"Q"&amp;" "&amp;VLOOKUP(pro[[#This Row],[Period]],Mapping!A:B,2,0)</f>
        <v>Q 3</v>
      </c>
      <c r="N6893"/>
    </row>
    <row r="6894" spans="1:14" ht="11.25" customHeight="1" x14ac:dyDescent="0.2">
      <c r="A6894" s="42" t="s">
        <v>27</v>
      </c>
      <c r="B6894" s="44" t="s">
        <v>15</v>
      </c>
      <c r="C6894" s="44" t="s">
        <v>59</v>
      </c>
      <c r="D6894" s="43">
        <v>509170.31900000002</v>
      </c>
      <c r="E6894" s="43">
        <v>-218416.16299999997</v>
      </c>
      <c r="F6894" s="45">
        <v>-44350</v>
      </c>
      <c r="G6894" s="45">
        <v>-18890</v>
      </c>
      <c r="H6894" s="45">
        <v>-44090</v>
      </c>
      <c r="I6894" s="55">
        <f>pro[[#This Row],[Admin expenses 3]]+pro[[#This Row],[Admin expenses 2]]+pro[[#This Row],[Admin expenses 1]]+pro[[#This Row],[COGS]]</f>
        <v>-325746.16299999994</v>
      </c>
      <c r="J6894" s="55">
        <f>pro[[#This Row],[Revenue]]+pro[[#This Row],[AdminExp]]</f>
        <v>183424.15600000008</v>
      </c>
      <c r="K6894" s="83">
        <f>pro[[#This Row],[Profit]]/pro[[#This Row],[Revenue]]</f>
        <v>0.36024125750346431</v>
      </c>
      <c r="L6894" s="56">
        <f t="shared" si="107"/>
        <v>7</v>
      </c>
      <c r="M6894" s="82" t="str">
        <f>"Q"&amp;" "&amp;VLOOKUP(pro[[#This Row],[Period]],Mapping!A:B,2,0)</f>
        <v>Q 3</v>
      </c>
      <c r="N6894"/>
    </row>
    <row r="6895" spans="1:14" ht="11.25" customHeight="1" x14ac:dyDescent="0.2">
      <c r="A6895" s="42" t="s">
        <v>27</v>
      </c>
      <c r="B6895" s="44" t="s">
        <v>15</v>
      </c>
      <c r="C6895" s="44" t="s">
        <v>57</v>
      </c>
      <c r="D6895" s="43">
        <v>-38522.197</v>
      </c>
      <c r="E6895" s="43">
        <v>5719.5320000000002</v>
      </c>
      <c r="F6895" s="45">
        <v>-54650</v>
      </c>
      <c r="G6895" s="45">
        <v>-93870</v>
      </c>
      <c r="H6895" s="45">
        <v>-22370</v>
      </c>
      <c r="I6895" s="55">
        <f>pro[[#This Row],[Admin expenses 3]]+pro[[#This Row],[Admin expenses 2]]+pro[[#This Row],[Admin expenses 1]]+pro[[#This Row],[COGS]]</f>
        <v>-165170.46799999999</v>
      </c>
      <c r="J6895" s="55">
        <f>pro[[#This Row],[Revenue]]+pro[[#This Row],[AdminExp]]</f>
        <v>-203692.66499999998</v>
      </c>
      <c r="K6895" s="83">
        <f>pro[[#This Row],[Profit]]/pro[[#This Row],[Revenue]]</f>
        <v>5.2876699893310857</v>
      </c>
      <c r="L6895" s="56">
        <f t="shared" si="107"/>
        <v>7</v>
      </c>
      <c r="M6895" s="82" t="str">
        <f>"Q"&amp;" "&amp;VLOOKUP(pro[[#This Row],[Period]],Mapping!A:B,2,0)</f>
        <v>Q 3</v>
      </c>
      <c r="N6895"/>
    </row>
    <row r="6896" spans="1:14" ht="11.25" customHeight="1" x14ac:dyDescent="0.2">
      <c r="A6896" s="42" t="s">
        <v>27</v>
      </c>
      <c r="B6896" s="44" t="s">
        <v>15</v>
      </c>
      <c r="C6896" s="44" t="s">
        <v>58</v>
      </c>
      <c r="D6896" s="43">
        <v>75213.396999999997</v>
      </c>
      <c r="E6896" s="43">
        <v>-41619.983999999997</v>
      </c>
      <c r="F6896" s="45">
        <v>-52350</v>
      </c>
      <c r="G6896" s="45">
        <v>-12990</v>
      </c>
      <c r="H6896" s="45">
        <v>-16970</v>
      </c>
      <c r="I6896" s="55">
        <f>pro[[#This Row],[Admin expenses 3]]+pro[[#This Row],[Admin expenses 2]]+pro[[#This Row],[Admin expenses 1]]+pro[[#This Row],[COGS]]</f>
        <v>-123929.984</v>
      </c>
      <c r="J6896" s="55">
        <f>pro[[#This Row],[Revenue]]+pro[[#This Row],[AdminExp]]</f>
        <v>-48716.587</v>
      </c>
      <c r="K6896" s="83">
        <f>pro[[#This Row],[Profit]]/pro[[#This Row],[Revenue]]</f>
        <v>-0.64771156393853613</v>
      </c>
      <c r="L6896" s="56">
        <f t="shared" si="107"/>
        <v>7</v>
      </c>
      <c r="M6896" s="82" t="str">
        <f>"Q"&amp;" "&amp;VLOOKUP(pro[[#This Row],[Period]],Mapping!A:B,2,0)</f>
        <v>Q 3</v>
      </c>
      <c r="N6896"/>
    </row>
    <row r="6897" spans="1:14" ht="11.25" customHeight="1" x14ac:dyDescent="0.2">
      <c r="A6897" s="42" t="s">
        <v>27</v>
      </c>
      <c r="B6897" s="44" t="s">
        <v>15</v>
      </c>
      <c r="C6897" s="44" t="s">
        <v>59</v>
      </c>
      <c r="D6897" s="43">
        <v>45529.049999999996</v>
      </c>
      <c r="E6897" s="43">
        <v>-28211.302</v>
      </c>
      <c r="F6897" s="45">
        <v>-18190</v>
      </c>
      <c r="G6897" s="45">
        <v>-104030</v>
      </c>
      <c r="H6897" s="45">
        <v>-45450</v>
      </c>
      <c r="I6897" s="55">
        <f>pro[[#This Row],[Admin expenses 3]]+pro[[#This Row],[Admin expenses 2]]+pro[[#This Row],[Admin expenses 1]]+pro[[#This Row],[COGS]]</f>
        <v>-195881.302</v>
      </c>
      <c r="J6897" s="55">
        <f>pro[[#This Row],[Revenue]]+pro[[#This Row],[AdminExp]]</f>
        <v>-150352.25200000001</v>
      </c>
      <c r="K6897" s="83">
        <f>pro[[#This Row],[Profit]]/pro[[#This Row],[Revenue]]</f>
        <v>-3.3023366839413524</v>
      </c>
      <c r="L6897" s="56">
        <f t="shared" si="107"/>
        <v>7</v>
      </c>
      <c r="M6897" s="82" t="str">
        <f>"Q"&amp;" "&amp;VLOOKUP(pro[[#This Row],[Period]],Mapping!A:B,2,0)</f>
        <v>Q 3</v>
      </c>
      <c r="N6897"/>
    </row>
    <row r="6898" spans="1:14" ht="11.25" customHeight="1" x14ac:dyDescent="0.2">
      <c r="A6898" s="42" t="s">
        <v>27</v>
      </c>
      <c r="B6898" s="44" t="s">
        <v>15</v>
      </c>
      <c r="C6898" s="44" t="s">
        <v>57</v>
      </c>
      <c r="D6898" s="43">
        <v>128436.06999999999</v>
      </c>
      <c r="E6898" s="43">
        <v>-152118.40700000001</v>
      </c>
      <c r="F6898" s="45">
        <v>-83540</v>
      </c>
      <c r="G6898" s="45">
        <v>-29090</v>
      </c>
      <c r="H6898" s="45">
        <v>-67270</v>
      </c>
      <c r="I6898" s="55">
        <f>pro[[#This Row],[Admin expenses 3]]+pro[[#This Row],[Admin expenses 2]]+pro[[#This Row],[Admin expenses 1]]+pro[[#This Row],[COGS]]</f>
        <v>-332018.40700000001</v>
      </c>
      <c r="J6898" s="55">
        <f>pro[[#This Row],[Revenue]]+pro[[#This Row],[AdminExp]]</f>
        <v>-203582.337</v>
      </c>
      <c r="K6898" s="83">
        <f>pro[[#This Row],[Profit]]/pro[[#This Row],[Revenue]]</f>
        <v>-1.5850869385835304</v>
      </c>
      <c r="L6898" s="56">
        <f t="shared" si="107"/>
        <v>7</v>
      </c>
      <c r="M6898" s="82" t="str">
        <f>"Q"&amp;" "&amp;VLOOKUP(pro[[#This Row],[Period]],Mapping!A:B,2,0)</f>
        <v>Q 3</v>
      </c>
      <c r="N6898"/>
    </row>
    <row r="6899" spans="1:14" ht="11.25" customHeight="1" x14ac:dyDescent="0.2">
      <c r="A6899" s="42" t="s">
        <v>27</v>
      </c>
      <c r="B6899" s="44" t="s">
        <v>15</v>
      </c>
      <c r="C6899" s="44" t="s">
        <v>58</v>
      </c>
      <c r="D6899" s="43">
        <v>123278.841</v>
      </c>
      <c r="E6899" s="43">
        <v>-151246.01799999998</v>
      </c>
      <c r="F6899" s="45">
        <v>-80450</v>
      </c>
      <c r="G6899" s="45">
        <v>-27060</v>
      </c>
      <c r="H6899" s="45">
        <v>-42250</v>
      </c>
      <c r="I6899" s="55">
        <f>pro[[#This Row],[Admin expenses 3]]+pro[[#This Row],[Admin expenses 2]]+pro[[#This Row],[Admin expenses 1]]+pro[[#This Row],[COGS]]</f>
        <v>-301006.01799999998</v>
      </c>
      <c r="J6899" s="55">
        <f>pro[[#This Row],[Revenue]]+pro[[#This Row],[AdminExp]]</f>
        <v>-177727.17699999997</v>
      </c>
      <c r="K6899" s="83">
        <f>pro[[#This Row],[Profit]]/pro[[#This Row],[Revenue]]</f>
        <v>-1.4416681367080664</v>
      </c>
      <c r="L6899" s="56">
        <f t="shared" si="107"/>
        <v>7</v>
      </c>
      <c r="M6899" s="82" t="str">
        <f>"Q"&amp;" "&amp;VLOOKUP(pro[[#This Row],[Period]],Mapping!A:B,2,0)</f>
        <v>Q 3</v>
      </c>
      <c r="N6899"/>
    </row>
    <row r="6900" spans="1:14" ht="11.25" customHeight="1" x14ac:dyDescent="0.2">
      <c r="A6900" s="42" t="s">
        <v>27</v>
      </c>
      <c r="B6900" s="44" t="s">
        <v>15</v>
      </c>
      <c r="C6900" s="44" t="s">
        <v>59</v>
      </c>
      <c r="D6900" s="43">
        <v>137787.93700000001</v>
      </c>
      <c r="E6900" s="43">
        <v>-77583.687999999995</v>
      </c>
      <c r="F6900" s="45">
        <v>-53160</v>
      </c>
      <c r="G6900" s="45">
        <v>-95630</v>
      </c>
      <c r="H6900" s="45">
        <v>-27810</v>
      </c>
      <c r="I6900" s="55">
        <f>pro[[#This Row],[Admin expenses 3]]+pro[[#This Row],[Admin expenses 2]]+pro[[#This Row],[Admin expenses 1]]+pro[[#This Row],[COGS]]</f>
        <v>-254183.68799999999</v>
      </c>
      <c r="J6900" s="55">
        <f>pro[[#This Row],[Revenue]]+pro[[#This Row],[AdminExp]]</f>
        <v>-116395.75099999999</v>
      </c>
      <c r="K6900" s="83">
        <f>pro[[#This Row],[Profit]]/pro[[#This Row],[Revenue]]</f>
        <v>-0.84474558175582515</v>
      </c>
      <c r="L6900" s="56">
        <f t="shared" si="107"/>
        <v>7</v>
      </c>
      <c r="M6900" s="82" t="str">
        <f>"Q"&amp;" "&amp;VLOOKUP(pro[[#This Row],[Period]],Mapping!A:B,2,0)</f>
        <v>Q 3</v>
      </c>
      <c r="N6900"/>
    </row>
    <row r="6901" spans="1:14" ht="11.25" customHeight="1" x14ac:dyDescent="0.2">
      <c r="A6901" s="42" t="s">
        <v>27</v>
      </c>
      <c r="B6901" s="44" t="s">
        <v>15</v>
      </c>
      <c r="C6901" s="44" t="s">
        <v>57</v>
      </c>
      <c r="D6901" s="43">
        <v>10523.932999999999</v>
      </c>
      <c r="E6901" s="43">
        <v>-8117.6479999999992</v>
      </c>
      <c r="F6901" s="45">
        <v>-24780</v>
      </c>
      <c r="G6901" s="45">
        <v>-105110</v>
      </c>
      <c r="H6901" s="45">
        <v>-41800</v>
      </c>
      <c r="I6901" s="55">
        <f>pro[[#This Row],[Admin expenses 3]]+pro[[#This Row],[Admin expenses 2]]+pro[[#This Row],[Admin expenses 1]]+pro[[#This Row],[COGS]]</f>
        <v>-179807.64799999999</v>
      </c>
      <c r="J6901" s="55">
        <f>pro[[#This Row],[Revenue]]+pro[[#This Row],[AdminExp]]</f>
        <v>-169283.715</v>
      </c>
      <c r="K6901" s="83">
        <f>pro[[#This Row],[Profit]]/pro[[#This Row],[Revenue]]</f>
        <v>-16.085594140517621</v>
      </c>
      <c r="L6901" s="56">
        <f t="shared" si="107"/>
        <v>7</v>
      </c>
      <c r="M6901" s="82" t="str">
        <f>"Q"&amp;" "&amp;VLOOKUP(pro[[#This Row],[Period]],Mapping!A:B,2,0)</f>
        <v>Q 3</v>
      </c>
      <c r="N6901"/>
    </row>
    <row r="6902" spans="1:14" ht="11.25" customHeight="1" x14ac:dyDescent="0.2">
      <c r="A6902" s="42" t="s">
        <v>27</v>
      </c>
      <c r="B6902" s="44" t="s">
        <v>15</v>
      </c>
      <c r="C6902" s="44" t="s">
        <v>57</v>
      </c>
      <c r="D6902" s="43">
        <v>62377.160999999993</v>
      </c>
      <c r="E6902" s="43">
        <v>-15093.819999999998</v>
      </c>
      <c r="F6902" s="45">
        <v>-47230</v>
      </c>
      <c r="G6902" s="45">
        <v>-27480</v>
      </c>
      <c r="H6902" s="45">
        <v>-68690</v>
      </c>
      <c r="I6902" s="55">
        <f>pro[[#This Row],[Admin expenses 3]]+pro[[#This Row],[Admin expenses 2]]+pro[[#This Row],[Admin expenses 1]]+pro[[#This Row],[COGS]]</f>
        <v>-158493.82</v>
      </c>
      <c r="J6902" s="55">
        <f>pro[[#This Row],[Revenue]]+pro[[#This Row],[AdminExp]]</f>
        <v>-96116.659000000014</v>
      </c>
      <c r="K6902" s="83">
        <f>pro[[#This Row],[Profit]]/pro[[#This Row],[Revenue]]</f>
        <v>-1.5408950561247894</v>
      </c>
      <c r="L6902" s="56">
        <f t="shared" si="107"/>
        <v>7</v>
      </c>
      <c r="M6902" s="82" t="str">
        <f>"Q"&amp;" "&amp;VLOOKUP(pro[[#This Row],[Period]],Mapping!A:B,2,0)</f>
        <v>Q 3</v>
      </c>
      <c r="N6902"/>
    </row>
    <row r="6903" spans="1:14" ht="11.25" customHeight="1" x14ac:dyDescent="0.2">
      <c r="A6903" s="42" t="s">
        <v>27</v>
      </c>
      <c r="B6903" s="44" t="s">
        <v>15</v>
      </c>
      <c r="C6903" s="44" t="s">
        <v>57</v>
      </c>
      <c r="D6903" s="43">
        <v>196891.21199999997</v>
      </c>
      <c r="E6903" s="43">
        <v>-43474.521999999997</v>
      </c>
      <c r="F6903" s="45">
        <v>-45880</v>
      </c>
      <c r="G6903" s="45">
        <v>-44650</v>
      </c>
      <c r="H6903" s="45">
        <v>-101460</v>
      </c>
      <c r="I6903" s="55">
        <f>pro[[#This Row],[Admin expenses 3]]+pro[[#This Row],[Admin expenses 2]]+pro[[#This Row],[Admin expenses 1]]+pro[[#This Row],[COGS]]</f>
        <v>-235464.522</v>
      </c>
      <c r="J6903" s="55">
        <f>pro[[#This Row],[Revenue]]+pro[[#This Row],[AdminExp]]</f>
        <v>-38573.310000000027</v>
      </c>
      <c r="K6903" s="83">
        <f>pro[[#This Row],[Profit]]/pro[[#This Row],[Revenue]]</f>
        <v>-0.19591179112656401</v>
      </c>
      <c r="L6903" s="56">
        <f t="shared" si="107"/>
        <v>7</v>
      </c>
      <c r="M6903" s="82" t="str">
        <f>"Q"&amp;" "&amp;VLOOKUP(pro[[#This Row],[Period]],Mapping!A:B,2,0)</f>
        <v>Q 3</v>
      </c>
      <c r="N6903"/>
    </row>
    <row r="6904" spans="1:14" ht="11.25" customHeight="1" x14ac:dyDescent="0.2">
      <c r="A6904" s="42" t="s">
        <v>27</v>
      </c>
      <c r="B6904" s="44" t="s">
        <v>15</v>
      </c>
      <c r="C6904" s="44" t="s">
        <v>57</v>
      </c>
      <c r="D6904" s="43">
        <v>121936.18499999998</v>
      </c>
      <c r="E6904" s="43">
        <v>-26484.275999999998</v>
      </c>
      <c r="F6904" s="45">
        <v>-58230</v>
      </c>
      <c r="G6904" s="45">
        <v>-16640</v>
      </c>
      <c r="H6904" s="45">
        <v>-32790</v>
      </c>
      <c r="I6904" s="55">
        <f>pro[[#This Row],[Admin expenses 3]]+pro[[#This Row],[Admin expenses 2]]+pro[[#This Row],[Admin expenses 1]]+pro[[#This Row],[COGS]]</f>
        <v>-134144.27600000001</v>
      </c>
      <c r="J6904" s="55">
        <f>pro[[#This Row],[Revenue]]+pro[[#This Row],[AdminExp]]</f>
        <v>-12208.091000000029</v>
      </c>
      <c r="K6904" s="83">
        <f>pro[[#This Row],[Profit]]/pro[[#This Row],[Revenue]]</f>
        <v>-0.10011868913235256</v>
      </c>
      <c r="L6904" s="56">
        <f t="shared" si="107"/>
        <v>7</v>
      </c>
      <c r="M6904" s="82" t="str">
        <f>"Q"&amp;" "&amp;VLOOKUP(pro[[#This Row],[Period]],Mapping!A:B,2,0)</f>
        <v>Q 3</v>
      </c>
      <c r="N6904"/>
    </row>
    <row r="6905" spans="1:14" ht="11.25" customHeight="1" x14ac:dyDescent="0.2">
      <c r="A6905" s="42" t="s">
        <v>27</v>
      </c>
      <c r="B6905" s="44" t="s">
        <v>15</v>
      </c>
      <c r="C6905" s="44" t="s">
        <v>57</v>
      </c>
      <c r="D6905" s="43">
        <v>84484.547000000006</v>
      </c>
      <c r="E6905" s="43">
        <v>-43732.653999999995</v>
      </c>
      <c r="F6905" s="45">
        <v>-30190</v>
      </c>
      <c r="G6905" s="45">
        <v>-86930</v>
      </c>
      <c r="H6905" s="45">
        <v>-20330</v>
      </c>
      <c r="I6905" s="55">
        <f>pro[[#This Row],[Admin expenses 3]]+pro[[#This Row],[Admin expenses 2]]+pro[[#This Row],[Admin expenses 1]]+pro[[#This Row],[COGS]]</f>
        <v>-181182.65399999998</v>
      </c>
      <c r="J6905" s="55">
        <f>pro[[#This Row],[Revenue]]+pro[[#This Row],[AdminExp]]</f>
        <v>-96698.106999999975</v>
      </c>
      <c r="K6905" s="83">
        <f>pro[[#This Row],[Profit]]/pro[[#This Row],[Revenue]]</f>
        <v>-1.1445656091403316</v>
      </c>
      <c r="L6905" s="56">
        <f t="shared" si="107"/>
        <v>7</v>
      </c>
      <c r="M6905" s="82" t="str">
        <f>"Q"&amp;" "&amp;VLOOKUP(pro[[#This Row],[Period]],Mapping!A:B,2,0)</f>
        <v>Q 3</v>
      </c>
      <c r="N6905"/>
    </row>
    <row r="6906" spans="1:14" ht="11.25" customHeight="1" x14ac:dyDescent="0.2">
      <c r="A6906" s="42" t="s">
        <v>27</v>
      </c>
      <c r="B6906" s="44" t="s">
        <v>15</v>
      </c>
      <c r="C6906" s="44" t="s">
        <v>57</v>
      </c>
      <c r="D6906" s="43">
        <v>67125.891000000003</v>
      </c>
      <c r="E6906" s="43">
        <v>-110478.71799999999</v>
      </c>
      <c r="F6906" s="45">
        <v>-30160</v>
      </c>
      <c r="G6906" s="45">
        <v>-14800</v>
      </c>
      <c r="H6906" s="45">
        <v>-82110</v>
      </c>
      <c r="I6906" s="55">
        <f>pro[[#This Row],[Admin expenses 3]]+pro[[#This Row],[Admin expenses 2]]+pro[[#This Row],[Admin expenses 1]]+pro[[#This Row],[COGS]]</f>
        <v>-237548.71799999999</v>
      </c>
      <c r="J6906" s="55">
        <f>pro[[#This Row],[Revenue]]+pro[[#This Row],[AdminExp]]</f>
        <v>-170422.82699999999</v>
      </c>
      <c r="K6906" s="83">
        <f>pro[[#This Row],[Profit]]/pro[[#This Row],[Revenue]]</f>
        <v>-2.5388538529790239</v>
      </c>
      <c r="L6906" s="56">
        <f t="shared" si="107"/>
        <v>7</v>
      </c>
      <c r="M6906" s="82" t="str">
        <f>"Q"&amp;" "&amp;VLOOKUP(pro[[#This Row],[Period]],Mapping!A:B,2,0)</f>
        <v>Q 3</v>
      </c>
      <c r="N6906"/>
    </row>
    <row r="6907" spans="1:14" ht="11.25" customHeight="1" x14ac:dyDescent="0.2">
      <c r="A6907" s="42" t="s">
        <v>27</v>
      </c>
      <c r="B6907" s="44" t="s">
        <v>15</v>
      </c>
      <c r="C6907" s="44" t="s">
        <v>57</v>
      </c>
      <c r="D6907" s="43">
        <v>166531.16899999999</v>
      </c>
      <c r="E6907" s="43">
        <v>-87421.921999999991</v>
      </c>
      <c r="F6907" s="45">
        <v>-100360</v>
      </c>
      <c r="G6907" s="45">
        <v>-27270</v>
      </c>
      <c r="H6907" s="45">
        <v>-78550</v>
      </c>
      <c r="I6907" s="55">
        <f>pro[[#This Row],[Admin expenses 3]]+pro[[#This Row],[Admin expenses 2]]+pro[[#This Row],[Admin expenses 1]]+pro[[#This Row],[COGS]]</f>
        <v>-293601.92200000002</v>
      </c>
      <c r="J6907" s="55">
        <f>pro[[#This Row],[Revenue]]+pro[[#This Row],[AdminExp]]</f>
        <v>-127070.75300000003</v>
      </c>
      <c r="K6907" s="83">
        <f>pro[[#This Row],[Profit]]/pro[[#This Row],[Revenue]]</f>
        <v>-0.76304486279082107</v>
      </c>
      <c r="L6907" s="56">
        <f t="shared" si="107"/>
        <v>7</v>
      </c>
      <c r="M6907" s="82" t="str">
        <f>"Q"&amp;" "&amp;VLOOKUP(pro[[#This Row],[Period]],Mapping!A:B,2,0)</f>
        <v>Q 3</v>
      </c>
      <c r="N6907"/>
    </row>
    <row r="6908" spans="1:14" ht="11.25" customHeight="1" x14ac:dyDescent="0.2">
      <c r="A6908" s="42" t="s">
        <v>27</v>
      </c>
      <c r="B6908" s="44" t="s">
        <v>15</v>
      </c>
      <c r="C6908" s="44" t="s">
        <v>57</v>
      </c>
      <c r="D6908" s="43">
        <v>269420.13699999999</v>
      </c>
      <c r="E6908" s="43">
        <v>-140140.20299999998</v>
      </c>
      <c r="F6908" s="45">
        <v>-14330</v>
      </c>
      <c r="G6908" s="45">
        <v>-41190</v>
      </c>
      <c r="H6908" s="45">
        <v>-81360</v>
      </c>
      <c r="I6908" s="55">
        <f>pro[[#This Row],[Admin expenses 3]]+pro[[#This Row],[Admin expenses 2]]+pro[[#This Row],[Admin expenses 1]]+pro[[#This Row],[COGS]]</f>
        <v>-277020.20299999998</v>
      </c>
      <c r="J6908" s="55">
        <f>pro[[#This Row],[Revenue]]+pro[[#This Row],[AdminExp]]</f>
        <v>-7600.0659999999916</v>
      </c>
      <c r="K6908" s="83">
        <f>pro[[#This Row],[Profit]]/pro[[#This Row],[Revenue]]</f>
        <v>-2.820897533728146E-2</v>
      </c>
      <c r="L6908" s="56">
        <f t="shared" si="107"/>
        <v>7</v>
      </c>
      <c r="M6908" s="82" t="str">
        <f>"Q"&amp;" "&amp;VLOOKUP(pro[[#This Row],[Period]],Mapping!A:B,2,0)</f>
        <v>Q 3</v>
      </c>
      <c r="N6908"/>
    </row>
    <row r="6909" spans="1:14" ht="11.25" customHeight="1" x14ac:dyDescent="0.2">
      <c r="A6909" s="42" t="s">
        <v>27</v>
      </c>
      <c r="B6909" s="44" t="s">
        <v>15</v>
      </c>
      <c r="C6909" s="44" t="s">
        <v>57</v>
      </c>
      <c r="D6909" s="43">
        <v>232532.38399999999</v>
      </c>
      <c r="E6909" s="43">
        <v>-125655.54399999998</v>
      </c>
      <c r="F6909" s="45">
        <v>-104100</v>
      </c>
      <c r="G6909" s="45">
        <v>-97430</v>
      </c>
      <c r="H6909" s="45">
        <v>-17260</v>
      </c>
      <c r="I6909" s="55">
        <f>pro[[#This Row],[Admin expenses 3]]+pro[[#This Row],[Admin expenses 2]]+pro[[#This Row],[Admin expenses 1]]+pro[[#This Row],[COGS]]</f>
        <v>-344445.54399999999</v>
      </c>
      <c r="J6909" s="55">
        <f>pro[[#This Row],[Revenue]]+pro[[#This Row],[AdminExp]]</f>
        <v>-111913.16</v>
      </c>
      <c r="K6909" s="83">
        <f>pro[[#This Row],[Profit]]/pro[[#This Row],[Revenue]]</f>
        <v>-0.48127988917018977</v>
      </c>
      <c r="L6909" s="56">
        <f t="shared" si="107"/>
        <v>7</v>
      </c>
      <c r="M6909" s="82" t="str">
        <f>"Q"&amp;" "&amp;VLOOKUP(pro[[#This Row],[Period]],Mapping!A:B,2,0)</f>
        <v>Q 3</v>
      </c>
      <c r="N6909"/>
    </row>
    <row r="6910" spans="1:14" ht="11.25" customHeight="1" x14ac:dyDescent="0.2">
      <c r="A6910" s="42" t="s">
        <v>27</v>
      </c>
      <c r="B6910" s="44" t="s">
        <v>15</v>
      </c>
      <c r="C6910" s="44" t="s">
        <v>57</v>
      </c>
      <c r="D6910" s="43">
        <v>39121.481</v>
      </c>
      <c r="E6910" s="43">
        <v>-24739.224999999999</v>
      </c>
      <c r="F6910" s="45">
        <v>-79440</v>
      </c>
      <c r="G6910" s="45">
        <v>-93990</v>
      </c>
      <c r="H6910" s="45">
        <v>-61260</v>
      </c>
      <c r="I6910" s="55">
        <f>pro[[#This Row],[Admin expenses 3]]+pro[[#This Row],[Admin expenses 2]]+pro[[#This Row],[Admin expenses 1]]+pro[[#This Row],[COGS]]</f>
        <v>-259429.22500000001</v>
      </c>
      <c r="J6910" s="55">
        <f>pro[[#This Row],[Revenue]]+pro[[#This Row],[AdminExp]]</f>
        <v>-220307.74400000001</v>
      </c>
      <c r="K6910" s="83">
        <f>pro[[#This Row],[Profit]]/pro[[#This Row],[Revenue]]</f>
        <v>-5.6313753561630246</v>
      </c>
      <c r="L6910" s="56">
        <f t="shared" si="107"/>
        <v>7</v>
      </c>
      <c r="M6910" s="82" t="str">
        <f>"Q"&amp;" "&amp;VLOOKUP(pro[[#This Row],[Period]],Mapping!A:B,2,0)</f>
        <v>Q 3</v>
      </c>
      <c r="N6910"/>
    </row>
    <row r="6911" spans="1:14" ht="11.25" customHeight="1" x14ac:dyDescent="0.2">
      <c r="A6911" s="42" t="s">
        <v>27</v>
      </c>
      <c r="B6911" s="44" t="s">
        <v>15</v>
      </c>
      <c r="C6911" s="44" t="s">
        <v>57</v>
      </c>
      <c r="D6911" s="43">
        <v>13399.784999999998</v>
      </c>
      <c r="E6911" s="43">
        <v>-15283.401</v>
      </c>
      <c r="F6911" s="45">
        <v>-50270</v>
      </c>
      <c r="G6911" s="45">
        <v>-104990</v>
      </c>
      <c r="H6911" s="45">
        <v>-77460</v>
      </c>
      <c r="I6911" s="55">
        <f>pro[[#This Row],[Admin expenses 3]]+pro[[#This Row],[Admin expenses 2]]+pro[[#This Row],[Admin expenses 1]]+pro[[#This Row],[COGS]]</f>
        <v>-248003.40100000001</v>
      </c>
      <c r="J6911" s="55">
        <f>pro[[#This Row],[Revenue]]+pro[[#This Row],[AdminExp]]</f>
        <v>-234603.61600000001</v>
      </c>
      <c r="K6911" s="83">
        <f>pro[[#This Row],[Profit]]/pro[[#This Row],[Revenue]]</f>
        <v>-17.50801344946953</v>
      </c>
      <c r="L6911" s="56">
        <f t="shared" si="107"/>
        <v>7</v>
      </c>
      <c r="M6911" s="82" t="str">
        <f>"Q"&amp;" "&amp;VLOOKUP(pro[[#This Row],[Period]],Mapping!A:B,2,0)</f>
        <v>Q 3</v>
      </c>
      <c r="N6911"/>
    </row>
    <row r="6912" spans="1:14" ht="11.25" customHeight="1" x14ac:dyDescent="0.2">
      <c r="A6912" s="42" t="s">
        <v>27</v>
      </c>
      <c r="B6912" s="44" t="s">
        <v>15</v>
      </c>
      <c r="C6912" s="44" t="s">
        <v>57</v>
      </c>
      <c r="D6912" s="43">
        <v>131127.647</v>
      </c>
      <c r="E6912" s="43">
        <v>-76099.694999999992</v>
      </c>
      <c r="F6912" s="45">
        <v>-15580</v>
      </c>
      <c r="G6912" s="45">
        <v>-68100</v>
      </c>
      <c r="H6912" s="45">
        <v>-22020</v>
      </c>
      <c r="I6912" s="55">
        <f>pro[[#This Row],[Admin expenses 3]]+pro[[#This Row],[Admin expenses 2]]+pro[[#This Row],[Admin expenses 1]]+pro[[#This Row],[COGS]]</f>
        <v>-181799.69500000001</v>
      </c>
      <c r="J6912" s="55">
        <f>pro[[#This Row],[Revenue]]+pro[[#This Row],[AdminExp]]</f>
        <v>-50672.04800000001</v>
      </c>
      <c r="K6912" s="83">
        <f>pro[[#This Row],[Profit]]/pro[[#This Row],[Revenue]]</f>
        <v>-0.38643298464739484</v>
      </c>
      <c r="L6912" s="56">
        <f t="shared" si="107"/>
        <v>7</v>
      </c>
      <c r="M6912" s="82" t="str">
        <f>"Q"&amp;" "&amp;VLOOKUP(pro[[#This Row],[Period]],Mapping!A:B,2,0)</f>
        <v>Q 3</v>
      </c>
      <c r="N6912"/>
    </row>
    <row r="6913" spans="1:14" ht="11.25" customHeight="1" x14ac:dyDescent="0.2">
      <c r="A6913" s="42" t="s">
        <v>27</v>
      </c>
      <c r="B6913" s="44" t="s">
        <v>15</v>
      </c>
      <c r="C6913" s="44" t="s">
        <v>57</v>
      </c>
      <c r="D6913" s="43">
        <v>244573.06299999999</v>
      </c>
      <c r="E6913" s="43">
        <v>-87333.519</v>
      </c>
      <c r="F6913" s="45">
        <v>-18220</v>
      </c>
      <c r="G6913" s="45">
        <v>-84700</v>
      </c>
      <c r="H6913" s="45">
        <v>-107450</v>
      </c>
      <c r="I6913" s="55">
        <f>pro[[#This Row],[Admin expenses 3]]+pro[[#This Row],[Admin expenses 2]]+pro[[#This Row],[Admin expenses 1]]+pro[[#This Row],[COGS]]</f>
        <v>-297703.51899999997</v>
      </c>
      <c r="J6913" s="55">
        <f>pro[[#This Row],[Revenue]]+pro[[#This Row],[AdminExp]]</f>
        <v>-53130.455999999976</v>
      </c>
      <c r="K6913" s="83">
        <f>pro[[#This Row],[Profit]]/pro[[#This Row],[Revenue]]</f>
        <v>-0.2172375622576227</v>
      </c>
      <c r="L6913" s="56">
        <f t="shared" si="107"/>
        <v>7</v>
      </c>
      <c r="M6913" s="82" t="str">
        <f>"Q"&amp;" "&amp;VLOOKUP(pro[[#This Row],[Period]],Mapping!A:B,2,0)</f>
        <v>Q 3</v>
      </c>
      <c r="N6913"/>
    </row>
    <row r="6914" spans="1:14" ht="11.25" customHeight="1" x14ac:dyDescent="0.2">
      <c r="A6914" s="42" t="s">
        <v>27</v>
      </c>
      <c r="B6914" s="44" t="s">
        <v>15</v>
      </c>
      <c r="C6914" s="44" t="s">
        <v>57</v>
      </c>
      <c r="D6914" s="43">
        <v>418263.321</v>
      </c>
      <c r="E6914" s="43">
        <v>-147797.37</v>
      </c>
      <c r="F6914" s="45">
        <v>-47040</v>
      </c>
      <c r="G6914" s="45">
        <v>-40990</v>
      </c>
      <c r="H6914" s="45">
        <v>-36970</v>
      </c>
      <c r="I6914" s="55">
        <f>pro[[#This Row],[Admin expenses 3]]+pro[[#This Row],[Admin expenses 2]]+pro[[#This Row],[Admin expenses 1]]+pro[[#This Row],[COGS]]</f>
        <v>-272797.37</v>
      </c>
      <c r="J6914" s="55">
        <f>pro[[#This Row],[Revenue]]+pro[[#This Row],[AdminExp]]</f>
        <v>145465.951</v>
      </c>
      <c r="K6914" s="83">
        <f>pro[[#This Row],[Profit]]/pro[[#This Row],[Revenue]]</f>
        <v>0.34778557835818458</v>
      </c>
      <c r="L6914" s="56">
        <f t="shared" ref="L6914:L6977" si="108">MONTH(DATEVALUE(A6914&amp;"1"))</f>
        <v>7</v>
      </c>
      <c r="M6914" s="82" t="str">
        <f>"Q"&amp;" "&amp;VLOOKUP(pro[[#This Row],[Period]],Mapping!A:B,2,0)</f>
        <v>Q 3</v>
      </c>
      <c r="N6914"/>
    </row>
    <row r="6915" spans="1:14" ht="11.25" customHeight="1" x14ac:dyDescent="0.2">
      <c r="A6915" s="42" t="s">
        <v>27</v>
      </c>
      <c r="B6915" s="44" t="s">
        <v>15</v>
      </c>
      <c r="C6915" s="44" t="s">
        <v>57</v>
      </c>
      <c r="D6915" s="43">
        <v>72607.079999999987</v>
      </c>
      <c r="E6915" s="43">
        <v>-30643.010999999995</v>
      </c>
      <c r="F6915" s="45">
        <v>-47350</v>
      </c>
      <c r="G6915" s="45">
        <v>-57290</v>
      </c>
      <c r="H6915" s="45">
        <v>-34340</v>
      </c>
      <c r="I6915" s="55">
        <f>pro[[#This Row],[Admin expenses 3]]+pro[[#This Row],[Admin expenses 2]]+pro[[#This Row],[Admin expenses 1]]+pro[[#This Row],[COGS]]</f>
        <v>-169623.011</v>
      </c>
      <c r="J6915" s="55">
        <f>pro[[#This Row],[Revenue]]+pro[[#This Row],[AdminExp]]</f>
        <v>-97015.931000000011</v>
      </c>
      <c r="K6915" s="83">
        <f>pro[[#This Row],[Profit]]/pro[[#This Row],[Revenue]]</f>
        <v>-1.3361772846394597</v>
      </c>
      <c r="L6915" s="56">
        <f t="shared" si="108"/>
        <v>7</v>
      </c>
      <c r="M6915" s="82" t="str">
        <f>"Q"&amp;" "&amp;VLOOKUP(pro[[#This Row],[Period]],Mapping!A:B,2,0)</f>
        <v>Q 3</v>
      </c>
      <c r="N6915"/>
    </row>
    <row r="6916" spans="1:14" ht="11.25" customHeight="1" x14ac:dyDescent="0.2">
      <c r="A6916" s="42" t="s">
        <v>27</v>
      </c>
      <c r="B6916" s="44" t="s">
        <v>15</v>
      </c>
      <c r="C6916" s="44" t="s">
        <v>57</v>
      </c>
      <c r="D6916" s="43">
        <v>27000.302</v>
      </c>
      <c r="E6916" s="43">
        <v>-11906.383999999998</v>
      </c>
      <c r="F6916" s="45">
        <v>-50510</v>
      </c>
      <c r="G6916" s="45">
        <v>-91150</v>
      </c>
      <c r="H6916" s="45">
        <v>-41980</v>
      </c>
      <c r="I6916" s="55">
        <f>pro[[#This Row],[Admin expenses 3]]+pro[[#This Row],[Admin expenses 2]]+pro[[#This Row],[Admin expenses 1]]+pro[[#This Row],[COGS]]</f>
        <v>-195546.38399999999</v>
      </c>
      <c r="J6916" s="55">
        <f>pro[[#This Row],[Revenue]]+pro[[#This Row],[AdminExp]]</f>
        <v>-168546.08199999999</v>
      </c>
      <c r="K6916" s="83">
        <f>pro[[#This Row],[Profit]]/pro[[#This Row],[Revenue]]</f>
        <v>-6.2423776593313658</v>
      </c>
      <c r="L6916" s="56">
        <f t="shared" si="108"/>
        <v>7</v>
      </c>
      <c r="M6916" s="82" t="str">
        <f>"Q"&amp;" "&amp;VLOOKUP(pro[[#This Row],[Period]],Mapping!A:B,2,0)</f>
        <v>Q 3</v>
      </c>
      <c r="N6916"/>
    </row>
    <row r="6917" spans="1:14" ht="11.25" customHeight="1" x14ac:dyDescent="0.2">
      <c r="A6917" s="42" t="s">
        <v>27</v>
      </c>
      <c r="B6917" s="44" t="s">
        <v>15</v>
      </c>
      <c r="C6917" s="44" t="s">
        <v>57</v>
      </c>
      <c r="D6917" s="43">
        <v>259705.22899999996</v>
      </c>
      <c r="E6917" s="43">
        <v>-78408.490999999995</v>
      </c>
      <c r="F6917" s="45">
        <v>-53110</v>
      </c>
      <c r="G6917" s="45">
        <v>-77940</v>
      </c>
      <c r="H6917" s="45">
        <v>-15110</v>
      </c>
      <c r="I6917" s="55">
        <f>pro[[#This Row],[Admin expenses 3]]+pro[[#This Row],[Admin expenses 2]]+pro[[#This Row],[Admin expenses 1]]+pro[[#This Row],[COGS]]</f>
        <v>-224568.49099999998</v>
      </c>
      <c r="J6917" s="55">
        <f>pro[[#This Row],[Revenue]]+pro[[#This Row],[AdminExp]]</f>
        <v>35136.737999999983</v>
      </c>
      <c r="K6917" s="83">
        <f>pro[[#This Row],[Profit]]/pro[[#This Row],[Revenue]]</f>
        <v>0.13529468827137087</v>
      </c>
      <c r="L6917" s="56">
        <f t="shared" si="108"/>
        <v>7</v>
      </c>
      <c r="M6917" s="82" t="str">
        <f>"Q"&amp;" "&amp;VLOOKUP(pro[[#This Row],[Period]],Mapping!A:B,2,0)</f>
        <v>Q 3</v>
      </c>
      <c r="N6917"/>
    </row>
    <row r="6918" spans="1:14" ht="11.25" customHeight="1" x14ac:dyDescent="0.2">
      <c r="A6918" s="42" t="s">
        <v>27</v>
      </c>
      <c r="B6918" s="44" t="s">
        <v>15</v>
      </c>
      <c r="C6918" s="44" t="s">
        <v>57</v>
      </c>
      <c r="D6918" s="43">
        <v>1435482.6359999999</v>
      </c>
      <c r="E6918" s="43">
        <v>-647407.06799999997</v>
      </c>
      <c r="F6918" s="45">
        <v>-44480</v>
      </c>
      <c r="G6918" s="45">
        <v>-26710</v>
      </c>
      <c r="H6918" s="45">
        <v>-19860</v>
      </c>
      <c r="I6918" s="55">
        <f>pro[[#This Row],[Admin expenses 3]]+pro[[#This Row],[Admin expenses 2]]+pro[[#This Row],[Admin expenses 1]]+pro[[#This Row],[COGS]]</f>
        <v>-738457.06799999997</v>
      </c>
      <c r="J6918" s="55">
        <f>pro[[#This Row],[Revenue]]+pro[[#This Row],[AdminExp]]</f>
        <v>697025.56799999997</v>
      </c>
      <c r="K6918" s="83">
        <f>pro[[#This Row],[Profit]]/pro[[#This Row],[Revenue]]</f>
        <v>0.48556879095540656</v>
      </c>
      <c r="L6918" s="56">
        <f t="shared" si="108"/>
        <v>7</v>
      </c>
      <c r="M6918" s="82" t="str">
        <f>"Q"&amp;" "&amp;VLOOKUP(pro[[#This Row],[Period]],Mapping!A:B,2,0)</f>
        <v>Q 3</v>
      </c>
      <c r="N6918"/>
    </row>
    <row r="6919" spans="1:14" ht="11.25" customHeight="1" x14ac:dyDescent="0.2">
      <c r="A6919" s="42" t="s">
        <v>27</v>
      </c>
      <c r="B6919" s="44" t="s">
        <v>15</v>
      </c>
      <c r="C6919" s="44" t="s">
        <v>57</v>
      </c>
      <c r="D6919" s="43">
        <v>484398.71899999998</v>
      </c>
      <c r="E6919" s="43">
        <v>-222406.74399999998</v>
      </c>
      <c r="F6919" s="45">
        <v>-44940</v>
      </c>
      <c r="G6919" s="45">
        <v>-19440</v>
      </c>
      <c r="H6919" s="45">
        <v>-66710</v>
      </c>
      <c r="I6919" s="55">
        <f>pro[[#This Row],[Admin expenses 3]]+pro[[#This Row],[Admin expenses 2]]+pro[[#This Row],[Admin expenses 1]]+pro[[#This Row],[COGS]]</f>
        <v>-353496.74399999995</v>
      </c>
      <c r="J6919" s="55">
        <f>pro[[#This Row],[Revenue]]+pro[[#This Row],[AdminExp]]</f>
        <v>130901.97500000003</v>
      </c>
      <c r="K6919" s="83">
        <f>pro[[#This Row],[Profit]]/pro[[#This Row],[Revenue]]</f>
        <v>0.27023600572321094</v>
      </c>
      <c r="L6919" s="56">
        <f t="shared" si="108"/>
        <v>7</v>
      </c>
      <c r="M6919" s="82" t="str">
        <f>"Q"&amp;" "&amp;VLOOKUP(pro[[#This Row],[Period]],Mapping!A:B,2,0)</f>
        <v>Q 3</v>
      </c>
      <c r="N6919"/>
    </row>
    <row r="6920" spans="1:14" ht="11.25" customHeight="1" x14ac:dyDescent="0.2">
      <c r="A6920" s="42" t="s">
        <v>27</v>
      </c>
      <c r="B6920" s="44" t="s">
        <v>15</v>
      </c>
      <c r="C6920" s="44" t="s">
        <v>57</v>
      </c>
      <c r="D6920" s="43">
        <v>13258.875</v>
      </c>
      <c r="E6920" s="43">
        <v>-1973.3209999999999</v>
      </c>
      <c r="F6920" s="45">
        <v>-46360</v>
      </c>
      <c r="G6920" s="45">
        <v>-54360</v>
      </c>
      <c r="H6920" s="45">
        <v>-79440</v>
      </c>
      <c r="I6920" s="55">
        <f>pro[[#This Row],[Admin expenses 3]]+pro[[#This Row],[Admin expenses 2]]+pro[[#This Row],[Admin expenses 1]]+pro[[#This Row],[COGS]]</f>
        <v>-182133.321</v>
      </c>
      <c r="J6920" s="55">
        <f>pro[[#This Row],[Revenue]]+pro[[#This Row],[AdminExp]]</f>
        <v>-168874.446</v>
      </c>
      <c r="K6920" s="83">
        <f>pro[[#This Row],[Profit]]/pro[[#This Row],[Revenue]]</f>
        <v>-12.73671001498996</v>
      </c>
      <c r="L6920" s="56">
        <f t="shared" si="108"/>
        <v>7</v>
      </c>
      <c r="M6920" s="82" t="str">
        <f>"Q"&amp;" "&amp;VLOOKUP(pro[[#This Row],[Period]],Mapping!A:B,2,0)</f>
        <v>Q 3</v>
      </c>
      <c r="N6920"/>
    </row>
    <row r="6921" spans="1:14" ht="11.25" customHeight="1" x14ac:dyDescent="0.2">
      <c r="A6921" s="42" t="s">
        <v>27</v>
      </c>
      <c r="B6921" s="44" t="s">
        <v>15</v>
      </c>
      <c r="C6921" s="44" t="s">
        <v>57</v>
      </c>
      <c r="D6921" s="43">
        <v>146021.59599999999</v>
      </c>
      <c r="E6921" s="43">
        <v>-44476.88</v>
      </c>
      <c r="F6921" s="45">
        <v>-51270</v>
      </c>
      <c r="G6921" s="45">
        <v>-23180</v>
      </c>
      <c r="H6921" s="45">
        <v>-60440</v>
      </c>
      <c r="I6921" s="55">
        <f>pro[[#This Row],[Admin expenses 3]]+pro[[#This Row],[Admin expenses 2]]+pro[[#This Row],[Admin expenses 1]]+pro[[#This Row],[COGS]]</f>
        <v>-179366.88</v>
      </c>
      <c r="J6921" s="55">
        <f>pro[[#This Row],[Revenue]]+pro[[#This Row],[AdminExp]]</f>
        <v>-33345.284000000014</v>
      </c>
      <c r="K6921" s="83">
        <f>pro[[#This Row],[Profit]]/pro[[#This Row],[Revenue]]</f>
        <v>-0.22835857786405797</v>
      </c>
      <c r="L6921" s="56">
        <f t="shared" si="108"/>
        <v>7</v>
      </c>
      <c r="M6921" s="82" t="str">
        <f>"Q"&amp;" "&amp;VLOOKUP(pro[[#This Row],[Period]],Mapping!A:B,2,0)</f>
        <v>Q 3</v>
      </c>
      <c r="N6921"/>
    </row>
    <row r="6922" spans="1:14" ht="11.25" customHeight="1" x14ac:dyDescent="0.2">
      <c r="A6922" s="42" t="s">
        <v>27</v>
      </c>
      <c r="B6922" s="44" t="s">
        <v>15</v>
      </c>
      <c r="C6922" s="44" t="s">
        <v>57</v>
      </c>
      <c r="D6922" s="43">
        <v>692205.80799999996</v>
      </c>
      <c r="E6922" s="43">
        <v>-309471.68699999998</v>
      </c>
      <c r="F6922" s="45">
        <v>-99140</v>
      </c>
      <c r="G6922" s="45">
        <v>-14980</v>
      </c>
      <c r="H6922" s="45">
        <v>-85790</v>
      </c>
      <c r="I6922" s="55">
        <f>pro[[#This Row],[Admin expenses 3]]+pro[[#This Row],[Admin expenses 2]]+pro[[#This Row],[Admin expenses 1]]+pro[[#This Row],[COGS]]</f>
        <v>-509381.68699999998</v>
      </c>
      <c r="J6922" s="55">
        <f>pro[[#This Row],[Revenue]]+pro[[#This Row],[AdminExp]]</f>
        <v>182824.12099999998</v>
      </c>
      <c r="K6922" s="83">
        <f>pro[[#This Row],[Profit]]/pro[[#This Row],[Revenue]]</f>
        <v>0.26411815516000409</v>
      </c>
      <c r="L6922" s="56">
        <f t="shared" si="108"/>
        <v>7</v>
      </c>
      <c r="M6922" s="82" t="str">
        <f>"Q"&amp;" "&amp;VLOOKUP(pro[[#This Row],[Period]],Mapping!A:B,2,0)</f>
        <v>Q 3</v>
      </c>
      <c r="N6922"/>
    </row>
    <row r="6923" spans="1:14" ht="11.25" customHeight="1" x14ac:dyDescent="0.2">
      <c r="A6923" s="42" t="s">
        <v>27</v>
      </c>
      <c r="B6923" s="44" t="s">
        <v>15</v>
      </c>
      <c r="C6923" s="44" t="s">
        <v>57</v>
      </c>
      <c r="D6923" s="43">
        <v>17406.073999999997</v>
      </c>
      <c r="E6923" s="43">
        <v>-3385.9839999999999</v>
      </c>
      <c r="F6923" s="45">
        <v>-105140</v>
      </c>
      <c r="G6923" s="45">
        <v>-79470</v>
      </c>
      <c r="H6923" s="45">
        <v>-98930</v>
      </c>
      <c r="I6923" s="55">
        <f>pro[[#This Row],[Admin expenses 3]]+pro[[#This Row],[Admin expenses 2]]+pro[[#This Row],[Admin expenses 1]]+pro[[#This Row],[COGS]]</f>
        <v>-286925.984</v>
      </c>
      <c r="J6923" s="55">
        <f>pro[[#This Row],[Revenue]]+pro[[#This Row],[AdminExp]]</f>
        <v>-269519.90999999997</v>
      </c>
      <c r="K6923" s="83">
        <f>pro[[#This Row],[Profit]]/pro[[#This Row],[Revenue]]</f>
        <v>-15.484244752722528</v>
      </c>
      <c r="L6923" s="56">
        <f t="shared" si="108"/>
        <v>7</v>
      </c>
      <c r="M6923" s="82" t="str">
        <f>"Q"&amp;" "&amp;VLOOKUP(pro[[#This Row],[Period]],Mapping!A:B,2,0)</f>
        <v>Q 3</v>
      </c>
      <c r="N6923"/>
    </row>
    <row r="6924" spans="1:14" ht="11.25" customHeight="1" x14ac:dyDescent="0.2">
      <c r="A6924" s="42" t="s">
        <v>27</v>
      </c>
      <c r="B6924" s="44" t="s">
        <v>15</v>
      </c>
      <c r="C6924" s="44" t="s">
        <v>57</v>
      </c>
      <c r="D6924" s="43">
        <v>107546.06799999998</v>
      </c>
      <c r="E6924" s="43">
        <v>-51238.683999999994</v>
      </c>
      <c r="F6924" s="45">
        <v>-44340</v>
      </c>
      <c r="G6924" s="45">
        <v>-81320</v>
      </c>
      <c r="H6924" s="45">
        <v>-105400</v>
      </c>
      <c r="I6924" s="55">
        <f>pro[[#This Row],[Admin expenses 3]]+pro[[#This Row],[Admin expenses 2]]+pro[[#This Row],[Admin expenses 1]]+pro[[#This Row],[COGS]]</f>
        <v>-282298.68400000001</v>
      </c>
      <c r="J6924" s="55">
        <f>pro[[#This Row],[Revenue]]+pro[[#This Row],[AdminExp]]</f>
        <v>-174752.61600000004</v>
      </c>
      <c r="K6924" s="83">
        <f>pro[[#This Row],[Profit]]/pro[[#This Row],[Revenue]]</f>
        <v>-1.6249093923173468</v>
      </c>
      <c r="L6924" s="56">
        <f t="shared" si="108"/>
        <v>7</v>
      </c>
      <c r="M6924" s="82" t="str">
        <f>"Q"&amp;" "&amp;VLOOKUP(pro[[#This Row],[Period]],Mapping!A:B,2,0)</f>
        <v>Q 3</v>
      </c>
      <c r="N6924"/>
    </row>
    <row r="6925" spans="1:14" ht="11.25" customHeight="1" x14ac:dyDescent="0.2">
      <c r="A6925" s="42" t="s">
        <v>27</v>
      </c>
      <c r="B6925" s="44" t="s">
        <v>15</v>
      </c>
      <c r="C6925" s="44" t="s">
        <v>57</v>
      </c>
      <c r="D6925" s="43">
        <v>15727.067999999999</v>
      </c>
      <c r="E6925" s="43">
        <v>-14649.137999999999</v>
      </c>
      <c r="F6925" s="45">
        <v>-50250</v>
      </c>
      <c r="G6925" s="45">
        <v>-103180</v>
      </c>
      <c r="H6925" s="45">
        <v>-21440</v>
      </c>
      <c r="I6925" s="55">
        <f>pro[[#This Row],[Admin expenses 3]]+pro[[#This Row],[Admin expenses 2]]+pro[[#This Row],[Admin expenses 1]]+pro[[#This Row],[COGS]]</f>
        <v>-189519.13800000001</v>
      </c>
      <c r="J6925" s="55">
        <f>pro[[#This Row],[Revenue]]+pro[[#This Row],[AdminExp]]</f>
        <v>-173792.07</v>
      </c>
      <c r="K6925" s="83">
        <f>pro[[#This Row],[Profit]]/pro[[#This Row],[Revenue]]</f>
        <v>-11.050506680584075</v>
      </c>
      <c r="L6925" s="56">
        <f t="shared" si="108"/>
        <v>7</v>
      </c>
      <c r="M6925" s="82" t="str">
        <f>"Q"&amp;" "&amp;VLOOKUP(pro[[#This Row],[Period]],Mapping!A:B,2,0)</f>
        <v>Q 3</v>
      </c>
      <c r="N6925"/>
    </row>
    <row r="6926" spans="1:14" ht="11.25" customHeight="1" x14ac:dyDescent="0.2">
      <c r="A6926" s="42" t="s">
        <v>27</v>
      </c>
      <c r="B6926" s="44" t="s">
        <v>15</v>
      </c>
      <c r="C6926" s="44" t="s">
        <v>57</v>
      </c>
      <c r="D6926" s="43">
        <v>54948.991999999998</v>
      </c>
      <c r="E6926" s="43">
        <v>-60123.314999999995</v>
      </c>
      <c r="F6926" s="45">
        <v>-26640</v>
      </c>
      <c r="G6926" s="45">
        <v>-37900</v>
      </c>
      <c r="H6926" s="45">
        <v>-66670</v>
      </c>
      <c r="I6926" s="55">
        <f>pro[[#This Row],[Admin expenses 3]]+pro[[#This Row],[Admin expenses 2]]+pro[[#This Row],[Admin expenses 1]]+pro[[#This Row],[COGS]]</f>
        <v>-191333.315</v>
      </c>
      <c r="J6926" s="55">
        <f>pro[[#This Row],[Revenue]]+pro[[#This Row],[AdminExp]]</f>
        <v>-136384.323</v>
      </c>
      <c r="K6926" s="83">
        <f>pro[[#This Row],[Profit]]/pro[[#This Row],[Revenue]]</f>
        <v>-2.4820168311731727</v>
      </c>
      <c r="L6926" s="56">
        <f t="shared" si="108"/>
        <v>7</v>
      </c>
      <c r="M6926" s="82" t="str">
        <f>"Q"&amp;" "&amp;VLOOKUP(pro[[#This Row],[Period]],Mapping!A:B,2,0)</f>
        <v>Q 3</v>
      </c>
      <c r="N6926"/>
    </row>
    <row r="6927" spans="1:14" ht="11.25" customHeight="1" x14ac:dyDescent="0.2">
      <c r="A6927" s="42" t="s">
        <v>27</v>
      </c>
      <c r="B6927" s="44" t="s">
        <v>15</v>
      </c>
      <c r="C6927" s="44" t="s">
        <v>58</v>
      </c>
      <c r="D6927" s="43">
        <v>65671.417000000001</v>
      </c>
      <c r="E6927" s="43">
        <v>-59220.483</v>
      </c>
      <c r="F6927" s="45">
        <v>-55840</v>
      </c>
      <c r="G6927" s="45">
        <v>-50110</v>
      </c>
      <c r="H6927" s="45">
        <v>-56870</v>
      </c>
      <c r="I6927" s="55">
        <f>pro[[#This Row],[Admin expenses 3]]+pro[[#This Row],[Admin expenses 2]]+pro[[#This Row],[Admin expenses 1]]+pro[[#This Row],[COGS]]</f>
        <v>-222040.48300000001</v>
      </c>
      <c r="J6927" s="55">
        <f>pro[[#This Row],[Revenue]]+pro[[#This Row],[AdminExp]]</f>
        <v>-156369.06599999999</v>
      </c>
      <c r="K6927" s="83">
        <f>pro[[#This Row],[Profit]]/pro[[#This Row],[Revenue]]</f>
        <v>-2.3810825644282958</v>
      </c>
      <c r="L6927" s="56">
        <f t="shared" si="108"/>
        <v>7</v>
      </c>
      <c r="M6927" s="82" t="str">
        <f>"Q"&amp;" "&amp;VLOOKUP(pro[[#This Row],[Period]],Mapping!A:B,2,0)</f>
        <v>Q 3</v>
      </c>
      <c r="N6927"/>
    </row>
    <row r="6928" spans="1:14" ht="11.25" customHeight="1" x14ac:dyDescent="0.2">
      <c r="A6928" s="42" t="s">
        <v>27</v>
      </c>
      <c r="B6928" s="44" t="s">
        <v>15</v>
      </c>
      <c r="C6928" s="44" t="s">
        <v>59</v>
      </c>
      <c r="D6928" s="43">
        <v>123759.18799999999</v>
      </c>
      <c r="E6928" s="43">
        <v>-180641.42600000001</v>
      </c>
      <c r="F6928" s="45">
        <v>-98710</v>
      </c>
      <c r="G6928" s="45">
        <v>-19800</v>
      </c>
      <c r="H6928" s="45">
        <v>-53160</v>
      </c>
      <c r="I6928" s="55">
        <f>pro[[#This Row],[Admin expenses 3]]+pro[[#This Row],[Admin expenses 2]]+pro[[#This Row],[Admin expenses 1]]+pro[[#This Row],[COGS]]</f>
        <v>-352311.42599999998</v>
      </c>
      <c r="J6928" s="55">
        <f>pro[[#This Row],[Revenue]]+pro[[#This Row],[AdminExp]]</f>
        <v>-228552.23799999998</v>
      </c>
      <c r="K6928" s="83">
        <f>pro[[#This Row],[Profit]]/pro[[#This Row],[Revenue]]</f>
        <v>-1.846749657084046</v>
      </c>
      <c r="L6928" s="56">
        <f t="shared" si="108"/>
        <v>7</v>
      </c>
      <c r="M6928" s="82" t="str">
        <f>"Q"&amp;" "&amp;VLOOKUP(pro[[#This Row],[Period]],Mapping!A:B,2,0)</f>
        <v>Q 3</v>
      </c>
      <c r="N6928"/>
    </row>
    <row r="6929" spans="1:14" ht="11.25" customHeight="1" x14ac:dyDescent="0.2">
      <c r="A6929" s="42" t="s">
        <v>27</v>
      </c>
      <c r="B6929" s="44" t="s">
        <v>15</v>
      </c>
      <c r="C6929" s="44" t="s">
        <v>57</v>
      </c>
      <c r="D6929" s="43">
        <v>3017.8329999999996</v>
      </c>
      <c r="E6929" s="43">
        <v>-11232.556999999999</v>
      </c>
      <c r="F6929" s="45">
        <v>-60990</v>
      </c>
      <c r="G6929" s="45">
        <v>-15410</v>
      </c>
      <c r="H6929" s="45">
        <v>-66140</v>
      </c>
      <c r="I6929" s="55">
        <f>pro[[#This Row],[Admin expenses 3]]+pro[[#This Row],[Admin expenses 2]]+pro[[#This Row],[Admin expenses 1]]+pro[[#This Row],[COGS]]</f>
        <v>-153772.557</v>
      </c>
      <c r="J6929" s="55">
        <f>pro[[#This Row],[Revenue]]+pro[[#This Row],[AdminExp]]</f>
        <v>-150754.72399999999</v>
      </c>
      <c r="K6929" s="83">
        <f>pro[[#This Row],[Profit]]/pro[[#This Row],[Revenue]]</f>
        <v>-49.95462770802758</v>
      </c>
      <c r="L6929" s="56">
        <f t="shared" si="108"/>
        <v>7</v>
      </c>
      <c r="M6929" s="82" t="str">
        <f>"Q"&amp;" "&amp;VLOOKUP(pro[[#This Row],[Period]],Mapping!A:B,2,0)</f>
        <v>Q 3</v>
      </c>
      <c r="N6929"/>
    </row>
    <row r="6930" spans="1:14" ht="11.25" customHeight="1" x14ac:dyDescent="0.2">
      <c r="A6930" s="42" t="s">
        <v>27</v>
      </c>
      <c r="B6930" s="44" t="s">
        <v>15</v>
      </c>
      <c r="C6930" s="44" t="s">
        <v>57</v>
      </c>
      <c r="D6930" s="43">
        <v>2936.2759999999998</v>
      </c>
      <c r="E6930" s="43">
        <v>-14003.478999999999</v>
      </c>
      <c r="F6930" s="45">
        <v>-57780</v>
      </c>
      <c r="G6930" s="45">
        <v>-76000</v>
      </c>
      <c r="H6930" s="45">
        <v>-81990</v>
      </c>
      <c r="I6930" s="55">
        <f>pro[[#This Row],[Admin expenses 3]]+pro[[#This Row],[Admin expenses 2]]+pro[[#This Row],[Admin expenses 1]]+pro[[#This Row],[COGS]]</f>
        <v>-229773.47899999999</v>
      </c>
      <c r="J6930" s="55">
        <f>pro[[#This Row],[Revenue]]+pro[[#This Row],[AdminExp]]</f>
        <v>-226837.20299999998</v>
      </c>
      <c r="K6930" s="83">
        <f>pro[[#This Row],[Profit]]/pro[[#This Row],[Revenue]]</f>
        <v>-77.253365487440547</v>
      </c>
      <c r="L6930" s="56">
        <f t="shared" si="108"/>
        <v>7</v>
      </c>
      <c r="M6930" s="82" t="str">
        <f>"Q"&amp;" "&amp;VLOOKUP(pro[[#This Row],[Period]],Mapping!A:B,2,0)</f>
        <v>Q 3</v>
      </c>
      <c r="N6930"/>
    </row>
    <row r="6931" spans="1:14" ht="11.25" customHeight="1" x14ac:dyDescent="0.2">
      <c r="A6931" s="42" t="s">
        <v>27</v>
      </c>
      <c r="B6931" s="44" t="s">
        <v>15</v>
      </c>
      <c r="C6931" s="44" t="s">
        <v>57</v>
      </c>
      <c r="D6931" s="43">
        <v>1353256.2959999999</v>
      </c>
      <c r="E6931" s="43">
        <v>-504288.42099999991</v>
      </c>
      <c r="F6931" s="45">
        <v>-73260</v>
      </c>
      <c r="G6931" s="45">
        <v>-43760</v>
      </c>
      <c r="H6931" s="45">
        <v>-74140</v>
      </c>
      <c r="I6931" s="55">
        <f>pro[[#This Row],[Admin expenses 3]]+pro[[#This Row],[Admin expenses 2]]+pro[[#This Row],[Admin expenses 1]]+pro[[#This Row],[COGS]]</f>
        <v>-695448.42099999986</v>
      </c>
      <c r="J6931" s="55">
        <f>pro[[#This Row],[Revenue]]+pro[[#This Row],[AdminExp]]</f>
        <v>657807.875</v>
      </c>
      <c r="K6931" s="83">
        <f>pro[[#This Row],[Profit]]/pro[[#This Row],[Revenue]]</f>
        <v>0.48609260266837145</v>
      </c>
      <c r="L6931" s="56">
        <f t="shared" si="108"/>
        <v>7</v>
      </c>
      <c r="M6931" s="82" t="str">
        <f>"Q"&amp;" "&amp;VLOOKUP(pro[[#This Row],[Period]],Mapping!A:B,2,0)</f>
        <v>Q 3</v>
      </c>
      <c r="N6931"/>
    </row>
    <row r="6932" spans="1:14" ht="11.25" customHeight="1" x14ac:dyDescent="0.2">
      <c r="A6932" s="42" t="s">
        <v>27</v>
      </c>
      <c r="B6932" s="44" t="s">
        <v>15</v>
      </c>
      <c r="C6932" s="44" t="s">
        <v>57</v>
      </c>
      <c r="D6932" s="43">
        <v>-11281.843999999999</v>
      </c>
      <c r="E6932" s="43">
        <v>1539.4539999999997</v>
      </c>
      <c r="F6932" s="45">
        <v>-17360</v>
      </c>
      <c r="G6932" s="45">
        <v>-75420</v>
      </c>
      <c r="H6932" s="45">
        <v>-65340</v>
      </c>
      <c r="I6932" s="55">
        <f>pro[[#This Row],[Admin expenses 3]]+pro[[#This Row],[Admin expenses 2]]+pro[[#This Row],[Admin expenses 1]]+pro[[#This Row],[COGS]]</f>
        <v>-156580.546</v>
      </c>
      <c r="J6932" s="55">
        <f>pro[[#This Row],[Revenue]]+pro[[#This Row],[AdminExp]]</f>
        <v>-167862.39</v>
      </c>
      <c r="K6932" s="83">
        <f>pro[[#This Row],[Profit]]/pro[[#This Row],[Revenue]]</f>
        <v>14.878985208446423</v>
      </c>
      <c r="L6932" s="56">
        <f t="shared" si="108"/>
        <v>7</v>
      </c>
      <c r="M6932" s="82" t="str">
        <f>"Q"&amp;" "&amp;VLOOKUP(pro[[#This Row],[Period]],Mapping!A:B,2,0)</f>
        <v>Q 3</v>
      </c>
      <c r="N6932"/>
    </row>
    <row r="6933" spans="1:14" ht="11.25" customHeight="1" x14ac:dyDescent="0.2">
      <c r="A6933" s="42" t="s">
        <v>27</v>
      </c>
      <c r="B6933" s="44" t="s">
        <v>15</v>
      </c>
      <c r="C6933" s="44" t="s">
        <v>57</v>
      </c>
      <c r="D6933" s="43">
        <v>485238.65599999996</v>
      </c>
      <c r="E6933" s="43">
        <v>-176014.92299999998</v>
      </c>
      <c r="F6933" s="45">
        <v>-69930</v>
      </c>
      <c r="G6933" s="45">
        <v>-81340</v>
      </c>
      <c r="H6933" s="45">
        <v>-52220</v>
      </c>
      <c r="I6933" s="55">
        <f>pro[[#This Row],[Admin expenses 3]]+pro[[#This Row],[Admin expenses 2]]+pro[[#This Row],[Admin expenses 1]]+pro[[#This Row],[COGS]]</f>
        <v>-379504.92299999995</v>
      </c>
      <c r="J6933" s="55">
        <f>pro[[#This Row],[Revenue]]+pro[[#This Row],[AdminExp]]</f>
        <v>105733.73300000001</v>
      </c>
      <c r="K6933" s="83">
        <f>pro[[#This Row],[Profit]]/pro[[#This Row],[Revenue]]</f>
        <v>0.21790047370010029</v>
      </c>
      <c r="L6933" s="56">
        <f t="shared" si="108"/>
        <v>7</v>
      </c>
      <c r="M6933" s="82" t="str">
        <f>"Q"&amp;" "&amp;VLOOKUP(pro[[#This Row],[Period]],Mapping!A:B,2,0)</f>
        <v>Q 3</v>
      </c>
      <c r="N6933"/>
    </row>
    <row r="6934" spans="1:14" ht="11.25" customHeight="1" x14ac:dyDescent="0.2">
      <c r="A6934" s="42" t="s">
        <v>27</v>
      </c>
      <c r="B6934" s="44" t="s">
        <v>15</v>
      </c>
      <c r="C6934" s="44" t="s">
        <v>58</v>
      </c>
      <c r="D6934" s="43">
        <v>-18624.367999999999</v>
      </c>
      <c r="E6934" s="43">
        <v>2169.9229999999998</v>
      </c>
      <c r="F6934" s="45">
        <v>-73620</v>
      </c>
      <c r="G6934" s="45">
        <v>-69850</v>
      </c>
      <c r="H6934" s="45">
        <v>-14120</v>
      </c>
      <c r="I6934" s="55">
        <f>pro[[#This Row],[Admin expenses 3]]+pro[[#This Row],[Admin expenses 2]]+pro[[#This Row],[Admin expenses 1]]+pro[[#This Row],[COGS]]</f>
        <v>-155420.07699999999</v>
      </c>
      <c r="J6934" s="55">
        <f>pro[[#This Row],[Revenue]]+pro[[#This Row],[AdminExp]]</f>
        <v>-174044.44499999998</v>
      </c>
      <c r="K6934" s="83">
        <f>pro[[#This Row],[Profit]]/pro[[#This Row],[Revenue]]</f>
        <v>9.3449852902391104</v>
      </c>
      <c r="L6934" s="56">
        <f t="shared" si="108"/>
        <v>7</v>
      </c>
      <c r="M6934" s="82" t="str">
        <f>"Q"&amp;" "&amp;VLOOKUP(pro[[#This Row],[Period]],Mapping!A:B,2,0)</f>
        <v>Q 3</v>
      </c>
      <c r="N6934"/>
    </row>
    <row r="6935" spans="1:14" ht="11.25" customHeight="1" x14ac:dyDescent="0.2">
      <c r="A6935" s="42" t="s">
        <v>27</v>
      </c>
      <c r="B6935" s="44" t="s">
        <v>15</v>
      </c>
      <c r="C6935" s="44" t="s">
        <v>59</v>
      </c>
      <c r="D6935" s="43">
        <v>933911.55200000003</v>
      </c>
      <c r="E6935" s="43">
        <v>-339620.37900000002</v>
      </c>
      <c r="F6935" s="45">
        <v>-107630</v>
      </c>
      <c r="G6935" s="45">
        <v>-44340</v>
      </c>
      <c r="H6935" s="45">
        <v>-55110</v>
      </c>
      <c r="I6935" s="55">
        <f>pro[[#This Row],[Admin expenses 3]]+pro[[#This Row],[Admin expenses 2]]+pro[[#This Row],[Admin expenses 1]]+pro[[#This Row],[COGS]]</f>
        <v>-546700.37899999996</v>
      </c>
      <c r="J6935" s="55">
        <f>pro[[#This Row],[Revenue]]+pro[[#This Row],[AdminExp]]</f>
        <v>387211.17300000007</v>
      </c>
      <c r="K6935" s="83">
        <f>pro[[#This Row],[Profit]]/pro[[#This Row],[Revenue]]</f>
        <v>0.41461225334537893</v>
      </c>
      <c r="L6935" s="56">
        <f t="shared" si="108"/>
        <v>7</v>
      </c>
      <c r="M6935" s="82" t="str">
        <f>"Q"&amp;" "&amp;VLOOKUP(pro[[#This Row],[Period]],Mapping!A:B,2,0)</f>
        <v>Q 3</v>
      </c>
      <c r="N6935"/>
    </row>
    <row r="6936" spans="1:14" ht="11.25" customHeight="1" x14ac:dyDescent="0.2">
      <c r="A6936" s="42" t="s">
        <v>27</v>
      </c>
      <c r="B6936" s="44" t="s">
        <v>15</v>
      </c>
      <c r="C6936" s="44" t="s">
        <v>57</v>
      </c>
      <c r="D6936" s="43">
        <v>-49003.737999999998</v>
      </c>
      <c r="E6936" s="43">
        <v>6047.1319999999996</v>
      </c>
      <c r="F6936" s="45">
        <v>-55930</v>
      </c>
      <c r="G6936" s="45">
        <v>-72210</v>
      </c>
      <c r="H6936" s="45">
        <v>-44350</v>
      </c>
      <c r="I6936" s="55">
        <f>pro[[#This Row],[Admin expenses 3]]+pro[[#This Row],[Admin expenses 2]]+pro[[#This Row],[Admin expenses 1]]+pro[[#This Row],[COGS]]</f>
        <v>-166442.86799999999</v>
      </c>
      <c r="J6936" s="55">
        <f>pro[[#This Row],[Revenue]]+pro[[#This Row],[AdminExp]]</f>
        <v>-215446.60599999997</v>
      </c>
      <c r="K6936" s="83">
        <f>pro[[#This Row],[Profit]]/pro[[#This Row],[Revenue]]</f>
        <v>4.3965341174585495</v>
      </c>
      <c r="L6936" s="56">
        <f t="shared" si="108"/>
        <v>7</v>
      </c>
      <c r="M6936" s="82" t="str">
        <f>"Q"&amp;" "&amp;VLOOKUP(pro[[#This Row],[Period]],Mapping!A:B,2,0)</f>
        <v>Q 3</v>
      </c>
      <c r="N6936"/>
    </row>
    <row r="6937" spans="1:14" ht="11.25" customHeight="1" x14ac:dyDescent="0.2">
      <c r="A6937" s="42" t="s">
        <v>27</v>
      </c>
      <c r="B6937" s="44" t="s">
        <v>15</v>
      </c>
      <c r="C6937" s="44" t="s">
        <v>57</v>
      </c>
      <c r="D6937" s="43">
        <v>398212.24799999996</v>
      </c>
      <c r="E6937" s="43">
        <v>-164563.02099999998</v>
      </c>
      <c r="F6937" s="45">
        <v>-104360</v>
      </c>
      <c r="G6937" s="45">
        <v>-56920</v>
      </c>
      <c r="H6937" s="45">
        <v>-20960</v>
      </c>
      <c r="I6937" s="55">
        <f>pro[[#This Row],[Admin expenses 3]]+pro[[#This Row],[Admin expenses 2]]+pro[[#This Row],[Admin expenses 1]]+pro[[#This Row],[COGS]]</f>
        <v>-346803.02099999995</v>
      </c>
      <c r="J6937" s="55">
        <f>pro[[#This Row],[Revenue]]+pro[[#This Row],[AdminExp]]</f>
        <v>51409.227000000014</v>
      </c>
      <c r="K6937" s="83">
        <f>pro[[#This Row],[Profit]]/pro[[#This Row],[Revenue]]</f>
        <v>0.1291000647473807</v>
      </c>
      <c r="L6937" s="56">
        <f t="shared" si="108"/>
        <v>7</v>
      </c>
      <c r="M6937" s="82" t="str">
        <f>"Q"&amp;" "&amp;VLOOKUP(pro[[#This Row],[Period]],Mapping!A:B,2,0)</f>
        <v>Q 3</v>
      </c>
      <c r="N6937"/>
    </row>
    <row r="6938" spans="1:14" ht="11.25" customHeight="1" x14ac:dyDescent="0.2">
      <c r="A6938" s="42" t="s">
        <v>27</v>
      </c>
      <c r="B6938" s="44" t="s">
        <v>15</v>
      </c>
      <c r="C6938" s="44" t="s">
        <v>57</v>
      </c>
      <c r="D6938" s="43">
        <v>273458.283</v>
      </c>
      <c r="E6938" s="43">
        <v>-168290.878</v>
      </c>
      <c r="F6938" s="45">
        <v>-44310</v>
      </c>
      <c r="G6938" s="45">
        <v>-54450</v>
      </c>
      <c r="H6938" s="45">
        <v>-25230</v>
      </c>
      <c r="I6938" s="55">
        <f>pro[[#This Row],[Admin expenses 3]]+pro[[#This Row],[Admin expenses 2]]+pro[[#This Row],[Admin expenses 1]]+pro[[#This Row],[COGS]]</f>
        <v>-292280.87800000003</v>
      </c>
      <c r="J6938" s="55">
        <f>pro[[#This Row],[Revenue]]+pro[[#This Row],[AdminExp]]</f>
        <v>-18822.59500000003</v>
      </c>
      <c r="K6938" s="83">
        <f>pro[[#This Row],[Profit]]/pro[[#This Row],[Revenue]]</f>
        <v>-6.8831687208392334E-2</v>
      </c>
      <c r="L6938" s="56">
        <f t="shared" si="108"/>
        <v>7</v>
      </c>
      <c r="M6938" s="82" t="str">
        <f>"Q"&amp;" "&amp;VLOOKUP(pro[[#This Row],[Period]],Mapping!A:B,2,0)</f>
        <v>Q 3</v>
      </c>
      <c r="N6938"/>
    </row>
    <row r="6939" spans="1:14" ht="11.25" customHeight="1" x14ac:dyDescent="0.2">
      <c r="A6939" s="42" t="s">
        <v>27</v>
      </c>
      <c r="B6939" s="44" t="s">
        <v>15</v>
      </c>
      <c r="C6939" s="44" t="s">
        <v>58</v>
      </c>
      <c r="D6939" s="43">
        <v>-50624.966</v>
      </c>
      <c r="E6939" s="43">
        <v>9151.5969999999979</v>
      </c>
      <c r="F6939" s="45">
        <v>-69910</v>
      </c>
      <c r="G6939" s="45">
        <v>-76900</v>
      </c>
      <c r="H6939" s="45">
        <v>-63550</v>
      </c>
      <c r="I6939" s="55">
        <f>pro[[#This Row],[Admin expenses 3]]+pro[[#This Row],[Admin expenses 2]]+pro[[#This Row],[Admin expenses 1]]+pro[[#This Row],[COGS]]</f>
        <v>-201208.40299999999</v>
      </c>
      <c r="J6939" s="55">
        <f>pro[[#This Row],[Revenue]]+pro[[#This Row],[AdminExp]]</f>
        <v>-251833.36900000001</v>
      </c>
      <c r="K6939" s="83">
        <f>pro[[#This Row],[Profit]]/pro[[#This Row],[Revenue]]</f>
        <v>4.9744896421263771</v>
      </c>
      <c r="L6939" s="56">
        <f t="shared" si="108"/>
        <v>7</v>
      </c>
      <c r="M6939" s="82" t="str">
        <f>"Q"&amp;" "&amp;VLOOKUP(pro[[#This Row],[Period]],Mapping!A:B,2,0)</f>
        <v>Q 3</v>
      </c>
      <c r="N6939"/>
    </row>
    <row r="6940" spans="1:14" ht="11.25" customHeight="1" x14ac:dyDescent="0.2">
      <c r="A6940" s="42" t="s">
        <v>27</v>
      </c>
      <c r="B6940" s="44" t="s">
        <v>15</v>
      </c>
      <c r="C6940" s="44" t="s">
        <v>59</v>
      </c>
      <c r="D6940" s="43">
        <v>-13532.428</v>
      </c>
      <c r="E6940" s="43">
        <v>2331</v>
      </c>
      <c r="F6940" s="45">
        <v>-84510</v>
      </c>
      <c r="G6940" s="45">
        <v>-91580</v>
      </c>
      <c r="H6940" s="45">
        <v>-13710</v>
      </c>
      <c r="I6940" s="55">
        <f>pro[[#This Row],[Admin expenses 3]]+pro[[#This Row],[Admin expenses 2]]+pro[[#This Row],[Admin expenses 1]]+pro[[#This Row],[COGS]]</f>
        <v>-187469</v>
      </c>
      <c r="J6940" s="55">
        <f>pro[[#This Row],[Revenue]]+pro[[#This Row],[AdminExp]]</f>
        <v>-201001.42800000001</v>
      </c>
      <c r="K6940" s="83">
        <f>pro[[#This Row],[Profit]]/pro[[#This Row],[Revenue]]</f>
        <v>14.853315901625342</v>
      </c>
      <c r="L6940" s="56">
        <f t="shared" si="108"/>
        <v>7</v>
      </c>
      <c r="M6940" s="82" t="str">
        <f>"Q"&amp;" "&amp;VLOOKUP(pro[[#This Row],[Period]],Mapping!A:B,2,0)</f>
        <v>Q 3</v>
      </c>
      <c r="N6940"/>
    </row>
    <row r="6941" spans="1:14" ht="11.25" customHeight="1" x14ac:dyDescent="0.2">
      <c r="A6941" s="42" t="s">
        <v>27</v>
      </c>
      <c r="B6941" s="44" t="s">
        <v>15</v>
      </c>
      <c r="C6941" s="44" t="s">
        <v>57</v>
      </c>
      <c r="D6941" s="43">
        <v>-24591.475999999999</v>
      </c>
      <c r="E6941" s="43">
        <v>2840.971</v>
      </c>
      <c r="F6941" s="45">
        <v>-92520</v>
      </c>
      <c r="G6941" s="45">
        <v>-101980</v>
      </c>
      <c r="H6941" s="45">
        <v>-62660</v>
      </c>
      <c r="I6941" s="55">
        <f>pro[[#This Row],[Admin expenses 3]]+pro[[#This Row],[Admin expenses 2]]+pro[[#This Row],[Admin expenses 1]]+pro[[#This Row],[COGS]]</f>
        <v>-254319.02900000001</v>
      </c>
      <c r="J6941" s="55">
        <f>pro[[#This Row],[Revenue]]+pro[[#This Row],[AdminExp]]</f>
        <v>-278910.505</v>
      </c>
      <c r="K6941" s="83">
        <f>pro[[#This Row],[Profit]]/pro[[#This Row],[Revenue]]</f>
        <v>11.34175537084476</v>
      </c>
      <c r="L6941" s="56">
        <f t="shared" si="108"/>
        <v>7</v>
      </c>
      <c r="M6941" s="82" t="str">
        <f>"Q"&amp;" "&amp;VLOOKUP(pro[[#This Row],[Period]],Mapping!A:B,2,0)</f>
        <v>Q 3</v>
      </c>
      <c r="N6941"/>
    </row>
    <row r="6942" spans="1:14" ht="11.25" customHeight="1" x14ac:dyDescent="0.2">
      <c r="A6942" s="42" t="s">
        <v>27</v>
      </c>
      <c r="B6942" s="44" t="s">
        <v>15</v>
      </c>
      <c r="C6942" s="44" t="s">
        <v>57</v>
      </c>
      <c r="D6942" s="43">
        <v>498083.76799999998</v>
      </c>
      <c r="E6942" s="43">
        <v>-174394.33199999999</v>
      </c>
      <c r="F6942" s="45">
        <v>-12430</v>
      </c>
      <c r="G6942" s="45">
        <v>-14170</v>
      </c>
      <c r="H6942" s="45">
        <v>-31210</v>
      </c>
      <c r="I6942" s="55">
        <f>pro[[#This Row],[Admin expenses 3]]+pro[[#This Row],[Admin expenses 2]]+pro[[#This Row],[Admin expenses 1]]+pro[[#This Row],[COGS]]</f>
        <v>-232204.33199999999</v>
      </c>
      <c r="J6942" s="55">
        <f>pro[[#This Row],[Revenue]]+pro[[#This Row],[AdminExp]]</f>
        <v>265879.43599999999</v>
      </c>
      <c r="K6942" s="83">
        <f>pro[[#This Row],[Profit]]/pro[[#This Row],[Revenue]]</f>
        <v>0.53380465913918318</v>
      </c>
      <c r="L6942" s="56">
        <f t="shared" si="108"/>
        <v>7</v>
      </c>
      <c r="M6942" s="82" t="str">
        <f>"Q"&amp;" "&amp;VLOOKUP(pro[[#This Row],[Period]],Mapping!A:B,2,0)</f>
        <v>Q 3</v>
      </c>
      <c r="N6942"/>
    </row>
    <row r="6943" spans="1:14" ht="11.25" customHeight="1" x14ac:dyDescent="0.2">
      <c r="A6943" s="42" t="s">
        <v>27</v>
      </c>
      <c r="B6943" s="44" t="s">
        <v>15</v>
      </c>
      <c r="C6943" s="44" t="s">
        <v>58</v>
      </c>
      <c r="D6943" s="43">
        <v>11144.749</v>
      </c>
      <c r="E6943" s="43">
        <v>-6196.54</v>
      </c>
      <c r="F6943" s="45">
        <v>-16430</v>
      </c>
      <c r="G6943" s="45">
        <v>-80260</v>
      </c>
      <c r="H6943" s="45">
        <v>-72010</v>
      </c>
      <c r="I6943" s="55">
        <f>pro[[#This Row],[Admin expenses 3]]+pro[[#This Row],[Admin expenses 2]]+pro[[#This Row],[Admin expenses 1]]+pro[[#This Row],[COGS]]</f>
        <v>-174896.54</v>
      </c>
      <c r="J6943" s="55">
        <f>pro[[#This Row],[Revenue]]+pro[[#This Row],[AdminExp]]</f>
        <v>-163751.791</v>
      </c>
      <c r="K6943" s="83">
        <f>pro[[#This Row],[Profit]]/pro[[#This Row],[Revenue]]</f>
        <v>-14.69317891322631</v>
      </c>
      <c r="L6943" s="56">
        <f t="shared" si="108"/>
        <v>7</v>
      </c>
      <c r="M6943" s="82" t="str">
        <f>"Q"&amp;" "&amp;VLOOKUP(pro[[#This Row],[Period]],Mapping!A:B,2,0)</f>
        <v>Q 3</v>
      </c>
      <c r="N6943"/>
    </row>
    <row r="6944" spans="1:14" ht="11.25" customHeight="1" x14ac:dyDescent="0.2">
      <c r="A6944" s="42" t="s">
        <v>27</v>
      </c>
      <c r="B6944" s="44" t="s">
        <v>15</v>
      </c>
      <c r="C6944" s="44" t="s">
        <v>59</v>
      </c>
      <c r="D6944" s="43">
        <v>185707.02499999999</v>
      </c>
      <c r="E6944" s="43">
        <v>-66836.959000000003</v>
      </c>
      <c r="F6944" s="45">
        <v>-94570</v>
      </c>
      <c r="G6944" s="45">
        <v>-86270</v>
      </c>
      <c r="H6944" s="45">
        <v>-21570</v>
      </c>
      <c r="I6944" s="55">
        <f>pro[[#This Row],[Admin expenses 3]]+pro[[#This Row],[Admin expenses 2]]+pro[[#This Row],[Admin expenses 1]]+pro[[#This Row],[COGS]]</f>
        <v>-269246.95900000003</v>
      </c>
      <c r="J6944" s="55">
        <f>pro[[#This Row],[Revenue]]+pro[[#This Row],[AdminExp]]</f>
        <v>-83539.934000000037</v>
      </c>
      <c r="K6944" s="83">
        <f>pro[[#This Row],[Profit]]/pro[[#This Row],[Revenue]]</f>
        <v>-0.44984800117281531</v>
      </c>
      <c r="L6944" s="56">
        <f t="shared" si="108"/>
        <v>7</v>
      </c>
      <c r="M6944" s="82" t="str">
        <f>"Q"&amp;" "&amp;VLOOKUP(pro[[#This Row],[Period]],Mapping!A:B,2,0)</f>
        <v>Q 3</v>
      </c>
      <c r="N6944"/>
    </row>
    <row r="6945" spans="1:14" ht="11.25" customHeight="1" x14ac:dyDescent="0.2">
      <c r="A6945" s="42" t="s">
        <v>27</v>
      </c>
      <c r="B6945" s="44" t="s">
        <v>15</v>
      </c>
      <c r="C6945" s="44" t="s">
        <v>57</v>
      </c>
      <c r="D6945" s="43">
        <v>26331.634000000002</v>
      </c>
      <c r="E6945" s="43">
        <v>-9349.2489999999998</v>
      </c>
      <c r="F6945" s="45">
        <v>-69760</v>
      </c>
      <c r="G6945" s="45">
        <v>-47640</v>
      </c>
      <c r="H6945" s="45">
        <v>-101670</v>
      </c>
      <c r="I6945" s="55">
        <f>pro[[#This Row],[Admin expenses 3]]+pro[[#This Row],[Admin expenses 2]]+pro[[#This Row],[Admin expenses 1]]+pro[[#This Row],[COGS]]</f>
        <v>-228419.24900000001</v>
      </c>
      <c r="J6945" s="55">
        <f>pro[[#This Row],[Revenue]]+pro[[#This Row],[AdminExp]]</f>
        <v>-202087.61500000002</v>
      </c>
      <c r="K6945" s="83">
        <f>pro[[#This Row],[Profit]]/pro[[#This Row],[Revenue]]</f>
        <v>-7.674708489416191</v>
      </c>
      <c r="L6945" s="56">
        <f t="shared" si="108"/>
        <v>7</v>
      </c>
      <c r="M6945" s="82" t="str">
        <f>"Q"&amp;" "&amp;VLOOKUP(pro[[#This Row],[Period]],Mapping!A:B,2,0)</f>
        <v>Q 3</v>
      </c>
      <c r="N6945"/>
    </row>
    <row r="6946" spans="1:14" ht="11.25" customHeight="1" x14ac:dyDescent="0.2">
      <c r="A6946" s="42" t="s">
        <v>27</v>
      </c>
      <c r="B6946" s="44" t="s">
        <v>15</v>
      </c>
      <c r="C6946" s="44" t="s">
        <v>57</v>
      </c>
      <c r="D6946" s="43">
        <v>331956.90499999997</v>
      </c>
      <c r="E6946" s="43">
        <v>-117283.51599999999</v>
      </c>
      <c r="F6946" s="45">
        <v>-35750</v>
      </c>
      <c r="G6946" s="45">
        <v>-50800</v>
      </c>
      <c r="H6946" s="45">
        <v>-57590</v>
      </c>
      <c r="I6946" s="55">
        <f>pro[[#This Row],[Admin expenses 3]]+pro[[#This Row],[Admin expenses 2]]+pro[[#This Row],[Admin expenses 1]]+pro[[#This Row],[COGS]]</f>
        <v>-261423.516</v>
      </c>
      <c r="J6946" s="55">
        <f>pro[[#This Row],[Revenue]]+pro[[#This Row],[AdminExp]]</f>
        <v>70533.388999999966</v>
      </c>
      <c r="K6946" s="83">
        <f>pro[[#This Row],[Profit]]/pro[[#This Row],[Revenue]]</f>
        <v>0.21247754734910537</v>
      </c>
      <c r="L6946" s="56">
        <f t="shared" si="108"/>
        <v>7</v>
      </c>
      <c r="M6946" s="82" t="str">
        <f>"Q"&amp;" "&amp;VLOOKUP(pro[[#This Row],[Period]],Mapping!A:B,2,0)</f>
        <v>Q 3</v>
      </c>
      <c r="N6946"/>
    </row>
    <row r="6947" spans="1:14" ht="11.25" customHeight="1" x14ac:dyDescent="0.2">
      <c r="A6947" s="42" t="s">
        <v>27</v>
      </c>
      <c r="B6947" s="44" t="s">
        <v>15</v>
      </c>
      <c r="C6947" s="44" t="s">
        <v>57</v>
      </c>
      <c r="D6947" s="43">
        <v>10502.155999999999</v>
      </c>
      <c r="E6947" s="43">
        <v>-7338.9119999999994</v>
      </c>
      <c r="F6947" s="45">
        <v>-108450</v>
      </c>
      <c r="G6947" s="45">
        <v>-47800</v>
      </c>
      <c r="H6947" s="45">
        <v>-90500</v>
      </c>
      <c r="I6947" s="55">
        <f>pro[[#This Row],[Admin expenses 3]]+pro[[#This Row],[Admin expenses 2]]+pro[[#This Row],[Admin expenses 1]]+pro[[#This Row],[COGS]]</f>
        <v>-254088.91200000001</v>
      </c>
      <c r="J6947" s="55">
        <f>pro[[#This Row],[Revenue]]+pro[[#This Row],[AdminExp]]</f>
        <v>-243586.75600000002</v>
      </c>
      <c r="K6947" s="83">
        <f>pro[[#This Row],[Profit]]/pro[[#This Row],[Revenue]]</f>
        <v>-23.193976170226385</v>
      </c>
      <c r="L6947" s="56">
        <f t="shared" si="108"/>
        <v>7</v>
      </c>
      <c r="M6947" s="82" t="str">
        <f>"Q"&amp;" "&amp;VLOOKUP(pro[[#This Row],[Period]],Mapping!A:B,2,0)</f>
        <v>Q 3</v>
      </c>
      <c r="N6947"/>
    </row>
    <row r="6948" spans="1:14" ht="11.25" customHeight="1" x14ac:dyDescent="0.2">
      <c r="A6948" s="42" t="s">
        <v>27</v>
      </c>
      <c r="B6948" s="44" t="s">
        <v>15</v>
      </c>
      <c r="C6948" s="44" t="s">
        <v>58</v>
      </c>
      <c r="D6948" s="43">
        <v>541823.83499999996</v>
      </c>
      <c r="E6948" s="43">
        <v>-336814.33100000001</v>
      </c>
      <c r="F6948" s="45">
        <v>-18960</v>
      </c>
      <c r="G6948" s="45">
        <v>-104360</v>
      </c>
      <c r="H6948" s="45">
        <v>-102520</v>
      </c>
      <c r="I6948" s="55">
        <f>pro[[#This Row],[Admin expenses 3]]+pro[[#This Row],[Admin expenses 2]]+pro[[#This Row],[Admin expenses 1]]+pro[[#This Row],[COGS]]</f>
        <v>-562654.33100000001</v>
      </c>
      <c r="J6948" s="55">
        <f>pro[[#This Row],[Revenue]]+pro[[#This Row],[AdminExp]]</f>
        <v>-20830.496000000043</v>
      </c>
      <c r="K6948" s="83">
        <f>pro[[#This Row],[Profit]]/pro[[#This Row],[Revenue]]</f>
        <v>-3.8445145182658944E-2</v>
      </c>
      <c r="L6948" s="56">
        <f t="shared" si="108"/>
        <v>7</v>
      </c>
      <c r="M6948" s="82" t="str">
        <f>"Q"&amp;" "&amp;VLOOKUP(pro[[#This Row],[Period]],Mapping!A:B,2,0)</f>
        <v>Q 3</v>
      </c>
      <c r="N6948"/>
    </row>
    <row r="6949" spans="1:14" ht="11.25" customHeight="1" x14ac:dyDescent="0.2">
      <c r="A6949" s="42" t="s">
        <v>27</v>
      </c>
      <c r="B6949" s="44" t="s">
        <v>15</v>
      </c>
      <c r="C6949" s="44" t="s">
        <v>59</v>
      </c>
      <c r="D6949" s="43">
        <v>-41697.641999999993</v>
      </c>
      <c r="E6949" s="43">
        <v>7643.5099999999993</v>
      </c>
      <c r="F6949" s="45">
        <v>-96900</v>
      </c>
      <c r="G6949" s="45">
        <v>-24830</v>
      </c>
      <c r="H6949" s="45">
        <v>-24900</v>
      </c>
      <c r="I6949" s="55">
        <f>pro[[#This Row],[Admin expenses 3]]+pro[[#This Row],[Admin expenses 2]]+pro[[#This Row],[Admin expenses 1]]+pro[[#This Row],[COGS]]</f>
        <v>-138986.49</v>
      </c>
      <c r="J6949" s="55">
        <f>pro[[#This Row],[Revenue]]+pro[[#This Row],[AdminExp]]</f>
        <v>-180684.13199999998</v>
      </c>
      <c r="K6949" s="83">
        <f>pro[[#This Row],[Profit]]/pro[[#This Row],[Revenue]]</f>
        <v>4.333197834064574</v>
      </c>
      <c r="L6949" s="56">
        <f t="shared" si="108"/>
        <v>7</v>
      </c>
      <c r="M6949" s="82" t="str">
        <f>"Q"&amp;" "&amp;VLOOKUP(pro[[#This Row],[Period]],Mapping!A:B,2,0)</f>
        <v>Q 3</v>
      </c>
      <c r="N6949"/>
    </row>
    <row r="6950" spans="1:14" ht="11.25" customHeight="1" x14ac:dyDescent="0.2">
      <c r="A6950" s="42" t="s">
        <v>27</v>
      </c>
      <c r="B6950" s="44" t="s">
        <v>15</v>
      </c>
      <c r="C6950" s="44" t="s">
        <v>60</v>
      </c>
      <c r="D6950" s="43">
        <v>15884.658999999998</v>
      </c>
      <c r="E6950" s="43">
        <v>-12601.876</v>
      </c>
      <c r="F6950" s="45">
        <v>-36540</v>
      </c>
      <c r="G6950" s="45">
        <v>-82790</v>
      </c>
      <c r="H6950" s="45">
        <v>-15050</v>
      </c>
      <c r="I6950" s="55">
        <f>pro[[#This Row],[Admin expenses 3]]+pro[[#This Row],[Admin expenses 2]]+pro[[#This Row],[Admin expenses 1]]+pro[[#This Row],[COGS]]</f>
        <v>-146981.87599999999</v>
      </c>
      <c r="J6950" s="55">
        <f>pro[[#This Row],[Revenue]]+pro[[#This Row],[AdminExp]]</f>
        <v>-131097.217</v>
      </c>
      <c r="K6950" s="83">
        <f>pro[[#This Row],[Profit]]/pro[[#This Row],[Revenue]]</f>
        <v>-8.2530709031903058</v>
      </c>
      <c r="L6950" s="56">
        <f t="shared" si="108"/>
        <v>7</v>
      </c>
      <c r="M6950" s="82" t="str">
        <f>"Q"&amp;" "&amp;VLOOKUP(pro[[#This Row],[Period]],Mapping!A:B,2,0)</f>
        <v>Q 3</v>
      </c>
      <c r="N6950"/>
    </row>
    <row r="6951" spans="1:14" ht="11.25" customHeight="1" x14ac:dyDescent="0.2">
      <c r="A6951" s="42" t="s">
        <v>27</v>
      </c>
      <c r="B6951" s="44" t="s">
        <v>15</v>
      </c>
      <c r="C6951" s="44" t="s">
        <v>57</v>
      </c>
      <c r="D6951" s="43">
        <v>2364261.9</v>
      </c>
      <c r="E6951" s="43">
        <v>-94045.671999999991</v>
      </c>
      <c r="F6951" s="45">
        <v>-73130</v>
      </c>
      <c r="G6951" s="45">
        <v>-56400</v>
      </c>
      <c r="H6951" s="45">
        <v>-98130</v>
      </c>
      <c r="I6951" s="55">
        <f>pro[[#This Row],[Admin expenses 3]]+pro[[#This Row],[Admin expenses 2]]+pro[[#This Row],[Admin expenses 1]]+pro[[#This Row],[COGS]]</f>
        <v>-321705.67200000002</v>
      </c>
      <c r="J6951" s="55">
        <f>pro[[#This Row],[Revenue]]+pro[[#This Row],[AdminExp]]</f>
        <v>2042556.2279999999</v>
      </c>
      <c r="K6951" s="83">
        <f>pro[[#This Row],[Profit]]/pro[[#This Row],[Revenue]]</f>
        <v>0.86392976514150144</v>
      </c>
      <c r="L6951" s="56">
        <f t="shared" si="108"/>
        <v>7</v>
      </c>
      <c r="M6951" s="82" t="str">
        <f>"Q"&amp;" "&amp;VLOOKUP(pro[[#This Row],[Period]],Mapping!A:B,2,0)</f>
        <v>Q 3</v>
      </c>
      <c r="N6951"/>
    </row>
    <row r="6952" spans="1:14" ht="11.25" customHeight="1" x14ac:dyDescent="0.2">
      <c r="A6952" s="42" t="s">
        <v>27</v>
      </c>
      <c r="B6952" s="44" t="s">
        <v>15</v>
      </c>
      <c r="C6952" s="44" t="s">
        <v>58</v>
      </c>
      <c r="D6952" s="43">
        <v>10475647.405999999</v>
      </c>
      <c r="E6952" s="43">
        <v>-436494.64600000001</v>
      </c>
      <c r="F6952" s="45">
        <v>-13000</v>
      </c>
      <c r="G6952" s="45">
        <v>-79060</v>
      </c>
      <c r="H6952" s="45">
        <v>-82720</v>
      </c>
      <c r="I6952" s="55">
        <f>pro[[#This Row],[Admin expenses 3]]+pro[[#This Row],[Admin expenses 2]]+pro[[#This Row],[Admin expenses 1]]+pro[[#This Row],[COGS]]</f>
        <v>-611274.64599999995</v>
      </c>
      <c r="J6952" s="55">
        <f>pro[[#This Row],[Revenue]]+pro[[#This Row],[AdminExp]]</f>
        <v>9864372.7599999998</v>
      </c>
      <c r="K6952" s="83">
        <f>pro[[#This Row],[Profit]]/pro[[#This Row],[Revenue]]</f>
        <v>0.941648031638609</v>
      </c>
      <c r="L6952" s="56">
        <f t="shared" si="108"/>
        <v>7</v>
      </c>
      <c r="M6952" s="82" t="str">
        <f>"Q"&amp;" "&amp;VLOOKUP(pro[[#This Row],[Period]],Mapping!A:B,2,0)</f>
        <v>Q 3</v>
      </c>
      <c r="N6952"/>
    </row>
    <row r="6953" spans="1:14" ht="11.25" customHeight="1" x14ac:dyDescent="0.2">
      <c r="A6953" s="42" t="s">
        <v>27</v>
      </c>
      <c r="B6953" s="44" t="s">
        <v>15</v>
      </c>
      <c r="C6953" s="44" t="s">
        <v>59</v>
      </c>
      <c r="D6953" s="43">
        <v>-346509.48499999999</v>
      </c>
      <c r="E6953" s="43">
        <v>0</v>
      </c>
      <c r="F6953" s="45">
        <v>-70010</v>
      </c>
      <c r="G6953" s="45">
        <v>-78630</v>
      </c>
      <c r="H6953" s="45">
        <v>-99370</v>
      </c>
      <c r="I6953" s="55">
        <f>pro[[#This Row],[Admin expenses 3]]+pro[[#This Row],[Admin expenses 2]]+pro[[#This Row],[Admin expenses 1]]+pro[[#This Row],[COGS]]</f>
        <v>-248010</v>
      </c>
      <c r="J6953" s="55">
        <f>pro[[#This Row],[Revenue]]+pro[[#This Row],[AdminExp]]</f>
        <v>-594519.48499999999</v>
      </c>
      <c r="K6953" s="83">
        <f>pro[[#This Row],[Profit]]/pro[[#This Row],[Revenue]]</f>
        <v>1.7157379833339916</v>
      </c>
      <c r="L6953" s="56">
        <f t="shared" si="108"/>
        <v>7</v>
      </c>
      <c r="M6953" s="82" t="str">
        <f>"Q"&amp;" "&amp;VLOOKUP(pro[[#This Row],[Period]],Mapping!A:B,2,0)</f>
        <v>Q 3</v>
      </c>
      <c r="N6953"/>
    </row>
    <row r="6954" spans="1:14" ht="11.25" customHeight="1" x14ac:dyDescent="0.2">
      <c r="A6954" s="42" t="s">
        <v>27</v>
      </c>
      <c r="B6954" s="44" t="s">
        <v>15</v>
      </c>
      <c r="C6954" s="44" t="s">
        <v>60</v>
      </c>
      <c r="D6954" s="43">
        <v>12324695.403999999</v>
      </c>
      <c r="E6954" s="43">
        <v>-538001.78599999996</v>
      </c>
      <c r="F6954" s="45">
        <v>-91310</v>
      </c>
      <c r="G6954" s="45">
        <v>-108190</v>
      </c>
      <c r="H6954" s="45">
        <v>-87570</v>
      </c>
      <c r="I6954" s="55">
        <f>pro[[#This Row],[Admin expenses 3]]+pro[[#This Row],[Admin expenses 2]]+pro[[#This Row],[Admin expenses 1]]+pro[[#This Row],[COGS]]</f>
        <v>-825071.78599999996</v>
      </c>
      <c r="J6954" s="55">
        <f>pro[[#This Row],[Revenue]]+pro[[#This Row],[AdminExp]]</f>
        <v>11499623.617999999</v>
      </c>
      <c r="K6954" s="83">
        <f>pro[[#This Row],[Profit]]/pro[[#This Row],[Revenue]]</f>
        <v>0.93305540145582644</v>
      </c>
      <c r="L6954" s="56">
        <f t="shared" si="108"/>
        <v>7</v>
      </c>
      <c r="M6954" s="82" t="str">
        <f>"Q"&amp;" "&amp;VLOOKUP(pro[[#This Row],[Period]],Mapping!A:B,2,0)</f>
        <v>Q 3</v>
      </c>
      <c r="N6954"/>
    </row>
    <row r="6955" spans="1:14" ht="11.25" customHeight="1" x14ac:dyDescent="0.2">
      <c r="A6955" s="42" t="s">
        <v>27</v>
      </c>
      <c r="B6955" s="44" t="s">
        <v>15</v>
      </c>
      <c r="C6955" s="44" t="s">
        <v>57</v>
      </c>
      <c r="D6955" s="43">
        <v>57906.849000000002</v>
      </c>
      <c r="E6955" s="43">
        <v>-8249.9619999999995</v>
      </c>
      <c r="F6955" s="45">
        <v>-70360</v>
      </c>
      <c r="G6955" s="45">
        <v>-83570</v>
      </c>
      <c r="H6955" s="45">
        <v>-51630</v>
      </c>
      <c r="I6955" s="55">
        <f>pro[[#This Row],[Admin expenses 3]]+pro[[#This Row],[Admin expenses 2]]+pro[[#This Row],[Admin expenses 1]]+pro[[#This Row],[COGS]]</f>
        <v>-213809.962</v>
      </c>
      <c r="J6955" s="55">
        <f>pro[[#This Row],[Revenue]]+pro[[#This Row],[AdminExp]]</f>
        <v>-155903.11300000001</v>
      </c>
      <c r="K6955" s="83">
        <f>pro[[#This Row],[Profit]]/pro[[#This Row],[Revenue]]</f>
        <v>-2.6923086939163277</v>
      </c>
      <c r="L6955" s="56">
        <f t="shared" si="108"/>
        <v>7</v>
      </c>
      <c r="M6955" s="82" t="str">
        <f>"Q"&amp;" "&amp;VLOOKUP(pro[[#This Row],[Period]],Mapping!A:B,2,0)</f>
        <v>Q 3</v>
      </c>
      <c r="N6955"/>
    </row>
    <row r="6956" spans="1:14" ht="11.25" customHeight="1" x14ac:dyDescent="0.2">
      <c r="A6956" s="42" t="s">
        <v>27</v>
      </c>
      <c r="B6956" s="44" t="s">
        <v>15</v>
      </c>
      <c r="C6956" s="44" t="s">
        <v>58</v>
      </c>
      <c r="D6956" s="43">
        <v>186037.92199999999</v>
      </c>
      <c r="E6956" s="43">
        <v>-23875.25</v>
      </c>
      <c r="F6956" s="45">
        <v>-26010</v>
      </c>
      <c r="G6956" s="45">
        <v>-17490</v>
      </c>
      <c r="H6956" s="45">
        <v>-54560</v>
      </c>
      <c r="I6956" s="55">
        <f>pro[[#This Row],[Admin expenses 3]]+pro[[#This Row],[Admin expenses 2]]+pro[[#This Row],[Admin expenses 1]]+pro[[#This Row],[COGS]]</f>
        <v>-121935.25</v>
      </c>
      <c r="J6956" s="55">
        <f>pro[[#This Row],[Revenue]]+pro[[#This Row],[AdminExp]]</f>
        <v>64102.671999999991</v>
      </c>
      <c r="K6956" s="83">
        <f>pro[[#This Row],[Profit]]/pro[[#This Row],[Revenue]]</f>
        <v>0.34456777043553516</v>
      </c>
      <c r="L6956" s="56">
        <f t="shared" si="108"/>
        <v>7</v>
      </c>
      <c r="M6956" s="82" t="str">
        <f>"Q"&amp;" "&amp;VLOOKUP(pro[[#This Row],[Period]],Mapping!A:B,2,0)</f>
        <v>Q 3</v>
      </c>
      <c r="N6956"/>
    </row>
    <row r="6957" spans="1:14" ht="11.25" customHeight="1" x14ac:dyDescent="0.2">
      <c r="A6957" s="42" t="s">
        <v>27</v>
      </c>
      <c r="B6957" s="44" t="s">
        <v>15</v>
      </c>
      <c r="C6957" s="44" t="s">
        <v>59</v>
      </c>
      <c r="D6957" s="43">
        <v>23021.991999999998</v>
      </c>
      <c r="E6957" s="43">
        <v>-2695.5320000000002</v>
      </c>
      <c r="F6957" s="45">
        <v>-23970</v>
      </c>
      <c r="G6957" s="45">
        <v>-21590</v>
      </c>
      <c r="H6957" s="45">
        <v>-67330</v>
      </c>
      <c r="I6957" s="55">
        <f>pro[[#This Row],[Admin expenses 3]]+pro[[#This Row],[Admin expenses 2]]+pro[[#This Row],[Admin expenses 1]]+pro[[#This Row],[COGS]]</f>
        <v>-115585.53200000001</v>
      </c>
      <c r="J6957" s="55">
        <f>pro[[#This Row],[Revenue]]+pro[[#This Row],[AdminExp]]</f>
        <v>-92563.540000000008</v>
      </c>
      <c r="K6957" s="83">
        <f>pro[[#This Row],[Profit]]/pro[[#This Row],[Revenue]]</f>
        <v>-4.0206572915150005</v>
      </c>
      <c r="L6957" s="56">
        <f t="shared" si="108"/>
        <v>7</v>
      </c>
      <c r="M6957" s="82" t="str">
        <f>"Q"&amp;" "&amp;VLOOKUP(pro[[#This Row],[Period]],Mapping!A:B,2,0)</f>
        <v>Q 3</v>
      </c>
      <c r="N6957"/>
    </row>
    <row r="6958" spans="1:14" ht="11.25" customHeight="1" x14ac:dyDescent="0.2">
      <c r="A6958" s="42" t="s">
        <v>27</v>
      </c>
      <c r="B6958" s="44" t="s">
        <v>15</v>
      </c>
      <c r="C6958" s="44" t="s">
        <v>60</v>
      </c>
      <c r="D6958" s="43">
        <v>43311.603999999999</v>
      </c>
      <c r="E6958" s="43">
        <v>-4133.3109999999997</v>
      </c>
      <c r="F6958" s="45">
        <v>-41560</v>
      </c>
      <c r="G6958" s="45">
        <v>-55150</v>
      </c>
      <c r="H6958" s="45">
        <v>-63100</v>
      </c>
      <c r="I6958" s="55">
        <f>pro[[#This Row],[Admin expenses 3]]+pro[[#This Row],[Admin expenses 2]]+pro[[#This Row],[Admin expenses 1]]+pro[[#This Row],[COGS]]</f>
        <v>-163943.31099999999</v>
      </c>
      <c r="J6958" s="55">
        <f>pro[[#This Row],[Revenue]]+pro[[#This Row],[AdminExp]]</f>
        <v>-120631.70699999999</v>
      </c>
      <c r="K6958" s="83">
        <f>pro[[#This Row],[Profit]]/pro[[#This Row],[Revenue]]</f>
        <v>-2.7852052535389822</v>
      </c>
      <c r="L6958" s="56">
        <f t="shared" si="108"/>
        <v>7</v>
      </c>
      <c r="M6958" s="82" t="str">
        <f>"Q"&amp;" "&amp;VLOOKUP(pro[[#This Row],[Period]],Mapping!A:B,2,0)</f>
        <v>Q 3</v>
      </c>
      <c r="N6958"/>
    </row>
    <row r="6959" spans="1:14" ht="11.25" customHeight="1" x14ac:dyDescent="0.2">
      <c r="A6959" s="42" t="s">
        <v>27</v>
      </c>
      <c r="B6959" s="44" t="s">
        <v>15</v>
      </c>
      <c r="C6959" s="44" t="s">
        <v>57</v>
      </c>
      <c r="D6959" s="43">
        <v>126042.53899999999</v>
      </c>
      <c r="E6959" s="43">
        <v>-72841.607999999993</v>
      </c>
      <c r="F6959" s="45">
        <v>-37070</v>
      </c>
      <c r="G6959" s="45">
        <v>-97510</v>
      </c>
      <c r="H6959" s="45">
        <v>-56610</v>
      </c>
      <c r="I6959" s="55">
        <f>pro[[#This Row],[Admin expenses 3]]+pro[[#This Row],[Admin expenses 2]]+pro[[#This Row],[Admin expenses 1]]+pro[[#This Row],[COGS]]</f>
        <v>-264031.60800000001</v>
      </c>
      <c r="J6959" s="55">
        <f>pro[[#This Row],[Revenue]]+pro[[#This Row],[AdminExp]]</f>
        <v>-137989.06900000002</v>
      </c>
      <c r="K6959" s="83">
        <f>pro[[#This Row],[Profit]]/pro[[#This Row],[Revenue]]</f>
        <v>-1.0947817307932843</v>
      </c>
      <c r="L6959" s="56">
        <f t="shared" si="108"/>
        <v>7</v>
      </c>
      <c r="M6959" s="82" t="str">
        <f>"Q"&amp;" "&amp;VLOOKUP(pro[[#This Row],[Period]],Mapping!A:B,2,0)</f>
        <v>Q 3</v>
      </c>
      <c r="N6959"/>
    </row>
    <row r="6960" spans="1:14" ht="11.25" customHeight="1" x14ac:dyDescent="0.2">
      <c r="A6960" s="42" t="s">
        <v>27</v>
      </c>
      <c r="B6960" s="44" t="s">
        <v>15</v>
      </c>
      <c r="C6960" s="44" t="s">
        <v>58</v>
      </c>
      <c r="D6960" s="43">
        <v>15698.318999999998</v>
      </c>
      <c r="E6960" s="43">
        <v>-11006.148999999999</v>
      </c>
      <c r="F6960" s="45">
        <v>-49060</v>
      </c>
      <c r="G6960" s="45">
        <v>-34710</v>
      </c>
      <c r="H6960" s="45">
        <v>-91410</v>
      </c>
      <c r="I6960" s="55">
        <f>pro[[#This Row],[Admin expenses 3]]+pro[[#This Row],[Admin expenses 2]]+pro[[#This Row],[Admin expenses 1]]+pro[[#This Row],[COGS]]</f>
        <v>-186186.149</v>
      </c>
      <c r="J6960" s="55">
        <f>pro[[#This Row],[Revenue]]+pro[[#This Row],[AdminExp]]</f>
        <v>-170487.83000000002</v>
      </c>
      <c r="K6960" s="83">
        <f>pro[[#This Row],[Profit]]/pro[[#This Row],[Revenue]]</f>
        <v>-10.860260260987182</v>
      </c>
      <c r="L6960" s="56">
        <f t="shared" si="108"/>
        <v>7</v>
      </c>
      <c r="M6960" s="82" t="str">
        <f>"Q"&amp;" "&amp;VLOOKUP(pro[[#This Row],[Period]],Mapping!A:B,2,0)</f>
        <v>Q 3</v>
      </c>
      <c r="N6960"/>
    </row>
    <row r="6961" spans="1:14" ht="11.25" customHeight="1" x14ac:dyDescent="0.2">
      <c r="A6961" s="42" t="s">
        <v>27</v>
      </c>
      <c r="B6961" s="44" t="s">
        <v>15</v>
      </c>
      <c r="C6961" s="44" t="s">
        <v>59</v>
      </c>
      <c r="D6961" s="43">
        <v>366569.39199999999</v>
      </c>
      <c r="E6961" s="43">
        <v>-61648.845999999998</v>
      </c>
      <c r="F6961" s="45">
        <v>-21580</v>
      </c>
      <c r="G6961" s="45">
        <v>-65290</v>
      </c>
      <c r="H6961" s="45">
        <v>-50590</v>
      </c>
      <c r="I6961" s="55">
        <f>pro[[#This Row],[Admin expenses 3]]+pro[[#This Row],[Admin expenses 2]]+pro[[#This Row],[Admin expenses 1]]+pro[[#This Row],[COGS]]</f>
        <v>-199108.84599999999</v>
      </c>
      <c r="J6961" s="55">
        <f>pro[[#This Row],[Revenue]]+pro[[#This Row],[AdminExp]]</f>
        <v>167460.546</v>
      </c>
      <c r="K6961" s="83">
        <f>pro[[#This Row],[Profit]]/pro[[#This Row],[Revenue]]</f>
        <v>0.45683177497809202</v>
      </c>
      <c r="L6961" s="56">
        <f t="shared" si="108"/>
        <v>7</v>
      </c>
      <c r="M6961" s="82" t="str">
        <f>"Q"&amp;" "&amp;VLOOKUP(pro[[#This Row],[Period]],Mapping!A:B,2,0)</f>
        <v>Q 3</v>
      </c>
      <c r="N6961"/>
    </row>
    <row r="6962" spans="1:14" ht="11.25" customHeight="1" x14ac:dyDescent="0.2">
      <c r="A6962" s="42" t="s">
        <v>27</v>
      </c>
      <c r="B6962" s="44" t="s">
        <v>15</v>
      </c>
      <c r="C6962" s="44" t="s">
        <v>60</v>
      </c>
      <c r="D6962" s="43">
        <v>296852.98300000001</v>
      </c>
      <c r="E6962" s="43">
        <v>-33466.852999999996</v>
      </c>
      <c r="F6962" s="45">
        <v>-55050</v>
      </c>
      <c r="G6962" s="45">
        <v>-27160</v>
      </c>
      <c r="H6962" s="45">
        <v>-18140</v>
      </c>
      <c r="I6962" s="55">
        <f>pro[[#This Row],[Admin expenses 3]]+pro[[#This Row],[Admin expenses 2]]+pro[[#This Row],[Admin expenses 1]]+pro[[#This Row],[COGS]]</f>
        <v>-133816.853</v>
      </c>
      <c r="J6962" s="55">
        <f>pro[[#This Row],[Revenue]]+pro[[#This Row],[AdminExp]]</f>
        <v>163036.13</v>
      </c>
      <c r="K6962" s="83">
        <f>pro[[#This Row],[Profit]]/pro[[#This Row],[Revenue]]</f>
        <v>0.54921506380820162</v>
      </c>
      <c r="L6962" s="56">
        <f t="shared" si="108"/>
        <v>7</v>
      </c>
      <c r="M6962" s="82" t="str">
        <f>"Q"&amp;" "&amp;VLOOKUP(pro[[#This Row],[Period]],Mapping!A:B,2,0)</f>
        <v>Q 3</v>
      </c>
      <c r="N6962"/>
    </row>
    <row r="6963" spans="1:14" ht="11.25" customHeight="1" x14ac:dyDescent="0.2">
      <c r="A6963" s="42" t="s">
        <v>27</v>
      </c>
      <c r="B6963" s="44" t="s">
        <v>15</v>
      </c>
      <c r="C6963" s="44" t="s">
        <v>57</v>
      </c>
      <c r="D6963" s="43">
        <v>180066.94299999997</v>
      </c>
      <c r="E6963" s="43">
        <v>-35315.286999999997</v>
      </c>
      <c r="F6963" s="45">
        <v>-86710</v>
      </c>
      <c r="G6963" s="45">
        <v>-104740</v>
      </c>
      <c r="H6963" s="45">
        <v>-31680</v>
      </c>
      <c r="I6963" s="55">
        <f>pro[[#This Row],[Admin expenses 3]]+pro[[#This Row],[Admin expenses 2]]+pro[[#This Row],[Admin expenses 1]]+pro[[#This Row],[COGS]]</f>
        <v>-258445.28700000001</v>
      </c>
      <c r="J6963" s="55">
        <f>pro[[#This Row],[Revenue]]+pro[[#This Row],[AdminExp]]</f>
        <v>-78378.344000000041</v>
      </c>
      <c r="K6963" s="83">
        <f>pro[[#This Row],[Profit]]/pro[[#This Row],[Revenue]]</f>
        <v>-0.43527336386223903</v>
      </c>
      <c r="L6963" s="56">
        <f t="shared" si="108"/>
        <v>7</v>
      </c>
      <c r="M6963" s="82" t="str">
        <f>"Q"&amp;" "&amp;VLOOKUP(pro[[#This Row],[Period]],Mapping!A:B,2,0)</f>
        <v>Q 3</v>
      </c>
      <c r="N6963"/>
    </row>
    <row r="6964" spans="1:14" ht="11.25" customHeight="1" x14ac:dyDescent="0.2">
      <c r="A6964" s="42" t="s">
        <v>27</v>
      </c>
      <c r="B6964" s="44" t="s">
        <v>15</v>
      </c>
      <c r="C6964" s="44" t="s">
        <v>57</v>
      </c>
      <c r="D6964" s="43">
        <v>66970.189999999988</v>
      </c>
      <c r="E6964" s="43">
        <v>-7210.5599999999986</v>
      </c>
      <c r="F6964" s="45">
        <v>-34180</v>
      </c>
      <c r="G6964" s="45">
        <v>-70340</v>
      </c>
      <c r="H6964" s="45">
        <v>-40270</v>
      </c>
      <c r="I6964" s="55">
        <f>pro[[#This Row],[Admin expenses 3]]+pro[[#This Row],[Admin expenses 2]]+pro[[#This Row],[Admin expenses 1]]+pro[[#This Row],[COGS]]</f>
        <v>-152000.56</v>
      </c>
      <c r="J6964" s="55">
        <f>pro[[#This Row],[Revenue]]+pro[[#This Row],[AdminExp]]</f>
        <v>-85030.37000000001</v>
      </c>
      <c r="K6964" s="83">
        <f>pro[[#This Row],[Profit]]/pro[[#This Row],[Revenue]]</f>
        <v>-1.2696749105833509</v>
      </c>
      <c r="L6964" s="56">
        <f t="shared" si="108"/>
        <v>7</v>
      </c>
      <c r="M6964" s="82" t="str">
        <f>"Q"&amp;" "&amp;VLOOKUP(pro[[#This Row],[Period]],Mapping!A:B,2,0)</f>
        <v>Q 3</v>
      </c>
      <c r="N6964"/>
    </row>
    <row r="6965" spans="1:14" ht="11.25" customHeight="1" x14ac:dyDescent="0.2">
      <c r="A6965" s="42" t="s">
        <v>27</v>
      </c>
      <c r="B6965" s="44" t="s">
        <v>15</v>
      </c>
      <c r="C6965" s="44" t="s">
        <v>58</v>
      </c>
      <c r="D6965" s="43">
        <v>688732.18400000001</v>
      </c>
      <c r="E6965" s="43">
        <v>-51694.839</v>
      </c>
      <c r="F6965" s="45">
        <v>-76910</v>
      </c>
      <c r="G6965" s="45">
        <v>-41620</v>
      </c>
      <c r="H6965" s="45">
        <v>-21900</v>
      </c>
      <c r="I6965" s="55">
        <f>pro[[#This Row],[Admin expenses 3]]+pro[[#This Row],[Admin expenses 2]]+pro[[#This Row],[Admin expenses 1]]+pro[[#This Row],[COGS]]</f>
        <v>-192124.83900000001</v>
      </c>
      <c r="J6965" s="55">
        <f>pro[[#This Row],[Revenue]]+pro[[#This Row],[AdminExp]]</f>
        <v>496607.34499999997</v>
      </c>
      <c r="K6965" s="83">
        <f>pro[[#This Row],[Profit]]/pro[[#This Row],[Revenue]]</f>
        <v>0.72104564958155049</v>
      </c>
      <c r="L6965" s="56">
        <f t="shared" si="108"/>
        <v>7</v>
      </c>
      <c r="M6965" s="82" t="str">
        <f>"Q"&amp;" "&amp;VLOOKUP(pro[[#This Row],[Period]],Mapping!A:B,2,0)</f>
        <v>Q 3</v>
      </c>
      <c r="N6965"/>
    </row>
    <row r="6966" spans="1:14" ht="11.25" customHeight="1" x14ac:dyDescent="0.2">
      <c r="A6966" s="42" t="s">
        <v>27</v>
      </c>
      <c r="B6966" s="44" t="s">
        <v>15</v>
      </c>
      <c r="C6966" s="44" t="s">
        <v>59</v>
      </c>
      <c r="D6966" s="43">
        <v>5274990.1330000004</v>
      </c>
      <c r="E6966" s="43">
        <v>-305844.21000000002</v>
      </c>
      <c r="F6966" s="45">
        <v>-34740</v>
      </c>
      <c r="G6966" s="45">
        <v>-85410</v>
      </c>
      <c r="H6966" s="45">
        <v>-41320</v>
      </c>
      <c r="I6966" s="55">
        <f>pro[[#This Row],[Admin expenses 3]]+pro[[#This Row],[Admin expenses 2]]+pro[[#This Row],[Admin expenses 1]]+pro[[#This Row],[COGS]]</f>
        <v>-467314.21</v>
      </c>
      <c r="J6966" s="55">
        <f>pro[[#This Row],[Revenue]]+pro[[#This Row],[AdminExp]]</f>
        <v>4807675.9230000004</v>
      </c>
      <c r="K6966" s="83">
        <f>pro[[#This Row],[Profit]]/pro[[#This Row],[Revenue]]</f>
        <v>0.91140946272552958</v>
      </c>
      <c r="L6966" s="56">
        <f t="shared" si="108"/>
        <v>7</v>
      </c>
      <c r="M6966" s="82" t="str">
        <f>"Q"&amp;" "&amp;VLOOKUP(pro[[#This Row],[Period]],Mapping!A:B,2,0)</f>
        <v>Q 3</v>
      </c>
      <c r="N6966"/>
    </row>
    <row r="6967" spans="1:14" ht="11.25" customHeight="1" x14ac:dyDescent="0.2">
      <c r="A6967" s="42" t="s">
        <v>27</v>
      </c>
      <c r="B6967" s="44" t="s">
        <v>15</v>
      </c>
      <c r="C6967" s="44" t="s">
        <v>57</v>
      </c>
      <c r="D6967" s="43">
        <v>25265.982</v>
      </c>
      <c r="E6967" s="43">
        <v>-14560.699999999999</v>
      </c>
      <c r="F6967" s="45">
        <v>-64820</v>
      </c>
      <c r="G6967" s="45">
        <v>-58240</v>
      </c>
      <c r="H6967" s="45">
        <v>-45960</v>
      </c>
      <c r="I6967" s="55">
        <f>pro[[#This Row],[Admin expenses 3]]+pro[[#This Row],[Admin expenses 2]]+pro[[#This Row],[Admin expenses 1]]+pro[[#This Row],[COGS]]</f>
        <v>-183580.7</v>
      </c>
      <c r="J6967" s="55">
        <f>pro[[#This Row],[Revenue]]+pro[[#This Row],[AdminExp]]</f>
        <v>-158314.71800000002</v>
      </c>
      <c r="K6967" s="83">
        <f>pro[[#This Row],[Profit]]/pro[[#This Row],[Revenue]]</f>
        <v>-6.2659238022096284</v>
      </c>
      <c r="L6967" s="56">
        <f t="shared" si="108"/>
        <v>7</v>
      </c>
      <c r="M6967" s="82" t="str">
        <f>"Q"&amp;" "&amp;VLOOKUP(pro[[#This Row],[Period]],Mapping!A:B,2,0)</f>
        <v>Q 3</v>
      </c>
      <c r="N6967"/>
    </row>
    <row r="6968" spans="1:14" ht="11.25" customHeight="1" x14ac:dyDescent="0.2">
      <c r="A6968" s="42" t="s">
        <v>27</v>
      </c>
      <c r="B6968" s="44" t="s">
        <v>15</v>
      </c>
      <c r="C6968" s="44" t="s">
        <v>58</v>
      </c>
      <c r="D6968" s="43">
        <v>50503.851999999999</v>
      </c>
      <c r="E6968" s="43">
        <v>-29265.46</v>
      </c>
      <c r="F6968" s="45">
        <v>-44360</v>
      </c>
      <c r="G6968" s="45">
        <v>-82240</v>
      </c>
      <c r="H6968" s="45">
        <v>-41240</v>
      </c>
      <c r="I6968" s="55">
        <f>pro[[#This Row],[Admin expenses 3]]+pro[[#This Row],[Admin expenses 2]]+pro[[#This Row],[Admin expenses 1]]+pro[[#This Row],[COGS]]</f>
        <v>-197105.46</v>
      </c>
      <c r="J6968" s="55">
        <f>pro[[#This Row],[Revenue]]+pro[[#This Row],[AdminExp]]</f>
        <v>-146601.60800000001</v>
      </c>
      <c r="K6968" s="83">
        <f>pro[[#This Row],[Profit]]/pro[[#This Row],[Revenue]]</f>
        <v>-2.9027807225476585</v>
      </c>
      <c r="L6968" s="56">
        <f t="shared" si="108"/>
        <v>7</v>
      </c>
      <c r="M6968" s="82" t="str">
        <f>"Q"&amp;" "&amp;VLOOKUP(pro[[#This Row],[Period]],Mapping!A:B,2,0)</f>
        <v>Q 3</v>
      </c>
      <c r="N6968"/>
    </row>
    <row r="6969" spans="1:14" ht="11.25" customHeight="1" x14ac:dyDescent="0.2">
      <c r="A6969" s="42" t="s">
        <v>27</v>
      </c>
      <c r="B6969" s="44" t="s">
        <v>15</v>
      </c>
      <c r="C6969" s="44" t="s">
        <v>59</v>
      </c>
      <c r="D6969" s="43">
        <v>120753.24800000001</v>
      </c>
      <c r="E6969" s="43">
        <v>-24851.491000000002</v>
      </c>
      <c r="F6969" s="45">
        <v>-18790</v>
      </c>
      <c r="G6969" s="45">
        <v>-22350</v>
      </c>
      <c r="H6969" s="45">
        <v>-65200</v>
      </c>
      <c r="I6969" s="55">
        <f>pro[[#This Row],[Admin expenses 3]]+pro[[#This Row],[Admin expenses 2]]+pro[[#This Row],[Admin expenses 1]]+pro[[#This Row],[COGS]]</f>
        <v>-131191.49100000001</v>
      </c>
      <c r="J6969" s="55">
        <f>pro[[#This Row],[Revenue]]+pro[[#This Row],[AdminExp]]</f>
        <v>-10438.243000000002</v>
      </c>
      <c r="K6969" s="83">
        <f>pro[[#This Row],[Profit]]/pro[[#This Row],[Revenue]]</f>
        <v>-8.6442751419821037E-2</v>
      </c>
      <c r="L6969" s="56">
        <f t="shared" si="108"/>
        <v>7</v>
      </c>
      <c r="M6969" s="82" t="str">
        <f>"Q"&amp;" "&amp;VLOOKUP(pro[[#This Row],[Period]],Mapping!A:B,2,0)</f>
        <v>Q 3</v>
      </c>
      <c r="N6969"/>
    </row>
    <row r="6970" spans="1:14" ht="11.25" customHeight="1" x14ac:dyDescent="0.2">
      <c r="A6970" s="42" t="s">
        <v>27</v>
      </c>
      <c r="B6970" s="44" t="s">
        <v>15</v>
      </c>
      <c r="C6970" s="44" t="s">
        <v>57</v>
      </c>
      <c r="D6970" s="43">
        <v>43005.745999999999</v>
      </c>
      <c r="E6970" s="43">
        <v>-13837.011999999999</v>
      </c>
      <c r="F6970" s="45">
        <v>-57060</v>
      </c>
      <c r="G6970" s="45">
        <v>-24580</v>
      </c>
      <c r="H6970" s="45">
        <v>-66990</v>
      </c>
      <c r="I6970" s="55">
        <f>pro[[#This Row],[Admin expenses 3]]+pro[[#This Row],[Admin expenses 2]]+pro[[#This Row],[Admin expenses 1]]+pro[[#This Row],[COGS]]</f>
        <v>-162467.01199999999</v>
      </c>
      <c r="J6970" s="55">
        <f>pro[[#This Row],[Revenue]]+pro[[#This Row],[AdminExp]]</f>
        <v>-119461.26599999999</v>
      </c>
      <c r="K6970" s="83">
        <f>pro[[#This Row],[Profit]]/pro[[#This Row],[Revenue]]</f>
        <v>-2.777797785440113</v>
      </c>
      <c r="L6970" s="56">
        <f t="shared" si="108"/>
        <v>7</v>
      </c>
      <c r="M6970" s="82" t="str">
        <f>"Q"&amp;" "&amp;VLOOKUP(pro[[#This Row],[Period]],Mapping!A:B,2,0)</f>
        <v>Q 3</v>
      </c>
      <c r="N6970"/>
    </row>
    <row r="6971" spans="1:14" ht="11.25" customHeight="1" x14ac:dyDescent="0.2">
      <c r="A6971" s="42" t="s">
        <v>27</v>
      </c>
      <c r="B6971" s="44" t="s">
        <v>15</v>
      </c>
      <c r="C6971" s="44" t="s">
        <v>58</v>
      </c>
      <c r="D6971" s="43">
        <v>1585176.4459999998</v>
      </c>
      <c r="E6971" s="43">
        <v>-421337.56</v>
      </c>
      <c r="F6971" s="45">
        <v>-13750</v>
      </c>
      <c r="G6971" s="45">
        <v>-21170</v>
      </c>
      <c r="H6971" s="45">
        <v>-12680</v>
      </c>
      <c r="I6971" s="55">
        <f>pro[[#This Row],[Admin expenses 3]]+pro[[#This Row],[Admin expenses 2]]+pro[[#This Row],[Admin expenses 1]]+pro[[#This Row],[COGS]]</f>
        <v>-468937.56</v>
      </c>
      <c r="J6971" s="55">
        <f>pro[[#This Row],[Revenue]]+pro[[#This Row],[AdminExp]]</f>
        <v>1116238.8859999997</v>
      </c>
      <c r="K6971" s="83">
        <f>pro[[#This Row],[Profit]]/pro[[#This Row],[Revenue]]</f>
        <v>0.70417327283451192</v>
      </c>
      <c r="L6971" s="56">
        <f t="shared" si="108"/>
        <v>7</v>
      </c>
      <c r="M6971" s="82" t="str">
        <f>"Q"&amp;" "&amp;VLOOKUP(pro[[#This Row],[Period]],Mapping!A:B,2,0)</f>
        <v>Q 3</v>
      </c>
      <c r="N6971"/>
    </row>
    <row r="6972" spans="1:14" ht="11.25" customHeight="1" x14ac:dyDescent="0.2">
      <c r="A6972" s="42" t="s">
        <v>27</v>
      </c>
      <c r="B6972" s="44" t="s">
        <v>15</v>
      </c>
      <c r="C6972" s="44" t="s">
        <v>59</v>
      </c>
      <c r="D6972" s="43">
        <v>730727.15099999995</v>
      </c>
      <c r="E6972" s="43">
        <v>-195505.28200000001</v>
      </c>
      <c r="F6972" s="45">
        <v>-56100</v>
      </c>
      <c r="G6972" s="45">
        <v>-47400</v>
      </c>
      <c r="H6972" s="45">
        <v>-90380</v>
      </c>
      <c r="I6972" s="55">
        <f>pro[[#This Row],[Admin expenses 3]]+pro[[#This Row],[Admin expenses 2]]+pro[[#This Row],[Admin expenses 1]]+pro[[#This Row],[COGS]]</f>
        <v>-389385.28200000001</v>
      </c>
      <c r="J6972" s="55">
        <f>pro[[#This Row],[Revenue]]+pro[[#This Row],[AdminExp]]</f>
        <v>341341.86899999995</v>
      </c>
      <c r="K6972" s="83">
        <f>pro[[#This Row],[Profit]]/pro[[#This Row],[Revenue]]</f>
        <v>0.46712629814407974</v>
      </c>
      <c r="L6972" s="56">
        <f t="shared" si="108"/>
        <v>7</v>
      </c>
      <c r="M6972" s="82" t="str">
        <f>"Q"&amp;" "&amp;VLOOKUP(pro[[#This Row],[Period]],Mapping!A:B,2,0)</f>
        <v>Q 3</v>
      </c>
      <c r="N6972"/>
    </row>
    <row r="6973" spans="1:14" ht="11.25" customHeight="1" x14ac:dyDescent="0.2">
      <c r="A6973" s="42" t="s">
        <v>27</v>
      </c>
      <c r="B6973" s="44" t="s">
        <v>15</v>
      </c>
      <c r="C6973" s="44" t="s">
        <v>57</v>
      </c>
      <c r="D6973" s="43">
        <v>7391.7479999999987</v>
      </c>
      <c r="E6973" s="43">
        <v>-3509.7019999999998</v>
      </c>
      <c r="F6973" s="45">
        <v>-79300</v>
      </c>
      <c r="G6973" s="45">
        <v>-58140</v>
      </c>
      <c r="H6973" s="45">
        <v>-57660</v>
      </c>
      <c r="I6973" s="55">
        <f>pro[[#This Row],[Admin expenses 3]]+pro[[#This Row],[Admin expenses 2]]+pro[[#This Row],[Admin expenses 1]]+pro[[#This Row],[COGS]]</f>
        <v>-198609.70199999999</v>
      </c>
      <c r="J6973" s="55">
        <f>pro[[#This Row],[Revenue]]+pro[[#This Row],[AdminExp]]</f>
        <v>-191217.954</v>
      </c>
      <c r="K6973" s="83">
        <f>pro[[#This Row],[Profit]]/pro[[#This Row],[Revenue]]</f>
        <v>-25.869111609324349</v>
      </c>
      <c r="L6973" s="56">
        <f t="shared" si="108"/>
        <v>7</v>
      </c>
      <c r="M6973" s="82" t="str">
        <f>"Q"&amp;" "&amp;VLOOKUP(pro[[#This Row],[Period]],Mapping!A:B,2,0)</f>
        <v>Q 3</v>
      </c>
      <c r="N6973"/>
    </row>
    <row r="6974" spans="1:14" ht="11.25" customHeight="1" x14ac:dyDescent="0.2">
      <c r="A6974" s="42" t="s">
        <v>27</v>
      </c>
      <c r="B6974" s="44" t="s">
        <v>15</v>
      </c>
      <c r="C6974" s="44" t="s">
        <v>57</v>
      </c>
      <c r="D6974" s="43">
        <v>52366.663999999997</v>
      </c>
      <c r="E6974" s="43">
        <v>-933.226</v>
      </c>
      <c r="F6974" s="45">
        <v>-18370</v>
      </c>
      <c r="G6974" s="45">
        <v>-21720</v>
      </c>
      <c r="H6974" s="45">
        <v>-33800</v>
      </c>
      <c r="I6974" s="55">
        <f>pro[[#This Row],[Admin expenses 3]]+pro[[#This Row],[Admin expenses 2]]+pro[[#This Row],[Admin expenses 1]]+pro[[#This Row],[COGS]]</f>
        <v>-74823.225999999995</v>
      </c>
      <c r="J6974" s="55">
        <f>pro[[#This Row],[Revenue]]+pro[[#This Row],[AdminExp]]</f>
        <v>-22456.561999999998</v>
      </c>
      <c r="K6974" s="83">
        <f>pro[[#This Row],[Profit]]/pro[[#This Row],[Revenue]]</f>
        <v>-0.42883315996604249</v>
      </c>
      <c r="L6974" s="56">
        <f t="shared" si="108"/>
        <v>7</v>
      </c>
      <c r="M6974" s="82" t="str">
        <f>"Q"&amp;" "&amp;VLOOKUP(pro[[#This Row],[Period]],Mapping!A:B,2,0)</f>
        <v>Q 3</v>
      </c>
      <c r="N6974"/>
    </row>
    <row r="6975" spans="1:14" ht="11.25" customHeight="1" x14ac:dyDescent="0.2">
      <c r="A6975" s="42" t="s">
        <v>27</v>
      </c>
      <c r="B6975" s="44" t="s">
        <v>15</v>
      </c>
      <c r="C6975" s="44" t="s">
        <v>57</v>
      </c>
      <c r="D6975" s="43">
        <v>289245.49499999994</v>
      </c>
      <c r="E6975" s="43">
        <v>-224757.736</v>
      </c>
      <c r="F6975" s="45">
        <v>-107780</v>
      </c>
      <c r="G6975" s="45">
        <v>-37350</v>
      </c>
      <c r="H6975" s="45">
        <v>-101030</v>
      </c>
      <c r="I6975" s="55">
        <f>pro[[#This Row],[Admin expenses 3]]+pro[[#This Row],[Admin expenses 2]]+pro[[#This Row],[Admin expenses 1]]+pro[[#This Row],[COGS]]</f>
        <v>-470917.73600000003</v>
      </c>
      <c r="J6975" s="55">
        <f>pro[[#This Row],[Revenue]]+pro[[#This Row],[AdminExp]]</f>
        <v>-181672.2410000001</v>
      </c>
      <c r="K6975" s="83">
        <f>pro[[#This Row],[Profit]]/pro[[#This Row],[Revenue]]</f>
        <v>-0.6280901315334233</v>
      </c>
      <c r="L6975" s="56">
        <f t="shared" si="108"/>
        <v>7</v>
      </c>
      <c r="M6975" s="82" t="str">
        <f>"Q"&amp;" "&amp;VLOOKUP(pro[[#This Row],[Period]],Mapping!A:B,2,0)</f>
        <v>Q 3</v>
      </c>
      <c r="N6975"/>
    </row>
    <row r="6976" spans="1:14" ht="11.25" customHeight="1" x14ac:dyDescent="0.2">
      <c r="A6976" s="42" t="s">
        <v>27</v>
      </c>
      <c r="B6976" s="44" t="s">
        <v>15</v>
      </c>
      <c r="C6976" s="44" t="s">
        <v>57</v>
      </c>
      <c r="D6976" s="43">
        <v>1208337.97</v>
      </c>
      <c r="E6976" s="43">
        <v>-748079.45799999987</v>
      </c>
      <c r="F6976" s="45">
        <v>-13250</v>
      </c>
      <c r="G6976" s="45">
        <v>-23890</v>
      </c>
      <c r="H6976" s="45">
        <v>-30260</v>
      </c>
      <c r="I6976" s="55">
        <f>pro[[#This Row],[Admin expenses 3]]+pro[[#This Row],[Admin expenses 2]]+pro[[#This Row],[Admin expenses 1]]+pro[[#This Row],[COGS]]</f>
        <v>-815479.45799999987</v>
      </c>
      <c r="J6976" s="55">
        <f>pro[[#This Row],[Revenue]]+pro[[#This Row],[AdminExp]]</f>
        <v>392858.5120000001</v>
      </c>
      <c r="K6976" s="83">
        <f>pro[[#This Row],[Profit]]/pro[[#This Row],[Revenue]]</f>
        <v>0.32512303821752792</v>
      </c>
      <c r="L6976" s="56">
        <f t="shared" si="108"/>
        <v>7</v>
      </c>
      <c r="M6976" s="82" t="str">
        <f>"Q"&amp;" "&amp;VLOOKUP(pro[[#This Row],[Period]],Mapping!A:B,2,0)</f>
        <v>Q 3</v>
      </c>
      <c r="N6976"/>
    </row>
    <row r="6977" spans="1:14" ht="11.25" customHeight="1" x14ac:dyDescent="0.2">
      <c r="A6977" s="42" t="s">
        <v>27</v>
      </c>
      <c r="B6977" s="44" t="s">
        <v>15</v>
      </c>
      <c r="C6977" s="44" t="s">
        <v>57</v>
      </c>
      <c r="D6977" s="43">
        <v>617086.47</v>
      </c>
      <c r="E6977" s="43">
        <v>-384554.15599999996</v>
      </c>
      <c r="F6977" s="45">
        <v>-73920</v>
      </c>
      <c r="G6977" s="45">
        <v>-18690</v>
      </c>
      <c r="H6977" s="45">
        <v>-54150</v>
      </c>
      <c r="I6977" s="55">
        <f>pro[[#This Row],[Admin expenses 3]]+pro[[#This Row],[Admin expenses 2]]+pro[[#This Row],[Admin expenses 1]]+pro[[#This Row],[COGS]]</f>
        <v>-531314.15599999996</v>
      </c>
      <c r="J6977" s="55">
        <f>pro[[#This Row],[Revenue]]+pro[[#This Row],[AdminExp]]</f>
        <v>85772.314000000013</v>
      </c>
      <c r="K6977" s="83">
        <f>pro[[#This Row],[Profit]]/pro[[#This Row],[Revenue]]</f>
        <v>0.138995615962865</v>
      </c>
      <c r="L6977" s="56">
        <f t="shared" si="108"/>
        <v>7</v>
      </c>
      <c r="M6977" s="82" t="str">
        <f>"Q"&amp;" "&amp;VLOOKUP(pro[[#This Row],[Period]],Mapping!A:B,2,0)</f>
        <v>Q 3</v>
      </c>
      <c r="N6977"/>
    </row>
    <row r="6978" spans="1:14" ht="11.25" customHeight="1" x14ac:dyDescent="0.2">
      <c r="A6978" s="42" t="s">
        <v>27</v>
      </c>
      <c r="B6978" s="44" t="s">
        <v>15</v>
      </c>
      <c r="C6978" s="44" t="s">
        <v>57</v>
      </c>
      <c r="D6978" s="43">
        <v>9767901.8919999991</v>
      </c>
      <c r="E6978" s="43">
        <v>-135818.57800000001</v>
      </c>
      <c r="F6978" s="45">
        <v>-105810</v>
      </c>
      <c r="G6978" s="45">
        <v>-18560</v>
      </c>
      <c r="H6978" s="45">
        <v>-15490</v>
      </c>
      <c r="I6978" s="55">
        <f>pro[[#This Row],[Admin expenses 3]]+pro[[#This Row],[Admin expenses 2]]+pro[[#This Row],[Admin expenses 1]]+pro[[#This Row],[COGS]]</f>
        <v>-275678.57799999998</v>
      </c>
      <c r="J6978" s="55">
        <f>pro[[#This Row],[Revenue]]+pro[[#This Row],[AdminExp]]</f>
        <v>9492223.3139999993</v>
      </c>
      <c r="K6978" s="83">
        <f>pro[[#This Row],[Profit]]/pro[[#This Row],[Revenue]]</f>
        <v>0.97177709388893607</v>
      </c>
      <c r="L6978" s="56">
        <f t="shared" ref="L6978:L7041" si="109">MONTH(DATEVALUE(A6978&amp;"1"))</f>
        <v>7</v>
      </c>
      <c r="M6978" s="82" t="str">
        <f>"Q"&amp;" "&amp;VLOOKUP(pro[[#This Row],[Period]],Mapping!A:B,2,0)</f>
        <v>Q 3</v>
      </c>
      <c r="N6978"/>
    </row>
    <row r="6979" spans="1:14" ht="11.25" customHeight="1" x14ac:dyDescent="0.2">
      <c r="A6979" s="42" t="s">
        <v>27</v>
      </c>
      <c r="B6979" s="44" t="s">
        <v>15</v>
      </c>
      <c r="C6979" s="44" t="s">
        <v>57</v>
      </c>
      <c r="D6979" s="43">
        <v>3008668.9639999997</v>
      </c>
      <c r="E6979" s="43">
        <v>-126085.27399999999</v>
      </c>
      <c r="F6979" s="45">
        <v>-23690</v>
      </c>
      <c r="G6979" s="45">
        <v>-42020</v>
      </c>
      <c r="H6979" s="45">
        <v>-14230</v>
      </c>
      <c r="I6979" s="55">
        <f>pro[[#This Row],[Admin expenses 3]]+pro[[#This Row],[Admin expenses 2]]+pro[[#This Row],[Admin expenses 1]]+pro[[#This Row],[COGS]]</f>
        <v>-206025.27399999998</v>
      </c>
      <c r="J6979" s="55">
        <f>pro[[#This Row],[Revenue]]+pro[[#This Row],[AdminExp]]</f>
        <v>2802643.6899999995</v>
      </c>
      <c r="K6979" s="83">
        <f>pro[[#This Row],[Profit]]/pro[[#This Row],[Revenue]]</f>
        <v>0.93152278417294154</v>
      </c>
      <c r="L6979" s="56">
        <f t="shared" si="109"/>
        <v>7</v>
      </c>
      <c r="M6979" s="82" t="str">
        <f>"Q"&amp;" "&amp;VLOOKUP(pro[[#This Row],[Period]],Mapping!A:B,2,0)</f>
        <v>Q 3</v>
      </c>
      <c r="N6979"/>
    </row>
    <row r="6980" spans="1:14" ht="11.25" customHeight="1" x14ac:dyDescent="0.2">
      <c r="A6980" s="42" t="s">
        <v>27</v>
      </c>
      <c r="B6980" s="44" t="s">
        <v>15</v>
      </c>
      <c r="C6980" s="44" t="s">
        <v>57</v>
      </c>
      <c r="D6980" s="43">
        <v>851823.59499999997</v>
      </c>
      <c r="E6980" s="43">
        <v>-44278.478999999999</v>
      </c>
      <c r="F6980" s="45">
        <v>-89890</v>
      </c>
      <c r="G6980" s="45">
        <v>-74500</v>
      </c>
      <c r="H6980" s="45">
        <v>-81020</v>
      </c>
      <c r="I6980" s="55">
        <f>pro[[#This Row],[Admin expenses 3]]+pro[[#This Row],[Admin expenses 2]]+pro[[#This Row],[Admin expenses 1]]+pro[[#This Row],[COGS]]</f>
        <v>-289688.47899999999</v>
      </c>
      <c r="J6980" s="55">
        <f>pro[[#This Row],[Revenue]]+pro[[#This Row],[AdminExp]]</f>
        <v>562135.11599999992</v>
      </c>
      <c r="K6980" s="83">
        <f>pro[[#This Row],[Profit]]/pro[[#This Row],[Revenue]]</f>
        <v>0.65991963512116603</v>
      </c>
      <c r="L6980" s="56">
        <f t="shared" si="109"/>
        <v>7</v>
      </c>
      <c r="M6980" s="82" t="str">
        <f>"Q"&amp;" "&amp;VLOOKUP(pro[[#This Row],[Period]],Mapping!A:B,2,0)</f>
        <v>Q 3</v>
      </c>
      <c r="N6980"/>
    </row>
    <row r="6981" spans="1:14" ht="11.25" customHeight="1" x14ac:dyDescent="0.2">
      <c r="A6981" s="42" t="s">
        <v>27</v>
      </c>
      <c r="B6981" s="44" t="s">
        <v>15</v>
      </c>
      <c r="C6981" s="44" t="s">
        <v>57</v>
      </c>
      <c r="D6981" s="43">
        <v>19799467.421999998</v>
      </c>
      <c r="E6981" s="43">
        <v>-981305.402</v>
      </c>
      <c r="F6981" s="45">
        <v>-17440</v>
      </c>
      <c r="G6981" s="45">
        <v>-33410</v>
      </c>
      <c r="H6981" s="45">
        <v>-24740</v>
      </c>
      <c r="I6981" s="55">
        <f>pro[[#This Row],[Admin expenses 3]]+pro[[#This Row],[Admin expenses 2]]+pro[[#This Row],[Admin expenses 1]]+pro[[#This Row],[COGS]]</f>
        <v>-1056895.402</v>
      </c>
      <c r="J6981" s="55">
        <f>pro[[#This Row],[Revenue]]+pro[[#This Row],[AdminExp]]</f>
        <v>18742572.02</v>
      </c>
      <c r="K6981" s="83">
        <f>pro[[#This Row],[Profit]]/pro[[#This Row],[Revenue]]</f>
        <v>0.94662000853489425</v>
      </c>
      <c r="L6981" s="56">
        <f t="shared" si="109"/>
        <v>7</v>
      </c>
      <c r="M6981" s="82" t="str">
        <f>"Q"&amp;" "&amp;VLOOKUP(pro[[#This Row],[Period]],Mapping!A:B,2,0)</f>
        <v>Q 3</v>
      </c>
      <c r="N6981"/>
    </row>
    <row r="6982" spans="1:14" ht="11.25" customHeight="1" x14ac:dyDescent="0.2">
      <c r="A6982" s="42" t="s">
        <v>27</v>
      </c>
      <c r="B6982" s="44" t="s">
        <v>15</v>
      </c>
      <c r="C6982" s="44" t="s">
        <v>57</v>
      </c>
      <c r="D6982" s="43">
        <v>9541254.1629999988</v>
      </c>
      <c r="E6982" s="43">
        <v>-375150.80399999995</v>
      </c>
      <c r="F6982" s="45">
        <v>-20480</v>
      </c>
      <c r="G6982" s="45">
        <v>-70650</v>
      </c>
      <c r="H6982" s="45">
        <v>-100010</v>
      </c>
      <c r="I6982" s="55">
        <f>pro[[#This Row],[Admin expenses 3]]+pro[[#This Row],[Admin expenses 2]]+pro[[#This Row],[Admin expenses 1]]+pro[[#This Row],[COGS]]</f>
        <v>-566290.804</v>
      </c>
      <c r="J6982" s="55">
        <f>pro[[#This Row],[Revenue]]+pro[[#This Row],[AdminExp]]</f>
        <v>8974963.3589999992</v>
      </c>
      <c r="K6982" s="83">
        <f>pro[[#This Row],[Profit]]/pro[[#This Row],[Revenue]]</f>
        <v>0.94064817954477964</v>
      </c>
      <c r="L6982" s="56">
        <f t="shared" si="109"/>
        <v>7</v>
      </c>
      <c r="M6982" s="82" t="str">
        <f>"Q"&amp;" "&amp;VLOOKUP(pro[[#This Row],[Period]],Mapping!A:B,2,0)</f>
        <v>Q 3</v>
      </c>
      <c r="N6982"/>
    </row>
    <row r="6983" spans="1:14" ht="11.25" customHeight="1" x14ac:dyDescent="0.2">
      <c r="A6983" s="42" t="s">
        <v>27</v>
      </c>
      <c r="B6983" s="44" t="s">
        <v>15</v>
      </c>
      <c r="C6983" s="44" t="s">
        <v>57</v>
      </c>
      <c r="D6983" s="43">
        <v>661371.66899999999</v>
      </c>
      <c r="E6983" s="43">
        <v>-295040.61999999994</v>
      </c>
      <c r="F6983" s="45">
        <v>-36470</v>
      </c>
      <c r="G6983" s="45">
        <v>-96320</v>
      </c>
      <c r="H6983" s="45">
        <v>-63980</v>
      </c>
      <c r="I6983" s="55">
        <f>pro[[#This Row],[Admin expenses 3]]+pro[[#This Row],[Admin expenses 2]]+pro[[#This Row],[Admin expenses 1]]+pro[[#This Row],[COGS]]</f>
        <v>-491810.61999999994</v>
      </c>
      <c r="J6983" s="55">
        <f>pro[[#This Row],[Revenue]]+pro[[#This Row],[AdminExp]]</f>
        <v>169561.04900000006</v>
      </c>
      <c r="K6983" s="83">
        <f>pro[[#This Row],[Profit]]/pro[[#This Row],[Revenue]]</f>
        <v>0.2563778537057354</v>
      </c>
      <c r="L6983" s="56">
        <f t="shared" si="109"/>
        <v>7</v>
      </c>
      <c r="M6983" s="82" t="str">
        <f>"Q"&amp;" "&amp;VLOOKUP(pro[[#This Row],[Period]],Mapping!A:B,2,0)</f>
        <v>Q 3</v>
      </c>
      <c r="N6983"/>
    </row>
    <row r="6984" spans="1:14" ht="11.25" customHeight="1" x14ac:dyDescent="0.2">
      <c r="A6984" s="42" t="s">
        <v>27</v>
      </c>
      <c r="B6984" s="44" t="s">
        <v>15</v>
      </c>
      <c r="C6984" s="44" t="s">
        <v>57</v>
      </c>
      <c r="D6984" s="43">
        <v>403869.52899999998</v>
      </c>
      <c r="E6984" s="43">
        <v>-354880.26699999999</v>
      </c>
      <c r="F6984" s="45">
        <v>-79630</v>
      </c>
      <c r="G6984" s="45">
        <v>-90460</v>
      </c>
      <c r="H6984" s="45">
        <v>-96340</v>
      </c>
      <c r="I6984" s="55">
        <f>pro[[#This Row],[Admin expenses 3]]+pro[[#This Row],[Admin expenses 2]]+pro[[#This Row],[Admin expenses 1]]+pro[[#This Row],[COGS]]</f>
        <v>-621310.26699999999</v>
      </c>
      <c r="J6984" s="55">
        <f>pro[[#This Row],[Revenue]]+pro[[#This Row],[AdminExp]]</f>
        <v>-217440.73800000001</v>
      </c>
      <c r="K6984" s="83">
        <f>pro[[#This Row],[Profit]]/pro[[#This Row],[Revenue]]</f>
        <v>-0.53839352163653831</v>
      </c>
      <c r="L6984" s="56">
        <f t="shared" si="109"/>
        <v>7</v>
      </c>
      <c r="M6984" s="82" t="str">
        <f>"Q"&amp;" "&amp;VLOOKUP(pro[[#This Row],[Period]],Mapping!A:B,2,0)</f>
        <v>Q 3</v>
      </c>
      <c r="N6984"/>
    </row>
    <row r="6985" spans="1:14" ht="11.25" customHeight="1" x14ac:dyDescent="0.2">
      <c r="A6985" s="42" t="s">
        <v>27</v>
      </c>
      <c r="B6985" s="44" t="s">
        <v>15</v>
      </c>
      <c r="C6985" s="44" t="s">
        <v>57</v>
      </c>
      <c r="D6985" s="43">
        <v>2409657.355</v>
      </c>
      <c r="E6985" s="43">
        <v>-550785.60600000003</v>
      </c>
      <c r="F6985" s="45">
        <v>-96630</v>
      </c>
      <c r="G6985" s="45">
        <v>-57740</v>
      </c>
      <c r="H6985" s="45">
        <v>-43780</v>
      </c>
      <c r="I6985" s="55">
        <f>pro[[#This Row],[Admin expenses 3]]+pro[[#This Row],[Admin expenses 2]]+pro[[#This Row],[Admin expenses 1]]+pro[[#This Row],[COGS]]</f>
        <v>-748935.60600000003</v>
      </c>
      <c r="J6985" s="55">
        <f>pro[[#This Row],[Revenue]]+pro[[#This Row],[AdminExp]]</f>
        <v>1660721.7489999998</v>
      </c>
      <c r="K6985" s="83">
        <f>pro[[#This Row],[Profit]]/pro[[#This Row],[Revenue]]</f>
        <v>0.6891941485182651</v>
      </c>
      <c r="L6985" s="56">
        <f t="shared" si="109"/>
        <v>7</v>
      </c>
      <c r="M6985" s="82" t="str">
        <f>"Q"&amp;" "&amp;VLOOKUP(pro[[#This Row],[Period]],Mapping!A:B,2,0)</f>
        <v>Q 3</v>
      </c>
      <c r="N6985"/>
    </row>
    <row r="6986" spans="1:14" ht="11.25" customHeight="1" x14ac:dyDescent="0.2">
      <c r="A6986" s="42" t="s">
        <v>27</v>
      </c>
      <c r="B6986" s="44" t="s">
        <v>15</v>
      </c>
      <c r="C6986" s="44" t="s">
        <v>57</v>
      </c>
      <c r="D6986" s="43">
        <v>325563.27999999997</v>
      </c>
      <c r="E6986" s="43">
        <v>-77144.144</v>
      </c>
      <c r="F6986" s="45">
        <v>-16410</v>
      </c>
      <c r="G6986" s="45">
        <v>-74980</v>
      </c>
      <c r="H6986" s="45">
        <v>-94600</v>
      </c>
      <c r="I6986" s="55">
        <f>pro[[#This Row],[Admin expenses 3]]+pro[[#This Row],[Admin expenses 2]]+pro[[#This Row],[Admin expenses 1]]+pro[[#This Row],[COGS]]</f>
        <v>-263134.14399999997</v>
      </c>
      <c r="J6986" s="55">
        <f>pro[[#This Row],[Revenue]]+pro[[#This Row],[AdminExp]]</f>
        <v>62429.135999999999</v>
      </c>
      <c r="K6986" s="83">
        <f>pro[[#This Row],[Profit]]/pro[[#This Row],[Revenue]]</f>
        <v>0.19175730137624858</v>
      </c>
      <c r="L6986" s="56">
        <f t="shared" si="109"/>
        <v>7</v>
      </c>
      <c r="M6986" s="82" t="str">
        <f>"Q"&amp;" "&amp;VLOOKUP(pro[[#This Row],[Period]],Mapping!A:B,2,0)</f>
        <v>Q 3</v>
      </c>
      <c r="N6986"/>
    </row>
    <row r="6987" spans="1:14" ht="11.25" customHeight="1" x14ac:dyDescent="0.2">
      <c r="A6987" s="42" t="s">
        <v>27</v>
      </c>
      <c r="B6987" s="44" t="s">
        <v>15</v>
      </c>
      <c r="C6987" s="44" t="s">
        <v>57</v>
      </c>
      <c r="D6987" s="43">
        <v>224288.16199999998</v>
      </c>
      <c r="E6987" s="43">
        <v>-53298.903000000006</v>
      </c>
      <c r="F6987" s="45">
        <v>-59060</v>
      </c>
      <c r="G6987" s="45">
        <v>-98820</v>
      </c>
      <c r="H6987" s="45">
        <v>-40150</v>
      </c>
      <c r="I6987" s="55">
        <f>pro[[#This Row],[Admin expenses 3]]+pro[[#This Row],[Admin expenses 2]]+pro[[#This Row],[Admin expenses 1]]+pro[[#This Row],[COGS]]</f>
        <v>-251328.90299999999</v>
      </c>
      <c r="J6987" s="55">
        <f>pro[[#This Row],[Revenue]]+pro[[#This Row],[AdminExp]]</f>
        <v>-27040.741000000009</v>
      </c>
      <c r="K6987" s="83">
        <f>pro[[#This Row],[Profit]]/pro[[#This Row],[Revenue]]</f>
        <v>-0.12056249763195265</v>
      </c>
      <c r="L6987" s="56">
        <f t="shared" si="109"/>
        <v>7</v>
      </c>
      <c r="M6987" s="82" t="str">
        <f>"Q"&amp;" "&amp;VLOOKUP(pro[[#This Row],[Period]],Mapping!A:B,2,0)</f>
        <v>Q 3</v>
      </c>
      <c r="N6987"/>
    </row>
    <row r="6988" spans="1:14" ht="11.25" customHeight="1" x14ac:dyDescent="0.2">
      <c r="A6988" s="42" t="s">
        <v>27</v>
      </c>
      <c r="B6988" s="44" t="s">
        <v>15</v>
      </c>
      <c r="C6988" s="44" t="s">
        <v>57</v>
      </c>
      <c r="D6988" s="43">
        <v>66277.59599999999</v>
      </c>
      <c r="E6988" s="43">
        <v>-29499.756999999998</v>
      </c>
      <c r="F6988" s="45">
        <v>-86320</v>
      </c>
      <c r="G6988" s="45">
        <v>-51450</v>
      </c>
      <c r="H6988" s="45">
        <v>-79530</v>
      </c>
      <c r="I6988" s="55">
        <f>pro[[#This Row],[Admin expenses 3]]+pro[[#This Row],[Admin expenses 2]]+pro[[#This Row],[Admin expenses 1]]+pro[[#This Row],[COGS]]</f>
        <v>-246799.75699999998</v>
      </c>
      <c r="J6988" s="55">
        <f>pro[[#This Row],[Revenue]]+pro[[#This Row],[AdminExp]]</f>
        <v>-180522.16099999999</v>
      </c>
      <c r="K6988" s="83">
        <f>pro[[#This Row],[Profit]]/pro[[#This Row],[Revenue]]</f>
        <v>-2.7237282565287977</v>
      </c>
      <c r="L6988" s="56">
        <f t="shared" si="109"/>
        <v>7</v>
      </c>
      <c r="M6988" s="82" t="str">
        <f>"Q"&amp;" "&amp;VLOOKUP(pro[[#This Row],[Period]],Mapping!A:B,2,0)</f>
        <v>Q 3</v>
      </c>
      <c r="N6988"/>
    </row>
    <row r="6989" spans="1:14" ht="11.25" customHeight="1" x14ac:dyDescent="0.2">
      <c r="A6989" s="42" t="s">
        <v>27</v>
      </c>
      <c r="B6989" s="44" t="s">
        <v>15</v>
      </c>
      <c r="C6989" s="44" t="s">
        <v>57</v>
      </c>
      <c r="D6989" s="43">
        <v>1551057.6969999999</v>
      </c>
      <c r="E6989" s="43">
        <v>-773280.38199999998</v>
      </c>
      <c r="F6989" s="45">
        <v>-107710</v>
      </c>
      <c r="G6989" s="45">
        <v>-84510</v>
      </c>
      <c r="H6989" s="45">
        <v>-22030</v>
      </c>
      <c r="I6989" s="55">
        <f>pro[[#This Row],[Admin expenses 3]]+pro[[#This Row],[Admin expenses 2]]+pro[[#This Row],[Admin expenses 1]]+pro[[#This Row],[COGS]]</f>
        <v>-987530.38199999998</v>
      </c>
      <c r="J6989" s="55">
        <f>pro[[#This Row],[Revenue]]+pro[[#This Row],[AdminExp]]</f>
        <v>563527.31499999994</v>
      </c>
      <c r="K6989" s="83">
        <f>pro[[#This Row],[Profit]]/pro[[#This Row],[Revenue]]</f>
        <v>0.36331808680615441</v>
      </c>
      <c r="L6989" s="56">
        <f t="shared" si="109"/>
        <v>7</v>
      </c>
      <c r="M6989" s="82" t="str">
        <f>"Q"&amp;" "&amp;VLOOKUP(pro[[#This Row],[Period]],Mapping!A:B,2,0)</f>
        <v>Q 3</v>
      </c>
      <c r="N6989"/>
    </row>
    <row r="6990" spans="1:14" ht="11.25" customHeight="1" x14ac:dyDescent="0.2">
      <c r="A6990" s="42" t="s">
        <v>27</v>
      </c>
      <c r="B6990" s="44" t="s">
        <v>15</v>
      </c>
      <c r="C6990" s="44" t="s">
        <v>57</v>
      </c>
      <c r="D6990" s="43">
        <v>18511.562999999998</v>
      </c>
      <c r="E6990" s="43">
        <v>-16323.789999999997</v>
      </c>
      <c r="F6990" s="45">
        <v>-46720</v>
      </c>
      <c r="G6990" s="45">
        <v>-70960</v>
      </c>
      <c r="H6990" s="45">
        <v>-100300</v>
      </c>
      <c r="I6990" s="55">
        <f>pro[[#This Row],[Admin expenses 3]]+pro[[#This Row],[Admin expenses 2]]+pro[[#This Row],[Admin expenses 1]]+pro[[#This Row],[COGS]]</f>
        <v>-234303.79</v>
      </c>
      <c r="J6990" s="55">
        <f>pro[[#This Row],[Revenue]]+pro[[#This Row],[AdminExp]]</f>
        <v>-215792.22700000001</v>
      </c>
      <c r="K6990" s="83">
        <f>pro[[#This Row],[Profit]]/pro[[#This Row],[Revenue]]</f>
        <v>-11.657158663479688</v>
      </c>
      <c r="L6990" s="56">
        <f t="shared" si="109"/>
        <v>7</v>
      </c>
      <c r="M6990" s="82" t="str">
        <f>"Q"&amp;" "&amp;VLOOKUP(pro[[#This Row],[Period]],Mapping!A:B,2,0)</f>
        <v>Q 3</v>
      </c>
      <c r="N6990"/>
    </row>
    <row r="6991" spans="1:14" ht="11.25" customHeight="1" x14ac:dyDescent="0.2">
      <c r="A6991" s="42" t="s">
        <v>27</v>
      </c>
      <c r="B6991" s="44" t="s">
        <v>15</v>
      </c>
      <c r="C6991" s="44" t="s">
        <v>57</v>
      </c>
      <c r="D6991" s="43">
        <v>1829892.9879999999</v>
      </c>
      <c r="E6991" s="43">
        <v>-1689764.5099999998</v>
      </c>
      <c r="F6991" s="45">
        <v>-40350</v>
      </c>
      <c r="G6991" s="45">
        <v>-15690</v>
      </c>
      <c r="H6991" s="45">
        <v>-85250</v>
      </c>
      <c r="I6991" s="55">
        <f>pro[[#This Row],[Admin expenses 3]]+pro[[#This Row],[Admin expenses 2]]+pro[[#This Row],[Admin expenses 1]]+pro[[#This Row],[COGS]]</f>
        <v>-1831054.5099999998</v>
      </c>
      <c r="J6991" s="55">
        <f>pro[[#This Row],[Revenue]]+pro[[#This Row],[AdminExp]]</f>
        <v>-1161.5219999998808</v>
      </c>
      <c r="K6991" s="83">
        <f>pro[[#This Row],[Profit]]/pro[[#This Row],[Revenue]]</f>
        <v>-6.3474859328762061E-4</v>
      </c>
      <c r="L6991" s="56">
        <f t="shared" si="109"/>
        <v>7</v>
      </c>
      <c r="M6991" s="82" t="str">
        <f>"Q"&amp;" "&amp;VLOOKUP(pro[[#This Row],[Period]],Mapping!A:B,2,0)</f>
        <v>Q 3</v>
      </c>
      <c r="N6991"/>
    </row>
    <row r="6992" spans="1:14" ht="11.25" customHeight="1" x14ac:dyDescent="0.2">
      <c r="A6992" s="42" t="s">
        <v>27</v>
      </c>
      <c r="B6992" s="44" t="s">
        <v>15</v>
      </c>
      <c r="C6992" s="44" t="s">
        <v>57</v>
      </c>
      <c r="D6992" s="43">
        <v>2815648.1149999998</v>
      </c>
      <c r="E6992" s="43">
        <v>-629660.94099999999</v>
      </c>
      <c r="F6992" s="45">
        <v>-35200</v>
      </c>
      <c r="G6992" s="45">
        <v>-74410</v>
      </c>
      <c r="H6992" s="45">
        <v>-102270</v>
      </c>
      <c r="I6992" s="55">
        <f>pro[[#This Row],[Admin expenses 3]]+pro[[#This Row],[Admin expenses 2]]+pro[[#This Row],[Admin expenses 1]]+pro[[#This Row],[COGS]]</f>
        <v>-841540.94099999999</v>
      </c>
      <c r="J6992" s="55">
        <f>pro[[#This Row],[Revenue]]+pro[[#This Row],[AdminExp]]</f>
        <v>1974107.1739999996</v>
      </c>
      <c r="K6992" s="83">
        <f>pro[[#This Row],[Profit]]/pro[[#This Row],[Revenue]]</f>
        <v>0.70111998849685797</v>
      </c>
      <c r="L6992" s="56">
        <f t="shared" si="109"/>
        <v>7</v>
      </c>
      <c r="M6992" s="82" t="str">
        <f>"Q"&amp;" "&amp;VLOOKUP(pro[[#This Row],[Period]],Mapping!A:B,2,0)</f>
        <v>Q 3</v>
      </c>
      <c r="N6992"/>
    </row>
    <row r="6993" spans="1:14" ht="11.25" customHeight="1" x14ac:dyDescent="0.2">
      <c r="A6993" s="42" t="s">
        <v>27</v>
      </c>
      <c r="B6993" s="44" t="s">
        <v>17</v>
      </c>
      <c r="C6993" s="44" t="s">
        <v>57</v>
      </c>
      <c r="D6993" s="43">
        <v>755969.21399999992</v>
      </c>
      <c r="E6993" s="43">
        <v>-78359.217999999993</v>
      </c>
      <c r="F6993" s="45">
        <v>-85960</v>
      </c>
      <c r="G6993" s="45">
        <v>-22110</v>
      </c>
      <c r="H6993" s="45">
        <v>-60840</v>
      </c>
      <c r="I6993" s="55">
        <f>pro[[#This Row],[Admin expenses 3]]+pro[[#This Row],[Admin expenses 2]]+pro[[#This Row],[Admin expenses 1]]+pro[[#This Row],[COGS]]</f>
        <v>-247269.21799999999</v>
      </c>
      <c r="J6993" s="55">
        <f>pro[[#This Row],[Revenue]]+pro[[#This Row],[AdminExp]]</f>
        <v>508699.99599999993</v>
      </c>
      <c r="K6993" s="83">
        <f>pro[[#This Row],[Profit]]/pro[[#This Row],[Revenue]]</f>
        <v>0.67291099502366769</v>
      </c>
      <c r="L6993" s="56">
        <f t="shared" si="109"/>
        <v>7</v>
      </c>
      <c r="M6993" s="82" t="str">
        <f>"Q"&amp;" "&amp;VLOOKUP(pro[[#This Row],[Period]],Mapping!A:B,2,0)</f>
        <v>Q 3</v>
      </c>
      <c r="N6993"/>
    </row>
    <row r="6994" spans="1:14" ht="11.25" customHeight="1" x14ac:dyDescent="0.2">
      <c r="A6994" s="42" t="s">
        <v>27</v>
      </c>
      <c r="B6994" s="44" t="s">
        <v>17</v>
      </c>
      <c r="C6994" s="44" t="s">
        <v>57</v>
      </c>
      <c r="D6994" s="43">
        <v>664809.61399999994</v>
      </c>
      <c r="E6994" s="43">
        <v>-826772.87</v>
      </c>
      <c r="F6994" s="45">
        <v>-77430</v>
      </c>
      <c r="G6994" s="45">
        <v>-60550</v>
      </c>
      <c r="H6994" s="45">
        <v>-70620</v>
      </c>
      <c r="I6994" s="55">
        <f>pro[[#This Row],[Admin expenses 3]]+pro[[#This Row],[Admin expenses 2]]+pro[[#This Row],[Admin expenses 1]]+pro[[#This Row],[COGS]]</f>
        <v>-1035372.87</v>
      </c>
      <c r="J6994" s="55">
        <f>pro[[#This Row],[Revenue]]+pro[[#This Row],[AdminExp]]</f>
        <v>-370563.25600000005</v>
      </c>
      <c r="K6994" s="83">
        <f>pro[[#This Row],[Profit]]/pro[[#This Row],[Revenue]]</f>
        <v>-0.55739755893482024</v>
      </c>
      <c r="L6994" s="56">
        <f t="shared" si="109"/>
        <v>7</v>
      </c>
      <c r="M6994" s="82" t="str">
        <f>"Q"&amp;" "&amp;VLOOKUP(pro[[#This Row],[Period]],Mapping!A:B,2,0)</f>
        <v>Q 3</v>
      </c>
      <c r="N6994"/>
    </row>
    <row r="6995" spans="1:14" ht="11.25" customHeight="1" x14ac:dyDescent="0.2">
      <c r="A6995" s="42" t="s">
        <v>27</v>
      </c>
      <c r="B6995" s="44" t="s">
        <v>17</v>
      </c>
      <c r="C6995" s="44" t="s">
        <v>57</v>
      </c>
      <c r="D6995" s="43">
        <v>1154005.3770000001</v>
      </c>
      <c r="E6995" s="43">
        <v>-1360704.4569999999</v>
      </c>
      <c r="F6995" s="45">
        <v>-21110</v>
      </c>
      <c r="G6995" s="45">
        <v>-91830</v>
      </c>
      <c r="H6995" s="45">
        <v>-108060</v>
      </c>
      <c r="I6995" s="55">
        <f>pro[[#This Row],[Admin expenses 3]]+pro[[#This Row],[Admin expenses 2]]+pro[[#This Row],[Admin expenses 1]]+pro[[#This Row],[COGS]]</f>
        <v>-1581704.4569999999</v>
      </c>
      <c r="J6995" s="55">
        <f>pro[[#This Row],[Revenue]]+pro[[#This Row],[AdminExp]]</f>
        <v>-427699.07999999984</v>
      </c>
      <c r="K6995" s="83">
        <f>pro[[#This Row],[Profit]]/pro[[#This Row],[Revenue]]</f>
        <v>-0.37062139269390926</v>
      </c>
      <c r="L6995" s="56">
        <f t="shared" si="109"/>
        <v>7</v>
      </c>
      <c r="M6995" s="82" t="str">
        <f>"Q"&amp;" "&amp;VLOOKUP(pro[[#This Row],[Period]],Mapping!A:B,2,0)</f>
        <v>Q 3</v>
      </c>
      <c r="N6995"/>
    </row>
    <row r="6996" spans="1:14" ht="11.25" customHeight="1" x14ac:dyDescent="0.2">
      <c r="A6996" s="42" t="s">
        <v>27</v>
      </c>
      <c r="B6996" s="44" t="s">
        <v>17</v>
      </c>
      <c r="C6996" s="44" t="s">
        <v>57</v>
      </c>
      <c r="D6996" s="43">
        <v>-176634.304</v>
      </c>
      <c r="E6996" s="43">
        <v>14424.388999999999</v>
      </c>
      <c r="F6996" s="45">
        <v>-40410</v>
      </c>
      <c r="G6996" s="45">
        <v>-80090</v>
      </c>
      <c r="H6996" s="45">
        <v>-13720</v>
      </c>
      <c r="I6996" s="55">
        <f>pro[[#This Row],[Admin expenses 3]]+pro[[#This Row],[Admin expenses 2]]+pro[[#This Row],[Admin expenses 1]]+pro[[#This Row],[COGS]]</f>
        <v>-119795.611</v>
      </c>
      <c r="J6996" s="55">
        <f>pro[[#This Row],[Revenue]]+pro[[#This Row],[AdminExp]]</f>
        <v>-296429.91500000004</v>
      </c>
      <c r="K6996" s="83">
        <f>pro[[#This Row],[Profit]]/pro[[#This Row],[Revenue]]</f>
        <v>1.6782126024625434</v>
      </c>
      <c r="L6996" s="56">
        <f t="shared" si="109"/>
        <v>7</v>
      </c>
      <c r="M6996" s="82" t="str">
        <f>"Q"&amp;" "&amp;VLOOKUP(pro[[#This Row],[Period]],Mapping!A:B,2,0)</f>
        <v>Q 3</v>
      </c>
      <c r="N6996"/>
    </row>
    <row r="6997" spans="1:14" ht="11.25" customHeight="1" x14ac:dyDescent="0.2">
      <c r="A6997" s="42" t="s">
        <v>27</v>
      </c>
      <c r="B6997" s="44" t="s">
        <v>17</v>
      </c>
      <c r="C6997" s="44" t="s">
        <v>57</v>
      </c>
      <c r="D6997" s="43">
        <v>1140241.5149999999</v>
      </c>
      <c r="E6997" s="43">
        <v>-166959.74400000001</v>
      </c>
      <c r="F6997" s="45">
        <v>-37110</v>
      </c>
      <c r="G6997" s="45">
        <v>-34950</v>
      </c>
      <c r="H6997" s="45">
        <v>-91290</v>
      </c>
      <c r="I6997" s="55">
        <f>pro[[#This Row],[Admin expenses 3]]+pro[[#This Row],[Admin expenses 2]]+pro[[#This Row],[Admin expenses 1]]+pro[[#This Row],[COGS]]</f>
        <v>-330309.74400000001</v>
      </c>
      <c r="J6997" s="55">
        <f>pro[[#This Row],[Revenue]]+pro[[#This Row],[AdminExp]]</f>
        <v>809931.77099999995</v>
      </c>
      <c r="K6997" s="83">
        <f>pro[[#This Row],[Profit]]/pro[[#This Row],[Revenue]]</f>
        <v>0.71031598161026444</v>
      </c>
      <c r="L6997" s="56">
        <f t="shared" si="109"/>
        <v>7</v>
      </c>
      <c r="M6997" s="82" t="str">
        <f>"Q"&amp;" "&amp;VLOOKUP(pro[[#This Row],[Period]],Mapping!A:B,2,0)</f>
        <v>Q 3</v>
      </c>
      <c r="N6997"/>
    </row>
    <row r="6998" spans="1:14" ht="11.25" customHeight="1" x14ac:dyDescent="0.2">
      <c r="A6998" s="42" t="s">
        <v>27</v>
      </c>
      <c r="B6998" s="44" t="s">
        <v>17</v>
      </c>
      <c r="C6998" s="44" t="s">
        <v>57</v>
      </c>
      <c r="D6998" s="43">
        <v>3022732.5869999998</v>
      </c>
      <c r="E6998" s="43">
        <v>-2294774.727</v>
      </c>
      <c r="F6998" s="45">
        <v>-106190</v>
      </c>
      <c r="G6998" s="45">
        <v>-45250</v>
      </c>
      <c r="H6998" s="45">
        <v>-97820</v>
      </c>
      <c r="I6998" s="55">
        <f>pro[[#This Row],[Admin expenses 3]]+pro[[#This Row],[Admin expenses 2]]+pro[[#This Row],[Admin expenses 1]]+pro[[#This Row],[COGS]]</f>
        <v>-2544034.727</v>
      </c>
      <c r="J6998" s="55">
        <f>pro[[#This Row],[Revenue]]+pro[[#This Row],[AdminExp]]</f>
        <v>478697.85999999987</v>
      </c>
      <c r="K6998" s="83">
        <f>pro[[#This Row],[Profit]]/pro[[#This Row],[Revenue]]</f>
        <v>0.15836593089933163</v>
      </c>
      <c r="L6998" s="56">
        <f t="shared" si="109"/>
        <v>7</v>
      </c>
      <c r="M6998" s="82" t="str">
        <f>"Q"&amp;" "&amp;VLOOKUP(pro[[#This Row],[Period]],Mapping!A:B,2,0)</f>
        <v>Q 3</v>
      </c>
      <c r="N6998"/>
    </row>
    <row r="6999" spans="1:14" ht="11.25" customHeight="1" x14ac:dyDescent="0.2">
      <c r="A6999" s="42" t="s">
        <v>27</v>
      </c>
      <c r="B6999" s="44" t="s">
        <v>17</v>
      </c>
      <c r="C6999" s="44" t="s">
        <v>58</v>
      </c>
      <c r="D6999" s="43">
        <v>26473.755000000001</v>
      </c>
      <c r="E6999" s="43">
        <v>-1105.104</v>
      </c>
      <c r="F6999" s="45">
        <v>-64850</v>
      </c>
      <c r="G6999" s="45">
        <v>-105530</v>
      </c>
      <c r="H6999" s="45">
        <v>-85680</v>
      </c>
      <c r="I6999" s="55">
        <f>pro[[#This Row],[Admin expenses 3]]+pro[[#This Row],[Admin expenses 2]]+pro[[#This Row],[Admin expenses 1]]+pro[[#This Row],[COGS]]</f>
        <v>-257165.10399999999</v>
      </c>
      <c r="J6999" s="55">
        <f>pro[[#This Row],[Revenue]]+pro[[#This Row],[AdminExp]]</f>
        <v>-230691.34899999999</v>
      </c>
      <c r="K6999" s="83">
        <f>pro[[#This Row],[Profit]]/pro[[#This Row],[Revenue]]</f>
        <v>-8.7139640372134579</v>
      </c>
      <c r="L6999" s="56">
        <f t="shared" si="109"/>
        <v>7</v>
      </c>
      <c r="M6999" s="82" t="str">
        <f>"Q"&amp;" "&amp;VLOOKUP(pro[[#This Row],[Period]],Mapping!A:B,2,0)</f>
        <v>Q 3</v>
      </c>
      <c r="N6999"/>
    </row>
    <row r="7000" spans="1:14" ht="11.25" customHeight="1" x14ac:dyDescent="0.2">
      <c r="A7000" s="42" t="s">
        <v>27</v>
      </c>
      <c r="B7000" s="44" t="s">
        <v>17</v>
      </c>
      <c r="C7000" s="44" t="s">
        <v>59</v>
      </c>
      <c r="D7000" s="43">
        <v>979951.25199999998</v>
      </c>
      <c r="E7000" s="43">
        <v>-633590.86</v>
      </c>
      <c r="F7000" s="45">
        <v>-76510</v>
      </c>
      <c r="G7000" s="45">
        <v>-82280</v>
      </c>
      <c r="H7000" s="45">
        <v>-51860</v>
      </c>
      <c r="I7000" s="55">
        <f>pro[[#This Row],[Admin expenses 3]]+pro[[#This Row],[Admin expenses 2]]+pro[[#This Row],[Admin expenses 1]]+pro[[#This Row],[COGS]]</f>
        <v>-844240.86</v>
      </c>
      <c r="J7000" s="55">
        <f>pro[[#This Row],[Revenue]]+pro[[#This Row],[AdminExp]]</f>
        <v>135710.39199999999</v>
      </c>
      <c r="K7000" s="83">
        <f>pro[[#This Row],[Profit]]/pro[[#This Row],[Revenue]]</f>
        <v>0.13848688056985103</v>
      </c>
      <c r="L7000" s="56">
        <f t="shared" si="109"/>
        <v>7</v>
      </c>
      <c r="M7000" s="82" t="str">
        <f>"Q"&amp;" "&amp;VLOOKUP(pro[[#This Row],[Period]],Mapping!A:B,2,0)</f>
        <v>Q 3</v>
      </c>
      <c r="N7000"/>
    </row>
    <row r="7001" spans="1:14" ht="11.25" customHeight="1" x14ac:dyDescent="0.2">
      <c r="A7001" s="42" t="s">
        <v>27</v>
      </c>
      <c r="B7001" s="44" t="s">
        <v>17</v>
      </c>
      <c r="C7001" s="44" t="s">
        <v>57</v>
      </c>
      <c r="D7001" s="43">
        <v>729227.576</v>
      </c>
      <c r="E7001" s="43">
        <v>-640956.57499999995</v>
      </c>
      <c r="F7001" s="45">
        <v>-98230</v>
      </c>
      <c r="G7001" s="45">
        <v>-96240</v>
      </c>
      <c r="H7001" s="45">
        <v>-12430</v>
      </c>
      <c r="I7001" s="55">
        <f>pro[[#This Row],[Admin expenses 3]]+pro[[#This Row],[Admin expenses 2]]+pro[[#This Row],[Admin expenses 1]]+pro[[#This Row],[COGS]]</f>
        <v>-847856.57499999995</v>
      </c>
      <c r="J7001" s="55">
        <f>pro[[#This Row],[Revenue]]+pro[[#This Row],[AdminExp]]</f>
        <v>-118628.99899999995</v>
      </c>
      <c r="K7001" s="83">
        <f>pro[[#This Row],[Profit]]/pro[[#This Row],[Revenue]]</f>
        <v>-0.16267760971233478</v>
      </c>
      <c r="L7001" s="56">
        <f t="shared" si="109"/>
        <v>7</v>
      </c>
      <c r="M7001" s="82" t="str">
        <f>"Q"&amp;" "&amp;VLOOKUP(pro[[#This Row],[Period]],Mapping!A:B,2,0)</f>
        <v>Q 3</v>
      </c>
      <c r="N7001"/>
    </row>
    <row r="7002" spans="1:14" ht="11.25" customHeight="1" x14ac:dyDescent="0.2">
      <c r="A7002" s="42" t="s">
        <v>27</v>
      </c>
      <c r="B7002" s="44" t="s">
        <v>17</v>
      </c>
      <c r="C7002" s="44" t="s">
        <v>57</v>
      </c>
      <c r="D7002" s="43">
        <v>289795.97499999998</v>
      </c>
      <c r="E7002" s="43">
        <v>-67568.423999999999</v>
      </c>
      <c r="F7002" s="45">
        <v>-52970</v>
      </c>
      <c r="G7002" s="45">
        <v>-38550</v>
      </c>
      <c r="H7002" s="45">
        <v>-20240</v>
      </c>
      <c r="I7002" s="55">
        <f>pro[[#This Row],[Admin expenses 3]]+pro[[#This Row],[Admin expenses 2]]+pro[[#This Row],[Admin expenses 1]]+pro[[#This Row],[COGS]]</f>
        <v>-179328.424</v>
      </c>
      <c r="J7002" s="55">
        <f>pro[[#This Row],[Revenue]]+pro[[#This Row],[AdminExp]]</f>
        <v>110467.55099999998</v>
      </c>
      <c r="K7002" s="83">
        <f>pro[[#This Row],[Profit]]/pro[[#This Row],[Revenue]]</f>
        <v>0.38119077050673317</v>
      </c>
      <c r="L7002" s="56">
        <f t="shared" si="109"/>
        <v>7</v>
      </c>
      <c r="M7002" s="82" t="str">
        <f>"Q"&amp;" "&amp;VLOOKUP(pro[[#This Row],[Period]],Mapping!A:B,2,0)</f>
        <v>Q 3</v>
      </c>
      <c r="N7002"/>
    </row>
    <row r="7003" spans="1:14" ht="11.25" customHeight="1" x14ac:dyDescent="0.2">
      <c r="A7003" s="42" t="s">
        <v>27</v>
      </c>
      <c r="B7003" s="44" t="s">
        <v>17</v>
      </c>
      <c r="C7003" s="44" t="s">
        <v>57</v>
      </c>
      <c r="D7003" s="43">
        <v>108859.55499999999</v>
      </c>
      <c r="E7003" s="43">
        <v>-19538.631000000001</v>
      </c>
      <c r="F7003" s="45">
        <v>-27480</v>
      </c>
      <c r="G7003" s="45">
        <v>-75070</v>
      </c>
      <c r="H7003" s="45">
        <v>-44380</v>
      </c>
      <c r="I7003" s="55">
        <f>pro[[#This Row],[Admin expenses 3]]+pro[[#This Row],[Admin expenses 2]]+pro[[#This Row],[Admin expenses 1]]+pro[[#This Row],[COGS]]</f>
        <v>-166468.63099999999</v>
      </c>
      <c r="J7003" s="55">
        <f>pro[[#This Row],[Revenue]]+pro[[#This Row],[AdminExp]]</f>
        <v>-57609.076000000001</v>
      </c>
      <c r="K7003" s="83">
        <f>pro[[#This Row],[Profit]]/pro[[#This Row],[Revenue]]</f>
        <v>-0.52920550704070035</v>
      </c>
      <c r="L7003" s="56">
        <f t="shared" si="109"/>
        <v>7</v>
      </c>
      <c r="M7003" s="82" t="str">
        <f>"Q"&amp;" "&amp;VLOOKUP(pro[[#This Row],[Period]],Mapping!A:B,2,0)</f>
        <v>Q 3</v>
      </c>
      <c r="N7003"/>
    </row>
    <row r="7004" spans="1:14" ht="11.25" customHeight="1" x14ac:dyDescent="0.2">
      <c r="A7004" s="42" t="s">
        <v>27</v>
      </c>
      <c r="B7004" s="44" t="s">
        <v>17</v>
      </c>
      <c r="C7004" s="44" t="s">
        <v>57</v>
      </c>
      <c r="D7004" s="43">
        <v>149610.88799999998</v>
      </c>
      <c r="E7004" s="43">
        <v>-50250.143999999993</v>
      </c>
      <c r="F7004" s="45">
        <v>-12810</v>
      </c>
      <c r="G7004" s="45">
        <v>-78340</v>
      </c>
      <c r="H7004" s="45">
        <v>-51060</v>
      </c>
      <c r="I7004" s="55">
        <f>pro[[#This Row],[Admin expenses 3]]+pro[[#This Row],[Admin expenses 2]]+pro[[#This Row],[Admin expenses 1]]+pro[[#This Row],[COGS]]</f>
        <v>-192460.144</v>
      </c>
      <c r="J7004" s="55">
        <f>pro[[#This Row],[Revenue]]+pro[[#This Row],[AdminExp]]</f>
        <v>-42849.256000000023</v>
      </c>
      <c r="K7004" s="83">
        <f>pro[[#This Row],[Profit]]/pro[[#This Row],[Revenue]]</f>
        <v>-0.28640466327557679</v>
      </c>
      <c r="L7004" s="56">
        <f t="shared" si="109"/>
        <v>7</v>
      </c>
      <c r="M7004" s="82" t="str">
        <f>"Q"&amp;" "&amp;VLOOKUP(pro[[#This Row],[Period]],Mapping!A:B,2,0)</f>
        <v>Q 3</v>
      </c>
      <c r="N7004"/>
    </row>
    <row r="7005" spans="1:14" ht="11.25" customHeight="1" x14ac:dyDescent="0.2">
      <c r="A7005" s="42" t="s">
        <v>27</v>
      </c>
      <c r="B7005" s="44" t="s">
        <v>17</v>
      </c>
      <c r="C7005" s="44" t="s">
        <v>57</v>
      </c>
      <c r="D7005" s="43">
        <v>84319.290999999997</v>
      </c>
      <c r="E7005" s="43">
        <v>-61769.644999999997</v>
      </c>
      <c r="F7005" s="45">
        <v>-58910</v>
      </c>
      <c r="G7005" s="45">
        <v>-38500</v>
      </c>
      <c r="H7005" s="45">
        <v>-93940</v>
      </c>
      <c r="I7005" s="55">
        <f>pro[[#This Row],[Admin expenses 3]]+pro[[#This Row],[Admin expenses 2]]+pro[[#This Row],[Admin expenses 1]]+pro[[#This Row],[COGS]]</f>
        <v>-253119.64499999999</v>
      </c>
      <c r="J7005" s="55">
        <f>pro[[#This Row],[Revenue]]+pro[[#This Row],[AdminExp]]</f>
        <v>-168800.35399999999</v>
      </c>
      <c r="K7005" s="83">
        <f>pro[[#This Row],[Profit]]/pro[[#This Row],[Revenue]]</f>
        <v>-2.0019185645192392</v>
      </c>
      <c r="L7005" s="56">
        <f t="shared" si="109"/>
        <v>7</v>
      </c>
      <c r="M7005" s="82" t="str">
        <f>"Q"&amp;" "&amp;VLOOKUP(pro[[#This Row],[Period]],Mapping!A:B,2,0)</f>
        <v>Q 3</v>
      </c>
      <c r="N7005"/>
    </row>
    <row r="7006" spans="1:14" ht="11.25" customHeight="1" x14ac:dyDescent="0.2">
      <c r="A7006" s="42" t="s">
        <v>27</v>
      </c>
      <c r="B7006" s="44" t="s">
        <v>17</v>
      </c>
      <c r="C7006" s="44" t="s">
        <v>58</v>
      </c>
      <c r="D7006" s="43">
        <v>1743897.9040000001</v>
      </c>
      <c r="E7006" s="43">
        <v>-108550.428</v>
      </c>
      <c r="F7006" s="45">
        <v>-52010</v>
      </c>
      <c r="G7006" s="45">
        <v>-28860</v>
      </c>
      <c r="H7006" s="45">
        <v>-54890</v>
      </c>
      <c r="I7006" s="55">
        <f>pro[[#This Row],[Admin expenses 3]]+pro[[#This Row],[Admin expenses 2]]+pro[[#This Row],[Admin expenses 1]]+pro[[#This Row],[COGS]]</f>
        <v>-244310.42800000001</v>
      </c>
      <c r="J7006" s="55">
        <f>pro[[#This Row],[Revenue]]+pro[[#This Row],[AdminExp]]</f>
        <v>1499587.476</v>
      </c>
      <c r="K7006" s="83">
        <f>pro[[#This Row],[Profit]]/pro[[#This Row],[Revenue]]</f>
        <v>0.85990554410345799</v>
      </c>
      <c r="L7006" s="56">
        <f t="shared" si="109"/>
        <v>7</v>
      </c>
      <c r="M7006" s="82" t="str">
        <f>"Q"&amp;" "&amp;VLOOKUP(pro[[#This Row],[Period]],Mapping!A:B,2,0)</f>
        <v>Q 3</v>
      </c>
      <c r="N7006"/>
    </row>
    <row r="7007" spans="1:14" ht="11.25" customHeight="1" x14ac:dyDescent="0.2">
      <c r="A7007" s="42" t="s">
        <v>27</v>
      </c>
      <c r="B7007" s="44" t="s">
        <v>17</v>
      </c>
      <c r="C7007" s="44" t="s">
        <v>59</v>
      </c>
      <c r="D7007" s="43">
        <v>352956.03699999995</v>
      </c>
      <c r="E7007" s="43">
        <v>-23377.416999999998</v>
      </c>
      <c r="F7007" s="45">
        <v>-78140</v>
      </c>
      <c r="G7007" s="45">
        <v>-92440</v>
      </c>
      <c r="H7007" s="45">
        <v>-36710</v>
      </c>
      <c r="I7007" s="55">
        <f>pro[[#This Row],[Admin expenses 3]]+pro[[#This Row],[Admin expenses 2]]+pro[[#This Row],[Admin expenses 1]]+pro[[#This Row],[COGS]]</f>
        <v>-230667.41699999999</v>
      </c>
      <c r="J7007" s="55">
        <f>pro[[#This Row],[Revenue]]+pro[[#This Row],[AdminExp]]</f>
        <v>122288.61999999997</v>
      </c>
      <c r="K7007" s="83">
        <f>pro[[#This Row],[Profit]]/pro[[#This Row],[Revenue]]</f>
        <v>0.34646983527866387</v>
      </c>
      <c r="L7007" s="56">
        <f t="shared" si="109"/>
        <v>7</v>
      </c>
      <c r="M7007" s="82" t="str">
        <f>"Q"&amp;" "&amp;VLOOKUP(pro[[#This Row],[Period]],Mapping!A:B,2,0)</f>
        <v>Q 3</v>
      </c>
      <c r="N7007"/>
    </row>
    <row r="7008" spans="1:14" ht="11.25" customHeight="1" x14ac:dyDescent="0.2">
      <c r="A7008" s="42" t="s">
        <v>27</v>
      </c>
      <c r="B7008" s="44" t="s">
        <v>17</v>
      </c>
      <c r="C7008" s="44" t="s">
        <v>57</v>
      </c>
      <c r="D7008" s="43">
        <v>1152839.5549999999</v>
      </c>
      <c r="E7008" s="43">
        <v>-66672.332999999999</v>
      </c>
      <c r="F7008" s="45">
        <v>-33970</v>
      </c>
      <c r="G7008" s="45">
        <v>-106210</v>
      </c>
      <c r="H7008" s="45">
        <v>-23520</v>
      </c>
      <c r="I7008" s="55">
        <f>pro[[#This Row],[Admin expenses 3]]+pro[[#This Row],[Admin expenses 2]]+pro[[#This Row],[Admin expenses 1]]+pro[[#This Row],[COGS]]</f>
        <v>-230372.33299999998</v>
      </c>
      <c r="J7008" s="55">
        <f>pro[[#This Row],[Revenue]]+pro[[#This Row],[AdminExp]]</f>
        <v>922467.22199999995</v>
      </c>
      <c r="K7008" s="83">
        <f>pro[[#This Row],[Profit]]/pro[[#This Row],[Revenue]]</f>
        <v>0.80016964893263054</v>
      </c>
      <c r="L7008" s="56">
        <f t="shared" si="109"/>
        <v>7</v>
      </c>
      <c r="M7008" s="82" t="str">
        <f>"Q"&amp;" "&amp;VLOOKUP(pro[[#This Row],[Period]],Mapping!A:B,2,0)</f>
        <v>Q 3</v>
      </c>
      <c r="N7008"/>
    </row>
    <row r="7009" spans="1:14" ht="11.25" customHeight="1" x14ac:dyDescent="0.2">
      <c r="A7009" s="42" t="s">
        <v>27</v>
      </c>
      <c r="B7009" s="44" t="s">
        <v>17</v>
      </c>
      <c r="C7009" s="44" t="s">
        <v>57</v>
      </c>
      <c r="D7009" s="43">
        <v>711073.68499999994</v>
      </c>
      <c r="E7009" s="43">
        <v>-51796.317999999999</v>
      </c>
      <c r="F7009" s="45">
        <v>-17940</v>
      </c>
      <c r="G7009" s="45">
        <v>-100920</v>
      </c>
      <c r="H7009" s="45">
        <v>-13500</v>
      </c>
      <c r="I7009" s="55">
        <f>pro[[#This Row],[Admin expenses 3]]+pro[[#This Row],[Admin expenses 2]]+pro[[#This Row],[Admin expenses 1]]+pro[[#This Row],[COGS]]</f>
        <v>-184156.318</v>
      </c>
      <c r="J7009" s="55">
        <f>pro[[#This Row],[Revenue]]+pro[[#This Row],[AdminExp]]</f>
        <v>526917.36699999997</v>
      </c>
      <c r="K7009" s="83">
        <f>pro[[#This Row],[Profit]]/pro[[#This Row],[Revenue]]</f>
        <v>0.74101654739199074</v>
      </c>
      <c r="L7009" s="56">
        <f t="shared" si="109"/>
        <v>7</v>
      </c>
      <c r="M7009" s="82" t="str">
        <f>"Q"&amp;" "&amp;VLOOKUP(pro[[#This Row],[Period]],Mapping!A:B,2,0)</f>
        <v>Q 3</v>
      </c>
      <c r="N7009"/>
    </row>
    <row r="7010" spans="1:14" ht="11.25" customHeight="1" x14ac:dyDescent="0.2">
      <c r="A7010" s="42" t="s">
        <v>27</v>
      </c>
      <c r="B7010" s="44" t="s">
        <v>17</v>
      </c>
      <c r="C7010" s="44" t="s">
        <v>57</v>
      </c>
      <c r="D7010" s="43">
        <v>4408158.4749999996</v>
      </c>
      <c r="E7010" s="43">
        <v>-203357.53199999995</v>
      </c>
      <c r="F7010" s="45">
        <v>-75850</v>
      </c>
      <c r="G7010" s="45">
        <v>-68260</v>
      </c>
      <c r="H7010" s="45">
        <v>-102320</v>
      </c>
      <c r="I7010" s="55">
        <f>pro[[#This Row],[Admin expenses 3]]+pro[[#This Row],[Admin expenses 2]]+pro[[#This Row],[Admin expenses 1]]+pro[[#This Row],[COGS]]</f>
        <v>-449787.53199999995</v>
      </c>
      <c r="J7010" s="55">
        <f>pro[[#This Row],[Revenue]]+pro[[#This Row],[AdminExp]]</f>
        <v>3958370.9429999995</v>
      </c>
      <c r="K7010" s="83">
        <f>pro[[#This Row],[Profit]]/pro[[#This Row],[Revenue]]</f>
        <v>0.89796475454526392</v>
      </c>
      <c r="L7010" s="56">
        <f t="shared" si="109"/>
        <v>7</v>
      </c>
      <c r="M7010" s="82" t="str">
        <f>"Q"&amp;" "&amp;VLOOKUP(pro[[#This Row],[Period]],Mapping!A:B,2,0)</f>
        <v>Q 3</v>
      </c>
      <c r="N7010"/>
    </row>
    <row r="7011" spans="1:14" ht="11.25" customHeight="1" x14ac:dyDescent="0.2">
      <c r="A7011" s="42" t="s">
        <v>27</v>
      </c>
      <c r="B7011" s="44" t="s">
        <v>17</v>
      </c>
      <c r="C7011" s="44" t="s">
        <v>58</v>
      </c>
      <c r="D7011" s="43">
        <v>199784.70399999997</v>
      </c>
      <c r="E7011" s="43">
        <v>-207963.54599999997</v>
      </c>
      <c r="F7011" s="45">
        <v>-48570</v>
      </c>
      <c r="G7011" s="45">
        <v>-91580</v>
      </c>
      <c r="H7011" s="45">
        <v>-31900</v>
      </c>
      <c r="I7011" s="55">
        <f>pro[[#This Row],[Admin expenses 3]]+pro[[#This Row],[Admin expenses 2]]+pro[[#This Row],[Admin expenses 1]]+pro[[#This Row],[COGS]]</f>
        <v>-380013.54599999997</v>
      </c>
      <c r="J7011" s="55">
        <f>pro[[#This Row],[Revenue]]+pro[[#This Row],[AdminExp]]</f>
        <v>-180228.842</v>
      </c>
      <c r="K7011" s="83">
        <f>pro[[#This Row],[Profit]]/pro[[#This Row],[Revenue]]</f>
        <v>-0.90211531909870357</v>
      </c>
      <c r="L7011" s="56">
        <f t="shared" si="109"/>
        <v>7</v>
      </c>
      <c r="M7011" s="82" t="str">
        <f>"Q"&amp;" "&amp;VLOOKUP(pro[[#This Row],[Period]],Mapping!A:B,2,0)</f>
        <v>Q 3</v>
      </c>
      <c r="N7011"/>
    </row>
    <row r="7012" spans="1:14" ht="11.25" customHeight="1" x14ac:dyDescent="0.2">
      <c r="A7012" s="42" t="s">
        <v>27</v>
      </c>
      <c r="B7012" s="44" t="s">
        <v>17</v>
      </c>
      <c r="C7012" s="44" t="s">
        <v>59</v>
      </c>
      <c r="D7012" s="43">
        <v>398610.68799999997</v>
      </c>
      <c r="E7012" s="43">
        <v>-415919.58799999993</v>
      </c>
      <c r="F7012" s="45">
        <v>-105470</v>
      </c>
      <c r="G7012" s="45">
        <v>-103870</v>
      </c>
      <c r="H7012" s="45">
        <v>-96750</v>
      </c>
      <c r="I7012" s="55">
        <f>pro[[#This Row],[Admin expenses 3]]+pro[[#This Row],[Admin expenses 2]]+pro[[#This Row],[Admin expenses 1]]+pro[[#This Row],[COGS]]</f>
        <v>-722009.58799999999</v>
      </c>
      <c r="J7012" s="55">
        <f>pro[[#This Row],[Revenue]]+pro[[#This Row],[AdminExp]]</f>
        <v>-323398.90000000002</v>
      </c>
      <c r="K7012" s="83">
        <f>pro[[#This Row],[Profit]]/pro[[#This Row],[Revenue]]</f>
        <v>-0.81131517477022608</v>
      </c>
      <c r="L7012" s="56">
        <f t="shared" si="109"/>
        <v>7</v>
      </c>
      <c r="M7012" s="82" t="str">
        <f>"Q"&amp;" "&amp;VLOOKUP(pro[[#This Row],[Period]],Mapping!A:B,2,0)</f>
        <v>Q 3</v>
      </c>
      <c r="N7012"/>
    </row>
    <row r="7013" spans="1:14" ht="11.25" customHeight="1" x14ac:dyDescent="0.2">
      <c r="A7013" s="42" t="s">
        <v>27</v>
      </c>
      <c r="B7013" s="44" t="s">
        <v>17</v>
      </c>
      <c r="C7013" s="44" t="s">
        <v>57</v>
      </c>
      <c r="D7013" s="43">
        <v>791449.34399999992</v>
      </c>
      <c r="E7013" s="43">
        <v>-832620.2429999999</v>
      </c>
      <c r="F7013" s="45">
        <v>-16130</v>
      </c>
      <c r="G7013" s="45">
        <v>-43410</v>
      </c>
      <c r="H7013" s="45">
        <v>-14250</v>
      </c>
      <c r="I7013" s="55">
        <f>pro[[#This Row],[Admin expenses 3]]+pro[[#This Row],[Admin expenses 2]]+pro[[#This Row],[Admin expenses 1]]+pro[[#This Row],[COGS]]</f>
        <v>-906410.2429999999</v>
      </c>
      <c r="J7013" s="55">
        <f>pro[[#This Row],[Revenue]]+pro[[#This Row],[AdminExp]]</f>
        <v>-114960.89899999998</v>
      </c>
      <c r="K7013" s="83">
        <f>pro[[#This Row],[Profit]]/pro[[#This Row],[Revenue]]</f>
        <v>-0.14525364114775233</v>
      </c>
      <c r="L7013" s="56">
        <f t="shared" si="109"/>
        <v>7</v>
      </c>
      <c r="M7013" s="82" t="str">
        <f>"Q"&amp;" "&amp;VLOOKUP(pro[[#This Row],[Period]],Mapping!A:B,2,0)</f>
        <v>Q 3</v>
      </c>
      <c r="N7013"/>
    </row>
    <row r="7014" spans="1:14" ht="11.25" customHeight="1" x14ac:dyDescent="0.2">
      <c r="A7014" s="42" t="s">
        <v>27</v>
      </c>
      <c r="B7014" s="44" t="s">
        <v>17</v>
      </c>
      <c r="C7014" s="44" t="s">
        <v>57</v>
      </c>
      <c r="D7014" s="43">
        <v>993776.89599999995</v>
      </c>
      <c r="E7014" s="43">
        <v>-1042366.5349999999</v>
      </c>
      <c r="F7014" s="45">
        <v>-60020</v>
      </c>
      <c r="G7014" s="45">
        <v>-60610</v>
      </c>
      <c r="H7014" s="45">
        <v>-84760</v>
      </c>
      <c r="I7014" s="55">
        <f>pro[[#This Row],[Admin expenses 3]]+pro[[#This Row],[Admin expenses 2]]+pro[[#This Row],[Admin expenses 1]]+pro[[#This Row],[COGS]]</f>
        <v>-1247756.5349999999</v>
      </c>
      <c r="J7014" s="55">
        <f>pro[[#This Row],[Revenue]]+pro[[#This Row],[AdminExp]]</f>
        <v>-253979.63899999997</v>
      </c>
      <c r="K7014" s="83">
        <f>pro[[#This Row],[Profit]]/pro[[#This Row],[Revenue]]</f>
        <v>-0.25557007817577598</v>
      </c>
      <c r="L7014" s="56">
        <f t="shared" si="109"/>
        <v>7</v>
      </c>
      <c r="M7014" s="82" t="str">
        <f>"Q"&amp;" "&amp;VLOOKUP(pro[[#This Row],[Period]],Mapping!A:B,2,0)</f>
        <v>Q 3</v>
      </c>
      <c r="N7014"/>
    </row>
    <row r="7015" spans="1:14" ht="11.25" customHeight="1" x14ac:dyDescent="0.2">
      <c r="A7015" s="42" t="s">
        <v>27</v>
      </c>
      <c r="B7015" s="44" t="s">
        <v>17</v>
      </c>
      <c r="C7015" s="44" t="s">
        <v>58</v>
      </c>
      <c r="D7015" s="43">
        <v>72094.574999999997</v>
      </c>
      <c r="E7015" s="43">
        <v>-24380.608</v>
      </c>
      <c r="F7015" s="45">
        <v>-97850</v>
      </c>
      <c r="G7015" s="45">
        <v>-79780</v>
      </c>
      <c r="H7015" s="45">
        <v>-73350</v>
      </c>
      <c r="I7015" s="55">
        <f>pro[[#This Row],[Admin expenses 3]]+pro[[#This Row],[Admin expenses 2]]+pro[[#This Row],[Admin expenses 1]]+pro[[#This Row],[COGS]]</f>
        <v>-275360.60800000001</v>
      </c>
      <c r="J7015" s="55">
        <f>pro[[#This Row],[Revenue]]+pro[[#This Row],[AdminExp]]</f>
        <v>-203266.033</v>
      </c>
      <c r="K7015" s="83">
        <f>pro[[#This Row],[Profit]]/pro[[#This Row],[Revenue]]</f>
        <v>-2.8194359006901699</v>
      </c>
      <c r="L7015" s="56">
        <f t="shared" si="109"/>
        <v>7</v>
      </c>
      <c r="M7015" s="82" t="str">
        <f>"Q"&amp;" "&amp;VLOOKUP(pro[[#This Row],[Period]],Mapping!A:B,2,0)</f>
        <v>Q 3</v>
      </c>
      <c r="N7015"/>
    </row>
    <row r="7016" spans="1:14" ht="11.25" customHeight="1" x14ac:dyDescent="0.2">
      <c r="A7016" s="42" t="s">
        <v>27</v>
      </c>
      <c r="B7016" s="44" t="s">
        <v>17</v>
      </c>
      <c r="C7016" s="44" t="s">
        <v>59</v>
      </c>
      <c r="D7016" s="43">
        <v>75568.093999999997</v>
      </c>
      <c r="E7016" s="43">
        <v>-24156.845999999998</v>
      </c>
      <c r="F7016" s="45">
        <v>-69970</v>
      </c>
      <c r="G7016" s="45">
        <v>-12400</v>
      </c>
      <c r="H7016" s="45">
        <v>-88500</v>
      </c>
      <c r="I7016" s="55">
        <f>pro[[#This Row],[Admin expenses 3]]+pro[[#This Row],[Admin expenses 2]]+pro[[#This Row],[Admin expenses 1]]+pro[[#This Row],[COGS]]</f>
        <v>-195026.84599999999</v>
      </c>
      <c r="J7016" s="55">
        <f>pro[[#This Row],[Revenue]]+pro[[#This Row],[AdminExp]]</f>
        <v>-119458.75199999999</v>
      </c>
      <c r="K7016" s="83">
        <f>pro[[#This Row],[Profit]]/pro[[#This Row],[Revenue]]</f>
        <v>-1.5808093823300611</v>
      </c>
      <c r="L7016" s="56">
        <f t="shared" si="109"/>
        <v>7</v>
      </c>
      <c r="M7016" s="82" t="str">
        <f>"Q"&amp;" "&amp;VLOOKUP(pro[[#This Row],[Period]],Mapping!A:B,2,0)</f>
        <v>Q 3</v>
      </c>
      <c r="N7016"/>
    </row>
    <row r="7017" spans="1:14" ht="11.25" customHeight="1" x14ac:dyDescent="0.2">
      <c r="A7017" s="42" t="s">
        <v>27</v>
      </c>
      <c r="B7017" s="44" t="s">
        <v>17</v>
      </c>
      <c r="C7017" s="44" t="s">
        <v>57</v>
      </c>
      <c r="D7017" s="43">
        <v>7947.2119999999995</v>
      </c>
      <c r="E7017" s="43">
        <v>-12225.268999999998</v>
      </c>
      <c r="F7017" s="45">
        <v>-37310</v>
      </c>
      <c r="G7017" s="45">
        <v>-31310</v>
      </c>
      <c r="H7017" s="45">
        <v>-36590</v>
      </c>
      <c r="I7017" s="55">
        <f>pro[[#This Row],[Admin expenses 3]]+pro[[#This Row],[Admin expenses 2]]+pro[[#This Row],[Admin expenses 1]]+pro[[#This Row],[COGS]]</f>
        <v>-117435.269</v>
      </c>
      <c r="J7017" s="55">
        <f>pro[[#This Row],[Revenue]]+pro[[#This Row],[AdminExp]]</f>
        <v>-109488.057</v>
      </c>
      <c r="K7017" s="83">
        <f>pro[[#This Row],[Profit]]/pro[[#This Row],[Revenue]]</f>
        <v>-13.776914092640288</v>
      </c>
      <c r="L7017" s="56">
        <f t="shared" si="109"/>
        <v>7</v>
      </c>
      <c r="M7017" s="82" t="str">
        <f>"Q"&amp;" "&amp;VLOOKUP(pro[[#This Row],[Period]],Mapping!A:B,2,0)</f>
        <v>Q 3</v>
      </c>
      <c r="N7017"/>
    </row>
    <row r="7018" spans="1:14" ht="11.25" customHeight="1" x14ac:dyDescent="0.2">
      <c r="A7018" s="42" t="s">
        <v>27</v>
      </c>
      <c r="B7018" s="44" t="s">
        <v>17</v>
      </c>
      <c r="C7018" s="44" t="s">
        <v>57</v>
      </c>
      <c r="D7018" s="43">
        <v>107571.45</v>
      </c>
      <c r="E7018" s="43">
        <v>-83896.987999999998</v>
      </c>
      <c r="F7018" s="45">
        <v>-89060</v>
      </c>
      <c r="G7018" s="45">
        <v>-45360</v>
      </c>
      <c r="H7018" s="45">
        <v>-74690</v>
      </c>
      <c r="I7018" s="55">
        <f>pro[[#This Row],[Admin expenses 3]]+pro[[#This Row],[Admin expenses 2]]+pro[[#This Row],[Admin expenses 1]]+pro[[#This Row],[COGS]]</f>
        <v>-293006.98800000001</v>
      </c>
      <c r="J7018" s="55">
        <f>pro[[#This Row],[Revenue]]+pro[[#This Row],[AdminExp]]</f>
        <v>-185435.538</v>
      </c>
      <c r="K7018" s="83">
        <f>pro[[#This Row],[Profit]]/pro[[#This Row],[Revenue]]</f>
        <v>-1.7238359992358567</v>
      </c>
      <c r="L7018" s="56">
        <f t="shared" si="109"/>
        <v>7</v>
      </c>
      <c r="M7018" s="82" t="str">
        <f>"Q"&amp;" "&amp;VLOOKUP(pro[[#This Row],[Period]],Mapping!A:B,2,0)</f>
        <v>Q 3</v>
      </c>
      <c r="N7018"/>
    </row>
    <row r="7019" spans="1:14" ht="11.25" customHeight="1" x14ac:dyDescent="0.2">
      <c r="A7019" s="42" t="s">
        <v>27</v>
      </c>
      <c r="B7019" s="44" t="s">
        <v>17</v>
      </c>
      <c r="C7019" s="44" t="s">
        <v>57</v>
      </c>
      <c r="D7019" s="43">
        <v>105650.97899999999</v>
      </c>
      <c r="E7019" s="43">
        <v>-83641.256999999998</v>
      </c>
      <c r="F7019" s="45">
        <v>-45130</v>
      </c>
      <c r="G7019" s="45">
        <v>-15290</v>
      </c>
      <c r="H7019" s="45">
        <v>-102750</v>
      </c>
      <c r="I7019" s="55">
        <f>pro[[#This Row],[Admin expenses 3]]+pro[[#This Row],[Admin expenses 2]]+pro[[#This Row],[Admin expenses 1]]+pro[[#This Row],[COGS]]</f>
        <v>-246811.25699999998</v>
      </c>
      <c r="J7019" s="55">
        <f>pro[[#This Row],[Revenue]]+pro[[#This Row],[AdminExp]]</f>
        <v>-141160.27799999999</v>
      </c>
      <c r="K7019" s="83">
        <f>pro[[#This Row],[Profit]]/pro[[#This Row],[Revenue]]</f>
        <v>-1.3361000469290494</v>
      </c>
      <c r="L7019" s="56">
        <f t="shared" si="109"/>
        <v>7</v>
      </c>
      <c r="M7019" s="82" t="str">
        <f>"Q"&amp;" "&amp;VLOOKUP(pro[[#This Row],[Period]],Mapping!A:B,2,0)</f>
        <v>Q 3</v>
      </c>
      <c r="N7019"/>
    </row>
    <row r="7020" spans="1:14" ht="11.25" customHeight="1" x14ac:dyDescent="0.2">
      <c r="A7020" s="42" t="s">
        <v>27</v>
      </c>
      <c r="B7020" s="44" t="s">
        <v>17</v>
      </c>
      <c r="C7020" s="44" t="s">
        <v>58</v>
      </c>
      <c r="D7020" s="43">
        <v>125501.45299999999</v>
      </c>
      <c r="E7020" s="43">
        <v>-92439.024999999994</v>
      </c>
      <c r="F7020" s="45">
        <v>-19120</v>
      </c>
      <c r="G7020" s="45">
        <v>-58310</v>
      </c>
      <c r="H7020" s="45">
        <v>-27580</v>
      </c>
      <c r="I7020" s="55">
        <f>pro[[#This Row],[Admin expenses 3]]+pro[[#This Row],[Admin expenses 2]]+pro[[#This Row],[Admin expenses 1]]+pro[[#This Row],[COGS]]</f>
        <v>-197449.02499999999</v>
      </c>
      <c r="J7020" s="55">
        <f>pro[[#This Row],[Revenue]]+pro[[#This Row],[AdminExp]]</f>
        <v>-71947.572</v>
      </c>
      <c r="K7020" s="83">
        <f>pro[[#This Row],[Profit]]/pro[[#This Row],[Revenue]]</f>
        <v>-0.5732807890279964</v>
      </c>
      <c r="L7020" s="56">
        <f t="shared" si="109"/>
        <v>7</v>
      </c>
      <c r="M7020" s="82" t="str">
        <f>"Q"&amp;" "&amp;VLOOKUP(pro[[#This Row],[Period]],Mapping!A:B,2,0)</f>
        <v>Q 3</v>
      </c>
      <c r="N7020"/>
    </row>
    <row r="7021" spans="1:14" ht="11.25" customHeight="1" x14ac:dyDescent="0.2">
      <c r="A7021" s="42" t="s">
        <v>27</v>
      </c>
      <c r="B7021" s="44" t="s">
        <v>17</v>
      </c>
      <c r="C7021" s="44" t="s">
        <v>59</v>
      </c>
      <c r="D7021" s="43">
        <v>260752.61799999999</v>
      </c>
      <c r="E7021" s="43">
        <v>-466132.64599999989</v>
      </c>
      <c r="F7021" s="45">
        <v>-54410</v>
      </c>
      <c r="G7021" s="45">
        <v>-93260</v>
      </c>
      <c r="H7021" s="45">
        <v>-65870</v>
      </c>
      <c r="I7021" s="55">
        <f>pro[[#This Row],[Admin expenses 3]]+pro[[#This Row],[Admin expenses 2]]+pro[[#This Row],[Admin expenses 1]]+pro[[#This Row],[COGS]]</f>
        <v>-679672.64599999995</v>
      </c>
      <c r="J7021" s="55">
        <f>pro[[#This Row],[Revenue]]+pro[[#This Row],[AdminExp]]</f>
        <v>-418920.02799999993</v>
      </c>
      <c r="K7021" s="83">
        <f>pro[[#This Row],[Profit]]/pro[[#This Row],[Revenue]]</f>
        <v>-1.6065803335481754</v>
      </c>
      <c r="L7021" s="56">
        <f t="shared" si="109"/>
        <v>7</v>
      </c>
      <c r="M7021" s="82" t="str">
        <f>"Q"&amp;" "&amp;VLOOKUP(pro[[#This Row],[Period]],Mapping!A:B,2,0)</f>
        <v>Q 3</v>
      </c>
      <c r="N7021"/>
    </row>
    <row r="7022" spans="1:14" ht="11.25" customHeight="1" x14ac:dyDescent="0.2">
      <c r="A7022" s="42" t="s">
        <v>27</v>
      </c>
      <c r="B7022" s="44" t="s">
        <v>17</v>
      </c>
      <c r="C7022" s="44" t="s">
        <v>60</v>
      </c>
      <c r="D7022" s="43">
        <v>206001.35500000001</v>
      </c>
      <c r="E7022" s="43">
        <v>-447777.77100000001</v>
      </c>
      <c r="F7022" s="45">
        <v>-16890</v>
      </c>
      <c r="G7022" s="45">
        <v>-41230</v>
      </c>
      <c r="H7022" s="45">
        <v>-55930</v>
      </c>
      <c r="I7022" s="55">
        <f>pro[[#This Row],[Admin expenses 3]]+pro[[#This Row],[Admin expenses 2]]+pro[[#This Row],[Admin expenses 1]]+pro[[#This Row],[COGS]]</f>
        <v>-561827.77099999995</v>
      </c>
      <c r="J7022" s="55">
        <f>pro[[#This Row],[Revenue]]+pro[[#This Row],[AdminExp]]</f>
        <v>-355826.41599999997</v>
      </c>
      <c r="K7022" s="83">
        <f>pro[[#This Row],[Profit]]/pro[[#This Row],[Revenue]]</f>
        <v>-1.7273013374111057</v>
      </c>
      <c r="L7022" s="56">
        <f t="shared" si="109"/>
        <v>7</v>
      </c>
      <c r="M7022" s="82" t="str">
        <f>"Q"&amp;" "&amp;VLOOKUP(pro[[#This Row],[Period]],Mapping!A:B,2,0)</f>
        <v>Q 3</v>
      </c>
      <c r="N7022"/>
    </row>
    <row r="7023" spans="1:14" ht="11.25" customHeight="1" x14ac:dyDescent="0.2">
      <c r="A7023" s="42" t="s">
        <v>27</v>
      </c>
      <c r="B7023" s="44" t="s">
        <v>17</v>
      </c>
      <c r="C7023" s="44" t="s">
        <v>57</v>
      </c>
      <c r="D7023" s="43">
        <v>40969.11</v>
      </c>
      <c r="E7023" s="43">
        <v>-19749.862999999998</v>
      </c>
      <c r="F7023" s="45">
        <v>-53560</v>
      </c>
      <c r="G7023" s="45">
        <v>-62310</v>
      </c>
      <c r="H7023" s="45">
        <v>-39220</v>
      </c>
      <c r="I7023" s="55">
        <f>pro[[#This Row],[Admin expenses 3]]+pro[[#This Row],[Admin expenses 2]]+pro[[#This Row],[Admin expenses 1]]+pro[[#This Row],[COGS]]</f>
        <v>-174839.86300000001</v>
      </c>
      <c r="J7023" s="55">
        <f>pro[[#This Row],[Revenue]]+pro[[#This Row],[AdminExp]]</f>
        <v>-133870.75300000003</v>
      </c>
      <c r="K7023" s="83">
        <f>pro[[#This Row],[Profit]]/pro[[#This Row],[Revenue]]</f>
        <v>-3.267602176371418</v>
      </c>
      <c r="L7023" s="56">
        <f t="shared" si="109"/>
        <v>7</v>
      </c>
      <c r="M7023" s="82" t="str">
        <f>"Q"&amp;" "&amp;VLOOKUP(pro[[#This Row],[Period]],Mapping!A:B,2,0)</f>
        <v>Q 3</v>
      </c>
      <c r="N7023"/>
    </row>
    <row r="7024" spans="1:14" ht="11.25" customHeight="1" x14ac:dyDescent="0.2">
      <c r="A7024" s="42" t="s">
        <v>27</v>
      </c>
      <c r="B7024" s="44" t="s">
        <v>17</v>
      </c>
      <c r="C7024" s="44" t="s">
        <v>58</v>
      </c>
      <c r="D7024" s="43">
        <v>349060.16599999997</v>
      </c>
      <c r="E7024" s="43">
        <v>-901704.22999999986</v>
      </c>
      <c r="F7024" s="45">
        <v>-60570</v>
      </c>
      <c r="G7024" s="45">
        <v>-104700</v>
      </c>
      <c r="H7024" s="45">
        <v>-85730</v>
      </c>
      <c r="I7024" s="55">
        <f>pro[[#This Row],[Admin expenses 3]]+pro[[#This Row],[Admin expenses 2]]+pro[[#This Row],[Admin expenses 1]]+pro[[#This Row],[COGS]]</f>
        <v>-1152704.23</v>
      </c>
      <c r="J7024" s="55">
        <f>pro[[#This Row],[Revenue]]+pro[[#This Row],[AdminExp]]</f>
        <v>-803644.06400000001</v>
      </c>
      <c r="K7024" s="83">
        <f>pro[[#This Row],[Profit]]/pro[[#This Row],[Revenue]]</f>
        <v>-2.3023081470717002</v>
      </c>
      <c r="L7024" s="56">
        <f t="shared" si="109"/>
        <v>7</v>
      </c>
      <c r="M7024" s="82" t="str">
        <f>"Q"&amp;" "&amp;VLOOKUP(pro[[#This Row],[Period]],Mapping!A:B,2,0)</f>
        <v>Q 3</v>
      </c>
      <c r="N7024"/>
    </row>
    <row r="7025" spans="1:14" ht="11.25" customHeight="1" x14ac:dyDescent="0.2">
      <c r="A7025" s="42" t="s">
        <v>27</v>
      </c>
      <c r="B7025" s="44" t="s">
        <v>17</v>
      </c>
      <c r="C7025" s="44" t="s">
        <v>59</v>
      </c>
      <c r="D7025" s="43">
        <v>166098.53399999999</v>
      </c>
      <c r="E7025" s="43">
        <v>-96313.357000000004</v>
      </c>
      <c r="F7025" s="45">
        <v>-63300</v>
      </c>
      <c r="G7025" s="45">
        <v>-63410</v>
      </c>
      <c r="H7025" s="45">
        <v>-103380</v>
      </c>
      <c r="I7025" s="55">
        <f>pro[[#This Row],[Admin expenses 3]]+pro[[#This Row],[Admin expenses 2]]+pro[[#This Row],[Admin expenses 1]]+pro[[#This Row],[COGS]]</f>
        <v>-326403.35700000002</v>
      </c>
      <c r="J7025" s="55">
        <f>pro[[#This Row],[Revenue]]+pro[[#This Row],[AdminExp]]</f>
        <v>-160304.82300000003</v>
      </c>
      <c r="K7025" s="83">
        <f>pro[[#This Row],[Profit]]/pro[[#This Row],[Revenue]]</f>
        <v>-0.96511883121135822</v>
      </c>
      <c r="L7025" s="56">
        <f t="shared" si="109"/>
        <v>7</v>
      </c>
      <c r="M7025" s="82" t="str">
        <f>"Q"&amp;" "&amp;VLOOKUP(pro[[#This Row],[Period]],Mapping!A:B,2,0)</f>
        <v>Q 3</v>
      </c>
      <c r="N7025"/>
    </row>
    <row r="7026" spans="1:14" ht="11.25" customHeight="1" x14ac:dyDescent="0.2">
      <c r="A7026" s="42" t="s">
        <v>27</v>
      </c>
      <c r="B7026" s="44" t="s">
        <v>17</v>
      </c>
      <c r="C7026" s="44" t="s">
        <v>60</v>
      </c>
      <c r="D7026" s="43">
        <v>142735.98499999999</v>
      </c>
      <c r="E7026" s="43">
        <v>-87359.398000000001</v>
      </c>
      <c r="F7026" s="45">
        <v>-61310</v>
      </c>
      <c r="G7026" s="45">
        <v>-50790</v>
      </c>
      <c r="H7026" s="45">
        <v>-67970</v>
      </c>
      <c r="I7026" s="55">
        <f>pro[[#This Row],[Admin expenses 3]]+pro[[#This Row],[Admin expenses 2]]+pro[[#This Row],[Admin expenses 1]]+pro[[#This Row],[COGS]]</f>
        <v>-267429.39799999999</v>
      </c>
      <c r="J7026" s="55">
        <f>pro[[#This Row],[Revenue]]+pro[[#This Row],[AdminExp]]</f>
        <v>-124693.413</v>
      </c>
      <c r="K7026" s="83">
        <f>pro[[#This Row],[Profit]]/pro[[#This Row],[Revenue]]</f>
        <v>-0.87359479111031468</v>
      </c>
      <c r="L7026" s="56">
        <f t="shared" si="109"/>
        <v>7</v>
      </c>
      <c r="M7026" s="82" t="str">
        <f>"Q"&amp;" "&amp;VLOOKUP(pro[[#This Row],[Period]],Mapping!A:B,2,0)</f>
        <v>Q 3</v>
      </c>
      <c r="N7026"/>
    </row>
    <row r="7027" spans="1:14" ht="11.25" customHeight="1" x14ac:dyDescent="0.2">
      <c r="A7027" s="42" t="s">
        <v>27</v>
      </c>
      <c r="B7027" s="44" t="s">
        <v>17</v>
      </c>
      <c r="C7027" s="44" t="s">
        <v>57</v>
      </c>
      <c r="D7027" s="43">
        <v>219146.71799999999</v>
      </c>
      <c r="E7027" s="43">
        <v>-135746.079</v>
      </c>
      <c r="F7027" s="45">
        <v>-87180</v>
      </c>
      <c r="G7027" s="45">
        <v>-72170</v>
      </c>
      <c r="H7027" s="45">
        <v>-101610</v>
      </c>
      <c r="I7027" s="55">
        <f>pro[[#This Row],[Admin expenses 3]]+pro[[#This Row],[Admin expenses 2]]+pro[[#This Row],[Admin expenses 1]]+pro[[#This Row],[COGS]]</f>
        <v>-396706.07900000003</v>
      </c>
      <c r="J7027" s="55">
        <f>pro[[#This Row],[Revenue]]+pro[[#This Row],[AdminExp]]</f>
        <v>-177559.36100000003</v>
      </c>
      <c r="K7027" s="83">
        <f>pro[[#This Row],[Profit]]/pro[[#This Row],[Revenue]]</f>
        <v>-0.81023052784208272</v>
      </c>
      <c r="L7027" s="56">
        <f t="shared" si="109"/>
        <v>7</v>
      </c>
      <c r="M7027" s="82" t="str">
        <f>"Q"&amp;" "&amp;VLOOKUP(pro[[#This Row],[Period]],Mapping!A:B,2,0)</f>
        <v>Q 3</v>
      </c>
      <c r="N7027"/>
    </row>
    <row r="7028" spans="1:14" ht="11.25" customHeight="1" x14ac:dyDescent="0.2">
      <c r="A7028" s="42" t="s">
        <v>27</v>
      </c>
      <c r="B7028" s="44" t="s">
        <v>17</v>
      </c>
      <c r="C7028" s="44" t="s">
        <v>58</v>
      </c>
      <c r="D7028" s="43">
        <v>2159.136</v>
      </c>
      <c r="E7028" s="43">
        <v>-419.54500000000002</v>
      </c>
      <c r="F7028" s="45">
        <v>-44680</v>
      </c>
      <c r="G7028" s="45">
        <v>-102130</v>
      </c>
      <c r="H7028" s="45">
        <v>-101810</v>
      </c>
      <c r="I7028" s="55">
        <f>pro[[#This Row],[Admin expenses 3]]+pro[[#This Row],[Admin expenses 2]]+pro[[#This Row],[Admin expenses 1]]+pro[[#This Row],[COGS]]</f>
        <v>-249039.54500000001</v>
      </c>
      <c r="J7028" s="55">
        <f>pro[[#This Row],[Revenue]]+pro[[#This Row],[AdminExp]]</f>
        <v>-246880.40900000001</v>
      </c>
      <c r="K7028" s="83">
        <f>pro[[#This Row],[Profit]]/pro[[#This Row],[Revenue]]</f>
        <v>-114.34222253716302</v>
      </c>
      <c r="L7028" s="56">
        <f t="shared" si="109"/>
        <v>7</v>
      </c>
      <c r="M7028" s="82" t="str">
        <f>"Q"&amp;" "&amp;VLOOKUP(pro[[#This Row],[Period]],Mapping!A:B,2,0)</f>
        <v>Q 3</v>
      </c>
      <c r="N7028"/>
    </row>
    <row r="7029" spans="1:14" ht="11.25" customHeight="1" x14ac:dyDescent="0.2">
      <c r="A7029" s="42" t="s">
        <v>27</v>
      </c>
      <c r="B7029" s="44" t="s">
        <v>17</v>
      </c>
      <c r="C7029" s="44" t="s">
        <v>59</v>
      </c>
      <c r="D7029" s="43">
        <v>8951.7819999999992</v>
      </c>
      <c r="E7029" s="43">
        <v>-8313.2350000000006</v>
      </c>
      <c r="F7029" s="45">
        <v>-89490</v>
      </c>
      <c r="G7029" s="45">
        <v>-95220</v>
      </c>
      <c r="H7029" s="45">
        <v>-22250</v>
      </c>
      <c r="I7029" s="55">
        <f>pro[[#This Row],[Admin expenses 3]]+pro[[#This Row],[Admin expenses 2]]+pro[[#This Row],[Admin expenses 1]]+pro[[#This Row],[COGS]]</f>
        <v>-215273.23499999999</v>
      </c>
      <c r="J7029" s="55">
        <f>pro[[#This Row],[Revenue]]+pro[[#This Row],[AdminExp]]</f>
        <v>-206321.45299999998</v>
      </c>
      <c r="K7029" s="83">
        <f>pro[[#This Row],[Profit]]/pro[[#This Row],[Revenue]]</f>
        <v>-23.048087297032033</v>
      </c>
      <c r="L7029" s="56">
        <f t="shared" si="109"/>
        <v>7</v>
      </c>
      <c r="M7029" s="82" t="str">
        <f>"Q"&amp;" "&amp;VLOOKUP(pro[[#This Row],[Period]],Mapping!A:B,2,0)</f>
        <v>Q 3</v>
      </c>
      <c r="N7029"/>
    </row>
    <row r="7030" spans="1:14" ht="11.25" customHeight="1" x14ac:dyDescent="0.2">
      <c r="A7030" s="42" t="s">
        <v>27</v>
      </c>
      <c r="B7030" s="44" t="s">
        <v>17</v>
      </c>
      <c r="C7030" s="44" t="s">
        <v>60</v>
      </c>
      <c r="D7030" s="43">
        <v>61169.457999999999</v>
      </c>
      <c r="E7030" s="43">
        <v>-96985.433999999994</v>
      </c>
      <c r="F7030" s="45">
        <v>-107970</v>
      </c>
      <c r="G7030" s="45">
        <v>-36470</v>
      </c>
      <c r="H7030" s="45">
        <v>-75960</v>
      </c>
      <c r="I7030" s="55">
        <f>pro[[#This Row],[Admin expenses 3]]+pro[[#This Row],[Admin expenses 2]]+pro[[#This Row],[Admin expenses 1]]+pro[[#This Row],[COGS]]</f>
        <v>-317385.43400000001</v>
      </c>
      <c r="J7030" s="55">
        <f>pro[[#This Row],[Revenue]]+pro[[#This Row],[AdminExp]]</f>
        <v>-256215.97600000002</v>
      </c>
      <c r="K7030" s="83">
        <f>pro[[#This Row],[Profit]]/pro[[#This Row],[Revenue]]</f>
        <v>-4.188625898892222</v>
      </c>
      <c r="L7030" s="56">
        <f t="shared" si="109"/>
        <v>7</v>
      </c>
      <c r="M7030" s="82" t="str">
        <f>"Q"&amp;" "&amp;VLOOKUP(pro[[#This Row],[Period]],Mapping!A:B,2,0)</f>
        <v>Q 3</v>
      </c>
      <c r="N7030"/>
    </row>
    <row r="7031" spans="1:14" ht="11.25" customHeight="1" x14ac:dyDescent="0.2">
      <c r="A7031" s="42" t="s">
        <v>27</v>
      </c>
      <c r="B7031" s="44" t="s">
        <v>17</v>
      </c>
      <c r="C7031" s="44" t="s">
        <v>57</v>
      </c>
      <c r="D7031" s="43">
        <v>51372.068999999996</v>
      </c>
      <c r="E7031" s="43">
        <v>-79205.314999999988</v>
      </c>
      <c r="F7031" s="45">
        <v>-65870</v>
      </c>
      <c r="G7031" s="45">
        <v>-91560</v>
      </c>
      <c r="H7031" s="45">
        <v>-98310</v>
      </c>
      <c r="I7031" s="55">
        <f>pro[[#This Row],[Admin expenses 3]]+pro[[#This Row],[Admin expenses 2]]+pro[[#This Row],[Admin expenses 1]]+pro[[#This Row],[COGS]]</f>
        <v>-334945.315</v>
      </c>
      <c r="J7031" s="55">
        <f>pro[[#This Row],[Revenue]]+pro[[#This Row],[AdminExp]]</f>
        <v>-283573.24599999998</v>
      </c>
      <c r="K7031" s="83">
        <f>pro[[#This Row],[Profit]]/pro[[#This Row],[Revenue]]</f>
        <v>-5.5199888094832232</v>
      </c>
      <c r="L7031" s="56">
        <f t="shared" si="109"/>
        <v>7</v>
      </c>
      <c r="M7031" s="82" t="str">
        <f>"Q"&amp;" "&amp;VLOOKUP(pro[[#This Row],[Period]],Mapping!A:B,2,0)</f>
        <v>Q 3</v>
      </c>
      <c r="N7031"/>
    </row>
    <row r="7032" spans="1:14" ht="11.25" customHeight="1" x14ac:dyDescent="0.2">
      <c r="A7032" s="42" t="s">
        <v>27</v>
      </c>
      <c r="B7032" s="44" t="s">
        <v>17</v>
      </c>
      <c r="C7032" s="44" t="s">
        <v>58</v>
      </c>
      <c r="D7032" s="43">
        <v>74295.710999999996</v>
      </c>
      <c r="E7032" s="43">
        <v>-42496.811000000002</v>
      </c>
      <c r="F7032" s="45">
        <v>-30840</v>
      </c>
      <c r="G7032" s="45">
        <v>-45640</v>
      </c>
      <c r="H7032" s="45">
        <v>-59060</v>
      </c>
      <c r="I7032" s="55">
        <f>pro[[#This Row],[Admin expenses 3]]+pro[[#This Row],[Admin expenses 2]]+pro[[#This Row],[Admin expenses 1]]+pro[[#This Row],[COGS]]</f>
        <v>-178036.81099999999</v>
      </c>
      <c r="J7032" s="55">
        <f>pro[[#This Row],[Revenue]]+pro[[#This Row],[AdminExp]]</f>
        <v>-103741.09999999999</v>
      </c>
      <c r="K7032" s="83">
        <f>pro[[#This Row],[Profit]]/pro[[#This Row],[Revenue]]</f>
        <v>-1.3963269023699094</v>
      </c>
      <c r="L7032" s="56">
        <f t="shared" si="109"/>
        <v>7</v>
      </c>
      <c r="M7032" s="82" t="str">
        <f>"Q"&amp;" "&amp;VLOOKUP(pro[[#This Row],[Period]],Mapping!A:B,2,0)</f>
        <v>Q 3</v>
      </c>
      <c r="N7032"/>
    </row>
    <row r="7033" spans="1:14" ht="11.25" customHeight="1" x14ac:dyDescent="0.2">
      <c r="A7033" s="42" t="s">
        <v>27</v>
      </c>
      <c r="B7033" s="44" t="s">
        <v>17</v>
      </c>
      <c r="C7033" s="44" t="s">
        <v>59</v>
      </c>
      <c r="D7033" s="43">
        <v>3420.6969999999997</v>
      </c>
      <c r="E7033" s="43">
        <v>-1908.7459999999996</v>
      </c>
      <c r="F7033" s="45">
        <v>-92010</v>
      </c>
      <c r="G7033" s="45">
        <v>-44450</v>
      </c>
      <c r="H7033" s="45">
        <v>-89880</v>
      </c>
      <c r="I7033" s="55">
        <f>pro[[#This Row],[Admin expenses 3]]+pro[[#This Row],[Admin expenses 2]]+pro[[#This Row],[Admin expenses 1]]+pro[[#This Row],[COGS]]</f>
        <v>-228248.74600000001</v>
      </c>
      <c r="J7033" s="55">
        <f>pro[[#This Row],[Revenue]]+pro[[#This Row],[AdminExp]]</f>
        <v>-224828.04900000003</v>
      </c>
      <c r="K7033" s="83">
        <f>pro[[#This Row],[Profit]]/pro[[#This Row],[Revenue]]</f>
        <v>-65.725800618996672</v>
      </c>
      <c r="L7033" s="56">
        <f t="shared" si="109"/>
        <v>7</v>
      </c>
      <c r="M7033" s="82" t="str">
        <f>"Q"&amp;" "&amp;VLOOKUP(pro[[#This Row],[Period]],Mapping!A:B,2,0)</f>
        <v>Q 3</v>
      </c>
      <c r="N7033"/>
    </row>
    <row r="7034" spans="1:14" ht="11.25" customHeight="1" x14ac:dyDescent="0.2">
      <c r="A7034" s="42" t="s">
        <v>27</v>
      </c>
      <c r="B7034" s="44" t="s">
        <v>17</v>
      </c>
      <c r="C7034" s="44" t="s">
        <v>60</v>
      </c>
      <c r="D7034" s="43">
        <v>15082.556999999997</v>
      </c>
      <c r="E7034" s="43">
        <v>-2109.52</v>
      </c>
      <c r="F7034" s="45">
        <v>-78270</v>
      </c>
      <c r="G7034" s="45">
        <v>-77280</v>
      </c>
      <c r="H7034" s="45">
        <v>-66300</v>
      </c>
      <c r="I7034" s="55">
        <f>pro[[#This Row],[Admin expenses 3]]+pro[[#This Row],[Admin expenses 2]]+pro[[#This Row],[Admin expenses 1]]+pro[[#This Row],[COGS]]</f>
        <v>-223959.52</v>
      </c>
      <c r="J7034" s="55">
        <f>pro[[#This Row],[Revenue]]+pro[[#This Row],[AdminExp]]</f>
        <v>-208876.96299999999</v>
      </c>
      <c r="K7034" s="83">
        <f>pro[[#This Row],[Profit]]/pro[[#This Row],[Revenue]]</f>
        <v>-13.848909239991603</v>
      </c>
      <c r="L7034" s="56">
        <f t="shared" si="109"/>
        <v>7</v>
      </c>
      <c r="M7034" s="82" t="str">
        <f>"Q"&amp;" "&amp;VLOOKUP(pro[[#This Row],[Period]],Mapping!A:B,2,0)</f>
        <v>Q 3</v>
      </c>
      <c r="N7034"/>
    </row>
    <row r="7035" spans="1:14" ht="11.25" customHeight="1" x14ac:dyDescent="0.2">
      <c r="A7035" s="42" t="s">
        <v>27</v>
      </c>
      <c r="B7035" s="44" t="s">
        <v>17</v>
      </c>
      <c r="C7035" s="44" t="s">
        <v>57</v>
      </c>
      <c r="D7035" s="43">
        <v>54089.083999999995</v>
      </c>
      <c r="E7035" s="43">
        <v>-4632.4179999999997</v>
      </c>
      <c r="F7035" s="45">
        <v>-107510</v>
      </c>
      <c r="G7035" s="45">
        <v>-78300</v>
      </c>
      <c r="H7035" s="45">
        <v>-58030</v>
      </c>
      <c r="I7035" s="55">
        <f>pro[[#This Row],[Admin expenses 3]]+pro[[#This Row],[Admin expenses 2]]+pro[[#This Row],[Admin expenses 1]]+pro[[#This Row],[COGS]]</f>
        <v>-248472.41800000001</v>
      </c>
      <c r="J7035" s="55">
        <f>pro[[#This Row],[Revenue]]+pro[[#This Row],[AdminExp]]</f>
        <v>-194383.334</v>
      </c>
      <c r="K7035" s="83">
        <f>pro[[#This Row],[Profit]]/pro[[#This Row],[Revenue]]</f>
        <v>-3.5937627266899179</v>
      </c>
      <c r="L7035" s="56">
        <f t="shared" si="109"/>
        <v>7</v>
      </c>
      <c r="M7035" s="82" t="str">
        <f>"Q"&amp;" "&amp;VLOOKUP(pro[[#This Row],[Period]],Mapping!A:B,2,0)</f>
        <v>Q 3</v>
      </c>
      <c r="N7035"/>
    </row>
    <row r="7036" spans="1:14" ht="11.25" customHeight="1" x14ac:dyDescent="0.2">
      <c r="A7036" s="42" t="s">
        <v>27</v>
      </c>
      <c r="B7036" s="44" t="s">
        <v>17</v>
      </c>
      <c r="C7036" s="44" t="s">
        <v>57</v>
      </c>
      <c r="D7036" s="43">
        <v>4786.2219999999998</v>
      </c>
      <c r="E7036" s="43">
        <v>-2256.261</v>
      </c>
      <c r="F7036" s="45">
        <v>-13520</v>
      </c>
      <c r="G7036" s="45">
        <v>-95050</v>
      </c>
      <c r="H7036" s="45">
        <v>-103290</v>
      </c>
      <c r="I7036" s="55">
        <f>pro[[#This Row],[Admin expenses 3]]+pro[[#This Row],[Admin expenses 2]]+pro[[#This Row],[Admin expenses 1]]+pro[[#This Row],[COGS]]</f>
        <v>-214116.261</v>
      </c>
      <c r="J7036" s="55">
        <f>pro[[#This Row],[Revenue]]+pro[[#This Row],[AdminExp]]</f>
        <v>-209330.03899999999</v>
      </c>
      <c r="K7036" s="83">
        <f>pro[[#This Row],[Profit]]/pro[[#This Row],[Revenue]]</f>
        <v>-43.735965235210571</v>
      </c>
      <c r="L7036" s="56">
        <f t="shared" si="109"/>
        <v>7</v>
      </c>
      <c r="M7036" s="82" t="str">
        <f>"Q"&amp;" "&amp;VLOOKUP(pro[[#This Row],[Period]],Mapping!A:B,2,0)</f>
        <v>Q 3</v>
      </c>
      <c r="N7036"/>
    </row>
    <row r="7037" spans="1:14" ht="11.25" customHeight="1" x14ac:dyDescent="0.2">
      <c r="A7037" s="42" t="s">
        <v>27</v>
      </c>
      <c r="B7037" s="44" t="s">
        <v>17</v>
      </c>
      <c r="C7037" s="44" t="s">
        <v>58</v>
      </c>
      <c r="D7037" s="43">
        <v>184026.43</v>
      </c>
      <c r="E7037" s="43">
        <v>-77558.00499999999</v>
      </c>
      <c r="F7037" s="45">
        <v>-98680</v>
      </c>
      <c r="G7037" s="45">
        <v>-30440</v>
      </c>
      <c r="H7037" s="45">
        <v>-24620</v>
      </c>
      <c r="I7037" s="55">
        <f>pro[[#This Row],[Admin expenses 3]]+pro[[#This Row],[Admin expenses 2]]+pro[[#This Row],[Admin expenses 1]]+pro[[#This Row],[COGS]]</f>
        <v>-231298.005</v>
      </c>
      <c r="J7037" s="55">
        <f>pro[[#This Row],[Revenue]]+pro[[#This Row],[AdminExp]]</f>
        <v>-47271.575000000012</v>
      </c>
      <c r="K7037" s="83">
        <f>pro[[#This Row],[Profit]]/pro[[#This Row],[Revenue]]</f>
        <v>-0.25687383600279595</v>
      </c>
      <c r="L7037" s="56">
        <f t="shared" si="109"/>
        <v>7</v>
      </c>
      <c r="M7037" s="82" t="str">
        <f>"Q"&amp;" "&amp;VLOOKUP(pro[[#This Row],[Period]],Mapping!A:B,2,0)</f>
        <v>Q 3</v>
      </c>
      <c r="N7037"/>
    </row>
    <row r="7038" spans="1:14" ht="11.25" customHeight="1" x14ac:dyDescent="0.2">
      <c r="A7038" s="42" t="s">
        <v>27</v>
      </c>
      <c r="B7038" s="44" t="s">
        <v>17</v>
      </c>
      <c r="C7038" s="44" t="s">
        <v>59</v>
      </c>
      <c r="D7038" s="43">
        <v>815834.03999999992</v>
      </c>
      <c r="E7038" s="43">
        <v>-326837.658</v>
      </c>
      <c r="F7038" s="45">
        <v>-56280</v>
      </c>
      <c r="G7038" s="45">
        <v>-78230</v>
      </c>
      <c r="H7038" s="45">
        <v>-93500</v>
      </c>
      <c r="I7038" s="55">
        <f>pro[[#This Row],[Admin expenses 3]]+pro[[#This Row],[Admin expenses 2]]+pro[[#This Row],[Admin expenses 1]]+pro[[#This Row],[COGS]]</f>
        <v>-554847.65800000005</v>
      </c>
      <c r="J7038" s="55">
        <f>pro[[#This Row],[Revenue]]+pro[[#This Row],[AdminExp]]</f>
        <v>260986.38199999987</v>
      </c>
      <c r="K7038" s="83">
        <f>pro[[#This Row],[Profit]]/pro[[#This Row],[Revenue]]</f>
        <v>0.31990131473307964</v>
      </c>
      <c r="L7038" s="56">
        <f t="shared" si="109"/>
        <v>7</v>
      </c>
      <c r="M7038" s="82" t="str">
        <f>"Q"&amp;" "&amp;VLOOKUP(pro[[#This Row],[Period]],Mapping!A:B,2,0)</f>
        <v>Q 3</v>
      </c>
      <c r="N7038"/>
    </row>
    <row r="7039" spans="1:14" ht="11.25" customHeight="1" x14ac:dyDescent="0.2">
      <c r="A7039" s="42" t="s">
        <v>27</v>
      </c>
      <c r="B7039" s="44" t="s">
        <v>17</v>
      </c>
      <c r="C7039" s="44" t="s">
        <v>57</v>
      </c>
      <c r="D7039" s="43">
        <v>126503.27199999998</v>
      </c>
      <c r="E7039" s="43">
        <v>-39049.765999999996</v>
      </c>
      <c r="F7039" s="45">
        <v>-83100</v>
      </c>
      <c r="G7039" s="45">
        <v>-48580</v>
      </c>
      <c r="H7039" s="45">
        <v>-45230</v>
      </c>
      <c r="I7039" s="55">
        <f>pro[[#This Row],[Admin expenses 3]]+pro[[#This Row],[Admin expenses 2]]+pro[[#This Row],[Admin expenses 1]]+pro[[#This Row],[COGS]]</f>
        <v>-215959.766</v>
      </c>
      <c r="J7039" s="55">
        <f>pro[[#This Row],[Revenue]]+pro[[#This Row],[AdminExp]]</f>
        <v>-89456.494000000021</v>
      </c>
      <c r="K7039" s="83">
        <f>pro[[#This Row],[Profit]]/pro[[#This Row],[Revenue]]</f>
        <v>-0.70714766966659992</v>
      </c>
      <c r="L7039" s="56">
        <f t="shared" si="109"/>
        <v>7</v>
      </c>
      <c r="M7039" s="82" t="str">
        <f>"Q"&amp;" "&amp;VLOOKUP(pro[[#This Row],[Period]],Mapping!A:B,2,0)</f>
        <v>Q 3</v>
      </c>
      <c r="N7039"/>
    </row>
    <row r="7040" spans="1:14" ht="11.25" customHeight="1" x14ac:dyDescent="0.2">
      <c r="A7040" s="42" t="s">
        <v>27</v>
      </c>
      <c r="B7040" s="44" t="s">
        <v>17</v>
      </c>
      <c r="C7040" s="44" t="s">
        <v>58</v>
      </c>
      <c r="D7040" s="43">
        <v>55205.864000000001</v>
      </c>
      <c r="E7040" s="43">
        <v>-82826.491999999998</v>
      </c>
      <c r="F7040" s="45">
        <v>-70850</v>
      </c>
      <c r="G7040" s="45">
        <v>-49110</v>
      </c>
      <c r="H7040" s="45">
        <v>-101110</v>
      </c>
      <c r="I7040" s="55">
        <f>pro[[#This Row],[Admin expenses 3]]+pro[[#This Row],[Admin expenses 2]]+pro[[#This Row],[Admin expenses 1]]+pro[[#This Row],[COGS]]</f>
        <v>-303896.49199999997</v>
      </c>
      <c r="J7040" s="55">
        <f>pro[[#This Row],[Revenue]]+pro[[#This Row],[AdminExp]]</f>
        <v>-248690.62799999997</v>
      </c>
      <c r="K7040" s="83">
        <f>pro[[#This Row],[Profit]]/pro[[#This Row],[Revenue]]</f>
        <v>-4.5047864480483444</v>
      </c>
      <c r="L7040" s="56">
        <f t="shared" si="109"/>
        <v>7</v>
      </c>
      <c r="M7040" s="82" t="str">
        <f>"Q"&amp;" "&amp;VLOOKUP(pro[[#This Row],[Period]],Mapping!A:B,2,0)</f>
        <v>Q 3</v>
      </c>
      <c r="N7040"/>
    </row>
    <row r="7041" spans="1:14" ht="11.25" customHeight="1" x14ac:dyDescent="0.2">
      <c r="A7041" s="42" t="s">
        <v>27</v>
      </c>
      <c r="B7041" s="44" t="s">
        <v>17</v>
      </c>
      <c r="C7041" s="44" t="s">
        <v>59</v>
      </c>
      <c r="D7041" s="43">
        <v>223580.448</v>
      </c>
      <c r="E7041" s="43">
        <v>-311786.98600000003</v>
      </c>
      <c r="F7041" s="45">
        <v>-84630</v>
      </c>
      <c r="G7041" s="45">
        <v>-94420</v>
      </c>
      <c r="H7041" s="45">
        <v>-28320</v>
      </c>
      <c r="I7041" s="55">
        <f>pro[[#This Row],[Admin expenses 3]]+pro[[#This Row],[Admin expenses 2]]+pro[[#This Row],[Admin expenses 1]]+pro[[#This Row],[COGS]]</f>
        <v>-519156.98600000003</v>
      </c>
      <c r="J7041" s="55">
        <f>pro[[#This Row],[Revenue]]+pro[[#This Row],[AdminExp]]</f>
        <v>-295576.53800000006</v>
      </c>
      <c r="K7041" s="83">
        <f>pro[[#This Row],[Profit]]/pro[[#This Row],[Revenue]]</f>
        <v>-1.3220142487593551</v>
      </c>
      <c r="L7041" s="56">
        <f t="shared" si="109"/>
        <v>7</v>
      </c>
      <c r="M7041" s="82" t="str">
        <f>"Q"&amp;" "&amp;VLOOKUP(pro[[#This Row],[Period]],Mapping!A:B,2,0)</f>
        <v>Q 3</v>
      </c>
      <c r="N7041"/>
    </row>
    <row r="7042" spans="1:14" ht="11.25" customHeight="1" x14ac:dyDescent="0.2">
      <c r="A7042" s="42" t="s">
        <v>27</v>
      </c>
      <c r="B7042" s="44" t="s">
        <v>17</v>
      </c>
      <c r="C7042" s="44" t="s">
        <v>57</v>
      </c>
      <c r="D7042" s="43">
        <v>127807.86900000001</v>
      </c>
      <c r="E7042" s="43">
        <v>-166015.087</v>
      </c>
      <c r="F7042" s="45">
        <v>-86840</v>
      </c>
      <c r="G7042" s="45">
        <v>-18980</v>
      </c>
      <c r="H7042" s="45">
        <v>-69660</v>
      </c>
      <c r="I7042" s="55">
        <f>pro[[#This Row],[Admin expenses 3]]+pro[[#This Row],[Admin expenses 2]]+pro[[#This Row],[Admin expenses 1]]+pro[[#This Row],[COGS]]</f>
        <v>-341495.087</v>
      </c>
      <c r="J7042" s="55">
        <f>pro[[#This Row],[Revenue]]+pro[[#This Row],[AdminExp]]</f>
        <v>-213687.21799999999</v>
      </c>
      <c r="K7042" s="83">
        <f>pro[[#This Row],[Profit]]/pro[[#This Row],[Revenue]]</f>
        <v>-1.6719410132720387</v>
      </c>
      <c r="L7042" s="56">
        <f t="shared" ref="L7042:L7105" si="110">MONTH(DATEVALUE(A7042&amp;"1"))</f>
        <v>7</v>
      </c>
      <c r="M7042" s="82" t="str">
        <f>"Q"&amp;" "&amp;VLOOKUP(pro[[#This Row],[Period]],Mapping!A:B,2,0)</f>
        <v>Q 3</v>
      </c>
      <c r="N7042"/>
    </row>
    <row r="7043" spans="1:14" ht="11.25" customHeight="1" x14ac:dyDescent="0.2">
      <c r="A7043" s="42" t="s">
        <v>27</v>
      </c>
      <c r="B7043" s="44" t="s">
        <v>17</v>
      </c>
      <c r="C7043" s="44" t="s">
        <v>58</v>
      </c>
      <c r="D7043" s="43">
        <v>247975.81199999998</v>
      </c>
      <c r="E7043" s="43">
        <v>-113505.58799999999</v>
      </c>
      <c r="F7043" s="45">
        <v>-13530</v>
      </c>
      <c r="G7043" s="45">
        <v>-75970</v>
      </c>
      <c r="H7043" s="45">
        <v>-74370</v>
      </c>
      <c r="I7043" s="55">
        <f>pro[[#This Row],[Admin expenses 3]]+pro[[#This Row],[Admin expenses 2]]+pro[[#This Row],[Admin expenses 1]]+pro[[#This Row],[COGS]]</f>
        <v>-277375.58799999999</v>
      </c>
      <c r="J7043" s="55">
        <f>pro[[#This Row],[Revenue]]+pro[[#This Row],[AdminExp]]</f>
        <v>-29399.776000000013</v>
      </c>
      <c r="K7043" s="83">
        <f>pro[[#This Row],[Profit]]/pro[[#This Row],[Revenue]]</f>
        <v>-0.11855904720255545</v>
      </c>
      <c r="L7043" s="56">
        <f t="shared" si="110"/>
        <v>7</v>
      </c>
      <c r="M7043" s="82" t="str">
        <f>"Q"&amp;" "&amp;VLOOKUP(pro[[#This Row],[Period]],Mapping!A:B,2,0)</f>
        <v>Q 3</v>
      </c>
      <c r="N7043"/>
    </row>
    <row r="7044" spans="1:14" ht="11.25" customHeight="1" x14ac:dyDescent="0.2">
      <c r="A7044" s="42" t="s">
        <v>27</v>
      </c>
      <c r="B7044" s="44" t="s">
        <v>17</v>
      </c>
      <c r="C7044" s="44" t="s">
        <v>59</v>
      </c>
      <c r="D7044" s="43">
        <v>440894.03399999999</v>
      </c>
      <c r="E7044" s="43">
        <v>-200743.22799999997</v>
      </c>
      <c r="F7044" s="45">
        <v>-55570</v>
      </c>
      <c r="G7044" s="45">
        <v>-14060</v>
      </c>
      <c r="H7044" s="45">
        <v>-67300</v>
      </c>
      <c r="I7044" s="55">
        <f>pro[[#This Row],[Admin expenses 3]]+pro[[#This Row],[Admin expenses 2]]+pro[[#This Row],[Admin expenses 1]]+pro[[#This Row],[COGS]]</f>
        <v>-337673.228</v>
      </c>
      <c r="J7044" s="55">
        <f>pro[[#This Row],[Revenue]]+pro[[#This Row],[AdminExp]]</f>
        <v>103220.80599999998</v>
      </c>
      <c r="K7044" s="83">
        <f>pro[[#This Row],[Profit]]/pro[[#This Row],[Revenue]]</f>
        <v>0.23411703956057611</v>
      </c>
      <c r="L7044" s="56">
        <f t="shared" si="110"/>
        <v>7</v>
      </c>
      <c r="M7044" s="82" t="str">
        <f>"Q"&amp;" "&amp;VLOOKUP(pro[[#This Row],[Period]],Mapping!A:B,2,0)</f>
        <v>Q 3</v>
      </c>
      <c r="N7044"/>
    </row>
    <row r="7045" spans="1:14" ht="11.25" customHeight="1" x14ac:dyDescent="0.2">
      <c r="A7045" s="42" t="s">
        <v>27</v>
      </c>
      <c r="B7045" s="44" t="s">
        <v>17</v>
      </c>
      <c r="C7045" s="44" t="s">
        <v>57</v>
      </c>
      <c r="D7045" s="43">
        <v>15058.483999999999</v>
      </c>
      <c r="E7045" s="43">
        <v>-12441.477999999999</v>
      </c>
      <c r="F7045" s="45">
        <v>-15330</v>
      </c>
      <c r="G7045" s="45">
        <v>-65750</v>
      </c>
      <c r="H7045" s="45">
        <v>-83380</v>
      </c>
      <c r="I7045" s="55">
        <f>pro[[#This Row],[Admin expenses 3]]+pro[[#This Row],[Admin expenses 2]]+pro[[#This Row],[Admin expenses 1]]+pro[[#This Row],[COGS]]</f>
        <v>-176901.478</v>
      </c>
      <c r="J7045" s="55">
        <f>pro[[#This Row],[Revenue]]+pro[[#This Row],[AdminExp]]</f>
        <v>-161842.99400000001</v>
      </c>
      <c r="K7045" s="83">
        <f>pro[[#This Row],[Profit]]/pro[[#This Row],[Revenue]]</f>
        <v>-10.747628645752124</v>
      </c>
      <c r="L7045" s="56">
        <f t="shared" si="110"/>
        <v>7</v>
      </c>
      <c r="M7045" s="82" t="str">
        <f>"Q"&amp;" "&amp;VLOOKUP(pro[[#This Row],[Period]],Mapping!A:B,2,0)</f>
        <v>Q 3</v>
      </c>
      <c r="N7045"/>
    </row>
    <row r="7046" spans="1:14" ht="11.25" customHeight="1" x14ac:dyDescent="0.2">
      <c r="A7046" s="42" t="s">
        <v>27</v>
      </c>
      <c r="B7046" s="44" t="s">
        <v>17</v>
      </c>
      <c r="C7046" s="44" t="s">
        <v>57</v>
      </c>
      <c r="D7046" s="43">
        <v>28823.732</v>
      </c>
      <c r="E7046" s="43">
        <v>-17849.719999999998</v>
      </c>
      <c r="F7046" s="45">
        <v>-24080</v>
      </c>
      <c r="G7046" s="45">
        <v>-45710</v>
      </c>
      <c r="H7046" s="45">
        <v>-41990</v>
      </c>
      <c r="I7046" s="55">
        <f>pro[[#This Row],[Admin expenses 3]]+pro[[#This Row],[Admin expenses 2]]+pro[[#This Row],[Admin expenses 1]]+pro[[#This Row],[COGS]]</f>
        <v>-129629.72</v>
      </c>
      <c r="J7046" s="55">
        <f>pro[[#This Row],[Revenue]]+pro[[#This Row],[AdminExp]]</f>
        <v>-100805.988</v>
      </c>
      <c r="K7046" s="83">
        <f>pro[[#This Row],[Profit]]/pro[[#This Row],[Revenue]]</f>
        <v>-3.4973260228758716</v>
      </c>
      <c r="L7046" s="56">
        <f t="shared" si="110"/>
        <v>7</v>
      </c>
      <c r="M7046" s="82" t="str">
        <f>"Q"&amp;" "&amp;VLOOKUP(pro[[#This Row],[Period]],Mapping!A:B,2,0)</f>
        <v>Q 3</v>
      </c>
      <c r="N7046"/>
    </row>
    <row r="7047" spans="1:14" ht="11.25" customHeight="1" x14ac:dyDescent="0.2">
      <c r="A7047" s="42" t="s">
        <v>27</v>
      </c>
      <c r="B7047" s="44" t="s">
        <v>17</v>
      </c>
      <c r="C7047" s="44" t="s">
        <v>57</v>
      </c>
      <c r="D7047" s="43">
        <v>375641.56</v>
      </c>
      <c r="E7047" s="43">
        <v>-169178.89799999999</v>
      </c>
      <c r="F7047" s="45">
        <v>-16710</v>
      </c>
      <c r="G7047" s="45">
        <v>-25630</v>
      </c>
      <c r="H7047" s="45">
        <v>-96740</v>
      </c>
      <c r="I7047" s="55">
        <f>pro[[#This Row],[Admin expenses 3]]+pro[[#This Row],[Admin expenses 2]]+pro[[#This Row],[Admin expenses 1]]+pro[[#This Row],[COGS]]</f>
        <v>-308258.89799999999</v>
      </c>
      <c r="J7047" s="55">
        <f>pro[[#This Row],[Revenue]]+pro[[#This Row],[AdminExp]]</f>
        <v>67382.662000000011</v>
      </c>
      <c r="K7047" s="83">
        <f>pro[[#This Row],[Profit]]/pro[[#This Row],[Revenue]]</f>
        <v>0.17938021021955081</v>
      </c>
      <c r="L7047" s="56">
        <f t="shared" si="110"/>
        <v>7</v>
      </c>
      <c r="M7047" s="82" t="str">
        <f>"Q"&amp;" "&amp;VLOOKUP(pro[[#This Row],[Period]],Mapping!A:B,2,0)</f>
        <v>Q 3</v>
      </c>
      <c r="N7047"/>
    </row>
    <row r="7048" spans="1:14" ht="11.25" customHeight="1" x14ac:dyDescent="0.2">
      <c r="A7048" s="42" t="s">
        <v>27</v>
      </c>
      <c r="B7048" s="44" t="s">
        <v>17</v>
      </c>
      <c r="C7048" s="44" t="s">
        <v>57</v>
      </c>
      <c r="D7048" s="43">
        <v>296366.20299999998</v>
      </c>
      <c r="E7048" s="43">
        <v>-375668.89500000002</v>
      </c>
      <c r="F7048" s="45">
        <v>-64240</v>
      </c>
      <c r="G7048" s="45">
        <v>-79800</v>
      </c>
      <c r="H7048" s="45">
        <v>-20530</v>
      </c>
      <c r="I7048" s="55">
        <f>pro[[#This Row],[Admin expenses 3]]+pro[[#This Row],[Admin expenses 2]]+pro[[#This Row],[Admin expenses 1]]+pro[[#This Row],[COGS]]</f>
        <v>-540238.89500000002</v>
      </c>
      <c r="J7048" s="55">
        <f>pro[[#This Row],[Revenue]]+pro[[#This Row],[AdminExp]]</f>
        <v>-243872.69200000004</v>
      </c>
      <c r="K7048" s="83">
        <f>pro[[#This Row],[Profit]]/pro[[#This Row],[Revenue]]</f>
        <v>-0.82287619010322866</v>
      </c>
      <c r="L7048" s="56">
        <f t="shared" si="110"/>
        <v>7</v>
      </c>
      <c r="M7048" s="82" t="str">
        <f>"Q"&amp;" "&amp;VLOOKUP(pro[[#This Row],[Period]],Mapping!A:B,2,0)</f>
        <v>Q 3</v>
      </c>
      <c r="N7048"/>
    </row>
    <row r="7049" spans="1:14" ht="11.25" customHeight="1" x14ac:dyDescent="0.2">
      <c r="A7049" s="42" t="s">
        <v>27</v>
      </c>
      <c r="B7049" s="44" t="s">
        <v>17</v>
      </c>
      <c r="C7049" s="44" t="s">
        <v>57</v>
      </c>
      <c r="D7049" s="43">
        <v>185113.446</v>
      </c>
      <c r="E7049" s="43">
        <v>-233539.41100000002</v>
      </c>
      <c r="F7049" s="45">
        <v>-17750</v>
      </c>
      <c r="G7049" s="45">
        <v>-37660</v>
      </c>
      <c r="H7049" s="45">
        <v>-83550</v>
      </c>
      <c r="I7049" s="55">
        <f>pro[[#This Row],[Admin expenses 3]]+pro[[#This Row],[Admin expenses 2]]+pro[[#This Row],[Admin expenses 1]]+pro[[#This Row],[COGS]]</f>
        <v>-372499.41100000002</v>
      </c>
      <c r="J7049" s="55">
        <f>pro[[#This Row],[Revenue]]+pro[[#This Row],[AdminExp]]</f>
        <v>-187385.96500000003</v>
      </c>
      <c r="K7049" s="83">
        <f>pro[[#This Row],[Profit]]/pro[[#This Row],[Revenue]]</f>
        <v>-1.0122763583581067</v>
      </c>
      <c r="L7049" s="56">
        <f t="shared" si="110"/>
        <v>7</v>
      </c>
      <c r="M7049" s="82" t="str">
        <f>"Q"&amp;" "&amp;VLOOKUP(pro[[#This Row],[Period]],Mapping!A:B,2,0)</f>
        <v>Q 3</v>
      </c>
      <c r="N7049"/>
    </row>
    <row r="7050" spans="1:14" ht="11.25" customHeight="1" x14ac:dyDescent="0.2">
      <c r="A7050" s="42" t="s">
        <v>27</v>
      </c>
      <c r="B7050" s="44" t="s">
        <v>17</v>
      </c>
      <c r="C7050" s="44" t="s">
        <v>57</v>
      </c>
      <c r="D7050" s="43">
        <v>168667.492</v>
      </c>
      <c r="E7050" s="43">
        <v>-213623.33299999998</v>
      </c>
      <c r="F7050" s="45">
        <v>-44920</v>
      </c>
      <c r="G7050" s="45">
        <v>-63150</v>
      </c>
      <c r="H7050" s="45">
        <v>-13920</v>
      </c>
      <c r="I7050" s="55">
        <f>pro[[#This Row],[Admin expenses 3]]+pro[[#This Row],[Admin expenses 2]]+pro[[#This Row],[Admin expenses 1]]+pro[[#This Row],[COGS]]</f>
        <v>-335613.33299999998</v>
      </c>
      <c r="J7050" s="55">
        <f>pro[[#This Row],[Revenue]]+pro[[#This Row],[AdminExp]]</f>
        <v>-166945.84099999999</v>
      </c>
      <c r="K7050" s="83">
        <f>pro[[#This Row],[Profit]]/pro[[#This Row],[Revenue]]</f>
        <v>-0.98979263295146402</v>
      </c>
      <c r="L7050" s="56">
        <f t="shared" si="110"/>
        <v>7</v>
      </c>
      <c r="M7050" s="82" t="str">
        <f>"Q"&amp;" "&amp;VLOOKUP(pro[[#This Row],[Period]],Mapping!A:B,2,0)</f>
        <v>Q 3</v>
      </c>
      <c r="N7050"/>
    </row>
    <row r="7051" spans="1:14" ht="11.25" customHeight="1" x14ac:dyDescent="0.2">
      <c r="A7051" s="42" t="s">
        <v>27</v>
      </c>
      <c r="B7051" s="44" t="s">
        <v>17</v>
      </c>
      <c r="C7051" s="44" t="s">
        <v>57</v>
      </c>
      <c r="D7051" s="43">
        <v>56871.268999999993</v>
      </c>
      <c r="E7051" s="43">
        <v>-69854.350999999995</v>
      </c>
      <c r="F7051" s="45">
        <v>-58580</v>
      </c>
      <c r="G7051" s="45">
        <v>-27690</v>
      </c>
      <c r="H7051" s="45">
        <v>-38610</v>
      </c>
      <c r="I7051" s="55">
        <f>pro[[#This Row],[Admin expenses 3]]+pro[[#This Row],[Admin expenses 2]]+pro[[#This Row],[Admin expenses 1]]+pro[[#This Row],[COGS]]</f>
        <v>-194734.351</v>
      </c>
      <c r="J7051" s="55">
        <f>pro[[#This Row],[Revenue]]+pro[[#This Row],[AdminExp]]</f>
        <v>-137863.08199999999</v>
      </c>
      <c r="K7051" s="83">
        <f>pro[[#This Row],[Profit]]/pro[[#This Row],[Revenue]]</f>
        <v>-2.4241252995427272</v>
      </c>
      <c r="L7051" s="56">
        <f t="shared" si="110"/>
        <v>7</v>
      </c>
      <c r="M7051" s="82" t="str">
        <f>"Q"&amp;" "&amp;VLOOKUP(pro[[#This Row],[Period]],Mapping!A:B,2,0)</f>
        <v>Q 3</v>
      </c>
      <c r="N7051"/>
    </row>
    <row r="7052" spans="1:14" ht="11.25" customHeight="1" x14ac:dyDescent="0.2">
      <c r="A7052" s="42" t="s">
        <v>27</v>
      </c>
      <c r="B7052" s="44" t="s">
        <v>17</v>
      </c>
      <c r="C7052" s="44" t="s">
        <v>57</v>
      </c>
      <c r="D7052" s="43">
        <v>161124.58600000001</v>
      </c>
      <c r="E7052" s="43">
        <v>-44473.1</v>
      </c>
      <c r="F7052" s="45">
        <v>-71080</v>
      </c>
      <c r="G7052" s="45">
        <v>-105170</v>
      </c>
      <c r="H7052" s="45">
        <v>-84660</v>
      </c>
      <c r="I7052" s="55">
        <f>pro[[#This Row],[Admin expenses 3]]+pro[[#This Row],[Admin expenses 2]]+pro[[#This Row],[Admin expenses 1]]+pro[[#This Row],[COGS]]</f>
        <v>-305383.09999999998</v>
      </c>
      <c r="J7052" s="55">
        <f>pro[[#This Row],[Revenue]]+pro[[#This Row],[AdminExp]]</f>
        <v>-144258.51399999997</v>
      </c>
      <c r="K7052" s="83">
        <f>pro[[#This Row],[Profit]]/pro[[#This Row],[Revenue]]</f>
        <v>-0.89532279077508359</v>
      </c>
      <c r="L7052" s="56">
        <f t="shared" si="110"/>
        <v>7</v>
      </c>
      <c r="M7052" s="82" t="str">
        <f>"Q"&amp;" "&amp;VLOOKUP(pro[[#This Row],[Period]],Mapping!A:B,2,0)</f>
        <v>Q 3</v>
      </c>
      <c r="N7052"/>
    </row>
    <row r="7053" spans="1:14" ht="11.25" customHeight="1" x14ac:dyDescent="0.2">
      <c r="A7053" s="42" t="s">
        <v>27</v>
      </c>
      <c r="B7053" s="44" t="s">
        <v>17</v>
      </c>
      <c r="C7053" s="44" t="s">
        <v>57</v>
      </c>
      <c r="D7053" s="43">
        <v>281484.86099999998</v>
      </c>
      <c r="E7053" s="43">
        <v>-97825.174999999988</v>
      </c>
      <c r="F7053" s="45">
        <v>-57730</v>
      </c>
      <c r="G7053" s="45">
        <v>-106050</v>
      </c>
      <c r="H7053" s="45">
        <v>-59370</v>
      </c>
      <c r="I7053" s="55">
        <f>pro[[#This Row],[Admin expenses 3]]+pro[[#This Row],[Admin expenses 2]]+pro[[#This Row],[Admin expenses 1]]+pro[[#This Row],[COGS]]</f>
        <v>-320975.17499999999</v>
      </c>
      <c r="J7053" s="55">
        <f>pro[[#This Row],[Revenue]]+pro[[#This Row],[AdminExp]]</f>
        <v>-39490.314000000013</v>
      </c>
      <c r="K7053" s="83">
        <f>pro[[#This Row],[Profit]]/pro[[#This Row],[Revenue]]</f>
        <v>-0.14029285219712054</v>
      </c>
      <c r="L7053" s="56">
        <f t="shared" si="110"/>
        <v>7</v>
      </c>
      <c r="M7053" s="82" t="str">
        <f>"Q"&amp;" "&amp;VLOOKUP(pro[[#This Row],[Period]],Mapping!A:B,2,0)</f>
        <v>Q 3</v>
      </c>
      <c r="N7053"/>
    </row>
    <row r="7054" spans="1:14" ht="11.25" customHeight="1" x14ac:dyDescent="0.2">
      <c r="A7054" s="42" t="s">
        <v>27</v>
      </c>
      <c r="B7054" s="44" t="s">
        <v>17</v>
      </c>
      <c r="C7054" s="44" t="s">
        <v>57</v>
      </c>
      <c r="D7054" s="43">
        <v>82588.974999999991</v>
      </c>
      <c r="E7054" s="43">
        <v>-26589.5</v>
      </c>
      <c r="F7054" s="45">
        <v>-102400</v>
      </c>
      <c r="G7054" s="45">
        <v>-90390</v>
      </c>
      <c r="H7054" s="45">
        <v>-54290</v>
      </c>
      <c r="I7054" s="55">
        <f>pro[[#This Row],[Admin expenses 3]]+pro[[#This Row],[Admin expenses 2]]+pro[[#This Row],[Admin expenses 1]]+pro[[#This Row],[COGS]]</f>
        <v>-273669.5</v>
      </c>
      <c r="J7054" s="55">
        <f>pro[[#This Row],[Revenue]]+pro[[#This Row],[AdminExp]]</f>
        <v>-191080.52500000002</v>
      </c>
      <c r="K7054" s="83">
        <f>pro[[#This Row],[Profit]]/pro[[#This Row],[Revenue]]</f>
        <v>-2.31363235831417</v>
      </c>
      <c r="L7054" s="56">
        <f t="shared" si="110"/>
        <v>7</v>
      </c>
      <c r="M7054" s="82" t="str">
        <f>"Q"&amp;" "&amp;VLOOKUP(pro[[#This Row],[Period]],Mapping!A:B,2,0)</f>
        <v>Q 3</v>
      </c>
      <c r="N7054"/>
    </row>
    <row r="7055" spans="1:14" ht="11.25" customHeight="1" x14ac:dyDescent="0.2">
      <c r="A7055" s="42" t="s">
        <v>27</v>
      </c>
      <c r="B7055" s="44" t="s">
        <v>17</v>
      </c>
      <c r="C7055" s="44" t="s">
        <v>57</v>
      </c>
      <c r="D7055" s="43">
        <v>56678.705999999998</v>
      </c>
      <c r="E7055" s="43">
        <v>-17962.518</v>
      </c>
      <c r="F7055" s="45">
        <v>-37940</v>
      </c>
      <c r="G7055" s="45">
        <v>-30840</v>
      </c>
      <c r="H7055" s="45">
        <v>-12400</v>
      </c>
      <c r="I7055" s="55">
        <f>pro[[#This Row],[Admin expenses 3]]+pro[[#This Row],[Admin expenses 2]]+pro[[#This Row],[Admin expenses 1]]+pro[[#This Row],[COGS]]</f>
        <v>-99142.517999999996</v>
      </c>
      <c r="J7055" s="55">
        <f>pro[[#This Row],[Revenue]]+pro[[#This Row],[AdminExp]]</f>
        <v>-42463.811999999998</v>
      </c>
      <c r="K7055" s="83">
        <f>pro[[#This Row],[Profit]]/pro[[#This Row],[Revenue]]</f>
        <v>-0.74920221361440398</v>
      </c>
      <c r="L7055" s="56">
        <f t="shared" si="110"/>
        <v>7</v>
      </c>
      <c r="M7055" s="82" t="str">
        <f>"Q"&amp;" "&amp;VLOOKUP(pro[[#This Row],[Period]],Mapping!A:B,2,0)</f>
        <v>Q 3</v>
      </c>
      <c r="N7055"/>
    </row>
    <row r="7056" spans="1:14" ht="11.25" customHeight="1" x14ac:dyDescent="0.2">
      <c r="A7056" s="42" t="s">
        <v>27</v>
      </c>
      <c r="B7056" s="44" t="s">
        <v>17</v>
      </c>
      <c r="C7056" s="44" t="s">
        <v>57</v>
      </c>
      <c r="D7056" s="43">
        <v>64279.270999999993</v>
      </c>
      <c r="E7056" s="43">
        <v>-23083.375</v>
      </c>
      <c r="F7056" s="45">
        <v>-88910</v>
      </c>
      <c r="G7056" s="45">
        <v>-28860</v>
      </c>
      <c r="H7056" s="45">
        <v>-70460</v>
      </c>
      <c r="I7056" s="55">
        <f>pro[[#This Row],[Admin expenses 3]]+pro[[#This Row],[Admin expenses 2]]+pro[[#This Row],[Admin expenses 1]]+pro[[#This Row],[COGS]]</f>
        <v>-211313.375</v>
      </c>
      <c r="J7056" s="55">
        <f>pro[[#This Row],[Revenue]]+pro[[#This Row],[AdminExp]]</f>
        <v>-147034.10399999999</v>
      </c>
      <c r="K7056" s="83">
        <f>pro[[#This Row],[Profit]]/pro[[#This Row],[Revenue]]</f>
        <v>-2.287426439543784</v>
      </c>
      <c r="L7056" s="56">
        <f t="shared" si="110"/>
        <v>7</v>
      </c>
      <c r="M7056" s="82" t="str">
        <f>"Q"&amp;" "&amp;VLOOKUP(pro[[#This Row],[Period]],Mapping!A:B,2,0)</f>
        <v>Q 3</v>
      </c>
      <c r="N7056"/>
    </row>
    <row r="7057" spans="1:14" ht="11.25" customHeight="1" x14ac:dyDescent="0.2">
      <c r="A7057" s="42" t="s">
        <v>27</v>
      </c>
      <c r="B7057" s="44" t="s">
        <v>17</v>
      </c>
      <c r="C7057" s="44" t="s">
        <v>57</v>
      </c>
      <c r="D7057" s="43">
        <v>1661446.8639999998</v>
      </c>
      <c r="E7057" s="43">
        <v>-2154151.111</v>
      </c>
      <c r="F7057" s="45">
        <v>-61650</v>
      </c>
      <c r="G7057" s="45">
        <v>-25160</v>
      </c>
      <c r="H7057" s="45">
        <v>-101100</v>
      </c>
      <c r="I7057" s="55">
        <f>pro[[#This Row],[Admin expenses 3]]+pro[[#This Row],[Admin expenses 2]]+pro[[#This Row],[Admin expenses 1]]+pro[[#This Row],[COGS]]</f>
        <v>-2342061.111</v>
      </c>
      <c r="J7057" s="55">
        <f>pro[[#This Row],[Revenue]]+pro[[#This Row],[AdminExp]]</f>
        <v>-680614.24700000021</v>
      </c>
      <c r="K7057" s="83">
        <f>pro[[#This Row],[Profit]]/pro[[#This Row],[Revenue]]</f>
        <v>-0.40965152828384421</v>
      </c>
      <c r="L7057" s="56">
        <f t="shared" si="110"/>
        <v>7</v>
      </c>
      <c r="M7057" s="82" t="str">
        <f>"Q"&amp;" "&amp;VLOOKUP(pro[[#This Row],[Period]],Mapping!A:B,2,0)</f>
        <v>Q 3</v>
      </c>
      <c r="N7057"/>
    </row>
    <row r="7058" spans="1:14" ht="11.25" customHeight="1" x14ac:dyDescent="0.2">
      <c r="A7058" s="42" t="s">
        <v>27</v>
      </c>
      <c r="B7058" s="44" t="s">
        <v>17</v>
      </c>
      <c r="C7058" s="44" t="s">
        <v>57</v>
      </c>
      <c r="D7058" s="43">
        <v>674907.00899999996</v>
      </c>
      <c r="E7058" s="43">
        <v>-888948.57799999986</v>
      </c>
      <c r="F7058" s="45">
        <v>-96070</v>
      </c>
      <c r="G7058" s="45">
        <v>-91250</v>
      </c>
      <c r="H7058" s="45">
        <v>-29690</v>
      </c>
      <c r="I7058" s="55">
        <f>pro[[#This Row],[Admin expenses 3]]+pro[[#This Row],[Admin expenses 2]]+pro[[#This Row],[Admin expenses 1]]+pro[[#This Row],[COGS]]</f>
        <v>-1105958.5779999997</v>
      </c>
      <c r="J7058" s="55">
        <f>pro[[#This Row],[Revenue]]+pro[[#This Row],[AdminExp]]</f>
        <v>-431051.56899999978</v>
      </c>
      <c r="K7058" s="83">
        <f>pro[[#This Row],[Profit]]/pro[[#This Row],[Revenue]]</f>
        <v>-0.63868290483259715</v>
      </c>
      <c r="L7058" s="56">
        <f t="shared" si="110"/>
        <v>7</v>
      </c>
      <c r="M7058" s="82" t="str">
        <f>"Q"&amp;" "&amp;VLOOKUP(pro[[#This Row],[Period]],Mapping!A:B,2,0)</f>
        <v>Q 3</v>
      </c>
      <c r="N7058"/>
    </row>
    <row r="7059" spans="1:14" ht="11.25" customHeight="1" x14ac:dyDescent="0.2">
      <c r="A7059" s="42" t="s">
        <v>27</v>
      </c>
      <c r="B7059" s="44" t="s">
        <v>17</v>
      </c>
      <c r="C7059" s="44" t="s">
        <v>57</v>
      </c>
      <c r="D7059" s="43">
        <v>408312.40799999994</v>
      </c>
      <c r="E7059" s="43">
        <v>-532538.77599999995</v>
      </c>
      <c r="F7059" s="45">
        <v>-95430</v>
      </c>
      <c r="G7059" s="45">
        <v>-102800</v>
      </c>
      <c r="H7059" s="45">
        <v>-82160</v>
      </c>
      <c r="I7059" s="55">
        <f>pro[[#This Row],[Admin expenses 3]]+pro[[#This Row],[Admin expenses 2]]+pro[[#This Row],[Admin expenses 1]]+pro[[#This Row],[COGS]]</f>
        <v>-812928.77599999995</v>
      </c>
      <c r="J7059" s="55">
        <f>pro[[#This Row],[Revenue]]+pro[[#This Row],[AdminExp]]</f>
        <v>-404616.36800000002</v>
      </c>
      <c r="K7059" s="83">
        <f>pro[[#This Row],[Profit]]/pro[[#This Row],[Revenue]]</f>
        <v>-0.99094800959367391</v>
      </c>
      <c r="L7059" s="56">
        <f t="shared" si="110"/>
        <v>7</v>
      </c>
      <c r="M7059" s="82" t="str">
        <f>"Q"&amp;" "&amp;VLOOKUP(pro[[#This Row],[Period]],Mapping!A:B,2,0)</f>
        <v>Q 3</v>
      </c>
      <c r="N7059"/>
    </row>
    <row r="7060" spans="1:14" ht="11.25" customHeight="1" x14ac:dyDescent="0.2">
      <c r="A7060" s="42" t="s">
        <v>27</v>
      </c>
      <c r="B7060" s="44" t="s">
        <v>17</v>
      </c>
      <c r="C7060" s="44" t="s">
        <v>57</v>
      </c>
      <c r="D7060" s="43">
        <v>826703.47899999993</v>
      </c>
      <c r="E7060" s="43">
        <v>-1089411.82</v>
      </c>
      <c r="F7060" s="45">
        <v>-26090</v>
      </c>
      <c r="G7060" s="45">
        <v>-95680</v>
      </c>
      <c r="H7060" s="45">
        <v>-69620</v>
      </c>
      <c r="I7060" s="55">
        <f>pro[[#This Row],[Admin expenses 3]]+pro[[#This Row],[Admin expenses 2]]+pro[[#This Row],[Admin expenses 1]]+pro[[#This Row],[COGS]]</f>
        <v>-1280801.82</v>
      </c>
      <c r="J7060" s="55">
        <f>pro[[#This Row],[Revenue]]+pro[[#This Row],[AdminExp]]</f>
        <v>-454098.34100000013</v>
      </c>
      <c r="K7060" s="83">
        <f>pro[[#This Row],[Profit]]/pro[[#This Row],[Revenue]]</f>
        <v>-0.54928804890150962</v>
      </c>
      <c r="L7060" s="56">
        <f t="shared" si="110"/>
        <v>7</v>
      </c>
      <c r="M7060" s="82" t="str">
        <f>"Q"&amp;" "&amp;VLOOKUP(pro[[#This Row],[Period]],Mapping!A:B,2,0)</f>
        <v>Q 3</v>
      </c>
      <c r="N7060"/>
    </row>
    <row r="7061" spans="1:14" ht="11.25" customHeight="1" x14ac:dyDescent="0.2">
      <c r="A7061" s="42" t="s">
        <v>27</v>
      </c>
      <c r="B7061" s="44" t="s">
        <v>17</v>
      </c>
      <c r="C7061" s="44" t="s">
        <v>57</v>
      </c>
      <c r="D7061" s="43">
        <v>26313.468999999997</v>
      </c>
      <c r="E7061" s="43">
        <v>-5844.51</v>
      </c>
      <c r="F7061" s="45">
        <v>-103640</v>
      </c>
      <c r="G7061" s="45">
        <v>-76230</v>
      </c>
      <c r="H7061" s="45">
        <v>-14090</v>
      </c>
      <c r="I7061" s="55">
        <f>pro[[#This Row],[Admin expenses 3]]+pro[[#This Row],[Admin expenses 2]]+pro[[#This Row],[Admin expenses 1]]+pro[[#This Row],[COGS]]</f>
        <v>-199804.51</v>
      </c>
      <c r="J7061" s="55">
        <f>pro[[#This Row],[Revenue]]+pro[[#This Row],[AdminExp]]</f>
        <v>-173491.04100000003</v>
      </c>
      <c r="K7061" s="83">
        <f>pro[[#This Row],[Profit]]/pro[[#This Row],[Revenue]]</f>
        <v>-6.5932409367993268</v>
      </c>
      <c r="L7061" s="56">
        <f t="shared" si="110"/>
        <v>7</v>
      </c>
      <c r="M7061" s="82" t="str">
        <f>"Q"&amp;" "&amp;VLOOKUP(pro[[#This Row],[Period]],Mapping!A:B,2,0)</f>
        <v>Q 3</v>
      </c>
      <c r="N7061"/>
    </row>
    <row r="7062" spans="1:14" ht="11.25" customHeight="1" x14ac:dyDescent="0.2">
      <c r="A7062" s="42" t="s">
        <v>27</v>
      </c>
      <c r="B7062" s="44" t="s">
        <v>17</v>
      </c>
      <c r="C7062" s="44" t="s">
        <v>57</v>
      </c>
      <c r="D7062" s="43">
        <v>256233.42499999999</v>
      </c>
      <c r="E7062" s="43">
        <v>-352064.96499999997</v>
      </c>
      <c r="F7062" s="45">
        <v>-85030</v>
      </c>
      <c r="G7062" s="45">
        <v>-75080</v>
      </c>
      <c r="H7062" s="45">
        <v>-27230</v>
      </c>
      <c r="I7062" s="55">
        <f>pro[[#This Row],[Admin expenses 3]]+pro[[#This Row],[Admin expenses 2]]+pro[[#This Row],[Admin expenses 1]]+pro[[#This Row],[COGS]]</f>
        <v>-539404.96499999997</v>
      </c>
      <c r="J7062" s="55">
        <f>pro[[#This Row],[Revenue]]+pro[[#This Row],[AdminExp]]</f>
        <v>-283171.53999999998</v>
      </c>
      <c r="K7062" s="83">
        <f>pro[[#This Row],[Profit]]/pro[[#This Row],[Revenue]]</f>
        <v>-1.1051311514100863</v>
      </c>
      <c r="L7062" s="56">
        <f t="shared" si="110"/>
        <v>7</v>
      </c>
      <c r="M7062" s="82" t="str">
        <f>"Q"&amp;" "&amp;VLOOKUP(pro[[#This Row],[Period]],Mapping!A:B,2,0)</f>
        <v>Q 3</v>
      </c>
      <c r="N7062"/>
    </row>
    <row r="7063" spans="1:14" ht="11.25" customHeight="1" x14ac:dyDescent="0.2">
      <c r="A7063" s="42" t="s">
        <v>27</v>
      </c>
      <c r="B7063" s="44" t="s">
        <v>17</v>
      </c>
      <c r="C7063" s="44" t="s">
        <v>57</v>
      </c>
      <c r="D7063" s="43">
        <v>136315.99100000001</v>
      </c>
      <c r="E7063" s="43">
        <v>-179787.951</v>
      </c>
      <c r="F7063" s="45">
        <v>-16380</v>
      </c>
      <c r="G7063" s="45">
        <v>-41670</v>
      </c>
      <c r="H7063" s="45">
        <v>-82630</v>
      </c>
      <c r="I7063" s="55">
        <f>pro[[#This Row],[Admin expenses 3]]+pro[[#This Row],[Admin expenses 2]]+pro[[#This Row],[Admin expenses 1]]+pro[[#This Row],[COGS]]</f>
        <v>-320467.951</v>
      </c>
      <c r="J7063" s="55">
        <f>pro[[#This Row],[Revenue]]+pro[[#This Row],[AdminExp]]</f>
        <v>-184151.96</v>
      </c>
      <c r="K7063" s="83">
        <f>pro[[#This Row],[Profit]]/pro[[#This Row],[Revenue]]</f>
        <v>-1.3509197171152134</v>
      </c>
      <c r="L7063" s="56">
        <f t="shared" si="110"/>
        <v>7</v>
      </c>
      <c r="M7063" s="82" t="str">
        <f>"Q"&amp;" "&amp;VLOOKUP(pro[[#This Row],[Period]],Mapping!A:B,2,0)</f>
        <v>Q 3</v>
      </c>
      <c r="N7063"/>
    </row>
    <row r="7064" spans="1:14" ht="11.25" customHeight="1" x14ac:dyDescent="0.2">
      <c r="A7064" s="42" t="s">
        <v>27</v>
      </c>
      <c r="B7064" s="44" t="s">
        <v>17</v>
      </c>
      <c r="C7064" s="44" t="s">
        <v>57</v>
      </c>
      <c r="D7064" s="43">
        <v>274297.24699999997</v>
      </c>
      <c r="E7064" s="43">
        <v>-362933.02499999997</v>
      </c>
      <c r="F7064" s="45">
        <v>-82380</v>
      </c>
      <c r="G7064" s="45">
        <v>-86350</v>
      </c>
      <c r="H7064" s="45">
        <v>-45930</v>
      </c>
      <c r="I7064" s="55">
        <f>pro[[#This Row],[Admin expenses 3]]+pro[[#This Row],[Admin expenses 2]]+pro[[#This Row],[Admin expenses 1]]+pro[[#This Row],[COGS]]</f>
        <v>-577593.02499999991</v>
      </c>
      <c r="J7064" s="55">
        <f>pro[[#This Row],[Revenue]]+pro[[#This Row],[AdminExp]]</f>
        <v>-303295.77799999993</v>
      </c>
      <c r="K7064" s="83">
        <f>pro[[#This Row],[Profit]]/pro[[#This Row],[Revenue]]</f>
        <v>-1.1057193658236022</v>
      </c>
      <c r="L7064" s="56">
        <f t="shared" si="110"/>
        <v>7</v>
      </c>
      <c r="M7064" s="82" t="str">
        <f>"Q"&amp;" "&amp;VLOOKUP(pro[[#This Row],[Period]],Mapping!A:B,2,0)</f>
        <v>Q 3</v>
      </c>
      <c r="N7064"/>
    </row>
    <row r="7065" spans="1:14" ht="11.25" customHeight="1" x14ac:dyDescent="0.2">
      <c r="A7065" s="42" t="s">
        <v>27</v>
      </c>
      <c r="B7065" s="44" t="s">
        <v>17</v>
      </c>
      <c r="C7065" s="44" t="s">
        <v>57</v>
      </c>
      <c r="D7065" s="43">
        <v>61600.497000000003</v>
      </c>
      <c r="E7065" s="43">
        <v>-84820.148000000001</v>
      </c>
      <c r="F7065" s="45">
        <v>-54460</v>
      </c>
      <c r="G7065" s="45">
        <v>-20580</v>
      </c>
      <c r="H7065" s="45">
        <v>-38540</v>
      </c>
      <c r="I7065" s="55">
        <f>pro[[#This Row],[Admin expenses 3]]+pro[[#This Row],[Admin expenses 2]]+pro[[#This Row],[Admin expenses 1]]+pro[[#This Row],[COGS]]</f>
        <v>-198400.14799999999</v>
      </c>
      <c r="J7065" s="55">
        <f>pro[[#This Row],[Revenue]]+pro[[#This Row],[AdminExp]]</f>
        <v>-136799.65099999998</v>
      </c>
      <c r="K7065" s="83">
        <f>pro[[#This Row],[Profit]]/pro[[#This Row],[Revenue]]</f>
        <v>-2.2207556377345457</v>
      </c>
      <c r="L7065" s="56">
        <f t="shared" si="110"/>
        <v>7</v>
      </c>
      <c r="M7065" s="82" t="str">
        <f>"Q"&amp;" "&amp;VLOOKUP(pro[[#This Row],[Period]],Mapping!A:B,2,0)</f>
        <v>Q 3</v>
      </c>
      <c r="N7065"/>
    </row>
    <row r="7066" spans="1:14" ht="11.25" customHeight="1" x14ac:dyDescent="0.2">
      <c r="A7066" s="42" t="s">
        <v>27</v>
      </c>
      <c r="B7066" s="44" t="s">
        <v>17</v>
      </c>
      <c r="C7066" s="44" t="s">
        <v>57</v>
      </c>
      <c r="D7066" s="43">
        <v>60854.177999999993</v>
      </c>
      <c r="E7066" s="43">
        <v>-83669.123999999996</v>
      </c>
      <c r="F7066" s="45">
        <v>-42700</v>
      </c>
      <c r="G7066" s="45">
        <v>-17750</v>
      </c>
      <c r="H7066" s="45">
        <v>-56010</v>
      </c>
      <c r="I7066" s="55">
        <f>pro[[#This Row],[Admin expenses 3]]+pro[[#This Row],[Admin expenses 2]]+pro[[#This Row],[Admin expenses 1]]+pro[[#This Row],[COGS]]</f>
        <v>-200129.12400000001</v>
      </c>
      <c r="J7066" s="55">
        <f>pro[[#This Row],[Revenue]]+pro[[#This Row],[AdminExp]]</f>
        <v>-139274.94600000003</v>
      </c>
      <c r="K7066" s="83">
        <f>pro[[#This Row],[Profit]]/pro[[#This Row],[Revenue]]</f>
        <v>-2.288666950689894</v>
      </c>
      <c r="L7066" s="56">
        <f t="shared" si="110"/>
        <v>7</v>
      </c>
      <c r="M7066" s="82" t="str">
        <f>"Q"&amp;" "&amp;VLOOKUP(pro[[#This Row],[Period]],Mapping!A:B,2,0)</f>
        <v>Q 3</v>
      </c>
      <c r="N7066"/>
    </row>
    <row r="7067" spans="1:14" ht="11.25" customHeight="1" x14ac:dyDescent="0.2">
      <c r="A7067" s="42" t="s">
        <v>27</v>
      </c>
      <c r="B7067" s="44" t="s">
        <v>17</v>
      </c>
      <c r="C7067" s="44" t="s">
        <v>57</v>
      </c>
      <c r="D7067" s="43">
        <v>51949.093000000001</v>
      </c>
      <c r="E7067" s="43">
        <v>-67600.007999999987</v>
      </c>
      <c r="F7067" s="45">
        <v>-97360</v>
      </c>
      <c r="G7067" s="45">
        <v>-18750</v>
      </c>
      <c r="H7067" s="45">
        <v>-66090</v>
      </c>
      <c r="I7067" s="55">
        <f>pro[[#This Row],[Admin expenses 3]]+pro[[#This Row],[Admin expenses 2]]+pro[[#This Row],[Admin expenses 1]]+pro[[#This Row],[COGS]]</f>
        <v>-249800.00799999997</v>
      </c>
      <c r="J7067" s="55">
        <f>pro[[#This Row],[Revenue]]+pro[[#This Row],[AdminExp]]</f>
        <v>-197850.91499999998</v>
      </c>
      <c r="K7067" s="83">
        <f>pro[[#This Row],[Profit]]/pro[[#This Row],[Revenue]]</f>
        <v>-3.8085537893799217</v>
      </c>
      <c r="L7067" s="56">
        <f t="shared" si="110"/>
        <v>7</v>
      </c>
      <c r="M7067" s="82" t="str">
        <f>"Q"&amp;" "&amp;VLOOKUP(pro[[#This Row],[Period]],Mapping!A:B,2,0)</f>
        <v>Q 3</v>
      </c>
      <c r="N7067"/>
    </row>
    <row r="7068" spans="1:14" ht="11.25" customHeight="1" x14ac:dyDescent="0.2">
      <c r="A7068" s="42" t="s">
        <v>27</v>
      </c>
      <c r="B7068" s="44" t="s">
        <v>17</v>
      </c>
      <c r="C7068" s="44" t="s">
        <v>57</v>
      </c>
      <c r="D7068" s="43">
        <v>54109.313999999998</v>
      </c>
      <c r="E7068" s="43">
        <v>-70925.148000000001</v>
      </c>
      <c r="F7068" s="45">
        <v>-72490</v>
      </c>
      <c r="G7068" s="45">
        <v>-45120</v>
      </c>
      <c r="H7068" s="45">
        <v>-81270</v>
      </c>
      <c r="I7068" s="55">
        <f>pro[[#This Row],[Admin expenses 3]]+pro[[#This Row],[Admin expenses 2]]+pro[[#This Row],[Admin expenses 1]]+pro[[#This Row],[COGS]]</f>
        <v>-269805.14799999999</v>
      </c>
      <c r="J7068" s="55">
        <f>pro[[#This Row],[Revenue]]+pro[[#This Row],[AdminExp]]</f>
        <v>-215695.83399999997</v>
      </c>
      <c r="K7068" s="83">
        <f>pro[[#This Row],[Profit]]/pro[[#This Row],[Revenue]]</f>
        <v>-3.9862977009836049</v>
      </c>
      <c r="L7068" s="56">
        <f t="shared" si="110"/>
        <v>7</v>
      </c>
      <c r="M7068" s="82" t="str">
        <f>"Q"&amp;" "&amp;VLOOKUP(pro[[#This Row],[Period]],Mapping!A:B,2,0)</f>
        <v>Q 3</v>
      </c>
      <c r="N7068"/>
    </row>
    <row r="7069" spans="1:14" ht="11.25" customHeight="1" x14ac:dyDescent="0.2">
      <c r="A7069" s="42" t="s">
        <v>27</v>
      </c>
      <c r="B7069" s="44" t="s">
        <v>17</v>
      </c>
      <c r="C7069" s="44" t="s">
        <v>57</v>
      </c>
      <c r="D7069" s="43">
        <v>40561.401999999995</v>
      </c>
      <c r="E7069" s="43">
        <v>-50519.552999999993</v>
      </c>
      <c r="F7069" s="45">
        <v>-20960</v>
      </c>
      <c r="G7069" s="45">
        <v>-14720</v>
      </c>
      <c r="H7069" s="45">
        <v>-58820</v>
      </c>
      <c r="I7069" s="55">
        <f>pro[[#This Row],[Admin expenses 3]]+pro[[#This Row],[Admin expenses 2]]+pro[[#This Row],[Admin expenses 1]]+pro[[#This Row],[COGS]]</f>
        <v>-145019.55299999999</v>
      </c>
      <c r="J7069" s="55">
        <f>pro[[#This Row],[Revenue]]+pro[[#This Row],[AdminExp]]</f>
        <v>-104458.15099999998</v>
      </c>
      <c r="K7069" s="83">
        <f>pro[[#This Row],[Profit]]/pro[[#This Row],[Revenue]]</f>
        <v>-2.5753091818670368</v>
      </c>
      <c r="L7069" s="56">
        <f t="shared" si="110"/>
        <v>7</v>
      </c>
      <c r="M7069" s="82" t="str">
        <f>"Q"&amp;" "&amp;VLOOKUP(pro[[#This Row],[Period]],Mapping!A:B,2,0)</f>
        <v>Q 3</v>
      </c>
      <c r="N7069"/>
    </row>
    <row r="7070" spans="1:14" ht="11.25" customHeight="1" x14ac:dyDescent="0.2">
      <c r="A7070" s="42" t="s">
        <v>27</v>
      </c>
      <c r="B7070" s="44" t="s">
        <v>17</v>
      </c>
      <c r="C7070" s="44" t="s">
        <v>57</v>
      </c>
      <c r="D7070" s="43">
        <v>36410.828999999998</v>
      </c>
      <c r="E7070" s="43">
        <v>-45544.260999999999</v>
      </c>
      <c r="F7070" s="45">
        <v>-62950</v>
      </c>
      <c r="G7070" s="45">
        <v>-103020</v>
      </c>
      <c r="H7070" s="45">
        <v>-35690</v>
      </c>
      <c r="I7070" s="55">
        <f>pro[[#This Row],[Admin expenses 3]]+pro[[#This Row],[Admin expenses 2]]+pro[[#This Row],[Admin expenses 1]]+pro[[#This Row],[COGS]]</f>
        <v>-247204.261</v>
      </c>
      <c r="J7070" s="55">
        <f>pro[[#This Row],[Revenue]]+pro[[#This Row],[AdminExp]]</f>
        <v>-210793.432</v>
      </c>
      <c r="K7070" s="83">
        <f>pro[[#This Row],[Profit]]/pro[[#This Row],[Revenue]]</f>
        <v>-5.7893060331035038</v>
      </c>
      <c r="L7070" s="56">
        <f t="shared" si="110"/>
        <v>7</v>
      </c>
      <c r="M7070" s="82" t="str">
        <f>"Q"&amp;" "&amp;VLOOKUP(pro[[#This Row],[Period]],Mapping!A:B,2,0)</f>
        <v>Q 3</v>
      </c>
      <c r="N7070"/>
    </row>
    <row r="7071" spans="1:14" ht="11.25" customHeight="1" x14ac:dyDescent="0.2">
      <c r="A7071" s="42" t="s">
        <v>27</v>
      </c>
      <c r="B7071" s="44" t="s">
        <v>17</v>
      </c>
      <c r="C7071" s="44" t="s">
        <v>58</v>
      </c>
      <c r="D7071" s="43">
        <v>61413.883999999991</v>
      </c>
      <c r="E7071" s="43">
        <v>-77710.940999999992</v>
      </c>
      <c r="F7071" s="45">
        <v>-12320</v>
      </c>
      <c r="G7071" s="45">
        <v>-55810</v>
      </c>
      <c r="H7071" s="45">
        <v>-62940</v>
      </c>
      <c r="I7071" s="55">
        <f>pro[[#This Row],[Admin expenses 3]]+pro[[#This Row],[Admin expenses 2]]+pro[[#This Row],[Admin expenses 1]]+pro[[#This Row],[COGS]]</f>
        <v>-208780.94099999999</v>
      </c>
      <c r="J7071" s="55">
        <f>pro[[#This Row],[Revenue]]+pro[[#This Row],[AdminExp]]</f>
        <v>-147367.057</v>
      </c>
      <c r="K7071" s="83">
        <f>pro[[#This Row],[Profit]]/pro[[#This Row],[Revenue]]</f>
        <v>-2.3995723344903577</v>
      </c>
      <c r="L7071" s="56">
        <f t="shared" si="110"/>
        <v>7</v>
      </c>
      <c r="M7071" s="82" t="str">
        <f>"Q"&amp;" "&amp;VLOOKUP(pro[[#This Row],[Period]],Mapping!A:B,2,0)</f>
        <v>Q 3</v>
      </c>
      <c r="N7071"/>
    </row>
    <row r="7072" spans="1:14" ht="11.25" customHeight="1" x14ac:dyDescent="0.2">
      <c r="A7072" s="42" t="s">
        <v>27</v>
      </c>
      <c r="B7072" s="44" t="s">
        <v>17</v>
      </c>
      <c r="C7072" s="44" t="s">
        <v>59</v>
      </c>
      <c r="D7072" s="43">
        <v>306263.11799999996</v>
      </c>
      <c r="E7072" s="43">
        <v>-300329.44899999996</v>
      </c>
      <c r="F7072" s="45">
        <v>-57150</v>
      </c>
      <c r="G7072" s="45">
        <v>-23210</v>
      </c>
      <c r="H7072" s="45">
        <v>-43210</v>
      </c>
      <c r="I7072" s="55">
        <f>pro[[#This Row],[Admin expenses 3]]+pro[[#This Row],[Admin expenses 2]]+pro[[#This Row],[Admin expenses 1]]+pro[[#This Row],[COGS]]</f>
        <v>-423899.44899999996</v>
      </c>
      <c r="J7072" s="55">
        <f>pro[[#This Row],[Revenue]]+pro[[#This Row],[AdminExp]]</f>
        <v>-117636.33100000001</v>
      </c>
      <c r="K7072" s="83">
        <f>pro[[#This Row],[Profit]]/pro[[#This Row],[Revenue]]</f>
        <v>-0.38410217909425198</v>
      </c>
      <c r="L7072" s="56">
        <f t="shared" si="110"/>
        <v>7</v>
      </c>
      <c r="M7072" s="82" t="str">
        <f>"Q"&amp;" "&amp;VLOOKUP(pro[[#This Row],[Period]],Mapping!A:B,2,0)</f>
        <v>Q 3</v>
      </c>
      <c r="N7072"/>
    </row>
    <row r="7073" spans="1:14" ht="11.25" customHeight="1" x14ac:dyDescent="0.2">
      <c r="A7073" s="42" t="s">
        <v>27</v>
      </c>
      <c r="B7073" s="44" t="s">
        <v>17</v>
      </c>
      <c r="C7073" s="44" t="s">
        <v>57</v>
      </c>
      <c r="D7073" s="43">
        <v>450608.13</v>
      </c>
      <c r="E7073" s="43">
        <v>-438229.05699999997</v>
      </c>
      <c r="F7073" s="45">
        <v>-81340</v>
      </c>
      <c r="G7073" s="45">
        <v>-84500</v>
      </c>
      <c r="H7073" s="45">
        <v>-97840</v>
      </c>
      <c r="I7073" s="55">
        <f>pro[[#This Row],[Admin expenses 3]]+pro[[#This Row],[Admin expenses 2]]+pro[[#This Row],[Admin expenses 1]]+pro[[#This Row],[COGS]]</f>
        <v>-701909.05700000003</v>
      </c>
      <c r="J7073" s="55">
        <f>pro[[#This Row],[Revenue]]+pro[[#This Row],[AdminExp]]</f>
        <v>-251300.92700000003</v>
      </c>
      <c r="K7073" s="83">
        <f>pro[[#This Row],[Profit]]/pro[[#This Row],[Revenue]]</f>
        <v>-0.55769283834270811</v>
      </c>
      <c r="L7073" s="56">
        <f t="shared" si="110"/>
        <v>7</v>
      </c>
      <c r="M7073" s="82" t="str">
        <f>"Q"&amp;" "&amp;VLOOKUP(pro[[#This Row],[Period]],Mapping!A:B,2,0)</f>
        <v>Q 3</v>
      </c>
      <c r="N7073"/>
    </row>
    <row r="7074" spans="1:14" ht="11.25" customHeight="1" x14ac:dyDescent="0.2">
      <c r="A7074" s="42" t="s">
        <v>27</v>
      </c>
      <c r="B7074" s="44" t="s">
        <v>17</v>
      </c>
      <c r="C7074" s="44" t="s">
        <v>57</v>
      </c>
      <c r="D7074" s="43">
        <v>728330.16200000001</v>
      </c>
      <c r="E7074" s="43">
        <v>-746436.45299999998</v>
      </c>
      <c r="F7074" s="45">
        <v>-77230</v>
      </c>
      <c r="G7074" s="45">
        <v>-55820</v>
      </c>
      <c r="H7074" s="45">
        <v>-39100</v>
      </c>
      <c r="I7074" s="55">
        <f>pro[[#This Row],[Admin expenses 3]]+pro[[#This Row],[Admin expenses 2]]+pro[[#This Row],[Admin expenses 1]]+pro[[#This Row],[COGS]]</f>
        <v>-918586.45299999998</v>
      </c>
      <c r="J7074" s="55">
        <f>pro[[#This Row],[Revenue]]+pro[[#This Row],[AdminExp]]</f>
        <v>-190256.29099999997</v>
      </c>
      <c r="K7074" s="83">
        <f>pro[[#This Row],[Profit]]/pro[[#This Row],[Revenue]]</f>
        <v>-0.26122258959803996</v>
      </c>
      <c r="L7074" s="56">
        <f t="shared" si="110"/>
        <v>7</v>
      </c>
      <c r="M7074" s="82" t="str">
        <f>"Q"&amp;" "&amp;VLOOKUP(pro[[#This Row],[Period]],Mapping!A:B,2,0)</f>
        <v>Q 3</v>
      </c>
      <c r="N7074"/>
    </row>
    <row r="7075" spans="1:14" ht="11.25" customHeight="1" x14ac:dyDescent="0.2">
      <c r="A7075" s="42" t="s">
        <v>27</v>
      </c>
      <c r="B7075" s="44" t="s">
        <v>17</v>
      </c>
      <c r="C7075" s="44" t="s">
        <v>57</v>
      </c>
      <c r="D7075" s="43">
        <v>1441067.2359999998</v>
      </c>
      <c r="E7075" s="43">
        <v>-46042.752</v>
      </c>
      <c r="F7075" s="45">
        <v>-62250</v>
      </c>
      <c r="G7075" s="45">
        <v>-23090</v>
      </c>
      <c r="H7075" s="45">
        <v>-67190</v>
      </c>
      <c r="I7075" s="55">
        <f>pro[[#This Row],[Admin expenses 3]]+pro[[#This Row],[Admin expenses 2]]+pro[[#This Row],[Admin expenses 1]]+pro[[#This Row],[COGS]]</f>
        <v>-198572.75200000001</v>
      </c>
      <c r="J7075" s="55">
        <f>pro[[#This Row],[Revenue]]+pro[[#This Row],[AdminExp]]</f>
        <v>1242494.4839999997</v>
      </c>
      <c r="K7075" s="83">
        <f>pro[[#This Row],[Profit]]/pro[[#This Row],[Revenue]]</f>
        <v>0.86220438086484941</v>
      </c>
      <c r="L7075" s="56">
        <f t="shared" si="110"/>
        <v>7</v>
      </c>
      <c r="M7075" s="82" t="str">
        <f>"Q"&amp;" "&amp;VLOOKUP(pro[[#This Row],[Period]],Mapping!A:B,2,0)</f>
        <v>Q 3</v>
      </c>
      <c r="N7075"/>
    </row>
    <row r="7076" spans="1:14" ht="11.25" customHeight="1" x14ac:dyDescent="0.2">
      <c r="A7076" s="42" t="s">
        <v>27</v>
      </c>
      <c r="B7076" s="44" t="s">
        <v>17</v>
      </c>
      <c r="C7076" s="44" t="s">
        <v>57</v>
      </c>
      <c r="D7076" s="43">
        <v>340791.696</v>
      </c>
      <c r="E7076" s="43">
        <v>-214136.26499999998</v>
      </c>
      <c r="F7076" s="45">
        <v>-13630</v>
      </c>
      <c r="G7076" s="45">
        <v>-61200</v>
      </c>
      <c r="H7076" s="45">
        <v>-36330</v>
      </c>
      <c r="I7076" s="55">
        <f>pro[[#This Row],[Admin expenses 3]]+pro[[#This Row],[Admin expenses 2]]+pro[[#This Row],[Admin expenses 1]]+pro[[#This Row],[COGS]]</f>
        <v>-325296.26500000001</v>
      </c>
      <c r="J7076" s="55">
        <f>pro[[#This Row],[Revenue]]+pro[[#This Row],[AdminExp]]</f>
        <v>15495.430999999982</v>
      </c>
      <c r="K7076" s="83">
        <f>pro[[#This Row],[Profit]]/pro[[#This Row],[Revenue]]</f>
        <v>4.5468921871852135E-2</v>
      </c>
      <c r="L7076" s="56">
        <f t="shared" si="110"/>
        <v>7</v>
      </c>
      <c r="M7076" s="82" t="str">
        <f>"Q"&amp;" "&amp;VLOOKUP(pro[[#This Row],[Period]],Mapping!A:B,2,0)</f>
        <v>Q 3</v>
      </c>
      <c r="N7076"/>
    </row>
    <row r="7077" spans="1:14" ht="11.25" customHeight="1" x14ac:dyDescent="0.2">
      <c r="A7077" s="42" t="s">
        <v>27</v>
      </c>
      <c r="B7077" s="44" t="s">
        <v>17</v>
      </c>
      <c r="C7077" s="44" t="s">
        <v>57</v>
      </c>
      <c r="D7077" s="43">
        <v>147501.361</v>
      </c>
      <c r="E7077" s="43">
        <v>-29652.300999999992</v>
      </c>
      <c r="F7077" s="45">
        <v>-61380</v>
      </c>
      <c r="G7077" s="45">
        <v>-39570</v>
      </c>
      <c r="H7077" s="45">
        <v>-50700</v>
      </c>
      <c r="I7077" s="55">
        <f>pro[[#This Row],[Admin expenses 3]]+pro[[#This Row],[Admin expenses 2]]+pro[[#This Row],[Admin expenses 1]]+pro[[#This Row],[COGS]]</f>
        <v>-181302.30099999998</v>
      </c>
      <c r="J7077" s="55">
        <f>pro[[#This Row],[Revenue]]+pro[[#This Row],[AdminExp]]</f>
        <v>-33800.939999999973</v>
      </c>
      <c r="K7077" s="83">
        <f>pro[[#This Row],[Profit]]/pro[[#This Row],[Revenue]]</f>
        <v>-0.22915680079724804</v>
      </c>
      <c r="L7077" s="56">
        <f t="shared" si="110"/>
        <v>7</v>
      </c>
      <c r="M7077" s="82" t="str">
        <f>"Q"&amp;" "&amp;VLOOKUP(pro[[#This Row],[Period]],Mapping!A:B,2,0)</f>
        <v>Q 3</v>
      </c>
      <c r="N7077"/>
    </row>
    <row r="7078" spans="1:14" ht="11.25" customHeight="1" x14ac:dyDescent="0.2">
      <c r="A7078" s="42" t="s">
        <v>27</v>
      </c>
      <c r="B7078" s="44" t="s">
        <v>17</v>
      </c>
      <c r="C7078" s="44" t="s">
        <v>58</v>
      </c>
      <c r="D7078" s="43">
        <v>149277.345</v>
      </c>
      <c r="E7078" s="43">
        <v>-125549.44499999998</v>
      </c>
      <c r="F7078" s="45">
        <v>-30060</v>
      </c>
      <c r="G7078" s="45">
        <v>-80850</v>
      </c>
      <c r="H7078" s="45">
        <v>-28900</v>
      </c>
      <c r="I7078" s="55">
        <f>pro[[#This Row],[Admin expenses 3]]+pro[[#This Row],[Admin expenses 2]]+pro[[#This Row],[Admin expenses 1]]+pro[[#This Row],[COGS]]</f>
        <v>-265359.44499999995</v>
      </c>
      <c r="J7078" s="55">
        <f>pro[[#This Row],[Revenue]]+pro[[#This Row],[AdminExp]]</f>
        <v>-116082.09999999995</v>
      </c>
      <c r="K7078" s="83">
        <f>pro[[#This Row],[Profit]]/pro[[#This Row],[Revenue]]</f>
        <v>-0.77762704045948794</v>
      </c>
      <c r="L7078" s="56">
        <f t="shared" si="110"/>
        <v>7</v>
      </c>
      <c r="M7078" s="82" t="str">
        <f>"Q"&amp;" "&amp;VLOOKUP(pro[[#This Row],[Period]],Mapping!A:B,2,0)</f>
        <v>Q 3</v>
      </c>
      <c r="N7078"/>
    </row>
    <row r="7079" spans="1:14" ht="11.25" customHeight="1" x14ac:dyDescent="0.2">
      <c r="A7079" s="42" t="s">
        <v>27</v>
      </c>
      <c r="B7079" s="44" t="s">
        <v>17</v>
      </c>
      <c r="C7079" s="44" t="s">
        <v>59</v>
      </c>
      <c r="D7079" s="43">
        <v>201917.56199999998</v>
      </c>
      <c r="E7079" s="43">
        <v>-25966.954999999998</v>
      </c>
      <c r="F7079" s="45">
        <v>-46710</v>
      </c>
      <c r="G7079" s="45">
        <v>-80560</v>
      </c>
      <c r="H7079" s="45">
        <v>-64630</v>
      </c>
      <c r="I7079" s="55">
        <f>pro[[#This Row],[Admin expenses 3]]+pro[[#This Row],[Admin expenses 2]]+pro[[#This Row],[Admin expenses 1]]+pro[[#This Row],[COGS]]</f>
        <v>-217866.95499999999</v>
      </c>
      <c r="J7079" s="55">
        <f>pro[[#This Row],[Revenue]]+pro[[#This Row],[AdminExp]]</f>
        <v>-15949.393000000011</v>
      </c>
      <c r="K7079" s="83">
        <f>pro[[#This Row],[Profit]]/pro[[#This Row],[Revenue]]</f>
        <v>-7.898962745994334E-2</v>
      </c>
      <c r="L7079" s="56">
        <f t="shared" si="110"/>
        <v>7</v>
      </c>
      <c r="M7079" s="82" t="str">
        <f>"Q"&amp;" "&amp;VLOOKUP(pro[[#This Row],[Period]],Mapping!A:B,2,0)</f>
        <v>Q 3</v>
      </c>
      <c r="N7079"/>
    </row>
    <row r="7080" spans="1:14" ht="11.25" customHeight="1" x14ac:dyDescent="0.2">
      <c r="A7080" s="42" t="s">
        <v>27</v>
      </c>
      <c r="B7080" s="44" t="s">
        <v>17</v>
      </c>
      <c r="C7080" s="44" t="s">
        <v>57</v>
      </c>
      <c r="D7080" s="43">
        <v>25057.787999999997</v>
      </c>
      <c r="E7080" s="43">
        <v>-27894.271999999997</v>
      </c>
      <c r="F7080" s="45">
        <v>-54780</v>
      </c>
      <c r="G7080" s="45">
        <v>-36490</v>
      </c>
      <c r="H7080" s="45">
        <v>-77930</v>
      </c>
      <c r="I7080" s="55">
        <f>pro[[#This Row],[Admin expenses 3]]+pro[[#This Row],[Admin expenses 2]]+pro[[#This Row],[Admin expenses 1]]+pro[[#This Row],[COGS]]</f>
        <v>-197094.272</v>
      </c>
      <c r="J7080" s="55">
        <f>pro[[#This Row],[Revenue]]+pro[[#This Row],[AdminExp]]</f>
        <v>-172036.484</v>
      </c>
      <c r="K7080" s="83">
        <f>pro[[#This Row],[Profit]]/pro[[#This Row],[Revenue]]</f>
        <v>-6.8655894127606167</v>
      </c>
      <c r="L7080" s="56">
        <f t="shared" si="110"/>
        <v>7</v>
      </c>
      <c r="M7080" s="82" t="str">
        <f>"Q"&amp;" "&amp;VLOOKUP(pro[[#This Row],[Period]],Mapping!A:B,2,0)</f>
        <v>Q 3</v>
      </c>
      <c r="N7080"/>
    </row>
    <row r="7081" spans="1:14" ht="11.25" customHeight="1" x14ac:dyDescent="0.2">
      <c r="A7081" s="42" t="s">
        <v>27</v>
      </c>
      <c r="B7081" s="44" t="s">
        <v>17</v>
      </c>
      <c r="C7081" s="44" t="s">
        <v>57</v>
      </c>
      <c r="D7081" s="43">
        <v>47237.743000000002</v>
      </c>
      <c r="E7081" s="43">
        <v>-31243.414999999997</v>
      </c>
      <c r="F7081" s="45">
        <v>-76760</v>
      </c>
      <c r="G7081" s="45">
        <v>-77450</v>
      </c>
      <c r="H7081" s="45">
        <v>-23050</v>
      </c>
      <c r="I7081" s="55">
        <f>pro[[#This Row],[Admin expenses 3]]+pro[[#This Row],[Admin expenses 2]]+pro[[#This Row],[Admin expenses 1]]+pro[[#This Row],[COGS]]</f>
        <v>-208503.41500000001</v>
      </c>
      <c r="J7081" s="55">
        <f>pro[[#This Row],[Revenue]]+pro[[#This Row],[AdminExp]]</f>
        <v>-161265.67200000002</v>
      </c>
      <c r="K7081" s="83">
        <f>pro[[#This Row],[Profit]]/pro[[#This Row],[Revenue]]</f>
        <v>-3.4139156902564123</v>
      </c>
      <c r="L7081" s="56">
        <f t="shared" si="110"/>
        <v>7</v>
      </c>
      <c r="M7081" s="82" t="str">
        <f>"Q"&amp;" "&amp;VLOOKUP(pro[[#This Row],[Period]],Mapping!A:B,2,0)</f>
        <v>Q 3</v>
      </c>
      <c r="N7081"/>
    </row>
    <row r="7082" spans="1:14" ht="11.25" customHeight="1" x14ac:dyDescent="0.2">
      <c r="A7082" s="42" t="s">
        <v>27</v>
      </c>
      <c r="B7082" s="44" t="s">
        <v>17</v>
      </c>
      <c r="C7082" s="44" t="s">
        <v>57</v>
      </c>
      <c r="D7082" s="43">
        <v>208542.726</v>
      </c>
      <c r="E7082" s="43">
        <v>-93639.986999999994</v>
      </c>
      <c r="F7082" s="45">
        <v>-48930</v>
      </c>
      <c r="G7082" s="45">
        <v>-70180</v>
      </c>
      <c r="H7082" s="45">
        <v>-91460</v>
      </c>
      <c r="I7082" s="55">
        <f>pro[[#This Row],[Admin expenses 3]]+pro[[#This Row],[Admin expenses 2]]+pro[[#This Row],[Admin expenses 1]]+pro[[#This Row],[COGS]]</f>
        <v>-304209.98699999996</v>
      </c>
      <c r="J7082" s="55">
        <f>pro[[#This Row],[Revenue]]+pro[[#This Row],[AdminExp]]</f>
        <v>-95667.260999999969</v>
      </c>
      <c r="K7082" s="83">
        <f>pro[[#This Row],[Profit]]/pro[[#This Row],[Revenue]]</f>
        <v>-0.45874177841139363</v>
      </c>
      <c r="L7082" s="56">
        <f t="shared" si="110"/>
        <v>7</v>
      </c>
      <c r="M7082" s="82" t="str">
        <f>"Q"&amp;" "&amp;VLOOKUP(pro[[#This Row],[Period]],Mapping!A:B,2,0)</f>
        <v>Q 3</v>
      </c>
      <c r="N7082"/>
    </row>
    <row r="7083" spans="1:14" ht="11.25" customHeight="1" x14ac:dyDescent="0.2">
      <c r="A7083" s="42" t="s">
        <v>27</v>
      </c>
      <c r="B7083" s="44" t="s">
        <v>17</v>
      </c>
      <c r="C7083" s="44" t="s">
        <v>58</v>
      </c>
      <c r="D7083" s="43">
        <v>687780.12800000003</v>
      </c>
      <c r="E7083" s="43">
        <v>-102489.63899999998</v>
      </c>
      <c r="F7083" s="45">
        <v>-61780</v>
      </c>
      <c r="G7083" s="45">
        <v>-27690</v>
      </c>
      <c r="H7083" s="45">
        <v>-72320</v>
      </c>
      <c r="I7083" s="55">
        <f>pro[[#This Row],[Admin expenses 3]]+pro[[#This Row],[Admin expenses 2]]+pro[[#This Row],[Admin expenses 1]]+pro[[#This Row],[COGS]]</f>
        <v>-264279.63899999997</v>
      </c>
      <c r="J7083" s="55">
        <f>pro[[#This Row],[Revenue]]+pro[[#This Row],[AdminExp]]</f>
        <v>423500.48900000006</v>
      </c>
      <c r="K7083" s="83">
        <f>pro[[#This Row],[Profit]]/pro[[#This Row],[Revenue]]</f>
        <v>0.61574981852339883</v>
      </c>
      <c r="L7083" s="56">
        <f t="shared" si="110"/>
        <v>7</v>
      </c>
      <c r="M7083" s="82" t="str">
        <f>"Q"&amp;" "&amp;VLOOKUP(pro[[#This Row],[Period]],Mapping!A:B,2,0)</f>
        <v>Q 3</v>
      </c>
      <c r="N7083"/>
    </row>
    <row r="7084" spans="1:14" ht="11.25" customHeight="1" x14ac:dyDescent="0.2">
      <c r="A7084" s="42" t="s">
        <v>27</v>
      </c>
      <c r="B7084" s="44" t="s">
        <v>17</v>
      </c>
      <c r="C7084" s="44" t="s">
        <v>59</v>
      </c>
      <c r="D7084" s="43">
        <v>216841.56199999998</v>
      </c>
      <c r="E7084" s="43">
        <v>-56601.082999999999</v>
      </c>
      <c r="F7084" s="45">
        <v>-99430</v>
      </c>
      <c r="G7084" s="45">
        <v>-19380</v>
      </c>
      <c r="H7084" s="45">
        <v>-99630</v>
      </c>
      <c r="I7084" s="55">
        <f>pro[[#This Row],[Admin expenses 3]]+pro[[#This Row],[Admin expenses 2]]+pro[[#This Row],[Admin expenses 1]]+pro[[#This Row],[COGS]]</f>
        <v>-275041.08299999998</v>
      </c>
      <c r="J7084" s="55">
        <f>pro[[#This Row],[Revenue]]+pro[[#This Row],[AdminExp]]</f>
        <v>-58199.521000000008</v>
      </c>
      <c r="K7084" s="83">
        <f>pro[[#This Row],[Profit]]/pro[[#This Row],[Revenue]]</f>
        <v>-0.26839652169633427</v>
      </c>
      <c r="L7084" s="56">
        <f t="shared" si="110"/>
        <v>7</v>
      </c>
      <c r="M7084" s="82" t="str">
        <f>"Q"&amp;" "&amp;VLOOKUP(pro[[#This Row],[Period]],Mapping!A:B,2,0)</f>
        <v>Q 3</v>
      </c>
      <c r="N7084"/>
    </row>
    <row r="7085" spans="1:14" ht="11.25" customHeight="1" x14ac:dyDescent="0.2">
      <c r="A7085" s="42" t="s">
        <v>27</v>
      </c>
      <c r="B7085" s="44" t="s">
        <v>17</v>
      </c>
      <c r="C7085" s="44" t="s">
        <v>57</v>
      </c>
      <c r="D7085" s="43">
        <v>333301.32499999995</v>
      </c>
      <c r="E7085" s="43">
        <v>-33370.092000000004</v>
      </c>
      <c r="F7085" s="45">
        <v>-13170</v>
      </c>
      <c r="G7085" s="45">
        <v>-21850</v>
      </c>
      <c r="H7085" s="45">
        <v>-74580</v>
      </c>
      <c r="I7085" s="55">
        <f>pro[[#This Row],[Admin expenses 3]]+pro[[#This Row],[Admin expenses 2]]+pro[[#This Row],[Admin expenses 1]]+pro[[#This Row],[COGS]]</f>
        <v>-142970.092</v>
      </c>
      <c r="J7085" s="55">
        <f>pro[[#This Row],[Revenue]]+pro[[#This Row],[AdminExp]]</f>
        <v>190331.23299999995</v>
      </c>
      <c r="K7085" s="83">
        <f>pro[[#This Row],[Profit]]/pro[[#This Row],[Revenue]]</f>
        <v>0.57104853393547106</v>
      </c>
      <c r="L7085" s="56">
        <f t="shared" si="110"/>
        <v>7</v>
      </c>
      <c r="M7085" s="82" t="str">
        <f>"Q"&amp;" "&amp;VLOOKUP(pro[[#This Row],[Period]],Mapping!A:B,2,0)</f>
        <v>Q 3</v>
      </c>
      <c r="N7085"/>
    </row>
    <row r="7086" spans="1:14" ht="11.25" customHeight="1" x14ac:dyDescent="0.2">
      <c r="A7086" s="42" t="s">
        <v>27</v>
      </c>
      <c r="B7086" s="44" t="s">
        <v>17</v>
      </c>
      <c r="C7086" s="44" t="s">
        <v>57</v>
      </c>
      <c r="D7086" s="43">
        <v>40406.856</v>
      </c>
      <c r="E7086" s="43">
        <v>-21802.332999999999</v>
      </c>
      <c r="F7086" s="45">
        <v>-80310</v>
      </c>
      <c r="G7086" s="45">
        <v>-83430</v>
      </c>
      <c r="H7086" s="45">
        <v>-57050</v>
      </c>
      <c r="I7086" s="55">
        <f>pro[[#This Row],[Admin expenses 3]]+pro[[#This Row],[Admin expenses 2]]+pro[[#This Row],[Admin expenses 1]]+pro[[#This Row],[COGS]]</f>
        <v>-242592.33299999998</v>
      </c>
      <c r="J7086" s="55">
        <f>pro[[#This Row],[Revenue]]+pro[[#This Row],[AdminExp]]</f>
        <v>-202185.47699999998</v>
      </c>
      <c r="K7086" s="83">
        <f>pro[[#This Row],[Profit]]/pro[[#This Row],[Revenue]]</f>
        <v>-5.0037418649943959</v>
      </c>
      <c r="L7086" s="56">
        <f t="shared" si="110"/>
        <v>7</v>
      </c>
      <c r="M7086" s="82" t="str">
        <f>"Q"&amp;" "&amp;VLOOKUP(pro[[#This Row],[Period]],Mapping!A:B,2,0)</f>
        <v>Q 3</v>
      </c>
      <c r="N7086"/>
    </row>
    <row r="7087" spans="1:14" ht="11.25" customHeight="1" x14ac:dyDescent="0.2">
      <c r="A7087" s="42" t="s">
        <v>27</v>
      </c>
      <c r="B7087" s="44" t="s">
        <v>17</v>
      </c>
      <c r="C7087" s="44" t="s">
        <v>58</v>
      </c>
      <c r="D7087" s="43">
        <v>9547040.152999999</v>
      </c>
      <c r="E7087" s="43">
        <v>-696278.24699999997</v>
      </c>
      <c r="F7087" s="45">
        <v>-68860</v>
      </c>
      <c r="G7087" s="45">
        <v>-38450</v>
      </c>
      <c r="H7087" s="45">
        <v>-56640</v>
      </c>
      <c r="I7087" s="55">
        <f>pro[[#This Row],[Admin expenses 3]]+pro[[#This Row],[Admin expenses 2]]+pro[[#This Row],[Admin expenses 1]]+pro[[#This Row],[COGS]]</f>
        <v>-860228.24699999997</v>
      </c>
      <c r="J7087" s="55">
        <f>pro[[#This Row],[Revenue]]+pro[[#This Row],[AdminExp]]</f>
        <v>8686811.9059999995</v>
      </c>
      <c r="K7087" s="83">
        <f>pro[[#This Row],[Profit]]/pro[[#This Row],[Revenue]]</f>
        <v>0.90989581763415051</v>
      </c>
      <c r="L7087" s="56">
        <f t="shared" si="110"/>
        <v>7</v>
      </c>
      <c r="M7087" s="82" t="str">
        <f>"Q"&amp;" "&amp;VLOOKUP(pro[[#This Row],[Period]],Mapping!A:B,2,0)</f>
        <v>Q 3</v>
      </c>
      <c r="N7087"/>
    </row>
    <row r="7088" spans="1:14" ht="11.25" customHeight="1" x14ac:dyDescent="0.2">
      <c r="A7088" s="42" t="s">
        <v>27</v>
      </c>
      <c r="B7088" s="44" t="s">
        <v>17</v>
      </c>
      <c r="C7088" s="44" t="s">
        <v>59</v>
      </c>
      <c r="D7088" s="43">
        <v>172693.283</v>
      </c>
      <c r="E7088" s="43">
        <v>-71315.909</v>
      </c>
      <c r="F7088" s="45">
        <v>-38320</v>
      </c>
      <c r="G7088" s="45">
        <v>-19610</v>
      </c>
      <c r="H7088" s="45">
        <v>-84830</v>
      </c>
      <c r="I7088" s="55">
        <f>pro[[#This Row],[Admin expenses 3]]+pro[[#This Row],[Admin expenses 2]]+pro[[#This Row],[Admin expenses 1]]+pro[[#This Row],[COGS]]</f>
        <v>-214075.90899999999</v>
      </c>
      <c r="J7088" s="55">
        <f>pro[[#This Row],[Revenue]]+pro[[#This Row],[AdminExp]]</f>
        <v>-41382.625999999989</v>
      </c>
      <c r="K7088" s="83">
        <f>pro[[#This Row],[Profit]]/pro[[#This Row],[Revenue]]</f>
        <v>-0.23963077938590113</v>
      </c>
      <c r="L7088" s="56">
        <f t="shared" si="110"/>
        <v>7</v>
      </c>
      <c r="M7088" s="82" t="str">
        <f>"Q"&amp;" "&amp;VLOOKUP(pro[[#This Row],[Period]],Mapping!A:B,2,0)</f>
        <v>Q 3</v>
      </c>
      <c r="N7088"/>
    </row>
    <row r="7089" spans="1:14" ht="11.25" customHeight="1" x14ac:dyDescent="0.2">
      <c r="A7089" s="42" t="s">
        <v>27</v>
      </c>
      <c r="B7089" s="44" t="s">
        <v>17</v>
      </c>
      <c r="C7089" s="44" t="s">
        <v>57</v>
      </c>
      <c r="D7089" s="43">
        <v>174538.658</v>
      </c>
      <c r="E7089" s="43">
        <v>-98794.583999999988</v>
      </c>
      <c r="F7089" s="45">
        <v>-87420</v>
      </c>
      <c r="G7089" s="45">
        <v>-39770</v>
      </c>
      <c r="H7089" s="45">
        <v>-84870</v>
      </c>
      <c r="I7089" s="55">
        <f>pro[[#This Row],[Admin expenses 3]]+pro[[#This Row],[Admin expenses 2]]+pro[[#This Row],[Admin expenses 1]]+pro[[#This Row],[COGS]]</f>
        <v>-310854.58399999997</v>
      </c>
      <c r="J7089" s="55">
        <f>pro[[#This Row],[Revenue]]+pro[[#This Row],[AdminExp]]</f>
        <v>-136315.92599999998</v>
      </c>
      <c r="K7089" s="83">
        <f>pro[[#This Row],[Profit]]/pro[[#This Row],[Revenue]]</f>
        <v>-0.78100707065136243</v>
      </c>
      <c r="L7089" s="56">
        <f t="shared" si="110"/>
        <v>7</v>
      </c>
      <c r="M7089" s="82" t="str">
        <f>"Q"&amp;" "&amp;VLOOKUP(pro[[#This Row],[Period]],Mapping!A:B,2,0)</f>
        <v>Q 3</v>
      </c>
      <c r="N7089"/>
    </row>
    <row r="7090" spans="1:14" ht="11.25" customHeight="1" x14ac:dyDescent="0.2">
      <c r="A7090" s="42" t="s">
        <v>27</v>
      </c>
      <c r="B7090" s="44" t="s">
        <v>17</v>
      </c>
      <c r="C7090" s="44" t="s">
        <v>57</v>
      </c>
      <c r="D7090" s="43">
        <v>251033.06899999996</v>
      </c>
      <c r="E7090" s="43">
        <v>-142188.99799999999</v>
      </c>
      <c r="F7090" s="45">
        <v>-98360</v>
      </c>
      <c r="G7090" s="45">
        <v>-86320</v>
      </c>
      <c r="H7090" s="45">
        <v>-70610</v>
      </c>
      <c r="I7090" s="55">
        <f>pro[[#This Row],[Admin expenses 3]]+pro[[#This Row],[Admin expenses 2]]+pro[[#This Row],[Admin expenses 1]]+pro[[#This Row],[COGS]]</f>
        <v>-397478.99800000002</v>
      </c>
      <c r="J7090" s="55">
        <f>pro[[#This Row],[Revenue]]+pro[[#This Row],[AdminExp]]</f>
        <v>-146445.92900000006</v>
      </c>
      <c r="K7090" s="83">
        <f>pro[[#This Row],[Profit]]/pro[[#This Row],[Revenue]]</f>
        <v>-0.58337305751538293</v>
      </c>
      <c r="L7090" s="56">
        <f t="shared" si="110"/>
        <v>7</v>
      </c>
      <c r="M7090" s="82" t="str">
        <f>"Q"&amp;" "&amp;VLOOKUP(pro[[#This Row],[Period]],Mapping!A:B,2,0)</f>
        <v>Q 3</v>
      </c>
      <c r="N7090"/>
    </row>
    <row r="7091" spans="1:14" ht="11.25" customHeight="1" x14ac:dyDescent="0.2">
      <c r="A7091" s="42" t="s">
        <v>27</v>
      </c>
      <c r="B7091" s="44" t="s">
        <v>17</v>
      </c>
      <c r="C7091" s="44" t="s">
        <v>57</v>
      </c>
      <c r="D7091" s="43">
        <v>438874.38</v>
      </c>
      <c r="E7091" s="43">
        <v>-119346.24799999998</v>
      </c>
      <c r="F7091" s="45">
        <v>-104010</v>
      </c>
      <c r="G7091" s="45">
        <v>-94100</v>
      </c>
      <c r="H7091" s="45">
        <v>-25710</v>
      </c>
      <c r="I7091" s="55">
        <f>pro[[#This Row],[Admin expenses 3]]+pro[[#This Row],[Admin expenses 2]]+pro[[#This Row],[Admin expenses 1]]+pro[[#This Row],[COGS]]</f>
        <v>-343166.24799999996</v>
      </c>
      <c r="J7091" s="55">
        <f>pro[[#This Row],[Revenue]]+pro[[#This Row],[AdminExp]]</f>
        <v>95708.132000000041</v>
      </c>
      <c r="K7091" s="83">
        <f>pro[[#This Row],[Profit]]/pro[[#This Row],[Revenue]]</f>
        <v>0.21807637073733954</v>
      </c>
      <c r="L7091" s="56">
        <f t="shared" si="110"/>
        <v>7</v>
      </c>
      <c r="M7091" s="82" t="str">
        <f>"Q"&amp;" "&amp;VLOOKUP(pro[[#This Row],[Period]],Mapping!A:B,2,0)</f>
        <v>Q 3</v>
      </c>
      <c r="N7091"/>
    </row>
    <row r="7092" spans="1:14" ht="11.25" customHeight="1" x14ac:dyDescent="0.2">
      <c r="A7092" s="42" t="s">
        <v>27</v>
      </c>
      <c r="B7092" s="44" t="s">
        <v>17</v>
      </c>
      <c r="C7092" s="44" t="s">
        <v>58</v>
      </c>
      <c r="D7092" s="43">
        <v>2096.6329999999998</v>
      </c>
      <c r="E7092" s="43">
        <v>-2626.5539999999996</v>
      </c>
      <c r="F7092" s="45">
        <v>-45410</v>
      </c>
      <c r="G7092" s="45">
        <v>-43860</v>
      </c>
      <c r="H7092" s="45">
        <v>-18840</v>
      </c>
      <c r="I7092" s="55">
        <f>pro[[#This Row],[Admin expenses 3]]+pro[[#This Row],[Admin expenses 2]]+pro[[#This Row],[Admin expenses 1]]+pro[[#This Row],[COGS]]</f>
        <v>-110736.554</v>
      </c>
      <c r="J7092" s="55">
        <f>pro[[#This Row],[Revenue]]+pro[[#This Row],[AdminExp]]</f>
        <v>-108639.921</v>
      </c>
      <c r="K7092" s="83">
        <f>pro[[#This Row],[Profit]]/pro[[#This Row],[Revenue]]</f>
        <v>-51.816374634950421</v>
      </c>
      <c r="L7092" s="56">
        <f t="shared" si="110"/>
        <v>7</v>
      </c>
      <c r="M7092" s="82" t="str">
        <f>"Q"&amp;" "&amp;VLOOKUP(pro[[#This Row],[Period]],Mapping!A:B,2,0)</f>
        <v>Q 3</v>
      </c>
      <c r="N7092"/>
    </row>
    <row r="7093" spans="1:14" ht="11.25" customHeight="1" x14ac:dyDescent="0.2">
      <c r="A7093" s="42" t="s">
        <v>27</v>
      </c>
      <c r="B7093" s="44" t="s">
        <v>17</v>
      </c>
      <c r="C7093" s="44" t="s">
        <v>59</v>
      </c>
      <c r="D7093" s="43">
        <v>4489263.0789999999</v>
      </c>
      <c r="E7093" s="43">
        <v>-21875.062999999998</v>
      </c>
      <c r="F7093" s="45">
        <v>-69470</v>
      </c>
      <c r="G7093" s="45">
        <v>-52670</v>
      </c>
      <c r="H7093" s="45">
        <v>-97960</v>
      </c>
      <c r="I7093" s="55">
        <f>pro[[#This Row],[Admin expenses 3]]+pro[[#This Row],[Admin expenses 2]]+pro[[#This Row],[Admin expenses 1]]+pro[[#This Row],[COGS]]</f>
        <v>-241975.06299999999</v>
      </c>
      <c r="J7093" s="55">
        <f>pro[[#This Row],[Revenue]]+pro[[#This Row],[AdminExp]]</f>
        <v>4247288.0159999998</v>
      </c>
      <c r="K7093" s="83">
        <f>pro[[#This Row],[Profit]]/pro[[#This Row],[Revenue]]</f>
        <v>0.94609915731338678</v>
      </c>
      <c r="L7093" s="56">
        <f t="shared" si="110"/>
        <v>7</v>
      </c>
      <c r="M7093" s="82" t="str">
        <f>"Q"&amp;" "&amp;VLOOKUP(pro[[#This Row],[Period]],Mapping!A:B,2,0)</f>
        <v>Q 3</v>
      </c>
      <c r="N7093"/>
    </row>
    <row r="7094" spans="1:14" ht="11.25" customHeight="1" x14ac:dyDescent="0.2">
      <c r="A7094" s="42" t="s">
        <v>27</v>
      </c>
      <c r="B7094" s="44" t="s">
        <v>17</v>
      </c>
      <c r="C7094" s="44" t="s">
        <v>60</v>
      </c>
      <c r="D7094" s="43">
        <v>226090.508</v>
      </c>
      <c r="E7094" s="43">
        <v>-212007.13799999998</v>
      </c>
      <c r="F7094" s="45">
        <v>-56270</v>
      </c>
      <c r="G7094" s="45">
        <v>-87970</v>
      </c>
      <c r="H7094" s="45">
        <v>-54750</v>
      </c>
      <c r="I7094" s="55">
        <f>pro[[#This Row],[Admin expenses 3]]+pro[[#This Row],[Admin expenses 2]]+pro[[#This Row],[Admin expenses 1]]+pro[[#This Row],[COGS]]</f>
        <v>-410997.13799999998</v>
      </c>
      <c r="J7094" s="55">
        <f>pro[[#This Row],[Revenue]]+pro[[#This Row],[AdminExp]]</f>
        <v>-184906.62999999998</v>
      </c>
      <c r="K7094" s="83">
        <f>pro[[#This Row],[Profit]]/pro[[#This Row],[Revenue]]</f>
        <v>-0.81784340101531361</v>
      </c>
      <c r="L7094" s="56">
        <f t="shared" si="110"/>
        <v>7</v>
      </c>
      <c r="M7094" s="82" t="str">
        <f>"Q"&amp;" "&amp;VLOOKUP(pro[[#This Row],[Period]],Mapping!A:B,2,0)</f>
        <v>Q 3</v>
      </c>
      <c r="N7094"/>
    </row>
    <row r="7095" spans="1:14" ht="11.25" customHeight="1" x14ac:dyDescent="0.2">
      <c r="A7095" s="42" t="s">
        <v>27</v>
      </c>
      <c r="B7095" s="44" t="s">
        <v>17</v>
      </c>
      <c r="C7095" s="44" t="s">
        <v>57</v>
      </c>
      <c r="D7095" s="43">
        <v>50934.135000000002</v>
      </c>
      <c r="E7095" s="43">
        <v>-23679.921999999999</v>
      </c>
      <c r="F7095" s="45">
        <v>-86870</v>
      </c>
      <c r="G7095" s="45">
        <v>-27900</v>
      </c>
      <c r="H7095" s="45">
        <v>-42890</v>
      </c>
      <c r="I7095" s="55">
        <f>pro[[#This Row],[Admin expenses 3]]+pro[[#This Row],[Admin expenses 2]]+pro[[#This Row],[Admin expenses 1]]+pro[[#This Row],[COGS]]</f>
        <v>-181339.92199999999</v>
      </c>
      <c r="J7095" s="55">
        <f>pro[[#This Row],[Revenue]]+pro[[#This Row],[AdminExp]]</f>
        <v>-130405.78699999998</v>
      </c>
      <c r="K7095" s="83">
        <f>pro[[#This Row],[Profit]]/pro[[#This Row],[Revenue]]</f>
        <v>-2.5602827455497179</v>
      </c>
      <c r="L7095" s="56">
        <f t="shared" si="110"/>
        <v>7</v>
      </c>
      <c r="M7095" s="82" t="str">
        <f>"Q"&amp;" "&amp;VLOOKUP(pro[[#This Row],[Period]],Mapping!A:B,2,0)</f>
        <v>Q 3</v>
      </c>
      <c r="N7095"/>
    </row>
    <row r="7096" spans="1:14" ht="11.25" customHeight="1" x14ac:dyDescent="0.2">
      <c r="A7096" s="42" t="s">
        <v>27</v>
      </c>
      <c r="B7096" s="44" t="s">
        <v>17</v>
      </c>
      <c r="C7096" s="44" t="s">
        <v>58</v>
      </c>
      <c r="D7096" s="43">
        <v>689794.35699999996</v>
      </c>
      <c r="E7096" s="43">
        <v>-16077.564999999999</v>
      </c>
      <c r="F7096" s="45">
        <v>-53590</v>
      </c>
      <c r="G7096" s="45">
        <v>-106190</v>
      </c>
      <c r="H7096" s="45">
        <v>-90710</v>
      </c>
      <c r="I7096" s="55">
        <f>pro[[#This Row],[Admin expenses 3]]+pro[[#This Row],[Admin expenses 2]]+pro[[#This Row],[Admin expenses 1]]+pro[[#This Row],[COGS]]</f>
        <v>-266567.565</v>
      </c>
      <c r="J7096" s="55">
        <f>pro[[#This Row],[Revenue]]+pro[[#This Row],[AdminExp]]</f>
        <v>423226.79199999996</v>
      </c>
      <c r="K7096" s="83">
        <f>pro[[#This Row],[Profit]]/pro[[#This Row],[Revenue]]</f>
        <v>0.61355502216728053</v>
      </c>
      <c r="L7096" s="56">
        <f t="shared" si="110"/>
        <v>7</v>
      </c>
      <c r="M7096" s="82" t="str">
        <f>"Q"&amp;" "&amp;VLOOKUP(pro[[#This Row],[Period]],Mapping!A:B,2,0)</f>
        <v>Q 3</v>
      </c>
      <c r="N7096"/>
    </row>
    <row r="7097" spans="1:14" ht="11.25" customHeight="1" x14ac:dyDescent="0.2">
      <c r="A7097" s="42" t="s">
        <v>27</v>
      </c>
      <c r="B7097" s="44" t="s">
        <v>17</v>
      </c>
      <c r="C7097" s="44" t="s">
        <v>59</v>
      </c>
      <c r="D7097" s="43">
        <v>6102154.2470000004</v>
      </c>
      <c r="E7097" s="43">
        <v>-433357.93199999997</v>
      </c>
      <c r="F7097" s="45">
        <v>-45910</v>
      </c>
      <c r="G7097" s="45">
        <v>-91170</v>
      </c>
      <c r="H7097" s="45">
        <v>-43670</v>
      </c>
      <c r="I7097" s="55">
        <f>pro[[#This Row],[Admin expenses 3]]+pro[[#This Row],[Admin expenses 2]]+pro[[#This Row],[Admin expenses 1]]+pro[[#This Row],[COGS]]</f>
        <v>-614107.93200000003</v>
      </c>
      <c r="J7097" s="55">
        <f>pro[[#This Row],[Revenue]]+pro[[#This Row],[AdminExp]]</f>
        <v>5488046.3150000004</v>
      </c>
      <c r="K7097" s="83">
        <f>pro[[#This Row],[Profit]]/pro[[#This Row],[Revenue]]</f>
        <v>0.89936210932361904</v>
      </c>
      <c r="L7097" s="56">
        <f t="shared" si="110"/>
        <v>7</v>
      </c>
      <c r="M7097" s="82" t="str">
        <f>"Q"&amp;" "&amp;VLOOKUP(pro[[#This Row],[Period]],Mapping!A:B,2,0)</f>
        <v>Q 3</v>
      </c>
      <c r="N7097"/>
    </row>
    <row r="7098" spans="1:14" ht="11.25" customHeight="1" x14ac:dyDescent="0.2">
      <c r="A7098" s="42" t="s">
        <v>27</v>
      </c>
      <c r="B7098" s="44" t="s">
        <v>17</v>
      </c>
      <c r="C7098" s="44" t="s">
        <v>60</v>
      </c>
      <c r="D7098" s="43">
        <v>147354.30499999999</v>
      </c>
      <c r="E7098" s="43">
        <v>-11673.199999999999</v>
      </c>
      <c r="F7098" s="45">
        <v>-35250</v>
      </c>
      <c r="G7098" s="45">
        <v>-88330</v>
      </c>
      <c r="H7098" s="45">
        <v>-17590</v>
      </c>
      <c r="I7098" s="55">
        <f>pro[[#This Row],[Admin expenses 3]]+pro[[#This Row],[Admin expenses 2]]+pro[[#This Row],[Admin expenses 1]]+pro[[#This Row],[COGS]]</f>
        <v>-152843.20000000001</v>
      </c>
      <c r="J7098" s="55">
        <f>pro[[#This Row],[Revenue]]+pro[[#This Row],[AdminExp]]</f>
        <v>-5488.8950000000186</v>
      </c>
      <c r="K7098" s="83">
        <f>pro[[#This Row],[Profit]]/pro[[#This Row],[Revenue]]</f>
        <v>-3.7249641264298444E-2</v>
      </c>
      <c r="L7098" s="56">
        <f t="shared" si="110"/>
        <v>7</v>
      </c>
      <c r="M7098" s="82" t="str">
        <f>"Q"&amp;" "&amp;VLOOKUP(pro[[#This Row],[Period]],Mapping!A:B,2,0)</f>
        <v>Q 3</v>
      </c>
      <c r="N7098"/>
    </row>
    <row r="7099" spans="1:14" ht="11.25" customHeight="1" x14ac:dyDescent="0.2">
      <c r="A7099" s="42" t="s">
        <v>27</v>
      </c>
      <c r="B7099" s="44" t="s">
        <v>17</v>
      </c>
      <c r="C7099" s="44" t="s">
        <v>57</v>
      </c>
      <c r="D7099" s="43">
        <v>662241.30699999991</v>
      </c>
      <c r="E7099" s="43">
        <v>-394911.79699999996</v>
      </c>
      <c r="F7099" s="45">
        <v>-85160</v>
      </c>
      <c r="G7099" s="45">
        <v>-17820</v>
      </c>
      <c r="H7099" s="45">
        <v>-63900</v>
      </c>
      <c r="I7099" s="55">
        <f>pro[[#This Row],[Admin expenses 3]]+pro[[#This Row],[Admin expenses 2]]+pro[[#This Row],[Admin expenses 1]]+pro[[#This Row],[COGS]]</f>
        <v>-561791.79700000002</v>
      </c>
      <c r="J7099" s="55">
        <f>pro[[#This Row],[Revenue]]+pro[[#This Row],[AdminExp]]</f>
        <v>100449.50999999989</v>
      </c>
      <c r="K7099" s="83">
        <f>pro[[#This Row],[Profit]]/pro[[#This Row],[Revenue]]</f>
        <v>0.15168113033456534</v>
      </c>
      <c r="L7099" s="56">
        <f t="shared" si="110"/>
        <v>7</v>
      </c>
      <c r="M7099" s="82" t="str">
        <f>"Q"&amp;" "&amp;VLOOKUP(pro[[#This Row],[Period]],Mapping!A:B,2,0)</f>
        <v>Q 3</v>
      </c>
      <c r="N7099"/>
    </row>
    <row r="7100" spans="1:14" ht="11.25" customHeight="1" x14ac:dyDescent="0.2">
      <c r="A7100" s="42" t="s">
        <v>27</v>
      </c>
      <c r="B7100" s="44" t="s">
        <v>17</v>
      </c>
      <c r="C7100" s="44" t="s">
        <v>58</v>
      </c>
      <c r="D7100" s="43">
        <v>408135.48999999993</v>
      </c>
      <c r="E7100" s="43">
        <v>-413563.00300000003</v>
      </c>
      <c r="F7100" s="45">
        <v>-88350</v>
      </c>
      <c r="G7100" s="45">
        <v>-82000</v>
      </c>
      <c r="H7100" s="45">
        <v>-106570</v>
      </c>
      <c r="I7100" s="55">
        <f>pro[[#This Row],[Admin expenses 3]]+pro[[#This Row],[Admin expenses 2]]+pro[[#This Row],[Admin expenses 1]]+pro[[#This Row],[COGS]]</f>
        <v>-690483.00300000003</v>
      </c>
      <c r="J7100" s="55">
        <f>pro[[#This Row],[Revenue]]+pro[[#This Row],[AdminExp]]</f>
        <v>-282347.51300000009</v>
      </c>
      <c r="K7100" s="83">
        <f>pro[[#This Row],[Profit]]/pro[[#This Row],[Revenue]]</f>
        <v>-0.69179848339089589</v>
      </c>
      <c r="L7100" s="56">
        <f t="shared" si="110"/>
        <v>7</v>
      </c>
      <c r="M7100" s="82" t="str">
        <f>"Q"&amp;" "&amp;VLOOKUP(pro[[#This Row],[Period]],Mapping!A:B,2,0)</f>
        <v>Q 3</v>
      </c>
      <c r="N7100"/>
    </row>
    <row r="7101" spans="1:14" ht="11.25" customHeight="1" x14ac:dyDescent="0.2">
      <c r="A7101" s="42" t="s">
        <v>27</v>
      </c>
      <c r="B7101" s="44" t="s">
        <v>17</v>
      </c>
      <c r="C7101" s="44" t="s">
        <v>59</v>
      </c>
      <c r="D7101" s="43">
        <v>479532.01099999994</v>
      </c>
      <c r="E7101" s="43">
        <v>-136516.83499999999</v>
      </c>
      <c r="F7101" s="45">
        <v>-66260</v>
      </c>
      <c r="G7101" s="45">
        <v>-52690</v>
      </c>
      <c r="H7101" s="45">
        <v>-99550</v>
      </c>
      <c r="I7101" s="55">
        <f>pro[[#This Row],[Admin expenses 3]]+pro[[#This Row],[Admin expenses 2]]+pro[[#This Row],[Admin expenses 1]]+pro[[#This Row],[COGS]]</f>
        <v>-355016.83499999996</v>
      </c>
      <c r="J7101" s="55">
        <f>pro[[#This Row],[Revenue]]+pro[[#This Row],[AdminExp]]</f>
        <v>124515.17599999998</v>
      </c>
      <c r="K7101" s="83">
        <f>pro[[#This Row],[Profit]]/pro[[#This Row],[Revenue]]</f>
        <v>0.25965977900065568</v>
      </c>
      <c r="L7101" s="56">
        <f t="shared" si="110"/>
        <v>7</v>
      </c>
      <c r="M7101" s="82" t="str">
        <f>"Q"&amp;" "&amp;VLOOKUP(pro[[#This Row],[Period]],Mapping!A:B,2,0)</f>
        <v>Q 3</v>
      </c>
      <c r="N7101"/>
    </row>
    <row r="7102" spans="1:14" ht="11.25" customHeight="1" x14ac:dyDescent="0.2">
      <c r="A7102" s="42" t="s">
        <v>27</v>
      </c>
      <c r="B7102" s="44" t="s">
        <v>17</v>
      </c>
      <c r="C7102" s="44" t="s">
        <v>60</v>
      </c>
      <c r="D7102" s="43">
        <v>442609.3</v>
      </c>
      <c r="E7102" s="43">
        <v>-228727.36599999998</v>
      </c>
      <c r="F7102" s="45">
        <v>-15410</v>
      </c>
      <c r="G7102" s="45">
        <v>-51520</v>
      </c>
      <c r="H7102" s="45">
        <v>-80240</v>
      </c>
      <c r="I7102" s="55">
        <f>pro[[#This Row],[Admin expenses 3]]+pro[[#This Row],[Admin expenses 2]]+pro[[#This Row],[Admin expenses 1]]+pro[[#This Row],[COGS]]</f>
        <v>-375897.36599999998</v>
      </c>
      <c r="J7102" s="55">
        <f>pro[[#This Row],[Revenue]]+pro[[#This Row],[AdminExp]]</f>
        <v>66711.934000000008</v>
      </c>
      <c r="K7102" s="83">
        <f>pro[[#This Row],[Profit]]/pro[[#This Row],[Revenue]]</f>
        <v>0.15072420303866188</v>
      </c>
      <c r="L7102" s="56">
        <f t="shared" si="110"/>
        <v>7</v>
      </c>
      <c r="M7102" s="82" t="str">
        <f>"Q"&amp;" "&amp;VLOOKUP(pro[[#This Row],[Period]],Mapping!A:B,2,0)</f>
        <v>Q 3</v>
      </c>
      <c r="N7102"/>
    </row>
    <row r="7103" spans="1:14" ht="11.25" customHeight="1" x14ac:dyDescent="0.2">
      <c r="A7103" s="42" t="s">
        <v>27</v>
      </c>
      <c r="B7103" s="44" t="s">
        <v>17</v>
      </c>
      <c r="C7103" s="44" t="s">
        <v>57</v>
      </c>
      <c r="D7103" s="43">
        <v>298359.50199999998</v>
      </c>
      <c r="E7103" s="43">
        <v>-303239.04099999997</v>
      </c>
      <c r="F7103" s="45">
        <v>-75540</v>
      </c>
      <c r="G7103" s="45">
        <v>-42260</v>
      </c>
      <c r="H7103" s="45">
        <v>-15080</v>
      </c>
      <c r="I7103" s="55">
        <f>pro[[#This Row],[Admin expenses 3]]+pro[[#This Row],[Admin expenses 2]]+pro[[#This Row],[Admin expenses 1]]+pro[[#This Row],[COGS]]</f>
        <v>-436119.04099999997</v>
      </c>
      <c r="J7103" s="55">
        <f>pro[[#This Row],[Revenue]]+pro[[#This Row],[AdminExp]]</f>
        <v>-137759.53899999999</v>
      </c>
      <c r="K7103" s="83">
        <f>pro[[#This Row],[Profit]]/pro[[#This Row],[Revenue]]</f>
        <v>-0.46172331726173749</v>
      </c>
      <c r="L7103" s="56">
        <f t="shared" si="110"/>
        <v>7</v>
      </c>
      <c r="M7103" s="82" t="str">
        <f>"Q"&amp;" "&amp;VLOOKUP(pro[[#This Row],[Period]],Mapping!A:B,2,0)</f>
        <v>Q 3</v>
      </c>
      <c r="N7103"/>
    </row>
    <row r="7104" spans="1:14" ht="11.25" customHeight="1" x14ac:dyDescent="0.2">
      <c r="A7104" s="42" t="s">
        <v>27</v>
      </c>
      <c r="B7104" s="44" t="s">
        <v>19</v>
      </c>
      <c r="C7104" s="44" t="s">
        <v>58</v>
      </c>
      <c r="D7104" s="43">
        <v>703285.16299999994</v>
      </c>
      <c r="E7104" s="43">
        <v>-91255.814999999988</v>
      </c>
      <c r="F7104" s="45">
        <v>-77600</v>
      </c>
      <c r="G7104" s="45">
        <v>-35950</v>
      </c>
      <c r="H7104" s="45">
        <v>-12790</v>
      </c>
      <c r="I7104" s="55">
        <f>pro[[#This Row],[Admin expenses 3]]+pro[[#This Row],[Admin expenses 2]]+pro[[#This Row],[Admin expenses 1]]+pro[[#This Row],[COGS]]</f>
        <v>-217595.815</v>
      </c>
      <c r="J7104" s="55">
        <f>pro[[#This Row],[Revenue]]+pro[[#This Row],[AdminExp]]</f>
        <v>485689.34799999994</v>
      </c>
      <c r="K7104" s="83">
        <f>pro[[#This Row],[Profit]]/pro[[#This Row],[Revenue]]</f>
        <v>0.69060087366012013</v>
      </c>
      <c r="L7104" s="56">
        <f t="shared" si="110"/>
        <v>7</v>
      </c>
      <c r="M7104" s="82" t="str">
        <f>"Q"&amp;" "&amp;VLOOKUP(pro[[#This Row],[Period]],Mapping!A:B,2,0)</f>
        <v>Q 3</v>
      </c>
      <c r="N7104"/>
    </row>
    <row r="7105" spans="1:14" ht="11.25" customHeight="1" x14ac:dyDescent="0.2">
      <c r="A7105" s="42" t="s">
        <v>27</v>
      </c>
      <c r="B7105" s="44" t="s">
        <v>19</v>
      </c>
      <c r="C7105" s="44" t="s">
        <v>59</v>
      </c>
      <c r="D7105" s="43">
        <v>1617445.872</v>
      </c>
      <c r="E7105" s="43">
        <v>-1362654.6779999998</v>
      </c>
      <c r="F7105" s="45">
        <v>-62040</v>
      </c>
      <c r="G7105" s="45">
        <v>-52770</v>
      </c>
      <c r="H7105" s="45">
        <v>-101330</v>
      </c>
      <c r="I7105" s="55">
        <f>pro[[#This Row],[Admin expenses 3]]+pro[[#This Row],[Admin expenses 2]]+pro[[#This Row],[Admin expenses 1]]+pro[[#This Row],[COGS]]</f>
        <v>-1578794.6779999998</v>
      </c>
      <c r="J7105" s="55">
        <f>pro[[#This Row],[Revenue]]+pro[[#This Row],[AdminExp]]</f>
        <v>38651.194000000134</v>
      </c>
      <c r="K7105" s="83">
        <f>pro[[#This Row],[Profit]]/pro[[#This Row],[Revenue]]</f>
        <v>2.38964373826045E-2</v>
      </c>
      <c r="L7105" s="56">
        <f t="shared" si="110"/>
        <v>7</v>
      </c>
      <c r="M7105" s="82" t="str">
        <f>"Q"&amp;" "&amp;VLOOKUP(pro[[#This Row],[Period]],Mapping!A:B,2,0)</f>
        <v>Q 3</v>
      </c>
      <c r="N7105"/>
    </row>
    <row r="7106" spans="1:14" ht="11.25" customHeight="1" x14ac:dyDescent="0.2">
      <c r="A7106" s="42" t="s">
        <v>27</v>
      </c>
      <c r="B7106" s="44" t="s">
        <v>19</v>
      </c>
      <c r="C7106" s="44" t="s">
        <v>60</v>
      </c>
      <c r="D7106" s="43">
        <v>2640367.5619999999</v>
      </c>
      <c r="E7106" s="43">
        <v>-348210.723</v>
      </c>
      <c r="F7106" s="45">
        <v>-30400</v>
      </c>
      <c r="G7106" s="45">
        <v>-15540</v>
      </c>
      <c r="H7106" s="45">
        <v>-51000</v>
      </c>
      <c r="I7106" s="55">
        <f>pro[[#This Row],[Admin expenses 3]]+pro[[#This Row],[Admin expenses 2]]+pro[[#This Row],[Admin expenses 1]]+pro[[#This Row],[COGS]]</f>
        <v>-445150.723</v>
      </c>
      <c r="J7106" s="55">
        <f>pro[[#This Row],[Revenue]]+pro[[#This Row],[AdminExp]]</f>
        <v>2195216.8389999997</v>
      </c>
      <c r="K7106" s="83">
        <f>pro[[#This Row],[Profit]]/pro[[#This Row],[Revenue]]</f>
        <v>0.83140577493581547</v>
      </c>
      <c r="L7106" s="56">
        <f t="shared" ref="L7106:L7169" si="111">MONTH(DATEVALUE(A7106&amp;"1"))</f>
        <v>7</v>
      </c>
      <c r="M7106" s="82" t="str">
        <f>"Q"&amp;" "&amp;VLOOKUP(pro[[#This Row],[Period]],Mapping!A:B,2,0)</f>
        <v>Q 3</v>
      </c>
      <c r="N7106"/>
    </row>
    <row r="7107" spans="1:14" ht="11.25" customHeight="1" x14ac:dyDescent="0.2">
      <c r="A7107" s="42" t="s">
        <v>27</v>
      </c>
      <c r="B7107" s="44" t="s">
        <v>19</v>
      </c>
      <c r="C7107" s="44" t="s">
        <v>57</v>
      </c>
      <c r="D7107" s="43">
        <v>340961.02599999995</v>
      </c>
      <c r="E7107" s="43">
        <v>-328313.66399999999</v>
      </c>
      <c r="F7107" s="45">
        <v>-85350</v>
      </c>
      <c r="G7107" s="45">
        <v>-42230</v>
      </c>
      <c r="H7107" s="45">
        <v>-48840</v>
      </c>
      <c r="I7107" s="55">
        <f>pro[[#This Row],[Admin expenses 3]]+pro[[#This Row],[Admin expenses 2]]+pro[[#This Row],[Admin expenses 1]]+pro[[#This Row],[COGS]]</f>
        <v>-504733.66399999999</v>
      </c>
      <c r="J7107" s="55">
        <f>pro[[#This Row],[Revenue]]+pro[[#This Row],[AdminExp]]</f>
        <v>-163772.63800000004</v>
      </c>
      <c r="K7107" s="83">
        <f>pro[[#This Row],[Profit]]/pro[[#This Row],[Revenue]]</f>
        <v>-0.48032656377564997</v>
      </c>
      <c r="L7107" s="56">
        <f t="shared" si="111"/>
        <v>7</v>
      </c>
      <c r="M7107" s="82" t="str">
        <f>"Q"&amp;" "&amp;VLOOKUP(pro[[#This Row],[Period]],Mapping!A:B,2,0)</f>
        <v>Q 3</v>
      </c>
      <c r="N7107"/>
    </row>
    <row r="7108" spans="1:14" ht="11.25" customHeight="1" x14ac:dyDescent="0.2">
      <c r="A7108" s="42" t="s">
        <v>27</v>
      </c>
      <c r="B7108" s="44" t="s">
        <v>19</v>
      </c>
      <c r="C7108" s="44" t="s">
        <v>57</v>
      </c>
      <c r="D7108" s="43">
        <v>2147842.102</v>
      </c>
      <c r="E7108" s="43">
        <v>-2041353.3769999999</v>
      </c>
      <c r="F7108" s="45">
        <v>-23590</v>
      </c>
      <c r="G7108" s="45">
        <v>-21850</v>
      </c>
      <c r="H7108" s="45">
        <v>-30000</v>
      </c>
      <c r="I7108" s="55">
        <f>pro[[#This Row],[Admin expenses 3]]+pro[[#This Row],[Admin expenses 2]]+pro[[#This Row],[Admin expenses 1]]+pro[[#This Row],[COGS]]</f>
        <v>-2116793.3769999999</v>
      </c>
      <c r="J7108" s="55">
        <f>pro[[#This Row],[Revenue]]+pro[[#This Row],[AdminExp]]</f>
        <v>31048.725000000093</v>
      </c>
      <c r="K7108" s="83">
        <f>pro[[#This Row],[Profit]]/pro[[#This Row],[Revenue]]</f>
        <v>1.4455776321308043E-2</v>
      </c>
      <c r="L7108" s="56">
        <f t="shared" si="111"/>
        <v>7</v>
      </c>
      <c r="M7108" s="82" t="str">
        <f>"Q"&amp;" "&amp;VLOOKUP(pro[[#This Row],[Period]],Mapping!A:B,2,0)</f>
        <v>Q 3</v>
      </c>
      <c r="N7108"/>
    </row>
    <row r="7109" spans="1:14" ht="11.25" customHeight="1" x14ac:dyDescent="0.2">
      <c r="A7109" s="42" t="s">
        <v>27</v>
      </c>
      <c r="B7109" s="44" t="s">
        <v>19</v>
      </c>
      <c r="C7109" s="44" t="s">
        <v>58</v>
      </c>
      <c r="D7109" s="43">
        <v>15571.367</v>
      </c>
      <c r="E7109" s="43">
        <v>-1682.492</v>
      </c>
      <c r="F7109" s="45">
        <v>-58140</v>
      </c>
      <c r="G7109" s="45">
        <v>-19450</v>
      </c>
      <c r="H7109" s="45">
        <v>-84030</v>
      </c>
      <c r="I7109" s="55">
        <f>pro[[#This Row],[Admin expenses 3]]+pro[[#This Row],[Admin expenses 2]]+pro[[#This Row],[Admin expenses 1]]+pro[[#This Row],[COGS]]</f>
        <v>-163302.492</v>
      </c>
      <c r="J7109" s="55">
        <f>pro[[#This Row],[Revenue]]+pro[[#This Row],[AdminExp]]</f>
        <v>-147731.125</v>
      </c>
      <c r="K7109" s="83">
        <f>pro[[#This Row],[Profit]]/pro[[#This Row],[Revenue]]</f>
        <v>-9.4873574683584305</v>
      </c>
      <c r="L7109" s="56">
        <f t="shared" si="111"/>
        <v>7</v>
      </c>
      <c r="M7109" s="82" t="str">
        <f>"Q"&amp;" "&amp;VLOOKUP(pro[[#This Row],[Period]],Mapping!A:B,2,0)</f>
        <v>Q 3</v>
      </c>
      <c r="N7109"/>
    </row>
    <row r="7110" spans="1:14" ht="11.25" customHeight="1" x14ac:dyDescent="0.2">
      <c r="A7110" s="42" t="s">
        <v>27</v>
      </c>
      <c r="B7110" s="44" t="s">
        <v>19</v>
      </c>
      <c r="C7110" s="44" t="s">
        <v>59</v>
      </c>
      <c r="D7110" s="43">
        <v>1186990.875</v>
      </c>
      <c r="E7110" s="43">
        <v>-683169.56400000001</v>
      </c>
      <c r="F7110" s="45">
        <v>-21320</v>
      </c>
      <c r="G7110" s="45">
        <v>-84160</v>
      </c>
      <c r="H7110" s="45">
        <v>-14230</v>
      </c>
      <c r="I7110" s="55">
        <f>pro[[#This Row],[Admin expenses 3]]+pro[[#This Row],[Admin expenses 2]]+pro[[#This Row],[Admin expenses 1]]+pro[[#This Row],[COGS]]</f>
        <v>-802879.56400000001</v>
      </c>
      <c r="J7110" s="55">
        <f>pro[[#This Row],[Revenue]]+pro[[#This Row],[AdminExp]]</f>
        <v>384111.31099999999</v>
      </c>
      <c r="K7110" s="83">
        <f>pro[[#This Row],[Profit]]/pro[[#This Row],[Revenue]]</f>
        <v>0.32360089625794303</v>
      </c>
      <c r="L7110" s="56">
        <f t="shared" si="111"/>
        <v>7</v>
      </c>
      <c r="M7110" s="82" t="str">
        <f>"Q"&amp;" "&amp;VLOOKUP(pro[[#This Row],[Period]],Mapping!A:B,2,0)</f>
        <v>Q 3</v>
      </c>
      <c r="N7110"/>
    </row>
    <row r="7111" spans="1:14" ht="11.25" customHeight="1" x14ac:dyDescent="0.2">
      <c r="A7111" s="42" t="s">
        <v>27</v>
      </c>
      <c r="B7111" s="44" t="s">
        <v>19</v>
      </c>
      <c r="C7111" s="44" t="s">
        <v>57</v>
      </c>
      <c r="D7111" s="43">
        <v>1202753.9509999999</v>
      </c>
      <c r="E7111" s="43">
        <v>-648042.17799999996</v>
      </c>
      <c r="F7111" s="45">
        <v>-102590</v>
      </c>
      <c r="G7111" s="45">
        <v>-69230</v>
      </c>
      <c r="H7111" s="45">
        <v>-100390</v>
      </c>
      <c r="I7111" s="55">
        <f>pro[[#This Row],[Admin expenses 3]]+pro[[#This Row],[Admin expenses 2]]+pro[[#This Row],[Admin expenses 1]]+pro[[#This Row],[COGS]]</f>
        <v>-920252.17799999996</v>
      </c>
      <c r="J7111" s="55">
        <f>pro[[#This Row],[Revenue]]+pro[[#This Row],[AdminExp]]</f>
        <v>282501.77299999993</v>
      </c>
      <c r="K7111" s="83">
        <f>pro[[#This Row],[Profit]]/pro[[#This Row],[Revenue]]</f>
        <v>0.23487910620881425</v>
      </c>
      <c r="L7111" s="56">
        <f t="shared" si="111"/>
        <v>7</v>
      </c>
      <c r="M7111" s="82" t="str">
        <f>"Q"&amp;" "&amp;VLOOKUP(pro[[#This Row],[Period]],Mapping!A:B,2,0)</f>
        <v>Q 3</v>
      </c>
      <c r="N7111"/>
    </row>
    <row r="7112" spans="1:14" ht="11.25" customHeight="1" x14ac:dyDescent="0.2">
      <c r="A7112" s="42" t="s">
        <v>27</v>
      </c>
      <c r="B7112" s="44" t="s">
        <v>19</v>
      </c>
      <c r="C7112" s="44" t="s">
        <v>58</v>
      </c>
      <c r="D7112" s="43">
        <v>261542.56099999996</v>
      </c>
      <c r="E7112" s="43">
        <v>-53254.606999999996</v>
      </c>
      <c r="F7112" s="45">
        <v>-70100</v>
      </c>
      <c r="G7112" s="45">
        <v>-86980</v>
      </c>
      <c r="H7112" s="45">
        <v>-34410</v>
      </c>
      <c r="I7112" s="55">
        <f>pro[[#This Row],[Admin expenses 3]]+pro[[#This Row],[Admin expenses 2]]+pro[[#This Row],[Admin expenses 1]]+pro[[#This Row],[COGS]]</f>
        <v>-244744.60699999999</v>
      </c>
      <c r="J7112" s="55">
        <f>pro[[#This Row],[Revenue]]+pro[[#This Row],[AdminExp]]</f>
        <v>16797.953999999969</v>
      </c>
      <c r="K7112" s="83">
        <f>pro[[#This Row],[Profit]]/pro[[#This Row],[Revenue]]</f>
        <v>6.4226464464420277E-2</v>
      </c>
      <c r="L7112" s="56">
        <f t="shared" si="111"/>
        <v>7</v>
      </c>
      <c r="M7112" s="82" t="str">
        <f>"Q"&amp;" "&amp;VLOOKUP(pro[[#This Row],[Period]],Mapping!A:B,2,0)</f>
        <v>Q 3</v>
      </c>
      <c r="N7112"/>
    </row>
    <row r="7113" spans="1:14" ht="11.25" customHeight="1" x14ac:dyDescent="0.2">
      <c r="A7113" s="42" t="s">
        <v>27</v>
      </c>
      <c r="B7113" s="44" t="s">
        <v>19</v>
      </c>
      <c r="C7113" s="44" t="s">
        <v>59</v>
      </c>
      <c r="D7113" s="43">
        <v>210740.52299999999</v>
      </c>
      <c r="E7113" s="43">
        <v>-52612.42</v>
      </c>
      <c r="F7113" s="45">
        <v>-64460</v>
      </c>
      <c r="G7113" s="45">
        <v>-50700</v>
      </c>
      <c r="H7113" s="45">
        <v>-87070</v>
      </c>
      <c r="I7113" s="55">
        <f>pro[[#This Row],[Admin expenses 3]]+pro[[#This Row],[Admin expenses 2]]+pro[[#This Row],[Admin expenses 1]]+pro[[#This Row],[COGS]]</f>
        <v>-254842.41999999998</v>
      </c>
      <c r="J7113" s="55">
        <f>pro[[#This Row],[Revenue]]+pro[[#This Row],[AdminExp]]</f>
        <v>-44101.896999999997</v>
      </c>
      <c r="K7113" s="83">
        <f>pro[[#This Row],[Profit]]/pro[[#This Row],[Revenue]]</f>
        <v>-0.20927108072138551</v>
      </c>
      <c r="L7113" s="56">
        <f t="shared" si="111"/>
        <v>7</v>
      </c>
      <c r="M7113" s="82" t="str">
        <f>"Q"&amp;" "&amp;VLOOKUP(pro[[#This Row],[Period]],Mapping!A:B,2,0)</f>
        <v>Q 3</v>
      </c>
      <c r="N7113"/>
    </row>
    <row r="7114" spans="1:14" ht="11.25" customHeight="1" x14ac:dyDescent="0.2">
      <c r="A7114" s="42" t="s">
        <v>27</v>
      </c>
      <c r="B7114" s="44" t="s">
        <v>19</v>
      </c>
      <c r="C7114" s="44" t="s">
        <v>57</v>
      </c>
      <c r="D7114" s="43">
        <v>90726.306999999986</v>
      </c>
      <c r="E7114" s="43">
        <v>-13684.236999999999</v>
      </c>
      <c r="F7114" s="45">
        <v>-44160</v>
      </c>
      <c r="G7114" s="45">
        <v>-60310</v>
      </c>
      <c r="H7114" s="45">
        <v>-79230</v>
      </c>
      <c r="I7114" s="55">
        <f>pro[[#This Row],[Admin expenses 3]]+pro[[#This Row],[Admin expenses 2]]+pro[[#This Row],[Admin expenses 1]]+pro[[#This Row],[COGS]]</f>
        <v>-197384.23699999999</v>
      </c>
      <c r="J7114" s="55">
        <f>pro[[#This Row],[Revenue]]+pro[[#This Row],[AdminExp]]</f>
        <v>-106657.93000000001</v>
      </c>
      <c r="K7114" s="83">
        <f>pro[[#This Row],[Profit]]/pro[[#This Row],[Revenue]]</f>
        <v>-1.1756009202490743</v>
      </c>
      <c r="L7114" s="56">
        <f t="shared" si="111"/>
        <v>7</v>
      </c>
      <c r="M7114" s="82" t="str">
        <f>"Q"&amp;" "&amp;VLOOKUP(pro[[#This Row],[Period]],Mapping!A:B,2,0)</f>
        <v>Q 3</v>
      </c>
      <c r="N7114"/>
    </row>
    <row r="7115" spans="1:14" ht="11.25" customHeight="1" x14ac:dyDescent="0.2">
      <c r="A7115" s="42" t="s">
        <v>27</v>
      </c>
      <c r="B7115" s="44" t="s">
        <v>19</v>
      </c>
      <c r="C7115" s="44" t="s">
        <v>58</v>
      </c>
      <c r="D7115" s="43">
        <v>120111.474</v>
      </c>
      <c r="E7115" s="43">
        <v>-38310.320999999996</v>
      </c>
      <c r="F7115" s="45">
        <v>-46000</v>
      </c>
      <c r="G7115" s="45">
        <v>-102530</v>
      </c>
      <c r="H7115" s="45">
        <v>-20580</v>
      </c>
      <c r="I7115" s="55">
        <f>pro[[#This Row],[Admin expenses 3]]+pro[[#This Row],[Admin expenses 2]]+pro[[#This Row],[Admin expenses 1]]+pro[[#This Row],[COGS]]</f>
        <v>-207420.321</v>
      </c>
      <c r="J7115" s="55">
        <f>pro[[#This Row],[Revenue]]+pro[[#This Row],[AdminExp]]</f>
        <v>-87308.846999999994</v>
      </c>
      <c r="K7115" s="83">
        <f>pro[[#This Row],[Profit]]/pro[[#This Row],[Revenue]]</f>
        <v>-0.72689847266381891</v>
      </c>
      <c r="L7115" s="56">
        <f t="shared" si="111"/>
        <v>7</v>
      </c>
      <c r="M7115" s="82" t="str">
        <f>"Q"&amp;" "&amp;VLOOKUP(pro[[#This Row],[Period]],Mapping!A:B,2,0)</f>
        <v>Q 3</v>
      </c>
      <c r="N7115"/>
    </row>
    <row r="7116" spans="1:14" ht="11.25" customHeight="1" x14ac:dyDescent="0.2">
      <c r="A7116" s="42" t="s">
        <v>27</v>
      </c>
      <c r="B7116" s="44" t="s">
        <v>19</v>
      </c>
      <c r="C7116" s="44" t="s">
        <v>59</v>
      </c>
      <c r="D7116" s="43">
        <v>95998.888999999981</v>
      </c>
      <c r="E7116" s="43">
        <v>-150393.35499999998</v>
      </c>
      <c r="F7116" s="45">
        <v>-98540</v>
      </c>
      <c r="G7116" s="45">
        <v>-35300</v>
      </c>
      <c r="H7116" s="45">
        <v>-85730</v>
      </c>
      <c r="I7116" s="55">
        <f>pro[[#This Row],[Admin expenses 3]]+pro[[#This Row],[Admin expenses 2]]+pro[[#This Row],[Admin expenses 1]]+pro[[#This Row],[COGS]]</f>
        <v>-369963.35499999998</v>
      </c>
      <c r="J7116" s="55">
        <f>pro[[#This Row],[Revenue]]+pro[[#This Row],[AdminExp]]</f>
        <v>-273964.46600000001</v>
      </c>
      <c r="K7116" s="83">
        <f>pro[[#This Row],[Profit]]/pro[[#This Row],[Revenue]]</f>
        <v>-2.8538295479648736</v>
      </c>
      <c r="L7116" s="56">
        <f t="shared" si="111"/>
        <v>7</v>
      </c>
      <c r="M7116" s="82" t="str">
        <f>"Q"&amp;" "&amp;VLOOKUP(pro[[#This Row],[Period]],Mapping!A:B,2,0)</f>
        <v>Q 3</v>
      </c>
      <c r="N7116"/>
    </row>
    <row r="7117" spans="1:14" ht="11.25" customHeight="1" x14ac:dyDescent="0.2">
      <c r="A7117" s="42" t="s">
        <v>27</v>
      </c>
      <c r="B7117" s="44" t="s">
        <v>19</v>
      </c>
      <c r="C7117" s="44" t="s">
        <v>57</v>
      </c>
      <c r="D7117" s="43">
        <v>2348657.0729999999</v>
      </c>
      <c r="E7117" s="43">
        <v>-60183.767000000007</v>
      </c>
      <c r="F7117" s="45">
        <v>-29540</v>
      </c>
      <c r="G7117" s="45">
        <v>-80010</v>
      </c>
      <c r="H7117" s="45">
        <v>-35180</v>
      </c>
      <c r="I7117" s="55">
        <f>pro[[#This Row],[Admin expenses 3]]+pro[[#This Row],[Admin expenses 2]]+pro[[#This Row],[Admin expenses 1]]+pro[[#This Row],[COGS]]</f>
        <v>-204913.76699999999</v>
      </c>
      <c r="J7117" s="55">
        <f>pro[[#This Row],[Revenue]]+pro[[#This Row],[AdminExp]]</f>
        <v>2143743.3059999999</v>
      </c>
      <c r="K7117" s="83">
        <f>pro[[#This Row],[Profit]]/pro[[#This Row],[Revenue]]</f>
        <v>0.91275279420070532</v>
      </c>
      <c r="L7117" s="56">
        <f t="shared" si="111"/>
        <v>7</v>
      </c>
      <c r="M7117" s="82" t="str">
        <f>"Q"&amp;" "&amp;VLOOKUP(pro[[#This Row],[Period]],Mapping!A:B,2,0)</f>
        <v>Q 3</v>
      </c>
      <c r="N7117"/>
    </row>
    <row r="7118" spans="1:14" ht="11.25" customHeight="1" x14ac:dyDescent="0.2">
      <c r="A7118" s="42" t="s">
        <v>27</v>
      </c>
      <c r="B7118" s="44" t="s">
        <v>19</v>
      </c>
      <c r="C7118" s="44" t="s">
        <v>57</v>
      </c>
      <c r="D7118" s="43">
        <v>3289401.8360000001</v>
      </c>
      <c r="E7118" s="43">
        <v>-160452.34099999999</v>
      </c>
      <c r="F7118" s="45">
        <v>-63370</v>
      </c>
      <c r="G7118" s="45">
        <v>-77900</v>
      </c>
      <c r="H7118" s="45">
        <v>-80450</v>
      </c>
      <c r="I7118" s="55">
        <f>pro[[#This Row],[Admin expenses 3]]+pro[[#This Row],[Admin expenses 2]]+pro[[#This Row],[Admin expenses 1]]+pro[[#This Row],[COGS]]</f>
        <v>-382172.34100000001</v>
      </c>
      <c r="J7118" s="55">
        <f>pro[[#This Row],[Revenue]]+pro[[#This Row],[AdminExp]]</f>
        <v>2907229.4950000001</v>
      </c>
      <c r="K7118" s="83">
        <f>pro[[#This Row],[Profit]]/pro[[#This Row],[Revenue]]</f>
        <v>0.88381707068518822</v>
      </c>
      <c r="L7118" s="56">
        <f t="shared" si="111"/>
        <v>7</v>
      </c>
      <c r="M7118" s="82" t="str">
        <f>"Q"&amp;" "&amp;VLOOKUP(pro[[#This Row],[Period]],Mapping!A:B,2,0)</f>
        <v>Q 3</v>
      </c>
      <c r="N7118"/>
    </row>
    <row r="7119" spans="1:14" ht="11.25" customHeight="1" x14ac:dyDescent="0.2">
      <c r="A7119" s="42" t="s">
        <v>27</v>
      </c>
      <c r="B7119" s="44" t="s">
        <v>19</v>
      </c>
      <c r="C7119" s="44" t="s">
        <v>57</v>
      </c>
      <c r="D7119" s="43">
        <v>491292.88599999994</v>
      </c>
      <c r="E7119" s="43">
        <v>-63100.414999999994</v>
      </c>
      <c r="F7119" s="45">
        <v>-54880</v>
      </c>
      <c r="G7119" s="45">
        <v>-91470</v>
      </c>
      <c r="H7119" s="45">
        <v>-36240</v>
      </c>
      <c r="I7119" s="55">
        <f>pro[[#This Row],[Admin expenses 3]]+pro[[#This Row],[Admin expenses 2]]+pro[[#This Row],[Admin expenses 1]]+pro[[#This Row],[COGS]]</f>
        <v>-245690.41499999998</v>
      </c>
      <c r="J7119" s="55">
        <f>pro[[#This Row],[Revenue]]+pro[[#This Row],[AdminExp]]</f>
        <v>245602.47099999996</v>
      </c>
      <c r="K7119" s="83">
        <f>pro[[#This Row],[Profit]]/pro[[#This Row],[Revenue]]</f>
        <v>0.49991049738098586</v>
      </c>
      <c r="L7119" s="56">
        <f t="shared" si="111"/>
        <v>7</v>
      </c>
      <c r="M7119" s="82" t="str">
        <f>"Q"&amp;" "&amp;VLOOKUP(pro[[#This Row],[Period]],Mapping!A:B,2,0)</f>
        <v>Q 3</v>
      </c>
      <c r="N7119"/>
    </row>
    <row r="7120" spans="1:14" ht="11.25" customHeight="1" x14ac:dyDescent="0.2">
      <c r="A7120" s="42" t="s">
        <v>27</v>
      </c>
      <c r="B7120" s="44" t="s">
        <v>19</v>
      </c>
      <c r="C7120" s="44" t="s">
        <v>57</v>
      </c>
      <c r="D7120" s="43">
        <v>733055.46299999999</v>
      </c>
      <c r="E7120" s="43">
        <v>-74354.168000000005</v>
      </c>
      <c r="F7120" s="45">
        <v>-23520</v>
      </c>
      <c r="G7120" s="45">
        <v>-36490</v>
      </c>
      <c r="H7120" s="45">
        <v>-27630</v>
      </c>
      <c r="I7120" s="55">
        <f>pro[[#This Row],[Admin expenses 3]]+pro[[#This Row],[Admin expenses 2]]+pro[[#This Row],[Admin expenses 1]]+pro[[#This Row],[COGS]]</f>
        <v>-161994.16800000001</v>
      </c>
      <c r="J7120" s="55">
        <f>pro[[#This Row],[Revenue]]+pro[[#This Row],[AdminExp]]</f>
        <v>571061.29499999993</v>
      </c>
      <c r="K7120" s="83">
        <f>pro[[#This Row],[Profit]]/pro[[#This Row],[Revenue]]</f>
        <v>0.77901512753612745</v>
      </c>
      <c r="L7120" s="56">
        <f t="shared" si="111"/>
        <v>7</v>
      </c>
      <c r="M7120" s="82" t="str">
        <f>"Q"&amp;" "&amp;VLOOKUP(pro[[#This Row],[Period]],Mapping!A:B,2,0)</f>
        <v>Q 3</v>
      </c>
      <c r="N7120"/>
    </row>
    <row r="7121" spans="1:14" ht="11.25" customHeight="1" x14ac:dyDescent="0.2">
      <c r="A7121" s="42" t="s">
        <v>27</v>
      </c>
      <c r="B7121" s="44" t="s">
        <v>19</v>
      </c>
      <c r="C7121" s="44" t="s">
        <v>57</v>
      </c>
      <c r="D7121" s="43">
        <v>3133134.3050000002</v>
      </c>
      <c r="E7121" s="43">
        <v>-286358.22600000002</v>
      </c>
      <c r="F7121" s="45">
        <v>-106710</v>
      </c>
      <c r="G7121" s="45">
        <v>-67130</v>
      </c>
      <c r="H7121" s="45">
        <v>-45900</v>
      </c>
      <c r="I7121" s="55">
        <f>pro[[#This Row],[Admin expenses 3]]+pro[[#This Row],[Admin expenses 2]]+pro[[#This Row],[Admin expenses 1]]+pro[[#This Row],[COGS]]</f>
        <v>-506098.22600000002</v>
      </c>
      <c r="J7121" s="55">
        <f>pro[[#This Row],[Revenue]]+pro[[#This Row],[AdminExp]]</f>
        <v>2627036.0789999999</v>
      </c>
      <c r="K7121" s="83">
        <f>pro[[#This Row],[Profit]]/pro[[#This Row],[Revenue]]</f>
        <v>0.83846902917875388</v>
      </c>
      <c r="L7121" s="56">
        <f t="shared" si="111"/>
        <v>7</v>
      </c>
      <c r="M7121" s="82" t="str">
        <f>"Q"&amp;" "&amp;VLOOKUP(pro[[#This Row],[Period]],Mapping!A:B,2,0)</f>
        <v>Q 3</v>
      </c>
      <c r="N7121"/>
    </row>
    <row r="7122" spans="1:14" ht="11.25" customHeight="1" x14ac:dyDescent="0.2">
      <c r="A7122" s="42" t="s">
        <v>27</v>
      </c>
      <c r="B7122" s="44" t="s">
        <v>19</v>
      </c>
      <c r="C7122" s="44" t="s">
        <v>57</v>
      </c>
      <c r="D7122" s="43">
        <v>3208194.4509999994</v>
      </c>
      <c r="E7122" s="43">
        <v>-264135.83699999994</v>
      </c>
      <c r="F7122" s="45">
        <v>-13970</v>
      </c>
      <c r="G7122" s="45">
        <v>-101730</v>
      </c>
      <c r="H7122" s="45">
        <v>-21530</v>
      </c>
      <c r="I7122" s="55">
        <f>pro[[#This Row],[Admin expenses 3]]+pro[[#This Row],[Admin expenses 2]]+pro[[#This Row],[Admin expenses 1]]+pro[[#This Row],[COGS]]</f>
        <v>-401365.83699999994</v>
      </c>
      <c r="J7122" s="55">
        <f>pro[[#This Row],[Revenue]]+pro[[#This Row],[AdminExp]]</f>
        <v>2806828.6139999996</v>
      </c>
      <c r="K7122" s="83">
        <f>pro[[#This Row],[Profit]]/pro[[#This Row],[Revenue]]</f>
        <v>0.87489354428784905</v>
      </c>
      <c r="L7122" s="56">
        <f t="shared" si="111"/>
        <v>7</v>
      </c>
      <c r="M7122" s="82" t="str">
        <f>"Q"&amp;" "&amp;VLOOKUP(pro[[#This Row],[Period]],Mapping!A:B,2,0)</f>
        <v>Q 3</v>
      </c>
      <c r="N7122"/>
    </row>
    <row r="7123" spans="1:14" ht="11.25" customHeight="1" x14ac:dyDescent="0.2">
      <c r="A7123" s="42" t="s">
        <v>27</v>
      </c>
      <c r="B7123" s="44" t="s">
        <v>19</v>
      </c>
      <c r="C7123" s="44" t="s">
        <v>57</v>
      </c>
      <c r="D7123" s="43">
        <v>189553.07699999999</v>
      </c>
      <c r="E7123" s="43">
        <v>-15332.386999999999</v>
      </c>
      <c r="F7123" s="45">
        <v>-106620</v>
      </c>
      <c r="G7123" s="45">
        <v>-20020</v>
      </c>
      <c r="H7123" s="45">
        <v>-27970</v>
      </c>
      <c r="I7123" s="55">
        <f>pro[[#This Row],[Admin expenses 3]]+pro[[#This Row],[Admin expenses 2]]+pro[[#This Row],[Admin expenses 1]]+pro[[#This Row],[COGS]]</f>
        <v>-169942.38699999999</v>
      </c>
      <c r="J7123" s="55">
        <f>pro[[#This Row],[Revenue]]+pro[[#This Row],[AdminExp]]</f>
        <v>19610.690000000002</v>
      </c>
      <c r="K7123" s="83">
        <f>pro[[#This Row],[Profit]]/pro[[#This Row],[Revenue]]</f>
        <v>0.10345751338027609</v>
      </c>
      <c r="L7123" s="56">
        <f t="shared" si="111"/>
        <v>7</v>
      </c>
      <c r="M7123" s="82" t="str">
        <f>"Q"&amp;" "&amp;VLOOKUP(pro[[#This Row],[Period]],Mapping!A:B,2,0)</f>
        <v>Q 3</v>
      </c>
      <c r="N7123"/>
    </row>
    <row r="7124" spans="1:14" ht="11.25" customHeight="1" x14ac:dyDescent="0.2">
      <c r="A7124" s="42" t="s">
        <v>27</v>
      </c>
      <c r="B7124" s="44" t="s">
        <v>19</v>
      </c>
      <c r="C7124" s="44" t="s">
        <v>57</v>
      </c>
      <c r="D7124" s="43">
        <v>623468.98599999992</v>
      </c>
      <c r="E7124" s="43">
        <v>-31056.34</v>
      </c>
      <c r="F7124" s="45">
        <v>-50070</v>
      </c>
      <c r="G7124" s="45">
        <v>-46110</v>
      </c>
      <c r="H7124" s="45">
        <v>-19510</v>
      </c>
      <c r="I7124" s="55">
        <f>pro[[#This Row],[Admin expenses 3]]+pro[[#This Row],[Admin expenses 2]]+pro[[#This Row],[Admin expenses 1]]+pro[[#This Row],[COGS]]</f>
        <v>-146746.34</v>
      </c>
      <c r="J7124" s="55">
        <f>pro[[#This Row],[Revenue]]+pro[[#This Row],[AdminExp]]</f>
        <v>476722.64599999995</v>
      </c>
      <c r="K7124" s="83">
        <f>pro[[#This Row],[Profit]]/pro[[#This Row],[Revenue]]</f>
        <v>0.76462928662822049</v>
      </c>
      <c r="L7124" s="56">
        <f t="shared" si="111"/>
        <v>7</v>
      </c>
      <c r="M7124" s="82" t="str">
        <f>"Q"&amp;" "&amp;VLOOKUP(pro[[#This Row],[Period]],Mapping!A:B,2,0)</f>
        <v>Q 3</v>
      </c>
      <c r="N7124"/>
    </row>
    <row r="7125" spans="1:14" ht="11.25" customHeight="1" x14ac:dyDescent="0.2">
      <c r="A7125" s="42" t="s">
        <v>27</v>
      </c>
      <c r="B7125" s="44" t="s">
        <v>19</v>
      </c>
      <c r="C7125" s="44" t="s">
        <v>57</v>
      </c>
      <c r="D7125" s="43">
        <v>3280431.7069999995</v>
      </c>
      <c r="E7125" s="43">
        <v>-169349.06799999997</v>
      </c>
      <c r="F7125" s="45">
        <v>-100230</v>
      </c>
      <c r="G7125" s="45">
        <v>-72290</v>
      </c>
      <c r="H7125" s="45">
        <v>-13660</v>
      </c>
      <c r="I7125" s="55">
        <f>pro[[#This Row],[Admin expenses 3]]+pro[[#This Row],[Admin expenses 2]]+pro[[#This Row],[Admin expenses 1]]+pro[[#This Row],[COGS]]</f>
        <v>-355529.06799999997</v>
      </c>
      <c r="J7125" s="55">
        <f>pro[[#This Row],[Revenue]]+pro[[#This Row],[AdminExp]]</f>
        <v>2924902.6389999995</v>
      </c>
      <c r="K7125" s="83">
        <f>pro[[#This Row],[Profit]]/pro[[#This Row],[Revenue]]</f>
        <v>0.89162125605561338</v>
      </c>
      <c r="L7125" s="56">
        <f t="shared" si="111"/>
        <v>7</v>
      </c>
      <c r="M7125" s="82" t="str">
        <f>"Q"&amp;" "&amp;VLOOKUP(pro[[#This Row],[Period]],Mapping!A:B,2,0)</f>
        <v>Q 3</v>
      </c>
      <c r="N7125"/>
    </row>
    <row r="7126" spans="1:14" ht="11.25" customHeight="1" x14ac:dyDescent="0.2">
      <c r="A7126" s="42" t="s">
        <v>27</v>
      </c>
      <c r="B7126" s="44" t="s">
        <v>19</v>
      </c>
      <c r="C7126" s="44" t="s">
        <v>57</v>
      </c>
      <c r="D7126" s="43">
        <v>1171292.409</v>
      </c>
      <c r="E7126" s="43">
        <v>-72823.001999999993</v>
      </c>
      <c r="F7126" s="45">
        <v>-33590</v>
      </c>
      <c r="G7126" s="45">
        <v>-46850</v>
      </c>
      <c r="H7126" s="45">
        <v>-80460</v>
      </c>
      <c r="I7126" s="55">
        <f>pro[[#This Row],[Admin expenses 3]]+pro[[#This Row],[Admin expenses 2]]+pro[[#This Row],[Admin expenses 1]]+pro[[#This Row],[COGS]]</f>
        <v>-233723.00199999998</v>
      </c>
      <c r="J7126" s="55">
        <f>pro[[#This Row],[Revenue]]+pro[[#This Row],[AdminExp]]</f>
        <v>937569.40700000001</v>
      </c>
      <c r="K7126" s="83">
        <f>pro[[#This Row],[Profit]]/pro[[#This Row],[Revenue]]</f>
        <v>0.80045717004215644</v>
      </c>
      <c r="L7126" s="56">
        <f t="shared" si="111"/>
        <v>7</v>
      </c>
      <c r="M7126" s="82" t="str">
        <f>"Q"&amp;" "&amp;VLOOKUP(pro[[#This Row],[Period]],Mapping!A:B,2,0)</f>
        <v>Q 3</v>
      </c>
      <c r="N7126"/>
    </row>
    <row r="7127" spans="1:14" ht="11.25" customHeight="1" x14ac:dyDescent="0.2">
      <c r="A7127" s="42" t="s">
        <v>27</v>
      </c>
      <c r="B7127" s="44" t="s">
        <v>19</v>
      </c>
      <c r="C7127" s="44" t="s">
        <v>57</v>
      </c>
      <c r="D7127" s="43">
        <v>-3070.6059999999998</v>
      </c>
      <c r="E7127" s="43">
        <v>-99.399999999999991</v>
      </c>
      <c r="F7127" s="45">
        <v>-55940</v>
      </c>
      <c r="G7127" s="45">
        <v>-53530</v>
      </c>
      <c r="H7127" s="45">
        <v>-26560</v>
      </c>
      <c r="I7127" s="55">
        <f>pro[[#This Row],[Admin expenses 3]]+pro[[#This Row],[Admin expenses 2]]+pro[[#This Row],[Admin expenses 1]]+pro[[#This Row],[COGS]]</f>
        <v>-136129.4</v>
      </c>
      <c r="J7127" s="55">
        <f>pro[[#This Row],[Revenue]]+pro[[#This Row],[AdminExp]]</f>
        <v>-139200.00599999999</v>
      </c>
      <c r="K7127" s="83">
        <f>pro[[#This Row],[Profit]]/pro[[#This Row],[Revenue]]</f>
        <v>45.333073015554589</v>
      </c>
      <c r="L7127" s="56">
        <f t="shared" si="111"/>
        <v>7</v>
      </c>
      <c r="M7127" s="82" t="str">
        <f>"Q"&amp;" "&amp;VLOOKUP(pro[[#This Row],[Period]],Mapping!A:B,2,0)</f>
        <v>Q 3</v>
      </c>
      <c r="N7127"/>
    </row>
    <row r="7128" spans="1:14" ht="11.25" customHeight="1" x14ac:dyDescent="0.2">
      <c r="A7128" s="42" t="s">
        <v>27</v>
      </c>
      <c r="B7128" s="44" t="s">
        <v>19</v>
      </c>
      <c r="C7128" s="44" t="s">
        <v>57</v>
      </c>
      <c r="D7128" s="43">
        <v>487341.65899999999</v>
      </c>
      <c r="E7128" s="43">
        <v>-796535.97099999979</v>
      </c>
      <c r="F7128" s="45">
        <v>-77730</v>
      </c>
      <c r="G7128" s="45">
        <v>-59470</v>
      </c>
      <c r="H7128" s="45">
        <v>-51520</v>
      </c>
      <c r="I7128" s="55">
        <f>pro[[#This Row],[Admin expenses 3]]+pro[[#This Row],[Admin expenses 2]]+pro[[#This Row],[Admin expenses 1]]+pro[[#This Row],[COGS]]</f>
        <v>-985255.97099999979</v>
      </c>
      <c r="J7128" s="55">
        <f>pro[[#This Row],[Revenue]]+pro[[#This Row],[AdminExp]]</f>
        <v>-497914.3119999998</v>
      </c>
      <c r="K7128" s="83">
        <f>pro[[#This Row],[Profit]]/pro[[#This Row],[Revenue]]</f>
        <v>-1.02169453976435</v>
      </c>
      <c r="L7128" s="56">
        <f t="shared" si="111"/>
        <v>7</v>
      </c>
      <c r="M7128" s="82" t="str">
        <f>"Q"&amp;" "&amp;VLOOKUP(pro[[#This Row],[Period]],Mapping!A:B,2,0)</f>
        <v>Q 3</v>
      </c>
      <c r="N7128"/>
    </row>
    <row r="7129" spans="1:14" ht="11.25" customHeight="1" x14ac:dyDescent="0.2">
      <c r="A7129" s="42" t="s">
        <v>27</v>
      </c>
      <c r="B7129" s="44" t="s">
        <v>19</v>
      </c>
      <c r="C7129" s="44" t="s">
        <v>57</v>
      </c>
      <c r="D7129" s="43">
        <v>244339.571</v>
      </c>
      <c r="E7129" s="43">
        <v>-416946.61399999988</v>
      </c>
      <c r="F7129" s="45">
        <v>-24140</v>
      </c>
      <c r="G7129" s="45">
        <v>-56060</v>
      </c>
      <c r="H7129" s="45">
        <v>-80040</v>
      </c>
      <c r="I7129" s="55">
        <f>pro[[#This Row],[Admin expenses 3]]+pro[[#This Row],[Admin expenses 2]]+pro[[#This Row],[Admin expenses 1]]+pro[[#This Row],[COGS]]</f>
        <v>-577186.61399999983</v>
      </c>
      <c r="J7129" s="55">
        <f>pro[[#This Row],[Revenue]]+pro[[#This Row],[AdminExp]]</f>
        <v>-332847.04299999983</v>
      </c>
      <c r="K7129" s="83">
        <f>pro[[#This Row],[Profit]]/pro[[#This Row],[Revenue]]</f>
        <v>-1.362231429144974</v>
      </c>
      <c r="L7129" s="56">
        <f t="shared" si="111"/>
        <v>7</v>
      </c>
      <c r="M7129" s="82" t="str">
        <f>"Q"&amp;" "&amp;VLOOKUP(pro[[#This Row],[Period]],Mapping!A:B,2,0)</f>
        <v>Q 3</v>
      </c>
      <c r="N7129"/>
    </row>
    <row r="7130" spans="1:14" ht="11.25" customHeight="1" x14ac:dyDescent="0.2">
      <c r="A7130" s="42" t="s">
        <v>27</v>
      </c>
      <c r="B7130" s="44" t="s">
        <v>19</v>
      </c>
      <c r="C7130" s="44" t="s">
        <v>57</v>
      </c>
      <c r="D7130" s="43">
        <v>116489.77199999998</v>
      </c>
      <c r="E7130" s="43">
        <v>-22818.663</v>
      </c>
      <c r="F7130" s="45">
        <v>-65330</v>
      </c>
      <c r="G7130" s="45">
        <v>-80900</v>
      </c>
      <c r="H7130" s="45">
        <v>-35660</v>
      </c>
      <c r="I7130" s="55">
        <f>pro[[#This Row],[Admin expenses 3]]+pro[[#This Row],[Admin expenses 2]]+pro[[#This Row],[Admin expenses 1]]+pro[[#This Row],[COGS]]</f>
        <v>-204708.663</v>
      </c>
      <c r="J7130" s="55">
        <f>pro[[#This Row],[Revenue]]+pro[[#This Row],[AdminExp]]</f>
        <v>-88218.891000000018</v>
      </c>
      <c r="K7130" s="83">
        <f>pro[[#This Row],[Profit]]/pro[[#This Row],[Revenue]]</f>
        <v>-0.75731018685485996</v>
      </c>
      <c r="L7130" s="56">
        <f t="shared" si="111"/>
        <v>7</v>
      </c>
      <c r="M7130" s="82" t="str">
        <f>"Q"&amp;" "&amp;VLOOKUP(pro[[#This Row],[Period]],Mapping!A:B,2,0)</f>
        <v>Q 3</v>
      </c>
      <c r="N7130"/>
    </row>
    <row r="7131" spans="1:14" ht="11.25" customHeight="1" x14ac:dyDescent="0.2">
      <c r="A7131" s="42" t="s">
        <v>27</v>
      </c>
      <c r="B7131" s="44" t="s">
        <v>19</v>
      </c>
      <c r="C7131" s="44" t="s">
        <v>57</v>
      </c>
      <c r="D7131" s="43">
        <v>89462.345000000001</v>
      </c>
      <c r="E7131" s="43">
        <v>-7088.2629999999999</v>
      </c>
      <c r="F7131" s="45">
        <v>-97190</v>
      </c>
      <c r="G7131" s="45">
        <v>-100470</v>
      </c>
      <c r="H7131" s="45">
        <v>-68800</v>
      </c>
      <c r="I7131" s="55">
        <f>pro[[#This Row],[Admin expenses 3]]+pro[[#This Row],[Admin expenses 2]]+pro[[#This Row],[Admin expenses 1]]+pro[[#This Row],[COGS]]</f>
        <v>-273548.26299999998</v>
      </c>
      <c r="J7131" s="55">
        <f>pro[[#This Row],[Revenue]]+pro[[#This Row],[AdminExp]]</f>
        <v>-184085.91799999998</v>
      </c>
      <c r="K7131" s="83">
        <f>pro[[#This Row],[Profit]]/pro[[#This Row],[Revenue]]</f>
        <v>-2.0576916243364733</v>
      </c>
      <c r="L7131" s="56">
        <f t="shared" si="111"/>
        <v>7</v>
      </c>
      <c r="M7131" s="82" t="str">
        <f>"Q"&amp;" "&amp;VLOOKUP(pro[[#This Row],[Period]],Mapping!A:B,2,0)</f>
        <v>Q 3</v>
      </c>
      <c r="N7131"/>
    </row>
    <row r="7132" spans="1:14" ht="11.25" customHeight="1" x14ac:dyDescent="0.2">
      <c r="A7132" s="42" t="s">
        <v>27</v>
      </c>
      <c r="B7132" s="44" t="s">
        <v>19</v>
      </c>
      <c r="C7132" s="44" t="s">
        <v>57</v>
      </c>
      <c r="D7132" s="43">
        <v>129123.16899999999</v>
      </c>
      <c r="E7132" s="43">
        <v>-78604.798999999985</v>
      </c>
      <c r="F7132" s="45">
        <v>-15440</v>
      </c>
      <c r="G7132" s="45">
        <v>-24340</v>
      </c>
      <c r="H7132" s="45">
        <v>-14220</v>
      </c>
      <c r="I7132" s="55">
        <f>pro[[#This Row],[Admin expenses 3]]+pro[[#This Row],[Admin expenses 2]]+pro[[#This Row],[Admin expenses 1]]+pro[[#This Row],[COGS]]</f>
        <v>-132604.799</v>
      </c>
      <c r="J7132" s="55">
        <f>pro[[#This Row],[Revenue]]+pro[[#This Row],[AdminExp]]</f>
        <v>-3481.6300000000047</v>
      </c>
      <c r="K7132" s="83">
        <f>pro[[#This Row],[Profit]]/pro[[#This Row],[Revenue]]</f>
        <v>-2.6963635008059667E-2</v>
      </c>
      <c r="L7132" s="56">
        <f t="shared" si="111"/>
        <v>7</v>
      </c>
      <c r="M7132" s="82" t="str">
        <f>"Q"&amp;" "&amp;VLOOKUP(pro[[#This Row],[Period]],Mapping!A:B,2,0)</f>
        <v>Q 3</v>
      </c>
      <c r="N7132"/>
    </row>
    <row r="7133" spans="1:14" ht="11.25" customHeight="1" x14ac:dyDescent="0.2">
      <c r="A7133" s="42" t="s">
        <v>27</v>
      </c>
      <c r="B7133" s="44" t="s">
        <v>19</v>
      </c>
      <c r="C7133" s="44" t="s">
        <v>57</v>
      </c>
      <c r="D7133" s="43">
        <v>115900.099</v>
      </c>
      <c r="E7133" s="43">
        <v>-100165.303</v>
      </c>
      <c r="F7133" s="45">
        <v>-27600</v>
      </c>
      <c r="G7133" s="45">
        <v>-56080</v>
      </c>
      <c r="H7133" s="45">
        <v>-44770</v>
      </c>
      <c r="I7133" s="55">
        <f>pro[[#This Row],[Admin expenses 3]]+pro[[#This Row],[Admin expenses 2]]+pro[[#This Row],[Admin expenses 1]]+pro[[#This Row],[COGS]]</f>
        <v>-228615.30300000001</v>
      </c>
      <c r="J7133" s="55">
        <f>pro[[#This Row],[Revenue]]+pro[[#This Row],[AdminExp]]</f>
        <v>-112715.20400000001</v>
      </c>
      <c r="K7133" s="83">
        <f>pro[[#This Row],[Profit]]/pro[[#This Row],[Revenue]]</f>
        <v>-0.97252034271342602</v>
      </c>
      <c r="L7133" s="56">
        <f t="shared" si="111"/>
        <v>7</v>
      </c>
      <c r="M7133" s="82" t="str">
        <f>"Q"&amp;" "&amp;VLOOKUP(pro[[#This Row],[Period]],Mapping!A:B,2,0)</f>
        <v>Q 3</v>
      </c>
      <c r="N7133"/>
    </row>
    <row r="7134" spans="1:14" ht="11.25" customHeight="1" x14ac:dyDescent="0.2">
      <c r="A7134" s="42" t="s">
        <v>27</v>
      </c>
      <c r="B7134" s="44" t="s">
        <v>19</v>
      </c>
      <c r="C7134" s="44" t="s">
        <v>57</v>
      </c>
      <c r="D7134" s="43">
        <v>108328.03099999999</v>
      </c>
      <c r="E7134" s="43">
        <v>-34373.429999999993</v>
      </c>
      <c r="F7134" s="45">
        <v>-68290</v>
      </c>
      <c r="G7134" s="45">
        <v>-67060</v>
      </c>
      <c r="H7134" s="45">
        <v>-17450</v>
      </c>
      <c r="I7134" s="55">
        <f>pro[[#This Row],[Admin expenses 3]]+pro[[#This Row],[Admin expenses 2]]+pro[[#This Row],[Admin expenses 1]]+pro[[#This Row],[COGS]]</f>
        <v>-187173.43</v>
      </c>
      <c r="J7134" s="55">
        <f>pro[[#This Row],[Revenue]]+pro[[#This Row],[AdminExp]]</f>
        <v>-78845.399000000005</v>
      </c>
      <c r="K7134" s="83">
        <f>pro[[#This Row],[Profit]]/pro[[#This Row],[Revenue]]</f>
        <v>-0.72783930689186083</v>
      </c>
      <c r="L7134" s="56">
        <f t="shared" si="111"/>
        <v>7</v>
      </c>
      <c r="M7134" s="82" t="str">
        <f>"Q"&amp;" "&amp;VLOOKUP(pro[[#This Row],[Period]],Mapping!A:B,2,0)</f>
        <v>Q 3</v>
      </c>
      <c r="N7134"/>
    </row>
    <row r="7135" spans="1:14" ht="11.25" customHeight="1" x14ac:dyDescent="0.2">
      <c r="A7135" s="42" t="s">
        <v>27</v>
      </c>
      <c r="B7135" s="44" t="s">
        <v>19</v>
      </c>
      <c r="C7135" s="44" t="s">
        <v>57</v>
      </c>
      <c r="D7135" s="43">
        <v>83544.34199999999</v>
      </c>
      <c r="E7135" s="43">
        <v>-116001.54999999999</v>
      </c>
      <c r="F7135" s="45">
        <v>-28540</v>
      </c>
      <c r="G7135" s="45">
        <v>-31670</v>
      </c>
      <c r="H7135" s="45">
        <v>-34620</v>
      </c>
      <c r="I7135" s="55">
        <f>pro[[#This Row],[Admin expenses 3]]+pro[[#This Row],[Admin expenses 2]]+pro[[#This Row],[Admin expenses 1]]+pro[[#This Row],[COGS]]</f>
        <v>-210831.55</v>
      </c>
      <c r="J7135" s="55">
        <f>pro[[#This Row],[Revenue]]+pro[[#This Row],[AdminExp]]</f>
        <v>-127287.208</v>
      </c>
      <c r="K7135" s="83">
        <f>pro[[#This Row],[Profit]]/pro[[#This Row],[Revenue]]</f>
        <v>-1.5235886111832686</v>
      </c>
      <c r="L7135" s="56">
        <f t="shared" si="111"/>
        <v>7</v>
      </c>
      <c r="M7135" s="82" t="str">
        <f>"Q"&amp;" "&amp;VLOOKUP(pro[[#This Row],[Period]],Mapping!A:B,2,0)</f>
        <v>Q 3</v>
      </c>
      <c r="N7135"/>
    </row>
    <row r="7136" spans="1:14" ht="11.25" customHeight="1" x14ac:dyDescent="0.2">
      <c r="A7136" s="42" t="s">
        <v>27</v>
      </c>
      <c r="B7136" s="44" t="s">
        <v>19</v>
      </c>
      <c r="C7136" s="44" t="s">
        <v>57</v>
      </c>
      <c r="D7136" s="43">
        <v>61705.370999999992</v>
      </c>
      <c r="E7136" s="43">
        <v>-60747.273999999998</v>
      </c>
      <c r="F7136" s="45">
        <v>-29670</v>
      </c>
      <c r="G7136" s="45">
        <v>-90220</v>
      </c>
      <c r="H7136" s="45">
        <v>-94580</v>
      </c>
      <c r="I7136" s="55">
        <f>pro[[#This Row],[Admin expenses 3]]+pro[[#This Row],[Admin expenses 2]]+pro[[#This Row],[Admin expenses 1]]+pro[[#This Row],[COGS]]</f>
        <v>-275217.27399999998</v>
      </c>
      <c r="J7136" s="55">
        <f>pro[[#This Row],[Revenue]]+pro[[#This Row],[AdminExp]]</f>
        <v>-213511.90299999999</v>
      </c>
      <c r="K7136" s="83">
        <f>pro[[#This Row],[Profit]]/pro[[#This Row],[Revenue]]</f>
        <v>-3.4601834417298947</v>
      </c>
      <c r="L7136" s="56">
        <f t="shared" si="111"/>
        <v>7</v>
      </c>
      <c r="M7136" s="82" t="str">
        <f>"Q"&amp;" "&amp;VLOOKUP(pro[[#This Row],[Period]],Mapping!A:B,2,0)</f>
        <v>Q 3</v>
      </c>
      <c r="N7136"/>
    </row>
    <row r="7137" spans="1:14" ht="11.25" customHeight="1" x14ac:dyDescent="0.2">
      <c r="A7137" s="42" t="s">
        <v>27</v>
      </c>
      <c r="B7137" s="44" t="s">
        <v>19</v>
      </c>
      <c r="C7137" s="44" t="s">
        <v>57</v>
      </c>
      <c r="D7137" s="43">
        <v>60201.406999999992</v>
      </c>
      <c r="E7137" s="43">
        <v>-60649.644999999997</v>
      </c>
      <c r="F7137" s="45">
        <v>-23630</v>
      </c>
      <c r="G7137" s="45">
        <v>-26900</v>
      </c>
      <c r="H7137" s="45">
        <v>-102060</v>
      </c>
      <c r="I7137" s="55">
        <f>pro[[#This Row],[Admin expenses 3]]+pro[[#This Row],[Admin expenses 2]]+pro[[#This Row],[Admin expenses 1]]+pro[[#This Row],[COGS]]</f>
        <v>-213239.64499999999</v>
      </c>
      <c r="J7137" s="55">
        <f>pro[[#This Row],[Revenue]]+pro[[#This Row],[AdminExp]]</f>
        <v>-153038.23800000001</v>
      </c>
      <c r="K7137" s="83">
        <f>pro[[#This Row],[Profit]]/pro[[#This Row],[Revenue]]</f>
        <v>-2.5421040076355697</v>
      </c>
      <c r="L7137" s="56">
        <f t="shared" si="111"/>
        <v>7</v>
      </c>
      <c r="M7137" s="82" t="str">
        <f>"Q"&amp;" "&amp;VLOOKUP(pro[[#This Row],[Period]],Mapping!A:B,2,0)</f>
        <v>Q 3</v>
      </c>
      <c r="N7137"/>
    </row>
    <row r="7138" spans="1:14" ht="11.25" customHeight="1" x14ac:dyDescent="0.2">
      <c r="A7138" s="42" t="s">
        <v>27</v>
      </c>
      <c r="B7138" s="44" t="s">
        <v>19</v>
      </c>
      <c r="C7138" s="44" t="s">
        <v>57</v>
      </c>
      <c r="D7138" s="43">
        <v>27055.895999999997</v>
      </c>
      <c r="E7138" s="43">
        <v>-50681.659000000007</v>
      </c>
      <c r="F7138" s="45">
        <v>-50120</v>
      </c>
      <c r="G7138" s="45">
        <v>-74610</v>
      </c>
      <c r="H7138" s="45">
        <v>-68560</v>
      </c>
      <c r="I7138" s="55">
        <f>pro[[#This Row],[Admin expenses 3]]+pro[[#This Row],[Admin expenses 2]]+pro[[#This Row],[Admin expenses 1]]+pro[[#This Row],[COGS]]</f>
        <v>-243971.65900000001</v>
      </c>
      <c r="J7138" s="55">
        <f>pro[[#This Row],[Revenue]]+pro[[#This Row],[AdminExp]]</f>
        <v>-216915.76300000001</v>
      </c>
      <c r="K7138" s="83">
        <f>pro[[#This Row],[Profit]]/pro[[#This Row],[Revenue]]</f>
        <v>-8.0173195151252816</v>
      </c>
      <c r="L7138" s="56">
        <f t="shared" si="111"/>
        <v>7</v>
      </c>
      <c r="M7138" s="82" t="str">
        <f>"Q"&amp;" "&amp;VLOOKUP(pro[[#This Row],[Period]],Mapping!A:B,2,0)</f>
        <v>Q 3</v>
      </c>
      <c r="N7138"/>
    </row>
    <row r="7139" spans="1:14" ht="11.25" customHeight="1" x14ac:dyDescent="0.2">
      <c r="A7139" s="42" t="s">
        <v>27</v>
      </c>
      <c r="B7139" s="44" t="s">
        <v>19</v>
      </c>
      <c r="C7139" s="44" t="s">
        <v>57</v>
      </c>
      <c r="D7139" s="43">
        <v>46456.998</v>
      </c>
      <c r="E7139" s="43">
        <v>-87780.706999999995</v>
      </c>
      <c r="F7139" s="45">
        <v>-19690</v>
      </c>
      <c r="G7139" s="45">
        <v>-51880</v>
      </c>
      <c r="H7139" s="45">
        <v>-86580</v>
      </c>
      <c r="I7139" s="55">
        <f>pro[[#This Row],[Admin expenses 3]]+pro[[#This Row],[Admin expenses 2]]+pro[[#This Row],[Admin expenses 1]]+pro[[#This Row],[COGS]]</f>
        <v>-245930.70699999999</v>
      </c>
      <c r="J7139" s="55">
        <f>pro[[#This Row],[Revenue]]+pro[[#This Row],[AdminExp]]</f>
        <v>-199473.709</v>
      </c>
      <c r="K7139" s="83">
        <f>pro[[#This Row],[Profit]]/pro[[#This Row],[Revenue]]</f>
        <v>-4.2937279115624305</v>
      </c>
      <c r="L7139" s="56">
        <f t="shared" si="111"/>
        <v>7</v>
      </c>
      <c r="M7139" s="82" t="str">
        <f>"Q"&amp;" "&amp;VLOOKUP(pro[[#This Row],[Period]],Mapping!A:B,2,0)</f>
        <v>Q 3</v>
      </c>
      <c r="N7139"/>
    </row>
    <row r="7140" spans="1:14" ht="11.25" customHeight="1" x14ac:dyDescent="0.2">
      <c r="A7140" s="42" t="s">
        <v>27</v>
      </c>
      <c r="B7140" s="44" t="s">
        <v>19</v>
      </c>
      <c r="C7140" s="44" t="s">
        <v>57</v>
      </c>
      <c r="D7140" s="43">
        <v>23536.449999999997</v>
      </c>
      <c r="E7140" s="43">
        <v>-24303.993000000002</v>
      </c>
      <c r="F7140" s="45">
        <v>-44910</v>
      </c>
      <c r="G7140" s="45">
        <v>-72760</v>
      </c>
      <c r="H7140" s="45">
        <v>-24230</v>
      </c>
      <c r="I7140" s="55">
        <f>pro[[#This Row],[Admin expenses 3]]+pro[[#This Row],[Admin expenses 2]]+pro[[#This Row],[Admin expenses 1]]+pro[[#This Row],[COGS]]</f>
        <v>-166203.99300000002</v>
      </c>
      <c r="J7140" s="55">
        <f>pro[[#This Row],[Revenue]]+pro[[#This Row],[AdminExp]]</f>
        <v>-142667.54300000001</v>
      </c>
      <c r="K7140" s="83">
        <f>pro[[#This Row],[Profit]]/pro[[#This Row],[Revenue]]</f>
        <v>-6.0615574141384965</v>
      </c>
      <c r="L7140" s="56">
        <f t="shared" si="111"/>
        <v>7</v>
      </c>
      <c r="M7140" s="82" t="str">
        <f>"Q"&amp;" "&amp;VLOOKUP(pro[[#This Row],[Period]],Mapping!A:B,2,0)</f>
        <v>Q 3</v>
      </c>
      <c r="N7140"/>
    </row>
    <row r="7141" spans="1:14" ht="11.25" customHeight="1" x14ac:dyDescent="0.2">
      <c r="A7141" s="42" t="s">
        <v>27</v>
      </c>
      <c r="B7141" s="44" t="s">
        <v>19</v>
      </c>
      <c r="C7141" s="44" t="s">
        <v>57</v>
      </c>
      <c r="D7141" s="43">
        <v>15128.155000000001</v>
      </c>
      <c r="E7141" s="43">
        <v>-8468.9919999999984</v>
      </c>
      <c r="F7141" s="45">
        <v>-76500</v>
      </c>
      <c r="G7141" s="45">
        <v>-57970</v>
      </c>
      <c r="H7141" s="45">
        <v>-83950</v>
      </c>
      <c r="I7141" s="55">
        <f>pro[[#This Row],[Admin expenses 3]]+pro[[#This Row],[Admin expenses 2]]+pro[[#This Row],[Admin expenses 1]]+pro[[#This Row],[COGS]]</f>
        <v>-226888.992</v>
      </c>
      <c r="J7141" s="55">
        <f>pro[[#This Row],[Revenue]]+pro[[#This Row],[AdminExp]]</f>
        <v>-211760.837</v>
      </c>
      <c r="K7141" s="83">
        <f>pro[[#This Row],[Profit]]/pro[[#This Row],[Revenue]]</f>
        <v>-13.997796624902374</v>
      </c>
      <c r="L7141" s="56">
        <f t="shared" si="111"/>
        <v>7</v>
      </c>
      <c r="M7141" s="82" t="str">
        <f>"Q"&amp;" "&amp;VLOOKUP(pro[[#This Row],[Period]],Mapping!A:B,2,0)</f>
        <v>Q 3</v>
      </c>
      <c r="N7141"/>
    </row>
    <row r="7142" spans="1:14" ht="11.25" customHeight="1" x14ac:dyDescent="0.2">
      <c r="A7142" s="42" t="s">
        <v>27</v>
      </c>
      <c r="B7142" s="44" t="s">
        <v>19</v>
      </c>
      <c r="C7142" s="44" t="s">
        <v>57</v>
      </c>
      <c r="D7142" s="43">
        <v>18275.718999999997</v>
      </c>
      <c r="E7142" s="43">
        <v>-6206.3890000000001</v>
      </c>
      <c r="F7142" s="45">
        <v>-44630</v>
      </c>
      <c r="G7142" s="45">
        <v>-21410</v>
      </c>
      <c r="H7142" s="45">
        <v>-74840</v>
      </c>
      <c r="I7142" s="55">
        <f>pro[[#This Row],[Admin expenses 3]]+pro[[#This Row],[Admin expenses 2]]+pro[[#This Row],[Admin expenses 1]]+pro[[#This Row],[COGS]]</f>
        <v>-147086.389</v>
      </c>
      <c r="J7142" s="55">
        <f>pro[[#This Row],[Revenue]]+pro[[#This Row],[AdminExp]]</f>
        <v>-128810.67</v>
      </c>
      <c r="K7142" s="83">
        <f>pro[[#This Row],[Profit]]/pro[[#This Row],[Revenue]]</f>
        <v>-7.0481861753291355</v>
      </c>
      <c r="L7142" s="56">
        <f t="shared" si="111"/>
        <v>7</v>
      </c>
      <c r="M7142" s="82" t="str">
        <f>"Q"&amp;" "&amp;VLOOKUP(pro[[#This Row],[Period]],Mapping!A:B,2,0)</f>
        <v>Q 3</v>
      </c>
      <c r="N7142"/>
    </row>
    <row r="7143" spans="1:14" ht="11.25" customHeight="1" x14ac:dyDescent="0.2">
      <c r="A7143" s="42" t="s">
        <v>27</v>
      </c>
      <c r="B7143" s="44" t="s">
        <v>19</v>
      </c>
      <c r="C7143" s="44" t="s">
        <v>58</v>
      </c>
      <c r="D7143" s="43">
        <v>40417.110999999997</v>
      </c>
      <c r="E7143" s="43">
        <v>-40703.957000000002</v>
      </c>
      <c r="F7143" s="45">
        <v>-19020</v>
      </c>
      <c r="G7143" s="45">
        <v>-76580</v>
      </c>
      <c r="H7143" s="45">
        <v>-61730</v>
      </c>
      <c r="I7143" s="55">
        <f>pro[[#This Row],[Admin expenses 3]]+pro[[#This Row],[Admin expenses 2]]+pro[[#This Row],[Admin expenses 1]]+pro[[#This Row],[COGS]]</f>
        <v>-198033.95699999999</v>
      </c>
      <c r="J7143" s="55">
        <f>pro[[#This Row],[Revenue]]+pro[[#This Row],[AdminExp]]</f>
        <v>-157616.84599999999</v>
      </c>
      <c r="K7143" s="83">
        <f>pro[[#This Row],[Profit]]/pro[[#This Row],[Revenue]]</f>
        <v>-3.8997553783594281</v>
      </c>
      <c r="L7143" s="56">
        <f t="shared" si="111"/>
        <v>7</v>
      </c>
      <c r="M7143" s="82" t="str">
        <f>"Q"&amp;" "&amp;VLOOKUP(pro[[#This Row],[Period]],Mapping!A:B,2,0)</f>
        <v>Q 3</v>
      </c>
      <c r="N7143"/>
    </row>
    <row r="7144" spans="1:14" ht="11.25" customHeight="1" x14ac:dyDescent="0.2">
      <c r="A7144" s="42" t="s">
        <v>27</v>
      </c>
      <c r="B7144" s="44" t="s">
        <v>19</v>
      </c>
      <c r="C7144" s="44" t="s">
        <v>59</v>
      </c>
      <c r="D7144" s="43">
        <v>58202.976999999999</v>
      </c>
      <c r="E7144" s="43">
        <v>-53444.530999999995</v>
      </c>
      <c r="F7144" s="45">
        <v>-43900</v>
      </c>
      <c r="G7144" s="45">
        <v>-59920</v>
      </c>
      <c r="H7144" s="45">
        <v>-100520</v>
      </c>
      <c r="I7144" s="55">
        <f>pro[[#This Row],[Admin expenses 3]]+pro[[#This Row],[Admin expenses 2]]+pro[[#This Row],[Admin expenses 1]]+pro[[#This Row],[COGS]]</f>
        <v>-257784.53099999999</v>
      </c>
      <c r="J7144" s="55">
        <f>pro[[#This Row],[Revenue]]+pro[[#This Row],[AdminExp]]</f>
        <v>-199581.554</v>
      </c>
      <c r="K7144" s="83">
        <f>pro[[#This Row],[Profit]]/pro[[#This Row],[Revenue]]</f>
        <v>-3.4290609224335724</v>
      </c>
      <c r="L7144" s="56">
        <f t="shared" si="111"/>
        <v>7</v>
      </c>
      <c r="M7144" s="82" t="str">
        <f>"Q"&amp;" "&amp;VLOOKUP(pro[[#This Row],[Period]],Mapping!A:B,2,0)</f>
        <v>Q 3</v>
      </c>
      <c r="N7144"/>
    </row>
    <row r="7145" spans="1:14" ht="11.25" customHeight="1" x14ac:dyDescent="0.2">
      <c r="A7145" s="42" t="s">
        <v>27</v>
      </c>
      <c r="B7145" s="44" t="s">
        <v>19</v>
      </c>
      <c r="C7145" s="44" t="s">
        <v>57</v>
      </c>
      <c r="D7145" s="43">
        <v>747.07499999999993</v>
      </c>
      <c r="E7145" s="43">
        <v>-5719.98</v>
      </c>
      <c r="F7145" s="45">
        <v>-69880</v>
      </c>
      <c r="G7145" s="45">
        <v>-73860</v>
      </c>
      <c r="H7145" s="45">
        <v>-32390</v>
      </c>
      <c r="I7145" s="55">
        <f>pro[[#This Row],[Admin expenses 3]]+pro[[#This Row],[Admin expenses 2]]+pro[[#This Row],[Admin expenses 1]]+pro[[#This Row],[COGS]]</f>
        <v>-181849.98</v>
      </c>
      <c r="J7145" s="55">
        <f>pro[[#This Row],[Revenue]]+pro[[#This Row],[AdminExp]]</f>
        <v>-181102.905</v>
      </c>
      <c r="K7145" s="83">
        <f>pro[[#This Row],[Profit]]/pro[[#This Row],[Revenue]]</f>
        <v>-242.41596225278587</v>
      </c>
      <c r="L7145" s="56">
        <f t="shared" si="111"/>
        <v>7</v>
      </c>
      <c r="M7145" s="82" t="str">
        <f>"Q"&amp;" "&amp;VLOOKUP(pro[[#This Row],[Period]],Mapping!A:B,2,0)</f>
        <v>Q 3</v>
      </c>
      <c r="N7145"/>
    </row>
    <row r="7146" spans="1:14" ht="11.25" customHeight="1" x14ac:dyDescent="0.2">
      <c r="A7146" s="42" t="s">
        <v>27</v>
      </c>
      <c r="B7146" s="44" t="s">
        <v>19</v>
      </c>
      <c r="C7146" s="44" t="s">
        <v>57</v>
      </c>
      <c r="D7146" s="43">
        <v>10297.055999999999</v>
      </c>
      <c r="E7146" s="43">
        <v>-10096.632</v>
      </c>
      <c r="F7146" s="45">
        <v>-40270</v>
      </c>
      <c r="G7146" s="45">
        <v>-50880</v>
      </c>
      <c r="H7146" s="45">
        <v>-22270</v>
      </c>
      <c r="I7146" s="55">
        <f>pro[[#This Row],[Admin expenses 3]]+pro[[#This Row],[Admin expenses 2]]+pro[[#This Row],[Admin expenses 1]]+pro[[#This Row],[COGS]]</f>
        <v>-123516.632</v>
      </c>
      <c r="J7146" s="55">
        <f>pro[[#This Row],[Revenue]]+pro[[#This Row],[AdminExp]]</f>
        <v>-113219.576</v>
      </c>
      <c r="K7146" s="83">
        <f>pro[[#This Row],[Profit]]/pro[[#This Row],[Revenue]]</f>
        <v>-10.995334588837821</v>
      </c>
      <c r="L7146" s="56">
        <f t="shared" si="111"/>
        <v>7</v>
      </c>
      <c r="M7146" s="82" t="str">
        <f>"Q"&amp;" "&amp;VLOOKUP(pro[[#This Row],[Period]],Mapping!A:B,2,0)</f>
        <v>Q 3</v>
      </c>
      <c r="N7146"/>
    </row>
    <row r="7147" spans="1:14" ht="11.25" customHeight="1" x14ac:dyDescent="0.2">
      <c r="A7147" s="42" t="s">
        <v>27</v>
      </c>
      <c r="B7147" s="44" t="s">
        <v>19</v>
      </c>
      <c r="C7147" s="44" t="s">
        <v>57</v>
      </c>
      <c r="D7147" s="43">
        <v>434670.69099999999</v>
      </c>
      <c r="E7147" s="43">
        <v>-174507.76699999999</v>
      </c>
      <c r="F7147" s="45">
        <v>-53000</v>
      </c>
      <c r="G7147" s="45">
        <v>-99480</v>
      </c>
      <c r="H7147" s="45">
        <v>-48930</v>
      </c>
      <c r="I7147" s="55">
        <f>pro[[#This Row],[Admin expenses 3]]+pro[[#This Row],[Admin expenses 2]]+pro[[#This Row],[Admin expenses 1]]+pro[[#This Row],[COGS]]</f>
        <v>-375917.76699999999</v>
      </c>
      <c r="J7147" s="55">
        <f>pro[[#This Row],[Revenue]]+pro[[#This Row],[AdminExp]]</f>
        <v>58752.923999999999</v>
      </c>
      <c r="K7147" s="83">
        <f>pro[[#This Row],[Profit]]/pro[[#This Row],[Revenue]]</f>
        <v>0.13516651850814573</v>
      </c>
      <c r="L7147" s="56">
        <f t="shared" si="111"/>
        <v>7</v>
      </c>
      <c r="M7147" s="82" t="str">
        <f>"Q"&amp;" "&amp;VLOOKUP(pro[[#This Row],[Period]],Mapping!A:B,2,0)</f>
        <v>Q 3</v>
      </c>
      <c r="N7147"/>
    </row>
    <row r="7148" spans="1:14" ht="11.25" customHeight="1" x14ac:dyDescent="0.2">
      <c r="A7148" s="42" t="s">
        <v>27</v>
      </c>
      <c r="B7148" s="44" t="s">
        <v>19</v>
      </c>
      <c r="C7148" s="44" t="s">
        <v>57</v>
      </c>
      <c r="D7148" s="43">
        <v>140326.69699999999</v>
      </c>
      <c r="E7148" s="43">
        <v>-51436.021000000008</v>
      </c>
      <c r="F7148" s="45">
        <v>-77760</v>
      </c>
      <c r="G7148" s="45">
        <v>-66720</v>
      </c>
      <c r="H7148" s="45">
        <v>-63120</v>
      </c>
      <c r="I7148" s="55">
        <f>pro[[#This Row],[Admin expenses 3]]+pro[[#This Row],[Admin expenses 2]]+pro[[#This Row],[Admin expenses 1]]+pro[[#This Row],[COGS]]</f>
        <v>-259036.02100000001</v>
      </c>
      <c r="J7148" s="55">
        <f>pro[[#This Row],[Revenue]]+pro[[#This Row],[AdminExp]]</f>
        <v>-118709.32400000002</v>
      </c>
      <c r="K7148" s="83">
        <f>pro[[#This Row],[Profit]]/pro[[#This Row],[Revenue]]</f>
        <v>-0.84594967698840684</v>
      </c>
      <c r="L7148" s="56">
        <f t="shared" si="111"/>
        <v>7</v>
      </c>
      <c r="M7148" s="82" t="str">
        <f>"Q"&amp;" "&amp;VLOOKUP(pro[[#This Row],[Period]],Mapping!A:B,2,0)</f>
        <v>Q 3</v>
      </c>
      <c r="N7148"/>
    </row>
    <row r="7149" spans="1:14" ht="11.25" customHeight="1" x14ac:dyDescent="0.2">
      <c r="A7149" s="42" t="s">
        <v>27</v>
      </c>
      <c r="B7149" s="44" t="s">
        <v>19</v>
      </c>
      <c r="C7149" s="44" t="s">
        <v>57</v>
      </c>
      <c r="D7149" s="43">
        <v>39746.146999999997</v>
      </c>
      <c r="E7149" s="43">
        <v>-45778.998999999996</v>
      </c>
      <c r="F7149" s="45">
        <v>-81450</v>
      </c>
      <c r="G7149" s="45">
        <v>-98650</v>
      </c>
      <c r="H7149" s="45">
        <v>-41880</v>
      </c>
      <c r="I7149" s="55">
        <f>pro[[#This Row],[Admin expenses 3]]+pro[[#This Row],[Admin expenses 2]]+pro[[#This Row],[Admin expenses 1]]+pro[[#This Row],[COGS]]</f>
        <v>-267758.99900000001</v>
      </c>
      <c r="J7149" s="55">
        <f>pro[[#This Row],[Revenue]]+pro[[#This Row],[AdminExp]]</f>
        <v>-228012.85200000001</v>
      </c>
      <c r="K7149" s="83">
        <f>pro[[#This Row],[Profit]]/pro[[#This Row],[Revenue]]</f>
        <v>-5.7367284431368919</v>
      </c>
      <c r="L7149" s="56">
        <f t="shared" si="111"/>
        <v>7</v>
      </c>
      <c r="M7149" s="82" t="str">
        <f>"Q"&amp;" "&amp;VLOOKUP(pro[[#This Row],[Period]],Mapping!A:B,2,0)</f>
        <v>Q 3</v>
      </c>
      <c r="N7149"/>
    </row>
    <row r="7150" spans="1:14" ht="11.25" customHeight="1" x14ac:dyDescent="0.2">
      <c r="A7150" s="42" t="s">
        <v>27</v>
      </c>
      <c r="B7150" s="44" t="s">
        <v>19</v>
      </c>
      <c r="C7150" s="44" t="s">
        <v>58</v>
      </c>
      <c r="D7150" s="43">
        <v>1345190.952</v>
      </c>
      <c r="E7150" s="43">
        <v>-246438.255</v>
      </c>
      <c r="F7150" s="45">
        <v>-72960</v>
      </c>
      <c r="G7150" s="45">
        <v>-77700</v>
      </c>
      <c r="H7150" s="45">
        <v>-79380</v>
      </c>
      <c r="I7150" s="55">
        <f>pro[[#This Row],[Admin expenses 3]]+pro[[#This Row],[Admin expenses 2]]+pro[[#This Row],[Admin expenses 1]]+pro[[#This Row],[COGS]]</f>
        <v>-476478.255</v>
      </c>
      <c r="J7150" s="55">
        <f>pro[[#This Row],[Revenue]]+pro[[#This Row],[AdminExp]]</f>
        <v>868712.69700000004</v>
      </c>
      <c r="K7150" s="83">
        <f>pro[[#This Row],[Profit]]/pro[[#This Row],[Revenue]]</f>
        <v>0.64579136196866127</v>
      </c>
      <c r="L7150" s="56">
        <f t="shared" si="111"/>
        <v>7</v>
      </c>
      <c r="M7150" s="82" t="str">
        <f>"Q"&amp;" "&amp;VLOOKUP(pro[[#This Row],[Period]],Mapping!A:B,2,0)</f>
        <v>Q 3</v>
      </c>
      <c r="N7150"/>
    </row>
    <row r="7151" spans="1:14" ht="11.25" customHeight="1" x14ac:dyDescent="0.2">
      <c r="A7151" s="42" t="s">
        <v>27</v>
      </c>
      <c r="B7151" s="44" t="s">
        <v>19</v>
      </c>
      <c r="C7151" s="44" t="s">
        <v>59</v>
      </c>
      <c r="D7151" s="43">
        <v>92460.508000000002</v>
      </c>
      <c r="E7151" s="43">
        <v>-25703.544999999998</v>
      </c>
      <c r="F7151" s="45">
        <v>-90520</v>
      </c>
      <c r="G7151" s="45">
        <v>-17560</v>
      </c>
      <c r="H7151" s="45">
        <v>-27660</v>
      </c>
      <c r="I7151" s="55">
        <f>pro[[#This Row],[Admin expenses 3]]+pro[[#This Row],[Admin expenses 2]]+pro[[#This Row],[Admin expenses 1]]+pro[[#This Row],[COGS]]</f>
        <v>-161443.54499999998</v>
      </c>
      <c r="J7151" s="55">
        <f>pro[[#This Row],[Revenue]]+pro[[#This Row],[AdminExp]]</f>
        <v>-68983.036999999982</v>
      </c>
      <c r="K7151" s="83">
        <f>pro[[#This Row],[Profit]]/pro[[#This Row],[Revenue]]</f>
        <v>-0.74608109442790405</v>
      </c>
      <c r="L7151" s="56">
        <f t="shared" si="111"/>
        <v>7</v>
      </c>
      <c r="M7151" s="82" t="str">
        <f>"Q"&amp;" "&amp;VLOOKUP(pro[[#This Row],[Period]],Mapping!A:B,2,0)</f>
        <v>Q 3</v>
      </c>
      <c r="N7151"/>
    </row>
    <row r="7152" spans="1:14" ht="11.25" customHeight="1" x14ac:dyDescent="0.2">
      <c r="A7152" s="42" t="s">
        <v>27</v>
      </c>
      <c r="B7152" s="44" t="s">
        <v>19</v>
      </c>
      <c r="C7152" s="44" t="s">
        <v>57</v>
      </c>
      <c r="D7152" s="43">
        <v>921184.152</v>
      </c>
      <c r="E7152" s="43">
        <v>-224365.51200000002</v>
      </c>
      <c r="F7152" s="45">
        <v>-34700</v>
      </c>
      <c r="G7152" s="45">
        <v>-95300</v>
      </c>
      <c r="H7152" s="45">
        <v>-67730</v>
      </c>
      <c r="I7152" s="55">
        <f>pro[[#This Row],[Admin expenses 3]]+pro[[#This Row],[Admin expenses 2]]+pro[[#This Row],[Admin expenses 1]]+pro[[#This Row],[COGS]]</f>
        <v>-422095.51199999999</v>
      </c>
      <c r="J7152" s="55">
        <f>pro[[#This Row],[Revenue]]+pro[[#This Row],[AdminExp]]</f>
        <v>499088.64000000001</v>
      </c>
      <c r="K7152" s="83">
        <f>pro[[#This Row],[Profit]]/pro[[#This Row],[Revenue]]</f>
        <v>0.54179030209803258</v>
      </c>
      <c r="L7152" s="56">
        <f t="shared" si="111"/>
        <v>7</v>
      </c>
      <c r="M7152" s="82" t="str">
        <f>"Q"&amp;" "&amp;VLOOKUP(pro[[#This Row],[Period]],Mapping!A:B,2,0)</f>
        <v>Q 3</v>
      </c>
      <c r="N7152"/>
    </row>
    <row r="7153" spans="1:14" ht="11.25" customHeight="1" x14ac:dyDescent="0.2">
      <c r="A7153" s="42" t="s">
        <v>27</v>
      </c>
      <c r="B7153" s="44" t="s">
        <v>19</v>
      </c>
      <c r="C7153" s="44" t="s">
        <v>57</v>
      </c>
      <c r="D7153" s="43">
        <v>98475.173999999999</v>
      </c>
      <c r="E7153" s="43">
        <v>-63353.374000000003</v>
      </c>
      <c r="F7153" s="45">
        <v>-70790</v>
      </c>
      <c r="G7153" s="45">
        <v>-77340</v>
      </c>
      <c r="H7153" s="45">
        <v>-53030</v>
      </c>
      <c r="I7153" s="55">
        <f>pro[[#This Row],[Admin expenses 3]]+pro[[#This Row],[Admin expenses 2]]+pro[[#This Row],[Admin expenses 1]]+pro[[#This Row],[COGS]]</f>
        <v>-264513.37400000001</v>
      </c>
      <c r="J7153" s="55">
        <f>pro[[#This Row],[Revenue]]+pro[[#This Row],[AdminExp]]</f>
        <v>-166038.20000000001</v>
      </c>
      <c r="K7153" s="83">
        <f>pro[[#This Row],[Profit]]/pro[[#This Row],[Revenue]]</f>
        <v>-1.6860919687230003</v>
      </c>
      <c r="L7153" s="56">
        <f t="shared" si="111"/>
        <v>7</v>
      </c>
      <c r="M7153" s="82" t="str">
        <f>"Q"&amp;" "&amp;VLOOKUP(pro[[#This Row],[Period]],Mapping!A:B,2,0)</f>
        <v>Q 3</v>
      </c>
      <c r="N7153"/>
    </row>
    <row r="7154" spans="1:14" ht="11.25" customHeight="1" x14ac:dyDescent="0.2">
      <c r="A7154" s="42" t="s">
        <v>27</v>
      </c>
      <c r="B7154" s="44" t="s">
        <v>19</v>
      </c>
      <c r="C7154" s="44" t="s">
        <v>57</v>
      </c>
      <c r="D7154" s="43">
        <v>700914.82299999997</v>
      </c>
      <c r="E7154" s="43">
        <v>-348118.98099999997</v>
      </c>
      <c r="F7154" s="45">
        <v>-47270</v>
      </c>
      <c r="G7154" s="45">
        <v>-74400</v>
      </c>
      <c r="H7154" s="45">
        <v>-75960</v>
      </c>
      <c r="I7154" s="55">
        <f>pro[[#This Row],[Admin expenses 3]]+pro[[#This Row],[Admin expenses 2]]+pro[[#This Row],[Admin expenses 1]]+pro[[#This Row],[COGS]]</f>
        <v>-545748.98099999991</v>
      </c>
      <c r="J7154" s="55">
        <f>pro[[#This Row],[Revenue]]+pro[[#This Row],[AdminExp]]</f>
        <v>155165.84200000006</v>
      </c>
      <c r="K7154" s="83">
        <f>pro[[#This Row],[Profit]]/pro[[#This Row],[Revenue]]</f>
        <v>0.22137617426304604</v>
      </c>
      <c r="L7154" s="56">
        <f t="shared" si="111"/>
        <v>7</v>
      </c>
      <c r="M7154" s="82" t="str">
        <f>"Q"&amp;" "&amp;VLOOKUP(pro[[#This Row],[Period]],Mapping!A:B,2,0)</f>
        <v>Q 3</v>
      </c>
      <c r="N7154"/>
    </row>
    <row r="7155" spans="1:14" ht="11.25" customHeight="1" x14ac:dyDescent="0.2">
      <c r="A7155" s="42" t="s">
        <v>27</v>
      </c>
      <c r="B7155" s="44" t="s">
        <v>19</v>
      </c>
      <c r="C7155" s="44" t="s">
        <v>58</v>
      </c>
      <c r="D7155" s="43">
        <v>280188.64999999997</v>
      </c>
      <c r="E7155" s="43">
        <v>-155297.60399999999</v>
      </c>
      <c r="F7155" s="45">
        <v>-84650</v>
      </c>
      <c r="G7155" s="45">
        <v>-23120</v>
      </c>
      <c r="H7155" s="45">
        <v>-65890</v>
      </c>
      <c r="I7155" s="55">
        <f>pro[[#This Row],[Admin expenses 3]]+pro[[#This Row],[Admin expenses 2]]+pro[[#This Row],[Admin expenses 1]]+pro[[#This Row],[COGS]]</f>
        <v>-328957.60399999999</v>
      </c>
      <c r="J7155" s="55">
        <f>pro[[#This Row],[Revenue]]+pro[[#This Row],[AdminExp]]</f>
        <v>-48768.954000000027</v>
      </c>
      <c r="K7155" s="83">
        <f>pro[[#This Row],[Profit]]/pro[[#This Row],[Revenue]]</f>
        <v>-0.17405756443025094</v>
      </c>
      <c r="L7155" s="56">
        <f t="shared" si="111"/>
        <v>7</v>
      </c>
      <c r="M7155" s="82" t="str">
        <f>"Q"&amp;" "&amp;VLOOKUP(pro[[#This Row],[Period]],Mapping!A:B,2,0)</f>
        <v>Q 3</v>
      </c>
      <c r="N7155"/>
    </row>
    <row r="7156" spans="1:14" ht="11.25" customHeight="1" x14ac:dyDescent="0.2">
      <c r="A7156" s="42" t="s">
        <v>27</v>
      </c>
      <c r="B7156" s="44" t="s">
        <v>19</v>
      </c>
      <c r="C7156" s="44" t="s">
        <v>59</v>
      </c>
      <c r="D7156" s="43">
        <v>660823.07899999991</v>
      </c>
      <c r="E7156" s="43">
        <v>-340944.75799999997</v>
      </c>
      <c r="F7156" s="45">
        <v>-20400</v>
      </c>
      <c r="G7156" s="45">
        <v>-77130</v>
      </c>
      <c r="H7156" s="45">
        <v>-49520</v>
      </c>
      <c r="I7156" s="55">
        <f>pro[[#This Row],[Admin expenses 3]]+pro[[#This Row],[Admin expenses 2]]+pro[[#This Row],[Admin expenses 1]]+pro[[#This Row],[COGS]]</f>
        <v>-487994.75799999997</v>
      </c>
      <c r="J7156" s="55">
        <f>pro[[#This Row],[Revenue]]+pro[[#This Row],[AdminExp]]</f>
        <v>172828.32099999994</v>
      </c>
      <c r="K7156" s="83">
        <f>pro[[#This Row],[Profit]]/pro[[#This Row],[Revenue]]</f>
        <v>0.26153493498068331</v>
      </c>
      <c r="L7156" s="56">
        <f t="shared" si="111"/>
        <v>7</v>
      </c>
      <c r="M7156" s="82" t="str">
        <f>"Q"&amp;" "&amp;VLOOKUP(pro[[#This Row],[Period]],Mapping!A:B,2,0)</f>
        <v>Q 3</v>
      </c>
      <c r="N7156"/>
    </row>
    <row r="7157" spans="1:14" ht="11.25" customHeight="1" x14ac:dyDescent="0.2">
      <c r="A7157" s="42" t="s">
        <v>27</v>
      </c>
      <c r="B7157" s="44" t="s">
        <v>19</v>
      </c>
      <c r="C7157" s="44" t="s">
        <v>57</v>
      </c>
      <c r="D7157" s="43">
        <v>535215.21199999994</v>
      </c>
      <c r="E7157" s="43">
        <v>-304665.96999999997</v>
      </c>
      <c r="F7157" s="45">
        <v>-42880</v>
      </c>
      <c r="G7157" s="45">
        <v>-96930</v>
      </c>
      <c r="H7157" s="45">
        <v>-44020</v>
      </c>
      <c r="I7157" s="55">
        <f>pro[[#This Row],[Admin expenses 3]]+pro[[#This Row],[Admin expenses 2]]+pro[[#This Row],[Admin expenses 1]]+pro[[#This Row],[COGS]]</f>
        <v>-488495.97</v>
      </c>
      <c r="J7157" s="55">
        <f>pro[[#This Row],[Revenue]]+pro[[#This Row],[AdminExp]]</f>
        <v>46719.241999999969</v>
      </c>
      <c r="K7157" s="83">
        <f>pro[[#This Row],[Profit]]/pro[[#This Row],[Revenue]]</f>
        <v>8.7290572002650724E-2</v>
      </c>
      <c r="L7157" s="56">
        <f t="shared" si="111"/>
        <v>7</v>
      </c>
      <c r="M7157" s="82" t="str">
        <f>"Q"&amp;" "&amp;VLOOKUP(pro[[#This Row],[Period]],Mapping!A:B,2,0)</f>
        <v>Q 3</v>
      </c>
      <c r="N7157"/>
    </row>
    <row r="7158" spans="1:14" ht="11.25" customHeight="1" x14ac:dyDescent="0.2">
      <c r="A7158" s="42" t="s">
        <v>27</v>
      </c>
      <c r="B7158" s="44" t="s">
        <v>19</v>
      </c>
      <c r="C7158" s="44" t="s">
        <v>57</v>
      </c>
      <c r="D7158" s="43">
        <v>393852.39600000001</v>
      </c>
      <c r="E7158" s="43">
        <v>-148760.99699999997</v>
      </c>
      <c r="F7158" s="45">
        <v>-42350</v>
      </c>
      <c r="G7158" s="45">
        <v>-71620</v>
      </c>
      <c r="H7158" s="45">
        <v>-52190</v>
      </c>
      <c r="I7158" s="55">
        <f>pro[[#This Row],[Admin expenses 3]]+pro[[#This Row],[Admin expenses 2]]+pro[[#This Row],[Admin expenses 1]]+pro[[#This Row],[COGS]]</f>
        <v>-314920.99699999997</v>
      </c>
      <c r="J7158" s="55">
        <f>pro[[#This Row],[Revenue]]+pro[[#This Row],[AdminExp]]</f>
        <v>78931.399000000034</v>
      </c>
      <c r="K7158" s="83">
        <f>pro[[#This Row],[Profit]]/pro[[#This Row],[Revenue]]</f>
        <v>0.20040857895403036</v>
      </c>
      <c r="L7158" s="56">
        <f t="shared" si="111"/>
        <v>7</v>
      </c>
      <c r="M7158" s="82" t="str">
        <f>"Q"&amp;" "&amp;VLOOKUP(pro[[#This Row],[Period]],Mapping!A:B,2,0)</f>
        <v>Q 3</v>
      </c>
      <c r="N7158"/>
    </row>
    <row r="7159" spans="1:14" ht="11.25" customHeight="1" x14ac:dyDescent="0.2">
      <c r="A7159" s="42" t="s">
        <v>27</v>
      </c>
      <c r="B7159" s="44" t="s">
        <v>19</v>
      </c>
      <c r="C7159" s="44" t="s">
        <v>58</v>
      </c>
      <c r="D7159" s="43">
        <v>378352.70199999999</v>
      </c>
      <c r="E7159" s="43">
        <v>-206681.42599999998</v>
      </c>
      <c r="F7159" s="45">
        <v>-68860</v>
      </c>
      <c r="G7159" s="45">
        <v>-47540</v>
      </c>
      <c r="H7159" s="45">
        <v>-23560</v>
      </c>
      <c r="I7159" s="55">
        <f>pro[[#This Row],[Admin expenses 3]]+pro[[#This Row],[Admin expenses 2]]+pro[[#This Row],[Admin expenses 1]]+pro[[#This Row],[COGS]]</f>
        <v>-346641.42599999998</v>
      </c>
      <c r="J7159" s="55">
        <f>pro[[#This Row],[Revenue]]+pro[[#This Row],[AdminExp]]</f>
        <v>31711.276000000013</v>
      </c>
      <c r="K7159" s="83">
        <f>pro[[#This Row],[Profit]]/pro[[#This Row],[Revenue]]</f>
        <v>8.381405982399992E-2</v>
      </c>
      <c r="L7159" s="56">
        <f t="shared" si="111"/>
        <v>7</v>
      </c>
      <c r="M7159" s="82" t="str">
        <f>"Q"&amp;" "&amp;VLOOKUP(pro[[#This Row],[Period]],Mapping!A:B,2,0)</f>
        <v>Q 3</v>
      </c>
      <c r="N7159"/>
    </row>
    <row r="7160" spans="1:14" ht="11.25" customHeight="1" x14ac:dyDescent="0.2">
      <c r="A7160" s="42" t="s">
        <v>27</v>
      </c>
      <c r="B7160" s="44" t="s">
        <v>19</v>
      </c>
      <c r="C7160" s="44" t="s">
        <v>59</v>
      </c>
      <c r="D7160" s="43">
        <v>369098.90499999997</v>
      </c>
      <c r="E7160" s="43">
        <v>-214686.65399999998</v>
      </c>
      <c r="F7160" s="45">
        <v>-20340</v>
      </c>
      <c r="G7160" s="45">
        <v>-54250</v>
      </c>
      <c r="H7160" s="45">
        <v>-88650</v>
      </c>
      <c r="I7160" s="55">
        <f>pro[[#This Row],[Admin expenses 3]]+pro[[#This Row],[Admin expenses 2]]+pro[[#This Row],[Admin expenses 1]]+pro[[#This Row],[COGS]]</f>
        <v>-377926.65399999998</v>
      </c>
      <c r="J7160" s="55">
        <f>pro[[#This Row],[Revenue]]+pro[[#This Row],[AdminExp]]</f>
        <v>-8827.7490000000107</v>
      </c>
      <c r="K7160" s="83">
        <f>pro[[#This Row],[Profit]]/pro[[#This Row],[Revenue]]</f>
        <v>-2.3917028418168867E-2</v>
      </c>
      <c r="L7160" s="56">
        <f t="shared" si="111"/>
        <v>7</v>
      </c>
      <c r="M7160" s="82" t="str">
        <f>"Q"&amp;" "&amp;VLOOKUP(pro[[#This Row],[Period]],Mapping!A:B,2,0)</f>
        <v>Q 3</v>
      </c>
      <c r="N7160"/>
    </row>
    <row r="7161" spans="1:14" ht="11.25" customHeight="1" x14ac:dyDescent="0.2">
      <c r="A7161" s="42" t="s">
        <v>27</v>
      </c>
      <c r="B7161" s="44" t="s">
        <v>19</v>
      </c>
      <c r="C7161" s="44" t="s">
        <v>57</v>
      </c>
      <c r="D7161" s="43">
        <v>1182419.406</v>
      </c>
      <c r="E7161" s="43">
        <v>-500355.46399999998</v>
      </c>
      <c r="F7161" s="45">
        <v>-103280</v>
      </c>
      <c r="G7161" s="45">
        <v>-88350</v>
      </c>
      <c r="H7161" s="45">
        <v>-93140</v>
      </c>
      <c r="I7161" s="55">
        <f>pro[[#This Row],[Admin expenses 3]]+pro[[#This Row],[Admin expenses 2]]+pro[[#This Row],[Admin expenses 1]]+pro[[#This Row],[COGS]]</f>
        <v>-785125.46399999992</v>
      </c>
      <c r="J7161" s="55">
        <f>pro[[#This Row],[Revenue]]+pro[[#This Row],[AdminExp]]</f>
        <v>397293.94200000004</v>
      </c>
      <c r="K7161" s="83">
        <f>pro[[#This Row],[Profit]]/pro[[#This Row],[Revenue]]</f>
        <v>0.33600086397770101</v>
      </c>
      <c r="L7161" s="56">
        <f t="shared" si="111"/>
        <v>7</v>
      </c>
      <c r="M7161" s="82" t="str">
        <f>"Q"&amp;" "&amp;VLOOKUP(pro[[#This Row],[Period]],Mapping!A:B,2,0)</f>
        <v>Q 3</v>
      </c>
      <c r="N7161"/>
    </row>
    <row r="7162" spans="1:14" ht="11.25" customHeight="1" x14ac:dyDescent="0.2">
      <c r="A7162" s="42" t="s">
        <v>27</v>
      </c>
      <c r="B7162" s="44" t="s">
        <v>19</v>
      </c>
      <c r="C7162" s="44" t="s">
        <v>57</v>
      </c>
      <c r="D7162" s="43">
        <v>720769.62300000002</v>
      </c>
      <c r="E7162" s="43">
        <v>-429043.58</v>
      </c>
      <c r="F7162" s="45">
        <v>-66580</v>
      </c>
      <c r="G7162" s="45">
        <v>-93930</v>
      </c>
      <c r="H7162" s="45">
        <v>-81820</v>
      </c>
      <c r="I7162" s="55">
        <f>pro[[#This Row],[Admin expenses 3]]+pro[[#This Row],[Admin expenses 2]]+pro[[#This Row],[Admin expenses 1]]+pro[[#This Row],[COGS]]</f>
        <v>-671373.58000000007</v>
      </c>
      <c r="J7162" s="55">
        <f>pro[[#This Row],[Revenue]]+pro[[#This Row],[AdminExp]]</f>
        <v>49396.042999999947</v>
      </c>
      <c r="K7162" s="83">
        <f>pro[[#This Row],[Profit]]/pro[[#This Row],[Revenue]]</f>
        <v>6.8532359610832191E-2</v>
      </c>
      <c r="L7162" s="56">
        <f t="shared" si="111"/>
        <v>7</v>
      </c>
      <c r="M7162" s="82" t="str">
        <f>"Q"&amp;" "&amp;VLOOKUP(pro[[#This Row],[Period]],Mapping!A:B,2,0)</f>
        <v>Q 3</v>
      </c>
      <c r="N7162"/>
    </row>
    <row r="7163" spans="1:14" ht="11.25" customHeight="1" x14ac:dyDescent="0.2">
      <c r="A7163" s="42" t="s">
        <v>27</v>
      </c>
      <c r="B7163" s="44" t="s">
        <v>19</v>
      </c>
      <c r="C7163" s="44" t="s">
        <v>57</v>
      </c>
      <c r="D7163" s="43">
        <v>362906.64899999998</v>
      </c>
      <c r="E7163" s="43">
        <v>-231166.94999999998</v>
      </c>
      <c r="F7163" s="45">
        <v>-38100</v>
      </c>
      <c r="G7163" s="45">
        <v>-38920</v>
      </c>
      <c r="H7163" s="45">
        <v>-15730</v>
      </c>
      <c r="I7163" s="55">
        <f>pro[[#This Row],[Admin expenses 3]]+pro[[#This Row],[Admin expenses 2]]+pro[[#This Row],[Admin expenses 1]]+pro[[#This Row],[COGS]]</f>
        <v>-323916.94999999995</v>
      </c>
      <c r="J7163" s="55">
        <f>pro[[#This Row],[Revenue]]+pro[[#This Row],[AdminExp]]</f>
        <v>38989.699000000022</v>
      </c>
      <c r="K7163" s="83">
        <f>pro[[#This Row],[Profit]]/pro[[#This Row],[Revenue]]</f>
        <v>0.10743726825462496</v>
      </c>
      <c r="L7163" s="56">
        <f t="shared" si="111"/>
        <v>7</v>
      </c>
      <c r="M7163" s="82" t="str">
        <f>"Q"&amp;" "&amp;VLOOKUP(pro[[#This Row],[Period]],Mapping!A:B,2,0)</f>
        <v>Q 3</v>
      </c>
      <c r="N7163"/>
    </row>
    <row r="7164" spans="1:14" ht="11.25" customHeight="1" x14ac:dyDescent="0.2">
      <c r="A7164" s="42" t="s">
        <v>27</v>
      </c>
      <c r="B7164" s="44" t="s">
        <v>19</v>
      </c>
      <c r="C7164" s="44" t="s">
        <v>58</v>
      </c>
      <c r="D7164" s="43">
        <v>8003.8280000000004</v>
      </c>
      <c r="E7164" s="43">
        <v>-9374.2949999999983</v>
      </c>
      <c r="F7164" s="45">
        <v>-73260</v>
      </c>
      <c r="G7164" s="45">
        <v>-59660</v>
      </c>
      <c r="H7164" s="45">
        <v>-18900</v>
      </c>
      <c r="I7164" s="55">
        <f>pro[[#This Row],[Admin expenses 3]]+pro[[#This Row],[Admin expenses 2]]+pro[[#This Row],[Admin expenses 1]]+pro[[#This Row],[COGS]]</f>
        <v>-161194.29499999998</v>
      </c>
      <c r="J7164" s="55">
        <f>pro[[#This Row],[Revenue]]+pro[[#This Row],[AdminExp]]</f>
        <v>-153190.46699999998</v>
      </c>
      <c r="K7164" s="83">
        <f>pro[[#This Row],[Profit]]/pro[[#This Row],[Revenue]]</f>
        <v>-19.139650052449898</v>
      </c>
      <c r="L7164" s="56">
        <f t="shared" si="111"/>
        <v>7</v>
      </c>
      <c r="M7164" s="82" t="str">
        <f>"Q"&amp;" "&amp;VLOOKUP(pro[[#This Row],[Period]],Mapping!A:B,2,0)</f>
        <v>Q 3</v>
      </c>
      <c r="N7164"/>
    </row>
    <row r="7165" spans="1:14" ht="11.25" customHeight="1" x14ac:dyDescent="0.2">
      <c r="A7165" s="42" t="s">
        <v>27</v>
      </c>
      <c r="B7165" s="44" t="s">
        <v>19</v>
      </c>
      <c r="C7165" s="44" t="s">
        <v>59</v>
      </c>
      <c r="D7165" s="43">
        <v>181293.73499999999</v>
      </c>
      <c r="E7165" s="43">
        <v>-73599.96699999999</v>
      </c>
      <c r="F7165" s="45">
        <v>-35550</v>
      </c>
      <c r="G7165" s="45">
        <v>-46170</v>
      </c>
      <c r="H7165" s="45">
        <v>-41080</v>
      </c>
      <c r="I7165" s="55">
        <f>pro[[#This Row],[Admin expenses 3]]+pro[[#This Row],[Admin expenses 2]]+pro[[#This Row],[Admin expenses 1]]+pro[[#This Row],[COGS]]</f>
        <v>-196399.967</v>
      </c>
      <c r="J7165" s="55">
        <f>pro[[#This Row],[Revenue]]+pro[[#This Row],[AdminExp]]</f>
        <v>-15106.232000000018</v>
      </c>
      <c r="K7165" s="83">
        <f>pro[[#This Row],[Profit]]/pro[[#This Row],[Revenue]]</f>
        <v>-8.3324622331819795E-2</v>
      </c>
      <c r="L7165" s="56">
        <f t="shared" si="111"/>
        <v>7</v>
      </c>
      <c r="M7165" s="82" t="str">
        <f>"Q"&amp;" "&amp;VLOOKUP(pro[[#This Row],[Period]],Mapping!A:B,2,0)</f>
        <v>Q 3</v>
      </c>
      <c r="N7165"/>
    </row>
    <row r="7166" spans="1:14" ht="11.25" customHeight="1" x14ac:dyDescent="0.2">
      <c r="A7166" s="42" t="s">
        <v>27</v>
      </c>
      <c r="B7166" s="44" t="s">
        <v>19</v>
      </c>
      <c r="C7166" s="44" t="s">
        <v>60</v>
      </c>
      <c r="D7166" s="43">
        <v>1486046.5619999999</v>
      </c>
      <c r="E7166" s="43">
        <v>-571742.36699999997</v>
      </c>
      <c r="F7166" s="45">
        <v>-51340</v>
      </c>
      <c r="G7166" s="45">
        <v>-36830</v>
      </c>
      <c r="H7166" s="45">
        <v>-33050</v>
      </c>
      <c r="I7166" s="55">
        <f>pro[[#This Row],[Admin expenses 3]]+pro[[#This Row],[Admin expenses 2]]+pro[[#This Row],[Admin expenses 1]]+pro[[#This Row],[COGS]]</f>
        <v>-692962.36699999997</v>
      </c>
      <c r="J7166" s="55">
        <f>pro[[#This Row],[Revenue]]+pro[[#This Row],[AdminExp]]</f>
        <v>793084.19499999995</v>
      </c>
      <c r="K7166" s="83">
        <f>pro[[#This Row],[Profit]]/pro[[#This Row],[Revenue]]</f>
        <v>0.53368731187845508</v>
      </c>
      <c r="L7166" s="56">
        <f t="shared" si="111"/>
        <v>7</v>
      </c>
      <c r="M7166" s="82" t="str">
        <f>"Q"&amp;" "&amp;VLOOKUP(pro[[#This Row],[Period]],Mapping!A:B,2,0)</f>
        <v>Q 3</v>
      </c>
      <c r="N7166"/>
    </row>
    <row r="7167" spans="1:14" ht="11.25" customHeight="1" x14ac:dyDescent="0.2">
      <c r="A7167" s="42" t="s">
        <v>27</v>
      </c>
      <c r="B7167" s="44" t="s">
        <v>19</v>
      </c>
      <c r="C7167" s="44" t="s">
        <v>57</v>
      </c>
      <c r="D7167" s="43">
        <v>69398.462</v>
      </c>
      <c r="E7167" s="43">
        <v>-31184.916000000001</v>
      </c>
      <c r="F7167" s="45">
        <v>-18730</v>
      </c>
      <c r="G7167" s="45">
        <v>-53650</v>
      </c>
      <c r="H7167" s="45">
        <v>-66510</v>
      </c>
      <c r="I7167" s="55">
        <f>pro[[#This Row],[Admin expenses 3]]+pro[[#This Row],[Admin expenses 2]]+pro[[#This Row],[Admin expenses 1]]+pro[[#This Row],[COGS]]</f>
        <v>-170074.916</v>
      </c>
      <c r="J7167" s="55">
        <f>pro[[#This Row],[Revenue]]+pro[[#This Row],[AdminExp]]</f>
        <v>-100676.454</v>
      </c>
      <c r="K7167" s="83">
        <f>pro[[#This Row],[Profit]]/pro[[#This Row],[Revenue]]</f>
        <v>-1.4507015155465548</v>
      </c>
      <c r="L7167" s="56">
        <f t="shared" si="111"/>
        <v>7</v>
      </c>
      <c r="M7167" s="82" t="str">
        <f>"Q"&amp;" "&amp;VLOOKUP(pro[[#This Row],[Period]],Mapping!A:B,2,0)</f>
        <v>Q 3</v>
      </c>
      <c r="N7167"/>
    </row>
    <row r="7168" spans="1:14" ht="11.25" customHeight="1" x14ac:dyDescent="0.2">
      <c r="A7168" s="42" t="s">
        <v>27</v>
      </c>
      <c r="B7168" s="44" t="s">
        <v>19</v>
      </c>
      <c r="C7168" s="44" t="s">
        <v>58</v>
      </c>
      <c r="D7168" s="43">
        <v>16701.817999999999</v>
      </c>
      <c r="E7168" s="43">
        <v>-32147.919999999998</v>
      </c>
      <c r="F7168" s="45">
        <v>-30400</v>
      </c>
      <c r="G7168" s="45">
        <v>-53580</v>
      </c>
      <c r="H7168" s="45">
        <v>-85630</v>
      </c>
      <c r="I7168" s="55">
        <f>pro[[#This Row],[Admin expenses 3]]+pro[[#This Row],[Admin expenses 2]]+pro[[#This Row],[Admin expenses 1]]+pro[[#This Row],[COGS]]</f>
        <v>-201757.91999999998</v>
      </c>
      <c r="J7168" s="55">
        <f>pro[[#This Row],[Revenue]]+pro[[#This Row],[AdminExp]]</f>
        <v>-185056.10199999998</v>
      </c>
      <c r="K7168" s="83">
        <f>pro[[#This Row],[Profit]]/pro[[#This Row],[Revenue]]</f>
        <v>-11.079997518832979</v>
      </c>
      <c r="L7168" s="56">
        <f t="shared" si="111"/>
        <v>7</v>
      </c>
      <c r="M7168" s="82" t="str">
        <f>"Q"&amp;" "&amp;VLOOKUP(pro[[#This Row],[Period]],Mapping!A:B,2,0)</f>
        <v>Q 3</v>
      </c>
      <c r="N7168"/>
    </row>
    <row r="7169" spans="1:14" ht="11.25" customHeight="1" x14ac:dyDescent="0.2">
      <c r="A7169" s="42" t="s">
        <v>27</v>
      </c>
      <c r="B7169" s="44" t="s">
        <v>19</v>
      </c>
      <c r="C7169" s="44" t="s">
        <v>59</v>
      </c>
      <c r="D7169" s="43">
        <v>3019376.1569999997</v>
      </c>
      <c r="E7169" s="43">
        <v>-5184354.6999999993</v>
      </c>
      <c r="F7169" s="45">
        <v>-56270</v>
      </c>
      <c r="G7169" s="45">
        <v>-82480</v>
      </c>
      <c r="H7169" s="45">
        <v>-29610</v>
      </c>
      <c r="I7169" s="55">
        <f>pro[[#This Row],[Admin expenses 3]]+pro[[#This Row],[Admin expenses 2]]+pro[[#This Row],[Admin expenses 1]]+pro[[#This Row],[COGS]]</f>
        <v>-5352714.6999999993</v>
      </c>
      <c r="J7169" s="55">
        <f>pro[[#This Row],[Revenue]]+pro[[#This Row],[AdminExp]]</f>
        <v>-2333338.5429999996</v>
      </c>
      <c r="K7169" s="83">
        <f>pro[[#This Row],[Profit]]/pro[[#This Row],[Revenue]]</f>
        <v>-0.77278829190940046</v>
      </c>
      <c r="L7169" s="56">
        <f t="shared" si="111"/>
        <v>7</v>
      </c>
      <c r="M7169" s="82" t="str">
        <f>"Q"&amp;" "&amp;VLOOKUP(pro[[#This Row],[Period]],Mapping!A:B,2,0)</f>
        <v>Q 3</v>
      </c>
      <c r="N7169"/>
    </row>
    <row r="7170" spans="1:14" ht="11.25" customHeight="1" x14ac:dyDescent="0.2">
      <c r="A7170" s="42" t="s">
        <v>27</v>
      </c>
      <c r="B7170" s="44" t="s">
        <v>19</v>
      </c>
      <c r="C7170" s="44" t="s">
        <v>60</v>
      </c>
      <c r="D7170" s="43">
        <v>1244823.118</v>
      </c>
      <c r="E7170" s="43">
        <v>-1625937.754</v>
      </c>
      <c r="F7170" s="45">
        <v>-58990</v>
      </c>
      <c r="G7170" s="45">
        <v>-87180</v>
      </c>
      <c r="H7170" s="45">
        <v>-99760</v>
      </c>
      <c r="I7170" s="55">
        <f>pro[[#This Row],[Admin expenses 3]]+pro[[#This Row],[Admin expenses 2]]+pro[[#This Row],[Admin expenses 1]]+pro[[#This Row],[COGS]]</f>
        <v>-1871867.754</v>
      </c>
      <c r="J7170" s="55">
        <f>pro[[#This Row],[Revenue]]+pro[[#This Row],[AdminExp]]</f>
        <v>-627044.63599999994</v>
      </c>
      <c r="K7170" s="83">
        <f>pro[[#This Row],[Profit]]/pro[[#This Row],[Revenue]]</f>
        <v>-0.50372187576934113</v>
      </c>
      <c r="L7170" s="56">
        <f t="shared" ref="L7170:L7233" si="112">MONTH(DATEVALUE(A7170&amp;"1"))</f>
        <v>7</v>
      </c>
      <c r="M7170" s="82" t="str">
        <f>"Q"&amp;" "&amp;VLOOKUP(pro[[#This Row],[Period]],Mapping!A:B,2,0)</f>
        <v>Q 3</v>
      </c>
      <c r="N7170"/>
    </row>
    <row r="7171" spans="1:14" ht="11.25" customHeight="1" x14ac:dyDescent="0.2">
      <c r="A7171" s="42" t="s">
        <v>27</v>
      </c>
      <c r="B7171" s="44" t="s">
        <v>19</v>
      </c>
      <c r="C7171" s="44" t="s">
        <v>57</v>
      </c>
      <c r="D7171" s="43">
        <v>6165232.8079999993</v>
      </c>
      <c r="E7171" s="43">
        <v>-254966.50899999999</v>
      </c>
      <c r="F7171" s="45">
        <v>-82560</v>
      </c>
      <c r="G7171" s="45">
        <v>-24950</v>
      </c>
      <c r="H7171" s="45">
        <v>-83240</v>
      </c>
      <c r="I7171" s="55">
        <f>pro[[#This Row],[Admin expenses 3]]+pro[[#This Row],[Admin expenses 2]]+pro[[#This Row],[Admin expenses 1]]+pro[[#This Row],[COGS]]</f>
        <v>-445716.50899999996</v>
      </c>
      <c r="J7171" s="55">
        <f>pro[[#This Row],[Revenue]]+pro[[#This Row],[AdminExp]]</f>
        <v>5719516.2989999996</v>
      </c>
      <c r="K7171" s="83">
        <f>pro[[#This Row],[Profit]]/pro[[#This Row],[Revenue]]</f>
        <v>0.92770483728990116</v>
      </c>
      <c r="L7171" s="56">
        <f t="shared" si="112"/>
        <v>7</v>
      </c>
      <c r="M7171" s="82" t="str">
        <f>"Q"&amp;" "&amp;VLOOKUP(pro[[#This Row],[Period]],Mapping!A:B,2,0)</f>
        <v>Q 3</v>
      </c>
      <c r="N7171"/>
    </row>
    <row r="7172" spans="1:14" ht="11.25" customHeight="1" x14ac:dyDescent="0.2">
      <c r="A7172" s="42" t="s">
        <v>27</v>
      </c>
      <c r="B7172" s="44" t="s">
        <v>19</v>
      </c>
      <c r="C7172" s="44" t="s">
        <v>58</v>
      </c>
      <c r="D7172" s="43">
        <v>9242007.095999999</v>
      </c>
      <c r="E7172" s="43">
        <v>-406568.26699999999</v>
      </c>
      <c r="F7172" s="45">
        <v>-68510</v>
      </c>
      <c r="G7172" s="45">
        <v>-15570</v>
      </c>
      <c r="H7172" s="45">
        <v>-34060</v>
      </c>
      <c r="I7172" s="55">
        <f>pro[[#This Row],[Admin expenses 3]]+pro[[#This Row],[Admin expenses 2]]+pro[[#This Row],[Admin expenses 1]]+pro[[#This Row],[COGS]]</f>
        <v>-524708.26699999999</v>
      </c>
      <c r="J7172" s="55">
        <f>pro[[#This Row],[Revenue]]+pro[[#This Row],[AdminExp]]</f>
        <v>8717298.8289999999</v>
      </c>
      <c r="K7172" s="83">
        <f>pro[[#This Row],[Profit]]/pro[[#This Row],[Revenue]]</f>
        <v>0.94322572342244837</v>
      </c>
      <c r="L7172" s="56">
        <f t="shared" si="112"/>
        <v>7</v>
      </c>
      <c r="M7172" s="82" t="str">
        <f>"Q"&amp;" "&amp;VLOOKUP(pro[[#This Row],[Period]],Mapping!A:B,2,0)</f>
        <v>Q 3</v>
      </c>
      <c r="N7172"/>
    </row>
    <row r="7173" spans="1:14" ht="11.25" customHeight="1" x14ac:dyDescent="0.2">
      <c r="A7173" s="42" t="s">
        <v>27</v>
      </c>
      <c r="B7173" s="44" t="s">
        <v>19</v>
      </c>
      <c r="C7173" s="44" t="s">
        <v>59</v>
      </c>
      <c r="D7173" s="43">
        <v>29252.971999999998</v>
      </c>
      <c r="E7173" s="43">
        <v>-97294.568000000014</v>
      </c>
      <c r="F7173" s="45">
        <v>-39170</v>
      </c>
      <c r="G7173" s="45">
        <v>-45750</v>
      </c>
      <c r="H7173" s="45">
        <v>-32460</v>
      </c>
      <c r="I7173" s="55">
        <f>pro[[#This Row],[Admin expenses 3]]+pro[[#This Row],[Admin expenses 2]]+pro[[#This Row],[Admin expenses 1]]+pro[[#This Row],[COGS]]</f>
        <v>-214674.56800000003</v>
      </c>
      <c r="J7173" s="55">
        <f>pro[[#This Row],[Revenue]]+pro[[#This Row],[AdminExp]]</f>
        <v>-185421.59600000002</v>
      </c>
      <c r="K7173" s="83">
        <f>pro[[#This Row],[Profit]]/pro[[#This Row],[Revenue]]</f>
        <v>-6.3385558226357324</v>
      </c>
      <c r="L7173" s="56">
        <f t="shared" si="112"/>
        <v>7</v>
      </c>
      <c r="M7173" s="82" t="str">
        <f>"Q"&amp;" "&amp;VLOOKUP(pro[[#This Row],[Period]],Mapping!A:B,2,0)</f>
        <v>Q 3</v>
      </c>
      <c r="N7173"/>
    </row>
    <row r="7174" spans="1:14" ht="11.25" customHeight="1" x14ac:dyDescent="0.2">
      <c r="A7174" s="42" t="s">
        <v>27</v>
      </c>
      <c r="B7174" s="44" t="s">
        <v>19</v>
      </c>
      <c r="C7174" s="44" t="s">
        <v>60</v>
      </c>
      <c r="D7174" s="43">
        <v>44889.830999999998</v>
      </c>
      <c r="E7174" s="43">
        <v>-41575.155999999995</v>
      </c>
      <c r="F7174" s="45">
        <v>-104220</v>
      </c>
      <c r="G7174" s="45">
        <v>-86520</v>
      </c>
      <c r="H7174" s="45">
        <v>-22980</v>
      </c>
      <c r="I7174" s="55">
        <f>pro[[#This Row],[Admin expenses 3]]+pro[[#This Row],[Admin expenses 2]]+pro[[#This Row],[Admin expenses 1]]+pro[[#This Row],[COGS]]</f>
        <v>-255295.15599999999</v>
      </c>
      <c r="J7174" s="55">
        <f>pro[[#This Row],[Revenue]]+pro[[#This Row],[AdminExp]]</f>
        <v>-210405.32499999998</v>
      </c>
      <c r="K7174" s="83">
        <f>pro[[#This Row],[Profit]]/pro[[#This Row],[Revenue]]</f>
        <v>-4.6871489669898736</v>
      </c>
      <c r="L7174" s="56">
        <f t="shared" si="112"/>
        <v>7</v>
      </c>
      <c r="M7174" s="82" t="str">
        <f>"Q"&amp;" "&amp;VLOOKUP(pro[[#This Row],[Period]],Mapping!A:B,2,0)</f>
        <v>Q 3</v>
      </c>
      <c r="N7174"/>
    </row>
    <row r="7175" spans="1:14" ht="11.25" customHeight="1" x14ac:dyDescent="0.2">
      <c r="A7175" s="42" t="s">
        <v>27</v>
      </c>
      <c r="B7175" s="44" t="s">
        <v>19</v>
      </c>
      <c r="C7175" s="44" t="s">
        <v>57</v>
      </c>
      <c r="D7175" s="43">
        <v>17719.456999999999</v>
      </c>
      <c r="E7175" s="43">
        <v>-24777.627</v>
      </c>
      <c r="F7175" s="45">
        <v>-95860</v>
      </c>
      <c r="G7175" s="45">
        <v>-98900</v>
      </c>
      <c r="H7175" s="45">
        <v>-93720</v>
      </c>
      <c r="I7175" s="55">
        <f>pro[[#This Row],[Admin expenses 3]]+pro[[#This Row],[Admin expenses 2]]+pro[[#This Row],[Admin expenses 1]]+pro[[#This Row],[COGS]]</f>
        <v>-313257.62699999998</v>
      </c>
      <c r="J7175" s="55">
        <f>pro[[#This Row],[Revenue]]+pro[[#This Row],[AdminExp]]</f>
        <v>-295538.17</v>
      </c>
      <c r="K7175" s="83">
        <f>pro[[#This Row],[Profit]]/pro[[#This Row],[Revenue]]</f>
        <v>-16.678737390203324</v>
      </c>
      <c r="L7175" s="56">
        <f t="shared" si="112"/>
        <v>7</v>
      </c>
      <c r="M7175" s="82" t="str">
        <f>"Q"&amp;" "&amp;VLOOKUP(pro[[#This Row],[Period]],Mapping!A:B,2,0)</f>
        <v>Q 3</v>
      </c>
      <c r="N7175"/>
    </row>
    <row r="7176" spans="1:14" ht="11.25" customHeight="1" x14ac:dyDescent="0.2">
      <c r="A7176" s="42" t="s">
        <v>27</v>
      </c>
      <c r="B7176" s="44" t="s">
        <v>19</v>
      </c>
      <c r="C7176" s="44" t="s">
        <v>58</v>
      </c>
      <c r="D7176" s="43">
        <v>1473.3109999999999</v>
      </c>
      <c r="E7176" s="43">
        <v>-318.79399999999998</v>
      </c>
      <c r="F7176" s="45">
        <v>-65260</v>
      </c>
      <c r="G7176" s="45">
        <v>-20890</v>
      </c>
      <c r="H7176" s="45">
        <v>-18370</v>
      </c>
      <c r="I7176" s="55">
        <f>pro[[#This Row],[Admin expenses 3]]+pro[[#This Row],[Admin expenses 2]]+pro[[#This Row],[Admin expenses 1]]+pro[[#This Row],[COGS]]</f>
        <v>-104838.79399999999</v>
      </c>
      <c r="J7176" s="55">
        <f>pro[[#This Row],[Revenue]]+pro[[#This Row],[AdminExp]]</f>
        <v>-103365.48299999999</v>
      </c>
      <c r="K7176" s="83">
        <f>pro[[#This Row],[Profit]]/pro[[#This Row],[Revenue]]</f>
        <v>-70.158631137621313</v>
      </c>
      <c r="L7176" s="56">
        <f t="shared" si="112"/>
        <v>7</v>
      </c>
      <c r="M7176" s="82" t="str">
        <f>"Q"&amp;" "&amp;VLOOKUP(pro[[#This Row],[Period]],Mapping!A:B,2,0)</f>
        <v>Q 3</v>
      </c>
      <c r="N7176"/>
    </row>
    <row r="7177" spans="1:14" ht="11.25" customHeight="1" x14ac:dyDescent="0.2">
      <c r="A7177" s="42" t="s">
        <v>27</v>
      </c>
      <c r="B7177" s="44" t="s">
        <v>19</v>
      </c>
      <c r="C7177" s="44" t="s">
        <v>59</v>
      </c>
      <c r="D7177" s="43">
        <v>833610.66599999985</v>
      </c>
      <c r="E7177" s="43">
        <v>-187873.32199999996</v>
      </c>
      <c r="F7177" s="45">
        <v>-80160</v>
      </c>
      <c r="G7177" s="45">
        <v>-59480</v>
      </c>
      <c r="H7177" s="45">
        <v>-14260</v>
      </c>
      <c r="I7177" s="55">
        <f>pro[[#This Row],[Admin expenses 3]]+pro[[#This Row],[Admin expenses 2]]+pro[[#This Row],[Admin expenses 1]]+pro[[#This Row],[COGS]]</f>
        <v>-341773.32199999993</v>
      </c>
      <c r="J7177" s="55">
        <f>pro[[#This Row],[Revenue]]+pro[[#This Row],[AdminExp]]</f>
        <v>491837.34399999992</v>
      </c>
      <c r="K7177" s="83">
        <f>pro[[#This Row],[Profit]]/pro[[#This Row],[Revenue]]</f>
        <v>0.59000845845703231</v>
      </c>
      <c r="L7177" s="56">
        <f t="shared" si="112"/>
        <v>7</v>
      </c>
      <c r="M7177" s="82" t="str">
        <f>"Q"&amp;" "&amp;VLOOKUP(pro[[#This Row],[Period]],Mapping!A:B,2,0)</f>
        <v>Q 3</v>
      </c>
      <c r="N7177"/>
    </row>
    <row r="7178" spans="1:14" ht="11.25" customHeight="1" x14ac:dyDescent="0.2">
      <c r="A7178" s="42" t="s">
        <v>27</v>
      </c>
      <c r="B7178" s="44" t="s">
        <v>19</v>
      </c>
      <c r="C7178" s="44" t="s">
        <v>60</v>
      </c>
      <c r="D7178" s="43">
        <v>623721.37800000003</v>
      </c>
      <c r="E7178" s="43">
        <v>-73060.652000000002</v>
      </c>
      <c r="F7178" s="45">
        <v>-56520</v>
      </c>
      <c r="G7178" s="45">
        <v>-24480</v>
      </c>
      <c r="H7178" s="45">
        <v>-65730</v>
      </c>
      <c r="I7178" s="55">
        <f>pro[[#This Row],[Admin expenses 3]]+pro[[#This Row],[Admin expenses 2]]+pro[[#This Row],[Admin expenses 1]]+pro[[#This Row],[COGS]]</f>
        <v>-219790.652</v>
      </c>
      <c r="J7178" s="55">
        <f>pro[[#This Row],[Revenue]]+pro[[#This Row],[AdminExp]]</f>
        <v>403930.72600000002</v>
      </c>
      <c r="K7178" s="83">
        <f>pro[[#This Row],[Profit]]/pro[[#This Row],[Revenue]]</f>
        <v>0.64761404730943828</v>
      </c>
      <c r="L7178" s="56">
        <f t="shared" si="112"/>
        <v>7</v>
      </c>
      <c r="M7178" s="82" t="str">
        <f>"Q"&amp;" "&amp;VLOOKUP(pro[[#This Row],[Period]],Mapping!A:B,2,0)</f>
        <v>Q 3</v>
      </c>
      <c r="N7178"/>
    </row>
    <row r="7179" spans="1:14" ht="11.25" customHeight="1" x14ac:dyDescent="0.2">
      <c r="A7179" s="42" t="s">
        <v>27</v>
      </c>
      <c r="B7179" s="44" t="s">
        <v>19</v>
      </c>
      <c r="C7179" s="44" t="s">
        <v>57</v>
      </c>
      <c r="D7179" s="43">
        <v>361733.17599999998</v>
      </c>
      <c r="E7179" s="43">
        <v>-79290.287999999986</v>
      </c>
      <c r="F7179" s="45">
        <v>-44880</v>
      </c>
      <c r="G7179" s="45">
        <v>-74470</v>
      </c>
      <c r="H7179" s="45">
        <v>-15080</v>
      </c>
      <c r="I7179" s="55">
        <f>pro[[#This Row],[Admin expenses 3]]+pro[[#This Row],[Admin expenses 2]]+pro[[#This Row],[Admin expenses 1]]+pro[[#This Row],[COGS]]</f>
        <v>-213720.288</v>
      </c>
      <c r="J7179" s="55">
        <f>pro[[#This Row],[Revenue]]+pro[[#This Row],[AdminExp]]</f>
        <v>148012.88799999998</v>
      </c>
      <c r="K7179" s="83">
        <f>pro[[#This Row],[Profit]]/pro[[#This Row],[Revenue]]</f>
        <v>0.40917697855836144</v>
      </c>
      <c r="L7179" s="56">
        <f t="shared" si="112"/>
        <v>7</v>
      </c>
      <c r="M7179" s="82" t="str">
        <f>"Q"&amp;" "&amp;VLOOKUP(pro[[#This Row],[Period]],Mapping!A:B,2,0)</f>
        <v>Q 3</v>
      </c>
      <c r="N7179"/>
    </row>
    <row r="7180" spans="1:14" ht="11.25" customHeight="1" x14ac:dyDescent="0.2">
      <c r="A7180" s="42" t="s">
        <v>27</v>
      </c>
      <c r="B7180" s="44" t="s">
        <v>19</v>
      </c>
      <c r="C7180" s="44" t="s">
        <v>57</v>
      </c>
      <c r="D7180" s="43">
        <v>1401858.4719999998</v>
      </c>
      <c r="E7180" s="43">
        <v>-165758.908</v>
      </c>
      <c r="F7180" s="45">
        <v>-13620</v>
      </c>
      <c r="G7180" s="45">
        <v>-93870</v>
      </c>
      <c r="H7180" s="45">
        <v>-30560</v>
      </c>
      <c r="I7180" s="55">
        <f>pro[[#This Row],[Admin expenses 3]]+pro[[#This Row],[Admin expenses 2]]+pro[[#This Row],[Admin expenses 1]]+pro[[#This Row],[COGS]]</f>
        <v>-303808.908</v>
      </c>
      <c r="J7180" s="55">
        <f>pro[[#This Row],[Revenue]]+pro[[#This Row],[AdminExp]]</f>
        <v>1098049.5639999998</v>
      </c>
      <c r="K7180" s="83">
        <f>pro[[#This Row],[Profit]]/pro[[#This Row],[Revenue]]</f>
        <v>0.78328132684709406</v>
      </c>
      <c r="L7180" s="56">
        <f t="shared" si="112"/>
        <v>7</v>
      </c>
      <c r="M7180" s="82" t="str">
        <f>"Q"&amp;" "&amp;VLOOKUP(pro[[#This Row],[Period]],Mapping!A:B,2,0)</f>
        <v>Q 3</v>
      </c>
      <c r="N7180"/>
    </row>
    <row r="7181" spans="1:14" ht="11.25" customHeight="1" x14ac:dyDescent="0.2">
      <c r="A7181" s="42" t="s">
        <v>27</v>
      </c>
      <c r="B7181" s="44" t="s">
        <v>19</v>
      </c>
      <c r="C7181" s="44" t="s">
        <v>58</v>
      </c>
      <c r="D7181" s="43">
        <v>209585.31999999998</v>
      </c>
      <c r="E7181" s="43">
        <v>-59628.876999999993</v>
      </c>
      <c r="F7181" s="45">
        <v>-40220</v>
      </c>
      <c r="G7181" s="45">
        <v>-18600</v>
      </c>
      <c r="H7181" s="45">
        <v>-75870</v>
      </c>
      <c r="I7181" s="55">
        <f>pro[[#This Row],[Admin expenses 3]]+pro[[#This Row],[Admin expenses 2]]+pro[[#This Row],[Admin expenses 1]]+pro[[#This Row],[COGS]]</f>
        <v>-194318.87699999998</v>
      </c>
      <c r="J7181" s="55">
        <f>pro[[#This Row],[Revenue]]+pro[[#This Row],[AdminExp]]</f>
        <v>15266.442999999999</v>
      </c>
      <c r="K7181" s="83">
        <f>pro[[#This Row],[Profit]]/pro[[#This Row],[Revenue]]</f>
        <v>7.2841184678392554E-2</v>
      </c>
      <c r="L7181" s="56">
        <f t="shared" si="112"/>
        <v>7</v>
      </c>
      <c r="M7181" s="82" t="str">
        <f>"Q"&amp;" "&amp;VLOOKUP(pro[[#This Row],[Period]],Mapping!A:B,2,0)</f>
        <v>Q 3</v>
      </c>
      <c r="N7181"/>
    </row>
    <row r="7182" spans="1:14" ht="11.25" customHeight="1" x14ac:dyDescent="0.2">
      <c r="A7182" s="42" t="s">
        <v>27</v>
      </c>
      <c r="B7182" s="44" t="s">
        <v>19</v>
      </c>
      <c r="C7182" s="44" t="s">
        <v>59</v>
      </c>
      <c r="D7182" s="43">
        <v>80383.345000000001</v>
      </c>
      <c r="E7182" s="43">
        <v>-26986.162</v>
      </c>
      <c r="F7182" s="45">
        <v>-61100</v>
      </c>
      <c r="G7182" s="45">
        <v>-45710</v>
      </c>
      <c r="H7182" s="45">
        <v>-32620</v>
      </c>
      <c r="I7182" s="55">
        <f>pro[[#This Row],[Admin expenses 3]]+pro[[#This Row],[Admin expenses 2]]+pro[[#This Row],[Admin expenses 1]]+pro[[#This Row],[COGS]]</f>
        <v>-166416.16200000001</v>
      </c>
      <c r="J7182" s="55">
        <f>pro[[#This Row],[Revenue]]+pro[[#This Row],[AdminExp]]</f>
        <v>-86032.81700000001</v>
      </c>
      <c r="K7182" s="83">
        <f>pro[[#This Row],[Profit]]/pro[[#This Row],[Revenue]]</f>
        <v>-1.0702816236373345</v>
      </c>
      <c r="L7182" s="56">
        <f t="shared" si="112"/>
        <v>7</v>
      </c>
      <c r="M7182" s="82" t="str">
        <f>"Q"&amp;" "&amp;VLOOKUP(pro[[#This Row],[Period]],Mapping!A:B,2,0)</f>
        <v>Q 3</v>
      </c>
      <c r="N7182"/>
    </row>
    <row r="7183" spans="1:14" ht="11.25" customHeight="1" x14ac:dyDescent="0.2">
      <c r="A7183" s="42" t="s">
        <v>27</v>
      </c>
      <c r="B7183" s="44" t="s">
        <v>19</v>
      </c>
      <c r="C7183" s="44" t="s">
        <v>57</v>
      </c>
      <c r="D7183" s="43">
        <v>24416.076999999997</v>
      </c>
      <c r="E7183" s="43">
        <v>-39138.875999999997</v>
      </c>
      <c r="F7183" s="45">
        <v>-53740</v>
      </c>
      <c r="G7183" s="45">
        <v>-24660</v>
      </c>
      <c r="H7183" s="45">
        <v>-77780</v>
      </c>
      <c r="I7183" s="55">
        <f>pro[[#This Row],[Admin expenses 3]]+pro[[#This Row],[Admin expenses 2]]+pro[[#This Row],[Admin expenses 1]]+pro[[#This Row],[COGS]]</f>
        <v>-195318.87599999999</v>
      </c>
      <c r="J7183" s="55">
        <f>pro[[#This Row],[Revenue]]+pro[[#This Row],[AdminExp]]</f>
        <v>-170902.799</v>
      </c>
      <c r="K7183" s="83">
        <f>pro[[#This Row],[Profit]]/pro[[#This Row],[Revenue]]</f>
        <v>-6.9996010825162465</v>
      </c>
      <c r="L7183" s="56">
        <f t="shared" si="112"/>
        <v>7</v>
      </c>
      <c r="M7183" s="82" t="str">
        <f>"Q"&amp;" "&amp;VLOOKUP(pro[[#This Row],[Period]],Mapping!A:B,2,0)</f>
        <v>Q 3</v>
      </c>
      <c r="N7183"/>
    </row>
    <row r="7184" spans="1:14" ht="11.25" customHeight="1" x14ac:dyDescent="0.2">
      <c r="A7184" s="42" t="s">
        <v>27</v>
      </c>
      <c r="B7184" s="44" t="s">
        <v>19</v>
      </c>
      <c r="C7184" s="44" t="s">
        <v>58</v>
      </c>
      <c r="D7184" s="43">
        <v>6899.360999999999</v>
      </c>
      <c r="E7184" s="43">
        <v>-5294.2889999999998</v>
      </c>
      <c r="F7184" s="45">
        <v>-108090</v>
      </c>
      <c r="G7184" s="45">
        <v>-70520</v>
      </c>
      <c r="H7184" s="45">
        <v>-13070</v>
      </c>
      <c r="I7184" s="55">
        <f>pro[[#This Row],[Admin expenses 3]]+pro[[#This Row],[Admin expenses 2]]+pro[[#This Row],[Admin expenses 1]]+pro[[#This Row],[COGS]]</f>
        <v>-196974.28899999999</v>
      </c>
      <c r="J7184" s="55">
        <f>pro[[#This Row],[Revenue]]+pro[[#This Row],[AdminExp]]</f>
        <v>-190074.92799999999</v>
      </c>
      <c r="K7184" s="83">
        <f>pro[[#This Row],[Profit]]/pro[[#This Row],[Revenue]]</f>
        <v>-27.549642350936558</v>
      </c>
      <c r="L7184" s="56">
        <f t="shared" si="112"/>
        <v>7</v>
      </c>
      <c r="M7184" s="82" t="str">
        <f>"Q"&amp;" "&amp;VLOOKUP(pro[[#This Row],[Period]],Mapping!A:B,2,0)</f>
        <v>Q 3</v>
      </c>
      <c r="N7184"/>
    </row>
    <row r="7185" spans="1:14" ht="11.25" customHeight="1" x14ac:dyDescent="0.2">
      <c r="A7185" s="42" t="s">
        <v>27</v>
      </c>
      <c r="B7185" s="44" t="s">
        <v>19</v>
      </c>
      <c r="C7185" s="44" t="s">
        <v>59</v>
      </c>
      <c r="D7185" s="43">
        <v>307306.69199999998</v>
      </c>
      <c r="E7185" s="43">
        <v>-59746.231999999989</v>
      </c>
      <c r="F7185" s="45">
        <v>-108010</v>
      </c>
      <c r="G7185" s="45">
        <v>-14250</v>
      </c>
      <c r="H7185" s="45">
        <v>-65830</v>
      </c>
      <c r="I7185" s="55">
        <f>pro[[#This Row],[Admin expenses 3]]+pro[[#This Row],[Admin expenses 2]]+pro[[#This Row],[Admin expenses 1]]+pro[[#This Row],[COGS]]</f>
        <v>-247836.23199999999</v>
      </c>
      <c r="J7185" s="55">
        <f>pro[[#This Row],[Revenue]]+pro[[#This Row],[AdminExp]]</f>
        <v>59470.459999999992</v>
      </c>
      <c r="K7185" s="83">
        <f>pro[[#This Row],[Profit]]/pro[[#This Row],[Revenue]]</f>
        <v>0.1935215260460387</v>
      </c>
      <c r="L7185" s="56">
        <f t="shared" si="112"/>
        <v>7</v>
      </c>
      <c r="M7185" s="82" t="str">
        <f>"Q"&amp;" "&amp;VLOOKUP(pro[[#This Row],[Period]],Mapping!A:B,2,0)</f>
        <v>Q 3</v>
      </c>
      <c r="N7185"/>
    </row>
    <row r="7186" spans="1:14" ht="11.25" customHeight="1" x14ac:dyDescent="0.2">
      <c r="A7186" s="42" t="s">
        <v>27</v>
      </c>
      <c r="B7186" s="44" t="s">
        <v>19</v>
      </c>
      <c r="C7186" s="44" t="s">
        <v>57</v>
      </c>
      <c r="D7186" s="43">
        <v>6839089.8029999994</v>
      </c>
      <c r="E7186" s="43">
        <v>-581627.65500000003</v>
      </c>
      <c r="F7186" s="45">
        <v>-64360</v>
      </c>
      <c r="G7186" s="45">
        <v>-18770</v>
      </c>
      <c r="H7186" s="45">
        <v>-103890</v>
      </c>
      <c r="I7186" s="55">
        <f>pro[[#This Row],[Admin expenses 3]]+pro[[#This Row],[Admin expenses 2]]+pro[[#This Row],[Admin expenses 1]]+pro[[#This Row],[COGS]]</f>
        <v>-768647.65500000003</v>
      </c>
      <c r="J7186" s="55">
        <f>pro[[#This Row],[Revenue]]+pro[[#This Row],[AdminExp]]</f>
        <v>6070442.1479999991</v>
      </c>
      <c r="K7186" s="83">
        <f>pro[[#This Row],[Profit]]/pro[[#This Row],[Revenue]]</f>
        <v>0.8876096560886173</v>
      </c>
      <c r="L7186" s="56">
        <f t="shared" si="112"/>
        <v>7</v>
      </c>
      <c r="M7186" s="82" t="str">
        <f>"Q"&amp;" "&amp;VLOOKUP(pro[[#This Row],[Period]],Mapping!A:B,2,0)</f>
        <v>Q 3</v>
      </c>
      <c r="N7186"/>
    </row>
    <row r="7187" spans="1:14" ht="11.25" customHeight="1" x14ac:dyDescent="0.2">
      <c r="A7187" s="42" t="s">
        <v>27</v>
      </c>
      <c r="B7187" s="44" t="s">
        <v>19</v>
      </c>
      <c r="C7187" s="44" t="s">
        <v>58</v>
      </c>
      <c r="D7187" s="43">
        <v>16432.206000000002</v>
      </c>
      <c r="E7187" s="43">
        <v>-13486.256000000001</v>
      </c>
      <c r="F7187" s="45">
        <v>-70610</v>
      </c>
      <c r="G7187" s="45">
        <v>-63350</v>
      </c>
      <c r="H7187" s="45">
        <v>-37130</v>
      </c>
      <c r="I7187" s="55">
        <f>pro[[#This Row],[Admin expenses 3]]+pro[[#This Row],[Admin expenses 2]]+pro[[#This Row],[Admin expenses 1]]+pro[[#This Row],[COGS]]</f>
        <v>-184576.25599999999</v>
      </c>
      <c r="J7187" s="55">
        <f>pro[[#This Row],[Revenue]]+pro[[#This Row],[AdminExp]]</f>
        <v>-168144.05</v>
      </c>
      <c r="K7187" s="83">
        <f>pro[[#This Row],[Profit]]/pro[[#This Row],[Revenue]]</f>
        <v>-10.232591412254688</v>
      </c>
      <c r="L7187" s="56">
        <f t="shared" si="112"/>
        <v>7</v>
      </c>
      <c r="M7187" s="82" t="str">
        <f>"Q"&amp;" "&amp;VLOOKUP(pro[[#This Row],[Period]],Mapping!A:B,2,0)</f>
        <v>Q 3</v>
      </c>
      <c r="N7187"/>
    </row>
    <row r="7188" spans="1:14" ht="11.25" customHeight="1" x14ac:dyDescent="0.2">
      <c r="A7188" s="42" t="s">
        <v>27</v>
      </c>
      <c r="B7188" s="44" t="s">
        <v>19</v>
      </c>
      <c r="C7188" s="44" t="s">
        <v>59</v>
      </c>
      <c r="D7188" s="43">
        <v>564433.98899999994</v>
      </c>
      <c r="E7188" s="43">
        <v>-209048.50400000002</v>
      </c>
      <c r="F7188" s="45">
        <v>-44580</v>
      </c>
      <c r="G7188" s="45">
        <v>-22170</v>
      </c>
      <c r="H7188" s="45">
        <v>-92520</v>
      </c>
      <c r="I7188" s="55">
        <f>pro[[#This Row],[Admin expenses 3]]+pro[[#This Row],[Admin expenses 2]]+pro[[#This Row],[Admin expenses 1]]+pro[[#This Row],[COGS]]</f>
        <v>-368318.50400000002</v>
      </c>
      <c r="J7188" s="55">
        <f>pro[[#This Row],[Revenue]]+pro[[#This Row],[AdminExp]]</f>
        <v>196115.48499999993</v>
      </c>
      <c r="K7188" s="83">
        <f>pro[[#This Row],[Profit]]/pro[[#This Row],[Revenue]]</f>
        <v>0.34745512995674671</v>
      </c>
      <c r="L7188" s="56">
        <f t="shared" si="112"/>
        <v>7</v>
      </c>
      <c r="M7188" s="82" t="str">
        <f>"Q"&amp;" "&amp;VLOOKUP(pro[[#This Row],[Period]],Mapping!A:B,2,0)</f>
        <v>Q 3</v>
      </c>
      <c r="N7188"/>
    </row>
    <row r="7189" spans="1:14" ht="11.25" customHeight="1" x14ac:dyDescent="0.2">
      <c r="A7189" s="42" t="s">
        <v>27</v>
      </c>
      <c r="B7189" s="44" t="s">
        <v>19</v>
      </c>
      <c r="C7189" s="44" t="s">
        <v>57</v>
      </c>
      <c r="D7189" s="43">
        <v>12912.934999999999</v>
      </c>
      <c r="E7189" s="43">
        <v>-15049.635999999999</v>
      </c>
      <c r="F7189" s="45">
        <v>-14900</v>
      </c>
      <c r="G7189" s="45">
        <v>-51800</v>
      </c>
      <c r="H7189" s="45">
        <v>-24870</v>
      </c>
      <c r="I7189" s="55">
        <f>pro[[#This Row],[Admin expenses 3]]+pro[[#This Row],[Admin expenses 2]]+pro[[#This Row],[Admin expenses 1]]+pro[[#This Row],[COGS]]</f>
        <v>-106619.636</v>
      </c>
      <c r="J7189" s="55">
        <f>pro[[#This Row],[Revenue]]+pro[[#This Row],[AdminExp]]</f>
        <v>-93706.701000000001</v>
      </c>
      <c r="K7189" s="83">
        <f>pro[[#This Row],[Profit]]/pro[[#This Row],[Revenue]]</f>
        <v>-7.2568088509699775</v>
      </c>
      <c r="L7189" s="56">
        <f t="shared" si="112"/>
        <v>7</v>
      </c>
      <c r="M7189" s="82" t="str">
        <f>"Q"&amp;" "&amp;VLOOKUP(pro[[#This Row],[Period]],Mapping!A:B,2,0)</f>
        <v>Q 3</v>
      </c>
      <c r="N7189"/>
    </row>
    <row r="7190" spans="1:14" ht="11.25" customHeight="1" x14ac:dyDescent="0.2">
      <c r="A7190" s="42" t="s">
        <v>27</v>
      </c>
      <c r="B7190" s="44" t="s">
        <v>19</v>
      </c>
      <c r="C7190" s="44" t="s">
        <v>57</v>
      </c>
      <c r="D7190" s="43">
        <v>256177.57899999997</v>
      </c>
      <c r="E7190" s="43">
        <v>-194605.47399999999</v>
      </c>
      <c r="F7190" s="45">
        <v>-17530</v>
      </c>
      <c r="G7190" s="45">
        <v>-40340</v>
      </c>
      <c r="H7190" s="45">
        <v>-90110</v>
      </c>
      <c r="I7190" s="55">
        <f>pro[[#This Row],[Admin expenses 3]]+pro[[#This Row],[Admin expenses 2]]+pro[[#This Row],[Admin expenses 1]]+pro[[#This Row],[COGS]]</f>
        <v>-342585.47399999999</v>
      </c>
      <c r="J7190" s="55">
        <f>pro[[#This Row],[Revenue]]+pro[[#This Row],[AdminExp]]</f>
        <v>-86407.895000000019</v>
      </c>
      <c r="K7190" s="83">
        <f>pro[[#This Row],[Profit]]/pro[[#This Row],[Revenue]]</f>
        <v>-0.33729686781059021</v>
      </c>
      <c r="L7190" s="56">
        <f t="shared" si="112"/>
        <v>7</v>
      </c>
      <c r="M7190" s="82" t="str">
        <f>"Q"&amp;" "&amp;VLOOKUP(pro[[#This Row],[Period]],Mapping!A:B,2,0)</f>
        <v>Q 3</v>
      </c>
      <c r="N7190"/>
    </row>
    <row r="7191" spans="1:14" ht="11.25" customHeight="1" x14ac:dyDescent="0.2">
      <c r="A7191" s="42" t="s">
        <v>27</v>
      </c>
      <c r="B7191" s="44" t="s">
        <v>19</v>
      </c>
      <c r="C7191" s="44" t="s">
        <v>57</v>
      </c>
      <c r="D7191" s="43">
        <v>511843.17099999997</v>
      </c>
      <c r="E7191" s="43">
        <v>-215445.15999999997</v>
      </c>
      <c r="F7191" s="45">
        <v>-35790</v>
      </c>
      <c r="G7191" s="45">
        <v>-101780</v>
      </c>
      <c r="H7191" s="45">
        <v>-41690</v>
      </c>
      <c r="I7191" s="55">
        <f>pro[[#This Row],[Admin expenses 3]]+pro[[#This Row],[Admin expenses 2]]+pro[[#This Row],[Admin expenses 1]]+pro[[#This Row],[COGS]]</f>
        <v>-394705.16</v>
      </c>
      <c r="J7191" s="55">
        <f>pro[[#This Row],[Revenue]]+pro[[#This Row],[AdminExp]]</f>
        <v>117138.011</v>
      </c>
      <c r="K7191" s="83">
        <f>pro[[#This Row],[Profit]]/pro[[#This Row],[Revenue]]</f>
        <v>0.22885527762565383</v>
      </c>
      <c r="L7191" s="56">
        <f t="shared" si="112"/>
        <v>7</v>
      </c>
      <c r="M7191" s="82" t="str">
        <f>"Q"&amp;" "&amp;VLOOKUP(pro[[#This Row],[Period]],Mapping!A:B,2,0)</f>
        <v>Q 3</v>
      </c>
      <c r="N7191"/>
    </row>
    <row r="7192" spans="1:14" ht="11.25" customHeight="1" x14ac:dyDescent="0.2">
      <c r="A7192" s="42" t="s">
        <v>27</v>
      </c>
      <c r="B7192" s="44" t="s">
        <v>19</v>
      </c>
      <c r="C7192" s="44" t="s">
        <v>57</v>
      </c>
      <c r="D7192" s="43">
        <v>2343498.4579999996</v>
      </c>
      <c r="E7192" s="43">
        <v>-601806.40799999994</v>
      </c>
      <c r="F7192" s="45">
        <v>-73560</v>
      </c>
      <c r="G7192" s="45">
        <v>-89110</v>
      </c>
      <c r="H7192" s="45">
        <v>-91590</v>
      </c>
      <c r="I7192" s="55">
        <f>pro[[#This Row],[Admin expenses 3]]+pro[[#This Row],[Admin expenses 2]]+pro[[#This Row],[Admin expenses 1]]+pro[[#This Row],[COGS]]</f>
        <v>-856066.40799999994</v>
      </c>
      <c r="J7192" s="55">
        <f>pro[[#This Row],[Revenue]]+pro[[#This Row],[AdminExp]]</f>
        <v>1487432.0499999998</v>
      </c>
      <c r="K7192" s="83">
        <f>pro[[#This Row],[Profit]]/pro[[#This Row],[Revenue]]</f>
        <v>0.63470579420368456</v>
      </c>
      <c r="L7192" s="56">
        <f t="shared" si="112"/>
        <v>7</v>
      </c>
      <c r="M7192" s="82" t="str">
        <f>"Q"&amp;" "&amp;VLOOKUP(pro[[#This Row],[Period]],Mapping!A:B,2,0)</f>
        <v>Q 3</v>
      </c>
      <c r="N7192"/>
    </row>
    <row r="7193" spans="1:14" ht="11.25" customHeight="1" x14ac:dyDescent="0.2">
      <c r="A7193" s="42" t="s">
        <v>27</v>
      </c>
      <c r="B7193" s="44" t="s">
        <v>19</v>
      </c>
      <c r="C7193" s="44" t="s">
        <v>57</v>
      </c>
      <c r="D7193" s="43">
        <v>8645215.9220000003</v>
      </c>
      <c r="E7193" s="43">
        <v>-51533.033999999992</v>
      </c>
      <c r="F7193" s="45">
        <v>-46250</v>
      </c>
      <c r="G7193" s="45">
        <v>-36840</v>
      </c>
      <c r="H7193" s="45">
        <v>-104070</v>
      </c>
      <c r="I7193" s="55">
        <f>pro[[#This Row],[Admin expenses 3]]+pro[[#This Row],[Admin expenses 2]]+pro[[#This Row],[Admin expenses 1]]+pro[[#This Row],[COGS]]</f>
        <v>-238693.03399999999</v>
      </c>
      <c r="J7193" s="55">
        <f>pro[[#This Row],[Revenue]]+pro[[#This Row],[AdminExp]]</f>
        <v>8406522.8880000003</v>
      </c>
      <c r="K7193" s="83">
        <f>pro[[#This Row],[Profit]]/pro[[#This Row],[Revenue]]</f>
        <v>0.97239015934898931</v>
      </c>
      <c r="L7193" s="56">
        <f t="shared" si="112"/>
        <v>7</v>
      </c>
      <c r="M7193" s="82" t="str">
        <f>"Q"&amp;" "&amp;VLOOKUP(pro[[#This Row],[Period]],Mapping!A:B,2,0)</f>
        <v>Q 3</v>
      </c>
      <c r="N7193"/>
    </row>
    <row r="7194" spans="1:14" ht="11.25" customHeight="1" x14ac:dyDescent="0.2">
      <c r="A7194" s="42" t="s">
        <v>27</v>
      </c>
      <c r="B7194" s="44" t="s">
        <v>19</v>
      </c>
      <c r="C7194" s="44" t="s">
        <v>57</v>
      </c>
      <c r="D7194" s="43">
        <v>496188.86099999998</v>
      </c>
      <c r="E7194" s="43">
        <v>-30720.115999999995</v>
      </c>
      <c r="F7194" s="45">
        <v>-35370</v>
      </c>
      <c r="G7194" s="45">
        <v>-20680</v>
      </c>
      <c r="H7194" s="45">
        <v>-89310</v>
      </c>
      <c r="I7194" s="55">
        <f>pro[[#This Row],[Admin expenses 3]]+pro[[#This Row],[Admin expenses 2]]+pro[[#This Row],[Admin expenses 1]]+pro[[#This Row],[COGS]]</f>
        <v>-176080.11599999998</v>
      </c>
      <c r="J7194" s="55">
        <f>pro[[#This Row],[Revenue]]+pro[[#This Row],[AdminExp]]</f>
        <v>320108.745</v>
      </c>
      <c r="K7194" s="83">
        <f>pro[[#This Row],[Profit]]/pro[[#This Row],[Revenue]]</f>
        <v>0.6451348874597167</v>
      </c>
      <c r="L7194" s="56">
        <f t="shared" si="112"/>
        <v>7</v>
      </c>
      <c r="M7194" s="82" t="str">
        <f>"Q"&amp;" "&amp;VLOOKUP(pro[[#This Row],[Period]],Mapping!A:B,2,0)</f>
        <v>Q 3</v>
      </c>
      <c r="N7194"/>
    </row>
    <row r="7195" spans="1:14" ht="11.25" customHeight="1" x14ac:dyDescent="0.2">
      <c r="A7195" s="42" t="s">
        <v>27</v>
      </c>
      <c r="B7195" s="44" t="s">
        <v>19</v>
      </c>
      <c r="C7195" s="44" t="s">
        <v>57</v>
      </c>
      <c r="D7195" s="43">
        <v>895468.60900000005</v>
      </c>
      <c r="E7195" s="43">
        <v>-70612.870999999999</v>
      </c>
      <c r="F7195" s="45">
        <v>-31640</v>
      </c>
      <c r="G7195" s="45">
        <v>-36710</v>
      </c>
      <c r="H7195" s="45">
        <v>-27490</v>
      </c>
      <c r="I7195" s="55">
        <f>pro[[#This Row],[Admin expenses 3]]+pro[[#This Row],[Admin expenses 2]]+pro[[#This Row],[Admin expenses 1]]+pro[[#This Row],[COGS]]</f>
        <v>-166452.87099999998</v>
      </c>
      <c r="J7195" s="55">
        <f>pro[[#This Row],[Revenue]]+pro[[#This Row],[AdminExp]]</f>
        <v>729015.73800000013</v>
      </c>
      <c r="K7195" s="83">
        <f>pro[[#This Row],[Profit]]/pro[[#This Row],[Revenue]]</f>
        <v>0.81411646446670705</v>
      </c>
      <c r="L7195" s="56">
        <f t="shared" si="112"/>
        <v>7</v>
      </c>
      <c r="M7195" s="82" t="str">
        <f>"Q"&amp;" "&amp;VLOOKUP(pro[[#This Row],[Period]],Mapping!A:B,2,0)</f>
        <v>Q 3</v>
      </c>
      <c r="N7195"/>
    </row>
    <row r="7196" spans="1:14" ht="11.25" customHeight="1" x14ac:dyDescent="0.2">
      <c r="A7196" s="42" t="s">
        <v>27</v>
      </c>
      <c r="B7196" s="44" t="s">
        <v>19</v>
      </c>
      <c r="C7196" s="44" t="s">
        <v>57</v>
      </c>
      <c r="D7196" s="43">
        <v>2911767.6069999998</v>
      </c>
      <c r="E7196" s="43">
        <v>-219453.47899999996</v>
      </c>
      <c r="F7196" s="45">
        <v>-106100</v>
      </c>
      <c r="G7196" s="45">
        <v>-60280</v>
      </c>
      <c r="H7196" s="45">
        <v>-18260</v>
      </c>
      <c r="I7196" s="55">
        <f>pro[[#This Row],[Admin expenses 3]]+pro[[#This Row],[Admin expenses 2]]+pro[[#This Row],[Admin expenses 1]]+pro[[#This Row],[COGS]]</f>
        <v>-404093.47899999993</v>
      </c>
      <c r="J7196" s="55">
        <f>pro[[#This Row],[Revenue]]+pro[[#This Row],[AdminExp]]</f>
        <v>2507674.128</v>
      </c>
      <c r="K7196" s="83">
        <f>pro[[#This Row],[Profit]]/pro[[#This Row],[Revenue]]</f>
        <v>0.86122055962551969</v>
      </c>
      <c r="L7196" s="56">
        <f t="shared" si="112"/>
        <v>7</v>
      </c>
      <c r="M7196" s="82" t="str">
        <f>"Q"&amp;" "&amp;VLOOKUP(pro[[#This Row],[Period]],Mapping!A:B,2,0)</f>
        <v>Q 3</v>
      </c>
      <c r="N7196"/>
    </row>
    <row r="7197" spans="1:14" ht="11.25" customHeight="1" x14ac:dyDescent="0.2">
      <c r="A7197" s="42" t="s">
        <v>27</v>
      </c>
      <c r="B7197" s="44" t="s">
        <v>19</v>
      </c>
      <c r="C7197" s="44" t="s">
        <v>57</v>
      </c>
      <c r="D7197" s="43">
        <v>1999811.5129999998</v>
      </c>
      <c r="E7197" s="43">
        <v>-928217.11499999987</v>
      </c>
      <c r="F7197" s="45">
        <v>-78150</v>
      </c>
      <c r="G7197" s="45">
        <v>-12690</v>
      </c>
      <c r="H7197" s="45">
        <v>-82140</v>
      </c>
      <c r="I7197" s="55">
        <f>pro[[#This Row],[Admin expenses 3]]+pro[[#This Row],[Admin expenses 2]]+pro[[#This Row],[Admin expenses 1]]+pro[[#This Row],[COGS]]</f>
        <v>-1101197.1149999998</v>
      </c>
      <c r="J7197" s="55">
        <f>pro[[#This Row],[Revenue]]+pro[[#This Row],[AdminExp]]</f>
        <v>898614.39800000004</v>
      </c>
      <c r="K7197" s="83">
        <f>pro[[#This Row],[Profit]]/pro[[#This Row],[Revenue]]</f>
        <v>0.44934954727405857</v>
      </c>
      <c r="L7197" s="56">
        <f t="shared" si="112"/>
        <v>7</v>
      </c>
      <c r="M7197" s="82" t="str">
        <f>"Q"&amp;" "&amp;VLOOKUP(pro[[#This Row],[Period]],Mapping!A:B,2,0)</f>
        <v>Q 3</v>
      </c>
      <c r="N7197"/>
    </row>
    <row r="7198" spans="1:14" ht="11.25" customHeight="1" x14ac:dyDescent="0.2">
      <c r="A7198" s="42" t="s">
        <v>27</v>
      </c>
      <c r="B7198" s="44" t="s">
        <v>19</v>
      </c>
      <c r="C7198" s="44" t="s">
        <v>57</v>
      </c>
      <c r="D7198" s="43">
        <v>571064.77399999998</v>
      </c>
      <c r="E7198" s="43">
        <v>-567500.67499999993</v>
      </c>
      <c r="F7198" s="45">
        <v>-18410</v>
      </c>
      <c r="G7198" s="45">
        <v>-26130</v>
      </c>
      <c r="H7198" s="45">
        <v>-97830</v>
      </c>
      <c r="I7198" s="55">
        <f>pro[[#This Row],[Admin expenses 3]]+pro[[#This Row],[Admin expenses 2]]+pro[[#This Row],[Admin expenses 1]]+pro[[#This Row],[COGS]]</f>
        <v>-709870.67499999993</v>
      </c>
      <c r="J7198" s="55">
        <f>pro[[#This Row],[Revenue]]+pro[[#This Row],[AdminExp]]</f>
        <v>-138805.90099999995</v>
      </c>
      <c r="K7198" s="83">
        <f>pro[[#This Row],[Profit]]/pro[[#This Row],[Revenue]]</f>
        <v>-0.24306507303495481</v>
      </c>
      <c r="L7198" s="56">
        <f t="shared" si="112"/>
        <v>7</v>
      </c>
      <c r="M7198" s="82" t="str">
        <f>"Q"&amp;" "&amp;VLOOKUP(pro[[#This Row],[Period]],Mapping!A:B,2,0)</f>
        <v>Q 3</v>
      </c>
      <c r="N7198"/>
    </row>
    <row r="7199" spans="1:14" ht="11.25" customHeight="1" x14ac:dyDescent="0.2">
      <c r="A7199" s="42" t="s">
        <v>27</v>
      </c>
      <c r="B7199" s="44" t="s">
        <v>38</v>
      </c>
      <c r="C7199" s="44" t="s">
        <v>57</v>
      </c>
      <c r="D7199" s="43">
        <v>67474.987999999998</v>
      </c>
      <c r="E7199" s="43">
        <v>-5517.7219999999998</v>
      </c>
      <c r="F7199" s="45">
        <v>-96720</v>
      </c>
      <c r="G7199" s="45">
        <v>-54880</v>
      </c>
      <c r="H7199" s="45">
        <v>-69600</v>
      </c>
      <c r="I7199" s="55">
        <f>pro[[#This Row],[Admin expenses 3]]+pro[[#This Row],[Admin expenses 2]]+pro[[#This Row],[Admin expenses 1]]+pro[[#This Row],[COGS]]</f>
        <v>-226717.72200000001</v>
      </c>
      <c r="J7199" s="55">
        <f>pro[[#This Row],[Revenue]]+pro[[#This Row],[AdminExp]]</f>
        <v>-159242.734</v>
      </c>
      <c r="K7199" s="83">
        <f>pro[[#This Row],[Profit]]/pro[[#This Row],[Revenue]]</f>
        <v>-2.3600261181224664</v>
      </c>
      <c r="L7199" s="56">
        <f t="shared" si="112"/>
        <v>7</v>
      </c>
      <c r="M7199" s="82" t="str">
        <f>"Q"&amp;" "&amp;VLOOKUP(pro[[#This Row],[Period]],Mapping!A:B,2,0)</f>
        <v>Q 3</v>
      </c>
      <c r="N7199"/>
    </row>
    <row r="7200" spans="1:14" ht="11.25" customHeight="1" x14ac:dyDescent="0.2">
      <c r="A7200" s="42" t="s">
        <v>27</v>
      </c>
      <c r="B7200" s="44" t="s">
        <v>38</v>
      </c>
      <c r="C7200" s="44" t="s">
        <v>57</v>
      </c>
      <c r="D7200" s="43">
        <v>255712.09999999998</v>
      </c>
      <c r="E7200" s="43">
        <v>-136910.54999999999</v>
      </c>
      <c r="F7200" s="45">
        <v>-53610</v>
      </c>
      <c r="G7200" s="45">
        <v>-60700</v>
      </c>
      <c r="H7200" s="45">
        <v>-40370</v>
      </c>
      <c r="I7200" s="55">
        <f>pro[[#This Row],[Admin expenses 3]]+pro[[#This Row],[Admin expenses 2]]+pro[[#This Row],[Admin expenses 1]]+pro[[#This Row],[COGS]]</f>
        <v>-291590.55</v>
      </c>
      <c r="J7200" s="55">
        <f>pro[[#This Row],[Revenue]]+pro[[#This Row],[AdminExp]]</f>
        <v>-35878.450000000012</v>
      </c>
      <c r="K7200" s="83">
        <f>pro[[#This Row],[Profit]]/pro[[#This Row],[Revenue]]</f>
        <v>-0.14030798699005645</v>
      </c>
      <c r="L7200" s="56">
        <f t="shared" si="112"/>
        <v>7</v>
      </c>
      <c r="M7200" s="82" t="str">
        <f>"Q"&amp;" "&amp;VLOOKUP(pro[[#This Row],[Period]],Mapping!A:B,2,0)</f>
        <v>Q 3</v>
      </c>
      <c r="N7200"/>
    </row>
    <row r="7201" spans="1:14" ht="11.25" customHeight="1" x14ac:dyDescent="0.2">
      <c r="A7201" s="42" t="s">
        <v>27</v>
      </c>
      <c r="B7201" s="44" t="s">
        <v>38</v>
      </c>
      <c r="C7201" s="44" t="s">
        <v>57</v>
      </c>
      <c r="D7201" s="43">
        <v>996347.77199999988</v>
      </c>
      <c r="E7201" s="43">
        <v>-1468596.29</v>
      </c>
      <c r="F7201" s="45">
        <v>-104560</v>
      </c>
      <c r="G7201" s="45">
        <v>-72420</v>
      </c>
      <c r="H7201" s="45">
        <v>-63020</v>
      </c>
      <c r="I7201" s="55">
        <f>pro[[#This Row],[Admin expenses 3]]+pro[[#This Row],[Admin expenses 2]]+pro[[#This Row],[Admin expenses 1]]+pro[[#This Row],[COGS]]</f>
        <v>-1708596.29</v>
      </c>
      <c r="J7201" s="55">
        <f>pro[[#This Row],[Revenue]]+pro[[#This Row],[AdminExp]]</f>
        <v>-712248.51800000016</v>
      </c>
      <c r="K7201" s="83">
        <f>pro[[#This Row],[Profit]]/pro[[#This Row],[Revenue]]</f>
        <v>-0.71485934732435996</v>
      </c>
      <c r="L7201" s="56">
        <f t="shared" si="112"/>
        <v>7</v>
      </c>
      <c r="M7201" s="82" t="str">
        <f>"Q"&amp;" "&amp;VLOOKUP(pro[[#This Row],[Period]],Mapping!A:B,2,0)</f>
        <v>Q 3</v>
      </c>
      <c r="N7201"/>
    </row>
    <row r="7202" spans="1:14" ht="11.25" customHeight="1" x14ac:dyDescent="0.2">
      <c r="A7202" s="42" t="s">
        <v>27</v>
      </c>
      <c r="B7202" s="44" t="s">
        <v>38</v>
      </c>
      <c r="C7202" s="44" t="s">
        <v>57</v>
      </c>
      <c r="D7202" s="43">
        <v>747541.00399999996</v>
      </c>
      <c r="E7202" s="43">
        <v>-971476.54799999984</v>
      </c>
      <c r="F7202" s="45">
        <v>-81840</v>
      </c>
      <c r="G7202" s="45">
        <v>-18020</v>
      </c>
      <c r="H7202" s="45">
        <v>-45540</v>
      </c>
      <c r="I7202" s="55">
        <f>pro[[#This Row],[Admin expenses 3]]+pro[[#This Row],[Admin expenses 2]]+pro[[#This Row],[Admin expenses 1]]+pro[[#This Row],[COGS]]</f>
        <v>-1116876.548</v>
      </c>
      <c r="J7202" s="55">
        <f>pro[[#This Row],[Revenue]]+pro[[#This Row],[AdminExp]]</f>
        <v>-369335.54399999999</v>
      </c>
      <c r="K7202" s="83">
        <f>pro[[#This Row],[Profit]]/pro[[#This Row],[Revenue]]</f>
        <v>-0.49406727125834027</v>
      </c>
      <c r="L7202" s="56">
        <f t="shared" si="112"/>
        <v>7</v>
      </c>
      <c r="M7202" s="82" t="str">
        <f>"Q"&amp;" "&amp;VLOOKUP(pro[[#This Row],[Period]],Mapping!A:B,2,0)</f>
        <v>Q 3</v>
      </c>
      <c r="N7202"/>
    </row>
    <row r="7203" spans="1:14" ht="11.25" customHeight="1" x14ac:dyDescent="0.2">
      <c r="A7203" s="42" t="s">
        <v>27</v>
      </c>
      <c r="B7203" s="44" t="s">
        <v>38</v>
      </c>
      <c r="C7203" s="44" t="s">
        <v>57</v>
      </c>
      <c r="D7203" s="43">
        <v>128012.03099999999</v>
      </c>
      <c r="E7203" s="43">
        <v>-50643.089</v>
      </c>
      <c r="F7203" s="45">
        <v>-58890</v>
      </c>
      <c r="G7203" s="45">
        <v>-94570</v>
      </c>
      <c r="H7203" s="45">
        <v>-52040</v>
      </c>
      <c r="I7203" s="55">
        <f>pro[[#This Row],[Admin expenses 3]]+pro[[#This Row],[Admin expenses 2]]+pro[[#This Row],[Admin expenses 1]]+pro[[#This Row],[COGS]]</f>
        <v>-256143.08900000001</v>
      </c>
      <c r="J7203" s="55">
        <f>pro[[#This Row],[Revenue]]+pro[[#This Row],[AdminExp]]</f>
        <v>-128131.05800000002</v>
      </c>
      <c r="K7203" s="83">
        <f>pro[[#This Row],[Profit]]/pro[[#This Row],[Revenue]]</f>
        <v>-1.0009298110425264</v>
      </c>
      <c r="L7203" s="56">
        <f t="shared" si="112"/>
        <v>7</v>
      </c>
      <c r="M7203" s="82" t="str">
        <f>"Q"&amp;" "&amp;VLOOKUP(pro[[#This Row],[Period]],Mapping!A:B,2,0)</f>
        <v>Q 3</v>
      </c>
      <c r="N7203"/>
    </row>
    <row r="7204" spans="1:14" ht="11.25" customHeight="1" x14ac:dyDescent="0.2">
      <c r="A7204" s="42" t="s">
        <v>27</v>
      </c>
      <c r="B7204" s="44" t="s">
        <v>38</v>
      </c>
      <c r="C7204" s="44" t="s">
        <v>57</v>
      </c>
      <c r="D7204" s="43">
        <v>227714.19299999997</v>
      </c>
      <c r="E7204" s="43">
        <v>-14477.624000000002</v>
      </c>
      <c r="F7204" s="45">
        <v>-82880</v>
      </c>
      <c r="G7204" s="45">
        <v>-26170</v>
      </c>
      <c r="H7204" s="45">
        <v>-25770</v>
      </c>
      <c r="I7204" s="55">
        <f>pro[[#This Row],[Admin expenses 3]]+pro[[#This Row],[Admin expenses 2]]+pro[[#This Row],[Admin expenses 1]]+pro[[#This Row],[COGS]]</f>
        <v>-149297.62400000001</v>
      </c>
      <c r="J7204" s="55">
        <f>pro[[#This Row],[Revenue]]+pro[[#This Row],[AdminExp]]</f>
        <v>78416.568999999959</v>
      </c>
      <c r="K7204" s="83">
        <f>pro[[#This Row],[Profit]]/pro[[#This Row],[Revenue]]</f>
        <v>0.34436399403527723</v>
      </c>
      <c r="L7204" s="56">
        <f t="shared" si="112"/>
        <v>7</v>
      </c>
      <c r="M7204" s="82" t="str">
        <f>"Q"&amp;" "&amp;VLOOKUP(pro[[#This Row],[Period]],Mapping!A:B,2,0)</f>
        <v>Q 3</v>
      </c>
      <c r="N7204"/>
    </row>
    <row r="7205" spans="1:14" ht="11.25" customHeight="1" x14ac:dyDescent="0.2">
      <c r="A7205" s="42" t="s">
        <v>27</v>
      </c>
      <c r="B7205" s="44" t="s">
        <v>38</v>
      </c>
      <c r="C7205" s="44" t="s">
        <v>57</v>
      </c>
      <c r="D7205" s="43">
        <v>32686.548999999999</v>
      </c>
      <c r="E7205" s="43">
        <v>-3214.3440000000001</v>
      </c>
      <c r="F7205" s="45">
        <v>-93230</v>
      </c>
      <c r="G7205" s="45">
        <v>-70730</v>
      </c>
      <c r="H7205" s="45">
        <v>-102390</v>
      </c>
      <c r="I7205" s="55">
        <f>pro[[#This Row],[Admin expenses 3]]+pro[[#This Row],[Admin expenses 2]]+pro[[#This Row],[Admin expenses 1]]+pro[[#This Row],[COGS]]</f>
        <v>-269564.34399999998</v>
      </c>
      <c r="J7205" s="55">
        <f>pro[[#This Row],[Revenue]]+pro[[#This Row],[AdminExp]]</f>
        <v>-236877.79499999998</v>
      </c>
      <c r="K7205" s="83">
        <f>pro[[#This Row],[Profit]]/pro[[#This Row],[Revenue]]</f>
        <v>-7.2469502669125454</v>
      </c>
      <c r="L7205" s="56">
        <f t="shared" si="112"/>
        <v>7</v>
      </c>
      <c r="M7205" s="82" t="str">
        <f>"Q"&amp;" "&amp;VLOOKUP(pro[[#This Row],[Period]],Mapping!A:B,2,0)</f>
        <v>Q 3</v>
      </c>
      <c r="N7205"/>
    </row>
    <row r="7206" spans="1:14" ht="11.25" customHeight="1" x14ac:dyDescent="0.2">
      <c r="A7206" s="42" t="s">
        <v>27</v>
      </c>
      <c r="B7206" s="44" t="s">
        <v>38</v>
      </c>
      <c r="C7206" s="44" t="s">
        <v>57</v>
      </c>
      <c r="D7206" s="43">
        <v>886240.51599999983</v>
      </c>
      <c r="E7206" s="43">
        <v>-598301.99800000002</v>
      </c>
      <c r="F7206" s="45">
        <v>-40140</v>
      </c>
      <c r="G7206" s="45">
        <v>-62680</v>
      </c>
      <c r="H7206" s="45">
        <v>-18910</v>
      </c>
      <c r="I7206" s="55">
        <f>pro[[#This Row],[Admin expenses 3]]+pro[[#This Row],[Admin expenses 2]]+pro[[#This Row],[Admin expenses 1]]+pro[[#This Row],[COGS]]</f>
        <v>-720031.99800000002</v>
      </c>
      <c r="J7206" s="55">
        <f>pro[[#This Row],[Revenue]]+pro[[#This Row],[AdminExp]]</f>
        <v>166208.51799999981</v>
      </c>
      <c r="K7206" s="83">
        <f>pro[[#This Row],[Profit]]/pro[[#This Row],[Revenue]]</f>
        <v>0.18754335307324163</v>
      </c>
      <c r="L7206" s="56">
        <f t="shared" si="112"/>
        <v>7</v>
      </c>
      <c r="M7206" s="82" t="str">
        <f>"Q"&amp;" "&amp;VLOOKUP(pro[[#This Row],[Period]],Mapping!A:B,2,0)</f>
        <v>Q 3</v>
      </c>
      <c r="N7206"/>
    </row>
    <row r="7207" spans="1:14" ht="11.25" customHeight="1" x14ac:dyDescent="0.2">
      <c r="A7207" s="42" t="s">
        <v>27</v>
      </c>
      <c r="B7207" s="44" t="s">
        <v>38</v>
      </c>
      <c r="C7207" s="44" t="s">
        <v>57</v>
      </c>
      <c r="D7207" s="43">
        <v>1213273.7679999999</v>
      </c>
      <c r="E7207" s="43">
        <v>-559647.35399999993</v>
      </c>
      <c r="F7207" s="45">
        <v>-60190</v>
      </c>
      <c r="G7207" s="45">
        <v>-29620</v>
      </c>
      <c r="H7207" s="45">
        <v>-54150</v>
      </c>
      <c r="I7207" s="55">
        <f>pro[[#This Row],[Admin expenses 3]]+pro[[#This Row],[Admin expenses 2]]+pro[[#This Row],[Admin expenses 1]]+pro[[#This Row],[COGS]]</f>
        <v>-703607.35399999993</v>
      </c>
      <c r="J7207" s="55">
        <f>pro[[#This Row],[Revenue]]+pro[[#This Row],[AdminExp]]</f>
        <v>509666.41399999999</v>
      </c>
      <c r="K7207" s="83">
        <f>pro[[#This Row],[Profit]]/pro[[#This Row],[Revenue]]</f>
        <v>0.42007535928197864</v>
      </c>
      <c r="L7207" s="56">
        <f t="shared" si="112"/>
        <v>7</v>
      </c>
      <c r="M7207" s="82" t="str">
        <f>"Q"&amp;" "&amp;VLOOKUP(pro[[#This Row],[Period]],Mapping!A:B,2,0)</f>
        <v>Q 3</v>
      </c>
      <c r="N7207"/>
    </row>
    <row r="7208" spans="1:14" ht="11.25" customHeight="1" x14ac:dyDescent="0.2">
      <c r="A7208" s="42" t="s">
        <v>27</v>
      </c>
      <c r="B7208" s="44" t="s">
        <v>38</v>
      </c>
      <c r="C7208" s="44" t="s">
        <v>57</v>
      </c>
      <c r="D7208" s="43">
        <v>32179.636999999999</v>
      </c>
      <c r="E7208" s="43">
        <v>-14188.643</v>
      </c>
      <c r="F7208" s="45">
        <v>-33700</v>
      </c>
      <c r="G7208" s="45">
        <v>-61540</v>
      </c>
      <c r="H7208" s="45">
        <v>-62570</v>
      </c>
      <c r="I7208" s="55">
        <f>pro[[#This Row],[Admin expenses 3]]+pro[[#This Row],[Admin expenses 2]]+pro[[#This Row],[Admin expenses 1]]+pro[[#This Row],[COGS]]</f>
        <v>-171998.64300000001</v>
      </c>
      <c r="J7208" s="55">
        <f>pro[[#This Row],[Revenue]]+pro[[#This Row],[AdminExp]]</f>
        <v>-139819.00600000002</v>
      </c>
      <c r="K7208" s="83">
        <f>pro[[#This Row],[Profit]]/pro[[#This Row],[Revenue]]</f>
        <v>-4.3449528656895673</v>
      </c>
      <c r="L7208" s="56">
        <f t="shared" si="112"/>
        <v>7</v>
      </c>
      <c r="M7208" s="82" t="str">
        <f>"Q"&amp;" "&amp;VLOOKUP(pro[[#This Row],[Period]],Mapping!A:B,2,0)</f>
        <v>Q 3</v>
      </c>
      <c r="N7208"/>
    </row>
    <row r="7209" spans="1:14" ht="11.25" customHeight="1" x14ac:dyDescent="0.2">
      <c r="A7209" s="42" t="s">
        <v>27</v>
      </c>
      <c r="B7209" s="44" t="s">
        <v>38</v>
      </c>
      <c r="C7209" s="44" t="s">
        <v>57</v>
      </c>
      <c r="D7209" s="43">
        <v>28613.738999999998</v>
      </c>
      <c r="E7209" s="43">
        <v>-7173.753999999999</v>
      </c>
      <c r="F7209" s="45">
        <v>-87170</v>
      </c>
      <c r="G7209" s="45">
        <v>-14920</v>
      </c>
      <c r="H7209" s="45">
        <v>-66790</v>
      </c>
      <c r="I7209" s="55">
        <f>pro[[#This Row],[Admin expenses 3]]+pro[[#This Row],[Admin expenses 2]]+pro[[#This Row],[Admin expenses 1]]+pro[[#This Row],[COGS]]</f>
        <v>-176053.75399999999</v>
      </c>
      <c r="J7209" s="55">
        <f>pro[[#This Row],[Revenue]]+pro[[#This Row],[AdminExp]]</f>
        <v>-147440.01499999998</v>
      </c>
      <c r="K7209" s="83">
        <f>pro[[#This Row],[Profit]]/pro[[#This Row],[Revenue]]</f>
        <v>-5.1527699683008921</v>
      </c>
      <c r="L7209" s="56">
        <f t="shared" si="112"/>
        <v>7</v>
      </c>
      <c r="M7209" s="82" t="str">
        <f>"Q"&amp;" "&amp;VLOOKUP(pro[[#This Row],[Period]],Mapping!A:B,2,0)</f>
        <v>Q 3</v>
      </c>
      <c r="N7209"/>
    </row>
    <row r="7210" spans="1:14" ht="11.25" customHeight="1" x14ac:dyDescent="0.2">
      <c r="A7210" s="42" t="s">
        <v>27</v>
      </c>
      <c r="B7210" s="44" t="s">
        <v>38</v>
      </c>
      <c r="C7210" s="44" t="s">
        <v>57</v>
      </c>
      <c r="D7210" s="43">
        <v>176111.019</v>
      </c>
      <c r="E7210" s="43">
        <v>-124080.92899999999</v>
      </c>
      <c r="F7210" s="45">
        <v>-45560</v>
      </c>
      <c r="G7210" s="45">
        <v>-85860</v>
      </c>
      <c r="H7210" s="45">
        <v>-42710</v>
      </c>
      <c r="I7210" s="55">
        <f>pro[[#This Row],[Admin expenses 3]]+pro[[#This Row],[Admin expenses 2]]+pro[[#This Row],[Admin expenses 1]]+pro[[#This Row],[COGS]]</f>
        <v>-298210.929</v>
      </c>
      <c r="J7210" s="55">
        <f>pro[[#This Row],[Revenue]]+pro[[#This Row],[AdminExp]]</f>
        <v>-122099.91</v>
      </c>
      <c r="K7210" s="83">
        <f>pro[[#This Row],[Profit]]/pro[[#This Row],[Revenue]]</f>
        <v>-0.69331215442004801</v>
      </c>
      <c r="L7210" s="56">
        <f t="shared" si="112"/>
        <v>7</v>
      </c>
      <c r="M7210" s="82" t="str">
        <f>"Q"&amp;" "&amp;VLOOKUP(pro[[#This Row],[Period]],Mapping!A:B,2,0)</f>
        <v>Q 3</v>
      </c>
      <c r="N7210"/>
    </row>
    <row r="7211" spans="1:14" ht="11.25" customHeight="1" x14ac:dyDescent="0.2">
      <c r="A7211" s="42" t="s">
        <v>27</v>
      </c>
      <c r="B7211" s="44" t="s">
        <v>38</v>
      </c>
      <c r="C7211" s="44" t="s">
        <v>57</v>
      </c>
      <c r="D7211" s="43">
        <v>909676.93599999999</v>
      </c>
      <c r="E7211" s="43">
        <v>-1767190.831</v>
      </c>
      <c r="F7211" s="45">
        <v>-58090</v>
      </c>
      <c r="G7211" s="45">
        <v>-107170</v>
      </c>
      <c r="H7211" s="45">
        <v>-79420</v>
      </c>
      <c r="I7211" s="55">
        <f>pro[[#This Row],[Admin expenses 3]]+pro[[#This Row],[Admin expenses 2]]+pro[[#This Row],[Admin expenses 1]]+pro[[#This Row],[COGS]]</f>
        <v>-2011870.831</v>
      </c>
      <c r="J7211" s="55">
        <f>pro[[#This Row],[Revenue]]+pro[[#This Row],[AdminExp]]</f>
        <v>-1102193.895</v>
      </c>
      <c r="K7211" s="83">
        <f>pro[[#This Row],[Profit]]/pro[[#This Row],[Revenue]]</f>
        <v>-1.2116322304999059</v>
      </c>
      <c r="L7211" s="56">
        <f t="shared" si="112"/>
        <v>7</v>
      </c>
      <c r="M7211" s="82" t="str">
        <f>"Q"&amp;" "&amp;VLOOKUP(pro[[#This Row],[Period]],Mapping!A:B,2,0)</f>
        <v>Q 3</v>
      </c>
      <c r="N7211"/>
    </row>
    <row r="7212" spans="1:14" ht="11.25" customHeight="1" x14ac:dyDescent="0.2">
      <c r="A7212" s="42" t="s">
        <v>27</v>
      </c>
      <c r="B7212" s="44" t="s">
        <v>38</v>
      </c>
      <c r="C7212" s="44" t="s">
        <v>57</v>
      </c>
      <c r="D7212" s="43">
        <v>146472.73899999997</v>
      </c>
      <c r="E7212" s="43">
        <v>-36420.866999999998</v>
      </c>
      <c r="F7212" s="45">
        <v>-98020</v>
      </c>
      <c r="G7212" s="45">
        <v>-46220</v>
      </c>
      <c r="H7212" s="45">
        <v>-62040</v>
      </c>
      <c r="I7212" s="55">
        <f>pro[[#This Row],[Admin expenses 3]]+pro[[#This Row],[Admin expenses 2]]+pro[[#This Row],[Admin expenses 1]]+pro[[#This Row],[COGS]]</f>
        <v>-242700.867</v>
      </c>
      <c r="J7212" s="55">
        <f>pro[[#This Row],[Revenue]]+pro[[#This Row],[AdminExp]]</f>
        <v>-96228.128000000026</v>
      </c>
      <c r="K7212" s="83">
        <f>pro[[#This Row],[Profit]]/pro[[#This Row],[Revenue]]</f>
        <v>-0.65696954025008059</v>
      </c>
      <c r="L7212" s="56">
        <f t="shared" si="112"/>
        <v>7</v>
      </c>
      <c r="M7212" s="82" t="str">
        <f>"Q"&amp;" "&amp;VLOOKUP(pro[[#This Row],[Period]],Mapping!A:B,2,0)</f>
        <v>Q 3</v>
      </c>
      <c r="N7212"/>
    </row>
    <row r="7213" spans="1:14" ht="11.25" customHeight="1" x14ac:dyDescent="0.2">
      <c r="A7213" s="42" t="s">
        <v>27</v>
      </c>
      <c r="B7213" s="44" t="s">
        <v>38</v>
      </c>
      <c r="C7213" s="44" t="s">
        <v>57</v>
      </c>
      <c r="D7213" s="43">
        <v>460988.00299999997</v>
      </c>
      <c r="E7213" s="43">
        <v>-49769.299999999996</v>
      </c>
      <c r="F7213" s="45">
        <v>-36990</v>
      </c>
      <c r="G7213" s="45">
        <v>-53400</v>
      </c>
      <c r="H7213" s="45">
        <v>-25060</v>
      </c>
      <c r="I7213" s="55">
        <f>pro[[#This Row],[Admin expenses 3]]+pro[[#This Row],[Admin expenses 2]]+pro[[#This Row],[Admin expenses 1]]+pro[[#This Row],[COGS]]</f>
        <v>-165219.29999999999</v>
      </c>
      <c r="J7213" s="55">
        <f>pro[[#This Row],[Revenue]]+pro[[#This Row],[AdminExp]]</f>
        <v>295768.70299999998</v>
      </c>
      <c r="K7213" s="83">
        <f>pro[[#This Row],[Profit]]/pro[[#This Row],[Revenue]]</f>
        <v>0.64159739749235944</v>
      </c>
      <c r="L7213" s="56">
        <f t="shared" si="112"/>
        <v>7</v>
      </c>
      <c r="M7213" s="82" t="str">
        <f>"Q"&amp;" "&amp;VLOOKUP(pro[[#This Row],[Period]],Mapping!A:B,2,0)</f>
        <v>Q 3</v>
      </c>
      <c r="N7213"/>
    </row>
    <row r="7214" spans="1:14" ht="11.25" customHeight="1" x14ac:dyDescent="0.2">
      <c r="A7214" s="42" t="s">
        <v>27</v>
      </c>
      <c r="B7214" s="44" t="s">
        <v>38</v>
      </c>
      <c r="C7214" s="44" t="s">
        <v>57</v>
      </c>
      <c r="D7214" s="43">
        <v>235119.52799999996</v>
      </c>
      <c r="E7214" s="43">
        <v>-64998.465000000004</v>
      </c>
      <c r="F7214" s="45">
        <v>-37380</v>
      </c>
      <c r="G7214" s="45">
        <v>-89950</v>
      </c>
      <c r="H7214" s="45">
        <v>-103790</v>
      </c>
      <c r="I7214" s="55">
        <f>pro[[#This Row],[Admin expenses 3]]+pro[[#This Row],[Admin expenses 2]]+pro[[#This Row],[Admin expenses 1]]+pro[[#This Row],[COGS]]</f>
        <v>-296118.46500000003</v>
      </c>
      <c r="J7214" s="55">
        <f>pro[[#This Row],[Revenue]]+pro[[#This Row],[AdminExp]]</f>
        <v>-60998.937000000064</v>
      </c>
      <c r="K7214" s="83">
        <f>pro[[#This Row],[Profit]]/pro[[#This Row],[Revenue]]</f>
        <v>-0.25943798679282853</v>
      </c>
      <c r="L7214" s="56">
        <f t="shared" si="112"/>
        <v>7</v>
      </c>
      <c r="M7214" s="82" t="str">
        <f>"Q"&amp;" "&amp;VLOOKUP(pro[[#This Row],[Period]],Mapping!A:B,2,0)</f>
        <v>Q 3</v>
      </c>
      <c r="N7214"/>
    </row>
    <row r="7215" spans="1:14" ht="11.25" customHeight="1" x14ac:dyDescent="0.2">
      <c r="A7215" s="42" t="s">
        <v>27</v>
      </c>
      <c r="B7215" s="44" t="s">
        <v>38</v>
      </c>
      <c r="C7215" s="44" t="s">
        <v>58</v>
      </c>
      <c r="D7215" s="43">
        <v>2074327.7169999999</v>
      </c>
      <c r="E7215" s="43">
        <v>-226640.63799999998</v>
      </c>
      <c r="F7215" s="45">
        <v>-78010</v>
      </c>
      <c r="G7215" s="45">
        <v>-20750</v>
      </c>
      <c r="H7215" s="45">
        <v>-30920</v>
      </c>
      <c r="I7215" s="55">
        <f>pro[[#This Row],[Admin expenses 3]]+pro[[#This Row],[Admin expenses 2]]+pro[[#This Row],[Admin expenses 1]]+pro[[#This Row],[COGS]]</f>
        <v>-356320.63799999998</v>
      </c>
      <c r="J7215" s="55">
        <f>pro[[#This Row],[Revenue]]+pro[[#This Row],[AdminExp]]</f>
        <v>1718007.0789999999</v>
      </c>
      <c r="K7215" s="83">
        <f>pro[[#This Row],[Profit]]/pro[[#This Row],[Revenue]]</f>
        <v>0.82822355644202195</v>
      </c>
      <c r="L7215" s="56">
        <f t="shared" si="112"/>
        <v>7</v>
      </c>
      <c r="M7215" s="82" t="str">
        <f>"Q"&amp;" "&amp;VLOOKUP(pro[[#This Row],[Period]],Mapping!A:B,2,0)</f>
        <v>Q 3</v>
      </c>
      <c r="N7215"/>
    </row>
    <row r="7216" spans="1:14" ht="11.25" customHeight="1" x14ac:dyDescent="0.2">
      <c r="A7216" s="42" t="s">
        <v>27</v>
      </c>
      <c r="B7216" s="44" t="s">
        <v>38</v>
      </c>
      <c r="C7216" s="44" t="s">
        <v>59</v>
      </c>
      <c r="D7216" s="43">
        <v>1448069.8609999998</v>
      </c>
      <c r="E7216" s="43">
        <v>-136024.21</v>
      </c>
      <c r="F7216" s="45">
        <v>-30460</v>
      </c>
      <c r="G7216" s="45">
        <v>-54240</v>
      </c>
      <c r="H7216" s="45">
        <v>-37590</v>
      </c>
      <c r="I7216" s="55">
        <f>pro[[#This Row],[Admin expenses 3]]+pro[[#This Row],[Admin expenses 2]]+pro[[#This Row],[Admin expenses 1]]+pro[[#This Row],[COGS]]</f>
        <v>-258314.21</v>
      </c>
      <c r="J7216" s="55">
        <f>pro[[#This Row],[Revenue]]+pro[[#This Row],[AdminExp]]</f>
        <v>1189755.6509999998</v>
      </c>
      <c r="K7216" s="83">
        <f>pro[[#This Row],[Profit]]/pro[[#This Row],[Revenue]]</f>
        <v>0.82161481503273959</v>
      </c>
      <c r="L7216" s="56">
        <f t="shared" si="112"/>
        <v>7</v>
      </c>
      <c r="M7216" s="82" t="str">
        <f>"Q"&amp;" "&amp;VLOOKUP(pro[[#This Row],[Period]],Mapping!A:B,2,0)</f>
        <v>Q 3</v>
      </c>
      <c r="N7216"/>
    </row>
    <row r="7217" spans="1:14" ht="11.25" customHeight="1" x14ac:dyDescent="0.2">
      <c r="A7217" s="42" t="s">
        <v>27</v>
      </c>
      <c r="B7217" s="44" t="s">
        <v>38</v>
      </c>
      <c r="C7217" s="44" t="s">
        <v>57</v>
      </c>
      <c r="D7217" s="43">
        <v>3637159.0219999999</v>
      </c>
      <c r="E7217" s="43">
        <v>-308906.78699999995</v>
      </c>
      <c r="F7217" s="45">
        <v>-104460</v>
      </c>
      <c r="G7217" s="45">
        <v>-72810</v>
      </c>
      <c r="H7217" s="45">
        <v>-29180</v>
      </c>
      <c r="I7217" s="55">
        <f>pro[[#This Row],[Admin expenses 3]]+pro[[#This Row],[Admin expenses 2]]+pro[[#This Row],[Admin expenses 1]]+pro[[#This Row],[COGS]]</f>
        <v>-515356.78699999995</v>
      </c>
      <c r="J7217" s="55">
        <f>pro[[#This Row],[Revenue]]+pro[[#This Row],[AdminExp]]</f>
        <v>3121802.2349999999</v>
      </c>
      <c r="K7217" s="83">
        <f>pro[[#This Row],[Profit]]/pro[[#This Row],[Revenue]]</f>
        <v>0.85830787604205006</v>
      </c>
      <c r="L7217" s="56">
        <f t="shared" si="112"/>
        <v>7</v>
      </c>
      <c r="M7217" s="82" t="str">
        <f>"Q"&amp;" "&amp;VLOOKUP(pro[[#This Row],[Period]],Mapping!A:B,2,0)</f>
        <v>Q 3</v>
      </c>
      <c r="N7217"/>
    </row>
    <row r="7218" spans="1:14" ht="11.25" customHeight="1" x14ac:dyDescent="0.2">
      <c r="A7218" s="42" t="s">
        <v>27</v>
      </c>
      <c r="B7218" s="44" t="s">
        <v>38</v>
      </c>
      <c r="C7218" s="44" t="s">
        <v>57</v>
      </c>
      <c r="D7218" s="43">
        <v>675404.16999999993</v>
      </c>
      <c r="E7218" s="43">
        <v>-40089.398999999998</v>
      </c>
      <c r="F7218" s="45">
        <v>-77160</v>
      </c>
      <c r="G7218" s="45">
        <v>-13500</v>
      </c>
      <c r="H7218" s="45">
        <v>-35060</v>
      </c>
      <c r="I7218" s="55">
        <f>pro[[#This Row],[Admin expenses 3]]+pro[[#This Row],[Admin expenses 2]]+pro[[#This Row],[Admin expenses 1]]+pro[[#This Row],[COGS]]</f>
        <v>-165809.399</v>
      </c>
      <c r="J7218" s="55">
        <f>pro[[#This Row],[Revenue]]+pro[[#This Row],[AdminExp]]</f>
        <v>509594.77099999995</v>
      </c>
      <c r="K7218" s="83">
        <f>pro[[#This Row],[Profit]]/pro[[#This Row],[Revenue]]</f>
        <v>0.7545034419908897</v>
      </c>
      <c r="L7218" s="56">
        <f t="shared" si="112"/>
        <v>7</v>
      </c>
      <c r="M7218" s="82" t="str">
        <f>"Q"&amp;" "&amp;VLOOKUP(pro[[#This Row],[Period]],Mapping!A:B,2,0)</f>
        <v>Q 3</v>
      </c>
      <c r="N7218"/>
    </row>
    <row r="7219" spans="1:14" ht="11.25" customHeight="1" x14ac:dyDescent="0.2">
      <c r="A7219" s="42" t="s">
        <v>27</v>
      </c>
      <c r="B7219" s="44" t="s">
        <v>38</v>
      </c>
      <c r="C7219" s="44" t="s">
        <v>57</v>
      </c>
      <c r="D7219" s="43">
        <v>274005.40999999997</v>
      </c>
      <c r="E7219" s="43">
        <v>-415919.59499999997</v>
      </c>
      <c r="F7219" s="45">
        <v>-31710</v>
      </c>
      <c r="G7219" s="45">
        <v>-67490</v>
      </c>
      <c r="H7219" s="45">
        <v>-48450</v>
      </c>
      <c r="I7219" s="55">
        <f>pro[[#This Row],[Admin expenses 3]]+pro[[#This Row],[Admin expenses 2]]+pro[[#This Row],[Admin expenses 1]]+pro[[#This Row],[COGS]]</f>
        <v>-563569.59499999997</v>
      </c>
      <c r="J7219" s="55">
        <f>pro[[#This Row],[Revenue]]+pro[[#This Row],[AdminExp]]</f>
        <v>-289564.185</v>
      </c>
      <c r="K7219" s="83">
        <f>pro[[#This Row],[Profit]]/pro[[#This Row],[Revenue]]</f>
        <v>-1.0567827292169159</v>
      </c>
      <c r="L7219" s="56">
        <f t="shared" si="112"/>
        <v>7</v>
      </c>
      <c r="M7219" s="82" t="str">
        <f>"Q"&amp;" "&amp;VLOOKUP(pro[[#This Row],[Period]],Mapping!A:B,2,0)</f>
        <v>Q 3</v>
      </c>
      <c r="N7219"/>
    </row>
    <row r="7220" spans="1:14" ht="11.25" customHeight="1" x14ac:dyDescent="0.2">
      <c r="A7220" s="42" t="s">
        <v>27</v>
      </c>
      <c r="B7220" s="44" t="s">
        <v>38</v>
      </c>
      <c r="C7220" s="44" t="s">
        <v>57</v>
      </c>
      <c r="D7220" s="43">
        <v>1229284.6439999999</v>
      </c>
      <c r="E7220" s="43">
        <v>-1872171.3079999997</v>
      </c>
      <c r="F7220" s="45">
        <v>-69310</v>
      </c>
      <c r="G7220" s="45">
        <v>-14260</v>
      </c>
      <c r="H7220" s="45">
        <v>-103820</v>
      </c>
      <c r="I7220" s="55">
        <f>pro[[#This Row],[Admin expenses 3]]+pro[[#This Row],[Admin expenses 2]]+pro[[#This Row],[Admin expenses 1]]+pro[[#This Row],[COGS]]</f>
        <v>-2059561.3079999997</v>
      </c>
      <c r="J7220" s="55">
        <f>pro[[#This Row],[Revenue]]+pro[[#This Row],[AdminExp]]</f>
        <v>-830276.66399999987</v>
      </c>
      <c r="K7220" s="83">
        <f>pro[[#This Row],[Profit]]/pro[[#This Row],[Revenue]]</f>
        <v>-0.67541449252822516</v>
      </c>
      <c r="L7220" s="56">
        <f t="shared" si="112"/>
        <v>7</v>
      </c>
      <c r="M7220" s="82" t="str">
        <f>"Q"&amp;" "&amp;VLOOKUP(pro[[#This Row],[Period]],Mapping!A:B,2,0)</f>
        <v>Q 3</v>
      </c>
      <c r="N7220"/>
    </row>
    <row r="7221" spans="1:14" ht="11.25" customHeight="1" x14ac:dyDescent="0.2">
      <c r="A7221" s="42" t="s">
        <v>27</v>
      </c>
      <c r="B7221" s="44" t="s">
        <v>38</v>
      </c>
      <c r="C7221" s="44" t="s">
        <v>57</v>
      </c>
      <c r="D7221" s="43">
        <v>128.023</v>
      </c>
      <c r="E7221" s="43">
        <v>-2790.3330000000001</v>
      </c>
      <c r="F7221" s="45">
        <v>-43740</v>
      </c>
      <c r="G7221" s="45">
        <v>-56110</v>
      </c>
      <c r="H7221" s="45">
        <v>-14270</v>
      </c>
      <c r="I7221" s="55">
        <f>pro[[#This Row],[Admin expenses 3]]+pro[[#This Row],[Admin expenses 2]]+pro[[#This Row],[Admin expenses 1]]+pro[[#This Row],[COGS]]</f>
        <v>-116910.333</v>
      </c>
      <c r="J7221" s="55">
        <f>pro[[#This Row],[Revenue]]+pro[[#This Row],[AdminExp]]</f>
        <v>-116782.31</v>
      </c>
      <c r="K7221" s="83">
        <f>pro[[#This Row],[Profit]]/pro[[#This Row],[Revenue]]</f>
        <v>-912.19788631730239</v>
      </c>
      <c r="L7221" s="56">
        <f t="shared" si="112"/>
        <v>7</v>
      </c>
      <c r="M7221" s="82" t="str">
        <f>"Q"&amp;" "&amp;VLOOKUP(pro[[#This Row],[Period]],Mapping!A:B,2,0)</f>
        <v>Q 3</v>
      </c>
      <c r="N7221"/>
    </row>
    <row r="7222" spans="1:14" ht="11.25" customHeight="1" x14ac:dyDescent="0.2">
      <c r="A7222" s="42" t="s">
        <v>27</v>
      </c>
      <c r="B7222" s="44" t="s">
        <v>38</v>
      </c>
      <c r="C7222" s="44" t="s">
        <v>58</v>
      </c>
      <c r="D7222" s="43">
        <v>23548.805</v>
      </c>
      <c r="E7222" s="43">
        <v>-21263.857999999997</v>
      </c>
      <c r="F7222" s="45">
        <v>-51970</v>
      </c>
      <c r="G7222" s="45">
        <v>-71830</v>
      </c>
      <c r="H7222" s="45">
        <v>-34230</v>
      </c>
      <c r="I7222" s="55">
        <f>pro[[#This Row],[Admin expenses 3]]+pro[[#This Row],[Admin expenses 2]]+pro[[#This Row],[Admin expenses 1]]+pro[[#This Row],[COGS]]</f>
        <v>-179293.85800000001</v>
      </c>
      <c r="J7222" s="55">
        <f>pro[[#This Row],[Revenue]]+pro[[#This Row],[AdminExp]]</f>
        <v>-155745.05300000001</v>
      </c>
      <c r="K7222" s="83">
        <f>pro[[#This Row],[Profit]]/pro[[#This Row],[Revenue]]</f>
        <v>-6.6137136470406892</v>
      </c>
      <c r="L7222" s="56">
        <f t="shared" si="112"/>
        <v>7</v>
      </c>
      <c r="M7222" s="82" t="str">
        <f>"Q"&amp;" "&amp;VLOOKUP(pro[[#This Row],[Period]],Mapping!A:B,2,0)</f>
        <v>Q 3</v>
      </c>
      <c r="N7222"/>
    </row>
    <row r="7223" spans="1:14" ht="11.25" customHeight="1" x14ac:dyDescent="0.2">
      <c r="A7223" s="42" t="s">
        <v>27</v>
      </c>
      <c r="B7223" s="44" t="s">
        <v>38</v>
      </c>
      <c r="C7223" s="44" t="s">
        <v>59</v>
      </c>
      <c r="D7223" s="43">
        <v>12390.538999999999</v>
      </c>
      <c r="E7223" s="43">
        <v>-6585.1799999999994</v>
      </c>
      <c r="F7223" s="45">
        <v>-18700</v>
      </c>
      <c r="G7223" s="45">
        <v>-98810</v>
      </c>
      <c r="H7223" s="45">
        <v>-44480</v>
      </c>
      <c r="I7223" s="55">
        <f>pro[[#This Row],[Admin expenses 3]]+pro[[#This Row],[Admin expenses 2]]+pro[[#This Row],[Admin expenses 1]]+pro[[#This Row],[COGS]]</f>
        <v>-168575.18</v>
      </c>
      <c r="J7223" s="55">
        <f>pro[[#This Row],[Revenue]]+pro[[#This Row],[AdminExp]]</f>
        <v>-156184.641</v>
      </c>
      <c r="K7223" s="83">
        <f>pro[[#This Row],[Profit]]/pro[[#This Row],[Revenue]]</f>
        <v>-12.605153093017181</v>
      </c>
      <c r="L7223" s="56">
        <f t="shared" si="112"/>
        <v>7</v>
      </c>
      <c r="M7223" s="82" t="str">
        <f>"Q"&amp;" "&amp;VLOOKUP(pro[[#This Row],[Period]],Mapping!A:B,2,0)</f>
        <v>Q 3</v>
      </c>
      <c r="N7223"/>
    </row>
    <row r="7224" spans="1:14" ht="11.25" customHeight="1" x14ac:dyDescent="0.2">
      <c r="A7224" s="42" t="s">
        <v>27</v>
      </c>
      <c r="B7224" s="44" t="s">
        <v>38</v>
      </c>
      <c r="C7224" s="44" t="s">
        <v>57</v>
      </c>
      <c r="D7224" s="43">
        <v>72200.289000000004</v>
      </c>
      <c r="E7224" s="43">
        <v>-53317.019000000008</v>
      </c>
      <c r="F7224" s="45">
        <v>-105570</v>
      </c>
      <c r="G7224" s="45">
        <v>-77410</v>
      </c>
      <c r="H7224" s="45">
        <v>-85600</v>
      </c>
      <c r="I7224" s="55">
        <f>pro[[#This Row],[Admin expenses 3]]+pro[[#This Row],[Admin expenses 2]]+pro[[#This Row],[Admin expenses 1]]+pro[[#This Row],[COGS]]</f>
        <v>-321897.01900000003</v>
      </c>
      <c r="J7224" s="55">
        <f>pro[[#This Row],[Revenue]]+pro[[#This Row],[AdminExp]]</f>
        <v>-249696.73000000004</v>
      </c>
      <c r="K7224" s="83">
        <f>pro[[#This Row],[Profit]]/pro[[#This Row],[Revenue]]</f>
        <v>-3.458389619465374</v>
      </c>
      <c r="L7224" s="56">
        <f t="shared" si="112"/>
        <v>7</v>
      </c>
      <c r="M7224" s="82" t="str">
        <f>"Q"&amp;" "&amp;VLOOKUP(pro[[#This Row],[Period]],Mapping!A:B,2,0)</f>
        <v>Q 3</v>
      </c>
      <c r="N7224"/>
    </row>
    <row r="7225" spans="1:14" ht="11.25" customHeight="1" x14ac:dyDescent="0.2">
      <c r="A7225" s="42" t="s">
        <v>27</v>
      </c>
      <c r="B7225" s="44" t="s">
        <v>38</v>
      </c>
      <c r="C7225" s="44" t="s">
        <v>57</v>
      </c>
      <c r="D7225" s="43">
        <v>63654.331999999995</v>
      </c>
      <c r="E7225" s="43">
        <v>-86072.580999999991</v>
      </c>
      <c r="F7225" s="45">
        <v>-23020</v>
      </c>
      <c r="G7225" s="45">
        <v>-16150</v>
      </c>
      <c r="H7225" s="45">
        <v>-51600</v>
      </c>
      <c r="I7225" s="55">
        <f>pro[[#This Row],[Admin expenses 3]]+pro[[#This Row],[Admin expenses 2]]+pro[[#This Row],[Admin expenses 1]]+pro[[#This Row],[COGS]]</f>
        <v>-176842.58100000001</v>
      </c>
      <c r="J7225" s="55">
        <f>pro[[#This Row],[Revenue]]+pro[[#This Row],[AdminExp]]</f>
        <v>-113188.24900000001</v>
      </c>
      <c r="K7225" s="83">
        <f>pro[[#This Row],[Profit]]/pro[[#This Row],[Revenue]]</f>
        <v>-1.7781704000915448</v>
      </c>
      <c r="L7225" s="56">
        <f t="shared" si="112"/>
        <v>7</v>
      </c>
      <c r="M7225" s="82" t="str">
        <f>"Q"&amp;" "&amp;VLOOKUP(pro[[#This Row],[Period]],Mapping!A:B,2,0)</f>
        <v>Q 3</v>
      </c>
      <c r="N7225"/>
    </row>
    <row r="7226" spans="1:14" ht="11.25" customHeight="1" x14ac:dyDescent="0.2">
      <c r="A7226" s="42" t="s">
        <v>27</v>
      </c>
      <c r="B7226" s="44" t="s">
        <v>38</v>
      </c>
      <c r="C7226" s="44" t="s">
        <v>57</v>
      </c>
      <c r="D7226" s="43">
        <v>108178.88899999998</v>
      </c>
      <c r="E7226" s="43">
        <v>-91208.74</v>
      </c>
      <c r="F7226" s="45">
        <v>-23240</v>
      </c>
      <c r="G7226" s="45">
        <v>-44410</v>
      </c>
      <c r="H7226" s="45">
        <v>-48820</v>
      </c>
      <c r="I7226" s="55">
        <f>pro[[#This Row],[Admin expenses 3]]+pro[[#This Row],[Admin expenses 2]]+pro[[#This Row],[Admin expenses 1]]+pro[[#This Row],[COGS]]</f>
        <v>-207678.74</v>
      </c>
      <c r="J7226" s="55">
        <f>pro[[#This Row],[Revenue]]+pro[[#This Row],[AdminExp]]</f>
        <v>-99499.85100000001</v>
      </c>
      <c r="K7226" s="83">
        <f>pro[[#This Row],[Profit]]/pro[[#This Row],[Revenue]]</f>
        <v>-0.91977142601270412</v>
      </c>
      <c r="L7226" s="56">
        <f t="shared" si="112"/>
        <v>7</v>
      </c>
      <c r="M7226" s="82" t="str">
        <f>"Q"&amp;" "&amp;VLOOKUP(pro[[#This Row],[Period]],Mapping!A:B,2,0)</f>
        <v>Q 3</v>
      </c>
      <c r="N7226"/>
    </row>
    <row r="7227" spans="1:14" ht="11.25" customHeight="1" x14ac:dyDescent="0.2">
      <c r="A7227" s="42" t="s">
        <v>27</v>
      </c>
      <c r="B7227" s="44" t="s">
        <v>38</v>
      </c>
      <c r="C7227" s="44" t="s">
        <v>58</v>
      </c>
      <c r="D7227" s="43">
        <v>160268.05199999997</v>
      </c>
      <c r="E7227" s="43">
        <v>-112262.92700000001</v>
      </c>
      <c r="F7227" s="45">
        <v>-41000</v>
      </c>
      <c r="G7227" s="45">
        <v>-94760</v>
      </c>
      <c r="H7227" s="45">
        <v>-30420</v>
      </c>
      <c r="I7227" s="55">
        <f>pro[[#This Row],[Admin expenses 3]]+pro[[#This Row],[Admin expenses 2]]+pro[[#This Row],[Admin expenses 1]]+pro[[#This Row],[COGS]]</f>
        <v>-278442.92700000003</v>
      </c>
      <c r="J7227" s="55">
        <f>pro[[#This Row],[Revenue]]+pro[[#This Row],[AdminExp]]</f>
        <v>-118174.87500000006</v>
      </c>
      <c r="K7227" s="83">
        <f>pro[[#This Row],[Profit]]/pro[[#This Row],[Revenue]]</f>
        <v>-0.73735765503657635</v>
      </c>
      <c r="L7227" s="56">
        <f t="shared" si="112"/>
        <v>7</v>
      </c>
      <c r="M7227" s="82" t="str">
        <f>"Q"&amp;" "&amp;VLOOKUP(pro[[#This Row],[Period]],Mapping!A:B,2,0)</f>
        <v>Q 3</v>
      </c>
      <c r="N7227"/>
    </row>
    <row r="7228" spans="1:14" ht="11.25" customHeight="1" x14ac:dyDescent="0.2">
      <c r="A7228" s="42" t="s">
        <v>27</v>
      </c>
      <c r="B7228" s="44" t="s">
        <v>38</v>
      </c>
      <c r="C7228" s="44" t="s">
        <v>59</v>
      </c>
      <c r="D7228" s="43">
        <v>641085.88599999994</v>
      </c>
      <c r="E7228" s="43">
        <v>-332327.38</v>
      </c>
      <c r="F7228" s="45">
        <v>-34940</v>
      </c>
      <c r="G7228" s="45">
        <v>-93530</v>
      </c>
      <c r="H7228" s="45">
        <v>-13220</v>
      </c>
      <c r="I7228" s="55">
        <f>pro[[#This Row],[Admin expenses 3]]+pro[[#This Row],[Admin expenses 2]]+pro[[#This Row],[Admin expenses 1]]+pro[[#This Row],[COGS]]</f>
        <v>-474017.38</v>
      </c>
      <c r="J7228" s="55">
        <f>pro[[#This Row],[Revenue]]+pro[[#This Row],[AdminExp]]</f>
        <v>167068.50599999994</v>
      </c>
      <c r="K7228" s="83">
        <f>pro[[#This Row],[Profit]]/pro[[#This Row],[Revenue]]</f>
        <v>0.2606023773856721</v>
      </c>
      <c r="L7228" s="56">
        <f t="shared" si="112"/>
        <v>7</v>
      </c>
      <c r="M7228" s="82" t="str">
        <f>"Q"&amp;" "&amp;VLOOKUP(pro[[#This Row],[Period]],Mapping!A:B,2,0)</f>
        <v>Q 3</v>
      </c>
      <c r="N7228"/>
    </row>
    <row r="7229" spans="1:14" ht="11.25" customHeight="1" x14ac:dyDescent="0.2">
      <c r="A7229" s="42" t="s">
        <v>27</v>
      </c>
      <c r="B7229" s="44" t="s">
        <v>38</v>
      </c>
      <c r="C7229" s="44" t="s">
        <v>57</v>
      </c>
      <c r="D7229" s="43">
        <v>892677.30999999994</v>
      </c>
      <c r="E7229" s="43">
        <v>-379236.15099999995</v>
      </c>
      <c r="F7229" s="45">
        <v>-78810</v>
      </c>
      <c r="G7229" s="45">
        <v>-31160</v>
      </c>
      <c r="H7229" s="45">
        <v>-23130</v>
      </c>
      <c r="I7229" s="55">
        <f>pro[[#This Row],[Admin expenses 3]]+pro[[#This Row],[Admin expenses 2]]+pro[[#This Row],[Admin expenses 1]]+pro[[#This Row],[COGS]]</f>
        <v>-512336.15099999995</v>
      </c>
      <c r="J7229" s="55">
        <f>pro[[#This Row],[Revenue]]+pro[[#This Row],[AdminExp]]</f>
        <v>380341.15899999999</v>
      </c>
      <c r="K7229" s="83">
        <f>pro[[#This Row],[Profit]]/pro[[#This Row],[Revenue]]</f>
        <v>0.42606791361147067</v>
      </c>
      <c r="L7229" s="56">
        <f t="shared" si="112"/>
        <v>7</v>
      </c>
      <c r="M7229" s="82" t="str">
        <f>"Q"&amp;" "&amp;VLOOKUP(pro[[#This Row],[Period]],Mapping!A:B,2,0)</f>
        <v>Q 3</v>
      </c>
      <c r="N7229"/>
    </row>
    <row r="7230" spans="1:14" ht="11.25" customHeight="1" x14ac:dyDescent="0.2">
      <c r="A7230" s="42" t="s">
        <v>27</v>
      </c>
      <c r="B7230" s="44" t="s">
        <v>38</v>
      </c>
      <c r="C7230" s="44" t="s">
        <v>57</v>
      </c>
      <c r="D7230" s="43">
        <v>5716.9209999999994</v>
      </c>
      <c r="E7230" s="43">
        <v>-7855.5749999999998</v>
      </c>
      <c r="F7230" s="45">
        <v>-102250</v>
      </c>
      <c r="G7230" s="45">
        <v>-66460</v>
      </c>
      <c r="H7230" s="45">
        <v>-29300</v>
      </c>
      <c r="I7230" s="55">
        <f>pro[[#This Row],[Admin expenses 3]]+pro[[#This Row],[Admin expenses 2]]+pro[[#This Row],[Admin expenses 1]]+pro[[#This Row],[COGS]]</f>
        <v>-205865.57500000001</v>
      </c>
      <c r="J7230" s="55">
        <f>pro[[#This Row],[Revenue]]+pro[[#This Row],[AdminExp]]</f>
        <v>-200148.65400000001</v>
      </c>
      <c r="K7230" s="83">
        <f>pro[[#This Row],[Profit]]/pro[[#This Row],[Revenue]]</f>
        <v>-35.009868773768261</v>
      </c>
      <c r="L7230" s="56">
        <f t="shared" si="112"/>
        <v>7</v>
      </c>
      <c r="M7230" s="82" t="str">
        <f>"Q"&amp;" "&amp;VLOOKUP(pro[[#This Row],[Period]],Mapping!A:B,2,0)</f>
        <v>Q 3</v>
      </c>
      <c r="N7230"/>
    </row>
    <row r="7231" spans="1:14" ht="11.25" customHeight="1" x14ac:dyDescent="0.2">
      <c r="A7231" s="42" t="s">
        <v>27</v>
      </c>
      <c r="B7231" s="44" t="s">
        <v>38</v>
      </c>
      <c r="C7231" s="44" t="s">
        <v>58</v>
      </c>
      <c r="D7231" s="43">
        <v>18041.708999999999</v>
      </c>
      <c r="E7231" s="43">
        <v>-13325.83</v>
      </c>
      <c r="F7231" s="45">
        <v>-17040</v>
      </c>
      <c r="G7231" s="45">
        <v>-49800</v>
      </c>
      <c r="H7231" s="45">
        <v>-32060</v>
      </c>
      <c r="I7231" s="55">
        <f>pro[[#This Row],[Admin expenses 3]]+pro[[#This Row],[Admin expenses 2]]+pro[[#This Row],[Admin expenses 1]]+pro[[#This Row],[COGS]]</f>
        <v>-112225.83</v>
      </c>
      <c r="J7231" s="55">
        <f>pro[[#This Row],[Revenue]]+pro[[#This Row],[AdminExp]]</f>
        <v>-94184.120999999999</v>
      </c>
      <c r="K7231" s="83">
        <f>pro[[#This Row],[Profit]]/pro[[#This Row],[Revenue]]</f>
        <v>-5.2203547346872741</v>
      </c>
      <c r="L7231" s="56">
        <f t="shared" si="112"/>
        <v>7</v>
      </c>
      <c r="M7231" s="82" t="str">
        <f>"Q"&amp;" "&amp;VLOOKUP(pro[[#This Row],[Period]],Mapping!A:B,2,0)</f>
        <v>Q 3</v>
      </c>
      <c r="N7231"/>
    </row>
    <row r="7232" spans="1:14" ht="11.25" customHeight="1" x14ac:dyDescent="0.2">
      <c r="A7232" s="42" t="s">
        <v>27</v>
      </c>
      <c r="B7232" s="44" t="s">
        <v>38</v>
      </c>
      <c r="C7232" s="44" t="s">
        <v>59</v>
      </c>
      <c r="D7232" s="43">
        <v>11049.465</v>
      </c>
      <c r="E7232" s="43">
        <v>-6792.8419999999996</v>
      </c>
      <c r="F7232" s="45">
        <v>-95980</v>
      </c>
      <c r="G7232" s="45">
        <v>-67620</v>
      </c>
      <c r="H7232" s="45">
        <v>-65070</v>
      </c>
      <c r="I7232" s="55">
        <f>pro[[#This Row],[Admin expenses 3]]+pro[[#This Row],[Admin expenses 2]]+pro[[#This Row],[Admin expenses 1]]+pro[[#This Row],[COGS]]</f>
        <v>-235462.842</v>
      </c>
      <c r="J7232" s="55">
        <f>pro[[#This Row],[Revenue]]+pro[[#This Row],[AdminExp]]</f>
        <v>-224413.37700000001</v>
      </c>
      <c r="K7232" s="83">
        <f>pro[[#This Row],[Profit]]/pro[[#This Row],[Revenue]]</f>
        <v>-20.30988622526068</v>
      </c>
      <c r="L7232" s="56">
        <f t="shared" si="112"/>
        <v>7</v>
      </c>
      <c r="M7232" s="82" t="str">
        <f>"Q"&amp;" "&amp;VLOOKUP(pro[[#This Row],[Period]],Mapping!A:B,2,0)</f>
        <v>Q 3</v>
      </c>
      <c r="N7232"/>
    </row>
    <row r="7233" spans="1:14" ht="11.25" customHeight="1" x14ac:dyDescent="0.2">
      <c r="A7233" s="42" t="s">
        <v>27</v>
      </c>
      <c r="B7233" s="44" t="s">
        <v>38</v>
      </c>
      <c r="C7233" s="44" t="s">
        <v>57</v>
      </c>
      <c r="D7233" s="43">
        <v>51980.564999999995</v>
      </c>
      <c r="E7233" s="43">
        <v>-22194.514999999999</v>
      </c>
      <c r="F7233" s="45">
        <v>-31530</v>
      </c>
      <c r="G7233" s="45">
        <v>-75520</v>
      </c>
      <c r="H7233" s="45">
        <v>-71880</v>
      </c>
      <c r="I7233" s="55">
        <f>pro[[#This Row],[Admin expenses 3]]+pro[[#This Row],[Admin expenses 2]]+pro[[#This Row],[Admin expenses 1]]+pro[[#This Row],[COGS]]</f>
        <v>-201124.51500000001</v>
      </c>
      <c r="J7233" s="55">
        <f>pro[[#This Row],[Revenue]]+pro[[#This Row],[AdminExp]]</f>
        <v>-149143.95000000001</v>
      </c>
      <c r="K7233" s="83">
        <f>pro[[#This Row],[Profit]]/pro[[#This Row],[Revenue]]</f>
        <v>-2.8692252575553963</v>
      </c>
      <c r="L7233" s="56">
        <f t="shared" si="112"/>
        <v>7</v>
      </c>
      <c r="M7233" s="82" t="str">
        <f>"Q"&amp;" "&amp;VLOOKUP(pro[[#This Row],[Period]],Mapping!A:B,2,0)</f>
        <v>Q 3</v>
      </c>
      <c r="N7233"/>
    </row>
    <row r="7234" spans="1:14" ht="11.25" customHeight="1" x14ac:dyDescent="0.2">
      <c r="A7234" s="42" t="s">
        <v>27</v>
      </c>
      <c r="B7234" s="44" t="s">
        <v>38</v>
      </c>
      <c r="C7234" s="44" t="s">
        <v>57</v>
      </c>
      <c r="D7234" s="43">
        <v>59846.472000000002</v>
      </c>
      <c r="E7234" s="43">
        <v>-43732.653999999995</v>
      </c>
      <c r="F7234" s="45">
        <v>-61440</v>
      </c>
      <c r="G7234" s="45">
        <v>-93710</v>
      </c>
      <c r="H7234" s="45">
        <v>-25460</v>
      </c>
      <c r="I7234" s="55">
        <f>pro[[#This Row],[Admin expenses 3]]+pro[[#This Row],[Admin expenses 2]]+pro[[#This Row],[Admin expenses 1]]+pro[[#This Row],[COGS]]</f>
        <v>-224342.65399999998</v>
      </c>
      <c r="J7234" s="55">
        <f>pro[[#This Row],[Revenue]]+pro[[#This Row],[AdminExp]]</f>
        <v>-164496.18199999997</v>
      </c>
      <c r="K7234" s="83">
        <f>pro[[#This Row],[Profit]]/pro[[#This Row],[Revenue]]</f>
        <v>-2.7486362437538503</v>
      </c>
      <c r="L7234" s="56">
        <f t="shared" ref="L7234:L7297" si="113">MONTH(DATEVALUE(A7234&amp;"1"))</f>
        <v>7</v>
      </c>
      <c r="M7234" s="82" t="str">
        <f>"Q"&amp;" "&amp;VLOOKUP(pro[[#This Row],[Period]],Mapping!A:B,2,0)</f>
        <v>Q 3</v>
      </c>
      <c r="N7234"/>
    </row>
    <row r="7235" spans="1:14" ht="11.25" customHeight="1" x14ac:dyDescent="0.2">
      <c r="A7235" s="42" t="s">
        <v>27</v>
      </c>
      <c r="B7235" s="44" t="s">
        <v>38</v>
      </c>
      <c r="C7235" s="44" t="s">
        <v>57</v>
      </c>
      <c r="D7235" s="43">
        <v>15190.14</v>
      </c>
      <c r="E7235" s="43">
        <v>-6370.6159999999991</v>
      </c>
      <c r="F7235" s="45">
        <v>-59190</v>
      </c>
      <c r="G7235" s="45">
        <v>-93190</v>
      </c>
      <c r="H7235" s="45">
        <v>-80250</v>
      </c>
      <c r="I7235" s="55">
        <f>pro[[#This Row],[Admin expenses 3]]+pro[[#This Row],[Admin expenses 2]]+pro[[#This Row],[Admin expenses 1]]+pro[[#This Row],[COGS]]</f>
        <v>-239000.61600000001</v>
      </c>
      <c r="J7235" s="55">
        <f>pro[[#This Row],[Revenue]]+pro[[#This Row],[AdminExp]]</f>
        <v>-223810.47600000002</v>
      </c>
      <c r="K7235" s="83">
        <f>pro[[#This Row],[Profit]]/pro[[#This Row],[Revenue]]</f>
        <v>-14.733931089509381</v>
      </c>
      <c r="L7235" s="56">
        <f t="shared" si="113"/>
        <v>7</v>
      </c>
      <c r="M7235" s="82" t="str">
        <f>"Q"&amp;" "&amp;VLOOKUP(pro[[#This Row],[Period]],Mapping!A:B,2,0)</f>
        <v>Q 3</v>
      </c>
      <c r="N7235"/>
    </row>
    <row r="7236" spans="1:14" ht="11.25" customHeight="1" x14ac:dyDescent="0.2">
      <c r="A7236" s="42" t="s">
        <v>27</v>
      </c>
      <c r="B7236" s="44" t="s">
        <v>38</v>
      </c>
      <c r="C7236" s="44" t="s">
        <v>58</v>
      </c>
      <c r="D7236" s="43">
        <v>20539.162</v>
      </c>
      <c r="E7236" s="43">
        <v>-12465.768</v>
      </c>
      <c r="F7236" s="45">
        <v>-61520</v>
      </c>
      <c r="G7236" s="45">
        <v>-29330</v>
      </c>
      <c r="H7236" s="45">
        <v>-87490</v>
      </c>
      <c r="I7236" s="55">
        <f>pro[[#This Row],[Admin expenses 3]]+pro[[#This Row],[Admin expenses 2]]+pro[[#This Row],[Admin expenses 1]]+pro[[#This Row],[COGS]]</f>
        <v>-190805.76800000001</v>
      </c>
      <c r="J7236" s="55">
        <f>pro[[#This Row],[Revenue]]+pro[[#This Row],[AdminExp]]</f>
        <v>-170266.606</v>
      </c>
      <c r="K7236" s="83">
        <f>pro[[#This Row],[Profit]]/pro[[#This Row],[Revenue]]</f>
        <v>-8.2898516502279893</v>
      </c>
      <c r="L7236" s="56">
        <f t="shared" si="113"/>
        <v>7</v>
      </c>
      <c r="M7236" s="82" t="str">
        <f>"Q"&amp;" "&amp;VLOOKUP(pro[[#This Row],[Period]],Mapping!A:B,2,0)</f>
        <v>Q 3</v>
      </c>
      <c r="N7236"/>
    </row>
    <row r="7237" spans="1:14" ht="11.25" customHeight="1" x14ac:dyDescent="0.2">
      <c r="A7237" s="42" t="s">
        <v>27</v>
      </c>
      <c r="B7237" s="44" t="s">
        <v>38</v>
      </c>
      <c r="C7237" s="44" t="s">
        <v>59</v>
      </c>
      <c r="D7237" s="43">
        <v>15434.454</v>
      </c>
      <c r="E7237" s="43">
        <v>-11648.825999999999</v>
      </c>
      <c r="F7237" s="45">
        <v>-87700</v>
      </c>
      <c r="G7237" s="45">
        <v>-96220</v>
      </c>
      <c r="H7237" s="45">
        <v>-37050</v>
      </c>
      <c r="I7237" s="55">
        <f>pro[[#This Row],[Admin expenses 3]]+pro[[#This Row],[Admin expenses 2]]+pro[[#This Row],[Admin expenses 1]]+pro[[#This Row],[COGS]]</f>
        <v>-232618.826</v>
      </c>
      <c r="J7237" s="55">
        <f>pro[[#This Row],[Revenue]]+pro[[#This Row],[AdminExp]]</f>
        <v>-217184.372</v>
      </c>
      <c r="K7237" s="83">
        <f>pro[[#This Row],[Profit]]/pro[[#This Row],[Revenue]]</f>
        <v>-14.071399739828827</v>
      </c>
      <c r="L7237" s="56">
        <f t="shared" si="113"/>
        <v>7</v>
      </c>
      <c r="M7237" s="82" t="str">
        <f>"Q"&amp;" "&amp;VLOOKUP(pro[[#This Row],[Period]],Mapping!A:B,2,0)</f>
        <v>Q 3</v>
      </c>
      <c r="N7237"/>
    </row>
    <row r="7238" spans="1:14" ht="11.25" customHeight="1" x14ac:dyDescent="0.2">
      <c r="A7238" s="42" t="s">
        <v>27</v>
      </c>
      <c r="B7238" s="44" t="s">
        <v>38</v>
      </c>
      <c r="C7238" s="44" t="s">
        <v>60</v>
      </c>
      <c r="D7238" s="43">
        <v>926769.89299999992</v>
      </c>
      <c r="E7238" s="43">
        <v>-2111972.2539999997</v>
      </c>
      <c r="F7238" s="45">
        <v>-27860</v>
      </c>
      <c r="G7238" s="45">
        <v>-69110</v>
      </c>
      <c r="H7238" s="45">
        <v>-53360</v>
      </c>
      <c r="I7238" s="55">
        <f>pro[[#This Row],[Admin expenses 3]]+pro[[#This Row],[Admin expenses 2]]+pro[[#This Row],[Admin expenses 1]]+pro[[#This Row],[COGS]]</f>
        <v>-2262302.2539999997</v>
      </c>
      <c r="J7238" s="55">
        <f>pro[[#This Row],[Revenue]]+pro[[#This Row],[AdminExp]]</f>
        <v>-1335532.3609999998</v>
      </c>
      <c r="K7238" s="83">
        <f>pro[[#This Row],[Profit]]/pro[[#This Row],[Revenue]]</f>
        <v>-1.4410614447959844</v>
      </c>
      <c r="L7238" s="56">
        <f t="shared" si="113"/>
        <v>7</v>
      </c>
      <c r="M7238" s="82" t="str">
        <f>"Q"&amp;" "&amp;VLOOKUP(pro[[#This Row],[Period]],Mapping!A:B,2,0)</f>
        <v>Q 3</v>
      </c>
      <c r="N7238"/>
    </row>
    <row r="7239" spans="1:14" ht="11.25" customHeight="1" x14ac:dyDescent="0.2">
      <c r="A7239" s="42" t="s">
        <v>27</v>
      </c>
      <c r="B7239" s="44" t="s">
        <v>38</v>
      </c>
      <c r="C7239" s="44" t="s">
        <v>57</v>
      </c>
      <c r="D7239" s="43">
        <v>4658790.5559999999</v>
      </c>
      <c r="E7239" s="43">
        <v>-262090.682</v>
      </c>
      <c r="F7239" s="45">
        <v>-103570</v>
      </c>
      <c r="G7239" s="45">
        <v>-96930</v>
      </c>
      <c r="H7239" s="45">
        <v>-67110</v>
      </c>
      <c r="I7239" s="55">
        <f>pro[[#This Row],[Admin expenses 3]]+pro[[#This Row],[Admin expenses 2]]+pro[[#This Row],[Admin expenses 1]]+pro[[#This Row],[COGS]]</f>
        <v>-529700.68200000003</v>
      </c>
      <c r="J7239" s="55">
        <f>pro[[#This Row],[Revenue]]+pro[[#This Row],[AdminExp]]</f>
        <v>4129089.8739999998</v>
      </c>
      <c r="K7239" s="83">
        <f>pro[[#This Row],[Profit]]/pro[[#This Row],[Revenue]]</f>
        <v>0.88630081656755211</v>
      </c>
      <c r="L7239" s="56">
        <f t="shared" si="113"/>
        <v>7</v>
      </c>
      <c r="M7239" s="82" t="str">
        <f>"Q"&amp;" "&amp;VLOOKUP(pro[[#This Row],[Period]],Mapping!A:B,2,0)</f>
        <v>Q 3</v>
      </c>
      <c r="N7239"/>
    </row>
    <row r="7240" spans="1:14" ht="11.25" customHeight="1" x14ac:dyDescent="0.2">
      <c r="A7240" s="42" t="s">
        <v>27</v>
      </c>
      <c r="B7240" s="44" t="s">
        <v>38</v>
      </c>
      <c r="C7240" s="44" t="s">
        <v>58</v>
      </c>
      <c r="D7240" s="43">
        <v>92172.842999999993</v>
      </c>
      <c r="E7240" s="43">
        <v>-36139.340999999993</v>
      </c>
      <c r="F7240" s="45">
        <v>-19460</v>
      </c>
      <c r="G7240" s="45">
        <v>-105840</v>
      </c>
      <c r="H7240" s="45">
        <v>-80830</v>
      </c>
      <c r="I7240" s="55">
        <f>pro[[#This Row],[Admin expenses 3]]+pro[[#This Row],[Admin expenses 2]]+pro[[#This Row],[Admin expenses 1]]+pro[[#This Row],[COGS]]</f>
        <v>-242269.34099999999</v>
      </c>
      <c r="J7240" s="55">
        <f>pro[[#This Row],[Revenue]]+pro[[#This Row],[AdminExp]]</f>
        <v>-150096.49799999999</v>
      </c>
      <c r="K7240" s="83">
        <f>pro[[#This Row],[Profit]]/pro[[#This Row],[Revenue]]</f>
        <v>-1.6284243071465203</v>
      </c>
      <c r="L7240" s="56">
        <f t="shared" si="113"/>
        <v>7</v>
      </c>
      <c r="M7240" s="82" t="str">
        <f>"Q"&amp;" "&amp;VLOOKUP(pro[[#This Row],[Period]],Mapping!A:B,2,0)</f>
        <v>Q 3</v>
      </c>
      <c r="N7240"/>
    </row>
    <row r="7241" spans="1:14" ht="11.25" customHeight="1" x14ac:dyDescent="0.2">
      <c r="A7241" s="42" t="s">
        <v>27</v>
      </c>
      <c r="B7241" s="44" t="s">
        <v>38</v>
      </c>
      <c r="C7241" s="44" t="s">
        <v>59</v>
      </c>
      <c r="D7241" s="43">
        <v>44610.803999999996</v>
      </c>
      <c r="E7241" s="43">
        <v>-9692.9629999999997</v>
      </c>
      <c r="F7241" s="45">
        <v>-81460</v>
      </c>
      <c r="G7241" s="45">
        <v>-18080</v>
      </c>
      <c r="H7241" s="45">
        <v>-103830</v>
      </c>
      <c r="I7241" s="55">
        <f>pro[[#This Row],[Admin expenses 3]]+pro[[#This Row],[Admin expenses 2]]+pro[[#This Row],[Admin expenses 1]]+pro[[#This Row],[COGS]]</f>
        <v>-213062.96299999999</v>
      </c>
      <c r="J7241" s="55">
        <f>pro[[#This Row],[Revenue]]+pro[[#This Row],[AdminExp]]</f>
        <v>-168452.15899999999</v>
      </c>
      <c r="K7241" s="83">
        <f>pro[[#This Row],[Profit]]/pro[[#This Row],[Revenue]]</f>
        <v>-3.7760395217266201</v>
      </c>
      <c r="L7241" s="56">
        <f t="shared" si="113"/>
        <v>7</v>
      </c>
      <c r="M7241" s="82" t="str">
        <f>"Q"&amp;" "&amp;VLOOKUP(pro[[#This Row],[Period]],Mapping!A:B,2,0)</f>
        <v>Q 3</v>
      </c>
      <c r="N7241"/>
    </row>
    <row r="7242" spans="1:14" ht="11.25" customHeight="1" x14ac:dyDescent="0.2">
      <c r="A7242" s="42" t="s">
        <v>27</v>
      </c>
      <c r="B7242" s="44" t="s">
        <v>38</v>
      </c>
      <c r="C7242" s="44" t="s">
        <v>60</v>
      </c>
      <c r="D7242" s="43">
        <v>26435.304</v>
      </c>
      <c r="E7242" s="43">
        <v>-12410.713</v>
      </c>
      <c r="F7242" s="45">
        <v>-55500</v>
      </c>
      <c r="G7242" s="45">
        <v>-78810</v>
      </c>
      <c r="H7242" s="45">
        <v>-81570</v>
      </c>
      <c r="I7242" s="55">
        <f>pro[[#This Row],[Admin expenses 3]]+pro[[#This Row],[Admin expenses 2]]+pro[[#This Row],[Admin expenses 1]]+pro[[#This Row],[COGS]]</f>
        <v>-228290.71299999999</v>
      </c>
      <c r="J7242" s="55">
        <f>pro[[#This Row],[Revenue]]+pro[[#This Row],[AdminExp]]</f>
        <v>-201855.40899999999</v>
      </c>
      <c r="K7242" s="83">
        <f>pro[[#This Row],[Profit]]/pro[[#This Row],[Revenue]]</f>
        <v>-7.6358270364509515</v>
      </c>
      <c r="L7242" s="56">
        <f t="shared" si="113"/>
        <v>7</v>
      </c>
      <c r="M7242" s="82" t="str">
        <f>"Q"&amp;" "&amp;VLOOKUP(pro[[#This Row],[Period]],Mapping!A:B,2,0)</f>
        <v>Q 3</v>
      </c>
      <c r="N7242"/>
    </row>
    <row r="7243" spans="1:14" ht="11.25" customHeight="1" x14ac:dyDescent="0.2">
      <c r="A7243" s="42" t="s">
        <v>27</v>
      </c>
      <c r="B7243" s="44" t="s">
        <v>38</v>
      </c>
      <c r="C7243" s="44" t="s">
        <v>57</v>
      </c>
      <c r="D7243" s="43">
        <v>13442.757999999998</v>
      </c>
      <c r="E7243" s="43">
        <v>-1951.3899999999996</v>
      </c>
      <c r="F7243" s="45">
        <v>-20020</v>
      </c>
      <c r="G7243" s="45">
        <v>-34290</v>
      </c>
      <c r="H7243" s="45">
        <v>-93880</v>
      </c>
      <c r="I7243" s="55">
        <f>pro[[#This Row],[Admin expenses 3]]+pro[[#This Row],[Admin expenses 2]]+pro[[#This Row],[Admin expenses 1]]+pro[[#This Row],[COGS]]</f>
        <v>-150141.39000000001</v>
      </c>
      <c r="J7243" s="55">
        <f>pro[[#This Row],[Revenue]]+pro[[#This Row],[AdminExp]]</f>
        <v>-136698.63200000001</v>
      </c>
      <c r="K7243" s="83">
        <f>pro[[#This Row],[Profit]]/pro[[#This Row],[Revenue]]</f>
        <v>-10.168942414941936</v>
      </c>
      <c r="L7243" s="56">
        <f t="shared" si="113"/>
        <v>7</v>
      </c>
      <c r="M7243" s="82" t="str">
        <f>"Q"&amp;" "&amp;VLOOKUP(pro[[#This Row],[Period]],Mapping!A:B,2,0)</f>
        <v>Q 3</v>
      </c>
      <c r="N7243"/>
    </row>
    <row r="7244" spans="1:14" ht="11.25" customHeight="1" x14ac:dyDescent="0.2">
      <c r="A7244" s="42" t="s">
        <v>27</v>
      </c>
      <c r="B7244" s="44" t="s">
        <v>38</v>
      </c>
      <c r="C7244" s="44" t="s">
        <v>58</v>
      </c>
      <c r="D7244" s="43">
        <v>327521.25</v>
      </c>
      <c r="E7244" s="43">
        <v>-55770.938999999998</v>
      </c>
      <c r="F7244" s="45">
        <v>-74700</v>
      </c>
      <c r="G7244" s="45">
        <v>-80510</v>
      </c>
      <c r="H7244" s="45">
        <v>-95270</v>
      </c>
      <c r="I7244" s="55">
        <f>pro[[#This Row],[Admin expenses 3]]+pro[[#This Row],[Admin expenses 2]]+pro[[#This Row],[Admin expenses 1]]+pro[[#This Row],[COGS]]</f>
        <v>-306250.93900000001</v>
      </c>
      <c r="J7244" s="55">
        <f>pro[[#This Row],[Revenue]]+pro[[#This Row],[AdminExp]]</f>
        <v>21270.310999999987</v>
      </c>
      <c r="K7244" s="83">
        <f>pro[[#This Row],[Profit]]/pro[[#This Row],[Revenue]]</f>
        <v>6.4943300625531886E-2</v>
      </c>
      <c r="L7244" s="56">
        <f t="shared" si="113"/>
        <v>7</v>
      </c>
      <c r="M7244" s="82" t="str">
        <f>"Q"&amp;" "&amp;VLOOKUP(pro[[#This Row],[Period]],Mapping!A:B,2,0)</f>
        <v>Q 3</v>
      </c>
      <c r="N7244"/>
    </row>
    <row r="7245" spans="1:14" ht="11.25" customHeight="1" x14ac:dyDescent="0.2">
      <c r="A7245" s="42" t="s">
        <v>27</v>
      </c>
      <c r="B7245" s="44" t="s">
        <v>38</v>
      </c>
      <c r="C7245" s="44" t="s">
        <v>59</v>
      </c>
      <c r="D7245" s="43">
        <v>72602.074999999997</v>
      </c>
      <c r="E7245" s="43">
        <v>-13139.742</v>
      </c>
      <c r="F7245" s="45">
        <v>-37670</v>
      </c>
      <c r="G7245" s="45">
        <v>-64050</v>
      </c>
      <c r="H7245" s="45">
        <v>-27180</v>
      </c>
      <c r="I7245" s="55">
        <f>pro[[#This Row],[Admin expenses 3]]+pro[[#This Row],[Admin expenses 2]]+pro[[#This Row],[Admin expenses 1]]+pro[[#This Row],[COGS]]</f>
        <v>-142039.742</v>
      </c>
      <c r="J7245" s="55">
        <f>pro[[#This Row],[Revenue]]+pro[[#This Row],[AdminExp]]</f>
        <v>-69437.667000000001</v>
      </c>
      <c r="K7245" s="83">
        <f>pro[[#This Row],[Profit]]/pro[[#This Row],[Revenue]]</f>
        <v>-0.95641435868051983</v>
      </c>
      <c r="L7245" s="56">
        <f t="shared" si="113"/>
        <v>7</v>
      </c>
      <c r="M7245" s="82" t="str">
        <f>"Q"&amp;" "&amp;VLOOKUP(pro[[#This Row],[Period]],Mapping!A:B,2,0)</f>
        <v>Q 3</v>
      </c>
      <c r="N7245"/>
    </row>
    <row r="7246" spans="1:14" ht="11.25" customHeight="1" x14ac:dyDescent="0.2">
      <c r="A7246" s="42" t="s">
        <v>27</v>
      </c>
      <c r="B7246" s="44" t="s">
        <v>38</v>
      </c>
      <c r="C7246" s="44" t="s">
        <v>60</v>
      </c>
      <c r="D7246" s="43">
        <v>452103.28099999996</v>
      </c>
      <c r="E7246" s="43">
        <v>-108516.79999999999</v>
      </c>
      <c r="F7246" s="45">
        <v>-35190</v>
      </c>
      <c r="G7246" s="45">
        <v>-49040</v>
      </c>
      <c r="H7246" s="45">
        <v>-105030</v>
      </c>
      <c r="I7246" s="55">
        <f>pro[[#This Row],[Admin expenses 3]]+pro[[#This Row],[Admin expenses 2]]+pro[[#This Row],[Admin expenses 1]]+pro[[#This Row],[COGS]]</f>
        <v>-297776.8</v>
      </c>
      <c r="J7246" s="55">
        <f>pro[[#This Row],[Revenue]]+pro[[#This Row],[AdminExp]]</f>
        <v>154326.48099999997</v>
      </c>
      <c r="K7246" s="83">
        <f>pro[[#This Row],[Profit]]/pro[[#This Row],[Revenue]]</f>
        <v>0.34135226946074737</v>
      </c>
      <c r="L7246" s="56">
        <f t="shared" si="113"/>
        <v>7</v>
      </c>
      <c r="M7246" s="82" t="str">
        <f>"Q"&amp;" "&amp;VLOOKUP(pro[[#This Row],[Period]],Mapping!A:B,2,0)</f>
        <v>Q 3</v>
      </c>
      <c r="N7246"/>
    </row>
    <row r="7247" spans="1:14" ht="11.25" customHeight="1" x14ac:dyDescent="0.2">
      <c r="A7247" s="42" t="s">
        <v>27</v>
      </c>
      <c r="B7247" s="44" t="s">
        <v>38</v>
      </c>
      <c r="C7247" s="44" t="s">
        <v>57</v>
      </c>
      <c r="D7247" s="43">
        <v>204252.07599999997</v>
      </c>
      <c r="E7247" s="43">
        <v>-43768.493999999999</v>
      </c>
      <c r="F7247" s="45">
        <v>-32180</v>
      </c>
      <c r="G7247" s="45">
        <v>-31130</v>
      </c>
      <c r="H7247" s="45">
        <v>-30620</v>
      </c>
      <c r="I7247" s="55">
        <f>pro[[#This Row],[Admin expenses 3]]+pro[[#This Row],[Admin expenses 2]]+pro[[#This Row],[Admin expenses 1]]+pro[[#This Row],[COGS]]</f>
        <v>-137698.49400000001</v>
      </c>
      <c r="J7247" s="55">
        <f>pro[[#This Row],[Revenue]]+pro[[#This Row],[AdminExp]]</f>
        <v>66553.581999999966</v>
      </c>
      <c r="K7247" s="83">
        <f>pro[[#This Row],[Profit]]/pro[[#This Row],[Revenue]]</f>
        <v>0.32584041887535076</v>
      </c>
      <c r="L7247" s="56">
        <f t="shared" si="113"/>
        <v>7</v>
      </c>
      <c r="M7247" s="82" t="str">
        <f>"Q"&amp;" "&amp;VLOOKUP(pro[[#This Row],[Period]],Mapping!A:B,2,0)</f>
        <v>Q 3</v>
      </c>
      <c r="N7247"/>
    </row>
    <row r="7248" spans="1:14" ht="11.25" customHeight="1" x14ac:dyDescent="0.2">
      <c r="A7248" s="42" t="s">
        <v>27</v>
      </c>
      <c r="B7248" s="44" t="s">
        <v>38</v>
      </c>
      <c r="C7248" s="44" t="s">
        <v>58</v>
      </c>
      <c r="D7248" s="43">
        <v>480629.26099999994</v>
      </c>
      <c r="E7248" s="43">
        <v>-156639.266</v>
      </c>
      <c r="F7248" s="45">
        <v>-36600</v>
      </c>
      <c r="G7248" s="45">
        <v>-53590</v>
      </c>
      <c r="H7248" s="45">
        <v>-80140</v>
      </c>
      <c r="I7248" s="55">
        <f>pro[[#This Row],[Admin expenses 3]]+pro[[#This Row],[Admin expenses 2]]+pro[[#This Row],[Admin expenses 1]]+pro[[#This Row],[COGS]]</f>
        <v>-326969.266</v>
      </c>
      <c r="J7248" s="55">
        <f>pro[[#This Row],[Revenue]]+pro[[#This Row],[AdminExp]]</f>
        <v>153659.99499999994</v>
      </c>
      <c r="K7248" s="83">
        <f>pro[[#This Row],[Profit]]/pro[[#This Row],[Revenue]]</f>
        <v>0.31970586784561156</v>
      </c>
      <c r="L7248" s="56">
        <f t="shared" si="113"/>
        <v>7</v>
      </c>
      <c r="M7248" s="82" t="str">
        <f>"Q"&amp;" "&amp;VLOOKUP(pro[[#This Row],[Period]],Mapping!A:B,2,0)</f>
        <v>Q 3</v>
      </c>
      <c r="N7248"/>
    </row>
    <row r="7249" spans="1:14" ht="11.25" customHeight="1" x14ac:dyDescent="0.2">
      <c r="A7249" s="42" t="s">
        <v>27</v>
      </c>
      <c r="B7249" s="44" t="s">
        <v>38</v>
      </c>
      <c r="C7249" s="44" t="s">
        <v>59</v>
      </c>
      <c r="D7249" s="43">
        <v>93820.398000000001</v>
      </c>
      <c r="E7249" s="43">
        <v>-20445.159</v>
      </c>
      <c r="F7249" s="45">
        <v>-99500</v>
      </c>
      <c r="G7249" s="45">
        <v>-95490</v>
      </c>
      <c r="H7249" s="45">
        <v>-40540</v>
      </c>
      <c r="I7249" s="55">
        <f>pro[[#This Row],[Admin expenses 3]]+pro[[#This Row],[Admin expenses 2]]+pro[[#This Row],[Admin expenses 1]]+pro[[#This Row],[COGS]]</f>
        <v>-255975.15899999999</v>
      </c>
      <c r="J7249" s="55">
        <f>pro[[#This Row],[Revenue]]+pro[[#This Row],[AdminExp]]</f>
        <v>-162154.761</v>
      </c>
      <c r="K7249" s="83">
        <f>pro[[#This Row],[Profit]]/pro[[#This Row],[Revenue]]</f>
        <v>-1.7283529430348399</v>
      </c>
      <c r="L7249" s="56">
        <f t="shared" si="113"/>
        <v>7</v>
      </c>
      <c r="M7249" s="82" t="str">
        <f>"Q"&amp;" "&amp;VLOOKUP(pro[[#This Row],[Period]],Mapping!A:B,2,0)</f>
        <v>Q 3</v>
      </c>
      <c r="N7249"/>
    </row>
    <row r="7250" spans="1:14" ht="11.25" customHeight="1" x14ac:dyDescent="0.2">
      <c r="A7250" s="42" t="s">
        <v>27</v>
      </c>
      <c r="B7250" s="44" t="s">
        <v>38</v>
      </c>
      <c r="C7250" s="44" t="s">
        <v>60</v>
      </c>
      <c r="D7250" s="43">
        <v>3364077.9479999994</v>
      </c>
      <c r="E7250" s="43">
        <v>-453423.103</v>
      </c>
      <c r="F7250" s="45">
        <v>-74550</v>
      </c>
      <c r="G7250" s="45">
        <v>-29540</v>
      </c>
      <c r="H7250" s="45">
        <v>-80210</v>
      </c>
      <c r="I7250" s="55">
        <f>pro[[#This Row],[Admin expenses 3]]+pro[[#This Row],[Admin expenses 2]]+pro[[#This Row],[Admin expenses 1]]+pro[[#This Row],[COGS]]</f>
        <v>-637723.103</v>
      </c>
      <c r="J7250" s="55">
        <f>pro[[#This Row],[Revenue]]+pro[[#This Row],[AdminExp]]</f>
        <v>2726354.8449999993</v>
      </c>
      <c r="K7250" s="83">
        <f>pro[[#This Row],[Profit]]/pro[[#This Row],[Revenue]]</f>
        <v>0.81043153195093554</v>
      </c>
      <c r="L7250" s="56">
        <f t="shared" si="113"/>
        <v>7</v>
      </c>
      <c r="M7250" s="82" t="str">
        <f>"Q"&amp;" "&amp;VLOOKUP(pro[[#This Row],[Period]],Mapping!A:B,2,0)</f>
        <v>Q 3</v>
      </c>
      <c r="N7250"/>
    </row>
    <row r="7251" spans="1:14" ht="11.25" customHeight="1" x14ac:dyDescent="0.2">
      <c r="A7251" s="42" t="s">
        <v>27</v>
      </c>
      <c r="B7251" s="44" t="s">
        <v>38</v>
      </c>
      <c r="C7251" s="44" t="s">
        <v>57</v>
      </c>
      <c r="D7251" s="43">
        <v>37680.796999999999</v>
      </c>
      <c r="E7251" s="43">
        <v>-10789.967999999999</v>
      </c>
      <c r="F7251" s="45">
        <v>-76550</v>
      </c>
      <c r="G7251" s="45">
        <v>-18250</v>
      </c>
      <c r="H7251" s="45">
        <v>-54480</v>
      </c>
      <c r="I7251" s="55">
        <f>pro[[#This Row],[Admin expenses 3]]+pro[[#This Row],[Admin expenses 2]]+pro[[#This Row],[Admin expenses 1]]+pro[[#This Row],[COGS]]</f>
        <v>-160069.96799999999</v>
      </c>
      <c r="J7251" s="55">
        <f>pro[[#This Row],[Revenue]]+pro[[#This Row],[AdminExp]]</f>
        <v>-122389.171</v>
      </c>
      <c r="K7251" s="83">
        <f>pro[[#This Row],[Profit]]/pro[[#This Row],[Revenue]]</f>
        <v>-3.2480515473173246</v>
      </c>
      <c r="L7251" s="56">
        <f t="shared" si="113"/>
        <v>7</v>
      </c>
      <c r="M7251" s="82" t="str">
        <f>"Q"&amp;" "&amp;VLOOKUP(pro[[#This Row],[Period]],Mapping!A:B,2,0)</f>
        <v>Q 3</v>
      </c>
      <c r="N7251"/>
    </row>
    <row r="7252" spans="1:14" ht="11.25" customHeight="1" x14ac:dyDescent="0.2">
      <c r="A7252" s="42" t="s">
        <v>27</v>
      </c>
      <c r="B7252" s="44" t="s">
        <v>38</v>
      </c>
      <c r="C7252" s="44" t="s">
        <v>57</v>
      </c>
      <c r="D7252" s="43">
        <v>15070.145999999999</v>
      </c>
      <c r="E7252" s="43">
        <v>-8268.007999999998</v>
      </c>
      <c r="F7252" s="45">
        <v>-71290</v>
      </c>
      <c r="G7252" s="45">
        <v>-38660</v>
      </c>
      <c r="H7252" s="45">
        <v>-31590</v>
      </c>
      <c r="I7252" s="55">
        <f>pro[[#This Row],[Admin expenses 3]]+pro[[#This Row],[Admin expenses 2]]+pro[[#This Row],[Admin expenses 1]]+pro[[#This Row],[COGS]]</f>
        <v>-149808.008</v>
      </c>
      <c r="J7252" s="55">
        <f>pro[[#This Row],[Revenue]]+pro[[#This Row],[AdminExp]]</f>
        <v>-134737.86199999999</v>
      </c>
      <c r="K7252" s="83">
        <f>pro[[#This Row],[Profit]]/pro[[#This Row],[Revenue]]</f>
        <v>-8.940713779415276</v>
      </c>
      <c r="L7252" s="56">
        <f t="shared" si="113"/>
        <v>7</v>
      </c>
      <c r="M7252" s="82" t="str">
        <f>"Q"&amp;" "&amp;VLOOKUP(pro[[#This Row],[Period]],Mapping!A:B,2,0)</f>
        <v>Q 3</v>
      </c>
      <c r="N7252"/>
    </row>
    <row r="7253" spans="1:14" ht="11.25" customHeight="1" x14ac:dyDescent="0.2">
      <c r="A7253" s="42" t="s">
        <v>27</v>
      </c>
      <c r="B7253" s="44" t="s">
        <v>38</v>
      </c>
      <c r="C7253" s="44" t="s">
        <v>58</v>
      </c>
      <c r="D7253" s="43">
        <v>1145952.8429999999</v>
      </c>
      <c r="E7253" s="43">
        <v>-434855.77100000001</v>
      </c>
      <c r="F7253" s="45">
        <v>-100840</v>
      </c>
      <c r="G7253" s="45">
        <v>-66960</v>
      </c>
      <c r="H7253" s="45">
        <v>-38850</v>
      </c>
      <c r="I7253" s="55">
        <f>pro[[#This Row],[Admin expenses 3]]+pro[[#This Row],[Admin expenses 2]]+pro[[#This Row],[Admin expenses 1]]+pro[[#This Row],[COGS]]</f>
        <v>-641505.77099999995</v>
      </c>
      <c r="J7253" s="55">
        <f>pro[[#This Row],[Revenue]]+pro[[#This Row],[AdminExp]]</f>
        <v>504447.07199999993</v>
      </c>
      <c r="K7253" s="83">
        <f>pro[[#This Row],[Profit]]/pro[[#This Row],[Revenue]]</f>
        <v>0.44019880493459362</v>
      </c>
      <c r="L7253" s="56">
        <f t="shared" si="113"/>
        <v>7</v>
      </c>
      <c r="M7253" s="82" t="str">
        <f>"Q"&amp;" "&amp;VLOOKUP(pro[[#This Row],[Period]],Mapping!A:B,2,0)</f>
        <v>Q 3</v>
      </c>
      <c r="N7253"/>
    </row>
    <row r="7254" spans="1:14" ht="11.25" customHeight="1" x14ac:dyDescent="0.2">
      <c r="A7254" s="42" t="s">
        <v>27</v>
      </c>
      <c r="B7254" s="44" t="s">
        <v>38</v>
      </c>
      <c r="C7254" s="44" t="s">
        <v>59</v>
      </c>
      <c r="D7254" s="43">
        <v>871160.24799999991</v>
      </c>
      <c r="E7254" s="43">
        <v>-201177.49400000001</v>
      </c>
      <c r="F7254" s="45">
        <v>-16320</v>
      </c>
      <c r="G7254" s="45">
        <v>-46140</v>
      </c>
      <c r="H7254" s="45">
        <v>-60730</v>
      </c>
      <c r="I7254" s="55">
        <f>pro[[#This Row],[Admin expenses 3]]+pro[[#This Row],[Admin expenses 2]]+pro[[#This Row],[Admin expenses 1]]+pro[[#This Row],[COGS]]</f>
        <v>-324367.49400000001</v>
      </c>
      <c r="J7254" s="55">
        <f>pro[[#This Row],[Revenue]]+pro[[#This Row],[AdminExp]]</f>
        <v>546792.75399999996</v>
      </c>
      <c r="K7254" s="83">
        <f>pro[[#This Row],[Profit]]/pro[[#This Row],[Revenue]]</f>
        <v>0.62766035899287276</v>
      </c>
      <c r="L7254" s="56">
        <f t="shared" si="113"/>
        <v>7</v>
      </c>
      <c r="M7254" s="82" t="str">
        <f>"Q"&amp;" "&amp;VLOOKUP(pro[[#This Row],[Period]],Mapping!A:B,2,0)</f>
        <v>Q 3</v>
      </c>
      <c r="N7254"/>
    </row>
    <row r="7255" spans="1:14" ht="11.25" customHeight="1" x14ac:dyDescent="0.2">
      <c r="A7255" s="42" t="s">
        <v>27</v>
      </c>
      <c r="B7255" s="44" t="s">
        <v>38</v>
      </c>
      <c r="C7255" s="44" t="s">
        <v>57</v>
      </c>
      <c r="D7255" s="43">
        <v>117616.33799999999</v>
      </c>
      <c r="E7255" s="43">
        <v>-151373.80999999997</v>
      </c>
      <c r="F7255" s="45">
        <v>-51660</v>
      </c>
      <c r="G7255" s="45">
        <v>-76360</v>
      </c>
      <c r="H7255" s="45">
        <v>-48240</v>
      </c>
      <c r="I7255" s="55">
        <f>pro[[#This Row],[Admin expenses 3]]+pro[[#This Row],[Admin expenses 2]]+pro[[#This Row],[Admin expenses 1]]+pro[[#This Row],[COGS]]</f>
        <v>-327633.80999999994</v>
      </c>
      <c r="J7255" s="55">
        <f>pro[[#This Row],[Revenue]]+pro[[#This Row],[AdminExp]]</f>
        <v>-210017.47199999995</v>
      </c>
      <c r="K7255" s="83">
        <f>pro[[#This Row],[Profit]]/pro[[#This Row],[Revenue]]</f>
        <v>-1.7856147842317618</v>
      </c>
      <c r="L7255" s="56">
        <f t="shared" si="113"/>
        <v>7</v>
      </c>
      <c r="M7255" s="82" t="str">
        <f>"Q"&amp;" "&amp;VLOOKUP(pro[[#This Row],[Period]],Mapping!A:B,2,0)</f>
        <v>Q 3</v>
      </c>
      <c r="N7255"/>
    </row>
    <row r="7256" spans="1:14" ht="11.25" customHeight="1" x14ac:dyDescent="0.2">
      <c r="A7256" s="42" t="s">
        <v>27</v>
      </c>
      <c r="B7256" s="44" t="s">
        <v>38</v>
      </c>
      <c r="C7256" s="44" t="s">
        <v>58</v>
      </c>
      <c r="D7256" s="43">
        <v>294400.86899999995</v>
      </c>
      <c r="E7256" s="43">
        <v>-31472.161</v>
      </c>
      <c r="F7256" s="45">
        <v>-72820</v>
      </c>
      <c r="G7256" s="45">
        <v>-12560</v>
      </c>
      <c r="H7256" s="45">
        <v>-105270</v>
      </c>
      <c r="I7256" s="55">
        <f>pro[[#This Row],[Admin expenses 3]]+pro[[#This Row],[Admin expenses 2]]+pro[[#This Row],[Admin expenses 1]]+pro[[#This Row],[COGS]]</f>
        <v>-222122.16099999999</v>
      </c>
      <c r="J7256" s="55">
        <f>pro[[#This Row],[Revenue]]+pro[[#This Row],[AdminExp]]</f>
        <v>72278.707999999955</v>
      </c>
      <c r="K7256" s="83">
        <f>pro[[#This Row],[Profit]]/pro[[#This Row],[Revenue]]</f>
        <v>0.24551119106920832</v>
      </c>
      <c r="L7256" s="56">
        <f t="shared" si="113"/>
        <v>7</v>
      </c>
      <c r="M7256" s="82" t="str">
        <f>"Q"&amp;" "&amp;VLOOKUP(pro[[#This Row],[Period]],Mapping!A:B,2,0)</f>
        <v>Q 3</v>
      </c>
      <c r="N7256"/>
    </row>
    <row r="7257" spans="1:14" ht="11.25" customHeight="1" x14ac:dyDescent="0.2">
      <c r="A7257" s="42" t="s">
        <v>27</v>
      </c>
      <c r="B7257" s="44" t="s">
        <v>38</v>
      </c>
      <c r="C7257" s="44" t="s">
        <v>59</v>
      </c>
      <c r="D7257" s="43">
        <v>3843305.6199999996</v>
      </c>
      <c r="E7257" s="43">
        <v>-436831.01</v>
      </c>
      <c r="F7257" s="45">
        <v>-17790</v>
      </c>
      <c r="G7257" s="45">
        <v>-103200</v>
      </c>
      <c r="H7257" s="45">
        <v>-47470</v>
      </c>
      <c r="I7257" s="55">
        <f>pro[[#This Row],[Admin expenses 3]]+pro[[#This Row],[Admin expenses 2]]+pro[[#This Row],[Admin expenses 1]]+pro[[#This Row],[COGS]]</f>
        <v>-605291.01</v>
      </c>
      <c r="J7257" s="55">
        <f>pro[[#This Row],[Revenue]]+pro[[#This Row],[AdminExp]]</f>
        <v>3238014.6099999994</v>
      </c>
      <c r="K7257" s="83">
        <f>pro[[#This Row],[Profit]]/pro[[#This Row],[Revenue]]</f>
        <v>0.84250770824725607</v>
      </c>
      <c r="L7257" s="56">
        <f t="shared" si="113"/>
        <v>7</v>
      </c>
      <c r="M7257" s="82" t="str">
        <f>"Q"&amp;" "&amp;VLOOKUP(pro[[#This Row],[Period]],Mapping!A:B,2,0)</f>
        <v>Q 3</v>
      </c>
      <c r="N7257"/>
    </row>
    <row r="7258" spans="1:14" ht="11.25" customHeight="1" x14ac:dyDescent="0.2">
      <c r="A7258" s="42" t="s">
        <v>27</v>
      </c>
      <c r="B7258" s="44" t="s">
        <v>38</v>
      </c>
      <c r="C7258" s="44" t="s">
        <v>57</v>
      </c>
      <c r="D7258" s="43">
        <v>597463.86699999997</v>
      </c>
      <c r="E7258" s="43">
        <v>-756485.87699999986</v>
      </c>
      <c r="F7258" s="45">
        <v>-105090</v>
      </c>
      <c r="G7258" s="45">
        <v>-14810</v>
      </c>
      <c r="H7258" s="45">
        <v>-68820</v>
      </c>
      <c r="I7258" s="55">
        <f>pro[[#This Row],[Admin expenses 3]]+pro[[#This Row],[Admin expenses 2]]+pro[[#This Row],[Admin expenses 1]]+pro[[#This Row],[COGS]]</f>
        <v>-945205.87699999986</v>
      </c>
      <c r="J7258" s="55">
        <f>pro[[#This Row],[Revenue]]+pro[[#This Row],[AdminExp]]</f>
        <v>-347742.00999999989</v>
      </c>
      <c r="K7258" s="83">
        <f>pro[[#This Row],[Profit]]/pro[[#This Row],[Revenue]]</f>
        <v>-0.58203019330037564</v>
      </c>
      <c r="L7258" s="56">
        <f t="shared" si="113"/>
        <v>7</v>
      </c>
      <c r="M7258" s="82" t="str">
        <f>"Q"&amp;" "&amp;VLOOKUP(pro[[#This Row],[Period]],Mapping!A:B,2,0)</f>
        <v>Q 3</v>
      </c>
      <c r="N7258"/>
    </row>
    <row r="7259" spans="1:14" ht="11.25" customHeight="1" x14ac:dyDescent="0.2">
      <c r="A7259" s="42" t="s">
        <v>27</v>
      </c>
      <c r="B7259" s="44" t="s">
        <v>38</v>
      </c>
      <c r="C7259" s="44" t="s">
        <v>58</v>
      </c>
      <c r="D7259" s="43">
        <v>489537.78299999994</v>
      </c>
      <c r="E7259" s="43">
        <v>-289742.27799999999</v>
      </c>
      <c r="F7259" s="45">
        <v>-17560</v>
      </c>
      <c r="G7259" s="45">
        <v>-53010</v>
      </c>
      <c r="H7259" s="45">
        <v>-68300</v>
      </c>
      <c r="I7259" s="55">
        <f>pro[[#This Row],[Admin expenses 3]]+pro[[#This Row],[Admin expenses 2]]+pro[[#This Row],[Admin expenses 1]]+pro[[#This Row],[COGS]]</f>
        <v>-428612.27799999999</v>
      </c>
      <c r="J7259" s="55">
        <f>pro[[#This Row],[Revenue]]+pro[[#This Row],[AdminExp]]</f>
        <v>60925.504999999946</v>
      </c>
      <c r="K7259" s="83">
        <f>pro[[#This Row],[Profit]]/pro[[#This Row],[Revenue]]</f>
        <v>0.12445516386219356</v>
      </c>
      <c r="L7259" s="56">
        <f t="shared" si="113"/>
        <v>7</v>
      </c>
      <c r="M7259" s="82" t="str">
        <f>"Q"&amp;" "&amp;VLOOKUP(pro[[#This Row],[Period]],Mapping!A:B,2,0)</f>
        <v>Q 3</v>
      </c>
      <c r="N7259"/>
    </row>
    <row r="7260" spans="1:14" ht="11.25" customHeight="1" x14ac:dyDescent="0.2">
      <c r="A7260" s="42" t="s">
        <v>27</v>
      </c>
      <c r="B7260" s="44" t="s">
        <v>38</v>
      </c>
      <c r="C7260" s="44" t="s">
        <v>59</v>
      </c>
      <c r="D7260" s="43">
        <v>439678.26699999999</v>
      </c>
      <c r="E7260" s="43">
        <v>-136990.51800000001</v>
      </c>
      <c r="F7260" s="45">
        <v>-69570</v>
      </c>
      <c r="G7260" s="45">
        <v>-12710</v>
      </c>
      <c r="H7260" s="45">
        <v>-35570</v>
      </c>
      <c r="I7260" s="55">
        <f>pro[[#This Row],[Admin expenses 3]]+pro[[#This Row],[Admin expenses 2]]+pro[[#This Row],[Admin expenses 1]]+pro[[#This Row],[COGS]]</f>
        <v>-254840.51800000001</v>
      </c>
      <c r="J7260" s="55">
        <f>pro[[#This Row],[Revenue]]+pro[[#This Row],[AdminExp]]</f>
        <v>184837.74899999998</v>
      </c>
      <c r="K7260" s="83">
        <f>pro[[#This Row],[Profit]]/pro[[#This Row],[Revenue]]</f>
        <v>0.420393189459146</v>
      </c>
      <c r="L7260" s="56">
        <f t="shared" si="113"/>
        <v>7</v>
      </c>
      <c r="M7260" s="82" t="str">
        <f>"Q"&amp;" "&amp;VLOOKUP(pro[[#This Row],[Period]],Mapping!A:B,2,0)</f>
        <v>Q 3</v>
      </c>
      <c r="N7260"/>
    </row>
    <row r="7261" spans="1:14" ht="11.25" customHeight="1" x14ac:dyDescent="0.2">
      <c r="A7261" s="42" t="s">
        <v>27</v>
      </c>
      <c r="B7261" s="44" t="s">
        <v>38</v>
      </c>
      <c r="C7261" s="44" t="s">
        <v>57</v>
      </c>
      <c r="D7261" s="43">
        <v>446703.06799999997</v>
      </c>
      <c r="E7261" s="43">
        <v>-270838.77799999999</v>
      </c>
      <c r="F7261" s="45">
        <v>-77690</v>
      </c>
      <c r="G7261" s="45">
        <v>-18830</v>
      </c>
      <c r="H7261" s="45">
        <v>-60170</v>
      </c>
      <c r="I7261" s="55">
        <f>pro[[#This Row],[Admin expenses 3]]+pro[[#This Row],[Admin expenses 2]]+pro[[#This Row],[Admin expenses 1]]+pro[[#This Row],[COGS]]</f>
        <v>-427528.77799999999</v>
      </c>
      <c r="J7261" s="55">
        <f>pro[[#This Row],[Revenue]]+pro[[#This Row],[AdminExp]]</f>
        <v>19174.289999999979</v>
      </c>
      <c r="K7261" s="83">
        <f>pro[[#This Row],[Profit]]/pro[[#This Row],[Revenue]]</f>
        <v>4.2924016810200152E-2</v>
      </c>
      <c r="L7261" s="56">
        <f t="shared" si="113"/>
        <v>7</v>
      </c>
      <c r="M7261" s="82" t="str">
        <f>"Q"&amp;" "&amp;VLOOKUP(pro[[#This Row],[Period]],Mapping!A:B,2,0)</f>
        <v>Q 3</v>
      </c>
      <c r="N7261"/>
    </row>
    <row r="7262" spans="1:14" ht="11.25" customHeight="1" x14ac:dyDescent="0.2">
      <c r="A7262" s="42" t="s">
        <v>27</v>
      </c>
      <c r="B7262" s="44" t="s">
        <v>21</v>
      </c>
      <c r="C7262" s="44" t="s">
        <v>57</v>
      </c>
      <c r="D7262" s="43">
        <v>223881.42699999997</v>
      </c>
      <c r="E7262" s="43">
        <v>-478916.99099999998</v>
      </c>
      <c r="F7262" s="45">
        <v>-78960</v>
      </c>
      <c r="G7262" s="45">
        <v>-57920</v>
      </c>
      <c r="H7262" s="45">
        <v>-92790</v>
      </c>
      <c r="I7262" s="55">
        <f>pro[[#This Row],[Admin expenses 3]]+pro[[#This Row],[Admin expenses 2]]+pro[[#This Row],[Admin expenses 1]]+pro[[#This Row],[COGS]]</f>
        <v>-708586.99099999992</v>
      </c>
      <c r="J7262" s="55">
        <f>pro[[#This Row],[Revenue]]+pro[[#This Row],[AdminExp]]</f>
        <v>-484705.56399999995</v>
      </c>
      <c r="K7262" s="83">
        <f>pro[[#This Row],[Profit]]/pro[[#This Row],[Revenue]]</f>
        <v>-2.1650101595966693</v>
      </c>
      <c r="L7262" s="56">
        <f t="shared" si="113"/>
        <v>7</v>
      </c>
      <c r="M7262" s="82" t="str">
        <f>"Q"&amp;" "&amp;VLOOKUP(pro[[#This Row],[Period]],Mapping!A:B,2,0)</f>
        <v>Q 3</v>
      </c>
      <c r="N7262"/>
    </row>
    <row r="7263" spans="1:14" ht="11.25" customHeight="1" x14ac:dyDescent="0.2">
      <c r="A7263" s="42" t="s">
        <v>27</v>
      </c>
      <c r="B7263" s="44" t="s">
        <v>21</v>
      </c>
      <c r="C7263" s="44" t="s">
        <v>57</v>
      </c>
      <c r="D7263" s="43">
        <v>14570.359999999999</v>
      </c>
      <c r="E7263" s="43">
        <v>-10293.653999999999</v>
      </c>
      <c r="F7263" s="45">
        <v>-98680</v>
      </c>
      <c r="G7263" s="45">
        <v>-16860</v>
      </c>
      <c r="H7263" s="45">
        <v>-60930</v>
      </c>
      <c r="I7263" s="55">
        <f>pro[[#This Row],[Admin expenses 3]]+pro[[#This Row],[Admin expenses 2]]+pro[[#This Row],[Admin expenses 1]]+pro[[#This Row],[COGS]]</f>
        <v>-186763.65400000001</v>
      </c>
      <c r="J7263" s="55">
        <f>pro[[#This Row],[Revenue]]+pro[[#This Row],[AdminExp]]</f>
        <v>-172193.29400000002</v>
      </c>
      <c r="K7263" s="83">
        <f>pro[[#This Row],[Profit]]/pro[[#This Row],[Revenue]]</f>
        <v>-11.818053500393953</v>
      </c>
      <c r="L7263" s="56">
        <f t="shared" si="113"/>
        <v>7</v>
      </c>
      <c r="M7263" s="82" t="str">
        <f>"Q"&amp;" "&amp;VLOOKUP(pro[[#This Row],[Period]],Mapping!A:B,2,0)</f>
        <v>Q 3</v>
      </c>
      <c r="N7263"/>
    </row>
    <row r="7264" spans="1:14" ht="11.25" customHeight="1" x14ac:dyDescent="0.2">
      <c r="A7264" s="42" t="s">
        <v>27</v>
      </c>
      <c r="B7264" s="44" t="s">
        <v>21</v>
      </c>
      <c r="C7264" s="44" t="s">
        <v>57</v>
      </c>
      <c r="D7264" s="43">
        <v>3908.982</v>
      </c>
      <c r="E7264" s="43">
        <v>-7716.0789999999988</v>
      </c>
      <c r="F7264" s="45">
        <v>-98420</v>
      </c>
      <c r="G7264" s="45">
        <v>-97440</v>
      </c>
      <c r="H7264" s="45">
        <v>-66070</v>
      </c>
      <c r="I7264" s="55">
        <f>pro[[#This Row],[Admin expenses 3]]+pro[[#This Row],[Admin expenses 2]]+pro[[#This Row],[Admin expenses 1]]+pro[[#This Row],[COGS]]</f>
        <v>-269646.07900000003</v>
      </c>
      <c r="J7264" s="55">
        <f>pro[[#This Row],[Revenue]]+pro[[#This Row],[AdminExp]]</f>
        <v>-265737.09700000001</v>
      </c>
      <c r="K7264" s="83">
        <f>pro[[#This Row],[Profit]]/pro[[#This Row],[Revenue]]</f>
        <v>-67.981151358589017</v>
      </c>
      <c r="L7264" s="56">
        <f t="shared" si="113"/>
        <v>7</v>
      </c>
      <c r="M7264" s="82" t="str">
        <f>"Q"&amp;" "&amp;VLOOKUP(pro[[#This Row],[Period]],Mapping!A:B,2,0)</f>
        <v>Q 3</v>
      </c>
      <c r="N7264"/>
    </row>
    <row r="7265" spans="1:14" ht="11.25" customHeight="1" x14ac:dyDescent="0.2">
      <c r="A7265" s="42" t="s">
        <v>27</v>
      </c>
      <c r="B7265" s="44" t="s">
        <v>21</v>
      </c>
      <c r="C7265" s="44" t="s">
        <v>57</v>
      </c>
      <c r="D7265" s="43">
        <v>21342.012999999999</v>
      </c>
      <c r="E7265" s="43">
        <v>-24576.117999999999</v>
      </c>
      <c r="F7265" s="45">
        <v>-33540</v>
      </c>
      <c r="G7265" s="45">
        <v>-92870</v>
      </c>
      <c r="H7265" s="45">
        <v>-54290</v>
      </c>
      <c r="I7265" s="55">
        <f>pro[[#This Row],[Admin expenses 3]]+pro[[#This Row],[Admin expenses 2]]+pro[[#This Row],[Admin expenses 1]]+pro[[#This Row],[COGS]]</f>
        <v>-205276.11799999999</v>
      </c>
      <c r="J7265" s="55">
        <f>pro[[#This Row],[Revenue]]+pro[[#This Row],[AdminExp]]</f>
        <v>-183934.10499999998</v>
      </c>
      <c r="K7265" s="83">
        <f>pro[[#This Row],[Profit]]/pro[[#This Row],[Revenue]]</f>
        <v>-8.6184046931280562</v>
      </c>
      <c r="L7265" s="56">
        <f t="shared" si="113"/>
        <v>7</v>
      </c>
      <c r="M7265" s="82" t="str">
        <f>"Q"&amp;" "&amp;VLOOKUP(pro[[#This Row],[Period]],Mapping!A:B,2,0)</f>
        <v>Q 3</v>
      </c>
      <c r="N7265"/>
    </row>
    <row r="7266" spans="1:14" ht="11.25" customHeight="1" x14ac:dyDescent="0.2">
      <c r="A7266" s="42" t="s">
        <v>27</v>
      </c>
      <c r="B7266" s="44" t="s">
        <v>21</v>
      </c>
      <c r="C7266" s="44" t="s">
        <v>57</v>
      </c>
      <c r="D7266" s="43">
        <v>473355.19699999993</v>
      </c>
      <c r="E7266" s="43">
        <v>-46028.667999999998</v>
      </c>
      <c r="F7266" s="45">
        <v>-33730</v>
      </c>
      <c r="G7266" s="45">
        <v>-33030</v>
      </c>
      <c r="H7266" s="45">
        <v>-73690</v>
      </c>
      <c r="I7266" s="55">
        <f>pro[[#This Row],[Admin expenses 3]]+pro[[#This Row],[Admin expenses 2]]+pro[[#This Row],[Admin expenses 1]]+pro[[#This Row],[COGS]]</f>
        <v>-186478.66800000001</v>
      </c>
      <c r="J7266" s="55">
        <f>pro[[#This Row],[Revenue]]+pro[[#This Row],[AdminExp]]</f>
        <v>286876.52899999992</v>
      </c>
      <c r="K7266" s="83">
        <f>pro[[#This Row],[Profit]]/pro[[#This Row],[Revenue]]</f>
        <v>0.60604918001988251</v>
      </c>
      <c r="L7266" s="56">
        <f t="shared" si="113"/>
        <v>7</v>
      </c>
      <c r="M7266" s="82" t="str">
        <f>"Q"&amp;" "&amp;VLOOKUP(pro[[#This Row],[Period]],Mapping!A:B,2,0)</f>
        <v>Q 3</v>
      </c>
      <c r="N7266"/>
    </row>
    <row r="7267" spans="1:14" ht="11.25" customHeight="1" x14ac:dyDescent="0.2">
      <c r="A7267" s="42" t="s">
        <v>27</v>
      </c>
      <c r="B7267" s="44" t="s">
        <v>21</v>
      </c>
      <c r="C7267" s="44" t="s">
        <v>57</v>
      </c>
      <c r="D7267" s="43">
        <v>552610.44299999997</v>
      </c>
      <c r="E7267" s="43">
        <v>-713200.70499999996</v>
      </c>
      <c r="F7267" s="45">
        <v>-92480</v>
      </c>
      <c r="G7267" s="45">
        <v>-30490</v>
      </c>
      <c r="H7267" s="45">
        <v>-46040</v>
      </c>
      <c r="I7267" s="55">
        <f>pro[[#This Row],[Admin expenses 3]]+pro[[#This Row],[Admin expenses 2]]+pro[[#This Row],[Admin expenses 1]]+pro[[#This Row],[COGS]]</f>
        <v>-882210.70499999996</v>
      </c>
      <c r="J7267" s="55">
        <f>pro[[#This Row],[Revenue]]+pro[[#This Row],[AdminExp]]</f>
        <v>-329600.26199999999</v>
      </c>
      <c r="K7267" s="83">
        <f>pro[[#This Row],[Profit]]/pro[[#This Row],[Revenue]]</f>
        <v>-0.59644233324776308</v>
      </c>
      <c r="L7267" s="56">
        <f t="shared" si="113"/>
        <v>7</v>
      </c>
      <c r="M7267" s="82" t="str">
        <f>"Q"&amp;" "&amp;VLOOKUP(pro[[#This Row],[Period]],Mapping!A:B,2,0)</f>
        <v>Q 3</v>
      </c>
      <c r="N7267"/>
    </row>
    <row r="7268" spans="1:14" ht="11.25" customHeight="1" x14ac:dyDescent="0.2">
      <c r="A7268" s="42" t="s">
        <v>27</v>
      </c>
      <c r="B7268" s="44" t="s">
        <v>21</v>
      </c>
      <c r="C7268" s="44" t="s">
        <v>57</v>
      </c>
      <c r="D7268" s="43">
        <v>294633.05199999997</v>
      </c>
      <c r="E7268" s="43">
        <v>-392416.10799999995</v>
      </c>
      <c r="F7268" s="45">
        <v>-54490</v>
      </c>
      <c r="G7268" s="45">
        <v>-16430</v>
      </c>
      <c r="H7268" s="45">
        <v>-41810</v>
      </c>
      <c r="I7268" s="55">
        <f>pro[[#This Row],[Admin expenses 3]]+pro[[#This Row],[Admin expenses 2]]+pro[[#This Row],[Admin expenses 1]]+pro[[#This Row],[COGS]]</f>
        <v>-505146.10799999995</v>
      </c>
      <c r="J7268" s="55">
        <f>pro[[#This Row],[Revenue]]+pro[[#This Row],[AdminExp]]</f>
        <v>-210513.05599999998</v>
      </c>
      <c r="K7268" s="83">
        <f>pro[[#This Row],[Profit]]/pro[[#This Row],[Revenue]]</f>
        <v>-0.71449233061605055</v>
      </c>
      <c r="L7268" s="56">
        <f t="shared" si="113"/>
        <v>7</v>
      </c>
      <c r="M7268" s="82" t="str">
        <f>"Q"&amp;" "&amp;VLOOKUP(pro[[#This Row],[Period]],Mapping!A:B,2,0)</f>
        <v>Q 3</v>
      </c>
      <c r="N7268"/>
    </row>
    <row r="7269" spans="1:14" ht="11.25" customHeight="1" x14ac:dyDescent="0.2">
      <c r="A7269" s="42" t="s">
        <v>27</v>
      </c>
      <c r="B7269" s="44" t="s">
        <v>21</v>
      </c>
      <c r="C7269" s="44" t="s">
        <v>57</v>
      </c>
      <c r="D7269" s="43">
        <v>331259.05399999995</v>
      </c>
      <c r="E7269" s="43">
        <v>-86358.411999999997</v>
      </c>
      <c r="F7269" s="45">
        <v>-41340</v>
      </c>
      <c r="G7269" s="45">
        <v>-71550</v>
      </c>
      <c r="H7269" s="45">
        <v>-100940</v>
      </c>
      <c r="I7269" s="55">
        <f>pro[[#This Row],[Admin expenses 3]]+pro[[#This Row],[Admin expenses 2]]+pro[[#This Row],[Admin expenses 1]]+pro[[#This Row],[COGS]]</f>
        <v>-300188.41200000001</v>
      </c>
      <c r="J7269" s="55">
        <f>pro[[#This Row],[Revenue]]+pro[[#This Row],[AdminExp]]</f>
        <v>31070.641999999934</v>
      </c>
      <c r="K7269" s="83">
        <f>pro[[#This Row],[Profit]]/pro[[#This Row],[Revenue]]</f>
        <v>9.3795600829071804E-2</v>
      </c>
      <c r="L7269" s="56">
        <f t="shared" si="113"/>
        <v>7</v>
      </c>
      <c r="M7269" s="82" t="str">
        <f>"Q"&amp;" "&amp;VLOOKUP(pro[[#This Row],[Period]],Mapping!A:B,2,0)</f>
        <v>Q 3</v>
      </c>
      <c r="N7269"/>
    </row>
    <row r="7270" spans="1:14" ht="11.25" customHeight="1" x14ac:dyDescent="0.2">
      <c r="A7270" s="42" t="s">
        <v>27</v>
      </c>
      <c r="B7270" s="44" t="s">
        <v>21</v>
      </c>
      <c r="C7270" s="44" t="s">
        <v>57</v>
      </c>
      <c r="D7270" s="43">
        <v>424745.00599999994</v>
      </c>
      <c r="E7270" s="43">
        <v>-153990.9</v>
      </c>
      <c r="F7270" s="45">
        <v>-57840</v>
      </c>
      <c r="G7270" s="45">
        <v>-31350</v>
      </c>
      <c r="H7270" s="45">
        <v>-12980</v>
      </c>
      <c r="I7270" s="55">
        <f>pro[[#This Row],[Admin expenses 3]]+pro[[#This Row],[Admin expenses 2]]+pro[[#This Row],[Admin expenses 1]]+pro[[#This Row],[COGS]]</f>
        <v>-256160.9</v>
      </c>
      <c r="J7270" s="55">
        <f>pro[[#This Row],[Revenue]]+pro[[#This Row],[AdminExp]]</f>
        <v>168584.10599999994</v>
      </c>
      <c r="K7270" s="83">
        <f>pro[[#This Row],[Profit]]/pro[[#This Row],[Revenue]]</f>
        <v>0.39690662307634045</v>
      </c>
      <c r="L7270" s="56">
        <f t="shared" si="113"/>
        <v>7</v>
      </c>
      <c r="M7270" s="82" t="str">
        <f>"Q"&amp;" "&amp;VLOOKUP(pro[[#This Row],[Period]],Mapping!A:B,2,0)</f>
        <v>Q 3</v>
      </c>
      <c r="N7270"/>
    </row>
    <row r="7271" spans="1:14" ht="11.25" customHeight="1" x14ac:dyDescent="0.2">
      <c r="A7271" s="42" t="s">
        <v>27</v>
      </c>
      <c r="B7271" s="44" t="s">
        <v>21</v>
      </c>
      <c r="C7271" s="44" t="s">
        <v>57</v>
      </c>
      <c r="D7271" s="43">
        <v>259904.02899999995</v>
      </c>
      <c r="E7271" s="43">
        <v>-195450.58399999997</v>
      </c>
      <c r="F7271" s="45">
        <v>-91770</v>
      </c>
      <c r="G7271" s="45">
        <v>-63130</v>
      </c>
      <c r="H7271" s="45">
        <v>-95180</v>
      </c>
      <c r="I7271" s="55">
        <f>pro[[#This Row],[Admin expenses 3]]+pro[[#This Row],[Admin expenses 2]]+pro[[#This Row],[Admin expenses 1]]+pro[[#This Row],[COGS]]</f>
        <v>-445530.58399999997</v>
      </c>
      <c r="J7271" s="55">
        <f>pro[[#This Row],[Revenue]]+pro[[#This Row],[AdminExp]]</f>
        <v>-185626.55500000002</v>
      </c>
      <c r="K7271" s="83">
        <f>pro[[#This Row],[Profit]]/pro[[#This Row],[Revenue]]</f>
        <v>-0.71421191781524884</v>
      </c>
      <c r="L7271" s="56">
        <f t="shared" si="113"/>
        <v>7</v>
      </c>
      <c r="M7271" s="82" t="str">
        <f>"Q"&amp;" "&amp;VLOOKUP(pro[[#This Row],[Period]],Mapping!A:B,2,0)</f>
        <v>Q 3</v>
      </c>
      <c r="N7271"/>
    </row>
    <row r="7272" spans="1:14" ht="11.25" customHeight="1" x14ac:dyDescent="0.2">
      <c r="A7272" s="42" t="s">
        <v>27</v>
      </c>
      <c r="B7272" s="44" t="s">
        <v>21</v>
      </c>
      <c r="C7272" s="44" t="s">
        <v>57</v>
      </c>
      <c r="D7272" s="43">
        <v>62236.453999999998</v>
      </c>
      <c r="E7272" s="43">
        <v>-28374.695999999996</v>
      </c>
      <c r="F7272" s="45">
        <v>-21870</v>
      </c>
      <c r="G7272" s="45">
        <v>-73910</v>
      </c>
      <c r="H7272" s="45">
        <v>-68350</v>
      </c>
      <c r="I7272" s="55">
        <f>pro[[#This Row],[Admin expenses 3]]+pro[[#This Row],[Admin expenses 2]]+pro[[#This Row],[Admin expenses 1]]+pro[[#This Row],[COGS]]</f>
        <v>-192504.696</v>
      </c>
      <c r="J7272" s="55">
        <f>pro[[#This Row],[Revenue]]+pro[[#This Row],[AdminExp]]</f>
        <v>-130268.242</v>
      </c>
      <c r="K7272" s="83">
        <f>pro[[#This Row],[Profit]]/pro[[#This Row],[Revenue]]</f>
        <v>-2.0931179980144754</v>
      </c>
      <c r="L7272" s="56">
        <f t="shared" si="113"/>
        <v>7</v>
      </c>
      <c r="M7272" s="82" t="str">
        <f>"Q"&amp;" "&amp;VLOOKUP(pro[[#This Row],[Period]],Mapping!A:B,2,0)</f>
        <v>Q 3</v>
      </c>
      <c r="N7272"/>
    </row>
    <row r="7273" spans="1:14" ht="11.25" customHeight="1" x14ac:dyDescent="0.2">
      <c r="A7273" s="42" t="s">
        <v>27</v>
      </c>
      <c r="B7273" s="44" t="s">
        <v>21</v>
      </c>
      <c r="C7273" s="44" t="s">
        <v>57</v>
      </c>
      <c r="D7273" s="43">
        <v>7879.0809999999992</v>
      </c>
      <c r="E7273" s="43">
        <v>-4440.2749999999996</v>
      </c>
      <c r="F7273" s="45">
        <v>-39390</v>
      </c>
      <c r="G7273" s="45">
        <v>-43450</v>
      </c>
      <c r="H7273" s="45">
        <v>-19350</v>
      </c>
      <c r="I7273" s="55">
        <f>pro[[#This Row],[Admin expenses 3]]+pro[[#This Row],[Admin expenses 2]]+pro[[#This Row],[Admin expenses 1]]+pro[[#This Row],[COGS]]</f>
        <v>-106630.27499999999</v>
      </c>
      <c r="J7273" s="55">
        <f>pro[[#This Row],[Revenue]]+pro[[#This Row],[AdminExp]]</f>
        <v>-98751.193999999989</v>
      </c>
      <c r="K7273" s="83">
        <f>pro[[#This Row],[Profit]]/pro[[#This Row],[Revenue]]</f>
        <v>-12.533339103887878</v>
      </c>
      <c r="L7273" s="56">
        <f t="shared" si="113"/>
        <v>7</v>
      </c>
      <c r="M7273" s="82" t="str">
        <f>"Q"&amp;" "&amp;VLOOKUP(pro[[#This Row],[Period]],Mapping!A:B,2,0)</f>
        <v>Q 3</v>
      </c>
      <c r="N7273"/>
    </row>
    <row r="7274" spans="1:14" ht="11.25" customHeight="1" x14ac:dyDescent="0.2">
      <c r="A7274" s="42" t="s">
        <v>27</v>
      </c>
      <c r="B7274" s="44" t="s">
        <v>21</v>
      </c>
      <c r="C7274" s="44" t="s">
        <v>57</v>
      </c>
      <c r="D7274" s="43">
        <v>119666.4</v>
      </c>
      <c r="E7274" s="43">
        <v>-36198.518999999993</v>
      </c>
      <c r="F7274" s="45">
        <v>-65090</v>
      </c>
      <c r="G7274" s="45">
        <v>-85000</v>
      </c>
      <c r="H7274" s="45">
        <v>-53820</v>
      </c>
      <c r="I7274" s="55">
        <f>pro[[#This Row],[Admin expenses 3]]+pro[[#This Row],[Admin expenses 2]]+pro[[#This Row],[Admin expenses 1]]+pro[[#This Row],[COGS]]</f>
        <v>-240108.519</v>
      </c>
      <c r="J7274" s="55">
        <f>pro[[#This Row],[Revenue]]+pro[[#This Row],[AdminExp]]</f>
        <v>-120442.11900000001</v>
      </c>
      <c r="K7274" s="83">
        <f>pro[[#This Row],[Profit]]/pro[[#This Row],[Revenue]]</f>
        <v>-1.0064823459216623</v>
      </c>
      <c r="L7274" s="56">
        <f t="shared" si="113"/>
        <v>7</v>
      </c>
      <c r="M7274" s="82" t="str">
        <f>"Q"&amp;" "&amp;VLOOKUP(pro[[#This Row],[Period]],Mapping!A:B,2,0)</f>
        <v>Q 3</v>
      </c>
      <c r="N7274"/>
    </row>
    <row r="7275" spans="1:14" ht="11.25" customHeight="1" x14ac:dyDescent="0.2">
      <c r="A7275" s="42" t="s">
        <v>27</v>
      </c>
      <c r="B7275" s="44" t="s">
        <v>21</v>
      </c>
      <c r="C7275" s="44" t="s">
        <v>57</v>
      </c>
      <c r="D7275" s="43">
        <v>19779.570999999996</v>
      </c>
      <c r="E7275" s="43">
        <v>-9927.0569999999989</v>
      </c>
      <c r="F7275" s="45">
        <v>-26030</v>
      </c>
      <c r="G7275" s="45">
        <v>-75160</v>
      </c>
      <c r="H7275" s="45">
        <v>-88350</v>
      </c>
      <c r="I7275" s="55">
        <f>pro[[#This Row],[Admin expenses 3]]+pro[[#This Row],[Admin expenses 2]]+pro[[#This Row],[Admin expenses 1]]+pro[[#This Row],[COGS]]</f>
        <v>-199467.057</v>
      </c>
      <c r="J7275" s="55">
        <f>pro[[#This Row],[Revenue]]+pro[[#This Row],[AdminExp]]</f>
        <v>-179687.486</v>
      </c>
      <c r="K7275" s="83">
        <f>pro[[#This Row],[Profit]]/pro[[#This Row],[Revenue]]</f>
        <v>-9.084498647619812</v>
      </c>
      <c r="L7275" s="56">
        <f t="shared" si="113"/>
        <v>7</v>
      </c>
      <c r="M7275" s="82" t="str">
        <f>"Q"&amp;" "&amp;VLOOKUP(pro[[#This Row],[Period]],Mapping!A:B,2,0)</f>
        <v>Q 3</v>
      </c>
      <c r="N7275"/>
    </row>
    <row r="7276" spans="1:14" ht="11.25" customHeight="1" x14ac:dyDescent="0.2">
      <c r="A7276" s="42" t="s">
        <v>27</v>
      </c>
      <c r="B7276" s="44" t="s">
        <v>21</v>
      </c>
      <c r="C7276" s="44" t="s">
        <v>57</v>
      </c>
      <c r="D7276" s="43">
        <v>124137.85999999999</v>
      </c>
      <c r="E7276" s="43">
        <v>-106194.361</v>
      </c>
      <c r="F7276" s="45">
        <v>-93830</v>
      </c>
      <c r="G7276" s="45">
        <v>-58350</v>
      </c>
      <c r="H7276" s="45">
        <v>-96380</v>
      </c>
      <c r="I7276" s="55">
        <f>pro[[#This Row],[Admin expenses 3]]+pro[[#This Row],[Admin expenses 2]]+pro[[#This Row],[Admin expenses 1]]+pro[[#This Row],[COGS]]</f>
        <v>-354754.36100000003</v>
      </c>
      <c r="J7276" s="55">
        <f>pro[[#This Row],[Revenue]]+pro[[#This Row],[AdminExp]]</f>
        <v>-230616.50100000005</v>
      </c>
      <c r="K7276" s="83">
        <f>pro[[#This Row],[Profit]]/pro[[#This Row],[Revenue]]</f>
        <v>-1.8577450988763626</v>
      </c>
      <c r="L7276" s="56">
        <f t="shared" si="113"/>
        <v>7</v>
      </c>
      <c r="M7276" s="82" t="str">
        <f>"Q"&amp;" "&amp;VLOOKUP(pro[[#This Row],[Period]],Mapping!A:B,2,0)</f>
        <v>Q 3</v>
      </c>
      <c r="N7276"/>
    </row>
    <row r="7277" spans="1:14" ht="11.25" customHeight="1" x14ac:dyDescent="0.2">
      <c r="A7277" s="42" t="s">
        <v>27</v>
      </c>
      <c r="B7277" s="44" t="s">
        <v>21</v>
      </c>
      <c r="C7277" s="44" t="s">
        <v>57</v>
      </c>
      <c r="D7277" s="43">
        <v>418357.00199999998</v>
      </c>
      <c r="E7277" s="43">
        <v>-484228.98299999995</v>
      </c>
      <c r="F7277" s="45">
        <v>-28580</v>
      </c>
      <c r="G7277" s="45">
        <v>-103080</v>
      </c>
      <c r="H7277" s="45">
        <v>-77650</v>
      </c>
      <c r="I7277" s="55">
        <f>pro[[#This Row],[Admin expenses 3]]+pro[[#This Row],[Admin expenses 2]]+pro[[#This Row],[Admin expenses 1]]+pro[[#This Row],[COGS]]</f>
        <v>-693538.98300000001</v>
      </c>
      <c r="J7277" s="55">
        <f>pro[[#This Row],[Revenue]]+pro[[#This Row],[AdminExp]]</f>
        <v>-275181.98100000003</v>
      </c>
      <c r="K7277" s="83">
        <f>pro[[#This Row],[Profit]]/pro[[#This Row],[Revenue]]</f>
        <v>-0.65776831673538005</v>
      </c>
      <c r="L7277" s="56">
        <f t="shared" si="113"/>
        <v>7</v>
      </c>
      <c r="M7277" s="82" t="str">
        <f>"Q"&amp;" "&amp;VLOOKUP(pro[[#This Row],[Period]],Mapping!A:B,2,0)</f>
        <v>Q 3</v>
      </c>
      <c r="N7277"/>
    </row>
    <row r="7278" spans="1:14" ht="11.25" customHeight="1" x14ac:dyDescent="0.2">
      <c r="A7278" s="42" t="s">
        <v>27</v>
      </c>
      <c r="B7278" s="44" t="s">
        <v>21</v>
      </c>
      <c r="C7278" s="44" t="s">
        <v>57</v>
      </c>
      <c r="D7278" s="43">
        <v>583845.34600000002</v>
      </c>
      <c r="E7278" s="43">
        <v>-21901.054</v>
      </c>
      <c r="F7278" s="45">
        <v>-97540</v>
      </c>
      <c r="G7278" s="45">
        <v>-102470</v>
      </c>
      <c r="H7278" s="45">
        <v>-94440</v>
      </c>
      <c r="I7278" s="55">
        <f>pro[[#This Row],[Admin expenses 3]]+pro[[#This Row],[Admin expenses 2]]+pro[[#This Row],[Admin expenses 1]]+pro[[#This Row],[COGS]]</f>
        <v>-316351.054</v>
      </c>
      <c r="J7278" s="55">
        <f>pro[[#This Row],[Revenue]]+pro[[#This Row],[AdminExp]]</f>
        <v>267494.29200000002</v>
      </c>
      <c r="K7278" s="83">
        <f>pro[[#This Row],[Profit]]/pro[[#This Row],[Revenue]]</f>
        <v>0.45815950034137981</v>
      </c>
      <c r="L7278" s="56">
        <f t="shared" si="113"/>
        <v>7</v>
      </c>
      <c r="M7278" s="82" t="str">
        <f>"Q"&amp;" "&amp;VLOOKUP(pro[[#This Row],[Period]],Mapping!A:B,2,0)</f>
        <v>Q 3</v>
      </c>
      <c r="N7278"/>
    </row>
    <row r="7279" spans="1:14" ht="11.25" customHeight="1" x14ac:dyDescent="0.2">
      <c r="A7279" s="42" t="s">
        <v>27</v>
      </c>
      <c r="B7279" s="44" t="s">
        <v>21</v>
      </c>
      <c r="C7279" s="44" t="s">
        <v>57</v>
      </c>
      <c r="D7279" s="43">
        <v>18346.775999999998</v>
      </c>
      <c r="E7279" s="43">
        <v>-1232.182</v>
      </c>
      <c r="F7279" s="45">
        <v>-20270</v>
      </c>
      <c r="G7279" s="45">
        <v>-71050</v>
      </c>
      <c r="H7279" s="45">
        <v>-16570</v>
      </c>
      <c r="I7279" s="55">
        <f>pro[[#This Row],[Admin expenses 3]]+pro[[#This Row],[Admin expenses 2]]+pro[[#This Row],[Admin expenses 1]]+pro[[#This Row],[COGS]]</f>
        <v>-109122.182</v>
      </c>
      <c r="J7279" s="55">
        <f>pro[[#This Row],[Revenue]]+pro[[#This Row],[AdminExp]]</f>
        <v>-90775.406000000003</v>
      </c>
      <c r="K7279" s="83">
        <f>pro[[#This Row],[Profit]]/pro[[#This Row],[Revenue]]</f>
        <v>-4.9477579058031784</v>
      </c>
      <c r="L7279" s="56">
        <f t="shared" si="113"/>
        <v>7</v>
      </c>
      <c r="M7279" s="82" t="str">
        <f>"Q"&amp;" "&amp;VLOOKUP(pro[[#This Row],[Period]],Mapping!A:B,2,0)</f>
        <v>Q 3</v>
      </c>
      <c r="N7279"/>
    </row>
    <row r="7280" spans="1:14" ht="11.25" customHeight="1" x14ac:dyDescent="0.2">
      <c r="A7280" s="42" t="s">
        <v>27</v>
      </c>
      <c r="B7280" s="44" t="s">
        <v>21</v>
      </c>
      <c r="C7280" s="44" t="s">
        <v>57</v>
      </c>
      <c r="D7280" s="43">
        <v>74688.914999999994</v>
      </c>
      <c r="E7280" s="43">
        <v>-3277.183</v>
      </c>
      <c r="F7280" s="45">
        <v>-18660</v>
      </c>
      <c r="G7280" s="45">
        <v>-47630</v>
      </c>
      <c r="H7280" s="45">
        <v>-43340</v>
      </c>
      <c r="I7280" s="55">
        <f>pro[[#This Row],[Admin expenses 3]]+pro[[#This Row],[Admin expenses 2]]+pro[[#This Row],[Admin expenses 1]]+pro[[#This Row],[COGS]]</f>
        <v>-112907.183</v>
      </c>
      <c r="J7280" s="55">
        <f>pro[[#This Row],[Revenue]]+pro[[#This Row],[AdminExp]]</f>
        <v>-38218.268000000011</v>
      </c>
      <c r="K7280" s="83">
        <f>pro[[#This Row],[Profit]]/pro[[#This Row],[Revenue]]</f>
        <v>-0.511699333160751</v>
      </c>
      <c r="L7280" s="56">
        <f t="shared" si="113"/>
        <v>7</v>
      </c>
      <c r="M7280" s="82" t="str">
        <f>"Q"&amp;" "&amp;VLOOKUP(pro[[#This Row],[Period]],Mapping!A:B,2,0)</f>
        <v>Q 3</v>
      </c>
      <c r="N7280"/>
    </row>
    <row r="7281" spans="1:14" ht="11.25" customHeight="1" x14ac:dyDescent="0.2">
      <c r="A7281" s="42" t="s">
        <v>27</v>
      </c>
      <c r="B7281" s="44" t="s">
        <v>21</v>
      </c>
      <c r="C7281" s="44" t="s">
        <v>57</v>
      </c>
      <c r="D7281" s="43">
        <v>17691.743999999999</v>
      </c>
      <c r="E7281" s="43">
        <v>-2532.4459999999999</v>
      </c>
      <c r="F7281" s="45">
        <v>-68890</v>
      </c>
      <c r="G7281" s="45">
        <v>-49680</v>
      </c>
      <c r="H7281" s="45">
        <v>-83910</v>
      </c>
      <c r="I7281" s="55">
        <f>pro[[#This Row],[Admin expenses 3]]+pro[[#This Row],[Admin expenses 2]]+pro[[#This Row],[Admin expenses 1]]+pro[[#This Row],[COGS]]</f>
        <v>-205012.446</v>
      </c>
      <c r="J7281" s="55">
        <f>pro[[#This Row],[Revenue]]+pro[[#This Row],[AdminExp]]</f>
        <v>-187320.70199999999</v>
      </c>
      <c r="K7281" s="83">
        <f>pro[[#This Row],[Profit]]/pro[[#This Row],[Revenue]]</f>
        <v>-10.58802919599108</v>
      </c>
      <c r="L7281" s="56">
        <f t="shared" si="113"/>
        <v>7</v>
      </c>
      <c r="M7281" s="82" t="str">
        <f>"Q"&amp;" "&amp;VLOOKUP(pro[[#This Row],[Period]],Mapping!A:B,2,0)</f>
        <v>Q 3</v>
      </c>
      <c r="N7281"/>
    </row>
    <row r="7282" spans="1:14" ht="11.25" customHeight="1" x14ac:dyDescent="0.2">
      <c r="A7282" s="42" t="s">
        <v>27</v>
      </c>
      <c r="B7282" s="44" t="s">
        <v>21</v>
      </c>
      <c r="C7282" s="44" t="s">
        <v>57</v>
      </c>
      <c r="D7282" s="43">
        <v>305251.42899999995</v>
      </c>
      <c r="E7282" s="43">
        <v>-17367.454999999998</v>
      </c>
      <c r="F7282" s="45">
        <v>-98410</v>
      </c>
      <c r="G7282" s="45">
        <v>-13950</v>
      </c>
      <c r="H7282" s="45">
        <v>-32720</v>
      </c>
      <c r="I7282" s="55">
        <f>pro[[#This Row],[Admin expenses 3]]+pro[[#This Row],[Admin expenses 2]]+pro[[#This Row],[Admin expenses 1]]+pro[[#This Row],[COGS]]</f>
        <v>-162447.45499999999</v>
      </c>
      <c r="J7282" s="55">
        <f>pro[[#This Row],[Revenue]]+pro[[#This Row],[AdminExp]]</f>
        <v>142803.97399999996</v>
      </c>
      <c r="K7282" s="83">
        <f>pro[[#This Row],[Profit]]/pro[[#This Row],[Revenue]]</f>
        <v>0.46782409657449953</v>
      </c>
      <c r="L7282" s="56">
        <f t="shared" si="113"/>
        <v>7</v>
      </c>
      <c r="M7282" s="82" t="str">
        <f>"Q"&amp;" "&amp;VLOOKUP(pro[[#This Row],[Period]],Mapping!A:B,2,0)</f>
        <v>Q 3</v>
      </c>
      <c r="N7282"/>
    </row>
    <row r="7283" spans="1:14" ht="11.25" customHeight="1" x14ac:dyDescent="0.2">
      <c r="A7283" s="42" t="s">
        <v>27</v>
      </c>
      <c r="B7283" s="44" t="s">
        <v>21</v>
      </c>
      <c r="C7283" s="44" t="s">
        <v>57</v>
      </c>
      <c r="D7283" s="43">
        <v>239169.93099999998</v>
      </c>
      <c r="E7283" s="43">
        <v>-18673.773999999998</v>
      </c>
      <c r="F7283" s="45">
        <v>-23740</v>
      </c>
      <c r="G7283" s="45">
        <v>-32450</v>
      </c>
      <c r="H7283" s="45">
        <v>-27430</v>
      </c>
      <c r="I7283" s="55">
        <f>pro[[#This Row],[Admin expenses 3]]+pro[[#This Row],[Admin expenses 2]]+pro[[#This Row],[Admin expenses 1]]+pro[[#This Row],[COGS]]</f>
        <v>-102293.774</v>
      </c>
      <c r="J7283" s="55">
        <f>pro[[#This Row],[Revenue]]+pro[[#This Row],[AdminExp]]</f>
        <v>136876.15699999998</v>
      </c>
      <c r="K7283" s="83">
        <f>pro[[#This Row],[Profit]]/pro[[#This Row],[Revenue]]</f>
        <v>0.57229667804687367</v>
      </c>
      <c r="L7283" s="56">
        <f t="shared" si="113"/>
        <v>7</v>
      </c>
      <c r="M7283" s="82" t="str">
        <f>"Q"&amp;" "&amp;VLOOKUP(pro[[#This Row],[Period]],Mapping!A:B,2,0)</f>
        <v>Q 3</v>
      </c>
      <c r="N7283"/>
    </row>
    <row r="7284" spans="1:14" ht="11.25" customHeight="1" x14ac:dyDescent="0.2">
      <c r="A7284" s="42" t="s">
        <v>27</v>
      </c>
      <c r="B7284" s="44" t="s">
        <v>21</v>
      </c>
      <c r="C7284" s="44" t="s">
        <v>57</v>
      </c>
      <c r="D7284" s="43">
        <v>437466.33</v>
      </c>
      <c r="E7284" s="43">
        <v>-41606.550999999999</v>
      </c>
      <c r="F7284" s="45">
        <v>-101900</v>
      </c>
      <c r="G7284" s="45">
        <v>-66640</v>
      </c>
      <c r="H7284" s="45">
        <v>-34380</v>
      </c>
      <c r="I7284" s="55">
        <f>pro[[#This Row],[Admin expenses 3]]+pro[[#This Row],[Admin expenses 2]]+pro[[#This Row],[Admin expenses 1]]+pro[[#This Row],[COGS]]</f>
        <v>-244526.55100000001</v>
      </c>
      <c r="J7284" s="55">
        <f>pro[[#This Row],[Revenue]]+pro[[#This Row],[AdminExp]]</f>
        <v>192939.77900000001</v>
      </c>
      <c r="K7284" s="83">
        <f>pro[[#This Row],[Profit]]/pro[[#This Row],[Revenue]]</f>
        <v>0.44103915151595779</v>
      </c>
      <c r="L7284" s="56">
        <f t="shared" si="113"/>
        <v>7</v>
      </c>
      <c r="M7284" s="82" t="str">
        <f>"Q"&amp;" "&amp;VLOOKUP(pro[[#This Row],[Period]],Mapping!A:B,2,0)</f>
        <v>Q 3</v>
      </c>
      <c r="N7284"/>
    </row>
    <row r="7285" spans="1:14" ht="11.25" customHeight="1" x14ac:dyDescent="0.2">
      <c r="A7285" s="42" t="s">
        <v>27</v>
      </c>
      <c r="B7285" s="44" t="s">
        <v>21</v>
      </c>
      <c r="C7285" s="44" t="s">
        <v>57</v>
      </c>
      <c r="D7285" s="43">
        <v>448954.93999999994</v>
      </c>
      <c r="E7285" s="43">
        <v>-35077.846999999994</v>
      </c>
      <c r="F7285" s="45">
        <v>-85440</v>
      </c>
      <c r="G7285" s="45">
        <v>-46550</v>
      </c>
      <c r="H7285" s="45">
        <v>-50900</v>
      </c>
      <c r="I7285" s="55">
        <f>pro[[#This Row],[Admin expenses 3]]+pro[[#This Row],[Admin expenses 2]]+pro[[#This Row],[Admin expenses 1]]+pro[[#This Row],[COGS]]</f>
        <v>-217967.84700000001</v>
      </c>
      <c r="J7285" s="55">
        <f>pro[[#This Row],[Revenue]]+pro[[#This Row],[AdminExp]]</f>
        <v>230987.09299999994</v>
      </c>
      <c r="K7285" s="83">
        <f>pro[[#This Row],[Profit]]/pro[[#This Row],[Revenue]]</f>
        <v>0.51449950188765037</v>
      </c>
      <c r="L7285" s="56">
        <f t="shared" si="113"/>
        <v>7</v>
      </c>
      <c r="M7285" s="82" t="str">
        <f>"Q"&amp;" "&amp;VLOOKUP(pro[[#This Row],[Period]],Mapping!A:B,2,0)</f>
        <v>Q 3</v>
      </c>
      <c r="N7285"/>
    </row>
    <row r="7286" spans="1:14" ht="11.25" customHeight="1" x14ac:dyDescent="0.2">
      <c r="A7286" s="42" t="s">
        <v>27</v>
      </c>
      <c r="B7286" s="44" t="s">
        <v>21</v>
      </c>
      <c r="C7286" s="44" t="s">
        <v>57</v>
      </c>
      <c r="D7286" s="43">
        <v>891894.14999999991</v>
      </c>
      <c r="E7286" s="43">
        <v>-55275.149999999994</v>
      </c>
      <c r="F7286" s="45">
        <v>-87450</v>
      </c>
      <c r="G7286" s="45">
        <v>-78010</v>
      </c>
      <c r="H7286" s="45">
        <v>-107990</v>
      </c>
      <c r="I7286" s="55">
        <f>pro[[#This Row],[Admin expenses 3]]+pro[[#This Row],[Admin expenses 2]]+pro[[#This Row],[Admin expenses 1]]+pro[[#This Row],[COGS]]</f>
        <v>-328725.15000000002</v>
      </c>
      <c r="J7286" s="55">
        <f>pro[[#This Row],[Revenue]]+pro[[#This Row],[AdminExp]]</f>
        <v>563168.99999999988</v>
      </c>
      <c r="K7286" s="83">
        <f>pro[[#This Row],[Profit]]/pro[[#This Row],[Revenue]]</f>
        <v>0.63143031042416853</v>
      </c>
      <c r="L7286" s="56">
        <f t="shared" si="113"/>
        <v>7</v>
      </c>
      <c r="M7286" s="82" t="str">
        <f>"Q"&amp;" "&amp;VLOOKUP(pro[[#This Row],[Period]],Mapping!A:B,2,0)</f>
        <v>Q 3</v>
      </c>
      <c r="N7286"/>
    </row>
    <row r="7287" spans="1:14" ht="11.25" customHeight="1" x14ac:dyDescent="0.2">
      <c r="A7287" s="42" t="s">
        <v>27</v>
      </c>
      <c r="B7287" s="44" t="s">
        <v>21</v>
      </c>
      <c r="C7287" s="44" t="s">
        <v>58</v>
      </c>
      <c r="D7287" s="43">
        <v>27177.541999999998</v>
      </c>
      <c r="E7287" s="43">
        <v>-32910.836000000003</v>
      </c>
      <c r="F7287" s="45">
        <v>-41120</v>
      </c>
      <c r="G7287" s="45">
        <v>-12760</v>
      </c>
      <c r="H7287" s="45">
        <v>-92660</v>
      </c>
      <c r="I7287" s="55">
        <f>pro[[#This Row],[Admin expenses 3]]+pro[[#This Row],[Admin expenses 2]]+pro[[#This Row],[Admin expenses 1]]+pro[[#This Row],[COGS]]</f>
        <v>-179450.83600000001</v>
      </c>
      <c r="J7287" s="55">
        <f>pro[[#This Row],[Revenue]]+pro[[#This Row],[AdminExp]]</f>
        <v>-152273.29400000002</v>
      </c>
      <c r="K7287" s="83">
        <f>pro[[#This Row],[Profit]]/pro[[#This Row],[Revenue]]</f>
        <v>-5.6029089753591412</v>
      </c>
      <c r="L7287" s="56">
        <f t="shared" si="113"/>
        <v>7</v>
      </c>
      <c r="M7287" s="82" t="str">
        <f>"Q"&amp;" "&amp;VLOOKUP(pro[[#This Row],[Period]],Mapping!A:B,2,0)</f>
        <v>Q 3</v>
      </c>
      <c r="N7287"/>
    </row>
    <row r="7288" spans="1:14" ht="11.25" customHeight="1" x14ac:dyDescent="0.2">
      <c r="A7288" s="42" t="s">
        <v>27</v>
      </c>
      <c r="B7288" s="44" t="s">
        <v>21</v>
      </c>
      <c r="C7288" s="44" t="s">
        <v>59</v>
      </c>
      <c r="D7288" s="43">
        <v>55467.272000000004</v>
      </c>
      <c r="E7288" s="43">
        <v>-79701.565999999992</v>
      </c>
      <c r="F7288" s="45">
        <v>-65460</v>
      </c>
      <c r="G7288" s="45">
        <v>-32440</v>
      </c>
      <c r="H7288" s="45">
        <v>-32900</v>
      </c>
      <c r="I7288" s="55">
        <f>pro[[#This Row],[Admin expenses 3]]+pro[[#This Row],[Admin expenses 2]]+pro[[#This Row],[Admin expenses 1]]+pro[[#This Row],[COGS]]</f>
        <v>-210501.56599999999</v>
      </c>
      <c r="J7288" s="55">
        <f>pro[[#This Row],[Revenue]]+pro[[#This Row],[AdminExp]]</f>
        <v>-155034.29399999999</v>
      </c>
      <c r="K7288" s="83">
        <f>pro[[#This Row],[Profit]]/pro[[#This Row],[Revenue]]</f>
        <v>-2.7950589313280085</v>
      </c>
      <c r="L7288" s="56">
        <f t="shared" si="113"/>
        <v>7</v>
      </c>
      <c r="M7288" s="82" t="str">
        <f>"Q"&amp;" "&amp;VLOOKUP(pro[[#This Row],[Period]],Mapping!A:B,2,0)</f>
        <v>Q 3</v>
      </c>
      <c r="N7288"/>
    </row>
    <row r="7289" spans="1:14" ht="11.25" customHeight="1" x14ac:dyDescent="0.2">
      <c r="A7289" s="42" t="s">
        <v>27</v>
      </c>
      <c r="B7289" s="44" t="s">
        <v>21</v>
      </c>
      <c r="C7289" s="44" t="s">
        <v>57</v>
      </c>
      <c r="D7289" s="43">
        <v>20172.606999999996</v>
      </c>
      <c r="E7289" s="43">
        <v>-42453.964</v>
      </c>
      <c r="F7289" s="45">
        <v>-65530</v>
      </c>
      <c r="G7289" s="45">
        <v>-92110</v>
      </c>
      <c r="H7289" s="45">
        <v>-59540</v>
      </c>
      <c r="I7289" s="55">
        <f>pro[[#This Row],[Admin expenses 3]]+pro[[#This Row],[Admin expenses 2]]+pro[[#This Row],[Admin expenses 1]]+pro[[#This Row],[COGS]]</f>
        <v>-259633.96400000001</v>
      </c>
      <c r="J7289" s="55">
        <f>pro[[#This Row],[Revenue]]+pro[[#This Row],[AdminExp]]</f>
        <v>-239461.35700000002</v>
      </c>
      <c r="K7289" s="83">
        <f>pro[[#This Row],[Profit]]/pro[[#This Row],[Revenue]]</f>
        <v>-11.870620242589371</v>
      </c>
      <c r="L7289" s="56">
        <f t="shared" si="113"/>
        <v>7</v>
      </c>
      <c r="M7289" s="82" t="str">
        <f>"Q"&amp;" "&amp;VLOOKUP(pro[[#This Row],[Period]],Mapping!A:B,2,0)</f>
        <v>Q 3</v>
      </c>
      <c r="N7289"/>
    </row>
    <row r="7290" spans="1:14" ht="11.25" customHeight="1" x14ac:dyDescent="0.2">
      <c r="A7290" s="42" t="s">
        <v>27</v>
      </c>
      <c r="B7290" s="44" t="s">
        <v>21</v>
      </c>
      <c r="C7290" s="44" t="s">
        <v>57</v>
      </c>
      <c r="D7290" s="43">
        <v>99342.942999999985</v>
      </c>
      <c r="E7290" s="43">
        <v>-199947.23699999996</v>
      </c>
      <c r="F7290" s="45">
        <v>-85870</v>
      </c>
      <c r="G7290" s="45">
        <v>-29270</v>
      </c>
      <c r="H7290" s="45">
        <v>-92400</v>
      </c>
      <c r="I7290" s="55">
        <f>pro[[#This Row],[Admin expenses 3]]+pro[[#This Row],[Admin expenses 2]]+pro[[#This Row],[Admin expenses 1]]+pro[[#This Row],[COGS]]</f>
        <v>-407487.23699999996</v>
      </c>
      <c r="J7290" s="55">
        <f>pro[[#This Row],[Revenue]]+pro[[#This Row],[AdminExp]]</f>
        <v>-308144.29399999999</v>
      </c>
      <c r="K7290" s="83">
        <f>pro[[#This Row],[Profit]]/pro[[#This Row],[Revenue]]</f>
        <v>-3.1018236896807059</v>
      </c>
      <c r="L7290" s="56">
        <f t="shared" si="113"/>
        <v>7</v>
      </c>
      <c r="M7290" s="82" t="str">
        <f>"Q"&amp;" "&amp;VLOOKUP(pro[[#This Row],[Period]],Mapping!A:B,2,0)</f>
        <v>Q 3</v>
      </c>
      <c r="N7290"/>
    </row>
    <row r="7291" spans="1:14" ht="11.25" customHeight="1" x14ac:dyDescent="0.2">
      <c r="A7291" s="42" t="s">
        <v>27</v>
      </c>
      <c r="B7291" s="44" t="s">
        <v>21</v>
      </c>
      <c r="C7291" s="44" t="s">
        <v>57</v>
      </c>
      <c r="D7291" s="43">
        <v>96896.904999999984</v>
      </c>
      <c r="E7291" s="43">
        <v>-37448.712</v>
      </c>
      <c r="F7291" s="45">
        <v>-91350</v>
      </c>
      <c r="G7291" s="45">
        <v>-90510</v>
      </c>
      <c r="H7291" s="45">
        <v>-41450</v>
      </c>
      <c r="I7291" s="55">
        <f>pro[[#This Row],[Admin expenses 3]]+pro[[#This Row],[Admin expenses 2]]+pro[[#This Row],[Admin expenses 1]]+pro[[#This Row],[COGS]]</f>
        <v>-260758.712</v>
      </c>
      <c r="J7291" s="55">
        <f>pro[[#This Row],[Revenue]]+pro[[#This Row],[AdminExp]]</f>
        <v>-163861.80700000003</v>
      </c>
      <c r="K7291" s="83">
        <f>pro[[#This Row],[Profit]]/pro[[#This Row],[Revenue]]</f>
        <v>-1.6910943337147875</v>
      </c>
      <c r="L7291" s="56">
        <f t="shared" si="113"/>
        <v>7</v>
      </c>
      <c r="M7291" s="82" t="str">
        <f>"Q"&amp;" "&amp;VLOOKUP(pro[[#This Row],[Period]],Mapping!A:B,2,0)</f>
        <v>Q 3</v>
      </c>
      <c r="N7291"/>
    </row>
    <row r="7292" spans="1:14" ht="11.25" customHeight="1" x14ac:dyDescent="0.2">
      <c r="A7292" s="42" t="s">
        <v>27</v>
      </c>
      <c r="B7292" s="44" t="s">
        <v>21</v>
      </c>
      <c r="C7292" s="44" t="s">
        <v>57</v>
      </c>
      <c r="D7292" s="43">
        <v>132175.97399999999</v>
      </c>
      <c r="E7292" s="43">
        <v>-52104.156999999992</v>
      </c>
      <c r="F7292" s="45">
        <v>-29590</v>
      </c>
      <c r="G7292" s="45">
        <v>-65660</v>
      </c>
      <c r="H7292" s="45">
        <v>-78480</v>
      </c>
      <c r="I7292" s="55">
        <f>pro[[#This Row],[Admin expenses 3]]+pro[[#This Row],[Admin expenses 2]]+pro[[#This Row],[Admin expenses 1]]+pro[[#This Row],[COGS]]</f>
        <v>-225834.15700000001</v>
      </c>
      <c r="J7292" s="55">
        <f>pro[[#This Row],[Revenue]]+pro[[#This Row],[AdminExp]]</f>
        <v>-93658.183000000019</v>
      </c>
      <c r="K7292" s="83">
        <f>pro[[#This Row],[Profit]]/pro[[#This Row],[Revenue]]</f>
        <v>-0.70858704623580093</v>
      </c>
      <c r="L7292" s="56">
        <f t="shared" si="113"/>
        <v>7</v>
      </c>
      <c r="M7292" s="82" t="str">
        <f>"Q"&amp;" "&amp;VLOOKUP(pro[[#This Row],[Period]],Mapping!A:B,2,0)</f>
        <v>Q 3</v>
      </c>
      <c r="N7292"/>
    </row>
    <row r="7293" spans="1:14" ht="11.25" customHeight="1" x14ac:dyDescent="0.2">
      <c r="A7293" s="42" t="s">
        <v>27</v>
      </c>
      <c r="B7293" s="44" t="s">
        <v>21</v>
      </c>
      <c r="C7293" s="44" t="s">
        <v>57</v>
      </c>
      <c r="D7293" s="43">
        <v>217013.88099999999</v>
      </c>
      <c r="E7293" s="43">
        <v>-86735.669999999984</v>
      </c>
      <c r="F7293" s="45">
        <v>-47330</v>
      </c>
      <c r="G7293" s="45">
        <v>-74330</v>
      </c>
      <c r="H7293" s="45">
        <v>-108450</v>
      </c>
      <c r="I7293" s="55">
        <f>pro[[#This Row],[Admin expenses 3]]+pro[[#This Row],[Admin expenses 2]]+pro[[#This Row],[Admin expenses 1]]+pro[[#This Row],[COGS]]</f>
        <v>-316845.67</v>
      </c>
      <c r="J7293" s="55">
        <f>pro[[#This Row],[Revenue]]+pro[[#This Row],[AdminExp]]</f>
        <v>-99831.78899999999</v>
      </c>
      <c r="K7293" s="83">
        <f>pro[[#This Row],[Profit]]/pro[[#This Row],[Revenue]]</f>
        <v>-0.46002490043482513</v>
      </c>
      <c r="L7293" s="56">
        <f t="shared" si="113"/>
        <v>7</v>
      </c>
      <c r="M7293" s="82" t="str">
        <f>"Q"&amp;" "&amp;VLOOKUP(pro[[#This Row],[Period]],Mapping!A:B,2,0)</f>
        <v>Q 3</v>
      </c>
      <c r="N7293"/>
    </row>
    <row r="7294" spans="1:14" ht="11.25" customHeight="1" x14ac:dyDescent="0.2">
      <c r="A7294" s="42" t="s">
        <v>27</v>
      </c>
      <c r="B7294" s="44" t="s">
        <v>21</v>
      </c>
      <c r="C7294" s="44" t="s">
        <v>58</v>
      </c>
      <c r="D7294" s="43">
        <v>30128.636999999999</v>
      </c>
      <c r="E7294" s="43">
        <v>-12445.523999999999</v>
      </c>
      <c r="F7294" s="45">
        <v>-68370</v>
      </c>
      <c r="G7294" s="45">
        <v>-77310</v>
      </c>
      <c r="H7294" s="45">
        <v>-41920</v>
      </c>
      <c r="I7294" s="55">
        <f>pro[[#This Row],[Admin expenses 3]]+pro[[#This Row],[Admin expenses 2]]+pro[[#This Row],[Admin expenses 1]]+pro[[#This Row],[COGS]]</f>
        <v>-200045.524</v>
      </c>
      <c r="J7294" s="55">
        <f>pro[[#This Row],[Revenue]]+pro[[#This Row],[AdminExp]]</f>
        <v>-169916.88700000002</v>
      </c>
      <c r="K7294" s="83">
        <f>pro[[#This Row],[Profit]]/pro[[#This Row],[Revenue]]</f>
        <v>-5.6397137049379307</v>
      </c>
      <c r="L7294" s="56">
        <f t="shared" si="113"/>
        <v>7</v>
      </c>
      <c r="M7294" s="82" t="str">
        <f>"Q"&amp;" "&amp;VLOOKUP(pro[[#This Row],[Period]],Mapping!A:B,2,0)</f>
        <v>Q 3</v>
      </c>
      <c r="N7294"/>
    </row>
    <row r="7295" spans="1:14" ht="11.25" customHeight="1" x14ac:dyDescent="0.2">
      <c r="A7295" s="42" t="s">
        <v>27</v>
      </c>
      <c r="B7295" s="44" t="s">
        <v>21</v>
      </c>
      <c r="C7295" s="44" t="s">
        <v>59</v>
      </c>
      <c r="D7295" s="43">
        <v>172003.89499999999</v>
      </c>
      <c r="E7295" s="43">
        <v>-69684.37</v>
      </c>
      <c r="F7295" s="45">
        <v>-69300</v>
      </c>
      <c r="G7295" s="45">
        <v>-83290</v>
      </c>
      <c r="H7295" s="45">
        <v>-94670</v>
      </c>
      <c r="I7295" s="55">
        <f>pro[[#This Row],[Admin expenses 3]]+pro[[#This Row],[Admin expenses 2]]+pro[[#This Row],[Admin expenses 1]]+pro[[#This Row],[COGS]]</f>
        <v>-316944.37</v>
      </c>
      <c r="J7295" s="55">
        <f>pro[[#This Row],[Revenue]]+pro[[#This Row],[AdminExp]]</f>
        <v>-144940.47500000001</v>
      </c>
      <c r="K7295" s="83">
        <f>pro[[#This Row],[Profit]]/pro[[#This Row],[Revenue]]</f>
        <v>-0.84265809794597979</v>
      </c>
      <c r="L7295" s="56">
        <f t="shared" si="113"/>
        <v>7</v>
      </c>
      <c r="M7295" s="82" t="str">
        <f>"Q"&amp;" "&amp;VLOOKUP(pro[[#This Row],[Period]],Mapping!A:B,2,0)</f>
        <v>Q 3</v>
      </c>
      <c r="N7295"/>
    </row>
    <row r="7296" spans="1:14" ht="11.25" customHeight="1" x14ac:dyDescent="0.2">
      <c r="A7296" s="42" t="s">
        <v>27</v>
      </c>
      <c r="B7296" s="44" t="s">
        <v>21</v>
      </c>
      <c r="C7296" s="44" t="s">
        <v>57</v>
      </c>
      <c r="D7296" s="43">
        <v>26406.834999999999</v>
      </c>
      <c r="E7296" s="43">
        <v>-11077.716999999999</v>
      </c>
      <c r="F7296" s="45">
        <v>-84760</v>
      </c>
      <c r="G7296" s="45">
        <v>-32260</v>
      </c>
      <c r="H7296" s="45">
        <v>-64570</v>
      </c>
      <c r="I7296" s="55">
        <f>pro[[#This Row],[Admin expenses 3]]+pro[[#This Row],[Admin expenses 2]]+pro[[#This Row],[Admin expenses 1]]+pro[[#This Row],[COGS]]</f>
        <v>-192667.717</v>
      </c>
      <c r="J7296" s="55">
        <f>pro[[#This Row],[Revenue]]+pro[[#This Row],[AdminExp]]</f>
        <v>-166260.88200000001</v>
      </c>
      <c r="K7296" s="83">
        <f>pro[[#This Row],[Profit]]/pro[[#This Row],[Revenue]]</f>
        <v>-6.2961306040651985</v>
      </c>
      <c r="L7296" s="56">
        <f t="shared" si="113"/>
        <v>7</v>
      </c>
      <c r="M7296" s="82" t="str">
        <f>"Q"&amp;" "&amp;VLOOKUP(pro[[#This Row],[Period]],Mapping!A:B,2,0)</f>
        <v>Q 3</v>
      </c>
      <c r="N7296"/>
    </row>
    <row r="7297" spans="1:14" ht="11.25" customHeight="1" x14ac:dyDescent="0.2">
      <c r="A7297" s="42" t="s">
        <v>27</v>
      </c>
      <c r="B7297" s="44" t="s">
        <v>21</v>
      </c>
      <c r="C7297" s="44" t="s">
        <v>57</v>
      </c>
      <c r="D7297" s="43">
        <v>8671.0679999999993</v>
      </c>
      <c r="E7297" s="43">
        <v>-13004.467000000001</v>
      </c>
      <c r="F7297" s="45">
        <v>-57450</v>
      </c>
      <c r="G7297" s="45">
        <v>-50600</v>
      </c>
      <c r="H7297" s="45">
        <v>-60460</v>
      </c>
      <c r="I7297" s="55">
        <f>pro[[#This Row],[Admin expenses 3]]+pro[[#This Row],[Admin expenses 2]]+pro[[#This Row],[Admin expenses 1]]+pro[[#This Row],[COGS]]</f>
        <v>-181514.467</v>
      </c>
      <c r="J7297" s="55">
        <f>pro[[#This Row],[Revenue]]+pro[[#This Row],[AdminExp]]</f>
        <v>-172843.399</v>
      </c>
      <c r="K7297" s="83">
        <f>pro[[#This Row],[Profit]]/pro[[#This Row],[Revenue]]</f>
        <v>-19.933346042263768</v>
      </c>
      <c r="L7297" s="56">
        <f t="shared" si="113"/>
        <v>7</v>
      </c>
      <c r="M7297" s="82" t="str">
        <f>"Q"&amp;" "&amp;VLOOKUP(pro[[#This Row],[Period]],Mapping!A:B,2,0)</f>
        <v>Q 3</v>
      </c>
      <c r="N7297"/>
    </row>
    <row r="7298" spans="1:14" ht="11.25" customHeight="1" x14ac:dyDescent="0.2">
      <c r="A7298" s="42" t="s">
        <v>27</v>
      </c>
      <c r="B7298" s="44" t="s">
        <v>21</v>
      </c>
      <c r="C7298" s="44" t="s">
        <v>57</v>
      </c>
      <c r="D7298" s="43">
        <v>19467.706999999999</v>
      </c>
      <c r="E7298" s="43">
        <v>-18295.556999999997</v>
      </c>
      <c r="F7298" s="45">
        <v>-28050</v>
      </c>
      <c r="G7298" s="45">
        <v>-61950</v>
      </c>
      <c r="H7298" s="45">
        <v>-85750</v>
      </c>
      <c r="I7298" s="55">
        <f>pro[[#This Row],[Admin expenses 3]]+pro[[#This Row],[Admin expenses 2]]+pro[[#This Row],[Admin expenses 1]]+pro[[#This Row],[COGS]]</f>
        <v>-194045.557</v>
      </c>
      <c r="J7298" s="55">
        <f>pro[[#This Row],[Revenue]]+pro[[#This Row],[AdminExp]]</f>
        <v>-174577.85</v>
      </c>
      <c r="K7298" s="83">
        <f>pro[[#This Row],[Profit]]/pro[[#This Row],[Revenue]]</f>
        <v>-8.9675609972967045</v>
      </c>
      <c r="L7298" s="56">
        <f t="shared" ref="L7298:L7361" si="114">MONTH(DATEVALUE(A7298&amp;"1"))</f>
        <v>7</v>
      </c>
      <c r="M7298" s="82" t="str">
        <f>"Q"&amp;" "&amp;VLOOKUP(pro[[#This Row],[Period]],Mapping!A:B,2,0)</f>
        <v>Q 3</v>
      </c>
      <c r="N7298"/>
    </row>
    <row r="7299" spans="1:14" ht="11.25" customHeight="1" x14ac:dyDescent="0.2">
      <c r="A7299" s="42" t="s">
        <v>27</v>
      </c>
      <c r="B7299" s="44" t="s">
        <v>21</v>
      </c>
      <c r="C7299" s="44" t="s">
        <v>58</v>
      </c>
      <c r="D7299" s="43">
        <v>31629.338999999996</v>
      </c>
      <c r="E7299" s="43">
        <v>-12693.114</v>
      </c>
      <c r="F7299" s="45">
        <v>-66570</v>
      </c>
      <c r="G7299" s="45">
        <v>-56960</v>
      </c>
      <c r="H7299" s="45">
        <v>-88800</v>
      </c>
      <c r="I7299" s="55">
        <f>pro[[#This Row],[Admin expenses 3]]+pro[[#This Row],[Admin expenses 2]]+pro[[#This Row],[Admin expenses 1]]+pro[[#This Row],[COGS]]</f>
        <v>-225023.114</v>
      </c>
      <c r="J7299" s="55">
        <f>pro[[#This Row],[Revenue]]+pro[[#This Row],[AdminExp]]</f>
        <v>-193393.77499999999</v>
      </c>
      <c r="K7299" s="83">
        <f>pro[[#This Row],[Profit]]/pro[[#This Row],[Revenue]]</f>
        <v>-6.1143792793140577</v>
      </c>
      <c r="L7299" s="56">
        <f t="shared" si="114"/>
        <v>7</v>
      </c>
      <c r="M7299" s="82" t="str">
        <f>"Q"&amp;" "&amp;VLOOKUP(pro[[#This Row],[Period]],Mapping!A:B,2,0)</f>
        <v>Q 3</v>
      </c>
      <c r="N7299"/>
    </row>
    <row r="7300" spans="1:14" ht="11.25" customHeight="1" x14ac:dyDescent="0.2">
      <c r="A7300" s="42" t="s">
        <v>27</v>
      </c>
      <c r="B7300" s="44" t="s">
        <v>21</v>
      </c>
      <c r="C7300" s="44" t="s">
        <v>59</v>
      </c>
      <c r="D7300" s="43">
        <v>47458.522999999994</v>
      </c>
      <c r="E7300" s="43">
        <v>-11312.762999999999</v>
      </c>
      <c r="F7300" s="45">
        <v>-57590</v>
      </c>
      <c r="G7300" s="45">
        <v>-22050</v>
      </c>
      <c r="H7300" s="45">
        <v>-27870</v>
      </c>
      <c r="I7300" s="55">
        <f>pro[[#This Row],[Admin expenses 3]]+pro[[#This Row],[Admin expenses 2]]+pro[[#This Row],[Admin expenses 1]]+pro[[#This Row],[COGS]]</f>
        <v>-118822.76300000001</v>
      </c>
      <c r="J7300" s="55">
        <f>pro[[#This Row],[Revenue]]+pro[[#This Row],[AdminExp]]</f>
        <v>-71364.24000000002</v>
      </c>
      <c r="K7300" s="83">
        <f>pro[[#This Row],[Profit]]/pro[[#This Row],[Revenue]]</f>
        <v>-1.5037180992758672</v>
      </c>
      <c r="L7300" s="56">
        <f t="shared" si="114"/>
        <v>7</v>
      </c>
      <c r="M7300" s="82" t="str">
        <f>"Q"&amp;" "&amp;VLOOKUP(pro[[#This Row],[Period]],Mapping!A:B,2,0)</f>
        <v>Q 3</v>
      </c>
      <c r="N7300"/>
    </row>
    <row r="7301" spans="1:14" ht="11.25" customHeight="1" x14ac:dyDescent="0.2">
      <c r="A7301" s="42" t="s">
        <v>27</v>
      </c>
      <c r="B7301" s="44" t="s">
        <v>21</v>
      </c>
      <c r="C7301" s="44" t="s">
        <v>57</v>
      </c>
      <c r="D7301" s="43">
        <v>90353.843999999997</v>
      </c>
      <c r="E7301" s="43">
        <v>-40952.330999999998</v>
      </c>
      <c r="F7301" s="45">
        <v>-47760</v>
      </c>
      <c r="G7301" s="45">
        <v>-104720</v>
      </c>
      <c r="H7301" s="45">
        <v>-52580</v>
      </c>
      <c r="I7301" s="55">
        <f>pro[[#This Row],[Admin expenses 3]]+pro[[#This Row],[Admin expenses 2]]+pro[[#This Row],[Admin expenses 1]]+pro[[#This Row],[COGS]]</f>
        <v>-246012.33100000001</v>
      </c>
      <c r="J7301" s="55">
        <f>pro[[#This Row],[Revenue]]+pro[[#This Row],[AdminExp]]</f>
        <v>-155658.48700000002</v>
      </c>
      <c r="K7301" s="83">
        <f>pro[[#This Row],[Profit]]/pro[[#This Row],[Revenue]]</f>
        <v>-1.722765519527869</v>
      </c>
      <c r="L7301" s="56">
        <f t="shared" si="114"/>
        <v>7</v>
      </c>
      <c r="M7301" s="82" t="str">
        <f>"Q"&amp;" "&amp;VLOOKUP(pro[[#This Row],[Period]],Mapping!A:B,2,0)</f>
        <v>Q 3</v>
      </c>
      <c r="N7301"/>
    </row>
    <row r="7302" spans="1:14" ht="11.25" customHeight="1" x14ac:dyDescent="0.2">
      <c r="A7302" s="42" t="s">
        <v>27</v>
      </c>
      <c r="B7302" s="44" t="s">
        <v>21</v>
      </c>
      <c r="C7302" s="44" t="s">
        <v>57</v>
      </c>
      <c r="D7302" s="43">
        <v>17253.39</v>
      </c>
      <c r="E7302" s="43">
        <v>-39453.721999999994</v>
      </c>
      <c r="F7302" s="45">
        <v>-101110</v>
      </c>
      <c r="G7302" s="45">
        <v>-101350</v>
      </c>
      <c r="H7302" s="45">
        <v>-90750</v>
      </c>
      <c r="I7302" s="55">
        <f>pro[[#This Row],[Admin expenses 3]]+pro[[#This Row],[Admin expenses 2]]+pro[[#This Row],[Admin expenses 1]]+pro[[#This Row],[COGS]]</f>
        <v>-332663.72200000001</v>
      </c>
      <c r="J7302" s="55">
        <f>pro[[#This Row],[Revenue]]+pro[[#This Row],[AdminExp]]</f>
        <v>-315410.33199999999</v>
      </c>
      <c r="K7302" s="83">
        <f>pro[[#This Row],[Profit]]/pro[[#This Row],[Revenue]]</f>
        <v>-18.281064300986646</v>
      </c>
      <c r="L7302" s="56">
        <f t="shared" si="114"/>
        <v>7</v>
      </c>
      <c r="M7302" s="82" t="str">
        <f>"Q"&amp;" "&amp;VLOOKUP(pro[[#This Row],[Period]],Mapping!A:B,2,0)</f>
        <v>Q 3</v>
      </c>
      <c r="N7302"/>
    </row>
    <row r="7303" spans="1:14" ht="11.25" customHeight="1" x14ac:dyDescent="0.2">
      <c r="A7303" s="42" t="s">
        <v>27</v>
      </c>
      <c r="B7303" s="44" t="s">
        <v>21</v>
      </c>
      <c r="C7303" s="44" t="s">
        <v>58</v>
      </c>
      <c r="D7303" s="43">
        <v>52715.522999999994</v>
      </c>
      <c r="E7303" s="43">
        <v>-38700.858</v>
      </c>
      <c r="F7303" s="45">
        <v>-32850</v>
      </c>
      <c r="G7303" s="45">
        <v>-95360</v>
      </c>
      <c r="H7303" s="45">
        <v>-103710</v>
      </c>
      <c r="I7303" s="55">
        <f>pro[[#This Row],[Admin expenses 3]]+pro[[#This Row],[Admin expenses 2]]+pro[[#This Row],[Admin expenses 1]]+pro[[#This Row],[COGS]]</f>
        <v>-270620.85800000001</v>
      </c>
      <c r="J7303" s="55">
        <f>pro[[#This Row],[Revenue]]+pro[[#This Row],[AdminExp]]</f>
        <v>-217905.33500000002</v>
      </c>
      <c r="K7303" s="83">
        <f>pro[[#This Row],[Profit]]/pro[[#This Row],[Revenue]]</f>
        <v>-4.1336085198282113</v>
      </c>
      <c r="L7303" s="56">
        <f t="shared" si="114"/>
        <v>7</v>
      </c>
      <c r="M7303" s="82" t="str">
        <f>"Q"&amp;" "&amp;VLOOKUP(pro[[#This Row],[Period]],Mapping!A:B,2,0)</f>
        <v>Q 3</v>
      </c>
      <c r="N7303"/>
    </row>
    <row r="7304" spans="1:14" ht="11.25" customHeight="1" x14ac:dyDescent="0.2">
      <c r="A7304" s="42" t="s">
        <v>27</v>
      </c>
      <c r="B7304" s="44" t="s">
        <v>21</v>
      </c>
      <c r="C7304" s="44" t="s">
        <v>59</v>
      </c>
      <c r="D7304" s="43">
        <v>39875.317999999999</v>
      </c>
      <c r="E7304" s="43">
        <v>-31091.241999999995</v>
      </c>
      <c r="F7304" s="45">
        <v>-19220</v>
      </c>
      <c r="G7304" s="45">
        <v>-76410</v>
      </c>
      <c r="H7304" s="45">
        <v>-107850</v>
      </c>
      <c r="I7304" s="55">
        <f>pro[[#This Row],[Admin expenses 3]]+pro[[#This Row],[Admin expenses 2]]+pro[[#This Row],[Admin expenses 1]]+pro[[#This Row],[COGS]]</f>
        <v>-234571.242</v>
      </c>
      <c r="J7304" s="55">
        <f>pro[[#This Row],[Revenue]]+pro[[#This Row],[AdminExp]]</f>
        <v>-194695.924</v>
      </c>
      <c r="K7304" s="83">
        <f>pro[[#This Row],[Profit]]/pro[[#This Row],[Revenue]]</f>
        <v>-4.8826174627623029</v>
      </c>
      <c r="L7304" s="56">
        <f t="shared" si="114"/>
        <v>7</v>
      </c>
      <c r="M7304" s="82" t="str">
        <f>"Q"&amp;" "&amp;VLOOKUP(pro[[#This Row],[Period]],Mapping!A:B,2,0)</f>
        <v>Q 3</v>
      </c>
      <c r="N7304"/>
    </row>
    <row r="7305" spans="1:14" ht="11.25" customHeight="1" x14ac:dyDescent="0.2">
      <c r="A7305" s="42" t="s">
        <v>27</v>
      </c>
      <c r="B7305" s="44" t="s">
        <v>21</v>
      </c>
      <c r="C7305" s="44" t="s">
        <v>57</v>
      </c>
      <c r="D7305" s="43">
        <v>62348.376999999993</v>
      </c>
      <c r="E7305" s="43">
        <v>-37520.762999999992</v>
      </c>
      <c r="F7305" s="45">
        <v>-24630</v>
      </c>
      <c r="G7305" s="45">
        <v>-74860</v>
      </c>
      <c r="H7305" s="45">
        <v>-59730</v>
      </c>
      <c r="I7305" s="55">
        <f>pro[[#This Row],[Admin expenses 3]]+pro[[#This Row],[Admin expenses 2]]+pro[[#This Row],[Admin expenses 1]]+pro[[#This Row],[COGS]]</f>
        <v>-196740.76299999998</v>
      </c>
      <c r="J7305" s="55">
        <f>pro[[#This Row],[Revenue]]+pro[[#This Row],[AdminExp]]</f>
        <v>-134392.386</v>
      </c>
      <c r="K7305" s="83">
        <f>pro[[#This Row],[Profit]]/pro[[#This Row],[Revenue]]</f>
        <v>-2.1555073678982857</v>
      </c>
      <c r="L7305" s="56">
        <f t="shared" si="114"/>
        <v>7</v>
      </c>
      <c r="M7305" s="82" t="str">
        <f>"Q"&amp;" "&amp;VLOOKUP(pro[[#This Row],[Period]],Mapping!A:B,2,0)</f>
        <v>Q 3</v>
      </c>
      <c r="N7305"/>
    </row>
    <row r="7306" spans="1:14" ht="11.25" customHeight="1" x14ac:dyDescent="0.2">
      <c r="A7306" s="42" t="s">
        <v>27</v>
      </c>
      <c r="B7306" s="44" t="s">
        <v>21</v>
      </c>
      <c r="C7306" s="44" t="s">
        <v>57</v>
      </c>
      <c r="D7306" s="43">
        <v>93470.012999999992</v>
      </c>
      <c r="E7306" s="43">
        <v>-83451.787999999986</v>
      </c>
      <c r="F7306" s="45">
        <v>-59340</v>
      </c>
      <c r="G7306" s="45">
        <v>-64280</v>
      </c>
      <c r="H7306" s="45">
        <v>-61140</v>
      </c>
      <c r="I7306" s="55">
        <f>pro[[#This Row],[Admin expenses 3]]+pro[[#This Row],[Admin expenses 2]]+pro[[#This Row],[Admin expenses 1]]+pro[[#This Row],[COGS]]</f>
        <v>-268211.788</v>
      </c>
      <c r="J7306" s="55">
        <f>pro[[#This Row],[Revenue]]+pro[[#This Row],[AdminExp]]</f>
        <v>-174741.77500000002</v>
      </c>
      <c r="K7306" s="83">
        <f>pro[[#This Row],[Profit]]/pro[[#This Row],[Revenue]]</f>
        <v>-1.8694955675249563</v>
      </c>
      <c r="L7306" s="56">
        <f t="shared" si="114"/>
        <v>7</v>
      </c>
      <c r="M7306" s="82" t="str">
        <f>"Q"&amp;" "&amp;VLOOKUP(pro[[#This Row],[Period]],Mapping!A:B,2,0)</f>
        <v>Q 3</v>
      </c>
      <c r="N7306"/>
    </row>
    <row r="7307" spans="1:14" ht="11.25" customHeight="1" x14ac:dyDescent="0.2">
      <c r="A7307" s="42" t="s">
        <v>27</v>
      </c>
      <c r="B7307" s="44" t="s">
        <v>21</v>
      </c>
      <c r="C7307" s="44" t="s">
        <v>57</v>
      </c>
      <c r="D7307" s="43">
        <v>712095.8949999999</v>
      </c>
      <c r="E7307" s="43">
        <v>-656731.26399999985</v>
      </c>
      <c r="F7307" s="45">
        <v>-84240</v>
      </c>
      <c r="G7307" s="45">
        <v>-65890</v>
      </c>
      <c r="H7307" s="45">
        <v>-25780</v>
      </c>
      <c r="I7307" s="55">
        <f>pro[[#This Row],[Admin expenses 3]]+pro[[#This Row],[Admin expenses 2]]+pro[[#This Row],[Admin expenses 1]]+pro[[#This Row],[COGS]]</f>
        <v>-832641.26399999985</v>
      </c>
      <c r="J7307" s="55">
        <f>pro[[#This Row],[Revenue]]+pro[[#This Row],[AdminExp]]</f>
        <v>-120545.36899999995</v>
      </c>
      <c r="K7307" s="83">
        <f>pro[[#This Row],[Profit]]/pro[[#This Row],[Revenue]]</f>
        <v>-0.16928249389781971</v>
      </c>
      <c r="L7307" s="56">
        <f t="shared" si="114"/>
        <v>7</v>
      </c>
      <c r="M7307" s="82" t="str">
        <f>"Q"&amp;" "&amp;VLOOKUP(pro[[#This Row],[Period]],Mapping!A:B,2,0)</f>
        <v>Q 3</v>
      </c>
      <c r="N7307"/>
    </row>
    <row r="7308" spans="1:14" ht="11.25" customHeight="1" x14ac:dyDescent="0.2">
      <c r="A7308" s="42" t="s">
        <v>27</v>
      </c>
      <c r="B7308" s="44" t="s">
        <v>21</v>
      </c>
      <c r="C7308" s="44" t="s">
        <v>58</v>
      </c>
      <c r="D7308" s="43">
        <v>472405.76599999995</v>
      </c>
      <c r="E7308" s="43">
        <v>-413665.29399999994</v>
      </c>
      <c r="F7308" s="45">
        <v>-72890</v>
      </c>
      <c r="G7308" s="45">
        <v>-35700</v>
      </c>
      <c r="H7308" s="45">
        <v>-56070</v>
      </c>
      <c r="I7308" s="55">
        <f>pro[[#This Row],[Admin expenses 3]]+pro[[#This Row],[Admin expenses 2]]+pro[[#This Row],[Admin expenses 1]]+pro[[#This Row],[COGS]]</f>
        <v>-578325.29399999999</v>
      </c>
      <c r="J7308" s="55">
        <f>pro[[#This Row],[Revenue]]+pro[[#This Row],[AdminExp]]</f>
        <v>-105919.52800000005</v>
      </c>
      <c r="K7308" s="83">
        <f>pro[[#This Row],[Profit]]/pro[[#This Row],[Revenue]]</f>
        <v>-0.22421302960980383</v>
      </c>
      <c r="L7308" s="56">
        <f t="shared" si="114"/>
        <v>7</v>
      </c>
      <c r="M7308" s="82" t="str">
        <f>"Q"&amp;" "&amp;VLOOKUP(pro[[#This Row],[Period]],Mapping!A:B,2,0)</f>
        <v>Q 3</v>
      </c>
      <c r="N7308"/>
    </row>
    <row r="7309" spans="1:14" ht="11.25" customHeight="1" x14ac:dyDescent="0.2">
      <c r="A7309" s="42" t="s">
        <v>27</v>
      </c>
      <c r="B7309" s="44" t="s">
        <v>21</v>
      </c>
      <c r="C7309" s="44" t="s">
        <v>59</v>
      </c>
      <c r="D7309" s="43">
        <v>146031.571</v>
      </c>
      <c r="E7309" s="43">
        <v>-130680.96299999999</v>
      </c>
      <c r="F7309" s="45">
        <v>-25370</v>
      </c>
      <c r="G7309" s="45">
        <v>-70350</v>
      </c>
      <c r="H7309" s="45">
        <v>-70950</v>
      </c>
      <c r="I7309" s="55">
        <f>pro[[#This Row],[Admin expenses 3]]+pro[[#This Row],[Admin expenses 2]]+pro[[#This Row],[Admin expenses 1]]+pro[[#This Row],[COGS]]</f>
        <v>-297350.96299999999</v>
      </c>
      <c r="J7309" s="55">
        <f>pro[[#This Row],[Revenue]]+pro[[#This Row],[AdminExp]]</f>
        <v>-151319.39199999999</v>
      </c>
      <c r="K7309" s="83">
        <f>pro[[#This Row],[Profit]]/pro[[#This Row],[Revenue]]</f>
        <v>-1.0362101219879365</v>
      </c>
      <c r="L7309" s="56">
        <f t="shared" si="114"/>
        <v>7</v>
      </c>
      <c r="M7309" s="82" t="str">
        <f>"Q"&amp;" "&amp;VLOOKUP(pro[[#This Row],[Period]],Mapping!A:B,2,0)</f>
        <v>Q 3</v>
      </c>
      <c r="N7309"/>
    </row>
    <row r="7310" spans="1:14" ht="11.25" customHeight="1" x14ac:dyDescent="0.2">
      <c r="A7310" s="42" t="s">
        <v>27</v>
      </c>
      <c r="B7310" s="44" t="s">
        <v>21</v>
      </c>
      <c r="C7310" s="44" t="s">
        <v>60</v>
      </c>
      <c r="D7310" s="43">
        <v>260975.13399999999</v>
      </c>
      <c r="E7310" s="43">
        <v>-101741.38099999998</v>
      </c>
      <c r="F7310" s="45">
        <v>-12640</v>
      </c>
      <c r="G7310" s="45">
        <v>-38210</v>
      </c>
      <c r="H7310" s="45">
        <v>-71280</v>
      </c>
      <c r="I7310" s="55">
        <f>pro[[#This Row],[Admin expenses 3]]+pro[[#This Row],[Admin expenses 2]]+pro[[#This Row],[Admin expenses 1]]+pro[[#This Row],[COGS]]</f>
        <v>-223871.38099999999</v>
      </c>
      <c r="J7310" s="55">
        <f>pro[[#This Row],[Revenue]]+pro[[#This Row],[AdminExp]]</f>
        <v>37103.752999999997</v>
      </c>
      <c r="K7310" s="83">
        <f>pro[[#This Row],[Profit]]/pro[[#This Row],[Revenue]]</f>
        <v>0.14217351833987371</v>
      </c>
      <c r="L7310" s="56">
        <f t="shared" si="114"/>
        <v>7</v>
      </c>
      <c r="M7310" s="82" t="str">
        <f>"Q"&amp;" "&amp;VLOOKUP(pro[[#This Row],[Period]],Mapping!A:B,2,0)</f>
        <v>Q 3</v>
      </c>
      <c r="N7310"/>
    </row>
    <row r="7311" spans="1:14" ht="11.25" customHeight="1" x14ac:dyDescent="0.2">
      <c r="A7311" s="42" t="s">
        <v>27</v>
      </c>
      <c r="B7311" s="44" t="s">
        <v>21</v>
      </c>
      <c r="C7311" s="44" t="s">
        <v>57</v>
      </c>
      <c r="D7311" s="43">
        <v>339153.40899999999</v>
      </c>
      <c r="E7311" s="43">
        <v>-541939.72</v>
      </c>
      <c r="F7311" s="45">
        <v>-62640</v>
      </c>
      <c r="G7311" s="45">
        <v>-90530</v>
      </c>
      <c r="H7311" s="45">
        <v>-77290</v>
      </c>
      <c r="I7311" s="55">
        <f>pro[[#This Row],[Admin expenses 3]]+pro[[#This Row],[Admin expenses 2]]+pro[[#This Row],[Admin expenses 1]]+pro[[#This Row],[COGS]]</f>
        <v>-772399.72</v>
      </c>
      <c r="J7311" s="55">
        <f>pro[[#This Row],[Revenue]]+pro[[#This Row],[AdminExp]]</f>
        <v>-433246.31099999999</v>
      </c>
      <c r="K7311" s="83">
        <f>pro[[#This Row],[Profit]]/pro[[#This Row],[Revenue]]</f>
        <v>-1.277434634307332</v>
      </c>
      <c r="L7311" s="56">
        <f t="shared" si="114"/>
        <v>7</v>
      </c>
      <c r="M7311" s="82" t="str">
        <f>"Q"&amp;" "&amp;VLOOKUP(pro[[#This Row],[Period]],Mapping!A:B,2,0)</f>
        <v>Q 3</v>
      </c>
      <c r="N7311"/>
    </row>
    <row r="7312" spans="1:14" ht="11.25" customHeight="1" x14ac:dyDescent="0.2">
      <c r="A7312" s="42" t="s">
        <v>27</v>
      </c>
      <c r="B7312" s="44" t="s">
        <v>21</v>
      </c>
      <c r="C7312" s="44" t="s">
        <v>58</v>
      </c>
      <c r="D7312" s="43">
        <v>219881.22100000002</v>
      </c>
      <c r="E7312" s="43">
        <v>-469419.755</v>
      </c>
      <c r="F7312" s="45">
        <v>-53780</v>
      </c>
      <c r="G7312" s="45">
        <v>-93840</v>
      </c>
      <c r="H7312" s="45">
        <v>-34390</v>
      </c>
      <c r="I7312" s="55">
        <f>pro[[#This Row],[Admin expenses 3]]+pro[[#This Row],[Admin expenses 2]]+pro[[#This Row],[Admin expenses 1]]+pro[[#This Row],[COGS]]</f>
        <v>-651429.755</v>
      </c>
      <c r="J7312" s="55">
        <f>pro[[#This Row],[Revenue]]+pro[[#This Row],[AdminExp]]</f>
        <v>-431548.53399999999</v>
      </c>
      <c r="K7312" s="83">
        <f>pro[[#This Row],[Profit]]/pro[[#This Row],[Revenue]]</f>
        <v>-1.9626438858096025</v>
      </c>
      <c r="L7312" s="56">
        <f t="shared" si="114"/>
        <v>7</v>
      </c>
      <c r="M7312" s="82" t="str">
        <f>"Q"&amp;" "&amp;VLOOKUP(pro[[#This Row],[Period]],Mapping!A:B,2,0)</f>
        <v>Q 3</v>
      </c>
      <c r="N7312"/>
    </row>
    <row r="7313" spans="1:14" ht="11.25" customHeight="1" x14ac:dyDescent="0.2">
      <c r="A7313" s="42" t="s">
        <v>27</v>
      </c>
      <c r="B7313" s="44" t="s">
        <v>21</v>
      </c>
      <c r="C7313" s="44" t="s">
        <v>59</v>
      </c>
      <c r="D7313" s="43">
        <v>470251.37599999999</v>
      </c>
      <c r="E7313" s="43">
        <v>-735918.26699999999</v>
      </c>
      <c r="F7313" s="45">
        <v>-103100</v>
      </c>
      <c r="G7313" s="45">
        <v>-53040</v>
      </c>
      <c r="H7313" s="45">
        <v>-55390</v>
      </c>
      <c r="I7313" s="55">
        <f>pro[[#This Row],[Admin expenses 3]]+pro[[#This Row],[Admin expenses 2]]+pro[[#This Row],[Admin expenses 1]]+pro[[#This Row],[COGS]]</f>
        <v>-947448.26699999999</v>
      </c>
      <c r="J7313" s="55">
        <f>pro[[#This Row],[Revenue]]+pro[[#This Row],[AdminExp]]</f>
        <v>-477196.891</v>
      </c>
      <c r="K7313" s="83">
        <f>pro[[#This Row],[Profit]]/pro[[#This Row],[Revenue]]</f>
        <v>-1.0147697919761112</v>
      </c>
      <c r="L7313" s="56">
        <f t="shared" si="114"/>
        <v>7</v>
      </c>
      <c r="M7313" s="82" t="str">
        <f>"Q"&amp;" "&amp;VLOOKUP(pro[[#This Row],[Period]],Mapping!A:B,2,0)</f>
        <v>Q 3</v>
      </c>
      <c r="N7313"/>
    </row>
    <row r="7314" spans="1:14" ht="11.25" customHeight="1" x14ac:dyDescent="0.2">
      <c r="A7314" s="42" t="s">
        <v>27</v>
      </c>
      <c r="B7314" s="44" t="s">
        <v>21</v>
      </c>
      <c r="C7314" s="44" t="s">
        <v>60</v>
      </c>
      <c r="D7314" s="43">
        <v>659401.21099999989</v>
      </c>
      <c r="E7314" s="43">
        <v>-1418127.6059999999</v>
      </c>
      <c r="F7314" s="45">
        <v>-91630</v>
      </c>
      <c r="G7314" s="45">
        <v>-76790</v>
      </c>
      <c r="H7314" s="45">
        <v>-62800</v>
      </c>
      <c r="I7314" s="55">
        <f>pro[[#This Row],[Admin expenses 3]]+pro[[#This Row],[Admin expenses 2]]+pro[[#This Row],[Admin expenses 1]]+pro[[#This Row],[COGS]]</f>
        <v>-1649347.6059999999</v>
      </c>
      <c r="J7314" s="55">
        <f>pro[[#This Row],[Revenue]]+pro[[#This Row],[AdminExp]]</f>
        <v>-989946.39500000002</v>
      </c>
      <c r="K7314" s="83">
        <f>pro[[#This Row],[Profit]]/pro[[#This Row],[Revenue]]</f>
        <v>-1.5012808264314823</v>
      </c>
      <c r="L7314" s="56">
        <f t="shared" si="114"/>
        <v>7</v>
      </c>
      <c r="M7314" s="82" t="str">
        <f>"Q"&amp;" "&amp;VLOOKUP(pro[[#This Row],[Period]],Mapping!A:B,2,0)</f>
        <v>Q 3</v>
      </c>
      <c r="N7314"/>
    </row>
    <row r="7315" spans="1:14" ht="11.25" customHeight="1" x14ac:dyDescent="0.2">
      <c r="A7315" s="42" t="s">
        <v>27</v>
      </c>
      <c r="B7315" s="44" t="s">
        <v>21</v>
      </c>
      <c r="C7315" s="44" t="s">
        <v>57</v>
      </c>
      <c r="D7315" s="43">
        <v>223769.014</v>
      </c>
      <c r="E7315" s="43">
        <v>-176835.603</v>
      </c>
      <c r="F7315" s="45">
        <v>-45620</v>
      </c>
      <c r="G7315" s="45">
        <v>-25400</v>
      </c>
      <c r="H7315" s="45">
        <v>-39360</v>
      </c>
      <c r="I7315" s="55">
        <f>pro[[#This Row],[Admin expenses 3]]+pro[[#This Row],[Admin expenses 2]]+pro[[#This Row],[Admin expenses 1]]+pro[[#This Row],[COGS]]</f>
        <v>-287215.603</v>
      </c>
      <c r="J7315" s="55">
        <f>pro[[#This Row],[Revenue]]+pro[[#This Row],[AdminExp]]</f>
        <v>-63446.589000000007</v>
      </c>
      <c r="K7315" s="83">
        <f>pro[[#This Row],[Profit]]/pro[[#This Row],[Revenue]]</f>
        <v>-0.28353607975409861</v>
      </c>
      <c r="L7315" s="56">
        <f t="shared" si="114"/>
        <v>7</v>
      </c>
      <c r="M7315" s="82" t="str">
        <f>"Q"&amp;" "&amp;VLOOKUP(pro[[#This Row],[Period]],Mapping!A:B,2,0)</f>
        <v>Q 3</v>
      </c>
      <c r="N7315"/>
    </row>
    <row r="7316" spans="1:14" ht="11.25" customHeight="1" x14ac:dyDescent="0.2">
      <c r="A7316" s="42" t="s">
        <v>27</v>
      </c>
      <c r="B7316" s="44" t="s">
        <v>21</v>
      </c>
      <c r="C7316" s="44" t="s">
        <v>58</v>
      </c>
      <c r="D7316" s="43">
        <v>51322.487999999998</v>
      </c>
      <c r="E7316" s="43">
        <v>-38922.925999999999</v>
      </c>
      <c r="F7316" s="45">
        <v>-43520</v>
      </c>
      <c r="G7316" s="45">
        <v>-14570</v>
      </c>
      <c r="H7316" s="45">
        <v>-36470</v>
      </c>
      <c r="I7316" s="55">
        <f>pro[[#This Row],[Admin expenses 3]]+pro[[#This Row],[Admin expenses 2]]+pro[[#This Row],[Admin expenses 1]]+pro[[#This Row],[COGS]]</f>
        <v>-133482.92600000001</v>
      </c>
      <c r="J7316" s="55">
        <f>pro[[#This Row],[Revenue]]+pro[[#This Row],[AdminExp]]</f>
        <v>-82160.438000000009</v>
      </c>
      <c r="K7316" s="83">
        <f>pro[[#This Row],[Profit]]/pro[[#This Row],[Revenue]]</f>
        <v>-1.6008662323619232</v>
      </c>
      <c r="L7316" s="56">
        <f t="shared" si="114"/>
        <v>7</v>
      </c>
      <c r="M7316" s="82" t="str">
        <f>"Q"&amp;" "&amp;VLOOKUP(pro[[#This Row],[Period]],Mapping!A:B,2,0)</f>
        <v>Q 3</v>
      </c>
      <c r="N7316"/>
    </row>
    <row r="7317" spans="1:14" ht="11.25" customHeight="1" x14ac:dyDescent="0.2">
      <c r="A7317" s="42" t="s">
        <v>27</v>
      </c>
      <c r="B7317" s="44" t="s">
        <v>21</v>
      </c>
      <c r="C7317" s="44" t="s">
        <v>59</v>
      </c>
      <c r="D7317" s="43">
        <v>136750.677</v>
      </c>
      <c r="E7317" s="43">
        <v>-94761.968000000008</v>
      </c>
      <c r="F7317" s="45">
        <v>-107900</v>
      </c>
      <c r="G7317" s="45">
        <v>-69710</v>
      </c>
      <c r="H7317" s="45">
        <v>-78020</v>
      </c>
      <c r="I7317" s="55">
        <f>pro[[#This Row],[Admin expenses 3]]+pro[[#This Row],[Admin expenses 2]]+pro[[#This Row],[Admin expenses 1]]+pro[[#This Row],[COGS]]</f>
        <v>-350391.96799999999</v>
      </c>
      <c r="J7317" s="55">
        <f>pro[[#This Row],[Revenue]]+pro[[#This Row],[AdminExp]]</f>
        <v>-213641.291</v>
      </c>
      <c r="K7317" s="83">
        <f>pro[[#This Row],[Profit]]/pro[[#This Row],[Revenue]]</f>
        <v>-1.5622686167762081</v>
      </c>
      <c r="L7317" s="56">
        <f t="shared" si="114"/>
        <v>7</v>
      </c>
      <c r="M7317" s="82" t="str">
        <f>"Q"&amp;" "&amp;VLOOKUP(pro[[#This Row],[Period]],Mapping!A:B,2,0)</f>
        <v>Q 3</v>
      </c>
      <c r="N7317"/>
    </row>
    <row r="7318" spans="1:14" ht="11.25" customHeight="1" x14ac:dyDescent="0.2">
      <c r="A7318" s="42" t="s">
        <v>27</v>
      </c>
      <c r="B7318" s="44" t="s">
        <v>21</v>
      </c>
      <c r="C7318" s="44" t="s">
        <v>60</v>
      </c>
      <c r="D7318" s="43">
        <v>47031.536999999997</v>
      </c>
      <c r="E7318" s="43">
        <v>-32916.254000000001</v>
      </c>
      <c r="F7318" s="45">
        <v>-54500</v>
      </c>
      <c r="G7318" s="45">
        <v>-24240</v>
      </c>
      <c r="H7318" s="45">
        <v>-86390</v>
      </c>
      <c r="I7318" s="55">
        <f>pro[[#This Row],[Admin expenses 3]]+pro[[#This Row],[Admin expenses 2]]+pro[[#This Row],[Admin expenses 1]]+pro[[#This Row],[COGS]]</f>
        <v>-198046.25400000002</v>
      </c>
      <c r="J7318" s="55">
        <f>pro[[#This Row],[Revenue]]+pro[[#This Row],[AdminExp]]</f>
        <v>-151014.717</v>
      </c>
      <c r="K7318" s="83">
        <f>pro[[#This Row],[Profit]]/pro[[#This Row],[Revenue]]</f>
        <v>-3.2109245547301595</v>
      </c>
      <c r="L7318" s="56">
        <f t="shared" si="114"/>
        <v>7</v>
      </c>
      <c r="M7318" s="82" t="str">
        <f>"Q"&amp;" "&amp;VLOOKUP(pro[[#This Row],[Period]],Mapping!A:B,2,0)</f>
        <v>Q 3</v>
      </c>
      <c r="N7318"/>
    </row>
    <row r="7319" spans="1:14" ht="11.25" customHeight="1" x14ac:dyDescent="0.2">
      <c r="A7319" s="42" t="s">
        <v>27</v>
      </c>
      <c r="B7319" s="44" t="s">
        <v>21</v>
      </c>
      <c r="C7319" s="44" t="s">
        <v>57</v>
      </c>
      <c r="D7319" s="43">
        <v>888655.60699999996</v>
      </c>
      <c r="E7319" s="43">
        <v>-706980.14799999993</v>
      </c>
      <c r="F7319" s="45">
        <v>-76690</v>
      </c>
      <c r="G7319" s="45">
        <v>-74770</v>
      </c>
      <c r="H7319" s="45">
        <v>-98550</v>
      </c>
      <c r="I7319" s="55">
        <f>pro[[#This Row],[Admin expenses 3]]+pro[[#This Row],[Admin expenses 2]]+pro[[#This Row],[Admin expenses 1]]+pro[[#This Row],[COGS]]</f>
        <v>-956990.14799999993</v>
      </c>
      <c r="J7319" s="55">
        <f>pro[[#This Row],[Revenue]]+pro[[#This Row],[AdminExp]]</f>
        <v>-68334.540999999968</v>
      </c>
      <c r="K7319" s="83">
        <f>pro[[#This Row],[Profit]]/pro[[#This Row],[Revenue]]</f>
        <v>-7.6896539516235748E-2</v>
      </c>
      <c r="L7319" s="56">
        <f t="shared" si="114"/>
        <v>7</v>
      </c>
      <c r="M7319" s="82" t="str">
        <f>"Q"&amp;" "&amp;VLOOKUP(pro[[#This Row],[Period]],Mapping!A:B,2,0)</f>
        <v>Q 3</v>
      </c>
      <c r="N7319"/>
    </row>
    <row r="7320" spans="1:14" ht="11.25" customHeight="1" x14ac:dyDescent="0.2">
      <c r="A7320" s="42" t="s">
        <v>27</v>
      </c>
      <c r="B7320" s="44" t="s">
        <v>21</v>
      </c>
      <c r="C7320" s="44" t="s">
        <v>58</v>
      </c>
      <c r="D7320" s="43">
        <v>210385.65099999998</v>
      </c>
      <c r="E7320" s="43">
        <v>-148296.84099999999</v>
      </c>
      <c r="F7320" s="45">
        <v>-96970</v>
      </c>
      <c r="G7320" s="45">
        <v>-104210</v>
      </c>
      <c r="H7320" s="45">
        <v>-74340</v>
      </c>
      <c r="I7320" s="55">
        <f>pro[[#This Row],[Admin expenses 3]]+pro[[#This Row],[Admin expenses 2]]+pro[[#This Row],[Admin expenses 1]]+pro[[#This Row],[COGS]]</f>
        <v>-423816.84100000001</v>
      </c>
      <c r="J7320" s="55">
        <f>pro[[#This Row],[Revenue]]+pro[[#This Row],[AdminExp]]</f>
        <v>-213431.19000000003</v>
      </c>
      <c r="K7320" s="83">
        <f>pro[[#This Row],[Profit]]/pro[[#This Row],[Revenue]]</f>
        <v>-1.0144759824898897</v>
      </c>
      <c r="L7320" s="56">
        <f t="shared" si="114"/>
        <v>7</v>
      </c>
      <c r="M7320" s="82" t="str">
        <f>"Q"&amp;" "&amp;VLOOKUP(pro[[#This Row],[Period]],Mapping!A:B,2,0)</f>
        <v>Q 3</v>
      </c>
      <c r="N7320"/>
    </row>
    <row r="7321" spans="1:14" ht="11.25" customHeight="1" x14ac:dyDescent="0.2">
      <c r="A7321" s="42" t="s">
        <v>27</v>
      </c>
      <c r="B7321" s="44" t="s">
        <v>21</v>
      </c>
      <c r="C7321" s="44" t="s">
        <v>59</v>
      </c>
      <c r="D7321" s="43">
        <v>120656.50799999999</v>
      </c>
      <c r="E7321" s="43">
        <v>-87058.51</v>
      </c>
      <c r="F7321" s="45">
        <v>-23200</v>
      </c>
      <c r="G7321" s="45">
        <v>-75010</v>
      </c>
      <c r="H7321" s="45">
        <v>-26450</v>
      </c>
      <c r="I7321" s="55">
        <f>pro[[#This Row],[Admin expenses 3]]+pro[[#This Row],[Admin expenses 2]]+pro[[#This Row],[Admin expenses 1]]+pro[[#This Row],[COGS]]</f>
        <v>-211718.51</v>
      </c>
      <c r="J7321" s="55">
        <f>pro[[#This Row],[Revenue]]+pro[[#This Row],[AdminExp]]</f>
        <v>-91062.002000000022</v>
      </c>
      <c r="K7321" s="83">
        <f>pro[[#This Row],[Profit]]/pro[[#This Row],[Revenue]]</f>
        <v>-0.75472101347405174</v>
      </c>
      <c r="L7321" s="56">
        <f t="shared" si="114"/>
        <v>7</v>
      </c>
      <c r="M7321" s="82" t="str">
        <f>"Q"&amp;" "&amp;VLOOKUP(pro[[#This Row],[Period]],Mapping!A:B,2,0)</f>
        <v>Q 3</v>
      </c>
      <c r="N7321"/>
    </row>
    <row r="7322" spans="1:14" ht="11.25" customHeight="1" x14ac:dyDescent="0.2">
      <c r="A7322" s="42" t="s">
        <v>27</v>
      </c>
      <c r="B7322" s="44" t="s">
        <v>21</v>
      </c>
      <c r="C7322" s="44" t="s">
        <v>60</v>
      </c>
      <c r="D7322" s="43">
        <v>48539.75</v>
      </c>
      <c r="E7322" s="43">
        <v>-76413.476999999999</v>
      </c>
      <c r="F7322" s="45">
        <v>-77750</v>
      </c>
      <c r="G7322" s="45">
        <v>-87760</v>
      </c>
      <c r="H7322" s="45">
        <v>-26470</v>
      </c>
      <c r="I7322" s="55">
        <f>pro[[#This Row],[Admin expenses 3]]+pro[[#This Row],[Admin expenses 2]]+pro[[#This Row],[Admin expenses 1]]+pro[[#This Row],[COGS]]</f>
        <v>-268393.47700000001</v>
      </c>
      <c r="J7322" s="55">
        <f>pro[[#This Row],[Revenue]]+pro[[#This Row],[AdminExp]]</f>
        <v>-219853.72700000001</v>
      </c>
      <c r="K7322" s="83">
        <f>pro[[#This Row],[Profit]]/pro[[#This Row],[Revenue]]</f>
        <v>-4.5293543333041475</v>
      </c>
      <c r="L7322" s="56">
        <f t="shared" si="114"/>
        <v>7</v>
      </c>
      <c r="M7322" s="82" t="str">
        <f>"Q"&amp;" "&amp;VLOOKUP(pro[[#This Row],[Period]],Mapping!A:B,2,0)</f>
        <v>Q 3</v>
      </c>
      <c r="N7322"/>
    </row>
    <row r="7323" spans="1:14" ht="11.25" customHeight="1" x14ac:dyDescent="0.2">
      <c r="A7323" s="42" t="s">
        <v>27</v>
      </c>
      <c r="B7323" s="44" t="s">
        <v>21</v>
      </c>
      <c r="C7323" s="44" t="s">
        <v>57</v>
      </c>
      <c r="D7323" s="43">
        <v>626700.76</v>
      </c>
      <c r="E7323" s="43">
        <v>-61123.37</v>
      </c>
      <c r="F7323" s="45">
        <v>-65230</v>
      </c>
      <c r="G7323" s="45">
        <v>-37120</v>
      </c>
      <c r="H7323" s="45">
        <v>-65440</v>
      </c>
      <c r="I7323" s="55">
        <f>pro[[#This Row],[Admin expenses 3]]+pro[[#This Row],[Admin expenses 2]]+pro[[#This Row],[Admin expenses 1]]+pro[[#This Row],[COGS]]</f>
        <v>-228913.37</v>
      </c>
      <c r="J7323" s="55">
        <f>pro[[#This Row],[Revenue]]+pro[[#This Row],[AdminExp]]</f>
        <v>397787.39</v>
      </c>
      <c r="K7323" s="83">
        <f>pro[[#This Row],[Profit]]/pro[[#This Row],[Revenue]]</f>
        <v>0.63473257954881057</v>
      </c>
      <c r="L7323" s="56">
        <f t="shared" si="114"/>
        <v>7</v>
      </c>
      <c r="M7323" s="82" t="str">
        <f>"Q"&amp;" "&amp;VLOOKUP(pro[[#This Row],[Period]],Mapping!A:B,2,0)</f>
        <v>Q 3</v>
      </c>
      <c r="N7323"/>
    </row>
    <row r="7324" spans="1:14" ht="11.25" customHeight="1" x14ac:dyDescent="0.2">
      <c r="A7324" s="42" t="s">
        <v>27</v>
      </c>
      <c r="B7324" s="44" t="s">
        <v>21</v>
      </c>
      <c r="C7324" s="44" t="s">
        <v>57</v>
      </c>
      <c r="D7324" s="43">
        <v>23119.578999999998</v>
      </c>
      <c r="E7324" s="43">
        <v>-23688.35</v>
      </c>
      <c r="F7324" s="45">
        <v>-53350</v>
      </c>
      <c r="G7324" s="45">
        <v>-106190</v>
      </c>
      <c r="H7324" s="45">
        <v>-22950</v>
      </c>
      <c r="I7324" s="55">
        <f>pro[[#This Row],[Admin expenses 3]]+pro[[#This Row],[Admin expenses 2]]+pro[[#This Row],[Admin expenses 1]]+pro[[#This Row],[COGS]]</f>
        <v>-206178.35</v>
      </c>
      <c r="J7324" s="55">
        <f>pro[[#This Row],[Revenue]]+pro[[#This Row],[AdminExp]]</f>
        <v>-183058.77100000001</v>
      </c>
      <c r="K7324" s="83">
        <f>pro[[#This Row],[Profit]]/pro[[#This Row],[Revenue]]</f>
        <v>-7.9179110917201401</v>
      </c>
      <c r="L7324" s="56">
        <f t="shared" si="114"/>
        <v>7</v>
      </c>
      <c r="M7324" s="82" t="str">
        <f>"Q"&amp;" "&amp;VLOOKUP(pro[[#This Row],[Period]],Mapping!A:B,2,0)</f>
        <v>Q 3</v>
      </c>
      <c r="N7324"/>
    </row>
    <row r="7325" spans="1:14" ht="11.25" customHeight="1" x14ac:dyDescent="0.2">
      <c r="A7325" s="42" t="s">
        <v>27</v>
      </c>
      <c r="B7325" s="44" t="s">
        <v>21</v>
      </c>
      <c r="C7325" s="44" t="s">
        <v>58</v>
      </c>
      <c r="D7325" s="43">
        <v>144275.117</v>
      </c>
      <c r="E7325" s="43">
        <v>-15475.046999999999</v>
      </c>
      <c r="F7325" s="45">
        <v>-22490</v>
      </c>
      <c r="G7325" s="45">
        <v>-69850</v>
      </c>
      <c r="H7325" s="45">
        <v>-61320</v>
      </c>
      <c r="I7325" s="55">
        <f>pro[[#This Row],[Admin expenses 3]]+pro[[#This Row],[Admin expenses 2]]+pro[[#This Row],[Admin expenses 1]]+pro[[#This Row],[COGS]]</f>
        <v>-169135.04699999999</v>
      </c>
      <c r="J7325" s="55">
        <f>pro[[#This Row],[Revenue]]+pro[[#This Row],[AdminExp]]</f>
        <v>-24859.929999999993</v>
      </c>
      <c r="K7325" s="83">
        <f>pro[[#This Row],[Profit]]/pro[[#This Row],[Revenue]]</f>
        <v>-0.17230920006808931</v>
      </c>
      <c r="L7325" s="56">
        <f t="shared" si="114"/>
        <v>7</v>
      </c>
      <c r="M7325" s="82" t="str">
        <f>"Q"&amp;" "&amp;VLOOKUP(pro[[#This Row],[Period]],Mapping!A:B,2,0)</f>
        <v>Q 3</v>
      </c>
      <c r="N7325"/>
    </row>
    <row r="7326" spans="1:14" ht="11.25" customHeight="1" x14ac:dyDescent="0.2">
      <c r="A7326" s="42" t="s">
        <v>27</v>
      </c>
      <c r="B7326" s="44" t="s">
        <v>21</v>
      </c>
      <c r="C7326" s="44" t="s">
        <v>59</v>
      </c>
      <c r="D7326" s="43">
        <v>6612.4589999999998</v>
      </c>
      <c r="E7326" s="43">
        <v>-6396.6629999999996</v>
      </c>
      <c r="F7326" s="45">
        <v>-65940</v>
      </c>
      <c r="G7326" s="45">
        <v>-57970</v>
      </c>
      <c r="H7326" s="45">
        <v>-84650</v>
      </c>
      <c r="I7326" s="55">
        <f>pro[[#This Row],[Admin expenses 3]]+pro[[#This Row],[Admin expenses 2]]+pro[[#This Row],[Admin expenses 1]]+pro[[#This Row],[COGS]]</f>
        <v>-214956.663</v>
      </c>
      <c r="J7326" s="55">
        <f>pro[[#This Row],[Revenue]]+pro[[#This Row],[AdminExp]]</f>
        <v>-208344.204</v>
      </c>
      <c r="K7326" s="83">
        <f>pro[[#This Row],[Profit]]/pro[[#This Row],[Revenue]]</f>
        <v>-31.507825454948001</v>
      </c>
      <c r="L7326" s="56">
        <f t="shared" si="114"/>
        <v>7</v>
      </c>
      <c r="M7326" s="82" t="str">
        <f>"Q"&amp;" "&amp;VLOOKUP(pro[[#This Row],[Period]],Mapping!A:B,2,0)</f>
        <v>Q 3</v>
      </c>
      <c r="N7326"/>
    </row>
    <row r="7327" spans="1:14" ht="11.25" customHeight="1" x14ac:dyDescent="0.2">
      <c r="A7327" s="42" t="s">
        <v>27</v>
      </c>
      <c r="B7327" s="44" t="s">
        <v>21</v>
      </c>
      <c r="C7327" s="44" t="s">
        <v>57</v>
      </c>
      <c r="D7327" s="43">
        <v>-51295.097000000002</v>
      </c>
      <c r="E7327" s="43">
        <v>35167.090000000004</v>
      </c>
      <c r="F7327" s="45">
        <v>-102710</v>
      </c>
      <c r="G7327" s="45">
        <v>-17160</v>
      </c>
      <c r="H7327" s="45">
        <v>-97180</v>
      </c>
      <c r="I7327" s="55">
        <f>pro[[#This Row],[Admin expenses 3]]+pro[[#This Row],[Admin expenses 2]]+pro[[#This Row],[Admin expenses 1]]+pro[[#This Row],[COGS]]</f>
        <v>-181882.91</v>
      </c>
      <c r="J7327" s="55">
        <f>pro[[#This Row],[Revenue]]+pro[[#This Row],[AdminExp]]</f>
        <v>-233178.00700000001</v>
      </c>
      <c r="K7327" s="83">
        <f>pro[[#This Row],[Profit]]/pro[[#This Row],[Revenue]]</f>
        <v>4.5458147198746888</v>
      </c>
      <c r="L7327" s="56">
        <f t="shared" si="114"/>
        <v>7</v>
      </c>
      <c r="M7327" s="82" t="str">
        <f>"Q"&amp;" "&amp;VLOOKUP(pro[[#This Row],[Period]],Mapping!A:B,2,0)</f>
        <v>Q 3</v>
      </c>
      <c r="N7327"/>
    </row>
    <row r="7328" spans="1:14" ht="11.25" customHeight="1" x14ac:dyDescent="0.2">
      <c r="A7328" s="42" t="s">
        <v>27</v>
      </c>
      <c r="B7328" s="44" t="s">
        <v>21</v>
      </c>
      <c r="C7328" s="44" t="s">
        <v>58</v>
      </c>
      <c r="D7328" s="43">
        <v>53234.50299999999</v>
      </c>
      <c r="E7328" s="43">
        <v>-22203.412</v>
      </c>
      <c r="F7328" s="45">
        <v>-69760</v>
      </c>
      <c r="G7328" s="45">
        <v>-53370</v>
      </c>
      <c r="H7328" s="45">
        <v>-59160</v>
      </c>
      <c r="I7328" s="55">
        <f>pro[[#This Row],[Admin expenses 3]]+pro[[#This Row],[Admin expenses 2]]+pro[[#This Row],[Admin expenses 1]]+pro[[#This Row],[COGS]]</f>
        <v>-204493.41200000001</v>
      </c>
      <c r="J7328" s="55">
        <f>pro[[#This Row],[Revenue]]+pro[[#This Row],[AdminExp]]</f>
        <v>-151258.90900000001</v>
      </c>
      <c r="K7328" s="83">
        <f>pro[[#This Row],[Profit]]/pro[[#This Row],[Revenue]]</f>
        <v>-2.8413697973286243</v>
      </c>
      <c r="L7328" s="56">
        <f t="shared" si="114"/>
        <v>7</v>
      </c>
      <c r="M7328" s="82" t="str">
        <f>"Q"&amp;" "&amp;VLOOKUP(pro[[#This Row],[Period]],Mapping!A:B,2,0)</f>
        <v>Q 3</v>
      </c>
      <c r="N7328"/>
    </row>
    <row r="7329" spans="1:14" ht="11.25" customHeight="1" x14ac:dyDescent="0.2">
      <c r="A7329" s="42" t="s">
        <v>27</v>
      </c>
      <c r="B7329" s="44" t="s">
        <v>21</v>
      </c>
      <c r="C7329" s="44" t="s">
        <v>59</v>
      </c>
      <c r="D7329" s="43">
        <v>43692.473999999995</v>
      </c>
      <c r="E7329" s="43">
        <v>-12099.023999999999</v>
      </c>
      <c r="F7329" s="45">
        <v>-23580</v>
      </c>
      <c r="G7329" s="45">
        <v>-75780</v>
      </c>
      <c r="H7329" s="45">
        <v>-33480</v>
      </c>
      <c r="I7329" s="55">
        <f>pro[[#This Row],[Admin expenses 3]]+pro[[#This Row],[Admin expenses 2]]+pro[[#This Row],[Admin expenses 1]]+pro[[#This Row],[COGS]]</f>
        <v>-144939.024</v>
      </c>
      <c r="J7329" s="55">
        <f>pro[[#This Row],[Revenue]]+pro[[#This Row],[AdminExp]]</f>
        <v>-101246.55000000002</v>
      </c>
      <c r="K7329" s="83">
        <f>pro[[#This Row],[Profit]]/pro[[#This Row],[Revenue]]</f>
        <v>-2.3172537677770326</v>
      </c>
      <c r="L7329" s="56">
        <f t="shared" si="114"/>
        <v>7</v>
      </c>
      <c r="M7329" s="82" t="str">
        <f>"Q"&amp;" "&amp;VLOOKUP(pro[[#This Row],[Period]],Mapping!A:B,2,0)</f>
        <v>Q 3</v>
      </c>
      <c r="N7329"/>
    </row>
    <row r="7330" spans="1:14" ht="11.25" customHeight="1" x14ac:dyDescent="0.2">
      <c r="A7330" s="42" t="s">
        <v>27</v>
      </c>
      <c r="B7330" s="44" t="s">
        <v>21</v>
      </c>
      <c r="C7330" s="44" t="s">
        <v>57</v>
      </c>
      <c r="D7330" s="43">
        <v>148777.258</v>
      </c>
      <c r="E7330" s="43">
        <v>-23463.307000000001</v>
      </c>
      <c r="F7330" s="45">
        <v>-83740</v>
      </c>
      <c r="G7330" s="45">
        <v>-38660</v>
      </c>
      <c r="H7330" s="45">
        <v>-14770</v>
      </c>
      <c r="I7330" s="55">
        <f>pro[[#This Row],[Admin expenses 3]]+pro[[#This Row],[Admin expenses 2]]+pro[[#This Row],[Admin expenses 1]]+pro[[#This Row],[COGS]]</f>
        <v>-160633.307</v>
      </c>
      <c r="J7330" s="55">
        <f>pro[[#This Row],[Revenue]]+pro[[#This Row],[AdminExp]]</f>
        <v>-11856.048999999999</v>
      </c>
      <c r="K7330" s="83">
        <f>pro[[#This Row],[Profit]]/pro[[#This Row],[Revenue]]</f>
        <v>-7.9689928147486086E-2</v>
      </c>
      <c r="L7330" s="56">
        <f t="shared" si="114"/>
        <v>7</v>
      </c>
      <c r="M7330" s="82" t="str">
        <f>"Q"&amp;" "&amp;VLOOKUP(pro[[#This Row],[Period]],Mapping!A:B,2,0)</f>
        <v>Q 3</v>
      </c>
      <c r="N7330"/>
    </row>
    <row r="7331" spans="1:14" ht="11.25" customHeight="1" x14ac:dyDescent="0.2">
      <c r="A7331" s="42" t="s">
        <v>27</v>
      </c>
      <c r="B7331" s="44" t="s">
        <v>21</v>
      </c>
      <c r="C7331" s="44" t="s">
        <v>58</v>
      </c>
      <c r="D7331" s="43">
        <v>106522.52800000001</v>
      </c>
      <c r="E7331" s="43">
        <v>-28692.111000000001</v>
      </c>
      <c r="F7331" s="45">
        <v>-89130</v>
      </c>
      <c r="G7331" s="45">
        <v>-97490</v>
      </c>
      <c r="H7331" s="45">
        <v>-54620</v>
      </c>
      <c r="I7331" s="55">
        <f>pro[[#This Row],[Admin expenses 3]]+pro[[#This Row],[Admin expenses 2]]+pro[[#This Row],[Admin expenses 1]]+pro[[#This Row],[COGS]]</f>
        <v>-269932.11099999998</v>
      </c>
      <c r="J7331" s="55">
        <f>pro[[#This Row],[Revenue]]+pro[[#This Row],[AdminExp]]</f>
        <v>-163409.58299999998</v>
      </c>
      <c r="K7331" s="83">
        <f>pro[[#This Row],[Profit]]/pro[[#This Row],[Revenue]]</f>
        <v>-1.5340377858850662</v>
      </c>
      <c r="L7331" s="56">
        <f t="shared" si="114"/>
        <v>7</v>
      </c>
      <c r="M7331" s="82" t="str">
        <f>"Q"&amp;" "&amp;VLOOKUP(pro[[#This Row],[Period]],Mapping!A:B,2,0)</f>
        <v>Q 3</v>
      </c>
      <c r="N7331"/>
    </row>
    <row r="7332" spans="1:14" ht="11.25" customHeight="1" x14ac:dyDescent="0.2">
      <c r="A7332" s="42" t="s">
        <v>27</v>
      </c>
      <c r="B7332" s="44" t="s">
        <v>21</v>
      </c>
      <c r="C7332" s="44" t="s">
        <v>59</v>
      </c>
      <c r="D7332" s="43">
        <v>1855.2029999999997</v>
      </c>
      <c r="E7332" s="43">
        <v>-1080.0650000000001</v>
      </c>
      <c r="F7332" s="45">
        <v>-54450</v>
      </c>
      <c r="G7332" s="45">
        <v>-22510</v>
      </c>
      <c r="H7332" s="45">
        <v>-76490</v>
      </c>
      <c r="I7332" s="55">
        <f>pro[[#This Row],[Admin expenses 3]]+pro[[#This Row],[Admin expenses 2]]+pro[[#This Row],[Admin expenses 1]]+pro[[#This Row],[COGS]]</f>
        <v>-154530.065</v>
      </c>
      <c r="J7332" s="55">
        <f>pro[[#This Row],[Revenue]]+pro[[#This Row],[AdminExp]]</f>
        <v>-152674.86199999999</v>
      </c>
      <c r="K7332" s="83">
        <f>pro[[#This Row],[Profit]]/pro[[#This Row],[Revenue]]</f>
        <v>-82.295501893862834</v>
      </c>
      <c r="L7332" s="56">
        <f t="shared" si="114"/>
        <v>7</v>
      </c>
      <c r="M7332" s="82" t="str">
        <f>"Q"&amp;" "&amp;VLOOKUP(pro[[#This Row],[Period]],Mapping!A:B,2,0)</f>
        <v>Q 3</v>
      </c>
      <c r="N7332"/>
    </row>
    <row r="7333" spans="1:14" ht="11.25" customHeight="1" x14ac:dyDescent="0.2">
      <c r="A7333" s="42" t="s">
        <v>27</v>
      </c>
      <c r="B7333" s="44" t="s">
        <v>21</v>
      </c>
      <c r="C7333" s="44" t="s">
        <v>57</v>
      </c>
      <c r="D7333" s="43">
        <v>79649.884999999995</v>
      </c>
      <c r="E7333" s="43">
        <v>-36316.356999999996</v>
      </c>
      <c r="F7333" s="45">
        <v>-67640</v>
      </c>
      <c r="G7333" s="45">
        <v>-41850</v>
      </c>
      <c r="H7333" s="45">
        <v>-107090</v>
      </c>
      <c r="I7333" s="55">
        <f>pro[[#This Row],[Admin expenses 3]]+pro[[#This Row],[Admin expenses 2]]+pro[[#This Row],[Admin expenses 1]]+pro[[#This Row],[COGS]]</f>
        <v>-252896.35699999999</v>
      </c>
      <c r="J7333" s="55">
        <f>pro[[#This Row],[Revenue]]+pro[[#This Row],[AdminExp]]</f>
        <v>-173246.47200000001</v>
      </c>
      <c r="K7333" s="83">
        <f>pro[[#This Row],[Profit]]/pro[[#This Row],[Revenue]]</f>
        <v>-2.1751000895983719</v>
      </c>
      <c r="L7333" s="56">
        <f t="shared" si="114"/>
        <v>7</v>
      </c>
      <c r="M7333" s="82" t="str">
        <f>"Q"&amp;" "&amp;VLOOKUP(pro[[#This Row],[Period]],Mapping!A:B,2,0)</f>
        <v>Q 3</v>
      </c>
      <c r="N7333"/>
    </row>
    <row r="7334" spans="1:14" ht="11.25" customHeight="1" x14ac:dyDescent="0.2">
      <c r="A7334" s="42" t="s">
        <v>27</v>
      </c>
      <c r="B7334" s="44" t="s">
        <v>21</v>
      </c>
      <c r="C7334" s="44" t="s">
        <v>57</v>
      </c>
      <c r="D7334" s="43">
        <v>218518.05499999999</v>
      </c>
      <c r="E7334" s="43">
        <v>-88663.574999999997</v>
      </c>
      <c r="F7334" s="45">
        <v>-104680</v>
      </c>
      <c r="G7334" s="45">
        <v>-26380</v>
      </c>
      <c r="H7334" s="45">
        <v>-103910</v>
      </c>
      <c r="I7334" s="55">
        <f>pro[[#This Row],[Admin expenses 3]]+pro[[#This Row],[Admin expenses 2]]+pro[[#This Row],[Admin expenses 1]]+pro[[#This Row],[COGS]]</f>
        <v>-323633.57500000001</v>
      </c>
      <c r="J7334" s="55">
        <f>pro[[#This Row],[Revenue]]+pro[[#This Row],[AdminExp]]</f>
        <v>-105115.52000000002</v>
      </c>
      <c r="K7334" s="83">
        <f>pro[[#This Row],[Profit]]/pro[[#This Row],[Revenue]]</f>
        <v>-0.48103814579532123</v>
      </c>
      <c r="L7334" s="56">
        <f t="shared" si="114"/>
        <v>7</v>
      </c>
      <c r="M7334" s="82" t="str">
        <f>"Q"&amp;" "&amp;VLOOKUP(pro[[#This Row],[Period]],Mapping!A:B,2,0)</f>
        <v>Q 3</v>
      </c>
      <c r="N7334"/>
    </row>
    <row r="7335" spans="1:14" ht="11.25" customHeight="1" x14ac:dyDescent="0.2">
      <c r="A7335" s="42" t="s">
        <v>27</v>
      </c>
      <c r="B7335" s="44" t="s">
        <v>21</v>
      </c>
      <c r="C7335" s="44" t="s">
        <v>57</v>
      </c>
      <c r="D7335" s="43">
        <v>198404.31099999999</v>
      </c>
      <c r="E7335" s="43">
        <v>-80991.813000000009</v>
      </c>
      <c r="F7335" s="45">
        <v>-73400</v>
      </c>
      <c r="G7335" s="45">
        <v>-96070</v>
      </c>
      <c r="H7335" s="45">
        <v>-64660</v>
      </c>
      <c r="I7335" s="55">
        <f>pro[[#This Row],[Admin expenses 3]]+pro[[#This Row],[Admin expenses 2]]+pro[[#This Row],[Admin expenses 1]]+pro[[#This Row],[COGS]]</f>
        <v>-315121.81300000002</v>
      </c>
      <c r="J7335" s="55">
        <f>pro[[#This Row],[Revenue]]+pro[[#This Row],[AdminExp]]</f>
        <v>-116717.50200000004</v>
      </c>
      <c r="K7335" s="83">
        <f>pro[[#This Row],[Profit]]/pro[[#This Row],[Revenue]]</f>
        <v>-0.58828107822717646</v>
      </c>
      <c r="L7335" s="56">
        <f t="shared" si="114"/>
        <v>7</v>
      </c>
      <c r="M7335" s="82" t="str">
        <f>"Q"&amp;" "&amp;VLOOKUP(pro[[#This Row],[Period]],Mapping!A:B,2,0)</f>
        <v>Q 3</v>
      </c>
      <c r="N7335"/>
    </row>
    <row r="7336" spans="1:14" ht="11.25" customHeight="1" x14ac:dyDescent="0.2">
      <c r="A7336" s="42" t="s">
        <v>27</v>
      </c>
      <c r="B7336" s="44" t="s">
        <v>21</v>
      </c>
      <c r="C7336" s="44" t="s">
        <v>57</v>
      </c>
      <c r="D7336" s="43">
        <v>-28261.267999999996</v>
      </c>
      <c r="E7336" s="43">
        <v>30779.938000000002</v>
      </c>
      <c r="F7336" s="45">
        <v>-105370</v>
      </c>
      <c r="G7336" s="45">
        <v>-101130</v>
      </c>
      <c r="H7336" s="45">
        <v>-93380</v>
      </c>
      <c r="I7336" s="55">
        <f>pro[[#This Row],[Admin expenses 3]]+pro[[#This Row],[Admin expenses 2]]+pro[[#This Row],[Admin expenses 1]]+pro[[#This Row],[COGS]]</f>
        <v>-269100.06199999998</v>
      </c>
      <c r="J7336" s="55">
        <f>pro[[#This Row],[Revenue]]+pro[[#This Row],[AdminExp]]</f>
        <v>-297361.32999999996</v>
      </c>
      <c r="K7336" s="83">
        <f>pro[[#This Row],[Profit]]/pro[[#This Row],[Revenue]]</f>
        <v>10.521867950157084</v>
      </c>
      <c r="L7336" s="56">
        <f t="shared" si="114"/>
        <v>7</v>
      </c>
      <c r="M7336" s="82" t="str">
        <f>"Q"&amp;" "&amp;VLOOKUP(pro[[#This Row],[Period]],Mapping!A:B,2,0)</f>
        <v>Q 3</v>
      </c>
      <c r="N7336"/>
    </row>
    <row r="7337" spans="1:14" ht="11.25" customHeight="1" x14ac:dyDescent="0.2">
      <c r="A7337" s="42" t="s">
        <v>27</v>
      </c>
      <c r="B7337" s="44" t="s">
        <v>21</v>
      </c>
      <c r="C7337" s="44" t="s">
        <v>57</v>
      </c>
      <c r="D7337" s="43">
        <v>35963.367999999995</v>
      </c>
      <c r="E7337" s="43">
        <v>-11869.34</v>
      </c>
      <c r="F7337" s="45">
        <v>-42530</v>
      </c>
      <c r="G7337" s="45">
        <v>-48120</v>
      </c>
      <c r="H7337" s="45">
        <v>-40580</v>
      </c>
      <c r="I7337" s="55">
        <f>pro[[#This Row],[Admin expenses 3]]+pro[[#This Row],[Admin expenses 2]]+pro[[#This Row],[Admin expenses 1]]+pro[[#This Row],[COGS]]</f>
        <v>-143099.34</v>
      </c>
      <c r="J7337" s="55">
        <f>pro[[#This Row],[Revenue]]+pro[[#This Row],[AdminExp]]</f>
        <v>-107135.97200000001</v>
      </c>
      <c r="K7337" s="83">
        <f>pro[[#This Row],[Profit]]/pro[[#This Row],[Revenue]]</f>
        <v>-2.979030551309878</v>
      </c>
      <c r="L7337" s="56">
        <f t="shared" si="114"/>
        <v>7</v>
      </c>
      <c r="M7337" s="82" t="str">
        <f>"Q"&amp;" "&amp;VLOOKUP(pro[[#This Row],[Period]],Mapping!A:B,2,0)</f>
        <v>Q 3</v>
      </c>
      <c r="N7337"/>
    </row>
    <row r="7338" spans="1:14" ht="11.25" customHeight="1" x14ac:dyDescent="0.2">
      <c r="A7338" s="42" t="s">
        <v>27</v>
      </c>
      <c r="B7338" s="44" t="s">
        <v>21</v>
      </c>
      <c r="C7338" s="44" t="s">
        <v>57</v>
      </c>
      <c r="D7338" s="43">
        <v>1534037.6169999999</v>
      </c>
      <c r="E7338" s="43">
        <v>-31852.778999999999</v>
      </c>
      <c r="F7338" s="45">
        <v>-107630</v>
      </c>
      <c r="G7338" s="45">
        <v>-67170</v>
      </c>
      <c r="H7338" s="45">
        <v>-35870</v>
      </c>
      <c r="I7338" s="55">
        <f>pro[[#This Row],[Admin expenses 3]]+pro[[#This Row],[Admin expenses 2]]+pro[[#This Row],[Admin expenses 1]]+pro[[#This Row],[COGS]]</f>
        <v>-242522.77900000001</v>
      </c>
      <c r="J7338" s="55">
        <f>pro[[#This Row],[Revenue]]+pro[[#This Row],[AdminExp]]</f>
        <v>1291514.8379999998</v>
      </c>
      <c r="K7338" s="83">
        <f>pro[[#This Row],[Profit]]/pro[[#This Row],[Revenue]]</f>
        <v>0.84190558542215976</v>
      </c>
      <c r="L7338" s="56">
        <f t="shared" si="114"/>
        <v>7</v>
      </c>
      <c r="M7338" s="82" t="str">
        <f>"Q"&amp;" "&amp;VLOOKUP(pro[[#This Row],[Period]],Mapping!A:B,2,0)</f>
        <v>Q 3</v>
      </c>
      <c r="N7338"/>
    </row>
    <row r="7339" spans="1:14" ht="11.25" customHeight="1" x14ac:dyDescent="0.2">
      <c r="A7339" s="42" t="s">
        <v>27</v>
      </c>
      <c r="B7339" s="44" t="s">
        <v>21</v>
      </c>
      <c r="C7339" s="44" t="s">
        <v>57</v>
      </c>
      <c r="D7339" s="43">
        <v>160035.204</v>
      </c>
      <c r="E7339" s="43">
        <v>-20866.222999999998</v>
      </c>
      <c r="F7339" s="45">
        <v>-100280</v>
      </c>
      <c r="G7339" s="45">
        <v>-106450</v>
      </c>
      <c r="H7339" s="45">
        <v>-105670</v>
      </c>
      <c r="I7339" s="55">
        <f>pro[[#This Row],[Admin expenses 3]]+pro[[#This Row],[Admin expenses 2]]+pro[[#This Row],[Admin expenses 1]]+pro[[#This Row],[COGS]]</f>
        <v>-333266.223</v>
      </c>
      <c r="J7339" s="55">
        <f>pro[[#This Row],[Revenue]]+pro[[#This Row],[AdminExp]]</f>
        <v>-173231.019</v>
      </c>
      <c r="K7339" s="83">
        <f>pro[[#This Row],[Profit]]/pro[[#This Row],[Revenue]]</f>
        <v>-1.0824557014342919</v>
      </c>
      <c r="L7339" s="56">
        <f t="shared" si="114"/>
        <v>7</v>
      </c>
      <c r="M7339" s="82" t="str">
        <f>"Q"&amp;" "&amp;VLOOKUP(pro[[#This Row],[Period]],Mapping!A:B,2,0)</f>
        <v>Q 3</v>
      </c>
      <c r="N7339"/>
    </row>
    <row r="7340" spans="1:14" ht="11.25" customHeight="1" x14ac:dyDescent="0.2">
      <c r="A7340" s="42" t="s">
        <v>27</v>
      </c>
      <c r="B7340" s="44" t="s">
        <v>21</v>
      </c>
      <c r="C7340" s="44" t="s">
        <v>57</v>
      </c>
      <c r="D7340" s="43">
        <v>697750.28399999999</v>
      </c>
      <c r="E7340" s="43">
        <v>-80526.445999999996</v>
      </c>
      <c r="F7340" s="45">
        <v>-80620</v>
      </c>
      <c r="G7340" s="45">
        <v>-35890</v>
      </c>
      <c r="H7340" s="45">
        <v>-86070</v>
      </c>
      <c r="I7340" s="55">
        <f>pro[[#This Row],[Admin expenses 3]]+pro[[#This Row],[Admin expenses 2]]+pro[[#This Row],[Admin expenses 1]]+pro[[#This Row],[COGS]]</f>
        <v>-283106.446</v>
      </c>
      <c r="J7340" s="55">
        <f>pro[[#This Row],[Revenue]]+pro[[#This Row],[AdminExp]]</f>
        <v>414643.83799999999</v>
      </c>
      <c r="K7340" s="83">
        <f>pro[[#This Row],[Profit]]/pro[[#This Row],[Revenue]]</f>
        <v>0.59425821459070882</v>
      </c>
      <c r="L7340" s="56">
        <f t="shared" si="114"/>
        <v>7</v>
      </c>
      <c r="M7340" s="82" t="str">
        <f>"Q"&amp;" "&amp;VLOOKUP(pro[[#This Row],[Period]],Mapping!A:B,2,0)</f>
        <v>Q 3</v>
      </c>
      <c r="N7340"/>
    </row>
    <row r="7341" spans="1:14" ht="11.25" customHeight="1" x14ac:dyDescent="0.2">
      <c r="A7341" s="42" t="s">
        <v>27</v>
      </c>
      <c r="B7341" s="44" t="s">
        <v>21</v>
      </c>
      <c r="C7341" s="44" t="s">
        <v>57</v>
      </c>
      <c r="D7341" s="43">
        <v>105363.916</v>
      </c>
      <c r="E7341" s="43">
        <v>-81469.926999999996</v>
      </c>
      <c r="F7341" s="45">
        <v>-26310</v>
      </c>
      <c r="G7341" s="45">
        <v>-50530</v>
      </c>
      <c r="H7341" s="45">
        <v>-90100</v>
      </c>
      <c r="I7341" s="55">
        <f>pro[[#This Row],[Admin expenses 3]]+pro[[#This Row],[Admin expenses 2]]+pro[[#This Row],[Admin expenses 1]]+pro[[#This Row],[COGS]]</f>
        <v>-248409.927</v>
      </c>
      <c r="J7341" s="55">
        <f>pro[[#This Row],[Revenue]]+pro[[#This Row],[AdminExp]]</f>
        <v>-143046.011</v>
      </c>
      <c r="K7341" s="83">
        <f>pro[[#This Row],[Profit]]/pro[[#This Row],[Revenue]]</f>
        <v>-1.3576375711016664</v>
      </c>
      <c r="L7341" s="56">
        <f t="shared" si="114"/>
        <v>7</v>
      </c>
      <c r="M7341" s="82" t="str">
        <f>"Q"&amp;" "&amp;VLOOKUP(pro[[#This Row],[Period]],Mapping!A:B,2,0)</f>
        <v>Q 3</v>
      </c>
      <c r="N7341"/>
    </row>
    <row r="7342" spans="1:14" ht="11.25" customHeight="1" x14ac:dyDescent="0.2">
      <c r="A7342" s="42" t="s">
        <v>27</v>
      </c>
      <c r="B7342" s="44" t="s">
        <v>21</v>
      </c>
      <c r="C7342" s="44" t="s">
        <v>57</v>
      </c>
      <c r="D7342" s="43">
        <v>71771.14</v>
      </c>
      <c r="E7342" s="43">
        <v>-102556.42599999999</v>
      </c>
      <c r="F7342" s="45">
        <v>-107420</v>
      </c>
      <c r="G7342" s="45">
        <v>-61290</v>
      </c>
      <c r="H7342" s="45">
        <v>-69210</v>
      </c>
      <c r="I7342" s="55">
        <f>pro[[#This Row],[Admin expenses 3]]+pro[[#This Row],[Admin expenses 2]]+pro[[#This Row],[Admin expenses 1]]+pro[[#This Row],[COGS]]</f>
        <v>-340476.42599999998</v>
      </c>
      <c r="J7342" s="55">
        <f>pro[[#This Row],[Revenue]]+pro[[#This Row],[AdminExp]]</f>
        <v>-268705.28599999996</v>
      </c>
      <c r="K7342" s="83">
        <f>pro[[#This Row],[Profit]]/pro[[#This Row],[Revenue]]</f>
        <v>-3.7439183214868814</v>
      </c>
      <c r="L7342" s="56">
        <f t="shared" si="114"/>
        <v>7</v>
      </c>
      <c r="M7342" s="82" t="str">
        <f>"Q"&amp;" "&amp;VLOOKUP(pro[[#This Row],[Period]],Mapping!A:B,2,0)</f>
        <v>Q 3</v>
      </c>
      <c r="N7342"/>
    </row>
    <row r="7343" spans="1:14" ht="11.25" customHeight="1" x14ac:dyDescent="0.2">
      <c r="A7343" s="42" t="s">
        <v>27</v>
      </c>
      <c r="B7343" s="44" t="s">
        <v>22</v>
      </c>
      <c r="C7343" s="44" t="s">
        <v>57</v>
      </c>
      <c r="D7343" s="43">
        <v>81033.420999999988</v>
      </c>
      <c r="E7343" s="43">
        <v>-129613.19</v>
      </c>
      <c r="F7343" s="45">
        <v>-81280</v>
      </c>
      <c r="G7343" s="45">
        <v>-60800</v>
      </c>
      <c r="H7343" s="45">
        <v>-85880</v>
      </c>
      <c r="I7343" s="55">
        <f>pro[[#This Row],[Admin expenses 3]]+pro[[#This Row],[Admin expenses 2]]+pro[[#This Row],[Admin expenses 1]]+pro[[#This Row],[COGS]]</f>
        <v>-357573.19</v>
      </c>
      <c r="J7343" s="55">
        <f>pro[[#This Row],[Revenue]]+pro[[#This Row],[AdminExp]]</f>
        <v>-276539.76900000003</v>
      </c>
      <c r="K7343" s="83">
        <f>pro[[#This Row],[Profit]]/pro[[#This Row],[Revenue]]</f>
        <v>-3.4126631405577714</v>
      </c>
      <c r="L7343" s="56">
        <f t="shared" si="114"/>
        <v>7</v>
      </c>
      <c r="M7343" s="82" t="str">
        <f>"Q"&amp;" "&amp;VLOOKUP(pro[[#This Row],[Period]],Mapping!A:B,2,0)</f>
        <v>Q 3</v>
      </c>
      <c r="N7343"/>
    </row>
    <row r="7344" spans="1:14" ht="11.25" customHeight="1" x14ac:dyDescent="0.2">
      <c r="A7344" s="42" t="s">
        <v>27</v>
      </c>
      <c r="B7344" s="44" t="s">
        <v>22</v>
      </c>
      <c r="C7344" s="44" t="s">
        <v>57</v>
      </c>
      <c r="D7344" s="43">
        <v>872941.56599999988</v>
      </c>
      <c r="E7344" s="43">
        <v>-87670.883999999991</v>
      </c>
      <c r="F7344" s="45">
        <v>-20510</v>
      </c>
      <c r="G7344" s="45">
        <v>-82560</v>
      </c>
      <c r="H7344" s="45">
        <v>-62710</v>
      </c>
      <c r="I7344" s="55">
        <f>pro[[#This Row],[Admin expenses 3]]+pro[[#This Row],[Admin expenses 2]]+pro[[#This Row],[Admin expenses 1]]+pro[[#This Row],[COGS]]</f>
        <v>-253450.88399999999</v>
      </c>
      <c r="J7344" s="55">
        <f>pro[[#This Row],[Revenue]]+pro[[#This Row],[AdminExp]]</f>
        <v>619490.68199999991</v>
      </c>
      <c r="K7344" s="83">
        <f>pro[[#This Row],[Profit]]/pro[[#This Row],[Revenue]]</f>
        <v>0.70965882039348327</v>
      </c>
      <c r="L7344" s="56">
        <f t="shared" si="114"/>
        <v>7</v>
      </c>
      <c r="M7344" s="82" t="str">
        <f>"Q"&amp;" "&amp;VLOOKUP(pro[[#This Row],[Period]],Mapping!A:B,2,0)</f>
        <v>Q 3</v>
      </c>
      <c r="N7344"/>
    </row>
    <row r="7345" spans="1:14" ht="11.25" customHeight="1" x14ac:dyDescent="0.2">
      <c r="A7345" s="42" t="s">
        <v>27</v>
      </c>
      <c r="B7345" s="44" t="s">
        <v>22</v>
      </c>
      <c r="C7345" s="44" t="s">
        <v>57</v>
      </c>
      <c r="D7345" s="43">
        <v>3105525.9479999994</v>
      </c>
      <c r="E7345" s="43">
        <v>-1894602.4369999999</v>
      </c>
      <c r="F7345" s="45">
        <v>-78470</v>
      </c>
      <c r="G7345" s="45">
        <v>-33920</v>
      </c>
      <c r="H7345" s="45">
        <v>-82820</v>
      </c>
      <c r="I7345" s="55">
        <f>pro[[#This Row],[Admin expenses 3]]+pro[[#This Row],[Admin expenses 2]]+pro[[#This Row],[Admin expenses 1]]+pro[[#This Row],[COGS]]</f>
        <v>-2089812.4369999999</v>
      </c>
      <c r="J7345" s="55">
        <f>pro[[#This Row],[Revenue]]+pro[[#This Row],[AdminExp]]</f>
        <v>1015713.5109999995</v>
      </c>
      <c r="K7345" s="83">
        <f>pro[[#This Row],[Profit]]/pro[[#This Row],[Revenue]]</f>
        <v>0.32706650274622007</v>
      </c>
      <c r="L7345" s="56">
        <f t="shared" si="114"/>
        <v>7</v>
      </c>
      <c r="M7345" s="82" t="str">
        <f>"Q"&amp;" "&amp;VLOOKUP(pro[[#This Row],[Period]],Mapping!A:B,2,0)</f>
        <v>Q 3</v>
      </c>
      <c r="N7345"/>
    </row>
    <row r="7346" spans="1:14" ht="11.25" customHeight="1" x14ac:dyDescent="0.2">
      <c r="A7346" s="42" t="s">
        <v>27</v>
      </c>
      <c r="B7346" s="44" t="s">
        <v>22</v>
      </c>
      <c r="C7346" s="44" t="s">
        <v>57</v>
      </c>
      <c r="D7346" s="43">
        <v>1116.1499999999999</v>
      </c>
      <c r="E7346" s="43">
        <v>-3420.4309999999996</v>
      </c>
      <c r="F7346" s="45">
        <v>-51600</v>
      </c>
      <c r="G7346" s="45">
        <v>-72200</v>
      </c>
      <c r="H7346" s="45">
        <v>-92950</v>
      </c>
      <c r="I7346" s="55">
        <f>pro[[#This Row],[Admin expenses 3]]+pro[[#This Row],[Admin expenses 2]]+pro[[#This Row],[Admin expenses 1]]+pro[[#This Row],[COGS]]</f>
        <v>-220170.43100000001</v>
      </c>
      <c r="J7346" s="55">
        <f>pro[[#This Row],[Revenue]]+pro[[#This Row],[AdminExp]]</f>
        <v>-219054.28100000002</v>
      </c>
      <c r="K7346" s="83">
        <f>pro[[#This Row],[Profit]]/pro[[#This Row],[Revenue]]</f>
        <v>-196.2588191551315</v>
      </c>
      <c r="L7346" s="56">
        <f t="shared" si="114"/>
        <v>7</v>
      </c>
      <c r="M7346" s="82" t="str">
        <f>"Q"&amp;" "&amp;VLOOKUP(pro[[#This Row],[Period]],Mapping!A:B,2,0)</f>
        <v>Q 3</v>
      </c>
      <c r="N7346"/>
    </row>
    <row r="7347" spans="1:14" ht="11.25" customHeight="1" x14ac:dyDescent="0.2">
      <c r="A7347" s="42" t="s">
        <v>27</v>
      </c>
      <c r="B7347" s="44" t="s">
        <v>22</v>
      </c>
      <c r="C7347" s="44" t="s">
        <v>57</v>
      </c>
      <c r="D7347" s="43">
        <v>21394.988999999998</v>
      </c>
      <c r="E7347" s="43">
        <v>-16456.377</v>
      </c>
      <c r="F7347" s="45">
        <v>-69180</v>
      </c>
      <c r="G7347" s="45">
        <v>-38500</v>
      </c>
      <c r="H7347" s="45">
        <v>-71930</v>
      </c>
      <c r="I7347" s="55">
        <f>pro[[#This Row],[Admin expenses 3]]+pro[[#This Row],[Admin expenses 2]]+pro[[#This Row],[Admin expenses 1]]+pro[[#This Row],[COGS]]</f>
        <v>-196066.37700000001</v>
      </c>
      <c r="J7347" s="55">
        <f>pro[[#This Row],[Revenue]]+pro[[#This Row],[AdminExp]]</f>
        <v>-174671.38800000001</v>
      </c>
      <c r="K7347" s="83">
        <f>pro[[#This Row],[Profit]]/pro[[#This Row],[Revenue]]</f>
        <v>-8.1641260951337724</v>
      </c>
      <c r="L7347" s="56">
        <f t="shared" si="114"/>
        <v>7</v>
      </c>
      <c r="M7347" s="82" t="str">
        <f>"Q"&amp;" "&amp;VLOOKUP(pro[[#This Row],[Period]],Mapping!A:B,2,0)</f>
        <v>Q 3</v>
      </c>
      <c r="N7347"/>
    </row>
    <row r="7348" spans="1:14" ht="11.25" customHeight="1" x14ac:dyDescent="0.2">
      <c r="A7348" s="42" t="s">
        <v>27</v>
      </c>
      <c r="B7348" s="44" t="s">
        <v>22</v>
      </c>
      <c r="C7348" s="44" t="s">
        <v>57</v>
      </c>
      <c r="D7348" s="43">
        <v>77536.381999999998</v>
      </c>
      <c r="E7348" s="43">
        <v>-83109.047000000006</v>
      </c>
      <c r="F7348" s="45">
        <v>-80300</v>
      </c>
      <c r="G7348" s="45">
        <v>-108470</v>
      </c>
      <c r="H7348" s="45">
        <v>-69920</v>
      </c>
      <c r="I7348" s="55">
        <f>pro[[#This Row],[Admin expenses 3]]+pro[[#This Row],[Admin expenses 2]]+pro[[#This Row],[Admin expenses 1]]+pro[[#This Row],[COGS]]</f>
        <v>-341799.04700000002</v>
      </c>
      <c r="J7348" s="55">
        <f>pro[[#This Row],[Revenue]]+pro[[#This Row],[AdminExp]]</f>
        <v>-264262.66500000004</v>
      </c>
      <c r="K7348" s="83">
        <f>pro[[#This Row],[Profit]]/pro[[#This Row],[Revenue]]</f>
        <v>-3.4082408565310676</v>
      </c>
      <c r="L7348" s="56">
        <f t="shared" si="114"/>
        <v>7</v>
      </c>
      <c r="M7348" s="82" t="str">
        <f>"Q"&amp;" "&amp;VLOOKUP(pro[[#This Row],[Period]],Mapping!A:B,2,0)</f>
        <v>Q 3</v>
      </c>
      <c r="N7348"/>
    </row>
    <row r="7349" spans="1:14" ht="11.25" customHeight="1" x14ac:dyDescent="0.2">
      <c r="A7349" s="42" t="s">
        <v>27</v>
      </c>
      <c r="B7349" s="44" t="s">
        <v>22</v>
      </c>
      <c r="C7349" s="44" t="s">
        <v>57</v>
      </c>
      <c r="D7349" s="43">
        <v>-433038.57799999998</v>
      </c>
      <c r="E7349" s="43">
        <v>46028.667999999998</v>
      </c>
      <c r="F7349" s="45">
        <v>-50320</v>
      </c>
      <c r="G7349" s="45">
        <v>-40910</v>
      </c>
      <c r="H7349" s="45">
        <v>-27060</v>
      </c>
      <c r="I7349" s="55">
        <f>pro[[#This Row],[Admin expenses 3]]+pro[[#This Row],[Admin expenses 2]]+pro[[#This Row],[Admin expenses 1]]+pro[[#This Row],[COGS]]</f>
        <v>-72261.331999999995</v>
      </c>
      <c r="J7349" s="55">
        <f>pro[[#This Row],[Revenue]]+pro[[#This Row],[AdminExp]]</f>
        <v>-505299.91</v>
      </c>
      <c r="K7349" s="83">
        <f>pro[[#This Row],[Profit]]/pro[[#This Row],[Revenue]]</f>
        <v>1.1668704260339595</v>
      </c>
      <c r="L7349" s="56">
        <f t="shared" si="114"/>
        <v>7</v>
      </c>
      <c r="M7349" s="82" t="str">
        <f>"Q"&amp;" "&amp;VLOOKUP(pro[[#This Row],[Period]],Mapping!A:B,2,0)</f>
        <v>Q 3</v>
      </c>
      <c r="N7349"/>
    </row>
    <row r="7350" spans="1:14" ht="11.25" customHeight="1" x14ac:dyDescent="0.2">
      <c r="A7350" s="42" t="s">
        <v>27</v>
      </c>
      <c r="B7350" s="44" t="s">
        <v>22</v>
      </c>
      <c r="C7350" s="44" t="s">
        <v>57</v>
      </c>
      <c r="D7350" s="43">
        <v>1763085.1980000001</v>
      </c>
      <c r="E7350" s="43">
        <v>-1395060.5689999999</v>
      </c>
      <c r="F7350" s="45">
        <v>-52400</v>
      </c>
      <c r="G7350" s="45">
        <v>-57710</v>
      </c>
      <c r="H7350" s="45">
        <v>-69990</v>
      </c>
      <c r="I7350" s="55">
        <f>pro[[#This Row],[Admin expenses 3]]+pro[[#This Row],[Admin expenses 2]]+pro[[#This Row],[Admin expenses 1]]+pro[[#This Row],[COGS]]</f>
        <v>-1575160.5689999999</v>
      </c>
      <c r="J7350" s="55">
        <f>pro[[#This Row],[Revenue]]+pro[[#This Row],[AdminExp]]</f>
        <v>187924.62900000019</v>
      </c>
      <c r="K7350" s="83">
        <f>pro[[#This Row],[Profit]]/pro[[#This Row],[Revenue]]</f>
        <v>0.10658851268967444</v>
      </c>
      <c r="L7350" s="56">
        <f t="shared" si="114"/>
        <v>7</v>
      </c>
      <c r="M7350" s="82" t="str">
        <f>"Q"&amp;" "&amp;VLOOKUP(pro[[#This Row],[Period]],Mapping!A:B,2,0)</f>
        <v>Q 3</v>
      </c>
      <c r="N7350"/>
    </row>
    <row r="7351" spans="1:14" ht="11.25" customHeight="1" x14ac:dyDescent="0.2">
      <c r="A7351" s="42" t="s">
        <v>27</v>
      </c>
      <c r="B7351" s="44" t="s">
        <v>22</v>
      </c>
      <c r="C7351" s="44" t="s">
        <v>57</v>
      </c>
      <c r="D7351" s="43">
        <v>2020090.723</v>
      </c>
      <c r="E7351" s="43">
        <v>-1708167.3209999998</v>
      </c>
      <c r="F7351" s="45">
        <v>-14520</v>
      </c>
      <c r="G7351" s="45">
        <v>-37760</v>
      </c>
      <c r="H7351" s="45">
        <v>-91470</v>
      </c>
      <c r="I7351" s="55">
        <f>pro[[#This Row],[Admin expenses 3]]+pro[[#This Row],[Admin expenses 2]]+pro[[#This Row],[Admin expenses 1]]+pro[[#This Row],[COGS]]</f>
        <v>-1851917.3209999998</v>
      </c>
      <c r="J7351" s="55">
        <f>pro[[#This Row],[Revenue]]+pro[[#This Row],[AdminExp]]</f>
        <v>168173.40200000023</v>
      </c>
      <c r="K7351" s="83">
        <f>pro[[#This Row],[Profit]]/pro[[#This Row],[Revenue]]</f>
        <v>8.3250420431736347E-2</v>
      </c>
      <c r="L7351" s="56">
        <f t="shared" si="114"/>
        <v>7</v>
      </c>
      <c r="M7351" s="82" t="str">
        <f>"Q"&amp;" "&amp;VLOOKUP(pro[[#This Row],[Period]],Mapping!A:B,2,0)</f>
        <v>Q 3</v>
      </c>
      <c r="N7351"/>
    </row>
    <row r="7352" spans="1:14" ht="11.25" customHeight="1" x14ac:dyDescent="0.2">
      <c r="A7352" s="42" t="s">
        <v>27</v>
      </c>
      <c r="B7352" s="44" t="s">
        <v>22</v>
      </c>
      <c r="C7352" s="44" t="s">
        <v>57</v>
      </c>
      <c r="D7352" s="43">
        <v>-3161.6339999999996</v>
      </c>
      <c r="E7352" s="43">
        <v>4100.3269999999993</v>
      </c>
      <c r="F7352" s="45">
        <v>-47130</v>
      </c>
      <c r="G7352" s="45">
        <v>-31740</v>
      </c>
      <c r="H7352" s="45">
        <v>-41480</v>
      </c>
      <c r="I7352" s="55">
        <f>pro[[#This Row],[Admin expenses 3]]+pro[[#This Row],[Admin expenses 2]]+pro[[#This Row],[Admin expenses 1]]+pro[[#This Row],[COGS]]</f>
        <v>-116249.673</v>
      </c>
      <c r="J7352" s="55">
        <f>pro[[#This Row],[Revenue]]+pro[[#This Row],[AdminExp]]</f>
        <v>-119411.307</v>
      </c>
      <c r="K7352" s="83">
        <f>pro[[#This Row],[Profit]]/pro[[#This Row],[Revenue]]</f>
        <v>37.768858444715619</v>
      </c>
      <c r="L7352" s="56">
        <f t="shared" si="114"/>
        <v>7</v>
      </c>
      <c r="M7352" s="82" t="str">
        <f>"Q"&amp;" "&amp;VLOOKUP(pro[[#This Row],[Period]],Mapping!A:B,2,0)</f>
        <v>Q 3</v>
      </c>
      <c r="N7352"/>
    </row>
    <row r="7353" spans="1:14" ht="11.25" customHeight="1" x14ac:dyDescent="0.2">
      <c r="A7353" s="42" t="s">
        <v>27</v>
      </c>
      <c r="B7353" s="44" t="s">
        <v>22</v>
      </c>
      <c r="C7353" s="44" t="s">
        <v>57</v>
      </c>
      <c r="D7353" s="43">
        <v>776711.43199999991</v>
      </c>
      <c r="E7353" s="43">
        <v>-150890.31299999999</v>
      </c>
      <c r="F7353" s="45">
        <v>-27910</v>
      </c>
      <c r="G7353" s="45">
        <v>-53740</v>
      </c>
      <c r="H7353" s="45">
        <v>-102320</v>
      </c>
      <c r="I7353" s="55">
        <f>pro[[#This Row],[Admin expenses 3]]+pro[[#This Row],[Admin expenses 2]]+pro[[#This Row],[Admin expenses 1]]+pro[[#This Row],[COGS]]</f>
        <v>-334860.31299999997</v>
      </c>
      <c r="J7353" s="55">
        <f>pro[[#This Row],[Revenue]]+pro[[#This Row],[AdminExp]]</f>
        <v>441851.11899999995</v>
      </c>
      <c r="K7353" s="83">
        <f>pro[[#This Row],[Profit]]/pro[[#This Row],[Revenue]]</f>
        <v>0.56887423153055894</v>
      </c>
      <c r="L7353" s="56">
        <f t="shared" si="114"/>
        <v>7</v>
      </c>
      <c r="M7353" s="82" t="str">
        <f>"Q"&amp;" "&amp;VLOOKUP(pro[[#This Row],[Period]],Mapping!A:B,2,0)</f>
        <v>Q 3</v>
      </c>
      <c r="N7353"/>
    </row>
    <row r="7354" spans="1:14" ht="11.25" customHeight="1" x14ac:dyDescent="0.2">
      <c r="A7354" s="42" t="s">
        <v>27</v>
      </c>
      <c r="B7354" s="44" t="s">
        <v>22</v>
      </c>
      <c r="C7354" s="44" t="s">
        <v>57</v>
      </c>
      <c r="D7354" s="43">
        <v>961271.42999999982</v>
      </c>
      <c r="E7354" s="43">
        <v>-264891.19299999997</v>
      </c>
      <c r="F7354" s="45">
        <v>-91380</v>
      </c>
      <c r="G7354" s="45">
        <v>-93690</v>
      </c>
      <c r="H7354" s="45">
        <v>-53660</v>
      </c>
      <c r="I7354" s="55">
        <f>pro[[#This Row],[Admin expenses 3]]+pro[[#This Row],[Admin expenses 2]]+pro[[#This Row],[Admin expenses 1]]+pro[[#This Row],[COGS]]</f>
        <v>-503621.19299999997</v>
      </c>
      <c r="J7354" s="55">
        <f>pro[[#This Row],[Revenue]]+pro[[#This Row],[AdminExp]]</f>
        <v>457650.23699999985</v>
      </c>
      <c r="K7354" s="83">
        <f>pro[[#This Row],[Profit]]/pro[[#This Row],[Revenue]]</f>
        <v>0.47608846233992402</v>
      </c>
      <c r="L7354" s="56">
        <f t="shared" si="114"/>
        <v>7</v>
      </c>
      <c r="M7354" s="82" t="str">
        <f>"Q"&amp;" "&amp;VLOOKUP(pro[[#This Row],[Period]],Mapping!A:B,2,0)</f>
        <v>Q 3</v>
      </c>
      <c r="N7354"/>
    </row>
    <row r="7355" spans="1:14" ht="11.25" customHeight="1" x14ac:dyDescent="0.2">
      <c r="A7355" s="42" t="s">
        <v>27</v>
      </c>
      <c r="B7355" s="44" t="s">
        <v>22</v>
      </c>
      <c r="C7355" s="44" t="s">
        <v>57</v>
      </c>
      <c r="D7355" s="43">
        <v>55332.724999999999</v>
      </c>
      <c r="E7355" s="43">
        <v>-8741.509</v>
      </c>
      <c r="F7355" s="45">
        <v>-39270</v>
      </c>
      <c r="G7355" s="45">
        <v>-103670</v>
      </c>
      <c r="H7355" s="45">
        <v>-70350</v>
      </c>
      <c r="I7355" s="55">
        <f>pro[[#This Row],[Admin expenses 3]]+pro[[#This Row],[Admin expenses 2]]+pro[[#This Row],[Admin expenses 1]]+pro[[#This Row],[COGS]]</f>
        <v>-222031.50899999999</v>
      </c>
      <c r="J7355" s="55">
        <f>pro[[#This Row],[Revenue]]+pro[[#This Row],[AdminExp]]</f>
        <v>-166698.78399999999</v>
      </c>
      <c r="K7355" s="83">
        <f>pro[[#This Row],[Profit]]/pro[[#This Row],[Revenue]]</f>
        <v>-3.0126617476366833</v>
      </c>
      <c r="L7355" s="56">
        <f t="shared" si="114"/>
        <v>7</v>
      </c>
      <c r="M7355" s="82" t="str">
        <f>"Q"&amp;" "&amp;VLOOKUP(pro[[#This Row],[Period]],Mapping!A:B,2,0)</f>
        <v>Q 3</v>
      </c>
      <c r="N7355"/>
    </row>
    <row r="7356" spans="1:14" ht="11.25" customHeight="1" x14ac:dyDescent="0.2">
      <c r="A7356" s="42" t="s">
        <v>27</v>
      </c>
      <c r="B7356" s="44" t="s">
        <v>22</v>
      </c>
      <c r="C7356" s="44" t="s">
        <v>57</v>
      </c>
      <c r="D7356" s="43">
        <v>92968.938999999984</v>
      </c>
      <c r="E7356" s="43">
        <v>-5901.2239999999993</v>
      </c>
      <c r="F7356" s="45">
        <v>-66960</v>
      </c>
      <c r="G7356" s="45">
        <v>-72910</v>
      </c>
      <c r="H7356" s="45">
        <v>-94850</v>
      </c>
      <c r="I7356" s="55">
        <f>pro[[#This Row],[Admin expenses 3]]+pro[[#This Row],[Admin expenses 2]]+pro[[#This Row],[Admin expenses 1]]+pro[[#This Row],[COGS]]</f>
        <v>-240621.22399999999</v>
      </c>
      <c r="J7356" s="55">
        <f>pro[[#This Row],[Revenue]]+pro[[#This Row],[AdminExp]]</f>
        <v>-147652.285</v>
      </c>
      <c r="K7356" s="83">
        <f>pro[[#This Row],[Profit]]/pro[[#This Row],[Revenue]]</f>
        <v>-1.5881894166824904</v>
      </c>
      <c r="L7356" s="56">
        <f t="shared" si="114"/>
        <v>7</v>
      </c>
      <c r="M7356" s="82" t="str">
        <f>"Q"&amp;" "&amp;VLOOKUP(pro[[#This Row],[Period]],Mapping!A:B,2,0)</f>
        <v>Q 3</v>
      </c>
      <c r="N7356"/>
    </row>
    <row r="7357" spans="1:14" ht="11.25" customHeight="1" x14ac:dyDescent="0.2">
      <c r="A7357" s="42" t="s">
        <v>27</v>
      </c>
      <c r="B7357" s="44" t="s">
        <v>22</v>
      </c>
      <c r="C7357" s="44" t="s">
        <v>57</v>
      </c>
      <c r="D7357" s="43">
        <v>862550.31099999999</v>
      </c>
      <c r="E7357" s="43">
        <v>-466663.46299999993</v>
      </c>
      <c r="F7357" s="45">
        <v>-55780</v>
      </c>
      <c r="G7357" s="45">
        <v>-96410</v>
      </c>
      <c r="H7357" s="45">
        <v>-77940</v>
      </c>
      <c r="I7357" s="55">
        <f>pro[[#This Row],[Admin expenses 3]]+pro[[#This Row],[Admin expenses 2]]+pro[[#This Row],[Admin expenses 1]]+pro[[#This Row],[COGS]]</f>
        <v>-696793.46299999999</v>
      </c>
      <c r="J7357" s="55">
        <f>pro[[#This Row],[Revenue]]+pro[[#This Row],[AdminExp]]</f>
        <v>165756.848</v>
      </c>
      <c r="K7357" s="83">
        <f>pro[[#This Row],[Profit]]/pro[[#This Row],[Revenue]]</f>
        <v>0.1921706431336502</v>
      </c>
      <c r="L7357" s="56">
        <f t="shared" si="114"/>
        <v>7</v>
      </c>
      <c r="M7357" s="82" t="str">
        <f>"Q"&amp;" "&amp;VLOOKUP(pro[[#This Row],[Period]],Mapping!A:B,2,0)</f>
        <v>Q 3</v>
      </c>
      <c r="N7357"/>
    </row>
    <row r="7358" spans="1:14" ht="11.25" customHeight="1" x14ac:dyDescent="0.2">
      <c r="A7358" s="42" t="s">
        <v>27</v>
      </c>
      <c r="B7358" s="44" t="s">
        <v>22</v>
      </c>
      <c r="C7358" s="44" t="s">
        <v>57</v>
      </c>
      <c r="D7358" s="43">
        <v>1102430.8189999999</v>
      </c>
      <c r="E7358" s="43">
        <v>-560705.50899999996</v>
      </c>
      <c r="F7358" s="45">
        <v>-70520</v>
      </c>
      <c r="G7358" s="45">
        <v>-12790</v>
      </c>
      <c r="H7358" s="45">
        <v>-13270</v>
      </c>
      <c r="I7358" s="55">
        <f>pro[[#This Row],[Admin expenses 3]]+pro[[#This Row],[Admin expenses 2]]+pro[[#This Row],[Admin expenses 1]]+pro[[#This Row],[COGS]]</f>
        <v>-657285.50899999996</v>
      </c>
      <c r="J7358" s="55">
        <f>pro[[#This Row],[Revenue]]+pro[[#This Row],[AdminExp]]</f>
        <v>445145.30999999994</v>
      </c>
      <c r="K7358" s="83">
        <f>pro[[#This Row],[Profit]]/pro[[#This Row],[Revenue]]</f>
        <v>0.40378525557166955</v>
      </c>
      <c r="L7358" s="56">
        <f t="shared" si="114"/>
        <v>7</v>
      </c>
      <c r="M7358" s="82" t="str">
        <f>"Q"&amp;" "&amp;VLOOKUP(pro[[#This Row],[Period]],Mapping!A:B,2,0)</f>
        <v>Q 3</v>
      </c>
      <c r="N7358"/>
    </row>
    <row r="7359" spans="1:14" ht="11.25" customHeight="1" x14ac:dyDescent="0.2">
      <c r="A7359" s="42" t="s">
        <v>27</v>
      </c>
      <c r="B7359" s="44" t="s">
        <v>22</v>
      </c>
      <c r="C7359" s="44" t="s">
        <v>58</v>
      </c>
      <c r="D7359" s="43">
        <v>96888.441999999995</v>
      </c>
      <c r="E7359" s="43">
        <v>-81499.676999999996</v>
      </c>
      <c r="F7359" s="45">
        <v>-52540</v>
      </c>
      <c r="G7359" s="45">
        <v>-37430</v>
      </c>
      <c r="H7359" s="45">
        <v>-68610</v>
      </c>
      <c r="I7359" s="55">
        <f>pro[[#This Row],[Admin expenses 3]]+pro[[#This Row],[Admin expenses 2]]+pro[[#This Row],[Admin expenses 1]]+pro[[#This Row],[COGS]]</f>
        <v>-240079.677</v>
      </c>
      <c r="J7359" s="55">
        <f>pro[[#This Row],[Revenue]]+pro[[#This Row],[AdminExp]]</f>
        <v>-143191.23499999999</v>
      </c>
      <c r="K7359" s="83">
        <f>pro[[#This Row],[Profit]]/pro[[#This Row],[Revenue]]</f>
        <v>-1.4778980035616631</v>
      </c>
      <c r="L7359" s="56">
        <f t="shared" si="114"/>
        <v>7</v>
      </c>
      <c r="M7359" s="82" t="str">
        <f>"Q"&amp;" "&amp;VLOOKUP(pro[[#This Row],[Period]],Mapping!A:B,2,0)</f>
        <v>Q 3</v>
      </c>
      <c r="N7359"/>
    </row>
    <row r="7360" spans="1:14" ht="11.25" customHeight="1" x14ac:dyDescent="0.2">
      <c r="A7360" s="42" t="s">
        <v>27</v>
      </c>
      <c r="B7360" s="44" t="s">
        <v>22</v>
      </c>
      <c r="C7360" s="44" t="s">
        <v>59</v>
      </c>
      <c r="D7360" s="43">
        <v>119559.28599999999</v>
      </c>
      <c r="E7360" s="43">
        <v>-107050.867</v>
      </c>
      <c r="F7360" s="45">
        <v>-92120</v>
      </c>
      <c r="G7360" s="45">
        <v>-80670</v>
      </c>
      <c r="H7360" s="45">
        <v>-85190</v>
      </c>
      <c r="I7360" s="55">
        <f>pro[[#This Row],[Admin expenses 3]]+pro[[#This Row],[Admin expenses 2]]+pro[[#This Row],[Admin expenses 1]]+pro[[#This Row],[COGS]]</f>
        <v>-365030.86699999997</v>
      </c>
      <c r="J7360" s="55">
        <f>pro[[#This Row],[Revenue]]+pro[[#This Row],[AdminExp]]</f>
        <v>-245471.58099999998</v>
      </c>
      <c r="K7360" s="83">
        <f>pro[[#This Row],[Profit]]/pro[[#This Row],[Revenue]]</f>
        <v>-2.0531368931059024</v>
      </c>
      <c r="L7360" s="56">
        <f t="shared" si="114"/>
        <v>7</v>
      </c>
      <c r="M7360" s="82" t="str">
        <f>"Q"&amp;" "&amp;VLOOKUP(pro[[#This Row],[Period]],Mapping!A:B,2,0)</f>
        <v>Q 3</v>
      </c>
      <c r="N7360"/>
    </row>
    <row r="7361" spans="1:14" ht="11.25" customHeight="1" x14ac:dyDescent="0.2">
      <c r="A7361" s="42" t="s">
        <v>27</v>
      </c>
      <c r="B7361" s="44" t="s">
        <v>22</v>
      </c>
      <c r="C7361" s="44" t="s">
        <v>57</v>
      </c>
      <c r="D7361" s="43">
        <v>205314.93499999997</v>
      </c>
      <c r="E7361" s="43">
        <v>-38949.883000000002</v>
      </c>
      <c r="F7361" s="45">
        <v>-92600</v>
      </c>
      <c r="G7361" s="45">
        <v>-43690</v>
      </c>
      <c r="H7361" s="45">
        <v>-45760</v>
      </c>
      <c r="I7361" s="55">
        <f>pro[[#This Row],[Admin expenses 3]]+pro[[#This Row],[Admin expenses 2]]+pro[[#This Row],[Admin expenses 1]]+pro[[#This Row],[COGS]]</f>
        <v>-220999.883</v>
      </c>
      <c r="J7361" s="55">
        <f>pro[[#This Row],[Revenue]]+pro[[#This Row],[AdminExp]]</f>
        <v>-15684.948000000033</v>
      </c>
      <c r="K7361" s="83">
        <f>pro[[#This Row],[Profit]]/pro[[#This Row],[Revenue]]</f>
        <v>-7.6394578894126902E-2</v>
      </c>
      <c r="L7361" s="56">
        <f t="shared" si="114"/>
        <v>7</v>
      </c>
      <c r="M7361" s="82" t="str">
        <f>"Q"&amp;" "&amp;VLOOKUP(pro[[#This Row],[Period]],Mapping!A:B,2,0)</f>
        <v>Q 3</v>
      </c>
      <c r="N7361"/>
    </row>
    <row r="7362" spans="1:14" ht="11.25" customHeight="1" x14ac:dyDescent="0.2">
      <c r="A7362" s="42" t="s">
        <v>27</v>
      </c>
      <c r="B7362" s="44" t="s">
        <v>22</v>
      </c>
      <c r="C7362" s="44" t="s">
        <v>57</v>
      </c>
      <c r="D7362" s="43">
        <v>162950.46599999999</v>
      </c>
      <c r="E7362" s="43">
        <v>-41449.17</v>
      </c>
      <c r="F7362" s="45">
        <v>-81470</v>
      </c>
      <c r="G7362" s="45">
        <v>-44650</v>
      </c>
      <c r="H7362" s="45">
        <v>-28390</v>
      </c>
      <c r="I7362" s="55">
        <f>pro[[#This Row],[Admin expenses 3]]+pro[[#This Row],[Admin expenses 2]]+pro[[#This Row],[Admin expenses 1]]+pro[[#This Row],[COGS]]</f>
        <v>-195959.16999999998</v>
      </c>
      <c r="J7362" s="55">
        <f>pro[[#This Row],[Revenue]]+pro[[#This Row],[AdminExp]]</f>
        <v>-33008.703999999998</v>
      </c>
      <c r="K7362" s="83">
        <f>pro[[#This Row],[Profit]]/pro[[#This Row],[Revenue]]</f>
        <v>-0.20256894509279894</v>
      </c>
      <c r="L7362" s="56">
        <f t="shared" ref="L7362:L7425" si="115">MONTH(DATEVALUE(A7362&amp;"1"))</f>
        <v>7</v>
      </c>
      <c r="M7362" s="82" t="str">
        <f>"Q"&amp;" "&amp;VLOOKUP(pro[[#This Row],[Period]],Mapping!A:B,2,0)</f>
        <v>Q 3</v>
      </c>
      <c r="N7362"/>
    </row>
    <row r="7363" spans="1:14" ht="11.25" customHeight="1" x14ac:dyDescent="0.2">
      <c r="A7363" s="42" t="s">
        <v>27</v>
      </c>
      <c r="B7363" s="44" t="s">
        <v>22</v>
      </c>
      <c r="C7363" s="44" t="s">
        <v>57</v>
      </c>
      <c r="D7363" s="43">
        <v>1253206.1079999998</v>
      </c>
      <c r="E7363" s="43">
        <v>-2219073.6749999998</v>
      </c>
      <c r="F7363" s="45">
        <v>-64690</v>
      </c>
      <c r="G7363" s="45">
        <v>-76730</v>
      </c>
      <c r="H7363" s="45">
        <v>-72100</v>
      </c>
      <c r="I7363" s="55">
        <f>pro[[#This Row],[Admin expenses 3]]+pro[[#This Row],[Admin expenses 2]]+pro[[#This Row],[Admin expenses 1]]+pro[[#This Row],[COGS]]</f>
        <v>-2432593.6749999998</v>
      </c>
      <c r="J7363" s="55">
        <f>pro[[#This Row],[Revenue]]+pro[[#This Row],[AdminExp]]</f>
        <v>-1179387.567</v>
      </c>
      <c r="K7363" s="83">
        <f>pro[[#This Row],[Profit]]/pro[[#This Row],[Revenue]]</f>
        <v>-0.94109624863079611</v>
      </c>
      <c r="L7363" s="56">
        <f t="shared" si="115"/>
        <v>7</v>
      </c>
      <c r="M7363" s="82" t="str">
        <f>"Q"&amp;" "&amp;VLOOKUP(pro[[#This Row],[Period]],Mapping!A:B,2,0)</f>
        <v>Q 3</v>
      </c>
      <c r="N7363"/>
    </row>
    <row r="7364" spans="1:14" ht="11.25" customHeight="1" x14ac:dyDescent="0.2">
      <c r="A7364" s="42" t="s">
        <v>27</v>
      </c>
      <c r="B7364" s="44" t="s">
        <v>22</v>
      </c>
      <c r="C7364" s="44" t="s">
        <v>57</v>
      </c>
      <c r="D7364" s="43">
        <v>4544584.1559999995</v>
      </c>
      <c r="E7364" s="43">
        <v>-131297.68399999998</v>
      </c>
      <c r="F7364" s="45">
        <v>-13570</v>
      </c>
      <c r="G7364" s="45">
        <v>-107710</v>
      </c>
      <c r="H7364" s="45">
        <v>-96700</v>
      </c>
      <c r="I7364" s="55">
        <f>pro[[#This Row],[Admin expenses 3]]+pro[[#This Row],[Admin expenses 2]]+pro[[#This Row],[Admin expenses 1]]+pro[[#This Row],[COGS]]</f>
        <v>-349277.68400000001</v>
      </c>
      <c r="J7364" s="55">
        <f>pro[[#This Row],[Revenue]]+pro[[#This Row],[AdminExp]]</f>
        <v>4195306.4719999991</v>
      </c>
      <c r="K7364" s="83">
        <f>pro[[#This Row],[Profit]]/pro[[#This Row],[Revenue]]</f>
        <v>0.92314419273348358</v>
      </c>
      <c r="L7364" s="56">
        <f t="shared" si="115"/>
        <v>7</v>
      </c>
      <c r="M7364" s="82" t="str">
        <f>"Q"&amp;" "&amp;VLOOKUP(pro[[#This Row],[Period]],Mapping!A:B,2,0)</f>
        <v>Q 3</v>
      </c>
      <c r="N7364"/>
    </row>
    <row r="7365" spans="1:14" ht="11.25" customHeight="1" x14ac:dyDescent="0.2">
      <c r="A7365" s="42" t="s">
        <v>27</v>
      </c>
      <c r="B7365" s="44" t="s">
        <v>22</v>
      </c>
      <c r="C7365" s="44" t="s">
        <v>57</v>
      </c>
      <c r="D7365" s="43">
        <v>-198980.25699999998</v>
      </c>
      <c r="E7365" s="43">
        <v>16370.031999999997</v>
      </c>
      <c r="F7365" s="45">
        <v>-12730</v>
      </c>
      <c r="G7365" s="45">
        <v>-15910</v>
      </c>
      <c r="H7365" s="45">
        <v>-83070</v>
      </c>
      <c r="I7365" s="55">
        <f>pro[[#This Row],[Admin expenses 3]]+pro[[#This Row],[Admin expenses 2]]+pro[[#This Row],[Admin expenses 1]]+pro[[#This Row],[COGS]]</f>
        <v>-95339.968000000008</v>
      </c>
      <c r="J7365" s="55">
        <f>pro[[#This Row],[Revenue]]+pro[[#This Row],[AdminExp]]</f>
        <v>-294320.22499999998</v>
      </c>
      <c r="K7365" s="83">
        <f>pro[[#This Row],[Profit]]/pro[[#This Row],[Revenue]]</f>
        <v>1.479142852850974</v>
      </c>
      <c r="L7365" s="56">
        <f t="shared" si="115"/>
        <v>7</v>
      </c>
      <c r="M7365" s="82" t="str">
        <f>"Q"&amp;" "&amp;VLOOKUP(pro[[#This Row],[Period]],Mapping!A:B,2,0)</f>
        <v>Q 3</v>
      </c>
      <c r="N7365"/>
    </row>
    <row r="7366" spans="1:14" ht="11.25" customHeight="1" x14ac:dyDescent="0.2">
      <c r="A7366" s="42" t="s">
        <v>27</v>
      </c>
      <c r="B7366" s="44" t="s">
        <v>22</v>
      </c>
      <c r="C7366" s="44" t="s">
        <v>58</v>
      </c>
      <c r="D7366" s="43">
        <v>-22611.399999999998</v>
      </c>
      <c r="E7366" s="43">
        <v>5092.8360000000002</v>
      </c>
      <c r="F7366" s="45">
        <v>-39340</v>
      </c>
      <c r="G7366" s="45">
        <v>-61960</v>
      </c>
      <c r="H7366" s="45">
        <v>-71710</v>
      </c>
      <c r="I7366" s="55">
        <f>pro[[#This Row],[Admin expenses 3]]+pro[[#This Row],[Admin expenses 2]]+pro[[#This Row],[Admin expenses 1]]+pro[[#This Row],[COGS]]</f>
        <v>-167917.16399999999</v>
      </c>
      <c r="J7366" s="55">
        <f>pro[[#This Row],[Revenue]]+pro[[#This Row],[AdminExp]]</f>
        <v>-190528.56399999998</v>
      </c>
      <c r="K7366" s="83">
        <f>pro[[#This Row],[Profit]]/pro[[#This Row],[Revenue]]</f>
        <v>8.4262170409616388</v>
      </c>
      <c r="L7366" s="56">
        <f t="shared" si="115"/>
        <v>7</v>
      </c>
      <c r="M7366" s="82" t="str">
        <f>"Q"&amp;" "&amp;VLOOKUP(pro[[#This Row],[Period]],Mapping!A:B,2,0)</f>
        <v>Q 3</v>
      </c>
      <c r="N7366"/>
    </row>
    <row r="7367" spans="1:14" ht="11.25" customHeight="1" x14ac:dyDescent="0.2">
      <c r="A7367" s="42" t="s">
        <v>27</v>
      </c>
      <c r="B7367" s="44" t="s">
        <v>22</v>
      </c>
      <c r="C7367" s="44" t="s">
        <v>59</v>
      </c>
      <c r="D7367" s="43">
        <v>-113640.086</v>
      </c>
      <c r="E7367" s="43">
        <v>7581.3219999999992</v>
      </c>
      <c r="F7367" s="45">
        <v>-64760</v>
      </c>
      <c r="G7367" s="45">
        <v>-87730</v>
      </c>
      <c r="H7367" s="45">
        <v>-100380</v>
      </c>
      <c r="I7367" s="55">
        <f>pro[[#This Row],[Admin expenses 3]]+pro[[#This Row],[Admin expenses 2]]+pro[[#This Row],[Admin expenses 1]]+pro[[#This Row],[COGS]]</f>
        <v>-245288.67800000001</v>
      </c>
      <c r="J7367" s="55">
        <f>pro[[#This Row],[Revenue]]+pro[[#This Row],[AdminExp]]</f>
        <v>-358928.76400000002</v>
      </c>
      <c r="K7367" s="83">
        <f>pro[[#This Row],[Profit]]/pro[[#This Row],[Revenue]]</f>
        <v>3.1584696618409813</v>
      </c>
      <c r="L7367" s="56">
        <f t="shared" si="115"/>
        <v>7</v>
      </c>
      <c r="M7367" s="82" t="str">
        <f>"Q"&amp;" "&amp;VLOOKUP(pro[[#This Row],[Period]],Mapping!A:B,2,0)</f>
        <v>Q 3</v>
      </c>
      <c r="N7367"/>
    </row>
    <row r="7368" spans="1:14" ht="11.25" customHeight="1" x14ac:dyDescent="0.2">
      <c r="A7368" s="42" t="s">
        <v>27</v>
      </c>
      <c r="B7368" s="44" t="s">
        <v>22</v>
      </c>
      <c r="C7368" s="44" t="s">
        <v>57</v>
      </c>
      <c r="D7368" s="43">
        <v>-698720.34400000004</v>
      </c>
      <c r="E7368" s="43">
        <v>55524.846999999994</v>
      </c>
      <c r="F7368" s="45">
        <v>-84540</v>
      </c>
      <c r="G7368" s="45">
        <v>-42390</v>
      </c>
      <c r="H7368" s="45">
        <v>-34700</v>
      </c>
      <c r="I7368" s="55">
        <f>pro[[#This Row],[Admin expenses 3]]+pro[[#This Row],[Admin expenses 2]]+pro[[#This Row],[Admin expenses 1]]+pro[[#This Row],[COGS]]</f>
        <v>-106105.15300000001</v>
      </c>
      <c r="J7368" s="55">
        <f>pro[[#This Row],[Revenue]]+pro[[#This Row],[AdminExp]]</f>
        <v>-804825.49700000009</v>
      </c>
      <c r="K7368" s="83">
        <f>pro[[#This Row],[Profit]]/pro[[#This Row],[Revenue]]</f>
        <v>1.1518563956397412</v>
      </c>
      <c r="L7368" s="56">
        <f t="shared" si="115"/>
        <v>7</v>
      </c>
      <c r="M7368" s="82" t="str">
        <f>"Q"&amp;" "&amp;VLOOKUP(pro[[#This Row],[Period]],Mapping!A:B,2,0)</f>
        <v>Q 3</v>
      </c>
      <c r="N7368"/>
    </row>
    <row r="7369" spans="1:14" ht="11.25" customHeight="1" x14ac:dyDescent="0.2">
      <c r="A7369" s="42" t="s">
        <v>27</v>
      </c>
      <c r="B7369" s="44" t="s">
        <v>22</v>
      </c>
      <c r="C7369" s="44" t="s">
        <v>57</v>
      </c>
      <c r="D7369" s="43">
        <v>2109522.4499999997</v>
      </c>
      <c r="E7369" s="43">
        <v>-177113.25099999999</v>
      </c>
      <c r="F7369" s="45">
        <v>-107190</v>
      </c>
      <c r="G7369" s="45">
        <v>-70740</v>
      </c>
      <c r="H7369" s="45">
        <v>-106740</v>
      </c>
      <c r="I7369" s="55">
        <f>pro[[#This Row],[Admin expenses 3]]+pro[[#This Row],[Admin expenses 2]]+pro[[#This Row],[Admin expenses 1]]+pro[[#This Row],[COGS]]</f>
        <v>-461783.25099999999</v>
      </c>
      <c r="J7369" s="55">
        <f>pro[[#This Row],[Revenue]]+pro[[#This Row],[AdminExp]]</f>
        <v>1647739.1989999998</v>
      </c>
      <c r="K7369" s="83">
        <f>pro[[#This Row],[Profit]]/pro[[#This Row],[Revenue]]</f>
        <v>0.78109583474686417</v>
      </c>
      <c r="L7369" s="56">
        <f t="shared" si="115"/>
        <v>7</v>
      </c>
      <c r="M7369" s="82" t="str">
        <f>"Q"&amp;" "&amp;VLOOKUP(pro[[#This Row],[Period]],Mapping!A:B,2,0)</f>
        <v>Q 3</v>
      </c>
      <c r="N7369"/>
    </row>
    <row r="7370" spans="1:14" ht="11.25" customHeight="1" x14ac:dyDescent="0.2">
      <c r="A7370" s="42" t="s">
        <v>27</v>
      </c>
      <c r="B7370" s="44" t="s">
        <v>22</v>
      </c>
      <c r="C7370" s="44" t="s">
        <v>57</v>
      </c>
      <c r="D7370" s="43">
        <v>-1712.8579999999999</v>
      </c>
      <c r="E7370" s="43">
        <v>121.86999999999999</v>
      </c>
      <c r="F7370" s="45">
        <v>-47020</v>
      </c>
      <c r="G7370" s="45">
        <v>-104150</v>
      </c>
      <c r="H7370" s="45">
        <v>-63410</v>
      </c>
      <c r="I7370" s="55">
        <f>pro[[#This Row],[Admin expenses 3]]+pro[[#This Row],[Admin expenses 2]]+pro[[#This Row],[Admin expenses 1]]+pro[[#This Row],[COGS]]</f>
        <v>-214458.13</v>
      </c>
      <c r="J7370" s="55">
        <f>pro[[#This Row],[Revenue]]+pro[[#This Row],[AdminExp]]</f>
        <v>-216170.98800000001</v>
      </c>
      <c r="K7370" s="83">
        <f>pro[[#This Row],[Profit]]/pro[[#This Row],[Revenue]]</f>
        <v>126.20485060641339</v>
      </c>
      <c r="L7370" s="56">
        <f t="shared" si="115"/>
        <v>7</v>
      </c>
      <c r="M7370" s="82" t="str">
        <f>"Q"&amp;" "&amp;VLOOKUP(pro[[#This Row],[Period]],Mapping!A:B,2,0)</f>
        <v>Q 3</v>
      </c>
      <c r="N7370"/>
    </row>
    <row r="7371" spans="1:14" ht="11.25" customHeight="1" x14ac:dyDescent="0.2">
      <c r="A7371" s="42" t="s">
        <v>27</v>
      </c>
      <c r="B7371" s="44" t="s">
        <v>22</v>
      </c>
      <c r="C7371" s="44" t="s">
        <v>58</v>
      </c>
      <c r="D7371" s="43">
        <v>3373945.3369999998</v>
      </c>
      <c r="E7371" s="43">
        <v>-200480.53899999999</v>
      </c>
      <c r="F7371" s="45">
        <v>-86290</v>
      </c>
      <c r="G7371" s="45">
        <v>-20450</v>
      </c>
      <c r="H7371" s="45">
        <v>-22440</v>
      </c>
      <c r="I7371" s="55">
        <f>pro[[#This Row],[Admin expenses 3]]+pro[[#This Row],[Admin expenses 2]]+pro[[#This Row],[Admin expenses 1]]+pro[[#This Row],[COGS]]</f>
        <v>-329660.53899999999</v>
      </c>
      <c r="J7371" s="55">
        <f>pro[[#This Row],[Revenue]]+pro[[#This Row],[AdminExp]]</f>
        <v>3044284.798</v>
      </c>
      <c r="K7371" s="83">
        <f>pro[[#This Row],[Profit]]/pro[[#This Row],[Revenue]]</f>
        <v>0.90229227030301473</v>
      </c>
      <c r="L7371" s="56">
        <f t="shared" si="115"/>
        <v>7</v>
      </c>
      <c r="M7371" s="82" t="str">
        <f>"Q"&amp;" "&amp;VLOOKUP(pro[[#This Row],[Period]],Mapping!A:B,2,0)</f>
        <v>Q 3</v>
      </c>
      <c r="N7371"/>
    </row>
    <row r="7372" spans="1:14" ht="11.25" customHeight="1" x14ac:dyDescent="0.2">
      <c r="A7372" s="42" t="s">
        <v>27</v>
      </c>
      <c r="B7372" s="44" t="s">
        <v>22</v>
      </c>
      <c r="C7372" s="44" t="s">
        <v>59</v>
      </c>
      <c r="D7372" s="43">
        <v>179578.79800000001</v>
      </c>
      <c r="E7372" s="43">
        <v>-50196.86</v>
      </c>
      <c r="F7372" s="45">
        <v>-46040</v>
      </c>
      <c r="G7372" s="45">
        <v>-82460</v>
      </c>
      <c r="H7372" s="45">
        <v>-41090</v>
      </c>
      <c r="I7372" s="55">
        <f>pro[[#This Row],[Admin expenses 3]]+pro[[#This Row],[Admin expenses 2]]+pro[[#This Row],[Admin expenses 1]]+pro[[#This Row],[COGS]]</f>
        <v>-219786.86</v>
      </c>
      <c r="J7372" s="55">
        <f>pro[[#This Row],[Revenue]]+pro[[#This Row],[AdminExp]]</f>
        <v>-40208.061999999976</v>
      </c>
      <c r="K7372" s="83">
        <f>pro[[#This Row],[Profit]]/pro[[#This Row],[Revenue]]</f>
        <v>-0.22390205551993936</v>
      </c>
      <c r="L7372" s="56">
        <f t="shared" si="115"/>
        <v>7</v>
      </c>
      <c r="M7372" s="82" t="str">
        <f>"Q"&amp;" "&amp;VLOOKUP(pro[[#This Row],[Period]],Mapping!A:B,2,0)</f>
        <v>Q 3</v>
      </c>
      <c r="N7372"/>
    </row>
    <row r="7373" spans="1:14" ht="11.25" customHeight="1" x14ac:dyDescent="0.2">
      <c r="A7373" s="42" t="s">
        <v>27</v>
      </c>
      <c r="B7373" s="44" t="s">
        <v>22</v>
      </c>
      <c r="C7373" s="44" t="s">
        <v>57</v>
      </c>
      <c r="D7373" s="43">
        <v>4001.3539999999998</v>
      </c>
      <c r="E7373" s="43">
        <v>-1267.3499999999999</v>
      </c>
      <c r="F7373" s="45">
        <v>-41690</v>
      </c>
      <c r="G7373" s="45">
        <v>-38200</v>
      </c>
      <c r="H7373" s="45">
        <v>-39290</v>
      </c>
      <c r="I7373" s="55">
        <f>pro[[#This Row],[Admin expenses 3]]+pro[[#This Row],[Admin expenses 2]]+pro[[#This Row],[Admin expenses 1]]+pro[[#This Row],[COGS]]</f>
        <v>-120447.35</v>
      </c>
      <c r="J7373" s="55">
        <f>pro[[#This Row],[Revenue]]+pro[[#This Row],[AdminExp]]</f>
        <v>-116445.996</v>
      </c>
      <c r="K7373" s="83">
        <f>pro[[#This Row],[Profit]]/pro[[#This Row],[Revenue]]</f>
        <v>-29.101648092120818</v>
      </c>
      <c r="L7373" s="56">
        <f t="shared" si="115"/>
        <v>7</v>
      </c>
      <c r="M7373" s="82" t="str">
        <f>"Q"&amp;" "&amp;VLOOKUP(pro[[#This Row],[Period]],Mapping!A:B,2,0)</f>
        <v>Q 3</v>
      </c>
      <c r="N7373"/>
    </row>
    <row r="7374" spans="1:14" ht="11.25" customHeight="1" x14ac:dyDescent="0.2">
      <c r="A7374" s="42" t="s">
        <v>27</v>
      </c>
      <c r="B7374" s="44" t="s">
        <v>22</v>
      </c>
      <c r="C7374" s="44" t="s">
        <v>57</v>
      </c>
      <c r="D7374" s="43">
        <v>16982.105</v>
      </c>
      <c r="E7374" s="43">
        <v>-7643.3699999999981</v>
      </c>
      <c r="F7374" s="45">
        <v>-18650</v>
      </c>
      <c r="G7374" s="45">
        <v>-92950</v>
      </c>
      <c r="H7374" s="45">
        <v>-67990</v>
      </c>
      <c r="I7374" s="55">
        <f>pro[[#This Row],[Admin expenses 3]]+pro[[#This Row],[Admin expenses 2]]+pro[[#This Row],[Admin expenses 1]]+pro[[#This Row],[COGS]]</f>
        <v>-187233.37</v>
      </c>
      <c r="J7374" s="55">
        <f>pro[[#This Row],[Revenue]]+pro[[#This Row],[AdminExp]]</f>
        <v>-170251.26499999998</v>
      </c>
      <c r="K7374" s="83">
        <f>pro[[#This Row],[Profit]]/pro[[#This Row],[Revenue]]</f>
        <v>-10.025333431868427</v>
      </c>
      <c r="L7374" s="56">
        <f t="shared" si="115"/>
        <v>7</v>
      </c>
      <c r="M7374" s="82" t="str">
        <f>"Q"&amp;" "&amp;VLOOKUP(pro[[#This Row],[Period]],Mapping!A:B,2,0)</f>
        <v>Q 3</v>
      </c>
      <c r="N7374"/>
    </row>
    <row r="7375" spans="1:14" ht="11.25" customHeight="1" x14ac:dyDescent="0.2">
      <c r="A7375" s="42" t="s">
        <v>27</v>
      </c>
      <c r="B7375" s="44" t="s">
        <v>22</v>
      </c>
      <c r="C7375" s="44" t="s">
        <v>58</v>
      </c>
      <c r="D7375" s="43">
        <v>152129.78899999999</v>
      </c>
      <c r="E7375" s="43">
        <v>-446886.97899999993</v>
      </c>
      <c r="F7375" s="45">
        <v>-86940</v>
      </c>
      <c r="G7375" s="45">
        <v>-62710</v>
      </c>
      <c r="H7375" s="45">
        <v>-15190</v>
      </c>
      <c r="I7375" s="55">
        <f>pro[[#This Row],[Admin expenses 3]]+pro[[#This Row],[Admin expenses 2]]+pro[[#This Row],[Admin expenses 1]]+pro[[#This Row],[COGS]]</f>
        <v>-611726.97899999993</v>
      </c>
      <c r="J7375" s="55">
        <f>pro[[#This Row],[Revenue]]+pro[[#This Row],[AdminExp]]</f>
        <v>-459597.18999999994</v>
      </c>
      <c r="K7375" s="83">
        <f>pro[[#This Row],[Profit]]/pro[[#This Row],[Revenue]]</f>
        <v>-3.0210860937958706</v>
      </c>
      <c r="L7375" s="56">
        <f t="shared" si="115"/>
        <v>7</v>
      </c>
      <c r="M7375" s="82" t="str">
        <f>"Q"&amp;" "&amp;VLOOKUP(pro[[#This Row],[Period]],Mapping!A:B,2,0)</f>
        <v>Q 3</v>
      </c>
      <c r="N7375"/>
    </row>
    <row r="7376" spans="1:14" ht="11.25" customHeight="1" x14ac:dyDescent="0.2">
      <c r="A7376" s="42" t="s">
        <v>27</v>
      </c>
      <c r="B7376" s="44" t="s">
        <v>22</v>
      </c>
      <c r="C7376" s="44" t="s">
        <v>59</v>
      </c>
      <c r="D7376" s="43">
        <v>318626.15399999998</v>
      </c>
      <c r="E7376" s="43">
        <v>-387956.93999999994</v>
      </c>
      <c r="F7376" s="45">
        <v>-90920</v>
      </c>
      <c r="G7376" s="45">
        <v>-75690</v>
      </c>
      <c r="H7376" s="45">
        <v>-47710</v>
      </c>
      <c r="I7376" s="55">
        <f>pro[[#This Row],[Admin expenses 3]]+pro[[#This Row],[Admin expenses 2]]+pro[[#This Row],[Admin expenses 1]]+pro[[#This Row],[COGS]]</f>
        <v>-602276.93999999994</v>
      </c>
      <c r="J7376" s="55">
        <f>pro[[#This Row],[Revenue]]+pro[[#This Row],[AdminExp]]</f>
        <v>-283650.78599999996</v>
      </c>
      <c r="K7376" s="83">
        <f>pro[[#This Row],[Profit]]/pro[[#This Row],[Revenue]]</f>
        <v>-0.89023070592001674</v>
      </c>
      <c r="L7376" s="56">
        <f t="shared" si="115"/>
        <v>7</v>
      </c>
      <c r="M7376" s="82" t="str">
        <f>"Q"&amp;" "&amp;VLOOKUP(pro[[#This Row],[Period]],Mapping!A:B,2,0)</f>
        <v>Q 3</v>
      </c>
      <c r="N7376"/>
    </row>
    <row r="7377" spans="1:14" ht="11.25" customHeight="1" x14ac:dyDescent="0.2">
      <c r="A7377" s="42" t="s">
        <v>27</v>
      </c>
      <c r="B7377" s="44" t="s">
        <v>22</v>
      </c>
      <c r="C7377" s="44" t="s">
        <v>57</v>
      </c>
      <c r="D7377" s="43">
        <v>51526.125</v>
      </c>
      <c r="E7377" s="43">
        <v>-98262.828999999998</v>
      </c>
      <c r="F7377" s="45">
        <v>-76660</v>
      </c>
      <c r="G7377" s="45">
        <v>-76630</v>
      </c>
      <c r="H7377" s="45">
        <v>-82030</v>
      </c>
      <c r="I7377" s="55">
        <f>pro[[#This Row],[Admin expenses 3]]+pro[[#This Row],[Admin expenses 2]]+pro[[#This Row],[Admin expenses 1]]+pro[[#This Row],[COGS]]</f>
        <v>-333582.82900000003</v>
      </c>
      <c r="J7377" s="55">
        <f>pro[[#This Row],[Revenue]]+pro[[#This Row],[AdminExp]]</f>
        <v>-282056.70400000003</v>
      </c>
      <c r="K7377" s="83">
        <f>pro[[#This Row],[Profit]]/pro[[#This Row],[Revenue]]</f>
        <v>-5.4740523181201777</v>
      </c>
      <c r="L7377" s="56">
        <f t="shared" si="115"/>
        <v>7</v>
      </c>
      <c r="M7377" s="82" t="str">
        <f>"Q"&amp;" "&amp;VLOOKUP(pro[[#This Row],[Period]],Mapping!A:B,2,0)</f>
        <v>Q 3</v>
      </c>
      <c r="N7377"/>
    </row>
    <row r="7378" spans="1:14" ht="11.25" customHeight="1" x14ac:dyDescent="0.2">
      <c r="A7378" s="42" t="s">
        <v>27</v>
      </c>
      <c r="B7378" s="44" t="s">
        <v>22</v>
      </c>
      <c r="C7378" s="44" t="s">
        <v>57</v>
      </c>
      <c r="D7378" s="43">
        <v>185114.18100000001</v>
      </c>
      <c r="E7378" s="43">
        <v>-102199.10399999999</v>
      </c>
      <c r="F7378" s="45">
        <v>-63260</v>
      </c>
      <c r="G7378" s="45">
        <v>-37880</v>
      </c>
      <c r="H7378" s="45">
        <v>-86960</v>
      </c>
      <c r="I7378" s="55">
        <f>pro[[#This Row],[Admin expenses 3]]+pro[[#This Row],[Admin expenses 2]]+pro[[#This Row],[Admin expenses 1]]+pro[[#This Row],[COGS]]</f>
        <v>-290299.10399999999</v>
      </c>
      <c r="J7378" s="55">
        <f>pro[[#This Row],[Revenue]]+pro[[#This Row],[AdminExp]]</f>
        <v>-105184.92299999998</v>
      </c>
      <c r="K7378" s="83">
        <f>pro[[#This Row],[Profit]]/pro[[#This Row],[Revenue]]</f>
        <v>-0.56821645122909292</v>
      </c>
      <c r="L7378" s="56">
        <f t="shared" si="115"/>
        <v>7</v>
      </c>
      <c r="M7378" s="82" t="str">
        <f>"Q"&amp;" "&amp;VLOOKUP(pro[[#This Row],[Period]],Mapping!A:B,2,0)</f>
        <v>Q 3</v>
      </c>
      <c r="N7378"/>
    </row>
    <row r="7379" spans="1:14" ht="11.25" customHeight="1" x14ac:dyDescent="0.2">
      <c r="A7379" s="42" t="s">
        <v>27</v>
      </c>
      <c r="B7379" s="44" t="s">
        <v>22</v>
      </c>
      <c r="C7379" s="44" t="s">
        <v>57</v>
      </c>
      <c r="D7379" s="43">
        <v>192658.83699999997</v>
      </c>
      <c r="E7379" s="43">
        <v>-99954.540000000008</v>
      </c>
      <c r="F7379" s="45">
        <v>-37790</v>
      </c>
      <c r="G7379" s="45">
        <v>-34270</v>
      </c>
      <c r="H7379" s="45">
        <v>-84300</v>
      </c>
      <c r="I7379" s="55">
        <f>pro[[#This Row],[Admin expenses 3]]+pro[[#This Row],[Admin expenses 2]]+pro[[#This Row],[Admin expenses 1]]+pro[[#This Row],[COGS]]</f>
        <v>-256314.54</v>
      </c>
      <c r="J7379" s="55">
        <f>pro[[#This Row],[Revenue]]+pro[[#This Row],[AdminExp]]</f>
        <v>-63655.703000000038</v>
      </c>
      <c r="K7379" s="83">
        <f>pro[[#This Row],[Profit]]/pro[[#This Row],[Revenue]]</f>
        <v>-0.33040634933345958</v>
      </c>
      <c r="L7379" s="56">
        <f t="shared" si="115"/>
        <v>7</v>
      </c>
      <c r="M7379" s="82" t="str">
        <f>"Q"&amp;" "&amp;VLOOKUP(pro[[#This Row],[Period]],Mapping!A:B,2,0)</f>
        <v>Q 3</v>
      </c>
      <c r="N7379"/>
    </row>
    <row r="7380" spans="1:14" ht="11.25" customHeight="1" x14ac:dyDescent="0.2">
      <c r="A7380" s="42" t="s">
        <v>27</v>
      </c>
      <c r="B7380" s="44" t="s">
        <v>22</v>
      </c>
      <c r="C7380" s="44" t="s">
        <v>58</v>
      </c>
      <c r="D7380" s="43">
        <v>137683.95899999997</v>
      </c>
      <c r="E7380" s="43">
        <v>-89880</v>
      </c>
      <c r="F7380" s="45">
        <v>-76690</v>
      </c>
      <c r="G7380" s="45">
        <v>-41580</v>
      </c>
      <c r="H7380" s="45">
        <v>-56270</v>
      </c>
      <c r="I7380" s="55">
        <f>pro[[#This Row],[Admin expenses 3]]+pro[[#This Row],[Admin expenses 2]]+pro[[#This Row],[Admin expenses 1]]+pro[[#This Row],[COGS]]</f>
        <v>-264420</v>
      </c>
      <c r="J7380" s="55">
        <f>pro[[#This Row],[Revenue]]+pro[[#This Row],[AdminExp]]</f>
        <v>-126736.04100000003</v>
      </c>
      <c r="K7380" s="83">
        <f>pro[[#This Row],[Profit]]/pro[[#This Row],[Revenue]]</f>
        <v>-0.92048515978538969</v>
      </c>
      <c r="L7380" s="56">
        <f t="shared" si="115"/>
        <v>7</v>
      </c>
      <c r="M7380" s="82" t="str">
        <f>"Q"&amp;" "&amp;VLOOKUP(pro[[#This Row],[Period]],Mapping!A:B,2,0)</f>
        <v>Q 3</v>
      </c>
      <c r="N7380"/>
    </row>
    <row r="7381" spans="1:14" ht="11.25" customHeight="1" x14ac:dyDescent="0.2">
      <c r="A7381" s="42" t="s">
        <v>27</v>
      </c>
      <c r="B7381" s="44" t="s">
        <v>22</v>
      </c>
      <c r="C7381" s="44" t="s">
        <v>59</v>
      </c>
      <c r="D7381" s="43">
        <v>168997.353</v>
      </c>
      <c r="E7381" s="43">
        <v>-109253.03200000001</v>
      </c>
      <c r="F7381" s="45">
        <v>-58470</v>
      </c>
      <c r="G7381" s="45">
        <v>-74970</v>
      </c>
      <c r="H7381" s="45">
        <v>-47410</v>
      </c>
      <c r="I7381" s="55">
        <f>pro[[#This Row],[Admin expenses 3]]+pro[[#This Row],[Admin expenses 2]]+pro[[#This Row],[Admin expenses 1]]+pro[[#This Row],[COGS]]</f>
        <v>-290103.03200000001</v>
      </c>
      <c r="J7381" s="55">
        <f>pro[[#This Row],[Revenue]]+pro[[#This Row],[AdminExp]]</f>
        <v>-121105.679</v>
      </c>
      <c r="K7381" s="83">
        <f>pro[[#This Row],[Profit]]/pro[[#This Row],[Revenue]]</f>
        <v>-0.71661287499574033</v>
      </c>
      <c r="L7381" s="56">
        <f t="shared" si="115"/>
        <v>7</v>
      </c>
      <c r="M7381" s="82" t="str">
        <f>"Q"&amp;" "&amp;VLOOKUP(pro[[#This Row],[Period]],Mapping!A:B,2,0)</f>
        <v>Q 3</v>
      </c>
      <c r="N7381"/>
    </row>
    <row r="7382" spans="1:14" ht="11.25" customHeight="1" x14ac:dyDescent="0.2">
      <c r="A7382" s="42" t="s">
        <v>27</v>
      </c>
      <c r="B7382" s="44" t="s">
        <v>22</v>
      </c>
      <c r="C7382" s="44" t="s">
        <v>60</v>
      </c>
      <c r="D7382" s="43">
        <v>41305.963999999993</v>
      </c>
      <c r="E7382" s="43">
        <v>-39038.692000000003</v>
      </c>
      <c r="F7382" s="45">
        <v>-102750</v>
      </c>
      <c r="G7382" s="45">
        <v>-106150</v>
      </c>
      <c r="H7382" s="45">
        <v>-51800</v>
      </c>
      <c r="I7382" s="55">
        <f>pro[[#This Row],[Admin expenses 3]]+pro[[#This Row],[Admin expenses 2]]+pro[[#This Row],[Admin expenses 1]]+pro[[#This Row],[COGS]]</f>
        <v>-299738.69199999998</v>
      </c>
      <c r="J7382" s="55">
        <f>pro[[#This Row],[Revenue]]+pro[[#This Row],[AdminExp]]</f>
        <v>-258432.728</v>
      </c>
      <c r="K7382" s="83">
        <f>pro[[#This Row],[Profit]]/pro[[#This Row],[Revenue]]</f>
        <v>-6.2565475532782635</v>
      </c>
      <c r="L7382" s="56">
        <f t="shared" si="115"/>
        <v>7</v>
      </c>
      <c r="M7382" s="82" t="str">
        <f>"Q"&amp;" "&amp;VLOOKUP(pro[[#This Row],[Period]],Mapping!A:B,2,0)</f>
        <v>Q 3</v>
      </c>
      <c r="N7382"/>
    </row>
    <row r="7383" spans="1:14" ht="11.25" customHeight="1" x14ac:dyDescent="0.2">
      <c r="A7383" s="42" t="s">
        <v>27</v>
      </c>
      <c r="B7383" s="44" t="s">
        <v>22</v>
      </c>
      <c r="C7383" s="44" t="s">
        <v>57</v>
      </c>
      <c r="D7383" s="43">
        <v>60934.299999999996</v>
      </c>
      <c r="E7383" s="43">
        <v>-45374.203000000001</v>
      </c>
      <c r="F7383" s="45">
        <v>-85240</v>
      </c>
      <c r="G7383" s="45">
        <v>-31730</v>
      </c>
      <c r="H7383" s="45">
        <v>-68100</v>
      </c>
      <c r="I7383" s="55">
        <f>pro[[#This Row],[Admin expenses 3]]+pro[[#This Row],[Admin expenses 2]]+pro[[#This Row],[Admin expenses 1]]+pro[[#This Row],[COGS]]</f>
        <v>-230444.20300000001</v>
      </c>
      <c r="J7383" s="55">
        <f>pro[[#This Row],[Revenue]]+pro[[#This Row],[AdminExp]]</f>
        <v>-169509.90300000002</v>
      </c>
      <c r="K7383" s="83">
        <f>pro[[#This Row],[Profit]]/pro[[#This Row],[Revenue]]</f>
        <v>-2.7818470549427832</v>
      </c>
      <c r="L7383" s="56">
        <f t="shared" si="115"/>
        <v>7</v>
      </c>
      <c r="M7383" s="82" t="str">
        <f>"Q"&amp;" "&amp;VLOOKUP(pro[[#This Row],[Period]],Mapping!A:B,2,0)</f>
        <v>Q 3</v>
      </c>
      <c r="N7383"/>
    </row>
    <row r="7384" spans="1:14" ht="11.25" customHeight="1" x14ac:dyDescent="0.2">
      <c r="A7384" s="42" t="s">
        <v>27</v>
      </c>
      <c r="B7384" s="44" t="s">
        <v>22</v>
      </c>
      <c r="C7384" s="44" t="s">
        <v>58</v>
      </c>
      <c r="D7384" s="43">
        <v>7649.1799999999994</v>
      </c>
      <c r="E7384" s="43">
        <v>-6606.4530000000004</v>
      </c>
      <c r="F7384" s="45">
        <v>-62130</v>
      </c>
      <c r="G7384" s="45">
        <v>-27640</v>
      </c>
      <c r="H7384" s="45">
        <v>-41220</v>
      </c>
      <c r="I7384" s="55">
        <f>pro[[#This Row],[Admin expenses 3]]+pro[[#This Row],[Admin expenses 2]]+pro[[#This Row],[Admin expenses 1]]+pro[[#This Row],[COGS]]</f>
        <v>-137596.45300000001</v>
      </c>
      <c r="J7384" s="55">
        <f>pro[[#This Row],[Revenue]]+pro[[#This Row],[AdminExp]]</f>
        <v>-129947.27300000002</v>
      </c>
      <c r="K7384" s="83">
        <f>pro[[#This Row],[Profit]]/pro[[#This Row],[Revenue]]</f>
        <v>-16.988392612018547</v>
      </c>
      <c r="L7384" s="56">
        <f t="shared" si="115"/>
        <v>7</v>
      </c>
      <c r="M7384" s="82" t="str">
        <f>"Q"&amp;" "&amp;VLOOKUP(pro[[#This Row],[Period]],Mapping!A:B,2,0)</f>
        <v>Q 3</v>
      </c>
      <c r="N7384"/>
    </row>
    <row r="7385" spans="1:14" ht="11.25" customHeight="1" x14ac:dyDescent="0.2">
      <c r="A7385" s="42" t="s">
        <v>27</v>
      </c>
      <c r="B7385" s="44" t="s">
        <v>22</v>
      </c>
      <c r="C7385" s="44" t="s">
        <v>59</v>
      </c>
      <c r="D7385" s="43">
        <v>56034.993000000002</v>
      </c>
      <c r="E7385" s="43">
        <v>-41817.572999999997</v>
      </c>
      <c r="F7385" s="45">
        <v>-43470</v>
      </c>
      <c r="G7385" s="45">
        <v>-36900</v>
      </c>
      <c r="H7385" s="45">
        <v>-91300</v>
      </c>
      <c r="I7385" s="55">
        <f>pro[[#This Row],[Admin expenses 3]]+pro[[#This Row],[Admin expenses 2]]+pro[[#This Row],[Admin expenses 1]]+pro[[#This Row],[COGS]]</f>
        <v>-213487.573</v>
      </c>
      <c r="J7385" s="55">
        <f>pro[[#This Row],[Revenue]]+pro[[#This Row],[AdminExp]]</f>
        <v>-157452.58000000002</v>
      </c>
      <c r="K7385" s="83">
        <f>pro[[#This Row],[Profit]]/pro[[#This Row],[Revenue]]</f>
        <v>-2.8098973796605993</v>
      </c>
      <c r="L7385" s="56">
        <f t="shared" si="115"/>
        <v>7</v>
      </c>
      <c r="M7385" s="82" t="str">
        <f>"Q"&amp;" "&amp;VLOOKUP(pro[[#This Row],[Period]],Mapping!A:B,2,0)</f>
        <v>Q 3</v>
      </c>
      <c r="N7385"/>
    </row>
    <row r="7386" spans="1:14" ht="11.25" customHeight="1" x14ac:dyDescent="0.2">
      <c r="A7386" s="42" t="s">
        <v>27</v>
      </c>
      <c r="B7386" s="44" t="s">
        <v>22</v>
      </c>
      <c r="C7386" s="44" t="s">
        <v>60</v>
      </c>
      <c r="D7386" s="43">
        <v>76094.997999999992</v>
      </c>
      <c r="E7386" s="43">
        <v>-54054.048999999999</v>
      </c>
      <c r="F7386" s="45">
        <v>-71590</v>
      </c>
      <c r="G7386" s="45">
        <v>-44480</v>
      </c>
      <c r="H7386" s="45">
        <v>-56300</v>
      </c>
      <c r="I7386" s="55">
        <f>pro[[#This Row],[Admin expenses 3]]+pro[[#This Row],[Admin expenses 2]]+pro[[#This Row],[Admin expenses 1]]+pro[[#This Row],[COGS]]</f>
        <v>-226424.049</v>
      </c>
      <c r="J7386" s="55">
        <f>pro[[#This Row],[Revenue]]+pro[[#This Row],[AdminExp]]</f>
        <v>-150329.05100000001</v>
      </c>
      <c r="K7386" s="83">
        <f>pro[[#This Row],[Profit]]/pro[[#This Row],[Revenue]]</f>
        <v>-1.9755444503724151</v>
      </c>
      <c r="L7386" s="56">
        <f t="shared" si="115"/>
        <v>7</v>
      </c>
      <c r="M7386" s="82" t="str">
        <f>"Q"&amp;" "&amp;VLOOKUP(pro[[#This Row],[Period]],Mapping!A:B,2,0)</f>
        <v>Q 3</v>
      </c>
      <c r="N7386"/>
    </row>
    <row r="7387" spans="1:14" ht="11.25" customHeight="1" x14ac:dyDescent="0.2">
      <c r="A7387" s="42" t="s">
        <v>27</v>
      </c>
      <c r="B7387" s="44" t="s">
        <v>22</v>
      </c>
      <c r="C7387" s="44" t="s">
        <v>57</v>
      </c>
      <c r="D7387" s="43">
        <v>68287.008999999991</v>
      </c>
      <c r="E7387" s="43">
        <v>-49993.215999999993</v>
      </c>
      <c r="F7387" s="45">
        <v>-51190</v>
      </c>
      <c r="G7387" s="45">
        <v>-49250</v>
      </c>
      <c r="H7387" s="45">
        <v>-50220</v>
      </c>
      <c r="I7387" s="55">
        <f>pro[[#This Row],[Admin expenses 3]]+pro[[#This Row],[Admin expenses 2]]+pro[[#This Row],[Admin expenses 1]]+pro[[#This Row],[COGS]]</f>
        <v>-200653.21599999999</v>
      </c>
      <c r="J7387" s="55">
        <f>pro[[#This Row],[Revenue]]+pro[[#This Row],[AdminExp]]</f>
        <v>-132366.20699999999</v>
      </c>
      <c r="K7387" s="83">
        <f>pro[[#This Row],[Profit]]/pro[[#This Row],[Revenue]]</f>
        <v>-1.9383805051411758</v>
      </c>
      <c r="L7387" s="56">
        <f t="shared" si="115"/>
        <v>7</v>
      </c>
      <c r="M7387" s="82" t="str">
        <f>"Q"&amp;" "&amp;VLOOKUP(pro[[#This Row],[Period]],Mapping!A:B,2,0)</f>
        <v>Q 3</v>
      </c>
      <c r="N7387"/>
    </row>
    <row r="7388" spans="1:14" ht="11.25" customHeight="1" x14ac:dyDescent="0.2">
      <c r="A7388" s="42" t="s">
        <v>27</v>
      </c>
      <c r="B7388" s="44" t="s">
        <v>22</v>
      </c>
      <c r="C7388" s="44" t="s">
        <v>58</v>
      </c>
      <c r="D7388" s="43">
        <v>268552.03899999999</v>
      </c>
      <c r="E7388" s="43">
        <v>-378364.24499999994</v>
      </c>
      <c r="F7388" s="45">
        <v>-55920</v>
      </c>
      <c r="G7388" s="45">
        <v>-59470</v>
      </c>
      <c r="H7388" s="45">
        <v>-64110</v>
      </c>
      <c r="I7388" s="55">
        <f>pro[[#This Row],[Admin expenses 3]]+pro[[#This Row],[Admin expenses 2]]+pro[[#This Row],[Admin expenses 1]]+pro[[#This Row],[COGS]]</f>
        <v>-557864.24499999988</v>
      </c>
      <c r="J7388" s="55">
        <f>pro[[#This Row],[Revenue]]+pro[[#This Row],[AdminExp]]</f>
        <v>-289312.20599999989</v>
      </c>
      <c r="K7388" s="83">
        <f>pro[[#This Row],[Profit]]/pro[[#This Row],[Revenue]]</f>
        <v>-1.0773040751330878</v>
      </c>
      <c r="L7388" s="56">
        <f t="shared" si="115"/>
        <v>7</v>
      </c>
      <c r="M7388" s="82" t="str">
        <f>"Q"&amp;" "&amp;VLOOKUP(pro[[#This Row],[Period]],Mapping!A:B,2,0)</f>
        <v>Q 3</v>
      </c>
      <c r="N7388"/>
    </row>
    <row r="7389" spans="1:14" ht="11.25" customHeight="1" x14ac:dyDescent="0.2">
      <c r="A7389" s="42" t="s">
        <v>27</v>
      </c>
      <c r="B7389" s="44" t="s">
        <v>22</v>
      </c>
      <c r="C7389" s="44" t="s">
        <v>59</v>
      </c>
      <c r="D7389" s="43">
        <v>71171.947</v>
      </c>
      <c r="E7389" s="43">
        <v>-46038.51</v>
      </c>
      <c r="F7389" s="45">
        <v>-16000</v>
      </c>
      <c r="G7389" s="45">
        <v>-95920</v>
      </c>
      <c r="H7389" s="45">
        <v>-36970</v>
      </c>
      <c r="I7389" s="55">
        <f>pro[[#This Row],[Admin expenses 3]]+pro[[#This Row],[Admin expenses 2]]+pro[[#This Row],[Admin expenses 1]]+pro[[#This Row],[COGS]]</f>
        <v>-194928.51</v>
      </c>
      <c r="J7389" s="55">
        <f>pro[[#This Row],[Revenue]]+pro[[#This Row],[AdminExp]]</f>
        <v>-123756.56300000001</v>
      </c>
      <c r="K7389" s="83">
        <f>pro[[#This Row],[Profit]]/pro[[#This Row],[Revenue]]</f>
        <v>-1.7388390822018682</v>
      </c>
      <c r="L7389" s="56">
        <f t="shared" si="115"/>
        <v>7</v>
      </c>
      <c r="M7389" s="82" t="str">
        <f>"Q"&amp;" "&amp;VLOOKUP(pro[[#This Row],[Period]],Mapping!A:B,2,0)</f>
        <v>Q 3</v>
      </c>
      <c r="N7389"/>
    </row>
    <row r="7390" spans="1:14" ht="11.25" customHeight="1" x14ac:dyDescent="0.2">
      <c r="A7390" s="42" t="s">
        <v>27</v>
      </c>
      <c r="B7390" s="44" t="s">
        <v>22</v>
      </c>
      <c r="C7390" s="44" t="s">
        <v>60</v>
      </c>
      <c r="D7390" s="43">
        <v>223265.76999999996</v>
      </c>
      <c r="E7390" s="43">
        <v>-46684.301999999996</v>
      </c>
      <c r="F7390" s="45">
        <v>-27460</v>
      </c>
      <c r="G7390" s="45">
        <v>-78220</v>
      </c>
      <c r="H7390" s="45">
        <v>-70670</v>
      </c>
      <c r="I7390" s="55">
        <f>pro[[#This Row],[Admin expenses 3]]+pro[[#This Row],[Admin expenses 2]]+pro[[#This Row],[Admin expenses 1]]+pro[[#This Row],[COGS]]</f>
        <v>-223034.302</v>
      </c>
      <c r="J7390" s="55">
        <f>pro[[#This Row],[Revenue]]+pro[[#This Row],[AdminExp]]</f>
        <v>231.46799999996438</v>
      </c>
      <c r="K7390" s="83">
        <f>pro[[#This Row],[Profit]]/pro[[#This Row],[Revenue]]</f>
        <v>1.0367375169062611E-3</v>
      </c>
      <c r="L7390" s="56">
        <f t="shared" si="115"/>
        <v>7</v>
      </c>
      <c r="M7390" s="82" t="str">
        <f>"Q"&amp;" "&amp;VLOOKUP(pro[[#This Row],[Period]],Mapping!A:B,2,0)</f>
        <v>Q 3</v>
      </c>
      <c r="N7390"/>
    </row>
    <row r="7391" spans="1:14" ht="11.25" customHeight="1" x14ac:dyDescent="0.2">
      <c r="A7391" s="42" t="s">
        <v>27</v>
      </c>
      <c r="B7391" s="44" t="s">
        <v>22</v>
      </c>
      <c r="C7391" s="44" t="s">
        <v>57</v>
      </c>
      <c r="D7391" s="43">
        <v>17126.031999999999</v>
      </c>
      <c r="E7391" s="43">
        <v>-1736.2239999999999</v>
      </c>
      <c r="F7391" s="45">
        <v>-53500</v>
      </c>
      <c r="G7391" s="45">
        <v>-17330</v>
      </c>
      <c r="H7391" s="45">
        <v>-20680</v>
      </c>
      <c r="I7391" s="55">
        <f>pro[[#This Row],[Admin expenses 3]]+pro[[#This Row],[Admin expenses 2]]+pro[[#This Row],[Admin expenses 1]]+pro[[#This Row],[COGS]]</f>
        <v>-93246.224000000002</v>
      </c>
      <c r="J7391" s="55">
        <f>pro[[#This Row],[Revenue]]+pro[[#This Row],[AdminExp]]</f>
        <v>-76120.19200000001</v>
      </c>
      <c r="K7391" s="83">
        <f>pro[[#This Row],[Profit]]/pro[[#This Row],[Revenue]]</f>
        <v>-4.4447068649644015</v>
      </c>
      <c r="L7391" s="56">
        <f t="shared" si="115"/>
        <v>7</v>
      </c>
      <c r="M7391" s="82" t="str">
        <f>"Q"&amp;" "&amp;VLOOKUP(pro[[#This Row],[Period]],Mapping!A:B,2,0)</f>
        <v>Q 3</v>
      </c>
      <c r="N7391"/>
    </row>
    <row r="7392" spans="1:14" ht="11.25" customHeight="1" x14ac:dyDescent="0.2">
      <c r="A7392" s="42" t="s">
        <v>27</v>
      </c>
      <c r="B7392" s="44" t="s">
        <v>22</v>
      </c>
      <c r="C7392" s="44" t="s">
        <v>58</v>
      </c>
      <c r="D7392" s="43">
        <v>21140.902999999998</v>
      </c>
      <c r="E7392" s="43">
        <v>-2969.9319999999998</v>
      </c>
      <c r="F7392" s="45">
        <v>-71510</v>
      </c>
      <c r="G7392" s="45">
        <v>-84290</v>
      </c>
      <c r="H7392" s="45">
        <v>-23710</v>
      </c>
      <c r="I7392" s="55">
        <f>pro[[#This Row],[Admin expenses 3]]+pro[[#This Row],[Admin expenses 2]]+pro[[#This Row],[Admin expenses 1]]+pro[[#This Row],[COGS]]</f>
        <v>-182479.932</v>
      </c>
      <c r="J7392" s="55">
        <f>pro[[#This Row],[Revenue]]+pro[[#This Row],[AdminExp]]</f>
        <v>-161339.02900000001</v>
      </c>
      <c r="K7392" s="83">
        <f>pro[[#This Row],[Profit]]/pro[[#This Row],[Revenue]]</f>
        <v>-7.6316053765536891</v>
      </c>
      <c r="L7392" s="56">
        <f t="shared" si="115"/>
        <v>7</v>
      </c>
      <c r="M7392" s="82" t="str">
        <f>"Q"&amp;" "&amp;VLOOKUP(pro[[#This Row],[Period]],Mapping!A:B,2,0)</f>
        <v>Q 3</v>
      </c>
      <c r="N7392"/>
    </row>
    <row r="7393" spans="1:14" ht="11.25" customHeight="1" x14ac:dyDescent="0.2">
      <c r="A7393" s="42" t="s">
        <v>27</v>
      </c>
      <c r="B7393" s="44" t="s">
        <v>22</v>
      </c>
      <c r="C7393" s="44" t="s">
        <v>59</v>
      </c>
      <c r="D7393" s="43">
        <v>113604.295</v>
      </c>
      <c r="E7393" s="43">
        <v>-34146.601999999999</v>
      </c>
      <c r="F7393" s="45">
        <v>-100470</v>
      </c>
      <c r="G7393" s="45">
        <v>-91550</v>
      </c>
      <c r="H7393" s="45">
        <v>-108380</v>
      </c>
      <c r="I7393" s="55">
        <f>pro[[#This Row],[Admin expenses 3]]+pro[[#This Row],[Admin expenses 2]]+pro[[#This Row],[Admin expenses 1]]+pro[[#This Row],[COGS]]</f>
        <v>-334546.60200000001</v>
      </c>
      <c r="J7393" s="55">
        <f>pro[[#This Row],[Revenue]]+pro[[#This Row],[AdminExp]]</f>
        <v>-220942.30700000003</v>
      </c>
      <c r="K7393" s="83">
        <f>pro[[#This Row],[Profit]]/pro[[#This Row],[Revenue]]</f>
        <v>-1.9448411435500748</v>
      </c>
      <c r="L7393" s="56">
        <f t="shared" si="115"/>
        <v>7</v>
      </c>
      <c r="M7393" s="82" t="str">
        <f>"Q"&amp;" "&amp;VLOOKUP(pro[[#This Row],[Period]],Mapping!A:B,2,0)</f>
        <v>Q 3</v>
      </c>
      <c r="N7393"/>
    </row>
    <row r="7394" spans="1:14" ht="11.25" customHeight="1" x14ac:dyDescent="0.2">
      <c r="A7394" s="42" t="s">
        <v>27</v>
      </c>
      <c r="B7394" s="44" t="s">
        <v>22</v>
      </c>
      <c r="C7394" s="44" t="s">
        <v>60</v>
      </c>
      <c r="D7394" s="43">
        <v>53308.534999999996</v>
      </c>
      <c r="E7394" s="43">
        <v>-35995.358</v>
      </c>
      <c r="F7394" s="45">
        <v>-22560</v>
      </c>
      <c r="G7394" s="45">
        <v>-24350</v>
      </c>
      <c r="H7394" s="45">
        <v>-16930</v>
      </c>
      <c r="I7394" s="55">
        <f>pro[[#This Row],[Admin expenses 3]]+pro[[#This Row],[Admin expenses 2]]+pro[[#This Row],[Admin expenses 1]]+pro[[#This Row],[COGS]]</f>
        <v>-99835.358000000007</v>
      </c>
      <c r="J7394" s="55">
        <f>pro[[#This Row],[Revenue]]+pro[[#This Row],[AdminExp]]</f>
        <v>-46526.823000000011</v>
      </c>
      <c r="K7394" s="83">
        <f>pro[[#This Row],[Profit]]/pro[[#This Row],[Revenue]]</f>
        <v>-0.8727837484185228</v>
      </c>
      <c r="L7394" s="56">
        <f t="shared" si="115"/>
        <v>7</v>
      </c>
      <c r="M7394" s="82" t="str">
        <f>"Q"&amp;" "&amp;VLOOKUP(pro[[#This Row],[Period]],Mapping!A:B,2,0)</f>
        <v>Q 3</v>
      </c>
      <c r="N7394"/>
    </row>
    <row r="7395" spans="1:14" ht="11.25" customHeight="1" x14ac:dyDescent="0.2">
      <c r="A7395" s="42" t="s">
        <v>27</v>
      </c>
      <c r="B7395" s="44" t="s">
        <v>22</v>
      </c>
      <c r="C7395" s="44" t="s">
        <v>57</v>
      </c>
      <c r="D7395" s="43">
        <v>667851.33799999999</v>
      </c>
      <c r="E7395" s="43">
        <v>-447366.70299999998</v>
      </c>
      <c r="F7395" s="45">
        <v>-31240</v>
      </c>
      <c r="G7395" s="45">
        <v>-47850</v>
      </c>
      <c r="H7395" s="45">
        <v>-73210</v>
      </c>
      <c r="I7395" s="55">
        <f>pro[[#This Row],[Admin expenses 3]]+pro[[#This Row],[Admin expenses 2]]+pro[[#This Row],[Admin expenses 1]]+pro[[#This Row],[COGS]]</f>
        <v>-599666.70299999998</v>
      </c>
      <c r="J7395" s="55">
        <f>pro[[#This Row],[Revenue]]+pro[[#This Row],[AdminExp]]</f>
        <v>68184.635000000009</v>
      </c>
      <c r="K7395" s="83">
        <f>pro[[#This Row],[Profit]]/pro[[#This Row],[Revenue]]</f>
        <v>0.10209552803201842</v>
      </c>
      <c r="L7395" s="56">
        <f t="shared" si="115"/>
        <v>7</v>
      </c>
      <c r="M7395" s="82" t="str">
        <f>"Q"&amp;" "&amp;VLOOKUP(pro[[#This Row],[Period]],Mapping!A:B,2,0)</f>
        <v>Q 3</v>
      </c>
      <c r="N7395"/>
    </row>
    <row r="7396" spans="1:14" ht="11.25" customHeight="1" x14ac:dyDescent="0.2">
      <c r="A7396" s="42" t="s">
        <v>27</v>
      </c>
      <c r="B7396" s="44" t="s">
        <v>22</v>
      </c>
      <c r="C7396" s="44" t="s">
        <v>57</v>
      </c>
      <c r="D7396" s="43">
        <v>256801.06199999998</v>
      </c>
      <c r="E7396" s="43">
        <v>-192996.03399999999</v>
      </c>
      <c r="F7396" s="45">
        <v>-51970</v>
      </c>
      <c r="G7396" s="45">
        <v>-45290</v>
      </c>
      <c r="H7396" s="45">
        <v>-34500</v>
      </c>
      <c r="I7396" s="55">
        <f>pro[[#This Row],[Admin expenses 3]]+pro[[#This Row],[Admin expenses 2]]+pro[[#This Row],[Admin expenses 1]]+pro[[#This Row],[COGS]]</f>
        <v>-324756.03399999999</v>
      </c>
      <c r="J7396" s="55">
        <f>pro[[#This Row],[Revenue]]+pro[[#This Row],[AdminExp]]</f>
        <v>-67954.972000000009</v>
      </c>
      <c r="K7396" s="83">
        <f>pro[[#This Row],[Profit]]/pro[[#This Row],[Revenue]]</f>
        <v>-0.26462107076488656</v>
      </c>
      <c r="L7396" s="56">
        <f t="shared" si="115"/>
        <v>7</v>
      </c>
      <c r="M7396" s="82" t="str">
        <f>"Q"&amp;" "&amp;VLOOKUP(pro[[#This Row],[Period]],Mapping!A:B,2,0)</f>
        <v>Q 3</v>
      </c>
      <c r="N7396"/>
    </row>
    <row r="7397" spans="1:14" ht="11.25" customHeight="1" x14ac:dyDescent="0.2">
      <c r="A7397" s="42" t="s">
        <v>27</v>
      </c>
      <c r="B7397" s="44" t="s">
        <v>22</v>
      </c>
      <c r="C7397" s="44" t="s">
        <v>58</v>
      </c>
      <c r="D7397" s="43">
        <v>827001.875</v>
      </c>
      <c r="E7397" s="43">
        <v>-459933.51599999995</v>
      </c>
      <c r="F7397" s="45">
        <v>-33790</v>
      </c>
      <c r="G7397" s="45">
        <v>-71350</v>
      </c>
      <c r="H7397" s="45">
        <v>-35130</v>
      </c>
      <c r="I7397" s="55">
        <f>pro[[#This Row],[Admin expenses 3]]+pro[[#This Row],[Admin expenses 2]]+pro[[#This Row],[Admin expenses 1]]+pro[[#This Row],[COGS]]</f>
        <v>-600203.51599999995</v>
      </c>
      <c r="J7397" s="55">
        <f>pro[[#This Row],[Revenue]]+pro[[#This Row],[AdminExp]]</f>
        <v>226798.35900000005</v>
      </c>
      <c r="K7397" s="83">
        <f>pro[[#This Row],[Profit]]/pro[[#This Row],[Revenue]]</f>
        <v>0.27424165029855591</v>
      </c>
      <c r="L7397" s="56">
        <f t="shared" si="115"/>
        <v>7</v>
      </c>
      <c r="M7397" s="82" t="str">
        <f>"Q"&amp;" "&amp;VLOOKUP(pro[[#This Row],[Period]],Mapping!A:B,2,0)</f>
        <v>Q 3</v>
      </c>
      <c r="N7397"/>
    </row>
    <row r="7398" spans="1:14" ht="11.25" customHeight="1" x14ac:dyDescent="0.2">
      <c r="A7398" s="42" t="s">
        <v>27</v>
      </c>
      <c r="B7398" s="44" t="s">
        <v>22</v>
      </c>
      <c r="C7398" s="44" t="s">
        <v>59</v>
      </c>
      <c r="D7398" s="43">
        <v>352163.91</v>
      </c>
      <c r="E7398" s="43">
        <v>-182923.08299999998</v>
      </c>
      <c r="F7398" s="45">
        <v>-88290</v>
      </c>
      <c r="G7398" s="45">
        <v>-85890</v>
      </c>
      <c r="H7398" s="45">
        <v>-78940</v>
      </c>
      <c r="I7398" s="55">
        <f>pro[[#This Row],[Admin expenses 3]]+pro[[#This Row],[Admin expenses 2]]+pro[[#This Row],[Admin expenses 1]]+pro[[#This Row],[COGS]]</f>
        <v>-436043.08299999998</v>
      </c>
      <c r="J7398" s="55">
        <f>pro[[#This Row],[Revenue]]+pro[[#This Row],[AdminExp]]</f>
        <v>-83879.17300000001</v>
      </c>
      <c r="K7398" s="83">
        <f>pro[[#This Row],[Profit]]/pro[[#This Row],[Revenue]]</f>
        <v>-0.23818219476266042</v>
      </c>
      <c r="L7398" s="56">
        <f t="shared" si="115"/>
        <v>7</v>
      </c>
      <c r="M7398" s="82" t="str">
        <f>"Q"&amp;" "&amp;VLOOKUP(pro[[#This Row],[Period]],Mapping!A:B,2,0)</f>
        <v>Q 3</v>
      </c>
      <c r="N7398"/>
    </row>
    <row r="7399" spans="1:14" ht="11.25" customHeight="1" x14ac:dyDescent="0.2">
      <c r="A7399" s="42" t="s">
        <v>27</v>
      </c>
      <c r="B7399" s="44" t="s">
        <v>22</v>
      </c>
      <c r="C7399" s="44" t="s">
        <v>57</v>
      </c>
      <c r="D7399" s="43">
        <v>340332.06899999996</v>
      </c>
      <c r="E7399" s="43">
        <v>-622201.51</v>
      </c>
      <c r="F7399" s="45">
        <v>-32310</v>
      </c>
      <c r="G7399" s="45">
        <v>-60410</v>
      </c>
      <c r="H7399" s="45">
        <v>-53240</v>
      </c>
      <c r="I7399" s="55">
        <f>pro[[#This Row],[Admin expenses 3]]+pro[[#This Row],[Admin expenses 2]]+pro[[#This Row],[Admin expenses 1]]+pro[[#This Row],[COGS]]</f>
        <v>-768161.51</v>
      </c>
      <c r="J7399" s="55">
        <f>pro[[#This Row],[Revenue]]+pro[[#This Row],[AdminExp]]</f>
        <v>-427829.44100000005</v>
      </c>
      <c r="K7399" s="83">
        <f>pro[[#This Row],[Profit]]/pro[[#This Row],[Revenue]]</f>
        <v>-1.2570941147482639</v>
      </c>
      <c r="L7399" s="56">
        <f t="shared" si="115"/>
        <v>7</v>
      </c>
      <c r="M7399" s="82" t="str">
        <f>"Q"&amp;" "&amp;VLOOKUP(pro[[#This Row],[Period]],Mapping!A:B,2,0)</f>
        <v>Q 3</v>
      </c>
      <c r="N7399"/>
    </row>
    <row r="7400" spans="1:14" ht="11.25" customHeight="1" x14ac:dyDescent="0.2">
      <c r="A7400" s="42" t="s">
        <v>27</v>
      </c>
      <c r="B7400" s="44" t="s">
        <v>22</v>
      </c>
      <c r="C7400" s="44" t="s">
        <v>58</v>
      </c>
      <c r="D7400" s="43">
        <v>310142.18900000001</v>
      </c>
      <c r="E7400" s="43">
        <v>-366644.67</v>
      </c>
      <c r="F7400" s="45">
        <v>-43860</v>
      </c>
      <c r="G7400" s="45">
        <v>-33340</v>
      </c>
      <c r="H7400" s="45">
        <v>-108180</v>
      </c>
      <c r="I7400" s="55">
        <f>pro[[#This Row],[Admin expenses 3]]+pro[[#This Row],[Admin expenses 2]]+pro[[#This Row],[Admin expenses 1]]+pro[[#This Row],[COGS]]</f>
        <v>-552024.66999999993</v>
      </c>
      <c r="J7400" s="55">
        <f>pro[[#This Row],[Revenue]]+pro[[#This Row],[AdminExp]]</f>
        <v>-241882.48099999991</v>
      </c>
      <c r="K7400" s="83">
        <f>pro[[#This Row],[Profit]]/pro[[#This Row],[Revenue]]</f>
        <v>-0.77990834391124997</v>
      </c>
      <c r="L7400" s="56">
        <f t="shared" si="115"/>
        <v>7</v>
      </c>
      <c r="M7400" s="82" t="str">
        <f>"Q"&amp;" "&amp;VLOOKUP(pro[[#This Row],[Period]],Mapping!A:B,2,0)</f>
        <v>Q 3</v>
      </c>
      <c r="N7400"/>
    </row>
    <row r="7401" spans="1:14" ht="11.25" customHeight="1" x14ac:dyDescent="0.2">
      <c r="A7401" s="42" t="s">
        <v>27</v>
      </c>
      <c r="B7401" s="44" t="s">
        <v>22</v>
      </c>
      <c r="C7401" s="44" t="s">
        <v>59</v>
      </c>
      <c r="D7401" s="43">
        <v>71358.644</v>
      </c>
      <c r="E7401" s="43">
        <v>-47945.190999999999</v>
      </c>
      <c r="F7401" s="45">
        <v>-45340</v>
      </c>
      <c r="G7401" s="45">
        <v>-68930</v>
      </c>
      <c r="H7401" s="45">
        <v>-65820</v>
      </c>
      <c r="I7401" s="55">
        <f>pro[[#This Row],[Admin expenses 3]]+pro[[#This Row],[Admin expenses 2]]+pro[[#This Row],[Admin expenses 1]]+pro[[#This Row],[COGS]]</f>
        <v>-228035.19099999999</v>
      </c>
      <c r="J7401" s="55">
        <f>pro[[#This Row],[Revenue]]+pro[[#This Row],[AdminExp]]</f>
        <v>-156676.54699999999</v>
      </c>
      <c r="K7401" s="83">
        <f>pro[[#This Row],[Profit]]/pro[[#This Row],[Revenue]]</f>
        <v>-2.1956211359621687</v>
      </c>
      <c r="L7401" s="56">
        <f t="shared" si="115"/>
        <v>7</v>
      </c>
      <c r="M7401" s="82" t="str">
        <f>"Q"&amp;" "&amp;VLOOKUP(pro[[#This Row],[Period]],Mapping!A:B,2,0)</f>
        <v>Q 3</v>
      </c>
      <c r="N7401"/>
    </row>
    <row r="7402" spans="1:14" ht="11.25" customHeight="1" x14ac:dyDescent="0.2">
      <c r="A7402" s="42" t="s">
        <v>27</v>
      </c>
      <c r="B7402" s="44" t="s">
        <v>22</v>
      </c>
      <c r="C7402" s="44" t="s">
        <v>57</v>
      </c>
      <c r="D7402" s="43">
        <v>52514.322</v>
      </c>
      <c r="E7402" s="43">
        <v>-64378.341999999997</v>
      </c>
      <c r="F7402" s="45">
        <v>-41010</v>
      </c>
      <c r="G7402" s="45">
        <v>-24100</v>
      </c>
      <c r="H7402" s="45">
        <v>-94220</v>
      </c>
      <c r="I7402" s="55">
        <f>pro[[#This Row],[Admin expenses 3]]+pro[[#This Row],[Admin expenses 2]]+pro[[#This Row],[Admin expenses 1]]+pro[[#This Row],[COGS]]</f>
        <v>-223708.342</v>
      </c>
      <c r="J7402" s="55">
        <f>pro[[#This Row],[Revenue]]+pro[[#This Row],[AdminExp]]</f>
        <v>-171194.02000000002</v>
      </c>
      <c r="K7402" s="83">
        <f>pro[[#This Row],[Profit]]/pro[[#This Row],[Revenue]]</f>
        <v>-3.2599491620590668</v>
      </c>
      <c r="L7402" s="56">
        <f t="shared" si="115"/>
        <v>7</v>
      </c>
      <c r="M7402" s="82" t="str">
        <f>"Q"&amp;" "&amp;VLOOKUP(pro[[#This Row],[Period]],Mapping!A:B,2,0)</f>
        <v>Q 3</v>
      </c>
      <c r="N7402"/>
    </row>
    <row r="7403" spans="1:14" ht="11.25" customHeight="1" x14ac:dyDescent="0.2">
      <c r="A7403" s="42" t="s">
        <v>27</v>
      </c>
      <c r="B7403" s="44" t="s">
        <v>22</v>
      </c>
      <c r="C7403" s="44" t="s">
        <v>58</v>
      </c>
      <c r="D7403" s="43">
        <v>291164.26500000001</v>
      </c>
      <c r="E7403" s="43">
        <v>-337421.23099999997</v>
      </c>
      <c r="F7403" s="45">
        <v>-21750</v>
      </c>
      <c r="G7403" s="45">
        <v>-108470</v>
      </c>
      <c r="H7403" s="45">
        <v>-102240</v>
      </c>
      <c r="I7403" s="55">
        <f>pro[[#This Row],[Admin expenses 3]]+pro[[#This Row],[Admin expenses 2]]+pro[[#This Row],[Admin expenses 1]]+pro[[#This Row],[COGS]]</f>
        <v>-569881.23099999991</v>
      </c>
      <c r="J7403" s="55">
        <f>pro[[#This Row],[Revenue]]+pro[[#This Row],[AdminExp]]</f>
        <v>-278716.9659999999</v>
      </c>
      <c r="K7403" s="83">
        <f>pro[[#This Row],[Profit]]/pro[[#This Row],[Revenue]]</f>
        <v>-0.95724990839792745</v>
      </c>
      <c r="L7403" s="56">
        <f t="shared" si="115"/>
        <v>7</v>
      </c>
      <c r="M7403" s="82" t="str">
        <f>"Q"&amp;" "&amp;VLOOKUP(pro[[#This Row],[Period]],Mapping!A:B,2,0)</f>
        <v>Q 3</v>
      </c>
      <c r="N7403"/>
    </row>
    <row r="7404" spans="1:14" ht="11.25" customHeight="1" x14ac:dyDescent="0.2">
      <c r="A7404" s="42" t="s">
        <v>27</v>
      </c>
      <c r="B7404" s="44" t="s">
        <v>22</v>
      </c>
      <c r="C7404" s="44" t="s">
        <v>59</v>
      </c>
      <c r="D7404" s="43">
        <v>1574462.3299999998</v>
      </c>
      <c r="E7404" s="43">
        <v>-84682.247999999992</v>
      </c>
      <c r="F7404" s="45">
        <v>-102400</v>
      </c>
      <c r="G7404" s="45">
        <v>-101360</v>
      </c>
      <c r="H7404" s="45">
        <v>-62440</v>
      </c>
      <c r="I7404" s="55">
        <f>pro[[#This Row],[Admin expenses 3]]+pro[[#This Row],[Admin expenses 2]]+pro[[#This Row],[Admin expenses 1]]+pro[[#This Row],[COGS]]</f>
        <v>-350882.24800000002</v>
      </c>
      <c r="J7404" s="55">
        <f>pro[[#This Row],[Revenue]]+pro[[#This Row],[AdminExp]]</f>
        <v>1223580.0819999999</v>
      </c>
      <c r="K7404" s="83">
        <f>pro[[#This Row],[Profit]]/pro[[#This Row],[Revenue]]</f>
        <v>0.77714154139210179</v>
      </c>
      <c r="L7404" s="56">
        <f t="shared" si="115"/>
        <v>7</v>
      </c>
      <c r="M7404" s="82" t="str">
        <f>"Q"&amp;" "&amp;VLOOKUP(pro[[#This Row],[Period]],Mapping!A:B,2,0)</f>
        <v>Q 3</v>
      </c>
      <c r="N7404"/>
    </row>
    <row r="7405" spans="1:14" ht="11.25" customHeight="1" x14ac:dyDescent="0.2">
      <c r="A7405" s="42" t="s">
        <v>27</v>
      </c>
      <c r="B7405" s="44" t="s">
        <v>22</v>
      </c>
      <c r="C7405" s="44" t="s">
        <v>57</v>
      </c>
      <c r="D7405" s="43">
        <v>4831983.3870000001</v>
      </c>
      <c r="E7405" s="43">
        <v>-265260.96099999995</v>
      </c>
      <c r="F7405" s="45">
        <v>-13390</v>
      </c>
      <c r="G7405" s="45">
        <v>-54130</v>
      </c>
      <c r="H7405" s="45">
        <v>-67620</v>
      </c>
      <c r="I7405" s="55">
        <f>pro[[#This Row],[Admin expenses 3]]+pro[[#This Row],[Admin expenses 2]]+pro[[#This Row],[Admin expenses 1]]+pro[[#This Row],[COGS]]</f>
        <v>-400400.96099999995</v>
      </c>
      <c r="J7405" s="55">
        <f>pro[[#This Row],[Revenue]]+pro[[#This Row],[AdminExp]]</f>
        <v>4431582.426</v>
      </c>
      <c r="K7405" s="83">
        <f>pro[[#This Row],[Profit]]/pro[[#This Row],[Revenue]]</f>
        <v>0.91713527780802362</v>
      </c>
      <c r="L7405" s="56">
        <f t="shared" si="115"/>
        <v>7</v>
      </c>
      <c r="M7405" s="82" t="str">
        <f>"Q"&amp;" "&amp;VLOOKUP(pro[[#This Row],[Period]],Mapping!A:B,2,0)</f>
        <v>Q 3</v>
      </c>
      <c r="N7405"/>
    </row>
    <row r="7406" spans="1:14" ht="11.25" customHeight="1" x14ac:dyDescent="0.2">
      <c r="A7406" s="42" t="s">
        <v>27</v>
      </c>
      <c r="B7406" s="44" t="s">
        <v>22</v>
      </c>
      <c r="C7406" s="44" t="s">
        <v>57</v>
      </c>
      <c r="D7406" s="43">
        <v>861000.88199999998</v>
      </c>
      <c r="E7406" s="43">
        <v>-138739.11099999998</v>
      </c>
      <c r="F7406" s="45">
        <v>-82500</v>
      </c>
      <c r="G7406" s="45">
        <v>-74440</v>
      </c>
      <c r="H7406" s="45">
        <v>-26090</v>
      </c>
      <c r="I7406" s="55">
        <f>pro[[#This Row],[Admin expenses 3]]+pro[[#This Row],[Admin expenses 2]]+pro[[#This Row],[Admin expenses 1]]+pro[[#This Row],[COGS]]</f>
        <v>-321769.11099999998</v>
      </c>
      <c r="J7406" s="55">
        <f>pro[[#This Row],[Revenue]]+pro[[#This Row],[AdminExp]]</f>
        <v>539231.77099999995</v>
      </c>
      <c r="K7406" s="83">
        <f>pro[[#This Row],[Profit]]/pro[[#This Row],[Revenue]]</f>
        <v>0.62628480675586573</v>
      </c>
      <c r="L7406" s="56">
        <f t="shared" si="115"/>
        <v>7</v>
      </c>
      <c r="M7406" s="82" t="str">
        <f>"Q"&amp;" "&amp;VLOOKUP(pro[[#This Row],[Period]],Mapping!A:B,2,0)</f>
        <v>Q 3</v>
      </c>
      <c r="N7406"/>
    </row>
    <row r="7407" spans="1:14" ht="11.25" customHeight="1" x14ac:dyDescent="0.2">
      <c r="A7407" s="42" t="s">
        <v>27</v>
      </c>
      <c r="B7407" s="44" t="s">
        <v>22</v>
      </c>
      <c r="C7407" s="44" t="s">
        <v>57</v>
      </c>
      <c r="D7407" s="43">
        <v>117630.40099999998</v>
      </c>
      <c r="E7407" s="43">
        <v>-23978.870999999999</v>
      </c>
      <c r="F7407" s="45">
        <v>-76570</v>
      </c>
      <c r="G7407" s="45">
        <v>-63770</v>
      </c>
      <c r="H7407" s="45">
        <v>-103850</v>
      </c>
      <c r="I7407" s="55">
        <f>pro[[#This Row],[Admin expenses 3]]+pro[[#This Row],[Admin expenses 2]]+pro[[#This Row],[Admin expenses 1]]+pro[[#This Row],[COGS]]</f>
        <v>-268168.87099999998</v>
      </c>
      <c r="J7407" s="55">
        <f>pro[[#This Row],[Revenue]]+pro[[#This Row],[AdminExp]]</f>
        <v>-150538.47</v>
      </c>
      <c r="K7407" s="83">
        <f>pro[[#This Row],[Profit]]/pro[[#This Row],[Revenue]]</f>
        <v>-1.2797581978828758</v>
      </c>
      <c r="L7407" s="56">
        <f t="shared" si="115"/>
        <v>7</v>
      </c>
      <c r="M7407" s="82" t="str">
        <f>"Q"&amp;" "&amp;VLOOKUP(pro[[#This Row],[Period]],Mapping!A:B,2,0)</f>
        <v>Q 3</v>
      </c>
      <c r="N7407"/>
    </row>
    <row r="7408" spans="1:14" ht="11.25" customHeight="1" x14ac:dyDescent="0.2">
      <c r="A7408" s="42" t="s">
        <v>27</v>
      </c>
      <c r="B7408" s="44" t="s">
        <v>22</v>
      </c>
      <c r="C7408" s="44" t="s">
        <v>57</v>
      </c>
      <c r="D7408" s="43">
        <v>459016.91499999992</v>
      </c>
      <c r="E7408" s="43">
        <v>-68006.189999999988</v>
      </c>
      <c r="F7408" s="45">
        <v>-103770</v>
      </c>
      <c r="G7408" s="45">
        <v>-44560</v>
      </c>
      <c r="H7408" s="45">
        <v>-77630</v>
      </c>
      <c r="I7408" s="55">
        <f>pro[[#This Row],[Admin expenses 3]]+pro[[#This Row],[Admin expenses 2]]+pro[[#This Row],[Admin expenses 1]]+pro[[#This Row],[COGS]]</f>
        <v>-293966.19</v>
      </c>
      <c r="J7408" s="55">
        <f>pro[[#This Row],[Revenue]]+pro[[#This Row],[AdminExp]]</f>
        <v>165050.72499999992</v>
      </c>
      <c r="K7408" s="83">
        <f>pro[[#This Row],[Profit]]/pro[[#This Row],[Revenue]]</f>
        <v>0.35957438518360474</v>
      </c>
      <c r="L7408" s="56">
        <f t="shared" si="115"/>
        <v>7</v>
      </c>
      <c r="M7408" s="82" t="str">
        <f>"Q"&amp;" "&amp;VLOOKUP(pro[[#This Row],[Period]],Mapping!A:B,2,0)</f>
        <v>Q 3</v>
      </c>
      <c r="N7408"/>
    </row>
    <row r="7409" spans="1:14" ht="11.25" customHeight="1" x14ac:dyDescent="0.2">
      <c r="A7409" s="42" t="s">
        <v>27</v>
      </c>
      <c r="B7409" s="44" t="s">
        <v>22</v>
      </c>
      <c r="C7409" s="44" t="s">
        <v>57</v>
      </c>
      <c r="D7409" s="43">
        <v>144354.49</v>
      </c>
      <c r="E7409" s="43">
        <v>-29941.807000000001</v>
      </c>
      <c r="F7409" s="45">
        <v>-29830</v>
      </c>
      <c r="G7409" s="45">
        <v>-32910</v>
      </c>
      <c r="H7409" s="45">
        <v>-45010</v>
      </c>
      <c r="I7409" s="55">
        <f>pro[[#This Row],[Admin expenses 3]]+pro[[#This Row],[Admin expenses 2]]+pro[[#This Row],[Admin expenses 1]]+pro[[#This Row],[COGS]]</f>
        <v>-137691.807</v>
      </c>
      <c r="J7409" s="55">
        <f>pro[[#This Row],[Revenue]]+pro[[#This Row],[AdminExp]]</f>
        <v>6662.68299999999</v>
      </c>
      <c r="K7409" s="83">
        <f>pro[[#This Row],[Profit]]/pro[[#This Row],[Revenue]]</f>
        <v>4.6155010488416331E-2</v>
      </c>
      <c r="L7409" s="56">
        <f t="shared" si="115"/>
        <v>7</v>
      </c>
      <c r="M7409" s="82" t="str">
        <f>"Q"&amp;" "&amp;VLOOKUP(pro[[#This Row],[Period]],Mapping!A:B,2,0)</f>
        <v>Q 3</v>
      </c>
      <c r="N7409"/>
    </row>
    <row r="7410" spans="1:14" ht="11.25" customHeight="1" x14ac:dyDescent="0.2">
      <c r="A7410" s="42" t="s">
        <v>27</v>
      </c>
      <c r="B7410" s="44" t="s">
        <v>22</v>
      </c>
      <c r="C7410" s="44" t="s">
        <v>57</v>
      </c>
      <c r="D7410" s="43">
        <v>68339.375999999989</v>
      </c>
      <c r="E7410" s="43">
        <v>-8125.866</v>
      </c>
      <c r="F7410" s="45">
        <v>-38940</v>
      </c>
      <c r="G7410" s="45">
        <v>-59380</v>
      </c>
      <c r="H7410" s="45">
        <v>-52530</v>
      </c>
      <c r="I7410" s="55">
        <f>pro[[#This Row],[Admin expenses 3]]+pro[[#This Row],[Admin expenses 2]]+pro[[#This Row],[Admin expenses 1]]+pro[[#This Row],[COGS]]</f>
        <v>-158975.86600000001</v>
      </c>
      <c r="J7410" s="55">
        <f>pro[[#This Row],[Revenue]]+pro[[#This Row],[AdminExp]]</f>
        <v>-90636.49000000002</v>
      </c>
      <c r="K7410" s="83">
        <f>pro[[#This Row],[Profit]]/pro[[#This Row],[Revenue]]</f>
        <v>-1.3262703774175526</v>
      </c>
      <c r="L7410" s="56">
        <f t="shared" si="115"/>
        <v>7</v>
      </c>
      <c r="M7410" s="82" t="str">
        <f>"Q"&amp;" "&amp;VLOOKUP(pro[[#This Row],[Period]],Mapping!A:B,2,0)</f>
        <v>Q 3</v>
      </c>
      <c r="N7410"/>
    </row>
    <row r="7411" spans="1:14" ht="11.25" customHeight="1" x14ac:dyDescent="0.2">
      <c r="A7411" s="42" t="s">
        <v>27</v>
      </c>
      <c r="B7411" s="44" t="s">
        <v>22</v>
      </c>
      <c r="C7411" s="44" t="s">
        <v>57</v>
      </c>
      <c r="D7411" s="43">
        <v>248081.44199999998</v>
      </c>
      <c r="E7411" s="43">
        <v>-32466.797999999999</v>
      </c>
      <c r="F7411" s="45">
        <v>-52580</v>
      </c>
      <c r="G7411" s="45">
        <v>-52160</v>
      </c>
      <c r="H7411" s="45">
        <v>-77260</v>
      </c>
      <c r="I7411" s="55">
        <f>pro[[#This Row],[Admin expenses 3]]+pro[[#This Row],[Admin expenses 2]]+pro[[#This Row],[Admin expenses 1]]+pro[[#This Row],[COGS]]</f>
        <v>-214466.79800000001</v>
      </c>
      <c r="J7411" s="55">
        <f>pro[[#This Row],[Revenue]]+pro[[#This Row],[AdminExp]]</f>
        <v>33614.643999999971</v>
      </c>
      <c r="K7411" s="83">
        <f>pro[[#This Row],[Profit]]/pro[[#This Row],[Revenue]]</f>
        <v>0.13549842232858342</v>
      </c>
      <c r="L7411" s="56">
        <f t="shared" si="115"/>
        <v>7</v>
      </c>
      <c r="M7411" s="82" t="str">
        <f>"Q"&amp;" "&amp;VLOOKUP(pro[[#This Row],[Period]],Mapping!A:B,2,0)</f>
        <v>Q 3</v>
      </c>
      <c r="N7411"/>
    </row>
    <row r="7412" spans="1:14" ht="11.25" customHeight="1" x14ac:dyDescent="0.2">
      <c r="A7412" s="42" t="s">
        <v>27</v>
      </c>
      <c r="B7412" s="44" t="s">
        <v>22</v>
      </c>
      <c r="C7412" s="44" t="s">
        <v>57</v>
      </c>
      <c r="D7412" s="43">
        <v>180894.448</v>
      </c>
      <c r="E7412" s="43">
        <v>-41101.941999999995</v>
      </c>
      <c r="F7412" s="45">
        <v>-39170</v>
      </c>
      <c r="G7412" s="45">
        <v>-93960</v>
      </c>
      <c r="H7412" s="45">
        <v>-30980</v>
      </c>
      <c r="I7412" s="55">
        <f>pro[[#This Row],[Admin expenses 3]]+pro[[#This Row],[Admin expenses 2]]+pro[[#This Row],[Admin expenses 1]]+pro[[#This Row],[COGS]]</f>
        <v>-205211.94199999998</v>
      </c>
      <c r="J7412" s="55">
        <f>pro[[#This Row],[Revenue]]+pro[[#This Row],[AdminExp]]</f>
        <v>-24317.493999999977</v>
      </c>
      <c r="K7412" s="83">
        <f>pro[[#This Row],[Profit]]/pro[[#This Row],[Revenue]]</f>
        <v>-0.13442918933587159</v>
      </c>
      <c r="L7412" s="56">
        <f t="shared" si="115"/>
        <v>7</v>
      </c>
      <c r="M7412" s="82" t="str">
        <f>"Q"&amp;" "&amp;VLOOKUP(pro[[#This Row],[Period]],Mapping!A:B,2,0)</f>
        <v>Q 3</v>
      </c>
      <c r="N7412"/>
    </row>
    <row r="7413" spans="1:14" ht="11.25" customHeight="1" x14ac:dyDescent="0.2">
      <c r="A7413" s="42" t="s">
        <v>27</v>
      </c>
      <c r="B7413" s="44" t="s">
        <v>22</v>
      </c>
      <c r="C7413" s="44" t="s">
        <v>57</v>
      </c>
      <c r="D7413" s="43">
        <v>424672.75199999998</v>
      </c>
      <c r="E7413" s="43">
        <v>-77549.563000000009</v>
      </c>
      <c r="F7413" s="45">
        <v>-89880</v>
      </c>
      <c r="G7413" s="45">
        <v>-13430</v>
      </c>
      <c r="H7413" s="45">
        <v>-23490</v>
      </c>
      <c r="I7413" s="55">
        <f>pro[[#This Row],[Admin expenses 3]]+pro[[#This Row],[Admin expenses 2]]+pro[[#This Row],[Admin expenses 1]]+pro[[#This Row],[COGS]]</f>
        <v>-204349.56300000002</v>
      </c>
      <c r="J7413" s="55">
        <f>pro[[#This Row],[Revenue]]+pro[[#This Row],[AdminExp]]</f>
        <v>220323.18899999995</v>
      </c>
      <c r="K7413" s="83">
        <f>pro[[#This Row],[Profit]]/pro[[#This Row],[Revenue]]</f>
        <v>0.51880698246446466</v>
      </c>
      <c r="L7413" s="56">
        <f t="shared" si="115"/>
        <v>7</v>
      </c>
      <c r="M7413" s="82" t="str">
        <f>"Q"&amp;" "&amp;VLOOKUP(pro[[#This Row],[Period]],Mapping!A:B,2,0)</f>
        <v>Q 3</v>
      </c>
      <c r="N7413"/>
    </row>
    <row r="7414" spans="1:14" ht="11.25" customHeight="1" x14ac:dyDescent="0.2">
      <c r="A7414" s="42" t="s">
        <v>27</v>
      </c>
      <c r="B7414" s="44" t="s">
        <v>22</v>
      </c>
      <c r="C7414" s="44" t="s">
        <v>57</v>
      </c>
      <c r="D7414" s="43">
        <v>40920.712</v>
      </c>
      <c r="E7414" s="43">
        <v>-5159.91</v>
      </c>
      <c r="F7414" s="45">
        <v>-24220</v>
      </c>
      <c r="G7414" s="45">
        <v>-52190</v>
      </c>
      <c r="H7414" s="45">
        <v>-84820</v>
      </c>
      <c r="I7414" s="55">
        <f>pro[[#This Row],[Admin expenses 3]]+pro[[#This Row],[Admin expenses 2]]+pro[[#This Row],[Admin expenses 1]]+pro[[#This Row],[COGS]]</f>
        <v>-166389.91</v>
      </c>
      <c r="J7414" s="55">
        <f>pro[[#This Row],[Revenue]]+pro[[#This Row],[AdminExp]]</f>
        <v>-125469.198</v>
      </c>
      <c r="K7414" s="83">
        <f>pro[[#This Row],[Profit]]/pro[[#This Row],[Revenue]]</f>
        <v>-3.0661538342734604</v>
      </c>
      <c r="L7414" s="56">
        <f t="shared" si="115"/>
        <v>7</v>
      </c>
      <c r="M7414" s="82" t="str">
        <f>"Q"&amp;" "&amp;VLOOKUP(pro[[#This Row],[Period]],Mapping!A:B,2,0)</f>
        <v>Q 3</v>
      </c>
      <c r="N7414"/>
    </row>
    <row r="7415" spans="1:14" ht="11.25" customHeight="1" x14ac:dyDescent="0.2">
      <c r="A7415" s="42" t="s">
        <v>27</v>
      </c>
      <c r="B7415" s="44" t="s">
        <v>22</v>
      </c>
      <c r="C7415" s="44" t="s">
        <v>57</v>
      </c>
      <c r="D7415" s="43">
        <v>109970.553</v>
      </c>
      <c r="E7415" s="43">
        <v>-22253.594999999998</v>
      </c>
      <c r="F7415" s="45">
        <v>-54080</v>
      </c>
      <c r="G7415" s="45">
        <v>-101100</v>
      </c>
      <c r="H7415" s="45">
        <v>-106630</v>
      </c>
      <c r="I7415" s="55">
        <f>pro[[#This Row],[Admin expenses 3]]+pro[[#This Row],[Admin expenses 2]]+pro[[#This Row],[Admin expenses 1]]+pro[[#This Row],[COGS]]</f>
        <v>-284063.59499999997</v>
      </c>
      <c r="J7415" s="55">
        <f>pro[[#This Row],[Revenue]]+pro[[#This Row],[AdminExp]]</f>
        <v>-174093.04199999996</v>
      </c>
      <c r="K7415" s="83">
        <f>pro[[#This Row],[Profit]]/pro[[#This Row],[Revenue]]</f>
        <v>-1.583087810788766</v>
      </c>
      <c r="L7415" s="56">
        <f t="shared" si="115"/>
        <v>7</v>
      </c>
      <c r="M7415" s="82" t="str">
        <f>"Q"&amp;" "&amp;VLOOKUP(pro[[#This Row],[Period]],Mapping!A:B,2,0)</f>
        <v>Q 3</v>
      </c>
      <c r="N7415"/>
    </row>
    <row r="7416" spans="1:14" ht="11.25" customHeight="1" x14ac:dyDescent="0.2">
      <c r="A7416" s="42" t="s">
        <v>27</v>
      </c>
      <c r="B7416" s="44" t="s">
        <v>22</v>
      </c>
      <c r="C7416" s="44" t="s">
        <v>57</v>
      </c>
      <c r="D7416" s="43">
        <v>3469229.2039999994</v>
      </c>
      <c r="E7416" s="43">
        <v>-466665.07299999992</v>
      </c>
      <c r="F7416" s="45">
        <v>-91130</v>
      </c>
      <c r="G7416" s="45">
        <v>-12490</v>
      </c>
      <c r="H7416" s="45">
        <v>-63280</v>
      </c>
      <c r="I7416" s="55">
        <f>pro[[#This Row],[Admin expenses 3]]+pro[[#This Row],[Admin expenses 2]]+pro[[#This Row],[Admin expenses 1]]+pro[[#This Row],[COGS]]</f>
        <v>-633565.07299999986</v>
      </c>
      <c r="J7416" s="55">
        <f>pro[[#This Row],[Revenue]]+pro[[#This Row],[AdminExp]]</f>
        <v>2835664.1309999996</v>
      </c>
      <c r="K7416" s="83">
        <f>pro[[#This Row],[Profit]]/pro[[#This Row],[Revenue]]</f>
        <v>0.8173758389127177</v>
      </c>
      <c r="L7416" s="56">
        <f t="shared" si="115"/>
        <v>7</v>
      </c>
      <c r="M7416" s="82" t="str">
        <f>"Q"&amp;" "&amp;VLOOKUP(pro[[#This Row],[Period]],Mapping!A:B,2,0)</f>
        <v>Q 3</v>
      </c>
      <c r="N7416"/>
    </row>
    <row r="7417" spans="1:14" ht="11.25" customHeight="1" x14ac:dyDescent="0.2">
      <c r="A7417" s="42" t="s">
        <v>27</v>
      </c>
      <c r="B7417" s="44" t="s">
        <v>22</v>
      </c>
      <c r="C7417" s="44" t="s">
        <v>57</v>
      </c>
      <c r="D7417" s="43">
        <v>34905.268999999993</v>
      </c>
      <c r="E7417" s="43">
        <v>-19090.841</v>
      </c>
      <c r="F7417" s="45">
        <v>-90500</v>
      </c>
      <c r="G7417" s="45">
        <v>-81750</v>
      </c>
      <c r="H7417" s="45">
        <v>-33910</v>
      </c>
      <c r="I7417" s="55">
        <f>pro[[#This Row],[Admin expenses 3]]+pro[[#This Row],[Admin expenses 2]]+pro[[#This Row],[Admin expenses 1]]+pro[[#This Row],[COGS]]</f>
        <v>-225250.84100000001</v>
      </c>
      <c r="J7417" s="55">
        <f>pro[[#This Row],[Revenue]]+pro[[#This Row],[AdminExp]]</f>
        <v>-190345.57200000001</v>
      </c>
      <c r="K7417" s="83">
        <f>pro[[#This Row],[Profit]]/pro[[#This Row],[Revenue]]</f>
        <v>-5.4532045577416994</v>
      </c>
      <c r="L7417" s="56">
        <f t="shared" si="115"/>
        <v>7</v>
      </c>
      <c r="M7417" s="82" t="str">
        <f>"Q"&amp;" "&amp;VLOOKUP(pro[[#This Row],[Period]],Mapping!A:B,2,0)</f>
        <v>Q 3</v>
      </c>
      <c r="N7417"/>
    </row>
    <row r="7418" spans="1:14" ht="11.25" customHeight="1" x14ac:dyDescent="0.2">
      <c r="A7418" s="42" t="s">
        <v>27</v>
      </c>
      <c r="B7418" s="44" t="s">
        <v>22</v>
      </c>
      <c r="C7418" s="44" t="s">
        <v>57</v>
      </c>
      <c r="D7418" s="43">
        <v>382413.13599999994</v>
      </c>
      <c r="E7418" s="43">
        <v>-237906.36099999998</v>
      </c>
      <c r="F7418" s="45">
        <v>-45480</v>
      </c>
      <c r="G7418" s="45">
        <v>-23800</v>
      </c>
      <c r="H7418" s="45">
        <v>-98520</v>
      </c>
      <c r="I7418" s="55">
        <f>pro[[#This Row],[Admin expenses 3]]+pro[[#This Row],[Admin expenses 2]]+pro[[#This Row],[Admin expenses 1]]+pro[[#This Row],[COGS]]</f>
        <v>-405706.36099999998</v>
      </c>
      <c r="J7418" s="55">
        <f>pro[[#This Row],[Revenue]]+pro[[#This Row],[AdminExp]]</f>
        <v>-23293.225000000035</v>
      </c>
      <c r="K7418" s="83">
        <f>pro[[#This Row],[Profit]]/pro[[#This Row],[Revenue]]</f>
        <v>-6.0911152905584388E-2</v>
      </c>
      <c r="L7418" s="56">
        <f t="shared" si="115"/>
        <v>7</v>
      </c>
      <c r="M7418" s="82" t="str">
        <f>"Q"&amp;" "&amp;VLOOKUP(pro[[#This Row],[Period]],Mapping!A:B,2,0)</f>
        <v>Q 3</v>
      </c>
      <c r="N7418"/>
    </row>
    <row r="7419" spans="1:14" ht="11.25" customHeight="1" x14ac:dyDescent="0.2">
      <c r="A7419" s="42" t="s">
        <v>27</v>
      </c>
      <c r="B7419" s="44" t="s">
        <v>22</v>
      </c>
      <c r="C7419" s="44" t="s">
        <v>57</v>
      </c>
      <c r="D7419" s="43">
        <v>120714.25099999999</v>
      </c>
      <c r="E7419" s="43">
        <v>-89933.381999999998</v>
      </c>
      <c r="F7419" s="45">
        <v>-28690</v>
      </c>
      <c r="G7419" s="45">
        <v>-103160</v>
      </c>
      <c r="H7419" s="45">
        <v>-106130</v>
      </c>
      <c r="I7419" s="55">
        <f>pro[[#This Row],[Admin expenses 3]]+pro[[#This Row],[Admin expenses 2]]+pro[[#This Row],[Admin expenses 1]]+pro[[#This Row],[COGS]]</f>
        <v>-327913.38199999998</v>
      </c>
      <c r="J7419" s="55">
        <f>pro[[#This Row],[Revenue]]+pro[[#This Row],[AdminExp]]</f>
        <v>-207199.13099999999</v>
      </c>
      <c r="K7419" s="83">
        <f>pro[[#This Row],[Profit]]/pro[[#This Row],[Revenue]]</f>
        <v>-1.7164429989297618</v>
      </c>
      <c r="L7419" s="56">
        <f t="shared" si="115"/>
        <v>7</v>
      </c>
      <c r="M7419" s="82" t="str">
        <f>"Q"&amp;" "&amp;VLOOKUP(pro[[#This Row],[Period]],Mapping!A:B,2,0)</f>
        <v>Q 3</v>
      </c>
      <c r="N7419"/>
    </row>
    <row r="7420" spans="1:14" ht="11.25" customHeight="1" x14ac:dyDescent="0.2">
      <c r="A7420" s="42" t="s">
        <v>27</v>
      </c>
      <c r="B7420" s="44" t="s">
        <v>22</v>
      </c>
      <c r="C7420" s="44" t="s">
        <v>57</v>
      </c>
      <c r="D7420" s="43">
        <v>414337.88899999997</v>
      </c>
      <c r="E7420" s="43">
        <v>-237378.30199999997</v>
      </c>
      <c r="F7420" s="45">
        <v>-43440</v>
      </c>
      <c r="G7420" s="45">
        <v>-28410</v>
      </c>
      <c r="H7420" s="45">
        <v>-99760</v>
      </c>
      <c r="I7420" s="55">
        <f>pro[[#This Row],[Admin expenses 3]]+pro[[#This Row],[Admin expenses 2]]+pro[[#This Row],[Admin expenses 1]]+pro[[#This Row],[COGS]]</f>
        <v>-408988.30199999997</v>
      </c>
      <c r="J7420" s="55">
        <f>pro[[#This Row],[Revenue]]+pro[[#This Row],[AdminExp]]</f>
        <v>5349.5869999999995</v>
      </c>
      <c r="K7420" s="83">
        <f>pro[[#This Row],[Profit]]/pro[[#This Row],[Revenue]]</f>
        <v>1.2911170187479523E-2</v>
      </c>
      <c r="L7420" s="56">
        <f t="shared" si="115"/>
        <v>7</v>
      </c>
      <c r="M7420" s="82" t="str">
        <f>"Q"&amp;" "&amp;VLOOKUP(pro[[#This Row],[Period]],Mapping!A:B,2,0)</f>
        <v>Q 3</v>
      </c>
      <c r="N7420"/>
    </row>
    <row r="7421" spans="1:14" ht="11.25" customHeight="1" x14ac:dyDescent="0.2">
      <c r="A7421" s="42" t="s">
        <v>27</v>
      </c>
      <c r="B7421" s="44" t="s">
        <v>22</v>
      </c>
      <c r="C7421" s="44" t="s">
        <v>57</v>
      </c>
      <c r="D7421" s="43">
        <v>403847.00300000003</v>
      </c>
      <c r="E7421" s="43">
        <v>-175537.08899999998</v>
      </c>
      <c r="F7421" s="45">
        <v>-71230</v>
      </c>
      <c r="G7421" s="45">
        <v>-47910</v>
      </c>
      <c r="H7421" s="45">
        <v>-99910</v>
      </c>
      <c r="I7421" s="55">
        <f>pro[[#This Row],[Admin expenses 3]]+pro[[#This Row],[Admin expenses 2]]+pro[[#This Row],[Admin expenses 1]]+pro[[#This Row],[COGS]]</f>
        <v>-394587.08899999998</v>
      </c>
      <c r="J7421" s="55">
        <f>pro[[#This Row],[Revenue]]+pro[[#This Row],[AdminExp]]</f>
        <v>9259.914000000048</v>
      </c>
      <c r="K7421" s="83">
        <f>pro[[#This Row],[Profit]]/pro[[#This Row],[Revenue]]</f>
        <v>2.292926264454672E-2</v>
      </c>
      <c r="L7421" s="56">
        <f t="shared" si="115"/>
        <v>7</v>
      </c>
      <c r="M7421" s="82" t="str">
        <f>"Q"&amp;" "&amp;VLOOKUP(pro[[#This Row],[Period]],Mapping!A:B,2,0)</f>
        <v>Q 3</v>
      </c>
      <c r="N7421"/>
    </row>
    <row r="7422" spans="1:14" ht="11.25" customHeight="1" x14ac:dyDescent="0.2">
      <c r="A7422" s="42" t="s">
        <v>27</v>
      </c>
      <c r="B7422" s="44" t="s">
        <v>22</v>
      </c>
      <c r="C7422" s="44" t="s">
        <v>57</v>
      </c>
      <c r="D7422" s="43">
        <v>19230913.505999997</v>
      </c>
      <c r="E7422" s="43">
        <v>-110866.7</v>
      </c>
      <c r="F7422" s="45">
        <v>-86220</v>
      </c>
      <c r="G7422" s="45">
        <v>-14470</v>
      </c>
      <c r="H7422" s="45">
        <v>-24880</v>
      </c>
      <c r="I7422" s="55">
        <f>pro[[#This Row],[Admin expenses 3]]+pro[[#This Row],[Admin expenses 2]]+pro[[#This Row],[Admin expenses 1]]+pro[[#This Row],[COGS]]</f>
        <v>-236436.7</v>
      </c>
      <c r="J7422" s="55">
        <f>pro[[#This Row],[Revenue]]+pro[[#This Row],[AdminExp]]</f>
        <v>18994476.805999998</v>
      </c>
      <c r="K7422" s="83">
        <f>pro[[#This Row],[Profit]]/pro[[#This Row],[Revenue]]</f>
        <v>0.9877053838380464</v>
      </c>
      <c r="L7422" s="56">
        <f t="shared" si="115"/>
        <v>7</v>
      </c>
      <c r="M7422" s="82" t="str">
        <f>"Q"&amp;" "&amp;VLOOKUP(pro[[#This Row],[Period]],Mapping!A:B,2,0)</f>
        <v>Q 3</v>
      </c>
      <c r="N7422"/>
    </row>
    <row r="7423" spans="1:14" ht="11.25" customHeight="1" x14ac:dyDescent="0.2">
      <c r="A7423" s="42" t="s">
        <v>27</v>
      </c>
      <c r="B7423" s="44" t="s">
        <v>22</v>
      </c>
      <c r="C7423" s="44" t="s">
        <v>57</v>
      </c>
      <c r="D7423" s="43">
        <v>107823.19099999999</v>
      </c>
      <c r="E7423" s="43">
        <v>-161579.67699999997</v>
      </c>
      <c r="F7423" s="45">
        <v>-68430</v>
      </c>
      <c r="G7423" s="45">
        <v>-21850</v>
      </c>
      <c r="H7423" s="45">
        <v>-105580</v>
      </c>
      <c r="I7423" s="55">
        <f>pro[[#This Row],[Admin expenses 3]]+pro[[#This Row],[Admin expenses 2]]+pro[[#This Row],[Admin expenses 1]]+pro[[#This Row],[COGS]]</f>
        <v>-357439.67699999997</v>
      </c>
      <c r="J7423" s="55">
        <f>pro[[#This Row],[Revenue]]+pro[[#This Row],[AdminExp]]</f>
        <v>-249616.48599999998</v>
      </c>
      <c r="K7423" s="83">
        <f>pro[[#This Row],[Profit]]/pro[[#This Row],[Revenue]]</f>
        <v>-2.3150537809625762</v>
      </c>
      <c r="L7423" s="56">
        <f t="shared" si="115"/>
        <v>7</v>
      </c>
      <c r="M7423" s="82" t="str">
        <f>"Q"&amp;" "&amp;VLOOKUP(pro[[#This Row],[Period]],Mapping!A:B,2,0)</f>
        <v>Q 3</v>
      </c>
      <c r="N7423"/>
    </row>
    <row r="7424" spans="1:14" ht="11.25" customHeight="1" x14ac:dyDescent="0.2">
      <c r="A7424" s="42" t="s">
        <v>27</v>
      </c>
      <c r="B7424" s="44" t="s">
        <v>22</v>
      </c>
      <c r="C7424" s="44" t="s">
        <v>57</v>
      </c>
      <c r="D7424" s="43">
        <v>1502138.554</v>
      </c>
      <c r="E7424" s="43">
        <v>-559915.52399999998</v>
      </c>
      <c r="F7424" s="45">
        <v>-28230</v>
      </c>
      <c r="G7424" s="45">
        <v>-90480</v>
      </c>
      <c r="H7424" s="45">
        <v>-18500</v>
      </c>
      <c r="I7424" s="55">
        <f>pro[[#This Row],[Admin expenses 3]]+pro[[#This Row],[Admin expenses 2]]+pro[[#This Row],[Admin expenses 1]]+pro[[#This Row],[COGS]]</f>
        <v>-697125.52399999998</v>
      </c>
      <c r="J7424" s="55">
        <f>pro[[#This Row],[Revenue]]+pro[[#This Row],[AdminExp]]</f>
        <v>805013.03</v>
      </c>
      <c r="K7424" s="83">
        <f>pro[[#This Row],[Profit]]/pro[[#This Row],[Revenue]]</f>
        <v>0.53591130315932234</v>
      </c>
      <c r="L7424" s="56">
        <f t="shared" si="115"/>
        <v>7</v>
      </c>
      <c r="M7424" s="82" t="str">
        <f>"Q"&amp;" "&amp;VLOOKUP(pro[[#This Row],[Period]],Mapping!A:B,2,0)</f>
        <v>Q 3</v>
      </c>
      <c r="N7424"/>
    </row>
    <row r="7425" spans="1:14" ht="11.25" customHeight="1" x14ac:dyDescent="0.2">
      <c r="A7425" s="42" t="s">
        <v>27</v>
      </c>
      <c r="B7425" s="44" t="s">
        <v>22</v>
      </c>
      <c r="C7425" s="44" t="s">
        <v>57</v>
      </c>
      <c r="D7425" s="43">
        <v>5065054.75</v>
      </c>
      <c r="E7425" s="43">
        <v>-120743.62300000001</v>
      </c>
      <c r="F7425" s="45">
        <v>-84280</v>
      </c>
      <c r="G7425" s="45">
        <v>-34250</v>
      </c>
      <c r="H7425" s="45">
        <v>-24480</v>
      </c>
      <c r="I7425" s="55">
        <f>pro[[#This Row],[Admin expenses 3]]+pro[[#This Row],[Admin expenses 2]]+pro[[#This Row],[Admin expenses 1]]+pro[[#This Row],[COGS]]</f>
        <v>-263753.62300000002</v>
      </c>
      <c r="J7425" s="55">
        <f>pro[[#This Row],[Revenue]]+pro[[#This Row],[AdminExp]]</f>
        <v>4801301.1270000003</v>
      </c>
      <c r="K7425" s="83">
        <f>pro[[#This Row],[Profit]]/pro[[#This Row],[Revenue]]</f>
        <v>0.94792679723748308</v>
      </c>
      <c r="L7425" s="56">
        <f t="shared" si="115"/>
        <v>7</v>
      </c>
      <c r="M7425" s="82" t="str">
        <f>"Q"&amp;" "&amp;VLOOKUP(pro[[#This Row],[Period]],Mapping!A:B,2,0)</f>
        <v>Q 3</v>
      </c>
      <c r="N7425"/>
    </row>
    <row r="7426" spans="1:14" ht="11.25" customHeight="1" x14ac:dyDescent="0.2">
      <c r="A7426" s="42" t="s">
        <v>27</v>
      </c>
      <c r="B7426" s="44" t="s">
        <v>22</v>
      </c>
      <c r="C7426" s="44" t="s">
        <v>57</v>
      </c>
      <c r="D7426" s="43">
        <v>295133.87400000001</v>
      </c>
      <c r="E7426" s="43">
        <v>-25613.867999999999</v>
      </c>
      <c r="F7426" s="45">
        <v>-65860</v>
      </c>
      <c r="G7426" s="45">
        <v>-32380</v>
      </c>
      <c r="H7426" s="45">
        <v>-76330</v>
      </c>
      <c r="I7426" s="55">
        <f>pro[[#This Row],[Admin expenses 3]]+pro[[#This Row],[Admin expenses 2]]+pro[[#This Row],[Admin expenses 1]]+pro[[#This Row],[COGS]]</f>
        <v>-200183.86799999999</v>
      </c>
      <c r="J7426" s="55">
        <f>pro[[#This Row],[Revenue]]+pro[[#This Row],[AdminExp]]</f>
        <v>94950.006000000023</v>
      </c>
      <c r="K7426" s="83">
        <f>pro[[#This Row],[Profit]]/pro[[#This Row],[Revenue]]</f>
        <v>0.3217184280242939</v>
      </c>
      <c r="L7426" s="56">
        <f t="shared" ref="L7426:L7489" si="116">MONTH(DATEVALUE(A7426&amp;"1"))</f>
        <v>7</v>
      </c>
      <c r="M7426" s="82" t="str">
        <f>"Q"&amp;" "&amp;VLOOKUP(pro[[#This Row],[Period]],Mapping!A:B,2,0)</f>
        <v>Q 3</v>
      </c>
      <c r="N7426"/>
    </row>
    <row r="7427" spans="1:14" ht="11.25" customHeight="1" x14ac:dyDescent="0.2">
      <c r="A7427" s="42" t="s">
        <v>27</v>
      </c>
      <c r="B7427" s="44" t="s">
        <v>22</v>
      </c>
      <c r="C7427" s="44" t="s">
        <v>57</v>
      </c>
      <c r="D7427" s="43">
        <v>195797.59499999997</v>
      </c>
      <c r="E7427" s="43">
        <v>-18605.041000000001</v>
      </c>
      <c r="F7427" s="45">
        <v>-28180</v>
      </c>
      <c r="G7427" s="45">
        <v>-49070</v>
      </c>
      <c r="H7427" s="45">
        <v>-52300</v>
      </c>
      <c r="I7427" s="55">
        <f>pro[[#This Row],[Admin expenses 3]]+pro[[#This Row],[Admin expenses 2]]+pro[[#This Row],[Admin expenses 1]]+pro[[#This Row],[COGS]]</f>
        <v>-148155.041</v>
      </c>
      <c r="J7427" s="55">
        <f>pro[[#This Row],[Revenue]]+pro[[#This Row],[AdminExp]]</f>
        <v>47642.553999999975</v>
      </c>
      <c r="K7427" s="83">
        <f>pro[[#This Row],[Profit]]/pro[[#This Row],[Revenue]]</f>
        <v>0.24332553216498895</v>
      </c>
      <c r="L7427" s="56">
        <f t="shared" si="116"/>
        <v>7</v>
      </c>
      <c r="M7427" s="82" t="str">
        <f>"Q"&amp;" "&amp;VLOOKUP(pro[[#This Row],[Period]],Mapping!A:B,2,0)</f>
        <v>Q 3</v>
      </c>
      <c r="N7427"/>
    </row>
    <row r="7428" spans="1:14" ht="11.25" customHeight="1" x14ac:dyDescent="0.2">
      <c r="A7428" s="42" t="s">
        <v>27</v>
      </c>
      <c r="B7428" s="44" t="s">
        <v>22</v>
      </c>
      <c r="C7428" s="44" t="s">
        <v>57</v>
      </c>
      <c r="D7428" s="43">
        <v>7750613.4579999987</v>
      </c>
      <c r="E7428" s="43">
        <v>-720538.11199999996</v>
      </c>
      <c r="F7428" s="45">
        <v>-57260</v>
      </c>
      <c r="G7428" s="45">
        <v>-24040</v>
      </c>
      <c r="H7428" s="45">
        <v>-19760</v>
      </c>
      <c r="I7428" s="55">
        <f>pro[[#This Row],[Admin expenses 3]]+pro[[#This Row],[Admin expenses 2]]+pro[[#This Row],[Admin expenses 1]]+pro[[#This Row],[COGS]]</f>
        <v>-821598.11199999996</v>
      </c>
      <c r="J7428" s="55">
        <f>pro[[#This Row],[Revenue]]+pro[[#This Row],[AdminExp]]</f>
        <v>6929015.345999999</v>
      </c>
      <c r="K7428" s="83">
        <f>pro[[#This Row],[Profit]]/pro[[#This Row],[Revenue]]</f>
        <v>0.89399573124731624</v>
      </c>
      <c r="L7428" s="56">
        <f t="shared" si="116"/>
        <v>7</v>
      </c>
      <c r="M7428" s="82" t="str">
        <f>"Q"&amp;" "&amp;VLOOKUP(pro[[#This Row],[Period]],Mapping!A:B,2,0)</f>
        <v>Q 3</v>
      </c>
      <c r="N7428"/>
    </row>
    <row r="7429" spans="1:14" ht="11.25" customHeight="1" x14ac:dyDescent="0.2">
      <c r="A7429" s="42" t="s">
        <v>27</v>
      </c>
      <c r="B7429" s="44" t="s">
        <v>22</v>
      </c>
      <c r="C7429" s="44" t="s">
        <v>57</v>
      </c>
      <c r="D7429" s="43">
        <v>4402340.824</v>
      </c>
      <c r="E7429" s="43">
        <v>-326971.36499999999</v>
      </c>
      <c r="F7429" s="45">
        <v>-42760</v>
      </c>
      <c r="G7429" s="45">
        <v>-38520</v>
      </c>
      <c r="H7429" s="45">
        <v>-33100</v>
      </c>
      <c r="I7429" s="55">
        <f>pro[[#This Row],[Admin expenses 3]]+pro[[#This Row],[Admin expenses 2]]+pro[[#This Row],[Admin expenses 1]]+pro[[#This Row],[COGS]]</f>
        <v>-441351.36499999999</v>
      </c>
      <c r="J7429" s="55">
        <f>pro[[#This Row],[Revenue]]+pro[[#This Row],[AdminExp]]</f>
        <v>3960989.4589999998</v>
      </c>
      <c r="K7429" s="83">
        <f>pro[[#This Row],[Profit]]/pro[[#This Row],[Revenue]]</f>
        <v>0.89974620715554121</v>
      </c>
      <c r="L7429" s="56">
        <f t="shared" si="116"/>
        <v>7</v>
      </c>
      <c r="M7429" s="82" t="str">
        <f>"Q"&amp;" "&amp;VLOOKUP(pro[[#This Row],[Period]],Mapping!A:B,2,0)</f>
        <v>Q 3</v>
      </c>
      <c r="N7429"/>
    </row>
    <row r="7430" spans="1:14" ht="11.25" customHeight="1" x14ac:dyDescent="0.2">
      <c r="A7430" s="42" t="s">
        <v>27</v>
      </c>
      <c r="B7430" s="44" t="s">
        <v>22</v>
      </c>
      <c r="C7430" s="44" t="s">
        <v>57</v>
      </c>
      <c r="D7430" s="43">
        <v>143431.83399999997</v>
      </c>
      <c r="E7430" s="43">
        <v>-75527.101999999999</v>
      </c>
      <c r="F7430" s="45">
        <v>-72100</v>
      </c>
      <c r="G7430" s="45">
        <v>-72860</v>
      </c>
      <c r="H7430" s="45">
        <v>-93300</v>
      </c>
      <c r="I7430" s="55">
        <f>pro[[#This Row],[Admin expenses 3]]+pro[[#This Row],[Admin expenses 2]]+pro[[#This Row],[Admin expenses 1]]+pro[[#This Row],[COGS]]</f>
        <v>-313787.10200000001</v>
      </c>
      <c r="J7430" s="55">
        <f>pro[[#This Row],[Revenue]]+pro[[#This Row],[AdminExp]]</f>
        <v>-170355.26800000004</v>
      </c>
      <c r="K7430" s="83">
        <f>pro[[#This Row],[Profit]]/pro[[#This Row],[Revenue]]</f>
        <v>-1.1877089154420215</v>
      </c>
      <c r="L7430" s="56">
        <f t="shared" si="116"/>
        <v>7</v>
      </c>
      <c r="M7430" s="82" t="str">
        <f>"Q"&amp;" "&amp;VLOOKUP(pro[[#This Row],[Period]],Mapping!A:B,2,0)</f>
        <v>Q 3</v>
      </c>
      <c r="N7430"/>
    </row>
    <row r="7431" spans="1:14" ht="11.25" customHeight="1" x14ac:dyDescent="0.2">
      <c r="A7431" s="42" t="s">
        <v>27</v>
      </c>
      <c r="B7431" s="44" t="s">
        <v>22</v>
      </c>
      <c r="C7431" s="44" t="s">
        <v>58</v>
      </c>
      <c r="D7431" s="43">
        <v>298393.81599999999</v>
      </c>
      <c r="E7431" s="43">
        <v>-156314.25599999999</v>
      </c>
      <c r="F7431" s="45">
        <v>-84860</v>
      </c>
      <c r="G7431" s="45">
        <v>-83790</v>
      </c>
      <c r="H7431" s="45">
        <v>-31820</v>
      </c>
      <c r="I7431" s="55">
        <f>pro[[#This Row],[Admin expenses 3]]+pro[[#This Row],[Admin expenses 2]]+pro[[#This Row],[Admin expenses 1]]+pro[[#This Row],[COGS]]</f>
        <v>-356784.25599999999</v>
      </c>
      <c r="J7431" s="55">
        <f>pro[[#This Row],[Revenue]]+pro[[#This Row],[AdminExp]]</f>
        <v>-58390.44</v>
      </c>
      <c r="K7431" s="83">
        <f>pro[[#This Row],[Profit]]/pro[[#This Row],[Revenue]]</f>
        <v>-0.19568247352686427</v>
      </c>
      <c r="L7431" s="56">
        <f t="shared" si="116"/>
        <v>7</v>
      </c>
      <c r="M7431" s="82" t="str">
        <f>"Q"&amp;" "&amp;VLOOKUP(pro[[#This Row],[Period]],Mapping!A:B,2,0)</f>
        <v>Q 3</v>
      </c>
      <c r="N7431"/>
    </row>
    <row r="7432" spans="1:14" ht="11.25" customHeight="1" x14ac:dyDescent="0.2">
      <c r="A7432" s="42" t="s">
        <v>27</v>
      </c>
      <c r="B7432" s="44" t="s">
        <v>22</v>
      </c>
      <c r="C7432" s="44" t="s">
        <v>59</v>
      </c>
      <c r="D7432" s="43">
        <v>786872.93299999996</v>
      </c>
      <c r="E7432" s="43">
        <v>-815419.40199999989</v>
      </c>
      <c r="F7432" s="45">
        <v>-13160</v>
      </c>
      <c r="G7432" s="45">
        <v>-78960</v>
      </c>
      <c r="H7432" s="45">
        <v>-37550</v>
      </c>
      <c r="I7432" s="55">
        <f>pro[[#This Row],[Admin expenses 3]]+pro[[#This Row],[Admin expenses 2]]+pro[[#This Row],[Admin expenses 1]]+pro[[#This Row],[COGS]]</f>
        <v>-945089.40199999989</v>
      </c>
      <c r="J7432" s="55">
        <f>pro[[#This Row],[Revenue]]+pro[[#This Row],[AdminExp]]</f>
        <v>-158216.46899999992</v>
      </c>
      <c r="K7432" s="83">
        <f>pro[[#This Row],[Profit]]/pro[[#This Row],[Revenue]]</f>
        <v>-0.20106990895822302</v>
      </c>
      <c r="L7432" s="56">
        <f t="shared" si="116"/>
        <v>7</v>
      </c>
      <c r="M7432" s="82" t="str">
        <f>"Q"&amp;" "&amp;VLOOKUP(pro[[#This Row],[Period]],Mapping!A:B,2,0)</f>
        <v>Q 3</v>
      </c>
      <c r="N7432"/>
    </row>
    <row r="7433" spans="1:14" ht="11.25" customHeight="1" x14ac:dyDescent="0.2">
      <c r="A7433" s="42" t="s">
        <v>27</v>
      </c>
      <c r="B7433" s="44" t="s">
        <v>36</v>
      </c>
      <c r="C7433" s="44" t="s">
        <v>57</v>
      </c>
      <c r="D7433" s="43">
        <v>3081468.25</v>
      </c>
      <c r="E7433" s="43">
        <v>-1140981.0299999998</v>
      </c>
      <c r="F7433" s="45">
        <v>-88510</v>
      </c>
      <c r="G7433" s="45">
        <v>-47970</v>
      </c>
      <c r="H7433" s="45">
        <v>-66120</v>
      </c>
      <c r="I7433" s="55">
        <f>pro[[#This Row],[Admin expenses 3]]+pro[[#This Row],[Admin expenses 2]]+pro[[#This Row],[Admin expenses 1]]+pro[[#This Row],[COGS]]</f>
        <v>-1343581.0299999998</v>
      </c>
      <c r="J7433" s="55">
        <f>pro[[#This Row],[Revenue]]+pro[[#This Row],[AdminExp]]</f>
        <v>1737887.2200000002</v>
      </c>
      <c r="K7433" s="83">
        <f>pro[[#This Row],[Profit]]/pro[[#This Row],[Revenue]]</f>
        <v>0.56398024545604197</v>
      </c>
      <c r="L7433" s="56">
        <f t="shared" si="116"/>
        <v>7</v>
      </c>
      <c r="M7433" s="82" t="str">
        <f>"Q"&amp;" "&amp;VLOOKUP(pro[[#This Row],[Period]],Mapping!A:B,2,0)</f>
        <v>Q 3</v>
      </c>
      <c r="N7433"/>
    </row>
    <row r="7434" spans="1:14" ht="11.25" customHeight="1" x14ac:dyDescent="0.2">
      <c r="A7434" s="42" t="s">
        <v>27</v>
      </c>
      <c r="B7434" s="44" t="s">
        <v>36</v>
      </c>
      <c r="C7434" s="44" t="s">
        <v>57</v>
      </c>
      <c r="D7434" s="43">
        <v>11617.781000000001</v>
      </c>
      <c r="E7434" s="43">
        <v>-15695.239</v>
      </c>
      <c r="F7434" s="45">
        <v>-90010</v>
      </c>
      <c r="G7434" s="45">
        <v>-101750</v>
      </c>
      <c r="H7434" s="45">
        <v>-63680</v>
      </c>
      <c r="I7434" s="55">
        <f>pro[[#This Row],[Admin expenses 3]]+pro[[#This Row],[Admin expenses 2]]+pro[[#This Row],[Admin expenses 1]]+pro[[#This Row],[COGS]]</f>
        <v>-271135.239</v>
      </c>
      <c r="J7434" s="55">
        <f>pro[[#This Row],[Revenue]]+pro[[#This Row],[AdminExp]]</f>
        <v>-259517.45800000001</v>
      </c>
      <c r="K7434" s="83">
        <f>pro[[#This Row],[Profit]]/pro[[#This Row],[Revenue]]</f>
        <v>-22.337954037866609</v>
      </c>
      <c r="L7434" s="56">
        <f t="shared" si="116"/>
        <v>7</v>
      </c>
      <c r="M7434" s="82" t="str">
        <f>"Q"&amp;" "&amp;VLOOKUP(pro[[#This Row],[Period]],Mapping!A:B,2,0)</f>
        <v>Q 3</v>
      </c>
      <c r="N7434"/>
    </row>
    <row r="7435" spans="1:14" ht="11.25" customHeight="1" x14ac:dyDescent="0.2">
      <c r="A7435" s="42" t="s">
        <v>27</v>
      </c>
      <c r="B7435" s="44" t="s">
        <v>36</v>
      </c>
      <c r="C7435" s="44" t="s">
        <v>57</v>
      </c>
      <c r="D7435" s="43">
        <v>7633691.142</v>
      </c>
      <c r="E7435" s="43">
        <v>-5164444.1239999998</v>
      </c>
      <c r="F7435" s="45">
        <v>-25410</v>
      </c>
      <c r="G7435" s="45">
        <v>-21290</v>
      </c>
      <c r="H7435" s="45">
        <v>-36400</v>
      </c>
      <c r="I7435" s="55">
        <f>pro[[#This Row],[Admin expenses 3]]+pro[[#This Row],[Admin expenses 2]]+pro[[#This Row],[Admin expenses 1]]+pro[[#This Row],[COGS]]</f>
        <v>-5247544.1239999998</v>
      </c>
      <c r="J7435" s="55">
        <f>pro[[#This Row],[Revenue]]+pro[[#This Row],[AdminExp]]</f>
        <v>2386147.0180000002</v>
      </c>
      <c r="K7435" s="83">
        <f>pro[[#This Row],[Profit]]/pro[[#This Row],[Revenue]]</f>
        <v>0.31258102713529984</v>
      </c>
      <c r="L7435" s="56">
        <f t="shared" si="116"/>
        <v>7</v>
      </c>
      <c r="M7435" s="82" t="str">
        <f>"Q"&amp;" "&amp;VLOOKUP(pro[[#This Row],[Period]],Mapping!A:B,2,0)</f>
        <v>Q 3</v>
      </c>
      <c r="N7435"/>
    </row>
    <row r="7436" spans="1:14" ht="11.25" customHeight="1" x14ac:dyDescent="0.2">
      <c r="A7436" s="42" t="s">
        <v>27</v>
      </c>
      <c r="B7436" s="44" t="s">
        <v>36</v>
      </c>
      <c r="C7436" s="44" t="s">
        <v>57</v>
      </c>
      <c r="D7436" s="43">
        <v>13971791.847999999</v>
      </c>
      <c r="E7436" s="43">
        <v>-9221661.686999999</v>
      </c>
      <c r="F7436" s="45">
        <v>-89920</v>
      </c>
      <c r="G7436" s="45">
        <v>-78230</v>
      </c>
      <c r="H7436" s="45">
        <v>-53060</v>
      </c>
      <c r="I7436" s="55">
        <f>pro[[#This Row],[Admin expenses 3]]+pro[[#This Row],[Admin expenses 2]]+pro[[#This Row],[Admin expenses 1]]+pro[[#This Row],[COGS]]</f>
        <v>-9442871.686999999</v>
      </c>
      <c r="J7436" s="55">
        <f>pro[[#This Row],[Revenue]]+pro[[#This Row],[AdminExp]]</f>
        <v>4528920.1610000003</v>
      </c>
      <c r="K7436" s="83">
        <f>pro[[#This Row],[Profit]]/pro[[#This Row],[Revenue]]</f>
        <v>0.32414741146092119</v>
      </c>
      <c r="L7436" s="56">
        <f t="shared" si="116"/>
        <v>7</v>
      </c>
      <c r="M7436" s="82" t="str">
        <f>"Q"&amp;" "&amp;VLOOKUP(pro[[#This Row],[Period]],Mapping!A:B,2,0)</f>
        <v>Q 3</v>
      </c>
      <c r="N7436"/>
    </row>
    <row r="7437" spans="1:14" ht="11.25" customHeight="1" x14ac:dyDescent="0.2">
      <c r="A7437" s="42" t="s">
        <v>27</v>
      </c>
      <c r="B7437" s="44" t="s">
        <v>36</v>
      </c>
      <c r="C7437" s="44" t="s">
        <v>57</v>
      </c>
      <c r="D7437" s="43">
        <v>331950.72399999999</v>
      </c>
      <c r="E7437" s="43">
        <v>-117913.59999999999</v>
      </c>
      <c r="F7437" s="45">
        <v>-37330</v>
      </c>
      <c r="G7437" s="45">
        <v>-61680</v>
      </c>
      <c r="H7437" s="45">
        <v>-46500</v>
      </c>
      <c r="I7437" s="55">
        <f>pro[[#This Row],[Admin expenses 3]]+pro[[#This Row],[Admin expenses 2]]+pro[[#This Row],[Admin expenses 1]]+pro[[#This Row],[COGS]]</f>
        <v>-263423.59999999998</v>
      </c>
      <c r="J7437" s="55">
        <f>pro[[#This Row],[Revenue]]+pro[[#This Row],[AdminExp]]</f>
        <v>68527.124000000011</v>
      </c>
      <c r="K7437" s="83">
        <f>pro[[#This Row],[Profit]]/pro[[#This Row],[Revenue]]</f>
        <v>0.2064376398227106</v>
      </c>
      <c r="L7437" s="56">
        <f t="shared" si="116"/>
        <v>7</v>
      </c>
      <c r="M7437" s="82" t="str">
        <f>"Q"&amp;" "&amp;VLOOKUP(pro[[#This Row],[Period]],Mapping!A:B,2,0)</f>
        <v>Q 3</v>
      </c>
      <c r="N7437"/>
    </row>
    <row r="7438" spans="1:14" ht="11.25" customHeight="1" x14ac:dyDescent="0.2">
      <c r="A7438" s="42" t="s">
        <v>27</v>
      </c>
      <c r="B7438" s="44" t="s">
        <v>36</v>
      </c>
      <c r="C7438" s="44" t="s">
        <v>58</v>
      </c>
      <c r="D7438" s="43">
        <v>111199.424</v>
      </c>
      <c r="E7438" s="43">
        <v>-60566.407999999996</v>
      </c>
      <c r="F7438" s="45">
        <v>-102350</v>
      </c>
      <c r="G7438" s="45">
        <v>-40530</v>
      </c>
      <c r="H7438" s="45">
        <v>-98380</v>
      </c>
      <c r="I7438" s="55">
        <f>pro[[#This Row],[Admin expenses 3]]+pro[[#This Row],[Admin expenses 2]]+pro[[#This Row],[Admin expenses 1]]+pro[[#This Row],[COGS]]</f>
        <v>-301826.408</v>
      </c>
      <c r="J7438" s="55">
        <f>pro[[#This Row],[Revenue]]+pro[[#This Row],[AdminExp]]</f>
        <v>-190626.984</v>
      </c>
      <c r="K7438" s="83">
        <f>pro[[#This Row],[Profit]]/pro[[#This Row],[Revenue]]</f>
        <v>-1.7142803185743121</v>
      </c>
      <c r="L7438" s="56">
        <f t="shared" si="116"/>
        <v>7</v>
      </c>
      <c r="M7438" s="82" t="str">
        <f>"Q"&amp;" "&amp;VLOOKUP(pro[[#This Row],[Period]],Mapping!A:B,2,0)</f>
        <v>Q 3</v>
      </c>
      <c r="N7438"/>
    </row>
    <row r="7439" spans="1:14" ht="11.25" customHeight="1" x14ac:dyDescent="0.2">
      <c r="A7439" s="42" t="s">
        <v>27</v>
      </c>
      <c r="B7439" s="44" t="s">
        <v>36</v>
      </c>
      <c r="C7439" s="44" t="s">
        <v>59</v>
      </c>
      <c r="D7439" s="43">
        <v>229222.96599999999</v>
      </c>
      <c r="E7439" s="43">
        <v>-86326.323999999993</v>
      </c>
      <c r="F7439" s="45">
        <v>-78790</v>
      </c>
      <c r="G7439" s="45">
        <v>-47070</v>
      </c>
      <c r="H7439" s="45">
        <v>-88450</v>
      </c>
      <c r="I7439" s="55">
        <f>pro[[#This Row],[Admin expenses 3]]+pro[[#This Row],[Admin expenses 2]]+pro[[#This Row],[Admin expenses 1]]+pro[[#This Row],[COGS]]</f>
        <v>-300636.32400000002</v>
      </c>
      <c r="J7439" s="55">
        <f>pro[[#This Row],[Revenue]]+pro[[#This Row],[AdminExp]]</f>
        <v>-71413.358000000037</v>
      </c>
      <c r="K7439" s="83">
        <f>pro[[#This Row],[Profit]]/pro[[#This Row],[Revenue]]</f>
        <v>-0.31154538851922908</v>
      </c>
      <c r="L7439" s="56">
        <f t="shared" si="116"/>
        <v>7</v>
      </c>
      <c r="M7439" s="82" t="str">
        <f>"Q"&amp;" "&amp;VLOOKUP(pro[[#This Row],[Period]],Mapping!A:B,2,0)</f>
        <v>Q 3</v>
      </c>
      <c r="N7439"/>
    </row>
    <row r="7440" spans="1:14" ht="11.25" customHeight="1" x14ac:dyDescent="0.2">
      <c r="A7440" s="42" t="s">
        <v>27</v>
      </c>
      <c r="B7440" s="44" t="s">
        <v>36</v>
      </c>
      <c r="C7440" s="44" t="s">
        <v>57</v>
      </c>
      <c r="D7440" s="43">
        <v>23004.393999999997</v>
      </c>
      <c r="E7440" s="43">
        <v>-23718.414999999997</v>
      </c>
      <c r="F7440" s="45">
        <v>-32300</v>
      </c>
      <c r="G7440" s="45">
        <v>-33620</v>
      </c>
      <c r="H7440" s="45">
        <v>-27820</v>
      </c>
      <c r="I7440" s="55">
        <f>pro[[#This Row],[Admin expenses 3]]+pro[[#This Row],[Admin expenses 2]]+pro[[#This Row],[Admin expenses 1]]+pro[[#This Row],[COGS]]</f>
        <v>-117458.41499999999</v>
      </c>
      <c r="J7440" s="55">
        <f>pro[[#This Row],[Revenue]]+pro[[#This Row],[AdminExp]]</f>
        <v>-94454.020999999993</v>
      </c>
      <c r="K7440" s="83">
        <f>pro[[#This Row],[Profit]]/pro[[#This Row],[Revenue]]</f>
        <v>-4.1059121574773938</v>
      </c>
      <c r="L7440" s="56">
        <f t="shared" si="116"/>
        <v>7</v>
      </c>
      <c r="M7440" s="82" t="str">
        <f>"Q"&amp;" "&amp;VLOOKUP(pro[[#This Row],[Period]],Mapping!A:B,2,0)</f>
        <v>Q 3</v>
      </c>
      <c r="N7440"/>
    </row>
    <row r="7441" spans="1:14" ht="11.25" customHeight="1" x14ac:dyDescent="0.2">
      <c r="A7441" s="42" t="s">
        <v>27</v>
      </c>
      <c r="B7441" s="44" t="s">
        <v>36</v>
      </c>
      <c r="C7441" s="44" t="s">
        <v>57</v>
      </c>
      <c r="D7441" s="43">
        <v>799913.73699999985</v>
      </c>
      <c r="E7441" s="43">
        <v>-442054.19299999997</v>
      </c>
      <c r="F7441" s="45">
        <v>-43310</v>
      </c>
      <c r="G7441" s="45">
        <v>-94750</v>
      </c>
      <c r="H7441" s="45">
        <v>-66260</v>
      </c>
      <c r="I7441" s="55">
        <f>pro[[#This Row],[Admin expenses 3]]+pro[[#This Row],[Admin expenses 2]]+pro[[#This Row],[Admin expenses 1]]+pro[[#This Row],[COGS]]</f>
        <v>-646374.19299999997</v>
      </c>
      <c r="J7441" s="55">
        <f>pro[[#This Row],[Revenue]]+pro[[#This Row],[AdminExp]]</f>
        <v>153539.54399999988</v>
      </c>
      <c r="K7441" s="83">
        <f>pro[[#This Row],[Profit]]/pro[[#This Row],[Revenue]]</f>
        <v>0.19194512720313478</v>
      </c>
      <c r="L7441" s="56">
        <f t="shared" si="116"/>
        <v>7</v>
      </c>
      <c r="M7441" s="82" t="str">
        <f>"Q"&amp;" "&amp;VLOOKUP(pro[[#This Row],[Period]],Mapping!A:B,2,0)</f>
        <v>Q 3</v>
      </c>
      <c r="N7441"/>
    </row>
    <row r="7442" spans="1:14" ht="11.25" customHeight="1" x14ac:dyDescent="0.2">
      <c r="A7442" s="42" t="s">
        <v>27</v>
      </c>
      <c r="B7442" s="44" t="s">
        <v>36</v>
      </c>
      <c r="C7442" s="44" t="s">
        <v>57</v>
      </c>
      <c r="D7442" s="43">
        <v>2185300.2919999999</v>
      </c>
      <c r="E7442" s="43">
        <v>-581841.92499999993</v>
      </c>
      <c r="F7442" s="45">
        <v>-95070</v>
      </c>
      <c r="G7442" s="45">
        <v>-102910</v>
      </c>
      <c r="H7442" s="45">
        <v>-35510</v>
      </c>
      <c r="I7442" s="55">
        <f>pro[[#This Row],[Admin expenses 3]]+pro[[#This Row],[Admin expenses 2]]+pro[[#This Row],[Admin expenses 1]]+pro[[#This Row],[COGS]]</f>
        <v>-815331.92499999993</v>
      </c>
      <c r="J7442" s="55">
        <f>pro[[#This Row],[Revenue]]+pro[[#This Row],[AdminExp]]</f>
        <v>1369968.3670000001</v>
      </c>
      <c r="K7442" s="83">
        <f>pro[[#This Row],[Profit]]/pro[[#This Row],[Revenue]]</f>
        <v>0.62690165375221585</v>
      </c>
      <c r="L7442" s="56">
        <f t="shared" si="116"/>
        <v>7</v>
      </c>
      <c r="M7442" s="82" t="str">
        <f>"Q"&amp;" "&amp;VLOOKUP(pro[[#This Row],[Period]],Mapping!A:B,2,0)</f>
        <v>Q 3</v>
      </c>
      <c r="N7442"/>
    </row>
    <row r="7443" spans="1:14" ht="11.25" customHeight="1" x14ac:dyDescent="0.2">
      <c r="A7443" s="42" t="s">
        <v>27</v>
      </c>
      <c r="B7443" s="44" t="s">
        <v>36</v>
      </c>
      <c r="C7443" s="44" t="s">
        <v>58</v>
      </c>
      <c r="D7443" s="43">
        <v>321699.32899999997</v>
      </c>
      <c r="E7443" s="43">
        <v>-18904.990999999998</v>
      </c>
      <c r="F7443" s="45">
        <v>-107220</v>
      </c>
      <c r="G7443" s="45">
        <v>-19360</v>
      </c>
      <c r="H7443" s="45">
        <v>-66800</v>
      </c>
      <c r="I7443" s="55">
        <f>pro[[#This Row],[Admin expenses 3]]+pro[[#This Row],[Admin expenses 2]]+pro[[#This Row],[Admin expenses 1]]+pro[[#This Row],[COGS]]</f>
        <v>-212284.99100000001</v>
      </c>
      <c r="J7443" s="55">
        <f>pro[[#This Row],[Revenue]]+pro[[#This Row],[AdminExp]]</f>
        <v>109414.33799999996</v>
      </c>
      <c r="K7443" s="83">
        <f>pro[[#This Row],[Profit]]/pro[[#This Row],[Revenue]]</f>
        <v>0.34011366557746214</v>
      </c>
      <c r="L7443" s="56">
        <f t="shared" si="116"/>
        <v>7</v>
      </c>
      <c r="M7443" s="82" t="str">
        <f>"Q"&amp;" "&amp;VLOOKUP(pro[[#This Row],[Period]],Mapping!A:B,2,0)</f>
        <v>Q 3</v>
      </c>
      <c r="N7443"/>
    </row>
    <row r="7444" spans="1:14" ht="11.25" customHeight="1" x14ac:dyDescent="0.2">
      <c r="A7444" s="42" t="s">
        <v>27</v>
      </c>
      <c r="B7444" s="44" t="s">
        <v>36</v>
      </c>
      <c r="C7444" s="44" t="s">
        <v>59</v>
      </c>
      <c r="D7444" s="43">
        <v>3033941.8969999999</v>
      </c>
      <c r="E7444" s="43">
        <v>-138773.74699999997</v>
      </c>
      <c r="F7444" s="45">
        <v>-14190</v>
      </c>
      <c r="G7444" s="45">
        <v>-14640</v>
      </c>
      <c r="H7444" s="45">
        <v>-41880</v>
      </c>
      <c r="I7444" s="55">
        <f>pro[[#This Row],[Admin expenses 3]]+pro[[#This Row],[Admin expenses 2]]+pro[[#This Row],[Admin expenses 1]]+pro[[#This Row],[COGS]]</f>
        <v>-209483.74699999997</v>
      </c>
      <c r="J7444" s="55">
        <f>pro[[#This Row],[Revenue]]+pro[[#This Row],[AdminExp]]</f>
        <v>2824458.15</v>
      </c>
      <c r="K7444" s="83">
        <f>pro[[#This Row],[Profit]]/pro[[#This Row],[Revenue]]</f>
        <v>0.93095327659137439</v>
      </c>
      <c r="L7444" s="56">
        <f t="shared" si="116"/>
        <v>7</v>
      </c>
      <c r="M7444" s="82" t="str">
        <f>"Q"&amp;" "&amp;VLOOKUP(pro[[#This Row],[Period]],Mapping!A:B,2,0)</f>
        <v>Q 3</v>
      </c>
      <c r="N7444"/>
    </row>
    <row r="7445" spans="1:14" ht="11.25" customHeight="1" x14ac:dyDescent="0.2">
      <c r="A7445" s="42" t="s">
        <v>27</v>
      </c>
      <c r="B7445" s="44" t="s">
        <v>36</v>
      </c>
      <c r="C7445" s="44" t="s">
        <v>57</v>
      </c>
      <c r="D7445" s="43">
        <v>235269.77599999998</v>
      </c>
      <c r="E7445" s="43">
        <v>-121417.96099999998</v>
      </c>
      <c r="F7445" s="45">
        <v>-82180</v>
      </c>
      <c r="G7445" s="45">
        <v>-104260</v>
      </c>
      <c r="H7445" s="45">
        <v>-92530</v>
      </c>
      <c r="I7445" s="55">
        <f>pro[[#This Row],[Admin expenses 3]]+pro[[#This Row],[Admin expenses 2]]+pro[[#This Row],[Admin expenses 1]]+pro[[#This Row],[COGS]]</f>
        <v>-400387.96100000001</v>
      </c>
      <c r="J7445" s="55">
        <f>pro[[#This Row],[Revenue]]+pro[[#This Row],[AdminExp]]</f>
        <v>-165118.18500000003</v>
      </c>
      <c r="K7445" s="83">
        <f>pro[[#This Row],[Profit]]/pro[[#This Row],[Revenue]]</f>
        <v>-0.70182489143866933</v>
      </c>
      <c r="L7445" s="56">
        <f t="shared" si="116"/>
        <v>7</v>
      </c>
      <c r="M7445" s="82" t="str">
        <f>"Q"&amp;" "&amp;VLOOKUP(pro[[#This Row],[Period]],Mapping!A:B,2,0)</f>
        <v>Q 3</v>
      </c>
      <c r="N7445"/>
    </row>
    <row r="7446" spans="1:14" ht="11.25" customHeight="1" x14ac:dyDescent="0.2">
      <c r="A7446" s="42" t="s">
        <v>27</v>
      </c>
      <c r="B7446" s="44" t="s">
        <v>36</v>
      </c>
      <c r="C7446" s="44" t="s">
        <v>57</v>
      </c>
      <c r="D7446" s="43">
        <v>18797.625</v>
      </c>
      <c r="E7446" s="43">
        <v>-12372.066000000001</v>
      </c>
      <c r="F7446" s="45">
        <v>-75650</v>
      </c>
      <c r="G7446" s="45">
        <v>-51670</v>
      </c>
      <c r="H7446" s="45">
        <v>-70560</v>
      </c>
      <c r="I7446" s="55">
        <f>pro[[#This Row],[Admin expenses 3]]+pro[[#This Row],[Admin expenses 2]]+pro[[#This Row],[Admin expenses 1]]+pro[[#This Row],[COGS]]</f>
        <v>-210252.06599999999</v>
      </c>
      <c r="J7446" s="55">
        <f>pro[[#This Row],[Revenue]]+pro[[#This Row],[AdminExp]]</f>
        <v>-191454.44099999999</v>
      </c>
      <c r="K7446" s="83">
        <f>pro[[#This Row],[Profit]]/pro[[#This Row],[Revenue]]</f>
        <v>-10.185033534821553</v>
      </c>
      <c r="L7446" s="56">
        <f t="shared" si="116"/>
        <v>7</v>
      </c>
      <c r="M7446" s="82" t="str">
        <f>"Q"&amp;" "&amp;VLOOKUP(pro[[#This Row],[Period]],Mapping!A:B,2,0)</f>
        <v>Q 3</v>
      </c>
      <c r="N7446"/>
    </row>
    <row r="7447" spans="1:14" ht="11.25" customHeight="1" x14ac:dyDescent="0.2">
      <c r="A7447" s="42" t="s">
        <v>27</v>
      </c>
      <c r="B7447" s="44" t="s">
        <v>36</v>
      </c>
      <c r="C7447" s="44" t="s">
        <v>58</v>
      </c>
      <c r="D7447" s="43">
        <v>12445842.163999999</v>
      </c>
      <c r="E7447" s="43">
        <v>-629905.36699999997</v>
      </c>
      <c r="F7447" s="45">
        <v>-51100</v>
      </c>
      <c r="G7447" s="45">
        <v>-107020</v>
      </c>
      <c r="H7447" s="45">
        <v>-72550</v>
      </c>
      <c r="I7447" s="55">
        <f>pro[[#This Row],[Admin expenses 3]]+pro[[#This Row],[Admin expenses 2]]+pro[[#This Row],[Admin expenses 1]]+pro[[#This Row],[COGS]]</f>
        <v>-860575.36699999997</v>
      </c>
      <c r="J7447" s="55">
        <f>pro[[#This Row],[Revenue]]+pro[[#This Row],[AdminExp]]</f>
        <v>11585266.796999998</v>
      </c>
      <c r="K7447" s="83">
        <f>pro[[#This Row],[Profit]]/pro[[#This Row],[Revenue]]</f>
        <v>0.93085438850500268</v>
      </c>
      <c r="L7447" s="56">
        <f t="shared" si="116"/>
        <v>7</v>
      </c>
      <c r="M7447" s="82" t="str">
        <f>"Q"&amp;" "&amp;VLOOKUP(pro[[#This Row],[Period]],Mapping!A:B,2,0)</f>
        <v>Q 3</v>
      </c>
      <c r="N7447"/>
    </row>
    <row r="7448" spans="1:14" ht="11.25" customHeight="1" x14ac:dyDescent="0.2">
      <c r="A7448" s="42" t="s">
        <v>27</v>
      </c>
      <c r="B7448" s="44" t="s">
        <v>36</v>
      </c>
      <c r="C7448" s="44" t="s">
        <v>59</v>
      </c>
      <c r="D7448" s="43">
        <v>4616372.3759999992</v>
      </c>
      <c r="E7448" s="43">
        <v>-240848.18099999998</v>
      </c>
      <c r="F7448" s="45">
        <v>-44750</v>
      </c>
      <c r="G7448" s="45">
        <v>-22910</v>
      </c>
      <c r="H7448" s="45">
        <v>-67420</v>
      </c>
      <c r="I7448" s="55">
        <f>pro[[#This Row],[Admin expenses 3]]+pro[[#This Row],[Admin expenses 2]]+pro[[#This Row],[Admin expenses 1]]+pro[[#This Row],[COGS]]</f>
        <v>-375928.18099999998</v>
      </c>
      <c r="J7448" s="55">
        <f>pro[[#This Row],[Revenue]]+pro[[#This Row],[AdminExp]]</f>
        <v>4240444.1949999994</v>
      </c>
      <c r="K7448" s="83">
        <f>pro[[#This Row],[Profit]]/pro[[#This Row],[Revenue]]</f>
        <v>0.91856632212894951</v>
      </c>
      <c r="L7448" s="56">
        <f t="shared" si="116"/>
        <v>7</v>
      </c>
      <c r="M7448" s="82" t="str">
        <f>"Q"&amp;" "&amp;VLOOKUP(pro[[#This Row],[Period]],Mapping!A:B,2,0)</f>
        <v>Q 3</v>
      </c>
      <c r="N7448"/>
    </row>
    <row r="7449" spans="1:14" ht="11.25" customHeight="1" x14ac:dyDescent="0.2">
      <c r="A7449" s="42" t="s">
        <v>27</v>
      </c>
      <c r="B7449" s="44" t="s">
        <v>36</v>
      </c>
      <c r="C7449" s="44" t="s">
        <v>57</v>
      </c>
      <c r="D7449" s="43">
        <v>439663.68599999999</v>
      </c>
      <c r="E7449" s="43">
        <v>-35872.115999999995</v>
      </c>
      <c r="F7449" s="45">
        <v>-103320</v>
      </c>
      <c r="G7449" s="45">
        <v>-91190</v>
      </c>
      <c r="H7449" s="45">
        <v>-27340</v>
      </c>
      <c r="I7449" s="55">
        <f>pro[[#This Row],[Admin expenses 3]]+pro[[#This Row],[Admin expenses 2]]+pro[[#This Row],[Admin expenses 1]]+pro[[#This Row],[COGS]]</f>
        <v>-257722.11599999998</v>
      </c>
      <c r="J7449" s="55">
        <f>pro[[#This Row],[Revenue]]+pro[[#This Row],[AdminExp]]</f>
        <v>181941.57</v>
      </c>
      <c r="K7449" s="83">
        <f>pro[[#This Row],[Profit]]/pro[[#This Row],[Revenue]]</f>
        <v>0.41381987140052318</v>
      </c>
      <c r="L7449" s="56">
        <f t="shared" si="116"/>
        <v>7</v>
      </c>
      <c r="M7449" s="82" t="str">
        <f>"Q"&amp;" "&amp;VLOOKUP(pro[[#This Row],[Period]],Mapping!A:B,2,0)</f>
        <v>Q 3</v>
      </c>
      <c r="N7449"/>
    </row>
    <row r="7450" spans="1:14" ht="11.25" customHeight="1" x14ac:dyDescent="0.2">
      <c r="A7450" s="42" t="s">
        <v>27</v>
      </c>
      <c r="B7450" s="44" t="s">
        <v>36</v>
      </c>
      <c r="C7450" s="44" t="s">
        <v>57</v>
      </c>
      <c r="D7450" s="43">
        <v>25793.067999999996</v>
      </c>
      <c r="E7450" s="43">
        <v>-22161.474999999999</v>
      </c>
      <c r="F7450" s="45">
        <v>-101820</v>
      </c>
      <c r="G7450" s="45">
        <v>-16230</v>
      </c>
      <c r="H7450" s="45">
        <v>-48380</v>
      </c>
      <c r="I7450" s="55">
        <f>pro[[#This Row],[Admin expenses 3]]+pro[[#This Row],[Admin expenses 2]]+pro[[#This Row],[Admin expenses 1]]+pro[[#This Row],[COGS]]</f>
        <v>-188591.47500000001</v>
      </c>
      <c r="J7450" s="55">
        <f>pro[[#This Row],[Revenue]]+pro[[#This Row],[AdminExp]]</f>
        <v>-162798.40700000001</v>
      </c>
      <c r="K7450" s="83">
        <f>pro[[#This Row],[Profit]]/pro[[#This Row],[Revenue]]</f>
        <v>-6.311711619571585</v>
      </c>
      <c r="L7450" s="56">
        <f t="shared" si="116"/>
        <v>7</v>
      </c>
      <c r="M7450" s="82" t="str">
        <f>"Q"&amp;" "&amp;VLOOKUP(pro[[#This Row],[Period]],Mapping!A:B,2,0)</f>
        <v>Q 3</v>
      </c>
      <c r="N7450"/>
    </row>
    <row r="7451" spans="1:14" ht="11.25" customHeight="1" x14ac:dyDescent="0.2">
      <c r="A7451" s="42" t="s">
        <v>27</v>
      </c>
      <c r="B7451" s="44" t="s">
        <v>36</v>
      </c>
      <c r="C7451" s="44" t="s">
        <v>57</v>
      </c>
      <c r="D7451" s="43">
        <v>-3060.0989999999997</v>
      </c>
      <c r="E7451" s="43">
        <v>4092.5779999999995</v>
      </c>
      <c r="F7451" s="45">
        <v>-90970</v>
      </c>
      <c r="G7451" s="45">
        <v>-69260</v>
      </c>
      <c r="H7451" s="45">
        <v>-39430</v>
      </c>
      <c r="I7451" s="55">
        <f>pro[[#This Row],[Admin expenses 3]]+pro[[#This Row],[Admin expenses 2]]+pro[[#This Row],[Admin expenses 1]]+pro[[#This Row],[COGS]]</f>
        <v>-195567.42199999999</v>
      </c>
      <c r="J7451" s="55">
        <f>pro[[#This Row],[Revenue]]+pro[[#This Row],[AdminExp]]</f>
        <v>-198627.52099999998</v>
      </c>
      <c r="K7451" s="83">
        <f>pro[[#This Row],[Profit]]/pro[[#This Row],[Revenue]]</f>
        <v>64.908854582809255</v>
      </c>
      <c r="L7451" s="56">
        <f t="shared" si="116"/>
        <v>7</v>
      </c>
      <c r="M7451" s="82" t="str">
        <f>"Q"&amp;" "&amp;VLOOKUP(pro[[#This Row],[Period]],Mapping!A:B,2,0)</f>
        <v>Q 3</v>
      </c>
      <c r="N7451"/>
    </row>
    <row r="7452" spans="1:14" ht="11.25" customHeight="1" x14ac:dyDescent="0.2">
      <c r="A7452" s="42" t="s">
        <v>27</v>
      </c>
      <c r="B7452" s="44" t="s">
        <v>36</v>
      </c>
      <c r="C7452" s="44" t="s">
        <v>58</v>
      </c>
      <c r="D7452" s="43">
        <v>1418018.203</v>
      </c>
      <c r="E7452" s="43">
        <v>-200265.12100000001</v>
      </c>
      <c r="F7452" s="45">
        <v>-43850</v>
      </c>
      <c r="G7452" s="45">
        <v>-74160</v>
      </c>
      <c r="H7452" s="45">
        <v>-41850</v>
      </c>
      <c r="I7452" s="55">
        <f>pro[[#This Row],[Admin expenses 3]]+pro[[#This Row],[Admin expenses 2]]+pro[[#This Row],[Admin expenses 1]]+pro[[#This Row],[COGS]]</f>
        <v>-360125.12100000004</v>
      </c>
      <c r="J7452" s="55">
        <f>pro[[#This Row],[Revenue]]+pro[[#This Row],[AdminExp]]</f>
        <v>1057893.0819999999</v>
      </c>
      <c r="K7452" s="83">
        <f>pro[[#This Row],[Profit]]/pro[[#This Row],[Revenue]]</f>
        <v>0.74603632009934073</v>
      </c>
      <c r="L7452" s="56">
        <f t="shared" si="116"/>
        <v>7</v>
      </c>
      <c r="M7452" s="82" t="str">
        <f>"Q"&amp;" "&amp;VLOOKUP(pro[[#This Row],[Period]],Mapping!A:B,2,0)</f>
        <v>Q 3</v>
      </c>
      <c r="N7452"/>
    </row>
    <row r="7453" spans="1:14" ht="11.25" customHeight="1" x14ac:dyDescent="0.2">
      <c r="A7453" s="42" t="s">
        <v>27</v>
      </c>
      <c r="B7453" s="44" t="s">
        <v>36</v>
      </c>
      <c r="C7453" s="44" t="s">
        <v>59</v>
      </c>
      <c r="D7453" s="43">
        <v>642564.97199999995</v>
      </c>
      <c r="E7453" s="43">
        <v>-171005.478</v>
      </c>
      <c r="F7453" s="45">
        <v>-80710</v>
      </c>
      <c r="G7453" s="45">
        <v>-52180</v>
      </c>
      <c r="H7453" s="45">
        <v>-21520</v>
      </c>
      <c r="I7453" s="55">
        <f>pro[[#This Row],[Admin expenses 3]]+pro[[#This Row],[Admin expenses 2]]+pro[[#This Row],[Admin expenses 1]]+pro[[#This Row],[COGS]]</f>
        <v>-325415.478</v>
      </c>
      <c r="J7453" s="55">
        <f>pro[[#This Row],[Revenue]]+pro[[#This Row],[AdminExp]]</f>
        <v>317149.49399999995</v>
      </c>
      <c r="K7453" s="83">
        <f>pro[[#This Row],[Profit]]/pro[[#This Row],[Revenue]]</f>
        <v>0.49356797805654423</v>
      </c>
      <c r="L7453" s="56">
        <f t="shared" si="116"/>
        <v>7</v>
      </c>
      <c r="M7453" s="82" t="str">
        <f>"Q"&amp;" "&amp;VLOOKUP(pro[[#This Row],[Period]],Mapping!A:B,2,0)</f>
        <v>Q 3</v>
      </c>
      <c r="N7453"/>
    </row>
    <row r="7454" spans="1:14" ht="11.25" customHeight="1" x14ac:dyDescent="0.2">
      <c r="A7454" s="42" t="s">
        <v>27</v>
      </c>
      <c r="B7454" s="44" t="s">
        <v>36</v>
      </c>
      <c r="C7454" s="44" t="s">
        <v>60</v>
      </c>
      <c r="D7454" s="43">
        <v>3268502.0270000002</v>
      </c>
      <c r="E7454" s="43">
        <v>-526060.5</v>
      </c>
      <c r="F7454" s="45">
        <v>-50890</v>
      </c>
      <c r="G7454" s="45">
        <v>-93860</v>
      </c>
      <c r="H7454" s="45">
        <v>-95320</v>
      </c>
      <c r="I7454" s="55">
        <f>pro[[#This Row],[Admin expenses 3]]+pro[[#This Row],[Admin expenses 2]]+pro[[#This Row],[Admin expenses 1]]+pro[[#This Row],[COGS]]</f>
        <v>-766130.5</v>
      </c>
      <c r="J7454" s="55">
        <f>pro[[#This Row],[Revenue]]+pro[[#This Row],[AdminExp]]</f>
        <v>2502371.5270000002</v>
      </c>
      <c r="K7454" s="83">
        <f>pro[[#This Row],[Profit]]/pro[[#This Row],[Revenue]]</f>
        <v>0.76560195047417667</v>
      </c>
      <c r="L7454" s="56">
        <f t="shared" si="116"/>
        <v>7</v>
      </c>
      <c r="M7454" s="82" t="str">
        <f>"Q"&amp;" "&amp;VLOOKUP(pro[[#This Row],[Period]],Mapping!A:B,2,0)</f>
        <v>Q 3</v>
      </c>
      <c r="N7454"/>
    </row>
    <row r="7455" spans="1:14" ht="11.25" customHeight="1" x14ac:dyDescent="0.2">
      <c r="A7455" s="42" t="s">
        <v>27</v>
      </c>
      <c r="B7455" s="44" t="s">
        <v>36</v>
      </c>
      <c r="C7455" s="44" t="s">
        <v>57</v>
      </c>
      <c r="D7455" s="43">
        <v>1352270.7869999998</v>
      </c>
      <c r="E7455" s="43">
        <v>-247463.99999999997</v>
      </c>
      <c r="F7455" s="45">
        <v>-93740</v>
      </c>
      <c r="G7455" s="45">
        <v>-70950</v>
      </c>
      <c r="H7455" s="45">
        <v>-17260</v>
      </c>
      <c r="I7455" s="55">
        <f>pro[[#This Row],[Admin expenses 3]]+pro[[#This Row],[Admin expenses 2]]+pro[[#This Row],[Admin expenses 1]]+pro[[#This Row],[COGS]]</f>
        <v>-429414</v>
      </c>
      <c r="J7455" s="55">
        <f>pro[[#This Row],[Revenue]]+pro[[#This Row],[AdminExp]]</f>
        <v>922856.78699999978</v>
      </c>
      <c r="K7455" s="83">
        <f>pro[[#This Row],[Profit]]/pro[[#This Row],[Revenue]]</f>
        <v>0.68244969563185565</v>
      </c>
      <c r="L7455" s="56">
        <f t="shared" si="116"/>
        <v>7</v>
      </c>
      <c r="M7455" s="82" t="str">
        <f>"Q"&amp;" "&amp;VLOOKUP(pro[[#This Row],[Period]],Mapping!A:B,2,0)</f>
        <v>Q 3</v>
      </c>
      <c r="N7455"/>
    </row>
    <row r="7456" spans="1:14" ht="11.25" customHeight="1" x14ac:dyDescent="0.2">
      <c r="A7456" s="42" t="s">
        <v>27</v>
      </c>
      <c r="B7456" s="44" t="s">
        <v>36</v>
      </c>
      <c r="C7456" s="44" t="s">
        <v>58</v>
      </c>
      <c r="D7456" s="43">
        <v>2187140.9909999999</v>
      </c>
      <c r="E7456" s="43">
        <v>-409138.31700000004</v>
      </c>
      <c r="F7456" s="45">
        <v>-96810</v>
      </c>
      <c r="G7456" s="45">
        <v>-94720</v>
      </c>
      <c r="H7456" s="45">
        <v>-95780</v>
      </c>
      <c r="I7456" s="55">
        <f>pro[[#This Row],[Admin expenses 3]]+pro[[#This Row],[Admin expenses 2]]+pro[[#This Row],[Admin expenses 1]]+pro[[#This Row],[COGS]]</f>
        <v>-696448.31700000004</v>
      </c>
      <c r="J7456" s="55">
        <f>pro[[#This Row],[Revenue]]+pro[[#This Row],[AdminExp]]</f>
        <v>1490692.6739999999</v>
      </c>
      <c r="K7456" s="83">
        <f>pro[[#This Row],[Profit]]/pro[[#This Row],[Revenue]]</f>
        <v>0.68157136651644423</v>
      </c>
      <c r="L7456" s="56">
        <f t="shared" si="116"/>
        <v>7</v>
      </c>
      <c r="M7456" s="82" t="str">
        <f>"Q"&amp;" "&amp;VLOOKUP(pro[[#This Row],[Period]],Mapping!A:B,2,0)</f>
        <v>Q 3</v>
      </c>
      <c r="N7456"/>
    </row>
    <row r="7457" spans="1:14" ht="11.25" customHeight="1" x14ac:dyDescent="0.2">
      <c r="A7457" s="42" t="s">
        <v>27</v>
      </c>
      <c r="B7457" s="44" t="s">
        <v>36</v>
      </c>
      <c r="C7457" s="44" t="s">
        <v>59</v>
      </c>
      <c r="D7457" s="43">
        <v>1282156.9179999998</v>
      </c>
      <c r="E7457" s="43">
        <v>-628689.65599999996</v>
      </c>
      <c r="F7457" s="45">
        <v>-72370</v>
      </c>
      <c r="G7457" s="45">
        <v>-18400</v>
      </c>
      <c r="H7457" s="45">
        <v>-101240</v>
      </c>
      <c r="I7457" s="55">
        <f>pro[[#This Row],[Admin expenses 3]]+pro[[#This Row],[Admin expenses 2]]+pro[[#This Row],[Admin expenses 1]]+pro[[#This Row],[COGS]]</f>
        <v>-820699.65599999996</v>
      </c>
      <c r="J7457" s="55">
        <f>pro[[#This Row],[Revenue]]+pro[[#This Row],[AdminExp]]</f>
        <v>461457.26199999987</v>
      </c>
      <c r="K7457" s="83">
        <f>pro[[#This Row],[Profit]]/pro[[#This Row],[Revenue]]</f>
        <v>0.35990700944765319</v>
      </c>
      <c r="L7457" s="56">
        <f t="shared" si="116"/>
        <v>7</v>
      </c>
      <c r="M7457" s="82" t="str">
        <f>"Q"&amp;" "&amp;VLOOKUP(pro[[#This Row],[Period]],Mapping!A:B,2,0)</f>
        <v>Q 3</v>
      </c>
      <c r="N7457"/>
    </row>
    <row r="7458" spans="1:14" ht="11.25" customHeight="1" x14ac:dyDescent="0.2">
      <c r="A7458" s="42" t="s">
        <v>27</v>
      </c>
      <c r="B7458" s="44" t="s">
        <v>36</v>
      </c>
      <c r="C7458" s="44" t="s">
        <v>60</v>
      </c>
      <c r="D7458" s="43">
        <v>6256034.8199999994</v>
      </c>
      <c r="E7458" s="43">
        <v>-2876833.554</v>
      </c>
      <c r="F7458" s="45">
        <v>-45010</v>
      </c>
      <c r="G7458" s="45">
        <v>-98980</v>
      </c>
      <c r="H7458" s="45">
        <v>-33510</v>
      </c>
      <c r="I7458" s="55">
        <f>pro[[#This Row],[Admin expenses 3]]+pro[[#This Row],[Admin expenses 2]]+pro[[#This Row],[Admin expenses 1]]+pro[[#This Row],[COGS]]</f>
        <v>-3054333.554</v>
      </c>
      <c r="J7458" s="55">
        <f>pro[[#This Row],[Revenue]]+pro[[#This Row],[AdminExp]]</f>
        <v>3201701.2659999994</v>
      </c>
      <c r="K7458" s="83">
        <f>pro[[#This Row],[Profit]]/pro[[#This Row],[Revenue]]</f>
        <v>0.51177804441951613</v>
      </c>
      <c r="L7458" s="56">
        <f t="shared" si="116"/>
        <v>7</v>
      </c>
      <c r="M7458" s="82" t="str">
        <f>"Q"&amp;" "&amp;VLOOKUP(pro[[#This Row],[Period]],Mapping!A:B,2,0)</f>
        <v>Q 3</v>
      </c>
      <c r="N7458"/>
    </row>
    <row r="7459" spans="1:14" ht="11.25" customHeight="1" x14ac:dyDescent="0.2">
      <c r="A7459" s="42" t="s">
        <v>27</v>
      </c>
      <c r="B7459" s="44" t="s">
        <v>36</v>
      </c>
      <c r="C7459" s="44" t="s">
        <v>57</v>
      </c>
      <c r="D7459" s="43">
        <v>660246.09</v>
      </c>
      <c r="E7459" s="43">
        <v>-375752.31400000001</v>
      </c>
      <c r="F7459" s="45">
        <v>-84160</v>
      </c>
      <c r="G7459" s="45">
        <v>-106090</v>
      </c>
      <c r="H7459" s="45">
        <v>-55640</v>
      </c>
      <c r="I7459" s="55">
        <f>pro[[#This Row],[Admin expenses 3]]+pro[[#This Row],[Admin expenses 2]]+pro[[#This Row],[Admin expenses 1]]+pro[[#This Row],[COGS]]</f>
        <v>-621642.31400000001</v>
      </c>
      <c r="J7459" s="55">
        <f>pro[[#This Row],[Revenue]]+pro[[#This Row],[AdminExp]]</f>
        <v>38603.775999999954</v>
      </c>
      <c r="K7459" s="83">
        <f>pro[[#This Row],[Profit]]/pro[[#This Row],[Revenue]]</f>
        <v>5.8468768819213993E-2</v>
      </c>
      <c r="L7459" s="56">
        <f t="shared" si="116"/>
        <v>7</v>
      </c>
      <c r="M7459" s="82" t="str">
        <f>"Q"&amp;" "&amp;VLOOKUP(pro[[#This Row],[Period]],Mapping!A:B,2,0)</f>
        <v>Q 3</v>
      </c>
      <c r="N7459"/>
    </row>
    <row r="7460" spans="1:14" ht="11.25" customHeight="1" x14ac:dyDescent="0.2">
      <c r="A7460" s="42" t="s">
        <v>27</v>
      </c>
      <c r="B7460" s="44" t="s">
        <v>36</v>
      </c>
      <c r="C7460" s="44" t="s">
        <v>58</v>
      </c>
      <c r="D7460" s="43">
        <v>1255969.9949999999</v>
      </c>
      <c r="E7460" s="43">
        <v>-624627.68199999991</v>
      </c>
      <c r="F7460" s="45">
        <v>-38390</v>
      </c>
      <c r="G7460" s="45">
        <v>-54610</v>
      </c>
      <c r="H7460" s="45">
        <v>-90330</v>
      </c>
      <c r="I7460" s="55">
        <f>pro[[#This Row],[Admin expenses 3]]+pro[[#This Row],[Admin expenses 2]]+pro[[#This Row],[Admin expenses 1]]+pro[[#This Row],[COGS]]</f>
        <v>-807957.68199999991</v>
      </c>
      <c r="J7460" s="55">
        <f>pro[[#This Row],[Revenue]]+pro[[#This Row],[AdminExp]]</f>
        <v>448012.31299999997</v>
      </c>
      <c r="K7460" s="83">
        <f>pro[[#This Row],[Profit]]/pro[[#This Row],[Revenue]]</f>
        <v>0.35670622290622478</v>
      </c>
      <c r="L7460" s="56">
        <f t="shared" si="116"/>
        <v>7</v>
      </c>
      <c r="M7460" s="82" t="str">
        <f>"Q"&amp;" "&amp;VLOOKUP(pro[[#This Row],[Period]],Mapping!A:B,2,0)</f>
        <v>Q 3</v>
      </c>
      <c r="N7460"/>
    </row>
    <row r="7461" spans="1:14" ht="11.25" customHeight="1" x14ac:dyDescent="0.2">
      <c r="A7461" s="42" t="s">
        <v>27</v>
      </c>
      <c r="B7461" s="44" t="s">
        <v>36</v>
      </c>
      <c r="C7461" s="44" t="s">
        <v>59</v>
      </c>
      <c r="D7461" s="43">
        <v>448615.44699999993</v>
      </c>
      <c r="E7461" s="43">
        <v>-241660.77599999998</v>
      </c>
      <c r="F7461" s="45">
        <v>-38120</v>
      </c>
      <c r="G7461" s="45">
        <v>-92970</v>
      </c>
      <c r="H7461" s="45">
        <v>-72970</v>
      </c>
      <c r="I7461" s="55">
        <f>pro[[#This Row],[Admin expenses 3]]+pro[[#This Row],[Admin expenses 2]]+pro[[#This Row],[Admin expenses 1]]+pro[[#This Row],[COGS]]</f>
        <v>-445720.77599999995</v>
      </c>
      <c r="J7461" s="55">
        <f>pro[[#This Row],[Revenue]]+pro[[#This Row],[AdminExp]]</f>
        <v>2894.670999999973</v>
      </c>
      <c r="K7461" s="83">
        <f>pro[[#This Row],[Profit]]/pro[[#This Row],[Revenue]]</f>
        <v>6.4524550355038787E-3</v>
      </c>
      <c r="L7461" s="56">
        <f t="shared" si="116"/>
        <v>7</v>
      </c>
      <c r="M7461" s="82" t="str">
        <f>"Q"&amp;" "&amp;VLOOKUP(pro[[#This Row],[Period]],Mapping!A:B,2,0)</f>
        <v>Q 3</v>
      </c>
      <c r="N7461"/>
    </row>
    <row r="7462" spans="1:14" ht="11.25" customHeight="1" x14ac:dyDescent="0.2">
      <c r="A7462" s="42" t="s">
        <v>27</v>
      </c>
      <c r="B7462" s="44" t="s">
        <v>36</v>
      </c>
      <c r="C7462" s="44" t="s">
        <v>60</v>
      </c>
      <c r="D7462" s="43">
        <v>1346273.327</v>
      </c>
      <c r="E7462" s="43">
        <v>-725883.5149999999</v>
      </c>
      <c r="F7462" s="45">
        <v>-50830</v>
      </c>
      <c r="G7462" s="45">
        <v>-44350</v>
      </c>
      <c r="H7462" s="45">
        <v>-53600</v>
      </c>
      <c r="I7462" s="55">
        <f>pro[[#This Row],[Admin expenses 3]]+pro[[#This Row],[Admin expenses 2]]+pro[[#This Row],[Admin expenses 1]]+pro[[#This Row],[COGS]]</f>
        <v>-874663.5149999999</v>
      </c>
      <c r="J7462" s="55">
        <f>pro[[#This Row],[Revenue]]+pro[[#This Row],[AdminExp]]</f>
        <v>471609.81200000015</v>
      </c>
      <c r="K7462" s="83">
        <f>pro[[#This Row],[Profit]]/pro[[#This Row],[Revenue]]</f>
        <v>0.35030762516176639</v>
      </c>
      <c r="L7462" s="56">
        <f t="shared" si="116"/>
        <v>7</v>
      </c>
      <c r="M7462" s="82" t="str">
        <f>"Q"&amp;" "&amp;VLOOKUP(pro[[#This Row],[Period]],Mapping!A:B,2,0)</f>
        <v>Q 3</v>
      </c>
      <c r="N7462"/>
    </row>
    <row r="7463" spans="1:14" ht="11.25" customHeight="1" x14ac:dyDescent="0.2">
      <c r="A7463" s="42" t="s">
        <v>27</v>
      </c>
      <c r="B7463" s="44" t="s">
        <v>36</v>
      </c>
      <c r="C7463" s="44" t="s">
        <v>57</v>
      </c>
      <c r="D7463" s="43">
        <v>283331.92300000001</v>
      </c>
      <c r="E7463" s="43">
        <v>-160854.30899999998</v>
      </c>
      <c r="F7463" s="45">
        <v>-100330</v>
      </c>
      <c r="G7463" s="45">
        <v>-12540</v>
      </c>
      <c r="H7463" s="45">
        <v>-108510</v>
      </c>
      <c r="I7463" s="55">
        <f>pro[[#This Row],[Admin expenses 3]]+pro[[#This Row],[Admin expenses 2]]+pro[[#This Row],[Admin expenses 1]]+pro[[#This Row],[COGS]]</f>
        <v>-382234.30900000001</v>
      </c>
      <c r="J7463" s="55">
        <f>pro[[#This Row],[Revenue]]+pro[[#This Row],[AdminExp]]</f>
        <v>-98902.385999999999</v>
      </c>
      <c r="K7463" s="83">
        <f>pro[[#This Row],[Profit]]/pro[[#This Row],[Revenue]]</f>
        <v>-0.34906898224807514</v>
      </c>
      <c r="L7463" s="56">
        <f t="shared" si="116"/>
        <v>7</v>
      </c>
      <c r="M7463" s="82" t="str">
        <f>"Q"&amp;" "&amp;VLOOKUP(pro[[#This Row],[Period]],Mapping!A:B,2,0)</f>
        <v>Q 3</v>
      </c>
      <c r="N7463"/>
    </row>
    <row r="7464" spans="1:14" ht="11.25" customHeight="1" x14ac:dyDescent="0.2">
      <c r="A7464" s="42" t="s">
        <v>27</v>
      </c>
      <c r="B7464" s="44" t="s">
        <v>36</v>
      </c>
      <c r="C7464" s="44" t="s">
        <v>58</v>
      </c>
      <c r="D7464" s="43">
        <v>556651.31200000003</v>
      </c>
      <c r="E7464" s="43">
        <v>-276693.82299999997</v>
      </c>
      <c r="F7464" s="45">
        <v>-18490</v>
      </c>
      <c r="G7464" s="45">
        <v>-33160</v>
      </c>
      <c r="H7464" s="45">
        <v>-17650</v>
      </c>
      <c r="I7464" s="55">
        <f>pro[[#This Row],[Admin expenses 3]]+pro[[#This Row],[Admin expenses 2]]+pro[[#This Row],[Admin expenses 1]]+pro[[#This Row],[COGS]]</f>
        <v>-345993.82299999997</v>
      </c>
      <c r="J7464" s="55">
        <f>pro[[#This Row],[Revenue]]+pro[[#This Row],[AdminExp]]</f>
        <v>210657.48900000006</v>
      </c>
      <c r="K7464" s="83">
        <f>pro[[#This Row],[Profit]]/pro[[#This Row],[Revenue]]</f>
        <v>0.37843706546406208</v>
      </c>
      <c r="L7464" s="56">
        <f t="shared" si="116"/>
        <v>7</v>
      </c>
      <c r="M7464" s="82" t="str">
        <f>"Q"&amp;" "&amp;VLOOKUP(pro[[#This Row],[Period]],Mapping!A:B,2,0)</f>
        <v>Q 3</v>
      </c>
      <c r="N7464"/>
    </row>
    <row r="7465" spans="1:14" ht="11.25" customHeight="1" x14ac:dyDescent="0.2">
      <c r="A7465" s="42" t="s">
        <v>27</v>
      </c>
      <c r="B7465" s="44" t="s">
        <v>36</v>
      </c>
      <c r="C7465" s="44" t="s">
        <v>59</v>
      </c>
      <c r="D7465" s="43">
        <v>201576.75999999998</v>
      </c>
      <c r="E7465" s="43">
        <v>-108617.59299999999</v>
      </c>
      <c r="F7465" s="45">
        <v>-30000</v>
      </c>
      <c r="G7465" s="45">
        <v>-82850</v>
      </c>
      <c r="H7465" s="45">
        <v>-13870</v>
      </c>
      <c r="I7465" s="55">
        <f>pro[[#This Row],[Admin expenses 3]]+pro[[#This Row],[Admin expenses 2]]+pro[[#This Row],[Admin expenses 1]]+pro[[#This Row],[COGS]]</f>
        <v>-235337.59299999999</v>
      </c>
      <c r="J7465" s="55">
        <f>pro[[#This Row],[Revenue]]+pro[[#This Row],[AdminExp]]</f>
        <v>-33760.833000000013</v>
      </c>
      <c r="K7465" s="83">
        <f>pro[[#This Row],[Profit]]/pro[[#This Row],[Revenue]]</f>
        <v>-0.16748375656003212</v>
      </c>
      <c r="L7465" s="56">
        <f t="shared" si="116"/>
        <v>7</v>
      </c>
      <c r="M7465" s="82" t="str">
        <f>"Q"&amp;" "&amp;VLOOKUP(pro[[#This Row],[Period]],Mapping!A:B,2,0)</f>
        <v>Q 3</v>
      </c>
      <c r="N7465"/>
    </row>
    <row r="7466" spans="1:14" ht="11.25" customHeight="1" x14ac:dyDescent="0.2">
      <c r="A7466" s="42" t="s">
        <v>27</v>
      </c>
      <c r="B7466" s="44" t="s">
        <v>36</v>
      </c>
      <c r="C7466" s="44" t="s">
        <v>60</v>
      </c>
      <c r="D7466" s="43">
        <v>994550.31199999992</v>
      </c>
      <c r="E7466" s="43">
        <v>-534191.21</v>
      </c>
      <c r="F7466" s="45">
        <v>-82000</v>
      </c>
      <c r="G7466" s="45">
        <v>-53570</v>
      </c>
      <c r="H7466" s="45">
        <v>-106680</v>
      </c>
      <c r="I7466" s="55">
        <f>pro[[#This Row],[Admin expenses 3]]+pro[[#This Row],[Admin expenses 2]]+pro[[#This Row],[Admin expenses 1]]+pro[[#This Row],[COGS]]</f>
        <v>-776441.21</v>
      </c>
      <c r="J7466" s="55">
        <f>pro[[#This Row],[Revenue]]+pro[[#This Row],[AdminExp]]</f>
        <v>218109.10199999996</v>
      </c>
      <c r="K7466" s="83">
        <f>pro[[#This Row],[Profit]]/pro[[#This Row],[Revenue]]</f>
        <v>0.21930424169431056</v>
      </c>
      <c r="L7466" s="56">
        <f t="shared" si="116"/>
        <v>7</v>
      </c>
      <c r="M7466" s="82" t="str">
        <f>"Q"&amp;" "&amp;VLOOKUP(pro[[#This Row],[Period]],Mapping!A:B,2,0)</f>
        <v>Q 3</v>
      </c>
      <c r="N7466"/>
    </row>
    <row r="7467" spans="1:14" ht="11.25" customHeight="1" x14ac:dyDescent="0.2">
      <c r="A7467" s="42" t="s">
        <v>27</v>
      </c>
      <c r="B7467" s="44" t="s">
        <v>36</v>
      </c>
      <c r="C7467" s="44" t="s">
        <v>57</v>
      </c>
      <c r="D7467" s="43">
        <v>10298092.623</v>
      </c>
      <c r="E7467" s="43">
        <v>-292678.44899999996</v>
      </c>
      <c r="F7467" s="45">
        <v>-24910</v>
      </c>
      <c r="G7467" s="45">
        <v>-88000</v>
      </c>
      <c r="H7467" s="45">
        <v>-38050</v>
      </c>
      <c r="I7467" s="55">
        <f>pro[[#This Row],[Admin expenses 3]]+pro[[#This Row],[Admin expenses 2]]+pro[[#This Row],[Admin expenses 1]]+pro[[#This Row],[COGS]]</f>
        <v>-443638.44899999996</v>
      </c>
      <c r="J7467" s="55">
        <f>pro[[#This Row],[Revenue]]+pro[[#This Row],[AdminExp]]</f>
        <v>9854454.1740000006</v>
      </c>
      <c r="K7467" s="83">
        <f>pro[[#This Row],[Profit]]/pro[[#This Row],[Revenue]]</f>
        <v>0.95692032833253349</v>
      </c>
      <c r="L7467" s="56">
        <f t="shared" si="116"/>
        <v>7</v>
      </c>
      <c r="M7467" s="82" t="str">
        <f>"Q"&amp;" "&amp;VLOOKUP(pro[[#This Row],[Period]],Mapping!A:B,2,0)</f>
        <v>Q 3</v>
      </c>
      <c r="N7467"/>
    </row>
    <row r="7468" spans="1:14" ht="11.25" customHeight="1" x14ac:dyDescent="0.2">
      <c r="A7468" s="42" t="s">
        <v>27</v>
      </c>
      <c r="B7468" s="44" t="s">
        <v>36</v>
      </c>
      <c r="C7468" s="44" t="s">
        <v>57</v>
      </c>
      <c r="D7468" s="43">
        <v>189.30799999999999</v>
      </c>
      <c r="E7468" s="43">
        <v>-105.20999999999998</v>
      </c>
      <c r="F7468" s="45">
        <v>-29430</v>
      </c>
      <c r="G7468" s="45">
        <v>-58220</v>
      </c>
      <c r="H7468" s="45">
        <v>-69090</v>
      </c>
      <c r="I7468" s="55">
        <f>pro[[#This Row],[Admin expenses 3]]+pro[[#This Row],[Admin expenses 2]]+pro[[#This Row],[Admin expenses 1]]+pro[[#This Row],[COGS]]</f>
        <v>-156845.21</v>
      </c>
      <c r="J7468" s="55">
        <f>pro[[#This Row],[Revenue]]+pro[[#This Row],[AdminExp]]</f>
        <v>-156655.902</v>
      </c>
      <c r="K7468" s="83">
        <f>pro[[#This Row],[Profit]]/pro[[#This Row],[Revenue]]</f>
        <v>-827.51865742599364</v>
      </c>
      <c r="L7468" s="56">
        <f t="shared" si="116"/>
        <v>7</v>
      </c>
      <c r="M7468" s="82" t="str">
        <f>"Q"&amp;" "&amp;VLOOKUP(pro[[#This Row],[Period]],Mapping!A:B,2,0)</f>
        <v>Q 3</v>
      </c>
      <c r="N7468"/>
    </row>
    <row r="7469" spans="1:14" ht="11.25" customHeight="1" x14ac:dyDescent="0.2">
      <c r="A7469" s="42" t="s">
        <v>27</v>
      </c>
      <c r="B7469" s="44" t="s">
        <v>36</v>
      </c>
      <c r="C7469" s="44" t="s">
        <v>58</v>
      </c>
      <c r="D7469" s="43">
        <v>3507342.0199999996</v>
      </c>
      <c r="E7469" s="43">
        <v>-2044911.7709999997</v>
      </c>
      <c r="F7469" s="45">
        <v>-100070</v>
      </c>
      <c r="G7469" s="45">
        <v>-19140</v>
      </c>
      <c r="H7469" s="45">
        <v>-64310</v>
      </c>
      <c r="I7469" s="55">
        <f>pro[[#This Row],[Admin expenses 3]]+pro[[#This Row],[Admin expenses 2]]+pro[[#This Row],[Admin expenses 1]]+pro[[#This Row],[COGS]]</f>
        <v>-2228431.7709999997</v>
      </c>
      <c r="J7469" s="55">
        <f>pro[[#This Row],[Revenue]]+pro[[#This Row],[AdminExp]]</f>
        <v>1278910.2489999998</v>
      </c>
      <c r="K7469" s="83">
        <f>pro[[#This Row],[Profit]]/pro[[#This Row],[Revenue]]</f>
        <v>0.36463801981878002</v>
      </c>
      <c r="L7469" s="56">
        <f t="shared" si="116"/>
        <v>7</v>
      </c>
      <c r="M7469" s="82" t="str">
        <f>"Q"&amp;" "&amp;VLOOKUP(pro[[#This Row],[Period]],Mapping!A:B,2,0)</f>
        <v>Q 3</v>
      </c>
      <c r="N7469"/>
    </row>
    <row r="7470" spans="1:14" ht="11.25" customHeight="1" x14ac:dyDescent="0.2">
      <c r="A7470" s="42" t="s">
        <v>27</v>
      </c>
      <c r="B7470" s="44" t="s">
        <v>36</v>
      </c>
      <c r="C7470" s="44" t="s">
        <v>59</v>
      </c>
      <c r="D7470" s="43">
        <v>2317094.395</v>
      </c>
      <c r="E7470" s="43">
        <v>-206307.40199999997</v>
      </c>
      <c r="F7470" s="45">
        <v>-69850</v>
      </c>
      <c r="G7470" s="45">
        <v>-46070</v>
      </c>
      <c r="H7470" s="45">
        <v>-98290</v>
      </c>
      <c r="I7470" s="55">
        <f>pro[[#This Row],[Admin expenses 3]]+pro[[#This Row],[Admin expenses 2]]+pro[[#This Row],[Admin expenses 1]]+pro[[#This Row],[COGS]]</f>
        <v>-420517.402</v>
      </c>
      <c r="J7470" s="55">
        <f>pro[[#This Row],[Revenue]]+pro[[#This Row],[AdminExp]]</f>
        <v>1896576.993</v>
      </c>
      <c r="K7470" s="83">
        <f>pro[[#This Row],[Profit]]/pro[[#This Row],[Revenue]]</f>
        <v>0.8185152046859101</v>
      </c>
      <c r="L7470" s="56">
        <f t="shared" si="116"/>
        <v>7</v>
      </c>
      <c r="M7470" s="82" t="str">
        <f>"Q"&amp;" "&amp;VLOOKUP(pro[[#This Row],[Period]],Mapping!A:B,2,0)</f>
        <v>Q 3</v>
      </c>
      <c r="N7470"/>
    </row>
    <row r="7471" spans="1:14" ht="11.25" customHeight="1" x14ac:dyDescent="0.2">
      <c r="A7471" s="42" t="s">
        <v>27</v>
      </c>
      <c r="B7471" s="44" t="s">
        <v>36</v>
      </c>
      <c r="C7471" s="44" t="s">
        <v>57</v>
      </c>
      <c r="D7471" s="43">
        <v>178883.52299999999</v>
      </c>
      <c r="E7471" s="43">
        <v>-73747.883999999991</v>
      </c>
      <c r="F7471" s="45">
        <v>-48990</v>
      </c>
      <c r="G7471" s="45">
        <v>-14550</v>
      </c>
      <c r="H7471" s="45">
        <v>-41300</v>
      </c>
      <c r="I7471" s="55">
        <f>pro[[#This Row],[Admin expenses 3]]+pro[[#This Row],[Admin expenses 2]]+pro[[#This Row],[Admin expenses 1]]+pro[[#This Row],[COGS]]</f>
        <v>-178587.88399999999</v>
      </c>
      <c r="J7471" s="55">
        <f>pro[[#This Row],[Revenue]]+pro[[#This Row],[AdminExp]]</f>
        <v>295.63899999999558</v>
      </c>
      <c r="K7471" s="83">
        <f>pro[[#This Row],[Profit]]/pro[[#This Row],[Revenue]]</f>
        <v>1.6526899461835598E-3</v>
      </c>
      <c r="L7471" s="56">
        <f t="shared" si="116"/>
        <v>7</v>
      </c>
      <c r="M7471" s="82" t="str">
        <f>"Q"&amp;" "&amp;VLOOKUP(pro[[#This Row],[Period]],Mapping!A:B,2,0)</f>
        <v>Q 3</v>
      </c>
      <c r="N7471"/>
    </row>
    <row r="7472" spans="1:14" ht="11.25" customHeight="1" x14ac:dyDescent="0.2">
      <c r="A7472" s="42" t="s">
        <v>27</v>
      </c>
      <c r="B7472" s="44" t="s">
        <v>36</v>
      </c>
      <c r="C7472" s="44" t="s">
        <v>58</v>
      </c>
      <c r="D7472" s="43">
        <v>179231.87099999998</v>
      </c>
      <c r="E7472" s="43">
        <v>-204178.59700000001</v>
      </c>
      <c r="F7472" s="45">
        <v>-73900</v>
      </c>
      <c r="G7472" s="45">
        <v>-50910</v>
      </c>
      <c r="H7472" s="45">
        <v>-48930</v>
      </c>
      <c r="I7472" s="55">
        <f>pro[[#This Row],[Admin expenses 3]]+pro[[#This Row],[Admin expenses 2]]+pro[[#This Row],[Admin expenses 1]]+pro[[#This Row],[COGS]]</f>
        <v>-377918.59700000001</v>
      </c>
      <c r="J7472" s="55">
        <f>pro[[#This Row],[Revenue]]+pro[[#This Row],[AdminExp]]</f>
        <v>-198686.72600000002</v>
      </c>
      <c r="K7472" s="83">
        <f>pro[[#This Row],[Profit]]/pro[[#This Row],[Revenue]]</f>
        <v>-1.1085457340340996</v>
      </c>
      <c r="L7472" s="56">
        <f t="shared" si="116"/>
        <v>7</v>
      </c>
      <c r="M7472" s="82" t="str">
        <f>"Q"&amp;" "&amp;VLOOKUP(pro[[#This Row],[Period]],Mapping!A:B,2,0)</f>
        <v>Q 3</v>
      </c>
      <c r="N7472"/>
    </row>
    <row r="7473" spans="1:14" ht="11.25" customHeight="1" x14ac:dyDescent="0.2">
      <c r="A7473" s="42" t="s">
        <v>27</v>
      </c>
      <c r="B7473" s="44" t="s">
        <v>36</v>
      </c>
      <c r="C7473" s="44" t="s">
        <v>59</v>
      </c>
      <c r="D7473" s="43">
        <v>289956.87699999998</v>
      </c>
      <c r="E7473" s="43">
        <v>-116174.37999999999</v>
      </c>
      <c r="F7473" s="45">
        <v>-107840</v>
      </c>
      <c r="G7473" s="45">
        <v>-95490</v>
      </c>
      <c r="H7473" s="45">
        <v>-77400</v>
      </c>
      <c r="I7473" s="55">
        <f>pro[[#This Row],[Admin expenses 3]]+pro[[#This Row],[Admin expenses 2]]+pro[[#This Row],[Admin expenses 1]]+pro[[#This Row],[COGS]]</f>
        <v>-396904.38</v>
      </c>
      <c r="J7473" s="55">
        <f>pro[[#This Row],[Revenue]]+pro[[#This Row],[AdminExp]]</f>
        <v>-106947.50300000003</v>
      </c>
      <c r="K7473" s="83">
        <f>pro[[#This Row],[Profit]]/pro[[#This Row],[Revenue]]</f>
        <v>-0.368839339513234</v>
      </c>
      <c r="L7473" s="56">
        <f t="shared" si="116"/>
        <v>7</v>
      </c>
      <c r="M7473" s="82" t="str">
        <f>"Q"&amp;" "&amp;VLOOKUP(pro[[#This Row],[Period]],Mapping!A:B,2,0)</f>
        <v>Q 3</v>
      </c>
      <c r="N7473"/>
    </row>
    <row r="7474" spans="1:14" ht="11.25" customHeight="1" x14ac:dyDescent="0.2">
      <c r="A7474" s="42" t="s">
        <v>27</v>
      </c>
      <c r="B7474" s="44" t="s">
        <v>36</v>
      </c>
      <c r="C7474" s="44" t="s">
        <v>57</v>
      </c>
      <c r="D7474" s="43">
        <v>1920397.7799999998</v>
      </c>
      <c r="E7474" s="43">
        <v>-332745.49</v>
      </c>
      <c r="F7474" s="45">
        <v>-31620</v>
      </c>
      <c r="G7474" s="45">
        <v>-103020</v>
      </c>
      <c r="H7474" s="45">
        <v>-89290</v>
      </c>
      <c r="I7474" s="55">
        <f>pro[[#This Row],[Admin expenses 3]]+pro[[#This Row],[Admin expenses 2]]+pro[[#This Row],[Admin expenses 1]]+pro[[#This Row],[COGS]]</f>
        <v>-556675.49</v>
      </c>
      <c r="J7474" s="55">
        <f>pro[[#This Row],[Revenue]]+pro[[#This Row],[AdminExp]]</f>
        <v>1363722.2899999998</v>
      </c>
      <c r="K7474" s="83">
        <f>pro[[#This Row],[Profit]]/pro[[#This Row],[Revenue]]</f>
        <v>0.71012490443516341</v>
      </c>
      <c r="L7474" s="56">
        <f t="shared" si="116"/>
        <v>7</v>
      </c>
      <c r="M7474" s="82" t="str">
        <f>"Q"&amp;" "&amp;VLOOKUP(pro[[#This Row],[Period]],Mapping!A:B,2,0)</f>
        <v>Q 3</v>
      </c>
      <c r="N7474"/>
    </row>
    <row r="7475" spans="1:14" ht="11.25" customHeight="1" x14ac:dyDescent="0.2">
      <c r="A7475" s="42" t="s">
        <v>27</v>
      </c>
      <c r="B7475" s="44" t="s">
        <v>36</v>
      </c>
      <c r="C7475" s="44" t="s">
        <v>58</v>
      </c>
      <c r="D7475" s="43">
        <v>1456993.3629999999</v>
      </c>
      <c r="E7475" s="43">
        <v>-11965.436</v>
      </c>
      <c r="F7475" s="45">
        <v>-73050</v>
      </c>
      <c r="G7475" s="45">
        <v>-48790</v>
      </c>
      <c r="H7475" s="45">
        <v>-105780</v>
      </c>
      <c r="I7475" s="55">
        <f>pro[[#This Row],[Admin expenses 3]]+pro[[#This Row],[Admin expenses 2]]+pro[[#This Row],[Admin expenses 1]]+pro[[#This Row],[COGS]]</f>
        <v>-239585.43599999999</v>
      </c>
      <c r="J7475" s="55">
        <f>pro[[#This Row],[Revenue]]+pro[[#This Row],[AdminExp]]</f>
        <v>1217407.9269999999</v>
      </c>
      <c r="K7475" s="83">
        <f>pro[[#This Row],[Profit]]/pro[[#This Row],[Revenue]]</f>
        <v>0.8355617519720987</v>
      </c>
      <c r="L7475" s="56">
        <f t="shared" si="116"/>
        <v>7</v>
      </c>
      <c r="M7475" s="82" t="str">
        <f>"Q"&amp;" "&amp;VLOOKUP(pro[[#This Row],[Period]],Mapping!A:B,2,0)</f>
        <v>Q 3</v>
      </c>
      <c r="N7475"/>
    </row>
    <row r="7476" spans="1:14" ht="11.25" customHeight="1" x14ac:dyDescent="0.2">
      <c r="A7476" s="42" t="s">
        <v>27</v>
      </c>
      <c r="B7476" s="44" t="s">
        <v>36</v>
      </c>
      <c r="C7476" s="44" t="s">
        <v>59</v>
      </c>
      <c r="D7476" s="43">
        <v>2120666.7089999998</v>
      </c>
      <c r="E7476" s="43">
        <v>-33133.939999999995</v>
      </c>
      <c r="F7476" s="45">
        <v>-14790</v>
      </c>
      <c r="G7476" s="45">
        <v>-66150</v>
      </c>
      <c r="H7476" s="45">
        <v>-13080</v>
      </c>
      <c r="I7476" s="55">
        <f>pro[[#This Row],[Admin expenses 3]]+pro[[#This Row],[Admin expenses 2]]+pro[[#This Row],[Admin expenses 1]]+pro[[#This Row],[COGS]]</f>
        <v>-127153.94</v>
      </c>
      <c r="J7476" s="55">
        <f>pro[[#This Row],[Revenue]]+pro[[#This Row],[AdminExp]]</f>
        <v>1993512.7689999999</v>
      </c>
      <c r="K7476" s="83">
        <f>pro[[#This Row],[Profit]]/pro[[#This Row],[Revenue]]</f>
        <v>0.94004058277504654</v>
      </c>
      <c r="L7476" s="56">
        <f t="shared" si="116"/>
        <v>7</v>
      </c>
      <c r="M7476" s="82" t="str">
        <f>"Q"&amp;" "&amp;VLOOKUP(pro[[#This Row],[Period]],Mapping!A:B,2,0)</f>
        <v>Q 3</v>
      </c>
      <c r="N7476"/>
    </row>
    <row r="7477" spans="1:14" ht="11.25" customHeight="1" x14ac:dyDescent="0.2">
      <c r="A7477" s="42" t="s">
        <v>27</v>
      </c>
      <c r="B7477" s="44" t="s">
        <v>36</v>
      </c>
      <c r="C7477" s="44" t="s">
        <v>57</v>
      </c>
      <c r="D7477" s="43">
        <v>493672.76699999999</v>
      </c>
      <c r="E7477" s="43">
        <v>-93768.954999999987</v>
      </c>
      <c r="F7477" s="45">
        <v>-50400</v>
      </c>
      <c r="G7477" s="45">
        <v>-26090</v>
      </c>
      <c r="H7477" s="45">
        <v>-49250</v>
      </c>
      <c r="I7477" s="55">
        <f>pro[[#This Row],[Admin expenses 3]]+pro[[#This Row],[Admin expenses 2]]+pro[[#This Row],[Admin expenses 1]]+pro[[#This Row],[COGS]]</f>
        <v>-219508.95499999999</v>
      </c>
      <c r="J7477" s="55">
        <f>pro[[#This Row],[Revenue]]+pro[[#This Row],[AdminExp]]</f>
        <v>274163.81200000003</v>
      </c>
      <c r="K7477" s="83">
        <f>pro[[#This Row],[Profit]]/pro[[#This Row],[Revenue]]</f>
        <v>0.55535534938673259</v>
      </c>
      <c r="L7477" s="56">
        <f t="shared" si="116"/>
        <v>7</v>
      </c>
      <c r="M7477" s="82" t="str">
        <f>"Q"&amp;" "&amp;VLOOKUP(pro[[#This Row],[Period]],Mapping!A:B,2,0)</f>
        <v>Q 3</v>
      </c>
      <c r="N7477"/>
    </row>
    <row r="7478" spans="1:14" ht="11.25" customHeight="1" x14ac:dyDescent="0.2">
      <c r="A7478" s="42" t="s">
        <v>27</v>
      </c>
      <c r="B7478" s="44" t="s">
        <v>30</v>
      </c>
      <c r="C7478" s="44" t="s">
        <v>57</v>
      </c>
      <c r="D7478" s="43">
        <v>796286.17599999986</v>
      </c>
      <c r="E7478" s="43">
        <v>-74855.570999999996</v>
      </c>
      <c r="F7478" s="45">
        <v>-19690</v>
      </c>
      <c r="G7478" s="45">
        <v>-39040</v>
      </c>
      <c r="H7478" s="45">
        <v>-41760</v>
      </c>
      <c r="I7478" s="55">
        <f>pro[[#This Row],[Admin expenses 3]]+pro[[#This Row],[Admin expenses 2]]+pro[[#This Row],[Admin expenses 1]]+pro[[#This Row],[COGS]]</f>
        <v>-175345.571</v>
      </c>
      <c r="J7478" s="55">
        <f>pro[[#This Row],[Revenue]]+pro[[#This Row],[AdminExp]]</f>
        <v>620940.60499999986</v>
      </c>
      <c r="K7478" s="83">
        <f>pro[[#This Row],[Profit]]/pro[[#This Row],[Revenue]]</f>
        <v>0.77979578663437699</v>
      </c>
      <c r="L7478" s="56">
        <f t="shared" si="116"/>
        <v>7</v>
      </c>
      <c r="M7478" s="82" t="str">
        <f>"Q"&amp;" "&amp;VLOOKUP(pro[[#This Row],[Period]],Mapping!A:B,2,0)</f>
        <v>Q 3</v>
      </c>
      <c r="N7478"/>
    </row>
    <row r="7479" spans="1:14" ht="11.25" customHeight="1" x14ac:dyDescent="0.2">
      <c r="A7479" s="42" t="s">
        <v>27</v>
      </c>
      <c r="B7479" s="44" t="s">
        <v>30</v>
      </c>
      <c r="C7479" s="44" t="s">
        <v>57</v>
      </c>
      <c r="D7479" s="43">
        <v>120313.45899999999</v>
      </c>
      <c r="E7479" s="43">
        <v>-59714.332999999999</v>
      </c>
      <c r="F7479" s="45">
        <v>-70960</v>
      </c>
      <c r="G7479" s="45">
        <v>-14890</v>
      </c>
      <c r="H7479" s="45">
        <v>-107320</v>
      </c>
      <c r="I7479" s="55">
        <f>pro[[#This Row],[Admin expenses 3]]+pro[[#This Row],[Admin expenses 2]]+pro[[#This Row],[Admin expenses 1]]+pro[[#This Row],[COGS]]</f>
        <v>-252884.33299999998</v>
      </c>
      <c r="J7479" s="55">
        <f>pro[[#This Row],[Revenue]]+pro[[#This Row],[AdminExp]]</f>
        <v>-132570.87400000001</v>
      </c>
      <c r="K7479" s="83">
        <f>pro[[#This Row],[Profit]]/pro[[#This Row],[Revenue]]</f>
        <v>-1.1018790009187587</v>
      </c>
      <c r="L7479" s="56">
        <f t="shared" si="116"/>
        <v>7</v>
      </c>
      <c r="M7479" s="82" t="str">
        <f>"Q"&amp;" "&amp;VLOOKUP(pro[[#This Row],[Period]],Mapping!A:B,2,0)</f>
        <v>Q 3</v>
      </c>
      <c r="N7479"/>
    </row>
    <row r="7480" spans="1:14" ht="11.25" customHeight="1" x14ac:dyDescent="0.2">
      <c r="A7480" s="42" t="s">
        <v>27</v>
      </c>
      <c r="B7480" s="44" t="s">
        <v>30</v>
      </c>
      <c r="C7480" s="44" t="s">
        <v>57</v>
      </c>
      <c r="D7480" s="43">
        <v>1467568.3119999999</v>
      </c>
      <c r="E7480" s="43">
        <v>-2141492.0799999996</v>
      </c>
      <c r="F7480" s="45">
        <v>-78810</v>
      </c>
      <c r="G7480" s="45">
        <v>-74300</v>
      </c>
      <c r="H7480" s="45">
        <v>-48530</v>
      </c>
      <c r="I7480" s="55">
        <f>pro[[#This Row],[Admin expenses 3]]+pro[[#This Row],[Admin expenses 2]]+pro[[#This Row],[Admin expenses 1]]+pro[[#This Row],[COGS]]</f>
        <v>-2343132.0799999996</v>
      </c>
      <c r="J7480" s="55">
        <f>pro[[#This Row],[Revenue]]+pro[[#This Row],[AdminExp]]</f>
        <v>-875563.76799999969</v>
      </c>
      <c r="K7480" s="83">
        <f>pro[[#This Row],[Profit]]/pro[[#This Row],[Revenue]]</f>
        <v>-0.59660852639069506</v>
      </c>
      <c r="L7480" s="56">
        <f t="shared" si="116"/>
        <v>7</v>
      </c>
      <c r="M7480" s="82" t="str">
        <f>"Q"&amp;" "&amp;VLOOKUP(pro[[#This Row],[Period]],Mapping!A:B,2,0)</f>
        <v>Q 3</v>
      </c>
      <c r="N7480"/>
    </row>
    <row r="7481" spans="1:14" ht="11.25" customHeight="1" x14ac:dyDescent="0.2">
      <c r="A7481" s="42" t="s">
        <v>27</v>
      </c>
      <c r="B7481" s="44" t="s">
        <v>30</v>
      </c>
      <c r="C7481" s="44" t="s">
        <v>57</v>
      </c>
      <c r="D7481" s="43">
        <v>636024.16499999992</v>
      </c>
      <c r="E7481" s="43">
        <v>-1071074.7179999999</v>
      </c>
      <c r="F7481" s="45">
        <v>-104220</v>
      </c>
      <c r="G7481" s="45">
        <v>-101770</v>
      </c>
      <c r="H7481" s="45">
        <v>-54590</v>
      </c>
      <c r="I7481" s="55">
        <f>pro[[#This Row],[Admin expenses 3]]+pro[[#This Row],[Admin expenses 2]]+pro[[#This Row],[Admin expenses 1]]+pro[[#This Row],[COGS]]</f>
        <v>-1331654.7179999999</v>
      </c>
      <c r="J7481" s="55">
        <f>pro[[#This Row],[Revenue]]+pro[[#This Row],[AdminExp]]</f>
        <v>-695630.55299999996</v>
      </c>
      <c r="K7481" s="83">
        <f>pro[[#This Row],[Profit]]/pro[[#This Row],[Revenue]]</f>
        <v>-1.0937171750384673</v>
      </c>
      <c r="L7481" s="56">
        <f t="shared" si="116"/>
        <v>7</v>
      </c>
      <c r="M7481" s="82" t="str">
        <f>"Q"&amp;" "&amp;VLOOKUP(pro[[#This Row],[Period]],Mapping!A:B,2,0)</f>
        <v>Q 3</v>
      </c>
      <c r="N7481"/>
    </row>
    <row r="7482" spans="1:14" ht="11.25" customHeight="1" x14ac:dyDescent="0.2">
      <c r="A7482" s="42" t="s">
        <v>27</v>
      </c>
      <c r="B7482" s="44" t="s">
        <v>30</v>
      </c>
      <c r="C7482" s="44" t="s">
        <v>57</v>
      </c>
      <c r="D7482" s="43">
        <v>285792.52100000001</v>
      </c>
      <c r="E7482" s="43">
        <v>-104222.69899999999</v>
      </c>
      <c r="F7482" s="45">
        <v>-102080</v>
      </c>
      <c r="G7482" s="45">
        <v>-18410</v>
      </c>
      <c r="H7482" s="45">
        <v>-89030</v>
      </c>
      <c r="I7482" s="55">
        <f>pro[[#This Row],[Admin expenses 3]]+pro[[#This Row],[Admin expenses 2]]+pro[[#This Row],[Admin expenses 1]]+pro[[#This Row],[COGS]]</f>
        <v>-313742.69900000002</v>
      </c>
      <c r="J7482" s="55">
        <f>pro[[#This Row],[Revenue]]+pro[[#This Row],[AdminExp]]</f>
        <v>-27950.178000000014</v>
      </c>
      <c r="K7482" s="83">
        <f>pro[[#This Row],[Profit]]/pro[[#This Row],[Revenue]]</f>
        <v>-9.7798843378410216E-2</v>
      </c>
      <c r="L7482" s="56">
        <f t="shared" si="116"/>
        <v>7</v>
      </c>
      <c r="M7482" s="82" t="str">
        <f>"Q"&amp;" "&amp;VLOOKUP(pro[[#This Row],[Period]],Mapping!A:B,2,0)</f>
        <v>Q 3</v>
      </c>
      <c r="N7482"/>
    </row>
    <row r="7483" spans="1:14" ht="11.25" customHeight="1" x14ac:dyDescent="0.2">
      <c r="A7483" s="42" t="s">
        <v>27</v>
      </c>
      <c r="B7483" s="44" t="s">
        <v>30</v>
      </c>
      <c r="C7483" s="44" t="s">
        <v>57</v>
      </c>
      <c r="D7483" s="43">
        <v>5928.09</v>
      </c>
      <c r="E7483" s="43">
        <v>-1849.3369999999998</v>
      </c>
      <c r="F7483" s="45">
        <v>-18980</v>
      </c>
      <c r="G7483" s="45">
        <v>-53540</v>
      </c>
      <c r="H7483" s="45">
        <v>-29490</v>
      </c>
      <c r="I7483" s="55">
        <f>pro[[#This Row],[Admin expenses 3]]+pro[[#This Row],[Admin expenses 2]]+pro[[#This Row],[Admin expenses 1]]+pro[[#This Row],[COGS]]</f>
        <v>-103859.337</v>
      </c>
      <c r="J7483" s="55">
        <f>pro[[#This Row],[Revenue]]+pro[[#This Row],[AdminExp]]</f>
        <v>-97931.247000000003</v>
      </c>
      <c r="K7483" s="83">
        <f>pro[[#This Row],[Profit]]/pro[[#This Row],[Revenue]]</f>
        <v>-16.519865083019994</v>
      </c>
      <c r="L7483" s="56">
        <f t="shared" si="116"/>
        <v>7</v>
      </c>
      <c r="M7483" s="82" t="str">
        <f>"Q"&amp;" "&amp;VLOOKUP(pro[[#This Row],[Period]],Mapping!A:B,2,0)</f>
        <v>Q 3</v>
      </c>
      <c r="N7483"/>
    </row>
    <row r="7484" spans="1:14" ht="11.25" customHeight="1" x14ac:dyDescent="0.2">
      <c r="A7484" s="42" t="s">
        <v>27</v>
      </c>
      <c r="B7484" s="44" t="s">
        <v>30</v>
      </c>
      <c r="C7484" s="44" t="s">
        <v>57</v>
      </c>
      <c r="D7484" s="43">
        <v>102950.56799999998</v>
      </c>
      <c r="E7484" s="43">
        <v>-133110.348</v>
      </c>
      <c r="F7484" s="45">
        <v>-87870</v>
      </c>
      <c r="G7484" s="45">
        <v>-70910</v>
      </c>
      <c r="H7484" s="45">
        <v>-98730</v>
      </c>
      <c r="I7484" s="55">
        <f>pro[[#This Row],[Admin expenses 3]]+pro[[#This Row],[Admin expenses 2]]+pro[[#This Row],[Admin expenses 1]]+pro[[#This Row],[COGS]]</f>
        <v>-390620.348</v>
      </c>
      <c r="J7484" s="55">
        <f>pro[[#This Row],[Revenue]]+pro[[#This Row],[AdminExp]]</f>
        <v>-287669.78000000003</v>
      </c>
      <c r="K7484" s="83">
        <f>pro[[#This Row],[Profit]]/pro[[#This Row],[Revenue]]</f>
        <v>-2.7942515091320339</v>
      </c>
      <c r="L7484" s="56">
        <f t="shared" si="116"/>
        <v>7</v>
      </c>
      <c r="M7484" s="82" t="str">
        <f>"Q"&amp;" "&amp;VLOOKUP(pro[[#This Row],[Period]],Mapping!A:B,2,0)</f>
        <v>Q 3</v>
      </c>
      <c r="N7484"/>
    </row>
    <row r="7485" spans="1:14" ht="11.25" customHeight="1" x14ac:dyDescent="0.2">
      <c r="A7485" s="42" t="s">
        <v>27</v>
      </c>
      <c r="B7485" s="44" t="s">
        <v>30</v>
      </c>
      <c r="C7485" s="44" t="s">
        <v>57</v>
      </c>
      <c r="D7485" s="43">
        <v>1132210.5689999999</v>
      </c>
      <c r="E7485" s="43">
        <v>-39079.032999999996</v>
      </c>
      <c r="F7485" s="45">
        <v>-101930</v>
      </c>
      <c r="G7485" s="45">
        <v>-70760</v>
      </c>
      <c r="H7485" s="45">
        <v>-70630</v>
      </c>
      <c r="I7485" s="55">
        <f>pro[[#This Row],[Admin expenses 3]]+pro[[#This Row],[Admin expenses 2]]+pro[[#This Row],[Admin expenses 1]]+pro[[#This Row],[COGS]]</f>
        <v>-282399.033</v>
      </c>
      <c r="J7485" s="55">
        <f>pro[[#This Row],[Revenue]]+pro[[#This Row],[AdminExp]]</f>
        <v>849811.53599999985</v>
      </c>
      <c r="K7485" s="83">
        <f>pro[[#This Row],[Profit]]/pro[[#This Row],[Revenue]]</f>
        <v>0.75057728594653306</v>
      </c>
      <c r="L7485" s="56">
        <f t="shared" si="116"/>
        <v>7</v>
      </c>
      <c r="M7485" s="82" t="str">
        <f>"Q"&amp;" "&amp;VLOOKUP(pro[[#This Row],[Period]],Mapping!A:B,2,0)</f>
        <v>Q 3</v>
      </c>
      <c r="N7485"/>
    </row>
    <row r="7486" spans="1:14" ht="11.25" customHeight="1" x14ac:dyDescent="0.2">
      <c r="A7486" s="42" t="s">
        <v>27</v>
      </c>
      <c r="B7486" s="44" t="s">
        <v>30</v>
      </c>
      <c r="C7486" s="44" t="s">
        <v>57</v>
      </c>
      <c r="D7486" s="43">
        <v>122078.70499999999</v>
      </c>
      <c r="E7486" s="43">
        <v>-5289.585</v>
      </c>
      <c r="F7486" s="45">
        <v>-26870</v>
      </c>
      <c r="G7486" s="45">
        <v>-74400</v>
      </c>
      <c r="H7486" s="45">
        <v>-88320</v>
      </c>
      <c r="I7486" s="55">
        <f>pro[[#This Row],[Admin expenses 3]]+pro[[#This Row],[Admin expenses 2]]+pro[[#This Row],[Admin expenses 1]]+pro[[#This Row],[COGS]]</f>
        <v>-194879.58499999999</v>
      </c>
      <c r="J7486" s="55">
        <f>pro[[#This Row],[Revenue]]+pro[[#This Row],[AdminExp]]</f>
        <v>-72800.88</v>
      </c>
      <c r="K7486" s="83">
        <f>pro[[#This Row],[Profit]]/pro[[#This Row],[Revenue]]</f>
        <v>-0.59634380951206856</v>
      </c>
      <c r="L7486" s="56">
        <f t="shared" si="116"/>
        <v>7</v>
      </c>
      <c r="M7486" s="82" t="str">
        <f>"Q"&amp;" "&amp;VLOOKUP(pro[[#This Row],[Period]],Mapping!A:B,2,0)</f>
        <v>Q 3</v>
      </c>
      <c r="N7486"/>
    </row>
    <row r="7487" spans="1:14" ht="11.25" customHeight="1" x14ac:dyDescent="0.2">
      <c r="A7487" s="42" t="s">
        <v>27</v>
      </c>
      <c r="B7487" s="44" t="s">
        <v>30</v>
      </c>
      <c r="C7487" s="44" t="s">
        <v>57</v>
      </c>
      <c r="D7487" s="43">
        <v>26919.634000000002</v>
      </c>
      <c r="E7487" s="43">
        <v>-1763.3560000000002</v>
      </c>
      <c r="F7487" s="45">
        <v>-29240</v>
      </c>
      <c r="G7487" s="45">
        <v>-75690</v>
      </c>
      <c r="H7487" s="45">
        <v>-80340</v>
      </c>
      <c r="I7487" s="55">
        <f>pro[[#This Row],[Admin expenses 3]]+pro[[#This Row],[Admin expenses 2]]+pro[[#This Row],[Admin expenses 1]]+pro[[#This Row],[COGS]]</f>
        <v>-187033.356</v>
      </c>
      <c r="J7487" s="55">
        <f>pro[[#This Row],[Revenue]]+pro[[#This Row],[AdminExp]]</f>
        <v>-160113.72200000001</v>
      </c>
      <c r="K7487" s="83">
        <f>pro[[#This Row],[Profit]]/pro[[#This Row],[Revenue]]</f>
        <v>-5.9478417128553831</v>
      </c>
      <c r="L7487" s="56">
        <f t="shared" si="116"/>
        <v>7</v>
      </c>
      <c r="M7487" s="82" t="str">
        <f>"Q"&amp;" "&amp;VLOOKUP(pro[[#This Row],[Period]],Mapping!A:B,2,0)</f>
        <v>Q 3</v>
      </c>
      <c r="N7487"/>
    </row>
    <row r="7488" spans="1:14" ht="11.25" customHeight="1" x14ac:dyDescent="0.2">
      <c r="A7488" s="42" t="s">
        <v>27</v>
      </c>
      <c r="B7488" s="44" t="s">
        <v>30</v>
      </c>
      <c r="C7488" s="44" t="s">
        <v>57</v>
      </c>
      <c r="D7488" s="43">
        <v>654615.09400000004</v>
      </c>
      <c r="E7488" s="43">
        <v>-44833.201000000001</v>
      </c>
      <c r="F7488" s="45">
        <v>-19990</v>
      </c>
      <c r="G7488" s="45">
        <v>-61160</v>
      </c>
      <c r="H7488" s="45">
        <v>-82100</v>
      </c>
      <c r="I7488" s="55">
        <f>pro[[#This Row],[Admin expenses 3]]+pro[[#This Row],[Admin expenses 2]]+pro[[#This Row],[Admin expenses 1]]+pro[[#This Row],[COGS]]</f>
        <v>-208083.201</v>
      </c>
      <c r="J7488" s="55">
        <f>pro[[#This Row],[Revenue]]+pro[[#This Row],[AdminExp]]</f>
        <v>446531.89300000004</v>
      </c>
      <c r="K7488" s="83">
        <f>pro[[#This Row],[Profit]]/pro[[#This Row],[Revenue]]</f>
        <v>0.68212892903444111</v>
      </c>
      <c r="L7488" s="56">
        <f t="shared" si="116"/>
        <v>7</v>
      </c>
      <c r="M7488" s="82" t="str">
        <f>"Q"&amp;" "&amp;VLOOKUP(pro[[#This Row],[Period]],Mapping!A:B,2,0)</f>
        <v>Q 3</v>
      </c>
      <c r="N7488"/>
    </row>
    <row r="7489" spans="1:14" ht="11.25" customHeight="1" x14ac:dyDescent="0.2">
      <c r="A7489" s="42" t="s">
        <v>27</v>
      </c>
      <c r="B7489" s="44" t="s">
        <v>30</v>
      </c>
      <c r="C7489" s="44" t="s">
        <v>57</v>
      </c>
      <c r="D7489" s="43">
        <v>326280.67499999999</v>
      </c>
      <c r="E7489" s="43">
        <v>-96870.045999999988</v>
      </c>
      <c r="F7489" s="45">
        <v>-94350</v>
      </c>
      <c r="G7489" s="45">
        <v>-85050</v>
      </c>
      <c r="H7489" s="45">
        <v>-30710</v>
      </c>
      <c r="I7489" s="55">
        <f>pro[[#This Row],[Admin expenses 3]]+pro[[#This Row],[Admin expenses 2]]+pro[[#This Row],[Admin expenses 1]]+pro[[#This Row],[COGS]]</f>
        <v>-306980.04599999997</v>
      </c>
      <c r="J7489" s="55">
        <f>pro[[#This Row],[Revenue]]+pro[[#This Row],[AdminExp]]</f>
        <v>19300.629000000015</v>
      </c>
      <c r="K7489" s="83">
        <f>pro[[#This Row],[Profit]]/pro[[#This Row],[Revenue]]</f>
        <v>5.9153454307399655E-2</v>
      </c>
      <c r="L7489" s="56">
        <f t="shared" si="116"/>
        <v>7</v>
      </c>
      <c r="M7489" s="82" t="str">
        <f>"Q"&amp;" "&amp;VLOOKUP(pro[[#This Row],[Period]],Mapping!A:B,2,0)</f>
        <v>Q 3</v>
      </c>
      <c r="N7489"/>
    </row>
    <row r="7490" spans="1:14" ht="11.25" customHeight="1" x14ac:dyDescent="0.2">
      <c r="A7490" s="42" t="s">
        <v>27</v>
      </c>
      <c r="B7490" s="44" t="s">
        <v>30</v>
      </c>
      <c r="C7490" s="44" t="s">
        <v>57</v>
      </c>
      <c r="D7490" s="43">
        <v>596164.02299999993</v>
      </c>
      <c r="E7490" s="43">
        <v>-46763.583999999995</v>
      </c>
      <c r="F7490" s="45">
        <v>-15010</v>
      </c>
      <c r="G7490" s="45">
        <v>-13570</v>
      </c>
      <c r="H7490" s="45">
        <v>-65290</v>
      </c>
      <c r="I7490" s="55">
        <f>pro[[#This Row],[Admin expenses 3]]+pro[[#This Row],[Admin expenses 2]]+pro[[#This Row],[Admin expenses 1]]+pro[[#This Row],[COGS]]</f>
        <v>-140633.584</v>
      </c>
      <c r="J7490" s="55">
        <f>pro[[#This Row],[Revenue]]+pro[[#This Row],[AdminExp]]</f>
        <v>455530.4389999999</v>
      </c>
      <c r="K7490" s="83">
        <f>pro[[#This Row],[Profit]]/pro[[#This Row],[Revenue]]</f>
        <v>0.76410253122570593</v>
      </c>
      <c r="L7490" s="56">
        <f t="shared" ref="L7490:L7553" si="117">MONTH(DATEVALUE(A7490&amp;"1"))</f>
        <v>7</v>
      </c>
      <c r="M7490" s="82" t="str">
        <f>"Q"&amp;" "&amp;VLOOKUP(pro[[#This Row],[Period]],Mapping!A:B,2,0)</f>
        <v>Q 3</v>
      </c>
      <c r="N7490"/>
    </row>
    <row r="7491" spans="1:14" ht="11.25" customHeight="1" x14ac:dyDescent="0.2">
      <c r="A7491" s="42" t="s">
        <v>27</v>
      </c>
      <c r="B7491" s="44" t="s">
        <v>30</v>
      </c>
      <c r="C7491" s="44" t="s">
        <v>57</v>
      </c>
      <c r="D7491" s="43">
        <v>183909.27100000001</v>
      </c>
      <c r="E7491" s="43">
        <v>-85632.161999999982</v>
      </c>
      <c r="F7491" s="45">
        <v>-57090</v>
      </c>
      <c r="G7491" s="45">
        <v>-21710</v>
      </c>
      <c r="H7491" s="45">
        <v>-76850</v>
      </c>
      <c r="I7491" s="55">
        <f>pro[[#This Row],[Admin expenses 3]]+pro[[#This Row],[Admin expenses 2]]+pro[[#This Row],[Admin expenses 1]]+pro[[#This Row],[COGS]]</f>
        <v>-241282.16199999998</v>
      </c>
      <c r="J7491" s="55">
        <f>pro[[#This Row],[Revenue]]+pro[[#This Row],[AdminExp]]</f>
        <v>-57372.890999999974</v>
      </c>
      <c r="K7491" s="83">
        <f>pro[[#This Row],[Profit]]/pro[[#This Row],[Revenue]]</f>
        <v>-0.31196301680734723</v>
      </c>
      <c r="L7491" s="56">
        <f t="shared" si="117"/>
        <v>7</v>
      </c>
      <c r="M7491" s="82" t="str">
        <f>"Q"&amp;" "&amp;VLOOKUP(pro[[#This Row],[Period]],Mapping!A:B,2,0)</f>
        <v>Q 3</v>
      </c>
      <c r="N7491"/>
    </row>
    <row r="7492" spans="1:14" ht="11.25" customHeight="1" x14ac:dyDescent="0.2">
      <c r="A7492" s="42" t="s">
        <v>27</v>
      </c>
      <c r="B7492" s="44" t="s">
        <v>30</v>
      </c>
      <c r="C7492" s="44" t="s">
        <v>57</v>
      </c>
      <c r="D7492" s="43">
        <v>147332.003</v>
      </c>
      <c r="E7492" s="43">
        <v>-76005.615000000005</v>
      </c>
      <c r="F7492" s="45">
        <v>-77200</v>
      </c>
      <c r="G7492" s="45">
        <v>-77980</v>
      </c>
      <c r="H7492" s="45">
        <v>-107270</v>
      </c>
      <c r="I7492" s="55">
        <f>pro[[#This Row],[Admin expenses 3]]+pro[[#This Row],[Admin expenses 2]]+pro[[#This Row],[Admin expenses 1]]+pro[[#This Row],[COGS]]</f>
        <v>-338455.61499999999</v>
      </c>
      <c r="J7492" s="55">
        <f>pro[[#This Row],[Revenue]]+pro[[#This Row],[AdminExp]]</f>
        <v>-191123.61199999999</v>
      </c>
      <c r="K7492" s="83">
        <f>pro[[#This Row],[Profit]]/pro[[#This Row],[Revenue]]</f>
        <v>-1.2972307992038905</v>
      </c>
      <c r="L7492" s="56">
        <f t="shared" si="117"/>
        <v>7</v>
      </c>
      <c r="M7492" s="82" t="str">
        <f>"Q"&amp;" "&amp;VLOOKUP(pro[[#This Row],[Period]],Mapping!A:B,2,0)</f>
        <v>Q 3</v>
      </c>
      <c r="N7492"/>
    </row>
    <row r="7493" spans="1:14" ht="11.25" customHeight="1" x14ac:dyDescent="0.2">
      <c r="A7493" s="42" t="s">
        <v>27</v>
      </c>
      <c r="B7493" s="44" t="s">
        <v>30</v>
      </c>
      <c r="C7493" s="44" t="s">
        <v>57</v>
      </c>
      <c r="D7493" s="43">
        <v>120645.26599999999</v>
      </c>
      <c r="E7493" s="43">
        <v>-56674.897999999994</v>
      </c>
      <c r="F7493" s="45">
        <v>-29130</v>
      </c>
      <c r="G7493" s="45">
        <v>-97270</v>
      </c>
      <c r="H7493" s="45">
        <v>-23410</v>
      </c>
      <c r="I7493" s="55">
        <f>pro[[#This Row],[Admin expenses 3]]+pro[[#This Row],[Admin expenses 2]]+pro[[#This Row],[Admin expenses 1]]+pro[[#This Row],[COGS]]</f>
        <v>-206484.89799999999</v>
      </c>
      <c r="J7493" s="55">
        <f>pro[[#This Row],[Revenue]]+pro[[#This Row],[AdminExp]]</f>
        <v>-85839.631999999998</v>
      </c>
      <c r="K7493" s="83">
        <f>pro[[#This Row],[Profit]]/pro[[#This Row],[Revenue]]</f>
        <v>-0.71150435359809316</v>
      </c>
      <c r="L7493" s="56">
        <f t="shared" si="117"/>
        <v>7</v>
      </c>
      <c r="M7493" s="82" t="str">
        <f>"Q"&amp;" "&amp;VLOOKUP(pro[[#This Row],[Period]],Mapping!A:B,2,0)</f>
        <v>Q 3</v>
      </c>
      <c r="N7493"/>
    </row>
    <row r="7494" spans="1:14" ht="11.25" customHeight="1" x14ac:dyDescent="0.2">
      <c r="A7494" s="42" t="s">
        <v>27</v>
      </c>
      <c r="B7494" s="44" t="s">
        <v>30</v>
      </c>
      <c r="C7494" s="44" t="s">
        <v>57</v>
      </c>
      <c r="D7494" s="43">
        <v>318561.77499999997</v>
      </c>
      <c r="E7494" s="43">
        <v>-232944.28499999997</v>
      </c>
      <c r="F7494" s="45">
        <v>-56840</v>
      </c>
      <c r="G7494" s="45">
        <v>-84480</v>
      </c>
      <c r="H7494" s="45">
        <v>-78380</v>
      </c>
      <c r="I7494" s="55">
        <f>pro[[#This Row],[Admin expenses 3]]+pro[[#This Row],[Admin expenses 2]]+pro[[#This Row],[Admin expenses 1]]+pro[[#This Row],[COGS]]</f>
        <v>-452644.28499999997</v>
      </c>
      <c r="J7494" s="55">
        <f>pro[[#This Row],[Revenue]]+pro[[#This Row],[AdminExp]]</f>
        <v>-134082.51</v>
      </c>
      <c r="K7494" s="83">
        <f>pro[[#This Row],[Profit]]/pro[[#This Row],[Revenue]]</f>
        <v>-0.42089955707962773</v>
      </c>
      <c r="L7494" s="56">
        <f t="shared" si="117"/>
        <v>7</v>
      </c>
      <c r="M7494" s="82" t="str">
        <f>"Q"&amp;" "&amp;VLOOKUP(pro[[#This Row],[Period]],Mapping!A:B,2,0)</f>
        <v>Q 3</v>
      </c>
      <c r="N7494"/>
    </row>
    <row r="7495" spans="1:14" ht="11.25" customHeight="1" x14ac:dyDescent="0.2">
      <c r="A7495" s="42" t="s">
        <v>27</v>
      </c>
      <c r="B7495" s="44" t="s">
        <v>30</v>
      </c>
      <c r="C7495" s="44" t="s">
        <v>57</v>
      </c>
      <c r="D7495" s="43">
        <v>305451.74799999996</v>
      </c>
      <c r="E7495" s="43">
        <v>-221089.02899999998</v>
      </c>
      <c r="F7495" s="45">
        <v>-66780</v>
      </c>
      <c r="G7495" s="45">
        <v>-106160</v>
      </c>
      <c r="H7495" s="45">
        <v>-27840</v>
      </c>
      <c r="I7495" s="55">
        <f>pro[[#This Row],[Admin expenses 3]]+pro[[#This Row],[Admin expenses 2]]+pro[[#This Row],[Admin expenses 1]]+pro[[#This Row],[COGS]]</f>
        <v>-421869.02899999998</v>
      </c>
      <c r="J7495" s="55">
        <f>pro[[#This Row],[Revenue]]+pro[[#This Row],[AdminExp]]</f>
        <v>-116417.28100000002</v>
      </c>
      <c r="K7495" s="83">
        <f>pro[[#This Row],[Profit]]/pro[[#This Row],[Revenue]]</f>
        <v>-0.38113149380307371</v>
      </c>
      <c r="L7495" s="56">
        <f t="shared" si="117"/>
        <v>7</v>
      </c>
      <c r="M7495" s="82" t="str">
        <f>"Q"&amp;" "&amp;VLOOKUP(pro[[#This Row],[Period]],Mapping!A:B,2,0)</f>
        <v>Q 3</v>
      </c>
      <c r="N7495"/>
    </row>
    <row r="7496" spans="1:14" ht="11.25" customHeight="1" x14ac:dyDescent="0.2">
      <c r="A7496" s="42" t="s">
        <v>27</v>
      </c>
      <c r="B7496" s="44" t="s">
        <v>30</v>
      </c>
      <c r="C7496" s="44" t="s">
        <v>57</v>
      </c>
      <c r="D7496" s="43">
        <v>264208.413</v>
      </c>
      <c r="E7496" s="43">
        <v>-154048.42599999998</v>
      </c>
      <c r="F7496" s="45">
        <v>-80510</v>
      </c>
      <c r="G7496" s="45">
        <v>-47920</v>
      </c>
      <c r="H7496" s="45">
        <v>-101900</v>
      </c>
      <c r="I7496" s="55">
        <f>pro[[#This Row],[Admin expenses 3]]+pro[[#This Row],[Admin expenses 2]]+pro[[#This Row],[Admin expenses 1]]+pro[[#This Row],[COGS]]</f>
        <v>-384378.42599999998</v>
      </c>
      <c r="J7496" s="55">
        <f>pro[[#This Row],[Revenue]]+pro[[#This Row],[AdminExp]]</f>
        <v>-120170.01299999998</v>
      </c>
      <c r="K7496" s="83">
        <f>pro[[#This Row],[Profit]]/pro[[#This Row],[Revenue]]</f>
        <v>-0.45483038043909668</v>
      </c>
      <c r="L7496" s="56">
        <f t="shared" si="117"/>
        <v>7</v>
      </c>
      <c r="M7496" s="82" t="str">
        <f>"Q"&amp;" "&amp;VLOOKUP(pro[[#This Row],[Period]],Mapping!A:B,2,0)</f>
        <v>Q 3</v>
      </c>
      <c r="N7496"/>
    </row>
    <row r="7497" spans="1:14" ht="11.25" customHeight="1" x14ac:dyDescent="0.2">
      <c r="A7497" s="42" t="s">
        <v>27</v>
      </c>
      <c r="B7497" s="44" t="s">
        <v>30</v>
      </c>
      <c r="C7497" s="44" t="s">
        <v>57</v>
      </c>
      <c r="D7497" s="43">
        <v>210813.60299999997</v>
      </c>
      <c r="E7497" s="43">
        <v>-144531.46399999998</v>
      </c>
      <c r="F7497" s="45">
        <v>-95870</v>
      </c>
      <c r="G7497" s="45">
        <v>-39800</v>
      </c>
      <c r="H7497" s="45">
        <v>-107540</v>
      </c>
      <c r="I7497" s="55">
        <f>pro[[#This Row],[Admin expenses 3]]+pro[[#This Row],[Admin expenses 2]]+pro[[#This Row],[Admin expenses 1]]+pro[[#This Row],[COGS]]</f>
        <v>-387741.46399999998</v>
      </c>
      <c r="J7497" s="55">
        <f>pro[[#This Row],[Revenue]]+pro[[#This Row],[AdminExp]]</f>
        <v>-176927.861</v>
      </c>
      <c r="K7497" s="83">
        <f>pro[[#This Row],[Profit]]/pro[[#This Row],[Revenue]]</f>
        <v>-0.83926207076874459</v>
      </c>
      <c r="L7497" s="56">
        <f t="shared" si="117"/>
        <v>7</v>
      </c>
      <c r="M7497" s="82" t="str">
        <f>"Q"&amp;" "&amp;VLOOKUP(pro[[#This Row],[Period]],Mapping!A:B,2,0)</f>
        <v>Q 3</v>
      </c>
      <c r="N7497"/>
    </row>
    <row r="7498" spans="1:14" ht="11.25" customHeight="1" x14ac:dyDescent="0.2">
      <c r="A7498" s="42" t="s">
        <v>27</v>
      </c>
      <c r="B7498" s="44" t="s">
        <v>30</v>
      </c>
      <c r="C7498" s="44" t="s">
        <v>57</v>
      </c>
      <c r="D7498" s="43">
        <v>344855.30799999996</v>
      </c>
      <c r="E7498" s="43">
        <v>-71865.870999999999</v>
      </c>
      <c r="F7498" s="45">
        <v>-106870</v>
      </c>
      <c r="G7498" s="45">
        <v>-68250</v>
      </c>
      <c r="H7498" s="45">
        <v>-57550</v>
      </c>
      <c r="I7498" s="55">
        <f>pro[[#This Row],[Admin expenses 3]]+pro[[#This Row],[Admin expenses 2]]+pro[[#This Row],[Admin expenses 1]]+pro[[#This Row],[COGS]]</f>
        <v>-304535.87099999998</v>
      </c>
      <c r="J7498" s="55">
        <f>pro[[#This Row],[Revenue]]+pro[[#This Row],[AdminExp]]</f>
        <v>40319.436999999976</v>
      </c>
      <c r="K7498" s="83">
        <f>pro[[#This Row],[Profit]]/pro[[#This Row],[Revenue]]</f>
        <v>0.11691696797081047</v>
      </c>
      <c r="L7498" s="56">
        <f t="shared" si="117"/>
        <v>7</v>
      </c>
      <c r="M7498" s="82" t="str">
        <f>"Q"&amp;" "&amp;VLOOKUP(pro[[#This Row],[Period]],Mapping!A:B,2,0)</f>
        <v>Q 3</v>
      </c>
      <c r="N7498"/>
    </row>
    <row r="7499" spans="1:14" ht="11.25" customHeight="1" x14ac:dyDescent="0.2">
      <c r="A7499" s="42" t="s">
        <v>27</v>
      </c>
      <c r="B7499" s="44" t="s">
        <v>30</v>
      </c>
      <c r="C7499" s="44" t="s">
        <v>57</v>
      </c>
      <c r="D7499" s="43">
        <v>161111.307</v>
      </c>
      <c r="E7499" s="43">
        <v>-174406.00099999999</v>
      </c>
      <c r="F7499" s="45">
        <v>-80570</v>
      </c>
      <c r="G7499" s="45">
        <v>-30160</v>
      </c>
      <c r="H7499" s="45">
        <v>-73520</v>
      </c>
      <c r="I7499" s="55">
        <f>pro[[#This Row],[Admin expenses 3]]+pro[[#This Row],[Admin expenses 2]]+pro[[#This Row],[Admin expenses 1]]+pro[[#This Row],[COGS]]</f>
        <v>-358656.00099999999</v>
      </c>
      <c r="J7499" s="55">
        <f>pro[[#This Row],[Revenue]]+pro[[#This Row],[AdminExp]]</f>
        <v>-197544.69399999999</v>
      </c>
      <c r="K7499" s="83">
        <f>pro[[#This Row],[Profit]]/pro[[#This Row],[Revenue]]</f>
        <v>-1.2261379891853275</v>
      </c>
      <c r="L7499" s="56">
        <f t="shared" si="117"/>
        <v>7</v>
      </c>
      <c r="M7499" s="82" t="str">
        <f>"Q"&amp;" "&amp;VLOOKUP(pro[[#This Row],[Period]],Mapping!A:B,2,0)</f>
        <v>Q 3</v>
      </c>
      <c r="N7499"/>
    </row>
    <row r="7500" spans="1:14" ht="11.25" customHeight="1" x14ac:dyDescent="0.2">
      <c r="A7500" s="42" t="s">
        <v>27</v>
      </c>
      <c r="B7500" s="44" t="s">
        <v>30</v>
      </c>
      <c r="C7500" s="44" t="s">
        <v>57</v>
      </c>
      <c r="D7500" s="43">
        <v>538976.179</v>
      </c>
      <c r="E7500" s="43">
        <v>-179623.87799999997</v>
      </c>
      <c r="F7500" s="45">
        <v>-91010</v>
      </c>
      <c r="G7500" s="45">
        <v>-98250</v>
      </c>
      <c r="H7500" s="45">
        <v>-63990</v>
      </c>
      <c r="I7500" s="55">
        <f>pro[[#This Row],[Admin expenses 3]]+pro[[#This Row],[Admin expenses 2]]+pro[[#This Row],[Admin expenses 1]]+pro[[#This Row],[COGS]]</f>
        <v>-432873.87799999997</v>
      </c>
      <c r="J7500" s="55">
        <f>pro[[#This Row],[Revenue]]+pro[[#This Row],[AdminExp]]</f>
        <v>106102.30100000004</v>
      </c>
      <c r="K7500" s="83">
        <f>pro[[#This Row],[Profit]]/pro[[#This Row],[Revenue]]</f>
        <v>0.19685898029270796</v>
      </c>
      <c r="L7500" s="56">
        <f t="shared" si="117"/>
        <v>7</v>
      </c>
      <c r="M7500" s="82" t="str">
        <f>"Q"&amp;" "&amp;VLOOKUP(pro[[#This Row],[Period]],Mapping!A:B,2,0)</f>
        <v>Q 3</v>
      </c>
      <c r="N7500"/>
    </row>
    <row r="7501" spans="1:14" ht="11.25" customHeight="1" x14ac:dyDescent="0.2">
      <c r="A7501" s="42" t="s">
        <v>27</v>
      </c>
      <c r="B7501" s="44" t="s">
        <v>30</v>
      </c>
      <c r="C7501" s="44" t="s">
        <v>57</v>
      </c>
      <c r="D7501" s="43">
        <v>405006.54599999997</v>
      </c>
      <c r="E7501" s="43">
        <v>-156464.79099999997</v>
      </c>
      <c r="F7501" s="45">
        <v>-44270</v>
      </c>
      <c r="G7501" s="45">
        <v>-95710</v>
      </c>
      <c r="H7501" s="45">
        <v>-41910</v>
      </c>
      <c r="I7501" s="55">
        <f>pro[[#This Row],[Admin expenses 3]]+pro[[#This Row],[Admin expenses 2]]+pro[[#This Row],[Admin expenses 1]]+pro[[#This Row],[COGS]]</f>
        <v>-338354.79099999997</v>
      </c>
      <c r="J7501" s="55">
        <f>pro[[#This Row],[Revenue]]+pro[[#This Row],[AdminExp]]</f>
        <v>66651.755000000005</v>
      </c>
      <c r="K7501" s="83">
        <f>pro[[#This Row],[Profit]]/pro[[#This Row],[Revenue]]</f>
        <v>0.16456957463596159</v>
      </c>
      <c r="L7501" s="56">
        <f t="shared" si="117"/>
        <v>7</v>
      </c>
      <c r="M7501" s="82" t="str">
        <f>"Q"&amp;" "&amp;VLOOKUP(pro[[#This Row],[Period]],Mapping!A:B,2,0)</f>
        <v>Q 3</v>
      </c>
      <c r="N7501"/>
    </row>
    <row r="7502" spans="1:14" ht="14.25" x14ac:dyDescent="0.2">
      <c r="A7502" s="42" t="s">
        <v>27</v>
      </c>
      <c r="B7502" s="44" t="s">
        <v>30</v>
      </c>
      <c r="C7502" s="44" t="s">
        <v>57</v>
      </c>
      <c r="D7502" s="43">
        <v>106209.87300000001</v>
      </c>
      <c r="E7502" s="43">
        <v>-74662.672000000006</v>
      </c>
      <c r="F7502" s="45">
        <v>-104080</v>
      </c>
      <c r="G7502" s="45">
        <v>-98850</v>
      </c>
      <c r="H7502" s="45">
        <v>-49200</v>
      </c>
      <c r="I7502" s="55">
        <f>pro[[#This Row],[Admin expenses 3]]+pro[[#This Row],[Admin expenses 2]]+pro[[#This Row],[Admin expenses 1]]+pro[[#This Row],[COGS]]</f>
        <v>-326792.67200000002</v>
      </c>
      <c r="J7502" s="55">
        <f>pro[[#This Row],[Revenue]]+pro[[#This Row],[AdminExp]]</f>
        <v>-220582.799</v>
      </c>
      <c r="K7502" s="83">
        <f>pro[[#This Row],[Profit]]/pro[[#This Row],[Revenue]]</f>
        <v>-2.0768577606716465</v>
      </c>
      <c r="L7502" s="56">
        <f t="shared" si="117"/>
        <v>7</v>
      </c>
      <c r="M7502" s="82" t="str">
        <f>"Q"&amp;" "&amp;VLOOKUP(pro[[#This Row],[Period]],Mapping!A:B,2,0)</f>
        <v>Q 3</v>
      </c>
      <c r="N7502"/>
    </row>
    <row r="7503" spans="1:14" ht="14.25" x14ac:dyDescent="0.2">
      <c r="A7503" s="42" t="s">
        <v>27</v>
      </c>
      <c r="B7503" s="44" t="s">
        <v>30</v>
      </c>
      <c r="C7503" s="44" t="s">
        <v>58</v>
      </c>
      <c r="D7503" s="43">
        <v>147643.84599999999</v>
      </c>
      <c r="E7503" s="43">
        <v>-129271.12099999998</v>
      </c>
      <c r="F7503" s="45">
        <v>-40410</v>
      </c>
      <c r="G7503" s="45">
        <v>-50930</v>
      </c>
      <c r="H7503" s="45">
        <v>-64960</v>
      </c>
      <c r="I7503" s="55">
        <f>pro[[#This Row],[Admin expenses 3]]+pro[[#This Row],[Admin expenses 2]]+pro[[#This Row],[Admin expenses 1]]+pro[[#This Row],[COGS]]</f>
        <v>-285571.12099999998</v>
      </c>
      <c r="J7503" s="55">
        <f>pro[[#This Row],[Revenue]]+pro[[#This Row],[AdminExp]]</f>
        <v>-137927.27499999999</v>
      </c>
      <c r="K7503" s="83">
        <f>pro[[#This Row],[Profit]]/pro[[#This Row],[Revenue]]</f>
        <v>-0.93418912292490675</v>
      </c>
      <c r="L7503" s="56">
        <f t="shared" si="117"/>
        <v>7</v>
      </c>
      <c r="M7503" s="82" t="str">
        <f>"Q"&amp;" "&amp;VLOOKUP(pro[[#This Row],[Period]],Mapping!A:B,2,0)</f>
        <v>Q 3</v>
      </c>
      <c r="N7503"/>
    </row>
    <row r="7504" spans="1:14" ht="14.25" x14ac:dyDescent="0.2">
      <c r="A7504" s="42" t="s">
        <v>27</v>
      </c>
      <c r="B7504" s="44" t="s">
        <v>30</v>
      </c>
      <c r="C7504" s="44" t="s">
        <v>59</v>
      </c>
      <c r="D7504" s="43">
        <v>1191931.8599999999</v>
      </c>
      <c r="E7504" s="43">
        <v>-493445.14799999999</v>
      </c>
      <c r="F7504" s="45">
        <v>-28950</v>
      </c>
      <c r="G7504" s="45">
        <v>-35130</v>
      </c>
      <c r="H7504" s="45">
        <v>-87400</v>
      </c>
      <c r="I7504" s="55">
        <f>pro[[#This Row],[Admin expenses 3]]+pro[[#This Row],[Admin expenses 2]]+pro[[#This Row],[Admin expenses 1]]+pro[[#This Row],[COGS]]</f>
        <v>-644925.14800000004</v>
      </c>
      <c r="J7504" s="55">
        <f>pro[[#This Row],[Revenue]]+pro[[#This Row],[AdminExp]]</f>
        <v>547006.71199999982</v>
      </c>
      <c r="K7504" s="83">
        <f>pro[[#This Row],[Profit]]/pro[[#This Row],[Revenue]]</f>
        <v>0.45892448247838585</v>
      </c>
      <c r="L7504" s="56">
        <f t="shared" si="117"/>
        <v>7</v>
      </c>
      <c r="M7504" s="82" t="str">
        <f>"Q"&amp;" "&amp;VLOOKUP(pro[[#This Row],[Period]],Mapping!A:B,2,0)</f>
        <v>Q 3</v>
      </c>
      <c r="N7504"/>
    </row>
    <row r="7505" spans="1:14" ht="14.25" x14ac:dyDescent="0.2">
      <c r="A7505" s="42" t="s">
        <v>27</v>
      </c>
      <c r="B7505" s="44" t="s">
        <v>30</v>
      </c>
      <c r="C7505" s="44" t="s">
        <v>57</v>
      </c>
      <c r="D7505" s="43">
        <v>746692.15599999996</v>
      </c>
      <c r="E7505" s="43">
        <v>-441315.63</v>
      </c>
      <c r="F7505" s="45">
        <v>-100300</v>
      </c>
      <c r="G7505" s="45">
        <v>-44570</v>
      </c>
      <c r="H7505" s="45">
        <v>-88200</v>
      </c>
      <c r="I7505" s="55">
        <f>pro[[#This Row],[Admin expenses 3]]+pro[[#This Row],[Admin expenses 2]]+pro[[#This Row],[Admin expenses 1]]+pro[[#This Row],[COGS]]</f>
        <v>-674385.63</v>
      </c>
      <c r="J7505" s="55">
        <f>pro[[#This Row],[Revenue]]+pro[[#This Row],[AdminExp]]</f>
        <v>72306.525999999954</v>
      </c>
      <c r="K7505" s="83">
        <f>pro[[#This Row],[Profit]]/pro[[#This Row],[Revenue]]</f>
        <v>9.6835791589593129E-2</v>
      </c>
      <c r="L7505" s="56">
        <f t="shared" si="117"/>
        <v>7</v>
      </c>
      <c r="M7505" s="82" t="str">
        <f>"Q"&amp;" "&amp;VLOOKUP(pro[[#This Row],[Period]],Mapping!A:B,2,0)</f>
        <v>Q 3</v>
      </c>
      <c r="N7505"/>
    </row>
    <row r="7506" spans="1:14" ht="14.25" x14ac:dyDescent="0.2">
      <c r="A7506" s="42" t="s">
        <v>27</v>
      </c>
      <c r="B7506" s="44" t="s">
        <v>30</v>
      </c>
      <c r="C7506" s="44" t="s">
        <v>57</v>
      </c>
      <c r="D7506" s="43">
        <v>227516.34499999997</v>
      </c>
      <c r="E7506" s="43">
        <v>-146260.79999999999</v>
      </c>
      <c r="F7506" s="45">
        <v>-24150</v>
      </c>
      <c r="G7506" s="45">
        <v>-87740</v>
      </c>
      <c r="H7506" s="45">
        <v>-83710</v>
      </c>
      <c r="I7506" s="55">
        <f>pro[[#This Row],[Admin expenses 3]]+pro[[#This Row],[Admin expenses 2]]+pro[[#This Row],[Admin expenses 1]]+pro[[#This Row],[COGS]]</f>
        <v>-341860.8</v>
      </c>
      <c r="J7506" s="55">
        <f>pro[[#This Row],[Revenue]]+pro[[#This Row],[AdminExp]]</f>
        <v>-114344.45500000002</v>
      </c>
      <c r="K7506" s="83">
        <f>pro[[#This Row],[Profit]]/pro[[#This Row],[Revenue]]</f>
        <v>-0.502576880795092</v>
      </c>
      <c r="L7506" s="56">
        <f t="shared" si="117"/>
        <v>7</v>
      </c>
      <c r="M7506" s="82" t="str">
        <f>"Q"&amp;" "&amp;VLOOKUP(pro[[#This Row],[Period]],Mapping!A:B,2,0)</f>
        <v>Q 3</v>
      </c>
      <c r="N7506"/>
    </row>
    <row r="7507" spans="1:14" ht="14.25" x14ac:dyDescent="0.2">
      <c r="A7507" s="42" t="s">
        <v>27</v>
      </c>
      <c r="B7507" s="44" t="s">
        <v>30</v>
      </c>
      <c r="C7507" s="44" t="s">
        <v>57</v>
      </c>
      <c r="D7507" s="43">
        <v>158539.75199999998</v>
      </c>
      <c r="E7507" s="43">
        <v>-103205.99099999999</v>
      </c>
      <c r="F7507" s="45">
        <v>-40210</v>
      </c>
      <c r="G7507" s="45">
        <v>-24630</v>
      </c>
      <c r="H7507" s="45">
        <v>-67140</v>
      </c>
      <c r="I7507" s="55">
        <f>pro[[#This Row],[Admin expenses 3]]+pro[[#This Row],[Admin expenses 2]]+pro[[#This Row],[Admin expenses 1]]+pro[[#This Row],[COGS]]</f>
        <v>-235185.99099999998</v>
      </c>
      <c r="J7507" s="55">
        <f>pro[[#This Row],[Revenue]]+pro[[#This Row],[AdminExp]]</f>
        <v>-76646.239000000001</v>
      </c>
      <c r="K7507" s="83">
        <f>pro[[#This Row],[Profit]]/pro[[#This Row],[Revenue]]</f>
        <v>-0.48345123562448877</v>
      </c>
      <c r="L7507" s="56">
        <f t="shared" si="117"/>
        <v>7</v>
      </c>
      <c r="M7507" s="82" t="str">
        <f>"Q"&amp;" "&amp;VLOOKUP(pro[[#This Row],[Period]],Mapping!A:B,2,0)</f>
        <v>Q 3</v>
      </c>
      <c r="N7507"/>
    </row>
    <row r="7508" spans="1:14" ht="14.25" x14ac:dyDescent="0.2">
      <c r="A7508" s="42" t="s">
        <v>27</v>
      </c>
      <c r="B7508" s="44" t="s">
        <v>30</v>
      </c>
      <c r="C7508" s="44" t="s">
        <v>57</v>
      </c>
      <c r="D7508" s="43">
        <v>51034.262999999992</v>
      </c>
      <c r="E7508" s="43">
        <v>-31247.23</v>
      </c>
      <c r="F7508" s="45">
        <v>-87440</v>
      </c>
      <c r="G7508" s="45">
        <v>-47970</v>
      </c>
      <c r="H7508" s="45">
        <v>-24690</v>
      </c>
      <c r="I7508" s="55">
        <f>pro[[#This Row],[Admin expenses 3]]+pro[[#This Row],[Admin expenses 2]]+pro[[#This Row],[Admin expenses 1]]+pro[[#This Row],[COGS]]</f>
        <v>-191347.23</v>
      </c>
      <c r="J7508" s="55">
        <f>pro[[#This Row],[Revenue]]+pro[[#This Row],[AdminExp]]</f>
        <v>-140312.967</v>
      </c>
      <c r="K7508" s="83">
        <f>pro[[#This Row],[Profit]]/pro[[#This Row],[Revenue]]</f>
        <v>-2.7493875438154172</v>
      </c>
      <c r="L7508" s="56">
        <f t="shared" si="117"/>
        <v>7</v>
      </c>
      <c r="M7508" s="82" t="str">
        <f>"Q"&amp;" "&amp;VLOOKUP(pro[[#This Row],[Period]],Mapping!A:B,2,0)</f>
        <v>Q 3</v>
      </c>
      <c r="N7508"/>
    </row>
    <row r="7509" spans="1:14" ht="14.25" x14ac:dyDescent="0.2">
      <c r="A7509" s="42" t="s">
        <v>27</v>
      </c>
      <c r="B7509" s="44" t="s">
        <v>30</v>
      </c>
      <c r="C7509" s="44" t="s">
        <v>57</v>
      </c>
      <c r="D7509" s="43">
        <v>245048.97200000001</v>
      </c>
      <c r="E7509" s="43">
        <v>-166050.864</v>
      </c>
      <c r="F7509" s="45">
        <v>-108480</v>
      </c>
      <c r="G7509" s="45">
        <v>-72260</v>
      </c>
      <c r="H7509" s="45">
        <v>-38330</v>
      </c>
      <c r="I7509" s="55">
        <f>pro[[#This Row],[Admin expenses 3]]+pro[[#This Row],[Admin expenses 2]]+pro[[#This Row],[Admin expenses 1]]+pro[[#This Row],[COGS]]</f>
        <v>-385120.864</v>
      </c>
      <c r="J7509" s="55">
        <f>pro[[#This Row],[Revenue]]+pro[[#This Row],[AdminExp]]</f>
        <v>-140071.89199999999</v>
      </c>
      <c r="K7509" s="83">
        <f>pro[[#This Row],[Profit]]/pro[[#This Row],[Revenue]]</f>
        <v>-0.57160775193947755</v>
      </c>
      <c r="L7509" s="56">
        <f t="shared" si="117"/>
        <v>7</v>
      </c>
      <c r="M7509" s="82" t="str">
        <f>"Q"&amp;" "&amp;VLOOKUP(pro[[#This Row],[Period]],Mapping!A:B,2,0)</f>
        <v>Q 3</v>
      </c>
      <c r="N7509"/>
    </row>
    <row r="7510" spans="1:14" ht="14.25" x14ac:dyDescent="0.2">
      <c r="A7510" s="42" t="s">
        <v>27</v>
      </c>
      <c r="B7510" s="44" t="s">
        <v>30</v>
      </c>
      <c r="C7510" s="44" t="s">
        <v>58</v>
      </c>
      <c r="D7510" s="43">
        <v>488457.07399999991</v>
      </c>
      <c r="E7510" s="43">
        <v>-478015.14600000001</v>
      </c>
      <c r="F7510" s="45">
        <v>-105090</v>
      </c>
      <c r="G7510" s="45">
        <v>-23790</v>
      </c>
      <c r="H7510" s="45">
        <v>-80020</v>
      </c>
      <c r="I7510" s="55">
        <f>pro[[#This Row],[Admin expenses 3]]+pro[[#This Row],[Admin expenses 2]]+pro[[#This Row],[Admin expenses 1]]+pro[[#This Row],[COGS]]</f>
        <v>-686915.14599999995</v>
      </c>
      <c r="J7510" s="55">
        <f>pro[[#This Row],[Revenue]]+pro[[#This Row],[AdminExp]]</f>
        <v>-198458.07200000004</v>
      </c>
      <c r="K7510" s="83">
        <f>pro[[#This Row],[Profit]]/pro[[#This Row],[Revenue]]</f>
        <v>-0.40629582938540898</v>
      </c>
      <c r="L7510" s="56">
        <f t="shared" si="117"/>
        <v>7</v>
      </c>
      <c r="M7510" s="82" t="str">
        <f>"Q"&amp;" "&amp;VLOOKUP(pro[[#This Row],[Period]],Mapping!A:B,2,0)</f>
        <v>Q 3</v>
      </c>
      <c r="N7510"/>
    </row>
    <row r="7511" spans="1:14" ht="14.25" x14ac:dyDescent="0.2">
      <c r="A7511" s="42" t="s">
        <v>27</v>
      </c>
      <c r="B7511" s="44" t="s">
        <v>30</v>
      </c>
      <c r="C7511" s="44" t="s">
        <v>59</v>
      </c>
      <c r="D7511" s="43">
        <v>913360.35</v>
      </c>
      <c r="E7511" s="43">
        <v>-859725.27199999988</v>
      </c>
      <c r="F7511" s="45">
        <v>-63430</v>
      </c>
      <c r="G7511" s="45">
        <v>-47910</v>
      </c>
      <c r="H7511" s="45">
        <v>-30050</v>
      </c>
      <c r="I7511" s="55">
        <f>pro[[#This Row],[Admin expenses 3]]+pro[[#This Row],[Admin expenses 2]]+pro[[#This Row],[Admin expenses 1]]+pro[[#This Row],[COGS]]</f>
        <v>-1001115.2719999999</v>
      </c>
      <c r="J7511" s="55">
        <f>pro[[#This Row],[Revenue]]+pro[[#This Row],[AdminExp]]</f>
        <v>-87754.921999999904</v>
      </c>
      <c r="K7511" s="83">
        <f>pro[[#This Row],[Profit]]/pro[[#This Row],[Revenue]]</f>
        <v>-9.6079189336388329E-2</v>
      </c>
      <c r="L7511" s="56">
        <f t="shared" si="117"/>
        <v>7</v>
      </c>
      <c r="M7511" s="82" t="str">
        <f>"Q"&amp;" "&amp;VLOOKUP(pro[[#This Row],[Period]],Mapping!A:B,2,0)</f>
        <v>Q 3</v>
      </c>
      <c r="N7511"/>
    </row>
    <row r="7512" spans="1:14" ht="14.25" x14ac:dyDescent="0.2">
      <c r="A7512" s="42" t="s">
        <v>27</v>
      </c>
      <c r="B7512" s="44" t="s">
        <v>30</v>
      </c>
      <c r="C7512" s="44" t="s">
        <v>57</v>
      </c>
      <c r="D7512" s="43">
        <v>333162.592</v>
      </c>
      <c r="E7512" s="43">
        <v>-285379.15700000001</v>
      </c>
      <c r="F7512" s="45">
        <v>-15620</v>
      </c>
      <c r="G7512" s="45">
        <v>-29300</v>
      </c>
      <c r="H7512" s="45">
        <v>-60370</v>
      </c>
      <c r="I7512" s="55">
        <f>pro[[#This Row],[Admin expenses 3]]+pro[[#This Row],[Admin expenses 2]]+pro[[#This Row],[Admin expenses 1]]+pro[[#This Row],[COGS]]</f>
        <v>-390669.15700000001</v>
      </c>
      <c r="J7512" s="55">
        <f>pro[[#This Row],[Revenue]]+pro[[#This Row],[AdminExp]]</f>
        <v>-57506.565000000002</v>
      </c>
      <c r="K7512" s="83">
        <f>pro[[#This Row],[Profit]]/pro[[#This Row],[Revenue]]</f>
        <v>-0.17260810901603263</v>
      </c>
      <c r="L7512" s="56">
        <f t="shared" si="117"/>
        <v>7</v>
      </c>
      <c r="M7512" s="82" t="str">
        <f>"Q"&amp;" "&amp;VLOOKUP(pro[[#This Row],[Period]],Mapping!A:B,2,0)</f>
        <v>Q 3</v>
      </c>
      <c r="N7512"/>
    </row>
    <row r="7513" spans="1:14" ht="14.25" x14ac:dyDescent="0.2">
      <c r="A7513" s="42" t="s">
        <v>27</v>
      </c>
      <c r="B7513" s="44" t="s">
        <v>30</v>
      </c>
      <c r="C7513" s="44" t="s">
        <v>57</v>
      </c>
      <c r="D7513" s="43">
        <v>244794.30499999999</v>
      </c>
      <c r="E7513" s="43">
        <v>-259332.60500000001</v>
      </c>
      <c r="F7513" s="45">
        <v>-85790</v>
      </c>
      <c r="G7513" s="45">
        <v>-33600</v>
      </c>
      <c r="H7513" s="45">
        <v>-107670</v>
      </c>
      <c r="I7513" s="55">
        <f>pro[[#This Row],[Admin expenses 3]]+pro[[#This Row],[Admin expenses 2]]+pro[[#This Row],[Admin expenses 1]]+pro[[#This Row],[COGS]]</f>
        <v>-486392.60499999998</v>
      </c>
      <c r="J7513" s="55">
        <f>pro[[#This Row],[Revenue]]+pro[[#This Row],[AdminExp]]</f>
        <v>-241598.3</v>
      </c>
      <c r="K7513" s="83">
        <f>pro[[#This Row],[Profit]]/pro[[#This Row],[Revenue]]</f>
        <v>-0.98694412028907286</v>
      </c>
      <c r="L7513" s="56">
        <f t="shared" si="117"/>
        <v>7</v>
      </c>
      <c r="M7513" s="82" t="str">
        <f>"Q"&amp;" "&amp;VLOOKUP(pro[[#This Row],[Period]],Mapping!A:B,2,0)</f>
        <v>Q 3</v>
      </c>
      <c r="N7513"/>
    </row>
    <row r="7514" spans="1:14" ht="14.25" x14ac:dyDescent="0.2">
      <c r="A7514" s="42" t="s">
        <v>27</v>
      </c>
      <c r="B7514" s="44" t="s">
        <v>30</v>
      </c>
      <c r="C7514" s="44" t="s">
        <v>57</v>
      </c>
      <c r="D7514" s="43">
        <v>231155.51899999997</v>
      </c>
      <c r="E7514" s="43">
        <v>-89864.151999999987</v>
      </c>
      <c r="F7514" s="45">
        <v>-72400</v>
      </c>
      <c r="G7514" s="45">
        <v>-17460</v>
      </c>
      <c r="H7514" s="45">
        <v>-77510</v>
      </c>
      <c r="I7514" s="55">
        <f>pro[[#This Row],[Admin expenses 3]]+pro[[#This Row],[Admin expenses 2]]+pro[[#This Row],[Admin expenses 1]]+pro[[#This Row],[COGS]]</f>
        <v>-257234.152</v>
      </c>
      <c r="J7514" s="55">
        <f>pro[[#This Row],[Revenue]]+pro[[#This Row],[AdminExp]]</f>
        <v>-26078.633000000031</v>
      </c>
      <c r="K7514" s="83">
        <f>pro[[#This Row],[Profit]]/pro[[#This Row],[Revenue]]</f>
        <v>-0.11281856091006866</v>
      </c>
      <c r="L7514" s="56">
        <f t="shared" si="117"/>
        <v>7</v>
      </c>
      <c r="M7514" s="82" t="str">
        <f>"Q"&amp;" "&amp;VLOOKUP(pro[[#This Row],[Period]],Mapping!A:B,2,0)</f>
        <v>Q 3</v>
      </c>
      <c r="N7514"/>
    </row>
    <row r="7515" spans="1:14" ht="14.25" x14ac:dyDescent="0.2">
      <c r="A7515" s="42" t="s">
        <v>27</v>
      </c>
      <c r="B7515" s="44" t="s">
        <v>30</v>
      </c>
      <c r="C7515" s="44" t="s">
        <v>58</v>
      </c>
      <c r="D7515" s="43">
        <v>162628.90700000001</v>
      </c>
      <c r="E7515" s="43">
        <v>-47690.404999999992</v>
      </c>
      <c r="F7515" s="45">
        <v>-13570</v>
      </c>
      <c r="G7515" s="45">
        <v>-33860</v>
      </c>
      <c r="H7515" s="45">
        <v>-61640</v>
      </c>
      <c r="I7515" s="55">
        <f>pro[[#This Row],[Admin expenses 3]]+pro[[#This Row],[Admin expenses 2]]+pro[[#This Row],[Admin expenses 1]]+pro[[#This Row],[COGS]]</f>
        <v>-156760.405</v>
      </c>
      <c r="J7515" s="55">
        <f>pro[[#This Row],[Revenue]]+pro[[#This Row],[AdminExp]]</f>
        <v>5868.5020000000077</v>
      </c>
      <c r="K7515" s="83">
        <f>pro[[#This Row],[Profit]]/pro[[#This Row],[Revenue]]</f>
        <v>3.6085232989975194E-2</v>
      </c>
      <c r="L7515" s="56">
        <f t="shared" si="117"/>
        <v>7</v>
      </c>
      <c r="M7515" s="82" t="str">
        <f>"Q"&amp;" "&amp;VLOOKUP(pro[[#This Row],[Period]],Mapping!A:B,2,0)</f>
        <v>Q 3</v>
      </c>
      <c r="N7515"/>
    </row>
    <row r="7516" spans="1:14" ht="14.25" x14ac:dyDescent="0.2">
      <c r="A7516" s="42" t="s">
        <v>27</v>
      </c>
      <c r="B7516" s="44" t="s">
        <v>30</v>
      </c>
      <c r="C7516" s="44" t="s">
        <v>59</v>
      </c>
      <c r="D7516" s="43">
        <v>82518.904999999984</v>
      </c>
      <c r="E7516" s="43">
        <v>-9209.1299999999992</v>
      </c>
      <c r="F7516" s="45">
        <v>-14910</v>
      </c>
      <c r="G7516" s="45">
        <v>-100170</v>
      </c>
      <c r="H7516" s="45">
        <v>-17820</v>
      </c>
      <c r="I7516" s="55">
        <f>pro[[#This Row],[Admin expenses 3]]+pro[[#This Row],[Admin expenses 2]]+pro[[#This Row],[Admin expenses 1]]+pro[[#This Row],[COGS]]</f>
        <v>-142109.13</v>
      </c>
      <c r="J7516" s="55">
        <f>pro[[#This Row],[Revenue]]+pro[[#This Row],[AdminExp]]</f>
        <v>-59590.22500000002</v>
      </c>
      <c r="K7516" s="83">
        <f>pro[[#This Row],[Profit]]/pro[[#This Row],[Revenue]]</f>
        <v>-0.72214027803689385</v>
      </c>
      <c r="L7516" s="56">
        <f t="shared" si="117"/>
        <v>7</v>
      </c>
      <c r="M7516" s="82" t="str">
        <f>"Q"&amp;" "&amp;VLOOKUP(pro[[#This Row],[Period]],Mapping!A:B,2,0)</f>
        <v>Q 3</v>
      </c>
      <c r="N7516"/>
    </row>
    <row r="7517" spans="1:14" ht="14.25" x14ac:dyDescent="0.2">
      <c r="A7517" s="42" t="s">
        <v>27</v>
      </c>
      <c r="B7517" s="44" t="s">
        <v>30</v>
      </c>
      <c r="C7517" s="44" t="s">
        <v>57</v>
      </c>
      <c r="D7517" s="43">
        <v>711410.41999999993</v>
      </c>
      <c r="E7517" s="43">
        <v>-132364.155</v>
      </c>
      <c r="F7517" s="45">
        <v>-13520</v>
      </c>
      <c r="G7517" s="45">
        <v>-100000</v>
      </c>
      <c r="H7517" s="45">
        <v>-79350</v>
      </c>
      <c r="I7517" s="55">
        <f>pro[[#This Row],[Admin expenses 3]]+pro[[#This Row],[Admin expenses 2]]+pro[[#This Row],[Admin expenses 1]]+pro[[#This Row],[COGS]]</f>
        <v>-325234.15500000003</v>
      </c>
      <c r="J7517" s="55">
        <f>pro[[#This Row],[Revenue]]+pro[[#This Row],[AdminExp]]</f>
        <v>386176.2649999999</v>
      </c>
      <c r="K7517" s="83">
        <f>pro[[#This Row],[Profit]]/pro[[#This Row],[Revenue]]</f>
        <v>0.54283189301612977</v>
      </c>
      <c r="L7517" s="56">
        <f t="shared" si="117"/>
        <v>7</v>
      </c>
      <c r="M7517" s="82" t="str">
        <f>"Q"&amp;" "&amp;VLOOKUP(pro[[#This Row],[Period]],Mapping!A:B,2,0)</f>
        <v>Q 3</v>
      </c>
      <c r="N7517"/>
    </row>
    <row r="7518" spans="1:14" ht="14.25" x14ac:dyDescent="0.2">
      <c r="A7518" s="42" t="s">
        <v>27</v>
      </c>
      <c r="B7518" s="44" t="s">
        <v>30</v>
      </c>
      <c r="C7518" s="44" t="s">
        <v>57</v>
      </c>
      <c r="D7518" s="43">
        <v>32058.564999999995</v>
      </c>
      <c r="E7518" s="43">
        <v>-16852.394999999997</v>
      </c>
      <c r="F7518" s="45">
        <v>-104550</v>
      </c>
      <c r="G7518" s="45">
        <v>-97740</v>
      </c>
      <c r="H7518" s="45">
        <v>-56810</v>
      </c>
      <c r="I7518" s="55">
        <f>pro[[#This Row],[Admin expenses 3]]+pro[[#This Row],[Admin expenses 2]]+pro[[#This Row],[Admin expenses 1]]+pro[[#This Row],[COGS]]</f>
        <v>-275952.39500000002</v>
      </c>
      <c r="J7518" s="55">
        <f>pro[[#This Row],[Revenue]]+pro[[#This Row],[AdminExp]]</f>
        <v>-243893.83000000002</v>
      </c>
      <c r="K7518" s="83">
        <f>pro[[#This Row],[Profit]]/pro[[#This Row],[Revenue]]</f>
        <v>-7.6077588001833538</v>
      </c>
      <c r="L7518" s="56">
        <f t="shared" si="117"/>
        <v>7</v>
      </c>
      <c r="M7518" s="82" t="str">
        <f>"Q"&amp;" "&amp;VLOOKUP(pro[[#This Row],[Period]],Mapping!A:B,2,0)</f>
        <v>Q 3</v>
      </c>
      <c r="N7518"/>
    </row>
    <row r="7519" spans="1:14" ht="14.25" x14ac:dyDescent="0.2">
      <c r="A7519" s="42" t="s">
        <v>27</v>
      </c>
      <c r="B7519" s="44" t="s">
        <v>30</v>
      </c>
      <c r="C7519" s="44" t="s">
        <v>58</v>
      </c>
      <c r="D7519" s="43">
        <v>2090206.2999999998</v>
      </c>
      <c r="E7519" s="43">
        <v>-187632.33299999998</v>
      </c>
      <c r="F7519" s="45">
        <v>-29940</v>
      </c>
      <c r="G7519" s="45">
        <v>-88110</v>
      </c>
      <c r="H7519" s="45">
        <v>-105380</v>
      </c>
      <c r="I7519" s="55">
        <f>pro[[#This Row],[Admin expenses 3]]+pro[[#This Row],[Admin expenses 2]]+pro[[#This Row],[Admin expenses 1]]+pro[[#This Row],[COGS]]</f>
        <v>-411062.33299999998</v>
      </c>
      <c r="J7519" s="55">
        <f>pro[[#This Row],[Revenue]]+pro[[#This Row],[AdminExp]]</f>
        <v>1679143.9669999997</v>
      </c>
      <c r="K7519" s="83">
        <f>pro[[#This Row],[Profit]]/pro[[#This Row],[Revenue]]</f>
        <v>0.80333886994790893</v>
      </c>
      <c r="L7519" s="56">
        <f t="shared" si="117"/>
        <v>7</v>
      </c>
      <c r="M7519" s="82" t="str">
        <f>"Q"&amp;" "&amp;VLOOKUP(pro[[#This Row],[Period]],Mapping!A:B,2,0)</f>
        <v>Q 3</v>
      </c>
      <c r="N7519"/>
    </row>
    <row r="7520" spans="1:14" ht="14.25" x14ac:dyDescent="0.2">
      <c r="A7520" s="42" t="s">
        <v>27</v>
      </c>
      <c r="B7520" s="44" t="s">
        <v>30</v>
      </c>
      <c r="C7520" s="44" t="s">
        <v>59</v>
      </c>
      <c r="D7520" s="43">
        <v>1131590.929</v>
      </c>
      <c r="E7520" s="43">
        <v>-395422.46099999995</v>
      </c>
      <c r="F7520" s="45">
        <v>-101890</v>
      </c>
      <c r="G7520" s="45">
        <v>-105180</v>
      </c>
      <c r="H7520" s="45">
        <v>-60930</v>
      </c>
      <c r="I7520" s="55">
        <f>pro[[#This Row],[Admin expenses 3]]+pro[[#This Row],[Admin expenses 2]]+pro[[#This Row],[Admin expenses 1]]+pro[[#This Row],[COGS]]</f>
        <v>-663422.46099999989</v>
      </c>
      <c r="J7520" s="55">
        <f>pro[[#This Row],[Revenue]]+pro[[#This Row],[AdminExp]]</f>
        <v>468168.46800000011</v>
      </c>
      <c r="K7520" s="83">
        <f>pro[[#This Row],[Profit]]/pro[[#This Row],[Revenue]]</f>
        <v>0.41372589334356541</v>
      </c>
      <c r="L7520" s="56">
        <f t="shared" si="117"/>
        <v>7</v>
      </c>
      <c r="M7520" s="82" t="str">
        <f>"Q"&amp;" "&amp;VLOOKUP(pro[[#This Row],[Period]],Mapping!A:B,2,0)</f>
        <v>Q 3</v>
      </c>
      <c r="N7520"/>
    </row>
    <row r="7521" spans="1:14" ht="14.25" x14ac:dyDescent="0.2">
      <c r="A7521" s="42" t="s">
        <v>27</v>
      </c>
      <c r="B7521" s="44" t="s">
        <v>30</v>
      </c>
      <c r="C7521" s="44" t="s">
        <v>57</v>
      </c>
      <c r="D7521" s="43">
        <v>261383.19899999999</v>
      </c>
      <c r="E7521" s="43">
        <v>-173453.72099999999</v>
      </c>
      <c r="F7521" s="45">
        <v>-95450</v>
      </c>
      <c r="G7521" s="45">
        <v>-30660</v>
      </c>
      <c r="H7521" s="45">
        <v>-86170</v>
      </c>
      <c r="I7521" s="55">
        <f>pro[[#This Row],[Admin expenses 3]]+pro[[#This Row],[Admin expenses 2]]+pro[[#This Row],[Admin expenses 1]]+pro[[#This Row],[COGS]]</f>
        <v>-385733.72100000002</v>
      </c>
      <c r="J7521" s="55">
        <f>pro[[#This Row],[Revenue]]+pro[[#This Row],[AdminExp]]</f>
        <v>-124350.52200000003</v>
      </c>
      <c r="K7521" s="83">
        <f>pro[[#This Row],[Profit]]/pro[[#This Row],[Revenue]]</f>
        <v>-0.47574030188527927</v>
      </c>
      <c r="L7521" s="56">
        <f t="shared" si="117"/>
        <v>7</v>
      </c>
      <c r="M7521" s="82" t="str">
        <f>"Q"&amp;" "&amp;VLOOKUP(pro[[#This Row],[Period]],Mapping!A:B,2,0)</f>
        <v>Q 3</v>
      </c>
      <c r="N7521"/>
    </row>
    <row r="7522" spans="1:14" ht="14.25" x14ac:dyDescent="0.2">
      <c r="A7522" s="42" t="s">
        <v>27</v>
      </c>
      <c r="B7522" s="44" t="s">
        <v>30</v>
      </c>
      <c r="C7522" s="44" t="s">
        <v>57</v>
      </c>
      <c r="D7522" s="43">
        <v>340363.55499999999</v>
      </c>
      <c r="E7522" s="43">
        <v>-429759.36499999993</v>
      </c>
      <c r="F7522" s="45">
        <v>-82330</v>
      </c>
      <c r="G7522" s="45">
        <v>-53910</v>
      </c>
      <c r="H7522" s="45">
        <v>-25560</v>
      </c>
      <c r="I7522" s="55">
        <f>pro[[#This Row],[Admin expenses 3]]+pro[[#This Row],[Admin expenses 2]]+pro[[#This Row],[Admin expenses 1]]+pro[[#This Row],[COGS]]</f>
        <v>-591559.36499999999</v>
      </c>
      <c r="J7522" s="55">
        <f>pro[[#This Row],[Revenue]]+pro[[#This Row],[AdminExp]]</f>
        <v>-251195.81</v>
      </c>
      <c r="K7522" s="83">
        <f>pro[[#This Row],[Profit]]/pro[[#This Row],[Revenue]]</f>
        <v>-0.73802205409448141</v>
      </c>
      <c r="L7522" s="56">
        <f t="shared" si="117"/>
        <v>7</v>
      </c>
      <c r="M7522" s="82" t="str">
        <f>"Q"&amp;" "&amp;VLOOKUP(pro[[#This Row],[Period]],Mapping!A:B,2,0)</f>
        <v>Q 3</v>
      </c>
      <c r="N7522"/>
    </row>
    <row r="7523" spans="1:14" ht="14.25" x14ac:dyDescent="0.2">
      <c r="A7523" s="42" t="s">
        <v>27</v>
      </c>
      <c r="B7523" s="44" t="s">
        <v>32</v>
      </c>
      <c r="C7523" s="44" t="s">
        <v>57</v>
      </c>
      <c r="D7523" s="43">
        <v>12985.895999999999</v>
      </c>
      <c r="E7523" s="43">
        <v>-3376.8980000000001</v>
      </c>
      <c r="F7523" s="45">
        <v>-38070</v>
      </c>
      <c r="G7523" s="45">
        <v>-104060</v>
      </c>
      <c r="H7523" s="45">
        <v>-61060</v>
      </c>
      <c r="I7523" s="55">
        <f>pro[[#This Row],[Admin expenses 3]]+pro[[#This Row],[Admin expenses 2]]+pro[[#This Row],[Admin expenses 1]]+pro[[#This Row],[COGS]]</f>
        <v>-206566.89799999999</v>
      </c>
      <c r="J7523" s="55">
        <f>pro[[#This Row],[Revenue]]+pro[[#This Row],[AdminExp]]</f>
        <v>-193581.00199999998</v>
      </c>
      <c r="K7523" s="83">
        <f>pro[[#This Row],[Profit]]/pro[[#This Row],[Revenue]]</f>
        <v>-14.907019276913969</v>
      </c>
      <c r="L7523" s="56">
        <f t="shared" si="117"/>
        <v>7</v>
      </c>
      <c r="M7523" s="82" t="str">
        <f>"Q"&amp;" "&amp;VLOOKUP(pro[[#This Row],[Period]],Mapping!A:B,2,0)</f>
        <v>Q 3</v>
      </c>
      <c r="N7523"/>
    </row>
    <row r="7524" spans="1:14" ht="14.25" x14ac:dyDescent="0.2">
      <c r="A7524" s="42" t="s">
        <v>27</v>
      </c>
      <c r="B7524" s="44" t="s">
        <v>32</v>
      </c>
      <c r="C7524" s="44" t="s">
        <v>58</v>
      </c>
      <c r="D7524" s="43">
        <v>1410198.4119999998</v>
      </c>
      <c r="E7524" s="43">
        <v>-682479.18900000001</v>
      </c>
      <c r="F7524" s="45">
        <v>-71430</v>
      </c>
      <c r="G7524" s="45">
        <v>-30460</v>
      </c>
      <c r="H7524" s="45">
        <v>-22060</v>
      </c>
      <c r="I7524" s="55">
        <f>pro[[#This Row],[Admin expenses 3]]+pro[[#This Row],[Admin expenses 2]]+pro[[#This Row],[Admin expenses 1]]+pro[[#This Row],[COGS]]</f>
        <v>-806429.18900000001</v>
      </c>
      <c r="J7524" s="55">
        <f>pro[[#This Row],[Revenue]]+pro[[#This Row],[AdminExp]]</f>
        <v>603769.22299999977</v>
      </c>
      <c r="K7524" s="83">
        <f>pro[[#This Row],[Profit]]/pro[[#This Row],[Revenue]]</f>
        <v>0.4281448751198848</v>
      </c>
      <c r="L7524" s="56">
        <f t="shared" si="117"/>
        <v>7</v>
      </c>
      <c r="M7524" s="82" t="str">
        <f>"Q"&amp;" "&amp;VLOOKUP(pro[[#This Row],[Period]],Mapping!A:B,2,0)</f>
        <v>Q 3</v>
      </c>
      <c r="N7524"/>
    </row>
    <row r="7525" spans="1:14" ht="14.25" x14ac:dyDescent="0.2">
      <c r="A7525" s="42" t="s">
        <v>27</v>
      </c>
      <c r="B7525" s="44" t="s">
        <v>32</v>
      </c>
      <c r="C7525" s="44" t="s">
        <v>59</v>
      </c>
      <c r="D7525" s="43">
        <v>1852288.3189999999</v>
      </c>
      <c r="E7525" s="43">
        <v>-126493.42299999998</v>
      </c>
      <c r="F7525" s="45">
        <v>-32160</v>
      </c>
      <c r="G7525" s="45">
        <v>-66690</v>
      </c>
      <c r="H7525" s="45">
        <v>-77790</v>
      </c>
      <c r="I7525" s="55">
        <f>pro[[#This Row],[Admin expenses 3]]+pro[[#This Row],[Admin expenses 2]]+pro[[#This Row],[Admin expenses 1]]+pro[[#This Row],[COGS]]</f>
        <v>-303133.42299999995</v>
      </c>
      <c r="J7525" s="55">
        <f>pro[[#This Row],[Revenue]]+pro[[#This Row],[AdminExp]]</f>
        <v>1549154.8959999999</v>
      </c>
      <c r="K7525" s="83">
        <f>pro[[#This Row],[Profit]]/pro[[#This Row],[Revenue]]</f>
        <v>0.83634652343774785</v>
      </c>
      <c r="L7525" s="56">
        <f t="shared" si="117"/>
        <v>7</v>
      </c>
      <c r="M7525" s="82" t="str">
        <f>"Q"&amp;" "&amp;VLOOKUP(pro[[#This Row],[Period]],Mapping!A:B,2,0)</f>
        <v>Q 3</v>
      </c>
      <c r="N7525"/>
    </row>
    <row r="7526" spans="1:14" ht="14.25" x14ac:dyDescent="0.2">
      <c r="A7526" s="42" t="s">
        <v>27</v>
      </c>
      <c r="B7526" s="44" t="s">
        <v>32</v>
      </c>
      <c r="C7526" s="44" t="s">
        <v>60</v>
      </c>
      <c r="D7526" s="43">
        <v>422834.47499999998</v>
      </c>
      <c r="E7526" s="43">
        <v>-313877.80199999997</v>
      </c>
      <c r="F7526" s="45">
        <v>-106410</v>
      </c>
      <c r="G7526" s="45">
        <v>-102090</v>
      </c>
      <c r="H7526" s="45">
        <v>-47670</v>
      </c>
      <c r="I7526" s="55">
        <f>pro[[#This Row],[Admin expenses 3]]+pro[[#This Row],[Admin expenses 2]]+pro[[#This Row],[Admin expenses 1]]+pro[[#This Row],[COGS]]</f>
        <v>-570047.80199999991</v>
      </c>
      <c r="J7526" s="55">
        <f>pro[[#This Row],[Revenue]]+pro[[#This Row],[AdminExp]]</f>
        <v>-147213.32699999993</v>
      </c>
      <c r="K7526" s="83">
        <f>pro[[#This Row],[Profit]]/pro[[#This Row],[Revenue]]</f>
        <v>-0.34815828818120836</v>
      </c>
      <c r="L7526" s="56">
        <f t="shared" si="117"/>
        <v>7</v>
      </c>
      <c r="M7526" s="82" t="str">
        <f>"Q"&amp;" "&amp;VLOOKUP(pro[[#This Row],[Period]],Mapping!A:B,2,0)</f>
        <v>Q 3</v>
      </c>
      <c r="N7526"/>
    </row>
    <row r="7527" spans="1:14" ht="14.25" x14ac:dyDescent="0.2">
      <c r="A7527" s="42" t="s">
        <v>27</v>
      </c>
      <c r="B7527" s="44" t="s">
        <v>32</v>
      </c>
      <c r="C7527" s="44" t="s">
        <v>57</v>
      </c>
      <c r="D7527" s="43">
        <v>-7246.8129999999992</v>
      </c>
      <c r="E7527" s="43">
        <v>5434.204999999999</v>
      </c>
      <c r="F7527" s="45">
        <v>-48270</v>
      </c>
      <c r="G7527" s="45">
        <v>-25890</v>
      </c>
      <c r="H7527" s="45">
        <v>-85400</v>
      </c>
      <c r="I7527" s="55">
        <f>pro[[#This Row],[Admin expenses 3]]+pro[[#This Row],[Admin expenses 2]]+pro[[#This Row],[Admin expenses 1]]+pro[[#This Row],[COGS]]</f>
        <v>-154125.79500000001</v>
      </c>
      <c r="J7527" s="55">
        <f>pro[[#This Row],[Revenue]]+pro[[#This Row],[AdminExp]]</f>
        <v>-161372.60800000001</v>
      </c>
      <c r="K7527" s="83">
        <f>pro[[#This Row],[Profit]]/pro[[#This Row],[Revenue]]</f>
        <v>22.268079499222626</v>
      </c>
      <c r="L7527" s="56">
        <f t="shared" si="117"/>
        <v>7</v>
      </c>
      <c r="M7527" s="82" t="str">
        <f>"Q"&amp;" "&amp;VLOOKUP(pro[[#This Row],[Period]],Mapping!A:B,2,0)</f>
        <v>Q 3</v>
      </c>
      <c r="N7527"/>
    </row>
    <row r="7528" spans="1:14" ht="14.25" x14ac:dyDescent="0.2">
      <c r="A7528" s="42" t="s">
        <v>27</v>
      </c>
      <c r="B7528" s="44" t="s">
        <v>32</v>
      </c>
      <c r="C7528" s="44" t="s">
        <v>58</v>
      </c>
      <c r="D7528" s="43">
        <v>26442.268999999997</v>
      </c>
      <c r="E7528" s="43">
        <v>-2241.7919999999999</v>
      </c>
      <c r="F7528" s="45">
        <v>-106870</v>
      </c>
      <c r="G7528" s="45">
        <v>-18820</v>
      </c>
      <c r="H7528" s="45">
        <v>-15950</v>
      </c>
      <c r="I7528" s="55">
        <f>pro[[#This Row],[Admin expenses 3]]+pro[[#This Row],[Admin expenses 2]]+pro[[#This Row],[Admin expenses 1]]+pro[[#This Row],[COGS]]</f>
        <v>-143881.79199999999</v>
      </c>
      <c r="J7528" s="55">
        <f>pro[[#This Row],[Revenue]]+pro[[#This Row],[AdminExp]]</f>
        <v>-117439.52299999999</v>
      </c>
      <c r="K7528" s="83">
        <f>pro[[#This Row],[Profit]]/pro[[#This Row],[Revenue]]</f>
        <v>-4.441355732369261</v>
      </c>
      <c r="L7528" s="56">
        <f t="shared" si="117"/>
        <v>7</v>
      </c>
      <c r="M7528" s="82" t="str">
        <f>"Q"&amp;" "&amp;VLOOKUP(pro[[#This Row],[Period]],Mapping!A:B,2,0)</f>
        <v>Q 3</v>
      </c>
      <c r="N7528"/>
    </row>
    <row r="7529" spans="1:14" ht="14.25" x14ac:dyDescent="0.2">
      <c r="A7529" s="42" t="s">
        <v>27</v>
      </c>
      <c r="B7529" s="44" t="s">
        <v>32</v>
      </c>
      <c r="C7529" s="44" t="s">
        <v>59</v>
      </c>
      <c r="D7529" s="43">
        <v>27788.641999999996</v>
      </c>
      <c r="E7529" s="43">
        <v>-10269.468999999999</v>
      </c>
      <c r="F7529" s="45">
        <v>-12330</v>
      </c>
      <c r="G7529" s="45">
        <v>-74950</v>
      </c>
      <c r="H7529" s="45">
        <v>-74860</v>
      </c>
      <c r="I7529" s="55">
        <f>pro[[#This Row],[Admin expenses 3]]+pro[[#This Row],[Admin expenses 2]]+pro[[#This Row],[Admin expenses 1]]+pro[[#This Row],[COGS]]</f>
        <v>-172409.46900000001</v>
      </c>
      <c r="J7529" s="55">
        <f>pro[[#This Row],[Revenue]]+pro[[#This Row],[AdminExp]]</f>
        <v>-144620.82700000002</v>
      </c>
      <c r="K7529" s="83">
        <f>pro[[#This Row],[Profit]]/pro[[#This Row],[Revenue]]</f>
        <v>-5.2043143022246294</v>
      </c>
      <c r="L7529" s="56">
        <f t="shared" si="117"/>
        <v>7</v>
      </c>
      <c r="M7529" s="82" t="str">
        <f>"Q"&amp;" "&amp;VLOOKUP(pro[[#This Row],[Period]],Mapping!A:B,2,0)</f>
        <v>Q 3</v>
      </c>
      <c r="N7529"/>
    </row>
    <row r="7530" spans="1:14" ht="14.25" x14ac:dyDescent="0.2">
      <c r="A7530" s="42" t="s">
        <v>27</v>
      </c>
      <c r="B7530" s="44" t="s">
        <v>32</v>
      </c>
      <c r="C7530" s="44" t="s">
        <v>60</v>
      </c>
      <c r="D7530" s="43">
        <v>227698.46400000001</v>
      </c>
      <c r="E7530" s="43">
        <v>-70182.224000000002</v>
      </c>
      <c r="F7530" s="45">
        <v>-16430</v>
      </c>
      <c r="G7530" s="45">
        <v>-81710</v>
      </c>
      <c r="H7530" s="45">
        <v>-25360</v>
      </c>
      <c r="I7530" s="55">
        <f>pro[[#This Row],[Admin expenses 3]]+pro[[#This Row],[Admin expenses 2]]+pro[[#This Row],[Admin expenses 1]]+pro[[#This Row],[COGS]]</f>
        <v>-193682.22399999999</v>
      </c>
      <c r="J7530" s="55">
        <f>pro[[#This Row],[Revenue]]+pro[[#This Row],[AdminExp]]</f>
        <v>34016.24000000002</v>
      </c>
      <c r="K7530" s="83">
        <f>pro[[#This Row],[Profit]]/pro[[#This Row],[Revenue]]</f>
        <v>0.14939160942253882</v>
      </c>
      <c r="L7530" s="56">
        <f t="shared" si="117"/>
        <v>7</v>
      </c>
      <c r="M7530" s="82" t="str">
        <f>"Q"&amp;" "&amp;VLOOKUP(pro[[#This Row],[Period]],Mapping!A:B,2,0)</f>
        <v>Q 3</v>
      </c>
      <c r="N7530"/>
    </row>
    <row r="7531" spans="1:14" ht="14.25" x14ac:dyDescent="0.2">
      <c r="A7531" s="42" t="s">
        <v>27</v>
      </c>
      <c r="B7531" s="44" t="s">
        <v>32</v>
      </c>
      <c r="C7531" s="44" t="s">
        <v>57</v>
      </c>
      <c r="D7531" s="43">
        <v>296393.489</v>
      </c>
      <c r="E7531" s="43">
        <v>-443665.27799999999</v>
      </c>
      <c r="F7531" s="45">
        <v>-101170</v>
      </c>
      <c r="G7531" s="45">
        <v>-89520</v>
      </c>
      <c r="H7531" s="45">
        <v>-27050</v>
      </c>
      <c r="I7531" s="55">
        <f>pro[[#This Row],[Admin expenses 3]]+pro[[#This Row],[Admin expenses 2]]+pro[[#This Row],[Admin expenses 1]]+pro[[#This Row],[COGS]]</f>
        <v>-661405.27799999993</v>
      </c>
      <c r="J7531" s="55">
        <f>pro[[#This Row],[Revenue]]+pro[[#This Row],[AdminExp]]</f>
        <v>-365011.78899999993</v>
      </c>
      <c r="K7531" s="83">
        <f>pro[[#This Row],[Profit]]/pro[[#This Row],[Revenue]]</f>
        <v>-1.2315108210760997</v>
      </c>
      <c r="L7531" s="56">
        <f t="shared" si="117"/>
        <v>7</v>
      </c>
      <c r="M7531" s="82" t="str">
        <f>"Q"&amp;" "&amp;VLOOKUP(pro[[#This Row],[Period]],Mapping!A:B,2,0)</f>
        <v>Q 3</v>
      </c>
      <c r="N7531"/>
    </row>
    <row r="7532" spans="1:14" ht="14.25" x14ac:dyDescent="0.2">
      <c r="A7532" s="42" t="s">
        <v>27</v>
      </c>
      <c r="B7532" s="44" t="s">
        <v>32</v>
      </c>
      <c r="C7532" s="44" t="s">
        <v>58</v>
      </c>
      <c r="D7532" s="43">
        <v>25792.501</v>
      </c>
      <c r="E7532" s="43">
        <v>-33470.639999999999</v>
      </c>
      <c r="F7532" s="45">
        <v>-15600</v>
      </c>
      <c r="G7532" s="45">
        <v>-51820</v>
      </c>
      <c r="H7532" s="45">
        <v>-52530</v>
      </c>
      <c r="I7532" s="55">
        <f>pro[[#This Row],[Admin expenses 3]]+pro[[#This Row],[Admin expenses 2]]+pro[[#This Row],[Admin expenses 1]]+pro[[#This Row],[COGS]]</f>
        <v>-153420.64000000001</v>
      </c>
      <c r="J7532" s="55">
        <f>pro[[#This Row],[Revenue]]+pro[[#This Row],[AdminExp]]</f>
        <v>-127628.13900000001</v>
      </c>
      <c r="K7532" s="83">
        <f>pro[[#This Row],[Profit]]/pro[[#This Row],[Revenue]]</f>
        <v>-4.9482653504598106</v>
      </c>
      <c r="L7532" s="56">
        <f t="shared" si="117"/>
        <v>7</v>
      </c>
      <c r="M7532" s="82" t="str">
        <f>"Q"&amp;" "&amp;VLOOKUP(pro[[#This Row],[Period]],Mapping!A:B,2,0)</f>
        <v>Q 3</v>
      </c>
      <c r="N7532"/>
    </row>
    <row r="7533" spans="1:14" ht="14.25" x14ac:dyDescent="0.2">
      <c r="A7533" s="42" t="s">
        <v>27</v>
      </c>
      <c r="B7533" s="44" t="s">
        <v>32</v>
      </c>
      <c r="C7533" s="44" t="s">
        <v>59</v>
      </c>
      <c r="D7533" s="43">
        <v>309243.01099999994</v>
      </c>
      <c r="E7533" s="43">
        <v>-38528.07</v>
      </c>
      <c r="F7533" s="45">
        <v>-71880</v>
      </c>
      <c r="G7533" s="45">
        <v>-25910</v>
      </c>
      <c r="H7533" s="45">
        <v>-49690</v>
      </c>
      <c r="I7533" s="55">
        <f>pro[[#This Row],[Admin expenses 3]]+pro[[#This Row],[Admin expenses 2]]+pro[[#This Row],[Admin expenses 1]]+pro[[#This Row],[COGS]]</f>
        <v>-186008.07</v>
      </c>
      <c r="J7533" s="55">
        <f>pro[[#This Row],[Revenue]]+pro[[#This Row],[AdminExp]]</f>
        <v>123234.94099999993</v>
      </c>
      <c r="K7533" s="83">
        <f>pro[[#This Row],[Profit]]/pro[[#This Row],[Revenue]]</f>
        <v>0.39850517753495796</v>
      </c>
      <c r="L7533" s="56">
        <f t="shared" si="117"/>
        <v>7</v>
      </c>
      <c r="M7533" s="82" t="str">
        <f>"Q"&amp;" "&amp;VLOOKUP(pro[[#This Row],[Period]],Mapping!A:B,2,0)</f>
        <v>Q 3</v>
      </c>
      <c r="N7533"/>
    </row>
    <row r="7534" spans="1:14" ht="14.25" x14ac:dyDescent="0.2">
      <c r="A7534" s="42" t="s">
        <v>27</v>
      </c>
      <c r="B7534" s="44" t="s">
        <v>32</v>
      </c>
      <c r="C7534" s="44" t="s">
        <v>60</v>
      </c>
      <c r="D7534" s="43">
        <v>2148389.733</v>
      </c>
      <c r="E7534" s="43">
        <v>-89854.953999999998</v>
      </c>
      <c r="F7534" s="45">
        <v>-32950</v>
      </c>
      <c r="G7534" s="45">
        <v>-94640</v>
      </c>
      <c r="H7534" s="45">
        <v>-31270</v>
      </c>
      <c r="I7534" s="55">
        <f>pro[[#This Row],[Admin expenses 3]]+pro[[#This Row],[Admin expenses 2]]+pro[[#This Row],[Admin expenses 1]]+pro[[#This Row],[COGS]]</f>
        <v>-248714.954</v>
      </c>
      <c r="J7534" s="55">
        <f>pro[[#This Row],[Revenue]]+pro[[#This Row],[AdminExp]]</f>
        <v>1899674.7790000001</v>
      </c>
      <c r="K7534" s="83">
        <f>pro[[#This Row],[Profit]]/pro[[#This Row],[Revenue]]</f>
        <v>0.8842319202239457</v>
      </c>
      <c r="L7534" s="56">
        <f t="shared" si="117"/>
        <v>7</v>
      </c>
      <c r="M7534" s="82" t="str">
        <f>"Q"&amp;" "&amp;VLOOKUP(pro[[#This Row],[Period]],Mapping!A:B,2,0)</f>
        <v>Q 3</v>
      </c>
      <c r="N7534"/>
    </row>
    <row r="7535" spans="1:14" ht="14.25" x14ac:dyDescent="0.2">
      <c r="A7535" s="42" t="s">
        <v>27</v>
      </c>
      <c r="B7535" s="44" t="s">
        <v>32</v>
      </c>
      <c r="C7535" s="44" t="s">
        <v>57</v>
      </c>
      <c r="D7535" s="43">
        <v>144140.99</v>
      </c>
      <c r="E7535" s="43">
        <v>-9748.8019999999997</v>
      </c>
      <c r="F7535" s="45">
        <v>-52410</v>
      </c>
      <c r="G7535" s="45">
        <v>-13620</v>
      </c>
      <c r="H7535" s="45">
        <v>-30250</v>
      </c>
      <c r="I7535" s="55">
        <f>pro[[#This Row],[Admin expenses 3]]+pro[[#This Row],[Admin expenses 2]]+pro[[#This Row],[Admin expenses 1]]+pro[[#This Row],[COGS]]</f>
        <v>-106028.802</v>
      </c>
      <c r="J7535" s="55">
        <f>pro[[#This Row],[Revenue]]+pro[[#This Row],[AdminExp]]</f>
        <v>38112.187999999995</v>
      </c>
      <c r="K7535" s="83">
        <f>pro[[#This Row],[Profit]]/pro[[#This Row],[Revenue]]</f>
        <v>0.26440909001665658</v>
      </c>
      <c r="L7535" s="56">
        <f t="shared" si="117"/>
        <v>7</v>
      </c>
      <c r="M7535" s="82" t="str">
        <f>"Q"&amp;" "&amp;VLOOKUP(pro[[#This Row],[Period]],Mapping!A:B,2,0)</f>
        <v>Q 3</v>
      </c>
      <c r="N7535"/>
    </row>
    <row r="7536" spans="1:14" ht="14.25" x14ac:dyDescent="0.2">
      <c r="A7536" s="42" t="s">
        <v>27</v>
      </c>
      <c r="B7536" s="44" t="s">
        <v>32</v>
      </c>
      <c r="C7536" s="44" t="s">
        <v>58</v>
      </c>
      <c r="D7536" s="43">
        <v>45845.953999999998</v>
      </c>
      <c r="E7536" s="43">
        <v>-8132.7469999999985</v>
      </c>
      <c r="F7536" s="45">
        <v>-47740</v>
      </c>
      <c r="G7536" s="45">
        <v>-58170</v>
      </c>
      <c r="H7536" s="45">
        <v>-46230</v>
      </c>
      <c r="I7536" s="55">
        <f>pro[[#This Row],[Admin expenses 3]]+pro[[#This Row],[Admin expenses 2]]+pro[[#This Row],[Admin expenses 1]]+pro[[#This Row],[COGS]]</f>
        <v>-160272.747</v>
      </c>
      <c r="J7536" s="55">
        <f>pro[[#This Row],[Revenue]]+pro[[#This Row],[AdminExp]]</f>
        <v>-114426.79300000001</v>
      </c>
      <c r="K7536" s="83">
        <f>pro[[#This Row],[Profit]]/pro[[#This Row],[Revenue]]</f>
        <v>-2.4958973042637527</v>
      </c>
      <c r="L7536" s="56">
        <f t="shared" si="117"/>
        <v>7</v>
      </c>
      <c r="M7536" s="82" t="str">
        <f>"Q"&amp;" "&amp;VLOOKUP(pro[[#This Row],[Period]],Mapping!A:B,2,0)</f>
        <v>Q 3</v>
      </c>
      <c r="N7536"/>
    </row>
    <row r="7537" spans="1:14" ht="14.25" x14ac:dyDescent="0.2">
      <c r="A7537" s="42" t="s">
        <v>27</v>
      </c>
      <c r="B7537" s="44" t="s">
        <v>32</v>
      </c>
      <c r="C7537" s="44" t="s">
        <v>59</v>
      </c>
      <c r="D7537" s="43">
        <v>204527.03599999996</v>
      </c>
      <c r="E7537" s="43">
        <v>-24668.041999999998</v>
      </c>
      <c r="F7537" s="45">
        <v>-14770</v>
      </c>
      <c r="G7537" s="45">
        <v>-48370</v>
      </c>
      <c r="H7537" s="45">
        <v>-25220</v>
      </c>
      <c r="I7537" s="55">
        <f>pro[[#This Row],[Admin expenses 3]]+pro[[#This Row],[Admin expenses 2]]+pro[[#This Row],[Admin expenses 1]]+pro[[#This Row],[COGS]]</f>
        <v>-113028.042</v>
      </c>
      <c r="J7537" s="55">
        <f>pro[[#This Row],[Revenue]]+pro[[#This Row],[AdminExp]]</f>
        <v>91498.993999999962</v>
      </c>
      <c r="K7537" s="83">
        <f>pro[[#This Row],[Profit]]/pro[[#This Row],[Revenue]]</f>
        <v>0.44736869897239395</v>
      </c>
      <c r="L7537" s="56">
        <f t="shared" si="117"/>
        <v>7</v>
      </c>
      <c r="M7537" s="82" t="str">
        <f>"Q"&amp;" "&amp;VLOOKUP(pro[[#This Row],[Period]],Mapping!A:B,2,0)</f>
        <v>Q 3</v>
      </c>
      <c r="N7537"/>
    </row>
    <row r="7538" spans="1:14" ht="14.25" x14ac:dyDescent="0.2">
      <c r="A7538" s="42" t="s">
        <v>27</v>
      </c>
      <c r="B7538" s="44" t="s">
        <v>32</v>
      </c>
      <c r="C7538" s="44" t="s">
        <v>60</v>
      </c>
      <c r="D7538" s="43">
        <v>1505079.1489999997</v>
      </c>
      <c r="E7538" s="43">
        <v>-101665.76699999999</v>
      </c>
      <c r="F7538" s="45">
        <v>-34520</v>
      </c>
      <c r="G7538" s="45">
        <v>-84120</v>
      </c>
      <c r="H7538" s="45">
        <v>-21660</v>
      </c>
      <c r="I7538" s="55">
        <f>pro[[#This Row],[Admin expenses 3]]+pro[[#This Row],[Admin expenses 2]]+pro[[#This Row],[Admin expenses 1]]+pro[[#This Row],[COGS]]</f>
        <v>-241965.76699999999</v>
      </c>
      <c r="J7538" s="55">
        <f>pro[[#This Row],[Revenue]]+pro[[#This Row],[AdminExp]]</f>
        <v>1263113.3819999998</v>
      </c>
      <c r="K7538" s="83">
        <f>pro[[#This Row],[Profit]]/pro[[#This Row],[Revenue]]</f>
        <v>0.8392338587902396</v>
      </c>
      <c r="L7538" s="56">
        <f t="shared" si="117"/>
        <v>7</v>
      </c>
      <c r="M7538" s="82" t="str">
        <f>"Q"&amp;" "&amp;VLOOKUP(pro[[#This Row],[Period]],Mapping!A:B,2,0)</f>
        <v>Q 3</v>
      </c>
      <c r="N7538"/>
    </row>
    <row r="7539" spans="1:14" ht="14.25" x14ac:dyDescent="0.2">
      <c r="A7539" s="42" t="s">
        <v>27</v>
      </c>
      <c r="B7539" s="44" t="s">
        <v>32</v>
      </c>
      <c r="C7539" s="44" t="s">
        <v>57</v>
      </c>
      <c r="D7539" s="43">
        <v>540820.69299999997</v>
      </c>
      <c r="E7539" s="43">
        <v>-26698.553</v>
      </c>
      <c r="F7539" s="45">
        <v>-84560</v>
      </c>
      <c r="G7539" s="45">
        <v>-40100</v>
      </c>
      <c r="H7539" s="45">
        <v>-69770</v>
      </c>
      <c r="I7539" s="55">
        <f>pro[[#This Row],[Admin expenses 3]]+pro[[#This Row],[Admin expenses 2]]+pro[[#This Row],[Admin expenses 1]]+pro[[#This Row],[COGS]]</f>
        <v>-221128.55300000001</v>
      </c>
      <c r="J7539" s="55">
        <f>pro[[#This Row],[Revenue]]+pro[[#This Row],[AdminExp]]</f>
        <v>319692.13999999996</v>
      </c>
      <c r="K7539" s="83">
        <f>pro[[#This Row],[Profit]]/pro[[#This Row],[Revenue]]</f>
        <v>0.59112408999483301</v>
      </c>
      <c r="L7539" s="56">
        <f t="shared" si="117"/>
        <v>7</v>
      </c>
      <c r="M7539" s="82" t="str">
        <f>"Q"&amp;" "&amp;VLOOKUP(pro[[#This Row],[Period]],Mapping!A:B,2,0)</f>
        <v>Q 3</v>
      </c>
      <c r="N7539"/>
    </row>
    <row r="7540" spans="1:14" ht="14.25" x14ac:dyDescent="0.2">
      <c r="A7540" s="42" t="s">
        <v>27</v>
      </c>
      <c r="B7540" s="44" t="s">
        <v>32</v>
      </c>
      <c r="C7540" s="44" t="s">
        <v>57</v>
      </c>
      <c r="D7540" s="43">
        <v>535484.40399999998</v>
      </c>
      <c r="E7540" s="43">
        <v>-18326.679</v>
      </c>
      <c r="F7540" s="45">
        <v>-22950</v>
      </c>
      <c r="G7540" s="45">
        <v>-92870</v>
      </c>
      <c r="H7540" s="45">
        <v>-48170</v>
      </c>
      <c r="I7540" s="55">
        <f>pro[[#This Row],[Admin expenses 3]]+pro[[#This Row],[Admin expenses 2]]+pro[[#This Row],[Admin expenses 1]]+pro[[#This Row],[COGS]]</f>
        <v>-182316.679</v>
      </c>
      <c r="J7540" s="55">
        <f>pro[[#This Row],[Revenue]]+pro[[#This Row],[AdminExp]]</f>
        <v>353167.72499999998</v>
      </c>
      <c r="K7540" s="83">
        <f>pro[[#This Row],[Profit]]/pro[[#This Row],[Revenue]]</f>
        <v>0.65952943234552164</v>
      </c>
      <c r="L7540" s="56">
        <f t="shared" si="117"/>
        <v>7</v>
      </c>
      <c r="M7540" s="82" t="str">
        <f>"Q"&amp;" "&amp;VLOOKUP(pro[[#This Row],[Period]],Mapping!A:B,2,0)</f>
        <v>Q 3</v>
      </c>
      <c r="N7540"/>
    </row>
    <row r="7541" spans="1:14" ht="14.25" x14ac:dyDescent="0.2">
      <c r="A7541" s="42" t="s">
        <v>27</v>
      </c>
      <c r="B7541" s="44" t="s">
        <v>32</v>
      </c>
      <c r="C7541" s="44" t="s">
        <v>58</v>
      </c>
      <c r="D7541" s="43">
        <v>374433.36</v>
      </c>
      <c r="E7541" s="43">
        <v>-416010.46199999994</v>
      </c>
      <c r="F7541" s="45">
        <v>-36120</v>
      </c>
      <c r="G7541" s="45">
        <v>-67840</v>
      </c>
      <c r="H7541" s="45">
        <v>-31270</v>
      </c>
      <c r="I7541" s="55">
        <f>pro[[#This Row],[Admin expenses 3]]+pro[[#This Row],[Admin expenses 2]]+pro[[#This Row],[Admin expenses 1]]+pro[[#This Row],[COGS]]</f>
        <v>-551240.46199999994</v>
      </c>
      <c r="J7541" s="55">
        <f>pro[[#This Row],[Revenue]]+pro[[#This Row],[AdminExp]]</f>
        <v>-176807.10199999996</v>
      </c>
      <c r="K7541" s="83">
        <f>pro[[#This Row],[Profit]]/pro[[#This Row],[Revenue]]</f>
        <v>-0.47219911708721668</v>
      </c>
      <c r="L7541" s="56">
        <f t="shared" si="117"/>
        <v>7</v>
      </c>
      <c r="M7541" s="82" t="str">
        <f>"Q"&amp;" "&amp;VLOOKUP(pro[[#This Row],[Period]],Mapping!A:B,2,0)</f>
        <v>Q 3</v>
      </c>
      <c r="N7541"/>
    </row>
    <row r="7542" spans="1:14" ht="14.25" x14ac:dyDescent="0.2">
      <c r="A7542" s="42" t="s">
        <v>27</v>
      </c>
      <c r="B7542" s="44" t="s">
        <v>32</v>
      </c>
      <c r="C7542" s="44" t="s">
        <v>59</v>
      </c>
      <c r="D7542" s="43">
        <v>370718.88</v>
      </c>
      <c r="E7542" s="43">
        <v>-415995.22999999992</v>
      </c>
      <c r="F7542" s="45">
        <v>-23630</v>
      </c>
      <c r="G7542" s="45">
        <v>-96110</v>
      </c>
      <c r="H7542" s="45">
        <v>-34710</v>
      </c>
      <c r="I7542" s="55">
        <f>pro[[#This Row],[Admin expenses 3]]+pro[[#This Row],[Admin expenses 2]]+pro[[#This Row],[Admin expenses 1]]+pro[[#This Row],[COGS]]</f>
        <v>-570445.23</v>
      </c>
      <c r="J7542" s="55">
        <f>pro[[#This Row],[Revenue]]+pro[[#This Row],[AdminExp]]</f>
        <v>-199726.34999999998</v>
      </c>
      <c r="K7542" s="83">
        <f>pro[[#This Row],[Profit]]/pro[[#This Row],[Revenue]]</f>
        <v>-0.53875419023708737</v>
      </c>
      <c r="L7542" s="56">
        <f t="shared" si="117"/>
        <v>7</v>
      </c>
      <c r="M7542" s="82" t="str">
        <f>"Q"&amp;" "&amp;VLOOKUP(pro[[#This Row],[Period]],Mapping!A:B,2,0)</f>
        <v>Q 3</v>
      </c>
      <c r="N7542"/>
    </row>
    <row r="7543" spans="1:14" ht="14.25" x14ac:dyDescent="0.2">
      <c r="A7543" s="42" t="s">
        <v>27</v>
      </c>
      <c r="B7543" s="44" t="s">
        <v>32</v>
      </c>
      <c r="C7543" s="44" t="s">
        <v>57</v>
      </c>
      <c r="D7543" s="43">
        <v>44595.298999999999</v>
      </c>
      <c r="E7543" s="43">
        <v>-22843.177</v>
      </c>
      <c r="F7543" s="45">
        <v>-92870</v>
      </c>
      <c r="G7543" s="45">
        <v>-102290</v>
      </c>
      <c r="H7543" s="45">
        <v>-81940</v>
      </c>
      <c r="I7543" s="55">
        <f>pro[[#This Row],[Admin expenses 3]]+pro[[#This Row],[Admin expenses 2]]+pro[[#This Row],[Admin expenses 1]]+pro[[#This Row],[COGS]]</f>
        <v>-299943.17700000003</v>
      </c>
      <c r="J7543" s="55">
        <f>pro[[#This Row],[Revenue]]+pro[[#This Row],[AdminExp]]</f>
        <v>-255347.87800000003</v>
      </c>
      <c r="K7543" s="83">
        <f>pro[[#This Row],[Profit]]/pro[[#This Row],[Revenue]]</f>
        <v>-5.7258922739816152</v>
      </c>
      <c r="L7543" s="56">
        <f t="shared" si="117"/>
        <v>7</v>
      </c>
      <c r="M7543" s="82" t="str">
        <f>"Q"&amp;" "&amp;VLOOKUP(pro[[#This Row],[Period]],Mapping!A:B,2,0)</f>
        <v>Q 3</v>
      </c>
      <c r="N7543"/>
    </row>
    <row r="7544" spans="1:14" ht="14.25" x14ac:dyDescent="0.2">
      <c r="A7544" s="42" t="s">
        <v>27</v>
      </c>
      <c r="B7544" s="44" t="s">
        <v>32</v>
      </c>
      <c r="C7544" s="44" t="s">
        <v>58</v>
      </c>
      <c r="D7544" s="43">
        <v>5421.0309999999999</v>
      </c>
      <c r="E7544" s="43">
        <v>-1617.7209999999998</v>
      </c>
      <c r="F7544" s="45">
        <v>-52060</v>
      </c>
      <c r="G7544" s="45">
        <v>-68170</v>
      </c>
      <c r="H7544" s="45">
        <v>-87060</v>
      </c>
      <c r="I7544" s="55">
        <f>pro[[#This Row],[Admin expenses 3]]+pro[[#This Row],[Admin expenses 2]]+pro[[#This Row],[Admin expenses 1]]+pro[[#This Row],[COGS]]</f>
        <v>-208907.72099999999</v>
      </c>
      <c r="J7544" s="55">
        <f>pro[[#This Row],[Revenue]]+pro[[#This Row],[AdminExp]]</f>
        <v>-203486.69</v>
      </c>
      <c r="K7544" s="83">
        <f>pro[[#This Row],[Profit]]/pro[[#This Row],[Revenue]]</f>
        <v>-37.536529490423504</v>
      </c>
      <c r="L7544" s="56">
        <f t="shared" si="117"/>
        <v>7</v>
      </c>
      <c r="M7544" s="82" t="str">
        <f>"Q"&amp;" "&amp;VLOOKUP(pro[[#This Row],[Period]],Mapping!A:B,2,0)</f>
        <v>Q 3</v>
      </c>
      <c r="N7544"/>
    </row>
    <row r="7545" spans="1:14" ht="14.25" x14ac:dyDescent="0.2">
      <c r="A7545" s="42" t="s">
        <v>27</v>
      </c>
      <c r="B7545" s="44" t="s">
        <v>32</v>
      </c>
      <c r="C7545" s="44" t="s">
        <v>59</v>
      </c>
      <c r="D7545" s="43">
        <v>83327.614999999991</v>
      </c>
      <c r="E7545" s="43">
        <v>-76444.45199999999</v>
      </c>
      <c r="F7545" s="45">
        <v>-19240</v>
      </c>
      <c r="G7545" s="45">
        <v>-96950</v>
      </c>
      <c r="H7545" s="45">
        <v>-32090</v>
      </c>
      <c r="I7545" s="55">
        <f>pro[[#This Row],[Admin expenses 3]]+pro[[#This Row],[Admin expenses 2]]+pro[[#This Row],[Admin expenses 1]]+pro[[#This Row],[COGS]]</f>
        <v>-224724.45199999999</v>
      </c>
      <c r="J7545" s="55">
        <f>pro[[#This Row],[Revenue]]+pro[[#This Row],[AdminExp]]</f>
        <v>-141396.837</v>
      </c>
      <c r="K7545" s="83">
        <f>pro[[#This Row],[Profit]]/pro[[#This Row],[Revenue]]</f>
        <v>-1.6968784838015587</v>
      </c>
      <c r="L7545" s="56">
        <f t="shared" si="117"/>
        <v>7</v>
      </c>
      <c r="M7545" s="82" t="str">
        <f>"Q"&amp;" "&amp;VLOOKUP(pro[[#This Row],[Period]],Mapping!A:B,2,0)</f>
        <v>Q 3</v>
      </c>
      <c r="N7545"/>
    </row>
    <row r="7546" spans="1:14" ht="14.25" x14ac:dyDescent="0.2">
      <c r="A7546" s="42" t="s">
        <v>27</v>
      </c>
      <c r="B7546" s="44" t="s">
        <v>32</v>
      </c>
      <c r="C7546" s="44" t="s">
        <v>57</v>
      </c>
      <c r="D7546" s="43">
        <v>28481.578999999998</v>
      </c>
      <c r="E7546" s="43">
        <v>-60625.760999999991</v>
      </c>
      <c r="F7546" s="45">
        <v>-51310</v>
      </c>
      <c r="G7546" s="45">
        <v>-55580</v>
      </c>
      <c r="H7546" s="45">
        <v>-30310</v>
      </c>
      <c r="I7546" s="55">
        <f>pro[[#This Row],[Admin expenses 3]]+pro[[#This Row],[Admin expenses 2]]+pro[[#This Row],[Admin expenses 1]]+pro[[#This Row],[COGS]]</f>
        <v>-197825.761</v>
      </c>
      <c r="J7546" s="55">
        <f>pro[[#This Row],[Revenue]]+pro[[#This Row],[AdminExp]]</f>
        <v>-169344.182</v>
      </c>
      <c r="K7546" s="83">
        <f>pro[[#This Row],[Profit]]/pro[[#This Row],[Revenue]]</f>
        <v>-5.9457441597602445</v>
      </c>
      <c r="L7546" s="56">
        <f t="shared" si="117"/>
        <v>7</v>
      </c>
      <c r="M7546" s="82" t="str">
        <f>"Q"&amp;" "&amp;VLOOKUP(pro[[#This Row],[Period]],Mapping!A:B,2,0)</f>
        <v>Q 3</v>
      </c>
      <c r="N7546"/>
    </row>
    <row r="7547" spans="1:14" ht="14.25" x14ac:dyDescent="0.2">
      <c r="A7547" s="42" t="s">
        <v>27</v>
      </c>
      <c r="B7547" s="44" t="s">
        <v>32</v>
      </c>
      <c r="C7547" s="44" t="s">
        <v>58</v>
      </c>
      <c r="D7547" s="43">
        <v>9527.6369999999988</v>
      </c>
      <c r="E7547" s="43">
        <v>-6509.076</v>
      </c>
      <c r="F7547" s="45">
        <v>-58460</v>
      </c>
      <c r="G7547" s="45">
        <v>-96650</v>
      </c>
      <c r="H7547" s="45">
        <v>-101290</v>
      </c>
      <c r="I7547" s="55">
        <f>pro[[#This Row],[Admin expenses 3]]+pro[[#This Row],[Admin expenses 2]]+pro[[#This Row],[Admin expenses 1]]+pro[[#This Row],[COGS]]</f>
        <v>-262909.076</v>
      </c>
      <c r="J7547" s="55">
        <f>pro[[#This Row],[Revenue]]+pro[[#This Row],[AdminExp]]</f>
        <v>-253381.43900000001</v>
      </c>
      <c r="K7547" s="83">
        <f>pro[[#This Row],[Profit]]/pro[[#This Row],[Revenue]]</f>
        <v>-26.594363219337602</v>
      </c>
      <c r="L7547" s="56">
        <f t="shared" si="117"/>
        <v>7</v>
      </c>
      <c r="M7547" s="82" t="str">
        <f>"Q"&amp;" "&amp;VLOOKUP(pro[[#This Row],[Period]],Mapping!A:B,2,0)</f>
        <v>Q 3</v>
      </c>
      <c r="N7547"/>
    </row>
    <row r="7548" spans="1:14" ht="14.25" x14ac:dyDescent="0.2">
      <c r="A7548" s="42" t="s">
        <v>27</v>
      </c>
      <c r="B7548" s="44" t="s">
        <v>32</v>
      </c>
      <c r="C7548" s="44" t="s">
        <v>59</v>
      </c>
      <c r="D7548" s="43">
        <v>24804.989999999998</v>
      </c>
      <c r="E7548" s="43">
        <v>-6260.9960000000001</v>
      </c>
      <c r="F7548" s="45">
        <v>-103540</v>
      </c>
      <c r="G7548" s="45">
        <v>-88620</v>
      </c>
      <c r="H7548" s="45">
        <v>-58700</v>
      </c>
      <c r="I7548" s="55">
        <f>pro[[#This Row],[Admin expenses 3]]+pro[[#This Row],[Admin expenses 2]]+pro[[#This Row],[Admin expenses 1]]+pro[[#This Row],[COGS]]</f>
        <v>-257120.99600000001</v>
      </c>
      <c r="J7548" s="55">
        <f>pro[[#This Row],[Revenue]]+pro[[#This Row],[AdminExp]]</f>
        <v>-232316.00600000002</v>
      </c>
      <c r="K7548" s="83">
        <f>pro[[#This Row],[Profit]]/pro[[#This Row],[Revenue]]</f>
        <v>-9.3656964183416331</v>
      </c>
      <c r="L7548" s="56">
        <f t="shared" si="117"/>
        <v>7</v>
      </c>
      <c r="M7548" s="82" t="str">
        <f>"Q"&amp;" "&amp;VLOOKUP(pro[[#This Row],[Period]],Mapping!A:B,2,0)</f>
        <v>Q 3</v>
      </c>
      <c r="N7548"/>
    </row>
    <row r="7549" spans="1:14" ht="14.25" x14ac:dyDescent="0.2">
      <c r="A7549" s="42" t="s">
        <v>27</v>
      </c>
      <c r="B7549" s="44" t="s">
        <v>32</v>
      </c>
      <c r="C7549" s="44" t="s">
        <v>57</v>
      </c>
      <c r="D7549" s="43">
        <v>57998.282999999996</v>
      </c>
      <c r="E7549" s="43">
        <v>-17844.89</v>
      </c>
      <c r="F7549" s="45">
        <v>-31520</v>
      </c>
      <c r="G7549" s="45">
        <v>-50550</v>
      </c>
      <c r="H7549" s="45">
        <v>-93950</v>
      </c>
      <c r="I7549" s="55">
        <f>pro[[#This Row],[Admin expenses 3]]+pro[[#This Row],[Admin expenses 2]]+pro[[#This Row],[Admin expenses 1]]+pro[[#This Row],[COGS]]</f>
        <v>-193864.89</v>
      </c>
      <c r="J7549" s="55">
        <f>pro[[#This Row],[Revenue]]+pro[[#This Row],[AdminExp]]</f>
        <v>-135866.60700000002</v>
      </c>
      <c r="K7549" s="83">
        <f>pro[[#This Row],[Profit]]/pro[[#This Row],[Revenue]]</f>
        <v>-2.3425970558473264</v>
      </c>
      <c r="L7549" s="56">
        <f t="shared" si="117"/>
        <v>7</v>
      </c>
      <c r="M7549" s="82" t="str">
        <f>"Q"&amp;" "&amp;VLOOKUP(pro[[#This Row],[Period]],Mapping!A:B,2,0)</f>
        <v>Q 3</v>
      </c>
      <c r="N7549"/>
    </row>
    <row r="7550" spans="1:14" ht="14.25" x14ac:dyDescent="0.2">
      <c r="A7550" s="42" t="s">
        <v>27</v>
      </c>
      <c r="B7550" s="44" t="s">
        <v>32</v>
      </c>
      <c r="C7550" s="44" t="s">
        <v>57</v>
      </c>
      <c r="D7550" s="43">
        <v>84953.728999999992</v>
      </c>
      <c r="E7550" s="43">
        <v>-6307.5389999999998</v>
      </c>
      <c r="F7550" s="45">
        <v>-72540</v>
      </c>
      <c r="G7550" s="45">
        <v>-108310</v>
      </c>
      <c r="H7550" s="45">
        <v>-47010</v>
      </c>
      <c r="I7550" s="55">
        <f>pro[[#This Row],[Admin expenses 3]]+pro[[#This Row],[Admin expenses 2]]+pro[[#This Row],[Admin expenses 1]]+pro[[#This Row],[COGS]]</f>
        <v>-234167.53899999999</v>
      </c>
      <c r="J7550" s="55">
        <f>pro[[#This Row],[Revenue]]+pro[[#This Row],[AdminExp]]</f>
        <v>-149213.81</v>
      </c>
      <c r="K7550" s="83">
        <f>pro[[#This Row],[Profit]]/pro[[#This Row],[Revenue]]</f>
        <v>-1.7564127173275703</v>
      </c>
      <c r="L7550" s="56">
        <f t="shared" si="117"/>
        <v>7</v>
      </c>
      <c r="M7550" s="82" t="str">
        <f>"Q"&amp;" "&amp;VLOOKUP(pro[[#This Row],[Period]],Mapping!A:B,2,0)</f>
        <v>Q 3</v>
      </c>
      <c r="N7550"/>
    </row>
    <row r="7551" spans="1:14" ht="14.25" x14ac:dyDescent="0.2">
      <c r="A7551" s="42" t="s">
        <v>27</v>
      </c>
      <c r="B7551" s="44" t="s">
        <v>32</v>
      </c>
      <c r="C7551" s="44" t="s">
        <v>57</v>
      </c>
      <c r="D7551" s="43">
        <v>14823.55</v>
      </c>
      <c r="E7551" s="43">
        <v>-7110.5999999999995</v>
      </c>
      <c r="F7551" s="45">
        <v>-57480</v>
      </c>
      <c r="G7551" s="45">
        <v>-83830</v>
      </c>
      <c r="H7551" s="45">
        <v>-41820</v>
      </c>
      <c r="I7551" s="55">
        <f>pro[[#This Row],[Admin expenses 3]]+pro[[#This Row],[Admin expenses 2]]+pro[[#This Row],[Admin expenses 1]]+pro[[#This Row],[COGS]]</f>
        <v>-190240.6</v>
      </c>
      <c r="J7551" s="55">
        <f>pro[[#This Row],[Revenue]]+pro[[#This Row],[AdminExp]]</f>
        <v>-175417.05000000002</v>
      </c>
      <c r="K7551" s="83">
        <f>pro[[#This Row],[Profit]]/pro[[#This Row],[Revenue]]</f>
        <v>-11.833673445294821</v>
      </c>
      <c r="L7551" s="56">
        <f t="shared" si="117"/>
        <v>7</v>
      </c>
      <c r="M7551" s="82" t="str">
        <f>"Q"&amp;" "&amp;VLOOKUP(pro[[#This Row],[Period]],Mapping!A:B,2,0)</f>
        <v>Q 3</v>
      </c>
      <c r="N7551"/>
    </row>
    <row r="7552" spans="1:14" ht="14.25" x14ac:dyDescent="0.2">
      <c r="A7552" s="42" t="s">
        <v>27</v>
      </c>
      <c r="B7552" s="44" t="s">
        <v>32</v>
      </c>
      <c r="C7552" s="44" t="s">
        <v>57</v>
      </c>
      <c r="D7552" s="43">
        <v>17842.222999999998</v>
      </c>
      <c r="E7552" s="43">
        <v>-8450.5119999999988</v>
      </c>
      <c r="F7552" s="45">
        <v>-78050</v>
      </c>
      <c r="G7552" s="45">
        <v>-91370</v>
      </c>
      <c r="H7552" s="45">
        <v>-53110</v>
      </c>
      <c r="I7552" s="55">
        <f>pro[[#This Row],[Admin expenses 3]]+pro[[#This Row],[Admin expenses 2]]+pro[[#This Row],[Admin expenses 1]]+pro[[#This Row],[COGS]]</f>
        <v>-230980.51199999999</v>
      </c>
      <c r="J7552" s="55">
        <f>pro[[#This Row],[Revenue]]+pro[[#This Row],[AdminExp]]</f>
        <v>-213138.28899999999</v>
      </c>
      <c r="K7552" s="83">
        <f>pro[[#This Row],[Profit]]/pro[[#This Row],[Revenue]]</f>
        <v>-11.945724980569967</v>
      </c>
      <c r="L7552" s="56">
        <f t="shared" si="117"/>
        <v>7</v>
      </c>
      <c r="M7552" s="82" t="str">
        <f>"Q"&amp;" "&amp;VLOOKUP(pro[[#This Row],[Period]],Mapping!A:B,2,0)</f>
        <v>Q 3</v>
      </c>
      <c r="N7552"/>
    </row>
    <row r="7553" spans="1:14" ht="14.25" x14ac:dyDescent="0.2">
      <c r="A7553" s="42" t="s">
        <v>27</v>
      </c>
      <c r="B7553" s="44" t="s">
        <v>32</v>
      </c>
      <c r="C7553" s="44" t="s">
        <v>57</v>
      </c>
      <c r="D7553" s="43">
        <v>20670.664000000001</v>
      </c>
      <c r="E7553" s="43">
        <v>-13493.073999999999</v>
      </c>
      <c r="F7553" s="45">
        <v>-62720</v>
      </c>
      <c r="G7553" s="45">
        <v>-39970</v>
      </c>
      <c r="H7553" s="45">
        <v>-106880</v>
      </c>
      <c r="I7553" s="55">
        <f>pro[[#This Row],[Admin expenses 3]]+pro[[#This Row],[Admin expenses 2]]+pro[[#This Row],[Admin expenses 1]]+pro[[#This Row],[COGS]]</f>
        <v>-223063.07399999999</v>
      </c>
      <c r="J7553" s="55">
        <f>pro[[#This Row],[Revenue]]+pro[[#This Row],[AdminExp]]</f>
        <v>-202392.41</v>
      </c>
      <c r="K7553" s="83">
        <f>pro[[#This Row],[Profit]]/pro[[#This Row],[Revenue]]</f>
        <v>-9.7912873045587698</v>
      </c>
      <c r="L7553" s="56">
        <f t="shared" si="117"/>
        <v>7</v>
      </c>
      <c r="M7553" s="82" t="str">
        <f>"Q"&amp;" "&amp;VLOOKUP(pro[[#This Row],[Period]],Mapping!A:B,2,0)</f>
        <v>Q 3</v>
      </c>
      <c r="N7553"/>
    </row>
    <row r="7554" spans="1:14" ht="14.25" x14ac:dyDescent="0.2">
      <c r="A7554" s="42" t="s">
        <v>27</v>
      </c>
      <c r="B7554" s="44" t="s">
        <v>32</v>
      </c>
      <c r="C7554" s="44" t="s">
        <v>57</v>
      </c>
      <c r="D7554" s="43">
        <v>449659.45500000002</v>
      </c>
      <c r="E7554" s="43">
        <v>-107256.53399999999</v>
      </c>
      <c r="F7554" s="45">
        <v>-96680</v>
      </c>
      <c r="G7554" s="45">
        <v>-66530</v>
      </c>
      <c r="H7554" s="45">
        <v>-65330</v>
      </c>
      <c r="I7554" s="55">
        <f>pro[[#This Row],[Admin expenses 3]]+pro[[#This Row],[Admin expenses 2]]+pro[[#This Row],[Admin expenses 1]]+pro[[#This Row],[COGS]]</f>
        <v>-335796.53399999999</v>
      </c>
      <c r="J7554" s="55">
        <f>pro[[#This Row],[Revenue]]+pro[[#This Row],[AdminExp]]</f>
        <v>113862.92100000003</v>
      </c>
      <c r="K7554" s="83">
        <f>pro[[#This Row],[Profit]]/pro[[#This Row],[Revenue]]</f>
        <v>0.25322034204751687</v>
      </c>
      <c r="L7554" s="56">
        <f t="shared" ref="L7554:L7617" si="118">MONTH(DATEVALUE(A7554&amp;"1"))</f>
        <v>7</v>
      </c>
      <c r="M7554" s="82" t="str">
        <f>"Q"&amp;" "&amp;VLOOKUP(pro[[#This Row],[Period]],Mapping!A:B,2,0)</f>
        <v>Q 3</v>
      </c>
      <c r="N7554"/>
    </row>
    <row r="7555" spans="1:14" ht="14.25" x14ac:dyDescent="0.2">
      <c r="A7555" s="42" t="s">
        <v>27</v>
      </c>
      <c r="B7555" s="44" t="s">
        <v>32</v>
      </c>
      <c r="C7555" s="44" t="s">
        <v>57</v>
      </c>
      <c r="D7555" s="43">
        <v>3274.5230000000001</v>
      </c>
      <c r="E7555" s="43">
        <v>-847.49699999999996</v>
      </c>
      <c r="F7555" s="45">
        <v>-82390</v>
      </c>
      <c r="G7555" s="45">
        <v>-49770</v>
      </c>
      <c r="H7555" s="45">
        <v>-20350</v>
      </c>
      <c r="I7555" s="55">
        <f>pro[[#This Row],[Admin expenses 3]]+pro[[#This Row],[Admin expenses 2]]+pro[[#This Row],[Admin expenses 1]]+pro[[#This Row],[COGS]]</f>
        <v>-153357.497</v>
      </c>
      <c r="J7555" s="55">
        <f>pro[[#This Row],[Revenue]]+pro[[#This Row],[AdminExp]]</f>
        <v>-150082.97400000002</v>
      </c>
      <c r="K7555" s="83">
        <f>pro[[#This Row],[Profit]]/pro[[#This Row],[Revenue]]</f>
        <v>-45.833537892389216</v>
      </c>
      <c r="L7555" s="56">
        <f t="shared" si="118"/>
        <v>7</v>
      </c>
      <c r="M7555" s="82" t="str">
        <f>"Q"&amp;" "&amp;VLOOKUP(pro[[#This Row],[Period]],Mapping!A:B,2,0)</f>
        <v>Q 3</v>
      </c>
      <c r="N7555"/>
    </row>
    <row r="7556" spans="1:14" ht="14.25" x14ac:dyDescent="0.2">
      <c r="A7556" s="42" t="s">
        <v>27</v>
      </c>
      <c r="B7556" s="44" t="s">
        <v>32</v>
      </c>
      <c r="C7556" s="44" t="s">
        <v>57</v>
      </c>
      <c r="D7556" s="43">
        <v>347726.98800000001</v>
      </c>
      <c r="E7556" s="43">
        <v>-207973.31799999997</v>
      </c>
      <c r="F7556" s="45">
        <v>-27080</v>
      </c>
      <c r="G7556" s="45">
        <v>-20870</v>
      </c>
      <c r="H7556" s="45">
        <v>-55450</v>
      </c>
      <c r="I7556" s="55">
        <f>pro[[#This Row],[Admin expenses 3]]+pro[[#This Row],[Admin expenses 2]]+pro[[#This Row],[Admin expenses 1]]+pro[[#This Row],[COGS]]</f>
        <v>-311373.31799999997</v>
      </c>
      <c r="J7556" s="55">
        <f>pro[[#This Row],[Revenue]]+pro[[#This Row],[AdminExp]]</f>
        <v>36353.670000000042</v>
      </c>
      <c r="K7556" s="83">
        <f>pro[[#This Row],[Profit]]/pro[[#This Row],[Revenue]]</f>
        <v>0.10454658756599025</v>
      </c>
      <c r="L7556" s="56">
        <f t="shared" si="118"/>
        <v>7</v>
      </c>
      <c r="M7556" s="82" t="str">
        <f>"Q"&amp;" "&amp;VLOOKUP(pro[[#This Row],[Period]],Mapping!A:B,2,0)</f>
        <v>Q 3</v>
      </c>
      <c r="N7556"/>
    </row>
    <row r="7557" spans="1:14" ht="14.25" x14ac:dyDescent="0.2">
      <c r="A7557" s="42" t="s">
        <v>27</v>
      </c>
      <c r="B7557" s="44" t="s">
        <v>32</v>
      </c>
      <c r="C7557" s="44" t="s">
        <v>57</v>
      </c>
      <c r="D7557" s="43">
        <v>544923.52599999995</v>
      </c>
      <c r="E7557" s="43">
        <v>-171698.02299999999</v>
      </c>
      <c r="F7557" s="45">
        <v>-34910</v>
      </c>
      <c r="G7557" s="45">
        <v>-19020</v>
      </c>
      <c r="H7557" s="45">
        <v>-86200</v>
      </c>
      <c r="I7557" s="55">
        <f>pro[[#This Row],[Admin expenses 3]]+pro[[#This Row],[Admin expenses 2]]+pro[[#This Row],[Admin expenses 1]]+pro[[#This Row],[COGS]]</f>
        <v>-311828.02299999999</v>
      </c>
      <c r="J7557" s="55">
        <f>pro[[#This Row],[Revenue]]+pro[[#This Row],[AdminExp]]</f>
        <v>233095.50299999997</v>
      </c>
      <c r="K7557" s="83">
        <f>pro[[#This Row],[Profit]]/pro[[#This Row],[Revenue]]</f>
        <v>0.42775819335794285</v>
      </c>
      <c r="L7557" s="56">
        <f t="shared" si="118"/>
        <v>7</v>
      </c>
      <c r="M7557" s="82" t="str">
        <f>"Q"&amp;" "&amp;VLOOKUP(pro[[#This Row],[Period]],Mapping!A:B,2,0)</f>
        <v>Q 3</v>
      </c>
      <c r="N7557"/>
    </row>
    <row r="7558" spans="1:14" ht="14.25" x14ac:dyDescent="0.2">
      <c r="A7558" s="42" t="s">
        <v>27</v>
      </c>
      <c r="B7558" s="44" t="s">
        <v>32</v>
      </c>
      <c r="C7558" s="44" t="s">
        <v>57</v>
      </c>
      <c r="D7558" s="43">
        <v>99801.70199999999</v>
      </c>
      <c r="E7558" s="43">
        <v>-30714.662999999997</v>
      </c>
      <c r="F7558" s="45">
        <v>-44090</v>
      </c>
      <c r="G7558" s="45">
        <v>-83940</v>
      </c>
      <c r="H7558" s="45">
        <v>-34920</v>
      </c>
      <c r="I7558" s="55">
        <f>pro[[#This Row],[Admin expenses 3]]+pro[[#This Row],[Admin expenses 2]]+pro[[#This Row],[Admin expenses 1]]+pro[[#This Row],[COGS]]</f>
        <v>-193664.663</v>
      </c>
      <c r="J7558" s="55">
        <f>pro[[#This Row],[Revenue]]+pro[[#This Row],[AdminExp]]</f>
        <v>-93862.96100000001</v>
      </c>
      <c r="K7558" s="83">
        <f>pro[[#This Row],[Profit]]/pro[[#This Row],[Revenue]]</f>
        <v>-0.94049459196597684</v>
      </c>
      <c r="L7558" s="56">
        <f t="shared" si="118"/>
        <v>7</v>
      </c>
      <c r="M7558" s="82" t="str">
        <f>"Q"&amp;" "&amp;VLOOKUP(pro[[#This Row],[Period]],Mapping!A:B,2,0)</f>
        <v>Q 3</v>
      </c>
      <c r="N7558"/>
    </row>
    <row r="7559" spans="1:14" ht="14.25" x14ac:dyDescent="0.2">
      <c r="A7559" s="42" t="s">
        <v>27</v>
      </c>
      <c r="B7559" s="44" t="s">
        <v>32</v>
      </c>
      <c r="C7559" s="44" t="s">
        <v>57</v>
      </c>
      <c r="D7559" s="43">
        <v>133412.69899999999</v>
      </c>
      <c r="E7559" s="43">
        <v>-33856.346999999994</v>
      </c>
      <c r="F7559" s="45">
        <v>-31700</v>
      </c>
      <c r="G7559" s="45">
        <v>-31420</v>
      </c>
      <c r="H7559" s="45">
        <v>-84190</v>
      </c>
      <c r="I7559" s="55">
        <f>pro[[#This Row],[Admin expenses 3]]+pro[[#This Row],[Admin expenses 2]]+pro[[#This Row],[Admin expenses 1]]+pro[[#This Row],[COGS]]</f>
        <v>-181166.34700000001</v>
      </c>
      <c r="J7559" s="55">
        <f>pro[[#This Row],[Revenue]]+pro[[#This Row],[AdminExp]]</f>
        <v>-47753.648000000016</v>
      </c>
      <c r="K7559" s="83">
        <f>pro[[#This Row],[Profit]]/pro[[#This Row],[Revenue]]</f>
        <v>-0.35793929931662666</v>
      </c>
      <c r="L7559" s="56">
        <f t="shared" si="118"/>
        <v>7</v>
      </c>
      <c r="M7559" s="82" t="str">
        <f>"Q"&amp;" "&amp;VLOOKUP(pro[[#This Row],[Period]],Mapping!A:B,2,0)</f>
        <v>Q 3</v>
      </c>
      <c r="N7559"/>
    </row>
    <row r="7560" spans="1:14" ht="14.25" x14ac:dyDescent="0.2">
      <c r="A7560" s="42" t="s">
        <v>27</v>
      </c>
      <c r="B7560" s="44" t="s">
        <v>32</v>
      </c>
      <c r="C7560" s="44" t="s">
        <v>57</v>
      </c>
      <c r="D7560" s="43">
        <v>94336.375</v>
      </c>
      <c r="E7560" s="43">
        <v>-40353.991999999998</v>
      </c>
      <c r="F7560" s="45">
        <v>-53460</v>
      </c>
      <c r="G7560" s="45">
        <v>-79600</v>
      </c>
      <c r="H7560" s="45">
        <v>-24700</v>
      </c>
      <c r="I7560" s="55">
        <f>pro[[#This Row],[Admin expenses 3]]+pro[[#This Row],[Admin expenses 2]]+pro[[#This Row],[Admin expenses 1]]+pro[[#This Row],[COGS]]</f>
        <v>-198113.992</v>
      </c>
      <c r="J7560" s="55">
        <f>pro[[#This Row],[Revenue]]+pro[[#This Row],[AdminExp]]</f>
        <v>-103777.617</v>
      </c>
      <c r="K7560" s="83">
        <f>pro[[#This Row],[Profit]]/pro[[#This Row],[Revenue]]</f>
        <v>-1.1000806104750156</v>
      </c>
      <c r="L7560" s="56">
        <f t="shared" si="118"/>
        <v>7</v>
      </c>
      <c r="M7560" s="82" t="str">
        <f>"Q"&amp;" "&amp;VLOOKUP(pro[[#This Row],[Period]],Mapping!A:B,2,0)</f>
        <v>Q 3</v>
      </c>
      <c r="N7560"/>
    </row>
    <row r="7561" spans="1:14" ht="14.25" x14ac:dyDescent="0.2">
      <c r="A7561" s="42" t="s">
        <v>27</v>
      </c>
      <c r="B7561" s="44" t="s">
        <v>32</v>
      </c>
      <c r="C7561" s="44" t="s">
        <v>57</v>
      </c>
      <c r="D7561" s="43">
        <v>39713.540999999997</v>
      </c>
      <c r="E7561" s="43">
        <v>-17649.246999999999</v>
      </c>
      <c r="F7561" s="45">
        <v>-56750</v>
      </c>
      <c r="G7561" s="45">
        <v>-103980</v>
      </c>
      <c r="H7561" s="45">
        <v>-33600</v>
      </c>
      <c r="I7561" s="55">
        <f>pro[[#This Row],[Admin expenses 3]]+pro[[#This Row],[Admin expenses 2]]+pro[[#This Row],[Admin expenses 1]]+pro[[#This Row],[COGS]]</f>
        <v>-211979.247</v>
      </c>
      <c r="J7561" s="55">
        <f>pro[[#This Row],[Revenue]]+pro[[#This Row],[AdminExp]]</f>
        <v>-172265.70600000001</v>
      </c>
      <c r="K7561" s="83">
        <f>pro[[#This Row],[Profit]]/pro[[#This Row],[Revenue]]</f>
        <v>-4.3377070304559346</v>
      </c>
      <c r="L7561" s="56">
        <f t="shared" si="118"/>
        <v>7</v>
      </c>
      <c r="M7561" s="82" t="str">
        <f>"Q"&amp;" "&amp;VLOOKUP(pro[[#This Row],[Period]],Mapping!A:B,2,0)</f>
        <v>Q 3</v>
      </c>
      <c r="N7561"/>
    </row>
    <row r="7562" spans="1:14" ht="14.25" x14ac:dyDescent="0.2">
      <c r="A7562" s="42" t="s">
        <v>27</v>
      </c>
      <c r="B7562" s="44" t="s">
        <v>32</v>
      </c>
      <c r="C7562" s="44" t="s">
        <v>57</v>
      </c>
      <c r="D7562" s="43">
        <v>31639.775999999998</v>
      </c>
      <c r="E7562" s="43">
        <v>-15016.378999999997</v>
      </c>
      <c r="F7562" s="45">
        <v>-89940</v>
      </c>
      <c r="G7562" s="45">
        <v>-101310</v>
      </c>
      <c r="H7562" s="45">
        <v>-85570</v>
      </c>
      <c r="I7562" s="55">
        <f>pro[[#This Row],[Admin expenses 3]]+pro[[#This Row],[Admin expenses 2]]+pro[[#This Row],[Admin expenses 1]]+pro[[#This Row],[COGS]]</f>
        <v>-291836.37900000002</v>
      </c>
      <c r="J7562" s="55">
        <f>pro[[#This Row],[Revenue]]+pro[[#This Row],[AdminExp]]</f>
        <v>-260196.603</v>
      </c>
      <c r="K7562" s="83">
        <f>pro[[#This Row],[Profit]]/pro[[#This Row],[Revenue]]</f>
        <v>-8.2237182399774262</v>
      </c>
      <c r="L7562" s="56">
        <f t="shared" si="118"/>
        <v>7</v>
      </c>
      <c r="M7562" s="82" t="str">
        <f>"Q"&amp;" "&amp;VLOOKUP(pro[[#This Row],[Period]],Mapping!A:B,2,0)</f>
        <v>Q 3</v>
      </c>
      <c r="N7562"/>
    </row>
    <row r="7563" spans="1:14" ht="14.25" x14ac:dyDescent="0.2">
      <c r="A7563" s="42" t="s">
        <v>27</v>
      </c>
      <c r="B7563" s="44" t="s">
        <v>32</v>
      </c>
      <c r="C7563" s="44" t="s">
        <v>57</v>
      </c>
      <c r="D7563" s="43">
        <v>51655.772000000004</v>
      </c>
      <c r="E7563" s="43">
        <v>-41079.072999999997</v>
      </c>
      <c r="F7563" s="45">
        <v>-59240</v>
      </c>
      <c r="G7563" s="45">
        <v>-60930</v>
      </c>
      <c r="H7563" s="45">
        <v>-36420</v>
      </c>
      <c r="I7563" s="55">
        <f>pro[[#This Row],[Admin expenses 3]]+pro[[#This Row],[Admin expenses 2]]+pro[[#This Row],[Admin expenses 1]]+pro[[#This Row],[COGS]]</f>
        <v>-197669.073</v>
      </c>
      <c r="J7563" s="55">
        <f>pro[[#This Row],[Revenue]]+pro[[#This Row],[AdminExp]]</f>
        <v>-146013.30100000001</v>
      </c>
      <c r="K7563" s="83">
        <f>pro[[#This Row],[Profit]]/pro[[#This Row],[Revenue]]</f>
        <v>-2.82665993260153</v>
      </c>
      <c r="L7563" s="56">
        <f t="shared" si="118"/>
        <v>7</v>
      </c>
      <c r="M7563" s="82" t="str">
        <f>"Q"&amp;" "&amp;VLOOKUP(pro[[#This Row],[Period]],Mapping!A:B,2,0)</f>
        <v>Q 3</v>
      </c>
      <c r="N7563"/>
    </row>
    <row r="7564" spans="1:14" ht="14.25" x14ac:dyDescent="0.2">
      <c r="A7564" s="42" t="s">
        <v>27</v>
      </c>
      <c r="B7564" s="44" t="s">
        <v>32</v>
      </c>
      <c r="C7564" s="44" t="s">
        <v>57</v>
      </c>
      <c r="D7564" s="43">
        <v>5671149.6869999999</v>
      </c>
      <c r="E7564" s="43">
        <v>-322420.54599999997</v>
      </c>
      <c r="F7564" s="45">
        <v>-13300</v>
      </c>
      <c r="G7564" s="45">
        <v>-28510</v>
      </c>
      <c r="H7564" s="45">
        <v>-42160</v>
      </c>
      <c r="I7564" s="55">
        <f>pro[[#This Row],[Admin expenses 3]]+pro[[#This Row],[Admin expenses 2]]+pro[[#This Row],[Admin expenses 1]]+pro[[#This Row],[COGS]]</f>
        <v>-406390.54599999997</v>
      </c>
      <c r="J7564" s="55">
        <f>pro[[#This Row],[Revenue]]+pro[[#This Row],[AdminExp]]</f>
        <v>5264759.1409999998</v>
      </c>
      <c r="K7564" s="83">
        <f>pro[[#This Row],[Profit]]/pro[[#This Row],[Revenue]]</f>
        <v>0.92834071247818217</v>
      </c>
      <c r="L7564" s="56">
        <f t="shared" si="118"/>
        <v>7</v>
      </c>
      <c r="M7564" s="82" t="str">
        <f>"Q"&amp;" "&amp;VLOOKUP(pro[[#This Row],[Period]],Mapping!A:B,2,0)</f>
        <v>Q 3</v>
      </c>
      <c r="N7564"/>
    </row>
    <row r="7565" spans="1:14" ht="14.25" x14ac:dyDescent="0.2">
      <c r="A7565" s="42" t="s">
        <v>27</v>
      </c>
      <c r="B7565" s="44" t="s">
        <v>32</v>
      </c>
      <c r="C7565" s="44" t="s">
        <v>57</v>
      </c>
      <c r="D7565" s="43">
        <v>17107.383999999998</v>
      </c>
      <c r="E7565" s="43">
        <v>-6048.8959999999997</v>
      </c>
      <c r="F7565" s="45">
        <v>-53790</v>
      </c>
      <c r="G7565" s="45">
        <v>-52920</v>
      </c>
      <c r="H7565" s="45">
        <v>-81730</v>
      </c>
      <c r="I7565" s="55">
        <f>pro[[#This Row],[Admin expenses 3]]+pro[[#This Row],[Admin expenses 2]]+pro[[#This Row],[Admin expenses 1]]+pro[[#This Row],[COGS]]</f>
        <v>-194488.89600000001</v>
      </c>
      <c r="J7565" s="55">
        <f>pro[[#This Row],[Revenue]]+pro[[#This Row],[AdminExp]]</f>
        <v>-177381.51200000002</v>
      </c>
      <c r="K7565" s="83">
        <f>pro[[#This Row],[Profit]]/pro[[#This Row],[Revenue]]</f>
        <v>-10.368710493667532</v>
      </c>
      <c r="L7565" s="56">
        <f t="shared" si="118"/>
        <v>7</v>
      </c>
      <c r="M7565" s="82" t="str">
        <f>"Q"&amp;" "&amp;VLOOKUP(pro[[#This Row],[Period]],Mapping!A:B,2,0)</f>
        <v>Q 3</v>
      </c>
      <c r="N7565"/>
    </row>
    <row r="7566" spans="1:14" ht="14.25" x14ac:dyDescent="0.2">
      <c r="A7566" s="42" t="s">
        <v>27</v>
      </c>
      <c r="B7566" s="44" t="s">
        <v>32</v>
      </c>
      <c r="C7566" s="44" t="s">
        <v>57</v>
      </c>
      <c r="D7566" s="43">
        <v>19377.084999999999</v>
      </c>
      <c r="E7566" s="43">
        <v>-5994.7159999999994</v>
      </c>
      <c r="F7566" s="45">
        <v>-92870</v>
      </c>
      <c r="G7566" s="45">
        <v>-44520</v>
      </c>
      <c r="H7566" s="45">
        <v>-79540</v>
      </c>
      <c r="I7566" s="55">
        <f>pro[[#This Row],[Admin expenses 3]]+pro[[#This Row],[Admin expenses 2]]+pro[[#This Row],[Admin expenses 1]]+pro[[#This Row],[COGS]]</f>
        <v>-222924.71599999999</v>
      </c>
      <c r="J7566" s="55">
        <f>pro[[#This Row],[Revenue]]+pro[[#This Row],[AdminExp]]</f>
        <v>-203547.63099999999</v>
      </c>
      <c r="K7566" s="83">
        <f>pro[[#This Row],[Profit]]/pro[[#This Row],[Revenue]]</f>
        <v>-10.504553755118481</v>
      </c>
      <c r="L7566" s="56">
        <f t="shared" si="118"/>
        <v>7</v>
      </c>
      <c r="M7566" s="82" t="str">
        <f>"Q"&amp;" "&amp;VLOOKUP(pro[[#This Row],[Period]],Mapping!A:B,2,0)</f>
        <v>Q 3</v>
      </c>
      <c r="N7566"/>
    </row>
    <row r="7567" spans="1:14" ht="14.25" x14ac:dyDescent="0.2">
      <c r="A7567" s="42" t="s">
        <v>27</v>
      </c>
      <c r="B7567" s="44" t="s">
        <v>32</v>
      </c>
      <c r="C7567" s="44" t="s">
        <v>57</v>
      </c>
      <c r="D7567" s="43">
        <v>17034.940999999999</v>
      </c>
      <c r="E7567" s="43">
        <v>-1554.6859999999999</v>
      </c>
      <c r="F7567" s="45">
        <v>-63500</v>
      </c>
      <c r="G7567" s="45">
        <v>-30700</v>
      </c>
      <c r="H7567" s="45">
        <v>-97520</v>
      </c>
      <c r="I7567" s="55">
        <f>pro[[#This Row],[Admin expenses 3]]+pro[[#This Row],[Admin expenses 2]]+pro[[#This Row],[Admin expenses 1]]+pro[[#This Row],[COGS]]</f>
        <v>-193274.68599999999</v>
      </c>
      <c r="J7567" s="55">
        <f>pro[[#This Row],[Revenue]]+pro[[#This Row],[AdminExp]]</f>
        <v>-176239.745</v>
      </c>
      <c r="K7567" s="83">
        <f>pro[[#This Row],[Profit]]/pro[[#This Row],[Revenue]]</f>
        <v>-10.345779595010045</v>
      </c>
      <c r="L7567" s="56">
        <f t="shared" si="118"/>
        <v>7</v>
      </c>
      <c r="M7567" s="82" t="str">
        <f>"Q"&amp;" "&amp;VLOOKUP(pro[[#This Row],[Period]],Mapping!A:B,2,0)</f>
        <v>Q 3</v>
      </c>
      <c r="N7567"/>
    </row>
    <row r="7568" spans="1:14" ht="14.25" x14ac:dyDescent="0.2">
      <c r="A7568" s="42" t="s">
        <v>27</v>
      </c>
      <c r="B7568" s="44" t="s">
        <v>32</v>
      </c>
      <c r="C7568" s="44" t="s">
        <v>57</v>
      </c>
      <c r="D7568" s="43">
        <v>99061.381999999998</v>
      </c>
      <c r="E7568" s="43">
        <v>-12847.968000000001</v>
      </c>
      <c r="F7568" s="45">
        <v>-36380</v>
      </c>
      <c r="G7568" s="45">
        <v>-72780</v>
      </c>
      <c r="H7568" s="45">
        <v>-53360</v>
      </c>
      <c r="I7568" s="55">
        <f>pro[[#This Row],[Admin expenses 3]]+pro[[#This Row],[Admin expenses 2]]+pro[[#This Row],[Admin expenses 1]]+pro[[#This Row],[COGS]]</f>
        <v>-175367.96799999999</v>
      </c>
      <c r="J7568" s="55">
        <f>pro[[#This Row],[Revenue]]+pro[[#This Row],[AdminExp]]</f>
        <v>-76306.585999999996</v>
      </c>
      <c r="K7568" s="83">
        <f>pro[[#This Row],[Profit]]/pro[[#This Row],[Revenue]]</f>
        <v>-0.77029599687999506</v>
      </c>
      <c r="L7568" s="56">
        <f t="shared" si="118"/>
        <v>7</v>
      </c>
      <c r="M7568" s="82" t="str">
        <f>"Q"&amp;" "&amp;VLOOKUP(pro[[#This Row],[Period]],Mapping!A:B,2,0)</f>
        <v>Q 3</v>
      </c>
      <c r="N7568"/>
    </row>
    <row r="7569" spans="1:14" ht="14.25" x14ac:dyDescent="0.2">
      <c r="A7569" s="42" t="s">
        <v>27</v>
      </c>
      <c r="B7569" s="44" t="s">
        <v>32</v>
      </c>
      <c r="C7569" s="44" t="s">
        <v>57</v>
      </c>
      <c r="D7569" s="43">
        <v>45446.218999999997</v>
      </c>
      <c r="E7569" s="43">
        <v>-5514.2079999999996</v>
      </c>
      <c r="F7569" s="45">
        <v>-97580</v>
      </c>
      <c r="G7569" s="45">
        <v>-46020</v>
      </c>
      <c r="H7569" s="45">
        <v>-65290</v>
      </c>
      <c r="I7569" s="55">
        <f>pro[[#This Row],[Admin expenses 3]]+pro[[#This Row],[Admin expenses 2]]+pro[[#This Row],[Admin expenses 1]]+pro[[#This Row],[COGS]]</f>
        <v>-214404.20800000001</v>
      </c>
      <c r="J7569" s="55">
        <f>pro[[#This Row],[Revenue]]+pro[[#This Row],[AdminExp]]</f>
        <v>-168957.989</v>
      </c>
      <c r="K7569" s="83">
        <f>pro[[#This Row],[Profit]]/pro[[#This Row],[Revenue]]</f>
        <v>-3.7177567841232295</v>
      </c>
      <c r="L7569" s="56">
        <f t="shared" si="118"/>
        <v>7</v>
      </c>
      <c r="M7569" s="82" t="str">
        <f>"Q"&amp;" "&amp;VLOOKUP(pro[[#This Row],[Period]],Mapping!A:B,2,0)</f>
        <v>Q 3</v>
      </c>
      <c r="N7569"/>
    </row>
    <row r="7570" spans="1:14" ht="14.25" x14ac:dyDescent="0.2">
      <c r="A7570" s="42" t="s">
        <v>27</v>
      </c>
      <c r="B7570" s="44" t="s">
        <v>32</v>
      </c>
      <c r="C7570" s="44" t="s">
        <v>57</v>
      </c>
      <c r="D7570" s="43">
        <v>222132.31599999999</v>
      </c>
      <c r="E7570" s="43">
        <v>-18550.623</v>
      </c>
      <c r="F7570" s="45">
        <v>-82000</v>
      </c>
      <c r="G7570" s="45">
        <v>-73270</v>
      </c>
      <c r="H7570" s="45">
        <v>-38480</v>
      </c>
      <c r="I7570" s="55">
        <f>pro[[#This Row],[Admin expenses 3]]+pro[[#This Row],[Admin expenses 2]]+pro[[#This Row],[Admin expenses 1]]+pro[[#This Row],[COGS]]</f>
        <v>-212300.62299999999</v>
      </c>
      <c r="J7570" s="55">
        <f>pro[[#This Row],[Revenue]]+pro[[#This Row],[AdminExp]]</f>
        <v>9831.6929999999993</v>
      </c>
      <c r="K7570" s="83">
        <f>pro[[#This Row],[Profit]]/pro[[#This Row],[Revenue]]</f>
        <v>4.4260525334818911E-2</v>
      </c>
      <c r="L7570" s="56">
        <f t="shared" si="118"/>
        <v>7</v>
      </c>
      <c r="M7570" s="82" t="str">
        <f>"Q"&amp;" "&amp;VLOOKUP(pro[[#This Row],[Period]],Mapping!A:B,2,0)</f>
        <v>Q 3</v>
      </c>
      <c r="N7570"/>
    </row>
    <row r="7571" spans="1:14" ht="14.25" x14ac:dyDescent="0.2">
      <c r="A7571" s="42" t="s">
        <v>27</v>
      </c>
      <c r="B7571" s="44" t="s">
        <v>32</v>
      </c>
      <c r="C7571" s="44" t="s">
        <v>57</v>
      </c>
      <c r="D7571" s="43">
        <v>79184.846999999994</v>
      </c>
      <c r="E7571" s="43">
        <v>-14903.482999999998</v>
      </c>
      <c r="F7571" s="45">
        <v>-67850</v>
      </c>
      <c r="G7571" s="45">
        <v>-15560</v>
      </c>
      <c r="H7571" s="45">
        <v>-65520</v>
      </c>
      <c r="I7571" s="55">
        <f>pro[[#This Row],[Admin expenses 3]]+pro[[#This Row],[Admin expenses 2]]+pro[[#This Row],[Admin expenses 1]]+pro[[#This Row],[COGS]]</f>
        <v>-163833.48300000001</v>
      </c>
      <c r="J7571" s="55">
        <f>pro[[#This Row],[Revenue]]+pro[[#This Row],[AdminExp]]</f>
        <v>-84648.636000000013</v>
      </c>
      <c r="K7571" s="83">
        <f>pro[[#This Row],[Profit]]/pro[[#This Row],[Revenue]]</f>
        <v>-1.0690004364092542</v>
      </c>
      <c r="L7571" s="56">
        <f t="shared" si="118"/>
        <v>7</v>
      </c>
      <c r="M7571" s="82" t="str">
        <f>"Q"&amp;" "&amp;VLOOKUP(pro[[#This Row],[Period]],Mapping!A:B,2,0)</f>
        <v>Q 3</v>
      </c>
      <c r="N7571"/>
    </row>
    <row r="7572" spans="1:14" ht="14.25" x14ac:dyDescent="0.2">
      <c r="A7572" s="42" t="s">
        <v>27</v>
      </c>
      <c r="B7572" s="44" t="s">
        <v>32</v>
      </c>
      <c r="C7572" s="44" t="s">
        <v>57</v>
      </c>
      <c r="D7572" s="43">
        <v>89610.633000000002</v>
      </c>
      <c r="E7572" s="43">
        <v>-15068.444999999998</v>
      </c>
      <c r="F7572" s="45">
        <v>-84370</v>
      </c>
      <c r="G7572" s="45">
        <v>-98330</v>
      </c>
      <c r="H7572" s="45">
        <v>-101610</v>
      </c>
      <c r="I7572" s="55">
        <f>pro[[#This Row],[Admin expenses 3]]+pro[[#This Row],[Admin expenses 2]]+pro[[#This Row],[Admin expenses 1]]+pro[[#This Row],[COGS]]</f>
        <v>-299378.44500000001</v>
      </c>
      <c r="J7572" s="55">
        <f>pro[[#This Row],[Revenue]]+pro[[#This Row],[AdminExp]]</f>
        <v>-209767.81200000001</v>
      </c>
      <c r="K7572" s="83">
        <f>pro[[#This Row],[Profit]]/pro[[#This Row],[Revenue]]</f>
        <v>-2.3408808193554442</v>
      </c>
      <c r="L7572" s="56">
        <f t="shared" si="118"/>
        <v>7</v>
      </c>
      <c r="M7572" s="82" t="str">
        <f>"Q"&amp;" "&amp;VLOOKUP(pro[[#This Row],[Period]],Mapping!A:B,2,0)</f>
        <v>Q 3</v>
      </c>
      <c r="N7572"/>
    </row>
    <row r="7573" spans="1:14" ht="14.25" x14ac:dyDescent="0.2">
      <c r="A7573" s="42" t="s">
        <v>27</v>
      </c>
      <c r="B7573" s="44" t="s">
        <v>32</v>
      </c>
      <c r="C7573" s="44" t="s">
        <v>57</v>
      </c>
      <c r="D7573" s="43">
        <v>1928263.0499999998</v>
      </c>
      <c r="E7573" s="43">
        <v>-130910.97599999998</v>
      </c>
      <c r="F7573" s="45">
        <v>-45050</v>
      </c>
      <c r="G7573" s="45">
        <v>-84240</v>
      </c>
      <c r="H7573" s="45">
        <v>-85650</v>
      </c>
      <c r="I7573" s="55">
        <f>pro[[#This Row],[Admin expenses 3]]+pro[[#This Row],[Admin expenses 2]]+pro[[#This Row],[Admin expenses 1]]+pro[[#This Row],[COGS]]</f>
        <v>-345850.97599999997</v>
      </c>
      <c r="J7573" s="55">
        <f>pro[[#This Row],[Revenue]]+pro[[#This Row],[AdminExp]]</f>
        <v>1582412.0739999998</v>
      </c>
      <c r="K7573" s="83">
        <f>pro[[#This Row],[Profit]]/pro[[#This Row],[Revenue]]</f>
        <v>0.8206411848217493</v>
      </c>
      <c r="L7573" s="56">
        <f t="shared" si="118"/>
        <v>7</v>
      </c>
      <c r="M7573" s="82" t="str">
        <f>"Q"&amp;" "&amp;VLOOKUP(pro[[#This Row],[Period]],Mapping!A:B,2,0)</f>
        <v>Q 3</v>
      </c>
      <c r="N7573"/>
    </row>
    <row r="7574" spans="1:14" ht="14.25" x14ac:dyDescent="0.2">
      <c r="A7574" s="42" t="s">
        <v>27</v>
      </c>
      <c r="B7574" s="44" t="s">
        <v>32</v>
      </c>
      <c r="C7574" s="44" t="s">
        <v>57</v>
      </c>
      <c r="D7574" s="43">
        <v>134843.98899999997</v>
      </c>
      <c r="E7574" s="43">
        <v>-42278.432000000001</v>
      </c>
      <c r="F7574" s="45">
        <v>-23210</v>
      </c>
      <c r="G7574" s="45">
        <v>-101600</v>
      </c>
      <c r="H7574" s="45">
        <v>-76450</v>
      </c>
      <c r="I7574" s="55">
        <f>pro[[#This Row],[Admin expenses 3]]+pro[[#This Row],[Admin expenses 2]]+pro[[#This Row],[Admin expenses 1]]+pro[[#This Row],[COGS]]</f>
        <v>-243538.432</v>
      </c>
      <c r="J7574" s="55">
        <f>pro[[#This Row],[Revenue]]+pro[[#This Row],[AdminExp]]</f>
        <v>-108694.44300000003</v>
      </c>
      <c r="K7574" s="83">
        <f>pro[[#This Row],[Profit]]/pro[[#This Row],[Revenue]]</f>
        <v>-0.80607555298590317</v>
      </c>
      <c r="L7574" s="56">
        <f t="shared" si="118"/>
        <v>7</v>
      </c>
      <c r="M7574" s="82" t="str">
        <f>"Q"&amp;" "&amp;VLOOKUP(pro[[#This Row],[Period]],Mapping!A:B,2,0)</f>
        <v>Q 3</v>
      </c>
      <c r="N7574"/>
    </row>
    <row r="7575" spans="1:14" ht="14.25" x14ac:dyDescent="0.2">
      <c r="A7575" s="42" t="s">
        <v>27</v>
      </c>
      <c r="B7575" s="44" t="s">
        <v>32</v>
      </c>
      <c r="C7575" s="44" t="s">
        <v>58</v>
      </c>
      <c r="D7575" s="43">
        <v>223774.94999999998</v>
      </c>
      <c r="E7575" s="43">
        <v>-50196.391000000003</v>
      </c>
      <c r="F7575" s="45">
        <v>-34870</v>
      </c>
      <c r="G7575" s="45">
        <v>-51670</v>
      </c>
      <c r="H7575" s="45">
        <v>-32490</v>
      </c>
      <c r="I7575" s="55">
        <f>pro[[#This Row],[Admin expenses 3]]+pro[[#This Row],[Admin expenses 2]]+pro[[#This Row],[Admin expenses 1]]+pro[[#This Row],[COGS]]</f>
        <v>-169226.391</v>
      </c>
      <c r="J7575" s="55">
        <f>pro[[#This Row],[Revenue]]+pro[[#This Row],[AdminExp]]</f>
        <v>54548.558999999979</v>
      </c>
      <c r="K7575" s="83">
        <f>pro[[#This Row],[Profit]]/pro[[#This Row],[Revenue]]</f>
        <v>0.24376526058881917</v>
      </c>
      <c r="L7575" s="56">
        <f t="shared" si="118"/>
        <v>7</v>
      </c>
      <c r="M7575" s="82" t="str">
        <f>"Q"&amp;" "&amp;VLOOKUP(pro[[#This Row],[Period]],Mapping!A:B,2,0)</f>
        <v>Q 3</v>
      </c>
      <c r="N7575"/>
    </row>
    <row r="7576" spans="1:14" ht="14.25" x14ac:dyDescent="0.2">
      <c r="A7576" s="42" t="s">
        <v>27</v>
      </c>
      <c r="B7576" s="44" t="s">
        <v>32</v>
      </c>
      <c r="C7576" s="44" t="s">
        <v>59</v>
      </c>
      <c r="D7576" s="43">
        <v>-10922.743999999999</v>
      </c>
      <c r="E7576" s="43">
        <v>59.086999999999996</v>
      </c>
      <c r="F7576" s="45">
        <v>-60950</v>
      </c>
      <c r="G7576" s="45">
        <v>-58530</v>
      </c>
      <c r="H7576" s="45">
        <v>-41200</v>
      </c>
      <c r="I7576" s="55">
        <f>pro[[#This Row],[Admin expenses 3]]+pro[[#This Row],[Admin expenses 2]]+pro[[#This Row],[Admin expenses 1]]+pro[[#This Row],[COGS]]</f>
        <v>-160620.913</v>
      </c>
      <c r="J7576" s="55">
        <f>pro[[#This Row],[Revenue]]+pro[[#This Row],[AdminExp]]</f>
        <v>-171543.65700000001</v>
      </c>
      <c r="K7576" s="83">
        <f>pro[[#This Row],[Profit]]/pro[[#This Row],[Revenue]]</f>
        <v>15.705179669138086</v>
      </c>
      <c r="L7576" s="56">
        <f t="shared" si="118"/>
        <v>7</v>
      </c>
      <c r="M7576" s="82" t="str">
        <f>"Q"&amp;" "&amp;VLOOKUP(pro[[#This Row],[Period]],Mapping!A:B,2,0)</f>
        <v>Q 3</v>
      </c>
      <c r="N7576"/>
    </row>
    <row r="7577" spans="1:14" ht="14.25" x14ac:dyDescent="0.2">
      <c r="A7577" s="42" t="s">
        <v>27</v>
      </c>
      <c r="B7577" s="44" t="s">
        <v>32</v>
      </c>
      <c r="C7577" s="44" t="s">
        <v>57</v>
      </c>
      <c r="D7577" s="43">
        <v>15114.728999999999</v>
      </c>
      <c r="E7577" s="43">
        <v>-1247.498</v>
      </c>
      <c r="F7577" s="45">
        <v>-102770</v>
      </c>
      <c r="G7577" s="45">
        <v>-69990</v>
      </c>
      <c r="H7577" s="45">
        <v>-76310</v>
      </c>
      <c r="I7577" s="55">
        <f>pro[[#This Row],[Admin expenses 3]]+pro[[#This Row],[Admin expenses 2]]+pro[[#This Row],[Admin expenses 1]]+pro[[#This Row],[COGS]]</f>
        <v>-250317.49799999999</v>
      </c>
      <c r="J7577" s="55">
        <f>pro[[#This Row],[Revenue]]+pro[[#This Row],[AdminExp]]</f>
        <v>-235202.769</v>
      </c>
      <c r="K7577" s="83">
        <f>pro[[#This Row],[Profit]]/pro[[#This Row],[Revenue]]</f>
        <v>-15.561163484968867</v>
      </c>
      <c r="L7577" s="56">
        <f t="shared" si="118"/>
        <v>7</v>
      </c>
      <c r="M7577" s="82" t="str">
        <f>"Q"&amp;" "&amp;VLOOKUP(pro[[#This Row],[Period]],Mapping!A:B,2,0)</f>
        <v>Q 3</v>
      </c>
      <c r="N7577"/>
    </row>
    <row r="7578" spans="1:14" ht="14.25" x14ac:dyDescent="0.2">
      <c r="A7578" s="42" t="s">
        <v>27</v>
      </c>
      <c r="B7578" s="44" t="s">
        <v>32</v>
      </c>
      <c r="C7578" s="44" t="s">
        <v>57</v>
      </c>
      <c r="D7578" s="43">
        <v>-242999.45600000001</v>
      </c>
      <c r="E7578" s="43">
        <v>58759.12</v>
      </c>
      <c r="F7578" s="45">
        <v>-71210</v>
      </c>
      <c r="G7578" s="45">
        <v>-31610</v>
      </c>
      <c r="H7578" s="45">
        <v>-50540</v>
      </c>
      <c r="I7578" s="55">
        <f>pro[[#This Row],[Admin expenses 3]]+pro[[#This Row],[Admin expenses 2]]+pro[[#This Row],[Admin expenses 1]]+pro[[#This Row],[COGS]]</f>
        <v>-94600.88</v>
      </c>
      <c r="J7578" s="55">
        <f>pro[[#This Row],[Revenue]]+pro[[#This Row],[AdminExp]]</f>
        <v>-337600.33600000001</v>
      </c>
      <c r="K7578" s="83">
        <f>pro[[#This Row],[Profit]]/pro[[#This Row],[Revenue]]</f>
        <v>1.3893049044521317</v>
      </c>
      <c r="L7578" s="56">
        <f t="shared" si="118"/>
        <v>7</v>
      </c>
      <c r="M7578" s="82" t="str">
        <f>"Q"&amp;" "&amp;VLOOKUP(pro[[#This Row],[Period]],Mapping!A:B,2,0)</f>
        <v>Q 3</v>
      </c>
      <c r="N7578"/>
    </row>
    <row r="7579" spans="1:14" ht="14.25" x14ac:dyDescent="0.2">
      <c r="A7579" s="42" t="s">
        <v>27</v>
      </c>
      <c r="B7579" s="44" t="s">
        <v>32</v>
      </c>
      <c r="C7579" s="44" t="s">
        <v>57</v>
      </c>
      <c r="D7579" s="43">
        <v>1007170.2899999999</v>
      </c>
      <c r="E7579" s="43">
        <v>-248862.09599999999</v>
      </c>
      <c r="F7579" s="45">
        <v>-59750</v>
      </c>
      <c r="G7579" s="45">
        <v>-99170</v>
      </c>
      <c r="H7579" s="45">
        <v>-46450</v>
      </c>
      <c r="I7579" s="55">
        <f>pro[[#This Row],[Admin expenses 3]]+pro[[#This Row],[Admin expenses 2]]+pro[[#This Row],[Admin expenses 1]]+pro[[#This Row],[COGS]]</f>
        <v>-454232.09600000002</v>
      </c>
      <c r="J7579" s="55">
        <f>pro[[#This Row],[Revenue]]+pro[[#This Row],[AdminExp]]</f>
        <v>552938.1939999999</v>
      </c>
      <c r="K7579" s="83">
        <f>pro[[#This Row],[Profit]]/pro[[#This Row],[Revenue]]</f>
        <v>0.54900169265318577</v>
      </c>
      <c r="L7579" s="56">
        <f t="shared" si="118"/>
        <v>7</v>
      </c>
      <c r="M7579" s="82" t="str">
        <f>"Q"&amp;" "&amp;VLOOKUP(pro[[#This Row],[Period]],Mapping!A:B,2,0)</f>
        <v>Q 3</v>
      </c>
      <c r="N7579"/>
    </row>
    <row r="7580" spans="1:14" ht="14.25" x14ac:dyDescent="0.2">
      <c r="A7580" s="42" t="s">
        <v>27</v>
      </c>
      <c r="B7580" s="44" t="s">
        <v>32</v>
      </c>
      <c r="C7580" s="44" t="s">
        <v>57</v>
      </c>
      <c r="D7580" s="43">
        <v>1252478.5489999999</v>
      </c>
      <c r="E7580" s="43">
        <v>-21031.562999999998</v>
      </c>
      <c r="F7580" s="45">
        <v>-54580</v>
      </c>
      <c r="G7580" s="45">
        <v>-73490</v>
      </c>
      <c r="H7580" s="45">
        <v>-76580</v>
      </c>
      <c r="I7580" s="55">
        <f>pro[[#This Row],[Admin expenses 3]]+pro[[#This Row],[Admin expenses 2]]+pro[[#This Row],[Admin expenses 1]]+pro[[#This Row],[COGS]]</f>
        <v>-225681.56299999999</v>
      </c>
      <c r="J7580" s="55">
        <f>pro[[#This Row],[Revenue]]+pro[[#This Row],[AdminExp]]</f>
        <v>1026796.9859999999</v>
      </c>
      <c r="K7580" s="83">
        <f>pro[[#This Row],[Profit]]/pro[[#This Row],[Revenue]]</f>
        <v>0.81981203336361497</v>
      </c>
      <c r="L7580" s="56">
        <f t="shared" si="118"/>
        <v>7</v>
      </c>
      <c r="M7580" s="82" t="str">
        <f>"Q"&amp;" "&amp;VLOOKUP(pro[[#This Row],[Period]],Mapping!A:B,2,0)</f>
        <v>Q 3</v>
      </c>
      <c r="N7580"/>
    </row>
    <row r="7581" spans="1:14" ht="14.25" x14ac:dyDescent="0.2">
      <c r="A7581" s="42" t="s">
        <v>27</v>
      </c>
      <c r="B7581" s="44" t="s">
        <v>32</v>
      </c>
      <c r="C7581" s="44" t="s">
        <v>57</v>
      </c>
      <c r="D7581" s="43">
        <v>137123.44099999999</v>
      </c>
      <c r="E7581" s="43">
        <v>-10080.84</v>
      </c>
      <c r="F7581" s="45">
        <v>-30870</v>
      </c>
      <c r="G7581" s="45">
        <v>-26590</v>
      </c>
      <c r="H7581" s="45">
        <v>-57220</v>
      </c>
      <c r="I7581" s="55">
        <f>pro[[#This Row],[Admin expenses 3]]+pro[[#This Row],[Admin expenses 2]]+pro[[#This Row],[Admin expenses 1]]+pro[[#This Row],[COGS]]</f>
        <v>-124760.84</v>
      </c>
      <c r="J7581" s="55">
        <f>pro[[#This Row],[Revenue]]+pro[[#This Row],[AdminExp]]</f>
        <v>12362.600999999995</v>
      </c>
      <c r="K7581" s="83">
        <f>pro[[#This Row],[Profit]]/pro[[#This Row],[Revenue]]</f>
        <v>9.0156729657914547E-2</v>
      </c>
      <c r="L7581" s="56">
        <f t="shared" si="118"/>
        <v>7</v>
      </c>
      <c r="M7581" s="82" t="str">
        <f>"Q"&amp;" "&amp;VLOOKUP(pro[[#This Row],[Period]],Mapping!A:B,2,0)</f>
        <v>Q 3</v>
      </c>
      <c r="N7581"/>
    </row>
    <row r="7582" spans="1:14" ht="14.25" x14ac:dyDescent="0.2">
      <c r="A7582" s="42" t="s">
        <v>27</v>
      </c>
      <c r="B7582" s="44" t="s">
        <v>32</v>
      </c>
      <c r="C7582" s="44" t="s">
        <v>58</v>
      </c>
      <c r="D7582" s="43">
        <v>1066191.084</v>
      </c>
      <c r="E7582" s="43">
        <v>-67080.509999999995</v>
      </c>
      <c r="F7582" s="45">
        <v>-56020</v>
      </c>
      <c r="G7582" s="45">
        <v>-33890</v>
      </c>
      <c r="H7582" s="45">
        <v>-104550</v>
      </c>
      <c r="I7582" s="55">
        <f>pro[[#This Row],[Admin expenses 3]]+pro[[#This Row],[Admin expenses 2]]+pro[[#This Row],[Admin expenses 1]]+pro[[#This Row],[COGS]]</f>
        <v>-261540.51</v>
      </c>
      <c r="J7582" s="55">
        <f>pro[[#This Row],[Revenue]]+pro[[#This Row],[AdminExp]]</f>
        <v>804650.57400000002</v>
      </c>
      <c r="K7582" s="83">
        <f>pro[[#This Row],[Profit]]/pro[[#This Row],[Revenue]]</f>
        <v>0.75469640111903247</v>
      </c>
      <c r="L7582" s="56">
        <f t="shared" si="118"/>
        <v>7</v>
      </c>
      <c r="M7582" s="82" t="str">
        <f>"Q"&amp;" "&amp;VLOOKUP(pro[[#This Row],[Period]],Mapping!A:B,2,0)</f>
        <v>Q 3</v>
      </c>
      <c r="N7582"/>
    </row>
    <row r="7583" spans="1:14" ht="14.25" x14ac:dyDescent="0.2">
      <c r="A7583" s="42" t="s">
        <v>27</v>
      </c>
      <c r="B7583" s="44" t="s">
        <v>32</v>
      </c>
      <c r="C7583" s="44" t="s">
        <v>59</v>
      </c>
      <c r="D7583" s="43">
        <v>526735.04099999997</v>
      </c>
      <c r="E7583" s="43">
        <v>-108953.92899999999</v>
      </c>
      <c r="F7583" s="45">
        <v>-87350</v>
      </c>
      <c r="G7583" s="45">
        <v>-29090</v>
      </c>
      <c r="H7583" s="45">
        <v>-93850</v>
      </c>
      <c r="I7583" s="55">
        <f>pro[[#This Row],[Admin expenses 3]]+pro[[#This Row],[Admin expenses 2]]+pro[[#This Row],[Admin expenses 1]]+pro[[#This Row],[COGS]]</f>
        <v>-319243.929</v>
      </c>
      <c r="J7583" s="55">
        <f>pro[[#This Row],[Revenue]]+pro[[#This Row],[AdminExp]]</f>
        <v>207491.11199999996</v>
      </c>
      <c r="K7583" s="83">
        <f>pro[[#This Row],[Profit]]/pro[[#This Row],[Revenue]]</f>
        <v>0.39391932537102647</v>
      </c>
      <c r="L7583" s="56">
        <f t="shared" si="118"/>
        <v>7</v>
      </c>
      <c r="M7583" s="82" t="str">
        <f>"Q"&amp;" "&amp;VLOOKUP(pro[[#This Row],[Period]],Mapping!A:B,2,0)</f>
        <v>Q 3</v>
      </c>
      <c r="N7583"/>
    </row>
    <row r="7584" spans="1:14" ht="14.25" x14ac:dyDescent="0.2">
      <c r="A7584" s="42" t="s">
        <v>27</v>
      </c>
      <c r="B7584" s="44" t="s">
        <v>24</v>
      </c>
      <c r="C7584" s="44" t="s">
        <v>57</v>
      </c>
      <c r="D7584" s="43">
        <v>980235.71799999988</v>
      </c>
      <c r="E7584" s="43">
        <v>-580466.06799999997</v>
      </c>
      <c r="F7584" s="45">
        <v>-91570</v>
      </c>
      <c r="G7584" s="45">
        <v>-99220</v>
      </c>
      <c r="H7584" s="45">
        <v>-58480</v>
      </c>
      <c r="I7584" s="55">
        <f>pro[[#This Row],[Admin expenses 3]]+pro[[#This Row],[Admin expenses 2]]+pro[[#This Row],[Admin expenses 1]]+pro[[#This Row],[COGS]]</f>
        <v>-829736.06799999997</v>
      </c>
      <c r="J7584" s="55">
        <f>pro[[#This Row],[Revenue]]+pro[[#This Row],[AdminExp]]</f>
        <v>150499.64999999991</v>
      </c>
      <c r="K7584" s="83">
        <f>pro[[#This Row],[Profit]]/pro[[#This Row],[Revenue]]</f>
        <v>0.15353414208071117</v>
      </c>
      <c r="L7584" s="56">
        <f t="shared" si="118"/>
        <v>7</v>
      </c>
      <c r="M7584" s="82" t="str">
        <f>"Q"&amp;" "&amp;VLOOKUP(pro[[#This Row],[Period]],Mapping!A:B,2,0)</f>
        <v>Q 3</v>
      </c>
      <c r="N7584"/>
    </row>
    <row r="7585" spans="1:14" ht="14.25" x14ac:dyDescent="0.2">
      <c r="A7585" s="42" t="s">
        <v>27</v>
      </c>
      <c r="B7585" s="44" t="s">
        <v>24</v>
      </c>
      <c r="C7585" s="44" t="s">
        <v>57</v>
      </c>
      <c r="D7585" s="43">
        <v>1546010.851</v>
      </c>
      <c r="E7585" s="43">
        <v>-83962.095000000001</v>
      </c>
      <c r="F7585" s="45">
        <v>-37440</v>
      </c>
      <c r="G7585" s="45">
        <v>-53760</v>
      </c>
      <c r="H7585" s="45">
        <v>-55500</v>
      </c>
      <c r="I7585" s="55">
        <f>pro[[#This Row],[Admin expenses 3]]+pro[[#This Row],[Admin expenses 2]]+pro[[#This Row],[Admin expenses 1]]+pro[[#This Row],[COGS]]</f>
        <v>-230662.095</v>
      </c>
      <c r="J7585" s="55">
        <f>pro[[#This Row],[Revenue]]+pro[[#This Row],[AdminExp]]</f>
        <v>1315348.7560000001</v>
      </c>
      <c r="K7585" s="83">
        <f>pro[[#This Row],[Profit]]/pro[[#This Row],[Revenue]]</f>
        <v>0.85080176193407586</v>
      </c>
      <c r="L7585" s="56">
        <f t="shared" si="118"/>
        <v>7</v>
      </c>
      <c r="M7585" s="82" t="str">
        <f>"Q"&amp;" "&amp;VLOOKUP(pro[[#This Row],[Period]],Mapping!A:B,2,0)</f>
        <v>Q 3</v>
      </c>
      <c r="N7585"/>
    </row>
    <row r="7586" spans="1:14" ht="14.25" x14ac:dyDescent="0.2">
      <c r="A7586" s="42" t="s">
        <v>27</v>
      </c>
      <c r="B7586" s="44" t="s">
        <v>24</v>
      </c>
      <c r="C7586" s="44" t="s">
        <v>57</v>
      </c>
      <c r="D7586" s="43">
        <v>187559.74299999999</v>
      </c>
      <c r="E7586" s="43">
        <v>-26771.457999999999</v>
      </c>
      <c r="F7586" s="45">
        <v>-29220</v>
      </c>
      <c r="G7586" s="45">
        <v>-74610</v>
      </c>
      <c r="H7586" s="45">
        <v>-64410</v>
      </c>
      <c r="I7586" s="55">
        <f>pro[[#This Row],[Admin expenses 3]]+pro[[#This Row],[Admin expenses 2]]+pro[[#This Row],[Admin expenses 1]]+pro[[#This Row],[COGS]]</f>
        <v>-195011.45799999998</v>
      </c>
      <c r="J7586" s="55">
        <f>pro[[#This Row],[Revenue]]+pro[[#This Row],[AdminExp]]</f>
        <v>-7451.7149999999965</v>
      </c>
      <c r="K7586" s="83">
        <f>pro[[#This Row],[Profit]]/pro[[#This Row],[Revenue]]</f>
        <v>-3.9729820913648815E-2</v>
      </c>
      <c r="L7586" s="56">
        <f t="shared" si="118"/>
        <v>7</v>
      </c>
      <c r="M7586" s="82" t="str">
        <f>"Q"&amp;" "&amp;VLOOKUP(pro[[#This Row],[Period]],Mapping!A:B,2,0)</f>
        <v>Q 3</v>
      </c>
      <c r="N7586"/>
    </row>
    <row r="7587" spans="1:14" ht="14.25" x14ac:dyDescent="0.2">
      <c r="A7587" s="42" t="s">
        <v>27</v>
      </c>
      <c r="B7587" s="44" t="s">
        <v>24</v>
      </c>
      <c r="C7587" s="44" t="s">
        <v>58</v>
      </c>
      <c r="D7587" s="43">
        <v>597820.81099999999</v>
      </c>
      <c r="E7587" s="43">
        <v>-117784.77199999998</v>
      </c>
      <c r="F7587" s="45">
        <v>-29130</v>
      </c>
      <c r="G7587" s="45">
        <v>-79690</v>
      </c>
      <c r="H7587" s="45">
        <v>-67630</v>
      </c>
      <c r="I7587" s="55">
        <f>pro[[#This Row],[Admin expenses 3]]+pro[[#This Row],[Admin expenses 2]]+pro[[#This Row],[Admin expenses 1]]+pro[[#This Row],[COGS]]</f>
        <v>-294234.772</v>
      </c>
      <c r="J7587" s="55">
        <f>pro[[#This Row],[Revenue]]+pro[[#This Row],[AdminExp]]</f>
        <v>303586.03899999999</v>
      </c>
      <c r="K7587" s="83">
        <f>pro[[#This Row],[Profit]]/pro[[#This Row],[Revenue]]</f>
        <v>0.50782112869603668</v>
      </c>
      <c r="L7587" s="56">
        <f t="shared" si="118"/>
        <v>7</v>
      </c>
      <c r="M7587" s="82" t="str">
        <f>"Q"&amp;" "&amp;VLOOKUP(pro[[#This Row],[Period]],Mapping!A:B,2,0)</f>
        <v>Q 3</v>
      </c>
      <c r="N7587"/>
    </row>
    <row r="7588" spans="1:14" ht="14.25" x14ac:dyDescent="0.2">
      <c r="A7588" s="42" t="s">
        <v>27</v>
      </c>
      <c r="B7588" s="44" t="s">
        <v>24</v>
      </c>
      <c r="C7588" s="44" t="s">
        <v>59</v>
      </c>
      <c r="D7588" s="43">
        <v>766167.66099999996</v>
      </c>
      <c r="E7588" s="43">
        <v>-300986.54599999997</v>
      </c>
      <c r="F7588" s="45">
        <v>-70400</v>
      </c>
      <c r="G7588" s="45">
        <v>-79890</v>
      </c>
      <c r="H7588" s="45">
        <v>-34540</v>
      </c>
      <c r="I7588" s="55">
        <f>pro[[#This Row],[Admin expenses 3]]+pro[[#This Row],[Admin expenses 2]]+pro[[#This Row],[Admin expenses 1]]+pro[[#This Row],[COGS]]</f>
        <v>-485816.54599999997</v>
      </c>
      <c r="J7588" s="55">
        <f>pro[[#This Row],[Revenue]]+pro[[#This Row],[AdminExp]]</f>
        <v>280351.11499999999</v>
      </c>
      <c r="K7588" s="83">
        <f>pro[[#This Row],[Profit]]/pro[[#This Row],[Revenue]]</f>
        <v>0.36591353207741301</v>
      </c>
      <c r="L7588" s="56">
        <f t="shared" si="118"/>
        <v>7</v>
      </c>
      <c r="M7588" s="82" t="str">
        <f>"Q"&amp;" "&amp;VLOOKUP(pro[[#This Row],[Period]],Mapping!A:B,2,0)</f>
        <v>Q 3</v>
      </c>
      <c r="N7588"/>
    </row>
    <row r="7589" spans="1:14" ht="14.25" x14ac:dyDescent="0.2">
      <c r="A7589" s="42" t="s">
        <v>27</v>
      </c>
      <c r="B7589" s="44" t="s">
        <v>24</v>
      </c>
      <c r="C7589" s="44" t="s">
        <v>57</v>
      </c>
      <c r="D7589" s="43">
        <v>327310.12299999996</v>
      </c>
      <c r="E7589" s="43">
        <v>-38121.250999999997</v>
      </c>
      <c r="F7589" s="45">
        <v>-30580</v>
      </c>
      <c r="G7589" s="45">
        <v>-67880</v>
      </c>
      <c r="H7589" s="45">
        <v>-17590</v>
      </c>
      <c r="I7589" s="55">
        <f>pro[[#This Row],[Admin expenses 3]]+pro[[#This Row],[Admin expenses 2]]+pro[[#This Row],[Admin expenses 1]]+pro[[#This Row],[COGS]]</f>
        <v>-154171.25099999999</v>
      </c>
      <c r="J7589" s="55">
        <f>pro[[#This Row],[Revenue]]+pro[[#This Row],[AdminExp]]</f>
        <v>173138.87199999997</v>
      </c>
      <c r="K7589" s="83">
        <f>pro[[#This Row],[Profit]]/pro[[#This Row],[Revenue]]</f>
        <v>0.52897499904089429</v>
      </c>
      <c r="L7589" s="56">
        <f t="shared" si="118"/>
        <v>7</v>
      </c>
      <c r="M7589" s="82" t="str">
        <f>"Q"&amp;" "&amp;VLOOKUP(pro[[#This Row],[Period]],Mapping!A:B,2,0)</f>
        <v>Q 3</v>
      </c>
      <c r="N7589"/>
    </row>
    <row r="7590" spans="1:14" ht="14.25" x14ac:dyDescent="0.2">
      <c r="A7590" s="42" t="s">
        <v>27</v>
      </c>
      <c r="B7590" s="44" t="s">
        <v>24</v>
      </c>
      <c r="C7590" s="44" t="s">
        <v>57</v>
      </c>
      <c r="D7590" s="43">
        <v>91764.19</v>
      </c>
      <c r="E7590" s="43">
        <v>-13636.720999999998</v>
      </c>
      <c r="F7590" s="45">
        <v>-48470</v>
      </c>
      <c r="G7590" s="45">
        <v>-94900</v>
      </c>
      <c r="H7590" s="45">
        <v>-32600</v>
      </c>
      <c r="I7590" s="55">
        <f>pro[[#This Row],[Admin expenses 3]]+pro[[#This Row],[Admin expenses 2]]+pro[[#This Row],[Admin expenses 1]]+pro[[#This Row],[COGS]]</f>
        <v>-189606.72099999999</v>
      </c>
      <c r="J7590" s="55">
        <f>pro[[#This Row],[Revenue]]+pro[[#This Row],[AdminExp]]</f>
        <v>-97842.530999999988</v>
      </c>
      <c r="K7590" s="83">
        <f>pro[[#This Row],[Profit]]/pro[[#This Row],[Revenue]]</f>
        <v>-1.0662387037906615</v>
      </c>
      <c r="L7590" s="56">
        <f t="shared" si="118"/>
        <v>7</v>
      </c>
      <c r="M7590" s="82" t="str">
        <f>"Q"&amp;" "&amp;VLOOKUP(pro[[#This Row],[Period]],Mapping!A:B,2,0)</f>
        <v>Q 3</v>
      </c>
      <c r="N7590"/>
    </row>
    <row r="7591" spans="1:14" ht="14.25" x14ac:dyDescent="0.2">
      <c r="A7591" s="42" t="s">
        <v>27</v>
      </c>
      <c r="B7591" s="44" t="s">
        <v>24</v>
      </c>
      <c r="C7591" s="44" t="s">
        <v>58</v>
      </c>
      <c r="D7591" s="43">
        <v>270652.36799999996</v>
      </c>
      <c r="E7591" s="43">
        <v>-51181.689999999995</v>
      </c>
      <c r="F7591" s="45">
        <v>-44690</v>
      </c>
      <c r="G7591" s="45">
        <v>-101450</v>
      </c>
      <c r="H7591" s="45">
        <v>-94200</v>
      </c>
      <c r="I7591" s="55">
        <f>pro[[#This Row],[Admin expenses 3]]+pro[[#This Row],[Admin expenses 2]]+pro[[#This Row],[Admin expenses 1]]+pro[[#This Row],[COGS]]</f>
        <v>-291521.69</v>
      </c>
      <c r="J7591" s="55">
        <f>pro[[#This Row],[Revenue]]+pro[[#This Row],[AdminExp]]</f>
        <v>-20869.322000000044</v>
      </c>
      <c r="K7591" s="83">
        <f>pro[[#This Row],[Profit]]/pro[[#This Row],[Revenue]]</f>
        <v>-7.7107479805977708E-2</v>
      </c>
      <c r="L7591" s="56">
        <f t="shared" si="118"/>
        <v>7</v>
      </c>
      <c r="M7591" s="82" t="str">
        <f>"Q"&amp;" "&amp;VLOOKUP(pro[[#This Row],[Period]],Mapping!A:B,2,0)</f>
        <v>Q 3</v>
      </c>
      <c r="N7591"/>
    </row>
    <row r="7592" spans="1:14" ht="14.25" x14ac:dyDescent="0.2">
      <c r="A7592" s="42" t="s">
        <v>27</v>
      </c>
      <c r="B7592" s="44" t="s">
        <v>24</v>
      </c>
      <c r="C7592" s="44" t="s">
        <v>59</v>
      </c>
      <c r="D7592" s="43">
        <v>135811.00399999999</v>
      </c>
      <c r="E7592" s="43">
        <v>-36673.909999999996</v>
      </c>
      <c r="F7592" s="45">
        <v>-85240</v>
      </c>
      <c r="G7592" s="45">
        <v>-33370</v>
      </c>
      <c r="H7592" s="45">
        <v>-38120</v>
      </c>
      <c r="I7592" s="55">
        <f>pro[[#This Row],[Admin expenses 3]]+pro[[#This Row],[Admin expenses 2]]+pro[[#This Row],[Admin expenses 1]]+pro[[#This Row],[COGS]]</f>
        <v>-193403.91</v>
      </c>
      <c r="J7592" s="55">
        <f>pro[[#This Row],[Revenue]]+pro[[#This Row],[AdminExp]]</f>
        <v>-57592.906000000017</v>
      </c>
      <c r="K7592" s="83">
        <f>pro[[#This Row],[Profit]]/pro[[#This Row],[Revenue]]</f>
        <v>-0.42406656532779941</v>
      </c>
      <c r="L7592" s="56">
        <f t="shared" si="118"/>
        <v>7</v>
      </c>
      <c r="M7592" s="82" t="str">
        <f>"Q"&amp;" "&amp;VLOOKUP(pro[[#This Row],[Period]],Mapping!A:B,2,0)</f>
        <v>Q 3</v>
      </c>
      <c r="N7592"/>
    </row>
    <row r="7593" spans="1:14" ht="14.25" x14ac:dyDescent="0.2">
      <c r="A7593" s="42" t="s">
        <v>27</v>
      </c>
      <c r="B7593" s="44" t="s">
        <v>24</v>
      </c>
      <c r="C7593" s="44" t="s">
        <v>57</v>
      </c>
      <c r="D7593" s="43">
        <v>95228.273000000001</v>
      </c>
      <c r="E7593" s="43">
        <v>-24277.245999999999</v>
      </c>
      <c r="F7593" s="45">
        <v>-84510</v>
      </c>
      <c r="G7593" s="45">
        <v>-79580</v>
      </c>
      <c r="H7593" s="45">
        <v>-19950</v>
      </c>
      <c r="I7593" s="55">
        <f>pro[[#This Row],[Admin expenses 3]]+pro[[#This Row],[Admin expenses 2]]+pro[[#This Row],[Admin expenses 1]]+pro[[#This Row],[COGS]]</f>
        <v>-208317.24599999998</v>
      </c>
      <c r="J7593" s="55">
        <f>pro[[#This Row],[Revenue]]+pro[[#This Row],[AdminExp]]</f>
        <v>-113088.97299999998</v>
      </c>
      <c r="K7593" s="83">
        <f>pro[[#This Row],[Profit]]/pro[[#This Row],[Revenue]]</f>
        <v>-1.1875566933782364</v>
      </c>
      <c r="L7593" s="56">
        <f t="shared" si="118"/>
        <v>7</v>
      </c>
      <c r="M7593" s="82" t="str">
        <f>"Q"&amp;" "&amp;VLOOKUP(pro[[#This Row],[Period]],Mapping!A:B,2,0)</f>
        <v>Q 3</v>
      </c>
      <c r="N7593"/>
    </row>
    <row r="7594" spans="1:14" ht="14.25" x14ac:dyDescent="0.2">
      <c r="A7594" s="42" t="s">
        <v>27</v>
      </c>
      <c r="B7594" s="44" t="s">
        <v>24</v>
      </c>
      <c r="C7594" s="44" t="s">
        <v>57</v>
      </c>
      <c r="D7594" s="43">
        <v>258925.38</v>
      </c>
      <c r="E7594" s="43">
        <v>-157980.78099999999</v>
      </c>
      <c r="F7594" s="45">
        <v>-27010</v>
      </c>
      <c r="G7594" s="45">
        <v>-88430</v>
      </c>
      <c r="H7594" s="45">
        <v>-87800</v>
      </c>
      <c r="I7594" s="55">
        <f>pro[[#This Row],[Admin expenses 3]]+pro[[#This Row],[Admin expenses 2]]+pro[[#This Row],[Admin expenses 1]]+pro[[#This Row],[COGS]]</f>
        <v>-361220.78099999996</v>
      </c>
      <c r="J7594" s="55">
        <f>pro[[#This Row],[Revenue]]+pro[[#This Row],[AdminExp]]</f>
        <v>-102295.40099999995</v>
      </c>
      <c r="K7594" s="83">
        <f>pro[[#This Row],[Profit]]/pro[[#This Row],[Revenue]]</f>
        <v>-0.39507676304269573</v>
      </c>
      <c r="L7594" s="56">
        <f t="shared" si="118"/>
        <v>7</v>
      </c>
      <c r="M7594" s="82" t="str">
        <f>"Q"&amp;" "&amp;VLOOKUP(pro[[#This Row],[Period]],Mapping!A:B,2,0)</f>
        <v>Q 3</v>
      </c>
      <c r="N7594"/>
    </row>
    <row r="7595" spans="1:14" ht="14.25" x14ac:dyDescent="0.2">
      <c r="A7595" s="42" t="s">
        <v>27</v>
      </c>
      <c r="B7595" s="44" t="s">
        <v>24</v>
      </c>
      <c r="C7595" s="44" t="s">
        <v>58</v>
      </c>
      <c r="D7595" s="43">
        <v>308002.19799999997</v>
      </c>
      <c r="E7595" s="43">
        <v>-14746.963</v>
      </c>
      <c r="F7595" s="45">
        <v>-75330</v>
      </c>
      <c r="G7595" s="45">
        <v>-66840</v>
      </c>
      <c r="H7595" s="45">
        <v>-19840</v>
      </c>
      <c r="I7595" s="55">
        <f>pro[[#This Row],[Admin expenses 3]]+pro[[#This Row],[Admin expenses 2]]+pro[[#This Row],[Admin expenses 1]]+pro[[#This Row],[COGS]]</f>
        <v>-176756.96299999999</v>
      </c>
      <c r="J7595" s="55">
        <f>pro[[#This Row],[Revenue]]+pro[[#This Row],[AdminExp]]</f>
        <v>131245.23499999999</v>
      </c>
      <c r="K7595" s="83">
        <f>pro[[#This Row],[Profit]]/pro[[#This Row],[Revenue]]</f>
        <v>0.42611785192519958</v>
      </c>
      <c r="L7595" s="56">
        <f t="shared" si="118"/>
        <v>7</v>
      </c>
      <c r="M7595" s="82" t="str">
        <f>"Q"&amp;" "&amp;VLOOKUP(pro[[#This Row],[Period]],Mapping!A:B,2,0)</f>
        <v>Q 3</v>
      </c>
      <c r="N7595"/>
    </row>
    <row r="7596" spans="1:14" ht="14.25" x14ac:dyDescent="0.2">
      <c r="A7596" s="42" t="s">
        <v>27</v>
      </c>
      <c r="B7596" s="44" t="s">
        <v>24</v>
      </c>
      <c r="C7596" s="44" t="s">
        <v>59</v>
      </c>
      <c r="D7596" s="43">
        <v>494064.79499999993</v>
      </c>
      <c r="E7596" s="43">
        <v>-10840.304999999998</v>
      </c>
      <c r="F7596" s="45">
        <v>-23090</v>
      </c>
      <c r="G7596" s="45">
        <v>-75250</v>
      </c>
      <c r="H7596" s="45">
        <v>-59160</v>
      </c>
      <c r="I7596" s="55">
        <f>pro[[#This Row],[Admin expenses 3]]+pro[[#This Row],[Admin expenses 2]]+pro[[#This Row],[Admin expenses 1]]+pro[[#This Row],[COGS]]</f>
        <v>-168340.30499999999</v>
      </c>
      <c r="J7596" s="55">
        <f>pro[[#This Row],[Revenue]]+pro[[#This Row],[AdminExp]]</f>
        <v>325724.48999999993</v>
      </c>
      <c r="K7596" s="83">
        <f>pro[[#This Row],[Profit]]/pro[[#This Row],[Revenue]]</f>
        <v>0.65927484268536074</v>
      </c>
      <c r="L7596" s="56">
        <f t="shared" si="118"/>
        <v>7</v>
      </c>
      <c r="M7596" s="82" t="str">
        <f>"Q"&amp;" "&amp;VLOOKUP(pro[[#This Row],[Period]],Mapping!A:B,2,0)</f>
        <v>Q 3</v>
      </c>
      <c r="N7596"/>
    </row>
    <row r="7597" spans="1:14" ht="14.25" x14ac:dyDescent="0.2">
      <c r="A7597" s="42" t="s">
        <v>27</v>
      </c>
      <c r="B7597" s="44" t="s">
        <v>24</v>
      </c>
      <c r="C7597" s="44" t="s">
        <v>60</v>
      </c>
      <c r="D7597" s="43">
        <v>307159.20899999997</v>
      </c>
      <c r="E7597" s="43">
        <v>-52132.983</v>
      </c>
      <c r="F7597" s="45">
        <v>-90930</v>
      </c>
      <c r="G7597" s="45">
        <v>-47540</v>
      </c>
      <c r="H7597" s="45">
        <v>-49390</v>
      </c>
      <c r="I7597" s="55">
        <f>pro[[#This Row],[Admin expenses 3]]+pro[[#This Row],[Admin expenses 2]]+pro[[#This Row],[Admin expenses 1]]+pro[[#This Row],[COGS]]</f>
        <v>-239992.98300000001</v>
      </c>
      <c r="J7597" s="55">
        <f>pro[[#This Row],[Revenue]]+pro[[#This Row],[AdminExp]]</f>
        <v>67166.225999999966</v>
      </c>
      <c r="K7597" s="83">
        <f>pro[[#This Row],[Profit]]/pro[[#This Row],[Revenue]]</f>
        <v>0.2186690941764991</v>
      </c>
      <c r="L7597" s="56">
        <f t="shared" si="118"/>
        <v>7</v>
      </c>
      <c r="M7597" s="82" t="str">
        <f>"Q"&amp;" "&amp;VLOOKUP(pro[[#This Row],[Period]],Mapping!A:B,2,0)</f>
        <v>Q 3</v>
      </c>
      <c r="N7597"/>
    </row>
    <row r="7598" spans="1:14" ht="14.25" x14ac:dyDescent="0.2">
      <c r="A7598" s="42" t="s">
        <v>27</v>
      </c>
      <c r="B7598" s="44" t="s">
        <v>24</v>
      </c>
      <c r="C7598" s="44" t="s">
        <v>57</v>
      </c>
      <c r="D7598" s="43">
        <v>155652.80499999999</v>
      </c>
      <c r="E7598" s="43">
        <v>-4681.607</v>
      </c>
      <c r="F7598" s="45">
        <v>-35580</v>
      </c>
      <c r="G7598" s="45">
        <v>-95480</v>
      </c>
      <c r="H7598" s="45">
        <v>-18640</v>
      </c>
      <c r="I7598" s="55">
        <f>pro[[#This Row],[Admin expenses 3]]+pro[[#This Row],[Admin expenses 2]]+pro[[#This Row],[Admin expenses 1]]+pro[[#This Row],[COGS]]</f>
        <v>-154381.60699999999</v>
      </c>
      <c r="J7598" s="55">
        <f>pro[[#This Row],[Revenue]]+pro[[#This Row],[AdminExp]]</f>
        <v>1271.198000000004</v>
      </c>
      <c r="K7598" s="83">
        <f>pro[[#This Row],[Profit]]/pro[[#This Row],[Revenue]]</f>
        <v>8.1668814127699406E-3</v>
      </c>
      <c r="L7598" s="56">
        <f t="shared" si="118"/>
        <v>7</v>
      </c>
      <c r="M7598" s="82" t="str">
        <f>"Q"&amp;" "&amp;VLOOKUP(pro[[#This Row],[Period]],Mapping!A:B,2,0)</f>
        <v>Q 3</v>
      </c>
      <c r="N7598"/>
    </row>
    <row r="7599" spans="1:14" ht="14.25" x14ac:dyDescent="0.2">
      <c r="A7599" s="42" t="s">
        <v>27</v>
      </c>
      <c r="B7599" s="44" t="s">
        <v>24</v>
      </c>
      <c r="C7599" s="44" t="s">
        <v>58</v>
      </c>
      <c r="D7599" s="43">
        <v>154911.883</v>
      </c>
      <c r="E7599" s="43">
        <v>-5878.3339999999998</v>
      </c>
      <c r="F7599" s="45">
        <v>-44910</v>
      </c>
      <c r="G7599" s="45">
        <v>-43910</v>
      </c>
      <c r="H7599" s="45">
        <v>-33300</v>
      </c>
      <c r="I7599" s="55">
        <f>pro[[#This Row],[Admin expenses 3]]+pro[[#This Row],[Admin expenses 2]]+pro[[#This Row],[Admin expenses 1]]+pro[[#This Row],[COGS]]</f>
        <v>-127998.334</v>
      </c>
      <c r="J7599" s="55">
        <f>pro[[#This Row],[Revenue]]+pro[[#This Row],[AdminExp]]</f>
        <v>26913.548999999999</v>
      </c>
      <c r="K7599" s="83">
        <f>pro[[#This Row],[Profit]]/pro[[#This Row],[Revenue]]</f>
        <v>0.17373456754121308</v>
      </c>
      <c r="L7599" s="56">
        <f t="shared" si="118"/>
        <v>7</v>
      </c>
      <c r="M7599" s="82" t="str">
        <f>"Q"&amp;" "&amp;VLOOKUP(pro[[#This Row],[Period]],Mapping!A:B,2,0)</f>
        <v>Q 3</v>
      </c>
      <c r="N7599"/>
    </row>
    <row r="7600" spans="1:14" ht="14.25" x14ac:dyDescent="0.2">
      <c r="A7600" s="42" t="s">
        <v>27</v>
      </c>
      <c r="B7600" s="44" t="s">
        <v>24</v>
      </c>
      <c r="C7600" s="44" t="s">
        <v>59</v>
      </c>
      <c r="D7600" s="43">
        <v>81644.668000000005</v>
      </c>
      <c r="E7600" s="43">
        <v>-34425.670999999995</v>
      </c>
      <c r="F7600" s="45">
        <v>-54770</v>
      </c>
      <c r="G7600" s="45">
        <v>-20310</v>
      </c>
      <c r="H7600" s="45">
        <v>-16560</v>
      </c>
      <c r="I7600" s="55">
        <f>pro[[#This Row],[Admin expenses 3]]+pro[[#This Row],[Admin expenses 2]]+pro[[#This Row],[Admin expenses 1]]+pro[[#This Row],[COGS]]</f>
        <v>-126065.671</v>
      </c>
      <c r="J7600" s="55">
        <f>pro[[#This Row],[Revenue]]+pro[[#This Row],[AdminExp]]</f>
        <v>-44421.002999999997</v>
      </c>
      <c r="K7600" s="83">
        <f>pro[[#This Row],[Profit]]/pro[[#This Row],[Revenue]]</f>
        <v>-0.54407720783431923</v>
      </c>
      <c r="L7600" s="56">
        <f t="shared" si="118"/>
        <v>7</v>
      </c>
      <c r="M7600" s="82" t="str">
        <f>"Q"&amp;" "&amp;VLOOKUP(pro[[#This Row],[Period]],Mapping!A:B,2,0)</f>
        <v>Q 3</v>
      </c>
      <c r="N7600"/>
    </row>
    <row r="7601" spans="1:14" ht="14.25" x14ac:dyDescent="0.2">
      <c r="A7601" s="42" t="s">
        <v>27</v>
      </c>
      <c r="B7601" s="44" t="s">
        <v>24</v>
      </c>
      <c r="C7601" s="44" t="s">
        <v>60</v>
      </c>
      <c r="D7601" s="43">
        <v>113693.853</v>
      </c>
      <c r="E7601" s="43">
        <v>-129433.31099999997</v>
      </c>
      <c r="F7601" s="45">
        <v>-40350</v>
      </c>
      <c r="G7601" s="45">
        <v>-21080</v>
      </c>
      <c r="H7601" s="45">
        <v>-84290</v>
      </c>
      <c r="I7601" s="55">
        <f>pro[[#This Row],[Admin expenses 3]]+pro[[#This Row],[Admin expenses 2]]+pro[[#This Row],[Admin expenses 1]]+pro[[#This Row],[COGS]]</f>
        <v>-275153.31099999999</v>
      </c>
      <c r="J7601" s="55">
        <f>pro[[#This Row],[Revenue]]+pro[[#This Row],[AdminExp]]</f>
        <v>-161459.45799999998</v>
      </c>
      <c r="K7601" s="83">
        <f>pro[[#This Row],[Profit]]/pro[[#This Row],[Revenue]]</f>
        <v>-1.4201247801849057</v>
      </c>
      <c r="L7601" s="56">
        <f t="shared" si="118"/>
        <v>7</v>
      </c>
      <c r="M7601" s="82" t="str">
        <f>"Q"&amp;" "&amp;VLOOKUP(pro[[#This Row],[Period]],Mapping!A:B,2,0)</f>
        <v>Q 3</v>
      </c>
      <c r="N7601"/>
    </row>
    <row r="7602" spans="1:14" ht="14.25" x14ac:dyDescent="0.2">
      <c r="A7602" s="42" t="s">
        <v>27</v>
      </c>
      <c r="B7602" s="44" t="s">
        <v>24</v>
      </c>
      <c r="C7602" s="44" t="s">
        <v>57</v>
      </c>
      <c r="D7602" s="43">
        <v>12168.596999999998</v>
      </c>
      <c r="E7602" s="43">
        <v>-14843.710000000001</v>
      </c>
      <c r="F7602" s="45">
        <v>-67560</v>
      </c>
      <c r="G7602" s="45">
        <v>-59470</v>
      </c>
      <c r="H7602" s="45">
        <v>-37080</v>
      </c>
      <c r="I7602" s="55">
        <f>pro[[#This Row],[Admin expenses 3]]+pro[[#This Row],[Admin expenses 2]]+pro[[#This Row],[Admin expenses 1]]+pro[[#This Row],[COGS]]</f>
        <v>-178953.71</v>
      </c>
      <c r="J7602" s="55">
        <f>pro[[#This Row],[Revenue]]+pro[[#This Row],[AdminExp]]</f>
        <v>-166785.11299999998</v>
      </c>
      <c r="K7602" s="83">
        <f>pro[[#This Row],[Profit]]/pro[[#This Row],[Revenue]]</f>
        <v>-13.70619086160878</v>
      </c>
      <c r="L7602" s="56">
        <f t="shared" si="118"/>
        <v>7</v>
      </c>
      <c r="M7602" s="82" t="str">
        <f>"Q"&amp;" "&amp;VLOOKUP(pro[[#This Row],[Period]],Mapping!A:B,2,0)</f>
        <v>Q 3</v>
      </c>
      <c r="N7602"/>
    </row>
    <row r="7603" spans="1:14" ht="14.25" x14ac:dyDescent="0.2">
      <c r="A7603" s="42" t="s">
        <v>27</v>
      </c>
      <c r="B7603" s="44" t="s">
        <v>24</v>
      </c>
      <c r="C7603" s="44" t="s">
        <v>58</v>
      </c>
      <c r="D7603" s="43">
        <v>71655.583999999988</v>
      </c>
      <c r="E7603" s="43">
        <v>-43709.868999999999</v>
      </c>
      <c r="F7603" s="45">
        <v>-88560</v>
      </c>
      <c r="G7603" s="45">
        <v>-24860</v>
      </c>
      <c r="H7603" s="45">
        <v>-16040</v>
      </c>
      <c r="I7603" s="55">
        <f>pro[[#This Row],[Admin expenses 3]]+pro[[#This Row],[Admin expenses 2]]+pro[[#This Row],[Admin expenses 1]]+pro[[#This Row],[COGS]]</f>
        <v>-173169.86900000001</v>
      </c>
      <c r="J7603" s="55">
        <f>pro[[#This Row],[Revenue]]+pro[[#This Row],[AdminExp]]</f>
        <v>-101514.28500000002</v>
      </c>
      <c r="K7603" s="83">
        <f>pro[[#This Row],[Profit]]/pro[[#This Row],[Revenue]]</f>
        <v>-1.4166974760822553</v>
      </c>
      <c r="L7603" s="56">
        <f t="shared" si="118"/>
        <v>7</v>
      </c>
      <c r="M7603" s="82" t="str">
        <f>"Q"&amp;" "&amp;VLOOKUP(pro[[#This Row],[Period]],Mapping!A:B,2,0)</f>
        <v>Q 3</v>
      </c>
      <c r="N7603"/>
    </row>
    <row r="7604" spans="1:14" ht="14.25" x14ac:dyDescent="0.2">
      <c r="A7604" s="42" t="s">
        <v>27</v>
      </c>
      <c r="B7604" s="44" t="s">
        <v>24</v>
      </c>
      <c r="C7604" s="44" t="s">
        <v>59</v>
      </c>
      <c r="D7604" s="43">
        <v>110418.67199999999</v>
      </c>
      <c r="E7604" s="43">
        <v>-66482.982999999993</v>
      </c>
      <c r="F7604" s="45">
        <v>-76010</v>
      </c>
      <c r="G7604" s="45">
        <v>-18840</v>
      </c>
      <c r="H7604" s="45">
        <v>-96510</v>
      </c>
      <c r="I7604" s="55">
        <f>pro[[#This Row],[Admin expenses 3]]+pro[[#This Row],[Admin expenses 2]]+pro[[#This Row],[Admin expenses 1]]+pro[[#This Row],[COGS]]</f>
        <v>-257842.98300000001</v>
      </c>
      <c r="J7604" s="55">
        <f>pro[[#This Row],[Revenue]]+pro[[#This Row],[AdminExp]]</f>
        <v>-147424.31100000002</v>
      </c>
      <c r="K7604" s="83">
        <f>pro[[#This Row],[Profit]]/pro[[#This Row],[Revenue]]</f>
        <v>-1.3351393231753415</v>
      </c>
      <c r="L7604" s="56">
        <f t="shared" si="118"/>
        <v>7</v>
      </c>
      <c r="M7604" s="82" t="str">
        <f>"Q"&amp;" "&amp;VLOOKUP(pro[[#This Row],[Period]],Mapping!A:B,2,0)</f>
        <v>Q 3</v>
      </c>
      <c r="N7604"/>
    </row>
    <row r="7605" spans="1:14" ht="14.25" x14ac:dyDescent="0.2">
      <c r="A7605" s="42" t="s">
        <v>27</v>
      </c>
      <c r="B7605" s="44" t="s">
        <v>24</v>
      </c>
      <c r="C7605" s="44" t="s">
        <v>60</v>
      </c>
      <c r="D7605" s="43">
        <v>354380.59299999999</v>
      </c>
      <c r="E7605" s="43">
        <v>-53767.483</v>
      </c>
      <c r="F7605" s="45">
        <v>-54710</v>
      </c>
      <c r="G7605" s="45">
        <v>-57590</v>
      </c>
      <c r="H7605" s="45">
        <v>-69510</v>
      </c>
      <c r="I7605" s="55">
        <f>pro[[#This Row],[Admin expenses 3]]+pro[[#This Row],[Admin expenses 2]]+pro[[#This Row],[Admin expenses 1]]+pro[[#This Row],[COGS]]</f>
        <v>-235577.48300000001</v>
      </c>
      <c r="J7605" s="55">
        <f>pro[[#This Row],[Revenue]]+pro[[#This Row],[AdminExp]]</f>
        <v>118803.10999999999</v>
      </c>
      <c r="K7605" s="83">
        <f>pro[[#This Row],[Profit]]/pro[[#This Row],[Revenue]]</f>
        <v>0.33524158022953582</v>
      </c>
      <c r="L7605" s="56">
        <f t="shared" si="118"/>
        <v>7</v>
      </c>
      <c r="M7605" s="82" t="str">
        <f>"Q"&amp;" "&amp;VLOOKUP(pro[[#This Row],[Period]],Mapping!A:B,2,0)</f>
        <v>Q 3</v>
      </c>
      <c r="N7605"/>
    </row>
    <row r="7606" spans="1:14" ht="14.25" x14ac:dyDescent="0.2">
      <c r="A7606" s="42" t="s">
        <v>27</v>
      </c>
      <c r="B7606" s="44" t="s">
        <v>24</v>
      </c>
      <c r="C7606" s="44" t="s">
        <v>57</v>
      </c>
      <c r="D7606" s="43">
        <v>26579.987000000001</v>
      </c>
      <c r="E7606" s="43">
        <v>-22067.423000000003</v>
      </c>
      <c r="F7606" s="45">
        <v>-23590</v>
      </c>
      <c r="G7606" s="45">
        <v>-37110</v>
      </c>
      <c r="H7606" s="45">
        <v>-57240</v>
      </c>
      <c r="I7606" s="55">
        <f>pro[[#This Row],[Admin expenses 3]]+pro[[#This Row],[Admin expenses 2]]+pro[[#This Row],[Admin expenses 1]]+pro[[#This Row],[COGS]]</f>
        <v>-140007.42300000001</v>
      </c>
      <c r="J7606" s="55">
        <f>pro[[#This Row],[Revenue]]+pro[[#This Row],[AdminExp]]</f>
        <v>-113427.43600000002</v>
      </c>
      <c r="K7606" s="83">
        <f>pro[[#This Row],[Profit]]/pro[[#This Row],[Revenue]]</f>
        <v>-4.2673999802934448</v>
      </c>
      <c r="L7606" s="56">
        <f t="shared" si="118"/>
        <v>7</v>
      </c>
      <c r="M7606" s="82" t="str">
        <f>"Q"&amp;" "&amp;VLOOKUP(pro[[#This Row],[Period]],Mapping!A:B,2,0)</f>
        <v>Q 3</v>
      </c>
      <c r="N7606"/>
    </row>
    <row r="7607" spans="1:14" ht="14.25" x14ac:dyDescent="0.2">
      <c r="A7607" s="42" t="s">
        <v>27</v>
      </c>
      <c r="B7607" s="44" t="s">
        <v>24</v>
      </c>
      <c r="C7607" s="44" t="s">
        <v>58</v>
      </c>
      <c r="D7607" s="43">
        <v>15448.733999999999</v>
      </c>
      <c r="E7607" s="43">
        <v>-18548.789000000001</v>
      </c>
      <c r="F7607" s="45">
        <v>-63840</v>
      </c>
      <c r="G7607" s="45">
        <v>-32230</v>
      </c>
      <c r="H7607" s="45">
        <v>-59400</v>
      </c>
      <c r="I7607" s="55">
        <f>pro[[#This Row],[Admin expenses 3]]+pro[[#This Row],[Admin expenses 2]]+pro[[#This Row],[Admin expenses 1]]+pro[[#This Row],[COGS]]</f>
        <v>-174018.78899999999</v>
      </c>
      <c r="J7607" s="55">
        <f>pro[[#This Row],[Revenue]]+pro[[#This Row],[AdminExp]]</f>
        <v>-158570.05499999999</v>
      </c>
      <c r="K7607" s="83">
        <f>pro[[#This Row],[Profit]]/pro[[#This Row],[Revenue]]</f>
        <v>-10.264275053217954</v>
      </c>
      <c r="L7607" s="56">
        <f t="shared" si="118"/>
        <v>7</v>
      </c>
      <c r="M7607" s="82" t="str">
        <f>"Q"&amp;" "&amp;VLOOKUP(pro[[#This Row],[Period]],Mapping!A:B,2,0)</f>
        <v>Q 3</v>
      </c>
      <c r="N7607"/>
    </row>
    <row r="7608" spans="1:14" ht="14.25" x14ac:dyDescent="0.2">
      <c r="A7608" s="42" t="s">
        <v>27</v>
      </c>
      <c r="B7608" s="44" t="s">
        <v>24</v>
      </c>
      <c r="C7608" s="44" t="s">
        <v>59</v>
      </c>
      <c r="D7608" s="43">
        <v>40835.815999999999</v>
      </c>
      <c r="E7608" s="43">
        <v>-45552.521000000001</v>
      </c>
      <c r="F7608" s="45">
        <v>-77780</v>
      </c>
      <c r="G7608" s="45">
        <v>-47580</v>
      </c>
      <c r="H7608" s="45">
        <v>-42780</v>
      </c>
      <c r="I7608" s="55">
        <f>pro[[#This Row],[Admin expenses 3]]+pro[[#This Row],[Admin expenses 2]]+pro[[#This Row],[Admin expenses 1]]+pro[[#This Row],[COGS]]</f>
        <v>-213692.52100000001</v>
      </c>
      <c r="J7608" s="55">
        <f>pro[[#This Row],[Revenue]]+pro[[#This Row],[AdminExp]]</f>
        <v>-172856.70500000002</v>
      </c>
      <c r="K7608" s="83">
        <f>pro[[#This Row],[Profit]]/pro[[#This Row],[Revenue]]</f>
        <v>-4.2329680641131313</v>
      </c>
      <c r="L7608" s="56">
        <f t="shared" si="118"/>
        <v>7</v>
      </c>
      <c r="M7608" s="82" t="str">
        <f>"Q"&amp;" "&amp;VLOOKUP(pro[[#This Row],[Period]],Mapping!A:B,2,0)</f>
        <v>Q 3</v>
      </c>
      <c r="N7608"/>
    </row>
    <row r="7609" spans="1:14" ht="14.25" x14ac:dyDescent="0.2">
      <c r="A7609" s="42" t="s">
        <v>27</v>
      </c>
      <c r="B7609" s="44" t="s">
        <v>24</v>
      </c>
      <c r="C7609" s="44" t="s">
        <v>60</v>
      </c>
      <c r="D7609" s="43">
        <v>1993.152</v>
      </c>
      <c r="E7609" s="43">
        <v>-2496.8579999999997</v>
      </c>
      <c r="F7609" s="45">
        <v>-99340</v>
      </c>
      <c r="G7609" s="45">
        <v>-92300</v>
      </c>
      <c r="H7609" s="45">
        <v>-48750</v>
      </c>
      <c r="I7609" s="55">
        <f>pro[[#This Row],[Admin expenses 3]]+pro[[#This Row],[Admin expenses 2]]+pro[[#This Row],[Admin expenses 1]]+pro[[#This Row],[COGS]]</f>
        <v>-242886.85800000001</v>
      </c>
      <c r="J7609" s="55">
        <f>pro[[#This Row],[Revenue]]+pro[[#This Row],[AdminExp]]</f>
        <v>-240893.70600000001</v>
      </c>
      <c r="K7609" s="83">
        <f>pro[[#This Row],[Profit]]/pro[[#This Row],[Revenue]]</f>
        <v>-120.86067996821116</v>
      </c>
      <c r="L7609" s="56">
        <f t="shared" si="118"/>
        <v>7</v>
      </c>
      <c r="M7609" s="82" t="str">
        <f>"Q"&amp;" "&amp;VLOOKUP(pro[[#This Row],[Period]],Mapping!A:B,2,0)</f>
        <v>Q 3</v>
      </c>
      <c r="N7609"/>
    </row>
    <row r="7610" spans="1:14" ht="14.25" x14ac:dyDescent="0.2">
      <c r="A7610" s="42" t="s">
        <v>27</v>
      </c>
      <c r="B7610" s="44" t="s">
        <v>24</v>
      </c>
      <c r="C7610" s="44" t="s">
        <v>57</v>
      </c>
      <c r="D7610" s="43">
        <v>681646.11199999996</v>
      </c>
      <c r="E7610" s="43">
        <v>-211320.19299999997</v>
      </c>
      <c r="F7610" s="45">
        <v>-105040</v>
      </c>
      <c r="G7610" s="45">
        <v>-78560</v>
      </c>
      <c r="H7610" s="45">
        <v>-89060</v>
      </c>
      <c r="I7610" s="55">
        <f>pro[[#This Row],[Admin expenses 3]]+pro[[#This Row],[Admin expenses 2]]+pro[[#This Row],[Admin expenses 1]]+pro[[#This Row],[COGS]]</f>
        <v>-483980.19299999997</v>
      </c>
      <c r="J7610" s="55">
        <f>pro[[#This Row],[Revenue]]+pro[[#This Row],[AdminExp]]</f>
        <v>197665.91899999999</v>
      </c>
      <c r="K7610" s="83">
        <f>pro[[#This Row],[Profit]]/pro[[#This Row],[Revenue]]</f>
        <v>0.28998319732219058</v>
      </c>
      <c r="L7610" s="56">
        <f t="shared" si="118"/>
        <v>7</v>
      </c>
      <c r="M7610" s="82" t="str">
        <f>"Q"&amp;" "&amp;VLOOKUP(pro[[#This Row],[Period]],Mapping!A:B,2,0)</f>
        <v>Q 3</v>
      </c>
      <c r="N7610"/>
    </row>
    <row r="7611" spans="1:14" ht="14.25" x14ac:dyDescent="0.2">
      <c r="A7611" s="42" t="s">
        <v>27</v>
      </c>
      <c r="B7611" s="44" t="s">
        <v>24</v>
      </c>
      <c r="C7611" s="44" t="s">
        <v>58</v>
      </c>
      <c r="D7611" s="43">
        <v>148823.80799999999</v>
      </c>
      <c r="E7611" s="43">
        <v>-48620.025999999991</v>
      </c>
      <c r="F7611" s="45">
        <v>-100800</v>
      </c>
      <c r="G7611" s="45">
        <v>-83260</v>
      </c>
      <c r="H7611" s="45">
        <v>-81480</v>
      </c>
      <c r="I7611" s="55">
        <f>pro[[#This Row],[Admin expenses 3]]+pro[[#This Row],[Admin expenses 2]]+pro[[#This Row],[Admin expenses 1]]+pro[[#This Row],[COGS]]</f>
        <v>-314160.02600000001</v>
      </c>
      <c r="J7611" s="55">
        <f>pro[[#This Row],[Revenue]]+pro[[#This Row],[AdminExp]]</f>
        <v>-165336.21800000002</v>
      </c>
      <c r="K7611" s="83">
        <f>pro[[#This Row],[Profit]]/pro[[#This Row],[Revenue]]</f>
        <v>-1.1109527448726486</v>
      </c>
      <c r="L7611" s="56">
        <f t="shared" si="118"/>
        <v>7</v>
      </c>
      <c r="M7611" s="82" t="str">
        <f>"Q"&amp;" "&amp;VLOOKUP(pro[[#This Row],[Period]],Mapping!A:B,2,0)</f>
        <v>Q 3</v>
      </c>
      <c r="N7611"/>
    </row>
    <row r="7612" spans="1:14" ht="14.25" x14ac:dyDescent="0.2">
      <c r="A7612" s="42" t="s">
        <v>27</v>
      </c>
      <c r="B7612" s="44" t="s">
        <v>24</v>
      </c>
      <c r="C7612" s="44" t="s">
        <v>59</v>
      </c>
      <c r="D7612" s="43">
        <v>229470.83599999998</v>
      </c>
      <c r="E7612" s="43">
        <v>-39166.68</v>
      </c>
      <c r="F7612" s="45">
        <v>-44340</v>
      </c>
      <c r="G7612" s="45">
        <v>-38310</v>
      </c>
      <c r="H7612" s="45">
        <v>-34090</v>
      </c>
      <c r="I7612" s="55">
        <f>pro[[#This Row],[Admin expenses 3]]+pro[[#This Row],[Admin expenses 2]]+pro[[#This Row],[Admin expenses 1]]+pro[[#This Row],[COGS]]</f>
        <v>-155906.68</v>
      </c>
      <c r="J7612" s="55">
        <f>pro[[#This Row],[Revenue]]+pro[[#This Row],[AdminExp]]</f>
        <v>73564.155999999988</v>
      </c>
      <c r="K7612" s="83">
        <f>pro[[#This Row],[Profit]]/pro[[#This Row],[Revenue]]</f>
        <v>0.32058172307351507</v>
      </c>
      <c r="L7612" s="56">
        <f t="shared" si="118"/>
        <v>7</v>
      </c>
      <c r="M7612" s="82" t="str">
        <f>"Q"&amp;" "&amp;VLOOKUP(pro[[#This Row],[Period]],Mapping!A:B,2,0)</f>
        <v>Q 3</v>
      </c>
      <c r="N7612"/>
    </row>
    <row r="7613" spans="1:14" ht="14.25" x14ac:dyDescent="0.2">
      <c r="A7613" s="42" t="s">
        <v>27</v>
      </c>
      <c r="B7613" s="44" t="s">
        <v>24</v>
      </c>
      <c r="C7613" s="44" t="s">
        <v>60</v>
      </c>
      <c r="D7613" s="43">
        <v>38769.044999999998</v>
      </c>
      <c r="E7613" s="43">
        <v>-26460.42</v>
      </c>
      <c r="F7613" s="45">
        <v>-55360</v>
      </c>
      <c r="G7613" s="45">
        <v>-28690</v>
      </c>
      <c r="H7613" s="45">
        <v>-75230</v>
      </c>
      <c r="I7613" s="55">
        <f>pro[[#This Row],[Admin expenses 3]]+pro[[#This Row],[Admin expenses 2]]+pro[[#This Row],[Admin expenses 1]]+pro[[#This Row],[COGS]]</f>
        <v>-185740.41999999998</v>
      </c>
      <c r="J7613" s="55">
        <f>pro[[#This Row],[Revenue]]+pro[[#This Row],[AdminExp]]</f>
        <v>-146971.375</v>
      </c>
      <c r="K7613" s="83">
        <f>pro[[#This Row],[Profit]]/pro[[#This Row],[Revenue]]</f>
        <v>-3.790946488364622</v>
      </c>
      <c r="L7613" s="56">
        <f t="shared" si="118"/>
        <v>7</v>
      </c>
      <c r="M7613" s="82" t="str">
        <f>"Q"&amp;" "&amp;VLOOKUP(pro[[#This Row],[Period]],Mapping!A:B,2,0)</f>
        <v>Q 3</v>
      </c>
      <c r="N7613"/>
    </row>
    <row r="7614" spans="1:14" ht="14.25" x14ac:dyDescent="0.2">
      <c r="A7614" s="42" t="s">
        <v>27</v>
      </c>
      <c r="B7614" s="44" t="s">
        <v>24</v>
      </c>
      <c r="C7614" s="44" t="s">
        <v>57</v>
      </c>
      <c r="D7614" s="43">
        <v>341060.11099999998</v>
      </c>
      <c r="E7614" s="43">
        <v>-85670.395999999993</v>
      </c>
      <c r="F7614" s="45">
        <v>-72540</v>
      </c>
      <c r="G7614" s="45">
        <v>-68640</v>
      </c>
      <c r="H7614" s="45">
        <v>-61910</v>
      </c>
      <c r="I7614" s="55">
        <f>pro[[#This Row],[Admin expenses 3]]+pro[[#This Row],[Admin expenses 2]]+pro[[#This Row],[Admin expenses 1]]+pro[[#This Row],[COGS]]</f>
        <v>-288760.39600000001</v>
      </c>
      <c r="J7614" s="55">
        <f>pro[[#This Row],[Revenue]]+pro[[#This Row],[AdminExp]]</f>
        <v>52299.714999999967</v>
      </c>
      <c r="K7614" s="83">
        <f>pro[[#This Row],[Profit]]/pro[[#This Row],[Revenue]]</f>
        <v>0.15334456687607179</v>
      </c>
      <c r="L7614" s="56">
        <f t="shared" si="118"/>
        <v>7</v>
      </c>
      <c r="M7614" s="82" t="str">
        <f>"Q"&amp;" "&amp;VLOOKUP(pro[[#This Row],[Period]],Mapping!A:B,2,0)</f>
        <v>Q 3</v>
      </c>
      <c r="N7614"/>
    </row>
    <row r="7615" spans="1:14" ht="14.25" x14ac:dyDescent="0.2">
      <c r="A7615" s="42" t="s">
        <v>27</v>
      </c>
      <c r="B7615" s="44" t="s">
        <v>24</v>
      </c>
      <c r="C7615" s="44" t="s">
        <v>57</v>
      </c>
      <c r="D7615" s="43">
        <v>67838.014999999999</v>
      </c>
      <c r="E7615" s="43">
        <v>-17788.259999999998</v>
      </c>
      <c r="F7615" s="45">
        <v>-92050</v>
      </c>
      <c r="G7615" s="45">
        <v>-57690</v>
      </c>
      <c r="H7615" s="45">
        <v>-75800</v>
      </c>
      <c r="I7615" s="55">
        <f>pro[[#This Row],[Admin expenses 3]]+pro[[#This Row],[Admin expenses 2]]+pro[[#This Row],[Admin expenses 1]]+pro[[#This Row],[COGS]]</f>
        <v>-243328.26</v>
      </c>
      <c r="J7615" s="55">
        <f>pro[[#This Row],[Revenue]]+pro[[#This Row],[AdminExp]]</f>
        <v>-175490.245</v>
      </c>
      <c r="K7615" s="83">
        <f>pro[[#This Row],[Profit]]/pro[[#This Row],[Revenue]]</f>
        <v>-2.5869012381921848</v>
      </c>
      <c r="L7615" s="56">
        <f t="shared" si="118"/>
        <v>7</v>
      </c>
      <c r="M7615" s="82" t="str">
        <f>"Q"&amp;" "&amp;VLOOKUP(pro[[#This Row],[Period]],Mapping!A:B,2,0)</f>
        <v>Q 3</v>
      </c>
      <c r="N7615"/>
    </row>
    <row r="7616" spans="1:14" ht="14.25" x14ac:dyDescent="0.2">
      <c r="A7616" s="42" t="s">
        <v>27</v>
      </c>
      <c r="B7616" s="44" t="s">
        <v>24</v>
      </c>
      <c r="C7616" s="44" t="s">
        <v>58</v>
      </c>
      <c r="D7616" s="43">
        <v>65197.796999999999</v>
      </c>
      <c r="E7616" s="43">
        <v>-50119.558999999994</v>
      </c>
      <c r="F7616" s="45">
        <v>-63530</v>
      </c>
      <c r="G7616" s="45">
        <v>-57420</v>
      </c>
      <c r="H7616" s="45">
        <v>-101850</v>
      </c>
      <c r="I7616" s="55">
        <f>pro[[#This Row],[Admin expenses 3]]+pro[[#This Row],[Admin expenses 2]]+pro[[#This Row],[Admin expenses 1]]+pro[[#This Row],[COGS]]</f>
        <v>-272919.55900000001</v>
      </c>
      <c r="J7616" s="55">
        <f>pro[[#This Row],[Revenue]]+pro[[#This Row],[AdminExp]]</f>
        <v>-207721.76200000002</v>
      </c>
      <c r="K7616" s="83">
        <f>pro[[#This Row],[Profit]]/pro[[#This Row],[Revenue]]</f>
        <v>-3.1860242455738192</v>
      </c>
      <c r="L7616" s="56">
        <f t="shared" si="118"/>
        <v>7</v>
      </c>
      <c r="M7616" s="82" t="str">
        <f>"Q"&amp;" "&amp;VLOOKUP(pro[[#This Row],[Period]],Mapping!A:B,2,0)</f>
        <v>Q 3</v>
      </c>
      <c r="N7616"/>
    </row>
    <row r="7617" spans="1:14" ht="14.25" x14ac:dyDescent="0.2">
      <c r="A7617" s="42" t="s">
        <v>27</v>
      </c>
      <c r="B7617" s="44" t="s">
        <v>24</v>
      </c>
      <c r="C7617" s="44" t="s">
        <v>59</v>
      </c>
      <c r="D7617" s="43">
        <v>62656.124999999993</v>
      </c>
      <c r="E7617" s="43">
        <v>-49392.259000000005</v>
      </c>
      <c r="F7617" s="45">
        <v>-103160</v>
      </c>
      <c r="G7617" s="45">
        <v>-91960</v>
      </c>
      <c r="H7617" s="45">
        <v>-63980</v>
      </c>
      <c r="I7617" s="55">
        <f>pro[[#This Row],[Admin expenses 3]]+pro[[#This Row],[Admin expenses 2]]+pro[[#This Row],[Admin expenses 1]]+pro[[#This Row],[COGS]]</f>
        <v>-308492.25900000002</v>
      </c>
      <c r="J7617" s="55">
        <f>pro[[#This Row],[Revenue]]+pro[[#This Row],[AdminExp]]</f>
        <v>-245836.13400000002</v>
      </c>
      <c r="K7617" s="83">
        <f>pro[[#This Row],[Profit]]/pro[[#This Row],[Revenue]]</f>
        <v>-3.9235770485327661</v>
      </c>
      <c r="L7617" s="56">
        <f t="shared" si="118"/>
        <v>7</v>
      </c>
      <c r="M7617" s="82" t="str">
        <f>"Q"&amp;" "&amp;VLOOKUP(pro[[#This Row],[Period]],Mapping!A:B,2,0)</f>
        <v>Q 3</v>
      </c>
      <c r="N7617"/>
    </row>
    <row r="7618" spans="1:14" ht="14.25" x14ac:dyDescent="0.2">
      <c r="A7618" s="42" t="s">
        <v>27</v>
      </c>
      <c r="B7618" s="44" t="s">
        <v>24</v>
      </c>
      <c r="C7618" s="44" t="s">
        <v>57</v>
      </c>
      <c r="D7618" s="43">
        <v>1119197.3729999999</v>
      </c>
      <c r="E7618" s="43">
        <v>-29623.019999999997</v>
      </c>
      <c r="F7618" s="45">
        <v>-15560</v>
      </c>
      <c r="G7618" s="45">
        <v>-89220</v>
      </c>
      <c r="H7618" s="45">
        <v>-64900</v>
      </c>
      <c r="I7618" s="55">
        <f>pro[[#This Row],[Admin expenses 3]]+pro[[#This Row],[Admin expenses 2]]+pro[[#This Row],[Admin expenses 1]]+pro[[#This Row],[COGS]]</f>
        <v>-199303.02</v>
      </c>
      <c r="J7618" s="55">
        <f>pro[[#This Row],[Revenue]]+pro[[#This Row],[AdminExp]]</f>
        <v>919894.35299999989</v>
      </c>
      <c r="K7618" s="83">
        <f>pro[[#This Row],[Profit]]/pro[[#This Row],[Revenue]]</f>
        <v>0.82192325964296198</v>
      </c>
      <c r="L7618" s="56">
        <f t="shared" ref="L7618:L7681" si="119">MONTH(DATEVALUE(A7618&amp;"1"))</f>
        <v>7</v>
      </c>
      <c r="M7618" s="82" t="str">
        <f>"Q"&amp;" "&amp;VLOOKUP(pro[[#This Row],[Period]],Mapping!A:B,2,0)</f>
        <v>Q 3</v>
      </c>
      <c r="N7618"/>
    </row>
    <row r="7619" spans="1:14" ht="14.25" x14ac:dyDescent="0.2">
      <c r="A7619" s="42" t="s">
        <v>27</v>
      </c>
      <c r="B7619" s="44" t="s">
        <v>24</v>
      </c>
      <c r="C7619" s="44" t="s">
        <v>58</v>
      </c>
      <c r="D7619" s="43">
        <v>233425.27599999998</v>
      </c>
      <c r="E7619" s="43">
        <v>-80764.935999999987</v>
      </c>
      <c r="F7619" s="45">
        <v>-18050</v>
      </c>
      <c r="G7619" s="45">
        <v>-12730</v>
      </c>
      <c r="H7619" s="45">
        <v>-85330</v>
      </c>
      <c r="I7619" s="55">
        <f>pro[[#This Row],[Admin expenses 3]]+pro[[#This Row],[Admin expenses 2]]+pro[[#This Row],[Admin expenses 1]]+pro[[#This Row],[COGS]]</f>
        <v>-196874.93599999999</v>
      </c>
      <c r="J7619" s="55">
        <f>pro[[#This Row],[Revenue]]+pro[[#This Row],[AdminExp]]</f>
        <v>36550.339999999997</v>
      </c>
      <c r="K7619" s="83">
        <f>pro[[#This Row],[Profit]]/pro[[#This Row],[Revenue]]</f>
        <v>0.15658261447230762</v>
      </c>
      <c r="L7619" s="56">
        <f t="shared" si="119"/>
        <v>7</v>
      </c>
      <c r="M7619" s="82" t="str">
        <f>"Q"&amp;" "&amp;VLOOKUP(pro[[#This Row],[Period]],Mapping!A:B,2,0)</f>
        <v>Q 3</v>
      </c>
      <c r="N7619"/>
    </row>
    <row r="7620" spans="1:14" ht="14.25" x14ac:dyDescent="0.2">
      <c r="A7620" s="42" t="s">
        <v>27</v>
      </c>
      <c r="B7620" s="44" t="s">
        <v>24</v>
      </c>
      <c r="C7620" s="44" t="s">
        <v>59</v>
      </c>
      <c r="D7620" s="43">
        <v>114472.83399999999</v>
      </c>
      <c r="E7620" s="43">
        <v>-12441.519999999999</v>
      </c>
      <c r="F7620" s="45">
        <v>-62190</v>
      </c>
      <c r="G7620" s="45">
        <v>-106300</v>
      </c>
      <c r="H7620" s="45">
        <v>-82070</v>
      </c>
      <c r="I7620" s="55">
        <f>pro[[#This Row],[Admin expenses 3]]+pro[[#This Row],[Admin expenses 2]]+pro[[#This Row],[Admin expenses 1]]+pro[[#This Row],[COGS]]</f>
        <v>-263001.52</v>
      </c>
      <c r="J7620" s="55">
        <f>pro[[#This Row],[Revenue]]+pro[[#This Row],[AdminExp]]</f>
        <v>-148528.68600000005</v>
      </c>
      <c r="K7620" s="83">
        <f>pro[[#This Row],[Profit]]/pro[[#This Row],[Revenue]]</f>
        <v>-1.2975016063636553</v>
      </c>
      <c r="L7620" s="56">
        <f t="shared" si="119"/>
        <v>7</v>
      </c>
      <c r="M7620" s="82" t="str">
        <f>"Q"&amp;" "&amp;VLOOKUP(pro[[#This Row],[Period]],Mapping!A:B,2,0)</f>
        <v>Q 3</v>
      </c>
      <c r="N7620"/>
    </row>
    <row r="7621" spans="1:14" ht="14.25" x14ac:dyDescent="0.2">
      <c r="A7621" s="42" t="s">
        <v>27</v>
      </c>
      <c r="B7621" s="44" t="s">
        <v>24</v>
      </c>
      <c r="C7621" s="44" t="s">
        <v>57</v>
      </c>
      <c r="D7621" s="43">
        <v>148623.42599999998</v>
      </c>
      <c r="E7621" s="43">
        <v>-19477.023999999998</v>
      </c>
      <c r="F7621" s="45">
        <v>-68410</v>
      </c>
      <c r="G7621" s="45">
        <v>-62240</v>
      </c>
      <c r="H7621" s="45">
        <v>-79360</v>
      </c>
      <c r="I7621" s="55">
        <f>pro[[#This Row],[Admin expenses 3]]+pro[[#This Row],[Admin expenses 2]]+pro[[#This Row],[Admin expenses 1]]+pro[[#This Row],[COGS]]</f>
        <v>-229487.024</v>
      </c>
      <c r="J7621" s="55">
        <f>pro[[#This Row],[Revenue]]+pro[[#This Row],[AdminExp]]</f>
        <v>-80863.598000000027</v>
      </c>
      <c r="K7621" s="83">
        <f>pro[[#This Row],[Profit]]/pro[[#This Row],[Revenue]]</f>
        <v>-0.54408379739543911</v>
      </c>
      <c r="L7621" s="56">
        <f t="shared" si="119"/>
        <v>7</v>
      </c>
      <c r="M7621" s="82" t="str">
        <f>"Q"&amp;" "&amp;VLOOKUP(pro[[#This Row],[Period]],Mapping!A:B,2,0)</f>
        <v>Q 3</v>
      </c>
      <c r="N7621"/>
    </row>
    <row r="7622" spans="1:14" ht="14.25" x14ac:dyDescent="0.2">
      <c r="A7622" s="42" t="s">
        <v>27</v>
      </c>
      <c r="B7622" s="44" t="s">
        <v>24</v>
      </c>
      <c r="C7622" s="44" t="s">
        <v>58</v>
      </c>
      <c r="D7622" s="43">
        <v>13128.576999999999</v>
      </c>
      <c r="E7622" s="43">
        <v>-1896.748</v>
      </c>
      <c r="F7622" s="45">
        <v>-82980</v>
      </c>
      <c r="G7622" s="45">
        <v>-72640</v>
      </c>
      <c r="H7622" s="45">
        <v>-49110</v>
      </c>
      <c r="I7622" s="55">
        <f>pro[[#This Row],[Admin expenses 3]]+pro[[#This Row],[Admin expenses 2]]+pro[[#This Row],[Admin expenses 1]]+pro[[#This Row],[COGS]]</f>
        <v>-206626.74799999999</v>
      </c>
      <c r="J7622" s="55">
        <f>pro[[#This Row],[Revenue]]+pro[[#This Row],[AdminExp]]</f>
        <v>-193498.171</v>
      </c>
      <c r="K7622" s="83">
        <f>pro[[#This Row],[Profit]]/pro[[#This Row],[Revenue]]</f>
        <v>-14.738701003162797</v>
      </c>
      <c r="L7622" s="56">
        <f t="shared" si="119"/>
        <v>7</v>
      </c>
      <c r="M7622" s="82" t="str">
        <f>"Q"&amp;" "&amp;VLOOKUP(pro[[#This Row],[Period]],Mapping!A:B,2,0)</f>
        <v>Q 3</v>
      </c>
      <c r="N7622"/>
    </row>
    <row r="7623" spans="1:14" ht="14.25" x14ac:dyDescent="0.2">
      <c r="A7623" s="42" t="s">
        <v>27</v>
      </c>
      <c r="B7623" s="44" t="s">
        <v>24</v>
      </c>
      <c r="C7623" s="44" t="s">
        <v>59</v>
      </c>
      <c r="D7623" s="43">
        <v>65627.394</v>
      </c>
      <c r="E7623" s="43">
        <v>-7411.7189999999982</v>
      </c>
      <c r="F7623" s="45">
        <v>-73920</v>
      </c>
      <c r="G7623" s="45">
        <v>-86150</v>
      </c>
      <c r="H7623" s="45">
        <v>-25700</v>
      </c>
      <c r="I7623" s="55">
        <f>pro[[#This Row],[Admin expenses 3]]+pro[[#This Row],[Admin expenses 2]]+pro[[#This Row],[Admin expenses 1]]+pro[[#This Row],[COGS]]</f>
        <v>-193181.71900000001</v>
      </c>
      <c r="J7623" s="55">
        <f>pro[[#This Row],[Revenue]]+pro[[#This Row],[AdminExp]]</f>
        <v>-127554.32500000001</v>
      </c>
      <c r="K7623" s="83">
        <f>pro[[#This Row],[Profit]]/pro[[#This Row],[Revenue]]</f>
        <v>-1.9436140493404326</v>
      </c>
      <c r="L7623" s="56">
        <f t="shared" si="119"/>
        <v>7</v>
      </c>
      <c r="M7623" s="82" t="str">
        <f>"Q"&amp;" "&amp;VLOOKUP(pro[[#This Row],[Period]],Mapping!A:B,2,0)</f>
        <v>Q 3</v>
      </c>
      <c r="N7623"/>
    </row>
    <row r="7624" spans="1:14" ht="14.25" x14ac:dyDescent="0.2">
      <c r="A7624" s="42" t="s">
        <v>27</v>
      </c>
      <c r="B7624" s="44" t="s">
        <v>24</v>
      </c>
      <c r="C7624" s="44" t="s">
        <v>57</v>
      </c>
      <c r="D7624" s="43">
        <v>53440.772000000004</v>
      </c>
      <c r="E7624" s="43">
        <v>-10548.887999999999</v>
      </c>
      <c r="F7624" s="45">
        <v>-103790</v>
      </c>
      <c r="G7624" s="45">
        <v>-99450</v>
      </c>
      <c r="H7624" s="45">
        <v>-85660</v>
      </c>
      <c r="I7624" s="55">
        <f>pro[[#This Row],[Admin expenses 3]]+pro[[#This Row],[Admin expenses 2]]+pro[[#This Row],[Admin expenses 1]]+pro[[#This Row],[COGS]]</f>
        <v>-299448.88799999998</v>
      </c>
      <c r="J7624" s="55">
        <f>pro[[#This Row],[Revenue]]+pro[[#This Row],[AdminExp]]</f>
        <v>-246008.11599999998</v>
      </c>
      <c r="K7624" s="83">
        <f>pro[[#This Row],[Profit]]/pro[[#This Row],[Revenue]]</f>
        <v>-4.6033787835250575</v>
      </c>
      <c r="L7624" s="56">
        <f t="shared" si="119"/>
        <v>7</v>
      </c>
      <c r="M7624" s="82" t="str">
        <f>"Q"&amp;" "&amp;VLOOKUP(pro[[#This Row],[Period]],Mapping!A:B,2,0)</f>
        <v>Q 3</v>
      </c>
      <c r="N7624"/>
    </row>
    <row r="7625" spans="1:14" ht="14.25" x14ac:dyDescent="0.2">
      <c r="A7625" s="42" t="s">
        <v>27</v>
      </c>
      <c r="B7625" s="44" t="s">
        <v>24</v>
      </c>
      <c r="C7625" s="44" t="s">
        <v>57</v>
      </c>
      <c r="D7625" s="43">
        <v>653134.46799999999</v>
      </c>
      <c r="E7625" s="43">
        <v>-134933.36499999999</v>
      </c>
      <c r="F7625" s="45">
        <v>-55400</v>
      </c>
      <c r="G7625" s="45">
        <v>-16020</v>
      </c>
      <c r="H7625" s="45">
        <v>-19900</v>
      </c>
      <c r="I7625" s="55">
        <f>pro[[#This Row],[Admin expenses 3]]+pro[[#This Row],[Admin expenses 2]]+pro[[#This Row],[Admin expenses 1]]+pro[[#This Row],[COGS]]</f>
        <v>-226253.36499999999</v>
      </c>
      <c r="J7625" s="55">
        <f>pro[[#This Row],[Revenue]]+pro[[#This Row],[AdminExp]]</f>
        <v>426881.103</v>
      </c>
      <c r="K7625" s="83">
        <f>pro[[#This Row],[Profit]]/pro[[#This Row],[Revenue]]</f>
        <v>0.65358838633517047</v>
      </c>
      <c r="L7625" s="56">
        <f t="shared" si="119"/>
        <v>7</v>
      </c>
      <c r="M7625" s="82" t="str">
        <f>"Q"&amp;" "&amp;VLOOKUP(pro[[#This Row],[Period]],Mapping!A:B,2,0)</f>
        <v>Q 3</v>
      </c>
      <c r="N7625"/>
    </row>
    <row r="7626" spans="1:14" ht="14.25" x14ac:dyDescent="0.2">
      <c r="A7626" s="42" t="s">
        <v>27</v>
      </c>
      <c r="B7626" s="44" t="s">
        <v>24</v>
      </c>
      <c r="C7626" s="44" t="s">
        <v>57</v>
      </c>
      <c r="D7626" s="43">
        <v>237860.62299999999</v>
      </c>
      <c r="E7626" s="43">
        <v>-21853.789999999997</v>
      </c>
      <c r="F7626" s="45">
        <v>-34800</v>
      </c>
      <c r="G7626" s="45">
        <v>-62020</v>
      </c>
      <c r="H7626" s="45">
        <v>-99740</v>
      </c>
      <c r="I7626" s="55">
        <f>pro[[#This Row],[Admin expenses 3]]+pro[[#This Row],[Admin expenses 2]]+pro[[#This Row],[Admin expenses 1]]+pro[[#This Row],[COGS]]</f>
        <v>-218413.79</v>
      </c>
      <c r="J7626" s="55">
        <f>pro[[#This Row],[Revenue]]+pro[[#This Row],[AdminExp]]</f>
        <v>19446.832999999984</v>
      </c>
      <c r="K7626" s="83">
        <f>pro[[#This Row],[Profit]]/pro[[#This Row],[Revenue]]</f>
        <v>8.1757260847668697E-2</v>
      </c>
      <c r="L7626" s="56">
        <f t="shared" si="119"/>
        <v>7</v>
      </c>
      <c r="M7626" s="82" t="str">
        <f>"Q"&amp;" "&amp;VLOOKUP(pro[[#This Row],[Period]],Mapping!A:B,2,0)</f>
        <v>Q 3</v>
      </c>
      <c r="N7626"/>
    </row>
    <row r="7627" spans="1:14" ht="14.25" x14ac:dyDescent="0.2">
      <c r="A7627" s="42" t="s">
        <v>27</v>
      </c>
      <c r="B7627" s="44" t="s">
        <v>24</v>
      </c>
      <c r="C7627" s="44" t="s">
        <v>57</v>
      </c>
      <c r="D7627" s="43">
        <v>6421.45</v>
      </c>
      <c r="E7627" s="43">
        <v>-789.01199999999983</v>
      </c>
      <c r="F7627" s="45">
        <v>-40190</v>
      </c>
      <c r="G7627" s="45">
        <v>-82960</v>
      </c>
      <c r="H7627" s="45">
        <v>-96120</v>
      </c>
      <c r="I7627" s="55">
        <f>pro[[#This Row],[Admin expenses 3]]+pro[[#This Row],[Admin expenses 2]]+pro[[#This Row],[Admin expenses 1]]+pro[[#This Row],[COGS]]</f>
        <v>-220059.01199999999</v>
      </c>
      <c r="J7627" s="55">
        <f>pro[[#This Row],[Revenue]]+pro[[#This Row],[AdminExp]]</f>
        <v>-213637.56199999998</v>
      </c>
      <c r="K7627" s="83">
        <f>pro[[#This Row],[Profit]]/pro[[#This Row],[Revenue]]</f>
        <v>-33.269364707348025</v>
      </c>
      <c r="L7627" s="56">
        <f t="shared" si="119"/>
        <v>7</v>
      </c>
      <c r="M7627" s="82" t="str">
        <f>"Q"&amp;" "&amp;VLOOKUP(pro[[#This Row],[Period]],Mapping!A:B,2,0)</f>
        <v>Q 3</v>
      </c>
      <c r="N7627"/>
    </row>
    <row r="7628" spans="1:14" ht="14.25" x14ac:dyDescent="0.2">
      <c r="A7628" s="42" t="s">
        <v>27</v>
      </c>
      <c r="B7628" s="44" t="s">
        <v>24</v>
      </c>
      <c r="C7628" s="44" t="s">
        <v>57</v>
      </c>
      <c r="D7628" s="43">
        <v>29459.716999999997</v>
      </c>
      <c r="E7628" s="43">
        <v>-4936.96</v>
      </c>
      <c r="F7628" s="45">
        <v>-76480</v>
      </c>
      <c r="G7628" s="45">
        <v>-51460</v>
      </c>
      <c r="H7628" s="45">
        <v>-34060</v>
      </c>
      <c r="I7628" s="55">
        <f>pro[[#This Row],[Admin expenses 3]]+pro[[#This Row],[Admin expenses 2]]+pro[[#This Row],[Admin expenses 1]]+pro[[#This Row],[COGS]]</f>
        <v>-166936.95999999999</v>
      </c>
      <c r="J7628" s="55">
        <f>pro[[#This Row],[Revenue]]+pro[[#This Row],[AdminExp]]</f>
        <v>-137477.24299999999</v>
      </c>
      <c r="K7628" s="83">
        <f>pro[[#This Row],[Profit]]/pro[[#This Row],[Revenue]]</f>
        <v>-4.6666179108237866</v>
      </c>
      <c r="L7628" s="56">
        <f t="shared" si="119"/>
        <v>7</v>
      </c>
      <c r="M7628" s="82" t="str">
        <f>"Q"&amp;" "&amp;VLOOKUP(pro[[#This Row],[Period]],Mapping!A:B,2,0)</f>
        <v>Q 3</v>
      </c>
      <c r="N7628"/>
    </row>
    <row r="7629" spans="1:14" ht="14.25" x14ac:dyDescent="0.2">
      <c r="A7629" s="42" t="s">
        <v>27</v>
      </c>
      <c r="B7629" s="44" t="s">
        <v>24</v>
      </c>
      <c r="C7629" s="44" t="s">
        <v>57</v>
      </c>
      <c r="D7629" s="43">
        <v>9270.5549999999985</v>
      </c>
      <c r="E7629" s="43">
        <v>-6051.4439999999995</v>
      </c>
      <c r="F7629" s="45">
        <v>-13340</v>
      </c>
      <c r="G7629" s="45">
        <v>-68850</v>
      </c>
      <c r="H7629" s="45">
        <v>-74140</v>
      </c>
      <c r="I7629" s="55">
        <f>pro[[#This Row],[Admin expenses 3]]+pro[[#This Row],[Admin expenses 2]]+pro[[#This Row],[Admin expenses 1]]+pro[[#This Row],[COGS]]</f>
        <v>-162381.44399999999</v>
      </c>
      <c r="J7629" s="55">
        <f>pro[[#This Row],[Revenue]]+pro[[#This Row],[AdminExp]]</f>
        <v>-153110.889</v>
      </c>
      <c r="K7629" s="83">
        <f>pro[[#This Row],[Profit]]/pro[[#This Row],[Revenue]]</f>
        <v>-16.515827693164002</v>
      </c>
      <c r="L7629" s="56">
        <f t="shared" si="119"/>
        <v>7</v>
      </c>
      <c r="M7629" s="82" t="str">
        <f>"Q"&amp;" "&amp;VLOOKUP(pro[[#This Row],[Period]],Mapping!A:B,2,0)</f>
        <v>Q 3</v>
      </c>
      <c r="N7629"/>
    </row>
    <row r="7630" spans="1:14" ht="14.25" x14ac:dyDescent="0.2">
      <c r="A7630" s="42" t="s">
        <v>27</v>
      </c>
      <c r="B7630" s="44" t="s">
        <v>24</v>
      </c>
      <c r="C7630" s="44" t="s">
        <v>57</v>
      </c>
      <c r="D7630" s="43">
        <v>1078085.3299999998</v>
      </c>
      <c r="E7630" s="43">
        <v>-67685.085999999996</v>
      </c>
      <c r="F7630" s="45">
        <v>-85370</v>
      </c>
      <c r="G7630" s="45">
        <v>-89430</v>
      </c>
      <c r="H7630" s="45">
        <v>-67030</v>
      </c>
      <c r="I7630" s="55">
        <f>pro[[#This Row],[Admin expenses 3]]+pro[[#This Row],[Admin expenses 2]]+pro[[#This Row],[Admin expenses 1]]+pro[[#This Row],[COGS]]</f>
        <v>-309515.08600000001</v>
      </c>
      <c r="J7630" s="55">
        <f>pro[[#This Row],[Revenue]]+pro[[#This Row],[AdminExp]]</f>
        <v>768570.24399999983</v>
      </c>
      <c r="K7630" s="83">
        <f>pro[[#This Row],[Profit]]/pro[[#This Row],[Revenue]]</f>
        <v>0.71290297958140281</v>
      </c>
      <c r="L7630" s="56">
        <f t="shared" si="119"/>
        <v>7</v>
      </c>
      <c r="M7630" s="82" t="str">
        <f>"Q"&amp;" "&amp;VLOOKUP(pro[[#This Row],[Period]],Mapping!A:B,2,0)</f>
        <v>Q 3</v>
      </c>
      <c r="N7630"/>
    </row>
    <row r="7631" spans="1:14" ht="14.25" x14ac:dyDescent="0.2">
      <c r="A7631" s="42" t="s">
        <v>27</v>
      </c>
      <c r="B7631" s="44" t="s">
        <v>24</v>
      </c>
      <c r="C7631" s="44" t="s">
        <v>57</v>
      </c>
      <c r="D7631" s="43">
        <v>33098.387000000002</v>
      </c>
      <c r="E7631" s="43">
        <v>-8750.3709999999992</v>
      </c>
      <c r="F7631" s="45">
        <v>-26130</v>
      </c>
      <c r="G7631" s="45">
        <v>-108120</v>
      </c>
      <c r="H7631" s="45">
        <v>-95760</v>
      </c>
      <c r="I7631" s="55">
        <f>pro[[#This Row],[Admin expenses 3]]+pro[[#This Row],[Admin expenses 2]]+pro[[#This Row],[Admin expenses 1]]+pro[[#This Row],[COGS]]</f>
        <v>-238760.37099999998</v>
      </c>
      <c r="J7631" s="55">
        <f>pro[[#This Row],[Revenue]]+pro[[#This Row],[AdminExp]]</f>
        <v>-205661.984</v>
      </c>
      <c r="K7631" s="83">
        <f>pro[[#This Row],[Profit]]/pro[[#This Row],[Revenue]]</f>
        <v>-6.2136557893289481</v>
      </c>
      <c r="L7631" s="56">
        <f t="shared" si="119"/>
        <v>7</v>
      </c>
      <c r="M7631" s="82" t="str">
        <f>"Q"&amp;" "&amp;VLOOKUP(pro[[#This Row],[Period]],Mapping!A:B,2,0)</f>
        <v>Q 3</v>
      </c>
      <c r="N7631"/>
    </row>
    <row r="7632" spans="1:14" ht="14.25" x14ac:dyDescent="0.2">
      <c r="A7632" s="42" t="s">
        <v>27</v>
      </c>
      <c r="B7632" s="44" t="s">
        <v>24</v>
      </c>
      <c r="C7632" s="44" t="s">
        <v>57</v>
      </c>
      <c r="D7632" s="43">
        <v>186698.29499999998</v>
      </c>
      <c r="E7632" s="43">
        <v>-122680.30599999998</v>
      </c>
      <c r="F7632" s="45">
        <v>-82670</v>
      </c>
      <c r="G7632" s="45">
        <v>-65340</v>
      </c>
      <c r="H7632" s="45">
        <v>-41820</v>
      </c>
      <c r="I7632" s="55">
        <f>pro[[#This Row],[Admin expenses 3]]+pro[[#This Row],[Admin expenses 2]]+pro[[#This Row],[Admin expenses 1]]+pro[[#This Row],[COGS]]</f>
        <v>-312510.30599999998</v>
      </c>
      <c r="J7632" s="55">
        <f>pro[[#This Row],[Revenue]]+pro[[#This Row],[AdminExp]]</f>
        <v>-125812.011</v>
      </c>
      <c r="K7632" s="83">
        <f>pro[[#This Row],[Profit]]/pro[[#This Row],[Revenue]]</f>
        <v>-0.67387873574314117</v>
      </c>
      <c r="L7632" s="56">
        <f t="shared" si="119"/>
        <v>7</v>
      </c>
      <c r="M7632" s="82" t="str">
        <f>"Q"&amp;" "&amp;VLOOKUP(pro[[#This Row],[Period]],Mapping!A:B,2,0)</f>
        <v>Q 3</v>
      </c>
      <c r="N7632"/>
    </row>
    <row r="7633" spans="1:14" ht="14.25" x14ac:dyDescent="0.2">
      <c r="A7633" s="42" t="s">
        <v>27</v>
      </c>
      <c r="B7633" s="44" t="s">
        <v>24</v>
      </c>
      <c r="C7633" s="44" t="s">
        <v>57</v>
      </c>
      <c r="D7633" s="43">
        <v>842360.06400000001</v>
      </c>
      <c r="E7633" s="43">
        <v>-180246.72399999999</v>
      </c>
      <c r="F7633" s="45">
        <v>-69120</v>
      </c>
      <c r="G7633" s="45">
        <v>-83900</v>
      </c>
      <c r="H7633" s="45">
        <v>-81160</v>
      </c>
      <c r="I7633" s="55">
        <f>pro[[#This Row],[Admin expenses 3]]+pro[[#This Row],[Admin expenses 2]]+pro[[#This Row],[Admin expenses 1]]+pro[[#This Row],[COGS]]</f>
        <v>-414426.72399999999</v>
      </c>
      <c r="J7633" s="55">
        <f>pro[[#This Row],[Revenue]]+pro[[#This Row],[AdminExp]]</f>
        <v>427933.34</v>
      </c>
      <c r="K7633" s="83">
        <f>pro[[#This Row],[Profit]]/pro[[#This Row],[Revenue]]</f>
        <v>0.50801712745964178</v>
      </c>
      <c r="L7633" s="56">
        <f t="shared" si="119"/>
        <v>7</v>
      </c>
      <c r="M7633" s="82" t="str">
        <f>"Q"&amp;" "&amp;VLOOKUP(pro[[#This Row],[Period]],Mapping!A:B,2,0)</f>
        <v>Q 3</v>
      </c>
      <c r="N7633"/>
    </row>
    <row r="7634" spans="1:14" ht="14.25" x14ac:dyDescent="0.2">
      <c r="A7634" s="42" t="s">
        <v>27</v>
      </c>
      <c r="B7634" s="44" t="s">
        <v>24</v>
      </c>
      <c r="C7634" s="44" t="s">
        <v>57</v>
      </c>
      <c r="D7634" s="43">
        <v>1545181.834</v>
      </c>
      <c r="E7634" s="43">
        <v>-128009.02099999999</v>
      </c>
      <c r="F7634" s="45">
        <v>-60400</v>
      </c>
      <c r="G7634" s="45">
        <v>-67420</v>
      </c>
      <c r="H7634" s="45">
        <v>-90720</v>
      </c>
      <c r="I7634" s="55">
        <f>pro[[#This Row],[Admin expenses 3]]+pro[[#This Row],[Admin expenses 2]]+pro[[#This Row],[Admin expenses 1]]+pro[[#This Row],[COGS]]</f>
        <v>-346549.02100000001</v>
      </c>
      <c r="J7634" s="55">
        <f>pro[[#This Row],[Revenue]]+pro[[#This Row],[AdminExp]]</f>
        <v>1198632.8130000001</v>
      </c>
      <c r="K7634" s="83">
        <f>pro[[#This Row],[Profit]]/pro[[#This Row],[Revenue]]</f>
        <v>0.77572282214650989</v>
      </c>
      <c r="L7634" s="56">
        <f t="shared" si="119"/>
        <v>7</v>
      </c>
      <c r="M7634" s="82" t="str">
        <f>"Q"&amp;" "&amp;VLOOKUP(pro[[#This Row],[Period]],Mapping!A:B,2,0)</f>
        <v>Q 3</v>
      </c>
      <c r="N7634"/>
    </row>
    <row r="7635" spans="1:14" ht="14.25" x14ac:dyDescent="0.2">
      <c r="A7635" s="42" t="s">
        <v>27</v>
      </c>
      <c r="B7635" s="44" t="s">
        <v>24</v>
      </c>
      <c r="C7635" s="44" t="s">
        <v>57</v>
      </c>
      <c r="D7635" s="43">
        <v>142734.17199999999</v>
      </c>
      <c r="E7635" s="43">
        <v>-22175.341999999997</v>
      </c>
      <c r="F7635" s="45">
        <v>-23530</v>
      </c>
      <c r="G7635" s="45">
        <v>-34080</v>
      </c>
      <c r="H7635" s="45">
        <v>-42650</v>
      </c>
      <c r="I7635" s="55">
        <f>pro[[#This Row],[Admin expenses 3]]+pro[[#This Row],[Admin expenses 2]]+pro[[#This Row],[Admin expenses 1]]+pro[[#This Row],[COGS]]</f>
        <v>-122435.342</v>
      </c>
      <c r="J7635" s="55">
        <f>pro[[#This Row],[Revenue]]+pro[[#This Row],[AdminExp]]</f>
        <v>20298.829999999987</v>
      </c>
      <c r="K7635" s="83">
        <f>pro[[#This Row],[Profit]]/pro[[#This Row],[Revenue]]</f>
        <v>0.14221422743812173</v>
      </c>
      <c r="L7635" s="56">
        <f t="shared" si="119"/>
        <v>7</v>
      </c>
      <c r="M7635" s="82" t="str">
        <f>"Q"&amp;" "&amp;VLOOKUP(pro[[#This Row],[Period]],Mapping!A:B,2,0)</f>
        <v>Q 3</v>
      </c>
      <c r="N7635"/>
    </row>
    <row r="7636" spans="1:14" ht="14.25" x14ac:dyDescent="0.2">
      <c r="A7636" s="42" t="s">
        <v>27</v>
      </c>
      <c r="B7636" s="44" t="s">
        <v>24</v>
      </c>
      <c r="C7636" s="44" t="s">
        <v>57</v>
      </c>
      <c r="D7636" s="43">
        <v>274874.08199999999</v>
      </c>
      <c r="E7636" s="43">
        <v>-74822.873999999996</v>
      </c>
      <c r="F7636" s="45">
        <v>-84380</v>
      </c>
      <c r="G7636" s="45">
        <v>-23700</v>
      </c>
      <c r="H7636" s="45">
        <v>-91720</v>
      </c>
      <c r="I7636" s="55">
        <f>pro[[#This Row],[Admin expenses 3]]+pro[[#This Row],[Admin expenses 2]]+pro[[#This Row],[Admin expenses 1]]+pro[[#This Row],[COGS]]</f>
        <v>-274622.87400000001</v>
      </c>
      <c r="J7636" s="55">
        <f>pro[[#This Row],[Revenue]]+pro[[#This Row],[AdminExp]]</f>
        <v>251.20799999998417</v>
      </c>
      <c r="K7636" s="83">
        <f>pro[[#This Row],[Profit]]/pro[[#This Row],[Revenue]]</f>
        <v>9.1390209717911552E-4</v>
      </c>
      <c r="L7636" s="56">
        <f t="shared" si="119"/>
        <v>7</v>
      </c>
      <c r="M7636" s="82" t="str">
        <f>"Q"&amp;" "&amp;VLOOKUP(pro[[#This Row],[Period]],Mapping!A:B,2,0)</f>
        <v>Q 3</v>
      </c>
      <c r="N7636"/>
    </row>
    <row r="7637" spans="1:14" ht="14.25" x14ac:dyDescent="0.2">
      <c r="A7637" s="42" t="s">
        <v>27</v>
      </c>
      <c r="B7637" s="44" t="s">
        <v>24</v>
      </c>
      <c r="C7637" s="44" t="s">
        <v>57</v>
      </c>
      <c r="D7637" s="43">
        <v>275949.723</v>
      </c>
      <c r="E7637" s="43">
        <v>-147898.49899999998</v>
      </c>
      <c r="F7637" s="45">
        <v>-22730</v>
      </c>
      <c r="G7637" s="45">
        <v>-103960</v>
      </c>
      <c r="H7637" s="45">
        <v>-65980</v>
      </c>
      <c r="I7637" s="55">
        <f>pro[[#This Row],[Admin expenses 3]]+pro[[#This Row],[Admin expenses 2]]+pro[[#This Row],[Admin expenses 1]]+pro[[#This Row],[COGS]]</f>
        <v>-340568.49899999995</v>
      </c>
      <c r="J7637" s="55">
        <f>pro[[#This Row],[Revenue]]+pro[[#This Row],[AdminExp]]</f>
        <v>-64618.775999999954</v>
      </c>
      <c r="K7637" s="83">
        <f>pro[[#This Row],[Profit]]/pro[[#This Row],[Revenue]]</f>
        <v>-0.23416865687522345</v>
      </c>
      <c r="L7637" s="56">
        <f t="shared" si="119"/>
        <v>7</v>
      </c>
      <c r="M7637" s="82" t="str">
        <f>"Q"&amp;" "&amp;VLOOKUP(pro[[#This Row],[Period]],Mapping!A:B,2,0)</f>
        <v>Q 3</v>
      </c>
      <c r="N7637"/>
    </row>
    <row r="7638" spans="1:14" ht="14.25" x14ac:dyDescent="0.2">
      <c r="A7638" s="42" t="s">
        <v>27</v>
      </c>
      <c r="B7638" s="44" t="s">
        <v>39</v>
      </c>
      <c r="C7638" s="44" t="s">
        <v>57</v>
      </c>
      <c r="D7638" s="43">
        <v>-1075.662</v>
      </c>
      <c r="E7638" s="43">
        <v>84.034999999999997</v>
      </c>
      <c r="F7638" s="45">
        <v>-46880</v>
      </c>
      <c r="G7638" s="45">
        <v>-85230</v>
      </c>
      <c r="H7638" s="45">
        <v>-35320</v>
      </c>
      <c r="I7638" s="55">
        <f>pro[[#This Row],[Admin expenses 3]]+pro[[#This Row],[Admin expenses 2]]+pro[[#This Row],[Admin expenses 1]]+pro[[#This Row],[COGS]]</f>
        <v>-167345.965</v>
      </c>
      <c r="J7638" s="55">
        <f>pro[[#This Row],[Revenue]]+pro[[#This Row],[AdminExp]]</f>
        <v>-168421.62700000001</v>
      </c>
      <c r="K7638" s="83">
        <f>pro[[#This Row],[Profit]]/pro[[#This Row],[Revenue]]</f>
        <v>156.57485994671188</v>
      </c>
      <c r="L7638" s="56">
        <f t="shared" si="119"/>
        <v>7</v>
      </c>
      <c r="M7638" s="82" t="str">
        <f>"Q"&amp;" "&amp;VLOOKUP(pro[[#This Row],[Period]],Mapping!A:B,2,0)</f>
        <v>Q 3</v>
      </c>
      <c r="N7638"/>
    </row>
    <row r="7639" spans="1:14" ht="14.25" x14ac:dyDescent="0.2">
      <c r="A7639" s="42" t="s">
        <v>27</v>
      </c>
      <c r="B7639" s="44" t="s">
        <v>39</v>
      </c>
      <c r="C7639" s="44" t="s">
        <v>57</v>
      </c>
      <c r="D7639" s="43">
        <v>157099.25</v>
      </c>
      <c r="E7639" s="43">
        <v>-122276.182</v>
      </c>
      <c r="F7639" s="45">
        <v>-71970</v>
      </c>
      <c r="G7639" s="45">
        <v>-102890</v>
      </c>
      <c r="H7639" s="45">
        <v>-36510</v>
      </c>
      <c r="I7639" s="55">
        <f>pro[[#This Row],[Admin expenses 3]]+pro[[#This Row],[Admin expenses 2]]+pro[[#This Row],[Admin expenses 1]]+pro[[#This Row],[COGS]]</f>
        <v>-333646.18200000003</v>
      </c>
      <c r="J7639" s="55">
        <f>pro[[#This Row],[Revenue]]+pro[[#This Row],[AdminExp]]</f>
        <v>-176546.93200000003</v>
      </c>
      <c r="K7639" s="83">
        <f>pro[[#This Row],[Profit]]/pro[[#This Row],[Revenue]]</f>
        <v>-1.1237923287348606</v>
      </c>
      <c r="L7639" s="56">
        <f t="shared" si="119"/>
        <v>7</v>
      </c>
      <c r="M7639" s="82" t="str">
        <f>"Q"&amp;" "&amp;VLOOKUP(pro[[#This Row],[Period]],Mapping!A:B,2,0)</f>
        <v>Q 3</v>
      </c>
      <c r="N7639"/>
    </row>
    <row r="7640" spans="1:14" ht="14.25" x14ac:dyDescent="0.2">
      <c r="A7640" s="42" t="s">
        <v>27</v>
      </c>
      <c r="B7640" s="44" t="s">
        <v>39</v>
      </c>
      <c r="C7640" s="44" t="s">
        <v>57</v>
      </c>
      <c r="D7640" s="43">
        <v>248244.15</v>
      </c>
      <c r="E7640" s="43">
        <v>-18649.001</v>
      </c>
      <c r="F7640" s="45">
        <v>-53970</v>
      </c>
      <c r="G7640" s="45">
        <v>-21620</v>
      </c>
      <c r="H7640" s="45">
        <v>-53240</v>
      </c>
      <c r="I7640" s="55">
        <f>pro[[#This Row],[Admin expenses 3]]+pro[[#This Row],[Admin expenses 2]]+pro[[#This Row],[Admin expenses 1]]+pro[[#This Row],[COGS]]</f>
        <v>-147479.00099999999</v>
      </c>
      <c r="J7640" s="55">
        <f>pro[[#This Row],[Revenue]]+pro[[#This Row],[AdminExp]]</f>
        <v>100765.149</v>
      </c>
      <c r="K7640" s="83">
        <f>pro[[#This Row],[Profit]]/pro[[#This Row],[Revenue]]</f>
        <v>0.40591147465106431</v>
      </c>
      <c r="L7640" s="56">
        <f t="shared" si="119"/>
        <v>7</v>
      </c>
      <c r="M7640" s="82" t="str">
        <f>"Q"&amp;" "&amp;VLOOKUP(pro[[#This Row],[Period]],Mapping!A:B,2,0)</f>
        <v>Q 3</v>
      </c>
      <c r="N7640"/>
    </row>
    <row r="7641" spans="1:14" ht="14.25" x14ac:dyDescent="0.2">
      <c r="A7641" s="42" t="s">
        <v>27</v>
      </c>
      <c r="B7641" s="44" t="s">
        <v>39</v>
      </c>
      <c r="C7641" s="44" t="s">
        <v>57</v>
      </c>
      <c r="D7641" s="43">
        <v>401803.34600000002</v>
      </c>
      <c r="E7641" s="43">
        <v>-23139.101999999999</v>
      </c>
      <c r="F7641" s="45">
        <v>-63240</v>
      </c>
      <c r="G7641" s="45">
        <v>-31890</v>
      </c>
      <c r="H7641" s="45">
        <v>-15620</v>
      </c>
      <c r="I7641" s="55">
        <f>pro[[#This Row],[Admin expenses 3]]+pro[[#This Row],[Admin expenses 2]]+pro[[#This Row],[Admin expenses 1]]+pro[[#This Row],[COGS]]</f>
        <v>-133889.10200000001</v>
      </c>
      <c r="J7641" s="55">
        <f>pro[[#This Row],[Revenue]]+pro[[#This Row],[AdminExp]]</f>
        <v>267914.24400000001</v>
      </c>
      <c r="K7641" s="83">
        <f>pro[[#This Row],[Profit]]/pro[[#This Row],[Revenue]]</f>
        <v>0.66677952452889722</v>
      </c>
      <c r="L7641" s="56">
        <f t="shared" si="119"/>
        <v>7</v>
      </c>
      <c r="M7641" s="82" t="str">
        <f>"Q"&amp;" "&amp;VLOOKUP(pro[[#This Row],[Period]],Mapping!A:B,2,0)</f>
        <v>Q 3</v>
      </c>
      <c r="N7641"/>
    </row>
    <row r="7642" spans="1:14" ht="14.25" x14ac:dyDescent="0.2">
      <c r="A7642" s="42" t="s">
        <v>27</v>
      </c>
      <c r="B7642" s="44" t="s">
        <v>39</v>
      </c>
      <c r="C7642" s="44" t="s">
        <v>57</v>
      </c>
      <c r="D7642" s="43">
        <v>-28954.421999999999</v>
      </c>
      <c r="E7642" s="43">
        <v>38823.651999999995</v>
      </c>
      <c r="F7642" s="45">
        <v>-70570</v>
      </c>
      <c r="G7642" s="45">
        <v>-48580</v>
      </c>
      <c r="H7642" s="45">
        <v>-27090</v>
      </c>
      <c r="I7642" s="55">
        <f>pro[[#This Row],[Admin expenses 3]]+pro[[#This Row],[Admin expenses 2]]+pro[[#This Row],[Admin expenses 1]]+pro[[#This Row],[COGS]]</f>
        <v>-107416.348</v>
      </c>
      <c r="J7642" s="55">
        <f>pro[[#This Row],[Revenue]]+pro[[#This Row],[AdminExp]]</f>
        <v>-136370.76999999999</v>
      </c>
      <c r="K7642" s="83">
        <f>pro[[#This Row],[Profit]]/pro[[#This Row],[Revenue]]</f>
        <v>4.7098425933006016</v>
      </c>
      <c r="L7642" s="56">
        <f t="shared" si="119"/>
        <v>7</v>
      </c>
      <c r="M7642" s="82" t="str">
        <f>"Q"&amp;" "&amp;VLOOKUP(pro[[#This Row],[Period]],Mapping!A:B,2,0)</f>
        <v>Q 3</v>
      </c>
      <c r="N7642"/>
    </row>
    <row r="7643" spans="1:14" ht="14.25" x14ac:dyDescent="0.2">
      <c r="A7643" s="42" t="s">
        <v>27</v>
      </c>
      <c r="B7643" s="44" t="s">
        <v>39</v>
      </c>
      <c r="C7643" s="44" t="s">
        <v>57</v>
      </c>
      <c r="D7643" s="43">
        <v>-23817.927</v>
      </c>
      <c r="E7643" s="43">
        <v>7780.9129999999996</v>
      </c>
      <c r="F7643" s="45">
        <v>-20180</v>
      </c>
      <c r="G7643" s="45">
        <v>-57500</v>
      </c>
      <c r="H7643" s="45">
        <v>-66620</v>
      </c>
      <c r="I7643" s="55">
        <f>pro[[#This Row],[Admin expenses 3]]+pro[[#This Row],[Admin expenses 2]]+pro[[#This Row],[Admin expenses 1]]+pro[[#This Row],[COGS]]</f>
        <v>-136519.087</v>
      </c>
      <c r="J7643" s="55">
        <f>pro[[#This Row],[Revenue]]+pro[[#This Row],[AdminExp]]</f>
        <v>-160337.014</v>
      </c>
      <c r="K7643" s="83">
        <f>pro[[#This Row],[Profit]]/pro[[#This Row],[Revenue]]</f>
        <v>6.7317787144112078</v>
      </c>
      <c r="L7643" s="56">
        <f t="shared" si="119"/>
        <v>7</v>
      </c>
      <c r="M7643" s="82" t="str">
        <f>"Q"&amp;" "&amp;VLOOKUP(pro[[#This Row],[Period]],Mapping!A:B,2,0)</f>
        <v>Q 3</v>
      </c>
      <c r="N7643"/>
    </row>
    <row r="7644" spans="1:14" ht="14.25" x14ac:dyDescent="0.2">
      <c r="A7644" s="42" t="s">
        <v>27</v>
      </c>
      <c r="B7644" s="44" t="s">
        <v>39</v>
      </c>
      <c r="C7644" s="44" t="s">
        <v>57</v>
      </c>
      <c r="D7644" s="43">
        <v>-21158.76</v>
      </c>
      <c r="E7644" s="43">
        <v>11384.617999999999</v>
      </c>
      <c r="F7644" s="45">
        <v>-97300</v>
      </c>
      <c r="G7644" s="45">
        <v>-14410</v>
      </c>
      <c r="H7644" s="45">
        <v>-76350</v>
      </c>
      <c r="I7644" s="55">
        <f>pro[[#This Row],[Admin expenses 3]]+pro[[#This Row],[Admin expenses 2]]+pro[[#This Row],[Admin expenses 1]]+pro[[#This Row],[COGS]]</f>
        <v>-176675.38200000001</v>
      </c>
      <c r="J7644" s="55">
        <f>pro[[#This Row],[Revenue]]+pro[[#This Row],[AdminExp]]</f>
        <v>-197834.14200000002</v>
      </c>
      <c r="K7644" s="83">
        <f>pro[[#This Row],[Profit]]/pro[[#This Row],[Revenue]]</f>
        <v>9.3499875228983189</v>
      </c>
      <c r="L7644" s="56">
        <f t="shared" si="119"/>
        <v>7</v>
      </c>
      <c r="M7644" s="82" t="str">
        <f>"Q"&amp;" "&amp;VLOOKUP(pro[[#This Row],[Period]],Mapping!A:B,2,0)</f>
        <v>Q 3</v>
      </c>
      <c r="N7644"/>
    </row>
    <row r="7645" spans="1:14" ht="14.25" x14ac:dyDescent="0.2">
      <c r="A7645" s="42" t="s">
        <v>27</v>
      </c>
      <c r="B7645" s="44" t="s">
        <v>39</v>
      </c>
      <c r="C7645" s="44" t="s">
        <v>57</v>
      </c>
      <c r="D7645" s="43">
        <v>647160.05199999991</v>
      </c>
      <c r="E7645" s="43">
        <v>-420011.73199999996</v>
      </c>
      <c r="F7645" s="45">
        <v>-87580</v>
      </c>
      <c r="G7645" s="45">
        <v>-79480</v>
      </c>
      <c r="H7645" s="45">
        <v>-93490</v>
      </c>
      <c r="I7645" s="55">
        <f>pro[[#This Row],[Admin expenses 3]]+pro[[#This Row],[Admin expenses 2]]+pro[[#This Row],[Admin expenses 1]]+pro[[#This Row],[COGS]]</f>
        <v>-680561.73199999996</v>
      </c>
      <c r="J7645" s="55">
        <f>pro[[#This Row],[Revenue]]+pro[[#This Row],[AdminExp]]</f>
        <v>-33401.680000000051</v>
      </c>
      <c r="K7645" s="83">
        <f>pro[[#This Row],[Profit]]/pro[[#This Row],[Revenue]]</f>
        <v>-5.1612703684003128E-2</v>
      </c>
      <c r="L7645" s="56">
        <f t="shared" si="119"/>
        <v>7</v>
      </c>
      <c r="M7645" s="82" t="str">
        <f>"Q"&amp;" "&amp;VLOOKUP(pro[[#This Row],[Period]],Mapping!A:B,2,0)</f>
        <v>Q 3</v>
      </c>
      <c r="N7645"/>
    </row>
    <row r="7646" spans="1:14" ht="14.25" x14ac:dyDescent="0.2">
      <c r="A7646" s="42" t="s">
        <v>27</v>
      </c>
      <c r="B7646" s="44" t="s">
        <v>39</v>
      </c>
      <c r="C7646" s="44" t="s">
        <v>57</v>
      </c>
      <c r="D7646" s="43">
        <v>2789510.2969999998</v>
      </c>
      <c r="E7646" s="43">
        <v>-97110.187999999995</v>
      </c>
      <c r="F7646" s="45">
        <v>-63710</v>
      </c>
      <c r="G7646" s="45">
        <v>-35710</v>
      </c>
      <c r="H7646" s="45">
        <v>-62770</v>
      </c>
      <c r="I7646" s="55">
        <f>pro[[#This Row],[Admin expenses 3]]+pro[[#This Row],[Admin expenses 2]]+pro[[#This Row],[Admin expenses 1]]+pro[[#This Row],[COGS]]</f>
        <v>-259300.18799999999</v>
      </c>
      <c r="J7646" s="55">
        <f>pro[[#This Row],[Revenue]]+pro[[#This Row],[AdminExp]]</f>
        <v>2530210.1089999997</v>
      </c>
      <c r="K7646" s="83">
        <f>pro[[#This Row],[Profit]]/pro[[#This Row],[Revenue]]</f>
        <v>0.9070445489020541</v>
      </c>
      <c r="L7646" s="56">
        <f t="shared" si="119"/>
        <v>7</v>
      </c>
      <c r="M7646" s="82" t="str">
        <f>"Q"&amp;" "&amp;VLOOKUP(pro[[#This Row],[Period]],Mapping!A:B,2,0)</f>
        <v>Q 3</v>
      </c>
      <c r="N7646"/>
    </row>
    <row r="7647" spans="1:14" ht="14.25" x14ac:dyDescent="0.2">
      <c r="A7647" s="42" t="s">
        <v>27</v>
      </c>
      <c r="B7647" s="44" t="s">
        <v>39</v>
      </c>
      <c r="C7647" s="44" t="s">
        <v>57</v>
      </c>
      <c r="D7647" s="43">
        <v>5990131.7350000003</v>
      </c>
      <c r="E7647" s="43">
        <v>-561208.96299999999</v>
      </c>
      <c r="F7647" s="45">
        <v>-59970</v>
      </c>
      <c r="G7647" s="45">
        <v>-83840</v>
      </c>
      <c r="H7647" s="45">
        <v>-69090</v>
      </c>
      <c r="I7647" s="55">
        <f>pro[[#This Row],[Admin expenses 3]]+pro[[#This Row],[Admin expenses 2]]+pro[[#This Row],[Admin expenses 1]]+pro[[#This Row],[COGS]]</f>
        <v>-774108.96299999999</v>
      </c>
      <c r="J7647" s="55">
        <f>pro[[#This Row],[Revenue]]+pro[[#This Row],[AdminExp]]</f>
        <v>5216022.7719999999</v>
      </c>
      <c r="K7647" s="83">
        <f>pro[[#This Row],[Profit]]/pro[[#This Row],[Revenue]]</f>
        <v>0.87076929235513711</v>
      </c>
      <c r="L7647" s="56">
        <f t="shared" si="119"/>
        <v>7</v>
      </c>
      <c r="M7647" s="82" t="str">
        <f>"Q"&amp;" "&amp;VLOOKUP(pro[[#This Row],[Period]],Mapping!A:B,2,0)</f>
        <v>Q 3</v>
      </c>
      <c r="N7647"/>
    </row>
    <row r="7648" spans="1:14" ht="14.25" x14ac:dyDescent="0.2">
      <c r="A7648" s="42" t="s">
        <v>27</v>
      </c>
      <c r="B7648" s="44" t="s">
        <v>39</v>
      </c>
      <c r="C7648" s="44" t="s">
        <v>57</v>
      </c>
      <c r="D7648" s="43">
        <v>3723041.0559999999</v>
      </c>
      <c r="E7648" s="43">
        <v>-339512.54399999999</v>
      </c>
      <c r="F7648" s="45">
        <v>-71910</v>
      </c>
      <c r="G7648" s="45">
        <v>-76140</v>
      </c>
      <c r="H7648" s="45">
        <v>-101430</v>
      </c>
      <c r="I7648" s="55">
        <f>pro[[#This Row],[Admin expenses 3]]+pro[[#This Row],[Admin expenses 2]]+pro[[#This Row],[Admin expenses 1]]+pro[[#This Row],[COGS]]</f>
        <v>-588992.54399999999</v>
      </c>
      <c r="J7648" s="55">
        <f>pro[[#This Row],[Revenue]]+pro[[#This Row],[AdminExp]]</f>
        <v>3134048.5120000001</v>
      </c>
      <c r="K7648" s="83">
        <f>pro[[#This Row],[Profit]]/pro[[#This Row],[Revenue]]</f>
        <v>0.84179799923216325</v>
      </c>
      <c r="L7648" s="56">
        <f t="shared" si="119"/>
        <v>7</v>
      </c>
      <c r="M7648" s="82" t="str">
        <f>"Q"&amp;" "&amp;VLOOKUP(pro[[#This Row],[Period]],Mapping!A:B,2,0)</f>
        <v>Q 3</v>
      </c>
      <c r="N7648"/>
    </row>
    <row r="7649" spans="1:14" ht="14.25" x14ac:dyDescent="0.2">
      <c r="A7649" s="42" t="s">
        <v>27</v>
      </c>
      <c r="B7649" s="44" t="s">
        <v>39</v>
      </c>
      <c r="C7649" s="44" t="s">
        <v>57</v>
      </c>
      <c r="D7649" s="43">
        <v>1593480.4129999997</v>
      </c>
      <c r="E7649" s="43">
        <v>-2530626.0349999997</v>
      </c>
      <c r="F7649" s="45">
        <v>-52270</v>
      </c>
      <c r="G7649" s="45">
        <v>-13510</v>
      </c>
      <c r="H7649" s="45">
        <v>-44040</v>
      </c>
      <c r="I7649" s="55">
        <f>pro[[#This Row],[Admin expenses 3]]+pro[[#This Row],[Admin expenses 2]]+pro[[#This Row],[Admin expenses 1]]+pro[[#This Row],[COGS]]</f>
        <v>-2640446.0349999997</v>
      </c>
      <c r="J7649" s="55">
        <f>pro[[#This Row],[Revenue]]+pro[[#This Row],[AdminExp]]</f>
        <v>-1046965.622</v>
      </c>
      <c r="K7649" s="83">
        <f>pro[[#This Row],[Profit]]/pro[[#This Row],[Revenue]]</f>
        <v>-0.65703074443752207</v>
      </c>
      <c r="L7649" s="56">
        <f t="shared" si="119"/>
        <v>7</v>
      </c>
      <c r="M7649" s="82" t="str">
        <f>"Q"&amp;" "&amp;VLOOKUP(pro[[#This Row],[Period]],Mapping!A:B,2,0)</f>
        <v>Q 3</v>
      </c>
      <c r="N7649"/>
    </row>
    <row r="7650" spans="1:14" ht="14.25" x14ac:dyDescent="0.2">
      <c r="A7650" s="42" t="s">
        <v>27</v>
      </c>
      <c r="B7650" s="44" t="s">
        <v>39</v>
      </c>
      <c r="C7650" s="44" t="s">
        <v>58</v>
      </c>
      <c r="D7650" s="43">
        <v>2545.5009999999997</v>
      </c>
      <c r="E7650" s="43">
        <v>-2076.9209999999998</v>
      </c>
      <c r="F7650" s="45">
        <v>-16960</v>
      </c>
      <c r="G7650" s="45">
        <v>-93620</v>
      </c>
      <c r="H7650" s="45">
        <v>-22950</v>
      </c>
      <c r="I7650" s="55">
        <f>pro[[#This Row],[Admin expenses 3]]+pro[[#This Row],[Admin expenses 2]]+pro[[#This Row],[Admin expenses 1]]+pro[[#This Row],[COGS]]</f>
        <v>-135606.921</v>
      </c>
      <c r="J7650" s="55">
        <f>pro[[#This Row],[Revenue]]+pro[[#This Row],[AdminExp]]</f>
        <v>-133061.42000000001</v>
      </c>
      <c r="K7650" s="83">
        <f>pro[[#This Row],[Profit]]/pro[[#This Row],[Revenue]]</f>
        <v>-52.273175300265066</v>
      </c>
      <c r="L7650" s="56">
        <f t="shared" si="119"/>
        <v>7</v>
      </c>
      <c r="M7650" s="82" t="str">
        <f>"Q"&amp;" "&amp;VLOOKUP(pro[[#This Row],[Period]],Mapping!A:B,2,0)</f>
        <v>Q 3</v>
      </c>
      <c r="N7650"/>
    </row>
    <row r="7651" spans="1:14" ht="14.25" x14ac:dyDescent="0.2">
      <c r="A7651" s="42" t="s">
        <v>27</v>
      </c>
      <c r="B7651" s="44" t="s">
        <v>39</v>
      </c>
      <c r="C7651" s="44" t="s">
        <v>59</v>
      </c>
      <c r="D7651" s="43">
        <v>277485.83799999999</v>
      </c>
      <c r="E7651" s="43">
        <v>-157533.43899999998</v>
      </c>
      <c r="F7651" s="45">
        <v>-68000</v>
      </c>
      <c r="G7651" s="45">
        <v>-34510</v>
      </c>
      <c r="H7651" s="45">
        <v>-57570</v>
      </c>
      <c r="I7651" s="55">
        <f>pro[[#This Row],[Admin expenses 3]]+pro[[#This Row],[Admin expenses 2]]+pro[[#This Row],[Admin expenses 1]]+pro[[#This Row],[COGS]]</f>
        <v>-317613.43900000001</v>
      </c>
      <c r="J7651" s="55">
        <f>pro[[#This Row],[Revenue]]+pro[[#This Row],[AdminExp]]</f>
        <v>-40127.601000000024</v>
      </c>
      <c r="K7651" s="83">
        <f>pro[[#This Row],[Profit]]/pro[[#This Row],[Revenue]]</f>
        <v>-0.14461134769695896</v>
      </c>
      <c r="L7651" s="56">
        <f t="shared" si="119"/>
        <v>7</v>
      </c>
      <c r="M7651" s="82" t="str">
        <f>"Q"&amp;" "&amp;VLOOKUP(pro[[#This Row],[Period]],Mapping!A:B,2,0)</f>
        <v>Q 3</v>
      </c>
      <c r="N7651"/>
    </row>
    <row r="7652" spans="1:14" ht="14.25" x14ac:dyDescent="0.2">
      <c r="A7652" s="42" t="s">
        <v>27</v>
      </c>
      <c r="B7652" s="44" t="s">
        <v>39</v>
      </c>
      <c r="C7652" s="44" t="s">
        <v>57</v>
      </c>
      <c r="D7652" s="43">
        <v>18041.120999999999</v>
      </c>
      <c r="E7652" s="43">
        <v>-16474.29</v>
      </c>
      <c r="F7652" s="45">
        <v>-58690</v>
      </c>
      <c r="G7652" s="45">
        <v>-54120</v>
      </c>
      <c r="H7652" s="45">
        <v>-81050</v>
      </c>
      <c r="I7652" s="55">
        <f>pro[[#This Row],[Admin expenses 3]]+pro[[#This Row],[Admin expenses 2]]+pro[[#This Row],[Admin expenses 1]]+pro[[#This Row],[COGS]]</f>
        <v>-210334.29</v>
      </c>
      <c r="J7652" s="55">
        <f>pro[[#This Row],[Revenue]]+pro[[#This Row],[AdminExp]]</f>
        <v>-192293.16899999999</v>
      </c>
      <c r="K7652" s="83">
        <f>pro[[#This Row],[Profit]]/pro[[#This Row],[Revenue]]</f>
        <v>-10.658604251919822</v>
      </c>
      <c r="L7652" s="56">
        <f t="shared" si="119"/>
        <v>7</v>
      </c>
      <c r="M7652" s="82" t="str">
        <f>"Q"&amp;" "&amp;VLOOKUP(pro[[#This Row],[Period]],Mapping!A:B,2,0)</f>
        <v>Q 3</v>
      </c>
      <c r="N7652"/>
    </row>
    <row r="7653" spans="1:14" ht="14.25" x14ac:dyDescent="0.2">
      <c r="A7653" s="42" t="s">
        <v>27</v>
      </c>
      <c r="B7653" s="44" t="s">
        <v>39</v>
      </c>
      <c r="C7653" s="44" t="s">
        <v>57</v>
      </c>
      <c r="D7653" s="43">
        <v>79188.801999999996</v>
      </c>
      <c r="E7653" s="43">
        <v>-43915.074000000001</v>
      </c>
      <c r="F7653" s="45">
        <v>-92000</v>
      </c>
      <c r="G7653" s="45">
        <v>-65230</v>
      </c>
      <c r="H7653" s="45">
        <v>-19740</v>
      </c>
      <c r="I7653" s="55">
        <f>pro[[#This Row],[Admin expenses 3]]+pro[[#This Row],[Admin expenses 2]]+pro[[#This Row],[Admin expenses 1]]+pro[[#This Row],[COGS]]</f>
        <v>-220885.07399999999</v>
      </c>
      <c r="J7653" s="55">
        <f>pro[[#This Row],[Revenue]]+pro[[#This Row],[AdminExp]]</f>
        <v>-141696.272</v>
      </c>
      <c r="K7653" s="83">
        <f>pro[[#This Row],[Profit]]/pro[[#This Row],[Revenue]]</f>
        <v>-1.7893473372661959</v>
      </c>
      <c r="L7653" s="56">
        <f t="shared" si="119"/>
        <v>7</v>
      </c>
      <c r="M7653" s="82" t="str">
        <f>"Q"&amp;" "&amp;VLOOKUP(pro[[#This Row],[Period]],Mapping!A:B,2,0)</f>
        <v>Q 3</v>
      </c>
      <c r="N7653"/>
    </row>
    <row r="7654" spans="1:14" ht="14.25" x14ac:dyDescent="0.2">
      <c r="A7654" s="42" t="s">
        <v>27</v>
      </c>
      <c r="B7654" s="44" t="s">
        <v>39</v>
      </c>
      <c r="C7654" s="44" t="s">
        <v>57</v>
      </c>
      <c r="D7654" s="43">
        <v>83068.376999999993</v>
      </c>
      <c r="E7654" s="43">
        <v>-64667.995000000003</v>
      </c>
      <c r="F7654" s="45">
        <v>-30900</v>
      </c>
      <c r="G7654" s="45">
        <v>-93360</v>
      </c>
      <c r="H7654" s="45">
        <v>-16580</v>
      </c>
      <c r="I7654" s="55">
        <f>pro[[#This Row],[Admin expenses 3]]+pro[[#This Row],[Admin expenses 2]]+pro[[#This Row],[Admin expenses 1]]+pro[[#This Row],[COGS]]</f>
        <v>-205507.995</v>
      </c>
      <c r="J7654" s="55">
        <f>pro[[#This Row],[Revenue]]+pro[[#This Row],[AdminExp]]</f>
        <v>-122439.618</v>
      </c>
      <c r="K7654" s="83">
        <f>pro[[#This Row],[Profit]]/pro[[#This Row],[Revenue]]</f>
        <v>-1.4739618423025167</v>
      </c>
      <c r="L7654" s="56">
        <f t="shared" si="119"/>
        <v>7</v>
      </c>
      <c r="M7654" s="82" t="str">
        <f>"Q"&amp;" "&amp;VLOOKUP(pro[[#This Row],[Period]],Mapping!A:B,2,0)</f>
        <v>Q 3</v>
      </c>
      <c r="N7654"/>
    </row>
    <row r="7655" spans="1:14" ht="14.25" x14ac:dyDescent="0.2">
      <c r="A7655" s="42" t="s">
        <v>27</v>
      </c>
      <c r="B7655" s="44" t="s">
        <v>39</v>
      </c>
      <c r="C7655" s="44" t="s">
        <v>57</v>
      </c>
      <c r="D7655" s="43">
        <v>30961.776999999998</v>
      </c>
      <c r="E7655" s="43">
        <v>-9365.5659999999989</v>
      </c>
      <c r="F7655" s="45">
        <v>-107000</v>
      </c>
      <c r="G7655" s="45">
        <v>-75950</v>
      </c>
      <c r="H7655" s="45">
        <v>-24170</v>
      </c>
      <c r="I7655" s="55">
        <f>pro[[#This Row],[Admin expenses 3]]+pro[[#This Row],[Admin expenses 2]]+pro[[#This Row],[Admin expenses 1]]+pro[[#This Row],[COGS]]</f>
        <v>-216485.56599999999</v>
      </c>
      <c r="J7655" s="55">
        <f>pro[[#This Row],[Revenue]]+pro[[#This Row],[AdminExp]]</f>
        <v>-185523.78899999999</v>
      </c>
      <c r="K7655" s="83">
        <f>pro[[#This Row],[Profit]]/pro[[#This Row],[Revenue]]</f>
        <v>-5.9920265235422372</v>
      </c>
      <c r="L7655" s="56">
        <f t="shared" si="119"/>
        <v>7</v>
      </c>
      <c r="M7655" s="82" t="str">
        <f>"Q"&amp;" "&amp;VLOOKUP(pro[[#This Row],[Period]],Mapping!A:B,2,0)</f>
        <v>Q 3</v>
      </c>
      <c r="N7655"/>
    </row>
    <row r="7656" spans="1:14" ht="14.25" x14ac:dyDescent="0.2">
      <c r="A7656" s="42" t="s">
        <v>27</v>
      </c>
      <c r="B7656" s="44" t="s">
        <v>39</v>
      </c>
      <c r="C7656" s="44" t="s">
        <v>57</v>
      </c>
      <c r="D7656" s="43">
        <v>14717.64</v>
      </c>
      <c r="E7656" s="43">
        <v>-6804.5740000000005</v>
      </c>
      <c r="F7656" s="45">
        <v>-97230</v>
      </c>
      <c r="G7656" s="45">
        <v>-44270</v>
      </c>
      <c r="H7656" s="45">
        <v>-34290</v>
      </c>
      <c r="I7656" s="55">
        <f>pro[[#This Row],[Admin expenses 3]]+pro[[#This Row],[Admin expenses 2]]+pro[[#This Row],[Admin expenses 1]]+pro[[#This Row],[COGS]]</f>
        <v>-182594.57399999999</v>
      </c>
      <c r="J7656" s="55">
        <f>pro[[#This Row],[Revenue]]+pro[[#This Row],[AdminExp]]</f>
        <v>-167876.93400000001</v>
      </c>
      <c r="K7656" s="83">
        <f>pro[[#This Row],[Profit]]/pro[[#This Row],[Revenue]]</f>
        <v>-11.406511777703491</v>
      </c>
      <c r="L7656" s="56">
        <f t="shared" si="119"/>
        <v>7</v>
      </c>
      <c r="M7656" s="82" t="str">
        <f>"Q"&amp;" "&amp;VLOOKUP(pro[[#This Row],[Period]],Mapping!A:B,2,0)</f>
        <v>Q 3</v>
      </c>
      <c r="N7656"/>
    </row>
    <row r="7657" spans="1:14" ht="14.25" x14ac:dyDescent="0.2">
      <c r="A7657" s="42" t="s">
        <v>27</v>
      </c>
      <c r="B7657" s="44" t="s">
        <v>39</v>
      </c>
      <c r="C7657" s="44" t="s">
        <v>58</v>
      </c>
      <c r="D7657" s="43">
        <v>38388.405999999995</v>
      </c>
      <c r="E7657" s="43">
        <v>-20475.258999999998</v>
      </c>
      <c r="F7657" s="45">
        <v>-44080</v>
      </c>
      <c r="G7657" s="45">
        <v>-81800</v>
      </c>
      <c r="H7657" s="45">
        <v>-101110</v>
      </c>
      <c r="I7657" s="55">
        <f>pro[[#This Row],[Admin expenses 3]]+pro[[#This Row],[Admin expenses 2]]+pro[[#This Row],[Admin expenses 1]]+pro[[#This Row],[COGS]]</f>
        <v>-247465.25899999999</v>
      </c>
      <c r="J7657" s="55">
        <f>pro[[#This Row],[Revenue]]+pro[[#This Row],[AdminExp]]</f>
        <v>-209076.853</v>
      </c>
      <c r="K7657" s="83">
        <f>pro[[#This Row],[Profit]]/pro[[#This Row],[Revenue]]</f>
        <v>-5.4463541153545165</v>
      </c>
      <c r="L7657" s="56">
        <f t="shared" si="119"/>
        <v>7</v>
      </c>
      <c r="M7657" s="82" t="str">
        <f>"Q"&amp;" "&amp;VLOOKUP(pro[[#This Row],[Period]],Mapping!A:B,2,0)</f>
        <v>Q 3</v>
      </c>
      <c r="N7657"/>
    </row>
    <row r="7658" spans="1:14" ht="14.25" x14ac:dyDescent="0.2">
      <c r="A7658" s="42" t="s">
        <v>27</v>
      </c>
      <c r="B7658" s="44" t="s">
        <v>39</v>
      </c>
      <c r="C7658" s="44" t="s">
        <v>59</v>
      </c>
      <c r="D7658" s="43">
        <v>246512.658</v>
      </c>
      <c r="E7658" s="43">
        <v>-195624.772</v>
      </c>
      <c r="F7658" s="45">
        <v>-90670</v>
      </c>
      <c r="G7658" s="45">
        <v>-64290</v>
      </c>
      <c r="H7658" s="45">
        <v>-25610</v>
      </c>
      <c r="I7658" s="55">
        <f>pro[[#This Row],[Admin expenses 3]]+pro[[#This Row],[Admin expenses 2]]+pro[[#This Row],[Admin expenses 1]]+pro[[#This Row],[COGS]]</f>
        <v>-376194.772</v>
      </c>
      <c r="J7658" s="55">
        <f>pro[[#This Row],[Revenue]]+pro[[#This Row],[AdminExp]]</f>
        <v>-129682.114</v>
      </c>
      <c r="K7658" s="83">
        <f>pro[[#This Row],[Profit]]/pro[[#This Row],[Revenue]]</f>
        <v>-0.52606675475463827</v>
      </c>
      <c r="L7658" s="56">
        <f t="shared" si="119"/>
        <v>7</v>
      </c>
      <c r="M7658" s="82" t="str">
        <f>"Q"&amp;" "&amp;VLOOKUP(pro[[#This Row],[Period]],Mapping!A:B,2,0)</f>
        <v>Q 3</v>
      </c>
      <c r="N7658"/>
    </row>
    <row r="7659" spans="1:14" ht="14.25" x14ac:dyDescent="0.2">
      <c r="A7659" s="42" t="s">
        <v>27</v>
      </c>
      <c r="B7659" s="44" t="s">
        <v>39</v>
      </c>
      <c r="C7659" s="44" t="s">
        <v>57</v>
      </c>
      <c r="D7659" s="43">
        <v>30785.040999999997</v>
      </c>
      <c r="E7659" s="43">
        <v>-9811.4240000000009</v>
      </c>
      <c r="F7659" s="45">
        <v>-104100</v>
      </c>
      <c r="G7659" s="45">
        <v>-58550</v>
      </c>
      <c r="H7659" s="45">
        <v>-103170</v>
      </c>
      <c r="I7659" s="55">
        <f>pro[[#This Row],[Admin expenses 3]]+pro[[#This Row],[Admin expenses 2]]+pro[[#This Row],[Admin expenses 1]]+pro[[#This Row],[COGS]]</f>
        <v>-275631.424</v>
      </c>
      <c r="J7659" s="55">
        <f>pro[[#This Row],[Revenue]]+pro[[#This Row],[AdminExp]]</f>
        <v>-244846.383</v>
      </c>
      <c r="K7659" s="83">
        <f>pro[[#This Row],[Profit]]/pro[[#This Row],[Revenue]]</f>
        <v>-7.9534207214471477</v>
      </c>
      <c r="L7659" s="56">
        <f t="shared" si="119"/>
        <v>7</v>
      </c>
      <c r="M7659" s="82" t="str">
        <f>"Q"&amp;" "&amp;VLOOKUP(pro[[#This Row],[Period]],Mapping!A:B,2,0)</f>
        <v>Q 3</v>
      </c>
      <c r="N7659"/>
    </row>
    <row r="7660" spans="1:14" ht="14.25" x14ac:dyDescent="0.2">
      <c r="A7660" s="42" t="s">
        <v>27</v>
      </c>
      <c r="B7660" s="44" t="s">
        <v>39</v>
      </c>
      <c r="C7660" s="44" t="s">
        <v>57</v>
      </c>
      <c r="D7660" s="43">
        <v>87249.61</v>
      </c>
      <c r="E7660" s="43">
        <v>-25656.68</v>
      </c>
      <c r="F7660" s="45">
        <v>-63450</v>
      </c>
      <c r="G7660" s="45">
        <v>-16460</v>
      </c>
      <c r="H7660" s="45">
        <v>-18890</v>
      </c>
      <c r="I7660" s="55">
        <f>pro[[#This Row],[Admin expenses 3]]+pro[[#This Row],[Admin expenses 2]]+pro[[#This Row],[Admin expenses 1]]+pro[[#This Row],[COGS]]</f>
        <v>-124456.68</v>
      </c>
      <c r="J7660" s="55">
        <f>pro[[#This Row],[Revenue]]+pro[[#This Row],[AdminExp]]</f>
        <v>-37207.069999999992</v>
      </c>
      <c r="K7660" s="83">
        <f>pro[[#This Row],[Profit]]/pro[[#This Row],[Revenue]]</f>
        <v>-0.42644396920513444</v>
      </c>
      <c r="L7660" s="56">
        <f t="shared" si="119"/>
        <v>7</v>
      </c>
      <c r="M7660" s="82" t="str">
        <f>"Q"&amp;" "&amp;VLOOKUP(pro[[#This Row],[Period]],Mapping!A:B,2,0)</f>
        <v>Q 3</v>
      </c>
      <c r="N7660"/>
    </row>
    <row r="7661" spans="1:14" ht="14.25" x14ac:dyDescent="0.2">
      <c r="A7661" s="42" t="s">
        <v>27</v>
      </c>
      <c r="B7661" s="44" t="s">
        <v>39</v>
      </c>
      <c r="C7661" s="44" t="s">
        <v>57</v>
      </c>
      <c r="D7661" s="43">
        <v>411961.326</v>
      </c>
      <c r="E7661" s="43">
        <v>-261880.39499999996</v>
      </c>
      <c r="F7661" s="45">
        <v>-66660</v>
      </c>
      <c r="G7661" s="45">
        <v>-39220</v>
      </c>
      <c r="H7661" s="45">
        <v>-72000</v>
      </c>
      <c r="I7661" s="55">
        <f>pro[[#This Row],[Admin expenses 3]]+pro[[#This Row],[Admin expenses 2]]+pro[[#This Row],[Admin expenses 1]]+pro[[#This Row],[COGS]]</f>
        <v>-439760.39499999996</v>
      </c>
      <c r="J7661" s="55">
        <f>pro[[#This Row],[Revenue]]+pro[[#This Row],[AdminExp]]</f>
        <v>-27799.068999999959</v>
      </c>
      <c r="K7661" s="83">
        <f>pro[[#This Row],[Profit]]/pro[[#This Row],[Revenue]]</f>
        <v>-6.7479802703615824E-2</v>
      </c>
      <c r="L7661" s="56">
        <f t="shared" si="119"/>
        <v>7</v>
      </c>
      <c r="M7661" s="82" t="str">
        <f>"Q"&amp;" "&amp;VLOOKUP(pro[[#This Row],[Period]],Mapping!A:B,2,0)</f>
        <v>Q 3</v>
      </c>
      <c r="N7661"/>
    </row>
    <row r="7662" spans="1:14" ht="14.25" x14ac:dyDescent="0.2">
      <c r="A7662" s="42" t="s">
        <v>27</v>
      </c>
      <c r="B7662" s="44" t="s">
        <v>39</v>
      </c>
      <c r="C7662" s="44" t="s">
        <v>58</v>
      </c>
      <c r="D7662" s="43">
        <v>410837.00699999998</v>
      </c>
      <c r="E7662" s="43">
        <v>-122754.51999999999</v>
      </c>
      <c r="F7662" s="45">
        <v>-50220</v>
      </c>
      <c r="G7662" s="45">
        <v>-93220</v>
      </c>
      <c r="H7662" s="45">
        <v>-39660</v>
      </c>
      <c r="I7662" s="55">
        <f>pro[[#This Row],[Admin expenses 3]]+pro[[#This Row],[Admin expenses 2]]+pro[[#This Row],[Admin expenses 1]]+pro[[#This Row],[COGS]]</f>
        <v>-305854.52</v>
      </c>
      <c r="J7662" s="55">
        <f>pro[[#This Row],[Revenue]]+pro[[#This Row],[AdminExp]]</f>
        <v>104982.48699999996</v>
      </c>
      <c r="K7662" s="83">
        <f>pro[[#This Row],[Profit]]/pro[[#This Row],[Revenue]]</f>
        <v>0.25553318033981287</v>
      </c>
      <c r="L7662" s="56">
        <f t="shared" si="119"/>
        <v>7</v>
      </c>
      <c r="M7662" s="82" t="str">
        <f>"Q"&amp;" "&amp;VLOOKUP(pro[[#This Row],[Period]],Mapping!A:B,2,0)</f>
        <v>Q 3</v>
      </c>
      <c r="N7662"/>
    </row>
    <row r="7663" spans="1:14" ht="14.25" x14ac:dyDescent="0.2">
      <c r="A7663" s="42" t="s">
        <v>27</v>
      </c>
      <c r="B7663" s="44" t="s">
        <v>39</v>
      </c>
      <c r="C7663" s="44" t="s">
        <v>59</v>
      </c>
      <c r="D7663" s="43">
        <v>36487.926999999996</v>
      </c>
      <c r="E7663" s="43">
        <v>-2836.3719999999998</v>
      </c>
      <c r="F7663" s="45">
        <v>-97660</v>
      </c>
      <c r="G7663" s="45">
        <v>-21570</v>
      </c>
      <c r="H7663" s="45">
        <v>-53930</v>
      </c>
      <c r="I7663" s="55">
        <f>pro[[#This Row],[Admin expenses 3]]+pro[[#This Row],[Admin expenses 2]]+pro[[#This Row],[Admin expenses 1]]+pro[[#This Row],[COGS]]</f>
        <v>-175996.372</v>
      </c>
      <c r="J7663" s="55">
        <f>pro[[#This Row],[Revenue]]+pro[[#This Row],[AdminExp]]</f>
        <v>-139508.44500000001</v>
      </c>
      <c r="K7663" s="83">
        <f>pro[[#This Row],[Profit]]/pro[[#This Row],[Revenue]]</f>
        <v>-3.8234138376784195</v>
      </c>
      <c r="L7663" s="56">
        <f t="shared" si="119"/>
        <v>7</v>
      </c>
      <c r="M7663" s="82" t="str">
        <f>"Q"&amp;" "&amp;VLOOKUP(pro[[#This Row],[Period]],Mapping!A:B,2,0)</f>
        <v>Q 3</v>
      </c>
      <c r="N7663"/>
    </row>
    <row r="7664" spans="1:14" ht="14.25" x14ac:dyDescent="0.2">
      <c r="A7664" s="42" t="s">
        <v>27</v>
      </c>
      <c r="B7664" s="44" t="s">
        <v>39</v>
      </c>
      <c r="C7664" s="44" t="s">
        <v>57</v>
      </c>
      <c r="D7664" s="43">
        <v>2807220.031</v>
      </c>
      <c r="E7664" s="43">
        <v>-588712.13799999992</v>
      </c>
      <c r="F7664" s="45">
        <v>-55640</v>
      </c>
      <c r="G7664" s="45">
        <v>-48470</v>
      </c>
      <c r="H7664" s="45">
        <v>-33150</v>
      </c>
      <c r="I7664" s="55">
        <f>pro[[#This Row],[Admin expenses 3]]+pro[[#This Row],[Admin expenses 2]]+pro[[#This Row],[Admin expenses 1]]+pro[[#This Row],[COGS]]</f>
        <v>-725972.13799999992</v>
      </c>
      <c r="J7664" s="55">
        <f>pro[[#This Row],[Revenue]]+pro[[#This Row],[AdminExp]]</f>
        <v>2081247.8930000002</v>
      </c>
      <c r="K7664" s="83">
        <f>pro[[#This Row],[Profit]]/pro[[#This Row],[Revenue]]</f>
        <v>0.74139108086180516</v>
      </c>
      <c r="L7664" s="56">
        <f t="shared" si="119"/>
        <v>7</v>
      </c>
      <c r="M7664" s="82" t="str">
        <f>"Q"&amp;" "&amp;VLOOKUP(pro[[#This Row],[Period]],Mapping!A:B,2,0)</f>
        <v>Q 3</v>
      </c>
      <c r="N7664"/>
    </row>
    <row r="7665" spans="1:14" ht="14.25" x14ac:dyDescent="0.2">
      <c r="A7665" s="42" t="s">
        <v>27</v>
      </c>
      <c r="B7665" s="44" t="s">
        <v>39</v>
      </c>
      <c r="C7665" s="44" t="s">
        <v>57</v>
      </c>
      <c r="D7665" s="43">
        <v>291847.21999999997</v>
      </c>
      <c r="E7665" s="43">
        <v>-311508.36499999999</v>
      </c>
      <c r="F7665" s="45">
        <v>-21600</v>
      </c>
      <c r="G7665" s="45">
        <v>-12520</v>
      </c>
      <c r="H7665" s="45">
        <v>-49010</v>
      </c>
      <c r="I7665" s="55">
        <f>pro[[#This Row],[Admin expenses 3]]+pro[[#This Row],[Admin expenses 2]]+pro[[#This Row],[Admin expenses 1]]+pro[[#This Row],[COGS]]</f>
        <v>-394638.36499999999</v>
      </c>
      <c r="J7665" s="55">
        <f>pro[[#This Row],[Revenue]]+pro[[#This Row],[AdminExp]]</f>
        <v>-102791.14500000002</v>
      </c>
      <c r="K7665" s="83">
        <f>pro[[#This Row],[Profit]]/pro[[#This Row],[Revenue]]</f>
        <v>-0.35220875155158249</v>
      </c>
      <c r="L7665" s="56">
        <f t="shared" si="119"/>
        <v>7</v>
      </c>
      <c r="M7665" s="82" t="str">
        <f>"Q"&amp;" "&amp;VLOOKUP(pro[[#This Row],[Period]],Mapping!A:B,2,0)</f>
        <v>Q 3</v>
      </c>
      <c r="N7665"/>
    </row>
    <row r="7666" spans="1:14" ht="11.25" customHeight="1" x14ac:dyDescent="0.2">
      <c r="A7666" s="42" t="s">
        <v>27</v>
      </c>
      <c r="B7666" s="44" t="s">
        <v>39</v>
      </c>
      <c r="C7666" s="44" t="s">
        <v>58</v>
      </c>
      <c r="D7666" s="43">
        <v>78791.125</v>
      </c>
      <c r="E7666" s="43">
        <v>-95058.963999999993</v>
      </c>
      <c r="F7666" s="45">
        <v>-58160</v>
      </c>
      <c r="G7666" s="45">
        <v>-62710</v>
      </c>
      <c r="H7666" s="45">
        <v>-61350</v>
      </c>
      <c r="I7666" s="55">
        <f>pro[[#This Row],[Admin expenses 3]]+pro[[#This Row],[Admin expenses 2]]+pro[[#This Row],[Admin expenses 1]]+pro[[#This Row],[COGS]]</f>
        <v>-277278.96399999998</v>
      </c>
      <c r="J7666" s="55">
        <f>pro[[#This Row],[Revenue]]+pro[[#This Row],[AdminExp]]</f>
        <v>-198487.83899999998</v>
      </c>
      <c r="K7666" s="83">
        <f>pro[[#This Row],[Profit]]/pro[[#This Row],[Revenue]]</f>
        <v>-2.5191649313295117</v>
      </c>
      <c r="L7666" s="56">
        <f t="shared" si="119"/>
        <v>7</v>
      </c>
      <c r="M7666" s="82" t="str">
        <f>"Q"&amp;" "&amp;VLOOKUP(pro[[#This Row],[Period]],Mapping!A:B,2,0)</f>
        <v>Q 3</v>
      </c>
      <c r="N7666"/>
    </row>
    <row r="7667" spans="1:14" ht="14.25" x14ac:dyDescent="0.2">
      <c r="A7667" s="42" t="s">
        <v>27</v>
      </c>
      <c r="B7667" s="44" t="s">
        <v>39</v>
      </c>
      <c r="C7667" s="44" t="s">
        <v>59</v>
      </c>
      <c r="D7667" s="43">
        <v>87472.244999999995</v>
      </c>
      <c r="E7667" s="43">
        <v>-113061.319</v>
      </c>
      <c r="F7667" s="45">
        <v>-97690</v>
      </c>
      <c r="G7667" s="45">
        <v>-37470</v>
      </c>
      <c r="H7667" s="45">
        <v>-75570</v>
      </c>
      <c r="I7667" s="55">
        <f>pro[[#This Row],[Admin expenses 3]]+pro[[#This Row],[Admin expenses 2]]+pro[[#This Row],[Admin expenses 1]]+pro[[#This Row],[COGS]]</f>
        <v>-323791.31900000002</v>
      </c>
      <c r="J7667" s="55">
        <f>pro[[#This Row],[Revenue]]+pro[[#This Row],[AdminExp]]</f>
        <v>-236319.07400000002</v>
      </c>
      <c r="K7667" s="83">
        <f>pro[[#This Row],[Profit]]/pro[[#This Row],[Revenue]]</f>
        <v>-2.7016463793743952</v>
      </c>
      <c r="L7667" s="56">
        <f t="shared" si="119"/>
        <v>7</v>
      </c>
      <c r="M7667" s="82" t="str">
        <f>"Q"&amp;" "&amp;VLOOKUP(pro[[#This Row],[Period]],Mapping!A:B,2,0)</f>
        <v>Q 3</v>
      </c>
      <c r="N7667"/>
    </row>
    <row r="7668" spans="1:14" ht="14.25" x14ac:dyDescent="0.2">
      <c r="A7668" s="42" t="s">
        <v>27</v>
      </c>
      <c r="B7668" s="44" t="s">
        <v>39</v>
      </c>
      <c r="C7668" s="44" t="s">
        <v>57</v>
      </c>
      <c r="D7668" s="43">
        <v>147051.492</v>
      </c>
      <c r="E7668" s="43">
        <v>-169404.73899999997</v>
      </c>
      <c r="F7668" s="45">
        <v>-26700</v>
      </c>
      <c r="G7668" s="45">
        <v>-71750</v>
      </c>
      <c r="H7668" s="45">
        <v>-107510</v>
      </c>
      <c r="I7668" s="55">
        <f>pro[[#This Row],[Admin expenses 3]]+pro[[#This Row],[Admin expenses 2]]+pro[[#This Row],[Admin expenses 1]]+pro[[#This Row],[COGS]]</f>
        <v>-375364.73899999994</v>
      </c>
      <c r="J7668" s="55">
        <f>pro[[#This Row],[Revenue]]+pro[[#This Row],[AdminExp]]</f>
        <v>-228313.24699999994</v>
      </c>
      <c r="K7668" s="83">
        <f>pro[[#This Row],[Profit]]/pro[[#This Row],[Revenue]]</f>
        <v>-1.5526074839145456</v>
      </c>
      <c r="L7668" s="56">
        <f t="shared" si="119"/>
        <v>7</v>
      </c>
      <c r="M7668" s="82" t="str">
        <f>"Q"&amp;" "&amp;VLOOKUP(pro[[#This Row],[Period]],Mapping!A:B,2,0)</f>
        <v>Q 3</v>
      </c>
      <c r="N7668"/>
    </row>
    <row r="7669" spans="1:14" ht="14.25" x14ac:dyDescent="0.2">
      <c r="A7669" s="42" t="s">
        <v>27</v>
      </c>
      <c r="B7669" s="44" t="s">
        <v>39</v>
      </c>
      <c r="C7669" s="44" t="s">
        <v>57</v>
      </c>
      <c r="D7669" s="43">
        <v>112677.85199999998</v>
      </c>
      <c r="E7669" s="43">
        <v>-63629.761999999995</v>
      </c>
      <c r="F7669" s="45">
        <v>-78430</v>
      </c>
      <c r="G7669" s="45">
        <v>-61850</v>
      </c>
      <c r="H7669" s="45">
        <v>-72240</v>
      </c>
      <c r="I7669" s="55">
        <f>pro[[#This Row],[Admin expenses 3]]+pro[[#This Row],[Admin expenses 2]]+pro[[#This Row],[Admin expenses 1]]+pro[[#This Row],[COGS]]</f>
        <v>-276149.76199999999</v>
      </c>
      <c r="J7669" s="55">
        <f>pro[[#This Row],[Revenue]]+pro[[#This Row],[AdminExp]]</f>
        <v>-163471.91</v>
      </c>
      <c r="K7669" s="83">
        <f>pro[[#This Row],[Profit]]/pro[[#This Row],[Revenue]]</f>
        <v>-1.4507900807338787</v>
      </c>
      <c r="L7669" s="56">
        <f t="shared" si="119"/>
        <v>7</v>
      </c>
      <c r="M7669" s="82" t="str">
        <f>"Q"&amp;" "&amp;VLOOKUP(pro[[#This Row],[Period]],Mapping!A:B,2,0)</f>
        <v>Q 3</v>
      </c>
      <c r="N7669"/>
    </row>
    <row r="7670" spans="1:14" ht="14.25" x14ac:dyDescent="0.2">
      <c r="A7670" s="42" t="s">
        <v>27</v>
      </c>
      <c r="B7670" s="44" t="s">
        <v>39</v>
      </c>
      <c r="C7670" s="44" t="s">
        <v>58</v>
      </c>
      <c r="D7670" s="43">
        <v>72951.962999999989</v>
      </c>
      <c r="E7670" s="43">
        <v>-54454.903999999995</v>
      </c>
      <c r="F7670" s="45">
        <v>-43140</v>
      </c>
      <c r="G7670" s="45">
        <v>-20450</v>
      </c>
      <c r="H7670" s="45">
        <v>-59360</v>
      </c>
      <c r="I7670" s="55">
        <f>pro[[#This Row],[Admin expenses 3]]+pro[[#This Row],[Admin expenses 2]]+pro[[#This Row],[Admin expenses 1]]+pro[[#This Row],[COGS]]</f>
        <v>-177404.90399999998</v>
      </c>
      <c r="J7670" s="55">
        <f>pro[[#This Row],[Revenue]]+pro[[#This Row],[AdminExp]]</f>
        <v>-104452.94099999999</v>
      </c>
      <c r="K7670" s="83">
        <f>pro[[#This Row],[Profit]]/pro[[#This Row],[Revenue]]</f>
        <v>-1.4318043916104082</v>
      </c>
      <c r="L7670" s="56">
        <f t="shared" si="119"/>
        <v>7</v>
      </c>
      <c r="M7670" s="82" t="str">
        <f>"Q"&amp;" "&amp;VLOOKUP(pro[[#This Row],[Period]],Mapping!A:B,2,0)</f>
        <v>Q 3</v>
      </c>
      <c r="N7670"/>
    </row>
    <row r="7671" spans="1:14" ht="14.25" x14ac:dyDescent="0.2">
      <c r="A7671" s="42" t="s">
        <v>27</v>
      </c>
      <c r="B7671" s="44" t="s">
        <v>39</v>
      </c>
      <c r="C7671" s="44" t="s">
        <v>57</v>
      </c>
      <c r="D7671" s="43">
        <v>60542.691999999995</v>
      </c>
      <c r="E7671" s="43">
        <v>-66019.715999999986</v>
      </c>
      <c r="F7671" s="45">
        <v>-63310</v>
      </c>
      <c r="G7671" s="45">
        <v>-18130</v>
      </c>
      <c r="H7671" s="45">
        <v>-29930</v>
      </c>
      <c r="I7671" s="55">
        <f>pro[[#This Row],[Admin expenses 3]]+pro[[#This Row],[Admin expenses 2]]+pro[[#This Row],[Admin expenses 1]]+pro[[#This Row],[COGS]]</f>
        <v>-177389.71599999999</v>
      </c>
      <c r="J7671" s="55">
        <f>pro[[#This Row],[Revenue]]+pro[[#This Row],[AdminExp]]</f>
        <v>-116847.02399999999</v>
      </c>
      <c r="K7671" s="83">
        <f>pro[[#This Row],[Profit]]/pro[[#This Row],[Revenue]]</f>
        <v>-1.9299938628430993</v>
      </c>
      <c r="L7671" s="56">
        <f t="shared" si="119"/>
        <v>7</v>
      </c>
      <c r="M7671" s="82" t="str">
        <f>"Q"&amp;" "&amp;VLOOKUP(pro[[#This Row],[Period]],Mapping!A:B,2,0)</f>
        <v>Q 3</v>
      </c>
      <c r="N7671"/>
    </row>
    <row r="7672" spans="1:14" ht="14.25" x14ac:dyDescent="0.2">
      <c r="A7672" s="42" t="s">
        <v>27</v>
      </c>
      <c r="B7672" s="44" t="s">
        <v>39</v>
      </c>
      <c r="C7672" s="44" t="s">
        <v>58</v>
      </c>
      <c r="D7672" s="43">
        <v>101010.76299999999</v>
      </c>
      <c r="E7672" s="43">
        <v>-111673.149</v>
      </c>
      <c r="F7672" s="45">
        <v>-85240</v>
      </c>
      <c r="G7672" s="45">
        <v>-14960</v>
      </c>
      <c r="H7672" s="45">
        <v>-99740</v>
      </c>
      <c r="I7672" s="55">
        <f>pro[[#This Row],[Admin expenses 3]]+pro[[#This Row],[Admin expenses 2]]+pro[[#This Row],[Admin expenses 1]]+pro[[#This Row],[COGS]]</f>
        <v>-311613.14899999998</v>
      </c>
      <c r="J7672" s="55">
        <f>pro[[#This Row],[Revenue]]+pro[[#This Row],[AdminExp]]</f>
        <v>-210602.386</v>
      </c>
      <c r="K7672" s="83">
        <f>pro[[#This Row],[Profit]]/pro[[#This Row],[Revenue]]</f>
        <v>-2.0849499572634653</v>
      </c>
      <c r="L7672" s="56">
        <f t="shared" si="119"/>
        <v>7</v>
      </c>
      <c r="M7672" s="82" t="str">
        <f>"Q"&amp;" "&amp;VLOOKUP(pro[[#This Row],[Period]],Mapping!A:B,2,0)</f>
        <v>Q 3</v>
      </c>
      <c r="N7672"/>
    </row>
    <row r="7673" spans="1:14" ht="14.25" x14ac:dyDescent="0.2">
      <c r="A7673" s="42" t="s">
        <v>27</v>
      </c>
      <c r="B7673" s="44" t="s">
        <v>39</v>
      </c>
      <c r="C7673" s="44" t="s">
        <v>59</v>
      </c>
      <c r="D7673" s="43">
        <v>92797.67</v>
      </c>
      <c r="E7673" s="43">
        <v>-93590.475999999995</v>
      </c>
      <c r="F7673" s="45">
        <v>-53470</v>
      </c>
      <c r="G7673" s="45">
        <v>-59160</v>
      </c>
      <c r="H7673" s="45">
        <v>-57290</v>
      </c>
      <c r="I7673" s="55">
        <f>pro[[#This Row],[Admin expenses 3]]+pro[[#This Row],[Admin expenses 2]]+pro[[#This Row],[Admin expenses 1]]+pro[[#This Row],[COGS]]</f>
        <v>-263510.47600000002</v>
      </c>
      <c r="J7673" s="55">
        <f>pro[[#This Row],[Revenue]]+pro[[#This Row],[AdminExp]]</f>
        <v>-170712.80600000004</v>
      </c>
      <c r="K7673" s="83">
        <f>pro[[#This Row],[Profit]]/pro[[#This Row],[Revenue]]</f>
        <v>-1.8396238396933893</v>
      </c>
      <c r="L7673" s="56">
        <f t="shared" si="119"/>
        <v>7</v>
      </c>
      <c r="M7673" s="82" t="str">
        <f>"Q"&amp;" "&amp;VLOOKUP(pro[[#This Row],[Period]],Mapping!A:B,2,0)</f>
        <v>Q 3</v>
      </c>
      <c r="N7673"/>
    </row>
    <row r="7674" spans="1:14" ht="14.25" x14ac:dyDescent="0.2">
      <c r="A7674" s="42" t="s">
        <v>27</v>
      </c>
      <c r="B7674" s="44" t="s">
        <v>39</v>
      </c>
      <c r="C7674" s="44" t="s">
        <v>60</v>
      </c>
      <c r="D7674" s="43">
        <v>118902.12599999999</v>
      </c>
      <c r="E7674" s="43">
        <v>-83455.18299999999</v>
      </c>
      <c r="F7674" s="45">
        <v>-85930</v>
      </c>
      <c r="G7674" s="45">
        <v>-90590</v>
      </c>
      <c r="H7674" s="45">
        <v>-83470</v>
      </c>
      <c r="I7674" s="55">
        <f>pro[[#This Row],[Admin expenses 3]]+pro[[#This Row],[Admin expenses 2]]+pro[[#This Row],[Admin expenses 1]]+pro[[#This Row],[COGS]]</f>
        <v>-343445.18299999996</v>
      </c>
      <c r="J7674" s="55">
        <f>pro[[#This Row],[Revenue]]+pro[[#This Row],[AdminExp]]</f>
        <v>-224543.05699999997</v>
      </c>
      <c r="K7674" s="83">
        <f>pro[[#This Row],[Profit]]/pro[[#This Row],[Revenue]]</f>
        <v>-1.8884696561270906</v>
      </c>
      <c r="L7674" s="56">
        <f t="shared" si="119"/>
        <v>7</v>
      </c>
      <c r="M7674" s="82" t="str">
        <f>"Q"&amp;" "&amp;VLOOKUP(pro[[#This Row],[Period]],Mapping!A:B,2,0)</f>
        <v>Q 3</v>
      </c>
      <c r="N7674"/>
    </row>
    <row r="7675" spans="1:14" ht="14.25" x14ac:dyDescent="0.2">
      <c r="A7675" s="42" t="s">
        <v>27</v>
      </c>
      <c r="B7675" s="44" t="s">
        <v>39</v>
      </c>
      <c r="C7675" s="44" t="s">
        <v>57</v>
      </c>
      <c r="D7675" s="43">
        <v>2003044.0499999998</v>
      </c>
      <c r="E7675" s="43">
        <v>-1036601.44</v>
      </c>
      <c r="F7675" s="45">
        <v>-85020</v>
      </c>
      <c r="G7675" s="45">
        <v>-69960</v>
      </c>
      <c r="H7675" s="45">
        <v>-93990</v>
      </c>
      <c r="I7675" s="55">
        <f>pro[[#This Row],[Admin expenses 3]]+pro[[#This Row],[Admin expenses 2]]+pro[[#This Row],[Admin expenses 1]]+pro[[#This Row],[COGS]]</f>
        <v>-1285571.44</v>
      </c>
      <c r="J7675" s="55">
        <f>pro[[#This Row],[Revenue]]+pro[[#This Row],[AdminExp]]</f>
        <v>717472.60999999987</v>
      </c>
      <c r="K7675" s="83">
        <f>pro[[#This Row],[Profit]]/pro[[#This Row],[Revenue]]</f>
        <v>0.35819112914666051</v>
      </c>
      <c r="L7675" s="56">
        <f t="shared" si="119"/>
        <v>7</v>
      </c>
      <c r="M7675" s="82" t="str">
        <f>"Q"&amp;" "&amp;VLOOKUP(pro[[#This Row],[Period]],Mapping!A:B,2,0)</f>
        <v>Q 3</v>
      </c>
      <c r="N7675"/>
    </row>
    <row r="7676" spans="1:14" ht="14.25" x14ac:dyDescent="0.2">
      <c r="A7676" s="42" t="s">
        <v>27</v>
      </c>
      <c r="B7676" s="44" t="s">
        <v>39</v>
      </c>
      <c r="C7676" s="44" t="s">
        <v>58</v>
      </c>
      <c r="D7676" s="43">
        <v>2433557.3499999996</v>
      </c>
      <c r="E7676" s="43">
        <v>-80957.289000000004</v>
      </c>
      <c r="F7676" s="45">
        <v>-15830</v>
      </c>
      <c r="G7676" s="45">
        <v>-61070</v>
      </c>
      <c r="H7676" s="45">
        <v>-55520</v>
      </c>
      <c r="I7676" s="55">
        <f>pro[[#This Row],[Admin expenses 3]]+pro[[#This Row],[Admin expenses 2]]+pro[[#This Row],[Admin expenses 1]]+pro[[#This Row],[COGS]]</f>
        <v>-213377.28899999999</v>
      </c>
      <c r="J7676" s="55">
        <f>pro[[#This Row],[Revenue]]+pro[[#This Row],[AdminExp]]</f>
        <v>2220180.0609999998</v>
      </c>
      <c r="K7676" s="83">
        <f>pro[[#This Row],[Profit]]/pro[[#This Row],[Revenue]]</f>
        <v>0.91231877522837102</v>
      </c>
      <c r="L7676" s="56">
        <f t="shared" si="119"/>
        <v>7</v>
      </c>
      <c r="M7676" s="82" t="str">
        <f>"Q"&amp;" "&amp;VLOOKUP(pro[[#This Row],[Period]],Mapping!A:B,2,0)</f>
        <v>Q 3</v>
      </c>
      <c r="N7676"/>
    </row>
    <row r="7677" spans="1:14" ht="14.25" x14ac:dyDescent="0.2">
      <c r="A7677" s="42" t="s">
        <v>27</v>
      </c>
      <c r="B7677" s="44" t="s">
        <v>39</v>
      </c>
      <c r="C7677" s="44" t="s">
        <v>59</v>
      </c>
      <c r="D7677" s="43">
        <v>250159.76300000001</v>
      </c>
      <c r="E7677" s="43">
        <v>-70563.527999999991</v>
      </c>
      <c r="F7677" s="45">
        <v>-89140</v>
      </c>
      <c r="G7677" s="45">
        <v>-33080</v>
      </c>
      <c r="H7677" s="45">
        <v>-57650</v>
      </c>
      <c r="I7677" s="55">
        <f>pro[[#This Row],[Admin expenses 3]]+pro[[#This Row],[Admin expenses 2]]+pro[[#This Row],[Admin expenses 1]]+pro[[#This Row],[COGS]]</f>
        <v>-250433.52799999999</v>
      </c>
      <c r="J7677" s="55">
        <f>pro[[#This Row],[Revenue]]+pro[[#This Row],[AdminExp]]</f>
        <v>-273.76499999998487</v>
      </c>
      <c r="K7677" s="83">
        <f>pro[[#This Row],[Profit]]/pro[[#This Row],[Revenue]]</f>
        <v>-1.0943606466399828E-3</v>
      </c>
      <c r="L7677" s="56">
        <f t="shared" si="119"/>
        <v>7</v>
      </c>
      <c r="M7677" s="82" t="str">
        <f>"Q"&amp;" "&amp;VLOOKUP(pro[[#This Row],[Period]],Mapping!A:B,2,0)</f>
        <v>Q 3</v>
      </c>
      <c r="N7677"/>
    </row>
    <row r="7678" spans="1:14" ht="14.25" x14ac:dyDescent="0.2">
      <c r="A7678" s="42" t="s">
        <v>27</v>
      </c>
      <c r="B7678" s="44" t="s">
        <v>39</v>
      </c>
      <c r="C7678" s="44" t="s">
        <v>60</v>
      </c>
      <c r="D7678" s="43">
        <v>398875.05</v>
      </c>
      <c r="E7678" s="43">
        <v>-104088.43899999998</v>
      </c>
      <c r="F7678" s="45">
        <v>-65060</v>
      </c>
      <c r="G7678" s="45">
        <v>-53350</v>
      </c>
      <c r="H7678" s="45">
        <v>-31700</v>
      </c>
      <c r="I7678" s="55">
        <f>pro[[#This Row],[Admin expenses 3]]+pro[[#This Row],[Admin expenses 2]]+pro[[#This Row],[Admin expenses 1]]+pro[[#This Row],[COGS]]</f>
        <v>-254198.43899999998</v>
      </c>
      <c r="J7678" s="55">
        <f>pro[[#This Row],[Revenue]]+pro[[#This Row],[AdminExp]]</f>
        <v>144676.611</v>
      </c>
      <c r="K7678" s="83">
        <f>pro[[#This Row],[Profit]]/pro[[#This Row],[Revenue]]</f>
        <v>0.3627116085601243</v>
      </c>
      <c r="L7678" s="56">
        <f t="shared" si="119"/>
        <v>7</v>
      </c>
      <c r="M7678" s="82" t="str">
        <f>"Q"&amp;" "&amp;VLOOKUP(pro[[#This Row],[Period]],Mapping!A:B,2,0)</f>
        <v>Q 3</v>
      </c>
      <c r="N7678"/>
    </row>
    <row r="7679" spans="1:14" ht="14.25" x14ac:dyDescent="0.2">
      <c r="A7679" s="42" t="s">
        <v>27</v>
      </c>
      <c r="B7679" s="44" t="s">
        <v>39</v>
      </c>
      <c r="C7679" s="44" t="s">
        <v>57</v>
      </c>
      <c r="D7679" s="43">
        <v>42515.430999999997</v>
      </c>
      <c r="E7679" s="43">
        <v>-17415.362999999998</v>
      </c>
      <c r="F7679" s="45">
        <v>-75990</v>
      </c>
      <c r="G7679" s="45">
        <v>-27800</v>
      </c>
      <c r="H7679" s="45">
        <v>-74550</v>
      </c>
      <c r="I7679" s="55">
        <f>pro[[#This Row],[Admin expenses 3]]+pro[[#This Row],[Admin expenses 2]]+pro[[#This Row],[Admin expenses 1]]+pro[[#This Row],[COGS]]</f>
        <v>-195755.36300000001</v>
      </c>
      <c r="J7679" s="55">
        <f>pro[[#This Row],[Revenue]]+pro[[#This Row],[AdminExp]]</f>
        <v>-153239.93200000003</v>
      </c>
      <c r="K7679" s="83">
        <f>pro[[#This Row],[Profit]]/pro[[#This Row],[Revenue]]</f>
        <v>-3.6043367877418446</v>
      </c>
      <c r="L7679" s="56">
        <f t="shared" si="119"/>
        <v>7</v>
      </c>
      <c r="M7679" s="82" t="str">
        <f>"Q"&amp;" "&amp;VLOOKUP(pro[[#This Row],[Period]],Mapping!A:B,2,0)</f>
        <v>Q 3</v>
      </c>
      <c r="N7679"/>
    </row>
    <row r="7680" spans="1:14" ht="14.25" x14ac:dyDescent="0.2">
      <c r="A7680" s="42" t="s">
        <v>27</v>
      </c>
      <c r="B7680" s="44" t="s">
        <v>39</v>
      </c>
      <c r="C7680" s="44" t="s">
        <v>58</v>
      </c>
      <c r="D7680" s="43">
        <v>55739.858999999997</v>
      </c>
      <c r="E7680" s="43">
        <v>-13992.411999999998</v>
      </c>
      <c r="F7680" s="45">
        <v>-77460</v>
      </c>
      <c r="G7680" s="45">
        <v>-103260</v>
      </c>
      <c r="H7680" s="45">
        <v>-18950</v>
      </c>
      <c r="I7680" s="55">
        <f>pro[[#This Row],[Admin expenses 3]]+pro[[#This Row],[Admin expenses 2]]+pro[[#This Row],[Admin expenses 1]]+pro[[#This Row],[COGS]]</f>
        <v>-213662.41200000001</v>
      </c>
      <c r="J7680" s="55">
        <f>pro[[#This Row],[Revenue]]+pro[[#This Row],[AdminExp]]</f>
        <v>-157922.55300000001</v>
      </c>
      <c r="K7680" s="83">
        <f>pro[[#This Row],[Profit]]/pro[[#This Row],[Revenue]]</f>
        <v>-2.8332068977784823</v>
      </c>
      <c r="L7680" s="56">
        <f t="shared" si="119"/>
        <v>7</v>
      </c>
      <c r="M7680" s="82" t="str">
        <f>"Q"&amp;" "&amp;VLOOKUP(pro[[#This Row],[Period]],Mapping!A:B,2,0)</f>
        <v>Q 3</v>
      </c>
      <c r="N7680"/>
    </row>
    <row r="7681" spans="1:14" ht="14.25" x14ac:dyDescent="0.2">
      <c r="A7681" s="42" t="s">
        <v>27</v>
      </c>
      <c r="B7681" s="44" t="s">
        <v>39</v>
      </c>
      <c r="C7681" s="44" t="s">
        <v>59</v>
      </c>
      <c r="D7681" s="43">
        <v>30798.963999999996</v>
      </c>
      <c r="E7681" s="43">
        <v>-9904.4959999999992</v>
      </c>
      <c r="F7681" s="45">
        <v>-59860</v>
      </c>
      <c r="G7681" s="45">
        <v>-81760</v>
      </c>
      <c r="H7681" s="45">
        <v>-105980</v>
      </c>
      <c r="I7681" s="55">
        <f>pro[[#This Row],[Admin expenses 3]]+pro[[#This Row],[Admin expenses 2]]+pro[[#This Row],[Admin expenses 1]]+pro[[#This Row],[COGS]]</f>
        <v>-257504.49599999998</v>
      </c>
      <c r="J7681" s="55">
        <f>pro[[#This Row],[Revenue]]+pro[[#This Row],[AdminExp]]</f>
        <v>-226705.53199999998</v>
      </c>
      <c r="K7681" s="83">
        <f>pro[[#This Row],[Profit]]/pro[[#This Row],[Revenue]]</f>
        <v>-7.3608168118901665</v>
      </c>
      <c r="L7681" s="56">
        <f t="shared" si="119"/>
        <v>7</v>
      </c>
      <c r="M7681" s="82" t="str">
        <f>"Q"&amp;" "&amp;VLOOKUP(pro[[#This Row],[Period]],Mapping!A:B,2,0)</f>
        <v>Q 3</v>
      </c>
      <c r="N7681"/>
    </row>
    <row r="7682" spans="1:14" ht="14.25" x14ac:dyDescent="0.2">
      <c r="A7682" s="42" t="s">
        <v>27</v>
      </c>
      <c r="B7682" s="44" t="s">
        <v>39</v>
      </c>
      <c r="C7682" s="44" t="s">
        <v>60</v>
      </c>
      <c r="D7682" s="43">
        <v>158618.18700000001</v>
      </c>
      <c r="E7682" s="43">
        <v>-19744.837</v>
      </c>
      <c r="F7682" s="45">
        <v>-31180</v>
      </c>
      <c r="G7682" s="45">
        <v>-97320</v>
      </c>
      <c r="H7682" s="45">
        <v>-78510</v>
      </c>
      <c r="I7682" s="55">
        <f>pro[[#This Row],[Admin expenses 3]]+pro[[#This Row],[Admin expenses 2]]+pro[[#This Row],[Admin expenses 1]]+pro[[#This Row],[COGS]]</f>
        <v>-226754.837</v>
      </c>
      <c r="J7682" s="55">
        <f>pro[[#This Row],[Revenue]]+pro[[#This Row],[AdminExp]]</f>
        <v>-68136.649999999994</v>
      </c>
      <c r="K7682" s="83">
        <f>pro[[#This Row],[Profit]]/pro[[#This Row],[Revenue]]</f>
        <v>-0.42956391879576833</v>
      </c>
      <c r="L7682" s="56">
        <f t="shared" ref="L7682:L7745" si="120">MONTH(DATEVALUE(A7682&amp;"1"))</f>
        <v>7</v>
      </c>
      <c r="M7682" s="82" t="str">
        <f>"Q"&amp;" "&amp;VLOOKUP(pro[[#This Row],[Period]],Mapping!A:B,2,0)</f>
        <v>Q 3</v>
      </c>
      <c r="N7682"/>
    </row>
    <row r="7683" spans="1:14" ht="14.25" x14ac:dyDescent="0.2">
      <c r="A7683" s="42" t="s">
        <v>27</v>
      </c>
      <c r="B7683" s="44" t="s">
        <v>39</v>
      </c>
      <c r="C7683" s="44" t="s">
        <v>57</v>
      </c>
      <c r="D7683" s="43">
        <v>313988.185</v>
      </c>
      <c r="E7683" s="43">
        <v>-333327.02899999998</v>
      </c>
      <c r="F7683" s="45">
        <v>-35060</v>
      </c>
      <c r="G7683" s="45">
        <v>-98250</v>
      </c>
      <c r="H7683" s="45">
        <v>-66770</v>
      </c>
      <c r="I7683" s="55">
        <f>pro[[#This Row],[Admin expenses 3]]+pro[[#This Row],[Admin expenses 2]]+pro[[#This Row],[Admin expenses 1]]+pro[[#This Row],[COGS]]</f>
        <v>-533407.02899999998</v>
      </c>
      <c r="J7683" s="55">
        <f>pro[[#This Row],[Revenue]]+pro[[#This Row],[AdminExp]]</f>
        <v>-219418.84399999998</v>
      </c>
      <c r="K7683" s="83">
        <f>pro[[#This Row],[Profit]]/pro[[#This Row],[Revenue]]</f>
        <v>-0.698812421875046</v>
      </c>
      <c r="L7683" s="56">
        <f t="shared" si="120"/>
        <v>7</v>
      </c>
      <c r="M7683" s="82" t="str">
        <f>"Q"&amp;" "&amp;VLOOKUP(pro[[#This Row],[Period]],Mapping!A:B,2,0)</f>
        <v>Q 3</v>
      </c>
      <c r="N7683"/>
    </row>
    <row r="7684" spans="1:14" ht="14.25" x14ac:dyDescent="0.2">
      <c r="A7684" s="42" t="s">
        <v>27</v>
      </c>
      <c r="B7684" s="44" t="s">
        <v>37</v>
      </c>
      <c r="C7684" s="44" t="s">
        <v>58</v>
      </c>
      <c r="D7684" s="43">
        <v>121194.787</v>
      </c>
      <c r="E7684" s="43">
        <v>-5571.44</v>
      </c>
      <c r="F7684" s="45">
        <v>-68800</v>
      </c>
      <c r="G7684" s="45">
        <v>-64480</v>
      </c>
      <c r="H7684" s="45">
        <v>-104880</v>
      </c>
      <c r="I7684" s="55">
        <f>pro[[#This Row],[Admin expenses 3]]+pro[[#This Row],[Admin expenses 2]]+pro[[#This Row],[Admin expenses 1]]+pro[[#This Row],[COGS]]</f>
        <v>-243731.44</v>
      </c>
      <c r="J7684" s="55">
        <f>pro[[#This Row],[Revenue]]+pro[[#This Row],[AdminExp]]</f>
        <v>-122536.65300000001</v>
      </c>
      <c r="K7684" s="83">
        <f>pro[[#This Row],[Profit]]/pro[[#This Row],[Revenue]]</f>
        <v>-1.0110719778731079</v>
      </c>
      <c r="L7684" s="56">
        <f t="shared" si="120"/>
        <v>7</v>
      </c>
      <c r="M7684" s="82" t="str">
        <f>"Q"&amp;" "&amp;VLOOKUP(pro[[#This Row],[Period]],Mapping!A:B,2,0)</f>
        <v>Q 3</v>
      </c>
      <c r="N7684"/>
    </row>
    <row r="7685" spans="1:14" ht="14.25" x14ac:dyDescent="0.2">
      <c r="A7685" s="42" t="s">
        <v>27</v>
      </c>
      <c r="B7685" s="44" t="s">
        <v>37</v>
      </c>
      <c r="C7685" s="44" t="s">
        <v>59</v>
      </c>
      <c r="D7685" s="43">
        <v>153150.74599999998</v>
      </c>
      <c r="E7685" s="43">
        <v>-13392.133999999998</v>
      </c>
      <c r="F7685" s="45">
        <v>-96310</v>
      </c>
      <c r="G7685" s="45">
        <v>-24800</v>
      </c>
      <c r="H7685" s="45">
        <v>-39440</v>
      </c>
      <c r="I7685" s="55">
        <f>pro[[#This Row],[Admin expenses 3]]+pro[[#This Row],[Admin expenses 2]]+pro[[#This Row],[Admin expenses 1]]+pro[[#This Row],[COGS]]</f>
        <v>-173942.13399999999</v>
      </c>
      <c r="J7685" s="55">
        <f>pro[[#This Row],[Revenue]]+pro[[#This Row],[AdminExp]]</f>
        <v>-20791.388000000006</v>
      </c>
      <c r="K7685" s="83">
        <f>pro[[#This Row],[Profit]]/pro[[#This Row],[Revenue]]</f>
        <v>-0.13575766715494816</v>
      </c>
      <c r="L7685" s="56">
        <f t="shared" si="120"/>
        <v>7</v>
      </c>
      <c r="M7685" s="82" t="str">
        <f>"Q"&amp;" "&amp;VLOOKUP(pro[[#This Row],[Period]],Mapping!A:B,2,0)</f>
        <v>Q 3</v>
      </c>
      <c r="N7685"/>
    </row>
    <row r="7686" spans="1:14" ht="14.25" x14ac:dyDescent="0.2">
      <c r="A7686" s="42" t="s">
        <v>27</v>
      </c>
      <c r="B7686" s="44" t="s">
        <v>37</v>
      </c>
      <c r="C7686" s="44" t="s">
        <v>60</v>
      </c>
      <c r="D7686" s="43">
        <v>97888.230999999985</v>
      </c>
      <c r="E7686" s="43">
        <v>-6837.1239999999998</v>
      </c>
      <c r="F7686" s="45">
        <v>-43680</v>
      </c>
      <c r="G7686" s="45">
        <v>-76470</v>
      </c>
      <c r="H7686" s="45">
        <v>-67110</v>
      </c>
      <c r="I7686" s="55">
        <f>pro[[#This Row],[Admin expenses 3]]+pro[[#This Row],[Admin expenses 2]]+pro[[#This Row],[Admin expenses 1]]+pro[[#This Row],[COGS]]</f>
        <v>-194097.12400000001</v>
      </c>
      <c r="J7686" s="55">
        <f>pro[[#This Row],[Revenue]]+pro[[#This Row],[AdminExp]]</f>
        <v>-96208.893000000025</v>
      </c>
      <c r="K7686" s="83">
        <f>pro[[#This Row],[Profit]]/pro[[#This Row],[Revenue]]</f>
        <v>-0.98284433191973852</v>
      </c>
      <c r="L7686" s="56">
        <f t="shared" si="120"/>
        <v>7</v>
      </c>
      <c r="M7686" s="82" t="str">
        <f>"Q"&amp;" "&amp;VLOOKUP(pro[[#This Row],[Period]],Mapping!A:B,2,0)</f>
        <v>Q 3</v>
      </c>
      <c r="N7686"/>
    </row>
    <row r="7687" spans="1:14" ht="14.25" x14ac:dyDescent="0.2">
      <c r="A7687" s="42" t="s">
        <v>27</v>
      </c>
      <c r="B7687" s="44" t="s">
        <v>37</v>
      </c>
      <c r="C7687" s="44" t="s">
        <v>57</v>
      </c>
      <c r="D7687" s="43">
        <v>399182.58099999995</v>
      </c>
      <c r="E7687" s="43">
        <v>-417217.962</v>
      </c>
      <c r="F7687" s="45">
        <v>-21960</v>
      </c>
      <c r="G7687" s="45">
        <v>-107140</v>
      </c>
      <c r="H7687" s="45">
        <v>-87490</v>
      </c>
      <c r="I7687" s="55">
        <f>pro[[#This Row],[Admin expenses 3]]+pro[[#This Row],[Admin expenses 2]]+pro[[#This Row],[Admin expenses 1]]+pro[[#This Row],[COGS]]</f>
        <v>-633807.96200000006</v>
      </c>
      <c r="J7687" s="55">
        <f>pro[[#This Row],[Revenue]]+pro[[#This Row],[AdminExp]]</f>
        <v>-234625.38100000011</v>
      </c>
      <c r="K7687" s="83">
        <f>pro[[#This Row],[Profit]]/pro[[#This Row],[Revenue]]</f>
        <v>-0.5877645773325969</v>
      </c>
      <c r="L7687" s="56">
        <f t="shared" si="120"/>
        <v>7</v>
      </c>
      <c r="M7687" s="82" t="str">
        <f>"Q"&amp;" "&amp;VLOOKUP(pro[[#This Row],[Period]],Mapping!A:B,2,0)</f>
        <v>Q 3</v>
      </c>
      <c r="N7687"/>
    </row>
    <row r="7688" spans="1:14" ht="14.25" x14ac:dyDescent="0.2">
      <c r="A7688" s="42" t="s">
        <v>27</v>
      </c>
      <c r="B7688" s="44" t="s">
        <v>37</v>
      </c>
      <c r="C7688" s="44" t="s">
        <v>57</v>
      </c>
      <c r="D7688" s="43">
        <v>112656.978</v>
      </c>
      <c r="E7688" s="43">
        <v>-20765.387999999999</v>
      </c>
      <c r="F7688" s="45">
        <v>-60410</v>
      </c>
      <c r="G7688" s="45">
        <v>-90300</v>
      </c>
      <c r="H7688" s="45">
        <v>-53300</v>
      </c>
      <c r="I7688" s="55">
        <f>pro[[#This Row],[Admin expenses 3]]+pro[[#This Row],[Admin expenses 2]]+pro[[#This Row],[Admin expenses 1]]+pro[[#This Row],[COGS]]</f>
        <v>-224775.38800000001</v>
      </c>
      <c r="J7688" s="55">
        <f>pro[[#This Row],[Revenue]]+pro[[#This Row],[AdminExp]]</f>
        <v>-112118.41</v>
      </c>
      <c r="K7688" s="83">
        <f>pro[[#This Row],[Profit]]/pro[[#This Row],[Revenue]]</f>
        <v>-0.99521939954753624</v>
      </c>
      <c r="L7688" s="56">
        <f t="shared" si="120"/>
        <v>7</v>
      </c>
      <c r="M7688" s="82" t="str">
        <f>"Q"&amp;" "&amp;VLOOKUP(pro[[#This Row],[Period]],Mapping!A:B,2,0)</f>
        <v>Q 3</v>
      </c>
      <c r="N7688"/>
    </row>
    <row r="7689" spans="1:14" ht="14.25" x14ac:dyDescent="0.2">
      <c r="A7689" s="42" t="s">
        <v>27</v>
      </c>
      <c r="B7689" s="44" t="s">
        <v>37</v>
      </c>
      <c r="C7689" s="44" t="s">
        <v>58</v>
      </c>
      <c r="D7689" s="43">
        <v>118873.769</v>
      </c>
      <c r="E7689" s="43">
        <v>-48637.791999999994</v>
      </c>
      <c r="F7689" s="45">
        <v>-104820</v>
      </c>
      <c r="G7689" s="45">
        <v>-107170</v>
      </c>
      <c r="H7689" s="45">
        <v>-47940</v>
      </c>
      <c r="I7689" s="55">
        <f>pro[[#This Row],[Admin expenses 3]]+pro[[#This Row],[Admin expenses 2]]+pro[[#This Row],[Admin expenses 1]]+pro[[#This Row],[COGS]]</f>
        <v>-308567.79200000002</v>
      </c>
      <c r="J7689" s="55">
        <f>pro[[#This Row],[Revenue]]+pro[[#This Row],[AdminExp]]</f>
        <v>-189694.02300000002</v>
      </c>
      <c r="K7689" s="83">
        <f>pro[[#This Row],[Profit]]/pro[[#This Row],[Revenue]]</f>
        <v>-1.5957601462102209</v>
      </c>
      <c r="L7689" s="56">
        <f t="shared" si="120"/>
        <v>7</v>
      </c>
      <c r="M7689" s="82" t="str">
        <f>"Q"&amp;" "&amp;VLOOKUP(pro[[#This Row],[Period]],Mapping!A:B,2,0)</f>
        <v>Q 3</v>
      </c>
      <c r="N7689"/>
    </row>
    <row r="7690" spans="1:14" ht="14.25" x14ac:dyDescent="0.2">
      <c r="A7690" s="42" t="s">
        <v>27</v>
      </c>
      <c r="B7690" s="44" t="s">
        <v>37</v>
      </c>
      <c r="C7690" s="44" t="s">
        <v>59</v>
      </c>
      <c r="D7690" s="43">
        <v>102910.84299999999</v>
      </c>
      <c r="E7690" s="43">
        <v>-153502.93</v>
      </c>
      <c r="F7690" s="45">
        <v>-79690</v>
      </c>
      <c r="G7690" s="45">
        <v>-26570</v>
      </c>
      <c r="H7690" s="45">
        <v>-67310</v>
      </c>
      <c r="I7690" s="55">
        <f>pro[[#This Row],[Admin expenses 3]]+pro[[#This Row],[Admin expenses 2]]+pro[[#This Row],[Admin expenses 1]]+pro[[#This Row],[COGS]]</f>
        <v>-327072.93</v>
      </c>
      <c r="J7690" s="55">
        <f>pro[[#This Row],[Revenue]]+pro[[#This Row],[AdminExp]]</f>
        <v>-224162.087</v>
      </c>
      <c r="K7690" s="83">
        <f>pro[[#This Row],[Profit]]/pro[[#This Row],[Revenue]]</f>
        <v>-2.1782164101017032</v>
      </c>
      <c r="L7690" s="56">
        <f t="shared" si="120"/>
        <v>7</v>
      </c>
      <c r="M7690" s="82" t="str">
        <f>"Q"&amp;" "&amp;VLOOKUP(pro[[#This Row],[Period]],Mapping!A:B,2,0)</f>
        <v>Q 3</v>
      </c>
      <c r="N7690"/>
    </row>
    <row r="7691" spans="1:14" ht="14.25" x14ac:dyDescent="0.2">
      <c r="A7691" s="42" t="s">
        <v>27</v>
      </c>
      <c r="B7691" s="44" t="s">
        <v>37</v>
      </c>
      <c r="C7691" s="44" t="s">
        <v>57</v>
      </c>
      <c r="D7691" s="43">
        <v>54957343.434</v>
      </c>
      <c r="E7691" s="43">
        <v>-61728932.832000002</v>
      </c>
      <c r="F7691" s="45">
        <v>-102890</v>
      </c>
      <c r="G7691" s="45">
        <v>-40750</v>
      </c>
      <c r="H7691" s="45">
        <v>-30600</v>
      </c>
      <c r="I7691" s="55">
        <f>pro[[#This Row],[Admin expenses 3]]+pro[[#This Row],[Admin expenses 2]]+pro[[#This Row],[Admin expenses 1]]+pro[[#This Row],[COGS]]</f>
        <v>-61903172.832000002</v>
      </c>
      <c r="J7691" s="55">
        <f>pro[[#This Row],[Revenue]]+pro[[#This Row],[AdminExp]]</f>
        <v>-6945829.3980000019</v>
      </c>
      <c r="K7691" s="83">
        <f>pro[[#This Row],[Profit]]/pro[[#This Row],[Revenue]]</f>
        <v>-0.12638582878994992</v>
      </c>
      <c r="L7691" s="56">
        <f t="shared" si="120"/>
        <v>7</v>
      </c>
      <c r="M7691" s="82" t="str">
        <f>"Q"&amp;" "&amp;VLOOKUP(pro[[#This Row],[Period]],Mapping!A:B,2,0)</f>
        <v>Q 3</v>
      </c>
      <c r="N7691"/>
    </row>
    <row r="7692" spans="1:14" ht="14.25" x14ac:dyDescent="0.2">
      <c r="A7692" s="42" t="s">
        <v>27</v>
      </c>
      <c r="B7692" s="44" t="s">
        <v>37</v>
      </c>
      <c r="C7692" s="44" t="s">
        <v>58</v>
      </c>
      <c r="D7692" s="43">
        <v>65340.043999999994</v>
      </c>
      <c r="E7692" s="43">
        <v>-4234.4679999999998</v>
      </c>
      <c r="F7692" s="45">
        <v>-96890</v>
      </c>
      <c r="G7692" s="45">
        <v>-29710</v>
      </c>
      <c r="H7692" s="45">
        <v>-23350</v>
      </c>
      <c r="I7692" s="55">
        <f>pro[[#This Row],[Admin expenses 3]]+pro[[#This Row],[Admin expenses 2]]+pro[[#This Row],[Admin expenses 1]]+pro[[#This Row],[COGS]]</f>
        <v>-154184.46799999999</v>
      </c>
      <c r="J7692" s="55">
        <f>pro[[#This Row],[Revenue]]+pro[[#This Row],[AdminExp]]</f>
        <v>-88844.423999999999</v>
      </c>
      <c r="K7692" s="83">
        <f>pro[[#This Row],[Profit]]/pro[[#This Row],[Revenue]]</f>
        <v>-1.3597239695767576</v>
      </c>
      <c r="L7692" s="56">
        <f t="shared" si="120"/>
        <v>7</v>
      </c>
      <c r="M7692" s="82" t="str">
        <f>"Q"&amp;" "&amp;VLOOKUP(pro[[#This Row],[Period]],Mapping!A:B,2,0)</f>
        <v>Q 3</v>
      </c>
      <c r="N7692"/>
    </row>
    <row r="7693" spans="1:14" ht="14.25" x14ac:dyDescent="0.2">
      <c r="A7693" s="42" t="s">
        <v>27</v>
      </c>
      <c r="B7693" s="44" t="s">
        <v>37</v>
      </c>
      <c r="C7693" s="44" t="s">
        <v>59</v>
      </c>
      <c r="D7693" s="43">
        <v>16409.54</v>
      </c>
      <c r="E7693" s="43">
        <v>-1338.5260000000001</v>
      </c>
      <c r="F7693" s="45">
        <v>-34930</v>
      </c>
      <c r="G7693" s="45">
        <v>-17010</v>
      </c>
      <c r="H7693" s="45">
        <v>-48270</v>
      </c>
      <c r="I7693" s="55">
        <f>pro[[#This Row],[Admin expenses 3]]+pro[[#This Row],[Admin expenses 2]]+pro[[#This Row],[Admin expenses 1]]+pro[[#This Row],[COGS]]</f>
        <v>-101548.526</v>
      </c>
      <c r="J7693" s="55">
        <f>pro[[#This Row],[Revenue]]+pro[[#This Row],[AdminExp]]</f>
        <v>-85138.986000000004</v>
      </c>
      <c r="K7693" s="83">
        <f>pro[[#This Row],[Profit]]/pro[[#This Row],[Revenue]]</f>
        <v>-5.1883834647406326</v>
      </c>
      <c r="L7693" s="56">
        <f t="shared" si="120"/>
        <v>7</v>
      </c>
      <c r="M7693" s="82" t="str">
        <f>"Q"&amp;" "&amp;VLOOKUP(pro[[#This Row],[Period]],Mapping!A:B,2,0)</f>
        <v>Q 3</v>
      </c>
      <c r="N7693"/>
    </row>
    <row r="7694" spans="1:14" ht="14.25" x14ac:dyDescent="0.2">
      <c r="A7694" s="42" t="s">
        <v>27</v>
      </c>
      <c r="B7694" s="44" t="s">
        <v>37</v>
      </c>
      <c r="C7694" s="44" t="s">
        <v>57</v>
      </c>
      <c r="D7694" s="43">
        <v>60477.872000000003</v>
      </c>
      <c r="E7694" s="43">
        <v>-4059.72</v>
      </c>
      <c r="F7694" s="45">
        <v>-84350</v>
      </c>
      <c r="G7694" s="45">
        <v>-89020</v>
      </c>
      <c r="H7694" s="45">
        <v>-42760</v>
      </c>
      <c r="I7694" s="55">
        <f>pro[[#This Row],[Admin expenses 3]]+pro[[#This Row],[Admin expenses 2]]+pro[[#This Row],[Admin expenses 1]]+pro[[#This Row],[COGS]]</f>
        <v>-220189.72</v>
      </c>
      <c r="J7694" s="55">
        <f>pro[[#This Row],[Revenue]]+pro[[#This Row],[AdminExp]]</f>
        <v>-159711.848</v>
      </c>
      <c r="K7694" s="83">
        <f>pro[[#This Row],[Profit]]/pro[[#This Row],[Revenue]]</f>
        <v>-2.6408311456461298</v>
      </c>
      <c r="L7694" s="56">
        <f t="shared" si="120"/>
        <v>7</v>
      </c>
      <c r="M7694" s="82" t="str">
        <f>"Q"&amp;" "&amp;VLOOKUP(pro[[#This Row],[Period]],Mapping!A:B,2,0)</f>
        <v>Q 3</v>
      </c>
      <c r="N7694"/>
    </row>
    <row r="7695" spans="1:14" ht="14.25" x14ac:dyDescent="0.2">
      <c r="A7695" s="42" t="s">
        <v>27</v>
      </c>
      <c r="B7695" s="44" t="s">
        <v>37</v>
      </c>
      <c r="C7695" s="44" t="s">
        <v>58</v>
      </c>
      <c r="D7695" s="43">
        <v>-21805.706999999999</v>
      </c>
      <c r="E7695" s="43">
        <v>1103.011</v>
      </c>
      <c r="F7695" s="45">
        <v>-42410</v>
      </c>
      <c r="G7695" s="45">
        <v>-59150</v>
      </c>
      <c r="H7695" s="45">
        <v>-29650</v>
      </c>
      <c r="I7695" s="55">
        <f>pro[[#This Row],[Admin expenses 3]]+pro[[#This Row],[Admin expenses 2]]+pro[[#This Row],[Admin expenses 1]]+pro[[#This Row],[COGS]]</f>
        <v>-130106.989</v>
      </c>
      <c r="J7695" s="55">
        <f>pro[[#This Row],[Revenue]]+pro[[#This Row],[AdminExp]]</f>
        <v>-151912.696</v>
      </c>
      <c r="K7695" s="83">
        <f>pro[[#This Row],[Profit]]/pro[[#This Row],[Revenue]]</f>
        <v>6.9666485016972857</v>
      </c>
      <c r="L7695" s="56">
        <f t="shared" si="120"/>
        <v>7</v>
      </c>
      <c r="M7695" s="82" t="str">
        <f>"Q"&amp;" "&amp;VLOOKUP(pro[[#This Row],[Period]],Mapping!A:B,2,0)</f>
        <v>Q 3</v>
      </c>
      <c r="N7695"/>
    </row>
    <row r="7696" spans="1:14" ht="14.25" x14ac:dyDescent="0.2">
      <c r="A7696" s="42" t="s">
        <v>27</v>
      </c>
      <c r="B7696" s="44" t="s">
        <v>37</v>
      </c>
      <c r="C7696" s="44" t="s">
        <v>59</v>
      </c>
      <c r="D7696" s="43">
        <v>169228.40899999999</v>
      </c>
      <c r="E7696" s="43">
        <v>-219625.98</v>
      </c>
      <c r="F7696" s="45">
        <v>-37820</v>
      </c>
      <c r="G7696" s="45">
        <v>-71750</v>
      </c>
      <c r="H7696" s="45">
        <v>-63720</v>
      </c>
      <c r="I7696" s="55">
        <f>pro[[#This Row],[Admin expenses 3]]+pro[[#This Row],[Admin expenses 2]]+pro[[#This Row],[Admin expenses 1]]+pro[[#This Row],[COGS]]</f>
        <v>-392915.98</v>
      </c>
      <c r="J7696" s="55">
        <f>pro[[#This Row],[Revenue]]+pro[[#This Row],[AdminExp]]</f>
        <v>-223687.571</v>
      </c>
      <c r="K7696" s="83">
        <f>pro[[#This Row],[Profit]]/pro[[#This Row],[Revenue]]</f>
        <v>-1.3218086272973235</v>
      </c>
      <c r="L7696" s="56">
        <f t="shared" si="120"/>
        <v>7</v>
      </c>
      <c r="M7696" s="82" t="str">
        <f>"Q"&amp;" "&amp;VLOOKUP(pro[[#This Row],[Period]],Mapping!A:B,2,0)</f>
        <v>Q 3</v>
      </c>
      <c r="N7696"/>
    </row>
    <row r="7697" spans="1:14" ht="14.25" x14ac:dyDescent="0.2">
      <c r="A7697" s="42" t="s">
        <v>27</v>
      </c>
      <c r="B7697" s="44" t="s">
        <v>37</v>
      </c>
      <c r="C7697" s="44" t="s">
        <v>57</v>
      </c>
      <c r="D7697" s="43">
        <v>236016.27699999997</v>
      </c>
      <c r="E7697" s="43">
        <v>-252618.00199999998</v>
      </c>
      <c r="F7697" s="45">
        <v>-52930</v>
      </c>
      <c r="G7697" s="45">
        <v>-24000</v>
      </c>
      <c r="H7697" s="45">
        <v>-18720</v>
      </c>
      <c r="I7697" s="55">
        <f>pro[[#This Row],[Admin expenses 3]]+pro[[#This Row],[Admin expenses 2]]+pro[[#This Row],[Admin expenses 1]]+pro[[#This Row],[COGS]]</f>
        <v>-348268.00199999998</v>
      </c>
      <c r="J7697" s="55">
        <f>pro[[#This Row],[Revenue]]+pro[[#This Row],[AdminExp]]</f>
        <v>-112251.72500000001</v>
      </c>
      <c r="K7697" s="83">
        <f>pro[[#This Row],[Profit]]/pro[[#This Row],[Revenue]]</f>
        <v>-0.47561009955258304</v>
      </c>
      <c r="L7697" s="56">
        <f t="shared" si="120"/>
        <v>7</v>
      </c>
      <c r="M7697" s="82" t="str">
        <f>"Q"&amp;" "&amp;VLOOKUP(pro[[#This Row],[Period]],Mapping!A:B,2,0)</f>
        <v>Q 3</v>
      </c>
      <c r="N7697"/>
    </row>
    <row r="7698" spans="1:14" ht="14.25" x14ac:dyDescent="0.2">
      <c r="A7698" s="42" t="s">
        <v>27</v>
      </c>
      <c r="B7698" s="44" t="s">
        <v>37</v>
      </c>
      <c r="C7698" s="44" t="s">
        <v>57</v>
      </c>
      <c r="D7698" s="43">
        <v>64423.050999999992</v>
      </c>
      <c r="E7698" s="43">
        <v>-13811.797999999999</v>
      </c>
      <c r="F7698" s="45">
        <v>-58270</v>
      </c>
      <c r="G7698" s="45">
        <v>-64530</v>
      </c>
      <c r="H7698" s="45">
        <v>-64110</v>
      </c>
      <c r="I7698" s="55">
        <f>pro[[#This Row],[Admin expenses 3]]+pro[[#This Row],[Admin expenses 2]]+pro[[#This Row],[Admin expenses 1]]+pro[[#This Row],[COGS]]</f>
        <v>-200721.79800000001</v>
      </c>
      <c r="J7698" s="55">
        <f>pro[[#This Row],[Revenue]]+pro[[#This Row],[AdminExp]]</f>
        <v>-136298.74700000003</v>
      </c>
      <c r="K7698" s="83">
        <f>pro[[#This Row],[Profit]]/pro[[#This Row],[Revenue]]</f>
        <v>-2.1156828943106101</v>
      </c>
      <c r="L7698" s="56">
        <f t="shared" si="120"/>
        <v>7</v>
      </c>
      <c r="M7698" s="82" t="str">
        <f>"Q"&amp;" "&amp;VLOOKUP(pro[[#This Row],[Period]],Mapping!A:B,2,0)</f>
        <v>Q 3</v>
      </c>
      <c r="N7698"/>
    </row>
    <row r="7699" spans="1:14" ht="14.25" x14ac:dyDescent="0.2">
      <c r="A7699" s="42" t="s">
        <v>27</v>
      </c>
      <c r="B7699" s="44" t="s">
        <v>37</v>
      </c>
      <c r="C7699" s="44" t="s">
        <v>57</v>
      </c>
      <c r="D7699" s="43">
        <v>41686.735999999997</v>
      </c>
      <c r="E7699" s="43">
        <v>-27431.795999999998</v>
      </c>
      <c r="F7699" s="45">
        <v>-100200</v>
      </c>
      <c r="G7699" s="45">
        <v>-76440</v>
      </c>
      <c r="H7699" s="45">
        <v>-72480</v>
      </c>
      <c r="I7699" s="55">
        <f>pro[[#This Row],[Admin expenses 3]]+pro[[#This Row],[Admin expenses 2]]+pro[[#This Row],[Admin expenses 1]]+pro[[#This Row],[COGS]]</f>
        <v>-276551.79599999997</v>
      </c>
      <c r="J7699" s="55">
        <f>pro[[#This Row],[Revenue]]+pro[[#This Row],[AdminExp]]</f>
        <v>-234865.05999999997</v>
      </c>
      <c r="K7699" s="83">
        <f>pro[[#This Row],[Profit]]/pro[[#This Row],[Revenue]]</f>
        <v>-5.6340477220380123</v>
      </c>
      <c r="L7699" s="56">
        <f t="shared" si="120"/>
        <v>7</v>
      </c>
      <c r="M7699" s="82" t="str">
        <f>"Q"&amp;" "&amp;VLOOKUP(pro[[#This Row],[Period]],Mapping!A:B,2,0)</f>
        <v>Q 3</v>
      </c>
      <c r="N7699"/>
    </row>
    <row r="7700" spans="1:14" ht="14.25" x14ac:dyDescent="0.2">
      <c r="A7700" s="42" t="s">
        <v>27</v>
      </c>
      <c r="B7700" s="44" t="s">
        <v>37</v>
      </c>
      <c r="C7700" s="44" t="s">
        <v>57</v>
      </c>
      <c r="D7700" s="43">
        <v>4971.1899999999996</v>
      </c>
      <c r="E7700" s="43">
        <v>-1925.4689999999998</v>
      </c>
      <c r="F7700" s="45">
        <v>-62260</v>
      </c>
      <c r="G7700" s="45">
        <v>-107710</v>
      </c>
      <c r="H7700" s="45">
        <v>-50750</v>
      </c>
      <c r="I7700" s="55">
        <f>pro[[#This Row],[Admin expenses 3]]+pro[[#This Row],[Admin expenses 2]]+pro[[#This Row],[Admin expenses 1]]+pro[[#This Row],[COGS]]</f>
        <v>-222645.46900000001</v>
      </c>
      <c r="J7700" s="55">
        <f>pro[[#This Row],[Revenue]]+pro[[#This Row],[AdminExp]]</f>
        <v>-217674.27900000001</v>
      </c>
      <c r="K7700" s="83">
        <f>pro[[#This Row],[Profit]]/pro[[#This Row],[Revenue]]</f>
        <v>-43.787157400944245</v>
      </c>
      <c r="L7700" s="56">
        <f t="shared" si="120"/>
        <v>7</v>
      </c>
      <c r="M7700" s="82" t="str">
        <f>"Q"&amp;" "&amp;VLOOKUP(pro[[#This Row],[Period]],Mapping!A:B,2,0)</f>
        <v>Q 3</v>
      </c>
      <c r="N7700"/>
    </row>
    <row r="7701" spans="1:14" ht="14.25" x14ac:dyDescent="0.2">
      <c r="A7701" s="42" t="s">
        <v>27</v>
      </c>
      <c r="B7701" s="44" t="s">
        <v>37</v>
      </c>
      <c r="C7701" s="44" t="s">
        <v>57</v>
      </c>
      <c r="D7701" s="43">
        <v>109011.98699999999</v>
      </c>
      <c r="E7701" s="43">
        <v>-23340.666999999998</v>
      </c>
      <c r="F7701" s="45">
        <v>-103320</v>
      </c>
      <c r="G7701" s="45">
        <v>-28790</v>
      </c>
      <c r="H7701" s="45">
        <v>-79240</v>
      </c>
      <c r="I7701" s="55">
        <f>pro[[#This Row],[Admin expenses 3]]+pro[[#This Row],[Admin expenses 2]]+pro[[#This Row],[Admin expenses 1]]+pro[[#This Row],[COGS]]</f>
        <v>-234690.66699999999</v>
      </c>
      <c r="J7701" s="55">
        <f>pro[[#This Row],[Revenue]]+pro[[#This Row],[AdminExp]]</f>
        <v>-125678.68</v>
      </c>
      <c r="K7701" s="83">
        <f>pro[[#This Row],[Profit]]/pro[[#This Row],[Revenue]]</f>
        <v>-1.1528886268259655</v>
      </c>
      <c r="L7701" s="56">
        <f t="shared" si="120"/>
        <v>7</v>
      </c>
      <c r="M7701" s="82" t="str">
        <f>"Q"&amp;" "&amp;VLOOKUP(pro[[#This Row],[Period]],Mapping!A:B,2,0)</f>
        <v>Q 3</v>
      </c>
      <c r="N7701"/>
    </row>
    <row r="7702" spans="1:14" ht="14.25" x14ac:dyDescent="0.2">
      <c r="A7702" s="42" t="s">
        <v>27</v>
      </c>
      <c r="B7702" s="44" t="s">
        <v>37</v>
      </c>
      <c r="C7702" s="44" t="s">
        <v>57</v>
      </c>
      <c r="D7702" s="43">
        <v>15593.325999999999</v>
      </c>
      <c r="E7702" s="43">
        <v>-1258.8309999999999</v>
      </c>
      <c r="F7702" s="45">
        <v>-94560</v>
      </c>
      <c r="G7702" s="45">
        <v>-78240</v>
      </c>
      <c r="H7702" s="45">
        <v>-90150</v>
      </c>
      <c r="I7702" s="55">
        <f>pro[[#This Row],[Admin expenses 3]]+pro[[#This Row],[Admin expenses 2]]+pro[[#This Row],[Admin expenses 1]]+pro[[#This Row],[COGS]]</f>
        <v>-264208.83100000001</v>
      </c>
      <c r="J7702" s="55">
        <f>pro[[#This Row],[Revenue]]+pro[[#This Row],[AdminExp]]</f>
        <v>-248615.505</v>
      </c>
      <c r="K7702" s="83">
        <f>pro[[#This Row],[Profit]]/pro[[#This Row],[Revenue]]</f>
        <v>-15.943712393366241</v>
      </c>
      <c r="L7702" s="56">
        <f t="shared" si="120"/>
        <v>7</v>
      </c>
      <c r="M7702" s="82" t="str">
        <f>"Q"&amp;" "&amp;VLOOKUP(pro[[#This Row],[Period]],Mapping!A:B,2,0)</f>
        <v>Q 3</v>
      </c>
      <c r="N7702"/>
    </row>
    <row r="7703" spans="1:14" ht="14.25" x14ac:dyDescent="0.2">
      <c r="A7703" s="42" t="s">
        <v>27</v>
      </c>
      <c r="B7703" s="44" t="s">
        <v>37</v>
      </c>
      <c r="C7703" s="44" t="s">
        <v>57</v>
      </c>
      <c r="D7703" s="43">
        <v>38355.078999999998</v>
      </c>
      <c r="E7703" s="43">
        <v>-9969.0149999999994</v>
      </c>
      <c r="F7703" s="45">
        <v>-99710</v>
      </c>
      <c r="G7703" s="45">
        <v>-36720</v>
      </c>
      <c r="H7703" s="45">
        <v>-96730</v>
      </c>
      <c r="I7703" s="55">
        <f>pro[[#This Row],[Admin expenses 3]]+pro[[#This Row],[Admin expenses 2]]+pro[[#This Row],[Admin expenses 1]]+pro[[#This Row],[COGS]]</f>
        <v>-243129.01500000001</v>
      </c>
      <c r="J7703" s="55">
        <f>pro[[#This Row],[Revenue]]+pro[[#This Row],[AdminExp]]</f>
        <v>-204773.93600000002</v>
      </c>
      <c r="K7703" s="83">
        <f>pro[[#This Row],[Profit]]/pro[[#This Row],[Revenue]]</f>
        <v>-5.3389001232405242</v>
      </c>
      <c r="L7703" s="56">
        <f t="shared" si="120"/>
        <v>7</v>
      </c>
      <c r="M7703" s="82" t="str">
        <f>"Q"&amp;" "&amp;VLOOKUP(pro[[#This Row],[Period]],Mapping!A:B,2,0)</f>
        <v>Q 3</v>
      </c>
      <c r="N7703"/>
    </row>
    <row r="7704" spans="1:14" ht="14.25" x14ac:dyDescent="0.2">
      <c r="A7704" s="42" t="s">
        <v>27</v>
      </c>
      <c r="B7704" s="44" t="s">
        <v>37</v>
      </c>
      <c r="C7704" s="44" t="s">
        <v>57</v>
      </c>
      <c r="D7704" s="43">
        <v>1286.4949999999999</v>
      </c>
      <c r="E7704" s="43">
        <v>-1406.5169999999998</v>
      </c>
      <c r="F7704" s="45">
        <v>-108230</v>
      </c>
      <c r="G7704" s="45">
        <v>-84460</v>
      </c>
      <c r="H7704" s="45">
        <v>-20230</v>
      </c>
      <c r="I7704" s="55">
        <f>pro[[#This Row],[Admin expenses 3]]+pro[[#This Row],[Admin expenses 2]]+pro[[#This Row],[Admin expenses 1]]+pro[[#This Row],[COGS]]</f>
        <v>-214326.51699999999</v>
      </c>
      <c r="J7704" s="55">
        <f>pro[[#This Row],[Revenue]]+pro[[#This Row],[AdminExp]]</f>
        <v>-213040.022</v>
      </c>
      <c r="K7704" s="83">
        <f>pro[[#This Row],[Profit]]/pro[[#This Row],[Revenue]]</f>
        <v>-165.59724056447948</v>
      </c>
      <c r="L7704" s="56">
        <f t="shared" si="120"/>
        <v>7</v>
      </c>
      <c r="M7704" s="82" t="str">
        <f>"Q"&amp;" "&amp;VLOOKUP(pro[[#This Row],[Period]],Mapping!A:B,2,0)</f>
        <v>Q 3</v>
      </c>
      <c r="N7704"/>
    </row>
    <row r="7705" spans="1:14" ht="14.25" x14ac:dyDescent="0.2">
      <c r="A7705" s="42" t="s">
        <v>27</v>
      </c>
      <c r="B7705" s="44" t="s">
        <v>37</v>
      </c>
      <c r="C7705" s="44" t="s">
        <v>57</v>
      </c>
      <c r="D7705" s="43">
        <v>13059.753000000001</v>
      </c>
      <c r="E7705" s="43">
        <v>-4777.8220000000001</v>
      </c>
      <c r="F7705" s="45">
        <v>-55870</v>
      </c>
      <c r="G7705" s="45">
        <v>-35880</v>
      </c>
      <c r="H7705" s="45">
        <v>-69180</v>
      </c>
      <c r="I7705" s="55">
        <f>pro[[#This Row],[Admin expenses 3]]+pro[[#This Row],[Admin expenses 2]]+pro[[#This Row],[Admin expenses 1]]+pro[[#This Row],[COGS]]</f>
        <v>-165707.82199999999</v>
      </c>
      <c r="J7705" s="55">
        <f>pro[[#This Row],[Revenue]]+pro[[#This Row],[AdminExp]]</f>
        <v>-152648.06899999999</v>
      </c>
      <c r="K7705" s="83">
        <f>pro[[#This Row],[Profit]]/pro[[#This Row],[Revenue]]</f>
        <v>-11.688434612813886</v>
      </c>
      <c r="L7705" s="56">
        <f t="shared" si="120"/>
        <v>7</v>
      </c>
      <c r="M7705" s="82" t="str">
        <f>"Q"&amp;" "&amp;VLOOKUP(pro[[#This Row],[Period]],Mapping!A:B,2,0)</f>
        <v>Q 3</v>
      </c>
      <c r="N7705"/>
    </row>
    <row r="7706" spans="1:14" ht="14.25" x14ac:dyDescent="0.2">
      <c r="A7706" s="42" t="s">
        <v>27</v>
      </c>
      <c r="B7706" s="44" t="s">
        <v>37</v>
      </c>
      <c r="C7706" s="44" t="s">
        <v>57</v>
      </c>
      <c r="D7706" s="43">
        <v>31849.062000000002</v>
      </c>
      <c r="E7706" s="43">
        <v>-15577.492</v>
      </c>
      <c r="F7706" s="45">
        <v>-93970</v>
      </c>
      <c r="G7706" s="45">
        <v>-82060</v>
      </c>
      <c r="H7706" s="45">
        <v>-108440</v>
      </c>
      <c r="I7706" s="55">
        <f>pro[[#This Row],[Admin expenses 3]]+pro[[#This Row],[Admin expenses 2]]+pro[[#This Row],[Admin expenses 1]]+pro[[#This Row],[COGS]]</f>
        <v>-300047.49200000003</v>
      </c>
      <c r="J7706" s="55">
        <f>pro[[#This Row],[Revenue]]+pro[[#This Row],[AdminExp]]</f>
        <v>-268198.43000000005</v>
      </c>
      <c r="K7706" s="83">
        <f>pro[[#This Row],[Profit]]/pro[[#This Row],[Revenue]]</f>
        <v>-8.420920842189954</v>
      </c>
      <c r="L7706" s="56">
        <f t="shared" si="120"/>
        <v>7</v>
      </c>
      <c r="M7706" s="82" t="str">
        <f>"Q"&amp;" "&amp;VLOOKUP(pro[[#This Row],[Period]],Mapping!A:B,2,0)</f>
        <v>Q 3</v>
      </c>
      <c r="N7706"/>
    </row>
    <row r="7707" spans="1:14" ht="14.25" x14ac:dyDescent="0.2">
      <c r="A7707" s="42" t="s">
        <v>27</v>
      </c>
      <c r="B7707" s="44" t="s">
        <v>37</v>
      </c>
      <c r="C7707" s="44" t="s">
        <v>57</v>
      </c>
      <c r="D7707" s="43">
        <v>298454.35199999996</v>
      </c>
      <c r="E7707" s="43">
        <v>-166941.25</v>
      </c>
      <c r="F7707" s="45">
        <v>-73990</v>
      </c>
      <c r="G7707" s="45">
        <v>-97550</v>
      </c>
      <c r="H7707" s="45">
        <v>-84250</v>
      </c>
      <c r="I7707" s="55">
        <f>pro[[#This Row],[Admin expenses 3]]+pro[[#This Row],[Admin expenses 2]]+pro[[#This Row],[Admin expenses 1]]+pro[[#This Row],[COGS]]</f>
        <v>-422731.25</v>
      </c>
      <c r="J7707" s="55">
        <f>pro[[#This Row],[Revenue]]+pro[[#This Row],[AdminExp]]</f>
        <v>-124276.89800000004</v>
      </c>
      <c r="K7707" s="83">
        <f>pro[[#This Row],[Profit]]/pro[[#This Row],[Revenue]]</f>
        <v>-0.41640169482266443</v>
      </c>
      <c r="L7707" s="56">
        <f t="shared" si="120"/>
        <v>7</v>
      </c>
      <c r="M7707" s="82" t="str">
        <f>"Q"&amp;" "&amp;VLOOKUP(pro[[#This Row],[Period]],Mapping!A:B,2,0)</f>
        <v>Q 3</v>
      </c>
      <c r="N7707"/>
    </row>
    <row r="7708" spans="1:14" ht="14.25" x14ac:dyDescent="0.2">
      <c r="A7708" s="42" t="s">
        <v>27</v>
      </c>
      <c r="B7708" s="44" t="s">
        <v>37</v>
      </c>
      <c r="C7708" s="44" t="s">
        <v>57</v>
      </c>
      <c r="D7708" s="43">
        <v>124268.54299999999</v>
      </c>
      <c r="E7708" s="43">
        <v>-53111.673999999999</v>
      </c>
      <c r="F7708" s="45">
        <v>-88580</v>
      </c>
      <c r="G7708" s="45">
        <v>-95490</v>
      </c>
      <c r="H7708" s="45">
        <v>-67730</v>
      </c>
      <c r="I7708" s="55">
        <f>pro[[#This Row],[Admin expenses 3]]+pro[[#This Row],[Admin expenses 2]]+pro[[#This Row],[Admin expenses 1]]+pro[[#This Row],[COGS]]</f>
        <v>-304911.674</v>
      </c>
      <c r="J7708" s="55">
        <f>pro[[#This Row],[Revenue]]+pro[[#This Row],[AdminExp]]</f>
        <v>-180643.13099999999</v>
      </c>
      <c r="K7708" s="83">
        <f>pro[[#This Row],[Profit]]/pro[[#This Row],[Revenue]]</f>
        <v>-1.4536513154419137</v>
      </c>
      <c r="L7708" s="56">
        <f t="shared" si="120"/>
        <v>7</v>
      </c>
      <c r="M7708" s="82" t="str">
        <f>"Q"&amp;" "&amp;VLOOKUP(pro[[#This Row],[Period]],Mapping!A:B,2,0)</f>
        <v>Q 3</v>
      </c>
      <c r="N7708"/>
    </row>
    <row r="7709" spans="1:14" ht="14.25" x14ac:dyDescent="0.2">
      <c r="A7709" s="42" t="s">
        <v>27</v>
      </c>
      <c r="B7709" s="44" t="s">
        <v>37</v>
      </c>
      <c r="C7709" s="44" t="s">
        <v>57</v>
      </c>
      <c r="D7709" s="43">
        <v>235673.40999999997</v>
      </c>
      <c r="E7709" s="43">
        <v>-130571.16799999999</v>
      </c>
      <c r="F7709" s="45">
        <v>-15050</v>
      </c>
      <c r="G7709" s="45">
        <v>-43590</v>
      </c>
      <c r="H7709" s="45">
        <v>-53820</v>
      </c>
      <c r="I7709" s="55">
        <f>pro[[#This Row],[Admin expenses 3]]+pro[[#This Row],[Admin expenses 2]]+pro[[#This Row],[Admin expenses 1]]+pro[[#This Row],[COGS]]</f>
        <v>-243031.16800000001</v>
      </c>
      <c r="J7709" s="55">
        <f>pro[[#This Row],[Revenue]]+pro[[#This Row],[AdminExp]]</f>
        <v>-7357.7580000000307</v>
      </c>
      <c r="K7709" s="83">
        <f>pro[[#This Row],[Profit]]/pro[[#This Row],[Revenue]]</f>
        <v>-3.1220144860635877E-2</v>
      </c>
      <c r="L7709" s="56">
        <f t="shared" si="120"/>
        <v>7</v>
      </c>
      <c r="M7709" s="82" t="str">
        <f>"Q"&amp;" "&amp;VLOOKUP(pro[[#This Row],[Period]],Mapping!A:B,2,0)</f>
        <v>Q 3</v>
      </c>
      <c r="N7709"/>
    </row>
    <row r="7710" spans="1:14" ht="14.25" x14ac:dyDescent="0.2">
      <c r="A7710" s="42" t="s">
        <v>27</v>
      </c>
      <c r="B7710" s="44" t="s">
        <v>37</v>
      </c>
      <c r="C7710" s="44" t="s">
        <v>57</v>
      </c>
      <c r="D7710" s="43">
        <v>52956.938999999998</v>
      </c>
      <c r="E7710" s="43">
        <v>-35854.699999999997</v>
      </c>
      <c r="F7710" s="45">
        <v>-85460</v>
      </c>
      <c r="G7710" s="45">
        <v>-80940</v>
      </c>
      <c r="H7710" s="45">
        <v>-21810</v>
      </c>
      <c r="I7710" s="55">
        <f>pro[[#This Row],[Admin expenses 3]]+pro[[#This Row],[Admin expenses 2]]+pro[[#This Row],[Admin expenses 1]]+pro[[#This Row],[COGS]]</f>
        <v>-224064.7</v>
      </c>
      <c r="J7710" s="55">
        <f>pro[[#This Row],[Revenue]]+pro[[#This Row],[AdminExp]]</f>
        <v>-171107.761</v>
      </c>
      <c r="K7710" s="83">
        <f>pro[[#This Row],[Profit]]/pro[[#This Row],[Revenue]]</f>
        <v>-3.2310734765089046</v>
      </c>
      <c r="L7710" s="56">
        <f t="shared" si="120"/>
        <v>7</v>
      </c>
      <c r="M7710" s="82" t="str">
        <f>"Q"&amp;" "&amp;VLOOKUP(pro[[#This Row],[Period]],Mapping!A:B,2,0)</f>
        <v>Q 3</v>
      </c>
      <c r="N7710"/>
    </row>
    <row r="7711" spans="1:14" ht="14.25" x14ac:dyDescent="0.2">
      <c r="A7711" s="42" t="s">
        <v>27</v>
      </c>
      <c r="B7711" s="44" t="s">
        <v>37</v>
      </c>
      <c r="C7711" s="44" t="s">
        <v>57</v>
      </c>
      <c r="D7711" s="43">
        <v>32333061.725999996</v>
      </c>
      <c r="E7711" s="43">
        <v>-9818791.3039999995</v>
      </c>
      <c r="F7711" s="45">
        <v>-70140</v>
      </c>
      <c r="G7711" s="45">
        <v>-97620</v>
      </c>
      <c r="H7711" s="45">
        <v>-102610</v>
      </c>
      <c r="I7711" s="55">
        <f>pro[[#This Row],[Admin expenses 3]]+pro[[#This Row],[Admin expenses 2]]+pro[[#This Row],[Admin expenses 1]]+pro[[#This Row],[COGS]]</f>
        <v>-10089161.304</v>
      </c>
      <c r="J7711" s="55">
        <f>pro[[#This Row],[Revenue]]+pro[[#This Row],[AdminExp]]</f>
        <v>22243900.421999998</v>
      </c>
      <c r="K7711" s="83">
        <f>pro[[#This Row],[Profit]]/pro[[#This Row],[Revenue]]</f>
        <v>0.68796146218695409</v>
      </c>
      <c r="L7711" s="56">
        <f t="shared" si="120"/>
        <v>7</v>
      </c>
      <c r="M7711" s="82" t="str">
        <f>"Q"&amp;" "&amp;VLOOKUP(pro[[#This Row],[Period]],Mapping!A:B,2,0)</f>
        <v>Q 3</v>
      </c>
      <c r="N7711"/>
    </row>
    <row r="7712" spans="1:14" ht="14.25" x14ac:dyDescent="0.2">
      <c r="A7712" s="42" t="s">
        <v>27</v>
      </c>
      <c r="B7712" s="44" t="s">
        <v>37</v>
      </c>
      <c r="C7712" s="44" t="s">
        <v>57</v>
      </c>
      <c r="D7712" s="43">
        <v>26326.600999999999</v>
      </c>
      <c r="E7712" s="43">
        <v>-13647.290999999999</v>
      </c>
      <c r="F7712" s="45">
        <v>-57330</v>
      </c>
      <c r="G7712" s="45">
        <v>-82910</v>
      </c>
      <c r="H7712" s="45">
        <v>-21380</v>
      </c>
      <c r="I7712" s="55">
        <f>pro[[#This Row],[Admin expenses 3]]+pro[[#This Row],[Admin expenses 2]]+pro[[#This Row],[Admin expenses 1]]+pro[[#This Row],[COGS]]</f>
        <v>-175267.291</v>
      </c>
      <c r="J7712" s="55">
        <f>pro[[#This Row],[Revenue]]+pro[[#This Row],[AdminExp]]</f>
        <v>-148940.69</v>
      </c>
      <c r="K7712" s="83">
        <f>pro[[#This Row],[Profit]]/pro[[#This Row],[Revenue]]</f>
        <v>-5.6574219360866227</v>
      </c>
      <c r="L7712" s="56">
        <f t="shared" si="120"/>
        <v>7</v>
      </c>
      <c r="M7712" s="82" t="str">
        <f>"Q"&amp;" "&amp;VLOOKUP(pro[[#This Row],[Period]],Mapping!A:B,2,0)</f>
        <v>Q 3</v>
      </c>
      <c r="N7712"/>
    </row>
    <row r="7713" spans="1:14" ht="14.25" x14ac:dyDescent="0.2">
      <c r="A7713" s="42" t="s">
        <v>27</v>
      </c>
      <c r="B7713" s="44" t="s">
        <v>37</v>
      </c>
      <c r="C7713" s="44" t="s">
        <v>57</v>
      </c>
      <c r="D7713" s="43">
        <v>10032.267</v>
      </c>
      <c r="E7713" s="43">
        <v>-4220.0129999999999</v>
      </c>
      <c r="F7713" s="45">
        <v>-39720</v>
      </c>
      <c r="G7713" s="45">
        <v>-76950</v>
      </c>
      <c r="H7713" s="45">
        <v>-25460</v>
      </c>
      <c r="I7713" s="55">
        <f>pro[[#This Row],[Admin expenses 3]]+pro[[#This Row],[Admin expenses 2]]+pro[[#This Row],[Admin expenses 1]]+pro[[#This Row],[COGS]]</f>
        <v>-146350.01300000001</v>
      </c>
      <c r="J7713" s="55">
        <f>pro[[#This Row],[Revenue]]+pro[[#This Row],[AdminExp]]</f>
        <v>-136317.74600000001</v>
      </c>
      <c r="K7713" s="83">
        <f>pro[[#This Row],[Profit]]/pro[[#This Row],[Revenue]]</f>
        <v>-13.587930424897984</v>
      </c>
      <c r="L7713" s="56">
        <f t="shared" si="120"/>
        <v>7</v>
      </c>
      <c r="M7713" s="82" t="str">
        <f>"Q"&amp;" "&amp;VLOOKUP(pro[[#This Row],[Period]],Mapping!A:B,2,0)</f>
        <v>Q 3</v>
      </c>
      <c r="N7713"/>
    </row>
    <row r="7714" spans="1:14" ht="14.25" x14ac:dyDescent="0.2">
      <c r="A7714" s="42" t="s">
        <v>27</v>
      </c>
      <c r="B7714" s="44" t="s">
        <v>37</v>
      </c>
      <c r="C7714" s="44" t="s">
        <v>57</v>
      </c>
      <c r="D7714" s="43">
        <v>5883.6329999999998</v>
      </c>
      <c r="E7714" s="43">
        <v>-3610.0050000000001</v>
      </c>
      <c r="F7714" s="45">
        <v>-17380</v>
      </c>
      <c r="G7714" s="45">
        <v>-35920</v>
      </c>
      <c r="H7714" s="45">
        <v>-68190</v>
      </c>
      <c r="I7714" s="55">
        <f>pro[[#This Row],[Admin expenses 3]]+pro[[#This Row],[Admin expenses 2]]+pro[[#This Row],[Admin expenses 1]]+pro[[#This Row],[COGS]]</f>
        <v>-125100.005</v>
      </c>
      <c r="J7714" s="55">
        <f>pro[[#This Row],[Revenue]]+pro[[#This Row],[AdminExp]]</f>
        <v>-119216.372</v>
      </c>
      <c r="K7714" s="83">
        <f>pro[[#This Row],[Profit]]/pro[[#This Row],[Revenue]]</f>
        <v>-20.262373944805873</v>
      </c>
      <c r="L7714" s="56">
        <f t="shared" si="120"/>
        <v>7</v>
      </c>
      <c r="M7714" s="82" t="str">
        <f>"Q"&amp;" "&amp;VLOOKUP(pro[[#This Row],[Period]],Mapping!A:B,2,0)</f>
        <v>Q 3</v>
      </c>
      <c r="N7714"/>
    </row>
    <row r="7715" spans="1:14" ht="14.25" x14ac:dyDescent="0.2">
      <c r="A7715" s="42" t="s">
        <v>27</v>
      </c>
      <c r="B7715" s="44" t="s">
        <v>37</v>
      </c>
      <c r="C7715" s="44" t="s">
        <v>57</v>
      </c>
      <c r="D7715" s="43">
        <v>58126.186999999998</v>
      </c>
      <c r="E7715" s="43">
        <v>-34198.612000000001</v>
      </c>
      <c r="F7715" s="45">
        <v>-67790</v>
      </c>
      <c r="G7715" s="45">
        <v>-18060</v>
      </c>
      <c r="H7715" s="45">
        <v>-27930</v>
      </c>
      <c r="I7715" s="55">
        <f>pro[[#This Row],[Admin expenses 3]]+pro[[#This Row],[Admin expenses 2]]+pro[[#This Row],[Admin expenses 1]]+pro[[#This Row],[COGS]]</f>
        <v>-147978.61199999999</v>
      </c>
      <c r="J7715" s="55">
        <f>pro[[#This Row],[Revenue]]+pro[[#This Row],[AdminExp]]</f>
        <v>-89852.424999999988</v>
      </c>
      <c r="K7715" s="83">
        <f>pro[[#This Row],[Profit]]/pro[[#This Row],[Revenue]]</f>
        <v>-1.5458166041409183</v>
      </c>
      <c r="L7715" s="56">
        <f t="shared" si="120"/>
        <v>7</v>
      </c>
      <c r="M7715" s="82" t="str">
        <f>"Q"&amp;" "&amp;VLOOKUP(pro[[#This Row],[Period]],Mapping!A:B,2,0)</f>
        <v>Q 3</v>
      </c>
      <c r="N7715"/>
    </row>
    <row r="7716" spans="1:14" ht="14.25" x14ac:dyDescent="0.2">
      <c r="A7716" s="42" t="s">
        <v>27</v>
      </c>
      <c r="B7716" s="44" t="s">
        <v>37</v>
      </c>
      <c r="C7716" s="44" t="s">
        <v>57</v>
      </c>
      <c r="D7716" s="43">
        <v>400787.95399999997</v>
      </c>
      <c r="E7716" s="43">
        <v>-239315.99999999997</v>
      </c>
      <c r="F7716" s="45">
        <v>-58530</v>
      </c>
      <c r="G7716" s="45">
        <v>-93420</v>
      </c>
      <c r="H7716" s="45">
        <v>-23600</v>
      </c>
      <c r="I7716" s="55">
        <f>pro[[#This Row],[Admin expenses 3]]+pro[[#This Row],[Admin expenses 2]]+pro[[#This Row],[Admin expenses 1]]+pro[[#This Row],[COGS]]</f>
        <v>-414866</v>
      </c>
      <c r="J7716" s="55">
        <f>pro[[#This Row],[Revenue]]+pro[[#This Row],[AdminExp]]</f>
        <v>-14078.046000000031</v>
      </c>
      <c r="K7716" s="83">
        <f>pro[[#This Row],[Profit]]/pro[[#This Row],[Revenue]]</f>
        <v>-3.512592097515993E-2</v>
      </c>
      <c r="L7716" s="56">
        <f t="shared" si="120"/>
        <v>7</v>
      </c>
      <c r="M7716" s="82" t="str">
        <f>"Q"&amp;" "&amp;VLOOKUP(pro[[#This Row],[Period]],Mapping!A:B,2,0)</f>
        <v>Q 3</v>
      </c>
      <c r="N7716"/>
    </row>
    <row r="7717" spans="1:14" ht="14.25" x14ac:dyDescent="0.2">
      <c r="A7717" s="42" t="s">
        <v>27</v>
      </c>
      <c r="B7717" s="44" t="s">
        <v>37</v>
      </c>
      <c r="C7717" s="44" t="s">
        <v>57</v>
      </c>
      <c r="D7717" s="43">
        <v>1289972.9849999999</v>
      </c>
      <c r="E7717" s="43">
        <v>-567504</v>
      </c>
      <c r="F7717" s="45">
        <v>-65650</v>
      </c>
      <c r="G7717" s="45">
        <v>-22300</v>
      </c>
      <c r="H7717" s="45">
        <v>-93310</v>
      </c>
      <c r="I7717" s="55">
        <f>pro[[#This Row],[Admin expenses 3]]+pro[[#This Row],[Admin expenses 2]]+pro[[#This Row],[Admin expenses 1]]+pro[[#This Row],[COGS]]</f>
        <v>-748764</v>
      </c>
      <c r="J7717" s="55">
        <f>pro[[#This Row],[Revenue]]+pro[[#This Row],[AdminExp]]</f>
        <v>541208.98499999987</v>
      </c>
      <c r="K7717" s="83">
        <f>pro[[#This Row],[Profit]]/pro[[#This Row],[Revenue]]</f>
        <v>0.41955063500806561</v>
      </c>
      <c r="L7717" s="56">
        <f t="shared" si="120"/>
        <v>7</v>
      </c>
      <c r="M7717" s="82" t="str">
        <f>"Q"&amp;" "&amp;VLOOKUP(pro[[#This Row],[Period]],Mapping!A:B,2,0)</f>
        <v>Q 3</v>
      </c>
      <c r="N7717"/>
    </row>
    <row r="7718" spans="1:14" ht="14.25" x14ac:dyDescent="0.2">
      <c r="A7718" s="42" t="s">
        <v>27</v>
      </c>
      <c r="B7718" s="44" t="s">
        <v>37</v>
      </c>
      <c r="C7718" s="44" t="s">
        <v>57</v>
      </c>
      <c r="D7718" s="43">
        <v>78499.616999999998</v>
      </c>
      <c r="E7718" s="43">
        <v>-41535.899999999994</v>
      </c>
      <c r="F7718" s="45">
        <v>-102970</v>
      </c>
      <c r="G7718" s="45">
        <v>-66170</v>
      </c>
      <c r="H7718" s="45">
        <v>-46090</v>
      </c>
      <c r="I7718" s="55">
        <f>pro[[#This Row],[Admin expenses 3]]+pro[[#This Row],[Admin expenses 2]]+pro[[#This Row],[Admin expenses 1]]+pro[[#This Row],[COGS]]</f>
        <v>-256765.9</v>
      </c>
      <c r="J7718" s="55">
        <f>pro[[#This Row],[Revenue]]+pro[[#This Row],[AdminExp]]</f>
        <v>-178266.283</v>
      </c>
      <c r="K7718" s="83">
        <f>pro[[#This Row],[Profit]]/pro[[#This Row],[Revenue]]</f>
        <v>-2.2709191434653753</v>
      </c>
      <c r="L7718" s="56">
        <f t="shared" si="120"/>
        <v>7</v>
      </c>
      <c r="M7718" s="82" t="str">
        <f>"Q"&amp;" "&amp;VLOOKUP(pro[[#This Row],[Period]],Mapping!A:B,2,0)</f>
        <v>Q 3</v>
      </c>
      <c r="N7718"/>
    </row>
    <row r="7719" spans="1:14" ht="14.25" x14ac:dyDescent="0.2">
      <c r="A7719" s="42" t="s">
        <v>27</v>
      </c>
      <c r="B7719" s="44" t="s">
        <v>37</v>
      </c>
      <c r="C7719" s="44" t="s">
        <v>57</v>
      </c>
      <c r="D7719" s="43">
        <v>32366.677</v>
      </c>
      <c r="E7719" s="43">
        <v>-27826.631000000001</v>
      </c>
      <c r="F7719" s="45">
        <v>-94450</v>
      </c>
      <c r="G7719" s="45">
        <v>-62280</v>
      </c>
      <c r="H7719" s="45">
        <v>-103460</v>
      </c>
      <c r="I7719" s="55">
        <f>pro[[#This Row],[Admin expenses 3]]+pro[[#This Row],[Admin expenses 2]]+pro[[#This Row],[Admin expenses 1]]+pro[[#This Row],[COGS]]</f>
        <v>-288016.63099999999</v>
      </c>
      <c r="J7719" s="55">
        <f>pro[[#This Row],[Revenue]]+pro[[#This Row],[AdminExp]]</f>
        <v>-255649.954</v>
      </c>
      <c r="K7719" s="83">
        <f>pro[[#This Row],[Profit]]/pro[[#This Row],[Revenue]]</f>
        <v>-7.8985542445398398</v>
      </c>
      <c r="L7719" s="56">
        <f t="shared" si="120"/>
        <v>7</v>
      </c>
      <c r="M7719" s="82" t="str">
        <f>"Q"&amp;" "&amp;VLOOKUP(pro[[#This Row],[Period]],Mapping!A:B,2,0)</f>
        <v>Q 3</v>
      </c>
      <c r="N7719"/>
    </row>
    <row r="7720" spans="1:14" ht="14.25" x14ac:dyDescent="0.2">
      <c r="A7720" s="42" t="s">
        <v>27</v>
      </c>
      <c r="B7720" s="44" t="s">
        <v>37</v>
      </c>
      <c r="C7720" s="44" t="s">
        <v>57</v>
      </c>
      <c r="D7720" s="43">
        <v>54211.087</v>
      </c>
      <c r="E7720" s="43">
        <v>-37311.127</v>
      </c>
      <c r="F7720" s="45">
        <v>-31390</v>
      </c>
      <c r="G7720" s="45">
        <v>-94190</v>
      </c>
      <c r="H7720" s="45">
        <v>-37210</v>
      </c>
      <c r="I7720" s="55">
        <f>pro[[#This Row],[Admin expenses 3]]+pro[[#This Row],[Admin expenses 2]]+pro[[#This Row],[Admin expenses 1]]+pro[[#This Row],[COGS]]</f>
        <v>-200101.12700000001</v>
      </c>
      <c r="J7720" s="55">
        <f>pro[[#This Row],[Revenue]]+pro[[#This Row],[AdminExp]]</f>
        <v>-145890.04</v>
      </c>
      <c r="K7720" s="83">
        <f>pro[[#This Row],[Profit]]/pro[[#This Row],[Revenue]]</f>
        <v>-2.6911476613630714</v>
      </c>
      <c r="L7720" s="56">
        <f t="shared" si="120"/>
        <v>7</v>
      </c>
      <c r="M7720" s="82" t="str">
        <f>"Q"&amp;" "&amp;VLOOKUP(pro[[#This Row],[Period]],Mapping!A:B,2,0)</f>
        <v>Q 3</v>
      </c>
      <c r="N7720"/>
    </row>
    <row r="7721" spans="1:14" ht="14.25" x14ac:dyDescent="0.2">
      <c r="A7721" s="42" t="s">
        <v>27</v>
      </c>
      <c r="B7721" s="44" t="s">
        <v>37</v>
      </c>
      <c r="C7721" s="44" t="s">
        <v>57</v>
      </c>
      <c r="D7721" s="43">
        <v>7480.1579999999994</v>
      </c>
      <c r="E7721" s="43">
        <v>-7559.9999999999991</v>
      </c>
      <c r="F7721" s="45">
        <v>-17140</v>
      </c>
      <c r="G7721" s="45">
        <v>-29810</v>
      </c>
      <c r="H7721" s="45">
        <v>-78610</v>
      </c>
      <c r="I7721" s="55">
        <f>pro[[#This Row],[Admin expenses 3]]+pro[[#This Row],[Admin expenses 2]]+pro[[#This Row],[Admin expenses 1]]+pro[[#This Row],[COGS]]</f>
        <v>-133120</v>
      </c>
      <c r="J7721" s="55">
        <f>pro[[#This Row],[Revenue]]+pro[[#This Row],[AdminExp]]</f>
        <v>-125639.842</v>
      </c>
      <c r="K7721" s="83">
        <f>pro[[#This Row],[Profit]]/pro[[#This Row],[Revenue]]</f>
        <v>-16.796415530260191</v>
      </c>
      <c r="L7721" s="56">
        <f t="shared" si="120"/>
        <v>7</v>
      </c>
      <c r="M7721" s="82" t="str">
        <f>"Q"&amp;" "&amp;VLOOKUP(pro[[#This Row],[Period]],Mapping!A:B,2,0)</f>
        <v>Q 3</v>
      </c>
      <c r="N7721"/>
    </row>
    <row r="7722" spans="1:14" ht="14.25" x14ac:dyDescent="0.2">
      <c r="A7722" s="42" t="s">
        <v>27</v>
      </c>
      <c r="B7722" s="44" t="s">
        <v>37</v>
      </c>
      <c r="C7722" s="44" t="s">
        <v>57</v>
      </c>
      <c r="D7722" s="43">
        <v>9853.4659999999985</v>
      </c>
      <c r="E7722" s="43">
        <v>-1800.8199999999997</v>
      </c>
      <c r="F7722" s="45">
        <v>-98310</v>
      </c>
      <c r="G7722" s="45">
        <v>-59090</v>
      </c>
      <c r="H7722" s="45">
        <v>-59570</v>
      </c>
      <c r="I7722" s="55">
        <f>pro[[#This Row],[Admin expenses 3]]+pro[[#This Row],[Admin expenses 2]]+pro[[#This Row],[Admin expenses 1]]+pro[[#This Row],[COGS]]</f>
        <v>-218770.82</v>
      </c>
      <c r="J7722" s="55">
        <f>pro[[#This Row],[Revenue]]+pro[[#This Row],[AdminExp]]</f>
        <v>-208917.35400000002</v>
      </c>
      <c r="K7722" s="83">
        <f>pro[[#This Row],[Profit]]/pro[[#This Row],[Revenue]]</f>
        <v>-21.202422984967935</v>
      </c>
      <c r="L7722" s="56">
        <f t="shared" si="120"/>
        <v>7</v>
      </c>
      <c r="M7722" s="82" t="str">
        <f>"Q"&amp;" "&amp;VLOOKUP(pro[[#This Row],[Period]],Mapping!A:B,2,0)</f>
        <v>Q 3</v>
      </c>
      <c r="N7722"/>
    </row>
    <row r="7723" spans="1:14" ht="14.25" x14ac:dyDescent="0.2">
      <c r="A7723" s="42" t="s">
        <v>27</v>
      </c>
      <c r="B7723" s="44" t="s">
        <v>37</v>
      </c>
      <c r="C7723" s="44" t="s">
        <v>58</v>
      </c>
      <c r="D7723" s="43">
        <v>7871.1149999999998</v>
      </c>
      <c r="E7723" s="43">
        <v>-2380.0699999999997</v>
      </c>
      <c r="F7723" s="45">
        <v>-56030</v>
      </c>
      <c r="G7723" s="45">
        <v>-29350</v>
      </c>
      <c r="H7723" s="45">
        <v>-63050</v>
      </c>
      <c r="I7723" s="55">
        <f>pro[[#This Row],[Admin expenses 3]]+pro[[#This Row],[Admin expenses 2]]+pro[[#This Row],[Admin expenses 1]]+pro[[#This Row],[COGS]]</f>
        <v>-150810.07</v>
      </c>
      <c r="J7723" s="55">
        <f>pro[[#This Row],[Revenue]]+pro[[#This Row],[AdminExp]]</f>
        <v>-142938.95500000002</v>
      </c>
      <c r="K7723" s="83">
        <f>pro[[#This Row],[Profit]]/pro[[#This Row],[Revenue]]</f>
        <v>-18.1599373151072</v>
      </c>
      <c r="L7723" s="56">
        <f t="shared" si="120"/>
        <v>7</v>
      </c>
      <c r="M7723" s="82" t="str">
        <f>"Q"&amp;" "&amp;VLOOKUP(pro[[#This Row],[Period]],Mapping!A:B,2,0)</f>
        <v>Q 3</v>
      </c>
      <c r="N7723"/>
    </row>
    <row r="7724" spans="1:14" ht="14.25" x14ac:dyDescent="0.2">
      <c r="A7724" s="42" t="s">
        <v>27</v>
      </c>
      <c r="B7724" s="44" t="s">
        <v>37</v>
      </c>
      <c r="C7724" s="44" t="s">
        <v>59</v>
      </c>
      <c r="D7724" s="43">
        <v>45981.291999999994</v>
      </c>
      <c r="E7724" s="43">
        <v>-7833.5879999999997</v>
      </c>
      <c r="F7724" s="45">
        <v>-34090</v>
      </c>
      <c r="G7724" s="45">
        <v>-82640</v>
      </c>
      <c r="H7724" s="45">
        <v>-20820</v>
      </c>
      <c r="I7724" s="55">
        <f>pro[[#This Row],[Admin expenses 3]]+pro[[#This Row],[Admin expenses 2]]+pro[[#This Row],[Admin expenses 1]]+pro[[#This Row],[COGS]]</f>
        <v>-145383.58799999999</v>
      </c>
      <c r="J7724" s="55">
        <f>pro[[#This Row],[Revenue]]+pro[[#This Row],[AdminExp]]</f>
        <v>-99402.296000000002</v>
      </c>
      <c r="K7724" s="83">
        <f>pro[[#This Row],[Profit]]/pro[[#This Row],[Revenue]]</f>
        <v>-2.1617986723818028</v>
      </c>
      <c r="L7724" s="56">
        <f t="shared" si="120"/>
        <v>7</v>
      </c>
      <c r="M7724" s="82" t="str">
        <f>"Q"&amp;" "&amp;VLOOKUP(pro[[#This Row],[Period]],Mapping!A:B,2,0)</f>
        <v>Q 3</v>
      </c>
      <c r="N7724"/>
    </row>
    <row r="7725" spans="1:14" ht="14.25" x14ac:dyDescent="0.2">
      <c r="A7725" s="42" t="s">
        <v>27</v>
      </c>
      <c r="B7725" s="44" t="s">
        <v>37</v>
      </c>
      <c r="C7725" s="44" t="s">
        <v>57</v>
      </c>
      <c r="D7725" s="43">
        <v>44680.237000000001</v>
      </c>
      <c r="E7725" s="43">
        <v>-5528.1239999999998</v>
      </c>
      <c r="F7725" s="45">
        <v>-38400</v>
      </c>
      <c r="G7725" s="45">
        <v>-61230</v>
      </c>
      <c r="H7725" s="45">
        <v>-50830</v>
      </c>
      <c r="I7725" s="55">
        <f>pro[[#This Row],[Admin expenses 3]]+pro[[#This Row],[Admin expenses 2]]+pro[[#This Row],[Admin expenses 1]]+pro[[#This Row],[COGS]]</f>
        <v>-155988.12400000001</v>
      </c>
      <c r="J7725" s="55">
        <f>pro[[#This Row],[Revenue]]+pro[[#This Row],[AdminExp]]</f>
        <v>-111307.88700000002</v>
      </c>
      <c r="K7725" s="83">
        <f>pro[[#This Row],[Profit]]/pro[[#This Row],[Revenue]]</f>
        <v>-2.4912107561112538</v>
      </c>
      <c r="L7725" s="56">
        <f t="shared" si="120"/>
        <v>7</v>
      </c>
      <c r="M7725" s="82" t="str">
        <f>"Q"&amp;" "&amp;VLOOKUP(pro[[#This Row],[Period]],Mapping!A:B,2,0)</f>
        <v>Q 3</v>
      </c>
      <c r="N7725"/>
    </row>
    <row r="7726" spans="1:14" ht="14.25" x14ac:dyDescent="0.2">
      <c r="A7726" s="42" t="s">
        <v>27</v>
      </c>
      <c r="B7726" s="44" t="s">
        <v>37</v>
      </c>
      <c r="C7726" s="44" t="s">
        <v>57</v>
      </c>
      <c r="D7726" s="43">
        <v>17778.508999999998</v>
      </c>
      <c r="E7726" s="43">
        <v>-2309.4119999999998</v>
      </c>
      <c r="F7726" s="45">
        <v>-29280</v>
      </c>
      <c r="G7726" s="45">
        <v>-95820</v>
      </c>
      <c r="H7726" s="45">
        <v>-95170</v>
      </c>
      <c r="I7726" s="55">
        <f>pro[[#This Row],[Admin expenses 3]]+pro[[#This Row],[Admin expenses 2]]+pro[[#This Row],[Admin expenses 1]]+pro[[#This Row],[COGS]]</f>
        <v>-222579.41200000001</v>
      </c>
      <c r="J7726" s="55">
        <f>pro[[#This Row],[Revenue]]+pro[[#This Row],[AdminExp]]</f>
        <v>-204800.90300000002</v>
      </c>
      <c r="K7726" s="83">
        <f>pro[[#This Row],[Profit]]/pro[[#This Row],[Revenue]]</f>
        <v>-11.519576979149379</v>
      </c>
      <c r="L7726" s="56">
        <f t="shared" si="120"/>
        <v>7</v>
      </c>
      <c r="M7726" s="82" t="str">
        <f>"Q"&amp;" "&amp;VLOOKUP(pro[[#This Row],[Period]],Mapping!A:B,2,0)</f>
        <v>Q 3</v>
      </c>
      <c r="N7726"/>
    </row>
    <row r="7727" spans="1:14" ht="14.25" x14ac:dyDescent="0.2">
      <c r="A7727" s="42" t="s">
        <v>27</v>
      </c>
      <c r="B7727" s="44" t="s">
        <v>37</v>
      </c>
      <c r="C7727" s="44" t="s">
        <v>57</v>
      </c>
      <c r="D7727" s="43">
        <v>4713.0369999999994</v>
      </c>
      <c r="E7727" s="43">
        <v>-1537.0179999999998</v>
      </c>
      <c r="F7727" s="45">
        <v>-29070</v>
      </c>
      <c r="G7727" s="45">
        <v>-98740</v>
      </c>
      <c r="H7727" s="45">
        <v>-72280</v>
      </c>
      <c r="I7727" s="55">
        <f>pro[[#This Row],[Admin expenses 3]]+pro[[#This Row],[Admin expenses 2]]+pro[[#This Row],[Admin expenses 1]]+pro[[#This Row],[COGS]]</f>
        <v>-201627.01800000001</v>
      </c>
      <c r="J7727" s="55">
        <f>pro[[#This Row],[Revenue]]+pro[[#This Row],[AdminExp]]</f>
        <v>-196913.981</v>
      </c>
      <c r="K7727" s="83">
        <f>pro[[#This Row],[Profit]]/pro[[#This Row],[Revenue]]</f>
        <v>-41.780699154282054</v>
      </c>
      <c r="L7727" s="56">
        <f t="shared" si="120"/>
        <v>7</v>
      </c>
      <c r="M7727" s="82" t="str">
        <f>"Q"&amp;" "&amp;VLOOKUP(pro[[#This Row],[Period]],Mapping!A:B,2,0)</f>
        <v>Q 3</v>
      </c>
      <c r="N7727"/>
    </row>
    <row r="7728" spans="1:14" ht="14.25" x14ac:dyDescent="0.2">
      <c r="A7728" s="42" t="s">
        <v>27</v>
      </c>
      <c r="B7728" s="44" t="s">
        <v>37</v>
      </c>
      <c r="C7728" s="44" t="s">
        <v>57</v>
      </c>
      <c r="D7728" s="43">
        <v>63867.782999999996</v>
      </c>
      <c r="E7728" s="43">
        <v>-9128.6929999999993</v>
      </c>
      <c r="F7728" s="45">
        <v>-27740</v>
      </c>
      <c r="G7728" s="45">
        <v>-35220</v>
      </c>
      <c r="H7728" s="45">
        <v>-13780</v>
      </c>
      <c r="I7728" s="55">
        <f>pro[[#This Row],[Admin expenses 3]]+pro[[#This Row],[Admin expenses 2]]+pro[[#This Row],[Admin expenses 1]]+pro[[#This Row],[COGS]]</f>
        <v>-85868.692999999999</v>
      </c>
      <c r="J7728" s="55">
        <f>pro[[#This Row],[Revenue]]+pro[[#This Row],[AdminExp]]</f>
        <v>-22000.910000000003</v>
      </c>
      <c r="K7728" s="83">
        <f>pro[[#This Row],[Profit]]/pro[[#This Row],[Revenue]]</f>
        <v>-0.34447586821668769</v>
      </c>
      <c r="L7728" s="56">
        <f t="shared" si="120"/>
        <v>7</v>
      </c>
      <c r="M7728" s="82" t="str">
        <f>"Q"&amp;" "&amp;VLOOKUP(pro[[#This Row],[Period]],Mapping!A:B,2,0)</f>
        <v>Q 3</v>
      </c>
      <c r="N7728"/>
    </row>
    <row r="7729" spans="1:14" ht="14.25" x14ac:dyDescent="0.2">
      <c r="A7729" s="42" t="s">
        <v>27</v>
      </c>
      <c r="B7729" s="44" t="s">
        <v>37</v>
      </c>
      <c r="C7729" s="44" t="s">
        <v>57</v>
      </c>
      <c r="D7729" s="43">
        <v>44896.977999999996</v>
      </c>
      <c r="E7729" s="43">
        <v>-6467.5519999999997</v>
      </c>
      <c r="F7729" s="45">
        <v>-57240</v>
      </c>
      <c r="G7729" s="45">
        <v>-103990</v>
      </c>
      <c r="H7729" s="45">
        <v>-38180</v>
      </c>
      <c r="I7729" s="55">
        <f>pro[[#This Row],[Admin expenses 3]]+pro[[#This Row],[Admin expenses 2]]+pro[[#This Row],[Admin expenses 1]]+pro[[#This Row],[COGS]]</f>
        <v>-205877.552</v>
      </c>
      <c r="J7729" s="55">
        <f>pro[[#This Row],[Revenue]]+pro[[#This Row],[AdminExp]]</f>
        <v>-160980.57399999999</v>
      </c>
      <c r="K7729" s="83">
        <f>pro[[#This Row],[Profit]]/pro[[#This Row],[Revenue]]</f>
        <v>-3.5855547783193784</v>
      </c>
      <c r="L7729" s="56">
        <f t="shared" si="120"/>
        <v>7</v>
      </c>
      <c r="M7729" s="82" t="str">
        <f>"Q"&amp;" "&amp;VLOOKUP(pro[[#This Row],[Period]],Mapping!A:B,2,0)</f>
        <v>Q 3</v>
      </c>
      <c r="N7729"/>
    </row>
    <row r="7730" spans="1:14" ht="14.25" x14ac:dyDescent="0.2">
      <c r="A7730" s="42" t="s">
        <v>27</v>
      </c>
      <c r="B7730" s="44" t="s">
        <v>37</v>
      </c>
      <c r="C7730" s="44" t="s">
        <v>58</v>
      </c>
      <c r="D7730" s="43">
        <v>11898.886999999999</v>
      </c>
      <c r="E7730" s="43">
        <v>-7935.6409999999987</v>
      </c>
      <c r="F7730" s="45">
        <v>-15910</v>
      </c>
      <c r="G7730" s="45">
        <v>-14030</v>
      </c>
      <c r="H7730" s="45">
        <v>-26890</v>
      </c>
      <c r="I7730" s="55">
        <f>pro[[#This Row],[Admin expenses 3]]+pro[[#This Row],[Admin expenses 2]]+pro[[#This Row],[Admin expenses 1]]+pro[[#This Row],[COGS]]</f>
        <v>-64765.640999999996</v>
      </c>
      <c r="J7730" s="55">
        <f>pro[[#This Row],[Revenue]]+pro[[#This Row],[AdminExp]]</f>
        <v>-52866.754000000001</v>
      </c>
      <c r="K7730" s="83">
        <f>pro[[#This Row],[Profit]]/pro[[#This Row],[Revenue]]</f>
        <v>-4.4429999209169733</v>
      </c>
      <c r="L7730" s="56">
        <f t="shared" si="120"/>
        <v>7</v>
      </c>
      <c r="M7730" s="82" t="str">
        <f>"Q"&amp;" "&amp;VLOOKUP(pro[[#This Row],[Period]],Mapping!A:B,2,0)</f>
        <v>Q 3</v>
      </c>
      <c r="N7730"/>
    </row>
    <row r="7731" spans="1:14" ht="14.25" x14ac:dyDescent="0.2">
      <c r="A7731" s="42" t="s">
        <v>27</v>
      </c>
      <c r="B7731" s="44" t="s">
        <v>37</v>
      </c>
      <c r="C7731" s="44" t="s">
        <v>59</v>
      </c>
      <c r="D7731" s="43">
        <v>742.32899999999995</v>
      </c>
      <c r="E7731" s="43">
        <v>-748.65</v>
      </c>
      <c r="F7731" s="45">
        <v>-51880</v>
      </c>
      <c r="G7731" s="45">
        <v>-84180</v>
      </c>
      <c r="H7731" s="45">
        <v>-37640</v>
      </c>
      <c r="I7731" s="55">
        <f>pro[[#This Row],[Admin expenses 3]]+pro[[#This Row],[Admin expenses 2]]+pro[[#This Row],[Admin expenses 1]]+pro[[#This Row],[COGS]]</f>
        <v>-174448.65</v>
      </c>
      <c r="J7731" s="55">
        <f>pro[[#This Row],[Revenue]]+pro[[#This Row],[AdminExp]]</f>
        <v>-173706.321</v>
      </c>
      <c r="K7731" s="83">
        <f>pro[[#This Row],[Profit]]/pro[[#This Row],[Revenue]]</f>
        <v>-234.00179839397356</v>
      </c>
      <c r="L7731" s="56">
        <f t="shared" si="120"/>
        <v>7</v>
      </c>
      <c r="M7731" s="82" t="str">
        <f>"Q"&amp;" "&amp;VLOOKUP(pro[[#This Row],[Period]],Mapping!A:B,2,0)</f>
        <v>Q 3</v>
      </c>
      <c r="N7731"/>
    </row>
    <row r="7732" spans="1:14" ht="14.25" x14ac:dyDescent="0.2">
      <c r="A7732" s="42" t="s">
        <v>27</v>
      </c>
      <c r="B7732" s="44" t="s">
        <v>37</v>
      </c>
      <c r="C7732" s="44" t="s">
        <v>57</v>
      </c>
      <c r="D7732" s="43">
        <v>46518.289999999994</v>
      </c>
      <c r="E7732" s="43">
        <v>-18802.917000000001</v>
      </c>
      <c r="F7732" s="45">
        <v>-60490</v>
      </c>
      <c r="G7732" s="45">
        <v>-88900</v>
      </c>
      <c r="H7732" s="45">
        <v>-84390</v>
      </c>
      <c r="I7732" s="55">
        <f>pro[[#This Row],[Admin expenses 3]]+pro[[#This Row],[Admin expenses 2]]+pro[[#This Row],[Admin expenses 1]]+pro[[#This Row],[COGS]]</f>
        <v>-252582.91700000002</v>
      </c>
      <c r="J7732" s="55">
        <f>pro[[#This Row],[Revenue]]+pro[[#This Row],[AdminExp]]</f>
        <v>-206064.62700000004</v>
      </c>
      <c r="K7732" s="83">
        <f>pro[[#This Row],[Profit]]/pro[[#This Row],[Revenue]]</f>
        <v>-4.4297549845447906</v>
      </c>
      <c r="L7732" s="56">
        <f t="shared" si="120"/>
        <v>7</v>
      </c>
      <c r="M7732" s="82" t="str">
        <f>"Q"&amp;" "&amp;VLOOKUP(pro[[#This Row],[Period]],Mapping!A:B,2,0)</f>
        <v>Q 3</v>
      </c>
      <c r="N7732"/>
    </row>
    <row r="7733" spans="1:14" ht="14.25" x14ac:dyDescent="0.2">
      <c r="A7733" s="42" t="s">
        <v>27</v>
      </c>
      <c r="B7733" s="44" t="s">
        <v>37</v>
      </c>
      <c r="C7733" s="44" t="s">
        <v>57</v>
      </c>
      <c r="D7733" s="43">
        <v>120236.648</v>
      </c>
      <c r="E7733" s="43">
        <v>-20229.810999999998</v>
      </c>
      <c r="F7733" s="45">
        <v>-72480</v>
      </c>
      <c r="G7733" s="45">
        <v>-34180</v>
      </c>
      <c r="H7733" s="45">
        <v>-66150</v>
      </c>
      <c r="I7733" s="55">
        <f>pro[[#This Row],[Admin expenses 3]]+pro[[#This Row],[Admin expenses 2]]+pro[[#This Row],[Admin expenses 1]]+pro[[#This Row],[COGS]]</f>
        <v>-193039.81099999999</v>
      </c>
      <c r="J7733" s="55">
        <f>pro[[#This Row],[Revenue]]+pro[[#This Row],[AdminExp]]</f>
        <v>-72803.162999999986</v>
      </c>
      <c r="K7733" s="83">
        <f>pro[[#This Row],[Profit]]/pro[[#This Row],[Revenue]]</f>
        <v>-0.60549894072229948</v>
      </c>
      <c r="L7733" s="56">
        <f t="shared" si="120"/>
        <v>7</v>
      </c>
      <c r="M7733" s="82" t="str">
        <f>"Q"&amp;" "&amp;VLOOKUP(pro[[#This Row],[Period]],Mapping!A:B,2,0)</f>
        <v>Q 3</v>
      </c>
      <c r="N7733"/>
    </row>
    <row r="7734" spans="1:14" ht="14.25" x14ac:dyDescent="0.2">
      <c r="A7734" s="42" t="s">
        <v>27</v>
      </c>
      <c r="B7734" s="44" t="s">
        <v>37</v>
      </c>
      <c r="C7734" s="44" t="s">
        <v>57</v>
      </c>
      <c r="D7734" s="43">
        <v>268479.484</v>
      </c>
      <c r="E7734" s="43">
        <v>-69602.27399999999</v>
      </c>
      <c r="F7734" s="45">
        <v>-70490</v>
      </c>
      <c r="G7734" s="45">
        <v>-24960</v>
      </c>
      <c r="H7734" s="45">
        <v>-97970</v>
      </c>
      <c r="I7734" s="55">
        <f>pro[[#This Row],[Admin expenses 3]]+pro[[#This Row],[Admin expenses 2]]+pro[[#This Row],[Admin expenses 1]]+pro[[#This Row],[COGS]]</f>
        <v>-263022.27399999998</v>
      </c>
      <c r="J7734" s="55">
        <f>pro[[#This Row],[Revenue]]+pro[[#This Row],[AdminExp]]</f>
        <v>5457.210000000021</v>
      </c>
      <c r="K7734" s="83">
        <f>pro[[#This Row],[Profit]]/pro[[#This Row],[Revenue]]</f>
        <v>2.0326357599823236E-2</v>
      </c>
      <c r="L7734" s="56">
        <f t="shared" si="120"/>
        <v>7</v>
      </c>
      <c r="M7734" s="82" t="str">
        <f>"Q"&amp;" "&amp;VLOOKUP(pro[[#This Row],[Period]],Mapping!A:B,2,0)</f>
        <v>Q 3</v>
      </c>
      <c r="N7734"/>
    </row>
    <row r="7735" spans="1:14" ht="14.25" x14ac:dyDescent="0.2">
      <c r="A7735" s="42" t="s">
        <v>27</v>
      </c>
      <c r="B7735" s="44" t="s">
        <v>37</v>
      </c>
      <c r="C7735" s="44" t="s">
        <v>58</v>
      </c>
      <c r="D7735" s="43">
        <v>43813935.003999993</v>
      </c>
      <c r="E7735" s="43">
        <v>-35984185.908999994</v>
      </c>
      <c r="F7735" s="45">
        <v>-85420</v>
      </c>
      <c r="G7735" s="45">
        <v>-95580</v>
      </c>
      <c r="H7735" s="45">
        <v>-43300</v>
      </c>
      <c r="I7735" s="55">
        <f>pro[[#This Row],[Admin expenses 3]]+pro[[#This Row],[Admin expenses 2]]+pro[[#This Row],[Admin expenses 1]]+pro[[#This Row],[COGS]]</f>
        <v>-36208485.908999994</v>
      </c>
      <c r="J7735" s="55">
        <f>pro[[#This Row],[Revenue]]+pro[[#This Row],[AdminExp]]</f>
        <v>7605449.0949999988</v>
      </c>
      <c r="K7735" s="83">
        <f>pro[[#This Row],[Profit]]/pro[[#This Row],[Revenue]]</f>
        <v>0.17358516404211718</v>
      </c>
      <c r="L7735" s="56">
        <f t="shared" si="120"/>
        <v>7</v>
      </c>
      <c r="M7735" s="82" t="str">
        <f>"Q"&amp;" "&amp;VLOOKUP(pro[[#This Row],[Period]],Mapping!A:B,2,0)</f>
        <v>Q 3</v>
      </c>
      <c r="N7735"/>
    </row>
    <row r="7736" spans="1:14" ht="14.25" x14ac:dyDescent="0.2">
      <c r="A7736" s="42" t="s">
        <v>27</v>
      </c>
      <c r="B7736" s="44" t="s">
        <v>37</v>
      </c>
      <c r="C7736" s="44" t="s">
        <v>59</v>
      </c>
      <c r="D7736" s="43">
        <v>10263418.682999998</v>
      </c>
      <c r="E7736" s="43">
        <v>-8398088.7129999995</v>
      </c>
      <c r="F7736" s="45">
        <v>-43750</v>
      </c>
      <c r="G7736" s="45">
        <v>-104250</v>
      </c>
      <c r="H7736" s="45">
        <v>-48130</v>
      </c>
      <c r="I7736" s="55">
        <f>pro[[#This Row],[Admin expenses 3]]+pro[[#This Row],[Admin expenses 2]]+pro[[#This Row],[Admin expenses 1]]+pro[[#This Row],[COGS]]</f>
        <v>-8594218.7129999995</v>
      </c>
      <c r="J7736" s="55">
        <f>pro[[#This Row],[Revenue]]+pro[[#This Row],[AdminExp]]</f>
        <v>1669199.9699999988</v>
      </c>
      <c r="K7736" s="83">
        <f>pro[[#This Row],[Profit]]/pro[[#This Row],[Revenue]]</f>
        <v>0.1626358644770878</v>
      </c>
      <c r="L7736" s="56">
        <f t="shared" si="120"/>
        <v>7</v>
      </c>
      <c r="M7736" s="82" t="str">
        <f>"Q"&amp;" "&amp;VLOOKUP(pro[[#This Row],[Period]],Mapping!A:B,2,0)</f>
        <v>Q 3</v>
      </c>
      <c r="N7736"/>
    </row>
    <row r="7737" spans="1:14" ht="14.25" x14ac:dyDescent="0.2">
      <c r="A7737" s="42" t="s">
        <v>27</v>
      </c>
      <c r="B7737" s="44" t="s">
        <v>33</v>
      </c>
      <c r="C7737" s="44" t="s">
        <v>57</v>
      </c>
      <c r="D7737" s="43">
        <v>67337.921000000002</v>
      </c>
      <c r="E7737" s="43">
        <v>-251175.666</v>
      </c>
      <c r="F7737" s="45">
        <v>-53610</v>
      </c>
      <c r="G7737" s="45">
        <v>-37450</v>
      </c>
      <c r="H7737" s="45">
        <v>-75470</v>
      </c>
      <c r="I7737" s="55">
        <f>pro[[#This Row],[Admin expenses 3]]+pro[[#This Row],[Admin expenses 2]]+pro[[#This Row],[Admin expenses 1]]+pro[[#This Row],[COGS]]</f>
        <v>-417705.66599999997</v>
      </c>
      <c r="J7737" s="55">
        <f>pro[[#This Row],[Revenue]]+pro[[#This Row],[AdminExp]]</f>
        <v>-350367.745</v>
      </c>
      <c r="K7737" s="83">
        <f>pro[[#This Row],[Profit]]/pro[[#This Row],[Revenue]]</f>
        <v>-5.2031268532926642</v>
      </c>
      <c r="L7737" s="56">
        <f t="shared" si="120"/>
        <v>7</v>
      </c>
      <c r="M7737" s="82" t="str">
        <f>"Q"&amp;" "&amp;VLOOKUP(pro[[#This Row],[Period]],Mapping!A:B,2,0)</f>
        <v>Q 3</v>
      </c>
      <c r="N7737"/>
    </row>
    <row r="7738" spans="1:14" ht="14.25" x14ac:dyDescent="0.2">
      <c r="A7738" s="42" t="s">
        <v>27</v>
      </c>
      <c r="B7738" s="44" t="s">
        <v>33</v>
      </c>
      <c r="C7738" s="44" t="s">
        <v>57</v>
      </c>
      <c r="D7738" s="43">
        <v>-82.215000000000003</v>
      </c>
      <c r="E7738" s="43">
        <v>42.063000000000002</v>
      </c>
      <c r="F7738" s="45">
        <v>-105270</v>
      </c>
      <c r="G7738" s="45">
        <v>-51750</v>
      </c>
      <c r="H7738" s="45">
        <v>-34350</v>
      </c>
      <c r="I7738" s="55">
        <f>pro[[#This Row],[Admin expenses 3]]+pro[[#This Row],[Admin expenses 2]]+pro[[#This Row],[Admin expenses 1]]+pro[[#This Row],[COGS]]</f>
        <v>-191327.93700000001</v>
      </c>
      <c r="J7738" s="55">
        <f>pro[[#This Row],[Revenue]]+pro[[#This Row],[AdminExp]]</f>
        <v>-191410.152</v>
      </c>
      <c r="K7738" s="83">
        <f>pro[[#This Row],[Profit]]/pro[[#This Row],[Revenue]]</f>
        <v>2328.1658091589125</v>
      </c>
      <c r="L7738" s="56">
        <f t="shared" si="120"/>
        <v>7</v>
      </c>
      <c r="M7738" s="82" t="str">
        <f>"Q"&amp;" "&amp;VLOOKUP(pro[[#This Row],[Period]],Mapping!A:B,2,0)</f>
        <v>Q 3</v>
      </c>
      <c r="N7738"/>
    </row>
    <row r="7739" spans="1:14" ht="14.25" x14ac:dyDescent="0.2">
      <c r="A7739" s="42" t="s">
        <v>27</v>
      </c>
      <c r="B7739" s="44" t="s">
        <v>33</v>
      </c>
      <c r="C7739" s="44" t="s">
        <v>58</v>
      </c>
      <c r="D7739" s="43">
        <v>580731.88599999994</v>
      </c>
      <c r="E7739" s="43">
        <v>-3416490</v>
      </c>
      <c r="F7739" s="45">
        <v>-69850</v>
      </c>
      <c r="G7739" s="45">
        <v>-39270</v>
      </c>
      <c r="H7739" s="45">
        <v>-25360</v>
      </c>
      <c r="I7739" s="55">
        <f>pro[[#This Row],[Admin expenses 3]]+pro[[#This Row],[Admin expenses 2]]+pro[[#This Row],[Admin expenses 1]]+pro[[#This Row],[COGS]]</f>
        <v>-3550970</v>
      </c>
      <c r="J7739" s="55">
        <f>pro[[#This Row],[Revenue]]+pro[[#This Row],[AdminExp]]</f>
        <v>-2970238.1140000001</v>
      </c>
      <c r="K7739" s="83">
        <f>pro[[#This Row],[Profit]]/pro[[#This Row],[Revenue]]</f>
        <v>-5.1146461656489794</v>
      </c>
      <c r="L7739" s="56">
        <f t="shared" si="120"/>
        <v>7</v>
      </c>
      <c r="M7739" s="82" t="str">
        <f>"Q"&amp;" "&amp;VLOOKUP(pro[[#This Row],[Period]],Mapping!A:B,2,0)</f>
        <v>Q 3</v>
      </c>
      <c r="N7739"/>
    </row>
    <row r="7740" spans="1:14" ht="14.25" x14ac:dyDescent="0.2">
      <c r="A7740" s="42" t="s">
        <v>27</v>
      </c>
      <c r="B7740" s="44" t="s">
        <v>33</v>
      </c>
      <c r="C7740" s="44" t="s">
        <v>59</v>
      </c>
      <c r="D7740" s="43">
        <v>40612.907999999996</v>
      </c>
      <c r="E7740" s="43">
        <v>-281886.64</v>
      </c>
      <c r="F7740" s="45">
        <v>-96270</v>
      </c>
      <c r="G7740" s="45">
        <v>-61320</v>
      </c>
      <c r="H7740" s="45">
        <v>-37650</v>
      </c>
      <c r="I7740" s="55">
        <f>pro[[#This Row],[Admin expenses 3]]+pro[[#This Row],[Admin expenses 2]]+pro[[#This Row],[Admin expenses 1]]+pro[[#This Row],[COGS]]</f>
        <v>-477126.64</v>
      </c>
      <c r="J7740" s="55">
        <f>pro[[#This Row],[Revenue]]+pro[[#This Row],[AdminExp]]</f>
        <v>-436513.73200000002</v>
      </c>
      <c r="K7740" s="83">
        <f>pro[[#This Row],[Profit]]/pro[[#This Row],[Revenue]]</f>
        <v>-10.748152582425273</v>
      </c>
      <c r="L7740" s="56">
        <f t="shared" si="120"/>
        <v>7</v>
      </c>
      <c r="M7740" s="82" t="str">
        <f>"Q"&amp;" "&amp;VLOOKUP(pro[[#This Row],[Period]],Mapping!A:B,2,0)</f>
        <v>Q 3</v>
      </c>
      <c r="N7740"/>
    </row>
    <row r="7741" spans="1:14" ht="14.25" x14ac:dyDescent="0.2">
      <c r="A7741" s="42" t="s">
        <v>27</v>
      </c>
      <c r="B7741" s="44" t="s">
        <v>33</v>
      </c>
      <c r="C7741" s="44" t="s">
        <v>57</v>
      </c>
      <c r="D7741" s="43">
        <v>63011.458999999995</v>
      </c>
      <c r="E7741" s="43">
        <v>-332939.63499999995</v>
      </c>
      <c r="F7741" s="45">
        <v>-90140</v>
      </c>
      <c r="G7741" s="45">
        <v>-41450</v>
      </c>
      <c r="H7741" s="45">
        <v>-61140</v>
      </c>
      <c r="I7741" s="55">
        <f>pro[[#This Row],[Admin expenses 3]]+pro[[#This Row],[Admin expenses 2]]+pro[[#This Row],[Admin expenses 1]]+pro[[#This Row],[COGS]]</f>
        <v>-525669.63500000001</v>
      </c>
      <c r="J7741" s="55">
        <f>pro[[#This Row],[Revenue]]+pro[[#This Row],[AdminExp]]</f>
        <v>-462658.17600000004</v>
      </c>
      <c r="K7741" s="83">
        <f>pro[[#This Row],[Profit]]/pro[[#This Row],[Revenue]]</f>
        <v>-7.3424450622544715</v>
      </c>
      <c r="L7741" s="56">
        <f t="shared" si="120"/>
        <v>7</v>
      </c>
      <c r="M7741" s="82" t="str">
        <f>"Q"&amp;" "&amp;VLOOKUP(pro[[#This Row],[Period]],Mapping!A:B,2,0)</f>
        <v>Q 3</v>
      </c>
      <c r="N7741"/>
    </row>
    <row r="7742" spans="1:14" ht="14.25" x14ac:dyDescent="0.2">
      <c r="A7742" s="42" t="s">
        <v>27</v>
      </c>
      <c r="B7742" s="44" t="s">
        <v>33</v>
      </c>
      <c r="C7742" s="44" t="s">
        <v>57</v>
      </c>
      <c r="D7742" s="43">
        <v>210399.67199999999</v>
      </c>
      <c r="E7742" s="43">
        <v>-772958.62</v>
      </c>
      <c r="F7742" s="45">
        <v>-64910</v>
      </c>
      <c r="G7742" s="45">
        <v>-32780</v>
      </c>
      <c r="H7742" s="45">
        <v>-70050</v>
      </c>
      <c r="I7742" s="55">
        <f>pro[[#This Row],[Admin expenses 3]]+pro[[#This Row],[Admin expenses 2]]+pro[[#This Row],[Admin expenses 1]]+pro[[#This Row],[COGS]]</f>
        <v>-940698.62</v>
      </c>
      <c r="J7742" s="55">
        <f>pro[[#This Row],[Revenue]]+pro[[#This Row],[AdminExp]]</f>
        <v>-730298.94799999997</v>
      </c>
      <c r="K7742" s="83">
        <f>pro[[#This Row],[Profit]]/pro[[#This Row],[Revenue]]</f>
        <v>-3.4710080156398724</v>
      </c>
      <c r="L7742" s="56">
        <f t="shared" si="120"/>
        <v>7</v>
      </c>
      <c r="M7742" s="82" t="str">
        <f>"Q"&amp;" "&amp;VLOOKUP(pro[[#This Row],[Period]],Mapping!A:B,2,0)</f>
        <v>Q 3</v>
      </c>
      <c r="N7742"/>
    </row>
    <row r="7743" spans="1:14" ht="14.25" x14ac:dyDescent="0.2">
      <c r="A7743" s="42" t="s">
        <v>27</v>
      </c>
      <c r="B7743" s="44" t="s">
        <v>33</v>
      </c>
      <c r="C7743" s="44" t="s">
        <v>57</v>
      </c>
      <c r="D7743" s="43">
        <v>346964.96099999995</v>
      </c>
      <c r="E7743" s="43">
        <v>-1317394.9179999998</v>
      </c>
      <c r="F7743" s="45">
        <v>-34020</v>
      </c>
      <c r="G7743" s="45">
        <v>-89440</v>
      </c>
      <c r="H7743" s="45">
        <v>-24270</v>
      </c>
      <c r="I7743" s="55">
        <f>pro[[#This Row],[Admin expenses 3]]+pro[[#This Row],[Admin expenses 2]]+pro[[#This Row],[Admin expenses 1]]+pro[[#This Row],[COGS]]</f>
        <v>-1465124.9179999998</v>
      </c>
      <c r="J7743" s="55">
        <f>pro[[#This Row],[Revenue]]+pro[[#This Row],[AdminExp]]</f>
        <v>-1118159.9569999999</v>
      </c>
      <c r="K7743" s="83">
        <f>pro[[#This Row],[Profit]]/pro[[#This Row],[Revenue]]</f>
        <v>-3.2226884057033072</v>
      </c>
      <c r="L7743" s="56">
        <f t="shared" si="120"/>
        <v>7</v>
      </c>
      <c r="M7743" s="82" t="str">
        <f>"Q"&amp;" "&amp;VLOOKUP(pro[[#This Row],[Period]],Mapping!A:B,2,0)</f>
        <v>Q 3</v>
      </c>
      <c r="N7743"/>
    </row>
    <row r="7744" spans="1:14" ht="14.25" x14ac:dyDescent="0.2">
      <c r="A7744" s="42" t="s">
        <v>27</v>
      </c>
      <c r="B7744" s="44" t="s">
        <v>33</v>
      </c>
      <c r="C7744" s="44" t="s">
        <v>58</v>
      </c>
      <c r="D7744" s="43">
        <v>367779.489</v>
      </c>
      <c r="E7744" s="43">
        <v>-57197</v>
      </c>
      <c r="F7744" s="45">
        <v>-59570</v>
      </c>
      <c r="G7744" s="45">
        <v>-90390</v>
      </c>
      <c r="H7744" s="45">
        <v>-71020</v>
      </c>
      <c r="I7744" s="55">
        <f>pro[[#This Row],[Admin expenses 3]]+pro[[#This Row],[Admin expenses 2]]+pro[[#This Row],[Admin expenses 1]]+pro[[#This Row],[COGS]]</f>
        <v>-278177</v>
      </c>
      <c r="J7744" s="55">
        <f>pro[[#This Row],[Revenue]]+pro[[#This Row],[AdminExp]]</f>
        <v>89602.489000000001</v>
      </c>
      <c r="K7744" s="83">
        <f>pro[[#This Row],[Profit]]/pro[[#This Row],[Revenue]]</f>
        <v>0.24363101173377291</v>
      </c>
      <c r="L7744" s="56">
        <f t="shared" si="120"/>
        <v>7</v>
      </c>
      <c r="M7744" s="82" t="str">
        <f>"Q"&amp;" "&amp;VLOOKUP(pro[[#This Row],[Period]],Mapping!A:B,2,0)</f>
        <v>Q 3</v>
      </c>
      <c r="N7744"/>
    </row>
    <row r="7745" spans="1:14" ht="14.25" x14ac:dyDescent="0.2">
      <c r="A7745" s="42" t="s">
        <v>27</v>
      </c>
      <c r="B7745" s="44" t="s">
        <v>33</v>
      </c>
      <c r="C7745" s="44" t="s">
        <v>59</v>
      </c>
      <c r="D7745" s="43">
        <v>-98112.224000000002</v>
      </c>
      <c r="E7745" s="43">
        <v>14678.201999999999</v>
      </c>
      <c r="F7745" s="45">
        <v>-55940</v>
      </c>
      <c r="G7745" s="45">
        <v>-88030</v>
      </c>
      <c r="H7745" s="45">
        <v>-85130</v>
      </c>
      <c r="I7745" s="55">
        <f>pro[[#This Row],[Admin expenses 3]]+pro[[#This Row],[Admin expenses 2]]+pro[[#This Row],[Admin expenses 1]]+pro[[#This Row],[COGS]]</f>
        <v>-214421.79800000001</v>
      </c>
      <c r="J7745" s="55">
        <f>pro[[#This Row],[Revenue]]+pro[[#This Row],[AdminExp]]</f>
        <v>-312534.022</v>
      </c>
      <c r="K7745" s="83">
        <f>pro[[#This Row],[Profit]]/pro[[#This Row],[Revenue]]</f>
        <v>3.1854748496986471</v>
      </c>
      <c r="L7745" s="56">
        <f t="shared" si="120"/>
        <v>7</v>
      </c>
      <c r="M7745" s="82" t="str">
        <f>"Q"&amp;" "&amp;VLOOKUP(pro[[#This Row],[Period]],Mapping!A:B,2,0)</f>
        <v>Q 3</v>
      </c>
      <c r="N7745"/>
    </row>
    <row r="7746" spans="1:14" ht="14.25" x14ac:dyDescent="0.2">
      <c r="A7746" s="42" t="s">
        <v>27</v>
      </c>
      <c r="B7746" s="44" t="s">
        <v>33</v>
      </c>
      <c r="C7746" s="44" t="s">
        <v>60</v>
      </c>
      <c r="D7746" s="43">
        <v>715797.05399999989</v>
      </c>
      <c r="E7746" s="43">
        <v>-2200652.699</v>
      </c>
      <c r="F7746" s="45">
        <v>-37390</v>
      </c>
      <c r="G7746" s="45">
        <v>-75690</v>
      </c>
      <c r="H7746" s="45">
        <v>-46360</v>
      </c>
      <c r="I7746" s="55">
        <f>pro[[#This Row],[Admin expenses 3]]+pro[[#This Row],[Admin expenses 2]]+pro[[#This Row],[Admin expenses 1]]+pro[[#This Row],[COGS]]</f>
        <v>-2360092.699</v>
      </c>
      <c r="J7746" s="55">
        <f>pro[[#This Row],[Revenue]]+pro[[#This Row],[AdminExp]]</f>
        <v>-1644295.645</v>
      </c>
      <c r="K7746" s="83">
        <f>pro[[#This Row],[Profit]]/pro[[#This Row],[Revenue]]</f>
        <v>-2.2971534121457844</v>
      </c>
      <c r="L7746" s="56">
        <f t="shared" ref="L7746:L7809" si="121">MONTH(DATEVALUE(A7746&amp;"1"))</f>
        <v>7</v>
      </c>
      <c r="M7746" s="82" t="str">
        <f>"Q"&amp;" "&amp;VLOOKUP(pro[[#This Row],[Period]],Mapping!A:B,2,0)</f>
        <v>Q 3</v>
      </c>
      <c r="N7746"/>
    </row>
    <row r="7747" spans="1:14" ht="14.25" x14ac:dyDescent="0.2">
      <c r="A7747" s="42" t="s">
        <v>27</v>
      </c>
      <c r="B7747" s="44" t="s">
        <v>33</v>
      </c>
      <c r="C7747" s="44" t="s">
        <v>57</v>
      </c>
      <c r="D7747" s="43">
        <v>21921.48</v>
      </c>
      <c r="E7747" s="43">
        <v>-25766.384000000002</v>
      </c>
      <c r="F7747" s="45">
        <v>-68040</v>
      </c>
      <c r="G7747" s="45">
        <v>-91300</v>
      </c>
      <c r="H7747" s="45">
        <v>-95840</v>
      </c>
      <c r="I7747" s="55">
        <f>pro[[#This Row],[Admin expenses 3]]+pro[[#This Row],[Admin expenses 2]]+pro[[#This Row],[Admin expenses 1]]+pro[[#This Row],[COGS]]</f>
        <v>-280946.38400000002</v>
      </c>
      <c r="J7747" s="55">
        <f>pro[[#This Row],[Revenue]]+pro[[#This Row],[AdminExp]]</f>
        <v>-259024.90400000001</v>
      </c>
      <c r="K7747" s="83">
        <f>pro[[#This Row],[Profit]]/pro[[#This Row],[Revenue]]</f>
        <v>-11.816031764278691</v>
      </c>
      <c r="L7747" s="56">
        <f t="shared" si="121"/>
        <v>7</v>
      </c>
      <c r="M7747" s="82" t="str">
        <f>"Q"&amp;" "&amp;VLOOKUP(pro[[#This Row],[Period]],Mapping!A:B,2,0)</f>
        <v>Q 3</v>
      </c>
      <c r="N7747"/>
    </row>
    <row r="7748" spans="1:14" ht="14.25" x14ac:dyDescent="0.2">
      <c r="A7748" s="42" t="s">
        <v>27</v>
      </c>
      <c r="B7748" s="44" t="s">
        <v>33</v>
      </c>
      <c r="C7748" s="44" t="s">
        <v>58</v>
      </c>
      <c r="D7748" s="43">
        <v>6816.9919999999993</v>
      </c>
      <c r="E7748" s="43">
        <v>-4686.2059999999992</v>
      </c>
      <c r="F7748" s="45">
        <v>-38960</v>
      </c>
      <c r="G7748" s="45">
        <v>-86380</v>
      </c>
      <c r="H7748" s="45">
        <v>-60290</v>
      </c>
      <c r="I7748" s="55">
        <f>pro[[#This Row],[Admin expenses 3]]+pro[[#This Row],[Admin expenses 2]]+pro[[#This Row],[Admin expenses 1]]+pro[[#This Row],[COGS]]</f>
        <v>-190316.20600000001</v>
      </c>
      <c r="J7748" s="55">
        <f>pro[[#This Row],[Revenue]]+pro[[#This Row],[AdminExp]]</f>
        <v>-183499.21400000001</v>
      </c>
      <c r="K7748" s="83">
        <f>pro[[#This Row],[Profit]]/pro[[#This Row],[Revenue]]</f>
        <v>-26.917915409024982</v>
      </c>
      <c r="L7748" s="56">
        <f t="shared" si="121"/>
        <v>7</v>
      </c>
      <c r="M7748" s="82" t="str">
        <f>"Q"&amp;" "&amp;VLOOKUP(pro[[#This Row],[Period]],Mapping!A:B,2,0)</f>
        <v>Q 3</v>
      </c>
      <c r="N7748"/>
    </row>
    <row r="7749" spans="1:14" ht="14.25" x14ac:dyDescent="0.2">
      <c r="A7749" s="42" t="s">
        <v>27</v>
      </c>
      <c r="B7749" s="44" t="s">
        <v>33</v>
      </c>
      <c r="C7749" s="44" t="s">
        <v>59</v>
      </c>
      <c r="D7749" s="43">
        <v>367282.321</v>
      </c>
      <c r="E7749" s="43">
        <v>-75220.760999999999</v>
      </c>
      <c r="F7749" s="45">
        <v>-107650</v>
      </c>
      <c r="G7749" s="45">
        <v>-50360</v>
      </c>
      <c r="H7749" s="45">
        <v>-89130</v>
      </c>
      <c r="I7749" s="55">
        <f>pro[[#This Row],[Admin expenses 3]]+pro[[#This Row],[Admin expenses 2]]+pro[[#This Row],[Admin expenses 1]]+pro[[#This Row],[COGS]]</f>
        <v>-322360.761</v>
      </c>
      <c r="J7749" s="55">
        <f>pro[[#This Row],[Revenue]]+pro[[#This Row],[AdminExp]]</f>
        <v>44921.56</v>
      </c>
      <c r="K7749" s="83">
        <f>pro[[#This Row],[Profit]]/pro[[#This Row],[Revenue]]</f>
        <v>0.12230798334559642</v>
      </c>
      <c r="L7749" s="56">
        <f t="shared" si="121"/>
        <v>7</v>
      </c>
      <c r="M7749" s="82" t="str">
        <f>"Q"&amp;" "&amp;VLOOKUP(pro[[#This Row],[Period]],Mapping!A:B,2,0)</f>
        <v>Q 3</v>
      </c>
      <c r="N7749"/>
    </row>
    <row r="7750" spans="1:14" ht="14.25" x14ac:dyDescent="0.2">
      <c r="A7750" s="42" t="s">
        <v>27</v>
      </c>
      <c r="B7750" s="44" t="s">
        <v>33</v>
      </c>
      <c r="C7750" s="44" t="s">
        <v>60</v>
      </c>
      <c r="D7750" s="43">
        <v>-2280.2009999999996</v>
      </c>
      <c r="E7750" s="43">
        <v>377.74799999999999</v>
      </c>
      <c r="F7750" s="45">
        <v>-73220</v>
      </c>
      <c r="G7750" s="45">
        <v>-78650</v>
      </c>
      <c r="H7750" s="45">
        <v>-96660</v>
      </c>
      <c r="I7750" s="55">
        <f>pro[[#This Row],[Admin expenses 3]]+pro[[#This Row],[Admin expenses 2]]+pro[[#This Row],[Admin expenses 1]]+pro[[#This Row],[COGS]]</f>
        <v>-248152.25200000001</v>
      </c>
      <c r="J7750" s="55">
        <f>pro[[#This Row],[Revenue]]+pro[[#This Row],[AdminExp]]</f>
        <v>-250432.45300000001</v>
      </c>
      <c r="K7750" s="83">
        <f>pro[[#This Row],[Profit]]/pro[[#This Row],[Revenue]]</f>
        <v>109.829112872067</v>
      </c>
      <c r="L7750" s="56">
        <f t="shared" si="121"/>
        <v>7</v>
      </c>
      <c r="M7750" s="82" t="str">
        <f>"Q"&amp;" "&amp;VLOOKUP(pro[[#This Row],[Period]],Mapping!A:B,2,0)</f>
        <v>Q 3</v>
      </c>
      <c r="N7750"/>
    </row>
    <row r="7751" spans="1:14" ht="14.25" x14ac:dyDescent="0.2">
      <c r="A7751" s="42" t="s">
        <v>27</v>
      </c>
      <c r="B7751" s="44" t="s">
        <v>33</v>
      </c>
      <c r="C7751" s="44" t="s">
        <v>57</v>
      </c>
      <c r="D7751" s="43">
        <v>603491.16799999995</v>
      </c>
      <c r="E7751" s="43">
        <v>-74776.113999999987</v>
      </c>
      <c r="F7751" s="45">
        <v>-96420</v>
      </c>
      <c r="G7751" s="45">
        <v>-43520</v>
      </c>
      <c r="H7751" s="45">
        <v>-44480</v>
      </c>
      <c r="I7751" s="55">
        <f>pro[[#This Row],[Admin expenses 3]]+pro[[#This Row],[Admin expenses 2]]+pro[[#This Row],[Admin expenses 1]]+pro[[#This Row],[COGS]]</f>
        <v>-259196.114</v>
      </c>
      <c r="J7751" s="55">
        <f>pro[[#This Row],[Revenue]]+pro[[#This Row],[AdminExp]]</f>
        <v>344295.05399999995</v>
      </c>
      <c r="K7751" s="83">
        <f>pro[[#This Row],[Profit]]/pro[[#This Row],[Revenue]]</f>
        <v>0.57050553886482058</v>
      </c>
      <c r="L7751" s="56">
        <f t="shared" si="121"/>
        <v>7</v>
      </c>
      <c r="M7751" s="82" t="str">
        <f>"Q"&amp;" "&amp;VLOOKUP(pro[[#This Row],[Period]],Mapping!A:B,2,0)</f>
        <v>Q 3</v>
      </c>
      <c r="N7751"/>
    </row>
    <row r="7752" spans="1:14" ht="14.25" x14ac:dyDescent="0.2">
      <c r="A7752" s="42" t="s">
        <v>27</v>
      </c>
      <c r="B7752" s="44" t="s">
        <v>33</v>
      </c>
      <c r="C7752" s="44" t="s">
        <v>58</v>
      </c>
      <c r="D7752" s="43">
        <v>74015.689999999988</v>
      </c>
      <c r="E7752" s="43">
        <v>-12164.25</v>
      </c>
      <c r="F7752" s="45">
        <v>-80550</v>
      </c>
      <c r="G7752" s="45">
        <v>-19210</v>
      </c>
      <c r="H7752" s="45">
        <v>-33360</v>
      </c>
      <c r="I7752" s="55">
        <f>pro[[#This Row],[Admin expenses 3]]+pro[[#This Row],[Admin expenses 2]]+pro[[#This Row],[Admin expenses 1]]+pro[[#This Row],[COGS]]</f>
        <v>-145284.25</v>
      </c>
      <c r="J7752" s="55">
        <f>pro[[#This Row],[Revenue]]+pro[[#This Row],[AdminExp]]</f>
        <v>-71268.560000000012</v>
      </c>
      <c r="K7752" s="83">
        <f>pro[[#This Row],[Profit]]/pro[[#This Row],[Revenue]]</f>
        <v>-0.96288449111262797</v>
      </c>
      <c r="L7752" s="56">
        <f t="shared" si="121"/>
        <v>7</v>
      </c>
      <c r="M7752" s="82" t="str">
        <f>"Q"&amp;" "&amp;VLOOKUP(pro[[#This Row],[Period]],Mapping!A:B,2,0)</f>
        <v>Q 3</v>
      </c>
      <c r="N7752"/>
    </row>
    <row r="7753" spans="1:14" ht="14.25" x14ac:dyDescent="0.2">
      <c r="A7753" s="42" t="s">
        <v>27</v>
      </c>
      <c r="B7753" s="44" t="s">
        <v>33</v>
      </c>
      <c r="C7753" s="44" t="s">
        <v>59</v>
      </c>
      <c r="D7753" s="43">
        <v>46685.743999999999</v>
      </c>
      <c r="E7753" s="43">
        <v>-75314.861999999994</v>
      </c>
      <c r="F7753" s="45">
        <v>-76860</v>
      </c>
      <c r="G7753" s="45">
        <v>-64400</v>
      </c>
      <c r="H7753" s="45">
        <v>-27960</v>
      </c>
      <c r="I7753" s="55">
        <f>pro[[#This Row],[Admin expenses 3]]+pro[[#This Row],[Admin expenses 2]]+pro[[#This Row],[Admin expenses 1]]+pro[[#This Row],[COGS]]</f>
        <v>-244534.86199999999</v>
      </c>
      <c r="J7753" s="55">
        <f>pro[[#This Row],[Revenue]]+pro[[#This Row],[AdminExp]]</f>
        <v>-197849.11799999999</v>
      </c>
      <c r="K7753" s="83">
        <f>pro[[#This Row],[Profit]]/pro[[#This Row],[Revenue]]</f>
        <v>-4.2378915070947567</v>
      </c>
      <c r="L7753" s="56">
        <f t="shared" si="121"/>
        <v>7</v>
      </c>
      <c r="M7753" s="82" t="str">
        <f>"Q"&amp;" "&amp;VLOOKUP(pro[[#This Row],[Period]],Mapping!A:B,2,0)</f>
        <v>Q 3</v>
      </c>
      <c r="N7753"/>
    </row>
    <row r="7754" spans="1:14" ht="14.25" x14ac:dyDescent="0.2">
      <c r="A7754" s="42" t="s">
        <v>27</v>
      </c>
      <c r="B7754" s="44" t="s">
        <v>33</v>
      </c>
      <c r="C7754" s="44" t="s">
        <v>60</v>
      </c>
      <c r="D7754" s="43">
        <v>346994.50099999999</v>
      </c>
      <c r="E7754" s="43">
        <v>-175542.5</v>
      </c>
      <c r="F7754" s="45">
        <v>-88530</v>
      </c>
      <c r="G7754" s="45">
        <v>-38240</v>
      </c>
      <c r="H7754" s="45">
        <v>-77660</v>
      </c>
      <c r="I7754" s="55">
        <f>pro[[#This Row],[Admin expenses 3]]+pro[[#This Row],[Admin expenses 2]]+pro[[#This Row],[Admin expenses 1]]+pro[[#This Row],[COGS]]</f>
        <v>-379972.5</v>
      </c>
      <c r="J7754" s="55">
        <f>pro[[#This Row],[Revenue]]+pro[[#This Row],[AdminExp]]</f>
        <v>-32977.999000000011</v>
      </c>
      <c r="K7754" s="83">
        <f>pro[[#This Row],[Profit]]/pro[[#This Row],[Revenue]]</f>
        <v>-9.5038967202537919E-2</v>
      </c>
      <c r="L7754" s="56">
        <f t="shared" si="121"/>
        <v>7</v>
      </c>
      <c r="M7754" s="82" t="str">
        <f>"Q"&amp;" "&amp;VLOOKUP(pro[[#This Row],[Period]],Mapping!A:B,2,0)</f>
        <v>Q 3</v>
      </c>
      <c r="N7754"/>
    </row>
    <row r="7755" spans="1:14" ht="14.25" x14ac:dyDescent="0.2">
      <c r="A7755" s="42" t="s">
        <v>27</v>
      </c>
      <c r="B7755" s="44" t="s">
        <v>33</v>
      </c>
      <c r="C7755" s="44" t="s">
        <v>57</v>
      </c>
      <c r="D7755" s="43">
        <v>1929121.2919999999</v>
      </c>
      <c r="E7755" s="43">
        <v>-1387722.2729999998</v>
      </c>
      <c r="F7755" s="45">
        <v>-57970</v>
      </c>
      <c r="G7755" s="45">
        <v>-70170</v>
      </c>
      <c r="H7755" s="45">
        <v>-68260</v>
      </c>
      <c r="I7755" s="55">
        <f>pro[[#This Row],[Admin expenses 3]]+pro[[#This Row],[Admin expenses 2]]+pro[[#This Row],[Admin expenses 1]]+pro[[#This Row],[COGS]]</f>
        <v>-1584122.2729999998</v>
      </c>
      <c r="J7755" s="55">
        <f>pro[[#This Row],[Revenue]]+pro[[#This Row],[AdminExp]]</f>
        <v>344999.01900000009</v>
      </c>
      <c r="K7755" s="83">
        <f>pro[[#This Row],[Profit]]/pro[[#This Row],[Revenue]]</f>
        <v>0.17883739111205668</v>
      </c>
      <c r="L7755" s="56">
        <f t="shared" si="121"/>
        <v>7</v>
      </c>
      <c r="M7755" s="82" t="str">
        <f>"Q"&amp;" "&amp;VLOOKUP(pro[[#This Row],[Period]],Mapping!A:B,2,0)</f>
        <v>Q 3</v>
      </c>
      <c r="N7755"/>
    </row>
    <row r="7756" spans="1:14" ht="14.25" x14ac:dyDescent="0.2">
      <c r="A7756" s="42" t="s">
        <v>27</v>
      </c>
      <c r="B7756" s="44" t="s">
        <v>33</v>
      </c>
      <c r="C7756" s="44" t="s">
        <v>58</v>
      </c>
      <c r="D7756" s="43">
        <v>502227.57199999993</v>
      </c>
      <c r="E7756" s="43">
        <v>-133703.98300000001</v>
      </c>
      <c r="F7756" s="45">
        <v>-61050</v>
      </c>
      <c r="G7756" s="45">
        <v>-79600</v>
      </c>
      <c r="H7756" s="45">
        <v>-23640</v>
      </c>
      <c r="I7756" s="55">
        <f>pro[[#This Row],[Admin expenses 3]]+pro[[#This Row],[Admin expenses 2]]+pro[[#This Row],[Admin expenses 1]]+pro[[#This Row],[COGS]]</f>
        <v>-297993.98300000001</v>
      </c>
      <c r="J7756" s="55">
        <f>pro[[#This Row],[Revenue]]+pro[[#This Row],[AdminExp]]</f>
        <v>204233.58899999992</v>
      </c>
      <c r="K7756" s="83">
        <f>pro[[#This Row],[Profit]]/pro[[#This Row],[Revenue]]</f>
        <v>0.40665546932576602</v>
      </c>
      <c r="L7756" s="56">
        <f t="shared" si="121"/>
        <v>7</v>
      </c>
      <c r="M7756" s="82" t="str">
        <f>"Q"&amp;" "&amp;VLOOKUP(pro[[#This Row],[Period]],Mapping!A:B,2,0)</f>
        <v>Q 3</v>
      </c>
      <c r="N7756"/>
    </row>
    <row r="7757" spans="1:14" ht="14.25" x14ac:dyDescent="0.2">
      <c r="A7757" s="42" t="s">
        <v>27</v>
      </c>
      <c r="B7757" s="44" t="s">
        <v>33</v>
      </c>
      <c r="C7757" s="44" t="s">
        <v>59</v>
      </c>
      <c r="D7757" s="43">
        <v>284571.06300000002</v>
      </c>
      <c r="E7757" s="43">
        <v>-185083.5</v>
      </c>
      <c r="F7757" s="45">
        <v>-26950</v>
      </c>
      <c r="G7757" s="45">
        <v>-15930</v>
      </c>
      <c r="H7757" s="45">
        <v>-64470</v>
      </c>
      <c r="I7757" s="55">
        <f>pro[[#This Row],[Admin expenses 3]]+pro[[#This Row],[Admin expenses 2]]+pro[[#This Row],[Admin expenses 1]]+pro[[#This Row],[COGS]]</f>
        <v>-292433.5</v>
      </c>
      <c r="J7757" s="55">
        <f>pro[[#This Row],[Revenue]]+pro[[#This Row],[AdminExp]]</f>
        <v>-7862.4369999999763</v>
      </c>
      <c r="K7757" s="83">
        <f>pro[[#This Row],[Profit]]/pro[[#This Row],[Revenue]]</f>
        <v>-2.7629081176113734E-2</v>
      </c>
      <c r="L7757" s="56">
        <f t="shared" si="121"/>
        <v>7</v>
      </c>
      <c r="M7757" s="82" t="str">
        <f>"Q"&amp;" "&amp;VLOOKUP(pro[[#This Row],[Period]],Mapping!A:B,2,0)</f>
        <v>Q 3</v>
      </c>
      <c r="N7757"/>
    </row>
    <row r="7758" spans="1:14" ht="14.25" x14ac:dyDescent="0.2">
      <c r="A7758" s="42" t="s">
        <v>27</v>
      </c>
      <c r="B7758" s="44" t="s">
        <v>33</v>
      </c>
      <c r="C7758" s="44" t="s">
        <v>60</v>
      </c>
      <c r="D7758" s="43">
        <v>32124.238999999994</v>
      </c>
      <c r="E7758" s="43">
        <v>-20981.491999999998</v>
      </c>
      <c r="F7758" s="45">
        <v>-29680</v>
      </c>
      <c r="G7758" s="45">
        <v>-37300</v>
      </c>
      <c r="H7758" s="45">
        <v>-44740</v>
      </c>
      <c r="I7758" s="55">
        <f>pro[[#This Row],[Admin expenses 3]]+pro[[#This Row],[Admin expenses 2]]+pro[[#This Row],[Admin expenses 1]]+pro[[#This Row],[COGS]]</f>
        <v>-132701.492</v>
      </c>
      <c r="J7758" s="55">
        <f>pro[[#This Row],[Revenue]]+pro[[#This Row],[AdminExp]]</f>
        <v>-100577.253</v>
      </c>
      <c r="K7758" s="83">
        <f>pro[[#This Row],[Profit]]/pro[[#This Row],[Revenue]]</f>
        <v>-3.1308835985188637</v>
      </c>
      <c r="L7758" s="56">
        <f t="shared" si="121"/>
        <v>7</v>
      </c>
      <c r="M7758" s="82" t="str">
        <f>"Q"&amp;" "&amp;VLOOKUP(pro[[#This Row],[Period]],Mapping!A:B,2,0)</f>
        <v>Q 3</v>
      </c>
      <c r="N7758"/>
    </row>
    <row r="7759" spans="1:14" ht="14.25" x14ac:dyDescent="0.2">
      <c r="A7759" s="42" t="s">
        <v>27</v>
      </c>
      <c r="B7759" s="44" t="s">
        <v>33</v>
      </c>
      <c r="C7759" s="44" t="s">
        <v>57</v>
      </c>
      <c r="D7759" s="43">
        <v>11388.096999999998</v>
      </c>
      <c r="E7759" s="43">
        <v>-6251.6719999999987</v>
      </c>
      <c r="F7759" s="45">
        <v>-101130</v>
      </c>
      <c r="G7759" s="45">
        <v>-73550</v>
      </c>
      <c r="H7759" s="45">
        <v>-15980</v>
      </c>
      <c r="I7759" s="55">
        <f>pro[[#This Row],[Admin expenses 3]]+pro[[#This Row],[Admin expenses 2]]+pro[[#This Row],[Admin expenses 1]]+pro[[#This Row],[COGS]]</f>
        <v>-196911.67199999999</v>
      </c>
      <c r="J7759" s="55">
        <f>pro[[#This Row],[Revenue]]+pro[[#This Row],[AdminExp]]</f>
        <v>-185523.57499999998</v>
      </c>
      <c r="K7759" s="83">
        <f>pro[[#This Row],[Profit]]/pro[[#This Row],[Revenue]]</f>
        <v>-16.291007619622491</v>
      </c>
      <c r="L7759" s="56">
        <f t="shared" si="121"/>
        <v>7</v>
      </c>
      <c r="M7759" s="82" t="str">
        <f>"Q"&amp;" "&amp;VLOOKUP(pro[[#This Row],[Period]],Mapping!A:B,2,0)</f>
        <v>Q 3</v>
      </c>
      <c r="N7759"/>
    </row>
    <row r="7760" spans="1:14" ht="14.25" x14ac:dyDescent="0.2">
      <c r="A7760" s="42" t="s">
        <v>27</v>
      </c>
      <c r="B7760" s="44" t="s">
        <v>33</v>
      </c>
      <c r="C7760" s="44" t="s">
        <v>57</v>
      </c>
      <c r="D7760" s="43">
        <v>11244.281999999999</v>
      </c>
      <c r="E7760" s="43">
        <v>-5920.1939999999995</v>
      </c>
      <c r="F7760" s="45">
        <v>-103110</v>
      </c>
      <c r="G7760" s="45">
        <v>-61300</v>
      </c>
      <c r="H7760" s="45">
        <v>-14270</v>
      </c>
      <c r="I7760" s="55">
        <f>pro[[#This Row],[Admin expenses 3]]+pro[[#This Row],[Admin expenses 2]]+pro[[#This Row],[Admin expenses 1]]+pro[[#This Row],[COGS]]</f>
        <v>-184600.19399999999</v>
      </c>
      <c r="J7760" s="55">
        <f>pro[[#This Row],[Revenue]]+pro[[#This Row],[AdminExp]]</f>
        <v>-173355.91199999998</v>
      </c>
      <c r="K7760" s="83">
        <f>pro[[#This Row],[Profit]]/pro[[#This Row],[Revenue]]</f>
        <v>-15.417250474507842</v>
      </c>
      <c r="L7760" s="56">
        <f t="shared" si="121"/>
        <v>7</v>
      </c>
      <c r="M7760" s="82" t="str">
        <f>"Q"&amp;" "&amp;VLOOKUP(pro[[#This Row],[Period]],Mapping!A:B,2,0)</f>
        <v>Q 3</v>
      </c>
      <c r="N7760"/>
    </row>
    <row r="7761" spans="1:14" ht="14.25" x14ac:dyDescent="0.2">
      <c r="A7761" s="42" t="s">
        <v>27</v>
      </c>
      <c r="B7761" s="44" t="s">
        <v>33</v>
      </c>
      <c r="C7761" s="44" t="s">
        <v>58</v>
      </c>
      <c r="D7761" s="43">
        <v>246083.55799999999</v>
      </c>
      <c r="E7761" s="43">
        <v>-216392.603</v>
      </c>
      <c r="F7761" s="45">
        <v>-18820</v>
      </c>
      <c r="G7761" s="45">
        <v>-22870</v>
      </c>
      <c r="H7761" s="45">
        <v>-80090</v>
      </c>
      <c r="I7761" s="55">
        <f>pro[[#This Row],[Admin expenses 3]]+pro[[#This Row],[Admin expenses 2]]+pro[[#This Row],[Admin expenses 1]]+pro[[#This Row],[COGS]]</f>
        <v>-338172.603</v>
      </c>
      <c r="J7761" s="55">
        <f>pro[[#This Row],[Revenue]]+pro[[#This Row],[AdminExp]]</f>
        <v>-92089.045000000013</v>
      </c>
      <c r="K7761" s="83">
        <f>pro[[#This Row],[Profit]]/pro[[#This Row],[Revenue]]</f>
        <v>-0.37421860179703681</v>
      </c>
      <c r="L7761" s="56">
        <f t="shared" si="121"/>
        <v>7</v>
      </c>
      <c r="M7761" s="82" t="str">
        <f>"Q"&amp;" "&amp;VLOOKUP(pro[[#This Row],[Period]],Mapping!A:B,2,0)</f>
        <v>Q 3</v>
      </c>
      <c r="N7761"/>
    </row>
    <row r="7762" spans="1:14" ht="14.25" x14ac:dyDescent="0.2">
      <c r="A7762" s="42" t="s">
        <v>27</v>
      </c>
      <c r="B7762" s="44" t="s">
        <v>33</v>
      </c>
      <c r="C7762" s="44" t="s">
        <v>59</v>
      </c>
      <c r="D7762" s="43">
        <v>42504.707000000002</v>
      </c>
      <c r="E7762" s="43">
        <v>-195511.52599999998</v>
      </c>
      <c r="F7762" s="45">
        <v>-15840</v>
      </c>
      <c r="G7762" s="45">
        <v>-25470</v>
      </c>
      <c r="H7762" s="45">
        <v>-37720</v>
      </c>
      <c r="I7762" s="55">
        <f>pro[[#This Row],[Admin expenses 3]]+pro[[#This Row],[Admin expenses 2]]+pro[[#This Row],[Admin expenses 1]]+pro[[#This Row],[COGS]]</f>
        <v>-274541.52599999995</v>
      </c>
      <c r="J7762" s="55">
        <f>pro[[#This Row],[Revenue]]+pro[[#This Row],[AdminExp]]</f>
        <v>-232036.81899999996</v>
      </c>
      <c r="K7762" s="83">
        <f>pro[[#This Row],[Profit]]/pro[[#This Row],[Revenue]]</f>
        <v>-5.4590852490760602</v>
      </c>
      <c r="L7762" s="56">
        <f t="shared" si="121"/>
        <v>7</v>
      </c>
      <c r="M7762" s="82" t="str">
        <f>"Q"&amp;" "&amp;VLOOKUP(pro[[#This Row],[Period]],Mapping!A:B,2,0)</f>
        <v>Q 3</v>
      </c>
      <c r="N7762"/>
    </row>
    <row r="7763" spans="1:14" ht="14.25" x14ac:dyDescent="0.2">
      <c r="A7763" s="42" t="s">
        <v>27</v>
      </c>
      <c r="B7763" s="44" t="s">
        <v>33</v>
      </c>
      <c r="C7763" s="44" t="s">
        <v>57</v>
      </c>
      <c r="D7763" s="43">
        <v>17760.210999999999</v>
      </c>
      <c r="E7763" s="43">
        <v>-69898.282999999996</v>
      </c>
      <c r="F7763" s="45">
        <v>-64820</v>
      </c>
      <c r="G7763" s="45">
        <v>-38870</v>
      </c>
      <c r="H7763" s="45">
        <v>-23110</v>
      </c>
      <c r="I7763" s="55">
        <f>pro[[#This Row],[Admin expenses 3]]+pro[[#This Row],[Admin expenses 2]]+pro[[#This Row],[Admin expenses 1]]+pro[[#This Row],[COGS]]</f>
        <v>-196698.283</v>
      </c>
      <c r="J7763" s="55">
        <f>pro[[#This Row],[Revenue]]+pro[[#This Row],[AdminExp]]</f>
        <v>-178938.07199999999</v>
      </c>
      <c r="K7763" s="83">
        <f>pro[[#This Row],[Profit]]/pro[[#This Row],[Revenue]]</f>
        <v>-10.075222191898508</v>
      </c>
      <c r="L7763" s="56">
        <f t="shared" si="121"/>
        <v>7</v>
      </c>
      <c r="M7763" s="82" t="str">
        <f>"Q"&amp;" "&amp;VLOOKUP(pro[[#This Row],[Period]],Mapping!A:B,2,0)</f>
        <v>Q 3</v>
      </c>
      <c r="N7763"/>
    </row>
    <row r="7764" spans="1:14" ht="14.25" x14ac:dyDescent="0.2">
      <c r="A7764" s="42" t="s">
        <v>27</v>
      </c>
      <c r="B7764" s="44" t="s">
        <v>33</v>
      </c>
      <c r="C7764" s="44" t="s">
        <v>58</v>
      </c>
      <c r="D7764" s="43">
        <v>248185.80499999999</v>
      </c>
      <c r="E7764" s="43">
        <v>-660910.90099999995</v>
      </c>
      <c r="F7764" s="45">
        <v>-42110</v>
      </c>
      <c r="G7764" s="45">
        <v>-74390</v>
      </c>
      <c r="H7764" s="45">
        <v>-51180</v>
      </c>
      <c r="I7764" s="55">
        <f>pro[[#This Row],[Admin expenses 3]]+pro[[#This Row],[Admin expenses 2]]+pro[[#This Row],[Admin expenses 1]]+pro[[#This Row],[COGS]]</f>
        <v>-828590.90099999995</v>
      </c>
      <c r="J7764" s="55">
        <f>pro[[#This Row],[Revenue]]+pro[[#This Row],[AdminExp]]</f>
        <v>-580405.0959999999</v>
      </c>
      <c r="K7764" s="83">
        <f>pro[[#This Row],[Profit]]/pro[[#This Row],[Revenue]]</f>
        <v>-2.3385910245753174</v>
      </c>
      <c r="L7764" s="56">
        <f t="shared" si="121"/>
        <v>7</v>
      </c>
      <c r="M7764" s="82" t="str">
        <f>"Q"&amp;" "&amp;VLOOKUP(pro[[#This Row],[Period]],Mapping!A:B,2,0)</f>
        <v>Q 3</v>
      </c>
      <c r="N7764"/>
    </row>
    <row r="7765" spans="1:14" ht="14.25" x14ac:dyDescent="0.2">
      <c r="A7765" s="42" t="s">
        <v>27</v>
      </c>
      <c r="B7765" s="44" t="s">
        <v>33</v>
      </c>
      <c r="C7765" s="44" t="s">
        <v>59</v>
      </c>
      <c r="D7765" s="43">
        <v>141670.48699999999</v>
      </c>
      <c r="E7765" s="43">
        <v>-485238.91499999992</v>
      </c>
      <c r="F7765" s="45">
        <v>-96320</v>
      </c>
      <c r="G7765" s="45">
        <v>-83200</v>
      </c>
      <c r="H7765" s="45">
        <v>-59190</v>
      </c>
      <c r="I7765" s="55">
        <f>pro[[#This Row],[Admin expenses 3]]+pro[[#This Row],[Admin expenses 2]]+pro[[#This Row],[Admin expenses 1]]+pro[[#This Row],[COGS]]</f>
        <v>-723948.91499999992</v>
      </c>
      <c r="J7765" s="55">
        <f>pro[[#This Row],[Revenue]]+pro[[#This Row],[AdminExp]]</f>
        <v>-582278.42799999996</v>
      </c>
      <c r="K7765" s="83">
        <f>pro[[#This Row],[Profit]]/pro[[#This Row],[Revenue]]</f>
        <v>-4.1100898312010461</v>
      </c>
      <c r="L7765" s="56">
        <f t="shared" si="121"/>
        <v>7</v>
      </c>
      <c r="M7765" s="82" t="str">
        <f>"Q"&amp;" "&amp;VLOOKUP(pro[[#This Row],[Period]],Mapping!A:B,2,0)</f>
        <v>Q 3</v>
      </c>
      <c r="N7765"/>
    </row>
    <row r="7766" spans="1:14" ht="14.25" x14ac:dyDescent="0.2">
      <c r="A7766" s="42" t="s">
        <v>27</v>
      </c>
      <c r="B7766" s="44" t="s">
        <v>33</v>
      </c>
      <c r="C7766" s="44" t="s">
        <v>57</v>
      </c>
      <c r="D7766" s="43">
        <v>103696.18699999999</v>
      </c>
      <c r="E7766" s="43">
        <v>-126728.287</v>
      </c>
      <c r="F7766" s="45">
        <v>-55270</v>
      </c>
      <c r="G7766" s="45">
        <v>-52090</v>
      </c>
      <c r="H7766" s="45">
        <v>-20890</v>
      </c>
      <c r="I7766" s="55">
        <f>pro[[#This Row],[Admin expenses 3]]+pro[[#This Row],[Admin expenses 2]]+pro[[#This Row],[Admin expenses 1]]+pro[[#This Row],[COGS]]</f>
        <v>-254978.28700000001</v>
      </c>
      <c r="J7766" s="55">
        <f>pro[[#This Row],[Revenue]]+pro[[#This Row],[AdminExp]]</f>
        <v>-151282.10000000003</v>
      </c>
      <c r="K7766" s="83">
        <f>pro[[#This Row],[Profit]]/pro[[#This Row],[Revenue]]</f>
        <v>-1.4588974231038991</v>
      </c>
      <c r="L7766" s="56">
        <f t="shared" si="121"/>
        <v>7</v>
      </c>
      <c r="M7766" s="82" t="str">
        <f>"Q"&amp;" "&amp;VLOOKUP(pro[[#This Row],[Period]],Mapping!A:B,2,0)</f>
        <v>Q 3</v>
      </c>
      <c r="N7766"/>
    </row>
    <row r="7767" spans="1:14" ht="14.25" x14ac:dyDescent="0.2">
      <c r="A7767" s="42" t="s">
        <v>27</v>
      </c>
      <c r="B7767" s="44" t="s">
        <v>33</v>
      </c>
      <c r="C7767" s="44" t="s">
        <v>58</v>
      </c>
      <c r="D7767" s="43">
        <v>11923.106999999998</v>
      </c>
      <c r="E7767" s="43">
        <v>-14418.249999999998</v>
      </c>
      <c r="F7767" s="45">
        <v>-102360</v>
      </c>
      <c r="G7767" s="45">
        <v>-52990</v>
      </c>
      <c r="H7767" s="45">
        <v>-82130</v>
      </c>
      <c r="I7767" s="55">
        <f>pro[[#This Row],[Admin expenses 3]]+pro[[#This Row],[Admin expenses 2]]+pro[[#This Row],[Admin expenses 1]]+pro[[#This Row],[COGS]]</f>
        <v>-251898.25</v>
      </c>
      <c r="J7767" s="55">
        <f>pro[[#This Row],[Revenue]]+pro[[#This Row],[AdminExp]]</f>
        <v>-239975.14300000001</v>
      </c>
      <c r="K7767" s="83">
        <f>pro[[#This Row],[Profit]]/pro[[#This Row],[Revenue]]</f>
        <v>-20.126896705699281</v>
      </c>
      <c r="L7767" s="56">
        <f t="shared" si="121"/>
        <v>7</v>
      </c>
      <c r="M7767" s="82" t="str">
        <f>"Q"&amp;" "&amp;VLOOKUP(pro[[#This Row],[Period]],Mapping!A:B,2,0)</f>
        <v>Q 3</v>
      </c>
      <c r="N7767"/>
    </row>
    <row r="7768" spans="1:14" ht="14.25" x14ac:dyDescent="0.2">
      <c r="A7768" s="42" t="s">
        <v>27</v>
      </c>
      <c r="B7768" s="44" t="s">
        <v>33</v>
      </c>
      <c r="C7768" s="44" t="s">
        <v>59</v>
      </c>
      <c r="D7768" s="43">
        <v>1659686.9450000001</v>
      </c>
      <c r="E7768" s="43">
        <v>-1725102.6099999999</v>
      </c>
      <c r="F7768" s="45">
        <v>-62190</v>
      </c>
      <c r="G7768" s="45">
        <v>-19530</v>
      </c>
      <c r="H7768" s="45">
        <v>-56650</v>
      </c>
      <c r="I7768" s="55">
        <f>pro[[#This Row],[Admin expenses 3]]+pro[[#This Row],[Admin expenses 2]]+pro[[#This Row],[Admin expenses 1]]+pro[[#This Row],[COGS]]</f>
        <v>-1863472.6099999999</v>
      </c>
      <c r="J7768" s="55">
        <f>pro[[#This Row],[Revenue]]+pro[[#This Row],[AdminExp]]</f>
        <v>-203785.6649999998</v>
      </c>
      <c r="K7768" s="83">
        <f>pro[[#This Row],[Profit]]/pro[[#This Row],[Revenue]]</f>
        <v>-0.12278560460689759</v>
      </c>
      <c r="L7768" s="56">
        <f t="shared" si="121"/>
        <v>7</v>
      </c>
      <c r="M7768" s="82" t="str">
        <f>"Q"&amp;" "&amp;VLOOKUP(pro[[#This Row],[Period]],Mapping!A:B,2,0)</f>
        <v>Q 3</v>
      </c>
      <c r="N7768"/>
    </row>
    <row r="7769" spans="1:14" ht="14.25" x14ac:dyDescent="0.2">
      <c r="A7769" s="42" t="s">
        <v>27</v>
      </c>
      <c r="B7769" s="44" t="s">
        <v>33</v>
      </c>
      <c r="C7769" s="44" t="s">
        <v>57</v>
      </c>
      <c r="D7769" s="43">
        <v>445390.19699999993</v>
      </c>
      <c r="E7769" s="43">
        <v>-593676.27199999988</v>
      </c>
      <c r="F7769" s="45">
        <v>-53590</v>
      </c>
      <c r="G7769" s="45">
        <v>-13840</v>
      </c>
      <c r="H7769" s="45">
        <v>-71020</v>
      </c>
      <c r="I7769" s="55">
        <f>pro[[#This Row],[Admin expenses 3]]+pro[[#This Row],[Admin expenses 2]]+pro[[#This Row],[Admin expenses 1]]+pro[[#This Row],[COGS]]</f>
        <v>-732126.27199999988</v>
      </c>
      <c r="J7769" s="55">
        <f>pro[[#This Row],[Revenue]]+pro[[#This Row],[AdminExp]]</f>
        <v>-286736.07499999995</v>
      </c>
      <c r="K7769" s="83">
        <f>pro[[#This Row],[Profit]]/pro[[#This Row],[Revenue]]</f>
        <v>-0.6437862281912774</v>
      </c>
      <c r="L7769" s="56">
        <f t="shared" si="121"/>
        <v>7</v>
      </c>
      <c r="M7769" s="82" t="str">
        <f>"Q"&amp;" "&amp;VLOOKUP(pro[[#This Row],[Period]],Mapping!A:B,2,0)</f>
        <v>Q 3</v>
      </c>
      <c r="N7769"/>
    </row>
    <row r="7770" spans="1:14" ht="14.25" x14ac:dyDescent="0.2">
      <c r="A7770" s="42" t="s">
        <v>27</v>
      </c>
      <c r="B7770" s="44" t="s">
        <v>33</v>
      </c>
      <c r="C7770" s="44" t="s">
        <v>57</v>
      </c>
      <c r="D7770" s="43">
        <v>170343.47399999999</v>
      </c>
      <c r="E7770" s="43">
        <v>-529898.1449999999</v>
      </c>
      <c r="F7770" s="45">
        <v>-21360</v>
      </c>
      <c r="G7770" s="45">
        <v>-58870</v>
      </c>
      <c r="H7770" s="45">
        <v>-51370</v>
      </c>
      <c r="I7770" s="55">
        <f>pro[[#This Row],[Admin expenses 3]]+pro[[#This Row],[Admin expenses 2]]+pro[[#This Row],[Admin expenses 1]]+pro[[#This Row],[COGS]]</f>
        <v>-661498.1449999999</v>
      </c>
      <c r="J7770" s="55">
        <f>pro[[#This Row],[Revenue]]+pro[[#This Row],[AdminExp]]</f>
        <v>-491154.67099999991</v>
      </c>
      <c r="K7770" s="83">
        <f>pro[[#This Row],[Profit]]/pro[[#This Row],[Revenue]]</f>
        <v>-2.8833195629202675</v>
      </c>
      <c r="L7770" s="56">
        <f t="shared" si="121"/>
        <v>7</v>
      </c>
      <c r="M7770" s="82" t="str">
        <f>"Q"&amp;" "&amp;VLOOKUP(pro[[#This Row],[Period]],Mapping!A:B,2,0)</f>
        <v>Q 3</v>
      </c>
      <c r="N7770"/>
    </row>
    <row r="7771" spans="1:14" ht="14.25" x14ac:dyDescent="0.2">
      <c r="A7771" s="42" t="s">
        <v>27</v>
      </c>
      <c r="B7771" s="44" t="s">
        <v>33</v>
      </c>
      <c r="C7771" s="44" t="s">
        <v>57</v>
      </c>
      <c r="D7771" s="43">
        <v>64677.997999999992</v>
      </c>
      <c r="E7771" s="43">
        <v>-50874.81</v>
      </c>
      <c r="F7771" s="45">
        <v>-107380</v>
      </c>
      <c r="G7771" s="45">
        <v>-41880</v>
      </c>
      <c r="H7771" s="45">
        <v>-85760</v>
      </c>
      <c r="I7771" s="55">
        <f>pro[[#This Row],[Admin expenses 3]]+pro[[#This Row],[Admin expenses 2]]+pro[[#This Row],[Admin expenses 1]]+pro[[#This Row],[COGS]]</f>
        <v>-285894.81</v>
      </c>
      <c r="J7771" s="55">
        <f>pro[[#This Row],[Revenue]]+pro[[#This Row],[AdminExp]]</f>
        <v>-221216.81200000001</v>
      </c>
      <c r="K7771" s="83">
        <f>pro[[#This Row],[Profit]]/pro[[#This Row],[Revenue]]</f>
        <v>-3.4202792114870353</v>
      </c>
      <c r="L7771" s="56">
        <f t="shared" si="121"/>
        <v>7</v>
      </c>
      <c r="M7771" s="82" t="str">
        <f>"Q"&amp;" "&amp;VLOOKUP(pro[[#This Row],[Period]],Mapping!A:B,2,0)</f>
        <v>Q 3</v>
      </c>
      <c r="N7771"/>
    </row>
    <row r="7772" spans="1:14" ht="14.25" x14ac:dyDescent="0.2">
      <c r="A7772" s="42" t="s">
        <v>27</v>
      </c>
      <c r="B7772" s="44" t="s">
        <v>33</v>
      </c>
      <c r="C7772" s="44" t="s">
        <v>57</v>
      </c>
      <c r="D7772" s="43">
        <v>55272.993999999999</v>
      </c>
      <c r="E7772" s="43">
        <v>-25659.458999999999</v>
      </c>
      <c r="F7772" s="45">
        <v>-91240</v>
      </c>
      <c r="G7772" s="45">
        <v>-23820</v>
      </c>
      <c r="H7772" s="45">
        <v>-74940</v>
      </c>
      <c r="I7772" s="55">
        <f>pro[[#This Row],[Admin expenses 3]]+pro[[#This Row],[Admin expenses 2]]+pro[[#This Row],[Admin expenses 1]]+pro[[#This Row],[COGS]]</f>
        <v>-215659.459</v>
      </c>
      <c r="J7772" s="55">
        <f>pro[[#This Row],[Revenue]]+pro[[#This Row],[AdminExp]]</f>
        <v>-160386.465</v>
      </c>
      <c r="K7772" s="83">
        <f>pro[[#This Row],[Profit]]/pro[[#This Row],[Revenue]]</f>
        <v>-2.901714804882833</v>
      </c>
      <c r="L7772" s="56">
        <f t="shared" si="121"/>
        <v>7</v>
      </c>
      <c r="M7772" s="82" t="str">
        <f>"Q"&amp;" "&amp;VLOOKUP(pro[[#This Row],[Period]],Mapping!A:B,2,0)</f>
        <v>Q 3</v>
      </c>
      <c r="N7772"/>
    </row>
    <row r="7773" spans="1:14" ht="14.25" x14ac:dyDescent="0.2">
      <c r="A7773" s="42" t="s">
        <v>27</v>
      </c>
      <c r="B7773" s="44" t="s">
        <v>33</v>
      </c>
      <c r="C7773" s="44" t="s">
        <v>57</v>
      </c>
      <c r="D7773" s="43">
        <v>94445.294999999998</v>
      </c>
      <c r="E7773" s="43">
        <v>-43669.324999999997</v>
      </c>
      <c r="F7773" s="45">
        <v>-59900</v>
      </c>
      <c r="G7773" s="45">
        <v>-67580</v>
      </c>
      <c r="H7773" s="45">
        <v>-97150</v>
      </c>
      <c r="I7773" s="55">
        <f>pro[[#This Row],[Admin expenses 3]]+pro[[#This Row],[Admin expenses 2]]+pro[[#This Row],[Admin expenses 1]]+pro[[#This Row],[COGS]]</f>
        <v>-268299.32500000001</v>
      </c>
      <c r="J7773" s="55">
        <f>pro[[#This Row],[Revenue]]+pro[[#This Row],[AdminExp]]</f>
        <v>-173854.03000000003</v>
      </c>
      <c r="K7773" s="83">
        <f>pro[[#This Row],[Profit]]/pro[[#This Row],[Revenue]]</f>
        <v>-1.8407907985252208</v>
      </c>
      <c r="L7773" s="56">
        <f t="shared" si="121"/>
        <v>7</v>
      </c>
      <c r="M7773" s="82" t="str">
        <f>"Q"&amp;" "&amp;VLOOKUP(pro[[#This Row],[Period]],Mapping!A:B,2,0)</f>
        <v>Q 3</v>
      </c>
      <c r="N7773"/>
    </row>
    <row r="7774" spans="1:14" ht="14.25" x14ac:dyDescent="0.2">
      <c r="A7774" s="42" t="s">
        <v>27</v>
      </c>
      <c r="B7774" s="44" t="s">
        <v>33</v>
      </c>
      <c r="C7774" s="44" t="s">
        <v>57</v>
      </c>
      <c r="D7774" s="43">
        <v>111361.45299999999</v>
      </c>
      <c r="E7774" s="43">
        <v>-66105.010999999999</v>
      </c>
      <c r="F7774" s="45">
        <v>-57930</v>
      </c>
      <c r="G7774" s="45">
        <v>-65300</v>
      </c>
      <c r="H7774" s="45">
        <v>-54580</v>
      </c>
      <c r="I7774" s="55">
        <f>pro[[#This Row],[Admin expenses 3]]+pro[[#This Row],[Admin expenses 2]]+pro[[#This Row],[Admin expenses 1]]+pro[[#This Row],[COGS]]</f>
        <v>-243915.011</v>
      </c>
      <c r="J7774" s="55">
        <f>pro[[#This Row],[Revenue]]+pro[[#This Row],[AdminExp]]</f>
        <v>-132553.55800000002</v>
      </c>
      <c r="K7774" s="83">
        <f>pro[[#This Row],[Profit]]/pro[[#This Row],[Revenue]]</f>
        <v>-1.1903001840322613</v>
      </c>
      <c r="L7774" s="56">
        <f t="shared" si="121"/>
        <v>7</v>
      </c>
      <c r="M7774" s="82" t="str">
        <f>"Q"&amp;" "&amp;VLOOKUP(pro[[#This Row],[Period]],Mapping!A:B,2,0)</f>
        <v>Q 3</v>
      </c>
      <c r="N7774"/>
    </row>
    <row r="7775" spans="1:14" ht="14.25" x14ac:dyDescent="0.2">
      <c r="A7775" s="42" t="s">
        <v>27</v>
      </c>
      <c r="B7775" s="44" t="s">
        <v>33</v>
      </c>
      <c r="C7775" s="44" t="s">
        <v>57</v>
      </c>
      <c r="D7775" s="43">
        <v>57222.703999999998</v>
      </c>
      <c r="E7775" s="43">
        <v>-58497.872999999992</v>
      </c>
      <c r="F7775" s="45">
        <v>-86700</v>
      </c>
      <c r="G7775" s="45">
        <v>-87700</v>
      </c>
      <c r="H7775" s="45">
        <v>-29830</v>
      </c>
      <c r="I7775" s="55">
        <f>pro[[#This Row],[Admin expenses 3]]+pro[[#This Row],[Admin expenses 2]]+pro[[#This Row],[Admin expenses 1]]+pro[[#This Row],[COGS]]</f>
        <v>-262727.87300000002</v>
      </c>
      <c r="J7775" s="55">
        <f>pro[[#This Row],[Revenue]]+pro[[#This Row],[AdminExp]]</f>
        <v>-205505.16900000002</v>
      </c>
      <c r="K7775" s="83">
        <f>pro[[#This Row],[Profit]]/pro[[#This Row],[Revenue]]</f>
        <v>-3.5913222311200119</v>
      </c>
      <c r="L7775" s="56">
        <f t="shared" si="121"/>
        <v>7</v>
      </c>
      <c r="M7775" s="82" t="str">
        <f>"Q"&amp;" "&amp;VLOOKUP(pro[[#This Row],[Period]],Mapping!A:B,2,0)</f>
        <v>Q 3</v>
      </c>
      <c r="N7775"/>
    </row>
    <row r="7776" spans="1:14" ht="14.25" x14ac:dyDescent="0.2">
      <c r="A7776" s="42" t="s">
        <v>27</v>
      </c>
      <c r="B7776" s="44" t="s">
        <v>33</v>
      </c>
      <c r="C7776" s="44" t="s">
        <v>57</v>
      </c>
      <c r="D7776" s="43">
        <v>566687.26099999994</v>
      </c>
      <c r="E7776" s="43">
        <v>-151388.783</v>
      </c>
      <c r="F7776" s="45">
        <v>-30810</v>
      </c>
      <c r="G7776" s="45">
        <v>-53890</v>
      </c>
      <c r="H7776" s="45">
        <v>-53910</v>
      </c>
      <c r="I7776" s="55">
        <f>pro[[#This Row],[Admin expenses 3]]+pro[[#This Row],[Admin expenses 2]]+pro[[#This Row],[Admin expenses 1]]+pro[[#This Row],[COGS]]</f>
        <v>-289998.783</v>
      </c>
      <c r="J7776" s="55">
        <f>pro[[#This Row],[Revenue]]+pro[[#This Row],[AdminExp]]</f>
        <v>276688.47799999994</v>
      </c>
      <c r="K7776" s="83">
        <f>pro[[#This Row],[Profit]]/pro[[#This Row],[Revenue]]</f>
        <v>0.4882560400453399</v>
      </c>
      <c r="L7776" s="56">
        <f t="shared" si="121"/>
        <v>7</v>
      </c>
      <c r="M7776" s="82" t="str">
        <f>"Q"&amp;" "&amp;VLOOKUP(pro[[#This Row],[Period]],Mapping!A:B,2,0)</f>
        <v>Q 3</v>
      </c>
      <c r="N7776"/>
    </row>
    <row r="7777" spans="1:14" ht="14.25" x14ac:dyDescent="0.2">
      <c r="A7777" s="42" t="s">
        <v>27</v>
      </c>
      <c r="B7777" s="44" t="s">
        <v>33</v>
      </c>
      <c r="C7777" s="44" t="s">
        <v>57</v>
      </c>
      <c r="D7777" s="43">
        <v>72063.732999999993</v>
      </c>
      <c r="E7777" s="43">
        <v>-200460.36499999999</v>
      </c>
      <c r="F7777" s="45">
        <v>-85890</v>
      </c>
      <c r="G7777" s="45">
        <v>-20190</v>
      </c>
      <c r="H7777" s="45">
        <v>-105220</v>
      </c>
      <c r="I7777" s="55">
        <f>pro[[#This Row],[Admin expenses 3]]+pro[[#This Row],[Admin expenses 2]]+pro[[#This Row],[Admin expenses 1]]+pro[[#This Row],[COGS]]</f>
        <v>-411760.36499999999</v>
      </c>
      <c r="J7777" s="55">
        <f>pro[[#This Row],[Revenue]]+pro[[#This Row],[AdminExp]]</f>
        <v>-339696.63199999998</v>
      </c>
      <c r="K7777" s="83">
        <f>pro[[#This Row],[Profit]]/pro[[#This Row],[Revenue]]</f>
        <v>-4.713836181647709</v>
      </c>
      <c r="L7777" s="56">
        <f t="shared" si="121"/>
        <v>7</v>
      </c>
      <c r="M7777" s="82" t="str">
        <f>"Q"&amp;" "&amp;VLOOKUP(pro[[#This Row],[Period]],Mapping!A:B,2,0)</f>
        <v>Q 3</v>
      </c>
      <c r="N7777"/>
    </row>
    <row r="7778" spans="1:14" ht="14.25" x14ac:dyDescent="0.2">
      <c r="A7778" s="42" t="s">
        <v>27</v>
      </c>
      <c r="B7778" s="44" t="s">
        <v>33</v>
      </c>
      <c r="C7778" s="44" t="s">
        <v>57</v>
      </c>
      <c r="D7778" s="43">
        <v>86159.044999999998</v>
      </c>
      <c r="E7778" s="43">
        <v>-387248.56099999999</v>
      </c>
      <c r="F7778" s="45">
        <v>-45410</v>
      </c>
      <c r="G7778" s="45">
        <v>-77680</v>
      </c>
      <c r="H7778" s="45">
        <v>-88490</v>
      </c>
      <c r="I7778" s="55">
        <f>pro[[#This Row],[Admin expenses 3]]+pro[[#This Row],[Admin expenses 2]]+pro[[#This Row],[Admin expenses 1]]+pro[[#This Row],[COGS]]</f>
        <v>-598828.56099999999</v>
      </c>
      <c r="J7778" s="55">
        <f>pro[[#This Row],[Revenue]]+pro[[#This Row],[AdminExp]]</f>
        <v>-512669.516</v>
      </c>
      <c r="K7778" s="83">
        <f>pro[[#This Row],[Profit]]/pro[[#This Row],[Revenue]]</f>
        <v>-5.9502692491542826</v>
      </c>
      <c r="L7778" s="56">
        <f t="shared" si="121"/>
        <v>7</v>
      </c>
      <c r="M7778" s="82" t="str">
        <f>"Q"&amp;" "&amp;VLOOKUP(pro[[#This Row],[Period]],Mapping!A:B,2,0)</f>
        <v>Q 3</v>
      </c>
      <c r="N7778"/>
    </row>
    <row r="7779" spans="1:14" ht="14.25" x14ac:dyDescent="0.2">
      <c r="A7779" s="42" t="s">
        <v>27</v>
      </c>
      <c r="B7779" s="44" t="s">
        <v>33</v>
      </c>
      <c r="C7779" s="44" t="s">
        <v>57</v>
      </c>
      <c r="D7779" s="43">
        <v>746753.08400000003</v>
      </c>
      <c r="E7779" s="43">
        <v>-327072.82299999997</v>
      </c>
      <c r="F7779" s="45">
        <v>-29620</v>
      </c>
      <c r="G7779" s="45">
        <v>-95170</v>
      </c>
      <c r="H7779" s="45">
        <v>-97140</v>
      </c>
      <c r="I7779" s="55">
        <f>pro[[#This Row],[Admin expenses 3]]+pro[[#This Row],[Admin expenses 2]]+pro[[#This Row],[Admin expenses 1]]+pro[[#This Row],[COGS]]</f>
        <v>-549002.82299999997</v>
      </c>
      <c r="J7779" s="55">
        <f>pro[[#This Row],[Revenue]]+pro[[#This Row],[AdminExp]]</f>
        <v>197750.26100000006</v>
      </c>
      <c r="K7779" s="83">
        <f>pro[[#This Row],[Profit]]/pro[[#This Row],[Revenue]]</f>
        <v>0.26481345070682033</v>
      </c>
      <c r="L7779" s="56">
        <f t="shared" si="121"/>
        <v>7</v>
      </c>
      <c r="M7779" s="82" t="str">
        <f>"Q"&amp;" "&amp;VLOOKUP(pro[[#This Row],[Period]],Mapping!A:B,2,0)</f>
        <v>Q 3</v>
      </c>
      <c r="N7779"/>
    </row>
    <row r="7780" spans="1:14" ht="14.25" x14ac:dyDescent="0.2">
      <c r="A7780" s="42" t="s">
        <v>27</v>
      </c>
      <c r="B7780" s="44" t="s">
        <v>35</v>
      </c>
      <c r="C7780" s="44" t="s">
        <v>57</v>
      </c>
      <c r="D7780" s="43">
        <v>2049560.898</v>
      </c>
      <c r="E7780" s="43">
        <v>-651005.77499999991</v>
      </c>
      <c r="F7780" s="45">
        <v>-87360</v>
      </c>
      <c r="G7780" s="45">
        <v>-79600</v>
      </c>
      <c r="H7780" s="45">
        <v>-85170</v>
      </c>
      <c r="I7780" s="55">
        <f>pro[[#This Row],[Admin expenses 3]]+pro[[#This Row],[Admin expenses 2]]+pro[[#This Row],[Admin expenses 1]]+pro[[#This Row],[COGS]]</f>
        <v>-903135.77499999991</v>
      </c>
      <c r="J7780" s="55">
        <f>pro[[#This Row],[Revenue]]+pro[[#This Row],[AdminExp]]</f>
        <v>1146425.1230000001</v>
      </c>
      <c r="K7780" s="83">
        <f>pro[[#This Row],[Profit]]/pro[[#This Row],[Revenue]]</f>
        <v>0.55935157824229731</v>
      </c>
      <c r="L7780" s="56">
        <f t="shared" si="121"/>
        <v>7</v>
      </c>
      <c r="M7780" s="82" t="str">
        <f>"Q"&amp;" "&amp;VLOOKUP(pro[[#This Row],[Period]],Mapping!A:B,2,0)</f>
        <v>Q 3</v>
      </c>
      <c r="N7780"/>
    </row>
    <row r="7781" spans="1:14" ht="14.25" x14ac:dyDescent="0.2">
      <c r="A7781" s="42" t="s">
        <v>27</v>
      </c>
      <c r="B7781" s="44" t="s">
        <v>35</v>
      </c>
      <c r="C7781" s="44" t="s">
        <v>57</v>
      </c>
      <c r="D7781" s="43">
        <v>5176044.9159999993</v>
      </c>
      <c r="E7781" s="43">
        <v>-2024738.5619999997</v>
      </c>
      <c r="F7781" s="45">
        <v>-25510</v>
      </c>
      <c r="G7781" s="45">
        <v>-93690</v>
      </c>
      <c r="H7781" s="45">
        <v>-58790</v>
      </c>
      <c r="I7781" s="55">
        <f>pro[[#This Row],[Admin expenses 3]]+pro[[#This Row],[Admin expenses 2]]+pro[[#This Row],[Admin expenses 1]]+pro[[#This Row],[COGS]]</f>
        <v>-2202728.5619999999</v>
      </c>
      <c r="J7781" s="55">
        <f>pro[[#This Row],[Revenue]]+pro[[#This Row],[AdminExp]]</f>
        <v>2973316.3539999994</v>
      </c>
      <c r="K7781" s="83">
        <f>pro[[#This Row],[Profit]]/pro[[#This Row],[Revenue]]</f>
        <v>0.57443789655089617</v>
      </c>
      <c r="L7781" s="56">
        <f t="shared" si="121"/>
        <v>7</v>
      </c>
      <c r="M7781" s="82" t="str">
        <f>"Q"&amp;" "&amp;VLOOKUP(pro[[#This Row],[Period]],Mapping!A:B,2,0)</f>
        <v>Q 3</v>
      </c>
      <c r="N7781"/>
    </row>
    <row r="7782" spans="1:14" ht="14.25" x14ac:dyDescent="0.2">
      <c r="A7782" s="42" t="s">
        <v>27</v>
      </c>
      <c r="B7782" s="44" t="s">
        <v>35</v>
      </c>
      <c r="C7782" s="44" t="s">
        <v>57</v>
      </c>
      <c r="D7782" s="43">
        <v>6158158.2089999989</v>
      </c>
      <c r="E7782" s="43">
        <v>-2284212.91</v>
      </c>
      <c r="F7782" s="45">
        <v>-84480</v>
      </c>
      <c r="G7782" s="45">
        <v>-33000</v>
      </c>
      <c r="H7782" s="45">
        <v>-37360</v>
      </c>
      <c r="I7782" s="55">
        <f>pro[[#This Row],[Admin expenses 3]]+pro[[#This Row],[Admin expenses 2]]+pro[[#This Row],[Admin expenses 1]]+pro[[#This Row],[COGS]]</f>
        <v>-2439052.91</v>
      </c>
      <c r="J7782" s="55">
        <f>pro[[#This Row],[Revenue]]+pro[[#This Row],[AdminExp]]</f>
        <v>3719105.2989999987</v>
      </c>
      <c r="K7782" s="83">
        <f>pro[[#This Row],[Profit]]/pro[[#This Row],[Revenue]]</f>
        <v>0.60393143092111801</v>
      </c>
      <c r="L7782" s="56">
        <f t="shared" si="121"/>
        <v>7</v>
      </c>
      <c r="M7782" s="82" t="str">
        <f>"Q"&amp;" "&amp;VLOOKUP(pro[[#This Row],[Period]],Mapping!A:B,2,0)</f>
        <v>Q 3</v>
      </c>
      <c r="N7782"/>
    </row>
    <row r="7783" spans="1:14" ht="14.25" x14ac:dyDescent="0.2">
      <c r="A7783" s="42" t="s">
        <v>27</v>
      </c>
      <c r="B7783" s="44" t="s">
        <v>35</v>
      </c>
      <c r="C7783" s="44" t="s">
        <v>57</v>
      </c>
      <c r="D7783" s="43">
        <v>5177469.2409999995</v>
      </c>
      <c r="E7783" s="43">
        <v>-71557.982999999993</v>
      </c>
      <c r="F7783" s="45">
        <v>-96060</v>
      </c>
      <c r="G7783" s="45">
        <v>-29160</v>
      </c>
      <c r="H7783" s="45">
        <v>-75240</v>
      </c>
      <c r="I7783" s="55">
        <f>pro[[#This Row],[Admin expenses 3]]+pro[[#This Row],[Admin expenses 2]]+pro[[#This Row],[Admin expenses 1]]+pro[[#This Row],[COGS]]</f>
        <v>-272017.98300000001</v>
      </c>
      <c r="J7783" s="55">
        <f>pro[[#This Row],[Revenue]]+pro[[#This Row],[AdminExp]]</f>
        <v>4905451.2579999994</v>
      </c>
      <c r="K7783" s="83">
        <f>pro[[#This Row],[Profit]]/pro[[#This Row],[Revenue]]</f>
        <v>0.94746120733158401</v>
      </c>
      <c r="L7783" s="56">
        <f t="shared" si="121"/>
        <v>7</v>
      </c>
      <c r="M7783" s="82" t="str">
        <f>"Q"&amp;" "&amp;VLOOKUP(pro[[#This Row],[Period]],Mapping!A:B,2,0)</f>
        <v>Q 3</v>
      </c>
      <c r="N7783"/>
    </row>
    <row r="7784" spans="1:14" ht="14.25" x14ac:dyDescent="0.2">
      <c r="A7784" s="42" t="s">
        <v>27</v>
      </c>
      <c r="B7784" s="44" t="s">
        <v>35</v>
      </c>
      <c r="C7784" s="44" t="s">
        <v>57</v>
      </c>
      <c r="D7784" s="43">
        <v>2786388.1359999999</v>
      </c>
      <c r="E7784" s="43">
        <v>-314290.87899999996</v>
      </c>
      <c r="F7784" s="45">
        <v>-41510</v>
      </c>
      <c r="G7784" s="45">
        <v>-63040</v>
      </c>
      <c r="H7784" s="45">
        <v>-55580</v>
      </c>
      <c r="I7784" s="55">
        <f>pro[[#This Row],[Admin expenses 3]]+pro[[#This Row],[Admin expenses 2]]+pro[[#This Row],[Admin expenses 1]]+pro[[#This Row],[COGS]]</f>
        <v>-474420.87899999996</v>
      </c>
      <c r="J7784" s="55">
        <f>pro[[#This Row],[Revenue]]+pro[[#This Row],[AdminExp]]</f>
        <v>2311967.2570000002</v>
      </c>
      <c r="K7784" s="83">
        <f>pro[[#This Row],[Profit]]/pro[[#This Row],[Revenue]]</f>
        <v>0.82973625502114912</v>
      </c>
      <c r="L7784" s="56">
        <f t="shared" si="121"/>
        <v>7</v>
      </c>
      <c r="M7784" s="82" t="str">
        <f>"Q"&amp;" "&amp;VLOOKUP(pro[[#This Row],[Period]],Mapping!A:B,2,0)</f>
        <v>Q 3</v>
      </c>
      <c r="N7784"/>
    </row>
    <row r="7785" spans="1:14" ht="14.25" x14ac:dyDescent="0.2">
      <c r="A7785" s="42" t="s">
        <v>27</v>
      </c>
      <c r="B7785" s="44" t="s">
        <v>35</v>
      </c>
      <c r="C7785" s="44" t="s">
        <v>57</v>
      </c>
      <c r="D7785" s="43">
        <v>40742881.052999996</v>
      </c>
      <c r="E7785" s="43">
        <v>-17111305.553999998</v>
      </c>
      <c r="F7785" s="45">
        <v>-78150</v>
      </c>
      <c r="G7785" s="45">
        <v>-99820</v>
      </c>
      <c r="H7785" s="45">
        <v>-25500</v>
      </c>
      <c r="I7785" s="55">
        <f>pro[[#This Row],[Admin expenses 3]]+pro[[#This Row],[Admin expenses 2]]+pro[[#This Row],[Admin expenses 1]]+pro[[#This Row],[COGS]]</f>
        <v>-17314775.553999998</v>
      </c>
      <c r="J7785" s="55">
        <f>pro[[#This Row],[Revenue]]+pro[[#This Row],[AdminExp]]</f>
        <v>23428105.498999998</v>
      </c>
      <c r="K7785" s="83">
        <f>pro[[#This Row],[Profit]]/pro[[#This Row],[Revenue]]</f>
        <v>0.57502328979935824</v>
      </c>
      <c r="L7785" s="56">
        <f t="shared" si="121"/>
        <v>7</v>
      </c>
      <c r="M7785" s="82" t="str">
        <f>"Q"&amp;" "&amp;VLOOKUP(pro[[#This Row],[Period]],Mapping!A:B,2,0)</f>
        <v>Q 3</v>
      </c>
      <c r="N7785"/>
    </row>
    <row r="7786" spans="1:14" ht="14.25" x14ac:dyDescent="0.2">
      <c r="A7786" s="42" t="s">
        <v>27</v>
      </c>
      <c r="B7786" s="44" t="s">
        <v>35</v>
      </c>
      <c r="C7786" s="44" t="s">
        <v>57</v>
      </c>
      <c r="D7786" s="43">
        <v>23428748.202999998</v>
      </c>
      <c r="E7786" s="43">
        <v>-2326403.6319999998</v>
      </c>
      <c r="F7786" s="45">
        <v>-72090</v>
      </c>
      <c r="G7786" s="45">
        <v>-77680</v>
      </c>
      <c r="H7786" s="45">
        <v>-97410</v>
      </c>
      <c r="I7786" s="55">
        <f>pro[[#This Row],[Admin expenses 3]]+pro[[#This Row],[Admin expenses 2]]+pro[[#This Row],[Admin expenses 1]]+pro[[#This Row],[COGS]]</f>
        <v>-2573583.6319999998</v>
      </c>
      <c r="J7786" s="55">
        <f>pro[[#This Row],[Revenue]]+pro[[#This Row],[AdminExp]]</f>
        <v>20855164.570999999</v>
      </c>
      <c r="K7786" s="83">
        <f>pro[[#This Row],[Profit]]/pro[[#This Row],[Revenue]]</f>
        <v>0.8901527469713274</v>
      </c>
      <c r="L7786" s="56">
        <f t="shared" si="121"/>
        <v>7</v>
      </c>
      <c r="M7786" s="82" t="str">
        <f>"Q"&amp;" "&amp;VLOOKUP(pro[[#This Row],[Period]],Mapping!A:B,2,0)</f>
        <v>Q 3</v>
      </c>
      <c r="N7786"/>
    </row>
    <row r="7787" spans="1:14" ht="14.25" x14ac:dyDescent="0.2">
      <c r="A7787" s="42" t="s">
        <v>27</v>
      </c>
      <c r="B7787" s="44" t="s">
        <v>35</v>
      </c>
      <c r="C7787" s="44" t="s">
        <v>57</v>
      </c>
      <c r="D7787" s="43">
        <v>330528.26799999998</v>
      </c>
      <c r="E7787" s="43">
        <v>-11384.190999999999</v>
      </c>
      <c r="F7787" s="45">
        <v>-87570</v>
      </c>
      <c r="G7787" s="45">
        <v>-98830</v>
      </c>
      <c r="H7787" s="45">
        <v>-29090</v>
      </c>
      <c r="I7787" s="55">
        <f>pro[[#This Row],[Admin expenses 3]]+pro[[#This Row],[Admin expenses 2]]+pro[[#This Row],[Admin expenses 1]]+pro[[#This Row],[COGS]]</f>
        <v>-226874.19099999999</v>
      </c>
      <c r="J7787" s="55">
        <f>pro[[#This Row],[Revenue]]+pro[[#This Row],[AdminExp]]</f>
        <v>103654.07699999999</v>
      </c>
      <c r="K7787" s="83">
        <f>pro[[#This Row],[Profit]]/pro[[#This Row],[Revenue]]</f>
        <v>0.31360124695900443</v>
      </c>
      <c r="L7787" s="56">
        <f t="shared" si="121"/>
        <v>7</v>
      </c>
      <c r="M7787" s="82" t="str">
        <f>"Q"&amp;" "&amp;VLOOKUP(pro[[#This Row],[Period]],Mapping!A:B,2,0)</f>
        <v>Q 3</v>
      </c>
      <c r="N7787"/>
    </row>
    <row r="7788" spans="1:14" ht="14.25" x14ac:dyDescent="0.2">
      <c r="A7788" s="42" t="s">
        <v>27</v>
      </c>
      <c r="B7788" s="44" t="s">
        <v>35</v>
      </c>
      <c r="C7788" s="44" t="s">
        <v>57</v>
      </c>
      <c r="D7788" s="43">
        <v>281771.76999999996</v>
      </c>
      <c r="E7788" s="43">
        <v>-17345.306999999997</v>
      </c>
      <c r="F7788" s="45">
        <v>-89960</v>
      </c>
      <c r="G7788" s="45">
        <v>-20270</v>
      </c>
      <c r="H7788" s="45">
        <v>-70850</v>
      </c>
      <c r="I7788" s="55">
        <f>pro[[#This Row],[Admin expenses 3]]+pro[[#This Row],[Admin expenses 2]]+pro[[#This Row],[Admin expenses 1]]+pro[[#This Row],[COGS]]</f>
        <v>-198425.307</v>
      </c>
      <c r="J7788" s="55">
        <f>pro[[#This Row],[Revenue]]+pro[[#This Row],[AdminExp]]</f>
        <v>83346.46299999996</v>
      </c>
      <c r="K7788" s="83">
        <f>pro[[#This Row],[Profit]]/pro[[#This Row],[Revenue]]</f>
        <v>0.29579422736351468</v>
      </c>
      <c r="L7788" s="56">
        <f t="shared" si="121"/>
        <v>7</v>
      </c>
      <c r="M7788" s="82" t="str">
        <f>"Q"&amp;" "&amp;VLOOKUP(pro[[#This Row],[Period]],Mapping!A:B,2,0)</f>
        <v>Q 3</v>
      </c>
      <c r="N7788"/>
    </row>
    <row r="7789" spans="1:14" ht="14.25" x14ac:dyDescent="0.2">
      <c r="A7789" s="42" t="s">
        <v>27</v>
      </c>
      <c r="B7789" s="44" t="s">
        <v>35</v>
      </c>
      <c r="C7789" s="44" t="s">
        <v>57</v>
      </c>
      <c r="D7789" s="43">
        <v>36678859.020999998</v>
      </c>
      <c r="E7789" s="43">
        <v>-17215210.327</v>
      </c>
      <c r="F7789" s="45">
        <v>-52220</v>
      </c>
      <c r="G7789" s="45">
        <v>-30860</v>
      </c>
      <c r="H7789" s="45">
        <v>-56630</v>
      </c>
      <c r="I7789" s="55">
        <f>pro[[#This Row],[Admin expenses 3]]+pro[[#This Row],[Admin expenses 2]]+pro[[#This Row],[Admin expenses 1]]+pro[[#This Row],[COGS]]</f>
        <v>-17354920.327</v>
      </c>
      <c r="J7789" s="55">
        <f>pro[[#This Row],[Revenue]]+pro[[#This Row],[AdminExp]]</f>
        <v>19323938.693999998</v>
      </c>
      <c r="K7789" s="83">
        <f>pro[[#This Row],[Profit]]/pro[[#This Row],[Revenue]]</f>
        <v>0.52684132521506</v>
      </c>
      <c r="L7789" s="56">
        <f t="shared" si="121"/>
        <v>7</v>
      </c>
      <c r="M7789" s="82" t="str">
        <f>"Q"&amp;" "&amp;VLOOKUP(pro[[#This Row],[Period]],Mapping!A:B,2,0)</f>
        <v>Q 3</v>
      </c>
      <c r="N7789"/>
    </row>
    <row r="7790" spans="1:14" ht="14.25" x14ac:dyDescent="0.2">
      <c r="A7790" s="42" t="s">
        <v>27</v>
      </c>
      <c r="B7790" s="44" t="s">
        <v>35</v>
      </c>
      <c r="C7790" s="44" t="s">
        <v>57</v>
      </c>
      <c r="D7790" s="43">
        <v>3999282.5460000001</v>
      </c>
      <c r="E7790" s="43">
        <v>-1713965.8129999998</v>
      </c>
      <c r="F7790" s="45">
        <v>-97860</v>
      </c>
      <c r="G7790" s="45">
        <v>-93450</v>
      </c>
      <c r="H7790" s="45">
        <v>-62920</v>
      </c>
      <c r="I7790" s="55">
        <f>pro[[#This Row],[Admin expenses 3]]+pro[[#This Row],[Admin expenses 2]]+pro[[#This Row],[Admin expenses 1]]+pro[[#This Row],[COGS]]</f>
        <v>-1968195.8129999998</v>
      </c>
      <c r="J7790" s="55">
        <f>pro[[#This Row],[Revenue]]+pro[[#This Row],[AdminExp]]</f>
        <v>2031086.7330000002</v>
      </c>
      <c r="K7790" s="83">
        <f>pro[[#This Row],[Profit]]/pro[[#This Row],[Revenue]]</f>
        <v>0.50786277529489665</v>
      </c>
      <c r="L7790" s="56">
        <f t="shared" si="121"/>
        <v>7</v>
      </c>
      <c r="M7790" s="82" t="str">
        <f>"Q"&amp;" "&amp;VLOOKUP(pro[[#This Row],[Period]],Mapping!A:B,2,0)</f>
        <v>Q 3</v>
      </c>
      <c r="N7790"/>
    </row>
    <row r="7791" spans="1:14" ht="14.25" x14ac:dyDescent="0.2">
      <c r="A7791" s="42" t="s">
        <v>27</v>
      </c>
      <c r="B7791" s="44" t="s">
        <v>35</v>
      </c>
      <c r="C7791" s="44" t="s">
        <v>57</v>
      </c>
      <c r="D7791" s="43">
        <v>781902.04399999988</v>
      </c>
      <c r="E7791" s="43">
        <v>-226342.26999999996</v>
      </c>
      <c r="F7791" s="45">
        <v>-55800</v>
      </c>
      <c r="G7791" s="45">
        <v>-68300</v>
      </c>
      <c r="H7791" s="45">
        <v>-72670</v>
      </c>
      <c r="I7791" s="55">
        <f>pro[[#This Row],[Admin expenses 3]]+pro[[#This Row],[Admin expenses 2]]+pro[[#This Row],[Admin expenses 1]]+pro[[#This Row],[COGS]]</f>
        <v>-423112.26999999996</v>
      </c>
      <c r="J7791" s="55">
        <f>pro[[#This Row],[Revenue]]+pro[[#This Row],[AdminExp]]</f>
        <v>358789.77399999992</v>
      </c>
      <c r="K7791" s="83">
        <f>pro[[#This Row],[Profit]]/pro[[#This Row],[Revenue]]</f>
        <v>0.45886793205518206</v>
      </c>
      <c r="L7791" s="56">
        <f t="shared" si="121"/>
        <v>7</v>
      </c>
      <c r="M7791" s="82" t="str">
        <f>"Q"&amp;" "&amp;VLOOKUP(pro[[#This Row],[Period]],Mapping!A:B,2,0)</f>
        <v>Q 3</v>
      </c>
      <c r="N7791"/>
    </row>
    <row r="7792" spans="1:14" ht="14.25" x14ac:dyDescent="0.2">
      <c r="A7792" s="42" t="s">
        <v>27</v>
      </c>
      <c r="B7792" s="44" t="s">
        <v>35</v>
      </c>
      <c r="C7792" s="44" t="s">
        <v>57</v>
      </c>
      <c r="D7792" s="43">
        <v>702458.34400000004</v>
      </c>
      <c r="E7792" s="43">
        <v>-98591.962</v>
      </c>
      <c r="F7792" s="45">
        <v>-46440</v>
      </c>
      <c r="G7792" s="45">
        <v>-106780</v>
      </c>
      <c r="H7792" s="45">
        <v>-106220</v>
      </c>
      <c r="I7792" s="55">
        <f>pro[[#This Row],[Admin expenses 3]]+pro[[#This Row],[Admin expenses 2]]+pro[[#This Row],[Admin expenses 1]]+pro[[#This Row],[COGS]]</f>
        <v>-358031.962</v>
      </c>
      <c r="J7792" s="55">
        <f>pro[[#This Row],[Revenue]]+pro[[#This Row],[AdminExp]]</f>
        <v>344426.38200000004</v>
      </c>
      <c r="K7792" s="83">
        <f>pro[[#This Row],[Profit]]/pro[[#This Row],[Revenue]]</f>
        <v>0.49031573892159508</v>
      </c>
      <c r="L7792" s="56">
        <f t="shared" si="121"/>
        <v>7</v>
      </c>
      <c r="M7792" s="82" t="str">
        <f>"Q"&amp;" "&amp;VLOOKUP(pro[[#This Row],[Period]],Mapping!A:B,2,0)</f>
        <v>Q 3</v>
      </c>
      <c r="N7792"/>
    </row>
    <row r="7793" spans="1:14" ht="14.25" x14ac:dyDescent="0.2">
      <c r="A7793" s="42" t="s">
        <v>27</v>
      </c>
      <c r="B7793" s="44" t="s">
        <v>35</v>
      </c>
      <c r="C7793" s="44" t="s">
        <v>57</v>
      </c>
      <c r="D7793" s="43">
        <v>16189164.067999998</v>
      </c>
      <c r="E7793" s="43">
        <v>-108581.08799999999</v>
      </c>
      <c r="F7793" s="45">
        <v>-31150</v>
      </c>
      <c r="G7793" s="45">
        <v>-85740</v>
      </c>
      <c r="H7793" s="45">
        <v>-13430</v>
      </c>
      <c r="I7793" s="55">
        <f>pro[[#This Row],[Admin expenses 3]]+pro[[#This Row],[Admin expenses 2]]+pro[[#This Row],[Admin expenses 1]]+pro[[#This Row],[COGS]]</f>
        <v>-238901.08799999999</v>
      </c>
      <c r="J7793" s="55">
        <f>pro[[#This Row],[Revenue]]+pro[[#This Row],[AdminExp]]</f>
        <v>15950262.979999999</v>
      </c>
      <c r="K7793" s="83">
        <f>pro[[#This Row],[Profit]]/pro[[#This Row],[Revenue]]</f>
        <v>0.98524314862728346</v>
      </c>
      <c r="L7793" s="56">
        <f t="shared" si="121"/>
        <v>7</v>
      </c>
      <c r="M7793" s="82" t="str">
        <f>"Q"&amp;" "&amp;VLOOKUP(pro[[#This Row],[Period]],Mapping!A:B,2,0)</f>
        <v>Q 3</v>
      </c>
      <c r="N7793"/>
    </row>
    <row r="7794" spans="1:14" ht="14.25" x14ac:dyDescent="0.2">
      <c r="A7794" s="42" t="s">
        <v>27</v>
      </c>
      <c r="B7794" s="44" t="s">
        <v>35</v>
      </c>
      <c r="C7794" s="44" t="s">
        <v>57</v>
      </c>
      <c r="D7794" s="43">
        <v>2426055.52</v>
      </c>
      <c r="E7794" s="43">
        <v>-148124.788</v>
      </c>
      <c r="F7794" s="45">
        <v>-15650</v>
      </c>
      <c r="G7794" s="45">
        <v>-72580</v>
      </c>
      <c r="H7794" s="45">
        <v>-23340</v>
      </c>
      <c r="I7794" s="55">
        <f>pro[[#This Row],[Admin expenses 3]]+pro[[#This Row],[Admin expenses 2]]+pro[[#This Row],[Admin expenses 1]]+pro[[#This Row],[COGS]]</f>
        <v>-259694.788</v>
      </c>
      <c r="J7794" s="55">
        <f>pro[[#This Row],[Revenue]]+pro[[#This Row],[AdminExp]]</f>
        <v>2166360.7319999998</v>
      </c>
      <c r="K7794" s="83">
        <f>pro[[#This Row],[Profit]]/pro[[#This Row],[Revenue]]</f>
        <v>0.89295595840279851</v>
      </c>
      <c r="L7794" s="56">
        <f t="shared" si="121"/>
        <v>7</v>
      </c>
      <c r="M7794" s="82" t="str">
        <f>"Q"&amp;" "&amp;VLOOKUP(pro[[#This Row],[Period]],Mapping!A:B,2,0)</f>
        <v>Q 3</v>
      </c>
      <c r="N7794"/>
    </row>
    <row r="7795" spans="1:14" ht="14.25" x14ac:dyDescent="0.2">
      <c r="A7795" s="42" t="s">
        <v>27</v>
      </c>
      <c r="B7795" s="44" t="s">
        <v>35</v>
      </c>
      <c r="C7795" s="44" t="s">
        <v>58</v>
      </c>
      <c r="D7795" s="43">
        <v>6165882.0159999998</v>
      </c>
      <c r="E7795" s="43">
        <v>-109687.319</v>
      </c>
      <c r="F7795" s="45">
        <v>-87590</v>
      </c>
      <c r="G7795" s="45">
        <v>-71040</v>
      </c>
      <c r="H7795" s="45">
        <v>-14240</v>
      </c>
      <c r="I7795" s="55">
        <f>pro[[#This Row],[Admin expenses 3]]+pro[[#This Row],[Admin expenses 2]]+pro[[#This Row],[Admin expenses 1]]+pro[[#This Row],[COGS]]</f>
        <v>-282557.31900000002</v>
      </c>
      <c r="J7795" s="55">
        <f>pro[[#This Row],[Revenue]]+pro[[#This Row],[AdminExp]]</f>
        <v>5883324.6969999997</v>
      </c>
      <c r="K7795" s="83">
        <f>pro[[#This Row],[Profit]]/pro[[#This Row],[Revenue]]</f>
        <v>0.95417406329430487</v>
      </c>
      <c r="L7795" s="56">
        <f t="shared" si="121"/>
        <v>7</v>
      </c>
      <c r="M7795" s="82" t="str">
        <f>"Q"&amp;" "&amp;VLOOKUP(pro[[#This Row],[Period]],Mapping!A:B,2,0)</f>
        <v>Q 3</v>
      </c>
      <c r="N7795"/>
    </row>
    <row r="7796" spans="1:14" ht="14.25" x14ac:dyDescent="0.2">
      <c r="A7796" s="42" t="s">
        <v>27</v>
      </c>
      <c r="B7796" s="44" t="s">
        <v>35</v>
      </c>
      <c r="C7796" s="44" t="s">
        <v>59</v>
      </c>
      <c r="D7796" s="43">
        <v>3033633.162</v>
      </c>
      <c r="E7796" s="43">
        <v>-92886.548999999999</v>
      </c>
      <c r="F7796" s="45">
        <v>-49680</v>
      </c>
      <c r="G7796" s="45">
        <v>-102160</v>
      </c>
      <c r="H7796" s="45">
        <v>-17910</v>
      </c>
      <c r="I7796" s="55">
        <f>pro[[#This Row],[Admin expenses 3]]+pro[[#This Row],[Admin expenses 2]]+pro[[#This Row],[Admin expenses 1]]+pro[[#This Row],[COGS]]</f>
        <v>-262636.549</v>
      </c>
      <c r="J7796" s="55">
        <f>pro[[#This Row],[Revenue]]+pro[[#This Row],[AdminExp]]</f>
        <v>2770996.6129999999</v>
      </c>
      <c r="K7796" s="83">
        <f>pro[[#This Row],[Profit]]/pro[[#This Row],[Revenue]]</f>
        <v>0.91342507977238407</v>
      </c>
      <c r="L7796" s="56">
        <f t="shared" si="121"/>
        <v>7</v>
      </c>
      <c r="M7796" s="82" t="str">
        <f>"Q"&amp;" "&amp;VLOOKUP(pro[[#This Row],[Period]],Mapping!A:B,2,0)</f>
        <v>Q 3</v>
      </c>
      <c r="N7796"/>
    </row>
    <row r="7797" spans="1:14" ht="14.25" x14ac:dyDescent="0.2">
      <c r="A7797" s="42" t="s">
        <v>27</v>
      </c>
      <c r="B7797" s="44" t="s">
        <v>35</v>
      </c>
      <c r="C7797" s="44" t="s">
        <v>57</v>
      </c>
      <c r="D7797" s="43">
        <v>7717017.0350000001</v>
      </c>
      <c r="E7797" s="43">
        <v>-546142.58299999998</v>
      </c>
      <c r="F7797" s="45">
        <v>-49930</v>
      </c>
      <c r="G7797" s="45">
        <v>-57580</v>
      </c>
      <c r="H7797" s="45">
        <v>-50280</v>
      </c>
      <c r="I7797" s="55">
        <f>pro[[#This Row],[Admin expenses 3]]+pro[[#This Row],[Admin expenses 2]]+pro[[#This Row],[Admin expenses 1]]+pro[[#This Row],[COGS]]</f>
        <v>-703932.58299999998</v>
      </c>
      <c r="J7797" s="55">
        <f>pro[[#This Row],[Revenue]]+pro[[#This Row],[AdminExp]]</f>
        <v>7013084.4520000005</v>
      </c>
      <c r="K7797" s="83">
        <f>pro[[#This Row],[Profit]]/pro[[#This Row],[Revenue]]</f>
        <v>0.90878177671406424</v>
      </c>
      <c r="L7797" s="56">
        <f t="shared" si="121"/>
        <v>7</v>
      </c>
      <c r="M7797" s="82" t="str">
        <f>"Q"&amp;" "&amp;VLOOKUP(pro[[#This Row],[Period]],Mapping!A:B,2,0)</f>
        <v>Q 3</v>
      </c>
      <c r="N7797"/>
    </row>
    <row r="7798" spans="1:14" ht="14.25" x14ac:dyDescent="0.2">
      <c r="A7798" s="42" t="s">
        <v>27</v>
      </c>
      <c r="B7798" s="44" t="s">
        <v>35</v>
      </c>
      <c r="C7798" s="44" t="s">
        <v>57</v>
      </c>
      <c r="D7798" s="43">
        <v>13566793.197999999</v>
      </c>
      <c r="E7798" s="43">
        <v>-282794.99499999994</v>
      </c>
      <c r="F7798" s="45">
        <v>-99510</v>
      </c>
      <c r="G7798" s="45">
        <v>-34110</v>
      </c>
      <c r="H7798" s="45">
        <v>-94690</v>
      </c>
      <c r="I7798" s="55">
        <f>pro[[#This Row],[Admin expenses 3]]+pro[[#This Row],[Admin expenses 2]]+pro[[#This Row],[Admin expenses 1]]+pro[[#This Row],[COGS]]</f>
        <v>-511104.99499999994</v>
      </c>
      <c r="J7798" s="55">
        <f>pro[[#This Row],[Revenue]]+pro[[#This Row],[AdminExp]]</f>
        <v>13055688.203</v>
      </c>
      <c r="K7798" s="83">
        <f>pro[[#This Row],[Profit]]/pro[[#This Row],[Revenue]]</f>
        <v>0.96232676450943866</v>
      </c>
      <c r="L7798" s="56">
        <f t="shared" si="121"/>
        <v>7</v>
      </c>
      <c r="M7798" s="82" t="str">
        <f>"Q"&amp;" "&amp;VLOOKUP(pro[[#This Row],[Period]],Mapping!A:B,2,0)</f>
        <v>Q 3</v>
      </c>
      <c r="N7798"/>
    </row>
    <row r="7799" spans="1:14" ht="14.25" x14ac:dyDescent="0.2">
      <c r="A7799" s="42" t="s">
        <v>27</v>
      </c>
      <c r="B7799" s="44" t="s">
        <v>35</v>
      </c>
      <c r="C7799" s="44" t="s">
        <v>57</v>
      </c>
      <c r="D7799" s="43">
        <v>13325238.612</v>
      </c>
      <c r="E7799" s="43">
        <v>-207076.27499999999</v>
      </c>
      <c r="F7799" s="45">
        <v>-96500</v>
      </c>
      <c r="G7799" s="45">
        <v>-96970</v>
      </c>
      <c r="H7799" s="45">
        <v>-28440</v>
      </c>
      <c r="I7799" s="55">
        <f>pro[[#This Row],[Admin expenses 3]]+pro[[#This Row],[Admin expenses 2]]+pro[[#This Row],[Admin expenses 1]]+pro[[#This Row],[COGS]]</f>
        <v>-428986.27500000002</v>
      </c>
      <c r="J7799" s="55">
        <f>pro[[#This Row],[Revenue]]+pro[[#This Row],[AdminExp]]</f>
        <v>12896252.336999999</v>
      </c>
      <c r="K7799" s="83">
        <f>pro[[#This Row],[Profit]]/pro[[#This Row],[Revenue]]</f>
        <v>0.9678064845597828</v>
      </c>
      <c r="L7799" s="56">
        <f t="shared" si="121"/>
        <v>7</v>
      </c>
      <c r="M7799" s="82" t="str">
        <f>"Q"&amp;" "&amp;VLOOKUP(pro[[#This Row],[Period]],Mapping!A:B,2,0)</f>
        <v>Q 3</v>
      </c>
      <c r="N7799"/>
    </row>
    <row r="7800" spans="1:14" ht="14.25" x14ac:dyDescent="0.2">
      <c r="A7800" s="42" t="s">
        <v>27</v>
      </c>
      <c r="B7800" s="44" t="s">
        <v>35</v>
      </c>
      <c r="C7800" s="44" t="s">
        <v>57</v>
      </c>
      <c r="D7800" s="43">
        <v>17757451.697999999</v>
      </c>
      <c r="E7800" s="43">
        <v>-309361.08</v>
      </c>
      <c r="F7800" s="45">
        <v>-71410</v>
      </c>
      <c r="G7800" s="45">
        <v>-22770</v>
      </c>
      <c r="H7800" s="45">
        <v>-25240</v>
      </c>
      <c r="I7800" s="55">
        <f>pro[[#This Row],[Admin expenses 3]]+pro[[#This Row],[Admin expenses 2]]+pro[[#This Row],[Admin expenses 1]]+pro[[#This Row],[COGS]]</f>
        <v>-428781.08</v>
      </c>
      <c r="J7800" s="55">
        <f>pro[[#This Row],[Revenue]]+pro[[#This Row],[AdminExp]]</f>
        <v>17328670.618000001</v>
      </c>
      <c r="K7800" s="83">
        <f>pro[[#This Row],[Profit]]/pro[[#This Row],[Revenue]]</f>
        <v>0.97585345649295552</v>
      </c>
      <c r="L7800" s="56">
        <f t="shared" si="121"/>
        <v>7</v>
      </c>
      <c r="M7800" s="82" t="str">
        <f>"Q"&amp;" "&amp;VLOOKUP(pro[[#This Row],[Period]],Mapping!A:B,2,0)</f>
        <v>Q 3</v>
      </c>
      <c r="N7800"/>
    </row>
    <row r="7801" spans="1:14" ht="14.25" x14ac:dyDescent="0.2">
      <c r="A7801" s="42" t="s">
        <v>27</v>
      </c>
      <c r="B7801" s="44" t="s">
        <v>35</v>
      </c>
      <c r="C7801" s="44" t="s">
        <v>57</v>
      </c>
      <c r="D7801" s="43">
        <v>1577732.2609999999</v>
      </c>
      <c r="E7801" s="43">
        <v>-69389.445999999996</v>
      </c>
      <c r="F7801" s="45">
        <v>-65470</v>
      </c>
      <c r="G7801" s="45">
        <v>-36580</v>
      </c>
      <c r="H7801" s="45">
        <v>-47500</v>
      </c>
      <c r="I7801" s="55">
        <f>pro[[#This Row],[Admin expenses 3]]+pro[[#This Row],[Admin expenses 2]]+pro[[#This Row],[Admin expenses 1]]+pro[[#This Row],[COGS]]</f>
        <v>-218939.446</v>
      </c>
      <c r="J7801" s="55">
        <f>pro[[#This Row],[Revenue]]+pro[[#This Row],[AdminExp]]</f>
        <v>1358792.8149999999</v>
      </c>
      <c r="K7801" s="83">
        <f>pro[[#This Row],[Profit]]/pro[[#This Row],[Revenue]]</f>
        <v>0.86123155911052263</v>
      </c>
      <c r="L7801" s="56">
        <f t="shared" si="121"/>
        <v>7</v>
      </c>
      <c r="M7801" s="82" t="str">
        <f>"Q"&amp;" "&amp;VLOOKUP(pro[[#This Row],[Period]],Mapping!A:B,2,0)</f>
        <v>Q 3</v>
      </c>
      <c r="N7801"/>
    </row>
    <row r="7802" spans="1:14" ht="14.25" x14ac:dyDescent="0.2">
      <c r="A7802" s="42" t="s">
        <v>27</v>
      </c>
      <c r="B7802" s="44" t="s">
        <v>35</v>
      </c>
      <c r="C7802" s="44" t="s">
        <v>58</v>
      </c>
      <c r="D7802" s="43">
        <v>714486.60499999998</v>
      </c>
      <c r="E7802" s="43">
        <v>-43624.377999999997</v>
      </c>
      <c r="F7802" s="45">
        <v>-23190</v>
      </c>
      <c r="G7802" s="45">
        <v>-84760</v>
      </c>
      <c r="H7802" s="45">
        <v>-63650</v>
      </c>
      <c r="I7802" s="55">
        <f>pro[[#This Row],[Admin expenses 3]]+pro[[#This Row],[Admin expenses 2]]+pro[[#This Row],[Admin expenses 1]]+pro[[#This Row],[COGS]]</f>
        <v>-215224.378</v>
      </c>
      <c r="J7802" s="55">
        <f>pro[[#This Row],[Revenue]]+pro[[#This Row],[AdminExp]]</f>
        <v>499262.22699999996</v>
      </c>
      <c r="K7802" s="83">
        <f>pro[[#This Row],[Profit]]/pro[[#This Row],[Revenue]]</f>
        <v>0.69877059066768643</v>
      </c>
      <c r="L7802" s="56">
        <f t="shared" si="121"/>
        <v>7</v>
      </c>
      <c r="M7802" s="82" t="str">
        <f>"Q"&amp;" "&amp;VLOOKUP(pro[[#This Row],[Period]],Mapping!A:B,2,0)</f>
        <v>Q 3</v>
      </c>
      <c r="N7802"/>
    </row>
    <row r="7803" spans="1:14" ht="14.25" x14ac:dyDescent="0.2">
      <c r="A7803" s="42" t="s">
        <v>27</v>
      </c>
      <c r="B7803" s="44" t="s">
        <v>35</v>
      </c>
      <c r="C7803" s="44" t="s">
        <v>59</v>
      </c>
      <c r="D7803" s="43">
        <v>1418123.777</v>
      </c>
      <c r="E7803" s="43">
        <v>-75422.808999999994</v>
      </c>
      <c r="F7803" s="45">
        <v>-38000</v>
      </c>
      <c r="G7803" s="45">
        <v>-84830</v>
      </c>
      <c r="H7803" s="45">
        <v>-86720</v>
      </c>
      <c r="I7803" s="55">
        <f>pro[[#This Row],[Admin expenses 3]]+pro[[#This Row],[Admin expenses 2]]+pro[[#This Row],[Admin expenses 1]]+pro[[#This Row],[COGS]]</f>
        <v>-284972.80900000001</v>
      </c>
      <c r="J7803" s="55">
        <f>pro[[#This Row],[Revenue]]+pro[[#This Row],[AdminExp]]</f>
        <v>1133150.9679999999</v>
      </c>
      <c r="K7803" s="83">
        <f>pro[[#This Row],[Profit]]/pro[[#This Row],[Revenue]]</f>
        <v>0.79904941048033773</v>
      </c>
      <c r="L7803" s="56">
        <f t="shared" si="121"/>
        <v>7</v>
      </c>
      <c r="M7803" s="82" t="str">
        <f>"Q"&amp;" "&amp;VLOOKUP(pro[[#This Row],[Period]],Mapping!A:B,2,0)</f>
        <v>Q 3</v>
      </c>
      <c r="N7803"/>
    </row>
    <row r="7804" spans="1:14" ht="14.25" x14ac:dyDescent="0.2">
      <c r="A7804" s="42" t="s">
        <v>27</v>
      </c>
      <c r="B7804" s="44" t="s">
        <v>35</v>
      </c>
      <c r="C7804" s="44" t="s">
        <v>57</v>
      </c>
      <c r="D7804" s="43">
        <v>357226.59700000001</v>
      </c>
      <c r="E7804" s="43">
        <v>-24343.423999999999</v>
      </c>
      <c r="F7804" s="45">
        <v>-26730</v>
      </c>
      <c r="G7804" s="45">
        <v>-21900</v>
      </c>
      <c r="H7804" s="45">
        <v>-56370</v>
      </c>
      <c r="I7804" s="55">
        <f>pro[[#This Row],[Admin expenses 3]]+pro[[#This Row],[Admin expenses 2]]+pro[[#This Row],[Admin expenses 1]]+pro[[#This Row],[COGS]]</f>
        <v>-129343.424</v>
      </c>
      <c r="J7804" s="55">
        <f>pro[[#This Row],[Revenue]]+pro[[#This Row],[AdminExp]]</f>
        <v>227883.17300000001</v>
      </c>
      <c r="K7804" s="83">
        <f>pro[[#This Row],[Profit]]/pro[[#This Row],[Revenue]]</f>
        <v>0.637923309500944</v>
      </c>
      <c r="L7804" s="56">
        <f t="shared" si="121"/>
        <v>7</v>
      </c>
      <c r="M7804" s="82" t="str">
        <f>"Q"&amp;" "&amp;VLOOKUP(pro[[#This Row],[Period]],Mapping!A:B,2,0)</f>
        <v>Q 3</v>
      </c>
      <c r="N7804"/>
    </row>
    <row r="7805" spans="1:14" ht="14.25" x14ac:dyDescent="0.2">
      <c r="A7805" s="42" t="s">
        <v>27</v>
      </c>
      <c r="B7805" s="44" t="s">
        <v>35</v>
      </c>
      <c r="C7805" s="44" t="s">
        <v>57</v>
      </c>
      <c r="D7805" s="43">
        <v>282897.63599999994</v>
      </c>
      <c r="E7805" s="43">
        <v>-28531.37</v>
      </c>
      <c r="F7805" s="45">
        <v>-72940</v>
      </c>
      <c r="G7805" s="45">
        <v>-106030</v>
      </c>
      <c r="H7805" s="45">
        <v>-87420</v>
      </c>
      <c r="I7805" s="55">
        <f>pro[[#This Row],[Admin expenses 3]]+pro[[#This Row],[Admin expenses 2]]+pro[[#This Row],[Admin expenses 1]]+pro[[#This Row],[COGS]]</f>
        <v>-294921.37</v>
      </c>
      <c r="J7805" s="55">
        <f>pro[[#This Row],[Revenue]]+pro[[#This Row],[AdminExp]]</f>
        <v>-12023.734000000055</v>
      </c>
      <c r="K7805" s="83">
        <f>pro[[#This Row],[Profit]]/pro[[#This Row],[Revenue]]</f>
        <v>-4.2502066012315695E-2</v>
      </c>
      <c r="L7805" s="56">
        <f t="shared" si="121"/>
        <v>7</v>
      </c>
      <c r="M7805" s="82" t="str">
        <f>"Q"&amp;" "&amp;VLOOKUP(pro[[#This Row],[Period]],Mapping!A:B,2,0)</f>
        <v>Q 3</v>
      </c>
      <c r="N7805"/>
    </row>
    <row r="7806" spans="1:14" ht="14.25" x14ac:dyDescent="0.2">
      <c r="A7806" s="42" t="s">
        <v>27</v>
      </c>
      <c r="B7806" s="44" t="s">
        <v>35</v>
      </c>
      <c r="C7806" s="44" t="s">
        <v>57</v>
      </c>
      <c r="D7806" s="43">
        <v>2055585.784</v>
      </c>
      <c r="E7806" s="43">
        <v>-1081200.5819999999</v>
      </c>
      <c r="F7806" s="45">
        <v>-46980</v>
      </c>
      <c r="G7806" s="45">
        <v>-17730</v>
      </c>
      <c r="H7806" s="45">
        <v>-31450</v>
      </c>
      <c r="I7806" s="55">
        <f>pro[[#This Row],[Admin expenses 3]]+pro[[#This Row],[Admin expenses 2]]+pro[[#This Row],[Admin expenses 1]]+pro[[#This Row],[COGS]]</f>
        <v>-1177360.5819999999</v>
      </c>
      <c r="J7806" s="55">
        <f>pro[[#This Row],[Revenue]]+pro[[#This Row],[AdminExp]]</f>
        <v>878225.20200000005</v>
      </c>
      <c r="K7806" s="83">
        <f>pro[[#This Row],[Profit]]/pro[[#This Row],[Revenue]]</f>
        <v>0.42723841001227708</v>
      </c>
      <c r="L7806" s="56">
        <f t="shared" si="121"/>
        <v>7</v>
      </c>
      <c r="M7806" s="82" t="str">
        <f>"Q"&amp;" "&amp;VLOOKUP(pro[[#This Row],[Period]],Mapping!A:B,2,0)</f>
        <v>Q 3</v>
      </c>
      <c r="N7806"/>
    </row>
    <row r="7807" spans="1:14" ht="14.25" x14ac:dyDescent="0.2">
      <c r="A7807" s="42" t="s">
        <v>27</v>
      </c>
      <c r="B7807" s="44" t="s">
        <v>35</v>
      </c>
      <c r="C7807" s="44" t="s">
        <v>58</v>
      </c>
      <c r="D7807" s="43">
        <v>834996.16199999989</v>
      </c>
      <c r="E7807" s="43">
        <v>-77787.5</v>
      </c>
      <c r="F7807" s="45">
        <v>-65650</v>
      </c>
      <c r="G7807" s="45">
        <v>-16200</v>
      </c>
      <c r="H7807" s="45">
        <v>-40020</v>
      </c>
      <c r="I7807" s="55">
        <f>pro[[#This Row],[Admin expenses 3]]+pro[[#This Row],[Admin expenses 2]]+pro[[#This Row],[Admin expenses 1]]+pro[[#This Row],[COGS]]</f>
        <v>-199657.5</v>
      </c>
      <c r="J7807" s="55">
        <f>pro[[#This Row],[Revenue]]+pro[[#This Row],[AdminExp]]</f>
        <v>635338.66199999989</v>
      </c>
      <c r="K7807" s="83">
        <f>pro[[#This Row],[Profit]]/pro[[#This Row],[Revenue]]</f>
        <v>0.76088812250133431</v>
      </c>
      <c r="L7807" s="56">
        <f t="shared" si="121"/>
        <v>7</v>
      </c>
      <c r="M7807" s="82" t="str">
        <f>"Q"&amp;" "&amp;VLOOKUP(pro[[#This Row],[Period]],Mapping!A:B,2,0)</f>
        <v>Q 3</v>
      </c>
      <c r="N7807"/>
    </row>
    <row r="7808" spans="1:14" ht="14.25" x14ac:dyDescent="0.2">
      <c r="A7808" s="42" t="s">
        <v>27</v>
      </c>
      <c r="B7808" s="44" t="s">
        <v>35</v>
      </c>
      <c r="C7808" s="44" t="s">
        <v>59</v>
      </c>
      <c r="D7808" s="43">
        <v>107256.55499999999</v>
      </c>
      <c r="E7808" s="43">
        <v>-36096.76</v>
      </c>
      <c r="F7808" s="45">
        <v>-43060</v>
      </c>
      <c r="G7808" s="45">
        <v>-61030</v>
      </c>
      <c r="H7808" s="45">
        <v>-44630</v>
      </c>
      <c r="I7808" s="55">
        <f>pro[[#This Row],[Admin expenses 3]]+pro[[#This Row],[Admin expenses 2]]+pro[[#This Row],[Admin expenses 1]]+pro[[#This Row],[COGS]]</f>
        <v>-184816.76</v>
      </c>
      <c r="J7808" s="55">
        <f>pro[[#This Row],[Revenue]]+pro[[#This Row],[AdminExp]]</f>
        <v>-77560.205000000016</v>
      </c>
      <c r="K7808" s="83">
        <f>pro[[#This Row],[Profit]]/pro[[#This Row],[Revenue]]</f>
        <v>-0.72312787782527621</v>
      </c>
      <c r="L7808" s="56">
        <f t="shared" si="121"/>
        <v>7</v>
      </c>
      <c r="M7808" s="82" t="str">
        <f>"Q"&amp;" "&amp;VLOOKUP(pro[[#This Row],[Period]],Mapping!A:B,2,0)</f>
        <v>Q 3</v>
      </c>
      <c r="N7808"/>
    </row>
    <row r="7809" spans="1:14" ht="14.25" x14ac:dyDescent="0.2">
      <c r="A7809" s="42" t="s">
        <v>27</v>
      </c>
      <c r="B7809" s="44" t="s">
        <v>35</v>
      </c>
      <c r="C7809" s="44" t="s">
        <v>57</v>
      </c>
      <c r="D7809" s="43">
        <v>136919.69199999998</v>
      </c>
      <c r="E7809" s="43">
        <v>-669723.01199999999</v>
      </c>
      <c r="F7809" s="45">
        <v>-53110</v>
      </c>
      <c r="G7809" s="45">
        <v>-21030</v>
      </c>
      <c r="H7809" s="45">
        <v>-105810</v>
      </c>
      <c r="I7809" s="55">
        <f>pro[[#This Row],[Admin expenses 3]]+pro[[#This Row],[Admin expenses 2]]+pro[[#This Row],[Admin expenses 1]]+pro[[#This Row],[COGS]]</f>
        <v>-849673.01199999999</v>
      </c>
      <c r="J7809" s="55">
        <f>pro[[#This Row],[Revenue]]+pro[[#This Row],[AdminExp]]</f>
        <v>-712753.32000000007</v>
      </c>
      <c r="K7809" s="83">
        <f>pro[[#This Row],[Profit]]/pro[[#This Row],[Revenue]]</f>
        <v>-5.2056304654848349</v>
      </c>
      <c r="L7809" s="56">
        <f t="shared" si="121"/>
        <v>7</v>
      </c>
      <c r="M7809" s="82" t="str">
        <f>"Q"&amp;" "&amp;VLOOKUP(pro[[#This Row],[Period]],Mapping!A:B,2,0)</f>
        <v>Q 3</v>
      </c>
      <c r="N7809"/>
    </row>
    <row r="7810" spans="1:14" ht="14.25" x14ac:dyDescent="0.2">
      <c r="A7810" s="42" t="s">
        <v>27</v>
      </c>
      <c r="B7810" s="44" t="s">
        <v>35</v>
      </c>
      <c r="C7810" s="44" t="s">
        <v>57</v>
      </c>
      <c r="D7810" s="43">
        <v>301211.36499999999</v>
      </c>
      <c r="E7810" s="43">
        <v>-218882.08299999998</v>
      </c>
      <c r="F7810" s="45">
        <v>-13900</v>
      </c>
      <c r="G7810" s="45">
        <v>-57790</v>
      </c>
      <c r="H7810" s="45">
        <v>-60570</v>
      </c>
      <c r="I7810" s="55">
        <f>pro[[#This Row],[Admin expenses 3]]+pro[[#This Row],[Admin expenses 2]]+pro[[#This Row],[Admin expenses 1]]+pro[[#This Row],[COGS]]</f>
        <v>-351142.08299999998</v>
      </c>
      <c r="J7810" s="55">
        <f>pro[[#This Row],[Revenue]]+pro[[#This Row],[AdminExp]]</f>
        <v>-49930.717999999993</v>
      </c>
      <c r="K7810" s="83">
        <f>pro[[#This Row],[Profit]]/pro[[#This Row],[Revenue]]</f>
        <v>-0.16576638135815358</v>
      </c>
      <c r="L7810" s="56">
        <f t="shared" ref="L7810:L7873" si="122">MONTH(DATEVALUE(A7810&amp;"1"))</f>
        <v>7</v>
      </c>
      <c r="M7810" s="82" t="str">
        <f>"Q"&amp;" "&amp;VLOOKUP(pro[[#This Row],[Period]],Mapping!A:B,2,0)</f>
        <v>Q 3</v>
      </c>
      <c r="N7810"/>
    </row>
    <row r="7811" spans="1:14" ht="14.25" x14ac:dyDescent="0.2">
      <c r="A7811" s="42" t="s">
        <v>27</v>
      </c>
      <c r="B7811" s="44" t="s">
        <v>35</v>
      </c>
      <c r="C7811" s="44" t="s">
        <v>58</v>
      </c>
      <c r="D7811" s="43">
        <v>534940.86800000002</v>
      </c>
      <c r="E7811" s="43">
        <v>-210992.74</v>
      </c>
      <c r="F7811" s="45">
        <v>-104080</v>
      </c>
      <c r="G7811" s="45">
        <v>-64420</v>
      </c>
      <c r="H7811" s="45">
        <v>-24870</v>
      </c>
      <c r="I7811" s="55">
        <f>pro[[#This Row],[Admin expenses 3]]+pro[[#This Row],[Admin expenses 2]]+pro[[#This Row],[Admin expenses 1]]+pro[[#This Row],[COGS]]</f>
        <v>-404362.74</v>
      </c>
      <c r="J7811" s="55">
        <f>pro[[#This Row],[Revenue]]+pro[[#This Row],[AdminExp]]</f>
        <v>130578.12800000003</v>
      </c>
      <c r="K7811" s="83">
        <f>pro[[#This Row],[Profit]]/pro[[#This Row],[Revenue]]</f>
        <v>0.24409824676173372</v>
      </c>
      <c r="L7811" s="56">
        <f t="shared" si="122"/>
        <v>7</v>
      </c>
      <c r="M7811" s="82" t="str">
        <f>"Q"&amp;" "&amp;VLOOKUP(pro[[#This Row],[Period]],Mapping!A:B,2,0)</f>
        <v>Q 3</v>
      </c>
      <c r="N7811"/>
    </row>
    <row r="7812" spans="1:14" ht="14.25" x14ac:dyDescent="0.2">
      <c r="A7812" s="42" t="s">
        <v>27</v>
      </c>
      <c r="B7812" s="44" t="s">
        <v>35</v>
      </c>
      <c r="C7812" s="44" t="s">
        <v>59</v>
      </c>
      <c r="D7812" s="43">
        <v>447151.99200000003</v>
      </c>
      <c r="E7812" s="43">
        <v>-142616.86599999998</v>
      </c>
      <c r="F7812" s="45">
        <v>-47780</v>
      </c>
      <c r="G7812" s="45">
        <v>-82000</v>
      </c>
      <c r="H7812" s="45">
        <v>-57660</v>
      </c>
      <c r="I7812" s="55">
        <f>pro[[#This Row],[Admin expenses 3]]+pro[[#This Row],[Admin expenses 2]]+pro[[#This Row],[Admin expenses 1]]+pro[[#This Row],[COGS]]</f>
        <v>-330056.86599999998</v>
      </c>
      <c r="J7812" s="55">
        <f>pro[[#This Row],[Revenue]]+pro[[#This Row],[AdminExp]]</f>
        <v>117095.12600000005</v>
      </c>
      <c r="K7812" s="83">
        <f>pro[[#This Row],[Profit]]/pro[[#This Row],[Revenue]]</f>
        <v>0.26186873388679893</v>
      </c>
      <c r="L7812" s="56">
        <f t="shared" si="122"/>
        <v>7</v>
      </c>
      <c r="M7812" s="82" t="str">
        <f>"Q"&amp;" "&amp;VLOOKUP(pro[[#This Row],[Period]],Mapping!A:B,2,0)</f>
        <v>Q 3</v>
      </c>
      <c r="N7812"/>
    </row>
    <row r="7813" spans="1:14" ht="14.25" x14ac:dyDescent="0.2">
      <c r="A7813" s="42" t="s">
        <v>27</v>
      </c>
      <c r="B7813" s="44" t="s">
        <v>35</v>
      </c>
      <c r="C7813" s="44" t="s">
        <v>57</v>
      </c>
      <c r="D7813" s="43">
        <v>21586.844999999998</v>
      </c>
      <c r="E7813" s="43">
        <v>-12919.444999999998</v>
      </c>
      <c r="F7813" s="45">
        <v>-69320</v>
      </c>
      <c r="G7813" s="45">
        <v>-50890</v>
      </c>
      <c r="H7813" s="45">
        <v>-44850</v>
      </c>
      <c r="I7813" s="55">
        <f>pro[[#This Row],[Admin expenses 3]]+pro[[#This Row],[Admin expenses 2]]+pro[[#This Row],[Admin expenses 1]]+pro[[#This Row],[COGS]]</f>
        <v>-177979.44500000001</v>
      </c>
      <c r="J7813" s="55">
        <f>pro[[#This Row],[Revenue]]+pro[[#This Row],[AdminExp]]</f>
        <v>-156392.6</v>
      </c>
      <c r="K7813" s="83">
        <f>pro[[#This Row],[Profit]]/pro[[#This Row],[Revenue]]</f>
        <v>-7.2448104389502044</v>
      </c>
      <c r="L7813" s="56">
        <f t="shared" si="122"/>
        <v>7</v>
      </c>
      <c r="M7813" s="82" t="str">
        <f>"Q"&amp;" "&amp;VLOOKUP(pro[[#This Row],[Period]],Mapping!A:B,2,0)</f>
        <v>Q 3</v>
      </c>
      <c r="N7813"/>
    </row>
    <row r="7814" spans="1:14" ht="14.25" x14ac:dyDescent="0.2">
      <c r="A7814" s="42" t="s">
        <v>27</v>
      </c>
      <c r="B7814" s="44" t="s">
        <v>35</v>
      </c>
      <c r="C7814" s="44" t="s">
        <v>57</v>
      </c>
      <c r="D7814" s="43">
        <v>546459.56400000001</v>
      </c>
      <c r="E7814" s="43">
        <v>-133447.26500000001</v>
      </c>
      <c r="F7814" s="45">
        <v>-87310</v>
      </c>
      <c r="G7814" s="45">
        <v>-41430</v>
      </c>
      <c r="H7814" s="45">
        <v>-95810</v>
      </c>
      <c r="I7814" s="55">
        <f>pro[[#This Row],[Admin expenses 3]]+pro[[#This Row],[Admin expenses 2]]+pro[[#This Row],[Admin expenses 1]]+pro[[#This Row],[COGS]]</f>
        <v>-357997.26500000001</v>
      </c>
      <c r="J7814" s="55">
        <f>pro[[#This Row],[Revenue]]+pro[[#This Row],[AdminExp]]</f>
        <v>188462.299</v>
      </c>
      <c r="K7814" s="83">
        <f>pro[[#This Row],[Profit]]/pro[[#This Row],[Revenue]]</f>
        <v>0.34487876398481332</v>
      </c>
      <c r="L7814" s="56">
        <f t="shared" si="122"/>
        <v>7</v>
      </c>
      <c r="M7814" s="82" t="str">
        <f>"Q"&amp;" "&amp;VLOOKUP(pro[[#This Row],[Period]],Mapping!A:B,2,0)</f>
        <v>Q 3</v>
      </c>
      <c r="N7814"/>
    </row>
    <row r="7815" spans="1:14" ht="14.25" x14ac:dyDescent="0.2">
      <c r="A7815" s="42" t="s">
        <v>27</v>
      </c>
      <c r="B7815" s="44" t="s">
        <v>35</v>
      </c>
      <c r="C7815" s="44" t="s">
        <v>57</v>
      </c>
      <c r="D7815" s="43">
        <v>489376.46099999995</v>
      </c>
      <c r="E7815" s="43">
        <v>-112531.72</v>
      </c>
      <c r="F7815" s="45">
        <v>-36790</v>
      </c>
      <c r="G7815" s="45">
        <v>-60050</v>
      </c>
      <c r="H7815" s="45">
        <v>-69700</v>
      </c>
      <c r="I7815" s="55">
        <f>pro[[#This Row],[Admin expenses 3]]+pro[[#This Row],[Admin expenses 2]]+pro[[#This Row],[Admin expenses 1]]+pro[[#This Row],[COGS]]</f>
        <v>-279071.71999999997</v>
      </c>
      <c r="J7815" s="55">
        <f>pro[[#This Row],[Revenue]]+pro[[#This Row],[AdminExp]]</f>
        <v>210304.74099999998</v>
      </c>
      <c r="K7815" s="83">
        <f>pro[[#This Row],[Profit]]/pro[[#This Row],[Revenue]]</f>
        <v>0.42974020566959797</v>
      </c>
      <c r="L7815" s="56">
        <f t="shared" si="122"/>
        <v>7</v>
      </c>
      <c r="M7815" s="82" t="str">
        <f>"Q"&amp;" "&amp;VLOOKUP(pro[[#This Row],[Period]],Mapping!A:B,2,0)</f>
        <v>Q 3</v>
      </c>
      <c r="N7815"/>
    </row>
    <row r="7816" spans="1:14" ht="14.25" x14ac:dyDescent="0.2">
      <c r="A7816" s="42" t="s">
        <v>27</v>
      </c>
      <c r="B7816" s="44" t="s">
        <v>35</v>
      </c>
      <c r="C7816" s="44" t="s">
        <v>58</v>
      </c>
      <c r="D7816" s="43">
        <v>3711111.3129999996</v>
      </c>
      <c r="E7816" s="43">
        <v>-1358913.206</v>
      </c>
      <c r="F7816" s="45">
        <v>-39140</v>
      </c>
      <c r="G7816" s="45">
        <v>-39240</v>
      </c>
      <c r="H7816" s="45">
        <v>-24920</v>
      </c>
      <c r="I7816" s="55">
        <f>pro[[#This Row],[Admin expenses 3]]+pro[[#This Row],[Admin expenses 2]]+pro[[#This Row],[Admin expenses 1]]+pro[[#This Row],[COGS]]</f>
        <v>-1462213.206</v>
      </c>
      <c r="J7816" s="55">
        <f>pro[[#This Row],[Revenue]]+pro[[#This Row],[AdminExp]]</f>
        <v>2248898.1069999998</v>
      </c>
      <c r="K7816" s="83">
        <f>pro[[#This Row],[Profit]]/pro[[#This Row],[Revenue]]</f>
        <v>0.60599047490764391</v>
      </c>
      <c r="L7816" s="56">
        <f t="shared" si="122"/>
        <v>7</v>
      </c>
      <c r="M7816" s="82" t="str">
        <f>"Q"&amp;" "&amp;VLOOKUP(pro[[#This Row],[Period]],Mapping!A:B,2,0)</f>
        <v>Q 3</v>
      </c>
      <c r="N7816"/>
    </row>
    <row r="7817" spans="1:14" ht="14.25" x14ac:dyDescent="0.2">
      <c r="A7817" s="42" t="s">
        <v>27</v>
      </c>
      <c r="B7817" s="44" t="s">
        <v>35</v>
      </c>
      <c r="C7817" s="44" t="s">
        <v>59</v>
      </c>
      <c r="D7817" s="43">
        <v>479819.15799999994</v>
      </c>
      <c r="E7817" s="43">
        <v>-87676.75</v>
      </c>
      <c r="F7817" s="45">
        <v>-59820</v>
      </c>
      <c r="G7817" s="45">
        <v>-74950</v>
      </c>
      <c r="H7817" s="45">
        <v>-78840</v>
      </c>
      <c r="I7817" s="55">
        <f>pro[[#This Row],[Admin expenses 3]]+pro[[#This Row],[Admin expenses 2]]+pro[[#This Row],[Admin expenses 1]]+pro[[#This Row],[COGS]]</f>
        <v>-301286.75</v>
      </c>
      <c r="J7817" s="55">
        <f>pro[[#This Row],[Revenue]]+pro[[#This Row],[AdminExp]]</f>
        <v>178532.40799999994</v>
      </c>
      <c r="K7817" s="83">
        <f>pro[[#This Row],[Profit]]/pro[[#This Row],[Revenue]]</f>
        <v>0.37208270037437724</v>
      </c>
      <c r="L7817" s="56">
        <f t="shared" si="122"/>
        <v>7</v>
      </c>
      <c r="M7817" s="82" t="str">
        <f>"Q"&amp;" "&amp;VLOOKUP(pro[[#This Row],[Period]],Mapping!A:B,2,0)</f>
        <v>Q 3</v>
      </c>
      <c r="N7817"/>
    </row>
    <row r="7818" spans="1:14" ht="14.25" x14ac:dyDescent="0.2">
      <c r="A7818" s="42" t="s">
        <v>27</v>
      </c>
      <c r="B7818" s="44" t="s">
        <v>35</v>
      </c>
      <c r="C7818" s="44" t="s">
        <v>60</v>
      </c>
      <c r="D7818" s="43">
        <v>1878499.3430000001</v>
      </c>
      <c r="E7818" s="43">
        <v>-329952</v>
      </c>
      <c r="F7818" s="45">
        <v>-43170</v>
      </c>
      <c r="G7818" s="45">
        <v>-83630</v>
      </c>
      <c r="H7818" s="45">
        <v>-22200</v>
      </c>
      <c r="I7818" s="55">
        <f>pro[[#This Row],[Admin expenses 3]]+pro[[#This Row],[Admin expenses 2]]+pro[[#This Row],[Admin expenses 1]]+pro[[#This Row],[COGS]]</f>
        <v>-478952</v>
      </c>
      <c r="J7818" s="55">
        <f>pro[[#This Row],[Revenue]]+pro[[#This Row],[AdminExp]]</f>
        <v>1399547.3430000001</v>
      </c>
      <c r="K7818" s="83">
        <f>pro[[#This Row],[Profit]]/pro[[#This Row],[Revenue]]</f>
        <v>0.74503477907258442</v>
      </c>
      <c r="L7818" s="56">
        <f t="shared" si="122"/>
        <v>7</v>
      </c>
      <c r="M7818" s="82" t="str">
        <f>"Q"&amp;" "&amp;VLOOKUP(pro[[#This Row],[Period]],Mapping!A:B,2,0)</f>
        <v>Q 3</v>
      </c>
      <c r="N7818"/>
    </row>
    <row r="7819" spans="1:14" ht="14.25" x14ac:dyDescent="0.2">
      <c r="A7819" s="42" t="s">
        <v>27</v>
      </c>
      <c r="B7819" s="44" t="s">
        <v>35</v>
      </c>
      <c r="C7819" s="44" t="s">
        <v>57</v>
      </c>
      <c r="D7819" s="43">
        <v>1598698.8569999998</v>
      </c>
      <c r="E7819" s="43">
        <v>-272758.87799999997</v>
      </c>
      <c r="F7819" s="45">
        <v>-81140</v>
      </c>
      <c r="G7819" s="45">
        <v>-32790</v>
      </c>
      <c r="H7819" s="45">
        <v>-23540</v>
      </c>
      <c r="I7819" s="55">
        <f>pro[[#This Row],[Admin expenses 3]]+pro[[#This Row],[Admin expenses 2]]+pro[[#This Row],[Admin expenses 1]]+pro[[#This Row],[COGS]]</f>
        <v>-410228.87799999997</v>
      </c>
      <c r="J7819" s="55">
        <f>pro[[#This Row],[Revenue]]+pro[[#This Row],[AdminExp]]</f>
        <v>1188469.9789999998</v>
      </c>
      <c r="K7819" s="83">
        <f>pro[[#This Row],[Profit]]/pro[[#This Row],[Revenue]]</f>
        <v>0.74339827904186706</v>
      </c>
      <c r="L7819" s="56">
        <f t="shared" si="122"/>
        <v>7</v>
      </c>
      <c r="M7819" s="82" t="str">
        <f>"Q"&amp;" "&amp;VLOOKUP(pro[[#This Row],[Period]],Mapping!A:B,2,0)</f>
        <v>Q 3</v>
      </c>
      <c r="N7819"/>
    </row>
    <row r="7820" spans="1:14" ht="14.25" x14ac:dyDescent="0.2">
      <c r="A7820" s="42" t="s">
        <v>27</v>
      </c>
      <c r="B7820" s="44" t="s">
        <v>35</v>
      </c>
      <c r="C7820" s="44" t="s">
        <v>58</v>
      </c>
      <c r="D7820" s="43">
        <v>153461.42699999997</v>
      </c>
      <c r="E7820" s="43">
        <v>-144518.84299999999</v>
      </c>
      <c r="F7820" s="45">
        <v>-81400</v>
      </c>
      <c r="G7820" s="45">
        <v>-14260</v>
      </c>
      <c r="H7820" s="45">
        <v>-101750</v>
      </c>
      <c r="I7820" s="55">
        <f>pro[[#This Row],[Admin expenses 3]]+pro[[#This Row],[Admin expenses 2]]+pro[[#This Row],[Admin expenses 1]]+pro[[#This Row],[COGS]]</f>
        <v>-341928.84299999999</v>
      </c>
      <c r="J7820" s="55">
        <f>pro[[#This Row],[Revenue]]+pro[[#This Row],[AdminExp]]</f>
        <v>-188467.41600000003</v>
      </c>
      <c r="K7820" s="83">
        <f>pro[[#This Row],[Profit]]/pro[[#This Row],[Revenue]]</f>
        <v>-1.2281093671831949</v>
      </c>
      <c r="L7820" s="56">
        <f t="shared" si="122"/>
        <v>7</v>
      </c>
      <c r="M7820" s="82" t="str">
        <f>"Q"&amp;" "&amp;VLOOKUP(pro[[#This Row],[Period]],Mapping!A:B,2,0)</f>
        <v>Q 3</v>
      </c>
      <c r="N7820"/>
    </row>
    <row r="7821" spans="1:14" ht="14.25" x14ac:dyDescent="0.2">
      <c r="A7821" s="42" t="s">
        <v>27</v>
      </c>
      <c r="B7821" s="44" t="s">
        <v>35</v>
      </c>
      <c r="C7821" s="44" t="s">
        <v>59</v>
      </c>
      <c r="D7821" s="43">
        <v>913348.74399999995</v>
      </c>
      <c r="E7821" s="43">
        <v>-76727.266000000003</v>
      </c>
      <c r="F7821" s="45">
        <v>-62370</v>
      </c>
      <c r="G7821" s="45">
        <v>-50820</v>
      </c>
      <c r="H7821" s="45">
        <v>-100000</v>
      </c>
      <c r="I7821" s="55">
        <f>pro[[#This Row],[Admin expenses 3]]+pro[[#This Row],[Admin expenses 2]]+pro[[#This Row],[Admin expenses 1]]+pro[[#This Row],[COGS]]</f>
        <v>-289917.266</v>
      </c>
      <c r="J7821" s="55">
        <f>pro[[#This Row],[Revenue]]+pro[[#This Row],[AdminExp]]</f>
        <v>623431.47799999989</v>
      </c>
      <c r="K7821" s="83">
        <f>pro[[#This Row],[Profit]]/pro[[#This Row],[Revenue]]</f>
        <v>0.68257769236063015</v>
      </c>
      <c r="L7821" s="56">
        <f t="shared" si="122"/>
        <v>7</v>
      </c>
      <c r="M7821" s="82" t="str">
        <f>"Q"&amp;" "&amp;VLOOKUP(pro[[#This Row],[Period]],Mapping!A:B,2,0)</f>
        <v>Q 3</v>
      </c>
      <c r="N7821"/>
    </row>
    <row r="7822" spans="1:14" ht="14.25" x14ac:dyDescent="0.2">
      <c r="A7822" s="42" t="s">
        <v>27</v>
      </c>
      <c r="B7822" s="44" t="s">
        <v>35</v>
      </c>
      <c r="C7822" s="44" t="s">
        <v>60</v>
      </c>
      <c r="D7822" s="43">
        <v>2403012.1359999999</v>
      </c>
      <c r="E7822" s="43">
        <v>-331874.65499999997</v>
      </c>
      <c r="F7822" s="45">
        <v>-108410</v>
      </c>
      <c r="G7822" s="45">
        <v>-16880</v>
      </c>
      <c r="H7822" s="45">
        <v>-47150</v>
      </c>
      <c r="I7822" s="55">
        <f>pro[[#This Row],[Admin expenses 3]]+pro[[#This Row],[Admin expenses 2]]+pro[[#This Row],[Admin expenses 1]]+pro[[#This Row],[COGS]]</f>
        <v>-504314.65499999997</v>
      </c>
      <c r="J7822" s="55">
        <f>pro[[#This Row],[Revenue]]+pro[[#This Row],[AdminExp]]</f>
        <v>1898697.4809999999</v>
      </c>
      <c r="K7822" s="83">
        <f>pro[[#This Row],[Profit]]/pro[[#This Row],[Revenue]]</f>
        <v>0.7901322896190317</v>
      </c>
      <c r="L7822" s="56">
        <f t="shared" si="122"/>
        <v>7</v>
      </c>
      <c r="M7822" s="82" t="str">
        <f>"Q"&amp;" "&amp;VLOOKUP(pro[[#This Row],[Period]],Mapping!A:B,2,0)</f>
        <v>Q 3</v>
      </c>
      <c r="N7822"/>
    </row>
    <row r="7823" spans="1:14" ht="14.25" x14ac:dyDescent="0.2">
      <c r="A7823" s="42" t="s">
        <v>27</v>
      </c>
      <c r="B7823" s="44" t="s">
        <v>35</v>
      </c>
      <c r="C7823" s="44" t="s">
        <v>57</v>
      </c>
      <c r="D7823" s="43">
        <v>1611322.9650000001</v>
      </c>
      <c r="E7823" s="43">
        <v>-317805.31999999995</v>
      </c>
      <c r="F7823" s="45">
        <v>-101200</v>
      </c>
      <c r="G7823" s="45">
        <v>-62530</v>
      </c>
      <c r="H7823" s="45">
        <v>-25370</v>
      </c>
      <c r="I7823" s="55">
        <f>pro[[#This Row],[Admin expenses 3]]+pro[[#This Row],[Admin expenses 2]]+pro[[#This Row],[Admin expenses 1]]+pro[[#This Row],[COGS]]</f>
        <v>-506905.31999999995</v>
      </c>
      <c r="J7823" s="55">
        <f>pro[[#This Row],[Revenue]]+pro[[#This Row],[AdminExp]]</f>
        <v>1104417.645</v>
      </c>
      <c r="K7823" s="83">
        <f>pro[[#This Row],[Profit]]/pro[[#This Row],[Revenue]]</f>
        <v>0.68541047883594208</v>
      </c>
      <c r="L7823" s="56">
        <f t="shared" si="122"/>
        <v>7</v>
      </c>
      <c r="M7823" s="82" t="str">
        <f>"Q"&amp;" "&amp;VLOOKUP(pro[[#This Row],[Period]],Mapping!A:B,2,0)</f>
        <v>Q 3</v>
      </c>
      <c r="N7823"/>
    </row>
    <row r="7824" spans="1:14" ht="14.25" x14ac:dyDescent="0.2">
      <c r="A7824" s="42" t="s">
        <v>27</v>
      </c>
      <c r="B7824" s="44" t="s">
        <v>35</v>
      </c>
      <c r="C7824" s="44" t="s">
        <v>58</v>
      </c>
      <c r="D7824" s="43">
        <v>192685.633</v>
      </c>
      <c r="E7824" s="43">
        <v>-2566.5149999999999</v>
      </c>
      <c r="F7824" s="45">
        <v>-88420</v>
      </c>
      <c r="G7824" s="45">
        <v>-16050</v>
      </c>
      <c r="H7824" s="45">
        <v>-84730</v>
      </c>
      <c r="I7824" s="55">
        <f>pro[[#This Row],[Admin expenses 3]]+pro[[#This Row],[Admin expenses 2]]+pro[[#This Row],[Admin expenses 1]]+pro[[#This Row],[COGS]]</f>
        <v>-191766.51500000001</v>
      </c>
      <c r="J7824" s="55">
        <f>pro[[#This Row],[Revenue]]+pro[[#This Row],[AdminExp]]</f>
        <v>919.11799999998766</v>
      </c>
      <c r="K7824" s="83">
        <f>pro[[#This Row],[Profit]]/pro[[#This Row],[Revenue]]</f>
        <v>4.7700390822598988E-3</v>
      </c>
      <c r="L7824" s="56">
        <f t="shared" si="122"/>
        <v>7</v>
      </c>
      <c r="M7824" s="82" t="str">
        <f>"Q"&amp;" "&amp;VLOOKUP(pro[[#This Row],[Period]],Mapping!A:B,2,0)</f>
        <v>Q 3</v>
      </c>
      <c r="N7824"/>
    </row>
    <row r="7825" spans="1:14" ht="14.25" x14ac:dyDescent="0.2">
      <c r="A7825" s="42" t="s">
        <v>27</v>
      </c>
      <c r="B7825" s="44" t="s">
        <v>35</v>
      </c>
      <c r="C7825" s="44" t="s">
        <v>59</v>
      </c>
      <c r="D7825" s="43">
        <v>36172.716999999997</v>
      </c>
      <c r="E7825" s="43">
        <v>-44658.508999999998</v>
      </c>
      <c r="F7825" s="45">
        <v>-50860</v>
      </c>
      <c r="G7825" s="45">
        <v>-44670</v>
      </c>
      <c r="H7825" s="45">
        <v>-55440</v>
      </c>
      <c r="I7825" s="55">
        <f>pro[[#This Row],[Admin expenses 3]]+pro[[#This Row],[Admin expenses 2]]+pro[[#This Row],[Admin expenses 1]]+pro[[#This Row],[COGS]]</f>
        <v>-195628.50899999999</v>
      </c>
      <c r="J7825" s="55">
        <f>pro[[#This Row],[Revenue]]+pro[[#This Row],[AdminExp]]</f>
        <v>-159455.79199999999</v>
      </c>
      <c r="K7825" s="83">
        <f>pro[[#This Row],[Profit]]/pro[[#This Row],[Revenue]]</f>
        <v>-4.4081784622371609</v>
      </c>
      <c r="L7825" s="56">
        <f t="shared" si="122"/>
        <v>7</v>
      </c>
      <c r="M7825" s="82" t="str">
        <f>"Q"&amp;" "&amp;VLOOKUP(pro[[#This Row],[Period]],Mapping!A:B,2,0)</f>
        <v>Q 3</v>
      </c>
      <c r="N7825"/>
    </row>
    <row r="7826" spans="1:14" ht="14.25" x14ac:dyDescent="0.2">
      <c r="A7826" s="42" t="s">
        <v>27</v>
      </c>
      <c r="B7826" s="44" t="s">
        <v>35</v>
      </c>
      <c r="C7826" s="44" t="s">
        <v>60</v>
      </c>
      <c r="D7826" s="43">
        <v>1458109.7159999998</v>
      </c>
      <c r="E7826" s="43">
        <v>-25555.81</v>
      </c>
      <c r="F7826" s="45">
        <v>-21670</v>
      </c>
      <c r="G7826" s="45">
        <v>-25770</v>
      </c>
      <c r="H7826" s="45">
        <v>-65230</v>
      </c>
      <c r="I7826" s="55">
        <f>pro[[#This Row],[Admin expenses 3]]+pro[[#This Row],[Admin expenses 2]]+pro[[#This Row],[Admin expenses 1]]+pro[[#This Row],[COGS]]</f>
        <v>-138225.81</v>
      </c>
      <c r="J7826" s="55">
        <f>pro[[#This Row],[Revenue]]+pro[[#This Row],[AdminExp]]</f>
        <v>1319883.9059999997</v>
      </c>
      <c r="K7826" s="83">
        <f>pro[[#This Row],[Profit]]/pro[[#This Row],[Revenue]]</f>
        <v>0.90520205133863874</v>
      </c>
      <c r="L7826" s="56">
        <f t="shared" si="122"/>
        <v>7</v>
      </c>
      <c r="M7826" s="82" t="str">
        <f>"Q"&amp;" "&amp;VLOOKUP(pro[[#This Row],[Period]],Mapping!A:B,2,0)</f>
        <v>Q 3</v>
      </c>
      <c r="N7826"/>
    </row>
    <row r="7827" spans="1:14" ht="14.25" x14ac:dyDescent="0.2">
      <c r="A7827" s="42" t="s">
        <v>27</v>
      </c>
      <c r="B7827" s="44" t="s">
        <v>35</v>
      </c>
      <c r="C7827" s="44" t="s">
        <v>57</v>
      </c>
      <c r="D7827" s="43">
        <v>70444730.552000001</v>
      </c>
      <c r="E7827" s="43">
        <v>-113671.61399999999</v>
      </c>
      <c r="F7827" s="45">
        <v>-70540</v>
      </c>
      <c r="G7827" s="45">
        <v>-26950</v>
      </c>
      <c r="H7827" s="45">
        <v>-102380</v>
      </c>
      <c r="I7827" s="55">
        <f>pro[[#This Row],[Admin expenses 3]]+pro[[#This Row],[Admin expenses 2]]+pro[[#This Row],[Admin expenses 1]]+pro[[#This Row],[COGS]]</f>
        <v>-313541.614</v>
      </c>
      <c r="J7827" s="55">
        <f>pro[[#This Row],[Revenue]]+pro[[#This Row],[AdminExp]]</f>
        <v>70131188.938000008</v>
      </c>
      <c r="K7827" s="83">
        <f>pro[[#This Row],[Profit]]/pro[[#This Row],[Revenue]]</f>
        <v>0.99554911188469175</v>
      </c>
      <c r="L7827" s="56">
        <f t="shared" si="122"/>
        <v>7</v>
      </c>
      <c r="M7827" s="82" t="str">
        <f>"Q"&amp;" "&amp;VLOOKUP(pro[[#This Row],[Period]],Mapping!A:B,2,0)</f>
        <v>Q 3</v>
      </c>
      <c r="N7827"/>
    </row>
    <row r="7828" spans="1:14" ht="14.25" x14ac:dyDescent="0.2">
      <c r="A7828" s="42" t="s">
        <v>27</v>
      </c>
      <c r="B7828" s="44" t="s">
        <v>35</v>
      </c>
      <c r="C7828" s="44" t="s">
        <v>58</v>
      </c>
      <c r="D7828" s="43">
        <v>1205723.6869999999</v>
      </c>
      <c r="E7828" s="43">
        <v>-3469.116</v>
      </c>
      <c r="F7828" s="45">
        <v>-63450</v>
      </c>
      <c r="G7828" s="45">
        <v>-77440</v>
      </c>
      <c r="H7828" s="45">
        <v>-28420</v>
      </c>
      <c r="I7828" s="55">
        <f>pro[[#This Row],[Admin expenses 3]]+pro[[#This Row],[Admin expenses 2]]+pro[[#This Row],[Admin expenses 1]]+pro[[#This Row],[COGS]]</f>
        <v>-172779.11600000001</v>
      </c>
      <c r="J7828" s="55">
        <f>pro[[#This Row],[Revenue]]+pro[[#This Row],[AdminExp]]</f>
        <v>1032944.5709999999</v>
      </c>
      <c r="K7828" s="83">
        <f>pro[[#This Row],[Profit]]/pro[[#This Row],[Revenue]]</f>
        <v>0.85670090265050913</v>
      </c>
      <c r="L7828" s="56">
        <f t="shared" si="122"/>
        <v>7</v>
      </c>
      <c r="M7828" s="82" t="str">
        <f>"Q"&amp;" "&amp;VLOOKUP(pro[[#This Row],[Period]],Mapping!A:B,2,0)</f>
        <v>Q 3</v>
      </c>
      <c r="N7828"/>
    </row>
    <row r="7829" spans="1:14" ht="14.25" x14ac:dyDescent="0.2">
      <c r="A7829" s="42" t="s">
        <v>27</v>
      </c>
      <c r="B7829" s="44" t="s">
        <v>35</v>
      </c>
      <c r="C7829" s="44" t="s">
        <v>59</v>
      </c>
      <c r="D7829" s="43">
        <v>5935163.8360000001</v>
      </c>
      <c r="E7829" s="43">
        <v>-21438.62</v>
      </c>
      <c r="F7829" s="45">
        <v>-74560</v>
      </c>
      <c r="G7829" s="45">
        <v>-20330</v>
      </c>
      <c r="H7829" s="45">
        <v>-89620</v>
      </c>
      <c r="I7829" s="55">
        <f>pro[[#This Row],[Admin expenses 3]]+pro[[#This Row],[Admin expenses 2]]+pro[[#This Row],[Admin expenses 1]]+pro[[#This Row],[COGS]]</f>
        <v>-205948.62</v>
      </c>
      <c r="J7829" s="55">
        <f>pro[[#This Row],[Revenue]]+pro[[#This Row],[AdminExp]]</f>
        <v>5729215.216</v>
      </c>
      <c r="K7829" s="83">
        <f>pro[[#This Row],[Profit]]/pro[[#This Row],[Revenue]]</f>
        <v>0.96530026370109456</v>
      </c>
      <c r="L7829" s="56">
        <f t="shared" si="122"/>
        <v>7</v>
      </c>
      <c r="M7829" s="82" t="str">
        <f>"Q"&amp;" "&amp;VLOOKUP(pro[[#This Row],[Period]],Mapping!A:B,2,0)</f>
        <v>Q 3</v>
      </c>
      <c r="N7829"/>
    </row>
    <row r="7830" spans="1:14" ht="14.25" x14ac:dyDescent="0.2">
      <c r="A7830" s="42" t="s">
        <v>27</v>
      </c>
      <c r="B7830" s="44" t="s">
        <v>35</v>
      </c>
      <c r="C7830" s="44" t="s">
        <v>60</v>
      </c>
      <c r="D7830" s="43">
        <v>17150045.149999999</v>
      </c>
      <c r="E7830" s="43">
        <v>-34883.281999999999</v>
      </c>
      <c r="F7830" s="45">
        <v>-79580</v>
      </c>
      <c r="G7830" s="45">
        <v>-79070</v>
      </c>
      <c r="H7830" s="45">
        <v>-35140</v>
      </c>
      <c r="I7830" s="55">
        <f>pro[[#This Row],[Admin expenses 3]]+pro[[#This Row],[Admin expenses 2]]+pro[[#This Row],[Admin expenses 1]]+pro[[#This Row],[COGS]]</f>
        <v>-228673.28200000001</v>
      </c>
      <c r="J7830" s="55">
        <f>pro[[#This Row],[Revenue]]+pro[[#This Row],[AdminExp]]</f>
        <v>16921371.867999997</v>
      </c>
      <c r="K7830" s="83">
        <f>pro[[#This Row],[Profit]]/pro[[#This Row],[Revenue]]</f>
        <v>0.98666631603590838</v>
      </c>
      <c r="L7830" s="56">
        <f t="shared" si="122"/>
        <v>7</v>
      </c>
      <c r="M7830" s="82" t="str">
        <f>"Q"&amp;" "&amp;VLOOKUP(pro[[#This Row],[Period]],Mapping!A:B,2,0)</f>
        <v>Q 3</v>
      </c>
      <c r="N7830"/>
    </row>
    <row r="7831" spans="1:14" ht="14.25" x14ac:dyDescent="0.2">
      <c r="A7831" s="42" t="s">
        <v>27</v>
      </c>
      <c r="B7831" s="44" t="s">
        <v>35</v>
      </c>
      <c r="C7831" s="44" t="s">
        <v>57</v>
      </c>
      <c r="D7831" s="43">
        <v>7196497.8889999995</v>
      </c>
      <c r="E7831" s="43">
        <v>-145557.62199999997</v>
      </c>
      <c r="F7831" s="45">
        <v>-64830</v>
      </c>
      <c r="G7831" s="45">
        <v>-41780</v>
      </c>
      <c r="H7831" s="45">
        <v>-58070</v>
      </c>
      <c r="I7831" s="55">
        <f>pro[[#This Row],[Admin expenses 3]]+pro[[#This Row],[Admin expenses 2]]+pro[[#This Row],[Admin expenses 1]]+pro[[#This Row],[COGS]]</f>
        <v>-310237.62199999997</v>
      </c>
      <c r="J7831" s="55">
        <f>pro[[#This Row],[Revenue]]+pro[[#This Row],[AdminExp]]</f>
        <v>6886260.2669999991</v>
      </c>
      <c r="K7831" s="83">
        <f>pro[[#This Row],[Profit]]/pro[[#This Row],[Revenue]]</f>
        <v>0.9568904727292139</v>
      </c>
      <c r="L7831" s="56">
        <f t="shared" si="122"/>
        <v>7</v>
      </c>
      <c r="M7831" s="82" t="str">
        <f>"Q"&amp;" "&amp;VLOOKUP(pro[[#This Row],[Period]],Mapping!A:B,2,0)</f>
        <v>Q 3</v>
      </c>
      <c r="N7831"/>
    </row>
    <row r="7832" spans="1:14" ht="14.25" x14ac:dyDescent="0.2">
      <c r="A7832" s="42" t="s">
        <v>27</v>
      </c>
      <c r="B7832" s="44" t="s">
        <v>35</v>
      </c>
      <c r="C7832" s="44" t="s">
        <v>57</v>
      </c>
      <c r="D7832" s="43">
        <v>4708107.6069999998</v>
      </c>
      <c r="E7832" s="43">
        <v>-113143.42199999999</v>
      </c>
      <c r="F7832" s="45">
        <v>-56300</v>
      </c>
      <c r="G7832" s="45">
        <v>-90290</v>
      </c>
      <c r="H7832" s="45">
        <v>-81640</v>
      </c>
      <c r="I7832" s="55">
        <f>pro[[#This Row],[Admin expenses 3]]+pro[[#This Row],[Admin expenses 2]]+pro[[#This Row],[Admin expenses 1]]+pro[[#This Row],[COGS]]</f>
        <v>-341373.42200000002</v>
      </c>
      <c r="J7832" s="55">
        <f>pro[[#This Row],[Revenue]]+pro[[#This Row],[AdminExp]]</f>
        <v>4366734.1849999996</v>
      </c>
      <c r="K7832" s="83">
        <f>pro[[#This Row],[Profit]]/pro[[#This Row],[Revenue]]</f>
        <v>0.92749243422294614</v>
      </c>
      <c r="L7832" s="56">
        <f t="shared" si="122"/>
        <v>7</v>
      </c>
      <c r="M7832" s="82" t="str">
        <f>"Q"&amp;" "&amp;VLOOKUP(pro[[#This Row],[Period]],Mapping!A:B,2,0)</f>
        <v>Q 3</v>
      </c>
      <c r="N7832"/>
    </row>
    <row r="7833" spans="1:14" ht="14.25" x14ac:dyDescent="0.2">
      <c r="A7833" s="42" t="s">
        <v>27</v>
      </c>
      <c r="B7833" s="44" t="s">
        <v>35</v>
      </c>
      <c r="C7833" s="44" t="s">
        <v>58</v>
      </c>
      <c r="D7833" s="43">
        <v>5327759.9619999994</v>
      </c>
      <c r="E7833" s="43">
        <v>-191708.25099999999</v>
      </c>
      <c r="F7833" s="45">
        <v>-86370</v>
      </c>
      <c r="G7833" s="45">
        <v>-86300</v>
      </c>
      <c r="H7833" s="45">
        <v>-40650</v>
      </c>
      <c r="I7833" s="55">
        <f>pro[[#This Row],[Admin expenses 3]]+pro[[#This Row],[Admin expenses 2]]+pro[[#This Row],[Admin expenses 1]]+pro[[#This Row],[COGS]]</f>
        <v>-405028.25099999999</v>
      </c>
      <c r="J7833" s="55">
        <f>pro[[#This Row],[Revenue]]+pro[[#This Row],[AdminExp]]</f>
        <v>4922731.7109999992</v>
      </c>
      <c r="K7833" s="83">
        <f>pro[[#This Row],[Profit]]/pro[[#This Row],[Revenue]]</f>
        <v>0.92397775915415759</v>
      </c>
      <c r="L7833" s="56">
        <f t="shared" si="122"/>
        <v>7</v>
      </c>
      <c r="M7833" s="82" t="str">
        <f>"Q"&amp;" "&amp;VLOOKUP(pro[[#This Row],[Period]],Mapping!A:B,2,0)</f>
        <v>Q 3</v>
      </c>
      <c r="N7833"/>
    </row>
    <row r="7834" spans="1:14" ht="14.25" x14ac:dyDescent="0.2">
      <c r="A7834" s="42" t="s">
        <v>27</v>
      </c>
      <c r="B7834" s="44" t="s">
        <v>35</v>
      </c>
      <c r="C7834" s="44" t="s">
        <v>59</v>
      </c>
      <c r="D7834" s="43">
        <v>42331585.253999993</v>
      </c>
      <c r="E7834" s="43">
        <v>-1953509.754</v>
      </c>
      <c r="F7834" s="45">
        <v>-51850</v>
      </c>
      <c r="G7834" s="45">
        <v>-55790</v>
      </c>
      <c r="H7834" s="45">
        <v>-101530</v>
      </c>
      <c r="I7834" s="55">
        <f>pro[[#This Row],[Admin expenses 3]]+pro[[#This Row],[Admin expenses 2]]+pro[[#This Row],[Admin expenses 1]]+pro[[#This Row],[COGS]]</f>
        <v>-2162679.7539999997</v>
      </c>
      <c r="J7834" s="55">
        <f>pro[[#This Row],[Revenue]]+pro[[#This Row],[AdminExp]]</f>
        <v>40168905.499999993</v>
      </c>
      <c r="K7834" s="83">
        <f>pro[[#This Row],[Profit]]/pro[[#This Row],[Revenue]]</f>
        <v>0.94891096704686617</v>
      </c>
      <c r="L7834" s="56">
        <f t="shared" si="122"/>
        <v>7</v>
      </c>
      <c r="M7834" s="82" t="str">
        <f>"Q"&amp;" "&amp;VLOOKUP(pro[[#This Row],[Period]],Mapping!A:B,2,0)</f>
        <v>Q 3</v>
      </c>
      <c r="N7834"/>
    </row>
    <row r="7835" spans="1:14" ht="14.25" x14ac:dyDescent="0.2">
      <c r="A7835" s="42" t="s">
        <v>27</v>
      </c>
      <c r="B7835" s="44" t="s">
        <v>35</v>
      </c>
      <c r="C7835" s="44" t="s">
        <v>57</v>
      </c>
      <c r="D7835" s="43">
        <v>9677283.4550000001</v>
      </c>
      <c r="E7835" s="43">
        <v>-445870.98499999999</v>
      </c>
      <c r="F7835" s="45">
        <v>-53880</v>
      </c>
      <c r="G7835" s="45">
        <v>-87830</v>
      </c>
      <c r="H7835" s="45">
        <v>-17420</v>
      </c>
      <c r="I7835" s="55">
        <f>pro[[#This Row],[Admin expenses 3]]+pro[[#This Row],[Admin expenses 2]]+pro[[#This Row],[Admin expenses 1]]+pro[[#This Row],[COGS]]</f>
        <v>-605000.98499999999</v>
      </c>
      <c r="J7835" s="55">
        <f>pro[[#This Row],[Revenue]]+pro[[#This Row],[AdminExp]]</f>
        <v>9072282.4700000007</v>
      </c>
      <c r="K7835" s="83">
        <f>pro[[#This Row],[Profit]]/pro[[#This Row],[Revenue]]</f>
        <v>0.93748235361573384</v>
      </c>
      <c r="L7835" s="56">
        <f t="shared" si="122"/>
        <v>7</v>
      </c>
      <c r="M7835" s="82" t="str">
        <f>"Q"&amp;" "&amp;VLOOKUP(pro[[#This Row],[Period]],Mapping!A:B,2,0)</f>
        <v>Q 3</v>
      </c>
      <c r="N7835"/>
    </row>
    <row r="7836" spans="1:14" ht="14.25" x14ac:dyDescent="0.2">
      <c r="A7836" s="42" t="s">
        <v>27</v>
      </c>
      <c r="B7836" s="44" t="s">
        <v>35</v>
      </c>
      <c r="C7836" s="44" t="s">
        <v>58</v>
      </c>
      <c r="D7836" s="43">
        <v>22464600.913999997</v>
      </c>
      <c r="E7836" s="43">
        <v>-9425202.2759999987</v>
      </c>
      <c r="F7836" s="45">
        <v>-13390</v>
      </c>
      <c r="G7836" s="45">
        <v>-61780</v>
      </c>
      <c r="H7836" s="45">
        <v>-75130</v>
      </c>
      <c r="I7836" s="55">
        <f>pro[[#This Row],[Admin expenses 3]]+pro[[#This Row],[Admin expenses 2]]+pro[[#This Row],[Admin expenses 1]]+pro[[#This Row],[COGS]]</f>
        <v>-9575502.2759999987</v>
      </c>
      <c r="J7836" s="55">
        <f>pro[[#This Row],[Revenue]]+pro[[#This Row],[AdminExp]]</f>
        <v>12889098.637999998</v>
      </c>
      <c r="K7836" s="83">
        <f>pro[[#This Row],[Profit]]/pro[[#This Row],[Revenue]]</f>
        <v>0.57375150742016867</v>
      </c>
      <c r="L7836" s="56">
        <f t="shared" si="122"/>
        <v>7</v>
      </c>
      <c r="M7836" s="82" t="str">
        <f>"Q"&amp;" "&amp;VLOOKUP(pro[[#This Row],[Period]],Mapping!A:B,2,0)</f>
        <v>Q 3</v>
      </c>
      <c r="N7836"/>
    </row>
    <row r="7837" spans="1:14" ht="14.25" x14ac:dyDescent="0.2">
      <c r="A7837" s="42" t="s">
        <v>27</v>
      </c>
      <c r="B7837" s="44" t="s">
        <v>35</v>
      </c>
      <c r="C7837" s="44" t="s">
        <v>59</v>
      </c>
      <c r="D7837" s="43">
        <v>5658376.8289999999</v>
      </c>
      <c r="E7837" s="43">
        <v>-4983513.919999999</v>
      </c>
      <c r="F7837" s="45">
        <v>-64450</v>
      </c>
      <c r="G7837" s="45">
        <v>-45020</v>
      </c>
      <c r="H7837" s="45">
        <v>-64160</v>
      </c>
      <c r="I7837" s="55">
        <f>pro[[#This Row],[Admin expenses 3]]+pro[[#This Row],[Admin expenses 2]]+pro[[#This Row],[Admin expenses 1]]+pro[[#This Row],[COGS]]</f>
        <v>-5157143.919999999</v>
      </c>
      <c r="J7837" s="55">
        <f>pro[[#This Row],[Revenue]]+pro[[#This Row],[AdminExp]]</f>
        <v>501232.90900000092</v>
      </c>
      <c r="K7837" s="83">
        <f>pro[[#This Row],[Profit]]/pro[[#This Row],[Revenue]]</f>
        <v>8.8582454676950778E-2</v>
      </c>
      <c r="L7837" s="56">
        <f t="shared" si="122"/>
        <v>7</v>
      </c>
      <c r="M7837" s="82" t="str">
        <f>"Q"&amp;" "&amp;VLOOKUP(pro[[#This Row],[Period]],Mapping!A:B,2,0)</f>
        <v>Q 3</v>
      </c>
      <c r="N7837"/>
    </row>
    <row r="7838" spans="1:14" ht="14.25" x14ac:dyDescent="0.2">
      <c r="A7838" s="42" t="s">
        <v>27</v>
      </c>
      <c r="B7838" s="44" t="s">
        <v>35</v>
      </c>
      <c r="C7838" s="44" t="s">
        <v>57</v>
      </c>
      <c r="D7838" s="43">
        <v>35889959.776999995</v>
      </c>
      <c r="E7838" s="43">
        <v>-8327880.1339999987</v>
      </c>
      <c r="F7838" s="45">
        <v>-101510</v>
      </c>
      <c r="G7838" s="45">
        <v>-66610</v>
      </c>
      <c r="H7838" s="45">
        <v>-91700</v>
      </c>
      <c r="I7838" s="55">
        <f>pro[[#This Row],[Admin expenses 3]]+pro[[#This Row],[Admin expenses 2]]+pro[[#This Row],[Admin expenses 1]]+pro[[#This Row],[COGS]]</f>
        <v>-8587700.1339999996</v>
      </c>
      <c r="J7838" s="55">
        <f>pro[[#This Row],[Revenue]]+pro[[#This Row],[AdminExp]]</f>
        <v>27302259.642999995</v>
      </c>
      <c r="K7838" s="83">
        <f>pro[[#This Row],[Profit]]/pro[[#This Row],[Revenue]]</f>
        <v>0.76072137758417302</v>
      </c>
      <c r="L7838" s="56">
        <f t="shared" si="122"/>
        <v>7</v>
      </c>
      <c r="M7838" s="82" t="str">
        <f>"Q"&amp;" "&amp;VLOOKUP(pro[[#This Row],[Period]],Mapping!A:B,2,0)</f>
        <v>Q 3</v>
      </c>
      <c r="N7838"/>
    </row>
    <row r="7839" spans="1:14" ht="14.25" x14ac:dyDescent="0.2">
      <c r="A7839" s="42" t="s">
        <v>29</v>
      </c>
      <c r="B7839" s="44" t="s">
        <v>25</v>
      </c>
      <c r="C7839" s="44" t="s">
        <v>58</v>
      </c>
      <c r="D7839" s="43">
        <v>151180.554</v>
      </c>
      <c r="E7839" s="43">
        <v>-35629.565999999999</v>
      </c>
      <c r="F7839" s="45">
        <v>-32460</v>
      </c>
      <c r="G7839" s="45">
        <v>-87970</v>
      </c>
      <c r="H7839" s="45">
        <v>-83290</v>
      </c>
      <c r="I7839" s="55">
        <f>pro[[#This Row],[Admin expenses 3]]+pro[[#This Row],[Admin expenses 2]]+pro[[#This Row],[Admin expenses 1]]+pro[[#This Row],[COGS]]</f>
        <v>-239349.56599999999</v>
      </c>
      <c r="J7839" s="55">
        <f>pro[[#This Row],[Revenue]]+pro[[#This Row],[AdminExp]]</f>
        <v>-88169.011999999988</v>
      </c>
      <c r="K7839" s="83">
        <f>pro[[#This Row],[Profit]]/pro[[#This Row],[Revenue]]</f>
        <v>-0.58320339267972243</v>
      </c>
      <c r="L7839" s="56">
        <f t="shared" si="122"/>
        <v>8</v>
      </c>
      <c r="M7839" s="82" t="str">
        <f>"Q"&amp;" "&amp;VLOOKUP(pro[[#This Row],[Period]],Mapping!A:B,2,0)</f>
        <v>Q 3</v>
      </c>
      <c r="N7839"/>
    </row>
    <row r="7840" spans="1:14" ht="14.25" x14ac:dyDescent="0.2">
      <c r="A7840" s="42" t="s">
        <v>29</v>
      </c>
      <c r="B7840" s="44" t="s">
        <v>25</v>
      </c>
      <c r="C7840" s="44" t="s">
        <v>59</v>
      </c>
      <c r="D7840" s="43">
        <v>246687.98</v>
      </c>
      <c r="E7840" s="43">
        <v>-288414.69999999995</v>
      </c>
      <c r="F7840" s="45">
        <v>-106410</v>
      </c>
      <c r="G7840" s="45">
        <v>-87180</v>
      </c>
      <c r="H7840" s="45">
        <v>-78700</v>
      </c>
      <c r="I7840" s="55">
        <f>pro[[#This Row],[Admin expenses 3]]+pro[[#This Row],[Admin expenses 2]]+pro[[#This Row],[Admin expenses 1]]+pro[[#This Row],[COGS]]</f>
        <v>-560704.69999999995</v>
      </c>
      <c r="J7840" s="55">
        <f>pro[[#This Row],[Revenue]]+pro[[#This Row],[AdminExp]]</f>
        <v>-314016.71999999997</v>
      </c>
      <c r="K7840" s="83">
        <f>pro[[#This Row],[Profit]]/pro[[#This Row],[Revenue]]</f>
        <v>-1.2729307686576377</v>
      </c>
      <c r="L7840" s="56">
        <f t="shared" si="122"/>
        <v>8</v>
      </c>
      <c r="M7840" s="82" t="str">
        <f>"Q"&amp;" "&amp;VLOOKUP(pro[[#This Row],[Period]],Mapping!A:B,2,0)</f>
        <v>Q 3</v>
      </c>
      <c r="N7840"/>
    </row>
    <row r="7841" spans="1:14" ht="14.25" x14ac:dyDescent="0.2">
      <c r="A7841" s="42" t="s">
        <v>29</v>
      </c>
      <c r="B7841" s="44" t="s">
        <v>25</v>
      </c>
      <c r="C7841" s="44" t="s">
        <v>57</v>
      </c>
      <c r="D7841" s="43">
        <v>1484954.4849999999</v>
      </c>
      <c r="E7841" s="43">
        <v>-1426670.196</v>
      </c>
      <c r="F7841" s="45">
        <v>-105410</v>
      </c>
      <c r="G7841" s="45">
        <v>-87150</v>
      </c>
      <c r="H7841" s="45">
        <v>-44980</v>
      </c>
      <c r="I7841" s="55">
        <f>pro[[#This Row],[Admin expenses 3]]+pro[[#This Row],[Admin expenses 2]]+pro[[#This Row],[Admin expenses 1]]+pro[[#This Row],[COGS]]</f>
        <v>-1664210.196</v>
      </c>
      <c r="J7841" s="55">
        <f>pro[[#This Row],[Revenue]]+pro[[#This Row],[AdminExp]]</f>
        <v>-179255.71100000013</v>
      </c>
      <c r="K7841" s="83">
        <f>pro[[#This Row],[Profit]]/pro[[#This Row],[Revenue]]</f>
        <v>-0.12071461638098635</v>
      </c>
      <c r="L7841" s="56">
        <f t="shared" si="122"/>
        <v>8</v>
      </c>
      <c r="M7841" s="82" t="str">
        <f>"Q"&amp;" "&amp;VLOOKUP(pro[[#This Row],[Period]],Mapping!A:B,2,0)</f>
        <v>Q 3</v>
      </c>
      <c r="N7841"/>
    </row>
    <row r="7842" spans="1:14" ht="14.25" x14ac:dyDescent="0.2">
      <c r="A7842" s="42" t="s">
        <v>29</v>
      </c>
      <c r="B7842" s="44" t="s">
        <v>25</v>
      </c>
      <c r="C7842" s="44" t="s">
        <v>57</v>
      </c>
      <c r="D7842" s="43">
        <v>398491.00899999996</v>
      </c>
      <c r="E7842" s="43">
        <v>-88727.540999999997</v>
      </c>
      <c r="F7842" s="45">
        <v>-59720</v>
      </c>
      <c r="G7842" s="45">
        <v>-49310</v>
      </c>
      <c r="H7842" s="45">
        <v>-95100</v>
      </c>
      <c r="I7842" s="55">
        <f>pro[[#This Row],[Admin expenses 3]]+pro[[#This Row],[Admin expenses 2]]+pro[[#This Row],[Admin expenses 1]]+pro[[#This Row],[COGS]]</f>
        <v>-292857.54099999997</v>
      </c>
      <c r="J7842" s="55">
        <f>pro[[#This Row],[Revenue]]+pro[[#This Row],[AdminExp]]</f>
        <v>105633.46799999999</v>
      </c>
      <c r="K7842" s="83">
        <f>pro[[#This Row],[Profit]]/pro[[#This Row],[Revenue]]</f>
        <v>0.26508369226468548</v>
      </c>
      <c r="L7842" s="56">
        <f t="shared" si="122"/>
        <v>8</v>
      </c>
      <c r="M7842" s="82" t="str">
        <f>"Q"&amp;" "&amp;VLOOKUP(pro[[#This Row],[Period]],Mapping!A:B,2,0)</f>
        <v>Q 3</v>
      </c>
      <c r="N7842"/>
    </row>
    <row r="7843" spans="1:14" ht="14.25" x14ac:dyDescent="0.2">
      <c r="A7843" s="42" t="s">
        <v>29</v>
      </c>
      <c r="B7843" s="44" t="s">
        <v>25</v>
      </c>
      <c r="C7843" s="44" t="s">
        <v>57</v>
      </c>
      <c r="D7843" s="43">
        <v>216391.59499999997</v>
      </c>
      <c r="E7843" s="43">
        <v>-94186.532999999996</v>
      </c>
      <c r="F7843" s="45">
        <v>-48690</v>
      </c>
      <c r="G7843" s="45">
        <v>-71730</v>
      </c>
      <c r="H7843" s="45">
        <v>-87430</v>
      </c>
      <c r="I7843" s="55">
        <f>pro[[#This Row],[Admin expenses 3]]+pro[[#This Row],[Admin expenses 2]]+pro[[#This Row],[Admin expenses 1]]+pro[[#This Row],[COGS]]</f>
        <v>-302036.533</v>
      </c>
      <c r="J7843" s="55">
        <f>pro[[#This Row],[Revenue]]+pro[[#This Row],[AdminExp]]</f>
        <v>-85644.938000000024</v>
      </c>
      <c r="K7843" s="83">
        <f>pro[[#This Row],[Profit]]/pro[[#This Row],[Revenue]]</f>
        <v>-0.39578680493574642</v>
      </c>
      <c r="L7843" s="56">
        <f t="shared" si="122"/>
        <v>8</v>
      </c>
      <c r="M7843" s="82" t="str">
        <f>"Q"&amp;" "&amp;VLOOKUP(pro[[#This Row],[Period]],Mapping!A:B,2,0)</f>
        <v>Q 3</v>
      </c>
      <c r="N7843"/>
    </row>
    <row r="7844" spans="1:14" ht="14.25" x14ac:dyDescent="0.2">
      <c r="A7844" s="42" t="s">
        <v>29</v>
      </c>
      <c r="B7844" s="44" t="s">
        <v>25</v>
      </c>
      <c r="C7844" s="44" t="s">
        <v>57</v>
      </c>
      <c r="D7844" s="43">
        <v>1409453.99</v>
      </c>
      <c r="E7844" s="43">
        <v>-631052.61099999992</v>
      </c>
      <c r="F7844" s="45">
        <v>-81680</v>
      </c>
      <c r="G7844" s="45">
        <v>-51740</v>
      </c>
      <c r="H7844" s="45">
        <v>-46970</v>
      </c>
      <c r="I7844" s="55">
        <f>pro[[#This Row],[Admin expenses 3]]+pro[[#This Row],[Admin expenses 2]]+pro[[#This Row],[Admin expenses 1]]+pro[[#This Row],[COGS]]</f>
        <v>-811442.61099999992</v>
      </c>
      <c r="J7844" s="55">
        <f>pro[[#This Row],[Revenue]]+pro[[#This Row],[AdminExp]]</f>
        <v>598011.37900000007</v>
      </c>
      <c r="K7844" s="83">
        <f>pro[[#This Row],[Profit]]/pro[[#This Row],[Revenue]]</f>
        <v>0.42428584632266009</v>
      </c>
      <c r="L7844" s="56">
        <f t="shared" si="122"/>
        <v>8</v>
      </c>
      <c r="M7844" s="82" t="str">
        <f>"Q"&amp;" "&amp;VLOOKUP(pro[[#This Row],[Period]],Mapping!A:B,2,0)</f>
        <v>Q 3</v>
      </c>
      <c r="N7844"/>
    </row>
    <row r="7845" spans="1:14" ht="14.25" x14ac:dyDescent="0.2">
      <c r="A7845" s="42" t="s">
        <v>29</v>
      </c>
      <c r="B7845" s="44" t="s">
        <v>25</v>
      </c>
      <c r="C7845" s="44" t="s">
        <v>57</v>
      </c>
      <c r="D7845" s="43">
        <v>5666018.5609999998</v>
      </c>
      <c r="E7845" s="43">
        <v>-2952607.2590000001</v>
      </c>
      <c r="F7845" s="45">
        <v>-43370</v>
      </c>
      <c r="G7845" s="45">
        <v>-51680</v>
      </c>
      <c r="H7845" s="45">
        <v>-62040</v>
      </c>
      <c r="I7845" s="55">
        <f>pro[[#This Row],[Admin expenses 3]]+pro[[#This Row],[Admin expenses 2]]+pro[[#This Row],[Admin expenses 1]]+pro[[#This Row],[COGS]]</f>
        <v>-3109697.2590000001</v>
      </c>
      <c r="J7845" s="55">
        <f>pro[[#This Row],[Revenue]]+pro[[#This Row],[AdminExp]]</f>
        <v>2556321.3019999997</v>
      </c>
      <c r="K7845" s="83">
        <f>pro[[#This Row],[Profit]]/pro[[#This Row],[Revenue]]</f>
        <v>0.451167124582951</v>
      </c>
      <c r="L7845" s="56">
        <f t="shared" si="122"/>
        <v>8</v>
      </c>
      <c r="M7845" s="82" t="str">
        <f>"Q"&amp;" "&amp;VLOOKUP(pro[[#This Row],[Period]],Mapping!A:B,2,0)</f>
        <v>Q 3</v>
      </c>
      <c r="N7845"/>
    </row>
    <row r="7846" spans="1:14" ht="14.25" x14ac:dyDescent="0.2">
      <c r="A7846" s="42" t="s">
        <v>29</v>
      </c>
      <c r="B7846" s="44" t="s">
        <v>25</v>
      </c>
      <c r="C7846" s="44" t="s">
        <v>57</v>
      </c>
      <c r="D7846" s="43">
        <v>-1293.6139999999998</v>
      </c>
      <c r="E7846" s="43">
        <v>132.77600000000001</v>
      </c>
      <c r="F7846" s="45">
        <v>-99500</v>
      </c>
      <c r="G7846" s="45">
        <v>-30630</v>
      </c>
      <c r="H7846" s="45">
        <v>-71870</v>
      </c>
      <c r="I7846" s="55">
        <f>pro[[#This Row],[Admin expenses 3]]+pro[[#This Row],[Admin expenses 2]]+pro[[#This Row],[Admin expenses 1]]+pro[[#This Row],[COGS]]</f>
        <v>-201867.22399999999</v>
      </c>
      <c r="J7846" s="55">
        <f>pro[[#This Row],[Revenue]]+pro[[#This Row],[AdminExp]]</f>
        <v>-203160.83799999999</v>
      </c>
      <c r="K7846" s="83">
        <f>pro[[#This Row],[Profit]]/pro[[#This Row],[Revenue]]</f>
        <v>157.04904090401001</v>
      </c>
      <c r="L7846" s="56">
        <f t="shared" si="122"/>
        <v>8</v>
      </c>
      <c r="M7846" s="82" t="str">
        <f>"Q"&amp;" "&amp;VLOOKUP(pro[[#This Row],[Period]],Mapping!A:B,2,0)</f>
        <v>Q 3</v>
      </c>
      <c r="N7846"/>
    </row>
    <row r="7847" spans="1:14" ht="14.25" x14ac:dyDescent="0.2">
      <c r="A7847" s="42" t="s">
        <v>29</v>
      </c>
      <c r="B7847" s="44" t="s">
        <v>25</v>
      </c>
      <c r="C7847" s="44" t="s">
        <v>57</v>
      </c>
      <c r="D7847" s="43">
        <v>-8618.3580000000002</v>
      </c>
      <c r="E7847" s="43">
        <v>668.08699999999999</v>
      </c>
      <c r="F7847" s="45">
        <v>-26940</v>
      </c>
      <c r="G7847" s="45">
        <v>-84710</v>
      </c>
      <c r="H7847" s="45">
        <v>-100360</v>
      </c>
      <c r="I7847" s="55">
        <f>pro[[#This Row],[Admin expenses 3]]+pro[[#This Row],[Admin expenses 2]]+pro[[#This Row],[Admin expenses 1]]+pro[[#This Row],[COGS]]</f>
        <v>-211341.913</v>
      </c>
      <c r="J7847" s="55">
        <f>pro[[#This Row],[Revenue]]+pro[[#This Row],[AdminExp]]</f>
        <v>-219960.27100000001</v>
      </c>
      <c r="K7847" s="83">
        <f>pro[[#This Row],[Profit]]/pro[[#This Row],[Revenue]]</f>
        <v>25.522294502038555</v>
      </c>
      <c r="L7847" s="56">
        <f t="shared" si="122"/>
        <v>8</v>
      </c>
      <c r="M7847" s="82" t="str">
        <f>"Q"&amp;" "&amp;VLOOKUP(pro[[#This Row],[Period]],Mapping!A:B,2,0)</f>
        <v>Q 3</v>
      </c>
      <c r="N7847"/>
    </row>
    <row r="7848" spans="1:14" ht="14.25" x14ac:dyDescent="0.2">
      <c r="A7848" s="42" t="s">
        <v>29</v>
      </c>
      <c r="B7848" s="44" t="s">
        <v>25</v>
      </c>
      <c r="C7848" s="44" t="s">
        <v>57</v>
      </c>
      <c r="D7848" s="43">
        <v>1655284.568</v>
      </c>
      <c r="E7848" s="43">
        <v>-206581.75299999997</v>
      </c>
      <c r="F7848" s="45">
        <v>-19220</v>
      </c>
      <c r="G7848" s="45">
        <v>-39080</v>
      </c>
      <c r="H7848" s="45">
        <v>-69720</v>
      </c>
      <c r="I7848" s="55">
        <f>pro[[#This Row],[Admin expenses 3]]+pro[[#This Row],[Admin expenses 2]]+pro[[#This Row],[Admin expenses 1]]+pro[[#This Row],[COGS]]</f>
        <v>-334601.75299999997</v>
      </c>
      <c r="J7848" s="55">
        <f>pro[[#This Row],[Revenue]]+pro[[#This Row],[AdminExp]]</f>
        <v>1320682.8149999999</v>
      </c>
      <c r="K7848" s="83">
        <f>pro[[#This Row],[Profit]]/pro[[#This Row],[Revenue]]</f>
        <v>0.79785847130546073</v>
      </c>
      <c r="L7848" s="56">
        <f t="shared" si="122"/>
        <v>8</v>
      </c>
      <c r="M7848" s="82" t="str">
        <f>"Q"&amp;" "&amp;VLOOKUP(pro[[#This Row],[Period]],Mapping!A:B,2,0)</f>
        <v>Q 3</v>
      </c>
      <c r="N7848"/>
    </row>
    <row r="7849" spans="1:14" ht="14.25" x14ac:dyDescent="0.2">
      <c r="A7849" s="42" t="s">
        <v>29</v>
      </c>
      <c r="B7849" s="44" t="s">
        <v>25</v>
      </c>
      <c r="C7849" s="44" t="s">
        <v>57</v>
      </c>
      <c r="D7849" s="43">
        <v>692110.74099999992</v>
      </c>
      <c r="E7849" s="43">
        <v>-103050.45099999999</v>
      </c>
      <c r="F7849" s="45">
        <v>-26380</v>
      </c>
      <c r="G7849" s="45">
        <v>-41620</v>
      </c>
      <c r="H7849" s="45">
        <v>-74190</v>
      </c>
      <c r="I7849" s="55">
        <f>pro[[#This Row],[Admin expenses 3]]+pro[[#This Row],[Admin expenses 2]]+pro[[#This Row],[Admin expenses 1]]+pro[[#This Row],[COGS]]</f>
        <v>-245240.451</v>
      </c>
      <c r="J7849" s="55">
        <f>pro[[#This Row],[Revenue]]+pro[[#This Row],[AdminExp]]</f>
        <v>446870.28999999992</v>
      </c>
      <c r="K7849" s="83">
        <f>pro[[#This Row],[Profit]]/pro[[#This Row],[Revenue]]</f>
        <v>0.64566298935678557</v>
      </c>
      <c r="L7849" s="56">
        <f t="shared" si="122"/>
        <v>8</v>
      </c>
      <c r="M7849" s="82" t="str">
        <f>"Q"&amp;" "&amp;VLOOKUP(pro[[#This Row],[Period]],Mapping!A:B,2,0)</f>
        <v>Q 3</v>
      </c>
      <c r="N7849"/>
    </row>
    <row r="7850" spans="1:14" ht="14.25" x14ac:dyDescent="0.2">
      <c r="A7850" s="42" t="s">
        <v>29</v>
      </c>
      <c r="B7850" s="44" t="s">
        <v>25</v>
      </c>
      <c r="C7850" s="44" t="s">
        <v>57</v>
      </c>
      <c r="D7850" s="43">
        <v>1189720.9309999999</v>
      </c>
      <c r="E7850" s="43">
        <v>-1033432.5119999999</v>
      </c>
      <c r="F7850" s="45">
        <v>-70410</v>
      </c>
      <c r="G7850" s="45">
        <v>-73850</v>
      </c>
      <c r="H7850" s="45">
        <v>-68600</v>
      </c>
      <c r="I7850" s="55">
        <f>pro[[#This Row],[Admin expenses 3]]+pro[[#This Row],[Admin expenses 2]]+pro[[#This Row],[Admin expenses 1]]+pro[[#This Row],[COGS]]</f>
        <v>-1246292.5119999999</v>
      </c>
      <c r="J7850" s="55">
        <f>pro[[#This Row],[Revenue]]+pro[[#This Row],[AdminExp]]</f>
        <v>-56571.581000000006</v>
      </c>
      <c r="K7850" s="83">
        <f>pro[[#This Row],[Profit]]/pro[[#This Row],[Revenue]]</f>
        <v>-4.7550294801025073E-2</v>
      </c>
      <c r="L7850" s="56">
        <f t="shared" si="122"/>
        <v>8</v>
      </c>
      <c r="M7850" s="82" t="str">
        <f>"Q"&amp;" "&amp;VLOOKUP(pro[[#This Row],[Period]],Mapping!A:B,2,0)</f>
        <v>Q 3</v>
      </c>
      <c r="N7850"/>
    </row>
    <row r="7851" spans="1:14" ht="14.25" x14ac:dyDescent="0.2">
      <c r="A7851" s="42" t="s">
        <v>29</v>
      </c>
      <c r="B7851" s="44" t="s">
        <v>25</v>
      </c>
      <c r="C7851" s="44" t="s">
        <v>57</v>
      </c>
      <c r="D7851" s="43">
        <v>-5325.915</v>
      </c>
      <c r="E7851" s="43">
        <v>4074.5459999999994</v>
      </c>
      <c r="F7851" s="45">
        <v>-90640</v>
      </c>
      <c r="G7851" s="45">
        <v>-97270</v>
      </c>
      <c r="H7851" s="45">
        <v>-19190</v>
      </c>
      <c r="I7851" s="55">
        <f>pro[[#This Row],[Admin expenses 3]]+pro[[#This Row],[Admin expenses 2]]+pro[[#This Row],[Admin expenses 1]]+pro[[#This Row],[COGS]]</f>
        <v>-203025.454</v>
      </c>
      <c r="J7851" s="55">
        <f>pro[[#This Row],[Revenue]]+pro[[#This Row],[AdminExp]]</f>
        <v>-208351.36900000001</v>
      </c>
      <c r="K7851" s="83">
        <f>pro[[#This Row],[Profit]]/pro[[#This Row],[Revenue]]</f>
        <v>39.120295573624439</v>
      </c>
      <c r="L7851" s="56">
        <f t="shared" si="122"/>
        <v>8</v>
      </c>
      <c r="M7851" s="82" t="str">
        <f>"Q"&amp;" "&amp;VLOOKUP(pro[[#This Row],[Period]],Mapping!A:B,2,0)</f>
        <v>Q 3</v>
      </c>
      <c r="N7851"/>
    </row>
    <row r="7852" spans="1:14" ht="14.25" x14ac:dyDescent="0.2">
      <c r="A7852" s="42" t="s">
        <v>29</v>
      </c>
      <c r="B7852" s="44" t="s">
        <v>25</v>
      </c>
      <c r="C7852" s="44" t="s">
        <v>57</v>
      </c>
      <c r="D7852" s="43">
        <v>-665.74900000000002</v>
      </c>
      <c r="E7852" s="43">
        <v>614.82399999999996</v>
      </c>
      <c r="F7852" s="45">
        <v>-69710</v>
      </c>
      <c r="G7852" s="45">
        <v>-83860</v>
      </c>
      <c r="H7852" s="45">
        <v>-18250</v>
      </c>
      <c r="I7852" s="55">
        <f>pro[[#This Row],[Admin expenses 3]]+pro[[#This Row],[Admin expenses 2]]+pro[[#This Row],[Admin expenses 1]]+pro[[#This Row],[COGS]]</f>
        <v>-171205.17600000001</v>
      </c>
      <c r="J7852" s="55">
        <f>pro[[#This Row],[Revenue]]+pro[[#This Row],[AdminExp]]</f>
        <v>-171870.92500000002</v>
      </c>
      <c r="K7852" s="83">
        <f>pro[[#This Row],[Profit]]/pro[[#This Row],[Revenue]]</f>
        <v>258.16174714494502</v>
      </c>
      <c r="L7852" s="56">
        <f t="shared" si="122"/>
        <v>8</v>
      </c>
      <c r="M7852" s="82" t="str">
        <f>"Q"&amp;" "&amp;VLOOKUP(pro[[#This Row],[Period]],Mapping!A:B,2,0)</f>
        <v>Q 3</v>
      </c>
      <c r="N7852"/>
    </row>
    <row r="7853" spans="1:14" ht="14.25" x14ac:dyDescent="0.2">
      <c r="A7853" s="42" t="s">
        <v>29</v>
      </c>
      <c r="B7853" s="44" t="s">
        <v>25</v>
      </c>
      <c r="C7853" s="44" t="s">
        <v>57</v>
      </c>
      <c r="D7853" s="43">
        <v>-15996.182999999997</v>
      </c>
      <c r="E7853" s="43">
        <v>11889.219999999998</v>
      </c>
      <c r="F7853" s="45">
        <v>-88410</v>
      </c>
      <c r="G7853" s="45">
        <v>-84050</v>
      </c>
      <c r="H7853" s="45">
        <v>-104220</v>
      </c>
      <c r="I7853" s="55">
        <f>pro[[#This Row],[Admin expenses 3]]+pro[[#This Row],[Admin expenses 2]]+pro[[#This Row],[Admin expenses 1]]+pro[[#This Row],[COGS]]</f>
        <v>-264790.78000000003</v>
      </c>
      <c r="J7853" s="55">
        <f>pro[[#This Row],[Revenue]]+pro[[#This Row],[AdminExp]]</f>
        <v>-280786.96300000005</v>
      </c>
      <c r="K7853" s="83">
        <f>pro[[#This Row],[Profit]]/pro[[#This Row],[Revenue]]</f>
        <v>17.553372763990016</v>
      </c>
      <c r="L7853" s="56">
        <f t="shared" si="122"/>
        <v>8</v>
      </c>
      <c r="M7853" s="82" t="str">
        <f>"Q"&amp;" "&amp;VLOOKUP(pro[[#This Row],[Period]],Mapping!A:B,2,0)</f>
        <v>Q 3</v>
      </c>
      <c r="N7853"/>
    </row>
    <row r="7854" spans="1:14" ht="14.25" x14ac:dyDescent="0.2">
      <c r="A7854" s="42" t="s">
        <v>29</v>
      </c>
      <c r="B7854" s="44" t="s">
        <v>25</v>
      </c>
      <c r="C7854" s="44" t="s">
        <v>57</v>
      </c>
      <c r="D7854" s="43">
        <v>716166.2969999999</v>
      </c>
      <c r="E7854" s="43">
        <v>-714131.92899999989</v>
      </c>
      <c r="F7854" s="45">
        <v>-97330</v>
      </c>
      <c r="G7854" s="45">
        <v>-24280</v>
      </c>
      <c r="H7854" s="45">
        <v>-77720</v>
      </c>
      <c r="I7854" s="55">
        <f>pro[[#This Row],[Admin expenses 3]]+pro[[#This Row],[Admin expenses 2]]+pro[[#This Row],[Admin expenses 1]]+pro[[#This Row],[COGS]]</f>
        <v>-913461.92899999989</v>
      </c>
      <c r="J7854" s="55">
        <f>pro[[#This Row],[Revenue]]+pro[[#This Row],[AdminExp]]</f>
        <v>-197295.63199999998</v>
      </c>
      <c r="K7854" s="83">
        <f>pro[[#This Row],[Profit]]/pro[[#This Row],[Revenue]]</f>
        <v>-0.27548857412931288</v>
      </c>
      <c r="L7854" s="56">
        <f t="shared" si="122"/>
        <v>8</v>
      </c>
      <c r="M7854" s="82" t="str">
        <f>"Q"&amp;" "&amp;VLOOKUP(pro[[#This Row],[Period]],Mapping!A:B,2,0)</f>
        <v>Q 3</v>
      </c>
      <c r="N7854"/>
    </row>
    <row r="7855" spans="1:14" ht="14.25" x14ac:dyDescent="0.2">
      <c r="A7855" s="42" t="s">
        <v>29</v>
      </c>
      <c r="B7855" s="44" t="s">
        <v>25</v>
      </c>
      <c r="C7855" s="44" t="s">
        <v>57</v>
      </c>
      <c r="D7855" s="43">
        <v>-36902.957000000002</v>
      </c>
      <c r="E7855" s="43">
        <v>48228.956999999995</v>
      </c>
      <c r="F7855" s="45">
        <v>-25330</v>
      </c>
      <c r="G7855" s="45">
        <v>-52990</v>
      </c>
      <c r="H7855" s="45">
        <v>-53860</v>
      </c>
      <c r="I7855" s="55">
        <f>pro[[#This Row],[Admin expenses 3]]+pro[[#This Row],[Admin expenses 2]]+pro[[#This Row],[Admin expenses 1]]+pro[[#This Row],[COGS]]</f>
        <v>-83951.043000000005</v>
      </c>
      <c r="J7855" s="55">
        <f>pro[[#This Row],[Revenue]]+pro[[#This Row],[AdminExp]]</f>
        <v>-120854</v>
      </c>
      <c r="K7855" s="83">
        <f>pro[[#This Row],[Profit]]/pro[[#This Row],[Revenue]]</f>
        <v>3.2749137149090788</v>
      </c>
      <c r="L7855" s="56">
        <f t="shared" si="122"/>
        <v>8</v>
      </c>
      <c r="M7855" s="82" t="str">
        <f>"Q"&amp;" "&amp;VLOOKUP(pro[[#This Row],[Period]],Mapping!A:B,2,0)</f>
        <v>Q 3</v>
      </c>
      <c r="N7855"/>
    </row>
    <row r="7856" spans="1:14" ht="14.25" x14ac:dyDescent="0.2">
      <c r="A7856" s="42" t="s">
        <v>29</v>
      </c>
      <c r="B7856" s="44" t="s">
        <v>25</v>
      </c>
      <c r="C7856" s="44" t="s">
        <v>57</v>
      </c>
      <c r="D7856" s="43">
        <v>1488672.1849999998</v>
      </c>
      <c r="E7856" s="43">
        <v>-3568187.1680000001</v>
      </c>
      <c r="F7856" s="45">
        <v>-91280</v>
      </c>
      <c r="G7856" s="45">
        <v>-51160</v>
      </c>
      <c r="H7856" s="45">
        <v>-63100</v>
      </c>
      <c r="I7856" s="55">
        <f>pro[[#This Row],[Admin expenses 3]]+pro[[#This Row],[Admin expenses 2]]+pro[[#This Row],[Admin expenses 1]]+pro[[#This Row],[COGS]]</f>
        <v>-3773727.1680000001</v>
      </c>
      <c r="J7856" s="55">
        <f>pro[[#This Row],[Revenue]]+pro[[#This Row],[AdminExp]]</f>
        <v>-2285054.983</v>
      </c>
      <c r="K7856" s="83">
        <f>pro[[#This Row],[Profit]]/pro[[#This Row],[Revenue]]</f>
        <v>-1.5349618311031989</v>
      </c>
      <c r="L7856" s="56">
        <f t="shared" si="122"/>
        <v>8</v>
      </c>
      <c r="M7856" s="82" t="str">
        <f>"Q"&amp;" "&amp;VLOOKUP(pro[[#This Row],[Period]],Mapping!A:B,2,0)</f>
        <v>Q 3</v>
      </c>
      <c r="N7856"/>
    </row>
    <row r="7857" spans="1:14" ht="14.25" x14ac:dyDescent="0.2">
      <c r="A7857" s="42" t="s">
        <v>29</v>
      </c>
      <c r="B7857" s="44" t="s">
        <v>25</v>
      </c>
      <c r="C7857" s="44" t="s">
        <v>57</v>
      </c>
      <c r="D7857" s="43">
        <v>67419.45</v>
      </c>
      <c r="E7857" s="43">
        <v>-4023.1379999999999</v>
      </c>
      <c r="F7857" s="45">
        <v>-89490</v>
      </c>
      <c r="G7857" s="45">
        <v>-23180</v>
      </c>
      <c r="H7857" s="45">
        <v>-52300</v>
      </c>
      <c r="I7857" s="55">
        <f>pro[[#This Row],[Admin expenses 3]]+pro[[#This Row],[Admin expenses 2]]+pro[[#This Row],[Admin expenses 1]]+pro[[#This Row],[COGS]]</f>
        <v>-168993.13800000001</v>
      </c>
      <c r="J7857" s="55">
        <f>pro[[#This Row],[Revenue]]+pro[[#This Row],[AdminExp]]</f>
        <v>-101573.68800000001</v>
      </c>
      <c r="K7857" s="83">
        <f>pro[[#This Row],[Profit]]/pro[[#This Row],[Revenue]]</f>
        <v>-1.5065932457176678</v>
      </c>
      <c r="L7857" s="56">
        <f t="shared" si="122"/>
        <v>8</v>
      </c>
      <c r="M7857" s="82" t="str">
        <f>"Q"&amp;" "&amp;VLOOKUP(pro[[#This Row],[Period]],Mapping!A:B,2,0)</f>
        <v>Q 3</v>
      </c>
      <c r="N7857"/>
    </row>
    <row r="7858" spans="1:14" ht="14.25" x14ac:dyDescent="0.2">
      <c r="A7858" s="42" t="s">
        <v>29</v>
      </c>
      <c r="B7858" s="44" t="s">
        <v>25</v>
      </c>
      <c r="C7858" s="44" t="s">
        <v>57</v>
      </c>
      <c r="D7858" s="43">
        <v>23206.876</v>
      </c>
      <c r="E7858" s="43">
        <v>-11570.432999999999</v>
      </c>
      <c r="F7858" s="45">
        <v>-51580</v>
      </c>
      <c r="G7858" s="45">
        <v>-52110</v>
      </c>
      <c r="H7858" s="45">
        <v>-49080</v>
      </c>
      <c r="I7858" s="55">
        <f>pro[[#This Row],[Admin expenses 3]]+pro[[#This Row],[Admin expenses 2]]+pro[[#This Row],[Admin expenses 1]]+pro[[#This Row],[COGS]]</f>
        <v>-164340.43299999999</v>
      </c>
      <c r="J7858" s="55">
        <f>pro[[#This Row],[Revenue]]+pro[[#This Row],[AdminExp]]</f>
        <v>-141133.557</v>
      </c>
      <c r="K7858" s="83">
        <f>pro[[#This Row],[Profit]]/pro[[#This Row],[Revenue]]</f>
        <v>-6.0815405313494155</v>
      </c>
      <c r="L7858" s="56">
        <f t="shared" si="122"/>
        <v>8</v>
      </c>
      <c r="M7858" s="82" t="str">
        <f>"Q"&amp;" "&amp;VLOOKUP(pro[[#This Row],[Period]],Mapping!A:B,2,0)</f>
        <v>Q 3</v>
      </c>
      <c r="N7858"/>
    </row>
    <row r="7859" spans="1:14" ht="14.25" x14ac:dyDescent="0.2">
      <c r="A7859" s="42" t="s">
        <v>29</v>
      </c>
      <c r="B7859" s="44" t="s">
        <v>25</v>
      </c>
      <c r="C7859" s="44" t="s">
        <v>57</v>
      </c>
      <c r="D7859" s="43">
        <v>492774.42899999995</v>
      </c>
      <c r="E7859" s="43">
        <v>-73547.690999999992</v>
      </c>
      <c r="F7859" s="45">
        <v>-57250</v>
      </c>
      <c r="G7859" s="45">
        <v>-78770</v>
      </c>
      <c r="H7859" s="45">
        <v>-86050</v>
      </c>
      <c r="I7859" s="55">
        <f>pro[[#This Row],[Admin expenses 3]]+pro[[#This Row],[Admin expenses 2]]+pro[[#This Row],[Admin expenses 1]]+pro[[#This Row],[COGS]]</f>
        <v>-295617.69099999999</v>
      </c>
      <c r="J7859" s="55">
        <f>pro[[#This Row],[Revenue]]+pro[[#This Row],[AdminExp]]</f>
        <v>197156.73799999995</v>
      </c>
      <c r="K7859" s="83">
        <f>pro[[#This Row],[Profit]]/pro[[#This Row],[Revenue]]</f>
        <v>0.40009531014037253</v>
      </c>
      <c r="L7859" s="56">
        <f t="shared" si="122"/>
        <v>8</v>
      </c>
      <c r="M7859" s="82" t="str">
        <f>"Q"&amp;" "&amp;VLOOKUP(pro[[#This Row],[Period]],Mapping!A:B,2,0)</f>
        <v>Q 3</v>
      </c>
      <c r="N7859"/>
    </row>
    <row r="7860" spans="1:14" ht="14.25" x14ac:dyDescent="0.2">
      <c r="A7860" s="42" t="s">
        <v>29</v>
      </c>
      <c r="B7860" s="44" t="s">
        <v>25</v>
      </c>
      <c r="C7860" s="44" t="s">
        <v>57</v>
      </c>
      <c r="D7860" s="43">
        <v>-4161.3950000000004</v>
      </c>
      <c r="E7860" s="43">
        <v>1149.386</v>
      </c>
      <c r="F7860" s="45">
        <v>-36550</v>
      </c>
      <c r="G7860" s="45">
        <v>-28600</v>
      </c>
      <c r="H7860" s="45">
        <v>-54040</v>
      </c>
      <c r="I7860" s="55">
        <f>pro[[#This Row],[Admin expenses 3]]+pro[[#This Row],[Admin expenses 2]]+pro[[#This Row],[Admin expenses 1]]+pro[[#This Row],[COGS]]</f>
        <v>-118040.614</v>
      </c>
      <c r="J7860" s="55">
        <f>pro[[#This Row],[Revenue]]+pro[[#This Row],[AdminExp]]</f>
        <v>-122202.00900000001</v>
      </c>
      <c r="K7860" s="83">
        <f>pro[[#This Row],[Profit]]/pro[[#This Row],[Revenue]]</f>
        <v>29.365635562113184</v>
      </c>
      <c r="L7860" s="56">
        <f t="shared" si="122"/>
        <v>8</v>
      </c>
      <c r="M7860" s="82" t="str">
        <f>"Q"&amp;" "&amp;VLOOKUP(pro[[#This Row],[Period]],Mapping!A:B,2,0)</f>
        <v>Q 3</v>
      </c>
      <c r="N7860"/>
    </row>
    <row r="7861" spans="1:14" ht="14.25" x14ac:dyDescent="0.2">
      <c r="A7861" s="42" t="s">
        <v>29</v>
      </c>
      <c r="B7861" s="44" t="s">
        <v>25</v>
      </c>
      <c r="C7861" s="44" t="s">
        <v>57</v>
      </c>
      <c r="D7861" s="43">
        <v>495120.24099999998</v>
      </c>
      <c r="E7861" s="43">
        <v>-141285.18599999999</v>
      </c>
      <c r="F7861" s="45">
        <v>-96930</v>
      </c>
      <c r="G7861" s="45">
        <v>-82420</v>
      </c>
      <c r="H7861" s="45">
        <v>-39400</v>
      </c>
      <c r="I7861" s="55">
        <f>pro[[#This Row],[Admin expenses 3]]+pro[[#This Row],[Admin expenses 2]]+pro[[#This Row],[Admin expenses 1]]+pro[[#This Row],[COGS]]</f>
        <v>-360035.18599999999</v>
      </c>
      <c r="J7861" s="55">
        <f>pro[[#This Row],[Revenue]]+pro[[#This Row],[AdminExp]]</f>
        <v>135085.05499999999</v>
      </c>
      <c r="K7861" s="83">
        <f>pro[[#This Row],[Profit]]/pro[[#This Row],[Revenue]]</f>
        <v>0.27283282688497479</v>
      </c>
      <c r="L7861" s="56">
        <f t="shared" si="122"/>
        <v>8</v>
      </c>
      <c r="M7861" s="82" t="str">
        <f>"Q"&amp;" "&amp;VLOOKUP(pro[[#This Row],[Period]],Mapping!A:B,2,0)</f>
        <v>Q 3</v>
      </c>
      <c r="N7861"/>
    </row>
    <row r="7862" spans="1:14" ht="14.25" x14ac:dyDescent="0.2">
      <c r="A7862" s="42" t="s">
        <v>29</v>
      </c>
      <c r="B7862" s="44" t="s">
        <v>25</v>
      </c>
      <c r="C7862" s="44" t="s">
        <v>57</v>
      </c>
      <c r="D7862" s="43">
        <v>66693.962999999989</v>
      </c>
      <c r="E7862" s="43">
        <v>-9656.402</v>
      </c>
      <c r="F7862" s="45">
        <v>-45840</v>
      </c>
      <c r="G7862" s="45">
        <v>-104820</v>
      </c>
      <c r="H7862" s="45">
        <v>-54430</v>
      </c>
      <c r="I7862" s="55">
        <f>pro[[#This Row],[Admin expenses 3]]+pro[[#This Row],[Admin expenses 2]]+pro[[#This Row],[Admin expenses 1]]+pro[[#This Row],[COGS]]</f>
        <v>-214746.402</v>
      </c>
      <c r="J7862" s="55">
        <f>pro[[#This Row],[Revenue]]+pro[[#This Row],[AdminExp]]</f>
        <v>-148052.43900000001</v>
      </c>
      <c r="K7862" s="83">
        <f>pro[[#This Row],[Profit]]/pro[[#This Row],[Revenue]]</f>
        <v>-2.2198776671885585</v>
      </c>
      <c r="L7862" s="56">
        <f t="shared" si="122"/>
        <v>8</v>
      </c>
      <c r="M7862" s="82" t="str">
        <f>"Q"&amp;" "&amp;VLOOKUP(pro[[#This Row],[Period]],Mapping!A:B,2,0)</f>
        <v>Q 3</v>
      </c>
      <c r="N7862"/>
    </row>
    <row r="7863" spans="1:14" ht="14.25" x14ac:dyDescent="0.2">
      <c r="A7863" s="42" t="s">
        <v>29</v>
      </c>
      <c r="B7863" s="44" t="s">
        <v>25</v>
      </c>
      <c r="C7863" s="44" t="s">
        <v>57</v>
      </c>
      <c r="D7863" s="43">
        <v>729509.87199999997</v>
      </c>
      <c r="E7863" s="43">
        <v>-47156.872000000003</v>
      </c>
      <c r="F7863" s="45">
        <v>-27500</v>
      </c>
      <c r="G7863" s="45">
        <v>-89360</v>
      </c>
      <c r="H7863" s="45">
        <v>-24680</v>
      </c>
      <c r="I7863" s="55">
        <f>pro[[#This Row],[Admin expenses 3]]+pro[[#This Row],[Admin expenses 2]]+pro[[#This Row],[Admin expenses 1]]+pro[[#This Row],[COGS]]</f>
        <v>-188696.872</v>
      </c>
      <c r="J7863" s="55">
        <f>pro[[#This Row],[Revenue]]+pro[[#This Row],[AdminExp]]</f>
        <v>540813</v>
      </c>
      <c r="K7863" s="83">
        <f>pro[[#This Row],[Profit]]/pro[[#This Row],[Revenue]]</f>
        <v>0.74133746609531836</v>
      </c>
      <c r="L7863" s="56">
        <f t="shared" si="122"/>
        <v>8</v>
      </c>
      <c r="M7863" s="82" t="str">
        <f>"Q"&amp;" "&amp;VLOOKUP(pro[[#This Row],[Period]],Mapping!A:B,2,0)</f>
        <v>Q 3</v>
      </c>
      <c r="N7863"/>
    </row>
    <row r="7864" spans="1:14" ht="14.25" x14ac:dyDescent="0.2">
      <c r="A7864" s="42" t="s">
        <v>29</v>
      </c>
      <c r="B7864" s="44" t="s">
        <v>25</v>
      </c>
      <c r="C7864" s="44" t="s">
        <v>57</v>
      </c>
      <c r="D7864" s="43">
        <v>116413.64</v>
      </c>
      <c r="E7864" s="43">
        <v>-9609.6489999999994</v>
      </c>
      <c r="F7864" s="45">
        <v>-34930</v>
      </c>
      <c r="G7864" s="45">
        <v>-53250</v>
      </c>
      <c r="H7864" s="45">
        <v>-76920</v>
      </c>
      <c r="I7864" s="55">
        <f>pro[[#This Row],[Admin expenses 3]]+pro[[#This Row],[Admin expenses 2]]+pro[[#This Row],[Admin expenses 1]]+pro[[#This Row],[COGS]]</f>
        <v>-174709.649</v>
      </c>
      <c r="J7864" s="55">
        <f>pro[[#This Row],[Revenue]]+pro[[#This Row],[AdminExp]]</f>
        <v>-58296.009000000005</v>
      </c>
      <c r="K7864" s="83">
        <f>pro[[#This Row],[Profit]]/pro[[#This Row],[Revenue]]</f>
        <v>-0.50076613874456644</v>
      </c>
      <c r="L7864" s="56">
        <f t="shared" si="122"/>
        <v>8</v>
      </c>
      <c r="M7864" s="82" t="str">
        <f>"Q"&amp;" "&amp;VLOOKUP(pro[[#This Row],[Period]],Mapping!A:B,2,0)</f>
        <v>Q 3</v>
      </c>
      <c r="N7864"/>
    </row>
    <row r="7865" spans="1:14" ht="14.25" x14ac:dyDescent="0.2">
      <c r="A7865" s="42" t="s">
        <v>29</v>
      </c>
      <c r="B7865" s="44" t="s">
        <v>25</v>
      </c>
      <c r="C7865" s="44" t="s">
        <v>57</v>
      </c>
      <c r="D7865" s="43">
        <v>378.42</v>
      </c>
      <c r="E7865" s="43">
        <v>0</v>
      </c>
      <c r="F7865" s="45">
        <v>-66480</v>
      </c>
      <c r="G7865" s="45">
        <v>-93050</v>
      </c>
      <c r="H7865" s="45">
        <v>-104680</v>
      </c>
      <c r="I7865" s="55">
        <f>pro[[#This Row],[Admin expenses 3]]+pro[[#This Row],[Admin expenses 2]]+pro[[#This Row],[Admin expenses 1]]+pro[[#This Row],[COGS]]</f>
        <v>-264210</v>
      </c>
      <c r="J7865" s="55">
        <f>pro[[#This Row],[Revenue]]+pro[[#This Row],[AdminExp]]</f>
        <v>-263831.58</v>
      </c>
      <c r="K7865" s="83">
        <f>pro[[#This Row],[Profit]]/pro[[#This Row],[Revenue]]</f>
        <v>-697.19248454098624</v>
      </c>
      <c r="L7865" s="56">
        <f t="shared" si="122"/>
        <v>8</v>
      </c>
      <c r="M7865" s="82" t="str">
        <f>"Q"&amp;" "&amp;VLOOKUP(pro[[#This Row],[Period]],Mapping!A:B,2,0)</f>
        <v>Q 3</v>
      </c>
      <c r="N7865"/>
    </row>
    <row r="7866" spans="1:14" ht="14.25" x14ac:dyDescent="0.2">
      <c r="A7866" s="42" t="s">
        <v>29</v>
      </c>
      <c r="B7866" s="44" t="s">
        <v>25</v>
      </c>
      <c r="C7866" s="44" t="s">
        <v>57</v>
      </c>
      <c r="D7866" s="43">
        <v>71257.262999999992</v>
      </c>
      <c r="E7866" s="43">
        <v>-22114.210999999999</v>
      </c>
      <c r="F7866" s="45">
        <v>-13920</v>
      </c>
      <c r="G7866" s="45">
        <v>-31700</v>
      </c>
      <c r="H7866" s="45">
        <v>-91660</v>
      </c>
      <c r="I7866" s="55">
        <f>pro[[#This Row],[Admin expenses 3]]+pro[[#This Row],[Admin expenses 2]]+pro[[#This Row],[Admin expenses 1]]+pro[[#This Row],[COGS]]</f>
        <v>-159394.21100000001</v>
      </c>
      <c r="J7866" s="55">
        <f>pro[[#This Row],[Revenue]]+pro[[#This Row],[AdminExp]]</f>
        <v>-88136.948000000019</v>
      </c>
      <c r="K7866" s="83">
        <f>pro[[#This Row],[Profit]]/pro[[#This Row],[Revenue]]</f>
        <v>-1.2368837124715277</v>
      </c>
      <c r="L7866" s="56">
        <f t="shared" si="122"/>
        <v>8</v>
      </c>
      <c r="M7866" s="82" t="str">
        <f>"Q"&amp;" "&amp;VLOOKUP(pro[[#This Row],[Period]],Mapping!A:B,2,0)</f>
        <v>Q 3</v>
      </c>
      <c r="N7866"/>
    </row>
    <row r="7867" spans="1:14" ht="14.25" x14ac:dyDescent="0.2">
      <c r="A7867" s="42" t="s">
        <v>29</v>
      </c>
      <c r="B7867" s="44" t="s">
        <v>25</v>
      </c>
      <c r="C7867" s="44" t="s">
        <v>58</v>
      </c>
      <c r="D7867" s="43">
        <v>-3006.5209999999997</v>
      </c>
      <c r="E7867" s="43">
        <v>1092.4199999999998</v>
      </c>
      <c r="F7867" s="45">
        <v>-88260</v>
      </c>
      <c r="G7867" s="45">
        <v>-101960</v>
      </c>
      <c r="H7867" s="45">
        <v>-61420</v>
      </c>
      <c r="I7867" s="55">
        <f>pro[[#This Row],[Admin expenses 3]]+pro[[#This Row],[Admin expenses 2]]+pro[[#This Row],[Admin expenses 1]]+pro[[#This Row],[COGS]]</f>
        <v>-250547.58</v>
      </c>
      <c r="J7867" s="55">
        <f>pro[[#This Row],[Revenue]]+pro[[#This Row],[AdminExp]]</f>
        <v>-253554.101</v>
      </c>
      <c r="K7867" s="83">
        <f>pro[[#This Row],[Profit]]/pro[[#This Row],[Revenue]]</f>
        <v>84.334718101087603</v>
      </c>
      <c r="L7867" s="56">
        <f t="shared" si="122"/>
        <v>8</v>
      </c>
      <c r="M7867" s="82" t="str">
        <f>"Q"&amp;" "&amp;VLOOKUP(pro[[#This Row],[Period]],Mapping!A:B,2,0)</f>
        <v>Q 3</v>
      </c>
      <c r="N7867"/>
    </row>
    <row r="7868" spans="1:14" ht="14.25" x14ac:dyDescent="0.2">
      <c r="A7868" s="42" t="s">
        <v>29</v>
      </c>
      <c r="B7868" s="44" t="s">
        <v>25</v>
      </c>
      <c r="C7868" s="44" t="s">
        <v>59</v>
      </c>
      <c r="D7868" s="43">
        <v>156485.11199999999</v>
      </c>
      <c r="E7868" s="43">
        <v>-101505.87999999999</v>
      </c>
      <c r="F7868" s="45">
        <v>-54840</v>
      </c>
      <c r="G7868" s="45">
        <v>-47050</v>
      </c>
      <c r="H7868" s="45">
        <v>-13220</v>
      </c>
      <c r="I7868" s="55">
        <f>pro[[#This Row],[Admin expenses 3]]+pro[[#This Row],[Admin expenses 2]]+pro[[#This Row],[Admin expenses 1]]+pro[[#This Row],[COGS]]</f>
        <v>-216615.88</v>
      </c>
      <c r="J7868" s="55">
        <f>pro[[#This Row],[Revenue]]+pro[[#This Row],[AdminExp]]</f>
        <v>-60130.768000000011</v>
      </c>
      <c r="K7868" s="83">
        <f>pro[[#This Row],[Profit]]/pro[[#This Row],[Revenue]]</f>
        <v>-0.38425871465651001</v>
      </c>
      <c r="L7868" s="56">
        <f t="shared" si="122"/>
        <v>8</v>
      </c>
      <c r="M7868" s="82" t="str">
        <f>"Q"&amp;" "&amp;VLOOKUP(pro[[#This Row],[Period]],Mapping!A:B,2,0)</f>
        <v>Q 3</v>
      </c>
      <c r="N7868"/>
    </row>
    <row r="7869" spans="1:14" ht="14.25" x14ac:dyDescent="0.2">
      <c r="A7869" s="42" t="s">
        <v>29</v>
      </c>
      <c r="B7869" s="44" t="s">
        <v>25</v>
      </c>
      <c r="C7869" s="44" t="s">
        <v>57</v>
      </c>
      <c r="D7869" s="43">
        <v>149560.992</v>
      </c>
      <c r="E7869" s="43">
        <v>-92670.03899999999</v>
      </c>
      <c r="F7869" s="45">
        <v>-16130</v>
      </c>
      <c r="G7869" s="45">
        <v>-49380</v>
      </c>
      <c r="H7869" s="45">
        <v>-89020</v>
      </c>
      <c r="I7869" s="55">
        <f>pro[[#This Row],[Admin expenses 3]]+pro[[#This Row],[Admin expenses 2]]+pro[[#This Row],[Admin expenses 1]]+pro[[#This Row],[COGS]]</f>
        <v>-247200.03899999999</v>
      </c>
      <c r="J7869" s="55">
        <f>pro[[#This Row],[Revenue]]+pro[[#This Row],[AdminExp]]</f>
        <v>-97639.046999999991</v>
      </c>
      <c r="K7869" s="83">
        <f>pro[[#This Row],[Profit]]/pro[[#This Row],[Revenue]]</f>
        <v>-0.65283765301583441</v>
      </c>
      <c r="L7869" s="56">
        <f t="shared" si="122"/>
        <v>8</v>
      </c>
      <c r="M7869" s="82" t="str">
        <f>"Q"&amp;" "&amp;VLOOKUP(pro[[#This Row],[Period]],Mapping!A:B,2,0)</f>
        <v>Q 3</v>
      </c>
      <c r="N7869"/>
    </row>
    <row r="7870" spans="1:14" ht="14.25" x14ac:dyDescent="0.2">
      <c r="A7870" s="42" t="s">
        <v>29</v>
      </c>
      <c r="B7870" s="44" t="s">
        <v>25</v>
      </c>
      <c r="C7870" s="44" t="s">
        <v>57</v>
      </c>
      <c r="D7870" s="43">
        <v>74590.55799999999</v>
      </c>
      <c r="E7870" s="43">
        <v>-76868.057000000001</v>
      </c>
      <c r="F7870" s="45">
        <v>-66140</v>
      </c>
      <c r="G7870" s="45">
        <v>-74220</v>
      </c>
      <c r="H7870" s="45">
        <v>-51460</v>
      </c>
      <c r="I7870" s="55">
        <f>pro[[#This Row],[Admin expenses 3]]+pro[[#This Row],[Admin expenses 2]]+pro[[#This Row],[Admin expenses 1]]+pro[[#This Row],[COGS]]</f>
        <v>-268688.05700000003</v>
      </c>
      <c r="J7870" s="55">
        <f>pro[[#This Row],[Revenue]]+pro[[#This Row],[AdminExp]]</f>
        <v>-194097.49900000004</v>
      </c>
      <c r="K7870" s="83">
        <f>pro[[#This Row],[Profit]]/pro[[#This Row],[Revenue]]</f>
        <v>-2.6021725028521714</v>
      </c>
      <c r="L7870" s="56">
        <f t="shared" si="122"/>
        <v>8</v>
      </c>
      <c r="M7870" s="82" t="str">
        <f>"Q"&amp;" "&amp;VLOOKUP(pro[[#This Row],[Period]],Mapping!A:B,2,0)</f>
        <v>Q 3</v>
      </c>
      <c r="N7870"/>
    </row>
    <row r="7871" spans="1:14" ht="14.25" x14ac:dyDescent="0.2">
      <c r="A7871" s="42" t="s">
        <v>29</v>
      </c>
      <c r="B7871" s="44" t="s">
        <v>25</v>
      </c>
      <c r="C7871" s="44" t="s">
        <v>57</v>
      </c>
      <c r="D7871" s="43">
        <v>21966.076999999997</v>
      </c>
      <c r="E7871" s="43">
        <v>-35740.502</v>
      </c>
      <c r="F7871" s="45">
        <v>-65750</v>
      </c>
      <c r="G7871" s="45">
        <v>-22810</v>
      </c>
      <c r="H7871" s="45">
        <v>-32030</v>
      </c>
      <c r="I7871" s="55">
        <f>pro[[#This Row],[Admin expenses 3]]+pro[[#This Row],[Admin expenses 2]]+pro[[#This Row],[Admin expenses 1]]+pro[[#This Row],[COGS]]</f>
        <v>-156330.50200000001</v>
      </c>
      <c r="J7871" s="55">
        <f>pro[[#This Row],[Revenue]]+pro[[#This Row],[AdminExp]]</f>
        <v>-134364.42500000002</v>
      </c>
      <c r="K7871" s="83">
        <f>pro[[#This Row],[Profit]]/pro[[#This Row],[Revenue]]</f>
        <v>-6.1169058544227095</v>
      </c>
      <c r="L7871" s="56">
        <f t="shared" si="122"/>
        <v>8</v>
      </c>
      <c r="M7871" s="82" t="str">
        <f>"Q"&amp;" "&amp;VLOOKUP(pro[[#This Row],[Period]],Mapping!A:B,2,0)</f>
        <v>Q 3</v>
      </c>
      <c r="N7871"/>
    </row>
    <row r="7872" spans="1:14" ht="14.25" x14ac:dyDescent="0.2">
      <c r="A7872" s="42" t="s">
        <v>29</v>
      </c>
      <c r="B7872" s="44" t="s">
        <v>25</v>
      </c>
      <c r="C7872" s="44" t="s">
        <v>57</v>
      </c>
      <c r="D7872" s="43">
        <v>53496.827999999994</v>
      </c>
      <c r="E7872" s="43">
        <v>-33824.945</v>
      </c>
      <c r="F7872" s="45">
        <v>-82320</v>
      </c>
      <c r="G7872" s="45">
        <v>-91340</v>
      </c>
      <c r="H7872" s="45">
        <v>-60180</v>
      </c>
      <c r="I7872" s="55">
        <f>pro[[#This Row],[Admin expenses 3]]+pro[[#This Row],[Admin expenses 2]]+pro[[#This Row],[Admin expenses 1]]+pro[[#This Row],[COGS]]</f>
        <v>-267664.94500000001</v>
      </c>
      <c r="J7872" s="55">
        <f>pro[[#This Row],[Revenue]]+pro[[#This Row],[AdminExp]]</f>
        <v>-214168.11700000003</v>
      </c>
      <c r="K7872" s="83">
        <f>pro[[#This Row],[Profit]]/pro[[#This Row],[Revenue]]</f>
        <v>-4.0033797330937091</v>
      </c>
      <c r="L7872" s="56">
        <f t="shared" si="122"/>
        <v>8</v>
      </c>
      <c r="M7872" s="82" t="str">
        <f>"Q"&amp;" "&amp;VLOOKUP(pro[[#This Row],[Period]],Mapping!A:B,2,0)</f>
        <v>Q 3</v>
      </c>
      <c r="N7872"/>
    </row>
    <row r="7873" spans="1:14" ht="14.25" x14ac:dyDescent="0.2">
      <c r="A7873" s="42" t="s">
        <v>29</v>
      </c>
      <c r="B7873" s="44" t="s">
        <v>25</v>
      </c>
      <c r="C7873" s="44" t="s">
        <v>57</v>
      </c>
      <c r="D7873" s="43">
        <v>66892.308000000005</v>
      </c>
      <c r="E7873" s="43">
        <v>-91949.087999999989</v>
      </c>
      <c r="F7873" s="45">
        <v>-97440</v>
      </c>
      <c r="G7873" s="45">
        <v>-37590</v>
      </c>
      <c r="H7873" s="45">
        <v>-90880</v>
      </c>
      <c r="I7873" s="55">
        <f>pro[[#This Row],[Admin expenses 3]]+pro[[#This Row],[Admin expenses 2]]+pro[[#This Row],[Admin expenses 1]]+pro[[#This Row],[COGS]]</f>
        <v>-317859.08799999999</v>
      </c>
      <c r="J7873" s="55">
        <f>pro[[#This Row],[Revenue]]+pro[[#This Row],[AdminExp]]</f>
        <v>-250966.77999999997</v>
      </c>
      <c r="K7873" s="83">
        <f>pro[[#This Row],[Profit]]/pro[[#This Row],[Revenue]]</f>
        <v>-3.7518032716108398</v>
      </c>
      <c r="L7873" s="56">
        <f t="shared" si="122"/>
        <v>8</v>
      </c>
      <c r="M7873" s="82" t="str">
        <f>"Q"&amp;" "&amp;VLOOKUP(pro[[#This Row],[Period]],Mapping!A:B,2,0)</f>
        <v>Q 3</v>
      </c>
      <c r="N7873"/>
    </row>
    <row r="7874" spans="1:14" ht="14.25" x14ac:dyDescent="0.2">
      <c r="A7874" s="42" t="s">
        <v>29</v>
      </c>
      <c r="B7874" s="44" t="s">
        <v>25</v>
      </c>
      <c r="C7874" s="44" t="s">
        <v>58</v>
      </c>
      <c r="D7874" s="43">
        <v>58154.733</v>
      </c>
      <c r="E7874" s="43">
        <v>-115885.80499999999</v>
      </c>
      <c r="F7874" s="45">
        <v>-17020</v>
      </c>
      <c r="G7874" s="45">
        <v>-29660</v>
      </c>
      <c r="H7874" s="45">
        <v>-54810</v>
      </c>
      <c r="I7874" s="55">
        <f>pro[[#This Row],[Admin expenses 3]]+pro[[#This Row],[Admin expenses 2]]+pro[[#This Row],[Admin expenses 1]]+pro[[#This Row],[COGS]]</f>
        <v>-217375.80499999999</v>
      </c>
      <c r="J7874" s="55">
        <f>pro[[#This Row],[Revenue]]+pro[[#This Row],[AdminExp]]</f>
        <v>-159221.07199999999</v>
      </c>
      <c r="K7874" s="83">
        <f>pro[[#This Row],[Profit]]/pro[[#This Row],[Revenue]]</f>
        <v>-2.737886733999793</v>
      </c>
      <c r="L7874" s="56">
        <f t="shared" ref="L7874:L7937" si="123">MONTH(DATEVALUE(A7874&amp;"1"))</f>
        <v>8</v>
      </c>
      <c r="M7874" s="82" t="str">
        <f>"Q"&amp;" "&amp;VLOOKUP(pro[[#This Row],[Period]],Mapping!A:B,2,0)</f>
        <v>Q 3</v>
      </c>
      <c r="N7874"/>
    </row>
    <row r="7875" spans="1:14" ht="14.25" x14ac:dyDescent="0.2">
      <c r="A7875" s="42" t="s">
        <v>29</v>
      </c>
      <c r="B7875" s="44" t="s">
        <v>25</v>
      </c>
      <c r="C7875" s="44" t="s">
        <v>59</v>
      </c>
      <c r="D7875" s="43">
        <v>60274.514999999992</v>
      </c>
      <c r="E7875" s="43">
        <v>-40109.58</v>
      </c>
      <c r="F7875" s="45">
        <v>-45100</v>
      </c>
      <c r="G7875" s="45">
        <v>-78200</v>
      </c>
      <c r="H7875" s="45">
        <v>-85890</v>
      </c>
      <c r="I7875" s="55">
        <f>pro[[#This Row],[Admin expenses 3]]+pro[[#This Row],[Admin expenses 2]]+pro[[#This Row],[Admin expenses 1]]+pro[[#This Row],[COGS]]</f>
        <v>-249299.58000000002</v>
      </c>
      <c r="J7875" s="55">
        <f>pro[[#This Row],[Revenue]]+pro[[#This Row],[AdminExp]]</f>
        <v>-189025.06500000003</v>
      </c>
      <c r="K7875" s="83">
        <f>pro[[#This Row],[Profit]]/pro[[#This Row],[Revenue]]</f>
        <v>-3.1360694482568636</v>
      </c>
      <c r="L7875" s="56">
        <f t="shared" si="123"/>
        <v>8</v>
      </c>
      <c r="M7875" s="82" t="str">
        <f>"Q"&amp;" "&amp;VLOOKUP(pro[[#This Row],[Period]],Mapping!A:B,2,0)</f>
        <v>Q 3</v>
      </c>
      <c r="N7875"/>
    </row>
    <row r="7876" spans="1:14" ht="14.25" x14ac:dyDescent="0.2">
      <c r="A7876" s="42" t="s">
        <v>29</v>
      </c>
      <c r="B7876" s="44" t="s">
        <v>25</v>
      </c>
      <c r="C7876" s="44" t="s">
        <v>57</v>
      </c>
      <c r="D7876" s="43">
        <v>13410.823999999999</v>
      </c>
      <c r="E7876" s="43">
        <v>-9641.6739999999991</v>
      </c>
      <c r="F7876" s="45">
        <v>-19900</v>
      </c>
      <c r="G7876" s="45">
        <v>-75290</v>
      </c>
      <c r="H7876" s="45">
        <v>-91340</v>
      </c>
      <c r="I7876" s="55">
        <f>pro[[#This Row],[Admin expenses 3]]+pro[[#This Row],[Admin expenses 2]]+pro[[#This Row],[Admin expenses 1]]+pro[[#This Row],[COGS]]</f>
        <v>-196171.674</v>
      </c>
      <c r="J7876" s="55">
        <f>pro[[#This Row],[Revenue]]+pro[[#This Row],[AdminExp]]</f>
        <v>-182760.85</v>
      </c>
      <c r="K7876" s="83">
        <f>pro[[#This Row],[Profit]]/pro[[#This Row],[Revenue]]</f>
        <v>-13.627861345432617</v>
      </c>
      <c r="L7876" s="56">
        <f t="shared" si="123"/>
        <v>8</v>
      </c>
      <c r="M7876" s="82" t="str">
        <f>"Q"&amp;" "&amp;VLOOKUP(pro[[#This Row],[Period]],Mapping!A:B,2,0)</f>
        <v>Q 3</v>
      </c>
      <c r="N7876"/>
    </row>
    <row r="7877" spans="1:14" ht="14.25" x14ac:dyDescent="0.2">
      <c r="A7877" s="42" t="s">
        <v>29</v>
      </c>
      <c r="B7877" s="44" t="s">
        <v>25</v>
      </c>
      <c r="C7877" s="44" t="s">
        <v>57</v>
      </c>
      <c r="D7877" s="43">
        <v>58144.1</v>
      </c>
      <c r="E7877" s="43">
        <v>-32996.39</v>
      </c>
      <c r="F7877" s="45">
        <v>-107220</v>
      </c>
      <c r="G7877" s="45">
        <v>-41430</v>
      </c>
      <c r="H7877" s="45">
        <v>-38910</v>
      </c>
      <c r="I7877" s="55">
        <f>pro[[#This Row],[Admin expenses 3]]+pro[[#This Row],[Admin expenses 2]]+pro[[#This Row],[Admin expenses 1]]+pro[[#This Row],[COGS]]</f>
        <v>-220556.39</v>
      </c>
      <c r="J7877" s="55">
        <f>pro[[#This Row],[Revenue]]+pro[[#This Row],[AdminExp]]</f>
        <v>-162412.29</v>
      </c>
      <c r="K7877" s="83">
        <f>pro[[#This Row],[Profit]]/pro[[#This Row],[Revenue]]</f>
        <v>-2.7932720602778272</v>
      </c>
      <c r="L7877" s="56">
        <f t="shared" si="123"/>
        <v>8</v>
      </c>
      <c r="M7877" s="82" t="str">
        <f>"Q"&amp;" "&amp;VLOOKUP(pro[[#This Row],[Period]],Mapping!A:B,2,0)</f>
        <v>Q 3</v>
      </c>
      <c r="N7877"/>
    </row>
    <row r="7878" spans="1:14" ht="14.25" x14ac:dyDescent="0.2">
      <c r="A7878" s="42" t="s">
        <v>29</v>
      </c>
      <c r="B7878" s="44" t="s">
        <v>25</v>
      </c>
      <c r="C7878" s="44" t="s">
        <v>57</v>
      </c>
      <c r="D7878" s="43">
        <v>81670.952999999994</v>
      </c>
      <c r="E7878" s="43">
        <v>-81077.016999999993</v>
      </c>
      <c r="F7878" s="45">
        <v>-20700</v>
      </c>
      <c r="G7878" s="45">
        <v>-51710</v>
      </c>
      <c r="H7878" s="45">
        <v>-44400</v>
      </c>
      <c r="I7878" s="55">
        <f>pro[[#This Row],[Admin expenses 3]]+pro[[#This Row],[Admin expenses 2]]+pro[[#This Row],[Admin expenses 1]]+pro[[#This Row],[COGS]]</f>
        <v>-197887.01699999999</v>
      </c>
      <c r="J7878" s="55">
        <f>pro[[#This Row],[Revenue]]+pro[[#This Row],[AdminExp]]</f>
        <v>-116216.064</v>
      </c>
      <c r="K7878" s="83">
        <f>pro[[#This Row],[Profit]]/pro[[#This Row],[Revenue]]</f>
        <v>-1.4229791588203948</v>
      </c>
      <c r="L7878" s="56">
        <f t="shared" si="123"/>
        <v>8</v>
      </c>
      <c r="M7878" s="82" t="str">
        <f>"Q"&amp;" "&amp;VLOOKUP(pro[[#This Row],[Period]],Mapping!A:B,2,0)</f>
        <v>Q 3</v>
      </c>
      <c r="N7878"/>
    </row>
    <row r="7879" spans="1:14" ht="14.25" x14ac:dyDescent="0.2">
      <c r="A7879" s="42" t="s">
        <v>29</v>
      </c>
      <c r="B7879" s="44" t="s">
        <v>25</v>
      </c>
      <c r="C7879" s="44" t="s">
        <v>58</v>
      </c>
      <c r="D7879" s="43">
        <v>115905.503</v>
      </c>
      <c r="E7879" s="43">
        <v>-92374.904999999984</v>
      </c>
      <c r="F7879" s="45">
        <v>-108000</v>
      </c>
      <c r="G7879" s="45">
        <v>-41810</v>
      </c>
      <c r="H7879" s="45">
        <v>-15790</v>
      </c>
      <c r="I7879" s="55">
        <f>pro[[#This Row],[Admin expenses 3]]+pro[[#This Row],[Admin expenses 2]]+pro[[#This Row],[Admin expenses 1]]+pro[[#This Row],[COGS]]</f>
        <v>-257974.90499999997</v>
      </c>
      <c r="J7879" s="55">
        <f>pro[[#This Row],[Revenue]]+pro[[#This Row],[AdminExp]]</f>
        <v>-142069.40199999997</v>
      </c>
      <c r="K7879" s="83">
        <f>pro[[#This Row],[Profit]]/pro[[#This Row],[Revenue]]</f>
        <v>-1.2257347435867647</v>
      </c>
      <c r="L7879" s="56">
        <f t="shared" si="123"/>
        <v>8</v>
      </c>
      <c r="M7879" s="82" t="str">
        <f>"Q"&amp;" "&amp;VLOOKUP(pro[[#This Row],[Period]],Mapping!A:B,2,0)</f>
        <v>Q 3</v>
      </c>
      <c r="N7879"/>
    </row>
    <row r="7880" spans="1:14" ht="14.25" x14ac:dyDescent="0.2">
      <c r="A7880" s="42" t="s">
        <v>29</v>
      </c>
      <c r="B7880" s="44" t="s">
        <v>25</v>
      </c>
      <c r="C7880" s="44" t="s">
        <v>59</v>
      </c>
      <c r="D7880" s="43">
        <v>104396.08199999999</v>
      </c>
      <c r="E7880" s="43">
        <v>-132040.18099999998</v>
      </c>
      <c r="F7880" s="45">
        <v>-105810</v>
      </c>
      <c r="G7880" s="45">
        <v>-88760</v>
      </c>
      <c r="H7880" s="45">
        <v>-69710</v>
      </c>
      <c r="I7880" s="55">
        <f>pro[[#This Row],[Admin expenses 3]]+pro[[#This Row],[Admin expenses 2]]+pro[[#This Row],[Admin expenses 1]]+pro[[#This Row],[COGS]]</f>
        <v>-396320.18099999998</v>
      </c>
      <c r="J7880" s="55">
        <f>pro[[#This Row],[Revenue]]+pro[[#This Row],[AdminExp]]</f>
        <v>-291924.09899999999</v>
      </c>
      <c r="K7880" s="83">
        <f>pro[[#This Row],[Profit]]/pro[[#This Row],[Revenue]]</f>
        <v>-2.796312786910911</v>
      </c>
      <c r="L7880" s="56">
        <f t="shared" si="123"/>
        <v>8</v>
      </c>
      <c r="M7880" s="82" t="str">
        <f>"Q"&amp;" "&amp;VLOOKUP(pro[[#This Row],[Period]],Mapping!A:B,2,0)</f>
        <v>Q 3</v>
      </c>
      <c r="N7880"/>
    </row>
    <row r="7881" spans="1:14" ht="14.25" x14ac:dyDescent="0.2">
      <c r="A7881" s="42" t="s">
        <v>29</v>
      </c>
      <c r="B7881" s="44" t="s">
        <v>25</v>
      </c>
      <c r="C7881" s="44" t="s">
        <v>57</v>
      </c>
      <c r="D7881" s="43">
        <v>11294.870999999999</v>
      </c>
      <c r="E7881" s="43">
        <v>-12861.659999999998</v>
      </c>
      <c r="F7881" s="45">
        <v>-65890</v>
      </c>
      <c r="G7881" s="45">
        <v>-56850</v>
      </c>
      <c r="H7881" s="45">
        <v>-69530</v>
      </c>
      <c r="I7881" s="55">
        <f>pro[[#This Row],[Admin expenses 3]]+pro[[#This Row],[Admin expenses 2]]+pro[[#This Row],[Admin expenses 1]]+pro[[#This Row],[COGS]]</f>
        <v>-205131.66</v>
      </c>
      <c r="J7881" s="55">
        <f>pro[[#This Row],[Revenue]]+pro[[#This Row],[AdminExp]]</f>
        <v>-193836.78899999999</v>
      </c>
      <c r="K7881" s="83">
        <f>pro[[#This Row],[Profit]]/pro[[#This Row],[Revenue]]</f>
        <v>-17.161487634520128</v>
      </c>
      <c r="L7881" s="56">
        <f t="shared" si="123"/>
        <v>8</v>
      </c>
      <c r="M7881" s="82" t="str">
        <f>"Q"&amp;" "&amp;VLOOKUP(pro[[#This Row],[Period]],Mapping!A:B,2,0)</f>
        <v>Q 3</v>
      </c>
      <c r="N7881"/>
    </row>
    <row r="7882" spans="1:14" ht="14.25" x14ac:dyDescent="0.2">
      <c r="A7882" s="42" t="s">
        <v>29</v>
      </c>
      <c r="B7882" s="44" t="s">
        <v>25</v>
      </c>
      <c r="C7882" s="44" t="s">
        <v>57</v>
      </c>
      <c r="D7882" s="43">
        <v>600.572</v>
      </c>
      <c r="E7882" s="43">
        <v>-617.89</v>
      </c>
      <c r="F7882" s="45">
        <v>-102510</v>
      </c>
      <c r="G7882" s="45">
        <v>-20400</v>
      </c>
      <c r="H7882" s="45">
        <v>-51510</v>
      </c>
      <c r="I7882" s="55">
        <f>pro[[#This Row],[Admin expenses 3]]+pro[[#This Row],[Admin expenses 2]]+pro[[#This Row],[Admin expenses 1]]+pro[[#This Row],[COGS]]</f>
        <v>-175037.89</v>
      </c>
      <c r="J7882" s="55">
        <f>pro[[#This Row],[Revenue]]+pro[[#This Row],[AdminExp]]</f>
        <v>-174437.31800000003</v>
      </c>
      <c r="K7882" s="83">
        <f>pro[[#This Row],[Profit]]/pro[[#This Row],[Revenue]]</f>
        <v>-290.45196579261108</v>
      </c>
      <c r="L7882" s="56">
        <f t="shared" si="123"/>
        <v>8</v>
      </c>
      <c r="M7882" s="82" t="str">
        <f>"Q"&amp;" "&amp;VLOOKUP(pro[[#This Row],[Period]],Mapping!A:B,2,0)</f>
        <v>Q 3</v>
      </c>
      <c r="N7882"/>
    </row>
    <row r="7883" spans="1:14" ht="14.25" x14ac:dyDescent="0.2">
      <c r="A7883" s="42" t="s">
        <v>29</v>
      </c>
      <c r="B7883" s="44" t="s">
        <v>25</v>
      </c>
      <c r="C7883" s="44" t="s">
        <v>58</v>
      </c>
      <c r="D7883" s="43">
        <v>23191.300999999999</v>
      </c>
      <c r="E7883" s="43">
        <v>-3302.7959999999998</v>
      </c>
      <c r="F7883" s="45">
        <v>-52130</v>
      </c>
      <c r="G7883" s="45">
        <v>-97180</v>
      </c>
      <c r="H7883" s="45">
        <v>-32120</v>
      </c>
      <c r="I7883" s="55">
        <f>pro[[#This Row],[Admin expenses 3]]+pro[[#This Row],[Admin expenses 2]]+pro[[#This Row],[Admin expenses 1]]+pro[[#This Row],[COGS]]</f>
        <v>-184732.796</v>
      </c>
      <c r="J7883" s="55">
        <f>pro[[#This Row],[Revenue]]+pro[[#This Row],[AdminExp]]</f>
        <v>-161541.495</v>
      </c>
      <c r="K7883" s="83">
        <f>pro[[#This Row],[Profit]]/pro[[#This Row],[Revenue]]</f>
        <v>-6.9656072766249721</v>
      </c>
      <c r="L7883" s="56">
        <f t="shared" si="123"/>
        <v>8</v>
      </c>
      <c r="M7883" s="82" t="str">
        <f>"Q"&amp;" "&amp;VLOOKUP(pro[[#This Row],[Period]],Mapping!A:B,2,0)</f>
        <v>Q 3</v>
      </c>
      <c r="N7883"/>
    </row>
    <row r="7884" spans="1:14" ht="14.25" x14ac:dyDescent="0.2">
      <c r="A7884" s="42" t="s">
        <v>29</v>
      </c>
      <c r="B7884" s="44" t="s">
        <v>25</v>
      </c>
      <c r="C7884" s="44" t="s">
        <v>59</v>
      </c>
      <c r="D7884" s="43">
        <v>23281.712999999996</v>
      </c>
      <c r="E7884" s="43">
        <v>-3233.6570000000002</v>
      </c>
      <c r="F7884" s="45">
        <v>-22100</v>
      </c>
      <c r="G7884" s="45">
        <v>-80880</v>
      </c>
      <c r="H7884" s="45">
        <v>-67310</v>
      </c>
      <c r="I7884" s="55">
        <f>pro[[#This Row],[Admin expenses 3]]+pro[[#This Row],[Admin expenses 2]]+pro[[#This Row],[Admin expenses 1]]+pro[[#This Row],[COGS]]</f>
        <v>-173523.65700000001</v>
      </c>
      <c r="J7884" s="55">
        <f>pro[[#This Row],[Revenue]]+pro[[#This Row],[AdminExp]]</f>
        <v>-150241.94400000002</v>
      </c>
      <c r="K7884" s="83">
        <f>pro[[#This Row],[Profit]]/pro[[#This Row],[Revenue]]</f>
        <v>-6.4532169089104414</v>
      </c>
      <c r="L7884" s="56">
        <f t="shared" si="123"/>
        <v>8</v>
      </c>
      <c r="M7884" s="82" t="str">
        <f>"Q"&amp;" "&amp;VLOOKUP(pro[[#This Row],[Period]],Mapping!A:B,2,0)</f>
        <v>Q 3</v>
      </c>
      <c r="N7884"/>
    </row>
    <row r="7885" spans="1:14" ht="14.25" x14ac:dyDescent="0.2">
      <c r="A7885" s="42" t="s">
        <v>29</v>
      </c>
      <c r="B7885" s="44" t="s">
        <v>25</v>
      </c>
      <c r="C7885" s="44" t="s">
        <v>57</v>
      </c>
      <c r="D7885" s="43">
        <v>21995.967000000001</v>
      </c>
      <c r="E7885" s="43">
        <v>-2148.3139999999999</v>
      </c>
      <c r="F7885" s="45">
        <v>-14280</v>
      </c>
      <c r="G7885" s="45">
        <v>-45070</v>
      </c>
      <c r="H7885" s="45">
        <v>-87240</v>
      </c>
      <c r="I7885" s="55">
        <f>pro[[#This Row],[Admin expenses 3]]+pro[[#This Row],[Admin expenses 2]]+pro[[#This Row],[Admin expenses 1]]+pro[[#This Row],[COGS]]</f>
        <v>-148738.31400000001</v>
      </c>
      <c r="J7885" s="55">
        <f>pro[[#This Row],[Revenue]]+pro[[#This Row],[AdminExp]]</f>
        <v>-126742.34700000001</v>
      </c>
      <c r="K7885" s="83">
        <f>pro[[#This Row],[Profit]]/pro[[#This Row],[Revenue]]</f>
        <v>-5.7620720653017896</v>
      </c>
      <c r="L7885" s="56">
        <f t="shared" si="123"/>
        <v>8</v>
      </c>
      <c r="M7885" s="82" t="str">
        <f>"Q"&amp;" "&amp;VLOOKUP(pro[[#This Row],[Period]],Mapping!A:B,2,0)</f>
        <v>Q 3</v>
      </c>
      <c r="N7885"/>
    </row>
    <row r="7886" spans="1:14" ht="14.25" x14ac:dyDescent="0.2">
      <c r="A7886" s="42" t="s">
        <v>29</v>
      </c>
      <c r="B7886" s="44" t="s">
        <v>25</v>
      </c>
      <c r="C7886" s="44" t="s">
        <v>57</v>
      </c>
      <c r="D7886" s="43">
        <v>50766.897999999994</v>
      </c>
      <c r="E7886" s="43">
        <v>-5658.9259999999995</v>
      </c>
      <c r="F7886" s="45">
        <v>-91810</v>
      </c>
      <c r="G7886" s="45">
        <v>-42340</v>
      </c>
      <c r="H7886" s="45">
        <v>-93860</v>
      </c>
      <c r="I7886" s="55">
        <f>pro[[#This Row],[Admin expenses 3]]+pro[[#This Row],[Admin expenses 2]]+pro[[#This Row],[Admin expenses 1]]+pro[[#This Row],[COGS]]</f>
        <v>-233668.92600000001</v>
      </c>
      <c r="J7886" s="55">
        <f>pro[[#This Row],[Revenue]]+pro[[#This Row],[AdminExp]]</f>
        <v>-182902.02800000002</v>
      </c>
      <c r="K7886" s="83">
        <f>pro[[#This Row],[Profit]]/pro[[#This Row],[Revenue]]</f>
        <v>-3.6027812453697692</v>
      </c>
      <c r="L7886" s="56">
        <f t="shared" si="123"/>
        <v>8</v>
      </c>
      <c r="M7886" s="82" t="str">
        <f>"Q"&amp;" "&amp;VLOOKUP(pro[[#This Row],[Period]],Mapping!A:B,2,0)</f>
        <v>Q 3</v>
      </c>
      <c r="N7886"/>
    </row>
    <row r="7887" spans="1:14" ht="14.25" x14ac:dyDescent="0.2">
      <c r="A7887" s="42" t="s">
        <v>29</v>
      </c>
      <c r="B7887" s="44" t="s">
        <v>25</v>
      </c>
      <c r="C7887" s="44" t="s">
        <v>57</v>
      </c>
      <c r="D7887" s="43">
        <v>28066.262000000002</v>
      </c>
      <c r="E7887" s="43">
        <v>-16479.847999999998</v>
      </c>
      <c r="F7887" s="45">
        <v>-58590</v>
      </c>
      <c r="G7887" s="45">
        <v>-20210</v>
      </c>
      <c r="H7887" s="45">
        <v>-70860</v>
      </c>
      <c r="I7887" s="55">
        <f>pro[[#This Row],[Admin expenses 3]]+pro[[#This Row],[Admin expenses 2]]+pro[[#This Row],[Admin expenses 1]]+pro[[#This Row],[COGS]]</f>
        <v>-166139.848</v>
      </c>
      <c r="J7887" s="55">
        <f>pro[[#This Row],[Revenue]]+pro[[#This Row],[AdminExp]]</f>
        <v>-138073.58600000001</v>
      </c>
      <c r="K7887" s="83">
        <f>pro[[#This Row],[Profit]]/pro[[#This Row],[Revenue]]</f>
        <v>-4.9195573674898352</v>
      </c>
      <c r="L7887" s="56">
        <f t="shared" si="123"/>
        <v>8</v>
      </c>
      <c r="M7887" s="82" t="str">
        <f>"Q"&amp;" "&amp;VLOOKUP(pro[[#This Row],[Period]],Mapping!A:B,2,0)</f>
        <v>Q 3</v>
      </c>
      <c r="N7887"/>
    </row>
    <row r="7888" spans="1:14" ht="14.25" x14ac:dyDescent="0.2">
      <c r="A7888" s="42" t="s">
        <v>29</v>
      </c>
      <c r="B7888" s="44" t="s">
        <v>25</v>
      </c>
      <c r="C7888" s="44" t="s">
        <v>58</v>
      </c>
      <c r="D7888" s="43">
        <v>515802.14699999994</v>
      </c>
      <c r="E7888" s="43">
        <v>-230993.39199999999</v>
      </c>
      <c r="F7888" s="45">
        <v>-66020</v>
      </c>
      <c r="G7888" s="45">
        <v>-36490</v>
      </c>
      <c r="H7888" s="45">
        <v>-86280</v>
      </c>
      <c r="I7888" s="55">
        <f>pro[[#This Row],[Admin expenses 3]]+pro[[#This Row],[Admin expenses 2]]+pro[[#This Row],[Admin expenses 1]]+pro[[#This Row],[COGS]]</f>
        <v>-419783.39199999999</v>
      </c>
      <c r="J7888" s="55">
        <f>pro[[#This Row],[Revenue]]+pro[[#This Row],[AdminExp]]</f>
        <v>96018.754999999946</v>
      </c>
      <c r="K7888" s="83">
        <f>pro[[#This Row],[Profit]]/pro[[#This Row],[Revenue]]</f>
        <v>0.18615423677172083</v>
      </c>
      <c r="L7888" s="56">
        <f t="shared" si="123"/>
        <v>8</v>
      </c>
      <c r="M7888" s="82" t="str">
        <f>"Q"&amp;" "&amp;VLOOKUP(pro[[#This Row],[Period]],Mapping!A:B,2,0)</f>
        <v>Q 3</v>
      </c>
      <c r="N7888"/>
    </row>
    <row r="7889" spans="1:14" ht="14.25" x14ac:dyDescent="0.2">
      <c r="A7889" s="42" t="s">
        <v>29</v>
      </c>
      <c r="B7889" s="44" t="s">
        <v>25</v>
      </c>
      <c r="C7889" s="44" t="s">
        <v>59</v>
      </c>
      <c r="D7889" s="43">
        <v>66305.372000000003</v>
      </c>
      <c r="E7889" s="43">
        <v>-44327.422999999995</v>
      </c>
      <c r="F7889" s="45">
        <v>-97740</v>
      </c>
      <c r="G7889" s="45">
        <v>-83140</v>
      </c>
      <c r="H7889" s="45">
        <v>-37070</v>
      </c>
      <c r="I7889" s="55">
        <f>pro[[#This Row],[Admin expenses 3]]+pro[[#This Row],[Admin expenses 2]]+pro[[#This Row],[Admin expenses 1]]+pro[[#This Row],[COGS]]</f>
        <v>-262277.42300000001</v>
      </c>
      <c r="J7889" s="55">
        <f>pro[[#This Row],[Revenue]]+pro[[#This Row],[AdminExp]]</f>
        <v>-195972.05100000001</v>
      </c>
      <c r="K7889" s="83">
        <f>pro[[#This Row],[Profit]]/pro[[#This Row],[Revenue]]</f>
        <v>-2.9555983940486752</v>
      </c>
      <c r="L7889" s="56">
        <f t="shared" si="123"/>
        <v>8</v>
      </c>
      <c r="M7889" s="82" t="str">
        <f>"Q"&amp;" "&amp;VLOOKUP(pro[[#This Row],[Period]],Mapping!A:B,2,0)</f>
        <v>Q 3</v>
      </c>
      <c r="N7889"/>
    </row>
    <row r="7890" spans="1:14" ht="14.25" x14ac:dyDescent="0.2">
      <c r="A7890" s="42" t="s">
        <v>29</v>
      </c>
      <c r="B7890" s="44" t="s">
        <v>25</v>
      </c>
      <c r="C7890" s="44" t="s">
        <v>60</v>
      </c>
      <c r="D7890" s="43">
        <v>143693.56399999998</v>
      </c>
      <c r="E7890" s="43">
        <v>-254947.12599999999</v>
      </c>
      <c r="F7890" s="45">
        <v>-75800</v>
      </c>
      <c r="G7890" s="45">
        <v>-103640</v>
      </c>
      <c r="H7890" s="45">
        <v>-95050</v>
      </c>
      <c r="I7890" s="55">
        <f>pro[[#This Row],[Admin expenses 3]]+pro[[#This Row],[Admin expenses 2]]+pro[[#This Row],[Admin expenses 1]]+pro[[#This Row],[COGS]]</f>
        <v>-529437.12599999993</v>
      </c>
      <c r="J7890" s="55">
        <f>pro[[#This Row],[Revenue]]+pro[[#This Row],[AdminExp]]</f>
        <v>-385743.56199999992</v>
      </c>
      <c r="K7890" s="83">
        <f>pro[[#This Row],[Profit]]/pro[[#This Row],[Revenue]]</f>
        <v>-2.6844873998671224</v>
      </c>
      <c r="L7890" s="56">
        <f t="shared" si="123"/>
        <v>8</v>
      </c>
      <c r="M7890" s="82" t="str">
        <f>"Q"&amp;" "&amp;VLOOKUP(pro[[#This Row],[Period]],Mapping!A:B,2,0)</f>
        <v>Q 3</v>
      </c>
      <c r="N7890"/>
    </row>
    <row r="7891" spans="1:14" ht="14.25" x14ac:dyDescent="0.2">
      <c r="A7891" s="42" t="s">
        <v>29</v>
      </c>
      <c r="B7891" s="44" t="s">
        <v>25</v>
      </c>
      <c r="C7891" s="44" t="s">
        <v>57</v>
      </c>
      <c r="D7891" s="43">
        <v>28525.916999999998</v>
      </c>
      <c r="E7891" s="43">
        <v>-38918.921999999999</v>
      </c>
      <c r="F7891" s="45">
        <v>-108200</v>
      </c>
      <c r="G7891" s="45">
        <v>-61570</v>
      </c>
      <c r="H7891" s="45">
        <v>-44590</v>
      </c>
      <c r="I7891" s="55">
        <f>pro[[#This Row],[Admin expenses 3]]+pro[[#This Row],[Admin expenses 2]]+pro[[#This Row],[Admin expenses 1]]+pro[[#This Row],[COGS]]</f>
        <v>-253278.92199999999</v>
      </c>
      <c r="J7891" s="55">
        <f>pro[[#This Row],[Revenue]]+pro[[#This Row],[AdminExp]]</f>
        <v>-224753.005</v>
      </c>
      <c r="K7891" s="83">
        <f>pro[[#This Row],[Profit]]/pro[[#This Row],[Revenue]]</f>
        <v>-7.8789055230021185</v>
      </c>
      <c r="L7891" s="56">
        <f t="shared" si="123"/>
        <v>8</v>
      </c>
      <c r="M7891" s="82" t="str">
        <f>"Q"&amp;" "&amp;VLOOKUP(pro[[#This Row],[Period]],Mapping!A:B,2,0)</f>
        <v>Q 3</v>
      </c>
      <c r="N7891"/>
    </row>
    <row r="7892" spans="1:14" ht="14.25" x14ac:dyDescent="0.2">
      <c r="A7892" s="42" t="s">
        <v>29</v>
      </c>
      <c r="B7892" s="44" t="s">
        <v>25</v>
      </c>
      <c r="C7892" s="44" t="s">
        <v>58</v>
      </c>
      <c r="D7892" s="43">
        <v>77569.827999999994</v>
      </c>
      <c r="E7892" s="43">
        <v>-133772.59</v>
      </c>
      <c r="F7892" s="45">
        <v>-28060</v>
      </c>
      <c r="G7892" s="45">
        <v>-25960</v>
      </c>
      <c r="H7892" s="45">
        <v>-75270</v>
      </c>
      <c r="I7892" s="55">
        <f>pro[[#This Row],[Admin expenses 3]]+pro[[#This Row],[Admin expenses 2]]+pro[[#This Row],[Admin expenses 1]]+pro[[#This Row],[COGS]]</f>
        <v>-263062.58999999997</v>
      </c>
      <c r="J7892" s="55">
        <f>pro[[#This Row],[Revenue]]+pro[[#This Row],[AdminExp]]</f>
        <v>-185492.76199999999</v>
      </c>
      <c r="K7892" s="83">
        <f>pro[[#This Row],[Profit]]/pro[[#This Row],[Revenue]]</f>
        <v>-2.391300416445425</v>
      </c>
      <c r="L7892" s="56">
        <f t="shared" si="123"/>
        <v>8</v>
      </c>
      <c r="M7892" s="82" t="str">
        <f>"Q"&amp;" "&amp;VLOOKUP(pro[[#This Row],[Period]],Mapping!A:B,2,0)</f>
        <v>Q 3</v>
      </c>
      <c r="N7892"/>
    </row>
    <row r="7893" spans="1:14" ht="14.25" x14ac:dyDescent="0.2">
      <c r="A7893" s="42" t="s">
        <v>29</v>
      </c>
      <c r="B7893" s="44" t="s">
        <v>25</v>
      </c>
      <c r="C7893" s="44" t="s">
        <v>59</v>
      </c>
      <c r="D7893" s="43">
        <v>70217.895999999993</v>
      </c>
      <c r="E7893" s="43">
        <v>-89274.031000000003</v>
      </c>
      <c r="F7893" s="45">
        <v>-23480</v>
      </c>
      <c r="G7893" s="45">
        <v>-74190</v>
      </c>
      <c r="H7893" s="45">
        <v>-22590</v>
      </c>
      <c r="I7893" s="55">
        <f>pro[[#This Row],[Admin expenses 3]]+pro[[#This Row],[Admin expenses 2]]+pro[[#This Row],[Admin expenses 1]]+pro[[#This Row],[COGS]]</f>
        <v>-209534.03100000002</v>
      </c>
      <c r="J7893" s="55">
        <f>pro[[#This Row],[Revenue]]+pro[[#This Row],[AdminExp]]</f>
        <v>-139316.13500000001</v>
      </c>
      <c r="K7893" s="83">
        <f>pro[[#This Row],[Profit]]/pro[[#This Row],[Revenue]]</f>
        <v>-1.9840545350433174</v>
      </c>
      <c r="L7893" s="56">
        <f t="shared" si="123"/>
        <v>8</v>
      </c>
      <c r="M7893" s="82" t="str">
        <f>"Q"&amp;" "&amp;VLOOKUP(pro[[#This Row],[Period]],Mapping!A:B,2,0)</f>
        <v>Q 3</v>
      </c>
      <c r="N7893"/>
    </row>
    <row r="7894" spans="1:14" ht="14.25" x14ac:dyDescent="0.2">
      <c r="A7894" s="42" t="s">
        <v>29</v>
      </c>
      <c r="B7894" s="44" t="s">
        <v>25</v>
      </c>
      <c r="C7894" s="44" t="s">
        <v>60</v>
      </c>
      <c r="D7894" s="43">
        <v>99415.938999999984</v>
      </c>
      <c r="E7894" s="43">
        <v>-54190.912999999993</v>
      </c>
      <c r="F7894" s="45">
        <v>-107910</v>
      </c>
      <c r="G7894" s="45">
        <v>-17630</v>
      </c>
      <c r="H7894" s="45">
        <v>-102520</v>
      </c>
      <c r="I7894" s="55">
        <f>pro[[#This Row],[Admin expenses 3]]+pro[[#This Row],[Admin expenses 2]]+pro[[#This Row],[Admin expenses 1]]+pro[[#This Row],[COGS]]</f>
        <v>-282250.913</v>
      </c>
      <c r="J7894" s="55">
        <f>pro[[#This Row],[Revenue]]+pro[[#This Row],[AdminExp]]</f>
        <v>-182834.97400000002</v>
      </c>
      <c r="K7894" s="83">
        <f>pro[[#This Row],[Profit]]/pro[[#This Row],[Revenue]]</f>
        <v>-1.8390911541860511</v>
      </c>
      <c r="L7894" s="56">
        <f t="shared" si="123"/>
        <v>8</v>
      </c>
      <c r="M7894" s="82" t="str">
        <f>"Q"&amp;" "&amp;VLOOKUP(pro[[#This Row],[Period]],Mapping!A:B,2,0)</f>
        <v>Q 3</v>
      </c>
      <c r="N7894"/>
    </row>
    <row r="7895" spans="1:14" ht="14.25" x14ac:dyDescent="0.2">
      <c r="A7895" s="42" t="s">
        <v>29</v>
      </c>
      <c r="B7895" s="44" t="s">
        <v>25</v>
      </c>
      <c r="C7895" s="44" t="s">
        <v>57</v>
      </c>
      <c r="D7895" s="43">
        <v>83223.7</v>
      </c>
      <c r="E7895" s="43">
        <v>-131560.43599999999</v>
      </c>
      <c r="F7895" s="45">
        <v>-81510</v>
      </c>
      <c r="G7895" s="45">
        <v>-44970</v>
      </c>
      <c r="H7895" s="45">
        <v>-49700</v>
      </c>
      <c r="I7895" s="55">
        <f>pro[[#This Row],[Admin expenses 3]]+pro[[#This Row],[Admin expenses 2]]+pro[[#This Row],[Admin expenses 1]]+pro[[#This Row],[COGS]]</f>
        <v>-307740.43599999999</v>
      </c>
      <c r="J7895" s="55">
        <f>pro[[#This Row],[Revenue]]+pro[[#This Row],[AdminExp]]</f>
        <v>-224516.73599999998</v>
      </c>
      <c r="K7895" s="83">
        <f>pro[[#This Row],[Profit]]/pro[[#This Row],[Revenue]]</f>
        <v>-2.6977499918893293</v>
      </c>
      <c r="L7895" s="56">
        <f t="shared" si="123"/>
        <v>8</v>
      </c>
      <c r="M7895" s="82" t="str">
        <f>"Q"&amp;" "&amp;VLOOKUP(pro[[#This Row],[Period]],Mapping!A:B,2,0)</f>
        <v>Q 3</v>
      </c>
      <c r="N7895"/>
    </row>
    <row r="7896" spans="1:14" ht="14.25" x14ac:dyDescent="0.2">
      <c r="A7896" s="42" t="s">
        <v>29</v>
      </c>
      <c r="B7896" s="44" t="s">
        <v>25</v>
      </c>
      <c r="C7896" s="44" t="s">
        <v>58</v>
      </c>
      <c r="D7896" s="43">
        <v>44339.175999999999</v>
      </c>
      <c r="E7896" s="43">
        <v>-72497.87999999999</v>
      </c>
      <c r="F7896" s="45">
        <v>-14750</v>
      </c>
      <c r="G7896" s="45">
        <v>-83500</v>
      </c>
      <c r="H7896" s="45">
        <v>-34460</v>
      </c>
      <c r="I7896" s="55">
        <f>pro[[#This Row],[Admin expenses 3]]+pro[[#This Row],[Admin expenses 2]]+pro[[#This Row],[Admin expenses 1]]+pro[[#This Row],[COGS]]</f>
        <v>-205207.88</v>
      </c>
      <c r="J7896" s="55">
        <f>pro[[#This Row],[Revenue]]+pro[[#This Row],[AdminExp]]</f>
        <v>-160868.704</v>
      </c>
      <c r="K7896" s="83">
        <f>pro[[#This Row],[Profit]]/pro[[#This Row],[Revenue]]</f>
        <v>-3.6281392328986897</v>
      </c>
      <c r="L7896" s="56">
        <f t="shared" si="123"/>
        <v>8</v>
      </c>
      <c r="M7896" s="82" t="str">
        <f>"Q"&amp;" "&amp;VLOOKUP(pro[[#This Row],[Period]],Mapping!A:B,2,0)</f>
        <v>Q 3</v>
      </c>
      <c r="N7896"/>
    </row>
    <row r="7897" spans="1:14" ht="14.25" x14ac:dyDescent="0.2">
      <c r="A7897" s="42" t="s">
        <v>29</v>
      </c>
      <c r="B7897" s="44" t="s">
        <v>25</v>
      </c>
      <c r="C7897" s="44" t="s">
        <v>59</v>
      </c>
      <c r="D7897" s="43">
        <v>323930.299</v>
      </c>
      <c r="E7897" s="43">
        <v>-563377.65399999998</v>
      </c>
      <c r="F7897" s="45">
        <v>-71060</v>
      </c>
      <c r="G7897" s="45">
        <v>-100200</v>
      </c>
      <c r="H7897" s="45">
        <v>-73990</v>
      </c>
      <c r="I7897" s="55">
        <f>pro[[#This Row],[Admin expenses 3]]+pro[[#This Row],[Admin expenses 2]]+pro[[#This Row],[Admin expenses 1]]+pro[[#This Row],[COGS]]</f>
        <v>-808627.65399999998</v>
      </c>
      <c r="J7897" s="55">
        <f>pro[[#This Row],[Revenue]]+pro[[#This Row],[AdminExp]]</f>
        <v>-484697.35499999998</v>
      </c>
      <c r="K7897" s="83">
        <f>pro[[#This Row],[Profit]]/pro[[#This Row],[Revenue]]</f>
        <v>-1.4963013848852713</v>
      </c>
      <c r="L7897" s="56">
        <f t="shared" si="123"/>
        <v>8</v>
      </c>
      <c r="M7897" s="82" t="str">
        <f>"Q"&amp;" "&amp;VLOOKUP(pro[[#This Row],[Period]],Mapping!A:B,2,0)</f>
        <v>Q 3</v>
      </c>
      <c r="N7897"/>
    </row>
    <row r="7898" spans="1:14" ht="14.25" x14ac:dyDescent="0.2">
      <c r="A7898" s="42" t="s">
        <v>29</v>
      </c>
      <c r="B7898" s="44" t="s">
        <v>25</v>
      </c>
      <c r="C7898" s="44" t="s">
        <v>60</v>
      </c>
      <c r="D7898" s="43">
        <v>50448.874000000003</v>
      </c>
      <c r="E7898" s="43">
        <v>-72470.16</v>
      </c>
      <c r="F7898" s="45">
        <v>-13690</v>
      </c>
      <c r="G7898" s="45">
        <v>-13420</v>
      </c>
      <c r="H7898" s="45">
        <v>-87960</v>
      </c>
      <c r="I7898" s="55">
        <f>pro[[#This Row],[Admin expenses 3]]+pro[[#This Row],[Admin expenses 2]]+pro[[#This Row],[Admin expenses 1]]+pro[[#This Row],[COGS]]</f>
        <v>-187540.16</v>
      </c>
      <c r="J7898" s="55">
        <f>pro[[#This Row],[Revenue]]+pro[[#This Row],[AdminExp]]</f>
        <v>-137091.28599999999</v>
      </c>
      <c r="K7898" s="83">
        <f>pro[[#This Row],[Profit]]/pro[[#This Row],[Revenue]]</f>
        <v>-2.717430046109651</v>
      </c>
      <c r="L7898" s="56">
        <f t="shared" si="123"/>
        <v>8</v>
      </c>
      <c r="M7898" s="82" t="str">
        <f>"Q"&amp;" "&amp;VLOOKUP(pro[[#This Row],[Period]],Mapping!A:B,2,0)</f>
        <v>Q 3</v>
      </c>
      <c r="N7898"/>
    </row>
    <row r="7899" spans="1:14" ht="14.25" x14ac:dyDescent="0.2">
      <c r="A7899" s="42" t="s">
        <v>29</v>
      </c>
      <c r="B7899" s="44" t="s">
        <v>25</v>
      </c>
      <c r="C7899" s="44" t="s">
        <v>57</v>
      </c>
      <c r="D7899" s="43">
        <v>52801.797999999995</v>
      </c>
      <c r="E7899" s="43">
        <v>-87813.599999999991</v>
      </c>
      <c r="F7899" s="45">
        <v>-83790</v>
      </c>
      <c r="G7899" s="45">
        <v>-53820</v>
      </c>
      <c r="H7899" s="45">
        <v>-55570</v>
      </c>
      <c r="I7899" s="55">
        <f>pro[[#This Row],[Admin expenses 3]]+pro[[#This Row],[Admin expenses 2]]+pro[[#This Row],[Admin expenses 1]]+pro[[#This Row],[COGS]]</f>
        <v>-280993.59999999998</v>
      </c>
      <c r="J7899" s="55">
        <f>pro[[#This Row],[Revenue]]+pro[[#This Row],[AdminExp]]</f>
        <v>-228191.80199999997</v>
      </c>
      <c r="K7899" s="83">
        <f>pro[[#This Row],[Profit]]/pro[[#This Row],[Revenue]]</f>
        <v>-4.3216672659518149</v>
      </c>
      <c r="L7899" s="56">
        <f t="shared" si="123"/>
        <v>8</v>
      </c>
      <c r="M7899" s="82" t="str">
        <f>"Q"&amp;" "&amp;VLOOKUP(pro[[#This Row],[Period]],Mapping!A:B,2,0)</f>
        <v>Q 3</v>
      </c>
      <c r="N7899"/>
    </row>
    <row r="7900" spans="1:14" ht="14.25" x14ac:dyDescent="0.2">
      <c r="A7900" s="42" t="s">
        <v>29</v>
      </c>
      <c r="B7900" s="44" t="s">
        <v>25</v>
      </c>
      <c r="C7900" s="44" t="s">
        <v>58</v>
      </c>
      <c r="D7900" s="43">
        <v>75024.291999999987</v>
      </c>
      <c r="E7900" s="43">
        <v>-118745.08100000001</v>
      </c>
      <c r="F7900" s="45">
        <v>-29650</v>
      </c>
      <c r="G7900" s="45">
        <v>-18510</v>
      </c>
      <c r="H7900" s="45">
        <v>-51370</v>
      </c>
      <c r="I7900" s="55">
        <f>pro[[#This Row],[Admin expenses 3]]+pro[[#This Row],[Admin expenses 2]]+pro[[#This Row],[Admin expenses 1]]+pro[[#This Row],[COGS]]</f>
        <v>-218275.08100000001</v>
      </c>
      <c r="J7900" s="55">
        <f>pro[[#This Row],[Revenue]]+pro[[#This Row],[AdminExp]]</f>
        <v>-143250.78900000002</v>
      </c>
      <c r="K7900" s="83">
        <f>pro[[#This Row],[Profit]]/pro[[#This Row],[Revenue]]</f>
        <v>-1.9093920806343636</v>
      </c>
      <c r="L7900" s="56">
        <f t="shared" si="123"/>
        <v>8</v>
      </c>
      <c r="M7900" s="82" t="str">
        <f>"Q"&amp;" "&amp;VLOOKUP(pro[[#This Row],[Period]],Mapping!A:B,2,0)</f>
        <v>Q 3</v>
      </c>
      <c r="N7900"/>
    </row>
    <row r="7901" spans="1:14" ht="14.25" x14ac:dyDescent="0.2">
      <c r="A7901" s="42" t="s">
        <v>29</v>
      </c>
      <c r="B7901" s="44" t="s">
        <v>25</v>
      </c>
      <c r="C7901" s="44" t="s">
        <v>59</v>
      </c>
      <c r="D7901" s="43">
        <v>80394.194999999992</v>
      </c>
      <c r="E7901" s="43">
        <v>-179163.01899999997</v>
      </c>
      <c r="F7901" s="45">
        <v>-86310</v>
      </c>
      <c r="G7901" s="45">
        <v>-81180</v>
      </c>
      <c r="H7901" s="45">
        <v>-86560</v>
      </c>
      <c r="I7901" s="55">
        <f>pro[[#This Row],[Admin expenses 3]]+pro[[#This Row],[Admin expenses 2]]+pro[[#This Row],[Admin expenses 1]]+pro[[#This Row],[COGS]]</f>
        <v>-433213.01899999997</v>
      </c>
      <c r="J7901" s="55">
        <f>pro[[#This Row],[Revenue]]+pro[[#This Row],[AdminExp]]</f>
        <v>-352818.82399999996</v>
      </c>
      <c r="K7901" s="83">
        <f>pro[[#This Row],[Profit]]/pro[[#This Row],[Revenue]]</f>
        <v>-4.3886106950881221</v>
      </c>
      <c r="L7901" s="56">
        <f t="shared" si="123"/>
        <v>8</v>
      </c>
      <c r="M7901" s="82" t="str">
        <f>"Q"&amp;" "&amp;VLOOKUP(pro[[#This Row],[Period]],Mapping!A:B,2,0)</f>
        <v>Q 3</v>
      </c>
      <c r="N7901"/>
    </row>
    <row r="7902" spans="1:14" ht="14.25" x14ac:dyDescent="0.2">
      <c r="A7902" s="42" t="s">
        <v>29</v>
      </c>
      <c r="B7902" s="44" t="s">
        <v>25</v>
      </c>
      <c r="C7902" s="44" t="s">
        <v>60</v>
      </c>
      <c r="D7902" s="43">
        <v>39834.248999999996</v>
      </c>
      <c r="E7902" s="43">
        <v>-60740.091999999997</v>
      </c>
      <c r="F7902" s="45">
        <v>-69940</v>
      </c>
      <c r="G7902" s="45">
        <v>-38540</v>
      </c>
      <c r="H7902" s="45">
        <v>-99760</v>
      </c>
      <c r="I7902" s="55">
        <f>pro[[#This Row],[Admin expenses 3]]+pro[[#This Row],[Admin expenses 2]]+pro[[#This Row],[Admin expenses 1]]+pro[[#This Row],[COGS]]</f>
        <v>-268980.092</v>
      </c>
      <c r="J7902" s="55">
        <f>pro[[#This Row],[Revenue]]+pro[[#This Row],[AdminExp]]</f>
        <v>-229145.84299999999</v>
      </c>
      <c r="K7902" s="83">
        <f>pro[[#This Row],[Profit]]/pro[[#This Row],[Revenue]]</f>
        <v>-5.7524830705356091</v>
      </c>
      <c r="L7902" s="56">
        <f t="shared" si="123"/>
        <v>8</v>
      </c>
      <c r="M7902" s="82" t="str">
        <f>"Q"&amp;" "&amp;VLOOKUP(pro[[#This Row],[Period]],Mapping!A:B,2,0)</f>
        <v>Q 3</v>
      </c>
      <c r="N7902"/>
    </row>
    <row r="7903" spans="1:14" ht="14.25" x14ac:dyDescent="0.2">
      <c r="A7903" s="42" t="s">
        <v>29</v>
      </c>
      <c r="B7903" s="44" t="s">
        <v>25</v>
      </c>
      <c r="C7903" s="44" t="s">
        <v>57</v>
      </c>
      <c r="D7903" s="43">
        <v>78324.379000000001</v>
      </c>
      <c r="E7903" s="43">
        <v>-181107.76599999997</v>
      </c>
      <c r="F7903" s="45">
        <v>-25700</v>
      </c>
      <c r="G7903" s="45">
        <v>-47470</v>
      </c>
      <c r="H7903" s="45">
        <v>-42420</v>
      </c>
      <c r="I7903" s="55">
        <f>pro[[#This Row],[Admin expenses 3]]+pro[[#This Row],[Admin expenses 2]]+pro[[#This Row],[Admin expenses 1]]+pro[[#This Row],[COGS]]</f>
        <v>-296697.76599999995</v>
      </c>
      <c r="J7903" s="55">
        <f>pro[[#This Row],[Revenue]]+pro[[#This Row],[AdminExp]]</f>
        <v>-218373.38699999993</v>
      </c>
      <c r="K7903" s="83">
        <f>pro[[#This Row],[Profit]]/pro[[#This Row],[Revenue]]</f>
        <v>-2.788064071341056</v>
      </c>
      <c r="L7903" s="56">
        <f t="shared" si="123"/>
        <v>8</v>
      </c>
      <c r="M7903" s="82" t="str">
        <f>"Q"&amp;" "&amp;VLOOKUP(pro[[#This Row],[Period]],Mapping!A:B,2,0)</f>
        <v>Q 3</v>
      </c>
      <c r="N7903"/>
    </row>
    <row r="7904" spans="1:14" ht="14.25" x14ac:dyDescent="0.2">
      <c r="A7904" s="42" t="s">
        <v>29</v>
      </c>
      <c r="B7904" s="44" t="s">
        <v>25</v>
      </c>
      <c r="C7904" s="44" t="s">
        <v>57</v>
      </c>
      <c r="D7904" s="43">
        <v>88866.841</v>
      </c>
      <c r="E7904" s="43">
        <v>-147028.98699999999</v>
      </c>
      <c r="F7904" s="45">
        <v>-21490</v>
      </c>
      <c r="G7904" s="45">
        <v>-86640</v>
      </c>
      <c r="H7904" s="45">
        <v>-17430</v>
      </c>
      <c r="I7904" s="55">
        <f>pro[[#This Row],[Admin expenses 3]]+pro[[#This Row],[Admin expenses 2]]+pro[[#This Row],[Admin expenses 1]]+pro[[#This Row],[COGS]]</f>
        <v>-272588.98699999996</v>
      </c>
      <c r="J7904" s="55">
        <f>pro[[#This Row],[Revenue]]+pro[[#This Row],[AdminExp]]</f>
        <v>-183722.14599999995</v>
      </c>
      <c r="K7904" s="83">
        <f>pro[[#This Row],[Profit]]/pro[[#This Row],[Revenue]]</f>
        <v>-2.067386934571017</v>
      </c>
      <c r="L7904" s="56">
        <f t="shared" si="123"/>
        <v>8</v>
      </c>
      <c r="M7904" s="82" t="str">
        <f>"Q"&amp;" "&amp;VLOOKUP(pro[[#This Row],[Period]],Mapping!A:B,2,0)</f>
        <v>Q 3</v>
      </c>
      <c r="N7904"/>
    </row>
    <row r="7905" spans="1:14" ht="14.25" x14ac:dyDescent="0.2">
      <c r="A7905" s="42" t="s">
        <v>29</v>
      </c>
      <c r="B7905" s="44" t="s">
        <v>25</v>
      </c>
      <c r="C7905" s="44" t="s">
        <v>58</v>
      </c>
      <c r="D7905" s="43">
        <v>101459.379</v>
      </c>
      <c r="E7905" s="43">
        <v>-58723.447999999997</v>
      </c>
      <c r="F7905" s="45">
        <v>-55880</v>
      </c>
      <c r="G7905" s="45">
        <v>-62940</v>
      </c>
      <c r="H7905" s="45">
        <v>-27850</v>
      </c>
      <c r="I7905" s="55">
        <f>pro[[#This Row],[Admin expenses 3]]+pro[[#This Row],[Admin expenses 2]]+pro[[#This Row],[Admin expenses 1]]+pro[[#This Row],[COGS]]</f>
        <v>-205393.448</v>
      </c>
      <c r="J7905" s="55">
        <f>pro[[#This Row],[Revenue]]+pro[[#This Row],[AdminExp]]</f>
        <v>-103934.069</v>
      </c>
      <c r="K7905" s="83">
        <f>pro[[#This Row],[Profit]]/pro[[#This Row],[Revenue]]</f>
        <v>-1.0243909436898879</v>
      </c>
      <c r="L7905" s="56">
        <f t="shared" si="123"/>
        <v>8</v>
      </c>
      <c r="M7905" s="82" t="str">
        <f>"Q"&amp;" "&amp;VLOOKUP(pro[[#This Row],[Period]],Mapping!A:B,2,0)</f>
        <v>Q 3</v>
      </c>
      <c r="N7905"/>
    </row>
    <row r="7906" spans="1:14" ht="14.25" x14ac:dyDescent="0.2">
      <c r="A7906" s="42" t="s">
        <v>29</v>
      </c>
      <c r="B7906" s="44" t="s">
        <v>25</v>
      </c>
      <c r="C7906" s="44" t="s">
        <v>59</v>
      </c>
      <c r="D7906" s="43">
        <v>4651176.5089999996</v>
      </c>
      <c r="E7906" s="43">
        <v>-527777.67699999991</v>
      </c>
      <c r="F7906" s="45">
        <v>-93620</v>
      </c>
      <c r="G7906" s="45">
        <v>-106290</v>
      </c>
      <c r="H7906" s="45">
        <v>-106780</v>
      </c>
      <c r="I7906" s="55">
        <f>pro[[#This Row],[Admin expenses 3]]+pro[[#This Row],[Admin expenses 2]]+pro[[#This Row],[Admin expenses 1]]+pro[[#This Row],[COGS]]</f>
        <v>-834467.67699999991</v>
      </c>
      <c r="J7906" s="55">
        <f>pro[[#This Row],[Revenue]]+pro[[#This Row],[AdminExp]]</f>
        <v>3816708.8319999995</v>
      </c>
      <c r="K7906" s="83">
        <f>pro[[#This Row],[Profit]]/pro[[#This Row],[Revenue]]</f>
        <v>0.82058997860319638</v>
      </c>
      <c r="L7906" s="56">
        <f t="shared" si="123"/>
        <v>8</v>
      </c>
      <c r="M7906" s="82" t="str">
        <f>"Q"&amp;" "&amp;VLOOKUP(pro[[#This Row],[Period]],Mapping!A:B,2,0)</f>
        <v>Q 3</v>
      </c>
      <c r="N7906"/>
    </row>
    <row r="7907" spans="1:14" ht="14.25" x14ac:dyDescent="0.2">
      <c r="A7907" s="42" t="s">
        <v>29</v>
      </c>
      <c r="B7907" s="44" t="s">
        <v>25</v>
      </c>
      <c r="C7907" s="44" t="s">
        <v>57</v>
      </c>
      <c r="D7907" s="43">
        <v>29486.414999999997</v>
      </c>
      <c r="E7907" s="43">
        <v>-5462.0789999999988</v>
      </c>
      <c r="F7907" s="45">
        <v>-25660</v>
      </c>
      <c r="G7907" s="45">
        <v>-36480</v>
      </c>
      <c r="H7907" s="45">
        <v>-51810</v>
      </c>
      <c r="I7907" s="55">
        <f>pro[[#This Row],[Admin expenses 3]]+pro[[#This Row],[Admin expenses 2]]+pro[[#This Row],[Admin expenses 1]]+pro[[#This Row],[COGS]]</f>
        <v>-119412.079</v>
      </c>
      <c r="J7907" s="55">
        <f>pro[[#This Row],[Revenue]]+pro[[#This Row],[AdminExp]]</f>
        <v>-89925.664000000004</v>
      </c>
      <c r="K7907" s="83">
        <f>pro[[#This Row],[Profit]]/pro[[#This Row],[Revenue]]</f>
        <v>-3.0497320206610405</v>
      </c>
      <c r="L7907" s="56">
        <f t="shared" si="123"/>
        <v>8</v>
      </c>
      <c r="M7907" s="82" t="str">
        <f>"Q"&amp;" "&amp;VLOOKUP(pro[[#This Row],[Period]],Mapping!A:B,2,0)</f>
        <v>Q 3</v>
      </c>
      <c r="N7907"/>
    </row>
    <row r="7908" spans="1:14" ht="14.25" x14ac:dyDescent="0.2">
      <c r="A7908" s="42" t="s">
        <v>29</v>
      </c>
      <c r="B7908" s="44" t="s">
        <v>25</v>
      </c>
      <c r="C7908" s="44" t="s">
        <v>58</v>
      </c>
      <c r="D7908" s="43">
        <v>498.87599999999992</v>
      </c>
      <c r="E7908" s="43">
        <v>-119.54599999999999</v>
      </c>
      <c r="F7908" s="45">
        <v>-17740</v>
      </c>
      <c r="G7908" s="45">
        <v>-66090</v>
      </c>
      <c r="H7908" s="45">
        <v>-106100</v>
      </c>
      <c r="I7908" s="55">
        <f>pro[[#This Row],[Admin expenses 3]]+pro[[#This Row],[Admin expenses 2]]+pro[[#This Row],[Admin expenses 1]]+pro[[#This Row],[COGS]]</f>
        <v>-190049.546</v>
      </c>
      <c r="J7908" s="55">
        <f>pro[[#This Row],[Revenue]]+pro[[#This Row],[AdminExp]]</f>
        <v>-189550.67</v>
      </c>
      <c r="K7908" s="83">
        <f>pro[[#This Row],[Profit]]/pro[[#This Row],[Revenue]]</f>
        <v>-379.95547991885769</v>
      </c>
      <c r="L7908" s="56">
        <f t="shared" si="123"/>
        <v>8</v>
      </c>
      <c r="M7908" s="82" t="str">
        <f>"Q"&amp;" "&amp;VLOOKUP(pro[[#This Row],[Period]],Mapping!A:B,2,0)</f>
        <v>Q 3</v>
      </c>
      <c r="N7908"/>
    </row>
    <row r="7909" spans="1:14" ht="14.25" x14ac:dyDescent="0.2">
      <c r="A7909" s="42" t="s">
        <v>29</v>
      </c>
      <c r="B7909" s="44" t="s">
        <v>25</v>
      </c>
      <c r="C7909" s="44" t="s">
        <v>59</v>
      </c>
      <c r="D7909" s="43">
        <v>-6702.5770000000002</v>
      </c>
      <c r="E7909" s="43">
        <v>733.77499999999998</v>
      </c>
      <c r="F7909" s="45">
        <v>-48750</v>
      </c>
      <c r="G7909" s="45">
        <v>-16360</v>
      </c>
      <c r="H7909" s="45">
        <v>-48900</v>
      </c>
      <c r="I7909" s="55">
        <f>pro[[#This Row],[Admin expenses 3]]+pro[[#This Row],[Admin expenses 2]]+pro[[#This Row],[Admin expenses 1]]+pro[[#This Row],[COGS]]</f>
        <v>-113276.22500000001</v>
      </c>
      <c r="J7909" s="55">
        <f>pro[[#This Row],[Revenue]]+pro[[#This Row],[AdminExp]]</f>
        <v>-119978.80200000001</v>
      </c>
      <c r="K7909" s="83">
        <f>pro[[#This Row],[Profit]]/pro[[#This Row],[Revenue]]</f>
        <v>17.900398906271423</v>
      </c>
      <c r="L7909" s="56">
        <f t="shared" si="123"/>
        <v>8</v>
      </c>
      <c r="M7909" s="82" t="str">
        <f>"Q"&amp;" "&amp;VLOOKUP(pro[[#This Row],[Period]],Mapping!A:B,2,0)</f>
        <v>Q 3</v>
      </c>
      <c r="N7909"/>
    </row>
    <row r="7910" spans="1:14" ht="14.25" x14ac:dyDescent="0.2">
      <c r="A7910" s="42" t="s">
        <v>29</v>
      </c>
      <c r="B7910" s="44" t="s">
        <v>25</v>
      </c>
      <c r="C7910" s="44" t="s">
        <v>57</v>
      </c>
      <c r="D7910" s="43">
        <v>9655.5059999999994</v>
      </c>
      <c r="E7910" s="43">
        <v>-3321.6119999999996</v>
      </c>
      <c r="F7910" s="45">
        <v>-39010</v>
      </c>
      <c r="G7910" s="45">
        <v>-63620</v>
      </c>
      <c r="H7910" s="45">
        <v>-52150</v>
      </c>
      <c r="I7910" s="55">
        <f>pro[[#This Row],[Admin expenses 3]]+pro[[#This Row],[Admin expenses 2]]+pro[[#This Row],[Admin expenses 1]]+pro[[#This Row],[COGS]]</f>
        <v>-158101.61199999999</v>
      </c>
      <c r="J7910" s="55">
        <f>pro[[#This Row],[Revenue]]+pro[[#This Row],[AdminExp]]</f>
        <v>-148446.106</v>
      </c>
      <c r="K7910" s="83">
        <f>pro[[#This Row],[Profit]]/pro[[#This Row],[Revenue]]</f>
        <v>-15.374244084152608</v>
      </c>
      <c r="L7910" s="56">
        <f t="shared" si="123"/>
        <v>8</v>
      </c>
      <c r="M7910" s="82" t="str">
        <f>"Q"&amp;" "&amp;VLOOKUP(pro[[#This Row],[Period]],Mapping!A:B,2,0)</f>
        <v>Q 3</v>
      </c>
      <c r="N7910"/>
    </row>
    <row r="7911" spans="1:14" ht="14.25" x14ac:dyDescent="0.2">
      <c r="A7911" s="42" t="s">
        <v>29</v>
      </c>
      <c r="B7911" s="44" t="s">
        <v>25</v>
      </c>
      <c r="C7911" s="44" t="s">
        <v>58</v>
      </c>
      <c r="D7911" s="43">
        <v>140215.54399999999</v>
      </c>
      <c r="E7911" s="43">
        <v>-20804.825999999997</v>
      </c>
      <c r="F7911" s="45">
        <v>-34860</v>
      </c>
      <c r="G7911" s="45">
        <v>-91560</v>
      </c>
      <c r="H7911" s="45">
        <v>-18880</v>
      </c>
      <c r="I7911" s="55">
        <f>pro[[#This Row],[Admin expenses 3]]+pro[[#This Row],[Admin expenses 2]]+pro[[#This Row],[Admin expenses 1]]+pro[[#This Row],[COGS]]</f>
        <v>-166104.826</v>
      </c>
      <c r="J7911" s="55">
        <f>pro[[#This Row],[Revenue]]+pro[[#This Row],[AdminExp]]</f>
        <v>-25889.282000000007</v>
      </c>
      <c r="K7911" s="83">
        <f>pro[[#This Row],[Profit]]/pro[[#This Row],[Revenue]]</f>
        <v>-0.18463917238733538</v>
      </c>
      <c r="L7911" s="56">
        <f t="shared" si="123"/>
        <v>8</v>
      </c>
      <c r="M7911" s="82" t="str">
        <f>"Q"&amp;" "&amp;VLOOKUP(pro[[#This Row],[Period]],Mapping!A:B,2,0)</f>
        <v>Q 3</v>
      </c>
      <c r="N7911"/>
    </row>
    <row r="7912" spans="1:14" ht="14.25" x14ac:dyDescent="0.2">
      <c r="A7912" s="42" t="s">
        <v>29</v>
      </c>
      <c r="B7912" s="44" t="s">
        <v>25</v>
      </c>
      <c r="C7912" s="44" t="s">
        <v>59</v>
      </c>
      <c r="D7912" s="43">
        <v>24098.858</v>
      </c>
      <c r="E7912" s="43">
        <v>-7317.7020000000002</v>
      </c>
      <c r="F7912" s="45">
        <v>-19970</v>
      </c>
      <c r="G7912" s="45">
        <v>-27700</v>
      </c>
      <c r="H7912" s="45">
        <v>-42160</v>
      </c>
      <c r="I7912" s="55">
        <f>pro[[#This Row],[Admin expenses 3]]+pro[[#This Row],[Admin expenses 2]]+pro[[#This Row],[Admin expenses 1]]+pro[[#This Row],[COGS]]</f>
        <v>-97147.702000000005</v>
      </c>
      <c r="J7912" s="55">
        <f>pro[[#This Row],[Revenue]]+pro[[#This Row],[AdminExp]]</f>
        <v>-73048.844000000012</v>
      </c>
      <c r="K7912" s="83">
        <f>pro[[#This Row],[Profit]]/pro[[#This Row],[Revenue]]</f>
        <v>-3.0312160020196814</v>
      </c>
      <c r="L7912" s="56">
        <f t="shared" si="123"/>
        <v>8</v>
      </c>
      <c r="M7912" s="82" t="str">
        <f>"Q"&amp;" "&amp;VLOOKUP(pro[[#This Row],[Period]],Mapping!A:B,2,0)</f>
        <v>Q 3</v>
      </c>
      <c r="N7912"/>
    </row>
    <row r="7913" spans="1:14" ht="14.25" x14ac:dyDescent="0.2">
      <c r="A7913" s="42" t="s">
        <v>29</v>
      </c>
      <c r="B7913" s="44" t="s">
        <v>25</v>
      </c>
      <c r="C7913" s="44" t="s">
        <v>57</v>
      </c>
      <c r="D7913" s="43">
        <v>-1631.896</v>
      </c>
      <c r="E7913" s="43">
        <v>312.80199999999996</v>
      </c>
      <c r="F7913" s="45">
        <v>-29100</v>
      </c>
      <c r="G7913" s="45">
        <v>-79640</v>
      </c>
      <c r="H7913" s="45">
        <v>-26700</v>
      </c>
      <c r="I7913" s="55">
        <f>pro[[#This Row],[Admin expenses 3]]+pro[[#This Row],[Admin expenses 2]]+pro[[#This Row],[Admin expenses 1]]+pro[[#This Row],[COGS]]</f>
        <v>-135127.198</v>
      </c>
      <c r="J7913" s="55">
        <f>pro[[#This Row],[Revenue]]+pro[[#This Row],[AdminExp]]</f>
        <v>-136759.09400000001</v>
      </c>
      <c r="K7913" s="83">
        <f>pro[[#This Row],[Profit]]/pro[[#This Row],[Revenue]]</f>
        <v>83.803804899331823</v>
      </c>
      <c r="L7913" s="56">
        <f t="shared" si="123"/>
        <v>8</v>
      </c>
      <c r="M7913" s="82" t="str">
        <f>"Q"&amp;" "&amp;VLOOKUP(pro[[#This Row],[Period]],Mapping!A:B,2,0)</f>
        <v>Q 3</v>
      </c>
      <c r="N7913"/>
    </row>
    <row r="7914" spans="1:14" ht="14.25" x14ac:dyDescent="0.2">
      <c r="A7914" s="42" t="s">
        <v>29</v>
      </c>
      <c r="B7914" s="44" t="s">
        <v>25</v>
      </c>
      <c r="C7914" s="44" t="s">
        <v>57</v>
      </c>
      <c r="D7914" s="43">
        <v>296780.20399999997</v>
      </c>
      <c r="E7914" s="43">
        <v>-42686.125999999997</v>
      </c>
      <c r="F7914" s="45">
        <v>-59660</v>
      </c>
      <c r="G7914" s="45">
        <v>-95020</v>
      </c>
      <c r="H7914" s="45">
        <v>-102680</v>
      </c>
      <c r="I7914" s="55">
        <f>pro[[#This Row],[Admin expenses 3]]+pro[[#This Row],[Admin expenses 2]]+pro[[#This Row],[Admin expenses 1]]+pro[[#This Row],[COGS]]</f>
        <v>-300046.12599999999</v>
      </c>
      <c r="J7914" s="55">
        <f>pro[[#This Row],[Revenue]]+pro[[#This Row],[AdminExp]]</f>
        <v>-3265.9220000000205</v>
      </c>
      <c r="K7914" s="83">
        <f>pro[[#This Row],[Profit]]/pro[[#This Row],[Revenue]]</f>
        <v>-1.1004514303791034E-2</v>
      </c>
      <c r="L7914" s="56">
        <f t="shared" si="123"/>
        <v>8</v>
      </c>
      <c r="M7914" s="82" t="str">
        <f>"Q"&amp;" "&amp;VLOOKUP(pro[[#This Row],[Period]],Mapping!A:B,2,0)</f>
        <v>Q 3</v>
      </c>
      <c r="N7914"/>
    </row>
    <row r="7915" spans="1:14" ht="14.25" x14ac:dyDescent="0.2">
      <c r="A7915" s="42" t="s">
        <v>29</v>
      </c>
      <c r="B7915" s="44" t="s">
        <v>25</v>
      </c>
      <c r="C7915" s="44" t="s">
        <v>57</v>
      </c>
      <c r="D7915" s="43">
        <v>149276.141</v>
      </c>
      <c r="E7915" s="43">
        <v>-25793.641999999996</v>
      </c>
      <c r="F7915" s="45">
        <v>-97860</v>
      </c>
      <c r="G7915" s="45">
        <v>-104540</v>
      </c>
      <c r="H7915" s="45">
        <v>-33680</v>
      </c>
      <c r="I7915" s="55">
        <f>pro[[#This Row],[Admin expenses 3]]+pro[[#This Row],[Admin expenses 2]]+pro[[#This Row],[Admin expenses 1]]+pro[[#This Row],[COGS]]</f>
        <v>-261873.64199999999</v>
      </c>
      <c r="J7915" s="55">
        <f>pro[[#This Row],[Revenue]]+pro[[#This Row],[AdminExp]]</f>
        <v>-112597.50099999999</v>
      </c>
      <c r="K7915" s="83">
        <f>pro[[#This Row],[Profit]]/pro[[#This Row],[Revenue]]</f>
        <v>-0.75429000405362823</v>
      </c>
      <c r="L7915" s="56">
        <f t="shared" si="123"/>
        <v>8</v>
      </c>
      <c r="M7915" s="82" t="str">
        <f>"Q"&amp;" "&amp;VLOOKUP(pro[[#This Row],[Period]],Mapping!A:B,2,0)</f>
        <v>Q 3</v>
      </c>
      <c r="N7915"/>
    </row>
    <row r="7916" spans="1:14" ht="14.25" x14ac:dyDescent="0.2">
      <c r="A7916" s="42" t="s">
        <v>29</v>
      </c>
      <c r="B7916" s="44" t="s">
        <v>25</v>
      </c>
      <c r="C7916" s="44" t="s">
        <v>57</v>
      </c>
      <c r="D7916" s="43">
        <v>364289.8</v>
      </c>
      <c r="E7916" s="43">
        <v>-21029.693999999996</v>
      </c>
      <c r="F7916" s="45">
        <v>-25870</v>
      </c>
      <c r="G7916" s="45">
        <v>-46650</v>
      </c>
      <c r="H7916" s="45">
        <v>-31570</v>
      </c>
      <c r="I7916" s="55">
        <f>pro[[#This Row],[Admin expenses 3]]+pro[[#This Row],[Admin expenses 2]]+pro[[#This Row],[Admin expenses 1]]+pro[[#This Row],[COGS]]</f>
        <v>-125119.69399999999</v>
      </c>
      <c r="J7916" s="55">
        <f>pro[[#This Row],[Revenue]]+pro[[#This Row],[AdminExp]]</f>
        <v>239170.106</v>
      </c>
      <c r="K7916" s="83">
        <f>pro[[#This Row],[Profit]]/pro[[#This Row],[Revenue]]</f>
        <v>0.65653802549508666</v>
      </c>
      <c r="L7916" s="56">
        <f t="shared" si="123"/>
        <v>8</v>
      </c>
      <c r="M7916" s="82" t="str">
        <f>"Q"&amp;" "&amp;VLOOKUP(pro[[#This Row],[Period]],Mapping!A:B,2,0)</f>
        <v>Q 3</v>
      </c>
      <c r="N7916"/>
    </row>
    <row r="7917" spans="1:14" ht="14.25" x14ac:dyDescent="0.2">
      <c r="A7917" s="42" t="s">
        <v>29</v>
      </c>
      <c r="B7917" s="44" t="s">
        <v>25</v>
      </c>
      <c r="C7917" s="44" t="s">
        <v>57</v>
      </c>
      <c r="D7917" s="43">
        <v>17183.746999999999</v>
      </c>
      <c r="E7917" s="43">
        <v>-3735.8089999999997</v>
      </c>
      <c r="F7917" s="45">
        <v>-39110</v>
      </c>
      <c r="G7917" s="45">
        <v>-94450</v>
      </c>
      <c r="H7917" s="45">
        <v>-88820</v>
      </c>
      <c r="I7917" s="55">
        <f>pro[[#This Row],[Admin expenses 3]]+pro[[#This Row],[Admin expenses 2]]+pro[[#This Row],[Admin expenses 1]]+pro[[#This Row],[COGS]]</f>
        <v>-226115.80900000001</v>
      </c>
      <c r="J7917" s="55">
        <f>pro[[#This Row],[Revenue]]+pro[[#This Row],[AdminExp]]</f>
        <v>-208932.06200000001</v>
      </c>
      <c r="K7917" s="83">
        <f>pro[[#This Row],[Profit]]/pro[[#This Row],[Revenue]]</f>
        <v>-12.158702173629536</v>
      </c>
      <c r="L7917" s="56">
        <f t="shared" si="123"/>
        <v>8</v>
      </c>
      <c r="M7917" s="82" t="str">
        <f>"Q"&amp;" "&amp;VLOOKUP(pro[[#This Row],[Period]],Mapping!A:B,2,0)</f>
        <v>Q 3</v>
      </c>
      <c r="N7917"/>
    </row>
    <row r="7918" spans="1:14" ht="14.25" x14ac:dyDescent="0.2">
      <c r="A7918" s="42" t="s">
        <v>29</v>
      </c>
      <c r="B7918" s="44" t="s">
        <v>25</v>
      </c>
      <c r="C7918" s="44" t="s">
        <v>57</v>
      </c>
      <c r="D7918" s="43">
        <v>105618.46399999999</v>
      </c>
      <c r="E7918" s="43">
        <v>-18150.041000000001</v>
      </c>
      <c r="F7918" s="45">
        <v>-85530</v>
      </c>
      <c r="G7918" s="45">
        <v>-29150</v>
      </c>
      <c r="H7918" s="45">
        <v>-106250</v>
      </c>
      <c r="I7918" s="55">
        <f>pro[[#This Row],[Admin expenses 3]]+pro[[#This Row],[Admin expenses 2]]+pro[[#This Row],[Admin expenses 1]]+pro[[#This Row],[COGS]]</f>
        <v>-239080.041</v>
      </c>
      <c r="J7918" s="55">
        <f>pro[[#This Row],[Revenue]]+pro[[#This Row],[AdminExp]]</f>
        <v>-133461.57699999999</v>
      </c>
      <c r="K7918" s="83">
        <f>pro[[#This Row],[Profit]]/pro[[#This Row],[Revenue]]</f>
        <v>-1.2636197492892909</v>
      </c>
      <c r="L7918" s="56">
        <f t="shared" si="123"/>
        <v>8</v>
      </c>
      <c r="M7918" s="82" t="str">
        <f>"Q"&amp;" "&amp;VLOOKUP(pro[[#This Row],[Period]],Mapping!A:B,2,0)</f>
        <v>Q 3</v>
      </c>
      <c r="N7918"/>
    </row>
    <row r="7919" spans="1:14" ht="14.25" x14ac:dyDescent="0.2">
      <c r="A7919" s="42" t="s">
        <v>29</v>
      </c>
      <c r="B7919" s="44" t="s">
        <v>25</v>
      </c>
      <c r="C7919" s="44" t="s">
        <v>57</v>
      </c>
      <c r="D7919" s="43">
        <v>240617.622</v>
      </c>
      <c r="E7919" s="43">
        <v>-15443.532999999998</v>
      </c>
      <c r="F7919" s="45">
        <v>-67860</v>
      </c>
      <c r="G7919" s="45">
        <v>-103950</v>
      </c>
      <c r="H7919" s="45">
        <v>-27980</v>
      </c>
      <c r="I7919" s="55">
        <f>pro[[#This Row],[Admin expenses 3]]+pro[[#This Row],[Admin expenses 2]]+pro[[#This Row],[Admin expenses 1]]+pro[[#This Row],[COGS]]</f>
        <v>-215233.533</v>
      </c>
      <c r="J7919" s="55">
        <f>pro[[#This Row],[Revenue]]+pro[[#This Row],[AdminExp]]</f>
        <v>25384.089000000007</v>
      </c>
      <c r="K7919" s="83">
        <f>pro[[#This Row],[Profit]]/pro[[#This Row],[Revenue]]</f>
        <v>0.10549555260753099</v>
      </c>
      <c r="L7919" s="56">
        <f t="shared" si="123"/>
        <v>8</v>
      </c>
      <c r="M7919" s="82" t="str">
        <f>"Q"&amp;" "&amp;VLOOKUP(pro[[#This Row],[Period]],Mapping!A:B,2,0)</f>
        <v>Q 3</v>
      </c>
      <c r="N7919"/>
    </row>
    <row r="7920" spans="1:14" ht="14.25" x14ac:dyDescent="0.2">
      <c r="A7920" s="42" t="s">
        <v>29</v>
      </c>
      <c r="B7920" s="44" t="s">
        <v>25</v>
      </c>
      <c r="C7920" s="44" t="s">
        <v>57</v>
      </c>
      <c r="D7920" s="43">
        <v>16234.806</v>
      </c>
      <c r="E7920" s="43">
        <v>-4340.4339999999993</v>
      </c>
      <c r="F7920" s="45">
        <v>-20860</v>
      </c>
      <c r="G7920" s="45">
        <v>-85090</v>
      </c>
      <c r="H7920" s="45">
        <v>-25840</v>
      </c>
      <c r="I7920" s="55">
        <f>pro[[#This Row],[Admin expenses 3]]+pro[[#This Row],[Admin expenses 2]]+pro[[#This Row],[Admin expenses 1]]+pro[[#This Row],[COGS]]</f>
        <v>-136130.43400000001</v>
      </c>
      <c r="J7920" s="55">
        <f>pro[[#This Row],[Revenue]]+pro[[#This Row],[AdminExp]]</f>
        <v>-119895.62800000001</v>
      </c>
      <c r="K7920" s="83">
        <f>pro[[#This Row],[Profit]]/pro[[#This Row],[Revenue]]</f>
        <v>-7.3850976722481319</v>
      </c>
      <c r="L7920" s="56">
        <f t="shared" si="123"/>
        <v>8</v>
      </c>
      <c r="M7920" s="82" t="str">
        <f>"Q"&amp;" "&amp;VLOOKUP(pro[[#This Row],[Period]],Mapping!A:B,2,0)</f>
        <v>Q 3</v>
      </c>
      <c r="N7920"/>
    </row>
    <row r="7921" spans="1:14" ht="14.25" x14ac:dyDescent="0.2">
      <c r="A7921" s="42" t="s">
        <v>29</v>
      </c>
      <c r="B7921" s="44" t="s">
        <v>25</v>
      </c>
      <c r="C7921" s="44" t="s">
        <v>57</v>
      </c>
      <c r="D7921" s="43">
        <v>12758.388999999999</v>
      </c>
      <c r="E7921" s="43">
        <v>-8493.6319999999996</v>
      </c>
      <c r="F7921" s="45">
        <v>-90920</v>
      </c>
      <c r="G7921" s="45">
        <v>-39200</v>
      </c>
      <c r="H7921" s="45">
        <v>-87790</v>
      </c>
      <c r="I7921" s="55">
        <f>pro[[#This Row],[Admin expenses 3]]+pro[[#This Row],[Admin expenses 2]]+pro[[#This Row],[Admin expenses 1]]+pro[[#This Row],[COGS]]</f>
        <v>-226403.63200000001</v>
      </c>
      <c r="J7921" s="55">
        <f>pro[[#This Row],[Revenue]]+pro[[#This Row],[AdminExp]]</f>
        <v>-213645.24300000002</v>
      </c>
      <c r="K7921" s="83">
        <f>pro[[#This Row],[Profit]]/pro[[#This Row],[Revenue]]</f>
        <v>-16.745471783310574</v>
      </c>
      <c r="L7921" s="56">
        <f t="shared" si="123"/>
        <v>8</v>
      </c>
      <c r="M7921" s="82" t="str">
        <f>"Q"&amp;" "&amp;VLOOKUP(pro[[#This Row],[Period]],Mapping!A:B,2,0)</f>
        <v>Q 3</v>
      </c>
      <c r="N7921"/>
    </row>
    <row r="7922" spans="1:14" ht="14.25" x14ac:dyDescent="0.2">
      <c r="A7922" s="42" t="s">
        <v>29</v>
      </c>
      <c r="B7922" s="44" t="s">
        <v>25</v>
      </c>
      <c r="C7922" s="44" t="s">
        <v>57</v>
      </c>
      <c r="D7922" s="43">
        <v>-1768.8019999999999</v>
      </c>
      <c r="E7922" s="43">
        <v>238.62999999999997</v>
      </c>
      <c r="F7922" s="45">
        <v>-16210</v>
      </c>
      <c r="G7922" s="45">
        <v>-65090</v>
      </c>
      <c r="H7922" s="45">
        <v>-103190</v>
      </c>
      <c r="I7922" s="55">
        <f>pro[[#This Row],[Admin expenses 3]]+pro[[#This Row],[Admin expenses 2]]+pro[[#This Row],[Admin expenses 1]]+pro[[#This Row],[COGS]]</f>
        <v>-184251.37</v>
      </c>
      <c r="J7922" s="55">
        <f>pro[[#This Row],[Revenue]]+pro[[#This Row],[AdminExp]]</f>
        <v>-186020.17199999999</v>
      </c>
      <c r="K7922" s="83">
        <f>pro[[#This Row],[Profit]]/pro[[#This Row],[Revenue]]</f>
        <v>105.16732342003232</v>
      </c>
      <c r="L7922" s="56">
        <f t="shared" si="123"/>
        <v>8</v>
      </c>
      <c r="M7922" s="82" t="str">
        <f>"Q"&amp;" "&amp;VLOOKUP(pro[[#This Row],[Period]],Mapping!A:B,2,0)</f>
        <v>Q 3</v>
      </c>
      <c r="N7922"/>
    </row>
    <row r="7923" spans="1:14" ht="14.25" x14ac:dyDescent="0.2">
      <c r="A7923" s="42" t="s">
        <v>29</v>
      </c>
      <c r="B7923" s="44" t="s">
        <v>25</v>
      </c>
      <c r="C7923" s="44" t="s">
        <v>57</v>
      </c>
      <c r="D7923" s="43">
        <v>11104.793</v>
      </c>
      <c r="E7923" s="43">
        <v>-1979.1589999999999</v>
      </c>
      <c r="F7923" s="45">
        <v>-69300</v>
      </c>
      <c r="G7923" s="45">
        <v>-53930</v>
      </c>
      <c r="H7923" s="45">
        <v>-89790</v>
      </c>
      <c r="I7923" s="55">
        <f>pro[[#This Row],[Admin expenses 3]]+pro[[#This Row],[Admin expenses 2]]+pro[[#This Row],[Admin expenses 1]]+pro[[#This Row],[COGS]]</f>
        <v>-214999.15900000001</v>
      </c>
      <c r="J7923" s="55">
        <f>pro[[#This Row],[Revenue]]+pro[[#This Row],[AdminExp]]</f>
        <v>-203894.36600000001</v>
      </c>
      <c r="K7923" s="83">
        <f>pro[[#This Row],[Profit]]/pro[[#This Row],[Revenue]]</f>
        <v>-18.36093351762613</v>
      </c>
      <c r="L7923" s="56">
        <f t="shared" si="123"/>
        <v>8</v>
      </c>
      <c r="M7923" s="82" t="str">
        <f>"Q"&amp;" "&amp;VLOOKUP(pro[[#This Row],[Period]],Mapping!A:B,2,0)</f>
        <v>Q 3</v>
      </c>
      <c r="N7923"/>
    </row>
    <row r="7924" spans="1:14" ht="14.25" x14ac:dyDescent="0.2">
      <c r="A7924" s="42" t="s">
        <v>29</v>
      </c>
      <c r="B7924" s="44" t="s">
        <v>25</v>
      </c>
      <c r="C7924" s="44" t="s">
        <v>57</v>
      </c>
      <c r="D7924" s="43">
        <v>-3507.2239999999997</v>
      </c>
      <c r="E7924" s="43">
        <v>446.82400000000001</v>
      </c>
      <c r="F7924" s="45">
        <v>-41600</v>
      </c>
      <c r="G7924" s="45">
        <v>-80980</v>
      </c>
      <c r="H7924" s="45">
        <v>-81050</v>
      </c>
      <c r="I7924" s="55">
        <f>pro[[#This Row],[Admin expenses 3]]+pro[[#This Row],[Admin expenses 2]]+pro[[#This Row],[Admin expenses 1]]+pro[[#This Row],[COGS]]</f>
        <v>-203183.17600000001</v>
      </c>
      <c r="J7924" s="55">
        <f>pro[[#This Row],[Revenue]]+pro[[#This Row],[AdminExp]]</f>
        <v>-206690.4</v>
      </c>
      <c r="K7924" s="83">
        <f>pro[[#This Row],[Profit]]/pro[[#This Row],[Revenue]]</f>
        <v>58.932762777626984</v>
      </c>
      <c r="L7924" s="56">
        <f t="shared" si="123"/>
        <v>8</v>
      </c>
      <c r="M7924" s="82" t="str">
        <f>"Q"&amp;" "&amp;VLOOKUP(pro[[#This Row],[Period]],Mapping!A:B,2,0)</f>
        <v>Q 3</v>
      </c>
      <c r="N7924"/>
    </row>
    <row r="7925" spans="1:14" ht="14.25" x14ac:dyDescent="0.2">
      <c r="A7925" s="42" t="s">
        <v>29</v>
      </c>
      <c r="B7925" s="44" t="s">
        <v>25</v>
      </c>
      <c r="C7925" s="44" t="s">
        <v>57</v>
      </c>
      <c r="D7925" s="43">
        <v>-8617.8819999999996</v>
      </c>
      <c r="E7925" s="43">
        <v>1198.162</v>
      </c>
      <c r="F7925" s="45">
        <v>-63040</v>
      </c>
      <c r="G7925" s="45">
        <v>-85880</v>
      </c>
      <c r="H7925" s="45">
        <v>-99830</v>
      </c>
      <c r="I7925" s="55">
        <f>pro[[#This Row],[Admin expenses 3]]+pro[[#This Row],[Admin expenses 2]]+pro[[#This Row],[Admin expenses 1]]+pro[[#This Row],[COGS]]</f>
        <v>-247551.83799999999</v>
      </c>
      <c r="J7925" s="55">
        <f>pro[[#This Row],[Revenue]]+pro[[#This Row],[AdminExp]]</f>
        <v>-256169.72</v>
      </c>
      <c r="K7925" s="83">
        <f>pro[[#This Row],[Profit]]/pro[[#This Row],[Revenue]]</f>
        <v>29.72536871588634</v>
      </c>
      <c r="L7925" s="56">
        <f t="shared" si="123"/>
        <v>8</v>
      </c>
      <c r="M7925" s="82" t="str">
        <f>"Q"&amp;" "&amp;VLOOKUP(pro[[#This Row],[Period]],Mapping!A:B,2,0)</f>
        <v>Q 3</v>
      </c>
      <c r="N7925"/>
    </row>
    <row r="7926" spans="1:14" ht="14.25" x14ac:dyDescent="0.2">
      <c r="A7926" s="42" t="s">
        <v>29</v>
      </c>
      <c r="B7926" s="44" t="s">
        <v>25</v>
      </c>
      <c r="C7926" s="44" t="s">
        <v>57</v>
      </c>
      <c r="D7926" s="43">
        <v>118805.43499999998</v>
      </c>
      <c r="E7926" s="43">
        <v>-12122.823999999999</v>
      </c>
      <c r="F7926" s="45">
        <v>-93220</v>
      </c>
      <c r="G7926" s="45">
        <v>-14280</v>
      </c>
      <c r="H7926" s="45">
        <v>-69560</v>
      </c>
      <c r="I7926" s="55">
        <f>pro[[#This Row],[Admin expenses 3]]+pro[[#This Row],[Admin expenses 2]]+pro[[#This Row],[Admin expenses 1]]+pro[[#This Row],[COGS]]</f>
        <v>-189182.82399999999</v>
      </c>
      <c r="J7926" s="55">
        <f>pro[[#This Row],[Revenue]]+pro[[#This Row],[AdminExp]]</f>
        <v>-70377.38900000001</v>
      </c>
      <c r="K7926" s="83">
        <f>pro[[#This Row],[Profit]]/pro[[#This Row],[Revenue]]</f>
        <v>-0.59237516364466003</v>
      </c>
      <c r="L7926" s="56">
        <f t="shared" si="123"/>
        <v>8</v>
      </c>
      <c r="M7926" s="82" t="str">
        <f>"Q"&amp;" "&amp;VLOOKUP(pro[[#This Row],[Period]],Mapping!A:B,2,0)</f>
        <v>Q 3</v>
      </c>
      <c r="N7926"/>
    </row>
    <row r="7927" spans="1:14" ht="14.25" x14ac:dyDescent="0.2">
      <c r="A7927" s="42" t="s">
        <v>29</v>
      </c>
      <c r="B7927" s="44" t="s">
        <v>25</v>
      </c>
      <c r="C7927" s="44" t="s">
        <v>57</v>
      </c>
      <c r="D7927" s="43">
        <v>33941.648999999998</v>
      </c>
      <c r="E7927" s="43">
        <v>-8968.6450000000004</v>
      </c>
      <c r="F7927" s="45">
        <v>-55790</v>
      </c>
      <c r="G7927" s="45">
        <v>-99390</v>
      </c>
      <c r="H7927" s="45">
        <v>-76720</v>
      </c>
      <c r="I7927" s="55">
        <f>pro[[#This Row],[Admin expenses 3]]+pro[[#This Row],[Admin expenses 2]]+pro[[#This Row],[Admin expenses 1]]+pro[[#This Row],[COGS]]</f>
        <v>-240868.64499999999</v>
      </c>
      <c r="J7927" s="55">
        <f>pro[[#This Row],[Revenue]]+pro[[#This Row],[AdminExp]]</f>
        <v>-206926.99599999998</v>
      </c>
      <c r="K7927" s="83">
        <f>pro[[#This Row],[Profit]]/pro[[#This Row],[Revenue]]</f>
        <v>-6.0965510544287342</v>
      </c>
      <c r="L7927" s="56">
        <f t="shared" si="123"/>
        <v>8</v>
      </c>
      <c r="M7927" s="82" t="str">
        <f>"Q"&amp;" "&amp;VLOOKUP(pro[[#This Row],[Period]],Mapping!A:B,2,0)</f>
        <v>Q 3</v>
      </c>
      <c r="N7927"/>
    </row>
    <row r="7928" spans="1:14" ht="14.25" x14ac:dyDescent="0.2">
      <c r="A7928" s="42" t="s">
        <v>29</v>
      </c>
      <c r="B7928" s="44" t="s">
        <v>25</v>
      </c>
      <c r="C7928" s="44" t="s">
        <v>57</v>
      </c>
      <c r="D7928" s="43">
        <v>83840.084999999992</v>
      </c>
      <c r="E7928" s="43">
        <v>-20200.690999999999</v>
      </c>
      <c r="F7928" s="45">
        <v>-19270</v>
      </c>
      <c r="G7928" s="45">
        <v>-103660</v>
      </c>
      <c r="H7928" s="45">
        <v>-82750</v>
      </c>
      <c r="I7928" s="55">
        <f>pro[[#This Row],[Admin expenses 3]]+pro[[#This Row],[Admin expenses 2]]+pro[[#This Row],[Admin expenses 1]]+pro[[#This Row],[COGS]]</f>
        <v>-225880.69099999999</v>
      </c>
      <c r="J7928" s="55">
        <f>pro[[#This Row],[Revenue]]+pro[[#This Row],[AdminExp]]</f>
        <v>-142040.606</v>
      </c>
      <c r="K7928" s="83">
        <f>pro[[#This Row],[Profit]]/pro[[#This Row],[Revenue]]</f>
        <v>-1.6941848997409772</v>
      </c>
      <c r="L7928" s="56">
        <f t="shared" si="123"/>
        <v>8</v>
      </c>
      <c r="M7928" s="82" t="str">
        <f>"Q"&amp;" "&amp;VLOOKUP(pro[[#This Row],[Period]],Mapping!A:B,2,0)</f>
        <v>Q 3</v>
      </c>
      <c r="N7928"/>
    </row>
    <row r="7929" spans="1:14" ht="14.25" x14ac:dyDescent="0.2">
      <c r="A7929" s="42" t="s">
        <v>29</v>
      </c>
      <c r="B7929" s="44" t="s">
        <v>25</v>
      </c>
      <c r="C7929" s="44" t="s">
        <v>57</v>
      </c>
      <c r="D7929" s="43">
        <v>1294225.6529999999</v>
      </c>
      <c r="E7929" s="43">
        <v>-167360.00399999999</v>
      </c>
      <c r="F7929" s="45">
        <v>-19620</v>
      </c>
      <c r="G7929" s="45">
        <v>-37030</v>
      </c>
      <c r="H7929" s="45">
        <v>-45710</v>
      </c>
      <c r="I7929" s="55">
        <f>pro[[#This Row],[Admin expenses 3]]+pro[[#This Row],[Admin expenses 2]]+pro[[#This Row],[Admin expenses 1]]+pro[[#This Row],[COGS]]</f>
        <v>-269720.00399999996</v>
      </c>
      <c r="J7929" s="55">
        <f>pro[[#This Row],[Revenue]]+pro[[#This Row],[AdminExp]]</f>
        <v>1024505.649</v>
      </c>
      <c r="K7929" s="83">
        <f>pro[[#This Row],[Profit]]/pro[[#This Row],[Revenue]]</f>
        <v>0.79159739001093654</v>
      </c>
      <c r="L7929" s="56">
        <f t="shared" si="123"/>
        <v>8</v>
      </c>
      <c r="M7929" s="82" t="str">
        <f>"Q"&amp;" "&amp;VLOOKUP(pro[[#This Row],[Period]],Mapping!A:B,2,0)</f>
        <v>Q 3</v>
      </c>
      <c r="N7929"/>
    </row>
    <row r="7930" spans="1:14" ht="14.25" x14ac:dyDescent="0.2">
      <c r="A7930" s="42" t="s">
        <v>29</v>
      </c>
      <c r="B7930" s="44" t="s">
        <v>25</v>
      </c>
      <c r="C7930" s="44" t="s">
        <v>57</v>
      </c>
      <c r="D7930" s="43">
        <v>404587.435</v>
      </c>
      <c r="E7930" s="43">
        <v>-99518.789999999979</v>
      </c>
      <c r="F7930" s="45">
        <v>-46190</v>
      </c>
      <c r="G7930" s="45">
        <v>-69210</v>
      </c>
      <c r="H7930" s="45">
        <v>-80950</v>
      </c>
      <c r="I7930" s="55">
        <f>pro[[#This Row],[Admin expenses 3]]+pro[[#This Row],[Admin expenses 2]]+pro[[#This Row],[Admin expenses 1]]+pro[[#This Row],[COGS]]</f>
        <v>-295868.78999999998</v>
      </c>
      <c r="J7930" s="55">
        <f>pro[[#This Row],[Revenue]]+pro[[#This Row],[AdminExp]]</f>
        <v>108718.64500000002</v>
      </c>
      <c r="K7930" s="83">
        <f>pro[[#This Row],[Profit]]/pro[[#This Row],[Revenue]]</f>
        <v>0.26871483292603987</v>
      </c>
      <c r="L7930" s="56">
        <f t="shared" si="123"/>
        <v>8</v>
      </c>
      <c r="M7930" s="82" t="str">
        <f>"Q"&amp;" "&amp;VLOOKUP(pro[[#This Row],[Period]],Mapping!A:B,2,0)</f>
        <v>Q 3</v>
      </c>
      <c r="N7930"/>
    </row>
    <row r="7931" spans="1:14" ht="14.25" x14ac:dyDescent="0.2">
      <c r="A7931" s="42" t="s">
        <v>29</v>
      </c>
      <c r="B7931" s="44" t="s">
        <v>25</v>
      </c>
      <c r="C7931" s="44" t="s">
        <v>57</v>
      </c>
      <c r="D7931" s="43">
        <v>126294.51799999998</v>
      </c>
      <c r="E7931" s="43">
        <v>-40733.35</v>
      </c>
      <c r="F7931" s="45">
        <v>-99740</v>
      </c>
      <c r="G7931" s="45">
        <v>-90420</v>
      </c>
      <c r="H7931" s="45">
        <v>-81470</v>
      </c>
      <c r="I7931" s="55">
        <f>pro[[#This Row],[Admin expenses 3]]+pro[[#This Row],[Admin expenses 2]]+pro[[#This Row],[Admin expenses 1]]+pro[[#This Row],[COGS]]</f>
        <v>-312363.34999999998</v>
      </c>
      <c r="J7931" s="55">
        <f>pro[[#This Row],[Revenue]]+pro[[#This Row],[AdminExp]]</f>
        <v>-186068.83199999999</v>
      </c>
      <c r="K7931" s="83">
        <f>pro[[#This Row],[Profit]]/pro[[#This Row],[Revenue]]</f>
        <v>-1.4732930213170459</v>
      </c>
      <c r="L7931" s="56">
        <f t="shared" si="123"/>
        <v>8</v>
      </c>
      <c r="M7931" s="82" t="str">
        <f>"Q"&amp;" "&amp;VLOOKUP(pro[[#This Row],[Period]],Mapping!A:B,2,0)</f>
        <v>Q 3</v>
      </c>
      <c r="N7931"/>
    </row>
    <row r="7932" spans="1:14" ht="14.25" x14ac:dyDescent="0.2">
      <c r="A7932" s="42" t="s">
        <v>29</v>
      </c>
      <c r="B7932" s="44" t="s">
        <v>25</v>
      </c>
      <c r="C7932" s="44" t="s">
        <v>57</v>
      </c>
      <c r="D7932" s="43">
        <v>102067.77699999999</v>
      </c>
      <c r="E7932" s="43">
        <v>-31443.293000000001</v>
      </c>
      <c r="F7932" s="45">
        <v>-98920</v>
      </c>
      <c r="G7932" s="45">
        <v>-33500</v>
      </c>
      <c r="H7932" s="45">
        <v>-13580</v>
      </c>
      <c r="I7932" s="55">
        <f>pro[[#This Row],[Admin expenses 3]]+pro[[#This Row],[Admin expenses 2]]+pro[[#This Row],[Admin expenses 1]]+pro[[#This Row],[COGS]]</f>
        <v>-177443.29300000001</v>
      </c>
      <c r="J7932" s="55">
        <f>pro[[#This Row],[Revenue]]+pro[[#This Row],[AdminExp]]</f>
        <v>-75375.516000000018</v>
      </c>
      <c r="K7932" s="83">
        <f>pro[[#This Row],[Profit]]/pro[[#This Row],[Revenue]]</f>
        <v>-0.73848493829742201</v>
      </c>
      <c r="L7932" s="56">
        <f t="shared" si="123"/>
        <v>8</v>
      </c>
      <c r="M7932" s="82" t="str">
        <f>"Q"&amp;" "&amp;VLOOKUP(pro[[#This Row],[Period]],Mapping!A:B,2,0)</f>
        <v>Q 3</v>
      </c>
      <c r="N7932"/>
    </row>
    <row r="7933" spans="1:14" ht="14.25" x14ac:dyDescent="0.2">
      <c r="A7933" s="42" t="s">
        <v>29</v>
      </c>
      <c r="B7933" s="44" t="s">
        <v>25</v>
      </c>
      <c r="C7933" s="44" t="s">
        <v>57</v>
      </c>
      <c r="D7933" s="43">
        <v>35516.53</v>
      </c>
      <c r="E7933" s="43">
        <v>-15400.013999999997</v>
      </c>
      <c r="F7933" s="45">
        <v>-56220</v>
      </c>
      <c r="G7933" s="45">
        <v>-14280</v>
      </c>
      <c r="H7933" s="45">
        <v>-59870</v>
      </c>
      <c r="I7933" s="55">
        <f>pro[[#This Row],[Admin expenses 3]]+pro[[#This Row],[Admin expenses 2]]+pro[[#This Row],[Admin expenses 1]]+pro[[#This Row],[COGS]]</f>
        <v>-145770.014</v>
      </c>
      <c r="J7933" s="55">
        <f>pro[[#This Row],[Revenue]]+pro[[#This Row],[AdminExp]]</f>
        <v>-110253.484</v>
      </c>
      <c r="K7933" s="83">
        <f>pro[[#This Row],[Profit]]/pro[[#This Row],[Revenue]]</f>
        <v>-3.1042864829418866</v>
      </c>
      <c r="L7933" s="56">
        <f t="shared" si="123"/>
        <v>8</v>
      </c>
      <c r="M7933" s="82" t="str">
        <f>"Q"&amp;" "&amp;VLOOKUP(pro[[#This Row],[Period]],Mapping!A:B,2,0)</f>
        <v>Q 3</v>
      </c>
      <c r="N7933"/>
    </row>
    <row r="7934" spans="1:14" ht="14.25" x14ac:dyDescent="0.2">
      <c r="A7934" s="42" t="s">
        <v>29</v>
      </c>
      <c r="B7934" s="44" t="s">
        <v>25</v>
      </c>
      <c r="C7934" s="44" t="s">
        <v>57</v>
      </c>
      <c r="D7934" s="43">
        <v>851079.0469999999</v>
      </c>
      <c r="E7934" s="43">
        <v>-161949.179</v>
      </c>
      <c r="F7934" s="45">
        <v>-77650</v>
      </c>
      <c r="G7934" s="45">
        <v>-69680</v>
      </c>
      <c r="H7934" s="45">
        <v>-54430</v>
      </c>
      <c r="I7934" s="55">
        <f>pro[[#This Row],[Admin expenses 3]]+pro[[#This Row],[Admin expenses 2]]+pro[[#This Row],[Admin expenses 1]]+pro[[#This Row],[COGS]]</f>
        <v>-363709.179</v>
      </c>
      <c r="J7934" s="55">
        <f>pro[[#This Row],[Revenue]]+pro[[#This Row],[AdminExp]]</f>
        <v>487369.8679999999</v>
      </c>
      <c r="K7934" s="83">
        <f>pro[[#This Row],[Profit]]/pro[[#This Row],[Revenue]]</f>
        <v>0.57264935580067211</v>
      </c>
      <c r="L7934" s="56">
        <f t="shared" si="123"/>
        <v>8</v>
      </c>
      <c r="M7934" s="82" t="str">
        <f>"Q"&amp;" "&amp;VLOOKUP(pro[[#This Row],[Period]],Mapping!A:B,2,0)</f>
        <v>Q 3</v>
      </c>
      <c r="N7934"/>
    </row>
    <row r="7935" spans="1:14" ht="14.25" x14ac:dyDescent="0.2">
      <c r="A7935" s="42" t="s">
        <v>29</v>
      </c>
      <c r="B7935" s="44" t="s">
        <v>25</v>
      </c>
      <c r="C7935" s="44" t="s">
        <v>57</v>
      </c>
      <c r="D7935" s="43">
        <v>2162.2019999999998</v>
      </c>
      <c r="E7935" s="43">
        <v>-2589.86</v>
      </c>
      <c r="F7935" s="45">
        <v>-66920</v>
      </c>
      <c r="G7935" s="45">
        <v>-52720</v>
      </c>
      <c r="H7935" s="45">
        <v>-80920</v>
      </c>
      <c r="I7935" s="55">
        <f>pro[[#This Row],[Admin expenses 3]]+pro[[#This Row],[Admin expenses 2]]+pro[[#This Row],[Admin expenses 1]]+pro[[#This Row],[COGS]]</f>
        <v>-203149.86</v>
      </c>
      <c r="J7935" s="55">
        <f>pro[[#This Row],[Revenue]]+pro[[#This Row],[AdminExp]]</f>
        <v>-200987.658</v>
      </c>
      <c r="K7935" s="83">
        <f>pro[[#This Row],[Profit]]/pro[[#This Row],[Revenue]]</f>
        <v>-92.955079127667076</v>
      </c>
      <c r="L7935" s="56">
        <f t="shared" si="123"/>
        <v>8</v>
      </c>
      <c r="M7935" s="82" t="str">
        <f>"Q"&amp;" "&amp;VLOOKUP(pro[[#This Row],[Period]],Mapping!A:B,2,0)</f>
        <v>Q 3</v>
      </c>
      <c r="N7935"/>
    </row>
    <row r="7936" spans="1:14" ht="14.25" x14ac:dyDescent="0.2">
      <c r="A7936" s="42" t="s">
        <v>29</v>
      </c>
      <c r="B7936" s="44" t="s">
        <v>25</v>
      </c>
      <c r="C7936" s="44" t="s">
        <v>57</v>
      </c>
      <c r="D7936" s="43">
        <v>5406046.9819999998</v>
      </c>
      <c r="E7936" s="43">
        <v>-45758.608</v>
      </c>
      <c r="F7936" s="45">
        <v>-13360</v>
      </c>
      <c r="G7936" s="45">
        <v>-75930</v>
      </c>
      <c r="H7936" s="45">
        <v>-51120</v>
      </c>
      <c r="I7936" s="55">
        <f>pro[[#This Row],[Admin expenses 3]]+pro[[#This Row],[Admin expenses 2]]+pro[[#This Row],[Admin expenses 1]]+pro[[#This Row],[COGS]]</f>
        <v>-186168.60800000001</v>
      </c>
      <c r="J7936" s="55">
        <f>pro[[#This Row],[Revenue]]+pro[[#This Row],[AdminExp]]</f>
        <v>5219878.3739999998</v>
      </c>
      <c r="K7936" s="83">
        <f>pro[[#This Row],[Profit]]/pro[[#This Row],[Revenue]]</f>
        <v>0.96556289491751224</v>
      </c>
      <c r="L7936" s="56">
        <f t="shared" si="123"/>
        <v>8</v>
      </c>
      <c r="M7936" s="82" t="str">
        <f>"Q"&amp;" "&amp;VLOOKUP(pro[[#This Row],[Period]],Mapping!A:B,2,0)</f>
        <v>Q 3</v>
      </c>
      <c r="N7936"/>
    </row>
    <row r="7937" spans="1:14" ht="14.25" x14ac:dyDescent="0.2">
      <c r="A7937" s="42" t="s">
        <v>29</v>
      </c>
      <c r="B7937" s="44" t="s">
        <v>25</v>
      </c>
      <c r="C7937" s="44" t="s">
        <v>57</v>
      </c>
      <c r="D7937" s="43">
        <v>882394.21899999992</v>
      </c>
      <c r="E7937" s="43">
        <v>-378056.08399999997</v>
      </c>
      <c r="F7937" s="45">
        <v>-60460</v>
      </c>
      <c r="G7937" s="45">
        <v>-72570</v>
      </c>
      <c r="H7937" s="45">
        <v>-104180</v>
      </c>
      <c r="I7937" s="55">
        <f>pro[[#This Row],[Admin expenses 3]]+pro[[#This Row],[Admin expenses 2]]+pro[[#This Row],[Admin expenses 1]]+pro[[#This Row],[COGS]]</f>
        <v>-615266.08400000003</v>
      </c>
      <c r="J7937" s="55">
        <f>pro[[#This Row],[Revenue]]+pro[[#This Row],[AdminExp]]</f>
        <v>267128.13499999989</v>
      </c>
      <c r="K7937" s="83">
        <f>pro[[#This Row],[Profit]]/pro[[#This Row],[Revenue]]</f>
        <v>0.30273105744361173</v>
      </c>
      <c r="L7937" s="56">
        <f t="shared" si="123"/>
        <v>8</v>
      </c>
      <c r="M7937" s="82" t="str">
        <f>"Q"&amp;" "&amp;VLOOKUP(pro[[#This Row],[Period]],Mapping!A:B,2,0)</f>
        <v>Q 3</v>
      </c>
      <c r="N7937"/>
    </row>
    <row r="7938" spans="1:14" ht="14.25" x14ac:dyDescent="0.2">
      <c r="A7938" s="42" t="s">
        <v>29</v>
      </c>
      <c r="B7938" s="44" t="s">
        <v>25</v>
      </c>
      <c r="C7938" s="44" t="s">
        <v>57</v>
      </c>
      <c r="D7938" s="43">
        <v>869196.08299999987</v>
      </c>
      <c r="E7938" s="43">
        <v>-456431.82199999993</v>
      </c>
      <c r="F7938" s="45">
        <v>-12440</v>
      </c>
      <c r="G7938" s="45">
        <v>-23790</v>
      </c>
      <c r="H7938" s="45">
        <v>-52420</v>
      </c>
      <c r="I7938" s="55">
        <f>pro[[#This Row],[Admin expenses 3]]+pro[[#This Row],[Admin expenses 2]]+pro[[#This Row],[Admin expenses 1]]+pro[[#This Row],[COGS]]</f>
        <v>-545081.82199999993</v>
      </c>
      <c r="J7938" s="55">
        <f>pro[[#This Row],[Revenue]]+pro[[#This Row],[AdminExp]]</f>
        <v>324114.26099999994</v>
      </c>
      <c r="K7938" s="83">
        <f>pro[[#This Row],[Profit]]/pro[[#This Row],[Revenue]]</f>
        <v>0.37288969352154799</v>
      </c>
      <c r="L7938" s="56">
        <f t="shared" ref="L7938:L8001" si="124">MONTH(DATEVALUE(A7938&amp;"1"))</f>
        <v>8</v>
      </c>
      <c r="M7938" s="82" t="str">
        <f>"Q"&amp;" "&amp;VLOOKUP(pro[[#This Row],[Period]],Mapping!A:B,2,0)</f>
        <v>Q 3</v>
      </c>
      <c r="N7938"/>
    </row>
    <row r="7939" spans="1:14" ht="14.25" x14ac:dyDescent="0.2">
      <c r="A7939" s="42" t="s">
        <v>29</v>
      </c>
      <c r="B7939" s="44" t="s">
        <v>25</v>
      </c>
      <c r="C7939" s="44" t="s">
        <v>58</v>
      </c>
      <c r="D7939" s="43">
        <v>1915873.162</v>
      </c>
      <c r="E7939" s="43">
        <v>-1781883.1099999999</v>
      </c>
      <c r="F7939" s="45">
        <v>-15860</v>
      </c>
      <c r="G7939" s="45">
        <v>-55620</v>
      </c>
      <c r="H7939" s="45">
        <v>-12480</v>
      </c>
      <c r="I7939" s="55">
        <f>pro[[#This Row],[Admin expenses 3]]+pro[[#This Row],[Admin expenses 2]]+pro[[#This Row],[Admin expenses 1]]+pro[[#This Row],[COGS]]</f>
        <v>-1865843.1099999999</v>
      </c>
      <c r="J7939" s="55">
        <f>pro[[#This Row],[Revenue]]+pro[[#This Row],[AdminExp]]</f>
        <v>50030.052000000142</v>
      </c>
      <c r="K7939" s="83">
        <f>pro[[#This Row],[Profit]]/pro[[#This Row],[Revenue]]</f>
        <v>2.6113446856666257E-2</v>
      </c>
      <c r="L7939" s="56">
        <f t="shared" si="124"/>
        <v>8</v>
      </c>
      <c r="M7939" s="82" t="str">
        <f>"Q"&amp;" "&amp;VLOOKUP(pro[[#This Row],[Period]],Mapping!A:B,2,0)</f>
        <v>Q 3</v>
      </c>
      <c r="N7939"/>
    </row>
    <row r="7940" spans="1:14" ht="14.25" x14ac:dyDescent="0.2">
      <c r="A7940" s="42" t="s">
        <v>29</v>
      </c>
      <c r="B7940" s="44" t="s">
        <v>25</v>
      </c>
      <c r="C7940" s="44" t="s">
        <v>59</v>
      </c>
      <c r="D7940" s="43">
        <v>865521.75499999989</v>
      </c>
      <c r="E7940" s="43">
        <v>-1590978.081</v>
      </c>
      <c r="F7940" s="45">
        <v>-52430</v>
      </c>
      <c r="G7940" s="45">
        <v>-40500</v>
      </c>
      <c r="H7940" s="45">
        <v>-46730</v>
      </c>
      <c r="I7940" s="55">
        <f>pro[[#This Row],[Admin expenses 3]]+pro[[#This Row],[Admin expenses 2]]+pro[[#This Row],[Admin expenses 1]]+pro[[#This Row],[COGS]]</f>
        <v>-1730638.081</v>
      </c>
      <c r="J7940" s="55">
        <f>pro[[#This Row],[Revenue]]+pro[[#This Row],[AdminExp]]</f>
        <v>-865116.32600000012</v>
      </c>
      <c r="K7940" s="83">
        <f>pro[[#This Row],[Profit]]/pro[[#This Row],[Revenue]]</f>
        <v>-0.99953157849856733</v>
      </c>
      <c r="L7940" s="56">
        <f t="shared" si="124"/>
        <v>8</v>
      </c>
      <c r="M7940" s="82" t="str">
        <f>"Q"&amp;" "&amp;VLOOKUP(pro[[#This Row],[Period]],Mapping!A:B,2,0)</f>
        <v>Q 3</v>
      </c>
      <c r="N7940"/>
    </row>
    <row r="7941" spans="1:14" ht="14.25" x14ac:dyDescent="0.2">
      <c r="A7941" s="42" t="s">
        <v>29</v>
      </c>
      <c r="B7941" s="44" t="s">
        <v>13</v>
      </c>
      <c r="C7941" s="44" t="s">
        <v>57</v>
      </c>
      <c r="D7941" s="43">
        <v>52729.397000000004</v>
      </c>
      <c r="E7941" s="43">
        <v>-16864.89</v>
      </c>
      <c r="F7941" s="45">
        <v>-32800</v>
      </c>
      <c r="G7941" s="45">
        <v>-33480</v>
      </c>
      <c r="H7941" s="45">
        <v>-94800</v>
      </c>
      <c r="I7941" s="55">
        <f>pro[[#This Row],[Admin expenses 3]]+pro[[#This Row],[Admin expenses 2]]+pro[[#This Row],[Admin expenses 1]]+pro[[#This Row],[COGS]]</f>
        <v>-177944.89</v>
      </c>
      <c r="J7941" s="55">
        <f>pro[[#This Row],[Revenue]]+pro[[#This Row],[AdminExp]]</f>
        <v>-125215.49300000002</v>
      </c>
      <c r="K7941" s="83">
        <f>pro[[#This Row],[Profit]]/pro[[#This Row],[Revenue]]</f>
        <v>-2.3746809203981605</v>
      </c>
      <c r="L7941" s="56">
        <f t="shared" si="124"/>
        <v>8</v>
      </c>
      <c r="M7941" s="82" t="str">
        <f>"Q"&amp;" "&amp;VLOOKUP(pro[[#This Row],[Period]],Mapping!A:B,2,0)</f>
        <v>Q 3</v>
      </c>
      <c r="N7941"/>
    </row>
    <row r="7942" spans="1:14" ht="14.25" x14ac:dyDescent="0.2">
      <c r="A7942" s="42" t="s">
        <v>29</v>
      </c>
      <c r="B7942" s="44" t="s">
        <v>13</v>
      </c>
      <c r="C7942" s="44" t="s">
        <v>57</v>
      </c>
      <c r="D7942" s="43">
        <v>143366.66399999999</v>
      </c>
      <c r="E7942" s="43">
        <v>-107508.625</v>
      </c>
      <c r="F7942" s="45">
        <v>-38460</v>
      </c>
      <c r="G7942" s="45">
        <v>-106060</v>
      </c>
      <c r="H7942" s="45">
        <v>-65980</v>
      </c>
      <c r="I7942" s="55">
        <f>pro[[#This Row],[Admin expenses 3]]+pro[[#This Row],[Admin expenses 2]]+pro[[#This Row],[Admin expenses 1]]+pro[[#This Row],[COGS]]</f>
        <v>-318008.625</v>
      </c>
      <c r="J7942" s="55">
        <f>pro[[#This Row],[Revenue]]+pro[[#This Row],[AdminExp]]</f>
        <v>-174641.96100000001</v>
      </c>
      <c r="K7942" s="83">
        <f>pro[[#This Row],[Profit]]/pro[[#This Row],[Revenue]]</f>
        <v>-1.2181490182403911</v>
      </c>
      <c r="L7942" s="56">
        <f t="shared" si="124"/>
        <v>8</v>
      </c>
      <c r="M7942" s="82" t="str">
        <f>"Q"&amp;" "&amp;VLOOKUP(pro[[#This Row],[Period]],Mapping!A:B,2,0)</f>
        <v>Q 3</v>
      </c>
      <c r="N7942"/>
    </row>
    <row r="7943" spans="1:14" ht="14.25" x14ac:dyDescent="0.2">
      <c r="A7943" s="42" t="s">
        <v>29</v>
      </c>
      <c r="B7943" s="44" t="s">
        <v>13</v>
      </c>
      <c r="C7943" s="44" t="s">
        <v>57</v>
      </c>
      <c r="D7943" s="43">
        <v>909033.66399999999</v>
      </c>
      <c r="E7943" s="43">
        <v>-855051.946</v>
      </c>
      <c r="F7943" s="45">
        <v>-101240</v>
      </c>
      <c r="G7943" s="45">
        <v>-93880</v>
      </c>
      <c r="H7943" s="45">
        <v>-107200</v>
      </c>
      <c r="I7943" s="55">
        <f>pro[[#This Row],[Admin expenses 3]]+pro[[#This Row],[Admin expenses 2]]+pro[[#This Row],[Admin expenses 1]]+pro[[#This Row],[COGS]]</f>
        <v>-1157371.946</v>
      </c>
      <c r="J7943" s="55">
        <f>pro[[#This Row],[Revenue]]+pro[[#This Row],[AdminExp]]</f>
        <v>-248338.28200000001</v>
      </c>
      <c r="K7943" s="83">
        <f>pro[[#This Row],[Profit]]/pro[[#This Row],[Revenue]]</f>
        <v>-0.27318931282175268</v>
      </c>
      <c r="L7943" s="56">
        <f t="shared" si="124"/>
        <v>8</v>
      </c>
      <c r="M7943" s="82" t="str">
        <f>"Q"&amp;" "&amp;VLOOKUP(pro[[#This Row],[Period]],Mapping!A:B,2,0)</f>
        <v>Q 3</v>
      </c>
      <c r="N7943"/>
    </row>
    <row r="7944" spans="1:14" ht="14.25" x14ac:dyDescent="0.2">
      <c r="A7944" s="42" t="s">
        <v>29</v>
      </c>
      <c r="B7944" s="44" t="s">
        <v>13</v>
      </c>
      <c r="C7944" s="44" t="s">
        <v>57</v>
      </c>
      <c r="D7944" s="43">
        <v>289129.37199999997</v>
      </c>
      <c r="E7944" s="43">
        <v>-66077.06</v>
      </c>
      <c r="F7944" s="45">
        <v>-76610</v>
      </c>
      <c r="G7944" s="45">
        <v>-42620</v>
      </c>
      <c r="H7944" s="45">
        <v>-105440</v>
      </c>
      <c r="I7944" s="55">
        <f>pro[[#This Row],[Admin expenses 3]]+pro[[#This Row],[Admin expenses 2]]+pro[[#This Row],[Admin expenses 1]]+pro[[#This Row],[COGS]]</f>
        <v>-290747.06</v>
      </c>
      <c r="J7944" s="55">
        <f>pro[[#This Row],[Revenue]]+pro[[#This Row],[AdminExp]]</f>
        <v>-1617.6880000000237</v>
      </c>
      <c r="K7944" s="83">
        <f>pro[[#This Row],[Profit]]/pro[[#This Row],[Revenue]]</f>
        <v>-5.5950316939782372E-3</v>
      </c>
      <c r="L7944" s="56">
        <f t="shared" si="124"/>
        <v>8</v>
      </c>
      <c r="M7944" s="82" t="str">
        <f>"Q"&amp;" "&amp;VLOOKUP(pro[[#This Row],[Period]],Mapping!A:B,2,0)</f>
        <v>Q 3</v>
      </c>
      <c r="N7944"/>
    </row>
    <row r="7945" spans="1:14" ht="14.25" x14ac:dyDescent="0.2">
      <c r="A7945" s="42" t="s">
        <v>29</v>
      </c>
      <c r="B7945" s="44" t="s">
        <v>13</v>
      </c>
      <c r="C7945" s="44" t="s">
        <v>57</v>
      </c>
      <c r="D7945" s="43">
        <v>144663.64499999999</v>
      </c>
      <c r="E7945" s="43">
        <v>-83203.89</v>
      </c>
      <c r="F7945" s="45">
        <v>-67830</v>
      </c>
      <c r="G7945" s="45">
        <v>-18200</v>
      </c>
      <c r="H7945" s="45">
        <v>-19730</v>
      </c>
      <c r="I7945" s="55">
        <f>pro[[#This Row],[Admin expenses 3]]+pro[[#This Row],[Admin expenses 2]]+pro[[#This Row],[Admin expenses 1]]+pro[[#This Row],[COGS]]</f>
        <v>-188963.89</v>
      </c>
      <c r="J7945" s="55">
        <f>pro[[#This Row],[Revenue]]+pro[[#This Row],[AdminExp]]</f>
        <v>-44300.245000000024</v>
      </c>
      <c r="K7945" s="83">
        <f>pro[[#This Row],[Profit]]/pro[[#This Row],[Revenue]]</f>
        <v>-0.30622928794584175</v>
      </c>
      <c r="L7945" s="56">
        <f t="shared" si="124"/>
        <v>8</v>
      </c>
      <c r="M7945" s="82" t="str">
        <f>"Q"&amp;" "&amp;VLOOKUP(pro[[#This Row],[Period]],Mapping!A:B,2,0)</f>
        <v>Q 3</v>
      </c>
      <c r="N7945"/>
    </row>
    <row r="7946" spans="1:14" ht="14.25" x14ac:dyDescent="0.2">
      <c r="A7946" s="42" t="s">
        <v>29</v>
      </c>
      <c r="B7946" s="44" t="s">
        <v>13</v>
      </c>
      <c r="C7946" s="44" t="s">
        <v>58</v>
      </c>
      <c r="D7946" s="43">
        <v>151612.51699999999</v>
      </c>
      <c r="E7946" s="43">
        <v>-172636.79999999999</v>
      </c>
      <c r="F7946" s="45">
        <v>-40730</v>
      </c>
      <c r="G7946" s="45">
        <v>-61920</v>
      </c>
      <c r="H7946" s="45">
        <v>-34350</v>
      </c>
      <c r="I7946" s="55">
        <f>pro[[#This Row],[Admin expenses 3]]+pro[[#This Row],[Admin expenses 2]]+pro[[#This Row],[Admin expenses 1]]+pro[[#This Row],[COGS]]</f>
        <v>-309636.8</v>
      </c>
      <c r="J7946" s="55">
        <f>pro[[#This Row],[Revenue]]+pro[[#This Row],[AdminExp]]</f>
        <v>-158024.283</v>
      </c>
      <c r="K7946" s="83">
        <f>pro[[#This Row],[Profit]]/pro[[#This Row],[Revenue]]</f>
        <v>-1.0422904792221082</v>
      </c>
      <c r="L7946" s="56">
        <f t="shared" si="124"/>
        <v>8</v>
      </c>
      <c r="M7946" s="82" t="str">
        <f>"Q"&amp;" "&amp;VLOOKUP(pro[[#This Row],[Period]],Mapping!A:B,2,0)</f>
        <v>Q 3</v>
      </c>
      <c r="N7946"/>
    </row>
    <row r="7947" spans="1:14" ht="14.25" x14ac:dyDescent="0.2">
      <c r="A7947" s="42" t="s">
        <v>29</v>
      </c>
      <c r="B7947" s="44" t="s">
        <v>13</v>
      </c>
      <c r="C7947" s="44" t="s">
        <v>59</v>
      </c>
      <c r="D7947" s="43">
        <v>419603.66000000003</v>
      </c>
      <c r="E7947" s="43">
        <v>-237314.78399999999</v>
      </c>
      <c r="F7947" s="45">
        <v>-56550</v>
      </c>
      <c r="G7947" s="45">
        <v>-14290</v>
      </c>
      <c r="H7947" s="45">
        <v>-20700</v>
      </c>
      <c r="I7947" s="55">
        <f>pro[[#This Row],[Admin expenses 3]]+pro[[#This Row],[Admin expenses 2]]+pro[[#This Row],[Admin expenses 1]]+pro[[#This Row],[COGS]]</f>
        <v>-328854.78399999999</v>
      </c>
      <c r="J7947" s="55">
        <f>pro[[#This Row],[Revenue]]+pro[[#This Row],[AdminExp]]</f>
        <v>90748.876000000047</v>
      </c>
      <c r="K7947" s="83">
        <f>pro[[#This Row],[Profit]]/pro[[#This Row],[Revenue]]</f>
        <v>0.21627284185271414</v>
      </c>
      <c r="L7947" s="56">
        <f t="shared" si="124"/>
        <v>8</v>
      </c>
      <c r="M7947" s="82" t="str">
        <f>"Q"&amp;" "&amp;VLOOKUP(pro[[#This Row],[Period]],Mapping!A:B,2,0)</f>
        <v>Q 3</v>
      </c>
      <c r="N7947"/>
    </row>
    <row r="7948" spans="1:14" ht="14.25" x14ac:dyDescent="0.2">
      <c r="A7948" s="42" t="s">
        <v>29</v>
      </c>
      <c r="B7948" s="44" t="s">
        <v>13</v>
      </c>
      <c r="C7948" s="44" t="s">
        <v>57</v>
      </c>
      <c r="D7948" s="43">
        <v>3178.3849999999998</v>
      </c>
      <c r="E7948" s="43">
        <v>-1567.16</v>
      </c>
      <c r="F7948" s="45">
        <v>-54330</v>
      </c>
      <c r="G7948" s="45">
        <v>-55520</v>
      </c>
      <c r="H7948" s="45">
        <v>-17950</v>
      </c>
      <c r="I7948" s="55">
        <f>pro[[#This Row],[Admin expenses 3]]+pro[[#This Row],[Admin expenses 2]]+pro[[#This Row],[Admin expenses 1]]+pro[[#This Row],[COGS]]</f>
        <v>-129367.16</v>
      </c>
      <c r="J7948" s="55">
        <f>pro[[#This Row],[Revenue]]+pro[[#This Row],[AdminExp]]</f>
        <v>-126188.77500000001</v>
      </c>
      <c r="K7948" s="83">
        <f>pro[[#This Row],[Profit]]/pro[[#This Row],[Revenue]]</f>
        <v>-39.702167924905261</v>
      </c>
      <c r="L7948" s="56">
        <f t="shared" si="124"/>
        <v>8</v>
      </c>
      <c r="M7948" s="82" t="str">
        <f>"Q"&amp;" "&amp;VLOOKUP(pro[[#This Row],[Period]],Mapping!A:B,2,0)</f>
        <v>Q 3</v>
      </c>
      <c r="N7948"/>
    </row>
    <row r="7949" spans="1:14" ht="14.25" x14ac:dyDescent="0.2">
      <c r="A7949" s="42" t="s">
        <v>29</v>
      </c>
      <c r="B7949" s="44" t="s">
        <v>13</v>
      </c>
      <c r="C7949" s="44" t="s">
        <v>57</v>
      </c>
      <c r="D7949" s="43">
        <v>15654.905000000001</v>
      </c>
      <c r="E7949" s="43">
        <v>-5612.8589999999995</v>
      </c>
      <c r="F7949" s="45">
        <v>-79210</v>
      </c>
      <c r="G7949" s="45">
        <v>-35290</v>
      </c>
      <c r="H7949" s="45">
        <v>-48080</v>
      </c>
      <c r="I7949" s="55">
        <f>pro[[#This Row],[Admin expenses 3]]+pro[[#This Row],[Admin expenses 2]]+pro[[#This Row],[Admin expenses 1]]+pro[[#This Row],[COGS]]</f>
        <v>-168192.859</v>
      </c>
      <c r="J7949" s="55">
        <f>pro[[#This Row],[Revenue]]+pro[[#This Row],[AdminExp]]</f>
        <v>-152537.954</v>
      </c>
      <c r="K7949" s="83">
        <f>pro[[#This Row],[Profit]]/pro[[#This Row],[Revenue]]</f>
        <v>-9.743780240122824</v>
      </c>
      <c r="L7949" s="56">
        <f t="shared" si="124"/>
        <v>8</v>
      </c>
      <c r="M7949" s="82" t="str">
        <f>"Q"&amp;" "&amp;VLOOKUP(pro[[#This Row],[Period]],Mapping!A:B,2,0)</f>
        <v>Q 3</v>
      </c>
      <c r="N7949"/>
    </row>
    <row r="7950" spans="1:14" ht="14.25" x14ac:dyDescent="0.2">
      <c r="A7950" s="42" t="s">
        <v>29</v>
      </c>
      <c r="B7950" s="44" t="s">
        <v>13</v>
      </c>
      <c r="C7950" s="44" t="s">
        <v>57</v>
      </c>
      <c r="D7950" s="43">
        <v>315570.84999999998</v>
      </c>
      <c r="E7950" s="43">
        <v>-319077.87099999998</v>
      </c>
      <c r="F7950" s="45">
        <v>-91660</v>
      </c>
      <c r="G7950" s="45">
        <v>-39950</v>
      </c>
      <c r="H7950" s="45">
        <v>-99550</v>
      </c>
      <c r="I7950" s="55">
        <f>pro[[#This Row],[Admin expenses 3]]+pro[[#This Row],[Admin expenses 2]]+pro[[#This Row],[Admin expenses 1]]+pro[[#This Row],[COGS]]</f>
        <v>-550237.87100000004</v>
      </c>
      <c r="J7950" s="55">
        <f>pro[[#This Row],[Revenue]]+pro[[#This Row],[AdminExp]]</f>
        <v>-234667.02100000007</v>
      </c>
      <c r="K7950" s="83">
        <f>pro[[#This Row],[Profit]]/pro[[#This Row],[Revenue]]</f>
        <v>-0.74362705237191606</v>
      </c>
      <c r="L7950" s="56">
        <f t="shared" si="124"/>
        <v>8</v>
      </c>
      <c r="M7950" s="82" t="str">
        <f>"Q"&amp;" "&amp;VLOOKUP(pro[[#This Row],[Period]],Mapping!A:B,2,0)</f>
        <v>Q 3</v>
      </c>
      <c r="N7950"/>
    </row>
    <row r="7951" spans="1:14" ht="14.25" x14ac:dyDescent="0.2">
      <c r="A7951" s="42" t="s">
        <v>29</v>
      </c>
      <c r="B7951" s="44" t="s">
        <v>13</v>
      </c>
      <c r="C7951" s="44" t="s">
        <v>58</v>
      </c>
      <c r="D7951" s="43">
        <v>61436.220999999998</v>
      </c>
      <c r="E7951" s="43">
        <v>-55359.926999999996</v>
      </c>
      <c r="F7951" s="45">
        <v>-89420</v>
      </c>
      <c r="G7951" s="45">
        <v>-92440</v>
      </c>
      <c r="H7951" s="45">
        <v>-91610</v>
      </c>
      <c r="I7951" s="55">
        <f>pro[[#This Row],[Admin expenses 3]]+pro[[#This Row],[Admin expenses 2]]+pro[[#This Row],[Admin expenses 1]]+pro[[#This Row],[COGS]]</f>
        <v>-328829.92700000003</v>
      </c>
      <c r="J7951" s="55">
        <f>pro[[#This Row],[Revenue]]+pro[[#This Row],[AdminExp]]</f>
        <v>-267393.70600000001</v>
      </c>
      <c r="K7951" s="83">
        <f>pro[[#This Row],[Profit]]/pro[[#This Row],[Revenue]]</f>
        <v>-4.3523788027261636</v>
      </c>
      <c r="L7951" s="56">
        <f t="shared" si="124"/>
        <v>8</v>
      </c>
      <c r="M7951" s="82" t="str">
        <f>"Q"&amp;" "&amp;VLOOKUP(pro[[#This Row],[Period]],Mapping!A:B,2,0)</f>
        <v>Q 3</v>
      </c>
      <c r="N7951"/>
    </row>
    <row r="7952" spans="1:14" ht="14.25" x14ac:dyDescent="0.2">
      <c r="A7952" s="42" t="s">
        <v>29</v>
      </c>
      <c r="B7952" s="44" t="s">
        <v>13</v>
      </c>
      <c r="C7952" s="44" t="s">
        <v>59</v>
      </c>
      <c r="D7952" s="43">
        <v>120903.77599999998</v>
      </c>
      <c r="E7952" s="43">
        <v>-207957.42799999999</v>
      </c>
      <c r="F7952" s="45">
        <v>-81430</v>
      </c>
      <c r="G7952" s="45">
        <v>-17160</v>
      </c>
      <c r="H7952" s="45">
        <v>-92030</v>
      </c>
      <c r="I7952" s="55">
        <f>pro[[#This Row],[Admin expenses 3]]+pro[[#This Row],[Admin expenses 2]]+pro[[#This Row],[Admin expenses 1]]+pro[[#This Row],[COGS]]</f>
        <v>-398577.42799999996</v>
      </c>
      <c r="J7952" s="55">
        <f>pro[[#This Row],[Revenue]]+pro[[#This Row],[AdminExp]]</f>
        <v>-277673.652</v>
      </c>
      <c r="K7952" s="83">
        <f>pro[[#This Row],[Profit]]/pro[[#This Row],[Revenue]]</f>
        <v>-2.2966499574008346</v>
      </c>
      <c r="L7952" s="56">
        <f t="shared" si="124"/>
        <v>8</v>
      </c>
      <c r="M7952" s="82" t="str">
        <f>"Q"&amp;" "&amp;VLOOKUP(pro[[#This Row],[Period]],Mapping!A:B,2,0)</f>
        <v>Q 3</v>
      </c>
      <c r="N7952"/>
    </row>
    <row r="7953" spans="1:14" ht="14.25" x14ac:dyDescent="0.2">
      <c r="A7953" s="42" t="s">
        <v>29</v>
      </c>
      <c r="B7953" s="44" t="s">
        <v>13</v>
      </c>
      <c r="C7953" s="44" t="s">
        <v>57</v>
      </c>
      <c r="D7953" s="43">
        <v>1442.0279999999998</v>
      </c>
      <c r="E7953" s="43">
        <v>-6404.65</v>
      </c>
      <c r="F7953" s="45">
        <v>-42800</v>
      </c>
      <c r="G7953" s="45">
        <v>-46360</v>
      </c>
      <c r="H7953" s="45">
        <v>-51270</v>
      </c>
      <c r="I7953" s="55">
        <f>pro[[#This Row],[Admin expenses 3]]+pro[[#This Row],[Admin expenses 2]]+pro[[#This Row],[Admin expenses 1]]+pro[[#This Row],[COGS]]</f>
        <v>-146834.65</v>
      </c>
      <c r="J7953" s="55">
        <f>pro[[#This Row],[Revenue]]+pro[[#This Row],[AdminExp]]</f>
        <v>-145392.622</v>
      </c>
      <c r="K7953" s="83">
        <f>pro[[#This Row],[Profit]]/pro[[#This Row],[Revenue]]</f>
        <v>-100.82510325735701</v>
      </c>
      <c r="L7953" s="56">
        <f t="shared" si="124"/>
        <v>8</v>
      </c>
      <c r="M7953" s="82" t="str">
        <f>"Q"&amp;" "&amp;VLOOKUP(pro[[#This Row],[Period]],Mapping!A:B,2,0)</f>
        <v>Q 3</v>
      </c>
      <c r="N7953"/>
    </row>
    <row r="7954" spans="1:14" ht="14.25" x14ac:dyDescent="0.2">
      <c r="A7954" s="42" t="s">
        <v>29</v>
      </c>
      <c r="B7954" s="44" t="s">
        <v>13</v>
      </c>
      <c r="C7954" s="44" t="s">
        <v>57</v>
      </c>
      <c r="D7954" s="43">
        <v>-5577.6419999999998</v>
      </c>
      <c r="E7954" s="43">
        <v>8381.527</v>
      </c>
      <c r="F7954" s="45">
        <v>-16980</v>
      </c>
      <c r="G7954" s="45">
        <v>-106990</v>
      </c>
      <c r="H7954" s="45">
        <v>-58860</v>
      </c>
      <c r="I7954" s="55">
        <f>pro[[#This Row],[Admin expenses 3]]+pro[[#This Row],[Admin expenses 2]]+pro[[#This Row],[Admin expenses 1]]+pro[[#This Row],[COGS]]</f>
        <v>-174448.473</v>
      </c>
      <c r="J7954" s="55">
        <f>pro[[#This Row],[Revenue]]+pro[[#This Row],[AdminExp]]</f>
        <v>-180026.11499999999</v>
      </c>
      <c r="K7954" s="83">
        <f>pro[[#This Row],[Profit]]/pro[[#This Row],[Revenue]]</f>
        <v>32.276383998829616</v>
      </c>
      <c r="L7954" s="56">
        <f t="shared" si="124"/>
        <v>8</v>
      </c>
      <c r="M7954" s="82" t="str">
        <f>"Q"&amp;" "&amp;VLOOKUP(pro[[#This Row],[Period]],Mapping!A:B,2,0)</f>
        <v>Q 3</v>
      </c>
      <c r="N7954"/>
    </row>
    <row r="7955" spans="1:14" ht="14.25" x14ac:dyDescent="0.2">
      <c r="A7955" s="42" t="s">
        <v>29</v>
      </c>
      <c r="B7955" s="44" t="s">
        <v>13</v>
      </c>
      <c r="C7955" s="44" t="s">
        <v>58</v>
      </c>
      <c r="D7955" s="43">
        <v>154726.81699999998</v>
      </c>
      <c r="E7955" s="43">
        <v>-165681.45299999998</v>
      </c>
      <c r="F7955" s="45">
        <v>-87820</v>
      </c>
      <c r="G7955" s="45">
        <v>-27140</v>
      </c>
      <c r="H7955" s="45">
        <v>-101430</v>
      </c>
      <c r="I7955" s="55">
        <f>pro[[#This Row],[Admin expenses 3]]+pro[[#This Row],[Admin expenses 2]]+pro[[#This Row],[Admin expenses 1]]+pro[[#This Row],[COGS]]</f>
        <v>-382071.45299999998</v>
      </c>
      <c r="J7955" s="55">
        <f>pro[[#This Row],[Revenue]]+pro[[#This Row],[AdminExp]]</f>
        <v>-227344.636</v>
      </c>
      <c r="K7955" s="83">
        <f>pro[[#This Row],[Profit]]/pro[[#This Row],[Revenue]]</f>
        <v>-1.469329237219428</v>
      </c>
      <c r="L7955" s="56">
        <f t="shared" si="124"/>
        <v>8</v>
      </c>
      <c r="M7955" s="82" t="str">
        <f>"Q"&amp;" "&amp;VLOOKUP(pro[[#This Row],[Period]],Mapping!A:B,2,0)</f>
        <v>Q 3</v>
      </c>
      <c r="N7955"/>
    </row>
    <row r="7956" spans="1:14" ht="14.25" x14ac:dyDescent="0.2">
      <c r="A7956" s="42" t="s">
        <v>29</v>
      </c>
      <c r="B7956" s="44" t="s">
        <v>13</v>
      </c>
      <c r="C7956" s="44" t="s">
        <v>59</v>
      </c>
      <c r="D7956" s="43">
        <v>96813.899000000005</v>
      </c>
      <c r="E7956" s="43">
        <v>-41546.700999999994</v>
      </c>
      <c r="F7956" s="45">
        <v>-31260</v>
      </c>
      <c r="G7956" s="45">
        <v>-52860</v>
      </c>
      <c r="H7956" s="45">
        <v>-35560</v>
      </c>
      <c r="I7956" s="55">
        <f>pro[[#This Row],[Admin expenses 3]]+pro[[#This Row],[Admin expenses 2]]+pro[[#This Row],[Admin expenses 1]]+pro[[#This Row],[COGS]]</f>
        <v>-161226.701</v>
      </c>
      <c r="J7956" s="55">
        <f>pro[[#This Row],[Revenue]]+pro[[#This Row],[AdminExp]]</f>
        <v>-64412.801999999996</v>
      </c>
      <c r="K7956" s="83">
        <f>pro[[#This Row],[Profit]]/pro[[#This Row],[Revenue]]</f>
        <v>-0.66532597762641488</v>
      </c>
      <c r="L7956" s="56">
        <f t="shared" si="124"/>
        <v>8</v>
      </c>
      <c r="M7956" s="82" t="str">
        <f>"Q"&amp;" "&amp;VLOOKUP(pro[[#This Row],[Period]],Mapping!A:B,2,0)</f>
        <v>Q 3</v>
      </c>
      <c r="N7956"/>
    </row>
    <row r="7957" spans="1:14" ht="14.25" x14ac:dyDescent="0.2">
      <c r="A7957" s="42" t="s">
        <v>29</v>
      </c>
      <c r="B7957" s="44" t="s">
        <v>13</v>
      </c>
      <c r="C7957" s="44" t="s">
        <v>57</v>
      </c>
      <c r="D7957" s="43">
        <v>3198.8179999999998</v>
      </c>
      <c r="E7957" s="43">
        <v>-4123.7629999999999</v>
      </c>
      <c r="F7957" s="45">
        <v>-55490</v>
      </c>
      <c r="G7957" s="45">
        <v>-28370</v>
      </c>
      <c r="H7957" s="45">
        <v>-22980</v>
      </c>
      <c r="I7957" s="55">
        <f>pro[[#This Row],[Admin expenses 3]]+pro[[#This Row],[Admin expenses 2]]+pro[[#This Row],[Admin expenses 1]]+pro[[#This Row],[COGS]]</f>
        <v>-110963.76300000001</v>
      </c>
      <c r="J7957" s="55">
        <f>pro[[#This Row],[Revenue]]+pro[[#This Row],[AdminExp]]</f>
        <v>-107764.94500000001</v>
      </c>
      <c r="K7957" s="83">
        <f>pro[[#This Row],[Profit]]/pro[[#This Row],[Revenue]]</f>
        <v>-33.688989182879432</v>
      </c>
      <c r="L7957" s="56">
        <f t="shared" si="124"/>
        <v>8</v>
      </c>
      <c r="M7957" s="82" t="str">
        <f>"Q"&amp;" "&amp;VLOOKUP(pro[[#This Row],[Period]],Mapping!A:B,2,0)</f>
        <v>Q 3</v>
      </c>
      <c r="N7957"/>
    </row>
    <row r="7958" spans="1:14" ht="14.25" x14ac:dyDescent="0.2">
      <c r="A7958" s="42" t="s">
        <v>29</v>
      </c>
      <c r="B7958" s="44" t="s">
        <v>13</v>
      </c>
      <c r="C7958" s="44" t="s">
        <v>57</v>
      </c>
      <c r="D7958" s="43">
        <v>4798.5420000000004</v>
      </c>
      <c r="E7958" s="43">
        <v>-6384.0770000000002</v>
      </c>
      <c r="F7958" s="45">
        <v>-96630</v>
      </c>
      <c r="G7958" s="45">
        <v>-97780</v>
      </c>
      <c r="H7958" s="45">
        <v>-67810</v>
      </c>
      <c r="I7958" s="55">
        <f>pro[[#This Row],[Admin expenses 3]]+pro[[#This Row],[Admin expenses 2]]+pro[[#This Row],[Admin expenses 1]]+pro[[#This Row],[COGS]]</f>
        <v>-268604.07699999999</v>
      </c>
      <c r="J7958" s="55">
        <f>pro[[#This Row],[Revenue]]+pro[[#This Row],[AdminExp]]</f>
        <v>-263805.53499999997</v>
      </c>
      <c r="K7958" s="83">
        <f>pro[[#This Row],[Profit]]/pro[[#This Row],[Revenue]]</f>
        <v>-54.976185474671254</v>
      </c>
      <c r="L7958" s="56">
        <f t="shared" si="124"/>
        <v>8</v>
      </c>
      <c r="M7958" s="82" t="str">
        <f>"Q"&amp;" "&amp;VLOOKUP(pro[[#This Row],[Period]],Mapping!A:B,2,0)</f>
        <v>Q 3</v>
      </c>
      <c r="N7958"/>
    </row>
    <row r="7959" spans="1:14" ht="14.25" x14ac:dyDescent="0.2">
      <c r="A7959" s="42" t="s">
        <v>29</v>
      </c>
      <c r="B7959" s="44" t="s">
        <v>13</v>
      </c>
      <c r="C7959" s="44" t="s">
        <v>57</v>
      </c>
      <c r="D7959" s="43">
        <v>24032.770999999997</v>
      </c>
      <c r="E7959" s="43">
        <v>-8433.382999999998</v>
      </c>
      <c r="F7959" s="45">
        <v>-30290</v>
      </c>
      <c r="G7959" s="45">
        <v>-77180</v>
      </c>
      <c r="H7959" s="45">
        <v>-95010</v>
      </c>
      <c r="I7959" s="55">
        <f>pro[[#This Row],[Admin expenses 3]]+pro[[#This Row],[Admin expenses 2]]+pro[[#This Row],[Admin expenses 1]]+pro[[#This Row],[COGS]]</f>
        <v>-210913.383</v>
      </c>
      <c r="J7959" s="55">
        <f>pro[[#This Row],[Revenue]]+pro[[#This Row],[AdminExp]]</f>
        <v>-186880.61199999999</v>
      </c>
      <c r="K7959" s="83">
        <f>pro[[#This Row],[Profit]]/pro[[#This Row],[Revenue]]</f>
        <v>-7.776074261266003</v>
      </c>
      <c r="L7959" s="56">
        <f t="shared" si="124"/>
        <v>8</v>
      </c>
      <c r="M7959" s="82" t="str">
        <f>"Q"&amp;" "&amp;VLOOKUP(pro[[#This Row],[Period]],Mapping!A:B,2,0)</f>
        <v>Q 3</v>
      </c>
      <c r="N7959"/>
    </row>
    <row r="7960" spans="1:14" ht="14.25" x14ac:dyDescent="0.2">
      <c r="A7960" s="42" t="s">
        <v>29</v>
      </c>
      <c r="B7960" s="44" t="s">
        <v>13</v>
      </c>
      <c r="C7960" s="44" t="s">
        <v>58</v>
      </c>
      <c r="D7960" s="43">
        <v>33334.896000000001</v>
      </c>
      <c r="E7960" s="43">
        <v>-60239.570999999996</v>
      </c>
      <c r="F7960" s="45">
        <v>-42750</v>
      </c>
      <c r="G7960" s="45">
        <v>-104120</v>
      </c>
      <c r="H7960" s="45">
        <v>-66190</v>
      </c>
      <c r="I7960" s="55">
        <f>pro[[#This Row],[Admin expenses 3]]+pro[[#This Row],[Admin expenses 2]]+pro[[#This Row],[Admin expenses 1]]+pro[[#This Row],[COGS]]</f>
        <v>-273299.571</v>
      </c>
      <c r="J7960" s="55">
        <f>pro[[#This Row],[Revenue]]+pro[[#This Row],[AdminExp]]</f>
        <v>-239964.67499999999</v>
      </c>
      <c r="K7960" s="83">
        <f>pro[[#This Row],[Profit]]/pro[[#This Row],[Revenue]]</f>
        <v>-7.1986027795016962</v>
      </c>
      <c r="L7960" s="56">
        <f t="shared" si="124"/>
        <v>8</v>
      </c>
      <c r="M7960" s="82" t="str">
        <f>"Q"&amp;" "&amp;VLOOKUP(pro[[#This Row],[Period]],Mapping!A:B,2,0)</f>
        <v>Q 3</v>
      </c>
      <c r="N7960"/>
    </row>
    <row r="7961" spans="1:14" ht="14.25" x14ac:dyDescent="0.2">
      <c r="A7961" s="42" t="s">
        <v>29</v>
      </c>
      <c r="B7961" s="44" t="s">
        <v>13</v>
      </c>
      <c r="C7961" s="44" t="s">
        <v>59</v>
      </c>
      <c r="D7961" s="43">
        <v>49408.953999999998</v>
      </c>
      <c r="E7961" s="43">
        <v>-25873.700999999997</v>
      </c>
      <c r="F7961" s="45">
        <v>-17570</v>
      </c>
      <c r="G7961" s="45">
        <v>-36380</v>
      </c>
      <c r="H7961" s="45">
        <v>-62810</v>
      </c>
      <c r="I7961" s="55">
        <f>pro[[#This Row],[Admin expenses 3]]+pro[[#This Row],[Admin expenses 2]]+pro[[#This Row],[Admin expenses 1]]+pro[[#This Row],[COGS]]</f>
        <v>-142633.701</v>
      </c>
      <c r="J7961" s="55">
        <f>pro[[#This Row],[Revenue]]+pro[[#This Row],[AdminExp]]</f>
        <v>-93224.747000000003</v>
      </c>
      <c r="K7961" s="83">
        <f>pro[[#This Row],[Profit]]/pro[[#This Row],[Revenue]]</f>
        <v>-1.8867986357290625</v>
      </c>
      <c r="L7961" s="56">
        <f t="shared" si="124"/>
        <v>8</v>
      </c>
      <c r="M7961" s="82" t="str">
        <f>"Q"&amp;" "&amp;VLOOKUP(pro[[#This Row],[Period]],Mapping!A:B,2,0)</f>
        <v>Q 3</v>
      </c>
      <c r="N7961"/>
    </row>
    <row r="7962" spans="1:14" ht="14.25" x14ac:dyDescent="0.2">
      <c r="A7962" s="42" t="s">
        <v>29</v>
      </c>
      <c r="B7962" s="44" t="s">
        <v>13</v>
      </c>
      <c r="C7962" s="44" t="s">
        <v>60</v>
      </c>
      <c r="D7962" s="43">
        <v>19236.825999999997</v>
      </c>
      <c r="E7962" s="43">
        <v>-26003.88</v>
      </c>
      <c r="F7962" s="45">
        <v>-105180</v>
      </c>
      <c r="G7962" s="45">
        <v>-58940</v>
      </c>
      <c r="H7962" s="45">
        <v>-12820</v>
      </c>
      <c r="I7962" s="55">
        <f>pro[[#This Row],[Admin expenses 3]]+pro[[#This Row],[Admin expenses 2]]+pro[[#This Row],[Admin expenses 1]]+pro[[#This Row],[COGS]]</f>
        <v>-202943.88</v>
      </c>
      <c r="J7962" s="55">
        <f>pro[[#This Row],[Revenue]]+pro[[#This Row],[AdminExp]]</f>
        <v>-183707.054</v>
      </c>
      <c r="K7962" s="83">
        <f>pro[[#This Row],[Profit]]/pro[[#This Row],[Revenue]]</f>
        <v>-9.5497590922743711</v>
      </c>
      <c r="L7962" s="56">
        <f t="shared" si="124"/>
        <v>8</v>
      </c>
      <c r="M7962" s="82" t="str">
        <f>"Q"&amp;" "&amp;VLOOKUP(pro[[#This Row],[Period]],Mapping!A:B,2,0)</f>
        <v>Q 3</v>
      </c>
      <c r="N7962"/>
    </row>
    <row r="7963" spans="1:14" ht="14.25" x14ac:dyDescent="0.2">
      <c r="A7963" s="42" t="s">
        <v>29</v>
      </c>
      <c r="B7963" s="44" t="s">
        <v>13</v>
      </c>
      <c r="C7963" s="44" t="s">
        <v>57</v>
      </c>
      <c r="D7963" s="43">
        <v>24491.228999999999</v>
      </c>
      <c r="E7963" s="43">
        <v>-15719.151</v>
      </c>
      <c r="F7963" s="45">
        <v>-101700</v>
      </c>
      <c r="G7963" s="45">
        <v>-30600</v>
      </c>
      <c r="H7963" s="45">
        <v>-65140</v>
      </c>
      <c r="I7963" s="55">
        <f>pro[[#This Row],[Admin expenses 3]]+pro[[#This Row],[Admin expenses 2]]+pro[[#This Row],[Admin expenses 1]]+pro[[#This Row],[COGS]]</f>
        <v>-213159.15100000001</v>
      </c>
      <c r="J7963" s="55">
        <f>pro[[#This Row],[Revenue]]+pro[[#This Row],[AdminExp]]</f>
        <v>-188667.92200000002</v>
      </c>
      <c r="K7963" s="83">
        <f>pro[[#This Row],[Profit]]/pro[[#This Row],[Revenue]]</f>
        <v>-7.7034893593947462</v>
      </c>
      <c r="L7963" s="56">
        <f t="shared" si="124"/>
        <v>8</v>
      </c>
      <c r="M7963" s="82" t="str">
        <f>"Q"&amp;" "&amp;VLOOKUP(pro[[#This Row],[Period]],Mapping!A:B,2,0)</f>
        <v>Q 3</v>
      </c>
      <c r="N7963"/>
    </row>
    <row r="7964" spans="1:14" ht="14.25" x14ac:dyDescent="0.2">
      <c r="A7964" s="42" t="s">
        <v>29</v>
      </c>
      <c r="B7964" s="44" t="s">
        <v>13</v>
      </c>
      <c r="C7964" s="44" t="s">
        <v>58</v>
      </c>
      <c r="D7964" s="43">
        <v>26328.728999999999</v>
      </c>
      <c r="E7964" s="43">
        <v>-7351.6309999999994</v>
      </c>
      <c r="F7964" s="45">
        <v>-37520</v>
      </c>
      <c r="G7964" s="45">
        <v>-34310</v>
      </c>
      <c r="H7964" s="45">
        <v>-65140</v>
      </c>
      <c r="I7964" s="55">
        <f>pro[[#This Row],[Admin expenses 3]]+pro[[#This Row],[Admin expenses 2]]+pro[[#This Row],[Admin expenses 1]]+pro[[#This Row],[COGS]]</f>
        <v>-144321.63099999999</v>
      </c>
      <c r="J7964" s="55">
        <f>pro[[#This Row],[Revenue]]+pro[[#This Row],[AdminExp]]</f>
        <v>-117992.902</v>
      </c>
      <c r="K7964" s="83">
        <f>pro[[#This Row],[Profit]]/pro[[#This Row],[Revenue]]</f>
        <v>-4.4815267003583807</v>
      </c>
      <c r="L7964" s="56">
        <f t="shared" si="124"/>
        <v>8</v>
      </c>
      <c r="M7964" s="82" t="str">
        <f>"Q"&amp;" "&amp;VLOOKUP(pro[[#This Row],[Period]],Mapping!A:B,2,0)</f>
        <v>Q 3</v>
      </c>
      <c r="N7964"/>
    </row>
    <row r="7965" spans="1:14" ht="14.25" x14ac:dyDescent="0.2">
      <c r="A7965" s="42" t="s">
        <v>29</v>
      </c>
      <c r="B7965" s="44" t="s">
        <v>13</v>
      </c>
      <c r="C7965" s="44" t="s">
        <v>59</v>
      </c>
      <c r="D7965" s="43">
        <v>12713.469999999998</v>
      </c>
      <c r="E7965" s="43">
        <v>-6226.5839999999998</v>
      </c>
      <c r="F7965" s="45">
        <v>-30390</v>
      </c>
      <c r="G7965" s="45">
        <v>-46890</v>
      </c>
      <c r="H7965" s="45">
        <v>-55240</v>
      </c>
      <c r="I7965" s="55">
        <f>pro[[#This Row],[Admin expenses 3]]+pro[[#This Row],[Admin expenses 2]]+pro[[#This Row],[Admin expenses 1]]+pro[[#This Row],[COGS]]</f>
        <v>-138746.584</v>
      </c>
      <c r="J7965" s="55">
        <f>pro[[#This Row],[Revenue]]+pro[[#This Row],[AdminExp]]</f>
        <v>-126033.114</v>
      </c>
      <c r="K7965" s="83">
        <f>pro[[#This Row],[Profit]]/pro[[#This Row],[Revenue]]</f>
        <v>-9.9133528454466031</v>
      </c>
      <c r="L7965" s="56">
        <f t="shared" si="124"/>
        <v>8</v>
      </c>
      <c r="M7965" s="82" t="str">
        <f>"Q"&amp;" "&amp;VLOOKUP(pro[[#This Row],[Period]],Mapping!A:B,2,0)</f>
        <v>Q 3</v>
      </c>
      <c r="N7965"/>
    </row>
    <row r="7966" spans="1:14" ht="14.25" x14ac:dyDescent="0.2">
      <c r="A7966" s="42" t="s">
        <v>29</v>
      </c>
      <c r="B7966" s="44" t="s">
        <v>13</v>
      </c>
      <c r="C7966" s="44" t="s">
        <v>60</v>
      </c>
      <c r="D7966" s="43">
        <v>82743.758999999991</v>
      </c>
      <c r="E7966" s="43">
        <v>-22597.89</v>
      </c>
      <c r="F7966" s="45">
        <v>-21340</v>
      </c>
      <c r="G7966" s="45">
        <v>-92040</v>
      </c>
      <c r="H7966" s="45">
        <v>-96500</v>
      </c>
      <c r="I7966" s="55">
        <f>pro[[#This Row],[Admin expenses 3]]+pro[[#This Row],[Admin expenses 2]]+pro[[#This Row],[Admin expenses 1]]+pro[[#This Row],[COGS]]</f>
        <v>-232477.89</v>
      </c>
      <c r="J7966" s="55">
        <f>pro[[#This Row],[Revenue]]+pro[[#This Row],[AdminExp]]</f>
        <v>-149734.13100000002</v>
      </c>
      <c r="K7966" s="83">
        <f>pro[[#This Row],[Profit]]/pro[[#This Row],[Revenue]]</f>
        <v>-1.8096123841799361</v>
      </c>
      <c r="L7966" s="56">
        <f t="shared" si="124"/>
        <v>8</v>
      </c>
      <c r="M7966" s="82" t="str">
        <f>"Q"&amp;" "&amp;VLOOKUP(pro[[#This Row],[Period]],Mapping!A:B,2,0)</f>
        <v>Q 3</v>
      </c>
      <c r="N7966"/>
    </row>
    <row r="7967" spans="1:14" ht="14.25" x14ac:dyDescent="0.2">
      <c r="A7967" s="42" t="s">
        <v>29</v>
      </c>
      <c r="B7967" s="44" t="s">
        <v>13</v>
      </c>
      <c r="C7967" s="44" t="s">
        <v>57</v>
      </c>
      <c r="D7967" s="43">
        <v>14995.357999999998</v>
      </c>
      <c r="E7967" s="43">
        <v>-1798.2789999999998</v>
      </c>
      <c r="F7967" s="45">
        <v>-70280</v>
      </c>
      <c r="G7967" s="45">
        <v>-55150</v>
      </c>
      <c r="H7967" s="45">
        <v>-15190</v>
      </c>
      <c r="I7967" s="55">
        <f>pro[[#This Row],[Admin expenses 3]]+pro[[#This Row],[Admin expenses 2]]+pro[[#This Row],[Admin expenses 1]]+pro[[#This Row],[COGS]]</f>
        <v>-142418.27900000001</v>
      </c>
      <c r="J7967" s="55">
        <f>pro[[#This Row],[Revenue]]+pro[[#This Row],[AdminExp]]</f>
        <v>-127422.92100000002</v>
      </c>
      <c r="K7967" s="83">
        <f>pro[[#This Row],[Profit]]/pro[[#This Row],[Revenue]]</f>
        <v>-8.497491090242729</v>
      </c>
      <c r="L7967" s="56">
        <f t="shared" si="124"/>
        <v>8</v>
      </c>
      <c r="M7967" s="82" t="str">
        <f>"Q"&amp;" "&amp;VLOOKUP(pro[[#This Row],[Period]],Mapping!A:B,2,0)</f>
        <v>Q 3</v>
      </c>
      <c r="N7967"/>
    </row>
    <row r="7968" spans="1:14" ht="14.25" x14ac:dyDescent="0.2">
      <c r="A7968" s="42" t="s">
        <v>29</v>
      </c>
      <c r="B7968" s="44" t="s">
        <v>13</v>
      </c>
      <c r="C7968" s="44" t="s">
        <v>58</v>
      </c>
      <c r="D7968" s="43">
        <v>13891.115</v>
      </c>
      <c r="E7968" s="43">
        <v>-5913.5790000000006</v>
      </c>
      <c r="F7968" s="45">
        <v>-79480</v>
      </c>
      <c r="G7968" s="45">
        <v>-14670</v>
      </c>
      <c r="H7968" s="45">
        <v>-105800</v>
      </c>
      <c r="I7968" s="55">
        <f>pro[[#This Row],[Admin expenses 3]]+pro[[#This Row],[Admin expenses 2]]+pro[[#This Row],[Admin expenses 1]]+pro[[#This Row],[COGS]]</f>
        <v>-205863.579</v>
      </c>
      <c r="J7968" s="55">
        <f>pro[[#This Row],[Revenue]]+pro[[#This Row],[AdminExp]]</f>
        <v>-191972.46400000001</v>
      </c>
      <c r="K7968" s="83">
        <f>pro[[#This Row],[Profit]]/pro[[#This Row],[Revenue]]</f>
        <v>-13.819802370076125</v>
      </c>
      <c r="L7968" s="56">
        <f t="shared" si="124"/>
        <v>8</v>
      </c>
      <c r="M7968" s="82" t="str">
        <f>"Q"&amp;" "&amp;VLOOKUP(pro[[#This Row],[Period]],Mapping!A:B,2,0)</f>
        <v>Q 3</v>
      </c>
      <c r="N7968"/>
    </row>
    <row r="7969" spans="1:14" ht="14.25" x14ac:dyDescent="0.2">
      <c r="A7969" s="42" t="s">
        <v>29</v>
      </c>
      <c r="B7969" s="44" t="s">
        <v>13</v>
      </c>
      <c r="C7969" s="44" t="s">
        <v>59</v>
      </c>
      <c r="D7969" s="43">
        <v>40059.46</v>
      </c>
      <c r="E7969" s="43">
        <v>-46608.002</v>
      </c>
      <c r="F7969" s="45">
        <v>-89130</v>
      </c>
      <c r="G7969" s="45">
        <v>-95110</v>
      </c>
      <c r="H7969" s="45">
        <v>-47500</v>
      </c>
      <c r="I7969" s="55">
        <f>pro[[#This Row],[Admin expenses 3]]+pro[[#This Row],[Admin expenses 2]]+pro[[#This Row],[Admin expenses 1]]+pro[[#This Row],[COGS]]</f>
        <v>-278348.00199999998</v>
      </c>
      <c r="J7969" s="55">
        <f>pro[[#This Row],[Revenue]]+pro[[#This Row],[AdminExp]]</f>
        <v>-238288.54199999999</v>
      </c>
      <c r="K7969" s="83">
        <f>pro[[#This Row],[Profit]]/pro[[#This Row],[Revenue]]</f>
        <v>-5.9483712960683945</v>
      </c>
      <c r="L7969" s="56">
        <f t="shared" si="124"/>
        <v>8</v>
      </c>
      <c r="M7969" s="82" t="str">
        <f>"Q"&amp;" "&amp;VLOOKUP(pro[[#This Row],[Period]],Mapping!A:B,2,0)</f>
        <v>Q 3</v>
      </c>
      <c r="N7969"/>
    </row>
    <row r="7970" spans="1:14" ht="14.25" x14ac:dyDescent="0.2">
      <c r="A7970" s="42" t="s">
        <v>29</v>
      </c>
      <c r="B7970" s="44" t="s">
        <v>13</v>
      </c>
      <c r="C7970" s="44" t="s">
        <v>60</v>
      </c>
      <c r="D7970" s="43">
        <v>35193.094999999994</v>
      </c>
      <c r="E7970" s="43">
        <v>-14164.506999999998</v>
      </c>
      <c r="F7970" s="45">
        <v>-17720</v>
      </c>
      <c r="G7970" s="45">
        <v>-60140</v>
      </c>
      <c r="H7970" s="45">
        <v>-47990</v>
      </c>
      <c r="I7970" s="55">
        <f>pro[[#This Row],[Admin expenses 3]]+pro[[#This Row],[Admin expenses 2]]+pro[[#This Row],[Admin expenses 1]]+pro[[#This Row],[COGS]]</f>
        <v>-140014.50699999998</v>
      </c>
      <c r="J7970" s="55">
        <f>pro[[#This Row],[Revenue]]+pro[[#This Row],[AdminExp]]</f>
        <v>-104821.41199999998</v>
      </c>
      <c r="K7970" s="83">
        <f>pro[[#This Row],[Profit]]/pro[[#This Row],[Revenue]]</f>
        <v>-2.9784652926944903</v>
      </c>
      <c r="L7970" s="56">
        <f t="shared" si="124"/>
        <v>8</v>
      </c>
      <c r="M7970" s="82" t="str">
        <f>"Q"&amp;" "&amp;VLOOKUP(pro[[#This Row],[Period]],Mapping!A:B,2,0)</f>
        <v>Q 3</v>
      </c>
      <c r="N7970"/>
    </row>
    <row r="7971" spans="1:14" ht="14.25" x14ac:dyDescent="0.2">
      <c r="A7971" s="42" t="s">
        <v>29</v>
      </c>
      <c r="B7971" s="44" t="s">
        <v>13</v>
      </c>
      <c r="C7971" s="44" t="s">
        <v>57</v>
      </c>
      <c r="D7971" s="43">
        <v>36290.967999999993</v>
      </c>
      <c r="E7971" s="43">
        <v>-12627.937</v>
      </c>
      <c r="F7971" s="45">
        <v>-35920</v>
      </c>
      <c r="G7971" s="45">
        <v>-46440</v>
      </c>
      <c r="H7971" s="45">
        <v>-75950</v>
      </c>
      <c r="I7971" s="55">
        <f>pro[[#This Row],[Admin expenses 3]]+pro[[#This Row],[Admin expenses 2]]+pro[[#This Row],[Admin expenses 1]]+pro[[#This Row],[COGS]]</f>
        <v>-170937.93700000001</v>
      </c>
      <c r="J7971" s="55">
        <f>pro[[#This Row],[Revenue]]+pro[[#This Row],[AdminExp]]</f>
        <v>-134646.96900000001</v>
      </c>
      <c r="K7971" s="83">
        <f>pro[[#This Row],[Profit]]/pro[[#This Row],[Revenue]]</f>
        <v>-3.7102060490643303</v>
      </c>
      <c r="L7971" s="56">
        <f t="shared" si="124"/>
        <v>8</v>
      </c>
      <c r="M7971" s="82" t="str">
        <f>"Q"&amp;" "&amp;VLOOKUP(pro[[#This Row],[Period]],Mapping!A:B,2,0)</f>
        <v>Q 3</v>
      </c>
      <c r="N7971"/>
    </row>
    <row r="7972" spans="1:14" ht="14.25" x14ac:dyDescent="0.2">
      <c r="A7972" s="42" t="s">
        <v>29</v>
      </c>
      <c r="B7972" s="44" t="s">
        <v>13</v>
      </c>
      <c r="C7972" s="44" t="s">
        <v>58</v>
      </c>
      <c r="D7972" s="43">
        <v>50134.399000000005</v>
      </c>
      <c r="E7972" s="43">
        <v>-25741.085999999996</v>
      </c>
      <c r="F7972" s="45">
        <v>-74090</v>
      </c>
      <c r="G7972" s="45">
        <v>-26960</v>
      </c>
      <c r="H7972" s="45">
        <v>-37470</v>
      </c>
      <c r="I7972" s="55">
        <f>pro[[#This Row],[Admin expenses 3]]+pro[[#This Row],[Admin expenses 2]]+pro[[#This Row],[Admin expenses 1]]+pro[[#This Row],[COGS]]</f>
        <v>-164261.08600000001</v>
      </c>
      <c r="J7972" s="55">
        <f>pro[[#This Row],[Revenue]]+pro[[#This Row],[AdminExp]]</f>
        <v>-114126.68700000001</v>
      </c>
      <c r="K7972" s="83">
        <f>pro[[#This Row],[Profit]]/pro[[#This Row],[Revenue]]</f>
        <v>-2.2764147825926866</v>
      </c>
      <c r="L7972" s="56">
        <f t="shared" si="124"/>
        <v>8</v>
      </c>
      <c r="M7972" s="82" t="str">
        <f>"Q"&amp;" "&amp;VLOOKUP(pro[[#This Row],[Period]],Mapping!A:B,2,0)</f>
        <v>Q 3</v>
      </c>
      <c r="N7972"/>
    </row>
    <row r="7973" spans="1:14" ht="14.25" x14ac:dyDescent="0.2">
      <c r="A7973" s="42" t="s">
        <v>29</v>
      </c>
      <c r="B7973" s="44" t="s">
        <v>13</v>
      </c>
      <c r="C7973" s="44" t="s">
        <v>59</v>
      </c>
      <c r="D7973" s="43">
        <v>156106.59400000001</v>
      </c>
      <c r="E7973" s="43">
        <v>-217099.505</v>
      </c>
      <c r="F7973" s="45">
        <v>-91300</v>
      </c>
      <c r="G7973" s="45">
        <v>-54490</v>
      </c>
      <c r="H7973" s="45">
        <v>-83810</v>
      </c>
      <c r="I7973" s="55">
        <f>pro[[#This Row],[Admin expenses 3]]+pro[[#This Row],[Admin expenses 2]]+pro[[#This Row],[Admin expenses 1]]+pro[[#This Row],[COGS]]</f>
        <v>-446699.505</v>
      </c>
      <c r="J7973" s="55">
        <f>pro[[#This Row],[Revenue]]+pro[[#This Row],[AdminExp]]</f>
        <v>-290592.91099999996</v>
      </c>
      <c r="K7973" s="83">
        <f>pro[[#This Row],[Profit]]/pro[[#This Row],[Revenue]]</f>
        <v>-1.8615031149805237</v>
      </c>
      <c r="L7973" s="56">
        <f t="shared" si="124"/>
        <v>8</v>
      </c>
      <c r="M7973" s="82" t="str">
        <f>"Q"&amp;" "&amp;VLOOKUP(pro[[#This Row],[Period]],Mapping!A:B,2,0)</f>
        <v>Q 3</v>
      </c>
      <c r="N7973"/>
    </row>
    <row r="7974" spans="1:14" ht="14.25" x14ac:dyDescent="0.2">
      <c r="A7974" s="42" t="s">
        <v>29</v>
      </c>
      <c r="B7974" s="44" t="s">
        <v>13</v>
      </c>
      <c r="C7974" s="44" t="s">
        <v>60</v>
      </c>
      <c r="D7974" s="43">
        <v>2794681.1129999999</v>
      </c>
      <c r="E7974" s="43">
        <v>-180660.74599999998</v>
      </c>
      <c r="F7974" s="45">
        <v>-72320</v>
      </c>
      <c r="G7974" s="45">
        <v>-92610</v>
      </c>
      <c r="H7974" s="45">
        <v>-38590</v>
      </c>
      <c r="I7974" s="55">
        <f>pro[[#This Row],[Admin expenses 3]]+pro[[#This Row],[Admin expenses 2]]+pro[[#This Row],[Admin expenses 1]]+pro[[#This Row],[COGS]]</f>
        <v>-384180.74599999998</v>
      </c>
      <c r="J7974" s="55">
        <f>pro[[#This Row],[Revenue]]+pro[[#This Row],[AdminExp]]</f>
        <v>2410500.3670000001</v>
      </c>
      <c r="K7974" s="83">
        <f>pro[[#This Row],[Profit]]/pro[[#This Row],[Revenue]]</f>
        <v>0.86253145512276563</v>
      </c>
      <c r="L7974" s="56">
        <f t="shared" si="124"/>
        <v>8</v>
      </c>
      <c r="M7974" s="82" t="str">
        <f>"Q"&amp;" "&amp;VLOOKUP(pro[[#This Row],[Period]],Mapping!A:B,2,0)</f>
        <v>Q 3</v>
      </c>
      <c r="N7974"/>
    </row>
    <row r="7975" spans="1:14" ht="14.25" x14ac:dyDescent="0.2">
      <c r="A7975" s="42" t="s">
        <v>29</v>
      </c>
      <c r="B7975" s="44" t="s">
        <v>13</v>
      </c>
      <c r="C7975" s="44" t="s">
        <v>57</v>
      </c>
      <c r="D7975" s="43">
        <v>802675.55200000003</v>
      </c>
      <c r="E7975" s="43">
        <v>-767391.55499999993</v>
      </c>
      <c r="F7975" s="45">
        <v>-80020</v>
      </c>
      <c r="G7975" s="45">
        <v>-71090</v>
      </c>
      <c r="H7975" s="45">
        <v>-88390</v>
      </c>
      <c r="I7975" s="55">
        <f>pro[[#This Row],[Admin expenses 3]]+pro[[#This Row],[Admin expenses 2]]+pro[[#This Row],[Admin expenses 1]]+pro[[#This Row],[COGS]]</f>
        <v>-1006891.5549999999</v>
      </c>
      <c r="J7975" s="55">
        <f>pro[[#This Row],[Revenue]]+pro[[#This Row],[AdminExp]]</f>
        <v>-204216.00299999991</v>
      </c>
      <c r="K7975" s="83">
        <f>pro[[#This Row],[Profit]]/pro[[#This Row],[Revenue]]</f>
        <v>-0.25441911428741248</v>
      </c>
      <c r="L7975" s="56">
        <f t="shared" si="124"/>
        <v>8</v>
      </c>
      <c r="M7975" s="82" t="str">
        <f>"Q"&amp;" "&amp;VLOOKUP(pro[[#This Row],[Period]],Mapping!A:B,2,0)</f>
        <v>Q 3</v>
      </c>
      <c r="N7975"/>
    </row>
    <row r="7976" spans="1:14" ht="14.25" x14ac:dyDescent="0.2">
      <c r="A7976" s="42" t="s">
        <v>29</v>
      </c>
      <c r="B7976" s="44" t="s">
        <v>13</v>
      </c>
      <c r="C7976" s="44" t="s">
        <v>57</v>
      </c>
      <c r="D7976" s="43">
        <v>21020.138999999999</v>
      </c>
      <c r="E7976" s="43">
        <v>-5772.1159999999991</v>
      </c>
      <c r="F7976" s="45">
        <v>-68250</v>
      </c>
      <c r="G7976" s="45">
        <v>-47070</v>
      </c>
      <c r="H7976" s="45">
        <v>-94690</v>
      </c>
      <c r="I7976" s="55">
        <f>pro[[#This Row],[Admin expenses 3]]+pro[[#This Row],[Admin expenses 2]]+pro[[#This Row],[Admin expenses 1]]+pro[[#This Row],[COGS]]</f>
        <v>-215782.11600000001</v>
      </c>
      <c r="J7976" s="55">
        <f>pro[[#This Row],[Revenue]]+pro[[#This Row],[AdminExp]]</f>
        <v>-194761.97700000001</v>
      </c>
      <c r="K7976" s="83">
        <f>pro[[#This Row],[Profit]]/pro[[#This Row],[Revenue]]</f>
        <v>-9.2654942481588733</v>
      </c>
      <c r="L7976" s="56">
        <f t="shared" si="124"/>
        <v>8</v>
      </c>
      <c r="M7976" s="82" t="str">
        <f>"Q"&amp;" "&amp;VLOOKUP(pro[[#This Row],[Period]],Mapping!A:B,2,0)</f>
        <v>Q 3</v>
      </c>
      <c r="N7976"/>
    </row>
    <row r="7977" spans="1:14" ht="14.25" x14ac:dyDescent="0.2">
      <c r="A7977" s="42" t="s">
        <v>29</v>
      </c>
      <c r="B7977" s="44" t="s">
        <v>13</v>
      </c>
      <c r="C7977" s="44" t="s">
        <v>58</v>
      </c>
      <c r="D7977" s="43">
        <v>16092.187999999998</v>
      </c>
      <c r="E7977" s="43">
        <v>-2835.3359999999998</v>
      </c>
      <c r="F7977" s="45">
        <v>-83130</v>
      </c>
      <c r="G7977" s="45">
        <v>-85600</v>
      </c>
      <c r="H7977" s="45">
        <v>-85550</v>
      </c>
      <c r="I7977" s="55">
        <f>pro[[#This Row],[Admin expenses 3]]+pro[[#This Row],[Admin expenses 2]]+pro[[#This Row],[Admin expenses 1]]+pro[[#This Row],[COGS]]</f>
        <v>-257115.33600000001</v>
      </c>
      <c r="J7977" s="55">
        <f>pro[[#This Row],[Revenue]]+pro[[#This Row],[AdminExp]]</f>
        <v>-241023.14800000002</v>
      </c>
      <c r="K7977" s="83">
        <f>pro[[#This Row],[Profit]]/pro[[#This Row],[Revenue]]</f>
        <v>-14.977649279265197</v>
      </c>
      <c r="L7977" s="56">
        <f t="shared" si="124"/>
        <v>8</v>
      </c>
      <c r="M7977" s="82" t="str">
        <f>"Q"&amp;" "&amp;VLOOKUP(pro[[#This Row],[Period]],Mapping!A:B,2,0)</f>
        <v>Q 3</v>
      </c>
      <c r="N7977"/>
    </row>
    <row r="7978" spans="1:14" ht="14.25" x14ac:dyDescent="0.2">
      <c r="A7978" s="42" t="s">
        <v>29</v>
      </c>
      <c r="B7978" s="44" t="s">
        <v>13</v>
      </c>
      <c r="C7978" s="44" t="s">
        <v>59</v>
      </c>
      <c r="D7978" s="43">
        <v>197302.84</v>
      </c>
      <c r="E7978" s="43">
        <v>-55413.931999999993</v>
      </c>
      <c r="F7978" s="45">
        <v>-56220</v>
      </c>
      <c r="G7978" s="45">
        <v>-17720</v>
      </c>
      <c r="H7978" s="45">
        <v>-78110</v>
      </c>
      <c r="I7978" s="55">
        <f>pro[[#This Row],[Admin expenses 3]]+pro[[#This Row],[Admin expenses 2]]+pro[[#This Row],[Admin expenses 1]]+pro[[#This Row],[COGS]]</f>
        <v>-207463.932</v>
      </c>
      <c r="J7978" s="55">
        <f>pro[[#This Row],[Revenue]]+pro[[#This Row],[AdminExp]]</f>
        <v>-10161.092000000004</v>
      </c>
      <c r="K7978" s="83">
        <f>pro[[#This Row],[Profit]]/pro[[#This Row],[Revenue]]</f>
        <v>-5.1499978408825767E-2</v>
      </c>
      <c r="L7978" s="56">
        <f t="shared" si="124"/>
        <v>8</v>
      </c>
      <c r="M7978" s="82" t="str">
        <f>"Q"&amp;" "&amp;VLOOKUP(pro[[#This Row],[Period]],Mapping!A:B,2,0)</f>
        <v>Q 3</v>
      </c>
      <c r="N7978"/>
    </row>
    <row r="7979" spans="1:14" ht="14.25" x14ac:dyDescent="0.2">
      <c r="A7979" s="42" t="s">
        <v>29</v>
      </c>
      <c r="B7979" s="44" t="s">
        <v>13</v>
      </c>
      <c r="C7979" s="44" t="s">
        <v>57</v>
      </c>
      <c r="D7979" s="43">
        <v>229656.27299999999</v>
      </c>
      <c r="E7979" s="43">
        <v>-40338.311999999998</v>
      </c>
      <c r="F7979" s="45">
        <v>-18700</v>
      </c>
      <c r="G7979" s="45">
        <v>-67180</v>
      </c>
      <c r="H7979" s="45">
        <v>-37500</v>
      </c>
      <c r="I7979" s="55">
        <f>pro[[#This Row],[Admin expenses 3]]+pro[[#This Row],[Admin expenses 2]]+pro[[#This Row],[Admin expenses 1]]+pro[[#This Row],[COGS]]</f>
        <v>-163718.31200000001</v>
      </c>
      <c r="J7979" s="55">
        <f>pro[[#This Row],[Revenue]]+pro[[#This Row],[AdminExp]]</f>
        <v>65937.960999999981</v>
      </c>
      <c r="K7979" s="83">
        <f>pro[[#This Row],[Profit]]/pro[[#This Row],[Revenue]]</f>
        <v>0.2871158716400487</v>
      </c>
      <c r="L7979" s="56">
        <f t="shared" si="124"/>
        <v>8</v>
      </c>
      <c r="M7979" s="82" t="str">
        <f>"Q"&amp;" "&amp;VLOOKUP(pro[[#This Row],[Period]],Mapping!A:B,2,0)</f>
        <v>Q 3</v>
      </c>
      <c r="N7979"/>
    </row>
    <row r="7980" spans="1:14" ht="14.25" x14ac:dyDescent="0.2">
      <c r="A7980" s="42" t="s">
        <v>29</v>
      </c>
      <c r="B7980" s="44" t="s">
        <v>13</v>
      </c>
      <c r="C7980" s="44" t="s">
        <v>58</v>
      </c>
      <c r="D7980" s="43">
        <v>118036.87699999998</v>
      </c>
      <c r="E7980" s="43">
        <v>-13063.931999999999</v>
      </c>
      <c r="F7980" s="45">
        <v>-81960</v>
      </c>
      <c r="G7980" s="45">
        <v>-56000</v>
      </c>
      <c r="H7980" s="45">
        <v>-31470</v>
      </c>
      <c r="I7980" s="55">
        <f>pro[[#This Row],[Admin expenses 3]]+pro[[#This Row],[Admin expenses 2]]+pro[[#This Row],[Admin expenses 1]]+pro[[#This Row],[COGS]]</f>
        <v>-182493.932</v>
      </c>
      <c r="J7980" s="55">
        <f>pro[[#This Row],[Revenue]]+pro[[#This Row],[AdminExp]]</f>
        <v>-64457.055000000022</v>
      </c>
      <c r="K7980" s="83">
        <f>pro[[#This Row],[Profit]]/pro[[#This Row],[Revenue]]</f>
        <v>-0.546075570942122</v>
      </c>
      <c r="L7980" s="56">
        <f t="shared" si="124"/>
        <v>8</v>
      </c>
      <c r="M7980" s="82" t="str">
        <f>"Q"&amp;" "&amp;VLOOKUP(pro[[#This Row],[Period]],Mapping!A:B,2,0)</f>
        <v>Q 3</v>
      </c>
      <c r="N7980"/>
    </row>
    <row r="7981" spans="1:14" ht="14.25" x14ac:dyDescent="0.2">
      <c r="A7981" s="42" t="s">
        <v>29</v>
      </c>
      <c r="B7981" s="44" t="s">
        <v>13</v>
      </c>
      <c r="C7981" s="44" t="s">
        <v>59</v>
      </c>
      <c r="D7981" s="43">
        <v>97646.115000000005</v>
      </c>
      <c r="E7981" s="43">
        <v>-21720.629000000001</v>
      </c>
      <c r="F7981" s="45">
        <v>-68240</v>
      </c>
      <c r="G7981" s="45">
        <v>-16170</v>
      </c>
      <c r="H7981" s="45">
        <v>-66180</v>
      </c>
      <c r="I7981" s="55">
        <f>pro[[#This Row],[Admin expenses 3]]+pro[[#This Row],[Admin expenses 2]]+pro[[#This Row],[Admin expenses 1]]+pro[[#This Row],[COGS]]</f>
        <v>-172310.62900000002</v>
      </c>
      <c r="J7981" s="55">
        <f>pro[[#This Row],[Revenue]]+pro[[#This Row],[AdminExp]]</f>
        <v>-74664.51400000001</v>
      </c>
      <c r="K7981" s="83">
        <f>pro[[#This Row],[Profit]]/pro[[#This Row],[Revenue]]</f>
        <v>-0.76464397994738453</v>
      </c>
      <c r="L7981" s="56">
        <f t="shared" si="124"/>
        <v>8</v>
      </c>
      <c r="M7981" s="82" t="str">
        <f>"Q"&amp;" "&amp;VLOOKUP(pro[[#This Row],[Period]],Mapping!A:B,2,0)</f>
        <v>Q 3</v>
      </c>
      <c r="N7981"/>
    </row>
    <row r="7982" spans="1:14" ht="14.25" x14ac:dyDescent="0.2">
      <c r="A7982" s="42" t="s">
        <v>29</v>
      </c>
      <c r="B7982" s="44" t="s">
        <v>13</v>
      </c>
      <c r="C7982" s="44" t="s">
        <v>57</v>
      </c>
      <c r="D7982" s="43">
        <v>47820.555999999997</v>
      </c>
      <c r="E7982" s="43">
        <v>-17273.55</v>
      </c>
      <c r="F7982" s="45">
        <v>-71940</v>
      </c>
      <c r="G7982" s="45">
        <v>-53130</v>
      </c>
      <c r="H7982" s="45">
        <v>-100390</v>
      </c>
      <c r="I7982" s="55">
        <f>pro[[#This Row],[Admin expenses 3]]+pro[[#This Row],[Admin expenses 2]]+pro[[#This Row],[Admin expenses 1]]+pro[[#This Row],[COGS]]</f>
        <v>-242733.55</v>
      </c>
      <c r="J7982" s="55">
        <f>pro[[#This Row],[Revenue]]+pro[[#This Row],[AdminExp]]</f>
        <v>-194912.99400000001</v>
      </c>
      <c r="K7982" s="83">
        <f>pro[[#This Row],[Profit]]/pro[[#This Row],[Revenue]]</f>
        <v>-4.0759248805053634</v>
      </c>
      <c r="L7982" s="56">
        <f t="shared" si="124"/>
        <v>8</v>
      </c>
      <c r="M7982" s="82" t="str">
        <f>"Q"&amp;" "&amp;VLOOKUP(pro[[#This Row],[Period]],Mapping!A:B,2,0)</f>
        <v>Q 3</v>
      </c>
      <c r="N7982"/>
    </row>
    <row r="7983" spans="1:14" ht="14.25" x14ac:dyDescent="0.2">
      <c r="A7983" s="42" t="s">
        <v>29</v>
      </c>
      <c r="B7983" s="44" t="s">
        <v>13</v>
      </c>
      <c r="C7983" s="44" t="s">
        <v>58</v>
      </c>
      <c r="D7983" s="43">
        <v>4111.2609999999995</v>
      </c>
      <c r="E7983" s="43">
        <v>-1811.6559999999997</v>
      </c>
      <c r="F7983" s="45">
        <v>-80380</v>
      </c>
      <c r="G7983" s="45">
        <v>-36470</v>
      </c>
      <c r="H7983" s="45">
        <v>-89110</v>
      </c>
      <c r="I7983" s="55">
        <f>pro[[#This Row],[Admin expenses 3]]+pro[[#This Row],[Admin expenses 2]]+pro[[#This Row],[Admin expenses 1]]+pro[[#This Row],[COGS]]</f>
        <v>-207771.65599999999</v>
      </c>
      <c r="J7983" s="55">
        <f>pro[[#This Row],[Revenue]]+pro[[#This Row],[AdminExp]]</f>
        <v>-203660.39499999999</v>
      </c>
      <c r="K7983" s="83">
        <f>pro[[#This Row],[Profit]]/pro[[#This Row],[Revenue]]</f>
        <v>-49.537208900140371</v>
      </c>
      <c r="L7983" s="56">
        <f t="shared" si="124"/>
        <v>8</v>
      </c>
      <c r="M7983" s="82" t="str">
        <f>"Q"&amp;" "&amp;VLOOKUP(pro[[#This Row],[Period]],Mapping!A:B,2,0)</f>
        <v>Q 3</v>
      </c>
      <c r="N7983"/>
    </row>
    <row r="7984" spans="1:14" ht="14.25" x14ac:dyDescent="0.2">
      <c r="A7984" s="42" t="s">
        <v>29</v>
      </c>
      <c r="B7984" s="44" t="s">
        <v>13</v>
      </c>
      <c r="C7984" s="44" t="s">
        <v>59</v>
      </c>
      <c r="D7984" s="43">
        <v>176277.283</v>
      </c>
      <c r="E7984" s="43">
        <v>-23287.795999999998</v>
      </c>
      <c r="F7984" s="45">
        <v>-13270</v>
      </c>
      <c r="G7984" s="45">
        <v>-36010</v>
      </c>
      <c r="H7984" s="45">
        <v>-74570</v>
      </c>
      <c r="I7984" s="55">
        <f>pro[[#This Row],[Admin expenses 3]]+pro[[#This Row],[Admin expenses 2]]+pro[[#This Row],[Admin expenses 1]]+pro[[#This Row],[COGS]]</f>
        <v>-147137.796</v>
      </c>
      <c r="J7984" s="55">
        <f>pro[[#This Row],[Revenue]]+pro[[#This Row],[AdminExp]]</f>
        <v>29139.486999999994</v>
      </c>
      <c r="K7984" s="83">
        <f>pro[[#This Row],[Profit]]/pro[[#This Row],[Revenue]]</f>
        <v>0.16530483397568588</v>
      </c>
      <c r="L7984" s="56">
        <f t="shared" si="124"/>
        <v>8</v>
      </c>
      <c r="M7984" s="82" t="str">
        <f>"Q"&amp;" "&amp;VLOOKUP(pro[[#This Row],[Period]],Mapping!A:B,2,0)</f>
        <v>Q 3</v>
      </c>
      <c r="N7984"/>
    </row>
    <row r="7985" spans="1:14" ht="14.25" x14ac:dyDescent="0.2">
      <c r="A7985" s="42" t="s">
        <v>29</v>
      </c>
      <c r="B7985" s="44" t="s">
        <v>13</v>
      </c>
      <c r="C7985" s="44" t="s">
        <v>57</v>
      </c>
      <c r="D7985" s="43">
        <v>202976.46599999999</v>
      </c>
      <c r="E7985" s="43">
        <v>-79903.683999999994</v>
      </c>
      <c r="F7985" s="45">
        <v>-106080</v>
      </c>
      <c r="G7985" s="45">
        <v>-71780</v>
      </c>
      <c r="H7985" s="45">
        <v>-58810</v>
      </c>
      <c r="I7985" s="55">
        <f>pro[[#This Row],[Admin expenses 3]]+pro[[#This Row],[Admin expenses 2]]+pro[[#This Row],[Admin expenses 1]]+pro[[#This Row],[COGS]]</f>
        <v>-316573.68400000001</v>
      </c>
      <c r="J7985" s="55">
        <f>pro[[#This Row],[Revenue]]+pro[[#This Row],[AdminExp]]</f>
        <v>-113597.21800000002</v>
      </c>
      <c r="K7985" s="83">
        <f>pro[[#This Row],[Profit]]/pro[[#This Row],[Revenue]]</f>
        <v>-0.55965708852177987</v>
      </c>
      <c r="L7985" s="56">
        <f t="shared" si="124"/>
        <v>8</v>
      </c>
      <c r="M7985" s="82" t="str">
        <f>"Q"&amp;" "&amp;VLOOKUP(pro[[#This Row],[Period]],Mapping!A:B,2,0)</f>
        <v>Q 3</v>
      </c>
      <c r="N7985"/>
    </row>
    <row r="7986" spans="1:14" ht="14.25" x14ac:dyDescent="0.2">
      <c r="A7986" s="42" t="s">
        <v>29</v>
      </c>
      <c r="B7986" s="44" t="s">
        <v>13</v>
      </c>
      <c r="C7986" s="44" t="s">
        <v>57</v>
      </c>
      <c r="D7986" s="43">
        <v>171721.87199999997</v>
      </c>
      <c r="E7986" s="43">
        <v>-69434.357999999993</v>
      </c>
      <c r="F7986" s="45">
        <v>-34930</v>
      </c>
      <c r="G7986" s="45">
        <v>-67990</v>
      </c>
      <c r="H7986" s="45">
        <v>-16520</v>
      </c>
      <c r="I7986" s="55">
        <f>pro[[#This Row],[Admin expenses 3]]+pro[[#This Row],[Admin expenses 2]]+pro[[#This Row],[Admin expenses 1]]+pro[[#This Row],[COGS]]</f>
        <v>-188874.35800000001</v>
      </c>
      <c r="J7986" s="55">
        <f>pro[[#This Row],[Revenue]]+pro[[#This Row],[AdminExp]]</f>
        <v>-17152.486000000034</v>
      </c>
      <c r="K7986" s="83">
        <f>pro[[#This Row],[Profit]]/pro[[#This Row],[Revenue]]</f>
        <v>-9.9885272622697918E-2</v>
      </c>
      <c r="L7986" s="56">
        <f t="shared" si="124"/>
        <v>8</v>
      </c>
      <c r="M7986" s="82" t="str">
        <f>"Q"&amp;" "&amp;VLOOKUP(pro[[#This Row],[Period]],Mapping!A:B,2,0)</f>
        <v>Q 3</v>
      </c>
      <c r="N7986"/>
    </row>
    <row r="7987" spans="1:14" ht="14.25" x14ac:dyDescent="0.2">
      <c r="A7987" s="42" t="s">
        <v>29</v>
      </c>
      <c r="B7987" s="44" t="s">
        <v>13</v>
      </c>
      <c r="C7987" s="44" t="s">
        <v>57</v>
      </c>
      <c r="D7987" s="43">
        <v>2578933.9029999999</v>
      </c>
      <c r="E7987" s="43">
        <v>-15522.031000000001</v>
      </c>
      <c r="F7987" s="45">
        <v>-98810</v>
      </c>
      <c r="G7987" s="45">
        <v>-81220</v>
      </c>
      <c r="H7987" s="45">
        <v>-24690</v>
      </c>
      <c r="I7987" s="55">
        <f>pro[[#This Row],[Admin expenses 3]]+pro[[#This Row],[Admin expenses 2]]+pro[[#This Row],[Admin expenses 1]]+pro[[#This Row],[COGS]]</f>
        <v>-220242.03099999999</v>
      </c>
      <c r="J7987" s="55">
        <f>pro[[#This Row],[Revenue]]+pro[[#This Row],[AdminExp]]</f>
        <v>2358691.872</v>
      </c>
      <c r="K7987" s="83">
        <f>pro[[#This Row],[Profit]]/pro[[#This Row],[Revenue]]</f>
        <v>0.91459958289594057</v>
      </c>
      <c r="L7987" s="56">
        <f t="shared" si="124"/>
        <v>8</v>
      </c>
      <c r="M7987" s="82" t="str">
        <f>"Q"&amp;" "&amp;VLOOKUP(pro[[#This Row],[Period]],Mapping!A:B,2,0)</f>
        <v>Q 3</v>
      </c>
      <c r="N7987"/>
    </row>
    <row r="7988" spans="1:14" ht="14.25" x14ac:dyDescent="0.2">
      <c r="A7988" s="42" t="s">
        <v>29</v>
      </c>
      <c r="B7988" s="44" t="s">
        <v>13</v>
      </c>
      <c r="C7988" s="44" t="s">
        <v>57</v>
      </c>
      <c r="D7988" s="43">
        <v>-986389.92899999989</v>
      </c>
      <c r="E7988" s="43">
        <v>368948.41200000001</v>
      </c>
      <c r="F7988" s="45">
        <v>-95190</v>
      </c>
      <c r="G7988" s="45">
        <v>-99230</v>
      </c>
      <c r="H7988" s="45">
        <v>-37760</v>
      </c>
      <c r="I7988" s="55">
        <f>pro[[#This Row],[Admin expenses 3]]+pro[[#This Row],[Admin expenses 2]]+pro[[#This Row],[Admin expenses 1]]+pro[[#This Row],[COGS]]</f>
        <v>136768.41200000001</v>
      </c>
      <c r="J7988" s="55">
        <f>pro[[#This Row],[Revenue]]+pro[[#This Row],[AdminExp]]</f>
        <v>-849621.51699999988</v>
      </c>
      <c r="K7988" s="83">
        <f>pro[[#This Row],[Profit]]/pro[[#This Row],[Revenue]]</f>
        <v>0.86134447648035539</v>
      </c>
      <c r="L7988" s="56">
        <f t="shared" si="124"/>
        <v>8</v>
      </c>
      <c r="M7988" s="82" t="str">
        <f>"Q"&amp;" "&amp;VLOOKUP(pro[[#This Row],[Period]],Mapping!A:B,2,0)</f>
        <v>Q 3</v>
      </c>
      <c r="N7988"/>
    </row>
    <row r="7989" spans="1:14" ht="14.25" x14ac:dyDescent="0.2">
      <c r="A7989" s="42" t="s">
        <v>29</v>
      </c>
      <c r="B7989" s="44" t="s">
        <v>13</v>
      </c>
      <c r="C7989" s="44" t="s">
        <v>57</v>
      </c>
      <c r="D7989" s="43">
        <v>283377.45799999998</v>
      </c>
      <c r="E7989" s="43">
        <v>-35922.396999999997</v>
      </c>
      <c r="F7989" s="45">
        <v>-73140</v>
      </c>
      <c r="G7989" s="45">
        <v>-68010</v>
      </c>
      <c r="H7989" s="45">
        <v>-64780</v>
      </c>
      <c r="I7989" s="55">
        <f>pro[[#This Row],[Admin expenses 3]]+pro[[#This Row],[Admin expenses 2]]+pro[[#This Row],[Admin expenses 1]]+pro[[#This Row],[COGS]]</f>
        <v>-241852.397</v>
      </c>
      <c r="J7989" s="55">
        <f>pro[[#This Row],[Revenue]]+pro[[#This Row],[AdminExp]]</f>
        <v>41525.060999999987</v>
      </c>
      <c r="K7989" s="83">
        <f>pro[[#This Row],[Profit]]/pro[[#This Row],[Revenue]]</f>
        <v>0.14653621813489479</v>
      </c>
      <c r="L7989" s="56">
        <f t="shared" si="124"/>
        <v>8</v>
      </c>
      <c r="M7989" s="82" t="str">
        <f>"Q"&amp;" "&amp;VLOOKUP(pro[[#This Row],[Period]],Mapping!A:B,2,0)</f>
        <v>Q 3</v>
      </c>
      <c r="N7989"/>
    </row>
    <row r="7990" spans="1:14" ht="14.25" x14ac:dyDescent="0.2">
      <c r="A7990" s="42" t="s">
        <v>29</v>
      </c>
      <c r="B7990" s="44" t="s">
        <v>13</v>
      </c>
      <c r="C7990" s="44" t="s">
        <v>57</v>
      </c>
      <c r="D7990" s="43">
        <v>147889.098</v>
      </c>
      <c r="E7990" s="43">
        <v>-162706.93599999999</v>
      </c>
      <c r="F7990" s="45">
        <v>-86630</v>
      </c>
      <c r="G7990" s="45">
        <v>-22300</v>
      </c>
      <c r="H7990" s="45">
        <v>-53160</v>
      </c>
      <c r="I7990" s="55">
        <f>pro[[#This Row],[Admin expenses 3]]+pro[[#This Row],[Admin expenses 2]]+pro[[#This Row],[Admin expenses 1]]+pro[[#This Row],[COGS]]</f>
        <v>-324796.93599999999</v>
      </c>
      <c r="J7990" s="55">
        <f>pro[[#This Row],[Revenue]]+pro[[#This Row],[AdminExp]]</f>
        <v>-176907.83799999999</v>
      </c>
      <c r="K7990" s="83">
        <f>pro[[#This Row],[Profit]]/pro[[#This Row],[Revenue]]</f>
        <v>-1.1962196023401264</v>
      </c>
      <c r="L7990" s="56">
        <f t="shared" si="124"/>
        <v>8</v>
      </c>
      <c r="M7990" s="82" t="str">
        <f>"Q"&amp;" "&amp;VLOOKUP(pro[[#This Row],[Period]],Mapping!A:B,2,0)</f>
        <v>Q 3</v>
      </c>
      <c r="N7990"/>
    </row>
    <row r="7991" spans="1:14" ht="14.25" x14ac:dyDescent="0.2">
      <c r="A7991" s="42" t="s">
        <v>29</v>
      </c>
      <c r="B7991" s="44" t="s">
        <v>28</v>
      </c>
      <c r="C7991" s="44" t="s">
        <v>57</v>
      </c>
      <c r="D7991" s="43">
        <v>690043.60599999991</v>
      </c>
      <c r="E7991" s="43">
        <v>-22408.112999999998</v>
      </c>
      <c r="F7991" s="45">
        <v>-88150</v>
      </c>
      <c r="G7991" s="45">
        <v>-35760</v>
      </c>
      <c r="H7991" s="45">
        <v>-93850</v>
      </c>
      <c r="I7991" s="55">
        <f>pro[[#This Row],[Admin expenses 3]]+pro[[#This Row],[Admin expenses 2]]+pro[[#This Row],[Admin expenses 1]]+pro[[#This Row],[COGS]]</f>
        <v>-240168.11300000001</v>
      </c>
      <c r="J7991" s="55">
        <f>pro[[#This Row],[Revenue]]+pro[[#This Row],[AdminExp]]</f>
        <v>449875.4929999999</v>
      </c>
      <c r="K7991" s="83">
        <f>pro[[#This Row],[Profit]]/pro[[#This Row],[Revenue]]</f>
        <v>0.65195226662240813</v>
      </c>
      <c r="L7991" s="56">
        <f t="shared" si="124"/>
        <v>8</v>
      </c>
      <c r="M7991" s="82" t="str">
        <f>"Q"&amp;" "&amp;VLOOKUP(pro[[#This Row],[Period]],Mapping!A:B,2,0)</f>
        <v>Q 3</v>
      </c>
      <c r="N7991"/>
    </row>
    <row r="7992" spans="1:14" ht="14.25" x14ac:dyDescent="0.2">
      <c r="A7992" s="42" t="s">
        <v>29</v>
      </c>
      <c r="B7992" s="44" t="s">
        <v>28</v>
      </c>
      <c r="C7992" s="44" t="s">
        <v>57</v>
      </c>
      <c r="D7992" s="43">
        <v>1394970.0799999998</v>
      </c>
      <c r="E7992" s="43">
        <v>-825659.85600000003</v>
      </c>
      <c r="F7992" s="45">
        <v>-44960</v>
      </c>
      <c r="G7992" s="45">
        <v>-94670</v>
      </c>
      <c r="H7992" s="45">
        <v>-40350</v>
      </c>
      <c r="I7992" s="55">
        <f>pro[[#This Row],[Admin expenses 3]]+pro[[#This Row],[Admin expenses 2]]+pro[[#This Row],[Admin expenses 1]]+pro[[#This Row],[COGS]]</f>
        <v>-1005639.856</v>
      </c>
      <c r="J7992" s="55">
        <f>pro[[#This Row],[Revenue]]+pro[[#This Row],[AdminExp]]</f>
        <v>389330.22399999981</v>
      </c>
      <c r="K7992" s="83">
        <f>pro[[#This Row],[Profit]]/pro[[#This Row],[Revenue]]</f>
        <v>0.27909575236194301</v>
      </c>
      <c r="L7992" s="56">
        <f t="shared" si="124"/>
        <v>8</v>
      </c>
      <c r="M7992" s="82" t="str">
        <f>"Q"&amp;" "&amp;VLOOKUP(pro[[#This Row],[Period]],Mapping!A:B,2,0)</f>
        <v>Q 3</v>
      </c>
      <c r="N7992"/>
    </row>
    <row r="7993" spans="1:14" ht="14.25" x14ac:dyDescent="0.2">
      <c r="A7993" s="42" t="s">
        <v>29</v>
      </c>
      <c r="B7993" s="44" t="s">
        <v>28</v>
      </c>
      <c r="C7993" s="44" t="s">
        <v>57</v>
      </c>
      <c r="D7993" s="43">
        <v>2092164.7249999999</v>
      </c>
      <c r="E7993" s="43">
        <v>-1228534.888</v>
      </c>
      <c r="F7993" s="45">
        <v>-55010</v>
      </c>
      <c r="G7993" s="45">
        <v>-73290</v>
      </c>
      <c r="H7993" s="45">
        <v>-54710</v>
      </c>
      <c r="I7993" s="55">
        <f>pro[[#This Row],[Admin expenses 3]]+pro[[#This Row],[Admin expenses 2]]+pro[[#This Row],[Admin expenses 1]]+pro[[#This Row],[COGS]]</f>
        <v>-1411544.888</v>
      </c>
      <c r="J7993" s="55">
        <f>pro[[#This Row],[Revenue]]+pro[[#This Row],[AdminExp]]</f>
        <v>680619.83699999982</v>
      </c>
      <c r="K7993" s="83">
        <f>pro[[#This Row],[Profit]]/pro[[#This Row],[Revenue]]</f>
        <v>0.32531847462441077</v>
      </c>
      <c r="L7993" s="56">
        <f t="shared" si="124"/>
        <v>8</v>
      </c>
      <c r="M7993" s="82" t="str">
        <f>"Q"&amp;" "&amp;VLOOKUP(pro[[#This Row],[Period]],Mapping!A:B,2,0)</f>
        <v>Q 3</v>
      </c>
      <c r="N7993"/>
    </row>
    <row r="7994" spans="1:14" ht="14.25" x14ac:dyDescent="0.2">
      <c r="A7994" s="42" t="s">
        <v>29</v>
      </c>
      <c r="B7994" s="44" t="s">
        <v>28</v>
      </c>
      <c r="C7994" s="44" t="s">
        <v>57</v>
      </c>
      <c r="D7994" s="43">
        <v>763474.01199999987</v>
      </c>
      <c r="E7994" s="43">
        <v>-1813882.4549999998</v>
      </c>
      <c r="F7994" s="45">
        <v>-102220</v>
      </c>
      <c r="G7994" s="45">
        <v>-38040</v>
      </c>
      <c r="H7994" s="45">
        <v>-24900</v>
      </c>
      <c r="I7994" s="55">
        <f>pro[[#This Row],[Admin expenses 3]]+pro[[#This Row],[Admin expenses 2]]+pro[[#This Row],[Admin expenses 1]]+pro[[#This Row],[COGS]]</f>
        <v>-1979042.4549999998</v>
      </c>
      <c r="J7994" s="55">
        <f>pro[[#This Row],[Revenue]]+pro[[#This Row],[AdminExp]]</f>
        <v>-1215568.443</v>
      </c>
      <c r="K7994" s="83">
        <f>pro[[#This Row],[Profit]]/pro[[#This Row],[Revenue]]</f>
        <v>-1.5921543155289484</v>
      </c>
      <c r="L7994" s="56">
        <f t="shared" si="124"/>
        <v>8</v>
      </c>
      <c r="M7994" s="82" t="str">
        <f>"Q"&amp;" "&amp;VLOOKUP(pro[[#This Row],[Period]],Mapping!A:B,2,0)</f>
        <v>Q 3</v>
      </c>
      <c r="N7994"/>
    </row>
    <row r="7995" spans="1:14" ht="14.25" x14ac:dyDescent="0.2">
      <c r="A7995" s="42" t="s">
        <v>29</v>
      </c>
      <c r="B7995" s="44" t="s">
        <v>28</v>
      </c>
      <c r="C7995" s="44" t="s">
        <v>57</v>
      </c>
      <c r="D7995" s="43">
        <v>512900.32499999995</v>
      </c>
      <c r="E7995" s="43">
        <v>-348197.549</v>
      </c>
      <c r="F7995" s="45">
        <v>-13380</v>
      </c>
      <c r="G7995" s="45">
        <v>-14210</v>
      </c>
      <c r="H7995" s="45">
        <v>-51370</v>
      </c>
      <c r="I7995" s="55">
        <f>pro[[#This Row],[Admin expenses 3]]+pro[[#This Row],[Admin expenses 2]]+pro[[#This Row],[Admin expenses 1]]+pro[[#This Row],[COGS]]</f>
        <v>-427157.549</v>
      </c>
      <c r="J7995" s="55">
        <f>pro[[#This Row],[Revenue]]+pro[[#This Row],[AdminExp]]</f>
        <v>85742.775999999954</v>
      </c>
      <c r="K7995" s="83">
        <f>pro[[#This Row],[Profit]]/pro[[#This Row],[Revenue]]</f>
        <v>0.16717239553318661</v>
      </c>
      <c r="L7995" s="56">
        <f t="shared" si="124"/>
        <v>8</v>
      </c>
      <c r="M7995" s="82" t="str">
        <f>"Q"&amp;" "&amp;VLOOKUP(pro[[#This Row],[Period]],Mapping!A:B,2,0)</f>
        <v>Q 3</v>
      </c>
      <c r="N7995"/>
    </row>
    <row r="7996" spans="1:14" ht="14.25" x14ac:dyDescent="0.2">
      <c r="A7996" s="42" t="s">
        <v>29</v>
      </c>
      <c r="B7996" s="44" t="s">
        <v>28</v>
      </c>
      <c r="C7996" s="44" t="s">
        <v>57</v>
      </c>
      <c r="D7996" s="43">
        <v>320526.26199999999</v>
      </c>
      <c r="E7996" s="43">
        <v>-300638.38699999999</v>
      </c>
      <c r="F7996" s="45">
        <v>-53480</v>
      </c>
      <c r="G7996" s="45">
        <v>-91110</v>
      </c>
      <c r="H7996" s="45">
        <v>-56540</v>
      </c>
      <c r="I7996" s="55">
        <f>pro[[#This Row],[Admin expenses 3]]+pro[[#This Row],[Admin expenses 2]]+pro[[#This Row],[Admin expenses 1]]+pro[[#This Row],[COGS]]</f>
        <v>-501768.38699999999</v>
      </c>
      <c r="J7996" s="55">
        <f>pro[[#This Row],[Revenue]]+pro[[#This Row],[AdminExp]]</f>
        <v>-181242.125</v>
      </c>
      <c r="K7996" s="83">
        <f>pro[[#This Row],[Profit]]/pro[[#This Row],[Revenue]]</f>
        <v>-0.56545171640257053</v>
      </c>
      <c r="L7996" s="56">
        <f t="shared" si="124"/>
        <v>8</v>
      </c>
      <c r="M7996" s="82" t="str">
        <f>"Q"&amp;" "&amp;VLOOKUP(pro[[#This Row],[Period]],Mapping!A:B,2,0)</f>
        <v>Q 3</v>
      </c>
      <c r="N7996"/>
    </row>
    <row r="7997" spans="1:14" ht="14.25" x14ac:dyDescent="0.2">
      <c r="A7997" s="42" t="s">
        <v>29</v>
      </c>
      <c r="B7997" s="44" t="s">
        <v>28</v>
      </c>
      <c r="C7997" s="44" t="s">
        <v>57</v>
      </c>
      <c r="D7997" s="43">
        <v>10367.041999999999</v>
      </c>
      <c r="E7997" s="43">
        <v>-4193.5110000000004</v>
      </c>
      <c r="F7997" s="45">
        <v>-90440</v>
      </c>
      <c r="G7997" s="45">
        <v>-100750</v>
      </c>
      <c r="H7997" s="45">
        <v>-66690</v>
      </c>
      <c r="I7997" s="55">
        <f>pro[[#This Row],[Admin expenses 3]]+pro[[#This Row],[Admin expenses 2]]+pro[[#This Row],[Admin expenses 1]]+pro[[#This Row],[COGS]]</f>
        <v>-262073.511</v>
      </c>
      <c r="J7997" s="55">
        <f>pro[[#This Row],[Revenue]]+pro[[#This Row],[AdminExp]]</f>
        <v>-251706.46900000001</v>
      </c>
      <c r="K7997" s="83">
        <f>pro[[#This Row],[Profit]]/pro[[#This Row],[Revenue]]</f>
        <v>-24.279487726585849</v>
      </c>
      <c r="L7997" s="56">
        <f t="shared" si="124"/>
        <v>8</v>
      </c>
      <c r="M7997" s="82" t="str">
        <f>"Q"&amp;" "&amp;VLOOKUP(pro[[#This Row],[Period]],Mapping!A:B,2,0)</f>
        <v>Q 3</v>
      </c>
      <c r="N7997"/>
    </row>
    <row r="7998" spans="1:14" ht="14.25" x14ac:dyDescent="0.2">
      <c r="A7998" s="42" t="s">
        <v>29</v>
      </c>
      <c r="B7998" s="44" t="s">
        <v>28</v>
      </c>
      <c r="C7998" s="44" t="s">
        <v>57</v>
      </c>
      <c r="D7998" s="43">
        <v>417274.70399999997</v>
      </c>
      <c r="E7998" s="43">
        <v>-57476.957999999984</v>
      </c>
      <c r="F7998" s="45">
        <v>-16540</v>
      </c>
      <c r="G7998" s="45">
        <v>-21150</v>
      </c>
      <c r="H7998" s="45">
        <v>-105230</v>
      </c>
      <c r="I7998" s="55">
        <f>pro[[#This Row],[Admin expenses 3]]+pro[[#This Row],[Admin expenses 2]]+pro[[#This Row],[Admin expenses 1]]+pro[[#This Row],[COGS]]</f>
        <v>-200396.95799999998</v>
      </c>
      <c r="J7998" s="55">
        <f>pro[[#This Row],[Revenue]]+pro[[#This Row],[AdminExp]]</f>
        <v>216877.74599999998</v>
      </c>
      <c r="K7998" s="83">
        <f>pro[[#This Row],[Profit]]/pro[[#This Row],[Revenue]]</f>
        <v>0.51974812736311948</v>
      </c>
      <c r="L7998" s="56">
        <f t="shared" si="124"/>
        <v>8</v>
      </c>
      <c r="M7998" s="82" t="str">
        <f>"Q"&amp;" "&amp;VLOOKUP(pro[[#This Row],[Period]],Mapping!A:B,2,0)</f>
        <v>Q 3</v>
      </c>
      <c r="N7998"/>
    </row>
    <row r="7999" spans="1:14" ht="14.25" x14ac:dyDescent="0.2">
      <c r="A7999" s="42" t="s">
        <v>29</v>
      </c>
      <c r="B7999" s="44" t="s">
        <v>28</v>
      </c>
      <c r="C7999" s="44" t="s">
        <v>57</v>
      </c>
      <c r="D7999" s="43">
        <v>61560.155999999995</v>
      </c>
      <c r="E7999" s="43">
        <v>-10459.882999999998</v>
      </c>
      <c r="F7999" s="45">
        <v>-45410</v>
      </c>
      <c r="G7999" s="45">
        <v>-29610</v>
      </c>
      <c r="H7999" s="45">
        <v>-53060</v>
      </c>
      <c r="I7999" s="55">
        <f>pro[[#This Row],[Admin expenses 3]]+pro[[#This Row],[Admin expenses 2]]+pro[[#This Row],[Admin expenses 1]]+pro[[#This Row],[COGS]]</f>
        <v>-138539.883</v>
      </c>
      <c r="J7999" s="55">
        <f>pro[[#This Row],[Revenue]]+pro[[#This Row],[AdminExp]]</f>
        <v>-76979.727000000014</v>
      </c>
      <c r="K7999" s="83">
        <f>pro[[#This Row],[Profit]]/pro[[#This Row],[Revenue]]</f>
        <v>-1.2504797258798372</v>
      </c>
      <c r="L7999" s="56">
        <f t="shared" si="124"/>
        <v>8</v>
      </c>
      <c r="M7999" s="82" t="str">
        <f>"Q"&amp;" "&amp;VLOOKUP(pro[[#This Row],[Period]],Mapping!A:B,2,0)</f>
        <v>Q 3</v>
      </c>
      <c r="N7999"/>
    </row>
    <row r="8000" spans="1:14" ht="14.25" x14ac:dyDescent="0.2">
      <c r="A8000" s="42" t="s">
        <v>29</v>
      </c>
      <c r="B8000" s="44" t="s">
        <v>28</v>
      </c>
      <c r="C8000" s="44" t="s">
        <v>57</v>
      </c>
      <c r="D8000" s="43">
        <v>651212.73699999996</v>
      </c>
      <c r="E8000" s="43">
        <v>-78051.12</v>
      </c>
      <c r="F8000" s="45">
        <v>-18520</v>
      </c>
      <c r="G8000" s="45">
        <v>-25780</v>
      </c>
      <c r="H8000" s="45">
        <v>-84890</v>
      </c>
      <c r="I8000" s="55">
        <f>pro[[#This Row],[Admin expenses 3]]+pro[[#This Row],[Admin expenses 2]]+pro[[#This Row],[Admin expenses 1]]+pro[[#This Row],[COGS]]</f>
        <v>-207241.12</v>
      </c>
      <c r="J8000" s="55">
        <f>pro[[#This Row],[Revenue]]+pro[[#This Row],[AdminExp]]</f>
        <v>443971.61699999997</v>
      </c>
      <c r="K8000" s="83">
        <f>pro[[#This Row],[Profit]]/pro[[#This Row],[Revenue]]</f>
        <v>0.68176126137409998</v>
      </c>
      <c r="L8000" s="56">
        <f t="shared" si="124"/>
        <v>8</v>
      </c>
      <c r="M8000" s="82" t="str">
        <f>"Q"&amp;" "&amp;VLOOKUP(pro[[#This Row],[Period]],Mapping!A:B,2,0)</f>
        <v>Q 3</v>
      </c>
      <c r="N8000"/>
    </row>
    <row r="8001" spans="1:14" ht="14.25" x14ac:dyDescent="0.2">
      <c r="A8001" s="42" t="s">
        <v>29</v>
      </c>
      <c r="B8001" s="44" t="s">
        <v>28</v>
      </c>
      <c r="C8001" s="44" t="s">
        <v>57</v>
      </c>
      <c r="D8001" s="43">
        <v>156823.99599999998</v>
      </c>
      <c r="E8001" s="43">
        <v>-26577.578999999998</v>
      </c>
      <c r="F8001" s="45">
        <v>-38990</v>
      </c>
      <c r="G8001" s="45">
        <v>-76120</v>
      </c>
      <c r="H8001" s="45">
        <v>-89470</v>
      </c>
      <c r="I8001" s="55">
        <f>pro[[#This Row],[Admin expenses 3]]+pro[[#This Row],[Admin expenses 2]]+pro[[#This Row],[Admin expenses 1]]+pro[[#This Row],[COGS]]</f>
        <v>-231157.579</v>
      </c>
      <c r="J8001" s="55">
        <f>pro[[#This Row],[Revenue]]+pro[[#This Row],[AdminExp]]</f>
        <v>-74333.583000000013</v>
      </c>
      <c r="K8001" s="83">
        <f>pro[[#This Row],[Profit]]/pro[[#This Row],[Revenue]]</f>
        <v>-0.47399368015083621</v>
      </c>
      <c r="L8001" s="56">
        <f t="shared" si="124"/>
        <v>8</v>
      </c>
      <c r="M8001" s="82" t="str">
        <f>"Q"&amp;" "&amp;VLOOKUP(pro[[#This Row],[Period]],Mapping!A:B,2,0)</f>
        <v>Q 3</v>
      </c>
      <c r="N8001"/>
    </row>
    <row r="8002" spans="1:14" ht="14.25" x14ac:dyDescent="0.2">
      <c r="A8002" s="42" t="s">
        <v>29</v>
      </c>
      <c r="B8002" s="44" t="s">
        <v>28</v>
      </c>
      <c r="C8002" s="44" t="s">
        <v>57</v>
      </c>
      <c r="D8002" s="43">
        <v>1182140.7779999999</v>
      </c>
      <c r="E8002" s="43">
        <v>-84896.083999999988</v>
      </c>
      <c r="F8002" s="45">
        <v>-87130</v>
      </c>
      <c r="G8002" s="45">
        <v>-73590</v>
      </c>
      <c r="H8002" s="45">
        <v>-42320</v>
      </c>
      <c r="I8002" s="55">
        <f>pro[[#This Row],[Admin expenses 3]]+pro[[#This Row],[Admin expenses 2]]+pro[[#This Row],[Admin expenses 1]]+pro[[#This Row],[COGS]]</f>
        <v>-287936.08399999997</v>
      </c>
      <c r="J8002" s="55">
        <f>pro[[#This Row],[Revenue]]+pro[[#This Row],[AdminExp]]</f>
        <v>894204.6939999999</v>
      </c>
      <c r="K8002" s="83">
        <f>pro[[#This Row],[Profit]]/pro[[#This Row],[Revenue]]</f>
        <v>0.75642826187999068</v>
      </c>
      <c r="L8002" s="56">
        <f t="shared" ref="L8002:L8065" si="125">MONTH(DATEVALUE(A8002&amp;"1"))</f>
        <v>8</v>
      </c>
      <c r="M8002" s="82" t="str">
        <f>"Q"&amp;" "&amp;VLOOKUP(pro[[#This Row],[Period]],Mapping!A:B,2,0)</f>
        <v>Q 3</v>
      </c>
      <c r="N8002"/>
    </row>
    <row r="8003" spans="1:14" ht="14.25" x14ac:dyDescent="0.2">
      <c r="A8003" s="42" t="s">
        <v>29</v>
      </c>
      <c r="B8003" s="44" t="s">
        <v>28</v>
      </c>
      <c r="C8003" s="44" t="s">
        <v>57</v>
      </c>
      <c r="D8003" s="43">
        <v>39751.270999999993</v>
      </c>
      <c r="E8003" s="43">
        <v>-51167.493999999999</v>
      </c>
      <c r="F8003" s="45">
        <v>-57020</v>
      </c>
      <c r="G8003" s="45">
        <v>-43420</v>
      </c>
      <c r="H8003" s="45">
        <v>-20190</v>
      </c>
      <c r="I8003" s="55">
        <f>pro[[#This Row],[Admin expenses 3]]+pro[[#This Row],[Admin expenses 2]]+pro[[#This Row],[Admin expenses 1]]+pro[[#This Row],[COGS]]</f>
        <v>-171797.49400000001</v>
      </c>
      <c r="J8003" s="55">
        <f>pro[[#This Row],[Revenue]]+pro[[#This Row],[AdminExp]]</f>
        <v>-132046.223</v>
      </c>
      <c r="K8003" s="83">
        <f>pro[[#This Row],[Profit]]/pro[[#This Row],[Revenue]]</f>
        <v>-3.3218113453529581</v>
      </c>
      <c r="L8003" s="56">
        <f t="shared" si="125"/>
        <v>8</v>
      </c>
      <c r="M8003" s="82" t="str">
        <f>"Q"&amp;" "&amp;VLOOKUP(pro[[#This Row],[Period]],Mapping!A:B,2,0)</f>
        <v>Q 3</v>
      </c>
      <c r="N8003"/>
    </row>
    <row r="8004" spans="1:14" ht="14.25" x14ac:dyDescent="0.2">
      <c r="A8004" s="42" t="s">
        <v>29</v>
      </c>
      <c r="B8004" s="44" t="s">
        <v>28</v>
      </c>
      <c r="C8004" s="44" t="s">
        <v>57</v>
      </c>
      <c r="D8004" s="43">
        <v>106050.76299999999</v>
      </c>
      <c r="E8004" s="43">
        <v>-76436.822</v>
      </c>
      <c r="F8004" s="45">
        <v>-18070</v>
      </c>
      <c r="G8004" s="45">
        <v>-94640</v>
      </c>
      <c r="H8004" s="45">
        <v>-97800</v>
      </c>
      <c r="I8004" s="55">
        <f>pro[[#This Row],[Admin expenses 3]]+pro[[#This Row],[Admin expenses 2]]+pro[[#This Row],[Admin expenses 1]]+pro[[#This Row],[COGS]]</f>
        <v>-286946.82199999999</v>
      </c>
      <c r="J8004" s="55">
        <f>pro[[#This Row],[Revenue]]+pro[[#This Row],[AdminExp]]</f>
        <v>-180896.05900000001</v>
      </c>
      <c r="K8004" s="83">
        <f>pro[[#This Row],[Profit]]/pro[[#This Row],[Revenue]]</f>
        <v>-1.7057497172368294</v>
      </c>
      <c r="L8004" s="56">
        <f t="shared" si="125"/>
        <v>8</v>
      </c>
      <c r="M8004" s="82" t="str">
        <f>"Q"&amp;" "&amp;VLOOKUP(pro[[#This Row],[Period]],Mapping!A:B,2,0)</f>
        <v>Q 3</v>
      </c>
      <c r="N8004"/>
    </row>
    <row r="8005" spans="1:14" ht="14.25" x14ac:dyDescent="0.2">
      <c r="A8005" s="42" t="s">
        <v>29</v>
      </c>
      <c r="B8005" s="44" t="s">
        <v>28</v>
      </c>
      <c r="C8005" s="44" t="s">
        <v>57</v>
      </c>
      <c r="D8005" s="43">
        <v>226422.51799999998</v>
      </c>
      <c r="E8005" s="43">
        <v>-206466.58199999999</v>
      </c>
      <c r="F8005" s="45">
        <v>-61340</v>
      </c>
      <c r="G8005" s="45">
        <v>-27580</v>
      </c>
      <c r="H8005" s="45">
        <v>-24970</v>
      </c>
      <c r="I8005" s="55">
        <f>pro[[#This Row],[Admin expenses 3]]+pro[[#This Row],[Admin expenses 2]]+pro[[#This Row],[Admin expenses 1]]+pro[[#This Row],[COGS]]</f>
        <v>-320356.58199999999</v>
      </c>
      <c r="J8005" s="55">
        <f>pro[[#This Row],[Revenue]]+pro[[#This Row],[AdminExp]]</f>
        <v>-93934.064000000013</v>
      </c>
      <c r="K8005" s="83">
        <f>pro[[#This Row],[Profit]]/pro[[#This Row],[Revenue]]</f>
        <v>-0.41486184691224048</v>
      </c>
      <c r="L8005" s="56">
        <f t="shared" si="125"/>
        <v>8</v>
      </c>
      <c r="M8005" s="82" t="str">
        <f>"Q"&amp;" "&amp;VLOOKUP(pro[[#This Row],[Period]],Mapping!A:B,2,0)</f>
        <v>Q 3</v>
      </c>
      <c r="N8005"/>
    </row>
    <row r="8006" spans="1:14" ht="14.25" x14ac:dyDescent="0.2">
      <c r="A8006" s="42" t="s">
        <v>29</v>
      </c>
      <c r="B8006" s="44" t="s">
        <v>28</v>
      </c>
      <c r="C8006" s="44" t="s">
        <v>57</v>
      </c>
      <c r="D8006" s="43">
        <v>78665.817999999999</v>
      </c>
      <c r="E8006" s="43">
        <v>-87935.301999999996</v>
      </c>
      <c r="F8006" s="45">
        <v>-95280</v>
      </c>
      <c r="G8006" s="45">
        <v>-80860</v>
      </c>
      <c r="H8006" s="45">
        <v>-69840</v>
      </c>
      <c r="I8006" s="55">
        <f>pro[[#This Row],[Admin expenses 3]]+pro[[#This Row],[Admin expenses 2]]+pro[[#This Row],[Admin expenses 1]]+pro[[#This Row],[COGS]]</f>
        <v>-333915.30200000003</v>
      </c>
      <c r="J8006" s="55">
        <f>pro[[#This Row],[Revenue]]+pro[[#This Row],[AdminExp]]</f>
        <v>-255249.48400000003</v>
      </c>
      <c r="K8006" s="83">
        <f>pro[[#This Row],[Profit]]/pro[[#This Row],[Revenue]]</f>
        <v>-3.2447318351154757</v>
      </c>
      <c r="L8006" s="56">
        <f t="shared" si="125"/>
        <v>8</v>
      </c>
      <c r="M8006" s="82" t="str">
        <f>"Q"&amp;" "&amp;VLOOKUP(pro[[#This Row],[Period]],Mapping!A:B,2,0)</f>
        <v>Q 3</v>
      </c>
      <c r="N8006"/>
    </row>
    <row r="8007" spans="1:14" ht="14.25" x14ac:dyDescent="0.2">
      <c r="A8007" s="42" t="s">
        <v>29</v>
      </c>
      <c r="B8007" s="44" t="s">
        <v>28</v>
      </c>
      <c r="C8007" s="44" t="s">
        <v>57</v>
      </c>
      <c r="D8007" s="43">
        <v>65293.654999999992</v>
      </c>
      <c r="E8007" s="43">
        <v>-147682.696</v>
      </c>
      <c r="F8007" s="45">
        <v>-37430</v>
      </c>
      <c r="G8007" s="45">
        <v>-41190</v>
      </c>
      <c r="H8007" s="45">
        <v>-77860</v>
      </c>
      <c r="I8007" s="55">
        <f>pro[[#This Row],[Admin expenses 3]]+pro[[#This Row],[Admin expenses 2]]+pro[[#This Row],[Admin expenses 1]]+pro[[#This Row],[COGS]]</f>
        <v>-304162.696</v>
      </c>
      <c r="J8007" s="55">
        <f>pro[[#This Row],[Revenue]]+pro[[#This Row],[AdminExp]]</f>
        <v>-238869.041</v>
      </c>
      <c r="K8007" s="83">
        <f>pro[[#This Row],[Profit]]/pro[[#This Row],[Revenue]]</f>
        <v>-3.6583806037508548</v>
      </c>
      <c r="L8007" s="56">
        <f t="shared" si="125"/>
        <v>8</v>
      </c>
      <c r="M8007" s="82" t="str">
        <f>"Q"&amp;" "&amp;VLOOKUP(pro[[#This Row],[Period]],Mapping!A:B,2,0)</f>
        <v>Q 3</v>
      </c>
      <c r="N8007"/>
    </row>
    <row r="8008" spans="1:14" ht="14.25" x14ac:dyDescent="0.2">
      <c r="A8008" s="42" t="s">
        <v>29</v>
      </c>
      <c r="B8008" s="44" t="s">
        <v>28</v>
      </c>
      <c r="C8008" s="44" t="s">
        <v>57</v>
      </c>
      <c r="D8008" s="43">
        <v>597749.71199999994</v>
      </c>
      <c r="E8008" s="43">
        <v>-177291.8</v>
      </c>
      <c r="F8008" s="45">
        <v>-78630</v>
      </c>
      <c r="G8008" s="45">
        <v>-31650</v>
      </c>
      <c r="H8008" s="45">
        <v>-47170</v>
      </c>
      <c r="I8008" s="55">
        <f>pro[[#This Row],[Admin expenses 3]]+pro[[#This Row],[Admin expenses 2]]+pro[[#This Row],[Admin expenses 1]]+pro[[#This Row],[COGS]]</f>
        <v>-334741.8</v>
      </c>
      <c r="J8008" s="55">
        <f>pro[[#This Row],[Revenue]]+pro[[#This Row],[AdminExp]]</f>
        <v>263007.91199999995</v>
      </c>
      <c r="K8008" s="83">
        <f>pro[[#This Row],[Profit]]/pro[[#This Row],[Revenue]]</f>
        <v>0.4399967188942786</v>
      </c>
      <c r="L8008" s="56">
        <f t="shared" si="125"/>
        <v>8</v>
      </c>
      <c r="M8008" s="82" t="str">
        <f>"Q"&amp;" "&amp;VLOOKUP(pro[[#This Row],[Period]],Mapping!A:B,2,0)</f>
        <v>Q 3</v>
      </c>
      <c r="N8008"/>
    </row>
    <row r="8009" spans="1:14" ht="14.25" x14ac:dyDescent="0.2">
      <c r="A8009" s="42" t="s">
        <v>29</v>
      </c>
      <c r="B8009" s="44" t="s">
        <v>28</v>
      </c>
      <c r="C8009" s="44" t="s">
        <v>57</v>
      </c>
      <c r="D8009" s="43">
        <v>239917.04799999998</v>
      </c>
      <c r="E8009" s="43">
        <v>-234958.122</v>
      </c>
      <c r="F8009" s="45">
        <v>-18530</v>
      </c>
      <c r="G8009" s="45">
        <v>-70370</v>
      </c>
      <c r="H8009" s="45">
        <v>-97390</v>
      </c>
      <c r="I8009" s="55">
        <f>pro[[#This Row],[Admin expenses 3]]+pro[[#This Row],[Admin expenses 2]]+pro[[#This Row],[Admin expenses 1]]+pro[[#This Row],[COGS]]</f>
        <v>-421248.12199999997</v>
      </c>
      <c r="J8009" s="55">
        <f>pro[[#This Row],[Revenue]]+pro[[#This Row],[AdminExp]]</f>
        <v>-181331.07399999999</v>
      </c>
      <c r="K8009" s="83">
        <f>pro[[#This Row],[Profit]]/pro[[#This Row],[Revenue]]</f>
        <v>-0.7558073738886617</v>
      </c>
      <c r="L8009" s="56">
        <f t="shared" si="125"/>
        <v>8</v>
      </c>
      <c r="M8009" s="82" t="str">
        <f>"Q"&amp;" "&amp;VLOOKUP(pro[[#This Row],[Period]],Mapping!A:B,2,0)</f>
        <v>Q 3</v>
      </c>
      <c r="N8009"/>
    </row>
    <row r="8010" spans="1:14" ht="14.25" x14ac:dyDescent="0.2">
      <c r="A8010" s="42" t="s">
        <v>29</v>
      </c>
      <c r="B8010" s="44" t="s">
        <v>28</v>
      </c>
      <c r="C8010" s="44" t="s">
        <v>57</v>
      </c>
      <c r="D8010" s="43">
        <v>2278.0449999999996</v>
      </c>
      <c r="E8010" s="43">
        <v>-2115.6030000000001</v>
      </c>
      <c r="F8010" s="45">
        <v>-93320</v>
      </c>
      <c r="G8010" s="45">
        <v>-63230</v>
      </c>
      <c r="H8010" s="45">
        <v>-59790</v>
      </c>
      <c r="I8010" s="55">
        <f>pro[[#This Row],[Admin expenses 3]]+pro[[#This Row],[Admin expenses 2]]+pro[[#This Row],[Admin expenses 1]]+pro[[#This Row],[COGS]]</f>
        <v>-218455.603</v>
      </c>
      <c r="J8010" s="55">
        <f>pro[[#This Row],[Revenue]]+pro[[#This Row],[AdminExp]]</f>
        <v>-216177.55799999999</v>
      </c>
      <c r="K8010" s="83">
        <f>pro[[#This Row],[Profit]]/pro[[#This Row],[Revenue]]</f>
        <v>-94.896087654106935</v>
      </c>
      <c r="L8010" s="56">
        <f t="shared" si="125"/>
        <v>8</v>
      </c>
      <c r="M8010" s="82" t="str">
        <f>"Q"&amp;" "&amp;VLOOKUP(pro[[#This Row],[Period]],Mapping!A:B,2,0)</f>
        <v>Q 3</v>
      </c>
      <c r="N8010"/>
    </row>
    <row r="8011" spans="1:14" ht="14.25" x14ac:dyDescent="0.2">
      <c r="A8011" s="42" t="s">
        <v>29</v>
      </c>
      <c r="B8011" s="44" t="s">
        <v>28</v>
      </c>
      <c r="C8011" s="44" t="s">
        <v>58</v>
      </c>
      <c r="D8011" s="43">
        <v>530260.61199999996</v>
      </c>
      <c r="E8011" s="43">
        <v>-413567.14699999994</v>
      </c>
      <c r="F8011" s="45">
        <v>-39160</v>
      </c>
      <c r="G8011" s="45">
        <v>-68580</v>
      </c>
      <c r="H8011" s="45">
        <v>-37420</v>
      </c>
      <c r="I8011" s="55">
        <f>pro[[#This Row],[Admin expenses 3]]+pro[[#This Row],[Admin expenses 2]]+pro[[#This Row],[Admin expenses 1]]+pro[[#This Row],[COGS]]</f>
        <v>-558727.14699999988</v>
      </c>
      <c r="J8011" s="55">
        <f>pro[[#This Row],[Revenue]]+pro[[#This Row],[AdminExp]]</f>
        <v>-28466.534999999916</v>
      </c>
      <c r="K8011" s="83">
        <f>pro[[#This Row],[Profit]]/pro[[#This Row],[Revenue]]</f>
        <v>-5.3684045836691181E-2</v>
      </c>
      <c r="L8011" s="56">
        <f t="shared" si="125"/>
        <v>8</v>
      </c>
      <c r="M8011" s="82" t="str">
        <f>"Q"&amp;" "&amp;VLOOKUP(pro[[#This Row],[Period]],Mapping!A:B,2,0)</f>
        <v>Q 3</v>
      </c>
      <c r="N8011"/>
    </row>
    <row r="8012" spans="1:14" ht="14.25" x14ac:dyDescent="0.2">
      <c r="A8012" s="42" t="s">
        <v>29</v>
      </c>
      <c r="B8012" s="44" t="s">
        <v>28</v>
      </c>
      <c r="C8012" s="44" t="s">
        <v>59</v>
      </c>
      <c r="D8012" s="43">
        <v>136390.33799999999</v>
      </c>
      <c r="E8012" s="43">
        <v>-105612.24099999999</v>
      </c>
      <c r="F8012" s="45">
        <v>-75660</v>
      </c>
      <c r="G8012" s="45">
        <v>-28680</v>
      </c>
      <c r="H8012" s="45">
        <v>-105140</v>
      </c>
      <c r="I8012" s="55">
        <f>pro[[#This Row],[Admin expenses 3]]+pro[[#This Row],[Admin expenses 2]]+pro[[#This Row],[Admin expenses 1]]+pro[[#This Row],[COGS]]</f>
        <v>-315092.24099999998</v>
      </c>
      <c r="J8012" s="55">
        <f>pro[[#This Row],[Revenue]]+pro[[#This Row],[AdminExp]]</f>
        <v>-178701.90299999999</v>
      </c>
      <c r="K8012" s="83">
        <f>pro[[#This Row],[Profit]]/pro[[#This Row],[Revenue]]</f>
        <v>-1.3102240644055008</v>
      </c>
      <c r="L8012" s="56">
        <f t="shared" si="125"/>
        <v>8</v>
      </c>
      <c r="M8012" s="82" t="str">
        <f>"Q"&amp;" "&amp;VLOOKUP(pro[[#This Row],[Period]],Mapping!A:B,2,0)</f>
        <v>Q 3</v>
      </c>
      <c r="N8012"/>
    </row>
    <row r="8013" spans="1:14" ht="14.25" x14ac:dyDescent="0.2">
      <c r="A8013" s="42" t="s">
        <v>29</v>
      </c>
      <c r="B8013" s="44" t="s">
        <v>28</v>
      </c>
      <c r="C8013" s="44" t="s">
        <v>57</v>
      </c>
      <c r="D8013" s="43">
        <v>163774.79999999999</v>
      </c>
      <c r="E8013" s="43">
        <v>-34471.5</v>
      </c>
      <c r="F8013" s="45">
        <v>-72130</v>
      </c>
      <c r="G8013" s="45">
        <v>-14810</v>
      </c>
      <c r="H8013" s="45">
        <v>-33740</v>
      </c>
      <c r="I8013" s="55">
        <f>pro[[#This Row],[Admin expenses 3]]+pro[[#This Row],[Admin expenses 2]]+pro[[#This Row],[Admin expenses 1]]+pro[[#This Row],[COGS]]</f>
        <v>-155151.5</v>
      </c>
      <c r="J8013" s="55">
        <f>pro[[#This Row],[Revenue]]+pro[[#This Row],[AdminExp]]</f>
        <v>8623.2999999999884</v>
      </c>
      <c r="K8013" s="83">
        <f>pro[[#This Row],[Profit]]/pro[[#This Row],[Revenue]]</f>
        <v>5.2653399668324975E-2</v>
      </c>
      <c r="L8013" s="56">
        <f t="shared" si="125"/>
        <v>8</v>
      </c>
      <c r="M8013" s="82" t="str">
        <f>"Q"&amp;" "&amp;VLOOKUP(pro[[#This Row],[Period]],Mapping!A:B,2,0)</f>
        <v>Q 3</v>
      </c>
      <c r="N8013"/>
    </row>
    <row r="8014" spans="1:14" ht="14.25" x14ac:dyDescent="0.2">
      <c r="A8014" s="42" t="s">
        <v>29</v>
      </c>
      <c r="B8014" s="44" t="s">
        <v>28</v>
      </c>
      <c r="C8014" s="44" t="s">
        <v>57</v>
      </c>
      <c r="D8014" s="43">
        <v>102610.144</v>
      </c>
      <c r="E8014" s="43">
        <v>-45047.414999999994</v>
      </c>
      <c r="F8014" s="45">
        <v>-104960</v>
      </c>
      <c r="G8014" s="45">
        <v>-90250</v>
      </c>
      <c r="H8014" s="45">
        <v>-60570</v>
      </c>
      <c r="I8014" s="55">
        <f>pro[[#This Row],[Admin expenses 3]]+pro[[#This Row],[Admin expenses 2]]+pro[[#This Row],[Admin expenses 1]]+pro[[#This Row],[COGS]]</f>
        <v>-300827.41499999998</v>
      </c>
      <c r="J8014" s="55">
        <f>pro[[#This Row],[Revenue]]+pro[[#This Row],[AdminExp]]</f>
        <v>-198217.27099999998</v>
      </c>
      <c r="K8014" s="83">
        <f>pro[[#This Row],[Profit]]/pro[[#This Row],[Revenue]]</f>
        <v>-1.9317512213997086</v>
      </c>
      <c r="L8014" s="56">
        <f t="shared" si="125"/>
        <v>8</v>
      </c>
      <c r="M8014" s="82" t="str">
        <f>"Q"&amp;" "&amp;VLOOKUP(pro[[#This Row],[Period]],Mapping!A:B,2,0)</f>
        <v>Q 3</v>
      </c>
      <c r="N8014"/>
    </row>
    <row r="8015" spans="1:14" ht="14.25" x14ac:dyDescent="0.2">
      <c r="A8015" s="42" t="s">
        <v>29</v>
      </c>
      <c r="B8015" s="44" t="s">
        <v>28</v>
      </c>
      <c r="C8015" s="44" t="s">
        <v>57</v>
      </c>
      <c r="D8015" s="43">
        <v>43962.477999999996</v>
      </c>
      <c r="E8015" s="43">
        <v>-20989.079999999998</v>
      </c>
      <c r="F8015" s="45">
        <v>-51500</v>
      </c>
      <c r="G8015" s="45">
        <v>-51020</v>
      </c>
      <c r="H8015" s="45">
        <v>-81260</v>
      </c>
      <c r="I8015" s="55">
        <f>pro[[#This Row],[Admin expenses 3]]+pro[[#This Row],[Admin expenses 2]]+pro[[#This Row],[Admin expenses 1]]+pro[[#This Row],[COGS]]</f>
        <v>-204769.08</v>
      </c>
      <c r="J8015" s="55">
        <f>pro[[#This Row],[Revenue]]+pro[[#This Row],[AdminExp]]</f>
        <v>-160806.60199999998</v>
      </c>
      <c r="K8015" s="83">
        <f>pro[[#This Row],[Profit]]/pro[[#This Row],[Revenue]]</f>
        <v>-3.6578147846897986</v>
      </c>
      <c r="L8015" s="56">
        <f t="shared" si="125"/>
        <v>8</v>
      </c>
      <c r="M8015" s="82" t="str">
        <f>"Q"&amp;" "&amp;VLOOKUP(pro[[#This Row],[Period]],Mapping!A:B,2,0)</f>
        <v>Q 3</v>
      </c>
      <c r="N8015"/>
    </row>
    <row r="8016" spans="1:14" ht="14.25" x14ac:dyDescent="0.2">
      <c r="A8016" s="42" t="s">
        <v>29</v>
      </c>
      <c r="B8016" s="44" t="s">
        <v>28</v>
      </c>
      <c r="C8016" s="44" t="s">
        <v>57</v>
      </c>
      <c r="D8016" s="43">
        <v>19906.361999999997</v>
      </c>
      <c r="E8016" s="43">
        <v>-11985.463</v>
      </c>
      <c r="F8016" s="45">
        <v>-45280</v>
      </c>
      <c r="G8016" s="45">
        <v>-46100</v>
      </c>
      <c r="H8016" s="45">
        <v>-97630</v>
      </c>
      <c r="I8016" s="55">
        <f>pro[[#This Row],[Admin expenses 3]]+pro[[#This Row],[Admin expenses 2]]+pro[[#This Row],[Admin expenses 1]]+pro[[#This Row],[COGS]]</f>
        <v>-200995.46299999999</v>
      </c>
      <c r="J8016" s="55">
        <f>pro[[#This Row],[Revenue]]+pro[[#This Row],[AdminExp]]</f>
        <v>-181089.101</v>
      </c>
      <c r="K8016" s="83">
        <f>pro[[#This Row],[Profit]]/pro[[#This Row],[Revenue]]</f>
        <v>-9.0970465120648374</v>
      </c>
      <c r="L8016" s="56">
        <f t="shared" si="125"/>
        <v>8</v>
      </c>
      <c r="M8016" s="82" t="str">
        <f>"Q"&amp;" "&amp;VLOOKUP(pro[[#This Row],[Period]],Mapping!A:B,2,0)</f>
        <v>Q 3</v>
      </c>
      <c r="N8016"/>
    </row>
    <row r="8017" spans="1:14" ht="14.25" x14ac:dyDescent="0.2">
      <c r="A8017" s="42" t="s">
        <v>29</v>
      </c>
      <c r="B8017" s="44" t="s">
        <v>28</v>
      </c>
      <c r="C8017" s="44" t="s">
        <v>57</v>
      </c>
      <c r="D8017" s="43">
        <v>67601.87</v>
      </c>
      <c r="E8017" s="43">
        <v>-87855.137999999992</v>
      </c>
      <c r="F8017" s="45">
        <v>-44300</v>
      </c>
      <c r="G8017" s="45">
        <v>-24110</v>
      </c>
      <c r="H8017" s="45">
        <v>-33730</v>
      </c>
      <c r="I8017" s="55">
        <f>pro[[#This Row],[Admin expenses 3]]+pro[[#This Row],[Admin expenses 2]]+pro[[#This Row],[Admin expenses 1]]+pro[[#This Row],[COGS]]</f>
        <v>-189995.13799999998</v>
      </c>
      <c r="J8017" s="55">
        <f>pro[[#This Row],[Revenue]]+pro[[#This Row],[AdminExp]]</f>
        <v>-122393.26799999998</v>
      </c>
      <c r="K8017" s="83">
        <f>pro[[#This Row],[Profit]]/pro[[#This Row],[Revenue]]</f>
        <v>-1.8105012183834559</v>
      </c>
      <c r="L8017" s="56">
        <f t="shared" si="125"/>
        <v>8</v>
      </c>
      <c r="M8017" s="82" t="str">
        <f>"Q"&amp;" "&amp;VLOOKUP(pro[[#This Row],[Period]],Mapping!A:B,2,0)</f>
        <v>Q 3</v>
      </c>
      <c r="N8017"/>
    </row>
    <row r="8018" spans="1:14" ht="14.25" x14ac:dyDescent="0.2">
      <c r="A8018" s="42" t="s">
        <v>29</v>
      </c>
      <c r="B8018" s="44" t="s">
        <v>28</v>
      </c>
      <c r="C8018" s="44" t="s">
        <v>58</v>
      </c>
      <c r="D8018" s="43">
        <v>323594.54399999999</v>
      </c>
      <c r="E8018" s="43">
        <v>-280718.27</v>
      </c>
      <c r="F8018" s="45">
        <v>-60080</v>
      </c>
      <c r="G8018" s="45">
        <v>-65390</v>
      </c>
      <c r="H8018" s="45">
        <v>-22030</v>
      </c>
      <c r="I8018" s="55">
        <f>pro[[#This Row],[Admin expenses 3]]+pro[[#This Row],[Admin expenses 2]]+pro[[#This Row],[Admin expenses 1]]+pro[[#This Row],[COGS]]</f>
        <v>-428218.27</v>
      </c>
      <c r="J8018" s="55">
        <f>pro[[#This Row],[Revenue]]+pro[[#This Row],[AdminExp]]</f>
        <v>-104623.72600000002</v>
      </c>
      <c r="K8018" s="83">
        <f>pro[[#This Row],[Profit]]/pro[[#This Row],[Revenue]]</f>
        <v>-0.32331733627746218</v>
      </c>
      <c r="L8018" s="56">
        <f t="shared" si="125"/>
        <v>8</v>
      </c>
      <c r="M8018" s="82" t="str">
        <f>"Q"&amp;" "&amp;VLOOKUP(pro[[#This Row],[Period]],Mapping!A:B,2,0)</f>
        <v>Q 3</v>
      </c>
      <c r="N8018"/>
    </row>
    <row r="8019" spans="1:14" ht="14.25" x14ac:dyDescent="0.2">
      <c r="A8019" s="42" t="s">
        <v>29</v>
      </c>
      <c r="B8019" s="44" t="s">
        <v>28</v>
      </c>
      <c r="C8019" s="44" t="s">
        <v>59</v>
      </c>
      <c r="D8019" s="43">
        <v>534725.723</v>
      </c>
      <c r="E8019" s="43">
        <v>-543996.71900000004</v>
      </c>
      <c r="F8019" s="45">
        <v>-25060</v>
      </c>
      <c r="G8019" s="45">
        <v>-107010</v>
      </c>
      <c r="H8019" s="45">
        <v>-12660</v>
      </c>
      <c r="I8019" s="55">
        <f>pro[[#This Row],[Admin expenses 3]]+pro[[#This Row],[Admin expenses 2]]+pro[[#This Row],[Admin expenses 1]]+pro[[#This Row],[COGS]]</f>
        <v>-688726.71900000004</v>
      </c>
      <c r="J8019" s="55">
        <f>pro[[#This Row],[Revenue]]+pro[[#This Row],[AdminExp]]</f>
        <v>-154000.99600000004</v>
      </c>
      <c r="K8019" s="83">
        <f>pro[[#This Row],[Profit]]/pro[[#This Row],[Revenue]]</f>
        <v>-0.28799997713968223</v>
      </c>
      <c r="L8019" s="56">
        <f t="shared" si="125"/>
        <v>8</v>
      </c>
      <c r="M8019" s="82" t="str">
        <f>"Q"&amp;" "&amp;VLOOKUP(pro[[#This Row],[Period]],Mapping!A:B,2,0)</f>
        <v>Q 3</v>
      </c>
      <c r="N8019"/>
    </row>
    <row r="8020" spans="1:14" ht="14.25" x14ac:dyDescent="0.2">
      <c r="A8020" s="42" t="s">
        <v>29</v>
      </c>
      <c r="B8020" s="44" t="s">
        <v>28</v>
      </c>
      <c r="C8020" s="44" t="s">
        <v>57</v>
      </c>
      <c r="D8020" s="43">
        <v>199235.12699999998</v>
      </c>
      <c r="E8020" s="43">
        <v>-183229.03200000001</v>
      </c>
      <c r="F8020" s="45">
        <v>-98290</v>
      </c>
      <c r="G8020" s="45">
        <v>-94550</v>
      </c>
      <c r="H8020" s="45">
        <v>-63530</v>
      </c>
      <c r="I8020" s="55">
        <f>pro[[#This Row],[Admin expenses 3]]+pro[[#This Row],[Admin expenses 2]]+pro[[#This Row],[Admin expenses 1]]+pro[[#This Row],[COGS]]</f>
        <v>-439599.03200000001</v>
      </c>
      <c r="J8020" s="55">
        <f>pro[[#This Row],[Revenue]]+pro[[#This Row],[AdminExp]]</f>
        <v>-240363.90500000003</v>
      </c>
      <c r="K8020" s="83">
        <f>pro[[#This Row],[Profit]]/pro[[#This Row],[Revenue]]</f>
        <v>-1.206433366541835</v>
      </c>
      <c r="L8020" s="56">
        <f t="shared" si="125"/>
        <v>8</v>
      </c>
      <c r="M8020" s="82" t="str">
        <f>"Q"&amp;" "&amp;VLOOKUP(pro[[#This Row],[Period]],Mapping!A:B,2,0)</f>
        <v>Q 3</v>
      </c>
      <c r="N8020"/>
    </row>
    <row r="8021" spans="1:14" ht="14.25" x14ac:dyDescent="0.2">
      <c r="A8021" s="42" t="s">
        <v>29</v>
      </c>
      <c r="B8021" s="44" t="s">
        <v>28</v>
      </c>
      <c r="C8021" s="44" t="s">
        <v>57</v>
      </c>
      <c r="D8021" s="43">
        <v>119764.39299999998</v>
      </c>
      <c r="E8021" s="43">
        <v>-176190.94499999998</v>
      </c>
      <c r="F8021" s="45">
        <v>-79470</v>
      </c>
      <c r="G8021" s="45">
        <v>-35290</v>
      </c>
      <c r="H8021" s="45">
        <v>-45400</v>
      </c>
      <c r="I8021" s="55">
        <f>pro[[#This Row],[Admin expenses 3]]+pro[[#This Row],[Admin expenses 2]]+pro[[#This Row],[Admin expenses 1]]+pro[[#This Row],[COGS]]</f>
        <v>-336350.94499999995</v>
      </c>
      <c r="J8021" s="55">
        <f>pro[[#This Row],[Revenue]]+pro[[#This Row],[AdminExp]]</f>
        <v>-216586.55199999997</v>
      </c>
      <c r="K8021" s="83">
        <f>pro[[#This Row],[Profit]]/pro[[#This Row],[Revenue]]</f>
        <v>-1.8084386066232556</v>
      </c>
      <c r="L8021" s="56">
        <f t="shared" si="125"/>
        <v>8</v>
      </c>
      <c r="M8021" s="82" t="str">
        <f>"Q"&amp;" "&amp;VLOOKUP(pro[[#This Row],[Period]],Mapping!A:B,2,0)</f>
        <v>Q 3</v>
      </c>
      <c r="N8021"/>
    </row>
    <row r="8022" spans="1:14" ht="14.25" x14ac:dyDescent="0.2">
      <c r="A8022" s="42" t="s">
        <v>29</v>
      </c>
      <c r="B8022" s="44" t="s">
        <v>28</v>
      </c>
      <c r="C8022" s="44" t="s">
        <v>57</v>
      </c>
      <c r="D8022" s="43">
        <v>1913760.9609999999</v>
      </c>
      <c r="E8022" s="43">
        <v>-177780.67300000001</v>
      </c>
      <c r="F8022" s="45">
        <v>-59370</v>
      </c>
      <c r="G8022" s="45">
        <v>-12460</v>
      </c>
      <c r="H8022" s="45">
        <v>-75460</v>
      </c>
      <c r="I8022" s="55">
        <f>pro[[#This Row],[Admin expenses 3]]+pro[[#This Row],[Admin expenses 2]]+pro[[#This Row],[Admin expenses 1]]+pro[[#This Row],[COGS]]</f>
        <v>-325070.67300000001</v>
      </c>
      <c r="J8022" s="55">
        <f>pro[[#This Row],[Revenue]]+pro[[#This Row],[AdminExp]]</f>
        <v>1588690.2879999999</v>
      </c>
      <c r="K8022" s="83">
        <f>pro[[#This Row],[Profit]]/pro[[#This Row],[Revenue]]</f>
        <v>0.8301403991279348</v>
      </c>
      <c r="L8022" s="56">
        <f t="shared" si="125"/>
        <v>8</v>
      </c>
      <c r="M8022" s="82" t="str">
        <f>"Q"&amp;" "&amp;VLOOKUP(pro[[#This Row],[Period]],Mapping!A:B,2,0)</f>
        <v>Q 3</v>
      </c>
      <c r="N8022"/>
    </row>
    <row r="8023" spans="1:14" ht="14.25" x14ac:dyDescent="0.2">
      <c r="A8023" s="42" t="s">
        <v>29</v>
      </c>
      <c r="B8023" s="44" t="s">
        <v>28</v>
      </c>
      <c r="C8023" s="44" t="s">
        <v>58</v>
      </c>
      <c r="D8023" s="43">
        <v>1366923.4249999998</v>
      </c>
      <c r="E8023" s="43">
        <v>-278713.26</v>
      </c>
      <c r="F8023" s="45">
        <v>-76500</v>
      </c>
      <c r="G8023" s="45">
        <v>-40040</v>
      </c>
      <c r="H8023" s="45">
        <v>-54840</v>
      </c>
      <c r="I8023" s="55">
        <f>pro[[#This Row],[Admin expenses 3]]+pro[[#This Row],[Admin expenses 2]]+pro[[#This Row],[Admin expenses 1]]+pro[[#This Row],[COGS]]</f>
        <v>-450093.26</v>
      </c>
      <c r="J8023" s="55">
        <f>pro[[#This Row],[Revenue]]+pro[[#This Row],[AdminExp]]</f>
        <v>916830.1649999998</v>
      </c>
      <c r="K8023" s="83">
        <f>pro[[#This Row],[Profit]]/pro[[#This Row],[Revenue]]</f>
        <v>0.67072532976746657</v>
      </c>
      <c r="L8023" s="56">
        <f t="shared" si="125"/>
        <v>8</v>
      </c>
      <c r="M8023" s="82" t="str">
        <f>"Q"&amp;" "&amp;VLOOKUP(pro[[#This Row],[Period]],Mapping!A:B,2,0)</f>
        <v>Q 3</v>
      </c>
      <c r="N8023"/>
    </row>
    <row r="8024" spans="1:14" ht="14.25" x14ac:dyDescent="0.2">
      <c r="A8024" s="42" t="s">
        <v>29</v>
      </c>
      <c r="B8024" s="44" t="s">
        <v>28</v>
      </c>
      <c r="C8024" s="44" t="s">
        <v>59</v>
      </c>
      <c r="D8024" s="43">
        <v>24683.994999999999</v>
      </c>
      <c r="E8024" s="43">
        <v>-7979.4189999999999</v>
      </c>
      <c r="F8024" s="45">
        <v>-97740</v>
      </c>
      <c r="G8024" s="45">
        <v>-37000</v>
      </c>
      <c r="H8024" s="45">
        <v>-90720</v>
      </c>
      <c r="I8024" s="55">
        <f>pro[[#This Row],[Admin expenses 3]]+pro[[#This Row],[Admin expenses 2]]+pro[[#This Row],[Admin expenses 1]]+pro[[#This Row],[COGS]]</f>
        <v>-233439.41899999999</v>
      </c>
      <c r="J8024" s="55">
        <f>pro[[#This Row],[Revenue]]+pro[[#This Row],[AdminExp]]</f>
        <v>-208755.424</v>
      </c>
      <c r="K8024" s="83">
        <f>pro[[#This Row],[Profit]]/pro[[#This Row],[Revenue]]</f>
        <v>-8.4571166053144964</v>
      </c>
      <c r="L8024" s="56">
        <f t="shared" si="125"/>
        <v>8</v>
      </c>
      <c r="M8024" s="82" t="str">
        <f>"Q"&amp;" "&amp;VLOOKUP(pro[[#This Row],[Period]],Mapping!A:B,2,0)</f>
        <v>Q 3</v>
      </c>
      <c r="N8024"/>
    </row>
    <row r="8025" spans="1:14" ht="14.25" x14ac:dyDescent="0.2">
      <c r="A8025" s="42" t="s">
        <v>29</v>
      </c>
      <c r="B8025" s="44" t="s">
        <v>28</v>
      </c>
      <c r="C8025" s="44" t="s">
        <v>57</v>
      </c>
      <c r="D8025" s="43">
        <v>45397.190999999999</v>
      </c>
      <c r="E8025" s="43">
        <v>-14636.607999999998</v>
      </c>
      <c r="F8025" s="45">
        <v>-91470</v>
      </c>
      <c r="G8025" s="45">
        <v>-65830</v>
      </c>
      <c r="H8025" s="45">
        <v>-85580</v>
      </c>
      <c r="I8025" s="55">
        <f>pro[[#This Row],[Admin expenses 3]]+pro[[#This Row],[Admin expenses 2]]+pro[[#This Row],[Admin expenses 1]]+pro[[#This Row],[COGS]]</f>
        <v>-257516.60800000001</v>
      </c>
      <c r="J8025" s="55">
        <f>pro[[#This Row],[Revenue]]+pro[[#This Row],[AdminExp]]</f>
        <v>-212119.41700000002</v>
      </c>
      <c r="K8025" s="83">
        <f>pro[[#This Row],[Profit]]/pro[[#This Row],[Revenue]]</f>
        <v>-4.6725229541184614</v>
      </c>
      <c r="L8025" s="56">
        <f t="shared" si="125"/>
        <v>8</v>
      </c>
      <c r="M8025" s="82" t="str">
        <f>"Q"&amp;" "&amp;VLOOKUP(pro[[#This Row],[Period]],Mapping!A:B,2,0)</f>
        <v>Q 3</v>
      </c>
      <c r="N8025"/>
    </row>
    <row r="8026" spans="1:14" ht="14.25" x14ac:dyDescent="0.2">
      <c r="A8026" s="42" t="s">
        <v>29</v>
      </c>
      <c r="B8026" s="44" t="s">
        <v>28</v>
      </c>
      <c r="C8026" s="44" t="s">
        <v>57</v>
      </c>
      <c r="D8026" s="43">
        <v>77641.787999999986</v>
      </c>
      <c r="E8026" s="43">
        <v>-24095.379000000001</v>
      </c>
      <c r="F8026" s="45">
        <v>-85300</v>
      </c>
      <c r="G8026" s="45">
        <v>-72030</v>
      </c>
      <c r="H8026" s="45">
        <v>-47100</v>
      </c>
      <c r="I8026" s="55">
        <f>pro[[#This Row],[Admin expenses 3]]+pro[[#This Row],[Admin expenses 2]]+pro[[#This Row],[Admin expenses 1]]+pro[[#This Row],[COGS]]</f>
        <v>-228525.37900000002</v>
      </c>
      <c r="J8026" s="55">
        <f>pro[[#This Row],[Revenue]]+pro[[#This Row],[AdminExp]]</f>
        <v>-150883.59100000001</v>
      </c>
      <c r="K8026" s="83">
        <f>pro[[#This Row],[Profit]]/pro[[#This Row],[Revenue]]</f>
        <v>-1.9433296796307684</v>
      </c>
      <c r="L8026" s="56">
        <f t="shared" si="125"/>
        <v>8</v>
      </c>
      <c r="M8026" s="82" t="str">
        <f>"Q"&amp;" "&amp;VLOOKUP(pro[[#This Row],[Period]],Mapping!A:B,2,0)</f>
        <v>Q 3</v>
      </c>
      <c r="N8026"/>
    </row>
    <row r="8027" spans="1:14" ht="14.25" x14ac:dyDescent="0.2">
      <c r="A8027" s="42" t="s">
        <v>29</v>
      </c>
      <c r="B8027" s="44" t="s">
        <v>28</v>
      </c>
      <c r="C8027" s="44" t="s">
        <v>58</v>
      </c>
      <c r="D8027" s="43">
        <v>58395.903999999995</v>
      </c>
      <c r="E8027" s="43">
        <v>-42792.119999999995</v>
      </c>
      <c r="F8027" s="45">
        <v>-79120</v>
      </c>
      <c r="G8027" s="45">
        <v>-23950</v>
      </c>
      <c r="H8027" s="45">
        <v>-79620</v>
      </c>
      <c r="I8027" s="55">
        <f>pro[[#This Row],[Admin expenses 3]]+pro[[#This Row],[Admin expenses 2]]+pro[[#This Row],[Admin expenses 1]]+pro[[#This Row],[COGS]]</f>
        <v>-225482.12</v>
      </c>
      <c r="J8027" s="55">
        <f>pro[[#This Row],[Revenue]]+pro[[#This Row],[AdminExp]]</f>
        <v>-167086.21600000001</v>
      </c>
      <c r="K8027" s="83">
        <f>pro[[#This Row],[Profit]]/pro[[#This Row],[Revenue]]</f>
        <v>-2.8612660230416167</v>
      </c>
      <c r="L8027" s="56">
        <f t="shared" si="125"/>
        <v>8</v>
      </c>
      <c r="M8027" s="82" t="str">
        <f>"Q"&amp;" "&amp;VLOOKUP(pro[[#This Row],[Period]],Mapping!A:B,2,0)</f>
        <v>Q 3</v>
      </c>
      <c r="N8027"/>
    </row>
    <row r="8028" spans="1:14" ht="14.25" x14ac:dyDescent="0.2">
      <c r="A8028" s="42" t="s">
        <v>29</v>
      </c>
      <c r="B8028" s="44" t="s">
        <v>28</v>
      </c>
      <c r="C8028" s="44" t="s">
        <v>59</v>
      </c>
      <c r="D8028" s="43">
        <v>132481.60800000001</v>
      </c>
      <c r="E8028" s="43">
        <v>-71652.53899999999</v>
      </c>
      <c r="F8028" s="45">
        <v>-61720</v>
      </c>
      <c r="G8028" s="45">
        <v>-16020</v>
      </c>
      <c r="H8028" s="45">
        <v>-62010</v>
      </c>
      <c r="I8028" s="55">
        <f>pro[[#This Row],[Admin expenses 3]]+pro[[#This Row],[Admin expenses 2]]+pro[[#This Row],[Admin expenses 1]]+pro[[#This Row],[COGS]]</f>
        <v>-211402.53899999999</v>
      </c>
      <c r="J8028" s="55">
        <f>pro[[#This Row],[Revenue]]+pro[[#This Row],[AdminExp]]</f>
        <v>-78920.930999999982</v>
      </c>
      <c r="K8028" s="83">
        <f>pro[[#This Row],[Profit]]/pro[[#This Row],[Revenue]]</f>
        <v>-0.59571235729566308</v>
      </c>
      <c r="L8028" s="56">
        <f t="shared" si="125"/>
        <v>8</v>
      </c>
      <c r="M8028" s="82" t="str">
        <f>"Q"&amp;" "&amp;VLOOKUP(pro[[#This Row],[Period]],Mapping!A:B,2,0)</f>
        <v>Q 3</v>
      </c>
      <c r="N8028"/>
    </row>
    <row r="8029" spans="1:14" ht="14.25" x14ac:dyDescent="0.2">
      <c r="A8029" s="42" t="s">
        <v>29</v>
      </c>
      <c r="B8029" s="44" t="s">
        <v>28</v>
      </c>
      <c r="C8029" s="44" t="s">
        <v>57</v>
      </c>
      <c r="D8029" s="43">
        <v>378650.755</v>
      </c>
      <c r="E8029" s="43">
        <v>-227366.405</v>
      </c>
      <c r="F8029" s="45">
        <v>-95180</v>
      </c>
      <c r="G8029" s="45">
        <v>-103260</v>
      </c>
      <c r="H8029" s="45">
        <v>-96220</v>
      </c>
      <c r="I8029" s="55">
        <f>pro[[#This Row],[Admin expenses 3]]+pro[[#This Row],[Admin expenses 2]]+pro[[#This Row],[Admin expenses 1]]+pro[[#This Row],[COGS]]</f>
        <v>-522026.40500000003</v>
      </c>
      <c r="J8029" s="55">
        <f>pro[[#This Row],[Revenue]]+pro[[#This Row],[AdminExp]]</f>
        <v>-143375.65000000002</v>
      </c>
      <c r="K8029" s="83">
        <f>pro[[#This Row],[Profit]]/pro[[#This Row],[Revenue]]</f>
        <v>-0.37864878943658786</v>
      </c>
      <c r="L8029" s="56">
        <f t="shared" si="125"/>
        <v>8</v>
      </c>
      <c r="M8029" s="82" t="str">
        <f>"Q"&amp;" "&amp;VLOOKUP(pro[[#This Row],[Period]],Mapping!A:B,2,0)</f>
        <v>Q 3</v>
      </c>
      <c r="N8029"/>
    </row>
    <row r="8030" spans="1:14" ht="14.25" x14ac:dyDescent="0.2">
      <c r="A8030" s="42" t="s">
        <v>29</v>
      </c>
      <c r="B8030" s="44" t="s">
        <v>28</v>
      </c>
      <c r="C8030" s="44" t="s">
        <v>57</v>
      </c>
      <c r="D8030" s="43">
        <v>181598.21399999998</v>
      </c>
      <c r="E8030" s="43">
        <v>-29551.458999999999</v>
      </c>
      <c r="F8030" s="45">
        <v>-79830</v>
      </c>
      <c r="G8030" s="45">
        <v>-107920</v>
      </c>
      <c r="H8030" s="45">
        <v>-47460</v>
      </c>
      <c r="I8030" s="55">
        <f>pro[[#This Row],[Admin expenses 3]]+pro[[#This Row],[Admin expenses 2]]+pro[[#This Row],[Admin expenses 1]]+pro[[#This Row],[COGS]]</f>
        <v>-264761.45899999997</v>
      </c>
      <c r="J8030" s="55">
        <f>pro[[#This Row],[Revenue]]+pro[[#This Row],[AdminExp]]</f>
        <v>-83163.244999999995</v>
      </c>
      <c r="K8030" s="83">
        <f>pro[[#This Row],[Profit]]/pro[[#This Row],[Revenue]]</f>
        <v>-0.45795188822727079</v>
      </c>
      <c r="L8030" s="56">
        <f t="shared" si="125"/>
        <v>8</v>
      </c>
      <c r="M8030" s="82" t="str">
        <f>"Q"&amp;" "&amp;VLOOKUP(pro[[#This Row],[Period]],Mapping!A:B,2,0)</f>
        <v>Q 3</v>
      </c>
      <c r="N8030"/>
    </row>
    <row r="8031" spans="1:14" ht="14.25" x14ac:dyDescent="0.2">
      <c r="A8031" s="42" t="s">
        <v>29</v>
      </c>
      <c r="B8031" s="44" t="s">
        <v>28</v>
      </c>
      <c r="C8031" s="44" t="s">
        <v>57</v>
      </c>
      <c r="D8031" s="43">
        <v>96117.38499999998</v>
      </c>
      <c r="E8031" s="43">
        <v>-81835.445999999996</v>
      </c>
      <c r="F8031" s="45">
        <v>-21380</v>
      </c>
      <c r="G8031" s="45">
        <v>-78820</v>
      </c>
      <c r="H8031" s="45">
        <v>-94760</v>
      </c>
      <c r="I8031" s="55">
        <f>pro[[#This Row],[Admin expenses 3]]+pro[[#This Row],[Admin expenses 2]]+pro[[#This Row],[Admin expenses 1]]+pro[[#This Row],[COGS]]</f>
        <v>-276795.446</v>
      </c>
      <c r="J8031" s="55">
        <f>pro[[#This Row],[Revenue]]+pro[[#This Row],[AdminExp]]</f>
        <v>-180678.06100000002</v>
      </c>
      <c r="K8031" s="83">
        <f>pro[[#This Row],[Profit]]/pro[[#This Row],[Revenue]]</f>
        <v>-1.8797646336300144</v>
      </c>
      <c r="L8031" s="56">
        <f t="shared" si="125"/>
        <v>8</v>
      </c>
      <c r="M8031" s="82" t="str">
        <f>"Q"&amp;" "&amp;VLOOKUP(pro[[#This Row],[Period]],Mapping!A:B,2,0)</f>
        <v>Q 3</v>
      </c>
      <c r="N8031"/>
    </row>
    <row r="8032" spans="1:14" ht="14.25" x14ac:dyDescent="0.2">
      <c r="A8032" s="42" t="s">
        <v>29</v>
      </c>
      <c r="B8032" s="44" t="s">
        <v>28</v>
      </c>
      <c r="C8032" s="44" t="s">
        <v>58</v>
      </c>
      <c r="D8032" s="43">
        <v>37273.508999999998</v>
      </c>
      <c r="E8032" s="43">
        <v>-40518.807000000001</v>
      </c>
      <c r="F8032" s="45">
        <v>-32430</v>
      </c>
      <c r="G8032" s="45">
        <v>-48840</v>
      </c>
      <c r="H8032" s="45">
        <v>-102490</v>
      </c>
      <c r="I8032" s="55">
        <f>pro[[#This Row],[Admin expenses 3]]+pro[[#This Row],[Admin expenses 2]]+pro[[#This Row],[Admin expenses 1]]+pro[[#This Row],[COGS]]</f>
        <v>-224278.807</v>
      </c>
      <c r="J8032" s="55">
        <f>pro[[#This Row],[Revenue]]+pro[[#This Row],[AdminExp]]</f>
        <v>-187005.29800000001</v>
      </c>
      <c r="K8032" s="83">
        <f>pro[[#This Row],[Profit]]/pro[[#This Row],[Revenue]]</f>
        <v>-5.0171100874886774</v>
      </c>
      <c r="L8032" s="56">
        <f t="shared" si="125"/>
        <v>8</v>
      </c>
      <c r="M8032" s="82" t="str">
        <f>"Q"&amp;" "&amp;VLOOKUP(pro[[#This Row],[Period]],Mapping!A:B,2,0)</f>
        <v>Q 3</v>
      </c>
      <c r="N8032"/>
    </row>
    <row r="8033" spans="1:14" ht="14.25" x14ac:dyDescent="0.2">
      <c r="A8033" s="42" t="s">
        <v>29</v>
      </c>
      <c r="B8033" s="44" t="s">
        <v>28</v>
      </c>
      <c r="C8033" s="44" t="s">
        <v>59</v>
      </c>
      <c r="D8033" s="43">
        <v>40764.381000000001</v>
      </c>
      <c r="E8033" s="43">
        <v>-30373.587999999996</v>
      </c>
      <c r="F8033" s="45">
        <v>-14600</v>
      </c>
      <c r="G8033" s="45">
        <v>-25250</v>
      </c>
      <c r="H8033" s="45">
        <v>-75540</v>
      </c>
      <c r="I8033" s="55">
        <f>pro[[#This Row],[Admin expenses 3]]+pro[[#This Row],[Admin expenses 2]]+pro[[#This Row],[Admin expenses 1]]+pro[[#This Row],[COGS]]</f>
        <v>-145763.58799999999</v>
      </c>
      <c r="J8033" s="55">
        <f>pro[[#This Row],[Revenue]]+pro[[#This Row],[AdminExp]]</f>
        <v>-104999.20699999999</v>
      </c>
      <c r="K8033" s="83">
        <f>pro[[#This Row],[Profit]]/pro[[#This Row],[Revenue]]</f>
        <v>-2.5757586506710353</v>
      </c>
      <c r="L8033" s="56">
        <f t="shared" si="125"/>
        <v>8</v>
      </c>
      <c r="M8033" s="82" t="str">
        <f>"Q"&amp;" "&amp;VLOOKUP(pro[[#This Row],[Period]],Mapping!A:B,2,0)</f>
        <v>Q 3</v>
      </c>
      <c r="N8033"/>
    </row>
    <row r="8034" spans="1:14" ht="14.25" x14ac:dyDescent="0.2">
      <c r="A8034" s="42" t="s">
        <v>29</v>
      </c>
      <c r="B8034" s="44" t="s">
        <v>28</v>
      </c>
      <c r="C8034" s="44" t="s">
        <v>60</v>
      </c>
      <c r="D8034" s="43">
        <v>39500.971999999994</v>
      </c>
      <c r="E8034" s="43">
        <v>-19229.126</v>
      </c>
      <c r="F8034" s="45">
        <v>-59080</v>
      </c>
      <c r="G8034" s="45">
        <v>-95560</v>
      </c>
      <c r="H8034" s="45">
        <v>-60720</v>
      </c>
      <c r="I8034" s="55">
        <f>pro[[#This Row],[Admin expenses 3]]+pro[[#This Row],[Admin expenses 2]]+pro[[#This Row],[Admin expenses 1]]+pro[[#This Row],[COGS]]</f>
        <v>-234589.12599999999</v>
      </c>
      <c r="J8034" s="55">
        <f>pro[[#This Row],[Revenue]]+pro[[#This Row],[AdminExp]]</f>
        <v>-195088.15399999998</v>
      </c>
      <c r="K8034" s="83">
        <f>pro[[#This Row],[Profit]]/pro[[#This Row],[Revenue]]</f>
        <v>-4.9388190751356706</v>
      </c>
      <c r="L8034" s="56">
        <f t="shared" si="125"/>
        <v>8</v>
      </c>
      <c r="M8034" s="82" t="str">
        <f>"Q"&amp;" "&amp;VLOOKUP(pro[[#This Row],[Period]],Mapping!A:B,2,0)</f>
        <v>Q 3</v>
      </c>
      <c r="N8034"/>
    </row>
    <row r="8035" spans="1:14" ht="14.25" x14ac:dyDescent="0.2">
      <c r="A8035" s="42" t="s">
        <v>29</v>
      </c>
      <c r="B8035" s="44" t="s">
        <v>28</v>
      </c>
      <c r="C8035" s="44" t="s">
        <v>57</v>
      </c>
      <c r="D8035" s="43">
        <v>178978.772</v>
      </c>
      <c r="E8035" s="43">
        <v>-123839.261</v>
      </c>
      <c r="F8035" s="45">
        <v>-33900</v>
      </c>
      <c r="G8035" s="45">
        <v>-71050</v>
      </c>
      <c r="H8035" s="45">
        <v>-68650</v>
      </c>
      <c r="I8035" s="55">
        <f>pro[[#This Row],[Admin expenses 3]]+pro[[#This Row],[Admin expenses 2]]+pro[[#This Row],[Admin expenses 1]]+pro[[#This Row],[COGS]]</f>
        <v>-297439.261</v>
      </c>
      <c r="J8035" s="55">
        <f>pro[[#This Row],[Revenue]]+pro[[#This Row],[AdminExp]]</f>
        <v>-118460.489</v>
      </c>
      <c r="K8035" s="83">
        <f>pro[[#This Row],[Profit]]/pro[[#This Row],[Revenue]]</f>
        <v>-0.66186893381970457</v>
      </c>
      <c r="L8035" s="56">
        <f t="shared" si="125"/>
        <v>8</v>
      </c>
      <c r="M8035" s="82" t="str">
        <f>"Q"&amp;" "&amp;VLOOKUP(pro[[#This Row],[Period]],Mapping!A:B,2,0)</f>
        <v>Q 3</v>
      </c>
      <c r="N8035"/>
    </row>
    <row r="8036" spans="1:14" ht="14.25" x14ac:dyDescent="0.2">
      <c r="A8036" s="42" t="s">
        <v>29</v>
      </c>
      <c r="B8036" s="44" t="s">
        <v>28</v>
      </c>
      <c r="C8036" s="44" t="s">
        <v>58</v>
      </c>
      <c r="D8036" s="43">
        <v>24358.502</v>
      </c>
      <c r="E8036" s="43">
        <v>-36102.226999999999</v>
      </c>
      <c r="F8036" s="45">
        <v>-83810</v>
      </c>
      <c r="G8036" s="45">
        <v>-53010</v>
      </c>
      <c r="H8036" s="45">
        <v>-58320</v>
      </c>
      <c r="I8036" s="55">
        <f>pro[[#This Row],[Admin expenses 3]]+pro[[#This Row],[Admin expenses 2]]+pro[[#This Row],[Admin expenses 1]]+pro[[#This Row],[COGS]]</f>
        <v>-231242.22700000001</v>
      </c>
      <c r="J8036" s="55">
        <f>pro[[#This Row],[Revenue]]+pro[[#This Row],[AdminExp]]</f>
        <v>-206883.72500000001</v>
      </c>
      <c r="K8036" s="83">
        <f>pro[[#This Row],[Profit]]/pro[[#This Row],[Revenue]]</f>
        <v>-8.4932860403320376</v>
      </c>
      <c r="L8036" s="56">
        <f t="shared" si="125"/>
        <v>8</v>
      </c>
      <c r="M8036" s="82" t="str">
        <f>"Q"&amp;" "&amp;VLOOKUP(pro[[#This Row],[Period]],Mapping!A:B,2,0)</f>
        <v>Q 3</v>
      </c>
      <c r="N8036"/>
    </row>
    <row r="8037" spans="1:14" ht="14.25" x14ac:dyDescent="0.2">
      <c r="A8037" s="42" t="s">
        <v>29</v>
      </c>
      <c r="B8037" s="44" t="s">
        <v>28</v>
      </c>
      <c r="C8037" s="44" t="s">
        <v>59</v>
      </c>
      <c r="D8037" s="43">
        <v>178510.696</v>
      </c>
      <c r="E8037" s="43">
        <v>-11535.692000000001</v>
      </c>
      <c r="F8037" s="45">
        <v>-101270</v>
      </c>
      <c r="G8037" s="45">
        <v>-58720</v>
      </c>
      <c r="H8037" s="45">
        <v>-81220</v>
      </c>
      <c r="I8037" s="55">
        <f>pro[[#This Row],[Admin expenses 3]]+pro[[#This Row],[Admin expenses 2]]+pro[[#This Row],[Admin expenses 1]]+pro[[#This Row],[COGS]]</f>
        <v>-252745.69200000001</v>
      </c>
      <c r="J8037" s="55">
        <f>pro[[#This Row],[Revenue]]+pro[[#This Row],[AdminExp]]</f>
        <v>-74234.996000000014</v>
      </c>
      <c r="K8037" s="83">
        <f>pro[[#This Row],[Profit]]/pro[[#This Row],[Revenue]]</f>
        <v>-0.41585741170377832</v>
      </c>
      <c r="L8037" s="56">
        <f t="shared" si="125"/>
        <v>8</v>
      </c>
      <c r="M8037" s="82" t="str">
        <f>"Q"&amp;" "&amp;VLOOKUP(pro[[#This Row],[Period]],Mapping!A:B,2,0)</f>
        <v>Q 3</v>
      </c>
      <c r="N8037"/>
    </row>
    <row r="8038" spans="1:14" ht="14.25" x14ac:dyDescent="0.2">
      <c r="A8038" s="42" t="s">
        <v>29</v>
      </c>
      <c r="B8038" s="44" t="s">
        <v>28</v>
      </c>
      <c r="C8038" s="44" t="s">
        <v>60</v>
      </c>
      <c r="D8038" s="43">
        <v>151394.35499999998</v>
      </c>
      <c r="E8038" s="43">
        <v>-13070.904</v>
      </c>
      <c r="F8038" s="45">
        <v>-20500</v>
      </c>
      <c r="G8038" s="45">
        <v>-73110</v>
      </c>
      <c r="H8038" s="45">
        <v>-18590</v>
      </c>
      <c r="I8038" s="55">
        <f>pro[[#This Row],[Admin expenses 3]]+pro[[#This Row],[Admin expenses 2]]+pro[[#This Row],[Admin expenses 1]]+pro[[#This Row],[COGS]]</f>
        <v>-125270.90399999999</v>
      </c>
      <c r="J8038" s="55">
        <f>pro[[#This Row],[Revenue]]+pro[[#This Row],[AdminExp]]</f>
        <v>26123.450999999986</v>
      </c>
      <c r="K8038" s="83">
        <f>pro[[#This Row],[Profit]]/pro[[#This Row],[Revenue]]</f>
        <v>0.17255234516504919</v>
      </c>
      <c r="L8038" s="56">
        <f t="shared" si="125"/>
        <v>8</v>
      </c>
      <c r="M8038" s="82" t="str">
        <f>"Q"&amp;" "&amp;VLOOKUP(pro[[#This Row],[Period]],Mapping!A:B,2,0)</f>
        <v>Q 3</v>
      </c>
      <c r="N8038"/>
    </row>
    <row r="8039" spans="1:14" ht="14.25" x14ac:dyDescent="0.2">
      <c r="A8039" s="42" t="s">
        <v>29</v>
      </c>
      <c r="B8039" s="44" t="s">
        <v>28</v>
      </c>
      <c r="C8039" s="44" t="s">
        <v>57</v>
      </c>
      <c r="D8039" s="43">
        <v>811965.37099999993</v>
      </c>
      <c r="E8039" s="43">
        <v>-136591.133</v>
      </c>
      <c r="F8039" s="45">
        <v>-106850</v>
      </c>
      <c r="G8039" s="45">
        <v>-16330</v>
      </c>
      <c r="H8039" s="45">
        <v>-107710</v>
      </c>
      <c r="I8039" s="55">
        <f>pro[[#This Row],[Admin expenses 3]]+pro[[#This Row],[Admin expenses 2]]+pro[[#This Row],[Admin expenses 1]]+pro[[#This Row],[COGS]]</f>
        <v>-367481.13300000003</v>
      </c>
      <c r="J8039" s="55">
        <f>pro[[#This Row],[Revenue]]+pro[[#This Row],[AdminExp]]</f>
        <v>444484.2379999999</v>
      </c>
      <c r="K8039" s="83">
        <f>pro[[#This Row],[Profit]]/pro[[#This Row],[Revenue]]</f>
        <v>0.54741772725181892</v>
      </c>
      <c r="L8039" s="56">
        <f t="shared" si="125"/>
        <v>8</v>
      </c>
      <c r="M8039" s="82" t="str">
        <f>"Q"&amp;" "&amp;VLOOKUP(pro[[#This Row],[Period]],Mapping!A:B,2,0)</f>
        <v>Q 3</v>
      </c>
      <c r="N8039"/>
    </row>
    <row r="8040" spans="1:14" ht="14.25" x14ac:dyDescent="0.2">
      <c r="A8040" s="42" t="s">
        <v>29</v>
      </c>
      <c r="B8040" s="44" t="s">
        <v>28</v>
      </c>
      <c r="C8040" s="44" t="s">
        <v>58</v>
      </c>
      <c r="D8040" s="43">
        <v>4358710.1039999994</v>
      </c>
      <c r="E8040" s="43">
        <v>-708577.46399999992</v>
      </c>
      <c r="F8040" s="45">
        <v>-99000</v>
      </c>
      <c r="G8040" s="45">
        <v>-62110</v>
      </c>
      <c r="H8040" s="45">
        <v>-77200</v>
      </c>
      <c r="I8040" s="55">
        <f>pro[[#This Row],[Admin expenses 3]]+pro[[#This Row],[Admin expenses 2]]+pro[[#This Row],[Admin expenses 1]]+pro[[#This Row],[COGS]]</f>
        <v>-946887.46399999992</v>
      </c>
      <c r="J8040" s="55">
        <f>pro[[#This Row],[Revenue]]+pro[[#This Row],[AdminExp]]</f>
        <v>3411822.6399999997</v>
      </c>
      <c r="K8040" s="83">
        <f>pro[[#This Row],[Profit]]/pro[[#This Row],[Revenue]]</f>
        <v>0.78275970610409751</v>
      </c>
      <c r="L8040" s="56">
        <f t="shared" si="125"/>
        <v>8</v>
      </c>
      <c r="M8040" s="82" t="str">
        <f>"Q"&amp;" "&amp;VLOOKUP(pro[[#This Row],[Period]],Mapping!A:B,2,0)</f>
        <v>Q 3</v>
      </c>
      <c r="N8040"/>
    </row>
    <row r="8041" spans="1:14" ht="14.25" x14ac:dyDescent="0.2">
      <c r="A8041" s="42" t="s">
        <v>29</v>
      </c>
      <c r="B8041" s="44" t="s">
        <v>28</v>
      </c>
      <c r="C8041" s="44" t="s">
        <v>59</v>
      </c>
      <c r="D8041" s="43">
        <v>233227.39299999998</v>
      </c>
      <c r="E8041" s="43">
        <v>-560807.31700000004</v>
      </c>
      <c r="F8041" s="45">
        <v>-77580</v>
      </c>
      <c r="G8041" s="45">
        <v>-87220</v>
      </c>
      <c r="H8041" s="45">
        <v>-46460</v>
      </c>
      <c r="I8041" s="55">
        <f>pro[[#This Row],[Admin expenses 3]]+pro[[#This Row],[Admin expenses 2]]+pro[[#This Row],[Admin expenses 1]]+pro[[#This Row],[COGS]]</f>
        <v>-772067.31700000004</v>
      </c>
      <c r="J8041" s="55">
        <f>pro[[#This Row],[Revenue]]+pro[[#This Row],[AdminExp]]</f>
        <v>-538839.92400000012</v>
      </c>
      <c r="K8041" s="83">
        <f>pro[[#This Row],[Profit]]/pro[[#This Row],[Revenue]]</f>
        <v>-2.3103629340829626</v>
      </c>
      <c r="L8041" s="56">
        <f t="shared" si="125"/>
        <v>8</v>
      </c>
      <c r="M8041" s="82" t="str">
        <f>"Q"&amp;" "&amp;VLOOKUP(pro[[#This Row],[Period]],Mapping!A:B,2,0)</f>
        <v>Q 3</v>
      </c>
      <c r="N8041"/>
    </row>
    <row r="8042" spans="1:14" ht="14.25" x14ac:dyDescent="0.2">
      <c r="A8042" s="42" t="s">
        <v>29</v>
      </c>
      <c r="B8042" s="44" t="s">
        <v>28</v>
      </c>
      <c r="C8042" s="44" t="s">
        <v>60</v>
      </c>
      <c r="D8042" s="43">
        <v>252815.88499999998</v>
      </c>
      <c r="E8042" s="43">
        <v>-960235.51399999973</v>
      </c>
      <c r="F8042" s="45">
        <v>-46560</v>
      </c>
      <c r="G8042" s="45">
        <v>-42400</v>
      </c>
      <c r="H8042" s="45">
        <v>-103180</v>
      </c>
      <c r="I8042" s="55">
        <f>pro[[#This Row],[Admin expenses 3]]+pro[[#This Row],[Admin expenses 2]]+pro[[#This Row],[Admin expenses 1]]+pro[[#This Row],[COGS]]</f>
        <v>-1152375.5139999997</v>
      </c>
      <c r="J8042" s="55">
        <f>pro[[#This Row],[Revenue]]+pro[[#This Row],[AdminExp]]</f>
        <v>-899559.62899999972</v>
      </c>
      <c r="K8042" s="83">
        <f>pro[[#This Row],[Profit]]/pro[[#This Row],[Revenue]]</f>
        <v>-3.5581610269465456</v>
      </c>
      <c r="L8042" s="56">
        <f t="shared" si="125"/>
        <v>8</v>
      </c>
      <c r="M8042" s="82" t="str">
        <f>"Q"&amp;" "&amp;VLOOKUP(pro[[#This Row],[Period]],Mapping!A:B,2,0)</f>
        <v>Q 3</v>
      </c>
      <c r="N8042"/>
    </row>
    <row r="8043" spans="1:14" ht="14.25" x14ac:dyDescent="0.2">
      <c r="A8043" s="42" t="s">
        <v>29</v>
      </c>
      <c r="B8043" s="44" t="s">
        <v>14</v>
      </c>
      <c r="C8043" s="44" t="s">
        <v>57</v>
      </c>
      <c r="D8043" s="43">
        <v>79305.547999999995</v>
      </c>
      <c r="E8043" s="43">
        <v>-5584.7959999999994</v>
      </c>
      <c r="F8043" s="45">
        <v>-86120</v>
      </c>
      <c r="G8043" s="45">
        <v>-107300</v>
      </c>
      <c r="H8043" s="45">
        <v>-56400</v>
      </c>
      <c r="I8043" s="55">
        <f>pro[[#This Row],[Admin expenses 3]]+pro[[#This Row],[Admin expenses 2]]+pro[[#This Row],[Admin expenses 1]]+pro[[#This Row],[COGS]]</f>
        <v>-255404.796</v>
      </c>
      <c r="J8043" s="55">
        <f>pro[[#This Row],[Revenue]]+pro[[#This Row],[AdminExp]]</f>
        <v>-176099.24800000002</v>
      </c>
      <c r="K8043" s="83">
        <f>pro[[#This Row],[Profit]]/pro[[#This Row],[Revenue]]</f>
        <v>-2.2205161232855994</v>
      </c>
      <c r="L8043" s="56">
        <f t="shared" si="125"/>
        <v>8</v>
      </c>
      <c r="M8043" s="82" t="str">
        <f>"Q"&amp;" "&amp;VLOOKUP(pro[[#This Row],[Period]],Mapping!A:B,2,0)</f>
        <v>Q 3</v>
      </c>
      <c r="N8043"/>
    </row>
    <row r="8044" spans="1:14" ht="14.25" x14ac:dyDescent="0.2">
      <c r="A8044" s="42" t="s">
        <v>29</v>
      </c>
      <c r="B8044" s="44" t="s">
        <v>14</v>
      </c>
      <c r="C8044" s="44" t="s">
        <v>58</v>
      </c>
      <c r="D8044" s="43">
        <v>112830.599</v>
      </c>
      <c r="E8044" s="43">
        <v>-67434.429999999993</v>
      </c>
      <c r="F8044" s="45">
        <v>-67440</v>
      </c>
      <c r="G8044" s="45">
        <v>-27040</v>
      </c>
      <c r="H8044" s="45">
        <v>-75370</v>
      </c>
      <c r="I8044" s="55">
        <f>pro[[#This Row],[Admin expenses 3]]+pro[[#This Row],[Admin expenses 2]]+pro[[#This Row],[Admin expenses 1]]+pro[[#This Row],[COGS]]</f>
        <v>-237284.43</v>
      </c>
      <c r="J8044" s="55">
        <f>pro[[#This Row],[Revenue]]+pro[[#This Row],[AdminExp]]</f>
        <v>-124453.83099999999</v>
      </c>
      <c r="K8044" s="83">
        <f>pro[[#This Row],[Profit]]/pro[[#This Row],[Revenue]]</f>
        <v>-1.1030148922634009</v>
      </c>
      <c r="L8044" s="56">
        <f t="shared" si="125"/>
        <v>8</v>
      </c>
      <c r="M8044" s="82" t="str">
        <f>"Q"&amp;" "&amp;VLOOKUP(pro[[#This Row],[Period]],Mapping!A:B,2,0)</f>
        <v>Q 3</v>
      </c>
      <c r="N8044"/>
    </row>
    <row r="8045" spans="1:14" ht="14.25" x14ac:dyDescent="0.2">
      <c r="A8045" s="42" t="s">
        <v>29</v>
      </c>
      <c r="B8045" s="44" t="s">
        <v>14</v>
      </c>
      <c r="C8045" s="44" t="s">
        <v>59</v>
      </c>
      <c r="D8045" s="43">
        <v>2831432.3099999996</v>
      </c>
      <c r="E8045" s="43">
        <v>-1554719.5090000001</v>
      </c>
      <c r="F8045" s="45">
        <v>-94440</v>
      </c>
      <c r="G8045" s="45">
        <v>-67400</v>
      </c>
      <c r="H8045" s="45">
        <v>-70900</v>
      </c>
      <c r="I8045" s="55">
        <f>pro[[#This Row],[Admin expenses 3]]+pro[[#This Row],[Admin expenses 2]]+pro[[#This Row],[Admin expenses 1]]+pro[[#This Row],[COGS]]</f>
        <v>-1787459.5090000001</v>
      </c>
      <c r="J8045" s="55">
        <f>pro[[#This Row],[Revenue]]+pro[[#This Row],[AdminExp]]</f>
        <v>1043972.8009999995</v>
      </c>
      <c r="K8045" s="83">
        <f>pro[[#This Row],[Profit]]/pro[[#This Row],[Revenue]]</f>
        <v>0.36870837325438294</v>
      </c>
      <c r="L8045" s="56">
        <f t="shared" si="125"/>
        <v>8</v>
      </c>
      <c r="M8045" s="82" t="str">
        <f>"Q"&amp;" "&amp;VLOOKUP(pro[[#This Row],[Period]],Mapping!A:B,2,0)</f>
        <v>Q 3</v>
      </c>
      <c r="N8045"/>
    </row>
    <row r="8046" spans="1:14" ht="14.25" x14ac:dyDescent="0.2">
      <c r="A8046" s="42" t="s">
        <v>29</v>
      </c>
      <c r="B8046" s="44" t="s">
        <v>14</v>
      </c>
      <c r="C8046" s="44" t="s">
        <v>60</v>
      </c>
      <c r="D8046" s="43">
        <v>230918.77899999995</v>
      </c>
      <c r="E8046" s="43">
        <v>-8999.2839999999997</v>
      </c>
      <c r="F8046" s="45">
        <v>-103310</v>
      </c>
      <c r="G8046" s="45">
        <v>-64310</v>
      </c>
      <c r="H8046" s="45">
        <v>-74820</v>
      </c>
      <c r="I8046" s="55">
        <f>pro[[#This Row],[Admin expenses 3]]+pro[[#This Row],[Admin expenses 2]]+pro[[#This Row],[Admin expenses 1]]+pro[[#This Row],[COGS]]</f>
        <v>-251439.28399999999</v>
      </c>
      <c r="J8046" s="55">
        <f>pro[[#This Row],[Revenue]]+pro[[#This Row],[AdminExp]]</f>
        <v>-20520.505000000034</v>
      </c>
      <c r="K8046" s="83">
        <f>pro[[#This Row],[Profit]]/pro[[#This Row],[Revenue]]</f>
        <v>-8.8864600310397612E-2</v>
      </c>
      <c r="L8046" s="56">
        <f t="shared" si="125"/>
        <v>8</v>
      </c>
      <c r="M8046" s="82" t="str">
        <f>"Q"&amp;" "&amp;VLOOKUP(pro[[#This Row],[Period]],Mapping!A:B,2,0)</f>
        <v>Q 3</v>
      </c>
      <c r="N8046"/>
    </row>
    <row r="8047" spans="1:14" ht="14.25" x14ac:dyDescent="0.2">
      <c r="A8047" s="42" t="s">
        <v>29</v>
      </c>
      <c r="B8047" s="44" t="s">
        <v>14</v>
      </c>
      <c r="C8047" s="44" t="s">
        <v>57</v>
      </c>
      <c r="D8047" s="43">
        <v>1299047.96</v>
      </c>
      <c r="E8047" s="43">
        <v>-1617941.0870000001</v>
      </c>
      <c r="F8047" s="45">
        <v>-58960</v>
      </c>
      <c r="G8047" s="45">
        <v>-89010</v>
      </c>
      <c r="H8047" s="45">
        <v>-91200</v>
      </c>
      <c r="I8047" s="55">
        <f>pro[[#This Row],[Admin expenses 3]]+pro[[#This Row],[Admin expenses 2]]+pro[[#This Row],[Admin expenses 1]]+pro[[#This Row],[COGS]]</f>
        <v>-1857111.0870000001</v>
      </c>
      <c r="J8047" s="55">
        <f>pro[[#This Row],[Revenue]]+pro[[#This Row],[AdminExp]]</f>
        <v>-558063.12700000009</v>
      </c>
      <c r="K8047" s="83">
        <f>pro[[#This Row],[Profit]]/pro[[#This Row],[Revenue]]</f>
        <v>-0.42959393662417217</v>
      </c>
      <c r="L8047" s="56">
        <f t="shared" si="125"/>
        <v>8</v>
      </c>
      <c r="M8047" s="82" t="str">
        <f>"Q"&amp;" "&amp;VLOOKUP(pro[[#This Row],[Period]],Mapping!A:B,2,0)</f>
        <v>Q 3</v>
      </c>
      <c r="N8047"/>
    </row>
    <row r="8048" spans="1:14" ht="14.25" x14ac:dyDescent="0.2">
      <c r="A8048" s="42" t="s">
        <v>29</v>
      </c>
      <c r="B8048" s="44" t="s">
        <v>14</v>
      </c>
      <c r="C8048" s="44" t="s">
        <v>57</v>
      </c>
      <c r="D8048" s="43">
        <v>645565.5149999999</v>
      </c>
      <c r="E8048" s="43">
        <v>-744712.80799999996</v>
      </c>
      <c r="F8048" s="45">
        <v>-47730</v>
      </c>
      <c r="G8048" s="45">
        <v>-102590</v>
      </c>
      <c r="H8048" s="45">
        <v>-27630</v>
      </c>
      <c r="I8048" s="55">
        <f>pro[[#This Row],[Admin expenses 3]]+pro[[#This Row],[Admin expenses 2]]+pro[[#This Row],[Admin expenses 1]]+pro[[#This Row],[COGS]]</f>
        <v>-922662.80799999996</v>
      </c>
      <c r="J8048" s="55">
        <f>pro[[#This Row],[Revenue]]+pro[[#This Row],[AdminExp]]</f>
        <v>-277097.29300000006</v>
      </c>
      <c r="K8048" s="83">
        <f>pro[[#This Row],[Profit]]/pro[[#This Row],[Revenue]]</f>
        <v>-0.4292318696732122</v>
      </c>
      <c r="L8048" s="56">
        <f t="shared" si="125"/>
        <v>8</v>
      </c>
      <c r="M8048" s="82" t="str">
        <f>"Q"&amp;" "&amp;VLOOKUP(pro[[#This Row],[Period]],Mapping!A:B,2,0)</f>
        <v>Q 3</v>
      </c>
      <c r="N8048"/>
    </row>
    <row r="8049" spans="1:14" ht="14.25" x14ac:dyDescent="0.2">
      <c r="A8049" s="42" t="s">
        <v>29</v>
      </c>
      <c r="B8049" s="44" t="s">
        <v>14</v>
      </c>
      <c r="C8049" s="44" t="s">
        <v>58</v>
      </c>
      <c r="D8049" s="43">
        <v>486027.80099999998</v>
      </c>
      <c r="E8049" s="43">
        <v>-90348.264999999999</v>
      </c>
      <c r="F8049" s="45">
        <v>-33080</v>
      </c>
      <c r="G8049" s="45">
        <v>-53840</v>
      </c>
      <c r="H8049" s="45">
        <v>-104130</v>
      </c>
      <c r="I8049" s="55">
        <f>pro[[#This Row],[Admin expenses 3]]+pro[[#This Row],[Admin expenses 2]]+pro[[#This Row],[Admin expenses 1]]+pro[[#This Row],[COGS]]</f>
        <v>-281398.26500000001</v>
      </c>
      <c r="J8049" s="55">
        <f>pro[[#This Row],[Revenue]]+pro[[#This Row],[AdminExp]]</f>
        <v>204629.53599999996</v>
      </c>
      <c r="K8049" s="83">
        <f>pro[[#This Row],[Profit]]/pro[[#This Row],[Revenue]]</f>
        <v>0.42102434383172244</v>
      </c>
      <c r="L8049" s="56">
        <f t="shared" si="125"/>
        <v>8</v>
      </c>
      <c r="M8049" s="82" t="str">
        <f>"Q"&amp;" "&amp;VLOOKUP(pro[[#This Row],[Period]],Mapping!A:B,2,0)</f>
        <v>Q 3</v>
      </c>
      <c r="N8049"/>
    </row>
    <row r="8050" spans="1:14" ht="14.25" x14ac:dyDescent="0.2">
      <c r="A8050" s="42" t="s">
        <v>29</v>
      </c>
      <c r="B8050" s="44" t="s">
        <v>14</v>
      </c>
      <c r="C8050" s="44" t="s">
        <v>59</v>
      </c>
      <c r="D8050" s="43">
        <v>99040.857999999993</v>
      </c>
      <c r="E8050" s="43">
        <v>-7862.8129999999992</v>
      </c>
      <c r="F8050" s="45">
        <v>-94730</v>
      </c>
      <c r="G8050" s="45">
        <v>-13900</v>
      </c>
      <c r="H8050" s="45">
        <v>-35200</v>
      </c>
      <c r="I8050" s="55">
        <f>pro[[#This Row],[Admin expenses 3]]+pro[[#This Row],[Admin expenses 2]]+pro[[#This Row],[Admin expenses 1]]+pro[[#This Row],[COGS]]</f>
        <v>-151692.81299999999</v>
      </c>
      <c r="J8050" s="55">
        <f>pro[[#This Row],[Revenue]]+pro[[#This Row],[AdminExp]]</f>
        <v>-52651.955000000002</v>
      </c>
      <c r="K8050" s="83">
        <f>pro[[#This Row],[Profit]]/pro[[#This Row],[Revenue]]</f>
        <v>-0.53161852656809583</v>
      </c>
      <c r="L8050" s="56">
        <f t="shared" si="125"/>
        <v>8</v>
      </c>
      <c r="M8050" s="82" t="str">
        <f>"Q"&amp;" "&amp;VLOOKUP(pro[[#This Row],[Period]],Mapping!A:B,2,0)</f>
        <v>Q 3</v>
      </c>
      <c r="N8050"/>
    </row>
    <row r="8051" spans="1:14" ht="14.25" x14ac:dyDescent="0.2">
      <c r="A8051" s="42" t="s">
        <v>29</v>
      </c>
      <c r="B8051" s="44" t="s">
        <v>14</v>
      </c>
      <c r="C8051" s="44" t="s">
        <v>57</v>
      </c>
      <c r="D8051" s="43">
        <v>251867.26599999997</v>
      </c>
      <c r="E8051" s="43">
        <v>-380102.05100000004</v>
      </c>
      <c r="F8051" s="45">
        <v>-107920</v>
      </c>
      <c r="G8051" s="45">
        <v>-38940</v>
      </c>
      <c r="H8051" s="45">
        <v>-32030</v>
      </c>
      <c r="I8051" s="55">
        <f>pro[[#This Row],[Admin expenses 3]]+pro[[#This Row],[Admin expenses 2]]+pro[[#This Row],[Admin expenses 1]]+pro[[#This Row],[COGS]]</f>
        <v>-558992.05099999998</v>
      </c>
      <c r="J8051" s="55">
        <f>pro[[#This Row],[Revenue]]+pro[[#This Row],[AdminExp]]</f>
        <v>-307124.78500000003</v>
      </c>
      <c r="K8051" s="83">
        <f>pro[[#This Row],[Profit]]/pro[[#This Row],[Revenue]]</f>
        <v>-1.2193914273877895</v>
      </c>
      <c r="L8051" s="56">
        <f t="shared" si="125"/>
        <v>8</v>
      </c>
      <c r="M8051" s="82" t="str">
        <f>"Q"&amp;" "&amp;VLOOKUP(pro[[#This Row],[Period]],Mapping!A:B,2,0)</f>
        <v>Q 3</v>
      </c>
      <c r="N8051"/>
    </row>
    <row r="8052" spans="1:14" ht="14.25" x14ac:dyDescent="0.2">
      <c r="A8052" s="42" t="s">
        <v>29</v>
      </c>
      <c r="B8052" s="44" t="s">
        <v>14</v>
      </c>
      <c r="C8052" s="44" t="s">
        <v>58</v>
      </c>
      <c r="D8052" s="43">
        <v>685257.51</v>
      </c>
      <c r="E8052" s="43">
        <v>-513415.93099999992</v>
      </c>
      <c r="F8052" s="45">
        <v>-20560</v>
      </c>
      <c r="G8052" s="45">
        <v>-63160</v>
      </c>
      <c r="H8052" s="45">
        <v>-66490</v>
      </c>
      <c r="I8052" s="55">
        <f>pro[[#This Row],[Admin expenses 3]]+pro[[#This Row],[Admin expenses 2]]+pro[[#This Row],[Admin expenses 1]]+pro[[#This Row],[COGS]]</f>
        <v>-663625.93099999987</v>
      </c>
      <c r="J8052" s="55">
        <f>pro[[#This Row],[Revenue]]+pro[[#This Row],[AdminExp]]</f>
        <v>21631.579000000143</v>
      </c>
      <c r="K8052" s="83">
        <f>pro[[#This Row],[Profit]]/pro[[#This Row],[Revenue]]</f>
        <v>3.1567080527143937E-2</v>
      </c>
      <c r="L8052" s="56">
        <f t="shared" si="125"/>
        <v>8</v>
      </c>
      <c r="M8052" s="82" t="str">
        <f>"Q"&amp;" "&amp;VLOOKUP(pro[[#This Row],[Period]],Mapping!A:B,2,0)</f>
        <v>Q 3</v>
      </c>
      <c r="N8052"/>
    </row>
    <row r="8053" spans="1:14" ht="14.25" x14ac:dyDescent="0.2">
      <c r="A8053" s="42" t="s">
        <v>29</v>
      </c>
      <c r="B8053" s="44" t="s">
        <v>14</v>
      </c>
      <c r="C8053" s="44" t="s">
        <v>59</v>
      </c>
      <c r="D8053" s="43">
        <v>56279.733999999997</v>
      </c>
      <c r="E8053" s="43">
        <v>-4053.721</v>
      </c>
      <c r="F8053" s="45">
        <v>-92680</v>
      </c>
      <c r="G8053" s="45">
        <v>-65680</v>
      </c>
      <c r="H8053" s="45">
        <v>-43570</v>
      </c>
      <c r="I8053" s="55">
        <f>pro[[#This Row],[Admin expenses 3]]+pro[[#This Row],[Admin expenses 2]]+pro[[#This Row],[Admin expenses 1]]+pro[[#This Row],[COGS]]</f>
        <v>-205983.72099999999</v>
      </c>
      <c r="J8053" s="55">
        <f>pro[[#This Row],[Revenue]]+pro[[#This Row],[AdminExp]]</f>
        <v>-149703.98699999999</v>
      </c>
      <c r="K8053" s="83">
        <f>pro[[#This Row],[Profit]]/pro[[#This Row],[Revenue]]</f>
        <v>-2.659998126501451</v>
      </c>
      <c r="L8053" s="56">
        <f t="shared" si="125"/>
        <v>8</v>
      </c>
      <c r="M8053" s="82" t="str">
        <f>"Q"&amp;" "&amp;VLOOKUP(pro[[#This Row],[Period]],Mapping!A:B,2,0)</f>
        <v>Q 3</v>
      </c>
      <c r="N8053"/>
    </row>
    <row r="8054" spans="1:14" ht="14.25" x14ac:dyDescent="0.2">
      <c r="A8054" s="42" t="s">
        <v>29</v>
      </c>
      <c r="B8054" s="44" t="s">
        <v>14</v>
      </c>
      <c r="C8054" s="44" t="s">
        <v>57</v>
      </c>
      <c r="D8054" s="43">
        <v>124490.961</v>
      </c>
      <c r="E8054" s="43">
        <v>-15925.125999999997</v>
      </c>
      <c r="F8054" s="45">
        <v>-47920</v>
      </c>
      <c r="G8054" s="45">
        <v>-89490</v>
      </c>
      <c r="H8054" s="45">
        <v>-48640</v>
      </c>
      <c r="I8054" s="55">
        <f>pro[[#This Row],[Admin expenses 3]]+pro[[#This Row],[Admin expenses 2]]+pro[[#This Row],[Admin expenses 1]]+pro[[#This Row],[COGS]]</f>
        <v>-201975.12599999999</v>
      </c>
      <c r="J8054" s="55">
        <f>pro[[#This Row],[Revenue]]+pro[[#This Row],[AdminExp]]</f>
        <v>-77484.164999999994</v>
      </c>
      <c r="K8054" s="83">
        <f>pro[[#This Row],[Profit]]/pro[[#This Row],[Revenue]]</f>
        <v>-0.62240795940196814</v>
      </c>
      <c r="L8054" s="56">
        <f t="shared" si="125"/>
        <v>8</v>
      </c>
      <c r="M8054" s="82" t="str">
        <f>"Q"&amp;" "&amp;VLOOKUP(pro[[#This Row],[Period]],Mapping!A:B,2,0)</f>
        <v>Q 3</v>
      </c>
      <c r="N8054"/>
    </row>
    <row r="8055" spans="1:14" ht="14.25" x14ac:dyDescent="0.2">
      <c r="A8055" s="42" t="s">
        <v>29</v>
      </c>
      <c r="B8055" s="44" t="s">
        <v>14</v>
      </c>
      <c r="C8055" s="44" t="s">
        <v>58</v>
      </c>
      <c r="D8055" s="43">
        <v>298059.20899999997</v>
      </c>
      <c r="E8055" s="43">
        <v>-1228697.673</v>
      </c>
      <c r="F8055" s="45">
        <v>-43830</v>
      </c>
      <c r="G8055" s="45">
        <v>-84620</v>
      </c>
      <c r="H8055" s="45">
        <v>-72080</v>
      </c>
      <c r="I8055" s="55">
        <f>pro[[#This Row],[Admin expenses 3]]+pro[[#This Row],[Admin expenses 2]]+pro[[#This Row],[Admin expenses 1]]+pro[[#This Row],[COGS]]</f>
        <v>-1429227.673</v>
      </c>
      <c r="J8055" s="55">
        <f>pro[[#This Row],[Revenue]]+pro[[#This Row],[AdminExp]]</f>
        <v>-1131168.4639999999</v>
      </c>
      <c r="K8055" s="83">
        <f>pro[[#This Row],[Profit]]/pro[[#This Row],[Revenue]]</f>
        <v>-3.7951132856961989</v>
      </c>
      <c r="L8055" s="56">
        <f t="shared" si="125"/>
        <v>8</v>
      </c>
      <c r="M8055" s="82" t="str">
        <f>"Q"&amp;" "&amp;VLOOKUP(pro[[#This Row],[Period]],Mapping!A:B,2,0)</f>
        <v>Q 3</v>
      </c>
      <c r="N8055"/>
    </row>
    <row r="8056" spans="1:14" ht="14.25" x14ac:dyDescent="0.2">
      <c r="A8056" s="42" t="s">
        <v>29</v>
      </c>
      <c r="B8056" s="44" t="s">
        <v>14</v>
      </c>
      <c r="C8056" s="44" t="s">
        <v>59</v>
      </c>
      <c r="D8056" s="43">
        <v>457748.86499999993</v>
      </c>
      <c r="E8056" s="43">
        <v>-20979.615999999998</v>
      </c>
      <c r="F8056" s="45">
        <v>-41880</v>
      </c>
      <c r="G8056" s="45">
        <v>-59550</v>
      </c>
      <c r="H8056" s="45">
        <v>-52680</v>
      </c>
      <c r="I8056" s="55">
        <f>pro[[#This Row],[Admin expenses 3]]+pro[[#This Row],[Admin expenses 2]]+pro[[#This Row],[Admin expenses 1]]+pro[[#This Row],[COGS]]</f>
        <v>-175089.61600000001</v>
      </c>
      <c r="J8056" s="55">
        <f>pro[[#This Row],[Revenue]]+pro[[#This Row],[AdminExp]]</f>
        <v>282659.24899999995</v>
      </c>
      <c r="K8056" s="83">
        <f>pro[[#This Row],[Profit]]/pro[[#This Row],[Revenue]]</f>
        <v>0.61749852509191916</v>
      </c>
      <c r="L8056" s="56">
        <f t="shared" si="125"/>
        <v>8</v>
      </c>
      <c r="M8056" s="82" t="str">
        <f>"Q"&amp;" "&amp;VLOOKUP(pro[[#This Row],[Period]],Mapping!A:B,2,0)</f>
        <v>Q 3</v>
      </c>
      <c r="N8056"/>
    </row>
    <row r="8057" spans="1:14" ht="14.25" x14ac:dyDescent="0.2">
      <c r="A8057" s="42" t="s">
        <v>29</v>
      </c>
      <c r="B8057" s="44" t="s">
        <v>14</v>
      </c>
      <c r="C8057" s="44" t="s">
        <v>57</v>
      </c>
      <c r="D8057" s="43">
        <v>206548.321</v>
      </c>
      <c r="E8057" s="43">
        <v>-411645.37399999995</v>
      </c>
      <c r="F8057" s="45">
        <v>-77880</v>
      </c>
      <c r="G8057" s="45">
        <v>-27050</v>
      </c>
      <c r="H8057" s="45">
        <v>-54850</v>
      </c>
      <c r="I8057" s="55">
        <f>pro[[#This Row],[Admin expenses 3]]+pro[[#This Row],[Admin expenses 2]]+pro[[#This Row],[Admin expenses 1]]+pro[[#This Row],[COGS]]</f>
        <v>-571425.37399999995</v>
      </c>
      <c r="J8057" s="55">
        <f>pro[[#This Row],[Revenue]]+pro[[#This Row],[AdminExp]]</f>
        <v>-364877.05299999996</v>
      </c>
      <c r="K8057" s="83">
        <f>pro[[#This Row],[Profit]]/pro[[#This Row],[Revenue]]</f>
        <v>-1.7665457227318733</v>
      </c>
      <c r="L8057" s="56">
        <f t="shared" si="125"/>
        <v>8</v>
      </c>
      <c r="M8057" s="82" t="str">
        <f>"Q"&amp;" "&amp;VLOOKUP(pro[[#This Row],[Period]],Mapping!A:B,2,0)</f>
        <v>Q 3</v>
      </c>
      <c r="N8057"/>
    </row>
    <row r="8058" spans="1:14" ht="14.25" x14ac:dyDescent="0.2">
      <c r="A8058" s="42" t="s">
        <v>29</v>
      </c>
      <c r="B8058" s="44" t="s">
        <v>14</v>
      </c>
      <c r="C8058" s="44" t="s">
        <v>57</v>
      </c>
      <c r="D8058" s="43">
        <v>204184.86199999996</v>
      </c>
      <c r="E8058" s="43">
        <v>-411713.79199999996</v>
      </c>
      <c r="F8058" s="45">
        <v>-32460</v>
      </c>
      <c r="G8058" s="45">
        <v>-27740</v>
      </c>
      <c r="H8058" s="45">
        <v>-45100</v>
      </c>
      <c r="I8058" s="55">
        <f>pro[[#This Row],[Admin expenses 3]]+pro[[#This Row],[Admin expenses 2]]+pro[[#This Row],[Admin expenses 1]]+pro[[#This Row],[COGS]]</f>
        <v>-517013.79199999996</v>
      </c>
      <c r="J8058" s="55">
        <f>pro[[#This Row],[Revenue]]+pro[[#This Row],[AdminExp]]</f>
        <v>-312828.93</v>
      </c>
      <c r="K8058" s="83">
        <f>pro[[#This Row],[Profit]]/pro[[#This Row],[Revenue]]</f>
        <v>-1.5320867910374278</v>
      </c>
      <c r="L8058" s="56">
        <f t="shared" si="125"/>
        <v>8</v>
      </c>
      <c r="M8058" s="82" t="str">
        <f>"Q"&amp;" "&amp;VLOOKUP(pro[[#This Row],[Period]],Mapping!A:B,2,0)</f>
        <v>Q 3</v>
      </c>
      <c r="N8058"/>
    </row>
    <row r="8059" spans="1:14" ht="14.25" x14ac:dyDescent="0.2">
      <c r="A8059" s="42" t="s">
        <v>29</v>
      </c>
      <c r="B8059" s="44" t="s">
        <v>14</v>
      </c>
      <c r="C8059" s="44" t="s">
        <v>57</v>
      </c>
      <c r="D8059" s="43">
        <v>69390.873999999996</v>
      </c>
      <c r="E8059" s="43">
        <v>-11769.24</v>
      </c>
      <c r="F8059" s="45">
        <v>-88030</v>
      </c>
      <c r="G8059" s="45">
        <v>-30500</v>
      </c>
      <c r="H8059" s="45">
        <v>-76540</v>
      </c>
      <c r="I8059" s="55">
        <f>pro[[#This Row],[Admin expenses 3]]+pro[[#This Row],[Admin expenses 2]]+pro[[#This Row],[Admin expenses 1]]+pro[[#This Row],[COGS]]</f>
        <v>-206839.24</v>
      </c>
      <c r="J8059" s="55">
        <f>pro[[#This Row],[Revenue]]+pro[[#This Row],[AdminExp]]</f>
        <v>-137448.36599999998</v>
      </c>
      <c r="K8059" s="83">
        <f>pro[[#This Row],[Profit]]/pro[[#This Row],[Revenue]]</f>
        <v>-1.9807844760681352</v>
      </c>
      <c r="L8059" s="56">
        <f t="shared" si="125"/>
        <v>8</v>
      </c>
      <c r="M8059" s="82" t="str">
        <f>"Q"&amp;" "&amp;VLOOKUP(pro[[#This Row],[Period]],Mapping!A:B,2,0)</f>
        <v>Q 3</v>
      </c>
      <c r="N8059"/>
    </row>
    <row r="8060" spans="1:14" ht="14.25" x14ac:dyDescent="0.2">
      <c r="A8060" s="42" t="s">
        <v>29</v>
      </c>
      <c r="B8060" s="44" t="s">
        <v>14</v>
      </c>
      <c r="C8060" s="44" t="s">
        <v>57</v>
      </c>
      <c r="D8060" s="43">
        <v>130606.7</v>
      </c>
      <c r="E8060" s="43">
        <v>-31554.333999999995</v>
      </c>
      <c r="F8060" s="45">
        <v>-64470</v>
      </c>
      <c r="G8060" s="45">
        <v>-20420</v>
      </c>
      <c r="H8060" s="45">
        <v>-56400</v>
      </c>
      <c r="I8060" s="55">
        <f>pro[[#This Row],[Admin expenses 3]]+pro[[#This Row],[Admin expenses 2]]+pro[[#This Row],[Admin expenses 1]]+pro[[#This Row],[COGS]]</f>
        <v>-172844.334</v>
      </c>
      <c r="J8060" s="55">
        <f>pro[[#This Row],[Revenue]]+pro[[#This Row],[AdminExp]]</f>
        <v>-42237.634000000005</v>
      </c>
      <c r="K8060" s="83">
        <f>pro[[#This Row],[Profit]]/pro[[#This Row],[Revenue]]</f>
        <v>-0.32339561446694548</v>
      </c>
      <c r="L8060" s="56">
        <f t="shared" si="125"/>
        <v>8</v>
      </c>
      <c r="M8060" s="82" t="str">
        <f>"Q"&amp;" "&amp;VLOOKUP(pro[[#This Row],[Period]],Mapping!A:B,2,0)</f>
        <v>Q 3</v>
      </c>
      <c r="N8060"/>
    </row>
    <row r="8061" spans="1:14" ht="14.25" x14ac:dyDescent="0.2">
      <c r="A8061" s="42" t="s">
        <v>29</v>
      </c>
      <c r="B8061" s="44" t="s">
        <v>14</v>
      </c>
      <c r="C8061" s="44" t="s">
        <v>57</v>
      </c>
      <c r="D8061" s="43">
        <v>14758.212</v>
      </c>
      <c r="E8061" s="43">
        <v>-3401.482</v>
      </c>
      <c r="F8061" s="45">
        <v>-20800</v>
      </c>
      <c r="G8061" s="45">
        <v>-29340</v>
      </c>
      <c r="H8061" s="45">
        <v>-35610</v>
      </c>
      <c r="I8061" s="55">
        <f>pro[[#This Row],[Admin expenses 3]]+pro[[#This Row],[Admin expenses 2]]+pro[[#This Row],[Admin expenses 1]]+pro[[#This Row],[COGS]]</f>
        <v>-89151.482000000004</v>
      </c>
      <c r="J8061" s="55">
        <f>pro[[#This Row],[Revenue]]+pro[[#This Row],[AdminExp]]</f>
        <v>-74393.27</v>
      </c>
      <c r="K8061" s="83">
        <f>pro[[#This Row],[Profit]]/pro[[#This Row],[Revenue]]</f>
        <v>-5.0408050785555867</v>
      </c>
      <c r="L8061" s="56">
        <f t="shared" si="125"/>
        <v>8</v>
      </c>
      <c r="M8061" s="82" t="str">
        <f>"Q"&amp;" "&amp;VLOOKUP(pro[[#This Row],[Period]],Mapping!A:B,2,0)</f>
        <v>Q 3</v>
      </c>
      <c r="N8061"/>
    </row>
    <row r="8062" spans="1:14" ht="14.25" x14ac:dyDescent="0.2">
      <c r="A8062" s="42" t="s">
        <v>29</v>
      </c>
      <c r="B8062" s="44" t="s">
        <v>14</v>
      </c>
      <c r="C8062" s="44" t="s">
        <v>57</v>
      </c>
      <c r="D8062" s="43">
        <v>157159.296</v>
      </c>
      <c r="E8062" s="43">
        <v>-77417.108999999997</v>
      </c>
      <c r="F8062" s="45">
        <v>-61020</v>
      </c>
      <c r="G8062" s="45">
        <v>-76610</v>
      </c>
      <c r="H8062" s="45">
        <v>-36230</v>
      </c>
      <c r="I8062" s="55">
        <f>pro[[#This Row],[Admin expenses 3]]+pro[[#This Row],[Admin expenses 2]]+pro[[#This Row],[Admin expenses 1]]+pro[[#This Row],[COGS]]</f>
        <v>-251277.109</v>
      </c>
      <c r="J8062" s="55">
        <f>pro[[#This Row],[Revenue]]+pro[[#This Row],[AdminExp]]</f>
        <v>-94117.812999999995</v>
      </c>
      <c r="K8062" s="83">
        <f>pro[[#This Row],[Profit]]/pro[[#This Row],[Revenue]]</f>
        <v>-0.59886888905381708</v>
      </c>
      <c r="L8062" s="56">
        <f t="shared" si="125"/>
        <v>8</v>
      </c>
      <c r="M8062" s="82" t="str">
        <f>"Q"&amp;" "&amp;VLOOKUP(pro[[#This Row],[Period]],Mapping!A:B,2,0)</f>
        <v>Q 3</v>
      </c>
      <c r="N8062"/>
    </row>
    <row r="8063" spans="1:14" ht="14.25" x14ac:dyDescent="0.2">
      <c r="A8063" s="42" t="s">
        <v>29</v>
      </c>
      <c r="B8063" s="44" t="s">
        <v>14</v>
      </c>
      <c r="C8063" s="44" t="s">
        <v>57</v>
      </c>
      <c r="D8063" s="43">
        <v>56128.345000000001</v>
      </c>
      <c r="E8063" s="43">
        <v>-7821.59</v>
      </c>
      <c r="F8063" s="45">
        <v>-19270</v>
      </c>
      <c r="G8063" s="45">
        <v>-59090</v>
      </c>
      <c r="H8063" s="45">
        <v>-81020</v>
      </c>
      <c r="I8063" s="55">
        <f>pro[[#This Row],[Admin expenses 3]]+pro[[#This Row],[Admin expenses 2]]+pro[[#This Row],[Admin expenses 1]]+pro[[#This Row],[COGS]]</f>
        <v>-167201.59</v>
      </c>
      <c r="J8063" s="55">
        <f>pro[[#This Row],[Revenue]]+pro[[#This Row],[AdminExp]]</f>
        <v>-111073.245</v>
      </c>
      <c r="K8063" s="83">
        <f>pro[[#This Row],[Profit]]/pro[[#This Row],[Revenue]]</f>
        <v>-1.978915376892014</v>
      </c>
      <c r="L8063" s="56">
        <f t="shared" si="125"/>
        <v>8</v>
      </c>
      <c r="M8063" s="82" t="str">
        <f>"Q"&amp;" "&amp;VLOOKUP(pro[[#This Row],[Period]],Mapping!A:B,2,0)</f>
        <v>Q 3</v>
      </c>
      <c r="N8063"/>
    </row>
    <row r="8064" spans="1:14" ht="14.25" x14ac:dyDescent="0.2">
      <c r="A8064" s="42" t="s">
        <v>29</v>
      </c>
      <c r="B8064" s="44" t="s">
        <v>14</v>
      </c>
      <c r="C8064" s="44" t="s">
        <v>57</v>
      </c>
      <c r="D8064" s="43">
        <v>200288.30499999999</v>
      </c>
      <c r="E8064" s="43">
        <v>-103455.394</v>
      </c>
      <c r="F8064" s="45">
        <v>-29810</v>
      </c>
      <c r="G8064" s="45">
        <v>-108400</v>
      </c>
      <c r="H8064" s="45">
        <v>-91850</v>
      </c>
      <c r="I8064" s="55">
        <f>pro[[#This Row],[Admin expenses 3]]+pro[[#This Row],[Admin expenses 2]]+pro[[#This Row],[Admin expenses 1]]+pro[[#This Row],[COGS]]</f>
        <v>-333515.39399999997</v>
      </c>
      <c r="J8064" s="55">
        <f>pro[[#This Row],[Revenue]]+pro[[#This Row],[AdminExp]]</f>
        <v>-133227.08899999998</v>
      </c>
      <c r="K8064" s="83">
        <f>pro[[#This Row],[Profit]]/pro[[#This Row],[Revenue]]</f>
        <v>-0.66517657633579741</v>
      </c>
      <c r="L8064" s="56">
        <f t="shared" si="125"/>
        <v>8</v>
      </c>
      <c r="M8064" s="82" t="str">
        <f>"Q"&amp;" "&amp;VLOOKUP(pro[[#This Row],[Period]],Mapping!A:B,2,0)</f>
        <v>Q 3</v>
      </c>
      <c r="N8064"/>
    </row>
    <row r="8065" spans="1:14" ht="14.25" x14ac:dyDescent="0.2">
      <c r="A8065" s="42" t="s">
        <v>29</v>
      </c>
      <c r="B8065" s="44" t="s">
        <v>14</v>
      </c>
      <c r="C8065" s="44" t="s">
        <v>57</v>
      </c>
      <c r="D8065" s="43">
        <v>598497.99099999992</v>
      </c>
      <c r="E8065" s="43">
        <v>-113350.19499999999</v>
      </c>
      <c r="F8065" s="45">
        <v>-47870</v>
      </c>
      <c r="G8065" s="45">
        <v>-70380</v>
      </c>
      <c r="H8065" s="45">
        <v>-52450</v>
      </c>
      <c r="I8065" s="55">
        <f>pro[[#This Row],[Admin expenses 3]]+pro[[#This Row],[Admin expenses 2]]+pro[[#This Row],[Admin expenses 1]]+pro[[#This Row],[COGS]]</f>
        <v>-284050.19500000001</v>
      </c>
      <c r="J8065" s="55">
        <f>pro[[#This Row],[Revenue]]+pro[[#This Row],[AdminExp]]</f>
        <v>314447.79599999991</v>
      </c>
      <c r="K8065" s="83">
        <f>pro[[#This Row],[Profit]]/pro[[#This Row],[Revenue]]</f>
        <v>0.52539490646343701</v>
      </c>
      <c r="L8065" s="56">
        <f t="shared" si="125"/>
        <v>8</v>
      </c>
      <c r="M8065" s="82" t="str">
        <f>"Q"&amp;" "&amp;VLOOKUP(pro[[#This Row],[Period]],Mapping!A:B,2,0)</f>
        <v>Q 3</v>
      </c>
      <c r="N8065"/>
    </row>
    <row r="8066" spans="1:14" ht="14.25" x14ac:dyDescent="0.2">
      <c r="A8066" s="42" t="s">
        <v>29</v>
      </c>
      <c r="B8066" s="44" t="s">
        <v>14</v>
      </c>
      <c r="C8066" s="44" t="s">
        <v>57</v>
      </c>
      <c r="D8066" s="43">
        <v>85244.516000000003</v>
      </c>
      <c r="E8066" s="43">
        <v>-16978.898999999998</v>
      </c>
      <c r="F8066" s="45">
        <v>-36570</v>
      </c>
      <c r="G8066" s="45">
        <v>-93730</v>
      </c>
      <c r="H8066" s="45">
        <v>-97680</v>
      </c>
      <c r="I8066" s="55">
        <f>pro[[#This Row],[Admin expenses 3]]+pro[[#This Row],[Admin expenses 2]]+pro[[#This Row],[Admin expenses 1]]+pro[[#This Row],[COGS]]</f>
        <v>-244958.899</v>
      </c>
      <c r="J8066" s="55">
        <f>pro[[#This Row],[Revenue]]+pro[[#This Row],[AdminExp]]</f>
        <v>-159714.383</v>
      </c>
      <c r="K8066" s="83">
        <f>pro[[#This Row],[Profit]]/pro[[#This Row],[Revenue]]</f>
        <v>-1.873603024504239</v>
      </c>
      <c r="L8066" s="56">
        <f t="shared" ref="L8066:L8129" si="126">MONTH(DATEVALUE(A8066&amp;"1"))</f>
        <v>8</v>
      </c>
      <c r="M8066" s="82" t="str">
        <f>"Q"&amp;" "&amp;VLOOKUP(pro[[#This Row],[Period]],Mapping!A:B,2,0)</f>
        <v>Q 3</v>
      </c>
      <c r="N8066"/>
    </row>
    <row r="8067" spans="1:14" ht="14.25" x14ac:dyDescent="0.2">
      <c r="A8067" s="42" t="s">
        <v>29</v>
      </c>
      <c r="B8067" s="44" t="s">
        <v>14</v>
      </c>
      <c r="C8067" s="44" t="s">
        <v>57</v>
      </c>
      <c r="D8067" s="43">
        <v>299247.30499999999</v>
      </c>
      <c r="E8067" s="43">
        <v>-140398.85999999999</v>
      </c>
      <c r="F8067" s="45">
        <v>-82220</v>
      </c>
      <c r="G8067" s="45">
        <v>-55940</v>
      </c>
      <c r="H8067" s="45">
        <v>-19070</v>
      </c>
      <c r="I8067" s="55">
        <f>pro[[#This Row],[Admin expenses 3]]+pro[[#This Row],[Admin expenses 2]]+pro[[#This Row],[Admin expenses 1]]+pro[[#This Row],[COGS]]</f>
        <v>-297628.86</v>
      </c>
      <c r="J8067" s="55">
        <f>pro[[#This Row],[Revenue]]+pro[[#This Row],[AdminExp]]</f>
        <v>1618.445000000007</v>
      </c>
      <c r="K8067" s="83">
        <f>pro[[#This Row],[Profit]]/pro[[#This Row],[Revenue]]</f>
        <v>5.4083862175467448E-3</v>
      </c>
      <c r="L8067" s="56">
        <f t="shared" si="126"/>
        <v>8</v>
      </c>
      <c r="M8067" s="82" t="str">
        <f>"Q"&amp;" "&amp;VLOOKUP(pro[[#This Row],[Period]],Mapping!A:B,2,0)</f>
        <v>Q 3</v>
      </c>
      <c r="N8067"/>
    </row>
    <row r="8068" spans="1:14" ht="14.25" x14ac:dyDescent="0.2">
      <c r="A8068" s="42" t="s">
        <v>29</v>
      </c>
      <c r="B8068" s="44" t="s">
        <v>14</v>
      </c>
      <c r="C8068" s="44" t="s">
        <v>57</v>
      </c>
      <c r="D8068" s="43">
        <v>589704.97600000002</v>
      </c>
      <c r="E8068" s="43">
        <v>-247276.88299999997</v>
      </c>
      <c r="F8068" s="45">
        <v>-64780</v>
      </c>
      <c r="G8068" s="45">
        <v>-29080</v>
      </c>
      <c r="H8068" s="45">
        <v>-86710</v>
      </c>
      <c r="I8068" s="55">
        <f>pro[[#This Row],[Admin expenses 3]]+pro[[#This Row],[Admin expenses 2]]+pro[[#This Row],[Admin expenses 1]]+pro[[#This Row],[COGS]]</f>
        <v>-427846.88299999997</v>
      </c>
      <c r="J8068" s="55">
        <f>pro[[#This Row],[Revenue]]+pro[[#This Row],[AdminExp]]</f>
        <v>161858.09300000005</v>
      </c>
      <c r="K8068" s="83">
        <f>pro[[#This Row],[Profit]]/pro[[#This Row],[Revenue]]</f>
        <v>0.27447299851171691</v>
      </c>
      <c r="L8068" s="56">
        <f t="shared" si="126"/>
        <v>8</v>
      </c>
      <c r="M8068" s="82" t="str">
        <f>"Q"&amp;" "&amp;VLOOKUP(pro[[#This Row],[Period]],Mapping!A:B,2,0)</f>
        <v>Q 3</v>
      </c>
      <c r="N8068"/>
    </row>
    <row r="8069" spans="1:14" ht="14.25" x14ac:dyDescent="0.2">
      <c r="A8069" s="42" t="s">
        <v>29</v>
      </c>
      <c r="B8069" s="44" t="s">
        <v>14</v>
      </c>
      <c r="C8069" s="44" t="s">
        <v>57</v>
      </c>
      <c r="D8069" s="43">
        <v>46629.729999999996</v>
      </c>
      <c r="E8069" s="43">
        <v>-13529.278</v>
      </c>
      <c r="F8069" s="45">
        <v>-58000</v>
      </c>
      <c r="G8069" s="45">
        <v>-22770</v>
      </c>
      <c r="H8069" s="45">
        <v>-37450</v>
      </c>
      <c r="I8069" s="55">
        <f>pro[[#This Row],[Admin expenses 3]]+pro[[#This Row],[Admin expenses 2]]+pro[[#This Row],[Admin expenses 1]]+pro[[#This Row],[COGS]]</f>
        <v>-131749.27799999999</v>
      </c>
      <c r="J8069" s="55">
        <f>pro[[#This Row],[Revenue]]+pro[[#This Row],[AdminExp]]</f>
        <v>-85119.547999999995</v>
      </c>
      <c r="K8069" s="83">
        <f>pro[[#This Row],[Profit]]/pro[[#This Row],[Revenue]]</f>
        <v>-1.8254351462039347</v>
      </c>
      <c r="L8069" s="56">
        <f t="shared" si="126"/>
        <v>8</v>
      </c>
      <c r="M8069" s="82" t="str">
        <f>"Q"&amp;" "&amp;VLOOKUP(pro[[#This Row],[Period]],Mapping!A:B,2,0)</f>
        <v>Q 3</v>
      </c>
      <c r="N8069"/>
    </row>
    <row r="8070" spans="1:14" ht="14.25" x14ac:dyDescent="0.2">
      <c r="A8070" s="42" t="s">
        <v>29</v>
      </c>
      <c r="B8070" s="44" t="s">
        <v>14</v>
      </c>
      <c r="C8070" s="44" t="s">
        <v>57</v>
      </c>
      <c r="D8070" s="43">
        <v>2934.8619999999996</v>
      </c>
      <c r="E8070" s="43">
        <v>-2673.3419999999996</v>
      </c>
      <c r="F8070" s="45">
        <v>-78570</v>
      </c>
      <c r="G8070" s="45">
        <v>-60640</v>
      </c>
      <c r="H8070" s="45">
        <v>-52830</v>
      </c>
      <c r="I8070" s="55">
        <f>pro[[#This Row],[Admin expenses 3]]+pro[[#This Row],[Admin expenses 2]]+pro[[#This Row],[Admin expenses 1]]+pro[[#This Row],[COGS]]</f>
        <v>-194713.342</v>
      </c>
      <c r="J8070" s="55">
        <f>pro[[#This Row],[Revenue]]+pro[[#This Row],[AdminExp]]</f>
        <v>-191778.48</v>
      </c>
      <c r="K8070" s="83">
        <f>pro[[#This Row],[Profit]]/pro[[#This Row],[Revenue]]</f>
        <v>-65.344973630787422</v>
      </c>
      <c r="L8070" s="56">
        <f t="shared" si="126"/>
        <v>8</v>
      </c>
      <c r="M8070" s="82" t="str">
        <f>"Q"&amp;" "&amp;VLOOKUP(pro[[#This Row],[Period]],Mapping!A:B,2,0)</f>
        <v>Q 3</v>
      </c>
      <c r="N8070"/>
    </row>
    <row r="8071" spans="1:14" ht="14.25" x14ac:dyDescent="0.2">
      <c r="A8071" s="42" t="s">
        <v>29</v>
      </c>
      <c r="B8071" s="44" t="s">
        <v>14</v>
      </c>
      <c r="C8071" s="44" t="s">
        <v>57</v>
      </c>
      <c r="D8071" s="43">
        <v>380454.82299999997</v>
      </c>
      <c r="E8071" s="43">
        <v>-125675.08799999999</v>
      </c>
      <c r="F8071" s="45">
        <v>-12560</v>
      </c>
      <c r="G8071" s="45">
        <v>-76250</v>
      </c>
      <c r="H8071" s="45">
        <v>-63370</v>
      </c>
      <c r="I8071" s="55">
        <f>pro[[#This Row],[Admin expenses 3]]+pro[[#This Row],[Admin expenses 2]]+pro[[#This Row],[Admin expenses 1]]+pro[[#This Row],[COGS]]</f>
        <v>-277855.08799999999</v>
      </c>
      <c r="J8071" s="55">
        <f>pro[[#This Row],[Revenue]]+pro[[#This Row],[AdminExp]]</f>
        <v>102599.73499999999</v>
      </c>
      <c r="K8071" s="83">
        <f>pro[[#This Row],[Profit]]/pro[[#This Row],[Revenue]]</f>
        <v>0.26967652608782933</v>
      </c>
      <c r="L8071" s="56">
        <f t="shared" si="126"/>
        <v>8</v>
      </c>
      <c r="M8071" s="82" t="str">
        <f>"Q"&amp;" "&amp;VLOOKUP(pro[[#This Row],[Period]],Mapping!A:B,2,0)</f>
        <v>Q 3</v>
      </c>
      <c r="N8071"/>
    </row>
    <row r="8072" spans="1:14" ht="14.25" x14ac:dyDescent="0.2">
      <c r="A8072" s="42" t="s">
        <v>29</v>
      </c>
      <c r="B8072" s="44" t="s">
        <v>14</v>
      </c>
      <c r="C8072" s="44" t="s">
        <v>57</v>
      </c>
      <c r="D8072" s="43">
        <v>7474809.4189999998</v>
      </c>
      <c r="E8072" s="43">
        <v>-354395.90899999999</v>
      </c>
      <c r="F8072" s="45">
        <v>-39540</v>
      </c>
      <c r="G8072" s="45">
        <v>-19220</v>
      </c>
      <c r="H8072" s="45">
        <v>-97270</v>
      </c>
      <c r="I8072" s="55">
        <f>pro[[#This Row],[Admin expenses 3]]+pro[[#This Row],[Admin expenses 2]]+pro[[#This Row],[Admin expenses 1]]+pro[[#This Row],[COGS]]</f>
        <v>-510425.90899999999</v>
      </c>
      <c r="J8072" s="55">
        <f>pro[[#This Row],[Revenue]]+pro[[#This Row],[AdminExp]]</f>
        <v>6964383.5099999998</v>
      </c>
      <c r="K8072" s="83">
        <f>pro[[#This Row],[Profit]]/pro[[#This Row],[Revenue]]</f>
        <v>0.9317138564492945</v>
      </c>
      <c r="L8072" s="56">
        <f t="shared" si="126"/>
        <v>8</v>
      </c>
      <c r="M8072" s="82" t="str">
        <f>"Q"&amp;" "&amp;VLOOKUP(pro[[#This Row],[Period]],Mapping!A:B,2,0)</f>
        <v>Q 3</v>
      </c>
      <c r="N8072"/>
    </row>
    <row r="8073" spans="1:14" ht="14.25" x14ac:dyDescent="0.2">
      <c r="A8073" s="42" t="s">
        <v>29</v>
      </c>
      <c r="B8073" s="44" t="s">
        <v>14</v>
      </c>
      <c r="C8073" s="44" t="s">
        <v>57</v>
      </c>
      <c r="D8073" s="43">
        <v>224225.666</v>
      </c>
      <c r="E8073" s="43">
        <v>-38453.737000000001</v>
      </c>
      <c r="F8073" s="45">
        <v>-19700</v>
      </c>
      <c r="G8073" s="45">
        <v>-79880</v>
      </c>
      <c r="H8073" s="45">
        <v>-12960</v>
      </c>
      <c r="I8073" s="55">
        <f>pro[[#This Row],[Admin expenses 3]]+pro[[#This Row],[Admin expenses 2]]+pro[[#This Row],[Admin expenses 1]]+pro[[#This Row],[COGS]]</f>
        <v>-150993.73699999999</v>
      </c>
      <c r="J8073" s="55">
        <f>pro[[#This Row],[Revenue]]+pro[[#This Row],[AdminExp]]</f>
        <v>73231.929000000004</v>
      </c>
      <c r="K8073" s="83">
        <f>pro[[#This Row],[Profit]]/pro[[#This Row],[Revenue]]</f>
        <v>0.32659922615638481</v>
      </c>
      <c r="L8073" s="56">
        <f t="shared" si="126"/>
        <v>8</v>
      </c>
      <c r="M8073" s="82" t="str">
        <f>"Q"&amp;" "&amp;VLOOKUP(pro[[#This Row],[Period]],Mapping!A:B,2,0)</f>
        <v>Q 3</v>
      </c>
      <c r="N8073"/>
    </row>
    <row r="8074" spans="1:14" ht="14.25" x14ac:dyDescent="0.2">
      <c r="A8074" s="42" t="s">
        <v>29</v>
      </c>
      <c r="B8074" s="44" t="s">
        <v>14</v>
      </c>
      <c r="C8074" s="44" t="s">
        <v>57</v>
      </c>
      <c r="D8074" s="43">
        <v>200258.94700000001</v>
      </c>
      <c r="E8074" s="43">
        <v>-29486.694999999996</v>
      </c>
      <c r="F8074" s="45">
        <v>-28240</v>
      </c>
      <c r="G8074" s="45">
        <v>-48270</v>
      </c>
      <c r="H8074" s="45">
        <v>-39180</v>
      </c>
      <c r="I8074" s="55">
        <f>pro[[#This Row],[Admin expenses 3]]+pro[[#This Row],[Admin expenses 2]]+pro[[#This Row],[Admin expenses 1]]+pro[[#This Row],[COGS]]</f>
        <v>-145176.69500000001</v>
      </c>
      <c r="J8074" s="55">
        <f>pro[[#This Row],[Revenue]]+pro[[#This Row],[AdminExp]]</f>
        <v>55082.252000000008</v>
      </c>
      <c r="K8074" s="83">
        <f>pro[[#This Row],[Profit]]/pro[[#This Row],[Revenue]]</f>
        <v>0.2750551364878594</v>
      </c>
      <c r="L8074" s="56">
        <f t="shared" si="126"/>
        <v>8</v>
      </c>
      <c r="M8074" s="82" t="str">
        <f>"Q"&amp;" "&amp;VLOOKUP(pro[[#This Row],[Period]],Mapping!A:B,2,0)</f>
        <v>Q 3</v>
      </c>
      <c r="N8074"/>
    </row>
    <row r="8075" spans="1:14" ht="14.25" x14ac:dyDescent="0.2">
      <c r="A8075" s="42" t="s">
        <v>29</v>
      </c>
      <c r="B8075" s="44" t="s">
        <v>14</v>
      </c>
      <c r="C8075" s="44" t="s">
        <v>57</v>
      </c>
      <c r="D8075" s="43">
        <v>172533.641</v>
      </c>
      <c r="E8075" s="43">
        <v>-27018.277999999998</v>
      </c>
      <c r="F8075" s="45">
        <v>-81730</v>
      </c>
      <c r="G8075" s="45">
        <v>-86270</v>
      </c>
      <c r="H8075" s="45">
        <v>-91100</v>
      </c>
      <c r="I8075" s="55">
        <f>pro[[#This Row],[Admin expenses 3]]+pro[[#This Row],[Admin expenses 2]]+pro[[#This Row],[Admin expenses 1]]+pro[[#This Row],[COGS]]</f>
        <v>-286118.27799999999</v>
      </c>
      <c r="J8075" s="55">
        <f>pro[[#This Row],[Revenue]]+pro[[#This Row],[AdminExp]]</f>
        <v>-113584.63699999999</v>
      </c>
      <c r="K8075" s="83">
        <f>pro[[#This Row],[Profit]]/pro[[#This Row],[Revenue]]</f>
        <v>-0.65833327542192188</v>
      </c>
      <c r="L8075" s="56">
        <f t="shared" si="126"/>
        <v>8</v>
      </c>
      <c r="M8075" s="82" t="str">
        <f>"Q"&amp;" "&amp;VLOOKUP(pro[[#This Row],[Period]],Mapping!A:B,2,0)</f>
        <v>Q 3</v>
      </c>
      <c r="N8075"/>
    </row>
    <row r="8076" spans="1:14" ht="14.25" x14ac:dyDescent="0.2">
      <c r="A8076" s="42" t="s">
        <v>29</v>
      </c>
      <c r="B8076" s="44" t="s">
        <v>14</v>
      </c>
      <c r="C8076" s="44" t="s">
        <v>57</v>
      </c>
      <c r="D8076" s="43">
        <v>15374.260999999999</v>
      </c>
      <c r="E8076" s="43">
        <v>-2709.8329999999996</v>
      </c>
      <c r="F8076" s="45">
        <v>-68740</v>
      </c>
      <c r="G8076" s="45">
        <v>-103180</v>
      </c>
      <c r="H8076" s="45">
        <v>-53220</v>
      </c>
      <c r="I8076" s="55">
        <f>pro[[#This Row],[Admin expenses 3]]+pro[[#This Row],[Admin expenses 2]]+pro[[#This Row],[Admin expenses 1]]+pro[[#This Row],[COGS]]</f>
        <v>-227849.83300000001</v>
      </c>
      <c r="J8076" s="55">
        <f>pro[[#This Row],[Revenue]]+pro[[#This Row],[AdminExp]]</f>
        <v>-212475.57200000001</v>
      </c>
      <c r="K8076" s="83">
        <f>pro[[#This Row],[Profit]]/pro[[#This Row],[Revenue]]</f>
        <v>-13.820213667505712</v>
      </c>
      <c r="L8076" s="56">
        <f t="shared" si="126"/>
        <v>8</v>
      </c>
      <c r="M8076" s="82" t="str">
        <f>"Q"&amp;" "&amp;VLOOKUP(pro[[#This Row],[Period]],Mapping!A:B,2,0)</f>
        <v>Q 3</v>
      </c>
      <c r="N8076"/>
    </row>
    <row r="8077" spans="1:14" ht="14.25" x14ac:dyDescent="0.2">
      <c r="A8077" s="42" t="s">
        <v>29</v>
      </c>
      <c r="B8077" s="44" t="s">
        <v>14</v>
      </c>
      <c r="C8077" s="44" t="s">
        <v>57</v>
      </c>
      <c r="D8077" s="43">
        <v>95285.512000000002</v>
      </c>
      <c r="E8077" s="43">
        <v>-10640.615999999998</v>
      </c>
      <c r="F8077" s="45">
        <v>-91180</v>
      </c>
      <c r="G8077" s="45">
        <v>-24520</v>
      </c>
      <c r="H8077" s="45">
        <v>-61050</v>
      </c>
      <c r="I8077" s="55">
        <f>pro[[#This Row],[Admin expenses 3]]+pro[[#This Row],[Admin expenses 2]]+pro[[#This Row],[Admin expenses 1]]+pro[[#This Row],[COGS]]</f>
        <v>-187390.61600000001</v>
      </c>
      <c r="J8077" s="55">
        <f>pro[[#This Row],[Revenue]]+pro[[#This Row],[AdminExp]]</f>
        <v>-92105.104000000007</v>
      </c>
      <c r="K8077" s="83">
        <f>pro[[#This Row],[Profit]]/pro[[#This Row],[Revenue]]</f>
        <v>-0.96662233393886787</v>
      </c>
      <c r="L8077" s="56">
        <f t="shared" si="126"/>
        <v>8</v>
      </c>
      <c r="M8077" s="82" t="str">
        <f>"Q"&amp;" "&amp;VLOOKUP(pro[[#This Row],[Period]],Mapping!A:B,2,0)</f>
        <v>Q 3</v>
      </c>
      <c r="N8077"/>
    </row>
    <row r="8078" spans="1:14" ht="14.25" x14ac:dyDescent="0.2">
      <c r="A8078" s="42" t="s">
        <v>29</v>
      </c>
      <c r="B8078" s="44" t="s">
        <v>14</v>
      </c>
      <c r="C8078" s="44" t="s">
        <v>57</v>
      </c>
      <c r="D8078" s="43">
        <v>509351.46499999991</v>
      </c>
      <c r="E8078" s="43">
        <v>-65488.044999999998</v>
      </c>
      <c r="F8078" s="45">
        <v>-21290</v>
      </c>
      <c r="G8078" s="45">
        <v>-102130</v>
      </c>
      <c r="H8078" s="45">
        <v>-84280</v>
      </c>
      <c r="I8078" s="55">
        <f>pro[[#This Row],[Admin expenses 3]]+pro[[#This Row],[Admin expenses 2]]+pro[[#This Row],[Admin expenses 1]]+pro[[#This Row],[COGS]]</f>
        <v>-273188.04499999998</v>
      </c>
      <c r="J8078" s="55">
        <f>pro[[#This Row],[Revenue]]+pro[[#This Row],[AdminExp]]</f>
        <v>236163.41999999993</v>
      </c>
      <c r="K8078" s="83">
        <f>pro[[#This Row],[Profit]]/pro[[#This Row],[Revenue]]</f>
        <v>0.46365513054919744</v>
      </c>
      <c r="L8078" s="56">
        <f t="shared" si="126"/>
        <v>8</v>
      </c>
      <c r="M8078" s="82" t="str">
        <f>"Q"&amp;" "&amp;VLOOKUP(pro[[#This Row],[Period]],Mapping!A:B,2,0)</f>
        <v>Q 3</v>
      </c>
      <c r="N8078"/>
    </row>
    <row r="8079" spans="1:14" ht="14.25" x14ac:dyDescent="0.2">
      <c r="A8079" s="42" t="s">
        <v>29</v>
      </c>
      <c r="B8079" s="44" t="s">
        <v>14</v>
      </c>
      <c r="C8079" s="44" t="s">
        <v>57</v>
      </c>
      <c r="D8079" s="43">
        <v>384015.54800000001</v>
      </c>
      <c r="E8079" s="43">
        <v>-37899.070999999996</v>
      </c>
      <c r="F8079" s="45">
        <v>-22120</v>
      </c>
      <c r="G8079" s="45">
        <v>-81300</v>
      </c>
      <c r="H8079" s="45">
        <v>-78430</v>
      </c>
      <c r="I8079" s="55">
        <f>pro[[#This Row],[Admin expenses 3]]+pro[[#This Row],[Admin expenses 2]]+pro[[#This Row],[Admin expenses 1]]+pro[[#This Row],[COGS]]</f>
        <v>-219749.071</v>
      </c>
      <c r="J8079" s="55">
        <f>pro[[#This Row],[Revenue]]+pro[[#This Row],[AdminExp]]</f>
        <v>164266.47700000001</v>
      </c>
      <c r="K8079" s="83">
        <f>pro[[#This Row],[Profit]]/pro[[#This Row],[Revenue]]</f>
        <v>0.42775996403145639</v>
      </c>
      <c r="L8079" s="56">
        <f t="shared" si="126"/>
        <v>8</v>
      </c>
      <c r="M8079" s="82" t="str">
        <f>"Q"&amp;" "&amp;VLOOKUP(pro[[#This Row],[Period]],Mapping!A:B,2,0)</f>
        <v>Q 3</v>
      </c>
      <c r="N8079"/>
    </row>
    <row r="8080" spans="1:14" ht="14.25" x14ac:dyDescent="0.2">
      <c r="A8080" s="42" t="s">
        <v>29</v>
      </c>
      <c r="B8080" s="44" t="s">
        <v>14</v>
      </c>
      <c r="C8080" s="44" t="s">
        <v>57</v>
      </c>
      <c r="D8080" s="43">
        <v>91023.435999999987</v>
      </c>
      <c r="E8080" s="43">
        <v>-20561.506000000001</v>
      </c>
      <c r="F8080" s="45">
        <v>-66150</v>
      </c>
      <c r="G8080" s="45">
        <v>-78240</v>
      </c>
      <c r="H8080" s="45">
        <v>-15560</v>
      </c>
      <c r="I8080" s="55">
        <f>pro[[#This Row],[Admin expenses 3]]+pro[[#This Row],[Admin expenses 2]]+pro[[#This Row],[Admin expenses 1]]+pro[[#This Row],[COGS]]</f>
        <v>-180511.50599999999</v>
      </c>
      <c r="J8080" s="55">
        <f>pro[[#This Row],[Revenue]]+pro[[#This Row],[AdminExp]]</f>
        <v>-89488.07</v>
      </c>
      <c r="K8080" s="83">
        <f>pro[[#This Row],[Profit]]/pro[[#This Row],[Revenue]]</f>
        <v>-0.98313219026361542</v>
      </c>
      <c r="L8080" s="56">
        <f t="shared" si="126"/>
        <v>8</v>
      </c>
      <c r="M8080" s="82" t="str">
        <f>"Q"&amp;" "&amp;VLOOKUP(pro[[#This Row],[Period]],Mapping!A:B,2,0)</f>
        <v>Q 3</v>
      </c>
      <c r="N8080"/>
    </row>
    <row r="8081" spans="1:14" ht="14.25" x14ac:dyDescent="0.2">
      <c r="A8081" s="42" t="s">
        <v>29</v>
      </c>
      <c r="B8081" s="44" t="s">
        <v>14</v>
      </c>
      <c r="C8081" s="44" t="s">
        <v>57</v>
      </c>
      <c r="D8081" s="43">
        <v>333411.92499999999</v>
      </c>
      <c r="E8081" s="43">
        <v>-22951.376</v>
      </c>
      <c r="F8081" s="45">
        <v>-68810</v>
      </c>
      <c r="G8081" s="45">
        <v>-65400</v>
      </c>
      <c r="H8081" s="45">
        <v>-21430</v>
      </c>
      <c r="I8081" s="55">
        <f>pro[[#This Row],[Admin expenses 3]]+pro[[#This Row],[Admin expenses 2]]+pro[[#This Row],[Admin expenses 1]]+pro[[#This Row],[COGS]]</f>
        <v>-178591.37599999999</v>
      </c>
      <c r="J8081" s="55">
        <f>pro[[#This Row],[Revenue]]+pro[[#This Row],[AdminExp]]</f>
        <v>154820.549</v>
      </c>
      <c r="K8081" s="83">
        <f>pro[[#This Row],[Profit]]/pro[[#This Row],[Revenue]]</f>
        <v>0.46435216436844606</v>
      </c>
      <c r="L8081" s="56">
        <f t="shared" si="126"/>
        <v>8</v>
      </c>
      <c r="M8081" s="82" t="str">
        <f>"Q"&amp;" "&amp;VLOOKUP(pro[[#This Row],[Period]],Mapping!A:B,2,0)</f>
        <v>Q 3</v>
      </c>
      <c r="N8081"/>
    </row>
    <row r="8082" spans="1:14" ht="14.25" x14ac:dyDescent="0.2">
      <c r="A8082" s="42" t="s">
        <v>29</v>
      </c>
      <c r="B8082" s="44" t="s">
        <v>14</v>
      </c>
      <c r="C8082" s="44" t="s">
        <v>57</v>
      </c>
      <c r="D8082" s="43">
        <v>22060.884999999998</v>
      </c>
      <c r="E8082" s="43">
        <v>-7673.0639999999994</v>
      </c>
      <c r="F8082" s="45">
        <v>-47070</v>
      </c>
      <c r="G8082" s="45">
        <v>-33520</v>
      </c>
      <c r="H8082" s="45">
        <v>-82400</v>
      </c>
      <c r="I8082" s="55">
        <f>pro[[#This Row],[Admin expenses 3]]+pro[[#This Row],[Admin expenses 2]]+pro[[#This Row],[Admin expenses 1]]+pro[[#This Row],[COGS]]</f>
        <v>-170663.06400000001</v>
      </c>
      <c r="J8082" s="55">
        <f>pro[[#This Row],[Revenue]]+pro[[#This Row],[AdminExp]]</f>
        <v>-148602.179</v>
      </c>
      <c r="K8082" s="83">
        <f>pro[[#This Row],[Profit]]/pro[[#This Row],[Revenue]]</f>
        <v>-6.7360026127691617</v>
      </c>
      <c r="L8082" s="56">
        <f t="shared" si="126"/>
        <v>8</v>
      </c>
      <c r="M8082" s="82" t="str">
        <f>"Q"&amp;" "&amp;VLOOKUP(pro[[#This Row],[Period]],Mapping!A:B,2,0)</f>
        <v>Q 3</v>
      </c>
      <c r="N8082"/>
    </row>
    <row r="8083" spans="1:14" ht="14.25" x14ac:dyDescent="0.2">
      <c r="A8083" s="42" t="s">
        <v>29</v>
      </c>
      <c r="B8083" s="44" t="s">
        <v>14</v>
      </c>
      <c r="C8083" s="44" t="s">
        <v>58</v>
      </c>
      <c r="D8083" s="43">
        <v>32653.844999999998</v>
      </c>
      <c r="E8083" s="43">
        <v>-6510.6439999999993</v>
      </c>
      <c r="F8083" s="45">
        <v>-89200</v>
      </c>
      <c r="G8083" s="45">
        <v>-16520</v>
      </c>
      <c r="H8083" s="45">
        <v>-84450</v>
      </c>
      <c r="I8083" s="55">
        <f>pro[[#This Row],[Admin expenses 3]]+pro[[#This Row],[Admin expenses 2]]+pro[[#This Row],[Admin expenses 1]]+pro[[#This Row],[COGS]]</f>
        <v>-196680.644</v>
      </c>
      <c r="J8083" s="55">
        <f>pro[[#This Row],[Revenue]]+pro[[#This Row],[AdminExp]]</f>
        <v>-164026.799</v>
      </c>
      <c r="K8083" s="83">
        <f>pro[[#This Row],[Profit]]/pro[[#This Row],[Revenue]]</f>
        <v>-5.0232001468739753</v>
      </c>
      <c r="L8083" s="56">
        <f t="shared" si="126"/>
        <v>8</v>
      </c>
      <c r="M8083" s="82" t="str">
        <f>"Q"&amp;" "&amp;VLOOKUP(pro[[#This Row],[Period]],Mapping!A:B,2,0)</f>
        <v>Q 3</v>
      </c>
      <c r="N8083"/>
    </row>
    <row r="8084" spans="1:14" ht="14.25" x14ac:dyDescent="0.2">
      <c r="A8084" s="42" t="s">
        <v>29</v>
      </c>
      <c r="B8084" s="44" t="s">
        <v>14</v>
      </c>
      <c r="C8084" s="44" t="s">
        <v>59</v>
      </c>
      <c r="D8084" s="43">
        <v>822018.81299999997</v>
      </c>
      <c r="E8084" s="43">
        <v>-45336.423999999999</v>
      </c>
      <c r="F8084" s="45">
        <v>-62740</v>
      </c>
      <c r="G8084" s="45">
        <v>-36780</v>
      </c>
      <c r="H8084" s="45">
        <v>-26390</v>
      </c>
      <c r="I8084" s="55">
        <f>pro[[#This Row],[Admin expenses 3]]+pro[[#This Row],[Admin expenses 2]]+pro[[#This Row],[Admin expenses 1]]+pro[[#This Row],[COGS]]</f>
        <v>-171246.424</v>
      </c>
      <c r="J8084" s="55">
        <f>pro[[#This Row],[Revenue]]+pro[[#This Row],[AdminExp]]</f>
        <v>650772.38899999997</v>
      </c>
      <c r="K8084" s="83">
        <f>pro[[#This Row],[Profit]]/pro[[#This Row],[Revenue]]</f>
        <v>0.791675784919049</v>
      </c>
      <c r="L8084" s="56">
        <f t="shared" si="126"/>
        <v>8</v>
      </c>
      <c r="M8084" s="82" t="str">
        <f>"Q"&amp;" "&amp;VLOOKUP(pro[[#This Row],[Period]],Mapping!A:B,2,0)</f>
        <v>Q 3</v>
      </c>
      <c r="N8084"/>
    </row>
    <row r="8085" spans="1:14" ht="14.25" x14ac:dyDescent="0.2">
      <c r="A8085" s="42" t="s">
        <v>29</v>
      </c>
      <c r="B8085" s="44" t="s">
        <v>14</v>
      </c>
      <c r="C8085" s="44" t="s">
        <v>57</v>
      </c>
      <c r="D8085" s="43">
        <v>5796330.8059999999</v>
      </c>
      <c r="E8085" s="43">
        <v>-616357.95199999993</v>
      </c>
      <c r="F8085" s="45">
        <v>-42560</v>
      </c>
      <c r="G8085" s="45">
        <v>-27400</v>
      </c>
      <c r="H8085" s="45">
        <v>-77990</v>
      </c>
      <c r="I8085" s="55">
        <f>pro[[#This Row],[Admin expenses 3]]+pro[[#This Row],[Admin expenses 2]]+pro[[#This Row],[Admin expenses 1]]+pro[[#This Row],[COGS]]</f>
        <v>-764307.95199999993</v>
      </c>
      <c r="J8085" s="55">
        <f>pro[[#This Row],[Revenue]]+pro[[#This Row],[AdminExp]]</f>
        <v>5032022.8540000003</v>
      </c>
      <c r="K8085" s="83">
        <f>pro[[#This Row],[Profit]]/pro[[#This Row],[Revenue]]</f>
        <v>0.86813934925714809</v>
      </c>
      <c r="L8085" s="56">
        <f t="shared" si="126"/>
        <v>8</v>
      </c>
      <c r="M8085" s="82" t="str">
        <f>"Q"&amp;" "&amp;VLOOKUP(pro[[#This Row],[Period]],Mapping!A:B,2,0)</f>
        <v>Q 3</v>
      </c>
      <c r="N8085"/>
    </row>
    <row r="8086" spans="1:14" ht="14.25" x14ac:dyDescent="0.2">
      <c r="A8086" s="42" t="s">
        <v>29</v>
      </c>
      <c r="B8086" s="44" t="s">
        <v>14</v>
      </c>
      <c r="C8086" s="44" t="s">
        <v>57</v>
      </c>
      <c r="D8086" s="43">
        <v>175943.59999999998</v>
      </c>
      <c r="E8086" s="43">
        <v>-23101.001</v>
      </c>
      <c r="F8086" s="45">
        <v>-18220</v>
      </c>
      <c r="G8086" s="45">
        <v>-34210</v>
      </c>
      <c r="H8086" s="45">
        <v>-58110</v>
      </c>
      <c r="I8086" s="55">
        <f>pro[[#This Row],[Admin expenses 3]]+pro[[#This Row],[Admin expenses 2]]+pro[[#This Row],[Admin expenses 1]]+pro[[#This Row],[COGS]]</f>
        <v>-133641.00099999999</v>
      </c>
      <c r="J8086" s="55">
        <f>pro[[#This Row],[Revenue]]+pro[[#This Row],[AdminExp]]</f>
        <v>42302.598999999987</v>
      </c>
      <c r="K8086" s="83">
        <f>pro[[#This Row],[Profit]]/pro[[#This Row],[Revenue]]</f>
        <v>0.24043272389561196</v>
      </c>
      <c r="L8086" s="56">
        <f t="shared" si="126"/>
        <v>8</v>
      </c>
      <c r="M8086" s="82" t="str">
        <f>"Q"&amp;" "&amp;VLOOKUP(pro[[#This Row],[Period]],Mapping!A:B,2,0)</f>
        <v>Q 3</v>
      </c>
      <c r="N8086"/>
    </row>
    <row r="8087" spans="1:14" ht="14.25" x14ac:dyDescent="0.2">
      <c r="A8087" s="42" t="s">
        <v>29</v>
      </c>
      <c r="B8087" s="44" t="s">
        <v>14</v>
      </c>
      <c r="C8087" s="44" t="s">
        <v>57</v>
      </c>
      <c r="D8087" s="43">
        <v>1343150.7179999999</v>
      </c>
      <c r="E8087" s="43">
        <v>-142001.23699999999</v>
      </c>
      <c r="F8087" s="45">
        <v>-101490</v>
      </c>
      <c r="G8087" s="45">
        <v>-102300</v>
      </c>
      <c r="H8087" s="45">
        <v>-27420</v>
      </c>
      <c r="I8087" s="55">
        <f>pro[[#This Row],[Admin expenses 3]]+pro[[#This Row],[Admin expenses 2]]+pro[[#This Row],[Admin expenses 1]]+pro[[#This Row],[COGS]]</f>
        <v>-373211.23699999996</v>
      </c>
      <c r="J8087" s="55">
        <f>pro[[#This Row],[Revenue]]+pro[[#This Row],[AdminExp]]</f>
        <v>969939.48099999991</v>
      </c>
      <c r="K8087" s="83">
        <f>pro[[#This Row],[Profit]]/pro[[#This Row],[Revenue]]</f>
        <v>0.72213748464824179</v>
      </c>
      <c r="L8087" s="56">
        <f t="shared" si="126"/>
        <v>8</v>
      </c>
      <c r="M8087" s="82" t="str">
        <f>"Q"&amp;" "&amp;VLOOKUP(pro[[#This Row],[Period]],Mapping!A:B,2,0)</f>
        <v>Q 3</v>
      </c>
      <c r="N8087"/>
    </row>
    <row r="8088" spans="1:14" ht="14.25" x14ac:dyDescent="0.2">
      <c r="A8088" s="42" t="s">
        <v>29</v>
      </c>
      <c r="B8088" s="44" t="s">
        <v>14</v>
      </c>
      <c r="C8088" s="44" t="s">
        <v>57</v>
      </c>
      <c r="D8088" s="43">
        <v>140700.98699999999</v>
      </c>
      <c r="E8088" s="43">
        <v>-51021.270999999993</v>
      </c>
      <c r="F8088" s="45">
        <v>-43060</v>
      </c>
      <c r="G8088" s="45">
        <v>-93140</v>
      </c>
      <c r="H8088" s="45">
        <v>-48220</v>
      </c>
      <c r="I8088" s="55">
        <f>pro[[#This Row],[Admin expenses 3]]+pro[[#This Row],[Admin expenses 2]]+pro[[#This Row],[Admin expenses 1]]+pro[[#This Row],[COGS]]</f>
        <v>-235441.27100000001</v>
      </c>
      <c r="J8088" s="55">
        <f>pro[[#This Row],[Revenue]]+pro[[#This Row],[AdminExp]]</f>
        <v>-94740.284000000014</v>
      </c>
      <c r="K8088" s="83">
        <f>pro[[#This Row],[Profit]]/pro[[#This Row],[Revenue]]</f>
        <v>-0.67334484298962327</v>
      </c>
      <c r="L8088" s="56">
        <f t="shared" si="126"/>
        <v>8</v>
      </c>
      <c r="M8088" s="82" t="str">
        <f>"Q"&amp;" "&amp;VLOOKUP(pro[[#This Row],[Period]],Mapping!A:B,2,0)</f>
        <v>Q 3</v>
      </c>
      <c r="N8088"/>
    </row>
    <row r="8089" spans="1:14" ht="14.25" x14ac:dyDescent="0.2">
      <c r="A8089" s="42" t="s">
        <v>29</v>
      </c>
      <c r="B8089" s="44" t="s">
        <v>14</v>
      </c>
      <c r="C8089" s="44" t="s">
        <v>57</v>
      </c>
      <c r="D8089" s="43">
        <v>592643.83499999996</v>
      </c>
      <c r="E8089" s="43">
        <v>-175698.59999999998</v>
      </c>
      <c r="F8089" s="45">
        <v>-55750</v>
      </c>
      <c r="G8089" s="45">
        <v>-86170</v>
      </c>
      <c r="H8089" s="45">
        <v>-63540</v>
      </c>
      <c r="I8089" s="55">
        <f>pro[[#This Row],[Admin expenses 3]]+pro[[#This Row],[Admin expenses 2]]+pro[[#This Row],[Admin expenses 1]]+pro[[#This Row],[COGS]]</f>
        <v>-381158.6</v>
      </c>
      <c r="J8089" s="55">
        <f>pro[[#This Row],[Revenue]]+pro[[#This Row],[AdminExp]]</f>
        <v>211485.23499999999</v>
      </c>
      <c r="K8089" s="83">
        <f>pro[[#This Row],[Profit]]/pro[[#This Row],[Revenue]]</f>
        <v>0.35685047664420572</v>
      </c>
      <c r="L8089" s="56">
        <f t="shared" si="126"/>
        <v>8</v>
      </c>
      <c r="M8089" s="82" t="str">
        <f>"Q"&amp;" "&amp;VLOOKUP(pro[[#This Row],[Period]],Mapping!A:B,2,0)</f>
        <v>Q 3</v>
      </c>
      <c r="N8089"/>
    </row>
    <row r="8090" spans="1:14" ht="14.25" x14ac:dyDescent="0.2">
      <c r="A8090" s="42" t="s">
        <v>29</v>
      </c>
      <c r="B8090" s="44" t="s">
        <v>14</v>
      </c>
      <c r="C8090" s="44" t="s">
        <v>58</v>
      </c>
      <c r="D8090" s="43">
        <v>44518.383000000002</v>
      </c>
      <c r="E8090" s="43">
        <v>-316.87599999999998</v>
      </c>
      <c r="F8090" s="45">
        <v>-56560</v>
      </c>
      <c r="G8090" s="45">
        <v>-87970</v>
      </c>
      <c r="H8090" s="45">
        <v>-44830</v>
      </c>
      <c r="I8090" s="55">
        <f>pro[[#This Row],[Admin expenses 3]]+pro[[#This Row],[Admin expenses 2]]+pro[[#This Row],[Admin expenses 1]]+pro[[#This Row],[COGS]]</f>
        <v>-189676.87599999999</v>
      </c>
      <c r="J8090" s="55">
        <f>pro[[#This Row],[Revenue]]+pro[[#This Row],[AdminExp]]</f>
        <v>-145158.49299999999</v>
      </c>
      <c r="K8090" s="83">
        <f>pro[[#This Row],[Profit]]/pro[[#This Row],[Revenue]]</f>
        <v>-3.2606416320197429</v>
      </c>
      <c r="L8090" s="56">
        <f t="shared" si="126"/>
        <v>8</v>
      </c>
      <c r="M8090" s="82" t="str">
        <f>"Q"&amp;" "&amp;VLOOKUP(pro[[#This Row],[Period]],Mapping!A:B,2,0)</f>
        <v>Q 3</v>
      </c>
      <c r="N8090"/>
    </row>
    <row r="8091" spans="1:14" ht="14.25" x14ac:dyDescent="0.2">
      <c r="A8091" s="42" t="s">
        <v>29</v>
      </c>
      <c r="B8091" s="44" t="s">
        <v>14</v>
      </c>
      <c r="C8091" s="44" t="s">
        <v>59</v>
      </c>
      <c r="D8091" s="43">
        <v>257845.25899999999</v>
      </c>
      <c r="E8091" s="43">
        <v>-85795.205999999991</v>
      </c>
      <c r="F8091" s="45">
        <v>-58010</v>
      </c>
      <c r="G8091" s="45">
        <v>-29900</v>
      </c>
      <c r="H8091" s="45">
        <v>-105120</v>
      </c>
      <c r="I8091" s="55">
        <f>pro[[#This Row],[Admin expenses 3]]+pro[[#This Row],[Admin expenses 2]]+pro[[#This Row],[Admin expenses 1]]+pro[[#This Row],[COGS]]</f>
        <v>-278825.20600000001</v>
      </c>
      <c r="J8091" s="55">
        <f>pro[[#This Row],[Revenue]]+pro[[#This Row],[AdminExp]]</f>
        <v>-20979.947000000015</v>
      </c>
      <c r="K8091" s="83">
        <f>pro[[#This Row],[Profit]]/pro[[#This Row],[Revenue]]</f>
        <v>-8.1366425279124549E-2</v>
      </c>
      <c r="L8091" s="56">
        <f t="shared" si="126"/>
        <v>8</v>
      </c>
      <c r="M8091" s="82" t="str">
        <f>"Q"&amp;" "&amp;VLOOKUP(pro[[#This Row],[Period]],Mapping!A:B,2,0)</f>
        <v>Q 3</v>
      </c>
      <c r="N8091"/>
    </row>
    <row r="8092" spans="1:14" ht="14.25" x14ac:dyDescent="0.2">
      <c r="A8092" s="42" t="s">
        <v>29</v>
      </c>
      <c r="B8092" s="44" t="s">
        <v>14</v>
      </c>
      <c r="C8092" s="44" t="s">
        <v>57</v>
      </c>
      <c r="D8092" s="43">
        <v>4009783.6099999994</v>
      </c>
      <c r="E8092" s="43">
        <v>-1334211.9139999999</v>
      </c>
      <c r="F8092" s="45">
        <v>-46530</v>
      </c>
      <c r="G8092" s="45">
        <v>-66840</v>
      </c>
      <c r="H8092" s="45">
        <v>-107670</v>
      </c>
      <c r="I8092" s="55">
        <f>pro[[#This Row],[Admin expenses 3]]+pro[[#This Row],[Admin expenses 2]]+pro[[#This Row],[Admin expenses 1]]+pro[[#This Row],[COGS]]</f>
        <v>-1555251.9139999999</v>
      </c>
      <c r="J8092" s="55">
        <f>pro[[#This Row],[Revenue]]+pro[[#This Row],[AdminExp]]</f>
        <v>2454531.6959999995</v>
      </c>
      <c r="K8092" s="83">
        <f>pro[[#This Row],[Profit]]/pro[[#This Row],[Revenue]]</f>
        <v>0.61213569976161375</v>
      </c>
      <c r="L8092" s="56">
        <f t="shared" si="126"/>
        <v>8</v>
      </c>
      <c r="M8092" s="82" t="str">
        <f>"Q"&amp;" "&amp;VLOOKUP(pro[[#This Row],[Period]],Mapping!A:B,2,0)</f>
        <v>Q 3</v>
      </c>
      <c r="N8092"/>
    </row>
    <row r="8093" spans="1:14" ht="14.25" x14ac:dyDescent="0.2">
      <c r="A8093" s="42" t="s">
        <v>29</v>
      </c>
      <c r="B8093" s="44" t="s">
        <v>14</v>
      </c>
      <c r="C8093" s="44" t="s">
        <v>57</v>
      </c>
      <c r="D8093" s="43">
        <v>1116538.3740000001</v>
      </c>
      <c r="E8093" s="43">
        <v>-32493.495999999996</v>
      </c>
      <c r="F8093" s="45">
        <v>-12470</v>
      </c>
      <c r="G8093" s="45">
        <v>-61490</v>
      </c>
      <c r="H8093" s="45">
        <v>-105340</v>
      </c>
      <c r="I8093" s="55">
        <f>pro[[#This Row],[Admin expenses 3]]+pro[[#This Row],[Admin expenses 2]]+pro[[#This Row],[Admin expenses 1]]+pro[[#This Row],[COGS]]</f>
        <v>-211793.49599999998</v>
      </c>
      <c r="J8093" s="55">
        <f>pro[[#This Row],[Revenue]]+pro[[#This Row],[AdminExp]]</f>
        <v>904744.87800000003</v>
      </c>
      <c r="K8093" s="83">
        <f>pro[[#This Row],[Profit]]/pro[[#This Row],[Revenue]]</f>
        <v>0.81031238967519803</v>
      </c>
      <c r="L8093" s="56">
        <f t="shared" si="126"/>
        <v>8</v>
      </c>
      <c r="M8093" s="82" t="str">
        <f>"Q"&amp;" "&amp;VLOOKUP(pro[[#This Row],[Period]],Mapping!A:B,2,0)</f>
        <v>Q 3</v>
      </c>
      <c r="N8093"/>
    </row>
    <row r="8094" spans="1:14" ht="14.25" x14ac:dyDescent="0.2">
      <c r="A8094" s="42" t="s">
        <v>29</v>
      </c>
      <c r="B8094" s="44" t="s">
        <v>14</v>
      </c>
      <c r="C8094" s="44" t="s">
        <v>57</v>
      </c>
      <c r="D8094" s="43">
        <v>1478902.4109999998</v>
      </c>
      <c r="E8094" s="43">
        <v>-198244.69700000001</v>
      </c>
      <c r="F8094" s="45">
        <v>-63950</v>
      </c>
      <c r="G8094" s="45">
        <v>-69640</v>
      </c>
      <c r="H8094" s="45">
        <v>-84920</v>
      </c>
      <c r="I8094" s="55">
        <f>pro[[#This Row],[Admin expenses 3]]+pro[[#This Row],[Admin expenses 2]]+pro[[#This Row],[Admin expenses 1]]+pro[[#This Row],[COGS]]</f>
        <v>-416754.69700000004</v>
      </c>
      <c r="J8094" s="55">
        <f>pro[[#This Row],[Revenue]]+pro[[#This Row],[AdminExp]]</f>
        <v>1062147.7139999997</v>
      </c>
      <c r="K8094" s="83">
        <f>pro[[#This Row],[Profit]]/pro[[#This Row],[Revenue]]</f>
        <v>0.71820000163621334</v>
      </c>
      <c r="L8094" s="56">
        <f t="shared" si="126"/>
        <v>8</v>
      </c>
      <c r="M8094" s="82" t="str">
        <f>"Q"&amp;" "&amp;VLOOKUP(pro[[#This Row],[Period]],Mapping!A:B,2,0)</f>
        <v>Q 3</v>
      </c>
      <c r="N8094"/>
    </row>
    <row r="8095" spans="1:14" ht="14.25" x14ac:dyDescent="0.2">
      <c r="A8095" s="42" t="s">
        <v>29</v>
      </c>
      <c r="B8095" s="44" t="s">
        <v>14</v>
      </c>
      <c r="C8095" s="44" t="s">
        <v>58</v>
      </c>
      <c r="D8095" s="43">
        <v>802607.87599999993</v>
      </c>
      <c r="E8095" s="43">
        <v>-509420.46399999998</v>
      </c>
      <c r="F8095" s="45">
        <v>-65940</v>
      </c>
      <c r="G8095" s="45">
        <v>-64640</v>
      </c>
      <c r="H8095" s="45">
        <v>-63060</v>
      </c>
      <c r="I8095" s="55">
        <f>pro[[#This Row],[Admin expenses 3]]+pro[[#This Row],[Admin expenses 2]]+pro[[#This Row],[Admin expenses 1]]+pro[[#This Row],[COGS]]</f>
        <v>-703060.46399999992</v>
      </c>
      <c r="J8095" s="55">
        <f>pro[[#This Row],[Revenue]]+pro[[#This Row],[AdminExp]]</f>
        <v>99547.412000000011</v>
      </c>
      <c r="K8095" s="83">
        <f>pro[[#This Row],[Profit]]/pro[[#This Row],[Revenue]]</f>
        <v>0.12402994659872989</v>
      </c>
      <c r="L8095" s="56">
        <f t="shared" si="126"/>
        <v>8</v>
      </c>
      <c r="M8095" s="82" t="str">
        <f>"Q"&amp;" "&amp;VLOOKUP(pro[[#This Row],[Period]],Mapping!A:B,2,0)</f>
        <v>Q 3</v>
      </c>
      <c r="N8095"/>
    </row>
    <row r="8096" spans="1:14" ht="14.25" x14ac:dyDescent="0.2">
      <c r="A8096" s="42" t="s">
        <v>29</v>
      </c>
      <c r="B8096" s="44" t="s">
        <v>14</v>
      </c>
      <c r="C8096" s="44" t="s">
        <v>59</v>
      </c>
      <c r="D8096" s="43">
        <v>429268.99400000001</v>
      </c>
      <c r="E8096" s="43">
        <v>-541267.40500000003</v>
      </c>
      <c r="F8096" s="45">
        <v>-53990</v>
      </c>
      <c r="G8096" s="45">
        <v>-67390</v>
      </c>
      <c r="H8096" s="45">
        <v>-21030</v>
      </c>
      <c r="I8096" s="55">
        <f>pro[[#This Row],[Admin expenses 3]]+pro[[#This Row],[Admin expenses 2]]+pro[[#This Row],[Admin expenses 1]]+pro[[#This Row],[COGS]]</f>
        <v>-683677.40500000003</v>
      </c>
      <c r="J8096" s="55">
        <f>pro[[#This Row],[Revenue]]+pro[[#This Row],[AdminExp]]</f>
        <v>-254408.41100000002</v>
      </c>
      <c r="K8096" s="83">
        <f>pro[[#This Row],[Profit]]/pro[[#This Row],[Revenue]]</f>
        <v>-0.59265498919309323</v>
      </c>
      <c r="L8096" s="56">
        <f t="shared" si="126"/>
        <v>8</v>
      </c>
      <c r="M8096" s="82" t="str">
        <f>"Q"&amp;" "&amp;VLOOKUP(pro[[#This Row],[Period]],Mapping!A:B,2,0)</f>
        <v>Q 3</v>
      </c>
      <c r="N8096"/>
    </row>
    <row r="8097" spans="1:14" ht="14.25" x14ac:dyDescent="0.2">
      <c r="A8097" s="42" t="s">
        <v>29</v>
      </c>
      <c r="B8097" s="44" t="s">
        <v>14</v>
      </c>
      <c r="C8097" s="44" t="s">
        <v>57</v>
      </c>
      <c r="D8097" s="43">
        <v>834293.56499999994</v>
      </c>
      <c r="E8097" s="43">
        <v>-284908.49099999998</v>
      </c>
      <c r="F8097" s="45">
        <v>-62920</v>
      </c>
      <c r="G8097" s="45">
        <v>-36650</v>
      </c>
      <c r="H8097" s="45">
        <v>-12660</v>
      </c>
      <c r="I8097" s="55">
        <f>pro[[#This Row],[Admin expenses 3]]+pro[[#This Row],[Admin expenses 2]]+pro[[#This Row],[Admin expenses 1]]+pro[[#This Row],[COGS]]</f>
        <v>-397138.49099999998</v>
      </c>
      <c r="J8097" s="55">
        <f>pro[[#This Row],[Revenue]]+pro[[#This Row],[AdminExp]]</f>
        <v>437155.07399999996</v>
      </c>
      <c r="K8097" s="83">
        <f>pro[[#This Row],[Profit]]/pro[[#This Row],[Revenue]]</f>
        <v>0.52398231550545404</v>
      </c>
      <c r="L8097" s="56">
        <f t="shared" si="126"/>
        <v>8</v>
      </c>
      <c r="M8097" s="82" t="str">
        <f>"Q"&amp;" "&amp;VLOOKUP(pro[[#This Row],[Period]],Mapping!A:B,2,0)</f>
        <v>Q 3</v>
      </c>
      <c r="N8097"/>
    </row>
    <row r="8098" spans="1:14" ht="14.25" x14ac:dyDescent="0.2">
      <c r="A8098" s="42" t="s">
        <v>29</v>
      </c>
      <c r="B8098" s="44" t="s">
        <v>26</v>
      </c>
      <c r="C8098" s="44" t="s">
        <v>57</v>
      </c>
      <c r="D8098" s="43">
        <v>1407381.4649999999</v>
      </c>
      <c r="E8098" s="43">
        <v>-117452.27199999998</v>
      </c>
      <c r="F8098" s="45">
        <v>-97810</v>
      </c>
      <c r="G8098" s="45">
        <v>-56060</v>
      </c>
      <c r="H8098" s="45">
        <v>-58450</v>
      </c>
      <c r="I8098" s="55">
        <f>pro[[#This Row],[Admin expenses 3]]+pro[[#This Row],[Admin expenses 2]]+pro[[#This Row],[Admin expenses 1]]+pro[[#This Row],[COGS]]</f>
        <v>-329772.272</v>
      </c>
      <c r="J8098" s="55">
        <f>pro[[#This Row],[Revenue]]+pro[[#This Row],[AdminExp]]</f>
        <v>1077609.193</v>
      </c>
      <c r="K8098" s="83">
        <f>pro[[#This Row],[Profit]]/pro[[#This Row],[Revenue]]</f>
        <v>0.76568380343136044</v>
      </c>
      <c r="L8098" s="56">
        <f t="shared" si="126"/>
        <v>8</v>
      </c>
      <c r="M8098" s="82" t="str">
        <f>"Q"&amp;" "&amp;VLOOKUP(pro[[#This Row],[Period]],Mapping!A:B,2,0)</f>
        <v>Q 3</v>
      </c>
      <c r="N8098"/>
    </row>
    <row r="8099" spans="1:14" ht="14.25" x14ac:dyDescent="0.2">
      <c r="A8099" s="42" t="s">
        <v>29</v>
      </c>
      <c r="B8099" s="44" t="s">
        <v>26</v>
      </c>
      <c r="C8099" s="44" t="s">
        <v>58</v>
      </c>
      <c r="D8099" s="43">
        <v>17210166.638</v>
      </c>
      <c r="E8099" s="43">
        <v>-8947225.4409999978</v>
      </c>
      <c r="F8099" s="45">
        <v>-102160</v>
      </c>
      <c r="G8099" s="45">
        <v>-42640</v>
      </c>
      <c r="H8099" s="45">
        <v>-33320</v>
      </c>
      <c r="I8099" s="55">
        <f>pro[[#This Row],[Admin expenses 3]]+pro[[#This Row],[Admin expenses 2]]+pro[[#This Row],[Admin expenses 1]]+pro[[#This Row],[COGS]]</f>
        <v>-9125345.4409999978</v>
      </c>
      <c r="J8099" s="55">
        <f>pro[[#This Row],[Revenue]]+pro[[#This Row],[AdminExp]]</f>
        <v>8084821.1970000025</v>
      </c>
      <c r="K8099" s="83">
        <f>pro[[#This Row],[Profit]]/pro[[#This Row],[Revenue]]</f>
        <v>0.46977007062492582</v>
      </c>
      <c r="L8099" s="56">
        <f t="shared" si="126"/>
        <v>8</v>
      </c>
      <c r="M8099" s="82" t="str">
        <f>"Q"&amp;" "&amp;VLOOKUP(pro[[#This Row],[Period]],Mapping!A:B,2,0)</f>
        <v>Q 3</v>
      </c>
      <c r="N8099"/>
    </row>
    <row r="8100" spans="1:14" ht="14.25" x14ac:dyDescent="0.2">
      <c r="A8100" s="42" t="s">
        <v>29</v>
      </c>
      <c r="B8100" s="44" t="s">
        <v>26</v>
      </c>
      <c r="C8100" s="44" t="s">
        <v>59</v>
      </c>
      <c r="D8100" s="43">
        <v>1087302.23</v>
      </c>
      <c r="E8100" s="43">
        <v>-92890.097999999998</v>
      </c>
      <c r="F8100" s="45">
        <v>-13340</v>
      </c>
      <c r="G8100" s="45">
        <v>-30570</v>
      </c>
      <c r="H8100" s="45">
        <v>-50860</v>
      </c>
      <c r="I8100" s="55">
        <f>pro[[#This Row],[Admin expenses 3]]+pro[[#This Row],[Admin expenses 2]]+pro[[#This Row],[Admin expenses 1]]+pro[[#This Row],[COGS]]</f>
        <v>-187660.098</v>
      </c>
      <c r="J8100" s="55">
        <f>pro[[#This Row],[Revenue]]+pro[[#This Row],[AdminExp]]</f>
        <v>899642.13199999998</v>
      </c>
      <c r="K8100" s="83">
        <f>pro[[#This Row],[Profit]]/pro[[#This Row],[Revenue]]</f>
        <v>0.82740760312797301</v>
      </c>
      <c r="L8100" s="56">
        <f t="shared" si="126"/>
        <v>8</v>
      </c>
      <c r="M8100" s="82" t="str">
        <f>"Q"&amp;" "&amp;VLOOKUP(pro[[#This Row],[Period]],Mapping!A:B,2,0)</f>
        <v>Q 3</v>
      </c>
      <c r="N8100"/>
    </row>
    <row r="8101" spans="1:14" ht="14.25" x14ac:dyDescent="0.2">
      <c r="A8101" s="42" t="s">
        <v>29</v>
      </c>
      <c r="B8101" s="44" t="s">
        <v>26</v>
      </c>
      <c r="C8101" s="44" t="s">
        <v>57</v>
      </c>
      <c r="D8101" s="43">
        <v>4794424.9289999995</v>
      </c>
      <c r="E8101" s="43">
        <v>-242088.364</v>
      </c>
      <c r="F8101" s="45">
        <v>-85410</v>
      </c>
      <c r="G8101" s="45">
        <v>-62060</v>
      </c>
      <c r="H8101" s="45">
        <v>-31510</v>
      </c>
      <c r="I8101" s="55">
        <f>pro[[#This Row],[Admin expenses 3]]+pro[[#This Row],[Admin expenses 2]]+pro[[#This Row],[Admin expenses 1]]+pro[[#This Row],[COGS]]</f>
        <v>-421068.364</v>
      </c>
      <c r="J8101" s="55">
        <f>pro[[#This Row],[Revenue]]+pro[[#This Row],[AdminExp]]</f>
        <v>4373356.5649999995</v>
      </c>
      <c r="K8101" s="83">
        <f>pro[[#This Row],[Profit]]/pro[[#This Row],[Revenue]]</f>
        <v>0.91217541827527904</v>
      </c>
      <c r="L8101" s="56">
        <f t="shared" si="126"/>
        <v>8</v>
      </c>
      <c r="M8101" s="82" t="str">
        <f>"Q"&amp;" "&amp;VLOOKUP(pro[[#This Row],[Period]],Mapping!A:B,2,0)</f>
        <v>Q 3</v>
      </c>
      <c r="N8101"/>
    </row>
    <row r="8102" spans="1:14" ht="14.25" x14ac:dyDescent="0.2">
      <c r="A8102" s="42" t="s">
        <v>29</v>
      </c>
      <c r="B8102" s="44" t="s">
        <v>26</v>
      </c>
      <c r="C8102" s="44" t="s">
        <v>57</v>
      </c>
      <c r="D8102" s="43">
        <v>1090895.7709999999</v>
      </c>
      <c r="E8102" s="43">
        <v>-4162941.3559999997</v>
      </c>
      <c r="F8102" s="45">
        <v>-49760</v>
      </c>
      <c r="G8102" s="45">
        <v>-86230</v>
      </c>
      <c r="H8102" s="45">
        <v>-81030</v>
      </c>
      <c r="I8102" s="55">
        <f>pro[[#This Row],[Admin expenses 3]]+pro[[#This Row],[Admin expenses 2]]+pro[[#This Row],[Admin expenses 1]]+pro[[#This Row],[COGS]]</f>
        <v>-4379961.3559999997</v>
      </c>
      <c r="J8102" s="55">
        <f>pro[[#This Row],[Revenue]]+pro[[#This Row],[AdminExp]]</f>
        <v>-3289065.585</v>
      </c>
      <c r="K8102" s="83">
        <f>pro[[#This Row],[Profit]]/pro[[#This Row],[Revenue]]</f>
        <v>-3.0150135993147966</v>
      </c>
      <c r="L8102" s="56">
        <f t="shared" si="126"/>
        <v>8</v>
      </c>
      <c r="M8102" s="82" t="str">
        <f>"Q"&amp;" "&amp;VLOOKUP(pro[[#This Row],[Period]],Mapping!A:B,2,0)</f>
        <v>Q 3</v>
      </c>
      <c r="N8102"/>
    </row>
    <row r="8103" spans="1:14" ht="14.25" x14ac:dyDescent="0.2">
      <c r="A8103" s="42" t="s">
        <v>29</v>
      </c>
      <c r="B8103" s="44" t="s">
        <v>26</v>
      </c>
      <c r="C8103" s="44" t="s">
        <v>57</v>
      </c>
      <c r="D8103" s="43">
        <v>1803395.9719999998</v>
      </c>
      <c r="E8103" s="43">
        <v>-6469582.1610000003</v>
      </c>
      <c r="F8103" s="45">
        <v>-29000</v>
      </c>
      <c r="G8103" s="45">
        <v>-88300</v>
      </c>
      <c r="H8103" s="45">
        <v>-68910</v>
      </c>
      <c r="I8103" s="55">
        <f>pro[[#This Row],[Admin expenses 3]]+pro[[#This Row],[Admin expenses 2]]+pro[[#This Row],[Admin expenses 1]]+pro[[#This Row],[COGS]]</f>
        <v>-6655792.1610000003</v>
      </c>
      <c r="J8103" s="55">
        <f>pro[[#This Row],[Revenue]]+pro[[#This Row],[AdminExp]]</f>
        <v>-4852396.1890000002</v>
      </c>
      <c r="K8103" s="83">
        <f>pro[[#This Row],[Profit]]/pro[[#This Row],[Revenue]]</f>
        <v>-2.6906992498262055</v>
      </c>
      <c r="L8103" s="56">
        <f t="shared" si="126"/>
        <v>8</v>
      </c>
      <c r="M8103" s="82" t="str">
        <f>"Q"&amp;" "&amp;VLOOKUP(pro[[#This Row],[Period]],Mapping!A:B,2,0)</f>
        <v>Q 3</v>
      </c>
      <c r="N8103"/>
    </row>
    <row r="8104" spans="1:14" ht="14.25" x14ac:dyDescent="0.2">
      <c r="A8104" s="42" t="s">
        <v>29</v>
      </c>
      <c r="B8104" s="44" t="s">
        <v>26</v>
      </c>
      <c r="C8104" s="44" t="s">
        <v>58</v>
      </c>
      <c r="D8104" s="43">
        <v>932881.41099999996</v>
      </c>
      <c r="E8104" s="43">
        <v>-646945.82399999991</v>
      </c>
      <c r="F8104" s="45">
        <v>-90790</v>
      </c>
      <c r="G8104" s="45">
        <v>-97670</v>
      </c>
      <c r="H8104" s="45">
        <v>-56260</v>
      </c>
      <c r="I8104" s="55">
        <f>pro[[#This Row],[Admin expenses 3]]+pro[[#This Row],[Admin expenses 2]]+pro[[#This Row],[Admin expenses 1]]+pro[[#This Row],[COGS]]</f>
        <v>-891665.82399999991</v>
      </c>
      <c r="J8104" s="55">
        <f>pro[[#This Row],[Revenue]]+pro[[#This Row],[AdminExp]]</f>
        <v>41215.587000000058</v>
      </c>
      <c r="K8104" s="83">
        <f>pro[[#This Row],[Profit]]/pro[[#This Row],[Revenue]]</f>
        <v>4.4180950026455251E-2</v>
      </c>
      <c r="L8104" s="56">
        <f t="shared" si="126"/>
        <v>8</v>
      </c>
      <c r="M8104" s="82" t="str">
        <f>"Q"&amp;" "&amp;VLOOKUP(pro[[#This Row],[Period]],Mapping!A:B,2,0)</f>
        <v>Q 3</v>
      </c>
      <c r="N8104"/>
    </row>
    <row r="8105" spans="1:14" ht="14.25" x14ac:dyDescent="0.2">
      <c r="A8105" s="42" t="s">
        <v>29</v>
      </c>
      <c r="B8105" s="44" t="s">
        <v>26</v>
      </c>
      <c r="C8105" s="44" t="s">
        <v>59</v>
      </c>
      <c r="D8105" s="43">
        <v>16949.38</v>
      </c>
      <c r="E8105" s="43">
        <v>-15007.489</v>
      </c>
      <c r="F8105" s="45">
        <v>-52660</v>
      </c>
      <c r="G8105" s="45">
        <v>-39460</v>
      </c>
      <c r="H8105" s="45">
        <v>-46800</v>
      </c>
      <c r="I8105" s="55">
        <f>pro[[#This Row],[Admin expenses 3]]+pro[[#This Row],[Admin expenses 2]]+pro[[#This Row],[Admin expenses 1]]+pro[[#This Row],[COGS]]</f>
        <v>-153927.489</v>
      </c>
      <c r="J8105" s="55">
        <f>pro[[#This Row],[Revenue]]+pro[[#This Row],[AdminExp]]</f>
        <v>-136978.109</v>
      </c>
      <c r="K8105" s="83">
        <f>pro[[#This Row],[Profit]]/pro[[#This Row],[Revenue]]</f>
        <v>-8.0815999759283219</v>
      </c>
      <c r="L8105" s="56">
        <f t="shared" si="126"/>
        <v>8</v>
      </c>
      <c r="M8105" s="82" t="str">
        <f>"Q"&amp;" "&amp;VLOOKUP(pro[[#This Row],[Period]],Mapping!A:B,2,0)</f>
        <v>Q 3</v>
      </c>
      <c r="N8105"/>
    </row>
    <row r="8106" spans="1:14" ht="14.25" x14ac:dyDescent="0.2">
      <c r="A8106" s="42" t="s">
        <v>29</v>
      </c>
      <c r="B8106" s="44" t="s">
        <v>26</v>
      </c>
      <c r="C8106" s="44" t="s">
        <v>60</v>
      </c>
      <c r="D8106" s="43">
        <v>1458872.702</v>
      </c>
      <c r="E8106" s="43">
        <v>-1633252.2150000001</v>
      </c>
      <c r="F8106" s="45">
        <v>-60200</v>
      </c>
      <c r="G8106" s="45">
        <v>-100600</v>
      </c>
      <c r="H8106" s="45">
        <v>-20190</v>
      </c>
      <c r="I8106" s="55">
        <f>pro[[#This Row],[Admin expenses 3]]+pro[[#This Row],[Admin expenses 2]]+pro[[#This Row],[Admin expenses 1]]+pro[[#This Row],[COGS]]</f>
        <v>-1814242.2150000001</v>
      </c>
      <c r="J8106" s="55">
        <f>pro[[#This Row],[Revenue]]+pro[[#This Row],[AdminExp]]</f>
        <v>-355369.51300000004</v>
      </c>
      <c r="K8106" s="83">
        <f>pro[[#This Row],[Profit]]/pro[[#This Row],[Revenue]]</f>
        <v>-0.24359185864045321</v>
      </c>
      <c r="L8106" s="56">
        <f t="shared" si="126"/>
        <v>8</v>
      </c>
      <c r="M8106" s="82" t="str">
        <f>"Q"&amp;" "&amp;VLOOKUP(pro[[#This Row],[Period]],Mapping!A:B,2,0)</f>
        <v>Q 3</v>
      </c>
      <c r="N8106"/>
    </row>
    <row r="8107" spans="1:14" ht="14.25" x14ac:dyDescent="0.2">
      <c r="A8107" s="42" t="s">
        <v>29</v>
      </c>
      <c r="B8107" s="44" t="s">
        <v>26</v>
      </c>
      <c r="C8107" s="44" t="s">
        <v>57</v>
      </c>
      <c r="D8107" s="43">
        <v>2313797.3810000001</v>
      </c>
      <c r="E8107" s="43">
        <v>-365215.80899999995</v>
      </c>
      <c r="F8107" s="45">
        <v>-61670</v>
      </c>
      <c r="G8107" s="45">
        <v>-12500</v>
      </c>
      <c r="H8107" s="45">
        <v>-68440</v>
      </c>
      <c r="I8107" s="55">
        <f>pro[[#This Row],[Admin expenses 3]]+pro[[#This Row],[Admin expenses 2]]+pro[[#This Row],[Admin expenses 1]]+pro[[#This Row],[COGS]]</f>
        <v>-507825.80899999995</v>
      </c>
      <c r="J8107" s="55">
        <f>pro[[#This Row],[Revenue]]+pro[[#This Row],[AdminExp]]</f>
        <v>1805971.5720000002</v>
      </c>
      <c r="K8107" s="83">
        <f>pro[[#This Row],[Profit]]/pro[[#This Row],[Revenue]]</f>
        <v>0.78052278338195602</v>
      </c>
      <c r="L8107" s="56">
        <f t="shared" si="126"/>
        <v>8</v>
      </c>
      <c r="M8107" s="82" t="str">
        <f>"Q"&amp;" "&amp;VLOOKUP(pro[[#This Row],[Period]],Mapping!A:B,2,0)</f>
        <v>Q 3</v>
      </c>
      <c r="N8107"/>
    </row>
    <row r="8108" spans="1:14" ht="11.25" customHeight="1" x14ac:dyDescent="0.2">
      <c r="A8108" s="42" t="s">
        <v>29</v>
      </c>
      <c r="B8108" s="44" t="s">
        <v>26</v>
      </c>
      <c r="C8108" s="44" t="s">
        <v>58</v>
      </c>
      <c r="D8108" s="43">
        <v>109394.432</v>
      </c>
      <c r="E8108" s="43">
        <v>-21248.198999999997</v>
      </c>
      <c r="F8108" s="45">
        <v>-106240</v>
      </c>
      <c r="G8108" s="45">
        <v>-78140</v>
      </c>
      <c r="H8108" s="45">
        <v>-97350</v>
      </c>
      <c r="I8108" s="55">
        <f>pro[[#This Row],[Admin expenses 3]]+pro[[#This Row],[Admin expenses 2]]+pro[[#This Row],[Admin expenses 1]]+pro[[#This Row],[COGS]]</f>
        <v>-302978.19900000002</v>
      </c>
      <c r="J8108" s="55">
        <f>pro[[#This Row],[Revenue]]+pro[[#This Row],[AdminExp]]</f>
        <v>-193583.76700000002</v>
      </c>
      <c r="K8108" s="83">
        <f>pro[[#This Row],[Profit]]/pro[[#This Row],[Revenue]]</f>
        <v>-1.7695943336494495</v>
      </c>
      <c r="L8108" s="56">
        <f t="shared" si="126"/>
        <v>8</v>
      </c>
      <c r="M8108" s="82" t="str">
        <f>"Q"&amp;" "&amp;VLOOKUP(pro[[#This Row],[Period]],Mapping!A:B,2,0)</f>
        <v>Q 3</v>
      </c>
      <c r="N8108"/>
    </row>
    <row r="8109" spans="1:14" ht="14.25" x14ac:dyDescent="0.2">
      <c r="A8109" s="42" t="s">
        <v>29</v>
      </c>
      <c r="B8109" s="44" t="s">
        <v>26</v>
      </c>
      <c r="C8109" s="44" t="s">
        <v>59</v>
      </c>
      <c r="D8109" s="43">
        <v>1029342.2649999999</v>
      </c>
      <c r="E8109" s="43">
        <v>-552562.402</v>
      </c>
      <c r="F8109" s="45">
        <v>-44010</v>
      </c>
      <c r="G8109" s="45">
        <v>-67250</v>
      </c>
      <c r="H8109" s="45">
        <v>-90260</v>
      </c>
      <c r="I8109" s="55">
        <f>pro[[#This Row],[Admin expenses 3]]+pro[[#This Row],[Admin expenses 2]]+pro[[#This Row],[Admin expenses 1]]+pro[[#This Row],[COGS]]</f>
        <v>-754082.402</v>
      </c>
      <c r="J8109" s="55">
        <f>pro[[#This Row],[Revenue]]+pro[[#This Row],[AdminExp]]</f>
        <v>275259.8629999999</v>
      </c>
      <c r="K8109" s="83">
        <f>pro[[#This Row],[Profit]]/pro[[#This Row],[Revenue]]</f>
        <v>0.26741334963060115</v>
      </c>
      <c r="L8109" s="56">
        <f t="shared" si="126"/>
        <v>8</v>
      </c>
      <c r="M8109" s="82" t="str">
        <f>"Q"&amp;" "&amp;VLOOKUP(pro[[#This Row],[Period]],Mapping!A:B,2,0)</f>
        <v>Q 3</v>
      </c>
      <c r="N8109"/>
    </row>
    <row r="8110" spans="1:14" ht="14.25" x14ac:dyDescent="0.2">
      <c r="A8110" s="42" t="s">
        <v>29</v>
      </c>
      <c r="B8110" s="44" t="s">
        <v>26</v>
      </c>
      <c r="C8110" s="44" t="s">
        <v>60</v>
      </c>
      <c r="D8110" s="43">
        <v>487498.06</v>
      </c>
      <c r="E8110" s="43">
        <v>-203044.66699999999</v>
      </c>
      <c r="F8110" s="45">
        <v>-31230</v>
      </c>
      <c r="G8110" s="45">
        <v>-80770</v>
      </c>
      <c r="H8110" s="45">
        <v>-29580</v>
      </c>
      <c r="I8110" s="55">
        <f>pro[[#This Row],[Admin expenses 3]]+pro[[#This Row],[Admin expenses 2]]+pro[[#This Row],[Admin expenses 1]]+pro[[#This Row],[COGS]]</f>
        <v>-344624.66700000002</v>
      </c>
      <c r="J8110" s="55">
        <f>pro[[#This Row],[Revenue]]+pro[[#This Row],[AdminExp]]</f>
        <v>142873.39299999998</v>
      </c>
      <c r="K8110" s="83">
        <f>pro[[#This Row],[Profit]]/pro[[#This Row],[Revenue]]</f>
        <v>0.29307479295404781</v>
      </c>
      <c r="L8110" s="56">
        <f t="shared" si="126"/>
        <v>8</v>
      </c>
      <c r="M8110" s="82" t="str">
        <f>"Q"&amp;" "&amp;VLOOKUP(pro[[#This Row],[Period]],Mapping!A:B,2,0)</f>
        <v>Q 3</v>
      </c>
      <c r="N8110"/>
    </row>
    <row r="8111" spans="1:14" ht="14.25" x14ac:dyDescent="0.2">
      <c r="A8111" s="42" t="s">
        <v>29</v>
      </c>
      <c r="B8111" s="44" t="s">
        <v>26</v>
      </c>
      <c r="C8111" s="44" t="s">
        <v>57</v>
      </c>
      <c r="D8111" s="43">
        <v>2407439.79</v>
      </c>
      <c r="E8111" s="43">
        <v>-894862.15700000001</v>
      </c>
      <c r="F8111" s="45">
        <v>-107950</v>
      </c>
      <c r="G8111" s="45">
        <v>-81390</v>
      </c>
      <c r="H8111" s="45">
        <v>-14790</v>
      </c>
      <c r="I8111" s="55">
        <f>pro[[#This Row],[Admin expenses 3]]+pro[[#This Row],[Admin expenses 2]]+pro[[#This Row],[Admin expenses 1]]+pro[[#This Row],[COGS]]</f>
        <v>-1098992.1570000001</v>
      </c>
      <c r="J8111" s="55">
        <f>pro[[#This Row],[Revenue]]+pro[[#This Row],[AdminExp]]</f>
        <v>1308447.6329999999</v>
      </c>
      <c r="K8111" s="83">
        <f>pro[[#This Row],[Profit]]/pro[[#This Row],[Revenue]]</f>
        <v>0.54350170601774428</v>
      </c>
      <c r="L8111" s="56">
        <f t="shared" si="126"/>
        <v>8</v>
      </c>
      <c r="M8111" s="82" t="str">
        <f>"Q"&amp;" "&amp;VLOOKUP(pro[[#This Row],[Period]],Mapping!A:B,2,0)</f>
        <v>Q 3</v>
      </c>
      <c r="N8111"/>
    </row>
    <row r="8112" spans="1:14" ht="14.25" x14ac:dyDescent="0.2">
      <c r="A8112" s="42" t="s">
        <v>29</v>
      </c>
      <c r="B8112" s="44" t="s">
        <v>26</v>
      </c>
      <c r="C8112" s="44" t="s">
        <v>58</v>
      </c>
      <c r="D8112" s="43">
        <v>607758.20699999994</v>
      </c>
      <c r="E8112" s="43">
        <v>-370158.91500000004</v>
      </c>
      <c r="F8112" s="45">
        <v>-32790</v>
      </c>
      <c r="G8112" s="45">
        <v>-99020</v>
      </c>
      <c r="H8112" s="45">
        <v>-48740</v>
      </c>
      <c r="I8112" s="55">
        <f>pro[[#This Row],[Admin expenses 3]]+pro[[#This Row],[Admin expenses 2]]+pro[[#This Row],[Admin expenses 1]]+pro[[#This Row],[COGS]]</f>
        <v>-550708.91500000004</v>
      </c>
      <c r="J8112" s="55">
        <f>pro[[#This Row],[Revenue]]+pro[[#This Row],[AdminExp]]</f>
        <v>57049.291999999899</v>
      </c>
      <c r="K8112" s="83">
        <f>pro[[#This Row],[Profit]]/pro[[#This Row],[Revenue]]</f>
        <v>9.3868402504353021E-2</v>
      </c>
      <c r="L8112" s="56">
        <f t="shared" si="126"/>
        <v>8</v>
      </c>
      <c r="M8112" s="82" t="str">
        <f>"Q"&amp;" "&amp;VLOOKUP(pro[[#This Row],[Period]],Mapping!A:B,2,0)</f>
        <v>Q 3</v>
      </c>
      <c r="N8112"/>
    </row>
    <row r="8113" spans="1:14" ht="14.25" x14ac:dyDescent="0.2">
      <c r="A8113" s="42" t="s">
        <v>29</v>
      </c>
      <c r="B8113" s="44" t="s">
        <v>26</v>
      </c>
      <c r="C8113" s="44" t="s">
        <v>59</v>
      </c>
      <c r="D8113" s="43">
        <v>407866.15100000001</v>
      </c>
      <c r="E8113" s="43">
        <v>-221973.63999999998</v>
      </c>
      <c r="F8113" s="45">
        <v>-103630</v>
      </c>
      <c r="G8113" s="45">
        <v>-33170</v>
      </c>
      <c r="H8113" s="45">
        <v>-94250</v>
      </c>
      <c r="I8113" s="55">
        <f>pro[[#This Row],[Admin expenses 3]]+pro[[#This Row],[Admin expenses 2]]+pro[[#This Row],[Admin expenses 1]]+pro[[#This Row],[COGS]]</f>
        <v>-453023.64</v>
      </c>
      <c r="J8113" s="55">
        <f>pro[[#This Row],[Revenue]]+pro[[#This Row],[AdminExp]]</f>
        <v>-45157.489000000001</v>
      </c>
      <c r="K8113" s="83">
        <f>pro[[#This Row],[Profit]]/pro[[#This Row],[Revenue]]</f>
        <v>-0.11071644187506995</v>
      </c>
      <c r="L8113" s="56">
        <f t="shared" si="126"/>
        <v>8</v>
      </c>
      <c r="M8113" s="82" t="str">
        <f>"Q"&amp;" "&amp;VLOOKUP(pro[[#This Row],[Period]],Mapping!A:B,2,0)</f>
        <v>Q 3</v>
      </c>
      <c r="N8113"/>
    </row>
    <row r="8114" spans="1:14" ht="14.25" x14ac:dyDescent="0.2">
      <c r="A8114" s="42" t="s">
        <v>29</v>
      </c>
      <c r="B8114" s="44" t="s">
        <v>26</v>
      </c>
      <c r="C8114" s="44" t="s">
        <v>60</v>
      </c>
      <c r="D8114" s="43">
        <v>1688341.0739999998</v>
      </c>
      <c r="E8114" s="43">
        <v>-635061.95199999993</v>
      </c>
      <c r="F8114" s="45">
        <v>-69050</v>
      </c>
      <c r="G8114" s="45">
        <v>-13540</v>
      </c>
      <c r="H8114" s="45">
        <v>-23520</v>
      </c>
      <c r="I8114" s="55">
        <f>pro[[#This Row],[Admin expenses 3]]+pro[[#This Row],[Admin expenses 2]]+pro[[#This Row],[Admin expenses 1]]+pro[[#This Row],[COGS]]</f>
        <v>-741171.95199999993</v>
      </c>
      <c r="J8114" s="55">
        <f>pro[[#This Row],[Revenue]]+pro[[#This Row],[AdminExp]]</f>
        <v>947169.12199999986</v>
      </c>
      <c r="K8114" s="83">
        <f>pro[[#This Row],[Profit]]/pro[[#This Row],[Revenue]]</f>
        <v>0.56100579236396642</v>
      </c>
      <c r="L8114" s="56">
        <f t="shared" si="126"/>
        <v>8</v>
      </c>
      <c r="M8114" s="82" t="str">
        <f>"Q"&amp;" "&amp;VLOOKUP(pro[[#This Row],[Period]],Mapping!A:B,2,0)</f>
        <v>Q 3</v>
      </c>
      <c r="N8114"/>
    </row>
    <row r="8115" spans="1:14" ht="14.25" x14ac:dyDescent="0.2">
      <c r="A8115" s="42" t="s">
        <v>29</v>
      </c>
      <c r="B8115" s="44" t="s">
        <v>26</v>
      </c>
      <c r="C8115" s="44" t="s">
        <v>57</v>
      </c>
      <c r="D8115" s="43">
        <v>531172.33399999992</v>
      </c>
      <c r="E8115" s="43">
        <v>-35326.074000000001</v>
      </c>
      <c r="F8115" s="45">
        <v>-100350</v>
      </c>
      <c r="G8115" s="45">
        <v>-76420</v>
      </c>
      <c r="H8115" s="45">
        <v>-103010</v>
      </c>
      <c r="I8115" s="55">
        <f>pro[[#This Row],[Admin expenses 3]]+pro[[#This Row],[Admin expenses 2]]+pro[[#This Row],[Admin expenses 1]]+pro[[#This Row],[COGS]]</f>
        <v>-315106.07400000002</v>
      </c>
      <c r="J8115" s="55">
        <f>pro[[#This Row],[Revenue]]+pro[[#This Row],[AdminExp]]</f>
        <v>216066.25999999989</v>
      </c>
      <c r="K8115" s="83">
        <f>pro[[#This Row],[Profit]]/pro[[#This Row],[Revenue]]</f>
        <v>0.40677242802333136</v>
      </c>
      <c r="L8115" s="56">
        <f t="shared" si="126"/>
        <v>8</v>
      </c>
      <c r="M8115" s="82" t="str">
        <f>"Q"&amp;" "&amp;VLOOKUP(pro[[#This Row],[Period]],Mapping!A:B,2,0)</f>
        <v>Q 3</v>
      </c>
      <c r="N8115"/>
    </row>
    <row r="8116" spans="1:14" ht="14.25" x14ac:dyDescent="0.2">
      <c r="A8116" s="42" t="s">
        <v>29</v>
      </c>
      <c r="B8116" s="44" t="s">
        <v>26</v>
      </c>
      <c r="C8116" s="44" t="s">
        <v>58</v>
      </c>
      <c r="D8116" s="43">
        <v>1512686.1400000001</v>
      </c>
      <c r="E8116" s="43">
        <v>-661213.91700000002</v>
      </c>
      <c r="F8116" s="45">
        <v>-26520</v>
      </c>
      <c r="G8116" s="45">
        <v>-64630</v>
      </c>
      <c r="H8116" s="45">
        <v>-47750</v>
      </c>
      <c r="I8116" s="55">
        <f>pro[[#This Row],[Admin expenses 3]]+pro[[#This Row],[Admin expenses 2]]+pro[[#This Row],[Admin expenses 1]]+pro[[#This Row],[COGS]]</f>
        <v>-800113.91700000002</v>
      </c>
      <c r="J8116" s="55">
        <f>pro[[#This Row],[Revenue]]+pro[[#This Row],[AdminExp]]</f>
        <v>712572.22300000011</v>
      </c>
      <c r="K8116" s="83">
        <f>pro[[#This Row],[Profit]]/pro[[#This Row],[Revenue]]</f>
        <v>0.4710641580942892</v>
      </c>
      <c r="L8116" s="56">
        <f t="shared" si="126"/>
        <v>8</v>
      </c>
      <c r="M8116" s="82" t="str">
        <f>"Q"&amp;" "&amp;VLOOKUP(pro[[#This Row],[Period]],Mapping!A:B,2,0)</f>
        <v>Q 3</v>
      </c>
      <c r="N8116"/>
    </row>
    <row r="8117" spans="1:14" ht="14.25" x14ac:dyDescent="0.2">
      <c r="A8117" s="42" t="s">
        <v>29</v>
      </c>
      <c r="B8117" s="44" t="s">
        <v>26</v>
      </c>
      <c r="C8117" s="44" t="s">
        <v>59</v>
      </c>
      <c r="D8117" s="43">
        <v>1821351.476</v>
      </c>
      <c r="E8117" s="43">
        <v>-976624.85199999996</v>
      </c>
      <c r="F8117" s="45">
        <v>-50330</v>
      </c>
      <c r="G8117" s="45">
        <v>-34420</v>
      </c>
      <c r="H8117" s="45">
        <v>-45210</v>
      </c>
      <c r="I8117" s="55">
        <f>pro[[#This Row],[Admin expenses 3]]+pro[[#This Row],[Admin expenses 2]]+pro[[#This Row],[Admin expenses 1]]+pro[[#This Row],[COGS]]</f>
        <v>-1106584.852</v>
      </c>
      <c r="J8117" s="55">
        <f>pro[[#This Row],[Revenue]]+pro[[#This Row],[AdminExp]]</f>
        <v>714766.62400000007</v>
      </c>
      <c r="K8117" s="83">
        <f>pro[[#This Row],[Profit]]/pro[[#This Row],[Revenue]]</f>
        <v>0.39243750227152757</v>
      </c>
      <c r="L8117" s="56">
        <f t="shared" si="126"/>
        <v>8</v>
      </c>
      <c r="M8117" s="82" t="str">
        <f>"Q"&amp;" "&amp;VLOOKUP(pro[[#This Row],[Period]],Mapping!A:B,2,0)</f>
        <v>Q 3</v>
      </c>
      <c r="N8117"/>
    </row>
    <row r="8118" spans="1:14" ht="14.25" x14ac:dyDescent="0.2">
      <c r="A8118" s="42" t="s">
        <v>29</v>
      </c>
      <c r="B8118" s="44" t="s">
        <v>26</v>
      </c>
      <c r="C8118" s="44" t="s">
        <v>60</v>
      </c>
      <c r="D8118" s="43">
        <v>125125.966</v>
      </c>
      <c r="E8118" s="43">
        <v>-93468.59199999999</v>
      </c>
      <c r="F8118" s="45">
        <v>-74990</v>
      </c>
      <c r="G8118" s="45">
        <v>-22670</v>
      </c>
      <c r="H8118" s="45">
        <v>-60160</v>
      </c>
      <c r="I8118" s="55">
        <f>pro[[#This Row],[Admin expenses 3]]+pro[[#This Row],[Admin expenses 2]]+pro[[#This Row],[Admin expenses 1]]+pro[[#This Row],[COGS]]</f>
        <v>-251288.592</v>
      </c>
      <c r="J8118" s="55">
        <f>pro[[#This Row],[Revenue]]+pro[[#This Row],[AdminExp]]</f>
        <v>-126162.626</v>
      </c>
      <c r="K8118" s="83">
        <f>pro[[#This Row],[Profit]]/pro[[#This Row],[Revenue]]</f>
        <v>-1.00828493104301</v>
      </c>
      <c r="L8118" s="56">
        <f t="shared" si="126"/>
        <v>8</v>
      </c>
      <c r="M8118" s="82" t="str">
        <f>"Q"&amp;" "&amp;VLOOKUP(pro[[#This Row],[Period]],Mapping!A:B,2,0)</f>
        <v>Q 3</v>
      </c>
      <c r="N8118"/>
    </row>
    <row r="8119" spans="1:14" ht="14.25" x14ac:dyDescent="0.2">
      <c r="A8119" s="42" t="s">
        <v>29</v>
      </c>
      <c r="B8119" s="44" t="s">
        <v>26</v>
      </c>
      <c r="C8119" s="44" t="s">
        <v>57</v>
      </c>
      <c r="D8119" s="43">
        <v>3680314.4629999995</v>
      </c>
      <c r="E8119" s="43">
        <v>-192550.73599999998</v>
      </c>
      <c r="F8119" s="45">
        <v>-59830</v>
      </c>
      <c r="G8119" s="45">
        <v>-79290</v>
      </c>
      <c r="H8119" s="45">
        <v>-48840</v>
      </c>
      <c r="I8119" s="55">
        <f>pro[[#This Row],[Admin expenses 3]]+pro[[#This Row],[Admin expenses 2]]+pro[[#This Row],[Admin expenses 1]]+pro[[#This Row],[COGS]]</f>
        <v>-380510.73599999998</v>
      </c>
      <c r="J8119" s="55">
        <f>pro[[#This Row],[Revenue]]+pro[[#This Row],[AdminExp]]</f>
        <v>3299803.7269999995</v>
      </c>
      <c r="K8119" s="83">
        <f>pro[[#This Row],[Profit]]/pro[[#This Row],[Revenue]]</f>
        <v>0.89660917842063215</v>
      </c>
      <c r="L8119" s="56">
        <f t="shared" si="126"/>
        <v>8</v>
      </c>
      <c r="M8119" s="82" t="str">
        <f>"Q"&amp;" "&amp;VLOOKUP(pro[[#This Row],[Period]],Mapping!A:B,2,0)</f>
        <v>Q 3</v>
      </c>
      <c r="N8119"/>
    </row>
    <row r="8120" spans="1:14" ht="14.25" x14ac:dyDescent="0.2">
      <c r="A8120" s="42" t="s">
        <v>29</v>
      </c>
      <c r="B8120" s="44" t="s">
        <v>26</v>
      </c>
      <c r="C8120" s="44" t="s">
        <v>57</v>
      </c>
      <c r="D8120" s="43">
        <v>1390497.4439999999</v>
      </c>
      <c r="E8120" s="43">
        <v>-288371.66399999999</v>
      </c>
      <c r="F8120" s="45">
        <v>-83220</v>
      </c>
      <c r="G8120" s="45">
        <v>-99750</v>
      </c>
      <c r="H8120" s="45">
        <v>-32360</v>
      </c>
      <c r="I8120" s="55">
        <f>pro[[#This Row],[Admin expenses 3]]+pro[[#This Row],[Admin expenses 2]]+pro[[#This Row],[Admin expenses 1]]+pro[[#This Row],[COGS]]</f>
        <v>-503701.66399999999</v>
      </c>
      <c r="J8120" s="55">
        <f>pro[[#This Row],[Revenue]]+pro[[#This Row],[AdminExp]]</f>
        <v>886795.77999999991</v>
      </c>
      <c r="K8120" s="83">
        <f>pro[[#This Row],[Profit]]/pro[[#This Row],[Revenue]]</f>
        <v>0.63775434023739208</v>
      </c>
      <c r="L8120" s="56">
        <f t="shared" si="126"/>
        <v>8</v>
      </c>
      <c r="M8120" s="82" t="str">
        <f>"Q"&amp;" "&amp;VLOOKUP(pro[[#This Row],[Period]],Mapping!A:B,2,0)</f>
        <v>Q 3</v>
      </c>
      <c r="N8120"/>
    </row>
    <row r="8121" spans="1:14" ht="14.25" x14ac:dyDescent="0.2">
      <c r="A8121" s="42" t="s">
        <v>29</v>
      </c>
      <c r="B8121" s="44" t="s">
        <v>26</v>
      </c>
      <c r="C8121" s="44" t="s">
        <v>58</v>
      </c>
      <c r="D8121" s="43">
        <v>607587.87600000005</v>
      </c>
      <c r="E8121" s="43">
        <v>-250145.48299999998</v>
      </c>
      <c r="F8121" s="45">
        <v>-59570</v>
      </c>
      <c r="G8121" s="45">
        <v>-86440</v>
      </c>
      <c r="H8121" s="45">
        <v>-57130</v>
      </c>
      <c r="I8121" s="55">
        <f>pro[[#This Row],[Admin expenses 3]]+pro[[#This Row],[Admin expenses 2]]+pro[[#This Row],[Admin expenses 1]]+pro[[#This Row],[COGS]]</f>
        <v>-453285.48300000001</v>
      </c>
      <c r="J8121" s="55">
        <f>pro[[#This Row],[Revenue]]+pro[[#This Row],[AdminExp]]</f>
        <v>154302.39300000004</v>
      </c>
      <c r="K8121" s="83">
        <f>pro[[#This Row],[Profit]]/pro[[#This Row],[Revenue]]</f>
        <v>0.2539589730062356</v>
      </c>
      <c r="L8121" s="56">
        <f t="shared" si="126"/>
        <v>8</v>
      </c>
      <c r="M8121" s="82" t="str">
        <f>"Q"&amp;" "&amp;VLOOKUP(pro[[#This Row],[Period]],Mapping!A:B,2,0)</f>
        <v>Q 3</v>
      </c>
      <c r="N8121"/>
    </row>
    <row r="8122" spans="1:14" ht="14.25" x14ac:dyDescent="0.2">
      <c r="A8122" s="42" t="s">
        <v>29</v>
      </c>
      <c r="B8122" s="44" t="s">
        <v>26</v>
      </c>
      <c r="C8122" s="44" t="s">
        <v>59</v>
      </c>
      <c r="D8122" s="43">
        <v>1134498.3089999999</v>
      </c>
      <c r="E8122" s="43">
        <v>-469190.04299999995</v>
      </c>
      <c r="F8122" s="45">
        <v>-71970</v>
      </c>
      <c r="G8122" s="45">
        <v>-47870</v>
      </c>
      <c r="H8122" s="45">
        <v>-98620</v>
      </c>
      <c r="I8122" s="55">
        <f>pro[[#This Row],[Admin expenses 3]]+pro[[#This Row],[Admin expenses 2]]+pro[[#This Row],[Admin expenses 1]]+pro[[#This Row],[COGS]]</f>
        <v>-687650.04299999995</v>
      </c>
      <c r="J8122" s="55">
        <f>pro[[#This Row],[Revenue]]+pro[[#This Row],[AdminExp]]</f>
        <v>446848.26599999995</v>
      </c>
      <c r="K8122" s="83">
        <f>pro[[#This Row],[Profit]]/pro[[#This Row],[Revenue]]</f>
        <v>0.39387301193412355</v>
      </c>
      <c r="L8122" s="56">
        <f t="shared" si="126"/>
        <v>8</v>
      </c>
      <c r="M8122" s="82" t="str">
        <f>"Q"&amp;" "&amp;VLOOKUP(pro[[#This Row],[Period]],Mapping!A:B,2,0)</f>
        <v>Q 3</v>
      </c>
      <c r="N8122"/>
    </row>
    <row r="8123" spans="1:14" ht="14.25" x14ac:dyDescent="0.2">
      <c r="A8123" s="42" t="s">
        <v>29</v>
      </c>
      <c r="B8123" s="44" t="s">
        <v>26</v>
      </c>
      <c r="C8123" s="44" t="s">
        <v>57</v>
      </c>
      <c r="D8123" s="43">
        <v>122597.99999999999</v>
      </c>
      <c r="E8123" s="43">
        <v>-61571.663999999997</v>
      </c>
      <c r="F8123" s="45">
        <v>-86940</v>
      </c>
      <c r="G8123" s="45">
        <v>-31040</v>
      </c>
      <c r="H8123" s="45">
        <v>-87880</v>
      </c>
      <c r="I8123" s="55">
        <f>pro[[#This Row],[Admin expenses 3]]+pro[[#This Row],[Admin expenses 2]]+pro[[#This Row],[Admin expenses 1]]+pro[[#This Row],[COGS]]</f>
        <v>-267431.66399999999</v>
      </c>
      <c r="J8123" s="55">
        <f>pro[[#This Row],[Revenue]]+pro[[#This Row],[AdminExp]]</f>
        <v>-144833.66399999999</v>
      </c>
      <c r="K8123" s="83">
        <f>pro[[#This Row],[Profit]]/pro[[#This Row],[Revenue]]</f>
        <v>-1.1813705280673421</v>
      </c>
      <c r="L8123" s="56">
        <f t="shared" si="126"/>
        <v>8</v>
      </c>
      <c r="M8123" s="82" t="str">
        <f>"Q"&amp;" "&amp;VLOOKUP(pro[[#This Row],[Period]],Mapping!A:B,2,0)</f>
        <v>Q 3</v>
      </c>
      <c r="N8123"/>
    </row>
    <row r="8124" spans="1:14" ht="14.25" x14ac:dyDescent="0.2">
      <c r="A8124" s="42" t="s">
        <v>29</v>
      </c>
      <c r="B8124" s="44" t="s">
        <v>26</v>
      </c>
      <c r="C8124" s="44" t="s">
        <v>58</v>
      </c>
      <c r="D8124" s="43">
        <v>351059.65299999999</v>
      </c>
      <c r="E8124" s="43">
        <v>-73980.06</v>
      </c>
      <c r="F8124" s="45">
        <v>-66540</v>
      </c>
      <c r="G8124" s="45">
        <v>-74340</v>
      </c>
      <c r="H8124" s="45">
        <v>-97830</v>
      </c>
      <c r="I8124" s="55">
        <f>pro[[#This Row],[Admin expenses 3]]+pro[[#This Row],[Admin expenses 2]]+pro[[#This Row],[Admin expenses 1]]+pro[[#This Row],[COGS]]</f>
        <v>-312690.06</v>
      </c>
      <c r="J8124" s="55">
        <f>pro[[#This Row],[Revenue]]+pro[[#This Row],[AdminExp]]</f>
        <v>38369.592999999993</v>
      </c>
      <c r="K8124" s="83">
        <f>pro[[#This Row],[Profit]]/pro[[#This Row],[Revenue]]</f>
        <v>0.10929650465985048</v>
      </c>
      <c r="L8124" s="56">
        <f t="shared" si="126"/>
        <v>8</v>
      </c>
      <c r="M8124" s="82" t="str">
        <f>"Q"&amp;" "&amp;VLOOKUP(pro[[#This Row],[Period]],Mapping!A:B,2,0)</f>
        <v>Q 3</v>
      </c>
      <c r="N8124"/>
    </row>
    <row r="8125" spans="1:14" ht="14.25" x14ac:dyDescent="0.2">
      <c r="A8125" s="42" t="s">
        <v>29</v>
      </c>
      <c r="B8125" s="44" t="s">
        <v>26</v>
      </c>
      <c r="C8125" s="44" t="s">
        <v>59</v>
      </c>
      <c r="D8125" s="43">
        <v>776380.45099999988</v>
      </c>
      <c r="E8125" s="43">
        <v>-154971.859</v>
      </c>
      <c r="F8125" s="45">
        <v>-13100</v>
      </c>
      <c r="G8125" s="45">
        <v>-33190</v>
      </c>
      <c r="H8125" s="45">
        <v>-55270</v>
      </c>
      <c r="I8125" s="55">
        <f>pro[[#This Row],[Admin expenses 3]]+pro[[#This Row],[Admin expenses 2]]+pro[[#This Row],[Admin expenses 1]]+pro[[#This Row],[COGS]]</f>
        <v>-256531.859</v>
      </c>
      <c r="J8125" s="55">
        <f>pro[[#This Row],[Revenue]]+pro[[#This Row],[AdminExp]]</f>
        <v>519848.59199999989</v>
      </c>
      <c r="K8125" s="83">
        <f>pro[[#This Row],[Profit]]/pro[[#This Row],[Revenue]]</f>
        <v>0.66957970326329086</v>
      </c>
      <c r="L8125" s="56">
        <f t="shared" si="126"/>
        <v>8</v>
      </c>
      <c r="M8125" s="82" t="str">
        <f>"Q"&amp;" "&amp;VLOOKUP(pro[[#This Row],[Period]],Mapping!A:B,2,0)</f>
        <v>Q 3</v>
      </c>
      <c r="N8125"/>
    </row>
    <row r="8126" spans="1:14" ht="14.25" x14ac:dyDescent="0.2">
      <c r="A8126" s="42" t="s">
        <v>29</v>
      </c>
      <c r="B8126" s="44" t="s">
        <v>26</v>
      </c>
      <c r="C8126" s="44" t="s">
        <v>57</v>
      </c>
      <c r="D8126" s="43">
        <v>246500.09999999998</v>
      </c>
      <c r="E8126" s="43">
        <v>-49196.237999999998</v>
      </c>
      <c r="F8126" s="45">
        <v>-63540</v>
      </c>
      <c r="G8126" s="45">
        <v>-45350</v>
      </c>
      <c r="H8126" s="45">
        <v>-44570</v>
      </c>
      <c r="I8126" s="55">
        <f>pro[[#This Row],[Admin expenses 3]]+pro[[#This Row],[Admin expenses 2]]+pro[[#This Row],[Admin expenses 1]]+pro[[#This Row],[COGS]]</f>
        <v>-202656.23800000001</v>
      </c>
      <c r="J8126" s="55">
        <f>pro[[#This Row],[Revenue]]+pro[[#This Row],[AdminExp]]</f>
        <v>43843.861999999965</v>
      </c>
      <c r="K8126" s="83">
        <f>pro[[#This Row],[Profit]]/pro[[#This Row],[Revenue]]</f>
        <v>0.17786549376653385</v>
      </c>
      <c r="L8126" s="56">
        <f t="shared" si="126"/>
        <v>8</v>
      </c>
      <c r="M8126" s="82" t="str">
        <f>"Q"&amp;" "&amp;VLOOKUP(pro[[#This Row],[Period]],Mapping!A:B,2,0)</f>
        <v>Q 3</v>
      </c>
      <c r="N8126"/>
    </row>
    <row r="8127" spans="1:14" ht="14.25" x14ac:dyDescent="0.2">
      <c r="A8127" s="42" t="s">
        <v>29</v>
      </c>
      <c r="B8127" s="44" t="s">
        <v>26</v>
      </c>
      <c r="C8127" s="44" t="s">
        <v>58</v>
      </c>
      <c r="D8127" s="43">
        <v>2349496.926</v>
      </c>
      <c r="E8127" s="43">
        <v>-167942.13800000001</v>
      </c>
      <c r="F8127" s="45">
        <v>-96280</v>
      </c>
      <c r="G8127" s="45">
        <v>-93980</v>
      </c>
      <c r="H8127" s="45">
        <v>-45860</v>
      </c>
      <c r="I8127" s="55">
        <f>pro[[#This Row],[Admin expenses 3]]+pro[[#This Row],[Admin expenses 2]]+pro[[#This Row],[Admin expenses 1]]+pro[[#This Row],[COGS]]</f>
        <v>-404062.13800000004</v>
      </c>
      <c r="J8127" s="55">
        <f>pro[[#This Row],[Revenue]]+pro[[#This Row],[AdminExp]]</f>
        <v>1945434.7879999999</v>
      </c>
      <c r="K8127" s="83">
        <f>pro[[#This Row],[Profit]]/pro[[#This Row],[Revenue]]</f>
        <v>0.82802184862275485</v>
      </c>
      <c r="L8127" s="56">
        <f t="shared" si="126"/>
        <v>8</v>
      </c>
      <c r="M8127" s="82" t="str">
        <f>"Q"&amp;" "&amp;VLOOKUP(pro[[#This Row],[Period]],Mapping!A:B,2,0)</f>
        <v>Q 3</v>
      </c>
      <c r="N8127"/>
    </row>
    <row r="8128" spans="1:14" ht="14.25" x14ac:dyDescent="0.2">
      <c r="A8128" s="42" t="s">
        <v>29</v>
      </c>
      <c r="B8128" s="44" t="s">
        <v>26</v>
      </c>
      <c r="C8128" s="44" t="s">
        <v>59</v>
      </c>
      <c r="D8128" s="43">
        <v>2570270.6119999997</v>
      </c>
      <c r="E8128" s="43">
        <v>-185411.856</v>
      </c>
      <c r="F8128" s="45">
        <v>-48600</v>
      </c>
      <c r="G8128" s="45">
        <v>-28980</v>
      </c>
      <c r="H8128" s="45">
        <v>-31490</v>
      </c>
      <c r="I8128" s="55">
        <f>pro[[#This Row],[Admin expenses 3]]+pro[[#This Row],[Admin expenses 2]]+pro[[#This Row],[Admin expenses 1]]+pro[[#This Row],[COGS]]</f>
        <v>-294481.85600000003</v>
      </c>
      <c r="J8128" s="55">
        <f>pro[[#This Row],[Revenue]]+pro[[#This Row],[AdminExp]]</f>
        <v>2275788.7559999996</v>
      </c>
      <c r="K8128" s="83">
        <f>pro[[#This Row],[Profit]]/pro[[#This Row],[Revenue]]</f>
        <v>0.88542768429708052</v>
      </c>
      <c r="L8128" s="56">
        <f t="shared" si="126"/>
        <v>8</v>
      </c>
      <c r="M8128" s="82" t="str">
        <f>"Q"&amp;" "&amp;VLOOKUP(pro[[#This Row],[Period]],Mapping!A:B,2,0)</f>
        <v>Q 3</v>
      </c>
      <c r="N8128"/>
    </row>
    <row r="8129" spans="1:14" ht="14.25" x14ac:dyDescent="0.2">
      <c r="A8129" s="42" t="s">
        <v>29</v>
      </c>
      <c r="B8129" s="44" t="s">
        <v>26</v>
      </c>
      <c r="C8129" s="44" t="s">
        <v>57</v>
      </c>
      <c r="D8129" s="43">
        <v>367879.28799999994</v>
      </c>
      <c r="E8129" s="43">
        <v>-287672.40600000002</v>
      </c>
      <c r="F8129" s="45">
        <v>-91180</v>
      </c>
      <c r="G8129" s="45">
        <v>-25300</v>
      </c>
      <c r="H8129" s="45">
        <v>-58140</v>
      </c>
      <c r="I8129" s="55">
        <f>pro[[#This Row],[Admin expenses 3]]+pro[[#This Row],[Admin expenses 2]]+pro[[#This Row],[Admin expenses 1]]+pro[[#This Row],[COGS]]</f>
        <v>-462292.40600000002</v>
      </c>
      <c r="J8129" s="55">
        <f>pro[[#This Row],[Revenue]]+pro[[#This Row],[AdminExp]]</f>
        <v>-94413.118000000075</v>
      </c>
      <c r="K8129" s="83">
        <f>pro[[#This Row],[Profit]]/pro[[#This Row],[Revenue]]</f>
        <v>-0.25664156988365189</v>
      </c>
      <c r="L8129" s="56">
        <f t="shared" si="126"/>
        <v>8</v>
      </c>
      <c r="M8129" s="82" t="str">
        <f>"Q"&amp;" "&amp;VLOOKUP(pro[[#This Row],[Period]],Mapping!A:B,2,0)</f>
        <v>Q 3</v>
      </c>
      <c r="N8129"/>
    </row>
    <row r="8130" spans="1:14" ht="14.25" x14ac:dyDescent="0.2">
      <c r="A8130" s="42" t="s">
        <v>29</v>
      </c>
      <c r="B8130" s="44" t="s">
        <v>26</v>
      </c>
      <c r="C8130" s="44" t="s">
        <v>57</v>
      </c>
      <c r="D8130" s="43">
        <v>686067.14399999997</v>
      </c>
      <c r="E8130" s="43">
        <v>-610710.54799999995</v>
      </c>
      <c r="F8130" s="45">
        <v>-35640</v>
      </c>
      <c r="G8130" s="45">
        <v>-81120</v>
      </c>
      <c r="H8130" s="45">
        <v>-69570</v>
      </c>
      <c r="I8130" s="55">
        <f>pro[[#This Row],[Admin expenses 3]]+pro[[#This Row],[Admin expenses 2]]+pro[[#This Row],[Admin expenses 1]]+pro[[#This Row],[COGS]]</f>
        <v>-797040.54799999995</v>
      </c>
      <c r="J8130" s="55">
        <f>pro[[#This Row],[Revenue]]+pro[[#This Row],[AdminExp]]</f>
        <v>-110973.40399999998</v>
      </c>
      <c r="K8130" s="83">
        <f>pro[[#This Row],[Profit]]/pro[[#This Row],[Revenue]]</f>
        <v>-0.16175297851021997</v>
      </c>
      <c r="L8130" s="56">
        <f t="shared" ref="L8130:L8193" si="127">MONTH(DATEVALUE(A8130&amp;"1"))</f>
        <v>8</v>
      </c>
      <c r="M8130" s="82" t="str">
        <f>"Q"&amp;" "&amp;VLOOKUP(pro[[#This Row],[Period]],Mapping!A:B,2,0)</f>
        <v>Q 3</v>
      </c>
      <c r="N8130"/>
    </row>
    <row r="8131" spans="1:14" ht="14.25" x14ac:dyDescent="0.2">
      <c r="A8131" s="42" t="s">
        <v>29</v>
      </c>
      <c r="B8131" s="44" t="s">
        <v>15</v>
      </c>
      <c r="C8131" s="44" t="s">
        <v>57</v>
      </c>
      <c r="D8131" s="43">
        <v>1327306.26</v>
      </c>
      <c r="E8131" s="43">
        <v>-430426.93399999995</v>
      </c>
      <c r="F8131" s="45">
        <v>-72110</v>
      </c>
      <c r="G8131" s="45">
        <v>-44520</v>
      </c>
      <c r="H8131" s="45">
        <v>-38970</v>
      </c>
      <c r="I8131" s="55">
        <f>pro[[#This Row],[Admin expenses 3]]+pro[[#This Row],[Admin expenses 2]]+pro[[#This Row],[Admin expenses 1]]+pro[[#This Row],[COGS]]</f>
        <v>-586026.93399999989</v>
      </c>
      <c r="J8131" s="55">
        <f>pro[[#This Row],[Revenue]]+pro[[#This Row],[AdminExp]]</f>
        <v>741279.32600000012</v>
      </c>
      <c r="K8131" s="83">
        <f>pro[[#This Row],[Profit]]/pro[[#This Row],[Revenue]]</f>
        <v>0.55848401257446045</v>
      </c>
      <c r="L8131" s="56">
        <f t="shared" si="127"/>
        <v>8</v>
      </c>
      <c r="M8131" s="82" t="str">
        <f>"Q"&amp;" "&amp;VLOOKUP(pro[[#This Row],[Period]],Mapping!A:B,2,0)</f>
        <v>Q 3</v>
      </c>
      <c r="N8131"/>
    </row>
    <row r="8132" spans="1:14" ht="14.25" x14ac:dyDescent="0.2">
      <c r="A8132" s="42" t="s">
        <v>29</v>
      </c>
      <c r="B8132" s="44" t="s">
        <v>15</v>
      </c>
      <c r="C8132" s="44" t="s">
        <v>57</v>
      </c>
      <c r="D8132" s="43">
        <v>5837911.5269999998</v>
      </c>
      <c r="E8132" s="43">
        <v>-397536.11099999998</v>
      </c>
      <c r="F8132" s="45">
        <v>-101160</v>
      </c>
      <c r="G8132" s="45">
        <v>-103490</v>
      </c>
      <c r="H8132" s="45">
        <v>-30190</v>
      </c>
      <c r="I8132" s="55">
        <f>pro[[#This Row],[Admin expenses 3]]+pro[[#This Row],[Admin expenses 2]]+pro[[#This Row],[Admin expenses 1]]+pro[[#This Row],[COGS]]</f>
        <v>-632376.11100000003</v>
      </c>
      <c r="J8132" s="55">
        <f>pro[[#This Row],[Revenue]]+pro[[#This Row],[AdminExp]]</f>
        <v>5205535.4159999993</v>
      </c>
      <c r="K8132" s="83">
        <f>pro[[#This Row],[Profit]]/pro[[#This Row],[Revenue]]</f>
        <v>0.89167768163746608</v>
      </c>
      <c r="L8132" s="56">
        <f t="shared" si="127"/>
        <v>8</v>
      </c>
      <c r="M8132" s="82" t="str">
        <f>"Q"&amp;" "&amp;VLOOKUP(pro[[#This Row],[Period]],Mapping!A:B,2,0)</f>
        <v>Q 3</v>
      </c>
      <c r="N8132"/>
    </row>
    <row r="8133" spans="1:14" ht="14.25" x14ac:dyDescent="0.2">
      <c r="A8133" s="42" t="s">
        <v>29</v>
      </c>
      <c r="B8133" s="44" t="s">
        <v>15</v>
      </c>
      <c r="C8133" s="44" t="s">
        <v>57</v>
      </c>
      <c r="D8133" s="43">
        <v>25237.359</v>
      </c>
      <c r="E8133" s="43">
        <v>-6404.9789999999994</v>
      </c>
      <c r="F8133" s="45">
        <v>-47550</v>
      </c>
      <c r="G8133" s="45">
        <v>-89380</v>
      </c>
      <c r="H8133" s="45">
        <v>-55690</v>
      </c>
      <c r="I8133" s="55">
        <f>pro[[#This Row],[Admin expenses 3]]+pro[[#This Row],[Admin expenses 2]]+pro[[#This Row],[Admin expenses 1]]+pro[[#This Row],[COGS]]</f>
        <v>-199024.97899999999</v>
      </c>
      <c r="J8133" s="55">
        <f>pro[[#This Row],[Revenue]]+pro[[#This Row],[AdminExp]]</f>
        <v>-173787.62</v>
      </c>
      <c r="K8133" s="83">
        <f>pro[[#This Row],[Profit]]/pro[[#This Row],[Revenue]]</f>
        <v>-6.886125446010416</v>
      </c>
      <c r="L8133" s="56">
        <f t="shared" si="127"/>
        <v>8</v>
      </c>
      <c r="M8133" s="82" t="str">
        <f>"Q"&amp;" "&amp;VLOOKUP(pro[[#This Row],[Period]],Mapping!A:B,2,0)</f>
        <v>Q 3</v>
      </c>
      <c r="N8133"/>
    </row>
    <row r="8134" spans="1:14" ht="14.25" x14ac:dyDescent="0.2">
      <c r="A8134" s="42" t="s">
        <v>29</v>
      </c>
      <c r="B8134" s="44" t="s">
        <v>15</v>
      </c>
      <c r="C8134" s="44" t="s">
        <v>57</v>
      </c>
      <c r="D8134" s="43">
        <v>1612840.7609999999</v>
      </c>
      <c r="E8134" s="43">
        <v>-481827.76599999995</v>
      </c>
      <c r="F8134" s="45">
        <v>-43080</v>
      </c>
      <c r="G8134" s="45">
        <v>-84660</v>
      </c>
      <c r="H8134" s="45">
        <v>-90360</v>
      </c>
      <c r="I8134" s="55">
        <f>pro[[#This Row],[Admin expenses 3]]+pro[[#This Row],[Admin expenses 2]]+pro[[#This Row],[Admin expenses 1]]+pro[[#This Row],[COGS]]</f>
        <v>-699927.76599999995</v>
      </c>
      <c r="J8134" s="55">
        <f>pro[[#This Row],[Revenue]]+pro[[#This Row],[AdminExp]]</f>
        <v>912912.995</v>
      </c>
      <c r="K8134" s="83">
        <f>pro[[#This Row],[Profit]]/pro[[#This Row],[Revenue]]</f>
        <v>0.5660279781334222</v>
      </c>
      <c r="L8134" s="56">
        <f t="shared" si="127"/>
        <v>8</v>
      </c>
      <c r="M8134" s="82" t="str">
        <f>"Q"&amp;" "&amp;VLOOKUP(pro[[#This Row],[Period]],Mapping!A:B,2,0)</f>
        <v>Q 3</v>
      </c>
      <c r="N8134"/>
    </row>
    <row r="8135" spans="1:14" ht="14.25" x14ac:dyDescent="0.2">
      <c r="A8135" s="42" t="s">
        <v>29</v>
      </c>
      <c r="B8135" s="44" t="s">
        <v>15</v>
      </c>
      <c r="C8135" s="44" t="s">
        <v>57</v>
      </c>
      <c r="D8135" s="43">
        <v>3971567.8379999995</v>
      </c>
      <c r="E8135" s="43">
        <v>-1784428.6809999999</v>
      </c>
      <c r="F8135" s="45">
        <v>-88180</v>
      </c>
      <c r="G8135" s="45">
        <v>-104080</v>
      </c>
      <c r="H8135" s="45">
        <v>-107660</v>
      </c>
      <c r="I8135" s="55">
        <f>pro[[#This Row],[Admin expenses 3]]+pro[[#This Row],[Admin expenses 2]]+pro[[#This Row],[Admin expenses 1]]+pro[[#This Row],[COGS]]</f>
        <v>-2084348.6809999999</v>
      </c>
      <c r="J8135" s="55">
        <f>pro[[#This Row],[Revenue]]+pro[[#This Row],[AdminExp]]</f>
        <v>1887219.1569999997</v>
      </c>
      <c r="K8135" s="83">
        <f>pro[[#This Row],[Profit]]/pro[[#This Row],[Revenue]]</f>
        <v>0.47518240502983949</v>
      </c>
      <c r="L8135" s="56">
        <f t="shared" si="127"/>
        <v>8</v>
      </c>
      <c r="M8135" s="82" t="str">
        <f>"Q"&amp;" "&amp;VLOOKUP(pro[[#This Row],[Period]],Mapping!A:B,2,0)</f>
        <v>Q 3</v>
      </c>
      <c r="N8135"/>
    </row>
    <row r="8136" spans="1:14" ht="14.25" x14ac:dyDescent="0.2">
      <c r="A8136" s="42" t="s">
        <v>29</v>
      </c>
      <c r="B8136" s="44" t="s">
        <v>15</v>
      </c>
      <c r="C8136" s="44" t="s">
        <v>57</v>
      </c>
      <c r="D8136" s="43">
        <v>6233247.8109999998</v>
      </c>
      <c r="E8136" s="43">
        <v>-1880938.3739999998</v>
      </c>
      <c r="F8136" s="45">
        <v>-43860</v>
      </c>
      <c r="G8136" s="45">
        <v>-93830</v>
      </c>
      <c r="H8136" s="45">
        <v>-58160</v>
      </c>
      <c r="I8136" s="55">
        <f>pro[[#This Row],[Admin expenses 3]]+pro[[#This Row],[Admin expenses 2]]+pro[[#This Row],[Admin expenses 1]]+pro[[#This Row],[COGS]]</f>
        <v>-2076788.3739999998</v>
      </c>
      <c r="J8136" s="55">
        <f>pro[[#This Row],[Revenue]]+pro[[#This Row],[AdminExp]]</f>
        <v>4156459.4369999999</v>
      </c>
      <c r="K8136" s="83">
        <f>pro[[#This Row],[Profit]]/pro[[#This Row],[Revenue]]</f>
        <v>0.66682082327369863</v>
      </c>
      <c r="L8136" s="56">
        <f t="shared" si="127"/>
        <v>8</v>
      </c>
      <c r="M8136" s="82" t="str">
        <f>"Q"&amp;" "&amp;VLOOKUP(pro[[#This Row],[Period]],Mapping!A:B,2,0)</f>
        <v>Q 3</v>
      </c>
      <c r="N8136"/>
    </row>
    <row r="8137" spans="1:14" ht="14.25" x14ac:dyDescent="0.2">
      <c r="A8137" s="42" t="s">
        <v>29</v>
      </c>
      <c r="B8137" s="44" t="s">
        <v>15</v>
      </c>
      <c r="C8137" s="44" t="s">
        <v>57</v>
      </c>
      <c r="D8137" s="43">
        <v>130590.22899999999</v>
      </c>
      <c r="E8137" s="43">
        <v>-32017.208999999999</v>
      </c>
      <c r="F8137" s="45">
        <v>-81370</v>
      </c>
      <c r="G8137" s="45">
        <v>-102730</v>
      </c>
      <c r="H8137" s="45">
        <v>-60310</v>
      </c>
      <c r="I8137" s="55">
        <f>pro[[#This Row],[Admin expenses 3]]+pro[[#This Row],[Admin expenses 2]]+pro[[#This Row],[Admin expenses 1]]+pro[[#This Row],[COGS]]</f>
        <v>-276427.20899999997</v>
      </c>
      <c r="J8137" s="55">
        <f>pro[[#This Row],[Revenue]]+pro[[#This Row],[AdminExp]]</f>
        <v>-145836.97999999998</v>
      </c>
      <c r="K8137" s="83">
        <f>pro[[#This Row],[Profit]]/pro[[#This Row],[Revenue]]</f>
        <v>-1.1167526170736708</v>
      </c>
      <c r="L8137" s="56">
        <f t="shared" si="127"/>
        <v>8</v>
      </c>
      <c r="M8137" s="82" t="str">
        <f>"Q"&amp;" "&amp;VLOOKUP(pro[[#This Row],[Period]],Mapping!A:B,2,0)</f>
        <v>Q 3</v>
      </c>
      <c r="N8137"/>
    </row>
    <row r="8138" spans="1:14" ht="14.25" x14ac:dyDescent="0.2">
      <c r="A8138" s="42" t="s">
        <v>29</v>
      </c>
      <c r="B8138" s="44" t="s">
        <v>15</v>
      </c>
      <c r="C8138" s="44" t="s">
        <v>57</v>
      </c>
      <c r="D8138" s="43">
        <v>433610.58999999997</v>
      </c>
      <c r="E8138" s="43">
        <v>-73932.894</v>
      </c>
      <c r="F8138" s="45">
        <v>-81550</v>
      </c>
      <c r="G8138" s="45">
        <v>-26050</v>
      </c>
      <c r="H8138" s="45">
        <v>-40590</v>
      </c>
      <c r="I8138" s="55">
        <f>pro[[#This Row],[Admin expenses 3]]+pro[[#This Row],[Admin expenses 2]]+pro[[#This Row],[Admin expenses 1]]+pro[[#This Row],[COGS]]</f>
        <v>-222122.894</v>
      </c>
      <c r="J8138" s="55">
        <f>pro[[#This Row],[Revenue]]+pro[[#This Row],[AdminExp]]</f>
        <v>211487.69599999997</v>
      </c>
      <c r="K8138" s="83">
        <f>pro[[#This Row],[Profit]]/pro[[#This Row],[Revenue]]</f>
        <v>0.48773646418552641</v>
      </c>
      <c r="L8138" s="56">
        <f t="shared" si="127"/>
        <v>8</v>
      </c>
      <c r="M8138" s="82" t="str">
        <f>"Q"&amp;" "&amp;VLOOKUP(pro[[#This Row],[Period]],Mapping!A:B,2,0)</f>
        <v>Q 3</v>
      </c>
      <c r="N8138"/>
    </row>
    <row r="8139" spans="1:14" ht="14.25" x14ac:dyDescent="0.2">
      <c r="A8139" s="42" t="s">
        <v>29</v>
      </c>
      <c r="B8139" s="44" t="s">
        <v>15</v>
      </c>
      <c r="C8139" s="44" t="s">
        <v>57</v>
      </c>
      <c r="D8139" s="43">
        <v>52108.993999999999</v>
      </c>
      <c r="E8139" s="43">
        <v>-10940.537999999999</v>
      </c>
      <c r="F8139" s="45">
        <v>-91110</v>
      </c>
      <c r="G8139" s="45">
        <v>-97940</v>
      </c>
      <c r="H8139" s="45">
        <v>-41580</v>
      </c>
      <c r="I8139" s="55">
        <f>pro[[#This Row],[Admin expenses 3]]+pro[[#This Row],[Admin expenses 2]]+pro[[#This Row],[Admin expenses 1]]+pro[[#This Row],[COGS]]</f>
        <v>-241570.538</v>
      </c>
      <c r="J8139" s="55">
        <f>pro[[#This Row],[Revenue]]+pro[[#This Row],[AdminExp]]</f>
        <v>-189461.54399999999</v>
      </c>
      <c r="K8139" s="83">
        <f>pro[[#This Row],[Profit]]/pro[[#This Row],[Revenue]]</f>
        <v>-3.6358703067650855</v>
      </c>
      <c r="L8139" s="56">
        <f t="shared" si="127"/>
        <v>8</v>
      </c>
      <c r="M8139" s="82" t="str">
        <f>"Q"&amp;" "&amp;VLOOKUP(pro[[#This Row],[Period]],Mapping!A:B,2,0)</f>
        <v>Q 3</v>
      </c>
      <c r="N8139"/>
    </row>
    <row r="8140" spans="1:14" ht="14.25" x14ac:dyDescent="0.2">
      <c r="A8140" s="42" t="s">
        <v>29</v>
      </c>
      <c r="B8140" s="44" t="s">
        <v>15</v>
      </c>
      <c r="C8140" s="44" t="s">
        <v>57</v>
      </c>
      <c r="D8140" s="43">
        <v>68434.582999999999</v>
      </c>
      <c r="E8140" s="43">
        <v>-29693.565999999995</v>
      </c>
      <c r="F8140" s="45">
        <v>-107630</v>
      </c>
      <c r="G8140" s="45">
        <v>-52090</v>
      </c>
      <c r="H8140" s="45">
        <v>-50000</v>
      </c>
      <c r="I8140" s="55">
        <f>pro[[#This Row],[Admin expenses 3]]+pro[[#This Row],[Admin expenses 2]]+pro[[#This Row],[Admin expenses 1]]+pro[[#This Row],[COGS]]</f>
        <v>-239413.56599999999</v>
      </c>
      <c r="J8140" s="55">
        <f>pro[[#This Row],[Revenue]]+pro[[#This Row],[AdminExp]]</f>
        <v>-170978.98300000001</v>
      </c>
      <c r="K8140" s="83">
        <f>pro[[#This Row],[Profit]]/pro[[#This Row],[Revenue]]</f>
        <v>-2.4984295294091297</v>
      </c>
      <c r="L8140" s="56">
        <f t="shared" si="127"/>
        <v>8</v>
      </c>
      <c r="M8140" s="82" t="str">
        <f>"Q"&amp;" "&amp;VLOOKUP(pro[[#This Row],[Period]],Mapping!A:B,2,0)</f>
        <v>Q 3</v>
      </c>
      <c r="N8140"/>
    </row>
    <row r="8141" spans="1:14" ht="14.25" x14ac:dyDescent="0.2">
      <c r="A8141" s="42" t="s">
        <v>29</v>
      </c>
      <c r="B8141" s="44" t="s">
        <v>15</v>
      </c>
      <c r="C8141" s="44" t="s">
        <v>57</v>
      </c>
      <c r="D8141" s="43">
        <v>50974.104999999996</v>
      </c>
      <c r="E8141" s="43">
        <v>-13573.909999999998</v>
      </c>
      <c r="F8141" s="45">
        <v>-25400</v>
      </c>
      <c r="G8141" s="45">
        <v>-47140</v>
      </c>
      <c r="H8141" s="45">
        <v>-22390</v>
      </c>
      <c r="I8141" s="55">
        <f>pro[[#This Row],[Admin expenses 3]]+pro[[#This Row],[Admin expenses 2]]+pro[[#This Row],[Admin expenses 1]]+pro[[#This Row],[COGS]]</f>
        <v>-108503.91</v>
      </c>
      <c r="J8141" s="55">
        <f>pro[[#This Row],[Revenue]]+pro[[#This Row],[AdminExp]]</f>
        <v>-57529.805000000008</v>
      </c>
      <c r="K8141" s="83">
        <f>pro[[#This Row],[Profit]]/pro[[#This Row],[Revenue]]</f>
        <v>-1.1286084375586392</v>
      </c>
      <c r="L8141" s="56">
        <f t="shared" si="127"/>
        <v>8</v>
      </c>
      <c r="M8141" s="82" t="str">
        <f>"Q"&amp;" "&amp;VLOOKUP(pro[[#This Row],[Period]],Mapping!A:B,2,0)</f>
        <v>Q 3</v>
      </c>
      <c r="N8141"/>
    </row>
    <row r="8142" spans="1:14" ht="14.25" x14ac:dyDescent="0.2">
      <c r="A8142" s="42" t="s">
        <v>29</v>
      </c>
      <c r="B8142" s="44" t="s">
        <v>15</v>
      </c>
      <c r="C8142" s="44" t="s">
        <v>57</v>
      </c>
      <c r="D8142" s="43">
        <v>1283443.7419999999</v>
      </c>
      <c r="E8142" s="43">
        <v>-620708.39599999995</v>
      </c>
      <c r="F8142" s="45">
        <v>-83690</v>
      </c>
      <c r="G8142" s="45">
        <v>-80980</v>
      </c>
      <c r="H8142" s="45">
        <v>-84870</v>
      </c>
      <c r="I8142" s="55">
        <f>pro[[#This Row],[Admin expenses 3]]+pro[[#This Row],[Admin expenses 2]]+pro[[#This Row],[Admin expenses 1]]+pro[[#This Row],[COGS]]</f>
        <v>-870248.39599999995</v>
      </c>
      <c r="J8142" s="55">
        <f>pro[[#This Row],[Revenue]]+pro[[#This Row],[AdminExp]]</f>
        <v>413195.3459999999</v>
      </c>
      <c r="K8142" s="83">
        <f>pro[[#This Row],[Profit]]/pro[[#This Row],[Revenue]]</f>
        <v>0.32194270187185187</v>
      </c>
      <c r="L8142" s="56">
        <f t="shared" si="127"/>
        <v>8</v>
      </c>
      <c r="M8142" s="82" t="str">
        <f>"Q"&amp;" "&amp;VLOOKUP(pro[[#This Row],[Period]],Mapping!A:B,2,0)</f>
        <v>Q 3</v>
      </c>
      <c r="N8142"/>
    </row>
    <row r="8143" spans="1:14" ht="14.25" x14ac:dyDescent="0.2">
      <c r="A8143" s="42" t="s">
        <v>29</v>
      </c>
      <c r="B8143" s="44" t="s">
        <v>15</v>
      </c>
      <c r="C8143" s="44" t="s">
        <v>57</v>
      </c>
      <c r="D8143" s="43">
        <v>3352225.5969999996</v>
      </c>
      <c r="E8143" s="43">
        <v>-114714.95</v>
      </c>
      <c r="F8143" s="45">
        <v>-78600</v>
      </c>
      <c r="G8143" s="45">
        <v>-83370</v>
      </c>
      <c r="H8143" s="45">
        <v>-90010</v>
      </c>
      <c r="I8143" s="55">
        <f>pro[[#This Row],[Admin expenses 3]]+pro[[#This Row],[Admin expenses 2]]+pro[[#This Row],[Admin expenses 1]]+pro[[#This Row],[COGS]]</f>
        <v>-366694.95</v>
      </c>
      <c r="J8143" s="55">
        <f>pro[[#This Row],[Revenue]]+pro[[#This Row],[AdminExp]]</f>
        <v>2985530.6469999994</v>
      </c>
      <c r="K8143" s="83">
        <f>pro[[#This Row],[Profit]]/pro[[#This Row],[Revenue]]</f>
        <v>0.89061149394952244</v>
      </c>
      <c r="L8143" s="56">
        <f t="shared" si="127"/>
        <v>8</v>
      </c>
      <c r="M8143" s="82" t="str">
        <f>"Q"&amp;" "&amp;VLOOKUP(pro[[#This Row],[Period]],Mapping!A:B,2,0)</f>
        <v>Q 3</v>
      </c>
      <c r="N8143"/>
    </row>
    <row r="8144" spans="1:14" ht="14.25" x14ac:dyDescent="0.2">
      <c r="A8144" s="42" t="s">
        <v>29</v>
      </c>
      <c r="B8144" s="44" t="s">
        <v>15</v>
      </c>
      <c r="C8144" s="44" t="s">
        <v>57</v>
      </c>
      <c r="D8144" s="43">
        <v>112603.95299999999</v>
      </c>
      <c r="E8144" s="43">
        <v>-25829.621999999999</v>
      </c>
      <c r="F8144" s="45">
        <v>-57100</v>
      </c>
      <c r="G8144" s="45">
        <v>-33870</v>
      </c>
      <c r="H8144" s="45">
        <v>-26400</v>
      </c>
      <c r="I8144" s="55">
        <f>pro[[#This Row],[Admin expenses 3]]+pro[[#This Row],[Admin expenses 2]]+pro[[#This Row],[Admin expenses 1]]+pro[[#This Row],[COGS]]</f>
        <v>-143199.622</v>
      </c>
      <c r="J8144" s="55">
        <f>pro[[#This Row],[Revenue]]+pro[[#This Row],[AdminExp]]</f>
        <v>-30595.669000000009</v>
      </c>
      <c r="K8144" s="83">
        <f>pro[[#This Row],[Profit]]/pro[[#This Row],[Revenue]]</f>
        <v>-0.2717104345351003</v>
      </c>
      <c r="L8144" s="56">
        <f t="shared" si="127"/>
        <v>8</v>
      </c>
      <c r="M8144" s="82" t="str">
        <f>"Q"&amp;" "&amp;VLOOKUP(pro[[#This Row],[Period]],Mapping!A:B,2,0)</f>
        <v>Q 3</v>
      </c>
      <c r="N8144"/>
    </row>
    <row r="8145" spans="1:14" ht="14.25" x14ac:dyDescent="0.2">
      <c r="A8145" s="42" t="s">
        <v>29</v>
      </c>
      <c r="B8145" s="44" t="s">
        <v>15</v>
      </c>
      <c r="C8145" s="44" t="s">
        <v>57</v>
      </c>
      <c r="D8145" s="43">
        <v>451261.30699999997</v>
      </c>
      <c r="E8145" s="43">
        <v>-49288.141000000003</v>
      </c>
      <c r="F8145" s="45">
        <v>-37620</v>
      </c>
      <c r="G8145" s="45">
        <v>-23760</v>
      </c>
      <c r="H8145" s="45">
        <v>-51400</v>
      </c>
      <c r="I8145" s="55">
        <f>pro[[#This Row],[Admin expenses 3]]+pro[[#This Row],[Admin expenses 2]]+pro[[#This Row],[Admin expenses 1]]+pro[[#This Row],[COGS]]</f>
        <v>-162068.141</v>
      </c>
      <c r="J8145" s="55">
        <f>pro[[#This Row],[Revenue]]+pro[[#This Row],[AdminExp]]</f>
        <v>289193.16599999997</v>
      </c>
      <c r="K8145" s="83">
        <f>pro[[#This Row],[Profit]]/pro[[#This Row],[Revenue]]</f>
        <v>0.64085522404428086</v>
      </c>
      <c r="L8145" s="56">
        <f t="shared" si="127"/>
        <v>8</v>
      </c>
      <c r="M8145" s="82" t="str">
        <f>"Q"&amp;" "&amp;VLOOKUP(pro[[#This Row],[Period]],Mapping!A:B,2,0)</f>
        <v>Q 3</v>
      </c>
      <c r="N8145"/>
    </row>
    <row r="8146" spans="1:14" ht="14.25" x14ac:dyDescent="0.2">
      <c r="A8146" s="42" t="s">
        <v>29</v>
      </c>
      <c r="B8146" s="44" t="s">
        <v>15</v>
      </c>
      <c r="C8146" s="44" t="s">
        <v>57</v>
      </c>
      <c r="D8146" s="43">
        <v>38380.832000000002</v>
      </c>
      <c r="E8146" s="43">
        <v>-17766.244999999999</v>
      </c>
      <c r="F8146" s="45">
        <v>-17710</v>
      </c>
      <c r="G8146" s="45">
        <v>-85150</v>
      </c>
      <c r="H8146" s="45">
        <v>-60230</v>
      </c>
      <c r="I8146" s="55">
        <f>pro[[#This Row],[Admin expenses 3]]+pro[[#This Row],[Admin expenses 2]]+pro[[#This Row],[Admin expenses 1]]+pro[[#This Row],[COGS]]</f>
        <v>-180856.245</v>
      </c>
      <c r="J8146" s="55">
        <f>pro[[#This Row],[Revenue]]+pro[[#This Row],[AdminExp]]</f>
        <v>-142475.413</v>
      </c>
      <c r="K8146" s="83">
        <f>pro[[#This Row],[Profit]]/pro[[#This Row],[Revenue]]</f>
        <v>-3.7121501951807607</v>
      </c>
      <c r="L8146" s="56">
        <f t="shared" si="127"/>
        <v>8</v>
      </c>
      <c r="M8146" s="82" t="str">
        <f>"Q"&amp;" "&amp;VLOOKUP(pro[[#This Row],[Period]],Mapping!A:B,2,0)</f>
        <v>Q 3</v>
      </c>
      <c r="N8146"/>
    </row>
    <row r="8147" spans="1:14" ht="14.25" x14ac:dyDescent="0.2">
      <c r="A8147" s="42" t="s">
        <v>29</v>
      </c>
      <c r="B8147" s="44" t="s">
        <v>15</v>
      </c>
      <c r="C8147" s="44" t="s">
        <v>57</v>
      </c>
      <c r="D8147" s="43">
        <v>99659.875</v>
      </c>
      <c r="E8147" s="43">
        <v>-97973.014999999985</v>
      </c>
      <c r="F8147" s="45">
        <v>-25070</v>
      </c>
      <c r="G8147" s="45">
        <v>-25720</v>
      </c>
      <c r="H8147" s="45">
        <v>-15610</v>
      </c>
      <c r="I8147" s="55">
        <f>pro[[#This Row],[Admin expenses 3]]+pro[[#This Row],[Admin expenses 2]]+pro[[#This Row],[Admin expenses 1]]+pro[[#This Row],[COGS]]</f>
        <v>-164373.01499999998</v>
      </c>
      <c r="J8147" s="55">
        <f>pro[[#This Row],[Revenue]]+pro[[#This Row],[AdminExp]]</f>
        <v>-64713.139999999985</v>
      </c>
      <c r="K8147" s="83">
        <f>pro[[#This Row],[Profit]]/pro[[#This Row],[Revenue]]</f>
        <v>-0.64933996756467927</v>
      </c>
      <c r="L8147" s="56">
        <f t="shared" si="127"/>
        <v>8</v>
      </c>
      <c r="M8147" s="82" t="str">
        <f>"Q"&amp;" "&amp;VLOOKUP(pro[[#This Row],[Period]],Mapping!A:B,2,0)</f>
        <v>Q 3</v>
      </c>
      <c r="N8147"/>
    </row>
    <row r="8148" spans="1:14" ht="14.25" x14ac:dyDescent="0.2">
      <c r="A8148" s="42" t="s">
        <v>29</v>
      </c>
      <c r="B8148" s="44" t="s">
        <v>15</v>
      </c>
      <c r="C8148" s="44" t="s">
        <v>57</v>
      </c>
      <c r="D8148" s="43">
        <v>207195.905</v>
      </c>
      <c r="E8148" s="43">
        <v>-208007.26099999997</v>
      </c>
      <c r="F8148" s="45">
        <v>-102090</v>
      </c>
      <c r="G8148" s="45">
        <v>-65100</v>
      </c>
      <c r="H8148" s="45">
        <v>-35400</v>
      </c>
      <c r="I8148" s="55">
        <f>pro[[#This Row],[Admin expenses 3]]+pro[[#This Row],[Admin expenses 2]]+pro[[#This Row],[Admin expenses 1]]+pro[[#This Row],[COGS]]</f>
        <v>-410597.26099999994</v>
      </c>
      <c r="J8148" s="55">
        <f>pro[[#This Row],[Revenue]]+pro[[#This Row],[AdminExp]]</f>
        <v>-203401.35599999994</v>
      </c>
      <c r="K8148" s="83">
        <f>pro[[#This Row],[Profit]]/pro[[#This Row],[Revenue]]</f>
        <v>-0.98168617762981336</v>
      </c>
      <c r="L8148" s="56">
        <f t="shared" si="127"/>
        <v>8</v>
      </c>
      <c r="M8148" s="82" t="str">
        <f>"Q"&amp;" "&amp;VLOOKUP(pro[[#This Row],[Period]],Mapping!A:B,2,0)</f>
        <v>Q 3</v>
      </c>
      <c r="N8148"/>
    </row>
    <row r="8149" spans="1:14" ht="14.25" x14ac:dyDescent="0.2">
      <c r="A8149" s="42" t="s">
        <v>29</v>
      </c>
      <c r="B8149" s="44" t="s">
        <v>15</v>
      </c>
      <c r="C8149" s="44" t="s">
        <v>57</v>
      </c>
      <c r="D8149" s="43">
        <v>1225748.2649999999</v>
      </c>
      <c r="E8149" s="43">
        <v>-1248179.0090000001</v>
      </c>
      <c r="F8149" s="45">
        <v>-15860</v>
      </c>
      <c r="G8149" s="45">
        <v>-45530</v>
      </c>
      <c r="H8149" s="45">
        <v>-83550</v>
      </c>
      <c r="I8149" s="55">
        <f>pro[[#This Row],[Admin expenses 3]]+pro[[#This Row],[Admin expenses 2]]+pro[[#This Row],[Admin expenses 1]]+pro[[#This Row],[COGS]]</f>
        <v>-1393119.0090000001</v>
      </c>
      <c r="J8149" s="55">
        <f>pro[[#This Row],[Revenue]]+pro[[#This Row],[AdminExp]]</f>
        <v>-167370.74400000018</v>
      </c>
      <c r="K8149" s="83">
        <f>pro[[#This Row],[Profit]]/pro[[#This Row],[Revenue]]</f>
        <v>-0.1365457727162275</v>
      </c>
      <c r="L8149" s="56">
        <f t="shared" si="127"/>
        <v>8</v>
      </c>
      <c r="M8149" s="82" t="str">
        <f>"Q"&amp;" "&amp;VLOOKUP(pro[[#This Row],[Period]],Mapping!A:B,2,0)</f>
        <v>Q 3</v>
      </c>
      <c r="N8149"/>
    </row>
    <row r="8150" spans="1:14" ht="14.25" x14ac:dyDescent="0.2">
      <c r="A8150" s="42" t="s">
        <v>29</v>
      </c>
      <c r="B8150" s="44" t="s">
        <v>15</v>
      </c>
      <c r="C8150" s="44" t="s">
        <v>57</v>
      </c>
      <c r="D8150" s="43">
        <v>409978.05799999996</v>
      </c>
      <c r="E8150" s="43">
        <v>-416946.61399999988</v>
      </c>
      <c r="F8150" s="45">
        <v>-53400</v>
      </c>
      <c r="G8150" s="45">
        <v>-25820</v>
      </c>
      <c r="H8150" s="45">
        <v>-63290</v>
      </c>
      <c r="I8150" s="55">
        <f>pro[[#This Row],[Admin expenses 3]]+pro[[#This Row],[Admin expenses 2]]+pro[[#This Row],[Admin expenses 1]]+pro[[#This Row],[COGS]]</f>
        <v>-559456.61399999983</v>
      </c>
      <c r="J8150" s="55">
        <f>pro[[#This Row],[Revenue]]+pro[[#This Row],[AdminExp]]</f>
        <v>-149478.55599999987</v>
      </c>
      <c r="K8150" s="83">
        <f>pro[[#This Row],[Profit]]/pro[[#This Row],[Revenue]]</f>
        <v>-0.36460135629990198</v>
      </c>
      <c r="L8150" s="56">
        <f t="shared" si="127"/>
        <v>8</v>
      </c>
      <c r="M8150" s="82" t="str">
        <f>"Q"&amp;" "&amp;VLOOKUP(pro[[#This Row],[Period]],Mapping!A:B,2,0)</f>
        <v>Q 3</v>
      </c>
      <c r="N8150"/>
    </row>
    <row r="8151" spans="1:14" ht="14.25" x14ac:dyDescent="0.2">
      <c r="A8151" s="42" t="s">
        <v>29</v>
      </c>
      <c r="B8151" s="44" t="s">
        <v>15</v>
      </c>
      <c r="C8151" s="44" t="s">
        <v>57</v>
      </c>
      <c r="D8151" s="43">
        <v>31129.545999999998</v>
      </c>
      <c r="E8151" s="43">
        <v>-30902.794999999998</v>
      </c>
      <c r="F8151" s="45">
        <v>-97500</v>
      </c>
      <c r="G8151" s="45">
        <v>-20570</v>
      </c>
      <c r="H8151" s="45">
        <v>-86830</v>
      </c>
      <c r="I8151" s="55">
        <f>pro[[#This Row],[Admin expenses 3]]+pro[[#This Row],[Admin expenses 2]]+pro[[#This Row],[Admin expenses 1]]+pro[[#This Row],[COGS]]</f>
        <v>-235802.79499999998</v>
      </c>
      <c r="J8151" s="55">
        <f>pro[[#This Row],[Revenue]]+pro[[#This Row],[AdminExp]]</f>
        <v>-204673.24899999998</v>
      </c>
      <c r="K8151" s="83">
        <f>pro[[#This Row],[Profit]]/pro[[#This Row],[Revenue]]</f>
        <v>-6.5748870542474336</v>
      </c>
      <c r="L8151" s="56">
        <f t="shared" si="127"/>
        <v>8</v>
      </c>
      <c r="M8151" s="82" t="str">
        <f>"Q"&amp;" "&amp;VLOOKUP(pro[[#This Row],[Period]],Mapping!A:B,2,0)</f>
        <v>Q 3</v>
      </c>
      <c r="N8151"/>
    </row>
    <row r="8152" spans="1:14" ht="14.25" x14ac:dyDescent="0.2">
      <c r="A8152" s="42" t="s">
        <v>29</v>
      </c>
      <c r="B8152" s="44" t="s">
        <v>15</v>
      </c>
      <c r="C8152" s="44" t="s">
        <v>57</v>
      </c>
      <c r="D8152" s="43">
        <v>85993.754000000001</v>
      </c>
      <c r="E8152" s="43">
        <v>-5195.0359999999991</v>
      </c>
      <c r="F8152" s="45">
        <v>-43510</v>
      </c>
      <c r="G8152" s="45">
        <v>-24080</v>
      </c>
      <c r="H8152" s="45">
        <v>-102610</v>
      </c>
      <c r="I8152" s="55">
        <f>pro[[#This Row],[Admin expenses 3]]+pro[[#This Row],[Admin expenses 2]]+pro[[#This Row],[Admin expenses 1]]+pro[[#This Row],[COGS]]</f>
        <v>-175395.03599999999</v>
      </c>
      <c r="J8152" s="55">
        <f>pro[[#This Row],[Revenue]]+pro[[#This Row],[AdminExp]]</f>
        <v>-89401.281999999992</v>
      </c>
      <c r="K8152" s="83">
        <f>pro[[#This Row],[Profit]]/pro[[#This Row],[Revenue]]</f>
        <v>-1.0396252965069996</v>
      </c>
      <c r="L8152" s="56">
        <f t="shared" si="127"/>
        <v>8</v>
      </c>
      <c r="M8152" s="82" t="str">
        <f>"Q"&amp;" "&amp;VLOOKUP(pro[[#This Row],[Period]],Mapping!A:B,2,0)</f>
        <v>Q 3</v>
      </c>
      <c r="N8152"/>
    </row>
    <row r="8153" spans="1:14" ht="14.25" x14ac:dyDescent="0.2">
      <c r="A8153" s="42" t="s">
        <v>29</v>
      </c>
      <c r="B8153" s="44" t="s">
        <v>15</v>
      </c>
      <c r="C8153" s="44" t="s">
        <v>57</v>
      </c>
      <c r="D8153" s="43">
        <v>544.08199999999999</v>
      </c>
      <c r="E8153" s="43">
        <v>-1072.9179999999999</v>
      </c>
      <c r="F8153" s="45">
        <v>-42480</v>
      </c>
      <c r="G8153" s="45">
        <v>-45410</v>
      </c>
      <c r="H8153" s="45">
        <v>-38060</v>
      </c>
      <c r="I8153" s="55">
        <f>pro[[#This Row],[Admin expenses 3]]+pro[[#This Row],[Admin expenses 2]]+pro[[#This Row],[Admin expenses 1]]+pro[[#This Row],[COGS]]</f>
        <v>-127022.91800000001</v>
      </c>
      <c r="J8153" s="55">
        <f>pro[[#This Row],[Revenue]]+pro[[#This Row],[AdminExp]]</f>
        <v>-126478.83600000001</v>
      </c>
      <c r="K8153" s="83">
        <f>pro[[#This Row],[Profit]]/pro[[#This Row],[Revenue]]</f>
        <v>-232.4628199425822</v>
      </c>
      <c r="L8153" s="56">
        <f t="shared" si="127"/>
        <v>8</v>
      </c>
      <c r="M8153" s="82" t="str">
        <f>"Q"&amp;" "&amp;VLOOKUP(pro[[#This Row],[Period]],Mapping!A:B,2,0)</f>
        <v>Q 3</v>
      </c>
      <c r="N8153"/>
    </row>
    <row r="8154" spans="1:14" ht="14.25" x14ac:dyDescent="0.2">
      <c r="A8154" s="42" t="s">
        <v>29</v>
      </c>
      <c r="B8154" s="44" t="s">
        <v>15</v>
      </c>
      <c r="C8154" s="44" t="s">
        <v>57</v>
      </c>
      <c r="D8154" s="43">
        <v>27886.704999999998</v>
      </c>
      <c r="E8154" s="43">
        <v>-8277.4369999999999</v>
      </c>
      <c r="F8154" s="45">
        <v>-25980</v>
      </c>
      <c r="G8154" s="45">
        <v>-38750</v>
      </c>
      <c r="H8154" s="45">
        <v>-87740</v>
      </c>
      <c r="I8154" s="55">
        <f>pro[[#This Row],[Admin expenses 3]]+pro[[#This Row],[Admin expenses 2]]+pro[[#This Row],[Admin expenses 1]]+pro[[#This Row],[COGS]]</f>
        <v>-160747.43700000001</v>
      </c>
      <c r="J8154" s="55">
        <f>pro[[#This Row],[Revenue]]+pro[[#This Row],[AdminExp]]</f>
        <v>-132860.73200000002</v>
      </c>
      <c r="K8154" s="83">
        <f>pro[[#This Row],[Profit]]/pro[[#This Row],[Revenue]]</f>
        <v>-4.7643037067305025</v>
      </c>
      <c r="L8154" s="56">
        <f t="shared" si="127"/>
        <v>8</v>
      </c>
      <c r="M8154" s="82" t="str">
        <f>"Q"&amp;" "&amp;VLOOKUP(pro[[#This Row],[Period]],Mapping!A:B,2,0)</f>
        <v>Q 3</v>
      </c>
      <c r="N8154"/>
    </row>
    <row r="8155" spans="1:14" ht="14.25" x14ac:dyDescent="0.2">
      <c r="A8155" s="42" t="s">
        <v>29</v>
      </c>
      <c r="B8155" s="44" t="s">
        <v>15</v>
      </c>
      <c r="C8155" s="44" t="s">
        <v>58</v>
      </c>
      <c r="D8155" s="43">
        <v>56056.447999999997</v>
      </c>
      <c r="E8155" s="43">
        <v>-54606.50299999999</v>
      </c>
      <c r="F8155" s="45">
        <v>-75460</v>
      </c>
      <c r="G8155" s="45">
        <v>-60030</v>
      </c>
      <c r="H8155" s="45">
        <v>-98370</v>
      </c>
      <c r="I8155" s="55">
        <f>pro[[#This Row],[Admin expenses 3]]+pro[[#This Row],[Admin expenses 2]]+pro[[#This Row],[Admin expenses 1]]+pro[[#This Row],[COGS]]</f>
        <v>-288466.50299999997</v>
      </c>
      <c r="J8155" s="55">
        <f>pro[[#This Row],[Revenue]]+pro[[#This Row],[AdminExp]]</f>
        <v>-232410.05499999996</v>
      </c>
      <c r="K8155" s="83">
        <f>pro[[#This Row],[Profit]]/pro[[#This Row],[Revenue]]</f>
        <v>-4.1460003851831635</v>
      </c>
      <c r="L8155" s="56">
        <f t="shared" si="127"/>
        <v>8</v>
      </c>
      <c r="M8155" s="82" t="str">
        <f>"Q"&amp;" "&amp;VLOOKUP(pro[[#This Row],[Period]],Mapping!A:B,2,0)</f>
        <v>Q 3</v>
      </c>
      <c r="N8155"/>
    </row>
    <row r="8156" spans="1:14" ht="14.25" x14ac:dyDescent="0.2">
      <c r="A8156" s="42" t="s">
        <v>29</v>
      </c>
      <c r="B8156" s="44" t="s">
        <v>15</v>
      </c>
      <c r="C8156" s="44" t="s">
        <v>59</v>
      </c>
      <c r="D8156" s="43">
        <v>19202.001</v>
      </c>
      <c r="E8156" s="43">
        <v>-54447.014999999992</v>
      </c>
      <c r="F8156" s="45">
        <v>-52660</v>
      </c>
      <c r="G8156" s="45">
        <v>-94110</v>
      </c>
      <c r="H8156" s="45">
        <v>-103170</v>
      </c>
      <c r="I8156" s="55">
        <f>pro[[#This Row],[Admin expenses 3]]+pro[[#This Row],[Admin expenses 2]]+pro[[#This Row],[Admin expenses 1]]+pro[[#This Row],[COGS]]</f>
        <v>-304387.01500000001</v>
      </c>
      <c r="J8156" s="55">
        <f>pro[[#This Row],[Revenue]]+pro[[#This Row],[AdminExp]]</f>
        <v>-285185.01400000002</v>
      </c>
      <c r="K8156" s="83">
        <f>pro[[#This Row],[Profit]]/pro[[#This Row],[Revenue]]</f>
        <v>-14.851838305809901</v>
      </c>
      <c r="L8156" s="56">
        <f t="shared" si="127"/>
        <v>8</v>
      </c>
      <c r="M8156" s="82" t="str">
        <f>"Q"&amp;" "&amp;VLOOKUP(pro[[#This Row],[Period]],Mapping!A:B,2,0)</f>
        <v>Q 3</v>
      </c>
      <c r="N8156"/>
    </row>
    <row r="8157" spans="1:14" ht="14.25" x14ac:dyDescent="0.2">
      <c r="A8157" s="42" t="s">
        <v>29</v>
      </c>
      <c r="B8157" s="44" t="s">
        <v>15</v>
      </c>
      <c r="C8157" s="44" t="s">
        <v>57</v>
      </c>
      <c r="D8157" s="43">
        <v>51164.553999999996</v>
      </c>
      <c r="E8157" s="43">
        <v>-33382.922999999995</v>
      </c>
      <c r="F8157" s="45">
        <v>-69140</v>
      </c>
      <c r="G8157" s="45">
        <v>-29830</v>
      </c>
      <c r="H8157" s="45">
        <v>-106510</v>
      </c>
      <c r="I8157" s="55">
        <f>pro[[#This Row],[Admin expenses 3]]+pro[[#This Row],[Admin expenses 2]]+pro[[#This Row],[Admin expenses 1]]+pro[[#This Row],[COGS]]</f>
        <v>-238862.92300000001</v>
      </c>
      <c r="J8157" s="55">
        <f>pro[[#This Row],[Revenue]]+pro[[#This Row],[AdminExp]]</f>
        <v>-187698.36900000001</v>
      </c>
      <c r="K8157" s="83">
        <f>pro[[#This Row],[Profit]]/pro[[#This Row],[Revenue]]</f>
        <v>-3.6685235055503469</v>
      </c>
      <c r="L8157" s="56">
        <f t="shared" si="127"/>
        <v>8</v>
      </c>
      <c r="M8157" s="82" t="str">
        <f>"Q"&amp;" "&amp;VLOOKUP(pro[[#This Row],[Period]],Mapping!A:B,2,0)</f>
        <v>Q 3</v>
      </c>
      <c r="N8157"/>
    </row>
    <row r="8158" spans="1:14" ht="14.25" x14ac:dyDescent="0.2">
      <c r="A8158" s="42" t="s">
        <v>29</v>
      </c>
      <c r="B8158" s="44" t="s">
        <v>15</v>
      </c>
      <c r="C8158" s="44" t="s">
        <v>57</v>
      </c>
      <c r="D8158" s="43">
        <v>118650.728</v>
      </c>
      <c r="E8158" s="43">
        <v>-19355.594999999998</v>
      </c>
      <c r="F8158" s="45">
        <v>-46810</v>
      </c>
      <c r="G8158" s="45">
        <v>-43420</v>
      </c>
      <c r="H8158" s="45">
        <v>-70920</v>
      </c>
      <c r="I8158" s="55">
        <f>pro[[#This Row],[Admin expenses 3]]+pro[[#This Row],[Admin expenses 2]]+pro[[#This Row],[Admin expenses 1]]+pro[[#This Row],[COGS]]</f>
        <v>-180505.595</v>
      </c>
      <c r="J8158" s="55">
        <f>pro[[#This Row],[Revenue]]+pro[[#This Row],[AdminExp]]</f>
        <v>-61854.866999999998</v>
      </c>
      <c r="K8158" s="83">
        <f>pro[[#This Row],[Profit]]/pro[[#This Row],[Revenue]]</f>
        <v>-0.5213188999565177</v>
      </c>
      <c r="L8158" s="56">
        <f t="shared" si="127"/>
        <v>8</v>
      </c>
      <c r="M8158" s="82" t="str">
        <f>"Q"&amp;" "&amp;VLOOKUP(pro[[#This Row],[Period]],Mapping!A:B,2,0)</f>
        <v>Q 3</v>
      </c>
      <c r="N8158"/>
    </row>
    <row r="8159" spans="1:14" ht="14.25" x14ac:dyDescent="0.2">
      <c r="A8159" s="42" t="s">
        <v>29</v>
      </c>
      <c r="B8159" s="44" t="s">
        <v>15</v>
      </c>
      <c r="C8159" s="44" t="s">
        <v>57</v>
      </c>
      <c r="D8159" s="43">
        <v>111892.41699999999</v>
      </c>
      <c r="E8159" s="43">
        <v>-169679.84599999999</v>
      </c>
      <c r="F8159" s="45">
        <v>-60420</v>
      </c>
      <c r="G8159" s="45">
        <v>-103440</v>
      </c>
      <c r="H8159" s="45">
        <v>-80050</v>
      </c>
      <c r="I8159" s="55">
        <f>pro[[#This Row],[Admin expenses 3]]+pro[[#This Row],[Admin expenses 2]]+pro[[#This Row],[Admin expenses 1]]+pro[[#This Row],[COGS]]</f>
        <v>-413589.84600000002</v>
      </c>
      <c r="J8159" s="55">
        <f>pro[[#This Row],[Revenue]]+pro[[#This Row],[AdminExp]]</f>
        <v>-301697.429</v>
      </c>
      <c r="K8159" s="83">
        <f>pro[[#This Row],[Profit]]/pro[[#This Row],[Revenue]]</f>
        <v>-2.6963170256658238</v>
      </c>
      <c r="L8159" s="56">
        <f t="shared" si="127"/>
        <v>8</v>
      </c>
      <c r="M8159" s="82" t="str">
        <f>"Q"&amp;" "&amp;VLOOKUP(pro[[#This Row],[Period]],Mapping!A:B,2,0)</f>
        <v>Q 3</v>
      </c>
      <c r="N8159"/>
    </row>
    <row r="8160" spans="1:14" ht="14.25" x14ac:dyDescent="0.2">
      <c r="A8160" s="42" t="s">
        <v>29</v>
      </c>
      <c r="B8160" s="44" t="s">
        <v>15</v>
      </c>
      <c r="C8160" s="44" t="s">
        <v>57</v>
      </c>
      <c r="D8160" s="43">
        <v>44393.559000000001</v>
      </c>
      <c r="E8160" s="43">
        <v>-10105.395999999999</v>
      </c>
      <c r="F8160" s="45">
        <v>-40920</v>
      </c>
      <c r="G8160" s="45">
        <v>-37720</v>
      </c>
      <c r="H8160" s="45">
        <v>-29880</v>
      </c>
      <c r="I8160" s="55">
        <f>pro[[#This Row],[Admin expenses 3]]+pro[[#This Row],[Admin expenses 2]]+pro[[#This Row],[Admin expenses 1]]+pro[[#This Row],[COGS]]</f>
        <v>-118625.39599999999</v>
      </c>
      <c r="J8160" s="55">
        <f>pro[[#This Row],[Revenue]]+pro[[#This Row],[AdminExp]]</f>
        <v>-74231.837</v>
      </c>
      <c r="K8160" s="83">
        <f>pro[[#This Row],[Profit]]/pro[[#This Row],[Revenue]]</f>
        <v>-1.6721307926674678</v>
      </c>
      <c r="L8160" s="56">
        <f t="shared" si="127"/>
        <v>8</v>
      </c>
      <c r="M8160" s="82" t="str">
        <f>"Q"&amp;" "&amp;VLOOKUP(pro[[#This Row],[Period]],Mapping!A:B,2,0)</f>
        <v>Q 3</v>
      </c>
      <c r="N8160"/>
    </row>
    <row r="8161" spans="1:14" ht="14.25" x14ac:dyDescent="0.2">
      <c r="A8161" s="42" t="s">
        <v>29</v>
      </c>
      <c r="B8161" s="44" t="s">
        <v>15</v>
      </c>
      <c r="C8161" s="44" t="s">
        <v>57</v>
      </c>
      <c r="D8161" s="43">
        <v>1807.3019999999999</v>
      </c>
      <c r="E8161" s="43">
        <v>-1317.008</v>
      </c>
      <c r="F8161" s="45">
        <v>-76910</v>
      </c>
      <c r="G8161" s="45">
        <v>-78290</v>
      </c>
      <c r="H8161" s="45">
        <v>-61400</v>
      </c>
      <c r="I8161" s="55">
        <f>pro[[#This Row],[Admin expenses 3]]+pro[[#This Row],[Admin expenses 2]]+pro[[#This Row],[Admin expenses 1]]+pro[[#This Row],[COGS]]</f>
        <v>-217917.008</v>
      </c>
      <c r="J8161" s="55">
        <f>pro[[#This Row],[Revenue]]+pro[[#This Row],[AdminExp]]</f>
        <v>-216109.70600000001</v>
      </c>
      <c r="K8161" s="83">
        <f>pro[[#This Row],[Profit]]/pro[[#This Row],[Revenue]]</f>
        <v>-119.57586833855106</v>
      </c>
      <c r="L8161" s="56">
        <f t="shared" si="127"/>
        <v>8</v>
      </c>
      <c r="M8161" s="82" t="str">
        <f>"Q"&amp;" "&amp;VLOOKUP(pro[[#This Row],[Period]],Mapping!A:B,2,0)</f>
        <v>Q 3</v>
      </c>
      <c r="N8161"/>
    </row>
    <row r="8162" spans="1:14" ht="14.25" x14ac:dyDescent="0.2">
      <c r="A8162" s="42" t="s">
        <v>29</v>
      </c>
      <c r="B8162" s="44" t="s">
        <v>15</v>
      </c>
      <c r="C8162" s="44" t="s">
        <v>58</v>
      </c>
      <c r="D8162" s="43">
        <v>112206.66799999999</v>
      </c>
      <c r="E8162" s="43">
        <v>-8628.4169999999995</v>
      </c>
      <c r="F8162" s="45">
        <v>-102910</v>
      </c>
      <c r="G8162" s="45">
        <v>-92540</v>
      </c>
      <c r="H8162" s="45">
        <v>-100030</v>
      </c>
      <c r="I8162" s="55">
        <f>pro[[#This Row],[Admin expenses 3]]+pro[[#This Row],[Admin expenses 2]]+pro[[#This Row],[Admin expenses 1]]+pro[[#This Row],[COGS]]</f>
        <v>-304108.41700000002</v>
      </c>
      <c r="J8162" s="55">
        <f>pro[[#This Row],[Revenue]]+pro[[#This Row],[AdminExp]]</f>
        <v>-191901.74900000001</v>
      </c>
      <c r="K8162" s="83">
        <f>pro[[#This Row],[Profit]]/pro[[#This Row],[Revenue]]</f>
        <v>-1.7102526295496094</v>
      </c>
      <c r="L8162" s="56">
        <f t="shared" si="127"/>
        <v>8</v>
      </c>
      <c r="M8162" s="82" t="str">
        <f>"Q"&amp;" "&amp;VLOOKUP(pro[[#This Row],[Period]],Mapping!A:B,2,0)</f>
        <v>Q 3</v>
      </c>
      <c r="N8162"/>
    </row>
    <row r="8163" spans="1:14" ht="14.25" x14ac:dyDescent="0.2">
      <c r="A8163" s="42" t="s">
        <v>29</v>
      </c>
      <c r="B8163" s="44" t="s">
        <v>15</v>
      </c>
      <c r="C8163" s="44" t="s">
        <v>59</v>
      </c>
      <c r="D8163" s="43">
        <v>95448.835999999996</v>
      </c>
      <c r="E8163" s="43">
        <v>-7720.6429999999991</v>
      </c>
      <c r="F8163" s="45">
        <v>-53950</v>
      </c>
      <c r="G8163" s="45">
        <v>-91850</v>
      </c>
      <c r="H8163" s="45">
        <v>-67920</v>
      </c>
      <c r="I8163" s="55">
        <f>pro[[#This Row],[Admin expenses 3]]+pro[[#This Row],[Admin expenses 2]]+pro[[#This Row],[Admin expenses 1]]+pro[[#This Row],[COGS]]</f>
        <v>-221440.64300000001</v>
      </c>
      <c r="J8163" s="55">
        <f>pro[[#This Row],[Revenue]]+pro[[#This Row],[AdminExp]]</f>
        <v>-125991.80700000002</v>
      </c>
      <c r="K8163" s="83">
        <f>pro[[#This Row],[Profit]]/pro[[#This Row],[Revenue]]</f>
        <v>-1.3199931217600183</v>
      </c>
      <c r="L8163" s="56">
        <f t="shared" si="127"/>
        <v>8</v>
      </c>
      <c r="M8163" s="82" t="str">
        <f>"Q"&amp;" "&amp;VLOOKUP(pro[[#This Row],[Period]],Mapping!A:B,2,0)</f>
        <v>Q 3</v>
      </c>
      <c r="N8163"/>
    </row>
    <row r="8164" spans="1:14" ht="14.25" x14ac:dyDescent="0.2">
      <c r="A8164" s="42" t="s">
        <v>29</v>
      </c>
      <c r="B8164" s="44" t="s">
        <v>15</v>
      </c>
      <c r="C8164" s="44" t="s">
        <v>57</v>
      </c>
      <c r="D8164" s="43">
        <v>111761.19499999999</v>
      </c>
      <c r="E8164" s="43">
        <v>-12389.055</v>
      </c>
      <c r="F8164" s="45">
        <v>-102280</v>
      </c>
      <c r="G8164" s="45">
        <v>-39090</v>
      </c>
      <c r="H8164" s="45">
        <v>-77340</v>
      </c>
      <c r="I8164" s="55">
        <f>pro[[#This Row],[Admin expenses 3]]+pro[[#This Row],[Admin expenses 2]]+pro[[#This Row],[Admin expenses 1]]+pro[[#This Row],[COGS]]</f>
        <v>-231099.05499999999</v>
      </c>
      <c r="J8164" s="55">
        <f>pro[[#This Row],[Revenue]]+pro[[#This Row],[AdminExp]]</f>
        <v>-119337.86</v>
      </c>
      <c r="K8164" s="83">
        <f>pro[[#This Row],[Profit]]/pro[[#This Row],[Revenue]]</f>
        <v>-1.0677933427608752</v>
      </c>
      <c r="L8164" s="56">
        <f t="shared" si="127"/>
        <v>8</v>
      </c>
      <c r="M8164" s="82" t="str">
        <f>"Q"&amp;" "&amp;VLOOKUP(pro[[#This Row],[Period]],Mapping!A:B,2,0)</f>
        <v>Q 3</v>
      </c>
      <c r="N8164"/>
    </row>
    <row r="8165" spans="1:14" ht="14.25" x14ac:dyDescent="0.2">
      <c r="A8165" s="42" t="s">
        <v>29</v>
      </c>
      <c r="B8165" s="44" t="s">
        <v>15</v>
      </c>
      <c r="C8165" s="44" t="s">
        <v>57</v>
      </c>
      <c r="D8165" s="43">
        <v>70888.614999999991</v>
      </c>
      <c r="E8165" s="43">
        <v>-7783.7199999999993</v>
      </c>
      <c r="F8165" s="45">
        <v>-21080</v>
      </c>
      <c r="G8165" s="45">
        <v>-18290</v>
      </c>
      <c r="H8165" s="45">
        <v>-83580</v>
      </c>
      <c r="I8165" s="55">
        <f>pro[[#This Row],[Admin expenses 3]]+pro[[#This Row],[Admin expenses 2]]+pro[[#This Row],[Admin expenses 1]]+pro[[#This Row],[COGS]]</f>
        <v>-130733.72</v>
      </c>
      <c r="J8165" s="55">
        <f>pro[[#This Row],[Revenue]]+pro[[#This Row],[AdminExp]]</f>
        <v>-59845.10500000001</v>
      </c>
      <c r="K8165" s="83">
        <f>pro[[#This Row],[Profit]]/pro[[#This Row],[Revenue]]</f>
        <v>-0.84421320687391088</v>
      </c>
      <c r="L8165" s="56">
        <f t="shared" si="127"/>
        <v>8</v>
      </c>
      <c r="M8165" s="82" t="str">
        <f>"Q"&amp;" "&amp;VLOOKUP(pro[[#This Row],[Period]],Mapping!A:B,2,0)</f>
        <v>Q 3</v>
      </c>
      <c r="N8165"/>
    </row>
    <row r="8166" spans="1:14" ht="14.25" x14ac:dyDescent="0.2">
      <c r="A8166" s="42" t="s">
        <v>29</v>
      </c>
      <c r="B8166" s="44" t="s">
        <v>15</v>
      </c>
      <c r="C8166" s="44" t="s">
        <v>57</v>
      </c>
      <c r="D8166" s="43">
        <v>50992.528999999995</v>
      </c>
      <c r="E8166" s="43">
        <v>-8346.3449999999993</v>
      </c>
      <c r="F8166" s="45">
        <v>-88560</v>
      </c>
      <c r="G8166" s="45">
        <v>-77100</v>
      </c>
      <c r="H8166" s="45">
        <v>-68350</v>
      </c>
      <c r="I8166" s="55">
        <f>pro[[#This Row],[Admin expenses 3]]+pro[[#This Row],[Admin expenses 2]]+pro[[#This Row],[Admin expenses 1]]+pro[[#This Row],[COGS]]</f>
        <v>-242356.345</v>
      </c>
      <c r="J8166" s="55">
        <f>pro[[#This Row],[Revenue]]+pro[[#This Row],[AdminExp]]</f>
        <v>-191363.81599999999</v>
      </c>
      <c r="K8166" s="83">
        <f>pro[[#This Row],[Profit]]/pro[[#This Row],[Revenue]]</f>
        <v>-3.7527814319623176</v>
      </c>
      <c r="L8166" s="56">
        <f t="shared" si="127"/>
        <v>8</v>
      </c>
      <c r="M8166" s="82" t="str">
        <f>"Q"&amp;" "&amp;VLOOKUP(pro[[#This Row],[Period]],Mapping!A:B,2,0)</f>
        <v>Q 3</v>
      </c>
      <c r="N8166"/>
    </row>
    <row r="8167" spans="1:14" ht="14.25" x14ac:dyDescent="0.2">
      <c r="A8167" s="42" t="s">
        <v>29</v>
      </c>
      <c r="B8167" s="44" t="s">
        <v>15</v>
      </c>
      <c r="C8167" s="44" t="s">
        <v>58</v>
      </c>
      <c r="D8167" s="43">
        <v>137908.22499999998</v>
      </c>
      <c r="E8167" s="43">
        <v>-20817.23</v>
      </c>
      <c r="F8167" s="45">
        <v>-19590</v>
      </c>
      <c r="G8167" s="45">
        <v>-92780</v>
      </c>
      <c r="H8167" s="45">
        <v>-76400</v>
      </c>
      <c r="I8167" s="55">
        <f>pro[[#This Row],[Admin expenses 3]]+pro[[#This Row],[Admin expenses 2]]+pro[[#This Row],[Admin expenses 1]]+pro[[#This Row],[COGS]]</f>
        <v>-209587.23</v>
      </c>
      <c r="J8167" s="55">
        <f>pro[[#This Row],[Revenue]]+pro[[#This Row],[AdminExp]]</f>
        <v>-71679.005000000034</v>
      </c>
      <c r="K8167" s="83">
        <f>pro[[#This Row],[Profit]]/pro[[#This Row],[Revenue]]</f>
        <v>-0.51975873810282203</v>
      </c>
      <c r="L8167" s="56">
        <f t="shared" si="127"/>
        <v>8</v>
      </c>
      <c r="M8167" s="82" t="str">
        <f>"Q"&amp;" "&amp;VLOOKUP(pro[[#This Row],[Period]],Mapping!A:B,2,0)</f>
        <v>Q 3</v>
      </c>
      <c r="N8167"/>
    </row>
    <row r="8168" spans="1:14" ht="14.25" x14ac:dyDescent="0.2">
      <c r="A8168" s="42" t="s">
        <v>29</v>
      </c>
      <c r="B8168" s="44" t="s">
        <v>15</v>
      </c>
      <c r="C8168" s="44" t="s">
        <v>59</v>
      </c>
      <c r="D8168" s="43">
        <v>89915.322</v>
      </c>
      <c r="E8168" s="43">
        <v>-49943.977999999996</v>
      </c>
      <c r="F8168" s="45">
        <v>-93090</v>
      </c>
      <c r="G8168" s="45">
        <v>-32540</v>
      </c>
      <c r="H8168" s="45">
        <v>-51270</v>
      </c>
      <c r="I8168" s="55">
        <f>pro[[#This Row],[Admin expenses 3]]+pro[[#This Row],[Admin expenses 2]]+pro[[#This Row],[Admin expenses 1]]+pro[[#This Row],[COGS]]</f>
        <v>-226843.978</v>
      </c>
      <c r="J8168" s="55">
        <f>pro[[#This Row],[Revenue]]+pro[[#This Row],[AdminExp]]</f>
        <v>-136928.65600000002</v>
      </c>
      <c r="K8168" s="83">
        <f>pro[[#This Row],[Profit]]/pro[[#This Row],[Revenue]]</f>
        <v>-1.5228623215073402</v>
      </c>
      <c r="L8168" s="56">
        <f t="shared" si="127"/>
        <v>8</v>
      </c>
      <c r="M8168" s="82" t="str">
        <f>"Q"&amp;" "&amp;VLOOKUP(pro[[#This Row],[Period]],Mapping!A:B,2,0)</f>
        <v>Q 3</v>
      </c>
      <c r="N8168"/>
    </row>
    <row r="8169" spans="1:14" ht="14.25" x14ac:dyDescent="0.2">
      <c r="A8169" s="42" t="s">
        <v>29</v>
      </c>
      <c r="B8169" s="44" t="s">
        <v>15</v>
      </c>
      <c r="C8169" s="44" t="s">
        <v>57</v>
      </c>
      <c r="D8169" s="43">
        <v>69172.172999999995</v>
      </c>
      <c r="E8169" s="43">
        <v>-39746.811999999998</v>
      </c>
      <c r="F8169" s="45">
        <v>-60830</v>
      </c>
      <c r="G8169" s="45">
        <v>-72740</v>
      </c>
      <c r="H8169" s="45">
        <v>-49620</v>
      </c>
      <c r="I8169" s="55">
        <f>pro[[#This Row],[Admin expenses 3]]+pro[[#This Row],[Admin expenses 2]]+pro[[#This Row],[Admin expenses 1]]+pro[[#This Row],[COGS]]</f>
        <v>-222936.81200000001</v>
      </c>
      <c r="J8169" s="55">
        <f>pro[[#This Row],[Revenue]]+pro[[#This Row],[AdminExp]]</f>
        <v>-153764.63900000002</v>
      </c>
      <c r="K8169" s="83">
        <f>pro[[#This Row],[Profit]]/pro[[#This Row],[Revenue]]</f>
        <v>-2.2229262481026879</v>
      </c>
      <c r="L8169" s="56">
        <f t="shared" si="127"/>
        <v>8</v>
      </c>
      <c r="M8169" s="82" t="str">
        <f>"Q"&amp;" "&amp;VLOOKUP(pro[[#This Row],[Period]],Mapping!A:B,2,0)</f>
        <v>Q 3</v>
      </c>
      <c r="N8169"/>
    </row>
    <row r="8170" spans="1:14" ht="14.25" x14ac:dyDescent="0.2">
      <c r="A8170" s="42" t="s">
        <v>29</v>
      </c>
      <c r="B8170" s="44" t="s">
        <v>15</v>
      </c>
      <c r="C8170" s="44" t="s">
        <v>57</v>
      </c>
      <c r="D8170" s="43">
        <v>316916.78200000001</v>
      </c>
      <c r="E8170" s="43">
        <v>-81334.700999999986</v>
      </c>
      <c r="F8170" s="45">
        <v>-65280</v>
      </c>
      <c r="G8170" s="45">
        <v>-79110</v>
      </c>
      <c r="H8170" s="45">
        <v>-26230</v>
      </c>
      <c r="I8170" s="55">
        <f>pro[[#This Row],[Admin expenses 3]]+pro[[#This Row],[Admin expenses 2]]+pro[[#This Row],[Admin expenses 1]]+pro[[#This Row],[COGS]]</f>
        <v>-251954.701</v>
      </c>
      <c r="J8170" s="55">
        <f>pro[[#This Row],[Revenue]]+pro[[#This Row],[AdminExp]]</f>
        <v>64962.081000000006</v>
      </c>
      <c r="K8170" s="83">
        <f>pro[[#This Row],[Profit]]/pro[[#This Row],[Revenue]]</f>
        <v>0.20498151151869265</v>
      </c>
      <c r="L8170" s="56">
        <f t="shared" si="127"/>
        <v>8</v>
      </c>
      <c r="M8170" s="82" t="str">
        <f>"Q"&amp;" "&amp;VLOOKUP(pro[[#This Row],[Period]],Mapping!A:B,2,0)</f>
        <v>Q 3</v>
      </c>
      <c r="N8170"/>
    </row>
    <row r="8171" spans="1:14" ht="14.25" x14ac:dyDescent="0.2">
      <c r="A8171" s="42" t="s">
        <v>29</v>
      </c>
      <c r="B8171" s="44" t="s">
        <v>15</v>
      </c>
      <c r="C8171" s="44" t="s">
        <v>58</v>
      </c>
      <c r="D8171" s="43">
        <v>64221.387999999992</v>
      </c>
      <c r="E8171" s="43">
        <v>-15960.427</v>
      </c>
      <c r="F8171" s="45">
        <v>-25000</v>
      </c>
      <c r="G8171" s="45">
        <v>-27520</v>
      </c>
      <c r="H8171" s="45">
        <v>-82910</v>
      </c>
      <c r="I8171" s="55">
        <f>pro[[#This Row],[Admin expenses 3]]+pro[[#This Row],[Admin expenses 2]]+pro[[#This Row],[Admin expenses 1]]+pro[[#This Row],[COGS]]</f>
        <v>-151390.427</v>
      </c>
      <c r="J8171" s="55">
        <f>pro[[#This Row],[Revenue]]+pro[[#This Row],[AdminExp]]</f>
        <v>-87169.039000000004</v>
      </c>
      <c r="K8171" s="83">
        <f>pro[[#This Row],[Profit]]/pro[[#This Row],[Revenue]]</f>
        <v>-1.3573210065157735</v>
      </c>
      <c r="L8171" s="56">
        <f t="shared" si="127"/>
        <v>8</v>
      </c>
      <c r="M8171" s="82" t="str">
        <f>"Q"&amp;" "&amp;VLOOKUP(pro[[#This Row],[Period]],Mapping!A:B,2,0)</f>
        <v>Q 3</v>
      </c>
      <c r="N8171"/>
    </row>
    <row r="8172" spans="1:14" ht="14.25" x14ac:dyDescent="0.2">
      <c r="A8172" s="42" t="s">
        <v>29</v>
      </c>
      <c r="B8172" s="44" t="s">
        <v>15</v>
      </c>
      <c r="C8172" s="44" t="s">
        <v>59</v>
      </c>
      <c r="D8172" s="43">
        <v>650009.19200000004</v>
      </c>
      <c r="E8172" s="43">
        <v>-146923.93099999998</v>
      </c>
      <c r="F8172" s="45">
        <v>-45450</v>
      </c>
      <c r="G8172" s="45">
        <v>-80680</v>
      </c>
      <c r="H8172" s="45">
        <v>-77190</v>
      </c>
      <c r="I8172" s="55">
        <f>pro[[#This Row],[Admin expenses 3]]+pro[[#This Row],[Admin expenses 2]]+pro[[#This Row],[Admin expenses 1]]+pro[[#This Row],[COGS]]</f>
        <v>-350243.93099999998</v>
      </c>
      <c r="J8172" s="55">
        <f>pro[[#This Row],[Revenue]]+pro[[#This Row],[AdminExp]]</f>
        <v>299765.26100000006</v>
      </c>
      <c r="K8172" s="83">
        <f>pro[[#This Row],[Profit]]/pro[[#This Row],[Revenue]]</f>
        <v>0.46117080295073742</v>
      </c>
      <c r="L8172" s="56">
        <f t="shared" si="127"/>
        <v>8</v>
      </c>
      <c r="M8172" s="82" t="str">
        <f>"Q"&amp;" "&amp;VLOOKUP(pro[[#This Row],[Period]],Mapping!A:B,2,0)</f>
        <v>Q 3</v>
      </c>
      <c r="N8172"/>
    </row>
    <row r="8173" spans="1:14" ht="14.25" x14ac:dyDescent="0.2">
      <c r="A8173" s="42" t="s">
        <v>29</v>
      </c>
      <c r="B8173" s="44" t="s">
        <v>15</v>
      </c>
      <c r="C8173" s="44" t="s">
        <v>57</v>
      </c>
      <c r="D8173" s="43">
        <v>50386.202999999994</v>
      </c>
      <c r="E8173" s="43">
        <v>-20534.989999999998</v>
      </c>
      <c r="F8173" s="45">
        <v>-52840</v>
      </c>
      <c r="G8173" s="45">
        <v>-57520</v>
      </c>
      <c r="H8173" s="45">
        <v>-25620</v>
      </c>
      <c r="I8173" s="55">
        <f>pro[[#This Row],[Admin expenses 3]]+pro[[#This Row],[Admin expenses 2]]+pro[[#This Row],[Admin expenses 1]]+pro[[#This Row],[COGS]]</f>
        <v>-156514.99</v>
      </c>
      <c r="J8173" s="55">
        <f>pro[[#This Row],[Revenue]]+pro[[#This Row],[AdminExp]]</f>
        <v>-106128.787</v>
      </c>
      <c r="K8173" s="83">
        <f>pro[[#This Row],[Profit]]/pro[[#This Row],[Revenue]]</f>
        <v>-2.106306502198628</v>
      </c>
      <c r="L8173" s="56">
        <f t="shared" si="127"/>
        <v>8</v>
      </c>
      <c r="M8173" s="82" t="str">
        <f>"Q"&amp;" "&amp;VLOOKUP(pro[[#This Row],[Period]],Mapping!A:B,2,0)</f>
        <v>Q 3</v>
      </c>
      <c r="N8173"/>
    </row>
    <row r="8174" spans="1:14" ht="14.25" x14ac:dyDescent="0.2">
      <c r="A8174" s="42" t="s">
        <v>29</v>
      </c>
      <c r="B8174" s="44" t="s">
        <v>15</v>
      </c>
      <c r="C8174" s="44" t="s">
        <v>57</v>
      </c>
      <c r="D8174" s="43">
        <v>81709.956999999995</v>
      </c>
      <c r="E8174" s="43">
        <v>-43732.653999999995</v>
      </c>
      <c r="F8174" s="45">
        <v>-57900</v>
      </c>
      <c r="G8174" s="45">
        <v>-49410</v>
      </c>
      <c r="H8174" s="45">
        <v>-77230</v>
      </c>
      <c r="I8174" s="55">
        <f>pro[[#This Row],[Admin expenses 3]]+pro[[#This Row],[Admin expenses 2]]+pro[[#This Row],[Admin expenses 1]]+pro[[#This Row],[COGS]]</f>
        <v>-228272.65399999998</v>
      </c>
      <c r="J8174" s="55">
        <f>pro[[#This Row],[Revenue]]+pro[[#This Row],[AdminExp]]</f>
        <v>-146562.69699999999</v>
      </c>
      <c r="K8174" s="83">
        <f>pro[[#This Row],[Profit]]/pro[[#This Row],[Revenue]]</f>
        <v>-1.7936944575799985</v>
      </c>
      <c r="L8174" s="56">
        <f t="shared" si="127"/>
        <v>8</v>
      </c>
      <c r="M8174" s="82" t="str">
        <f>"Q"&amp;" "&amp;VLOOKUP(pro[[#This Row],[Period]],Mapping!A:B,2,0)</f>
        <v>Q 3</v>
      </c>
      <c r="N8174"/>
    </row>
    <row r="8175" spans="1:14" ht="14.25" x14ac:dyDescent="0.2">
      <c r="A8175" s="42" t="s">
        <v>29</v>
      </c>
      <c r="B8175" s="44" t="s">
        <v>15</v>
      </c>
      <c r="C8175" s="44" t="s">
        <v>57</v>
      </c>
      <c r="D8175" s="43">
        <v>89788.23</v>
      </c>
      <c r="E8175" s="43">
        <v>-50863.350999999995</v>
      </c>
      <c r="F8175" s="45">
        <v>-66920</v>
      </c>
      <c r="G8175" s="45">
        <v>-30440</v>
      </c>
      <c r="H8175" s="45">
        <v>-73480</v>
      </c>
      <c r="I8175" s="55">
        <f>pro[[#This Row],[Admin expenses 3]]+pro[[#This Row],[Admin expenses 2]]+pro[[#This Row],[Admin expenses 1]]+pro[[#This Row],[COGS]]</f>
        <v>-221703.351</v>
      </c>
      <c r="J8175" s="55">
        <f>pro[[#This Row],[Revenue]]+pro[[#This Row],[AdminExp]]</f>
        <v>-131915.12099999998</v>
      </c>
      <c r="K8175" s="83">
        <f>pro[[#This Row],[Profit]]/pro[[#This Row],[Revenue]]</f>
        <v>-1.4691805484972806</v>
      </c>
      <c r="L8175" s="56">
        <f t="shared" si="127"/>
        <v>8</v>
      </c>
      <c r="M8175" s="82" t="str">
        <f>"Q"&amp;" "&amp;VLOOKUP(pro[[#This Row],[Period]],Mapping!A:B,2,0)</f>
        <v>Q 3</v>
      </c>
      <c r="N8175"/>
    </row>
    <row r="8176" spans="1:14" ht="14.25" x14ac:dyDescent="0.2">
      <c r="A8176" s="42" t="s">
        <v>29</v>
      </c>
      <c r="B8176" s="44" t="s">
        <v>15</v>
      </c>
      <c r="C8176" s="44" t="s">
        <v>58</v>
      </c>
      <c r="D8176" s="43">
        <v>167664.76999999999</v>
      </c>
      <c r="E8176" s="43">
        <v>-105818.42599999999</v>
      </c>
      <c r="F8176" s="45">
        <v>-107610</v>
      </c>
      <c r="G8176" s="45">
        <v>-105880</v>
      </c>
      <c r="H8176" s="45">
        <v>-101020</v>
      </c>
      <c r="I8176" s="55">
        <f>pro[[#This Row],[Admin expenses 3]]+pro[[#This Row],[Admin expenses 2]]+pro[[#This Row],[Admin expenses 1]]+pro[[#This Row],[COGS]]</f>
        <v>-420328.42599999998</v>
      </c>
      <c r="J8176" s="55">
        <f>pro[[#This Row],[Revenue]]+pro[[#This Row],[AdminExp]]</f>
        <v>-252663.65599999999</v>
      </c>
      <c r="K8176" s="83">
        <f>pro[[#This Row],[Profit]]/pro[[#This Row],[Revenue]]</f>
        <v>-1.5069573411277755</v>
      </c>
      <c r="L8176" s="56">
        <f t="shared" si="127"/>
        <v>8</v>
      </c>
      <c r="M8176" s="82" t="str">
        <f>"Q"&amp;" "&amp;VLOOKUP(pro[[#This Row],[Period]],Mapping!A:B,2,0)</f>
        <v>Q 3</v>
      </c>
      <c r="N8176"/>
    </row>
    <row r="8177" spans="1:14" ht="14.25" x14ac:dyDescent="0.2">
      <c r="A8177" s="42" t="s">
        <v>29</v>
      </c>
      <c r="B8177" s="44" t="s">
        <v>15</v>
      </c>
      <c r="C8177" s="44" t="s">
        <v>59</v>
      </c>
      <c r="D8177" s="43">
        <v>1505318.395</v>
      </c>
      <c r="E8177" s="43">
        <v>-849401.76300000004</v>
      </c>
      <c r="F8177" s="45">
        <v>-23340</v>
      </c>
      <c r="G8177" s="45">
        <v>-50520</v>
      </c>
      <c r="H8177" s="45">
        <v>-58930</v>
      </c>
      <c r="I8177" s="55">
        <f>pro[[#This Row],[Admin expenses 3]]+pro[[#This Row],[Admin expenses 2]]+pro[[#This Row],[Admin expenses 1]]+pro[[#This Row],[COGS]]</f>
        <v>-982191.76300000004</v>
      </c>
      <c r="J8177" s="55">
        <f>pro[[#This Row],[Revenue]]+pro[[#This Row],[AdminExp]]</f>
        <v>523126.63199999998</v>
      </c>
      <c r="K8177" s="83">
        <f>pro[[#This Row],[Profit]]/pro[[#This Row],[Revenue]]</f>
        <v>0.34751892605417872</v>
      </c>
      <c r="L8177" s="56">
        <f t="shared" si="127"/>
        <v>8</v>
      </c>
      <c r="M8177" s="82" t="str">
        <f>"Q"&amp;" "&amp;VLOOKUP(pro[[#This Row],[Period]],Mapping!A:B,2,0)</f>
        <v>Q 3</v>
      </c>
      <c r="N8177"/>
    </row>
    <row r="8178" spans="1:14" ht="14.25" x14ac:dyDescent="0.2">
      <c r="A8178" s="42" t="s">
        <v>29</v>
      </c>
      <c r="B8178" s="44" t="s">
        <v>15</v>
      </c>
      <c r="C8178" s="44" t="s">
        <v>60</v>
      </c>
      <c r="D8178" s="43">
        <v>190901.08800000002</v>
      </c>
      <c r="E8178" s="43">
        <v>-110544.30799999999</v>
      </c>
      <c r="F8178" s="45">
        <v>-102840</v>
      </c>
      <c r="G8178" s="45">
        <v>-106410</v>
      </c>
      <c r="H8178" s="45">
        <v>-28180</v>
      </c>
      <c r="I8178" s="55">
        <f>pro[[#This Row],[Admin expenses 3]]+pro[[#This Row],[Admin expenses 2]]+pro[[#This Row],[Admin expenses 1]]+pro[[#This Row],[COGS]]</f>
        <v>-347974.30799999996</v>
      </c>
      <c r="J8178" s="55">
        <f>pro[[#This Row],[Revenue]]+pro[[#This Row],[AdminExp]]</f>
        <v>-157073.21999999994</v>
      </c>
      <c r="K8178" s="83">
        <f>pro[[#This Row],[Profit]]/pro[[#This Row],[Revenue]]</f>
        <v>-0.82279897744741992</v>
      </c>
      <c r="L8178" s="56">
        <f t="shared" si="127"/>
        <v>8</v>
      </c>
      <c r="M8178" s="82" t="str">
        <f>"Q"&amp;" "&amp;VLOOKUP(pro[[#This Row],[Period]],Mapping!A:B,2,0)</f>
        <v>Q 3</v>
      </c>
      <c r="N8178"/>
    </row>
    <row r="8179" spans="1:14" ht="14.25" x14ac:dyDescent="0.2">
      <c r="A8179" s="42" t="s">
        <v>29</v>
      </c>
      <c r="B8179" s="44" t="s">
        <v>15</v>
      </c>
      <c r="C8179" s="44" t="s">
        <v>57</v>
      </c>
      <c r="D8179" s="43">
        <v>1468.663</v>
      </c>
      <c r="E8179" s="43">
        <v>-2230.0039999999999</v>
      </c>
      <c r="F8179" s="45">
        <v>-90230</v>
      </c>
      <c r="G8179" s="45">
        <v>-19510</v>
      </c>
      <c r="H8179" s="45">
        <v>-92350</v>
      </c>
      <c r="I8179" s="55">
        <f>pro[[#This Row],[Admin expenses 3]]+pro[[#This Row],[Admin expenses 2]]+pro[[#This Row],[Admin expenses 1]]+pro[[#This Row],[COGS]]</f>
        <v>-204320.00399999999</v>
      </c>
      <c r="J8179" s="55">
        <f>pro[[#This Row],[Revenue]]+pro[[#This Row],[AdminExp]]</f>
        <v>-202851.34099999999</v>
      </c>
      <c r="K8179" s="83">
        <f>pro[[#This Row],[Profit]]/pro[[#This Row],[Revenue]]</f>
        <v>-138.11973270927365</v>
      </c>
      <c r="L8179" s="56">
        <f t="shared" si="127"/>
        <v>8</v>
      </c>
      <c r="M8179" s="82" t="str">
        <f>"Q"&amp;" "&amp;VLOOKUP(pro[[#This Row],[Period]],Mapping!A:B,2,0)</f>
        <v>Q 3</v>
      </c>
      <c r="N8179"/>
    </row>
    <row r="8180" spans="1:14" ht="14.25" x14ac:dyDescent="0.2">
      <c r="A8180" s="42" t="s">
        <v>29</v>
      </c>
      <c r="B8180" s="44" t="s">
        <v>15</v>
      </c>
      <c r="C8180" s="44" t="s">
        <v>58</v>
      </c>
      <c r="D8180" s="43">
        <v>266802.53599999996</v>
      </c>
      <c r="E8180" s="43">
        <v>-96288.695999999996</v>
      </c>
      <c r="F8180" s="45">
        <v>-102980</v>
      </c>
      <c r="G8180" s="45">
        <v>-35090</v>
      </c>
      <c r="H8180" s="45">
        <v>-76840</v>
      </c>
      <c r="I8180" s="55">
        <f>pro[[#This Row],[Admin expenses 3]]+pro[[#This Row],[Admin expenses 2]]+pro[[#This Row],[Admin expenses 1]]+pro[[#This Row],[COGS]]</f>
        <v>-311198.696</v>
      </c>
      <c r="J8180" s="55">
        <f>pro[[#This Row],[Revenue]]+pro[[#This Row],[AdminExp]]</f>
        <v>-44396.160000000033</v>
      </c>
      <c r="K8180" s="83">
        <f>pro[[#This Row],[Profit]]/pro[[#This Row],[Revenue]]</f>
        <v>-0.1664008171196695</v>
      </c>
      <c r="L8180" s="56">
        <f t="shared" si="127"/>
        <v>8</v>
      </c>
      <c r="M8180" s="82" t="str">
        <f>"Q"&amp;" "&amp;VLOOKUP(pro[[#This Row],[Period]],Mapping!A:B,2,0)</f>
        <v>Q 3</v>
      </c>
      <c r="N8180"/>
    </row>
    <row r="8181" spans="1:14" ht="14.25" x14ac:dyDescent="0.2">
      <c r="A8181" s="42" t="s">
        <v>29</v>
      </c>
      <c r="B8181" s="44" t="s">
        <v>15</v>
      </c>
      <c r="C8181" s="44" t="s">
        <v>59</v>
      </c>
      <c r="D8181" s="43">
        <v>125786.598</v>
      </c>
      <c r="E8181" s="43">
        <v>-47879.565999999999</v>
      </c>
      <c r="F8181" s="45">
        <v>-29360</v>
      </c>
      <c r="G8181" s="45">
        <v>-15990</v>
      </c>
      <c r="H8181" s="45">
        <v>-79350</v>
      </c>
      <c r="I8181" s="55">
        <f>pro[[#This Row],[Admin expenses 3]]+pro[[#This Row],[Admin expenses 2]]+pro[[#This Row],[Admin expenses 1]]+pro[[#This Row],[COGS]]</f>
        <v>-172579.56599999999</v>
      </c>
      <c r="J8181" s="55">
        <f>pro[[#This Row],[Revenue]]+pro[[#This Row],[AdminExp]]</f>
        <v>-46792.967999999993</v>
      </c>
      <c r="K8181" s="83">
        <f>pro[[#This Row],[Profit]]/pro[[#This Row],[Revenue]]</f>
        <v>-0.37200281066509161</v>
      </c>
      <c r="L8181" s="56">
        <f t="shared" si="127"/>
        <v>8</v>
      </c>
      <c r="M8181" s="82" t="str">
        <f>"Q"&amp;" "&amp;VLOOKUP(pro[[#This Row],[Period]],Mapping!A:B,2,0)</f>
        <v>Q 3</v>
      </c>
      <c r="N8181"/>
    </row>
    <row r="8182" spans="1:14" ht="14.25" x14ac:dyDescent="0.2">
      <c r="A8182" s="42" t="s">
        <v>29</v>
      </c>
      <c r="B8182" s="44" t="s">
        <v>15</v>
      </c>
      <c r="C8182" s="44" t="s">
        <v>60</v>
      </c>
      <c r="D8182" s="43">
        <v>573624.47100000002</v>
      </c>
      <c r="E8182" s="43">
        <v>-183432.51499999998</v>
      </c>
      <c r="F8182" s="45">
        <v>-89930</v>
      </c>
      <c r="G8182" s="45">
        <v>-58990</v>
      </c>
      <c r="H8182" s="45">
        <v>-84710</v>
      </c>
      <c r="I8182" s="55">
        <f>pro[[#This Row],[Admin expenses 3]]+pro[[#This Row],[Admin expenses 2]]+pro[[#This Row],[Admin expenses 1]]+pro[[#This Row],[COGS]]</f>
        <v>-417062.51500000001</v>
      </c>
      <c r="J8182" s="55">
        <f>pro[[#This Row],[Revenue]]+pro[[#This Row],[AdminExp]]</f>
        <v>156561.95600000001</v>
      </c>
      <c r="K8182" s="83">
        <f>pro[[#This Row],[Profit]]/pro[[#This Row],[Revenue]]</f>
        <v>0.2729345833643837</v>
      </c>
      <c r="L8182" s="56">
        <f t="shared" si="127"/>
        <v>8</v>
      </c>
      <c r="M8182" s="82" t="str">
        <f>"Q"&amp;" "&amp;VLOOKUP(pro[[#This Row],[Period]],Mapping!A:B,2,0)</f>
        <v>Q 3</v>
      </c>
      <c r="N8182"/>
    </row>
    <row r="8183" spans="1:14" ht="14.25" x14ac:dyDescent="0.2">
      <c r="A8183" s="42" t="s">
        <v>29</v>
      </c>
      <c r="B8183" s="44" t="s">
        <v>15</v>
      </c>
      <c r="C8183" s="44" t="s">
        <v>57</v>
      </c>
      <c r="D8183" s="43">
        <v>253238.02699999997</v>
      </c>
      <c r="E8183" s="43">
        <v>-77833.035000000003</v>
      </c>
      <c r="F8183" s="45">
        <v>-81360</v>
      </c>
      <c r="G8183" s="45">
        <v>-14780</v>
      </c>
      <c r="H8183" s="45">
        <v>-84670</v>
      </c>
      <c r="I8183" s="55">
        <f>pro[[#This Row],[Admin expenses 3]]+pro[[#This Row],[Admin expenses 2]]+pro[[#This Row],[Admin expenses 1]]+pro[[#This Row],[COGS]]</f>
        <v>-258643.035</v>
      </c>
      <c r="J8183" s="55">
        <f>pro[[#This Row],[Revenue]]+pro[[#This Row],[AdminExp]]</f>
        <v>-5405.0080000000307</v>
      </c>
      <c r="K8183" s="83">
        <f>pro[[#This Row],[Profit]]/pro[[#This Row],[Revenue]]</f>
        <v>-2.134358754895856E-2</v>
      </c>
      <c r="L8183" s="56">
        <f t="shared" si="127"/>
        <v>8</v>
      </c>
      <c r="M8183" s="82" t="str">
        <f>"Q"&amp;" "&amp;VLOOKUP(pro[[#This Row],[Period]],Mapping!A:B,2,0)</f>
        <v>Q 3</v>
      </c>
      <c r="N8183"/>
    </row>
    <row r="8184" spans="1:14" ht="14.25" x14ac:dyDescent="0.2">
      <c r="A8184" s="42" t="s">
        <v>29</v>
      </c>
      <c r="B8184" s="44" t="s">
        <v>15</v>
      </c>
      <c r="C8184" s="44" t="s">
        <v>58</v>
      </c>
      <c r="D8184" s="43">
        <v>482439.92299999995</v>
      </c>
      <c r="E8184" s="43">
        <v>-219624.76199999996</v>
      </c>
      <c r="F8184" s="45">
        <v>-70300</v>
      </c>
      <c r="G8184" s="45">
        <v>-91760</v>
      </c>
      <c r="H8184" s="45">
        <v>-75300</v>
      </c>
      <c r="I8184" s="55">
        <f>pro[[#This Row],[Admin expenses 3]]+pro[[#This Row],[Admin expenses 2]]+pro[[#This Row],[Admin expenses 1]]+pro[[#This Row],[COGS]]</f>
        <v>-456984.76199999999</v>
      </c>
      <c r="J8184" s="55">
        <f>pro[[#This Row],[Revenue]]+pro[[#This Row],[AdminExp]]</f>
        <v>25455.160999999964</v>
      </c>
      <c r="K8184" s="83">
        <f>pro[[#This Row],[Profit]]/pro[[#This Row],[Revenue]]</f>
        <v>5.2763380032294645E-2</v>
      </c>
      <c r="L8184" s="56">
        <f t="shared" si="127"/>
        <v>8</v>
      </c>
      <c r="M8184" s="82" t="str">
        <f>"Q"&amp;" "&amp;VLOOKUP(pro[[#This Row],[Period]],Mapping!A:B,2,0)</f>
        <v>Q 3</v>
      </c>
      <c r="N8184"/>
    </row>
    <row r="8185" spans="1:14" ht="14.25" x14ac:dyDescent="0.2">
      <c r="A8185" s="42" t="s">
        <v>29</v>
      </c>
      <c r="B8185" s="44" t="s">
        <v>15</v>
      </c>
      <c r="C8185" s="44" t="s">
        <v>59</v>
      </c>
      <c r="D8185" s="43">
        <v>107793.448</v>
      </c>
      <c r="E8185" s="43">
        <v>-161594.24399999998</v>
      </c>
      <c r="F8185" s="45">
        <v>-38290</v>
      </c>
      <c r="G8185" s="45">
        <v>-49210</v>
      </c>
      <c r="H8185" s="45">
        <v>-60460</v>
      </c>
      <c r="I8185" s="55">
        <f>pro[[#This Row],[Admin expenses 3]]+pro[[#This Row],[Admin expenses 2]]+pro[[#This Row],[Admin expenses 1]]+pro[[#This Row],[COGS]]</f>
        <v>-309554.24399999995</v>
      </c>
      <c r="J8185" s="55">
        <f>pro[[#This Row],[Revenue]]+pro[[#This Row],[AdminExp]]</f>
        <v>-201760.79599999994</v>
      </c>
      <c r="K8185" s="83">
        <f>pro[[#This Row],[Profit]]/pro[[#This Row],[Revenue]]</f>
        <v>-1.8717352468398629</v>
      </c>
      <c r="L8185" s="56">
        <f t="shared" si="127"/>
        <v>8</v>
      </c>
      <c r="M8185" s="82" t="str">
        <f>"Q"&amp;" "&amp;VLOOKUP(pro[[#This Row],[Period]],Mapping!A:B,2,0)</f>
        <v>Q 3</v>
      </c>
      <c r="N8185"/>
    </row>
    <row r="8186" spans="1:14" ht="14.25" x14ac:dyDescent="0.2">
      <c r="A8186" s="42" t="s">
        <v>29</v>
      </c>
      <c r="B8186" s="44" t="s">
        <v>15</v>
      </c>
      <c r="C8186" s="44" t="s">
        <v>60</v>
      </c>
      <c r="D8186" s="43">
        <v>298406.5</v>
      </c>
      <c r="E8186" s="43">
        <v>-47340.551999999996</v>
      </c>
      <c r="F8186" s="45">
        <v>-35320</v>
      </c>
      <c r="G8186" s="45">
        <v>-55600</v>
      </c>
      <c r="H8186" s="45">
        <v>-14660</v>
      </c>
      <c r="I8186" s="55">
        <f>pro[[#This Row],[Admin expenses 3]]+pro[[#This Row],[Admin expenses 2]]+pro[[#This Row],[Admin expenses 1]]+pro[[#This Row],[COGS]]</f>
        <v>-152920.552</v>
      </c>
      <c r="J8186" s="55">
        <f>pro[[#This Row],[Revenue]]+pro[[#This Row],[AdminExp]]</f>
        <v>145485.948</v>
      </c>
      <c r="K8186" s="83">
        <f>pro[[#This Row],[Profit]]/pro[[#This Row],[Revenue]]</f>
        <v>0.48754282497197615</v>
      </c>
      <c r="L8186" s="56">
        <f t="shared" si="127"/>
        <v>8</v>
      </c>
      <c r="M8186" s="82" t="str">
        <f>"Q"&amp;" "&amp;VLOOKUP(pro[[#This Row],[Period]],Mapping!A:B,2,0)</f>
        <v>Q 3</v>
      </c>
      <c r="N8186"/>
    </row>
    <row r="8187" spans="1:14" ht="14.25" x14ac:dyDescent="0.2">
      <c r="A8187" s="42" t="s">
        <v>29</v>
      </c>
      <c r="B8187" s="44" t="s">
        <v>15</v>
      </c>
      <c r="C8187" s="44" t="s">
        <v>57</v>
      </c>
      <c r="D8187" s="43">
        <v>1080885.19</v>
      </c>
      <c r="E8187" s="43">
        <v>-675119.94199999992</v>
      </c>
      <c r="F8187" s="45">
        <v>-37410</v>
      </c>
      <c r="G8187" s="45">
        <v>-23090</v>
      </c>
      <c r="H8187" s="45">
        <v>-61220</v>
      </c>
      <c r="I8187" s="55">
        <f>pro[[#This Row],[Admin expenses 3]]+pro[[#This Row],[Admin expenses 2]]+pro[[#This Row],[Admin expenses 1]]+pro[[#This Row],[COGS]]</f>
        <v>-796839.94199999992</v>
      </c>
      <c r="J8187" s="55">
        <f>pro[[#This Row],[Revenue]]+pro[[#This Row],[AdminExp]]</f>
        <v>284045.24800000002</v>
      </c>
      <c r="K8187" s="83">
        <f>pro[[#This Row],[Profit]]/pro[[#This Row],[Revenue]]</f>
        <v>0.26278947165517186</v>
      </c>
      <c r="L8187" s="56">
        <f t="shared" si="127"/>
        <v>8</v>
      </c>
      <c r="M8187" s="82" t="str">
        <f>"Q"&amp;" "&amp;VLOOKUP(pro[[#This Row],[Period]],Mapping!A:B,2,0)</f>
        <v>Q 3</v>
      </c>
      <c r="N8187"/>
    </row>
    <row r="8188" spans="1:14" ht="14.25" x14ac:dyDescent="0.2">
      <c r="A8188" s="42" t="s">
        <v>29</v>
      </c>
      <c r="B8188" s="44" t="s">
        <v>15</v>
      </c>
      <c r="C8188" s="44" t="s">
        <v>58</v>
      </c>
      <c r="D8188" s="43">
        <v>151399.07999999999</v>
      </c>
      <c r="E8188" s="43">
        <v>-55151.039999999994</v>
      </c>
      <c r="F8188" s="45">
        <v>-53550</v>
      </c>
      <c r="G8188" s="45">
        <v>-79990</v>
      </c>
      <c r="H8188" s="45">
        <v>-72050</v>
      </c>
      <c r="I8188" s="55">
        <f>pro[[#This Row],[Admin expenses 3]]+pro[[#This Row],[Admin expenses 2]]+pro[[#This Row],[Admin expenses 1]]+pro[[#This Row],[COGS]]</f>
        <v>-260741.03999999998</v>
      </c>
      <c r="J8188" s="55">
        <f>pro[[#This Row],[Revenue]]+pro[[#This Row],[AdminExp]]</f>
        <v>-109341.95999999999</v>
      </c>
      <c r="K8188" s="83">
        <f>pro[[#This Row],[Profit]]/pro[[#This Row],[Revenue]]</f>
        <v>-0.72221020101311051</v>
      </c>
      <c r="L8188" s="56">
        <f t="shared" si="127"/>
        <v>8</v>
      </c>
      <c r="M8188" s="82" t="str">
        <f>"Q"&amp;" "&amp;VLOOKUP(pro[[#This Row],[Period]],Mapping!A:B,2,0)</f>
        <v>Q 3</v>
      </c>
      <c r="N8188"/>
    </row>
    <row r="8189" spans="1:14" ht="14.25" x14ac:dyDescent="0.2">
      <c r="A8189" s="42" t="s">
        <v>29</v>
      </c>
      <c r="B8189" s="44" t="s">
        <v>15</v>
      </c>
      <c r="C8189" s="44" t="s">
        <v>59</v>
      </c>
      <c r="D8189" s="43">
        <v>276659.348</v>
      </c>
      <c r="E8189" s="43">
        <v>-172112.15</v>
      </c>
      <c r="F8189" s="45">
        <v>-44740</v>
      </c>
      <c r="G8189" s="45">
        <v>-38820</v>
      </c>
      <c r="H8189" s="45">
        <v>-105950</v>
      </c>
      <c r="I8189" s="55">
        <f>pro[[#This Row],[Admin expenses 3]]+pro[[#This Row],[Admin expenses 2]]+pro[[#This Row],[Admin expenses 1]]+pro[[#This Row],[COGS]]</f>
        <v>-361622.15</v>
      </c>
      <c r="J8189" s="55">
        <f>pro[[#This Row],[Revenue]]+pro[[#This Row],[AdminExp]]</f>
        <v>-84962.802000000025</v>
      </c>
      <c r="K8189" s="83">
        <f>pro[[#This Row],[Profit]]/pro[[#This Row],[Revenue]]</f>
        <v>-0.30710258884872388</v>
      </c>
      <c r="L8189" s="56">
        <f t="shared" si="127"/>
        <v>8</v>
      </c>
      <c r="M8189" s="82" t="str">
        <f>"Q"&amp;" "&amp;VLOOKUP(pro[[#This Row],[Period]],Mapping!A:B,2,0)</f>
        <v>Q 3</v>
      </c>
      <c r="N8189"/>
    </row>
    <row r="8190" spans="1:14" ht="14.25" x14ac:dyDescent="0.2">
      <c r="A8190" s="42" t="s">
        <v>29</v>
      </c>
      <c r="B8190" s="44" t="s">
        <v>15</v>
      </c>
      <c r="C8190" s="44" t="s">
        <v>60</v>
      </c>
      <c r="D8190" s="43">
        <v>52772.50299999999</v>
      </c>
      <c r="E8190" s="43">
        <v>-46073.09</v>
      </c>
      <c r="F8190" s="45">
        <v>-106110</v>
      </c>
      <c r="G8190" s="45">
        <v>-27520</v>
      </c>
      <c r="H8190" s="45">
        <v>-39490</v>
      </c>
      <c r="I8190" s="55">
        <f>pro[[#This Row],[Admin expenses 3]]+pro[[#This Row],[Admin expenses 2]]+pro[[#This Row],[Admin expenses 1]]+pro[[#This Row],[COGS]]</f>
        <v>-219193.09</v>
      </c>
      <c r="J8190" s="55">
        <f>pro[[#This Row],[Revenue]]+pro[[#This Row],[AdminExp]]</f>
        <v>-166420.587</v>
      </c>
      <c r="K8190" s="83">
        <f>pro[[#This Row],[Profit]]/pro[[#This Row],[Revenue]]</f>
        <v>-3.1535473502175941</v>
      </c>
      <c r="L8190" s="56">
        <f t="shared" si="127"/>
        <v>8</v>
      </c>
      <c r="M8190" s="82" t="str">
        <f>"Q"&amp;" "&amp;VLOOKUP(pro[[#This Row],[Period]],Mapping!A:B,2,0)</f>
        <v>Q 3</v>
      </c>
      <c r="N8190"/>
    </row>
    <row r="8191" spans="1:14" ht="14.25" x14ac:dyDescent="0.2">
      <c r="A8191" s="42" t="s">
        <v>29</v>
      </c>
      <c r="B8191" s="44" t="s">
        <v>15</v>
      </c>
      <c r="C8191" s="44" t="s">
        <v>57</v>
      </c>
      <c r="D8191" s="43">
        <v>651062.96499999997</v>
      </c>
      <c r="E8191" s="43">
        <v>-598285.78599999996</v>
      </c>
      <c r="F8191" s="45">
        <v>-78360</v>
      </c>
      <c r="G8191" s="45">
        <v>-21040</v>
      </c>
      <c r="H8191" s="45">
        <v>-44940</v>
      </c>
      <c r="I8191" s="55">
        <f>pro[[#This Row],[Admin expenses 3]]+pro[[#This Row],[Admin expenses 2]]+pro[[#This Row],[Admin expenses 1]]+pro[[#This Row],[COGS]]</f>
        <v>-742625.78599999996</v>
      </c>
      <c r="J8191" s="55">
        <f>pro[[#This Row],[Revenue]]+pro[[#This Row],[AdminExp]]</f>
        <v>-91562.820999999996</v>
      </c>
      <c r="K8191" s="83">
        <f>pro[[#This Row],[Profit]]/pro[[#This Row],[Revenue]]</f>
        <v>-0.14063589225966799</v>
      </c>
      <c r="L8191" s="56">
        <f t="shared" si="127"/>
        <v>8</v>
      </c>
      <c r="M8191" s="82" t="str">
        <f>"Q"&amp;" "&amp;VLOOKUP(pro[[#This Row],[Period]],Mapping!A:B,2,0)</f>
        <v>Q 3</v>
      </c>
      <c r="N8191"/>
    </row>
    <row r="8192" spans="1:14" ht="14.25" x14ac:dyDescent="0.2">
      <c r="A8192" s="42" t="s">
        <v>29</v>
      </c>
      <c r="B8192" s="44" t="s">
        <v>15</v>
      </c>
      <c r="C8192" s="44" t="s">
        <v>57</v>
      </c>
      <c r="D8192" s="43">
        <v>2235023.7069999995</v>
      </c>
      <c r="E8192" s="43">
        <v>-90993.125999999989</v>
      </c>
      <c r="F8192" s="45">
        <v>-78080</v>
      </c>
      <c r="G8192" s="45">
        <v>-20570</v>
      </c>
      <c r="H8192" s="45">
        <v>-65670</v>
      </c>
      <c r="I8192" s="55">
        <f>pro[[#This Row],[Admin expenses 3]]+pro[[#This Row],[Admin expenses 2]]+pro[[#This Row],[Admin expenses 1]]+pro[[#This Row],[COGS]]</f>
        <v>-255313.12599999999</v>
      </c>
      <c r="J8192" s="55">
        <f>pro[[#This Row],[Revenue]]+pro[[#This Row],[AdminExp]]</f>
        <v>1979710.5809999995</v>
      </c>
      <c r="K8192" s="83">
        <f>pro[[#This Row],[Profit]]/pro[[#This Row],[Revenue]]</f>
        <v>0.88576715083586355</v>
      </c>
      <c r="L8192" s="56">
        <f t="shared" si="127"/>
        <v>8</v>
      </c>
      <c r="M8192" s="82" t="str">
        <f>"Q"&amp;" "&amp;VLOOKUP(pro[[#This Row],[Period]],Mapping!A:B,2,0)</f>
        <v>Q 3</v>
      </c>
      <c r="N8192"/>
    </row>
    <row r="8193" spans="1:14" ht="14.25" x14ac:dyDescent="0.2">
      <c r="A8193" s="42" t="s">
        <v>29</v>
      </c>
      <c r="B8193" s="44" t="s">
        <v>15</v>
      </c>
      <c r="C8193" s="44" t="s">
        <v>58</v>
      </c>
      <c r="D8193" s="43">
        <v>5945200.443</v>
      </c>
      <c r="E8193" s="43">
        <v>-252014.37100000001</v>
      </c>
      <c r="F8193" s="45">
        <v>-26650</v>
      </c>
      <c r="G8193" s="45">
        <v>-56560</v>
      </c>
      <c r="H8193" s="45">
        <v>-98150</v>
      </c>
      <c r="I8193" s="55">
        <f>pro[[#This Row],[Admin expenses 3]]+pro[[#This Row],[Admin expenses 2]]+pro[[#This Row],[Admin expenses 1]]+pro[[#This Row],[COGS]]</f>
        <v>-433374.37100000004</v>
      </c>
      <c r="J8193" s="55">
        <f>pro[[#This Row],[Revenue]]+pro[[#This Row],[AdminExp]]</f>
        <v>5511826.0719999997</v>
      </c>
      <c r="K8193" s="83">
        <f>pro[[#This Row],[Profit]]/pro[[#This Row],[Revenue]]</f>
        <v>0.92710517077514787</v>
      </c>
      <c r="L8193" s="56">
        <f t="shared" si="127"/>
        <v>8</v>
      </c>
      <c r="M8193" s="82" t="str">
        <f>"Q"&amp;" "&amp;VLOOKUP(pro[[#This Row],[Period]],Mapping!A:B,2,0)</f>
        <v>Q 3</v>
      </c>
      <c r="N8193"/>
    </row>
    <row r="8194" spans="1:14" ht="14.25" x14ac:dyDescent="0.2">
      <c r="A8194" s="42" t="s">
        <v>29</v>
      </c>
      <c r="B8194" s="44" t="s">
        <v>15</v>
      </c>
      <c r="C8194" s="44" t="s">
        <v>59</v>
      </c>
      <c r="D8194" s="43">
        <v>10278467.142999999</v>
      </c>
      <c r="E8194" s="43">
        <v>-457268.92399999994</v>
      </c>
      <c r="F8194" s="45">
        <v>-66710</v>
      </c>
      <c r="G8194" s="45">
        <v>-68230</v>
      </c>
      <c r="H8194" s="45">
        <v>-86630</v>
      </c>
      <c r="I8194" s="55">
        <f>pro[[#This Row],[Admin expenses 3]]+pro[[#This Row],[Admin expenses 2]]+pro[[#This Row],[Admin expenses 1]]+pro[[#This Row],[COGS]]</f>
        <v>-678838.92399999988</v>
      </c>
      <c r="J8194" s="55">
        <f>pro[[#This Row],[Revenue]]+pro[[#This Row],[AdminExp]]</f>
        <v>9599628.2189999986</v>
      </c>
      <c r="K8194" s="83">
        <f>pro[[#This Row],[Profit]]/pro[[#This Row],[Revenue]]</f>
        <v>0.93395523723960006</v>
      </c>
      <c r="L8194" s="56">
        <f t="shared" ref="L8194:L8257" si="128">MONTH(DATEVALUE(A8194&amp;"1"))</f>
        <v>8</v>
      </c>
      <c r="M8194" s="82" t="str">
        <f>"Q"&amp;" "&amp;VLOOKUP(pro[[#This Row],[Period]],Mapping!A:B,2,0)</f>
        <v>Q 3</v>
      </c>
      <c r="N8194"/>
    </row>
    <row r="8195" spans="1:14" ht="14.25" x14ac:dyDescent="0.2">
      <c r="A8195" s="42" t="s">
        <v>29</v>
      </c>
      <c r="B8195" s="44" t="s">
        <v>15</v>
      </c>
      <c r="C8195" s="44" t="s">
        <v>57</v>
      </c>
      <c r="D8195" s="43">
        <v>68491.64</v>
      </c>
      <c r="E8195" s="43">
        <v>-10957.884</v>
      </c>
      <c r="F8195" s="45">
        <v>-25430</v>
      </c>
      <c r="G8195" s="45">
        <v>-25080</v>
      </c>
      <c r="H8195" s="45">
        <v>-31040</v>
      </c>
      <c r="I8195" s="55">
        <f>pro[[#This Row],[Admin expenses 3]]+pro[[#This Row],[Admin expenses 2]]+pro[[#This Row],[Admin expenses 1]]+pro[[#This Row],[COGS]]</f>
        <v>-92507.884000000005</v>
      </c>
      <c r="J8195" s="55">
        <f>pro[[#This Row],[Revenue]]+pro[[#This Row],[AdminExp]]</f>
        <v>-24016.244000000006</v>
      </c>
      <c r="K8195" s="83">
        <f>pro[[#This Row],[Profit]]/pro[[#This Row],[Revenue]]</f>
        <v>-0.35064489622383122</v>
      </c>
      <c r="L8195" s="56">
        <f t="shared" si="128"/>
        <v>8</v>
      </c>
      <c r="M8195" s="82" t="str">
        <f>"Q"&amp;" "&amp;VLOOKUP(pro[[#This Row],[Period]],Mapping!A:B,2,0)</f>
        <v>Q 3</v>
      </c>
      <c r="N8195"/>
    </row>
    <row r="8196" spans="1:14" ht="14.25" x14ac:dyDescent="0.2">
      <c r="A8196" s="42" t="s">
        <v>29</v>
      </c>
      <c r="B8196" s="44" t="s">
        <v>15</v>
      </c>
      <c r="C8196" s="44" t="s">
        <v>58</v>
      </c>
      <c r="D8196" s="43">
        <v>111547.48499999999</v>
      </c>
      <c r="E8196" s="43">
        <v>-14667.862999999999</v>
      </c>
      <c r="F8196" s="45">
        <v>-63670</v>
      </c>
      <c r="G8196" s="45">
        <v>-72330</v>
      </c>
      <c r="H8196" s="45">
        <v>-38230</v>
      </c>
      <c r="I8196" s="55">
        <f>pro[[#This Row],[Admin expenses 3]]+pro[[#This Row],[Admin expenses 2]]+pro[[#This Row],[Admin expenses 1]]+pro[[#This Row],[COGS]]</f>
        <v>-188897.86300000001</v>
      </c>
      <c r="J8196" s="55">
        <f>pro[[#This Row],[Revenue]]+pro[[#This Row],[AdminExp]]</f>
        <v>-77350.378000000026</v>
      </c>
      <c r="K8196" s="83">
        <f>pro[[#This Row],[Profit]]/pro[[#This Row],[Revenue]]</f>
        <v>-0.69343004909523542</v>
      </c>
      <c r="L8196" s="56">
        <f t="shared" si="128"/>
        <v>8</v>
      </c>
      <c r="M8196" s="82" t="str">
        <f>"Q"&amp;" "&amp;VLOOKUP(pro[[#This Row],[Period]],Mapping!A:B,2,0)</f>
        <v>Q 3</v>
      </c>
      <c r="N8196"/>
    </row>
    <row r="8197" spans="1:14" ht="14.25" x14ac:dyDescent="0.2">
      <c r="A8197" s="42" t="s">
        <v>29</v>
      </c>
      <c r="B8197" s="44" t="s">
        <v>15</v>
      </c>
      <c r="C8197" s="44" t="s">
        <v>59</v>
      </c>
      <c r="D8197" s="43">
        <v>121494.53399999999</v>
      </c>
      <c r="E8197" s="43">
        <v>-10833.010999999999</v>
      </c>
      <c r="F8197" s="45">
        <v>-90680</v>
      </c>
      <c r="G8197" s="45">
        <v>-35240</v>
      </c>
      <c r="H8197" s="45">
        <v>-18860</v>
      </c>
      <c r="I8197" s="55">
        <f>pro[[#This Row],[Admin expenses 3]]+pro[[#This Row],[Admin expenses 2]]+pro[[#This Row],[Admin expenses 1]]+pro[[#This Row],[COGS]]</f>
        <v>-155613.011</v>
      </c>
      <c r="J8197" s="55">
        <f>pro[[#This Row],[Revenue]]+pro[[#This Row],[AdminExp]]</f>
        <v>-34118.477000000014</v>
      </c>
      <c r="K8197" s="83">
        <f>pro[[#This Row],[Profit]]/pro[[#This Row],[Revenue]]</f>
        <v>-0.28082314386258739</v>
      </c>
      <c r="L8197" s="56">
        <f t="shared" si="128"/>
        <v>8</v>
      </c>
      <c r="M8197" s="82" t="str">
        <f>"Q"&amp;" "&amp;VLOOKUP(pro[[#This Row],[Period]],Mapping!A:B,2,0)</f>
        <v>Q 3</v>
      </c>
      <c r="N8197"/>
    </row>
    <row r="8198" spans="1:14" ht="14.25" x14ac:dyDescent="0.2">
      <c r="A8198" s="42" t="s">
        <v>29</v>
      </c>
      <c r="B8198" s="44" t="s">
        <v>15</v>
      </c>
      <c r="C8198" s="44" t="s">
        <v>57</v>
      </c>
      <c r="D8198" s="43">
        <v>216011.348</v>
      </c>
      <c r="E8198" s="43">
        <v>-43516.675999999999</v>
      </c>
      <c r="F8198" s="45">
        <v>-18740</v>
      </c>
      <c r="G8198" s="45">
        <v>-99440</v>
      </c>
      <c r="H8198" s="45">
        <v>-61500</v>
      </c>
      <c r="I8198" s="55">
        <f>pro[[#This Row],[Admin expenses 3]]+pro[[#This Row],[Admin expenses 2]]+pro[[#This Row],[Admin expenses 1]]+pro[[#This Row],[COGS]]</f>
        <v>-223196.67600000001</v>
      </c>
      <c r="J8198" s="55">
        <f>pro[[#This Row],[Revenue]]+pro[[#This Row],[AdminExp]]</f>
        <v>-7185.3280000000086</v>
      </c>
      <c r="K8198" s="83">
        <f>pro[[#This Row],[Profit]]/pro[[#This Row],[Revenue]]</f>
        <v>-3.3263659833278801E-2</v>
      </c>
      <c r="L8198" s="56">
        <f t="shared" si="128"/>
        <v>8</v>
      </c>
      <c r="M8198" s="82" t="str">
        <f>"Q"&amp;" "&amp;VLOOKUP(pro[[#This Row],[Period]],Mapping!A:B,2,0)</f>
        <v>Q 3</v>
      </c>
      <c r="N8198"/>
    </row>
    <row r="8199" spans="1:14" ht="14.25" x14ac:dyDescent="0.2">
      <c r="A8199" s="42" t="s">
        <v>29</v>
      </c>
      <c r="B8199" s="44" t="s">
        <v>15</v>
      </c>
      <c r="C8199" s="44" t="s">
        <v>58</v>
      </c>
      <c r="D8199" s="43">
        <v>51432.899000000005</v>
      </c>
      <c r="E8199" s="43">
        <v>-18151.307999999997</v>
      </c>
      <c r="F8199" s="45">
        <v>-52280</v>
      </c>
      <c r="G8199" s="45">
        <v>-94640</v>
      </c>
      <c r="H8199" s="45">
        <v>-82080</v>
      </c>
      <c r="I8199" s="55">
        <f>pro[[#This Row],[Admin expenses 3]]+pro[[#This Row],[Admin expenses 2]]+pro[[#This Row],[Admin expenses 1]]+pro[[#This Row],[COGS]]</f>
        <v>-247151.30799999999</v>
      </c>
      <c r="J8199" s="55">
        <f>pro[[#This Row],[Revenue]]+pro[[#This Row],[AdminExp]]</f>
        <v>-195718.40899999999</v>
      </c>
      <c r="K8199" s="83">
        <f>pro[[#This Row],[Profit]]/pro[[#This Row],[Revenue]]</f>
        <v>-3.8053155238245462</v>
      </c>
      <c r="L8199" s="56">
        <f t="shared" si="128"/>
        <v>8</v>
      </c>
      <c r="M8199" s="82" t="str">
        <f>"Q"&amp;" "&amp;VLOOKUP(pro[[#This Row],[Period]],Mapping!A:B,2,0)</f>
        <v>Q 3</v>
      </c>
      <c r="N8199"/>
    </row>
    <row r="8200" spans="1:14" ht="14.25" x14ac:dyDescent="0.2">
      <c r="A8200" s="42" t="s">
        <v>29</v>
      </c>
      <c r="B8200" s="44" t="s">
        <v>15</v>
      </c>
      <c r="C8200" s="44" t="s">
        <v>59</v>
      </c>
      <c r="D8200" s="43">
        <v>33068.860999999997</v>
      </c>
      <c r="E8200" s="43">
        <v>-9615.1299999999992</v>
      </c>
      <c r="F8200" s="45">
        <v>-67300</v>
      </c>
      <c r="G8200" s="45">
        <v>-51220</v>
      </c>
      <c r="H8200" s="45">
        <v>-98210</v>
      </c>
      <c r="I8200" s="55">
        <f>pro[[#This Row],[Admin expenses 3]]+pro[[#This Row],[Admin expenses 2]]+pro[[#This Row],[Admin expenses 1]]+pro[[#This Row],[COGS]]</f>
        <v>-226345.13</v>
      </c>
      <c r="J8200" s="55">
        <f>pro[[#This Row],[Revenue]]+pro[[#This Row],[AdminExp]]</f>
        <v>-193276.269</v>
      </c>
      <c r="K8200" s="83">
        <f>pro[[#This Row],[Profit]]/pro[[#This Row],[Revenue]]</f>
        <v>-5.8446606007990418</v>
      </c>
      <c r="L8200" s="56">
        <f t="shared" si="128"/>
        <v>8</v>
      </c>
      <c r="M8200" s="82" t="str">
        <f>"Q"&amp;" "&amp;VLOOKUP(pro[[#This Row],[Period]],Mapping!A:B,2,0)</f>
        <v>Q 3</v>
      </c>
      <c r="N8200"/>
    </row>
    <row r="8201" spans="1:14" ht="14.25" x14ac:dyDescent="0.2">
      <c r="A8201" s="42" t="s">
        <v>29</v>
      </c>
      <c r="B8201" s="44" t="s">
        <v>15</v>
      </c>
      <c r="C8201" s="44" t="s">
        <v>57</v>
      </c>
      <c r="D8201" s="43">
        <v>128163.69299999998</v>
      </c>
      <c r="E8201" s="43">
        <v>-75276.431999999986</v>
      </c>
      <c r="F8201" s="45">
        <v>-69600</v>
      </c>
      <c r="G8201" s="45">
        <v>-52450</v>
      </c>
      <c r="H8201" s="45">
        <v>-93560</v>
      </c>
      <c r="I8201" s="55">
        <f>pro[[#This Row],[Admin expenses 3]]+pro[[#This Row],[Admin expenses 2]]+pro[[#This Row],[Admin expenses 1]]+pro[[#This Row],[COGS]]</f>
        <v>-290886.43199999997</v>
      </c>
      <c r="J8201" s="55">
        <f>pro[[#This Row],[Revenue]]+pro[[#This Row],[AdminExp]]</f>
        <v>-162722.739</v>
      </c>
      <c r="K8201" s="83">
        <f>pro[[#This Row],[Profit]]/pro[[#This Row],[Revenue]]</f>
        <v>-1.2696477074829611</v>
      </c>
      <c r="L8201" s="56">
        <f t="shared" si="128"/>
        <v>8</v>
      </c>
      <c r="M8201" s="82" t="str">
        <f>"Q"&amp;" "&amp;VLOOKUP(pro[[#This Row],[Period]],Mapping!A:B,2,0)</f>
        <v>Q 3</v>
      </c>
      <c r="N8201"/>
    </row>
    <row r="8202" spans="1:14" ht="14.25" x14ac:dyDescent="0.2">
      <c r="A8202" s="42" t="s">
        <v>29</v>
      </c>
      <c r="B8202" s="44" t="s">
        <v>15</v>
      </c>
      <c r="C8202" s="44" t="s">
        <v>57</v>
      </c>
      <c r="D8202" s="43">
        <v>443593.71</v>
      </c>
      <c r="E8202" s="43">
        <v>-88013.183999999994</v>
      </c>
      <c r="F8202" s="45">
        <v>-79080</v>
      </c>
      <c r="G8202" s="45">
        <v>-60390</v>
      </c>
      <c r="H8202" s="45">
        <v>-91230</v>
      </c>
      <c r="I8202" s="55">
        <f>pro[[#This Row],[Admin expenses 3]]+pro[[#This Row],[Admin expenses 2]]+pro[[#This Row],[Admin expenses 1]]+pro[[#This Row],[COGS]]</f>
        <v>-318713.18400000001</v>
      </c>
      <c r="J8202" s="55">
        <f>pro[[#This Row],[Revenue]]+pro[[#This Row],[AdminExp]]</f>
        <v>124880.52600000001</v>
      </c>
      <c r="K8202" s="83">
        <f>pro[[#This Row],[Profit]]/pro[[#This Row],[Revenue]]</f>
        <v>0.28152005581864542</v>
      </c>
      <c r="L8202" s="56">
        <f t="shared" si="128"/>
        <v>8</v>
      </c>
      <c r="M8202" s="82" t="str">
        <f>"Q"&amp;" "&amp;VLOOKUP(pro[[#This Row],[Period]],Mapping!A:B,2,0)</f>
        <v>Q 3</v>
      </c>
      <c r="N8202"/>
    </row>
    <row r="8203" spans="1:14" ht="14.25" x14ac:dyDescent="0.2">
      <c r="A8203" s="42" t="s">
        <v>29</v>
      </c>
      <c r="B8203" s="44" t="s">
        <v>15</v>
      </c>
      <c r="C8203" s="44" t="s">
        <v>57</v>
      </c>
      <c r="D8203" s="43">
        <v>235166.21799999996</v>
      </c>
      <c r="E8203" s="43">
        <v>-39813.437999999995</v>
      </c>
      <c r="F8203" s="45">
        <v>-59510</v>
      </c>
      <c r="G8203" s="45">
        <v>-79040</v>
      </c>
      <c r="H8203" s="45">
        <v>-39950</v>
      </c>
      <c r="I8203" s="55">
        <f>pro[[#This Row],[Admin expenses 3]]+pro[[#This Row],[Admin expenses 2]]+pro[[#This Row],[Admin expenses 1]]+pro[[#This Row],[COGS]]</f>
        <v>-218313.43799999999</v>
      </c>
      <c r="J8203" s="55">
        <f>pro[[#This Row],[Revenue]]+pro[[#This Row],[AdminExp]]</f>
        <v>16852.77999999997</v>
      </c>
      <c r="K8203" s="83">
        <f>pro[[#This Row],[Profit]]/pro[[#This Row],[Revenue]]</f>
        <v>7.1663269254089765E-2</v>
      </c>
      <c r="L8203" s="56">
        <f t="shared" si="128"/>
        <v>8</v>
      </c>
      <c r="M8203" s="82" t="str">
        <f>"Q"&amp;" "&amp;VLOOKUP(pro[[#This Row],[Period]],Mapping!A:B,2,0)</f>
        <v>Q 3</v>
      </c>
      <c r="N8203"/>
    </row>
    <row r="8204" spans="1:14" ht="14.25" x14ac:dyDescent="0.2">
      <c r="A8204" s="42" t="s">
        <v>29</v>
      </c>
      <c r="B8204" s="44" t="s">
        <v>15</v>
      </c>
      <c r="C8204" s="44" t="s">
        <v>57</v>
      </c>
      <c r="D8204" s="43">
        <v>27755.440999999995</v>
      </c>
      <c r="E8204" s="43">
        <v>-3768.7369999999996</v>
      </c>
      <c r="F8204" s="45">
        <v>-24400</v>
      </c>
      <c r="G8204" s="45">
        <v>-83230</v>
      </c>
      <c r="H8204" s="45">
        <v>-72790</v>
      </c>
      <c r="I8204" s="55">
        <f>pro[[#This Row],[Admin expenses 3]]+pro[[#This Row],[Admin expenses 2]]+pro[[#This Row],[Admin expenses 1]]+pro[[#This Row],[COGS]]</f>
        <v>-184188.73699999999</v>
      </c>
      <c r="J8204" s="55">
        <f>pro[[#This Row],[Revenue]]+pro[[#This Row],[AdminExp]]</f>
        <v>-156433.296</v>
      </c>
      <c r="K8204" s="83">
        <f>pro[[#This Row],[Profit]]/pro[[#This Row],[Revenue]]</f>
        <v>-5.6361308040466742</v>
      </c>
      <c r="L8204" s="56">
        <f t="shared" si="128"/>
        <v>8</v>
      </c>
      <c r="M8204" s="82" t="str">
        <f>"Q"&amp;" "&amp;VLOOKUP(pro[[#This Row],[Period]],Mapping!A:B,2,0)</f>
        <v>Q 3</v>
      </c>
      <c r="N8204"/>
    </row>
    <row r="8205" spans="1:14" ht="14.25" x14ac:dyDescent="0.2">
      <c r="A8205" s="42" t="s">
        <v>29</v>
      </c>
      <c r="B8205" s="44" t="s">
        <v>15</v>
      </c>
      <c r="C8205" s="44" t="s">
        <v>57</v>
      </c>
      <c r="D8205" s="43">
        <v>28793.771999999997</v>
      </c>
      <c r="E8205" s="43">
        <v>-4407.0739999999996</v>
      </c>
      <c r="F8205" s="45">
        <v>-70270</v>
      </c>
      <c r="G8205" s="45">
        <v>-39780</v>
      </c>
      <c r="H8205" s="45">
        <v>-17700</v>
      </c>
      <c r="I8205" s="55">
        <f>pro[[#This Row],[Admin expenses 3]]+pro[[#This Row],[Admin expenses 2]]+pro[[#This Row],[Admin expenses 1]]+pro[[#This Row],[COGS]]</f>
        <v>-132157.07399999999</v>
      </c>
      <c r="J8205" s="55">
        <f>pro[[#This Row],[Revenue]]+pro[[#This Row],[AdminExp]]</f>
        <v>-103363.302</v>
      </c>
      <c r="K8205" s="83">
        <f>pro[[#This Row],[Profit]]/pro[[#This Row],[Revenue]]</f>
        <v>-3.5897798315552407</v>
      </c>
      <c r="L8205" s="56">
        <f t="shared" si="128"/>
        <v>8</v>
      </c>
      <c r="M8205" s="82" t="str">
        <f>"Q"&amp;" "&amp;VLOOKUP(pro[[#This Row],[Period]],Mapping!A:B,2,0)</f>
        <v>Q 3</v>
      </c>
      <c r="N8205"/>
    </row>
    <row r="8206" spans="1:14" ht="14.25" x14ac:dyDescent="0.2">
      <c r="A8206" s="42" t="s">
        <v>29</v>
      </c>
      <c r="B8206" s="44" t="s">
        <v>15</v>
      </c>
      <c r="C8206" s="44" t="s">
        <v>57</v>
      </c>
      <c r="D8206" s="43">
        <v>102708.95599999999</v>
      </c>
      <c r="E8206" s="43">
        <v>-27507.508000000002</v>
      </c>
      <c r="F8206" s="45">
        <v>-69820</v>
      </c>
      <c r="G8206" s="45">
        <v>-35840</v>
      </c>
      <c r="H8206" s="45">
        <v>-12790</v>
      </c>
      <c r="I8206" s="55">
        <f>pro[[#This Row],[Admin expenses 3]]+pro[[#This Row],[Admin expenses 2]]+pro[[#This Row],[Admin expenses 1]]+pro[[#This Row],[COGS]]</f>
        <v>-145957.508</v>
      </c>
      <c r="J8206" s="55">
        <f>pro[[#This Row],[Revenue]]+pro[[#This Row],[AdminExp]]</f>
        <v>-43248.552000000011</v>
      </c>
      <c r="K8206" s="83">
        <f>pro[[#This Row],[Profit]]/pro[[#This Row],[Revenue]]</f>
        <v>-0.42107868373231266</v>
      </c>
      <c r="L8206" s="56">
        <f t="shared" si="128"/>
        <v>8</v>
      </c>
      <c r="M8206" s="82" t="str">
        <f>"Q"&amp;" "&amp;VLOOKUP(pro[[#This Row],[Period]],Mapping!A:B,2,0)</f>
        <v>Q 3</v>
      </c>
      <c r="N8206"/>
    </row>
    <row r="8207" spans="1:14" ht="14.25" x14ac:dyDescent="0.2">
      <c r="A8207" s="42" t="s">
        <v>29</v>
      </c>
      <c r="B8207" s="44" t="s">
        <v>15</v>
      </c>
      <c r="C8207" s="44" t="s">
        <v>57</v>
      </c>
      <c r="D8207" s="43">
        <v>335402.30499999999</v>
      </c>
      <c r="E8207" s="43">
        <v>-25760.972999999998</v>
      </c>
      <c r="F8207" s="45">
        <v>-63000</v>
      </c>
      <c r="G8207" s="45">
        <v>-32100</v>
      </c>
      <c r="H8207" s="45">
        <v>-12840</v>
      </c>
      <c r="I8207" s="55">
        <f>pro[[#This Row],[Admin expenses 3]]+pro[[#This Row],[Admin expenses 2]]+pro[[#This Row],[Admin expenses 1]]+pro[[#This Row],[COGS]]</f>
        <v>-133700.973</v>
      </c>
      <c r="J8207" s="55">
        <f>pro[[#This Row],[Revenue]]+pro[[#This Row],[AdminExp]]</f>
        <v>201701.33199999999</v>
      </c>
      <c r="K8207" s="83">
        <f>pro[[#This Row],[Profit]]/pro[[#This Row],[Revenue]]</f>
        <v>0.60137133523873665</v>
      </c>
      <c r="L8207" s="56">
        <f t="shared" si="128"/>
        <v>8</v>
      </c>
      <c r="M8207" s="82" t="str">
        <f>"Q"&amp;" "&amp;VLOOKUP(pro[[#This Row],[Period]],Mapping!A:B,2,0)</f>
        <v>Q 3</v>
      </c>
      <c r="N8207"/>
    </row>
    <row r="8208" spans="1:14" ht="14.25" x14ac:dyDescent="0.2">
      <c r="A8208" s="42" t="s">
        <v>29</v>
      </c>
      <c r="B8208" s="44" t="s">
        <v>15</v>
      </c>
      <c r="C8208" s="44" t="s">
        <v>57</v>
      </c>
      <c r="D8208" s="43">
        <v>4541425.1330000004</v>
      </c>
      <c r="E8208" s="43">
        <v>-273818.90899999999</v>
      </c>
      <c r="F8208" s="45">
        <v>-23380</v>
      </c>
      <c r="G8208" s="45">
        <v>-14450</v>
      </c>
      <c r="H8208" s="45">
        <v>-94520</v>
      </c>
      <c r="I8208" s="55">
        <f>pro[[#This Row],[Admin expenses 3]]+pro[[#This Row],[Admin expenses 2]]+pro[[#This Row],[Admin expenses 1]]+pro[[#This Row],[COGS]]</f>
        <v>-406168.90899999999</v>
      </c>
      <c r="J8208" s="55">
        <f>pro[[#This Row],[Revenue]]+pro[[#This Row],[AdminExp]]</f>
        <v>4135256.2240000004</v>
      </c>
      <c r="K8208" s="83">
        <f>pro[[#This Row],[Profit]]/pro[[#This Row],[Revenue]]</f>
        <v>0.91056355723039506</v>
      </c>
      <c r="L8208" s="56">
        <f t="shared" si="128"/>
        <v>8</v>
      </c>
      <c r="M8208" s="82" t="str">
        <f>"Q"&amp;" "&amp;VLOOKUP(pro[[#This Row],[Period]],Mapping!A:B,2,0)</f>
        <v>Q 3</v>
      </c>
      <c r="N8208"/>
    </row>
    <row r="8209" spans="1:14" ht="14.25" x14ac:dyDescent="0.2">
      <c r="A8209" s="42" t="s">
        <v>29</v>
      </c>
      <c r="B8209" s="44" t="s">
        <v>15</v>
      </c>
      <c r="C8209" s="44" t="s">
        <v>57</v>
      </c>
      <c r="D8209" s="43">
        <v>5161835.7629999993</v>
      </c>
      <c r="E8209" s="43">
        <v>-306779.92799999996</v>
      </c>
      <c r="F8209" s="45">
        <v>-102190</v>
      </c>
      <c r="G8209" s="45">
        <v>-107580</v>
      </c>
      <c r="H8209" s="45">
        <v>-29900</v>
      </c>
      <c r="I8209" s="55">
        <f>pro[[#This Row],[Admin expenses 3]]+pro[[#This Row],[Admin expenses 2]]+pro[[#This Row],[Admin expenses 1]]+pro[[#This Row],[COGS]]</f>
        <v>-546449.92799999996</v>
      </c>
      <c r="J8209" s="55">
        <f>pro[[#This Row],[Revenue]]+pro[[#This Row],[AdminExp]]</f>
        <v>4615385.834999999</v>
      </c>
      <c r="K8209" s="83">
        <f>pro[[#This Row],[Profit]]/pro[[#This Row],[Revenue]]</f>
        <v>0.89413651400593774</v>
      </c>
      <c r="L8209" s="56">
        <f t="shared" si="128"/>
        <v>8</v>
      </c>
      <c r="M8209" s="82" t="str">
        <f>"Q"&amp;" "&amp;VLOOKUP(pro[[#This Row],[Period]],Mapping!A:B,2,0)</f>
        <v>Q 3</v>
      </c>
      <c r="N8209"/>
    </row>
    <row r="8210" spans="1:14" ht="14.25" x14ac:dyDescent="0.2">
      <c r="A8210" s="42" t="s">
        <v>29</v>
      </c>
      <c r="B8210" s="44" t="s">
        <v>15</v>
      </c>
      <c r="C8210" s="44" t="s">
        <v>57</v>
      </c>
      <c r="D8210" s="43">
        <v>44472.631000000001</v>
      </c>
      <c r="E8210" s="43">
        <v>-18236.463</v>
      </c>
      <c r="F8210" s="45">
        <v>-83370</v>
      </c>
      <c r="G8210" s="45">
        <v>-16110</v>
      </c>
      <c r="H8210" s="45">
        <v>-81470</v>
      </c>
      <c r="I8210" s="55">
        <f>pro[[#This Row],[Admin expenses 3]]+pro[[#This Row],[Admin expenses 2]]+pro[[#This Row],[Admin expenses 1]]+pro[[#This Row],[COGS]]</f>
        <v>-199186.46299999999</v>
      </c>
      <c r="J8210" s="55">
        <f>pro[[#This Row],[Revenue]]+pro[[#This Row],[AdminExp]]</f>
        <v>-154713.83199999999</v>
      </c>
      <c r="K8210" s="83">
        <f>pro[[#This Row],[Profit]]/pro[[#This Row],[Revenue]]</f>
        <v>-3.4788549388948899</v>
      </c>
      <c r="L8210" s="56">
        <f t="shared" si="128"/>
        <v>8</v>
      </c>
      <c r="M8210" s="82" t="str">
        <f>"Q"&amp;" "&amp;VLOOKUP(pro[[#This Row],[Period]],Mapping!A:B,2,0)</f>
        <v>Q 3</v>
      </c>
      <c r="N8210"/>
    </row>
    <row r="8211" spans="1:14" ht="14.25" x14ac:dyDescent="0.2">
      <c r="A8211" s="42" t="s">
        <v>29</v>
      </c>
      <c r="B8211" s="44" t="s">
        <v>15</v>
      </c>
      <c r="C8211" s="44" t="s">
        <v>57</v>
      </c>
      <c r="D8211" s="43">
        <v>25737.592999999997</v>
      </c>
      <c r="E8211" s="43">
        <v>-15190.455</v>
      </c>
      <c r="F8211" s="45">
        <v>-43210</v>
      </c>
      <c r="G8211" s="45">
        <v>-53430</v>
      </c>
      <c r="H8211" s="45">
        <v>-79580</v>
      </c>
      <c r="I8211" s="55">
        <f>pro[[#This Row],[Admin expenses 3]]+pro[[#This Row],[Admin expenses 2]]+pro[[#This Row],[Admin expenses 1]]+pro[[#This Row],[COGS]]</f>
        <v>-191410.45499999999</v>
      </c>
      <c r="J8211" s="55">
        <f>pro[[#This Row],[Revenue]]+pro[[#This Row],[AdminExp]]</f>
        <v>-165672.86199999999</v>
      </c>
      <c r="K8211" s="83">
        <f>pro[[#This Row],[Profit]]/pro[[#This Row],[Revenue]]</f>
        <v>-6.4369990620335011</v>
      </c>
      <c r="L8211" s="56">
        <f t="shared" si="128"/>
        <v>8</v>
      </c>
      <c r="M8211" s="82" t="str">
        <f>"Q"&amp;" "&amp;VLOOKUP(pro[[#This Row],[Period]],Mapping!A:B,2,0)</f>
        <v>Q 3</v>
      </c>
      <c r="N8211"/>
    </row>
    <row r="8212" spans="1:14" ht="14.25" x14ac:dyDescent="0.2">
      <c r="A8212" s="42" t="s">
        <v>29</v>
      </c>
      <c r="B8212" s="44" t="s">
        <v>15</v>
      </c>
      <c r="C8212" s="44" t="s">
        <v>57</v>
      </c>
      <c r="D8212" s="43">
        <v>50701.062999999995</v>
      </c>
      <c r="E8212" s="43">
        <v>-29924.026999999998</v>
      </c>
      <c r="F8212" s="45">
        <v>-69440</v>
      </c>
      <c r="G8212" s="45">
        <v>-105660</v>
      </c>
      <c r="H8212" s="45">
        <v>-34860</v>
      </c>
      <c r="I8212" s="55">
        <f>pro[[#This Row],[Admin expenses 3]]+pro[[#This Row],[Admin expenses 2]]+pro[[#This Row],[Admin expenses 1]]+pro[[#This Row],[COGS]]</f>
        <v>-239884.027</v>
      </c>
      <c r="J8212" s="55">
        <f>pro[[#This Row],[Revenue]]+pro[[#This Row],[AdminExp]]</f>
        <v>-189182.96400000001</v>
      </c>
      <c r="K8212" s="83">
        <f>pro[[#This Row],[Profit]]/pro[[#This Row],[Revenue]]</f>
        <v>-3.7313411752333483</v>
      </c>
      <c r="L8212" s="56">
        <f t="shared" si="128"/>
        <v>8</v>
      </c>
      <c r="M8212" s="82" t="str">
        <f>"Q"&amp;" "&amp;VLOOKUP(pro[[#This Row],[Period]],Mapping!A:B,2,0)</f>
        <v>Q 3</v>
      </c>
      <c r="N8212"/>
    </row>
    <row r="8213" spans="1:14" ht="14.25" x14ac:dyDescent="0.2">
      <c r="A8213" s="42" t="s">
        <v>29</v>
      </c>
      <c r="B8213" s="44" t="s">
        <v>15</v>
      </c>
      <c r="C8213" s="44" t="s">
        <v>57</v>
      </c>
      <c r="D8213" s="43">
        <v>19349.203999999998</v>
      </c>
      <c r="E8213" s="43">
        <v>-3840.683</v>
      </c>
      <c r="F8213" s="45">
        <v>-17330</v>
      </c>
      <c r="G8213" s="45">
        <v>-14620</v>
      </c>
      <c r="H8213" s="45">
        <v>-12410</v>
      </c>
      <c r="I8213" s="55">
        <f>pro[[#This Row],[Admin expenses 3]]+pro[[#This Row],[Admin expenses 2]]+pro[[#This Row],[Admin expenses 1]]+pro[[#This Row],[COGS]]</f>
        <v>-48200.682999999997</v>
      </c>
      <c r="J8213" s="55">
        <f>pro[[#This Row],[Revenue]]+pro[[#This Row],[AdminExp]]</f>
        <v>-28851.478999999999</v>
      </c>
      <c r="K8213" s="83">
        <f>pro[[#This Row],[Profit]]/pro[[#This Row],[Revenue]]</f>
        <v>-1.4910938455142653</v>
      </c>
      <c r="L8213" s="56">
        <f t="shared" si="128"/>
        <v>8</v>
      </c>
      <c r="M8213" s="82" t="str">
        <f>"Q"&amp;" "&amp;VLOOKUP(pro[[#This Row],[Period]],Mapping!A:B,2,0)</f>
        <v>Q 3</v>
      </c>
      <c r="N8213"/>
    </row>
    <row r="8214" spans="1:14" ht="14.25" x14ac:dyDescent="0.2">
      <c r="A8214" s="42" t="s">
        <v>29</v>
      </c>
      <c r="B8214" s="44" t="s">
        <v>15</v>
      </c>
      <c r="C8214" s="44" t="s">
        <v>57</v>
      </c>
      <c r="D8214" s="43">
        <v>886240.99899999995</v>
      </c>
      <c r="E8214" s="43">
        <v>-163269.04299999998</v>
      </c>
      <c r="F8214" s="45">
        <v>-53820</v>
      </c>
      <c r="G8214" s="45">
        <v>-65020</v>
      </c>
      <c r="H8214" s="45">
        <v>-23440</v>
      </c>
      <c r="I8214" s="55">
        <f>pro[[#This Row],[Admin expenses 3]]+pro[[#This Row],[Admin expenses 2]]+pro[[#This Row],[Admin expenses 1]]+pro[[#This Row],[COGS]]</f>
        <v>-305549.04299999995</v>
      </c>
      <c r="J8214" s="55">
        <f>pro[[#This Row],[Revenue]]+pro[[#This Row],[AdminExp]]</f>
        <v>580691.95600000001</v>
      </c>
      <c r="K8214" s="83">
        <f>pro[[#This Row],[Profit]]/pro[[#This Row],[Revenue]]</f>
        <v>0.65523030039823293</v>
      </c>
      <c r="L8214" s="56">
        <f t="shared" si="128"/>
        <v>8</v>
      </c>
      <c r="M8214" s="82" t="str">
        <f>"Q"&amp;" "&amp;VLOOKUP(pro[[#This Row],[Period]],Mapping!A:B,2,0)</f>
        <v>Q 3</v>
      </c>
      <c r="N8214"/>
    </row>
    <row r="8215" spans="1:14" ht="14.25" x14ac:dyDescent="0.2">
      <c r="A8215" s="42" t="s">
        <v>29</v>
      </c>
      <c r="B8215" s="44" t="s">
        <v>15</v>
      </c>
      <c r="C8215" s="44" t="s">
        <v>57</v>
      </c>
      <c r="D8215" s="43">
        <v>1489035.2120000001</v>
      </c>
      <c r="E8215" s="43">
        <v>-404218.82900000003</v>
      </c>
      <c r="F8215" s="45">
        <v>-29940</v>
      </c>
      <c r="G8215" s="45">
        <v>-47300</v>
      </c>
      <c r="H8215" s="45">
        <v>-91540</v>
      </c>
      <c r="I8215" s="55">
        <f>pro[[#This Row],[Admin expenses 3]]+pro[[#This Row],[Admin expenses 2]]+pro[[#This Row],[Admin expenses 1]]+pro[[#This Row],[COGS]]</f>
        <v>-572998.82900000003</v>
      </c>
      <c r="J8215" s="55">
        <f>pro[[#This Row],[Revenue]]+pro[[#This Row],[AdminExp]]</f>
        <v>916036.38300000003</v>
      </c>
      <c r="K8215" s="83">
        <f>pro[[#This Row],[Profit]]/pro[[#This Row],[Revenue]]</f>
        <v>0.61518785829760481</v>
      </c>
      <c r="L8215" s="56">
        <f t="shared" si="128"/>
        <v>8</v>
      </c>
      <c r="M8215" s="82" t="str">
        <f>"Q"&amp;" "&amp;VLOOKUP(pro[[#This Row],[Period]],Mapping!A:B,2,0)</f>
        <v>Q 3</v>
      </c>
      <c r="N8215"/>
    </row>
    <row r="8216" spans="1:14" ht="14.25" x14ac:dyDescent="0.2">
      <c r="A8216" s="42" t="s">
        <v>29</v>
      </c>
      <c r="B8216" s="44" t="s">
        <v>15</v>
      </c>
      <c r="C8216" s="44" t="s">
        <v>57</v>
      </c>
      <c r="D8216" s="43">
        <v>15033438.833000001</v>
      </c>
      <c r="E8216" s="43">
        <v>-76045.521999999997</v>
      </c>
      <c r="F8216" s="45">
        <v>-72000</v>
      </c>
      <c r="G8216" s="45">
        <v>-91380</v>
      </c>
      <c r="H8216" s="45">
        <v>-51750</v>
      </c>
      <c r="I8216" s="55">
        <f>pro[[#This Row],[Admin expenses 3]]+pro[[#This Row],[Admin expenses 2]]+pro[[#This Row],[Admin expenses 1]]+pro[[#This Row],[COGS]]</f>
        <v>-291175.522</v>
      </c>
      <c r="J8216" s="55">
        <f>pro[[#This Row],[Revenue]]+pro[[#This Row],[AdminExp]]</f>
        <v>14742263.311000001</v>
      </c>
      <c r="K8216" s="83">
        <f>pro[[#This Row],[Profit]]/pro[[#This Row],[Revenue]]</f>
        <v>0.98063147592280497</v>
      </c>
      <c r="L8216" s="56">
        <f t="shared" si="128"/>
        <v>8</v>
      </c>
      <c r="M8216" s="82" t="str">
        <f>"Q"&amp;" "&amp;VLOOKUP(pro[[#This Row],[Period]],Mapping!A:B,2,0)</f>
        <v>Q 3</v>
      </c>
      <c r="N8216"/>
    </row>
    <row r="8217" spans="1:14" ht="14.25" x14ac:dyDescent="0.2">
      <c r="A8217" s="42" t="s">
        <v>29</v>
      </c>
      <c r="B8217" s="44" t="s">
        <v>15</v>
      </c>
      <c r="C8217" s="44" t="s">
        <v>57</v>
      </c>
      <c r="D8217" s="43">
        <v>69714.09199999999</v>
      </c>
      <c r="E8217" s="43">
        <v>-72538.948999999993</v>
      </c>
      <c r="F8217" s="45">
        <v>-71440</v>
      </c>
      <c r="G8217" s="45">
        <v>-14650</v>
      </c>
      <c r="H8217" s="45">
        <v>-76460</v>
      </c>
      <c r="I8217" s="55">
        <f>pro[[#This Row],[Admin expenses 3]]+pro[[#This Row],[Admin expenses 2]]+pro[[#This Row],[Admin expenses 1]]+pro[[#This Row],[COGS]]</f>
        <v>-235088.94899999999</v>
      </c>
      <c r="J8217" s="55">
        <f>pro[[#This Row],[Revenue]]+pro[[#This Row],[AdminExp]]</f>
        <v>-165374.85700000002</v>
      </c>
      <c r="K8217" s="83">
        <f>pro[[#This Row],[Profit]]/pro[[#This Row],[Revenue]]</f>
        <v>-2.3721869173882384</v>
      </c>
      <c r="L8217" s="56">
        <f t="shared" si="128"/>
        <v>8</v>
      </c>
      <c r="M8217" s="82" t="str">
        <f>"Q"&amp;" "&amp;VLOOKUP(pro[[#This Row],[Period]],Mapping!A:B,2,0)</f>
        <v>Q 3</v>
      </c>
      <c r="N8217"/>
    </row>
    <row r="8218" spans="1:14" ht="14.25" x14ac:dyDescent="0.2">
      <c r="A8218" s="42" t="s">
        <v>29</v>
      </c>
      <c r="B8218" s="44" t="s">
        <v>15</v>
      </c>
      <c r="C8218" s="44" t="s">
        <v>57</v>
      </c>
      <c r="D8218" s="43">
        <v>198286.01099999997</v>
      </c>
      <c r="E8218" s="43">
        <v>-117812.00899999999</v>
      </c>
      <c r="F8218" s="45">
        <v>-33120</v>
      </c>
      <c r="G8218" s="45">
        <v>-24420</v>
      </c>
      <c r="H8218" s="45">
        <v>-96160</v>
      </c>
      <c r="I8218" s="55">
        <f>pro[[#This Row],[Admin expenses 3]]+pro[[#This Row],[Admin expenses 2]]+pro[[#This Row],[Admin expenses 1]]+pro[[#This Row],[COGS]]</f>
        <v>-271512.00899999996</v>
      </c>
      <c r="J8218" s="55">
        <f>pro[[#This Row],[Revenue]]+pro[[#This Row],[AdminExp]]</f>
        <v>-73225.997999999992</v>
      </c>
      <c r="K8218" s="83">
        <f>pro[[#This Row],[Profit]]/pro[[#This Row],[Revenue]]</f>
        <v>-0.36929482635060928</v>
      </c>
      <c r="L8218" s="56">
        <f t="shared" si="128"/>
        <v>8</v>
      </c>
      <c r="M8218" s="82" t="str">
        <f>"Q"&amp;" "&amp;VLOOKUP(pro[[#This Row],[Period]],Mapping!A:B,2,0)</f>
        <v>Q 3</v>
      </c>
      <c r="N8218"/>
    </row>
    <row r="8219" spans="1:14" ht="14.25" x14ac:dyDescent="0.2">
      <c r="A8219" s="42" t="s">
        <v>29</v>
      </c>
      <c r="B8219" s="44" t="s">
        <v>15</v>
      </c>
      <c r="C8219" s="44" t="s">
        <v>57</v>
      </c>
      <c r="D8219" s="43">
        <v>624637.29999999993</v>
      </c>
      <c r="E8219" s="43">
        <v>-370534.92</v>
      </c>
      <c r="F8219" s="45">
        <v>-59790</v>
      </c>
      <c r="G8219" s="45">
        <v>-57250</v>
      </c>
      <c r="H8219" s="45">
        <v>-100180</v>
      </c>
      <c r="I8219" s="55">
        <f>pro[[#This Row],[Admin expenses 3]]+pro[[#This Row],[Admin expenses 2]]+pro[[#This Row],[Admin expenses 1]]+pro[[#This Row],[COGS]]</f>
        <v>-587754.91999999993</v>
      </c>
      <c r="J8219" s="55">
        <f>pro[[#This Row],[Revenue]]+pro[[#This Row],[AdminExp]]</f>
        <v>36882.380000000005</v>
      </c>
      <c r="K8219" s="83">
        <f>pro[[#This Row],[Profit]]/pro[[#This Row],[Revenue]]</f>
        <v>5.9046073617441686E-2</v>
      </c>
      <c r="L8219" s="56">
        <f t="shared" si="128"/>
        <v>8</v>
      </c>
      <c r="M8219" s="82" t="str">
        <f>"Q"&amp;" "&amp;VLOOKUP(pro[[#This Row],[Period]],Mapping!A:B,2,0)</f>
        <v>Q 3</v>
      </c>
      <c r="N8219"/>
    </row>
    <row r="8220" spans="1:14" ht="14.25" x14ac:dyDescent="0.2">
      <c r="A8220" s="42" t="s">
        <v>29</v>
      </c>
      <c r="B8220" s="44" t="s">
        <v>15</v>
      </c>
      <c r="C8220" s="44" t="s">
        <v>57</v>
      </c>
      <c r="D8220" s="43">
        <v>1294964.5869999998</v>
      </c>
      <c r="E8220" s="43">
        <v>-818009.71</v>
      </c>
      <c r="F8220" s="45">
        <v>-63190</v>
      </c>
      <c r="G8220" s="45">
        <v>-74680</v>
      </c>
      <c r="H8220" s="45">
        <v>-17080</v>
      </c>
      <c r="I8220" s="55">
        <f>pro[[#This Row],[Admin expenses 3]]+pro[[#This Row],[Admin expenses 2]]+pro[[#This Row],[Admin expenses 1]]+pro[[#This Row],[COGS]]</f>
        <v>-972959.71</v>
      </c>
      <c r="J8220" s="55">
        <f>pro[[#This Row],[Revenue]]+pro[[#This Row],[AdminExp]]</f>
        <v>322004.87699999986</v>
      </c>
      <c r="K8220" s="83">
        <f>pro[[#This Row],[Profit]]/pro[[#This Row],[Revenue]]</f>
        <v>0.24865921449325309</v>
      </c>
      <c r="L8220" s="56">
        <f t="shared" si="128"/>
        <v>8</v>
      </c>
      <c r="M8220" s="82" t="str">
        <f>"Q"&amp;" "&amp;VLOOKUP(pro[[#This Row],[Period]],Mapping!A:B,2,0)</f>
        <v>Q 3</v>
      </c>
      <c r="N8220"/>
    </row>
    <row r="8221" spans="1:14" ht="14.25" x14ac:dyDescent="0.2">
      <c r="A8221" s="42" t="s">
        <v>29</v>
      </c>
      <c r="B8221" s="44" t="s">
        <v>15</v>
      </c>
      <c r="C8221" s="44" t="s">
        <v>57</v>
      </c>
      <c r="D8221" s="43">
        <v>984631.71099999989</v>
      </c>
      <c r="E8221" s="43">
        <v>-51645.37</v>
      </c>
      <c r="F8221" s="45">
        <v>-67700</v>
      </c>
      <c r="G8221" s="45">
        <v>-59300</v>
      </c>
      <c r="H8221" s="45">
        <v>-61170</v>
      </c>
      <c r="I8221" s="55">
        <f>pro[[#This Row],[Admin expenses 3]]+pro[[#This Row],[Admin expenses 2]]+pro[[#This Row],[Admin expenses 1]]+pro[[#This Row],[COGS]]</f>
        <v>-239815.37</v>
      </c>
      <c r="J8221" s="55">
        <f>pro[[#This Row],[Revenue]]+pro[[#This Row],[AdminExp]]</f>
        <v>744816.3409999999</v>
      </c>
      <c r="K8221" s="83">
        <f>pro[[#This Row],[Profit]]/pro[[#This Row],[Revenue]]</f>
        <v>0.75644155340432662</v>
      </c>
      <c r="L8221" s="56">
        <f t="shared" si="128"/>
        <v>8</v>
      </c>
      <c r="M8221" s="82" t="str">
        <f>"Q"&amp;" "&amp;VLOOKUP(pro[[#This Row],[Period]],Mapping!A:B,2,0)</f>
        <v>Q 3</v>
      </c>
      <c r="N8221"/>
    </row>
    <row r="8222" spans="1:14" ht="14.25" x14ac:dyDescent="0.2">
      <c r="A8222" s="42" t="s">
        <v>29</v>
      </c>
      <c r="B8222" s="44" t="s">
        <v>15</v>
      </c>
      <c r="C8222" s="44" t="s">
        <v>57</v>
      </c>
      <c r="D8222" s="43">
        <v>13573375.423999999</v>
      </c>
      <c r="E8222" s="43">
        <v>-684607.52499999991</v>
      </c>
      <c r="F8222" s="45">
        <v>-30230</v>
      </c>
      <c r="G8222" s="45">
        <v>-50860</v>
      </c>
      <c r="H8222" s="45">
        <v>-105770</v>
      </c>
      <c r="I8222" s="55">
        <f>pro[[#This Row],[Admin expenses 3]]+pro[[#This Row],[Admin expenses 2]]+pro[[#This Row],[Admin expenses 1]]+pro[[#This Row],[COGS]]</f>
        <v>-871467.52499999991</v>
      </c>
      <c r="J8222" s="55">
        <f>pro[[#This Row],[Revenue]]+pro[[#This Row],[AdminExp]]</f>
        <v>12701907.898999998</v>
      </c>
      <c r="K8222" s="83">
        <f>pro[[#This Row],[Profit]]/pro[[#This Row],[Revenue]]</f>
        <v>0.93579581365891495</v>
      </c>
      <c r="L8222" s="56">
        <f t="shared" si="128"/>
        <v>8</v>
      </c>
      <c r="M8222" s="82" t="str">
        <f>"Q"&amp;" "&amp;VLOOKUP(pro[[#This Row],[Period]],Mapping!A:B,2,0)</f>
        <v>Q 3</v>
      </c>
      <c r="N8222"/>
    </row>
    <row r="8223" spans="1:14" ht="14.25" x14ac:dyDescent="0.2">
      <c r="A8223" s="42" t="s">
        <v>29</v>
      </c>
      <c r="B8223" s="44" t="s">
        <v>15</v>
      </c>
      <c r="C8223" s="44" t="s">
        <v>57</v>
      </c>
      <c r="D8223" s="43">
        <v>2399135.6689999998</v>
      </c>
      <c r="E8223" s="43">
        <v>-1218942.06</v>
      </c>
      <c r="F8223" s="45">
        <v>-75110</v>
      </c>
      <c r="G8223" s="45">
        <v>-52260</v>
      </c>
      <c r="H8223" s="45">
        <v>-87610</v>
      </c>
      <c r="I8223" s="55">
        <f>pro[[#This Row],[Admin expenses 3]]+pro[[#This Row],[Admin expenses 2]]+pro[[#This Row],[Admin expenses 1]]+pro[[#This Row],[COGS]]</f>
        <v>-1433922.06</v>
      </c>
      <c r="J8223" s="55">
        <f>pro[[#This Row],[Revenue]]+pro[[#This Row],[AdminExp]]</f>
        <v>965213.60899999971</v>
      </c>
      <c r="K8223" s="83">
        <f>pro[[#This Row],[Profit]]/pro[[#This Row],[Revenue]]</f>
        <v>0.40231722677122173</v>
      </c>
      <c r="L8223" s="56">
        <f t="shared" si="128"/>
        <v>8</v>
      </c>
      <c r="M8223" s="82" t="str">
        <f>"Q"&amp;" "&amp;VLOOKUP(pro[[#This Row],[Period]],Mapping!A:B,2,0)</f>
        <v>Q 3</v>
      </c>
      <c r="N8223"/>
    </row>
    <row r="8224" spans="1:14" ht="14.25" x14ac:dyDescent="0.2">
      <c r="A8224" s="42" t="s">
        <v>29</v>
      </c>
      <c r="B8224" s="44" t="s">
        <v>15</v>
      </c>
      <c r="C8224" s="44" t="s">
        <v>57</v>
      </c>
      <c r="D8224" s="43">
        <v>1220374.26</v>
      </c>
      <c r="E8224" s="43">
        <v>-1151144.8199999998</v>
      </c>
      <c r="F8224" s="45">
        <v>-99160</v>
      </c>
      <c r="G8224" s="45">
        <v>-102320</v>
      </c>
      <c r="H8224" s="45">
        <v>-12420</v>
      </c>
      <c r="I8224" s="55">
        <f>pro[[#This Row],[Admin expenses 3]]+pro[[#This Row],[Admin expenses 2]]+pro[[#This Row],[Admin expenses 1]]+pro[[#This Row],[COGS]]</f>
        <v>-1365044.8199999998</v>
      </c>
      <c r="J8224" s="55">
        <f>pro[[#This Row],[Revenue]]+pro[[#This Row],[AdminExp]]</f>
        <v>-144670.55999999982</v>
      </c>
      <c r="K8224" s="83">
        <f>pro[[#This Row],[Profit]]/pro[[#This Row],[Revenue]]</f>
        <v>-0.11854605979644295</v>
      </c>
      <c r="L8224" s="56">
        <f t="shared" si="128"/>
        <v>8</v>
      </c>
      <c r="M8224" s="82" t="str">
        <f>"Q"&amp;" "&amp;VLOOKUP(pro[[#This Row],[Period]],Mapping!A:B,2,0)</f>
        <v>Q 3</v>
      </c>
      <c r="N8224"/>
    </row>
    <row r="8225" spans="1:14" ht="14.25" x14ac:dyDescent="0.2">
      <c r="A8225" s="42" t="s">
        <v>29</v>
      </c>
      <c r="B8225" s="44" t="s">
        <v>17</v>
      </c>
      <c r="C8225" s="44" t="s">
        <v>57</v>
      </c>
      <c r="D8225" s="43">
        <v>2678.8719999999998</v>
      </c>
      <c r="E8225" s="43">
        <v>-7519.4</v>
      </c>
      <c r="F8225" s="45">
        <v>-96180</v>
      </c>
      <c r="G8225" s="45">
        <v>-71220</v>
      </c>
      <c r="H8225" s="45">
        <v>-104420</v>
      </c>
      <c r="I8225" s="55">
        <f>pro[[#This Row],[Admin expenses 3]]+pro[[#This Row],[Admin expenses 2]]+pro[[#This Row],[Admin expenses 1]]+pro[[#This Row],[COGS]]</f>
        <v>-279339.40000000002</v>
      </c>
      <c r="J8225" s="55">
        <f>pro[[#This Row],[Revenue]]+pro[[#This Row],[AdminExp]]</f>
        <v>-276660.52800000005</v>
      </c>
      <c r="K8225" s="83">
        <f>pro[[#This Row],[Profit]]/pro[[#This Row],[Revenue]]</f>
        <v>-103.27500828707011</v>
      </c>
      <c r="L8225" s="56">
        <f t="shared" si="128"/>
        <v>8</v>
      </c>
      <c r="M8225" s="82" t="str">
        <f>"Q"&amp;" "&amp;VLOOKUP(pro[[#This Row],[Period]],Mapping!A:B,2,0)</f>
        <v>Q 3</v>
      </c>
      <c r="N8225"/>
    </row>
    <row r="8226" spans="1:14" ht="14.25" x14ac:dyDescent="0.2">
      <c r="A8226" s="42" t="s">
        <v>29</v>
      </c>
      <c r="B8226" s="44" t="s">
        <v>17</v>
      </c>
      <c r="C8226" s="44" t="s">
        <v>57</v>
      </c>
      <c r="D8226" s="43">
        <v>130225.89299999998</v>
      </c>
      <c r="E8226" s="43">
        <v>-204469.47499999998</v>
      </c>
      <c r="F8226" s="45">
        <v>-98520</v>
      </c>
      <c r="G8226" s="45">
        <v>-53730</v>
      </c>
      <c r="H8226" s="45">
        <v>-78450</v>
      </c>
      <c r="I8226" s="55">
        <f>pro[[#This Row],[Admin expenses 3]]+pro[[#This Row],[Admin expenses 2]]+pro[[#This Row],[Admin expenses 1]]+pro[[#This Row],[COGS]]</f>
        <v>-435169.47499999998</v>
      </c>
      <c r="J8226" s="55">
        <f>pro[[#This Row],[Revenue]]+pro[[#This Row],[AdminExp]]</f>
        <v>-304943.58199999999</v>
      </c>
      <c r="K8226" s="83">
        <f>pro[[#This Row],[Profit]]/pro[[#This Row],[Revenue]]</f>
        <v>-2.3416509188383912</v>
      </c>
      <c r="L8226" s="56">
        <f t="shared" si="128"/>
        <v>8</v>
      </c>
      <c r="M8226" s="82" t="str">
        <f>"Q"&amp;" "&amp;VLOOKUP(pro[[#This Row],[Period]],Mapping!A:B,2,0)</f>
        <v>Q 3</v>
      </c>
      <c r="N8226"/>
    </row>
    <row r="8227" spans="1:14" ht="14.25" x14ac:dyDescent="0.2">
      <c r="A8227" s="42" t="s">
        <v>29</v>
      </c>
      <c r="B8227" s="44" t="s">
        <v>17</v>
      </c>
      <c r="C8227" s="44" t="s">
        <v>58</v>
      </c>
      <c r="D8227" s="43">
        <v>870339.02899999998</v>
      </c>
      <c r="E8227" s="43">
        <v>-672743.02899999998</v>
      </c>
      <c r="F8227" s="45">
        <v>-92670</v>
      </c>
      <c r="G8227" s="45">
        <v>-64920</v>
      </c>
      <c r="H8227" s="45">
        <v>-66800</v>
      </c>
      <c r="I8227" s="55">
        <f>pro[[#This Row],[Admin expenses 3]]+pro[[#This Row],[Admin expenses 2]]+pro[[#This Row],[Admin expenses 1]]+pro[[#This Row],[COGS]]</f>
        <v>-897133.02899999998</v>
      </c>
      <c r="J8227" s="55">
        <f>pro[[#This Row],[Revenue]]+pro[[#This Row],[AdminExp]]</f>
        <v>-26794</v>
      </c>
      <c r="K8227" s="83">
        <f>pro[[#This Row],[Profit]]/pro[[#This Row],[Revenue]]</f>
        <v>-3.078570431431267E-2</v>
      </c>
      <c r="L8227" s="56">
        <f t="shared" si="128"/>
        <v>8</v>
      </c>
      <c r="M8227" s="82" t="str">
        <f>"Q"&amp;" "&amp;VLOOKUP(pro[[#This Row],[Period]],Mapping!A:B,2,0)</f>
        <v>Q 3</v>
      </c>
      <c r="N8227"/>
    </row>
    <row r="8228" spans="1:14" ht="14.25" x14ac:dyDescent="0.2">
      <c r="A8228" s="42" t="s">
        <v>29</v>
      </c>
      <c r="B8228" s="44" t="s">
        <v>17</v>
      </c>
      <c r="C8228" s="44" t="s">
        <v>59</v>
      </c>
      <c r="D8228" s="43">
        <v>125003.704</v>
      </c>
      <c r="E8228" s="43">
        <v>-130052.60099999998</v>
      </c>
      <c r="F8228" s="45">
        <v>-71410</v>
      </c>
      <c r="G8228" s="45">
        <v>-61690</v>
      </c>
      <c r="H8228" s="45">
        <v>-53350</v>
      </c>
      <c r="I8228" s="55">
        <f>pro[[#This Row],[Admin expenses 3]]+pro[[#This Row],[Admin expenses 2]]+pro[[#This Row],[Admin expenses 1]]+pro[[#This Row],[COGS]]</f>
        <v>-316502.60099999997</v>
      </c>
      <c r="J8228" s="55">
        <f>pro[[#This Row],[Revenue]]+pro[[#This Row],[AdminExp]]</f>
        <v>-191498.89699999997</v>
      </c>
      <c r="K8228" s="83">
        <f>pro[[#This Row],[Profit]]/pro[[#This Row],[Revenue]]</f>
        <v>-1.5319457813826058</v>
      </c>
      <c r="L8228" s="56">
        <f t="shared" si="128"/>
        <v>8</v>
      </c>
      <c r="M8228" s="82" t="str">
        <f>"Q"&amp;" "&amp;VLOOKUP(pro[[#This Row],[Period]],Mapping!A:B,2,0)</f>
        <v>Q 3</v>
      </c>
      <c r="N8228"/>
    </row>
    <row r="8229" spans="1:14" ht="14.25" x14ac:dyDescent="0.2">
      <c r="A8229" s="42" t="s">
        <v>29</v>
      </c>
      <c r="B8229" s="44" t="s">
        <v>17</v>
      </c>
      <c r="C8229" s="44" t="s">
        <v>57</v>
      </c>
      <c r="D8229" s="43">
        <v>111188.658</v>
      </c>
      <c r="E8229" s="43">
        <v>-159723.69699999999</v>
      </c>
      <c r="F8229" s="45">
        <v>-54210</v>
      </c>
      <c r="G8229" s="45">
        <v>-70610</v>
      </c>
      <c r="H8229" s="45">
        <v>-35300</v>
      </c>
      <c r="I8229" s="55">
        <f>pro[[#This Row],[Admin expenses 3]]+pro[[#This Row],[Admin expenses 2]]+pro[[#This Row],[Admin expenses 1]]+pro[[#This Row],[COGS]]</f>
        <v>-319843.69699999999</v>
      </c>
      <c r="J8229" s="55">
        <f>pro[[#This Row],[Revenue]]+pro[[#This Row],[AdminExp]]</f>
        <v>-208655.03899999999</v>
      </c>
      <c r="K8229" s="83">
        <f>pro[[#This Row],[Profit]]/pro[[#This Row],[Revenue]]</f>
        <v>-1.8765856405965435</v>
      </c>
      <c r="L8229" s="56">
        <f t="shared" si="128"/>
        <v>8</v>
      </c>
      <c r="M8229" s="82" t="str">
        <f>"Q"&amp;" "&amp;VLOOKUP(pro[[#This Row],[Period]],Mapping!A:B,2,0)</f>
        <v>Q 3</v>
      </c>
      <c r="N8229"/>
    </row>
    <row r="8230" spans="1:14" ht="14.25" x14ac:dyDescent="0.2">
      <c r="A8230" s="42" t="s">
        <v>29</v>
      </c>
      <c r="B8230" s="44" t="s">
        <v>17</v>
      </c>
      <c r="C8230" s="44" t="s">
        <v>57</v>
      </c>
      <c r="D8230" s="43">
        <v>332809.04299999995</v>
      </c>
      <c r="E8230" s="43">
        <v>-162029.60199999998</v>
      </c>
      <c r="F8230" s="45">
        <v>-103790</v>
      </c>
      <c r="G8230" s="45">
        <v>-45150</v>
      </c>
      <c r="H8230" s="45">
        <v>-16360</v>
      </c>
      <c r="I8230" s="55">
        <f>pro[[#This Row],[Admin expenses 3]]+pro[[#This Row],[Admin expenses 2]]+pro[[#This Row],[Admin expenses 1]]+pro[[#This Row],[COGS]]</f>
        <v>-327329.60199999996</v>
      </c>
      <c r="J8230" s="55">
        <f>pro[[#This Row],[Revenue]]+pro[[#This Row],[AdminExp]]</f>
        <v>5479.4409999999916</v>
      </c>
      <c r="K8230" s="83">
        <f>pro[[#This Row],[Profit]]/pro[[#This Row],[Revenue]]</f>
        <v>1.646421909274861E-2</v>
      </c>
      <c r="L8230" s="56">
        <f t="shared" si="128"/>
        <v>8</v>
      </c>
      <c r="M8230" s="82" t="str">
        <f>"Q"&amp;" "&amp;VLOOKUP(pro[[#This Row],[Period]],Mapping!A:B,2,0)</f>
        <v>Q 3</v>
      </c>
      <c r="N8230"/>
    </row>
    <row r="8231" spans="1:14" ht="14.25" x14ac:dyDescent="0.2">
      <c r="A8231" s="42" t="s">
        <v>29</v>
      </c>
      <c r="B8231" s="44" t="s">
        <v>17</v>
      </c>
      <c r="C8231" s="44" t="s">
        <v>57</v>
      </c>
      <c r="D8231" s="43">
        <v>694328.74699999997</v>
      </c>
      <c r="E8231" s="43">
        <v>-458776.57699999993</v>
      </c>
      <c r="F8231" s="45">
        <v>-29160</v>
      </c>
      <c r="G8231" s="45">
        <v>-45400</v>
      </c>
      <c r="H8231" s="45">
        <v>-54450</v>
      </c>
      <c r="I8231" s="55">
        <f>pro[[#This Row],[Admin expenses 3]]+pro[[#This Row],[Admin expenses 2]]+pro[[#This Row],[Admin expenses 1]]+pro[[#This Row],[COGS]]</f>
        <v>-587786.57699999993</v>
      </c>
      <c r="J8231" s="55">
        <f>pro[[#This Row],[Revenue]]+pro[[#This Row],[AdminExp]]</f>
        <v>106542.17000000004</v>
      </c>
      <c r="K8231" s="83">
        <f>pro[[#This Row],[Profit]]/pro[[#This Row],[Revenue]]</f>
        <v>0.15344628961473786</v>
      </c>
      <c r="L8231" s="56">
        <f t="shared" si="128"/>
        <v>8</v>
      </c>
      <c r="M8231" s="82" t="str">
        <f>"Q"&amp;" "&amp;VLOOKUP(pro[[#This Row],[Period]],Mapping!A:B,2,0)</f>
        <v>Q 3</v>
      </c>
      <c r="N8231"/>
    </row>
    <row r="8232" spans="1:14" ht="14.25" x14ac:dyDescent="0.2">
      <c r="A8232" s="42" t="s">
        <v>29</v>
      </c>
      <c r="B8232" s="44" t="s">
        <v>17</v>
      </c>
      <c r="C8232" s="44" t="s">
        <v>57</v>
      </c>
      <c r="D8232" s="43">
        <v>721441.95899999992</v>
      </c>
      <c r="E8232" s="43">
        <v>-646980.60699999996</v>
      </c>
      <c r="F8232" s="45">
        <v>-51560</v>
      </c>
      <c r="G8232" s="45">
        <v>-74180</v>
      </c>
      <c r="H8232" s="45">
        <v>-60900</v>
      </c>
      <c r="I8232" s="55">
        <f>pro[[#This Row],[Admin expenses 3]]+pro[[#This Row],[Admin expenses 2]]+pro[[#This Row],[Admin expenses 1]]+pro[[#This Row],[COGS]]</f>
        <v>-833620.60699999996</v>
      </c>
      <c r="J8232" s="55">
        <f>pro[[#This Row],[Revenue]]+pro[[#This Row],[AdminExp]]</f>
        <v>-112178.64800000004</v>
      </c>
      <c r="K8232" s="83">
        <f>pro[[#This Row],[Profit]]/pro[[#This Row],[Revenue]]</f>
        <v>-0.15549227016888834</v>
      </c>
      <c r="L8232" s="56">
        <f t="shared" si="128"/>
        <v>8</v>
      </c>
      <c r="M8232" s="82" t="str">
        <f>"Q"&amp;" "&amp;VLOOKUP(pro[[#This Row],[Period]],Mapping!A:B,2,0)</f>
        <v>Q 3</v>
      </c>
      <c r="N8232"/>
    </row>
    <row r="8233" spans="1:14" ht="14.25" x14ac:dyDescent="0.2">
      <c r="A8233" s="42" t="s">
        <v>29</v>
      </c>
      <c r="B8233" s="44" t="s">
        <v>17</v>
      </c>
      <c r="C8233" s="44" t="s">
        <v>57</v>
      </c>
      <c r="D8233" s="43">
        <v>1044315.8389999999</v>
      </c>
      <c r="E8233" s="43">
        <v>-720905.31099999999</v>
      </c>
      <c r="F8233" s="45">
        <v>-67750</v>
      </c>
      <c r="G8233" s="45">
        <v>-70480</v>
      </c>
      <c r="H8233" s="45">
        <v>-96520</v>
      </c>
      <c r="I8233" s="55">
        <f>pro[[#This Row],[Admin expenses 3]]+pro[[#This Row],[Admin expenses 2]]+pro[[#This Row],[Admin expenses 1]]+pro[[#This Row],[COGS]]</f>
        <v>-955655.31099999999</v>
      </c>
      <c r="J8233" s="55">
        <f>pro[[#This Row],[Revenue]]+pro[[#This Row],[AdminExp]]</f>
        <v>88660.527999999933</v>
      </c>
      <c r="K8233" s="83">
        <f>pro[[#This Row],[Profit]]/pro[[#This Row],[Revenue]]</f>
        <v>8.4898193332869618E-2</v>
      </c>
      <c r="L8233" s="56">
        <f t="shared" si="128"/>
        <v>8</v>
      </c>
      <c r="M8233" s="82" t="str">
        <f>"Q"&amp;" "&amp;VLOOKUP(pro[[#This Row],[Period]],Mapping!A:B,2,0)</f>
        <v>Q 3</v>
      </c>
      <c r="N8233"/>
    </row>
    <row r="8234" spans="1:14" ht="14.25" x14ac:dyDescent="0.2">
      <c r="A8234" s="42" t="s">
        <v>29</v>
      </c>
      <c r="B8234" s="44" t="s">
        <v>17</v>
      </c>
      <c r="C8234" s="44" t="s">
        <v>58</v>
      </c>
      <c r="D8234" s="43">
        <v>445889.07299999997</v>
      </c>
      <c r="E8234" s="43">
        <v>-122233.84599999999</v>
      </c>
      <c r="F8234" s="45">
        <v>-58340</v>
      </c>
      <c r="G8234" s="45">
        <v>-65170</v>
      </c>
      <c r="H8234" s="45">
        <v>-93390</v>
      </c>
      <c r="I8234" s="55">
        <f>pro[[#This Row],[Admin expenses 3]]+pro[[#This Row],[Admin expenses 2]]+pro[[#This Row],[Admin expenses 1]]+pro[[#This Row],[COGS]]</f>
        <v>-339133.84600000002</v>
      </c>
      <c r="J8234" s="55">
        <f>pro[[#This Row],[Revenue]]+pro[[#This Row],[AdminExp]]</f>
        <v>106755.22699999996</v>
      </c>
      <c r="K8234" s="83">
        <f>pro[[#This Row],[Profit]]/pro[[#This Row],[Revenue]]</f>
        <v>0.23942104317949942</v>
      </c>
      <c r="L8234" s="56">
        <f t="shared" si="128"/>
        <v>8</v>
      </c>
      <c r="M8234" s="82" t="str">
        <f>"Q"&amp;" "&amp;VLOOKUP(pro[[#This Row],[Period]],Mapping!A:B,2,0)</f>
        <v>Q 3</v>
      </c>
      <c r="N8234"/>
    </row>
    <row r="8235" spans="1:14" ht="14.25" x14ac:dyDescent="0.2">
      <c r="A8235" s="42" t="s">
        <v>29</v>
      </c>
      <c r="B8235" s="44" t="s">
        <v>17</v>
      </c>
      <c r="C8235" s="44" t="s">
        <v>59</v>
      </c>
      <c r="D8235" s="43">
        <v>49786.891000000003</v>
      </c>
      <c r="E8235" s="43">
        <v>-20245.098999999998</v>
      </c>
      <c r="F8235" s="45">
        <v>-80040</v>
      </c>
      <c r="G8235" s="45">
        <v>-45730</v>
      </c>
      <c r="H8235" s="45">
        <v>-23460</v>
      </c>
      <c r="I8235" s="55">
        <f>pro[[#This Row],[Admin expenses 3]]+pro[[#This Row],[Admin expenses 2]]+pro[[#This Row],[Admin expenses 1]]+pro[[#This Row],[COGS]]</f>
        <v>-169475.09899999999</v>
      </c>
      <c r="J8235" s="55">
        <f>pro[[#This Row],[Revenue]]+pro[[#This Row],[AdminExp]]</f>
        <v>-119688.20799999998</v>
      </c>
      <c r="K8235" s="83">
        <f>pro[[#This Row],[Profit]]/pro[[#This Row],[Revenue]]</f>
        <v>-2.4040104854107072</v>
      </c>
      <c r="L8235" s="56">
        <f t="shared" si="128"/>
        <v>8</v>
      </c>
      <c r="M8235" s="82" t="str">
        <f>"Q"&amp;" "&amp;VLOOKUP(pro[[#This Row],[Period]],Mapping!A:B,2,0)</f>
        <v>Q 3</v>
      </c>
      <c r="N8235"/>
    </row>
    <row r="8236" spans="1:14" ht="14.25" x14ac:dyDescent="0.2">
      <c r="A8236" s="42" t="s">
        <v>29</v>
      </c>
      <c r="B8236" s="44" t="s">
        <v>17</v>
      </c>
      <c r="C8236" s="44" t="s">
        <v>57</v>
      </c>
      <c r="D8236" s="43">
        <v>214845.75</v>
      </c>
      <c r="E8236" s="43">
        <v>-53141.270000000004</v>
      </c>
      <c r="F8236" s="45">
        <v>-43730</v>
      </c>
      <c r="G8236" s="45">
        <v>-71430</v>
      </c>
      <c r="H8236" s="45">
        <v>-38720</v>
      </c>
      <c r="I8236" s="55">
        <f>pro[[#This Row],[Admin expenses 3]]+pro[[#This Row],[Admin expenses 2]]+pro[[#This Row],[Admin expenses 1]]+pro[[#This Row],[COGS]]</f>
        <v>-207021.27000000002</v>
      </c>
      <c r="J8236" s="55">
        <f>pro[[#This Row],[Revenue]]+pro[[#This Row],[AdminExp]]</f>
        <v>7824.4799999999814</v>
      </c>
      <c r="K8236" s="83">
        <f>pro[[#This Row],[Profit]]/pro[[#This Row],[Revenue]]</f>
        <v>3.6419058789852632E-2</v>
      </c>
      <c r="L8236" s="56">
        <f t="shared" si="128"/>
        <v>8</v>
      </c>
      <c r="M8236" s="82" t="str">
        <f>"Q"&amp;" "&amp;VLOOKUP(pro[[#This Row],[Period]],Mapping!A:B,2,0)</f>
        <v>Q 3</v>
      </c>
      <c r="N8236"/>
    </row>
    <row r="8237" spans="1:14" ht="14.25" x14ac:dyDescent="0.2">
      <c r="A8237" s="42" t="s">
        <v>29</v>
      </c>
      <c r="B8237" s="44" t="s">
        <v>17</v>
      </c>
      <c r="C8237" s="44" t="s">
        <v>57</v>
      </c>
      <c r="D8237" s="43">
        <v>1427684.328</v>
      </c>
      <c r="E8237" s="43">
        <v>-1488205.6979999996</v>
      </c>
      <c r="F8237" s="45">
        <v>-91270</v>
      </c>
      <c r="G8237" s="45">
        <v>-46270</v>
      </c>
      <c r="H8237" s="45">
        <v>-104480</v>
      </c>
      <c r="I8237" s="55">
        <f>pro[[#This Row],[Admin expenses 3]]+pro[[#This Row],[Admin expenses 2]]+pro[[#This Row],[Admin expenses 1]]+pro[[#This Row],[COGS]]</f>
        <v>-1730225.6979999996</v>
      </c>
      <c r="J8237" s="55">
        <f>pro[[#This Row],[Revenue]]+pro[[#This Row],[AdminExp]]</f>
        <v>-302541.36999999965</v>
      </c>
      <c r="K8237" s="83">
        <f>pro[[#This Row],[Profit]]/pro[[#This Row],[Revenue]]</f>
        <v>-0.21191054917848734</v>
      </c>
      <c r="L8237" s="56">
        <f t="shared" si="128"/>
        <v>8</v>
      </c>
      <c r="M8237" s="82" t="str">
        <f>"Q"&amp;" "&amp;VLOOKUP(pro[[#This Row],[Period]],Mapping!A:B,2,0)</f>
        <v>Q 3</v>
      </c>
      <c r="N8237"/>
    </row>
    <row r="8238" spans="1:14" ht="14.25" x14ac:dyDescent="0.2">
      <c r="A8238" s="42" t="s">
        <v>29</v>
      </c>
      <c r="B8238" s="44" t="s">
        <v>17</v>
      </c>
      <c r="C8238" s="44" t="s">
        <v>57</v>
      </c>
      <c r="D8238" s="43">
        <v>387116.79299999995</v>
      </c>
      <c r="E8238" s="43">
        <v>-411218.80800000002</v>
      </c>
      <c r="F8238" s="45">
        <v>-101510</v>
      </c>
      <c r="G8238" s="45">
        <v>-33490</v>
      </c>
      <c r="H8238" s="45">
        <v>-92260</v>
      </c>
      <c r="I8238" s="55">
        <f>pro[[#This Row],[Admin expenses 3]]+pro[[#This Row],[Admin expenses 2]]+pro[[#This Row],[Admin expenses 1]]+pro[[#This Row],[COGS]]</f>
        <v>-638478.80799999996</v>
      </c>
      <c r="J8238" s="55">
        <f>pro[[#This Row],[Revenue]]+pro[[#This Row],[AdminExp]]</f>
        <v>-251362.01500000001</v>
      </c>
      <c r="K8238" s="83">
        <f>pro[[#This Row],[Profit]]/pro[[#This Row],[Revenue]]</f>
        <v>-0.64931829242551109</v>
      </c>
      <c r="L8238" s="56">
        <f t="shared" si="128"/>
        <v>8</v>
      </c>
      <c r="M8238" s="82" t="str">
        <f>"Q"&amp;" "&amp;VLOOKUP(pro[[#This Row],[Period]],Mapping!A:B,2,0)</f>
        <v>Q 3</v>
      </c>
      <c r="N8238"/>
    </row>
    <row r="8239" spans="1:14" ht="14.25" x14ac:dyDescent="0.2">
      <c r="A8239" s="42" t="s">
        <v>29</v>
      </c>
      <c r="B8239" s="44" t="s">
        <v>17</v>
      </c>
      <c r="C8239" s="44" t="s">
        <v>58</v>
      </c>
      <c r="D8239" s="43">
        <v>965880.174</v>
      </c>
      <c r="E8239" s="43">
        <v>-23379.775999999998</v>
      </c>
      <c r="F8239" s="45">
        <v>-26320</v>
      </c>
      <c r="G8239" s="45">
        <v>-37010</v>
      </c>
      <c r="H8239" s="45">
        <v>-95490</v>
      </c>
      <c r="I8239" s="55">
        <f>pro[[#This Row],[Admin expenses 3]]+pro[[#This Row],[Admin expenses 2]]+pro[[#This Row],[Admin expenses 1]]+pro[[#This Row],[COGS]]</f>
        <v>-182199.77600000001</v>
      </c>
      <c r="J8239" s="55">
        <f>pro[[#This Row],[Revenue]]+pro[[#This Row],[AdminExp]]</f>
        <v>783680.39800000004</v>
      </c>
      <c r="K8239" s="83">
        <f>pro[[#This Row],[Profit]]/pro[[#This Row],[Revenue]]</f>
        <v>0.81136399637912027</v>
      </c>
      <c r="L8239" s="56">
        <f t="shared" si="128"/>
        <v>8</v>
      </c>
      <c r="M8239" s="82" t="str">
        <f>"Q"&amp;" "&amp;VLOOKUP(pro[[#This Row],[Period]],Mapping!A:B,2,0)</f>
        <v>Q 3</v>
      </c>
      <c r="N8239"/>
    </row>
    <row r="8240" spans="1:14" ht="14.25" x14ac:dyDescent="0.2">
      <c r="A8240" s="42" t="s">
        <v>29</v>
      </c>
      <c r="B8240" s="44" t="s">
        <v>17</v>
      </c>
      <c r="C8240" s="44" t="s">
        <v>59</v>
      </c>
      <c r="D8240" s="43">
        <v>111309.33099999999</v>
      </c>
      <c r="E8240" s="43">
        <v>-4744.3899999999994</v>
      </c>
      <c r="F8240" s="45">
        <v>-48600</v>
      </c>
      <c r="G8240" s="45">
        <v>-104260</v>
      </c>
      <c r="H8240" s="45">
        <v>-83830</v>
      </c>
      <c r="I8240" s="55">
        <f>pro[[#This Row],[Admin expenses 3]]+pro[[#This Row],[Admin expenses 2]]+pro[[#This Row],[Admin expenses 1]]+pro[[#This Row],[COGS]]</f>
        <v>-241434.39</v>
      </c>
      <c r="J8240" s="55">
        <f>pro[[#This Row],[Revenue]]+pro[[#This Row],[AdminExp]]</f>
        <v>-130125.05900000002</v>
      </c>
      <c r="K8240" s="83">
        <f>pro[[#This Row],[Profit]]/pro[[#This Row],[Revenue]]</f>
        <v>-1.169039988210872</v>
      </c>
      <c r="L8240" s="56">
        <f t="shared" si="128"/>
        <v>8</v>
      </c>
      <c r="M8240" s="82" t="str">
        <f>"Q"&amp;" "&amp;VLOOKUP(pro[[#This Row],[Period]],Mapping!A:B,2,0)</f>
        <v>Q 3</v>
      </c>
      <c r="N8240"/>
    </row>
    <row r="8241" spans="1:14" ht="14.25" x14ac:dyDescent="0.2">
      <c r="A8241" s="42" t="s">
        <v>29</v>
      </c>
      <c r="B8241" s="44" t="s">
        <v>17</v>
      </c>
      <c r="C8241" s="44" t="s">
        <v>57</v>
      </c>
      <c r="D8241" s="43">
        <v>591336.34</v>
      </c>
      <c r="E8241" s="43">
        <v>-37549.413999999997</v>
      </c>
      <c r="F8241" s="45">
        <v>-45040</v>
      </c>
      <c r="G8241" s="45">
        <v>-56630</v>
      </c>
      <c r="H8241" s="45">
        <v>-43730</v>
      </c>
      <c r="I8241" s="55">
        <f>pro[[#This Row],[Admin expenses 3]]+pro[[#This Row],[Admin expenses 2]]+pro[[#This Row],[Admin expenses 1]]+pro[[#This Row],[COGS]]</f>
        <v>-182949.41399999999</v>
      </c>
      <c r="J8241" s="55">
        <f>pro[[#This Row],[Revenue]]+pro[[#This Row],[AdminExp]]</f>
        <v>408386.92599999998</v>
      </c>
      <c r="K8241" s="83">
        <f>pro[[#This Row],[Profit]]/pro[[#This Row],[Revenue]]</f>
        <v>0.69061699472080473</v>
      </c>
      <c r="L8241" s="56">
        <f t="shared" si="128"/>
        <v>8</v>
      </c>
      <c r="M8241" s="82" t="str">
        <f>"Q"&amp;" "&amp;VLOOKUP(pro[[#This Row],[Period]],Mapping!A:B,2,0)</f>
        <v>Q 3</v>
      </c>
      <c r="N8241"/>
    </row>
    <row r="8242" spans="1:14" ht="14.25" x14ac:dyDescent="0.2">
      <c r="A8242" s="42" t="s">
        <v>29</v>
      </c>
      <c r="B8242" s="44" t="s">
        <v>17</v>
      </c>
      <c r="C8242" s="44" t="s">
        <v>57</v>
      </c>
      <c r="D8242" s="43">
        <v>176275.603</v>
      </c>
      <c r="E8242" s="43">
        <v>-29952.782999999996</v>
      </c>
      <c r="F8242" s="45">
        <v>-38940</v>
      </c>
      <c r="G8242" s="45">
        <v>-58650</v>
      </c>
      <c r="H8242" s="45">
        <v>-80210</v>
      </c>
      <c r="I8242" s="55">
        <f>pro[[#This Row],[Admin expenses 3]]+pro[[#This Row],[Admin expenses 2]]+pro[[#This Row],[Admin expenses 1]]+pro[[#This Row],[COGS]]</f>
        <v>-207752.783</v>
      </c>
      <c r="J8242" s="55">
        <f>pro[[#This Row],[Revenue]]+pro[[#This Row],[AdminExp]]</f>
        <v>-31477.179999999993</v>
      </c>
      <c r="K8242" s="83">
        <f>pro[[#This Row],[Profit]]/pro[[#This Row],[Revenue]]</f>
        <v>-0.17856798935471513</v>
      </c>
      <c r="L8242" s="56">
        <f t="shared" si="128"/>
        <v>8</v>
      </c>
      <c r="M8242" s="82" t="str">
        <f>"Q"&amp;" "&amp;VLOOKUP(pro[[#This Row],[Period]],Mapping!A:B,2,0)</f>
        <v>Q 3</v>
      </c>
      <c r="N8242"/>
    </row>
    <row r="8243" spans="1:14" ht="14.25" x14ac:dyDescent="0.2">
      <c r="A8243" s="42" t="s">
        <v>29</v>
      </c>
      <c r="B8243" s="44" t="s">
        <v>17</v>
      </c>
      <c r="C8243" s="44" t="s">
        <v>58</v>
      </c>
      <c r="D8243" s="43">
        <v>343173.04</v>
      </c>
      <c r="E8243" s="43">
        <v>-23127.061999999994</v>
      </c>
      <c r="F8243" s="45">
        <v>-48830</v>
      </c>
      <c r="G8243" s="45">
        <v>-75430</v>
      </c>
      <c r="H8243" s="45">
        <v>-23650</v>
      </c>
      <c r="I8243" s="55">
        <f>pro[[#This Row],[Admin expenses 3]]+pro[[#This Row],[Admin expenses 2]]+pro[[#This Row],[Admin expenses 1]]+pro[[#This Row],[COGS]]</f>
        <v>-171037.06200000001</v>
      </c>
      <c r="J8243" s="55">
        <f>pro[[#This Row],[Revenue]]+pro[[#This Row],[AdminExp]]</f>
        <v>172135.97799999997</v>
      </c>
      <c r="K8243" s="83">
        <f>pro[[#This Row],[Profit]]/pro[[#This Row],[Revenue]]</f>
        <v>0.50160111062337531</v>
      </c>
      <c r="L8243" s="56">
        <f t="shared" si="128"/>
        <v>8</v>
      </c>
      <c r="M8243" s="82" t="str">
        <f>"Q"&amp;" "&amp;VLOOKUP(pro[[#This Row],[Period]],Mapping!A:B,2,0)</f>
        <v>Q 3</v>
      </c>
      <c r="N8243"/>
    </row>
    <row r="8244" spans="1:14" ht="14.25" x14ac:dyDescent="0.2">
      <c r="A8244" s="42" t="s">
        <v>29</v>
      </c>
      <c r="B8244" s="44" t="s">
        <v>17</v>
      </c>
      <c r="C8244" s="44" t="s">
        <v>59</v>
      </c>
      <c r="D8244" s="43">
        <v>2243687.6069999998</v>
      </c>
      <c r="E8244" s="43">
        <v>-132573.22399999999</v>
      </c>
      <c r="F8244" s="45">
        <v>-17470</v>
      </c>
      <c r="G8244" s="45">
        <v>-22340</v>
      </c>
      <c r="H8244" s="45">
        <v>-103380</v>
      </c>
      <c r="I8244" s="55">
        <f>pro[[#This Row],[Admin expenses 3]]+pro[[#This Row],[Admin expenses 2]]+pro[[#This Row],[Admin expenses 1]]+pro[[#This Row],[COGS]]</f>
        <v>-275763.22399999999</v>
      </c>
      <c r="J8244" s="55">
        <f>pro[[#This Row],[Revenue]]+pro[[#This Row],[AdminExp]]</f>
        <v>1967924.3829999999</v>
      </c>
      <c r="K8244" s="83">
        <f>pro[[#This Row],[Profit]]/pro[[#This Row],[Revenue]]</f>
        <v>0.87709375265092338</v>
      </c>
      <c r="L8244" s="56">
        <f t="shared" si="128"/>
        <v>8</v>
      </c>
      <c r="M8244" s="82" t="str">
        <f>"Q"&amp;" "&amp;VLOOKUP(pro[[#This Row],[Period]],Mapping!A:B,2,0)</f>
        <v>Q 3</v>
      </c>
      <c r="N8244"/>
    </row>
    <row r="8245" spans="1:14" ht="14.25" x14ac:dyDescent="0.2">
      <c r="A8245" s="42" t="s">
        <v>29</v>
      </c>
      <c r="B8245" s="44" t="s">
        <v>17</v>
      </c>
      <c r="C8245" s="44" t="s">
        <v>57</v>
      </c>
      <c r="D8245" s="43">
        <v>350733.93599999999</v>
      </c>
      <c r="E8245" s="43">
        <v>-64080.799999999996</v>
      </c>
      <c r="F8245" s="45">
        <v>-36300</v>
      </c>
      <c r="G8245" s="45">
        <v>-46350</v>
      </c>
      <c r="H8245" s="45">
        <v>-40170</v>
      </c>
      <c r="I8245" s="55">
        <f>pro[[#This Row],[Admin expenses 3]]+pro[[#This Row],[Admin expenses 2]]+pro[[#This Row],[Admin expenses 1]]+pro[[#This Row],[COGS]]</f>
        <v>-186900.8</v>
      </c>
      <c r="J8245" s="55">
        <f>pro[[#This Row],[Revenue]]+pro[[#This Row],[AdminExp]]</f>
        <v>163833.136</v>
      </c>
      <c r="K8245" s="83">
        <f>pro[[#This Row],[Profit]]/pro[[#This Row],[Revenue]]</f>
        <v>0.46711515249553726</v>
      </c>
      <c r="L8245" s="56">
        <f t="shared" si="128"/>
        <v>8</v>
      </c>
      <c r="M8245" s="82" t="str">
        <f>"Q"&amp;" "&amp;VLOOKUP(pro[[#This Row],[Period]],Mapping!A:B,2,0)</f>
        <v>Q 3</v>
      </c>
      <c r="N8245"/>
    </row>
    <row r="8246" spans="1:14" ht="14.25" x14ac:dyDescent="0.2">
      <c r="A8246" s="42" t="s">
        <v>29</v>
      </c>
      <c r="B8246" s="44" t="s">
        <v>17</v>
      </c>
      <c r="C8246" s="44" t="s">
        <v>57</v>
      </c>
      <c r="D8246" s="43">
        <v>-10170.748</v>
      </c>
      <c r="E8246" s="43">
        <v>-677.23599999999999</v>
      </c>
      <c r="F8246" s="45">
        <v>-29140</v>
      </c>
      <c r="G8246" s="45">
        <v>-80480</v>
      </c>
      <c r="H8246" s="45">
        <v>-65850</v>
      </c>
      <c r="I8246" s="55">
        <f>pro[[#This Row],[Admin expenses 3]]+pro[[#This Row],[Admin expenses 2]]+pro[[#This Row],[Admin expenses 1]]+pro[[#This Row],[COGS]]</f>
        <v>-176147.236</v>
      </c>
      <c r="J8246" s="55">
        <f>pro[[#This Row],[Revenue]]+pro[[#This Row],[AdminExp]]</f>
        <v>-186317.984</v>
      </c>
      <c r="K8246" s="83">
        <f>pro[[#This Row],[Profit]]/pro[[#This Row],[Revenue]]</f>
        <v>18.319005052529079</v>
      </c>
      <c r="L8246" s="56">
        <f t="shared" si="128"/>
        <v>8</v>
      </c>
      <c r="M8246" s="82" t="str">
        <f>"Q"&amp;" "&amp;VLOOKUP(pro[[#This Row],[Period]],Mapping!A:B,2,0)</f>
        <v>Q 3</v>
      </c>
      <c r="N8246"/>
    </row>
    <row r="8247" spans="1:14" ht="14.25" x14ac:dyDescent="0.2">
      <c r="A8247" s="42" t="s">
        <v>29</v>
      </c>
      <c r="B8247" s="44" t="s">
        <v>17</v>
      </c>
      <c r="C8247" s="44" t="s">
        <v>57</v>
      </c>
      <c r="D8247" s="43">
        <v>-64592.22</v>
      </c>
      <c r="E8247" s="43">
        <v>-4776.3029999999999</v>
      </c>
      <c r="F8247" s="45">
        <v>-87660</v>
      </c>
      <c r="G8247" s="45">
        <v>-42220</v>
      </c>
      <c r="H8247" s="45">
        <v>-98630</v>
      </c>
      <c r="I8247" s="55">
        <f>pro[[#This Row],[Admin expenses 3]]+pro[[#This Row],[Admin expenses 2]]+pro[[#This Row],[Admin expenses 1]]+pro[[#This Row],[COGS]]</f>
        <v>-233286.30300000001</v>
      </c>
      <c r="J8247" s="55">
        <f>pro[[#This Row],[Revenue]]+pro[[#This Row],[AdminExp]]</f>
        <v>-297878.52300000004</v>
      </c>
      <c r="K8247" s="83">
        <f>pro[[#This Row],[Profit]]/pro[[#This Row],[Revenue]]</f>
        <v>4.6116780472942409</v>
      </c>
      <c r="L8247" s="56">
        <f t="shared" si="128"/>
        <v>8</v>
      </c>
      <c r="M8247" s="82" t="str">
        <f>"Q"&amp;" "&amp;VLOOKUP(pro[[#This Row],[Period]],Mapping!A:B,2,0)</f>
        <v>Q 3</v>
      </c>
      <c r="N8247"/>
    </row>
    <row r="8248" spans="1:14" ht="14.25" x14ac:dyDescent="0.2">
      <c r="A8248" s="42" t="s">
        <v>29</v>
      </c>
      <c r="B8248" s="44" t="s">
        <v>17</v>
      </c>
      <c r="C8248" s="44" t="s">
        <v>58</v>
      </c>
      <c r="D8248" s="43">
        <v>866059.45299999998</v>
      </c>
      <c r="E8248" s="43">
        <v>-49058.617999999988</v>
      </c>
      <c r="F8248" s="45">
        <v>-14600</v>
      </c>
      <c r="G8248" s="45">
        <v>-49200</v>
      </c>
      <c r="H8248" s="45">
        <v>-38580</v>
      </c>
      <c r="I8248" s="55">
        <f>pro[[#This Row],[Admin expenses 3]]+pro[[#This Row],[Admin expenses 2]]+pro[[#This Row],[Admin expenses 1]]+pro[[#This Row],[COGS]]</f>
        <v>-151438.61799999999</v>
      </c>
      <c r="J8248" s="55">
        <f>pro[[#This Row],[Revenue]]+pro[[#This Row],[AdminExp]]</f>
        <v>714620.83499999996</v>
      </c>
      <c r="K8248" s="83">
        <f>pro[[#This Row],[Profit]]/pro[[#This Row],[Revenue]]</f>
        <v>0.82514062114855757</v>
      </c>
      <c r="L8248" s="56">
        <f t="shared" si="128"/>
        <v>8</v>
      </c>
      <c r="M8248" s="82" t="str">
        <f>"Q"&amp;" "&amp;VLOOKUP(pro[[#This Row],[Period]],Mapping!A:B,2,0)</f>
        <v>Q 3</v>
      </c>
      <c r="N8248"/>
    </row>
    <row r="8249" spans="1:14" ht="14.25" x14ac:dyDescent="0.2">
      <c r="A8249" s="42" t="s">
        <v>29</v>
      </c>
      <c r="B8249" s="44" t="s">
        <v>17</v>
      </c>
      <c r="C8249" s="44" t="s">
        <v>59</v>
      </c>
      <c r="D8249" s="43">
        <v>228703.65</v>
      </c>
      <c r="E8249" s="43">
        <v>-415927.09199999995</v>
      </c>
      <c r="F8249" s="45">
        <v>-24600</v>
      </c>
      <c r="G8249" s="45">
        <v>-24330</v>
      </c>
      <c r="H8249" s="45">
        <v>-70010</v>
      </c>
      <c r="I8249" s="55">
        <f>pro[[#This Row],[Admin expenses 3]]+pro[[#This Row],[Admin expenses 2]]+pro[[#This Row],[Admin expenses 1]]+pro[[#This Row],[COGS]]</f>
        <v>-534867.09199999995</v>
      </c>
      <c r="J8249" s="55">
        <f>pro[[#This Row],[Revenue]]+pro[[#This Row],[AdminExp]]</f>
        <v>-306163.44199999992</v>
      </c>
      <c r="K8249" s="83">
        <f>pro[[#This Row],[Profit]]/pro[[#This Row],[Revenue]]</f>
        <v>-1.3386906680326263</v>
      </c>
      <c r="L8249" s="56">
        <f t="shared" si="128"/>
        <v>8</v>
      </c>
      <c r="M8249" s="82" t="str">
        <f>"Q"&amp;" "&amp;VLOOKUP(pro[[#This Row],[Period]],Mapping!A:B,2,0)</f>
        <v>Q 3</v>
      </c>
      <c r="N8249"/>
    </row>
    <row r="8250" spans="1:14" ht="14.25" x14ac:dyDescent="0.2">
      <c r="A8250" s="42" t="s">
        <v>29</v>
      </c>
      <c r="B8250" s="44" t="s">
        <v>17</v>
      </c>
      <c r="C8250" s="44" t="s">
        <v>60</v>
      </c>
      <c r="D8250" s="43">
        <v>228275.25</v>
      </c>
      <c r="E8250" s="43">
        <v>-415919.58799999993</v>
      </c>
      <c r="F8250" s="45">
        <v>-57800</v>
      </c>
      <c r="G8250" s="45">
        <v>-31550</v>
      </c>
      <c r="H8250" s="45">
        <v>-19500</v>
      </c>
      <c r="I8250" s="55">
        <f>pro[[#This Row],[Admin expenses 3]]+pro[[#This Row],[Admin expenses 2]]+pro[[#This Row],[Admin expenses 1]]+pro[[#This Row],[COGS]]</f>
        <v>-524769.58799999999</v>
      </c>
      <c r="J8250" s="55">
        <f>pro[[#This Row],[Revenue]]+pro[[#This Row],[AdminExp]]</f>
        <v>-296494.33799999999</v>
      </c>
      <c r="K8250" s="83">
        <f>pro[[#This Row],[Profit]]/pro[[#This Row],[Revenue]]</f>
        <v>-1.2988457487178307</v>
      </c>
      <c r="L8250" s="56">
        <f t="shared" si="128"/>
        <v>8</v>
      </c>
      <c r="M8250" s="82" t="str">
        <f>"Q"&amp;" "&amp;VLOOKUP(pro[[#This Row],[Period]],Mapping!A:B,2,0)</f>
        <v>Q 3</v>
      </c>
      <c r="N8250"/>
    </row>
    <row r="8251" spans="1:14" ht="14.25" x14ac:dyDescent="0.2">
      <c r="A8251" s="42" t="s">
        <v>29</v>
      </c>
      <c r="B8251" s="44" t="s">
        <v>17</v>
      </c>
      <c r="C8251" s="44" t="s">
        <v>57</v>
      </c>
      <c r="D8251" s="43">
        <v>228400.19999999998</v>
      </c>
      <c r="E8251" s="43">
        <v>-415309.46099999995</v>
      </c>
      <c r="F8251" s="45">
        <v>-27480</v>
      </c>
      <c r="G8251" s="45">
        <v>-89340</v>
      </c>
      <c r="H8251" s="45">
        <v>-103860</v>
      </c>
      <c r="I8251" s="55">
        <f>pro[[#This Row],[Admin expenses 3]]+pro[[#This Row],[Admin expenses 2]]+pro[[#This Row],[Admin expenses 1]]+pro[[#This Row],[COGS]]</f>
        <v>-635989.46099999989</v>
      </c>
      <c r="J8251" s="55">
        <f>pro[[#This Row],[Revenue]]+pro[[#This Row],[AdminExp]]</f>
        <v>-407589.26099999994</v>
      </c>
      <c r="K8251" s="83">
        <f>pro[[#This Row],[Profit]]/pro[[#This Row],[Revenue]]</f>
        <v>-1.7845398602978455</v>
      </c>
      <c r="L8251" s="56">
        <f t="shared" si="128"/>
        <v>8</v>
      </c>
      <c r="M8251" s="82" t="str">
        <f>"Q"&amp;" "&amp;VLOOKUP(pro[[#This Row],[Period]],Mapping!A:B,2,0)</f>
        <v>Q 3</v>
      </c>
      <c r="N8251"/>
    </row>
    <row r="8252" spans="1:14" ht="14.25" x14ac:dyDescent="0.2">
      <c r="A8252" s="42" t="s">
        <v>29</v>
      </c>
      <c r="B8252" s="44" t="s">
        <v>17</v>
      </c>
      <c r="C8252" s="44" t="s">
        <v>58</v>
      </c>
      <c r="D8252" s="43">
        <v>343233.44999999995</v>
      </c>
      <c r="E8252" s="43">
        <v>-625419.92099999997</v>
      </c>
      <c r="F8252" s="45">
        <v>-28960</v>
      </c>
      <c r="G8252" s="45">
        <v>-64650</v>
      </c>
      <c r="H8252" s="45">
        <v>-65510</v>
      </c>
      <c r="I8252" s="55">
        <f>pro[[#This Row],[Admin expenses 3]]+pro[[#This Row],[Admin expenses 2]]+pro[[#This Row],[Admin expenses 1]]+pro[[#This Row],[COGS]]</f>
        <v>-784539.92099999997</v>
      </c>
      <c r="J8252" s="55">
        <f>pro[[#This Row],[Revenue]]+pro[[#This Row],[AdminExp]]</f>
        <v>-441306.47100000002</v>
      </c>
      <c r="K8252" s="83">
        <f>pro[[#This Row],[Profit]]/pro[[#This Row],[Revenue]]</f>
        <v>-1.2857327017515341</v>
      </c>
      <c r="L8252" s="56">
        <f t="shared" si="128"/>
        <v>8</v>
      </c>
      <c r="M8252" s="82" t="str">
        <f>"Q"&amp;" "&amp;VLOOKUP(pro[[#This Row],[Period]],Mapping!A:B,2,0)</f>
        <v>Q 3</v>
      </c>
      <c r="N8252"/>
    </row>
    <row r="8253" spans="1:14" ht="14.25" x14ac:dyDescent="0.2">
      <c r="A8253" s="42" t="s">
        <v>29</v>
      </c>
      <c r="B8253" s="44" t="s">
        <v>17</v>
      </c>
      <c r="C8253" s="44" t="s">
        <v>59</v>
      </c>
      <c r="D8253" s="43">
        <v>64660.441999999995</v>
      </c>
      <c r="E8253" s="43">
        <v>-21119.217000000001</v>
      </c>
      <c r="F8253" s="45">
        <v>-83670</v>
      </c>
      <c r="G8253" s="45">
        <v>-41520</v>
      </c>
      <c r="H8253" s="45">
        <v>-95510</v>
      </c>
      <c r="I8253" s="55">
        <f>pro[[#This Row],[Admin expenses 3]]+pro[[#This Row],[Admin expenses 2]]+pro[[#This Row],[Admin expenses 1]]+pro[[#This Row],[COGS]]</f>
        <v>-241819.217</v>
      </c>
      <c r="J8253" s="55">
        <f>pro[[#This Row],[Revenue]]+pro[[#This Row],[AdminExp]]</f>
        <v>-177158.77500000002</v>
      </c>
      <c r="K8253" s="83">
        <f>pro[[#This Row],[Profit]]/pro[[#This Row],[Revenue]]</f>
        <v>-2.7398324156212857</v>
      </c>
      <c r="L8253" s="56">
        <f t="shared" si="128"/>
        <v>8</v>
      </c>
      <c r="M8253" s="82" t="str">
        <f>"Q"&amp;" "&amp;VLOOKUP(pro[[#This Row],[Period]],Mapping!A:B,2,0)</f>
        <v>Q 3</v>
      </c>
      <c r="N8253"/>
    </row>
    <row r="8254" spans="1:14" ht="14.25" x14ac:dyDescent="0.2">
      <c r="A8254" s="42" t="s">
        <v>29</v>
      </c>
      <c r="B8254" s="44" t="s">
        <v>17</v>
      </c>
      <c r="C8254" s="44" t="s">
        <v>60</v>
      </c>
      <c r="D8254" s="43">
        <v>199905.86</v>
      </c>
      <c r="E8254" s="43">
        <v>-159267.68199999997</v>
      </c>
      <c r="F8254" s="45">
        <v>-22500</v>
      </c>
      <c r="G8254" s="45">
        <v>-96500</v>
      </c>
      <c r="H8254" s="45">
        <v>-68200</v>
      </c>
      <c r="I8254" s="55">
        <f>pro[[#This Row],[Admin expenses 3]]+pro[[#This Row],[Admin expenses 2]]+pro[[#This Row],[Admin expenses 1]]+pro[[#This Row],[COGS]]</f>
        <v>-346467.68199999997</v>
      </c>
      <c r="J8254" s="55">
        <f>pro[[#This Row],[Revenue]]+pro[[#This Row],[AdminExp]]</f>
        <v>-146561.82199999999</v>
      </c>
      <c r="K8254" s="83">
        <f>pro[[#This Row],[Profit]]/pro[[#This Row],[Revenue]]</f>
        <v>-0.73315420568461576</v>
      </c>
      <c r="L8254" s="56">
        <f t="shared" si="128"/>
        <v>8</v>
      </c>
      <c r="M8254" s="82" t="str">
        <f>"Q"&amp;" "&amp;VLOOKUP(pro[[#This Row],[Period]],Mapping!A:B,2,0)</f>
        <v>Q 3</v>
      </c>
      <c r="N8254"/>
    </row>
    <row r="8255" spans="1:14" ht="14.25" x14ac:dyDescent="0.2">
      <c r="A8255" s="42" t="s">
        <v>29</v>
      </c>
      <c r="B8255" s="44" t="s">
        <v>17</v>
      </c>
      <c r="C8255" s="44" t="s">
        <v>57</v>
      </c>
      <c r="D8255" s="43">
        <v>97602.014999999999</v>
      </c>
      <c r="E8255" s="43">
        <v>-78620.737999999998</v>
      </c>
      <c r="F8255" s="45">
        <v>-27740</v>
      </c>
      <c r="G8255" s="45">
        <v>-77770</v>
      </c>
      <c r="H8255" s="45">
        <v>-80070</v>
      </c>
      <c r="I8255" s="55">
        <f>pro[[#This Row],[Admin expenses 3]]+pro[[#This Row],[Admin expenses 2]]+pro[[#This Row],[Admin expenses 1]]+pro[[#This Row],[COGS]]</f>
        <v>-264200.73800000001</v>
      </c>
      <c r="J8255" s="55">
        <f>pro[[#This Row],[Revenue]]+pro[[#This Row],[AdminExp]]</f>
        <v>-166598.723</v>
      </c>
      <c r="K8255" s="83">
        <f>pro[[#This Row],[Profit]]/pro[[#This Row],[Revenue]]</f>
        <v>-1.7069188889184306</v>
      </c>
      <c r="L8255" s="56">
        <f t="shared" si="128"/>
        <v>8</v>
      </c>
      <c r="M8255" s="82" t="str">
        <f>"Q"&amp;" "&amp;VLOOKUP(pro[[#This Row],[Period]],Mapping!A:B,2,0)</f>
        <v>Q 3</v>
      </c>
      <c r="N8255"/>
    </row>
    <row r="8256" spans="1:14" ht="14.25" x14ac:dyDescent="0.2">
      <c r="A8256" s="42" t="s">
        <v>29</v>
      </c>
      <c r="B8256" s="44" t="s">
        <v>17</v>
      </c>
      <c r="C8256" s="44" t="s">
        <v>58</v>
      </c>
      <c r="D8256" s="43">
        <v>100743.79000000001</v>
      </c>
      <c r="E8256" s="43">
        <v>-220940.99299999999</v>
      </c>
      <c r="F8256" s="45">
        <v>-75460</v>
      </c>
      <c r="G8256" s="45">
        <v>-21890</v>
      </c>
      <c r="H8256" s="45">
        <v>-87890</v>
      </c>
      <c r="I8256" s="55">
        <f>pro[[#This Row],[Admin expenses 3]]+pro[[#This Row],[Admin expenses 2]]+pro[[#This Row],[Admin expenses 1]]+pro[[#This Row],[COGS]]</f>
        <v>-406180.99300000002</v>
      </c>
      <c r="J8256" s="55">
        <f>pro[[#This Row],[Revenue]]+pro[[#This Row],[AdminExp]]</f>
        <v>-305437.20299999998</v>
      </c>
      <c r="K8256" s="83">
        <f>pro[[#This Row],[Profit]]/pro[[#This Row],[Revenue]]</f>
        <v>-3.0318216437956123</v>
      </c>
      <c r="L8256" s="56">
        <f t="shared" si="128"/>
        <v>8</v>
      </c>
      <c r="M8256" s="82" t="str">
        <f>"Q"&amp;" "&amp;VLOOKUP(pro[[#This Row],[Period]],Mapping!A:B,2,0)</f>
        <v>Q 3</v>
      </c>
      <c r="N8256"/>
    </row>
    <row r="8257" spans="1:14" ht="14.25" x14ac:dyDescent="0.2">
      <c r="A8257" s="42" t="s">
        <v>29</v>
      </c>
      <c r="B8257" s="44" t="s">
        <v>17</v>
      </c>
      <c r="C8257" s="44" t="s">
        <v>59</v>
      </c>
      <c r="D8257" s="43">
        <v>41387.534999999996</v>
      </c>
      <c r="E8257" s="43">
        <v>-23320.787</v>
      </c>
      <c r="F8257" s="45">
        <v>-31360</v>
      </c>
      <c r="G8257" s="45">
        <v>-104280</v>
      </c>
      <c r="H8257" s="45">
        <v>-29190</v>
      </c>
      <c r="I8257" s="55">
        <f>pro[[#This Row],[Admin expenses 3]]+pro[[#This Row],[Admin expenses 2]]+pro[[#This Row],[Admin expenses 1]]+pro[[#This Row],[COGS]]</f>
        <v>-188150.78700000001</v>
      </c>
      <c r="J8257" s="55">
        <f>pro[[#This Row],[Revenue]]+pro[[#This Row],[AdminExp]]</f>
        <v>-146763.25200000001</v>
      </c>
      <c r="K8257" s="83">
        <f>pro[[#This Row],[Profit]]/pro[[#This Row],[Revenue]]</f>
        <v>-3.5460737635135802</v>
      </c>
      <c r="L8257" s="56">
        <f t="shared" si="128"/>
        <v>8</v>
      </c>
      <c r="M8257" s="82" t="str">
        <f>"Q"&amp;" "&amp;VLOOKUP(pro[[#This Row],[Period]],Mapping!A:B,2,0)</f>
        <v>Q 3</v>
      </c>
      <c r="N8257"/>
    </row>
    <row r="8258" spans="1:14" ht="14.25" x14ac:dyDescent="0.2">
      <c r="A8258" s="42" t="s">
        <v>29</v>
      </c>
      <c r="B8258" s="44" t="s">
        <v>17</v>
      </c>
      <c r="C8258" s="44" t="s">
        <v>60</v>
      </c>
      <c r="D8258" s="43">
        <v>162.93199999999999</v>
      </c>
      <c r="E8258" s="43">
        <v>-735.11199999999997</v>
      </c>
      <c r="F8258" s="45">
        <v>-34070</v>
      </c>
      <c r="G8258" s="45">
        <v>-24900</v>
      </c>
      <c r="H8258" s="45">
        <v>-84300</v>
      </c>
      <c r="I8258" s="55">
        <f>pro[[#This Row],[Admin expenses 3]]+pro[[#This Row],[Admin expenses 2]]+pro[[#This Row],[Admin expenses 1]]+pro[[#This Row],[COGS]]</f>
        <v>-144005.11199999999</v>
      </c>
      <c r="J8258" s="55">
        <f>pro[[#This Row],[Revenue]]+pro[[#This Row],[AdminExp]]</f>
        <v>-143842.18</v>
      </c>
      <c r="K8258" s="83">
        <f>pro[[#This Row],[Profit]]/pro[[#This Row],[Revenue]]</f>
        <v>-882.83566150295826</v>
      </c>
      <c r="L8258" s="56">
        <f t="shared" ref="L8258:L8321" si="129">MONTH(DATEVALUE(A8258&amp;"1"))</f>
        <v>8</v>
      </c>
      <c r="M8258" s="82" t="str">
        <f>"Q"&amp;" "&amp;VLOOKUP(pro[[#This Row],[Period]],Mapping!A:B,2,0)</f>
        <v>Q 3</v>
      </c>
      <c r="N8258"/>
    </row>
    <row r="8259" spans="1:14" ht="14.25" x14ac:dyDescent="0.2">
      <c r="A8259" s="42" t="s">
        <v>29</v>
      </c>
      <c r="B8259" s="44" t="s">
        <v>17</v>
      </c>
      <c r="C8259" s="44" t="s">
        <v>57</v>
      </c>
      <c r="D8259" s="43">
        <v>40432.133000000002</v>
      </c>
      <c r="E8259" s="43">
        <v>-30412.598999999998</v>
      </c>
      <c r="F8259" s="45">
        <v>-55460</v>
      </c>
      <c r="G8259" s="45">
        <v>-37240</v>
      </c>
      <c r="H8259" s="45">
        <v>-38200</v>
      </c>
      <c r="I8259" s="55">
        <f>pro[[#This Row],[Admin expenses 3]]+pro[[#This Row],[Admin expenses 2]]+pro[[#This Row],[Admin expenses 1]]+pro[[#This Row],[COGS]]</f>
        <v>-161312.59899999999</v>
      </c>
      <c r="J8259" s="55">
        <f>pro[[#This Row],[Revenue]]+pro[[#This Row],[AdminExp]]</f>
        <v>-120880.46599999999</v>
      </c>
      <c r="K8259" s="83">
        <f>pro[[#This Row],[Profit]]/pro[[#This Row],[Revenue]]</f>
        <v>-2.989712810847748</v>
      </c>
      <c r="L8259" s="56">
        <f t="shared" si="129"/>
        <v>8</v>
      </c>
      <c r="M8259" s="82" t="str">
        <f>"Q"&amp;" "&amp;VLOOKUP(pro[[#This Row],[Period]],Mapping!A:B,2,0)</f>
        <v>Q 3</v>
      </c>
      <c r="N8259"/>
    </row>
    <row r="8260" spans="1:14" ht="14.25" x14ac:dyDescent="0.2">
      <c r="A8260" s="42" t="s">
        <v>29</v>
      </c>
      <c r="B8260" s="44" t="s">
        <v>17</v>
      </c>
      <c r="C8260" s="44" t="s">
        <v>58</v>
      </c>
      <c r="D8260" s="43">
        <v>108555.216</v>
      </c>
      <c r="E8260" s="43">
        <v>-59340.875999999989</v>
      </c>
      <c r="F8260" s="45">
        <v>-69430</v>
      </c>
      <c r="G8260" s="45">
        <v>-12380</v>
      </c>
      <c r="H8260" s="45">
        <v>-79270</v>
      </c>
      <c r="I8260" s="55">
        <f>pro[[#This Row],[Admin expenses 3]]+pro[[#This Row],[Admin expenses 2]]+pro[[#This Row],[Admin expenses 1]]+pro[[#This Row],[COGS]]</f>
        <v>-220420.87599999999</v>
      </c>
      <c r="J8260" s="55">
        <f>pro[[#This Row],[Revenue]]+pro[[#This Row],[AdminExp]]</f>
        <v>-111865.65999999999</v>
      </c>
      <c r="K8260" s="83">
        <f>pro[[#This Row],[Profit]]/pro[[#This Row],[Revenue]]</f>
        <v>-1.030495485357424</v>
      </c>
      <c r="L8260" s="56">
        <f t="shared" si="129"/>
        <v>8</v>
      </c>
      <c r="M8260" s="82" t="str">
        <f>"Q"&amp;" "&amp;VLOOKUP(pro[[#This Row],[Period]],Mapping!A:B,2,0)</f>
        <v>Q 3</v>
      </c>
      <c r="N8260"/>
    </row>
    <row r="8261" spans="1:14" ht="14.25" x14ac:dyDescent="0.2">
      <c r="A8261" s="42" t="s">
        <v>29</v>
      </c>
      <c r="B8261" s="44" t="s">
        <v>17</v>
      </c>
      <c r="C8261" s="44" t="s">
        <v>59</v>
      </c>
      <c r="D8261" s="43">
        <v>82144.600999999995</v>
      </c>
      <c r="E8261" s="43">
        <v>-48007.945999999996</v>
      </c>
      <c r="F8261" s="45">
        <v>-58710</v>
      </c>
      <c r="G8261" s="45">
        <v>-29400</v>
      </c>
      <c r="H8261" s="45">
        <v>-36890</v>
      </c>
      <c r="I8261" s="55">
        <f>pro[[#This Row],[Admin expenses 3]]+pro[[#This Row],[Admin expenses 2]]+pro[[#This Row],[Admin expenses 1]]+pro[[#This Row],[COGS]]</f>
        <v>-173007.946</v>
      </c>
      <c r="J8261" s="55">
        <f>pro[[#This Row],[Revenue]]+pro[[#This Row],[AdminExp]]</f>
        <v>-90863.345000000001</v>
      </c>
      <c r="K8261" s="83">
        <f>pro[[#This Row],[Profit]]/pro[[#This Row],[Revenue]]</f>
        <v>-1.1061389780199919</v>
      </c>
      <c r="L8261" s="56">
        <f t="shared" si="129"/>
        <v>8</v>
      </c>
      <c r="M8261" s="82" t="str">
        <f>"Q"&amp;" "&amp;VLOOKUP(pro[[#This Row],[Period]],Mapping!A:B,2,0)</f>
        <v>Q 3</v>
      </c>
      <c r="N8261"/>
    </row>
    <row r="8262" spans="1:14" ht="14.25" x14ac:dyDescent="0.2">
      <c r="A8262" s="42" t="s">
        <v>29</v>
      </c>
      <c r="B8262" s="44" t="s">
        <v>17</v>
      </c>
      <c r="C8262" s="44" t="s">
        <v>60</v>
      </c>
      <c r="D8262" s="43">
        <v>71442.174999999988</v>
      </c>
      <c r="E8262" s="43">
        <v>-44683.288999999997</v>
      </c>
      <c r="F8262" s="45">
        <v>-18440</v>
      </c>
      <c r="G8262" s="45">
        <v>-88290</v>
      </c>
      <c r="H8262" s="45">
        <v>-108060</v>
      </c>
      <c r="I8262" s="55">
        <f>pro[[#This Row],[Admin expenses 3]]+pro[[#This Row],[Admin expenses 2]]+pro[[#This Row],[Admin expenses 1]]+pro[[#This Row],[COGS]]</f>
        <v>-259473.28899999999</v>
      </c>
      <c r="J8262" s="55">
        <f>pro[[#This Row],[Revenue]]+pro[[#This Row],[AdminExp]]</f>
        <v>-188031.114</v>
      </c>
      <c r="K8262" s="83">
        <f>pro[[#This Row],[Profit]]/pro[[#This Row],[Revenue]]</f>
        <v>-2.6319343441041658</v>
      </c>
      <c r="L8262" s="56">
        <f t="shared" si="129"/>
        <v>8</v>
      </c>
      <c r="M8262" s="82" t="str">
        <f>"Q"&amp;" "&amp;VLOOKUP(pro[[#This Row],[Period]],Mapping!A:B,2,0)</f>
        <v>Q 3</v>
      </c>
      <c r="N8262"/>
    </row>
    <row r="8263" spans="1:14" ht="14.25" x14ac:dyDescent="0.2">
      <c r="A8263" s="42" t="s">
        <v>29</v>
      </c>
      <c r="B8263" s="44" t="s">
        <v>17</v>
      </c>
      <c r="C8263" s="44" t="s">
        <v>57</v>
      </c>
      <c r="D8263" s="43">
        <v>144582.228</v>
      </c>
      <c r="E8263" s="43">
        <v>-91373.87</v>
      </c>
      <c r="F8263" s="45">
        <v>-54310</v>
      </c>
      <c r="G8263" s="45">
        <v>-93050</v>
      </c>
      <c r="H8263" s="45">
        <v>-79600</v>
      </c>
      <c r="I8263" s="55">
        <f>pro[[#This Row],[Admin expenses 3]]+pro[[#This Row],[Admin expenses 2]]+pro[[#This Row],[Admin expenses 1]]+pro[[#This Row],[COGS]]</f>
        <v>-318333.87</v>
      </c>
      <c r="J8263" s="55">
        <f>pro[[#This Row],[Revenue]]+pro[[#This Row],[AdminExp]]</f>
        <v>-173751.64199999999</v>
      </c>
      <c r="K8263" s="83">
        <f>pro[[#This Row],[Profit]]/pro[[#This Row],[Revenue]]</f>
        <v>-1.2017496507247072</v>
      </c>
      <c r="L8263" s="56">
        <f t="shared" si="129"/>
        <v>8</v>
      </c>
      <c r="M8263" s="82" t="str">
        <f>"Q"&amp;" "&amp;VLOOKUP(pro[[#This Row],[Period]],Mapping!A:B,2,0)</f>
        <v>Q 3</v>
      </c>
      <c r="N8263"/>
    </row>
    <row r="8264" spans="1:14" ht="14.25" x14ac:dyDescent="0.2">
      <c r="A8264" s="42" t="s">
        <v>29</v>
      </c>
      <c r="B8264" s="44" t="s">
        <v>17</v>
      </c>
      <c r="C8264" s="44" t="s">
        <v>57</v>
      </c>
      <c r="D8264" s="43">
        <v>39326.769999999997</v>
      </c>
      <c r="E8264" s="43">
        <v>-41980.106</v>
      </c>
      <c r="F8264" s="45">
        <v>-28770</v>
      </c>
      <c r="G8264" s="45">
        <v>-57800</v>
      </c>
      <c r="H8264" s="45">
        <v>-68980</v>
      </c>
      <c r="I8264" s="55">
        <f>pro[[#This Row],[Admin expenses 3]]+pro[[#This Row],[Admin expenses 2]]+pro[[#This Row],[Admin expenses 1]]+pro[[#This Row],[COGS]]</f>
        <v>-197530.106</v>
      </c>
      <c r="J8264" s="55">
        <f>pro[[#This Row],[Revenue]]+pro[[#This Row],[AdminExp]]</f>
        <v>-158203.33600000001</v>
      </c>
      <c r="K8264" s="83">
        <f>pro[[#This Row],[Profit]]/pro[[#This Row],[Revenue]]</f>
        <v>-4.0227899723267386</v>
      </c>
      <c r="L8264" s="56">
        <f t="shared" si="129"/>
        <v>8</v>
      </c>
      <c r="M8264" s="82" t="str">
        <f>"Q"&amp;" "&amp;VLOOKUP(pro[[#This Row],[Period]],Mapping!A:B,2,0)</f>
        <v>Q 3</v>
      </c>
      <c r="N8264"/>
    </row>
    <row r="8265" spans="1:14" ht="14.25" x14ac:dyDescent="0.2">
      <c r="A8265" s="42" t="s">
        <v>29</v>
      </c>
      <c r="B8265" s="44" t="s">
        <v>17</v>
      </c>
      <c r="C8265" s="44" t="s">
        <v>58</v>
      </c>
      <c r="D8265" s="43">
        <v>10347.953</v>
      </c>
      <c r="E8265" s="43">
        <v>-9784.0399999999991</v>
      </c>
      <c r="F8265" s="45">
        <v>-97140</v>
      </c>
      <c r="G8265" s="45">
        <v>-30990</v>
      </c>
      <c r="H8265" s="45">
        <v>-59750</v>
      </c>
      <c r="I8265" s="55">
        <f>pro[[#This Row],[Admin expenses 3]]+pro[[#This Row],[Admin expenses 2]]+pro[[#This Row],[Admin expenses 1]]+pro[[#This Row],[COGS]]</f>
        <v>-197664.04</v>
      </c>
      <c r="J8265" s="55">
        <f>pro[[#This Row],[Revenue]]+pro[[#This Row],[AdminExp]]</f>
        <v>-187316.087</v>
      </c>
      <c r="K8265" s="83">
        <f>pro[[#This Row],[Profit]]/pro[[#This Row],[Revenue]]</f>
        <v>-18.101752781443828</v>
      </c>
      <c r="L8265" s="56">
        <f t="shared" si="129"/>
        <v>8</v>
      </c>
      <c r="M8265" s="82" t="str">
        <f>"Q"&amp;" "&amp;VLOOKUP(pro[[#This Row],[Period]],Mapping!A:B,2,0)</f>
        <v>Q 3</v>
      </c>
      <c r="N8265"/>
    </row>
    <row r="8266" spans="1:14" ht="14.25" x14ac:dyDescent="0.2">
      <c r="A8266" s="42" t="s">
        <v>29</v>
      </c>
      <c r="B8266" s="44" t="s">
        <v>17</v>
      </c>
      <c r="C8266" s="44" t="s">
        <v>59</v>
      </c>
      <c r="D8266" s="43">
        <v>44372.012999999992</v>
      </c>
      <c r="E8266" s="43">
        <v>-59812.689999999995</v>
      </c>
      <c r="F8266" s="45">
        <v>-14520</v>
      </c>
      <c r="G8266" s="45">
        <v>-23800</v>
      </c>
      <c r="H8266" s="45">
        <v>-90980</v>
      </c>
      <c r="I8266" s="55">
        <f>pro[[#This Row],[Admin expenses 3]]+pro[[#This Row],[Admin expenses 2]]+pro[[#This Row],[Admin expenses 1]]+pro[[#This Row],[COGS]]</f>
        <v>-189112.69</v>
      </c>
      <c r="J8266" s="55">
        <f>pro[[#This Row],[Revenue]]+pro[[#This Row],[AdminExp]]</f>
        <v>-144740.67700000003</v>
      </c>
      <c r="K8266" s="83">
        <f>pro[[#This Row],[Profit]]/pro[[#This Row],[Revenue]]</f>
        <v>-3.2619813079023494</v>
      </c>
      <c r="L8266" s="56">
        <f t="shared" si="129"/>
        <v>8</v>
      </c>
      <c r="M8266" s="82" t="str">
        <f>"Q"&amp;" "&amp;VLOOKUP(pro[[#This Row],[Period]],Mapping!A:B,2,0)</f>
        <v>Q 3</v>
      </c>
      <c r="N8266"/>
    </row>
    <row r="8267" spans="1:14" ht="14.25" x14ac:dyDescent="0.2">
      <c r="A8267" s="42" t="s">
        <v>29</v>
      </c>
      <c r="B8267" s="44" t="s">
        <v>17</v>
      </c>
      <c r="C8267" s="44" t="s">
        <v>57</v>
      </c>
      <c r="D8267" s="43">
        <v>91.301000000000002</v>
      </c>
      <c r="E8267" s="43">
        <v>-135.79299999999998</v>
      </c>
      <c r="F8267" s="45">
        <v>-45680</v>
      </c>
      <c r="G8267" s="45">
        <v>-89190</v>
      </c>
      <c r="H8267" s="45">
        <v>-64180</v>
      </c>
      <c r="I8267" s="55">
        <f>pro[[#This Row],[Admin expenses 3]]+pro[[#This Row],[Admin expenses 2]]+pro[[#This Row],[Admin expenses 1]]+pro[[#This Row],[COGS]]</f>
        <v>-199185.79300000001</v>
      </c>
      <c r="J8267" s="55">
        <f>pro[[#This Row],[Revenue]]+pro[[#This Row],[AdminExp]]</f>
        <v>-199094.492</v>
      </c>
      <c r="K8267" s="83">
        <f>pro[[#This Row],[Profit]]/pro[[#This Row],[Revenue]]</f>
        <v>-2180.6386786563125</v>
      </c>
      <c r="L8267" s="56">
        <f t="shared" si="129"/>
        <v>8</v>
      </c>
      <c r="M8267" s="82" t="str">
        <f>"Q"&amp;" "&amp;VLOOKUP(pro[[#This Row],[Period]],Mapping!A:B,2,0)</f>
        <v>Q 3</v>
      </c>
      <c r="N8267"/>
    </row>
    <row r="8268" spans="1:14" ht="14.25" x14ac:dyDescent="0.2">
      <c r="A8268" s="42" t="s">
        <v>29</v>
      </c>
      <c r="B8268" s="44" t="s">
        <v>17</v>
      </c>
      <c r="C8268" s="44" t="s">
        <v>58</v>
      </c>
      <c r="D8268" s="43">
        <v>35439.592999999993</v>
      </c>
      <c r="E8268" s="43">
        <v>-57233.385999999991</v>
      </c>
      <c r="F8268" s="45">
        <v>-33800</v>
      </c>
      <c r="G8268" s="45">
        <v>-12420</v>
      </c>
      <c r="H8268" s="45">
        <v>-46540</v>
      </c>
      <c r="I8268" s="55">
        <f>pro[[#This Row],[Admin expenses 3]]+pro[[#This Row],[Admin expenses 2]]+pro[[#This Row],[Admin expenses 1]]+pro[[#This Row],[COGS]]</f>
        <v>-149993.386</v>
      </c>
      <c r="J8268" s="55">
        <f>pro[[#This Row],[Revenue]]+pro[[#This Row],[AdminExp]]</f>
        <v>-114553.79300000001</v>
      </c>
      <c r="K8268" s="83">
        <f>pro[[#This Row],[Profit]]/pro[[#This Row],[Revenue]]</f>
        <v>-3.2323676234092198</v>
      </c>
      <c r="L8268" s="56">
        <f t="shared" si="129"/>
        <v>8</v>
      </c>
      <c r="M8268" s="82" t="str">
        <f>"Q"&amp;" "&amp;VLOOKUP(pro[[#This Row],[Period]],Mapping!A:B,2,0)</f>
        <v>Q 3</v>
      </c>
      <c r="N8268"/>
    </row>
    <row r="8269" spans="1:14" ht="14.25" x14ac:dyDescent="0.2">
      <c r="A8269" s="42" t="s">
        <v>29</v>
      </c>
      <c r="B8269" s="44" t="s">
        <v>17</v>
      </c>
      <c r="C8269" s="44" t="s">
        <v>59</v>
      </c>
      <c r="D8269" s="43">
        <v>17594.527999999998</v>
      </c>
      <c r="E8269" s="43">
        <v>-22357.804</v>
      </c>
      <c r="F8269" s="45">
        <v>-44960</v>
      </c>
      <c r="G8269" s="45">
        <v>-92690</v>
      </c>
      <c r="H8269" s="45">
        <v>-27740</v>
      </c>
      <c r="I8269" s="55">
        <f>pro[[#This Row],[Admin expenses 3]]+pro[[#This Row],[Admin expenses 2]]+pro[[#This Row],[Admin expenses 1]]+pro[[#This Row],[COGS]]</f>
        <v>-187747.804</v>
      </c>
      <c r="J8269" s="55">
        <f>pro[[#This Row],[Revenue]]+pro[[#This Row],[AdminExp]]</f>
        <v>-170153.27600000001</v>
      </c>
      <c r="K8269" s="83">
        <f>pro[[#This Row],[Profit]]/pro[[#This Row],[Revenue]]</f>
        <v>-9.6708065143890209</v>
      </c>
      <c r="L8269" s="56">
        <f t="shared" si="129"/>
        <v>8</v>
      </c>
      <c r="M8269" s="82" t="str">
        <f>"Q"&amp;" "&amp;VLOOKUP(pro[[#This Row],[Period]],Mapping!A:B,2,0)</f>
        <v>Q 3</v>
      </c>
      <c r="N8269"/>
    </row>
    <row r="8270" spans="1:14" ht="14.25" x14ac:dyDescent="0.2">
      <c r="A8270" s="42" t="s">
        <v>29</v>
      </c>
      <c r="B8270" s="44" t="s">
        <v>17</v>
      </c>
      <c r="C8270" s="44" t="s">
        <v>57</v>
      </c>
      <c r="D8270" s="43">
        <v>9918.8109999999997</v>
      </c>
      <c r="E8270" s="43">
        <v>-13942.501999999997</v>
      </c>
      <c r="F8270" s="45">
        <v>-98080</v>
      </c>
      <c r="G8270" s="45">
        <v>-31460</v>
      </c>
      <c r="H8270" s="45">
        <v>-77320</v>
      </c>
      <c r="I8270" s="55">
        <f>pro[[#This Row],[Admin expenses 3]]+pro[[#This Row],[Admin expenses 2]]+pro[[#This Row],[Admin expenses 1]]+pro[[#This Row],[COGS]]</f>
        <v>-220802.50200000001</v>
      </c>
      <c r="J8270" s="55">
        <f>pro[[#This Row],[Revenue]]+pro[[#This Row],[AdminExp]]</f>
        <v>-210883.69100000002</v>
      </c>
      <c r="K8270" s="83">
        <f>pro[[#This Row],[Profit]]/pro[[#This Row],[Revenue]]</f>
        <v>-21.260984910388959</v>
      </c>
      <c r="L8270" s="56">
        <f t="shared" si="129"/>
        <v>8</v>
      </c>
      <c r="M8270" s="82" t="str">
        <f>"Q"&amp;" "&amp;VLOOKUP(pro[[#This Row],[Period]],Mapping!A:B,2,0)</f>
        <v>Q 3</v>
      </c>
      <c r="N8270"/>
    </row>
    <row r="8271" spans="1:14" ht="14.25" x14ac:dyDescent="0.2">
      <c r="A8271" s="42" t="s">
        <v>29</v>
      </c>
      <c r="B8271" s="44" t="s">
        <v>17</v>
      </c>
      <c r="C8271" s="44" t="s">
        <v>58</v>
      </c>
      <c r="D8271" s="43">
        <v>156358.84599999999</v>
      </c>
      <c r="E8271" s="43">
        <v>-70152.159</v>
      </c>
      <c r="F8271" s="45">
        <v>-89840</v>
      </c>
      <c r="G8271" s="45">
        <v>-12550</v>
      </c>
      <c r="H8271" s="45">
        <v>-66460</v>
      </c>
      <c r="I8271" s="55">
        <f>pro[[#This Row],[Admin expenses 3]]+pro[[#This Row],[Admin expenses 2]]+pro[[#This Row],[Admin expenses 1]]+pro[[#This Row],[COGS]]</f>
        <v>-239002.15899999999</v>
      </c>
      <c r="J8271" s="55">
        <f>pro[[#This Row],[Revenue]]+pro[[#This Row],[AdminExp]]</f>
        <v>-82643.312999999995</v>
      </c>
      <c r="K8271" s="83">
        <f>pro[[#This Row],[Profit]]/pro[[#This Row],[Revenue]]</f>
        <v>-0.52854900834967788</v>
      </c>
      <c r="L8271" s="56">
        <f t="shared" si="129"/>
        <v>8</v>
      </c>
      <c r="M8271" s="82" t="str">
        <f>"Q"&amp;" "&amp;VLOOKUP(pro[[#This Row],[Period]],Mapping!A:B,2,0)</f>
        <v>Q 3</v>
      </c>
      <c r="N8271"/>
    </row>
    <row r="8272" spans="1:14" ht="14.25" x14ac:dyDescent="0.2">
      <c r="A8272" s="42" t="s">
        <v>29</v>
      </c>
      <c r="B8272" s="44" t="s">
        <v>17</v>
      </c>
      <c r="C8272" s="44" t="s">
        <v>59</v>
      </c>
      <c r="D8272" s="43">
        <v>60010.677999999993</v>
      </c>
      <c r="E8272" s="43">
        <v>-138452.44699999999</v>
      </c>
      <c r="F8272" s="45">
        <v>-79540</v>
      </c>
      <c r="G8272" s="45">
        <v>-41180</v>
      </c>
      <c r="H8272" s="45">
        <v>-49900</v>
      </c>
      <c r="I8272" s="55">
        <f>pro[[#This Row],[Admin expenses 3]]+pro[[#This Row],[Admin expenses 2]]+pro[[#This Row],[Admin expenses 1]]+pro[[#This Row],[COGS]]</f>
        <v>-309072.44699999999</v>
      </c>
      <c r="J8272" s="55">
        <f>pro[[#This Row],[Revenue]]+pro[[#This Row],[AdminExp]]</f>
        <v>-249061.769</v>
      </c>
      <c r="K8272" s="83">
        <f>pro[[#This Row],[Profit]]/pro[[#This Row],[Revenue]]</f>
        <v>-4.1502908699015206</v>
      </c>
      <c r="L8272" s="56">
        <f t="shared" si="129"/>
        <v>8</v>
      </c>
      <c r="M8272" s="82" t="str">
        <f>"Q"&amp;" "&amp;VLOOKUP(pro[[#This Row],[Period]],Mapping!A:B,2,0)</f>
        <v>Q 3</v>
      </c>
      <c r="N8272"/>
    </row>
    <row r="8273" spans="1:14" ht="14.25" x14ac:dyDescent="0.2">
      <c r="A8273" s="42" t="s">
        <v>29</v>
      </c>
      <c r="B8273" s="44" t="s">
        <v>17</v>
      </c>
      <c r="C8273" s="44" t="s">
        <v>57</v>
      </c>
      <c r="D8273" s="43">
        <v>70990.773000000001</v>
      </c>
      <c r="E8273" s="43">
        <v>-41436.058999999994</v>
      </c>
      <c r="F8273" s="45">
        <v>-37850</v>
      </c>
      <c r="G8273" s="45">
        <v>-65230</v>
      </c>
      <c r="H8273" s="45">
        <v>-55020</v>
      </c>
      <c r="I8273" s="55">
        <f>pro[[#This Row],[Admin expenses 3]]+pro[[#This Row],[Admin expenses 2]]+pro[[#This Row],[Admin expenses 1]]+pro[[#This Row],[COGS]]</f>
        <v>-199536.05900000001</v>
      </c>
      <c r="J8273" s="55">
        <f>pro[[#This Row],[Revenue]]+pro[[#This Row],[AdminExp]]</f>
        <v>-128545.28600000001</v>
      </c>
      <c r="K8273" s="83">
        <f>pro[[#This Row],[Profit]]/pro[[#This Row],[Revenue]]</f>
        <v>-1.8107323046052761</v>
      </c>
      <c r="L8273" s="56">
        <f t="shared" si="129"/>
        <v>8</v>
      </c>
      <c r="M8273" s="82" t="str">
        <f>"Q"&amp;" "&amp;VLOOKUP(pro[[#This Row],[Period]],Mapping!A:B,2,0)</f>
        <v>Q 3</v>
      </c>
      <c r="N8273"/>
    </row>
    <row r="8274" spans="1:14" ht="14.25" x14ac:dyDescent="0.2">
      <c r="A8274" s="42" t="s">
        <v>29</v>
      </c>
      <c r="B8274" s="44" t="s">
        <v>17</v>
      </c>
      <c r="C8274" s="44" t="s">
        <v>57</v>
      </c>
      <c r="D8274" s="43">
        <v>55653.366999999998</v>
      </c>
      <c r="E8274" s="43">
        <v>-6558.5239999999994</v>
      </c>
      <c r="F8274" s="45">
        <v>-77980</v>
      </c>
      <c r="G8274" s="45">
        <v>-69530</v>
      </c>
      <c r="H8274" s="45">
        <v>-64150</v>
      </c>
      <c r="I8274" s="55">
        <f>pro[[#This Row],[Admin expenses 3]]+pro[[#This Row],[Admin expenses 2]]+pro[[#This Row],[Admin expenses 1]]+pro[[#This Row],[COGS]]</f>
        <v>-218218.524</v>
      </c>
      <c r="J8274" s="55">
        <f>pro[[#This Row],[Revenue]]+pro[[#This Row],[AdminExp]]</f>
        <v>-162565.15700000001</v>
      </c>
      <c r="K8274" s="83">
        <f>pro[[#This Row],[Profit]]/pro[[#This Row],[Revenue]]</f>
        <v>-2.9210300429801492</v>
      </c>
      <c r="L8274" s="56">
        <f t="shared" si="129"/>
        <v>8</v>
      </c>
      <c r="M8274" s="82" t="str">
        <f>"Q"&amp;" "&amp;VLOOKUP(pro[[#This Row],[Period]],Mapping!A:B,2,0)</f>
        <v>Q 3</v>
      </c>
      <c r="N8274"/>
    </row>
    <row r="8275" spans="1:14" ht="14.25" x14ac:dyDescent="0.2">
      <c r="A8275" s="42" t="s">
        <v>29</v>
      </c>
      <c r="B8275" s="44" t="s">
        <v>17</v>
      </c>
      <c r="C8275" s="44" t="s">
        <v>57</v>
      </c>
      <c r="D8275" s="43">
        <v>20419.266</v>
      </c>
      <c r="E8275" s="43">
        <v>-2460.864</v>
      </c>
      <c r="F8275" s="45">
        <v>-88090</v>
      </c>
      <c r="G8275" s="45">
        <v>-105550</v>
      </c>
      <c r="H8275" s="45">
        <v>-90340</v>
      </c>
      <c r="I8275" s="55">
        <f>pro[[#This Row],[Admin expenses 3]]+pro[[#This Row],[Admin expenses 2]]+pro[[#This Row],[Admin expenses 1]]+pro[[#This Row],[COGS]]</f>
        <v>-286440.864</v>
      </c>
      <c r="J8275" s="55">
        <f>pro[[#This Row],[Revenue]]+pro[[#This Row],[AdminExp]]</f>
        <v>-266021.598</v>
      </c>
      <c r="K8275" s="83">
        <f>pro[[#This Row],[Profit]]/pro[[#This Row],[Revenue]]</f>
        <v>-13.027970643019195</v>
      </c>
      <c r="L8275" s="56">
        <f t="shared" si="129"/>
        <v>8</v>
      </c>
      <c r="M8275" s="82" t="str">
        <f>"Q"&amp;" "&amp;VLOOKUP(pro[[#This Row],[Period]],Mapping!A:B,2,0)</f>
        <v>Q 3</v>
      </c>
      <c r="N8275"/>
    </row>
    <row r="8276" spans="1:14" ht="14.25" x14ac:dyDescent="0.2">
      <c r="A8276" s="42" t="s">
        <v>29</v>
      </c>
      <c r="B8276" s="44" t="s">
        <v>17</v>
      </c>
      <c r="C8276" s="44" t="s">
        <v>57</v>
      </c>
      <c r="D8276" s="43">
        <v>135209.15099999998</v>
      </c>
      <c r="E8276" s="43">
        <v>-22779.267</v>
      </c>
      <c r="F8276" s="45">
        <v>-96230</v>
      </c>
      <c r="G8276" s="45">
        <v>-85520</v>
      </c>
      <c r="H8276" s="45">
        <v>-90960</v>
      </c>
      <c r="I8276" s="55">
        <f>pro[[#This Row],[Admin expenses 3]]+pro[[#This Row],[Admin expenses 2]]+pro[[#This Row],[Admin expenses 1]]+pro[[#This Row],[COGS]]</f>
        <v>-295489.26699999999</v>
      </c>
      <c r="J8276" s="55">
        <f>pro[[#This Row],[Revenue]]+pro[[#This Row],[AdminExp]]</f>
        <v>-160280.11600000001</v>
      </c>
      <c r="K8276" s="83">
        <f>pro[[#This Row],[Profit]]/pro[[#This Row],[Revenue]]</f>
        <v>-1.1854235812781639</v>
      </c>
      <c r="L8276" s="56">
        <f t="shared" si="129"/>
        <v>8</v>
      </c>
      <c r="M8276" s="82" t="str">
        <f>"Q"&amp;" "&amp;VLOOKUP(pro[[#This Row],[Period]],Mapping!A:B,2,0)</f>
        <v>Q 3</v>
      </c>
      <c r="N8276"/>
    </row>
    <row r="8277" spans="1:14" ht="14.25" x14ac:dyDescent="0.2">
      <c r="A8277" s="42" t="s">
        <v>29</v>
      </c>
      <c r="B8277" s="44" t="s">
        <v>17</v>
      </c>
      <c r="C8277" s="44" t="s">
        <v>57</v>
      </c>
      <c r="D8277" s="43">
        <v>93282.825999999986</v>
      </c>
      <c r="E8277" s="43">
        <v>-40218.303999999996</v>
      </c>
      <c r="F8277" s="45">
        <v>-32940</v>
      </c>
      <c r="G8277" s="45">
        <v>-42840</v>
      </c>
      <c r="H8277" s="45">
        <v>-100160</v>
      </c>
      <c r="I8277" s="55">
        <f>pro[[#This Row],[Admin expenses 3]]+pro[[#This Row],[Admin expenses 2]]+pro[[#This Row],[Admin expenses 1]]+pro[[#This Row],[COGS]]</f>
        <v>-216158.304</v>
      </c>
      <c r="J8277" s="55">
        <f>pro[[#This Row],[Revenue]]+pro[[#This Row],[AdminExp]]</f>
        <v>-122875.47800000002</v>
      </c>
      <c r="K8277" s="83">
        <f>pro[[#This Row],[Profit]]/pro[[#This Row],[Revenue]]</f>
        <v>-1.3172358007249914</v>
      </c>
      <c r="L8277" s="56">
        <f t="shared" si="129"/>
        <v>8</v>
      </c>
      <c r="M8277" s="82" t="str">
        <f>"Q"&amp;" "&amp;VLOOKUP(pro[[#This Row],[Period]],Mapping!A:B,2,0)</f>
        <v>Q 3</v>
      </c>
      <c r="N8277"/>
    </row>
    <row r="8278" spans="1:14" ht="14.25" x14ac:dyDescent="0.2">
      <c r="A8278" s="42" t="s">
        <v>29</v>
      </c>
      <c r="B8278" s="44" t="s">
        <v>17</v>
      </c>
      <c r="C8278" s="44" t="s">
        <v>57</v>
      </c>
      <c r="D8278" s="43">
        <v>377262.74599999998</v>
      </c>
      <c r="E8278" s="43">
        <v>-153573.43399999998</v>
      </c>
      <c r="F8278" s="45">
        <v>-38860</v>
      </c>
      <c r="G8278" s="45">
        <v>-32000</v>
      </c>
      <c r="H8278" s="45">
        <v>-86940</v>
      </c>
      <c r="I8278" s="55">
        <f>pro[[#This Row],[Admin expenses 3]]+pro[[#This Row],[Admin expenses 2]]+pro[[#This Row],[Admin expenses 1]]+pro[[#This Row],[COGS]]</f>
        <v>-311373.43400000001</v>
      </c>
      <c r="J8278" s="55">
        <f>pro[[#This Row],[Revenue]]+pro[[#This Row],[AdminExp]]</f>
        <v>65889.311999999976</v>
      </c>
      <c r="K8278" s="83">
        <f>pro[[#This Row],[Profit]]/pro[[#This Row],[Revenue]]</f>
        <v>0.17465098979054766</v>
      </c>
      <c r="L8278" s="56">
        <f t="shared" si="129"/>
        <v>8</v>
      </c>
      <c r="M8278" s="82" t="str">
        <f>"Q"&amp;" "&amp;VLOOKUP(pro[[#This Row],[Period]],Mapping!A:B,2,0)</f>
        <v>Q 3</v>
      </c>
      <c r="N8278"/>
    </row>
    <row r="8279" spans="1:14" ht="14.25" x14ac:dyDescent="0.2">
      <c r="A8279" s="42" t="s">
        <v>29</v>
      </c>
      <c r="B8279" s="44" t="s">
        <v>17</v>
      </c>
      <c r="C8279" s="44" t="s">
        <v>57</v>
      </c>
      <c r="D8279" s="43">
        <v>130150.77599999998</v>
      </c>
      <c r="E8279" s="43">
        <v>-170146.03200000001</v>
      </c>
      <c r="F8279" s="45">
        <v>-16050</v>
      </c>
      <c r="G8279" s="45">
        <v>-70150</v>
      </c>
      <c r="H8279" s="45">
        <v>-104660</v>
      </c>
      <c r="I8279" s="55">
        <f>pro[[#This Row],[Admin expenses 3]]+pro[[#This Row],[Admin expenses 2]]+pro[[#This Row],[Admin expenses 1]]+pro[[#This Row],[COGS]]</f>
        <v>-361006.03200000001</v>
      </c>
      <c r="J8279" s="55">
        <f>pro[[#This Row],[Revenue]]+pro[[#This Row],[AdminExp]]</f>
        <v>-230855.25600000002</v>
      </c>
      <c r="K8279" s="83">
        <f>pro[[#This Row],[Profit]]/pro[[#This Row],[Revenue]]</f>
        <v>-1.7737524361744879</v>
      </c>
      <c r="L8279" s="56">
        <f t="shared" si="129"/>
        <v>8</v>
      </c>
      <c r="M8279" s="82" t="str">
        <f>"Q"&amp;" "&amp;VLOOKUP(pro[[#This Row],[Period]],Mapping!A:B,2,0)</f>
        <v>Q 3</v>
      </c>
      <c r="N8279"/>
    </row>
    <row r="8280" spans="1:14" ht="14.25" x14ac:dyDescent="0.2">
      <c r="A8280" s="42" t="s">
        <v>29</v>
      </c>
      <c r="B8280" s="44" t="s">
        <v>17</v>
      </c>
      <c r="C8280" s="44" t="s">
        <v>57</v>
      </c>
      <c r="D8280" s="43">
        <v>272577.80900000001</v>
      </c>
      <c r="E8280" s="43">
        <v>-126053.26999999999</v>
      </c>
      <c r="F8280" s="45">
        <v>-27160</v>
      </c>
      <c r="G8280" s="45">
        <v>-49650</v>
      </c>
      <c r="H8280" s="45">
        <v>-91610</v>
      </c>
      <c r="I8280" s="55">
        <f>pro[[#This Row],[Admin expenses 3]]+pro[[#This Row],[Admin expenses 2]]+pro[[#This Row],[Admin expenses 1]]+pro[[#This Row],[COGS]]</f>
        <v>-294473.27</v>
      </c>
      <c r="J8280" s="55">
        <f>pro[[#This Row],[Revenue]]+pro[[#This Row],[AdminExp]]</f>
        <v>-21895.46100000001</v>
      </c>
      <c r="K8280" s="83">
        <f>pro[[#This Row],[Profit]]/pro[[#This Row],[Revenue]]</f>
        <v>-8.0327379108106375E-2</v>
      </c>
      <c r="L8280" s="56">
        <f t="shared" si="129"/>
        <v>8</v>
      </c>
      <c r="M8280" s="82" t="str">
        <f>"Q"&amp;" "&amp;VLOOKUP(pro[[#This Row],[Period]],Mapping!A:B,2,0)</f>
        <v>Q 3</v>
      </c>
      <c r="N8280"/>
    </row>
    <row r="8281" spans="1:14" ht="14.25" x14ac:dyDescent="0.2">
      <c r="A8281" s="42" t="s">
        <v>29</v>
      </c>
      <c r="B8281" s="44" t="s">
        <v>17</v>
      </c>
      <c r="C8281" s="44" t="s">
        <v>57</v>
      </c>
      <c r="D8281" s="43">
        <v>126599.22099999999</v>
      </c>
      <c r="E8281" s="43">
        <v>-63785.427999999993</v>
      </c>
      <c r="F8281" s="45">
        <v>-99070</v>
      </c>
      <c r="G8281" s="45">
        <v>-75880</v>
      </c>
      <c r="H8281" s="45">
        <v>-66910</v>
      </c>
      <c r="I8281" s="55">
        <f>pro[[#This Row],[Admin expenses 3]]+pro[[#This Row],[Admin expenses 2]]+pro[[#This Row],[Admin expenses 1]]+pro[[#This Row],[COGS]]</f>
        <v>-305645.42800000001</v>
      </c>
      <c r="J8281" s="55">
        <f>pro[[#This Row],[Revenue]]+pro[[#This Row],[AdminExp]]</f>
        <v>-179046.20700000002</v>
      </c>
      <c r="K8281" s="83">
        <f>pro[[#This Row],[Profit]]/pro[[#This Row],[Revenue]]</f>
        <v>-1.4142757402906929</v>
      </c>
      <c r="L8281" s="56">
        <f t="shared" si="129"/>
        <v>8</v>
      </c>
      <c r="M8281" s="82" t="str">
        <f>"Q"&amp;" "&amp;VLOOKUP(pro[[#This Row],[Period]],Mapping!A:B,2,0)</f>
        <v>Q 3</v>
      </c>
      <c r="N8281"/>
    </row>
    <row r="8282" spans="1:14" ht="14.25" x14ac:dyDescent="0.2">
      <c r="A8282" s="42" t="s">
        <v>29</v>
      </c>
      <c r="B8282" s="44" t="s">
        <v>17</v>
      </c>
      <c r="C8282" s="44" t="s">
        <v>57</v>
      </c>
      <c r="D8282" s="43">
        <v>167640.08099999998</v>
      </c>
      <c r="E8282" s="43">
        <v>-217344.59600000002</v>
      </c>
      <c r="F8282" s="45">
        <v>-106810</v>
      </c>
      <c r="G8282" s="45">
        <v>-67550</v>
      </c>
      <c r="H8282" s="45">
        <v>-52320</v>
      </c>
      <c r="I8282" s="55">
        <f>pro[[#This Row],[Admin expenses 3]]+pro[[#This Row],[Admin expenses 2]]+pro[[#This Row],[Admin expenses 1]]+pro[[#This Row],[COGS]]</f>
        <v>-444024.59600000002</v>
      </c>
      <c r="J8282" s="55">
        <f>pro[[#This Row],[Revenue]]+pro[[#This Row],[AdminExp]]</f>
        <v>-276384.51500000001</v>
      </c>
      <c r="K8282" s="83">
        <f>pro[[#This Row],[Profit]]/pro[[#This Row],[Revenue]]</f>
        <v>-1.6486780091689412</v>
      </c>
      <c r="L8282" s="56">
        <f t="shared" si="129"/>
        <v>8</v>
      </c>
      <c r="M8282" s="82" t="str">
        <f>"Q"&amp;" "&amp;VLOOKUP(pro[[#This Row],[Period]],Mapping!A:B,2,0)</f>
        <v>Q 3</v>
      </c>
      <c r="N8282"/>
    </row>
    <row r="8283" spans="1:14" ht="14.25" x14ac:dyDescent="0.2">
      <c r="A8283" s="42" t="s">
        <v>29</v>
      </c>
      <c r="B8283" s="44" t="s">
        <v>17</v>
      </c>
      <c r="C8283" s="44" t="s">
        <v>57</v>
      </c>
      <c r="D8283" s="43">
        <v>80549.84</v>
      </c>
      <c r="E8283" s="43">
        <v>-103798.49899999998</v>
      </c>
      <c r="F8283" s="45">
        <v>-67640</v>
      </c>
      <c r="G8283" s="45">
        <v>-35330</v>
      </c>
      <c r="H8283" s="45">
        <v>-60250</v>
      </c>
      <c r="I8283" s="55">
        <f>pro[[#This Row],[Admin expenses 3]]+pro[[#This Row],[Admin expenses 2]]+pro[[#This Row],[Admin expenses 1]]+pro[[#This Row],[COGS]]</f>
        <v>-267018.49899999995</v>
      </c>
      <c r="J8283" s="55">
        <f>pro[[#This Row],[Revenue]]+pro[[#This Row],[AdminExp]]</f>
        <v>-186468.65899999996</v>
      </c>
      <c r="K8283" s="83">
        <f>pro[[#This Row],[Profit]]/pro[[#This Row],[Revenue]]</f>
        <v>-2.3149476026271434</v>
      </c>
      <c r="L8283" s="56">
        <f t="shared" si="129"/>
        <v>8</v>
      </c>
      <c r="M8283" s="82" t="str">
        <f>"Q"&amp;" "&amp;VLOOKUP(pro[[#This Row],[Period]],Mapping!A:B,2,0)</f>
        <v>Q 3</v>
      </c>
      <c r="N8283"/>
    </row>
    <row r="8284" spans="1:14" ht="14.25" x14ac:dyDescent="0.2">
      <c r="A8284" s="42" t="s">
        <v>29</v>
      </c>
      <c r="B8284" s="44" t="s">
        <v>17</v>
      </c>
      <c r="C8284" s="44" t="s">
        <v>57</v>
      </c>
      <c r="D8284" s="43">
        <v>55700.805999999997</v>
      </c>
      <c r="E8284" s="43">
        <v>-69125.875</v>
      </c>
      <c r="F8284" s="45">
        <v>-55750</v>
      </c>
      <c r="G8284" s="45">
        <v>-81130</v>
      </c>
      <c r="H8284" s="45">
        <v>-103170</v>
      </c>
      <c r="I8284" s="55">
        <f>pro[[#This Row],[Admin expenses 3]]+pro[[#This Row],[Admin expenses 2]]+pro[[#This Row],[Admin expenses 1]]+pro[[#This Row],[COGS]]</f>
        <v>-309175.875</v>
      </c>
      <c r="J8284" s="55">
        <f>pro[[#This Row],[Revenue]]+pro[[#This Row],[AdminExp]]</f>
        <v>-253475.06900000002</v>
      </c>
      <c r="K8284" s="83">
        <f>pro[[#This Row],[Profit]]/pro[[#This Row],[Revenue]]</f>
        <v>-4.5506535219616042</v>
      </c>
      <c r="L8284" s="56">
        <f t="shared" si="129"/>
        <v>8</v>
      </c>
      <c r="M8284" s="82" t="str">
        <f>"Q"&amp;" "&amp;VLOOKUP(pro[[#This Row],[Period]],Mapping!A:B,2,0)</f>
        <v>Q 3</v>
      </c>
      <c r="N8284"/>
    </row>
    <row r="8285" spans="1:14" ht="14.25" x14ac:dyDescent="0.2">
      <c r="A8285" s="42" t="s">
        <v>29</v>
      </c>
      <c r="B8285" s="44" t="s">
        <v>17</v>
      </c>
      <c r="C8285" s="44" t="s">
        <v>57</v>
      </c>
      <c r="D8285" s="43">
        <v>190016.04299999998</v>
      </c>
      <c r="E8285" s="43">
        <v>-69876.239999999991</v>
      </c>
      <c r="F8285" s="45">
        <v>-41540</v>
      </c>
      <c r="G8285" s="45">
        <v>-30670</v>
      </c>
      <c r="H8285" s="45">
        <v>-20750</v>
      </c>
      <c r="I8285" s="55">
        <f>pro[[#This Row],[Admin expenses 3]]+pro[[#This Row],[Admin expenses 2]]+pro[[#This Row],[Admin expenses 1]]+pro[[#This Row],[COGS]]</f>
        <v>-162836.24</v>
      </c>
      <c r="J8285" s="55">
        <f>pro[[#This Row],[Revenue]]+pro[[#This Row],[AdminExp]]</f>
        <v>27179.802999999985</v>
      </c>
      <c r="K8285" s="83">
        <f>pro[[#This Row],[Profit]]/pro[[#This Row],[Revenue]]</f>
        <v>0.14303951693173605</v>
      </c>
      <c r="L8285" s="56">
        <f t="shared" si="129"/>
        <v>8</v>
      </c>
      <c r="M8285" s="82" t="str">
        <f>"Q"&amp;" "&amp;VLOOKUP(pro[[#This Row],[Period]],Mapping!A:B,2,0)</f>
        <v>Q 3</v>
      </c>
      <c r="N8285"/>
    </row>
    <row r="8286" spans="1:14" ht="14.25" x14ac:dyDescent="0.2">
      <c r="A8286" s="42" t="s">
        <v>29</v>
      </c>
      <c r="B8286" s="44" t="s">
        <v>17</v>
      </c>
      <c r="C8286" s="44" t="s">
        <v>57</v>
      </c>
      <c r="D8286" s="43">
        <v>801260.152</v>
      </c>
      <c r="E8286" s="43">
        <v>-1064697.9979999999</v>
      </c>
      <c r="F8286" s="45">
        <v>-62070</v>
      </c>
      <c r="G8286" s="45">
        <v>-27920</v>
      </c>
      <c r="H8286" s="45">
        <v>-50390</v>
      </c>
      <c r="I8286" s="55">
        <f>pro[[#This Row],[Admin expenses 3]]+pro[[#This Row],[Admin expenses 2]]+pro[[#This Row],[Admin expenses 1]]+pro[[#This Row],[COGS]]</f>
        <v>-1205077.9979999999</v>
      </c>
      <c r="J8286" s="55">
        <f>pro[[#This Row],[Revenue]]+pro[[#This Row],[AdminExp]]</f>
        <v>-403817.8459999999</v>
      </c>
      <c r="K8286" s="83">
        <f>pro[[#This Row],[Profit]]/pro[[#This Row],[Revenue]]</f>
        <v>-0.50397844569213013</v>
      </c>
      <c r="L8286" s="56">
        <f t="shared" si="129"/>
        <v>8</v>
      </c>
      <c r="M8286" s="82" t="str">
        <f>"Q"&amp;" "&amp;VLOOKUP(pro[[#This Row],[Period]],Mapping!A:B,2,0)</f>
        <v>Q 3</v>
      </c>
      <c r="N8286"/>
    </row>
    <row r="8287" spans="1:14" ht="14.25" x14ac:dyDescent="0.2">
      <c r="A8287" s="42" t="s">
        <v>29</v>
      </c>
      <c r="B8287" s="44" t="s">
        <v>17</v>
      </c>
      <c r="C8287" s="44" t="s">
        <v>57</v>
      </c>
      <c r="D8287" s="43">
        <v>408802.69499999995</v>
      </c>
      <c r="E8287" s="43">
        <v>-543446.67299999995</v>
      </c>
      <c r="F8287" s="45">
        <v>-100680</v>
      </c>
      <c r="G8287" s="45">
        <v>-104610</v>
      </c>
      <c r="H8287" s="45">
        <v>-77120</v>
      </c>
      <c r="I8287" s="55">
        <f>pro[[#This Row],[Admin expenses 3]]+pro[[#This Row],[Admin expenses 2]]+pro[[#This Row],[Admin expenses 1]]+pro[[#This Row],[COGS]]</f>
        <v>-825856.67299999995</v>
      </c>
      <c r="J8287" s="55">
        <f>pro[[#This Row],[Revenue]]+pro[[#This Row],[AdminExp]]</f>
        <v>-417053.978</v>
      </c>
      <c r="K8287" s="83">
        <f>pro[[#This Row],[Profit]]/pro[[#This Row],[Revenue]]</f>
        <v>-1.020184023004056</v>
      </c>
      <c r="L8287" s="56">
        <f t="shared" si="129"/>
        <v>8</v>
      </c>
      <c r="M8287" s="82" t="str">
        <f>"Q"&amp;" "&amp;VLOOKUP(pro[[#This Row],[Period]],Mapping!A:B,2,0)</f>
        <v>Q 3</v>
      </c>
      <c r="N8287"/>
    </row>
    <row r="8288" spans="1:14" ht="14.25" x14ac:dyDescent="0.2">
      <c r="A8288" s="42" t="s">
        <v>29</v>
      </c>
      <c r="B8288" s="44" t="s">
        <v>17</v>
      </c>
      <c r="C8288" s="44" t="s">
        <v>57</v>
      </c>
      <c r="D8288" s="43">
        <v>457350.71899999998</v>
      </c>
      <c r="E8288" s="43">
        <v>-616779.6179999999</v>
      </c>
      <c r="F8288" s="45">
        <v>-42230</v>
      </c>
      <c r="G8288" s="45">
        <v>-35420</v>
      </c>
      <c r="H8288" s="45">
        <v>-47810</v>
      </c>
      <c r="I8288" s="55">
        <f>pro[[#This Row],[Admin expenses 3]]+pro[[#This Row],[Admin expenses 2]]+pro[[#This Row],[Admin expenses 1]]+pro[[#This Row],[COGS]]</f>
        <v>-742239.6179999999</v>
      </c>
      <c r="J8288" s="55">
        <f>pro[[#This Row],[Revenue]]+pro[[#This Row],[AdminExp]]</f>
        <v>-284888.89899999992</v>
      </c>
      <c r="K8288" s="83">
        <f>pro[[#This Row],[Profit]]/pro[[#This Row],[Revenue]]</f>
        <v>-0.62291123018875139</v>
      </c>
      <c r="L8288" s="56">
        <f t="shared" si="129"/>
        <v>8</v>
      </c>
      <c r="M8288" s="82" t="str">
        <f>"Q"&amp;" "&amp;VLOOKUP(pro[[#This Row],[Period]],Mapping!A:B,2,0)</f>
        <v>Q 3</v>
      </c>
      <c r="N8288"/>
    </row>
    <row r="8289" spans="1:14" ht="14.25" x14ac:dyDescent="0.2">
      <c r="A8289" s="42" t="s">
        <v>29</v>
      </c>
      <c r="B8289" s="44" t="s">
        <v>17</v>
      </c>
      <c r="C8289" s="44" t="s">
        <v>57</v>
      </c>
      <c r="D8289" s="43">
        <v>693161.84699999995</v>
      </c>
      <c r="E8289" s="43">
        <v>-921212.79599999997</v>
      </c>
      <c r="F8289" s="45">
        <v>-49670</v>
      </c>
      <c r="G8289" s="45">
        <v>-38950</v>
      </c>
      <c r="H8289" s="45">
        <v>-51000</v>
      </c>
      <c r="I8289" s="55">
        <f>pro[[#This Row],[Admin expenses 3]]+pro[[#This Row],[Admin expenses 2]]+pro[[#This Row],[Admin expenses 1]]+pro[[#This Row],[COGS]]</f>
        <v>-1060832.7960000001</v>
      </c>
      <c r="J8289" s="55">
        <f>pro[[#This Row],[Revenue]]+pro[[#This Row],[AdminExp]]</f>
        <v>-367670.94900000014</v>
      </c>
      <c r="K8289" s="83">
        <f>pro[[#This Row],[Profit]]/pro[[#This Row],[Revenue]]</f>
        <v>-0.53042583141480981</v>
      </c>
      <c r="L8289" s="56">
        <f t="shared" si="129"/>
        <v>8</v>
      </c>
      <c r="M8289" s="82" t="str">
        <f>"Q"&amp;" "&amp;VLOOKUP(pro[[#This Row],[Period]],Mapping!A:B,2,0)</f>
        <v>Q 3</v>
      </c>
      <c r="N8289"/>
    </row>
    <row r="8290" spans="1:14" ht="14.25" x14ac:dyDescent="0.2">
      <c r="A8290" s="42" t="s">
        <v>29</v>
      </c>
      <c r="B8290" s="44" t="s">
        <v>17</v>
      </c>
      <c r="C8290" s="44" t="s">
        <v>57</v>
      </c>
      <c r="D8290" s="43">
        <v>126380.38699999999</v>
      </c>
      <c r="E8290" s="43">
        <v>-179678.639</v>
      </c>
      <c r="F8290" s="45">
        <v>-62210</v>
      </c>
      <c r="G8290" s="45">
        <v>-23940</v>
      </c>
      <c r="H8290" s="45">
        <v>-34850</v>
      </c>
      <c r="I8290" s="55">
        <f>pro[[#This Row],[Admin expenses 3]]+pro[[#This Row],[Admin expenses 2]]+pro[[#This Row],[Admin expenses 1]]+pro[[#This Row],[COGS]]</f>
        <v>-300678.63899999997</v>
      </c>
      <c r="J8290" s="55">
        <f>pro[[#This Row],[Revenue]]+pro[[#This Row],[AdminExp]]</f>
        <v>-174298.25199999998</v>
      </c>
      <c r="K8290" s="83">
        <f>pro[[#This Row],[Profit]]/pro[[#This Row],[Revenue]]</f>
        <v>-1.3791558653796494</v>
      </c>
      <c r="L8290" s="56">
        <f t="shared" si="129"/>
        <v>8</v>
      </c>
      <c r="M8290" s="82" t="str">
        <f>"Q"&amp;" "&amp;VLOOKUP(pro[[#This Row],[Period]],Mapping!A:B,2,0)</f>
        <v>Q 3</v>
      </c>
      <c r="N8290"/>
    </row>
    <row r="8291" spans="1:14" ht="14.25" x14ac:dyDescent="0.2">
      <c r="A8291" s="42" t="s">
        <v>29</v>
      </c>
      <c r="B8291" s="44" t="s">
        <v>17</v>
      </c>
      <c r="C8291" s="44" t="s">
        <v>57</v>
      </c>
      <c r="D8291" s="43">
        <v>134452.90599999999</v>
      </c>
      <c r="E8291" s="43">
        <v>-173375.20199999999</v>
      </c>
      <c r="F8291" s="45">
        <v>-104490</v>
      </c>
      <c r="G8291" s="45">
        <v>-105290</v>
      </c>
      <c r="H8291" s="45">
        <v>-106880</v>
      </c>
      <c r="I8291" s="55">
        <f>pro[[#This Row],[Admin expenses 3]]+pro[[#This Row],[Admin expenses 2]]+pro[[#This Row],[Admin expenses 1]]+pro[[#This Row],[COGS]]</f>
        <v>-490035.20199999999</v>
      </c>
      <c r="J8291" s="55">
        <f>pro[[#This Row],[Revenue]]+pro[[#This Row],[AdminExp]]</f>
        <v>-355582.29599999997</v>
      </c>
      <c r="K8291" s="83">
        <f>pro[[#This Row],[Profit]]/pro[[#This Row],[Revenue]]</f>
        <v>-2.6446605475377378</v>
      </c>
      <c r="L8291" s="56">
        <f t="shared" si="129"/>
        <v>8</v>
      </c>
      <c r="M8291" s="82" t="str">
        <f>"Q"&amp;" "&amp;VLOOKUP(pro[[#This Row],[Period]],Mapping!A:B,2,0)</f>
        <v>Q 3</v>
      </c>
      <c r="N8291"/>
    </row>
    <row r="8292" spans="1:14" ht="14.25" x14ac:dyDescent="0.2">
      <c r="A8292" s="42" t="s">
        <v>29</v>
      </c>
      <c r="B8292" s="44" t="s">
        <v>17</v>
      </c>
      <c r="C8292" s="44" t="s">
        <v>57</v>
      </c>
      <c r="D8292" s="43">
        <v>121972.00399999999</v>
      </c>
      <c r="E8292" s="43">
        <v>-171131.33099999998</v>
      </c>
      <c r="F8292" s="45">
        <v>-46920</v>
      </c>
      <c r="G8292" s="45">
        <v>-107430</v>
      </c>
      <c r="H8292" s="45">
        <v>-104460</v>
      </c>
      <c r="I8292" s="55">
        <f>pro[[#This Row],[Admin expenses 3]]+pro[[#This Row],[Admin expenses 2]]+pro[[#This Row],[Admin expenses 1]]+pro[[#This Row],[COGS]]</f>
        <v>-429941.33100000001</v>
      </c>
      <c r="J8292" s="55">
        <f>pro[[#This Row],[Revenue]]+pro[[#This Row],[AdminExp]]</f>
        <v>-307969.32700000005</v>
      </c>
      <c r="K8292" s="83">
        <f>pro[[#This Row],[Profit]]/pro[[#This Row],[Revenue]]</f>
        <v>-2.5249181525294944</v>
      </c>
      <c r="L8292" s="56">
        <f t="shared" si="129"/>
        <v>8</v>
      </c>
      <c r="M8292" s="82" t="str">
        <f>"Q"&amp;" "&amp;VLOOKUP(pro[[#This Row],[Period]],Mapping!A:B,2,0)</f>
        <v>Q 3</v>
      </c>
      <c r="N8292"/>
    </row>
    <row r="8293" spans="1:14" ht="14.25" x14ac:dyDescent="0.2">
      <c r="A8293" s="42" t="s">
        <v>29</v>
      </c>
      <c r="B8293" s="44" t="s">
        <v>17</v>
      </c>
      <c r="C8293" s="44" t="s">
        <v>57</v>
      </c>
      <c r="D8293" s="43">
        <v>60636.036999999997</v>
      </c>
      <c r="E8293" s="43">
        <v>-84557.542999999991</v>
      </c>
      <c r="F8293" s="45">
        <v>-29770</v>
      </c>
      <c r="G8293" s="45">
        <v>-71570</v>
      </c>
      <c r="H8293" s="45">
        <v>-13110</v>
      </c>
      <c r="I8293" s="55">
        <f>pro[[#This Row],[Admin expenses 3]]+pro[[#This Row],[Admin expenses 2]]+pro[[#This Row],[Admin expenses 1]]+pro[[#This Row],[COGS]]</f>
        <v>-199007.54300000001</v>
      </c>
      <c r="J8293" s="55">
        <f>pro[[#This Row],[Revenue]]+pro[[#This Row],[AdminExp]]</f>
        <v>-138371.50599999999</v>
      </c>
      <c r="K8293" s="83">
        <f>pro[[#This Row],[Profit]]/pro[[#This Row],[Revenue]]</f>
        <v>-2.2820011472715476</v>
      </c>
      <c r="L8293" s="56">
        <f t="shared" si="129"/>
        <v>8</v>
      </c>
      <c r="M8293" s="82" t="str">
        <f>"Q"&amp;" "&amp;VLOOKUP(pro[[#This Row],[Period]],Mapping!A:B,2,0)</f>
        <v>Q 3</v>
      </c>
      <c r="N8293"/>
    </row>
    <row r="8294" spans="1:14" ht="14.25" x14ac:dyDescent="0.2">
      <c r="A8294" s="42" t="s">
        <v>29</v>
      </c>
      <c r="B8294" s="44" t="s">
        <v>17</v>
      </c>
      <c r="C8294" s="44" t="s">
        <v>57</v>
      </c>
      <c r="D8294" s="43">
        <v>42562.680999999997</v>
      </c>
      <c r="E8294" s="43">
        <v>-54980.464</v>
      </c>
      <c r="F8294" s="45">
        <v>-37840</v>
      </c>
      <c r="G8294" s="45">
        <v>-30450</v>
      </c>
      <c r="H8294" s="45">
        <v>-91430</v>
      </c>
      <c r="I8294" s="55">
        <f>pro[[#This Row],[Admin expenses 3]]+pro[[#This Row],[Admin expenses 2]]+pro[[#This Row],[Admin expenses 1]]+pro[[#This Row],[COGS]]</f>
        <v>-214700.46400000001</v>
      </c>
      <c r="J8294" s="55">
        <f>pro[[#This Row],[Revenue]]+pro[[#This Row],[AdminExp]]</f>
        <v>-172137.783</v>
      </c>
      <c r="K8294" s="83">
        <f>pro[[#This Row],[Profit]]/pro[[#This Row],[Revenue]]</f>
        <v>-4.0443359994169539</v>
      </c>
      <c r="L8294" s="56">
        <f t="shared" si="129"/>
        <v>8</v>
      </c>
      <c r="M8294" s="82" t="str">
        <f>"Q"&amp;" "&amp;VLOOKUP(pro[[#This Row],[Period]],Mapping!A:B,2,0)</f>
        <v>Q 3</v>
      </c>
      <c r="N8294"/>
    </row>
    <row r="8295" spans="1:14" ht="14.25" x14ac:dyDescent="0.2">
      <c r="A8295" s="42" t="s">
        <v>29</v>
      </c>
      <c r="B8295" s="44" t="s">
        <v>17</v>
      </c>
      <c r="C8295" s="44" t="s">
        <v>57</v>
      </c>
      <c r="D8295" s="43">
        <v>19863.794999999998</v>
      </c>
      <c r="E8295" s="43">
        <v>-25123.013999999996</v>
      </c>
      <c r="F8295" s="45">
        <v>-108470</v>
      </c>
      <c r="G8295" s="45">
        <v>-101410</v>
      </c>
      <c r="H8295" s="45">
        <v>-19230</v>
      </c>
      <c r="I8295" s="55">
        <f>pro[[#This Row],[Admin expenses 3]]+pro[[#This Row],[Admin expenses 2]]+pro[[#This Row],[Admin expenses 1]]+pro[[#This Row],[COGS]]</f>
        <v>-254233.014</v>
      </c>
      <c r="J8295" s="55">
        <f>pro[[#This Row],[Revenue]]+pro[[#This Row],[AdminExp]]</f>
        <v>-234369.21899999998</v>
      </c>
      <c r="K8295" s="83">
        <f>pro[[#This Row],[Profit]]/pro[[#This Row],[Revenue]]</f>
        <v>-11.79881382183012</v>
      </c>
      <c r="L8295" s="56">
        <f t="shared" si="129"/>
        <v>8</v>
      </c>
      <c r="M8295" s="82" t="str">
        <f>"Q"&amp;" "&amp;VLOOKUP(pro[[#This Row],[Period]],Mapping!A:B,2,0)</f>
        <v>Q 3</v>
      </c>
      <c r="N8295"/>
    </row>
    <row r="8296" spans="1:14" ht="14.25" x14ac:dyDescent="0.2">
      <c r="A8296" s="42" t="s">
        <v>29</v>
      </c>
      <c r="B8296" s="44" t="s">
        <v>17</v>
      </c>
      <c r="C8296" s="44" t="s">
        <v>57</v>
      </c>
      <c r="D8296" s="43">
        <v>897757.55299999996</v>
      </c>
      <c r="E8296" s="43">
        <v>-885916.6399999999</v>
      </c>
      <c r="F8296" s="45">
        <v>-63250</v>
      </c>
      <c r="G8296" s="45">
        <v>-85430</v>
      </c>
      <c r="H8296" s="45">
        <v>-101800</v>
      </c>
      <c r="I8296" s="55">
        <f>pro[[#This Row],[Admin expenses 3]]+pro[[#This Row],[Admin expenses 2]]+pro[[#This Row],[Admin expenses 1]]+pro[[#This Row],[COGS]]</f>
        <v>-1136396.6399999999</v>
      </c>
      <c r="J8296" s="55">
        <f>pro[[#This Row],[Revenue]]+pro[[#This Row],[AdminExp]]</f>
        <v>-238639.08699999994</v>
      </c>
      <c r="K8296" s="83">
        <f>pro[[#This Row],[Profit]]/pro[[#This Row],[Revenue]]</f>
        <v>-0.26581685244813524</v>
      </c>
      <c r="L8296" s="56">
        <f t="shared" si="129"/>
        <v>8</v>
      </c>
      <c r="M8296" s="82" t="str">
        <f>"Q"&amp;" "&amp;VLOOKUP(pro[[#This Row],[Period]],Mapping!A:B,2,0)</f>
        <v>Q 3</v>
      </c>
      <c r="N8296"/>
    </row>
    <row r="8297" spans="1:14" ht="14.25" x14ac:dyDescent="0.2">
      <c r="A8297" s="42" t="s">
        <v>29</v>
      </c>
      <c r="B8297" s="44" t="s">
        <v>17</v>
      </c>
      <c r="C8297" s="44" t="s">
        <v>57</v>
      </c>
      <c r="D8297" s="43">
        <v>101990.38499999998</v>
      </c>
      <c r="E8297" s="43">
        <v>-104720.89599999999</v>
      </c>
      <c r="F8297" s="45">
        <v>-32340</v>
      </c>
      <c r="G8297" s="45">
        <v>-107970</v>
      </c>
      <c r="H8297" s="45">
        <v>-50970</v>
      </c>
      <c r="I8297" s="55">
        <f>pro[[#This Row],[Admin expenses 3]]+pro[[#This Row],[Admin expenses 2]]+pro[[#This Row],[Admin expenses 1]]+pro[[#This Row],[COGS]]</f>
        <v>-296000.89600000001</v>
      </c>
      <c r="J8297" s="55">
        <f>pro[[#This Row],[Revenue]]+pro[[#This Row],[AdminExp]]</f>
        <v>-194010.51100000003</v>
      </c>
      <c r="K8297" s="83">
        <f>pro[[#This Row],[Profit]]/pro[[#This Row],[Revenue]]</f>
        <v>-1.902243147724171</v>
      </c>
      <c r="L8297" s="56">
        <f t="shared" si="129"/>
        <v>8</v>
      </c>
      <c r="M8297" s="82" t="str">
        <f>"Q"&amp;" "&amp;VLOOKUP(pro[[#This Row],[Period]],Mapping!A:B,2,0)</f>
        <v>Q 3</v>
      </c>
      <c r="N8297"/>
    </row>
    <row r="8298" spans="1:14" ht="14.25" x14ac:dyDescent="0.2">
      <c r="A8298" s="42" t="s">
        <v>29</v>
      </c>
      <c r="B8298" s="44" t="s">
        <v>17</v>
      </c>
      <c r="C8298" s="44" t="s">
        <v>57</v>
      </c>
      <c r="D8298" s="43">
        <v>227386.67699999997</v>
      </c>
      <c r="E8298" s="43">
        <v>-237295.79299999998</v>
      </c>
      <c r="F8298" s="45">
        <v>-20510</v>
      </c>
      <c r="G8298" s="45">
        <v>-52140</v>
      </c>
      <c r="H8298" s="45">
        <v>-48100</v>
      </c>
      <c r="I8298" s="55">
        <f>pro[[#This Row],[Admin expenses 3]]+pro[[#This Row],[Admin expenses 2]]+pro[[#This Row],[Admin expenses 1]]+pro[[#This Row],[COGS]]</f>
        <v>-358045.79299999995</v>
      </c>
      <c r="J8298" s="55">
        <f>pro[[#This Row],[Revenue]]+pro[[#This Row],[AdminExp]]</f>
        <v>-130659.11599999998</v>
      </c>
      <c r="K8298" s="83">
        <f>pro[[#This Row],[Profit]]/pro[[#This Row],[Revenue]]</f>
        <v>-0.57461201211889823</v>
      </c>
      <c r="L8298" s="56">
        <f t="shared" si="129"/>
        <v>8</v>
      </c>
      <c r="M8298" s="82" t="str">
        <f>"Q"&amp;" "&amp;VLOOKUP(pro[[#This Row],[Period]],Mapping!A:B,2,0)</f>
        <v>Q 3</v>
      </c>
      <c r="N8298"/>
    </row>
    <row r="8299" spans="1:14" ht="14.25" x14ac:dyDescent="0.2">
      <c r="A8299" s="42" t="s">
        <v>29</v>
      </c>
      <c r="B8299" s="44" t="s">
        <v>17</v>
      </c>
      <c r="C8299" s="44" t="s">
        <v>58</v>
      </c>
      <c r="D8299" s="43">
        <v>2236711.3229999999</v>
      </c>
      <c r="E8299" s="43">
        <v>-232978.84399999998</v>
      </c>
      <c r="F8299" s="45">
        <v>-66960</v>
      </c>
      <c r="G8299" s="45">
        <v>-62040</v>
      </c>
      <c r="H8299" s="45">
        <v>-31560</v>
      </c>
      <c r="I8299" s="55">
        <f>pro[[#This Row],[Admin expenses 3]]+pro[[#This Row],[Admin expenses 2]]+pro[[#This Row],[Admin expenses 1]]+pro[[#This Row],[COGS]]</f>
        <v>-393538.84399999998</v>
      </c>
      <c r="J8299" s="55">
        <f>pro[[#This Row],[Revenue]]+pro[[#This Row],[AdminExp]]</f>
        <v>1843172.4789999998</v>
      </c>
      <c r="K8299" s="83">
        <f>pro[[#This Row],[Profit]]/pro[[#This Row],[Revenue]]</f>
        <v>0.8240547003302312</v>
      </c>
      <c r="L8299" s="56">
        <f t="shared" si="129"/>
        <v>8</v>
      </c>
      <c r="M8299" s="82" t="str">
        <f>"Q"&amp;" "&amp;VLOOKUP(pro[[#This Row],[Period]],Mapping!A:B,2,0)</f>
        <v>Q 3</v>
      </c>
      <c r="N8299"/>
    </row>
    <row r="8300" spans="1:14" ht="14.25" x14ac:dyDescent="0.2">
      <c r="A8300" s="42" t="s">
        <v>29</v>
      </c>
      <c r="B8300" s="44" t="s">
        <v>17</v>
      </c>
      <c r="C8300" s="44" t="s">
        <v>59</v>
      </c>
      <c r="D8300" s="43">
        <v>213065.93699999998</v>
      </c>
      <c r="E8300" s="43">
        <v>-136083.61900000001</v>
      </c>
      <c r="F8300" s="45">
        <v>-56420</v>
      </c>
      <c r="G8300" s="45">
        <v>-51100</v>
      </c>
      <c r="H8300" s="45">
        <v>-93460</v>
      </c>
      <c r="I8300" s="55">
        <f>pro[[#This Row],[Admin expenses 3]]+pro[[#This Row],[Admin expenses 2]]+pro[[#This Row],[Admin expenses 1]]+pro[[#This Row],[COGS]]</f>
        <v>-337063.61900000001</v>
      </c>
      <c r="J8300" s="55">
        <f>pro[[#This Row],[Revenue]]+pro[[#This Row],[AdminExp]]</f>
        <v>-123997.68200000003</v>
      </c>
      <c r="K8300" s="83">
        <f>pro[[#This Row],[Profit]]/pro[[#This Row],[Revenue]]</f>
        <v>-0.58196858562145504</v>
      </c>
      <c r="L8300" s="56">
        <f t="shared" si="129"/>
        <v>8</v>
      </c>
      <c r="M8300" s="82" t="str">
        <f>"Q"&amp;" "&amp;VLOOKUP(pro[[#This Row],[Period]],Mapping!A:B,2,0)</f>
        <v>Q 3</v>
      </c>
      <c r="N8300"/>
    </row>
    <row r="8301" spans="1:14" ht="14.25" x14ac:dyDescent="0.2">
      <c r="A8301" s="42" t="s">
        <v>29</v>
      </c>
      <c r="B8301" s="44" t="s">
        <v>17</v>
      </c>
      <c r="C8301" s="44" t="s">
        <v>57</v>
      </c>
      <c r="D8301" s="43">
        <v>28199.296999999999</v>
      </c>
      <c r="E8301" s="43">
        <v>-29623.250999999997</v>
      </c>
      <c r="F8301" s="45">
        <v>-18020</v>
      </c>
      <c r="G8301" s="45">
        <v>-29840</v>
      </c>
      <c r="H8301" s="45">
        <v>-77150</v>
      </c>
      <c r="I8301" s="55">
        <f>pro[[#This Row],[Admin expenses 3]]+pro[[#This Row],[Admin expenses 2]]+pro[[#This Row],[Admin expenses 1]]+pro[[#This Row],[COGS]]</f>
        <v>-154633.25099999999</v>
      </c>
      <c r="J8301" s="55">
        <f>pro[[#This Row],[Revenue]]+pro[[#This Row],[AdminExp]]</f>
        <v>-126433.954</v>
      </c>
      <c r="K8301" s="83">
        <f>pro[[#This Row],[Profit]]/pro[[#This Row],[Revenue]]</f>
        <v>-4.4835853177474601</v>
      </c>
      <c r="L8301" s="56">
        <f t="shared" si="129"/>
        <v>8</v>
      </c>
      <c r="M8301" s="82" t="str">
        <f>"Q"&amp;" "&amp;VLOOKUP(pro[[#This Row],[Period]],Mapping!A:B,2,0)</f>
        <v>Q 3</v>
      </c>
      <c r="N8301"/>
    </row>
    <row r="8302" spans="1:14" ht="14.25" x14ac:dyDescent="0.2">
      <c r="A8302" s="42" t="s">
        <v>29</v>
      </c>
      <c r="B8302" s="44" t="s">
        <v>17</v>
      </c>
      <c r="C8302" s="44" t="s">
        <v>57</v>
      </c>
      <c r="D8302" s="43">
        <v>74303.032999999996</v>
      </c>
      <c r="E8302" s="43">
        <v>-63627.143999999993</v>
      </c>
      <c r="F8302" s="45">
        <v>-99780</v>
      </c>
      <c r="G8302" s="45">
        <v>-53210</v>
      </c>
      <c r="H8302" s="45">
        <v>-48700</v>
      </c>
      <c r="I8302" s="55">
        <f>pro[[#This Row],[Admin expenses 3]]+pro[[#This Row],[Admin expenses 2]]+pro[[#This Row],[Admin expenses 1]]+pro[[#This Row],[COGS]]</f>
        <v>-265317.14399999997</v>
      </c>
      <c r="J8302" s="55">
        <f>pro[[#This Row],[Revenue]]+pro[[#This Row],[AdminExp]]</f>
        <v>-191014.11099999998</v>
      </c>
      <c r="K8302" s="83">
        <f>pro[[#This Row],[Profit]]/pro[[#This Row],[Revenue]]</f>
        <v>-2.5707444674566649</v>
      </c>
      <c r="L8302" s="56">
        <f t="shared" si="129"/>
        <v>8</v>
      </c>
      <c r="M8302" s="82" t="str">
        <f>"Q"&amp;" "&amp;VLOOKUP(pro[[#This Row],[Period]],Mapping!A:B,2,0)</f>
        <v>Q 3</v>
      </c>
      <c r="N8302"/>
    </row>
    <row r="8303" spans="1:14" ht="14.25" x14ac:dyDescent="0.2">
      <c r="A8303" s="42" t="s">
        <v>29</v>
      </c>
      <c r="B8303" s="44" t="s">
        <v>17</v>
      </c>
      <c r="C8303" s="44" t="s">
        <v>57</v>
      </c>
      <c r="D8303" s="43">
        <v>10669.106</v>
      </c>
      <c r="E8303" s="43">
        <v>-12112.673999999999</v>
      </c>
      <c r="F8303" s="45">
        <v>-94680</v>
      </c>
      <c r="G8303" s="45">
        <v>-40540</v>
      </c>
      <c r="H8303" s="45">
        <v>-83020</v>
      </c>
      <c r="I8303" s="55">
        <f>pro[[#This Row],[Admin expenses 3]]+pro[[#This Row],[Admin expenses 2]]+pro[[#This Row],[Admin expenses 1]]+pro[[#This Row],[COGS]]</f>
        <v>-230352.674</v>
      </c>
      <c r="J8303" s="55">
        <f>pro[[#This Row],[Revenue]]+pro[[#This Row],[AdminExp]]</f>
        <v>-219683.568</v>
      </c>
      <c r="K8303" s="83">
        <f>pro[[#This Row],[Profit]]/pro[[#This Row],[Revenue]]</f>
        <v>-20.590625681289509</v>
      </c>
      <c r="L8303" s="56">
        <f t="shared" si="129"/>
        <v>8</v>
      </c>
      <c r="M8303" s="82" t="str">
        <f>"Q"&amp;" "&amp;VLOOKUP(pro[[#This Row],[Period]],Mapping!A:B,2,0)</f>
        <v>Q 3</v>
      </c>
      <c r="N8303"/>
    </row>
    <row r="8304" spans="1:14" ht="14.25" x14ac:dyDescent="0.2">
      <c r="A8304" s="42" t="s">
        <v>29</v>
      </c>
      <c r="B8304" s="44" t="s">
        <v>17</v>
      </c>
      <c r="C8304" s="44" t="s">
        <v>57</v>
      </c>
      <c r="D8304" s="43">
        <v>205065.049</v>
      </c>
      <c r="E8304" s="43">
        <v>-93120.587</v>
      </c>
      <c r="F8304" s="45">
        <v>-36440</v>
      </c>
      <c r="G8304" s="45">
        <v>-92910</v>
      </c>
      <c r="H8304" s="45">
        <v>-18250</v>
      </c>
      <c r="I8304" s="55">
        <f>pro[[#This Row],[Admin expenses 3]]+pro[[#This Row],[Admin expenses 2]]+pro[[#This Row],[Admin expenses 1]]+pro[[#This Row],[COGS]]</f>
        <v>-240720.587</v>
      </c>
      <c r="J8304" s="55">
        <f>pro[[#This Row],[Revenue]]+pro[[#This Row],[AdminExp]]</f>
        <v>-35655.538</v>
      </c>
      <c r="K8304" s="83">
        <f>pro[[#This Row],[Profit]]/pro[[#This Row],[Revenue]]</f>
        <v>-0.17387428122868467</v>
      </c>
      <c r="L8304" s="56">
        <f t="shared" si="129"/>
        <v>8</v>
      </c>
      <c r="M8304" s="82" t="str">
        <f>"Q"&amp;" "&amp;VLOOKUP(pro[[#This Row],[Period]],Mapping!A:B,2,0)</f>
        <v>Q 3</v>
      </c>
      <c r="N8304"/>
    </row>
    <row r="8305" spans="1:14" ht="14.25" x14ac:dyDescent="0.2">
      <c r="A8305" s="42" t="s">
        <v>29</v>
      </c>
      <c r="B8305" s="44" t="s">
        <v>17</v>
      </c>
      <c r="C8305" s="44" t="s">
        <v>57</v>
      </c>
      <c r="D8305" s="43">
        <v>936883.80099999986</v>
      </c>
      <c r="E8305" s="43">
        <v>-202146.42699999997</v>
      </c>
      <c r="F8305" s="45">
        <v>-76070</v>
      </c>
      <c r="G8305" s="45">
        <v>-104360</v>
      </c>
      <c r="H8305" s="45">
        <v>-95180</v>
      </c>
      <c r="I8305" s="55">
        <f>pro[[#This Row],[Admin expenses 3]]+pro[[#This Row],[Admin expenses 2]]+pro[[#This Row],[Admin expenses 1]]+pro[[#This Row],[COGS]]</f>
        <v>-477756.42699999997</v>
      </c>
      <c r="J8305" s="55">
        <f>pro[[#This Row],[Revenue]]+pro[[#This Row],[AdminExp]]</f>
        <v>459127.37399999989</v>
      </c>
      <c r="K8305" s="83">
        <f>pro[[#This Row],[Profit]]/pro[[#This Row],[Revenue]]</f>
        <v>0.49005797038004284</v>
      </c>
      <c r="L8305" s="56">
        <f t="shared" si="129"/>
        <v>8</v>
      </c>
      <c r="M8305" s="82" t="str">
        <f>"Q"&amp;" "&amp;VLOOKUP(pro[[#This Row],[Period]],Mapping!A:B,2,0)</f>
        <v>Q 3</v>
      </c>
      <c r="N8305"/>
    </row>
    <row r="8306" spans="1:14" ht="14.25" x14ac:dyDescent="0.2">
      <c r="A8306" s="42" t="s">
        <v>29</v>
      </c>
      <c r="B8306" s="44" t="s">
        <v>17</v>
      </c>
      <c r="C8306" s="44" t="s">
        <v>58</v>
      </c>
      <c r="D8306" s="43">
        <v>328479.788</v>
      </c>
      <c r="E8306" s="43">
        <v>-87700.22099999999</v>
      </c>
      <c r="F8306" s="45">
        <v>-102820</v>
      </c>
      <c r="G8306" s="45">
        <v>-50010</v>
      </c>
      <c r="H8306" s="45">
        <v>-94900</v>
      </c>
      <c r="I8306" s="55">
        <f>pro[[#This Row],[Admin expenses 3]]+pro[[#This Row],[Admin expenses 2]]+pro[[#This Row],[Admin expenses 1]]+pro[[#This Row],[COGS]]</f>
        <v>-335430.22100000002</v>
      </c>
      <c r="J8306" s="55">
        <f>pro[[#This Row],[Revenue]]+pro[[#This Row],[AdminExp]]</f>
        <v>-6950.4330000000191</v>
      </c>
      <c r="K8306" s="83">
        <f>pro[[#This Row],[Profit]]/pro[[#This Row],[Revenue]]</f>
        <v>-2.115939322269661E-2</v>
      </c>
      <c r="L8306" s="56">
        <f t="shared" si="129"/>
        <v>8</v>
      </c>
      <c r="M8306" s="82" t="str">
        <f>"Q"&amp;" "&amp;VLOOKUP(pro[[#This Row],[Period]],Mapping!A:B,2,0)</f>
        <v>Q 3</v>
      </c>
      <c r="N8306"/>
    </row>
    <row r="8307" spans="1:14" ht="14.25" x14ac:dyDescent="0.2">
      <c r="A8307" s="42" t="s">
        <v>29</v>
      </c>
      <c r="B8307" s="44" t="s">
        <v>17</v>
      </c>
      <c r="C8307" s="44" t="s">
        <v>59</v>
      </c>
      <c r="D8307" s="43">
        <v>333547.44499999995</v>
      </c>
      <c r="E8307" s="43">
        <v>-38484.998999999996</v>
      </c>
      <c r="F8307" s="45">
        <v>-74050</v>
      </c>
      <c r="G8307" s="45">
        <v>-90610</v>
      </c>
      <c r="H8307" s="45">
        <v>-73340</v>
      </c>
      <c r="I8307" s="55">
        <f>pro[[#This Row],[Admin expenses 3]]+pro[[#This Row],[Admin expenses 2]]+pro[[#This Row],[Admin expenses 1]]+pro[[#This Row],[COGS]]</f>
        <v>-276484.99900000001</v>
      </c>
      <c r="J8307" s="55">
        <f>pro[[#This Row],[Revenue]]+pro[[#This Row],[AdminExp]]</f>
        <v>57062.445999999938</v>
      </c>
      <c r="K8307" s="83">
        <f>pro[[#This Row],[Profit]]/pro[[#This Row],[Revenue]]</f>
        <v>0.17107744896681773</v>
      </c>
      <c r="L8307" s="56">
        <f t="shared" si="129"/>
        <v>8</v>
      </c>
      <c r="M8307" s="82" t="str">
        <f>"Q"&amp;" "&amp;VLOOKUP(pro[[#This Row],[Period]],Mapping!A:B,2,0)</f>
        <v>Q 3</v>
      </c>
      <c r="N8307"/>
    </row>
    <row r="8308" spans="1:14" ht="14.25" x14ac:dyDescent="0.2">
      <c r="A8308" s="42" t="s">
        <v>29</v>
      </c>
      <c r="B8308" s="44" t="s">
        <v>17</v>
      </c>
      <c r="C8308" s="44" t="s">
        <v>57</v>
      </c>
      <c r="D8308" s="43">
        <v>8684.360999999999</v>
      </c>
      <c r="E8308" s="43">
        <v>-6884.177999999999</v>
      </c>
      <c r="F8308" s="45">
        <v>-13900</v>
      </c>
      <c r="G8308" s="45">
        <v>-44280</v>
      </c>
      <c r="H8308" s="45">
        <v>-66330</v>
      </c>
      <c r="I8308" s="55">
        <f>pro[[#This Row],[Admin expenses 3]]+pro[[#This Row],[Admin expenses 2]]+pro[[#This Row],[Admin expenses 1]]+pro[[#This Row],[COGS]]</f>
        <v>-131394.17799999999</v>
      </c>
      <c r="J8308" s="55">
        <f>pro[[#This Row],[Revenue]]+pro[[#This Row],[AdminExp]]</f>
        <v>-122709.81699999998</v>
      </c>
      <c r="K8308" s="83">
        <f>pro[[#This Row],[Profit]]/pro[[#This Row],[Revenue]]</f>
        <v>-14.129976517558401</v>
      </c>
      <c r="L8308" s="56">
        <f t="shared" si="129"/>
        <v>8</v>
      </c>
      <c r="M8308" s="82" t="str">
        <f>"Q"&amp;" "&amp;VLOOKUP(pro[[#This Row],[Period]],Mapping!A:B,2,0)</f>
        <v>Q 3</v>
      </c>
      <c r="N8308"/>
    </row>
    <row r="8309" spans="1:14" ht="14.25" x14ac:dyDescent="0.2">
      <c r="A8309" s="42" t="s">
        <v>29</v>
      </c>
      <c r="B8309" s="44" t="s">
        <v>17</v>
      </c>
      <c r="C8309" s="44" t="s">
        <v>57</v>
      </c>
      <c r="D8309" s="43">
        <v>66765.062000000005</v>
      </c>
      <c r="E8309" s="43">
        <v>-51716.643999999993</v>
      </c>
      <c r="F8309" s="45">
        <v>-105050</v>
      </c>
      <c r="G8309" s="45">
        <v>-28680</v>
      </c>
      <c r="H8309" s="45">
        <v>-101210</v>
      </c>
      <c r="I8309" s="55">
        <f>pro[[#This Row],[Admin expenses 3]]+pro[[#This Row],[Admin expenses 2]]+pro[[#This Row],[Admin expenses 1]]+pro[[#This Row],[COGS]]</f>
        <v>-286656.64399999997</v>
      </c>
      <c r="J8309" s="55">
        <f>pro[[#This Row],[Revenue]]+pro[[#This Row],[AdminExp]]</f>
        <v>-219891.58199999997</v>
      </c>
      <c r="K8309" s="83">
        <f>pro[[#This Row],[Profit]]/pro[[#This Row],[Revenue]]</f>
        <v>-3.2935127357479268</v>
      </c>
      <c r="L8309" s="56">
        <f t="shared" si="129"/>
        <v>8</v>
      </c>
      <c r="M8309" s="82" t="str">
        <f>"Q"&amp;" "&amp;VLOOKUP(pro[[#This Row],[Period]],Mapping!A:B,2,0)</f>
        <v>Q 3</v>
      </c>
      <c r="N8309"/>
    </row>
    <row r="8310" spans="1:14" ht="14.25" x14ac:dyDescent="0.2">
      <c r="A8310" s="42" t="s">
        <v>29</v>
      </c>
      <c r="B8310" s="44" t="s">
        <v>17</v>
      </c>
      <c r="C8310" s="44" t="s">
        <v>57</v>
      </c>
      <c r="D8310" s="43">
        <v>56879.095000000001</v>
      </c>
      <c r="E8310" s="43">
        <v>-44337.173999999999</v>
      </c>
      <c r="F8310" s="45">
        <v>-93030</v>
      </c>
      <c r="G8310" s="45">
        <v>-26580</v>
      </c>
      <c r="H8310" s="45">
        <v>-86360</v>
      </c>
      <c r="I8310" s="55">
        <f>pro[[#This Row],[Admin expenses 3]]+pro[[#This Row],[Admin expenses 2]]+pro[[#This Row],[Admin expenses 1]]+pro[[#This Row],[COGS]]</f>
        <v>-250307.174</v>
      </c>
      <c r="J8310" s="55">
        <f>pro[[#This Row],[Revenue]]+pro[[#This Row],[AdminExp]]</f>
        <v>-193428.079</v>
      </c>
      <c r="K8310" s="83">
        <f>pro[[#This Row],[Profit]]/pro[[#This Row],[Revenue]]</f>
        <v>-3.4006884075775115</v>
      </c>
      <c r="L8310" s="56">
        <f t="shared" si="129"/>
        <v>8</v>
      </c>
      <c r="M8310" s="82" t="str">
        <f>"Q"&amp;" "&amp;VLOOKUP(pro[[#This Row],[Period]],Mapping!A:B,2,0)</f>
        <v>Q 3</v>
      </c>
      <c r="N8310"/>
    </row>
    <row r="8311" spans="1:14" ht="14.25" x14ac:dyDescent="0.2">
      <c r="A8311" s="42" t="s">
        <v>29</v>
      </c>
      <c r="B8311" s="44" t="s">
        <v>17</v>
      </c>
      <c r="C8311" s="44" t="s">
        <v>58</v>
      </c>
      <c r="D8311" s="43">
        <v>29681.406999999999</v>
      </c>
      <c r="E8311" s="43">
        <v>-14343.909999999998</v>
      </c>
      <c r="F8311" s="45">
        <v>-17850</v>
      </c>
      <c r="G8311" s="45">
        <v>-45330</v>
      </c>
      <c r="H8311" s="45">
        <v>-85490</v>
      </c>
      <c r="I8311" s="55">
        <f>pro[[#This Row],[Admin expenses 3]]+pro[[#This Row],[Admin expenses 2]]+pro[[#This Row],[Admin expenses 1]]+pro[[#This Row],[COGS]]</f>
        <v>-163013.91</v>
      </c>
      <c r="J8311" s="55">
        <f>pro[[#This Row],[Revenue]]+pro[[#This Row],[AdminExp]]</f>
        <v>-133332.503</v>
      </c>
      <c r="K8311" s="83">
        <f>pro[[#This Row],[Profit]]/pro[[#This Row],[Revenue]]</f>
        <v>-4.4921220547260443</v>
      </c>
      <c r="L8311" s="56">
        <f t="shared" si="129"/>
        <v>8</v>
      </c>
      <c r="M8311" s="82" t="str">
        <f>"Q"&amp;" "&amp;VLOOKUP(pro[[#This Row],[Period]],Mapping!A:B,2,0)</f>
        <v>Q 3</v>
      </c>
      <c r="N8311"/>
    </row>
    <row r="8312" spans="1:14" ht="14.25" x14ac:dyDescent="0.2">
      <c r="A8312" s="42" t="s">
        <v>29</v>
      </c>
      <c r="B8312" s="44" t="s">
        <v>17</v>
      </c>
      <c r="C8312" s="44" t="s">
        <v>59</v>
      </c>
      <c r="D8312" s="43">
        <v>59855.165999999997</v>
      </c>
      <c r="E8312" s="43">
        <v>-35859.298999999999</v>
      </c>
      <c r="F8312" s="45">
        <v>-34730</v>
      </c>
      <c r="G8312" s="45">
        <v>-54010</v>
      </c>
      <c r="H8312" s="45">
        <v>-46300</v>
      </c>
      <c r="I8312" s="55">
        <f>pro[[#This Row],[Admin expenses 3]]+pro[[#This Row],[Admin expenses 2]]+pro[[#This Row],[Admin expenses 1]]+pro[[#This Row],[COGS]]</f>
        <v>-170899.299</v>
      </c>
      <c r="J8312" s="55">
        <f>pro[[#This Row],[Revenue]]+pro[[#This Row],[AdminExp]]</f>
        <v>-111044.133</v>
      </c>
      <c r="K8312" s="83">
        <f>pro[[#This Row],[Profit]]/pro[[#This Row],[Revenue]]</f>
        <v>-1.8552138507142393</v>
      </c>
      <c r="L8312" s="56">
        <f t="shared" si="129"/>
        <v>8</v>
      </c>
      <c r="M8312" s="82" t="str">
        <f>"Q"&amp;" "&amp;VLOOKUP(pro[[#This Row],[Period]],Mapping!A:B,2,0)</f>
        <v>Q 3</v>
      </c>
      <c r="N8312"/>
    </row>
    <row r="8313" spans="1:14" ht="14.25" x14ac:dyDescent="0.2">
      <c r="A8313" s="42" t="s">
        <v>29</v>
      </c>
      <c r="B8313" s="44" t="s">
        <v>17</v>
      </c>
      <c r="C8313" s="44" t="s">
        <v>57</v>
      </c>
      <c r="D8313" s="43">
        <v>234410.38599999997</v>
      </c>
      <c r="E8313" s="43">
        <v>-135560.87999999998</v>
      </c>
      <c r="F8313" s="45">
        <v>-22660</v>
      </c>
      <c r="G8313" s="45">
        <v>-15020</v>
      </c>
      <c r="H8313" s="45">
        <v>-23470</v>
      </c>
      <c r="I8313" s="55">
        <f>pro[[#This Row],[Admin expenses 3]]+pro[[#This Row],[Admin expenses 2]]+pro[[#This Row],[Admin expenses 1]]+pro[[#This Row],[COGS]]</f>
        <v>-196710.87999999998</v>
      </c>
      <c r="J8313" s="55">
        <f>pro[[#This Row],[Revenue]]+pro[[#This Row],[AdminExp]]</f>
        <v>37699.505999999994</v>
      </c>
      <c r="K8313" s="83">
        <f>pro[[#This Row],[Profit]]/pro[[#This Row],[Revenue]]</f>
        <v>0.16082694390512201</v>
      </c>
      <c r="L8313" s="56">
        <f t="shared" si="129"/>
        <v>8</v>
      </c>
      <c r="M8313" s="82" t="str">
        <f>"Q"&amp;" "&amp;VLOOKUP(pro[[#This Row],[Period]],Mapping!A:B,2,0)</f>
        <v>Q 3</v>
      </c>
      <c r="N8313"/>
    </row>
    <row r="8314" spans="1:14" ht="14.25" x14ac:dyDescent="0.2">
      <c r="A8314" s="42" t="s">
        <v>29</v>
      </c>
      <c r="B8314" s="44" t="s">
        <v>17</v>
      </c>
      <c r="C8314" s="44" t="s">
        <v>57</v>
      </c>
      <c r="D8314" s="43">
        <v>836128.64299999992</v>
      </c>
      <c r="E8314" s="43">
        <v>-231511.87499999997</v>
      </c>
      <c r="F8314" s="45">
        <v>-102550</v>
      </c>
      <c r="G8314" s="45">
        <v>-29970</v>
      </c>
      <c r="H8314" s="45">
        <v>-39920</v>
      </c>
      <c r="I8314" s="55">
        <f>pro[[#This Row],[Admin expenses 3]]+pro[[#This Row],[Admin expenses 2]]+pro[[#This Row],[Admin expenses 1]]+pro[[#This Row],[COGS]]</f>
        <v>-403951.875</v>
      </c>
      <c r="J8314" s="55">
        <f>pro[[#This Row],[Revenue]]+pro[[#This Row],[AdminExp]]</f>
        <v>432176.76799999992</v>
      </c>
      <c r="K8314" s="83">
        <f>pro[[#This Row],[Profit]]/pro[[#This Row],[Revenue]]</f>
        <v>0.51687831964393061</v>
      </c>
      <c r="L8314" s="56">
        <f t="shared" si="129"/>
        <v>8</v>
      </c>
      <c r="M8314" s="82" t="str">
        <f>"Q"&amp;" "&amp;VLOOKUP(pro[[#This Row],[Period]],Mapping!A:B,2,0)</f>
        <v>Q 3</v>
      </c>
      <c r="N8314"/>
    </row>
    <row r="8315" spans="1:14" ht="14.25" x14ac:dyDescent="0.2">
      <c r="A8315" s="42" t="s">
        <v>29</v>
      </c>
      <c r="B8315" s="44" t="s">
        <v>17</v>
      </c>
      <c r="C8315" s="44" t="s">
        <v>58</v>
      </c>
      <c r="D8315" s="43">
        <v>112402.33199999999</v>
      </c>
      <c r="E8315" s="43">
        <v>-11717.033999999998</v>
      </c>
      <c r="F8315" s="45">
        <v>-14180</v>
      </c>
      <c r="G8315" s="45">
        <v>-20190</v>
      </c>
      <c r="H8315" s="45">
        <v>-38010</v>
      </c>
      <c r="I8315" s="55">
        <f>pro[[#This Row],[Admin expenses 3]]+pro[[#This Row],[Admin expenses 2]]+pro[[#This Row],[Admin expenses 1]]+pro[[#This Row],[COGS]]</f>
        <v>-84097.034</v>
      </c>
      <c r="J8315" s="55">
        <f>pro[[#This Row],[Revenue]]+pro[[#This Row],[AdminExp]]</f>
        <v>28305.297999999995</v>
      </c>
      <c r="K8315" s="83">
        <f>pro[[#This Row],[Profit]]/pro[[#This Row],[Revenue]]</f>
        <v>0.25182127004268912</v>
      </c>
      <c r="L8315" s="56">
        <f t="shared" si="129"/>
        <v>8</v>
      </c>
      <c r="M8315" s="82" t="str">
        <f>"Q"&amp;" "&amp;VLOOKUP(pro[[#This Row],[Period]],Mapping!A:B,2,0)</f>
        <v>Q 3</v>
      </c>
      <c r="N8315"/>
    </row>
    <row r="8316" spans="1:14" ht="14.25" x14ac:dyDescent="0.2">
      <c r="A8316" s="42" t="s">
        <v>29</v>
      </c>
      <c r="B8316" s="44" t="s">
        <v>17</v>
      </c>
      <c r="C8316" s="44" t="s">
        <v>59</v>
      </c>
      <c r="D8316" s="43">
        <v>6423924.0660000006</v>
      </c>
      <c r="E8316" s="43">
        <v>-468164.45899999997</v>
      </c>
      <c r="F8316" s="45">
        <v>-69660</v>
      </c>
      <c r="G8316" s="45">
        <v>-39280</v>
      </c>
      <c r="H8316" s="45">
        <v>-100700</v>
      </c>
      <c r="I8316" s="55">
        <f>pro[[#This Row],[Admin expenses 3]]+pro[[#This Row],[Admin expenses 2]]+pro[[#This Row],[Admin expenses 1]]+pro[[#This Row],[COGS]]</f>
        <v>-677804.45900000003</v>
      </c>
      <c r="J8316" s="55">
        <f>pro[[#This Row],[Revenue]]+pro[[#This Row],[AdminExp]]</f>
        <v>5746119.6070000008</v>
      </c>
      <c r="K8316" s="83">
        <f>pro[[#This Row],[Profit]]/pro[[#This Row],[Revenue]]</f>
        <v>0.89448747338290846</v>
      </c>
      <c r="L8316" s="56">
        <f t="shared" si="129"/>
        <v>8</v>
      </c>
      <c r="M8316" s="82" t="str">
        <f>"Q"&amp;" "&amp;VLOOKUP(pro[[#This Row],[Period]],Mapping!A:B,2,0)</f>
        <v>Q 3</v>
      </c>
      <c r="N8316"/>
    </row>
    <row r="8317" spans="1:14" ht="14.25" x14ac:dyDescent="0.2">
      <c r="A8317" s="42" t="s">
        <v>29</v>
      </c>
      <c r="B8317" s="44" t="s">
        <v>17</v>
      </c>
      <c r="C8317" s="44" t="s">
        <v>57</v>
      </c>
      <c r="D8317" s="43">
        <v>586970.39799999993</v>
      </c>
      <c r="E8317" s="43">
        <v>-156873.79399999999</v>
      </c>
      <c r="F8317" s="45">
        <v>-55190</v>
      </c>
      <c r="G8317" s="45">
        <v>-50380</v>
      </c>
      <c r="H8317" s="45">
        <v>-99120</v>
      </c>
      <c r="I8317" s="55">
        <f>pro[[#This Row],[Admin expenses 3]]+pro[[#This Row],[Admin expenses 2]]+pro[[#This Row],[Admin expenses 1]]+pro[[#This Row],[COGS]]</f>
        <v>-361563.79399999999</v>
      </c>
      <c r="J8317" s="55">
        <f>pro[[#This Row],[Revenue]]+pro[[#This Row],[AdminExp]]</f>
        <v>225406.60399999993</v>
      </c>
      <c r="K8317" s="83">
        <f>pro[[#This Row],[Profit]]/pro[[#This Row],[Revenue]]</f>
        <v>0.38401698751424934</v>
      </c>
      <c r="L8317" s="56">
        <f t="shared" si="129"/>
        <v>8</v>
      </c>
      <c r="M8317" s="82" t="str">
        <f>"Q"&amp;" "&amp;VLOOKUP(pro[[#This Row],[Period]],Mapping!A:B,2,0)</f>
        <v>Q 3</v>
      </c>
      <c r="N8317"/>
    </row>
    <row r="8318" spans="1:14" ht="14.25" x14ac:dyDescent="0.2">
      <c r="A8318" s="42" t="s">
        <v>29</v>
      </c>
      <c r="B8318" s="44" t="s">
        <v>17</v>
      </c>
      <c r="C8318" s="44" t="s">
        <v>57</v>
      </c>
      <c r="D8318" s="43">
        <v>188187.02699999997</v>
      </c>
      <c r="E8318" s="43">
        <v>-192551.02299999999</v>
      </c>
      <c r="F8318" s="45">
        <v>-90550</v>
      </c>
      <c r="G8318" s="45">
        <v>-71610</v>
      </c>
      <c r="H8318" s="45">
        <v>-94230</v>
      </c>
      <c r="I8318" s="55">
        <f>pro[[#This Row],[Admin expenses 3]]+pro[[#This Row],[Admin expenses 2]]+pro[[#This Row],[Admin expenses 1]]+pro[[#This Row],[COGS]]</f>
        <v>-448941.02299999999</v>
      </c>
      <c r="J8318" s="55">
        <f>pro[[#This Row],[Revenue]]+pro[[#This Row],[AdminExp]]</f>
        <v>-260753.99600000001</v>
      </c>
      <c r="K8318" s="83">
        <f>pro[[#This Row],[Profit]]/pro[[#This Row],[Revenue]]</f>
        <v>-1.3856109007981727</v>
      </c>
      <c r="L8318" s="56">
        <f t="shared" si="129"/>
        <v>8</v>
      </c>
      <c r="M8318" s="82" t="str">
        <f>"Q"&amp;" "&amp;VLOOKUP(pro[[#This Row],[Period]],Mapping!A:B,2,0)</f>
        <v>Q 3</v>
      </c>
      <c r="N8318"/>
    </row>
    <row r="8319" spans="1:14" ht="14.25" x14ac:dyDescent="0.2">
      <c r="A8319" s="42" t="s">
        <v>29</v>
      </c>
      <c r="B8319" s="44" t="s">
        <v>19</v>
      </c>
      <c r="C8319" s="44" t="s">
        <v>57</v>
      </c>
      <c r="D8319" s="43">
        <v>76781.116999999998</v>
      </c>
      <c r="E8319" s="43">
        <v>-179946.71799999999</v>
      </c>
      <c r="F8319" s="45">
        <v>-96970</v>
      </c>
      <c r="G8319" s="45">
        <v>-91540</v>
      </c>
      <c r="H8319" s="45">
        <v>-39130</v>
      </c>
      <c r="I8319" s="55">
        <f>pro[[#This Row],[Admin expenses 3]]+pro[[#This Row],[Admin expenses 2]]+pro[[#This Row],[Admin expenses 1]]+pro[[#This Row],[COGS]]</f>
        <v>-407586.71799999999</v>
      </c>
      <c r="J8319" s="55">
        <f>pro[[#This Row],[Revenue]]+pro[[#This Row],[AdminExp]]</f>
        <v>-330805.60100000002</v>
      </c>
      <c r="K8319" s="83">
        <f>pro[[#This Row],[Profit]]/pro[[#This Row],[Revenue]]</f>
        <v>-4.3084239188653646</v>
      </c>
      <c r="L8319" s="56">
        <f t="shared" si="129"/>
        <v>8</v>
      </c>
      <c r="M8319" s="82" t="str">
        <f>"Q"&amp;" "&amp;VLOOKUP(pro[[#This Row],[Period]],Mapping!A:B,2,0)</f>
        <v>Q 3</v>
      </c>
      <c r="N8319"/>
    </row>
    <row r="8320" spans="1:14" ht="14.25" x14ac:dyDescent="0.2">
      <c r="A8320" s="42" t="s">
        <v>29</v>
      </c>
      <c r="B8320" s="44" t="s">
        <v>19</v>
      </c>
      <c r="C8320" s="44" t="s">
        <v>58</v>
      </c>
      <c r="D8320" s="43">
        <v>3053493.6669999994</v>
      </c>
      <c r="E8320" s="43">
        <v>-2201624.852</v>
      </c>
      <c r="F8320" s="45">
        <v>-62990</v>
      </c>
      <c r="G8320" s="45">
        <v>-80320</v>
      </c>
      <c r="H8320" s="45">
        <v>-83720</v>
      </c>
      <c r="I8320" s="55">
        <f>pro[[#This Row],[Admin expenses 3]]+pro[[#This Row],[Admin expenses 2]]+pro[[#This Row],[Admin expenses 1]]+pro[[#This Row],[COGS]]</f>
        <v>-2428654.852</v>
      </c>
      <c r="J8320" s="55">
        <f>pro[[#This Row],[Revenue]]+pro[[#This Row],[AdminExp]]</f>
        <v>624838.81499999948</v>
      </c>
      <c r="K8320" s="83">
        <f>pro[[#This Row],[Profit]]/pro[[#This Row],[Revenue]]</f>
        <v>0.20463078792427691</v>
      </c>
      <c r="L8320" s="56">
        <f t="shared" si="129"/>
        <v>8</v>
      </c>
      <c r="M8320" s="82" t="str">
        <f>"Q"&amp;" "&amp;VLOOKUP(pro[[#This Row],[Period]],Mapping!A:B,2,0)</f>
        <v>Q 3</v>
      </c>
      <c r="N8320"/>
    </row>
    <row r="8321" spans="1:14" ht="14.25" x14ac:dyDescent="0.2">
      <c r="A8321" s="42" t="s">
        <v>29</v>
      </c>
      <c r="B8321" s="44" t="s">
        <v>19</v>
      </c>
      <c r="C8321" s="44" t="s">
        <v>59</v>
      </c>
      <c r="D8321" s="43">
        <v>1565299.351</v>
      </c>
      <c r="E8321" s="43">
        <v>-1169742.8329999999</v>
      </c>
      <c r="F8321" s="45">
        <v>-40200</v>
      </c>
      <c r="G8321" s="45">
        <v>-100290</v>
      </c>
      <c r="H8321" s="45">
        <v>-57700</v>
      </c>
      <c r="I8321" s="55">
        <f>pro[[#This Row],[Admin expenses 3]]+pro[[#This Row],[Admin expenses 2]]+pro[[#This Row],[Admin expenses 1]]+pro[[#This Row],[COGS]]</f>
        <v>-1367932.8329999999</v>
      </c>
      <c r="J8321" s="55">
        <f>pro[[#This Row],[Revenue]]+pro[[#This Row],[AdminExp]]</f>
        <v>197366.51800000016</v>
      </c>
      <c r="K8321" s="83">
        <f>pro[[#This Row],[Profit]]/pro[[#This Row],[Revenue]]</f>
        <v>0.12608867299019288</v>
      </c>
      <c r="L8321" s="56">
        <f t="shared" si="129"/>
        <v>8</v>
      </c>
      <c r="M8321" s="82" t="str">
        <f>"Q"&amp;" "&amp;VLOOKUP(pro[[#This Row],[Period]],Mapping!A:B,2,0)</f>
        <v>Q 3</v>
      </c>
      <c r="N8321"/>
    </row>
    <row r="8322" spans="1:14" ht="14.25" x14ac:dyDescent="0.2">
      <c r="A8322" s="42" t="s">
        <v>29</v>
      </c>
      <c r="B8322" s="44" t="s">
        <v>19</v>
      </c>
      <c r="C8322" s="44" t="s">
        <v>60</v>
      </c>
      <c r="D8322" s="43">
        <v>32846.225999999995</v>
      </c>
      <c r="E8322" s="43">
        <v>-17856.530999999999</v>
      </c>
      <c r="F8322" s="45">
        <v>-36430</v>
      </c>
      <c r="G8322" s="45">
        <v>-84390</v>
      </c>
      <c r="H8322" s="45">
        <v>-32620</v>
      </c>
      <c r="I8322" s="55">
        <f>pro[[#This Row],[Admin expenses 3]]+pro[[#This Row],[Admin expenses 2]]+pro[[#This Row],[Admin expenses 1]]+pro[[#This Row],[COGS]]</f>
        <v>-171296.53099999999</v>
      </c>
      <c r="J8322" s="55">
        <f>pro[[#This Row],[Revenue]]+pro[[#This Row],[AdminExp]]</f>
        <v>-138450.30499999999</v>
      </c>
      <c r="K8322" s="83">
        <f>pro[[#This Row],[Profit]]/pro[[#This Row],[Revenue]]</f>
        <v>-4.2151054127192573</v>
      </c>
      <c r="L8322" s="56">
        <f t="shared" ref="L8322:L8385" si="130">MONTH(DATEVALUE(A8322&amp;"1"))</f>
        <v>8</v>
      </c>
      <c r="M8322" s="82" t="str">
        <f>"Q"&amp;" "&amp;VLOOKUP(pro[[#This Row],[Period]],Mapping!A:B,2,0)</f>
        <v>Q 3</v>
      </c>
      <c r="N8322"/>
    </row>
    <row r="8323" spans="1:14" ht="14.25" x14ac:dyDescent="0.2">
      <c r="A8323" s="42" t="s">
        <v>29</v>
      </c>
      <c r="B8323" s="44" t="s">
        <v>19</v>
      </c>
      <c r="C8323" s="44" t="s">
        <v>57</v>
      </c>
      <c r="D8323" s="43">
        <v>234942.44199999998</v>
      </c>
      <c r="E8323" s="43">
        <v>-119258.18099999998</v>
      </c>
      <c r="F8323" s="45">
        <v>-94320</v>
      </c>
      <c r="G8323" s="45">
        <v>-89610</v>
      </c>
      <c r="H8323" s="45">
        <v>-21820</v>
      </c>
      <c r="I8323" s="55">
        <f>pro[[#This Row],[Admin expenses 3]]+pro[[#This Row],[Admin expenses 2]]+pro[[#This Row],[Admin expenses 1]]+pro[[#This Row],[COGS]]</f>
        <v>-325008.18099999998</v>
      </c>
      <c r="J8323" s="55">
        <f>pro[[#This Row],[Revenue]]+pro[[#This Row],[AdminExp]]</f>
        <v>-90065.739000000001</v>
      </c>
      <c r="K8323" s="83">
        <f>pro[[#This Row],[Profit]]/pro[[#This Row],[Revenue]]</f>
        <v>-0.38335235742548385</v>
      </c>
      <c r="L8323" s="56">
        <f t="shared" si="130"/>
        <v>8</v>
      </c>
      <c r="M8323" s="82" t="str">
        <f>"Q"&amp;" "&amp;VLOOKUP(pro[[#This Row],[Period]],Mapping!A:B,2,0)</f>
        <v>Q 3</v>
      </c>
      <c r="N8323"/>
    </row>
    <row r="8324" spans="1:14" ht="14.25" x14ac:dyDescent="0.2">
      <c r="A8324" s="42" t="s">
        <v>29</v>
      </c>
      <c r="B8324" s="44" t="s">
        <v>19</v>
      </c>
      <c r="C8324" s="44" t="s">
        <v>58</v>
      </c>
      <c r="D8324" s="43">
        <v>1319140.8159999999</v>
      </c>
      <c r="E8324" s="43">
        <v>-915690.321</v>
      </c>
      <c r="F8324" s="45">
        <v>-26950</v>
      </c>
      <c r="G8324" s="45">
        <v>-92870</v>
      </c>
      <c r="H8324" s="45">
        <v>-56990</v>
      </c>
      <c r="I8324" s="55">
        <f>pro[[#This Row],[Admin expenses 3]]+pro[[#This Row],[Admin expenses 2]]+pro[[#This Row],[Admin expenses 1]]+pro[[#This Row],[COGS]]</f>
        <v>-1092500.321</v>
      </c>
      <c r="J8324" s="55">
        <f>pro[[#This Row],[Revenue]]+pro[[#This Row],[AdminExp]]</f>
        <v>226640.49499999988</v>
      </c>
      <c r="K8324" s="83">
        <f>pro[[#This Row],[Profit]]/pro[[#This Row],[Revenue]]</f>
        <v>0.17180917476819238</v>
      </c>
      <c r="L8324" s="56">
        <f t="shared" si="130"/>
        <v>8</v>
      </c>
      <c r="M8324" s="82" t="str">
        <f>"Q"&amp;" "&amp;VLOOKUP(pro[[#This Row],[Period]],Mapping!A:B,2,0)</f>
        <v>Q 3</v>
      </c>
      <c r="N8324"/>
    </row>
    <row r="8325" spans="1:14" ht="14.25" x14ac:dyDescent="0.2">
      <c r="A8325" s="42" t="s">
        <v>29</v>
      </c>
      <c r="B8325" s="44" t="s">
        <v>19</v>
      </c>
      <c r="C8325" s="44" t="s">
        <v>59</v>
      </c>
      <c r="D8325" s="43">
        <v>3851195.327</v>
      </c>
      <c r="E8325" s="43">
        <v>-3308747.071</v>
      </c>
      <c r="F8325" s="45">
        <v>-82640</v>
      </c>
      <c r="G8325" s="45">
        <v>-12480</v>
      </c>
      <c r="H8325" s="45">
        <v>-66890</v>
      </c>
      <c r="I8325" s="55">
        <f>pro[[#This Row],[Admin expenses 3]]+pro[[#This Row],[Admin expenses 2]]+pro[[#This Row],[Admin expenses 1]]+pro[[#This Row],[COGS]]</f>
        <v>-3470757.071</v>
      </c>
      <c r="J8325" s="55">
        <f>pro[[#This Row],[Revenue]]+pro[[#This Row],[AdminExp]]</f>
        <v>380438.25600000005</v>
      </c>
      <c r="K8325" s="83">
        <f>pro[[#This Row],[Profit]]/pro[[#This Row],[Revenue]]</f>
        <v>9.8784461367830298E-2</v>
      </c>
      <c r="L8325" s="56">
        <f t="shared" si="130"/>
        <v>8</v>
      </c>
      <c r="M8325" s="82" t="str">
        <f>"Q"&amp;" "&amp;VLOOKUP(pro[[#This Row],[Period]],Mapping!A:B,2,0)</f>
        <v>Q 3</v>
      </c>
      <c r="N8325"/>
    </row>
    <row r="8326" spans="1:14" ht="14.25" x14ac:dyDescent="0.2">
      <c r="A8326" s="42" t="s">
        <v>29</v>
      </c>
      <c r="B8326" s="44" t="s">
        <v>19</v>
      </c>
      <c r="C8326" s="44" t="s">
        <v>60</v>
      </c>
      <c r="D8326" s="43">
        <v>-106941.345</v>
      </c>
      <c r="E8326" s="43">
        <v>105153.84599999999</v>
      </c>
      <c r="F8326" s="45">
        <v>-39110</v>
      </c>
      <c r="G8326" s="45">
        <v>-39820</v>
      </c>
      <c r="H8326" s="45">
        <v>-71290</v>
      </c>
      <c r="I8326" s="55">
        <f>pro[[#This Row],[Admin expenses 3]]+pro[[#This Row],[Admin expenses 2]]+pro[[#This Row],[Admin expenses 1]]+pro[[#This Row],[COGS]]</f>
        <v>-45066.15400000001</v>
      </c>
      <c r="J8326" s="55">
        <f>pro[[#This Row],[Revenue]]+pro[[#This Row],[AdminExp]]</f>
        <v>-152007.49900000001</v>
      </c>
      <c r="K8326" s="83">
        <f>pro[[#This Row],[Profit]]/pro[[#This Row],[Revenue]]</f>
        <v>1.4214100168648525</v>
      </c>
      <c r="L8326" s="56">
        <f t="shared" si="130"/>
        <v>8</v>
      </c>
      <c r="M8326" s="82" t="str">
        <f>"Q"&amp;" "&amp;VLOOKUP(pro[[#This Row],[Period]],Mapping!A:B,2,0)</f>
        <v>Q 3</v>
      </c>
      <c r="N8326"/>
    </row>
    <row r="8327" spans="1:14" ht="14.25" x14ac:dyDescent="0.2">
      <c r="A8327" s="42" t="s">
        <v>29</v>
      </c>
      <c r="B8327" s="44" t="s">
        <v>19</v>
      </c>
      <c r="C8327" s="44" t="s">
        <v>57</v>
      </c>
      <c r="D8327" s="43">
        <v>1421587.9789999998</v>
      </c>
      <c r="E8327" s="43">
        <v>-1383968.3969999999</v>
      </c>
      <c r="F8327" s="45">
        <v>-45560</v>
      </c>
      <c r="G8327" s="45">
        <v>-74630</v>
      </c>
      <c r="H8327" s="45">
        <v>-103260</v>
      </c>
      <c r="I8327" s="55">
        <f>pro[[#This Row],[Admin expenses 3]]+pro[[#This Row],[Admin expenses 2]]+pro[[#This Row],[Admin expenses 1]]+pro[[#This Row],[COGS]]</f>
        <v>-1607418.3969999999</v>
      </c>
      <c r="J8327" s="55">
        <f>pro[[#This Row],[Revenue]]+pro[[#This Row],[AdminExp]]</f>
        <v>-185830.41800000006</v>
      </c>
      <c r="K8327" s="83">
        <f>pro[[#This Row],[Profit]]/pro[[#This Row],[Revenue]]</f>
        <v>-0.13072030767362031</v>
      </c>
      <c r="L8327" s="56">
        <f t="shared" si="130"/>
        <v>8</v>
      </c>
      <c r="M8327" s="82" t="str">
        <f>"Q"&amp;" "&amp;VLOOKUP(pro[[#This Row],[Period]],Mapping!A:B,2,0)</f>
        <v>Q 3</v>
      </c>
      <c r="N8327"/>
    </row>
    <row r="8328" spans="1:14" ht="14.25" x14ac:dyDescent="0.2">
      <c r="A8328" s="42" t="s">
        <v>29</v>
      </c>
      <c r="B8328" s="44" t="s">
        <v>19</v>
      </c>
      <c r="C8328" s="44" t="s">
        <v>58</v>
      </c>
      <c r="D8328" s="43">
        <v>-1807.6589999999999</v>
      </c>
      <c r="E8328" s="43">
        <v>1521.597</v>
      </c>
      <c r="F8328" s="45">
        <v>-27720</v>
      </c>
      <c r="G8328" s="45">
        <v>-29140</v>
      </c>
      <c r="H8328" s="45">
        <v>-68370</v>
      </c>
      <c r="I8328" s="55">
        <f>pro[[#This Row],[Admin expenses 3]]+pro[[#This Row],[Admin expenses 2]]+pro[[#This Row],[Admin expenses 1]]+pro[[#This Row],[COGS]]</f>
        <v>-123708.40300000001</v>
      </c>
      <c r="J8328" s="55">
        <f>pro[[#This Row],[Revenue]]+pro[[#This Row],[AdminExp]]</f>
        <v>-125516.06200000001</v>
      </c>
      <c r="K8328" s="83">
        <f>pro[[#This Row],[Profit]]/pro[[#This Row],[Revenue]]</f>
        <v>69.435696666240716</v>
      </c>
      <c r="L8328" s="56">
        <f t="shared" si="130"/>
        <v>8</v>
      </c>
      <c r="M8328" s="82" t="str">
        <f>"Q"&amp;" "&amp;VLOOKUP(pro[[#This Row],[Period]],Mapping!A:B,2,0)</f>
        <v>Q 3</v>
      </c>
      <c r="N8328"/>
    </row>
    <row r="8329" spans="1:14" ht="14.25" x14ac:dyDescent="0.2">
      <c r="A8329" s="42" t="s">
        <v>29</v>
      </c>
      <c r="B8329" s="44" t="s">
        <v>19</v>
      </c>
      <c r="C8329" s="44" t="s">
        <v>59</v>
      </c>
      <c r="D8329" s="43">
        <v>-49739.108999999997</v>
      </c>
      <c r="E8329" s="43">
        <v>10145.946999999998</v>
      </c>
      <c r="F8329" s="45">
        <v>-91240</v>
      </c>
      <c r="G8329" s="45">
        <v>-33170</v>
      </c>
      <c r="H8329" s="45">
        <v>-54180</v>
      </c>
      <c r="I8329" s="55">
        <f>pro[[#This Row],[Admin expenses 3]]+pro[[#This Row],[Admin expenses 2]]+pro[[#This Row],[Admin expenses 1]]+pro[[#This Row],[COGS]]</f>
        <v>-168444.05300000001</v>
      </c>
      <c r="J8329" s="55">
        <f>pro[[#This Row],[Revenue]]+pro[[#This Row],[AdminExp]]</f>
        <v>-218183.16200000001</v>
      </c>
      <c r="K8329" s="83">
        <f>pro[[#This Row],[Profit]]/pro[[#This Row],[Revenue]]</f>
        <v>4.3865514760226212</v>
      </c>
      <c r="L8329" s="56">
        <f t="shared" si="130"/>
        <v>8</v>
      </c>
      <c r="M8329" s="82" t="str">
        <f>"Q"&amp;" "&amp;VLOOKUP(pro[[#This Row],[Period]],Mapping!A:B,2,0)</f>
        <v>Q 3</v>
      </c>
      <c r="N8329"/>
    </row>
    <row r="8330" spans="1:14" ht="14.25" x14ac:dyDescent="0.2">
      <c r="A8330" s="42" t="s">
        <v>29</v>
      </c>
      <c r="B8330" s="44" t="s">
        <v>19</v>
      </c>
      <c r="C8330" s="44" t="s">
        <v>60</v>
      </c>
      <c r="D8330" s="43">
        <v>1119906.375</v>
      </c>
      <c r="E8330" s="43">
        <v>-919662.00899999996</v>
      </c>
      <c r="F8330" s="45">
        <v>-46460</v>
      </c>
      <c r="G8330" s="45">
        <v>-27380</v>
      </c>
      <c r="H8330" s="45">
        <v>-54190</v>
      </c>
      <c r="I8330" s="55">
        <f>pro[[#This Row],[Admin expenses 3]]+pro[[#This Row],[Admin expenses 2]]+pro[[#This Row],[Admin expenses 1]]+pro[[#This Row],[COGS]]</f>
        <v>-1047692.009</v>
      </c>
      <c r="J8330" s="55">
        <f>pro[[#This Row],[Revenue]]+pro[[#This Row],[AdminExp]]</f>
        <v>72214.366000000038</v>
      </c>
      <c r="K8330" s="83">
        <f>pro[[#This Row],[Profit]]/pro[[#This Row],[Revenue]]</f>
        <v>6.4482502834221328E-2</v>
      </c>
      <c r="L8330" s="56">
        <f t="shared" si="130"/>
        <v>8</v>
      </c>
      <c r="M8330" s="82" t="str">
        <f>"Q"&amp;" "&amp;VLOOKUP(pro[[#This Row],[Period]],Mapping!A:B,2,0)</f>
        <v>Q 3</v>
      </c>
      <c r="N8330"/>
    </row>
    <row r="8331" spans="1:14" ht="14.25" x14ac:dyDescent="0.2">
      <c r="A8331" s="42" t="s">
        <v>29</v>
      </c>
      <c r="B8331" s="44" t="s">
        <v>19</v>
      </c>
      <c r="C8331" s="44" t="s">
        <v>57</v>
      </c>
      <c r="D8331" s="43">
        <v>3988368.3</v>
      </c>
      <c r="E8331" s="43">
        <v>-2195250.2879999997</v>
      </c>
      <c r="F8331" s="45">
        <v>-40630</v>
      </c>
      <c r="G8331" s="45">
        <v>-63890</v>
      </c>
      <c r="H8331" s="45">
        <v>-85990</v>
      </c>
      <c r="I8331" s="55">
        <f>pro[[#This Row],[Admin expenses 3]]+pro[[#This Row],[Admin expenses 2]]+pro[[#This Row],[Admin expenses 1]]+pro[[#This Row],[COGS]]</f>
        <v>-2385760.2879999997</v>
      </c>
      <c r="J8331" s="55">
        <f>pro[[#This Row],[Revenue]]+pro[[#This Row],[AdminExp]]</f>
        <v>1602608.0120000001</v>
      </c>
      <c r="K8331" s="83">
        <f>pro[[#This Row],[Profit]]/pro[[#This Row],[Revenue]]</f>
        <v>0.40182046678086381</v>
      </c>
      <c r="L8331" s="56">
        <f t="shared" si="130"/>
        <v>8</v>
      </c>
      <c r="M8331" s="82" t="str">
        <f>"Q"&amp;" "&amp;VLOOKUP(pro[[#This Row],[Period]],Mapping!A:B,2,0)</f>
        <v>Q 3</v>
      </c>
      <c r="N8331"/>
    </row>
    <row r="8332" spans="1:14" ht="14.25" x14ac:dyDescent="0.2">
      <c r="A8332" s="42" t="s">
        <v>29</v>
      </c>
      <c r="B8332" s="44" t="s">
        <v>19</v>
      </c>
      <c r="C8332" s="44" t="s">
        <v>58</v>
      </c>
      <c r="D8332" s="43">
        <v>-57807.077999999994</v>
      </c>
      <c r="E8332" s="43">
        <v>11894.428</v>
      </c>
      <c r="F8332" s="45">
        <v>-63080</v>
      </c>
      <c r="G8332" s="45">
        <v>-26200</v>
      </c>
      <c r="H8332" s="45">
        <v>-14530</v>
      </c>
      <c r="I8332" s="55">
        <f>pro[[#This Row],[Admin expenses 3]]+pro[[#This Row],[Admin expenses 2]]+pro[[#This Row],[Admin expenses 1]]+pro[[#This Row],[COGS]]</f>
        <v>-91915.572</v>
      </c>
      <c r="J8332" s="55">
        <f>pro[[#This Row],[Revenue]]+pro[[#This Row],[AdminExp]]</f>
        <v>-149722.65</v>
      </c>
      <c r="K8332" s="83">
        <f>pro[[#This Row],[Profit]]/pro[[#This Row],[Revenue]]</f>
        <v>2.5900400985498697</v>
      </c>
      <c r="L8332" s="56">
        <f t="shared" si="130"/>
        <v>8</v>
      </c>
      <c r="M8332" s="82" t="str">
        <f>"Q"&amp;" "&amp;VLOOKUP(pro[[#This Row],[Period]],Mapping!A:B,2,0)</f>
        <v>Q 3</v>
      </c>
      <c r="N8332"/>
    </row>
    <row r="8333" spans="1:14" ht="14.25" x14ac:dyDescent="0.2">
      <c r="A8333" s="42" t="s">
        <v>29</v>
      </c>
      <c r="B8333" s="44" t="s">
        <v>19</v>
      </c>
      <c r="C8333" s="44" t="s">
        <v>59</v>
      </c>
      <c r="D8333" s="43">
        <v>352191.37799999997</v>
      </c>
      <c r="E8333" s="43">
        <v>-59374.224000000002</v>
      </c>
      <c r="F8333" s="45">
        <v>-73840</v>
      </c>
      <c r="G8333" s="45">
        <v>-96120</v>
      </c>
      <c r="H8333" s="45">
        <v>-81950</v>
      </c>
      <c r="I8333" s="55">
        <f>pro[[#This Row],[Admin expenses 3]]+pro[[#This Row],[Admin expenses 2]]+pro[[#This Row],[Admin expenses 1]]+pro[[#This Row],[COGS]]</f>
        <v>-311284.22399999999</v>
      </c>
      <c r="J8333" s="55">
        <f>pro[[#This Row],[Revenue]]+pro[[#This Row],[AdminExp]]</f>
        <v>40907.15399999998</v>
      </c>
      <c r="K8333" s="83">
        <f>pro[[#This Row],[Profit]]/pro[[#This Row],[Revenue]]</f>
        <v>0.11615035618503979</v>
      </c>
      <c r="L8333" s="56">
        <f t="shared" si="130"/>
        <v>8</v>
      </c>
      <c r="M8333" s="82" t="str">
        <f>"Q"&amp;" "&amp;VLOOKUP(pro[[#This Row],[Period]],Mapping!A:B,2,0)</f>
        <v>Q 3</v>
      </c>
      <c r="N8333"/>
    </row>
    <row r="8334" spans="1:14" ht="14.25" x14ac:dyDescent="0.2">
      <c r="A8334" s="42" t="s">
        <v>29</v>
      </c>
      <c r="B8334" s="44" t="s">
        <v>19</v>
      </c>
      <c r="C8334" s="44" t="s">
        <v>60</v>
      </c>
      <c r="D8334" s="43">
        <v>195259.421</v>
      </c>
      <c r="E8334" s="43">
        <v>-49742.657999999996</v>
      </c>
      <c r="F8334" s="45">
        <v>-36030</v>
      </c>
      <c r="G8334" s="45">
        <v>-72920</v>
      </c>
      <c r="H8334" s="45">
        <v>-78290</v>
      </c>
      <c r="I8334" s="55">
        <f>pro[[#This Row],[Admin expenses 3]]+pro[[#This Row],[Admin expenses 2]]+pro[[#This Row],[Admin expenses 1]]+pro[[#This Row],[COGS]]</f>
        <v>-236982.658</v>
      </c>
      <c r="J8334" s="55">
        <f>pro[[#This Row],[Revenue]]+pro[[#This Row],[AdminExp]]</f>
        <v>-41723.236999999994</v>
      </c>
      <c r="K8334" s="83">
        <f>pro[[#This Row],[Profit]]/pro[[#This Row],[Revenue]]</f>
        <v>-0.21368104435790575</v>
      </c>
      <c r="L8334" s="56">
        <f t="shared" si="130"/>
        <v>8</v>
      </c>
      <c r="M8334" s="82" t="str">
        <f>"Q"&amp;" "&amp;VLOOKUP(pro[[#This Row],[Period]],Mapping!A:B,2,0)</f>
        <v>Q 3</v>
      </c>
      <c r="N8334"/>
    </row>
    <row r="8335" spans="1:14" ht="14.25" x14ac:dyDescent="0.2">
      <c r="A8335" s="42" t="s">
        <v>29</v>
      </c>
      <c r="B8335" s="44" t="s">
        <v>19</v>
      </c>
      <c r="C8335" s="44" t="s">
        <v>57</v>
      </c>
      <c r="D8335" s="43">
        <v>119400.841</v>
      </c>
      <c r="E8335" s="43">
        <v>-29304.078999999998</v>
      </c>
      <c r="F8335" s="45">
        <v>-85040</v>
      </c>
      <c r="G8335" s="45">
        <v>-54670</v>
      </c>
      <c r="H8335" s="45">
        <v>-87860</v>
      </c>
      <c r="I8335" s="55">
        <f>pro[[#This Row],[Admin expenses 3]]+pro[[#This Row],[Admin expenses 2]]+pro[[#This Row],[Admin expenses 1]]+pro[[#This Row],[COGS]]</f>
        <v>-256874.079</v>
      </c>
      <c r="J8335" s="55">
        <f>pro[[#This Row],[Revenue]]+pro[[#This Row],[AdminExp]]</f>
        <v>-137473.23800000001</v>
      </c>
      <c r="K8335" s="83">
        <f>pro[[#This Row],[Profit]]/pro[[#This Row],[Revenue]]</f>
        <v>-1.1513590427725715</v>
      </c>
      <c r="L8335" s="56">
        <f t="shared" si="130"/>
        <v>8</v>
      </c>
      <c r="M8335" s="82" t="str">
        <f>"Q"&amp;" "&amp;VLOOKUP(pro[[#This Row],[Period]],Mapping!A:B,2,0)</f>
        <v>Q 3</v>
      </c>
      <c r="N8335"/>
    </row>
    <row r="8336" spans="1:14" ht="14.25" x14ac:dyDescent="0.2">
      <c r="A8336" s="42" t="s">
        <v>29</v>
      </c>
      <c r="B8336" s="44" t="s">
        <v>19</v>
      </c>
      <c r="C8336" s="44" t="s">
        <v>57</v>
      </c>
      <c r="D8336" s="43">
        <v>198112.34099999999</v>
      </c>
      <c r="E8336" s="43">
        <v>-41569.646999999997</v>
      </c>
      <c r="F8336" s="45">
        <v>-99140</v>
      </c>
      <c r="G8336" s="45">
        <v>-68260</v>
      </c>
      <c r="H8336" s="45">
        <v>-61780</v>
      </c>
      <c r="I8336" s="55">
        <f>pro[[#This Row],[Admin expenses 3]]+pro[[#This Row],[Admin expenses 2]]+pro[[#This Row],[Admin expenses 1]]+pro[[#This Row],[COGS]]</f>
        <v>-270749.647</v>
      </c>
      <c r="J8336" s="55">
        <f>pro[[#This Row],[Revenue]]+pro[[#This Row],[AdminExp]]</f>
        <v>-72637.306000000011</v>
      </c>
      <c r="K8336" s="83">
        <f>pro[[#This Row],[Profit]]/pro[[#This Row],[Revenue]]</f>
        <v>-0.36664705304754347</v>
      </c>
      <c r="L8336" s="56">
        <f t="shared" si="130"/>
        <v>8</v>
      </c>
      <c r="M8336" s="82" t="str">
        <f>"Q"&amp;" "&amp;VLOOKUP(pro[[#This Row],[Period]],Mapping!A:B,2,0)</f>
        <v>Q 3</v>
      </c>
      <c r="N8336"/>
    </row>
    <row r="8337" spans="1:14" ht="14.25" x14ac:dyDescent="0.2">
      <c r="A8337" s="42" t="s">
        <v>29</v>
      </c>
      <c r="B8337" s="44" t="s">
        <v>19</v>
      </c>
      <c r="C8337" s="44" t="s">
        <v>58</v>
      </c>
      <c r="D8337" s="43">
        <v>56213.303999999996</v>
      </c>
      <c r="E8337" s="43">
        <v>-9707.6139999999996</v>
      </c>
      <c r="F8337" s="45">
        <v>-77160</v>
      </c>
      <c r="G8337" s="45">
        <v>-100510</v>
      </c>
      <c r="H8337" s="45">
        <v>-89150</v>
      </c>
      <c r="I8337" s="55">
        <f>pro[[#This Row],[Admin expenses 3]]+pro[[#This Row],[Admin expenses 2]]+pro[[#This Row],[Admin expenses 1]]+pro[[#This Row],[COGS]]</f>
        <v>-276527.614</v>
      </c>
      <c r="J8337" s="55">
        <f>pro[[#This Row],[Revenue]]+pro[[#This Row],[AdminExp]]</f>
        <v>-220314.31</v>
      </c>
      <c r="K8337" s="83">
        <f>pro[[#This Row],[Profit]]/pro[[#This Row],[Revenue]]</f>
        <v>-3.9192556623250612</v>
      </c>
      <c r="L8337" s="56">
        <f t="shared" si="130"/>
        <v>8</v>
      </c>
      <c r="M8337" s="82" t="str">
        <f>"Q"&amp;" "&amp;VLOOKUP(pro[[#This Row],[Period]],Mapping!A:B,2,0)</f>
        <v>Q 3</v>
      </c>
      <c r="N8337"/>
    </row>
    <row r="8338" spans="1:14" ht="14.25" x14ac:dyDescent="0.2">
      <c r="A8338" s="42" t="s">
        <v>29</v>
      </c>
      <c r="B8338" s="44" t="s">
        <v>19</v>
      </c>
      <c r="C8338" s="44" t="s">
        <v>59</v>
      </c>
      <c r="D8338" s="43">
        <v>474896.65299999999</v>
      </c>
      <c r="E8338" s="43">
        <v>-760972.77199999988</v>
      </c>
      <c r="F8338" s="45">
        <v>-93240</v>
      </c>
      <c r="G8338" s="45">
        <v>-88690</v>
      </c>
      <c r="H8338" s="45">
        <v>-87230</v>
      </c>
      <c r="I8338" s="55">
        <f>pro[[#This Row],[Admin expenses 3]]+pro[[#This Row],[Admin expenses 2]]+pro[[#This Row],[Admin expenses 1]]+pro[[#This Row],[COGS]]</f>
        <v>-1030132.7719999999</v>
      </c>
      <c r="J8338" s="55">
        <f>pro[[#This Row],[Revenue]]+pro[[#This Row],[AdminExp]]</f>
        <v>-555236.11899999995</v>
      </c>
      <c r="K8338" s="83">
        <f>pro[[#This Row],[Profit]]/pro[[#This Row],[Revenue]]</f>
        <v>-1.1691725252062368</v>
      </c>
      <c r="L8338" s="56">
        <f t="shared" si="130"/>
        <v>8</v>
      </c>
      <c r="M8338" s="82" t="str">
        <f>"Q"&amp;" "&amp;VLOOKUP(pro[[#This Row],[Period]],Mapping!A:B,2,0)</f>
        <v>Q 3</v>
      </c>
      <c r="N8338"/>
    </row>
    <row r="8339" spans="1:14" ht="14.25" x14ac:dyDescent="0.2">
      <c r="A8339" s="42" t="s">
        <v>29</v>
      </c>
      <c r="B8339" s="44" t="s">
        <v>19</v>
      </c>
      <c r="C8339" s="44" t="s">
        <v>57</v>
      </c>
      <c r="D8339" s="43">
        <v>47845.783999999992</v>
      </c>
      <c r="E8339" s="43">
        <v>-4934.5169999999998</v>
      </c>
      <c r="F8339" s="45">
        <v>-75830</v>
      </c>
      <c r="G8339" s="45">
        <v>-99030</v>
      </c>
      <c r="H8339" s="45">
        <v>-51640</v>
      </c>
      <c r="I8339" s="55">
        <f>pro[[#This Row],[Admin expenses 3]]+pro[[#This Row],[Admin expenses 2]]+pro[[#This Row],[Admin expenses 1]]+pro[[#This Row],[COGS]]</f>
        <v>-231434.51699999999</v>
      </c>
      <c r="J8339" s="55">
        <f>pro[[#This Row],[Revenue]]+pro[[#This Row],[AdminExp]]</f>
        <v>-183588.73300000001</v>
      </c>
      <c r="K8339" s="83">
        <f>pro[[#This Row],[Profit]]/pro[[#This Row],[Revenue]]</f>
        <v>-3.837093211807336</v>
      </c>
      <c r="L8339" s="56">
        <f t="shared" si="130"/>
        <v>8</v>
      </c>
      <c r="M8339" s="82" t="str">
        <f>"Q"&amp;" "&amp;VLOOKUP(pro[[#This Row],[Period]],Mapping!A:B,2,0)</f>
        <v>Q 3</v>
      </c>
      <c r="N8339"/>
    </row>
    <row r="8340" spans="1:14" ht="14.25" x14ac:dyDescent="0.2">
      <c r="A8340" s="42" t="s">
        <v>29</v>
      </c>
      <c r="B8340" s="44" t="s">
        <v>19</v>
      </c>
      <c r="C8340" s="44" t="s">
        <v>58</v>
      </c>
      <c r="D8340" s="43">
        <v>1213055.6549999998</v>
      </c>
      <c r="E8340" s="43">
        <v>-113024.14199999999</v>
      </c>
      <c r="F8340" s="45">
        <v>-53290</v>
      </c>
      <c r="G8340" s="45">
        <v>-69860</v>
      </c>
      <c r="H8340" s="45">
        <v>-34140</v>
      </c>
      <c r="I8340" s="55">
        <f>pro[[#This Row],[Admin expenses 3]]+pro[[#This Row],[Admin expenses 2]]+pro[[#This Row],[Admin expenses 1]]+pro[[#This Row],[COGS]]</f>
        <v>-270314.14199999999</v>
      </c>
      <c r="J8340" s="55">
        <f>pro[[#This Row],[Revenue]]+pro[[#This Row],[AdminExp]]</f>
        <v>942741.5129999998</v>
      </c>
      <c r="K8340" s="83">
        <f>pro[[#This Row],[Profit]]/pro[[#This Row],[Revenue]]</f>
        <v>0.77716262161112459</v>
      </c>
      <c r="L8340" s="56">
        <f t="shared" si="130"/>
        <v>8</v>
      </c>
      <c r="M8340" s="82" t="str">
        <f>"Q"&amp;" "&amp;VLOOKUP(pro[[#This Row],[Period]],Mapping!A:B,2,0)</f>
        <v>Q 3</v>
      </c>
      <c r="N8340"/>
    </row>
    <row r="8341" spans="1:14" ht="14.25" x14ac:dyDescent="0.2">
      <c r="A8341" s="42" t="s">
        <v>29</v>
      </c>
      <c r="B8341" s="44" t="s">
        <v>19</v>
      </c>
      <c r="C8341" s="44" t="s">
        <v>59</v>
      </c>
      <c r="D8341" s="43">
        <v>27762.972999999998</v>
      </c>
      <c r="E8341" s="43">
        <v>-3932.873</v>
      </c>
      <c r="F8341" s="45">
        <v>-15680</v>
      </c>
      <c r="G8341" s="45">
        <v>-34130</v>
      </c>
      <c r="H8341" s="45">
        <v>-65840</v>
      </c>
      <c r="I8341" s="55">
        <f>pro[[#This Row],[Admin expenses 3]]+pro[[#This Row],[Admin expenses 2]]+pro[[#This Row],[Admin expenses 1]]+pro[[#This Row],[COGS]]</f>
        <v>-119582.87300000001</v>
      </c>
      <c r="J8341" s="55">
        <f>pro[[#This Row],[Revenue]]+pro[[#This Row],[AdminExp]]</f>
        <v>-91819.900000000009</v>
      </c>
      <c r="K8341" s="83">
        <f>pro[[#This Row],[Profit]]/pro[[#This Row],[Revenue]]</f>
        <v>-3.3072790871496367</v>
      </c>
      <c r="L8341" s="56">
        <f t="shared" si="130"/>
        <v>8</v>
      </c>
      <c r="M8341" s="82" t="str">
        <f>"Q"&amp;" "&amp;VLOOKUP(pro[[#This Row],[Period]],Mapping!A:B,2,0)</f>
        <v>Q 3</v>
      </c>
      <c r="N8341"/>
    </row>
    <row r="8342" spans="1:14" ht="14.25" x14ac:dyDescent="0.2">
      <c r="A8342" s="42" t="s">
        <v>29</v>
      </c>
      <c r="B8342" s="44" t="s">
        <v>19</v>
      </c>
      <c r="C8342" s="44" t="s">
        <v>57</v>
      </c>
      <c r="D8342" s="43">
        <v>111012.27899999999</v>
      </c>
      <c r="E8342" s="43">
        <v>-14917.559999999998</v>
      </c>
      <c r="F8342" s="45">
        <v>-97580</v>
      </c>
      <c r="G8342" s="45">
        <v>-24850</v>
      </c>
      <c r="H8342" s="45">
        <v>-97830</v>
      </c>
      <c r="I8342" s="55">
        <f>pro[[#This Row],[Admin expenses 3]]+pro[[#This Row],[Admin expenses 2]]+pro[[#This Row],[Admin expenses 1]]+pro[[#This Row],[COGS]]</f>
        <v>-235177.56</v>
      </c>
      <c r="J8342" s="55">
        <f>pro[[#This Row],[Revenue]]+pro[[#This Row],[AdminExp]]</f>
        <v>-124165.281</v>
      </c>
      <c r="K8342" s="83">
        <f>pro[[#This Row],[Profit]]/pro[[#This Row],[Revenue]]</f>
        <v>-1.1184824067975401</v>
      </c>
      <c r="L8342" s="56">
        <f t="shared" si="130"/>
        <v>8</v>
      </c>
      <c r="M8342" s="82" t="str">
        <f>"Q"&amp;" "&amp;VLOOKUP(pro[[#This Row],[Period]],Mapping!A:B,2,0)</f>
        <v>Q 3</v>
      </c>
      <c r="N8342"/>
    </row>
    <row r="8343" spans="1:14" ht="14.25" x14ac:dyDescent="0.2">
      <c r="A8343" s="42" t="s">
        <v>29</v>
      </c>
      <c r="B8343" s="44" t="s">
        <v>19</v>
      </c>
      <c r="C8343" s="44" t="s">
        <v>58</v>
      </c>
      <c r="D8343" s="43">
        <v>13228.656000000001</v>
      </c>
      <c r="E8343" s="43">
        <v>-2532.5929999999998</v>
      </c>
      <c r="F8343" s="45">
        <v>-79200</v>
      </c>
      <c r="G8343" s="45">
        <v>-79500</v>
      </c>
      <c r="H8343" s="45">
        <v>-80970</v>
      </c>
      <c r="I8343" s="55">
        <f>pro[[#This Row],[Admin expenses 3]]+pro[[#This Row],[Admin expenses 2]]+pro[[#This Row],[Admin expenses 1]]+pro[[#This Row],[COGS]]</f>
        <v>-242202.59299999999</v>
      </c>
      <c r="J8343" s="55">
        <f>pro[[#This Row],[Revenue]]+pro[[#This Row],[AdminExp]]</f>
        <v>-228973.93700000001</v>
      </c>
      <c r="K8343" s="83">
        <f>pro[[#This Row],[Profit]]/pro[[#This Row],[Revenue]]</f>
        <v>-17.308934256057455</v>
      </c>
      <c r="L8343" s="56">
        <f t="shared" si="130"/>
        <v>8</v>
      </c>
      <c r="M8343" s="82" t="str">
        <f>"Q"&amp;" "&amp;VLOOKUP(pro[[#This Row],[Period]],Mapping!A:B,2,0)</f>
        <v>Q 3</v>
      </c>
      <c r="N8343"/>
    </row>
    <row r="8344" spans="1:14" ht="14.25" x14ac:dyDescent="0.2">
      <c r="A8344" s="42" t="s">
        <v>29</v>
      </c>
      <c r="B8344" s="44" t="s">
        <v>19</v>
      </c>
      <c r="C8344" s="44" t="s">
        <v>59</v>
      </c>
      <c r="D8344" s="43">
        <v>629800.89899999998</v>
      </c>
      <c r="E8344" s="43">
        <v>-51313.793999999994</v>
      </c>
      <c r="F8344" s="45">
        <v>-56050</v>
      </c>
      <c r="G8344" s="45">
        <v>-79360</v>
      </c>
      <c r="H8344" s="45">
        <v>-40230</v>
      </c>
      <c r="I8344" s="55">
        <f>pro[[#This Row],[Admin expenses 3]]+pro[[#This Row],[Admin expenses 2]]+pro[[#This Row],[Admin expenses 1]]+pro[[#This Row],[COGS]]</f>
        <v>-226953.79399999999</v>
      </c>
      <c r="J8344" s="55">
        <f>pro[[#This Row],[Revenue]]+pro[[#This Row],[AdminExp]]</f>
        <v>402847.10499999998</v>
      </c>
      <c r="K8344" s="83">
        <f>pro[[#This Row],[Profit]]/pro[[#This Row],[Revenue]]</f>
        <v>0.63964199739892713</v>
      </c>
      <c r="L8344" s="56">
        <f t="shared" si="130"/>
        <v>8</v>
      </c>
      <c r="M8344" s="82" t="str">
        <f>"Q"&amp;" "&amp;VLOOKUP(pro[[#This Row],[Period]],Mapping!A:B,2,0)</f>
        <v>Q 3</v>
      </c>
      <c r="N8344"/>
    </row>
    <row r="8345" spans="1:14" ht="14.25" x14ac:dyDescent="0.2">
      <c r="A8345" s="42" t="s">
        <v>29</v>
      </c>
      <c r="B8345" s="44" t="s">
        <v>19</v>
      </c>
      <c r="C8345" s="44" t="s">
        <v>57</v>
      </c>
      <c r="D8345" s="43">
        <v>385122.5</v>
      </c>
      <c r="E8345" s="43">
        <v>-23750.684999999994</v>
      </c>
      <c r="F8345" s="45">
        <v>-65260</v>
      </c>
      <c r="G8345" s="45">
        <v>-36100</v>
      </c>
      <c r="H8345" s="45">
        <v>-104560</v>
      </c>
      <c r="I8345" s="55">
        <f>pro[[#This Row],[Admin expenses 3]]+pro[[#This Row],[Admin expenses 2]]+pro[[#This Row],[Admin expenses 1]]+pro[[#This Row],[COGS]]</f>
        <v>-229670.685</v>
      </c>
      <c r="J8345" s="55">
        <f>pro[[#This Row],[Revenue]]+pro[[#This Row],[AdminExp]]</f>
        <v>155451.815</v>
      </c>
      <c r="K8345" s="83">
        <f>pro[[#This Row],[Profit]]/pro[[#This Row],[Revenue]]</f>
        <v>0.40364251634220283</v>
      </c>
      <c r="L8345" s="56">
        <f t="shared" si="130"/>
        <v>8</v>
      </c>
      <c r="M8345" s="82" t="str">
        <f>"Q"&amp;" "&amp;VLOOKUP(pro[[#This Row],[Period]],Mapping!A:B,2,0)</f>
        <v>Q 3</v>
      </c>
      <c r="N8345"/>
    </row>
    <row r="8346" spans="1:14" ht="14.25" x14ac:dyDescent="0.2">
      <c r="A8346" s="42" t="s">
        <v>29</v>
      </c>
      <c r="B8346" s="44" t="s">
        <v>19</v>
      </c>
      <c r="C8346" s="44" t="s">
        <v>57</v>
      </c>
      <c r="D8346" s="43">
        <v>661089.00899999996</v>
      </c>
      <c r="E8346" s="43">
        <v>-34784.560999999994</v>
      </c>
      <c r="F8346" s="45">
        <v>-39780</v>
      </c>
      <c r="G8346" s="45">
        <v>-24410</v>
      </c>
      <c r="H8346" s="45">
        <v>-94830</v>
      </c>
      <c r="I8346" s="55">
        <f>pro[[#This Row],[Admin expenses 3]]+pro[[#This Row],[Admin expenses 2]]+pro[[#This Row],[Admin expenses 1]]+pro[[#This Row],[COGS]]</f>
        <v>-193804.56099999999</v>
      </c>
      <c r="J8346" s="55">
        <f>pro[[#This Row],[Revenue]]+pro[[#This Row],[AdminExp]]</f>
        <v>467284.44799999997</v>
      </c>
      <c r="K8346" s="83">
        <f>pro[[#This Row],[Profit]]/pro[[#This Row],[Revenue]]</f>
        <v>0.70684044302421611</v>
      </c>
      <c r="L8346" s="56">
        <f t="shared" si="130"/>
        <v>8</v>
      </c>
      <c r="M8346" s="82" t="str">
        <f>"Q"&amp;" "&amp;VLOOKUP(pro[[#This Row],[Period]],Mapping!A:B,2,0)</f>
        <v>Q 3</v>
      </c>
      <c r="N8346"/>
    </row>
    <row r="8347" spans="1:14" ht="14.25" x14ac:dyDescent="0.2">
      <c r="A8347" s="42" t="s">
        <v>29</v>
      </c>
      <c r="B8347" s="44" t="s">
        <v>19</v>
      </c>
      <c r="C8347" s="44" t="s">
        <v>57</v>
      </c>
      <c r="D8347" s="43">
        <v>-122768.19099999999</v>
      </c>
      <c r="E8347" s="43">
        <v>197239.06299999997</v>
      </c>
      <c r="F8347" s="45">
        <v>-33000</v>
      </c>
      <c r="G8347" s="45">
        <v>-76340</v>
      </c>
      <c r="H8347" s="45">
        <v>-14610</v>
      </c>
      <c r="I8347" s="55">
        <f>pro[[#This Row],[Admin expenses 3]]+pro[[#This Row],[Admin expenses 2]]+pro[[#This Row],[Admin expenses 1]]+pro[[#This Row],[COGS]]</f>
        <v>73289.062999999966</v>
      </c>
      <c r="J8347" s="55">
        <f>pro[[#This Row],[Revenue]]+pro[[#This Row],[AdminExp]]</f>
        <v>-49479.128000000026</v>
      </c>
      <c r="K8347" s="83">
        <f>pro[[#This Row],[Profit]]/pro[[#This Row],[Revenue]]</f>
        <v>0.40302889206863063</v>
      </c>
      <c r="L8347" s="56">
        <f t="shared" si="130"/>
        <v>8</v>
      </c>
      <c r="M8347" s="82" t="str">
        <f>"Q"&amp;" "&amp;VLOOKUP(pro[[#This Row],[Period]],Mapping!A:B,2,0)</f>
        <v>Q 3</v>
      </c>
      <c r="N8347"/>
    </row>
    <row r="8348" spans="1:14" ht="14.25" x14ac:dyDescent="0.2">
      <c r="A8348" s="42" t="s">
        <v>29</v>
      </c>
      <c r="B8348" s="44" t="s">
        <v>19</v>
      </c>
      <c r="C8348" s="44" t="s">
        <v>57</v>
      </c>
      <c r="D8348" s="43">
        <v>119395.35999999999</v>
      </c>
      <c r="E8348" s="43">
        <v>-199102.883</v>
      </c>
      <c r="F8348" s="45">
        <v>-48040</v>
      </c>
      <c r="G8348" s="45">
        <v>-65700</v>
      </c>
      <c r="H8348" s="45">
        <v>-57310</v>
      </c>
      <c r="I8348" s="55">
        <f>pro[[#This Row],[Admin expenses 3]]+pro[[#This Row],[Admin expenses 2]]+pro[[#This Row],[Admin expenses 1]]+pro[[#This Row],[COGS]]</f>
        <v>-370152.88300000003</v>
      </c>
      <c r="J8348" s="55">
        <f>pro[[#This Row],[Revenue]]+pro[[#This Row],[AdminExp]]</f>
        <v>-250757.52300000004</v>
      </c>
      <c r="K8348" s="83">
        <f>pro[[#This Row],[Profit]]/pro[[#This Row],[Revenue]]</f>
        <v>-2.1002283757090736</v>
      </c>
      <c r="L8348" s="56">
        <f t="shared" si="130"/>
        <v>8</v>
      </c>
      <c r="M8348" s="82" t="str">
        <f>"Q"&amp;" "&amp;VLOOKUP(pro[[#This Row],[Period]],Mapping!A:B,2,0)</f>
        <v>Q 3</v>
      </c>
      <c r="N8348"/>
    </row>
    <row r="8349" spans="1:14" ht="14.25" x14ac:dyDescent="0.2">
      <c r="A8349" s="42" t="s">
        <v>29</v>
      </c>
      <c r="B8349" s="44" t="s">
        <v>19</v>
      </c>
      <c r="C8349" s="44" t="s">
        <v>57</v>
      </c>
      <c r="D8349" s="43">
        <v>237079.57699999996</v>
      </c>
      <c r="E8349" s="43">
        <v>-397442.4439999999</v>
      </c>
      <c r="F8349" s="45">
        <v>-89000</v>
      </c>
      <c r="G8349" s="45">
        <v>-58150</v>
      </c>
      <c r="H8349" s="45">
        <v>-51170</v>
      </c>
      <c r="I8349" s="55">
        <f>pro[[#This Row],[Admin expenses 3]]+pro[[#This Row],[Admin expenses 2]]+pro[[#This Row],[Admin expenses 1]]+pro[[#This Row],[COGS]]</f>
        <v>-595762.4439999999</v>
      </c>
      <c r="J8349" s="55">
        <f>pro[[#This Row],[Revenue]]+pro[[#This Row],[AdminExp]]</f>
        <v>-358682.86699999997</v>
      </c>
      <c r="K8349" s="83">
        <f>pro[[#This Row],[Profit]]/pro[[#This Row],[Revenue]]</f>
        <v>-1.5129218279312184</v>
      </c>
      <c r="L8349" s="56">
        <f t="shared" si="130"/>
        <v>8</v>
      </c>
      <c r="M8349" s="82" t="str">
        <f>"Q"&amp;" "&amp;VLOOKUP(pro[[#This Row],[Period]],Mapping!A:B,2,0)</f>
        <v>Q 3</v>
      </c>
      <c r="N8349"/>
    </row>
    <row r="8350" spans="1:14" ht="14.25" x14ac:dyDescent="0.2">
      <c r="A8350" s="42" t="s">
        <v>29</v>
      </c>
      <c r="B8350" s="44" t="s">
        <v>19</v>
      </c>
      <c r="C8350" s="44" t="s">
        <v>57</v>
      </c>
      <c r="D8350" s="43">
        <v>480361.91</v>
      </c>
      <c r="E8350" s="43">
        <v>-833893.22099999979</v>
      </c>
      <c r="F8350" s="45">
        <v>-100780</v>
      </c>
      <c r="G8350" s="45">
        <v>-48500</v>
      </c>
      <c r="H8350" s="45">
        <v>-41560</v>
      </c>
      <c r="I8350" s="55">
        <f>pro[[#This Row],[Admin expenses 3]]+pro[[#This Row],[Admin expenses 2]]+pro[[#This Row],[Admin expenses 1]]+pro[[#This Row],[COGS]]</f>
        <v>-1024733.2209999998</v>
      </c>
      <c r="J8350" s="55">
        <f>pro[[#This Row],[Revenue]]+pro[[#This Row],[AdminExp]]</f>
        <v>-544371.31099999975</v>
      </c>
      <c r="K8350" s="83">
        <f>pro[[#This Row],[Profit]]/pro[[#This Row],[Revenue]]</f>
        <v>-1.1332524491794109</v>
      </c>
      <c r="L8350" s="56">
        <f t="shared" si="130"/>
        <v>8</v>
      </c>
      <c r="M8350" s="82" t="str">
        <f>"Q"&amp;" "&amp;VLOOKUP(pro[[#This Row],[Period]],Mapping!A:B,2,0)</f>
        <v>Q 3</v>
      </c>
      <c r="N8350"/>
    </row>
    <row r="8351" spans="1:14" ht="14.25" x14ac:dyDescent="0.2">
      <c r="A8351" s="42" t="s">
        <v>29</v>
      </c>
      <c r="B8351" s="44" t="s">
        <v>19</v>
      </c>
      <c r="C8351" s="44" t="s">
        <v>57</v>
      </c>
      <c r="D8351" s="43">
        <v>84819.595000000001</v>
      </c>
      <c r="E8351" s="43">
        <v>-61540.017000000007</v>
      </c>
      <c r="F8351" s="45">
        <v>-24770</v>
      </c>
      <c r="G8351" s="45">
        <v>-32420</v>
      </c>
      <c r="H8351" s="45">
        <v>-37840</v>
      </c>
      <c r="I8351" s="55">
        <f>pro[[#This Row],[Admin expenses 3]]+pro[[#This Row],[Admin expenses 2]]+pro[[#This Row],[Admin expenses 1]]+pro[[#This Row],[COGS]]</f>
        <v>-156570.01699999999</v>
      </c>
      <c r="J8351" s="55">
        <f>pro[[#This Row],[Revenue]]+pro[[#This Row],[AdminExp]]</f>
        <v>-71750.421999999991</v>
      </c>
      <c r="K8351" s="83">
        <f>pro[[#This Row],[Profit]]/pro[[#This Row],[Revenue]]</f>
        <v>-0.84591799807579826</v>
      </c>
      <c r="L8351" s="56">
        <f t="shared" si="130"/>
        <v>8</v>
      </c>
      <c r="M8351" s="82" t="str">
        <f>"Q"&amp;" "&amp;VLOOKUP(pro[[#This Row],[Period]],Mapping!A:B,2,0)</f>
        <v>Q 3</v>
      </c>
      <c r="N8351"/>
    </row>
    <row r="8352" spans="1:14" ht="14.25" x14ac:dyDescent="0.2">
      <c r="A8352" s="42" t="s">
        <v>29</v>
      </c>
      <c r="B8352" s="44" t="s">
        <v>19</v>
      </c>
      <c r="C8352" s="44" t="s">
        <v>57</v>
      </c>
      <c r="D8352" s="43">
        <v>135007.08199999999</v>
      </c>
      <c r="E8352" s="43">
        <v>-94924.9</v>
      </c>
      <c r="F8352" s="45">
        <v>-52010</v>
      </c>
      <c r="G8352" s="45">
        <v>-32190</v>
      </c>
      <c r="H8352" s="45">
        <v>-51560</v>
      </c>
      <c r="I8352" s="55">
        <f>pro[[#This Row],[Admin expenses 3]]+pro[[#This Row],[Admin expenses 2]]+pro[[#This Row],[Admin expenses 1]]+pro[[#This Row],[COGS]]</f>
        <v>-230684.9</v>
      </c>
      <c r="J8352" s="55">
        <f>pro[[#This Row],[Revenue]]+pro[[#This Row],[AdminExp]]</f>
        <v>-95677.817999999999</v>
      </c>
      <c r="K8352" s="83">
        <f>pro[[#This Row],[Profit]]/pro[[#This Row],[Revenue]]</f>
        <v>-0.70868740056169799</v>
      </c>
      <c r="L8352" s="56">
        <f t="shared" si="130"/>
        <v>8</v>
      </c>
      <c r="M8352" s="82" t="str">
        <f>"Q"&amp;" "&amp;VLOOKUP(pro[[#This Row],[Period]],Mapping!A:B,2,0)</f>
        <v>Q 3</v>
      </c>
      <c r="N8352"/>
    </row>
    <row r="8353" spans="1:14" ht="14.25" x14ac:dyDescent="0.2">
      <c r="A8353" s="42" t="s">
        <v>29</v>
      </c>
      <c r="B8353" s="44" t="s">
        <v>19</v>
      </c>
      <c r="C8353" s="44" t="s">
        <v>57</v>
      </c>
      <c r="D8353" s="43">
        <v>169576.18299999999</v>
      </c>
      <c r="E8353" s="43">
        <v>-163811.24899999998</v>
      </c>
      <c r="F8353" s="45">
        <v>-39250</v>
      </c>
      <c r="G8353" s="45">
        <v>-28900</v>
      </c>
      <c r="H8353" s="45">
        <v>-54200</v>
      </c>
      <c r="I8353" s="55">
        <f>pro[[#This Row],[Admin expenses 3]]+pro[[#This Row],[Admin expenses 2]]+pro[[#This Row],[Admin expenses 1]]+pro[[#This Row],[COGS]]</f>
        <v>-286161.24899999995</v>
      </c>
      <c r="J8353" s="55">
        <f>pro[[#This Row],[Revenue]]+pro[[#This Row],[AdminExp]]</f>
        <v>-116585.06599999996</v>
      </c>
      <c r="K8353" s="83">
        <f>pro[[#This Row],[Profit]]/pro[[#This Row],[Revenue]]</f>
        <v>-0.68750849286423654</v>
      </c>
      <c r="L8353" s="56">
        <f t="shared" si="130"/>
        <v>8</v>
      </c>
      <c r="M8353" s="82" t="str">
        <f>"Q"&amp;" "&amp;VLOOKUP(pro[[#This Row],[Period]],Mapping!A:B,2,0)</f>
        <v>Q 3</v>
      </c>
      <c r="N8353"/>
    </row>
    <row r="8354" spans="1:14" ht="14.25" x14ac:dyDescent="0.2">
      <c r="A8354" s="42" t="s">
        <v>29</v>
      </c>
      <c r="B8354" s="44" t="s">
        <v>19</v>
      </c>
      <c r="C8354" s="44" t="s">
        <v>57</v>
      </c>
      <c r="D8354" s="43">
        <v>3082.5969999999998</v>
      </c>
      <c r="E8354" s="43">
        <v>-5040.9449999999997</v>
      </c>
      <c r="F8354" s="45">
        <v>-51670</v>
      </c>
      <c r="G8354" s="45">
        <v>-87960</v>
      </c>
      <c r="H8354" s="45">
        <v>-52570</v>
      </c>
      <c r="I8354" s="55">
        <f>pro[[#This Row],[Admin expenses 3]]+pro[[#This Row],[Admin expenses 2]]+pro[[#This Row],[Admin expenses 1]]+pro[[#This Row],[COGS]]</f>
        <v>-197240.94500000001</v>
      </c>
      <c r="J8354" s="55">
        <f>pro[[#This Row],[Revenue]]+pro[[#This Row],[AdminExp]]</f>
        <v>-194158.348</v>
      </c>
      <c r="K8354" s="83">
        <f>pro[[#This Row],[Profit]]/pro[[#This Row],[Revenue]]</f>
        <v>-62.985316601553826</v>
      </c>
      <c r="L8354" s="56">
        <f t="shared" si="130"/>
        <v>8</v>
      </c>
      <c r="M8354" s="82" t="str">
        <f>"Q"&amp;" "&amp;VLOOKUP(pro[[#This Row],[Period]],Mapping!A:B,2,0)</f>
        <v>Q 3</v>
      </c>
      <c r="N8354"/>
    </row>
    <row r="8355" spans="1:14" ht="14.25" x14ac:dyDescent="0.2">
      <c r="A8355" s="42" t="s">
        <v>29</v>
      </c>
      <c r="B8355" s="44" t="s">
        <v>19</v>
      </c>
      <c r="C8355" s="44" t="s">
        <v>57</v>
      </c>
      <c r="D8355" s="43">
        <v>64327.143999999993</v>
      </c>
      <c r="E8355" s="43">
        <v>-65863.055999999997</v>
      </c>
      <c r="F8355" s="45">
        <v>-89330</v>
      </c>
      <c r="G8355" s="45">
        <v>-90440</v>
      </c>
      <c r="H8355" s="45">
        <v>-67340</v>
      </c>
      <c r="I8355" s="55">
        <f>pro[[#This Row],[Admin expenses 3]]+pro[[#This Row],[Admin expenses 2]]+pro[[#This Row],[Admin expenses 1]]+pro[[#This Row],[COGS]]</f>
        <v>-312973.05599999998</v>
      </c>
      <c r="J8355" s="55">
        <f>pro[[#This Row],[Revenue]]+pro[[#This Row],[AdminExp]]</f>
        <v>-248645.91199999998</v>
      </c>
      <c r="K8355" s="83">
        <f>pro[[#This Row],[Profit]]/pro[[#This Row],[Revenue]]</f>
        <v>-3.8653342358864871</v>
      </c>
      <c r="L8355" s="56">
        <f t="shared" si="130"/>
        <v>8</v>
      </c>
      <c r="M8355" s="82" t="str">
        <f>"Q"&amp;" "&amp;VLOOKUP(pro[[#This Row],[Period]],Mapping!A:B,2,0)</f>
        <v>Q 3</v>
      </c>
      <c r="N8355"/>
    </row>
    <row r="8356" spans="1:14" ht="14.25" x14ac:dyDescent="0.2">
      <c r="A8356" s="42" t="s">
        <v>29</v>
      </c>
      <c r="B8356" s="44" t="s">
        <v>19</v>
      </c>
      <c r="C8356" s="44" t="s">
        <v>57</v>
      </c>
      <c r="D8356" s="43">
        <v>97765.037999999986</v>
      </c>
      <c r="E8356" s="43">
        <v>-55142.667999999998</v>
      </c>
      <c r="F8356" s="45">
        <v>-104440</v>
      </c>
      <c r="G8356" s="45">
        <v>-89600</v>
      </c>
      <c r="H8356" s="45">
        <v>-100200</v>
      </c>
      <c r="I8356" s="55">
        <f>pro[[#This Row],[Admin expenses 3]]+pro[[#This Row],[Admin expenses 2]]+pro[[#This Row],[Admin expenses 1]]+pro[[#This Row],[COGS]]</f>
        <v>-349382.66800000001</v>
      </c>
      <c r="J8356" s="55">
        <f>pro[[#This Row],[Revenue]]+pro[[#This Row],[AdminExp]]</f>
        <v>-251617.63</v>
      </c>
      <c r="K8356" s="83">
        <f>pro[[#This Row],[Profit]]/pro[[#This Row],[Revenue]]</f>
        <v>-2.5736974602311311</v>
      </c>
      <c r="L8356" s="56">
        <f t="shared" si="130"/>
        <v>8</v>
      </c>
      <c r="M8356" s="82" t="str">
        <f>"Q"&amp;" "&amp;VLOOKUP(pro[[#This Row],[Period]],Mapping!A:B,2,0)</f>
        <v>Q 3</v>
      </c>
      <c r="N8356"/>
    </row>
    <row r="8357" spans="1:14" ht="14.25" x14ac:dyDescent="0.2">
      <c r="A8357" s="42" t="s">
        <v>29</v>
      </c>
      <c r="B8357" s="44" t="s">
        <v>19</v>
      </c>
      <c r="C8357" s="44" t="s">
        <v>57</v>
      </c>
      <c r="D8357" s="43">
        <v>88694.458999999988</v>
      </c>
      <c r="E8357" s="43">
        <v>-47757.248</v>
      </c>
      <c r="F8357" s="45">
        <v>-41180</v>
      </c>
      <c r="G8357" s="45">
        <v>-71650</v>
      </c>
      <c r="H8357" s="45">
        <v>-41290</v>
      </c>
      <c r="I8357" s="55">
        <f>pro[[#This Row],[Admin expenses 3]]+pro[[#This Row],[Admin expenses 2]]+pro[[#This Row],[Admin expenses 1]]+pro[[#This Row],[COGS]]</f>
        <v>-201877.24799999999</v>
      </c>
      <c r="J8357" s="55">
        <f>pro[[#This Row],[Revenue]]+pro[[#This Row],[AdminExp]]</f>
        <v>-113182.789</v>
      </c>
      <c r="K8357" s="83">
        <f>pro[[#This Row],[Profit]]/pro[[#This Row],[Revenue]]</f>
        <v>-1.2760976308565117</v>
      </c>
      <c r="L8357" s="56">
        <f t="shared" si="130"/>
        <v>8</v>
      </c>
      <c r="M8357" s="82" t="str">
        <f>"Q"&amp;" "&amp;VLOOKUP(pro[[#This Row],[Period]],Mapping!A:B,2,0)</f>
        <v>Q 3</v>
      </c>
      <c r="N8357"/>
    </row>
    <row r="8358" spans="1:14" ht="14.25" x14ac:dyDescent="0.2">
      <c r="A8358" s="42" t="s">
        <v>29</v>
      </c>
      <c r="B8358" s="44" t="s">
        <v>19</v>
      </c>
      <c r="C8358" s="44" t="s">
        <v>57</v>
      </c>
      <c r="D8358" s="43">
        <v>40503.337</v>
      </c>
      <c r="E8358" s="43">
        <v>-41509.159999999996</v>
      </c>
      <c r="F8358" s="45">
        <v>-55110</v>
      </c>
      <c r="G8358" s="45">
        <v>-24800</v>
      </c>
      <c r="H8358" s="45">
        <v>-28190</v>
      </c>
      <c r="I8358" s="55">
        <f>pro[[#This Row],[Admin expenses 3]]+pro[[#This Row],[Admin expenses 2]]+pro[[#This Row],[Admin expenses 1]]+pro[[#This Row],[COGS]]</f>
        <v>-149609.16</v>
      </c>
      <c r="J8358" s="55">
        <f>pro[[#This Row],[Revenue]]+pro[[#This Row],[AdminExp]]</f>
        <v>-109105.823</v>
      </c>
      <c r="K8358" s="83">
        <f>pro[[#This Row],[Profit]]/pro[[#This Row],[Revenue]]</f>
        <v>-2.6937489866575688</v>
      </c>
      <c r="L8358" s="56">
        <f t="shared" si="130"/>
        <v>8</v>
      </c>
      <c r="M8358" s="82" t="str">
        <f>"Q"&amp;" "&amp;VLOOKUP(pro[[#This Row],[Period]],Mapping!A:B,2,0)</f>
        <v>Q 3</v>
      </c>
      <c r="N8358"/>
    </row>
    <row r="8359" spans="1:14" ht="14.25" x14ac:dyDescent="0.2">
      <c r="A8359" s="42" t="s">
        <v>29</v>
      </c>
      <c r="B8359" s="44" t="s">
        <v>19</v>
      </c>
      <c r="C8359" s="44" t="s">
        <v>57</v>
      </c>
      <c r="D8359" s="43">
        <v>60874.582999999999</v>
      </c>
      <c r="E8359" s="43">
        <v>-42520.17</v>
      </c>
      <c r="F8359" s="45">
        <v>-95360</v>
      </c>
      <c r="G8359" s="45">
        <v>-13610</v>
      </c>
      <c r="H8359" s="45">
        <v>-13290</v>
      </c>
      <c r="I8359" s="55">
        <f>pro[[#This Row],[Admin expenses 3]]+pro[[#This Row],[Admin expenses 2]]+pro[[#This Row],[Admin expenses 1]]+pro[[#This Row],[COGS]]</f>
        <v>-164780.16999999998</v>
      </c>
      <c r="J8359" s="55">
        <f>pro[[#This Row],[Revenue]]+pro[[#This Row],[AdminExp]]</f>
        <v>-103905.58699999998</v>
      </c>
      <c r="K8359" s="83">
        <f>pro[[#This Row],[Profit]]/pro[[#This Row],[Revenue]]</f>
        <v>-1.7068796512330933</v>
      </c>
      <c r="L8359" s="56">
        <f t="shared" si="130"/>
        <v>8</v>
      </c>
      <c r="M8359" s="82" t="str">
        <f>"Q"&amp;" "&amp;VLOOKUP(pro[[#This Row],[Period]],Mapping!A:B,2,0)</f>
        <v>Q 3</v>
      </c>
      <c r="N8359"/>
    </row>
    <row r="8360" spans="1:14" ht="14.25" x14ac:dyDescent="0.2">
      <c r="A8360" s="42" t="s">
        <v>29</v>
      </c>
      <c r="B8360" s="44" t="s">
        <v>19</v>
      </c>
      <c r="C8360" s="44" t="s">
        <v>57</v>
      </c>
      <c r="D8360" s="43">
        <v>210173.614</v>
      </c>
      <c r="E8360" s="43">
        <v>-166610.22700000001</v>
      </c>
      <c r="F8360" s="45">
        <v>-97660</v>
      </c>
      <c r="G8360" s="45">
        <v>-86550</v>
      </c>
      <c r="H8360" s="45">
        <v>-34280</v>
      </c>
      <c r="I8360" s="55">
        <f>pro[[#This Row],[Admin expenses 3]]+pro[[#This Row],[Admin expenses 2]]+pro[[#This Row],[Admin expenses 1]]+pro[[#This Row],[COGS]]</f>
        <v>-385100.22700000001</v>
      </c>
      <c r="J8360" s="55">
        <f>pro[[#This Row],[Revenue]]+pro[[#This Row],[AdminExp]]</f>
        <v>-174926.61300000001</v>
      </c>
      <c r="K8360" s="83">
        <f>pro[[#This Row],[Profit]]/pro[[#This Row],[Revenue]]</f>
        <v>-0.83229578476011745</v>
      </c>
      <c r="L8360" s="56">
        <f t="shared" si="130"/>
        <v>8</v>
      </c>
      <c r="M8360" s="82" t="str">
        <f>"Q"&amp;" "&amp;VLOOKUP(pro[[#This Row],[Period]],Mapping!A:B,2,0)</f>
        <v>Q 3</v>
      </c>
      <c r="N8360"/>
    </row>
    <row r="8361" spans="1:14" ht="14.25" x14ac:dyDescent="0.2">
      <c r="A8361" s="42" t="s">
        <v>29</v>
      </c>
      <c r="B8361" s="44" t="s">
        <v>19</v>
      </c>
      <c r="C8361" s="44" t="s">
        <v>57</v>
      </c>
      <c r="D8361" s="43">
        <v>56902.929999999993</v>
      </c>
      <c r="E8361" s="43">
        <v>-53552.967999999993</v>
      </c>
      <c r="F8361" s="45">
        <v>-27730</v>
      </c>
      <c r="G8361" s="45">
        <v>-14510</v>
      </c>
      <c r="H8361" s="45">
        <v>-16300</v>
      </c>
      <c r="I8361" s="55">
        <f>pro[[#This Row],[Admin expenses 3]]+pro[[#This Row],[Admin expenses 2]]+pro[[#This Row],[Admin expenses 1]]+pro[[#This Row],[COGS]]</f>
        <v>-112092.96799999999</v>
      </c>
      <c r="J8361" s="55">
        <f>pro[[#This Row],[Revenue]]+pro[[#This Row],[AdminExp]]</f>
        <v>-55190.038</v>
      </c>
      <c r="K8361" s="83">
        <f>pro[[#This Row],[Profit]]/pro[[#This Row],[Revenue]]</f>
        <v>-0.96989799997996606</v>
      </c>
      <c r="L8361" s="56">
        <f t="shared" si="130"/>
        <v>8</v>
      </c>
      <c r="M8361" s="82" t="str">
        <f>"Q"&amp;" "&amp;VLOOKUP(pro[[#This Row],[Period]],Mapping!A:B,2,0)</f>
        <v>Q 3</v>
      </c>
      <c r="N8361"/>
    </row>
    <row r="8362" spans="1:14" ht="14.25" x14ac:dyDescent="0.2">
      <c r="A8362" s="42" t="s">
        <v>29</v>
      </c>
      <c r="B8362" s="44" t="s">
        <v>19</v>
      </c>
      <c r="C8362" s="44" t="s">
        <v>57</v>
      </c>
      <c r="D8362" s="43">
        <v>-21896.027999999998</v>
      </c>
      <c r="E8362" s="43">
        <v>25613.483</v>
      </c>
      <c r="F8362" s="45">
        <v>-57600</v>
      </c>
      <c r="G8362" s="45">
        <v>-14780</v>
      </c>
      <c r="H8362" s="45">
        <v>-29740</v>
      </c>
      <c r="I8362" s="55">
        <f>pro[[#This Row],[Admin expenses 3]]+pro[[#This Row],[Admin expenses 2]]+pro[[#This Row],[Admin expenses 1]]+pro[[#This Row],[COGS]]</f>
        <v>-76506.516999999993</v>
      </c>
      <c r="J8362" s="55">
        <f>pro[[#This Row],[Revenue]]+pro[[#This Row],[AdminExp]]</f>
        <v>-98402.544999999984</v>
      </c>
      <c r="K8362" s="83">
        <f>pro[[#This Row],[Profit]]/pro[[#This Row],[Revenue]]</f>
        <v>4.4940819860113441</v>
      </c>
      <c r="L8362" s="56">
        <f t="shared" si="130"/>
        <v>8</v>
      </c>
      <c r="M8362" s="82" t="str">
        <f>"Q"&amp;" "&amp;VLOOKUP(pro[[#This Row],[Period]],Mapping!A:B,2,0)</f>
        <v>Q 3</v>
      </c>
      <c r="N8362"/>
    </row>
    <row r="8363" spans="1:14" ht="14.25" x14ac:dyDescent="0.2">
      <c r="A8363" s="42" t="s">
        <v>29</v>
      </c>
      <c r="B8363" s="44" t="s">
        <v>19</v>
      </c>
      <c r="C8363" s="44" t="s">
        <v>57</v>
      </c>
      <c r="D8363" s="43">
        <v>91380.512999999992</v>
      </c>
      <c r="E8363" s="43">
        <v>-25784.786999999997</v>
      </c>
      <c r="F8363" s="45">
        <v>-96530</v>
      </c>
      <c r="G8363" s="45">
        <v>-85320</v>
      </c>
      <c r="H8363" s="45">
        <v>-66260</v>
      </c>
      <c r="I8363" s="55">
        <f>pro[[#This Row],[Admin expenses 3]]+pro[[#This Row],[Admin expenses 2]]+pro[[#This Row],[Admin expenses 1]]+pro[[#This Row],[COGS]]</f>
        <v>-273894.78700000001</v>
      </c>
      <c r="J8363" s="55">
        <f>pro[[#This Row],[Revenue]]+pro[[#This Row],[AdminExp]]</f>
        <v>-182514.27400000003</v>
      </c>
      <c r="K8363" s="83">
        <f>pro[[#This Row],[Profit]]/pro[[#This Row],[Revenue]]</f>
        <v>-1.9972997306329419</v>
      </c>
      <c r="L8363" s="56">
        <f t="shared" si="130"/>
        <v>8</v>
      </c>
      <c r="M8363" s="82" t="str">
        <f>"Q"&amp;" "&amp;VLOOKUP(pro[[#This Row],[Period]],Mapping!A:B,2,0)</f>
        <v>Q 3</v>
      </c>
      <c r="N8363"/>
    </row>
    <row r="8364" spans="1:14" ht="14.25" x14ac:dyDescent="0.2">
      <c r="A8364" s="42" t="s">
        <v>29</v>
      </c>
      <c r="B8364" s="44" t="s">
        <v>19</v>
      </c>
      <c r="C8364" s="44" t="s">
        <v>57</v>
      </c>
      <c r="D8364" s="43">
        <v>80563.944999999992</v>
      </c>
      <c r="E8364" s="43">
        <v>-44367.637999999992</v>
      </c>
      <c r="F8364" s="45">
        <v>-89660</v>
      </c>
      <c r="G8364" s="45">
        <v>-91690</v>
      </c>
      <c r="H8364" s="45">
        <v>-42970</v>
      </c>
      <c r="I8364" s="55">
        <f>pro[[#This Row],[Admin expenses 3]]+pro[[#This Row],[Admin expenses 2]]+pro[[#This Row],[Admin expenses 1]]+pro[[#This Row],[COGS]]</f>
        <v>-268687.63799999998</v>
      </c>
      <c r="J8364" s="55">
        <f>pro[[#This Row],[Revenue]]+pro[[#This Row],[AdminExp]]</f>
        <v>-188123.69299999997</v>
      </c>
      <c r="K8364" s="83">
        <f>pro[[#This Row],[Profit]]/pro[[#This Row],[Revenue]]</f>
        <v>-2.3350854156906045</v>
      </c>
      <c r="L8364" s="56">
        <f t="shared" si="130"/>
        <v>8</v>
      </c>
      <c r="M8364" s="82" t="str">
        <f>"Q"&amp;" "&amp;VLOOKUP(pro[[#This Row],[Period]],Mapping!A:B,2,0)</f>
        <v>Q 3</v>
      </c>
      <c r="N8364"/>
    </row>
    <row r="8365" spans="1:14" ht="14.25" x14ac:dyDescent="0.2">
      <c r="A8365" s="42" t="s">
        <v>29</v>
      </c>
      <c r="B8365" s="44" t="s">
        <v>19</v>
      </c>
      <c r="C8365" s="44" t="s">
        <v>57</v>
      </c>
      <c r="D8365" s="43">
        <v>116246.65499999998</v>
      </c>
      <c r="E8365" s="43">
        <v>-76256.23599999999</v>
      </c>
      <c r="F8365" s="45">
        <v>-23780</v>
      </c>
      <c r="G8365" s="45">
        <v>-45630</v>
      </c>
      <c r="H8365" s="45">
        <v>-79570</v>
      </c>
      <c r="I8365" s="55">
        <f>pro[[#This Row],[Admin expenses 3]]+pro[[#This Row],[Admin expenses 2]]+pro[[#This Row],[Admin expenses 1]]+pro[[#This Row],[COGS]]</f>
        <v>-225236.23599999998</v>
      </c>
      <c r="J8365" s="55">
        <f>pro[[#This Row],[Revenue]]+pro[[#This Row],[AdminExp]]</f>
        <v>-108989.58099999999</v>
      </c>
      <c r="K8365" s="83">
        <f>pro[[#This Row],[Profit]]/pro[[#This Row],[Revenue]]</f>
        <v>-0.93757176066700587</v>
      </c>
      <c r="L8365" s="56">
        <f t="shared" si="130"/>
        <v>8</v>
      </c>
      <c r="M8365" s="82" t="str">
        <f>"Q"&amp;" "&amp;VLOOKUP(pro[[#This Row],[Period]],Mapping!A:B,2,0)</f>
        <v>Q 3</v>
      </c>
      <c r="N8365"/>
    </row>
    <row r="8366" spans="1:14" ht="14.25" x14ac:dyDescent="0.2">
      <c r="A8366" s="42" t="s">
        <v>29</v>
      </c>
      <c r="B8366" s="44" t="s">
        <v>19</v>
      </c>
      <c r="C8366" s="44" t="s">
        <v>57</v>
      </c>
      <c r="D8366" s="43">
        <v>605147.96299999999</v>
      </c>
      <c r="E8366" s="43">
        <v>-322164.61199999996</v>
      </c>
      <c r="F8366" s="45">
        <v>-33710</v>
      </c>
      <c r="G8366" s="45">
        <v>-34330</v>
      </c>
      <c r="H8366" s="45">
        <v>-73280</v>
      </c>
      <c r="I8366" s="55">
        <f>pro[[#This Row],[Admin expenses 3]]+pro[[#This Row],[Admin expenses 2]]+pro[[#This Row],[Admin expenses 1]]+pro[[#This Row],[COGS]]</f>
        <v>-463484.61199999996</v>
      </c>
      <c r="J8366" s="55">
        <f>pro[[#This Row],[Revenue]]+pro[[#This Row],[AdminExp]]</f>
        <v>141663.35100000002</v>
      </c>
      <c r="K8366" s="83">
        <f>pro[[#This Row],[Profit]]/pro[[#This Row],[Revenue]]</f>
        <v>0.23409704677465804</v>
      </c>
      <c r="L8366" s="56">
        <f t="shared" si="130"/>
        <v>8</v>
      </c>
      <c r="M8366" s="82" t="str">
        <f>"Q"&amp;" "&amp;VLOOKUP(pro[[#This Row],[Period]],Mapping!A:B,2,0)</f>
        <v>Q 3</v>
      </c>
      <c r="N8366"/>
    </row>
    <row r="8367" spans="1:14" ht="14.25" x14ac:dyDescent="0.2">
      <c r="A8367" s="42" t="s">
        <v>29</v>
      </c>
      <c r="B8367" s="44" t="s">
        <v>19</v>
      </c>
      <c r="C8367" s="44" t="s">
        <v>57</v>
      </c>
      <c r="D8367" s="43">
        <v>485921.576</v>
      </c>
      <c r="E8367" s="43">
        <v>-255849.14600000001</v>
      </c>
      <c r="F8367" s="45">
        <v>-57180</v>
      </c>
      <c r="G8367" s="45">
        <v>-78840</v>
      </c>
      <c r="H8367" s="45">
        <v>-43980</v>
      </c>
      <c r="I8367" s="55">
        <f>pro[[#This Row],[Admin expenses 3]]+pro[[#This Row],[Admin expenses 2]]+pro[[#This Row],[Admin expenses 1]]+pro[[#This Row],[COGS]]</f>
        <v>-435849.14600000001</v>
      </c>
      <c r="J8367" s="55">
        <f>pro[[#This Row],[Revenue]]+pro[[#This Row],[AdminExp]]</f>
        <v>50072.429999999993</v>
      </c>
      <c r="K8367" s="83">
        <f>pro[[#This Row],[Profit]]/pro[[#This Row],[Revenue]]</f>
        <v>0.10304631955671792</v>
      </c>
      <c r="L8367" s="56">
        <f t="shared" si="130"/>
        <v>8</v>
      </c>
      <c r="M8367" s="82" t="str">
        <f>"Q"&amp;" "&amp;VLOOKUP(pro[[#This Row],[Period]],Mapping!A:B,2,0)</f>
        <v>Q 3</v>
      </c>
      <c r="N8367"/>
    </row>
    <row r="8368" spans="1:14" ht="14.25" x14ac:dyDescent="0.2">
      <c r="A8368" s="42" t="s">
        <v>29</v>
      </c>
      <c r="B8368" s="44" t="s">
        <v>19</v>
      </c>
      <c r="C8368" s="44" t="s">
        <v>57</v>
      </c>
      <c r="D8368" s="43">
        <v>17050.795999999998</v>
      </c>
      <c r="E8368" s="43">
        <v>-11855.578</v>
      </c>
      <c r="F8368" s="45">
        <v>-108270</v>
      </c>
      <c r="G8368" s="45">
        <v>-58800</v>
      </c>
      <c r="H8368" s="45">
        <v>-82620</v>
      </c>
      <c r="I8368" s="55">
        <f>pro[[#This Row],[Admin expenses 3]]+pro[[#This Row],[Admin expenses 2]]+pro[[#This Row],[Admin expenses 1]]+pro[[#This Row],[COGS]]</f>
        <v>-261545.57800000001</v>
      </c>
      <c r="J8368" s="55">
        <f>pro[[#This Row],[Revenue]]+pro[[#This Row],[AdminExp]]</f>
        <v>-244494.78200000001</v>
      </c>
      <c r="K8368" s="83">
        <f>pro[[#This Row],[Profit]]/pro[[#This Row],[Revenue]]</f>
        <v>-14.339200468998634</v>
      </c>
      <c r="L8368" s="56">
        <f t="shared" si="130"/>
        <v>8</v>
      </c>
      <c r="M8368" s="82" t="str">
        <f>"Q"&amp;" "&amp;VLOOKUP(pro[[#This Row],[Period]],Mapping!A:B,2,0)</f>
        <v>Q 3</v>
      </c>
      <c r="N8368"/>
    </row>
    <row r="8369" spans="1:14" ht="14.25" x14ac:dyDescent="0.2">
      <c r="A8369" s="42" t="s">
        <v>29</v>
      </c>
      <c r="B8369" s="44" t="s">
        <v>19</v>
      </c>
      <c r="C8369" s="44" t="s">
        <v>57</v>
      </c>
      <c r="D8369" s="43">
        <v>42531.488999999994</v>
      </c>
      <c r="E8369" s="43">
        <v>-23947.427</v>
      </c>
      <c r="F8369" s="45">
        <v>-72720</v>
      </c>
      <c r="G8369" s="45">
        <v>-54140</v>
      </c>
      <c r="H8369" s="45">
        <v>-96210</v>
      </c>
      <c r="I8369" s="55">
        <f>pro[[#This Row],[Admin expenses 3]]+pro[[#This Row],[Admin expenses 2]]+pro[[#This Row],[Admin expenses 1]]+pro[[#This Row],[COGS]]</f>
        <v>-247017.427</v>
      </c>
      <c r="J8369" s="55">
        <f>pro[[#This Row],[Revenue]]+pro[[#This Row],[AdminExp]]</f>
        <v>-204485.93799999999</v>
      </c>
      <c r="K8369" s="83">
        <f>pro[[#This Row],[Profit]]/pro[[#This Row],[Revenue]]</f>
        <v>-4.8078715983820839</v>
      </c>
      <c r="L8369" s="56">
        <f t="shared" si="130"/>
        <v>8</v>
      </c>
      <c r="M8369" s="82" t="str">
        <f>"Q"&amp;" "&amp;VLOOKUP(pro[[#This Row],[Period]],Mapping!A:B,2,0)</f>
        <v>Q 3</v>
      </c>
      <c r="N8369"/>
    </row>
    <row r="8370" spans="1:14" ht="14.25" x14ac:dyDescent="0.2">
      <c r="A8370" s="42" t="s">
        <v>29</v>
      </c>
      <c r="B8370" s="44" t="s">
        <v>19</v>
      </c>
      <c r="C8370" s="44" t="s">
        <v>57</v>
      </c>
      <c r="D8370" s="43">
        <v>538210.72899999993</v>
      </c>
      <c r="E8370" s="43">
        <v>-311478.97200000001</v>
      </c>
      <c r="F8370" s="45">
        <v>-98900</v>
      </c>
      <c r="G8370" s="45">
        <v>-85470</v>
      </c>
      <c r="H8370" s="45">
        <v>-14730</v>
      </c>
      <c r="I8370" s="55">
        <f>pro[[#This Row],[Admin expenses 3]]+pro[[#This Row],[Admin expenses 2]]+pro[[#This Row],[Admin expenses 1]]+pro[[#This Row],[COGS]]</f>
        <v>-510578.97200000001</v>
      </c>
      <c r="J8370" s="55">
        <f>pro[[#This Row],[Revenue]]+pro[[#This Row],[AdminExp]]</f>
        <v>27631.756999999925</v>
      </c>
      <c r="K8370" s="83">
        <f>pro[[#This Row],[Profit]]/pro[[#This Row],[Revenue]]</f>
        <v>5.134003376584477E-2</v>
      </c>
      <c r="L8370" s="56">
        <f t="shared" si="130"/>
        <v>8</v>
      </c>
      <c r="M8370" s="82" t="str">
        <f>"Q"&amp;" "&amp;VLOOKUP(pro[[#This Row],[Period]],Mapping!A:B,2,0)</f>
        <v>Q 3</v>
      </c>
      <c r="N8370"/>
    </row>
    <row r="8371" spans="1:14" ht="14.25" x14ac:dyDescent="0.2">
      <c r="A8371" s="42" t="s">
        <v>29</v>
      </c>
      <c r="B8371" s="44" t="s">
        <v>19</v>
      </c>
      <c r="C8371" s="44" t="s">
        <v>58</v>
      </c>
      <c r="D8371" s="43">
        <v>360293.5</v>
      </c>
      <c r="E8371" s="43">
        <v>-228724.43299999999</v>
      </c>
      <c r="F8371" s="45">
        <v>-107270</v>
      </c>
      <c r="G8371" s="45">
        <v>-71550</v>
      </c>
      <c r="H8371" s="45">
        <v>-50810</v>
      </c>
      <c r="I8371" s="55">
        <f>pro[[#This Row],[Admin expenses 3]]+pro[[#This Row],[Admin expenses 2]]+pro[[#This Row],[Admin expenses 1]]+pro[[#This Row],[COGS]]</f>
        <v>-458354.43299999996</v>
      </c>
      <c r="J8371" s="55">
        <f>pro[[#This Row],[Revenue]]+pro[[#This Row],[AdminExp]]</f>
        <v>-98060.932999999961</v>
      </c>
      <c r="K8371" s="83">
        <f>pro[[#This Row],[Profit]]/pro[[#This Row],[Revenue]]</f>
        <v>-0.2721695867396996</v>
      </c>
      <c r="L8371" s="56">
        <f t="shared" si="130"/>
        <v>8</v>
      </c>
      <c r="M8371" s="82" t="str">
        <f>"Q"&amp;" "&amp;VLOOKUP(pro[[#This Row],[Period]],Mapping!A:B,2,0)</f>
        <v>Q 3</v>
      </c>
      <c r="N8371"/>
    </row>
    <row r="8372" spans="1:14" ht="14.25" x14ac:dyDescent="0.2">
      <c r="A8372" s="42" t="s">
        <v>29</v>
      </c>
      <c r="B8372" s="44" t="s">
        <v>19</v>
      </c>
      <c r="C8372" s="44" t="s">
        <v>59</v>
      </c>
      <c r="D8372" s="43">
        <v>177156.62999999998</v>
      </c>
      <c r="E8372" s="43">
        <v>-73599.96699999999</v>
      </c>
      <c r="F8372" s="45">
        <v>-91430</v>
      </c>
      <c r="G8372" s="45">
        <v>-106280</v>
      </c>
      <c r="H8372" s="45">
        <v>-52360</v>
      </c>
      <c r="I8372" s="55">
        <f>pro[[#This Row],[Admin expenses 3]]+pro[[#This Row],[Admin expenses 2]]+pro[[#This Row],[Admin expenses 1]]+pro[[#This Row],[COGS]]</f>
        <v>-323669.967</v>
      </c>
      <c r="J8372" s="55">
        <f>pro[[#This Row],[Revenue]]+pro[[#This Row],[AdminExp]]</f>
        <v>-146513.33700000003</v>
      </c>
      <c r="K8372" s="83">
        <f>pro[[#This Row],[Profit]]/pro[[#This Row],[Revenue]]</f>
        <v>-0.82702711719002586</v>
      </c>
      <c r="L8372" s="56">
        <f t="shared" si="130"/>
        <v>8</v>
      </c>
      <c r="M8372" s="82" t="str">
        <f>"Q"&amp;" "&amp;VLOOKUP(pro[[#This Row],[Period]],Mapping!A:B,2,0)</f>
        <v>Q 3</v>
      </c>
      <c r="N8372"/>
    </row>
    <row r="8373" spans="1:14" ht="14.25" x14ac:dyDescent="0.2">
      <c r="A8373" s="42" t="s">
        <v>29</v>
      </c>
      <c r="B8373" s="44" t="s">
        <v>19</v>
      </c>
      <c r="C8373" s="44" t="s">
        <v>57</v>
      </c>
      <c r="D8373" s="43">
        <v>28312863.011999995</v>
      </c>
      <c r="E8373" s="43">
        <v>-1265056.8489999999</v>
      </c>
      <c r="F8373" s="45">
        <v>-84560</v>
      </c>
      <c r="G8373" s="45">
        <v>-72920</v>
      </c>
      <c r="H8373" s="45">
        <v>-102780</v>
      </c>
      <c r="I8373" s="55">
        <f>pro[[#This Row],[Admin expenses 3]]+pro[[#This Row],[Admin expenses 2]]+pro[[#This Row],[Admin expenses 1]]+pro[[#This Row],[COGS]]</f>
        <v>-1525316.8489999999</v>
      </c>
      <c r="J8373" s="55">
        <f>pro[[#This Row],[Revenue]]+pro[[#This Row],[AdminExp]]</f>
        <v>26787546.162999995</v>
      </c>
      <c r="K8373" s="83">
        <f>pro[[#This Row],[Profit]]/pro[[#This Row],[Revenue]]</f>
        <v>0.94612636495456093</v>
      </c>
      <c r="L8373" s="56">
        <f t="shared" si="130"/>
        <v>8</v>
      </c>
      <c r="M8373" s="82" t="str">
        <f>"Q"&amp;" "&amp;VLOOKUP(pro[[#This Row],[Period]],Mapping!A:B,2,0)</f>
        <v>Q 3</v>
      </c>
      <c r="N8373"/>
    </row>
    <row r="8374" spans="1:14" ht="14.25" x14ac:dyDescent="0.2">
      <c r="A8374" s="42" t="s">
        <v>29</v>
      </c>
      <c r="B8374" s="44" t="s">
        <v>19</v>
      </c>
      <c r="C8374" s="44" t="s">
        <v>57</v>
      </c>
      <c r="D8374" s="43">
        <v>20390.293000000001</v>
      </c>
      <c r="E8374" s="43">
        <v>-69367.199999999997</v>
      </c>
      <c r="F8374" s="45">
        <v>-21220</v>
      </c>
      <c r="G8374" s="45">
        <v>-55020</v>
      </c>
      <c r="H8374" s="45">
        <v>-60180</v>
      </c>
      <c r="I8374" s="55">
        <f>pro[[#This Row],[Admin expenses 3]]+pro[[#This Row],[Admin expenses 2]]+pro[[#This Row],[Admin expenses 1]]+pro[[#This Row],[COGS]]</f>
        <v>-205787.2</v>
      </c>
      <c r="J8374" s="55">
        <f>pro[[#This Row],[Revenue]]+pro[[#This Row],[AdminExp]]</f>
        <v>-185396.90700000001</v>
      </c>
      <c r="K8374" s="83">
        <f>pro[[#This Row],[Profit]]/pro[[#This Row],[Revenue]]</f>
        <v>-9.0924101482994875</v>
      </c>
      <c r="L8374" s="56">
        <f t="shared" si="130"/>
        <v>8</v>
      </c>
      <c r="M8374" s="82" t="str">
        <f>"Q"&amp;" "&amp;VLOOKUP(pro[[#This Row],[Period]],Mapping!A:B,2,0)</f>
        <v>Q 3</v>
      </c>
      <c r="N8374"/>
    </row>
    <row r="8375" spans="1:14" ht="14.25" x14ac:dyDescent="0.2">
      <c r="A8375" s="42" t="s">
        <v>29</v>
      </c>
      <c r="B8375" s="44" t="s">
        <v>19</v>
      </c>
      <c r="C8375" s="44" t="s">
        <v>57</v>
      </c>
      <c r="D8375" s="43">
        <v>7058.6949999999997</v>
      </c>
      <c r="E8375" s="43">
        <v>-6611.1219999999994</v>
      </c>
      <c r="F8375" s="45">
        <v>-28630</v>
      </c>
      <c r="G8375" s="45">
        <v>-56340</v>
      </c>
      <c r="H8375" s="45">
        <v>-91190</v>
      </c>
      <c r="I8375" s="55">
        <f>pro[[#This Row],[Admin expenses 3]]+pro[[#This Row],[Admin expenses 2]]+pro[[#This Row],[Admin expenses 1]]+pro[[#This Row],[COGS]]</f>
        <v>-182771.122</v>
      </c>
      <c r="J8375" s="55">
        <f>pro[[#This Row],[Revenue]]+pro[[#This Row],[AdminExp]]</f>
        <v>-175712.427</v>
      </c>
      <c r="K8375" s="83">
        <f>pro[[#This Row],[Profit]]/pro[[#This Row],[Revenue]]</f>
        <v>-24.893047085899024</v>
      </c>
      <c r="L8375" s="56">
        <f t="shared" si="130"/>
        <v>8</v>
      </c>
      <c r="M8375" s="82" t="str">
        <f>"Q"&amp;" "&amp;VLOOKUP(pro[[#This Row],[Period]],Mapping!A:B,2,0)</f>
        <v>Q 3</v>
      </c>
      <c r="N8375"/>
    </row>
    <row r="8376" spans="1:14" ht="14.25" x14ac:dyDescent="0.2">
      <c r="A8376" s="42" t="s">
        <v>29</v>
      </c>
      <c r="B8376" s="44" t="s">
        <v>19</v>
      </c>
      <c r="C8376" s="44" t="s">
        <v>57</v>
      </c>
      <c r="D8376" s="43">
        <v>107660.15399999999</v>
      </c>
      <c r="E8376" s="43">
        <v>-35882.434000000001</v>
      </c>
      <c r="F8376" s="45">
        <v>-91100</v>
      </c>
      <c r="G8376" s="45">
        <v>-106660</v>
      </c>
      <c r="H8376" s="45">
        <v>-102780</v>
      </c>
      <c r="I8376" s="55">
        <f>pro[[#This Row],[Admin expenses 3]]+pro[[#This Row],[Admin expenses 2]]+pro[[#This Row],[Admin expenses 1]]+pro[[#This Row],[COGS]]</f>
        <v>-336422.43400000001</v>
      </c>
      <c r="J8376" s="55">
        <f>pro[[#This Row],[Revenue]]+pro[[#This Row],[AdminExp]]</f>
        <v>-228762.28000000003</v>
      </c>
      <c r="K8376" s="83">
        <f>pro[[#This Row],[Profit]]/pro[[#This Row],[Revenue]]</f>
        <v>-2.1248555895619474</v>
      </c>
      <c r="L8376" s="56">
        <f t="shared" si="130"/>
        <v>8</v>
      </c>
      <c r="M8376" s="82" t="str">
        <f>"Q"&amp;" "&amp;VLOOKUP(pro[[#This Row],[Period]],Mapping!A:B,2,0)</f>
        <v>Q 3</v>
      </c>
      <c r="N8376"/>
    </row>
    <row r="8377" spans="1:14" ht="14.25" x14ac:dyDescent="0.2">
      <c r="A8377" s="42" t="s">
        <v>29</v>
      </c>
      <c r="B8377" s="44" t="s">
        <v>19</v>
      </c>
      <c r="C8377" s="44" t="s">
        <v>57</v>
      </c>
      <c r="D8377" s="43">
        <v>28817.592999999997</v>
      </c>
      <c r="E8377" s="43">
        <v>-15796.325999999999</v>
      </c>
      <c r="F8377" s="45">
        <v>-63220</v>
      </c>
      <c r="G8377" s="45">
        <v>-65710</v>
      </c>
      <c r="H8377" s="45">
        <v>-23480</v>
      </c>
      <c r="I8377" s="55">
        <f>pro[[#This Row],[Admin expenses 3]]+pro[[#This Row],[Admin expenses 2]]+pro[[#This Row],[Admin expenses 1]]+pro[[#This Row],[COGS]]</f>
        <v>-168206.326</v>
      </c>
      <c r="J8377" s="55">
        <f>pro[[#This Row],[Revenue]]+pro[[#This Row],[AdminExp]]</f>
        <v>-139388.73300000001</v>
      </c>
      <c r="K8377" s="83">
        <f>pro[[#This Row],[Profit]]/pro[[#This Row],[Revenue]]</f>
        <v>-4.8369318353548829</v>
      </c>
      <c r="L8377" s="56">
        <f t="shared" si="130"/>
        <v>8</v>
      </c>
      <c r="M8377" s="82" t="str">
        <f>"Q"&amp;" "&amp;VLOOKUP(pro[[#This Row],[Period]],Mapping!A:B,2,0)</f>
        <v>Q 3</v>
      </c>
      <c r="N8377"/>
    </row>
    <row r="8378" spans="1:14" ht="14.25" x14ac:dyDescent="0.2">
      <c r="A8378" s="42" t="s">
        <v>29</v>
      </c>
      <c r="B8378" s="44" t="s">
        <v>19</v>
      </c>
      <c r="C8378" s="44" t="s">
        <v>58</v>
      </c>
      <c r="D8378" s="43">
        <v>12960.962</v>
      </c>
      <c r="E8378" s="43">
        <v>-11296.677</v>
      </c>
      <c r="F8378" s="45">
        <v>-74530</v>
      </c>
      <c r="G8378" s="45">
        <v>-85090</v>
      </c>
      <c r="H8378" s="45">
        <v>-51130</v>
      </c>
      <c r="I8378" s="55">
        <f>pro[[#This Row],[Admin expenses 3]]+pro[[#This Row],[Admin expenses 2]]+pro[[#This Row],[Admin expenses 1]]+pro[[#This Row],[COGS]]</f>
        <v>-222046.677</v>
      </c>
      <c r="J8378" s="55">
        <f>pro[[#This Row],[Revenue]]+pro[[#This Row],[AdminExp]]</f>
        <v>-209085.715</v>
      </c>
      <c r="K8378" s="83">
        <f>pro[[#This Row],[Profit]]/pro[[#This Row],[Revenue]]</f>
        <v>-16.131959572136697</v>
      </c>
      <c r="L8378" s="56">
        <f t="shared" si="130"/>
        <v>8</v>
      </c>
      <c r="M8378" s="82" t="str">
        <f>"Q"&amp;" "&amp;VLOOKUP(pro[[#This Row],[Period]],Mapping!A:B,2,0)</f>
        <v>Q 3</v>
      </c>
      <c r="N8378"/>
    </row>
    <row r="8379" spans="1:14" ht="14.25" x14ac:dyDescent="0.2">
      <c r="A8379" s="42" t="s">
        <v>29</v>
      </c>
      <c r="B8379" s="44" t="s">
        <v>19</v>
      </c>
      <c r="C8379" s="44" t="s">
        <v>59</v>
      </c>
      <c r="D8379" s="43">
        <v>426957.66399999999</v>
      </c>
      <c r="E8379" s="43">
        <v>-98240.70199999999</v>
      </c>
      <c r="F8379" s="45">
        <v>-104980</v>
      </c>
      <c r="G8379" s="45">
        <v>-24500</v>
      </c>
      <c r="H8379" s="45">
        <v>-41290</v>
      </c>
      <c r="I8379" s="55">
        <f>pro[[#This Row],[Admin expenses 3]]+pro[[#This Row],[Admin expenses 2]]+pro[[#This Row],[Admin expenses 1]]+pro[[#This Row],[COGS]]</f>
        <v>-269010.70199999999</v>
      </c>
      <c r="J8379" s="55">
        <f>pro[[#This Row],[Revenue]]+pro[[#This Row],[AdminExp]]</f>
        <v>157946.962</v>
      </c>
      <c r="K8379" s="83">
        <f>pro[[#This Row],[Profit]]/pro[[#This Row],[Revenue]]</f>
        <v>0.3699358866643977</v>
      </c>
      <c r="L8379" s="56">
        <f t="shared" si="130"/>
        <v>8</v>
      </c>
      <c r="M8379" s="82" t="str">
        <f>"Q"&amp;" "&amp;VLOOKUP(pro[[#This Row],[Period]],Mapping!A:B,2,0)</f>
        <v>Q 3</v>
      </c>
      <c r="N8379"/>
    </row>
    <row r="8380" spans="1:14" ht="14.25" x14ac:dyDescent="0.2">
      <c r="A8380" s="42" t="s">
        <v>29</v>
      </c>
      <c r="B8380" s="44" t="s">
        <v>19</v>
      </c>
      <c r="C8380" s="44" t="s">
        <v>57</v>
      </c>
      <c r="D8380" s="43">
        <v>526115.15599999996</v>
      </c>
      <c r="E8380" s="43">
        <v>-100097.02499999999</v>
      </c>
      <c r="F8380" s="45">
        <v>-84560</v>
      </c>
      <c r="G8380" s="45">
        <v>-50670</v>
      </c>
      <c r="H8380" s="45">
        <v>-79980</v>
      </c>
      <c r="I8380" s="55">
        <f>pro[[#This Row],[Admin expenses 3]]+pro[[#This Row],[Admin expenses 2]]+pro[[#This Row],[Admin expenses 1]]+pro[[#This Row],[COGS]]</f>
        <v>-315307.02500000002</v>
      </c>
      <c r="J8380" s="55">
        <f>pro[[#This Row],[Revenue]]+pro[[#This Row],[AdminExp]]</f>
        <v>210808.13099999994</v>
      </c>
      <c r="K8380" s="83">
        <f>pro[[#This Row],[Profit]]/pro[[#This Row],[Revenue]]</f>
        <v>0.40068819268152761</v>
      </c>
      <c r="L8380" s="56">
        <f t="shared" si="130"/>
        <v>8</v>
      </c>
      <c r="M8380" s="82" t="str">
        <f>"Q"&amp;" "&amp;VLOOKUP(pro[[#This Row],[Period]],Mapping!A:B,2,0)</f>
        <v>Q 3</v>
      </c>
      <c r="N8380"/>
    </row>
    <row r="8381" spans="1:14" ht="14.25" x14ac:dyDescent="0.2">
      <c r="A8381" s="42" t="s">
        <v>29</v>
      </c>
      <c r="B8381" s="44" t="s">
        <v>19</v>
      </c>
      <c r="C8381" s="44" t="s">
        <v>57</v>
      </c>
      <c r="D8381" s="43">
        <v>356452.37599999999</v>
      </c>
      <c r="E8381" s="43">
        <v>-42470.420999999995</v>
      </c>
      <c r="F8381" s="45">
        <v>-53480</v>
      </c>
      <c r="G8381" s="45">
        <v>-90390</v>
      </c>
      <c r="H8381" s="45">
        <v>-73860</v>
      </c>
      <c r="I8381" s="55">
        <f>pro[[#This Row],[Admin expenses 3]]+pro[[#This Row],[Admin expenses 2]]+pro[[#This Row],[Admin expenses 1]]+pro[[#This Row],[COGS]]</f>
        <v>-260200.421</v>
      </c>
      <c r="J8381" s="55">
        <f>pro[[#This Row],[Revenue]]+pro[[#This Row],[AdminExp]]</f>
        <v>96251.954999999987</v>
      </c>
      <c r="K8381" s="83">
        <f>pro[[#This Row],[Profit]]/pro[[#This Row],[Revenue]]</f>
        <v>0.27002753097092552</v>
      </c>
      <c r="L8381" s="56">
        <f t="shared" si="130"/>
        <v>8</v>
      </c>
      <c r="M8381" s="82" t="str">
        <f>"Q"&amp;" "&amp;VLOOKUP(pro[[#This Row],[Period]],Mapping!A:B,2,0)</f>
        <v>Q 3</v>
      </c>
      <c r="N8381"/>
    </row>
    <row r="8382" spans="1:14" ht="14.25" x14ac:dyDescent="0.2">
      <c r="A8382" s="42" t="s">
        <v>29</v>
      </c>
      <c r="B8382" s="44" t="s">
        <v>19</v>
      </c>
      <c r="C8382" s="44" t="s">
        <v>57</v>
      </c>
      <c r="D8382" s="43">
        <v>150219.174</v>
      </c>
      <c r="E8382" s="43">
        <v>-33580.61</v>
      </c>
      <c r="F8382" s="45">
        <v>-74340</v>
      </c>
      <c r="G8382" s="45">
        <v>-77020</v>
      </c>
      <c r="H8382" s="45">
        <v>-51050</v>
      </c>
      <c r="I8382" s="55">
        <f>pro[[#This Row],[Admin expenses 3]]+pro[[#This Row],[Admin expenses 2]]+pro[[#This Row],[Admin expenses 1]]+pro[[#This Row],[COGS]]</f>
        <v>-235990.61</v>
      </c>
      <c r="J8382" s="55">
        <f>pro[[#This Row],[Revenue]]+pro[[#This Row],[AdminExp]]</f>
        <v>-85771.435999999987</v>
      </c>
      <c r="K8382" s="83">
        <f>pro[[#This Row],[Profit]]/pro[[#This Row],[Revenue]]</f>
        <v>-0.57097528708285927</v>
      </c>
      <c r="L8382" s="56">
        <f t="shared" si="130"/>
        <v>8</v>
      </c>
      <c r="M8382" s="82" t="str">
        <f>"Q"&amp;" "&amp;VLOOKUP(pro[[#This Row],[Period]],Mapping!A:B,2,0)</f>
        <v>Q 3</v>
      </c>
      <c r="N8382"/>
    </row>
    <row r="8383" spans="1:14" ht="14.25" x14ac:dyDescent="0.2">
      <c r="A8383" s="42" t="s">
        <v>29</v>
      </c>
      <c r="B8383" s="44" t="s">
        <v>19</v>
      </c>
      <c r="C8383" s="44" t="s">
        <v>58</v>
      </c>
      <c r="D8383" s="43">
        <v>185617.95699999999</v>
      </c>
      <c r="E8383" s="43">
        <v>-63974.182999999997</v>
      </c>
      <c r="F8383" s="45">
        <v>-102540</v>
      </c>
      <c r="G8383" s="45">
        <v>-49540</v>
      </c>
      <c r="H8383" s="45">
        <v>-65110</v>
      </c>
      <c r="I8383" s="55">
        <f>pro[[#This Row],[Admin expenses 3]]+pro[[#This Row],[Admin expenses 2]]+pro[[#This Row],[Admin expenses 1]]+pro[[#This Row],[COGS]]</f>
        <v>-281164.18300000002</v>
      </c>
      <c r="J8383" s="55">
        <f>pro[[#This Row],[Revenue]]+pro[[#This Row],[AdminExp]]</f>
        <v>-95546.226000000024</v>
      </c>
      <c r="K8383" s="83">
        <f>pro[[#This Row],[Profit]]/pro[[#This Row],[Revenue]]</f>
        <v>-0.51474667399771035</v>
      </c>
      <c r="L8383" s="56">
        <f t="shared" si="130"/>
        <v>8</v>
      </c>
      <c r="M8383" s="82" t="str">
        <f>"Q"&amp;" "&amp;VLOOKUP(pro[[#This Row],[Period]],Mapping!A:B,2,0)</f>
        <v>Q 3</v>
      </c>
      <c r="N8383"/>
    </row>
    <row r="8384" spans="1:14" ht="14.25" x14ac:dyDescent="0.2">
      <c r="A8384" s="42" t="s">
        <v>29</v>
      </c>
      <c r="B8384" s="44" t="s">
        <v>19</v>
      </c>
      <c r="C8384" s="44" t="s">
        <v>59</v>
      </c>
      <c r="D8384" s="43">
        <v>370291.64199999999</v>
      </c>
      <c r="E8384" s="43">
        <v>-51379.971999999994</v>
      </c>
      <c r="F8384" s="45">
        <v>-63300</v>
      </c>
      <c r="G8384" s="45">
        <v>-47570</v>
      </c>
      <c r="H8384" s="45">
        <v>-53370</v>
      </c>
      <c r="I8384" s="55">
        <f>pro[[#This Row],[Admin expenses 3]]+pro[[#This Row],[Admin expenses 2]]+pro[[#This Row],[Admin expenses 1]]+pro[[#This Row],[COGS]]</f>
        <v>-215619.97200000001</v>
      </c>
      <c r="J8384" s="55">
        <f>pro[[#This Row],[Revenue]]+pro[[#This Row],[AdminExp]]</f>
        <v>154671.66999999998</v>
      </c>
      <c r="K8384" s="83">
        <f>pro[[#This Row],[Profit]]/pro[[#This Row],[Revenue]]</f>
        <v>0.41770229855741647</v>
      </c>
      <c r="L8384" s="56">
        <f t="shared" si="130"/>
        <v>8</v>
      </c>
      <c r="M8384" s="82" t="str">
        <f>"Q"&amp;" "&amp;VLOOKUP(pro[[#This Row],[Period]],Mapping!A:B,2,0)</f>
        <v>Q 3</v>
      </c>
      <c r="N8384"/>
    </row>
    <row r="8385" spans="1:14" ht="14.25" x14ac:dyDescent="0.2">
      <c r="A8385" s="42" t="s">
        <v>29</v>
      </c>
      <c r="B8385" s="44" t="s">
        <v>19</v>
      </c>
      <c r="C8385" s="44" t="s">
        <v>57</v>
      </c>
      <c r="D8385" s="43">
        <v>10455157.874</v>
      </c>
      <c r="E8385" s="43">
        <v>-904121.95299999998</v>
      </c>
      <c r="F8385" s="45">
        <v>-30710</v>
      </c>
      <c r="G8385" s="45">
        <v>-94460</v>
      </c>
      <c r="H8385" s="45">
        <v>-89930</v>
      </c>
      <c r="I8385" s="55">
        <f>pro[[#This Row],[Admin expenses 3]]+pro[[#This Row],[Admin expenses 2]]+pro[[#This Row],[Admin expenses 1]]+pro[[#This Row],[COGS]]</f>
        <v>-1119221.953</v>
      </c>
      <c r="J8385" s="55">
        <f>pro[[#This Row],[Revenue]]+pro[[#This Row],[AdminExp]]</f>
        <v>9335935.9210000001</v>
      </c>
      <c r="K8385" s="83">
        <f>pro[[#This Row],[Profit]]/pro[[#This Row],[Revenue]]</f>
        <v>0.89295025799817973</v>
      </c>
      <c r="L8385" s="56">
        <f t="shared" si="130"/>
        <v>8</v>
      </c>
      <c r="M8385" s="82" t="str">
        <f>"Q"&amp;" "&amp;VLOOKUP(pro[[#This Row],[Period]],Mapping!A:B,2,0)</f>
        <v>Q 3</v>
      </c>
      <c r="N8385"/>
    </row>
    <row r="8386" spans="1:14" ht="14.25" x14ac:dyDescent="0.2">
      <c r="A8386" s="42" t="s">
        <v>29</v>
      </c>
      <c r="B8386" s="44" t="s">
        <v>19</v>
      </c>
      <c r="C8386" s="44" t="s">
        <v>57</v>
      </c>
      <c r="D8386" s="43">
        <v>795390.56099999999</v>
      </c>
      <c r="E8386" s="43">
        <v>-208050.948</v>
      </c>
      <c r="F8386" s="45">
        <v>-90880</v>
      </c>
      <c r="G8386" s="45">
        <v>-25230</v>
      </c>
      <c r="H8386" s="45">
        <v>-64590</v>
      </c>
      <c r="I8386" s="55">
        <f>pro[[#This Row],[Admin expenses 3]]+pro[[#This Row],[Admin expenses 2]]+pro[[#This Row],[Admin expenses 1]]+pro[[#This Row],[COGS]]</f>
        <v>-388750.94799999997</v>
      </c>
      <c r="J8386" s="55">
        <f>pro[[#This Row],[Revenue]]+pro[[#This Row],[AdminExp]]</f>
        <v>406639.61300000001</v>
      </c>
      <c r="K8386" s="83">
        <f>pro[[#This Row],[Profit]]/pro[[#This Row],[Revenue]]</f>
        <v>0.51124520825184905</v>
      </c>
      <c r="L8386" s="56">
        <f t="shared" ref="L8386:L8449" si="131">MONTH(DATEVALUE(A8386&amp;"1"))</f>
        <v>8</v>
      </c>
      <c r="M8386" s="82" t="str">
        <f>"Q"&amp;" "&amp;VLOOKUP(pro[[#This Row],[Period]],Mapping!A:B,2,0)</f>
        <v>Q 3</v>
      </c>
      <c r="N8386"/>
    </row>
    <row r="8387" spans="1:14" ht="14.25" x14ac:dyDescent="0.2">
      <c r="A8387" s="42" t="s">
        <v>29</v>
      </c>
      <c r="B8387" s="44" t="s">
        <v>19</v>
      </c>
      <c r="C8387" s="44" t="s">
        <v>58</v>
      </c>
      <c r="D8387" s="43">
        <v>756649.16599999985</v>
      </c>
      <c r="E8387" s="43">
        <v>-50436.679999999993</v>
      </c>
      <c r="F8387" s="45">
        <v>-44030</v>
      </c>
      <c r="G8387" s="45">
        <v>-65780</v>
      </c>
      <c r="H8387" s="45">
        <v>-66410</v>
      </c>
      <c r="I8387" s="55">
        <f>pro[[#This Row],[Admin expenses 3]]+pro[[#This Row],[Admin expenses 2]]+pro[[#This Row],[Admin expenses 1]]+pro[[#This Row],[COGS]]</f>
        <v>-226656.68</v>
      </c>
      <c r="J8387" s="55">
        <f>pro[[#This Row],[Revenue]]+pro[[#This Row],[AdminExp]]</f>
        <v>529992.4859999998</v>
      </c>
      <c r="K8387" s="83">
        <f>pro[[#This Row],[Profit]]/pro[[#This Row],[Revenue]]</f>
        <v>0.70044679861577996</v>
      </c>
      <c r="L8387" s="56">
        <f t="shared" si="131"/>
        <v>8</v>
      </c>
      <c r="M8387" s="82" t="str">
        <f>"Q"&amp;" "&amp;VLOOKUP(pro[[#This Row],[Period]],Mapping!A:B,2,0)</f>
        <v>Q 3</v>
      </c>
      <c r="N8387"/>
    </row>
    <row r="8388" spans="1:14" ht="14.25" x14ac:dyDescent="0.2">
      <c r="A8388" s="42" t="s">
        <v>29</v>
      </c>
      <c r="B8388" s="44" t="s">
        <v>19</v>
      </c>
      <c r="C8388" s="44" t="s">
        <v>59</v>
      </c>
      <c r="D8388" s="43">
        <v>5923129.1769999992</v>
      </c>
      <c r="E8388" s="43">
        <v>-452022.59899999993</v>
      </c>
      <c r="F8388" s="45">
        <v>-60320</v>
      </c>
      <c r="G8388" s="45">
        <v>-59370</v>
      </c>
      <c r="H8388" s="45">
        <v>-65160</v>
      </c>
      <c r="I8388" s="55">
        <f>pro[[#This Row],[Admin expenses 3]]+pro[[#This Row],[Admin expenses 2]]+pro[[#This Row],[Admin expenses 1]]+pro[[#This Row],[COGS]]</f>
        <v>-636872.59899999993</v>
      </c>
      <c r="J8388" s="55">
        <f>pro[[#This Row],[Revenue]]+pro[[#This Row],[AdminExp]]</f>
        <v>5286256.5779999997</v>
      </c>
      <c r="K8388" s="83">
        <f>pro[[#This Row],[Profit]]/pro[[#This Row],[Revenue]]</f>
        <v>0.89247700329193758</v>
      </c>
      <c r="L8388" s="56">
        <f t="shared" si="131"/>
        <v>8</v>
      </c>
      <c r="M8388" s="82" t="str">
        <f>"Q"&amp;" "&amp;VLOOKUP(pro[[#This Row],[Period]],Mapping!A:B,2,0)</f>
        <v>Q 3</v>
      </c>
      <c r="N8388"/>
    </row>
    <row r="8389" spans="1:14" ht="14.25" x14ac:dyDescent="0.2">
      <c r="A8389" s="42" t="s">
        <v>29</v>
      </c>
      <c r="B8389" s="44" t="s">
        <v>19</v>
      </c>
      <c r="C8389" s="44" t="s">
        <v>57</v>
      </c>
      <c r="D8389" s="43">
        <v>-685.98599999999999</v>
      </c>
      <c r="E8389" s="43">
        <v>552.60099999999989</v>
      </c>
      <c r="F8389" s="45">
        <v>-56370</v>
      </c>
      <c r="G8389" s="45">
        <v>-108270</v>
      </c>
      <c r="H8389" s="45">
        <v>-108350</v>
      </c>
      <c r="I8389" s="55">
        <f>pro[[#This Row],[Admin expenses 3]]+pro[[#This Row],[Admin expenses 2]]+pro[[#This Row],[Admin expenses 1]]+pro[[#This Row],[COGS]]</f>
        <v>-272437.39899999998</v>
      </c>
      <c r="J8389" s="55">
        <f>pro[[#This Row],[Revenue]]+pro[[#This Row],[AdminExp]]</f>
        <v>-273123.38499999995</v>
      </c>
      <c r="K8389" s="83">
        <f>pro[[#This Row],[Profit]]/pro[[#This Row],[Revenue]]</f>
        <v>398.1471706419664</v>
      </c>
      <c r="L8389" s="56">
        <f t="shared" si="131"/>
        <v>8</v>
      </c>
      <c r="M8389" s="82" t="str">
        <f>"Q"&amp;" "&amp;VLOOKUP(pro[[#This Row],[Period]],Mapping!A:B,2,0)</f>
        <v>Q 3</v>
      </c>
      <c r="N8389"/>
    </row>
    <row r="8390" spans="1:14" ht="14.25" x14ac:dyDescent="0.2">
      <c r="A8390" s="42" t="s">
        <v>29</v>
      </c>
      <c r="B8390" s="44" t="s">
        <v>19</v>
      </c>
      <c r="C8390" s="44" t="s">
        <v>57</v>
      </c>
      <c r="D8390" s="43">
        <v>1118766.2079999999</v>
      </c>
      <c r="E8390" s="43">
        <v>-1133199.76</v>
      </c>
      <c r="F8390" s="45">
        <v>-63010</v>
      </c>
      <c r="G8390" s="45">
        <v>-70880</v>
      </c>
      <c r="H8390" s="45">
        <v>-103720</v>
      </c>
      <c r="I8390" s="55">
        <f>pro[[#This Row],[Admin expenses 3]]+pro[[#This Row],[Admin expenses 2]]+pro[[#This Row],[Admin expenses 1]]+pro[[#This Row],[COGS]]</f>
        <v>-1370809.76</v>
      </c>
      <c r="J8390" s="55">
        <f>pro[[#This Row],[Revenue]]+pro[[#This Row],[AdminExp]]</f>
        <v>-252043.55200000014</v>
      </c>
      <c r="K8390" s="83">
        <f>pro[[#This Row],[Profit]]/pro[[#This Row],[Revenue]]</f>
        <v>-0.22528706194172088</v>
      </c>
      <c r="L8390" s="56">
        <f t="shared" si="131"/>
        <v>8</v>
      </c>
      <c r="M8390" s="82" t="str">
        <f>"Q"&amp;" "&amp;VLOOKUP(pro[[#This Row],[Period]],Mapping!A:B,2,0)</f>
        <v>Q 3</v>
      </c>
      <c r="N8390"/>
    </row>
    <row r="8391" spans="1:14" ht="14.25" x14ac:dyDescent="0.2">
      <c r="A8391" s="42" t="s">
        <v>29</v>
      </c>
      <c r="B8391" s="44" t="s">
        <v>19</v>
      </c>
      <c r="C8391" s="44" t="s">
        <v>57</v>
      </c>
      <c r="D8391" s="43">
        <v>737997.72899999993</v>
      </c>
      <c r="E8391" s="43">
        <v>-181509.454</v>
      </c>
      <c r="F8391" s="45">
        <v>-13580</v>
      </c>
      <c r="G8391" s="45">
        <v>-84550</v>
      </c>
      <c r="H8391" s="45">
        <v>-79670</v>
      </c>
      <c r="I8391" s="55">
        <f>pro[[#This Row],[Admin expenses 3]]+pro[[#This Row],[Admin expenses 2]]+pro[[#This Row],[Admin expenses 1]]+pro[[#This Row],[COGS]]</f>
        <v>-359309.45400000003</v>
      </c>
      <c r="J8391" s="55">
        <f>pro[[#This Row],[Revenue]]+pro[[#This Row],[AdminExp]]</f>
        <v>378688.27499999991</v>
      </c>
      <c r="K8391" s="83">
        <f>pro[[#This Row],[Profit]]/pro[[#This Row],[Revenue]]</f>
        <v>0.51312932292234725</v>
      </c>
      <c r="L8391" s="56">
        <f t="shared" si="131"/>
        <v>8</v>
      </c>
      <c r="M8391" s="82" t="str">
        <f>"Q"&amp;" "&amp;VLOOKUP(pro[[#This Row],[Period]],Mapping!A:B,2,0)</f>
        <v>Q 3</v>
      </c>
      <c r="N8391"/>
    </row>
    <row r="8392" spans="1:14" ht="14.25" x14ac:dyDescent="0.2">
      <c r="A8392" s="42" t="s">
        <v>29</v>
      </c>
      <c r="B8392" s="44" t="s">
        <v>38</v>
      </c>
      <c r="C8392" s="44" t="s">
        <v>58</v>
      </c>
      <c r="D8392" s="43">
        <v>943376.60900000005</v>
      </c>
      <c r="E8392" s="43">
        <v>-1451291.5409999997</v>
      </c>
      <c r="F8392" s="45">
        <v>-29860</v>
      </c>
      <c r="G8392" s="45">
        <v>-77990</v>
      </c>
      <c r="H8392" s="45">
        <v>-86470</v>
      </c>
      <c r="I8392" s="55">
        <f>pro[[#This Row],[Admin expenses 3]]+pro[[#This Row],[Admin expenses 2]]+pro[[#This Row],[Admin expenses 1]]+pro[[#This Row],[COGS]]</f>
        <v>-1645611.5409999997</v>
      </c>
      <c r="J8392" s="55">
        <f>pro[[#This Row],[Revenue]]+pro[[#This Row],[AdminExp]]</f>
        <v>-702234.93199999968</v>
      </c>
      <c r="K8392" s="83">
        <f>pro[[#This Row],[Profit]]/pro[[#This Row],[Revenue]]</f>
        <v>-0.74438450699385494</v>
      </c>
      <c r="L8392" s="56">
        <f t="shared" si="131"/>
        <v>8</v>
      </c>
      <c r="M8392" s="82" t="str">
        <f>"Q"&amp;" "&amp;VLOOKUP(pro[[#This Row],[Period]],Mapping!A:B,2,0)</f>
        <v>Q 3</v>
      </c>
      <c r="N8392"/>
    </row>
    <row r="8393" spans="1:14" ht="14.25" x14ac:dyDescent="0.2">
      <c r="A8393" s="42" t="s">
        <v>29</v>
      </c>
      <c r="B8393" s="44" t="s">
        <v>38</v>
      </c>
      <c r="C8393" s="44" t="s">
        <v>59</v>
      </c>
      <c r="D8393" s="43">
        <v>1189452.5299999998</v>
      </c>
      <c r="E8393" s="43">
        <v>-1605444.8059999999</v>
      </c>
      <c r="F8393" s="45">
        <v>-46450</v>
      </c>
      <c r="G8393" s="45">
        <v>-52140</v>
      </c>
      <c r="H8393" s="45">
        <v>-44320</v>
      </c>
      <c r="I8393" s="55">
        <f>pro[[#This Row],[Admin expenses 3]]+pro[[#This Row],[Admin expenses 2]]+pro[[#This Row],[Admin expenses 1]]+pro[[#This Row],[COGS]]</f>
        <v>-1748354.8059999999</v>
      </c>
      <c r="J8393" s="55">
        <f>pro[[#This Row],[Revenue]]+pro[[#This Row],[AdminExp]]</f>
        <v>-558902.27600000007</v>
      </c>
      <c r="K8393" s="83">
        <f>pro[[#This Row],[Profit]]/pro[[#This Row],[Revenue]]</f>
        <v>-0.46988195148906042</v>
      </c>
      <c r="L8393" s="56">
        <f t="shared" si="131"/>
        <v>8</v>
      </c>
      <c r="M8393" s="82" t="str">
        <f>"Q"&amp;" "&amp;VLOOKUP(pro[[#This Row],[Period]],Mapping!A:B,2,0)</f>
        <v>Q 3</v>
      </c>
      <c r="N8393"/>
    </row>
    <row r="8394" spans="1:14" ht="14.25" x14ac:dyDescent="0.2">
      <c r="A8394" s="42" t="s">
        <v>29</v>
      </c>
      <c r="B8394" s="44" t="s">
        <v>38</v>
      </c>
      <c r="C8394" s="44" t="s">
        <v>60</v>
      </c>
      <c r="D8394" s="43">
        <v>847713.23699999985</v>
      </c>
      <c r="E8394" s="43">
        <v>-40729.163999999997</v>
      </c>
      <c r="F8394" s="45">
        <v>-17240</v>
      </c>
      <c r="G8394" s="45">
        <v>-61440</v>
      </c>
      <c r="H8394" s="45">
        <v>-24620</v>
      </c>
      <c r="I8394" s="55">
        <f>pro[[#This Row],[Admin expenses 3]]+pro[[#This Row],[Admin expenses 2]]+pro[[#This Row],[Admin expenses 1]]+pro[[#This Row],[COGS]]</f>
        <v>-144029.16399999999</v>
      </c>
      <c r="J8394" s="55">
        <f>pro[[#This Row],[Revenue]]+pro[[#This Row],[AdminExp]]</f>
        <v>703684.07299999986</v>
      </c>
      <c r="K8394" s="83">
        <f>pro[[#This Row],[Profit]]/pro[[#This Row],[Revenue]]</f>
        <v>0.83009683261557943</v>
      </c>
      <c r="L8394" s="56">
        <f t="shared" si="131"/>
        <v>8</v>
      </c>
      <c r="M8394" s="82" t="str">
        <f>"Q"&amp;" "&amp;VLOOKUP(pro[[#This Row],[Period]],Mapping!A:B,2,0)</f>
        <v>Q 3</v>
      </c>
      <c r="N8394"/>
    </row>
    <row r="8395" spans="1:14" ht="14.25" x14ac:dyDescent="0.2">
      <c r="A8395" s="42" t="s">
        <v>29</v>
      </c>
      <c r="B8395" s="44" t="s">
        <v>38</v>
      </c>
      <c r="C8395" s="44" t="s">
        <v>57</v>
      </c>
      <c r="D8395" s="43">
        <v>986608.728</v>
      </c>
      <c r="E8395" s="43">
        <v>-688980.76099999994</v>
      </c>
      <c r="F8395" s="45">
        <v>-51750</v>
      </c>
      <c r="G8395" s="45">
        <v>-41720</v>
      </c>
      <c r="H8395" s="45">
        <v>-65070</v>
      </c>
      <c r="I8395" s="55">
        <f>pro[[#This Row],[Admin expenses 3]]+pro[[#This Row],[Admin expenses 2]]+pro[[#This Row],[Admin expenses 1]]+pro[[#This Row],[COGS]]</f>
        <v>-847520.76099999994</v>
      </c>
      <c r="J8395" s="55">
        <f>pro[[#This Row],[Revenue]]+pro[[#This Row],[AdminExp]]</f>
        <v>139087.96700000006</v>
      </c>
      <c r="K8395" s="83">
        <f>pro[[#This Row],[Profit]]/pro[[#This Row],[Revenue]]</f>
        <v>0.14097581244993818</v>
      </c>
      <c r="L8395" s="56">
        <f t="shared" si="131"/>
        <v>8</v>
      </c>
      <c r="M8395" s="82" t="str">
        <f>"Q"&amp;" "&amp;VLOOKUP(pro[[#This Row],[Period]],Mapping!A:B,2,0)</f>
        <v>Q 3</v>
      </c>
      <c r="N8395"/>
    </row>
    <row r="8396" spans="1:14" ht="14.25" x14ac:dyDescent="0.2">
      <c r="A8396" s="42" t="s">
        <v>29</v>
      </c>
      <c r="B8396" s="44" t="s">
        <v>38</v>
      </c>
      <c r="C8396" s="44" t="s">
        <v>58</v>
      </c>
      <c r="D8396" s="43">
        <v>86457.595000000001</v>
      </c>
      <c r="E8396" s="43">
        <v>-41568.680999999997</v>
      </c>
      <c r="F8396" s="45">
        <v>-44940</v>
      </c>
      <c r="G8396" s="45">
        <v>-71910</v>
      </c>
      <c r="H8396" s="45">
        <v>-60790</v>
      </c>
      <c r="I8396" s="55">
        <f>pro[[#This Row],[Admin expenses 3]]+pro[[#This Row],[Admin expenses 2]]+pro[[#This Row],[Admin expenses 1]]+pro[[#This Row],[COGS]]</f>
        <v>-219208.68099999998</v>
      </c>
      <c r="J8396" s="55">
        <f>pro[[#This Row],[Revenue]]+pro[[#This Row],[AdminExp]]</f>
        <v>-132751.08599999998</v>
      </c>
      <c r="K8396" s="83">
        <f>pro[[#This Row],[Profit]]/pro[[#This Row],[Revenue]]</f>
        <v>-1.5354473600613108</v>
      </c>
      <c r="L8396" s="56">
        <f t="shared" si="131"/>
        <v>8</v>
      </c>
      <c r="M8396" s="82" t="str">
        <f>"Q"&amp;" "&amp;VLOOKUP(pro[[#This Row],[Period]],Mapping!A:B,2,0)</f>
        <v>Q 3</v>
      </c>
      <c r="N8396"/>
    </row>
    <row r="8397" spans="1:14" ht="14.25" x14ac:dyDescent="0.2">
      <c r="A8397" s="42" t="s">
        <v>29</v>
      </c>
      <c r="B8397" s="44" t="s">
        <v>38</v>
      </c>
      <c r="C8397" s="44" t="s">
        <v>59</v>
      </c>
      <c r="D8397" s="43">
        <v>265884.24800000002</v>
      </c>
      <c r="E8397" s="43">
        <v>-66570.273000000001</v>
      </c>
      <c r="F8397" s="45">
        <v>-40960</v>
      </c>
      <c r="G8397" s="45">
        <v>-74670</v>
      </c>
      <c r="H8397" s="45">
        <v>-68060</v>
      </c>
      <c r="I8397" s="55">
        <f>pro[[#This Row],[Admin expenses 3]]+pro[[#This Row],[Admin expenses 2]]+pro[[#This Row],[Admin expenses 1]]+pro[[#This Row],[COGS]]</f>
        <v>-250260.27299999999</v>
      </c>
      <c r="J8397" s="55">
        <f>pro[[#This Row],[Revenue]]+pro[[#This Row],[AdminExp]]</f>
        <v>15623.975000000035</v>
      </c>
      <c r="K8397" s="83">
        <f>pro[[#This Row],[Profit]]/pro[[#This Row],[Revenue]]</f>
        <v>5.8762319007329963E-2</v>
      </c>
      <c r="L8397" s="56">
        <f t="shared" si="131"/>
        <v>8</v>
      </c>
      <c r="M8397" s="82" t="str">
        <f>"Q"&amp;" "&amp;VLOOKUP(pro[[#This Row],[Period]],Mapping!A:B,2,0)</f>
        <v>Q 3</v>
      </c>
      <c r="N8397"/>
    </row>
    <row r="8398" spans="1:14" ht="14.25" x14ac:dyDescent="0.2">
      <c r="A8398" s="42" t="s">
        <v>29</v>
      </c>
      <c r="B8398" s="44" t="s">
        <v>38</v>
      </c>
      <c r="C8398" s="44" t="s">
        <v>60</v>
      </c>
      <c r="D8398" s="43">
        <v>32084.198999999997</v>
      </c>
      <c r="E8398" s="43">
        <v>-14864.296999999999</v>
      </c>
      <c r="F8398" s="45">
        <v>-67640</v>
      </c>
      <c r="G8398" s="45">
        <v>-33340</v>
      </c>
      <c r="H8398" s="45">
        <v>-92230</v>
      </c>
      <c r="I8398" s="55">
        <f>pro[[#This Row],[Admin expenses 3]]+pro[[#This Row],[Admin expenses 2]]+pro[[#This Row],[Admin expenses 1]]+pro[[#This Row],[COGS]]</f>
        <v>-208074.29699999999</v>
      </c>
      <c r="J8398" s="55">
        <f>pro[[#This Row],[Revenue]]+pro[[#This Row],[AdminExp]]</f>
        <v>-175990.098</v>
      </c>
      <c r="K8398" s="83">
        <f>pro[[#This Row],[Profit]]/pro[[#This Row],[Revenue]]</f>
        <v>-5.4852576497234669</v>
      </c>
      <c r="L8398" s="56">
        <f t="shared" si="131"/>
        <v>8</v>
      </c>
      <c r="M8398" s="82" t="str">
        <f>"Q"&amp;" "&amp;VLOOKUP(pro[[#This Row],[Period]],Mapping!A:B,2,0)</f>
        <v>Q 3</v>
      </c>
      <c r="N8398"/>
    </row>
    <row r="8399" spans="1:14" ht="14.25" x14ac:dyDescent="0.2">
      <c r="A8399" s="42" t="s">
        <v>29</v>
      </c>
      <c r="B8399" s="44" t="s">
        <v>38</v>
      </c>
      <c r="C8399" s="44" t="s">
        <v>57</v>
      </c>
      <c r="D8399" s="43">
        <v>96967.303999999989</v>
      </c>
      <c r="E8399" s="43">
        <v>-45733.729999999996</v>
      </c>
      <c r="F8399" s="45">
        <v>-107790</v>
      </c>
      <c r="G8399" s="45">
        <v>-37810</v>
      </c>
      <c r="H8399" s="45">
        <v>-83120</v>
      </c>
      <c r="I8399" s="55">
        <f>pro[[#This Row],[Admin expenses 3]]+pro[[#This Row],[Admin expenses 2]]+pro[[#This Row],[Admin expenses 1]]+pro[[#This Row],[COGS]]</f>
        <v>-274453.73</v>
      </c>
      <c r="J8399" s="55">
        <f>pro[[#This Row],[Revenue]]+pro[[#This Row],[AdminExp]]</f>
        <v>-177486.42599999998</v>
      </c>
      <c r="K8399" s="83">
        <f>pro[[#This Row],[Profit]]/pro[[#This Row],[Revenue]]</f>
        <v>-1.8303739371778347</v>
      </c>
      <c r="L8399" s="56">
        <f t="shared" si="131"/>
        <v>8</v>
      </c>
      <c r="M8399" s="82" t="str">
        <f>"Q"&amp;" "&amp;VLOOKUP(pro[[#This Row],[Period]],Mapping!A:B,2,0)</f>
        <v>Q 3</v>
      </c>
      <c r="N8399"/>
    </row>
    <row r="8400" spans="1:14" ht="14.25" x14ac:dyDescent="0.2">
      <c r="A8400" s="42" t="s">
        <v>29</v>
      </c>
      <c r="B8400" s="44" t="s">
        <v>38</v>
      </c>
      <c r="C8400" s="44" t="s">
        <v>58</v>
      </c>
      <c r="D8400" s="43">
        <v>207295.94899999999</v>
      </c>
      <c r="E8400" s="43">
        <v>-99240.581999999995</v>
      </c>
      <c r="F8400" s="45">
        <v>-49530</v>
      </c>
      <c r="G8400" s="45">
        <v>-74110</v>
      </c>
      <c r="H8400" s="45">
        <v>-75560</v>
      </c>
      <c r="I8400" s="55">
        <f>pro[[#This Row],[Admin expenses 3]]+pro[[#This Row],[Admin expenses 2]]+pro[[#This Row],[Admin expenses 1]]+pro[[#This Row],[COGS]]</f>
        <v>-298440.58199999999</v>
      </c>
      <c r="J8400" s="55">
        <f>pro[[#This Row],[Revenue]]+pro[[#This Row],[AdminExp]]</f>
        <v>-91144.633000000002</v>
      </c>
      <c r="K8400" s="83">
        <f>pro[[#This Row],[Profit]]/pro[[#This Row],[Revenue]]</f>
        <v>-0.43968361870882489</v>
      </c>
      <c r="L8400" s="56">
        <f t="shared" si="131"/>
        <v>8</v>
      </c>
      <c r="M8400" s="82" t="str">
        <f>"Q"&amp;" "&amp;VLOOKUP(pro[[#This Row],[Period]],Mapping!A:B,2,0)</f>
        <v>Q 3</v>
      </c>
      <c r="N8400"/>
    </row>
    <row r="8401" spans="1:14" ht="14.25" x14ac:dyDescent="0.2">
      <c r="A8401" s="42" t="s">
        <v>29</v>
      </c>
      <c r="B8401" s="44" t="s">
        <v>38</v>
      </c>
      <c r="C8401" s="44" t="s">
        <v>59</v>
      </c>
      <c r="D8401" s="43">
        <v>177803.647</v>
      </c>
      <c r="E8401" s="43">
        <v>-348427.94</v>
      </c>
      <c r="F8401" s="45">
        <v>-24170</v>
      </c>
      <c r="G8401" s="45">
        <v>-17040</v>
      </c>
      <c r="H8401" s="45">
        <v>-23700</v>
      </c>
      <c r="I8401" s="55">
        <f>pro[[#This Row],[Admin expenses 3]]+pro[[#This Row],[Admin expenses 2]]+pro[[#This Row],[Admin expenses 1]]+pro[[#This Row],[COGS]]</f>
        <v>-413337.94</v>
      </c>
      <c r="J8401" s="55">
        <f>pro[[#This Row],[Revenue]]+pro[[#This Row],[AdminExp]]</f>
        <v>-235534.29300000001</v>
      </c>
      <c r="K8401" s="83">
        <f>pro[[#This Row],[Profit]]/pro[[#This Row],[Revenue]]</f>
        <v>-1.3246876370314271</v>
      </c>
      <c r="L8401" s="56">
        <f t="shared" si="131"/>
        <v>8</v>
      </c>
      <c r="M8401" s="82" t="str">
        <f>"Q"&amp;" "&amp;VLOOKUP(pro[[#This Row],[Period]],Mapping!A:B,2,0)</f>
        <v>Q 3</v>
      </c>
      <c r="N8401"/>
    </row>
    <row r="8402" spans="1:14" ht="14.25" x14ac:dyDescent="0.2">
      <c r="A8402" s="42" t="s">
        <v>29</v>
      </c>
      <c r="B8402" s="44" t="s">
        <v>38</v>
      </c>
      <c r="C8402" s="44" t="s">
        <v>60</v>
      </c>
      <c r="D8402" s="43">
        <v>4378924.4380000001</v>
      </c>
      <c r="E8402" s="43">
        <v>-172473.81899999999</v>
      </c>
      <c r="F8402" s="45">
        <v>-96170</v>
      </c>
      <c r="G8402" s="45">
        <v>-101830</v>
      </c>
      <c r="H8402" s="45">
        <v>-23040</v>
      </c>
      <c r="I8402" s="55">
        <f>pro[[#This Row],[Admin expenses 3]]+pro[[#This Row],[Admin expenses 2]]+pro[[#This Row],[Admin expenses 1]]+pro[[#This Row],[COGS]]</f>
        <v>-393513.81900000002</v>
      </c>
      <c r="J8402" s="55">
        <f>pro[[#This Row],[Revenue]]+pro[[#This Row],[AdminExp]]</f>
        <v>3985410.6189999999</v>
      </c>
      <c r="K8402" s="83">
        <f>pro[[#This Row],[Profit]]/pro[[#This Row],[Revenue]]</f>
        <v>0.91013459479110559</v>
      </c>
      <c r="L8402" s="56">
        <f t="shared" si="131"/>
        <v>8</v>
      </c>
      <c r="M8402" s="82" t="str">
        <f>"Q"&amp;" "&amp;VLOOKUP(pro[[#This Row],[Period]],Mapping!A:B,2,0)</f>
        <v>Q 3</v>
      </c>
      <c r="N8402"/>
    </row>
    <row r="8403" spans="1:14" ht="14.25" x14ac:dyDescent="0.2">
      <c r="A8403" s="42" t="s">
        <v>29</v>
      </c>
      <c r="B8403" s="44" t="s">
        <v>38</v>
      </c>
      <c r="C8403" s="44" t="s">
        <v>57</v>
      </c>
      <c r="D8403" s="43">
        <v>771253.42700000003</v>
      </c>
      <c r="E8403" s="43">
        <v>-34609.714999999997</v>
      </c>
      <c r="F8403" s="45">
        <v>-46860</v>
      </c>
      <c r="G8403" s="45">
        <v>-72310</v>
      </c>
      <c r="H8403" s="45">
        <v>-15130</v>
      </c>
      <c r="I8403" s="55">
        <f>pro[[#This Row],[Admin expenses 3]]+pro[[#This Row],[Admin expenses 2]]+pro[[#This Row],[Admin expenses 1]]+pro[[#This Row],[COGS]]</f>
        <v>-168909.715</v>
      </c>
      <c r="J8403" s="55">
        <f>pro[[#This Row],[Revenue]]+pro[[#This Row],[AdminExp]]</f>
        <v>602343.71200000006</v>
      </c>
      <c r="K8403" s="83">
        <f>pro[[#This Row],[Profit]]/pro[[#This Row],[Revenue]]</f>
        <v>0.78099323894479111</v>
      </c>
      <c r="L8403" s="56">
        <f t="shared" si="131"/>
        <v>8</v>
      </c>
      <c r="M8403" s="82" t="str">
        <f>"Q"&amp;" "&amp;VLOOKUP(pro[[#This Row],[Period]],Mapping!A:B,2,0)</f>
        <v>Q 3</v>
      </c>
      <c r="N8403"/>
    </row>
    <row r="8404" spans="1:14" ht="14.25" x14ac:dyDescent="0.2">
      <c r="A8404" s="42" t="s">
        <v>29</v>
      </c>
      <c r="B8404" s="44" t="s">
        <v>38</v>
      </c>
      <c r="C8404" s="44" t="s">
        <v>58</v>
      </c>
      <c r="D8404" s="43">
        <v>652584.70899999992</v>
      </c>
      <c r="E8404" s="43">
        <v>-40382.810999999994</v>
      </c>
      <c r="F8404" s="45">
        <v>-63900</v>
      </c>
      <c r="G8404" s="45">
        <v>-100230</v>
      </c>
      <c r="H8404" s="45">
        <v>-93930</v>
      </c>
      <c r="I8404" s="55">
        <f>pro[[#This Row],[Admin expenses 3]]+pro[[#This Row],[Admin expenses 2]]+pro[[#This Row],[Admin expenses 1]]+pro[[#This Row],[COGS]]</f>
        <v>-298442.81099999999</v>
      </c>
      <c r="J8404" s="55">
        <f>pro[[#This Row],[Revenue]]+pro[[#This Row],[AdminExp]]</f>
        <v>354141.89799999993</v>
      </c>
      <c r="K8404" s="83">
        <f>pro[[#This Row],[Profit]]/pro[[#This Row],[Revenue]]</f>
        <v>0.54267575245928723</v>
      </c>
      <c r="L8404" s="56">
        <f t="shared" si="131"/>
        <v>8</v>
      </c>
      <c r="M8404" s="82" t="str">
        <f>"Q"&amp;" "&amp;VLOOKUP(pro[[#This Row],[Period]],Mapping!A:B,2,0)</f>
        <v>Q 3</v>
      </c>
      <c r="N8404"/>
    </row>
    <row r="8405" spans="1:14" ht="14.25" x14ac:dyDescent="0.2">
      <c r="A8405" s="42" t="s">
        <v>29</v>
      </c>
      <c r="B8405" s="44" t="s">
        <v>38</v>
      </c>
      <c r="C8405" s="44" t="s">
        <v>59</v>
      </c>
      <c r="D8405" s="43">
        <v>1744878.415</v>
      </c>
      <c r="E8405" s="43">
        <v>-85038.31</v>
      </c>
      <c r="F8405" s="45">
        <v>-68990</v>
      </c>
      <c r="G8405" s="45">
        <v>-98040</v>
      </c>
      <c r="H8405" s="45">
        <v>-100550</v>
      </c>
      <c r="I8405" s="55">
        <f>pro[[#This Row],[Admin expenses 3]]+pro[[#This Row],[Admin expenses 2]]+pro[[#This Row],[Admin expenses 1]]+pro[[#This Row],[COGS]]</f>
        <v>-352618.31</v>
      </c>
      <c r="J8405" s="55">
        <f>pro[[#This Row],[Revenue]]+pro[[#This Row],[AdminExp]]</f>
        <v>1392260.105</v>
      </c>
      <c r="K8405" s="83">
        <f>pro[[#This Row],[Profit]]/pro[[#This Row],[Revenue]]</f>
        <v>0.79791238921366336</v>
      </c>
      <c r="L8405" s="56">
        <f t="shared" si="131"/>
        <v>8</v>
      </c>
      <c r="M8405" s="82" t="str">
        <f>"Q"&amp;" "&amp;VLOOKUP(pro[[#This Row],[Period]],Mapping!A:B,2,0)</f>
        <v>Q 3</v>
      </c>
      <c r="N8405"/>
    </row>
    <row r="8406" spans="1:14" ht="14.25" x14ac:dyDescent="0.2">
      <c r="A8406" s="42" t="s">
        <v>29</v>
      </c>
      <c r="B8406" s="44" t="s">
        <v>38</v>
      </c>
      <c r="C8406" s="44" t="s">
        <v>60</v>
      </c>
      <c r="D8406" s="43">
        <v>132962.326</v>
      </c>
      <c r="E8406" s="43">
        <v>-208573.81299999997</v>
      </c>
      <c r="F8406" s="45">
        <v>-91950</v>
      </c>
      <c r="G8406" s="45">
        <v>-38000</v>
      </c>
      <c r="H8406" s="45">
        <v>-68330</v>
      </c>
      <c r="I8406" s="55">
        <f>pro[[#This Row],[Admin expenses 3]]+pro[[#This Row],[Admin expenses 2]]+pro[[#This Row],[Admin expenses 1]]+pro[[#This Row],[COGS]]</f>
        <v>-406853.81299999997</v>
      </c>
      <c r="J8406" s="55">
        <f>pro[[#This Row],[Revenue]]+pro[[#This Row],[AdminExp]]</f>
        <v>-273891.48699999996</v>
      </c>
      <c r="K8406" s="83">
        <f>pro[[#This Row],[Profit]]/pro[[#This Row],[Revenue]]</f>
        <v>-2.0599179875959748</v>
      </c>
      <c r="L8406" s="56">
        <f t="shared" si="131"/>
        <v>8</v>
      </c>
      <c r="M8406" s="82" t="str">
        <f>"Q"&amp;" "&amp;VLOOKUP(pro[[#This Row],[Period]],Mapping!A:B,2,0)</f>
        <v>Q 3</v>
      </c>
      <c r="N8406"/>
    </row>
    <row r="8407" spans="1:14" ht="14.25" x14ac:dyDescent="0.2">
      <c r="A8407" s="42" t="s">
        <v>29</v>
      </c>
      <c r="B8407" s="44" t="s">
        <v>38</v>
      </c>
      <c r="C8407" s="44" t="s">
        <v>57</v>
      </c>
      <c r="D8407" s="43">
        <v>390743.19200000004</v>
      </c>
      <c r="E8407" s="43">
        <v>-625882.75400000007</v>
      </c>
      <c r="F8407" s="45">
        <v>-56590</v>
      </c>
      <c r="G8407" s="45">
        <v>-45140</v>
      </c>
      <c r="H8407" s="45">
        <v>-46680</v>
      </c>
      <c r="I8407" s="55">
        <f>pro[[#This Row],[Admin expenses 3]]+pro[[#This Row],[Admin expenses 2]]+pro[[#This Row],[Admin expenses 1]]+pro[[#This Row],[COGS]]</f>
        <v>-774292.75400000007</v>
      </c>
      <c r="J8407" s="55">
        <f>pro[[#This Row],[Revenue]]+pro[[#This Row],[AdminExp]]</f>
        <v>-383549.56200000003</v>
      </c>
      <c r="K8407" s="83">
        <f>pro[[#This Row],[Profit]]/pro[[#This Row],[Revenue]]</f>
        <v>-0.9815898775787244</v>
      </c>
      <c r="L8407" s="56">
        <f t="shared" si="131"/>
        <v>8</v>
      </c>
      <c r="M8407" s="82" t="str">
        <f>"Q"&amp;" "&amp;VLOOKUP(pro[[#This Row],[Period]],Mapping!A:B,2,0)</f>
        <v>Q 3</v>
      </c>
      <c r="N8407"/>
    </row>
    <row r="8408" spans="1:14" ht="14.25" x14ac:dyDescent="0.2">
      <c r="A8408" s="42" t="s">
        <v>29</v>
      </c>
      <c r="B8408" s="44" t="s">
        <v>38</v>
      </c>
      <c r="C8408" s="44" t="s">
        <v>57</v>
      </c>
      <c r="D8408" s="43">
        <v>1445222.4079999998</v>
      </c>
      <c r="E8408" s="43">
        <v>-2296041.3489999999</v>
      </c>
      <c r="F8408" s="45">
        <v>-18270</v>
      </c>
      <c r="G8408" s="45">
        <v>-64930</v>
      </c>
      <c r="H8408" s="45">
        <v>-43040</v>
      </c>
      <c r="I8408" s="55">
        <f>pro[[#This Row],[Admin expenses 3]]+pro[[#This Row],[Admin expenses 2]]+pro[[#This Row],[Admin expenses 1]]+pro[[#This Row],[COGS]]</f>
        <v>-2422281.3489999999</v>
      </c>
      <c r="J8408" s="55">
        <f>pro[[#This Row],[Revenue]]+pro[[#This Row],[AdminExp]]</f>
        <v>-977058.94100000011</v>
      </c>
      <c r="K8408" s="83">
        <f>pro[[#This Row],[Profit]]/pro[[#This Row],[Revenue]]</f>
        <v>-0.67606130073233694</v>
      </c>
      <c r="L8408" s="56">
        <f t="shared" si="131"/>
        <v>8</v>
      </c>
      <c r="M8408" s="82" t="str">
        <f>"Q"&amp;" "&amp;VLOOKUP(pro[[#This Row],[Period]],Mapping!A:B,2,0)</f>
        <v>Q 3</v>
      </c>
      <c r="N8408"/>
    </row>
    <row r="8409" spans="1:14" ht="14.25" x14ac:dyDescent="0.2">
      <c r="A8409" s="42" t="s">
        <v>29</v>
      </c>
      <c r="B8409" s="44" t="s">
        <v>38</v>
      </c>
      <c r="C8409" s="44" t="s">
        <v>58</v>
      </c>
      <c r="D8409" s="43">
        <v>27665.938999999995</v>
      </c>
      <c r="E8409" s="43">
        <v>-14195.118</v>
      </c>
      <c r="F8409" s="45">
        <v>-33150</v>
      </c>
      <c r="G8409" s="45">
        <v>-107000</v>
      </c>
      <c r="H8409" s="45">
        <v>-60470</v>
      </c>
      <c r="I8409" s="55">
        <f>pro[[#This Row],[Admin expenses 3]]+pro[[#This Row],[Admin expenses 2]]+pro[[#This Row],[Admin expenses 1]]+pro[[#This Row],[COGS]]</f>
        <v>-214815.11799999999</v>
      </c>
      <c r="J8409" s="55">
        <f>pro[[#This Row],[Revenue]]+pro[[#This Row],[AdminExp]]</f>
        <v>-187149.179</v>
      </c>
      <c r="K8409" s="83">
        <f>pro[[#This Row],[Profit]]/pro[[#This Row],[Revenue]]</f>
        <v>-6.7646060739163794</v>
      </c>
      <c r="L8409" s="56">
        <f t="shared" si="131"/>
        <v>8</v>
      </c>
      <c r="M8409" s="82" t="str">
        <f>"Q"&amp;" "&amp;VLOOKUP(pro[[#This Row],[Period]],Mapping!A:B,2,0)</f>
        <v>Q 3</v>
      </c>
      <c r="N8409"/>
    </row>
    <row r="8410" spans="1:14" ht="14.25" x14ac:dyDescent="0.2">
      <c r="A8410" s="42" t="s">
        <v>29</v>
      </c>
      <c r="B8410" s="44" t="s">
        <v>38</v>
      </c>
      <c r="C8410" s="44" t="s">
        <v>59</v>
      </c>
      <c r="D8410" s="43">
        <v>108103.198</v>
      </c>
      <c r="E8410" s="43">
        <v>-39042.051999999996</v>
      </c>
      <c r="F8410" s="45">
        <v>-22330</v>
      </c>
      <c r="G8410" s="45">
        <v>-56450</v>
      </c>
      <c r="H8410" s="45">
        <v>-41480</v>
      </c>
      <c r="I8410" s="55">
        <f>pro[[#This Row],[Admin expenses 3]]+pro[[#This Row],[Admin expenses 2]]+pro[[#This Row],[Admin expenses 1]]+pro[[#This Row],[COGS]]</f>
        <v>-159302.052</v>
      </c>
      <c r="J8410" s="55">
        <f>pro[[#This Row],[Revenue]]+pro[[#This Row],[AdminExp]]</f>
        <v>-51198.853999999992</v>
      </c>
      <c r="K8410" s="83">
        <f>pro[[#This Row],[Profit]]/pro[[#This Row],[Revenue]]</f>
        <v>-0.4736109101971247</v>
      </c>
      <c r="L8410" s="56">
        <f t="shared" si="131"/>
        <v>8</v>
      </c>
      <c r="M8410" s="82" t="str">
        <f>"Q"&amp;" "&amp;VLOOKUP(pro[[#This Row],[Period]],Mapping!A:B,2,0)</f>
        <v>Q 3</v>
      </c>
      <c r="N8410"/>
    </row>
    <row r="8411" spans="1:14" ht="14.25" x14ac:dyDescent="0.2">
      <c r="A8411" s="42" t="s">
        <v>29</v>
      </c>
      <c r="B8411" s="44" t="s">
        <v>38</v>
      </c>
      <c r="C8411" s="44" t="s">
        <v>57</v>
      </c>
      <c r="D8411" s="43">
        <v>59995.893999999993</v>
      </c>
      <c r="E8411" s="43">
        <v>-23266.53</v>
      </c>
      <c r="F8411" s="45">
        <v>-65020</v>
      </c>
      <c r="G8411" s="45">
        <v>-99840</v>
      </c>
      <c r="H8411" s="45">
        <v>-80310</v>
      </c>
      <c r="I8411" s="55">
        <f>pro[[#This Row],[Admin expenses 3]]+pro[[#This Row],[Admin expenses 2]]+pro[[#This Row],[Admin expenses 1]]+pro[[#This Row],[COGS]]</f>
        <v>-268436.53000000003</v>
      </c>
      <c r="J8411" s="55">
        <f>pro[[#This Row],[Revenue]]+pro[[#This Row],[AdminExp]]</f>
        <v>-208440.63600000003</v>
      </c>
      <c r="K8411" s="83">
        <f>pro[[#This Row],[Profit]]/pro[[#This Row],[Revenue]]</f>
        <v>-3.4742483543957201</v>
      </c>
      <c r="L8411" s="56">
        <f t="shared" si="131"/>
        <v>8</v>
      </c>
      <c r="M8411" s="82" t="str">
        <f>"Q"&amp;" "&amp;VLOOKUP(pro[[#This Row],[Period]],Mapping!A:B,2,0)</f>
        <v>Q 3</v>
      </c>
      <c r="N8411"/>
    </row>
    <row r="8412" spans="1:14" ht="14.25" x14ac:dyDescent="0.2">
      <c r="A8412" s="42" t="s">
        <v>29</v>
      </c>
      <c r="B8412" s="44" t="s">
        <v>38</v>
      </c>
      <c r="C8412" s="44" t="s">
        <v>58</v>
      </c>
      <c r="D8412" s="43">
        <v>290.47899999999998</v>
      </c>
      <c r="E8412" s="43">
        <v>-4523.6170000000002</v>
      </c>
      <c r="F8412" s="45">
        <v>-103250</v>
      </c>
      <c r="G8412" s="45">
        <v>-80210</v>
      </c>
      <c r="H8412" s="45">
        <v>-67410</v>
      </c>
      <c r="I8412" s="55">
        <f>pro[[#This Row],[Admin expenses 3]]+pro[[#This Row],[Admin expenses 2]]+pro[[#This Row],[Admin expenses 1]]+pro[[#This Row],[COGS]]</f>
        <v>-255393.617</v>
      </c>
      <c r="J8412" s="55">
        <f>pro[[#This Row],[Revenue]]+pro[[#This Row],[AdminExp]]</f>
        <v>-255103.13800000001</v>
      </c>
      <c r="K8412" s="83">
        <f>pro[[#This Row],[Profit]]/pro[[#This Row],[Revenue]]</f>
        <v>-878.21542349016636</v>
      </c>
      <c r="L8412" s="56">
        <f t="shared" si="131"/>
        <v>8</v>
      </c>
      <c r="M8412" s="82" t="str">
        <f>"Q"&amp;" "&amp;VLOOKUP(pro[[#This Row],[Period]],Mapping!A:B,2,0)</f>
        <v>Q 3</v>
      </c>
      <c r="N8412"/>
    </row>
    <row r="8413" spans="1:14" ht="14.25" x14ac:dyDescent="0.2">
      <c r="A8413" s="42" t="s">
        <v>29</v>
      </c>
      <c r="B8413" s="44" t="s">
        <v>38</v>
      </c>
      <c r="C8413" s="44" t="s">
        <v>59</v>
      </c>
      <c r="D8413" s="43">
        <v>19060.495999999999</v>
      </c>
      <c r="E8413" s="43">
        <v>-14562.778999999997</v>
      </c>
      <c r="F8413" s="45">
        <v>-30800</v>
      </c>
      <c r="G8413" s="45">
        <v>-22500</v>
      </c>
      <c r="H8413" s="45">
        <v>-41180</v>
      </c>
      <c r="I8413" s="55">
        <f>pro[[#This Row],[Admin expenses 3]]+pro[[#This Row],[Admin expenses 2]]+pro[[#This Row],[Admin expenses 1]]+pro[[#This Row],[COGS]]</f>
        <v>-109042.77899999999</v>
      </c>
      <c r="J8413" s="55">
        <f>pro[[#This Row],[Revenue]]+pro[[#This Row],[AdminExp]]</f>
        <v>-89982.282999999996</v>
      </c>
      <c r="K8413" s="83">
        <f>pro[[#This Row],[Profit]]/pro[[#This Row],[Revenue]]</f>
        <v>-4.7208783548969553</v>
      </c>
      <c r="L8413" s="56">
        <f t="shared" si="131"/>
        <v>8</v>
      </c>
      <c r="M8413" s="82" t="str">
        <f>"Q"&amp;" "&amp;VLOOKUP(pro[[#This Row],[Period]],Mapping!A:B,2,0)</f>
        <v>Q 3</v>
      </c>
      <c r="N8413"/>
    </row>
    <row r="8414" spans="1:14" ht="14.25" x14ac:dyDescent="0.2">
      <c r="A8414" s="42" t="s">
        <v>29</v>
      </c>
      <c r="B8414" s="44" t="s">
        <v>38</v>
      </c>
      <c r="C8414" s="44" t="s">
        <v>57</v>
      </c>
      <c r="D8414" s="43">
        <v>514228.79200000002</v>
      </c>
      <c r="E8414" s="43">
        <v>-217092.37899999996</v>
      </c>
      <c r="F8414" s="45">
        <v>-106640</v>
      </c>
      <c r="G8414" s="45">
        <v>-46520</v>
      </c>
      <c r="H8414" s="45">
        <v>-15460</v>
      </c>
      <c r="I8414" s="55">
        <f>pro[[#This Row],[Admin expenses 3]]+pro[[#This Row],[Admin expenses 2]]+pro[[#This Row],[Admin expenses 1]]+pro[[#This Row],[COGS]]</f>
        <v>-385712.37899999996</v>
      </c>
      <c r="J8414" s="55">
        <f>pro[[#This Row],[Revenue]]+pro[[#This Row],[AdminExp]]</f>
        <v>128516.41300000006</v>
      </c>
      <c r="K8414" s="83">
        <f>pro[[#This Row],[Profit]]/pro[[#This Row],[Revenue]]</f>
        <v>0.24992068705480042</v>
      </c>
      <c r="L8414" s="56">
        <f t="shared" si="131"/>
        <v>8</v>
      </c>
      <c r="M8414" s="82" t="str">
        <f>"Q"&amp;" "&amp;VLOOKUP(pro[[#This Row],[Period]],Mapping!A:B,2,0)</f>
        <v>Q 3</v>
      </c>
      <c r="N8414"/>
    </row>
    <row r="8415" spans="1:14" ht="14.25" x14ac:dyDescent="0.2">
      <c r="A8415" s="42" t="s">
        <v>29</v>
      </c>
      <c r="B8415" s="44" t="s">
        <v>38</v>
      </c>
      <c r="C8415" s="44" t="s">
        <v>58</v>
      </c>
      <c r="D8415" s="43">
        <v>9864.7009999999991</v>
      </c>
      <c r="E8415" s="43">
        <v>-11725.616</v>
      </c>
      <c r="F8415" s="45">
        <v>-13730</v>
      </c>
      <c r="G8415" s="45">
        <v>-41960</v>
      </c>
      <c r="H8415" s="45">
        <v>-100270</v>
      </c>
      <c r="I8415" s="55">
        <f>pro[[#This Row],[Admin expenses 3]]+pro[[#This Row],[Admin expenses 2]]+pro[[#This Row],[Admin expenses 1]]+pro[[#This Row],[COGS]]</f>
        <v>-167685.61600000001</v>
      </c>
      <c r="J8415" s="55">
        <f>pro[[#This Row],[Revenue]]+pro[[#This Row],[AdminExp]]</f>
        <v>-157820.91500000001</v>
      </c>
      <c r="K8415" s="83">
        <f>pro[[#This Row],[Profit]]/pro[[#This Row],[Revenue]]</f>
        <v>-15.998550285507896</v>
      </c>
      <c r="L8415" s="56">
        <f t="shared" si="131"/>
        <v>8</v>
      </c>
      <c r="M8415" s="82" t="str">
        <f>"Q"&amp;" "&amp;VLOOKUP(pro[[#This Row],[Period]],Mapping!A:B,2,0)</f>
        <v>Q 3</v>
      </c>
      <c r="N8415"/>
    </row>
    <row r="8416" spans="1:14" ht="14.25" x14ac:dyDescent="0.2">
      <c r="A8416" s="42" t="s">
        <v>29</v>
      </c>
      <c r="B8416" s="44" t="s">
        <v>38</v>
      </c>
      <c r="C8416" s="44" t="s">
        <v>59</v>
      </c>
      <c r="D8416" s="43">
        <v>21200.920999999998</v>
      </c>
      <c r="E8416" s="43">
        <v>-12290.516</v>
      </c>
      <c r="F8416" s="45">
        <v>-24600</v>
      </c>
      <c r="G8416" s="45">
        <v>-20250</v>
      </c>
      <c r="H8416" s="45">
        <v>-43300</v>
      </c>
      <c r="I8416" s="55">
        <f>pro[[#This Row],[Admin expenses 3]]+pro[[#This Row],[Admin expenses 2]]+pro[[#This Row],[Admin expenses 1]]+pro[[#This Row],[COGS]]</f>
        <v>-100440.516</v>
      </c>
      <c r="J8416" s="55">
        <f>pro[[#This Row],[Revenue]]+pro[[#This Row],[AdminExp]]</f>
        <v>-79239.595000000001</v>
      </c>
      <c r="K8416" s="83">
        <f>pro[[#This Row],[Profit]]/pro[[#This Row],[Revenue]]</f>
        <v>-3.7375543732274652</v>
      </c>
      <c r="L8416" s="56">
        <f t="shared" si="131"/>
        <v>8</v>
      </c>
      <c r="M8416" s="82" t="str">
        <f>"Q"&amp;" "&amp;VLOOKUP(pro[[#This Row],[Period]],Mapping!A:B,2,0)</f>
        <v>Q 3</v>
      </c>
      <c r="N8416"/>
    </row>
    <row r="8417" spans="1:14" ht="14.25" x14ac:dyDescent="0.2">
      <c r="A8417" s="42" t="s">
        <v>29</v>
      </c>
      <c r="B8417" s="44" t="s">
        <v>38</v>
      </c>
      <c r="C8417" s="44" t="s">
        <v>57</v>
      </c>
      <c r="D8417" s="43">
        <v>19816.670999999998</v>
      </c>
      <c r="E8417" s="43">
        <v>-13039.102999999999</v>
      </c>
      <c r="F8417" s="45">
        <v>-48550</v>
      </c>
      <c r="G8417" s="45">
        <v>-97610</v>
      </c>
      <c r="H8417" s="45">
        <v>-81200</v>
      </c>
      <c r="I8417" s="55">
        <f>pro[[#This Row],[Admin expenses 3]]+pro[[#This Row],[Admin expenses 2]]+pro[[#This Row],[Admin expenses 1]]+pro[[#This Row],[COGS]]</f>
        <v>-240399.103</v>
      </c>
      <c r="J8417" s="55">
        <f>pro[[#This Row],[Revenue]]+pro[[#This Row],[AdminExp]]</f>
        <v>-220582.432</v>
      </c>
      <c r="K8417" s="83">
        <f>pro[[#This Row],[Profit]]/pro[[#This Row],[Revenue]]</f>
        <v>-11.131154773675156</v>
      </c>
      <c r="L8417" s="56">
        <f t="shared" si="131"/>
        <v>8</v>
      </c>
      <c r="M8417" s="82" t="str">
        <f>"Q"&amp;" "&amp;VLOOKUP(pro[[#This Row],[Period]],Mapping!A:B,2,0)</f>
        <v>Q 3</v>
      </c>
      <c r="N8417"/>
    </row>
    <row r="8418" spans="1:14" ht="14.25" x14ac:dyDescent="0.2">
      <c r="A8418" s="42" t="s">
        <v>29</v>
      </c>
      <c r="B8418" s="44" t="s">
        <v>38</v>
      </c>
      <c r="C8418" s="44" t="s">
        <v>57</v>
      </c>
      <c r="D8418" s="43">
        <v>7423.2409999999991</v>
      </c>
      <c r="E8418" s="43">
        <v>-2720.0389999999998</v>
      </c>
      <c r="F8418" s="45">
        <v>-68770</v>
      </c>
      <c r="G8418" s="45">
        <v>-77170</v>
      </c>
      <c r="H8418" s="45">
        <v>-54480</v>
      </c>
      <c r="I8418" s="55">
        <f>pro[[#This Row],[Admin expenses 3]]+pro[[#This Row],[Admin expenses 2]]+pro[[#This Row],[Admin expenses 1]]+pro[[#This Row],[COGS]]</f>
        <v>-203140.03899999999</v>
      </c>
      <c r="J8418" s="55">
        <f>pro[[#This Row],[Revenue]]+pro[[#This Row],[AdminExp]]</f>
        <v>-195716.79799999998</v>
      </c>
      <c r="K8418" s="83">
        <f>pro[[#This Row],[Profit]]/pro[[#This Row],[Revenue]]</f>
        <v>-26.365410741750132</v>
      </c>
      <c r="L8418" s="56">
        <f t="shared" si="131"/>
        <v>8</v>
      </c>
      <c r="M8418" s="82" t="str">
        <f>"Q"&amp;" "&amp;VLOOKUP(pro[[#This Row],[Period]],Mapping!A:B,2,0)</f>
        <v>Q 3</v>
      </c>
      <c r="N8418"/>
    </row>
    <row r="8419" spans="1:14" ht="14.25" x14ac:dyDescent="0.2">
      <c r="A8419" s="42" t="s">
        <v>29</v>
      </c>
      <c r="B8419" s="44" t="s">
        <v>38</v>
      </c>
      <c r="C8419" s="44" t="s">
        <v>57</v>
      </c>
      <c r="D8419" s="43">
        <v>13170655.659</v>
      </c>
      <c r="E8419" s="43">
        <v>-762763.14099999983</v>
      </c>
      <c r="F8419" s="45">
        <v>-67550</v>
      </c>
      <c r="G8419" s="45">
        <v>-61190</v>
      </c>
      <c r="H8419" s="45">
        <v>-30710</v>
      </c>
      <c r="I8419" s="55">
        <f>pro[[#This Row],[Admin expenses 3]]+pro[[#This Row],[Admin expenses 2]]+pro[[#This Row],[Admin expenses 1]]+pro[[#This Row],[COGS]]</f>
        <v>-922213.14099999983</v>
      </c>
      <c r="J8419" s="55">
        <f>pro[[#This Row],[Revenue]]+pro[[#This Row],[AdminExp]]</f>
        <v>12248442.517999999</v>
      </c>
      <c r="K8419" s="83">
        <f>pro[[#This Row],[Profit]]/pro[[#This Row],[Revenue]]</f>
        <v>0.92997970906863558</v>
      </c>
      <c r="L8419" s="56">
        <f t="shared" si="131"/>
        <v>8</v>
      </c>
      <c r="M8419" s="82" t="str">
        <f>"Q"&amp;" "&amp;VLOOKUP(pro[[#This Row],[Period]],Mapping!A:B,2,0)</f>
        <v>Q 3</v>
      </c>
      <c r="N8419"/>
    </row>
    <row r="8420" spans="1:14" ht="14.25" x14ac:dyDescent="0.2">
      <c r="A8420" s="42" t="s">
        <v>29</v>
      </c>
      <c r="B8420" s="44" t="s">
        <v>38</v>
      </c>
      <c r="C8420" s="44" t="s">
        <v>57</v>
      </c>
      <c r="D8420" s="43">
        <v>90864.941999999995</v>
      </c>
      <c r="E8420" s="43">
        <v>-5364.24</v>
      </c>
      <c r="F8420" s="45">
        <v>-85330</v>
      </c>
      <c r="G8420" s="45">
        <v>-58050</v>
      </c>
      <c r="H8420" s="45">
        <v>-95440</v>
      </c>
      <c r="I8420" s="55">
        <f>pro[[#This Row],[Admin expenses 3]]+pro[[#This Row],[Admin expenses 2]]+pro[[#This Row],[Admin expenses 1]]+pro[[#This Row],[COGS]]</f>
        <v>-244184.24</v>
      </c>
      <c r="J8420" s="55">
        <f>pro[[#This Row],[Revenue]]+pro[[#This Row],[AdminExp]]</f>
        <v>-153319.29800000001</v>
      </c>
      <c r="K8420" s="83">
        <f>pro[[#This Row],[Profit]]/pro[[#This Row],[Revenue]]</f>
        <v>-1.6873317103971741</v>
      </c>
      <c r="L8420" s="56">
        <f t="shared" si="131"/>
        <v>8</v>
      </c>
      <c r="M8420" s="82" t="str">
        <f>"Q"&amp;" "&amp;VLOOKUP(pro[[#This Row],[Period]],Mapping!A:B,2,0)</f>
        <v>Q 3</v>
      </c>
      <c r="N8420"/>
    </row>
    <row r="8421" spans="1:14" ht="14.25" x14ac:dyDescent="0.2">
      <c r="A8421" s="42" t="s">
        <v>29</v>
      </c>
      <c r="B8421" s="44" t="s">
        <v>38</v>
      </c>
      <c r="C8421" s="44" t="s">
        <v>57</v>
      </c>
      <c r="D8421" s="43">
        <v>34468.174999999996</v>
      </c>
      <c r="E8421" s="43">
        <v>-17983.413</v>
      </c>
      <c r="F8421" s="45">
        <v>-68690</v>
      </c>
      <c r="G8421" s="45">
        <v>-34750</v>
      </c>
      <c r="H8421" s="45">
        <v>-76580</v>
      </c>
      <c r="I8421" s="55">
        <f>pro[[#This Row],[Admin expenses 3]]+pro[[#This Row],[Admin expenses 2]]+pro[[#This Row],[Admin expenses 1]]+pro[[#This Row],[COGS]]</f>
        <v>-198003.413</v>
      </c>
      <c r="J8421" s="55">
        <f>pro[[#This Row],[Revenue]]+pro[[#This Row],[AdminExp]]</f>
        <v>-163535.23800000001</v>
      </c>
      <c r="K8421" s="83">
        <f>pro[[#This Row],[Profit]]/pro[[#This Row],[Revenue]]</f>
        <v>-4.7445284817081275</v>
      </c>
      <c r="L8421" s="56">
        <f t="shared" si="131"/>
        <v>8</v>
      </c>
      <c r="M8421" s="82" t="str">
        <f>"Q"&amp;" "&amp;VLOOKUP(pro[[#This Row],[Period]],Mapping!A:B,2,0)</f>
        <v>Q 3</v>
      </c>
      <c r="N8421"/>
    </row>
    <row r="8422" spans="1:14" ht="14.25" x14ac:dyDescent="0.2">
      <c r="A8422" s="42" t="s">
        <v>29</v>
      </c>
      <c r="B8422" s="44" t="s">
        <v>38</v>
      </c>
      <c r="C8422" s="44" t="s">
        <v>57</v>
      </c>
      <c r="D8422" s="43">
        <v>86653.013999999996</v>
      </c>
      <c r="E8422" s="43">
        <v>-16168.137999999999</v>
      </c>
      <c r="F8422" s="45">
        <v>-97640</v>
      </c>
      <c r="G8422" s="45">
        <v>-67540</v>
      </c>
      <c r="H8422" s="45">
        <v>-104610</v>
      </c>
      <c r="I8422" s="55">
        <f>pro[[#This Row],[Admin expenses 3]]+pro[[#This Row],[Admin expenses 2]]+pro[[#This Row],[Admin expenses 1]]+pro[[#This Row],[COGS]]</f>
        <v>-285958.13799999998</v>
      </c>
      <c r="J8422" s="55">
        <f>pro[[#This Row],[Revenue]]+pro[[#This Row],[AdminExp]]</f>
        <v>-199305.12399999998</v>
      </c>
      <c r="K8422" s="83">
        <f>pro[[#This Row],[Profit]]/pro[[#This Row],[Revenue]]</f>
        <v>-2.3000368342640685</v>
      </c>
      <c r="L8422" s="56">
        <f t="shared" si="131"/>
        <v>8</v>
      </c>
      <c r="M8422" s="82" t="str">
        <f>"Q"&amp;" "&amp;VLOOKUP(pro[[#This Row],[Period]],Mapping!A:B,2,0)</f>
        <v>Q 3</v>
      </c>
      <c r="N8422"/>
    </row>
    <row r="8423" spans="1:14" ht="14.25" x14ac:dyDescent="0.2">
      <c r="A8423" s="42" t="s">
        <v>29</v>
      </c>
      <c r="B8423" s="44" t="s">
        <v>38</v>
      </c>
      <c r="C8423" s="44" t="s">
        <v>57</v>
      </c>
      <c r="D8423" s="43">
        <v>112669.85799999999</v>
      </c>
      <c r="E8423" s="43">
        <v>-27924.224999999999</v>
      </c>
      <c r="F8423" s="45">
        <v>-103770</v>
      </c>
      <c r="G8423" s="45">
        <v>-69630</v>
      </c>
      <c r="H8423" s="45">
        <v>-46410</v>
      </c>
      <c r="I8423" s="55">
        <f>pro[[#This Row],[Admin expenses 3]]+pro[[#This Row],[Admin expenses 2]]+pro[[#This Row],[Admin expenses 1]]+pro[[#This Row],[COGS]]</f>
        <v>-247734.22500000001</v>
      </c>
      <c r="J8423" s="55">
        <f>pro[[#This Row],[Revenue]]+pro[[#This Row],[AdminExp]]</f>
        <v>-135064.36700000003</v>
      </c>
      <c r="K8423" s="83">
        <f>pro[[#This Row],[Profit]]/pro[[#This Row],[Revenue]]</f>
        <v>-1.1987622013333863</v>
      </c>
      <c r="L8423" s="56">
        <f t="shared" si="131"/>
        <v>8</v>
      </c>
      <c r="M8423" s="82" t="str">
        <f>"Q"&amp;" "&amp;VLOOKUP(pro[[#This Row],[Period]],Mapping!A:B,2,0)</f>
        <v>Q 3</v>
      </c>
      <c r="N8423"/>
    </row>
    <row r="8424" spans="1:14" ht="14.25" x14ac:dyDescent="0.2">
      <c r="A8424" s="42" t="s">
        <v>29</v>
      </c>
      <c r="B8424" s="44" t="s">
        <v>38</v>
      </c>
      <c r="C8424" s="44" t="s">
        <v>57</v>
      </c>
      <c r="D8424" s="43">
        <v>18729.444999999996</v>
      </c>
      <c r="E8424" s="43">
        <v>-17293.758999999998</v>
      </c>
      <c r="F8424" s="45">
        <v>-106740</v>
      </c>
      <c r="G8424" s="45">
        <v>-52820</v>
      </c>
      <c r="H8424" s="45">
        <v>-84200</v>
      </c>
      <c r="I8424" s="55">
        <f>pro[[#This Row],[Admin expenses 3]]+pro[[#This Row],[Admin expenses 2]]+pro[[#This Row],[Admin expenses 1]]+pro[[#This Row],[COGS]]</f>
        <v>-261053.75899999999</v>
      </c>
      <c r="J8424" s="55">
        <f>pro[[#This Row],[Revenue]]+pro[[#This Row],[AdminExp]]</f>
        <v>-242324.31399999998</v>
      </c>
      <c r="K8424" s="83">
        <f>pro[[#This Row],[Profit]]/pro[[#This Row],[Revenue]]</f>
        <v>-12.938147072697564</v>
      </c>
      <c r="L8424" s="56">
        <f t="shared" si="131"/>
        <v>8</v>
      </c>
      <c r="M8424" s="82" t="str">
        <f>"Q"&amp;" "&amp;VLOOKUP(pro[[#This Row],[Period]],Mapping!A:B,2,0)</f>
        <v>Q 3</v>
      </c>
      <c r="N8424"/>
    </row>
    <row r="8425" spans="1:14" ht="14.25" x14ac:dyDescent="0.2">
      <c r="A8425" s="42" t="s">
        <v>29</v>
      </c>
      <c r="B8425" s="44" t="s">
        <v>38</v>
      </c>
      <c r="C8425" s="44" t="s">
        <v>57</v>
      </c>
      <c r="D8425" s="43">
        <v>95484.934999999983</v>
      </c>
      <c r="E8425" s="43">
        <v>-21975.806999999997</v>
      </c>
      <c r="F8425" s="45">
        <v>-16910</v>
      </c>
      <c r="G8425" s="45">
        <v>-93150</v>
      </c>
      <c r="H8425" s="45">
        <v>-44660</v>
      </c>
      <c r="I8425" s="55">
        <f>pro[[#This Row],[Admin expenses 3]]+pro[[#This Row],[Admin expenses 2]]+pro[[#This Row],[Admin expenses 1]]+pro[[#This Row],[COGS]]</f>
        <v>-176695.807</v>
      </c>
      <c r="J8425" s="55">
        <f>pro[[#This Row],[Revenue]]+pro[[#This Row],[AdminExp]]</f>
        <v>-81210.872000000018</v>
      </c>
      <c r="K8425" s="83">
        <f>pro[[#This Row],[Profit]]/pro[[#This Row],[Revenue]]</f>
        <v>-0.85050978984276449</v>
      </c>
      <c r="L8425" s="56">
        <f t="shared" si="131"/>
        <v>8</v>
      </c>
      <c r="M8425" s="82" t="str">
        <f>"Q"&amp;" "&amp;VLOOKUP(pro[[#This Row],[Period]],Mapping!A:B,2,0)</f>
        <v>Q 3</v>
      </c>
      <c r="N8425"/>
    </row>
    <row r="8426" spans="1:14" ht="14.25" x14ac:dyDescent="0.2">
      <c r="A8426" s="42" t="s">
        <v>29</v>
      </c>
      <c r="B8426" s="44" t="s">
        <v>38</v>
      </c>
      <c r="C8426" s="44" t="s">
        <v>57</v>
      </c>
      <c r="D8426" s="43">
        <v>6476836.4779999992</v>
      </c>
      <c r="E8426" s="43">
        <v>-908333.27200000011</v>
      </c>
      <c r="F8426" s="45">
        <v>-61420</v>
      </c>
      <c r="G8426" s="45">
        <v>-22560</v>
      </c>
      <c r="H8426" s="45">
        <v>-58050</v>
      </c>
      <c r="I8426" s="55">
        <f>pro[[#This Row],[Admin expenses 3]]+pro[[#This Row],[Admin expenses 2]]+pro[[#This Row],[Admin expenses 1]]+pro[[#This Row],[COGS]]</f>
        <v>-1050363.2720000001</v>
      </c>
      <c r="J8426" s="55">
        <f>pro[[#This Row],[Revenue]]+pro[[#This Row],[AdminExp]]</f>
        <v>5426473.2059999993</v>
      </c>
      <c r="K8426" s="83">
        <f>pro[[#This Row],[Profit]]/pro[[#This Row],[Revenue]]</f>
        <v>0.83782773031744895</v>
      </c>
      <c r="L8426" s="56">
        <f t="shared" si="131"/>
        <v>8</v>
      </c>
      <c r="M8426" s="82" t="str">
        <f>"Q"&amp;" "&amp;VLOOKUP(pro[[#This Row],[Period]],Mapping!A:B,2,0)</f>
        <v>Q 3</v>
      </c>
      <c r="N8426"/>
    </row>
    <row r="8427" spans="1:14" ht="14.25" x14ac:dyDescent="0.2">
      <c r="A8427" s="42" t="s">
        <v>29</v>
      </c>
      <c r="B8427" s="44" t="s">
        <v>38</v>
      </c>
      <c r="C8427" s="44" t="s">
        <v>57</v>
      </c>
      <c r="D8427" s="43">
        <v>33811.420999999995</v>
      </c>
      <c r="E8427" s="43">
        <v>-10130.602999999999</v>
      </c>
      <c r="F8427" s="45">
        <v>-88730</v>
      </c>
      <c r="G8427" s="45">
        <v>-59680</v>
      </c>
      <c r="H8427" s="45">
        <v>-91890</v>
      </c>
      <c r="I8427" s="55">
        <f>pro[[#This Row],[Admin expenses 3]]+pro[[#This Row],[Admin expenses 2]]+pro[[#This Row],[Admin expenses 1]]+pro[[#This Row],[COGS]]</f>
        <v>-250430.603</v>
      </c>
      <c r="J8427" s="55">
        <f>pro[[#This Row],[Revenue]]+pro[[#This Row],[AdminExp]]</f>
        <v>-216619.182</v>
      </c>
      <c r="K8427" s="83">
        <f>pro[[#This Row],[Profit]]/pro[[#This Row],[Revenue]]</f>
        <v>-6.4066867228088409</v>
      </c>
      <c r="L8427" s="56">
        <f t="shared" si="131"/>
        <v>8</v>
      </c>
      <c r="M8427" s="82" t="str">
        <f>"Q"&amp;" "&amp;VLOOKUP(pro[[#This Row],[Period]],Mapping!A:B,2,0)</f>
        <v>Q 3</v>
      </c>
      <c r="N8427"/>
    </row>
    <row r="8428" spans="1:14" ht="14.25" x14ac:dyDescent="0.2">
      <c r="A8428" s="42" t="s">
        <v>29</v>
      </c>
      <c r="B8428" s="44" t="s">
        <v>38</v>
      </c>
      <c r="C8428" s="44" t="s">
        <v>57</v>
      </c>
      <c r="D8428" s="43">
        <v>13859.768999999998</v>
      </c>
      <c r="E8428" s="43">
        <v>-7926.2819999999992</v>
      </c>
      <c r="F8428" s="45">
        <v>-88630</v>
      </c>
      <c r="G8428" s="45">
        <v>-23840</v>
      </c>
      <c r="H8428" s="45">
        <v>-95260</v>
      </c>
      <c r="I8428" s="55">
        <f>pro[[#This Row],[Admin expenses 3]]+pro[[#This Row],[Admin expenses 2]]+pro[[#This Row],[Admin expenses 1]]+pro[[#This Row],[COGS]]</f>
        <v>-215656.28200000001</v>
      </c>
      <c r="J8428" s="55">
        <f>pro[[#This Row],[Revenue]]+pro[[#This Row],[AdminExp]]</f>
        <v>-201796.51300000001</v>
      </c>
      <c r="K8428" s="83">
        <f>pro[[#This Row],[Profit]]/pro[[#This Row],[Revenue]]</f>
        <v>-14.559875637176928</v>
      </c>
      <c r="L8428" s="56">
        <f t="shared" si="131"/>
        <v>8</v>
      </c>
      <c r="M8428" s="82" t="str">
        <f>"Q"&amp;" "&amp;VLOOKUP(pro[[#This Row],[Period]],Mapping!A:B,2,0)</f>
        <v>Q 3</v>
      </c>
      <c r="N8428"/>
    </row>
    <row r="8429" spans="1:14" ht="14.25" x14ac:dyDescent="0.2">
      <c r="A8429" s="42" t="s">
        <v>29</v>
      </c>
      <c r="B8429" s="44" t="s">
        <v>38</v>
      </c>
      <c r="C8429" s="44" t="s">
        <v>57</v>
      </c>
      <c r="D8429" s="43">
        <v>897192.57599999988</v>
      </c>
      <c r="E8429" s="43">
        <v>-212184.55999999997</v>
      </c>
      <c r="F8429" s="45">
        <v>-35110</v>
      </c>
      <c r="G8429" s="45">
        <v>-94920</v>
      </c>
      <c r="H8429" s="45">
        <v>-91360</v>
      </c>
      <c r="I8429" s="55">
        <f>pro[[#This Row],[Admin expenses 3]]+pro[[#This Row],[Admin expenses 2]]+pro[[#This Row],[Admin expenses 1]]+pro[[#This Row],[COGS]]</f>
        <v>-433574.55999999994</v>
      </c>
      <c r="J8429" s="55">
        <f>pro[[#This Row],[Revenue]]+pro[[#This Row],[AdminExp]]</f>
        <v>463618.01599999995</v>
      </c>
      <c r="K8429" s="83">
        <f>pro[[#This Row],[Profit]]/pro[[#This Row],[Revenue]]</f>
        <v>0.51674303644706043</v>
      </c>
      <c r="L8429" s="56">
        <f t="shared" si="131"/>
        <v>8</v>
      </c>
      <c r="M8429" s="82" t="str">
        <f>"Q"&amp;" "&amp;VLOOKUP(pro[[#This Row],[Period]],Mapping!A:B,2,0)</f>
        <v>Q 3</v>
      </c>
      <c r="N8429"/>
    </row>
    <row r="8430" spans="1:14" ht="14.25" x14ac:dyDescent="0.2">
      <c r="A8430" s="42" t="s">
        <v>29</v>
      </c>
      <c r="B8430" s="44" t="s">
        <v>38</v>
      </c>
      <c r="C8430" s="44" t="s">
        <v>57</v>
      </c>
      <c r="D8430" s="43">
        <v>4918010.3839999996</v>
      </c>
      <c r="E8430" s="43">
        <v>-39335.807000000001</v>
      </c>
      <c r="F8430" s="45">
        <v>-31790</v>
      </c>
      <c r="G8430" s="45">
        <v>-49030</v>
      </c>
      <c r="H8430" s="45">
        <v>-86950</v>
      </c>
      <c r="I8430" s="55">
        <f>pro[[#This Row],[Admin expenses 3]]+pro[[#This Row],[Admin expenses 2]]+pro[[#This Row],[Admin expenses 1]]+pro[[#This Row],[COGS]]</f>
        <v>-207105.807</v>
      </c>
      <c r="J8430" s="55">
        <f>pro[[#This Row],[Revenue]]+pro[[#This Row],[AdminExp]]</f>
        <v>4710904.5769999996</v>
      </c>
      <c r="K8430" s="83">
        <f>pro[[#This Row],[Profit]]/pro[[#This Row],[Revenue]]</f>
        <v>0.95788829408051124</v>
      </c>
      <c r="L8430" s="56">
        <f t="shared" si="131"/>
        <v>8</v>
      </c>
      <c r="M8430" s="82" t="str">
        <f>"Q"&amp;" "&amp;VLOOKUP(pro[[#This Row],[Period]],Mapping!A:B,2,0)</f>
        <v>Q 3</v>
      </c>
      <c r="N8430"/>
    </row>
    <row r="8431" spans="1:14" ht="11.25" customHeight="1" x14ac:dyDescent="0.2">
      <c r="A8431" s="42" t="s">
        <v>29</v>
      </c>
      <c r="B8431" s="44" t="s">
        <v>38</v>
      </c>
      <c r="C8431" s="44" t="s">
        <v>57</v>
      </c>
      <c r="D8431" s="43">
        <v>631486.89799999993</v>
      </c>
      <c r="E8431" s="43">
        <v>-165171.84599999999</v>
      </c>
      <c r="F8431" s="45">
        <v>-86580</v>
      </c>
      <c r="G8431" s="45">
        <v>-85620</v>
      </c>
      <c r="H8431" s="45">
        <v>-27150</v>
      </c>
      <c r="I8431" s="55">
        <f>pro[[#This Row],[Admin expenses 3]]+pro[[#This Row],[Admin expenses 2]]+pro[[#This Row],[Admin expenses 1]]+pro[[#This Row],[COGS]]</f>
        <v>-364521.84600000002</v>
      </c>
      <c r="J8431" s="55">
        <f>pro[[#This Row],[Revenue]]+pro[[#This Row],[AdminExp]]</f>
        <v>266965.05199999991</v>
      </c>
      <c r="K8431" s="83">
        <f>pro[[#This Row],[Profit]]/pro[[#This Row],[Revenue]]</f>
        <v>0.42275628021026646</v>
      </c>
      <c r="L8431" s="56">
        <f t="shared" si="131"/>
        <v>8</v>
      </c>
      <c r="M8431" s="82" t="str">
        <f>"Q"&amp;" "&amp;VLOOKUP(pro[[#This Row],[Period]],Mapping!A:B,2,0)</f>
        <v>Q 3</v>
      </c>
      <c r="N8431"/>
    </row>
    <row r="8432" spans="1:14" ht="14.25" x14ac:dyDescent="0.2">
      <c r="A8432" s="42" t="s">
        <v>29</v>
      </c>
      <c r="B8432" s="44" t="s">
        <v>38</v>
      </c>
      <c r="C8432" s="44" t="s">
        <v>57</v>
      </c>
      <c r="D8432" s="43">
        <v>1920744.5669999998</v>
      </c>
      <c r="E8432" s="43">
        <v>-531942.73299999989</v>
      </c>
      <c r="F8432" s="45">
        <v>-40270</v>
      </c>
      <c r="G8432" s="45">
        <v>-33670</v>
      </c>
      <c r="H8432" s="45">
        <v>-32450</v>
      </c>
      <c r="I8432" s="55">
        <f>pro[[#This Row],[Admin expenses 3]]+pro[[#This Row],[Admin expenses 2]]+pro[[#This Row],[Admin expenses 1]]+pro[[#This Row],[COGS]]</f>
        <v>-638332.73299999989</v>
      </c>
      <c r="J8432" s="55">
        <f>pro[[#This Row],[Revenue]]+pro[[#This Row],[AdminExp]]</f>
        <v>1282411.8339999998</v>
      </c>
      <c r="K8432" s="83">
        <f>pro[[#This Row],[Profit]]/pro[[#This Row],[Revenue]]</f>
        <v>0.66766391327244079</v>
      </c>
      <c r="L8432" s="56">
        <f t="shared" si="131"/>
        <v>8</v>
      </c>
      <c r="M8432" s="82" t="str">
        <f>"Q"&amp;" "&amp;VLOOKUP(pro[[#This Row],[Period]],Mapping!A:B,2,0)</f>
        <v>Q 3</v>
      </c>
      <c r="N8432"/>
    </row>
    <row r="8433" spans="1:14" ht="14.25" x14ac:dyDescent="0.2">
      <c r="A8433" s="42" t="s">
        <v>29</v>
      </c>
      <c r="B8433" s="44" t="s">
        <v>38</v>
      </c>
      <c r="C8433" s="44" t="s">
        <v>57</v>
      </c>
      <c r="D8433" s="43">
        <v>6050463.9790000003</v>
      </c>
      <c r="E8433" s="43">
        <v>-711213.98599999992</v>
      </c>
      <c r="F8433" s="45">
        <v>-78540</v>
      </c>
      <c r="G8433" s="45">
        <v>-15880</v>
      </c>
      <c r="H8433" s="45">
        <v>-76700</v>
      </c>
      <c r="I8433" s="55">
        <f>pro[[#This Row],[Admin expenses 3]]+pro[[#This Row],[Admin expenses 2]]+pro[[#This Row],[Admin expenses 1]]+pro[[#This Row],[COGS]]</f>
        <v>-882333.98599999992</v>
      </c>
      <c r="J8433" s="55">
        <f>pro[[#This Row],[Revenue]]+pro[[#This Row],[AdminExp]]</f>
        <v>5168129.9930000007</v>
      </c>
      <c r="K8433" s="83">
        <f>pro[[#This Row],[Profit]]/pro[[#This Row],[Revenue]]</f>
        <v>0.85417085548109839</v>
      </c>
      <c r="L8433" s="56">
        <f t="shared" si="131"/>
        <v>8</v>
      </c>
      <c r="M8433" s="82" t="str">
        <f>"Q"&amp;" "&amp;VLOOKUP(pro[[#This Row],[Period]],Mapping!A:B,2,0)</f>
        <v>Q 3</v>
      </c>
      <c r="N8433"/>
    </row>
    <row r="8434" spans="1:14" ht="14.25" x14ac:dyDescent="0.2">
      <c r="A8434" s="42" t="s">
        <v>29</v>
      </c>
      <c r="B8434" s="44" t="s">
        <v>38</v>
      </c>
      <c r="C8434" s="44" t="s">
        <v>57</v>
      </c>
      <c r="D8434" s="43">
        <v>550101.223</v>
      </c>
      <c r="E8434" s="43">
        <v>-730912.93799999997</v>
      </c>
      <c r="F8434" s="45">
        <v>-14830</v>
      </c>
      <c r="G8434" s="45">
        <v>-48330</v>
      </c>
      <c r="H8434" s="45">
        <v>-15860</v>
      </c>
      <c r="I8434" s="55">
        <f>pro[[#This Row],[Admin expenses 3]]+pro[[#This Row],[Admin expenses 2]]+pro[[#This Row],[Admin expenses 1]]+pro[[#This Row],[COGS]]</f>
        <v>-809932.93799999997</v>
      </c>
      <c r="J8434" s="55">
        <f>pro[[#This Row],[Revenue]]+pro[[#This Row],[AdminExp]]</f>
        <v>-259831.71499999997</v>
      </c>
      <c r="K8434" s="83">
        <f>pro[[#This Row],[Profit]]/pro[[#This Row],[Revenue]]</f>
        <v>-0.47233437072362222</v>
      </c>
      <c r="L8434" s="56">
        <f t="shared" si="131"/>
        <v>8</v>
      </c>
      <c r="M8434" s="82" t="str">
        <f>"Q"&amp;" "&amp;VLOOKUP(pro[[#This Row],[Period]],Mapping!A:B,2,0)</f>
        <v>Q 3</v>
      </c>
      <c r="N8434"/>
    </row>
    <row r="8435" spans="1:14" ht="14.25" x14ac:dyDescent="0.2">
      <c r="A8435" s="42" t="s">
        <v>29</v>
      </c>
      <c r="B8435" s="44" t="s">
        <v>38</v>
      </c>
      <c r="C8435" s="44" t="s">
        <v>57</v>
      </c>
      <c r="D8435" s="43">
        <v>460205.28399999999</v>
      </c>
      <c r="E8435" s="43">
        <v>-150030.32800000001</v>
      </c>
      <c r="F8435" s="45">
        <v>-35070</v>
      </c>
      <c r="G8435" s="45">
        <v>-103730</v>
      </c>
      <c r="H8435" s="45">
        <v>-87020</v>
      </c>
      <c r="I8435" s="55">
        <f>pro[[#This Row],[Admin expenses 3]]+pro[[#This Row],[Admin expenses 2]]+pro[[#This Row],[Admin expenses 1]]+pro[[#This Row],[COGS]]</f>
        <v>-375850.32799999998</v>
      </c>
      <c r="J8435" s="55">
        <f>pro[[#This Row],[Revenue]]+pro[[#This Row],[AdminExp]]</f>
        <v>84354.956000000006</v>
      </c>
      <c r="K8435" s="83">
        <f>pro[[#This Row],[Profit]]/pro[[#This Row],[Revenue]]</f>
        <v>0.18329853857132158</v>
      </c>
      <c r="L8435" s="56">
        <f t="shared" si="131"/>
        <v>8</v>
      </c>
      <c r="M8435" s="82" t="str">
        <f>"Q"&amp;" "&amp;VLOOKUP(pro[[#This Row],[Period]],Mapping!A:B,2,0)</f>
        <v>Q 3</v>
      </c>
      <c r="N8435"/>
    </row>
    <row r="8436" spans="1:14" ht="11.25" customHeight="1" x14ac:dyDescent="0.2">
      <c r="A8436" s="42" t="s">
        <v>29</v>
      </c>
      <c r="B8436" s="44" t="s">
        <v>21</v>
      </c>
      <c r="C8436" s="44" t="s">
        <v>57</v>
      </c>
      <c r="D8436" s="43">
        <v>482363.28700000001</v>
      </c>
      <c r="E8436" s="43">
        <v>-579684.41999999993</v>
      </c>
      <c r="F8436" s="45">
        <v>-51640</v>
      </c>
      <c r="G8436" s="45">
        <v>-77370</v>
      </c>
      <c r="H8436" s="45">
        <v>-101250</v>
      </c>
      <c r="I8436" s="55">
        <f>pro[[#This Row],[Admin expenses 3]]+pro[[#This Row],[Admin expenses 2]]+pro[[#This Row],[Admin expenses 1]]+pro[[#This Row],[COGS]]</f>
        <v>-809944.41999999993</v>
      </c>
      <c r="J8436" s="55">
        <f>pro[[#This Row],[Revenue]]+pro[[#This Row],[AdminExp]]</f>
        <v>-327581.13299999991</v>
      </c>
      <c r="K8436" s="83">
        <f>pro[[#This Row],[Profit]]/pro[[#This Row],[Revenue]]</f>
        <v>-0.67911705104538755</v>
      </c>
      <c r="L8436" s="56">
        <f t="shared" si="131"/>
        <v>8</v>
      </c>
      <c r="M8436" s="82" t="str">
        <f>"Q"&amp;" "&amp;VLOOKUP(pro[[#This Row],[Period]],Mapping!A:B,2,0)</f>
        <v>Q 3</v>
      </c>
      <c r="N8436"/>
    </row>
    <row r="8437" spans="1:14" ht="11.25" customHeight="1" x14ac:dyDescent="0.2">
      <c r="A8437" s="42" t="s">
        <v>29</v>
      </c>
      <c r="B8437" s="44" t="s">
        <v>21</v>
      </c>
      <c r="C8437" s="44" t="s">
        <v>57</v>
      </c>
      <c r="D8437" s="43">
        <v>46999.498</v>
      </c>
      <c r="E8437" s="43">
        <v>-50143.135000000002</v>
      </c>
      <c r="F8437" s="45">
        <v>-59850</v>
      </c>
      <c r="G8437" s="45">
        <v>-98520</v>
      </c>
      <c r="H8437" s="45">
        <v>-35730</v>
      </c>
      <c r="I8437" s="55">
        <f>pro[[#This Row],[Admin expenses 3]]+pro[[#This Row],[Admin expenses 2]]+pro[[#This Row],[Admin expenses 1]]+pro[[#This Row],[COGS]]</f>
        <v>-244243.13500000001</v>
      </c>
      <c r="J8437" s="55">
        <f>pro[[#This Row],[Revenue]]+pro[[#This Row],[AdminExp]]</f>
        <v>-197243.63700000002</v>
      </c>
      <c r="K8437" s="83">
        <f>pro[[#This Row],[Profit]]/pro[[#This Row],[Revenue]]</f>
        <v>-4.1967179521789788</v>
      </c>
      <c r="L8437" s="56">
        <f t="shared" si="131"/>
        <v>8</v>
      </c>
      <c r="M8437" s="82" t="str">
        <f>"Q"&amp;" "&amp;VLOOKUP(pro[[#This Row],[Period]],Mapping!A:B,2,0)</f>
        <v>Q 3</v>
      </c>
      <c r="N8437"/>
    </row>
    <row r="8438" spans="1:14" ht="11.25" customHeight="1" x14ac:dyDescent="0.2">
      <c r="A8438" s="42" t="s">
        <v>29</v>
      </c>
      <c r="B8438" s="44" t="s">
        <v>21</v>
      </c>
      <c r="C8438" s="44" t="s">
        <v>57</v>
      </c>
      <c r="D8438" s="43">
        <v>812816.57799999998</v>
      </c>
      <c r="E8438" s="43">
        <v>-76507.892999999996</v>
      </c>
      <c r="F8438" s="45">
        <v>-66820</v>
      </c>
      <c r="G8438" s="45">
        <v>-15960</v>
      </c>
      <c r="H8438" s="45">
        <v>-72240</v>
      </c>
      <c r="I8438" s="55">
        <f>pro[[#This Row],[Admin expenses 3]]+pro[[#This Row],[Admin expenses 2]]+pro[[#This Row],[Admin expenses 1]]+pro[[#This Row],[COGS]]</f>
        <v>-231527.89299999998</v>
      </c>
      <c r="J8438" s="55">
        <f>pro[[#This Row],[Revenue]]+pro[[#This Row],[AdminExp]]</f>
        <v>581288.68500000006</v>
      </c>
      <c r="K8438" s="83">
        <f>pro[[#This Row],[Profit]]/pro[[#This Row],[Revenue]]</f>
        <v>0.71515357921255396</v>
      </c>
      <c r="L8438" s="56">
        <f t="shared" si="131"/>
        <v>8</v>
      </c>
      <c r="M8438" s="82" t="str">
        <f>"Q"&amp;" "&amp;VLOOKUP(pro[[#This Row],[Period]],Mapping!A:B,2,0)</f>
        <v>Q 3</v>
      </c>
      <c r="N8438"/>
    </row>
    <row r="8439" spans="1:14" ht="14.25" x14ac:dyDescent="0.2">
      <c r="A8439" s="42" t="s">
        <v>29</v>
      </c>
      <c r="B8439" s="44" t="s">
        <v>21</v>
      </c>
      <c r="C8439" s="44" t="s">
        <v>57</v>
      </c>
      <c r="D8439" s="43">
        <v>-23879.73</v>
      </c>
      <c r="E8439" s="43">
        <v>30131.247999999996</v>
      </c>
      <c r="F8439" s="45">
        <v>-44340</v>
      </c>
      <c r="G8439" s="45">
        <v>-50120</v>
      </c>
      <c r="H8439" s="45">
        <v>-106160</v>
      </c>
      <c r="I8439" s="55">
        <f>pro[[#This Row],[Admin expenses 3]]+pro[[#This Row],[Admin expenses 2]]+pro[[#This Row],[Admin expenses 1]]+pro[[#This Row],[COGS]]</f>
        <v>-170488.75200000001</v>
      </c>
      <c r="J8439" s="55">
        <f>pro[[#This Row],[Revenue]]+pro[[#This Row],[AdminExp]]</f>
        <v>-194368.48200000002</v>
      </c>
      <c r="K8439" s="83">
        <f>pro[[#This Row],[Profit]]/pro[[#This Row],[Revenue]]</f>
        <v>8.1394756975895461</v>
      </c>
      <c r="L8439" s="56">
        <f t="shared" si="131"/>
        <v>8</v>
      </c>
      <c r="M8439" s="82" t="str">
        <f>"Q"&amp;" "&amp;VLOOKUP(pro[[#This Row],[Period]],Mapping!A:B,2,0)</f>
        <v>Q 3</v>
      </c>
      <c r="N8439"/>
    </row>
    <row r="8440" spans="1:14" ht="14.25" x14ac:dyDescent="0.2">
      <c r="A8440" s="42" t="s">
        <v>29</v>
      </c>
      <c r="B8440" s="44" t="s">
        <v>21</v>
      </c>
      <c r="C8440" s="44" t="s">
        <v>57</v>
      </c>
      <c r="D8440" s="43">
        <v>170571.359</v>
      </c>
      <c r="E8440" s="43">
        <v>-180281.49299999999</v>
      </c>
      <c r="F8440" s="45">
        <v>-69400</v>
      </c>
      <c r="G8440" s="45">
        <v>-65130</v>
      </c>
      <c r="H8440" s="45">
        <v>-100770</v>
      </c>
      <c r="I8440" s="55">
        <f>pro[[#This Row],[Admin expenses 3]]+pro[[#This Row],[Admin expenses 2]]+pro[[#This Row],[Admin expenses 1]]+pro[[#This Row],[COGS]]</f>
        <v>-415581.49300000002</v>
      </c>
      <c r="J8440" s="55">
        <f>pro[[#This Row],[Revenue]]+pro[[#This Row],[AdminExp]]</f>
        <v>-245010.13400000002</v>
      </c>
      <c r="K8440" s="83">
        <f>pro[[#This Row],[Profit]]/pro[[#This Row],[Revenue]]</f>
        <v>-1.43640840664229</v>
      </c>
      <c r="L8440" s="56">
        <f t="shared" si="131"/>
        <v>8</v>
      </c>
      <c r="M8440" s="82" t="str">
        <f>"Q"&amp;" "&amp;VLOOKUP(pro[[#This Row],[Period]],Mapping!A:B,2,0)</f>
        <v>Q 3</v>
      </c>
      <c r="N8440"/>
    </row>
    <row r="8441" spans="1:14" ht="14.25" x14ac:dyDescent="0.2">
      <c r="A8441" s="42" t="s">
        <v>29</v>
      </c>
      <c r="B8441" s="44" t="s">
        <v>21</v>
      </c>
      <c r="C8441" s="44" t="s">
        <v>57</v>
      </c>
      <c r="D8441" s="43">
        <v>466915.81299999997</v>
      </c>
      <c r="E8441" s="43">
        <v>-238708.17599999998</v>
      </c>
      <c r="F8441" s="45">
        <v>-35180</v>
      </c>
      <c r="G8441" s="45">
        <v>-73420</v>
      </c>
      <c r="H8441" s="45">
        <v>-71550</v>
      </c>
      <c r="I8441" s="55">
        <f>pro[[#This Row],[Admin expenses 3]]+pro[[#This Row],[Admin expenses 2]]+pro[[#This Row],[Admin expenses 1]]+pro[[#This Row],[COGS]]</f>
        <v>-418858.17599999998</v>
      </c>
      <c r="J8441" s="55">
        <f>pro[[#This Row],[Revenue]]+pro[[#This Row],[AdminExp]]</f>
        <v>48057.636999999988</v>
      </c>
      <c r="K8441" s="83">
        <f>pro[[#This Row],[Profit]]/pro[[#This Row],[Revenue]]</f>
        <v>0.1029257002268201</v>
      </c>
      <c r="L8441" s="56">
        <f t="shared" si="131"/>
        <v>8</v>
      </c>
      <c r="M8441" s="82" t="str">
        <f>"Q"&amp;" "&amp;VLOOKUP(pro[[#This Row],[Period]],Mapping!A:B,2,0)</f>
        <v>Q 3</v>
      </c>
      <c r="N8441"/>
    </row>
    <row r="8442" spans="1:14" ht="14.25" x14ac:dyDescent="0.2">
      <c r="A8442" s="42" t="s">
        <v>29</v>
      </c>
      <c r="B8442" s="44" t="s">
        <v>21</v>
      </c>
      <c r="C8442" s="44" t="s">
        <v>57</v>
      </c>
      <c r="D8442" s="43">
        <v>21380.617999999999</v>
      </c>
      <c r="E8442" s="43">
        <v>-7825.7549999999992</v>
      </c>
      <c r="F8442" s="45">
        <v>-34760</v>
      </c>
      <c r="G8442" s="45">
        <v>-29360</v>
      </c>
      <c r="H8442" s="45">
        <v>-13370</v>
      </c>
      <c r="I8442" s="55">
        <f>pro[[#This Row],[Admin expenses 3]]+pro[[#This Row],[Admin expenses 2]]+pro[[#This Row],[Admin expenses 1]]+pro[[#This Row],[COGS]]</f>
        <v>-85315.755000000005</v>
      </c>
      <c r="J8442" s="55">
        <f>pro[[#This Row],[Revenue]]+pro[[#This Row],[AdminExp]]</f>
        <v>-63935.137000000002</v>
      </c>
      <c r="K8442" s="83">
        <f>pro[[#This Row],[Profit]]/pro[[#This Row],[Revenue]]</f>
        <v>-2.990331570397077</v>
      </c>
      <c r="L8442" s="56">
        <f t="shared" si="131"/>
        <v>8</v>
      </c>
      <c r="M8442" s="82" t="str">
        <f>"Q"&amp;" "&amp;VLOOKUP(pro[[#This Row],[Period]],Mapping!A:B,2,0)</f>
        <v>Q 3</v>
      </c>
      <c r="N8442"/>
    </row>
    <row r="8443" spans="1:14" ht="14.25" x14ac:dyDescent="0.2">
      <c r="A8443" s="42" t="s">
        <v>29</v>
      </c>
      <c r="B8443" s="44" t="s">
        <v>21</v>
      </c>
      <c r="C8443" s="44" t="s">
        <v>58</v>
      </c>
      <c r="D8443" s="43">
        <v>26503.196999999996</v>
      </c>
      <c r="E8443" s="43">
        <v>-11847.605</v>
      </c>
      <c r="F8443" s="45">
        <v>-88800</v>
      </c>
      <c r="G8443" s="45">
        <v>-74620</v>
      </c>
      <c r="H8443" s="45">
        <v>-95820</v>
      </c>
      <c r="I8443" s="55">
        <f>pro[[#This Row],[Admin expenses 3]]+pro[[#This Row],[Admin expenses 2]]+pro[[#This Row],[Admin expenses 1]]+pro[[#This Row],[COGS]]</f>
        <v>-271087.60499999998</v>
      </c>
      <c r="J8443" s="55">
        <f>pro[[#This Row],[Revenue]]+pro[[#This Row],[AdminExp]]</f>
        <v>-244584.408</v>
      </c>
      <c r="K8443" s="83">
        <f>pro[[#This Row],[Profit]]/pro[[#This Row],[Revenue]]</f>
        <v>-9.2284869632897504</v>
      </c>
      <c r="L8443" s="56">
        <f t="shared" si="131"/>
        <v>8</v>
      </c>
      <c r="M8443" s="82" t="str">
        <f>"Q"&amp;" "&amp;VLOOKUP(pro[[#This Row],[Period]],Mapping!A:B,2,0)</f>
        <v>Q 3</v>
      </c>
      <c r="N8443"/>
    </row>
    <row r="8444" spans="1:14" ht="14.25" x14ac:dyDescent="0.2">
      <c r="A8444" s="42" t="s">
        <v>29</v>
      </c>
      <c r="B8444" s="44" t="s">
        <v>21</v>
      </c>
      <c r="C8444" s="44" t="s">
        <v>59</v>
      </c>
      <c r="D8444" s="43">
        <v>19417.264999999999</v>
      </c>
      <c r="E8444" s="43">
        <v>-5469.1629999999996</v>
      </c>
      <c r="F8444" s="45">
        <v>-32020</v>
      </c>
      <c r="G8444" s="45">
        <v>-31950</v>
      </c>
      <c r="H8444" s="45">
        <v>-59460</v>
      </c>
      <c r="I8444" s="55">
        <f>pro[[#This Row],[Admin expenses 3]]+pro[[#This Row],[Admin expenses 2]]+pro[[#This Row],[Admin expenses 1]]+pro[[#This Row],[COGS]]</f>
        <v>-128899.163</v>
      </c>
      <c r="J8444" s="55">
        <f>pro[[#This Row],[Revenue]]+pro[[#This Row],[AdminExp]]</f>
        <v>-109481.898</v>
      </c>
      <c r="K8444" s="83">
        <f>pro[[#This Row],[Profit]]/pro[[#This Row],[Revenue]]</f>
        <v>-5.6383789375074196</v>
      </c>
      <c r="L8444" s="56">
        <f t="shared" si="131"/>
        <v>8</v>
      </c>
      <c r="M8444" s="82" t="str">
        <f>"Q"&amp;" "&amp;VLOOKUP(pro[[#This Row],[Period]],Mapping!A:B,2,0)</f>
        <v>Q 3</v>
      </c>
      <c r="N8444"/>
    </row>
    <row r="8445" spans="1:14" ht="14.25" x14ac:dyDescent="0.2">
      <c r="A8445" s="42" t="s">
        <v>29</v>
      </c>
      <c r="B8445" s="44" t="s">
        <v>21</v>
      </c>
      <c r="C8445" s="44" t="s">
        <v>57</v>
      </c>
      <c r="D8445" s="43">
        <v>152797.008</v>
      </c>
      <c r="E8445" s="43">
        <v>-6827.9189999999999</v>
      </c>
      <c r="F8445" s="45">
        <v>-30560</v>
      </c>
      <c r="G8445" s="45">
        <v>-46690</v>
      </c>
      <c r="H8445" s="45">
        <v>-99260</v>
      </c>
      <c r="I8445" s="55">
        <f>pro[[#This Row],[Admin expenses 3]]+pro[[#This Row],[Admin expenses 2]]+pro[[#This Row],[Admin expenses 1]]+pro[[#This Row],[COGS]]</f>
        <v>-183337.91899999999</v>
      </c>
      <c r="J8445" s="55">
        <f>pro[[#This Row],[Revenue]]+pro[[#This Row],[AdminExp]]</f>
        <v>-30540.910999999993</v>
      </c>
      <c r="K8445" s="83">
        <f>pro[[#This Row],[Profit]]/pro[[#This Row],[Revenue]]</f>
        <v>-0.19987898585029881</v>
      </c>
      <c r="L8445" s="56">
        <f t="shared" si="131"/>
        <v>8</v>
      </c>
      <c r="M8445" s="82" t="str">
        <f>"Q"&amp;" "&amp;VLOOKUP(pro[[#This Row],[Period]],Mapping!A:B,2,0)</f>
        <v>Q 3</v>
      </c>
      <c r="N8445"/>
    </row>
    <row r="8446" spans="1:14" ht="14.25" x14ac:dyDescent="0.2">
      <c r="A8446" s="42" t="s">
        <v>29</v>
      </c>
      <c r="B8446" s="44" t="s">
        <v>21</v>
      </c>
      <c r="C8446" s="44" t="s">
        <v>57</v>
      </c>
      <c r="D8446" s="43">
        <v>430562.97199999995</v>
      </c>
      <c r="E8446" s="43">
        <v>-41714.063999999998</v>
      </c>
      <c r="F8446" s="45">
        <v>-80700</v>
      </c>
      <c r="G8446" s="45">
        <v>-89840</v>
      </c>
      <c r="H8446" s="45">
        <v>-43250</v>
      </c>
      <c r="I8446" s="55">
        <f>pro[[#This Row],[Admin expenses 3]]+pro[[#This Row],[Admin expenses 2]]+pro[[#This Row],[Admin expenses 1]]+pro[[#This Row],[COGS]]</f>
        <v>-255504.06400000001</v>
      </c>
      <c r="J8446" s="55">
        <f>pro[[#This Row],[Revenue]]+pro[[#This Row],[AdminExp]]</f>
        <v>175058.90799999994</v>
      </c>
      <c r="K8446" s="83">
        <f>pro[[#This Row],[Profit]]/pro[[#This Row],[Revenue]]</f>
        <v>0.40658142800073377</v>
      </c>
      <c r="L8446" s="56">
        <f t="shared" si="131"/>
        <v>8</v>
      </c>
      <c r="M8446" s="82" t="str">
        <f>"Q"&amp;" "&amp;VLOOKUP(pro[[#This Row],[Period]],Mapping!A:B,2,0)</f>
        <v>Q 3</v>
      </c>
      <c r="N8446"/>
    </row>
    <row r="8447" spans="1:14" ht="14.25" x14ac:dyDescent="0.2">
      <c r="A8447" s="42" t="s">
        <v>29</v>
      </c>
      <c r="B8447" s="44" t="s">
        <v>21</v>
      </c>
      <c r="C8447" s="44" t="s">
        <v>57</v>
      </c>
      <c r="D8447" s="43">
        <v>440884.81499999994</v>
      </c>
      <c r="E8447" s="43">
        <v>-27850.171999999999</v>
      </c>
      <c r="F8447" s="45">
        <v>-50470</v>
      </c>
      <c r="G8447" s="45">
        <v>-62940</v>
      </c>
      <c r="H8447" s="45">
        <v>-100780</v>
      </c>
      <c r="I8447" s="55">
        <f>pro[[#This Row],[Admin expenses 3]]+pro[[#This Row],[Admin expenses 2]]+pro[[#This Row],[Admin expenses 1]]+pro[[#This Row],[COGS]]</f>
        <v>-242040.17199999999</v>
      </c>
      <c r="J8447" s="55">
        <f>pro[[#This Row],[Revenue]]+pro[[#This Row],[AdminExp]]</f>
        <v>198844.64299999995</v>
      </c>
      <c r="K8447" s="83">
        <f>pro[[#This Row],[Profit]]/pro[[#This Row],[Revenue]]</f>
        <v>0.4510126823034265</v>
      </c>
      <c r="L8447" s="56">
        <f t="shared" si="131"/>
        <v>8</v>
      </c>
      <c r="M8447" s="82" t="str">
        <f>"Q"&amp;" "&amp;VLOOKUP(pro[[#This Row],[Period]],Mapping!A:B,2,0)</f>
        <v>Q 3</v>
      </c>
      <c r="N8447"/>
    </row>
    <row r="8448" spans="1:14" ht="14.25" x14ac:dyDescent="0.2">
      <c r="A8448" s="42" t="s">
        <v>29</v>
      </c>
      <c r="B8448" s="44" t="s">
        <v>21</v>
      </c>
      <c r="C8448" s="44" t="s">
        <v>57</v>
      </c>
      <c r="D8448" s="43">
        <v>55364.560999999994</v>
      </c>
      <c r="E8448" s="43">
        <v>-81304.866999999998</v>
      </c>
      <c r="F8448" s="45">
        <v>-76480</v>
      </c>
      <c r="G8448" s="45">
        <v>-80490</v>
      </c>
      <c r="H8448" s="45">
        <v>-63230</v>
      </c>
      <c r="I8448" s="55">
        <f>pro[[#This Row],[Admin expenses 3]]+pro[[#This Row],[Admin expenses 2]]+pro[[#This Row],[Admin expenses 1]]+pro[[#This Row],[COGS]]</f>
        <v>-301504.86699999997</v>
      </c>
      <c r="J8448" s="55">
        <f>pro[[#This Row],[Revenue]]+pro[[#This Row],[AdminExp]]</f>
        <v>-246140.30599999998</v>
      </c>
      <c r="K8448" s="83">
        <f>pro[[#This Row],[Profit]]/pro[[#This Row],[Revenue]]</f>
        <v>-4.4458097662871383</v>
      </c>
      <c r="L8448" s="56">
        <f t="shared" si="131"/>
        <v>8</v>
      </c>
      <c r="M8448" s="82" t="str">
        <f>"Q"&amp;" "&amp;VLOOKUP(pro[[#This Row],[Period]],Mapping!A:B,2,0)</f>
        <v>Q 3</v>
      </c>
      <c r="N8448"/>
    </row>
    <row r="8449" spans="1:14" ht="14.25" x14ac:dyDescent="0.2">
      <c r="A8449" s="42" t="s">
        <v>29</v>
      </c>
      <c r="B8449" s="44" t="s">
        <v>21</v>
      </c>
      <c r="C8449" s="44" t="s">
        <v>57</v>
      </c>
      <c r="D8449" s="43">
        <v>19865.125</v>
      </c>
      <c r="E8449" s="43">
        <v>-42855.049999999996</v>
      </c>
      <c r="F8449" s="45">
        <v>-21840</v>
      </c>
      <c r="G8449" s="45">
        <v>-52990</v>
      </c>
      <c r="H8449" s="45">
        <v>-103120</v>
      </c>
      <c r="I8449" s="55">
        <f>pro[[#This Row],[Admin expenses 3]]+pro[[#This Row],[Admin expenses 2]]+pro[[#This Row],[Admin expenses 1]]+pro[[#This Row],[COGS]]</f>
        <v>-220805.05</v>
      </c>
      <c r="J8449" s="55">
        <f>pro[[#This Row],[Revenue]]+pro[[#This Row],[AdminExp]]</f>
        <v>-200939.92499999999</v>
      </c>
      <c r="K8449" s="83">
        <f>pro[[#This Row],[Profit]]/pro[[#This Row],[Revenue]]</f>
        <v>-10.115210702172778</v>
      </c>
      <c r="L8449" s="56">
        <f t="shared" si="131"/>
        <v>8</v>
      </c>
      <c r="M8449" s="82" t="str">
        <f>"Q"&amp;" "&amp;VLOOKUP(pro[[#This Row],[Period]],Mapping!A:B,2,0)</f>
        <v>Q 3</v>
      </c>
      <c r="N8449"/>
    </row>
    <row r="8450" spans="1:14" ht="14.25" x14ac:dyDescent="0.2">
      <c r="A8450" s="42" t="s">
        <v>29</v>
      </c>
      <c r="B8450" s="44" t="s">
        <v>21</v>
      </c>
      <c r="C8450" s="44" t="s">
        <v>58</v>
      </c>
      <c r="D8450" s="43">
        <v>261896.95699999999</v>
      </c>
      <c r="E8450" s="43">
        <v>-448955.12199999997</v>
      </c>
      <c r="F8450" s="45">
        <v>-29330</v>
      </c>
      <c r="G8450" s="45">
        <v>-80980</v>
      </c>
      <c r="H8450" s="45">
        <v>-53390</v>
      </c>
      <c r="I8450" s="55">
        <f>pro[[#This Row],[Admin expenses 3]]+pro[[#This Row],[Admin expenses 2]]+pro[[#This Row],[Admin expenses 1]]+pro[[#This Row],[COGS]]</f>
        <v>-612655.12199999997</v>
      </c>
      <c r="J8450" s="55">
        <f>pro[[#This Row],[Revenue]]+pro[[#This Row],[AdminExp]]</f>
        <v>-350758.16499999998</v>
      </c>
      <c r="K8450" s="83">
        <f>pro[[#This Row],[Profit]]/pro[[#This Row],[Revenue]]</f>
        <v>-1.3392983600034727</v>
      </c>
      <c r="L8450" s="56">
        <f t="shared" ref="L8450:L8513" si="132">MONTH(DATEVALUE(A8450&amp;"1"))</f>
        <v>8</v>
      </c>
      <c r="M8450" s="82" t="str">
        <f>"Q"&amp;" "&amp;VLOOKUP(pro[[#This Row],[Period]],Mapping!A:B,2,0)</f>
        <v>Q 3</v>
      </c>
      <c r="N8450"/>
    </row>
    <row r="8451" spans="1:14" ht="14.25" x14ac:dyDescent="0.2">
      <c r="A8451" s="42" t="s">
        <v>29</v>
      </c>
      <c r="B8451" s="44" t="s">
        <v>21</v>
      </c>
      <c r="C8451" s="44" t="s">
        <v>59</v>
      </c>
      <c r="D8451" s="43">
        <v>94992.023000000001</v>
      </c>
      <c r="E8451" s="43">
        <v>-99444.925999999992</v>
      </c>
      <c r="F8451" s="45">
        <v>-60690</v>
      </c>
      <c r="G8451" s="45">
        <v>-88270</v>
      </c>
      <c r="H8451" s="45">
        <v>-14560</v>
      </c>
      <c r="I8451" s="55">
        <f>pro[[#This Row],[Admin expenses 3]]+pro[[#This Row],[Admin expenses 2]]+pro[[#This Row],[Admin expenses 1]]+pro[[#This Row],[COGS]]</f>
        <v>-262964.92599999998</v>
      </c>
      <c r="J8451" s="55">
        <f>pro[[#This Row],[Revenue]]+pro[[#This Row],[AdminExp]]</f>
        <v>-167972.90299999999</v>
      </c>
      <c r="K8451" s="83">
        <f>pro[[#This Row],[Profit]]/pro[[#This Row],[Revenue]]</f>
        <v>-1.7682843010933664</v>
      </c>
      <c r="L8451" s="56">
        <f t="shared" si="132"/>
        <v>8</v>
      </c>
      <c r="M8451" s="82" t="str">
        <f>"Q"&amp;" "&amp;VLOOKUP(pro[[#This Row],[Period]],Mapping!A:B,2,0)</f>
        <v>Q 3</v>
      </c>
      <c r="N8451"/>
    </row>
    <row r="8452" spans="1:14" ht="14.25" x14ac:dyDescent="0.2">
      <c r="A8452" s="42" t="s">
        <v>29</v>
      </c>
      <c r="B8452" s="44" t="s">
        <v>21</v>
      </c>
      <c r="C8452" s="44" t="s">
        <v>57</v>
      </c>
      <c r="D8452" s="43">
        <v>229.768</v>
      </c>
      <c r="E8452" s="43">
        <v>-556.88499999999988</v>
      </c>
      <c r="F8452" s="45">
        <v>-53540</v>
      </c>
      <c r="G8452" s="45">
        <v>-76990</v>
      </c>
      <c r="H8452" s="45">
        <v>-100640</v>
      </c>
      <c r="I8452" s="55">
        <f>pro[[#This Row],[Admin expenses 3]]+pro[[#This Row],[Admin expenses 2]]+pro[[#This Row],[Admin expenses 1]]+pro[[#This Row],[COGS]]</f>
        <v>-231726.88500000001</v>
      </c>
      <c r="J8452" s="55">
        <f>pro[[#This Row],[Revenue]]+pro[[#This Row],[AdminExp]]</f>
        <v>-231497.117</v>
      </c>
      <c r="K8452" s="83">
        <f>pro[[#This Row],[Profit]]/pro[[#This Row],[Revenue]]</f>
        <v>-1007.5254909299815</v>
      </c>
      <c r="L8452" s="56">
        <f t="shared" si="132"/>
        <v>8</v>
      </c>
      <c r="M8452" s="82" t="str">
        <f>"Q"&amp;" "&amp;VLOOKUP(pro[[#This Row],[Period]],Mapping!A:B,2,0)</f>
        <v>Q 3</v>
      </c>
      <c r="N8452"/>
    </row>
    <row r="8453" spans="1:14" ht="14.25" x14ac:dyDescent="0.2">
      <c r="A8453" s="42" t="s">
        <v>29</v>
      </c>
      <c r="B8453" s="44" t="s">
        <v>21</v>
      </c>
      <c r="C8453" s="44" t="s">
        <v>57</v>
      </c>
      <c r="D8453" s="43">
        <v>67359.887000000002</v>
      </c>
      <c r="E8453" s="43">
        <v>-30898.916999999998</v>
      </c>
      <c r="F8453" s="45">
        <v>-90750</v>
      </c>
      <c r="G8453" s="45">
        <v>-103130</v>
      </c>
      <c r="H8453" s="45">
        <v>-79300</v>
      </c>
      <c r="I8453" s="55">
        <f>pro[[#This Row],[Admin expenses 3]]+pro[[#This Row],[Admin expenses 2]]+pro[[#This Row],[Admin expenses 1]]+pro[[#This Row],[COGS]]</f>
        <v>-304078.91700000002</v>
      </c>
      <c r="J8453" s="55">
        <f>pro[[#This Row],[Revenue]]+pro[[#This Row],[AdminExp]]</f>
        <v>-236719.03000000003</v>
      </c>
      <c r="K8453" s="83">
        <f>pro[[#This Row],[Profit]]/pro[[#This Row],[Revenue]]</f>
        <v>-3.5142432765660669</v>
      </c>
      <c r="L8453" s="56">
        <f t="shared" si="132"/>
        <v>8</v>
      </c>
      <c r="M8453" s="82" t="str">
        <f>"Q"&amp;" "&amp;VLOOKUP(pro[[#This Row],[Period]],Mapping!A:B,2,0)</f>
        <v>Q 3</v>
      </c>
      <c r="N8453"/>
    </row>
    <row r="8454" spans="1:14" ht="14.25" x14ac:dyDescent="0.2">
      <c r="A8454" s="42" t="s">
        <v>29</v>
      </c>
      <c r="B8454" s="44" t="s">
        <v>21</v>
      </c>
      <c r="C8454" s="44" t="s">
        <v>57</v>
      </c>
      <c r="D8454" s="43">
        <v>220368.91099999996</v>
      </c>
      <c r="E8454" s="43">
        <v>-89853.41399999999</v>
      </c>
      <c r="F8454" s="45">
        <v>-65670</v>
      </c>
      <c r="G8454" s="45">
        <v>-53840</v>
      </c>
      <c r="H8454" s="45">
        <v>-84420</v>
      </c>
      <c r="I8454" s="55">
        <f>pro[[#This Row],[Admin expenses 3]]+pro[[#This Row],[Admin expenses 2]]+pro[[#This Row],[Admin expenses 1]]+pro[[#This Row],[COGS]]</f>
        <v>-293783.41399999999</v>
      </c>
      <c r="J8454" s="55">
        <f>pro[[#This Row],[Revenue]]+pro[[#This Row],[AdminExp]]</f>
        <v>-73414.503000000026</v>
      </c>
      <c r="K8454" s="83">
        <f>pro[[#This Row],[Profit]]/pro[[#This Row],[Revenue]]</f>
        <v>-0.33314364837969379</v>
      </c>
      <c r="L8454" s="56">
        <f t="shared" si="132"/>
        <v>8</v>
      </c>
      <c r="M8454" s="82" t="str">
        <f>"Q"&amp;" "&amp;VLOOKUP(pro[[#This Row],[Period]],Mapping!A:B,2,0)</f>
        <v>Q 3</v>
      </c>
      <c r="N8454"/>
    </row>
    <row r="8455" spans="1:14" ht="14.25" x14ac:dyDescent="0.2">
      <c r="A8455" s="42" t="s">
        <v>29</v>
      </c>
      <c r="B8455" s="44" t="s">
        <v>21</v>
      </c>
      <c r="C8455" s="44" t="s">
        <v>58</v>
      </c>
      <c r="D8455" s="43">
        <v>21465.717000000001</v>
      </c>
      <c r="E8455" s="43">
        <v>-20637.322999999997</v>
      </c>
      <c r="F8455" s="45">
        <v>-100390</v>
      </c>
      <c r="G8455" s="45">
        <v>-66250</v>
      </c>
      <c r="H8455" s="45">
        <v>-44760</v>
      </c>
      <c r="I8455" s="55">
        <f>pro[[#This Row],[Admin expenses 3]]+pro[[#This Row],[Admin expenses 2]]+pro[[#This Row],[Admin expenses 1]]+pro[[#This Row],[COGS]]</f>
        <v>-232037.323</v>
      </c>
      <c r="J8455" s="55">
        <f>pro[[#This Row],[Revenue]]+pro[[#This Row],[AdminExp]]</f>
        <v>-210571.606</v>
      </c>
      <c r="K8455" s="83">
        <f>pro[[#This Row],[Profit]]/pro[[#This Row],[Revenue]]</f>
        <v>-9.8096702756306708</v>
      </c>
      <c r="L8455" s="56">
        <f t="shared" si="132"/>
        <v>8</v>
      </c>
      <c r="M8455" s="82" t="str">
        <f>"Q"&amp;" "&amp;VLOOKUP(pro[[#This Row],[Period]],Mapping!A:B,2,0)</f>
        <v>Q 3</v>
      </c>
      <c r="N8455"/>
    </row>
    <row r="8456" spans="1:14" ht="14.25" x14ac:dyDescent="0.2">
      <c r="A8456" s="42" t="s">
        <v>29</v>
      </c>
      <c r="B8456" s="44" t="s">
        <v>21</v>
      </c>
      <c r="C8456" s="44" t="s">
        <v>59</v>
      </c>
      <c r="D8456" s="43">
        <v>30711.225999999999</v>
      </c>
      <c r="E8456" s="43">
        <v>-52672.69</v>
      </c>
      <c r="F8456" s="45">
        <v>-92540</v>
      </c>
      <c r="G8456" s="45">
        <v>-51330</v>
      </c>
      <c r="H8456" s="45">
        <v>-70360</v>
      </c>
      <c r="I8456" s="55">
        <f>pro[[#This Row],[Admin expenses 3]]+pro[[#This Row],[Admin expenses 2]]+pro[[#This Row],[Admin expenses 1]]+pro[[#This Row],[COGS]]</f>
        <v>-266902.69</v>
      </c>
      <c r="J8456" s="55">
        <f>pro[[#This Row],[Revenue]]+pro[[#This Row],[AdminExp]]</f>
        <v>-236191.46400000001</v>
      </c>
      <c r="K8456" s="83">
        <f>pro[[#This Row],[Profit]]/pro[[#This Row],[Revenue]]</f>
        <v>-7.6907207807334039</v>
      </c>
      <c r="L8456" s="56">
        <f t="shared" si="132"/>
        <v>8</v>
      </c>
      <c r="M8456" s="82" t="str">
        <f>"Q"&amp;" "&amp;VLOOKUP(pro[[#This Row],[Period]],Mapping!A:B,2,0)</f>
        <v>Q 3</v>
      </c>
      <c r="N8456"/>
    </row>
    <row r="8457" spans="1:14" ht="14.25" x14ac:dyDescent="0.2">
      <c r="A8457" s="42" t="s">
        <v>29</v>
      </c>
      <c r="B8457" s="44" t="s">
        <v>21</v>
      </c>
      <c r="C8457" s="44" t="s">
        <v>57</v>
      </c>
      <c r="D8457" s="43">
        <v>18708.031999999999</v>
      </c>
      <c r="E8457" s="43">
        <v>-33756.981999999996</v>
      </c>
      <c r="F8457" s="45">
        <v>-77790</v>
      </c>
      <c r="G8457" s="45">
        <v>-42110</v>
      </c>
      <c r="H8457" s="45">
        <v>-87490</v>
      </c>
      <c r="I8457" s="55">
        <f>pro[[#This Row],[Admin expenses 3]]+pro[[#This Row],[Admin expenses 2]]+pro[[#This Row],[Admin expenses 1]]+pro[[#This Row],[COGS]]</f>
        <v>-241146.98199999999</v>
      </c>
      <c r="J8457" s="55">
        <f>pro[[#This Row],[Revenue]]+pro[[#This Row],[AdminExp]]</f>
        <v>-222438.94999999998</v>
      </c>
      <c r="K8457" s="83">
        <f>pro[[#This Row],[Profit]]/pro[[#This Row],[Revenue]]</f>
        <v>-11.89002402818212</v>
      </c>
      <c r="L8457" s="56">
        <f t="shared" si="132"/>
        <v>8</v>
      </c>
      <c r="M8457" s="82" t="str">
        <f>"Q"&amp;" "&amp;VLOOKUP(pro[[#This Row],[Period]],Mapping!A:B,2,0)</f>
        <v>Q 3</v>
      </c>
      <c r="N8457"/>
    </row>
    <row r="8458" spans="1:14" ht="14.25" x14ac:dyDescent="0.2">
      <c r="A8458" s="42" t="s">
        <v>29</v>
      </c>
      <c r="B8458" s="44" t="s">
        <v>21</v>
      </c>
      <c r="C8458" s="44" t="s">
        <v>57</v>
      </c>
      <c r="D8458" s="43">
        <v>30354.092999999997</v>
      </c>
      <c r="E8458" s="43">
        <v>-43732.653999999995</v>
      </c>
      <c r="F8458" s="45">
        <v>-96940</v>
      </c>
      <c r="G8458" s="45">
        <v>-42400</v>
      </c>
      <c r="H8458" s="45">
        <v>-74870</v>
      </c>
      <c r="I8458" s="55">
        <f>pro[[#This Row],[Admin expenses 3]]+pro[[#This Row],[Admin expenses 2]]+pro[[#This Row],[Admin expenses 1]]+pro[[#This Row],[COGS]]</f>
        <v>-257942.65399999998</v>
      </c>
      <c r="J8458" s="55">
        <f>pro[[#This Row],[Revenue]]+pro[[#This Row],[AdminExp]]</f>
        <v>-227588.56099999999</v>
      </c>
      <c r="K8458" s="83">
        <f>pro[[#This Row],[Profit]]/pro[[#This Row],[Revenue]]</f>
        <v>-7.4977882224977046</v>
      </c>
      <c r="L8458" s="56">
        <f t="shared" si="132"/>
        <v>8</v>
      </c>
      <c r="M8458" s="82" t="str">
        <f>"Q"&amp;" "&amp;VLOOKUP(pro[[#This Row],[Period]],Mapping!A:B,2,0)</f>
        <v>Q 3</v>
      </c>
      <c r="N8458"/>
    </row>
    <row r="8459" spans="1:14" ht="14.25" x14ac:dyDescent="0.2">
      <c r="A8459" s="42" t="s">
        <v>29</v>
      </c>
      <c r="B8459" s="44" t="s">
        <v>21</v>
      </c>
      <c r="C8459" s="44" t="s">
        <v>58</v>
      </c>
      <c r="D8459" s="43">
        <v>51310.286999999997</v>
      </c>
      <c r="E8459" s="43">
        <v>-94758.607999999993</v>
      </c>
      <c r="F8459" s="45">
        <v>-83210</v>
      </c>
      <c r="G8459" s="45">
        <v>-21110</v>
      </c>
      <c r="H8459" s="45">
        <v>-47430</v>
      </c>
      <c r="I8459" s="55">
        <f>pro[[#This Row],[Admin expenses 3]]+pro[[#This Row],[Admin expenses 2]]+pro[[#This Row],[Admin expenses 1]]+pro[[#This Row],[COGS]]</f>
        <v>-246508.60800000001</v>
      </c>
      <c r="J8459" s="55">
        <f>pro[[#This Row],[Revenue]]+pro[[#This Row],[AdminExp]]</f>
        <v>-195198.321</v>
      </c>
      <c r="K8459" s="83">
        <f>pro[[#This Row],[Profit]]/pro[[#This Row],[Revenue]]</f>
        <v>-3.8042726402992058</v>
      </c>
      <c r="L8459" s="56">
        <f t="shared" si="132"/>
        <v>8</v>
      </c>
      <c r="M8459" s="82" t="str">
        <f>"Q"&amp;" "&amp;VLOOKUP(pro[[#This Row],[Period]],Mapping!A:B,2,0)</f>
        <v>Q 3</v>
      </c>
      <c r="N8459"/>
    </row>
    <row r="8460" spans="1:14" ht="14.25" x14ac:dyDescent="0.2">
      <c r="A8460" s="42" t="s">
        <v>29</v>
      </c>
      <c r="B8460" s="44" t="s">
        <v>21</v>
      </c>
      <c r="C8460" s="44" t="s">
        <v>59</v>
      </c>
      <c r="D8460" s="43">
        <v>15781.506999999998</v>
      </c>
      <c r="E8460" s="43">
        <v>-13134.918999999998</v>
      </c>
      <c r="F8460" s="45">
        <v>-79510</v>
      </c>
      <c r="G8460" s="45">
        <v>-63340</v>
      </c>
      <c r="H8460" s="45">
        <v>-73990</v>
      </c>
      <c r="I8460" s="55">
        <f>pro[[#This Row],[Admin expenses 3]]+pro[[#This Row],[Admin expenses 2]]+pro[[#This Row],[Admin expenses 1]]+pro[[#This Row],[COGS]]</f>
        <v>-229974.91899999999</v>
      </c>
      <c r="J8460" s="55">
        <f>pro[[#This Row],[Revenue]]+pro[[#This Row],[AdminExp]]</f>
        <v>-214193.41200000001</v>
      </c>
      <c r="K8460" s="83">
        <f>pro[[#This Row],[Profit]]/pro[[#This Row],[Revenue]]</f>
        <v>-13.572430820453334</v>
      </c>
      <c r="L8460" s="56">
        <f t="shared" si="132"/>
        <v>8</v>
      </c>
      <c r="M8460" s="82" t="str">
        <f>"Q"&amp;" "&amp;VLOOKUP(pro[[#This Row],[Period]],Mapping!A:B,2,0)</f>
        <v>Q 3</v>
      </c>
      <c r="N8460"/>
    </row>
    <row r="8461" spans="1:14" ht="14.25" x14ac:dyDescent="0.2">
      <c r="A8461" s="42" t="s">
        <v>29</v>
      </c>
      <c r="B8461" s="44" t="s">
        <v>21</v>
      </c>
      <c r="C8461" s="44" t="s">
        <v>57</v>
      </c>
      <c r="D8461" s="43">
        <v>167667.78</v>
      </c>
      <c r="E8461" s="43">
        <v>-152496.77099999998</v>
      </c>
      <c r="F8461" s="45">
        <v>-87760</v>
      </c>
      <c r="G8461" s="45">
        <v>-26890</v>
      </c>
      <c r="H8461" s="45">
        <v>-56220</v>
      </c>
      <c r="I8461" s="55">
        <f>pro[[#This Row],[Admin expenses 3]]+pro[[#This Row],[Admin expenses 2]]+pro[[#This Row],[Admin expenses 1]]+pro[[#This Row],[COGS]]</f>
        <v>-323366.77099999995</v>
      </c>
      <c r="J8461" s="55">
        <f>pro[[#This Row],[Revenue]]+pro[[#This Row],[AdminExp]]</f>
        <v>-155698.99099999995</v>
      </c>
      <c r="K8461" s="83">
        <f>pro[[#This Row],[Profit]]/pro[[#This Row],[Revenue]]</f>
        <v>-0.92861604656541619</v>
      </c>
      <c r="L8461" s="56">
        <f t="shared" si="132"/>
        <v>8</v>
      </c>
      <c r="M8461" s="82" t="str">
        <f>"Q"&amp;" "&amp;VLOOKUP(pro[[#This Row],[Period]],Mapping!A:B,2,0)</f>
        <v>Q 3</v>
      </c>
      <c r="N8461"/>
    </row>
    <row r="8462" spans="1:14" ht="14.25" x14ac:dyDescent="0.2">
      <c r="A8462" s="42" t="s">
        <v>29</v>
      </c>
      <c r="B8462" s="44" t="s">
        <v>21</v>
      </c>
      <c r="C8462" s="44" t="s">
        <v>57</v>
      </c>
      <c r="D8462" s="43">
        <v>242650.772</v>
      </c>
      <c r="E8462" s="43">
        <v>-226603.69199999998</v>
      </c>
      <c r="F8462" s="45">
        <v>-91460</v>
      </c>
      <c r="G8462" s="45">
        <v>-102430</v>
      </c>
      <c r="H8462" s="45">
        <v>-91990</v>
      </c>
      <c r="I8462" s="55">
        <f>pro[[#This Row],[Admin expenses 3]]+pro[[#This Row],[Admin expenses 2]]+pro[[#This Row],[Admin expenses 1]]+pro[[#This Row],[COGS]]</f>
        <v>-512483.69199999998</v>
      </c>
      <c r="J8462" s="55">
        <f>pro[[#This Row],[Revenue]]+pro[[#This Row],[AdminExp]]</f>
        <v>-269832.92</v>
      </c>
      <c r="K8462" s="83">
        <f>pro[[#This Row],[Profit]]/pro[[#This Row],[Revenue]]</f>
        <v>-1.1120216835741201</v>
      </c>
      <c r="L8462" s="56">
        <f t="shared" si="132"/>
        <v>8</v>
      </c>
      <c r="M8462" s="82" t="str">
        <f>"Q"&amp;" "&amp;VLOOKUP(pro[[#This Row],[Period]],Mapping!A:B,2,0)</f>
        <v>Q 3</v>
      </c>
      <c r="N8462"/>
    </row>
    <row r="8463" spans="1:14" ht="14.25" x14ac:dyDescent="0.2">
      <c r="A8463" s="42" t="s">
        <v>29</v>
      </c>
      <c r="B8463" s="44" t="s">
        <v>21</v>
      </c>
      <c r="C8463" s="44" t="s">
        <v>58</v>
      </c>
      <c r="D8463" s="43">
        <v>237558.58</v>
      </c>
      <c r="E8463" s="43">
        <v>-210356.34199999998</v>
      </c>
      <c r="F8463" s="45">
        <v>-12650</v>
      </c>
      <c r="G8463" s="45">
        <v>-34460</v>
      </c>
      <c r="H8463" s="45">
        <v>-44930</v>
      </c>
      <c r="I8463" s="55">
        <f>pro[[#This Row],[Admin expenses 3]]+pro[[#This Row],[Admin expenses 2]]+pro[[#This Row],[Admin expenses 1]]+pro[[#This Row],[COGS]]</f>
        <v>-302396.34199999995</v>
      </c>
      <c r="J8463" s="55">
        <f>pro[[#This Row],[Revenue]]+pro[[#This Row],[AdminExp]]</f>
        <v>-64837.761999999959</v>
      </c>
      <c r="K8463" s="83">
        <f>pro[[#This Row],[Profit]]/pro[[#This Row],[Revenue]]</f>
        <v>-0.27293378332199142</v>
      </c>
      <c r="L8463" s="56">
        <f t="shared" si="132"/>
        <v>8</v>
      </c>
      <c r="M8463" s="82" t="str">
        <f>"Q"&amp;" "&amp;VLOOKUP(pro[[#This Row],[Period]],Mapping!A:B,2,0)</f>
        <v>Q 3</v>
      </c>
      <c r="N8463"/>
    </row>
    <row r="8464" spans="1:14" ht="14.25" x14ac:dyDescent="0.2">
      <c r="A8464" s="42" t="s">
        <v>29</v>
      </c>
      <c r="B8464" s="44" t="s">
        <v>21</v>
      </c>
      <c r="C8464" s="44" t="s">
        <v>57</v>
      </c>
      <c r="D8464" s="43">
        <v>174154.03599999999</v>
      </c>
      <c r="E8464" s="43">
        <v>-70765.400999999998</v>
      </c>
      <c r="F8464" s="45">
        <v>-75530</v>
      </c>
      <c r="G8464" s="45">
        <v>-79770</v>
      </c>
      <c r="H8464" s="45">
        <v>-52590</v>
      </c>
      <c r="I8464" s="55">
        <f>pro[[#This Row],[Admin expenses 3]]+pro[[#This Row],[Admin expenses 2]]+pro[[#This Row],[Admin expenses 1]]+pro[[#This Row],[COGS]]</f>
        <v>-278655.40100000001</v>
      </c>
      <c r="J8464" s="55">
        <f>pro[[#This Row],[Revenue]]+pro[[#This Row],[AdminExp]]</f>
        <v>-104501.36500000002</v>
      </c>
      <c r="K8464" s="83">
        <f>pro[[#This Row],[Profit]]/pro[[#This Row],[Revenue]]</f>
        <v>-0.6000513533892492</v>
      </c>
      <c r="L8464" s="56">
        <f t="shared" si="132"/>
        <v>8</v>
      </c>
      <c r="M8464" s="82" t="str">
        <f>"Q"&amp;" "&amp;VLOOKUP(pro[[#This Row],[Period]],Mapping!A:B,2,0)</f>
        <v>Q 3</v>
      </c>
      <c r="N8464"/>
    </row>
    <row r="8465" spans="1:14" ht="14.25" x14ac:dyDescent="0.2">
      <c r="A8465" s="42" t="s">
        <v>29</v>
      </c>
      <c r="B8465" s="44" t="s">
        <v>21</v>
      </c>
      <c r="C8465" s="44" t="s">
        <v>58</v>
      </c>
      <c r="D8465" s="43">
        <v>72177.706999999995</v>
      </c>
      <c r="E8465" s="43">
        <v>-156009.889</v>
      </c>
      <c r="F8465" s="45">
        <v>-16730</v>
      </c>
      <c r="G8465" s="45">
        <v>-43950</v>
      </c>
      <c r="H8465" s="45">
        <v>-94970</v>
      </c>
      <c r="I8465" s="55">
        <f>pro[[#This Row],[Admin expenses 3]]+pro[[#This Row],[Admin expenses 2]]+pro[[#This Row],[Admin expenses 1]]+pro[[#This Row],[COGS]]</f>
        <v>-311659.88899999997</v>
      </c>
      <c r="J8465" s="55">
        <f>pro[[#This Row],[Revenue]]+pro[[#This Row],[AdminExp]]</f>
        <v>-239482.18199999997</v>
      </c>
      <c r="K8465" s="83">
        <f>pro[[#This Row],[Profit]]/pro[[#This Row],[Revenue]]</f>
        <v>-3.3179522037185247</v>
      </c>
      <c r="L8465" s="56">
        <f t="shared" si="132"/>
        <v>8</v>
      </c>
      <c r="M8465" s="82" t="str">
        <f>"Q"&amp;" "&amp;VLOOKUP(pro[[#This Row],[Period]],Mapping!A:B,2,0)</f>
        <v>Q 3</v>
      </c>
      <c r="N8465"/>
    </row>
    <row r="8466" spans="1:14" ht="14.25" x14ac:dyDescent="0.2">
      <c r="A8466" s="42" t="s">
        <v>29</v>
      </c>
      <c r="B8466" s="44" t="s">
        <v>21</v>
      </c>
      <c r="C8466" s="44" t="s">
        <v>59</v>
      </c>
      <c r="D8466" s="43">
        <v>251405.973</v>
      </c>
      <c r="E8466" s="43">
        <v>-401688.40599999996</v>
      </c>
      <c r="F8466" s="45">
        <v>-76020</v>
      </c>
      <c r="G8466" s="45">
        <v>-38070</v>
      </c>
      <c r="H8466" s="45">
        <v>-81310</v>
      </c>
      <c r="I8466" s="55">
        <f>pro[[#This Row],[Admin expenses 3]]+pro[[#This Row],[Admin expenses 2]]+pro[[#This Row],[Admin expenses 1]]+pro[[#This Row],[COGS]]</f>
        <v>-597088.40599999996</v>
      </c>
      <c r="J8466" s="55">
        <f>pro[[#This Row],[Revenue]]+pro[[#This Row],[AdminExp]]</f>
        <v>-345682.43299999996</v>
      </c>
      <c r="K8466" s="83">
        <f>pro[[#This Row],[Profit]]/pro[[#This Row],[Revenue]]</f>
        <v>-1.3749968979456186</v>
      </c>
      <c r="L8466" s="56">
        <f t="shared" si="132"/>
        <v>8</v>
      </c>
      <c r="M8466" s="82" t="str">
        <f>"Q"&amp;" "&amp;VLOOKUP(pro[[#This Row],[Period]],Mapping!A:B,2,0)</f>
        <v>Q 3</v>
      </c>
      <c r="N8466"/>
    </row>
    <row r="8467" spans="1:14" ht="14.25" x14ac:dyDescent="0.2">
      <c r="A8467" s="42" t="s">
        <v>29</v>
      </c>
      <c r="B8467" s="44" t="s">
        <v>21</v>
      </c>
      <c r="C8467" s="44" t="s">
        <v>60</v>
      </c>
      <c r="D8467" s="43">
        <v>220725.106</v>
      </c>
      <c r="E8467" s="43">
        <v>-176232.52499999999</v>
      </c>
      <c r="F8467" s="45">
        <v>-98510</v>
      </c>
      <c r="G8467" s="45">
        <v>-31060</v>
      </c>
      <c r="H8467" s="45">
        <v>-69960</v>
      </c>
      <c r="I8467" s="55">
        <f>pro[[#This Row],[Admin expenses 3]]+pro[[#This Row],[Admin expenses 2]]+pro[[#This Row],[Admin expenses 1]]+pro[[#This Row],[COGS]]</f>
        <v>-375762.52500000002</v>
      </c>
      <c r="J8467" s="55">
        <f>pro[[#This Row],[Revenue]]+pro[[#This Row],[AdminExp]]</f>
        <v>-155037.41900000002</v>
      </c>
      <c r="K8467" s="83">
        <f>pro[[#This Row],[Profit]]/pro[[#This Row],[Revenue]]</f>
        <v>-0.7024004736461652</v>
      </c>
      <c r="L8467" s="56">
        <f t="shared" si="132"/>
        <v>8</v>
      </c>
      <c r="M8467" s="82" t="str">
        <f>"Q"&amp;" "&amp;VLOOKUP(pro[[#This Row],[Period]],Mapping!A:B,2,0)</f>
        <v>Q 3</v>
      </c>
      <c r="N8467"/>
    </row>
    <row r="8468" spans="1:14" ht="14.25" x14ac:dyDescent="0.2">
      <c r="A8468" s="42" t="s">
        <v>29</v>
      </c>
      <c r="B8468" s="44" t="s">
        <v>21</v>
      </c>
      <c r="C8468" s="44" t="s">
        <v>57</v>
      </c>
      <c r="D8468" s="43">
        <v>187110.27299999999</v>
      </c>
      <c r="E8468" s="43">
        <v>-157953.36199999999</v>
      </c>
      <c r="F8468" s="45">
        <v>-56980</v>
      </c>
      <c r="G8468" s="45">
        <v>-23740</v>
      </c>
      <c r="H8468" s="45">
        <v>-20620</v>
      </c>
      <c r="I8468" s="55">
        <f>pro[[#This Row],[Admin expenses 3]]+pro[[#This Row],[Admin expenses 2]]+pro[[#This Row],[Admin expenses 1]]+pro[[#This Row],[COGS]]</f>
        <v>-259293.36199999999</v>
      </c>
      <c r="J8468" s="55">
        <f>pro[[#This Row],[Revenue]]+pro[[#This Row],[AdminExp]]</f>
        <v>-72183.089000000007</v>
      </c>
      <c r="K8468" s="83">
        <f>pro[[#This Row],[Profit]]/pro[[#This Row],[Revenue]]</f>
        <v>-0.38577833190377531</v>
      </c>
      <c r="L8468" s="56">
        <f t="shared" si="132"/>
        <v>8</v>
      </c>
      <c r="M8468" s="82" t="str">
        <f>"Q"&amp;" "&amp;VLOOKUP(pro[[#This Row],[Period]],Mapping!A:B,2,0)</f>
        <v>Q 3</v>
      </c>
      <c r="N8468"/>
    </row>
    <row r="8469" spans="1:14" ht="14.25" x14ac:dyDescent="0.2">
      <c r="A8469" s="42" t="s">
        <v>29</v>
      </c>
      <c r="B8469" s="44" t="s">
        <v>21</v>
      </c>
      <c r="C8469" s="44" t="s">
        <v>58</v>
      </c>
      <c r="D8469" s="43">
        <v>58712.149999999994</v>
      </c>
      <c r="E8469" s="43">
        <v>-45743.641999999993</v>
      </c>
      <c r="F8469" s="45">
        <v>-100220</v>
      </c>
      <c r="G8469" s="45">
        <v>-26510</v>
      </c>
      <c r="H8469" s="45">
        <v>-22170</v>
      </c>
      <c r="I8469" s="55">
        <f>pro[[#This Row],[Admin expenses 3]]+pro[[#This Row],[Admin expenses 2]]+pro[[#This Row],[Admin expenses 1]]+pro[[#This Row],[COGS]]</f>
        <v>-194643.64199999999</v>
      </c>
      <c r="J8469" s="55">
        <f>pro[[#This Row],[Revenue]]+pro[[#This Row],[AdminExp]]</f>
        <v>-135931.492</v>
      </c>
      <c r="K8469" s="83">
        <f>pro[[#This Row],[Profit]]/pro[[#This Row],[Revenue]]</f>
        <v>-2.3152191156344983</v>
      </c>
      <c r="L8469" s="56">
        <f t="shared" si="132"/>
        <v>8</v>
      </c>
      <c r="M8469" s="82" t="str">
        <f>"Q"&amp;" "&amp;VLOOKUP(pro[[#This Row],[Period]],Mapping!A:B,2,0)</f>
        <v>Q 3</v>
      </c>
      <c r="N8469"/>
    </row>
    <row r="8470" spans="1:14" ht="14.25" x14ac:dyDescent="0.2">
      <c r="A8470" s="42" t="s">
        <v>29</v>
      </c>
      <c r="B8470" s="44" t="s">
        <v>21</v>
      </c>
      <c r="C8470" s="44" t="s">
        <v>59</v>
      </c>
      <c r="D8470" s="43">
        <v>250052.20099999997</v>
      </c>
      <c r="E8470" s="43">
        <v>-213579.12800000003</v>
      </c>
      <c r="F8470" s="45">
        <v>-63700</v>
      </c>
      <c r="G8470" s="45">
        <v>-26630</v>
      </c>
      <c r="H8470" s="45">
        <v>-25070</v>
      </c>
      <c r="I8470" s="55">
        <f>pro[[#This Row],[Admin expenses 3]]+pro[[#This Row],[Admin expenses 2]]+pro[[#This Row],[Admin expenses 1]]+pro[[#This Row],[COGS]]</f>
        <v>-328979.12800000003</v>
      </c>
      <c r="J8470" s="55">
        <f>pro[[#This Row],[Revenue]]+pro[[#This Row],[AdminExp]]</f>
        <v>-78926.927000000054</v>
      </c>
      <c r="K8470" s="83">
        <f>pro[[#This Row],[Profit]]/pro[[#This Row],[Revenue]]</f>
        <v>-0.31564180072944076</v>
      </c>
      <c r="L8470" s="56">
        <f t="shared" si="132"/>
        <v>8</v>
      </c>
      <c r="M8470" s="82" t="str">
        <f>"Q"&amp;" "&amp;VLOOKUP(pro[[#This Row],[Period]],Mapping!A:B,2,0)</f>
        <v>Q 3</v>
      </c>
      <c r="N8470"/>
    </row>
    <row r="8471" spans="1:14" ht="14.25" x14ac:dyDescent="0.2">
      <c r="A8471" s="42" t="s">
        <v>29</v>
      </c>
      <c r="B8471" s="44" t="s">
        <v>21</v>
      </c>
      <c r="C8471" s="44" t="s">
        <v>60</v>
      </c>
      <c r="D8471" s="43">
        <v>47454.658999999992</v>
      </c>
      <c r="E8471" s="43">
        <v>-76099.183999999994</v>
      </c>
      <c r="F8471" s="45">
        <v>-99980</v>
      </c>
      <c r="G8471" s="45">
        <v>-107440</v>
      </c>
      <c r="H8471" s="45">
        <v>-76760</v>
      </c>
      <c r="I8471" s="55">
        <f>pro[[#This Row],[Admin expenses 3]]+pro[[#This Row],[Admin expenses 2]]+pro[[#This Row],[Admin expenses 1]]+pro[[#This Row],[COGS]]</f>
        <v>-360279.18400000001</v>
      </c>
      <c r="J8471" s="55">
        <f>pro[[#This Row],[Revenue]]+pro[[#This Row],[AdminExp]]</f>
        <v>-312824.52500000002</v>
      </c>
      <c r="K8471" s="83">
        <f>pro[[#This Row],[Profit]]/pro[[#This Row],[Revenue]]</f>
        <v>-6.5920719185865408</v>
      </c>
      <c r="L8471" s="56">
        <f t="shared" si="132"/>
        <v>8</v>
      </c>
      <c r="M8471" s="82" t="str">
        <f>"Q"&amp;" "&amp;VLOOKUP(pro[[#This Row],[Period]],Mapping!A:B,2,0)</f>
        <v>Q 3</v>
      </c>
      <c r="N8471"/>
    </row>
    <row r="8472" spans="1:14" ht="14.25" x14ac:dyDescent="0.2">
      <c r="A8472" s="42" t="s">
        <v>29</v>
      </c>
      <c r="B8472" s="44" t="s">
        <v>21</v>
      </c>
      <c r="C8472" s="44" t="s">
        <v>57</v>
      </c>
      <c r="D8472" s="43">
        <v>334582.89199999999</v>
      </c>
      <c r="E8472" s="43">
        <v>-603329.59400000004</v>
      </c>
      <c r="F8472" s="45">
        <v>-29290</v>
      </c>
      <c r="G8472" s="45">
        <v>-60240</v>
      </c>
      <c r="H8472" s="45">
        <v>-80530</v>
      </c>
      <c r="I8472" s="55">
        <f>pro[[#This Row],[Admin expenses 3]]+pro[[#This Row],[Admin expenses 2]]+pro[[#This Row],[Admin expenses 1]]+pro[[#This Row],[COGS]]</f>
        <v>-773389.59400000004</v>
      </c>
      <c r="J8472" s="55">
        <f>pro[[#This Row],[Revenue]]+pro[[#This Row],[AdminExp]]</f>
        <v>-438806.70200000005</v>
      </c>
      <c r="K8472" s="83">
        <f>pro[[#This Row],[Profit]]/pro[[#This Row],[Revenue]]</f>
        <v>-1.3115037035426189</v>
      </c>
      <c r="L8472" s="56">
        <f t="shared" si="132"/>
        <v>8</v>
      </c>
      <c r="M8472" s="82" t="str">
        <f>"Q"&amp;" "&amp;VLOOKUP(pro[[#This Row],[Period]],Mapping!A:B,2,0)</f>
        <v>Q 3</v>
      </c>
      <c r="N8472"/>
    </row>
    <row r="8473" spans="1:14" ht="14.25" x14ac:dyDescent="0.2">
      <c r="A8473" s="42" t="s">
        <v>29</v>
      </c>
      <c r="B8473" s="44" t="s">
        <v>21</v>
      </c>
      <c r="C8473" s="44" t="s">
        <v>58</v>
      </c>
      <c r="D8473" s="43">
        <v>194927.796</v>
      </c>
      <c r="E8473" s="43">
        <v>-325433.815</v>
      </c>
      <c r="F8473" s="45">
        <v>-53370</v>
      </c>
      <c r="G8473" s="45">
        <v>-60050</v>
      </c>
      <c r="H8473" s="45">
        <v>-61280</v>
      </c>
      <c r="I8473" s="55">
        <f>pro[[#This Row],[Admin expenses 3]]+pro[[#This Row],[Admin expenses 2]]+pro[[#This Row],[Admin expenses 1]]+pro[[#This Row],[COGS]]</f>
        <v>-500133.815</v>
      </c>
      <c r="J8473" s="55">
        <f>pro[[#This Row],[Revenue]]+pro[[#This Row],[AdminExp]]</f>
        <v>-305206.01899999997</v>
      </c>
      <c r="K8473" s="83">
        <f>pro[[#This Row],[Profit]]/pro[[#This Row],[Revenue]]</f>
        <v>-1.5657388287507235</v>
      </c>
      <c r="L8473" s="56">
        <f t="shared" si="132"/>
        <v>8</v>
      </c>
      <c r="M8473" s="82" t="str">
        <f>"Q"&amp;" "&amp;VLOOKUP(pro[[#This Row],[Period]],Mapping!A:B,2,0)</f>
        <v>Q 3</v>
      </c>
      <c r="N8473"/>
    </row>
    <row r="8474" spans="1:14" ht="14.25" x14ac:dyDescent="0.2">
      <c r="A8474" s="42" t="s">
        <v>29</v>
      </c>
      <c r="B8474" s="44" t="s">
        <v>21</v>
      </c>
      <c r="C8474" s="44" t="s">
        <v>59</v>
      </c>
      <c r="D8474" s="43">
        <v>531022.95399999991</v>
      </c>
      <c r="E8474" s="43">
        <v>-52798.409999999996</v>
      </c>
      <c r="F8474" s="45">
        <v>-48700</v>
      </c>
      <c r="G8474" s="45">
        <v>-107190</v>
      </c>
      <c r="H8474" s="45">
        <v>-106290</v>
      </c>
      <c r="I8474" s="55">
        <f>pro[[#This Row],[Admin expenses 3]]+pro[[#This Row],[Admin expenses 2]]+pro[[#This Row],[Admin expenses 1]]+pro[[#This Row],[COGS]]</f>
        <v>-314978.40999999997</v>
      </c>
      <c r="J8474" s="55">
        <f>pro[[#This Row],[Revenue]]+pro[[#This Row],[AdminExp]]</f>
        <v>216044.54399999994</v>
      </c>
      <c r="K8474" s="83">
        <f>pro[[#This Row],[Profit]]/pro[[#This Row],[Revenue]]</f>
        <v>0.4068459609375002</v>
      </c>
      <c r="L8474" s="56">
        <f t="shared" si="132"/>
        <v>8</v>
      </c>
      <c r="M8474" s="82" t="str">
        <f>"Q"&amp;" "&amp;VLOOKUP(pro[[#This Row],[Period]],Mapping!A:B,2,0)</f>
        <v>Q 3</v>
      </c>
      <c r="N8474"/>
    </row>
    <row r="8475" spans="1:14" ht="14.25" x14ac:dyDescent="0.2">
      <c r="A8475" s="42" t="s">
        <v>29</v>
      </c>
      <c r="B8475" s="44" t="s">
        <v>21</v>
      </c>
      <c r="C8475" s="44" t="s">
        <v>60</v>
      </c>
      <c r="D8475" s="43">
        <v>195914.19399999999</v>
      </c>
      <c r="E8475" s="43">
        <v>-85637.93</v>
      </c>
      <c r="F8475" s="45">
        <v>-57990</v>
      </c>
      <c r="G8475" s="45">
        <v>-79650</v>
      </c>
      <c r="H8475" s="45">
        <v>-54800</v>
      </c>
      <c r="I8475" s="55">
        <f>pro[[#This Row],[Admin expenses 3]]+pro[[#This Row],[Admin expenses 2]]+pro[[#This Row],[Admin expenses 1]]+pro[[#This Row],[COGS]]</f>
        <v>-278077.93</v>
      </c>
      <c r="J8475" s="55">
        <f>pro[[#This Row],[Revenue]]+pro[[#This Row],[AdminExp]]</f>
        <v>-82163.736000000004</v>
      </c>
      <c r="K8475" s="83">
        <f>pro[[#This Row],[Profit]]/pro[[#This Row],[Revenue]]</f>
        <v>-0.4193863360405628</v>
      </c>
      <c r="L8475" s="56">
        <f t="shared" si="132"/>
        <v>8</v>
      </c>
      <c r="M8475" s="82" t="str">
        <f>"Q"&amp;" "&amp;VLOOKUP(pro[[#This Row],[Period]],Mapping!A:B,2,0)</f>
        <v>Q 3</v>
      </c>
      <c r="N8475"/>
    </row>
    <row r="8476" spans="1:14" ht="14.25" x14ac:dyDescent="0.2">
      <c r="A8476" s="42" t="s">
        <v>29</v>
      </c>
      <c r="B8476" s="44" t="s">
        <v>21</v>
      </c>
      <c r="C8476" s="44" t="s">
        <v>57</v>
      </c>
      <c r="D8476" s="43">
        <v>20578.585999999999</v>
      </c>
      <c r="E8476" s="43">
        <v>-14435.889999999998</v>
      </c>
      <c r="F8476" s="45">
        <v>-12340</v>
      </c>
      <c r="G8476" s="45">
        <v>-55390</v>
      </c>
      <c r="H8476" s="45">
        <v>-63620</v>
      </c>
      <c r="I8476" s="55">
        <f>pro[[#This Row],[Admin expenses 3]]+pro[[#This Row],[Admin expenses 2]]+pro[[#This Row],[Admin expenses 1]]+pro[[#This Row],[COGS]]</f>
        <v>-145785.88999999998</v>
      </c>
      <c r="J8476" s="55">
        <f>pro[[#This Row],[Revenue]]+pro[[#This Row],[AdminExp]]</f>
        <v>-125207.30399999999</v>
      </c>
      <c r="K8476" s="83">
        <f>pro[[#This Row],[Profit]]/pro[[#This Row],[Revenue]]</f>
        <v>-6.0843492356569104</v>
      </c>
      <c r="L8476" s="56">
        <f t="shared" si="132"/>
        <v>8</v>
      </c>
      <c r="M8476" s="82" t="str">
        <f>"Q"&amp;" "&amp;VLOOKUP(pro[[#This Row],[Period]],Mapping!A:B,2,0)</f>
        <v>Q 3</v>
      </c>
      <c r="N8476"/>
    </row>
    <row r="8477" spans="1:14" ht="14.25" x14ac:dyDescent="0.2">
      <c r="A8477" s="42" t="s">
        <v>29</v>
      </c>
      <c r="B8477" s="44" t="s">
        <v>21</v>
      </c>
      <c r="C8477" s="44" t="s">
        <v>58</v>
      </c>
      <c r="D8477" s="43">
        <v>19769.728999999999</v>
      </c>
      <c r="E8477" s="43">
        <v>-5367.2149999999992</v>
      </c>
      <c r="F8477" s="45">
        <v>-17910</v>
      </c>
      <c r="G8477" s="45">
        <v>-68500</v>
      </c>
      <c r="H8477" s="45">
        <v>-107780</v>
      </c>
      <c r="I8477" s="55">
        <f>pro[[#This Row],[Admin expenses 3]]+pro[[#This Row],[Admin expenses 2]]+pro[[#This Row],[Admin expenses 1]]+pro[[#This Row],[COGS]]</f>
        <v>-199557.215</v>
      </c>
      <c r="J8477" s="55">
        <f>pro[[#This Row],[Revenue]]+pro[[#This Row],[AdminExp]]</f>
        <v>-179787.486</v>
      </c>
      <c r="K8477" s="83">
        <f>pro[[#This Row],[Profit]]/pro[[#This Row],[Revenue]]</f>
        <v>-9.0940794383170349</v>
      </c>
      <c r="L8477" s="56">
        <f t="shared" si="132"/>
        <v>8</v>
      </c>
      <c r="M8477" s="82" t="str">
        <f>"Q"&amp;" "&amp;VLOOKUP(pro[[#This Row],[Period]],Mapping!A:B,2,0)</f>
        <v>Q 3</v>
      </c>
      <c r="N8477"/>
    </row>
    <row r="8478" spans="1:14" ht="14.25" x14ac:dyDescent="0.2">
      <c r="A8478" s="42" t="s">
        <v>29</v>
      </c>
      <c r="B8478" s="44" t="s">
        <v>21</v>
      </c>
      <c r="C8478" s="44" t="s">
        <v>59</v>
      </c>
      <c r="D8478" s="43">
        <v>15445.184999999998</v>
      </c>
      <c r="E8478" s="43">
        <v>-15219.924999999999</v>
      </c>
      <c r="F8478" s="45">
        <v>-80120</v>
      </c>
      <c r="G8478" s="45">
        <v>-38160</v>
      </c>
      <c r="H8478" s="45">
        <v>-61320</v>
      </c>
      <c r="I8478" s="55">
        <f>pro[[#This Row],[Admin expenses 3]]+pro[[#This Row],[Admin expenses 2]]+pro[[#This Row],[Admin expenses 1]]+pro[[#This Row],[COGS]]</f>
        <v>-194819.92499999999</v>
      </c>
      <c r="J8478" s="55">
        <f>pro[[#This Row],[Revenue]]+pro[[#This Row],[AdminExp]]</f>
        <v>-179374.74</v>
      </c>
      <c r="K8478" s="83">
        <f>pro[[#This Row],[Profit]]/pro[[#This Row],[Revenue]]</f>
        <v>-11.613634928943876</v>
      </c>
      <c r="L8478" s="56">
        <f t="shared" si="132"/>
        <v>8</v>
      </c>
      <c r="M8478" s="82" t="str">
        <f>"Q"&amp;" "&amp;VLOOKUP(pro[[#This Row],[Period]],Mapping!A:B,2,0)</f>
        <v>Q 3</v>
      </c>
      <c r="N8478"/>
    </row>
    <row r="8479" spans="1:14" ht="14.25" x14ac:dyDescent="0.2">
      <c r="A8479" s="42" t="s">
        <v>29</v>
      </c>
      <c r="B8479" s="44" t="s">
        <v>21</v>
      </c>
      <c r="C8479" s="44" t="s">
        <v>60</v>
      </c>
      <c r="D8479" s="43">
        <v>74032.364000000001</v>
      </c>
      <c r="E8479" s="43">
        <v>-13320.089999999997</v>
      </c>
      <c r="F8479" s="45">
        <v>-40930</v>
      </c>
      <c r="G8479" s="45">
        <v>-106970</v>
      </c>
      <c r="H8479" s="45">
        <v>-96170</v>
      </c>
      <c r="I8479" s="55">
        <f>pro[[#This Row],[Admin expenses 3]]+pro[[#This Row],[Admin expenses 2]]+pro[[#This Row],[Admin expenses 1]]+pro[[#This Row],[COGS]]</f>
        <v>-257390.09</v>
      </c>
      <c r="J8479" s="55">
        <f>pro[[#This Row],[Revenue]]+pro[[#This Row],[AdminExp]]</f>
        <v>-183357.726</v>
      </c>
      <c r="K8479" s="83">
        <f>pro[[#This Row],[Profit]]/pro[[#This Row],[Revenue]]</f>
        <v>-2.4767239095593379</v>
      </c>
      <c r="L8479" s="56">
        <f t="shared" si="132"/>
        <v>8</v>
      </c>
      <c r="M8479" s="82" t="str">
        <f>"Q"&amp;" "&amp;VLOOKUP(pro[[#This Row],[Period]],Mapping!A:B,2,0)</f>
        <v>Q 3</v>
      </c>
      <c r="N8479"/>
    </row>
    <row r="8480" spans="1:14" ht="14.25" x14ac:dyDescent="0.2">
      <c r="A8480" s="42" t="s">
        <v>29</v>
      </c>
      <c r="B8480" s="44" t="s">
        <v>21</v>
      </c>
      <c r="C8480" s="44" t="s">
        <v>57</v>
      </c>
      <c r="D8480" s="43">
        <v>12244.442000000001</v>
      </c>
      <c r="E8480" s="43">
        <v>-7230.7550000000001</v>
      </c>
      <c r="F8480" s="45">
        <v>-24340</v>
      </c>
      <c r="G8480" s="45">
        <v>-21020</v>
      </c>
      <c r="H8480" s="45">
        <v>-79230</v>
      </c>
      <c r="I8480" s="55">
        <f>pro[[#This Row],[Admin expenses 3]]+pro[[#This Row],[Admin expenses 2]]+pro[[#This Row],[Admin expenses 1]]+pro[[#This Row],[COGS]]</f>
        <v>-131820.755</v>
      </c>
      <c r="J8480" s="55">
        <f>pro[[#This Row],[Revenue]]+pro[[#This Row],[AdminExp]]</f>
        <v>-119576.31300000001</v>
      </c>
      <c r="K8480" s="83">
        <f>pro[[#This Row],[Profit]]/pro[[#This Row],[Revenue]]</f>
        <v>-9.7657625394444274</v>
      </c>
      <c r="L8480" s="56">
        <f t="shared" si="132"/>
        <v>8</v>
      </c>
      <c r="M8480" s="82" t="str">
        <f>"Q"&amp;" "&amp;VLOOKUP(pro[[#This Row],[Period]],Mapping!A:B,2,0)</f>
        <v>Q 3</v>
      </c>
      <c r="N8480"/>
    </row>
    <row r="8481" spans="1:14" ht="14.25" x14ac:dyDescent="0.2">
      <c r="A8481" s="42" t="s">
        <v>29</v>
      </c>
      <c r="B8481" s="44" t="s">
        <v>21</v>
      </c>
      <c r="C8481" s="44" t="s">
        <v>57</v>
      </c>
      <c r="D8481" s="43">
        <v>10410.910999999998</v>
      </c>
      <c r="E8481" s="43">
        <v>-6174.1469999999999</v>
      </c>
      <c r="F8481" s="45">
        <v>-62020</v>
      </c>
      <c r="G8481" s="45">
        <v>-107590</v>
      </c>
      <c r="H8481" s="45">
        <v>-104920</v>
      </c>
      <c r="I8481" s="55">
        <f>pro[[#This Row],[Admin expenses 3]]+pro[[#This Row],[Admin expenses 2]]+pro[[#This Row],[Admin expenses 1]]+pro[[#This Row],[COGS]]</f>
        <v>-280704.147</v>
      </c>
      <c r="J8481" s="55">
        <f>pro[[#This Row],[Revenue]]+pro[[#This Row],[AdminExp]]</f>
        <v>-270293.23599999998</v>
      </c>
      <c r="K8481" s="83">
        <f>pro[[#This Row],[Profit]]/pro[[#This Row],[Revenue]]</f>
        <v>-25.962496077432611</v>
      </c>
      <c r="L8481" s="56">
        <f t="shared" si="132"/>
        <v>8</v>
      </c>
      <c r="M8481" s="82" t="str">
        <f>"Q"&amp;" "&amp;VLOOKUP(pro[[#This Row],[Period]],Mapping!A:B,2,0)</f>
        <v>Q 3</v>
      </c>
      <c r="N8481"/>
    </row>
    <row r="8482" spans="1:14" ht="14.25" x14ac:dyDescent="0.2">
      <c r="A8482" s="42" t="s">
        <v>29</v>
      </c>
      <c r="B8482" s="44" t="s">
        <v>21</v>
      </c>
      <c r="C8482" s="44" t="s">
        <v>58</v>
      </c>
      <c r="D8482" s="43">
        <v>32402.726999999999</v>
      </c>
      <c r="E8482" s="43">
        <v>-13201.208999999999</v>
      </c>
      <c r="F8482" s="45">
        <v>-39540</v>
      </c>
      <c r="G8482" s="45">
        <v>-31430</v>
      </c>
      <c r="H8482" s="45">
        <v>-30540</v>
      </c>
      <c r="I8482" s="55">
        <f>pro[[#This Row],[Admin expenses 3]]+pro[[#This Row],[Admin expenses 2]]+pro[[#This Row],[Admin expenses 1]]+pro[[#This Row],[COGS]]</f>
        <v>-114711.209</v>
      </c>
      <c r="J8482" s="55">
        <f>pro[[#This Row],[Revenue]]+pro[[#This Row],[AdminExp]]</f>
        <v>-82308.482000000004</v>
      </c>
      <c r="K8482" s="83">
        <f>pro[[#This Row],[Profit]]/pro[[#This Row],[Revenue]]</f>
        <v>-2.5401714491499439</v>
      </c>
      <c r="L8482" s="56">
        <f t="shared" si="132"/>
        <v>8</v>
      </c>
      <c r="M8482" s="82" t="str">
        <f>"Q"&amp;" "&amp;VLOOKUP(pro[[#This Row],[Period]],Mapping!A:B,2,0)</f>
        <v>Q 3</v>
      </c>
      <c r="N8482"/>
    </row>
    <row r="8483" spans="1:14" ht="14.25" x14ac:dyDescent="0.2">
      <c r="A8483" s="42" t="s">
        <v>29</v>
      </c>
      <c r="B8483" s="44" t="s">
        <v>21</v>
      </c>
      <c r="C8483" s="44" t="s">
        <v>59</v>
      </c>
      <c r="D8483" s="43">
        <v>39983.453999999998</v>
      </c>
      <c r="E8483" s="43">
        <v>-33606.922999999995</v>
      </c>
      <c r="F8483" s="45">
        <v>-28180</v>
      </c>
      <c r="G8483" s="45">
        <v>-74900</v>
      </c>
      <c r="H8483" s="45">
        <v>-68710</v>
      </c>
      <c r="I8483" s="55">
        <f>pro[[#This Row],[Admin expenses 3]]+pro[[#This Row],[Admin expenses 2]]+pro[[#This Row],[Admin expenses 1]]+pro[[#This Row],[COGS]]</f>
        <v>-205396.92300000001</v>
      </c>
      <c r="J8483" s="55">
        <f>pro[[#This Row],[Revenue]]+pro[[#This Row],[AdminExp]]</f>
        <v>-165413.46900000001</v>
      </c>
      <c r="K8483" s="83">
        <f>pro[[#This Row],[Profit]]/pro[[#This Row],[Revenue]]</f>
        <v>-4.1370480149113682</v>
      </c>
      <c r="L8483" s="56">
        <f t="shared" si="132"/>
        <v>8</v>
      </c>
      <c r="M8483" s="82" t="str">
        <f>"Q"&amp;" "&amp;VLOOKUP(pro[[#This Row],[Period]],Mapping!A:B,2,0)</f>
        <v>Q 3</v>
      </c>
      <c r="N8483"/>
    </row>
    <row r="8484" spans="1:14" ht="14.25" x14ac:dyDescent="0.2">
      <c r="A8484" s="42" t="s">
        <v>29</v>
      </c>
      <c r="B8484" s="44" t="s">
        <v>21</v>
      </c>
      <c r="C8484" s="44" t="s">
        <v>57</v>
      </c>
      <c r="D8484" s="43">
        <v>129815.97999999998</v>
      </c>
      <c r="E8484" s="43">
        <v>-90751.121999999988</v>
      </c>
      <c r="F8484" s="45">
        <v>-85670</v>
      </c>
      <c r="G8484" s="45">
        <v>-30200</v>
      </c>
      <c r="H8484" s="45">
        <v>-80040</v>
      </c>
      <c r="I8484" s="55">
        <f>pro[[#This Row],[Admin expenses 3]]+pro[[#This Row],[Admin expenses 2]]+pro[[#This Row],[Admin expenses 1]]+pro[[#This Row],[COGS]]</f>
        <v>-286661.12199999997</v>
      </c>
      <c r="J8484" s="55">
        <f>pro[[#This Row],[Revenue]]+pro[[#This Row],[AdminExp]]</f>
        <v>-156845.14199999999</v>
      </c>
      <c r="K8484" s="83">
        <f>pro[[#This Row],[Profit]]/pro[[#This Row],[Revenue]]</f>
        <v>-1.2082113619602148</v>
      </c>
      <c r="L8484" s="56">
        <f t="shared" si="132"/>
        <v>8</v>
      </c>
      <c r="M8484" s="82" t="str">
        <f>"Q"&amp;" "&amp;VLOOKUP(pro[[#This Row],[Period]],Mapping!A:B,2,0)</f>
        <v>Q 3</v>
      </c>
      <c r="N8484"/>
    </row>
    <row r="8485" spans="1:14" ht="14.25" x14ac:dyDescent="0.2">
      <c r="A8485" s="42" t="s">
        <v>29</v>
      </c>
      <c r="B8485" s="44" t="s">
        <v>21</v>
      </c>
      <c r="C8485" s="44" t="s">
        <v>58</v>
      </c>
      <c r="D8485" s="43">
        <v>217145.58599999998</v>
      </c>
      <c r="E8485" s="43">
        <v>-148037.87600000002</v>
      </c>
      <c r="F8485" s="45">
        <v>-57640</v>
      </c>
      <c r="G8485" s="45">
        <v>-68420</v>
      </c>
      <c r="H8485" s="45">
        <v>-65130</v>
      </c>
      <c r="I8485" s="55">
        <f>pro[[#This Row],[Admin expenses 3]]+pro[[#This Row],[Admin expenses 2]]+pro[[#This Row],[Admin expenses 1]]+pro[[#This Row],[COGS]]</f>
        <v>-339227.87600000005</v>
      </c>
      <c r="J8485" s="55">
        <f>pro[[#This Row],[Revenue]]+pro[[#This Row],[AdminExp]]</f>
        <v>-122082.29000000007</v>
      </c>
      <c r="K8485" s="83">
        <f>pro[[#This Row],[Profit]]/pro[[#This Row],[Revenue]]</f>
        <v>-0.56221400696581547</v>
      </c>
      <c r="L8485" s="56">
        <f t="shared" si="132"/>
        <v>8</v>
      </c>
      <c r="M8485" s="82" t="str">
        <f>"Q"&amp;" "&amp;VLOOKUP(pro[[#This Row],[Period]],Mapping!A:B,2,0)</f>
        <v>Q 3</v>
      </c>
      <c r="N8485"/>
    </row>
    <row r="8486" spans="1:14" ht="14.25" x14ac:dyDescent="0.2">
      <c r="A8486" s="42" t="s">
        <v>29</v>
      </c>
      <c r="B8486" s="44" t="s">
        <v>21</v>
      </c>
      <c r="C8486" s="44" t="s">
        <v>59</v>
      </c>
      <c r="D8486" s="43">
        <v>208919.12299999999</v>
      </c>
      <c r="E8486" s="43">
        <v>-85117.031999999992</v>
      </c>
      <c r="F8486" s="45">
        <v>-42420</v>
      </c>
      <c r="G8486" s="45">
        <v>-53220</v>
      </c>
      <c r="H8486" s="45">
        <v>-104990</v>
      </c>
      <c r="I8486" s="55">
        <f>pro[[#This Row],[Admin expenses 3]]+pro[[#This Row],[Admin expenses 2]]+pro[[#This Row],[Admin expenses 1]]+pro[[#This Row],[COGS]]</f>
        <v>-285747.03200000001</v>
      </c>
      <c r="J8486" s="55">
        <f>pro[[#This Row],[Revenue]]+pro[[#This Row],[AdminExp]]</f>
        <v>-76827.909000000014</v>
      </c>
      <c r="K8486" s="83">
        <f>pro[[#This Row],[Profit]]/pro[[#This Row],[Revenue]]</f>
        <v>-0.36773995552336308</v>
      </c>
      <c r="L8486" s="56">
        <f t="shared" si="132"/>
        <v>8</v>
      </c>
      <c r="M8486" s="82" t="str">
        <f>"Q"&amp;" "&amp;VLOOKUP(pro[[#This Row],[Period]],Mapping!A:B,2,0)</f>
        <v>Q 3</v>
      </c>
      <c r="N8486"/>
    </row>
    <row r="8487" spans="1:14" ht="14.25" x14ac:dyDescent="0.2">
      <c r="A8487" s="42" t="s">
        <v>29</v>
      </c>
      <c r="B8487" s="44" t="s">
        <v>21</v>
      </c>
      <c r="C8487" s="44" t="s">
        <v>57</v>
      </c>
      <c r="D8487" s="43">
        <v>198064.29299999998</v>
      </c>
      <c r="E8487" s="43">
        <v>-81267.788</v>
      </c>
      <c r="F8487" s="45">
        <v>-14060</v>
      </c>
      <c r="G8487" s="45">
        <v>-21600</v>
      </c>
      <c r="H8487" s="45">
        <v>-40620</v>
      </c>
      <c r="I8487" s="55">
        <f>pro[[#This Row],[Admin expenses 3]]+pro[[#This Row],[Admin expenses 2]]+pro[[#This Row],[Admin expenses 1]]+pro[[#This Row],[COGS]]</f>
        <v>-157547.788</v>
      </c>
      <c r="J8487" s="55">
        <f>pro[[#This Row],[Revenue]]+pro[[#This Row],[AdminExp]]</f>
        <v>40516.504999999976</v>
      </c>
      <c r="K8487" s="83">
        <f>pro[[#This Row],[Profit]]/pro[[#This Row],[Revenue]]</f>
        <v>0.2045623892439814</v>
      </c>
      <c r="L8487" s="56">
        <f t="shared" si="132"/>
        <v>8</v>
      </c>
      <c r="M8487" s="82" t="str">
        <f>"Q"&amp;" "&amp;VLOOKUP(pro[[#This Row],[Period]],Mapping!A:B,2,0)</f>
        <v>Q 3</v>
      </c>
      <c r="N8487"/>
    </row>
    <row r="8488" spans="1:14" ht="14.25" x14ac:dyDescent="0.2">
      <c r="A8488" s="42" t="s">
        <v>29</v>
      </c>
      <c r="B8488" s="44" t="s">
        <v>21</v>
      </c>
      <c r="C8488" s="44" t="s">
        <v>58</v>
      </c>
      <c r="D8488" s="43">
        <v>2897965.3849999998</v>
      </c>
      <c r="E8488" s="43">
        <v>-31877.964999999997</v>
      </c>
      <c r="F8488" s="45">
        <v>-53190</v>
      </c>
      <c r="G8488" s="45">
        <v>-19280</v>
      </c>
      <c r="H8488" s="45">
        <v>-89360</v>
      </c>
      <c r="I8488" s="55">
        <f>pro[[#This Row],[Admin expenses 3]]+pro[[#This Row],[Admin expenses 2]]+pro[[#This Row],[Admin expenses 1]]+pro[[#This Row],[COGS]]</f>
        <v>-193707.965</v>
      </c>
      <c r="J8488" s="55">
        <f>pro[[#This Row],[Revenue]]+pro[[#This Row],[AdminExp]]</f>
        <v>2704257.42</v>
      </c>
      <c r="K8488" s="83">
        <f>pro[[#This Row],[Profit]]/pro[[#This Row],[Revenue]]</f>
        <v>0.93315725370543035</v>
      </c>
      <c r="L8488" s="56">
        <f t="shared" si="132"/>
        <v>8</v>
      </c>
      <c r="M8488" s="82" t="str">
        <f>"Q"&amp;" "&amp;VLOOKUP(pro[[#This Row],[Period]],Mapping!A:B,2,0)</f>
        <v>Q 3</v>
      </c>
      <c r="N8488"/>
    </row>
    <row r="8489" spans="1:14" ht="14.25" x14ac:dyDescent="0.2">
      <c r="A8489" s="42" t="s">
        <v>29</v>
      </c>
      <c r="B8489" s="44" t="s">
        <v>21</v>
      </c>
      <c r="C8489" s="44" t="s">
        <v>59</v>
      </c>
      <c r="D8489" s="43">
        <v>746780.55900000001</v>
      </c>
      <c r="E8489" s="43">
        <v>-15795.485999999999</v>
      </c>
      <c r="F8489" s="45">
        <v>-92190</v>
      </c>
      <c r="G8489" s="45">
        <v>-66830</v>
      </c>
      <c r="H8489" s="45">
        <v>-24610</v>
      </c>
      <c r="I8489" s="55">
        <f>pro[[#This Row],[Admin expenses 3]]+pro[[#This Row],[Admin expenses 2]]+pro[[#This Row],[Admin expenses 1]]+pro[[#This Row],[COGS]]</f>
        <v>-199425.486</v>
      </c>
      <c r="J8489" s="55">
        <f>pro[[#This Row],[Revenue]]+pro[[#This Row],[AdminExp]]</f>
        <v>547355.07299999997</v>
      </c>
      <c r="K8489" s="83">
        <f>pro[[#This Row],[Profit]]/pro[[#This Row],[Revenue]]</f>
        <v>0.73295302937847362</v>
      </c>
      <c r="L8489" s="56">
        <f t="shared" si="132"/>
        <v>8</v>
      </c>
      <c r="M8489" s="82" t="str">
        <f>"Q"&amp;" "&amp;VLOOKUP(pro[[#This Row],[Period]],Mapping!A:B,2,0)</f>
        <v>Q 3</v>
      </c>
      <c r="N8489"/>
    </row>
    <row r="8490" spans="1:14" ht="14.25" x14ac:dyDescent="0.2">
      <c r="A8490" s="42" t="s">
        <v>29</v>
      </c>
      <c r="B8490" s="44" t="s">
        <v>21</v>
      </c>
      <c r="C8490" s="44" t="s">
        <v>57</v>
      </c>
      <c r="D8490" s="43">
        <v>1383509.659</v>
      </c>
      <c r="E8490" s="43">
        <v>-162382.962</v>
      </c>
      <c r="F8490" s="45">
        <v>-87710</v>
      </c>
      <c r="G8490" s="45">
        <v>-32560</v>
      </c>
      <c r="H8490" s="45">
        <v>-59200</v>
      </c>
      <c r="I8490" s="55">
        <f>pro[[#This Row],[Admin expenses 3]]+pro[[#This Row],[Admin expenses 2]]+pro[[#This Row],[Admin expenses 1]]+pro[[#This Row],[COGS]]</f>
        <v>-341852.962</v>
      </c>
      <c r="J8490" s="55">
        <f>pro[[#This Row],[Revenue]]+pro[[#This Row],[AdminExp]]</f>
        <v>1041656.6969999999</v>
      </c>
      <c r="K8490" s="83">
        <f>pro[[#This Row],[Profit]]/pro[[#This Row],[Revenue]]</f>
        <v>0.7529088721743431</v>
      </c>
      <c r="L8490" s="56">
        <f t="shared" si="132"/>
        <v>8</v>
      </c>
      <c r="M8490" s="82" t="str">
        <f>"Q"&amp;" "&amp;VLOOKUP(pro[[#This Row],[Period]],Mapping!A:B,2,0)</f>
        <v>Q 3</v>
      </c>
      <c r="N8490"/>
    </row>
    <row r="8491" spans="1:14" ht="14.25" x14ac:dyDescent="0.2">
      <c r="A8491" s="42" t="s">
        <v>29</v>
      </c>
      <c r="B8491" s="44" t="s">
        <v>21</v>
      </c>
      <c r="C8491" s="44" t="s">
        <v>57</v>
      </c>
      <c r="D8491" s="43">
        <v>213654.658</v>
      </c>
      <c r="E8491" s="43">
        <v>-87915.73</v>
      </c>
      <c r="F8491" s="45">
        <v>-84460</v>
      </c>
      <c r="G8491" s="45">
        <v>-24790</v>
      </c>
      <c r="H8491" s="45">
        <v>-84970</v>
      </c>
      <c r="I8491" s="55">
        <f>pro[[#This Row],[Admin expenses 3]]+pro[[#This Row],[Admin expenses 2]]+pro[[#This Row],[Admin expenses 1]]+pro[[#This Row],[COGS]]</f>
        <v>-282135.73</v>
      </c>
      <c r="J8491" s="55">
        <f>pro[[#This Row],[Revenue]]+pro[[#This Row],[AdminExp]]</f>
        <v>-68481.071999999986</v>
      </c>
      <c r="K8491" s="83">
        <f>pro[[#This Row],[Profit]]/pro[[#This Row],[Revenue]]</f>
        <v>-0.32052225138007517</v>
      </c>
      <c r="L8491" s="56">
        <f t="shared" si="132"/>
        <v>8</v>
      </c>
      <c r="M8491" s="82" t="str">
        <f>"Q"&amp;" "&amp;VLOOKUP(pro[[#This Row],[Period]],Mapping!A:B,2,0)</f>
        <v>Q 3</v>
      </c>
      <c r="N8491"/>
    </row>
    <row r="8492" spans="1:14" ht="14.25" x14ac:dyDescent="0.2">
      <c r="A8492" s="42" t="s">
        <v>29</v>
      </c>
      <c r="B8492" s="44" t="s">
        <v>21</v>
      </c>
      <c r="C8492" s="44" t="s">
        <v>57</v>
      </c>
      <c r="D8492" s="43">
        <v>96682.074999999997</v>
      </c>
      <c r="E8492" s="43">
        <v>-75593.930999999997</v>
      </c>
      <c r="F8492" s="45">
        <v>-106530</v>
      </c>
      <c r="G8492" s="45">
        <v>-21350</v>
      </c>
      <c r="H8492" s="45">
        <v>-38570</v>
      </c>
      <c r="I8492" s="55">
        <f>pro[[#This Row],[Admin expenses 3]]+pro[[#This Row],[Admin expenses 2]]+pro[[#This Row],[Admin expenses 1]]+pro[[#This Row],[COGS]]</f>
        <v>-242043.93099999998</v>
      </c>
      <c r="J8492" s="55">
        <f>pro[[#This Row],[Revenue]]+pro[[#This Row],[AdminExp]]</f>
        <v>-145361.85599999997</v>
      </c>
      <c r="K8492" s="83">
        <f>pro[[#This Row],[Profit]]/pro[[#This Row],[Revenue]]</f>
        <v>-1.5035036846281999</v>
      </c>
      <c r="L8492" s="56">
        <f t="shared" si="132"/>
        <v>8</v>
      </c>
      <c r="M8492" s="82" t="str">
        <f>"Q"&amp;" "&amp;VLOOKUP(pro[[#This Row],[Period]],Mapping!A:B,2,0)</f>
        <v>Q 3</v>
      </c>
      <c r="N8492"/>
    </row>
    <row r="8493" spans="1:14" ht="14.25" x14ac:dyDescent="0.2">
      <c r="A8493" s="42" t="s">
        <v>29</v>
      </c>
      <c r="B8493" s="44" t="s">
        <v>21</v>
      </c>
      <c r="C8493" s="44" t="s">
        <v>57</v>
      </c>
      <c r="D8493" s="43">
        <v>145987.48499999999</v>
      </c>
      <c r="E8493" s="43">
        <v>-210758.149</v>
      </c>
      <c r="F8493" s="45">
        <v>-73400</v>
      </c>
      <c r="G8493" s="45">
        <v>-52270</v>
      </c>
      <c r="H8493" s="45">
        <v>-67800</v>
      </c>
      <c r="I8493" s="55">
        <f>pro[[#This Row],[Admin expenses 3]]+pro[[#This Row],[Admin expenses 2]]+pro[[#This Row],[Admin expenses 1]]+pro[[#This Row],[COGS]]</f>
        <v>-404228.14899999998</v>
      </c>
      <c r="J8493" s="55">
        <f>pro[[#This Row],[Revenue]]+pro[[#This Row],[AdminExp]]</f>
        <v>-258240.66399999999</v>
      </c>
      <c r="K8493" s="83">
        <f>pro[[#This Row],[Profit]]/pro[[#This Row],[Revenue]]</f>
        <v>-1.7689233018844048</v>
      </c>
      <c r="L8493" s="56">
        <f t="shared" si="132"/>
        <v>8</v>
      </c>
      <c r="M8493" s="82" t="str">
        <f>"Q"&amp;" "&amp;VLOOKUP(pro[[#This Row],[Period]],Mapping!A:B,2,0)</f>
        <v>Q 3</v>
      </c>
      <c r="N8493"/>
    </row>
    <row r="8494" spans="1:14" ht="14.25" x14ac:dyDescent="0.2">
      <c r="A8494" s="42" t="s">
        <v>29</v>
      </c>
      <c r="B8494" s="44" t="s">
        <v>22</v>
      </c>
      <c r="C8494" s="44" t="s">
        <v>57</v>
      </c>
      <c r="D8494" s="43">
        <v>125360.59199999999</v>
      </c>
      <c r="E8494" s="43">
        <v>-203045.40199999997</v>
      </c>
      <c r="F8494" s="45">
        <v>-82700</v>
      </c>
      <c r="G8494" s="45">
        <v>-40750</v>
      </c>
      <c r="H8494" s="45">
        <v>-83000</v>
      </c>
      <c r="I8494" s="55">
        <f>pro[[#This Row],[Admin expenses 3]]+pro[[#This Row],[Admin expenses 2]]+pro[[#This Row],[Admin expenses 1]]+pro[[#This Row],[COGS]]</f>
        <v>-409495.402</v>
      </c>
      <c r="J8494" s="55">
        <f>pro[[#This Row],[Revenue]]+pro[[#This Row],[AdminExp]]</f>
        <v>-284134.81</v>
      </c>
      <c r="K8494" s="83">
        <f>pro[[#This Row],[Profit]]/pro[[#This Row],[Revenue]]</f>
        <v>-2.2665401101488101</v>
      </c>
      <c r="L8494" s="56">
        <f t="shared" si="132"/>
        <v>8</v>
      </c>
      <c r="M8494" s="82" t="str">
        <f>"Q"&amp;" "&amp;VLOOKUP(pro[[#This Row],[Period]],Mapping!A:B,2,0)</f>
        <v>Q 3</v>
      </c>
      <c r="N8494"/>
    </row>
    <row r="8495" spans="1:14" ht="14.25" x14ac:dyDescent="0.2">
      <c r="A8495" s="42" t="s">
        <v>29</v>
      </c>
      <c r="B8495" s="44" t="s">
        <v>22</v>
      </c>
      <c r="C8495" s="44" t="s">
        <v>57</v>
      </c>
      <c r="D8495" s="43">
        <v>706645.16299999994</v>
      </c>
      <c r="E8495" s="43">
        <v>-72113.20199999999</v>
      </c>
      <c r="F8495" s="45">
        <v>-81890</v>
      </c>
      <c r="G8495" s="45">
        <v>-83530</v>
      </c>
      <c r="H8495" s="45">
        <v>-104760</v>
      </c>
      <c r="I8495" s="55">
        <f>pro[[#This Row],[Admin expenses 3]]+pro[[#This Row],[Admin expenses 2]]+pro[[#This Row],[Admin expenses 1]]+pro[[#This Row],[COGS]]</f>
        <v>-342293.20199999999</v>
      </c>
      <c r="J8495" s="55">
        <f>pro[[#This Row],[Revenue]]+pro[[#This Row],[AdminExp]]</f>
        <v>364351.96099999995</v>
      </c>
      <c r="K8495" s="83">
        <f>pro[[#This Row],[Profit]]/pro[[#This Row],[Revenue]]</f>
        <v>0.51560808744968367</v>
      </c>
      <c r="L8495" s="56">
        <f t="shared" si="132"/>
        <v>8</v>
      </c>
      <c r="M8495" s="82" t="str">
        <f>"Q"&amp;" "&amp;VLOOKUP(pro[[#This Row],[Period]],Mapping!A:B,2,0)</f>
        <v>Q 3</v>
      </c>
      <c r="N8495"/>
    </row>
    <row r="8496" spans="1:14" ht="14.25" x14ac:dyDescent="0.2">
      <c r="A8496" s="42" t="s">
        <v>29</v>
      </c>
      <c r="B8496" s="44" t="s">
        <v>22</v>
      </c>
      <c r="C8496" s="44" t="s">
        <v>57</v>
      </c>
      <c r="D8496" s="43">
        <v>2299042.8930000002</v>
      </c>
      <c r="E8496" s="43">
        <v>-1436106.7279999999</v>
      </c>
      <c r="F8496" s="45">
        <v>-41740</v>
      </c>
      <c r="G8496" s="45">
        <v>-17570</v>
      </c>
      <c r="H8496" s="45">
        <v>-82700</v>
      </c>
      <c r="I8496" s="55">
        <f>pro[[#This Row],[Admin expenses 3]]+pro[[#This Row],[Admin expenses 2]]+pro[[#This Row],[Admin expenses 1]]+pro[[#This Row],[COGS]]</f>
        <v>-1578116.7279999999</v>
      </c>
      <c r="J8496" s="55">
        <f>pro[[#This Row],[Revenue]]+pro[[#This Row],[AdminExp]]</f>
        <v>720926.16500000027</v>
      </c>
      <c r="K8496" s="83">
        <f>pro[[#This Row],[Profit]]/pro[[#This Row],[Revenue]]</f>
        <v>0.31357664843706778</v>
      </c>
      <c r="L8496" s="56">
        <f t="shared" si="132"/>
        <v>8</v>
      </c>
      <c r="M8496" s="82" t="str">
        <f>"Q"&amp;" "&amp;VLOOKUP(pro[[#This Row],[Period]],Mapping!A:B,2,0)</f>
        <v>Q 3</v>
      </c>
      <c r="N8496"/>
    </row>
    <row r="8497" spans="1:14" ht="14.25" x14ac:dyDescent="0.2">
      <c r="A8497" s="42" t="s">
        <v>29</v>
      </c>
      <c r="B8497" s="44" t="s">
        <v>22</v>
      </c>
      <c r="C8497" s="44" t="s">
        <v>57</v>
      </c>
      <c r="D8497" s="43">
        <v>20082.293000000001</v>
      </c>
      <c r="E8497" s="43">
        <v>-21295.203999999998</v>
      </c>
      <c r="F8497" s="45">
        <v>-80620</v>
      </c>
      <c r="G8497" s="45">
        <v>-40420</v>
      </c>
      <c r="H8497" s="45">
        <v>-102150</v>
      </c>
      <c r="I8497" s="55">
        <f>pro[[#This Row],[Admin expenses 3]]+pro[[#This Row],[Admin expenses 2]]+pro[[#This Row],[Admin expenses 1]]+pro[[#This Row],[COGS]]</f>
        <v>-244485.204</v>
      </c>
      <c r="J8497" s="55">
        <f>pro[[#This Row],[Revenue]]+pro[[#This Row],[AdminExp]]</f>
        <v>-224402.91099999999</v>
      </c>
      <c r="K8497" s="83">
        <f>pro[[#This Row],[Profit]]/pro[[#This Row],[Revenue]]</f>
        <v>-11.174167760623748</v>
      </c>
      <c r="L8497" s="56">
        <f t="shared" si="132"/>
        <v>8</v>
      </c>
      <c r="M8497" s="82" t="str">
        <f>"Q"&amp;" "&amp;VLOOKUP(pro[[#This Row],[Period]],Mapping!A:B,2,0)</f>
        <v>Q 3</v>
      </c>
      <c r="N8497"/>
    </row>
    <row r="8498" spans="1:14" ht="14.25" x14ac:dyDescent="0.2">
      <c r="A8498" s="42" t="s">
        <v>29</v>
      </c>
      <c r="B8498" s="44" t="s">
        <v>22</v>
      </c>
      <c r="C8498" s="44" t="s">
        <v>57</v>
      </c>
      <c r="D8498" s="43">
        <v>218429.05</v>
      </c>
      <c r="E8498" s="43">
        <v>-238538.14600000001</v>
      </c>
      <c r="F8498" s="45">
        <v>-31780</v>
      </c>
      <c r="G8498" s="45">
        <v>-105840</v>
      </c>
      <c r="H8498" s="45">
        <v>-39240</v>
      </c>
      <c r="I8498" s="55">
        <f>pro[[#This Row],[Admin expenses 3]]+pro[[#This Row],[Admin expenses 2]]+pro[[#This Row],[Admin expenses 1]]+pro[[#This Row],[COGS]]</f>
        <v>-415398.14600000001</v>
      </c>
      <c r="J8498" s="55">
        <f>pro[[#This Row],[Revenue]]+pro[[#This Row],[AdminExp]]</f>
        <v>-196969.09600000002</v>
      </c>
      <c r="K8498" s="83">
        <f>pro[[#This Row],[Profit]]/pro[[#This Row],[Revenue]]</f>
        <v>-0.90175320544588744</v>
      </c>
      <c r="L8498" s="56">
        <f t="shared" si="132"/>
        <v>8</v>
      </c>
      <c r="M8498" s="82" t="str">
        <f>"Q"&amp;" "&amp;VLOOKUP(pro[[#This Row],[Period]],Mapping!A:B,2,0)</f>
        <v>Q 3</v>
      </c>
      <c r="N8498"/>
    </row>
    <row r="8499" spans="1:14" ht="14.25" x14ac:dyDescent="0.2">
      <c r="A8499" s="42" t="s">
        <v>29</v>
      </c>
      <c r="B8499" s="44" t="s">
        <v>22</v>
      </c>
      <c r="C8499" s="44" t="s">
        <v>57</v>
      </c>
      <c r="D8499" s="43">
        <v>783933.33899999992</v>
      </c>
      <c r="E8499" s="43">
        <v>-801039.40700000001</v>
      </c>
      <c r="F8499" s="45">
        <v>-66490</v>
      </c>
      <c r="G8499" s="45">
        <v>-37230</v>
      </c>
      <c r="H8499" s="45">
        <v>-96250</v>
      </c>
      <c r="I8499" s="55">
        <f>pro[[#This Row],[Admin expenses 3]]+pro[[#This Row],[Admin expenses 2]]+pro[[#This Row],[Admin expenses 1]]+pro[[#This Row],[COGS]]</f>
        <v>-1001009.407</v>
      </c>
      <c r="J8499" s="55">
        <f>pro[[#This Row],[Revenue]]+pro[[#This Row],[AdminExp]]</f>
        <v>-217076.06800000009</v>
      </c>
      <c r="K8499" s="83">
        <f>pro[[#This Row],[Profit]]/pro[[#This Row],[Revenue]]</f>
        <v>-0.27690628424721214</v>
      </c>
      <c r="L8499" s="56">
        <f t="shared" si="132"/>
        <v>8</v>
      </c>
      <c r="M8499" s="82" t="str">
        <f>"Q"&amp;" "&amp;VLOOKUP(pro[[#This Row],[Period]],Mapping!A:B,2,0)</f>
        <v>Q 3</v>
      </c>
      <c r="N8499"/>
    </row>
    <row r="8500" spans="1:14" ht="14.25" x14ac:dyDescent="0.2">
      <c r="A8500" s="42" t="s">
        <v>29</v>
      </c>
      <c r="B8500" s="44" t="s">
        <v>22</v>
      </c>
      <c r="C8500" s="44" t="s">
        <v>57</v>
      </c>
      <c r="D8500" s="43">
        <v>1731183.3629999999</v>
      </c>
      <c r="E8500" s="43">
        <v>-1966374.7109999999</v>
      </c>
      <c r="F8500" s="45">
        <v>-83690</v>
      </c>
      <c r="G8500" s="45">
        <v>-64870</v>
      </c>
      <c r="H8500" s="45">
        <v>-32180</v>
      </c>
      <c r="I8500" s="55">
        <f>pro[[#This Row],[Admin expenses 3]]+pro[[#This Row],[Admin expenses 2]]+pro[[#This Row],[Admin expenses 1]]+pro[[#This Row],[COGS]]</f>
        <v>-2147114.7110000001</v>
      </c>
      <c r="J8500" s="55">
        <f>pro[[#This Row],[Revenue]]+pro[[#This Row],[AdminExp]]</f>
        <v>-415931.34800000023</v>
      </c>
      <c r="K8500" s="83">
        <f>pro[[#This Row],[Profit]]/pro[[#This Row],[Revenue]]</f>
        <v>-0.2402584017901056</v>
      </c>
      <c r="L8500" s="56">
        <f t="shared" si="132"/>
        <v>8</v>
      </c>
      <c r="M8500" s="82" t="str">
        <f>"Q"&amp;" "&amp;VLOOKUP(pro[[#This Row],[Period]],Mapping!A:B,2,0)</f>
        <v>Q 3</v>
      </c>
      <c r="N8500"/>
    </row>
    <row r="8501" spans="1:14" ht="14.25" x14ac:dyDescent="0.2">
      <c r="A8501" s="42" t="s">
        <v>29</v>
      </c>
      <c r="B8501" s="44" t="s">
        <v>22</v>
      </c>
      <c r="C8501" s="44" t="s">
        <v>57</v>
      </c>
      <c r="D8501" s="43">
        <v>65097.241999999991</v>
      </c>
      <c r="E8501" s="43">
        <v>-74554.675999999992</v>
      </c>
      <c r="F8501" s="45">
        <v>-35580</v>
      </c>
      <c r="G8501" s="45">
        <v>-83750</v>
      </c>
      <c r="H8501" s="45">
        <v>-28140</v>
      </c>
      <c r="I8501" s="55">
        <f>pro[[#This Row],[Admin expenses 3]]+pro[[#This Row],[Admin expenses 2]]+pro[[#This Row],[Admin expenses 1]]+pro[[#This Row],[COGS]]</f>
        <v>-222024.67599999998</v>
      </c>
      <c r="J8501" s="55">
        <f>pro[[#This Row],[Revenue]]+pro[[#This Row],[AdminExp]]</f>
        <v>-156927.43399999998</v>
      </c>
      <c r="K8501" s="83">
        <f>pro[[#This Row],[Profit]]/pro[[#This Row],[Revenue]]</f>
        <v>-2.4106617911708148</v>
      </c>
      <c r="L8501" s="56">
        <f t="shared" si="132"/>
        <v>8</v>
      </c>
      <c r="M8501" s="82" t="str">
        <f>"Q"&amp;" "&amp;VLOOKUP(pro[[#This Row],[Period]],Mapping!A:B,2,0)</f>
        <v>Q 3</v>
      </c>
      <c r="N8501"/>
    </row>
    <row r="8502" spans="1:14" ht="14.25" x14ac:dyDescent="0.2">
      <c r="A8502" s="42" t="s">
        <v>29</v>
      </c>
      <c r="B8502" s="44" t="s">
        <v>22</v>
      </c>
      <c r="C8502" s="44" t="s">
        <v>57</v>
      </c>
      <c r="D8502" s="43">
        <v>2321084.892</v>
      </c>
      <c r="E8502" s="43">
        <v>-2009947.3939999999</v>
      </c>
      <c r="F8502" s="45">
        <v>-68780</v>
      </c>
      <c r="G8502" s="45">
        <v>-54760</v>
      </c>
      <c r="H8502" s="45">
        <v>-103460</v>
      </c>
      <c r="I8502" s="55">
        <f>pro[[#This Row],[Admin expenses 3]]+pro[[#This Row],[Admin expenses 2]]+pro[[#This Row],[Admin expenses 1]]+pro[[#This Row],[COGS]]</f>
        <v>-2236947.3939999999</v>
      </c>
      <c r="J8502" s="55">
        <f>pro[[#This Row],[Revenue]]+pro[[#This Row],[AdminExp]]</f>
        <v>84137.498000000138</v>
      </c>
      <c r="K8502" s="83">
        <f>pro[[#This Row],[Profit]]/pro[[#This Row],[Revenue]]</f>
        <v>3.624921186208821E-2</v>
      </c>
      <c r="L8502" s="56">
        <f t="shared" si="132"/>
        <v>8</v>
      </c>
      <c r="M8502" s="82" t="str">
        <f>"Q"&amp;" "&amp;VLOOKUP(pro[[#This Row],[Period]],Mapping!A:B,2,0)</f>
        <v>Q 3</v>
      </c>
      <c r="N8502"/>
    </row>
    <row r="8503" spans="1:14" ht="14.25" x14ac:dyDescent="0.2">
      <c r="A8503" s="42" t="s">
        <v>29</v>
      </c>
      <c r="B8503" s="44" t="s">
        <v>22</v>
      </c>
      <c r="C8503" s="44" t="s">
        <v>57</v>
      </c>
      <c r="D8503" s="43">
        <v>1075969.5799999998</v>
      </c>
      <c r="E8503" s="43">
        <v>-303376.15700000001</v>
      </c>
      <c r="F8503" s="45">
        <v>-92220</v>
      </c>
      <c r="G8503" s="45">
        <v>-97400</v>
      </c>
      <c r="H8503" s="45">
        <v>-73490</v>
      </c>
      <c r="I8503" s="55">
        <f>pro[[#This Row],[Admin expenses 3]]+pro[[#This Row],[Admin expenses 2]]+pro[[#This Row],[Admin expenses 1]]+pro[[#This Row],[COGS]]</f>
        <v>-566486.15700000001</v>
      </c>
      <c r="J8503" s="55">
        <f>pro[[#This Row],[Revenue]]+pro[[#This Row],[AdminExp]]</f>
        <v>509483.42299999984</v>
      </c>
      <c r="K8503" s="83">
        <f>pro[[#This Row],[Profit]]/pro[[#This Row],[Revenue]]</f>
        <v>0.47351099182562384</v>
      </c>
      <c r="L8503" s="56">
        <f t="shared" si="132"/>
        <v>8</v>
      </c>
      <c r="M8503" s="82" t="str">
        <f>"Q"&amp;" "&amp;VLOOKUP(pro[[#This Row],[Period]],Mapping!A:B,2,0)</f>
        <v>Q 3</v>
      </c>
      <c r="N8503"/>
    </row>
    <row r="8504" spans="1:14" ht="14.25" x14ac:dyDescent="0.2">
      <c r="A8504" s="42" t="s">
        <v>29</v>
      </c>
      <c r="B8504" s="44" t="s">
        <v>22</v>
      </c>
      <c r="C8504" s="44" t="s">
        <v>57</v>
      </c>
      <c r="D8504" s="43">
        <v>1177676.6259999999</v>
      </c>
      <c r="E8504" s="43">
        <v>-616765.13500000001</v>
      </c>
      <c r="F8504" s="45">
        <v>-18970</v>
      </c>
      <c r="G8504" s="45">
        <v>-40260</v>
      </c>
      <c r="H8504" s="45">
        <v>-102730</v>
      </c>
      <c r="I8504" s="55">
        <f>pro[[#This Row],[Admin expenses 3]]+pro[[#This Row],[Admin expenses 2]]+pro[[#This Row],[Admin expenses 1]]+pro[[#This Row],[COGS]]</f>
        <v>-778725.13500000001</v>
      </c>
      <c r="J8504" s="55">
        <f>pro[[#This Row],[Revenue]]+pro[[#This Row],[AdminExp]]</f>
        <v>398951.49099999992</v>
      </c>
      <c r="K8504" s="83">
        <f>pro[[#This Row],[Profit]]/pro[[#This Row],[Revenue]]</f>
        <v>0.33876149207023487</v>
      </c>
      <c r="L8504" s="56">
        <f t="shared" si="132"/>
        <v>8</v>
      </c>
      <c r="M8504" s="82" t="str">
        <f>"Q"&amp;" "&amp;VLOOKUP(pro[[#This Row],[Period]],Mapping!A:B,2,0)</f>
        <v>Q 3</v>
      </c>
      <c r="N8504"/>
    </row>
    <row r="8505" spans="1:14" ht="14.25" x14ac:dyDescent="0.2">
      <c r="A8505" s="42" t="s">
        <v>29</v>
      </c>
      <c r="B8505" s="44" t="s">
        <v>22</v>
      </c>
      <c r="C8505" s="44" t="s">
        <v>57</v>
      </c>
      <c r="D8505" s="43">
        <v>739397.38599999994</v>
      </c>
      <c r="E8505" s="43">
        <v>-610928.61199999996</v>
      </c>
      <c r="F8505" s="45">
        <v>-64570</v>
      </c>
      <c r="G8505" s="45">
        <v>-63450</v>
      </c>
      <c r="H8505" s="45">
        <v>-39590</v>
      </c>
      <c r="I8505" s="55">
        <f>pro[[#This Row],[Admin expenses 3]]+pro[[#This Row],[Admin expenses 2]]+pro[[#This Row],[Admin expenses 1]]+pro[[#This Row],[COGS]]</f>
        <v>-778538.61199999996</v>
      </c>
      <c r="J8505" s="55">
        <f>pro[[#This Row],[Revenue]]+pro[[#This Row],[AdminExp]]</f>
        <v>-39141.226000000024</v>
      </c>
      <c r="K8505" s="83">
        <f>pro[[#This Row],[Profit]]/pro[[#This Row],[Revenue]]</f>
        <v>-5.2936657257806462E-2</v>
      </c>
      <c r="L8505" s="56">
        <f t="shared" si="132"/>
        <v>8</v>
      </c>
      <c r="M8505" s="82" t="str">
        <f>"Q"&amp;" "&amp;VLOOKUP(pro[[#This Row],[Period]],Mapping!A:B,2,0)</f>
        <v>Q 3</v>
      </c>
      <c r="N8505"/>
    </row>
    <row r="8506" spans="1:14" ht="14.25" x14ac:dyDescent="0.2">
      <c r="A8506" s="42" t="s">
        <v>29</v>
      </c>
      <c r="B8506" s="44" t="s">
        <v>22</v>
      </c>
      <c r="C8506" s="44" t="s">
        <v>57</v>
      </c>
      <c r="D8506" s="43">
        <v>923305.90799999994</v>
      </c>
      <c r="E8506" s="43">
        <v>-751825.29799999984</v>
      </c>
      <c r="F8506" s="45">
        <v>-51190</v>
      </c>
      <c r="G8506" s="45">
        <v>-23820</v>
      </c>
      <c r="H8506" s="45">
        <v>-61320</v>
      </c>
      <c r="I8506" s="55">
        <f>pro[[#This Row],[Admin expenses 3]]+pro[[#This Row],[Admin expenses 2]]+pro[[#This Row],[Admin expenses 1]]+pro[[#This Row],[COGS]]</f>
        <v>-888155.29799999984</v>
      </c>
      <c r="J8506" s="55">
        <f>pro[[#This Row],[Revenue]]+pro[[#This Row],[AdminExp]]</f>
        <v>35150.610000000102</v>
      </c>
      <c r="K8506" s="83">
        <f>pro[[#This Row],[Profit]]/pro[[#This Row],[Revenue]]</f>
        <v>3.8070383494177865E-2</v>
      </c>
      <c r="L8506" s="56">
        <f t="shared" si="132"/>
        <v>8</v>
      </c>
      <c r="M8506" s="82" t="str">
        <f>"Q"&amp;" "&amp;VLOOKUP(pro[[#This Row],[Period]],Mapping!A:B,2,0)</f>
        <v>Q 3</v>
      </c>
      <c r="N8506"/>
    </row>
    <row r="8507" spans="1:14" ht="14.25" x14ac:dyDescent="0.2">
      <c r="A8507" s="42" t="s">
        <v>29</v>
      </c>
      <c r="B8507" s="44" t="s">
        <v>22</v>
      </c>
      <c r="C8507" s="44" t="s">
        <v>57</v>
      </c>
      <c r="D8507" s="43">
        <v>1161098.7989999999</v>
      </c>
      <c r="E8507" s="43">
        <v>-601181.06999999995</v>
      </c>
      <c r="F8507" s="45">
        <v>-107380</v>
      </c>
      <c r="G8507" s="45">
        <v>-42510</v>
      </c>
      <c r="H8507" s="45">
        <v>-49860</v>
      </c>
      <c r="I8507" s="55">
        <f>pro[[#This Row],[Admin expenses 3]]+pro[[#This Row],[Admin expenses 2]]+pro[[#This Row],[Admin expenses 1]]+pro[[#This Row],[COGS]]</f>
        <v>-800931.07</v>
      </c>
      <c r="J8507" s="55">
        <f>pro[[#This Row],[Revenue]]+pro[[#This Row],[AdminExp]]</f>
        <v>360167.72899999993</v>
      </c>
      <c r="K8507" s="83">
        <f>pro[[#This Row],[Profit]]/pro[[#This Row],[Revenue]]</f>
        <v>0.31019559171897826</v>
      </c>
      <c r="L8507" s="56">
        <f t="shared" si="132"/>
        <v>8</v>
      </c>
      <c r="M8507" s="82" t="str">
        <f>"Q"&amp;" "&amp;VLOOKUP(pro[[#This Row],[Period]],Mapping!A:B,2,0)</f>
        <v>Q 3</v>
      </c>
      <c r="N8507"/>
    </row>
    <row r="8508" spans="1:14" ht="14.25" x14ac:dyDescent="0.2">
      <c r="A8508" s="42" t="s">
        <v>29</v>
      </c>
      <c r="B8508" s="44" t="s">
        <v>22</v>
      </c>
      <c r="C8508" s="44" t="s">
        <v>57</v>
      </c>
      <c r="D8508" s="43">
        <v>59406.668999999994</v>
      </c>
      <c r="E8508" s="43">
        <v>-54113.625999999989</v>
      </c>
      <c r="F8508" s="45">
        <v>-25790</v>
      </c>
      <c r="G8508" s="45">
        <v>-105460</v>
      </c>
      <c r="H8508" s="45">
        <v>-31390</v>
      </c>
      <c r="I8508" s="55">
        <f>pro[[#This Row],[Admin expenses 3]]+pro[[#This Row],[Admin expenses 2]]+pro[[#This Row],[Admin expenses 1]]+pro[[#This Row],[COGS]]</f>
        <v>-216753.62599999999</v>
      </c>
      <c r="J8508" s="55">
        <f>pro[[#This Row],[Revenue]]+pro[[#This Row],[AdminExp]]</f>
        <v>-157346.95699999999</v>
      </c>
      <c r="K8508" s="83">
        <f>pro[[#This Row],[Profit]]/pro[[#This Row],[Revenue]]</f>
        <v>-2.6486412998513686</v>
      </c>
      <c r="L8508" s="56">
        <f t="shared" si="132"/>
        <v>8</v>
      </c>
      <c r="M8508" s="82" t="str">
        <f>"Q"&amp;" "&amp;VLOOKUP(pro[[#This Row],[Period]],Mapping!A:B,2,0)</f>
        <v>Q 3</v>
      </c>
      <c r="N8508"/>
    </row>
    <row r="8509" spans="1:14" ht="14.25" x14ac:dyDescent="0.2">
      <c r="A8509" s="42" t="s">
        <v>29</v>
      </c>
      <c r="B8509" s="44" t="s">
        <v>22</v>
      </c>
      <c r="C8509" s="44" t="s">
        <v>57</v>
      </c>
      <c r="D8509" s="43">
        <v>201681.36099999998</v>
      </c>
      <c r="E8509" s="43">
        <v>-39224.184999999998</v>
      </c>
      <c r="F8509" s="45">
        <v>-72500</v>
      </c>
      <c r="G8509" s="45">
        <v>-44970</v>
      </c>
      <c r="H8509" s="45">
        <v>-77620</v>
      </c>
      <c r="I8509" s="55">
        <f>pro[[#This Row],[Admin expenses 3]]+pro[[#This Row],[Admin expenses 2]]+pro[[#This Row],[Admin expenses 1]]+pro[[#This Row],[COGS]]</f>
        <v>-234314.185</v>
      </c>
      <c r="J8509" s="55">
        <f>pro[[#This Row],[Revenue]]+pro[[#This Row],[AdminExp]]</f>
        <v>-32632.824000000022</v>
      </c>
      <c r="K8509" s="83">
        <f>pro[[#This Row],[Profit]]/pro[[#This Row],[Revenue]]</f>
        <v>-0.16180386644653805</v>
      </c>
      <c r="L8509" s="56">
        <f t="shared" si="132"/>
        <v>8</v>
      </c>
      <c r="M8509" s="82" t="str">
        <f>"Q"&amp;" "&amp;VLOOKUP(pro[[#This Row],[Period]],Mapping!A:B,2,0)</f>
        <v>Q 3</v>
      </c>
      <c r="N8509"/>
    </row>
    <row r="8510" spans="1:14" ht="14.25" x14ac:dyDescent="0.2">
      <c r="A8510" s="42" t="s">
        <v>29</v>
      </c>
      <c r="B8510" s="44" t="s">
        <v>22</v>
      </c>
      <c r="C8510" s="44" t="s">
        <v>57</v>
      </c>
      <c r="D8510" s="43">
        <v>425696.78899999999</v>
      </c>
      <c r="E8510" s="43">
        <v>-33062.26</v>
      </c>
      <c r="F8510" s="45">
        <v>-103590</v>
      </c>
      <c r="G8510" s="45">
        <v>-102860</v>
      </c>
      <c r="H8510" s="45">
        <v>-41070</v>
      </c>
      <c r="I8510" s="55">
        <f>pro[[#This Row],[Admin expenses 3]]+pro[[#This Row],[Admin expenses 2]]+pro[[#This Row],[Admin expenses 1]]+pro[[#This Row],[COGS]]</f>
        <v>-280582.26</v>
      </c>
      <c r="J8510" s="55">
        <f>pro[[#This Row],[Revenue]]+pro[[#This Row],[AdminExp]]</f>
        <v>145114.52899999998</v>
      </c>
      <c r="K8510" s="83">
        <f>pro[[#This Row],[Profit]]/pro[[#This Row],[Revenue]]</f>
        <v>0.34088706504196814</v>
      </c>
      <c r="L8510" s="56">
        <f t="shared" si="132"/>
        <v>8</v>
      </c>
      <c r="M8510" s="82" t="str">
        <f>"Q"&amp;" "&amp;VLOOKUP(pro[[#This Row],[Period]],Mapping!A:B,2,0)</f>
        <v>Q 3</v>
      </c>
      <c r="N8510"/>
    </row>
    <row r="8511" spans="1:14" ht="14.25" x14ac:dyDescent="0.2">
      <c r="A8511" s="42" t="s">
        <v>29</v>
      </c>
      <c r="B8511" s="44" t="s">
        <v>22</v>
      </c>
      <c r="C8511" s="44" t="s">
        <v>57</v>
      </c>
      <c r="D8511" s="43">
        <v>1627676.351</v>
      </c>
      <c r="E8511" s="43">
        <v>-136770.05299999999</v>
      </c>
      <c r="F8511" s="45">
        <v>-93560</v>
      </c>
      <c r="G8511" s="45">
        <v>-101800</v>
      </c>
      <c r="H8511" s="45">
        <v>-79270</v>
      </c>
      <c r="I8511" s="55">
        <f>pro[[#This Row],[Admin expenses 3]]+pro[[#This Row],[Admin expenses 2]]+pro[[#This Row],[Admin expenses 1]]+pro[[#This Row],[COGS]]</f>
        <v>-411400.05299999996</v>
      </c>
      <c r="J8511" s="55">
        <f>pro[[#This Row],[Revenue]]+pro[[#This Row],[AdminExp]]</f>
        <v>1216276.298</v>
      </c>
      <c r="K8511" s="83">
        <f>pro[[#This Row],[Profit]]/pro[[#This Row],[Revenue]]</f>
        <v>0.7472470170453438</v>
      </c>
      <c r="L8511" s="56">
        <f t="shared" si="132"/>
        <v>8</v>
      </c>
      <c r="M8511" s="82" t="str">
        <f>"Q"&amp;" "&amp;VLOOKUP(pro[[#This Row],[Period]],Mapping!A:B,2,0)</f>
        <v>Q 3</v>
      </c>
      <c r="N8511"/>
    </row>
    <row r="8512" spans="1:14" ht="14.25" x14ac:dyDescent="0.2">
      <c r="A8512" s="42" t="s">
        <v>29</v>
      </c>
      <c r="B8512" s="44" t="s">
        <v>22</v>
      </c>
      <c r="C8512" s="44" t="s">
        <v>57</v>
      </c>
      <c r="D8512" s="43">
        <v>670302.03099999996</v>
      </c>
      <c r="E8512" s="43">
        <v>-48766.606</v>
      </c>
      <c r="F8512" s="45">
        <v>-17900</v>
      </c>
      <c r="G8512" s="45">
        <v>-86340</v>
      </c>
      <c r="H8512" s="45">
        <v>-95760</v>
      </c>
      <c r="I8512" s="55">
        <f>pro[[#This Row],[Admin expenses 3]]+pro[[#This Row],[Admin expenses 2]]+pro[[#This Row],[Admin expenses 1]]+pro[[#This Row],[COGS]]</f>
        <v>-248766.606</v>
      </c>
      <c r="J8512" s="55">
        <f>pro[[#This Row],[Revenue]]+pro[[#This Row],[AdminExp]]</f>
        <v>421535.42499999993</v>
      </c>
      <c r="K8512" s="83">
        <f>pro[[#This Row],[Profit]]/pro[[#This Row],[Revenue]]</f>
        <v>0.62887385910367311</v>
      </c>
      <c r="L8512" s="56">
        <f t="shared" si="132"/>
        <v>8</v>
      </c>
      <c r="M8512" s="82" t="str">
        <f>"Q"&amp;" "&amp;VLOOKUP(pro[[#This Row],[Period]],Mapping!A:B,2,0)</f>
        <v>Q 3</v>
      </c>
      <c r="N8512"/>
    </row>
    <row r="8513" spans="1:14" ht="14.25" x14ac:dyDescent="0.2">
      <c r="A8513" s="42" t="s">
        <v>29</v>
      </c>
      <c r="B8513" s="44" t="s">
        <v>22</v>
      </c>
      <c r="C8513" s="44" t="s">
        <v>57</v>
      </c>
      <c r="D8513" s="43">
        <v>185586.24</v>
      </c>
      <c r="E8513" s="43">
        <v>-199104.26199999996</v>
      </c>
      <c r="F8513" s="45">
        <v>-27040</v>
      </c>
      <c r="G8513" s="45">
        <v>-45050</v>
      </c>
      <c r="H8513" s="45">
        <v>-58020</v>
      </c>
      <c r="I8513" s="55">
        <f>pro[[#This Row],[Admin expenses 3]]+pro[[#This Row],[Admin expenses 2]]+pro[[#This Row],[Admin expenses 1]]+pro[[#This Row],[COGS]]</f>
        <v>-329214.26199999999</v>
      </c>
      <c r="J8513" s="55">
        <f>pro[[#This Row],[Revenue]]+pro[[#This Row],[AdminExp]]</f>
        <v>-143628.022</v>
      </c>
      <c r="K8513" s="83">
        <f>pro[[#This Row],[Profit]]/pro[[#This Row],[Revenue]]</f>
        <v>-0.77391525363087266</v>
      </c>
      <c r="L8513" s="56">
        <f t="shared" si="132"/>
        <v>8</v>
      </c>
      <c r="M8513" s="82" t="str">
        <f>"Q"&amp;" "&amp;VLOOKUP(pro[[#This Row],[Period]],Mapping!A:B,2,0)</f>
        <v>Q 3</v>
      </c>
      <c r="N8513"/>
    </row>
    <row r="8514" spans="1:14" ht="14.25" x14ac:dyDescent="0.2">
      <c r="A8514" s="42" t="s">
        <v>29</v>
      </c>
      <c r="B8514" s="44" t="s">
        <v>22</v>
      </c>
      <c r="C8514" s="44" t="s">
        <v>57</v>
      </c>
      <c r="D8514" s="43">
        <v>151254.17300000001</v>
      </c>
      <c r="E8514" s="43">
        <v>-126646.77899999999</v>
      </c>
      <c r="F8514" s="45">
        <v>-34470</v>
      </c>
      <c r="G8514" s="45">
        <v>-32310</v>
      </c>
      <c r="H8514" s="45">
        <v>-26780</v>
      </c>
      <c r="I8514" s="55">
        <f>pro[[#This Row],[Admin expenses 3]]+pro[[#This Row],[Admin expenses 2]]+pro[[#This Row],[Admin expenses 1]]+pro[[#This Row],[COGS]]</f>
        <v>-220206.77899999998</v>
      </c>
      <c r="J8514" s="55">
        <f>pro[[#This Row],[Revenue]]+pro[[#This Row],[AdminExp]]</f>
        <v>-68952.605999999971</v>
      </c>
      <c r="K8514" s="83">
        <f>pro[[#This Row],[Profit]]/pro[[#This Row],[Revenue]]</f>
        <v>-0.4558724207893422</v>
      </c>
      <c r="L8514" s="56">
        <f t="shared" ref="L8514:L8577" si="133">MONTH(DATEVALUE(A8514&amp;"1"))</f>
        <v>8</v>
      </c>
      <c r="M8514" s="82" t="str">
        <f>"Q"&amp;" "&amp;VLOOKUP(pro[[#This Row],[Period]],Mapping!A:B,2,0)</f>
        <v>Q 3</v>
      </c>
      <c r="N8514"/>
    </row>
    <row r="8515" spans="1:14" ht="14.25" x14ac:dyDescent="0.2">
      <c r="A8515" s="42" t="s">
        <v>29</v>
      </c>
      <c r="B8515" s="44" t="s">
        <v>22</v>
      </c>
      <c r="C8515" s="44" t="s">
        <v>57</v>
      </c>
      <c r="D8515" s="43">
        <v>88398.799999999988</v>
      </c>
      <c r="E8515" s="43">
        <v>-70275.953999999998</v>
      </c>
      <c r="F8515" s="45">
        <v>-95320</v>
      </c>
      <c r="G8515" s="45">
        <v>-57400</v>
      </c>
      <c r="H8515" s="45">
        <v>-70570</v>
      </c>
      <c r="I8515" s="55">
        <f>pro[[#This Row],[Admin expenses 3]]+pro[[#This Row],[Admin expenses 2]]+pro[[#This Row],[Admin expenses 1]]+pro[[#This Row],[COGS]]</f>
        <v>-293565.95400000003</v>
      </c>
      <c r="J8515" s="55">
        <f>pro[[#This Row],[Revenue]]+pro[[#This Row],[AdminExp]]</f>
        <v>-205167.15400000004</v>
      </c>
      <c r="K8515" s="83">
        <f>pro[[#This Row],[Profit]]/pro[[#This Row],[Revenue]]</f>
        <v>-2.3209269130350192</v>
      </c>
      <c r="L8515" s="56">
        <f t="shared" si="133"/>
        <v>8</v>
      </c>
      <c r="M8515" s="82" t="str">
        <f>"Q"&amp;" "&amp;VLOOKUP(pro[[#This Row],[Period]],Mapping!A:B,2,0)</f>
        <v>Q 3</v>
      </c>
      <c r="N8515"/>
    </row>
    <row r="8516" spans="1:14" ht="14.25" x14ac:dyDescent="0.2">
      <c r="A8516" s="42" t="s">
        <v>29</v>
      </c>
      <c r="B8516" s="44" t="s">
        <v>22</v>
      </c>
      <c r="C8516" s="44" t="s">
        <v>58</v>
      </c>
      <c r="D8516" s="43">
        <v>10983.266</v>
      </c>
      <c r="E8516" s="43">
        <v>-5032.9439999999995</v>
      </c>
      <c r="F8516" s="45">
        <v>-55550</v>
      </c>
      <c r="G8516" s="45">
        <v>-58020</v>
      </c>
      <c r="H8516" s="45">
        <v>-92320</v>
      </c>
      <c r="I8516" s="55">
        <f>pro[[#This Row],[Admin expenses 3]]+pro[[#This Row],[Admin expenses 2]]+pro[[#This Row],[Admin expenses 1]]+pro[[#This Row],[COGS]]</f>
        <v>-210922.94399999999</v>
      </c>
      <c r="J8516" s="55">
        <f>pro[[#This Row],[Revenue]]+pro[[#This Row],[AdminExp]]</f>
        <v>-199939.67799999999</v>
      </c>
      <c r="K8516" s="83">
        <f>pro[[#This Row],[Profit]]/pro[[#This Row],[Revenue]]</f>
        <v>-18.20402765443357</v>
      </c>
      <c r="L8516" s="56">
        <f t="shared" si="133"/>
        <v>8</v>
      </c>
      <c r="M8516" s="82" t="str">
        <f>"Q"&amp;" "&amp;VLOOKUP(pro[[#This Row],[Period]],Mapping!A:B,2,0)</f>
        <v>Q 3</v>
      </c>
      <c r="N8516"/>
    </row>
    <row r="8517" spans="1:14" ht="14.25" x14ac:dyDescent="0.2">
      <c r="A8517" s="42" t="s">
        <v>29</v>
      </c>
      <c r="B8517" s="44" t="s">
        <v>22</v>
      </c>
      <c r="C8517" s="44" t="s">
        <v>59</v>
      </c>
      <c r="D8517" s="43">
        <v>106759.541</v>
      </c>
      <c r="E8517" s="43">
        <v>-206173.478</v>
      </c>
      <c r="F8517" s="45">
        <v>-100150</v>
      </c>
      <c r="G8517" s="45">
        <v>-98030</v>
      </c>
      <c r="H8517" s="45">
        <v>-25040</v>
      </c>
      <c r="I8517" s="55">
        <f>pro[[#This Row],[Admin expenses 3]]+pro[[#This Row],[Admin expenses 2]]+pro[[#This Row],[Admin expenses 1]]+pro[[#This Row],[COGS]]</f>
        <v>-429393.478</v>
      </c>
      <c r="J8517" s="55">
        <f>pro[[#This Row],[Revenue]]+pro[[#This Row],[AdminExp]]</f>
        <v>-322633.93700000003</v>
      </c>
      <c r="K8517" s="83">
        <f>pro[[#This Row],[Profit]]/pro[[#This Row],[Revenue]]</f>
        <v>-3.0220618595578266</v>
      </c>
      <c r="L8517" s="56">
        <f t="shared" si="133"/>
        <v>8</v>
      </c>
      <c r="M8517" s="82" t="str">
        <f>"Q"&amp;" "&amp;VLOOKUP(pro[[#This Row],[Period]],Mapping!A:B,2,0)</f>
        <v>Q 3</v>
      </c>
      <c r="N8517"/>
    </row>
    <row r="8518" spans="1:14" ht="14.25" x14ac:dyDescent="0.2">
      <c r="A8518" s="42" t="s">
        <v>29</v>
      </c>
      <c r="B8518" s="44" t="s">
        <v>22</v>
      </c>
      <c r="C8518" s="44" t="s">
        <v>57</v>
      </c>
      <c r="D8518" s="43">
        <v>186473.45500000002</v>
      </c>
      <c r="E8518" s="43">
        <v>-142100.22399999999</v>
      </c>
      <c r="F8518" s="45">
        <v>-103770</v>
      </c>
      <c r="G8518" s="45">
        <v>-14660</v>
      </c>
      <c r="H8518" s="45">
        <v>-97390</v>
      </c>
      <c r="I8518" s="55">
        <f>pro[[#This Row],[Admin expenses 3]]+pro[[#This Row],[Admin expenses 2]]+pro[[#This Row],[Admin expenses 1]]+pro[[#This Row],[COGS]]</f>
        <v>-357920.22399999999</v>
      </c>
      <c r="J8518" s="55">
        <f>pro[[#This Row],[Revenue]]+pro[[#This Row],[AdminExp]]</f>
        <v>-171446.76899999997</v>
      </c>
      <c r="K8518" s="83">
        <f>pro[[#This Row],[Profit]]/pro[[#This Row],[Revenue]]</f>
        <v>-0.9194164874566193</v>
      </c>
      <c r="L8518" s="56">
        <f t="shared" si="133"/>
        <v>8</v>
      </c>
      <c r="M8518" s="82" t="str">
        <f>"Q"&amp;" "&amp;VLOOKUP(pro[[#This Row],[Period]],Mapping!A:B,2,0)</f>
        <v>Q 3</v>
      </c>
      <c r="N8518"/>
    </row>
    <row r="8519" spans="1:14" ht="14.25" x14ac:dyDescent="0.2">
      <c r="A8519" s="42" t="s">
        <v>29</v>
      </c>
      <c r="B8519" s="44" t="s">
        <v>22</v>
      </c>
      <c r="C8519" s="44" t="s">
        <v>57</v>
      </c>
      <c r="D8519" s="43">
        <v>116061.603</v>
      </c>
      <c r="E8519" s="43">
        <v>-79837.232999999993</v>
      </c>
      <c r="F8519" s="45">
        <v>-84250</v>
      </c>
      <c r="G8519" s="45">
        <v>-94630</v>
      </c>
      <c r="H8519" s="45">
        <v>-84460</v>
      </c>
      <c r="I8519" s="55">
        <f>pro[[#This Row],[Admin expenses 3]]+pro[[#This Row],[Admin expenses 2]]+pro[[#This Row],[Admin expenses 1]]+pro[[#This Row],[COGS]]</f>
        <v>-343177.23300000001</v>
      </c>
      <c r="J8519" s="55">
        <f>pro[[#This Row],[Revenue]]+pro[[#This Row],[AdminExp]]</f>
        <v>-227115.63</v>
      </c>
      <c r="K8519" s="83">
        <f>pro[[#This Row],[Profit]]/pro[[#This Row],[Revenue]]</f>
        <v>-1.9568541544269382</v>
      </c>
      <c r="L8519" s="56">
        <f t="shared" si="133"/>
        <v>8</v>
      </c>
      <c r="M8519" s="82" t="str">
        <f>"Q"&amp;" "&amp;VLOOKUP(pro[[#This Row],[Period]],Mapping!A:B,2,0)</f>
        <v>Q 3</v>
      </c>
      <c r="N8519"/>
    </row>
    <row r="8520" spans="1:14" ht="14.25" x14ac:dyDescent="0.2">
      <c r="A8520" s="42" t="s">
        <v>29</v>
      </c>
      <c r="B8520" s="44" t="s">
        <v>22</v>
      </c>
      <c r="C8520" s="44" t="s">
        <v>57</v>
      </c>
      <c r="D8520" s="43">
        <v>527791.71199999994</v>
      </c>
      <c r="E8520" s="43">
        <v>-187423.74</v>
      </c>
      <c r="F8520" s="45">
        <v>-95640</v>
      </c>
      <c r="G8520" s="45">
        <v>-26920</v>
      </c>
      <c r="H8520" s="45">
        <v>-62120</v>
      </c>
      <c r="I8520" s="55">
        <f>pro[[#This Row],[Admin expenses 3]]+pro[[#This Row],[Admin expenses 2]]+pro[[#This Row],[Admin expenses 1]]+pro[[#This Row],[COGS]]</f>
        <v>-372103.74</v>
      </c>
      <c r="J8520" s="55">
        <f>pro[[#This Row],[Revenue]]+pro[[#This Row],[AdminExp]]</f>
        <v>155687.97199999995</v>
      </c>
      <c r="K8520" s="83">
        <f>pro[[#This Row],[Profit]]/pro[[#This Row],[Revenue]]</f>
        <v>0.29497994845360503</v>
      </c>
      <c r="L8520" s="56">
        <f t="shared" si="133"/>
        <v>8</v>
      </c>
      <c r="M8520" s="82" t="str">
        <f>"Q"&amp;" "&amp;VLOOKUP(pro[[#This Row],[Period]],Mapping!A:B,2,0)</f>
        <v>Q 3</v>
      </c>
      <c r="N8520"/>
    </row>
    <row r="8521" spans="1:14" ht="14.25" x14ac:dyDescent="0.2">
      <c r="A8521" s="42" t="s">
        <v>29</v>
      </c>
      <c r="B8521" s="44" t="s">
        <v>22</v>
      </c>
      <c r="C8521" s="44" t="s">
        <v>57</v>
      </c>
      <c r="D8521" s="43">
        <v>188762.66500000001</v>
      </c>
      <c r="E8521" s="43">
        <v>-106900.43</v>
      </c>
      <c r="F8521" s="45">
        <v>-18060</v>
      </c>
      <c r="G8521" s="45">
        <v>-44000</v>
      </c>
      <c r="H8521" s="45">
        <v>-85270</v>
      </c>
      <c r="I8521" s="55">
        <f>pro[[#This Row],[Admin expenses 3]]+pro[[#This Row],[Admin expenses 2]]+pro[[#This Row],[Admin expenses 1]]+pro[[#This Row],[COGS]]</f>
        <v>-254230.43</v>
      </c>
      <c r="J8521" s="55">
        <f>pro[[#This Row],[Revenue]]+pro[[#This Row],[AdminExp]]</f>
        <v>-65467.764999999985</v>
      </c>
      <c r="K8521" s="83">
        <f>pro[[#This Row],[Profit]]/pro[[#This Row],[Revenue]]</f>
        <v>-0.34682581431026088</v>
      </c>
      <c r="L8521" s="56">
        <f t="shared" si="133"/>
        <v>8</v>
      </c>
      <c r="M8521" s="82" t="str">
        <f>"Q"&amp;" "&amp;VLOOKUP(pro[[#This Row],[Period]],Mapping!A:B,2,0)</f>
        <v>Q 3</v>
      </c>
      <c r="N8521"/>
    </row>
    <row r="8522" spans="1:14" ht="14.25" x14ac:dyDescent="0.2">
      <c r="A8522" s="42" t="s">
        <v>29</v>
      </c>
      <c r="B8522" s="44" t="s">
        <v>22</v>
      </c>
      <c r="C8522" s="44" t="s">
        <v>57</v>
      </c>
      <c r="D8522" s="43">
        <v>191868.22899999996</v>
      </c>
      <c r="E8522" s="43">
        <v>-101490.44499999999</v>
      </c>
      <c r="F8522" s="45">
        <v>-49320</v>
      </c>
      <c r="G8522" s="45">
        <v>-76390</v>
      </c>
      <c r="H8522" s="45">
        <v>-88690</v>
      </c>
      <c r="I8522" s="55">
        <f>pro[[#This Row],[Admin expenses 3]]+pro[[#This Row],[Admin expenses 2]]+pro[[#This Row],[Admin expenses 1]]+pro[[#This Row],[COGS]]</f>
        <v>-315890.44500000001</v>
      </c>
      <c r="J8522" s="55">
        <f>pro[[#This Row],[Revenue]]+pro[[#This Row],[AdminExp]]</f>
        <v>-124022.21600000004</v>
      </c>
      <c r="K8522" s="83">
        <f>pro[[#This Row],[Profit]]/pro[[#This Row],[Revenue]]</f>
        <v>-0.64639266566639375</v>
      </c>
      <c r="L8522" s="56">
        <f t="shared" si="133"/>
        <v>8</v>
      </c>
      <c r="M8522" s="82" t="str">
        <f>"Q"&amp;" "&amp;VLOOKUP(pro[[#This Row],[Period]],Mapping!A:B,2,0)</f>
        <v>Q 3</v>
      </c>
      <c r="N8522"/>
    </row>
    <row r="8523" spans="1:14" ht="14.25" x14ac:dyDescent="0.2">
      <c r="A8523" s="42" t="s">
        <v>29</v>
      </c>
      <c r="B8523" s="44" t="s">
        <v>22</v>
      </c>
      <c r="C8523" s="44" t="s">
        <v>58</v>
      </c>
      <c r="D8523" s="43">
        <v>142804.21399999998</v>
      </c>
      <c r="E8523" s="43">
        <v>-95485.403999999995</v>
      </c>
      <c r="F8523" s="45">
        <v>-99710</v>
      </c>
      <c r="G8523" s="45">
        <v>-72840</v>
      </c>
      <c r="H8523" s="45">
        <v>-80830</v>
      </c>
      <c r="I8523" s="55">
        <f>pro[[#This Row],[Admin expenses 3]]+pro[[#This Row],[Admin expenses 2]]+pro[[#This Row],[Admin expenses 1]]+pro[[#This Row],[COGS]]</f>
        <v>-348865.40399999998</v>
      </c>
      <c r="J8523" s="55">
        <f>pro[[#This Row],[Revenue]]+pro[[#This Row],[AdminExp]]</f>
        <v>-206061.19</v>
      </c>
      <c r="K8523" s="83">
        <f>pro[[#This Row],[Profit]]/pro[[#This Row],[Revenue]]</f>
        <v>-1.4429629506591453</v>
      </c>
      <c r="L8523" s="56">
        <f t="shared" si="133"/>
        <v>8</v>
      </c>
      <c r="M8523" s="82" t="str">
        <f>"Q"&amp;" "&amp;VLOOKUP(pro[[#This Row],[Period]],Mapping!A:B,2,0)</f>
        <v>Q 3</v>
      </c>
      <c r="N8523"/>
    </row>
    <row r="8524" spans="1:14" ht="14.25" x14ac:dyDescent="0.2">
      <c r="A8524" s="42" t="s">
        <v>29</v>
      </c>
      <c r="B8524" s="44" t="s">
        <v>22</v>
      </c>
      <c r="C8524" s="44" t="s">
        <v>59</v>
      </c>
      <c r="D8524" s="43">
        <v>196901.04699999999</v>
      </c>
      <c r="E8524" s="43">
        <v>-130081.82599999999</v>
      </c>
      <c r="F8524" s="45">
        <v>-83470</v>
      </c>
      <c r="G8524" s="45">
        <v>-105590</v>
      </c>
      <c r="H8524" s="45">
        <v>-28340</v>
      </c>
      <c r="I8524" s="55">
        <f>pro[[#This Row],[Admin expenses 3]]+pro[[#This Row],[Admin expenses 2]]+pro[[#This Row],[Admin expenses 1]]+pro[[#This Row],[COGS]]</f>
        <v>-347481.826</v>
      </c>
      <c r="J8524" s="55">
        <f>pro[[#This Row],[Revenue]]+pro[[#This Row],[AdminExp]]</f>
        <v>-150580.77900000001</v>
      </c>
      <c r="K8524" s="83">
        <f>pro[[#This Row],[Profit]]/pro[[#This Row],[Revenue]]</f>
        <v>-0.76475357187917858</v>
      </c>
      <c r="L8524" s="56">
        <f t="shared" si="133"/>
        <v>8</v>
      </c>
      <c r="M8524" s="82" t="str">
        <f>"Q"&amp;" "&amp;VLOOKUP(pro[[#This Row],[Period]],Mapping!A:B,2,0)</f>
        <v>Q 3</v>
      </c>
      <c r="N8524"/>
    </row>
    <row r="8525" spans="1:14" ht="14.25" x14ac:dyDescent="0.2">
      <c r="A8525" s="42" t="s">
        <v>29</v>
      </c>
      <c r="B8525" s="44" t="s">
        <v>22</v>
      </c>
      <c r="C8525" s="44" t="s">
        <v>57</v>
      </c>
      <c r="D8525" s="43">
        <v>126298.095</v>
      </c>
      <c r="E8525" s="43">
        <v>-86578.603999999992</v>
      </c>
      <c r="F8525" s="45">
        <v>-77640</v>
      </c>
      <c r="G8525" s="45">
        <v>-59120</v>
      </c>
      <c r="H8525" s="45">
        <v>-62310</v>
      </c>
      <c r="I8525" s="55">
        <f>pro[[#This Row],[Admin expenses 3]]+pro[[#This Row],[Admin expenses 2]]+pro[[#This Row],[Admin expenses 1]]+pro[[#This Row],[COGS]]</f>
        <v>-285648.60399999999</v>
      </c>
      <c r="J8525" s="55">
        <f>pro[[#This Row],[Revenue]]+pro[[#This Row],[AdminExp]]</f>
        <v>-159350.50899999999</v>
      </c>
      <c r="K8525" s="83">
        <f>pro[[#This Row],[Profit]]/pro[[#This Row],[Revenue]]</f>
        <v>-1.2617016036544335</v>
      </c>
      <c r="L8525" s="56">
        <f t="shared" si="133"/>
        <v>8</v>
      </c>
      <c r="M8525" s="82" t="str">
        <f>"Q"&amp;" "&amp;VLOOKUP(pro[[#This Row],[Period]],Mapping!A:B,2,0)</f>
        <v>Q 3</v>
      </c>
      <c r="N8525"/>
    </row>
    <row r="8526" spans="1:14" ht="14.25" x14ac:dyDescent="0.2">
      <c r="A8526" s="42" t="s">
        <v>29</v>
      </c>
      <c r="B8526" s="44" t="s">
        <v>22</v>
      </c>
      <c r="C8526" s="44" t="s">
        <v>57</v>
      </c>
      <c r="D8526" s="43">
        <v>66638.298999999999</v>
      </c>
      <c r="E8526" s="43">
        <v>-49816.906999999992</v>
      </c>
      <c r="F8526" s="45">
        <v>-56590</v>
      </c>
      <c r="G8526" s="45">
        <v>-70000</v>
      </c>
      <c r="H8526" s="45">
        <v>-31030</v>
      </c>
      <c r="I8526" s="55">
        <f>pro[[#This Row],[Admin expenses 3]]+pro[[#This Row],[Admin expenses 2]]+pro[[#This Row],[Admin expenses 1]]+pro[[#This Row],[COGS]]</f>
        <v>-207436.90700000001</v>
      </c>
      <c r="J8526" s="55">
        <f>pro[[#This Row],[Revenue]]+pro[[#This Row],[AdminExp]]</f>
        <v>-140798.60800000001</v>
      </c>
      <c r="K8526" s="83">
        <f>pro[[#This Row],[Profit]]/pro[[#This Row],[Revenue]]</f>
        <v>-2.1128781813593411</v>
      </c>
      <c r="L8526" s="56">
        <f t="shared" si="133"/>
        <v>8</v>
      </c>
      <c r="M8526" s="82" t="str">
        <f>"Q"&amp;" "&amp;VLOOKUP(pro[[#This Row],[Period]],Mapping!A:B,2,0)</f>
        <v>Q 3</v>
      </c>
      <c r="N8526"/>
    </row>
    <row r="8527" spans="1:14" ht="14.25" x14ac:dyDescent="0.2">
      <c r="A8527" s="42" t="s">
        <v>29</v>
      </c>
      <c r="B8527" s="44" t="s">
        <v>22</v>
      </c>
      <c r="C8527" s="44" t="s">
        <v>57</v>
      </c>
      <c r="D8527" s="43">
        <v>110078.178</v>
      </c>
      <c r="E8527" s="43">
        <v>-83864.928</v>
      </c>
      <c r="F8527" s="45">
        <v>-20130</v>
      </c>
      <c r="G8527" s="45">
        <v>-106170</v>
      </c>
      <c r="H8527" s="45">
        <v>-68790</v>
      </c>
      <c r="I8527" s="55">
        <f>pro[[#This Row],[Admin expenses 3]]+pro[[#This Row],[Admin expenses 2]]+pro[[#This Row],[Admin expenses 1]]+pro[[#This Row],[COGS]]</f>
        <v>-278954.92800000001</v>
      </c>
      <c r="J8527" s="55">
        <f>pro[[#This Row],[Revenue]]+pro[[#This Row],[AdminExp]]</f>
        <v>-168876.75</v>
      </c>
      <c r="K8527" s="83">
        <f>pro[[#This Row],[Profit]]/pro[[#This Row],[Revenue]]</f>
        <v>-1.5341528454440807</v>
      </c>
      <c r="L8527" s="56">
        <f t="shared" si="133"/>
        <v>8</v>
      </c>
      <c r="M8527" s="82" t="str">
        <f>"Q"&amp;" "&amp;VLOOKUP(pro[[#This Row],[Period]],Mapping!A:B,2,0)</f>
        <v>Q 3</v>
      </c>
      <c r="N8527"/>
    </row>
    <row r="8528" spans="1:14" ht="14.25" x14ac:dyDescent="0.2">
      <c r="A8528" s="42" t="s">
        <v>29</v>
      </c>
      <c r="B8528" s="44" t="s">
        <v>22</v>
      </c>
      <c r="C8528" s="44" t="s">
        <v>58</v>
      </c>
      <c r="D8528" s="43">
        <v>80493.993999999992</v>
      </c>
      <c r="E8528" s="43">
        <v>-57403.884999999987</v>
      </c>
      <c r="F8528" s="45">
        <v>-21160</v>
      </c>
      <c r="G8528" s="45">
        <v>-21970</v>
      </c>
      <c r="H8528" s="45">
        <v>-32960</v>
      </c>
      <c r="I8528" s="55">
        <f>pro[[#This Row],[Admin expenses 3]]+pro[[#This Row],[Admin expenses 2]]+pro[[#This Row],[Admin expenses 1]]+pro[[#This Row],[COGS]]</f>
        <v>-133493.88499999998</v>
      </c>
      <c r="J8528" s="55">
        <f>pro[[#This Row],[Revenue]]+pro[[#This Row],[AdminExp]]</f>
        <v>-52999.890999999989</v>
      </c>
      <c r="K8528" s="83">
        <f>pro[[#This Row],[Profit]]/pro[[#This Row],[Revenue]]</f>
        <v>-0.65843286394758838</v>
      </c>
      <c r="L8528" s="56">
        <f t="shared" si="133"/>
        <v>8</v>
      </c>
      <c r="M8528" s="82" t="str">
        <f>"Q"&amp;" "&amp;VLOOKUP(pro[[#This Row],[Period]],Mapping!A:B,2,0)</f>
        <v>Q 3</v>
      </c>
      <c r="N8528"/>
    </row>
    <row r="8529" spans="1:14" ht="14.25" x14ac:dyDescent="0.2">
      <c r="A8529" s="42" t="s">
        <v>29</v>
      </c>
      <c r="B8529" s="44" t="s">
        <v>22</v>
      </c>
      <c r="C8529" s="44" t="s">
        <v>59</v>
      </c>
      <c r="D8529" s="43">
        <v>101730.23</v>
      </c>
      <c r="E8529" s="43">
        <v>-30619.491000000002</v>
      </c>
      <c r="F8529" s="45">
        <v>-53720</v>
      </c>
      <c r="G8529" s="45">
        <v>-75250</v>
      </c>
      <c r="H8529" s="45">
        <v>-99310</v>
      </c>
      <c r="I8529" s="55">
        <f>pro[[#This Row],[Admin expenses 3]]+pro[[#This Row],[Admin expenses 2]]+pro[[#This Row],[Admin expenses 1]]+pro[[#This Row],[COGS]]</f>
        <v>-258899.49100000001</v>
      </c>
      <c r="J8529" s="55">
        <f>pro[[#This Row],[Revenue]]+pro[[#This Row],[AdminExp]]</f>
        <v>-157169.261</v>
      </c>
      <c r="K8529" s="83">
        <f>pro[[#This Row],[Profit]]/pro[[#This Row],[Revenue]]</f>
        <v>-1.5449612273559197</v>
      </c>
      <c r="L8529" s="56">
        <f t="shared" si="133"/>
        <v>8</v>
      </c>
      <c r="M8529" s="82" t="str">
        <f>"Q"&amp;" "&amp;VLOOKUP(pro[[#This Row],[Period]],Mapping!A:B,2,0)</f>
        <v>Q 3</v>
      </c>
      <c r="N8529"/>
    </row>
    <row r="8530" spans="1:14" ht="14.25" x14ac:dyDescent="0.2">
      <c r="A8530" s="42" t="s">
        <v>29</v>
      </c>
      <c r="B8530" s="44" t="s">
        <v>22</v>
      </c>
      <c r="C8530" s="44" t="s">
        <v>57</v>
      </c>
      <c r="D8530" s="43">
        <v>262581.06</v>
      </c>
      <c r="E8530" s="43">
        <v>-377320.08299999993</v>
      </c>
      <c r="F8530" s="45">
        <v>-60060</v>
      </c>
      <c r="G8530" s="45">
        <v>-85780</v>
      </c>
      <c r="H8530" s="45">
        <v>-70720</v>
      </c>
      <c r="I8530" s="55">
        <f>pro[[#This Row],[Admin expenses 3]]+pro[[#This Row],[Admin expenses 2]]+pro[[#This Row],[Admin expenses 1]]+pro[[#This Row],[COGS]]</f>
        <v>-593880.08299999987</v>
      </c>
      <c r="J8530" s="55">
        <f>pro[[#This Row],[Revenue]]+pro[[#This Row],[AdminExp]]</f>
        <v>-331299.02299999987</v>
      </c>
      <c r="K8530" s="83">
        <f>pro[[#This Row],[Profit]]/pro[[#This Row],[Revenue]]</f>
        <v>-1.2617019026429395</v>
      </c>
      <c r="L8530" s="56">
        <f t="shared" si="133"/>
        <v>8</v>
      </c>
      <c r="M8530" s="82" t="str">
        <f>"Q"&amp;" "&amp;VLOOKUP(pro[[#This Row],[Period]],Mapping!A:B,2,0)</f>
        <v>Q 3</v>
      </c>
      <c r="N8530"/>
    </row>
    <row r="8531" spans="1:14" ht="14.25" x14ac:dyDescent="0.2">
      <c r="A8531" s="42" t="s">
        <v>29</v>
      </c>
      <c r="B8531" s="44" t="s">
        <v>22</v>
      </c>
      <c r="C8531" s="44" t="s">
        <v>57</v>
      </c>
      <c r="D8531" s="43">
        <v>100936.52099999999</v>
      </c>
      <c r="E8531" s="43">
        <v>-21998.06</v>
      </c>
      <c r="F8531" s="45">
        <v>-52810</v>
      </c>
      <c r="G8531" s="45">
        <v>-73390</v>
      </c>
      <c r="H8531" s="45">
        <v>-68530</v>
      </c>
      <c r="I8531" s="55">
        <f>pro[[#This Row],[Admin expenses 3]]+pro[[#This Row],[Admin expenses 2]]+pro[[#This Row],[Admin expenses 1]]+pro[[#This Row],[COGS]]</f>
        <v>-216728.06</v>
      </c>
      <c r="J8531" s="55">
        <f>pro[[#This Row],[Revenue]]+pro[[#This Row],[AdminExp]]</f>
        <v>-115791.539</v>
      </c>
      <c r="K8531" s="83">
        <f>pro[[#This Row],[Profit]]/pro[[#This Row],[Revenue]]</f>
        <v>-1.1471718843965308</v>
      </c>
      <c r="L8531" s="56">
        <f t="shared" si="133"/>
        <v>8</v>
      </c>
      <c r="M8531" s="82" t="str">
        <f>"Q"&amp;" "&amp;VLOOKUP(pro[[#This Row],[Period]],Mapping!A:B,2,0)</f>
        <v>Q 3</v>
      </c>
      <c r="N8531"/>
    </row>
    <row r="8532" spans="1:14" ht="14.25" x14ac:dyDescent="0.2">
      <c r="A8532" s="42" t="s">
        <v>29</v>
      </c>
      <c r="B8532" s="44" t="s">
        <v>22</v>
      </c>
      <c r="C8532" s="44" t="s">
        <v>58</v>
      </c>
      <c r="D8532" s="43">
        <v>111418.44</v>
      </c>
      <c r="E8532" s="43">
        <v>-23585.050999999999</v>
      </c>
      <c r="F8532" s="45">
        <v>-32670</v>
      </c>
      <c r="G8532" s="45">
        <v>-29230</v>
      </c>
      <c r="H8532" s="45">
        <v>-29350</v>
      </c>
      <c r="I8532" s="55">
        <f>pro[[#This Row],[Admin expenses 3]]+pro[[#This Row],[Admin expenses 2]]+pro[[#This Row],[Admin expenses 1]]+pro[[#This Row],[COGS]]</f>
        <v>-114835.05100000001</v>
      </c>
      <c r="J8532" s="55">
        <f>pro[[#This Row],[Revenue]]+pro[[#This Row],[AdminExp]]</f>
        <v>-3416.6110000000044</v>
      </c>
      <c r="K8532" s="83">
        <f>pro[[#This Row],[Profit]]/pro[[#This Row],[Revenue]]</f>
        <v>-3.06646817169582E-2</v>
      </c>
      <c r="L8532" s="56">
        <f t="shared" si="133"/>
        <v>8</v>
      </c>
      <c r="M8532" s="82" t="str">
        <f>"Q"&amp;" "&amp;VLOOKUP(pro[[#This Row],[Period]],Mapping!A:B,2,0)</f>
        <v>Q 3</v>
      </c>
      <c r="N8532"/>
    </row>
    <row r="8533" spans="1:14" ht="14.25" x14ac:dyDescent="0.2">
      <c r="A8533" s="42" t="s">
        <v>29</v>
      </c>
      <c r="B8533" s="44" t="s">
        <v>22</v>
      </c>
      <c r="C8533" s="44" t="s">
        <v>59</v>
      </c>
      <c r="D8533" s="43">
        <v>305331.04700000002</v>
      </c>
      <c r="E8533" s="43">
        <v>-84150.311000000002</v>
      </c>
      <c r="F8533" s="45">
        <v>-58370</v>
      </c>
      <c r="G8533" s="45">
        <v>-84440</v>
      </c>
      <c r="H8533" s="45">
        <v>-66080</v>
      </c>
      <c r="I8533" s="55">
        <f>pro[[#This Row],[Admin expenses 3]]+pro[[#This Row],[Admin expenses 2]]+pro[[#This Row],[Admin expenses 1]]+pro[[#This Row],[COGS]]</f>
        <v>-293040.31099999999</v>
      </c>
      <c r="J8533" s="55">
        <f>pro[[#This Row],[Revenue]]+pro[[#This Row],[AdminExp]]</f>
        <v>12290.736000000034</v>
      </c>
      <c r="K8533" s="83">
        <f>pro[[#This Row],[Profit]]/pro[[#This Row],[Revenue]]</f>
        <v>4.0253803603536045E-2</v>
      </c>
      <c r="L8533" s="56">
        <f t="shared" si="133"/>
        <v>8</v>
      </c>
      <c r="M8533" s="82" t="str">
        <f>"Q"&amp;" "&amp;VLOOKUP(pro[[#This Row],[Period]],Mapping!A:B,2,0)</f>
        <v>Q 3</v>
      </c>
      <c r="N8533"/>
    </row>
    <row r="8534" spans="1:14" ht="14.25" x14ac:dyDescent="0.2">
      <c r="A8534" s="42" t="s">
        <v>29</v>
      </c>
      <c r="B8534" s="44" t="s">
        <v>22</v>
      </c>
      <c r="C8534" s="44" t="s">
        <v>57</v>
      </c>
      <c r="D8534" s="43">
        <v>105353.77999999998</v>
      </c>
      <c r="E8534" s="43">
        <v>-32413.072999999997</v>
      </c>
      <c r="F8534" s="45">
        <v>-33200</v>
      </c>
      <c r="G8534" s="45">
        <v>-105730</v>
      </c>
      <c r="H8534" s="45">
        <v>-63510</v>
      </c>
      <c r="I8534" s="55">
        <f>pro[[#This Row],[Admin expenses 3]]+pro[[#This Row],[Admin expenses 2]]+pro[[#This Row],[Admin expenses 1]]+pro[[#This Row],[COGS]]</f>
        <v>-234853.073</v>
      </c>
      <c r="J8534" s="55">
        <f>pro[[#This Row],[Revenue]]+pro[[#This Row],[AdminExp]]</f>
        <v>-129499.29300000002</v>
      </c>
      <c r="K8534" s="83">
        <f>pro[[#This Row],[Profit]]/pro[[#This Row],[Revenue]]</f>
        <v>-1.2291850657850154</v>
      </c>
      <c r="L8534" s="56">
        <f t="shared" si="133"/>
        <v>8</v>
      </c>
      <c r="M8534" s="82" t="str">
        <f>"Q"&amp;" "&amp;VLOOKUP(pro[[#This Row],[Period]],Mapping!A:B,2,0)</f>
        <v>Q 3</v>
      </c>
      <c r="N8534"/>
    </row>
    <row r="8535" spans="1:14" ht="14.25" x14ac:dyDescent="0.2">
      <c r="A8535" s="42" t="s">
        <v>29</v>
      </c>
      <c r="B8535" s="44" t="s">
        <v>22</v>
      </c>
      <c r="C8535" s="44" t="s">
        <v>57</v>
      </c>
      <c r="D8535" s="43">
        <v>43928.934000000001</v>
      </c>
      <c r="E8535" s="43">
        <v>-36004.394999999997</v>
      </c>
      <c r="F8535" s="45">
        <v>-96500</v>
      </c>
      <c r="G8535" s="45">
        <v>-106880</v>
      </c>
      <c r="H8535" s="45">
        <v>-29590</v>
      </c>
      <c r="I8535" s="55">
        <f>pro[[#This Row],[Admin expenses 3]]+pro[[#This Row],[Admin expenses 2]]+pro[[#This Row],[Admin expenses 1]]+pro[[#This Row],[COGS]]</f>
        <v>-268974.39500000002</v>
      </c>
      <c r="J8535" s="55">
        <f>pro[[#This Row],[Revenue]]+pro[[#This Row],[AdminExp]]</f>
        <v>-225045.46100000001</v>
      </c>
      <c r="K8535" s="83">
        <f>pro[[#This Row],[Profit]]/pro[[#This Row],[Revenue]]</f>
        <v>-5.1229438210360394</v>
      </c>
      <c r="L8535" s="56">
        <f t="shared" si="133"/>
        <v>8</v>
      </c>
      <c r="M8535" s="82" t="str">
        <f>"Q"&amp;" "&amp;VLOOKUP(pro[[#This Row],[Period]],Mapping!A:B,2,0)</f>
        <v>Q 3</v>
      </c>
      <c r="N8535"/>
    </row>
    <row r="8536" spans="1:14" ht="14.25" x14ac:dyDescent="0.2">
      <c r="A8536" s="42" t="s">
        <v>29</v>
      </c>
      <c r="B8536" s="44" t="s">
        <v>22</v>
      </c>
      <c r="C8536" s="44" t="s">
        <v>58</v>
      </c>
      <c r="D8536" s="43">
        <v>61781.600999999988</v>
      </c>
      <c r="E8536" s="43">
        <v>-42737.344999999994</v>
      </c>
      <c r="F8536" s="45">
        <v>-69720</v>
      </c>
      <c r="G8536" s="45">
        <v>-32690</v>
      </c>
      <c r="H8536" s="45">
        <v>-61440</v>
      </c>
      <c r="I8536" s="55">
        <f>pro[[#This Row],[Admin expenses 3]]+pro[[#This Row],[Admin expenses 2]]+pro[[#This Row],[Admin expenses 1]]+pro[[#This Row],[COGS]]</f>
        <v>-206587.345</v>
      </c>
      <c r="J8536" s="55">
        <f>pro[[#This Row],[Revenue]]+pro[[#This Row],[AdminExp]]</f>
        <v>-144805.74400000001</v>
      </c>
      <c r="K8536" s="83">
        <f>pro[[#This Row],[Profit]]/pro[[#This Row],[Revenue]]</f>
        <v>-2.3438328184470332</v>
      </c>
      <c r="L8536" s="56">
        <f t="shared" si="133"/>
        <v>8</v>
      </c>
      <c r="M8536" s="82" t="str">
        <f>"Q"&amp;" "&amp;VLOOKUP(pro[[#This Row],[Period]],Mapping!A:B,2,0)</f>
        <v>Q 3</v>
      </c>
      <c r="N8536"/>
    </row>
    <row r="8537" spans="1:14" ht="14.25" x14ac:dyDescent="0.2">
      <c r="A8537" s="42" t="s">
        <v>29</v>
      </c>
      <c r="B8537" s="44" t="s">
        <v>22</v>
      </c>
      <c r="C8537" s="44" t="s">
        <v>59</v>
      </c>
      <c r="D8537" s="43">
        <v>303785.62899999996</v>
      </c>
      <c r="E8537" s="43">
        <v>-218663.24899999998</v>
      </c>
      <c r="F8537" s="45">
        <v>-75650</v>
      </c>
      <c r="G8537" s="45">
        <v>-53270</v>
      </c>
      <c r="H8537" s="45">
        <v>-41970</v>
      </c>
      <c r="I8537" s="55">
        <f>pro[[#This Row],[Admin expenses 3]]+pro[[#This Row],[Admin expenses 2]]+pro[[#This Row],[Admin expenses 1]]+pro[[#This Row],[COGS]]</f>
        <v>-389553.24899999995</v>
      </c>
      <c r="J8537" s="55">
        <f>pro[[#This Row],[Revenue]]+pro[[#This Row],[AdminExp]]</f>
        <v>-85767.62</v>
      </c>
      <c r="K8537" s="83">
        <f>pro[[#This Row],[Profit]]/pro[[#This Row],[Revenue]]</f>
        <v>-0.2823294185519224</v>
      </c>
      <c r="L8537" s="56">
        <f t="shared" si="133"/>
        <v>8</v>
      </c>
      <c r="M8537" s="82" t="str">
        <f>"Q"&amp;" "&amp;VLOOKUP(pro[[#This Row],[Period]],Mapping!A:B,2,0)</f>
        <v>Q 3</v>
      </c>
      <c r="N8537"/>
    </row>
    <row r="8538" spans="1:14" ht="14.25" x14ac:dyDescent="0.2">
      <c r="A8538" s="42" t="s">
        <v>29</v>
      </c>
      <c r="B8538" s="44" t="s">
        <v>22</v>
      </c>
      <c r="C8538" s="44" t="s">
        <v>60</v>
      </c>
      <c r="D8538" s="43">
        <v>801474.66700000002</v>
      </c>
      <c r="E8538" s="43">
        <v>-452980.353</v>
      </c>
      <c r="F8538" s="45">
        <v>-36140</v>
      </c>
      <c r="G8538" s="45">
        <v>-53040</v>
      </c>
      <c r="H8538" s="45">
        <v>-79070</v>
      </c>
      <c r="I8538" s="55">
        <f>pro[[#This Row],[Admin expenses 3]]+pro[[#This Row],[Admin expenses 2]]+pro[[#This Row],[Admin expenses 1]]+pro[[#This Row],[COGS]]</f>
        <v>-621230.353</v>
      </c>
      <c r="J8538" s="55">
        <f>pro[[#This Row],[Revenue]]+pro[[#This Row],[AdminExp]]</f>
        <v>180244.31400000001</v>
      </c>
      <c r="K8538" s="83">
        <f>pro[[#This Row],[Profit]]/pro[[#This Row],[Revenue]]</f>
        <v>0.22489084361789319</v>
      </c>
      <c r="L8538" s="56">
        <f t="shared" si="133"/>
        <v>8</v>
      </c>
      <c r="M8538" s="82" t="str">
        <f>"Q"&amp;" "&amp;VLOOKUP(pro[[#This Row],[Period]],Mapping!A:B,2,0)</f>
        <v>Q 3</v>
      </c>
      <c r="N8538"/>
    </row>
    <row r="8539" spans="1:14" ht="14.25" x14ac:dyDescent="0.2">
      <c r="A8539" s="42" t="s">
        <v>29</v>
      </c>
      <c r="B8539" s="44" t="s">
        <v>22</v>
      </c>
      <c r="C8539" s="44" t="s">
        <v>57</v>
      </c>
      <c r="D8539" s="43">
        <v>364695.32399999996</v>
      </c>
      <c r="E8539" s="43">
        <v>-194067.36300000001</v>
      </c>
      <c r="F8539" s="45">
        <v>-102250</v>
      </c>
      <c r="G8539" s="45">
        <v>-78700</v>
      </c>
      <c r="H8539" s="45">
        <v>-42410</v>
      </c>
      <c r="I8539" s="55">
        <f>pro[[#This Row],[Admin expenses 3]]+pro[[#This Row],[Admin expenses 2]]+pro[[#This Row],[Admin expenses 1]]+pro[[#This Row],[COGS]]</f>
        <v>-417427.36300000001</v>
      </c>
      <c r="J8539" s="55">
        <f>pro[[#This Row],[Revenue]]+pro[[#This Row],[AdminExp]]</f>
        <v>-52732.039000000048</v>
      </c>
      <c r="K8539" s="83">
        <f>pro[[#This Row],[Profit]]/pro[[#This Row],[Revenue]]</f>
        <v>-0.1445920348570196</v>
      </c>
      <c r="L8539" s="56">
        <f t="shared" si="133"/>
        <v>8</v>
      </c>
      <c r="M8539" s="82" t="str">
        <f>"Q"&amp;" "&amp;VLOOKUP(pro[[#This Row],[Period]],Mapping!A:B,2,0)</f>
        <v>Q 3</v>
      </c>
      <c r="N8539"/>
    </row>
    <row r="8540" spans="1:14" ht="14.25" x14ac:dyDescent="0.2">
      <c r="A8540" s="42" t="s">
        <v>29</v>
      </c>
      <c r="B8540" s="44" t="s">
        <v>22</v>
      </c>
      <c r="C8540" s="44" t="s">
        <v>58</v>
      </c>
      <c r="D8540" s="43">
        <v>379448.93</v>
      </c>
      <c r="E8540" s="43">
        <v>-137974.46599999999</v>
      </c>
      <c r="F8540" s="45">
        <v>-61730</v>
      </c>
      <c r="G8540" s="45">
        <v>-84440</v>
      </c>
      <c r="H8540" s="45">
        <v>-39350</v>
      </c>
      <c r="I8540" s="55">
        <f>pro[[#This Row],[Admin expenses 3]]+pro[[#This Row],[Admin expenses 2]]+pro[[#This Row],[Admin expenses 1]]+pro[[#This Row],[COGS]]</f>
        <v>-323494.46600000001</v>
      </c>
      <c r="J8540" s="55">
        <f>pro[[#This Row],[Revenue]]+pro[[#This Row],[AdminExp]]</f>
        <v>55954.463999999978</v>
      </c>
      <c r="K8540" s="83">
        <f>pro[[#This Row],[Profit]]/pro[[#This Row],[Revenue]]</f>
        <v>0.14746243717171631</v>
      </c>
      <c r="L8540" s="56">
        <f t="shared" si="133"/>
        <v>8</v>
      </c>
      <c r="M8540" s="82" t="str">
        <f>"Q"&amp;" "&amp;VLOOKUP(pro[[#This Row],[Period]],Mapping!A:B,2,0)</f>
        <v>Q 3</v>
      </c>
      <c r="N8540"/>
    </row>
    <row r="8541" spans="1:14" ht="14.25" x14ac:dyDescent="0.2">
      <c r="A8541" s="42" t="s">
        <v>29</v>
      </c>
      <c r="B8541" s="44" t="s">
        <v>22</v>
      </c>
      <c r="C8541" s="44" t="s">
        <v>59</v>
      </c>
      <c r="D8541" s="43">
        <v>68863.745999999999</v>
      </c>
      <c r="E8541" s="43">
        <v>-47233.270000000004</v>
      </c>
      <c r="F8541" s="45">
        <v>-71040</v>
      </c>
      <c r="G8541" s="45">
        <v>-17670</v>
      </c>
      <c r="H8541" s="45">
        <v>-90920</v>
      </c>
      <c r="I8541" s="55">
        <f>pro[[#This Row],[Admin expenses 3]]+pro[[#This Row],[Admin expenses 2]]+pro[[#This Row],[Admin expenses 1]]+pro[[#This Row],[COGS]]</f>
        <v>-226863.27000000002</v>
      </c>
      <c r="J8541" s="55">
        <f>pro[[#This Row],[Revenue]]+pro[[#This Row],[AdminExp]]</f>
        <v>-157999.52400000003</v>
      </c>
      <c r="K8541" s="83">
        <f>pro[[#This Row],[Profit]]/pro[[#This Row],[Revenue]]</f>
        <v>-2.2943788738997735</v>
      </c>
      <c r="L8541" s="56">
        <f t="shared" si="133"/>
        <v>8</v>
      </c>
      <c r="M8541" s="82" t="str">
        <f>"Q"&amp;" "&amp;VLOOKUP(pro[[#This Row],[Period]],Mapping!A:B,2,0)</f>
        <v>Q 3</v>
      </c>
      <c r="N8541"/>
    </row>
    <row r="8542" spans="1:14" ht="14.25" x14ac:dyDescent="0.2">
      <c r="A8542" s="42" t="s">
        <v>29</v>
      </c>
      <c r="B8542" s="44" t="s">
        <v>22</v>
      </c>
      <c r="C8542" s="44" t="s">
        <v>60</v>
      </c>
      <c r="D8542" s="43">
        <v>51679.578999999998</v>
      </c>
      <c r="E8542" s="43">
        <v>-64422.539999999994</v>
      </c>
      <c r="F8542" s="45">
        <v>-58790</v>
      </c>
      <c r="G8542" s="45">
        <v>-66280</v>
      </c>
      <c r="H8542" s="45">
        <v>-16610</v>
      </c>
      <c r="I8542" s="55">
        <f>pro[[#This Row],[Admin expenses 3]]+pro[[#This Row],[Admin expenses 2]]+pro[[#This Row],[Admin expenses 1]]+pro[[#This Row],[COGS]]</f>
        <v>-206102.53999999998</v>
      </c>
      <c r="J8542" s="55">
        <f>pro[[#This Row],[Revenue]]+pro[[#This Row],[AdminExp]]</f>
        <v>-154422.96099999998</v>
      </c>
      <c r="K8542" s="83">
        <f>pro[[#This Row],[Profit]]/pro[[#This Row],[Revenue]]</f>
        <v>-2.9880847326562003</v>
      </c>
      <c r="L8542" s="56">
        <f t="shared" si="133"/>
        <v>8</v>
      </c>
      <c r="M8542" s="82" t="str">
        <f>"Q"&amp;" "&amp;VLOOKUP(pro[[#This Row],[Period]],Mapping!A:B,2,0)</f>
        <v>Q 3</v>
      </c>
      <c r="N8542"/>
    </row>
    <row r="8543" spans="1:14" ht="14.25" x14ac:dyDescent="0.2">
      <c r="A8543" s="42" t="s">
        <v>29</v>
      </c>
      <c r="B8543" s="44" t="s">
        <v>22</v>
      </c>
      <c r="C8543" s="44" t="s">
        <v>57</v>
      </c>
      <c r="D8543" s="43">
        <v>138327.63699999999</v>
      </c>
      <c r="E8543" s="43">
        <v>-164082.56899999999</v>
      </c>
      <c r="F8543" s="45">
        <v>-102390</v>
      </c>
      <c r="G8543" s="45">
        <v>-46130</v>
      </c>
      <c r="H8543" s="45">
        <v>-18420</v>
      </c>
      <c r="I8543" s="55">
        <f>pro[[#This Row],[Admin expenses 3]]+pro[[#This Row],[Admin expenses 2]]+pro[[#This Row],[Admin expenses 1]]+pro[[#This Row],[COGS]]</f>
        <v>-331022.56900000002</v>
      </c>
      <c r="J8543" s="55">
        <f>pro[[#This Row],[Revenue]]+pro[[#This Row],[AdminExp]]</f>
        <v>-192694.93200000003</v>
      </c>
      <c r="K8543" s="83">
        <f>pro[[#This Row],[Profit]]/pro[[#This Row],[Revenue]]</f>
        <v>-1.393032774788165</v>
      </c>
      <c r="L8543" s="56">
        <f t="shared" si="133"/>
        <v>8</v>
      </c>
      <c r="M8543" s="82" t="str">
        <f>"Q"&amp;" "&amp;VLOOKUP(pro[[#This Row],[Period]],Mapping!A:B,2,0)</f>
        <v>Q 3</v>
      </c>
      <c r="N8543"/>
    </row>
    <row r="8544" spans="1:14" ht="14.25" x14ac:dyDescent="0.2">
      <c r="A8544" s="42" t="s">
        <v>29</v>
      </c>
      <c r="B8544" s="44" t="s">
        <v>22</v>
      </c>
      <c r="C8544" s="44" t="s">
        <v>58</v>
      </c>
      <c r="D8544" s="43">
        <v>472701.201</v>
      </c>
      <c r="E8544" s="43">
        <v>-98722.028999999995</v>
      </c>
      <c r="F8544" s="45">
        <v>-15590</v>
      </c>
      <c r="G8544" s="45">
        <v>-71930</v>
      </c>
      <c r="H8544" s="45">
        <v>-45310</v>
      </c>
      <c r="I8544" s="55">
        <f>pro[[#This Row],[Admin expenses 3]]+pro[[#This Row],[Admin expenses 2]]+pro[[#This Row],[Admin expenses 1]]+pro[[#This Row],[COGS]]</f>
        <v>-231552.02899999998</v>
      </c>
      <c r="J8544" s="55">
        <f>pro[[#This Row],[Revenue]]+pro[[#This Row],[AdminExp]]</f>
        <v>241149.17200000002</v>
      </c>
      <c r="K8544" s="83">
        <f>pro[[#This Row],[Profit]]/pro[[#This Row],[Revenue]]</f>
        <v>0.51015138419333106</v>
      </c>
      <c r="L8544" s="56">
        <f t="shared" si="133"/>
        <v>8</v>
      </c>
      <c r="M8544" s="82" t="str">
        <f>"Q"&amp;" "&amp;VLOOKUP(pro[[#This Row],[Period]],Mapping!A:B,2,0)</f>
        <v>Q 3</v>
      </c>
      <c r="N8544"/>
    </row>
    <row r="8545" spans="1:14" ht="14.25" x14ac:dyDescent="0.2">
      <c r="A8545" s="42" t="s">
        <v>29</v>
      </c>
      <c r="B8545" s="44" t="s">
        <v>22</v>
      </c>
      <c r="C8545" s="44" t="s">
        <v>59</v>
      </c>
      <c r="D8545" s="43">
        <v>411101.21499999997</v>
      </c>
      <c r="E8545" s="43">
        <v>-62362.741000000002</v>
      </c>
      <c r="F8545" s="45">
        <v>-89900</v>
      </c>
      <c r="G8545" s="45">
        <v>-39490</v>
      </c>
      <c r="H8545" s="45">
        <v>-102750</v>
      </c>
      <c r="I8545" s="55">
        <f>pro[[#This Row],[Admin expenses 3]]+pro[[#This Row],[Admin expenses 2]]+pro[[#This Row],[Admin expenses 1]]+pro[[#This Row],[COGS]]</f>
        <v>-294502.74099999998</v>
      </c>
      <c r="J8545" s="55">
        <f>pro[[#This Row],[Revenue]]+pro[[#This Row],[AdminExp]]</f>
        <v>116598.47399999999</v>
      </c>
      <c r="K8545" s="83">
        <f>pro[[#This Row],[Profit]]/pro[[#This Row],[Revenue]]</f>
        <v>0.28362473703708219</v>
      </c>
      <c r="L8545" s="56">
        <f t="shared" si="133"/>
        <v>8</v>
      </c>
      <c r="M8545" s="82" t="str">
        <f>"Q"&amp;" "&amp;VLOOKUP(pro[[#This Row],[Period]],Mapping!A:B,2,0)</f>
        <v>Q 3</v>
      </c>
      <c r="N8545"/>
    </row>
    <row r="8546" spans="1:14" ht="14.25" x14ac:dyDescent="0.2">
      <c r="A8546" s="42" t="s">
        <v>29</v>
      </c>
      <c r="B8546" s="44" t="s">
        <v>22</v>
      </c>
      <c r="C8546" s="44" t="s">
        <v>60</v>
      </c>
      <c r="D8546" s="43">
        <v>235928.546</v>
      </c>
      <c r="E8546" s="43">
        <v>-20817.222999999998</v>
      </c>
      <c r="F8546" s="45">
        <v>-48260</v>
      </c>
      <c r="G8546" s="45">
        <v>-34230</v>
      </c>
      <c r="H8546" s="45">
        <v>-19400</v>
      </c>
      <c r="I8546" s="55">
        <f>pro[[#This Row],[Admin expenses 3]]+pro[[#This Row],[Admin expenses 2]]+pro[[#This Row],[Admin expenses 1]]+pro[[#This Row],[COGS]]</f>
        <v>-122707.223</v>
      </c>
      <c r="J8546" s="55">
        <f>pro[[#This Row],[Revenue]]+pro[[#This Row],[AdminExp]]</f>
        <v>113221.323</v>
      </c>
      <c r="K8546" s="83">
        <f>pro[[#This Row],[Profit]]/pro[[#This Row],[Revenue]]</f>
        <v>0.47989666752746402</v>
      </c>
      <c r="L8546" s="56">
        <f t="shared" si="133"/>
        <v>8</v>
      </c>
      <c r="M8546" s="82" t="str">
        <f>"Q"&amp;" "&amp;VLOOKUP(pro[[#This Row],[Period]],Mapping!A:B,2,0)</f>
        <v>Q 3</v>
      </c>
      <c r="N8546"/>
    </row>
    <row r="8547" spans="1:14" ht="14.25" x14ac:dyDescent="0.2">
      <c r="A8547" s="42" t="s">
        <v>29</v>
      </c>
      <c r="B8547" s="44" t="s">
        <v>22</v>
      </c>
      <c r="C8547" s="44" t="s">
        <v>57</v>
      </c>
      <c r="D8547" s="43">
        <v>45174.541999999994</v>
      </c>
      <c r="E8547" s="43">
        <v>-7777.6720000000005</v>
      </c>
      <c r="F8547" s="45">
        <v>-95880</v>
      </c>
      <c r="G8547" s="45">
        <v>-62190</v>
      </c>
      <c r="H8547" s="45">
        <v>-57590</v>
      </c>
      <c r="I8547" s="55">
        <f>pro[[#This Row],[Admin expenses 3]]+pro[[#This Row],[Admin expenses 2]]+pro[[#This Row],[Admin expenses 1]]+pro[[#This Row],[COGS]]</f>
        <v>-223437.67199999999</v>
      </c>
      <c r="J8547" s="55">
        <f>pro[[#This Row],[Revenue]]+pro[[#This Row],[AdminExp]]</f>
        <v>-178263.13</v>
      </c>
      <c r="K8547" s="83">
        <f>pro[[#This Row],[Profit]]/pro[[#This Row],[Revenue]]</f>
        <v>-3.9460971181511928</v>
      </c>
      <c r="L8547" s="56">
        <f t="shared" si="133"/>
        <v>8</v>
      </c>
      <c r="M8547" s="82" t="str">
        <f>"Q"&amp;" "&amp;VLOOKUP(pro[[#This Row],[Period]],Mapping!A:B,2,0)</f>
        <v>Q 3</v>
      </c>
      <c r="N8547"/>
    </row>
    <row r="8548" spans="1:14" ht="14.25" x14ac:dyDescent="0.2">
      <c r="A8548" s="42" t="s">
        <v>29</v>
      </c>
      <c r="B8548" s="44" t="s">
        <v>22</v>
      </c>
      <c r="C8548" s="44" t="s">
        <v>58</v>
      </c>
      <c r="D8548" s="43">
        <v>275246.24399999995</v>
      </c>
      <c r="E8548" s="43">
        <v>-94441.612999999998</v>
      </c>
      <c r="F8548" s="45">
        <v>-30250</v>
      </c>
      <c r="G8548" s="45">
        <v>-84420</v>
      </c>
      <c r="H8548" s="45">
        <v>-14220</v>
      </c>
      <c r="I8548" s="55">
        <f>pro[[#This Row],[Admin expenses 3]]+pro[[#This Row],[Admin expenses 2]]+pro[[#This Row],[Admin expenses 1]]+pro[[#This Row],[COGS]]</f>
        <v>-223331.61300000001</v>
      </c>
      <c r="J8548" s="55">
        <f>pro[[#This Row],[Revenue]]+pro[[#This Row],[AdminExp]]</f>
        <v>51914.630999999936</v>
      </c>
      <c r="K8548" s="83">
        <f>pro[[#This Row],[Profit]]/pro[[#This Row],[Revenue]]</f>
        <v>0.18861158737555722</v>
      </c>
      <c r="L8548" s="56">
        <f t="shared" si="133"/>
        <v>8</v>
      </c>
      <c r="M8548" s="82" t="str">
        <f>"Q"&amp;" "&amp;VLOOKUP(pro[[#This Row],[Period]],Mapping!A:B,2,0)</f>
        <v>Q 3</v>
      </c>
      <c r="N8548"/>
    </row>
    <row r="8549" spans="1:14" ht="14.25" x14ac:dyDescent="0.2">
      <c r="A8549" s="42" t="s">
        <v>29</v>
      </c>
      <c r="B8549" s="44" t="s">
        <v>22</v>
      </c>
      <c r="C8549" s="44" t="s">
        <v>59</v>
      </c>
      <c r="D8549" s="43">
        <v>1190335.4889999998</v>
      </c>
      <c r="E8549" s="43">
        <v>-256116.16799999998</v>
      </c>
      <c r="F8549" s="45">
        <v>-107850</v>
      </c>
      <c r="G8549" s="45">
        <v>-37910</v>
      </c>
      <c r="H8549" s="45">
        <v>-57110</v>
      </c>
      <c r="I8549" s="55">
        <f>pro[[#This Row],[Admin expenses 3]]+pro[[#This Row],[Admin expenses 2]]+pro[[#This Row],[Admin expenses 1]]+pro[[#This Row],[COGS]]</f>
        <v>-458986.16799999995</v>
      </c>
      <c r="J8549" s="55">
        <f>pro[[#This Row],[Revenue]]+pro[[#This Row],[AdminExp]]</f>
        <v>731349.32099999988</v>
      </c>
      <c r="K8549" s="83">
        <f>pro[[#This Row],[Profit]]/pro[[#This Row],[Revenue]]</f>
        <v>0.61440604582360725</v>
      </c>
      <c r="L8549" s="56">
        <f t="shared" si="133"/>
        <v>8</v>
      </c>
      <c r="M8549" s="82" t="str">
        <f>"Q"&amp;" "&amp;VLOOKUP(pro[[#This Row],[Period]],Mapping!A:B,2,0)</f>
        <v>Q 3</v>
      </c>
      <c r="N8549"/>
    </row>
    <row r="8550" spans="1:14" ht="14.25" x14ac:dyDescent="0.2">
      <c r="A8550" s="42" t="s">
        <v>29</v>
      </c>
      <c r="B8550" s="44" t="s">
        <v>22</v>
      </c>
      <c r="C8550" s="44" t="s">
        <v>60</v>
      </c>
      <c r="D8550" s="43">
        <v>477057.53899999999</v>
      </c>
      <c r="E8550" s="43">
        <v>-63677.851999999999</v>
      </c>
      <c r="F8550" s="45">
        <v>-92240</v>
      </c>
      <c r="G8550" s="45">
        <v>-57220</v>
      </c>
      <c r="H8550" s="45">
        <v>-82600</v>
      </c>
      <c r="I8550" s="55">
        <f>pro[[#This Row],[Admin expenses 3]]+pro[[#This Row],[Admin expenses 2]]+pro[[#This Row],[Admin expenses 1]]+pro[[#This Row],[COGS]]</f>
        <v>-295737.85200000001</v>
      </c>
      <c r="J8550" s="55">
        <f>pro[[#This Row],[Revenue]]+pro[[#This Row],[AdminExp]]</f>
        <v>181319.68699999998</v>
      </c>
      <c r="K8550" s="83">
        <f>pro[[#This Row],[Profit]]/pro[[#This Row],[Revenue]]</f>
        <v>0.38007928221840759</v>
      </c>
      <c r="L8550" s="56">
        <f t="shared" si="133"/>
        <v>8</v>
      </c>
      <c r="M8550" s="82" t="str">
        <f>"Q"&amp;" "&amp;VLOOKUP(pro[[#This Row],[Period]],Mapping!A:B,2,0)</f>
        <v>Q 3</v>
      </c>
      <c r="N8550"/>
    </row>
    <row r="8551" spans="1:14" ht="14.25" x14ac:dyDescent="0.2">
      <c r="A8551" s="42" t="s">
        <v>29</v>
      </c>
      <c r="B8551" s="44" t="s">
        <v>22</v>
      </c>
      <c r="C8551" s="44" t="s">
        <v>57</v>
      </c>
      <c r="D8551" s="43">
        <v>432957.75599999994</v>
      </c>
      <c r="E8551" s="43">
        <v>-80976.531999999992</v>
      </c>
      <c r="F8551" s="45">
        <v>-37790</v>
      </c>
      <c r="G8551" s="45">
        <v>-77990</v>
      </c>
      <c r="H8551" s="45">
        <v>-73600</v>
      </c>
      <c r="I8551" s="55">
        <f>pro[[#This Row],[Admin expenses 3]]+pro[[#This Row],[Admin expenses 2]]+pro[[#This Row],[Admin expenses 1]]+pro[[#This Row],[COGS]]</f>
        <v>-270356.53200000001</v>
      </c>
      <c r="J8551" s="55">
        <f>pro[[#This Row],[Revenue]]+pro[[#This Row],[AdminExp]]</f>
        <v>162601.22399999993</v>
      </c>
      <c r="K8551" s="83">
        <f>pro[[#This Row],[Profit]]/pro[[#This Row],[Revenue]]</f>
        <v>0.37555909727137432</v>
      </c>
      <c r="L8551" s="56">
        <f t="shared" si="133"/>
        <v>8</v>
      </c>
      <c r="M8551" s="82" t="str">
        <f>"Q"&amp;" "&amp;VLOOKUP(pro[[#This Row],[Period]],Mapping!A:B,2,0)</f>
        <v>Q 3</v>
      </c>
      <c r="N8551"/>
    </row>
    <row r="8552" spans="1:14" ht="14.25" x14ac:dyDescent="0.2">
      <c r="A8552" s="42" t="s">
        <v>29</v>
      </c>
      <c r="B8552" s="44" t="s">
        <v>22</v>
      </c>
      <c r="C8552" s="44" t="s">
        <v>58</v>
      </c>
      <c r="D8552" s="43">
        <v>237100.79399999997</v>
      </c>
      <c r="E8552" s="43">
        <v>-27894.881000000001</v>
      </c>
      <c r="F8552" s="45">
        <v>-70070</v>
      </c>
      <c r="G8552" s="45">
        <v>-17730</v>
      </c>
      <c r="H8552" s="45">
        <v>-95670</v>
      </c>
      <c r="I8552" s="55">
        <f>pro[[#This Row],[Admin expenses 3]]+pro[[#This Row],[Admin expenses 2]]+pro[[#This Row],[Admin expenses 1]]+pro[[#This Row],[COGS]]</f>
        <v>-211364.88099999999</v>
      </c>
      <c r="J8552" s="55">
        <f>pro[[#This Row],[Revenue]]+pro[[#This Row],[AdminExp]]</f>
        <v>25735.912999999971</v>
      </c>
      <c r="K8552" s="83">
        <f>pro[[#This Row],[Profit]]/pro[[#This Row],[Revenue]]</f>
        <v>0.1085441873298829</v>
      </c>
      <c r="L8552" s="56">
        <f t="shared" si="133"/>
        <v>8</v>
      </c>
      <c r="M8552" s="82" t="str">
        <f>"Q"&amp;" "&amp;VLOOKUP(pro[[#This Row],[Period]],Mapping!A:B,2,0)</f>
        <v>Q 3</v>
      </c>
      <c r="N8552"/>
    </row>
    <row r="8553" spans="1:14" ht="14.25" x14ac:dyDescent="0.2">
      <c r="A8553" s="42" t="s">
        <v>29</v>
      </c>
      <c r="B8553" s="44" t="s">
        <v>22</v>
      </c>
      <c r="C8553" s="44" t="s">
        <v>59</v>
      </c>
      <c r="D8553" s="43">
        <v>20875.455999999998</v>
      </c>
      <c r="E8553" s="43">
        <v>-2114.8330000000001</v>
      </c>
      <c r="F8553" s="45">
        <v>-87550</v>
      </c>
      <c r="G8553" s="45">
        <v>-57560</v>
      </c>
      <c r="H8553" s="45">
        <v>-74180</v>
      </c>
      <c r="I8553" s="55">
        <f>pro[[#This Row],[Admin expenses 3]]+pro[[#This Row],[Admin expenses 2]]+pro[[#This Row],[Admin expenses 1]]+pro[[#This Row],[COGS]]</f>
        <v>-221404.83300000001</v>
      </c>
      <c r="J8553" s="55">
        <f>pro[[#This Row],[Revenue]]+pro[[#This Row],[AdminExp]]</f>
        <v>-200529.37700000001</v>
      </c>
      <c r="K8553" s="83">
        <f>pro[[#This Row],[Profit]]/pro[[#This Row],[Revenue]]</f>
        <v>-9.6059878644088066</v>
      </c>
      <c r="L8553" s="56">
        <f t="shared" si="133"/>
        <v>8</v>
      </c>
      <c r="M8553" s="82" t="str">
        <f>"Q"&amp;" "&amp;VLOOKUP(pro[[#This Row],[Period]],Mapping!A:B,2,0)</f>
        <v>Q 3</v>
      </c>
      <c r="N8553"/>
    </row>
    <row r="8554" spans="1:14" ht="14.25" x14ac:dyDescent="0.2">
      <c r="A8554" s="42" t="s">
        <v>29</v>
      </c>
      <c r="B8554" s="44" t="s">
        <v>22</v>
      </c>
      <c r="C8554" s="44" t="s">
        <v>60</v>
      </c>
      <c r="D8554" s="43">
        <v>107349.52899999999</v>
      </c>
      <c r="E8554" s="43">
        <v>-22123.457999999999</v>
      </c>
      <c r="F8554" s="45">
        <v>-91610</v>
      </c>
      <c r="G8554" s="45">
        <v>-97600</v>
      </c>
      <c r="H8554" s="45">
        <v>-80940</v>
      </c>
      <c r="I8554" s="55">
        <f>pro[[#This Row],[Admin expenses 3]]+pro[[#This Row],[Admin expenses 2]]+pro[[#This Row],[Admin expenses 1]]+pro[[#This Row],[COGS]]</f>
        <v>-292273.45799999998</v>
      </c>
      <c r="J8554" s="55">
        <f>pro[[#This Row],[Revenue]]+pro[[#This Row],[AdminExp]]</f>
        <v>-184923.929</v>
      </c>
      <c r="K8554" s="83">
        <f>pro[[#This Row],[Profit]]/pro[[#This Row],[Revenue]]</f>
        <v>-1.7226338179834959</v>
      </c>
      <c r="L8554" s="56">
        <f t="shared" si="133"/>
        <v>8</v>
      </c>
      <c r="M8554" s="82" t="str">
        <f>"Q"&amp;" "&amp;VLOOKUP(pro[[#This Row],[Period]],Mapping!A:B,2,0)</f>
        <v>Q 3</v>
      </c>
      <c r="N8554"/>
    </row>
    <row r="8555" spans="1:14" ht="14.25" x14ac:dyDescent="0.2">
      <c r="A8555" s="42" t="s">
        <v>29</v>
      </c>
      <c r="B8555" s="44" t="s">
        <v>22</v>
      </c>
      <c r="C8555" s="44" t="s">
        <v>57</v>
      </c>
      <c r="D8555" s="43">
        <v>3416971.628</v>
      </c>
      <c r="E8555" s="43">
        <v>-470627.696</v>
      </c>
      <c r="F8555" s="45">
        <v>-99750</v>
      </c>
      <c r="G8555" s="45">
        <v>-33600</v>
      </c>
      <c r="H8555" s="45">
        <v>-73380</v>
      </c>
      <c r="I8555" s="55">
        <f>pro[[#This Row],[Admin expenses 3]]+pro[[#This Row],[Admin expenses 2]]+pro[[#This Row],[Admin expenses 1]]+pro[[#This Row],[COGS]]</f>
        <v>-677357.696</v>
      </c>
      <c r="J8555" s="55">
        <f>pro[[#This Row],[Revenue]]+pro[[#This Row],[AdminExp]]</f>
        <v>2739613.932</v>
      </c>
      <c r="K8555" s="83">
        <f>pro[[#This Row],[Profit]]/pro[[#This Row],[Revenue]]</f>
        <v>0.80176666073271829</v>
      </c>
      <c r="L8555" s="56">
        <f t="shared" si="133"/>
        <v>8</v>
      </c>
      <c r="M8555" s="82" t="str">
        <f>"Q"&amp;" "&amp;VLOOKUP(pro[[#This Row],[Period]],Mapping!A:B,2,0)</f>
        <v>Q 3</v>
      </c>
      <c r="N8555"/>
    </row>
    <row r="8556" spans="1:14" ht="14.25" x14ac:dyDescent="0.2">
      <c r="A8556" s="42" t="s">
        <v>29</v>
      </c>
      <c r="B8556" s="44" t="s">
        <v>22</v>
      </c>
      <c r="C8556" s="44" t="s">
        <v>57</v>
      </c>
      <c r="D8556" s="43">
        <v>16960.552</v>
      </c>
      <c r="E8556" s="43">
        <v>-22810.423999999999</v>
      </c>
      <c r="F8556" s="45">
        <v>-101300</v>
      </c>
      <c r="G8556" s="45">
        <v>-94090</v>
      </c>
      <c r="H8556" s="45">
        <v>-52260</v>
      </c>
      <c r="I8556" s="55">
        <f>pro[[#This Row],[Admin expenses 3]]+pro[[#This Row],[Admin expenses 2]]+pro[[#This Row],[Admin expenses 1]]+pro[[#This Row],[COGS]]</f>
        <v>-270460.424</v>
      </c>
      <c r="J8556" s="55">
        <f>pro[[#This Row],[Revenue]]+pro[[#This Row],[AdminExp]]</f>
        <v>-253499.872</v>
      </c>
      <c r="K8556" s="83">
        <f>pro[[#This Row],[Profit]]/pro[[#This Row],[Revenue]]</f>
        <v>-14.946439950775188</v>
      </c>
      <c r="L8556" s="56">
        <f t="shared" si="133"/>
        <v>8</v>
      </c>
      <c r="M8556" s="82" t="str">
        <f>"Q"&amp;" "&amp;VLOOKUP(pro[[#This Row],[Period]],Mapping!A:B,2,0)</f>
        <v>Q 3</v>
      </c>
      <c r="N8556"/>
    </row>
    <row r="8557" spans="1:14" ht="14.25" x14ac:dyDescent="0.2">
      <c r="A8557" s="42" t="s">
        <v>29</v>
      </c>
      <c r="B8557" s="44" t="s">
        <v>22</v>
      </c>
      <c r="C8557" s="44" t="s">
        <v>58</v>
      </c>
      <c r="D8557" s="43">
        <v>20081.935999999998</v>
      </c>
      <c r="E8557" s="43">
        <v>-13537.985999999999</v>
      </c>
      <c r="F8557" s="45">
        <v>-23910</v>
      </c>
      <c r="G8557" s="45">
        <v>-71620</v>
      </c>
      <c r="H8557" s="45">
        <v>-106860</v>
      </c>
      <c r="I8557" s="55">
        <f>pro[[#This Row],[Admin expenses 3]]+pro[[#This Row],[Admin expenses 2]]+pro[[#This Row],[Admin expenses 1]]+pro[[#This Row],[COGS]]</f>
        <v>-215927.986</v>
      </c>
      <c r="J8557" s="55">
        <f>pro[[#This Row],[Revenue]]+pro[[#This Row],[AdminExp]]</f>
        <v>-195846.05000000002</v>
      </c>
      <c r="K8557" s="83">
        <f>pro[[#This Row],[Profit]]/pro[[#This Row],[Revenue]]</f>
        <v>-9.7523490763041991</v>
      </c>
      <c r="L8557" s="56">
        <f t="shared" si="133"/>
        <v>8</v>
      </c>
      <c r="M8557" s="82" t="str">
        <f>"Q"&amp;" "&amp;VLOOKUP(pro[[#This Row],[Period]],Mapping!A:B,2,0)</f>
        <v>Q 3</v>
      </c>
      <c r="N8557"/>
    </row>
    <row r="8558" spans="1:14" ht="14.25" x14ac:dyDescent="0.2">
      <c r="A8558" s="42" t="s">
        <v>29</v>
      </c>
      <c r="B8558" s="44" t="s">
        <v>22</v>
      </c>
      <c r="C8558" s="44" t="s">
        <v>59</v>
      </c>
      <c r="D8558" s="43">
        <v>307808.77399999998</v>
      </c>
      <c r="E8558" s="43">
        <v>-136029.31299999999</v>
      </c>
      <c r="F8558" s="45">
        <v>-39580</v>
      </c>
      <c r="G8558" s="45">
        <v>-38230</v>
      </c>
      <c r="H8558" s="45">
        <v>-91220</v>
      </c>
      <c r="I8558" s="55">
        <f>pro[[#This Row],[Admin expenses 3]]+pro[[#This Row],[Admin expenses 2]]+pro[[#This Row],[Admin expenses 1]]+pro[[#This Row],[COGS]]</f>
        <v>-305059.31299999997</v>
      </c>
      <c r="J8558" s="55">
        <f>pro[[#This Row],[Revenue]]+pro[[#This Row],[AdminExp]]</f>
        <v>2749.4610000000102</v>
      </c>
      <c r="K8558" s="83">
        <f>pro[[#This Row],[Profit]]/pro[[#This Row],[Revenue]]</f>
        <v>8.9323672105591449E-3</v>
      </c>
      <c r="L8558" s="56">
        <f t="shared" si="133"/>
        <v>8</v>
      </c>
      <c r="M8558" s="82" t="str">
        <f>"Q"&amp;" "&amp;VLOOKUP(pro[[#This Row],[Period]],Mapping!A:B,2,0)</f>
        <v>Q 3</v>
      </c>
      <c r="N8558"/>
    </row>
    <row r="8559" spans="1:14" ht="14.25" x14ac:dyDescent="0.2">
      <c r="A8559" s="42" t="s">
        <v>29</v>
      </c>
      <c r="B8559" s="44" t="s">
        <v>22</v>
      </c>
      <c r="C8559" s="44" t="s">
        <v>57</v>
      </c>
      <c r="D8559" s="43">
        <v>7708760.6959999986</v>
      </c>
      <c r="E8559" s="43">
        <v>-45290.881999999998</v>
      </c>
      <c r="F8559" s="45">
        <v>-60730</v>
      </c>
      <c r="G8559" s="45">
        <v>-19850</v>
      </c>
      <c r="H8559" s="45">
        <v>-53190</v>
      </c>
      <c r="I8559" s="55">
        <f>pro[[#This Row],[Admin expenses 3]]+pro[[#This Row],[Admin expenses 2]]+pro[[#This Row],[Admin expenses 1]]+pro[[#This Row],[COGS]]</f>
        <v>-179060.88199999998</v>
      </c>
      <c r="J8559" s="55">
        <f>pro[[#This Row],[Revenue]]+pro[[#This Row],[AdminExp]]</f>
        <v>7529699.8139999984</v>
      </c>
      <c r="K8559" s="83">
        <f>pro[[#This Row],[Profit]]/pro[[#This Row],[Revenue]]</f>
        <v>0.97677176798432552</v>
      </c>
      <c r="L8559" s="56">
        <f t="shared" si="133"/>
        <v>8</v>
      </c>
      <c r="M8559" s="82" t="str">
        <f>"Q"&amp;" "&amp;VLOOKUP(pro[[#This Row],[Period]],Mapping!A:B,2,0)</f>
        <v>Q 3</v>
      </c>
      <c r="N8559"/>
    </row>
    <row r="8560" spans="1:14" ht="14.25" x14ac:dyDescent="0.2">
      <c r="A8560" s="42" t="s">
        <v>29</v>
      </c>
      <c r="B8560" s="44" t="s">
        <v>22</v>
      </c>
      <c r="C8560" s="44" t="s">
        <v>58</v>
      </c>
      <c r="D8560" s="43">
        <v>164842.69199999998</v>
      </c>
      <c r="E8560" s="43">
        <v>-88498.402999999991</v>
      </c>
      <c r="F8560" s="45">
        <v>-94920</v>
      </c>
      <c r="G8560" s="45">
        <v>-30100</v>
      </c>
      <c r="H8560" s="45">
        <v>-48350</v>
      </c>
      <c r="I8560" s="55">
        <f>pro[[#This Row],[Admin expenses 3]]+pro[[#This Row],[Admin expenses 2]]+pro[[#This Row],[Admin expenses 1]]+pro[[#This Row],[COGS]]</f>
        <v>-261868.40299999999</v>
      </c>
      <c r="J8560" s="55">
        <f>pro[[#This Row],[Revenue]]+pro[[#This Row],[AdminExp]]</f>
        <v>-97025.71100000001</v>
      </c>
      <c r="K8560" s="83">
        <f>pro[[#This Row],[Profit]]/pro[[#This Row],[Revenue]]</f>
        <v>-0.58859576862527829</v>
      </c>
      <c r="L8560" s="56">
        <f t="shared" si="133"/>
        <v>8</v>
      </c>
      <c r="M8560" s="82" t="str">
        <f>"Q"&amp;" "&amp;VLOOKUP(pro[[#This Row],[Period]],Mapping!A:B,2,0)</f>
        <v>Q 3</v>
      </c>
      <c r="N8560"/>
    </row>
    <row r="8561" spans="1:14" ht="14.25" x14ac:dyDescent="0.2">
      <c r="A8561" s="42" t="s">
        <v>29</v>
      </c>
      <c r="B8561" s="44" t="s">
        <v>22</v>
      </c>
      <c r="C8561" s="44" t="s">
        <v>59</v>
      </c>
      <c r="D8561" s="43">
        <v>557888.73699999996</v>
      </c>
      <c r="E8561" s="43">
        <v>-297018.071</v>
      </c>
      <c r="F8561" s="45">
        <v>-75020</v>
      </c>
      <c r="G8561" s="45">
        <v>-78040</v>
      </c>
      <c r="H8561" s="45">
        <v>-66120</v>
      </c>
      <c r="I8561" s="55">
        <f>pro[[#This Row],[Admin expenses 3]]+pro[[#This Row],[Admin expenses 2]]+pro[[#This Row],[Admin expenses 1]]+pro[[#This Row],[COGS]]</f>
        <v>-516198.071</v>
      </c>
      <c r="J8561" s="55">
        <f>pro[[#This Row],[Revenue]]+pro[[#This Row],[AdminExp]]</f>
        <v>41690.665999999968</v>
      </c>
      <c r="K8561" s="83">
        <f>pro[[#This Row],[Profit]]/pro[[#This Row],[Revenue]]</f>
        <v>7.4729355936074354E-2</v>
      </c>
      <c r="L8561" s="56">
        <f t="shared" si="133"/>
        <v>8</v>
      </c>
      <c r="M8561" s="82" t="str">
        <f>"Q"&amp;" "&amp;VLOOKUP(pro[[#This Row],[Period]],Mapping!A:B,2,0)</f>
        <v>Q 3</v>
      </c>
      <c r="N8561"/>
    </row>
    <row r="8562" spans="1:14" ht="14.25" x14ac:dyDescent="0.2">
      <c r="A8562" s="42" t="s">
        <v>29</v>
      </c>
      <c r="B8562" s="44" t="s">
        <v>36</v>
      </c>
      <c r="C8562" s="44" t="s">
        <v>57</v>
      </c>
      <c r="D8562" s="43">
        <v>5381314.8969999999</v>
      </c>
      <c r="E8562" s="43">
        <v>-193575.83000000002</v>
      </c>
      <c r="F8562" s="45">
        <v>-91880</v>
      </c>
      <c r="G8562" s="45">
        <v>-59890</v>
      </c>
      <c r="H8562" s="45">
        <v>-39650</v>
      </c>
      <c r="I8562" s="55">
        <f>pro[[#This Row],[Admin expenses 3]]+pro[[#This Row],[Admin expenses 2]]+pro[[#This Row],[Admin expenses 1]]+pro[[#This Row],[COGS]]</f>
        <v>-384995.83</v>
      </c>
      <c r="J8562" s="55">
        <f>pro[[#This Row],[Revenue]]+pro[[#This Row],[AdminExp]]</f>
        <v>4996319.0669999998</v>
      </c>
      <c r="K8562" s="83">
        <f>pro[[#This Row],[Profit]]/pro[[#This Row],[Revenue]]</f>
        <v>0.92845692226362198</v>
      </c>
      <c r="L8562" s="56">
        <f t="shared" si="133"/>
        <v>8</v>
      </c>
      <c r="M8562" s="82" t="str">
        <f>"Q"&amp;" "&amp;VLOOKUP(pro[[#This Row],[Period]],Mapping!A:B,2,0)</f>
        <v>Q 3</v>
      </c>
      <c r="N8562"/>
    </row>
    <row r="8563" spans="1:14" ht="14.25" x14ac:dyDescent="0.2">
      <c r="A8563" s="42" t="s">
        <v>29</v>
      </c>
      <c r="B8563" s="44" t="s">
        <v>36</v>
      </c>
      <c r="C8563" s="44" t="s">
        <v>58</v>
      </c>
      <c r="D8563" s="43">
        <v>26939355.050999999</v>
      </c>
      <c r="E8563" s="43">
        <v>-10267613.642999999</v>
      </c>
      <c r="F8563" s="45">
        <v>-19240</v>
      </c>
      <c r="G8563" s="45">
        <v>-21750</v>
      </c>
      <c r="H8563" s="45">
        <v>-12670</v>
      </c>
      <c r="I8563" s="55">
        <f>pro[[#This Row],[Admin expenses 3]]+pro[[#This Row],[Admin expenses 2]]+pro[[#This Row],[Admin expenses 1]]+pro[[#This Row],[COGS]]</f>
        <v>-10321273.642999999</v>
      </c>
      <c r="J8563" s="55">
        <f>pro[[#This Row],[Revenue]]+pro[[#This Row],[AdminExp]]</f>
        <v>16618081.408</v>
      </c>
      <c r="K8563" s="83">
        <f>pro[[#This Row],[Profit]]/pro[[#This Row],[Revenue]]</f>
        <v>0.61687005411004192</v>
      </c>
      <c r="L8563" s="56">
        <f t="shared" si="133"/>
        <v>8</v>
      </c>
      <c r="M8563" s="82" t="str">
        <f>"Q"&amp;" "&amp;VLOOKUP(pro[[#This Row],[Period]],Mapping!A:B,2,0)</f>
        <v>Q 3</v>
      </c>
      <c r="N8563"/>
    </row>
    <row r="8564" spans="1:14" ht="14.25" x14ac:dyDescent="0.2">
      <c r="A8564" s="42" t="s">
        <v>29</v>
      </c>
      <c r="B8564" s="44" t="s">
        <v>36</v>
      </c>
      <c r="C8564" s="44" t="s">
        <v>59</v>
      </c>
      <c r="D8564" s="43">
        <v>3698906.2179999999</v>
      </c>
      <c r="E8564" s="43">
        <v>-1325672.4249999998</v>
      </c>
      <c r="F8564" s="45">
        <v>-83920</v>
      </c>
      <c r="G8564" s="45">
        <v>-48850</v>
      </c>
      <c r="H8564" s="45">
        <v>-87570</v>
      </c>
      <c r="I8564" s="55">
        <f>pro[[#This Row],[Admin expenses 3]]+pro[[#This Row],[Admin expenses 2]]+pro[[#This Row],[Admin expenses 1]]+pro[[#This Row],[COGS]]</f>
        <v>-1546012.4249999998</v>
      </c>
      <c r="J8564" s="55">
        <f>pro[[#This Row],[Revenue]]+pro[[#This Row],[AdminExp]]</f>
        <v>2152893.7930000001</v>
      </c>
      <c r="K8564" s="83">
        <f>pro[[#This Row],[Profit]]/pro[[#This Row],[Revenue]]</f>
        <v>0.58203524666923578</v>
      </c>
      <c r="L8564" s="56">
        <f t="shared" si="133"/>
        <v>8</v>
      </c>
      <c r="M8564" s="82" t="str">
        <f>"Q"&amp;" "&amp;VLOOKUP(pro[[#This Row],[Period]],Mapping!A:B,2,0)</f>
        <v>Q 3</v>
      </c>
      <c r="N8564"/>
    </row>
    <row r="8565" spans="1:14" ht="14.25" x14ac:dyDescent="0.2">
      <c r="A8565" s="42" t="s">
        <v>29</v>
      </c>
      <c r="B8565" s="44" t="s">
        <v>36</v>
      </c>
      <c r="C8565" s="44" t="s">
        <v>57</v>
      </c>
      <c r="D8565" s="43">
        <v>24198.789999999997</v>
      </c>
      <c r="E8565" s="43">
        <v>-32661.775999999998</v>
      </c>
      <c r="F8565" s="45">
        <v>-29850</v>
      </c>
      <c r="G8565" s="45">
        <v>-103010</v>
      </c>
      <c r="H8565" s="45">
        <v>-60170</v>
      </c>
      <c r="I8565" s="55">
        <f>pro[[#This Row],[Admin expenses 3]]+pro[[#This Row],[Admin expenses 2]]+pro[[#This Row],[Admin expenses 1]]+pro[[#This Row],[COGS]]</f>
        <v>-225691.77600000001</v>
      </c>
      <c r="J8565" s="55">
        <f>pro[[#This Row],[Revenue]]+pro[[#This Row],[AdminExp]]</f>
        <v>-201492.986</v>
      </c>
      <c r="K8565" s="83">
        <f>pro[[#This Row],[Profit]]/pro[[#This Row],[Revenue]]</f>
        <v>-8.3265727749197396</v>
      </c>
      <c r="L8565" s="56">
        <f t="shared" si="133"/>
        <v>8</v>
      </c>
      <c r="M8565" s="82" t="str">
        <f>"Q"&amp;" "&amp;VLOOKUP(pro[[#This Row],[Period]],Mapping!A:B,2,0)</f>
        <v>Q 3</v>
      </c>
      <c r="N8565"/>
    </row>
    <row r="8566" spans="1:14" ht="14.25" x14ac:dyDescent="0.2">
      <c r="A8566" s="42" t="s">
        <v>29</v>
      </c>
      <c r="B8566" s="44" t="s">
        <v>36</v>
      </c>
      <c r="C8566" s="44" t="s">
        <v>57</v>
      </c>
      <c r="D8566" s="43">
        <v>4651971.2609999999</v>
      </c>
      <c r="E8566" s="43">
        <v>-3073887.2289999998</v>
      </c>
      <c r="F8566" s="45">
        <v>-97280</v>
      </c>
      <c r="G8566" s="45">
        <v>-98960</v>
      </c>
      <c r="H8566" s="45">
        <v>-58480</v>
      </c>
      <c r="I8566" s="55">
        <f>pro[[#This Row],[Admin expenses 3]]+pro[[#This Row],[Admin expenses 2]]+pro[[#This Row],[Admin expenses 1]]+pro[[#This Row],[COGS]]</f>
        <v>-3328607.2289999998</v>
      </c>
      <c r="J8566" s="55">
        <f>pro[[#This Row],[Revenue]]+pro[[#This Row],[AdminExp]]</f>
        <v>1323364.0320000001</v>
      </c>
      <c r="K8566" s="83">
        <f>pro[[#This Row],[Profit]]/pro[[#This Row],[Revenue]]</f>
        <v>0.28447381932353688</v>
      </c>
      <c r="L8566" s="56">
        <f t="shared" si="133"/>
        <v>8</v>
      </c>
      <c r="M8566" s="82" t="str">
        <f>"Q"&amp;" "&amp;VLOOKUP(pro[[#This Row],[Period]],Mapping!A:B,2,0)</f>
        <v>Q 3</v>
      </c>
      <c r="N8566"/>
    </row>
    <row r="8567" spans="1:14" ht="14.25" x14ac:dyDescent="0.2">
      <c r="A8567" s="42" t="s">
        <v>29</v>
      </c>
      <c r="B8567" s="44" t="s">
        <v>36</v>
      </c>
      <c r="C8567" s="44" t="s">
        <v>57</v>
      </c>
      <c r="D8567" s="43">
        <v>7331993.0319999997</v>
      </c>
      <c r="E8567" s="43">
        <v>-2615868.5</v>
      </c>
      <c r="F8567" s="45">
        <v>-70550</v>
      </c>
      <c r="G8567" s="45">
        <v>-14950</v>
      </c>
      <c r="H8567" s="45">
        <v>-31710</v>
      </c>
      <c r="I8567" s="55">
        <f>pro[[#This Row],[Admin expenses 3]]+pro[[#This Row],[Admin expenses 2]]+pro[[#This Row],[Admin expenses 1]]+pro[[#This Row],[COGS]]</f>
        <v>-2733078.5</v>
      </c>
      <c r="J8567" s="55">
        <f>pro[[#This Row],[Revenue]]+pro[[#This Row],[AdminExp]]</f>
        <v>4598914.5319999997</v>
      </c>
      <c r="K8567" s="83">
        <f>pro[[#This Row],[Profit]]/pro[[#This Row],[Revenue]]</f>
        <v>0.62723934841840967</v>
      </c>
      <c r="L8567" s="56">
        <f t="shared" si="133"/>
        <v>8</v>
      </c>
      <c r="M8567" s="82" t="str">
        <f>"Q"&amp;" "&amp;VLOOKUP(pro[[#This Row],[Period]],Mapping!A:B,2,0)</f>
        <v>Q 3</v>
      </c>
      <c r="N8567"/>
    </row>
    <row r="8568" spans="1:14" ht="14.25" x14ac:dyDescent="0.2">
      <c r="A8568" s="42" t="s">
        <v>29</v>
      </c>
      <c r="B8568" s="44" t="s">
        <v>36</v>
      </c>
      <c r="C8568" s="44" t="s">
        <v>57</v>
      </c>
      <c r="D8568" s="43">
        <v>47684.034999999996</v>
      </c>
      <c r="E8568" s="43">
        <v>-23976.379000000001</v>
      </c>
      <c r="F8568" s="45">
        <v>-85540</v>
      </c>
      <c r="G8568" s="45">
        <v>-57420</v>
      </c>
      <c r="H8568" s="45">
        <v>-75830</v>
      </c>
      <c r="I8568" s="55">
        <f>pro[[#This Row],[Admin expenses 3]]+pro[[#This Row],[Admin expenses 2]]+pro[[#This Row],[Admin expenses 1]]+pro[[#This Row],[COGS]]</f>
        <v>-242766.37900000002</v>
      </c>
      <c r="J8568" s="55">
        <f>pro[[#This Row],[Revenue]]+pro[[#This Row],[AdminExp]]</f>
        <v>-195082.34400000001</v>
      </c>
      <c r="K8568" s="83">
        <f>pro[[#This Row],[Profit]]/pro[[#This Row],[Revenue]]</f>
        <v>-4.0911458940083412</v>
      </c>
      <c r="L8568" s="56">
        <f t="shared" si="133"/>
        <v>8</v>
      </c>
      <c r="M8568" s="82" t="str">
        <f>"Q"&amp;" "&amp;VLOOKUP(pro[[#This Row],[Period]],Mapping!A:B,2,0)</f>
        <v>Q 3</v>
      </c>
      <c r="N8568"/>
    </row>
    <row r="8569" spans="1:14" ht="14.25" x14ac:dyDescent="0.2">
      <c r="A8569" s="42" t="s">
        <v>29</v>
      </c>
      <c r="B8569" s="44" t="s">
        <v>36</v>
      </c>
      <c r="C8569" s="44" t="s">
        <v>57</v>
      </c>
      <c r="D8569" s="43">
        <v>51725.093000000001</v>
      </c>
      <c r="E8569" s="43">
        <v>-52792.6</v>
      </c>
      <c r="F8569" s="45">
        <v>-28760</v>
      </c>
      <c r="G8569" s="45">
        <v>-52740</v>
      </c>
      <c r="H8569" s="45">
        <v>-56250</v>
      </c>
      <c r="I8569" s="55">
        <f>pro[[#This Row],[Admin expenses 3]]+pro[[#This Row],[Admin expenses 2]]+pro[[#This Row],[Admin expenses 1]]+pro[[#This Row],[COGS]]</f>
        <v>-190542.6</v>
      </c>
      <c r="J8569" s="55">
        <f>pro[[#This Row],[Revenue]]+pro[[#This Row],[AdminExp]]</f>
        <v>-138817.50700000001</v>
      </c>
      <c r="K8569" s="83">
        <f>pro[[#This Row],[Profit]]/pro[[#This Row],[Revenue]]</f>
        <v>-2.6837555806811215</v>
      </c>
      <c r="L8569" s="56">
        <f t="shared" si="133"/>
        <v>8</v>
      </c>
      <c r="M8569" s="82" t="str">
        <f>"Q"&amp;" "&amp;VLOOKUP(pro[[#This Row],[Period]],Mapping!A:B,2,0)</f>
        <v>Q 3</v>
      </c>
      <c r="N8569"/>
    </row>
    <row r="8570" spans="1:14" ht="14.25" x14ac:dyDescent="0.2">
      <c r="A8570" s="42" t="s">
        <v>29</v>
      </c>
      <c r="B8570" s="44" t="s">
        <v>36</v>
      </c>
      <c r="C8570" s="44" t="s">
        <v>57</v>
      </c>
      <c r="D8570" s="43">
        <v>1535183.5379999997</v>
      </c>
      <c r="E8570" s="43">
        <v>-570330.2429999999</v>
      </c>
      <c r="F8570" s="45">
        <v>-88850</v>
      </c>
      <c r="G8570" s="45">
        <v>-33130</v>
      </c>
      <c r="H8570" s="45">
        <v>-41420</v>
      </c>
      <c r="I8570" s="55">
        <f>pro[[#This Row],[Admin expenses 3]]+pro[[#This Row],[Admin expenses 2]]+pro[[#This Row],[Admin expenses 1]]+pro[[#This Row],[COGS]]</f>
        <v>-733730.2429999999</v>
      </c>
      <c r="J8570" s="55">
        <f>pro[[#This Row],[Revenue]]+pro[[#This Row],[AdminExp]]</f>
        <v>801453.29499999981</v>
      </c>
      <c r="K8570" s="83">
        <f>pro[[#This Row],[Profit]]/pro[[#This Row],[Revenue]]</f>
        <v>0.52205698873250939</v>
      </c>
      <c r="L8570" s="56">
        <f t="shared" si="133"/>
        <v>8</v>
      </c>
      <c r="M8570" s="82" t="str">
        <f>"Q"&amp;" "&amp;VLOOKUP(pro[[#This Row],[Period]],Mapping!A:B,2,0)</f>
        <v>Q 3</v>
      </c>
      <c r="N8570"/>
    </row>
    <row r="8571" spans="1:14" ht="14.25" x14ac:dyDescent="0.2">
      <c r="A8571" s="42" t="s">
        <v>29</v>
      </c>
      <c r="B8571" s="44" t="s">
        <v>36</v>
      </c>
      <c r="C8571" s="44" t="s">
        <v>57</v>
      </c>
      <c r="D8571" s="43">
        <v>898717.30900000001</v>
      </c>
      <c r="E8571" s="43">
        <v>-495333.3</v>
      </c>
      <c r="F8571" s="45">
        <v>-104420</v>
      </c>
      <c r="G8571" s="45">
        <v>-102170</v>
      </c>
      <c r="H8571" s="45">
        <v>-29640</v>
      </c>
      <c r="I8571" s="55">
        <f>pro[[#This Row],[Admin expenses 3]]+pro[[#This Row],[Admin expenses 2]]+pro[[#This Row],[Admin expenses 1]]+pro[[#This Row],[COGS]]</f>
        <v>-731563.3</v>
      </c>
      <c r="J8571" s="55">
        <f>pro[[#This Row],[Revenue]]+pro[[#This Row],[AdminExp]]</f>
        <v>167154.00899999996</v>
      </c>
      <c r="K8571" s="83">
        <f>pro[[#This Row],[Profit]]/pro[[#This Row],[Revenue]]</f>
        <v>0.18599175438825333</v>
      </c>
      <c r="L8571" s="56">
        <f t="shared" si="133"/>
        <v>8</v>
      </c>
      <c r="M8571" s="82" t="str">
        <f>"Q"&amp;" "&amp;VLOOKUP(pro[[#This Row],[Period]],Mapping!A:B,2,0)</f>
        <v>Q 3</v>
      </c>
      <c r="N8571"/>
    </row>
    <row r="8572" spans="1:14" ht="14.25" x14ac:dyDescent="0.2">
      <c r="A8572" s="42" t="s">
        <v>29</v>
      </c>
      <c r="B8572" s="44" t="s">
        <v>36</v>
      </c>
      <c r="C8572" s="44" t="s">
        <v>57</v>
      </c>
      <c r="D8572" s="43">
        <v>1563320.423</v>
      </c>
      <c r="E8572" s="43">
        <v>-410814.03299999994</v>
      </c>
      <c r="F8572" s="45">
        <v>-100840</v>
      </c>
      <c r="G8572" s="45">
        <v>-47810</v>
      </c>
      <c r="H8572" s="45">
        <v>-101990</v>
      </c>
      <c r="I8572" s="55">
        <f>pro[[#This Row],[Admin expenses 3]]+pro[[#This Row],[Admin expenses 2]]+pro[[#This Row],[Admin expenses 1]]+pro[[#This Row],[COGS]]</f>
        <v>-661454.03299999994</v>
      </c>
      <c r="J8572" s="55">
        <f>pro[[#This Row],[Revenue]]+pro[[#This Row],[AdminExp]]</f>
        <v>901866.39</v>
      </c>
      <c r="K8572" s="83">
        <f>pro[[#This Row],[Profit]]/pro[[#This Row],[Revenue]]</f>
        <v>0.57689158072234825</v>
      </c>
      <c r="L8572" s="56">
        <f t="shared" si="133"/>
        <v>8</v>
      </c>
      <c r="M8572" s="82" t="str">
        <f>"Q"&amp;" "&amp;VLOOKUP(pro[[#This Row],[Period]],Mapping!A:B,2,0)</f>
        <v>Q 3</v>
      </c>
      <c r="N8572"/>
    </row>
    <row r="8573" spans="1:14" ht="14.25" x14ac:dyDescent="0.2">
      <c r="A8573" s="42" t="s">
        <v>29</v>
      </c>
      <c r="B8573" s="44" t="s">
        <v>36</v>
      </c>
      <c r="C8573" s="44" t="s">
        <v>57</v>
      </c>
      <c r="D8573" s="43">
        <v>324795.41499999998</v>
      </c>
      <c r="E8573" s="43">
        <v>-19002.899999999998</v>
      </c>
      <c r="F8573" s="45">
        <v>-71670</v>
      </c>
      <c r="G8573" s="45">
        <v>-52410</v>
      </c>
      <c r="H8573" s="45">
        <v>-78970</v>
      </c>
      <c r="I8573" s="55">
        <f>pro[[#This Row],[Admin expenses 3]]+pro[[#This Row],[Admin expenses 2]]+pro[[#This Row],[Admin expenses 1]]+pro[[#This Row],[COGS]]</f>
        <v>-222052.9</v>
      </c>
      <c r="J8573" s="55">
        <f>pro[[#This Row],[Revenue]]+pro[[#This Row],[AdminExp]]</f>
        <v>102742.51499999998</v>
      </c>
      <c r="K8573" s="83">
        <f>pro[[#This Row],[Profit]]/pro[[#This Row],[Revenue]]</f>
        <v>0.31632994265020642</v>
      </c>
      <c r="L8573" s="56">
        <f t="shared" si="133"/>
        <v>8</v>
      </c>
      <c r="M8573" s="82" t="str">
        <f>"Q"&amp;" "&amp;VLOOKUP(pro[[#This Row],[Period]],Mapping!A:B,2,0)</f>
        <v>Q 3</v>
      </c>
      <c r="N8573"/>
    </row>
    <row r="8574" spans="1:14" ht="14.25" x14ac:dyDescent="0.2">
      <c r="A8574" s="42" t="s">
        <v>29</v>
      </c>
      <c r="B8574" s="44" t="s">
        <v>36</v>
      </c>
      <c r="C8574" s="44" t="s">
        <v>57</v>
      </c>
      <c r="D8574" s="43">
        <v>1239493.6469999999</v>
      </c>
      <c r="E8574" s="43">
        <v>-32332.943999999996</v>
      </c>
      <c r="F8574" s="45">
        <v>-64120</v>
      </c>
      <c r="G8574" s="45">
        <v>-92650</v>
      </c>
      <c r="H8574" s="45">
        <v>-18670</v>
      </c>
      <c r="I8574" s="55">
        <f>pro[[#This Row],[Admin expenses 3]]+pro[[#This Row],[Admin expenses 2]]+pro[[#This Row],[Admin expenses 1]]+pro[[#This Row],[COGS]]</f>
        <v>-207772.94399999999</v>
      </c>
      <c r="J8574" s="55">
        <f>pro[[#This Row],[Revenue]]+pro[[#This Row],[AdminExp]]</f>
        <v>1031720.7029999999</v>
      </c>
      <c r="K8574" s="83">
        <f>pro[[#This Row],[Profit]]/pro[[#This Row],[Revenue]]</f>
        <v>0.832372723730467</v>
      </c>
      <c r="L8574" s="56">
        <f t="shared" si="133"/>
        <v>8</v>
      </c>
      <c r="M8574" s="82" t="str">
        <f>"Q"&amp;" "&amp;VLOOKUP(pro[[#This Row],[Period]],Mapping!A:B,2,0)</f>
        <v>Q 3</v>
      </c>
      <c r="N8574"/>
    </row>
    <row r="8575" spans="1:14" ht="14.25" x14ac:dyDescent="0.2">
      <c r="A8575" s="42" t="s">
        <v>29</v>
      </c>
      <c r="B8575" s="44" t="s">
        <v>36</v>
      </c>
      <c r="C8575" s="44" t="s">
        <v>57</v>
      </c>
      <c r="D8575" s="43">
        <v>1004579.9679999999</v>
      </c>
      <c r="E8575" s="43">
        <v>-46154.724000000002</v>
      </c>
      <c r="F8575" s="45">
        <v>-22240</v>
      </c>
      <c r="G8575" s="45">
        <v>-87180</v>
      </c>
      <c r="H8575" s="45">
        <v>-38230</v>
      </c>
      <c r="I8575" s="55">
        <f>pro[[#This Row],[Admin expenses 3]]+pro[[#This Row],[Admin expenses 2]]+pro[[#This Row],[Admin expenses 1]]+pro[[#This Row],[COGS]]</f>
        <v>-193804.72399999999</v>
      </c>
      <c r="J8575" s="55">
        <f>pro[[#This Row],[Revenue]]+pro[[#This Row],[AdminExp]]</f>
        <v>810775.24399999995</v>
      </c>
      <c r="K8575" s="83">
        <f>pro[[#This Row],[Profit]]/pro[[#This Row],[Revenue]]</f>
        <v>0.80707884869947955</v>
      </c>
      <c r="L8575" s="56">
        <f t="shared" si="133"/>
        <v>8</v>
      </c>
      <c r="M8575" s="82" t="str">
        <f>"Q"&amp;" "&amp;VLOOKUP(pro[[#This Row],[Period]],Mapping!A:B,2,0)</f>
        <v>Q 3</v>
      </c>
      <c r="N8575"/>
    </row>
    <row r="8576" spans="1:14" ht="14.25" x14ac:dyDescent="0.2">
      <c r="A8576" s="42" t="s">
        <v>29</v>
      </c>
      <c r="B8576" s="44" t="s">
        <v>36</v>
      </c>
      <c r="C8576" s="44" t="s">
        <v>57</v>
      </c>
      <c r="D8576" s="43">
        <v>1821627.6609999998</v>
      </c>
      <c r="E8576" s="43">
        <v>-326606.51099999994</v>
      </c>
      <c r="F8576" s="45">
        <v>-54380</v>
      </c>
      <c r="G8576" s="45">
        <v>-67560</v>
      </c>
      <c r="H8576" s="45">
        <v>-17950</v>
      </c>
      <c r="I8576" s="55">
        <f>pro[[#This Row],[Admin expenses 3]]+pro[[#This Row],[Admin expenses 2]]+pro[[#This Row],[Admin expenses 1]]+pro[[#This Row],[COGS]]</f>
        <v>-466496.51099999994</v>
      </c>
      <c r="J8576" s="55">
        <f>pro[[#This Row],[Revenue]]+pro[[#This Row],[AdminExp]]</f>
        <v>1355131.15</v>
      </c>
      <c r="K8576" s="83">
        <f>pro[[#This Row],[Profit]]/pro[[#This Row],[Revenue]]</f>
        <v>0.74391225990501686</v>
      </c>
      <c r="L8576" s="56">
        <f t="shared" si="133"/>
        <v>8</v>
      </c>
      <c r="M8576" s="82" t="str">
        <f>"Q"&amp;" "&amp;VLOOKUP(pro[[#This Row],[Period]],Mapping!A:B,2,0)</f>
        <v>Q 3</v>
      </c>
      <c r="N8576"/>
    </row>
    <row r="8577" spans="1:14" ht="14.25" x14ac:dyDescent="0.2">
      <c r="A8577" s="42" t="s">
        <v>29</v>
      </c>
      <c r="B8577" s="44" t="s">
        <v>36</v>
      </c>
      <c r="C8577" s="44" t="s">
        <v>57</v>
      </c>
      <c r="D8577" s="43">
        <v>9201082.7300000004</v>
      </c>
      <c r="E8577" s="43">
        <v>-460670.48999999993</v>
      </c>
      <c r="F8577" s="45">
        <v>-48380</v>
      </c>
      <c r="G8577" s="45">
        <v>-68040</v>
      </c>
      <c r="H8577" s="45">
        <v>-63830</v>
      </c>
      <c r="I8577" s="55">
        <f>pro[[#This Row],[Admin expenses 3]]+pro[[#This Row],[Admin expenses 2]]+pro[[#This Row],[Admin expenses 1]]+pro[[#This Row],[COGS]]</f>
        <v>-640920.49</v>
      </c>
      <c r="J8577" s="55">
        <f>pro[[#This Row],[Revenue]]+pro[[#This Row],[AdminExp]]</f>
        <v>8560162.2400000002</v>
      </c>
      <c r="K8577" s="83">
        <f>pro[[#This Row],[Profit]]/pro[[#This Row],[Revenue]]</f>
        <v>0.93034292715244393</v>
      </c>
      <c r="L8577" s="56">
        <f t="shared" si="133"/>
        <v>8</v>
      </c>
      <c r="M8577" s="82" t="str">
        <f>"Q"&amp;" "&amp;VLOOKUP(pro[[#This Row],[Period]],Mapping!A:B,2,0)</f>
        <v>Q 3</v>
      </c>
      <c r="N8577"/>
    </row>
    <row r="8578" spans="1:14" ht="14.25" x14ac:dyDescent="0.2">
      <c r="A8578" s="42" t="s">
        <v>29</v>
      </c>
      <c r="B8578" s="44" t="s">
        <v>36</v>
      </c>
      <c r="C8578" s="44" t="s">
        <v>57</v>
      </c>
      <c r="D8578" s="43">
        <v>2330461.784</v>
      </c>
      <c r="E8578" s="43">
        <v>-120302.39199999999</v>
      </c>
      <c r="F8578" s="45">
        <v>-27150</v>
      </c>
      <c r="G8578" s="45">
        <v>-37770</v>
      </c>
      <c r="H8578" s="45">
        <v>-64530</v>
      </c>
      <c r="I8578" s="55">
        <f>pro[[#This Row],[Admin expenses 3]]+pro[[#This Row],[Admin expenses 2]]+pro[[#This Row],[Admin expenses 1]]+pro[[#This Row],[COGS]]</f>
        <v>-249752.39199999999</v>
      </c>
      <c r="J8578" s="55">
        <f>pro[[#This Row],[Revenue]]+pro[[#This Row],[AdminExp]]</f>
        <v>2080709.392</v>
      </c>
      <c r="K8578" s="83">
        <f>pro[[#This Row],[Profit]]/pro[[#This Row],[Revenue]]</f>
        <v>0.89283137199901841</v>
      </c>
      <c r="L8578" s="56">
        <f t="shared" ref="L8578:L8641" si="134">MONTH(DATEVALUE(A8578&amp;"1"))</f>
        <v>8</v>
      </c>
      <c r="M8578" s="82" t="str">
        <f>"Q"&amp;" "&amp;VLOOKUP(pro[[#This Row],[Period]],Mapping!A:B,2,0)</f>
        <v>Q 3</v>
      </c>
      <c r="N8578"/>
    </row>
    <row r="8579" spans="1:14" ht="14.25" x14ac:dyDescent="0.2">
      <c r="A8579" s="42" t="s">
        <v>29</v>
      </c>
      <c r="B8579" s="44" t="s">
        <v>36</v>
      </c>
      <c r="C8579" s="44" t="s">
        <v>57</v>
      </c>
      <c r="D8579" s="43">
        <v>221100.481</v>
      </c>
      <c r="E8579" s="43">
        <v>-17936.057999999997</v>
      </c>
      <c r="F8579" s="45">
        <v>-95850</v>
      </c>
      <c r="G8579" s="45">
        <v>-26330</v>
      </c>
      <c r="H8579" s="45">
        <v>-41300</v>
      </c>
      <c r="I8579" s="55">
        <f>pro[[#This Row],[Admin expenses 3]]+pro[[#This Row],[Admin expenses 2]]+pro[[#This Row],[Admin expenses 1]]+pro[[#This Row],[COGS]]</f>
        <v>-181416.05799999999</v>
      </c>
      <c r="J8579" s="55">
        <f>pro[[#This Row],[Revenue]]+pro[[#This Row],[AdminExp]]</f>
        <v>39684.42300000001</v>
      </c>
      <c r="K8579" s="83">
        <f>pro[[#This Row],[Profit]]/pro[[#This Row],[Revenue]]</f>
        <v>0.17948591889313895</v>
      </c>
      <c r="L8579" s="56">
        <f t="shared" si="134"/>
        <v>8</v>
      </c>
      <c r="M8579" s="82" t="str">
        <f>"Q"&amp;" "&amp;VLOOKUP(pro[[#This Row],[Period]],Mapping!A:B,2,0)</f>
        <v>Q 3</v>
      </c>
      <c r="N8579"/>
    </row>
    <row r="8580" spans="1:14" ht="14.25" x14ac:dyDescent="0.2">
      <c r="A8580" s="42" t="s">
        <v>29</v>
      </c>
      <c r="B8580" s="44" t="s">
        <v>36</v>
      </c>
      <c r="C8580" s="44" t="s">
        <v>57</v>
      </c>
      <c r="D8580" s="43">
        <v>1259467.6569999999</v>
      </c>
      <c r="E8580" s="43">
        <v>-732763.92699999991</v>
      </c>
      <c r="F8580" s="45">
        <v>-20180</v>
      </c>
      <c r="G8580" s="45">
        <v>-51960</v>
      </c>
      <c r="H8580" s="45">
        <v>-54180</v>
      </c>
      <c r="I8580" s="55">
        <f>pro[[#This Row],[Admin expenses 3]]+pro[[#This Row],[Admin expenses 2]]+pro[[#This Row],[Admin expenses 1]]+pro[[#This Row],[COGS]]</f>
        <v>-859083.92699999991</v>
      </c>
      <c r="J8580" s="55">
        <f>pro[[#This Row],[Revenue]]+pro[[#This Row],[AdminExp]]</f>
        <v>400383.73</v>
      </c>
      <c r="K8580" s="83">
        <f>pro[[#This Row],[Profit]]/pro[[#This Row],[Revenue]]</f>
        <v>0.31789917571499815</v>
      </c>
      <c r="L8580" s="56">
        <f t="shared" si="134"/>
        <v>8</v>
      </c>
      <c r="M8580" s="82" t="str">
        <f>"Q"&amp;" "&amp;VLOOKUP(pro[[#This Row],[Period]],Mapping!A:B,2,0)</f>
        <v>Q 3</v>
      </c>
      <c r="N8580"/>
    </row>
    <row r="8581" spans="1:14" ht="14.25" x14ac:dyDescent="0.2">
      <c r="A8581" s="42" t="s">
        <v>29</v>
      </c>
      <c r="B8581" s="44" t="s">
        <v>36</v>
      </c>
      <c r="C8581" s="44" t="s">
        <v>57</v>
      </c>
      <c r="D8581" s="43">
        <v>126537.936</v>
      </c>
      <c r="E8581" s="43">
        <v>-167443.68899999998</v>
      </c>
      <c r="F8581" s="45">
        <v>-90950</v>
      </c>
      <c r="G8581" s="45">
        <v>-68470</v>
      </c>
      <c r="H8581" s="45">
        <v>-14000</v>
      </c>
      <c r="I8581" s="55">
        <f>pro[[#This Row],[Admin expenses 3]]+pro[[#This Row],[Admin expenses 2]]+pro[[#This Row],[Admin expenses 1]]+pro[[#This Row],[COGS]]</f>
        <v>-340863.68900000001</v>
      </c>
      <c r="J8581" s="55">
        <f>pro[[#This Row],[Revenue]]+pro[[#This Row],[AdminExp]]</f>
        <v>-214325.75300000003</v>
      </c>
      <c r="K8581" s="83">
        <f>pro[[#This Row],[Profit]]/pro[[#This Row],[Revenue]]</f>
        <v>-1.693766784689771</v>
      </c>
      <c r="L8581" s="56">
        <f t="shared" si="134"/>
        <v>8</v>
      </c>
      <c r="M8581" s="82" t="str">
        <f>"Q"&amp;" "&amp;VLOOKUP(pro[[#This Row],[Period]],Mapping!A:B,2,0)</f>
        <v>Q 3</v>
      </c>
      <c r="N8581"/>
    </row>
    <row r="8582" spans="1:14" ht="14.25" x14ac:dyDescent="0.2">
      <c r="A8582" s="42" t="s">
        <v>29</v>
      </c>
      <c r="B8582" s="44" t="s">
        <v>36</v>
      </c>
      <c r="C8582" s="44" t="s">
        <v>57</v>
      </c>
      <c r="D8582" s="43">
        <v>1213.5550000000001</v>
      </c>
      <c r="E8582" s="43">
        <v>-2290.7779999999998</v>
      </c>
      <c r="F8582" s="45">
        <v>-32430</v>
      </c>
      <c r="G8582" s="45">
        <v>-78950</v>
      </c>
      <c r="H8582" s="45">
        <v>-34050</v>
      </c>
      <c r="I8582" s="55">
        <f>pro[[#This Row],[Admin expenses 3]]+pro[[#This Row],[Admin expenses 2]]+pro[[#This Row],[Admin expenses 1]]+pro[[#This Row],[COGS]]</f>
        <v>-147720.77799999999</v>
      </c>
      <c r="J8582" s="55">
        <f>pro[[#This Row],[Revenue]]+pro[[#This Row],[AdminExp]]</f>
        <v>-146507.223</v>
      </c>
      <c r="K8582" s="83">
        <f>pro[[#This Row],[Profit]]/pro[[#This Row],[Revenue]]</f>
        <v>-120.72565561511426</v>
      </c>
      <c r="L8582" s="56">
        <f t="shared" si="134"/>
        <v>8</v>
      </c>
      <c r="M8582" s="82" t="str">
        <f>"Q"&amp;" "&amp;VLOOKUP(pro[[#This Row],[Period]],Mapping!A:B,2,0)</f>
        <v>Q 3</v>
      </c>
      <c r="N8582"/>
    </row>
    <row r="8583" spans="1:14" ht="14.25" x14ac:dyDescent="0.2">
      <c r="A8583" s="42" t="s">
        <v>29</v>
      </c>
      <c r="B8583" s="44" t="s">
        <v>36</v>
      </c>
      <c r="C8583" s="44" t="s">
        <v>57</v>
      </c>
      <c r="D8583" s="43">
        <v>33794.957000000002</v>
      </c>
      <c r="E8583" s="43">
        <v>-8388.253999999999</v>
      </c>
      <c r="F8583" s="45">
        <v>-70140</v>
      </c>
      <c r="G8583" s="45">
        <v>-36920</v>
      </c>
      <c r="H8583" s="45">
        <v>-54930</v>
      </c>
      <c r="I8583" s="55">
        <f>pro[[#This Row],[Admin expenses 3]]+pro[[#This Row],[Admin expenses 2]]+pro[[#This Row],[Admin expenses 1]]+pro[[#This Row],[COGS]]</f>
        <v>-170378.25399999999</v>
      </c>
      <c r="J8583" s="55">
        <f>pro[[#This Row],[Revenue]]+pro[[#This Row],[AdminExp]]</f>
        <v>-136583.29699999999</v>
      </c>
      <c r="K8583" s="83">
        <f>pro[[#This Row],[Profit]]/pro[[#This Row],[Revenue]]</f>
        <v>-4.041528947647425</v>
      </c>
      <c r="L8583" s="56">
        <f t="shared" si="134"/>
        <v>8</v>
      </c>
      <c r="M8583" s="82" t="str">
        <f>"Q"&amp;" "&amp;VLOOKUP(pro[[#This Row],[Period]],Mapping!A:B,2,0)</f>
        <v>Q 3</v>
      </c>
      <c r="N8583"/>
    </row>
    <row r="8584" spans="1:14" ht="14.25" x14ac:dyDescent="0.2">
      <c r="A8584" s="42" t="s">
        <v>29</v>
      </c>
      <c r="B8584" s="44" t="s">
        <v>36</v>
      </c>
      <c r="C8584" s="44" t="s">
        <v>57</v>
      </c>
      <c r="D8584" s="43">
        <v>2294309.2480000001</v>
      </c>
      <c r="E8584" s="43">
        <v>-601202.76299999992</v>
      </c>
      <c r="F8584" s="45">
        <v>-14220</v>
      </c>
      <c r="G8584" s="45">
        <v>-96470</v>
      </c>
      <c r="H8584" s="45">
        <v>-52530</v>
      </c>
      <c r="I8584" s="55">
        <f>pro[[#This Row],[Admin expenses 3]]+pro[[#This Row],[Admin expenses 2]]+pro[[#This Row],[Admin expenses 1]]+pro[[#This Row],[COGS]]</f>
        <v>-764422.76299999992</v>
      </c>
      <c r="J8584" s="55">
        <f>pro[[#This Row],[Revenue]]+pro[[#This Row],[AdminExp]]</f>
        <v>1529886.4850000003</v>
      </c>
      <c r="K8584" s="83">
        <f>pro[[#This Row],[Profit]]/pro[[#This Row],[Revenue]]</f>
        <v>0.66681790448852352</v>
      </c>
      <c r="L8584" s="56">
        <f t="shared" si="134"/>
        <v>8</v>
      </c>
      <c r="M8584" s="82" t="str">
        <f>"Q"&amp;" "&amp;VLOOKUP(pro[[#This Row],[Period]],Mapping!A:B,2,0)</f>
        <v>Q 3</v>
      </c>
      <c r="N8584"/>
    </row>
    <row r="8585" spans="1:14" ht="14.25" x14ac:dyDescent="0.2">
      <c r="A8585" s="42" t="s">
        <v>29</v>
      </c>
      <c r="B8585" s="44" t="s">
        <v>36</v>
      </c>
      <c r="C8585" s="44" t="s">
        <v>57</v>
      </c>
      <c r="D8585" s="43">
        <v>4035699.6469999999</v>
      </c>
      <c r="E8585" s="43">
        <v>-1198448.909</v>
      </c>
      <c r="F8585" s="45">
        <v>-74980</v>
      </c>
      <c r="G8585" s="45">
        <v>-26250</v>
      </c>
      <c r="H8585" s="45">
        <v>-89580</v>
      </c>
      <c r="I8585" s="55">
        <f>pro[[#This Row],[Admin expenses 3]]+pro[[#This Row],[Admin expenses 2]]+pro[[#This Row],[Admin expenses 1]]+pro[[#This Row],[COGS]]</f>
        <v>-1389258.909</v>
      </c>
      <c r="J8585" s="55">
        <f>pro[[#This Row],[Revenue]]+pro[[#This Row],[AdminExp]]</f>
        <v>2646440.7379999999</v>
      </c>
      <c r="K8585" s="83">
        <f>pro[[#This Row],[Profit]]/pro[[#This Row],[Revenue]]</f>
        <v>0.65575760573938469</v>
      </c>
      <c r="L8585" s="56">
        <f t="shared" si="134"/>
        <v>8</v>
      </c>
      <c r="M8585" s="82" t="str">
        <f>"Q"&amp;" "&amp;VLOOKUP(pro[[#This Row],[Period]],Mapping!A:B,2,0)</f>
        <v>Q 3</v>
      </c>
      <c r="N8585"/>
    </row>
    <row r="8586" spans="1:14" ht="14.25" x14ac:dyDescent="0.2">
      <c r="A8586" s="42" t="s">
        <v>29</v>
      </c>
      <c r="B8586" s="44" t="s">
        <v>36</v>
      </c>
      <c r="C8586" s="44" t="s">
        <v>57</v>
      </c>
      <c r="D8586" s="43">
        <v>621110.41999999993</v>
      </c>
      <c r="E8586" s="43">
        <v>-165097.674</v>
      </c>
      <c r="F8586" s="45">
        <v>-63840</v>
      </c>
      <c r="G8586" s="45">
        <v>-64620</v>
      </c>
      <c r="H8586" s="45">
        <v>-18720</v>
      </c>
      <c r="I8586" s="55">
        <f>pro[[#This Row],[Admin expenses 3]]+pro[[#This Row],[Admin expenses 2]]+pro[[#This Row],[Admin expenses 1]]+pro[[#This Row],[COGS]]</f>
        <v>-312277.674</v>
      </c>
      <c r="J8586" s="55">
        <f>pro[[#This Row],[Revenue]]+pro[[#This Row],[AdminExp]]</f>
        <v>308832.74599999993</v>
      </c>
      <c r="K8586" s="83">
        <f>pro[[#This Row],[Profit]]/pro[[#This Row],[Revenue]]</f>
        <v>0.4972267990609463</v>
      </c>
      <c r="L8586" s="56">
        <f t="shared" si="134"/>
        <v>8</v>
      </c>
      <c r="M8586" s="82" t="str">
        <f>"Q"&amp;" "&amp;VLOOKUP(pro[[#This Row],[Period]],Mapping!A:B,2,0)</f>
        <v>Q 3</v>
      </c>
      <c r="N8586"/>
    </row>
    <row r="8587" spans="1:14" ht="14.25" x14ac:dyDescent="0.2">
      <c r="A8587" s="42" t="s">
        <v>29</v>
      </c>
      <c r="B8587" s="44" t="s">
        <v>36</v>
      </c>
      <c r="C8587" s="44" t="s">
        <v>57</v>
      </c>
      <c r="D8587" s="43">
        <v>1101266.173</v>
      </c>
      <c r="E8587" s="43">
        <v>-175353.50699999998</v>
      </c>
      <c r="F8587" s="45">
        <v>-74800</v>
      </c>
      <c r="G8587" s="45">
        <v>-25360</v>
      </c>
      <c r="H8587" s="45">
        <v>-45170</v>
      </c>
      <c r="I8587" s="55">
        <f>pro[[#This Row],[Admin expenses 3]]+pro[[#This Row],[Admin expenses 2]]+pro[[#This Row],[Admin expenses 1]]+pro[[#This Row],[COGS]]</f>
        <v>-320683.50699999998</v>
      </c>
      <c r="J8587" s="55">
        <f>pro[[#This Row],[Revenue]]+pro[[#This Row],[AdminExp]]</f>
        <v>780582.66599999997</v>
      </c>
      <c r="K8587" s="83">
        <f>pro[[#This Row],[Profit]]/pro[[#This Row],[Revenue]]</f>
        <v>0.70880472417815743</v>
      </c>
      <c r="L8587" s="56">
        <f t="shared" si="134"/>
        <v>8</v>
      </c>
      <c r="M8587" s="82" t="str">
        <f>"Q"&amp;" "&amp;VLOOKUP(pro[[#This Row],[Period]],Mapping!A:B,2,0)</f>
        <v>Q 3</v>
      </c>
      <c r="N8587"/>
    </row>
    <row r="8588" spans="1:14" ht="14.25" x14ac:dyDescent="0.2">
      <c r="A8588" s="42" t="s">
        <v>29</v>
      </c>
      <c r="B8588" s="44" t="s">
        <v>36</v>
      </c>
      <c r="C8588" s="44" t="s">
        <v>57</v>
      </c>
      <c r="D8588" s="43">
        <v>150926.783</v>
      </c>
      <c r="E8588" s="43">
        <v>-26073.963999999996</v>
      </c>
      <c r="F8588" s="45">
        <v>-47070</v>
      </c>
      <c r="G8588" s="45">
        <v>-37350</v>
      </c>
      <c r="H8588" s="45">
        <v>-94480</v>
      </c>
      <c r="I8588" s="55">
        <f>pro[[#This Row],[Admin expenses 3]]+pro[[#This Row],[Admin expenses 2]]+pro[[#This Row],[Admin expenses 1]]+pro[[#This Row],[COGS]]</f>
        <v>-204973.96400000001</v>
      </c>
      <c r="J8588" s="55">
        <f>pro[[#This Row],[Revenue]]+pro[[#This Row],[AdminExp]]</f>
        <v>-54047.181000000011</v>
      </c>
      <c r="K8588" s="83">
        <f>pro[[#This Row],[Profit]]/pro[[#This Row],[Revenue]]</f>
        <v>-0.35810198776979174</v>
      </c>
      <c r="L8588" s="56">
        <f t="shared" si="134"/>
        <v>8</v>
      </c>
      <c r="M8588" s="82" t="str">
        <f>"Q"&amp;" "&amp;VLOOKUP(pro[[#This Row],[Period]],Mapping!A:B,2,0)</f>
        <v>Q 3</v>
      </c>
      <c r="N8588"/>
    </row>
    <row r="8589" spans="1:14" ht="14.25" x14ac:dyDescent="0.2">
      <c r="A8589" s="42" t="s">
        <v>29</v>
      </c>
      <c r="B8589" s="44" t="s">
        <v>36</v>
      </c>
      <c r="C8589" s="44" t="s">
        <v>57</v>
      </c>
      <c r="D8589" s="43">
        <v>695926.41299999994</v>
      </c>
      <c r="E8589" s="43">
        <v>-342293.27299999999</v>
      </c>
      <c r="F8589" s="45">
        <v>-72020</v>
      </c>
      <c r="G8589" s="45">
        <v>-82430</v>
      </c>
      <c r="H8589" s="45">
        <v>-39270</v>
      </c>
      <c r="I8589" s="55">
        <f>pro[[#This Row],[Admin expenses 3]]+pro[[#This Row],[Admin expenses 2]]+pro[[#This Row],[Admin expenses 1]]+pro[[#This Row],[COGS]]</f>
        <v>-536013.27300000004</v>
      </c>
      <c r="J8589" s="55">
        <f>pro[[#This Row],[Revenue]]+pro[[#This Row],[AdminExp]]</f>
        <v>159913.1399999999</v>
      </c>
      <c r="K8589" s="83">
        <f>pro[[#This Row],[Profit]]/pro[[#This Row],[Revenue]]</f>
        <v>0.22978455338495668</v>
      </c>
      <c r="L8589" s="56">
        <f t="shared" si="134"/>
        <v>8</v>
      </c>
      <c r="M8589" s="82" t="str">
        <f>"Q"&amp;" "&amp;VLOOKUP(pro[[#This Row],[Period]],Mapping!A:B,2,0)</f>
        <v>Q 3</v>
      </c>
      <c r="N8589"/>
    </row>
    <row r="8590" spans="1:14" ht="14.25" x14ac:dyDescent="0.2">
      <c r="A8590" s="42" t="s">
        <v>29</v>
      </c>
      <c r="B8590" s="44" t="s">
        <v>36</v>
      </c>
      <c r="C8590" s="44" t="s">
        <v>57</v>
      </c>
      <c r="D8590" s="43">
        <v>319905.34099999996</v>
      </c>
      <c r="E8590" s="43">
        <v>-180274.31099999999</v>
      </c>
      <c r="F8590" s="45">
        <v>-91790</v>
      </c>
      <c r="G8590" s="45">
        <v>-54860</v>
      </c>
      <c r="H8590" s="45">
        <v>-46200</v>
      </c>
      <c r="I8590" s="55">
        <f>pro[[#This Row],[Admin expenses 3]]+pro[[#This Row],[Admin expenses 2]]+pro[[#This Row],[Admin expenses 1]]+pro[[#This Row],[COGS]]</f>
        <v>-373124.31099999999</v>
      </c>
      <c r="J8590" s="55">
        <f>pro[[#This Row],[Revenue]]+pro[[#This Row],[AdminExp]]</f>
        <v>-53218.97000000003</v>
      </c>
      <c r="K8590" s="83">
        <f>pro[[#This Row],[Profit]]/pro[[#This Row],[Revenue]]</f>
        <v>-0.16635849165144148</v>
      </c>
      <c r="L8590" s="56">
        <f t="shared" si="134"/>
        <v>8</v>
      </c>
      <c r="M8590" s="82" t="str">
        <f>"Q"&amp;" "&amp;VLOOKUP(pro[[#This Row],[Period]],Mapping!A:B,2,0)</f>
        <v>Q 3</v>
      </c>
      <c r="N8590"/>
    </row>
    <row r="8591" spans="1:14" ht="14.25" x14ac:dyDescent="0.2">
      <c r="A8591" s="42" t="s">
        <v>29</v>
      </c>
      <c r="B8591" s="44" t="s">
        <v>36</v>
      </c>
      <c r="C8591" s="44" t="s">
        <v>58</v>
      </c>
      <c r="D8591" s="43">
        <v>663994.83499999996</v>
      </c>
      <c r="E8591" s="43">
        <v>-327058.87199999997</v>
      </c>
      <c r="F8591" s="45">
        <v>-106980</v>
      </c>
      <c r="G8591" s="45">
        <v>-81180</v>
      </c>
      <c r="H8591" s="45">
        <v>-72250</v>
      </c>
      <c r="I8591" s="55">
        <f>pro[[#This Row],[Admin expenses 3]]+pro[[#This Row],[Admin expenses 2]]+pro[[#This Row],[Admin expenses 1]]+pro[[#This Row],[COGS]]</f>
        <v>-587468.87199999997</v>
      </c>
      <c r="J8591" s="55">
        <f>pro[[#This Row],[Revenue]]+pro[[#This Row],[AdminExp]]</f>
        <v>76525.962999999989</v>
      </c>
      <c r="K8591" s="83">
        <f>pro[[#This Row],[Profit]]/pro[[#This Row],[Revenue]]</f>
        <v>0.1152508407689647</v>
      </c>
      <c r="L8591" s="56">
        <f t="shared" si="134"/>
        <v>8</v>
      </c>
      <c r="M8591" s="82" t="str">
        <f>"Q"&amp;" "&amp;VLOOKUP(pro[[#This Row],[Period]],Mapping!A:B,2,0)</f>
        <v>Q 3</v>
      </c>
      <c r="N8591"/>
    </row>
    <row r="8592" spans="1:14" ht="14.25" x14ac:dyDescent="0.2">
      <c r="A8592" s="42" t="s">
        <v>29</v>
      </c>
      <c r="B8592" s="44" t="s">
        <v>36</v>
      </c>
      <c r="C8592" s="44" t="s">
        <v>59</v>
      </c>
      <c r="D8592" s="43">
        <v>184066.75699999998</v>
      </c>
      <c r="E8592" s="43">
        <v>-98283.380999999979</v>
      </c>
      <c r="F8592" s="45">
        <v>-76190</v>
      </c>
      <c r="G8592" s="45">
        <v>-49890</v>
      </c>
      <c r="H8592" s="45">
        <v>-45800</v>
      </c>
      <c r="I8592" s="55">
        <f>pro[[#This Row],[Admin expenses 3]]+pro[[#This Row],[Admin expenses 2]]+pro[[#This Row],[Admin expenses 1]]+pro[[#This Row],[COGS]]</f>
        <v>-270163.38099999999</v>
      </c>
      <c r="J8592" s="55">
        <f>pro[[#This Row],[Revenue]]+pro[[#This Row],[AdminExp]]</f>
        <v>-86096.624000000011</v>
      </c>
      <c r="K8592" s="83">
        <f>pro[[#This Row],[Profit]]/pro[[#This Row],[Revenue]]</f>
        <v>-0.46774673169256747</v>
      </c>
      <c r="L8592" s="56">
        <f t="shared" si="134"/>
        <v>8</v>
      </c>
      <c r="M8592" s="82" t="str">
        <f>"Q"&amp;" "&amp;VLOOKUP(pro[[#This Row],[Period]],Mapping!A:B,2,0)</f>
        <v>Q 3</v>
      </c>
      <c r="N8592"/>
    </row>
    <row r="8593" spans="1:14" ht="14.25" x14ac:dyDescent="0.2">
      <c r="A8593" s="42" t="s">
        <v>29</v>
      </c>
      <c r="B8593" s="44" t="s">
        <v>36</v>
      </c>
      <c r="C8593" s="44" t="s">
        <v>57</v>
      </c>
      <c r="D8593" s="43">
        <v>998203.71699999995</v>
      </c>
      <c r="E8593" s="43">
        <v>-531293.09100000001</v>
      </c>
      <c r="F8593" s="45">
        <v>-54940</v>
      </c>
      <c r="G8593" s="45">
        <v>-48690</v>
      </c>
      <c r="H8593" s="45">
        <v>-102140</v>
      </c>
      <c r="I8593" s="55">
        <f>pro[[#This Row],[Admin expenses 3]]+pro[[#This Row],[Admin expenses 2]]+pro[[#This Row],[Admin expenses 1]]+pro[[#This Row],[COGS]]</f>
        <v>-737063.09100000001</v>
      </c>
      <c r="J8593" s="55">
        <f>pro[[#This Row],[Revenue]]+pro[[#This Row],[AdminExp]]</f>
        <v>261140.62599999993</v>
      </c>
      <c r="K8593" s="83">
        <f>pro[[#This Row],[Profit]]/pro[[#This Row],[Revenue]]</f>
        <v>0.26161055258823479</v>
      </c>
      <c r="L8593" s="56">
        <f t="shared" si="134"/>
        <v>8</v>
      </c>
      <c r="M8593" s="82" t="str">
        <f>"Q"&amp;" "&amp;VLOOKUP(pro[[#This Row],[Period]],Mapping!A:B,2,0)</f>
        <v>Q 3</v>
      </c>
      <c r="N8593"/>
    </row>
    <row r="8594" spans="1:14" ht="14.25" x14ac:dyDescent="0.2">
      <c r="A8594" s="42" t="s">
        <v>29</v>
      </c>
      <c r="B8594" s="44" t="s">
        <v>36</v>
      </c>
      <c r="C8594" s="44" t="s">
        <v>57</v>
      </c>
      <c r="D8594" s="43">
        <v>2441196.443</v>
      </c>
      <c r="E8594" s="43">
        <v>-43705.871999999996</v>
      </c>
      <c r="F8594" s="45">
        <v>-82930</v>
      </c>
      <c r="G8594" s="45">
        <v>-104300</v>
      </c>
      <c r="H8594" s="45">
        <v>-18750</v>
      </c>
      <c r="I8594" s="55">
        <f>pro[[#This Row],[Admin expenses 3]]+pro[[#This Row],[Admin expenses 2]]+pro[[#This Row],[Admin expenses 1]]+pro[[#This Row],[COGS]]</f>
        <v>-249685.872</v>
      </c>
      <c r="J8594" s="55">
        <f>pro[[#This Row],[Revenue]]+pro[[#This Row],[AdminExp]]</f>
        <v>2191510.571</v>
      </c>
      <c r="K8594" s="83">
        <f>pro[[#This Row],[Profit]]/pro[[#This Row],[Revenue]]</f>
        <v>0.8977198771872863</v>
      </c>
      <c r="L8594" s="56">
        <f t="shared" si="134"/>
        <v>8</v>
      </c>
      <c r="M8594" s="82" t="str">
        <f>"Q"&amp;" "&amp;VLOOKUP(pro[[#This Row],[Period]],Mapping!A:B,2,0)</f>
        <v>Q 3</v>
      </c>
      <c r="N8594"/>
    </row>
    <row r="8595" spans="1:14" ht="14.25" x14ac:dyDescent="0.2">
      <c r="A8595" s="42" t="s">
        <v>29</v>
      </c>
      <c r="B8595" s="44" t="s">
        <v>36</v>
      </c>
      <c r="C8595" s="44" t="s">
        <v>57</v>
      </c>
      <c r="D8595" s="43">
        <v>11124.196999999998</v>
      </c>
      <c r="E8595" s="43">
        <v>-65279.171999999999</v>
      </c>
      <c r="F8595" s="45">
        <v>-25710</v>
      </c>
      <c r="G8595" s="45">
        <v>-30570</v>
      </c>
      <c r="H8595" s="45">
        <v>-53670</v>
      </c>
      <c r="I8595" s="55">
        <f>pro[[#This Row],[Admin expenses 3]]+pro[[#This Row],[Admin expenses 2]]+pro[[#This Row],[Admin expenses 1]]+pro[[#This Row],[COGS]]</f>
        <v>-175229.17199999999</v>
      </c>
      <c r="J8595" s="55">
        <f>pro[[#This Row],[Revenue]]+pro[[#This Row],[AdminExp]]</f>
        <v>-164104.97500000001</v>
      </c>
      <c r="K8595" s="83">
        <f>pro[[#This Row],[Profit]]/pro[[#This Row],[Revenue]]</f>
        <v>-14.752073790135148</v>
      </c>
      <c r="L8595" s="56">
        <f t="shared" si="134"/>
        <v>8</v>
      </c>
      <c r="M8595" s="82" t="str">
        <f>"Q"&amp;" "&amp;VLOOKUP(pro[[#This Row],[Period]],Mapping!A:B,2,0)</f>
        <v>Q 3</v>
      </c>
      <c r="N8595"/>
    </row>
    <row r="8596" spans="1:14" ht="14.25" x14ac:dyDescent="0.2">
      <c r="A8596" s="42" t="s">
        <v>29</v>
      </c>
      <c r="B8596" s="44" t="s">
        <v>36</v>
      </c>
      <c r="C8596" s="44" t="s">
        <v>57</v>
      </c>
      <c r="D8596" s="43">
        <v>1761270.7</v>
      </c>
      <c r="E8596" s="43">
        <v>-1020559.6869999999</v>
      </c>
      <c r="F8596" s="45">
        <v>-57660</v>
      </c>
      <c r="G8596" s="45">
        <v>-70920</v>
      </c>
      <c r="H8596" s="45">
        <v>-50680</v>
      </c>
      <c r="I8596" s="55">
        <f>pro[[#This Row],[Admin expenses 3]]+pro[[#This Row],[Admin expenses 2]]+pro[[#This Row],[Admin expenses 1]]+pro[[#This Row],[COGS]]</f>
        <v>-1199819.6869999999</v>
      </c>
      <c r="J8596" s="55">
        <f>pro[[#This Row],[Revenue]]+pro[[#This Row],[AdminExp]]</f>
        <v>561451.01300000004</v>
      </c>
      <c r="K8596" s="83">
        <f>pro[[#This Row],[Profit]]/pro[[#This Row],[Revenue]]</f>
        <v>0.318776104661254</v>
      </c>
      <c r="L8596" s="56">
        <f t="shared" si="134"/>
        <v>8</v>
      </c>
      <c r="M8596" s="82" t="str">
        <f>"Q"&amp;" "&amp;VLOOKUP(pro[[#This Row],[Period]],Mapping!A:B,2,0)</f>
        <v>Q 3</v>
      </c>
      <c r="N8596"/>
    </row>
    <row r="8597" spans="1:14" ht="14.25" x14ac:dyDescent="0.2">
      <c r="A8597" s="42" t="s">
        <v>29</v>
      </c>
      <c r="B8597" s="44" t="s">
        <v>36</v>
      </c>
      <c r="C8597" s="44" t="s">
        <v>57</v>
      </c>
      <c r="D8597" s="43">
        <v>295575.29399999999</v>
      </c>
      <c r="E8597" s="43">
        <v>-56451.702999999994</v>
      </c>
      <c r="F8597" s="45">
        <v>-50610</v>
      </c>
      <c r="G8597" s="45">
        <v>-108370</v>
      </c>
      <c r="H8597" s="45">
        <v>-40620</v>
      </c>
      <c r="I8597" s="55">
        <f>pro[[#This Row],[Admin expenses 3]]+pro[[#This Row],[Admin expenses 2]]+pro[[#This Row],[Admin expenses 1]]+pro[[#This Row],[COGS]]</f>
        <v>-256051.70299999998</v>
      </c>
      <c r="J8597" s="55">
        <f>pro[[#This Row],[Revenue]]+pro[[#This Row],[AdminExp]]</f>
        <v>39523.591000000015</v>
      </c>
      <c r="K8597" s="83">
        <f>pro[[#This Row],[Profit]]/pro[[#This Row],[Revenue]]</f>
        <v>0.13371750549624764</v>
      </c>
      <c r="L8597" s="56">
        <f t="shared" si="134"/>
        <v>8</v>
      </c>
      <c r="M8597" s="82" t="str">
        <f>"Q"&amp;" "&amp;VLOOKUP(pro[[#This Row],[Period]],Mapping!A:B,2,0)</f>
        <v>Q 3</v>
      </c>
      <c r="N8597"/>
    </row>
    <row r="8598" spans="1:14" ht="14.25" x14ac:dyDescent="0.2">
      <c r="A8598" s="42" t="s">
        <v>29</v>
      </c>
      <c r="B8598" s="44" t="s">
        <v>36</v>
      </c>
      <c r="C8598" s="44" t="s">
        <v>58</v>
      </c>
      <c r="D8598" s="43">
        <v>741809.01199999987</v>
      </c>
      <c r="E8598" s="43">
        <v>-95790.428999999989</v>
      </c>
      <c r="F8598" s="45">
        <v>-103130</v>
      </c>
      <c r="G8598" s="45">
        <v>-15780</v>
      </c>
      <c r="H8598" s="45">
        <v>-85050</v>
      </c>
      <c r="I8598" s="55">
        <f>pro[[#This Row],[Admin expenses 3]]+pro[[#This Row],[Admin expenses 2]]+pro[[#This Row],[Admin expenses 1]]+pro[[#This Row],[COGS]]</f>
        <v>-299750.429</v>
      </c>
      <c r="J8598" s="55">
        <f>pro[[#This Row],[Revenue]]+pro[[#This Row],[AdminExp]]</f>
        <v>442058.58299999987</v>
      </c>
      <c r="K8598" s="83">
        <f>pro[[#This Row],[Profit]]/pro[[#This Row],[Revenue]]</f>
        <v>0.59591967184135519</v>
      </c>
      <c r="L8598" s="56">
        <f t="shared" si="134"/>
        <v>8</v>
      </c>
      <c r="M8598" s="82" t="str">
        <f>"Q"&amp;" "&amp;VLOOKUP(pro[[#This Row],[Period]],Mapping!A:B,2,0)</f>
        <v>Q 3</v>
      </c>
      <c r="N8598"/>
    </row>
    <row r="8599" spans="1:14" ht="14.25" x14ac:dyDescent="0.2">
      <c r="A8599" s="42" t="s">
        <v>29</v>
      </c>
      <c r="B8599" s="44" t="s">
        <v>36</v>
      </c>
      <c r="C8599" s="44" t="s">
        <v>59</v>
      </c>
      <c r="D8599" s="43">
        <v>2967175.855</v>
      </c>
      <c r="E8599" s="43">
        <v>-412459.81700000004</v>
      </c>
      <c r="F8599" s="45">
        <v>-85920</v>
      </c>
      <c r="G8599" s="45">
        <v>-59590</v>
      </c>
      <c r="H8599" s="45">
        <v>-20620</v>
      </c>
      <c r="I8599" s="55">
        <f>pro[[#This Row],[Admin expenses 3]]+pro[[#This Row],[Admin expenses 2]]+pro[[#This Row],[Admin expenses 1]]+pro[[#This Row],[COGS]]</f>
        <v>-578589.81700000004</v>
      </c>
      <c r="J8599" s="55">
        <f>pro[[#This Row],[Revenue]]+pro[[#This Row],[AdminExp]]</f>
        <v>2388586.0379999997</v>
      </c>
      <c r="K8599" s="83">
        <f>pro[[#This Row],[Profit]]/pro[[#This Row],[Revenue]]</f>
        <v>0.80500319317946178</v>
      </c>
      <c r="L8599" s="56">
        <f t="shared" si="134"/>
        <v>8</v>
      </c>
      <c r="M8599" s="82" t="str">
        <f>"Q"&amp;" "&amp;VLOOKUP(pro[[#This Row],[Period]],Mapping!A:B,2,0)</f>
        <v>Q 3</v>
      </c>
      <c r="N8599"/>
    </row>
    <row r="8600" spans="1:14" ht="14.25" x14ac:dyDescent="0.2">
      <c r="A8600" s="42" t="s">
        <v>29</v>
      </c>
      <c r="B8600" s="44" t="s">
        <v>36</v>
      </c>
      <c r="C8600" s="44" t="s">
        <v>57</v>
      </c>
      <c r="D8600" s="43">
        <v>2339829.9819999998</v>
      </c>
      <c r="E8600" s="43">
        <v>-178165.13399999999</v>
      </c>
      <c r="F8600" s="45">
        <v>-53240</v>
      </c>
      <c r="G8600" s="45">
        <v>-99060</v>
      </c>
      <c r="H8600" s="45">
        <v>-45900</v>
      </c>
      <c r="I8600" s="55">
        <f>pro[[#This Row],[Admin expenses 3]]+pro[[#This Row],[Admin expenses 2]]+pro[[#This Row],[Admin expenses 1]]+pro[[#This Row],[COGS]]</f>
        <v>-376365.13399999996</v>
      </c>
      <c r="J8600" s="55">
        <f>pro[[#This Row],[Revenue]]+pro[[#This Row],[AdminExp]]</f>
        <v>1963464.8479999998</v>
      </c>
      <c r="K8600" s="83">
        <f>pro[[#This Row],[Profit]]/pro[[#This Row],[Revenue]]</f>
        <v>0.83914851211612518</v>
      </c>
      <c r="L8600" s="56">
        <f t="shared" si="134"/>
        <v>8</v>
      </c>
      <c r="M8600" s="82" t="str">
        <f>"Q"&amp;" "&amp;VLOOKUP(pro[[#This Row],[Period]],Mapping!A:B,2,0)</f>
        <v>Q 3</v>
      </c>
      <c r="N8600"/>
    </row>
    <row r="8601" spans="1:14" ht="14.25" x14ac:dyDescent="0.2">
      <c r="A8601" s="42" t="s">
        <v>29</v>
      </c>
      <c r="B8601" s="44" t="s">
        <v>36</v>
      </c>
      <c r="C8601" s="44" t="s">
        <v>57</v>
      </c>
      <c r="D8601" s="43">
        <v>167247.57</v>
      </c>
      <c r="E8601" s="43">
        <v>-18839.316999999999</v>
      </c>
      <c r="F8601" s="45">
        <v>-95270</v>
      </c>
      <c r="G8601" s="45">
        <v>-23570</v>
      </c>
      <c r="H8601" s="45">
        <v>-51670</v>
      </c>
      <c r="I8601" s="55">
        <f>pro[[#This Row],[Admin expenses 3]]+pro[[#This Row],[Admin expenses 2]]+pro[[#This Row],[Admin expenses 1]]+pro[[#This Row],[COGS]]</f>
        <v>-189349.31700000001</v>
      </c>
      <c r="J8601" s="55">
        <f>pro[[#This Row],[Revenue]]+pro[[#This Row],[AdminExp]]</f>
        <v>-22101.747000000003</v>
      </c>
      <c r="K8601" s="83">
        <f>pro[[#This Row],[Profit]]/pro[[#This Row],[Revenue]]</f>
        <v>-0.13214988415078319</v>
      </c>
      <c r="L8601" s="56">
        <f t="shared" si="134"/>
        <v>8</v>
      </c>
      <c r="M8601" s="82" t="str">
        <f>"Q"&amp;" "&amp;VLOOKUP(pro[[#This Row],[Period]],Mapping!A:B,2,0)</f>
        <v>Q 3</v>
      </c>
      <c r="N8601"/>
    </row>
    <row r="8602" spans="1:14" ht="14.25" x14ac:dyDescent="0.2">
      <c r="A8602" s="42" t="s">
        <v>29</v>
      </c>
      <c r="B8602" s="44" t="s">
        <v>36</v>
      </c>
      <c r="C8602" s="44" t="s">
        <v>57</v>
      </c>
      <c r="D8602" s="43">
        <v>1531255.145</v>
      </c>
      <c r="E8602" s="43">
        <v>-158989.74</v>
      </c>
      <c r="F8602" s="45">
        <v>-65320</v>
      </c>
      <c r="G8602" s="45">
        <v>-60820</v>
      </c>
      <c r="H8602" s="45">
        <v>-101530</v>
      </c>
      <c r="I8602" s="55">
        <f>pro[[#This Row],[Admin expenses 3]]+pro[[#This Row],[Admin expenses 2]]+pro[[#This Row],[Admin expenses 1]]+pro[[#This Row],[COGS]]</f>
        <v>-386659.74</v>
      </c>
      <c r="J8602" s="55">
        <f>pro[[#This Row],[Revenue]]+pro[[#This Row],[AdminExp]]</f>
        <v>1144595.405</v>
      </c>
      <c r="K8602" s="83">
        <f>pro[[#This Row],[Profit]]/pro[[#This Row],[Revenue]]</f>
        <v>0.74748836517378692</v>
      </c>
      <c r="L8602" s="56">
        <f t="shared" si="134"/>
        <v>8</v>
      </c>
      <c r="M8602" s="82" t="str">
        <f>"Q"&amp;" "&amp;VLOOKUP(pro[[#This Row],[Period]],Mapping!A:B,2,0)</f>
        <v>Q 3</v>
      </c>
      <c r="N8602"/>
    </row>
    <row r="8603" spans="1:14" ht="14.25" x14ac:dyDescent="0.2">
      <c r="A8603" s="42" t="s">
        <v>29</v>
      </c>
      <c r="B8603" s="44" t="s">
        <v>36</v>
      </c>
      <c r="C8603" s="44" t="s">
        <v>58</v>
      </c>
      <c r="D8603" s="43">
        <v>632897.86699999997</v>
      </c>
      <c r="E8603" s="43">
        <v>-175915.22199999998</v>
      </c>
      <c r="F8603" s="45">
        <v>-48810</v>
      </c>
      <c r="G8603" s="45">
        <v>-67990</v>
      </c>
      <c r="H8603" s="45">
        <v>-34670</v>
      </c>
      <c r="I8603" s="55">
        <f>pro[[#This Row],[Admin expenses 3]]+pro[[#This Row],[Admin expenses 2]]+pro[[#This Row],[Admin expenses 1]]+pro[[#This Row],[COGS]]</f>
        <v>-327385.22199999995</v>
      </c>
      <c r="J8603" s="55">
        <f>pro[[#This Row],[Revenue]]+pro[[#This Row],[AdminExp]]</f>
        <v>305512.64500000002</v>
      </c>
      <c r="K8603" s="83">
        <f>pro[[#This Row],[Profit]]/pro[[#This Row],[Revenue]]</f>
        <v>0.4827202949002829</v>
      </c>
      <c r="L8603" s="56">
        <f t="shared" si="134"/>
        <v>8</v>
      </c>
      <c r="M8603" s="82" t="str">
        <f>"Q"&amp;" "&amp;VLOOKUP(pro[[#This Row],[Period]],Mapping!A:B,2,0)</f>
        <v>Q 3</v>
      </c>
      <c r="N8603"/>
    </row>
    <row r="8604" spans="1:14" ht="14.25" x14ac:dyDescent="0.2">
      <c r="A8604" s="42" t="s">
        <v>29</v>
      </c>
      <c r="B8604" s="44" t="s">
        <v>36</v>
      </c>
      <c r="C8604" s="44" t="s">
        <v>59</v>
      </c>
      <c r="D8604" s="43">
        <v>1757.952</v>
      </c>
      <c r="E8604" s="43">
        <v>-2844.6460000000002</v>
      </c>
      <c r="F8604" s="45">
        <v>-40560</v>
      </c>
      <c r="G8604" s="45">
        <v>-21090</v>
      </c>
      <c r="H8604" s="45">
        <v>-57070</v>
      </c>
      <c r="I8604" s="55">
        <f>pro[[#This Row],[Admin expenses 3]]+pro[[#This Row],[Admin expenses 2]]+pro[[#This Row],[Admin expenses 1]]+pro[[#This Row],[COGS]]</f>
        <v>-121564.64599999999</v>
      </c>
      <c r="J8604" s="55">
        <f>pro[[#This Row],[Revenue]]+pro[[#This Row],[AdminExp]]</f>
        <v>-119806.69399999999</v>
      </c>
      <c r="K8604" s="83">
        <f>pro[[#This Row],[Profit]]/pro[[#This Row],[Revenue]]</f>
        <v>-68.151288544852179</v>
      </c>
      <c r="L8604" s="56">
        <f t="shared" si="134"/>
        <v>8</v>
      </c>
      <c r="M8604" s="82" t="str">
        <f>"Q"&amp;" "&amp;VLOOKUP(pro[[#This Row],[Period]],Mapping!A:B,2,0)</f>
        <v>Q 3</v>
      </c>
      <c r="N8604"/>
    </row>
    <row r="8605" spans="1:14" ht="14.25" x14ac:dyDescent="0.2">
      <c r="A8605" s="42" t="s">
        <v>29</v>
      </c>
      <c r="B8605" s="44" t="s">
        <v>36</v>
      </c>
      <c r="C8605" s="44" t="s">
        <v>57</v>
      </c>
      <c r="D8605" s="43">
        <v>757410.72400000005</v>
      </c>
      <c r="E8605" s="43">
        <v>-115725.77799999999</v>
      </c>
      <c r="F8605" s="45">
        <v>-53930</v>
      </c>
      <c r="G8605" s="45">
        <v>-85730</v>
      </c>
      <c r="H8605" s="45">
        <v>-55930</v>
      </c>
      <c r="I8605" s="55">
        <f>pro[[#This Row],[Admin expenses 3]]+pro[[#This Row],[Admin expenses 2]]+pro[[#This Row],[Admin expenses 1]]+pro[[#This Row],[COGS]]</f>
        <v>-311315.77799999999</v>
      </c>
      <c r="J8605" s="55">
        <f>pro[[#This Row],[Revenue]]+pro[[#This Row],[AdminExp]]</f>
        <v>446094.94600000005</v>
      </c>
      <c r="K8605" s="83">
        <f>pro[[#This Row],[Profit]]/pro[[#This Row],[Revenue]]</f>
        <v>0.58897363328064001</v>
      </c>
      <c r="L8605" s="56">
        <f t="shared" si="134"/>
        <v>8</v>
      </c>
      <c r="M8605" s="82" t="str">
        <f>"Q"&amp;" "&amp;VLOOKUP(pro[[#This Row],[Period]],Mapping!A:B,2,0)</f>
        <v>Q 3</v>
      </c>
      <c r="N8605"/>
    </row>
    <row r="8606" spans="1:14" ht="14.25" x14ac:dyDescent="0.2">
      <c r="A8606" s="42" t="s">
        <v>29</v>
      </c>
      <c r="B8606" s="44" t="s">
        <v>36</v>
      </c>
      <c r="C8606" s="44" t="s">
        <v>57</v>
      </c>
      <c r="D8606" s="43">
        <v>1407511.8119999999</v>
      </c>
      <c r="E8606" s="43">
        <v>-240749.432</v>
      </c>
      <c r="F8606" s="45">
        <v>-48430</v>
      </c>
      <c r="G8606" s="45">
        <v>-57900</v>
      </c>
      <c r="H8606" s="45">
        <v>-69260</v>
      </c>
      <c r="I8606" s="55">
        <f>pro[[#This Row],[Admin expenses 3]]+pro[[#This Row],[Admin expenses 2]]+pro[[#This Row],[Admin expenses 1]]+pro[[#This Row],[COGS]]</f>
        <v>-416339.43200000003</v>
      </c>
      <c r="J8606" s="55">
        <f>pro[[#This Row],[Revenue]]+pro[[#This Row],[AdminExp]]</f>
        <v>991172.37999999989</v>
      </c>
      <c r="K8606" s="83">
        <f>pro[[#This Row],[Profit]]/pro[[#This Row],[Revenue]]</f>
        <v>0.70420182022600319</v>
      </c>
      <c r="L8606" s="56">
        <f t="shared" si="134"/>
        <v>8</v>
      </c>
      <c r="M8606" s="82" t="str">
        <f>"Q"&amp;" "&amp;VLOOKUP(pro[[#This Row],[Period]],Mapping!A:B,2,0)</f>
        <v>Q 3</v>
      </c>
      <c r="N8606"/>
    </row>
    <row r="8607" spans="1:14" ht="14.25" x14ac:dyDescent="0.2">
      <c r="A8607" s="42" t="s">
        <v>29</v>
      </c>
      <c r="B8607" s="44" t="s">
        <v>36</v>
      </c>
      <c r="C8607" s="44" t="s">
        <v>58</v>
      </c>
      <c r="D8607" s="43">
        <v>1719183.648</v>
      </c>
      <c r="E8607" s="43">
        <v>-13959.672999999999</v>
      </c>
      <c r="F8607" s="45">
        <v>-26030</v>
      </c>
      <c r="G8607" s="45">
        <v>-97310</v>
      </c>
      <c r="H8607" s="45">
        <v>-93500</v>
      </c>
      <c r="I8607" s="55">
        <f>pro[[#This Row],[Admin expenses 3]]+pro[[#This Row],[Admin expenses 2]]+pro[[#This Row],[Admin expenses 1]]+pro[[#This Row],[COGS]]</f>
        <v>-230799.67300000001</v>
      </c>
      <c r="J8607" s="55">
        <f>pro[[#This Row],[Revenue]]+pro[[#This Row],[AdminExp]]</f>
        <v>1488383.9750000001</v>
      </c>
      <c r="K8607" s="83">
        <f>pro[[#This Row],[Profit]]/pro[[#This Row],[Revenue]]</f>
        <v>0.86575042563457427</v>
      </c>
      <c r="L8607" s="56">
        <f t="shared" si="134"/>
        <v>8</v>
      </c>
      <c r="M8607" s="82" t="str">
        <f>"Q"&amp;" "&amp;VLOOKUP(pro[[#This Row],[Period]],Mapping!A:B,2,0)</f>
        <v>Q 3</v>
      </c>
      <c r="N8607"/>
    </row>
    <row r="8608" spans="1:14" ht="14.25" x14ac:dyDescent="0.2">
      <c r="A8608" s="42" t="s">
        <v>29</v>
      </c>
      <c r="B8608" s="44" t="s">
        <v>36</v>
      </c>
      <c r="C8608" s="44" t="s">
        <v>59</v>
      </c>
      <c r="D8608" s="43">
        <v>4295108.1880000001</v>
      </c>
      <c r="E8608" s="43">
        <v>-66267.87999999999</v>
      </c>
      <c r="F8608" s="45">
        <v>-106850</v>
      </c>
      <c r="G8608" s="45">
        <v>-47000</v>
      </c>
      <c r="H8608" s="45">
        <v>-102330</v>
      </c>
      <c r="I8608" s="55">
        <f>pro[[#This Row],[Admin expenses 3]]+pro[[#This Row],[Admin expenses 2]]+pro[[#This Row],[Admin expenses 1]]+pro[[#This Row],[COGS]]</f>
        <v>-322447.88</v>
      </c>
      <c r="J8608" s="55">
        <f>pro[[#This Row],[Revenue]]+pro[[#This Row],[AdminExp]]</f>
        <v>3972660.3080000002</v>
      </c>
      <c r="K8608" s="83">
        <f>pro[[#This Row],[Profit]]/pro[[#This Row],[Revenue]]</f>
        <v>0.9249267152569336</v>
      </c>
      <c r="L8608" s="56">
        <f t="shared" si="134"/>
        <v>8</v>
      </c>
      <c r="M8608" s="82" t="str">
        <f>"Q"&amp;" "&amp;VLOOKUP(pro[[#This Row],[Period]],Mapping!A:B,2,0)</f>
        <v>Q 3</v>
      </c>
      <c r="N8608"/>
    </row>
    <row r="8609" spans="1:14" ht="14.25" x14ac:dyDescent="0.2">
      <c r="A8609" s="42" t="s">
        <v>29</v>
      </c>
      <c r="B8609" s="44" t="s">
        <v>36</v>
      </c>
      <c r="C8609" s="44" t="s">
        <v>57</v>
      </c>
      <c r="D8609" s="43">
        <v>4562218.7869999995</v>
      </c>
      <c r="E8609" s="43">
        <v>-852237.58899999992</v>
      </c>
      <c r="F8609" s="45">
        <v>-51490</v>
      </c>
      <c r="G8609" s="45">
        <v>-65560</v>
      </c>
      <c r="H8609" s="45">
        <v>-32620</v>
      </c>
      <c r="I8609" s="55">
        <f>pro[[#This Row],[Admin expenses 3]]+pro[[#This Row],[Admin expenses 2]]+pro[[#This Row],[Admin expenses 1]]+pro[[#This Row],[COGS]]</f>
        <v>-1001907.5889999999</v>
      </c>
      <c r="J8609" s="55">
        <f>pro[[#This Row],[Revenue]]+pro[[#This Row],[AdminExp]]</f>
        <v>3560311.1979999999</v>
      </c>
      <c r="K8609" s="83">
        <f>pro[[#This Row],[Profit]]/pro[[#This Row],[Revenue]]</f>
        <v>0.78039028030507307</v>
      </c>
      <c r="L8609" s="56">
        <f t="shared" si="134"/>
        <v>8</v>
      </c>
      <c r="M8609" s="82" t="str">
        <f>"Q"&amp;" "&amp;VLOOKUP(pro[[#This Row],[Period]],Mapping!A:B,2,0)</f>
        <v>Q 3</v>
      </c>
      <c r="N8609"/>
    </row>
    <row r="8610" spans="1:14" ht="14.25" x14ac:dyDescent="0.2">
      <c r="A8610" s="42" t="s">
        <v>29</v>
      </c>
      <c r="B8610" s="44" t="s">
        <v>30</v>
      </c>
      <c r="C8610" s="44" t="s">
        <v>57</v>
      </c>
      <c r="D8610" s="43">
        <v>-7310.058</v>
      </c>
      <c r="E8610" s="43">
        <v>704.50800000000004</v>
      </c>
      <c r="F8610" s="45">
        <v>-91430</v>
      </c>
      <c r="G8610" s="45">
        <v>-41470</v>
      </c>
      <c r="H8610" s="45">
        <v>-51880</v>
      </c>
      <c r="I8610" s="55">
        <f>pro[[#This Row],[Admin expenses 3]]+pro[[#This Row],[Admin expenses 2]]+pro[[#This Row],[Admin expenses 1]]+pro[[#This Row],[COGS]]</f>
        <v>-184075.492</v>
      </c>
      <c r="J8610" s="55">
        <f>pro[[#This Row],[Revenue]]+pro[[#This Row],[AdminExp]]</f>
        <v>-191385.55</v>
      </c>
      <c r="K8610" s="83">
        <f>pro[[#This Row],[Profit]]/pro[[#This Row],[Revenue]]</f>
        <v>26.181126059464916</v>
      </c>
      <c r="L8610" s="56">
        <f t="shared" si="134"/>
        <v>8</v>
      </c>
      <c r="M8610" s="82" t="str">
        <f>"Q"&amp;" "&amp;VLOOKUP(pro[[#This Row],[Period]],Mapping!A:B,2,0)</f>
        <v>Q 3</v>
      </c>
      <c r="N8610"/>
    </row>
    <row r="8611" spans="1:14" ht="14.25" x14ac:dyDescent="0.2">
      <c r="A8611" s="42" t="s">
        <v>29</v>
      </c>
      <c r="B8611" s="44" t="s">
        <v>30</v>
      </c>
      <c r="C8611" s="44" t="s">
        <v>58</v>
      </c>
      <c r="D8611" s="43">
        <v>-3770.8649999999998</v>
      </c>
      <c r="E8611" s="43">
        <v>4882.2689999999993</v>
      </c>
      <c r="F8611" s="45">
        <v>-57410</v>
      </c>
      <c r="G8611" s="45">
        <v>-60850</v>
      </c>
      <c r="H8611" s="45">
        <v>-37170</v>
      </c>
      <c r="I8611" s="55">
        <f>pro[[#This Row],[Admin expenses 3]]+pro[[#This Row],[Admin expenses 2]]+pro[[#This Row],[Admin expenses 1]]+pro[[#This Row],[COGS]]</f>
        <v>-150547.731</v>
      </c>
      <c r="J8611" s="55">
        <f>pro[[#This Row],[Revenue]]+pro[[#This Row],[AdminExp]]</f>
        <v>-154318.59599999999</v>
      </c>
      <c r="K8611" s="83">
        <f>pro[[#This Row],[Profit]]/pro[[#This Row],[Revenue]]</f>
        <v>40.923924881956793</v>
      </c>
      <c r="L8611" s="56">
        <f t="shared" si="134"/>
        <v>8</v>
      </c>
      <c r="M8611" s="82" t="str">
        <f>"Q"&amp;" "&amp;VLOOKUP(pro[[#This Row],[Period]],Mapping!A:B,2,0)</f>
        <v>Q 3</v>
      </c>
      <c r="N8611"/>
    </row>
    <row r="8612" spans="1:14" ht="14.25" x14ac:dyDescent="0.2">
      <c r="A8612" s="42" t="s">
        <v>29</v>
      </c>
      <c r="B8612" s="44" t="s">
        <v>30</v>
      </c>
      <c r="C8612" s="44" t="s">
        <v>57</v>
      </c>
      <c r="D8612" s="43">
        <v>386467.50799999991</v>
      </c>
      <c r="E8612" s="43">
        <v>-233764.3</v>
      </c>
      <c r="F8612" s="45">
        <v>-90580</v>
      </c>
      <c r="G8612" s="45">
        <v>-30700</v>
      </c>
      <c r="H8612" s="45">
        <v>-47080</v>
      </c>
      <c r="I8612" s="55">
        <f>pro[[#This Row],[Admin expenses 3]]+pro[[#This Row],[Admin expenses 2]]+pro[[#This Row],[Admin expenses 1]]+pro[[#This Row],[COGS]]</f>
        <v>-402124.3</v>
      </c>
      <c r="J8612" s="55">
        <f>pro[[#This Row],[Revenue]]+pro[[#This Row],[AdminExp]]</f>
        <v>-15656.792000000074</v>
      </c>
      <c r="K8612" s="83">
        <f>pro[[#This Row],[Profit]]/pro[[#This Row],[Revenue]]</f>
        <v>-4.0512570076137108E-2</v>
      </c>
      <c r="L8612" s="56">
        <f t="shared" si="134"/>
        <v>8</v>
      </c>
      <c r="M8612" s="82" t="str">
        <f>"Q"&amp;" "&amp;VLOOKUP(pro[[#This Row],[Period]],Mapping!A:B,2,0)</f>
        <v>Q 3</v>
      </c>
      <c r="N8612"/>
    </row>
    <row r="8613" spans="1:14" ht="14.25" x14ac:dyDescent="0.2">
      <c r="A8613" s="42" t="s">
        <v>29</v>
      </c>
      <c r="B8613" s="44" t="s">
        <v>30</v>
      </c>
      <c r="C8613" s="44" t="s">
        <v>58</v>
      </c>
      <c r="D8613" s="43">
        <v>878771.93599999999</v>
      </c>
      <c r="E8613" s="43">
        <v>-550507.64299999992</v>
      </c>
      <c r="F8613" s="45">
        <v>-96170</v>
      </c>
      <c r="G8613" s="45">
        <v>-84530</v>
      </c>
      <c r="H8613" s="45">
        <v>-40050</v>
      </c>
      <c r="I8613" s="55">
        <f>pro[[#This Row],[Admin expenses 3]]+pro[[#This Row],[Admin expenses 2]]+pro[[#This Row],[Admin expenses 1]]+pro[[#This Row],[COGS]]</f>
        <v>-771257.64299999992</v>
      </c>
      <c r="J8613" s="55">
        <f>pro[[#This Row],[Revenue]]+pro[[#This Row],[AdminExp]]</f>
        <v>107514.29300000006</v>
      </c>
      <c r="K8613" s="83">
        <f>pro[[#This Row],[Profit]]/pro[[#This Row],[Revenue]]</f>
        <v>0.12234607023226567</v>
      </c>
      <c r="L8613" s="56">
        <f t="shared" si="134"/>
        <v>8</v>
      </c>
      <c r="M8613" s="82" t="str">
        <f>"Q"&amp;" "&amp;VLOOKUP(pro[[#This Row],[Period]],Mapping!A:B,2,0)</f>
        <v>Q 3</v>
      </c>
      <c r="N8613"/>
    </row>
    <row r="8614" spans="1:14" ht="14.25" x14ac:dyDescent="0.2">
      <c r="A8614" s="42" t="s">
        <v>29</v>
      </c>
      <c r="B8614" s="44" t="s">
        <v>30</v>
      </c>
      <c r="C8614" s="44" t="s">
        <v>59</v>
      </c>
      <c r="D8614" s="43">
        <v>444401.53799999994</v>
      </c>
      <c r="E8614" s="43">
        <v>-785995.73499999999</v>
      </c>
      <c r="F8614" s="45">
        <v>-58200</v>
      </c>
      <c r="G8614" s="45">
        <v>-37700</v>
      </c>
      <c r="H8614" s="45">
        <v>-87320</v>
      </c>
      <c r="I8614" s="55">
        <f>pro[[#This Row],[Admin expenses 3]]+pro[[#This Row],[Admin expenses 2]]+pro[[#This Row],[Admin expenses 1]]+pro[[#This Row],[COGS]]</f>
        <v>-969215.73499999999</v>
      </c>
      <c r="J8614" s="55">
        <f>pro[[#This Row],[Revenue]]+pro[[#This Row],[AdminExp]]</f>
        <v>-524814.19700000004</v>
      </c>
      <c r="K8614" s="83">
        <f>pro[[#This Row],[Profit]]/pro[[#This Row],[Revenue]]</f>
        <v>-1.1809459511816545</v>
      </c>
      <c r="L8614" s="56">
        <f t="shared" si="134"/>
        <v>8</v>
      </c>
      <c r="M8614" s="82" t="str">
        <f>"Q"&amp;" "&amp;VLOOKUP(pro[[#This Row],[Period]],Mapping!A:B,2,0)</f>
        <v>Q 3</v>
      </c>
      <c r="N8614"/>
    </row>
    <row r="8615" spans="1:14" ht="14.25" x14ac:dyDescent="0.2">
      <c r="A8615" s="42" t="s">
        <v>29</v>
      </c>
      <c r="B8615" s="44" t="s">
        <v>30</v>
      </c>
      <c r="C8615" s="44" t="s">
        <v>60</v>
      </c>
      <c r="D8615" s="43">
        <v>590529.73699999996</v>
      </c>
      <c r="E8615" s="43">
        <v>-316295.78399999999</v>
      </c>
      <c r="F8615" s="45">
        <v>-60050</v>
      </c>
      <c r="G8615" s="45">
        <v>-74280</v>
      </c>
      <c r="H8615" s="45">
        <v>-74000</v>
      </c>
      <c r="I8615" s="55">
        <f>pro[[#This Row],[Admin expenses 3]]+pro[[#This Row],[Admin expenses 2]]+pro[[#This Row],[Admin expenses 1]]+pro[[#This Row],[COGS]]</f>
        <v>-524625.78399999999</v>
      </c>
      <c r="J8615" s="55">
        <f>pro[[#This Row],[Revenue]]+pro[[#This Row],[AdminExp]]</f>
        <v>65903.95299999998</v>
      </c>
      <c r="K8615" s="83">
        <f>pro[[#This Row],[Profit]]/pro[[#This Row],[Revenue]]</f>
        <v>0.11160141288532602</v>
      </c>
      <c r="L8615" s="56">
        <f t="shared" si="134"/>
        <v>8</v>
      </c>
      <c r="M8615" s="82" t="str">
        <f>"Q"&amp;" "&amp;VLOOKUP(pro[[#This Row],[Period]],Mapping!A:B,2,0)</f>
        <v>Q 3</v>
      </c>
      <c r="N8615"/>
    </row>
    <row r="8616" spans="1:14" ht="14.25" x14ac:dyDescent="0.2">
      <c r="A8616" s="42" t="s">
        <v>29</v>
      </c>
      <c r="B8616" s="44" t="s">
        <v>30</v>
      </c>
      <c r="C8616" s="44" t="s">
        <v>57</v>
      </c>
      <c r="D8616" s="43">
        <v>386168.43999999994</v>
      </c>
      <c r="E8616" s="43">
        <v>-492574.79599999997</v>
      </c>
      <c r="F8616" s="45">
        <v>-79280</v>
      </c>
      <c r="G8616" s="45">
        <v>-56920</v>
      </c>
      <c r="H8616" s="45">
        <v>-60680</v>
      </c>
      <c r="I8616" s="55">
        <f>pro[[#This Row],[Admin expenses 3]]+pro[[#This Row],[Admin expenses 2]]+pro[[#This Row],[Admin expenses 1]]+pro[[#This Row],[COGS]]</f>
        <v>-689454.79599999997</v>
      </c>
      <c r="J8616" s="55">
        <f>pro[[#This Row],[Revenue]]+pro[[#This Row],[AdminExp]]</f>
        <v>-303286.35600000003</v>
      </c>
      <c r="K8616" s="83">
        <f>pro[[#This Row],[Profit]]/pro[[#This Row],[Revenue]]</f>
        <v>-0.78537323246819468</v>
      </c>
      <c r="L8616" s="56">
        <f t="shared" si="134"/>
        <v>8</v>
      </c>
      <c r="M8616" s="82" t="str">
        <f>"Q"&amp;" "&amp;VLOOKUP(pro[[#This Row],[Period]],Mapping!A:B,2,0)</f>
        <v>Q 3</v>
      </c>
      <c r="N8616"/>
    </row>
    <row r="8617" spans="1:14" ht="14.25" x14ac:dyDescent="0.2">
      <c r="A8617" s="42" t="s">
        <v>29</v>
      </c>
      <c r="B8617" s="44" t="s">
        <v>30</v>
      </c>
      <c r="C8617" s="44" t="s">
        <v>58</v>
      </c>
      <c r="D8617" s="43">
        <v>302037.39299999998</v>
      </c>
      <c r="E8617" s="43">
        <v>-295205.51199999999</v>
      </c>
      <c r="F8617" s="45">
        <v>-74210</v>
      </c>
      <c r="G8617" s="45">
        <v>-96720</v>
      </c>
      <c r="H8617" s="45">
        <v>-106760</v>
      </c>
      <c r="I8617" s="55">
        <f>pro[[#This Row],[Admin expenses 3]]+pro[[#This Row],[Admin expenses 2]]+pro[[#This Row],[Admin expenses 1]]+pro[[#This Row],[COGS]]</f>
        <v>-572895.51199999999</v>
      </c>
      <c r="J8617" s="55">
        <f>pro[[#This Row],[Revenue]]+pro[[#This Row],[AdminExp]]</f>
        <v>-270858.11900000001</v>
      </c>
      <c r="K8617" s="83">
        <f>pro[[#This Row],[Profit]]/pro[[#This Row],[Revenue]]</f>
        <v>-0.89677015256187176</v>
      </c>
      <c r="L8617" s="56">
        <f t="shared" si="134"/>
        <v>8</v>
      </c>
      <c r="M8617" s="82" t="str">
        <f>"Q"&amp;" "&amp;VLOOKUP(pro[[#This Row],[Period]],Mapping!A:B,2,0)</f>
        <v>Q 3</v>
      </c>
      <c r="N8617"/>
    </row>
    <row r="8618" spans="1:14" ht="14.25" x14ac:dyDescent="0.2">
      <c r="A8618" s="42" t="s">
        <v>29</v>
      </c>
      <c r="B8618" s="44" t="s">
        <v>30</v>
      </c>
      <c r="C8618" s="44" t="s">
        <v>59</v>
      </c>
      <c r="D8618" s="43">
        <v>354897.45899999997</v>
      </c>
      <c r="E8618" s="43">
        <v>-230466.565</v>
      </c>
      <c r="F8618" s="45">
        <v>-62750</v>
      </c>
      <c r="G8618" s="45">
        <v>-14060</v>
      </c>
      <c r="H8618" s="45">
        <v>-92210</v>
      </c>
      <c r="I8618" s="55">
        <f>pro[[#This Row],[Admin expenses 3]]+pro[[#This Row],[Admin expenses 2]]+pro[[#This Row],[Admin expenses 1]]+pro[[#This Row],[COGS]]</f>
        <v>-399486.565</v>
      </c>
      <c r="J8618" s="55">
        <f>pro[[#This Row],[Revenue]]+pro[[#This Row],[AdminExp]]</f>
        <v>-44589.106000000029</v>
      </c>
      <c r="K8618" s="83">
        <f>pro[[#This Row],[Profit]]/pro[[#This Row],[Revenue]]</f>
        <v>-0.12563940616999467</v>
      </c>
      <c r="L8618" s="56">
        <f t="shared" si="134"/>
        <v>8</v>
      </c>
      <c r="M8618" s="82" t="str">
        <f>"Q"&amp;" "&amp;VLOOKUP(pro[[#This Row],[Period]],Mapping!A:B,2,0)</f>
        <v>Q 3</v>
      </c>
      <c r="N8618"/>
    </row>
    <row r="8619" spans="1:14" ht="14.25" x14ac:dyDescent="0.2">
      <c r="A8619" s="42" t="s">
        <v>29</v>
      </c>
      <c r="B8619" s="44" t="s">
        <v>30</v>
      </c>
      <c r="C8619" s="44" t="s">
        <v>60</v>
      </c>
      <c r="D8619" s="43">
        <v>-15726.143999999998</v>
      </c>
      <c r="E8619" s="43">
        <v>1204.3919999999998</v>
      </c>
      <c r="F8619" s="45">
        <v>-78310</v>
      </c>
      <c r="G8619" s="45">
        <v>-75750</v>
      </c>
      <c r="H8619" s="45">
        <v>-33670</v>
      </c>
      <c r="I8619" s="55">
        <f>pro[[#This Row],[Admin expenses 3]]+pro[[#This Row],[Admin expenses 2]]+pro[[#This Row],[Admin expenses 1]]+pro[[#This Row],[COGS]]</f>
        <v>-186525.60800000001</v>
      </c>
      <c r="J8619" s="55">
        <f>pro[[#This Row],[Revenue]]+pro[[#This Row],[AdminExp]]</f>
        <v>-202251.75200000001</v>
      </c>
      <c r="K8619" s="83">
        <f>pro[[#This Row],[Profit]]/pro[[#This Row],[Revenue]]</f>
        <v>12.8608609968216</v>
      </c>
      <c r="L8619" s="56">
        <f t="shared" si="134"/>
        <v>8</v>
      </c>
      <c r="M8619" s="82" t="str">
        <f>"Q"&amp;" "&amp;VLOOKUP(pro[[#This Row],[Period]],Mapping!A:B,2,0)</f>
        <v>Q 3</v>
      </c>
      <c r="N8619"/>
    </row>
    <row r="8620" spans="1:14" ht="14.25" x14ac:dyDescent="0.2">
      <c r="A8620" s="42" t="s">
        <v>29</v>
      </c>
      <c r="B8620" s="44" t="s">
        <v>30</v>
      </c>
      <c r="C8620" s="44" t="s">
        <v>57</v>
      </c>
      <c r="D8620" s="43">
        <v>144534.796</v>
      </c>
      <c r="E8620" s="43">
        <v>-77592.781000000003</v>
      </c>
      <c r="F8620" s="45">
        <v>-36380</v>
      </c>
      <c r="G8620" s="45">
        <v>-99560</v>
      </c>
      <c r="H8620" s="45">
        <v>-25470</v>
      </c>
      <c r="I8620" s="55">
        <f>pro[[#This Row],[Admin expenses 3]]+pro[[#This Row],[Admin expenses 2]]+pro[[#This Row],[Admin expenses 1]]+pro[[#This Row],[COGS]]</f>
        <v>-239002.78100000002</v>
      </c>
      <c r="J8620" s="55">
        <f>pro[[#This Row],[Revenue]]+pro[[#This Row],[AdminExp]]</f>
        <v>-94467.985000000015</v>
      </c>
      <c r="K8620" s="83">
        <f>pro[[#This Row],[Profit]]/pro[[#This Row],[Revenue]]</f>
        <v>-0.653600292901095</v>
      </c>
      <c r="L8620" s="56">
        <f t="shared" si="134"/>
        <v>8</v>
      </c>
      <c r="M8620" s="82" t="str">
        <f>"Q"&amp;" "&amp;VLOOKUP(pro[[#This Row],[Period]],Mapping!A:B,2,0)</f>
        <v>Q 3</v>
      </c>
      <c r="N8620"/>
    </row>
    <row r="8621" spans="1:14" ht="14.25" x14ac:dyDescent="0.2">
      <c r="A8621" s="42" t="s">
        <v>29</v>
      </c>
      <c r="B8621" s="44" t="s">
        <v>30</v>
      </c>
      <c r="C8621" s="44" t="s">
        <v>58</v>
      </c>
      <c r="D8621" s="43">
        <v>52790.163999999997</v>
      </c>
      <c r="E8621" s="43">
        <v>-25900.944999999996</v>
      </c>
      <c r="F8621" s="45">
        <v>-49890</v>
      </c>
      <c r="G8621" s="45">
        <v>-40100</v>
      </c>
      <c r="H8621" s="45">
        <v>-41430</v>
      </c>
      <c r="I8621" s="55">
        <f>pro[[#This Row],[Admin expenses 3]]+pro[[#This Row],[Admin expenses 2]]+pro[[#This Row],[Admin expenses 1]]+pro[[#This Row],[COGS]]</f>
        <v>-157320.94500000001</v>
      </c>
      <c r="J8621" s="55">
        <f>pro[[#This Row],[Revenue]]+pro[[#This Row],[AdminExp]]</f>
        <v>-104530.78100000002</v>
      </c>
      <c r="K8621" s="83">
        <f>pro[[#This Row],[Profit]]/pro[[#This Row],[Revenue]]</f>
        <v>-1.9801185122289073</v>
      </c>
      <c r="L8621" s="56">
        <f t="shared" si="134"/>
        <v>8</v>
      </c>
      <c r="M8621" s="82" t="str">
        <f>"Q"&amp;" "&amp;VLOOKUP(pro[[#This Row],[Period]],Mapping!A:B,2,0)</f>
        <v>Q 3</v>
      </c>
      <c r="N8621"/>
    </row>
    <row r="8622" spans="1:14" ht="14.25" x14ac:dyDescent="0.2">
      <c r="A8622" s="42" t="s">
        <v>29</v>
      </c>
      <c r="B8622" s="44" t="s">
        <v>30</v>
      </c>
      <c r="C8622" s="44" t="s">
        <v>59</v>
      </c>
      <c r="D8622" s="43">
        <v>618656.50699999998</v>
      </c>
      <c r="E8622" s="43">
        <v>-467590.17199999996</v>
      </c>
      <c r="F8622" s="45">
        <v>-87630</v>
      </c>
      <c r="G8622" s="45">
        <v>-92110</v>
      </c>
      <c r="H8622" s="45">
        <v>-52020</v>
      </c>
      <c r="I8622" s="55">
        <f>pro[[#This Row],[Admin expenses 3]]+pro[[#This Row],[Admin expenses 2]]+pro[[#This Row],[Admin expenses 1]]+pro[[#This Row],[COGS]]</f>
        <v>-699350.17200000002</v>
      </c>
      <c r="J8622" s="55">
        <f>pro[[#This Row],[Revenue]]+pro[[#This Row],[AdminExp]]</f>
        <v>-80693.665000000037</v>
      </c>
      <c r="K8622" s="83">
        <f>pro[[#This Row],[Profit]]/pro[[#This Row],[Revenue]]</f>
        <v>-0.13043371254801986</v>
      </c>
      <c r="L8622" s="56">
        <f t="shared" si="134"/>
        <v>8</v>
      </c>
      <c r="M8622" s="82" t="str">
        <f>"Q"&amp;" "&amp;VLOOKUP(pro[[#This Row],[Period]],Mapping!A:B,2,0)</f>
        <v>Q 3</v>
      </c>
      <c r="N8622"/>
    </row>
    <row r="8623" spans="1:14" ht="14.25" x14ac:dyDescent="0.2">
      <c r="A8623" s="42" t="s">
        <v>29</v>
      </c>
      <c r="B8623" s="44" t="s">
        <v>30</v>
      </c>
      <c r="C8623" s="44" t="s">
        <v>60</v>
      </c>
      <c r="D8623" s="43">
        <v>34863.541999999994</v>
      </c>
      <c r="E8623" s="43">
        <v>-25754.483999999997</v>
      </c>
      <c r="F8623" s="45">
        <v>-20040</v>
      </c>
      <c r="G8623" s="45">
        <v>-28900</v>
      </c>
      <c r="H8623" s="45">
        <v>-95440</v>
      </c>
      <c r="I8623" s="55">
        <f>pro[[#This Row],[Admin expenses 3]]+pro[[#This Row],[Admin expenses 2]]+pro[[#This Row],[Admin expenses 1]]+pro[[#This Row],[COGS]]</f>
        <v>-170134.484</v>
      </c>
      <c r="J8623" s="55">
        <f>pro[[#This Row],[Revenue]]+pro[[#This Row],[AdminExp]]</f>
        <v>-135270.94200000001</v>
      </c>
      <c r="K8623" s="83">
        <f>pro[[#This Row],[Profit]]/pro[[#This Row],[Revenue]]</f>
        <v>-3.8800114457676167</v>
      </c>
      <c r="L8623" s="56">
        <f t="shared" si="134"/>
        <v>8</v>
      </c>
      <c r="M8623" s="82" t="str">
        <f>"Q"&amp;" "&amp;VLOOKUP(pro[[#This Row],[Period]],Mapping!A:B,2,0)</f>
        <v>Q 3</v>
      </c>
      <c r="N8623"/>
    </row>
    <row r="8624" spans="1:14" ht="14.25" x14ac:dyDescent="0.2">
      <c r="A8624" s="42" t="s">
        <v>29</v>
      </c>
      <c r="B8624" s="44" t="s">
        <v>30</v>
      </c>
      <c r="C8624" s="44" t="s">
        <v>57</v>
      </c>
      <c r="D8624" s="43">
        <v>129922.59</v>
      </c>
      <c r="E8624" s="43">
        <v>-69009.968999999997</v>
      </c>
      <c r="F8624" s="45">
        <v>-75510</v>
      </c>
      <c r="G8624" s="45">
        <v>-35650</v>
      </c>
      <c r="H8624" s="45">
        <v>-17110</v>
      </c>
      <c r="I8624" s="55">
        <f>pro[[#This Row],[Admin expenses 3]]+pro[[#This Row],[Admin expenses 2]]+pro[[#This Row],[Admin expenses 1]]+pro[[#This Row],[COGS]]</f>
        <v>-197279.96899999998</v>
      </c>
      <c r="J8624" s="55">
        <f>pro[[#This Row],[Revenue]]+pro[[#This Row],[AdminExp]]</f>
        <v>-67357.378999999986</v>
      </c>
      <c r="K8624" s="83">
        <f>pro[[#This Row],[Profit]]/pro[[#This Row],[Revenue]]</f>
        <v>-0.51844239712277895</v>
      </c>
      <c r="L8624" s="56">
        <f t="shared" si="134"/>
        <v>8</v>
      </c>
      <c r="M8624" s="82" t="str">
        <f>"Q"&amp;" "&amp;VLOOKUP(pro[[#This Row],[Period]],Mapping!A:B,2,0)</f>
        <v>Q 3</v>
      </c>
      <c r="N8624"/>
    </row>
    <row r="8625" spans="1:14" ht="14.25" x14ac:dyDescent="0.2">
      <c r="A8625" s="42" t="s">
        <v>29</v>
      </c>
      <c r="B8625" s="44" t="s">
        <v>30</v>
      </c>
      <c r="C8625" s="44" t="s">
        <v>58</v>
      </c>
      <c r="D8625" s="43">
        <v>138767.76199999999</v>
      </c>
      <c r="E8625" s="43">
        <v>-158046.16800000001</v>
      </c>
      <c r="F8625" s="45">
        <v>-104360</v>
      </c>
      <c r="G8625" s="45">
        <v>-81820</v>
      </c>
      <c r="H8625" s="45">
        <v>-22080</v>
      </c>
      <c r="I8625" s="55">
        <f>pro[[#This Row],[Admin expenses 3]]+pro[[#This Row],[Admin expenses 2]]+pro[[#This Row],[Admin expenses 1]]+pro[[#This Row],[COGS]]</f>
        <v>-366306.16800000001</v>
      </c>
      <c r="J8625" s="55">
        <f>pro[[#This Row],[Revenue]]+pro[[#This Row],[AdminExp]]</f>
        <v>-227538.40600000002</v>
      </c>
      <c r="K8625" s="83">
        <f>pro[[#This Row],[Profit]]/pro[[#This Row],[Revenue]]</f>
        <v>-1.6397065335679337</v>
      </c>
      <c r="L8625" s="56">
        <f t="shared" si="134"/>
        <v>8</v>
      </c>
      <c r="M8625" s="82" t="str">
        <f>"Q"&amp;" "&amp;VLOOKUP(pro[[#This Row],[Period]],Mapping!A:B,2,0)</f>
        <v>Q 3</v>
      </c>
      <c r="N8625"/>
    </row>
    <row r="8626" spans="1:14" ht="14.25" x14ac:dyDescent="0.2">
      <c r="A8626" s="42" t="s">
        <v>29</v>
      </c>
      <c r="B8626" s="44" t="s">
        <v>30</v>
      </c>
      <c r="C8626" s="44" t="s">
        <v>59</v>
      </c>
      <c r="D8626" s="43">
        <v>770813.39299999992</v>
      </c>
      <c r="E8626" s="43">
        <v>-629209.32899999991</v>
      </c>
      <c r="F8626" s="45">
        <v>-60640</v>
      </c>
      <c r="G8626" s="45">
        <v>-76290</v>
      </c>
      <c r="H8626" s="45">
        <v>-106360</v>
      </c>
      <c r="I8626" s="55">
        <f>pro[[#This Row],[Admin expenses 3]]+pro[[#This Row],[Admin expenses 2]]+pro[[#This Row],[Admin expenses 1]]+pro[[#This Row],[COGS]]</f>
        <v>-872499.32899999991</v>
      </c>
      <c r="J8626" s="55">
        <f>pro[[#This Row],[Revenue]]+pro[[#This Row],[AdminExp]]</f>
        <v>-101685.93599999999</v>
      </c>
      <c r="K8626" s="83">
        <f>pro[[#This Row],[Profit]]/pro[[#This Row],[Revenue]]</f>
        <v>-0.13192030253164011</v>
      </c>
      <c r="L8626" s="56">
        <f t="shared" si="134"/>
        <v>8</v>
      </c>
      <c r="M8626" s="82" t="str">
        <f>"Q"&amp;" "&amp;VLOOKUP(pro[[#This Row],[Period]],Mapping!A:B,2,0)</f>
        <v>Q 3</v>
      </c>
      <c r="N8626"/>
    </row>
    <row r="8627" spans="1:14" ht="14.25" x14ac:dyDescent="0.2">
      <c r="A8627" s="42" t="s">
        <v>29</v>
      </c>
      <c r="B8627" s="44" t="s">
        <v>30</v>
      </c>
      <c r="C8627" s="44" t="s">
        <v>60</v>
      </c>
      <c r="D8627" s="43">
        <v>725889.00300000003</v>
      </c>
      <c r="E8627" s="43">
        <v>-532219.16299999994</v>
      </c>
      <c r="F8627" s="45">
        <v>-97440</v>
      </c>
      <c r="G8627" s="45">
        <v>-36810</v>
      </c>
      <c r="H8627" s="45">
        <v>-78800</v>
      </c>
      <c r="I8627" s="55">
        <f>pro[[#This Row],[Admin expenses 3]]+pro[[#This Row],[Admin expenses 2]]+pro[[#This Row],[Admin expenses 1]]+pro[[#This Row],[COGS]]</f>
        <v>-745269.16299999994</v>
      </c>
      <c r="J8627" s="55">
        <f>pro[[#This Row],[Revenue]]+pro[[#This Row],[AdminExp]]</f>
        <v>-19380.159999999916</v>
      </c>
      <c r="K8627" s="83">
        <f>pro[[#This Row],[Profit]]/pro[[#This Row],[Revenue]]</f>
        <v>-2.6698517156072573E-2</v>
      </c>
      <c r="L8627" s="56">
        <f t="shared" si="134"/>
        <v>8</v>
      </c>
      <c r="M8627" s="82" t="str">
        <f>"Q"&amp;" "&amp;VLOOKUP(pro[[#This Row],[Period]],Mapping!A:B,2,0)</f>
        <v>Q 3</v>
      </c>
      <c r="N8627"/>
    </row>
    <row r="8628" spans="1:14" ht="14.25" x14ac:dyDescent="0.2">
      <c r="A8628" s="42" t="s">
        <v>29</v>
      </c>
      <c r="B8628" s="44" t="s">
        <v>30</v>
      </c>
      <c r="C8628" s="44" t="s">
        <v>57</v>
      </c>
      <c r="D8628" s="43">
        <v>117908.11900000001</v>
      </c>
      <c r="E8628" s="43">
        <v>-86927.406999999992</v>
      </c>
      <c r="F8628" s="45">
        <v>-81670</v>
      </c>
      <c r="G8628" s="45">
        <v>-52210</v>
      </c>
      <c r="H8628" s="45">
        <v>-40800</v>
      </c>
      <c r="I8628" s="55">
        <f>pro[[#This Row],[Admin expenses 3]]+pro[[#This Row],[Admin expenses 2]]+pro[[#This Row],[Admin expenses 1]]+pro[[#This Row],[COGS]]</f>
        <v>-261607.40700000001</v>
      </c>
      <c r="J8628" s="55">
        <f>pro[[#This Row],[Revenue]]+pro[[#This Row],[AdminExp]]</f>
        <v>-143699.288</v>
      </c>
      <c r="K8628" s="83">
        <f>pro[[#This Row],[Profit]]/pro[[#This Row],[Revenue]]</f>
        <v>-1.2187395509210015</v>
      </c>
      <c r="L8628" s="56">
        <f t="shared" si="134"/>
        <v>8</v>
      </c>
      <c r="M8628" s="82" t="str">
        <f>"Q"&amp;" "&amp;VLOOKUP(pro[[#This Row],[Period]],Mapping!A:B,2,0)</f>
        <v>Q 3</v>
      </c>
      <c r="N8628"/>
    </row>
    <row r="8629" spans="1:14" ht="14.25" x14ac:dyDescent="0.2">
      <c r="A8629" s="42" t="s">
        <v>29</v>
      </c>
      <c r="B8629" s="44" t="s">
        <v>30</v>
      </c>
      <c r="C8629" s="44" t="s">
        <v>57</v>
      </c>
      <c r="D8629" s="43">
        <v>38136.447999999997</v>
      </c>
      <c r="E8629" s="43">
        <v>-21352.190999999999</v>
      </c>
      <c r="F8629" s="45">
        <v>-74410</v>
      </c>
      <c r="G8629" s="45">
        <v>-91270</v>
      </c>
      <c r="H8629" s="45">
        <v>-64010</v>
      </c>
      <c r="I8629" s="55">
        <f>pro[[#This Row],[Admin expenses 3]]+pro[[#This Row],[Admin expenses 2]]+pro[[#This Row],[Admin expenses 1]]+pro[[#This Row],[COGS]]</f>
        <v>-251042.19099999999</v>
      </c>
      <c r="J8629" s="55">
        <f>pro[[#This Row],[Revenue]]+pro[[#This Row],[AdminExp]]</f>
        <v>-212905.74299999999</v>
      </c>
      <c r="K8629" s="83">
        <f>pro[[#This Row],[Profit]]/pro[[#This Row],[Revenue]]</f>
        <v>-5.5827365726351861</v>
      </c>
      <c r="L8629" s="56">
        <f t="shared" si="134"/>
        <v>8</v>
      </c>
      <c r="M8629" s="82" t="str">
        <f>"Q"&amp;" "&amp;VLOOKUP(pro[[#This Row],[Period]],Mapping!A:B,2,0)</f>
        <v>Q 3</v>
      </c>
      <c r="N8629"/>
    </row>
    <row r="8630" spans="1:14" ht="14.25" x14ac:dyDescent="0.2">
      <c r="A8630" s="42" t="s">
        <v>29</v>
      </c>
      <c r="B8630" s="44" t="s">
        <v>30</v>
      </c>
      <c r="C8630" s="44" t="s">
        <v>58</v>
      </c>
      <c r="D8630" s="43">
        <v>361988.52899999998</v>
      </c>
      <c r="E8630" s="43">
        <v>-292059.83799999999</v>
      </c>
      <c r="F8630" s="45">
        <v>-79990</v>
      </c>
      <c r="G8630" s="45">
        <v>-49770</v>
      </c>
      <c r="H8630" s="45">
        <v>-28060</v>
      </c>
      <c r="I8630" s="55">
        <f>pro[[#This Row],[Admin expenses 3]]+pro[[#This Row],[Admin expenses 2]]+pro[[#This Row],[Admin expenses 1]]+pro[[#This Row],[COGS]]</f>
        <v>-449879.83799999999</v>
      </c>
      <c r="J8630" s="55">
        <f>pro[[#This Row],[Revenue]]+pro[[#This Row],[AdminExp]]</f>
        <v>-87891.309000000008</v>
      </c>
      <c r="K8630" s="83">
        <f>pro[[#This Row],[Profit]]/pro[[#This Row],[Revenue]]</f>
        <v>-0.24280136512281586</v>
      </c>
      <c r="L8630" s="56">
        <f t="shared" si="134"/>
        <v>8</v>
      </c>
      <c r="M8630" s="82" t="str">
        <f>"Q"&amp;" "&amp;VLOOKUP(pro[[#This Row],[Period]],Mapping!A:B,2,0)</f>
        <v>Q 3</v>
      </c>
      <c r="N8630"/>
    </row>
    <row r="8631" spans="1:14" ht="14.25" x14ac:dyDescent="0.2">
      <c r="A8631" s="42" t="s">
        <v>29</v>
      </c>
      <c r="B8631" s="44" t="s">
        <v>30</v>
      </c>
      <c r="C8631" s="44" t="s">
        <v>59</v>
      </c>
      <c r="D8631" s="43">
        <v>480084.83599999995</v>
      </c>
      <c r="E8631" s="43">
        <v>-206524.62599999999</v>
      </c>
      <c r="F8631" s="45">
        <v>-85550</v>
      </c>
      <c r="G8631" s="45">
        <v>-41180</v>
      </c>
      <c r="H8631" s="45">
        <v>-107180</v>
      </c>
      <c r="I8631" s="55">
        <f>pro[[#This Row],[Admin expenses 3]]+pro[[#This Row],[Admin expenses 2]]+pro[[#This Row],[Admin expenses 1]]+pro[[#This Row],[COGS]]</f>
        <v>-440434.62599999999</v>
      </c>
      <c r="J8631" s="55">
        <f>pro[[#This Row],[Revenue]]+pro[[#This Row],[AdminExp]]</f>
        <v>39650.209999999963</v>
      </c>
      <c r="K8631" s="83">
        <f>pro[[#This Row],[Profit]]/pro[[#This Row],[Revenue]]</f>
        <v>8.2590007071166829E-2</v>
      </c>
      <c r="L8631" s="56">
        <f t="shared" si="134"/>
        <v>8</v>
      </c>
      <c r="M8631" s="82" t="str">
        <f>"Q"&amp;" "&amp;VLOOKUP(pro[[#This Row],[Period]],Mapping!A:B,2,0)</f>
        <v>Q 3</v>
      </c>
      <c r="N8631"/>
    </row>
    <row r="8632" spans="1:14" ht="14.25" x14ac:dyDescent="0.2">
      <c r="A8632" s="42" t="s">
        <v>29</v>
      </c>
      <c r="B8632" s="44" t="s">
        <v>30</v>
      </c>
      <c r="C8632" s="44" t="s">
        <v>57</v>
      </c>
      <c r="D8632" s="43">
        <v>376938.25399999996</v>
      </c>
      <c r="E8632" s="43">
        <v>-232547.55999999997</v>
      </c>
      <c r="F8632" s="45">
        <v>-39750</v>
      </c>
      <c r="G8632" s="45">
        <v>-69190</v>
      </c>
      <c r="H8632" s="45">
        <v>-67570</v>
      </c>
      <c r="I8632" s="55">
        <f>pro[[#This Row],[Admin expenses 3]]+pro[[#This Row],[Admin expenses 2]]+pro[[#This Row],[Admin expenses 1]]+pro[[#This Row],[COGS]]</f>
        <v>-409057.55999999994</v>
      </c>
      <c r="J8632" s="55">
        <f>pro[[#This Row],[Revenue]]+pro[[#This Row],[AdminExp]]</f>
        <v>-32119.305999999982</v>
      </c>
      <c r="K8632" s="83">
        <f>pro[[#This Row],[Profit]]/pro[[#This Row],[Revenue]]</f>
        <v>-8.5211054222159119E-2</v>
      </c>
      <c r="L8632" s="56">
        <f t="shared" si="134"/>
        <v>8</v>
      </c>
      <c r="M8632" s="82" t="str">
        <f>"Q"&amp;" "&amp;VLOOKUP(pro[[#This Row],[Period]],Mapping!A:B,2,0)</f>
        <v>Q 3</v>
      </c>
      <c r="N8632"/>
    </row>
    <row r="8633" spans="1:14" ht="14.25" x14ac:dyDescent="0.2">
      <c r="A8633" s="42" t="s">
        <v>29</v>
      </c>
      <c r="B8633" s="44" t="s">
        <v>30</v>
      </c>
      <c r="C8633" s="44" t="s">
        <v>58</v>
      </c>
      <c r="D8633" s="43">
        <v>791281.67999999993</v>
      </c>
      <c r="E8633" s="43">
        <v>-467908.08399999997</v>
      </c>
      <c r="F8633" s="45">
        <v>-86260</v>
      </c>
      <c r="G8633" s="45">
        <v>-96980</v>
      </c>
      <c r="H8633" s="45">
        <v>-29730</v>
      </c>
      <c r="I8633" s="55">
        <f>pro[[#This Row],[Admin expenses 3]]+pro[[#This Row],[Admin expenses 2]]+pro[[#This Row],[Admin expenses 1]]+pro[[#This Row],[COGS]]</f>
        <v>-680878.08400000003</v>
      </c>
      <c r="J8633" s="55">
        <f>pro[[#This Row],[Revenue]]+pro[[#This Row],[AdminExp]]</f>
        <v>110403.5959999999</v>
      </c>
      <c r="K8633" s="83">
        <f>pro[[#This Row],[Profit]]/pro[[#This Row],[Revenue]]</f>
        <v>0.13952502476741269</v>
      </c>
      <c r="L8633" s="56">
        <f t="shared" si="134"/>
        <v>8</v>
      </c>
      <c r="M8633" s="82" t="str">
        <f>"Q"&amp;" "&amp;VLOOKUP(pro[[#This Row],[Period]],Mapping!A:B,2,0)</f>
        <v>Q 3</v>
      </c>
      <c r="N8633"/>
    </row>
    <row r="8634" spans="1:14" ht="14.25" x14ac:dyDescent="0.2">
      <c r="A8634" s="42" t="s">
        <v>29</v>
      </c>
      <c r="B8634" s="44" t="s">
        <v>30</v>
      </c>
      <c r="C8634" s="44" t="s">
        <v>59</v>
      </c>
      <c r="D8634" s="43">
        <v>94143.091</v>
      </c>
      <c r="E8634" s="43">
        <v>-70451.737999999998</v>
      </c>
      <c r="F8634" s="45">
        <v>-67680</v>
      </c>
      <c r="G8634" s="45">
        <v>-66880</v>
      </c>
      <c r="H8634" s="45">
        <v>-92880</v>
      </c>
      <c r="I8634" s="55">
        <f>pro[[#This Row],[Admin expenses 3]]+pro[[#This Row],[Admin expenses 2]]+pro[[#This Row],[Admin expenses 1]]+pro[[#This Row],[COGS]]</f>
        <v>-297891.73800000001</v>
      </c>
      <c r="J8634" s="55">
        <f>pro[[#This Row],[Revenue]]+pro[[#This Row],[AdminExp]]</f>
        <v>-203748.647</v>
      </c>
      <c r="K8634" s="83">
        <f>pro[[#This Row],[Profit]]/pro[[#This Row],[Revenue]]</f>
        <v>-2.1642442885160844</v>
      </c>
      <c r="L8634" s="56">
        <f t="shared" si="134"/>
        <v>8</v>
      </c>
      <c r="M8634" s="82" t="str">
        <f>"Q"&amp;" "&amp;VLOOKUP(pro[[#This Row],[Period]],Mapping!A:B,2,0)</f>
        <v>Q 3</v>
      </c>
      <c r="N8634"/>
    </row>
    <row r="8635" spans="1:14" ht="14.25" x14ac:dyDescent="0.2">
      <c r="A8635" s="42" t="s">
        <v>29</v>
      </c>
      <c r="B8635" s="44" t="s">
        <v>30</v>
      </c>
      <c r="C8635" s="44" t="s">
        <v>57</v>
      </c>
      <c r="D8635" s="43">
        <v>207291.24499999997</v>
      </c>
      <c r="E8635" s="43">
        <v>-133445.33299999998</v>
      </c>
      <c r="F8635" s="45">
        <v>-69620</v>
      </c>
      <c r="G8635" s="45">
        <v>-47950</v>
      </c>
      <c r="H8635" s="45">
        <v>-22050</v>
      </c>
      <c r="I8635" s="55">
        <f>pro[[#This Row],[Admin expenses 3]]+pro[[#This Row],[Admin expenses 2]]+pro[[#This Row],[Admin expenses 1]]+pro[[#This Row],[COGS]]</f>
        <v>-273065.33299999998</v>
      </c>
      <c r="J8635" s="55">
        <f>pro[[#This Row],[Revenue]]+pro[[#This Row],[AdminExp]]</f>
        <v>-65774.088000000018</v>
      </c>
      <c r="K8635" s="83">
        <f>pro[[#This Row],[Profit]]/pro[[#This Row],[Revenue]]</f>
        <v>-0.31730277851339078</v>
      </c>
      <c r="L8635" s="56">
        <f t="shared" si="134"/>
        <v>8</v>
      </c>
      <c r="M8635" s="82" t="str">
        <f>"Q"&amp;" "&amp;VLOOKUP(pro[[#This Row],[Period]],Mapping!A:B,2,0)</f>
        <v>Q 3</v>
      </c>
      <c r="N8635"/>
    </row>
    <row r="8636" spans="1:14" ht="14.25" x14ac:dyDescent="0.2">
      <c r="A8636" s="42" t="s">
        <v>29</v>
      </c>
      <c r="B8636" s="44" t="s">
        <v>30</v>
      </c>
      <c r="C8636" s="44" t="s">
        <v>58</v>
      </c>
      <c r="D8636" s="43">
        <v>114570.77099999999</v>
      </c>
      <c r="E8636" s="43">
        <v>-77459.080999999991</v>
      </c>
      <c r="F8636" s="45">
        <v>-53260</v>
      </c>
      <c r="G8636" s="45">
        <v>-90750</v>
      </c>
      <c r="H8636" s="45">
        <v>-62740</v>
      </c>
      <c r="I8636" s="55">
        <f>pro[[#This Row],[Admin expenses 3]]+pro[[#This Row],[Admin expenses 2]]+pro[[#This Row],[Admin expenses 1]]+pro[[#This Row],[COGS]]</f>
        <v>-284209.08100000001</v>
      </c>
      <c r="J8636" s="55">
        <f>pro[[#This Row],[Revenue]]+pro[[#This Row],[AdminExp]]</f>
        <v>-169638.31</v>
      </c>
      <c r="K8636" s="83">
        <f>pro[[#This Row],[Profit]]/pro[[#This Row],[Revenue]]</f>
        <v>-1.4806421264285636</v>
      </c>
      <c r="L8636" s="56">
        <f t="shared" si="134"/>
        <v>8</v>
      </c>
      <c r="M8636" s="82" t="str">
        <f>"Q"&amp;" "&amp;VLOOKUP(pro[[#This Row],[Period]],Mapping!A:B,2,0)</f>
        <v>Q 3</v>
      </c>
      <c r="N8636"/>
    </row>
    <row r="8637" spans="1:14" ht="14.25" x14ac:dyDescent="0.2">
      <c r="A8637" s="42" t="s">
        <v>29</v>
      </c>
      <c r="B8637" s="44" t="s">
        <v>30</v>
      </c>
      <c r="C8637" s="44" t="s">
        <v>59</v>
      </c>
      <c r="D8637" s="43">
        <v>770368.47299999988</v>
      </c>
      <c r="E8637" s="43">
        <v>-761221.18799999997</v>
      </c>
      <c r="F8637" s="45">
        <v>-28050</v>
      </c>
      <c r="G8637" s="45">
        <v>-79830</v>
      </c>
      <c r="H8637" s="45">
        <v>-89550</v>
      </c>
      <c r="I8637" s="55">
        <f>pro[[#This Row],[Admin expenses 3]]+pro[[#This Row],[Admin expenses 2]]+pro[[#This Row],[Admin expenses 1]]+pro[[#This Row],[COGS]]</f>
        <v>-958651.18799999997</v>
      </c>
      <c r="J8637" s="55">
        <f>pro[[#This Row],[Revenue]]+pro[[#This Row],[AdminExp]]</f>
        <v>-188282.71500000008</v>
      </c>
      <c r="K8637" s="83">
        <f>pro[[#This Row],[Profit]]/pro[[#This Row],[Revenue]]</f>
        <v>-0.24440604931141843</v>
      </c>
      <c r="L8637" s="56">
        <f t="shared" si="134"/>
        <v>8</v>
      </c>
      <c r="M8637" s="82" t="str">
        <f>"Q"&amp;" "&amp;VLOOKUP(pro[[#This Row],[Period]],Mapping!A:B,2,0)</f>
        <v>Q 3</v>
      </c>
      <c r="N8637"/>
    </row>
    <row r="8638" spans="1:14" ht="14.25" x14ac:dyDescent="0.2">
      <c r="A8638" s="42" t="s">
        <v>29</v>
      </c>
      <c r="B8638" s="44" t="s">
        <v>30</v>
      </c>
      <c r="C8638" s="44" t="s">
        <v>57</v>
      </c>
      <c r="D8638" s="43">
        <v>3216837.4979999997</v>
      </c>
      <c r="E8638" s="43">
        <v>-374967.92899999995</v>
      </c>
      <c r="F8638" s="45">
        <v>-68890</v>
      </c>
      <c r="G8638" s="45">
        <v>-103250</v>
      </c>
      <c r="H8638" s="45">
        <v>-32140</v>
      </c>
      <c r="I8638" s="55">
        <f>pro[[#This Row],[Admin expenses 3]]+pro[[#This Row],[Admin expenses 2]]+pro[[#This Row],[Admin expenses 1]]+pro[[#This Row],[COGS]]</f>
        <v>-579247.929</v>
      </c>
      <c r="J8638" s="55">
        <f>pro[[#This Row],[Revenue]]+pro[[#This Row],[AdminExp]]</f>
        <v>2637589.5689999997</v>
      </c>
      <c r="K8638" s="83">
        <f>pro[[#This Row],[Profit]]/pro[[#This Row],[Revenue]]</f>
        <v>0.81993248668602781</v>
      </c>
      <c r="L8638" s="56">
        <f t="shared" si="134"/>
        <v>8</v>
      </c>
      <c r="M8638" s="82" t="str">
        <f>"Q"&amp;" "&amp;VLOOKUP(pro[[#This Row],[Period]],Mapping!A:B,2,0)</f>
        <v>Q 3</v>
      </c>
      <c r="N8638"/>
    </row>
    <row r="8639" spans="1:14" ht="14.25" x14ac:dyDescent="0.2">
      <c r="A8639" s="42" t="s">
        <v>29</v>
      </c>
      <c r="B8639" s="44" t="s">
        <v>30</v>
      </c>
      <c r="C8639" s="44" t="s">
        <v>57</v>
      </c>
      <c r="D8639" s="43">
        <v>9955.5609999999997</v>
      </c>
      <c r="E8639" s="43">
        <v>-3746.7359999999994</v>
      </c>
      <c r="F8639" s="45">
        <v>-63710</v>
      </c>
      <c r="G8639" s="45">
        <v>-63960</v>
      </c>
      <c r="H8639" s="45">
        <v>-83230</v>
      </c>
      <c r="I8639" s="55">
        <f>pro[[#This Row],[Admin expenses 3]]+pro[[#This Row],[Admin expenses 2]]+pro[[#This Row],[Admin expenses 1]]+pro[[#This Row],[COGS]]</f>
        <v>-214646.736</v>
      </c>
      <c r="J8639" s="55">
        <f>pro[[#This Row],[Revenue]]+pro[[#This Row],[AdminExp]]</f>
        <v>-204691.17500000002</v>
      </c>
      <c r="K8639" s="83">
        <f>pro[[#This Row],[Profit]]/pro[[#This Row],[Revenue]]</f>
        <v>-20.560486244823373</v>
      </c>
      <c r="L8639" s="56">
        <f t="shared" si="134"/>
        <v>8</v>
      </c>
      <c r="M8639" s="82" t="str">
        <f>"Q"&amp;" "&amp;VLOOKUP(pro[[#This Row],[Period]],Mapping!A:B,2,0)</f>
        <v>Q 3</v>
      </c>
      <c r="N8639"/>
    </row>
    <row r="8640" spans="1:14" ht="14.25" x14ac:dyDescent="0.2">
      <c r="A8640" s="42" t="s">
        <v>29</v>
      </c>
      <c r="B8640" s="44" t="s">
        <v>30</v>
      </c>
      <c r="C8640" s="44" t="s">
        <v>57</v>
      </c>
      <c r="D8640" s="43">
        <v>16872.610999999997</v>
      </c>
      <c r="E8640" s="43">
        <v>-8306.375</v>
      </c>
      <c r="F8640" s="45">
        <v>-54410</v>
      </c>
      <c r="G8640" s="45">
        <v>-81640</v>
      </c>
      <c r="H8640" s="45">
        <v>-80600</v>
      </c>
      <c r="I8640" s="55">
        <f>pro[[#This Row],[Admin expenses 3]]+pro[[#This Row],[Admin expenses 2]]+pro[[#This Row],[Admin expenses 1]]+pro[[#This Row],[COGS]]</f>
        <v>-224956.375</v>
      </c>
      <c r="J8640" s="55">
        <f>pro[[#This Row],[Revenue]]+pro[[#This Row],[AdminExp]]</f>
        <v>-208083.764</v>
      </c>
      <c r="K8640" s="83">
        <f>pro[[#This Row],[Profit]]/pro[[#This Row],[Revenue]]</f>
        <v>-12.332635654315744</v>
      </c>
      <c r="L8640" s="56">
        <f t="shared" si="134"/>
        <v>8</v>
      </c>
      <c r="M8640" s="82" t="str">
        <f>"Q"&amp;" "&amp;VLOOKUP(pro[[#This Row],[Period]],Mapping!A:B,2,0)</f>
        <v>Q 3</v>
      </c>
      <c r="N8640"/>
    </row>
    <row r="8641" spans="1:14" ht="14.25" x14ac:dyDescent="0.2">
      <c r="A8641" s="42" t="s">
        <v>29</v>
      </c>
      <c r="B8641" s="44" t="s">
        <v>30</v>
      </c>
      <c r="C8641" s="44" t="s">
        <v>57</v>
      </c>
      <c r="D8641" s="43">
        <v>59214.875999999989</v>
      </c>
      <c r="E8641" s="43">
        <v>-5485.0950000000003</v>
      </c>
      <c r="F8641" s="45">
        <v>-89090</v>
      </c>
      <c r="G8641" s="45">
        <v>-83260</v>
      </c>
      <c r="H8641" s="45">
        <v>-71750</v>
      </c>
      <c r="I8641" s="55">
        <f>pro[[#This Row],[Admin expenses 3]]+pro[[#This Row],[Admin expenses 2]]+pro[[#This Row],[Admin expenses 1]]+pro[[#This Row],[COGS]]</f>
        <v>-249585.095</v>
      </c>
      <c r="J8641" s="55">
        <f>pro[[#This Row],[Revenue]]+pro[[#This Row],[AdminExp]]</f>
        <v>-190370.21900000001</v>
      </c>
      <c r="K8641" s="83">
        <f>pro[[#This Row],[Profit]]/pro[[#This Row],[Revenue]]</f>
        <v>-3.2149053052141836</v>
      </c>
      <c r="L8641" s="56">
        <f t="shared" si="134"/>
        <v>8</v>
      </c>
      <c r="M8641" s="82" t="str">
        <f>"Q"&amp;" "&amp;VLOOKUP(pro[[#This Row],[Period]],Mapping!A:B,2,0)</f>
        <v>Q 3</v>
      </c>
      <c r="N8641"/>
    </row>
    <row r="8642" spans="1:14" ht="14.25" x14ac:dyDescent="0.2">
      <c r="A8642" s="42" t="s">
        <v>29</v>
      </c>
      <c r="B8642" s="44" t="s">
        <v>30</v>
      </c>
      <c r="C8642" s="44" t="s">
        <v>57</v>
      </c>
      <c r="D8642" s="43">
        <v>101961.41900000001</v>
      </c>
      <c r="E8642" s="43">
        <v>-26588.120999999999</v>
      </c>
      <c r="F8642" s="45">
        <v>-87020</v>
      </c>
      <c r="G8642" s="45">
        <v>-77310</v>
      </c>
      <c r="H8642" s="45">
        <v>-70270</v>
      </c>
      <c r="I8642" s="55">
        <f>pro[[#This Row],[Admin expenses 3]]+pro[[#This Row],[Admin expenses 2]]+pro[[#This Row],[Admin expenses 1]]+pro[[#This Row],[COGS]]</f>
        <v>-261188.12099999998</v>
      </c>
      <c r="J8642" s="55">
        <f>pro[[#This Row],[Revenue]]+pro[[#This Row],[AdminExp]]</f>
        <v>-159226.70199999999</v>
      </c>
      <c r="K8642" s="83">
        <f>pro[[#This Row],[Profit]]/pro[[#This Row],[Revenue]]</f>
        <v>-1.5616367794959776</v>
      </c>
      <c r="L8642" s="56">
        <f t="shared" ref="L8642:L8705" si="135">MONTH(DATEVALUE(A8642&amp;"1"))</f>
        <v>8</v>
      </c>
      <c r="M8642" s="82" t="str">
        <f>"Q"&amp;" "&amp;VLOOKUP(pro[[#This Row],[Period]],Mapping!A:B,2,0)</f>
        <v>Q 3</v>
      </c>
      <c r="N8642"/>
    </row>
    <row r="8643" spans="1:14" ht="14.25" x14ac:dyDescent="0.2">
      <c r="A8643" s="42" t="s">
        <v>29</v>
      </c>
      <c r="B8643" s="44" t="s">
        <v>30</v>
      </c>
      <c r="C8643" s="44" t="s">
        <v>57</v>
      </c>
      <c r="D8643" s="43">
        <v>4634.6229999999996</v>
      </c>
      <c r="E8643" s="43">
        <v>-7618.4429999999993</v>
      </c>
      <c r="F8643" s="45">
        <v>-66580</v>
      </c>
      <c r="G8643" s="45">
        <v>-106360</v>
      </c>
      <c r="H8643" s="45">
        <v>-63250</v>
      </c>
      <c r="I8643" s="55">
        <f>pro[[#This Row],[Admin expenses 3]]+pro[[#This Row],[Admin expenses 2]]+pro[[#This Row],[Admin expenses 1]]+pro[[#This Row],[COGS]]</f>
        <v>-243808.443</v>
      </c>
      <c r="J8643" s="55">
        <f>pro[[#This Row],[Revenue]]+pro[[#This Row],[AdminExp]]</f>
        <v>-239173.82</v>
      </c>
      <c r="K8643" s="83">
        <f>pro[[#This Row],[Profit]]/pro[[#This Row],[Revenue]]</f>
        <v>-51.605884664189517</v>
      </c>
      <c r="L8643" s="56">
        <f t="shared" si="135"/>
        <v>8</v>
      </c>
      <c r="M8643" s="82" t="str">
        <f>"Q"&amp;" "&amp;VLOOKUP(pro[[#This Row],[Period]],Mapping!A:B,2,0)</f>
        <v>Q 3</v>
      </c>
      <c r="N8643"/>
    </row>
    <row r="8644" spans="1:14" ht="14.25" x14ac:dyDescent="0.2">
      <c r="A8644" s="42" t="s">
        <v>29</v>
      </c>
      <c r="B8644" s="44" t="s">
        <v>32</v>
      </c>
      <c r="C8644" s="44" t="s">
        <v>57</v>
      </c>
      <c r="D8644" s="43">
        <v>22139.789000000001</v>
      </c>
      <c r="E8644" s="43">
        <v>-16710.441999999999</v>
      </c>
      <c r="F8644" s="45">
        <v>-51540</v>
      </c>
      <c r="G8644" s="45">
        <v>-98720</v>
      </c>
      <c r="H8644" s="45">
        <v>-31190</v>
      </c>
      <c r="I8644" s="55">
        <f>pro[[#This Row],[Admin expenses 3]]+pro[[#This Row],[Admin expenses 2]]+pro[[#This Row],[Admin expenses 1]]+pro[[#This Row],[COGS]]</f>
        <v>-198160.44200000001</v>
      </c>
      <c r="J8644" s="55">
        <f>pro[[#This Row],[Revenue]]+pro[[#This Row],[AdminExp]]</f>
        <v>-176020.65300000002</v>
      </c>
      <c r="K8644" s="83">
        <f>pro[[#This Row],[Profit]]/pro[[#This Row],[Revenue]]</f>
        <v>-7.9504214335556682</v>
      </c>
      <c r="L8644" s="56">
        <f t="shared" si="135"/>
        <v>8</v>
      </c>
      <c r="M8644" s="82" t="str">
        <f>"Q"&amp;" "&amp;VLOOKUP(pro[[#This Row],[Period]],Mapping!A:B,2,0)</f>
        <v>Q 3</v>
      </c>
      <c r="N8644"/>
    </row>
    <row r="8645" spans="1:14" ht="14.25" x14ac:dyDescent="0.2">
      <c r="A8645" s="42" t="s">
        <v>29</v>
      </c>
      <c r="B8645" s="44" t="s">
        <v>32</v>
      </c>
      <c r="C8645" s="44" t="s">
        <v>57</v>
      </c>
      <c r="D8645" s="43">
        <v>2726563.5249999999</v>
      </c>
      <c r="E8645" s="43">
        <v>-190540.72100000002</v>
      </c>
      <c r="F8645" s="45">
        <v>-41830</v>
      </c>
      <c r="G8645" s="45">
        <v>-59140</v>
      </c>
      <c r="H8645" s="45">
        <v>-85040</v>
      </c>
      <c r="I8645" s="55">
        <f>pro[[#This Row],[Admin expenses 3]]+pro[[#This Row],[Admin expenses 2]]+pro[[#This Row],[Admin expenses 1]]+pro[[#This Row],[COGS]]</f>
        <v>-376550.72100000002</v>
      </c>
      <c r="J8645" s="55">
        <f>pro[[#This Row],[Revenue]]+pro[[#This Row],[AdminExp]]</f>
        <v>2350012.804</v>
      </c>
      <c r="K8645" s="83">
        <f>pro[[#This Row],[Profit]]/pro[[#This Row],[Revenue]]</f>
        <v>0.86189548948799943</v>
      </c>
      <c r="L8645" s="56">
        <f t="shared" si="135"/>
        <v>8</v>
      </c>
      <c r="M8645" s="82" t="str">
        <f>"Q"&amp;" "&amp;VLOOKUP(pro[[#This Row],[Period]],Mapping!A:B,2,0)</f>
        <v>Q 3</v>
      </c>
      <c r="N8645"/>
    </row>
    <row r="8646" spans="1:14" ht="14.25" x14ac:dyDescent="0.2">
      <c r="A8646" s="42" t="s">
        <v>29</v>
      </c>
      <c r="B8646" s="44" t="s">
        <v>32</v>
      </c>
      <c r="C8646" s="44" t="s">
        <v>57</v>
      </c>
      <c r="D8646" s="43">
        <v>349702.74499999994</v>
      </c>
      <c r="E8646" s="43">
        <v>-130058.103</v>
      </c>
      <c r="F8646" s="45">
        <v>-73060</v>
      </c>
      <c r="G8646" s="45">
        <v>-63730</v>
      </c>
      <c r="H8646" s="45">
        <v>-18450</v>
      </c>
      <c r="I8646" s="55">
        <f>pro[[#This Row],[Admin expenses 3]]+pro[[#This Row],[Admin expenses 2]]+pro[[#This Row],[Admin expenses 1]]+pro[[#This Row],[COGS]]</f>
        <v>-285298.103</v>
      </c>
      <c r="J8646" s="55">
        <f>pro[[#This Row],[Revenue]]+pro[[#This Row],[AdminExp]]</f>
        <v>64404.641999999934</v>
      </c>
      <c r="K8646" s="83">
        <f>pro[[#This Row],[Profit]]/pro[[#This Row],[Revenue]]</f>
        <v>0.18416967816480809</v>
      </c>
      <c r="L8646" s="56">
        <f t="shared" si="135"/>
        <v>8</v>
      </c>
      <c r="M8646" s="82" t="str">
        <f>"Q"&amp;" "&amp;VLOOKUP(pro[[#This Row],[Period]],Mapping!A:B,2,0)</f>
        <v>Q 3</v>
      </c>
      <c r="N8646"/>
    </row>
    <row r="8647" spans="1:14" ht="14.25" x14ac:dyDescent="0.2">
      <c r="A8647" s="42" t="s">
        <v>29</v>
      </c>
      <c r="B8647" s="44" t="s">
        <v>32</v>
      </c>
      <c r="C8647" s="44" t="s">
        <v>57</v>
      </c>
      <c r="D8647" s="43">
        <v>154520.79299999998</v>
      </c>
      <c r="E8647" s="43">
        <v>-45371.256000000001</v>
      </c>
      <c r="F8647" s="45">
        <v>-90140</v>
      </c>
      <c r="G8647" s="45">
        <v>-60370</v>
      </c>
      <c r="H8647" s="45">
        <v>-50490</v>
      </c>
      <c r="I8647" s="55">
        <f>pro[[#This Row],[Admin expenses 3]]+pro[[#This Row],[Admin expenses 2]]+pro[[#This Row],[Admin expenses 1]]+pro[[#This Row],[COGS]]</f>
        <v>-246371.25599999999</v>
      </c>
      <c r="J8647" s="55">
        <f>pro[[#This Row],[Revenue]]+pro[[#This Row],[AdminExp]]</f>
        <v>-91850.463000000018</v>
      </c>
      <c r="K8647" s="83">
        <f>pro[[#This Row],[Profit]]/pro[[#This Row],[Revenue]]</f>
        <v>-0.59442137991098731</v>
      </c>
      <c r="L8647" s="56">
        <f t="shared" si="135"/>
        <v>8</v>
      </c>
      <c r="M8647" s="82" t="str">
        <f>"Q"&amp;" "&amp;VLOOKUP(pro[[#This Row],[Period]],Mapping!A:B,2,0)</f>
        <v>Q 3</v>
      </c>
      <c r="N8647"/>
    </row>
    <row r="8648" spans="1:14" ht="14.25" x14ac:dyDescent="0.2">
      <c r="A8648" s="42" t="s">
        <v>29</v>
      </c>
      <c r="B8648" s="44" t="s">
        <v>32</v>
      </c>
      <c r="C8648" s="44" t="s">
        <v>57</v>
      </c>
      <c r="D8648" s="43">
        <v>132342.427</v>
      </c>
      <c r="E8648" s="43">
        <v>-3458.7139999999999</v>
      </c>
      <c r="F8648" s="45">
        <v>-60570</v>
      </c>
      <c r="G8648" s="45">
        <v>-103790</v>
      </c>
      <c r="H8648" s="45">
        <v>-103830</v>
      </c>
      <c r="I8648" s="55">
        <f>pro[[#This Row],[Admin expenses 3]]+pro[[#This Row],[Admin expenses 2]]+pro[[#This Row],[Admin expenses 1]]+pro[[#This Row],[COGS]]</f>
        <v>-271648.71399999998</v>
      </c>
      <c r="J8648" s="55">
        <f>pro[[#This Row],[Revenue]]+pro[[#This Row],[AdminExp]]</f>
        <v>-139306.28699999998</v>
      </c>
      <c r="K8648" s="83">
        <f>pro[[#This Row],[Profit]]/pro[[#This Row],[Revenue]]</f>
        <v>-1.0526200112681929</v>
      </c>
      <c r="L8648" s="56">
        <f t="shared" si="135"/>
        <v>8</v>
      </c>
      <c r="M8648" s="82" t="str">
        <f>"Q"&amp;" "&amp;VLOOKUP(pro[[#This Row],[Period]],Mapping!A:B,2,0)</f>
        <v>Q 3</v>
      </c>
      <c r="N8648"/>
    </row>
    <row r="8649" spans="1:14" ht="14.25" x14ac:dyDescent="0.2">
      <c r="A8649" s="42" t="s">
        <v>29</v>
      </c>
      <c r="B8649" s="44" t="s">
        <v>32</v>
      </c>
      <c r="C8649" s="44" t="s">
        <v>57</v>
      </c>
      <c r="D8649" s="43">
        <v>182725.19999999998</v>
      </c>
      <c r="E8649" s="43">
        <v>-208005.23099999997</v>
      </c>
      <c r="F8649" s="45">
        <v>-35030</v>
      </c>
      <c r="G8649" s="45">
        <v>-106490</v>
      </c>
      <c r="H8649" s="45">
        <v>-31390</v>
      </c>
      <c r="I8649" s="55">
        <f>pro[[#This Row],[Admin expenses 3]]+pro[[#This Row],[Admin expenses 2]]+pro[[#This Row],[Admin expenses 1]]+pro[[#This Row],[COGS]]</f>
        <v>-380915.23099999997</v>
      </c>
      <c r="J8649" s="55">
        <f>pro[[#This Row],[Revenue]]+pro[[#This Row],[AdminExp]]</f>
        <v>-198190.03099999999</v>
      </c>
      <c r="K8649" s="83">
        <f>pro[[#This Row],[Profit]]/pro[[#This Row],[Revenue]]</f>
        <v>-1.0846343635141733</v>
      </c>
      <c r="L8649" s="56">
        <f t="shared" si="135"/>
        <v>8</v>
      </c>
      <c r="M8649" s="82" t="str">
        <f>"Q"&amp;" "&amp;VLOOKUP(pro[[#This Row],[Period]],Mapping!A:B,2,0)</f>
        <v>Q 3</v>
      </c>
      <c r="N8649"/>
    </row>
    <row r="8650" spans="1:14" ht="14.25" x14ac:dyDescent="0.2">
      <c r="A8650" s="42" t="s">
        <v>29</v>
      </c>
      <c r="B8650" s="44" t="s">
        <v>32</v>
      </c>
      <c r="C8650" s="44" t="s">
        <v>57</v>
      </c>
      <c r="D8650" s="43">
        <v>367473.11999999994</v>
      </c>
      <c r="E8650" s="43">
        <v>-415995.22999999992</v>
      </c>
      <c r="F8650" s="45">
        <v>-78420</v>
      </c>
      <c r="G8650" s="45">
        <v>-80140</v>
      </c>
      <c r="H8650" s="45">
        <v>-16560</v>
      </c>
      <c r="I8650" s="55">
        <f>pro[[#This Row],[Admin expenses 3]]+pro[[#This Row],[Admin expenses 2]]+pro[[#This Row],[Admin expenses 1]]+pro[[#This Row],[COGS]]</f>
        <v>-591115.23</v>
      </c>
      <c r="J8650" s="55">
        <f>pro[[#This Row],[Revenue]]+pro[[#This Row],[AdminExp]]</f>
        <v>-223642.11000000004</v>
      </c>
      <c r="K8650" s="83">
        <f>pro[[#This Row],[Profit]]/pro[[#This Row],[Revenue]]</f>
        <v>-0.60859447352230844</v>
      </c>
      <c r="L8650" s="56">
        <f t="shared" si="135"/>
        <v>8</v>
      </c>
      <c r="M8650" s="82" t="str">
        <f>"Q"&amp;" "&amp;VLOOKUP(pro[[#This Row],[Period]],Mapping!A:B,2,0)</f>
        <v>Q 3</v>
      </c>
      <c r="N8650"/>
    </row>
    <row r="8651" spans="1:14" ht="14.25" x14ac:dyDescent="0.2">
      <c r="A8651" s="42" t="s">
        <v>29</v>
      </c>
      <c r="B8651" s="44" t="s">
        <v>32</v>
      </c>
      <c r="C8651" s="44" t="s">
        <v>57</v>
      </c>
      <c r="D8651" s="43">
        <v>64566.165999999997</v>
      </c>
      <c r="E8651" s="43">
        <v>-44407.866999999998</v>
      </c>
      <c r="F8651" s="45">
        <v>-71140</v>
      </c>
      <c r="G8651" s="45">
        <v>-35620</v>
      </c>
      <c r="H8651" s="45">
        <v>-52670</v>
      </c>
      <c r="I8651" s="55">
        <f>pro[[#This Row],[Admin expenses 3]]+pro[[#This Row],[Admin expenses 2]]+pro[[#This Row],[Admin expenses 1]]+pro[[#This Row],[COGS]]</f>
        <v>-203837.867</v>
      </c>
      <c r="J8651" s="55">
        <f>pro[[#This Row],[Revenue]]+pro[[#This Row],[AdminExp]]</f>
        <v>-139271.701</v>
      </c>
      <c r="K8651" s="83">
        <f>pro[[#This Row],[Profit]]/pro[[#This Row],[Revenue]]</f>
        <v>-2.1570384247378107</v>
      </c>
      <c r="L8651" s="56">
        <f t="shared" si="135"/>
        <v>8</v>
      </c>
      <c r="M8651" s="82" t="str">
        <f>"Q"&amp;" "&amp;VLOOKUP(pro[[#This Row],[Period]],Mapping!A:B,2,0)</f>
        <v>Q 3</v>
      </c>
      <c r="N8651"/>
    </row>
    <row r="8652" spans="1:14" ht="14.25" x14ac:dyDescent="0.2">
      <c r="A8652" s="42" t="s">
        <v>29</v>
      </c>
      <c r="B8652" s="44" t="s">
        <v>32</v>
      </c>
      <c r="C8652" s="44" t="s">
        <v>57</v>
      </c>
      <c r="D8652" s="43">
        <v>41116.851999999999</v>
      </c>
      <c r="E8652" s="43">
        <v>-10444.545999999998</v>
      </c>
      <c r="F8652" s="45">
        <v>-73340</v>
      </c>
      <c r="G8652" s="45">
        <v>-69550</v>
      </c>
      <c r="H8652" s="45">
        <v>-62820</v>
      </c>
      <c r="I8652" s="55">
        <f>pro[[#This Row],[Admin expenses 3]]+pro[[#This Row],[Admin expenses 2]]+pro[[#This Row],[Admin expenses 1]]+pro[[#This Row],[COGS]]</f>
        <v>-216154.546</v>
      </c>
      <c r="J8652" s="55">
        <f>pro[[#This Row],[Revenue]]+pro[[#This Row],[AdminExp]]</f>
        <v>-175037.69400000002</v>
      </c>
      <c r="K8652" s="83">
        <f>pro[[#This Row],[Profit]]/pro[[#This Row],[Revenue]]</f>
        <v>-4.2570791654964255</v>
      </c>
      <c r="L8652" s="56">
        <f t="shared" si="135"/>
        <v>8</v>
      </c>
      <c r="M8652" s="82" t="str">
        <f>"Q"&amp;" "&amp;VLOOKUP(pro[[#This Row],[Period]],Mapping!A:B,2,0)</f>
        <v>Q 3</v>
      </c>
      <c r="N8652"/>
    </row>
    <row r="8653" spans="1:14" ht="14.25" x14ac:dyDescent="0.2">
      <c r="A8653" s="42" t="s">
        <v>29</v>
      </c>
      <c r="B8653" s="44" t="s">
        <v>32</v>
      </c>
      <c r="C8653" s="44" t="s">
        <v>57</v>
      </c>
      <c r="D8653" s="43">
        <v>22899.120999999999</v>
      </c>
      <c r="E8653" s="43">
        <v>-5907.8530000000001</v>
      </c>
      <c r="F8653" s="45">
        <v>-13380</v>
      </c>
      <c r="G8653" s="45">
        <v>-87130</v>
      </c>
      <c r="H8653" s="45">
        <v>-87970</v>
      </c>
      <c r="I8653" s="55">
        <f>pro[[#This Row],[Admin expenses 3]]+pro[[#This Row],[Admin expenses 2]]+pro[[#This Row],[Admin expenses 1]]+pro[[#This Row],[COGS]]</f>
        <v>-194387.853</v>
      </c>
      <c r="J8653" s="55">
        <f>pro[[#This Row],[Revenue]]+pro[[#This Row],[AdminExp]]</f>
        <v>-171488.73200000002</v>
      </c>
      <c r="K8653" s="83">
        <f>pro[[#This Row],[Profit]]/pro[[#This Row],[Revenue]]</f>
        <v>-7.4888783722309702</v>
      </c>
      <c r="L8653" s="56">
        <f t="shared" si="135"/>
        <v>8</v>
      </c>
      <c r="M8653" s="82" t="str">
        <f>"Q"&amp;" "&amp;VLOOKUP(pro[[#This Row],[Period]],Mapping!A:B,2,0)</f>
        <v>Q 3</v>
      </c>
      <c r="N8653"/>
    </row>
    <row r="8654" spans="1:14" ht="14.25" x14ac:dyDescent="0.2">
      <c r="A8654" s="42" t="s">
        <v>29</v>
      </c>
      <c r="B8654" s="44" t="s">
        <v>32</v>
      </c>
      <c r="C8654" s="44" t="s">
        <v>57</v>
      </c>
      <c r="D8654" s="43">
        <v>55465.458999999995</v>
      </c>
      <c r="E8654" s="43">
        <v>-17296.201999999997</v>
      </c>
      <c r="F8654" s="45">
        <v>-35480</v>
      </c>
      <c r="G8654" s="45">
        <v>-52420</v>
      </c>
      <c r="H8654" s="45">
        <v>-36400</v>
      </c>
      <c r="I8654" s="55">
        <f>pro[[#This Row],[Admin expenses 3]]+pro[[#This Row],[Admin expenses 2]]+pro[[#This Row],[Admin expenses 1]]+pro[[#This Row],[COGS]]</f>
        <v>-141596.20199999999</v>
      </c>
      <c r="J8654" s="55">
        <f>pro[[#This Row],[Revenue]]+pro[[#This Row],[AdminExp]]</f>
        <v>-86130.742999999988</v>
      </c>
      <c r="K8654" s="83">
        <f>pro[[#This Row],[Profit]]/pro[[#This Row],[Revenue]]</f>
        <v>-1.5528717250856969</v>
      </c>
      <c r="L8654" s="56">
        <f t="shared" si="135"/>
        <v>8</v>
      </c>
      <c r="M8654" s="82" t="str">
        <f>"Q"&amp;" "&amp;VLOOKUP(pro[[#This Row],[Period]],Mapping!A:B,2,0)</f>
        <v>Q 3</v>
      </c>
      <c r="N8654"/>
    </row>
    <row r="8655" spans="1:14" ht="14.25" x14ac:dyDescent="0.2">
      <c r="A8655" s="42" t="s">
        <v>29</v>
      </c>
      <c r="B8655" s="44" t="s">
        <v>32</v>
      </c>
      <c r="C8655" s="44" t="s">
        <v>57</v>
      </c>
      <c r="D8655" s="43">
        <v>14120.056999999999</v>
      </c>
      <c r="E8655" s="43">
        <v>-5346.3409999999994</v>
      </c>
      <c r="F8655" s="45">
        <v>-94310</v>
      </c>
      <c r="G8655" s="45">
        <v>-93150</v>
      </c>
      <c r="H8655" s="45">
        <v>-68570</v>
      </c>
      <c r="I8655" s="55">
        <f>pro[[#This Row],[Admin expenses 3]]+pro[[#This Row],[Admin expenses 2]]+pro[[#This Row],[Admin expenses 1]]+pro[[#This Row],[COGS]]</f>
        <v>-261376.34099999999</v>
      </c>
      <c r="J8655" s="55">
        <f>pro[[#This Row],[Revenue]]+pro[[#This Row],[AdminExp]]</f>
        <v>-247256.28399999999</v>
      </c>
      <c r="K8655" s="83">
        <f>pro[[#This Row],[Profit]]/pro[[#This Row],[Revenue]]</f>
        <v>-17.510997583083412</v>
      </c>
      <c r="L8655" s="56">
        <f t="shared" si="135"/>
        <v>8</v>
      </c>
      <c r="M8655" s="82" t="str">
        <f>"Q"&amp;" "&amp;VLOOKUP(pro[[#This Row],[Period]],Mapping!A:B,2,0)</f>
        <v>Q 3</v>
      </c>
      <c r="N8655"/>
    </row>
    <row r="8656" spans="1:14" ht="14.25" x14ac:dyDescent="0.2">
      <c r="A8656" s="42" t="s">
        <v>29</v>
      </c>
      <c r="B8656" s="44" t="s">
        <v>32</v>
      </c>
      <c r="C8656" s="44" t="s">
        <v>57</v>
      </c>
      <c r="D8656" s="43">
        <v>180671.00099999999</v>
      </c>
      <c r="E8656" s="43">
        <v>-13310.815000000001</v>
      </c>
      <c r="F8656" s="45">
        <v>-89580</v>
      </c>
      <c r="G8656" s="45">
        <v>-36370</v>
      </c>
      <c r="H8656" s="45">
        <v>-49310</v>
      </c>
      <c r="I8656" s="55">
        <f>pro[[#This Row],[Admin expenses 3]]+pro[[#This Row],[Admin expenses 2]]+pro[[#This Row],[Admin expenses 1]]+pro[[#This Row],[COGS]]</f>
        <v>-188570.815</v>
      </c>
      <c r="J8656" s="55">
        <f>pro[[#This Row],[Revenue]]+pro[[#This Row],[AdminExp]]</f>
        <v>-7899.814000000013</v>
      </c>
      <c r="K8656" s="83">
        <f>pro[[#This Row],[Profit]]/pro[[#This Row],[Revenue]]</f>
        <v>-4.3724858755833283E-2</v>
      </c>
      <c r="L8656" s="56">
        <f t="shared" si="135"/>
        <v>8</v>
      </c>
      <c r="M8656" s="82" t="str">
        <f>"Q"&amp;" "&amp;VLOOKUP(pro[[#This Row],[Period]],Mapping!A:B,2,0)</f>
        <v>Q 3</v>
      </c>
      <c r="N8656"/>
    </row>
    <row r="8657" spans="1:14" ht="14.25" x14ac:dyDescent="0.2">
      <c r="A8657" s="42" t="s">
        <v>29</v>
      </c>
      <c r="B8657" s="44" t="s">
        <v>32</v>
      </c>
      <c r="C8657" s="44" t="s">
        <v>57</v>
      </c>
      <c r="D8657" s="43">
        <v>19903.968000000001</v>
      </c>
      <c r="E8657" s="43">
        <v>-12748.287999999999</v>
      </c>
      <c r="F8657" s="45">
        <v>-100110</v>
      </c>
      <c r="G8657" s="45">
        <v>-56980</v>
      </c>
      <c r="H8657" s="45">
        <v>-36700</v>
      </c>
      <c r="I8657" s="55">
        <f>pro[[#This Row],[Admin expenses 3]]+pro[[#This Row],[Admin expenses 2]]+pro[[#This Row],[Admin expenses 1]]+pro[[#This Row],[COGS]]</f>
        <v>-206538.288</v>
      </c>
      <c r="J8657" s="55">
        <f>pro[[#This Row],[Revenue]]+pro[[#This Row],[AdminExp]]</f>
        <v>-186634.32</v>
      </c>
      <c r="K8657" s="83">
        <f>pro[[#This Row],[Profit]]/pro[[#This Row],[Revenue]]</f>
        <v>-9.3767393516709827</v>
      </c>
      <c r="L8657" s="56">
        <f t="shared" si="135"/>
        <v>8</v>
      </c>
      <c r="M8657" s="82" t="str">
        <f>"Q"&amp;" "&amp;VLOOKUP(pro[[#This Row],[Period]],Mapping!A:B,2,0)</f>
        <v>Q 3</v>
      </c>
      <c r="N8657"/>
    </row>
    <row r="8658" spans="1:14" ht="14.25" x14ac:dyDescent="0.2">
      <c r="A8658" s="42" t="s">
        <v>29</v>
      </c>
      <c r="B8658" s="44" t="s">
        <v>32</v>
      </c>
      <c r="C8658" s="44" t="s">
        <v>57</v>
      </c>
      <c r="D8658" s="43">
        <v>16451.841</v>
      </c>
      <c r="E8658" s="43">
        <v>-13659.457</v>
      </c>
      <c r="F8658" s="45">
        <v>-92770</v>
      </c>
      <c r="G8658" s="45">
        <v>-65510</v>
      </c>
      <c r="H8658" s="45">
        <v>-53070</v>
      </c>
      <c r="I8658" s="55">
        <f>pro[[#This Row],[Admin expenses 3]]+pro[[#This Row],[Admin expenses 2]]+pro[[#This Row],[Admin expenses 1]]+pro[[#This Row],[COGS]]</f>
        <v>-225009.45699999999</v>
      </c>
      <c r="J8658" s="55">
        <f>pro[[#This Row],[Revenue]]+pro[[#This Row],[AdminExp]]</f>
        <v>-208557.61599999998</v>
      </c>
      <c r="K8658" s="83">
        <f>pro[[#This Row],[Profit]]/pro[[#This Row],[Revenue]]</f>
        <v>-12.676855799907134</v>
      </c>
      <c r="L8658" s="56">
        <f t="shared" si="135"/>
        <v>8</v>
      </c>
      <c r="M8658" s="82" t="str">
        <f>"Q"&amp;" "&amp;VLOOKUP(pro[[#This Row],[Period]],Mapping!A:B,2,0)</f>
        <v>Q 3</v>
      </c>
      <c r="N8658"/>
    </row>
    <row r="8659" spans="1:14" ht="14.25" x14ac:dyDescent="0.2">
      <c r="A8659" s="42" t="s">
        <v>29</v>
      </c>
      <c r="B8659" s="44" t="s">
        <v>32</v>
      </c>
      <c r="C8659" s="44" t="s">
        <v>57</v>
      </c>
      <c r="D8659" s="43">
        <v>80091.626999999993</v>
      </c>
      <c r="E8659" s="43">
        <v>-45554.844999999994</v>
      </c>
      <c r="F8659" s="45">
        <v>-52810</v>
      </c>
      <c r="G8659" s="45">
        <v>-37000</v>
      </c>
      <c r="H8659" s="45">
        <v>-74060</v>
      </c>
      <c r="I8659" s="55">
        <f>pro[[#This Row],[Admin expenses 3]]+pro[[#This Row],[Admin expenses 2]]+pro[[#This Row],[Admin expenses 1]]+pro[[#This Row],[COGS]]</f>
        <v>-209424.845</v>
      </c>
      <c r="J8659" s="55">
        <f>pro[[#This Row],[Revenue]]+pro[[#This Row],[AdminExp]]</f>
        <v>-129333.21800000001</v>
      </c>
      <c r="K8659" s="83">
        <f>pro[[#This Row],[Profit]]/pro[[#This Row],[Revenue]]</f>
        <v>-1.6148157160048706</v>
      </c>
      <c r="L8659" s="56">
        <f t="shared" si="135"/>
        <v>8</v>
      </c>
      <c r="M8659" s="82" t="str">
        <f>"Q"&amp;" "&amp;VLOOKUP(pro[[#This Row],[Period]],Mapping!A:B,2,0)</f>
        <v>Q 3</v>
      </c>
      <c r="N8659"/>
    </row>
    <row r="8660" spans="1:14" ht="14.25" x14ac:dyDescent="0.2">
      <c r="A8660" s="42" t="s">
        <v>29</v>
      </c>
      <c r="B8660" s="44" t="s">
        <v>32</v>
      </c>
      <c r="C8660" s="44" t="s">
        <v>57</v>
      </c>
      <c r="D8660" s="43">
        <v>408331.09099999996</v>
      </c>
      <c r="E8660" s="43">
        <v>-270191.50199999998</v>
      </c>
      <c r="F8660" s="45">
        <v>-83030</v>
      </c>
      <c r="G8660" s="45">
        <v>-24220</v>
      </c>
      <c r="H8660" s="45">
        <v>-41870</v>
      </c>
      <c r="I8660" s="55">
        <f>pro[[#This Row],[Admin expenses 3]]+pro[[#This Row],[Admin expenses 2]]+pro[[#This Row],[Admin expenses 1]]+pro[[#This Row],[COGS]]</f>
        <v>-419311.50199999998</v>
      </c>
      <c r="J8660" s="55">
        <f>pro[[#This Row],[Revenue]]+pro[[#This Row],[AdminExp]]</f>
        <v>-10980.411000000022</v>
      </c>
      <c r="K8660" s="83">
        <f>pro[[#This Row],[Profit]]/pro[[#This Row],[Revenue]]</f>
        <v>-2.6890950118711444E-2</v>
      </c>
      <c r="L8660" s="56">
        <f t="shared" si="135"/>
        <v>8</v>
      </c>
      <c r="M8660" s="82" t="str">
        <f>"Q"&amp;" "&amp;VLOOKUP(pro[[#This Row],[Period]],Mapping!A:B,2,0)</f>
        <v>Q 3</v>
      </c>
      <c r="N8660"/>
    </row>
    <row r="8661" spans="1:14" ht="14.25" x14ac:dyDescent="0.2">
      <c r="A8661" s="42" t="s">
        <v>29</v>
      </c>
      <c r="B8661" s="44" t="s">
        <v>32</v>
      </c>
      <c r="C8661" s="44" t="s">
        <v>57</v>
      </c>
      <c r="D8661" s="43">
        <v>152681.03200000001</v>
      </c>
      <c r="E8661" s="43">
        <v>-67538.625</v>
      </c>
      <c r="F8661" s="45">
        <v>-20330</v>
      </c>
      <c r="G8661" s="45">
        <v>-85090</v>
      </c>
      <c r="H8661" s="45">
        <v>-42520</v>
      </c>
      <c r="I8661" s="55">
        <f>pro[[#This Row],[Admin expenses 3]]+pro[[#This Row],[Admin expenses 2]]+pro[[#This Row],[Admin expenses 1]]+pro[[#This Row],[COGS]]</f>
        <v>-215478.625</v>
      </c>
      <c r="J8661" s="55">
        <f>pro[[#This Row],[Revenue]]+pro[[#This Row],[AdminExp]]</f>
        <v>-62797.592999999993</v>
      </c>
      <c r="K8661" s="83">
        <f>pro[[#This Row],[Profit]]/pro[[#This Row],[Revenue]]</f>
        <v>-0.41129924377246802</v>
      </c>
      <c r="L8661" s="56">
        <f t="shared" si="135"/>
        <v>8</v>
      </c>
      <c r="M8661" s="82" t="str">
        <f>"Q"&amp;" "&amp;VLOOKUP(pro[[#This Row],[Period]],Mapping!A:B,2,0)</f>
        <v>Q 3</v>
      </c>
      <c r="N8661"/>
    </row>
    <row r="8662" spans="1:14" ht="14.25" x14ac:dyDescent="0.2">
      <c r="A8662" s="42" t="s">
        <v>29</v>
      </c>
      <c r="B8662" s="44" t="s">
        <v>32</v>
      </c>
      <c r="C8662" s="44" t="s">
        <v>57</v>
      </c>
      <c r="D8662" s="43">
        <v>131022.815</v>
      </c>
      <c r="E8662" s="43">
        <v>-55745.647999999994</v>
      </c>
      <c r="F8662" s="45">
        <v>-99420</v>
      </c>
      <c r="G8662" s="45">
        <v>-38180</v>
      </c>
      <c r="H8662" s="45">
        <v>-101890</v>
      </c>
      <c r="I8662" s="55">
        <f>pro[[#This Row],[Admin expenses 3]]+pro[[#This Row],[Admin expenses 2]]+pro[[#This Row],[Admin expenses 1]]+pro[[#This Row],[COGS]]</f>
        <v>-295235.64799999999</v>
      </c>
      <c r="J8662" s="55">
        <f>pro[[#This Row],[Revenue]]+pro[[#This Row],[AdminExp]]</f>
        <v>-164212.83299999998</v>
      </c>
      <c r="K8662" s="83">
        <f>pro[[#This Row],[Profit]]/pro[[#This Row],[Revenue]]</f>
        <v>-1.2533147986478537</v>
      </c>
      <c r="L8662" s="56">
        <f t="shared" si="135"/>
        <v>8</v>
      </c>
      <c r="M8662" s="82" t="str">
        <f>"Q"&amp;" "&amp;VLOOKUP(pro[[#This Row],[Period]],Mapping!A:B,2,0)</f>
        <v>Q 3</v>
      </c>
      <c r="N8662"/>
    </row>
    <row r="8663" spans="1:14" ht="14.25" x14ac:dyDescent="0.2">
      <c r="A8663" s="42" t="s">
        <v>29</v>
      </c>
      <c r="B8663" s="44" t="s">
        <v>32</v>
      </c>
      <c r="C8663" s="44" t="s">
        <v>57</v>
      </c>
      <c r="D8663" s="43">
        <v>99443.686999999991</v>
      </c>
      <c r="E8663" s="43">
        <v>-35776.237000000001</v>
      </c>
      <c r="F8663" s="45">
        <v>-103370</v>
      </c>
      <c r="G8663" s="45">
        <v>-29880</v>
      </c>
      <c r="H8663" s="45">
        <v>-43330</v>
      </c>
      <c r="I8663" s="55">
        <f>pro[[#This Row],[Admin expenses 3]]+pro[[#This Row],[Admin expenses 2]]+pro[[#This Row],[Admin expenses 1]]+pro[[#This Row],[COGS]]</f>
        <v>-212356.23699999999</v>
      </c>
      <c r="J8663" s="55">
        <f>pro[[#This Row],[Revenue]]+pro[[#This Row],[AdminExp]]</f>
        <v>-112912.55</v>
      </c>
      <c r="K8663" s="83">
        <f>pro[[#This Row],[Profit]]/pro[[#This Row],[Revenue]]</f>
        <v>-1.1354421120769589</v>
      </c>
      <c r="L8663" s="56">
        <f t="shared" si="135"/>
        <v>8</v>
      </c>
      <c r="M8663" s="82" t="str">
        <f>"Q"&amp;" "&amp;VLOOKUP(pro[[#This Row],[Period]],Mapping!A:B,2,0)</f>
        <v>Q 3</v>
      </c>
      <c r="N8663"/>
    </row>
    <row r="8664" spans="1:14" ht="14.25" x14ac:dyDescent="0.2">
      <c r="A8664" s="42" t="s">
        <v>29</v>
      </c>
      <c r="B8664" s="44" t="s">
        <v>32</v>
      </c>
      <c r="C8664" s="44" t="s">
        <v>58</v>
      </c>
      <c r="D8664" s="43">
        <v>143965.16399999999</v>
      </c>
      <c r="E8664" s="43">
        <v>-17345.656999999999</v>
      </c>
      <c r="F8664" s="45">
        <v>-13310</v>
      </c>
      <c r="G8664" s="45">
        <v>-101440</v>
      </c>
      <c r="H8664" s="45">
        <v>-16560</v>
      </c>
      <c r="I8664" s="55">
        <f>pro[[#This Row],[Admin expenses 3]]+pro[[#This Row],[Admin expenses 2]]+pro[[#This Row],[Admin expenses 1]]+pro[[#This Row],[COGS]]</f>
        <v>-148655.65700000001</v>
      </c>
      <c r="J8664" s="55">
        <f>pro[[#This Row],[Revenue]]+pro[[#This Row],[AdminExp]]</f>
        <v>-4690.4930000000168</v>
      </c>
      <c r="K8664" s="83">
        <f>pro[[#This Row],[Profit]]/pro[[#This Row],[Revenue]]</f>
        <v>-3.2580749881964619E-2</v>
      </c>
      <c r="L8664" s="56">
        <f t="shared" si="135"/>
        <v>8</v>
      </c>
      <c r="M8664" s="82" t="str">
        <f>"Q"&amp;" "&amp;VLOOKUP(pro[[#This Row],[Period]],Mapping!A:B,2,0)</f>
        <v>Q 3</v>
      </c>
      <c r="N8664"/>
    </row>
    <row r="8665" spans="1:14" ht="14.25" x14ac:dyDescent="0.2">
      <c r="A8665" s="42" t="s">
        <v>29</v>
      </c>
      <c r="B8665" s="44" t="s">
        <v>32</v>
      </c>
      <c r="C8665" s="44" t="s">
        <v>59</v>
      </c>
      <c r="D8665" s="43">
        <v>72977.029999999984</v>
      </c>
      <c r="E8665" s="43">
        <v>-18319.126</v>
      </c>
      <c r="F8665" s="45">
        <v>-20600</v>
      </c>
      <c r="G8665" s="45">
        <v>-78990</v>
      </c>
      <c r="H8665" s="45">
        <v>-78790</v>
      </c>
      <c r="I8665" s="55">
        <f>pro[[#This Row],[Admin expenses 3]]+pro[[#This Row],[Admin expenses 2]]+pro[[#This Row],[Admin expenses 1]]+pro[[#This Row],[COGS]]</f>
        <v>-196699.12599999999</v>
      </c>
      <c r="J8665" s="55">
        <f>pro[[#This Row],[Revenue]]+pro[[#This Row],[AdminExp]]</f>
        <v>-123722.09600000001</v>
      </c>
      <c r="K8665" s="83">
        <f>pro[[#This Row],[Profit]]/pro[[#This Row],[Revenue]]</f>
        <v>-1.6953566896323409</v>
      </c>
      <c r="L8665" s="56">
        <f t="shared" si="135"/>
        <v>8</v>
      </c>
      <c r="M8665" s="82" t="str">
        <f>"Q"&amp;" "&amp;VLOOKUP(pro[[#This Row],[Period]],Mapping!A:B,2,0)</f>
        <v>Q 3</v>
      </c>
      <c r="N8665"/>
    </row>
    <row r="8666" spans="1:14" ht="14.25" x14ac:dyDescent="0.2">
      <c r="A8666" s="42" t="s">
        <v>29</v>
      </c>
      <c r="B8666" s="44" t="s">
        <v>32</v>
      </c>
      <c r="C8666" s="44" t="s">
        <v>57</v>
      </c>
      <c r="D8666" s="43">
        <v>138701.899</v>
      </c>
      <c r="E8666" s="43">
        <v>-18338.893999999997</v>
      </c>
      <c r="F8666" s="45">
        <v>-105450</v>
      </c>
      <c r="G8666" s="45">
        <v>-104100</v>
      </c>
      <c r="H8666" s="45">
        <v>-45370</v>
      </c>
      <c r="I8666" s="55">
        <f>pro[[#This Row],[Admin expenses 3]]+pro[[#This Row],[Admin expenses 2]]+pro[[#This Row],[Admin expenses 1]]+pro[[#This Row],[COGS]]</f>
        <v>-273258.89399999997</v>
      </c>
      <c r="J8666" s="55">
        <f>pro[[#This Row],[Revenue]]+pro[[#This Row],[AdminExp]]</f>
        <v>-134556.99499999997</v>
      </c>
      <c r="K8666" s="83">
        <f>pro[[#This Row],[Profit]]/pro[[#This Row],[Revenue]]</f>
        <v>-0.97011645817480818</v>
      </c>
      <c r="L8666" s="56">
        <f t="shared" si="135"/>
        <v>8</v>
      </c>
      <c r="M8666" s="82" t="str">
        <f>"Q"&amp;" "&amp;VLOOKUP(pro[[#This Row],[Period]],Mapping!A:B,2,0)</f>
        <v>Q 3</v>
      </c>
      <c r="N8666"/>
    </row>
    <row r="8667" spans="1:14" ht="14.25" x14ac:dyDescent="0.2">
      <c r="A8667" s="42" t="s">
        <v>29</v>
      </c>
      <c r="B8667" s="44" t="s">
        <v>32</v>
      </c>
      <c r="C8667" s="44" t="s">
        <v>57</v>
      </c>
      <c r="D8667" s="43">
        <v>35796.914999999994</v>
      </c>
      <c r="E8667" s="43">
        <v>-4438.9380000000001</v>
      </c>
      <c r="F8667" s="45">
        <v>-97950</v>
      </c>
      <c r="G8667" s="45">
        <v>-24930</v>
      </c>
      <c r="H8667" s="45">
        <v>-99360</v>
      </c>
      <c r="I8667" s="55">
        <f>pro[[#This Row],[Admin expenses 3]]+pro[[#This Row],[Admin expenses 2]]+pro[[#This Row],[Admin expenses 1]]+pro[[#This Row],[COGS]]</f>
        <v>-226678.93799999999</v>
      </c>
      <c r="J8667" s="55">
        <f>pro[[#This Row],[Revenue]]+pro[[#This Row],[AdminExp]]</f>
        <v>-190882.02299999999</v>
      </c>
      <c r="K8667" s="83">
        <f>pro[[#This Row],[Profit]]/pro[[#This Row],[Revenue]]</f>
        <v>-5.332359590204911</v>
      </c>
      <c r="L8667" s="56">
        <f t="shared" si="135"/>
        <v>8</v>
      </c>
      <c r="M8667" s="82" t="str">
        <f>"Q"&amp;" "&amp;VLOOKUP(pro[[#This Row],[Period]],Mapping!A:B,2,0)</f>
        <v>Q 3</v>
      </c>
      <c r="N8667"/>
    </row>
    <row r="8668" spans="1:14" ht="14.25" x14ac:dyDescent="0.2">
      <c r="A8668" s="42" t="s">
        <v>29</v>
      </c>
      <c r="B8668" s="44" t="s">
        <v>32</v>
      </c>
      <c r="C8668" s="44" t="s">
        <v>57</v>
      </c>
      <c r="D8668" s="43">
        <v>359265.43099999998</v>
      </c>
      <c r="E8668" s="43">
        <v>-30773.028999999999</v>
      </c>
      <c r="F8668" s="45">
        <v>-47820</v>
      </c>
      <c r="G8668" s="45">
        <v>-81610</v>
      </c>
      <c r="H8668" s="45">
        <v>-29830</v>
      </c>
      <c r="I8668" s="55">
        <f>pro[[#This Row],[Admin expenses 3]]+pro[[#This Row],[Admin expenses 2]]+pro[[#This Row],[Admin expenses 1]]+pro[[#This Row],[COGS]]</f>
        <v>-190033.02900000001</v>
      </c>
      <c r="J8668" s="55">
        <f>pro[[#This Row],[Revenue]]+pro[[#This Row],[AdminExp]]</f>
        <v>169232.40199999997</v>
      </c>
      <c r="K8668" s="83">
        <f>pro[[#This Row],[Profit]]/pro[[#This Row],[Revenue]]</f>
        <v>0.47105117107690769</v>
      </c>
      <c r="L8668" s="56">
        <f t="shared" si="135"/>
        <v>8</v>
      </c>
      <c r="M8668" s="82" t="str">
        <f>"Q"&amp;" "&amp;VLOOKUP(pro[[#This Row],[Period]],Mapping!A:B,2,0)</f>
        <v>Q 3</v>
      </c>
      <c r="N8668"/>
    </row>
    <row r="8669" spans="1:14" ht="14.25" x14ac:dyDescent="0.2">
      <c r="A8669" s="42" t="s">
        <v>29</v>
      </c>
      <c r="B8669" s="44" t="s">
        <v>32</v>
      </c>
      <c r="C8669" s="44" t="s">
        <v>57</v>
      </c>
      <c r="D8669" s="43">
        <v>117617.84299999998</v>
      </c>
      <c r="E8669" s="43">
        <v>-8670.4309999999987</v>
      </c>
      <c r="F8669" s="45">
        <v>-72390</v>
      </c>
      <c r="G8669" s="45">
        <v>-39440</v>
      </c>
      <c r="H8669" s="45">
        <v>-54100</v>
      </c>
      <c r="I8669" s="55">
        <f>pro[[#This Row],[Admin expenses 3]]+pro[[#This Row],[Admin expenses 2]]+pro[[#This Row],[Admin expenses 1]]+pro[[#This Row],[COGS]]</f>
        <v>-174600.43100000001</v>
      </c>
      <c r="J8669" s="55">
        <f>pro[[#This Row],[Revenue]]+pro[[#This Row],[AdminExp]]</f>
        <v>-56982.588000000032</v>
      </c>
      <c r="K8669" s="83">
        <f>pro[[#This Row],[Profit]]/pro[[#This Row],[Revenue]]</f>
        <v>-0.48447230918866657</v>
      </c>
      <c r="L8669" s="56">
        <f t="shared" si="135"/>
        <v>8</v>
      </c>
      <c r="M8669" s="82" t="str">
        <f>"Q"&amp;" "&amp;VLOOKUP(pro[[#This Row],[Period]],Mapping!A:B,2,0)</f>
        <v>Q 3</v>
      </c>
      <c r="N8669"/>
    </row>
    <row r="8670" spans="1:14" ht="14.25" x14ac:dyDescent="0.2">
      <c r="A8670" s="42" t="s">
        <v>29</v>
      </c>
      <c r="B8670" s="44" t="s">
        <v>32</v>
      </c>
      <c r="C8670" s="44" t="s">
        <v>57</v>
      </c>
      <c r="D8670" s="43">
        <v>71573.564999999988</v>
      </c>
      <c r="E8670" s="43">
        <v>-13612.535999999998</v>
      </c>
      <c r="F8670" s="45">
        <v>-84350</v>
      </c>
      <c r="G8670" s="45">
        <v>-101020</v>
      </c>
      <c r="H8670" s="45">
        <v>-68570</v>
      </c>
      <c r="I8670" s="55">
        <f>pro[[#This Row],[Admin expenses 3]]+pro[[#This Row],[Admin expenses 2]]+pro[[#This Row],[Admin expenses 1]]+pro[[#This Row],[COGS]]</f>
        <v>-267552.53600000002</v>
      </c>
      <c r="J8670" s="55">
        <f>pro[[#This Row],[Revenue]]+pro[[#This Row],[AdminExp]]</f>
        <v>-195978.97100000002</v>
      </c>
      <c r="K8670" s="83">
        <f>pro[[#This Row],[Profit]]/pro[[#This Row],[Revenue]]</f>
        <v>-2.7381474012088129</v>
      </c>
      <c r="L8670" s="56">
        <f t="shared" si="135"/>
        <v>8</v>
      </c>
      <c r="M8670" s="82" t="str">
        <f>"Q"&amp;" "&amp;VLOOKUP(pro[[#This Row],[Period]],Mapping!A:B,2,0)</f>
        <v>Q 3</v>
      </c>
      <c r="N8670"/>
    </row>
    <row r="8671" spans="1:14" ht="14.25" x14ac:dyDescent="0.2">
      <c r="A8671" s="42" t="s">
        <v>29</v>
      </c>
      <c r="B8671" s="44" t="s">
        <v>32</v>
      </c>
      <c r="C8671" s="44" t="s">
        <v>58</v>
      </c>
      <c r="D8671" s="43">
        <v>21092.399999999998</v>
      </c>
      <c r="E8671" s="43">
        <v>-3593.87</v>
      </c>
      <c r="F8671" s="45">
        <v>-24590</v>
      </c>
      <c r="G8671" s="45">
        <v>-103470</v>
      </c>
      <c r="H8671" s="45">
        <v>-63110</v>
      </c>
      <c r="I8671" s="55">
        <f>pro[[#This Row],[Admin expenses 3]]+pro[[#This Row],[Admin expenses 2]]+pro[[#This Row],[Admin expenses 1]]+pro[[#This Row],[COGS]]</f>
        <v>-194763.87</v>
      </c>
      <c r="J8671" s="55">
        <f>pro[[#This Row],[Revenue]]+pro[[#This Row],[AdminExp]]</f>
        <v>-173671.47</v>
      </c>
      <c r="K8671" s="83">
        <f>pro[[#This Row],[Profit]]/pro[[#This Row],[Revenue]]</f>
        <v>-8.2338410991636799</v>
      </c>
      <c r="L8671" s="56">
        <f t="shared" si="135"/>
        <v>8</v>
      </c>
      <c r="M8671" s="82" t="str">
        <f>"Q"&amp;" "&amp;VLOOKUP(pro[[#This Row],[Period]],Mapping!A:B,2,0)</f>
        <v>Q 3</v>
      </c>
      <c r="N8671"/>
    </row>
    <row r="8672" spans="1:14" ht="14.25" x14ac:dyDescent="0.2">
      <c r="A8672" s="42" t="s">
        <v>29</v>
      </c>
      <c r="B8672" s="44" t="s">
        <v>32</v>
      </c>
      <c r="C8672" s="44" t="s">
        <v>59</v>
      </c>
      <c r="D8672" s="43">
        <v>174839.658</v>
      </c>
      <c r="E8672" s="43">
        <v>-42164.338999999993</v>
      </c>
      <c r="F8672" s="45">
        <v>-99160</v>
      </c>
      <c r="G8672" s="45">
        <v>-59110</v>
      </c>
      <c r="H8672" s="45">
        <v>-99100</v>
      </c>
      <c r="I8672" s="55">
        <f>pro[[#This Row],[Admin expenses 3]]+pro[[#This Row],[Admin expenses 2]]+pro[[#This Row],[Admin expenses 1]]+pro[[#This Row],[COGS]]</f>
        <v>-299534.33899999998</v>
      </c>
      <c r="J8672" s="55">
        <f>pro[[#This Row],[Revenue]]+pro[[#This Row],[AdminExp]]</f>
        <v>-124694.68099999998</v>
      </c>
      <c r="K8672" s="83">
        <f>pro[[#This Row],[Profit]]/pro[[#This Row],[Revenue]]</f>
        <v>-0.7131944916067039</v>
      </c>
      <c r="L8672" s="56">
        <f t="shared" si="135"/>
        <v>8</v>
      </c>
      <c r="M8672" s="82" t="str">
        <f>"Q"&amp;" "&amp;VLOOKUP(pro[[#This Row],[Period]],Mapping!A:B,2,0)</f>
        <v>Q 3</v>
      </c>
      <c r="N8672"/>
    </row>
    <row r="8673" spans="1:14" ht="14.25" x14ac:dyDescent="0.2">
      <c r="A8673" s="42" t="s">
        <v>29</v>
      </c>
      <c r="B8673" s="44" t="s">
        <v>32</v>
      </c>
      <c r="C8673" s="44" t="s">
        <v>57</v>
      </c>
      <c r="D8673" s="43">
        <v>16312.582999999999</v>
      </c>
      <c r="E8673" s="43">
        <v>-4677.7779999999993</v>
      </c>
      <c r="F8673" s="45">
        <v>-86580</v>
      </c>
      <c r="G8673" s="45">
        <v>-71100</v>
      </c>
      <c r="H8673" s="45">
        <v>-83280</v>
      </c>
      <c r="I8673" s="55">
        <f>pro[[#This Row],[Admin expenses 3]]+pro[[#This Row],[Admin expenses 2]]+pro[[#This Row],[Admin expenses 1]]+pro[[#This Row],[COGS]]</f>
        <v>-245637.77799999999</v>
      </c>
      <c r="J8673" s="55">
        <f>pro[[#This Row],[Revenue]]+pro[[#This Row],[AdminExp]]</f>
        <v>-229325.19500000001</v>
      </c>
      <c r="K8673" s="83">
        <f>pro[[#This Row],[Profit]]/pro[[#This Row],[Revenue]]</f>
        <v>-14.05817797218258</v>
      </c>
      <c r="L8673" s="56">
        <f t="shared" si="135"/>
        <v>8</v>
      </c>
      <c r="M8673" s="82" t="str">
        <f>"Q"&amp;" "&amp;VLOOKUP(pro[[#This Row],[Period]],Mapping!A:B,2,0)</f>
        <v>Q 3</v>
      </c>
      <c r="N8673"/>
    </row>
    <row r="8674" spans="1:14" ht="14.25" x14ac:dyDescent="0.2">
      <c r="A8674" s="42" t="s">
        <v>29</v>
      </c>
      <c r="B8674" s="44" t="s">
        <v>32</v>
      </c>
      <c r="C8674" s="44" t="s">
        <v>57</v>
      </c>
      <c r="D8674" s="43">
        <v>1877862.3430000001</v>
      </c>
      <c r="E8674" s="43">
        <v>-129557.19</v>
      </c>
      <c r="F8674" s="45">
        <v>-93000</v>
      </c>
      <c r="G8674" s="45">
        <v>-39320</v>
      </c>
      <c r="H8674" s="45">
        <v>-26180</v>
      </c>
      <c r="I8674" s="55">
        <f>pro[[#This Row],[Admin expenses 3]]+pro[[#This Row],[Admin expenses 2]]+pro[[#This Row],[Admin expenses 1]]+pro[[#This Row],[COGS]]</f>
        <v>-288057.19</v>
      </c>
      <c r="J8674" s="55">
        <f>pro[[#This Row],[Revenue]]+pro[[#This Row],[AdminExp]]</f>
        <v>1589805.1530000002</v>
      </c>
      <c r="K8674" s="83">
        <f>pro[[#This Row],[Profit]]/pro[[#This Row],[Revenue]]</f>
        <v>0.8466036708847301</v>
      </c>
      <c r="L8674" s="56">
        <f t="shared" si="135"/>
        <v>8</v>
      </c>
      <c r="M8674" s="82" t="str">
        <f>"Q"&amp;" "&amp;VLOOKUP(pro[[#This Row],[Period]],Mapping!A:B,2,0)</f>
        <v>Q 3</v>
      </c>
      <c r="N8674"/>
    </row>
    <row r="8675" spans="1:14" ht="14.25" x14ac:dyDescent="0.2">
      <c r="A8675" s="42" t="s">
        <v>29</v>
      </c>
      <c r="B8675" s="44" t="s">
        <v>32</v>
      </c>
      <c r="C8675" s="44" t="s">
        <v>57</v>
      </c>
      <c r="D8675" s="43">
        <v>17580.065999999999</v>
      </c>
      <c r="E8675" s="43">
        <v>-9259.9079999999976</v>
      </c>
      <c r="F8675" s="45">
        <v>-49900</v>
      </c>
      <c r="G8675" s="45">
        <v>-62590</v>
      </c>
      <c r="H8675" s="45">
        <v>-89540</v>
      </c>
      <c r="I8675" s="55">
        <f>pro[[#This Row],[Admin expenses 3]]+pro[[#This Row],[Admin expenses 2]]+pro[[#This Row],[Admin expenses 1]]+pro[[#This Row],[COGS]]</f>
        <v>-211289.908</v>
      </c>
      <c r="J8675" s="55">
        <f>pro[[#This Row],[Revenue]]+pro[[#This Row],[AdminExp]]</f>
        <v>-193709.842</v>
      </c>
      <c r="K8675" s="83">
        <f>pro[[#This Row],[Profit]]/pro[[#This Row],[Revenue]]</f>
        <v>-11.018720976360385</v>
      </c>
      <c r="L8675" s="56">
        <f t="shared" si="135"/>
        <v>8</v>
      </c>
      <c r="M8675" s="82" t="str">
        <f>"Q"&amp;" "&amp;VLOOKUP(pro[[#This Row],[Period]],Mapping!A:B,2,0)</f>
        <v>Q 3</v>
      </c>
      <c r="N8675"/>
    </row>
    <row r="8676" spans="1:14" ht="14.25" x14ac:dyDescent="0.2">
      <c r="A8676" s="42" t="s">
        <v>29</v>
      </c>
      <c r="B8676" s="44" t="s">
        <v>32</v>
      </c>
      <c r="C8676" s="44" t="s">
        <v>58</v>
      </c>
      <c r="D8676" s="43">
        <v>1321645.3810000001</v>
      </c>
      <c r="E8676" s="43">
        <v>-7263.1929999999993</v>
      </c>
      <c r="F8676" s="45">
        <v>-64040</v>
      </c>
      <c r="G8676" s="45">
        <v>-105760</v>
      </c>
      <c r="H8676" s="45">
        <v>-14620</v>
      </c>
      <c r="I8676" s="55">
        <f>pro[[#This Row],[Admin expenses 3]]+pro[[#This Row],[Admin expenses 2]]+pro[[#This Row],[Admin expenses 1]]+pro[[#This Row],[COGS]]</f>
        <v>-191683.193</v>
      </c>
      <c r="J8676" s="55">
        <f>pro[[#This Row],[Revenue]]+pro[[#This Row],[AdminExp]]</f>
        <v>1129962.1880000001</v>
      </c>
      <c r="K8676" s="83">
        <f>pro[[#This Row],[Profit]]/pro[[#This Row],[Revenue]]</f>
        <v>0.85496624453454662</v>
      </c>
      <c r="L8676" s="56">
        <f t="shared" si="135"/>
        <v>8</v>
      </c>
      <c r="M8676" s="82" t="str">
        <f>"Q"&amp;" "&amp;VLOOKUP(pro[[#This Row],[Period]],Mapping!A:B,2,0)</f>
        <v>Q 3</v>
      </c>
      <c r="N8676"/>
    </row>
    <row r="8677" spans="1:14" ht="14.25" x14ac:dyDescent="0.2">
      <c r="A8677" s="42" t="s">
        <v>29</v>
      </c>
      <c r="B8677" s="44" t="s">
        <v>32</v>
      </c>
      <c r="C8677" s="44" t="s">
        <v>59</v>
      </c>
      <c r="D8677" s="43">
        <v>-321850.76699999999</v>
      </c>
      <c r="E8677" s="43">
        <v>79324.777000000002</v>
      </c>
      <c r="F8677" s="45">
        <v>-52180</v>
      </c>
      <c r="G8677" s="45">
        <v>-105910</v>
      </c>
      <c r="H8677" s="45">
        <v>-91980</v>
      </c>
      <c r="I8677" s="55">
        <f>pro[[#This Row],[Admin expenses 3]]+pro[[#This Row],[Admin expenses 2]]+pro[[#This Row],[Admin expenses 1]]+pro[[#This Row],[COGS]]</f>
        <v>-170745.223</v>
      </c>
      <c r="J8677" s="55">
        <f>pro[[#This Row],[Revenue]]+pro[[#This Row],[AdminExp]]</f>
        <v>-492595.99</v>
      </c>
      <c r="K8677" s="83">
        <f>pro[[#This Row],[Profit]]/pro[[#This Row],[Revenue]]</f>
        <v>1.5305105362697489</v>
      </c>
      <c r="L8677" s="56">
        <f t="shared" si="135"/>
        <v>8</v>
      </c>
      <c r="M8677" s="82" t="str">
        <f>"Q"&amp;" "&amp;VLOOKUP(pro[[#This Row],[Period]],Mapping!A:B,2,0)</f>
        <v>Q 3</v>
      </c>
      <c r="N8677"/>
    </row>
    <row r="8678" spans="1:14" ht="14.25" x14ac:dyDescent="0.2">
      <c r="A8678" s="42" t="s">
        <v>29</v>
      </c>
      <c r="B8678" s="44" t="s">
        <v>32</v>
      </c>
      <c r="C8678" s="44" t="s">
        <v>57</v>
      </c>
      <c r="D8678" s="43">
        <v>1247909.831</v>
      </c>
      <c r="E8678" s="43">
        <v>-79861.347999999998</v>
      </c>
      <c r="F8678" s="45">
        <v>-75640</v>
      </c>
      <c r="G8678" s="45">
        <v>-45830</v>
      </c>
      <c r="H8678" s="45">
        <v>-24660</v>
      </c>
      <c r="I8678" s="55">
        <f>pro[[#This Row],[Admin expenses 3]]+pro[[#This Row],[Admin expenses 2]]+pro[[#This Row],[Admin expenses 1]]+pro[[#This Row],[COGS]]</f>
        <v>-225991.348</v>
      </c>
      <c r="J8678" s="55">
        <f>pro[[#This Row],[Revenue]]+pro[[#This Row],[AdminExp]]</f>
        <v>1021918.483</v>
      </c>
      <c r="K8678" s="83">
        <f>pro[[#This Row],[Profit]]/pro[[#This Row],[Revenue]]</f>
        <v>0.81890410477902553</v>
      </c>
      <c r="L8678" s="56">
        <f t="shared" si="135"/>
        <v>8</v>
      </c>
      <c r="M8678" s="82" t="str">
        <f>"Q"&amp;" "&amp;VLOOKUP(pro[[#This Row],[Period]],Mapping!A:B,2,0)</f>
        <v>Q 3</v>
      </c>
      <c r="N8678"/>
    </row>
    <row r="8679" spans="1:14" ht="14.25" x14ac:dyDescent="0.2">
      <c r="A8679" s="42" t="s">
        <v>29</v>
      </c>
      <c r="B8679" s="44" t="s">
        <v>24</v>
      </c>
      <c r="C8679" s="44" t="s">
        <v>57</v>
      </c>
      <c r="D8679" s="43">
        <v>156881.571</v>
      </c>
      <c r="E8679" s="43">
        <v>-80246.95</v>
      </c>
      <c r="F8679" s="45">
        <v>-17270</v>
      </c>
      <c r="G8679" s="45">
        <v>-31180</v>
      </c>
      <c r="H8679" s="45">
        <v>-66070</v>
      </c>
      <c r="I8679" s="55">
        <f>pro[[#This Row],[Admin expenses 3]]+pro[[#This Row],[Admin expenses 2]]+pro[[#This Row],[Admin expenses 1]]+pro[[#This Row],[COGS]]</f>
        <v>-194766.95</v>
      </c>
      <c r="J8679" s="55">
        <f>pro[[#This Row],[Revenue]]+pro[[#This Row],[AdminExp]]</f>
        <v>-37885.379000000015</v>
      </c>
      <c r="K8679" s="83">
        <f>pro[[#This Row],[Profit]]/pro[[#This Row],[Revenue]]</f>
        <v>-0.24149030863542292</v>
      </c>
      <c r="L8679" s="56">
        <f t="shared" si="135"/>
        <v>8</v>
      </c>
      <c r="M8679" s="82" t="str">
        <f>"Q"&amp;" "&amp;VLOOKUP(pro[[#This Row],[Period]],Mapping!A:B,2,0)</f>
        <v>Q 3</v>
      </c>
      <c r="N8679"/>
    </row>
    <row r="8680" spans="1:14" ht="14.25" x14ac:dyDescent="0.2">
      <c r="A8680" s="42" t="s">
        <v>29</v>
      </c>
      <c r="B8680" s="44" t="s">
        <v>24</v>
      </c>
      <c r="C8680" s="44" t="s">
        <v>58</v>
      </c>
      <c r="D8680" s="43">
        <v>403175.28999999992</v>
      </c>
      <c r="E8680" s="43">
        <v>-260723.01499999998</v>
      </c>
      <c r="F8680" s="45">
        <v>-99460</v>
      </c>
      <c r="G8680" s="45">
        <v>-20200</v>
      </c>
      <c r="H8680" s="45">
        <v>-49430</v>
      </c>
      <c r="I8680" s="55">
        <f>pro[[#This Row],[Admin expenses 3]]+pro[[#This Row],[Admin expenses 2]]+pro[[#This Row],[Admin expenses 1]]+pro[[#This Row],[COGS]]</f>
        <v>-429813.01500000001</v>
      </c>
      <c r="J8680" s="55">
        <f>pro[[#This Row],[Revenue]]+pro[[#This Row],[AdminExp]]</f>
        <v>-26637.725000000093</v>
      </c>
      <c r="K8680" s="83">
        <f>pro[[#This Row],[Profit]]/pro[[#This Row],[Revenue]]</f>
        <v>-6.6069835281820213E-2</v>
      </c>
      <c r="L8680" s="56">
        <f t="shared" si="135"/>
        <v>8</v>
      </c>
      <c r="M8680" s="82" t="str">
        <f>"Q"&amp;" "&amp;VLOOKUP(pro[[#This Row],[Period]],Mapping!A:B,2,0)</f>
        <v>Q 3</v>
      </c>
      <c r="N8680"/>
    </row>
    <row r="8681" spans="1:14" ht="14.25" x14ac:dyDescent="0.2">
      <c r="A8681" s="42" t="s">
        <v>29</v>
      </c>
      <c r="B8681" s="44" t="s">
        <v>24</v>
      </c>
      <c r="C8681" s="44" t="s">
        <v>59</v>
      </c>
      <c r="D8681" s="43">
        <v>188080.29800000001</v>
      </c>
      <c r="E8681" s="43">
        <v>-28046.290999999997</v>
      </c>
      <c r="F8681" s="45">
        <v>-58660</v>
      </c>
      <c r="G8681" s="45">
        <v>-87020</v>
      </c>
      <c r="H8681" s="45">
        <v>-83260</v>
      </c>
      <c r="I8681" s="55">
        <f>pro[[#This Row],[Admin expenses 3]]+pro[[#This Row],[Admin expenses 2]]+pro[[#This Row],[Admin expenses 1]]+pro[[#This Row],[COGS]]</f>
        <v>-256986.291</v>
      </c>
      <c r="J8681" s="55">
        <f>pro[[#This Row],[Revenue]]+pro[[#This Row],[AdminExp]]</f>
        <v>-68905.992999999988</v>
      </c>
      <c r="K8681" s="83">
        <f>pro[[#This Row],[Profit]]/pro[[#This Row],[Revenue]]</f>
        <v>-0.3663647587372495</v>
      </c>
      <c r="L8681" s="56">
        <f t="shared" si="135"/>
        <v>8</v>
      </c>
      <c r="M8681" s="82" t="str">
        <f>"Q"&amp;" "&amp;VLOOKUP(pro[[#This Row],[Period]],Mapping!A:B,2,0)</f>
        <v>Q 3</v>
      </c>
      <c r="N8681"/>
    </row>
    <row r="8682" spans="1:14" ht="14.25" x14ac:dyDescent="0.2">
      <c r="A8682" s="42" t="s">
        <v>29</v>
      </c>
      <c r="B8682" s="44" t="s">
        <v>24</v>
      </c>
      <c r="C8682" s="44" t="s">
        <v>57</v>
      </c>
      <c r="D8682" s="43">
        <v>568809.37399999995</v>
      </c>
      <c r="E8682" s="43">
        <v>-116259.05899999999</v>
      </c>
      <c r="F8682" s="45">
        <v>-51820</v>
      </c>
      <c r="G8682" s="45">
        <v>-83540</v>
      </c>
      <c r="H8682" s="45">
        <v>-70480</v>
      </c>
      <c r="I8682" s="55">
        <f>pro[[#This Row],[Admin expenses 3]]+pro[[#This Row],[Admin expenses 2]]+pro[[#This Row],[Admin expenses 1]]+pro[[#This Row],[COGS]]</f>
        <v>-322099.05900000001</v>
      </c>
      <c r="J8682" s="55">
        <f>pro[[#This Row],[Revenue]]+pro[[#This Row],[AdminExp]]</f>
        <v>246710.31499999994</v>
      </c>
      <c r="K8682" s="83">
        <f>pro[[#This Row],[Profit]]/pro[[#This Row],[Revenue]]</f>
        <v>0.43373109916433966</v>
      </c>
      <c r="L8682" s="56">
        <f t="shared" si="135"/>
        <v>8</v>
      </c>
      <c r="M8682" s="82" t="str">
        <f>"Q"&amp;" "&amp;VLOOKUP(pro[[#This Row],[Period]],Mapping!A:B,2,0)</f>
        <v>Q 3</v>
      </c>
      <c r="N8682"/>
    </row>
    <row r="8683" spans="1:14" ht="14.25" x14ac:dyDescent="0.2">
      <c r="A8683" s="42" t="s">
        <v>29</v>
      </c>
      <c r="B8683" s="44" t="s">
        <v>24</v>
      </c>
      <c r="C8683" s="44" t="s">
        <v>57</v>
      </c>
      <c r="D8683" s="43">
        <v>1152300.338</v>
      </c>
      <c r="E8683" s="43">
        <v>-349360.31899999996</v>
      </c>
      <c r="F8683" s="45">
        <v>-28750</v>
      </c>
      <c r="G8683" s="45">
        <v>-24090</v>
      </c>
      <c r="H8683" s="45">
        <v>-21240</v>
      </c>
      <c r="I8683" s="55">
        <f>pro[[#This Row],[Admin expenses 3]]+pro[[#This Row],[Admin expenses 2]]+pro[[#This Row],[Admin expenses 1]]+pro[[#This Row],[COGS]]</f>
        <v>-423440.31899999996</v>
      </c>
      <c r="J8683" s="55">
        <f>pro[[#This Row],[Revenue]]+pro[[#This Row],[AdminExp]]</f>
        <v>728860.01900000009</v>
      </c>
      <c r="K8683" s="83">
        <f>pro[[#This Row],[Profit]]/pro[[#This Row],[Revenue]]</f>
        <v>0.63252608279630662</v>
      </c>
      <c r="L8683" s="56">
        <f t="shared" si="135"/>
        <v>8</v>
      </c>
      <c r="M8683" s="82" t="str">
        <f>"Q"&amp;" "&amp;VLOOKUP(pro[[#This Row],[Period]],Mapping!A:B,2,0)</f>
        <v>Q 3</v>
      </c>
      <c r="N8683"/>
    </row>
    <row r="8684" spans="1:14" ht="14.25" x14ac:dyDescent="0.2">
      <c r="A8684" s="42" t="s">
        <v>29</v>
      </c>
      <c r="B8684" s="44" t="s">
        <v>24</v>
      </c>
      <c r="C8684" s="44" t="s">
        <v>57</v>
      </c>
      <c r="D8684" s="43">
        <v>1212939.2239999999</v>
      </c>
      <c r="E8684" s="43">
        <v>-31709.012999999995</v>
      </c>
      <c r="F8684" s="45">
        <v>-13900</v>
      </c>
      <c r="G8684" s="45">
        <v>-50760</v>
      </c>
      <c r="H8684" s="45">
        <v>-103890</v>
      </c>
      <c r="I8684" s="55">
        <f>pro[[#This Row],[Admin expenses 3]]+pro[[#This Row],[Admin expenses 2]]+pro[[#This Row],[Admin expenses 1]]+pro[[#This Row],[COGS]]</f>
        <v>-200259.01300000001</v>
      </c>
      <c r="J8684" s="55">
        <f>pro[[#This Row],[Revenue]]+pro[[#This Row],[AdminExp]]</f>
        <v>1012680.2109999999</v>
      </c>
      <c r="K8684" s="83">
        <f>pro[[#This Row],[Profit]]/pro[[#This Row],[Revenue]]</f>
        <v>0.83489773515643184</v>
      </c>
      <c r="L8684" s="56">
        <f t="shared" si="135"/>
        <v>8</v>
      </c>
      <c r="M8684" s="82" t="str">
        <f>"Q"&amp;" "&amp;VLOOKUP(pro[[#This Row],[Period]],Mapping!A:B,2,0)</f>
        <v>Q 3</v>
      </c>
      <c r="N8684"/>
    </row>
    <row r="8685" spans="1:14" ht="14.25" x14ac:dyDescent="0.2">
      <c r="A8685" s="42" t="s">
        <v>29</v>
      </c>
      <c r="B8685" s="44" t="s">
        <v>24</v>
      </c>
      <c r="C8685" s="44" t="s">
        <v>58</v>
      </c>
      <c r="D8685" s="43">
        <v>185326.87599999999</v>
      </c>
      <c r="E8685" s="43">
        <v>-8883.5249999999996</v>
      </c>
      <c r="F8685" s="45">
        <v>-45950</v>
      </c>
      <c r="G8685" s="45">
        <v>-32800</v>
      </c>
      <c r="H8685" s="45">
        <v>-80070</v>
      </c>
      <c r="I8685" s="55">
        <f>pro[[#This Row],[Admin expenses 3]]+pro[[#This Row],[Admin expenses 2]]+pro[[#This Row],[Admin expenses 1]]+pro[[#This Row],[COGS]]</f>
        <v>-167703.52499999999</v>
      </c>
      <c r="J8685" s="55">
        <f>pro[[#This Row],[Revenue]]+pro[[#This Row],[AdminExp]]</f>
        <v>17623.350999999995</v>
      </c>
      <c r="K8685" s="83">
        <f>pro[[#This Row],[Profit]]/pro[[#This Row],[Revenue]]</f>
        <v>9.5093336597331934E-2</v>
      </c>
      <c r="L8685" s="56">
        <f t="shared" si="135"/>
        <v>8</v>
      </c>
      <c r="M8685" s="82" t="str">
        <f>"Q"&amp;" "&amp;VLOOKUP(pro[[#This Row],[Period]],Mapping!A:B,2,0)</f>
        <v>Q 3</v>
      </c>
      <c r="N8685"/>
    </row>
    <row r="8686" spans="1:14" ht="14.25" x14ac:dyDescent="0.2">
      <c r="A8686" s="42" t="s">
        <v>29</v>
      </c>
      <c r="B8686" s="44" t="s">
        <v>24</v>
      </c>
      <c r="C8686" s="44" t="s">
        <v>59</v>
      </c>
      <c r="D8686" s="43">
        <v>440720.13299999991</v>
      </c>
      <c r="E8686" s="43">
        <v>-9973.0820000000003</v>
      </c>
      <c r="F8686" s="45">
        <v>-52440</v>
      </c>
      <c r="G8686" s="45">
        <v>-103840</v>
      </c>
      <c r="H8686" s="45">
        <v>-39420</v>
      </c>
      <c r="I8686" s="55">
        <f>pro[[#This Row],[Admin expenses 3]]+pro[[#This Row],[Admin expenses 2]]+pro[[#This Row],[Admin expenses 1]]+pro[[#This Row],[COGS]]</f>
        <v>-205673.08199999999</v>
      </c>
      <c r="J8686" s="55">
        <f>pro[[#This Row],[Revenue]]+pro[[#This Row],[AdminExp]]</f>
        <v>235047.05099999992</v>
      </c>
      <c r="K8686" s="83">
        <f>pro[[#This Row],[Profit]]/pro[[#This Row],[Revenue]]</f>
        <v>0.53332496838759114</v>
      </c>
      <c r="L8686" s="56">
        <f t="shared" si="135"/>
        <v>8</v>
      </c>
      <c r="M8686" s="82" t="str">
        <f>"Q"&amp;" "&amp;VLOOKUP(pro[[#This Row],[Period]],Mapping!A:B,2,0)</f>
        <v>Q 3</v>
      </c>
      <c r="N8686"/>
    </row>
    <row r="8687" spans="1:14" ht="14.25" x14ac:dyDescent="0.2">
      <c r="A8687" s="42" t="s">
        <v>29</v>
      </c>
      <c r="B8687" s="44" t="s">
        <v>24</v>
      </c>
      <c r="C8687" s="44" t="s">
        <v>60</v>
      </c>
      <c r="D8687" s="43">
        <v>520588.103</v>
      </c>
      <c r="E8687" s="43">
        <v>-30924.900999999998</v>
      </c>
      <c r="F8687" s="45">
        <v>-25930</v>
      </c>
      <c r="G8687" s="45">
        <v>-65700</v>
      </c>
      <c r="H8687" s="45">
        <v>-52690</v>
      </c>
      <c r="I8687" s="55">
        <f>pro[[#This Row],[Admin expenses 3]]+pro[[#This Row],[Admin expenses 2]]+pro[[#This Row],[Admin expenses 1]]+pro[[#This Row],[COGS]]</f>
        <v>-175244.90100000001</v>
      </c>
      <c r="J8687" s="55">
        <f>pro[[#This Row],[Revenue]]+pro[[#This Row],[AdminExp]]</f>
        <v>345343.20199999999</v>
      </c>
      <c r="K8687" s="83">
        <f>pro[[#This Row],[Profit]]/pro[[#This Row],[Revenue]]</f>
        <v>0.66337129106463655</v>
      </c>
      <c r="L8687" s="56">
        <f t="shared" si="135"/>
        <v>8</v>
      </c>
      <c r="M8687" s="82" t="str">
        <f>"Q"&amp;" "&amp;VLOOKUP(pro[[#This Row],[Period]],Mapping!A:B,2,0)</f>
        <v>Q 3</v>
      </c>
      <c r="N8687"/>
    </row>
    <row r="8688" spans="1:14" ht="14.25" x14ac:dyDescent="0.2">
      <c r="A8688" s="42" t="s">
        <v>29</v>
      </c>
      <c r="B8688" s="44" t="s">
        <v>24</v>
      </c>
      <c r="C8688" s="44" t="s">
        <v>57</v>
      </c>
      <c r="D8688" s="43">
        <v>303456.71999999997</v>
      </c>
      <c r="E8688" s="43">
        <v>-9363.2139999999999</v>
      </c>
      <c r="F8688" s="45">
        <v>-46650</v>
      </c>
      <c r="G8688" s="45">
        <v>-67830</v>
      </c>
      <c r="H8688" s="45">
        <v>-68570</v>
      </c>
      <c r="I8688" s="55">
        <f>pro[[#This Row],[Admin expenses 3]]+pro[[#This Row],[Admin expenses 2]]+pro[[#This Row],[Admin expenses 1]]+pro[[#This Row],[COGS]]</f>
        <v>-192413.21400000001</v>
      </c>
      <c r="J8688" s="55">
        <f>pro[[#This Row],[Revenue]]+pro[[#This Row],[AdminExp]]</f>
        <v>111043.50599999996</v>
      </c>
      <c r="K8688" s="83">
        <f>pro[[#This Row],[Profit]]/pro[[#This Row],[Revenue]]</f>
        <v>0.36592864379473944</v>
      </c>
      <c r="L8688" s="56">
        <f t="shared" si="135"/>
        <v>8</v>
      </c>
      <c r="M8688" s="82" t="str">
        <f>"Q"&amp;" "&amp;VLOOKUP(pro[[#This Row],[Period]],Mapping!A:B,2,0)</f>
        <v>Q 3</v>
      </c>
      <c r="N8688"/>
    </row>
    <row r="8689" spans="1:14" ht="14.25" x14ac:dyDescent="0.2">
      <c r="A8689" s="42" t="s">
        <v>29</v>
      </c>
      <c r="B8689" s="44" t="s">
        <v>24</v>
      </c>
      <c r="C8689" s="44" t="s">
        <v>58</v>
      </c>
      <c r="D8689" s="43">
        <v>81535.607999999993</v>
      </c>
      <c r="E8689" s="43">
        <v>-37647.616999999998</v>
      </c>
      <c r="F8689" s="45">
        <v>-71560</v>
      </c>
      <c r="G8689" s="45">
        <v>-61680</v>
      </c>
      <c r="H8689" s="45">
        <v>-85520</v>
      </c>
      <c r="I8689" s="55">
        <f>pro[[#This Row],[Admin expenses 3]]+pro[[#This Row],[Admin expenses 2]]+pro[[#This Row],[Admin expenses 1]]+pro[[#This Row],[COGS]]</f>
        <v>-256407.617</v>
      </c>
      <c r="J8689" s="55">
        <f>pro[[#This Row],[Revenue]]+pro[[#This Row],[AdminExp]]</f>
        <v>-174872.00900000002</v>
      </c>
      <c r="K8689" s="83">
        <f>pro[[#This Row],[Profit]]/pro[[#This Row],[Revenue]]</f>
        <v>-2.1447317716696248</v>
      </c>
      <c r="L8689" s="56">
        <f t="shared" si="135"/>
        <v>8</v>
      </c>
      <c r="M8689" s="82" t="str">
        <f>"Q"&amp;" "&amp;VLOOKUP(pro[[#This Row],[Period]],Mapping!A:B,2,0)</f>
        <v>Q 3</v>
      </c>
      <c r="N8689"/>
    </row>
    <row r="8690" spans="1:14" ht="14.25" x14ac:dyDescent="0.2">
      <c r="A8690" s="42" t="s">
        <v>29</v>
      </c>
      <c r="B8690" s="44" t="s">
        <v>24</v>
      </c>
      <c r="C8690" s="44" t="s">
        <v>59</v>
      </c>
      <c r="D8690" s="43">
        <v>85766.485000000001</v>
      </c>
      <c r="E8690" s="43">
        <v>-37718.617999999995</v>
      </c>
      <c r="F8690" s="45">
        <v>-71000</v>
      </c>
      <c r="G8690" s="45">
        <v>-44250</v>
      </c>
      <c r="H8690" s="45">
        <v>-67480</v>
      </c>
      <c r="I8690" s="55">
        <f>pro[[#This Row],[Admin expenses 3]]+pro[[#This Row],[Admin expenses 2]]+pro[[#This Row],[Admin expenses 1]]+pro[[#This Row],[COGS]]</f>
        <v>-220448.61799999999</v>
      </c>
      <c r="J8690" s="55">
        <f>pro[[#This Row],[Revenue]]+pro[[#This Row],[AdminExp]]</f>
        <v>-134682.13299999997</v>
      </c>
      <c r="K8690" s="83">
        <f>pro[[#This Row],[Profit]]/pro[[#This Row],[Revenue]]</f>
        <v>-1.5703352305973595</v>
      </c>
      <c r="L8690" s="56">
        <f t="shared" si="135"/>
        <v>8</v>
      </c>
      <c r="M8690" s="82" t="str">
        <f>"Q"&amp;" "&amp;VLOOKUP(pro[[#This Row],[Period]],Mapping!A:B,2,0)</f>
        <v>Q 3</v>
      </c>
      <c r="N8690"/>
    </row>
    <row r="8691" spans="1:14" ht="14.25" x14ac:dyDescent="0.2">
      <c r="A8691" s="42" t="s">
        <v>29</v>
      </c>
      <c r="B8691" s="44" t="s">
        <v>24</v>
      </c>
      <c r="C8691" s="44" t="s">
        <v>60</v>
      </c>
      <c r="D8691" s="43">
        <v>44419.038999999997</v>
      </c>
      <c r="E8691" s="43">
        <v>-20828.653999999999</v>
      </c>
      <c r="F8691" s="45">
        <v>-92730</v>
      </c>
      <c r="G8691" s="45">
        <v>-19350</v>
      </c>
      <c r="H8691" s="45">
        <v>-95800</v>
      </c>
      <c r="I8691" s="55">
        <f>pro[[#This Row],[Admin expenses 3]]+pro[[#This Row],[Admin expenses 2]]+pro[[#This Row],[Admin expenses 1]]+pro[[#This Row],[COGS]]</f>
        <v>-228708.65400000001</v>
      </c>
      <c r="J8691" s="55">
        <f>pro[[#This Row],[Revenue]]+pro[[#This Row],[AdminExp]]</f>
        <v>-184289.61500000002</v>
      </c>
      <c r="K8691" s="83">
        <f>pro[[#This Row],[Profit]]/pro[[#This Row],[Revenue]]</f>
        <v>-4.148887935193736</v>
      </c>
      <c r="L8691" s="56">
        <f t="shared" si="135"/>
        <v>8</v>
      </c>
      <c r="M8691" s="82" t="str">
        <f>"Q"&amp;" "&amp;VLOOKUP(pro[[#This Row],[Period]],Mapping!A:B,2,0)</f>
        <v>Q 3</v>
      </c>
      <c r="N8691"/>
    </row>
    <row r="8692" spans="1:14" ht="14.25" x14ac:dyDescent="0.2">
      <c r="A8692" s="42" t="s">
        <v>29</v>
      </c>
      <c r="B8692" s="44" t="s">
        <v>24</v>
      </c>
      <c r="C8692" s="44" t="s">
        <v>57</v>
      </c>
      <c r="D8692" s="43">
        <v>54184.479999999996</v>
      </c>
      <c r="E8692" s="43">
        <v>-52582.137999999992</v>
      </c>
      <c r="F8692" s="45">
        <v>-16980</v>
      </c>
      <c r="G8692" s="45">
        <v>-58870</v>
      </c>
      <c r="H8692" s="45">
        <v>-69350</v>
      </c>
      <c r="I8692" s="55">
        <f>pro[[#This Row],[Admin expenses 3]]+pro[[#This Row],[Admin expenses 2]]+pro[[#This Row],[Admin expenses 1]]+pro[[#This Row],[COGS]]</f>
        <v>-197782.13799999998</v>
      </c>
      <c r="J8692" s="55">
        <f>pro[[#This Row],[Revenue]]+pro[[#This Row],[AdminExp]]</f>
        <v>-143597.658</v>
      </c>
      <c r="K8692" s="83">
        <f>pro[[#This Row],[Profit]]/pro[[#This Row],[Revenue]]</f>
        <v>-2.6501621497521062</v>
      </c>
      <c r="L8692" s="56">
        <f t="shared" si="135"/>
        <v>8</v>
      </c>
      <c r="M8692" s="82" t="str">
        <f>"Q"&amp;" "&amp;VLOOKUP(pro[[#This Row],[Period]],Mapping!A:B,2,0)</f>
        <v>Q 3</v>
      </c>
      <c r="N8692"/>
    </row>
    <row r="8693" spans="1:14" ht="14.25" x14ac:dyDescent="0.2">
      <c r="A8693" s="42" t="s">
        <v>29</v>
      </c>
      <c r="B8693" s="44" t="s">
        <v>24</v>
      </c>
      <c r="C8693" s="44" t="s">
        <v>58</v>
      </c>
      <c r="D8693" s="43">
        <v>69688.926999999996</v>
      </c>
      <c r="E8693" s="43">
        <v>-82317.375</v>
      </c>
      <c r="F8693" s="45">
        <v>-18160</v>
      </c>
      <c r="G8693" s="45">
        <v>-105440</v>
      </c>
      <c r="H8693" s="45">
        <v>-18780</v>
      </c>
      <c r="I8693" s="55">
        <f>pro[[#This Row],[Admin expenses 3]]+pro[[#This Row],[Admin expenses 2]]+pro[[#This Row],[Admin expenses 1]]+pro[[#This Row],[COGS]]</f>
        <v>-224697.375</v>
      </c>
      <c r="J8693" s="55">
        <f>pro[[#This Row],[Revenue]]+pro[[#This Row],[AdminExp]]</f>
        <v>-155008.448</v>
      </c>
      <c r="K8693" s="83">
        <f>pro[[#This Row],[Profit]]/pro[[#This Row],[Revenue]]</f>
        <v>-2.2242909264480426</v>
      </c>
      <c r="L8693" s="56">
        <f t="shared" si="135"/>
        <v>8</v>
      </c>
      <c r="M8693" s="82" t="str">
        <f>"Q"&amp;" "&amp;VLOOKUP(pro[[#This Row],[Period]],Mapping!A:B,2,0)</f>
        <v>Q 3</v>
      </c>
      <c r="N8693"/>
    </row>
    <row r="8694" spans="1:14" ht="14.25" x14ac:dyDescent="0.2">
      <c r="A8694" s="42" t="s">
        <v>29</v>
      </c>
      <c r="B8694" s="44" t="s">
        <v>24</v>
      </c>
      <c r="C8694" s="44" t="s">
        <v>59</v>
      </c>
      <c r="D8694" s="43">
        <v>18811.309999999998</v>
      </c>
      <c r="E8694" s="43">
        <v>-13127.366</v>
      </c>
      <c r="F8694" s="45">
        <v>-62460</v>
      </c>
      <c r="G8694" s="45">
        <v>-61490</v>
      </c>
      <c r="H8694" s="45">
        <v>-69110</v>
      </c>
      <c r="I8694" s="55">
        <f>pro[[#This Row],[Admin expenses 3]]+pro[[#This Row],[Admin expenses 2]]+pro[[#This Row],[Admin expenses 1]]+pro[[#This Row],[COGS]]</f>
        <v>-206187.36600000001</v>
      </c>
      <c r="J8694" s="55">
        <f>pro[[#This Row],[Revenue]]+pro[[#This Row],[AdminExp]]</f>
        <v>-187376.05600000001</v>
      </c>
      <c r="K8694" s="83">
        <f>pro[[#This Row],[Profit]]/pro[[#This Row],[Revenue]]</f>
        <v>-9.9608191029758189</v>
      </c>
      <c r="L8694" s="56">
        <f t="shared" si="135"/>
        <v>8</v>
      </c>
      <c r="M8694" s="82" t="str">
        <f>"Q"&amp;" "&amp;VLOOKUP(pro[[#This Row],[Period]],Mapping!A:B,2,0)</f>
        <v>Q 3</v>
      </c>
      <c r="N8694"/>
    </row>
    <row r="8695" spans="1:14" ht="14.25" x14ac:dyDescent="0.2">
      <c r="A8695" s="42" t="s">
        <v>29</v>
      </c>
      <c r="B8695" s="44" t="s">
        <v>24</v>
      </c>
      <c r="C8695" s="44" t="s">
        <v>60</v>
      </c>
      <c r="D8695" s="43">
        <v>69770.658999999985</v>
      </c>
      <c r="E8695" s="43">
        <v>-43660.883000000002</v>
      </c>
      <c r="F8695" s="45">
        <v>-96170</v>
      </c>
      <c r="G8695" s="45">
        <v>-44380</v>
      </c>
      <c r="H8695" s="45">
        <v>-20150</v>
      </c>
      <c r="I8695" s="55">
        <f>pro[[#This Row],[Admin expenses 3]]+pro[[#This Row],[Admin expenses 2]]+pro[[#This Row],[Admin expenses 1]]+pro[[#This Row],[COGS]]</f>
        <v>-204360.883</v>
      </c>
      <c r="J8695" s="55">
        <f>pro[[#This Row],[Revenue]]+pro[[#This Row],[AdminExp]]</f>
        <v>-134590.22400000002</v>
      </c>
      <c r="K8695" s="83">
        <f>pro[[#This Row],[Profit]]/pro[[#This Row],[Revenue]]</f>
        <v>-1.9290375915755653</v>
      </c>
      <c r="L8695" s="56">
        <f t="shared" si="135"/>
        <v>8</v>
      </c>
      <c r="M8695" s="82" t="str">
        <f>"Q"&amp;" "&amp;VLOOKUP(pro[[#This Row],[Period]],Mapping!A:B,2,0)</f>
        <v>Q 3</v>
      </c>
      <c r="N8695"/>
    </row>
    <row r="8696" spans="1:14" ht="14.25" x14ac:dyDescent="0.2">
      <c r="A8696" s="42" t="s">
        <v>29</v>
      </c>
      <c r="B8696" s="44" t="s">
        <v>24</v>
      </c>
      <c r="C8696" s="44" t="s">
        <v>57</v>
      </c>
      <c r="D8696" s="43">
        <v>4817.8619999999992</v>
      </c>
      <c r="E8696" s="43">
        <v>-4813.6620000000003</v>
      </c>
      <c r="F8696" s="45">
        <v>-34580</v>
      </c>
      <c r="G8696" s="45">
        <v>-91210</v>
      </c>
      <c r="H8696" s="45">
        <v>-37600</v>
      </c>
      <c r="I8696" s="55">
        <f>pro[[#This Row],[Admin expenses 3]]+pro[[#This Row],[Admin expenses 2]]+pro[[#This Row],[Admin expenses 1]]+pro[[#This Row],[COGS]]</f>
        <v>-168203.66200000001</v>
      </c>
      <c r="J8696" s="55">
        <f>pro[[#This Row],[Revenue]]+pro[[#This Row],[AdminExp]]</f>
        <v>-163385.80000000002</v>
      </c>
      <c r="K8696" s="83">
        <f>pro[[#This Row],[Profit]]/pro[[#This Row],[Revenue]]</f>
        <v>-33.912511400285034</v>
      </c>
      <c r="L8696" s="56">
        <f t="shared" si="135"/>
        <v>8</v>
      </c>
      <c r="M8696" s="82" t="str">
        <f>"Q"&amp;" "&amp;VLOOKUP(pro[[#This Row],[Period]],Mapping!A:B,2,0)</f>
        <v>Q 3</v>
      </c>
      <c r="N8696"/>
    </row>
    <row r="8697" spans="1:14" ht="14.25" x14ac:dyDescent="0.2">
      <c r="A8697" s="42" t="s">
        <v>29</v>
      </c>
      <c r="B8697" s="44" t="s">
        <v>24</v>
      </c>
      <c r="C8697" s="44" t="s">
        <v>58</v>
      </c>
      <c r="D8697" s="43">
        <v>47409.641999999993</v>
      </c>
      <c r="E8697" s="43">
        <v>-24743.221999999998</v>
      </c>
      <c r="F8697" s="45">
        <v>-38780</v>
      </c>
      <c r="G8697" s="45">
        <v>-60670</v>
      </c>
      <c r="H8697" s="45">
        <v>-39200</v>
      </c>
      <c r="I8697" s="55">
        <f>pro[[#This Row],[Admin expenses 3]]+pro[[#This Row],[Admin expenses 2]]+pro[[#This Row],[Admin expenses 1]]+pro[[#This Row],[COGS]]</f>
        <v>-163393.22200000001</v>
      </c>
      <c r="J8697" s="55">
        <f>pro[[#This Row],[Revenue]]+pro[[#This Row],[AdminExp]]</f>
        <v>-115983.58000000002</v>
      </c>
      <c r="K8697" s="83">
        <f>pro[[#This Row],[Profit]]/pro[[#This Row],[Revenue]]</f>
        <v>-2.4464133266393371</v>
      </c>
      <c r="L8697" s="56">
        <f t="shared" si="135"/>
        <v>8</v>
      </c>
      <c r="M8697" s="82" t="str">
        <f>"Q"&amp;" "&amp;VLOOKUP(pro[[#This Row],[Period]],Mapping!A:B,2,0)</f>
        <v>Q 3</v>
      </c>
      <c r="N8697"/>
    </row>
    <row r="8698" spans="1:14" ht="14.25" x14ac:dyDescent="0.2">
      <c r="A8698" s="42" t="s">
        <v>29</v>
      </c>
      <c r="B8698" s="44" t="s">
        <v>24</v>
      </c>
      <c r="C8698" s="44" t="s">
        <v>59</v>
      </c>
      <c r="D8698" s="43">
        <v>147586.01199999999</v>
      </c>
      <c r="E8698" s="43">
        <v>-49566.292999999998</v>
      </c>
      <c r="F8698" s="45">
        <v>-95480</v>
      </c>
      <c r="G8698" s="45">
        <v>-43840</v>
      </c>
      <c r="H8698" s="45">
        <v>-46620</v>
      </c>
      <c r="I8698" s="55">
        <f>pro[[#This Row],[Admin expenses 3]]+pro[[#This Row],[Admin expenses 2]]+pro[[#This Row],[Admin expenses 1]]+pro[[#This Row],[COGS]]</f>
        <v>-235506.29300000001</v>
      </c>
      <c r="J8698" s="55">
        <f>pro[[#This Row],[Revenue]]+pro[[#This Row],[AdminExp]]</f>
        <v>-87920.281000000017</v>
      </c>
      <c r="K8698" s="83">
        <f>pro[[#This Row],[Profit]]/pro[[#This Row],[Revenue]]</f>
        <v>-0.59572231682769516</v>
      </c>
      <c r="L8698" s="56">
        <f t="shared" si="135"/>
        <v>8</v>
      </c>
      <c r="M8698" s="82" t="str">
        <f>"Q"&amp;" "&amp;VLOOKUP(pro[[#This Row],[Period]],Mapping!A:B,2,0)</f>
        <v>Q 3</v>
      </c>
      <c r="N8698"/>
    </row>
    <row r="8699" spans="1:14" ht="14.25" x14ac:dyDescent="0.2">
      <c r="A8699" s="42" t="s">
        <v>29</v>
      </c>
      <c r="B8699" s="44" t="s">
        <v>24</v>
      </c>
      <c r="C8699" s="44" t="s">
        <v>60</v>
      </c>
      <c r="D8699" s="43">
        <v>3143.4829999999997</v>
      </c>
      <c r="E8699" s="43">
        <v>-2965.4659999999999</v>
      </c>
      <c r="F8699" s="45">
        <v>-58580</v>
      </c>
      <c r="G8699" s="45">
        <v>-86310</v>
      </c>
      <c r="H8699" s="45">
        <v>-42830</v>
      </c>
      <c r="I8699" s="55">
        <f>pro[[#This Row],[Admin expenses 3]]+pro[[#This Row],[Admin expenses 2]]+pro[[#This Row],[Admin expenses 1]]+pro[[#This Row],[COGS]]</f>
        <v>-190685.46599999999</v>
      </c>
      <c r="J8699" s="55">
        <f>pro[[#This Row],[Revenue]]+pro[[#This Row],[AdminExp]]</f>
        <v>-187541.98299999998</v>
      </c>
      <c r="K8699" s="83">
        <f>pro[[#This Row],[Profit]]/pro[[#This Row],[Revenue]]</f>
        <v>-59.660568547690566</v>
      </c>
      <c r="L8699" s="56">
        <f t="shared" si="135"/>
        <v>8</v>
      </c>
      <c r="M8699" s="82" t="str">
        <f>"Q"&amp;" "&amp;VLOOKUP(pro[[#This Row],[Period]],Mapping!A:B,2,0)</f>
        <v>Q 3</v>
      </c>
      <c r="N8699"/>
    </row>
    <row r="8700" spans="1:14" ht="14.25" x14ac:dyDescent="0.2">
      <c r="A8700" s="42" t="s">
        <v>29</v>
      </c>
      <c r="B8700" s="44" t="s">
        <v>24</v>
      </c>
      <c r="C8700" s="44" t="s">
        <v>57</v>
      </c>
      <c r="D8700" s="43">
        <v>7024.8499999999995</v>
      </c>
      <c r="E8700" s="43">
        <v>-4294.6260000000002</v>
      </c>
      <c r="F8700" s="45">
        <v>-35610</v>
      </c>
      <c r="G8700" s="45">
        <v>-71310</v>
      </c>
      <c r="H8700" s="45">
        <v>-107940</v>
      </c>
      <c r="I8700" s="55">
        <f>pro[[#This Row],[Admin expenses 3]]+pro[[#This Row],[Admin expenses 2]]+pro[[#This Row],[Admin expenses 1]]+pro[[#This Row],[COGS]]</f>
        <v>-219154.62599999999</v>
      </c>
      <c r="J8700" s="55">
        <f>pro[[#This Row],[Revenue]]+pro[[#This Row],[AdminExp]]</f>
        <v>-212129.77599999998</v>
      </c>
      <c r="K8700" s="83">
        <f>pro[[#This Row],[Profit]]/pro[[#This Row],[Revenue]]</f>
        <v>-30.197054171975203</v>
      </c>
      <c r="L8700" s="56">
        <f t="shared" si="135"/>
        <v>8</v>
      </c>
      <c r="M8700" s="82" t="str">
        <f>"Q"&amp;" "&amp;VLOOKUP(pro[[#This Row],[Period]],Mapping!A:B,2,0)</f>
        <v>Q 3</v>
      </c>
      <c r="N8700"/>
    </row>
    <row r="8701" spans="1:14" ht="14.25" x14ac:dyDescent="0.2">
      <c r="A8701" s="42" t="s">
        <v>29</v>
      </c>
      <c r="B8701" s="44" t="s">
        <v>24</v>
      </c>
      <c r="C8701" s="44" t="s">
        <v>57</v>
      </c>
      <c r="D8701" s="43">
        <v>10439.828</v>
      </c>
      <c r="E8701" s="43">
        <v>-5295.9690000000001</v>
      </c>
      <c r="F8701" s="45">
        <v>-52560</v>
      </c>
      <c r="G8701" s="45">
        <v>-63170</v>
      </c>
      <c r="H8701" s="45">
        <v>-57930</v>
      </c>
      <c r="I8701" s="55">
        <f>pro[[#This Row],[Admin expenses 3]]+pro[[#This Row],[Admin expenses 2]]+pro[[#This Row],[Admin expenses 1]]+pro[[#This Row],[COGS]]</f>
        <v>-178955.96900000001</v>
      </c>
      <c r="J8701" s="55">
        <f>pro[[#This Row],[Revenue]]+pro[[#This Row],[AdminExp]]</f>
        <v>-168516.141</v>
      </c>
      <c r="K8701" s="83">
        <f>pro[[#This Row],[Profit]]/pro[[#This Row],[Revenue]]</f>
        <v>-16.141658751466021</v>
      </c>
      <c r="L8701" s="56">
        <f t="shared" si="135"/>
        <v>8</v>
      </c>
      <c r="M8701" s="82" t="str">
        <f>"Q"&amp;" "&amp;VLOOKUP(pro[[#This Row],[Period]],Mapping!A:B,2,0)</f>
        <v>Q 3</v>
      </c>
      <c r="N8701"/>
    </row>
    <row r="8702" spans="1:14" ht="14.25" x14ac:dyDescent="0.2">
      <c r="A8702" s="42" t="s">
        <v>29</v>
      </c>
      <c r="B8702" s="44" t="s">
        <v>24</v>
      </c>
      <c r="C8702" s="44" t="s">
        <v>58</v>
      </c>
      <c r="D8702" s="43">
        <v>54476.149000000005</v>
      </c>
      <c r="E8702" s="43">
        <v>-12131.041999999999</v>
      </c>
      <c r="F8702" s="45">
        <v>-65350</v>
      </c>
      <c r="G8702" s="45">
        <v>-69000</v>
      </c>
      <c r="H8702" s="45">
        <v>-31780</v>
      </c>
      <c r="I8702" s="55">
        <f>pro[[#This Row],[Admin expenses 3]]+pro[[#This Row],[Admin expenses 2]]+pro[[#This Row],[Admin expenses 1]]+pro[[#This Row],[COGS]]</f>
        <v>-178261.04199999999</v>
      </c>
      <c r="J8702" s="55">
        <f>pro[[#This Row],[Revenue]]+pro[[#This Row],[AdminExp]]</f>
        <v>-123784.89299999998</v>
      </c>
      <c r="K8702" s="83">
        <f>pro[[#This Row],[Profit]]/pro[[#This Row],[Revenue]]</f>
        <v>-2.2722768637702342</v>
      </c>
      <c r="L8702" s="56">
        <f t="shared" si="135"/>
        <v>8</v>
      </c>
      <c r="M8702" s="82" t="str">
        <f>"Q"&amp;" "&amp;VLOOKUP(pro[[#This Row],[Period]],Mapping!A:B,2,0)</f>
        <v>Q 3</v>
      </c>
      <c r="N8702"/>
    </row>
    <row r="8703" spans="1:14" ht="14.25" x14ac:dyDescent="0.2">
      <c r="A8703" s="42" t="s">
        <v>29</v>
      </c>
      <c r="B8703" s="44" t="s">
        <v>24</v>
      </c>
      <c r="C8703" s="44" t="s">
        <v>59</v>
      </c>
      <c r="D8703" s="43">
        <v>65587.927999999985</v>
      </c>
      <c r="E8703" s="43">
        <v>-11951.449999999999</v>
      </c>
      <c r="F8703" s="45">
        <v>-88340</v>
      </c>
      <c r="G8703" s="45">
        <v>-100210</v>
      </c>
      <c r="H8703" s="45">
        <v>-55210</v>
      </c>
      <c r="I8703" s="55">
        <f>pro[[#This Row],[Admin expenses 3]]+pro[[#This Row],[Admin expenses 2]]+pro[[#This Row],[Admin expenses 1]]+pro[[#This Row],[COGS]]</f>
        <v>-255711.45</v>
      </c>
      <c r="J8703" s="55">
        <f>pro[[#This Row],[Revenue]]+pro[[#This Row],[AdminExp]]</f>
        <v>-190123.52200000003</v>
      </c>
      <c r="K8703" s="83">
        <f>pro[[#This Row],[Profit]]/pro[[#This Row],[Revenue]]</f>
        <v>-2.8987578628798896</v>
      </c>
      <c r="L8703" s="56">
        <f t="shared" si="135"/>
        <v>8</v>
      </c>
      <c r="M8703" s="82" t="str">
        <f>"Q"&amp;" "&amp;VLOOKUP(pro[[#This Row],[Period]],Mapping!A:B,2,0)</f>
        <v>Q 3</v>
      </c>
      <c r="N8703"/>
    </row>
    <row r="8704" spans="1:14" ht="14.25" x14ac:dyDescent="0.2">
      <c r="A8704" s="42" t="s">
        <v>29</v>
      </c>
      <c r="B8704" s="44" t="s">
        <v>24</v>
      </c>
      <c r="C8704" s="44" t="s">
        <v>57</v>
      </c>
      <c r="D8704" s="43">
        <v>331621.96899999998</v>
      </c>
      <c r="E8704" s="43">
        <v>-86429.462</v>
      </c>
      <c r="F8704" s="45">
        <v>-82810</v>
      </c>
      <c r="G8704" s="45">
        <v>-94660</v>
      </c>
      <c r="H8704" s="45">
        <v>-91250</v>
      </c>
      <c r="I8704" s="55">
        <f>pro[[#This Row],[Admin expenses 3]]+pro[[#This Row],[Admin expenses 2]]+pro[[#This Row],[Admin expenses 1]]+pro[[#This Row],[COGS]]</f>
        <v>-355149.462</v>
      </c>
      <c r="J8704" s="55">
        <f>pro[[#This Row],[Revenue]]+pro[[#This Row],[AdminExp]]</f>
        <v>-23527.493000000017</v>
      </c>
      <c r="K8704" s="83">
        <f>pro[[#This Row],[Profit]]/pro[[#This Row],[Revenue]]</f>
        <v>-7.0946726089790565E-2</v>
      </c>
      <c r="L8704" s="56">
        <f t="shared" si="135"/>
        <v>8</v>
      </c>
      <c r="M8704" s="82" t="str">
        <f>"Q"&amp;" "&amp;VLOOKUP(pro[[#This Row],[Period]],Mapping!A:B,2,0)</f>
        <v>Q 3</v>
      </c>
      <c r="N8704"/>
    </row>
    <row r="8705" spans="1:14" ht="14.25" x14ac:dyDescent="0.2">
      <c r="A8705" s="42" t="s">
        <v>29</v>
      </c>
      <c r="B8705" s="44" t="s">
        <v>24</v>
      </c>
      <c r="C8705" s="44" t="s">
        <v>58</v>
      </c>
      <c r="D8705" s="43">
        <v>64075.815999999999</v>
      </c>
      <c r="E8705" s="43">
        <v>-52262.434000000001</v>
      </c>
      <c r="F8705" s="45">
        <v>-78100</v>
      </c>
      <c r="G8705" s="45">
        <v>-89720</v>
      </c>
      <c r="H8705" s="45">
        <v>-40840</v>
      </c>
      <c r="I8705" s="55">
        <f>pro[[#This Row],[Admin expenses 3]]+pro[[#This Row],[Admin expenses 2]]+pro[[#This Row],[Admin expenses 1]]+pro[[#This Row],[COGS]]</f>
        <v>-260922.43400000001</v>
      </c>
      <c r="J8705" s="55">
        <f>pro[[#This Row],[Revenue]]+pro[[#This Row],[AdminExp]]</f>
        <v>-196846.61800000002</v>
      </c>
      <c r="K8705" s="83">
        <f>pro[[#This Row],[Profit]]/pro[[#This Row],[Revenue]]</f>
        <v>-3.0720891326612216</v>
      </c>
      <c r="L8705" s="56">
        <f t="shared" si="135"/>
        <v>8</v>
      </c>
      <c r="M8705" s="82" t="str">
        <f>"Q"&amp;" "&amp;VLOOKUP(pro[[#This Row],[Period]],Mapping!A:B,2,0)</f>
        <v>Q 3</v>
      </c>
      <c r="N8705"/>
    </row>
    <row r="8706" spans="1:14" ht="14.25" x14ac:dyDescent="0.2">
      <c r="A8706" s="42" t="s">
        <v>29</v>
      </c>
      <c r="B8706" s="44" t="s">
        <v>24</v>
      </c>
      <c r="C8706" s="44" t="s">
        <v>59</v>
      </c>
      <c r="D8706" s="43">
        <v>11708.893</v>
      </c>
      <c r="E8706" s="43">
        <v>-1755.201</v>
      </c>
      <c r="F8706" s="45">
        <v>-47170</v>
      </c>
      <c r="G8706" s="45">
        <v>-70260</v>
      </c>
      <c r="H8706" s="45">
        <v>-66880</v>
      </c>
      <c r="I8706" s="55">
        <f>pro[[#This Row],[Admin expenses 3]]+pro[[#This Row],[Admin expenses 2]]+pro[[#This Row],[Admin expenses 1]]+pro[[#This Row],[COGS]]</f>
        <v>-186065.201</v>
      </c>
      <c r="J8706" s="55">
        <f>pro[[#This Row],[Revenue]]+pro[[#This Row],[AdminExp]]</f>
        <v>-174356.30799999999</v>
      </c>
      <c r="K8706" s="83">
        <f>pro[[#This Row],[Profit]]/pro[[#This Row],[Revenue]]</f>
        <v>-14.890930167352284</v>
      </c>
      <c r="L8706" s="56">
        <f t="shared" ref="L8706:L8769" si="136">MONTH(DATEVALUE(A8706&amp;"1"))</f>
        <v>8</v>
      </c>
      <c r="M8706" s="82" t="str">
        <f>"Q"&amp;" "&amp;VLOOKUP(pro[[#This Row],[Period]],Mapping!A:B,2,0)</f>
        <v>Q 3</v>
      </c>
      <c r="N8706"/>
    </row>
    <row r="8707" spans="1:14" ht="14.25" x14ac:dyDescent="0.2">
      <c r="A8707" s="42" t="s">
        <v>29</v>
      </c>
      <c r="B8707" s="44" t="s">
        <v>24</v>
      </c>
      <c r="C8707" s="44" t="s">
        <v>57</v>
      </c>
      <c r="D8707" s="43">
        <v>135044.245</v>
      </c>
      <c r="E8707" s="43">
        <v>-8611.4979999999996</v>
      </c>
      <c r="F8707" s="45">
        <v>-48930</v>
      </c>
      <c r="G8707" s="45">
        <v>-94230</v>
      </c>
      <c r="H8707" s="45">
        <v>-64370</v>
      </c>
      <c r="I8707" s="55">
        <f>pro[[#This Row],[Admin expenses 3]]+pro[[#This Row],[Admin expenses 2]]+pro[[#This Row],[Admin expenses 1]]+pro[[#This Row],[COGS]]</f>
        <v>-216141.49799999999</v>
      </c>
      <c r="J8707" s="55">
        <f>pro[[#This Row],[Revenue]]+pro[[#This Row],[AdminExp]]</f>
        <v>-81097.252999999997</v>
      </c>
      <c r="K8707" s="83">
        <f>pro[[#This Row],[Profit]]/pro[[#This Row],[Revenue]]</f>
        <v>-0.60052357655078159</v>
      </c>
      <c r="L8707" s="56">
        <f t="shared" si="136"/>
        <v>8</v>
      </c>
      <c r="M8707" s="82" t="str">
        <f>"Q"&amp;" "&amp;VLOOKUP(pro[[#This Row],[Period]],Mapping!A:B,2,0)</f>
        <v>Q 3</v>
      </c>
      <c r="N8707"/>
    </row>
    <row r="8708" spans="1:14" ht="14.25" x14ac:dyDescent="0.2">
      <c r="A8708" s="42" t="s">
        <v>29</v>
      </c>
      <c r="B8708" s="44" t="s">
        <v>24</v>
      </c>
      <c r="C8708" s="44" t="s">
        <v>58</v>
      </c>
      <c r="D8708" s="43">
        <v>17433.422999999999</v>
      </c>
      <c r="E8708" s="43">
        <v>-2212.567</v>
      </c>
      <c r="F8708" s="45">
        <v>-95570</v>
      </c>
      <c r="G8708" s="45">
        <v>-23110</v>
      </c>
      <c r="H8708" s="45">
        <v>-67200</v>
      </c>
      <c r="I8708" s="55">
        <f>pro[[#This Row],[Admin expenses 3]]+pro[[#This Row],[Admin expenses 2]]+pro[[#This Row],[Admin expenses 1]]+pro[[#This Row],[COGS]]</f>
        <v>-188092.56700000001</v>
      </c>
      <c r="J8708" s="55">
        <f>pro[[#This Row],[Revenue]]+pro[[#This Row],[AdminExp]]</f>
        <v>-170659.144</v>
      </c>
      <c r="K8708" s="83">
        <f>pro[[#This Row],[Profit]]/pro[[#This Row],[Revenue]]</f>
        <v>-9.7891930919131607</v>
      </c>
      <c r="L8708" s="56">
        <f t="shared" si="136"/>
        <v>8</v>
      </c>
      <c r="M8708" s="82" t="str">
        <f>"Q"&amp;" "&amp;VLOOKUP(pro[[#This Row],[Period]],Mapping!A:B,2,0)</f>
        <v>Q 3</v>
      </c>
      <c r="N8708"/>
    </row>
    <row r="8709" spans="1:14" ht="14.25" x14ac:dyDescent="0.2">
      <c r="A8709" s="42" t="s">
        <v>29</v>
      </c>
      <c r="B8709" s="44" t="s">
        <v>24</v>
      </c>
      <c r="C8709" s="44" t="s">
        <v>59</v>
      </c>
      <c r="D8709" s="43">
        <v>31005.498999999996</v>
      </c>
      <c r="E8709" s="43">
        <v>-5183.3249999999998</v>
      </c>
      <c r="F8709" s="45">
        <v>-50380</v>
      </c>
      <c r="G8709" s="45">
        <v>-101810</v>
      </c>
      <c r="H8709" s="45">
        <v>-12520</v>
      </c>
      <c r="I8709" s="55">
        <f>pro[[#This Row],[Admin expenses 3]]+pro[[#This Row],[Admin expenses 2]]+pro[[#This Row],[Admin expenses 1]]+pro[[#This Row],[COGS]]</f>
        <v>-169893.32500000001</v>
      </c>
      <c r="J8709" s="55">
        <f>pro[[#This Row],[Revenue]]+pro[[#This Row],[AdminExp]]</f>
        <v>-138887.826</v>
      </c>
      <c r="K8709" s="83">
        <f>pro[[#This Row],[Profit]]/pro[[#This Row],[Revenue]]</f>
        <v>-4.4794578535891336</v>
      </c>
      <c r="L8709" s="56">
        <f t="shared" si="136"/>
        <v>8</v>
      </c>
      <c r="M8709" s="82" t="str">
        <f>"Q"&amp;" "&amp;VLOOKUP(pro[[#This Row],[Period]],Mapping!A:B,2,0)</f>
        <v>Q 3</v>
      </c>
      <c r="N8709"/>
    </row>
    <row r="8710" spans="1:14" ht="14.25" x14ac:dyDescent="0.2">
      <c r="A8710" s="42" t="s">
        <v>29</v>
      </c>
      <c r="B8710" s="44" t="s">
        <v>24</v>
      </c>
      <c r="C8710" s="44" t="s">
        <v>57</v>
      </c>
      <c r="D8710" s="43">
        <v>159191.69</v>
      </c>
      <c r="E8710" s="43">
        <v>-31141.907999999999</v>
      </c>
      <c r="F8710" s="45">
        <v>-12400</v>
      </c>
      <c r="G8710" s="45">
        <v>-47530</v>
      </c>
      <c r="H8710" s="45">
        <v>-40760</v>
      </c>
      <c r="I8710" s="55">
        <f>pro[[#This Row],[Admin expenses 3]]+pro[[#This Row],[Admin expenses 2]]+pro[[#This Row],[Admin expenses 1]]+pro[[#This Row],[COGS]]</f>
        <v>-131831.908</v>
      </c>
      <c r="J8710" s="55">
        <f>pro[[#This Row],[Revenue]]+pro[[#This Row],[AdminExp]]</f>
        <v>27359.782000000007</v>
      </c>
      <c r="K8710" s="83">
        <f>pro[[#This Row],[Profit]]/pro[[#This Row],[Revenue]]</f>
        <v>0.17186689832867535</v>
      </c>
      <c r="L8710" s="56">
        <f t="shared" si="136"/>
        <v>8</v>
      </c>
      <c r="M8710" s="82" t="str">
        <f>"Q"&amp;" "&amp;VLOOKUP(pro[[#This Row],[Period]],Mapping!A:B,2,0)</f>
        <v>Q 3</v>
      </c>
      <c r="N8710"/>
    </row>
    <row r="8711" spans="1:14" ht="14.25" x14ac:dyDescent="0.2">
      <c r="A8711" s="42" t="s">
        <v>29</v>
      </c>
      <c r="B8711" s="44" t="s">
        <v>24</v>
      </c>
      <c r="C8711" s="44" t="s">
        <v>57</v>
      </c>
      <c r="D8711" s="43">
        <v>94805.29800000001</v>
      </c>
      <c r="E8711" s="43">
        <v>-46196.184999999998</v>
      </c>
      <c r="F8711" s="45">
        <v>-87650</v>
      </c>
      <c r="G8711" s="45">
        <v>-65990</v>
      </c>
      <c r="H8711" s="45">
        <v>-44800</v>
      </c>
      <c r="I8711" s="55">
        <f>pro[[#This Row],[Admin expenses 3]]+pro[[#This Row],[Admin expenses 2]]+pro[[#This Row],[Admin expenses 1]]+pro[[#This Row],[COGS]]</f>
        <v>-244636.185</v>
      </c>
      <c r="J8711" s="55">
        <f>pro[[#This Row],[Revenue]]+pro[[#This Row],[AdminExp]]</f>
        <v>-149830.88699999999</v>
      </c>
      <c r="K8711" s="83">
        <f>pro[[#This Row],[Profit]]/pro[[#This Row],[Revenue]]</f>
        <v>-1.5804062659029876</v>
      </c>
      <c r="L8711" s="56">
        <f t="shared" si="136"/>
        <v>8</v>
      </c>
      <c r="M8711" s="82" t="str">
        <f>"Q"&amp;" "&amp;VLOOKUP(pro[[#This Row],[Period]],Mapping!A:B,2,0)</f>
        <v>Q 3</v>
      </c>
      <c r="N8711"/>
    </row>
    <row r="8712" spans="1:14" ht="14.25" x14ac:dyDescent="0.2">
      <c r="A8712" s="42" t="s">
        <v>29</v>
      </c>
      <c r="B8712" s="44" t="s">
        <v>24</v>
      </c>
      <c r="C8712" s="44" t="s">
        <v>57</v>
      </c>
      <c r="D8712" s="43">
        <v>683752.94400000002</v>
      </c>
      <c r="E8712" s="43">
        <v>-215908.049</v>
      </c>
      <c r="F8712" s="45">
        <v>-39620</v>
      </c>
      <c r="G8712" s="45">
        <v>-83260</v>
      </c>
      <c r="H8712" s="45">
        <v>-17870</v>
      </c>
      <c r="I8712" s="55">
        <f>pro[[#This Row],[Admin expenses 3]]+pro[[#This Row],[Admin expenses 2]]+pro[[#This Row],[Admin expenses 1]]+pro[[#This Row],[COGS]]</f>
        <v>-356658.049</v>
      </c>
      <c r="J8712" s="55">
        <f>pro[[#This Row],[Revenue]]+pro[[#This Row],[AdminExp]]</f>
        <v>327094.89500000002</v>
      </c>
      <c r="K8712" s="83">
        <f>pro[[#This Row],[Profit]]/pro[[#This Row],[Revenue]]</f>
        <v>0.47838169893130289</v>
      </c>
      <c r="L8712" s="56">
        <f t="shared" si="136"/>
        <v>8</v>
      </c>
      <c r="M8712" s="82" t="str">
        <f>"Q"&amp;" "&amp;VLOOKUP(pro[[#This Row],[Period]],Mapping!A:B,2,0)</f>
        <v>Q 3</v>
      </c>
      <c r="N8712"/>
    </row>
    <row r="8713" spans="1:14" ht="14.25" x14ac:dyDescent="0.2">
      <c r="A8713" s="42" t="s">
        <v>29</v>
      </c>
      <c r="B8713" s="44" t="s">
        <v>39</v>
      </c>
      <c r="C8713" s="44" t="s">
        <v>57</v>
      </c>
      <c r="D8713" s="43">
        <v>140637.81899999999</v>
      </c>
      <c r="E8713" s="43">
        <v>-11011.021000000001</v>
      </c>
      <c r="F8713" s="45">
        <v>-47320</v>
      </c>
      <c r="G8713" s="45">
        <v>-55840</v>
      </c>
      <c r="H8713" s="45">
        <v>-46260</v>
      </c>
      <c r="I8713" s="55">
        <f>pro[[#This Row],[Admin expenses 3]]+pro[[#This Row],[Admin expenses 2]]+pro[[#This Row],[Admin expenses 1]]+pro[[#This Row],[COGS]]</f>
        <v>-160431.02100000001</v>
      </c>
      <c r="J8713" s="55">
        <f>pro[[#This Row],[Revenue]]+pro[[#This Row],[AdminExp]]</f>
        <v>-19793.202000000019</v>
      </c>
      <c r="K8713" s="83">
        <f>pro[[#This Row],[Profit]]/pro[[#This Row],[Revenue]]</f>
        <v>-0.14073882929029224</v>
      </c>
      <c r="L8713" s="56">
        <f t="shared" si="136"/>
        <v>8</v>
      </c>
      <c r="M8713" s="82" t="str">
        <f>"Q"&amp;" "&amp;VLOOKUP(pro[[#This Row],[Period]],Mapping!A:B,2,0)</f>
        <v>Q 3</v>
      </c>
      <c r="N8713"/>
    </row>
    <row r="8714" spans="1:14" ht="14.25" x14ac:dyDescent="0.2">
      <c r="A8714" s="42" t="s">
        <v>29</v>
      </c>
      <c r="B8714" s="44" t="s">
        <v>39</v>
      </c>
      <c r="C8714" s="44" t="s">
        <v>57</v>
      </c>
      <c r="D8714" s="43">
        <v>116080.48899999999</v>
      </c>
      <c r="E8714" s="43">
        <v>-122296.986</v>
      </c>
      <c r="F8714" s="45">
        <v>-49870</v>
      </c>
      <c r="G8714" s="45">
        <v>-82910</v>
      </c>
      <c r="H8714" s="45">
        <v>-94930</v>
      </c>
      <c r="I8714" s="55">
        <f>pro[[#This Row],[Admin expenses 3]]+pro[[#This Row],[Admin expenses 2]]+pro[[#This Row],[Admin expenses 1]]+pro[[#This Row],[COGS]]</f>
        <v>-350006.98600000003</v>
      </c>
      <c r="J8714" s="55">
        <f>pro[[#This Row],[Revenue]]+pro[[#This Row],[AdminExp]]</f>
        <v>-233926.49700000003</v>
      </c>
      <c r="K8714" s="83">
        <f>pro[[#This Row],[Profit]]/pro[[#This Row],[Revenue]]</f>
        <v>-2.0152094379960794</v>
      </c>
      <c r="L8714" s="56">
        <f t="shared" si="136"/>
        <v>8</v>
      </c>
      <c r="M8714" s="82" t="str">
        <f>"Q"&amp;" "&amp;VLOOKUP(pro[[#This Row],[Period]],Mapping!A:B,2,0)</f>
        <v>Q 3</v>
      </c>
      <c r="N8714"/>
    </row>
    <row r="8715" spans="1:14" ht="14.25" x14ac:dyDescent="0.2">
      <c r="A8715" s="42" t="s">
        <v>29</v>
      </c>
      <c r="B8715" s="44" t="s">
        <v>39</v>
      </c>
      <c r="C8715" s="44" t="s">
        <v>57</v>
      </c>
      <c r="D8715" s="43">
        <v>682120.41799999995</v>
      </c>
      <c r="E8715" s="43">
        <v>-131215.315</v>
      </c>
      <c r="F8715" s="45">
        <v>-99460</v>
      </c>
      <c r="G8715" s="45">
        <v>-106020</v>
      </c>
      <c r="H8715" s="45">
        <v>-39980</v>
      </c>
      <c r="I8715" s="55">
        <f>pro[[#This Row],[Admin expenses 3]]+pro[[#This Row],[Admin expenses 2]]+pro[[#This Row],[Admin expenses 1]]+pro[[#This Row],[COGS]]</f>
        <v>-376675.315</v>
      </c>
      <c r="J8715" s="55">
        <f>pro[[#This Row],[Revenue]]+pro[[#This Row],[AdminExp]]</f>
        <v>305445.10299999994</v>
      </c>
      <c r="K8715" s="83">
        <f>pro[[#This Row],[Profit]]/pro[[#This Row],[Revenue]]</f>
        <v>0.44778765587398084</v>
      </c>
      <c r="L8715" s="56">
        <f t="shared" si="136"/>
        <v>8</v>
      </c>
      <c r="M8715" s="82" t="str">
        <f>"Q"&amp;" "&amp;VLOOKUP(pro[[#This Row],[Period]],Mapping!A:B,2,0)</f>
        <v>Q 3</v>
      </c>
      <c r="N8715"/>
    </row>
    <row r="8716" spans="1:14" ht="14.25" x14ac:dyDescent="0.2">
      <c r="A8716" s="42" t="s">
        <v>29</v>
      </c>
      <c r="B8716" s="44" t="s">
        <v>39</v>
      </c>
      <c r="C8716" s="44" t="s">
        <v>57</v>
      </c>
      <c r="D8716" s="43">
        <v>1937399.8769999999</v>
      </c>
      <c r="E8716" s="43">
        <v>-511305.02499999997</v>
      </c>
      <c r="F8716" s="45">
        <v>-60100</v>
      </c>
      <c r="G8716" s="45">
        <v>-47560</v>
      </c>
      <c r="H8716" s="45">
        <v>-12720</v>
      </c>
      <c r="I8716" s="55">
        <f>pro[[#This Row],[Admin expenses 3]]+pro[[#This Row],[Admin expenses 2]]+pro[[#This Row],[Admin expenses 1]]+pro[[#This Row],[COGS]]</f>
        <v>-631685.02499999991</v>
      </c>
      <c r="J8716" s="55">
        <f>pro[[#This Row],[Revenue]]+pro[[#This Row],[AdminExp]]</f>
        <v>1305714.852</v>
      </c>
      <c r="K8716" s="83">
        <f>pro[[#This Row],[Profit]]/pro[[#This Row],[Revenue]]</f>
        <v>0.67395217038098332</v>
      </c>
      <c r="L8716" s="56">
        <f t="shared" si="136"/>
        <v>8</v>
      </c>
      <c r="M8716" s="82" t="str">
        <f>"Q"&amp;" "&amp;VLOOKUP(pro[[#This Row],[Period]],Mapping!A:B,2,0)</f>
        <v>Q 3</v>
      </c>
      <c r="N8716"/>
    </row>
    <row r="8717" spans="1:14" ht="14.25" x14ac:dyDescent="0.2">
      <c r="A8717" s="42" t="s">
        <v>29</v>
      </c>
      <c r="B8717" s="44" t="s">
        <v>39</v>
      </c>
      <c r="C8717" s="44" t="s">
        <v>57</v>
      </c>
      <c r="D8717" s="43">
        <v>802252.66099999996</v>
      </c>
      <c r="E8717" s="43">
        <v>-82739.509999999995</v>
      </c>
      <c r="F8717" s="45">
        <v>-100960</v>
      </c>
      <c r="G8717" s="45">
        <v>-93490</v>
      </c>
      <c r="H8717" s="45">
        <v>-49780</v>
      </c>
      <c r="I8717" s="55">
        <f>pro[[#This Row],[Admin expenses 3]]+pro[[#This Row],[Admin expenses 2]]+pro[[#This Row],[Admin expenses 1]]+pro[[#This Row],[COGS]]</f>
        <v>-326969.51</v>
      </c>
      <c r="J8717" s="55">
        <f>pro[[#This Row],[Revenue]]+pro[[#This Row],[AdminExp]]</f>
        <v>475283.15099999995</v>
      </c>
      <c r="K8717" s="83">
        <f>pro[[#This Row],[Profit]]/pro[[#This Row],[Revenue]]</f>
        <v>0.59243574263445165</v>
      </c>
      <c r="L8717" s="56">
        <f t="shared" si="136"/>
        <v>8</v>
      </c>
      <c r="M8717" s="82" t="str">
        <f>"Q"&amp;" "&amp;VLOOKUP(pro[[#This Row],[Period]],Mapping!A:B,2,0)</f>
        <v>Q 3</v>
      </c>
      <c r="N8717"/>
    </row>
    <row r="8718" spans="1:14" ht="14.25" x14ac:dyDescent="0.2">
      <c r="A8718" s="42" t="s">
        <v>29</v>
      </c>
      <c r="B8718" s="44" t="s">
        <v>39</v>
      </c>
      <c r="C8718" s="44" t="s">
        <v>57</v>
      </c>
      <c r="D8718" s="43">
        <v>848007.32799999998</v>
      </c>
      <c r="E8718" s="43">
        <v>-83443.737999999998</v>
      </c>
      <c r="F8718" s="45">
        <v>-98500</v>
      </c>
      <c r="G8718" s="45">
        <v>-92050</v>
      </c>
      <c r="H8718" s="45">
        <v>-80640</v>
      </c>
      <c r="I8718" s="55">
        <f>pro[[#This Row],[Admin expenses 3]]+pro[[#This Row],[Admin expenses 2]]+pro[[#This Row],[Admin expenses 1]]+pro[[#This Row],[COGS]]</f>
        <v>-354633.73800000001</v>
      </c>
      <c r="J8718" s="55">
        <f>pro[[#This Row],[Revenue]]+pro[[#This Row],[AdminExp]]</f>
        <v>493373.58999999997</v>
      </c>
      <c r="K8718" s="83">
        <f>pro[[#This Row],[Profit]]/pro[[#This Row],[Revenue]]</f>
        <v>0.58180345111357334</v>
      </c>
      <c r="L8718" s="56">
        <f t="shared" si="136"/>
        <v>8</v>
      </c>
      <c r="M8718" s="82" t="str">
        <f>"Q"&amp;" "&amp;VLOOKUP(pro[[#This Row],[Period]],Mapping!A:B,2,0)</f>
        <v>Q 3</v>
      </c>
      <c r="N8718"/>
    </row>
    <row r="8719" spans="1:14" ht="14.25" x14ac:dyDescent="0.2">
      <c r="A8719" s="42" t="s">
        <v>29</v>
      </c>
      <c r="B8719" s="44" t="s">
        <v>39</v>
      </c>
      <c r="C8719" s="44" t="s">
        <v>57</v>
      </c>
      <c r="D8719" s="43">
        <v>945329.10499999986</v>
      </c>
      <c r="E8719" s="43">
        <v>-311638.663</v>
      </c>
      <c r="F8719" s="45">
        <v>-96250</v>
      </c>
      <c r="G8719" s="45">
        <v>-29000</v>
      </c>
      <c r="H8719" s="45">
        <v>-62590</v>
      </c>
      <c r="I8719" s="55">
        <f>pro[[#This Row],[Admin expenses 3]]+pro[[#This Row],[Admin expenses 2]]+pro[[#This Row],[Admin expenses 1]]+pro[[#This Row],[COGS]]</f>
        <v>-499478.663</v>
      </c>
      <c r="J8719" s="55">
        <f>pro[[#This Row],[Revenue]]+pro[[#This Row],[AdminExp]]</f>
        <v>445850.44199999986</v>
      </c>
      <c r="K8719" s="83">
        <f>pro[[#This Row],[Profit]]/pro[[#This Row],[Revenue]]</f>
        <v>0.47163515821296959</v>
      </c>
      <c r="L8719" s="56">
        <f t="shared" si="136"/>
        <v>8</v>
      </c>
      <c r="M8719" s="82" t="str">
        <f>"Q"&amp;" "&amp;VLOOKUP(pro[[#This Row],[Period]],Mapping!A:B,2,0)</f>
        <v>Q 3</v>
      </c>
      <c r="N8719"/>
    </row>
    <row r="8720" spans="1:14" ht="14.25" x14ac:dyDescent="0.2">
      <c r="A8720" s="42" t="s">
        <v>29</v>
      </c>
      <c r="B8720" s="44" t="s">
        <v>39</v>
      </c>
      <c r="C8720" s="44" t="s">
        <v>57</v>
      </c>
      <c r="D8720" s="43">
        <v>3315746.5180000002</v>
      </c>
      <c r="E8720" s="43">
        <v>-1802539.8299999998</v>
      </c>
      <c r="F8720" s="45">
        <v>-32870</v>
      </c>
      <c r="G8720" s="45">
        <v>-22190</v>
      </c>
      <c r="H8720" s="45">
        <v>-65500</v>
      </c>
      <c r="I8720" s="55">
        <f>pro[[#This Row],[Admin expenses 3]]+pro[[#This Row],[Admin expenses 2]]+pro[[#This Row],[Admin expenses 1]]+pro[[#This Row],[COGS]]</f>
        <v>-1923099.8299999998</v>
      </c>
      <c r="J8720" s="55">
        <f>pro[[#This Row],[Revenue]]+pro[[#This Row],[AdminExp]]</f>
        <v>1392646.6880000003</v>
      </c>
      <c r="K8720" s="83">
        <f>pro[[#This Row],[Profit]]/pro[[#This Row],[Revenue]]</f>
        <v>0.42000999788126753</v>
      </c>
      <c r="L8720" s="56">
        <f t="shared" si="136"/>
        <v>8</v>
      </c>
      <c r="M8720" s="82" t="str">
        <f>"Q"&amp;" "&amp;VLOOKUP(pro[[#This Row],[Period]],Mapping!A:B,2,0)</f>
        <v>Q 3</v>
      </c>
      <c r="N8720"/>
    </row>
    <row r="8721" spans="1:14" ht="14.25" x14ac:dyDescent="0.2">
      <c r="A8721" s="42" t="s">
        <v>29</v>
      </c>
      <c r="B8721" s="44" t="s">
        <v>39</v>
      </c>
      <c r="C8721" s="44" t="s">
        <v>57</v>
      </c>
      <c r="D8721" s="43">
        <v>37625.664999999994</v>
      </c>
      <c r="E8721" s="43">
        <v>-1423.7929999999999</v>
      </c>
      <c r="F8721" s="45">
        <v>-71970</v>
      </c>
      <c r="G8721" s="45">
        <v>-83510</v>
      </c>
      <c r="H8721" s="45">
        <v>-18840</v>
      </c>
      <c r="I8721" s="55">
        <f>pro[[#This Row],[Admin expenses 3]]+pro[[#This Row],[Admin expenses 2]]+pro[[#This Row],[Admin expenses 1]]+pro[[#This Row],[COGS]]</f>
        <v>-175743.79300000001</v>
      </c>
      <c r="J8721" s="55">
        <f>pro[[#This Row],[Revenue]]+pro[[#This Row],[AdminExp]]</f>
        <v>-138118.12800000003</v>
      </c>
      <c r="K8721" s="83">
        <f>pro[[#This Row],[Profit]]/pro[[#This Row],[Revenue]]</f>
        <v>-3.6708488208779846</v>
      </c>
      <c r="L8721" s="56">
        <f t="shared" si="136"/>
        <v>8</v>
      </c>
      <c r="M8721" s="82" t="str">
        <f>"Q"&amp;" "&amp;VLOOKUP(pro[[#This Row],[Period]],Mapping!A:B,2,0)</f>
        <v>Q 3</v>
      </c>
      <c r="N8721"/>
    </row>
    <row r="8722" spans="1:14" ht="14.25" x14ac:dyDescent="0.2">
      <c r="A8722" s="42" t="s">
        <v>29</v>
      </c>
      <c r="B8722" s="44" t="s">
        <v>39</v>
      </c>
      <c r="C8722" s="44" t="s">
        <v>57</v>
      </c>
      <c r="D8722" s="43">
        <v>1792021.3290000001</v>
      </c>
      <c r="E8722" s="43">
        <v>-64740.122999999992</v>
      </c>
      <c r="F8722" s="45">
        <v>-35590</v>
      </c>
      <c r="G8722" s="45">
        <v>-28600</v>
      </c>
      <c r="H8722" s="45">
        <v>-102200</v>
      </c>
      <c r="I8722" s="55">
        <f>pro[[#This Row],[Admin expenses 3]]+pro[[#This Row],[Admin expenses 2]]+pro[[#This Row],[Admin expenses 1]]+pro[[#This Row],[COGS]]</f>
        <v>-231130.12299999999</v>
      </c>
      <c r="J8722" s="55">
        <f>pro[[#This Row],[Revenue]]+pro[[#This Row],[AdminExp]]</f>
        <v>1560891.2060000002</v>
      </c>
      <c r="K8722" s="83">
        <f>pro[[#This Row],[Profit]]/pro[[#This Row],[Revenue]]</f>
        <v>0.8710226718512456</v>
      </c>
      <c r="L8722" s="56">
        <f t="shared" si="136"/>
        <v>8</v>
      </c>
      <c r="M8722" s="82" t="str">
        <f>"Q"&amp;" "&amp;VLOOKUP(pro[[#This Row],[Period]],Mapping!A:B,2,0)</f>
        <v>Q 3</v>
      </c>
      <c r="N8722"/>
    </row>
    <row r="8723" spans="1:14" ht="14.25" x14ac:dyDescent="0.2">
      <c r="A8723" s="42" t="s">
        <v>29</v>
      </c>
      <c r="B8723" s="44" t="s">
        <v>39</v>
      </c>
      <c r="C8723" s="44" t="s">
        <v>57</v>
      </c>
      <c r="D8723" s="43">
        <v>2413193.6709999996</v>
      </c>
      <c r="E8723" s="43">
        <v>-235955.18799999999</v>
      </c>
      <c r="F8723" s="45">
        <v>-73700</v>
      </c>
      <c r="G8723" s="45">
        <v>-89570</v>
      </c>
      <c r="H8723" s="45">
        <v>-103830</v>
      </c>
      <c r="I8723" s="55">
        <f>pro[[#This Row],[Admin expenses 3]]+pro[[#This Row],[Admin expenses 2]]+pro[[#This Row],[Admin expenses 1]]+pro[[#This Row],[COGS]]</f>
        <v>-503055.18799999997</v>
      </c>
      <c r="J8723" s="55">
        <f>pro[[#This Row],[Revenue]]+pro[[#This Row],[AdminExp]]</f>
        <v>1910138.4829999995</v>
      </c>
      <c r="K8723" s="83">
        <f>pro[[#This Row],[Profit]]/pro[[#This Row],[Revenue]]</f>
        <v>0.79153965384322433</v>
      </c>
      <c r="L8723" s="56">
        <f t="shared" si="136"/>
        <v>8</v>
      </c>
      <c r="M8723" s="82" t="str">
        <f>"Q"&amp;" "&amp;VLOOKUP(pro[[#This Row],[Period]],Mapping!A:B,2,0)</f>
        <v>Q 3</v>
      </c>
      <c r="N8723"/>
    </row>
    <row r="8724" spans="1:14" ht="14.25" x14ac:dyDescent="0.2">
      <c r="A8724" s="42" t="s">
        <v>29</v>
      </c>
      <c r="B8724" s="44" t="s">
        <v>39</v>
      </c>
      <c r="C8724" s="44" t="s">
        <v>57</v>
      </c>
      <c r="D8724" s="43">
        <v>4107581.7509999997</v>
      </c>
      <c r="E8724" s="43">
        <v>-392409.72399999993</v>
      </c>
      <c r="F8724" s="45">
        <v>-65720</v>
      </c>
      <c r="G8724" s="45">
        <v>-34270</v>
      </c>
      <c r="H8724" s="45">
        <v>-106500</v>
      </c>
      <c r="I8724" s="55">
        <f>pro[[#This Row],[Admin expenses 3]]+pro[[#This Row],[Admin expenses 2]]+pro[[#This Row],[Admin expenses 1]]+pro[[#This Row],[COGS]]</f>
        <v>-598899.72399999993</v>
      </c>
      <c r="J8724" s="55">
        <f>pro[[#This Row],[Revenue]]+pro[[#This Row],[AdminExp]]</f>
        <v>3508682.0269999998</v>
      </c>
      <c r="K8724" s="83">
        <f>pro[[#This Row],[Profit]]/pro[[#This Row],[Revenue]]</f>
        <v>0.85419651748764425</v>
      </c>
      <c r="L8724" s="56">
        <f t="shared" si="136"/>
        <v>8</v>
      </c>
      <c r="M8724" s="82" t="str">
        <f>"Q"&amp;" "&amp;VLOOKUP(pro[[#This Row],[Period]],Mapping!A:B,2,0)</f>
        <v>Q 3</v>
      </c>
      <c r="N8724"/>
    </row>
    <row r="8725" spans="1:14" ht="14.25" x14ac:dyDescent="0.2">
      <c r="A8725" s="42" t="s">
        <v>29</v>
      </c>
      <c r="B8725" s="44" t="s">
        <v>39</v>
      </c>
      <c r="C8725" s="44" t="s">
        <v>57</v>
      </c>
      <c r="D8725" s="43">
        <v>488009.01799999998</v>
      </c>
      <c r="E8725" s="43">
        <v>-20800.793999999998</v>
      </c>
      <c r="F8725" s="45">
        <v>-47420</v>
      </c>
      <c r="G8725" s="45">
        <v>-36560</v>
      </c>
      <c r="H8725" s="45">
        <v>-54990</v>
      </c>
      <c r="I8725" s="55">
        <f>pro[[#This Row],[Admin expenses 3]]+pro[[#This Row],[Admin expenses 2]]+pro[[#This Row],[Admin expenses 1]]+pro[[#This Row],[COGS]]</f>
        <v>-159770.79399999999</v>
      </c>
      <c r="J8725" s="55">
        <f>pro[[#This Row],[Revenue]]+pro[[#This Row],[AdminExp]]</f>
        <v>328238.22399999999</v>
      </c>
      <c r="K8725" s="83">
        <f>pro[[#This Row],[Profit]]/pro[[#This Row],[Revenue]]</f>
        <v>0.67260688203102015</v>
      </c>
      <c r="L8725" s="56">
        <f t="shared" si="136"/>
        <v>8</v>
      </c>
      <c r="M8725" s="82" t="str">
        <f>"Q"&amp;" "&amp;VLOOKUP(pro[[#This Row],[Period]],Mapping!A:B,2,0)</f>
        <v>Q 3</v>
      </c>
      <c r="N8725"/>
    </row>
    <row r="8726" spans="1:14" ht="14.25" x14ac:dyDescent="0.2">
      <c r="A8726" s="42" t="s">
        <v>29</v>
      </c>
      <c r="B8726" s="44" t="s">
        <v>39</v>
      </c>
      <c r="C8726" s="44" t="s">
        <v>57</v>
      </c>
      <c r="D8726" s="43">
        <v>2720184.1379999998</v>
      </c>
      <c r="E8726" s="43">
        <v>-115096.079</v>
      </c>
      <c r="F8726" s="45">
        <v>-59490</v>
      </c>
      <c r="G8726" s="45">
        <v>-54850</v>
      </c>
      <c r="H8726" s="45">
        <v>-80580</v>
      </c>
      <c r="I8726" s="55">
        <f>pro[[#This Row],[Admin expenses 3]]+pro[[#This Row],[Admin expenses 2]]+pro[[#This Row],[Admin expenses 1]]+pro[[#This Row],[COGS]]</f>
        <v>-310016.07900000003</v>
      </c>
      <c r="J8726" s="55">
        <f>pro[[#This Row],[Revenue]]+pro[[#This Row],[AdminExp]]</f>
        <v>2410168.0589999999</v>
      </c>
      <c r="K8726" s="83">
        <f>pro[[#This Row],[Profit]]/pro[[#This Row],[Revenue]]</f>
        <v>0.88603121580293553</v>
      </c>
      <c r="L8726" s="56">
        <f t="shared" si="136"/>
        <v>8</v>
      </c>
      <c r="M8726" s="82" t="str">
        <f>"Q"&amp;" "&amp;VLOOKUP(pro[[#This Row],[Period]],Mapping!A:B,2,0)</f>
        <v>Q 3</v>
      </c>
      <c r="N8726"/>
    </row>
    <row r="8727" spans="1:14" ht="14.25" x14ac:dyDescent="0.2">
      <c r="A8727" s="42" t="s">
        <v>29</v>
      </c>
      <c r="B8727" s="44" t="s">
        <v>39</v>
      </c>
      <c r="C8727" s="44" t="s">
        <v>57</v>
      </c>
      <c r="D8727" s="43">
        <v>1565341.2040000001</v>
      </c>
      <c r="E8727" s="43">
        <v>-2621118.9339999999</v>
      </c>
      <c r="F8727" s="45">
        <v>-41210</v>
      </c>
      <c r="G8727" s="45">
        <v>-45650</v>
      </c>
      <c r="H8727" s="45">
        <v>-16900</v>
      </c>
      <c r="I8727" s="55">
        <f>pro[[#This Row],[Admin expenses 3]]+pro[[#This Row],[Admin expenses 2]]+pro[[#This Row],[Admin expenses 1]]+pro[[#This Row],[COGS]]</f>
        <v>-2724878.9339999999</v>
      </c>
      <c r="J8727" s="55">
        <f>pro[[#This Row],[Revenue]]+pro[[#This Row],[AdminExp]]</f>
        <v>-1159537.7299999997</v>
      </c>
      <c r="K8727" s="83">
        <f>pro[[#This Row],[Profit]]/pro[[#This Row],[Revenue]]</f>
        <v>-0.74075717615876391</v>
      </c>
      <c r="L8727" s="56">
        <f t="shared" si="136"/>
        <v>8</v>
      </c>
      <c r="M8727" s="82" t="str">
        <f>"Q"&amp;" "&amp;VLOOKUP(pro[[#This Row],[Period]],Mapping!A:B,2,0)</f>
        <v>Q 3</v>
      </c>
      <c r="N8727"/>
    </row>
    <row r="8728" spans="1:14" ht="14.25" x14ac:dyDescent="0.2">
      <c r="A8728" s="42" t="s">
        <v>29</v>
      </c>
      <c r="B8728" s="44" t="s">
        <v>39</v>
      </c>
      <c r="C8728" s="44" t="s">
        <v>57</v>
      </c>
      <c r="D8728" s="43">
        <v>413783.84600000002</v>
      </c>
      <c r="E8728" s="43">
        <v>-242886.37099999996</v>
      </c>
      <c r="F8728" s="45">
        <v>-78900</v>
      </c>
      <c r="G8728" s="45">
        <v>-73970</v>
      </c>
      <c r="H8728" s="45">
        <v>-50940</v>
      </c>
      <c r="I8728" s="55">
        <f>pro[[#This Row],[Admin expenses 3]]+pro[[#This Row],[Admin expenses 2]]+pro[[#This Row],[Admin expenses 1]]+pro[[#This Row],[COGS]]</f>
        <v>-446696.37099999993</v>
      </c>
      <c r="J8728" s="55">
        <f>pro[[#This Row],[Revenue]]+pro[[#This Row],[AdminExp]]</f>
        <v>-32912.524999999907</v>
      </c>
      <c r="K8728" s="83">
        <f>pro[[#This Row],[Profit]]/pro[[#This Row],[Revenue]]</f>
        <v>-7.9540381574006405E-2</v>
      </c>
      <c r="L8728" s="56">
        <f t="shared" si="136"/>
        <v>8</v>
      </c>
      <c r="M8728" s="82" t="str">
        <f>"Q"&amp;" "&amp;VLOOKUP(pro[[#This Row],[Period]],Mapping!A:B,2,0)</f>
        <v>Q 3</v>
      </c>
      <c r="N8728"/>
    </row>
    <row r="8729" spans="1:14" ht="14.25" x14ac:dyDescent="0.2">
      <c r="A8729" s="42" t="s">
        <v>29</v>
      </c>
      <c r="B8729" s="44" t="s">
        <v>39</v>
      </c>
      <c r="C8729" s="44" t="s">
        <v>57</v>
      </c>
      <c r="D8729" s="43">
        <v>16318.05</v>
      </c>
      <c r="E8729" s="43">
        <v>-15849.210999999999</v>
      </c>
      <c r="F8729" s="45">
        <v>-62170</v>
      </c>
      <c r="G8729" s="45">
        <v>-92520</v>
      </c>
      <c r="H8729" s="45">
        <v>-45070</v>
      </c>
      <c r="I8729" s="55">
        <f>pro[[#This Row],[Admin expenses 3]]+pro[[#This Row],[Admin expenses 2]]+pro[[#This Row],[Admin expenses 1]]+pro[[#This Row],[COGS]]</f>
        <v>-215609.21100000001</v>
      </c>
      <c r="J8729" s="55">
        <f>pro[[#This Row],[Revenue]]+pro[[#This Row],[AdminExp]]</f>
        <v>-199291.16100000002</v>
      </c>
      <c r="K8729" s="83">
        <f>pro[[#This Row],[Profit]]/pro[[#This Row],[Revenue]]</f>
        <v>-12.212927463759458</v>
      </c>
      <c r="L8729" s="56">
        <f t="shared" si="136"/>
        <v>8</v>
      </c>
      <c r="M8729" s="82" t="str">
        <f>"Q"&amp;" "&amp;VLOOKUP(pro[[#This Row],[Period]],Mapping!A:B,2,0)</f>
        <v>Q 3</v>
      </c>
      <c r="N8729"/>
    </row>
    <row r="8730" spans="1:14" ht="14.25" x14ac:dyDescent="0.2">
      <c r="A8730" s="42" t="s">
        <v>29</v>
      </c>
      <c r="B8730" s="44" t="s">
        <v>39</v>
      </c>
      <c r="C8730" s="44" t="s">
        <v>57</v>
      </c>
      <c r="D8730" s="43">
        <v>62194.411999999997</v>
      </c>
      <c r="E8730" s="43">
        <v>-35661.451000000001</v>
      </c>
      <c r="F8730" s="45">
        <v>-98050</v>
      </c>
      <c r="G8730" s="45">
        <v>-68720</v>
      </c>
      <c r="H8730" s="45">
        <v>-21780</v>
      </c>
      <c r="I8730" s="55">
        <f>pro[[#This Row],[Admin expenses 3]]+pro[[#This Row],[Admin expenses 2]]+pro[[#This Row],[Admin expenses 1]]+pro[[#This Row],[COGS]]</f>
        <v>-224211.451</v>
      </c>
      <c r="J8730" s="55">
        <f>pro[[#This Row],[Revenue]]+pro[[#This Row],[AdminExp]]</f>
        <v>-162017.03899999999</v>
      </c>
      <c r="K8730" s="83">
        <f>pro[[#This Row],[Profit]]/pro[[#This Row],[Revenue]]</f>
        <v>-2.6050095786740455</v>
      </c>
      <c r="L8730" s="56">
        <f t="shared" si="136"/>
        <v>8</v>
      </c>
      <c r="M8730" s="82" t="str">
        <f>"Q"&amp;" "&amp;VLOOKUP(pro[[#This Row],[Period]],Mapping!A:B,2,0)</f>
        <v>Q 3</v>
      </c>
      <c r="N8730"/>
    </row>
    <row r="8731" spans="1:14" ht="14.25" x14ac:dyDescent="0.2">
      <c r="A8731" s="42" t="s">
        <v>29</v>
      </c>
      <c r="B8731" s="44" t="s">
        <v>39</v>
      </c>
      <c r="C8731" s="44" t="s">
        <v>57</v>
      </c>
      <c r="D8731" s="43">
        <v>42055.600999999995</v>
      </c>
      <c r="E8731" s="43">
        <v>-12828.34</v>
      </c>
      <c r="F8731" s="45">
        <v>-70940</v>
      </c>
      <c r="G8731" s="45">
        <v>-29860</v>
      </c>
      <c r="H8731" s="45">
        <v>-25610</v>
      </c>
      <c r="I8731" s="55">
        <f>pro[[#This Row],[Admin expenses 3]]+pro[[#This Row],[Admin expenses 2]]+pro[[#This Row],[Admin expenses 1]]+pro[[#This Row],[COGS]]</f>
        <v>-139238.34</v>
      </c>
      <c r="J8731" s="55">
        <f>pro[[#This Row],[Revenue]]+pro[[#This Row],[AdminExp]]</f>
        <v>-97182.739000000001</v>
      </c>
      <c r="K8731" s="83">
        <f>pro[[#This Row],[Profit]]/pro[[#This Row],[Revenue]]</f>
        <v>-2.3108156033723075</v>
      </c>
      <c r="L8731" s="56">
        <f t="shared" si="136"/>
        <v>8</v>
      </c>
      <c r="M8731" s="82" t="str">
        <f>"Q"&amp;" "&amp;VLOOKUP(pro[[#This Row],[Period]],Mapping!A:B,2,0)</f>
        <v>Q 3</v>
      </c>
      <c r="N8731"/>
    </row>
    <row r="8732" spans="1:14" ht="14.25" x14ac:dyDescent="0.2">
      <c r="A8732" s="42" t="s">
        <v>29</v>
      </c>
      <c r="B8732" s="44" t="s">
        <v>39</v>
      </c>
      <c r="C8732" s="44" t="s">
        <v>57</v>
      </c>
      <c r="D8732" s="43">
        <v>374910.74599999998</v>
      </c>
      <c r="E8732" s="43">
        <v>-251004.83799999999</v>
      </c>
      <c r="F8732" s="45">
        <v>-13010</v>
      </c>
      <c r="G8732" s="45">
        <v>-49790</v>
      </c>
      <c r="H8732" s="45">
        <v>-49110</v>
      </c>
      <c r="I8732" s="55">
        <f>pro[[#This Row],[Admin expenses 3]]+pro[[#This Row],[Admin expenses 2]]+pro[[#This Row],[Admin expenses 1]]+pro[[#This Row],[COGS]]</f>
        <v>-362914.83799999999</v>
      </c>
      <c r="J8732" s="55">
        <f>pro[[#This Row],[Revenue]]+pro[[#This Row],[AdminExp]]</f>
        <v>11995.907999999996</v>
      </c>
      <c r="K8732" s="83">
        <f>pro[[#This Row],[Profit]]/pro[[#This Row],[Revenue]]</f>
        <v>3.1996703556744666E-2</v>
      </c>
      <c r="L8732" s="56">
        <f t="shared" si="136"/>
        <v>8</v>
      </c>
      <c r="M8732" s="82" t="str">
        <f>"Q"&amp;" "&amp;VLOOKUP(pro[[#This Row],[Period]],Mapping!A:B,2,0)</f>
        <v>Q 3</v>
      </c>
      <c r="N8732"/>
    </row>
    <row r="8733" spans="1:14" ht="14.25" x14ac:dyDescent="0.2">
      <c r="A8733" s="42" t="s">
        <v>29</v>
      </c>
      <c r="B8733" s="44" t="s">
        <v>39</v>
      </c>
      <c r="C8733" s="44" t="s">
        <v>57</v>
      </c>
      <c r="D8733" s="43">
        <v>14856.268</v>
      </c>
      <c r="E8733" s="43">
        <v>-17613.014999999999</v>
      </c>
      <c r="F8733" s="45">
        <v>-77910</v>
      </c>
      <c r="G8733" s="45">
        <v>-70300</v>
      </c>
      <c r="H8733" s="45">
        <v>-97050</v>
      </c>
      <c r="I8733" s="55">
        <f>pro[[#This Row],[Admin expenses 3]]+pro[[#This Row],[Admin expenses 2]]+pro[[#This Row],[Admin expenses 1]]+pro[[#This Row],[COGS]]</f>
        <v>-262873.01500000001</v>
      </c>
      <c r="J8733" s="55">
        <f>pro[[#This Row],[Revenue]]+pro[[#This Row],[AdminExp]]</f>
        <v>-248016.747</v>
      </c>
      <c r="K8733" s="83">
        <f>pro[[#This Row],[Profit]]/pro[[#This Row],[Revenue]]</f>
        <v>-16.694417938610155</v>
      </c>
      <c r="L8733" s="56">
        <f t="shared" si="136"/>
        <v>8</v>
      </c>
      <c r="M8733" s="82" t="str">
        <f>"Q"&amp;" "&amp;VLOOKUP(pro[[#This Row],[Period]],Mapping!A:B,2,0)</f>
        <v>Q 3</v>
      </c>
      <c r="N8733"/>
    </row>
    <row r="8734" spans="1:14" ht="14.25" x14ac:dyDescent="0.2">
      <c r="A8734" s="42" t="s">
        <v>29</v>
      </c>
      <c r="B8734" s="44" t="s">
        <v>39</v>
      </c>
      <c r="C8734" s="44" t="s">
        <v>57</v>
      </c>
      <c r="D8734" s="43">
        <v>169657.929</v>
      </c>
      <c r="E8734" s="43">
        <v>-53722.185999999994</v>
      </c>
      <c r="F8734" s="45">
        <v>-72850</v>
      </c>
      <c r="G8734" s="45">
        <v>-58920</v>
      </c>
      <c r="H8734" s="45">
        <v>-70580</v>
      </c>
      <c r="I8734" s="55">
        <f>pro[[#This Row],[Admin expenses 3]]+pro[[#This Row],[Admin expenses 2]]+pro[[#This Row],[Admin expenses 1]]+pro[[#This Row],[COGS]]</f>
        <v>-256072.18599999999</v>
      </c>
      <c r="J8734" s="55">
        <f>pro[[#This Row],[Revenue]]+pro[[#This Row],[AdminExp]]</f>
        <v>-86414.256999999983</v>
      </c>
      <c r="K8734" s="83">
        <f>pro[[#This Row],[Profit]]/pro[[#This Row],[Revenue]]</f>
        <v>-0.5093440519364113</v>
      </c>
      <c r="L8734" s="56">
        <f t="shared" si="136"/>
        <v>8</v>
      </c>
      <c r="M8734" s="82" t="str">
        <f>"Q"&amp;" "&amp;VLOOKUP(pro[[#This Row],[Period]],Mapping!A:B,2,0)</f>
        <v>Q 3</v>
      </c>
      <c r="N8734"/>
    </row>
    <row r="8735" spans="1:14" ht="14.25" x14ac:dyDescent="0.2">
      <c r="A8735" s="42" t="s">
        <v>29</v>
      </c>
      <c r="B8735" s="44" t="s">
        <v>39</v>
      </c>
      <c r="C8735" s="44" t="s">
        <v>57</v>
      </c>
      <c r="D8735" s="43">
        <v>11797.148999999999</v>
      </c>
      <c r="E8735" s="43">
        <v>-4350.6819999999989</v>
      </c>
      <c r="F8735" s="45">
        <v>-100040</v>
      </c>
      <c r="G8735" s="45">
        <v>-20490</v>
      </c>
      <c r="H8735" s="45">
        <v>-87120</v>
      </c>
      <c r="I8735" s="55">
        <f>pro[[#This Row],[Admin expenses 3]]+pro[[#This Row],[Admin expenses 2]]+pro[[#This Row],[Admin expenses 1]]+pro[[#This Row],[COGS]]</f>
        <v>-212000.682</v>
      </c>
      <c r="J8735" s="55">
        <f>pro[[#This Row],[Revenue]]+pro[[#This Row],[AdminExp]]</f>
        <v>-200203.533</v>
      </c>
      <c r="K8735" s="83">
        <f>pro[[#This Row],[Profit]]/pro[[#This Row],[Revenue]]</f>
        <v>-16.970501347401818</v>
      </c>
      <c r="L8735" s="56">
        <f t="shared" si="136"/>
        <v>8</v>
      </c>
      <c r="M8735" s="82" t="str">
        <f>"Q"&amp;" "&amp;VLOOKUP(pro[[#This Row],[Period]],Mapping!A:B,2,0)</f>
        <v>Q 3</v>
      </c>
      <c r="N8735"/>
    </row>
    <row r="8736" spans="1:14" ht="14.25" x14ac:dyDescent="0.2">
      <c r="A8736" s="42" t="s">
        <v>29</v>
      </c>
      <c r="B8736" s="44" t="s">
        <v>39</v>
      </c>
      <c r="C8736" s="44" t="s">
        <v>58</v>
      </c>
      <c r="D8736" s="43">
        <v>63698.795999999995</v>
      </c>
      <c r="E8736" s="43">
        <v>-71065.553999999989</v>
      </c>
      <c r="F8736" s="45">
        <v>-99750</v>
      </c>
      <c r="G8736" s="45">
        <v>-43480</v>
      </c>
      <c r="H8736" s="45">
        <v>-97830</v>
      </c>
      <c r="I8736" s="55">
        <f>pro[[#This Row],[Admin expenses 3]]+pro[[#This Row],[Admin expenses 2]]+pro[[#This Row],[Admin expenses 1]]+pro[[#This Row],[COGS]]</f>
        <v>-312125.554</v>
      </c>
      <c r="J8736" s="55">
        <f>pro[[#This Row],[Revenue]]+pro[[#This Row],[AdminExp]]</f>
        <v>-248426.758</v>
      </c>
      <c r="K8736" s="83">
        <f>pro[[#This Row],[Profit]]/pro[[#This Row],[Revenue]]</f>
        <v>-3.9000228198975697</v>
      </c>
      <c r="L8736" s="56">
        <f t="shared" si="136"/>
        <v>8</v>
      </c>
      <c r="M8736" s="82" t="str">
        <f>"Q"&amp;" "&amp;VLOOKUP(pro[[#This Row],[Period]],Mapping!A:B,2,0)</f>
        <v>Q 3</v>
      </c>
      <c r="N8736"/>
    </row>
    <row r="8737" spans="1:14" ht="14.25" x14ac:dyDescent="0.2">
      <c r="A8737" s="42" t="s">
        <v>29</v>
      </c>
      <c r="B8737" s="44" t="s">
        <v>39</v>
      </c>
      <c r="C8737" s="44" t="s">
        <v>59</v>
      </c>
      <c r="D8737" s="43">
        <v>108498.992</v>
      </c>
      <c r="E8737" s="43">
        <v>-138071.962</v>
      </c>
      <c r="F8737" s="45">
        <v>-37840</v>
      </c>
      <c r="G8737" s="45">
        <v>-84910</v>
      </c>
      <c r="H8737" s="45">
        <v>-101020</v>
      </c>
      <c r="I8737" s="55">
        <f>pro[[#This Row],[Admin expenses 3]]+pro[[#This Row],[Admin expenses 2]]+pro[[#This Row],[Admin expenses 1]]+pro[[#This Row],[COGS]]</f>
        <v>-361841.962</v>
      </c>
      <c r="J8737" s="55">
        <f>pro[[#This Row],[Revenue]]+pro[[#This Row],[AdminExp]]</f>
        <v>-253342.97</v>
      </c>
      <c r="K8737" s="83">
        <f>pro[[#This Row],[Profit]]/pro[[#This Row],[Revenue]]</f>
        <v>-2.3349799415648027</v>
      </c>
      <c r="L8737" s="56">
        <f t="shared" si="136"/>
        <v>8</v>
      </c>
      <c r="M8737" s="82" t="str">
        <f>"Q"&amp;" "&amp;VLOOKUP(pro[[#This Row],[Period]],Mapping!A:B,2,0)</f>
        <v>Q 3</v>
      </c>
      <c r="N8737"/>
    </row>
    <row r="8738" spans="1:14" ht="14.25" x14ac:dyDescent="0.2">
      <c r="A8738" s="42" t="s">
        <v>29</v>
      </c>
      <c r="B8738" s="44" t="s">
        <v>39</v>
      </c>
      <c r="C8738" s="44" t="s">
        <v>57</v>
      </c>
      <c r="D8738" s="43">
        <v>138796.62299999999</v>
      </c>
      <c r="E8738" s="43">
        <v>-78261.785000000003</v>
      </c>
      <c r="F8738" s="45">
        <v>-84420</v>
      </c>
      <c r="G8738" s="45">
        <v>-59080</v>
      </c>
      <c r="H8738" s="45">
        <v>-44510</v>
      </c>
      <c r="I8738" s="55">
        <f>pro[[#This Row],[Admin expenses 3]]+pro[[#This Row],[Admin expenses 2]]+pro[[#This Row],[Admin expenses 1]]+pro[[#This Row],[COGS]]</f>
        <v>-266271.78500000003</v>
      </c>
      <c r="J8738" s="55">
        <f>pro[[#This Row],[Revenue]]+pro[[#This Row],[AdminExp]]</f>
        <v>-127475.16200000004</v>
      </c>
      <c r="K8738" s="83">
        <f>pro[[#This Row],[Profit]]/pro[[#This Row],[Revenue]]</f>
        <v>-0.91843129353370545</v>
      </c>
      <c r="L8738" s="56">
        <f t="shared" si="136"/>
        <v>8</v>
      </c>
      <c r="M8738" s="82" t="str">
        <f>"Q"&amp;" "&amp;VLOOKUP(pro[[#This Row],[Period]],Mapping!A:B,2,0)</f>
        <v>Q 3</v>
      </c>
      <c r="N8738"/>
    </row>
    <row r="8739" spans="1:14" ht="14.25" x14ac:dyDescent="0.2">
      <c r="A8739" s="42" t="s">
        <v>29</v>
      </c>
      <c r="B8739" s="44" t="s">
        <v>39</v>
      </c>
      <c r="C8739" s="44" t="s">
        <v>57</v>
      </c>
      <c r="D8739" s="43">
        <v>244545.87499999997</v>
      </c>
      <c r="E8739" s="43">
        <v>-142784.06799999997</v>
      </c>
      <c r="F8739" s="45">
        <v>-26660</v>
      </c>
      <c r="G8739" s="45">
        <v>-107680</v>
      </c>
      <c r="H8739" s="45">
        <v>-24520</v>
      </c>
      <c r="I8739" s="55">
        <f>pro[[#This Row],[Admin expenses 3]]+pro[[#This Row],[Admin expenses 2]]+pro[[#This Row],[Admin expenses 1]]+pro[[#This Row],[COGS]]</f>
        <v>-301644.06799999997</v>
      </c>
      <c r="J8739" s="55">
        <f>pro[[#This Row],[Revenue]]+pro[[#This Row],[AdminExp]]</f>
        <v>-57098.192999999999</v>
      </c>
      <c r="K8739" s="83">
        <f>pro[[#This Row],[Profit]]/pro[[#This Row],[Revenue]]</f>
        <v>-0.23348663313171816</v>
      </c>
      <c r="L8739" s="56">
        <f t="shared" si="136"/>
        <v>8</v>
      </c>
      <c r="M8739" s="82" t="str">
        <f>"Q"&amp;" "&amp;VLOOKUP(pro[[#This Row],[Period]],Mapping!A:B,2,0)</f>
        <v>Q 3</v>
      </c>
      <c r="N8739"/>
    </row>
    <row r="8740" spans="1:14" ht="14.25" x14ac:dyDescent="0.2">
      <c r="A8740" s="42" t="s">
        <v>29</v>
      </c>
      <c r="B8740" s="44" t="s">
        <v>39</v>
      </c>
      <c r="C8740" s="44" t="s">
        <v>57</v>
      </c>
      <c r="D8740" s="43">
        <v>12546858.596999999</v>
      </c>
      <c r="E8740" s="43">
        <v>-3917172.861</v>
      </c>
      <c r="F8740" s="45">
        <v>-37860</v>
      </c>
      <c r="G8740" s="45">
        <v>-60360</v>
      </c>
      <c r="H8740" s="45">
        <v>-39880</v>
      </c>
      <c r="I8740" s="55">
        <f>pro[[#This Row],[Admin expenses 3]]+pro[[#This Row],[Admin expenses 2]]+pro[[#This Row],[Admin expenses 1]]+pro[[#This Row],[COGS]]</f>
        <v>-4055272.861</v>
      </c>
      <c r="J8740" s="55">
        <f>pro[[#This Row],[Revenue]]+pro[[#This Row],[AdminExp]]</f>
        <v>8491585.7359999996</v>
      </c>
      <c r="K8740" s="83">
        <f>pro[[#This Row],[Profit]]/pro[[#This Row],[Revenue]]</f>
        <v>0.67678978529576872</v>
      </c>
      <c r="L8740" s="56">
        <f t="shared" si="136"/>
        <v>8</v>
      </c>
      <c r="M8740" s="82" t="str">
        <f>"Q"&amp;" "&amp;VLOOKUP(pro[[#This Row],[Period]],Mapping!A:B,2,0)</f>
        <v>Q 3</v>
      </c>
      <c r="N8740"/>
    </row>
    <row r="8741" spans="1:14" ht="14.25" x14ac:dyDescent="0.2">
      <c r="A8741" s="42" t="s">
        <v>29</v>
      </c>
      <c r="B8741" s="44" t="s">
        <v>39</v>
      </c>
      <c r="C8741" s="44" t="s">
        <v>57</v>
      </c>
      <c r="D8741" s="43">
        <v>200699.69499999998</v>
      </c>
      <c r="E8741" s="43">
        <v>-50918.756000000001</v>
      </c>
      <c r="F8741" s="45">
        <v>-49760</v>
      </c>
      <c r="G8741" s="45">
        <v>-88910</v>
      </c>
      <c r="H8741" s="45">
        <v>-50370</v>
      </c>
      <c r="I8741" s="55">
        <f>pro[[#This Row],[Admin expenses 3]]+pro[[#This Row],[Admin expenses 2]]+pro[[#This Row],[Admin expenses 1]]+pro[[#This Row],[COGS]]</f>
        <v>-239958.75599999999</v>
      </c>
      <c r="J8741" s="55">
        <f>pro[[#This Row],[Revenue]]+pro[[#This Row],[AdminExp]]</f>
        <v>-39259.061000000016</v>
      </c>
      <c r="K8741" s="83">
        <f>pro[[#This Row],[Profit]]/pro[[#This Row],[Revenue]]</f>
        <v>-0.19561096492946847</v>
      </c>
      <c r="L8741" s="56">
        <f t="shared" si="136"/>
        <v>8</v>
      </c>
      <c r="M8741" s="82" t="str">
        <f>"Q"&amp;" "&amp;VLOOKUP(pro[[#This Row],[Period]],Mapping!A:B,2,0)</f>
        <v>Q 3</v>
      </c>
      <c r="N8741"/>
    </row>
    <row r="8742" spans="1:14" ht="14.25" x14ac:dyDescent="0.2">
      <c r="A8742" s="42" t="s">
        <v>29</v>
      </c>
      <c r="B8742" s="44" t="s">
        <v>39</v>
      </c>
      <c r="C8742" s="44" t="s">
        <v>57</v>
      </c>
      <c r="D8742" s="43">
        <v>477686.11799999996</v>
      </c>
      <c r="E8742" s="43">
        <v>-130343.23399999998</v>
      </c>
      <c r="F8742" s="45">
        <v>-34580</v>
      </c>
      <c r="G8742" s="45">
        <v>-42860</v>
      </c>
      <c r="H8742" s="45">
        <v>-37230</v>
      </c>
      <c r="I8742" s="55">
        <f>pro[[#This Row],[Admin expenses 3]]+pro[[#This Row],[Admin expenses 2]]+pro[[#This Row],[Admin expenses 1]]+pro[[#This Row],[COGS]]</f>
        <v>-245013.234</v>
      </c>
      <c r="J8742" s="55">
        <f>pro[[#This Row],[Revenue]]+pro[[#This Row],[AdminExp]]</f>
        <v>232672.88399999996</v>
      </c>
      <c r="K8742" s="83">
        <f>pro[[#This Row],[Profit]]/pro[[#This Row],[Revenue]]</f>
        <v>0.48708320219596579</v>
      </c>
      <c r="L8742" s="56">
        <f t="shared" si="136"/>
        <v>8</v>
      </c>
      <c r="M8742" s="82" t="str">
        <f>"Q"&amp;" "&amp;VLOOKUP(pro[[#This Row],[Period]],Mapping!A:B,2,0)</f>
        <v>Q 3</v>
      </c>
      <c r="N8742"/>
    </row>
    <row r="8743" spans="1:14" ht="14.25" x14ac:dyDescent="0.2">
      <c r="A8743" s="42" t="s">
        <v>29</v>
      </c>
      <c r="B8743" s="44" t="s">
        <v>39</v>
      </c>
      <c r="C8743" s="44" t="s">
        <v>58</v>
      </c>
      <c r="D8743" s="43">
        <v>60949.027999999991</v>
      </c>
      <c r="E8743" s="43">
        <v>-14372.672999999999</v>
      </c>
      <c r="F8743" s="45">
        <v>-55010</v>
      </c>
      <c r="G8743" s="45">
        <v>-71870</v>
      </c>
      <c r="H8743" s="45">
        <v>-98630</v>
      </c>
      <c r="I8743" s="55">
        <f>pro[[#This Row],[Admin expenses 3]]+pro[[#This Row],[Admin expenses 2]]+pro[[#This Row],[Admin expenses 1]]+pro[[#This Row],[COGS]]</f>
        <v>-239882.67300000001</v>
      </c>
      <c r="J8743" s="55">
        <f>pro[[#This Row],[Revenue]]+pro[[#This Row],[AdminExp]]</f>
        <v>-178933.64500000002</v>
      </c>
      <c r="K8743" s="83">
        <f>pro[[#This Row],[Profit]]/pro[[#This Row],[Revenue]]</f>
        <v>-2.9357916093428109</v>
      </c>
      <c r="L8743" s="56">
        <f t="shared" si="136"/>
        <v>8</v>
      </c>
      <c r="M8743" s="82" t="str">
        <f>"Q"&amp;" "&amp;VLOOKUP(pro[[#This Row],[Period]],Mapping!A:B,2,0)</f>
        <v>Q 3</v>
      </c>
      <c r="N8743"/>
    </row>
    <row r="8744" spans="1:14" ht="14.25" x14ac:dyDescent="0.2">
      <c r="A8744" s="42" t="s">
        <v>29</v>
      </c>
      <c r="B8744" s="44" t="s">
        <v>39</v>
      </c>
      <c r="C8744" s="44" t="s">
        <v>59</v>
      </c>
      <c r="D8744" s="43">
        <v>214322.18499999997</v>
      </c>
      <c r="E8744" s="43">
        <v>-35170.477999999996</v>
      </c>
      <c r="F8744" s="45">
        <v>-32940</v>
      </c>
      <c r="G8744" s="45">
        <v>-72280</v>
      </c>
      <c r="H8744" s="45">
        <v>-68660</v>
      </c>
      <c r="I8744" s="55">
        <f>pro[[#This Row],[Admin expenses 3]]+pro[[#This Row],[Admin expenses 2]]+pro[[#This Row],[Admin expenses 1]]+pro[[#This Row],[COGS]]</f>
        <v>-209050.478</v>
      </c>
      <c r="J8744" s="55">
        <f>pro[[#This Row],[Revenue]]+pro[[#This Row],[AdminExp]]</f>
        <v>5271.7069999999658</v>
      </c>
      <c r="K8744" s="83">
        <f>pro[[#This Row],[Profit]]/pro[[#This Row],[Revenue]]</f>
        <v>2.4597112986693218E-2</v>
      </c>
      <c r="L8744" s="56">
        <f t="shared" si="136"/>
        <v>8</v>
      </c>
      <c r="M8744" s="82" t="str">
        <f>"Q"&amp;" "&amp;VLOOKUP(pro[[#This Row],[Period]],Mapping!A:B,2,0)</f>
        <v>Q 3</v>
      </c>
      <c r="N8744"/>
    </row>
    <row r="8745" spans="1:14" ht="14.25" x14ac:dyDescent="0.2">
      <c r="A8745" s="42" t="s">
        <v>29</v>
      </c>
      <c r="B8745" s="44" t="s">
        <v>39</v>
      </c>
      <c r="C8745" s="44" t="s">
        <v>57</v>
      </c>
      <c r="D8745" s="43">
        <v>234516.00199999998</v>
      </c>
      <c r="E8745" s="43">
        <v>-56917.804999999993</v>
      </c>
      <c r="F8745" s="45">
        <v>-38000</v>
      </c>
      <c r="G8745" s="45">
        <v>-28480</v>
      </c>
      <c r="H8745" s="45">
        <v>-26300</v>
      </c>
      <c r="I8745" s="55">
        <f>pro[[#This Row],[Admin expenses 3]]+pro[[#This Row],[Admin expenses 2]]+pro[[#This Row],[Admin expenses 1]]+pro[[#This Row],[COGS]]</f>
        <v>-149697.80499999999</v>
      </c>
      <c r="J8745" s="55">
        <f>pro[[#This Row],[Revenue]]+pro[[#This Row],[AdminExp]]</f>
        <v>84818.196999999986</v>
      </c>
      <c r="K8745" s="83">
        <f>pro[[#This Row],[Profit]]/pro[[#This Row],[Revenue]]</f>
        <v>0.36167338807012406</v>
      </c>
      <c r="L8745" s="56">
        <f t="shared" si="136"/>
        <v>8</v>
      </c>
      <c r="M8745" s="82" t="str">
        <f>"Q"&amp;" "&amp;VLOOKUP(pro[[#This Row],[Period]],Mapping!A:B,2,0)</f>
        <v>Q 3</v>
      </c>
      <c r="N8745"/>
    </row>
    <row r="8746" spans="1:14" ht="14.25" x14ac:dyDescent="0.2">
      <c r="A8746" s="42" t="s">
        <v>29</v>
      </c>
      <c r="B8746" s="44" t="s">
        <v>39</v>
      </c>
      <c r="C8746" s="44" t="s">
        <v>57</v>
      </c>
      <c r="D8746" s="43">
        <v>1017971.01</v>
      </c>
      <c r="E8746" s="43">
        <v>-266172.83</v>
      </c>
      <c r="F8746" s="45">
        <v>-28110</v>
      </c>
      <c r="G8746" s="45">
        <v>-22570</v>
      </c>
      <c r="H8746" s="45">
        <v>-84080</v>
      </c>
      <c r="I8746" s="55">
        <f>pro[[#This Row],[Admin expenses 3]]+pro[[#This Row],[Admin expenses 2]]+pro[[#This Row],[Admin expenses 1]]+pro[[#This Row],[COGS]]</f>
        <v>-400932.83</v>
      </c>
      <c r="J8746" s="55">
        <f>pro[[#This Row],[Revenue]]+pro[[#This Row],[AdminExp]]</f>
        <v>617038.17999999993</v>
      </c>
      <c r="K8746" s="83">
        <f>pro[[#This Row],[Profit]]/pro[[#This Row],[Revenue]]</f>
        <v>0.60614513963418259</v>
      </c>
      <c r="L8746" s="56">
        <f t="shared" si="136"/>
        <v>8</v>
      </c>
      <c r="M8746" s="82" t="str">
        <f>"Q"&amp;" "&amp;VLOOKUP(pro[[#This Row],[Period]],Mapping!A:B,2,0)</f>
        <v>Q 3</v>
      </c>
      <c r="N8746"/>
    </row>
    <row r="8747" spans="1:14" ht="14.25" x14ac:dyDescent="0.2">
      <c r="A8747" s="42" t="s">
        <v>29</v>
      </c>
      <c r="B8747" s="44" t="s">
        <v>39</v>
      </c>
      <c r="C8747" s="44" t="s">
        <v>57</v>
      </c>
      <c r="D8747" s="43">
        <v>581079.05099999998</v>
      </c>
      <c r="E8747" s="43">
        <v>-91727.243999999992</v>
      </c>
      <c r="F8747" s="45">
        <v>-13610</v>
      </c>
      <c r="G8747" s="45">
        <v>-49180</v>
      </c>
      <c r="H8747" s="45">
        <v>-21480</v>
      </c>
      <c r="I8747" s="55">
        <f>pro[[#This Row],[Admin expenses 3]]+pro[[#This Row],[Admin expenses 2]]+pro[[#This Row],[Admin expenses 1]]+pro[[#This Row],[COGS]]</f>
        <v>-175997.24400000001</v>
      </c>
      <c r="J8747" s="55">
        <f>pro[[#This Row],[Revenue]]+pro[[#This Row],[AdminExp]]</f>
        <v>405081.80699999997</v>
      </c>
      <c r="K8747" s="83">
        <f>pro[[#This Row],[Profit]]/pro[[#This Row],[Revenue]]</f>
        <v>0.6971199638033414</v>
      </c>
      <c r="L8747" s="56">
        <f t="shared" si="136"/>
        <v>8</v>
      </c>
      <c r="M8747" s="82" t="str">
        <f>"Q"&amp;" "&amp;VLOOKUP(pro[[#This Row],[Period]],Mapping!A:B,2,0)</f>
        <v>Q 3</v>
      </c>
      <c r="N8747"/>
    </row>
    <row r="8748" spans="1:14" ht="14.25" x14ac:dyDescent="0.2">
      <c r="A8748" s="42" t="s">
        <v>29</v>
      </c>
      <c r="B8748" s="44" t="s">
        <v>39</v>
      </c>
      <c r="C8748" s="44" t="s">
        <v>58</v>
      </c>
      <c r="D8748" s="43">
        <v>22010.932999999997</v>
      </c>
      <c r="E8748" s="43">
        <v>-5864.04</v>
      </c>
      <c r="F8748" s="45">
        <v>-92790</v>
      </c>
      <c r="G8748" s="45">
        <v>-20550</v>
      </c>
      <c r="H8748" s="45">
        <v>-32160</v>
      </c>
      <c r="I8748" s="55">
        <f>pro[[#This Row],[Admin expenses 3]]+pro[[#This Row],[Admin expenses 2]]+pro[[#This Row],[Admin expenses 1]]+pro[[#This Row],[COGS]]</f>
        <v>-151364.04</v>
      </c>
      <c r="J8748" s="55">
        <f>pro[[#This Row],[Revenue]]+pro[[#This Row],[AdminExp]]</f>
        <v>-129353.10700000002</v>
      </c>
      <c r="K8748" s="83">
        <f>pro[[#This Row],[Profit]]/pro[[#This Row],[Revenue]]</f>
        <v>-5.8767661961444357</v>
      </c>
      <c r="L8748" s="56">
        <f t="shared" si="136"/>
        <v>8</v>
      </c>
      <c r="M8748" s="82" t="str">
        <f>"Q"&amp;" "&amp;VLOOKUP(pro[[#This Row],[Period]],Mapping!A:B,2,0)</f>
        <v>Q 3</v>
      </c>
      <c r="N8748"/>
    </row>
    <row r="8749" spans="1:14" ht="14.25" x14ac:dyDescent="0.2">
      <c r="A8749" s="42" t="s">
        <v>29</v>
      </c>
      <c r="B8749" s="44" t="s">
        <v>39</v>
      </c>
      <c r="C8749" s="44" t="s">
        <v>59</v>
      </c>
      <c r="D8749" s="43">
        <v>27240.842999999997</v>
      </c>
      <c r="E8749" s="43">
        <v>-9778.3489999999983</v>
      </c>
      <c r="F8749" s="45">
        <v>-53360</v>
      </c>
      <c r="G8749" s="45">
        <v>-108390</v>
      </c>
      <c r="H8749" s="45">
        <v>-59330</v>
      </c>
      <c r="I8749" s="55">
        <f>pro[[#This Row],[Admin expenses 3]]+pro[[#This Row],[Admin expenses 2]]+pro[[#This Row],[Admin expenses 1]]+pro[[#This Row],[COGS]]</f>
        <v>-230858.34899999999</v>
      </c>
      <c r="J8749" s="55">
        <f>pro[[#This Row],[Revenue]]+pro[[#This Row],[AdminExp]]</f>
        <v>-203617.50599999999</v>
      </c>
      <c r="K8749" s="83">
        <f>pro[[#This Row],[Profit]]/pro[[#This Row],[Revenue]]</f>
        <v>-7.474713833195251</v>
      </c>
      <c r="L8749" s="56">
        <f t="shared" si="136"/>
        <v>8</v>
      </c>
      <c r="M8749" s="82" t="str">
        <f>"Q"&amp;" "&amp;VLOOKUP(pro[[#This Row],[Period]],Mapping!A:B,2,0)</f>
        <v>Q 3</v>
      </c>
      <c r="N8749"/>
    </row>
    <row r="8750" spans="1:14" ht="14.25" x14ac:dyDescent="0.2">
      <c r="A8750" s="42" t="s">
        <v>29</v>
      </c>
      <c r="B8750" s="44" t="s">
        <v>39</v>
      </c>
      <c r="C8750" s="44" t="s">
        <v>57</v>
      </c>
      <c r="D8750" s="43">
        <v>166958.81299999999</v>
      </c>
      <c r="E8750" s="43">
        <v>-56251.614999999998</v>
      </c>
      <c r="F8750" s="45">
        <v>-19070</v>
      </c>
      <c r="G8750" s="45">
        <v>-56680</v>
      </c>
      <c r="H8750" s="45">
        <v>-91390</v>
      </c>
      <c r="I8750" s="55">
        <f>pro[[#This Row],[Admin expenses 3]]+pro[[#This Row],[Admin expenses 2]]+pro[[#This Row],[Admin expenses 1]]+pro[[#This Row],[COGS]]</f>
        <v>-223391.61499999999</v>
      </c>
      <c r="J8750" s="55">
        <f>pro[[#This Row],[Revenue]]+pro[[#This Row],[AdminExp]]</f>
        <v>-56432.801999999996</v>
      </c>
      <c r="K8750" s="83">
        <f>pro[[#This Row],[Profit]]/pro[[#This Row],[Revenue]]</f>
        <v>-0.33800433164315802</v>
      </c>
      <c r="L8750" s="56">
        <f t="shared" si="136"/>
        <v>8</v>
      </c>
      <c r="M8750" s="82" t="str">
        <f>"Q"&amp;" "&amp;VLOOKUP(pro[[#This Row],[Period]],Mapping!A:B,2,0)</f>
        <v>Q 3</v>
      </c>
      <c r="N8750"/>
    </row>
    <row r="8751" spans="1:14" ht="14.25" x14ac:dyDescent="0.2">
      <c r="A8751" s="42" t="s">
        <v>29</v>
      </c>
      <c r="B8751" s="44" t="s">
        <v>39</v>
      </c>
      <c r="C8751" s="44" t="s">
        <v>57</v>
      </c>
      <c r="D8751" s="43">
        <v>2309387.6119999997</v>
      </c>
      <c r="E8751" s="43">
        <v>-238042.95199999996</v>
      </c>
      <c r="F8751" s="45">
        <v>-12700</v>
      </c>
      <c r="G8751" s="45">
        <v>-23480</v>
      </c>
      <c r="H8751" s="45">
        <v>-45800</v>
      </c>
      <c r="I8751" s="55">
        <f>pro[[#This Row],[Admin expenses 3]]+pro[[#This Row],[Admin expenses 2]]+pro[[#This Row],[Admin expenses 1]]+pro[[#This Row],[COGS]]</f>
        <v>-320022.95199999993</v>
      </c>
      <c r="J8751" s="55">
        <f>pro[[#This Row],[Revenue]]+pro[[#This Row],[AdminExp]]</f>
        <v>1989364.6599999997</v>
      </c>
      <c r="K8751" s="83">
        <f>pro[[#This Row],[Profit]]/pro[[#This Row],[Revenue]]</f>
        <v>0.8614251889387895</v>
      </c>
      <c r="L8751" s="56">
        <f t="shared" si="136"/>
        <v>8</v>
      </c>
      <c r="M8751" s="82" t="str">
        <f>"Q"&amp;" "&amp;VLOOKUP(pro[[#This Row],[Period]],Mapping!A:B,2,0)</f>
        <v>Q 3</v>
      </c>
      <c r="N8751"/>
    </row>
    <row r="8752" spans="1:14" ht="14.25" x14ac:dyDescent="0.2">
      <c r="A8752" s="42" t="s">
        <v>29</v>
      </c>
      <c r="B8752" s="44" t="s">
        <v>39</v>
      </c>
      <c r="C8752" s="44" t="s">
        <v>58</v>
      </c>
      <c r="D8752" s="43">
        <v>37370.235000000001</v>
      </c>
      <c r="E8752" s="43">
        <v>-19627.222999999998</v>
      </c>
      <c r="F8752" s="45">
        <v>-45970</v>
      </c>
      <c r="G8752" s="45">
        <v>-106810</v>
      </c>
      <c r="H8752" s="45">
        <v>-81320</v>
      </c>
      <c r="I8752" s="55">
        <f>pro[[#This Row],[Admin expenses 3]]+pro[[#This Row],[Admin expenses 2]]+pro[[#This Row],[Admin expenses 1]]+pro[[#This Row],[COGS]]</f>
        <v>-253727.223</v>
      </c>
      <c r="J8752" s="55">
        <f>pro[[#This Row],[Revenue]]+pro[[#This Row],[AdminExp]]</f>
        <v>-216356.98800000001</v>
      </c>
      <c r="K8752" s="83">
        <f>pro[[#This Row],[Profit]]/pro[[#This Row],[Revenue]]</f>
        <v>-5.7895538521499796</v>
      </c>
      <c r="L8752" s="56">
        <f t="shared" si="136"/>
        <v>8</v>
      </c>
      <c r="M8752" s="82" t="str">
        <f>"Q"&amp;" "&amp;VLOOKUP(pro[[#This Row],[Period]],Mapping!A:B,2,0)</f>
        <v>Q 3</v>
      </c>
      <c r="N8752"/>
    </row>
    <row r="8753" spans="1:14" ht="14.25" x14ac:dyDescent="0.2">
      <c r="A8753" s="42" t="s">
        <v>29</v>
      </c>
      <c r="B8753" s="44" t="s">
        <v>39</v>
      </c>
      <c r="C8753" s="44" t="s">
        <v>59</v>
      </c>
      <c r="D8753" s="43">
        <v>304219.89499999996</v>
      </c>
      <c r="E8753" s="43">
        <v>-340650.38</v>
      </c>
      <c r="F8753" s="45">
        <v>-105570</v>
      </c>
      <c r="G8753" s="45">
        <v>-79040</v>
      </c>
      <c r="H8753" s="45">
        <v>-22110</v>
      </c>
      <c r="I8753" s="55">
        <f>pro[[#This Row],[Admin expenses 3]]+pro[[#This Row],[Admin expenses 2]]+pro[[#This Row],[Admin expenses 1]]+pro[[#This Row],[COGS]]</f>
        <v>-547370.38</v>
      </c>
      <c r="J8753" s="55">
        <f>pro[[#This Row],[Revenue]]+pro[[#This Row],[AdminExp]]</f>
        <v>-243150.48500000004</v>
      </c>
      <c r="K8753" s="83">
        <f>pro[[#This Row],[Profit]]/pro[[#This Row],[Revenue]]</f>
        <v>-0.79925898666160566</v>
      </c>
      <c r="L8753" s="56">
        <f t="shared" si="136"/>
        <v>8</v>
      </c>
      <c r="M8753" s="82" t="str">
        <f>"Q"&amp;" "&amp;VLOOKUP(pro[[#This Row],[Period]],Mapping!A:B,2,0)</f>
        <v>Q 3</v>
      </c>
      <c r="N8753"/>
    </row>
    <row r="8754" spans="1:14" ht="14.25" x14ac:dyDescent="0.2">
      <c r="A8754" s="42" t="s">
        <v>29</v>
      </c>
      <c r="B8754" s="44" t="s">
        <v>39</v>
      </c>
      <c r="C8754" s="44" t="s">
        <v>57</v>
      </c>
      <c r="D8754" s="43">
        <v>12416955.879999999</v>
      </c>
      <c r="E8754" s="43">
        <v>-185443.258</v>
      </c>
      <c r="F8754" s="45">
        <v>-73170</v>
      </c>
      <c r="G8754" s="45">
        <v>-91050</v>
      </c>
      <c r="H8754" s="45">
        <v>-32750</v>
      </c>
      <c r="I8754" s="55">
        <f>pro[[#This Row],[Admin expenses 3]]+pro[[#This Row],[Admin expenses 2]]+pro[[#This Row],[Admin expenses 1]]+pro[[#This Row],[COGS]]</f>
        <v>-382413.25800000003</v>
      </c>
      <c r="J8754" s="55">
        <f>pro[[#This Row],[Revenue]]+pro[[#This Row],[AdminExp]]</f>
        <v>12034542.622</v>
      </c>
      <c r="K8754" s="83">
        <f>pro[[#This Row],[Profit]]/pro[[#This Row],[Revenue]]</f>
        <v>0.96920233415535018</v>
      </c>
      <c r="L8754" s="56">
        <f t="shared" si="136"/>
        <v>8</v>
      </c>
      <c r="M8754" s="82" t="str">
        <f>"Q"&amp;" "&amp;VLOOKUP(pro[[#This Row],[Period]],Mapping!A:B,2,0)</f>
        <v>Q 3</v>
      </c>
      <c r="N8754"/>
    </row>
    <row r="8755" spans="1:14" ht="14.25" x14ac:dyDescent="0.2">
      <c r="A8755" s="42" t="s">
        <v>29</v>
      </c>
      <c r="B8755" s="44" t="s">
        <v>37</v>
      </c>
      <c r="C8755" s="44" t="s">
        <v>57</v>
      </c>
      <c r="D8755" s="43">
        <v>81062.638999999996</v>
      </c>
      <c r="E8755" s="43">
        <v>-10170.503000000001</v>
      </c>
      <c r="F8755" s="45">
        <v>-106260</v>
      </c>
      <c r="G8755" s="45">
        <v>-26730</v>
      </c>
      <c r="H8755" s="45">
        <v>-88100</v>
      </c>
      <c r="I8755" s="55">
        <f>pro[[#This Row],[Admin expenses 3]]+pro[[#This Row],[Admin expenses 2]]+pro[[#This Row],[Admin expenses 1]]+pro[[#This Row],[COGS]]</f>
        <v>-231260.503</v>
      </c>
      <c r="J8755" s="55">
        <f>pro[[#This Row],[Revenue]]+pro[[#This Row],[AdminExp]]</f>
        <v>-150197.864</v>
      </c>
      <c r="K8755" s="83">
        <f>pro[[#This Row],[Profit]]/pro[[#This Row],[Revenue]]</f>
        <v>-1.8528617603974133</v>
      </c>
      <c r="L8755" s="56">
        <f t="shared" si="136"/>
        <v>8</v>
      </c>
      <c r="M8755" s="82" t="str">
        <f>"Q"&amp;" "&amp;VLOOKUP(pro[[#This Row],[Period]],Mapping!A:B,2,0)</f>
        <v>Q 3</v>
      </c>
      <c r="N8755"/>
    </row>
    <row r="8756" spans="1:14" ht="14.25" x14ac:dyDescent="0.2">
      <c r="A8756" s="42" t="s">
        <v>29</v>
      </c>
      <c r="B8756" s="44" t="s">
        <v>37</v>
      </c>
      <c r="C8756" s="44" t="s">
        <v>57</v>
      </c>
      <c r="D8756" s="43">
        <v>69349.181999999986</v>
      </c>
      <c r="E8756" s="43">
        <v>-39542.145999999993</v>
      </c>
      <c r="F8756" s="45">
        <v>-62170</v>
      </c>
      <c r="G8756" s="45">
        <v>-69350</v>
      </c>
      <c r="H8756" s="45">
        <v>-63020</v>
      </c>
      <c r="I8756" s="55">
        <f>pro[[#This Row],[Admin expenses 3]]+pro[[#This Row],[Admin expenses 2]]+pro[[#This Row],[Admin expenses 1]]+pro[[#This Row],[COGS]]</f>
        <v>-234082.14600000001</v>
      </c>
      <c r="J8756" s="55">
        <f>pro[[#This Row],[Revenue]]+pro[[#This Row],[AdminExp]]</f>
        <v>-164732.96400000004</v>
      </c>
      <c r="K8756" s="83">
        <f>pro[[#This Row],[Profit]]/pro[[#This Row],[Revenue]]</f>
        <v>-2.3754132240521608</v>
      </c>
      <c r="L8756" s="56">
        <f t="shared" si="136"/>
        <v>8</v>
      </c>
      <c r="M8756" s="82" t="str">
        <f>"Q"&amp;" "&amp;VLOOKUP(pro[[#This Row],[Period]],Mapping!A:B,2,0)</f>
        <v>Q 3</v>
      </c>
      <c r="N8756"/>
    </row>
    <row r="8757" spans="1:14" ht="14.25" x14ac:dyDescent="0.2">
      <c r="A8757" s="42" t="s">
        <v>29</v>
      </c>
      <c r="B8757" s="44" t="s">
        <v>37</v>
      </c>
      <c r="C8757" s="44" t="s">
        <v>58</v>
      </c>
      <c r="D8757" s="43">
        <v>-6463.6739999999991</v>
      </c>
      <c r="E8757" s="43">
        <v>6919.99</v>
      </c>
      <c r="F8757" s="45">
        <v>-100120</v>
      </c>
      <c r="G8757" s="45">
        <v>-58430</v>
      </c>
      <c r="H8757" s="45">
        <v>-65900</v>
      </c>
      <c r="I8757" s="55">
        <f>pro[[#This Row],[Admin expenses 3]]+pro[[#This Row],[Admin expenses 2]]+pro[[#This Row],[Admin expenses 1]]+pro[[#This Row],[COGS]]</f>
        <v>-217530.01</v>
      </c>
      <c r="J8757" s="55">
        <f>pro[[#This Row],[Revenue]]+pro[[#This Row],[AdminExp]]</f>
        <v>-223993.68400000001</v>
      </c>
      <c r="K8757" s="83">
        <f>pro[[#This Row],[Profit]]/pro[[#This Row],[Revenue]]</f>
        <v>34.654235965489605</v>
      </c>
      <c r="L8757" s="56">
        <f t="shared" si="136"/>
        <v>8</v>
      </c>
      <c r="M8757" s="82" t="str">
        <f>"Q"&amp;" "&amp;VLOOKUP(pro[[#This Row],[Period]],Mapping!A:B,2,0)</f>
        <v>Q 3</v>
      </c>
      <c r="N8757"/>
    </row>
    <row r="8758" spans="1:14" ht="14.25" x14ac:dyDescent="0.2">
      <c r="A8758" s="42" t="s">
        <v>29</v>
      </c>
      <c r="B8758" s="44" t="s">
        <v>37</v>
      </c>
      <c r="C8758" s="44" t="s">
        <v>59</v>
      </c>
      <c r="D8758" s="43">
        <v>-2587.06</v>
      </c>
      <c r="E8758" s="43">
        <v>3081.9390000000003</v>
      </c>
      <c r="F8758" s="45">
        <v>-40280</v>
      </c>
      <c r="G8758" s="45">
        <v>-49420</v>
      </c>
      <c r="H8758" s="45">
        <v>-96030</v>
      </c>
      <c r="I8758" s="55">
        <f>pro[[#This Row],[Admin expenses 3]]+pro[[#This Row],[Admin expenses 2]]+pro[[#This Row],[Admin expenses 1]]+pro[[#This Row],[COGS]]</f>
        <v>-182648.06099999999</v>
      </c>
      <c r="J8758" s="55">
        <f>pro[[#This Row],[Revenue]]+pro[[#This Row],[AdminExp]]</f>
        <v>-185235.12099999998</v>
      </c>
      <c r="K8758" s="83">
        <f>pro[[#This Row],[Profit]]/pro[[#This Row],[Revenue]]</f>
        <v>71.600628126135447</v>
      </c>
      <c r="L8758" s="56">
        <f t="shared" si="136"/>
        <v>8</v>
      </c>
      <c r="M8758" s="82" t="str">
        <f>"Q"&amp;" "&amp;VLOOKUP(pro[[#This Row],[Period]],Mapping!A:B,2,0)</f>
        <v>Q 3</v>
      </c>
      <c r="N8758"/>
    </row>
    <row r="8759" spans="1:14" ht="14.25" x14ac:dyDescent="0.2">
      <c r="A8759" s="42" t="s">
        <v>29</v>
      </c>
      <c r="B8759" s="44" t="s">
        <v>37</v>
      </c>
      <c r="C8759" s="44" t="s">
        <v>60</v>
      </c>
      <c r="D8759" s="43">
        <v>12006.568000000001</v>
      </c>
      <c r="E8759" s="43">
        <v>-1323.098</v>
      </c>
      <c r="F8759" s="45">
        <v>-14970</v>
      </c>
      <c r="G8759" s="45">
        <v>-73240</v>
      </c>
      <c r="H8759" s="45">
        <v>-90510</v>
      </c>
      <c r="I8759" s="55">
        <f>pro[[#This Row],[Admin expenses 3]]+pro[[#This Row],[Admin expenses 2]]+pro[[#This Row],[Admin expenses 1]]+pro[[#This Row],[COGS]]</f>
        <v>-180043.098</v>
      </c>
      <c r="J8759" s="55">
        <f>pro[[#This Row],[Revenue]]+pro[[#This Row],[AdminExp]]</f>
        <v>-168036.53</v>
      </c>
      <c r="K8759" s="83">
        <f>pro[[#This Row],[Profit]]/pro[[#This Row],[Revenue]]</f>
        <v>-13.995384026476174</v>
      </c>
      <c r="L8759" s="56">
        <f t="shared" si="136"/>
        <v>8</v>
      </c>
      <c r="M8759" s="82" t="str">
        <f>"Q"&amp;" "&amp;VLOOKUP(pro[[#This Row],[Period]],Mapping!A:B,2,0)</f>
        <v>Q 3</v>
      </c>
      <c r="N8759"/>
    </row>
    <row r="8760" spans="1:14" ht="14.25" x14ac:dyDescent="0.2">
      <c r="A8760" s="42" t="s">
        <v>29</v>
      </c>
      <c r="B8760" s="44" t="s">
        <v>37</v>
      </c>
      <c r="C8760" s="44" t="s">
        <v>57</v>
      </c>
      <c r="D8760" s="43">
        <v>-4797.9609999999993</v>
      </c>
      <c r="E8760" s="43">
        <v>1591.3029999999999</v>
      </c>
      <c r="F8760" s="45">
        <v>-71100</v>
      </c>
      <c r="G8760" s="45">
        <v>-61670</v>
      </c>
      <c r="H8760" s="45">
        <v>-50810</v>
      </c>
      <c r="I8760" s="55">
        <f>pro[[#This Row],[Admin expenses 3]]+pro[[#This Row],[Admin expenses 2]]+pro[[#This Row],[Admin expenses 1]]+pro[[#This Row],[COGS]]</f>
        <v>-181988.69699999999</v>
      </c>
      <c r="J8760" s="55">
        <f>pro[[#This Row],[Revenue]]+pro[[#This Row],[AdminExp]]</f>
        <v>-186786.658</v>
      </c>
      <c r="K8760" s="83">
        <f>pro[[#This Row],[Profit]]/pro[[#This Row],[Revenue]]</f>
        <v>38.930424403199616</v>
      </c>
      <c r="L8760" s="56">
        <f t="shared" si="136"/>
        <v>8</v>
      </c>
      <c r="M8760" s="82" t="str">
        <f>"Q"&amp;" "&amp;VLOOKUP(pro[[#This Row],[Period]],Mapping!A:B,2,0)</f>
        <v>Q 3</v>
      </c>
      <c r="N8760"/>
    </row>
    <row r="8761" spans="1:14" ht="14.25" x14ac:dyDescent="0.2">
      <c r="A8761" s="42" t="s">
        <v>29</v>
      </c>
      <c r="B8761" s="44" t="s">
        <v>37</v>
      </c>
      <c r="C8761" s="44" t="s">
        <v>58</v>
      </c>
      <c r="D8761" s="43">
        <v>44638.649999999994</v>
      </c>
      <c r="E8761" s="43">
        <v>-26761.741999999998</v>
      </c>
      <c r="F8761" s="45">
        <v>-71310</v>
      </c>
      <c r="G8761" s="45">
        <v>-46450</v>
      </c>
      <c r="H8761" s="45">
        <v>-50860</v>
      </c>
      <c r="I8761" s="55">
        <f>pro[[#This Row],[Admin expenses 3]]+pro[[#This Row],[Admin expenses 2]]+pro[[#This Row],[Admin expenses 1]]+pro[[#This Row],[COGS]]</f>
        <v>-195381.742</v>
      </c>
      <c r="J8761" s="55">
        <f>pro[[#This Row],[Revenue]]+pro[[#This Row],[AdminExp]]</f>
        <v>-150743.092</v>
      </c>
      <c r="K8761" s="83">
        <f>pro[[#This Row],[Profit]]/pro[[#This Row],[Revenue]]</f>
        <v>-3.376963505840791</v>
      </c>
      <c r="L8761" s="56">
        <f t="shared" si="136"/>
        <v>8</v>
      </c>
      <c r="M8761" s="82" t="str">
        <f>"Q"&amp;" "&amp;VLOOKUP(pro[[#This Row],[Period]],Mapping!A:B,2,0)</f>
        <v>Q 3</v>
      </c>
      <c r="N8761"/>
    </row>
    <row r="8762" spans="1:14" ht="14.25" x14ac:dyDescent="0.2">
      <c r="A8762" s="42" t="s">
        <v>29</v>
      </c>
      <c r="B8762" s="44" t="s">
        <v>37</v>
      </c>
      <c r="C8762" s="44" t="s">
        <v>59</v>
      </c>
      <c r="D8762" s="43">
        <v>75910.799999999988</v>
      </c>
      <c r="E8762" s="43">
        <v>-60339.054999999993</v>
      </c>
      <c r="F8762" s="45">
        <v>-78530</v>
      </c>
      <c r="G8762" s="45">
        <v>-61920</v>
      </c>
      <c r="H8762" s="45">
        <v>-28770</v>
      </c>
      <c r="I8762" s="55">
        <f>pro[[#This Row],[Admin expenses 3]]+pro[[#This Row],[Admin expenses 2]]+pro[[#This Row],[Admin expenses 1]]+pro[[#This Row],[COGS]]</f>
        <v>-229559.05499999999</v>
      </c>
      <c r="J8762" s="55">
        <f>pro[[#This Row],[Revenue]]+pro[[#This Row],[AdminExp]]</f>
        <v>-153648.255</v>
      </c>
      <c r="K8762" s="83">
        <f>pro[[#This Row],[Profit]]/pro[[#This Row],[Revenue]]</f>
        <v>-2.0240631767811696</v>
      </c>
      <c r="L8762" s="56">
        <f t="shared" si="136"/>
        <v>8</v>
      </c>
      <c r="M8762" s="82" t="str">
        <f>"Q"&amp;" "&amp;VLOOKUP(pro[[#This Row],[Period]],Mapping!A:B,2,0)</f>
        <v>Q 3</v>
      </c>
      <c r="N8762"/>
    </row>
    <row r="8763" spans="1:14" ht="14.25" x14ac:dyDescent="0.2">
      <c r="A8763" s="42" t="s">
        <v>29</v>
      </c>
      <c r="B8763" s="44" t="s">
        <v>37</v>
      </c>
      <c r="C8763" s="44" t="s">
        <v>60</v>
      </c>
      <c r="D8763" s="43">
        <v>100225.55199999998</v>
      </c>
      <c r="E8763" s="43">
        <v>-153502.93</v>
      </c>
      <c r="F8763" s="45">
        <v>-56380</v>
      </c>
      <c r="G8763" s="45">
        <v>-87630</v>
      </c>
      <c r="H8763" s="45">
        <v>-53700</v>
      </c>
      <c r="I8763" s="55">
        <f>pro[[#This Row],[Admin expenses 3]]+pro[[#This Row],[Admin expenses 2]]+pro[[#This Row],[Admin expenses 1]]+pro[[#This Row],[COGS]]</f>
        <v>-351212.93</v>
      </c>
      <c r="J8763" s="55">
        <f>pro[[#This Row],[Revenue]]+pro[[#This Row],[AdminExp]]</f>
        <v>-250987.37800000003</v>
      </c>
      <c r="K8763" s="83">
        <f>pro[[#This Row],[Profit]]/pro[[#This Row],[Revenue]]</f>
        <v>-2.5042254494143377</v>
      </c>
      <c r="L8763" s="56">
        <f t="shared" si="136"/>
        <v>8</v>
      </c>
      <c r="M8763" s="82" t="str">
        <f>"Q"&amp;" "&amp;VLOOKUP(pro[[#This Row],[Period]],Mapping!A:B,2,0)</f>
        <v>Q 3</v>
      </c>
      <c r="N8763"/>
    </row>
    <row r="8764" spans="1:14" ht="14.25" x14ac:dyDescent="0.2">
      <c r="A8764" s="42" t="s">
        <v>29</v>
      </c>
      <c r="B8764" s="44" t="s">
        <v>37</v>
      </c>
      <c r="C8764" s="44" t="s">
        <v>57</v>
      </c>
      <c r="D8764" s="43">
        <v>26301274.544999998</v>
      </c>
      <c r="E8764" s="43">
        <v>-30302423.465999998</v>
      </c>
      <c r="F8764" s="45">
        <v>-88820</v>
      </c>
      <c r="G8764" s="45">
        <v>-24370</v>
      </c>
      <c r="H8764" s="45">
        <v>-98150</v>
      </c>
      <c r="I8764" s="55">
        <f>pro[[#This Row],[Admin expenses 3]]+pro[[#This Row],[Admin expenses 2]]+pro[[#This Row],[Admin expenses 1]]+pro[[#This Row],[COGS]]</f>
        <v>-30513763.465999998</v>
      </c>
      <c r="J8764" s="55">
        <f>pro[[#This Row],[Revenue]]+pro[[#This Row],[AdminExp]]</f>
        <v>-4212488.9210000001</v>
      </c>
      <c r="K8764" s="83">
        <f>pro[[#This Row],[Profit]]/pro[[#This Row],[Revenue]]</f>
        <v>-0.16016291962553636</v>
      </c>
      <c r="L8764" s="56">
        <f t="shared" si="136"/>
        <v>8</v>
      </c>
      <c r="M8764" s="82" t="str">
        <f>"Q"&amp;" "&amp;VLOOKUP(pro[[#This Row],[Period]],Mapping!A:B,2,0)</f>
        <v>Q 3</v>
      </c>
      <c r="N8764"/>
    </row>
    <row r="8765" spans="1:14" ht="14.25" x14ac:dyDescent="0.2">
      <c r="A8765" s="42" t="s">
        <v>29</v>
      </c>
      <c r="B8765" s="44" t="s">
        <v>37</v>
      </c>
      <c r="C8765" s="44" t="s">
        <v>58</v>
      </c>
      <c r="D8765" s="43">
        <v>136020.52799999999</v>
      </c>
      <c r="E8765" s="43">
        <v>-17372.151999999998</v>
      </c>
      <c r="F8765" s="45">
        <v>-101810</v>
      </c>
      <c r="G8765" s="45">
        <v>-60890</v>
      </c>
      <c r="H8765" s="45">
        <v>-75170</v>
      </c>
      <c r="I8765" s="55">
        <f>pro[[#This Row],[Admin expenses 3]]+pro[[#This Row],[Admin expenses 2]]+pro[[#This Row],[Admin expenses 1]]+pro[[#This Row],[COGS]]</f>
        <v>-255242.152</v>
      </c>
      <c r="J8765" s="55">
        <f>pro[[#This Row],[Revenue]]+pro[[#This Row],[AdminExp]]</f>
        <v>-119221.62400000001</v>
      </c>
      <c r="K8765" s="83">
        <f>pro[[#This Row],[Profit]]/pro[[#This Row],[Revenue]]</f>
        <v>-0.87649728870336407</v>
      </c>
      <c r="L8765" s="56">
        <f t="shared" si="136"/>
        <v>8</v>
      </c>
      <c r="M8765" s="82" t="str">
        <f>"Q"&amp;" "&amp;VLOOKUP(pro[[#This Row],[Period]],Mapping!A:B,2,0)</f>
        <v>Q 3</v>
      </c>
      <c r="N8765"/>
    </row>
    <row r="8766" spans="1:14" ht="14.25" x14ac:dyDescent="0.2">
      <c r="A8766" s="42" t="s">
        <v>29</v>
      </c>
      <c r="B8766" s="44" t="s">
        <v>37</v>
      </c>
      <c r="C8766" s="44" t="s">
        <v>59</v>
      </c>
      <c r="D8766" s="43">
        <v>138764.94099999999</v>
      </c>
      <c r="E8766" s="43">
        <v>-10599.882999999998</v>
      </c>
      <c r="F8766" s="45">
        <v>-52310</v>
      </c>
      <c r="G8766" s="45">
        <v>-76530</v>
      </c>
      <c r="H8766" s="45">
        <v>-23340</v>
      </c>
      <c r="I8766" s="55">
        <f>pro[[#This Row],[Admin expenses 3]]+pro[[#This Row],[Admin expenses 2]]+pro[[#This Row],[Admin expenses 1]]+pro[[#This Row],[COGS]]</f>
        <v>-162779.883</v>
      </c>
      <c r="J8766" s="55">
        <f>pro[[#This Row],[Revenue]]+pro[[#This Row],[AdminExp]]</f>
        <v>-24014.94200000001</v>
      </c>
      <c r="K8766" s="83">
        <f>pro[[#This Row],[Profit]]/pro[[#This Row],[Revenue]]</f>
        <v>-0.17306202724505185</v>
      </c>
      <c r="L8766" s="56">
        <f t="shared" si="136"/>
        <v>8</v>
      </c>
      <c r="M8766" s="82" t="str">
        <f>"Q"&amp;" "&amp;VLOOKUP(pro[[#This Row],[Period]],Mapping!A:B,2,0)</f>
        <v>Q 3</v>
      </c>
      <c r="N8766"/>
    </row>
    <row r="8767" spans="1:14" ht="14.25" x14ac:dyDescent="0.2">
      <c r="A8767" s="42" t="s">
        <v>29</v>
      </c>
      <c r="B8767" s="44" t="s">
        <v>37</v>
      </c>
      <c r="C8767" s="44" t="s">
        <v>60</v>
      </c>
      <c r="D8767" s="43">
        <v>67495.000999999989</v>
      </c>
      <c r="E8767" s="43">
        <v>-11143.460999999999</v>
      </c>
      <c r="F8767" s="45">
        <v>-50440</v>
      </c>
      <c r="G8767" s="45">
        <v>-52390</v>
      </c>
      <c r="H8767" s="45">
        <v>-14050</v>
      </c>
      <c r="I8767" s="55">
        <f>pro[[#This Row],[Admin expenses 3]]+pro[[#This Row],[Admin expenses 2]]+pro[[#This Row],[Admin expenses 1]]+pro[[#This Row],[COGS]]</f>
        <v>-128023.461</v>
      </c>
      <c r="J8767" s="55">
        <f>pro[[#This Row],[Revenue]]+pro[[#This Row],[AdminExp]]</f>
        <v>-60528.460000000006</v>
      </c>
      <c r="K8767" s="83">
        <f>pro[[#This Row],[Profit]]/pro[[#This Row],[Revenue]]</f>
        <v>-0.89678434110994409</v>
      </c>
      <c r="L8767" s="56">
        <f t="shared" si="136"/>
        <v>8</v>
      </c>
      <c r="M8767" s="82" t="str">
        <f>"Q"&amp;" "&amp;VLOOKUP(pro[[#This Row],[Period]],Mapping!A:B,2,0)</f>
        <v>Q 3</v>
      </c>
      <c r="N8767"/>
    </row>
    <row r="8768" spans="1:14" ht="14.25" x14ac:dyDescent="0.2">
      <c r="A8768" s="42" t="s">
        <v>29</v>
      </c>
      <c r="B8768" s="44" t="s">
        <v>37</v>
      </c>
      <c r="C8768" s="44" t="s">
        <v>57</v>
      </c>
      <c r="D8768" s="43">
        <v>139675.87199999997</v>
      </c>
      <c r="E8768" s="43">
        <v>-10424.322999999999</v>
      </c>
      <c r="F8768" s="45">
        <v>-86200</v>
      </c>
      <c r="G8768" s="45">
        <v>-81120</v>
      </c>
      <c r="H8768" s="45">
        <v>-87550</v>
      </c>
      <c r="I8768" s="55">
        <f>pro[[#This Row],[Admin expenses 3]]+pro[[#This Row],[Admin expenses 2]]+pro[[#This Row],[Admin expenses 1]]+pro[[#This Row],[COGS]]</f>
        <v>-265294.32299999997</v>
      </c>
      <c r="J8768" s="55">
        <f>pro[[#This Row],[Revenue]]+pro[[#This Row],[AdminExp]]</f>
        <v>-125618.451</v>
      </c>
      <c r="K8768" s="83">
        <f>pro[[#This Row],[Profit]]/pro[[#This Row],[Revenue]]</f>
        <v>-0.89935684095818658</v>
      </c>
      <c r="L8768" s="56">
        <f t="shared" si="136"/>
        <v>8</v>
      </c>
      <c r="M8768" s="82" t="str">
        <f>"Q"&amp;" "&amp;VLOOKUP(pro[[#This Row],[Period]],Mapping!A:B,2,0)</f>
        <v>Q 3</v>
      </c>
      <c r="N8768"/>
    </row>
    <row r="8769" spans="1:14" ht="14.25" x14ac:dyDescent="0.2">
      <c r="A8769" s="42" t="s">
        <v>29</v>
      </c>
      <c r="B8769" s="44" t="s">
        <v>37</v>
      </c>
      <c r="C8769" s="44" t="s">
        <v>58</v>
      </c>
      <c r="D8769" s="43">
        <v>76017.899999999994</v>
      </c>
      <c r="E8769" s="43">
        <v>-5687.954999999999</v>
      </c>
      <c r="F8769" s="45">
        <v>-19540</v>
      </c>
      <c r="G8769" s="45">
        <v>-57630</v>
      </c>
      <c r="H8769" s="45">
        <v>-49820</v>
      </c>
      <c r="I8769" s="55">
        <f>pro[[#This Row],[Admin expenses 3]]+pro[[#This Row],[Admin expenses 2]]+pro[[#This Row],[Admin expenses 1]]+pro[[#This Row],[COGS]]</f>
        <v>-132677.95499999999</v>
      </c>
      <c r="J8769" s="55">
        <f>pro[[#This Row],[Revenue]]+pro[[#This Row],[AdminExp]]</f>
        <v>-56660.054999999993</v>
      </c>
      <c r="K8769" s="83">
        <f>pro[[#This Row],[Profit]]/pro[[#This Row],[Revenue]]</f>
        <v>-0.74535148958337438</v>
      </c>
      <c r="L8769" s="56">
        <f t="shared" si="136"/>
        <v>8</v>
      </c>
      <c r="M8769" s="82" t="str">
        <f>"Q"&amp;" "&amp;VLOOKUP(pro[[#This Row],[Period]],Mapping!A:B,2,0)</f>
        <v>Q 3</v>
      </c>
      <c r="N8769"/>
    </row>
    <row r="8770" spans="1:14" ht="14.25" x14ac:dyDescent="0.2">
      <c r="A8770" s="42" t="s">
        <v>29</v>
      </c>
      <c r="B8770" s="44" t="s">
        <v>37</v>
      </c>
      <c r="C8770" s="44" t="s">
        <v>59</v>
      </c>
      <c r="D8770" s="43">
        <v>58717.875999999989</v>
      </c>
      <c r="E8770" s="43">
        <v>-4059.72</v>
      </c>
      <c r="F8770" s="45">
        <v>-84690</v>
      </c>
      <c r="G8770" s="45">
        <v>-81500</v>
      </c>
      <c r="H8770" s="45">
        <v>-24520</v>
      </c>
      <c r="I8770" s="55">
        <f>pro[[#This Row],[Admin expenses 3]]+pro[[#This Row],[Admin expenses 2]]+pro[[#This Row],[Admin expenses 1]]+pro[[#This Row],[COGS]]</f>
        <v>-194769.72</v>
      </c>
      <c r="J8770" s="55">
        <f>pro[[#This Row],[Revenue]]+pro[[#This Row],[AdminExp]]</f>
        <v>-136051.84400000001</v>
      </c>
      <c r="K8770" s="83">
        <f>pro[[#This Row],[Profit]]/pro[[#This Row],[Revenue]]</f>
        <v>-2.3170430074820834</v>
      </c>
      <c r="L8770" s="56">
        <f t="shared" ref="L8770:L8833" si="137">MONTH(DATEVALUE(A8770&amp;"1"))</f>
        <v>8</v>
      </c>
      <c r="M8770" s="82" t="str">
        <f>"Q"&amp;" "&amp;VLOOKUP(pro[[#This Row],[Period]],Mapping!A:B,2,0)</f>
        <v>Q 3</v>
      </c>
      <c r="N8770"/>
    </row>
    <row r="8771" spans="1:14" ht="14.25" x14ac:dyDescent="0.2">
      <c r="A8771" s="42" t="s">
        <v>29</v>
      </c>
      <c r="B8771" s="44" t="s">
        <v>37</v>
      </c>
      <c r="C8771" s="44" t="s">
        <v>60</v>
      </c>
      <c r="D8771" s="43">
        <v>78772.337</v>
      </c>
      <c r="E8771" s="43">
        <v>-4674.1309999999994</v>
      </c>
      <c r="F8771" s="45">
        <v>-96480</v>
      </c>
      <c r="G8771" s="45">
        <v>-67540</v>
      </c>
      <c r="H8771" s="45">
        <v>-51460</v>
      </c>
      <c r="I8771" s="55">
        <f>pro[[#This Row],[Admin expenses 3]]+pro[[#This Row],[Admin expenses 2]]+pro[[#This Row],[Admin expenses 1]]+pro[[#This Row],[COGS]]</f>
        <v>-220154.13099999999</v>
      </c>
      <c r="J8771" s="55">
        <f>pro[[#This Row],[Revenue]]+pro[[#This Row],[AdminExp]]</f>
        <v>-141381.79399999999</v>
      </c>
      <c r="K8771" s="83">
        <f>pro[[#This Row],[Profit]]/pro[[#This Row],[Revenue]]</f>
        <v>-1.7948152788713123</v>
      </c>
      <c r="L8771" s="56">
        <f t="shared" si="137"/>
        <v>8</v>
      </c>
      <c r="M8771" s="82" t="str">
        <f>"Q"&amp;" "&amp;VLOOKUP(pro[[#This Row],[Period]],Mapping!A:B,2,0)</f>
        <v>Q 3</v>
      </c>
      <c r="N8771"/>
    </row>
    <row r="8772" spans="1:14" ht="14.25" x14ac:dyDescent="0.2">
      <c r="A8772" s="42" t="s">
        <v>29</v>
      </c>
      <c r="B8772" s="44" t="s">
        <v>37</v>
      </c>
      <c r="C8772" s="44" t="s">
        <v>57</v>
      </c>
      <c r="D8772" s="43">
        <v>10072.243999999999</v>
      </c>
      <c r="E8772" s="43">
        <v>-15352.393</v>
      </c>
      <c r="F8772" s="45">
        <v>-73650</v>
      </c>
      <c r="G8772" s="45">
        <v>-85140</v>
      </c>
      <c r="H8772" s="45">
        <v>-26350</v>
      </c>
      <c r="I8772" s="55">
        <f>pro[[#This Row],[Admin expenses 3]]+pro[[#This Row],[Admin expenses 2]]+pro[[#This Row],[Admin expenses 1]]+pro[[#This Row],[COGS]]</f>
        <v>-200492.39300000001</v>
      </c>
      <c r="J8772" s="55">
        <f>pro[[#This Row],[Revenue]]+pro[[#This Row],[AdminExp]]</f>
        <v>-190420.149</v>
      </c>
      <c r="K8772" s="83">
        <f>pro[[#This Row],[Profit]]/pro[[#This Row],[Revenue]]</f>
        <v>-18.905434479148841</v>
      </c>
      <c r="L8772" s="56">
        <f t="shared" si="137"/>
        <v>8</v>
      </c>
      <c r="M8772" s="82" t="str">
        <f>"Q"&amp;" "&amp;VLOOKUP(pro[[#This Row],[Period]],Mapping!A:B,2,0)</f>
        <v>Q 3</v>
      </c>
      <c r="N8772"/>
    </row>
    <row r="8773" spans="1:14" ht="14.25" x14ac:dyDescent="0.2">
      <c r="A8773" s="42" t="s">
        <v>29</v>
      </c>
      <c r="B8773" s="44" t="s">
        <v>37</v>
      </c>
      <c r="C8773" s="44" t="s">
        <v>57</v>
      </c>
      <c r="D8773" s="43">
        <v>6189769.2149999989</v>
      </c>
      <c r="E8773" s="43">
        <v>-350424.17899999995</v>
      </c>
      <c r="F8773" s="45">
        <v>-102130</v>
      </c>
      <c r="G8773" s="45">
        <v>-58810</v>
      </c>
      <c r="H8773" s="45">
        <v>-99140</v>
      </c>
      <c r="I8773" s="55">
        <f>pro[[#This Row],[Admin expenses 3]]+pro[[#This Row],[Admin expenses 2]]+pro[[#This Row],[Admin expenses 1]]+pro[[#This Row],[COGS]]</f>
        <v>-610504.179</v>
      </c>
      <c r="J8773" s="55">
        <f>pro[[#This Row],[Revenue]]+pro[[#This Row],[AdminExp]]</f>
        <v>5579265.0359999985</v>
      </c>
      <c r="K8773" s="83">
        <f>pro[[#This Row],[Profit]]/pro[[#This Row],[Revenue]]</f>
        <v>0.90136883011396729</v>
      </c>
      <c r="L8773" s="56">
        <f t="shared" si="137"/>
        <v>8</v>
      </c>
      <c r="M8773" s="82" t="str">
        <f>"Q"&amp;" "&amp;VLOOKUP(pro[[#This Row],[Period]],Mapping!A:B,2,0)</f>
        <v>Q 3</v>
      </c>
      <c r="N8773"/>
    </row>
    <row r="8774" spans="1:14" ht="14.25" x14ac:dyDescent="0.2">
      <c r="A8774" s="42" t="s">
        <v>29</v>
      </c>
      <c r="B8774" s="44" t="s">
        <v>37</v>
      </c>
      <c r="C8774" s="44" t="s">
        <v>58</v>
      </c>
      <c r="D8774" s="43">
        <v>11722.857999999998</v>
      </c>
      <c r="E8774" s="43">
        <v>-2224.0189999999998</v>
      </c>
      <c r="F8774" s="45">
        <v>-78470</v>
      </c>
      <c r="G8774" s="45">
        <v>-75390</v>
      </c>
      <c r="H8774" s="45">
        <v>-61670</v>
      </c>
      <c r="I8774" s="55">
        <f>pro[[#This Row],[Admin expenses 3]]+pro[[#This Row],[Admin expenses 2]]+pro[[#This Row],[Admin expenses 1]]+pro[[#This Row],[COGS]]</f>
        <v>-217754.019</v>
      </c>
      <c r="J8774" s="55">
        <f>pro[[#This Row],[Revenue]]+pro[[#This Row],[AdminExp]]</f>
        <v>-206031.16099999999</v>
      </c>
      <c r="K8774" s="83">
        <f>pro[[#This Row],[Profit]]/pro[[#This Row],[Revenue]]</f>
        <v>-17.575164776371089</v>
      </c>
      <c r="L8774" s="56">
        <f t="shared" si="137"/>
        <v>8</v>
      </c>
      <c r="M8774" s="82" t="str">
        <f>"Q"&amp;" "&amp;VLOOKUP(pro[[#This Row],[Period]],Mapping!A:B,2,0)</f>
        <v>Q 3</v>
      </c>
      <c r="N8774"/>
    </row>
    <row r="8775" spans="1:14" ht="14.25" x14ac:dyDescent="0.2">
      <c r="A8775" s="42" t="s">
        <v>29</v>
      </c>
      <c r="B8775" s="44" t="s">
        <v>37</v>
      </c>
      <c r="C8775" s="44" t="s">
        <v>59</v>
      </c>
      <c r="D8775" s="43">
        <v>5942.579999999999</v>
      </c>
      <c r="E8775" s="43">
        <v>-8651.6219999999994</v>
      </c>
      <c r="F8775" s="45">
        <v>-19740</v>
      </c>
      <c r="G8775" s="45">
        <v>-47680</v>
      </c>
      <c r="H8775" s="45">
        <v>-84810</v>
      </c>
      <c r="I8775" s="55">
        <f>pro[[#This Row],[Admin expenses 3]]+pro[[#This Row],[Admin expenses 2]]+pro[[#This Row],[Admin expenses 1]]+pro[[#This Row],[COGS]]</f>
        <v>-160881.622</v>
      </c>
      <c r="J8775" s="55">
        <f>pro[[#This Row],[Revenue]]+pro[[#This Row],[AdminExp]]</f>
        <v>-154939.04200000002</v>
      </c>
      <c r="K8775" s="83">
        <f>pro[[#This Row],[Profit]]/pro[[#This Row],[Revenue]]</f>
        <v>-26.072689303299246</v>
      </c>
      <c r="L8775" s="56">
        <f t="shared" si="137"/>
        <v>8</v>
      </c>
      <c r="M8775" s="82" t="str">
        <f>"Q"&amp;" "&amp;VLOOKUP(pro[[#This Row],[Period]],Mapping!A:B,2,0)</f>
        <v>Q 3</v>
      </c>
      <c r="N8775"/>
    </row>
    <row r="8776" spans="1:14" ht="14.25" x14ac:dyDescent="0.2">
      <c r="A8776" s="42" t="s">
        <v>29</v>
      </c>
      <c r="B8776" s="44" t="s">
        <v>37</v>
      </c>
      <c r="C8776" s="44" t="s">
        <v>57</v>
      </c>
      <c r="D8776" s="43">
        <v>7570.5140000000001</v>
      </c>
      <c r="E8776" s="43">
        <v>-4300.6949999999997</v>
      </c>
      <c r="F8776" s="45">
        <v>-23220</v>
      </c>
      <c r="G8776" s="45">
        <v>-37020</v>
      </c>
      <c r="H8776" s="45">
        <v>-35240</v>
      </c>
      <c r="I8776" s="55">
        <f>pro[[#This Row],[Admin expenses 3]]+pro[[#This Row],[Admin expenses 2]]+pro[[#This Row],[Admin expenses 1]]+pro[[#This Row],[COGS]]</f>
        <v>-99780.695000000007</v>
      </c>
      <c r="J8776" s="55">
        <f>pro[[#This Row],[Revenue]]+pro[[#This Row],[AdminExp]]</f>
        <v>-92210.181000000011</v>
      </c>
      <c r="K8776" s="83">
        <f>pro[[#This Row],[Profit]]/pro[[#This Row],[Revenue]]</f>
        <v>-12.180174424087983</v>
      </c>
      <c r="L8776" s="56">
        <f t="shared" si="137"/>
        <v>8</v>
      </c>
      <c r="M8776" s="82" t="str">
        <f>"Q"&amp;" "&amp;VLOOKUP(pro[[#This Row],[Period]],Mapping!A:B,2,0)</f>
        <v>Q 3</v>
      </c>
      <c r="N8776"/>
    </row>
    <row r="8777" spans="1:14" ht="14.25" x14ac:dyDescent="0.2">
      <c r="A8777" s="42" t="s">
        <v>29</v>
      </c>
      <c r="B8777" s="44" t="s">
        <v>37</v>
      </c>
      <c r="C8777" s="44" t="s">
        <v>58</v>
      </c>
      <c r="D8777" s="43">
        <v>951.60799999999995</v>
      </c>
      <c r="E8777" s="43">
        <v>-1434.538</v>
      </c>
      <c r="F8777" s="45">
        <v>-104090</v>
      </c>
      <c r="G8777" s="45">
        <v>-92760</v>
      </c>
      <c r="H8777" s="45">
        <v>-107770</v>
      </c>
      <c r="I8777" s="55">
        <f>pro[[#This Row],[Admin expenses 3]]+pro[[#This Row],[Admin expenses 2]]+pro[[#This Row],[Admin expenses 1]]+pro[[#This Row],[COGS]]</f>
        <v>-306054.538</v>
      </c>
      <c r="J8777" s="55">
        <f>pro[[#This Row],[Revenue]]+pro[[#This Row],[AdminExp]]</f>
        <v>-305102.93</v>
      </c>
      <c r="K8777" s="83">
        <f>pro[[#This Row],[Profit]]/pro[[#This Row],[Revenue]]</f>
        <v>-320.61829030441106</v>
      </c>
      <c r="L8777" s="56">
        <f t="shared" si="137"/>
        <v>8</v>
      </c>
      <c r="M8777" s="82" t="str">
        <f>"Q"&amp;" "&amp;VLOOKUP(pro[[#This Row],[Period]],Mapping!A:B,2,0)</f>
        <v>Q 3</v>
      </c>
      <c r="N8777"/>
    </row>
    <row r="8778" spans="1:14" ht="14.25" x14ac:dyDescent="0.2">
      <c r="A8778" s="42" t="s">
        <v>29</v>
      </c>
      <c r="B8778" s="44" t="s">
        <v>37</v>
      </c>
      <c r="C8778" s="44" t="s">
        <v>59</v>
      </c>
      <c r="D8778" s="43">
        <v>152964.76999999999</v>
      </c>
      <c r="E8778" s="43">
        <v>-71675.806999999986</v>
      </c>
      <c r="F8778" s="45">
        <v>-19910</v>
      </c>
      <c r="G8778" s="45">
        <v>-78560</v>
      </c>
      <c r="H8778" s="45">
        <v>-30510</v>
      </c>
      <c r="I8778" s="55">
        <f>pro[[#This Row],[Admin expenses 3]]+pro[[#This Row],[Admin expenses 2]]+pro[[#This Row],[Admin expenses 1]]+pro[[#This Row],[COGS]]</f>
        <v>-200655.80699999997</v>
      </c>
      <c r="J8778" s="55">
        <f>pro[[#This Row],[Revenue]]+pro[[#This Row],[AdminExp]]</f>
        <v>-47691.036999999982</v>
      </c>
      <c r="K8778" s="83">
        <f>pro[[#This Row],[Profit]]/pro[[#This Row],[Revenue]]</f>
        <v>-0.31177791461393356</v>
      </c>
      <c r="L8778" s="56">
        <f t="shared" si="137"/>
        <v>8</v>
      </c>
      <c r="M8778" s="82" t="str">
        <f>"Q"&amp;" "&amp;VLOOKUP(pro[[#This Row],[Period]],Mapping!A:B,2,0)</f>
        <v>Q 3</v>
      </c>
      <c r="N8778"/>
    </row>
    <row r="8779" spans="1:14" ht="14.25" x14ac:dyDescent="0.2">
      <c r="A8779" s="42" t="s">
        <v>29</v>
      </c>
      <c r="B8779" s="44" t="s">
        <v>37</v>
      </c>
      <c r="C8779" s="44" t="s">
        <v>57</v>
      </c>
      <c r="D8779" s="43">
        <v>-116900.196</v>
      </c>
      <c r="E8779" s="43">
        <v>11468.981999999998</v>
      </c>
      <c r="F8779" s="45">
        <v>-80160</v>
      </c>
      <c r="G8779" s="45">
        <v>-35560</v>
      </c>
      <c r="H8779" s="45">
        <v>-22960</v>
      </c>
      <c r="I8779" s="55">
        <f>pro[[#This Row],[Admin expenses 3]]+pro[[#This Row],[Admin expenses 2]]+pro[[#This Row],[Admin expenses 1]]+pro[[#This Row],[COGS]]</f>
        <v>-127211.018</v>
      </c>
      <c r="J8779" s="55">
        <f>pro[[#This Row],[Revenue]]+pro[[#This Row],[AdminExp]]</f>
        <v>-244111.21399999998</v>
      </c>
      <c r="K8779" s="83">
        <f>pro[[#This Row],[Profit]]/pro[[#This Row],[Revenue]]</f>
        <v>2.0882019222619608</v>
      </c>
      <c r="L8779" s="56">
        <f t="shared" si="137"/>
        <v>8</v>
      </c>
      <c r="M8779" s="82" t="str">
        <f>"Q"&amp;" "&amp;VLOOKUP(pro[[#This Row],[Period]],Mapping!A:B,2,0)</f>
        <v>Q 3</v>
      </c>
      <c r="N8779"/>
    </row>
    <row r="8780" spans="1:14" ht="14.25" x14ac:dyDescent="0.2">
      <c r="A8780" s="42" t="s">
        <v>29</v>
      </c>
      <c r="B8780" s="44" t="s">
        <v>37</v>
      </c>
      <c r="C8780" s="44" t="s">
        <v>58</v>
      </c>
      <c r="D8780" s="43">
        <v>12325.278</v>
      </c>
      <c r="E8780" s="43">
        <v>-1281.1889999999999</v>
      </c>
      <c r="F8780" s="45">
        <v>-102000</v>
      </c>
      <c r="G8780" s="45">
        <v>-105810</v>
      </c>
      <c r="H8780" s="45">
        <v>-41050</v>
      </c>
      <c r="I8780" s="55">
        <f>pro[[#This Row],[Admin expenses 3]]+pro[[#This Row],[Admin expenses 2]]+pro[[#This Row],[Admin expenses 1]]+pro[[#This Row],[COGS]]</f>
        <v>-250141.18900000001</v>
      </c>
      <c r="J8780" s="55">
        <f>pro[[#This Row],[Revenue]]+pro[[#This Row],[AdminExp]]</f>
        <v>-237815.91100000002</v>
      </c>
      <c r="K8780" s="83">
        <f>pro[[#This Row],[Profit]]/pro[[#This Row],[Revenue]]</f>
        <v>-19.294973387212849</v>
      </c>
      <c r="L8780" s="56">
        <f t="shared" si="137"/>
        <v>8</v>
      </c>
      <c r="M8780" s="82" t="str">
        <f>"Q"&amp;" "&amp;VLOOKUP(pro[[#This Row],[Period]],Mapping!A:B,2,0)</f>
        <v>Q 3</v>
      </c>
      <c r="N8780"/>
    </row>
    <row r="8781" spans="1:14" ht="14.25" x14ac:dyDescent="0.2">
      <c r="A8781" s="42" t="s">
        <v>29</v>
      </c>
      <c r="B8781" s="44" t="s">
        <v>37</v>
      </c>
      <c r="C8781" s="44" t="s">
        <v>59</v>
      </c>
      <c r="D8781" s="43">
        <v>277755.85599999997</v>
      </c>
      <c r="E8781" s="43">
        <v>-63407.19</v>
      </c>
      <c r="F8781" s="45">
        <v>-98120</v>
      </c>
      <c r="G8781" s="45">
        <v>-69830</v>
      </c>
      <c r="H8781" s="45">
        <v>-87720</v>
      </c>
      <c r="I8781" s="55">
        <f>pro[[#This Row],[Admin expenses 3]]+pro[[#This Row],[Admin expenses 2]]+pro[[#This Row],[Admin expenses 1]]+pro[[#This Row],[COGS]]</f>
        <v>-319077.19</v>
      </c>
      <c r="J8781" s="55">
        <f>pro[[#This Row],[Revenue]]+pro[[#This Row],[AdminExp]]</f>
        <v>-41321.334000000032</v>
      </c>
      <c r="K8781" s="83">
        <f>pro[[#This Row],[Profit]]/pro[[#This Row],[Revenue]]</f>
        <v>-0.14876854297538208</v>
      </c>
      <c r="L8781" s="56">
        <f t="shared" si="137"/>
        <v>8</v>
      </c>
      <c r="M8781" s="82" t="str">
        <f>"Q"&amp;" "&amp;VLOOKUP(pro[[#This Row],[Period]],Mapping!A:B,2,0)</f>
        <v>Q 3</v>
      </c>
      <c r="N8781"/>
    </row>
    <row r="8782" spans="1:14" ht="14.25" x14ac:dyDescent="0.2">
      <c r="A8782" s="42" t="s">
        <v>29</v>
      </c>
      <c r="B8782" s="44" t="s">
        <v>37</v>
      </c>
      <c r="C8782" s="44" t="s">
        <v>57</v>
      </c>
      <c r="D8782" s="43">
        <v>5591.11</v>
      </c>
      <c r="E8782" s="43">
        <v>-6297.8369999999995</v>
      </c>
      <c r="F8782" s="45">
        <v>-37890</v>
      </c>
      <c r="G8782" s="45">
        <v>-48700</v>
      </c>
      <c r="H8782" s="45">
        <v>-95120</v>
      </c>
      <c r="I8782" s="55">
        <f>pro[[#This Row],[Admin expenses 3]]+pro[[#This Row],[Admin expenses 2]]+pro[[#This Row],[Admin expenses 1]]+pro[[#This Row],[COGS]]</f>
        <v>-188007.837</v>
      </c>
      <c r="J8782" s="55">
        <f>pro[[#This Row],[Revenue]]+pro[[#This Row],[AdminExp]]</f>
        <v>-182416.72700000001</v>
      </c>
      <c r="K8782" s="83">
        <f>pro[[#This Row],[Profit]]/pro[[#This Row],[Revenue]]</f>
        <v>-32.626209643523381</v>
      </c>
      <c r="L8782" s="56">
        <f t="shared" si="137"/>
        <v>8</v>
      </c>
      <c r="M8782" s="82" t="str">
        <f>"Q"&amp;" "&amp;VLOOKUP(pro[[#This Row],[Period]],Mapping!A:B,2,0)</f>
        <v>Q 3</v>
      </c>
      <c r="N8782"/>
    </row>
    <row r="8783" spans="1:14" ht="14.25" x14ac:dyDescent="0.2">
      <c r="A8783" s="42" t="s">
        <v>29</v>
      </c>
      <c r="B8783" s="44" t="s">
        <v>37</v>
      </c>
      <c r="C8783" s="44" t="s">
        <v>57</v>
      </c>
      <c r="D8783" s="43">
        <v>13115.431</v>
      </c>
      <c r="E8783" s="43">
        <v>-8113.2239999999993</v>
      </c>
      <c r="F8783" s="45">
        <v>-75860</v>
      </c>
      <c r="G8783" s="45">
        <v>-49390</v>
      </c>
      <c r="H8783" s="45">
        <v>-86370</v>
      </c>
      <c r="I8783" s="55">
        <f>pro[[#This Row],[Admin expenses 3]]+pro[[#This Row],[Admin expenses 2]]+pro[[#This Row],[Admin expenses 1]]+pro[[#This Row],[COGS]]</f>
        <v>-219733.22399999999</v>
      </c>
      <c r="J8783" s="55">
        <f>pro[[#This Row],[Revenue]]+pro[[#This Row],[AdminExp]]</f>
        <v>-206617.79299999998</v>
      </c>
      <c r="K8783" s="83">
        <f>pro[[#This Row],[Profit]]/pro[[#This Row],[Revenue]]</f>
        <v>-15.753793603885375</v>
      </c>
      <c r="L8783" s="56">
        <f t="shared" si="137"/>
        <v>8</v>
      </c>
      <c r="M8783" s="82" t="str">
        <f>"Q"&amp;" "&amp;VLOOKUP(pro[[#This Row],[Period]],Mapping!A:B,2,0)</f>
        <v>Q 3</v>
      </c>
      <c r="N8783"/>
    </row>
    <row r="8784" spans="1:14" ht="14.25" x14ac:dyDescent="0.2">
      <c r="A8784" s="42" t="s">
        <v>29</v>
      </c>
      <c r="B8784" s="44" t="s">
        <v>37</v>
      </c>
      <c r="C8784" s="44" t="s">
        <v>57</v>
      </c>
      <c r="D8784" s="43">
        <v>106082.17199999999</v>
      </c>
      <c r="E8784" s="43">
        <v>-70684.060999999987</v>
      </c>
      <c r="F8784" s="45">
        <v>-64080</v>
      </c>
      <c r="G8784" s="45">
        <v>-97690</v>
      </c>
      <c r="H8784" s="45">
        <v>-12450</v>
      </c>
      <c r="I8784" s="55">
        <f>pro[[#This Row],[Admin expenses 3]]+pro[[#This Row],[Admin expenses 2]]+pro[[#This Row],[Admin expenses 1]]+pro[[#This Row],[COGS]]</f>
        <v>-244904.06099999999</v>
      </c>
      <c r="J8784" s="55">
        <f>pro[[#This Row],[Revenue]]+pro[[#This Row],[AdminExp]]</f>
        <v>-138821.889</v>
      </c>
      <c r="K8784" s="83">
        <f>pro[[#This Row],[Profit]]/pro[[#This Row],[Revenue]]</f>
        <v>-1.3086260055082584</v>
      </c>
      <c r="L8784" s="56">
        <f t="shared" si="137"/>
        <v>8</v>
      </c>
      <c r="M8784" s="82" t="str">
        <f>"Q"&amp;" "&amp;VLOOKUP(pro[[#This Row],[Period]],Mapping!A:B,2,0)</f>
        <v>Q 3</v>
      </c>
      <c r="N8784"/>
    </row>
    <row r="8785" spans="1:14" ht="14.25" x14ac:dyDescent="0.2">
      <c r="A8785" s="42" t="s">
        <v>29</v>
      </c>
      <c r="B8785" s="44" t="s">
        <v>37</v>
      </c>
      <c r="C8785" s="44" t="s">
        <v>57</v>
      </c>
      <c r="D8785" s="43">
        <v>20954440.380999997</v>
      </c>
      <c r="E8785" s="43">
        <v>-6499051.0689999992</v>
      </c>
      <c r="F8785" s="45">
        <v>-81320</v>
      </c>
      <c r="G8785" s="45">
        <v>-22280</v>
      </c>
      <c r="H8785" s="45">
        <v>-106740</v>
      </c>
      <c r="I8785" s="55">
        <f>pro[[#This Row],[Admin expenses 3]]+pro[[#This Row],[Admin expenses 2]]+pro[[#This Row],[Admin expenses 1]]+pro[[#This Row],[COGS]]</f>
        <v>-6709391.0689999992</v>
      </c>
      <c r="J8785" s="55">
        <f>pro[[#This Row],[Revenue]]+pro[[#This Row],[AdminExp]]</f>
        <v>14245049.311999999</v>
      </c>
      <c r="K8785" s="83">
        <f>pro[[#This Row],[Profit]]/pro[[#This Row],[Revenue]]</f>
        <v>0.67981053433029881</v>
      </c>
      <c r="L8785" s="56">
        <f t="shared" si="137"/>
        <v>8</v>
      </c>
      <c r="M8785" s="82" t="str">
        <f>"Q"&amp;" "&amp;VLOOKUP(pro[[#This Row],[Period]],Mapping!A:B,2,0)</f>
        <v>Q 3</v>
      </c>
      <c r="N8785"/>
    </row>
    <row r="8786" spans="1:14" ht="14.25" x14ac:dyDescent="0.2">
      <c r="A8786" s="42" t="s">
        <v>29</v>
      </c>
      <c r="B8786" s="44" t="s">
        <v>37</v>
      </c>
      <c r="C8786" s="44" t="s">
        <v>57</v>
      </c>
      <c r="D8786" s="43">
        <v>235449.24899999998</v>
      </c>
      <c r="E8786" s="43">
        <v>-143589.59999999998</v>
      </c>
      <c r="F8786" s="45">
        <v>-82540</v>
      </c>
      <c r="G8786" s="45">
        <v>-47270</v>
      </c>
      <c r="H8786" s="45">
        <v>-62330</v>
      </c>
      <c r="I8786" s="55">
        <f>pro[[#This Row],[Admin expenses 3]]+pro[[#This Row],[Admin expenses 2]]+pro[[#This Row],[Admin expenses 1]]+pro[[#This Row],[COGS]]</f>
        <v>-335729.6</v>
      </c>
      <c r="J8786" s="55">
        <f>pro[[#This Row],[Revenue]]+pro[[#This Row],[AdminExp]]</f>
        <v>-100280.351</v>
      </c>
      <c r="K8786" s="83">
        <f>pro[[#This Row],[Profit]]/pro[[#This Row],[Revenue]]</f>
        <v>-0.42591068532140447</v>
      </c>
      <c r="L8786" s="56">
        <f t="shared" si="137"/>
        <v>8</v>
      </c>
      <c r="M8786" s="82" t="str">
        <f>"Q"&amp;" "&amp;VLOOKUP(pro[[#This Row],[Period]],Mapping!A:B,2,0)</f>
        <v>Q 3</v>
      </c>
      <c r="N8786"/>
    </row>
    <row r="8787" spans="1:14" ht="14.25" x14ac:dyDescent="0.2">
      <c r="A8787" s="42" t="s">
        <v>29</v>
      </c>
      <c r="B8787" s="44" t="s">
        <v>37</v>
      </c>
      <c r="C8787" s="44" t="s">
        <v>57</v>
      </c>
      <c r="D8787" s="43">
        <v>712834.20599999989</v>
      </c>
      <c r="E8787" s="43">
        <v>-319334.39999999997</v>
      </c>
      <c r="F8787" s="45">
        <v>-75980</v>
      </c>
      <c r="G8787" s="45">
        <v>-26860</v>
      </c>
      <c r="H8787" s="45">
        <v>-15820</v>
      </c>
      <c r="I8787" s="55">
        <f>pro[[#This Row],[Admin expenses 3]]+pro[[#This Row],[Admin expenses 2]]+pro[[#This Row],[Admin expenses 1]]+pro[[#This Row],[COGS]]</f>
        <v>-437994.39999999997</v>
      </c>
      <c r="J8787" s="55">
        <f>pro[[#This Row],[Revenue]]+pro[[#This Row],[AdminExp]]</f>
        <v>274839.80599999992</v>
      </c>
      <c r="K8787" s="83">
        <f>pro[[#This Row],[Profit]]/pro[[#This Row],[Revenue]]</f>
        <v>0.38555922777925722</v>
      </c>
      <c r="L8787" s="56">
        <f t="shared" si="137"/>
        <v>8</v>
      </c>
      <c r="M8787" s="82" t="str">
        <f>"Q"&amp;" "&amp;VLOOKUP(pro[[#This Row],[Period]],Mapping!A:B,2,0)</f>
        <v>Q 3</v>
      </c>
      <c r="N8787"/>
    </row>
    <row r="8788" spans="1:14" ht="14.25" x14ac:dyDescent="0.2">
      <c r="A8788" s="42" t="s">
        <v>29</v>
      </c>
      <c r="B8788" s="44" t="s">
        <v>37</v>
      </c>
      <c r="C8788" s="44" t="s">
        <v>57</v>
      </c>
      <c r="D8788" s="43">
        <v>377142.185</v>
      </c>
      <c r="E8788" s="43">
        <v>-204764.69999999998</v>
      </c>
      <c r="F8788" s="45">
        <v>-60540</v>
      </c>
      <c r="G8788" s="45">
        <v>-38000</v>
      </c>
      <c r="H8788" s="45">
        <v>-26700</v>
      </c>
      <c r="I8788" s="55">
        <f>pro[[#This Row],[Admin expenses 3]]+pro[[#This Row],[Admin expenses 2]]+pro[[#This Row],[Admin expenses 1]]+pro[[#This Row],[COGS]]</f>
        <v>-330004.69999999995</v>
      </c>
      <c r="J8788" s="55">
        <f>pro[[#This Row],[Revenue]]+pro[[#This Row],[AdminExp]]</f>
        <v>47137.485000000044</v>
      </c>
      <c r="K8788" s="83">
        <f>pro[[#This Row],[Profit]]/pro[[#This Row],[Revenue]]</f>
        <v>0.12498597843145032</v>
      </c>
      <c r="L8788" s="56">
        <f t="shared" si="137"/>
        <v>8</v>
      </c>
      <c r="M8788" s="82" t="str">
        <f>"Q"&amp;" "&amp;VLOOKUP(pro[[#This Row],[Period]],Mapping!A:B,2,0)</f>
        <v>Q 3</v>
      </c>
      <c r="N8788"/>
    </row>
    <row r="8789" spans="1:14" ht="14.25" x14ac:dyDescent="0.2">
      <c r="A8789" s="42" t="s">
        <v>29</v>
      </c>
      <c r="B8789" s="44" t="s">
        <v>37</v>
      </c>
      <c r="C8789" s="44" t="s">
        <v>57</v>
      </c>
      <c r="D8789" s="43">
        <v>53849.095999999998</v>
      </c>
      <c r="E8789" s="43">
        <v>-23226.335999999999</v>
      </c>
      <c r="F8789" s="45">
        <v>-76500</v>
      </c>
      <c r="G8789" s="45">
        <v>-53810</v>
      </c>
      <c r="H8789" s="45">
        <v>-21400</v>
      </c>
      <c r="I8789" s="55">
        <f>pro[[#This Row],[Admin expenses 3]]+pro[[#This Row],[Admin expenses 2]]+pro[[#This Row],[Admin expenses 1]]+pro[[#This Row],[COGS]]</f>
        <v>-174936.33600000001</v>
      </c>
      <c r="J8789" s="55">
        <f>pro[[#This Row],[Revenue]]+pro[[#This Row],[AdminExp]]</f>
        <v>-121087.24000000002</v>
      </c>
      <c r="K8789" s="83">
        <f>pro[[#This Row],[Profit]]/pro[[#This Row],[Revenue]]</f>
        <v>-2.2486401628729298</v>
      </c>
      <c r="L8789" s="56">
        <f t="shared" si="137"/>
        <v>8</v>
      </c>
      <c r="M8789" s="82" t="str">
        <f>"Q"&amp;" "&amp;VLOOKUP(pro[[#This Row],[Period]],Mapping!A:B,2,0)</f>
        <v>Q 3</v>
      </c>
      <c r="N8789"/>
    </row>
    <row r="8790" spans="1:14" ht="14.25" x14ac:dyDescent="0.2">
      <c r="A8790" s="42" t="s">
        <v>29</v>
      </c>
      <c r="B8790" s="44" t="s">
        <v>37</v>
      </c>
      <c r="C8790" s="44" t="s">
        <v>57</v>
      </c>
      <c r="D8790" s="43">
        <v>586867.00100000005</v>
      </c>
      <c r="E8790" s="43">
        <v>-47664.12</v>
      </c>
      <c r="F8790" s="45">
        <v>-43220</v>
      </c>
      <c r="G8790" s="45">
        <v>-104040</v>
      </c>
      <c r="H8790" s="45">
        <v>-61740</v>
      </c>
      <c r="I8790" s="55">
        <f>pro[[#This Row],[Admin expenses 3]]+pro[[#This Row],[Admin expenses 2]]+pro[[#This Row],[Admin expenses 1]]+pro[[#This Row],[COGS]]</f>
        <v>-256664.12</v>
      </c>
      <c r="J8790" s="55">
        <f>pro[[#This Row],[Revenue]]+pro[[#This Row],[AdminExp]]</f>
        <v>330202.88100000005</v>
      </c>
      <c r="K8790" s="83">
        <f>pro[[#This Row],[Profit]]/pro[[#This Row],[Revenue]]</f>
        <v>0.5626536854812868</v>
      </c>
      <c r="L8790" s="56">
        <f t="shared" si="137"/>
        <v>8</v>
      </c>
      <c r="M8790" s="82" t="str">
        <f>"Q"&amp;" "&amp;VLOOKUP(pro[[#This Row],[Period]],Mapping!A:B,2,0)</f>
        <v>Q 3</v>
      </c>
      <c r="N8790"/>
    </row>
    <row r="8791" spans="1:14" ht="14.25" x14ac:dyDescent="0.2">
      <c r="A8791" s="42" t="s">
        <v>29</v>
      </c>
      <c r="B8791" s="44" t="s">
        <v>37</v>
      </c>
      <c r="C8791" s="44" t="s">
        <v>57</v>
      </c>
      <c r="D8791" s="43">
        <v>43185.036999999997</v>
      </c>
      <c r="E8791" s="43">
        <v>-6190.5059999999994</v>
      </c>
      <c r="F8791" s="45">
        <v>-25300</v>
      </c>
      <c r="G8791" s="45">
        <v>-104050</v>
      </c>
      <c r="H8791" s="45">
        <v>-104480</v>
      </c>
      <c r="I8791" s="55">
        <f>pro[[#This Row],[Admin expenses 3]]+pro[[#This Row],[Admin expenses 2]]+pro[[#This Row],[Admin expenses 1]]+pro[[#This Row],[COGS]]</f>
        <v>-240020.50599999999</v>
      </c>
      <c r="J8791" s="55">
        <f>pro[[#This Row],[Revenue]]+pro[[#This Row],[AdminExp]]</f>
        <v>-196835.46899999998</v>
      </c>
      <c r="K8791" s="83">
        <f>pro[[#This Row],[Profit]]/pro[[#This Row],[Revenue]]</f>
        <v>-4.5579553167917863</v>
      </c>
      <c r="L8791" s="56">
        <f t="shared" si="137"/>
        <v>8</v>
      </c>
      <c r="M8791" s="82" t="str">
        <f>"Q"&amp;" "&amp;VLOOKUP(pro[[#This Row],[Period]],Mapping!A:B,2,0)</f>
        <v>Q 3</v>
      </c>
      <c r="N8791"/>
    </row>
    <row r="8792" spans="1:14" ht="14.25" x14ac:dyDescent="0.2">
      <c r="A8792" s="42" t="s">
        <v>29</v>
      </c>
      <c r="B8792" s="44" t="s">
        <v>37</v>
      </c>
      <c r="C8792" s="44" t="s">
        <v>57</v>
      </c>
      <c r="D8792" s="43">
        <v>10467.099999999999</v>
      </c>
      <c r="E8792" s="43">
        <v>-3250.0790000000002</v>
      </c>
      <c r="F8792" s="45">
        <v>-81490</v>
      </c>
      <c r="G8792" s="45">
        <v>-91010</v>
      </c>
      <c r="H8792" s="45">
        <v>-16860</v>
      </c>
      <c r="I8792" s="55">
        <f>pro[[#This Row],[Admin expenses 3]]+pro[[#This Row],[Admin expenses 2]]+pro[[#This Row],[Admin expenses 1]]+pro[[#This Row],[COGS]]</f>
        <v>-192610.079</v>
      </c>
      <c r="J8792" s="55">
        <f>pro[[#This Row],[Revenue]]+pro[[#This Row],[AdminExp]]</f>
        <v>-182142.97899999999</v>
      </c>
      <c r="K8792" s="83">
        <f>pro[[#This Row],[Profit]]/pro[[#This Row],[Revenue]]</f>
        <v>-17.401475002627283</v>
      </c>
      <c r="L8792" s="56">
        <f t="shared" si="137"/>
        <v>8</v>
      </c>
      <c r="M8792" s="82" t="str">
        <f>"Q"&amp;" "&amp;VLOOKUP(pro[[#This Row],[Period]],Mapping!A:B,2,0)</f>
        <v>Q 3</v>
      </c>
      <c r="N8792"/>
    </row>
    <row r="8793" spans="1:14" ht="14.25" x14ac:dyDescent="0.2">
      <c r="A8793" s="42" t="s">
        <v>29</v>
      </c>
      <c r="B8793" s="44" t="s">
        <v>37</v>
      </c>
      <c r="C8793" s="44" t="s">
        <v>57</v>
      </c>
      <c r="D8793" s="43">
        <v>4159.701</v>
      </c>
      <c r="E8793" s="43">
        <v>-6856.0729999999994</v>
      </c>
      <c r="F8793" s="45">
        <v>-38240</v>
      </c>
      <c r="G8793" s="45">
        <v>-61540</v>
      </c>
      <c r="H8793" s="45">
        <v>-82090</v>
      </c>
      <c r="I8793" s="55">
        <f>pro[[#This Row],[Admin expenses 3]]+pro[[#This Row],[Admin expenses 2]]+pro[[#This Row],[Admin expenses 1]]+pro[[#This Row],[COGS]]</f>
        <v>-188726.073</v>
      </c>
      <c r="J8793" s="55">
        <f>pro[[#This Row],[Revenue]]+pro[[#This Row],[AdminExp]]</f>
        <v>-184566.372</v>
      </c>
      <c r="K8793" s="83">
        <f>pro[[#This Row],[Profit]]/pro[[#This Row],[Revenue]]</f>
        <v>-44.370105447482885</v>
      </c>
      <c r="L8793" s="56">
        <f t="shared" si="137"/>
        <v>8</v>
      </c>
      <c r="M8793" s="82" t="str">
        <f>"Q"&amp;" "&amp;VLOOKUP(pro[[#This Row],[Period]],Mapping!A:B,2,0)</f>
        <v>Q 3</v>
      </c>
      <c r="N8793"/>
    </row>
    <row r="8794" spans="1:14" ht="14.25" x14ac:dyDescent="0.2">
      <c r="A8794" s="42" t="s">
        <v>29</v>
      </c>
      <c r="B8794" s="44" t="s">
        <v>37</v>
      </c>
      <c r="C8794" s="44" t="s">
        <v>57</v>
      </c>
      <c r="D8794" s="43">
        <v>44983.049999999996</v>
      </c>
      <c r="E8794" s="43">
        <v>-5716.2489999999998</v>
      </c>
      <c r="F8794" s="45">
        <v>-99940</v>
      </c>
      <c r="G8794" s="45">
        <v>-94130</v>
      </c>
      <c r="H8794" s="45">
        <v>-30230</v>
      </c>
      <c r="I8794" s="55">
        <f>pro[[#This Row],[Admin expenses 3]]+pro[[#This Row],[Admin expenses 2]]+pro[[#This Row],[Admin expenses 1]]+pro[[#This Row],[COGS]]</f>
        <v>-230016.24900000001</v>
      </c>
      <c r="J8794" s="55">
        <f>pro[[#This Row],[Revenue]]+pro[[#This Row],[AdminExp]]</f>
        <v>-185033.19900000002</v>
      </c>
      <c r="K8794" s="83">
        <f>pro[[#This Row],[Profit]]/pro[[#This Row],[Revenue]]</f>
        <v>-4.1133982466729142</v>
      </c>
      <c r="L8794" s="56">
        <f t="shared" si="137"/>
        <v>8</v>
      </c>
      <c r="M8794" s="82" t="str">
        <f>"Q"&amp;" "&amp;VLOOKUP(pro[[#This Row],[Period]],Mapping!A:B,2,0)</f>
        <v>Q 3</v>
      </c>
      <c r="N8794"/>
    </row>
    <row r="8795" spans="1:14" ht="14.25" x14ac:dyDescent="0.2">
      <c r="A8795" s="42" t="s">
        <v>29</v>
      </c>
      <c r="B8795" s="44" t="s">
        <v>37</v>
      </c>
      <c r="C8795" s="44" t="s">
        <v>57</v>
      </c>
      <c r="D8795" s="43">
        <v>20382.732999999997</v>
      </c>
      <c r="E8795" s="43">
        <v>-5797.4139999999998</v>
      </c>
      <c r="F8795" s="45">
        <v>-14360</v>
      </c>
      <c r="G8795" s="45">
        <v>-50340</v>
      </c>
      <c r="H8795" s="45">
        <v>-31520</v>
      </c>
      <c r="I8795" s="55">
        <f>pro[[#This Row],[Admin expenses 3]]+pro[[#This Row],[Admin expenses 2]]+pro[[#This Row],[Admin expenses 1]]+pro[[#This Row],[COGS]]</f>
        <v>-102017.414</v>
      </c>
      <c r="J8795" s="55">
        <f>pro[[#This Row],[Revenue]]+pro[[#This Row],[AdminExp]]</f>
        <v>-81634.681000000011</v>
      </c>
      <c r="K8795" s="83">
        <f>pro[[#This Row],[Profit]]/pro[[#This Row],[Revenue]]</f>
        <v>-4.0050900436168213</v>
      </c>
      <c r="L8795" s="56">
        <f t="shared" si="137"/>
        <v>8</v>
      </c>
      <c r="M8795" s="82" t="str">
        <f>"Q"&amp;" "&amp;VLOOKUP(pro[[#This Row],[Period]],Mapping!A:B,2,0)</f>
        <v>Q 3</v>
      </c>
      <c r="N8795"/>
    </row>
    <row r="8796" spans="1:14" ht="14.25" x14ac:dyDescent="0.2">
      <c r="A8796" s="42" t="s">
        <v>29</v>
      </c>
      <c r="B8796" s="44" t="s">
        <v>37</v>
      </c>
      <c r="C8796" s="44" t="s">
        <v>57</v>
      </c>
      <c r="D8796" s="43">
        <v>17742.179</v>
      </c>
      <c r="E8796" s="43">
        <v>-2360.9389999999999</v>
      </c>
      <c r="F8796" s="45">
        <v>-49060</v>
      </c>
      <c r="G8796" s="45">
        <v>-84950</v>
      </c>
      <c r="H8796" s="45">
        <v>-28190</v>
      </c>
      <c r="I8796" s="55">
        <f>pro[[#This Row],[Admin expenses 3]]+pro[[#This Row],[Admin expenses 2]]+pro[[#This Row],[Admin expenses 1]]+pro[[#This Row],[COGS]]</f>
        <v>-164560.93900000001</v>
      </c>
      <c r="J8796" s="55">
        <f>pro[[#This Row],[Revenue]]+pro[[#This Row],[AdminExp]]</f>
        <v>-146818.76</v>
      </c>
      <c r="K8796" s="83">
        <f>pro[[#This Row],[Profit]]/pro[[#This Row],[Revenue]]</f>
        <v>-8.275125620139443</v>
      </c>
      <c r="L8796" s="56">
        <f t="shared" si="137"/>
        <v>8</v>
      </c>
      <c r="M8796" s="82" t="str">
        <f>"Q"&amp;" "&amp;VLOOKUP(pro[[#This Row],[Period]],Mapping!A:B,2,0)</f>
        <v>Q 3</v>
      </c>
      <c r="N8796"/>
    </row>
    <row r="8797" spans="1:14" ht="14.25" x14ac:dyDescent="0.2">
      <c r="A8797" s="42" t="s">
        <v>29</v>
      </c>
      <c r="B8797" s="44" t="s">
        <v>37</v>
      </c>
      <c r="C8797" s="44" t="s">
        <v>57</v>
      </c>
      <c r="D8797" s="43">
        <v>26007.281999999999</v>
      </c>
      <c r="E8797" s="43">
        <v>-3847.2979999999998</v>
      </c>
      <c r="F8797" s="45">
        <v>-63390</v>
      </c>
      <c r="G8797" s="45">
        <v>-93530</v>
      </c>
      <c r="H8797" s="45">
        <v>-70940</v>
      </c>
      <c r="I8797" s="55">
        <f>pro[[#This Row],[Admin expenses 3]]+pro[[#This Row],[Admin expenses 2]]+pro[[#This Row],[Admin expenses 1]]+pro[[#This Row],[COGS]]</f>
        <v>-231707.29800000001</v>
      </c>
      <c r="J8797" s="55">
        <f>pro[[#This Row],[Revenue]]+pro[[#This Row],[AdminExp]]</f>
        <v>-205700.016</v>
      </c>
      <c r="K8797" s="83">
        <f>pro[[#This Row],[Profit]]/pro[[#This Row],[Revenue]]</f>
        <v>-7.909323857833356</v>
      </c>
      <c r="L8797" s="56">
        <f t="shared" si="137"/>
        <v>8</v>
      </c>
      <c r="M8797" s="82" t="str">
        <f>"Q"&amp;" "&amp;VLOOKUP(pro[[#This Row],[Period]],Mapping!A:B,2,0)</f>
        <v>Q 3</v>
      </c>
      <c r="N8797"/>
    </row>
    <row r="8798" spans="1:14" ht="14.25" x14ac:dyDescent="0.2">
      <c r="A8798" s="42" t="s">
        <v>29</v>
      </c>
      <c r="B8798" s="44" t="s">
        <v>37</v>
      </c>
      <c r="C8798" s="44" t="s">
        <v>57</v>
      </c>
      <c r="D8798" s="43">
        <v>10154.221</v>
      </c>
      <c r="E8798" s="43">
        <v>-716.11399999999992</v>
      </c>
      <c r="F8798" s="45">
        <v>-19250</v>
      </c>
      <c r="G8798" s="45">
        <v>-56170</v>
      </c>
      <c r="H8798" s="45">
        <v>-20250</v>
      </c>
      <c r="I8798" s="55">
        <f>pro[[#This Row],[Admin expenses 3]]+pro[[#This Row],[Admin expenses 2]]+pro[[#This Row],[Admin expenses 1]]+pro[[#This Row],[COGS]]</f>
        <v>-96386.114000000001</v>
      </c>
      <c r="J8798" s="55">
        <f>pro[[#This Row],[Revenue]]+pro[[#This Row],[AdminExp]]</f>
        <v>-86231.892999999996</v>
      </c>
      <c r="K8798" s="83">
        <f>pro[[#This Row],[Profit]]/pro[[#This Row],[Revenue]]</f>
        <v>-8.4922214121595339</v>
      </c>
      <c r="L8798" s="56">
        <f t="shared" si="137"/>
        <v>8</v>
      </c>
      <c r="M8798" s="82" t="str">
        <f>"Q"&amp;" "&amp;VLOOKUP(pro[[#This Row],[Period]],Mapping!A:B,2,0)</f>
        <v>Q 3</v>
      </c>
      <c r="N8798"/>
    </row>
    <row r="8799" spans="1:14" ht="14.25" x14ac:dyDescent="0.2">
      <c r="A8799" s="42" t="s">
        <v>29</v>
      </c>
      <c r="B8799" s="44" t="s">
        <v>37</v>
      </c>
      <c r="C8799" s="44" t="s">
        <v>57</v>
      </c>
      <c r="D8799" s="43">
        <v>11397.001</v>
      </c>
      <c r="E8799" s="43">
        <v>-7853.9999999999991</v>
      </c>
      <c r="F8799" s="45">
        <v>-46700</v>
      </c>
      <c r="G8799" s="45">
        <v>-68770</v>
      </c>
      <c r="H8799" s="45">
        <v>-37400</v>
      </c>
      <c r="I8799" s="55">
        <f>pro[[#This Row],[Admin expenses 3]]+pro[[#This Row],[Admin expenses 2]]+pro[[#This Row],[Admin expenses 1]]+pro[[#This Row],[COGS]]</f>
        <v>-160724</v>
      </c>
      <c r="J8799" s="55">
        <f>pro[[#This Row],[Revenue]]+pro[[#This Row],[AdminExp]]</f>
        <v>-149326.99900000001</v>
      </c>
      <c r="K8799" s="83">
        <f>pro[[#This Row],[Profit]]/pro[[#This Row],[Revenue]]</f>
        <v>-13.102306387443505</v>
      </c>
      <c r="L8799" s="56">
        <f t="shared" si="137"/>
        <v>8</v>
      </c>
      <c r="M8799" s="82" t="str">
        <f>"Q"&amp;" "&amp;VLOOKUP(pro[[#This Row],[Period]],Mapping!A:B,2,0)</f>
        <v>Q 3</v>
      </c>
      <c r="N8799"/>
    </row>
    <row r="8800" spans="1:14" ht="14.25" x14ac:dyDescent="0.2">
      <c r="A8800" s="42" t="s">
        <v>29</v>
      </c>
      <c r="B8800" s="44" t="s">
        <v>37</v>
      </c>
      <c r="C8800" s="44" t="s">
        <v>57</v>
      </c>
      <c r="D8800" s="43">
        <v>7902.9650000000001</v>
      </c>
      <c r="E8800" s="43">
        <v>-3290.8679999999995</v>
      </c>
      <c r="F8800" s="45">
        <v>-70660</v>
      </c>
      <c r="G8800" s="45">
        <v>-84490</v>
      </c>
      <c r="H8800" s="45">
        <v>-13060</v>
      </c>
      <c r="I8800" s="55">
        <f>pro[[#This Row],[Admin expenses 3]]+pro[[#This Row],[Admin expenses 2]]+pro[[#This Row],[Admin expenses 1]]+pro[[#This Row],[COGS]]</f>
        <v>-171500.86799999999</v>
      </c>
      <c r="J8800" s="55">
        <f>pro[[#This Row],[Revenue]]+pro[[#This Row],[AdminExp]]</f>
        <v>-163597.90299999999</v>
      </c>
      <c r="K8800" s="83">
        <f>pro[[#This Row],[Profit]]/pro[[#This Row],[Revenue]]</f>
        <v>-20.70082595582797</v>
      </c>
      <c r="L8800" s="56">
        <f t="shared" si="137"/>
        <v>8</v>
      </c>
      <c r="M8800" s="82" t="str">
        <f>"Q"&amp;" "&amp;VLOOKUP(pro[[#This Row],[Period]],Mapping!A:B,2,0)</f>
        <v>Q 3</v>
      </c>
      <c r="N8800"/>
    </row>
    <row r="8801" spans="1:14" ht="14.25" x14ac:dyDescent="0.2">
      <c r="A8801" s="42" t="s">
        <v>29</v>
      </c>
      <c r="B8801" s="44" t="s">
        <v>37</v>
      </c>
      <c r="C8801" s="44" t="s">
        <v>57</v>
      </c>
      <c r="D8801" s="43">
        <v>15996.504999999999</v>
      </c>
      <c r="E8801" s="43">
        <v>-7275.4079999999985</v>
      </c>
      <c r="F8801" s="45">
        <v>-49430</v>
      </c>
      <c r="G8801" s="45">
        <v>-92950</v>
      </c>
      <c r="H8801" s="45">
        <v>-33920</v>
      </c>
      <c r="I8801" s="55">
        <f>pro[[#This Row],[Admin expenses 3]]+pro[[#This Row],[Admin expenses 2]]+pro[[#This Row],[Admin expenses 1]]+pro[[#This Row],[COGS]]</f>
        <v>-183575.408</v>
      </c>
      <c r="J8801" s="55">
        <f>pro[[#This Row],[Revenue]]+pro[[#This Row],[AdminExp]]</f>
        <v>-167578.90299999999</v>
      </c>
      <c r="K8801" s="83">
        <f>pro[[#This Row],[Profit]]/pro[[#This Row],[Revenue]]</f>
        <v>-10.475969782149289</v>
      </c>
      <c r="L8801" s="56">
        <f t="shared" si="137"/>
        <v>8</v>
      </c>
      <c r="M8801" s="82" t="str">
        <f>"Q"&amp;" "&amp;VLOOKUP(pro[[#This Row],[Period]],Mapping!A:B,2,0)</f>
        <v>Q 3</v>
      </c>
      <c r="N8801"/>
    </row>
    <row r="8802" spans="1:14" ht="14.25" x14ac:dyDescent="0.2">
      <c r="A8802" s="42" t="s">
        <v>29</v>
      </c>
      <c r="B8802" s="44" t="s">
        <v>37</v>
      </c>
      <c r="C8802" s="44" t="s">
        <v>57</v>
      </c>
      <c r="D8802" s="43">
        <v>49854.083999999995</v>
      </c>
      <c r="E8802" s="43">
        <v>-20859.481999999996</v>
      </c>
      <c r="F8802" s="45">
        <v>-12830</v>
      </c>
      <c r="G8802" s="45">
        <v>-105500</v>
      </c>
      <c r="H8802" s="45">
        <v>-106730</v>
      </c>
      <c r="I8802" s="55">
        <f>pro[[#This Row],[Admin expenses 3]]+pro[[#This Row],[Admin expenses 2]]+pro[[#This Row],[Admin expenses 1]]+pro[[#This Row],[COGS]]</f>
        <v>-245919.48199999999</v>
      </c>
      <c r="J8802" s="55">
        <f>pro[[#This Row],[Revenue]]+pro[[#This Row],[AdminExp]]</f>
        <v>-196065.39799999999</v>
      </c>
      <c r="K8802" s="83">
        <f>pro[[#This Row],[Profit]]/pro[[#This Row],[Revenue]]</f>
        <v>-3.9327850853703379</v>
      </c>
      <c r="L8802" s="56">
        <f t="shared" si="137"/>
        <v>8</v>
      </c>
      <c r="M8802" s="82" t="str">
        <f>"Q"&amp;" "&amp;VLOOKUP(pro[[#This Row],[Period]],Mapping!A:B,2,0)</f>
        <v>Q 3</v>
      </c>
      <c r="N8802"/>
    </row>
    <row r="8803" spans="1:14" ht="14.25" x14ac:dyDescent="0.2">
      <c r="A8803" s="42" t="s">
        <v>29</v>
      </c>
      <c r="B8803" s="44" t="s">
        <v>37</v>
      </c>
      <c r="C8803" s="44" t="s">
        <v>57</v>
      </c>
      <c r="D8803" s="43">
        <v>115588.21399999998</v>
      </c>
      <c r="E8803" s="43">
        <v>-98213.975999999995</v>
      </c>
      <c r="F8803" s="45">
        <v>-41230</v>
      </c>
      <c r="G8803" s="45">
        <v>-106450</v>
      </c>
      <c r="H8803" s="45">
        <v>-33520</v>
      </c>
      <c r="I8803" s="55">
        <f>pro[[#This Row],[Admin expenses 3]]+pro[[#This Row],[Admin expenses 2]]+pro[[#This Row],[Admin expenses 1]]+pro[[#This Row],[COGS]]</f>
        <v>-279413.97600000002</v>
      </c>
      <c r="J8803" s="55">
        <f>pro[[#This Row],[Revenue]]+pro[[#This Row],[AdminExp]]</f>
        <v>-163825.76200000005</v>
      </c>
      <c r="K8803" s="83">
        <f>pro[[#This Row],[Profit]]/pro[[#This Row],[Revenue]]</f>
        <v>-1.4173223750995934</v>
      </c>
      <c r="L8803" s="56">
        <f t="shared" si="137"/>
        <v>8</v>
      </c>
      <c r="M8803" s="82" t="str">
        <f>"Q"&amp;" "&amp;VLOOKUP(pro[[#This Row],[Period]],Mapping!A:B,2,0)</f>
        <v>Q 3</v>
      </c>
      <c r="N8803"/>
    </row>
    <row r="8804" spans="1:14" ht="14.25" x14ac:dyDescent="0.2">
      <c r="A8804" s="42" t="s">
        <v>29</v>
      </c>
      <c r="B8804" s="44" t="s">
        <v>37</v>
      </c>
      <c r="C8804" s="44" t="s">
        <v>57</v>
      </c>
      <c r="D8804" s="43">
        <v>2159224.2069999999</v>
      </c>
      <c r="E8804" s="43">
        <v>-1824550.9799999997</v>
      </c>
      <c r="F8804" s="45">
        <v>-41970</v>
      </c>
      <c r="G8804" s="45">
        <v>-76310</v>
      </c>
      <c r="H8804" s="45">
        <v>-86460</v>
      </c>
      <c r="I8804" s="55">
        <f>pro[[#This Row],[Admin expenses 3]]+pro[[#This Row],[Admin expenses 2]]+pro[[#This Row],[Admin expenses 1]]+pro[[#This Row],[COGS]]</f>
        <v>-2029290.9799999997</v>
      </c>
      <c r="J8804" s="55">
        <f>pro[[#This Row],[Revenue]]+pro[[#This Row],[AdminExp]]</f>
        <v>129933.22700000019</v>
      </c>
      <c r="K8804" s="83">
        <f>pro[[#This Row],[Profit]]/pro[[#This Row],[Revenue]]</f>
        <v>6.0175884736179318E-2</v>
      </c>
      <c r="L8804" s="56">
        <f t="shared" si="137"/>
        <v>8</v>
      </c>
      <c r="M8804" s="82" t="str">
        <f>"Q"&amp;" "&amp;VLOOKUP(pro[[#This Row],[Period]],Mapping!A:B,2,0)</f>
        <v>Q 3</v>
      </c>
      <c r="N8804"/>
    </row>
    <row r="8805" spans="1:14" ht="14.25" x14ac:dyDescent="0.2">
      <c r="A8805" s="42" t="s">
        <v>29</v>
      </c>
      <c r="B8805" s="44" t="s">
        <v>37</v>
      </c>
      <c r="C8805" s="44" t="s">
        <v>57</v>
      </c>
      <c r="D8805" s="43">
        <v>22888661.753999997</v>
      </c>
      <c r="E8805" s="43">
        <v>-19141213.721000001</v>
      </c>
      <c r="F8805" s="45">
        <v>-73160</v>
      </c>
      <c r="G8805" s="45">
        <v>-47620</v>
      </c>
      <c r="H8805" s="45">
        <v>-47920</v>
      </c>
      <c r="I8805" s="55">
        <f>pro[[#This Row],[Admin expenses 3]]+pro[[#This Row],[Admin expenses 2]]+pro[[#This Row],[Admin expenses 1]]+pro[[#This Row],[COGS]]</f>
        <v>-19309913.721000001</v>
      </c>
      <c r="J8805" s="55">
        <f>pro[[#This Row],[Revenue]]+pro[[#This Row],[AdminExp]]</f>
        <v>3578748.0329999961</v>
      </c>
      <c r="K8805" s="83">
        <f>pro[[#This Row],[Profit]]/pro[[#This Row],[Revenue]]</f>
        <v>0.15635462096750055</v>
      </c>
      <c r="L8805" s="56">
        <f t="shared" si="137"/>
        <v>8</v>
      </c>
      <c r="M8805" s="82" t="str">
        <f>"Q"&amp;" "&amp;VLOOKUP(pro[[#This Row],[Period]],Mapping!A:B,2,0)</f>
        <v>Q 3</v>
      </c>
      <c r="N8805"/>
    </row>
    <row r="8806" spans="1:14" ht="14.25" x14ac:dyDescent="0.2">
      <c r="A8806" s="42" t="s">
        <v>29</v>
      </c>
      <c r="B8806" s="44" t="s">
        <v>33</v>
      </c>
      <c r="C8806" s="44" t="s">
        <v>57</v>
      </c>
      <c r="D8806" s="43">
        <v>36223.837999999996</v>
      </c>
      <c r="E8806" s="43">
        <v>-124818.12</v>
      </c>
      <c r="F8806" s="45">
        <v>-15180</v>
      </c>
      <c r="G8806" s="45">
        <v>-45400</v>
      </c>
      <c r="H8806" s="45">
        <v>-23780</v>
      </c>
      <c r="I8806" s="55">
        <f>pro[[#This Row],[Admin expenses 3]]+pro[[#This Row],[Admin expenses 2]]+pro[[#This Row],[Admin expenses 1]]+pro[[#This Row],[COGS]]</f>
        <v>-209178.12</v>
      </c>
      <c r="J8806" s="55">
        <f>pro[[#This Row],[Revenue]]+pro[[#This Row],[AdminExp]]</f>
        <v>-172954.28200000001</v>
      </c>
      <c r="K8806" s="83">
        <f>pro[[#This Row],[Profit]]/pro[[#This Row],[Revenue]]</f>
        <v>-4.7745984840148639</v>
      </c>
      <c r="L8806" s="56">
        <f t="shared" si="137"/>
        <v>8</v>
      </c>
      <c r="M8806" s="82" t="str">
        <f>"Q"&amp;" "&amp;VLOOKUP(pro[[#This Row],[Period]],Mapping!A:B,2,0)</f>
        <v>Q 3</v>
      </c>
      <c r="N8806"/>
    </row>
    <row r="8807" spans="1:14" ht="14.25" x14ac:dyDescent="0.2">
      <c r="A8807" s="42" t="s">
        <v>29</v>
      </c>
      <c r="B8807" s="44" t="s">
        <v>33</v>
      </c>
      <c r="C8807" s="44" t="s">
        <v>57</v>
      </c>
      <c r="D8807" s="43">
        <v>166441.05099999998</v>
      </c>
      <c r="E8807" s="43">
        <v>-83763.392999999996</v>
      </c>
      <c r="F8807" s="45">
        <v>-81590</v>
      </c>
      <c r="G8807" s="45">
        <v>-39270</v>
      </c>
      <c r="H8807" s="45">
        <v>-12960</v>
      </c>
      <c r="I8807" s="55">
        <f>pro[[#This Row],[Admin expenses 3]]+pro[[#This Row],[Admin expenses 2]]+pro[[#This Row],[Admin expenses 1]]+pro[[#This Row],[COGS]]</f>
        <v>-217583.39299999998</v>
      </c>
      <c r="J8807" s="55">
        <f>pro[[#This Row],[Revenue]]+pro[[#This Row],[AdminExp]]</f>
        <v>-51142.342000000004</v>
      </c>
      <c r="K8807" s="83">
        <f>pro[[#This Row],[Profit]]/pro[[#This Row],[Revenue]]</f>
        <v>-0.3072700015574884</v>
      </c>
      <c r="L8807" s="56">
        <f t="shared" si="137"/>
        <v>8</v>
      </c>
      <c r="M8807" s="82" t="str">
        <f>"Q"&amp;" "&amp;VLOOKUP(pro[[#This Row],[Period]],Mapping!A:B,2,0)</f>
        <v>Q 3</v>
      </c>
      <c r="N8807"/>
    </row>
    <row r="8808" spans="1:14" ht="14.25" x14ac:dyDescent="0.2">
      <c r="A8808" s="42" t="s">
        <v>29</v>
      </c>
      <c r="B8808" s="44" t="s">
        <v>33</v>
      </c>
      <c r="C8808" s="44" t="s">
        <v>58</v>
      </c>
      <c r="D8808" s="43">
        <v>386313.641</v>
      </c>
      <c r="E8808" s="43">
        <v>-1489553.9959999998</v>
      </c>
      <c r="F8808" s="45">
        <v>-85760</v>
      </c>
      <c r="G8808" s="45">
        <v>-75700</v>
      </c>
      <c r="H8808" s="45">
        <v>-33050</v>
      </c>
      <c r="I8808" s="55">
        <f>pro[[#This Row],[Admin expenses 3]]+pro[[#This Row],[Admin expenses 2]]+pro[[#This Row],[Admin expenses 1]]+pro[[#This Row],[COGS]]</f>
        <v>-1684063.9959999998</v>
      </c>
      <c r="J8808" s="55">
        <f>pro[[#This Row],[Revenue]]+pro[[#This Row],[AdminExp]]</f>
        <v>-1297750.3549999997</v>
      </c>
      <c r="K8808" s="83">
        <f>pro[[#This Row],[Profit]]/pro[[#This Row],[Revenue]]</f>
        <v>-3.3593179667191708</v>
      </c>
      <c r="L8808" s="56">
        <f t="shared" si="137"/>
        <v>8</v>
      </c>
      <c r="M8808" s="82" t="str">
        <f>"Q"&amp;" "&amp;VLOOKUP(pro[[#This Row],[Period]],Mapping!A:B,2,0)</f>
        <v>Q 3</v>
      </c>
      <c r="N8808"/>
    </row>
    <row r="8809" spans="1:14" ht="14.25" x14ac:dyDescent="0.2">
      <c r="A8809" s="42" t="s">
        <v>29</v>
      </c>
      <c r="B8809" s="44" t="s">
        <v>33</v>
      </c>
      <c r="C8809" s="44" t="s">
        <v>59</v>
      </c>
      <c r="D8809" s="43">
        <v>747573.62399999995</v>
      </c>
      <c r="E8809" s="43">
        <v>-163882.55799999999</v>
      </c>
      <c r="F8809" s="45">
        <v>-97850</v>
      </c>
      <c r="G8809" s="45">
        <v>-49050</v>
      </c>
      <c r="H8809" s="45">
        <v>-25660</v>
      </c>
      <c r="I8809" s="55">
        <f>pro[[#This Row],[Admin expenses 3]]+pro[[#This Row],[Admin expenses 2]]+pro[[#This Row],[Admin expenses 1]]+pro[[#This Row],[COGS]]</f>
        <v>-336442.55799999996</v>
      </c>
      <c r="J8809" s="55">
        <f>pro[[#This Row],[Revenue]]+pro[[#This Row],[AdminExp]]</f>
        <v>411131.06599999999</v>
      </c>
      <c r="K8809" s="83">
        <f>pro[[#This Row],[Profit]]/pro[[#This Row],[Revenue]]</f>
        <v>0.54995394808097187</v>
      </c>
      <c r="L8809" s="56">
        <f t="shared" si="137"/>
        <v>8</v>
      </c>
      <c r="M8809" s="82" t="str">
        <f>"Q"&amp;" "&amp;VLOOKUP(pro[[#This Row],[Period]],Mapping!A:B,2,0)</f>
        <v>Q 3</v>
      </c>
      <c r="N8809"/>
    </row>
    <row r="8810" spans="1:14" ht="14.25" x14ac:dyDescent="0.2">
      <c r="A8810" s="42" t="s">
        <v>29</v>
      </c>
      <c r="B8810" s="44" t="s">
        <v>33</v>
      </c>
      <c r="C8810" s="44" t="s">
        <v>57</v>
      </c>
      <c r="D8810" s="43">
        <v>102952.724</v>
      </c>
      <c r="E8810" s="43">
        <v>-41268.527999999998</v>
      </c>
      <c r="F8810" s="45">
        <v>-67610</v>
      </c>
      <c r="G8810" s="45">
        <v>-74080</v>
      </c>
      <c r="H8810" s="45">
        <v>-25340</v>
      </c>
      <c r="I8810" s="55">
        <f>pro[[#This Row],[Admin expenses 3]]+pro[[#This Row],[Admin expenses 2]]+pro[[#This Row],[Admin expenses 1]]+pro[[#This Row],[COGS]]</f>
        <v>-208298.52799999999</v>
      </c>
      <c r="J8810" s="55">
        <f>pro[[#This Row],[Revenue]]+pro[[#This Row],[AdminExp]]</f>
        <v>-105345.80399999999</v>
      </c>
      <c r="K8810" s="83">
        <f>pro[[#This Row],[Profit]]/pro[[#This Row],[Revenue]]</f>
        <v>-1.0232444553871152</v>
      </c>
      <c r="L8810" s="56">
        <f t="shared" si="137"/>
        <v>8</v>
      </c>
      <c r="M8810" s="82" t="str">
        <f>"Q"&amp;" "&amp;VLOOKUP(pro[[#This Row],[Period]],Mapping!A:B,2,0)</f>
        <v>Q 3</v>
      </c>
      <c r="N8810"/>
    </row>
    <row r="8811" spans="1:14" ht="14.25" x14ac:dyDescent="0.2">
      <c r="A8811" s="42" t="s">
        <v>29</v>
      </c>
      <c r="B8811" s="44" t="s">
        <v>33</v>
      </c>
      <c r="C8811" s="44" t="s">
        <v>57</v>
      </c>
      <c r="D8811" s="43">
        <v>385500.90599999996</v>
      </c>
      <c r="E8811" s="43">
        <v>-74735.464999999997</v>
      </c>
      <c r="F8811" s="45">
        <v>-17270</v>
      </c>
      <c r="G8811" s="45">
        <v>-73460</v>
      </c>
      <c r="H8811" s="45">
        <v>-93140</v>
      </c>
      <c r="I8811" s="55">
        <f>pro[[#This Row],[Admin expenses 3]]+pro[[#This Row],[Admin expenses 2]]+pro[[#This Row],[Admin expenses 1]]+pro[[#This Row],[COGS]]</f>
        <v>-258605.465</v>
      </c>
      <c r="J8811" s="55">
        <f>pro[[#This Row],[Revenue]]+pro[[#This Row],[AdminExp]]</f>
        <v>126895.44099999996</v>
      </c>
      <c r="K8811" s="83">
        <f>pro[[#This Row],[Profit]]/pro[[#This Row],[Revenue]]</f>
        <v>0.32917027956349337</v>
      </c>
      <c r="L8811" s="56">
        <f t="shared" si="137"/>
        <v>8</v>
      </c>
      <c r="M8811" s="82" t="str">
        <f>"Q"&amp;" "&amp;VLOOKUP(pro[[#This Row],[Period]],Mapping!A:B,2,0)</f>
        <v>Q 3</v>
      </c>
      <c r="N8811"/>
    </row>
    <row r="8812" spans="1:14" ht="14.25" x14ac:dyDescent="0.2">
      <c r="A8812" s="42" t="s">
        <v>29</v>
      </c>
      <c r="B8812" s="44" t="s">
        <v>33</v>
      </c>
      <c r="C8812" s="44" t="s">
        <v>57</v>
      </c>
      <c r="D8812" s="43">
        <v>251432.29299999998</v>
      </c>
      <c r="E8812" s="43">
        <v>-33951.686999999998</v>
      </c>
      <c r="F8812" s="45">
        <v>-70060</v>
      </c>
      <c r="G8812" s="45">
        <v>-78250</v>
      </c>
      <c r="H8812" s="45">
        <v>-17470</v>
      </c>
      <c r="I8812" s="55">
        <f>pro[[#This Row],[Admin expenses 3]]+pro[[#This Row],[Admin expenses 2]]+pro[[#This Row],[Admin expenses 1]]+pro[[#This Row],[COGS]]</f>
        <v>-199731.68700000001</v>
      </c>
      <c r="J8812" s="55">
        <f>pro[[#This Row],[Revenue]]+pro[[#This Row],[AdminExp]]</f>
        <v>51700.605999999971</v>
      </c>
      <c r="K8812" s="83">
        <f>pro[[#This Row],[Profit]]/pro[[#This Row],[Revenue]]</f>
        <v>0.20562436663615033</v>
      </c>
      <c r="L8812" s="56">
        <f t="shared" si="137"/>
        <v>8</v>
      </c>
      <c r="M8812" s="82" t="str">
        <f>"Q"&amp;" "&amp;VLOOKUP(pro[[#This Row],[Period]],Mapping!A:B,2,0)</f>
        <v>Q 3</v>
      </c>
      <c r="N8812"/>
    </row>
    <row r="8813" spans="1:14" ht="14.25" x14ac:dyDescent="0.2">
      <c r="A8813" s="42" t="s">
        <v>29</v>
      </c>
      <c r="B8813" s="44" t="s">
        <v>33</v>
      </c>
      <c r="C8813" s="44" t="s">
        <v>57</v>
      </c>
      <c r="D8813" s="43">
        <v>301714.51099999994</v>
      </c>
      <c r="E8813" s="43">
        <v>-37327.576999999997</v>
      </c>
      <c r="F8813" s="45">
        <v>-92140</v>
      </c>
      <c r="G8813" s="45">
        <v>-69630</v>
      </c>
      <c r="H8813" s="45">
        <v>-17780</v>
      </c>
      <c r="I8813" s="55">
        <f>pro[[#This Row],[Admin expenses 3]]+pro[[#This Row],[Admin expenses 2]]+pro[[#This Row],[Admin expenses 1]]+pro[[#This Row],[COGS]]</f>
        <v>-216877.57699999999</v>
      </c>
      <c r="J8813" s="55">
        <f>pro[[#This Row],[Revenue]]+pro[[#This Row],[AdminExp]]</f>
        <v>84836.93399999995</v>
      </c>
      <c r="K8813" s="83">
        <f>pro[[#This Row],[Profit]]/pro[[#This Row],[Revenue]]</f>
        <v>0.2811828099312067</v>
      </c>
      <c r="L8813" s="56">
        <f t="shared" si="137"/>
        <v>8</v>
      </c>
      <c r="M8813" s="82" t="str">
        <f>"Q"&amp;" "&amp;VLOOKUP(pro[[#This Row],[Period]],Mapping!A:B,2,0)</f>
        <v>Q 3</v>
      </c>
      <c r="N8813"/>
    </row>
    <row r="8814" spans="1:14" ht="14.25" x14ac:dyDescent="0.2">
      <c r="A8814" s="42" t="s">
        <v>29</v>
      </c>
      <c r="B8814" s="44" t="s">
        <v>33</v>
      </c>
      <c r="C8814" s="44" t="s">
        <v>57</v>
      </c>
      <c r="D8814" s="43">
        <v>73906.412999999986</v>
      </c>
      <c r="E8814" s="43">
        <v>-129563.76999999997</v>
      </c>
      <c r="F8814" s="45">
        <v>-25270</v>
      </c>
      <c r="G8814" s="45">
        <v>-24530</v>
      </c>
      <c r="H8814" s="45">
        <v>-16490</v>
      </c>
      <c r="I8814" s="55">
        <f>pro[[#This Row],[Admin expenses 3]]+pro[[#This Row],[Admin expenses 2]]+pro[[#This Row],[Admin expenses 1]]+pro[[#This Row],[COGS]]</f>
        <v>-195853.76999999996</v>
      </c>
      <c r="J8814" s="55">
        <f>pro[[#This Row],[Revenue]]+pro[[#This Row],[AdminExp]]</f>
        <v>-121947.35699999997</v>
      </c>
      <c r="K8814" s="83">
        <f>pro[[#This Row],[Profit]]/pro[[#This Row],[Revenue]]</f>
        <v>-1.6500240243021942</v>
      </c>
      <c r="L8814" s="56">
        <f t="shared" si="137"/>
        <v>8</v>
      </c>
      <c r="M8814" s="82" t="str">
        <f>"Q"&amp;" "&amp;VLOOKUP(pro[[#This Row],[Period]],Mapping!A:B,2,0)</f>
        <v>Q 3</v>
      </c>
      <c r="N8814"/>
    </row>
    <row r="8815" spans="1:14" ht="14.25" x14ac:dyDescent="0.2">
      <c r="A8815" s="42" t="s">
        <v>29</v>
      </c>
      <c r="B8815" s="44" t="s">
        <v>33</v>
      </c>
      <c r="C8815" s="44" t="s">
        <v>58</v>
      </c>
      <c r="D8815" s="43">
        <v>670311.83099999989</v>
      </c>
      <c r="E8815" s="43">
        <v>-469077.10499999998</v>
      </c>
      <c r="F8815" s="45">
        <v>-17550</v>
      </c>
      <c r="G8815" s="45">
        <v>-81110</v>
      </c>
      <c r="H8815" s="45">
        <v>-20620</v>
      </c>
      <c r="I8815" s="55">
        <f>pro[[#This Row],[Admin expenses 3]]+pro[[#This Row],[Admin expenses 2]]+pro[[#This Row],[Admin expenses 1]]+pro[[#This Row],[COGS]]</f>
        <v>-588357.10499999998</v>
      </c>
      <c r="J8815" s="55">
        <f>pro[[#This Row],[Revenue]]+pro[[#This Row],[AdminExp]]</f>
        <v>81954.725999999908</v>
      </c>
      <c r="K8815" s="83">
        <f>pro[[#This Row],[Profit]]/pro[[#This Row],[Revenue]]</f>
        <v>0.12226358272348609</v>
      </c>
      <c r="L8815" s="56">
        <f t="shared" si="137"/>
        <v>8</v>
      </c>
      <c r="M8815" s="82" t="str">
        <f>"Q"&amp;" "&amp;VLOOKUP(pro[[#This Row],[Period]],Mapping!A:B,2,0)</f>
        <v>Q 3</v>
      </c>
      <c r="N8815"/>
    </row>
    <row r="8816" spans="1:14" ht="14.25" x14ac:dyDescent="0.2">
      <c r="A8816" s="42" t="s">
        <v>29</v>
      </c>
      <c r="B8816" s="44" t="s">
        <v>33</v>
      </c>
      <c r="C8816" s="44" t="s">
        <v>59</v>
      </c>
      <c r="D8816" s="43">
        <v>117182.45</v>
      </c>
      <c r="E8816" s="43">
        <v>-74033.399999999994</v>
      </c>
      <c r="F8816" s="45">
        <v>-20270</v>
      </c>
      <c r="G8816" s="45">
        <v>-13700</v>
      </c>
      <c r="H8816" s="45">
        <v>-83930</v>
      </c>
      <c r="I8816" s="55">
        <f>pro[[#This Row],[Admin expenses 3]]+pro[[#This Row],[Admin expenses 2]]+pro[[#This Row],[Admin expenses 1]]+pro[[#This Row],[COGS]]</f>
        <v>-191933.4</v>
      </c>
      <c r="J8816" s="55">
        <f>pro[[#This Row],[Revenue]]+pro[[#This Row],[AdminExp]]</f>
        <v>-74750.95</v>
      </c>
      <c r="K8816" s="83">
        <f>pro[[#This Row],[Profit]]/pro[[#This Row],[Revenue]]</f>
        <v>-0.63790226266817263</v>
      </c>
      <c r="L8816" s="56">
        <f t="shared" si="137"/>
        <v>8</v>
      </c>
      <c r="M8816" s="82" t="str">
        <f>"Q"&amp;" "&amp;VLOOKUP(pro[[#This Row],[Period]],Mapping!A:B,2,0)</f>
        <v>Q 3</v>
      </c>
      <c r="N8816"/>
    </row>
    <row r="8817" spans="1:14" ht="14.25" x14ac:dyDescent="0.2">
      <c r="A8817" s="42" t="s">
        <v>29</v>
      </c>
      <c r="B8817" s="44" t="s">
        <v>33</v>
      </c>
      <c r="C8817" s="44" t="s">
        <v>57</v>
      </c>
      <c r="D8817" s="43">
        <v>44335.053</v>
      </c>
      <c r="E8817" s="43">
        <v>-30176.16</v>
      </c>
      <c r="F8817" s="45">
        <v>-102430</v>
      </c>
      <c r="G8817" s="45">
        <v>-40960</v>
      </c>
      <c r="H8817" s="45">
        <v>-34190</v>
      </c>
      <c r="I8817" s="55">
        <f>pro[[#This Row],[Admin expenses 3]]+pro[[#This Row],[Admin expenses 2]]+pro[[#This Row],[Admin expenses 1]]+pro[[#This Row],[COGS]]</f>
        <v>-207756.16</v>
      </c>
      <c r="J8817" s="55">
        <f>pro[[#This Row],[Revenue]]+pro[[#This Row],[AdminExp]]</f>
        <v>-163421.10700000002</v>
      </c>
      <c r="K8817" s="83">
        <f>pro[[#This Row],[Profit]]/pro[[#This Row],[Revenue]]</f>
        <v>-3.6860474036198854</v>
      </c>
      <c r="L8817" s="56">
        <f t="shared" si="137"/>
        <v>8</v>
      </c>
      <c r="M8817" s="82" t="str">
        <f>"Q"&amp;" "&amp;VLOOKUP(pro[[#This Row],[Period]],Mapping!A:B,2,0)</f>
        <v>Q 3</v>
      </c>
      <c r="N8817"/>
    </row>
    <row r="8818" spans="1:14" ht="14.25" x14ac:dyDescent="0.2">
      <c r="A8818" s="42" t="s">
        <v>29</v>
      </c>
      <c r="B8818" s="44" t="s">
        <v>33</v>
      </c>
      <c r="C8818" s="44" t="s">
        <v>57</v>
      </c>
      <c r="D8818" s="43">
        <v>22495.136999999999</v>
      </c>
      <c r="E8818" s="43">
        <v>-9913.5119999999988</v>
      </c>
      <c r="F8818" s="45">
        <v>-18470</v>
      </c>
      <c r="G8818" s="45">
        <v>-44950</v>
      </c>
      <c r="H8818" s="45">
        <v>-104440</v>
      </c>
      <c r="I8818" s="55">
        <f>pro[[#This Row],[Admin expenses 3]]+pro[[#This Row],[Admin expenses 2]]+pro[[#This Row],[Admin expenses 1]]+pro[[#This Row],[COGS]]</f>
        <v>-177773.51199999999</v>
      </c>
      <c r="J8818" s="55">
        <f>pro[[#This Row],[Revenue]]+pro[[#This Row],[AdminExp]]</f>
        <v>-155278.375</v>
      </c>
      <c r="K8818" s="83">
        <f>pro[[#This Row],[Profit]]/pro[[#This Row],[Revenue]]</f>
        <v>-6.9027530261318262</v>
      </c>
      <c r="L8818" s="56">
        <f t="shared" si="137"/>
        <v>8</v>
      </c>
      <c r="M8818" s="82" t="str">
        <f>"Q"&amp;" "&amp;VLOOKUP(pro[[#This Row],[Period]],Mapping!A:B,2,0)</f>
        <v>Q 3</v>
      </c>
      <c r="N8818"/>
    </row>
    <row r="8819" spans="1:14" ht="14.25" x14ac:dyDescent="0.2">
      <c r="A8819" s="42" t="s">
        <v>29</v>
      </c>
      <c r="B8819" s="44" t="s">
        <v>33</v>
      </c>
      <c r="C8819" s="44" t="s">
        <v>57</v>
      </c>
      <c r="D8819" s="43">
        <v>11138.953</v>
      </c>
      <c r="E8819" s="43">
        <v>-6265.357</v>
      </c>
      <c r="F8819" s="45">
        <v>-103500</v>
      </c>
      <c r="G8819" s="45">
        <v>-54520</v>
      </c>
      <c r="H8819" s="45">
        <v>-29970</v>
      </c>
      <c r="I8819" s="55">
        <f>pro[[#This Row],[Admin expenses 3]]+pro[[#This Row],[Admin expenses 2]]+pro[[#This Row],[Admin expenses 1]]+pro[[#This Row],[COGS]]</f>
        <v>-194255.35699999999</v>
      </c>
      <c r="J8819" s="55">
        <f>pro[[#This Row],[Revenue]]+pro[[#This Row],[AdminExp]]</f>
        <v>-183116.40399999998</v>
      </c>
      <c r="K8819" s="83">
        <f>pro[[#This Row],[Profit]]/pro[[#This Row],[Revenue]]</f>
        <v>-16.439283297092643</v>
      </c>
      <c r="L8819" s="56">
        <f t="shared" si="137"/>
        <v>8</v>
      </c>
      <c r="M8819" s="82" t="str">
        <f>"Q"&amp;" "&amp;VLOOKUP(pro[[#This Row],[Period]],Mapping!A:B,2,0)</f>
        <v>Q 3</v>
      </c>
      <c r="N8819"/>
    </row>
    <row r="8820" spans="1:14" ht="14.25" x14ac:dyDescent="0.2">
      <c r="A8820" s="42" t="s">
        <v>29</v>
      </c>
      <c r="B8820" s="44" t="s">
        <v>33</v>
      </c>
      <c r="C8820" s="44" t="s">
        <v>58</v>
      </c>
      <c r="D8820" s="43">
        <v>30479.126999999997</v>
      </c>
      <c r="E8820" s="43">
        <v>-31485.943999999996</v>
      </c>
      <c r="F8820" s="45">
        <v>-57980</v>
      </c>
      <c r="G8820" s="45">
        <v>-58160</v>
      </c>
      <c r="H8820" s="45">
        <v>-24430</v>
      </c>
      <c r="I8820" s="55">
        <f>pro[[#This Row],[Admin expenses 3]]+pro[[#This Row],[Admin expenses 2]]+pro[[#This Row],[Admin expenses 1]]+pro[[#This Row],[COGS]]</f>
        <v>-172055.94399999999</v>
      </c>
      <c r="J8820" s="55">
        <f>pro[[#This Row],[Revenue]]+pro[[#This Row],[AdminExp]]</f>
        <v>-141576.81699999998</v>
      </c>
      <c r="K8820" s="83">
        <f>pro[[#This Row],[Profit]]/pro[[#This Row],[Revenue]]</f>
        <v>-4.6450417362675775</v>
      </c>
      <c r="L8820" s="56">
        <f t="shared" si="137"/>
        <v>8</v>
      </c>
      <c r="M8820" s="82" t="str">
        <f>"Q"&amp;" "&amp;VLOOKUP(pro[[#This Row],[Period]],Mapping!A:B,2,0)</f>
        <v>Q 3</v>
      </c>
      <c r="N8820"/>
    </row>
    <row r="8821" spans="1:14" ht="14.25" x14ac:dyDescent="0.2">
      <c r="A8821" s="42" t="s">
        <v>29</v>
      </c>
      <c r="B8821" s="44" t="s">
        <v>33</v>
      </c>
      <c r="C8821" s="44" t="s">
        <v>59</v>
      </c>
      <c r="D8821" s="43">
        <v>17101.468999999997</v>
      </c>
      <c r="E8821" s="43">
        <v>-6362.5519999999997</v>
      </c>
      <c r="F8821" s="45">
        <v>-77270</v>
      </c>
      <c r="G8821" s="45">
        <v>-54740</v>
      </c>
      <c r="H8821" s="45">
        <v>-38760</v>
      </c>
      <c r="I8821" s="55">
        <f>pro[[#This Row],[Admin expenses 3]]+pro[[#This Row],[Admin expenses 2]]+pro[[#This Row],[Admin expenses 1]]+pro[[#This Row],[COGS]]</f>
        <v>-177132.552</v>
      </c>
      <c r="J8821" s="55">
        <f>pro[[#This Row],[Revenue]]+pro[[#This Row],[AdminExp]]</f>
        <v>-160031.08299999998</v>
      </c>
      <c r="K8821" s="83">
        <f>pro[[#This Row],[Profit]]/pro[[#This Row],[Revenue]]</f>
        <v>-9.3577389755230982</v>
      </c>
      <c r="L8821" s="56">
        <f t="shared" si="137"/>
        <v>8</v>
      </c>
      <c r="M8821" s="82" t="str">
        <f>"Q"&amp;" "&amp;VLOOKUP(pro[[#This Row],[Period]],Mapping!A:B,2,0)</f>
        <v>Q 3</v>
      </c>
      <c r="N8821"/>
    </row>
    <row r="8822" spans="1:14" ht="14.25" x14ac:dyDescent="0.2">
      <c r="A8822" s="42" t="s">
        <v>29</v>
      </c>
      <c r="B8822" s="44" t="s">
        <v>33</v>
      </c>
      <c r="C8822" s="44" t="s">
        <v>57</v>
      </c>
      <c r="D8822" s="43">
        <v>5621.5109999999995</v>
      </c>
      <c r="E8822" s="43">
        <v>-5594.1269999999995</v>
      </c>
      <c r="F8822" s="45">
        <v>-38090</v>
      </c>
      <c r="G8822" s="45">
        <v>-59830</v>
      </c>
      <c r="H8822" s="45">
        <v>-75340</v>
      </c>
      <c r="I8822" s="55">
        <f>pro[[#This Row],[Admin expenses 3]]+pro[[#This Row],[Admin expenses 2]]+pro[[#This Row],[Admin expenses 1]]+pro[[#This Row],[COGS]]</f>
        <v>-178854.12700000001</v>
      </c>
      <c r="J8822" s="55">
        <f>pro[[#This Row],[Revenue]]+pro[[#This Row],[AdminExp]]</f>
        <v>-173232.61600000001</v>
      </c>
      <c r="K8822" s="83">
        <f>pro[[#This Row],[Profit]]/pro[[#This Row],[Revenue]]</f>
        <v>-30.816023663388727</v>
      </c>
      <c r="L8822" s="56">
        <f t="shared" si="137"/>
        <v>8</v>
      </c>
      <c r="M8822" s="82" t="str">
        <f>"Q"&amp;" "&amp;VLOOKUP(pro[[#This Row],[Period]],Mapping!A:B,2,0)</f>
        <v>Q 3</v>
      </c>
      <c r="N8822"/>
    </row>
    <row r="8823" spans="1:14" ht="14.25" x14ac:dyDescent="0.2">
      <c r="A8823" s="42" t="s">
        <v>29</v>
      </c>
      <c r="B8823" s="44" t="s">
        <v>33</v>
      </c>
      <c r="C8823" s="44" t="s">
        <v>57</v>
      </c>
      <c r="D8823" s="43">
        <v>61415.599000000002</v>
      </c>
      <c r="E8823" s="43">
        <v>-152671.13399999999</v>
      </c>
      <c r="F8823" s="45">
        <v>-39330</v>
      </c>
      <c r="G8823" s="45">
        <v>-106610</v>
      </c>
      <c r="H8823" s="45">
        <v>-64570</v>
      </c>
      <c r="I8823" s="55">
        <f>pro[[#This Row],[Admin expenses 3]]+pro[[#This Row],[Admin expenses 2]]+pro[[#This Row],[Admin expenses 1]]+pro[[#This Row],[COGS]]</f>
        <v>-363181.13399999996</v>
      </c>
      <c r="J8823" s="55">
        <f>pro[[#This Row],[Revenue]]+pro[[#This Row],[AdminExp]]</f>
        <v>-301765.53499999997</v>
      </c>
      <c r="K8823" s="83">
        <f>pro[[#This Row],[Profit]]/pro[[#This Row],[Revenue]]</f>
        <v>-4.9134998259969747</v>
      </c>
      <c r="L8823" s="56">
        <f t="shared" si="137"/>
        <v>8</v>
      </c>
      <c r="M8823" s="82" t="str">
        <f>"Q"&amp;" "&amp;VLOOKUP(pro[[#This Row],[Period]],Mapping!A:B,2,0)</f>
        <v>Q 3</v>
      </c>
      <c r="N8823"/>
    </row>
    <row r="8824" spans="1:14" ht="14.25" x14ac:dyDescent="0.2">
      <c r="A8824" s="42" t="s">
        <v>29</v>
      </c>
      <c r="B8824" s="44" t="s">
        <v>33</v>
      </c>
      <c r="C8824" s="44" t="s">
        <v>58</v>
      </c>
      <c r="D8824" s="43">
        <v>121713.16499999999</v>
      </c>
      <c r="E8824" s="43">
        <v>-318819.84399999998</v>
      </c>
      <c r="F8824" s="45">
        <v>-51370</v>
      </c>
      <c r="G8824" s="45">
        <v>-45480</v>
      </c>
      <c r="H8824" s="45">
        <v>-50310</v>
      </c>
      <c r="I8824" s="55">
        <f>pro[[#This Row],[Admin expenses 3]]+pro[[#This Row],[Admin expenses 2]]+pro[[#This Row],[Admin expenses 1]]+pro[[#This Row],[COGS]]</f>
        <v>-465979.84399999998</v>
      </c>
      <c r="J8824" s="55">
        <f>pro[[#This Row],[Revenue]]+pro[[#This Row],[AdminExp]]</f>
        <v>-344266.679</v>
      </c>
      <c r="K8824" s="83">
        <f>pro[[#This Row],[Profit]]/pro[[#This Row],[Revenue]]</f>
        <v>-2.8285081486460402</v>
      </c>
      <c r="L8824" s="56">
        <f t="shared" si="137"/>
        <v>8</v>
      </c>
      <c r="M8824" s="82" t="str">
        <f>"Q"&amp;" "&amp;VLOOKUP(pro[[#This Row],[Period]],Mapping!A:B,2,0)</f>
        <v>Q 3</v>
      </c>
      <c r="N8824"/>
    </row>
    <row r="8825" spans="1:14" ht="14.25" x14ac:dyDescent="0.2">
      <c r="A8825" s="42" t="s">
        <v>29</v>
      </c>
      <c r="B8825" s="44" t="s">
        <v>33</v>
      </c>
      <c r="C8825" s="44" t="s">
        <v>59</v>
      </c>
      <c r="D8825" s="43">
        <v>141119.81099999999</v>
      </c>
      <c r="E8825" s="43">
        <v>-170684.32499999998</v>
      </c>
      <c r="F8825" s="45">
        <v>-69250</v>
      </c>
      <c r="G8825" s="45">
        <v>-35660</v>
      </c>
      <c r="H8825" s="45">
        <v>-57880</v>
      </c>
      <c r="I8825" s="55">
        <f>pro[[#This Row],[Admin expenses 3]]+pro[[#This Row],[Admin expenses 2]]+pro[[#This Row],[Admin expenses 1]]+pro[[#This Row],[COGS]]</f>
        <v>-333474.32499999995</v>
      </c>
      <c r="J8825" s="55">
        <f>pro[[#This Row],[Revenue]]+pro[[#This Row],[AdminExp]]</f>
        <v>-192354.51399999997</v>
      </c>
      <c r="K8825" s="83">
        <f>pro[[#This Row],[Profit]]/pro[[#This Row],[Revenue]]</f>
        <v>-1.3630581889030449</v>
      </c>
      <c r="L8825" s="56">
        <f t="shared" si="137"/>
        <v>8</v>
      </c>
      <c r="M8825" s="82" t="str">
        <f>"Q"&amp;" "&amp;VLOOKUP(pro[[#This Row],[Period]],Mapping!A:B,2,0)</f>
        <v>Q 3</v>
      </c>
      <c r="N8825"/>
    </row>
    <row r="8826" spans="1:14" ht="14.25" x14ac:dyDescent="0.2">
      <c r="A8826" s="42" t="s">
        <v>29</v>
      </c>
      <c r="B8826" s="44" t="s">
        <v>33</v>
      </c>
      <c r="C8826" s="44" t="s">
        <v>57</v>
      </c>
      <c r="D8826" s="43">
        <v>442494.92699999997</v>
      </c>
      <c r="E8826" s="43">
        <v>-497846.00599999994</v>
      </c>
      <c r="F8826" s="45">
        <v>-74720</v>
      </c>
      <c r="G8826" s="45">
        <v>-83000</v>
      </c>
      <c r="H8826" s="45">
        <v>-27240</v>
      </c>
      <c r="I8826" s="55">
        <f>pro[[#This Row],[Admin expenses 3]]+pro[[#This Row],[Admin expenses 2]]+pro[[#This Row],[Admin expenses 1]]+pro[[#This Row],[COGS]]</f>
        <v>-682806.00599999994</v>
      </c>
      <c r="J8826" s="55">
        <f>pro[[#This Row],[Revenue]]+pro[[#This Row],[AdminExp]]</f>
        <v>-240311.07899999997</v>
      </c>
      <c r="K8826" s="83">
        <f>pro[[#This Row],[Profit]]/pro[[#This Row],[Revenue]]</f>
        <v>-0.54308211085999636</v>
      </c>
      <c r="L8826" s="56">
        <f t="shared" si="137"/>
        <v>8</v>
      </c>
      <c r="M8826" s="82" t="str">
        <f>"Q"&amp;" "&amp;VLOOKUP(pro[[#This Row],[Period]],Mapping!A:B,2,0)</f>
        <v>Q 3</v>
      </c>
      <c r="N8826"/>
    </row>
    <row r="8827" spans="1:14" ht="14.25" x14ac:dyDescent="0.2">
      <c r="A8827" s="42" t="s">
        <v>29</v>
      </c>
      <c r="B8827" s="44" t="s">
        <v>33</v>
      </c>
      <c r="C8827" s="44" t="s">
        <v>57</v>
      </c>
      <c r="D8827" s="43">
        <v>24309.452999999998</v>
      </c>
      <c r="E8827" s="43">
        <v>-28530.830999999998</v>
      </c>
      <c r="F8827" s="45">
        <v>-103190</v>
      </c>
      <c r="G8827" s="45">
        <v>-23680</v>
      </c>
      <c r="H8827" s="45">
        <v>-52860</v>
      </c>
      <c r="I8827" s="55">
        <f>pro[[#This Row],[Admin expenses 3]]+pro[[#This Row],[Admin expenses 2]]+pro[[#This Row],[Admin expenses 1]]+pro[[#This Row],[COGS]]</f>
        <v>-208260.83100000001</v>
      </c>
      <c r="J8827" s="55">
        <f>pro[[#This Row],[Revenue]]+pro[[#This Row],[AdminExp]]</f>
        <v>-183951.378</v>
      </c>
      <c r="K8827" s="83">
        <f>pro[[#This Row],[Profit]]/pro[[#This Row],[Revenue]]</f>
        <v>-7.5670718711770277</v>
      </c>
      <c r="L8827" s="56">
        <f t="shared" si="137"/>
        <v>8</v>
      </c>
      <c r="M8827" s="82" t="str">
        <f>"Q"&amp;" "&amp;VLOOKUP(pro[[#This Row],[Period]],Mapping!A:B,2,0)</f>
        <v>Q 3</v>
      </c>
      <c r="N8827"/>
    </row>
    <row r="8828" spans="1:14" ht="14.25" x14ac:dyDescent="0.2">
      <c r="A8828" s="42" t="s">
        <v>29</v>
      </c>
      <c r="B8828" s="44" t="s">
        <v>33</v>
      </c>
      <c r="C8828" s="44" t="s">
        <v>57</v>
      </c>
      <c r="D8828" s="43">
        <v>1632693.3559999999</v>
      </c>
      <c r="E8828" s="43">
        <v>-1651127.2819999997</v>
      </c>
      <c r="F8828" s="45">
        <v>-61060</v>
      </c>
      <c r="G8828" s="45">
        <v>-31700</v>
      </c>
      <c r="H8828" s="45">
        <v>-92470</v>
      </c>
      <c r="I8828" s="55">
        <f>pro[[#This Row],[Admin expenses 3]]+pro[[#This Row],[Admin expenses 2]]+pro[[#This Row],[Admin expenses 1]]+pro[[#This Row],[COGS]]</f>
        <v>-1836357.2819999997</v>
      </c>
      <c r="J8828" s="55">
        <f>pro[[#This Row],[Revenue]]+pro[[#This Row],[AdminExp]]</f>
        <v>-203663.92599999974</v>
      </c>
      <c r="K8828" s="83">
        <f>pro[[#This Row],[Profit]]/pro[[#This Row],[Revenue]]</f>
        <v>-0.12474107599663666</v>
      </c>
      <c r="L8828" s="56">
        <f t="shared" si="137"/>
        <v>8</v>
      </c>
      <c r="M8828" s="82" t="str">
        <f>"Q"&amp;" "&amp;VLOOKUP(pro[[#This Row],[Period]],Mapping!A:B,2,0)</f>
        <v>Q 3</v>
      </c>
      <c r="N8828"/>
    </row>
    <row r="8829" spans="1:14" ht="14.25" x14ac:dyDescent="0.2">
      <c r="A8829" s="42" t="s">
        <v>29</v>
      </c>
      <c r="B8829" s="44" t="s">
        <v>33</v>
      </c>
      <c r="C8829" s="44" t="s">
        <v>58</v>
      </c>
      <c r="D8829" s="43">
        <v>166136.42499999999</v>
      </c>
      <c r="E8829" s="43">
        <v>-168392.77</v>
      </c>
      <c r="F8829" s="45">
        <v>-56810</v>
      </c>
      <c r="G8829" s="45">
        <v>-97740</v>
      </c>
      <c r="H8829" s="45">
        <v>-102570</v>
      </c>
      <c r="I8829" s="55">
        <f>pro[[#This Row],[Admin expenses 3]]+pro[[#This Row],[Admin expenses 2]]+pro[[#This Row],[Admin expenses 1]]+pro[[#This Row],[COGS]]</f>
        <v>-425512.77</v>
      </c>
      <c r="J8829" s="55">
        <f>pro[[#This Row],[Revenue]]+pro[[#This Row],[AdminExp]]</f>
        <v>-259376.34500000003</v>
      </c>
      <c r="K8829" s="83">
        <f>pro[[#This Row],[Profit]]/pro[[#This Row],[Revenue]]</f>
        <v>-1.5612250293696885</v>
      </c>
      <c r="L8829" s="56">
        <f t="shared" si="137"/>
        <v>8</v>
      </c>
      <c r="M8829" s="82" t="str">
        <f>"Q"&amp;" "&amp;VLOOKUP(pro[[#This Row],[Period]],Mapping!A:B,2,0)</f>
        <v>Q 3</v>
      </c>
      <c r="N8829"/>
    </row>
    <row r="8830" spans="1:14" ht="14.25" x14ac:dyDescent="0.2">
      <c r="A8830" s="42" t="s">
        <v>29</v>
      </c>
      <c r="B8830" s="44" t="s">
        <v>33</v>
      </c>
      <c r="C8830" s="44" t="s">
        <v>59</v>
      </c>
      <c r="D8830" s="43">
        <v>124458.42499999999</v>
      </c>
      <c r="E8830" s="43">
        <v>-165489.13499999998</v>
      </c>
      <c r="F8830" s="45">
        <v>-51750</v>
      </c>
      <c r="G8830" s="45">
        <v>-39910</v>
      </c>
      <c r="H8830" s="45">
        <v>-60290</v>
      </c>
      <c r="I8830" s="55">
        <f>pro[[#This Row],[Admin expenses 3]]+pro[[#This Row],[Admin expenses 2]]+pro[[#This Row],[Admin expenses 1]]+pro[[#This Row],[COGS]]</f>
        <v>-317439.13500000001</v>
      </c>
      <c r="J8830" s="55">
        <f>pro[[#This Row],[Revenue]]+pro[[#This Row],[AdminExp]]</f>
        <v>-192980.71000000002</v>
      </c>
      <c r="K8830" s="83">
        <f>pro[[#This Row],[Profit]]/pro[[#This Row],[Revenue]]</f>
        <v>-1.5505636520789978</v>
      </c>
      <c r="L8830" s="56">
        <f t="shared" si="137"/>
        <v>8</v>
      </c>
      <c r="M8830" s="82" t="str">
        <f>"Q"&amp;" "&amp;VLOOKUP(pro[[#This Row],[Period]],Mapping!A:B,2,0)</f>
        <v>Q 3</v>
      </c>
      <c r="N8830"/>
    </row>
    <row r="8831" spans="1:14" ht="14.25" x14ac:dyDescent="0.2">
      <c r="A8831" s="42" t="s">
        <v>29</v>
      </c>
      <c r="B8831" s="44" t="s">
        <v>33</v>
      </c>
      <c r="C8831" s="44" t="s">
        <v>60</v>
      </c>
      <c r="D8831" s="43">
        <v>45974.683999999994</v>
      </c>
      <c r="E8831" s="43">
        <v>-31560.360999999994</v>
      </c>
      <c r="F8831" s="45">
        <v>-103710</v>
      </c>
      <c r="G8831" s="45">
        <v>-41240</v>
      </c>
      <c r="H8831" s="45">
        <v>-16600</v>
      </c>
      <c r="I8831" s="55">
        <f>pro[[#This Row],[Admin expenses 3]]+pro[[#This Row],[Admin expenses 2]]+pro[[#This Row],[Admin expenses 1]]+pro[[#This Row],[COGS]]</f>
        <v>-193110.361</v>
      </c>
      <c r="J8831" s="55">
        <f>pro[[#This Row],[Revenue]]+pro[[#This Row],[AdminExp]]</f>
        <v>-147135.67700000003</v>
      </c>
      <c r="K8831" s="83">
        <f>pro[[#This Row],[Profit]]/pro[[#This Row],[Revenue]]</f>
        <v>-3.2003629867254779</v>
      </c>
      <c r="L8831" s="56">
        <f t="shared" si="137"/>
        <v>8</v>
      </c>
      <c r="M8831" s="82" t="str">
        <f>"Q"&amp;" "&amp;VLOOKUP(pro[[#This Row],[Period]],Mapping!A:B,2,0)</f>
        <v>Q 3</v>
      </c>
      <c r="N8831"/>
    </row>
    <row r="8832" spans="1:14" ht="14.25" x14ac:dyDescent="0.2">
      <c r="A8832" s="42" t="s">
        <v>29</v>
      </c>
      <c r="B8832" s="44" t="s">
        <v>33</v>
      </c>
      <c r="C8832" s="44" t="s">
        <v>57</v>
      </c>
      <c r="D8832" s="43">
        <v>60578.048999999999</v>
      </c>
      <c r="E8832" s="43">
        <v>-160089.36299999998</v>
      </c>
      <c r="F8832" s="45">
        <v>-45830</v>
      </c>
      <c r="G8832" s="45">
        <v>-46370</v>
      </c>
      <c r="H8832" s="45">
        <v>-88140</v>
      </c>
      <c r="I8832" s="55">
        <f>pro[[#This Row],[Admin expenses 3]]+pro[[#This Row],[Admin expenses 2]]+pro[[#This Row],[Admin expenses 1]]+pro[[#This Row],[COGS]]</f>
        <v>-340429.36300000001</v>
      </c>
      <c r="J8832" s="55">
        <f>pro[[#This Row],[Revenue]]+pro[[#This Row],[AdminExp]]</f>
        <v>-279851.31400000001</v>
      </c>
      <c r="K8832" s="83">
        <f>pro[[#This Row],[Profit]]/pro[[#This Row],[Revenue]]</f>
        <v>-4.6196818586877901</v>
      </c>
      <c r="L8832" s="56">
        <f t="shared" si="137"/>
        <v>8</v>
      </c>
      <c r="M8832" s="82" t="str">
        <f>"Q"&amp;" "&amp;VLOOKUP(pro[[#This Row],[Period]],Mapping!A:B,2,0)</f>
        <v>Q 3</v>
      </c>
      <c r="N8832"/>
    </row>
    <row r="8833" spans="1:14" ht="14.25" x14ac:dyDescent="0.2">
      <c r="A8833" s="42" t="s">
        <v>29</v>
      </c>
      <c r="B8833" s="44" t="s">
        <v>33</v>
      </c>
      <c r="C8833" s="44" t="s">
        <v>58</v>
      </c>
      <c r="D8833" s="43">
        <v>171556.511</v>
      </c>
      <c r="E8833" s="43">
        <v>-531551.28599999996</v>
      </c>
      <c r="F8833" s="45">
        <v>-49140</v>
      </c>
      <c r="G8833" s="45">
        <v>-48530</v>
      </c>
      <c r="H8833" s="45">
        <v>-31130</v>
      </c>
      <c r="I8833" s="55">
        <f>pro[[#This Row],[Admin expenses 3]]+pro[[#This Row],[Admin expenses 2]]+pro[[#This Row],[Admin expenses 1]]+pro[[#This Row],[COGS]]</f>
        <v>-660351.28599999996</v>
      </c>
      <c r="J8833" s="55">
        <f>pro[[#This Row],[Revenue]]+pro[[#This Row],[AdminExp]]</f>
        <v>-488794.77499999997</v>
      </c>
      <c r="K8833" s="83">
        <f>pro[[#This Row],[Profit]]/pro[[#This Row],[Revenue]]</f>
        <v>-2.8491764734012337</v>
      </c>
      <c r="L8833" s="56">
        <f t="shared" si="137"/>
        <v>8</v>
      </c>
      <c r="M8833" s="82" t="str">
        <f>"Q"&amp;" "&amp;VLOOKUP(pro[[#This Row],[Period]],Mapping!A:B,2,0)</f>
        <v>Q 3</v>
      </c>
      <c r="N8833"/>
    </row>
    <row r="8834" spans="1:14" ht="14.25" x14ac:dyDescent="0.2">
      <c r="A8834" s="42" t="s">
        <v>29</v>
      </c>
      <c r="B8834" s="44" t="s">
        <v>33</v>
      </c>
      <c r="C8834" s="44" t="s">
        <v>59</v>
      </c>
      <c r="D8834" s="43">
        <v>256174.96799999996</v>
      </c>
      <c r="E8834" s="43">
        <v>-846833.33699999994</v>
      </c>
      <c r="F8834" s="45">
        <v>-42430</v>
      </c>
      <c r="G8834" s="45">
        <v>-20330</v>
      </c>
      <c r="H8834" s="45">
        <v>-41560</v>
      </c>
      <c r="I8834" s="55">
        <f>pro[[#This Row],[Admin expenses 3]]+pro[[#This Row],[Admin expenses 2]]+pro[[#This Row],[Admin expenses 1]]+pro[[#This Row],[COGS]]</f>
        <v>-951153.33699999994</v>
      </c>
      <c r="J8834" s="55">
        <f>pro[[#This Row],[Revenue]]+pro[[#This Row],[AdminExp]]</f>
        <v>-694978.36899999995</v>
      </c>
      <c r="K8834" s="83">
        <f>pro[[#This Row],[Profit]]/pro[[#This Row],[Revenue]]</f>
        <v>-2.7129050680705076</v>
      </c>
      <c r="L8834" s="56">
        <f t="shared" ref="L8834:L8897" si="138">MONTH(DATEVALUE(A8834&amp;"1"))</f>
        <v>8</v>
      </c>
      <c r="M8834" s="82" t="str">
        <f>"Q"&amp;" "&amp;VLOOKUP(pro[[#This Row],[Period]],Mapping!A:B,2,0)</f>
        <v>Q 3</v>
      </c>
      <c r="N8834"/>
    </row>
    <row r="8835" spans="1:14" ht="14.25" x14ac:dyDescent="0.2">
      <c r="A8835" s="42" t="s">
        <v>29</v>
      </c>
      <c r="B8835" s="44" t="s">
        <v>33</v>
      </c>
      <c r="C8835" s="44" t="s">
        <v>60</v>
      </c>
      <c r="D8835" s="43">
        <v>64299.962999999996</v>
      </c>
      <c r="E8835" s="43">
        <v>-49713.201999999997</v>
      </c>
      <c r="F8835" s="45">
        <v>-50560</v>
      </c>
      <c r="G8835" s="45">
        <v>-68510</v>
      </c>
      <c r="H8835" s="45">
        <v>-15170</v>
      </c>
      <c r="I8835" s="55">
        <f>pro[[#This Row],[Admin expenses 3]]+pro[[#This Row],[Admin expenses 2]]+pro[[#This Row],[Admin expenses 1]]+pro[[#This Row],[COGS]]</f>
        <v>-183953.20199999999</v>
      </c>
      <c r="J8835" s="55">
        <f>pro[[#This Row],[Revenue]]+pro[[#This Row],[AdminExp]]</f>
        <v>-119653.239</v>
      </c>
      <c r="K8835" s="83">
        <f>pro[[#This Row],[Profit]]/pro[[#This Row],[Revenue]]</f>
        <v>-1.8608601532165736</v>
      </c>
      <c r="L8835" s="56">
        <f t="shared" si="138"/>
        <v>8</v>
      </c>
      <c r="M8835" s="82" t="str">
        <f>"Q"&amp;" "&amp;VLOOKUP(pro[[#This Row],[Period]],Mapping!A:B,2,0)</f>
        <v>Q 3</v>
      </c>
      <c r="N8835"/>
    </row>
    <row r="8836" spans="1:14" ht="14.25" x14ac:dyDescent="0.2">
      <c r="A8836" s="42" t="s">
        <v>29</v>
      </c>
      <c r="B8836" s="44" t="s">
        <v>33</v>
      </c>
      <c r="C8836" s="44" t="s">
        <v>57</v>
      </c>
      <c r="D8836" s="43">
        <v>271455.73699999996</v>
      </c>
      <c r="E8836" s="43">
        <v>-225469.01999999996</v>
      </c>
      <c r="F8836" s="45">
        <v>-97830</v>
      </c>
      <c r="G8836" s="45">
        <v>-40390</v>
      </c>
      <c r="H8836" s="45">
        <v>-83720</v>
      </c>
      <c r="I8836" s="55">
        <f>pro[[#This Row],[Admin expenses 3]]+pro[[#This Row],[Admin expenses 2]]+pro[[#This Row],[Admin expenses 1]]+pro[[#This Row],[COGS]]</f>
        <v>-447409.01999999996</v>
      </c>
      <c r="J8836" s="55">
        <f>pro[[#This Row],[Revenue]]+pro[[#This Row],[AdminExp]]</f>
        <v>-175953.283</v>
      </c>
      <c r="K8836" s="83">
        <f>pro[[#This Row],[Profit]]/pro[[#This Row],[Revenue]]</f>
        <v>-0.64818406471917744</v>
      </c>
      <c r="L8836" s="56">
        <f t="shared" si="138"/>
        <v>8</v>
      </c>
      <c r="M8836" s="82" t="str">
        <f>"Q"&amp;" "&amp;VLOOKUP(pro[[#This Row],[Period]],Mapping!A:B,2,0)</f>
        <v>Q 3</v>
      </c>
      <c r="N8836"/>
    </row>
    <row r="8837" spans="1:14" ht="14.25" x14ac:dyDescent="0.2">
      <c r="A8837" s="42" t="s">
        <v>29</v>
      </c>
      <c r="B8837" s="44" t="s">
        <v>33</v>
      </c>
      <c r="C8837" s="44" t="s">
        <v>58</v>
      </c>
      <c r="D8837" s="43">
        <v>38966.178999999996</v>
      </c>
      <c r="E8837" s="43">
        <v>-29461.081999999999</v>
      </c>
      <c r="F8837" s="45">
        <v>-64950</v>
      </c>
      <c r="G8837" s="45">
        <v>-102610</v>
      </c>
      <c r="H8837" s="45">
        <v>-43200</v>
      </c>
      <c r="I8837" s="55">
        <f>pro[[#This Row],[Admin expenses 3]]+pro[[#This Row],[Admin expenses 2]]+pro[[#This Row],[Admin expenses 1]]+pro[[#This Row],[COGS]]</f>
        <v>-240221.08199999999</v>
      </c>
      <c r="J8837" s="55">
        <f>pro[[#This Row],[Revenue]]+pro[[#This Row],[AdminExp]]</f>
        <v>-201254.90299999999</v>
      </c>
      <c r="K8837" s="83">
        <f>pro[[#This Row],[Profit]]/pro[[#This Row],[Revenue]]</f>
        <v>-5.1648611222568173</v>
      </c>
      <c r="L8837" s="56">
        <f t="shared" si="138"/>
        <v>8</v>
      </c>
      <c r="M8837" s="82" t="str">
        <f>"Q"&amp;" "&amp;VLOOKUP(pro[[#This Row],[Period]],Mapping!A:B,2,0)</f>
        <v>Q 3</v>
      </c>
      <c r="N8837"/>
    </row>
    <row r="8838" spans="1:14" ht="14.25" x14ac:dyDescent="0.2">
      <c r="A8838" s="42" t="s">
        <v>29</v>
      </c>
      <c r="B8838" s="44" t="s">
        <v>33</v>
      </c>
      <c r="C8838" s="44" t="s">
        <v>59</v>
      </c>
      <c r="D8838" s="43">
        <v>57741.48799999999</v>
      </c>
      <c r="E8838" s="43">
        <v>-44122.259999999995</v>
      </c>
      <c r="F8838" s="45">
        <v>-82960</v>
      </c>
      <c r="G8838" s="45">
        <v>-19650</v>
      </c>
      <c r="H8838" s="45">
        <v>-12900</v>
      </c>
      <c r="I8838" s="55">
        <f>pro[[#This Row],[Admin expenses 3]]+pro[[#This Row],[Admin expenses 2]]+pro[[#This Row],[Admin expenses 1]]+pro[[#This Row],[COGS]]</f>
        <v>-159632.26</v>
      </c>
      <c r="J8838" s="55">
        <f>pro[[#This Row],[Revenue]]+pro[[#This Row],[AdminExp]]</f>
        <v>-101890.77200000003</v>
      </c>
      <c r="K8838" s="83">
        <f>pro[[#This Row],[Profit]]/pro[[#This Row],[Revenue]]</f>
        <v>-1.7646024640030067</v>
      </c>
      <c r="L8838" s="56">
        <f t="shared" si="138"/>
        <v>8</v>
      </c>
      <c r="M8838" s="82" t="str">
        <f>"Q"&amp;" "&amp;VLOOKUP(pro[[#This Row],[Period]],Mapping!A:B,2,0)</f>
        <v>Q 3</v>
      </c>
      <c r="N8838"/>
    </row>
    <row r="8839" spans="1:14" ht="14.25" x14ac:dyDescent="0.2">
      <c r="A8839" s="42" t="s">
        <v>29</v>
      </c>
      <c r="B8839" s="44" t="s">
        <v>33</v>
      </c>
      <c r="C8839" s="44" t="s">
        <v>60</v>
      </c>
      <c r="D8839" s="43">
        <v>86309.250999999989</v>
      </c>
      <c r="E8839" s="43">
        <v>-53065.341</v>
      </c>
      <c r="F8839" s="45">
        <v>-27880</v>
      </c>
      <c r="G8839" s="45">
        <v>-33520</v>
      </c>
      <c r="H8839" s="45">
        <v>-35560</v>
      </c>
      <c r="I8839" s="55">
        <f>pro[[#This Row],[Admin expenses 3]]+pro[[#This Row],[Admin expenses 2]]+pro[[#This Row],[Admin expenses 1]]+pro[[#This Row],[COGS]]</f>
        <v>-150025.34100000001</v>
      </c>
      <c r="J8839" s="55">
        <f>pro[[#This Row],[Revenue]]+pro[[#This Row],[AdminExp]]</f>
        <v>-63716.090000000026</v>
      </c>
      <c r="K8839" s="83">
        <f>pro[[#This Row],[Profit]]/pro[[#This Row],[Revenue]]</f>
        <v>-0.73823013479748578</v>
      </c>
      <c r="L8839" s="56">
        <f t="shared" si="138"/>
        <v>8</v>
      </c>
      <c r="M8839" s="82" t="str">
        <f>"Q"&amp;" "&amp;VLOOKUP(pro[[#This Row],[Period]],Mapping!A:B,2,0)</f>
        <v>Q 3</v>
      </c>
      <c r="N8839"/>
    </row>
    <row r="8840" spans="1:14" ht="14.25" x14ac:dyDescent="0.2">
      <c r="A8840" s="42" t="s">
        <v>29</v>
      </c>
      <c r="B8840" s="44" t="s">
        <v>33</v>
      </c>
      <c r="C8840" s="44" t="s">
        <v>57</v>
      </c>
      <c r="D8840" s="43">
        <v>67604.438999999998</v>
      </c>
      <c r="E8840" s="43">
        <v>-33807.781000000003</v>
      </c>
      <c r="F8840" s="45">
        <v>-41130</v>
      </c>
      <c r="G8840" s="45">
        <v>-28730</v>
      </c>
      <c r="H8840" s="45">
        <v>-102430</v>
      </c>
      <c r="I8840" s="55">
        <f>pro[[#This Row],[Admin expenses 3]]+pro[[#This Row],[Admin expenses 2]]+pro[[#This Row],[Admin expenses 1]]+pro[[#This Row],[COGS]]</f>
        <v>-206097.78100000002</v>
      </c>
      <c r="J8840" s="55">
        <f>pro[[#This Row],[Revenue]]+pro[[#This Row],[AdminExp]]</f>
        <v>-138493.342</v>
      </c>
      <c r="K8840" s="83">
        <f>pro[[#This Row],[Profit]]/pro[[#This Row],[Revenue]]</f>
        <v>-2.0485835552899125</v>
      </c>
      <c r="L8840" s="56">
        <f t="shared" si="138"/>
        <v>8</v>
      </c>
      <c r="M8840" s="82" t="str">
        <f>"Q"&amp;" "&amp;VLOOKUP(pro[[#This Row],[Period]],Mapping!A:B,2,0)</f>
        <v>Q 3</v>
      </c>
      <c r="N8840"/>
    </row>
    <row r="8841" spans="1:14" ht="14.25" x14ac:dyDescent="0.2">
      <c r="A8841" s="42" t="s">
        <v>29</v>
      </c>
      <c r="B8841" s="44" t="s">
        <v>33</v>
      </c>
      <c r="C8841" s="44" t="s">
        <v>58</v>
      </c>
      <c r="D8841" s="43">
        <v>221002.38999999998</v>
      </c>
      <c r="E8841" s="43">
        <v>-96533.828999999998</v>
      </c>
      <c r="F8841" s="45">
        <v>-29590</v>
      </c>
      <c r="G8841" s="45">
        <v>-83230</v>
      </c>
      <c r="H8841" s="45">
        <v>-77030</v>
      </c>
      <c r="I8841" s="55">
        <f>pro[[#This Row],[Admin expenses 3]]+pro[[#This Row],[Admin expenses 2]]+pro[[#This Row],[Admin expenses 1]]+pro[[#This Row],[COGS]]</f>
        <v>-286383.82900000003</v>
      </c>
      <c r="J8841" s="55">
        <f>pro[[#This Row],[Revenue]]+pro[[#This Row],[AdminExp]]</f>
        <v>-65381.439000000042</v>
      </c>
      <c r="K8841" s="83">
        <f>pro[[#This Row],[Profit]]/pro[[#This Row],[Revenue]]</f>
        <v>-0.29584041602446037</v>
      </c>
      <c r="L8841" s="56">
        <f t="shared" si="138"/>
        <v>8</v>
      </c>
      <c r="M8841" s="82" t="str">
        <f>"Q"&amp;" "&amp;VLOOKUP(pro[[#This Row],[Period]],Mapping!A:B,2,0)</f>
        <v>Q 3</v>
      </c>
      <c r="N8841"/>
    </row>
    <row r="8842" spans="1:14" ht="14.25" x14ac:dyDescent="0.2">
      <c r="A8842" s="42" t="s">
        <v>29</v>
      </c>
      <c r="B8842" s="44" t="s">
        <v>33</v>
      </c>
      <c r="C8842" s="44" t="s">
        <v>59</v>
      </c>
      <c r="D8842" s="43">
        <v>237323.01599999997</v>
      </c>
      <c r="E8842" s="43">
        <v>-141969.50599999999</v>
      </c>
      <c r="F8842" s="45">
        <v>-15910</v>
      </c>
      <c r="G8842" s="45">
        <v>-13120</v>
      </c>
      <c r="H8842" s="45">
        <v>-23870</v>
      </c>
      <c r="I8842" s="55">
        <f>pro[[#This Row],[Admin expenses 3]]+pro[[#This Row],[Admin expenses 2]]+pro[[#This Row],[Admin expenses 1]]+pro[[#This Row],[COGS]]</f>
        <v>-194869.50599999999</v>
      </c>
      <c r="J8842" s="55">
        <f>pro[[#This Row],[Revenue]]+pro[[#This Row],[AdminExp]]</f>
        <v>42453.50999999998</v>
      </c>
      <c r="K8842" s="83">
        <f>pro[[#This Row],[Profit]]/pro[[#This Row],[Revenue]]</f>
        <v>0.17888492534579953</v>
      </c>
      <c r="L8842" s="56">
        <f t="shared" si="138"/>
        <v>8</v>
      </c>
      <c r="M8842" s="82" t="str">
        <f>"Q"&amp;" "&amp;VLOOKUP(pro[[#This Row],[Period]],Mapping!A:B,2,0)</f>
        <v>Q 3</v>
      </c>
      <c r="N8842"/>
    </row>
    <row r="8843" spans="1:14" ht="14.25" x14ac:dyDescent="0.2">
      <c r="A8843" s="42" t="s">
        <v>29</v>
      </c>
      <c r="B8843" s="44" t="s">
        <v>33</v>
      </c>
      <c r="C8843" s="44" t="s">
        <v>60</v>
      </c>
      <c r="D8843" s="43">
        <v>52499.544999999998</v>
      </c>
      <c r="E8843" s="43">
        <v>-77332.093999999997</v>
      </c>
      <c r="F8843" s="45">
        <v>-65380</v>
      </c>
      <c r="G8843" s="45">
        <v>-80130</v>
      </c>
      <c r="H8843" s="45">
        <v>-80170</v>
      </c>
      <c r="I8843" s="55">
        <f>pro[[#This Row],[Admin expenses 3]]+pro[[#This Row],[Admin expenses 2]]+pro[[#This Row],[Admin expenses 1]]+pro[[#This Row],[COGS]]</f>
        <v>-303012.09399999998</v>
      </c>
      <c r="J8843" s="55">
        <f>pro[[#This Row],[Revenue]]+pro[[#This Row],[AdminExp]]</f>
        <v>-250512.549</v>
      </c>
      <c r="K8843" s="83">
        <f>pro[[#This Row],[Profit]]/pro[[#This Row],[Revenue]]</f>
        <v>-4.7717089548109417</v>
      </c>
      <c r="L8843" s="56">
        <f t="shared" si="138"/>
        <v>8</v>
      </c>
      <c r="M8843" s="82" t="str">
        <f>"Q"&amp;" "&amp;VLOOKUP(pro[[#This Row],[Period]],Mapping!A:B,2,0)</f>
        <v>Q 3</v>
      </c>
      <c r="N8843"/>
    </row>
    <row r="8844" spans="1:14" ht="14.25" x14ac:dyDescent="0.2">
      <c r="A8844" s="42" t="s">
        <v>29</v>
      </c>
      <c r="B8844" s="44" t="s">
        <v>33</v>
      </c>
      <c r="C8844" s="44" t="s">
        <v>57</v>
      </c>
      <c r="D8844" s="43">
        <v>47926.549999999996</v>
      </c>
      <c r="E8844" s="43">
        <v>-33442.716999999997</v>
      </c>
      <c r="F8844" s="45">
        <v>-108300</v>
      </c>
      <c r="G8844" s="45">
        <v>-74720</v>
      </c>
      <c r="H8844" s="45">
        <v>-47560</v>
      </c>
      <c r="I8844" s="55">
        <f>pro[[#This Row],[Admin expenses 3]]+pro[[#This Row],[Admin expenses 2]]+pro[[#This Row],[Admin expenses 1]]+pro[[#This Row],[COGS]]</f>
        <v>-264022.717</v>
      </c>
      <c r="J8844" s="55">
        <f>pro[[#This Row],[Revenue]]+pro[[#This Row],[AdminExp]]</f>
        <v>-216096.16700000002</v>
      </c>
      <c r="K8844" s="83">
        <f>pro[[#This Row],[Profit]]/pro[[#This Row],[Revenue]]</f>
        <v>-4.5089030401729318</v>
      </c>
      <c r="L8844" s="56">
        <f t="shared" si="138"/>
        <v>8</v>
      </c>
      <c r="M8844" s="82" t="str">
        <f>"Q"&amp;" "&amp;VLOOKUP(pro[[#This Row],[Period]],Mapping!A:B,2,0)</f>
        <v>Q 3</v>
      </c>
      <c r="N8844"/>
    </row>
    <row r="8845" spans="1:14" ht="14.25" x14ac:dyDescent="0.2">
      <c r="A8845" s="42" t="s">
        <v>29</v>
      </c>
      <c r="B8845" s="44" t="s">
        <v>33</v>
      </c>
      <c r="C8845" s="44" t="s">
        <v>57</v>
      </c>
      <c r="D8845" s="43">
        <v>261131.61899999998</v>
      </c>
      <c r="E8845" s="43">
        <v>-181190.492</v>
      </c>
      <c r="F8845" s="45">
        <v>-93230</v>
      </c>
      <c r="G8845" s="45">
        <v>-76990</v>
      </c>
      <c r="H8845" s="45">
        <v>-18010</v>
      </c>
      <c r="I8845" s="55">
        <f>pro[[#This Row],[Admin expenses 3]]+pro[[#This Row],[Admin expenses 2]]+pro[[#This Row],[Admin expenses 1]]+pro[[#This Row],[COGS]]</f>
        <v>-369420.49199999997</v>
      </c>
      <c r="J8845" s="55">
        <f>pro[[#This Row],[Revenue]]+pro[[#This Row],[AdminExp]]</f>
        <v>-108288.87299999999</v>
      </c>
      <c r="K8845" s="83">
        <f>pro[[#This Row],[Profit]]/pro[[#This Row],[Revenue]]</f>
        <v>-0.41469077323799691</v>
      </c>
      <c r="L8845" s="56">
        <f t="shared" si="138"/>
        <v>8</v>
      </c>
      <c r="M8845" s="82" t="str">
        <f>"Q"&amp;" "&amp;VLOOKUP(pro[[#This Row],[Period]],Mapping!A:B,2,0)</f>
        <v>Q 3</v>
      </c>
      <c r="N8845"/>
    </row>
    <row r="8846" spans="1:14" ht="14.25" x14ac:dyDescent="0.2">
      <c r="A8846" s="42" t="s">
        <v>29</v>
      </c>
      <c r="B8846" s="44" t="s">
        <v>33</v>
      </c>
      <c r="C8846" s="44" t="s">
        <v>58</v>
      </c>
      <c r="D8846" s="43">
        <v>56708.070999999996</v>
      </c>
      <c r="E8846" s="43">
        <v>-24671.443999999996</v>
      </c>
      <c r="F8846" s="45">
        <v>-76310</v>
      </c>
      <c r="G8846" s="45">
        <v>-81200</v>
      </c>
      <c r="H8846" s="45">
        <v>-60190</v>
      </c>
      <c r="I8846" s="55">
        <f>pro[[#This Row],[Admin expenses 3]]+pro[[#This Row],[Admin expenses 2]]+pro[[#This Row],[Admin expenses 1]]+pro[[#This Row],[COGS]]</f>
        <v>-242371.44399999999</v>
      </c>
      <c r="J8846" s="55">
        <f>pro[[#This Row],[Revenue]]+pro[[#This Row],[AdminExp]]</f>
        <v>-185663.37299999999</v>
      </c>
      <c r="K8846" s="83">
        <f>pro[[#This Row],[Profit]]/pro[[#This Row],[Revenue]]</f>
        <v>-3.274020253660189</v>
      </c>
      <c r="L8846" s="56">
        <f t="shared" si="138"/>
        <v>8</v>
      </c>
      <c r="M8846" s="82" t="str">
        <f>"Q"&amp;" "&amp;VLOOKUP(pro[[#This Row],[Period]],Mapping!A:B,2,0)</f>
        <v>Q 3</v>
      </c>
      <c r="N8846"/>
    </row>
    <row r="8847" spans="1:14" ht="14.25" x14ac:dyDescent="0.2">
      <c r="A8847" s="42" t="s">
        <v>29</v>
      </c>
      <c r="B8847" s="44" t="s">
        <v>33</v>
      </c>
      <c r="C8847" s="44" t="s">
        <v>59</v>
      </c>
      <c r="D8847" s="43">
        <v>179933.20799999998</v>
      </c>
      <c r="E8847" s="43">
        <v>-64361.415999999997</v>
      </c>
      <c r="F8847" s="45">
        <v>-16100</v>
      </c>
      <c r="G8847" s="45">
        <v>-19550</v>
      </c>
      <c r="H8847" s="45">
        <v>-103720</v>
      </c>
      <c r="I8847" s="55">
        <f>pro[[#This Row],[Admin expenses 3]]+pro[[#This Row],[Admin expenses 2]]+pro[[#This Row],[Admin expenses 1]]+pro[[#This Row],[COGS]]</f>
        <v>-203731.416</v>
      </c>
      <c r="J8847" s="55">
        <f>pro[[#This Row],[Revenue]]+pro[[#This Row],[AdminExp]]</f>
        <v>-23798.208000000013</v>
      </c>
      <c r="K8847" s="83">
        <f>pro[[#This Row],[Profit]]/pro[[#This Row],[Revenue]]</f>
        <v>-0.13226134444287801</v>
      </c>
      <c r="L8847" s="56">
        <f t="shared" si="138"/>
        <v>8</v>
      </c>
      <c r="M8847" s="82" t="str">
        <f>"Q"&amp;" "&amp;VLOOKUP(pro[[#This Row],[Period]],Mapping!A:B,2,0)</f>
        <v>Q 3</v>
      </c>
      <c r="N8847"/>
    </row>
    <row r="8848" spans="1:14" ht="14.25" x14ac:dyDescent="0.2">
      <c r="A8848" s="42" t="s">
        <v>29</v>
      </c>
      <c r="B8848" s="44" t="s">
        <v>33</v>
      </c>
      <c r="C8848" s="44" t="s">
        <v>57</v>
      </c>
      <c r="D8848" s="43">
        <v>90486.241999999998</v>
      </c>
      <c r="E8848" s="43">
        <v>-39122.488999999994</v>
      </c>
      <c r="F8848" s="45">
        <v>-31810</v>
      </c>
      <c r="G8848" s="45">
        <v>-29070</v>
      </c>
      <c r="H8848" s="45">
        <v>-48040</v>
      </c>
      <c r="I8848" s="55">
        <f>pro[[#This Row],[Admin expenses 3]]+pro[[#This Row],[Admin expenses 2]]+pro[[#This Row],[Admin expenses 1]]+pro[[#This Row],[COGS]]</f>
        <v>-148042.489</v>
      </c>
      <c r="J8848" s="55">
        <f>pro[[#This Row],[Revenue]]+pro[[#This Row],[AdminExp]]</f>
        <v>-57556.247000000003</v>
      </c>
      <c r="K8848" s="83">
        <f>pro[[#This Row],[Profit]]/pro[[#This Row],[Revenue]]</f>
        <v>-0.63607732764501379</v>
      </c>
      <c r="L8848" s="56">
        <f t="shared" si="138"/>
        <v>8</v>
      </c>
      <c r="M8848" s="82" t="str">
        <f>"Q"&amp;" "&amp;VLOOKUP(pro[[#This Row],[Period]],Mapping!A:B,2,0)</f>
        <v>Q 3</v>
      </c>
      <c r="N8848"/>
    </row>
    <row r="8849" spans="1:14" ht="14.25" x14ac:dyDescent="0.2">
      <c r="A8849" s="42" t="s">
        <v>29</v>
      </c>
      <c r="B8849" s="44" t="s">
        <v>33</v>
      </c>
      <c r="C8849" s="44" t="s">
        <v>58</v>
      </c>
      <c r="D8849" s="43">
        <v>513094.77100000001</v>
      </c>
      <c r="E8849" s="43">
        <v>-136049.53599999999</v>
      </c>
      <c r="F8849" s="45">
        <v>-73040</v>
      </c>
      <c r="G8849" s="45">
        <v>-23040</v>
      </c>
      <c r="H8849" s="45">
        <v>-39820</v>
      </c>
      <c r="I8849" s="55">
        <f>pro[[#This Row],[Admin expenses 3]]+pro[[#This Row],[Admin expenses 2]]+pro[[#This Row],[Admin expenses 1]]+pro[[#This Row],[COGS]]</f>
        <v>-271949.53599999996</v>
      </c>
      <c r="J8849" s="55">
        <f>pro[[#This Row],[Revenue]]+pro[[#This Row],[AdminExp]]</f>
        <v>241145.23500000004</v>
      </c>
      <c r="K8849" s="83">
        <f>pro[[#This Row],[Profit]]/pro[[#This Row],[Revenue]]</f>
        <v>0.46998186032965839</v>
      </c>
      <c r="L8849" s="56">
        <f t="shared" si="138"/>
        <v>8</v>
      </c>
      <c r="M8849" s="82" t="str">
        <f>"Q"&amp;" "&amp;VLOOKUP(pro[[#This Row],[Period]],Mapping!A:B,2,0)</f>
        <v>Q 3</v>
      </c>
      <c r="N8849"/>
    </row>
    <row r="8850" spans="1:14" ht="14.25" x14ac:dyDescent="0.2">
      <c r="A8850" s="42" t="s">
        <v>29</v>
      </c>
      <c r="B8850" s="44" t="s">
        <v>33</v>
      </c>
      <c r="C8850" s="44" t="s">
        <v>59</v>
      </c>
      <c r="D8850" s="43">
        <v>279611.82899999997</v>
      </c>
      <c r="E8850" s="43">
        <v>-443820.90899999999</v>
      </c>
      <c r="F8850" s="45">
        <v>-73120</v>
      </c>
      <c r="G8850" s="45">
        <v>-107540</v>
      </c>
      <c r="H8850" s="45">
        <v>-64090</v>
      </c>
      <c r="I8850" s="55">
        <f>pro[[#This Row],[Admin expenses 3]]+pro[[#This Row],[Admin expenses 2]]+pro[[#This Row],[Admin expenses 1]]+pro[[#This Row],[COGS]]</f>
        <v>-688570.90899999999</v>
      </c>
      <c r="J8850" s="55">
        <f>pro[[#This Row],[Revenue]]+pro[[#This Row],[AdminExp]]</f>
        <v>-408959.08</v>
      </c>
      <c r="K8850" s="83">
        <f>pro[[#This Row],[Profit]]/pro[[#This Row],[Revenue]]</f>
        <v>-1.4625957759462318</v>
      </c>
      <c r="L8850" s="56">
        <f t="shared" si="138"/>
        <v>8</v>
      </c>
      <c r="M8850" s="82" t="str">
        <f>"Q"&amp;" "&amp;VLOOKUP(pro[[#This Row],[Period]],Mapping!A:B,2,0)</f>
        <v>Q 3</v>
      </c>
      <c r="N8850"/>
    </row>
    <row r="8851" spans="1:14" ht="14.25" x14ac:dyDescent="0.2">
      <c r="A8851" s="42" t="s">
        <v>29</v>
      </c>
      <c r="B8851" s="44" t="s">
        <v>33</v>
      </c>
      <c r="C8851" s="44" t="s">
        <v>57</v>
      </c>
      <c r="D8851" s="43">
        <v>3129752.4929999998</v>
      </c>
      <c r="E8851" s="43">
        <v>-2732317.784</v>
      </c>
      <c r="F8851" s="45">
        <v>-19890</v>
      </c>
      <c r="G8851" s="45">
        <v>-89680</v>
      </c>
      <c r="H8851" s="45">
        <v>-24940</v>
      </c>
      <c r="I8851" s="55">
        <f>pro[[#This Row],[Admin expenses 3]]+pro[[#This Row],[Admin expenses 2]]+pro[[#This Row],[Admin expenses 1]]+pro[[#This Row],[COGS]]</f>
        <v>-2866827.784</v>
      </c>
      <c r="J8851" s="55">
        <f>pro[[#This Row],[Revenue]]+pro[[#This Row],[AdminExp]]</f>
        <v>262924.7089999998</v>
      </c>
      <c r="K8851" s="83">
        <f>pro[[#This Row],[Profit]]/pro[[#This Row],[Revenue]]</f>
        <v>8.4008147477494424E-2</v>
      </c>
      <c r="L8851" s="56">
        <f t="shared" si="138"/>
        <v>8</v>
      </c>
      <c r="M8851" s="82" t="str">
        <f>"Q"&amp;" "&amp;VLOOKUP(pro[[#This Row],[Period]],Mapping!A:B,2,0)</f>
        <v>Q 3</v>
      </c>
      <c r="N8851"/>
    </row>
    <row r="8852" spans="1:14" ht="14.25" x14ac:dyDescent="0.2">
      <c r="A8852" s="42" t="s">
        <v>29</v>
      </c>
      <c r="B8852" s="44" t="s">
        <v>33</v>
      </c>
      <c r="C8852" s="44" t="s">
        <v>58</v>
      </c>
      <c r="D8852" s="43">
        <v>87026.793000000005</v>
      </c>
      <c r="E8852" s="43">
        <v>-392327.908</v>
      </c>
      <c r="F8852" s="45">
        <v>-105960</v>
      </c>
      <c r="G8852" s="45">
        <v>-103620</v>
      </c>
      <c r="H8852" s="45">
        <v>-96650</v>
      </c>
      <c r="I8852" s="55">
        <f>pro[[#This Row],[Admin expenses 3]]+pro[[#This Row],[Admin expenses 2]]+pro[[#This Row],[Admin expenses 1]]+pro[[#This Row],[COGS]]</f>
        <v>-698557.90800000005</v>
      </c>
      <c r="J8852" s="55">
        <f>pro[[#This Row],[Revenue]]+pro[[#This Row],[AdminExp]]</f>
        <v>-611531.11499999999</v>
      </c>
      <c r="K8852" s="83">
        <f>pro[[#This Row],[Profit]]/pro[[#This Row],[Revenue]]</f>
        <v>-7.02692922396899</v>
      </c>
      <c r="L8852" s="56">
        <f t="shared" si="138"/>
        <v>8</v>
      </c>
      <c r="M8852" s="82" t="str">
        <f>"Q"&amp;" "&amp;VLOOKUP(pro[[#This Row],[Period]],Mapping!A:B,2,0)</f>
        <v>Q 3</v>
      </c>
      <c r="N8852"/>
    </row>
    <row r="8853" spans="1:14" ht="14.25" x14ac:dyDescent="0.2">
      <c r="A8853" s="42" t="s">
        <v>29</v>
      </c>
      <c r="B8853" s="44" t="s">
        <v>33</v>
      </c>
      <c r="C8853" s="44" t="s">
        <v>59</v>
      </c>
      <c r="D8853" s="43">
        <v>4188526.5379999997</v>
      </c>
      <c r="E8853" s="43">
        <v>-126198.821</v>
      </c>
      <c r="F8853" s="45">
        <v>-51720</v>
      </c>
      <c r="G8853" s="45">
        <v>-42420</v>
      </c>
      <c r="H8853" s="45">
        <v>-20760</v>
      </c>
      <c r="I8853" s="55">
        <f>pro[[#This Row],[Admin expenses 3]]+pro[[#This Row],[Admin expenses 2]]+pro[[#This Row],[Admin expenses 1]]+pro[[#This Row],[COGS]]</f>
        <v>-241098.821</v>
      </c>
      <c r="J8853" s="55">
        <f>pro[[#This Row],[Revenue]]+pro[[#This Row],[AdminExp]]</f>
        <v>3947427.7169999997</v>
      </c>
      <c r="K8853" s="83">
        <f>pro[[#This Row],[Profit]]/pro[[#This Row],[Revenue]]</f>
        <v>0.94243827302688565</v>
      </c>
      <c r="L8853" s="56">
        <f t="shared" si="138"/>
        <v>8</v>
      </c>
      <c r="M8853" s="82" t="str">
        <f>"Q"&amp;" "&amp;VLOOKUP(pro[[#This Row],[Period]],Mapping!A:B,2,0)</f>
        <v>Q 3</v>
      </c>
      <c r="N8853"/>
    </row>
    <row r="8854" spans="1:14" ht="14.25" x14ac:dyDescent="0.2">
      <c r="A8854" s="42" t="s">
        <v>29</v>
      </c>
      <c r="B8854" s="44" t="s">
        <v>35</v>
      </c>
      <c r="C8854" s="44" t="s">
        <v>57</v>
      </c>
      <c r="D8854" s="43">
        <v>22446794.237</v>
      </c>
      <c r="E8854" s="43">
        <v>-4712792.5599999996</v>
      </c>
      <c r="F8854" s="45">
        <v>-22450</v>
      </c>
      <c r="G8854" s="45">
        <v>-42650</v>
      </c>
      <c r="H8854" s="45">
        <v>-99170</v>
      </c>
      <c r="I8854" s="55">
        <f>pro[[#This Row],[Admin expenses 3]]+pro[[#This Row],[Admin expenses 2]]+pro[[#This Row],[Admin expenses 1]]+pro[[#This Row],[COGS]]</f>
        <v>-4877062.5599999996</v>
      </c>
      <c r="J8854" s="55">
        <f>pro[[#This Row],[Revenue]]+pro[[#This Row],[AdminExp]]</f>
        <v>17569731.677000001</v>
      </c>
      <c r="K8854" s="83">
        <f>pro[[#This Row],[Profit]]/pro[[#This Row],[Revenue]]</f>
        <v>0.78272788049346798</v>
      </c>
      <c r="L8854" s="56">
        <f t="shared" si="138"/>
        <v>8</v>
      </c>
      <c r="M8854" s="82" t="str">
        <f>"Q"&amp;" "&amp;VLOOKUP(pro[[#This Row],[Period]],Mapping!A:B,2,0)</f>
        <v>Q 3</v>
      </c>
      <c r="N8854"/>
    </row>
    <row r="8855" spans="1:14" ht="14.25" x14ac:dyDescent="0.2">
      <c r="A8855" s="42" t="s">
        <v>29</v>
      </c>
      <c r="B8855" s="44" t="s">
        <v>35</v>
      </c>
      <c r="C8855" s="44" t="s">
        <v>57</v>
      </c>
      <c r="D8855" s="43">
        <v>-62518.154999999992</v>
      </c>
      <c r="E8855" s="43">
        <v>10461.282999999999</v>
      </c>
      <c r="F8855" s="45">
        <v>-56460</v>
      </c>
      <c r="G8855" s="45">
        <v>-87290</v>
      </c>
      <c r="H8855" s="45">
        <v>-46700</v>
      </c>
      <c r="I8855" s="55">
        <f>pro[[#This Row],[Admin expenses 3]]+pro[[#This Row],[Admin expenses 2]]+pro[[#This Row],[Admin expenses 1]]+pro[[#This Row],[COGS]]</f>
        <v>-179988.717</v>
      </c>
      <c r="J8855" s="55">
        <f>pro[[#This Row],[Revenue]]+pro[[#This Row],[AdminExp]]</f>
        <v>-242506.872</v>
      </c>
      <c r="K8855" s="83">
        <f>pro[[#This Row],[Profit]]/pro[[#This Row],[Revenue]]</f>
        <v>3.8789831849644321</v>
      </c>
      <c r="L8855" s="56">
        <f t="shared" si="138"/>
        <v>8</v>
      </c>
      <c r="M8855" s="82" t="str">
        <f>"Q"&amp;" "&amp;VLOOKUP(pro[[#This Row],[Period]],Mapping!A:B,2,0)</f>
        <v>Q 3</v>
      </c>
      <c r="N8855"/>
    </row>
    <row r="8856" spans="1:14" ht="14.25" x14ac:dyDescent="0.2">
      <c r="A8856" s="42" t="s">
        <v>29</v>
      </c>
      <c r="B8856" s="44" t="s">
        <v>35</v>
      </c>
      <c r="C8856" s="44" t="s">
        <v>57</v>
      </c>
      <c r="D8856" s="43">
        <v>11873348.955999998</v>
      </c>
      <c r="E8856" s="43">
        <v>-4676312.5009999992</v>
      </c>
      <c r="F8856" s="45">
        <v>-44580</v>
      </c>
      <c r="G8856" s="45">
        <v>-13990</v>
      </c>
      <c r="H8856" s="45">
        <v>-79550</v>
      </c>
      <c r="I8856" s="55">
        <f>pro[[#This Row],[Admin expenses 3]]+pro[[#This Row],[Admin expenses 2]]+pro[[#This Row],[Admin expenses 1]]+pro[[#This Row],[COGS]]</f>
        <v>-4814432.5009999992</v>
      </c>
      <c r="J8856" s="55">
        <f>pro[[#This Row],[Revenue]]+pro[[#This Row],[AdminExp]]</f>
        <v>7058916.4549999991</v>
      </c>
      <c r="K8856" s="83">
        <f>pro[[#This Row],[Profit]]/pro[[#This Row],[Revenue]]</f>
        <v>0.59451772883613374</v>
      </c>
      <c r="L8856" s="56">
        <f t="shared" si="138"/>
        <v>8</v>
      </c>
      <c r="M8856" s="82" t="str">
        <f>"Q"&amp;" "&amp;VLOOKUP(pro[[#This Row],[Period]],Mapping!A:B,2,0)</f>
        <v>Q 3</v>
      </c>
      <c r="N8856"/>
    </row>
    <row r="8857" spans="1:14" ht="14.25" x14ac:dyDescent="0.2">
      <c r="A8857" s="42" t="s">
        <v>29</v>
      </c>
      <c r="B8857" s="44" t="s">
        <v>35</v>
      </c>
      <c r="C8857" s="44" t="s">
        <v>57</v>
      </c>
      <c r="D8857" s="43">
        <v>13894566.385</v>
      </c>
      <c r="E8857" s="43">
        <v>-5211679.1229999997</v>
      </c>
      <c r="F8857" s="45">
        <v>-75250</v>
      </c>
      <c r="G8857" s="45">
        <v>-95370</v>
      </c>
      <c r="H8857" s="45">
        <v>-14110</v>
      </c>
      <c r="I8857" s="55">
        <f>pro[[#This Row],[Admin expenses 3]]+pro[[#This Row],[Admin expenses 2]]+pro[[#This Row],[Admin expenses 1]]+pro[[#This Row],[COGS]]</f>
        <v>-5396409.1229999997</v>
      </c>
      <c r="J8857" s="55">
        <f>pro[[#This Row],[Revenue]]+pro[[#This Row],[AdminExp]]</f>
        <v>8498157.2620000001</v>
      </c>
      <c r="K8857" s="83">
        <f>pro[[#This Row],[Profit]]/pro[[#This Row],[Revenue]]</f>
        <v>0.61161730611286003</v>
      </c>
      <c r="L8857" s="56">
        <f t="shared" si="138"/>
        <v>8</v>
      </c>
      <c r="M8857" s="82" t="str">
        <f>"Q"&amp;" "&amp;VLOOKUP(pro[[#This Row],[Period]],Mapping!A:B,2,0)</f>
        <v>Q 3</v>
      </c>
      <c r="N8857"/>
    </row>
    <row r="8858" spans="1:14" ht="14.25" x14ac:dyDescent="0.2">
      <c r="A8858" s="42" t="s">
        <v>29</v>
      </c>
      <c r="B8858" s="44" t="s">
        <v>35</v>
      </c>
      <c r="C8858" s="44" t="s">
        <v>57</v>
      </c>
      <c r="D8858" s="43">
        <v>2166600.5549999997</v>
      </c>
      <c r="E8858" s="43">
        <v>-277898.09600000002</v>
      </c>
      <c r="F8858" s="45">
        <v>-75040</v>
      </c>
      <c r="G8858" s="45">
        <v>-88000</v>
      </c>
      <c r="H8858" s="45">
        <v>-107430</v>
      </c>
      <c r="I8858" s="55">
        <f>pro[[#This Row],[Admin expenses 3]]+pro[[#This Row],[Admin expenses 2]]+pro[[#This Row],[Admin expenses 1]]+pro[[#This Row],[COGS]]</f>
        <v>-548368.09600000002</v>
      </c>
      <c r="J8858" s="55">
        <f>pro[[#This Row],[Revenue]]+pro[[#This Row],[AdminExp]]</f>
        <v>1618232.4589999998</v>
      </c>
      <c r="K8858" s="83">
        <f>pro[[#This Row],[Profit]]/pro[[#This Row],[Revenue]]</f>
        <v>0.74689930973455332</v>
      </c>
      <c r="L8858" s="56">
        <f t="shared" si="138"/>
        <v>8</v>
      </c>
      <c r="M8858" s="82" t="str">
        <f>"Q"&amp;" "&amp;VLOOKUP(pro[[#This Row],[Period]],Mapping!A:B,2,0)</f>
        <v>Q 3</v>
      </c>
      <c r="N8858"/>
    </row>
    <row r="8859" spans="1:14" ht="14.25" x14ac:dyDescent="0.2">
      <c r="A8859" s="42" t="s">
        <v>29</v>
      </c>
      <c r="B8859" s="44" t="s">
        <v>35</v>
      </c>
      <c r="C8859" s="44" t="s">
        <v>57</v>
      </c>
      <c r="D8859" s="43">
        <v>2604963.7319999998</v>
      </c>
      <c r="E8859" s="43">
        <v>-297467.52699999994</v>
      </c>
      <c r="F8859" s="45">
        <v>-12320</v>
      </c>
      <c r="G8859" s="45">
        <v>-95020</v>
      </c>
      <c r="H8859" s="45">
        <v>-43130</v>
      </c>
      <c r="I8859" s="55">
        <f>pro[[#This Row],[Admin expenses 3]]+pro[[#This Row],[Admin expenses 2]]+pro[[#This Row],[Admin expenses 1]]+pro[[#This Row],[COGS]]</f>
        <v>-447937.52699999994</v>
      </c>
      <c r="J8859" s="55">
        <f>pro[[#This Row],[Revenue]]+pro[[#This Row],[AdminExp]]</f>
        <v>2157026.2050000001</v>
      </c>
      <c r="K8859" s="83">
        <f>pro[[#This Row],[Profit]]/pro[[#This Row],[Revenue]]</f>
        <v>0.82804462054598782</v>
      </c>
      <c r="L8859" s="56">
        <f t="shared" si="138"/>
        <v>8</v>
      </c>
      <c r="M8859" s="82" t="str">
        <f>"Q"&amp;" "&amp;VLOOKUP(pro[[#This Row],[Period]],Mapping!A:B,2,0)</f>
        <v>Q 3</v>
      </c>
      <c r="N8859"/>
    </row>
    <row r="8860" spans="1:14" ht="14.25" x14ac:dyDescent="0.2">
      <c r="A8860" s="42" t="s">
        <v>29</v>
      </c>
      <c r="B8860" s="44" t="s">
        <v>35</v>
      </c>
      <c r="C8860" s="44" t="s">
        <v>57</v>
      </c>
      <c r="D8860" s="43">
        <v>10124014.200999999</v>
      </c>
      <c r="E8860" s="43">
        <v>-4303442.1150000002</v>
      </c>
      <c r="F8860" s="45">
        <v>-104830</v>
      </c>
      <c r="G8860" s="45">
        <v>-90810</v>
      </c>
      <c r="H8860" s="45">
        <v>-39280</v>
      </c>
      <c r="I8860" s="55">
        <f>pro[[#This Row],[Admin expenses 3]]+pro[[#This Row],[Admin expenses 2]]+pro[[#This Row],[Admin expenses 1]]+pro[[#This Row],[COGS]]</f>
        <v>-4538362.1150000002</v>
      </c>
      <c r="J8860" s="55">
        <f>pro[[#This Row],[Revenue]]+pro[[#This Row],[AdminExp]]</f>
        <v>5585652.0859999992</v>
      </c>
      <c r="K8860" s="83">
        <f>pro[[#This Row],[Profit]]/pro[[#This Row],[Revenue]]</f>
        <v>0.55172305916444453</v>
      </c>
      <c r="L8860" s="56">
        <f t="shared" si="138"/>
        <v>8</v>
      </c>
      <c r="M8860" s="82" t="str">
        <f>"Q"&amp;" "&amp;VLOOKUP(pro[[#This Row],[Period]],Mapping!A:B,2,0)</f>
        <v>Q 3</v>
      </c>
      <c r="N8860"/>
    </row>
    <row r="8861" spans="1:14" ht="14.25" x14ac:dyDescent="0.2">
      <c r="A8861" s="42" t="s">
        <v>29</v>
      </c>
      <c r="B8861" s="44" t="s">
        <v>35</v>
      </c>
      <c r="C8861" s="44" t="s">
        <v>57</v>
      </c>
      <c r="D8861" s="43">
        <v>-103690.11799999999</v>
      </c>
      <c r="E8861" s="43">
        <v>4604.5789999999997</v>
      </c>
      <c r="F8861" s="45">
        <v>-52040</v>
      </c>
      <c r="G8861" s="45">
        <v>-86270</v>
      </c>
      <c r="H8861" s="45">
        <v>-87700</v>
      </c>
      <c r="I8861" s="55">
        <f>pro[[#This Row],[Admin expenses 3]]+pro[[#This Row],[Admin expenses 2]]+pro[[#This Row],[Admin expenses 1]]+pro[[#This Row],[COGS]]</f>
        <v>-221405.421</v>
      </c>
      <c r="J8861" s="55">
        <f>pro[[#This Row],[Revenue]]+pro[[#This Row],[AdminExp]]</f>
        <v>-325095.53899999999</v>
      </c>
      <c r="K8861" s="83">
        <f>pro[[#This Row],[Profit]]/pro[[#This Row],[Revenue]]</f>
        <v>3.1352605751687932</v>
      </c>
      <c r="L8861" s="56">
        <f t="shared" si="138"/>
        <v>8</v>
      </c>
      <c r="M8861" s="82" t="str">
        <f>"Q"&amp;" "&amp;VLOOKUP(pro[[#This Row],[Period]],Mapping!A:B,2,0)</f>
        <v>Q 3</v>
      </c>
      <c r="N8861"/>
    </row>
    <row r="8862" spans="1:14" ht="14.25" x14ac:dyDescent="0.2">
      <c r="A8862" s="42" t="s">
        <v>29</v>
      </c>
      <c r="B8862" s="44" t="s">
        <v>35</v>
      </c>
      <c r="C8862" s="44" t="s">
        <v>57</v>
      </c>
      <c r="D8862" s="43">
        <v>6248401.3899999987</v>
      </c>
      <c r="E8862" s="43">
        <v>-117913.59999999999</v>
      </c>
      <c r="F8862" s="45">
        <v>-13750</v>
      </c>
      <c r="G8862" s="45">
        <v>-98380</v>
      </c>
      <c r="H8862" s="45">
        <v>-97770</v>
      </c>
      <c r="I8862" s="55">
        <f>pro[[#This Row],[Admin expenses 3]]+pro[[#This Row],[Admin expenses 2]]+pro[[#This Row],[Admin expenses 1]]+pro[[#This Row],[COGS]]</f>
        <v>-327813.59999999998</v>
      </c>
      <c r="J8862" s="55">
        <f>pro[[#This Row],[Revenue]]+pro[[#This Row],[AdminExp]]</f>
        <v>5920587.7899999991</v>
      </c>
      <c r="K8862" s="83">
        <f>pro[[#This Row],[Profit]]/pro[[#This Row],[Revenue]]</f>
        <v>0.94753640498758041</v>
      </c>
      <c r="L8862" s="56">
        <f t="shared" si="138"/>
        <v>8</v>
      </c>
      <c r="M8862" s="82" t="str">
        <f>"Q"&amp;" "&amp;VLOOKUP(pro[[#This Row],[Period]],Mapping!A:B,2,0)</f>
        <v>Q 3</v>
      </c>
      <c r="N8862"/>
    </row>
    <row r="8863" spans="1:14" ht="14.25" x14ac:dyDescent="0.2">
      <c r="A8863" s="42" t="s">
        <v>29</v>
      </c>
      <c r="B8863" s="44" t="s">
        <v>35</v>
      </c>
      <c r="C8863" s="44" t="s">
        <v>57</v>
      </c>
      <c r="D8863" s="43">
        <v>5411615.7829999998</v>
      </c>
      <c r="E8863" s="43">
        <v>-264422.24199999997</v>
      </c>
      <c r="F8863" s="45">
        <v>-49750</v>
      </c>
      <c r="G8863" s="45">
        <v>-35590</v>
      </c>
      <c r="H8863" s="45">
        <v>-96450</v>
      </c>
      <c r="I8863" s="55">
        <f>pro[[#This Row],[Admin expenses 3]]+pro[[#This Row],[Admin expenses 2]]+pro[[#This Row],[Admin expenses 1]]+pro[[#This Row],[COGS]]</f>
        <v>-446212.24199999997</v>
      </c>
      <c r="J8863" s="55">
        <f>pro[[#This Row],[Revenue]]+pro[[#This Row],[AdminExp]]</f>
        <v>4965403.5410000002</v>
      </c>
      <c r="K8863" s="83">
        <f>pro[[#This Row],[Profit]]/pro[[#This Row],[Revenue]]</f>
        <v>0.91754546887794086</v>
      </c>
      <c r="L8863" s="56">
        <f t="shared" si="138"/>
        <v>8</v>
      </c>
      <c r="M8863" s="82" t="str">
        <f>"Q"&amp;" "&amp;VLOOKUP(pro[[#This Row],[Period]],Mapping!A:B,2,0)</f>
        <v>Q 3</v>
      </c>
      <c r="N8863"/>
    </row>
    <row r="8864" spans="1:14" ht="14.25" x14ac:dyDescent="0.2">
      <c r="A8864" s="42" t="s">
        <v>29</v>
      </c>
      <c r="B8864" s="44" t="s">
        <v>35</v>
      </c>
      <c r="C8864" s="44" t="s">
        <v>57</v>
      </c>
      <c r="D8864" s="43">
        <v>520491.97199999995</v>
      </c>
      <c r="E8864" s="43">
        <v>-42491.911</v>
      </c>
      <c r="F8864" s="45">
        <v>-37670</v>
      </c>
      <c r="G8864" s="45">
        <v>-90880</v>
      </c>
      <c r="H8864" s="45">
        <v>-82670</v>
      </c>
      <c r="I8864" s="55">
        <f>pro[[#This Row],[Admin expenses 3]]+pro[[#This Row],[Admin expenses 2]]+pro[[#This Row],[Admin expenses 1]]+pro[[#This Row],[COGS]]</f>
        <v>-253711.91099999999</v>
      </c>
      <c r="J8864" s="55">
        <f>pro[[#This Row],[Revenue]]+pro[[#This Row],[AdminExp]]</f>
        <v>266780.06099999999</v>
      </c>
      <c r="K8864" s="83">
        <f>pro[[#This Row],[Profit]]/pro[[#This Row],[Revenue]]</f>
        <v>0.51255365183615165</v>
      </c>
      <c r="L8864" s="56">
        <f t="shared" si="138"/>
        <v>8</v>
      </c>
      <c r="M8864" s="82" t="str">
        <f>"Q"&amp;" "&amp;VLOOKUP(pro[[#This Row],[Period]],Mapping!A:B,2,0)</f>
        <v>Q 3</v>
      </c>
      <c r="N8864"/>
    </row>
    <row r="8865" spans="1:14" ht="14.25" x14ac:dyDescent="0.2">
      <c r="A8865" s="42" t="s">
        <v>29</v>
      </c>
      <c r="B8865" s="44" t="s">
        <v>35</v>
      </c>
      <c r="C8865" s="44" t="s">
        <v>57</v>
      </c>
      <c r="D8865" s="43">
        <v>516860.65199999994</v>
      </c>
      <c r="E8865" s="43">
        <v>-57830.92</v>
      </c>
      <c r="F8865" s="45">
        <v>-12630</v>
      </c>
      <c r="G8865" s="45">
        <v>-48430</v>
      </c>
      <c r="H8865" s="45">
        <v>-71270</v>
      </c>
      <c r="I8865" s="55">
        <f>pro[[#This Row],[Admin expenses 3]]+pro[[#This Row],[Admin expenses 2]]+pro[[#This Row],[Admin expenses 1]]+pro[[#This Row],[COGS]]</f>
        <v>-190160.91999999998</v>
      </c>
      <c r="J8865" s="55">
        <f>pro[[#This Row],[Revenue]]+pro[[#This Row],[AdminExp]]</f>
        <v>326699.73199999996</v>
      </c>
      <c r="K8865" s="83">
        <f>pro[[#This Row],[Profit]]/pro[[#This Row],[Revenue]]</f>
        <v>0.63208474225273392</v>
      </c>
      <c r="L8865" s="56">
        <f t="shared" si="138"/>
        <v>8</v>
      </c>
      <c r="M8865" s="82" t="str">
        <f>"Q"&amp;" "&amp;VLOOKUP(pro[[#This Row],[Period]],Mapping!A:B,2,0)</f>
        <v>Q 3</v>
      </c>
      <c r="N8865"/>
    </row>
    <row r="8866" spans="1:14" ht="14.25" x14ac:dyDescent="0.2">
      <c r="A8866" s="42" t="s">
        <v>29</v>
      </c>
      <c r="B8866" s="44" t="s">
        <v>35</v>
      </c>
      <c r="C8866" s="44" t="s">
        <v>57</v>
      </c>
      <c r="D8866" s="43">
        <v>2297151.2620000001</v>
      </c>
      <c r="E8866" s="43">
        <v>-570330.2429999999</v>
      </c>
      <c r="F8866" s="45">
        <v>-44250</v>
      </c>
      <c r="G8866" s="45">
        <v>-102440</v>
      </c>
      <c r="H8866" s="45">
        <v>-37610</v>
      </c>
      <c r="I8866" s="55">
        <f>pro[[#This Row],[Admin expenses 3]]+pro[[#This Row],[Admin expenses 2]]+pro[[#This Row],[Admin expenses 1]]+pro[[#This Row],[COGS]]</f>
        <v>-754630.2429999999</v>
      </c>
      <c r="J8866" s="55">
        <f>pro[[#This Row],[Revenue]]+pro[[#This Row],[AdminExp]]</f>
        <v>1542521.0190000003</v>
      </c>
      <c r="K8866" s="83">
        <f>pro[[#This Row],[Profit]]/pro[[#This Row],[Revenue]]</f>
        <v>0.67149301159080588</v>
      </c>
      <c r="L8866" s="56">
        <f t="shared" si="138"/>
        <v>8</v>
      </c>
      <c r="M8866" s="82" t="str">
        <f>"Q"&amp;" "&amp;VLOOKUP(pro[[#This Row],[Period]],Mapping!A:B,2,0)</f>
        <v>Q 3</v>
      </c>
      <c r="N8866"/>
    </row>
    <row r="8867" spans="1:14" ht="14.25" x14ac:dyDescent="0.2">
      <c r="A8867" s="42" t="s">
        <v>29</v>
      </c>
      <c r="B8867" s="44" t="s">
        <v>35</v>
      </c>
      <c r="C8867" s="44" t="s">
        <v>57</v>
      </c>
      <c r="D8867" s="43">
        <v>16060694.321</v>
      </c>
      <c r="E8867" s="43">
        <v>-107817.80799999999</v>
      </c>
      <c r="F8867" s="45">
        <v>-65360</v>
      </c>
      <c r="G8867" s="45">
        <v>-44020</v>
      </c>
      <c r="H8867" s="45">
        <v>-19710</v>
      </c>
      <c r="I8867" s="55">
        <f>pro[[#This Row],[Admin expenses 3]]+pro[[#This Row],[Admin expenses 2]]+pro[[#This Row],[Admin expenses 1]]+pro[[#This Row],[COGS]]</f>
        <v>-236907.80799999999</v>
      </c>
      <c r="J8867" s="55">
        <f>pro[[#This Row],[Revenue]]+pro[[#This Row],[AdminExp]]</f>
        <v>15823786.513</v>
      </c>
      <c r="K8867" s="83">
        <f>pro[[#This Row],[Profit]]/pro[[#This Row],[Revenue]]</f>
        <v>0.98524921754533157</v>
      </c>
      <c r="L8867" s="56">
        <f t="shared" si="138"/>
        <v>8</v>
      </c>
      <c r="M8867" s="82" t="str">
        <f>"Q"&amp;" "&amp;VLOOKUP(pro[[#This Row],[Period]],Mapping!A:B,2,0)</f>
        <v>Q 3</v>
      </c>
      <c r="N8867"/>
    </row>
    <row r="8868" spans="1:14" ht="14.25" x14ac:dyDescent="0.2">
      <c r="A8868" s="42" t="s">
        <v>29</v>
      </c>
      <c r="B8868" s="44" t="s">
        <v>35</v>
      </c>
      <c r="C8868" s="44" t="s">
        <v>57</v>
      </c>
      <c r="D8868" s="43">
        <v>385456.39299999998</v>
      </c>
      <c r="E8868" s="43">
        <v>-7553.6019999999999</v>
      </c>
      <c r="F8868" s="45">
        <v>-89330</v>
      </c>
      <c r="G8868" s="45">
        <v>-76610</v>
      </c>
      <c r="H8868" s="45">
        <v>-70330</v>
      </c>
      <c r="I8868" s="55">
        <f>pro[[#This Row],[Admin expenses 3]]+pro[[#This Row],[Admin expenses 2]]+pro[[#This Row],[Admin expenses 1]]+pro[[#This Row],[COGS]]</f>
        <v>-243823.60200000001</v>
      </c>
      <c r="J8868" s="55">
        <f>pro[[#This Row],[Revenue]]+pro[[#This Row],[AdminExp]]</f>
        <v>141632.79099999997</v>
      </c>
      <c r="K8868" s="83">
        <f>pro[[#This Row],[Profit]]/pro[[#This Row],[Revenue]]</f>
        <v>0.36744180034912527</v>
      </c>
      <c r="L8868" s="56">
        <f t="shared" si="138"/>
        <v>8</v>
      </c>
      <c r="M8868" s="82" t="str">
        <f>"Q"&amp;" "&amp;VLOOKUP(pro[[#This Row],[Period]],Mapping!A:B,2,0)</f>
        <v>Q 3</v>
      </c>
      <c r="N8868"/>
    </row>
    <row r="8869" spans="1:14" ht="14.25" x14ac:dyDescent="0.2">
      <c r="A8869" s="42" t="s">
        <v>29</v>
      </c>
      <c r="B8869" s="44" t="s">
        <v>35</v>
      </c>
      <c r="C8869" s="44" t="s">
        <v>57</v>
      </c>
      <c r="D8869" s="43">
        <v>23106269.221000001</v>
      </c>
      <c r="E8869" s="43">
        <v>-831820.4929999999</v>
      </c>
      <c r="F8869" s="45">
        <v>-83300</v>
      </c>
      <c r="G8869" s="45">
        <v>-36930</v>
      </c>
      <c r="H8869" s="45">
        <v>-33400</v>
      </c>
      <c r="I8869" s="55">
        <f>pro[[#This Row],[Admin expenses 3]]+pro[[#This Row],[Admin expenses 2]]+pro[[#This Row],[Admin expenses 1]]+pro[[#This Row],[COGS]]</f>
        <v>-985450.4929999999</v>
      </c>
      <c r="J8869" s="55">
        <f>pro[[#This Row],[Revenue]]+pro[[#This Row],[AdminExp]]</f>
        <v>22120818.728</v>
      </c>
      <c r="K8869" s="83">
        <f>pro[[#This Row],[Profit]]/pro[[#This Row],[Revenue]]</f>
        <v>0.95735138011356768</v>
      </c>
      <c r="L8869" s="56">
        <f t="shared" si="138"/>
        <v>8</v>
      </c>
      <c r="M8869" s="82" t="str">
        <f>"Q"&amp;" "&amp;VLOOKUP(pro[[#This Row],[Period]],Mapping!A:B,2,0)</f>
        <v>Q 3</v>
      </c>
      <c r="N8869"/>
    </row>
    <row r="8870" spans="1:14" ht="14.25" x14ac:dyDescent="0.2">
      <c r="A8870" s="42" t="s">
        <v>29</v>
      </c>
      <c r="B8870" s="44" t="s">
        <v>35</v>
      </c>
      <c r="C8870" s="44" t="s">
        <v>57</v>
      </c>
      <c r="D8870" s="43">
        <v>4390026.5360000003</v>
      </c>
      <c r="E8870" s="43">
        <v>-42197.343999999997</v>
      </c>
      <c r="F8870" s="45">
        <v>-58190</v>
      </c>
      <c r="G8870" s="45">
        <v>-77800</v>
      </c>
      <c r="H8870" s="45">
        <v>-48380</v>
      </c>
      <c r="I8870" s="55">
        <f>pro[[#This Row],[Admin expenses 3]]+pro[[#This Row],[Admin expenses 2]]+pro[[#This Row],[Admin expenses 1]]+pro[[#This Row],[COGS]]</f>
        <v>-226567.34399999998</v>
      </c>
      <c r="J8870" s="55">
        <f>pro[[#This Row],[Revenue]]+pro[[#This Row],[AdminExp]]</f>
        <v>4163459.1920000003</v>
      </c>
      <c r="K8870" s="83">
        <f>pro[[#This Row],[Profit]]/pro[[#This Row],[Revenue]]</f>
        <v>0.94839043861305716</v>
      </c>
      <c r="L8870" s="56">
        <f t="shared" si="138"/>
        <v>8</v>
      </c>
      <c r="M8870" s="82" t="str">
        <f>"Q"&amp;" "&amp;VLOOKUP(pro[[#This Row],[Period]],Mapping!A:B,2,0)</f>
        <v>Q 3</v>
      </c>
      <c r="N8870"/>
    </row>
    <row r="8871" spans="1:14" ht="14.25" x14ac:dyDescent="0.2">
      <c r="A8871" s="42" t="s">
        <v>29</v>
      </c>
      <c r="B8871" s="44" t="s">
        <v>35</v>
      </c>
      <c r="C8871" s="44" t="s">
        <v>57</v>
      </c>
      <c r="D8871" s="43">
        <v>70302.18299999999</v>
      </c>
      <c r="E8871" s="43">
        <v>-2554.2159999999999</v>
      </c>
      <c r="F8871" s="45">
        <v>-34720</v>
      </c>
      <c r="G8871" s="45">
        <v>-79990</v>
      </c>
      <c r="H8871" s="45">
        <v>-13800</v>
      </c>
      <c r="I8871" s="55">
        <f>pro[[#This Row],[Admin expenses 3]]+pro[[#This Row],[Admin expenses 2]]+pro[[#This Row],[Admin expenses 1]]+pro[[#This Row],[COGS]]</f>
        <v>-131064.216</v>
      </c>
      <c r="J8871" s="55">
        <f>pro[[#This Row],[Revenue]]+pro[[#This Row],[AdminExp]]</f>
        <v>-60762.03300000001</v>
      </c>
      <c r="K8871" s="83">
        <f>pro[[#This Row],[Profit]]/pro[[#This Row],[Revenue]]</f>
        <v>-0.86429795501513829</v>
      </c>
      <c r="L8871" s="56">
        <f t="shared" si="138"/>
        <v>8</v>
      </c>
      <c r="M8871" s="82" t="str">
        <f>"Q"&amp;" "&amp;VLOOKUP(pro[[#This Row],[Period]],Mapping!A:B,2,0)</f>
        <v>Q 3</v>
      </c>
      <c r="N8871"/>
    </row>
    <row r="8872" spans="1:14" ht="14.25" x14ac:dyDescent="0.2">
      <c r="A8872" s="42" t="s">
        <v>29</v>
      </c>
      <c r="B8872" s="44" t="s">
        <v>35</v>
      </c>
      <c r="C8872" s="44" t="s">
        <v>57</v>
      </c>
      <c r="D8872" s="43">
        <v>2396482.1719999998</v>
      </c>
      <c r="E8872" s="43">
        <v>-106397.15099999998</v>
      </c>
      <c r="F8872" s="45">
        <v>-98890</v>
      </c>
      <c r="G8872" s="45">
        <v>-26340</v>
      </c>
      <c r="H8872" s="45">
        <v>-88210</v>
      </c>
      <c r="I8872" s="55">
        <f>pro[[#This Row],[Admin expenses 3]]+pro[[#This Row],[Admin expenses 2]]+pro[[#This Row],[Admin expenses 1]]+pro[[#This Row],[COGS]]</f>
        <v>-319837.15099999995</v>
      </c>
      <c r="J8872" s="55">
        <f>pro[[#This Row],[Revenue]]+pro[[#This Row],[AdminExp]]</f>
        <v>2076645.0209999997</v>
      </c>
      <c r="K8872" s="83">
        <f>pro[[#This Row],[Profit]]/pro[[#This Row],[Revenue]]</f>
        <v>0.86653889824972996</v>
      </c>
      <c r="L8872" s="56">
        <f t="shared" si="138"/>
        <v>8</v>
      </c>
      <c r="M8872" s="82" t="str">
        <f>"Q"&amp;" "&amp;VLOOKUP(pro[[#This Row],[Period]],Mapping!A:B,2,0)</f>
        <v>Q 3</v>
      </c>
      <c r="N8872"/>
    </row>
    <row r="8873" spans="1:14" ht="14.25" x14ac:dyDescent="0.2">
      <c r="A8873" s="42" t="s">
        <v>29</v>
      </c>
      <c r="B8873" s="44" t="s">
        <v>35</v>
      </c>
      <c r="C8873" s="44" t="s">
        <v>57</v>
      </c>
      <c r="D8873" s="43">
        <v>5879195.9239999996</v>
      </c>
      <c r="E8873" s="43">
        <v>-3126588.696</v>
      </c>
      <c r="F8873" s="45">
        <v>-93850</v>
      </c>
      <c r="G8873" s="45">
        <v>-103110</v>
      </c>
      <c r="H8873" s="45">
        <v>-70500</v>
      </c>
      <c r="I8873" s="55">
        <f>pro[[#This Row],[Admin expenses 3]]+pro[[#This Row],[Admin expenses 2]]+pro[[#This Row],[Admin expenses 1]]+pro[[#This Row],[COGS]]</f>
        <v>-3394048.696</v>
      </c>
      <c r="J8873" s="55">
        <f>pro[[#This Row],[Revenue]]+pro[[#This Row],[AdminExp]]</f>
        <v>2485147.2279999997</v>
      </c>
      <c r="K8873" s="83">
        <f>pro[[#This Row],[Profit]]/pro[[#This Row],[Revenue]]</f>
        <v>0.42270188987156465</v>
      </c>
      <c r="L8873" s="56">
        <f t="shared" si="138"/>
        <v>8</v>
      </c>
      <c r="M8873" s="82" t="str">
        <f>"Q"&amp;" "&amp;VLOOKUP(pro[[#This Row],[Period]],Mapping!A:B,2,0)</f>
        <v>Q 3</v>
      </c>
      <c r="N8873"/>
    </row>
    <row r="8874" spans="1:14" ht="14.25" x14ac:dyDescent="0.2">
      <c r="A8874" s="42" t="s">
        <v>29</v>
      </c>
      <c r="B8874" s="44" t="s">
        <v>35</v>
      </c>
      <c r="C8874" s="44" t="s">
        <v>57</v>
      </c>
      <c r="D8874" s="43">
        <v>963798.10799999989</v>
      </c>
      <c r="E8874" s="43">
        <v>-364989.24</v>
      </c>
      <c r="F8874" s="45">
        <v>-76770</v>
      </c>
      <c r="G8874" s="45">
        <v>-79670</v>
      </c>
      <c r="H8874" s="45">
        <v>-106200</v>
      </c>
      <c r="I8874" s="55">
        <f>pro[[#This Row],[Admin expenses 3]]+pro[[#This Row],[Admin expenses 2]]+pro[[#This Row],[Admin expenses 1]]+pro[[#This Row],[COGS]]</f>
        <v>-627629.24</v>
      </c>
      <c r="J8874" s="55">
        <f>pro[[#This Row],[Revenue]]+pro[[#This Row],[AdminExp]]</f>
        <v>336168.8679999999</v>
      </c>
      <c r="K8874" s="83">
        <f>pro[[#This Row],[Profit]]/pro[[#This Row],[Revenue]]</f>
        <v>0.34879594098559896</v>
      </c>
      <c r="L8874" s="56">
        <f t="shared" si="138"/>
        <v>8</v>
      </c>
      <c r="M8874" s="82" t="str">
        <f>"Q"&amp;" "&amp;VLOOKUP(pro[[#This Row],[Period]],Mapping!A:B,2,0)</f>
        <v>Q 3</v>
      </c>
      <c r="N8874"/>
    </row>
    <row r="8875" spans="1:14" ht="14.25" x14ac:dyDescent="0.2">
      <c r="A8875" s="42" t="s">
        <v>29</v>
      </c>
      <c r="B8875" s="44" t="s">
        <v>35</v>
      </c>
      <c r="C8875" s="44" t="s">
        <v>57</v>
      </c>
      <c r="D8875" s="43">
        <v>42822.548999999999</v>
      </c>
      <c r="E8875" s="43">
        <v>-25808.187999999995</v>
      </c>
      <c r="F8875" s="45">
        <v>-61300</v>
      </c>
      <c r="G8875" s="45">
        <v>-98210</v>
      </c>
      <c r="H8875" s="45">
        <v>-49940</v>
      </c>
      <c r="I8875" s="55">
        <f>pro[[#This Row],[Admin expenses 3]]+pro[[#This Row],[Admin expenses 2]]+pro[[#This Row],[Admin expenses 1]]+pro[[#This Row],[COGS]]</f>
        <v>-235258.18799999999</v>
      </c>
      <c r="J8875" s="55">
        <f>pro[[#This Row],[Revenue]]+pro[[#This Row],[AdminExp]]</f>
        <v>-192435.639</v>
      </c>
      <c r="K8875" s="83">
        <f>pro[[#This Row],[Profit]]/pro[[#This Row],[Revenue]]</f>
        <v>-4.4937922541696436</v>
      </c>
      <c r="L8875" s="56">
        <f t="shared" si="138"/>
        <v>8</v>
      </c>
      <c r="M8875" s="82" t="str">
        <f>"Q"&amp;" "&amp;VLOOKUP(pro[[#This Row],[Period]],Mapping!A:B,2,0)</f>
        <v>Q 3</v>
      </c>
      <c r="N8875"/>
    </row>
    <row r="8876" spans="1:14" ht="14.25" x14ac:dyDescent="0.2">
      <c r="A8876" s="42" t="s">
        <v>29</v>
      </c>
      <c r="B8876" s="44" t="s">
        <v>35</v>
      </c>
      <c r="C8876" s="44" t="s">
        <v>57</v>
      </c>
      <c r="D8876" s="43">
        <v>271667.90700000001</v>
      </c>
      <c r="E8876" s="43">
        <v>-68271.574000000008</v>
      </c>
      <c r="F8876" s="45">
        <v>-90000</v>
      </c>
      <c r="G8876" s="45">
        <v>-65220</v>
      </c>
      <c r="H8876" s="45">
        <v>-94670</v>
      </c>
      <c r="I8876" s="55">
        <f>pro[[#This Row],[Admin expenses 3]]+pro[[#This Row],[Admin expenses 2]]+pro[[#This Row],[Admin expenses 1]]+pro[[#This Row],[COGS]]</f>
        <v>-318161.57400000002</v>
      </c>
      <c r="J8876" s="55">
        <f>pro[[#This Row],[Revenue]]+pro[[#This Row],[AdminExp]]</f>
        <v>-46493.667000000016</v>
      </c>
      <c r="K8876" s="83">
        <f>pro[[#This Row],[Profit]]/pro[[#This Row],[Revenue]]</f>
        <v>-0.17114155114391194</v>
      </c>
      <c r="L8876" s="56">
        <f t="shared" si="138"/>
        <v>8</v>
      </c>
      <c r="M8876" s="82" t="str">
        <f>"Q"&amp;" "&amp;VLOOKUP(pro[[#This Row],[Period]],Mapping!A:B,2,0)</f>
        <v>Q 3</v>
      </c>
      <c r="N8876"/>
    </row>
    <row r="8877" spans="1:14" ht="14.25" x14ac:dyDescent="0.2">
      <c r="A8877" s="42" t="s">
        <v>29</v>
      </c>
      <c r="B8877" s="44" t="s">
        <v>35</v>
      </c>
      <c r="C8877" s="44" t="s">
        <v>57</v>
      </c>
      <c r="D8877" s="43">
        <v>275370.91399999999</v>
      </c>
      <c r="E8877" s="43">
        <v>-64124.710999999996</v>
      </c>
      <c r="F8877" s="45">
        <v>-66790</v>
      </c>
      <c r="G8877" s="45">
        <v>-104410</v>
      </c>
      <c r="H8877" s="45">
        <v>-27140</v>
      </c>
      <c r="I8877" s="55">
        <f>pro[[#This Row],[Admin expenses 3]]+pro[[#This Row],[Admin expenses 2]]+pro[[#This Row],[Admin expenses 1]]+pro[[#This Row],[COGS]]</f>
        <v>-262464.71100000001</v>
      </c>
      <c r="J8877" s="55">
        <f>pro[[#This Row],[Revenue]]+pro[[#This Row],[AdminExp]]</f>
        <v>12906.20299999998</v>
      </c>
      <c r="K8877" s="83">
        <f>pro[[#This Row],[Profit]]/pro[[#This Row],[Revenue]]</f>
        <v>4.6868432154021832E-2</v>
      </c>
      <c r="L8877" s="56">
        <f t="shared" si="138"/>
        <v>8</v>
      </c>
      <c r="M8877" s="82" t="str">
        <f>"Q"&amp;" "&amp;VLOOKUP(pro[[#This Row],[Period]],Mapping!A:B,2,0)</f>
        <v>Q 3</v>
      </c>
      <c r="N8877"/>
    </row>
    <row r="8878" spans="1:14" ht="14.25" x14ac:dyDescent="0.2">
      <c r="A8878" s="42" t="s">
        <v>29</v>
      </c>
      <c r="B8878" s="44" t="s">
        <v>35</v>
      </c>
      <c r="C8878" s="44" t="s">
        <v>57</v>
      </c>
      <c r="D8878" s="43">
        <v>5620386.5129999993</v>
      </c>
      <c r="E8878" s="43">
        <v>-638547.196</v>
      </c>
      <c r="F8878" s="45">
        <v>-19890</v>
      </c>
      <c r="G8878" s="45">
        <v>-88900</v>
      </c>
      <c r="H8878" s="45">
        <v>-18880</v>
      </c>
      <c r="I8878" s="55">
        <f>pro[[#This Row],[Admin expenses 3]]+pro[[#This Row],[Admin expenses 2]]+pro[[#This Row],[Admin expenses 1]]+pro[[#This Row],[COGS]]</f>
        <v>-766217.196</v>
      </c>
      <c r="J8878" s="55">
        <f>pro[[#This Row],[Revenue]]+pro[[#This Row],[AdminExp]]</f>
        <v>4854169.3169999998</v>
      </c>
      <c r="K8878" s="83">
        <f>pro[[#This Row],[Profit]]/pro[[#This Row],[Revenue]]</f>
        <v>0.86367179655211734</v>
      </c>
      <c r="L8878" s="56">
        <f t="shared" si="138"/>
        <v>8</v>
      </c>
      <c r="M8878" s="82" t="str">
        <f>"Q"&amp;" "&amp;VLOOKUP(pro[[#This Row],[Period]],Mapping!A:B,2,0)</f>
        <v>Q 3</v>
      </c>
      <c r="N8878"/>
    </row>
    <row r="8879" spans="1:14" ht="14.25" x14ac:dyDescent="0.2">
      <c r="A8879" s="42" t="s">
        <v>29</v>
      </c>
      <c r="B8879" s="44" t="s">
        <v>35</v>
      </c>
      <c r="C8879" s="44" t="s">
        <v>57</v>
      </c>
      <c r="D8879" s="43">
        <v>1693572.125</v>
      </c>
      <c r="E8879" s="43">
        <v>-192759.38499999998</v>
      </c>
      <c r="F8879" s="45">
        <v>-94790</v>
      </c>
      <c r="G8879" s="45">
        <v>-68100</v>
      </c>
      <c r="H8879" s="45">
        <v>-24470</v>
      </c>
      <c r="I8879" s="55">
        <f>pro[[#This Row],[Admin expenses 3]]+pro[[#This Row],[Admin expenses 2]]+pro[[#This Row],[Admin expenses 1]]+pro[[#This Row],[COGS]]</f>
        <v>-380119.38500000001</v>
      </c>
      <c r="J8879" s="55">
        <f>pro[[#This Row],[Revenue]]+pro[[#This Row],[AdminExp]]</f>
        <v>1313452.74</v>
      </c>
      <c r="K8879" s="83">
        <f>pro[[#This Row],[Profit]]/pro[[#This Row],[Revenue]]</f>
        <v>0.77555169963605775</v>
      </c>
      <c r="L8879" s="56">
        <f t="shared" si="138"/>
        <v>8</v>
      </c>
      <c r="M8879" s="82" t="str">
        <f>"Q"&amp;" "&amp;VLOOKUP(pro[[#This Row],[Period]],Mapping!A:B,2,0)</f>
        <v>Q 3</v>
      </c>
      <c r="N8879"/>
    </row>
    <row r="8880" spans="1:14" ht="14.25" x14ac:dyDescent="0.2">
      <c r="A8880" s="42" t="s">
        <v>29</v>
      </c>
      <c r="B8880" s="44" t="s">
        <v>35</v>
      </c>
      <c r="C8880" s="44" t="s">
        <v>58</v>
      </c>
      <c r="D8880" s="43">
        <v>1673652.1340000001</v>
      </c>
      <c r="E8880" s="43">
        <v>-187814.55</v>
      </c>
      <c r="F8880" s="45">
        <v>-78490</v>
      </c>
      <c r="G8880" s="45">
        <v>-97180</v>
      </c>
      <c r="H8880" s="45">
        <v>-79730</v>
      </c>
      <c r="I8880" s="55">
        <f>pro[[#This Row],[Admin expenses 3]]+pro[[#This Row],[Admin expenses 2]]+pro[[#This Row],[Admin expenses 1]]+pro[[#This Row],[COGS]]</f>
        <v>-443214.55</v>
      </c>
      <c r="J8880" s="55">
        <f>pro[[#This Row],[Revenue]]+pro[[#This Row],[AdminExp]]</f>
        <v>1230437.584</v>
      </c>
      <c r="K8880" s="83">
        <f>pro[[#This Row],[Profit]]/pro[[#This Row],[Revenue]]</f>
        <v>0.73518119984663433</v>
      </c>
      <c r="L8880" s="56">
        <f t="shared" si="138"/>
        <v>8</v>
      </c>
      <c r="M8880" s="82" t="str">
        <f>"Q"&amp;" "&amp;VLOOKUP(pro[[#This Row],[Period]],Mapping!A:B,2,0)</f>
        <v>Q 3</v>
      </c>
      <c r="N8880"/>
    </row>
    <row r="8881" spans="1:14" ht="14.25" x14ac:dyDescent="0.2">
      <c r="A8881" s="42" t="s">
        <v>29</v>
      </c>
      <c r="B8881" s="44" t="s">
        <v>35</v>
      </c>
      <c r="C8881" s="44" t="s">
        <v>59</v>
      </c>
      <c r="D8881" s="43">
        <v>256679.62599999999</v>
      </c>
      <c r="E8881" s="43">
        <v>-85615.368999999992</v>
      </c>
      <c r="F8881" s="45">
        <v>-75830</v>
      </c>
      <c r="G8881" s="45">
        <v>-107500</v>
      </c>
      <c r="H8881" s="45">
        <v>-68670</v>
      </c>
      <c r="I8881" s="55">
        <f>pro[[#This Row],[Admin expenses 3]]+pro[[#This Row],[Admin expenses 2]]+pro[[#This Row],[Admin expenses 1]]+pro[[#This Row],[COGS]]</f>
        <v>-337615.36900000001</v>
      </c>
      <c r="J8881" s="55">
        <f>pro[[#This Row],[Revenue]]+pro[[#This Row],[AdminExp]]</f>
        <v>-80935.743000000017</v>
      </c>
      <c r="K8881" s="83">
        <f>pro[[#This Row],[Profit]]/pro[[#This Row],[Revenue]]</f>
        <v>-0.31531814293667398</v>
      </c>
      <c r="L8881" s="56">
        <f t="shared" si="138"/>
        <v>8</v>
      </c>
      <c r="M8881" s="82" t="str">
        <f>"Q"&amp;" "&amp;VLOOKUP(pro[[#This Row],[Period]],Mapping!A:B,2,0)</f>
        <v>Q 3</v>
      </c>
      <c r="N8881"/>
    </row>
    <row r="8882" spans="1:14" ht="14.25" x14ac:dyDescent="0.2">
      <c r="A8882" s="42" t="s">
        <v>29</v>
      </c>
      <c r="B8882" s="44" t="s">
        <v>35</v>
      </c>
      <c r="C8882" s="44" t="s">
        <v>57</v>
      </c>
      <c r="D8882" s="43">
        <v>474648.83199999999</v>
      </c>
      <c r="E8882" s="43">
        <v>-87676.75</v>
      </c>
      <c r="F8882" s="45">
        <v>-27500</v>
      </c>
      <c r="G8882" s="45">
        <v>-35170</v>
      </c>
      <c r="H8882" s="45">
        <v>-97990</v>
      </c>
      <c r="I8882" s="55">
        <f>pro[[#This Row],[Admin expenses 3]]+pro[[#This Row],[Admin expenses 2]]+pro[[#This Row],[Admin expenses 1]]+pro[[#This Row],[COGS]]</f>
        <v>-248336.75</v>
      </c>
      <c r="J8882" s="55">
        <f>pro[[#This Row],[Revenue]]+pro[[#This Row],[AdminExp]]</f>
        <v>226312.08199999999</v>
      </c>
      <c r="K8882" s="83">
        <f>pro[[#This Row],[Profit]]/pro[[#This Row],[Revenue]]</f>
        <v>0.47679898641360186</v>
      </c>
      <c r="L8882" s="56">
        <f t="shared" si="138"/>
        <v>8</v>
      </c>
      <c r="M8882" s="82" t="str">
        <f>"Q"&amp;" "&amp;VLOOKUP(pro[[#This Row],[Period]],Mapping!A:B,2,0)</f>
        <v>Q 3</v>
      </c>
      <c r="N8882"/>
    </row>
    <row r="8883" spans="1:14" ht="14.25" x14ac:dyDescent="0.2">
      <c r="A8883" s="42" t="s">
        <v>29</v>
      </c>
      <c r="B8883" s="44" t="s">
        <v>35</v>
      </c>
      <c r="C8883" s="44" t="s">
        <v>57</v>
      </c>
      <c r="D8883" s="43">
        <v>2694788.2079999996</v>
      </c>
      <c r="E8883" s="43">
        <v>-468348.3</v>
      </c>
      <c r="F8883" s="45">
        <v>-92530</v>
      </c>
      <c r="G8883" s="45">
        <v>-15330</v>
      </c>
      <c r="H8883" s="45">
        <v>-45930</v>
      </c>
      <c r="I8883" s="55">
        <f>pro[[#This Row],[Admin expenses 3]]+pro[[#This Row],[Admin expenses 2]]+pro[[#This Row],[Admin expenses 1]]+pro[[#This Row],[COGS]]</f>
        <v>-622138.30000000005</v>
      </c>
      <c r="J8883" s="55">
        <f>pro[[#This Row],[Revenue]]+pro[[#This Row],[AdminExp]]</f>
        <v>2072649.9079999996</v>
      </c>
      <c r="K8883" s="83">
        <f>pro[[#This Row],[Profit]]/pro[[#This Row],[Revenue]]</f>
        <v>0.76913276592458646</v>
      </c>
      <c r="L8883" s="56">
        <f t="shared" si="138"/>
        <v>8</v>
      </c>
      <c r="M8883" s="82" t="str">
        <f>"Q"&amp;" "&amp;VLOOKUP(pro[[#This Row],[Period]],Mapping!A:B,2,0)</f>
        <v>Q 3</v>
      </c>
      <c r="N8883"/>
    </row>
    <row r="8884" spans="1:14" ht="14.25" x14ac:dyDescent="0.2">
      <c r="A8884" s="42" t="s">
        <v>29</v>
      </c>
      <c r="B8884" s="44" t="s">
        <v>35</v>
      </c>
      <c r="C8884" s="44" t="s">
        <v>57</v>
      </c>
      <c r="D8884" s="43">
        <v>295032.80099999998</v>
      </c>
      <c r="E8884" s="43">
        <v>-374056.48</v>
      </c>
      <c r="F8884" s="45">
        <v>-92890</v>
      </c>
      <c r="G8884" s="45">
        <v>-90750</v>
      </c>
      <c r="H8884" s="45">
        <v>-100760</v>
      </c>
      <c r="I8884" s="55">
        <f>pro[[#This Row],[Admin expenses 3]]+pro[[#This Row],[Admin expenses 2]]+pro[[#This Row],[Admin expenses 1]]+pro[[#This Row],[COGS]]</f>
        <v>-658456.48</v>
      </c>
      <c r="J8884" s="55">
        <f>pro[[#This Row],[Revenue]]+pro[[#This Row],[AdminExp]]</f>
        <v>-363423.679</v>
      </c>
      <c r="K8884" s="83">
        <f>pro[[#This Row],[Profit]]/pro[[#This Row],[Revenue]]</f>
        <v>-1.2318077100857678</v>
      </c>
      <c r="L8884" s="56">
        <f t="shared" si="138"/>
        <v>8</v>
      </c>
      <c r="M8884" s="82" t="str">
        <f>"Q"&amp;" "&amp;VLOOKUP(pro[[#This Row],[Period]],Mapping!A:B,2,0)</f>
        <v>Q 3</v>
      </c>
      <c r="N8884"/>
    </row>
    <row r="8885" spans="1:14" ht="14.25" x14ac:dyDescent="0.2">
      <c r="A8885" s="42" t="s">
        <v>29</v>
      </c>
      <c r="B8885" s="44" t="s">
        <v>35</v>
      </c>
      <c r="C8885" s="44" t="s">
        <v>57</v>
      </c>
      <c r="D8885" s="43">
        <v>143807.405</v>
      </c>
      <c r="E8885" s="43">
        <v>-144508.84699999998</v>
      </c>
      <c r="F8885" s="45">
        <v>-61530</v>
      </c>
      <c r="G8885" s="45">
        <v>-12470</v>
      </c>
      <c r="H8885" s="45">
        <v>-83730</v>
      </c>
      <c r="I8885" s="55">
        <f>pro[[#This Row],[Admin expenses 3]]+pro[[#This Row],[Admin expenses 2]]+pro[[#This Row],[Admin expenses 1]]+pro[[#This Row],[COGS]]</f>
        <v>-302238.84699999995</v>
      </c>
      <c r="J8885" s="55">
        <f>pro[[#This Row],[Revenue]]+pro[[#This Row],[AdminExp]]</f>
        <v>-158431.44199999995</v>
      </c>
      <c r="K8885" s="83">
        <f>pro[[#This Row],[Profit]]/pro[[#This Row],[Revenue]]</f>
        <v>-1.1016918217806653</v>
      </c>
      <c r="L8885" s="56">
        <f t="shared" si="138"/>
        <v>8</v>
      </c>
      <c r="M8885" s="82" t="str">
        <f>"Q"&amp;" "&amp;VLOOKUP(pro[[#This Row],[Period]],Mapping!A:B,2,0)</f>
        <v>Q 3</v>
      </c>
      <c r="N8885"/>
    </row>
    <row r="8886" spans="1:14" ht="14.25" x14ac:dyDescent="0.2">
      <c r="A8886" s="42" t="s">
        <v>29</v>
      </c>
      <c r="B8886" s="44" t="s">
        <v>35</v>
      </c>
      <c r="C8886" s="44" t="s">
        <v>57</v>
      </c>
      <c r="D8886" s="43">
        <v>152788.70599999998</v>
      </c>
      <c r="E8886" s="43">
        <v>-147062.986</v>
      </c>
      <c r="F8886" s="45">
        <v>-42830</v>
      </c>
      <c r="G8886" s="45">
        <v>-72290</v>
      </c>
      <c r="H8886" s="45">
        <v>-21080</v>
      </c>
      <c r="I8886" s="55">
        <f>pro[[#This Row],[Admin expenses 3]]+pro[[#This Row],[Admin expenses 2]]+pro[[#This Row],[Admin expenses 1]]+pro[[#This Row],[COGS]]</f>
        <v>-283262.98600000003</v>
      </c>
      <c r="J8886" s="55">
        <f>pro[[#This Row],[Revenue]]+pro[[#This Row],[AdminExp]]</f>
        <v>-130474.28000000006</v>
      </c>
      <c r="K8886" s="83">
        <f>pro[[#This Row],[Profit]]/pro[[#This Row],[Revenue]]</f>
        <v>-0.8539523857214949</v>
      </c>
      <c r="L8886" s="56">
        <f t="shared" si="138"/>
        <v>8</v>
      </c>
      <c r="M8886" s="82" t="str">
        <f>"Q"&amp;" "&amp;VLOOKUP(pro[[#This Row],[Period]],Mapping!A:B,2,0)</f>
        <v>Q 3</v>
      </c>
      <c r="N8886"/>
    </row>
    <row r="8887" spans="1:14" ht="14.25" x14ac:dyDescent="0.2">
      <c r="A8887" s="42" t="s">
        <v>29</v>
      </c>
      <c r="B8887" s="44" t="s">
        <v>35</v>
      </c>
      <c r="C8887" s="44" t="s">
        <v>58</v>
      </c>
      <c r="D8887" s="43">
        <v>1122005.7799999998</v>
      </c>
      <c r="E8887" s="43">
        <v>-96164.837999999989</v>
      </c>
      <c r="F8887" s="45">
        <v>-13370</v>
      </c>
      <c r="G8887" s="45">
        <v>-53530</v>
      </c>
      <c r="H8887" s="45">
        <v>-102090</v>
      </c>
      <c r="I8887" s="55">
        <f>pro[[#This Row],[Admin expenses 3]]+pro[[#This Row],[Admin expenses 2]]+pro[[#This Row],[Admin expenses 1]]+pro[[#This Row],[COGS]]</f>
        <v>-265154.83799999999</v>
      </c>
      <c r="J8887" s="55">
        <f>pro[[#This Row],[Revenue]]+pro[[#This Row],[AdminExp]]</f>
        <v>856850.94199999981</v>
      </c>
      <c r="K8887" s="83">
        <f>pro[[#This Row],[Profit]]/pro[[#This Row],[Revenue]]</f>
        <v>0.76367783239048903</v>
      </c>
      <c r="L8887" s="56">
        <f t="shared" si="138"/>
        <v>8</v>
      </c>
      <c r="M8887" s="82" t="str">
        <f>"Q"&amp;" "&amp;VLOOKUP(pro[[#This Row],[Period]],Mapping!A:B,2,0)</f>
        <v>Q 3</v>
      </c>
      <c r="N8887"/>
    </row>
    <row r="8888" spans="1:14" ht="14.25" x14ac:dyDescent="0.2">
      <c r="A8888" s="42" t="s">
        <v>29</v>
      </c>
      <c r="B8888" s="44" t="s">
        <v>35</v>
      </c>
      <c r="C8888" s="44" t="s">
        <v>59</v>
      </c>
      <c r="D8888" s="43">
        <v>2132737.2919999999</v>
      </c>
      <c r="E8888" s="43">
        <v>-181280.84799999997</v>
      </c>
      <c r="F8888" s="45">
        <v>-16690</v>
      </c>
      <c r="G8888" s="45">
        <v>-65430</v>
      </c>
      <c r="H8888" s="45">
        <v>-54020</v>
      </c>
      <c r="I8888" s="55">
        <f>pro[[#This Row],[Admin expenses 3]]+pro[[#This Row],[Admin expenses 2]]+pro[[#This Row],[Admin expenses 1]]+pro[[#This Row],[COGS]]</f>
        <v>-317420.848</v>
      </c>
      <c r="J8888" s="55">
        <f>pro[[#This Row],[Revenue]]+pro[[#This Row],[AdminExp]]</f>
        <v>1815316.4439999999</v>
      </c>
      <c r="K8888" s="83">
        <f>pro[[#This Row],[Profit]]/pro[[#This Row],[Revenue]]</f>
        <v>0.85116739450720869</v>
      </c>
      <c r="L8888" s="56">
        <f t="shared" si="138"/>
        <v>8</v>
      </c>
      <c r="M8888" s="82" t="str">
        <f>"Q"&amp;" "&amp;VLOOKUP(pro[[#This Row],[Period]],Mapping!A:B,2,0)</f>
        <v>Q 3</v>
      </c>
      <c r="N8888"/>
    </row>
    <row r="8889" spans="1:14" ht="14.25" x14ac:dyDescent="0.2">
      <c r="A8889" s="42" t="s">
        <v>29</v>
      </c>
      <c r="B8889" s="44" t="s">
        <v>35</v>
      </c>
      <c r="C8889" s="44" t="s">
        <v>57</v>
      </c>
      <c r="D8889" s="43">
        <v>3486789.0049999999</v>
      </c>
      <c r="E8889" s="43">
        <v>-478072.39199999993</v>
      </c>
      <c r="F8889" s="45">
        <v>-31290</v>
      </c>
      <c r="G8889" s="45">
        <v>-15000</v>
      </c>
      <c r="H8889" s="45">
        <v>-99830</v>
      </c>
      <c r="I8889" s="55">
        <f>pro[[#This Row],[Admin expenses 3]]+pro[[#This Row],[Admin expenses 2]]+pro[[#This Row],[Admin expenses 1]]+pro[[#This Row],[COGS]]</f>
        <v>-624192.39199999999</v>
      </c>
      <c r="J8889" s="55">
        <f>pro[[#This Row],[Revenue]]+pro[[#This Row],[AdminExp]]</f>
        <v>2862596.6129999999</v>
      </c>
      <c r="K8889" s="83">
        <f>pro[[#This Row],[Profit]]/pro[[#This Row],[Revenue]]</f>
        <v>0.8209836066636329</v>
      </c>
      <c r="L8889" s="56">
        <f t="shared" si="138"/>
        <v>8</v>
      </c>
      <c r="M8889" s="82" t="str">
        <f>"Q"&amp;" "&amp;VLOOKUP(pro[[#This Row],[Period]],Mapping!A:B,2,0)</f>
        <v>Q 3</v>
      </c>
      <c r="N8889"/>
    </row>
    <row r="8890" spans="1:14" ht="14.25" x14ac:dyDescent="0.2">
      <c r="A8890" s="42" t="s">
        <v>29</v>
      </c>
      <c r="B8890" s="44" t="s">
        <v>35</v>
      </c>
      <c r="C8890" s="44" t="s">
        <v>57</v>
      </c>
      <c r="D8890" s="43">
        <v>3822432.5509999995</v>
      </c>
      <c r="E8890" s="43">
        <v>-43195.522999999994</v>
      </c>
      <c r="F8890" s="45">
        <v>-37790</v>
      </c>
      <c r="G8890" s="45">
        <v>-38660</v>
      </c>
      <c r="H8890" s="45">
        <v>-94780</v>
      </c>
      <c r="I8890" s="55">
        <f>pro[[#This Row],[Admin expenses 3]]+pro[[#This Row],[Admin expenses 2]]+pro[[#This Row],[Admin expenses 1]]+pro[[#This Row],[COGS]]</f>
        <v>-214425.52299999999</v>
      </c>
      <c r="J8890" s="55">
        <f>pro[[#This Row],[Revenue]]+pro[[#This Row],[AdminExp]]</f>
        <v>3608007.0279999995</v>
      </c>
      <c r="K8890" s="83">
        <f>pro[[#This Row],[Profit]]/pro[[#This Row],[Revenue]]</f>
        <v>0.94390338609273738</v>
      </c>
      <c r="L8890" s="56">
        <f t="shared" si="138"/>
        <v>8</v>
      </c>
      <c r="M8890" s="82" t="str">
        <f>"Q"&amp;" "&amp;VLOOKUP(pro[[#This Row],[Period]],Mapping!A:B,2,0)</f>
        <v>Q 3</v>
      </c>
      <c r="N8890"/>
    </row>
    <row r="8891" spans="1:14" ht="14.25" x14ac:dyDescent="0.2">
      <c r="A8891" s="42" t="s">
        <v>29</v>
      </c>
      <c r="B8891" s="44" t="s">
        <v>35</v>
      </c>
      <c r="C8891" s="44" t="s">
        <v>57</v>
      </c>
      <c r="D8891" s="43">
        <v>197811.07499999998</v>
      </c>
      <c r="E8891" s="43">
        <v>-50190</v>
      </c>
      <c r="F8891" s="45">
        <v>-101880</v>
      </c>
      <c r="G8891" s="45">
        <v>-85900</v>
      </c>
      <c r="H8891" s="45">
        <v>-27160</v>
      </c>
      <c r="I8891" s="55">
        <f>pro[[#This Row],[Admin expenses 3]]+pro[[#This Row],[Admin expenses 2]]+pro[[#This Row],[Admin expenses 1]]+pro[[#This Row],[COGS]]</f>
        <v>-265130</v>
      </c>
      <c r="J8891" s="55">
        <f>pro[[#This Row],[Revenue]]+pro[[#This Row],[AdminExp]]</f>
        <v>-67318.925000000017</v>
      </c>
      <c r="K8891" s="83">
        <f>pro[[#This Row],[Profit]]/pro[[#This Row],[Revenue]]</f>
        <v>-0.34031929203155092</v>
      </c>
      <c r="L8891" s="56">
        <f t="shared" si="138"/>
        <v>8</v>
      </c>
      <c r="M8891" s="82" t="str">
        <f>"Q"&amp;" "&amp;VLOOKUP(pro[[#This Row],[Period]],Mapping!A:B,2,0)</f>
        <v>Q 3</v>
      </c>
      <c r="N8891"/>
    </row>
    <row r="8892" spans="1:14" ht="14.25" x14ac:dyDescent="0.2">
      <c r="A8892" s="42" t="s">
        <v>29</v>
      </c>
      <c r="B8892" s="44" t="s">
        <v>35</v>
      </c>
      <c r="C8892" s="44" t="s">
        <v>58</v>
      </c>
      <c r="D8892" s="43">
        <v>604139.86499999987</v>
      </c>
      <c r="E8892" s="43">
        <v>-299274.19899999996</v>
      </c>
      <c r="F8892" s="45">
        <v>-35730</v>
      </c>
      <c r="G8892" s="45">
        <v>-98870</v>
      </c>
      <c r="H8892" s="45">
        <v>-107070</v>
      </c>
      <c r="I8892" s="55">
        <f>pro[[#This Row],[Admin expenses 3]]+pro[[#This Row],[Admin expenses 2]]+pro[[#This Row],[Admin expenses 1]]+pro[[#This Row],[COGS]]</f>
        <v>-540944.19900000002</v>
      </c>
      <c r="J8892" s="55">
        <f>pro[[#This Row],[Revenue]]+pro[[#This Row],[AdminExp]]</f>
        <v>63195.665999999852</v>
      </c>
      <c r="K8892" s="83">
        <f>pro[[#This Row],[Profit]]/pro[[#This Row],[Revenue]]</f>
        <v>0.1046043634283261</v>
      </c>
      <c r="L8892" s="56">
        <f t="shared" si="138"/>
        <v>8</v>
      </c>
      <c r="M8892" s="82" t="str">
        <f>"Q"&amp;" "&amp;VLOOKUP(pro[[#This Row],[Period]],Mapping!A:B,2,0)</f>
        <v>Q 3</v>
      </c>
      <c r="N8892"/>
    </row>
    <row r="8893" spans="1:14" ht="14.25" x14ac:dyDescent="0.2">
      <c r="A8893" s="42" t="s">
        <v>29</v>
      </c>
      <c r="B8893" s="44" t="s">
        <v>35</v>
      </c>
      <c r="C8893" s="44" t="s">
        <v>59</v>
      </c>
      <c r="D8893" s="43">
        <v>70417351.17899999</v>
      </c>
      <c r="E8893" s="43">
        <v>-113671.61399999999</v>
      </c>
      <c r="F8893" s="45">
        <v>-23220</v>
      </c>
      <c r="G8893" s="45">
        <v>-64280</v>
      </c>
      <c r="H8893" s="45">
        <v>-19380</v>
      </c>
      <c r="I8893" s="55">
        <f>pro[[#This Row],[Admin expenses 3]]+pro[[#This Row],[Admin expenses 2]]+pro[[#This Row],[Admin expenses 1]]+pro[[#This Row],[COGS]]</f>
        <v>-220551.614</v>
      </c>
      <c r="J8893" s="55">
        <f>pro[[#This Row],[Revenue]]+pro[[#This Row],[AdminExp]]</f>
        <v>70196799.564999998</v>
      </c>
      <c r="K8893" s="83">
        <f>pro[[#This Row],[Profit]]/pro[[#This Row],[Revenue]]</f>
        <v>0.99686793651980243</v>
      </c>
      <c r="L8893" s="56">
        <f t="shared" si="138"/>
        <v>8</v>
      </c>
      <c r="M8893" s="82" t="str">
        <f>"Q"&amp;" "&amp;VLOOKUP(pro[[#This Row],[Period]],Mapping!A:B,2,0)</f>
        <v>Q 3</v>
      </c>
      <c r="N8893"/>
    </row>
    <row r="8894" spans="1:14" ht="14.25" x14ac:dyDescent="0.2">
      <c r="A8894" s="42" t="s">
        <v>29</v>
      </c>
      <c r="B8894" s="44" t="s">
        <v>35</v>
      </c>
      <c r="C8894" s="44" t="s">
        <v>57</v>
      </c>
      <c r="D8894" s="43">
        <v>11373703.613999998</v>
      </c>
      <c r="E8894" s="43">
        <v>-6380.597999999999</v>
      </c>
      <c r="F8894" s="45">
        <v>-78220</v>
      </c>
      <c r="G8894" s="45">
        <v>-93580</v>
      </c>
      <c r="H8894" s="45">
        <v>-45790</v>
      </c>
      <c r="I8894" s="55">
        <f>pro[[#This Row],[Admin expenses 3]]+pro[[#This Row],[Admin expenses 2]]+pro[[#This Row],[Admin expenses 1]]+pro[[#This Row],[COGS]]</f>
        <v>-223970.598</v>
      </c>
      <c r="J8894" s="55">
        <f>pro[[#This Row],[Revenue]]+pro[[#This Row],[AdminExp]]</f>
        <v>11149733.015999999</v>
      </c>
      <c r="K8894" s="83">
        <f>pro[[#This Row],[Profit]]/pro[[#This Row],[Revenue]]</f>
        <v>0.9803080328447884</v>
      </c>
      <c r="L8894" s="56">
        <f t="shared" si="138"/>
        <v>8</v>
      </c>
      <c r="M8894" s="82" t="str">
        <f>"Q"&amp;" "&amp;VLOOKUP(pro[[#This Row],[Period]],Mapping!A:B,2,0)</f>
        <v>Q 3</v>
      </c>
      <c r="N8894"/>
    </row>
    <row r="8895" spans="1:14" ht="14.25" x14ac:dyDescent="0.2">
      <c r="A8895" s="42" t="s">
        <v>29</v>
      </c>
      <c r="B8895" s="44" t="s">
        <v>35</v>
      </c>
      <c r="C8895" s="44" t="s">
        <v>57</v>
      </c>
      <c r="D8895" s="43">
        <v>3198677.5589999999</v>
      </c>
      <c r="E8895" s="43">
        <v>-64591.799999999996</v>
      </c>
      <c r="F8895" s="45">
        <v>-84730</v>
      </c>
      <c r="G8895" s="45">
        <v>-67880</v>
      </c>
      <c r="H8895" s="45">
        <v>-42120</v>
      </c>
      <c r="I8895" s="55">
        <f>pro[[#This Row],[Admin expenses 3]]+pro[[#This Row],[Admin expenses 2]]+pro[[#This Row],[Admin expenses 1]]+pro[[#This Row],[COGS]]</f>
        <v>-259321.8</v>
      </c>
      <c r="J8895" s="55">
        <f>pro[[#This Row],[Revenue]]+pro[[#This Row],[AdminExp]]</f>
        <v>2939355.7590000001</v>
      </c>
      <c r="K8895" s="83">
        <f>pro[[#This Row],[Profit]]/pro[[#This Row],[Revenue]]</f>
        <v>0.91892843363647092</v>
      </c>
      <c r="L8895" s="56">
        <f t="shared" si="138"/>
        <v>8</v>
      </c>
      <c r="M8895" s="82" t="str">
        <f>"Q"&amp;" "&amp;VLOOKUP(pro[[#This Row],[Period]],Mapping!A:B,2,0)</f>
        <v>Q 3</v>
      </c>
      <c r="N8895"/>
    </row>
    <row r="8896" spans="1:14" ht="14.25" x14ac:dyDescent="0.2">
      <c r="A8896" s="42" t="s">
        <v>29</v>
      </c>
      <c r="B8896" s="44" t="s">
        <v>35</v>
      </c>
      <c r="C8896" s="44" t="s">
        <v>58</v>
      </c>
      <c r="D8896" s="43">
        <v>4843025.0539999995</v>
      </c>
      <c r="E8896" s="43">
        <v>-117722.26199999999</v>
      </c>
      <c r="F8896" s="45">
        <v>-38270</v>
      </c>
      <c r="G8896" s="45">
        <v>-74070</v>
      </c>
      <c r="H8896" s="45">
        <v>-76260</v>
      </c>
      <c r="I8896" s="55">
        <f>pro[[#This Row],[Admin expenses 3]]+pro[[#This Row],[Admin expenses 2]]+pro[[#This Row],[Admin expenses 1]]+pro[[#This Row],[COGS]]</f>
        <v>-306322.26199999999</v>
      </c>
      <c r="J8896" s="55">
        <f>pro[[#This Row],[Revenue]]+pro[[#This Row],[AdminExp]]</f>
        <v>4536702.7919999994</v>
      </c>
      <c r="K8896" s="83">
        <f>pro[[#This Row],[Profit]]/pro[[#This Row],[Revenue]]</f>
        <v>0.93674980852163892</v>
      </c>
      <c r="L8896" s="56">
        <f t="shared" si="138"/>
        <v>8</v>
      </c>
      <c r="M8896" s="82" t="str">
        <f>"Q"&amp;" "&amp;VLOOKUP(pro[[#This Row],[Period]],Mapping!A:B,2,0)</f>
        <v>Q 3</v>
      </c>
      <c r="N8896"/>
    </row>
    <row r="8897" spans="1:14" ht="14.25" x14ac:dyDescent="0.2">
      <c r="A8897" s="42" t="s">
        <v>29</v>
      </c>
      <c r="B8897" s="44" t="s">
        <v>35</v>
      </c>
      <c r="C8897" s="44" t="s">
        <v>59</v>
      </c>
      <c r="D8897" s="43">
        <v>10637170.327</v>
      </c>
      <c r="E8897" s="43">
        <v>-387945.74699999997</v>
      </c>
      <c r="F8897" s="45">
        <v>-26630</v>
      </c>
      <c r="G8897" s="45">
        <v>-72100</v>
      </c>
      <c r="H8897" s="45">
        <v>-41730</v>
      </c>
      <c r="I8897" s="55">
        <f>pro[[#This Row],[Admin expenses 3]]+pro[[#This Row],[Admin expenses 2]]+pro[[#This Row],[Admin expenses 1]]+pro[[#This Row],[COGS]]</f>
        <v>-528405.74699999997</v>
      </c>
      <c r="J8897" s="55">
        <f>pro[[#This Row],[Revenue]]+pro[[#This Row],[AdminExp]]</f>
        <v>10108764.58</v>
      </c>
      <c r="K8897" s="83">
        <f>pro[[#This Row],[Profit]]/pro[[#This Row],[Revenue]]</f>
        <v>0.95032459472245512</v>
      </c>
      <c r="L8897" s="56">
        <f t="shared" si="138"/>
        <v>8</v>
      </c>
      <c r="M8897" s="82" t="str">
        <f>"Q"&amp;" "&amp;VLOOKUP(pro[[#This Row],[Period]],Mapping!A:B,2,0)</f>
        <v>Q 3</v>
      </c>
      <c r="N8897"/>
    </row>
    <row r="8898" spans="1:14" ht="14.25" x14ac:dyDescent="0.2">
      <c r="A8898" s="42" t="s">
        <v>29</v>
      </c>
      <c r="B8898" s="44" t="s">
        <v>35</v>
      </c>
      <c r="C8898" s="44" t="s">
        <v>57</v>
      </c>
      <c r="D8898" s="43">
        <v>41855574.109999992</v>
      </c>
      <c r="E8898" s="43">
        <v>-1956536.568</v>
      </c>
      <c r="F8898" s="45">
        <v>-49650</v>
      </c>
      <c r="G8898" s="45">
        <v>-41030</v>
      </c>
      <c r="H8898" s="45">
        <v>-53630</v>
      </c>
      <c r="I8898" s="55">
        <f>pro[[#This Row],[Admin expenses 3]]+pro[[#This Row],[Admin expenses 2]]+pro[[#This Row],[Admin expenses 1]]+pro[[#This Row],[COGS]]</f>
        <v>-2100846.568</v>
      </c>
      <c r="J8898" s="55">
        <f>pro[[#This Row],[Revenue]]+pro[[#This Row],[AdminExp]]</f>
        <v>39754727.541999996</v>
      </c>
      <c r="K8898" s="83">
        <f>pro[[#This Row],[Profit]]/pro[[#This Row],[Revenue]]</f>
        <v>0.94980724520756077</v>
      </c>
      <c r="L8898" s="56">
        <f t="shared" ref="L8898:L8961" si="139">MONTH(DATEVALUE(A8898&amp;"1"))</f>
        <v>8</v>
      </c>
      <c r="M8898" s="82" t="str">
        <f>"Q"&amp;" "&amp;VLOOKUP(pro[[#This Row],[Period]],Mapping!A:B,2,0)</f>
        <v>Q 3</v>
      </c>
      <c r="N8898"/>
    </row>
    <row r="8899" spans="1:14" ht="14.25" x14ac:dyDescent="0.2">
      <c r="A8899" s="42" t="s">
        <v>29</v>
      </c>
      <c r="B8899" s="44" t="s">
        <v>35</v>
      </c>
      <c r="C8899" s="44" t="s">
        <v>57</v>
      </c>
      <c r="D8899" s="43">
        <v>2903775.9379999996</v>
      </c>
      <c r="E8899" s="43">
        <v>-73194.554999999993</v>
      </c>
      <c r="F8899" s="45">
        <v>-63520</v>
      </c>
      <c r="G8899" s="45">
        <v>-52500</v>
      </c>
      <c r="H8899" s="45">
        <v>-91580</v>
      </c>
      <c r="I8899" s="55">
        <f>pro[[#This Row],[Admin expenses 3]]+pro[[#This Row],[Admin expenses 2]]+pro[[#This Row],[Admin expenses 1]]+pro[[#This Row],[COGS]]</f>
        <v>-280794.55499999999</v>
      </c>
      <c r="J8899" s="55">
        <f>pro[[#This Row],[Revenue]]+pro[[#This Row],[AdminExp]]</f>
        <v>2622981.3829999994</v>
      </c>
      <c r="K8899" s="83">
        <f>pro[[#This Row],[Profit]]/pro[[#This Row],[Revenue]]</f>
        <v>0.90330019912163062</v>
      </c>
      <c r="L8899" s="56">
        <f t="shared" si="139"/>
        <v>8</v>
      </c>
      <c r="M8899" s="82" t="str">
        <f>"Q"&amp;" "&amp;VLOOKUP(pro[[#This Row],[Period]],Mapping!A:B,2,0)</f>
        <v>Q 3</v>
      </c>
      <c r="N8899"/>
    </row>
    <row r="8900" spans="1:14" ht="14.25" x14ac:dyDescent="0.2">
      <c r="A8900" s="42" t="s">
        <v>29</v>
      </c>
      <c r="B8900" s="44" t="s">
        <v>35</v>
      </c>
      <c r="C8900" s="44" t="s">
        <v>57</v>
      </c>
      <c r="D8900" s="43">
        <v>10317985.334999999</v>
      </c>
      <c r="E8900" s="43">
        <v>-482688.72399999993</v>
      </c>
      <c r="F8900" s="45">
        <v>-92720</v>
      </c>
      <c r="G8900" s="45">
        <v>-88890</v>
      </c>
      <c r="H8900" s="45">
        <v>-106310</v>
      </c>
      <c r="I8900" s="55">
        <f>pro[[#This Row],[Admin expenses 3]]+pro[[#This Row],[Admin expenses 2]]+pro[[#This Row],[Admin expenses 1]]+pro[[#This Row],[COGS]]</f>
        <v>-770608.72399999993</v>
      </c>
      <c r="J8900" s="55">
        <f>pro[[#This Row],[Revenue]]+pro[[#This Row],[AdminExp]]</f>
        <v>9547376.6109999996</v>
      </c>
      <c r="K8900" s="83">
        <f>pro[[#This Row],[Profit]]/pro[[#This Row],[Revenue]]</f>
        <v>0.92531403185988348</v>
      </c>
      <c r="L8900" s="56">
        <f t="shared" si="139"/>
        <v>8</v>
      </c>
      <c r="M8900" s="82" t="str">
        <f>"Q"&amp;" "&amp;VLOOKUP(pro[[#This Row],[Period]],Mapping!A:B,2,0)</f>
        <v>Q 3</v>
      </c>
      <c r="N8900"/>
    </row>
    <row r="8901" spans="1:14" ht="14.25" x14ac:dyDescent="0.2">
      <c r="A8901" s="42" t="s">
        <v>29</v>
      </c>
      <c r="B8901" s="44" t="s">
        <v>35</v>
      </c>
      <c r="C8901" s="44" t="s">
        <v>58</v>
      </c>
      <c r="D8901" s="43">
        <v>19862406.346999999</v>
      </c>
      <c r="E8901" s="43">
        <v>-1318420.635</v>
      </c>
      <c r="F8901" s="45">
        <v>-45400</v>
      </c>
      <c r="G8901" s="45">
        <v>-92270</v>
      </c>
      <c r="H8901" s="45">
        <v>-47190</v>
      </c>
      <c r="I8901" s="55">
        <f>pro[[#This Row],[Admin expenses 3]]+pro[[#This Row],[Admin expenses 2]]+pro[[#This Row],[Admin expenses 1]]+pro[[#This Row],[COGS]]</f>
        <v>-1503280.635</v>
      </c>
      <c r="J8901" s="55">
        <f>pro[[#This Row],[Revenue]]+pro[[#This Row],[AdminExp]]</f>
        <v>18359125.711999997</v>
      </c>
      <c r="K8901" s="83">
        <f>pro[[#This Row],[Profit]]/pro[[#This Row],[Revenue]]</f>
        <v>0.92431528140460906</v>
      </c>
      <c r="L8901" s="56">
        <f t="shared" si="139"/>
        <v>8</v>
      </c>
      <c r="M8901" s="82" t="str">
        <f>"Q"&amp;" "&amp;VLOOKUP(pro[[#This Row],[Period]],Mapping!A:B,2,0)</f>
        <v>Q 3</v>
      </c>
      <c r="N8901"/>
    </row>
    <row r="8902" spans="1:14" ht="14.25" x14ac:dyDescent="0.2">
      <c r="A8902" s="42" t="s">
        <v>29</v>
      </c>
      <c r="B8902" s="44" t="s">
        <v>35</v>
      </c>
      <c r="C8902" s="44" t="s">
        <v>59</v>
      </c>
      <c r="D8902" s="43">
        <v>6686964.4730000002</v>
      </c>
      <c r="E8902" s="43">
        <v>-2820167.1329999999</v>
      </c>
      <c r="F8902" s="45">
        <v>-14870</v>
      </c>
      <c r="G8902" s="45">
        <v>-49420</v>
      </c>
      <c r="H8902" s="45">
        <v>-81220</v>
      </c>
      <c r="I8902" s="55">
        <f>pro[[#This Row],[Admin expenses 3]]+pro[[#This Row],[Admin expenses 2]]+pro[[#This Row],[Admin expenses 1]]+pro[[#This Row],[COGS]]</f>
        <v>-2965677.1329999999</v>
      </c>
      <c r="J8902" s="55">
        <f>pro[[#This Row],[Revenue]]+pro[[#This Row],[AdminExp]]</f>
        <v>3721287.3400000003</v>
      </c>
      <c r="K8902" s="83">
        <f>pro[[#This Row],[Profit]]/pro[[#This Row],[Revenue]]</f>
        <v>0.55649874543605937</v>
      </c>
      <c r="L8902" s="56">
        <f t="shared" si="139"/>
        <v>8</v>
      </c>
      <c r="M8902" s="82" t="str">
        <f>"Q"&amp;" "&amp;VLOOKUP(pro[[#This Row],[Period]],Mapping!A:B,2,0)</f>
        <v>Q 3</v>
      </c>
      <c r="N8902"/>
    </row>
    <row r="8903" spans="1:14" ht="14.25" x14ac:dyDescent="0.2">
      <c r="A8903" s="42" t="s">
        <v>29</v>
      </c>
      <c r="B8903" s="44" t="s">
        <v>35</v>
      </c>
      <c r="C8903" s="44" t="s">
        <v>60</v>
      </c>
      <c r="D8903" s="43">
        <v>3322101.7129999995</v>
      </c>
      <c r="E8903" s="43">
        <v>-2957294.2139999997</v>
      </c>
      <c r="F8903" s="45">
        <v>-94490</v>
      </c>
      <c r="G8903" s="45">
        <v>-93800</v>
      </c>
      <c r="H8903" s="45">
        <v>-65510</v>
      </c>
      <c r="I8903" s="55">
        <f>pro[[#This Row],[Admin expenses 3]]+pro[[#This Row],[Admin expenses 2]]+pro[[#This Row],[Admin expenses 1]]+pro[[#This Row],[COGS]]</f>
        <v>-3211094.2139999997</v>
      </c>
      <c r="J8903" s="55">
        <f>pro[[#This Row],[Revenue]]+pro[[#This Row],[AdminExp]]</f>
        <v>111007.49899999984</v>
      </c>
      <c r="K8903" s="83">
        <f>pro[[#This Row],[Profit]]/pro[[#This Row],[Revenue]]</f>
        <v>3.341484054073568E-2</v>
      </c>
      <c r="L8903" s="56">
        <f t="shared" si="139"/>
        <v>8</v>
      </c>
      <c r="M8903" s="82" t="str">
        <f>"Q"&amp;" "&amp;VLOOKUP(pro[[#This Row],[Period]],Mapping!A:B,2,0)</f>
        <v>Q 3</v>
      </c>
      <c r="N8903"/>
    </row>
    <row r="8904" spans="1:14" ht="14.25" x14ac:dyDescent="0.2">
      <c r="A8904" s="42" t="s">
        <v>29</v>
      </c>
      <c r="B8904" s="44" t="s">
        <v>35</v>
      </c>
      <c r="C8904" s="44" t="s">
        <v>57</v>
      </c>
      <c r="D8904" s="43">
        <v>15408792.699999999</v>
      </c>
      <c r="E8904" s="43">
        <v>-3602013.8349999995</v>
      </c>
      <c r="F8904" s="45">
        <v>-29380</v>
      </c>
      <c r="G8904" s="45">
        <v>-88530</v>
      </c>
      <c r="H8904" s="45">
        <v>-70150</v>
      </c>
      <c r="I8904" s="55">
        <f>pro[[#This Row],[Admin expenses 3]]+pro[[#This Row],[Admin expenses 2]]+pro[[#This Row],[Admin expenses 1]]+pro[[#This Row],[COGS]]</f>
        <v>-3790073.8349999995</v>
      </c>
      <c r="J8904" s="55">
        <f>pro[[#This Row],[Revenue]]+pro[[#This Row],[AdminExp]]</f>
        <v>11618718.865</v>
      </c>
      <c r="K8904" s="83">
        <f>pro[[#This Row],[Profit]]/pro[[#This Row],[Revenue]]</f>
        <v>0.75403174610818147</v>
      </c>
      <c r="L8904" s="56">
        <f t="shared" si="139"/>
        <v>8</v>
      </c>
      <c r="M8904" s="82" t="str">
        <f>"Q"&amp;" "&amp;VLOOKUP(pro[[#This Row],[Period]],Mapping!A:B,2,0)</f>
        <v>Q 3</v>
      </c>
      <c r="N8904"/>
    </row>
    <row r="8905" spans="1:14" ht="14.25" x14ac:dyDescent="0.2">
      <c r="A8905" s="42" t="s">
        <v>31</v>
      </c>
      <c r="B8905" s="44" t="s">
        <v>25</v>
      </c>
      <c r="C8905" s="44" t="s">
        <v>58</v>
      </c>
      <c r="D8905" s="43">
        <v>2278.241</v>
      </c>
      <c r="E8905" s="43">
        <v>-4411.2249999999995</v>
      </c>
      <c r="F8905" s="45">
        <v>-66160</v>
      </c>
      <c r="G8905" s="45">
        <v>-93030</v>
      </c>
      <c r="H8905" s="45">
        <v>-82530</v>
      </c>
      <c r="I8905" s="55">
        <f>pro[[#This Row],[Admin expenses 3]]+pro[[#This Row],[Admin expenses 2]]+pro[[#This Row],[Admin expenses 1]]+pro[[#This Row],[COGS]]</f>
        <v>-246131.22500000001</v>
      </c>
      <c r="J8905" s="55">
        <f>pro[[#This Row],[Revenue]]+pro[[#This Row],[AdminExp]]</f>
        <v>-243852.984</v>
      </c>
      <c r="K8905" s="83">
        <f>pro[[#This Row],[Profit]]/pro[[#This Row],[Revenue]]</f>
        <v>-107.0356402154118</v>
      </c>
      <c r="L8905" s="56">
        <f t="shared" si="139"/>
        <v>9</v>
      </c>
      <c r="M8905" s="82" t="str">
        <f>"Q"&amp;" "&amp;VLOOKUP(pro[[#This Row],[Period]],Mapping!A:B,2,0)</f>
        <v>Q 3</v>
      </c>
      <c r="N8905"/>
    </row>
    <row r="8906" spans="1:14" ht="14.25" x14ac:dyDescent="0.2">
      <c r="A8906" s="42" t="s">
        <v>31</v>
      </c>
      <c r="B8906" s="44" t="s">
        <v>25</v>
      </c>
      <c r="C8906" s="44" t="s">
        <v>59</v>
      </c>
      <c r="D8906" s="43">
        <v>83044.653999999995</v>
      </c>
      <c r="E8906" s="43">
        <v>-64785.322</v>
      </c>
      <c r="F8906" s="45">
        <v>-88190</v>
      </c>
      <c r="G8906" s="45">
        <v>-43630</v>
      </c>
      <c r="H8906" s="45">
        <v>-104950</v>
      </c>
      <c r="I8906" s="55">
        <f>pro[[#This Row],[Admin expenses 3]]+pro[[#This Row],[Admin expenses 2]]+pro[[#This Row],[Admin expenses 1]]+pro[[#This Row],[COGS]]</f>
        <v>-301555.32199999999</v>
      </c>
      <c r="J8906" s="55">
        <f>pro[[#This Row],[Revenue]]+pro[[#This Row],[AdminExp]]</f>
        <v>-218510.66800000001</v>
      </c>
      <c r="K8906" s="83">
        <f>pro[[#This Row],[Profit]]/pro[[#This Row],[Revenue]]</f>
        <v>-2.631243041845897</v>
      </c>
      <c r="L8906" s="56">
        <f t="shared" si="139"/>
        <v>9</v>
      </c>
      <c r="M8906" s="82" t="str">
        <f>"Q"&amp;" "&amp;VLOOKUP(pro[[#This Row],[Period]],Mapping!A:B,2,0)</f>
        <v>Q 3</v>
      </c>
      <c r="N8906"/>
    </row>
    <row r="8907" spans="1:14" ht="14.25" x14ac:dyDescent="0.2">
      <c r="A8907" s="42" t="s">
        <v>31</v>
      </c>
      <c r="B8907" s="44" t="s">
        <v>25</v>
      </c>
      <c r="C8907" s="44" t="s">
        <v>60</v>
      </c>
      <c r="D8907" s="43">
        <v>331139.22100000002</v>
      </c>
      <c r="E8907" s="43">
        <v>-299565.12599999999</v>
      </c>
      <c r="F8907" s="45">
        <v>-57450</v>
      </c>
      <c r="G8907" s="45">
        <v>-49460</v>
      </c>
      <c r="H8907" s="45">
        <v>-66510</v>
      </c>
      <c r="I8907" s="55">
        <f>pro[[#This Row],[Admin expenses 3]]+pro[[#This Row],[Admin expenses 2]]+pro[[#This Row],[Admin expenses 1]]+pro[[#This Row],[COGS]]</f>
        <v>-472985.12599999999</v>
      </c>
      <c r="J8907" s="55">
        <f>pro[[#This Row],[Revenue]]+pro[[#This Row],[AdminExp]]</f>
        <v>-141845.90499999997</v>
      </c>
      <c r="K8907" s="83">
        <f>pro[[#This Row],[Profit]]/pro[[#This Row],[Revenue]]</f>
        <v>-0.42835730715208742</v>
      </c>
      <c r="L8907" s="56">
        <f t="shared" si="139"/>
        <v>9</v>
      </c>
      <c r="M8907" s="82" t="str">
        <f>"Q"&amp;" "&amp;VLOOKUP(pro[[#This Row],[Period]],Mapping!A:B,2,0)</f>
        <v>Q 3</v>
      </c>
      <c r="N8907"/>
    </row>
    <row r="8908" spans="1:14" ht="14.25" x14ac:dyDescent="0.2">
      <c r="A8908" s="42" t="s">
        <v>31</v>
      </c>
      <c r="B8908" s="44" t="s">
        <v>25</v>
      </c>
      <c r="C8908" s="44" t="s">
        <v>57</v>
      </c>
      <c r="D8908" s="43">
        <v>13332.598999999998</v>
      </c>
      <c r="E8908" s="43">
        <v>-12296.466</v>
      </c>
      <c r="F8908" s="45">
        <v>-51800</v>
      </c>
      <c r="G8908" s="45">
        <v>-23900</v>
      </c>
      <c r="H8908" s="45">
        <v>-105440</v>
      </c>
      <c r="I8908" s="55">
        <f>pro[[#This Row],[Admin expenses 3]]+pro[[#This Row],[Admin expenses 2]]+pro[[#This Row],[Admin expenses 1]]+pro[[#This Row],[COGS]]</f>
        <v>-193436.46600000001</v>
      </c>
      <c r="J8908" s="55">
        <f>pro[[#This Row],[Revenue]]+pro[[#This Row],[AdminExp]]</f>
        <v>-180103.86700000003</v>
      </c>
      <c r="K8908" s="83">
        <f>pro[[#This Row],[Profit]]/pro[[#This Row],[Revenue]]</f>
        <v>-13.508534007510468</v>
      </c>
      <c r="L8908" s="56">
        <f t="shared" si="139"/>
        <v>9</v>
      </c>
      <c r="M8908" s="82" t="str">
        <f>"Q"&amp;" "&amp;VLOOKUP(pro[[#This Row],[Period]],Mapping!A:B,2,0)</f>
        <v>Q 3</v>
      </c>
      <c r="N8908"/>
    </row>
    <row r="8909" spans="1:14" ht="14.25" x14ac:dyDescent="0.2">
      <c r="A8909" s="42" t="s">
        <v>31</v>
      </c>
      <c r="B8909" s="44" t="s">
        <v>25</v>
      </c>
      <c r="C8909" s="44" t="s">
        <v>58</v>
      </c>
      <c r="D8909" s="43">
        <v>1798266.54</v>
      </c>
      <c r="E8909" s="43">
        <v>-4202967.8250000002</v>
      </c>
      <c r="F8909" s="45">
        <v>-98100</v>
      </c>
      <c r="G8909" s="45">
        <v>-108220</v>
      </c>
      <c r="H8909" s="45">
        <v>-54180</v>
      </c>
      <c r="I8909" s="55">
        <f>pro[[#This Row],[Admin expenses 3]]+pro[[#This Row],[Admin expenses 2]]+pro[[#This Row],[Admin expenses 1]]+pro[[#This Row],[COGS]]</f>
        <v>-4463467.8250000002</v>
      </c>
      <c r="J8909" s="55">
        <f>pro[[#This Row],[Revenue]]+pro[[#This Row],[AdminExp]]</f>
        <v>-2665201.2850000001</v>
      </c>
      <c r="K8909" s="83">
        <f>pro[[#This Row],[Profit]]/pro[[#This Row],[Revenue]]</f>
        <v>-1.4820946871424301</v>
      </c>
      <c r="L8909" s="56">
        <f t="shared" si="139"/>
        <v>9</v>
      </c>
      <c r="M8909" s="82" t="str">
        <f>"Q"&amp;" "&amp;VLOOKUP(pro[[#This Row],[Period]],Mapping!A:B,2,0)</f>
        <v>Q 3</v>
      </c>
      <c r="N8909"/>
    </row>
    <row r="8910" spans="1:14" ht="14.25" x14ac:dyDescent="0.2">
      <c r="A8910" s="42" t="s">
        <v>31</v>
      </c>
      <c r="B8910" s="44" t="s">
        <v>25</v>
      </c>
      <c r="C8910" s="44" t="s">
        <v>59</v>
      </c>
      <c r="D8910" s="43">
        <v>221616.53499999997</v>
      </c>
      <c r="E8910" s="43">
        <v>-660296.245</v>
      </c>
      <c r="F8910" s="45">
        <v>-17690</v>
      </c>
      <c r="G8910" s="45">
        <v>-29610</v>
      </c>
      <c r="H8910" s="45">
        <v>-105690</v>
      </c>
      <c r="I8910" s="55">
        <f>pro[[#This Row],[Admin expenses 3]]+pro[[#This Row],[Admin expenses 2]]+pro[[#This Row],[Admin expenses 1]]+pro[[#This Row],[COGS]]</f>
        <v>-813286.245</v>
      </c>
      <c r="J8910" s="55">
        <f>pro[[#This Row],[Revenue]]+pro[[#This Row],[AdminExp]]</f>
        <v>-591669.71</v>
      </c>
      <c r="K8910" s="83">
        <f>pro[[#This Row],[Profit]]/pro[[#This Row],[Revenue]]</f>
        <v>-2.6697904558430174</v>
      </c>
      <c r="L8910" s="56">
        <f t="shared" si="139"/>
        <v>9</v>
      </c>
      <c r="M8910" s="82" t="str">
        <f>"Q"&amp;" "&amp;VLOOKUP(pro[[#This Row],[Period]],Mapping!A:B,2,0)</f>
        <v>Q 3</v>
      </c>
      <c r="N8910"/>
    </row>
    <row r="8911" spans="1:14" ht="14.25" x14ac:dyDescent="0.2">
      <c r="A8911" s="42" t="s">
        <v>31</v>
      </c>
      <c r="B8911" s="44" t="s">
        <v>25</v>
      </c>
      <c r="C8911" s="44" t="s">
        <v>60</v>
      </c>
      <c r="D8911" s="43">
        <v>1463842.4149999998</v>
      </c>
      <c r="E8911" s="43">
        <v>-59079.495999999992</v>
      </c>
      <c r="F8911" s="45">
        <v>-44940</v>
      </c>
      <c r="G8911" s="45">
        <v>-60970</v>
      </c>
      <c r="H8911" s="45">
        <v>-100880</v>
      </c>
      <c r="I8911" s="55">
        <f>pro[[#This Row],[Admin expenses 3]]+pro[[#This Row],[Admin expenses 2]]+pro[[#This Row],[Admin expenses 1]]+pro[[#This Row],[COGS]]</f>
        <v>-265869.49599999998</v>
      </c>
      <c r="J8911" s="55">
        <f>pro[[#This Row],[Revenue]]+pro[[#This Row],[AdminExp]]</f>
        <v>1197972.9189999998</v>
      </c>
      <c r="K8911" s="83">
        <f>pro[[#This Row],[Profit]]/pro[[#This Row],[Revenue]]</f>
        <v>0.81837560295040357</v>
      </c>
      <c r="L8911" s="56">
        <f t="shared" si="139"/>
        <v>9</v>
      </c>
      <c r="M8911" s="82" t="str">
        <f>"Q"&amp;" "&amp;VLOOKUP(pro[[#This Row],[Period]],Mapping!A:B,2,0)</f>
        <v>Q 3</v>
      </c>
      <c r="N8911"/>
    </row>
    <row r="8912" spans="1:14" ht="14.25" x14ac:dyDescent="0.2">
      <c r="A8912" s="42" t="s">
        <v>31</v>
      </c>
      <c r="B8912" s="44" t="s">
        <v>25</v>
      </c>
      <c r="C8912" s="44" t="s">
        <v>57</v>
      </c>
      <c r="D8912" s="43">
        <v>46490.170999999995</v>
      </c>
      <c r="E8912" s="43">
        <v>-23259.53</v>
      </c>
      <c r="F8912" s="45">
        <v>-25270</v>
      </c>
      <c r="G8912" s="45">
        <v>-79370</v>
      </c>
      <c r="H8912" s="45">
        <v>-18630</v>
      </c>
      <c r="I8912" s="55">
        <f>pro[[#This Row],[Admin expenses 3]]+pro[[#This Row],[Admin expenses 2]]+pro[[#This Row],[Admin expenses 1]]+pro[[#This Row],[COGS]]</f>
        <v>-146529.53</v>
      </c>
      <c r="J8912" s="55">
        <f>pro[[#This Row],[Revenue]]+pro[[#This Row],[AdminExp]]</f>
        <v>-100039.359</v>
      </c>
      <c r="K8912" s="83">
        <f>pro[[#This Row],[Profit]]/pro[[#This Row],[Revenue]]</f>
        <v>-2.1518389123584858</v>
      </c>
      <c r="L8912" s="56">
        <f t="shared" si="139"/>
        <v>9</v>
      </c>
      <c r="M8912" s="82" t="str">
        <f>"Q"&amp;" "&amp;VLOOKUP(pro[[#This Row],[Period]],Mapping!A:B,2,0)</f>
        <v>Q 3</v>
      </c>
      <c r="N8912"/>
    </row>
    <row r="8913" spans="1:14" ht="14.25" x14ac:dyDescent="0.2">
      <c r="A8913" s="42" t="s">
        <v>31</v>
      </c>
      <c r="B8913" s="44" t="s">
        <v>25</v>
      </c>
      <c r="C8913" s="44" t="s">
        <v>58</v>
      </c>
      <c r="D8913" s="43">
        <v>74804.743999999992</v>
      </c>
      <c r="E8913" s="43">
        <v>-20918.834999999999</v>
      </c>
      <c r="F8913" s="45">
        <v>-83670</v>
      </c>
      <c r="G8913" s="45">
        <v>-85660</v>
      </c>
      <c r="H8913" s="45">
        <v>-33510</v>
      </c>
      <c r="I8913" s="55">
        <f>pro[[#This Row],[Admin expenses 3]]+pro[[#This Row],[Admin expenses 2]]+pro[[#This Row],[Admin expenses 1]]+pro[[#This Row],[COGS]]</f>
        <v>-223758.83499999999</v>
      </c>
      <c r="J8913" s="55">
        <f>pro[[#This Row],[Revenue]]+pro[[#This Row],[AdminExp]]</f>
        <v>-148954.09100000001</v>
      </c>
      <c r="K8913" s="83">
        <f>pro[[#This Row],[Profit]]/pro[[#This Row],[Revenue]]</f>
        <v>-1.9912385636932335</v>
      </c>
      <c r="L8913" s="56">
        <f t="shared" si="139"/>
        <v>9</v>
      </c>
      <c r="M8913" s="82" t="str">
        <f>"Q"&amp;" "&amp;VLOOKUP(pro[[#This Row],[Period]],Mapping!A:B,2,0)</f>
        <v>Q 3</v>
      </c>
      <c r="N8913"/>
    </row>
    <row r="8914" spans="1:14" ht="14.25" x14ac:dyDescent="0.2">
      <c r="A8914" s="42" t="s">
        <v>31</v>
      </c>
      <c r="B8914" s="44" t="s">
        <v>25</v>
      </c>
      <c r="C8914" s="44" t="s">
        <v>59</v>
      </c>
      <c r="D8914" s="43">
        <v>1381559.942</v>
      </c>
      <c r="E8914" s="43">
        <v>-393785.217</v>
      </c>
      <c r="F8914" s="45">
        <v>-59630</v>
      </c>
      <c r="G8914" s="45">
        <v>-49720</v>
      </c>
      <c r="H8914" s="45">
        <v>-19300</v>
      </c>
      <c r="I8914" s="55">
        <f>pro[[#This Row],[Admin expenses 3]]+pro[[#This Row],[Admin expenses 2]]+pro[[#This Row],[Admin expenses 1]]+pro[[#This Row],[COGS]]</f>
        <v>-522435.217</v>
      </c>
      <c r="J8914" s="55">
        <f>pro[[#This Row],[Revenue]]+pro[[#This Row],[AdminExp]]</f>
        <v>859124.72500000009</v>
      </c>
      <c r="K8914" s="83">
        <f>pro[[#This Row],[Profit]]/pro[[#This Row],[Revenue]]</f>
        <v>0.62185121244634356</v>
      </c>
      <c r="L8914" s="56">
        <f t="shared" si="139"/>
        <v>9</v>
      </c>
      <c r="M8914" s="82" t="str">
        <f>"Q"&amp;" "&amp;VLOOKUP(pro[[#This Row],[Period]],Mapping!A:B,2,0)</f>
        <v>Q 3</v>
      </c>
      <c r="N8914"/>
    </row>
    <row r="8915" spans="1:14" ht="14.25" x14ac:dyDescent="0.2">
      <c r="A8915" s="42" t="s">
        <v>31</v>
      </c>
      <c r="B8915" s="44" t="s">
        <v>25</v>
      </c>
      <c r="C8915" s="44" t="s">
        <v>60</v>
      </c>
      <c r="D8915" s="43">
        <v>18961.403999999999</v>
      </c>
      <c r="E8915" s="43">
        <v>-2603.7479999999996</v>
      </c>
      <c r="F8915" s="45">
        <v>-84390</v>
      </c>
      <c r="G8915" s="45">
        <v>-103880</v>
      </c>
      <c r="H8915" s="45">
        <v>-68140</v>
      </c>
      <c r="I8915" s="55">
        <f>pro[[#This Row],[Admin expenses 3]]+pro[[#This Row],[Admin expenses 2]]+pro[[#This Row],[Admin expenses 1]]+pro[[#This Row],[COGS]]</f>
        <v>-259013.74799999999</v>
      </c>
      <c r="J8915" s="55">
        <f>pro[[#This Row],[Revenue]]+pro[[#This Row],[AdminExp]]</f>
        <v>-240052.34399999998</v>
      </c>
      <c r="K8915" s="83">
        <f>pro[[#This Row],[Profit]]/pro[[#This Row],[Revenue]]</f>
        <v>-12.660051122796602</v>
      </c>
      <c r="L8915" s="56">
        <f t="shared" si="139"/>
        <v>9</v>
      </c>
      <c r="M8915" s="82" t="str">
        <f>"Q"&amp;" "&amp;VLOOKUP(pro[[#This Row],[Period]],Mapping!A:B,2,0)</f>
        <v>Q 3</v>
      </c>
      <c r="N8915"/>
    </row>
    <row r="8916" spans="1:14" ht="14.25" x14ac:dyDescent="0.2">
      <c r="A8916" s="42" t="s">
        <v>31</v>
      </c>
      <c r="B8916" s="44" t="s">
        <v>25</v>
      </c>
      <c r="C8916" s="44" t="s">
        <v>57</v>
      </c>
      <c r="D8916" s="43">
        <v>335708.07199999999</v>
      </c>
      <c r="E8916" s="43">
        <v>-21434.944999999996</v>
      </c>
      <c r="F8916" s="45">
        <v>-19040</v>
      </c>
      <c r="G8916" s="45">
        <v>-70430</v>
      </c>
      <c r="H8916" s="45">
        <v>-84850</v>
      </c>
      <c r="I8916" s="55">
        <f>pro[[#This Row],[Admin expenses 3]]+pro[[#This Row],[Admin expenses 2]]+pro[[#This Row],[Admin expenses 1]]+pro[[#This Row],[COGS]]</f>
        <v>-195754.94500000001</v>
      </c>
      <c r="J8916" s="55">
        <f>pro[[#This Row],[Revenue]]+pro[[#This Row],[AdminExp]]</f>
        <v>139953.12699999998</v>
      </c>
      <c r="K8916" s="83">
        <f>pro[[#This Row],[Profit]]/pro[[#This Row],[Revenue]]</f>
        <v>0.41688937107237617</v>
      </c>
      <c r="L8916" s="56">
        <f t="shared" si="139"/>
        <v>9</v>
      </c>
      <c r="M8916" s="82" t="str">
        <f>"Q"&amp;" "&amp;VLOOKUP(pro[[#This Row],[Period]],Mapping!A:B,2,0)</f>
        <v>Q 3</v>
      </c>
      <c r="N8916"/>
    </row>
    <row r="8917" spans="1:14" ht="14.25" x14ac:dyDescent="0.2">
      <c r="A8917" s="42" t="s">
        <v>31</v>
      </c>
      <c r="B8917" s="44" t="s">
        <v>25</v>
      </c>
      <c r="C8917" s="44" t="s">
        <v>57</v>
      </c>
      <c r="D8917" s="43">
        <v>44917.733</v>
      </c>
      <c r="E8917" s="43">
        <v>-3603.6209999999996</v>
      </c>
      <c r="F8917" s="45">
        <v>-73640</v>
      </c>
      <c r="G8917" s="45">
        <v>-25590</v>
      </c>
      <c r="H8917" s="45">
        <v>-78890</v>
      </c>
      <c r="I8917" s="55">
        <f>pro[[#This Row],[Admin expenses 3]]+pro[[#This Row],[Admin expenses 2]]+pro[[#This Row],[Admin expenses 1]]+pro[[#This Row],[COGS]]</f>
        <v>-181723.62100000001</v>
      </c>
      <c r="J8917" s="55">
        <f>pro[[#This Row],[Revenue]]+pro[[#This Row],[AdminExp]]</f>
        <v>-136805.88800000001</v>
      </c>
      <c r="K8917" s="83">
        <f>pro[[#This Row],[Profit]]/pro[[#This Row],[Revenue]]</f>
        <v>-3.0456988557280931</v>
      </c>
      <c r="L8917" s="56">
        <f t="shared" si="139"/>
        <v>9</v>
      </c>
      <c r="M8917" s="82" t="str">
        <f>"Q"&amp;" "&amp;VLOOKUP(pro[[#This Row],[Period]],Mapping!A:B,2,0)</f>
        <v>Q 3</v>
      </c>
      <c r="N8917"/>
    </row>
    <row r="8918" spans="1:14" ht="14.25" x14ac:dyDescent="0.2">
      <c r="A8918" s="42" t="s">
        <v>31</v>
      </c>
      <c r="B8918" s="44" t="s">
        <v>25</v>
      </c>
      <c r="C8918" s="44" t="s">
        <v>58</v>
      </c>
      <c r="D8918" s="43">
        <v>483549.36</v>
      </c>
      <c r="E8918" s="43">
        <v>-620100.43199999991</v>
      </c>
      <c r="F8918" s="45">
        <v>-94340</v>
      </c>
      <c r="G8918" s="45">
        <v>-105670</v>
      </c>
      <c r="H8918" s="45">
        <v>-50520</v>
      </c>
      <c r="I8918" s="55">
        <f>pro[[#This Row],[Admin expenses 3]]+pro[[#This Row],[Admin expenses 2]]+pro[[#This Row],[Admin expenses 1]]+pro[[#This Row],[COGS]]</f>
        <v>-870630.43199999991</v>
      </c>
      <c r="J8918" s="55">
        <f>pro[[#This Row],[Revenue]]+pro[[#This Row],[AdminExp]]</f>
        <v>-387081.07199999993</v>
      </c>
      <c r="K8918" s="83">
        <f>pro[[#This Row],[Profit]]/pro[[#This Row],[Revenue]]</f>
        <v>-0.80049960566590339</v>
      </c>
      <c r="L8918" s="56">
        <f t="shared" si="139"/>
        <v>9</v>
      </c>
      <c r="M8918" s="82" t="str">
        <f>"Q"&amp;" "&amp;VLOOKUP(pro[[#This Row],[Period]],Mapping!A:B,2,0)</f>
        <v>Q 3</v>
      </c>
      <c r="N8918"/>
    </row>
    <row r="8919" spans="1:14" ht="14.25" x14ac:dyDescent="0.2">
      <c r="A8919" s="42" t="s">
        <v>31</v>
      </c>
      <c r="B8919" s="44" t="s">
        <v>25</v>
      </c>
      <c r="C8919" s="44" t="s">
        <v>59</v>
      </c>
      <c r="D8919" s="43">
        <v>159833.65999999997</v>
      </c>
      <c r="E8919" s="43">
        <v>-206734.35299999997</v>
      </c>
      <c r="F8919" s="45">
        <v>-102680</v>
      </c>
      <c r="G8919" s="45">
        <v>-22780</v>
      </c>
      <c r="H8919" s="45">
        <v>-47190</v>
      </c>
      <c r="I8919" s="55">
        <f>pro[[#This Row],[Admin expenses 3]]+pro[[#This Row],[Admin expenses 2]]+pro[[#This Row],[Admin expenses 1]]+pro[[#This Row],[COGS]]</f>
        <v>-379384.353</v>
      </c>
      <c r="J8919" s="55">
        <f>pro[[#This Row],[Revenue]]+pro[[#This Row],[AdminExp]]</f>
        <v>-219550.69300000003</v>
      </c>
      <c r="K8919" s="83">
        <f>pro[[#This Row],[Profit]]/pro[[#This Row],[Revenue]]</f>
        <v>-1.3736198808185964</v>
      </c>
      <c r="L8919" s="56">
        <f t="shared" si="139"/>
        <v>9</v>
      </c>
      <c r="M8919" s="82" t="str">
        <f>"Q"&amp;" "&amp;VLOOKUP(pro[[#This Row],[Period]],Mapping!A:B,2,0)</f>
        <v>Q 3</v>
      </c>
      <c r="N8919"/>
    </row>
    <row r="8920" spans="1:14" ht="14.25" x14ac:dyDescent="0.2">
      <c r="A8920" s="42" t="s">
        <v>31</v>
      </c>
      <c r="B8920" s="44" t="s">
        <v>25</v>
      </c>
      <c r="C8920" s="44" t="s">
        <v>57</v>
      </c>
      <c r="D8920" s="43">
        <v>18651.605</v>
      </c>
      <c r="E8920" s="43">
        <v>-7663.9569999999994</v>
      </c>
      <c r="F8920" s="45">
        <v>-92490</v>
      </c>
      <c r="G8920" s="45">
        <v>-53180</v>
      </c>
      <c r="H8920" s="45">
        <v>-39750</v>
      </c>
      <c r="I8920" s="55">
        <f>pro[[#This Row],[Admin expenses 3]]+pro[[#This Row],[Admin expenses 2]]+pro[[#This Row],[Admin expenses 1]]+pro[[#This Row],[COGS]]</f>
        <v>-193083.95699999999</v>
      </c>
      <c r="J8920" s="55">
        <f>pro[[#This Row],[Revenue]]+pro[[#This Row],[AdminExp]]</f>
        <v>-174432.35199999998</v>
      </c>
      <c r="K8920" s="83">
        <f>pro[[#This Row],[Profit]]/pro[[#This Row],[Revenue]]</f>
        <v>-9.3521362906838306</v>
      </c>
      <c r="L8920" s="56">
        <f t="shared" si="139"/>
        <v>9</v>
      </c>
      <c r="M8920" s="82" t="str">
        <f>"Q"&amp;" "&amp;VLOOKUP(pro[[#This Row],[Period]],Mapping!A:B,2,0)</f>
        <v>Q 3</v>
      </c>
      <c r="N8920"/>
    </row>
    <row r="8921" spans="1:14" ht="14.25" x14ac:dyDescent="0.2">
      <c r="A8921" s="42" t="s">
        <v>31</v>
      </c>
      <c r="B8921" s="44" t="s">
        <v>25</v>
      </c>
      <c r="C8921" s="44" t="s">
        <v>58</v>
      </c>
      <c r="D8921" s="43">
        <v>13177.982999999998</v>
      </c>
      <c r="E8921" s="43">
        <v>-4345.8029999999999</v>
      </c>
      <c r="F8921" s="45">
        <v>-75820</v>
      </c>
      <c r="G8921" s="45">
        <v>-19140</v>
      </c>
      <c r="H8921" s="45">
        <v>-12580</v>
      </c>
      <c r="I8921" s="55">
        <f>pro[[#This Row],[Admin expenses 3]]+pro[[#This Row],[Admin expenses 2]]+pro[[#This Row],[Admin expenses 1]]+pro[[#This Row],[COGS]]</f>
        <v>-111885.803</v>
      </c>
      <c r="J8921" s="55">
        <f>pro[[#This Row],[Revenue]]+pro[[#This Row],[AdminExp]]</f>
        <v>-98707.82</v>
      </c>
      <c r="K8921" s="83">
        <f>pro[[#This Row],[Profit]]/pro[[#This Row],[Revenue]]</f>
        <v>-7.4903587294049494</v>
      </c>
      <c r="L8921" s="56">
        <f t="shared" si="139"/>
        <v>9</v>
      </c>
      <c r="M8921" s="82" t="str">
        <f>"Q"&amp;" "&amp;VLOOKUP(pro[[#This Row],[Period]],Mapping!A:B,2,0)</f>
        <v>Q 3</v>
      </c>
      <c r="N8921"/>
    </row>
    <row r="8922" spans="1:14" ht="14.25" x14ac:dyDescent="0.2">
      <c r="A8922" s="42" t="s">
        <v>31</v>
      </c>
      <c r="B8922" s="44" t="s">
        <v>25</v>
      </c>
      <c r="C8922" s="44" t="s">
        <v>59</v>
      </c>
      <c r="D8922" s="43">
        <v>44372.971999999994</v>
      </c>
      <c r="E8922" s="43">
        <v>-14114.625</v>
      </c>
      <c r="F8922" s="45">
        <v>-23760</v>
      </c>
      <c r="G8922" s="45">
        <v>-38320</v>
      </c>
      <c r="H8922" s="45">
        <v>-47950</v>
      </c>
      <c r="I8922" s="55">
        <f>pro[[#This Row],[Admin expenses 3]]+pro[[#This Row],[Admin expenses 2]]+pro[[#This Row],[Admin expenses 1]]+pro[[#This Row],[COGS]]</f>
        <v>-124144.625</v>
      </c>
      <c r="J8922" s="55">
        <f>pro[[#This Row],[Revenue]]+pro[[#This Row],[AdminExp]]</f>
        <v>-79771.653000000006</v>
      </c>
      <c r="K8922" s="83">
        <f>pro[[#This Row],[Profit]]/pro[[#This Row],[Revenue]]</f>
        <v>-1.7977532133750251</v>
      </c>
      <c r="L8922" s="56">
        <f t="shared" si="139"/>
        <v>9</v>
      </c>
      <c r="M8922" s="82" t="str">
        <f>"Q"&amp;" "&amp;VLOOKUP(pro[[#This Row],[Period]],Mapping!A:B,2,0)</f>
        <v>Q 3</v>
      </c>
      <c r="N8922"/>
    </row>
    <row r="8923" spans="1:14" ht="14.25" x14ac:dyDescent="0.2">
      <c r="A8923" s="42" t="s">
        <v>31</v>
      </c>
      <c r="B8923" s="44" t="s">
        <v>25</v>
      </c>
      <c r="C8923" s="44" t="s">
        <v>57</v>
      </c>
      <c r="D8923" s="43">
        <v>56370.957999999999</v>
      </c>
      <c r="E8923" s="43">
        <v>-21830.444999999996</v>
      </c>
      <c r="F8923" s="45">
        <v>-40250</v>
      </c>
      <c r="G8923" s="45">
        <v>-46250</v>
      </c>
      <c r="H8923" s="45">
        <v>-106890</v>
      </c>
      <c r="I8923" s="55">
        <f>pro[[#This Row],[Admin expenses 3]]+pro[[#This Row],[Admin expenses 2]]+pro[[#This Row],[Admin expenses 1]]+pro[[#This Row],[COGS]]</f>
        <v>-215220.44500000001</v>
      </c>
      <c r="J8923" s="55">
        <f>pro[[#This Row],[Revenue]]+pro[[#This Row],[AdminExp]]</f>
        <v>-158849.48700000002</v>
      </c>
      <c r="K8923" s="83">
        <f>pro[[#This Row],[Profit]]/pro[[#This Row],[Revenue]]</f>
        <v>-2.8179313007240365</v>
      </c>
      <c r="L8923" s="56">
        <f t="shared" si="139"/>
        <v>9</v>
      </c>
      <c r="M8923" s="82" t="str">
        <f>"Q"&amp;" "&amp;VLOOKUP(pro[[#This Row],[Period]],Mapping!A:B,2,0)</f>
        <v>Q 3</v>
      </c>
      <c r="N8923"/>
    </row>
    <row r="8924" spans="1:14" ht="14.25" x14ac:dyDescent="0.2">
      <c r="A8924" s="42" t="s">
        <v>31</v>
      </c>
      <c r="B8924" s="44" t="s">
        <v>25</v>
      </c>
      <c r="C8924" s="44" t="s">
        <v>58</v>
      </c>
      <c r="D8924" s="43">
        <v>120924.503</v>
      </c>
      <c r="E8924" s="43">
        <v>-93731.560999999987</v>
      </c>
      <c r="F8924" s="45">
        <v>-71120</v>
      </c>
      <c r="G8924" s="45">
        <v>-67950</v>
      </c>
      <c r="H8924" s="45">
        <v>-80880</v>
      </c>
      <c r="I8924" s="55">
        <f>pro[[#This Row],[Admin expenses 3]]+pro[[#This Row],[Admin expenses 2]]+pro[[#This Row],[Admin expenses 1]]+pro[[#This Row],[COGS]]</f>
        <v>-313681.56099999999</v>
      </c>
      <c r="J8924" s="55">
        <f>pro[[#This Row],[Revenue]]+pro[[#This Row],[AdminExp]]</f>
        <v>-192757.05799999999</v>
      </c>
      <c r="K8924" s="83">
        <f>pro[[#This Row],[Profit]]/pro[[#This Row],[Revenue]]</f>
        <v>-1.594028118519536</v>
      </c>
      <c r="L8924" s="56">
        <f t="shared" si="139"/>
        <v>9</v>
      </c>
      <c r="M8924" s="82" t="str">
        <f>"Q"&amp;" "&amp;VLOOKUP(pro[[#This Row],[Period]],Mapping!A:B,2,0)</f>
        <v>Q 3</v>
      </c>
      <c r="N8924"/>
    </row>
    <row r="8925" spans="1:14" ht="14.25" x14ac:dyDescent="0.2">
      <c r="A8925" s="42" t="s">
        <v>31</v>
      </c>
      <c r="B8925" s="44" t="s">
        <v>25</v>
      </c>
      <c r="C8925" s="44" t="s">
        <v>59</v>
      </c>
      <c r="D8925" s="43">
        <v>21022.896999999997</v>
      </c>
      <c r="E8925" s="43">
        <v>-21890.399999999998</v>
      </c>
      <c r="F8925" s="45">
        <v>-33200</v>
      </c>
      <c r="G8925" s="45">
        <v>-60670</v>
      </c>
      <c r="H8925" s="45">
        <v>-24060</v>
      </c>
      <c r="I8925" s="55">
        <f>pro[[#This Row],[Admin expenses 3]]+pro[[#This Row],[Admin expenses 2]]+pro[[#This Row],[Admin expenses 1]]+pro[[#This Row],[COGS]]</f>
        <v>-139820.4</v>
      </c>
      <c r="J8925" s="55">
        <f>pro[[#This Row],[Revenue]]+pro[[#This Row],[AdminExp]]</f>
        <v>-118797.503</v>
      </c>
      <c r="K8925" s="83">
        <f>pro[[#This Row],[Profit]]/pro[[#This Row],[Revenue]]</f>
        <v>-5.650862628495017</v>
      </c>
      <c r="L8925" s="56">
        <f t="shared" si="139"/>
        <v>9</v>
      </c>
      <c r="M8925" s="82" t="str">
        <f>"Q"&amp;" "&amp;VLOOKUP(pro[[#This Row],[Period]],Mapping!A:B,2,0)</f>
        <v>Q 3</v>
      </c>
      <c r="N8925"/>
    </row>
    <row r="8926" spans="1:14" ht="14.25" x14ac:dyDescent="0.2">
      <c r="A8926" s="42" t="s">
        <v>31</v>
      </c>
      <c r="B8926" s="44" t="s">
        <v>25</v>
      </c>
      <c r="C8926" s="44" t="s">
        <v>57</v>
      </c>
      <c r="D8926" s="43">
        <v>97834.240000000005</v>
      </c>
      <c r="E8926" s="43">
        <v>-56782.032999999996</v>
      </c>
      <c r="F8926" s="45">
        <v>-31370</v>
      </c>
      <c r="G8926" s="45">
        <v>-18180</v>
      </c>
      <c r="H8926" s="45">
        <v>-53040</v>
      </c>
      <c r="I8926" s="55">
        <f>pro[[#This Row],[Admin expenses 3]]+pro[[#This Row],[Admin expenses 2]]+pro[[#This Row],[Admin expenses 1]]+pro[[#This Row],[COGS]]</f>
        <v>-159372.033</v>
      </c>
      <c r="J8926" s="55">
        <f>pro[[#This Row],[Revenue]]+pro[[#This Row],[AdminExp]]</f>
        <v>-61537.792999999991</v>
      </c>
      <c r="K8926" s="83">
        <f>pro[[#This Row],[Profit]]/pro[[#This Row],[Revenue]]</f>
        <v>-0.62900057280559429</v>
      </c>
      <c r="L8926" s="56">
        <f t="shared" si="139"/>
        <v>9</v>
      </c>
      <c r="M8926" s="82" t="str">
        <f>"Q"&amp;" "&amp;VLOOKUP(pro[[#This Row],[Period]],Mapping!A:B,2,0)</f>
        <v>Q 3</v>
      </c>
      <c r="N8926"/>
    </row>
    <row r="8927" spans="1:14" ht="14.25" x14ac:dyDescent="0.2">
      <c r="A8927" s="42" t="s">
        <v>31</v>
      </c>
      <c r="B8927" s="44" t="s">
        <v>25</v>
      </c>
      <c r="C8927" s="44" t="s">
        <v>57</v>
      </c>
      <c r="D8927" s="43">
        <v>63576.464</v>
      </c>
      <c r="E8927" s="43">
        <v>-87357.466</v>
      </c>
      <c r="F8927" s="45">
        <v>-29780</v>
      </c>
      <c r="G8927" s="45">
        <v>-106960</v>
      </c>
      <c r="H8927" s="45">
        <v>-92330</v>
      </c>
      <c r="I8927" s="55">
        <f>pro[[#This Row],[Admin expenses 3]]+pro[[#This Row],[Admin expenses 2]]+pro[[#This Row],[Admin expenses 1]]+pro[[#This Row],[COGS]]</f>
        <v>-316427.46600000001</v>
      </c>
      <c r="J8927" s="55">
        <f>pro[[#This Row],[Revenue]]+pro[[#This Row],[AdminExp]]</f>
        <v>-252851.00200000001</v>
      </c>
      <c r="K8927" s="83">
        <f>pro[[#This Row],[Profit]]/pro[[#This Row],[Revenue]]</f>
        <v>-3.9771164687611442</v>
      </c>
      <c r="L8927" s="56">
        <f t="shared" si="139"/>
        <v>9</v>
      </c>
      <c r="M8927" s="82" t="str">
        <f>"Q"&amp;" "&amp;VLOOKUP(pro[[#This Row],[Period]],Mapping!A:B,2,0)</f>
        <v>Q 3</v>
      </c>
      <c r="N8927"/>
    </row>
    <row r="8928" spans="1:14" ht="14.25" x14ac:dyDescent="0.2">
      <c r="A8928" s="42" t="s">
        <v>31</v>
      </c>
      <c r="B8928" s="44" t="s">
        <v>25</v>
      </c>
      <c r="C8928" s="44" t="s">
        <v>57</v>
      </c>
      <c r="D8928" s="43">
        <v>17972.065999999999</v>
      </c>
      <c r="E8928" s="43">
        <v>-14833.048999999999</v>
      </c>
      <c r="F8928" s="45">
        <v>-24100</v>
      </c>
      <c r="G8928" s="45">
        <v>-52490</v>
      </c>
      <c r="H8928" s="45">
        <v>-93920</v>
      </c>
      <c r="I8928" s="55">
        <f>pro[[#This Row],[Admin expenses 3]]+pro[[#This Row],[Admin expenses 2]]+pro[[#This Row],[Admin expenses 1]]+pro[[#This Row],[COGS]]</f>
        <v>-185343.049</v>
      </c>
      <c r="J8928" s="55">
        <f>pro[[#This Row],[Revenue]]+pro[[#This Row],[AdminExp]]</f>
        <v>-167370.98300000001</v>
      </c>
      <c r="K8928" s="83">
        <f>pro[[#This Row],[Profit]]/pro[[#This Row],[Revenue]]</f>
        <v>-9.3128404380442422</v>
      </c>
      <c r="L8928" s="56">
        <f t="shared" si="139"/>
        <v>9</v>
      </c>
      <c r="M8928" s="82" t="str">
        <f>"Q"&amp;" "&amp;VLOOKUP(pro[[#This Row],[Period]],Mapping!A:B,2,0)</f>
        <v>Q 3</v>
      </c>
      <c r="N8928"/>
    </row>
    <row r="8929" spans="1:14" ht="14.25" x14ac:dyDescent="0.2">
      <c r="A8929" s="42" t="s">
        <v>31</v>
      </c>
      <c r="B8929" s="44" t="s">
        <v>25</v>
      </c>
      <c r="C8929" s="44" t="s">
        <v>57</v>
      </c>
      <c r="D8929" s="43">
        <v>19272.532999999999</v>
      </c>
      <c r="E8929" s="43">
        <v>-9576.762999999999</v>
      </c>
      <c r="F8929" s="45">
        <v>-17420</v>
      </c>
      <c r="G8929" s="45">
        <v>-59850</v>
      </c>
      <c r="H8929" s="45">
        <v>-87390</v>
      </c>
      <c r="I8929" s="55">
        <f>pro[[#This Row],[Admin expenses 3]]+pro[[#This Row],[Admin expenses 2]]+pro[[#This Row],[Admin expenses 1]]+pro[[#This Row],[COGS]]</f>
        <v>-174236.76300000001</v>
      </c>
      <c r="J8929" s="55">
        <f>pro[[#This Row],[Revenue]]+pro[[#This Row],[AdminExp]]</f>
        <v>-154964.23000000001</v>
      </c>
      <c r="K8929" s="83">
        <f>pro[[#This Row],[Profit]]/pro[[#This Row],[Revenue]]</f>
        <v>-8.0406778911728942</v>
      </c>
      <c r="L8929" s="56">
        <f t="shared" si="139"/>
        <v>9</v>
      </c>
      <c r="M8929" s="82" t="str">
        <f>"Q"&amp;" "&amp;VLOOKUP(pro[[#This Row],[Period]],Mapping!A:B,2,0)</f>
        <v>Q 3</v>
      </c>
      <c r="N8929"/>
    </row>
    <row r="8930" spans="1:14" ht="14.25" x14ac:dyDescent="0.2">
      <c r="A8930" s="42" t="s">
        <v>31</v>
      </c>
      <c r="B8930" s="44" t="s">
        <v>25</v>
      </c>
      <c r="C8930" s="44" t="s">
        <v>57</v>
      </c>
      <c r="D8930" s="43">
        <v>45836.440999999999</v>
      </c>
      <c r="E8930" s="43">
        <v>-26867.924999999999</v>
      </c>
      <c r="F8930" s="45">
        <v>-36100</v>
      </c>
      <c r="G8930" s="45">
        <v>-42200</v>
      </c>
      <c r="H8930" s="45">
        <v>-53280</v>
      </c>
      <c r="I8930" s="55">
        <f>pro[[#This Row],[Admin expenses 3]]+pro[[#This Row],[Admin expenses 2]]+pro[[#This Row],[Admin expenses 1]]+pro[[#This Row],[COGS]]</f>
        <v>-158447.92499999999</v>
      </c>
      <c r="J8930" s="55">
        <f>pro[[#This Row],[Revenue]]+pro[[#This Row],[AdminExp]]</f>
        <v>-112611.484</v>
      </c>
      <c r="K8930" s="83">
        <f>pro[[#This Row],[Profit]]/pro[[#This Row],[Revenue]]</f>
        <v>-2.4568112519905285</v>
      </c>
      <c r="L8930" s="56">
        <f t="shared" si="139"/>
        <v>9</v>
      </c>
      <c r="M8930" s="82" t="str">
        <f>"Q"&amp;" "&amp;VLOOKUP(pro[[#This Row],[Period]],Mapping!A:B,2,0)</f>
        <v>Q 3</v>
      </c>
      <c r="N8930"/>
    </row>
    <row r="8931" spans="1:14" ht="14.25" x14ac:dyDescent="0.2">
      <c r="A8931" s="42" t="s">
        <v>31</v>
      </c>
      <c r="B8931" s="44" t="s">
        <v>25</v>
      </c>
      <c r="C8931" s="44" t="s">
        <v>57</v>
      </c>
      <c r="D8931" s="43">
        <v>26250.252</v>
      </c>
      <c r="E8931" s="43">
        <v>-13825.629999999997</v>
      </c>
      <c r="F8931" s="45">
        <v>-48080</v>
      </c>
      <c r="G8931" s="45">
        <v>-22870</v>
      </c>
      <c r="H8931" s="45">
        <v>-45820</v>
      </c>
      <c r="I8931" s="55">
        <f>pro[[#This Row],[Admin expenses 3]]+pro[[#This Row],[Admin expenses 2]]+pro[[#This Row],[Admin expenses 1]]+pro[[#This Row],[COGS]]</f>
        <v>-130595.63</v>
      </c>
      <c r="J8931" s="55">
        <f>pro[[#This Row],[Revenue]]+pro[[#This Row],[AdminExp]]</f>
        <v>-104345.378</v>
      </c>
      <c r="K8931" s="83">
        <f>pro[[#This Row],[Profit]]/pro[[#This Row],[Revenue]]</f>
        <v>-3.9750238588185742</v>
      </c>
      <c r="L8931" s="56">
        <f t="shared" si="139"/>
        <v>9</v>
      </c>
      <c r="M8931" s="82" t="str">
        <f>"Q"&amp;" "&amp;VLOOKUP(pro[[#This Row],[Period]],Mapping!A:B,2,0)</f>
        <v>Q 3</v>
      </c>
      <c r="N8931"/>
    </row>
    <row r="8932" spans="1:14" ht="14.25" x14ac:dyDescent="0.2">
      <c r="A8932" s="42" t="s">
        <v>31</v>
      </c>
      <c r="B8932" s="44" t="s">
        <v>25</v>
      </c>
      <c r="C8932" s="44" t="s">
        <v>57</v>
      </c>
      <c r="D8932" s="43">
        <v>45569.411999999997</v>
      </c>
      <c r="E8932" s="43">
        <v>-26827.5</v>
      </c>
      <c r="F8932" s="45">
        <v>-57790</v>
      </c>
      <c r="G8932" s="45">
        <v>-76410</v>
      </c>
      <c r="H8932" s="45">
        <v>-33740</v>
      </c>
      <c r="I8932" s="55">
        <f>pro[[#This Row],[Admin expenses 3]]+pro[[#This Row],[Admin expenses 2]]+pro[[#This Row],[Admin expenses 1]]+pro[[#This Row],[COGS]]</f>
        <v>-194767.5</v>
      </c>
      <c r="J8932" s="55">
        <f>pro[[#This Row],[Revenue]]+pro[[#This Row],[AdminExp]]</f>
        <v>-149198.08799999999</v>
      </c>
      <c r="K8932" s="83">
        <f>pro[[#This Row],[Profit]]/pro[[#This Row],[Revenue]]</f>
        <v>-3.2740841158977432</v>
      </c>
      <c r="L8932" s="56">
        <f t="shared" si="139"/>
        <v>9</v>
      </c>
      <c r="M8932" s="82" t="str">
        <f>"Q"&amp;" "&amp;VLOOKUP(pro[[#This Row],[Period]],Mapping!A:B,2,0)</f>
        <v>Q 3</v>
      </c>
      <c r="N8932"/>
    </row>
    <row r="8933" spans="1:14" ht="14.25" x14ac:dyDescent="0.2">
      <c r="A8933" s="42" t="s">
        <v>31</v>
      </c>
      <c r="B8933" s="44" t="s">
        <v>25</v>
      </c>
      <c r="C8933" s="44" t="s">
        <v>57</v>
      </c>
      <c r="D8933" s="43">
        <v>57241.485000000001</v>
      </c>
      <c r="E8933" s="43">
        <v>-32707.212999999996</v>
      </c>
      <c r="F8933" s="45">
        <v>-38620</v>
      </c>
      <c r="G8933" s="45">
        <v>-23260</v>
      </c>
      <c r="H8933" s="45">
        <v>-53570</v>
      </c>
      <c r="I8933" s="55">
        <f>pro[[#This Row],[Admin expenses 3]]+pro[[#This Row],[Admin expenses 2]]+pro[[#This Row],[Admin expenses 1]]+pro[[#This Row],[COGS]]</f>
        <v>-148157.21299999999</v>
      </c>
      <c r="J8933" s="55">
        <f>pro[[#This Row],[Revenue]]+pro[[#This Row],[AdminExp]]</f>
        <v>-90915.727999999988</v>
      </c>
      <c r="K8933" s="83">
        <f>pro[[#This Row],[Profit]]/pro[[#This Row],[Revenue]]</f>
        <v>-1.5882838818734348</v>
      </c>
      <c r="L8933" s="56">
        <f t="shared" si="139"/>
        <v>9</v>
      </c>
      <c r="M8933" s="82" t="str">
        <f>"Q"&amp;" "&amp;VLOOKUP(pro[[#This Row],[Period]],Mapping!A:B,2,0)</f>
        <v>Q 3</v>
      </c>
      <c r="N8933"/>
    </row>
    <row r="8934" spans="1:14" ht="14.25" x14ac:dyDescent="0.2">
      <c r="A8934" s="42" t="s">
        <v>31</v>
      </c>
      <c r="B8934" s="44" t="s">
        <v>25</v>
      </c>
      <c r="C8934" s="44" t="s">
        <v>57</v>
      </c>
      <c r="D8934" s="43">
        <v>45687.137999999992</v>
      </c>
      <c r="E8934" s="43">
        <v>-96617.107999999993</v>
      </c>
      <c r="F8934" s="45">
        <v>-77250</v>
      </c>
      <c r="G8934" s="45">
        <v>-99070</v>
      </c>
      <c r="H8934" s="45">
        <v>-73670</v>
      </c>
      <c r="I8934" s="55">
        <f>pro[[#This Row],[Admin expenses 3]]+pro[[#This Row],[Admin expenses 2]]+pro[[#This Row],[Admin expenses 1]]+pro[[#This Row],[COGS]]</f>
        <v>-346607.10800000001</v>
      </c>
      <c r="J8934" s="55">
        <f>pro[[#This Row],[Revenue]]+pro[[#This Row],[AdminExp]]</f>
        <v>-300919.97000000003</v>
      </c>
      <c r="K8934" s="83">
        <f>pro[[#This Row],[Profit]]/pro[[#This Row],[Revenue]]</f>
        <v>-6.586535799200206</v>
      </c>
      <c r="L8934" s="56">
        <f t="shared" si="139"/>
        <v>9</v>
      </c>
      <c r="M8934" s="82" t="str">
        <f>"Q"&amp;" "&amp;VLOOKUP(pro[[#This Row],[Period]],Mapping!A:B,2,0)</f>
        <v>Q 3</v>
      </c>
      <c r="N8934"/>
    </row>
    <row r="8935" spans="1:14" ht="14.25" x14ac:dyDescent="0.2">
      <c r="A8935" s="42" t="s">
        <v>31</v>
      </c>
      <c r="B8935" s="44" t="s">
        <v>25</v>
      </c>
      <c r="C8935" s="44" t="s">
        <v>57</v>
      </c>
      <c r="D8935" s="43">
        <v>36939.867999999995</v>
      </c>
      <c r="E8935" s="43">
        <v>-25913.342000000001</v>
      </c>
      <c r="F8935" s="45">
        <v>-39770</v>
      </c>
      <c r="G8935" s="45">
        <v>-38690</v>
      </c>
      <c r="H8935" s="45">
        <v>-30720</v>
      </c>
      <c r="I8935" s="55">
        <f>pro[[#This Row],[Admin expenses 3]]+pro[[#This Row],[Admin expenses 2]]+pro[[#This Row],[Admin expenses 1]]+pro[[#This Row],[COGS]]</f>
        <v>-135093.342</v>
      </c>
      <c r="J8935" s="55">
        <f>pro[[#This Row],[Revenue]]+pro[[#This Row],[AdminExp]]</f>
        <v>-98153.474000000017</v>
      </c>
      <c r="K8935" s="83">
        <f>pro[[#This Row],[Profit]]/pro[[#This Row],[Revenue]]</f>
        <v>-2.6571149090191666</v>
      </c>
      <c r="L8935" s="56">
        <f t="shared" si="139"/>
        <v>9</v>
      </c>
      <c r="M8935" s="82" t="str">
        <f>"Q"&amp;" "&amp;VLOOKUP(pro[[#This Row],[Period]],Mapping!A:B,2,0)</f>
        <v>Q 3</v>
      </c>
      <c r="N8935"/>
    </row>
    <row r="8936" spans="1:14" ht="14.25" x14ac:dyDescent="0.2">
      <c r="A8936" s="42" t="s">
        <v>31</v>
      </c>
      <c r="B8936" s="44" t="s">
        <v>25</v>
      </c>
      <c r="C8936" s="44" t="s">
        <v>57</v>
      </c>
      <c r="D8936" s="43">
        <v>250632.9</v>
      </c>
      <c r="E8936" s="43">
        <v>-110409.523</v>
      </c>
      <c r="F8936" s="45">
        <v>-60810</v>
      </c>
      <c r="G8936" s="45">
        <v>-107060</v>
      </c>
      <c r="H8936" s="45">
        <v>-50260</v>
      </c>
      <c r="I8936" s="55">
        <f>pro[[#This Row],[Admin expenses 3]]+pro[[#This Row],[Admin expenses 2]]+pro[[#This Row],[Admin expenses 1]]+pro[[#This Row],[COGS]]</f>
        <v>-328539.52299999999</v>
      </c>
      <c r="J8936" s="55">
        <f>pro[[#This Row],[Revenue]]+pro[[#This Row],[AdminExp]]</f>
        <v>-77906.622999999992</v>
      </c>
      <c r="K8936" s="83">
        <f>pro[[#This Row],[Profit]]/pro[[#This Row],[Revenue]]</f>
        <v>-0.31083957054321276</v>
      </c>
      <c r="L8936" s="56">
        <f t="shared" si="139"/>
        <v>9</v>
      </c>
      <c r="M8936" s="82" t="str">
        <f>"Q"&amp;" "&amp;VLOOKUP(pro[[#This Row],[Period]],Mapping!A:B,2,0)</f>
        <v>Q 3</v>
      </c>
      <c r="N8936"/>
    </row>
    <row r="8937" spans="1:14" ht="14.25" x14ac:dyDescent="0.2">
      <c r="A8937" s="42" t="s">
        <v>31</v>
      </c>
      <c r="B8937" s="44" t="s">
        <v>25</v>
      </c>
      <c r="C8937" s="44" t="s">
        <v>57</v>
      </c>
      <c r="D8937" s="43">
        <v>47645.660999999993</v>
      </c>
      <c r="E8937" s="43">
        <v>-69244.426999999996</v>
      </c>
      <c r="F8937" s="45">
        <v>-95760</v>
      </c>
      <c r="G8937" s="45">
        <v>-48370</v>
      </c>
      <c r="H8937" s="45">
        <v>-38970</v>
      </c>
      <c r="I8937" s="55">
        <f>pro[[#This Row],[Admin expenses 3]]+pro[[#This Row],[Admin expenses 2]]+pro[[#This Row],[Admin expenses 1]]+pro[[#This Row],[COGS]]</f>
        <v>-252344.427</v>
      </c>
      <c r="J8937" s="55">
        <f>pro[[#This Row],[Revenue]]+pro[[#This Row],[AdminExp]]</f>
        <v>-204698.766</v>
      </c>
      <c r="K8937" s="83">
        <f>pro[[#This Row],[Profit]]/pro[[#This Row],[Revenue]]</f>
        <v>-4.2962729806602962</v>
      </c>
      <c r="L8937" s="56">
        <f t="shared" si="139"/>
        <v>9</v>
      </c>
      <c r="M8937" s="82" t="str">
        <f>"Q"&amp;" "&amp;VLOOKUP(pro[[#This Row],[Period]],Mapping!A:B,2,0)</f>
        <v>Q 3</v>
      </c>
      <c r="N8937"/>
    </row>
    <row r="8938" spans="1:14" ht="14.25" x14ac:dyDescent="0.2">
      <c r="A8938" s="42" t="s">
        <v>31</v>
      </c>
      <c r="B8938" s="44" t="s">
        <v>25</v>
      </c>
      <c r="C8938" s="44" t="s">
        <v>57</v>
      </c>
      <c r="D8938" s="43">
        <v>32716.123999999996</v>
      </c>
      <c r="E8938" s="43">
        <v>-22343.713</v>
      </c>
      <c r="F8938" s="45">
        <v>-107070</v>
      </c>
      <c r="G8938" s="45">
        <v>-67600</v>
      </c>
      <c r="H8938" s="45">
        <v>-94200</v>
      </c>
      <c r="I8938" s="55">
        <f>pro[[#This Row],[Admin expenses 3]]+pro[[#This Row],[Admin expenses 2]]+pro[[#This Row],[Admin expenses 1]]+pro[[#This Row],[COGS]]</f>
        <v>-291213.71299999999</v>
      </c>
      <c r="J8938" s="55">
        <f>pro[[#This Row],[Revenue]]+pro[[#This Row],[AdminExp]]</f>
        <v>-258497.58899999998</v>
      </c>
      <c r="K8938" s="83">
        <f>pro[[#This Row],[Profit]]/pro[[#This Row],[Revenue]]</f>
        <v>-7.9012290392345994</v>
      </c>
      <c r="L8938" s="56">
        <f t="shared" si="139"/>
        <v>9</v>
      </c>
      <c r="M8938" s="82" t="str">
        <f>"Q"&amp;" "&amp;VLOOKUP(pro[[#This Row],[Period]],Mapping!A:B,2,0)</f>
        <v>Q 3</v>
      </c>
      <c r="N8938"/>
    </row>
    <row r="8939" spans="1:14" ht="14.25" x14ac:dyDescent="0.2">
      <c r="A8939" s="42" t="s">
        <v>31</v>
      </c>
      <c r="B8939" s="44" t="s">
        <v>25</v>
      </c>
      <c r="C8939" s="44" t="s">
        <v>57</v>
      </c>
      <c r="D8939" s="43">
        <v>36763.565999999999</v>
      </c>
      <c r="E8939" s="43">
        <v>-23173.219999999998</v>
      </c>
      <c r="F8939" s="45">
        <v>-38560</v>
      </c>
      <c r="G8939" s="45">
        <v>-42330</v>
      </c>
      <c r="H8939" s="45">
        <v>-74190</v>
      </c>
      <c r="I8939" s="55">
        <f>pro[[#This Row],[Admin expenses 3]]+pro[[#This Row],[Admin expenses 2]]+pro[[#This Row],[Admin expenses 1]]+pro[[#This Row],[COGS]]</f>
        <v>-178253.22</v>
      </c>
      <c r="J8939" s="55">
        <f>pro[[#This Row],[Revenue]]+pro[[#This Row],[AdminExp]]</f>
        <v>-141489.65400000001</v>
      </c>
      <c r="K8939" s="83">
        <f>pro[[#This Row],[Profit]]/pro[[#This Row],[Revenue]]</f>
        <v>-3.8486379150488288</v>
      </c>
      <c r="L8939" s="56">
        <f t="shared" si="139"/>
        <v>9</v>
      </c>
      <c r="M8939" s="82" t="str">
        <f>"Q"&amp;" "&amp;VLOOKUP(pro[[#This Row],[Period]],Mapping!A:B,2,0)</f>
        <v>Q 3</v>
      </c>
      <c r="N8939"/>
    </row>
    <row r="8940" spans="1:14" ht="14.25" x14ac:dyDescent="0.2">
      <c r="A8940" s="42" t="s">
        <v>31</v>
      </c>
      <c r="B8940" s="44" t="s">
        <v>25</v>
      </c>
      <c r="C8940" s="44" t="s">
        <v>57</v>
      </c>
      <c r="D8940" s="43">
        <v>72820.118000000002</v>
      </c>
      <c r="E8940" s="43">
        <v>-47845.475999999995</v>
      </c>
      <c r="F8940" s="45">
        <v>-68490</v>
      </c>
      <c r="G8940" s="45">
        <v>-50900</v>
      </c>
      <c r="H8940" s="45">
        <v>-78380</v>
      </c>
      <c r="I8940" s="55">
        <f>pro[[#This Row],[Admin expenses 3]]+pro[[#This Row],[Admin expenses 2]]+pro[[#This Row],[Admin expenses 1]]+pro[[#This Row],[COGS]]</f>
        <v>-245615.476</v>
      </c>
      <c r="J8940" s="55">
        <f>pro[[#This Row],[Revenue]]+pro[[#This Row],[AdminExp]]</f>
        <v>-172795.35800000001</v>
      </c>
      <c r="K8940" s="83">
        <f>pro[[#This Row],[Profit]]/pro[[#This Row],[Revenue]]</f>
        <v>-2.3729068662041994</v>
      </c>
      <c r="L8940" s="56">
        <f t="shared" si="139"/>
        <v>9</v>
      </c>
      <c r="M8940" s="82" t="str">
        <f>"Q"&amp;" "&amp;VLOOKUP(pro[[#This Row],[Period]],Mapping!A:B,2,0)</f>
        <v>Q 3</v>
      </c>
      <c r="N8940"/>
    </row>
    <row r="8941" spans="1:14" ht="14.25" x14ac:dyDescent="0.2">
      <c r="A8941" s="42" t="s">
        <v>31</v>
      </c>
      <c r="B8941" s="44" t="s">
        <v>25</v>
      </c>
      <c r="C8941" s="44" t="s">
        <v>57</v>
      </c>
      <c r="D8941" s="43">
        <v>593442.48599999992</v>
      </c>
      <c r="E8941" s="43">
        <v>-313391.00799999997</v>
      </c>
      <c r="F8941" s="45">
        <v>-17780</v>
      </c>
      <c r="G8941" s="45">
        <v>-37480</v>
      </c>
      <c r="H8941" s="45">
        <v>-49250</v>
      </c>
      <c r="I8941" s="55">
        <f>pro[[#This Row],[Admin expenses 3]]+pro[[#This Row],[Admin expenses 2]]+pro[[#This Row],[Admin expenses 1]]+pro[[#This Row],[COGS]]</f>
        <v>-417901.00799999997</v>
      </c>
      <c r="J8941" s="55">
        <f>pro[[#This Row],[Revenue]]+pro[[#This Row],[AdminExp]]</f>
        <v>175541.47799999994</v>
      </c>
      <c r="K8941" s="83">
        <f>pro[[#This Row],[Profit]]/pro[[#This Row],[Revenue]]</f>
        <v>0.29580200632955689</v>
      </c>
      <c r="L8941" s="56">
        <f t="shared" si="139"/>
        <v>9</v>
      </c>
      <c r="M8941" s="82" t="str">
        <f>"Q"&amp;" "&amp;VLOOKUP(pro[[#This Row],[Period]],Mapping!A:B,2,0)</f>
        <v>Q 3</v>
      </c>
      <c r="N8941"/>
    </row>
    <row r="8942" spans="1:14" ht="14.25" x14ac:dyDescent="0.2">
      <c r="A8942" s="42" t="s">
        <v>31</v>
      </c>
      <c r="B8942" s="44" t="s">
        <v>25</v>
      </c>
      <c r="C8942" s="44" t="s">
        <v>57</v>
      </c>
      <c r="D8942" s="43">
        <v>524689.25599999994</v>
      </c>
      <c r="E8942" s="43">
        <v>-278116.19499999995</v>
      </c>
      <c r="F8942" s="45">
        <v>-100560</v>
      </c>
      <c r="G8942" s="45">
        <v>-77850</v>
      </c>
      <c r="H8942" s="45">
        <v>-68970</v>
      </c>
      <c r="I8942" s="55">
        <f>pro[[#This Row],[Admin expenses 3]]+pro[[#This Row],[Admin expenses 2]]+pro[[#This Row],[Admin expenses 1]]+pro[[#This Row],[COGS]]</f>
        <v>-525496.19499999995</v>
      </c>
      <c r="J8942" s="55">
        <f>pro[[#This Row],[Revenue]]+pro[[#This Row],[AdminExp]]</f>
        <v>-806.93900000001304</v>
      </c>
      <c r="K8942" s="83">
        <f>pro[[#This Row],[Profit]]/pro[[#This Row],[Revenue]]</f>
        <v>-1.5379369613011727E-3</v>
      </c>
      <c r="L8942" s="56">
        <f t="shared" si="139"/>
        <v>9</v>
      </c>
      <c r="M8942" s="82" t="str">
        <f>"Q"&amp;" "&amp;VLOOKUP(pro[[#This Row],[Period]],Mapping!A:B,2,0)</f>
        <v>Q 3</v>
      </c>
      <c r="N8942"/>
    </row>
    <row r="8943" spans="1:14" ht="14.25" x14ac:dyDescent="0.2">
      <c r="A8943" s="42" t="s">
        <v>31</v>
      </c>
      <c r="B8943" s="44" t="s">
        <v>25</v>
      </c>
      <c r="C8943" s="44" t="s">
        <v>57</v>
      </c>
      <c r="D8943" s="43">
        <v>422064.94400000002</v>
      </c>
      <c r="E8943" s="43">
        <v>-126944.79699999999</v>
      </c>
      <c r="F8943" s="45">
        <v>-35340</v>
      </c>
      <c r="G8943" s="45">
        <v>-78020</v>
      </c>
      <c r="H8943" s="45">
        <v>-63350</v>
      </c>
      <c r="I8943" s="55">
        <f>pro[[#This Row],[Admin expenses 3]]+pro[[#This Row],[Admin expenses 2]]+pro[[#This Row],[Admin expenses 1]]+pro[[#This Row],[COGS]]</f>
        <v>-303654.79700000002</v>
      </c>
      <c r="J8943" s="55">
        <f>pro[[#This Row],[Revenue]]+pro[[#This Row],[AdminExp]]</f>
        <v>118410.147</v>
      </c>
      <c r="K8943" s="83">
        <f>pro[[#This Row],[Profit]]/pro[[#This Row],[Revenue]]</f>
        <v>0.28054959001759688</v>
      </c>
      <c r="L8943" s="56">
        <f t="shared" si="139"/>
        <v>9</v>
      </c>
      <c r="M8943" s="82" t="str">
        <f>"Q"&amp;" "&amp;VLOOKUP(pro[[#This Row],[Period]],Mapping!A:B,2,0)</f>
        <v>Q 3</v>
      </c>
      <c r="N8943"/>
    </row>
    <row r="8944" spans="1:14" ht="14.25" x14ac:dyDescent="0.2">
      <c r="A8944" s="42" t="s">
        <v>31</v>
      </c>
      <c r="B8944" s="44" t="s">
        <v>25</v>
      </c>
      <c r="C8944" s="44" t="s">
        <v>57</v>
      </c>
      <c r="D8944" s="43">
        <v>9170.6789999999983</v>
      </c>
      <c r="E8944" s="43">
        <v>-13107.835999999999</v>
      </c>
      <c r="F8944" s="45">
        <v>-91260</v>
      </c>
      <c r="G8944" s="45">
        <v>-25180</v>
      </c>
      <c r="H8944" s="45">
        <v>-44470</v>
      </c>
      <c r="I8944" s="55">
        <f>pro[[#This Row],[Admin expenses 3]]+pro[[#This Row],[Admin expenses 2]]+pro[[#This Row],[Admin expenses 1]]+pro[[#This Row],[COGS]]</f>
        <v>-174017.83600000001</v>
      </c>
      <c r="J8944" s="55">
        <f>pro[[#This Row],[Revenue]]+pro[[#This Row],[AdminExp]]</f>
        <v>-164847.15700000001</v>
      </c>
      <c r="K8944" s="83">
        <f>pro[[#This Row],[Profit]]/pro[[#This Row],[Revenue]]</f>
        <v>-17.975458196715863</v>
      </c>
      <c r="L8944" s="56">
        <f t="shared" si="139"/>
        <v>9</v>
      </c>
      <c r="M8944" s="82" t="str">
        <f>"Q"&amp;" "&amp;VLOOKUP(pro[[#This Row],[Period]],Mapping!A:B,2,0)</f>
        <v>Q 3</v>
      </c>
      <c r="N8944"/>
    </row>
    <row r="8945" spans="1:14" ht="14.25" x14ac:dyDescent="0.2">
      <c r="A8945" s="42" t="s">
        <v>31</v>
      </c>
      <c r="B8945" s="44" t="s">
        <v>25</v>
      </c>
      <c r="C8945" s="44" t="s">
        <v>57</v>
      </c>
      <c r="D8945" s="43">
        <v>42232.791999999994</v>
      </c>
      <c r="E8945" s="43">
        <v>-49694.798999999992</v>
      </c>
      <c r="F8945" s="45">
        <v>-78730</v>
      </c>
      <c r="G8945" s="45">
        <v>-50820</v>
      </c>
      <c r="H8945" s="45">
        <v>-51730</v>
      </c>
      <c r="I8945" s="55">
        <f>pro[[#This Row],[Admin expenses 3]]+pro[[#This Row],[Admin expenses 2]]+pro[[#This Row],[Admin expenses 1]]+pro[[#This Row],[COGS]]</f>
        <v>-230974.799</v>
      </c>
      <c r="J8945" s="55">
        <f>pro[[#This Row],[Revenue]]+pro[[#This Row],[AdminExp]]</f>
        <v>-188742.00700000001</v>
      </c>
      <c r="K8945" s="83">
        <f>pro[[#This Row],[Profit]]/pro[[#This Row],[Revenue]]</f>
        <v>-4.469086651907836</v>
      </c>
      <c r="L8945" s="56">
        <f t="shared" si="139"/>
        <v>9</v>
      </c>
      <c r="M8945" s="82" t="str">
        <f>"Q"&amp;" "&amp;VLOOKUP(pro[[#This Row],[Period]],Mapping!A:B,2,0)</f>
        <v>Q 3</v>
      </c>
      <c r="N8945"/>
    </row>
    <row r="8946" spans="1:14" ht="14.25" x14ac:dyDescent="0.2">
      <c r="A8946" s="42" t="s">
        <v>31</v>
      </c>
      <c r="B8946" s="44" t="s">
        <v>25</v>
      </c>
      <c r="C8946" s="44" t="s">
        <v>57</v>
      </c>
      <c r="D8946" s="43">
        <v>78774.297000000006</v>
      </c>
      <c r="E8946" s="43">
        <v>-129378.87199999999</v>
      </c>
      <c r="F8946" s="45">
        <v>-59750</v>
      </c>
      <c r="G8946" s="45">
        <v>-76160</v>
      </c>
      <c r="H8946" s="45">
        <v>-57710</v>
      </c>
      <c r="I8946" s="55">
        <f>pro[[#This Row],[Admin expenses 3]]+pro[[#This Row],[Admin expenses 2]]+pro[[#This Row],[Admin expenses 1]]+pro[[#This Row],[COGS]]</f>
        <v>-322998.87199999997</v>
      </c>
      <c r="J8946" s="55">
        <f>pro[[#This Row],[Revenue]]+pro[[#This Row],[AdminExp]]</f>
        <v>-244224.57499999995</v>
      </c>
      <c r="K8946" s="83">
        <f>pro[[#This Row],[Profit]]/pro[[#This Row],[Revenue]]</f>
        <v>-3.1003078961148955</v>
      </c>
      <c r="L8946" s="56">
        <f t="shared" si="139"/>
        <v>9</v>
      </c>
      <c r="M8946" s="82" t="str">
        <f>"Q"&amp;" "&amp;VLOOKUP(pro[[#This Row],[Period]],Mapping!A:B,2,0)</f>
        <v>Q 3</v>
      </c>
      <c r="N8946"/>
    </row>
    <row r="8947" spans="1:14" ht="14.25" x14ac:dyDescent="0.2">
      <c r="A8947" s="42" t="s">
        <v>31</v>
      </c>
      <c r="B8947" s="44" t="s">
        <v>25</v>
      </c>
      <c r="C8947" s="44" t="s">
        <v>57</v>
      </c>
      <c r="D8947" s="43">
        <v>28304.304</v>
      </c>
      <c r="E8947" s="43">
        <v>-38105.311999999998</v>
      </c>
      <c r="F8947" s="45">
        <v>-86600</v>
      </c>
      <c r="G8947" s="45">
        <v>-33600</v>
      </c>
      <c r="H8947" s="45">
        <v>-83830</v>
      </c>
      <c r="I8947" s="55">
        <f>pro[[#This Row],[Admin expenses 3]]+pro[[#This Row],[Admin expenses 2]]+pro[[#This Row],[Admin expenses 1]]+pro[[#This Row],[COGS]]</f>
        <v>-242135.31200000001</v>
      </c>
      <c r="J8947" s="55">
        <f>pro[[#This Row],[Revenue]]+pro[[#This Row],[AdminExp]]</f>
        <v>-213831.008</v>
      </c>
      <c r="K8947" s="83">
        <f>pro[[#This Row],[Profit]]/pro[[#This Row],[Revenue]]</f>
        <v>-7.5547170493929121</v>
      </c>
      <c r="L8947" s="56">
        <f t="shared" si="139"/>
        <v>9</v>
      </c>
      <c r="M8947" s="82" t="str">
        <f>"Q"&amp;" "&amp;VLOOKUP(pro[[#This Row],[Period]],Mapping!A:B,2,0)</f>
        <v>Q 3</v>
      </c>
      <c r="N8947"/>
    </row>
    <row r="8948" spans="1:14" ht="14.25" x14ac:dyDescent="0.2">
      <c r="A8948" s="42" t="s">
        <v>31</v>
      </c>
      <c r="B8948" s="44" t="s">
        <v>25</v>
      </c>
      <c r="C8948" s="44" t="s">
        <v>57</v>
      </c>
      <c r="D8948" s="43">
        <v>74722.353999999992</v>
      </c>
      <c r="E8948" s="43">
        <v>-134494.68199999997</v>
      </c>
      <c r="F8948" s="45">
        <v>-28840</v>
      </c>
      <c r="G8948" s="45">
        <v>-56620</v>
      </c>
      <c r="H8948" s="45">
        <v>-65350</v>
      </c>
      <c r="I8948" s="55">
        <f>pro[[#This Row],[Admin expenses 3]]+pro[[#This Row],[Admin expenses 2]]+pro[[#This Row],[Admin expenses 1]]+pro[[#This Row],[COGS]]</f>
        <v>-285304.68199999997</v>
      </c>
      <c r="J8948" s="55">
        <f>pro[[#This Row],[Revenue]]+pro[[#This Row],[AdminExp]]</f>
        <v>-210582.32799999998</v>
      </c>
      <c r="K8948" s="83">
        <f>pro[[#This Row],[Profit]]/pro[[#This Row],[Revenue]]</f>
        <v>-2.8181971890232473</v>
      </c>
      <c r="L8948" s="56">
        <f t="shared" si="139"/>
        <v>9</v>
      </c>
      <c r="M8948" s="82" t="str">
        <f>"Q"&amp;" "&amp;VLOOKUP(pro[[#This Row],[Period]],Mapping!A:B,2,0)</f>
        <v>Q 3</v>
      </c>
      <c r="N8948"/>
    </row>
    <row r="8949" spans="1:14" ht="14.25" x14ac:dyDescent="0.2">
      <c r="A8949" s="42" t="s">
        <v>31</v>
      </c>
      <c r="B8949" s="44" t="s">
        <v>25</v>
      </c>
      <c r="C8949" s="44" t="s">
        <v>57</v>
      </c>
      <c r="D8949" s="43">
        <v>42065.078999999998</v>
      </c>
      <c r="E8949" s="43">
        <v>-17799.683999999997</v>
      </c>
      <c r="F8949" s="45">
        <v>-53890</v>
      </c>
      <c r="G8949" s="45">
        <v>-78500</v>
      </c>
      <c r="H8949" s="45">
        <v>-92930</v>
      </c>
      <c r="I8949" s="55">
        <f>pro[[#This Row],[Admin expenses 3]]+pro[[#This Row],[Admin expenses 2]]+pro[[#This Row],[Admin expenses 1]]+pro[[#This Row],[COGS]]</f>
        <v>-243119.68400000001</v>
      </c>
      <c r="J8949" s="55">
        <f>pro[[#This Row],[Revenue]]+pro[[#This Row],[AdminExp]]</f>
        <v>-201054.60500000001</v>
      </c>
      <c r="K8949" s="83">
        <f>pro[[#This Row],[Profit]]/pro[[#This Row],[Revenue]]</f>
        <v>-4.7796084015437135</v>
      </c>
      <c r="L8949" s="56">
        <f t="shared" si="139"/>
        <v>9</v>
      </c>
      <c r="M8949" s="82" t="str">
        <f>"Q"&amp;" "&amp;VLOOKUP(pro[[#This Row],[Period]],Mapping!A:B,2,0)</f>
        <v>Q 3</v>
      </c>
      <c r="N8949"/>
    </row>
    <row r="8950" spans="1:14" ht="14.25" x14ac:dyDescent="0.2">
      <c r="A8950" s="42" t="s">
        <v>31</v>
      </c>
      <c r="B8950" s="44" t="s">
        <v>25</v>
      </c>
      <c r="C8950" s="44" t="s">
        <v>57</v>
      </c>
      <c r="D8950" s="43">
        <v>58826.774999999994</v>
      </c>
      <c r="E8950" s="43">
        <v>-97598.367999999988</v>
      </c>
      <c r="F8950" s="45">
        <v>-97290</v>
      </c>
      <c r="G8950" s="45">
        <v>-65900</v>
      </c>
      <c r="H8950" s="45">
        <v>-35540</v>
      </c>
      <c r="I8950" s="55">
        <f>pro[[#This Row],[Admin expenses 3]]+pro[[#This Row],[Admin expenses 2]]+pro[[#This Row],[Admin expenses 1]]+pro[[#This Row],[COGS]]</f>
        <v>-296328.36800000002</v>
      </c>
      <c r="J8950" s="55">
        <f>pro[[#This Row],[Revenue]]+pro[[#This Row],[AdminExp]]</f>
        <v>-237501.59300000002</v>
      </c>
      <c r="K8950" s="83">
        <f>pro[[#This Row],[Profit]]/pro[[#This Row],[Revenue]]</f>
        <v>-4.037304322733994</v>
      </c>
      <c r="L8950" s="56">
        <f t="shared" si="139"/>
        <v>9</v>
      </c>
      <c r="M8950" s="82" t="str">
        <f>"Q"&amp;" "&amp;VLOOKUP(pro[[#This Row],[Period]],Mapping!A:B,2,0)</f>
        <v>Q 3</v>
      </c>
      <c r="N8950"/>
    </row>
    <row r="8951" spans="1:14" ht="14.25" x14ac:dyDescent="0.2">
      <c r="A8951" s="42" t="s">
        <v>31</v>
      </c>
      <c r="B8951" s="44" t="s">
        <v>25</v>
      </c>
      <c r="C8951" s="44" t="s">
        <v>57</v>
      </c>
      <c r="D8951" s="43">
        <v>5532.4219999999996</v>
      </c>
      <c r="E8951" s="43">
        <v>-7913.9759999999997</v>
      </c>
      <c r="F8951" s="45">
        <v>-33330</v>
      </c>
      <c r="G8951" s="45">
        <v>-23250</v>
      </c>
      <c r="H8951" s="45">
        <v>-89980</v>
      </c>
      <c r="I8951" s="55">
        <f>pro[[#This Row],[Admin expenses 3]]+pro[[#This Row],[Admin expenses 2]]+pro[[#This Row],[Admin expenses 1]]+pro[[#This Row],[COGS]]</f>
        <v>-154473.976</v>
      </c>
      <c r="J8951" s="55">
        <f>pro[[#This Row],[Revenue]]+pro[[#This Row],[AdminExp]]</f>
        <v>-148941.554</v>
      </c>
      <c r="K8951" s="83">
        <f>pro[[#This Row],[Profit]]/pro[[#This Row],[Revenue]]</f>
        <v>-26.921582265416486</v>
      </c>
      <c r="L8951" s="56">
        <f t="shared" si="139"/>
        <v>9</v>
      </c>
      <c r="M8951" s="82" t="str">
        <f>"Q"&amp;" "&amp;VLOOKUP(pro[[#This Row],[Period]],Mapping!A:B,2,0)</f>
        <v>Q 3</v>
      </c>
      <c r="N8951"/>
    </row>
    <row r="8952" spans="1:14" ht="14.25" x14ac:dyDescent="0.2">
      <c r="A8952" s="42" t="s">
        <v>31</v>
      </c>
      <c r="B8952" s="44" t="s">
        <v>25</v>
      </c>
      <c r="C8952" s="44" t="s">
        <v>58</v>
      </c>
      <c r="D8952" s="43">
        <v>54395.572</v>
      </c>
      <c r="E8952" s="43">
        <v>-87913.118999999992</v>
      </c>
      <c r="F8952" s="45">
        <v>-50550</v>
      </c>
      <c r="G8952" s="45">
        <v>-55250</v>
      </c>
      <c r="H8952" s="45">
        <v>-106210</v>
      </c>
      <c r="I8952" s="55">
        <f>pro[[#This Row],[Admin expenses 3]]+pro[[#This Row],[Admin expenses 2]]+pro[[#This Row],[Admin expenses 1]]+pro[[#This Row],[COGS]]</f>
        <v>-299923.11900000001</v>
      </c>
      <c r="J8952" s="55">
        <f>pro[[#This Row],[Revenue]]+pro[[#This Row],[AdminExp]]</f>
        <v>-245527.54700000002</v>
      </c>
      <c r="K8952" s="83">
        <f>pro[[#This Row],[Profit]]/pro[[#This Row],[Revenue]]</f>
        <v>-4.5137414310120691</v>
      </c>
      <c r="L8952" s="56">
        <f t="shared" si="139"/>
        <v>9</v>
      </c>
      <c r="M8952" s="82" t="str">
        <f>"Q"&amp;" "&amp;VLOOKUP(pro[[#This Row],[Period]],Mapping!A:B,2,0)</f>
        <v>Q 3</v>
      </c>
      <c r="N8952"/>
    </row>
    <row r="8953" spans="1:14" ht="14.25" x14ac:dyDescent="0.2">
      <c r="A8953" s="42" t="s">
        <v>31</v>
      </c>
      <c r="B8953" s="44" t="s">
        <v>25</v>
      </c>
      <c r="C8953" s="44" t="s">
        <v>59</v>
      </c>
      <c r="D8953" s="43">
        <v>78662.982999999993</v>
      </c>
      <c r="E8953" s="43">
        <v>-178210.26299999998</v>
      </c>
      <c r="F8953" s="45">
        <v>-61720</v>
      </c>
      <c r="G8953" s="45">
        <v>-81430</v>
      </c>
      <c r="H8953" s="45">
        <v>-70330</v>
      </c>
      <c r="I8953" s="55">
        <f>pro[[#This Row],[Admin expenses 3]]+pro[[#This Row],[Admin expenses 2]]+pro[[#This Row],[Admin expenses 1]]+pro[[#This Row],[COGS]]</f>
        <v>-391690.26299999998</v>
      </c>
      <c r="J8953" s="55">
        <f>pro[[#This Row],[Revenue]]+pro[[#This Row],[AdminExp]]</f>
        <v>-313027.27999999997</v>
      </c>
      <c r="K8953" s="83">
        <f>pro[[#This Row],[Profit]]/pro[[#This Row],[Revenue]]</f>
        <v>-3.9793466769496906</v>
      </c>
      <c r="L8953" s="56">
        <f t="shared" si="139"/>
        <v>9</v>
      </c>
      <c r="M8953" s="82" t="str">
        <f>"Q"&amp;" "&amp;VLOOKUP(pro[[#This Row],[Period]],Mapping!A:B,2,0)</f>
        <v>Q 3</v>
      </c>
      <c r="N8953"/>
    </row>
    <row r="8954" spans="1:14" ht="14.25" x14ac:dyDescent="0.2">
      <c r="A8954" s="42" t="s">
        <v>31</v>
      </c>
      <c r="B8954" s="44" t="s">
        <v>25</v>
      </c>
      <c r="C8954" s="44" t="s">
        <v>57</v>
      </c>
      <c r="D8954" s="43">
        <v>101161.004</v>
      </c>
      <c r="E8954" s="43">
        <v>-161650.867</v>
      </c>
      <c r="F8954" s="45">
        <v>-54090</v>
      </c>
      <c r="G8954" s="45">
        <v>-64760</v>
      </c>
      <c r="H8954" s="45">
        <v>-72670</v>
      </c>
      <c r="I8954" s="55">
        <f>pro[[#This Row],[Admin expenses 3]]+pro[[#This Row],[Admin expenses 2]]+pro[[#This Row],[Admin expenses 1]]+pro[[#This Row],[COGS]]</f>
        <v>-353170.86699999997</v>
      </c>
      <c r="J8954" s="55">
        <f>pro[[#This Row],[Revenue]]+pro[[#This Row],[AdminExp]]</f>
        <v>-252009.86299999995</v>
      </c>
      <c r="K8954" s="83">
        <f>pro[[#This Row],[Profit]]/pro[[#This Row],[Revenue]]</f>
        <v>-2.4911759772570066</v>
      </c>
      <c r="L8954" s="56">
        <f t="shared" si="139"/>
        <v>9</v>
      </c>
      <c r="M8954" s="82" t="str">
        <f>"Q"&amp;" "&amp;VLOOKUP(pro[[#This Row],[Period]],Mapping!A:B,2,0)</f>
        <v>Q 3</v>
      </c>
      <c r="N8954"/>
    </row>
    <row r="8955" spans="1:14" ht="14.25" x14ac:dyDescent="0.2">
      <c r="A8955" s="42" t="s">
        <v>31</v>
      </c>
      <c r="B8955" s="44" t="s">
        <v>25</v>
      </c>
      <c r="C8955" s="44" t="s">
        <v>57</v>
      </c>
      <c r="D8955" s="43">
        <v>42984.346999999994</v>
      </c>
      <c r="E8955" s="43">
        <v>-60180.672999999995</v>
      </c>
      <c r="F8955" s="45">
        <v>-60480</v>
      </c>
      <c r="G8955" s="45">
        <v>-27100</v>
      </c>
      <c r="H8955" s="45">
        <v>-34660</v>
      </c>
      <c r="I8955" s="55">
        <f>pro[[#This Row],[Admin expenses 3]]+pro[[#This Row],[Admin expenses 2]]+pro[[#This Row],[Admin expenses 1]]+pro[[#This Row],[COGS]]</f>
        <v>-182420.67300000001</v>
      </c>
      <c r="J8955" s="55">
        <f>pro[[#This Row],[Revenue]]+pro[[#This Row],[AdminExp]]</f>
        <v>-139436.326</v>
      </c>
      <c r="K8955" s="83">
        <f>pro[[#This Row],[Profit]]/pro[[#This Row],[Revenue]]</f>
        <v>-3.2438861057956752</v>
      </c>
      <c r="L8955" s="56">
        <f t="shared" si="139"/>
        <v>9</v>
      </c>
      <c r="M8955" s="82" t="str">
        <f>"Q"&amp;" "&amp;VLOOKUP(pro[[#This Row],[Period]],Mapping!A:B,2,0)</f>
        <v>Q 3</v>
      </c>
      <c r="N8955"/>
    </row>
    <row r="8956" spans="1:14" ht="14.25" x14ac:dyDescent="0.2">
      <c r="A8956" s="42" t="s">
        <v>31</v>
      </c>
      <c r="B8956" s="44" t="s">
        <v>25</v>
      </c>
      <c r="C8956" s="44" t="s">
        <v>57</v>
      </c>
      <c r="D8956" s="43">
        <v>97915.194999999992</v>
      </c>
      <c r="E8956" s="43">
        <v>-227940.37700000001</v>
      </c>
      <c r="F8956" s="45">
        <v>-72960</v>
      </c>
      <c r="G8956" s="45">
        <v>-30160</v>
      </c>
      <c r="H8956" s="45">
        <v>-99230</v>
      </c>
      <c r="I8956" s="55">
        <f>pro[[#This Row],[Admin expenses 3]]+pro[[#This Row],[Admin expenses 2]]+pro[[#This Row],[Admin expenses 1]]+pro[[#This Row],[COGS]]</f>
        <v>-430290.37699999998</v>
      </c>
      <c r="J8956" s="55">
        <f>pro[[#This Row],[Revenue]]+pro[[#This Row],[AdminExp]]</f>
        <v>-332375.18199999997</v>
      </c>
      <c r="K8956" s="83">
        <f>pro[[#This Row],[Profit]]/pro[[#This Row],[Revenue]]</f>
        <v>-3.3945209627576189</v>
      </c>
      <c r="L8956" s="56">
        <f t="shared" si="139"/>
        <v>9</v>
      </c>
      <c r="M8956" s="82" t="str">
        <f>"Q"&amp;" "&amp;VLOOKUP(pro[[#This Row],[Period]],Mapping!A:B,2,0)</f>
        <v>Q 3</v>
      </c>
      <c r="N8956"/>
    </row>
    <row r="8957" spans="1:14" ht="14.25" x14ac:dyDescent="0.2">
      <c r="A8957" s="42" t="s">
        <v>31</v>
      </c>
      <c r="B8957" s="44" t="s">
        <v>25</v>
      </c>
      <c r="C8957" s="44" t="s">
        <v>57</v>
      </c>
      <c r="D8957" s="43">
        <v>83618.037999999986</v>
      </c>
      <c r="E8957" s="43">
        <v>-33872.348999999995</v>
      </c>
      <c r="F8957" s="45">
        <v>-78190</v>
      </c>
      <c r="G8957" s="45">
        <v>-90700</v>
      </c>
      <c r="H8957" s="45">
        <v>-16330</v>
      </c>
      <c r="I8957" s="55">
        <f>pro[[#This Row],[Admin expenses 3]]+pro[[#This Row],[Admin expenses 2]]+pro[[#This Row],[Admin expenses 1]]+pro[[#This Row],[COGS]]</f>
        <v>-219092.34899999999</v>
      </c>
      <c r="J8957" s="55">
        <f>pro[[#This Row],[Revenue]]+pro[[#This Row],[AdminExp]]</f>
        <v>-135474.31099999999</v>
      </c>
      <c r="K8957" s="83">
        <f>pro[[#This Row],[Profit]]/pro[[#This Row],[Revenue]]</f>
        <v>-1.6201565384731942</v>
      </c>
      <c r="L8957" s="56">
        <f t="shared" si="139"/>
        <v>9</v>
      </c>
      <c r="M8957" s="82" t="str">
        <f>"Q"&amp;" "&amp;VLOOKUP(pro[[#This Row],[Period]],Mapping!A:B,2,0)</f>
        <v>Q 3</v>
      </c>
      <c r="N8957"/>
    </row>
    <row r="8958" spans="1:14" ht="14.25" x14ac:dyDescent="0.2">
      <c r="A8958" s="42" t="s">
        <v>31</v>
      </c>
      <c r="B8958" s="44" t="s">
        <v>25</v>
      </c>
      <c r="C8958" s="44" t="s">
        <v>57</v>
      </c>
      <c r="D8958" s="43">
        <v>100633.67300000001</v>
      </c>
      <c r="E8958" s="43">
        <v>-93083.739000000001</v>
      </c>
      <c r="F8958" s="45">
        <v>-48200</v>
      </c>
      <c r="G8958" s="45">
        <v>-72090</v>
      </c>
      <c r="H8958" s="45">
        <v>-50720</v>
      </c>
      <c r="I8958" s="55">
        <f>pro[[#This Row],[Admin expenses 3]]+pro[[#This Row],[Admin expenses 2]]+pro[[#This Row],[Admin expenses 1]]+pro[[#This Row],[COGS]]</f>
        <v>-264093.739</v>
      </c>
      <c r="J8958" s="55">
        <f>pro[[#This Row],[Revenue]]+pro[[#This Row],[AdminExp]]</f>
        <v>-163460.06599999999</v>
      </c>
      <c r="K8958" s="83">
        <f>pro[[#This Row],[Profit]]/pro[[#This Row],[Revenue]]</f>
        <v>-1.6243078596564788</v>
      </c>
      <c r="L8958" s="56">
        <f t="shared" si="139"/>
        <v>9</v>
      </c>
      <c r="M8958" s="82" t="str">
        <f>"Q"&amp;" "&amp;VLOOKUP(pro[[#This Row],[Period]],Mapping!A:B,2,0)</f>
        <v>Q 3</v>
      </c>
      <c r="N8958"/>
    </row>
    <row r="8959" spans="1:14" ht="14.25" x14ac:dyDescent="0.2">
      <c r="A8959" s="42" t="s">
        <v>31</v>
      </c>
      <c r="B8959" s="44" t="s">
        <v>25</v>
      </c>
      <c r="C8959" s="44" t="s">
        <v>58</v>
      </c>
      <c r="D8959" s="43">
        <v>214606.924</v>
      </c>
      <c r="E8959" s="43">
        <v>-24356.129000000001</v>
      </c>
      <c r="F8959" s="45">
        <v>-77910</v>
      </c>
      <c r="G8959" s="45">
        <v>-52860</v>
      </c>
      <c r="H8959" s="45">
        <v>-84840</v>
      </c>
      <c r="I8959" s="55">
        <f>pro[[#This Row],[Admin expenses 3]]+pro[[#This Row],[Admin expenses 2]]+pro[[#This Row],[Admin expenses 1]]+pro[[#This Row],[COGS]]</f>
        <v>-239966.12900000002</v>
      </c>
      <c r="J8959" s="55">
        <f>pro[[#This Row],[Revenue]]+pro[[#This Row],[AdminExp]]</f>
        <v>-25359.205000000016</v>
      </c>
      <c r="K8959" s="83">
        <f>pro[[#This Row],[Profit]]/pro[[#This Row],[Revenue]]</f>
        <v>-0.11816582861045069</v>
      </c>
      <c r="L8959" s="56">
        <f t="shared" si="139"/>
        <v>9</v>
      </c>
      <c r="M8959" s="82" t="str">
        <f>"Q"&amp;" "&amp;VLOOKUP(pro[[#This Row],[Period]],Mapping!A:B,2,0)</f>
        <v>Q 3</v>
      </c>
      <c r="N8959"/>
    </row>
    <row r="8960" spans="1:14" ht="14.25" x14ac:dyDescent="0.2">
      <c r="A8960" s="42" t="s">
        <v>31</v>
      </c>
      <c r="B8960" s="44" t="s">
        <v>25</v>
      </c>
      <c r="C8960" s="44" t="s">
        <v>59</v>
      </c>
      <c r="D8960" s="43">
        <v>2350564.2790000001</v>
      </c>
      <c r="E8960" s="43">
        <v>-263632.57899999997</v>
      </c>
      <c r="F8960" s="45">
        <v>-94730</v>
      </c>
      <c r="G8960" s="45">
        <v>-96240</v>
      </c>
      <c r="H8960" s="45">
        <v>-49260</v>
      </c>
      <c r="I8960" s="55">
        <f>pro[[#This Row],[Admin expenses 3]]+pro[[#This Row],[Admin expenses 2]]+pro[[#This Row],[Admin expenses 1]]+pro[[#This Row],[COGS]]</f>
        <v>-503862.57899999997</v>
      </c>
      <c r="J8960" s="55">
        <f>pro[[#This Row],[Revenue]]+pro[[#This Row],[AdminExp]]</f>
        <v>1846701.7000000002</v>
      </c>
      <c r="K8960" s="83">
        <f>pro[[#This Row],[Profit]]/pro[[#This Row],[Revenue]]</f>
        <v>0.78564186331702535</v>
      </c>
      <c r="L8960" s="56">
        <f t="shared" si="139"/>
        <v>9</v>
      </c>
      <c r="M8960" s="82" t="str">
        <f>"Q"&amp;" "&amp;VLOOKUP(pro[[#This Row],[Period]],Mapping!A:B,2,0)</f>
        <v>Q 3</v>
      </c>
      <c r="N8960"/>
    </row>
    <row r="8961" spans="1:14" ht="14.25" x14ac:dyDescent="0.2">
      <c r="A8961" s="42" t="s">
        <v>31</v>
      </c>
      <c r="B8961" s="44" t="s">
        <v>25</v>
      </c>
      <c r="C8961" s="44" t="s">
        <v>57</v>
      </c>
      <c r="D8961" s="43">
        <v>6120.576</v>
      </c>
      <c r="E8961" s="43">
        <v>-1434.5729999999999</v>
      </c>
      <c r="F8961" s="45">
        <v>-65660</v>
      </c>
      <c r="G8961" s="45">
        <v>-28680</v>
      </c>
      <c r="H8961" s="45">
        <v>-88520</v>
      </c>
      <c r="I8961" s="55">
        <f>pro[[#This Row],[Admin expenses 3]]+pro[[#This Row],[Admin expenses 2]]+pro[[#This Row],[Admin expenses 1]]+pro[[#This Row],[COGS]]</f>
        <v>-184294.573</v>
      </c>
      <c r="J8961" s="55">
        <f>pro[[#This Row],[Revenue]]+pro[[#This Row],[AdminExp]]</f>
        <v>-178173.997</v>
      </c>
      <c r="K8961" s="83">
        <f>pro[[#This Row],[Profit]]/pro[[#This Row],[Revenue]]</f>
        <v>-29.110658375943704</v>
      </c>
      <c r="L8961" s="56">
        <f t="shared" si="139"/>
        <v>9</v>
      </c>
      <c r="M8961" s="82" t="str">
        <f>"Q"&amp;" "&amp;VLOOKUP(pro[[#This Row],[Period]],Mapping!A:B,2,0)</f>
        <v>Q 3</v>
      </c>
      <c r="N8961"/>
    </row>
    <row r="8962" spans="1:14" ht="14.25" x14ac:dyDescent="0.2">
      <c r="A8962" s="42" t="s">
        <v>31</v>
      </c>
      <c r="B8962" s="44" t="s">
        <v>25</v>
      </c>
      <c r="C8962" s="44" t="s">
        <v>57</v>
      </c>
      <c r="D8962" s="43">
        <v>62931.273999999998</v>
      </c>
      <c r="E8962" s="43">
        <v>-18856.18</v>
      </c>
      <c r="F8962" s="45">
        <v>-95280</v>
      </c>
      <c r="G8962" s="45">
        <v>-42190</v>
      </c>
      <c r="H8962" s="45">
        <v>-90360</v>
      </c>
      <c r="I8962" s="55">
        <f>pro[[#This Row],[Admin expenses 3]]+pro[[#This Row],[Admin expenses 2]]+pro[[#This Row],[Admin expenses 1]]+pro[[#This Row],[COGS]]</f>
        <v>-246686.18</v>
      </c>
      <c r="J8962" s="55">
        <f>pro[[#This Row],[Revenue]]+pro[[#This Row],[AdminExp]]</f>
        <v>-183754.90599999999</v>
      </c>
      <c r="K8962" s="83">
        <f>pro[[#This Row],[Profit]]/pro[[#This Row],[Revenue]]</f>
        <v>-2.9199298587217539</v>
      </c>
      <c r="L8962" s="56">
        <f t="shared" ref="L8962:L9025" si="140">MONTH(DATEVALUE(A8962&amp;"1"))</f>
        <v>9</v>
      </c>
      <c r="M8962" s="82" t="str">
        <f>"Q"&amp;" "&amp;VLOOKUP(pro[[#This Row],[Period]],Mapping!A:B,2,0)</f>
        <v>Q 3</v>
      </c>
      <c r="N8962"/>
    </row>
    <row r="8963" spans="1:14" ht="14.25" x14ac:dyDescent="0.2">
      <c r="A8963" s="42" t="s">
        <v>31</v>
      </c>
      <c r="B8963" s="44" t="s">
        <v>25</v>
      </c>
      <c r="C8963" s="44" t="s">
        <v>57</v>
      </c>
      <c r="D8963" s="43">
        <v>67368.168000000005</v>
      </c>
      <c r="E8963" s="43">
        <v>-9612.3859999999986</v>
      </c>
      <c r="F8963" s="45">
        <v>-28400</v>
      </c>
      <c r="G8963" s="45">
        <v>-42680</v>
      </c>
      <c r="H8963" s="45">
        <v>-81390</v>
      </c>
      <c r="I8963" s="55">
        <f>pro[[#This Row],[Admin expenses 3]]+pro[[#This Row],[Admin expenses 2]]+pro[[#This Row],[Admin expenses 1]]+pro[[#This Row],[COGS]]</f>
        <v>-162082.386</v>
      </c>
      <c r="J8963" s="55">
        <f>pro[[#This Row],[Revenue]]+pro[[#This Row],[AdminExp]]</f>
        <v>-94714.217999999993</v>
      </c>
      <c r="K8963" s="83">
        <f>pro[[#This Row],[Profit]]/pro[[#This Row],[Revenue]]</f>
        <v>-1.4059194544224505</v>
      </c>
      <c r="L8963" s="56">
        <f t="shared" si="140"/>
        <v>9</v>
      </c>
      <c r="M8963" s="82" t="str">
        <f>"Q"&amp;" "&amp;VLOOKUP(pro[[#This Row],[Period]],Mapping!A:B,2,0)</f>
        <v>Q 3</v>
      </c>
      <c r="N8963"/>
    </row>
    <row r="8964" spans="1:14" ht="14.25" x14ac:dyDescent="0.2">
      <c r="A8964" s="42" t="s">
        <v>31</v>
      </c>
      <c r="B8964" s="44" t="s">
        <v>25</v>
      </c>
      <c r="C8964" s="44" t="s">
        <v>58</v>
      </c>
      <c r="D8964" s="43">
        <v>106978.15099999998</v>
      </c>
      <c r="E8964" s="43">
        <v>-15264.116</v>
      </c>
      <c r="F8964" s="45">
        <v>-17730</v>
      </c>
      <c r="G8964" s="45">
        <v>-35710</v>
      </c>
      <c r="H8964" s="45">
        <v>-101910</v>
      </c>
      <c r="I8964" s="55">
        <f>pro[[#This Row],[Admin expenses 3]]+pro[[#This Row],[Admin expenses 2]]+pro[[#This Row],[Admin expenses 1]]+pro[[#This Row],[COGS]]</f>
        <v>-170614.11600000001</v>
      </c>
      <c r="J8964" s="55">
        <f>pro[[#This Row],[Revenue]]+pro[[#This Row],[AdminExp]]</f>
        <v>-63635.965000000026</v>
      </c>
      <c r="K8964" s="83">
        <f>pro[[#This Row],[Profit]]/pro[[#This Row],[Revenue]]</f>
        <v>-0.59485011102874674</v>
      </c>
      <c r="L8964" s="56">
        <f t="shared" si="140"/>
        <v>9</v>
      </c>
      <c r="M8964" s="82" t="str">
        <f>"Q"&amp;" "&amp;VLOOKUP(pro[[#This Row],[Period]],Mapping!A:B,2,0)</f>
        <v>Q 3</v>
      </c>
      <c r="N8964"/>
    </row>
    <row r="8965" spans="1:14" ht="14.25" x14ac:dyDescent="0.2">
      <c r="A8965" s="42" t="s">
        <v>31</v>
      </c>
      <c r="B8965" s="44" t="s">
        <v>25</v>
      </c>
      <c r="C8965" s="44" t="s">
        <v>59</v>
      </c>
      <c r="D8965" s="43">
        <v>646134.06200000003</v>
      </c>
      <c r="E8965" s="43">
        <v>-36970.968999999997</v>
      </c>
      <c r="F8965" s="45">
        <v>-30940</v>
      </c>
      <c r="G8965" s="45">
        <v>-48490</v>
      </c>
      <c r="H8965" s="45">
        <v>-75700</v>
      </c>
      <c r="I8965" s="55">
        <f>pro[[#This Row],[Admin expenses 3]]+pro[[#This Row],[Admin expenses 2]]+pro[[#This Row],[Admin expenses 1]]+pro[[#This Row],[COGS]]</f>
        <v>-192100.96899999998</v>
      </c>
      <c r="J8965" s="55">
        <f>pro[[#This Row],[Revenue]]+pro[[#This Row],[AdminExp]]</f>
        <v>454033.09300000005</v>
      </c>
      <c r="K8965" s="83">
        <f>pro[[#This Row],[Profit]]/pro[[#This Row],[Revenue]]</f>
        <v>0.7026917782272869</v>
      </c>
      <c r="L8965" s="56">
        <f t="shared" si="140"/>
        <v>9</v>
      </c>
      <c r="M8965" s="82" t="str">
        <f>"Q"&amp;" "&amp;VLOOKUP(pro[[#This Row],[Period]],Mapping!A:B,2,0)</f>
        <v>Q 3</v>
      </c>
      <c r="N8965"/>
    </row>
    <row r="8966" spans="1:14" ht="14.25" x14ac:dyDescent="0.2">
      <c r="A8966" s="42" t="s">
        <v>31</v>
      </c>
      <c r="B8966" s="44" t="s">
        <v>25</v>
      </c>
      <c r="C8966" s="44" t="s">
        <v>57</v>
      </c>
      <c r="D8966" s="43">
        <v>106558.38899999998</v>
      </c>
      <c r="E8966" s="43">
        <v>-18150.041000000001</v>
      </c>
      <c r="F8966" s="45">
        <v>-96790</v>
      </c>
      <c r="G8966" s="45">
        <v>-92610</v>
      </c>
      <c r="H8966" s="45">
        <v>-29490</v>
      </c>
      <c r="I8966" s="55">
        <f>pro[[#This Row],[Admin expenses 3]]+pro[[#This Row],[Admin expenses 2]]+pro[[#This Row],[Admin expenses 1]]+pro[[#This Row],[COGS]]</f>
        <v>-237040.041</v>
      </c>
      <c r="J8966" s="55">
        <f>pro[[#This Row],[Revenue]]+pro[[#This Row],[AdminExp]]</f>
        <v>-130481.65200000002</v>
      </c>
      <c r="K8966" s="83">
        <f>pro[[#This Row],[Profit]]/pro[[#This Row],[Revenue]]</f>
        <v>-1.2245084898946814</v>
      </c>
      <c r="L8966" s="56">
        <f t="shared" si="140"/>
        <v>9</v>
      </c>
      <c r="M8966" s="82" t="str">
        <f>"Q"&amp;" "&amp;VLOOKUP(pro[[#This Row],[Period]],Mapping!A:B,2,0)</f>
        <v>Q 3</v>
      </c>
      <c r="N8966"/>
    </row>
    <row r="8967" spans="1:14" ht="14.25" x14ac:dyDescent="0.2">
      <c r="A8967" s="42" t="s">
        <v>31</v>
      </c>
      <c r="B8967" s="44" t="s">
        <v>25</v>
      </c>
      <c r="C8967" s="44" t="s">
        <v>57</v>
      </c>
      <c r="D8967" s="43">
        <v>24497.501</v>
      </c>
      <c r="E8967" s="43">
        <v>-9772.1959999999999</v>
      </c>
      <c r="F8967" s="45">
        <v>-90900</v>
      </c>
      <c r="G8967" s="45">
        <v>-27680</v>
      </c>
      <c r="H8967" s="45">
        <v>-71320</v>
      </c>
      <c r="I8967" s="55">
        <f>pro[[#This Row],[Admin expenses 3]]+pro[[#This Row],[Admin expenses 2]]+pro[[#This Row],[Admin expenses 1]]+pro[[#This Row],[COGS]]</f>
        <v>-199672.196</v>
      </c>
      <c r="J8967" s="55">
        <f>pro[[#This Row],[Revenue]]+pro[[#This Row],[AdminExp]]</f>
        <v>-175174.69500000001</v>
      </c>
      <c r="K8967" s="83">
        <f>pro[[#This Row],[Profit]]/pro[[#This Row],[Revenue]]</f>
        <v>-7.1507169241466713</v>
      </c>
      <c r="L8967" s="56">
        <f t="shared" si="140"/>
        <v>9</v>
      </c>
      <c r="M8967" s="82" t="str">
        <f>"Q"&amp;" "&amp;VLOOKUP(pro[[#This Row],[Period]],Mapping!A:B,2,0)</f>
        <v>Q 3</v>
      </c>
      <c r="N8967"/>
    </row>
    <row r="8968" spans="1:14" ht="14.25" x14ac:dyDescent="0.2">
      <c r="A8968" s="42" t="s">
        <v>31</v>
      </c>
      <c r="B8968" s="44" t="s">
        <v>25</v>
      </c>
      <c r="C8968" s="44" t="s">
        <v>58</v>
      </c>
      <c r="D8968" s="43">
        <v>127294.678</v>
      </c>
      <c r="E8968" s="43">
        <v>-17992.407999999999</v>
      </c>
      <c r="F8968" s="45">
        <v>-50790</v>
      </c>
      <c r="G8968" s="45">
        <v>-49090</v>
      </c>
      <c r="H8968" s="45">
        <v>-101570</v>
      </c>
      <c r="I8968" s="55">
        <f>pro[[#This Row],[Admin expenses 3]]+pro[[#This Row],[Admin expenses 2]]+pro[[#This Row],[Admin expenses 1]]+pro[[#This Row],[COGS]]</f>
        <v>-219442.408</v>
      </c>
      <c r="J8968" s="55">
        <f>pro[[#This Row],[Revenue]]+pro[[#This Row],[AdminExp]]</f>
        <v>-92147.73</v>
      </c>
      <c r="K8968" s="83">
        <f>pro[[#This Row],[Profit]]/pro[[#This Row],[Revenue]]</f>
        <v>-0.72389302874076167</v>
      </c>
      <c r="L8968" s="56">
        <f t="shared" si="140"/>
        <v>9</v>
      </c>
      <c r="M8968" s="82" t="str">
        <f>"Q"&amp;" "&amp;VLOOKUP(pro[[#This Row],[Period]],Mapping!A:B,2,0)</f>
        <v>Q 3</v>
      </c>
      <c r="N8968"/>
    </row>
    <row r="8969" spans="1:14" ht="14.25" x14ac:dyDescent="0.2">
      <c r="A8969" s="42" t="s">
        <v>31</v>
      </c>
      <c r="B8969" s="44" t="s">
        <v>25</v>
      </c>
      <c r="C8969" s="44" t="s">
        <v>59</v>
      </c>
      <c r="D8969" s="43">
        <v>107859.51399999998</v>
      </c>
      <c r="E8969" s="43">
        <v>-25349.884000000002</v>
      </c>
      <c r="F8969" s="45">
        <v>-74380</v>
      </c>
      <c r="G8969" s="45">
        <v>-25490</v>
      </c>
      <c r="H8969" s="45">
        <v>-94480</v>
      </c>
      <c r="I8969" s="55">
        <f>pro[[#This Row],[Admin expenses 3]]+pro[[#This Row],[Admin expenses 2]]+pro[[#This Row],[Admin expenses 1]]+pro[[#This Row],[COGS]]</f>
        <v>-219699.88399999999</v>
      </c>
      <c r="J8969" s="55">
        <f>pro[[#This Row],[Revenue]]+pro[[#This Row],[AdminExp]]</f>
        <v>-111840.37000000001</v>
      </c>
      <c r="K8969" s="83">
        <f>pro[[#This Row],[Profit]]/pro[[#This Row],[Revenue]]</f>
        <v>-1.0369077872907904</v>
      </c>
      <c r="L8969" s="56">
        <f t="shared" si="140"/>
        <v>9</v>
      </c>
      <c r="M8969" s="82" t="str">
        <f>"Q"&amp;" "&amp;VLOOKUP(pro[[#This Row],[Period]],Mapping!A:B,2,0)</f>
        <v>Q 3</v>
      </c>
      <c r="N8969"/>
    </row>
    <row r="8970" spans="1:14" ht="14.25" x14ac:dyDescent="0.2">
      <c r="A8970" s="42" t="s">
        <v>31</v>
      </c>
      <c r="B8970" s="44" t="s">
        <v>25</v>
      </c>
      <c r="C8970" s="44" t="s">
        <v>57</v>
      </c>
      <c r="D8970" s="43">
        <v>887631.24099999992</v>
      </c>
      <c r="E8970" s="43">
        <v>-164062.77299999999</v>
      </c>
      <c r="F8970" s="45">
        <v>-18870</v>
      </c>
      <c r="G8970" s="45">
        <v>-104430</v>
      </c>
      <c r="H8970" s="45">
        <v>-55150</v>
      </c>
      <c r="I8970" s="55">
        <f>pro[[#This Row],[Admin expenses 3]]+pro[[#This Row],[Admin expenses 2]]+pro[[#This Row],[Admin expenses 1]]+pro[[#This Row],[COGS]]</f>
        <v>-342512.77299999999</v>
      </c>
      <c r="J8970" s="55">
        <f>pro[[#This Row],[Revenue]]+pro[[#This Row],[AdminExp]]</f>
        <v>545118.46799999988</v>
      </c>
      <c r="K8970" s="83">
        <f>pro[[#This Row],[Profit]]/pro[[#This Row],[Revenue]]</f>
        <v>0.61412717671571893</v>
      </c>
      <c r="L8970" s="56">
        <f t="shared" si="140"/>
        <v>9</v>
      </c>
      <c r="M8970" s="82" t="str">
        <f>"Q"&amp;" "&amp;VLOOKUP(pro[[#This Row],[Period]],Mapping!A:B,2,0)</f>
        <v>Q 3</v>
      </c>
      <c r="N8970"/>
    </row>
    <row r="8971" spans="1:14" ht="14.25" x14ac:dyDescent="0.2">
      <c r="A8971" s="42" t="s">
        <v>31</v>
      </c>
      <c r="B8971" s="44" t="s">
        <v>25</v>
      </c>
      <c r="C8971" s="44" t="s">
        <v>57</v>
      </c>
      <c r="D8971" s="43">
        <v>14947.24</v>
      </c>
      <c r="E8971" s="43">
        <v>-7430.8220000000001</v>
      </c>
      <c r="F8971" s="45">
        <v>-55390</v>
      </c>
      <c r="G8971" s="45">
        <v>-36690</v>
      </c>
      <c r="H8971" s="45">
        <v>-17450</v>
      </c>
      <c r="I8971" s="55">
        <f>pro[[#This Row],[Admin expenses 3]]+pro[[#This Row],[Admin expenses 2]]+pro[[#This Row],[Admin expenses 1]]+pro[[#This Row],[COGS]]</f>
        <v>-116960.822</v>
      </c>
      <c r="J8971" s="55">
        <f>pro[[#This Row],[Revenue]]+pro[[#This Row],[AdminExp]]</f>
        <v>-102013.58199999999</v>
      </c>
      <c r="K8971" s="83">
        <f>pro[[#This Row],[Profit]]/pro[[#This Row],[Revenue]]</f>
        <v>-6.8249109534603045</v>
      </c>
      <c r="L8971" s="56">
        <f t="shared" si="140"/>
        <v>9</v>
      </c>
      <c r="M8971" s="82" t="str">
        <f>"Q"&amp;" "&amp;VLOOKUP(pro[[#This Row],[Period]],Mapping!A:B,2,0)</f>
        <v>Q 3</v>
      </c>
      <c r="N8971"/>
    </row>
    <row r="8972" spans="1:14" ht="14.25" x14ac:dyDescent="0.2">
      <c r="A8972" s="42" t="s">
        <v>31</v>
      </c>
      <c r="B8972" s="44" t="s">
        <v>25</v>
      </c>
      <c r="C8972" s="44" t="s">
        <v>57</v>
      </c>
      <c r="D8972" s="43">
        <v>683882.53500000003</v>
      </c>
      <c r="E8972" s="43">
        <v>-51597.335999999996</v>
      </c>
      <c r="F8972" s="45">
        <v>-104820</v>
      </c>
      <c r="G8972" s="45">
        <v>-37380</v>
      </c>
      <c r="H8972" s="45">
        <v>-65870</v>
      </c>
      <c r="I8972" s="55">
        <f>pro[[#This Row],[Admin expenses 3]]+pro[[#This Row],[Admin expenses 2]]+pro[[#This Row],[Admin expenses 1]]+pro[[#This Row],[COGS]]</f>
        <v>-259667.33600000001</v>
      </c>
      <c r="J8972" s="55">
        <f>pro[[#This Row],[Revenue]]+pro[[#This Row],[AdminExp]]</f>
        <v>424215.19900000002</v>
      </c>
      <c r="K8972" s="83">
        <f>pro[[#This Row],[Profit]]/pro[[#This Row],[Revenue]]</f>
        <v>0.62030418571809265</v>
      </c>
      <c r="L8972" s="56">
        <f t="shared" si="140"/>
        <v>9</v>
      </c>
      <c r="M8972" s="82" t="str">
        <f>"Q"&amp;" "&amp;VLOOKUP(pro[[#This Row],[Period]],Mapping!A:B,2,0)</f>
        <v>Q 3</v>
      </c>
      <c r="N8972"/>
    </row>
    <row r="8973" spans="1:14" ht="14.25" x14ac:dyDescent="0.2">
      <c r="A8973" s="42" t="s">
        <v>31</v>
      </c>
      <c r="B8973" s="44" t="s">
        <v>25</v>
      </c>
      <c r="C8973" s="44" t="s">
        <v>58</v>
      </c>
      <c r="D8973" s="43">
        <v>3550379.2029999997</v>
      </c>
      <c r="E8973" s="43">
        <v>-241167.96899999998</v>
      </c>
      <c r="F8973" s="45">
        <v>-56330</v>
      </c>
      <c r="G8973" s="45">
        <v>-54620</v>
      </c>
      <c r="H8973" s="45">
        <v>-18740</v>
      </c>
      <c r="I8973" s="55">
        <f>pro[[#This Row],[Admin expenses 3]]+pro[[#This Row],[Admin expenses 2]]+pro[[#This Row],[Admin expenses 1]]+pro[[#This Row],[COGS]]</f>
        <v>-370857.96899999998</v>
      </c>
      <c r="J8973" s="55">
        <f>pro[[#This Row],[Revenue]]+pro[[#This Row],[AdminExp]]</f>
        <v>3179521.2339999997</v>
      </c>
      <c r="K8973" s="83">
        <f>pro[[#This Row],[Profit]]/pro[[#This Row],[Revenue]]</f>
        <v>0.89554412422013052</v>
      </c>
      <c r="L8973" s="56">
        <f t="shared" si="140"/>
        <v>9</v>
      </c>
      <c r="M8973" s="82" t="str">
        <f>"Q"&amp;" "&amp;VLOOKUP(pro[[#This Row],[Period]],Mapping!A:B,2,0)</f>
        <v>Q 3</v>
      </c>
      <c r="N8973"/>
    </row>
    <row r="8974" spans="1:14" ht="14.25" x14ac:dyDescent="0.2">
      <c r="A8974" s="42" t="s">
        <v>31</v>
      </c>
      <c r="B8974" s="44" t="s">
        <v>25</v>
      </c>
      <c r="C8974" s="44" t="s">
        <v>59</v>
      </c>
      <c r="D8974" s="43">
        <v>1117295.865</v>
      </c>
      <c r="E8974" s="43">
        <v>-579419.45599999989</v>
      </c>
      <c r="F8974" s="45">
        <v>-26170</v>
      </c>
      <c r="G8974" s="45">
        <v>-14630</v>
      </c>
      <c r="H8974" s="45">
        <v>-57740</v>
      </c>
      <c r="I8974" s="55">
        <f>pro[[#This Row],[Admin expenses 3]]+pro[[#This Row],[Admin expenses 2]]+pro[[#This Row],[Admin expenses 1]]+pro[[#This Row],[COGS]]</f>
        <v>-677959.45599999989</v>
      </c>
      <c r="J8974" s="55">
        <f>pro[[#This Row],[Revenue]]+pro[[#This Row],[AdminExp]]</f>
        <v>439336.4090000001</v>
      </c>
      <c r="K8974" s="83">
        <f>pro[[#This Row],[Profit]]/pro[[#This Row],[Revenue]]</f>
        <v>0.39321402930279359</v>
      </c>
      <c r="L8974" s="56">
        <f t="shared" si="140"/>
        <v>9</v>
      </c>
      <c r="M8974" s="82" t="str">
        <f>"Q"&amp;" "&amp;VLOOKUP(pro[[#This Row],[Period]],Mapping!A:B,2,0)</f>
        <v>Q 3</v>
      </c>
      <c r="N8974"/>
    </row>
    <row r="8975" spans="1:14" ht="14.25" x14ac:dyDescent="0.2">
      <c r="A8975" s="42" t="s">
        <v>31</v>
      </c>
      <c r="B8975" s="44" t="s">
        <v>25</v>
      </c>
      <c r="C8975" s="44" t="s">
        <v>60</v>
      </c>
      <c r="D8975" s="43">
        <v>989419.08100000001</v>
      </c>
      <c r="E8975" s="43">
        <v>-929562.33999999985</v>
      </c>
      <c r="F8975" s="45">
        <v>-54560</v>
      </c>
      <c r="G8975" s="45">
        <v>-61470</v>
      </c>
      <c r="H8975" s="45">
        <v>-56790</v>
      </c>
      <c r="I8975" s="55">
        <f>pro[[#This Row],[Admin expenses 3]]+pro[[#This Row],[Admin expenses 2]]+pro[[#This Row],[Admin expenses 1]]+pro[[#This Row],[COGS]]</f>
        <v>-1102382.3399999999</v>
      </c>
      <c r="J8975" s="55">
        <f>pro[[#This Row],[Revenue]]+pro[[#This Row],[AdminExp]]</f>
        <v>-112963.25899999985</v>
      </c>
      <c r="K8975" s="83">
        <f>pro[[#This Row],[Profit]]/pro[[#This Row],[Revenue]]</f>
        <v>-0.11417129623761506</v>
      </c>
      <c r="L8975" s="56">
        <f t="shared" si="140"/>
        <v>9</v>
      </c>
      <c r="M8975" s="82" t="str">
        <f>"Q"&amp;" "&amp;VLOOKUP(pro[[#This Row],[Period]],Mapping!A:B,2,0)</f>
        <v>Q 3</v>
      </c>
      <c r="N8975"/>
    </row>
    <row r="8976" spans="1:14" ht="14.25" x14ac:dyDescent="0.2">
      <c r="A8976" s="42" t="s">
        <v>31</v>
      </c>
      <c r="B8976" s="44" t="s">
        <v>25</v>
      </c>
      <c r="C8976" s="44" t="s">
        <v>57</v>
      </c>
      <c r="D8976" s="43">
        <v>810098.91899999988</v>
      </c>
      <c r="E8976" s="43">
        <v>-1442534.247</v>
      </c>
      <c r="F8976" s="45">
        <v>-69330</v>
      </c>
      <c r="G8976" s="45">
        <v>-63180</v>
      </c>
      <c r="H8976" s="45">
        <v>-96210</v>
      </c>
      <c r="I8976" s="55">
        <f>pro[[#This Row],[Admin expenses 3]]+pro[[#This Row],[Admin expenses 2]]+pro[[#This Row],[Admin expenses 1]]+pro[[#This Row],[COGS]]</f>
        <v>-1671254.247</v>
      </c>
      <c r="J8976" s="55">
        <f>pro[[#This Row],[Revenue]]+pro[[#This Row],[AdminExp]]</f>
        <v>-861155.3280000001</v>
      </c>
      <c r="K8976" s="83">
        <f>pro[[#This Row],[Profit]]/pro[[#This Row],[Revenue]]</f>
        <v>-1.0630249069620104</v>
      </c>
      <c r="L8976" s="56">
        <f t="shared" si="140"/>
        <v>9</v>
      </c>
      <c r="M8976" s="82" t="str">
        <f>"Q"&amp;" "&amp;VLOOKUP(pro[[#This Row],[Period]],Mapping!A:B,2,0)</f>
        <v>Q 3</v>
      </c>
      <c r="N8976"/>
    </row>
    <row r="8977" spans="1:14" ht="14.25" x14ac:dyDescent="0.2">
      <c r="A8977" s="42" t="s">
        <v>31</v>
      </c>
      <c r="B8977" s="44" t="s">
        <v>13</v>
      </c>
      <c r="C8977" s="44" t="s">
        <v>58</v>
      </c>
      <c r="D8977" s="43">
        <v>447193.48099999997</v>
      </c>
      <c r="E8977" s="43">
        <v>-96933.48</v>
      </c>
      <c r="F8977" s="45">
        <v>-105850</v>
      </c>
      <c r="G8977" s="45">
        <v>-28730</v>
      </c>
      <c r="H8977" s="45">
        <v>-29380</v>
      </c>
      <c r="I8977" s="55">
        <f>pro[[#This Row],[Admin expenses 3]]+pro[[#This Row],[Admin expenses 2]]+pro[[#This Row],[Admin expenses 1]]+pro[[#This Row],[COGS]]</f>
        <v>-260893.47999999998</v>
      </c>
      <c r="J8977" s="55">
        <f>pro[[#This Row],[Revenue]]+pro[[#This Row],[AdminExp]]</f>
        <v>186300.00099999999</v>
      </c>
      <c r="K8977" s="83">
        <f>pro[[#This Row],[Profit]]/pro[[#This Row],[Revenue]]</f>
        <v>0.416598203943854</v>
      </c>
      <c r="L8977" s="56">
        <f t="shared" si="140"/>
        <v>9</v>
      </c>
      <c r="M8977" s="82" t="str">
        <f>"Q"&amp;" "&amp;VLOOKUP(pro[[#This Row],[Period]],Mapping!A:B,2,0)</f>
        <v>Q 3</v>
      </c>
      <c r="N8977"/>
    </row>
    <row r="8978" spans="1:14" ht="14.25" x14ac:dyDescent="0.2">
      <c r="A8978" s="42" t="s">
        <v>31</v>
      </c>
      <c r="B8978" s="44" t="s">
        <v>13</v>
      </c>
      <c r="C8978" s="44" t="s">
        <v>59</v>
      </c>
      <c r="D8978" s="43">
        <v>326682.76199999999</v>
      </c>
      <c r="E8978" s="43">
        <v>-381745.39899999992</v>
      </c>
      <c r="F8978" s="45">
        <v>-26430</v>
      </c>
      <c r="G8978" s="45">
        <v>-79610</v>
      </c>
      <c r="H8978" s="45">
        <v>-73380</v>
      </c>
      <c r="I8978" s="55">
        <f>pro[[#This Row],[Admin expenses 3]]+pro[[#This Row],[Admin expenses 2]]+pro[[#This Row],[Admin expenses 1]]+pro[[#This Row],[COGS]]</f>
        <v>-561165.39899999998</v>
      </c>
      <c r="J8978" s="55">
        <f>pro[[#This Row],[Revenue]]+pro[[#This Row],[AdminExp]]</f>
        <v>-234482.63699999999</v>
      </c>
      <c r="K8978" s="83">
        <f>pro[[#This Row],[Profit]]/pro[[#This Row],[Revenue]]</f>
        <v>-0.71776862533077268</v>
      </c>
      <c r="L8978" s="56">
        <f t="shared" si="140"/>
        <v>9</v>
      </c>
      <c r="M8978" s="82" t="str">
        <f>"Q"&amp;" "&amp;VLOOKUP(pro[[#This Row],[Period]],Mapping!A:B,2,0)</f>
        <v>Q 3</v>
      </c>
      <c r="N8978"/>
    </row>
    <row r="8979" spans="1:14" ht="14.25" x14ac:dyDescent="0.2">
      <c r="A8979" s="42" t="s">
        <v>31</v>
      </c>
      <c r="B8979" s="44" t="s">
        <v>13</v>
      </c>
      <c r="C8979" s="44" t="s">
        <v>60</v>
      </c>
      <c r="D8979" s="43">
        <v>16346.763999999999</v>
      </c>
      <c r="E8979" s="43">
        <v>-24230.527999999998</v>
      </c>
      <c r="F8979" s="45">
        <v>-74550</v>
      </c>
      <c r="G8979" s="45">
        <v>-53960</v>
      </c>
      <c r="H8979" s="45">
        <v>-38750</v>
      </c>
      <c r="I8979" s="55">
        <f>pro[[#This Row],[Admin expenses 3]]+pro[[#This Row],[Admin expenses 2]]+pro[[#This Row],[Admin expenses 1]]+pro[[#This Row],[COGS]]</f>
        <v>-191490.52799999999</v>
      </c>
      <c r="J8979" s="55">
        <f>pro[[#This Row],[Revenue]]+pro[[#This Row],[AdminExp]]</f>
        <v>-175143.764</v>
      </c>
      <c r="K8979" s="83">
        <f>pro[[#This Row],[Profit]]/pro[[#This Row],[Revenue]]</f>
        <v>-10.714277394596264</v>
      </c>
      <c r="L8979" s="56">
        <f t="shared" si="140"/>
        <v>9</v>
      </c>
      <c r="M8979" s="82" t="str">
        <f>"Q"&amp;" "&amp;VLOOKUP(pro[[#This Row],[Period]],Mapping!A:B,2,0)</f>
        <v>Q 3</v>
      </c>
      <c r="N8979"/>
    </row>
    <row r="8980" spans="1:14" ht="14.25" x14ac:dyDescent="0.2">
      <c r="A8980" s="42" t="s">
        <v>31</v>
      </c>
      <c r="B8980" s="44" t="s">
        <v>13</v>
      </c>
      <c r="C8980" s="44" t="s">
        <v>57</v>
      </c>
      <c r="D8980" s="43">
        <v>485097.45199999993</v>
      </c>
      <c r="E8980" s="43">
        <v>-437989.81799999997</v>
      </c>
      <c r="F8980" s="45">
        <v>-107560</v>
      </c>
      <c r="G8980" s="45">
        <v>-47210</v>
      </c>
      <c r="H8980" s="45">
        <v>-65370</v>
      </c>
      <c r="I8980" s="55">
        <f>pro[[#This Row],[Admin expenses 3]]+pro[[#This Row],[Admin expenses 2]]+pro[[#This Row],[Admin expenses 1]]+pro[[#This Row],[COGS]]</f>
        <v>-658129.81799999997</v>
      </c>
      <c r="J8980" s="55">
        <f>pro[[#This Row],[Revenue]]+pro[[#This Row],[AdminExp]]</f>
        <v>-173032.36600000004</v>
      </c>
      <c r="K8980" s="83">
        <f>pro[[#This Row],[Profit]]/pro[[#This Row],[Revenue]]</f>
        <v>-0.35669609330374313</v>
      </c>
      <c r="L8980" s="56">
        <f t="shared" si="140"/>
        <v>9</v>
      </c>
      <c r="M8980" s="82" t="str">
        <f>"Q"&amp;" "&amp;VLOOKUP(pro[[#This Row],[Period]],Mapping!A:B,2,0)</f>
        <v>Q 3</v>
      </c>
      <c r="N8980"/>
    </row>
    <row r="8981" spans="1:14" ht="14.25" x14ac:dyDescent="0.2">
      <c r="A8981" s="42" t="s">
        <v>31</v>
      </c>
      <c r="B8981" s="44" t="s">
        <v>13</v>
      </c>
      <c r="C8981" s="44" t="s">
        <v>58</v>
      </c>
      <c r="D8981" s="43">
        <v>615594.80499999993</v>
      </c>
      <c r="E8981" s="43">
        <v>-547548.35799999989</v>
      </c>
      <c r="F8981" s="45">
        <v>-21110</v>
      </c>
      <c r="G8981" s="45">
        <v>-34090</v>
      </c>
      <c r="H8981" s="45">
        <v>-30240</v>
      </c>
      <c r="I8981" s="55">
        <f>pro[[#This Row],[Admin expenses 3]]+pro[[#This Row],[Admin expenses 2]]+pro[[#This Row],[Admin expenses 1]]+pro[[#This Row],[COGS]]</f>
        <v>-632988.35799999989</v>
      </c>
      <c r="J8981" s="55">
        <f>pro[[#This Row],[Revenue]]+pro[[#This Row],[AdminExp]]</f>
        <v>-17393.552999999956</v>
      </c>
      <c r="K8981" s="83">
        <f>pro[[#This Row],[Profit]]/pro[[#This Row],[Revenue]]</f>
        <v>-2.8254872943575211E-2</v>
      </c>
      <c r="L8981" s="56">
        <f t="shared" si="140"/>
        <v>9</v>
      </c>
      <c r="M8981" s="82" t="str">
        <f>"Q"&amp;" "&amp;VLOOKUP(pro[[#This Row],[Period]],Mapping!A:B,2,0)</f>
        <v>Q 3</v>
      </c>
      <c r="N8981"/>
    </row>
    <row r="8982" spans="1:14" ht="14.25" x14ac:dyDescent="0.2">
      <c r="A8982" s="42" t="s">
        <v>31</v>
      </c>
      <c r="B8982" s="44" t="s">
        <v>13</v>
      </c>
      <c r="C8982" s="44" t="s">
        <v>59</v>
      </c>
      <c r="D8982" s="43">
        <v>653484.62199999997</v>
      </c>
      <c r="E8982" s="43">
        <v>-534980.88</v>
      </c>
      <c r="F8982" s="45">
        <v>-82640</v>
      </c>
      <c r="G8982" s="45">
        <v>-89130</v>
      </c>
      <c r="H8982" s="45">
        <v>-42720</v>
      </c>
      <c r="I8982" s="55">
        <f>pro[[#This Row],[Admin expenses 3]]+pro[[#This Row],[Admin expenses 2]]+pro[[#This Row],[Admin expenses 1]]+pro[[#This Row],[COGS]]</f>
        <v>-749470.88</v>
      </c>
      <c r="J8982" s="55">
        <f>pro[[#This Row],[Revenue]]+pro[[#This Row],[AdminExp]]</f>
        <v>-95986.258000000031</v>
      </c>
      <c r="K8982" s="83">
        <f>pro[[#This Row],[Profit]]/pro[[#This Row],[Revenue]]</f>
        <v>-0.14688372881098957</v>
      </c>
      <c r="L8982" s="56">
        <f t="shared" si="140"/>
        <v>9</v>
      </c>
      <c r="M8982" s="82" t="str">
        <f>"Q"&amp;" "&amp;VLOOKUP(pro[[#This Row],[Period]],Mapping!A:B,2,0)</f>
        <v>Q 3</v>
      </c>
      <c r="N8982"/>
    </row>
    <row r="8983" spans="1:14" ht="14.25" x14ac:dyDescent="0.2">
      <c r="A8983" s="42" t="s">
        <v>31</v>
      </c>
      <c r="B8983" s="44" t="s">
        <v>13</v>
      </c>
      <c r="C8983" s="44" t="s">
        <v>60</v>
      </c>
      <c r="D8983" s="43">
        <v>265836.2</v>
      </c>
      <c r="E8983" s="43">
        <v>-223424.18699999998</v>
      </c>
      <c r="F8983" s="45">
        <v>-56380</v>
      </c>
      <c r="G8983" s="45">
        <v>-22270</v>
      </c>
      <c r="H8983" s="45">
        <v>-47630</v>
      </c>
      <c r="I8983" s="55">
        <f>pro[[#This Row],[Admin expenses 3]]+pro[[#This Row],[Admin expenses 2]]+pro[[#This Row],[Admin expenses 1]]+pro[[#This Row],[COGS]]</f>
        <v>-349704.18699999998</v>
      </c>
      <c r="J8983" s="55">
        <f>pro[[#This Row],[Revenue]]+pro[[#This Row],[AdminExp]]</f>
        <v>-83867.986999999965</v>
      </c>
      <c r="K8983" s="83">
        <f>pro[[#This Row],[Profit]]/pro[[#This Row],[Revenue]]</f>
        <v>-0.31548745806628276</v>
      </c>
      <c r="L8983" s="56">
        <f t="shared" si="140"/>
        <v>9</v>
      </c>
      <c r="M8983" s="82" t="str">
        <f>"Q"&amp;" "&amp;VLOOKUP(pro[[#This Row],[Period]],Mapping!A:B,2,0)</f>
        <v>Q 3</v>
      </c>
      <c r="N8983"/>
    </row>
    <row r="8984" spans="1:14" ht="14.25" x14ac:dyDescent="0.2">
      <c r="A8984" s="42" t="s">
        <v>31</v>
      </c>
      <c r="B8984" s="44" t="s">
        <v>13</v>
      </c>
      <c r="C8984" s="44" t="s">
        <v>57</v>
      </c>
      <c r="D8984" s="43">
        <v>187900.28599999996</v>
      </c>
      <c r="E8984" s="43">
        <v>-213972.37399999998</v>
      </c>
      <c r="F8984" s="45">
        <v>-79200</v>
      </c>
      <c r="G8984" s="45">
        <v>-67750</v>
      </c>
      <c r="H8984" s="45">
        <v>-63790</v>
      </c>
      <c r="I8984" s="55">
        <f>pro[[#This Row],[Admin expenses 3]]+pro[[#This Row],[Admin expenses 2]]+pro[[#This Row],[Admin expenses 1]]+pro[[#This Row],[COGS]]</f>
        <v>-424712.37399999995</v>
      </c>
      <c r="J8984" s="55">
        <f>pro[[#This Row],[Revenue]]+pro[[#This Row],[AdminExp]]</f>
        <v>-236812.08799999999</v>
      </c>
      <c r="K8984" s="83">
        <f>pro[[#This Row],[Profit]]/pro[[#This Row],[Revenue]]</f>
        <v>-1.2603072248650011</v>
      </c>
      <c r="L8984" s="56">
        <f t="shared" si="140"/>
        <v>9</v>
      </c>
      <c r="M8984" s="82" t="str">
        <f>"Q"&amp;" "&amp;VLOOKUP(pro[[#This Row],[Period]],Mapping!A:B,2,0)</f>
        <v>Q 3</v>
      </c>
      <c r="N8984"/>
    </row>
    <row r="8985" spans="1:14" ht="14.25" x14ac:dyDescent="0.2">
      <c r="A8985" s="42" t="s">
        <v>31</v>
      </c>
      <c r="B8985" s="44" t="s">
        <v>13</v>
      </c>
      <c r="C8985" s="44" t="s">
        <v>58</v>
      </c>
      <c r="D8985" s="43">
        <v>28541.107</v>
      </c>
      <c r="E8985" s="43">
        <v>-10396.994999999999</v>
      </c>
      <c r="F8985" s="45">
        <v>-51110</v>
      </c>
      <c r="G8985" s="45">
        <v>-74570</v>
      </c>
      <c r="H8985" s="45">
        <v>-29770</v>
      </c>
      <c r="I8985" s="55">
        <f>pro[[#This Row],[Admin expenses 3]]+pro[[#This Row],[Admin expenses 2]]+pro[[#This Row],[Admin expenses 1]]+pro[[#This Row],[COGS]]</f>
        <v>-165846.995</v>
      </c>
      <c r="J8985" s="55">
        <f>pro[[#This Row],[Revenue]]+pro[[#This Row],[AdminExp]]</f>
        <v>-137305.88800000001</v>
      </c>
      <c r="K8985" s="83">
        <f>pro[[#This Row],[Profit]]/pro[[#This Row],[Revenue]]</f>
        <v>-4.8108115778410419</v>
      </c>
      <c r="L8985" s="56">
        <f t="shared" si="140"/>
        <v>9</v>
      </c>
      <c r="M8985" s="82" t="str">
        <f>"Q"&amp;" "&amp;VLOOKUP(pro[[#This Row],[Period]],Mapping!A:B,2,0)</f>
        <v>Q 3</v>
      </c>
      <c r="N8985"/>
    </row>
    <row r="8986" spans="1:14" ht="14.25" x14ac:dyDescent="0.2">
      <c r="A8986" s="42" t="s">
        <v>31</v>
      </c>
      <c r="B8986" s="44" t="s">
        <v>13</v>
      </c>
      <c r="C8986" s="44" t="s">
        <v>59</v>
      </c>
      <c r="D8986" s="43">
        <v>26565.756000000001</v>
      </c>
      <c r="E8986" s="43">
        <v>-9471.6999999999989</v>
      </c>
      <c r="F8986" s="45">
        <v>-65310</v>
      </c>
      <c r="G8986" s="45">
        <v>-100660</v>
      </c>
      <c r="H8986" s="45">
        <v>-13090</v>
      </c>
      <c r="I8986" s="55">
        <f>pro[[#This Row],[Admin expenses 3]]+pro[[#This Row],[Admin expenses 2]]+pro[[#This Row],[Admin expenses 1]]+pro[[#This Row],[COGS]]</f>
        <v>-188531.7</v>
      </c>
      <c r="J8986" s="55">
        <f>pro[[#This Row],[Revenue]]+pro[[#This Row],[AdminExp]]</f>
        <v>-161965.94400000002</v>
      </c>
      <c r="K8986" s="83">
        <f>pro[[#This Row],[Profit]]/pro[[#This Row],[Revenue]]</f>
        <v>-6.096794083330435</v>
      </c>
      <c r="L8986" s="56">
        <f t="shared" si="140"/>
        <v>9</v>
      </c>
      <c r="M8986" s="82" t="str">
        <f>"Q"&amp;" "&amp;VLOOKUP(pro[[#This Row],[Period]],Mapping!A:B,2,0)</f>
        <v>Q 3</v>
      </c>
      <c r="N8986"/>
    </row>
    <row r="8987" spans="1:14" ht="14.25" x14ac:dyDescent="0.2">
      <c r="A8987" s="42" t="s">
        <v>31</v>
      </c>
      <c r="B8987" s="44" t="s">
        <v>13</v>
      </c>
      <c r="C8987" s="44" t="s">
        <v>60</v>
      </c>
      <c r="D8987" s="43">
        <v>50659.279999999992</v>
      </c>
      <c r="E8987" s="43">
        <v>-55988.610999999997</v>
      </c>
      <c r="F8987" s="45">
        <v>-30340</v>
      </c>
      <c r="G8987" s="45">
        <v>-38360</v>
      </c>
      <c r="H8987" s="45">
        <v>-25280</v>
      </c>
      <c r="I8987" s="55">
        <f>pro[[#This Row],[Admin expenses 3]]+pro[[#This Row],[Admin expenses 2]]+pro[[#This Row],[Admin expenses 1]]+pro[[#This Row],[COGS]]</f>
        <v>-149968.611</v>
      </c>
      <c r="J8987" s="55">
        <f>pro[[#This Row],[Revenue]]+pro[[#This Row],[AdminExp]]</f>
        <v>-99309.331000000006</v>
      </c>
      <c r="K8987" s="83">
        <f>pro[[#This Row],[Profit]]/pro[[#This Row],[Revenue]]</f>
        <v>-1.9603383822273042</v>
      </c>
      <c r="L8987" s="56">
        <f t="shared" si="140"/>
        <v>9</v>
      </c>
      <c r="M8987" s="82" t="str">
        <f>"Q"&amp;" "&amp;VLOOKUP(pro[[#This Row],[Period]],Mapping!A:B,2,0)</f>
        <v>Q 3</v>
      </c>
      <c r="N8987"/>
    </row>
    <row r="8988" spans="1:14" ht="14.25" x14ac:dyDescent="0.2">
      <c r="A8988" s="42" t="s">
        <v>31</v>
      </c>
      <c r="B8988" s="44" t="s">
        <v>13</v>
      </c>
      <c r="C8988" s="44" t="s">
        <v>57</v>
      </c>
      <c r="D8988" s="43">
        <v>651337.03599999996</v>
      </c>
      <c r="E8988" s="43">
        <v>-659735.88799999992</v>
      </c>
      <c r="F8988" s="45">
        <v>-45120</v>
      </c>
      <c r="G8988" s="45">
        <v>-24910</v>
      </c>
      <c r="H8988" s="45">
        <v>-78910</v>
      </c>
      <c r="I8988" s="55">
        <f>pro[[#This Row],[Admin expenses 3]]+pro[[#This Row],[Admin expenses 2]]+pro[[#This Row],[Admin expenses 1]]+pro[[#This Row],[COGS]]</f>
        <v>-808675.88799999992</v>
      </c>
      <c r="J8988" s="55">
        <f>pro[[#This Row],[Revenue]]+pro[[#This Row],[AdminExp]]</f>
        <v>-157338.85199999996</v>
      </c>
      <c r="K8988" s="83">
        <f>pro[[#This Row],[Profit]]/pro[[#This Row],[Revenue]]</f>
        <v>-0.24156288266095152</v>
      </c>
      <c r="L8988" s="56">
        <f t="shared" si="140"/>
        <v>9</v>
      </c>
      <c r="M8988" s="82" t="str">
        <f>"Q"&amp;" "&amp;VLOOKUP(pro[[#This Row],[Period]],Mapping!A:B,2,0)</f>
        <v>Q 3</v>
      </c>
      <c r="N8988"/>
    </row>
    <row r="8989" spans="1:14" ht="14.25" x14ac:dyDescent="0.2">
      <c r="A8989" s="42" t="s">
        <v>31</v>
      </c>
      <c r="B8989" s="44" t="s">
        <v>13</v>
      </c>
      <c r="C8989" s="44" t="s">
        <v>57</v>
      </c>
      <c r="D8989" s="43">
        <v>26389.768999999997</v>
      </c>
      <c r="E8989" s="43">
        <v>-1038.7160000000001</v>
      </c>
      <c r="F8989" s="45">
        <v>-87460</v>
      </c>
      <c r="G8989" s="45">
        <v>-64050</v>
      </c>
      <c r="H8989" s="45">
        <v>-37050</v>
      </c>
      <c r="I8989" s="55">
        <f>pro[[#This Row],[Admin expenses 3]]+pro[[#This Row],[Admin expenses 2]]+pro[[#This Row],[Admin expenses 1]]+pro[[#This Row],[COGS]]</f>
        <v>-189598.71599999999</v>
      </c>
      <c r="J8989" s="55">
        <f>pro[[#This Row],[Revenue]]+pro[[#This Row],[AdminExp]]</f>
        <v>-163208.94699999999</v>
      </c>
      <c r="K8989" s="83">
        <f>pro[[#This Row],[Profit]]/pro[[#This Row],[Revenue]]</f>
        <v>-6.1845538322067162</v>
      </c>
      <c r="L8989" s="56">
        <f t="shared" si="140"/>
        <v>9</v>
      </c>
      <c r="M8989" s="82" t="str">
        <f>"Q"&amp;" "&amp;VLOOKUP(pro[[#This Row],[Period]],Mapping!A:B,2,0)</f>
        <v>Q 3</v>
      </c>
      <c r="N8989"/>
    </row>
    <row r="8990" spans="1:14" ht="14.25" x14ac:dyDescent="0.2">
      <c r="A8990" s="42" t="s">
        <v>31</v>
      </c>
      <c r="B8990" s="44" t="s">
        <v>13</v>
      </c>
      <c r="C8990" s="44" t="s">
        <v>58</v>
      </c>
      <c r="D8990" s="43">
        <v>984441.22</v>
      </c>
      <c r="E8990" s="43">
        <v>-26441.071999999996</v>
      </c>
      <c r="F8990" s="45">
        <v>-56860</v>
      </c>
      <c r="G8990" s="45">
        <v>-13350</v>
      </c>
      <c r="H8990" s="45">
        <v>-25850</v>
      </c>
      <c r="I8990" s="55">
        <f>pro[[#This Row],[Admin expenses 3]]+pro[[#This Row],[Admin expenses 2]]+pro[[#This Row],[Admin expenses 1]]+pro[[#This Row],[COGS]]</f>
        <v>-122501.072</v>
      </c>
      <c r="J8990" s="55">
        <f>pro[[#This Row],[Revenue]]+pro[[#This Row],[AdminExp]]</f>
        <v>861940.14799999993</v>
      </c>
      <c r="K8990" s="83">
        <f>pro[[#This Row],[Profit]]/pro[[#This Row],[Revenue]]</f>
        <v>0.87556283756586295</v>
      </c>
      <c r="L8990" s="56">
        <f t="shared" si="140"/>
        <v>9</v>
      </c>
      <c r="M8990" s="82" t="str">
        <f>"Q"&amp;" "&amp;VLOOKUP(pro[[#This Row],[Period]],Mapping!A:B,2,0)</f>
        <v>Q 3</v>
      </c>
      <c r="N8990"/>
    </row>
    <row r="8991" spans="1:14" ht="14.25" x14ac:dyDescent="0.2">
      <c r="A8991" s="42" t="s">
        <v>31</v>
      </c>
      <c r="B8991" s="44" t="s">
        <v>13</v>
      </c>
      <c r="C8991" s="44" t="s">
        <v>59</v>
      </c>
      <c r="D8991" s="43">
        <v>-17759.734999999997</v>
      </c>
      <c r="E8991" s="43">
        <v>2018.1979999999999</v>
      </c>
      <c r="F8991" s="45">
        <v>-32570</v>
      </c>
      <c r="G8991" s="45">
        <v>-26770</v>
      </c>
      <c r="H8991" s="45">
        <v>-103500</v>
      </c>
      <c r="I8991" s="55">
        <f>pro[[#This Row],[Admin expenses 3]]+pro[[#This Row],[Admin expenses 2]]+pro[[#This Row],[Admin expenses 1]]+pro[[#This Row],[COGS]]</f>
        <v>-160821.802</v>
      </c>
      <c r="J8991" s="55">
        <f>pro[[#This Row],[Revenue]]+pro[[#This Row],[AdminExp]]</f>
        <v>-178581.53699999998</v>
      </c>
      <c r="K8991" s="83">
        <f>pro[[#This Row],[Profit]]/pro[[#This Row],[Revenue]]</f>
        <v>10.05541676156767</v>
      </c>
      <c r="L8991" s="56">
        <f t="shared" si="140"/>
        <v>9</v>
      </c>
      <c r="M8991" s="82" t="str">
        <f>"Q"&amp;" "&amp;VLOOKUP(pro[[#This Row],[Period]],Mapping!A:B,2,0)</f>
        <v>Q 3</v>
      </c>
      <c r="N8991"/>
    </row>
    <row r="8992" spans="1:14" ht="14.25" x14ac:dyDescent="0.2">
      <c r="A8992" s="42" t="s">
        <v>31</v>
      </c>
      <c r="B8992" s="44" t="s">
        <v>13</v>
      </c>
      <c r="C8992" s="44" t="s">
        <v>57</v>
      </c>
      <c r="D8992" s="43">
        <v>867414.85600000003</v>
      </c>
      <c r="E8992" s="43">
        <v>-37757.397999999994</v>
      </c>
      <c r="F8992" s="45">
        <v>-32790</v>
      </c>
      <c r="G8992" s="45">
        <v>-84460</v>
      </c>
      <c r="H8992" s="45">
        <v>-26410</v>
      </c>
      <c r="I8992" s="55">
        <f>pro[[#This Row],[Admin expenses 3]]+pro[[#This Row],[Admin expenses 2]]+pro[[#This Row],[Admin expenses 1]]+pro[[#This Row],[COGS]]</f>
        <v>-181417.39799999999</v>
      </c>
      <c r="J8992" s="55">
        <f>pro[[#This Row],[Revenue]]+pro[[#This Row],[AdminExp]]</f>
        <v>685997.4580000001</v>
      </c>
      <c r="K8992" s="83">
        <f>pro[[#This Row],[Profit]]/pro[[#This Row],[Revenue]]</f>
        <v>0.79085278889897181</v>
      </c>
      <c r="L8992" s="56">
        <f t="shared" si="140"/>
        <v>9</v>
      </c>
      <c r="M8992" s="82" t="str">
        <f>"Q"&amp;" "&amp;VLOOKUP(pro[[#This Row],[Period]],Mapping!A:B,2,0)</f>
        <v>Q 3</v>
      </c>
      <c r="N8992"/>
    </row>
    <row r="8993" spans="1:14" ht="14.25" x14ac:dyDescent="0.2">
      <c r="A8993" s="42" t="s">
        <v>31</v>
      </c>
      <c r="B8993" s="44" t="s">
        <v>13</v>
      </c>
      <c r="C8993" s="44" t="s">
        <v>58</v>
      </c>
      <c r="D8993" s="43">
        <v>-18970.846999999998</v>
      </c>
      <c r="E8993" s="43">
        <v>1452.7169999999999</v>
      </c>
      <c r="F8993" s="45">
        <v>-59420</v>
      </c>
      <c r="G8993" s="45">
        <v>-108160</v>
      </c>
      <c r="H8993" s="45">
        <v>-68820</v>
      </c>
      <c r="I8993" s="55">
        <f>pro[[#This Row],[Admin expenses 3]]+pro[[#This Row],[Admin expenses 2]]+pro[[#This Row],[Admin expenses 1]]+pro[[#This Row],[COGS]]</f>
        <v>-234947.283</v>
      </c>
      <c r="J8993" s="55">
        <f>pro[[#This Row],[Revenue]]+pro[[#This Row],[AdminExp]]</f>
        <v>-253918.13</v>
      </c>
      <c r="K8993" s="83">
        <f>pro[[#This Row],[Profit]]/pro[[#This Row],[Revenue]]</f>
        <v>13.384649088150889</v>
      </c>
      <c r="L8993" s="56">
        <f t="shared" si="140"/>
        <v>9</v>
      </c>
      <c r="M8993" s="82" t="str">
        <f>"Q"&amp;" "&amp;VLOOKUP(pro[[#This Row],[Period]],Mapping!A:B,2,0)</f>
        <v>Q 3</v>
      </c>
      <c r="N8993"/>
    </row>
    <row r="8994" spans="1:14" ht="14.25" x14ac:dyDescent="0.2">
      <c r="A8994" s="42" t="s">
        <v>31</v>
      </c>
      <c r="B8994" s="44" t="s">
        <v>13</v>
      </c>
      <c r="C8994" s="44" t="s">
        <v>59</v>
      </c>
      <c r="D8994" s="43">
        <v>-12347.432999999999</v>
      </c>
      <c r="E8994" s="43">
        <v>1154.6779999999999</v>
      </c>
      <c r="F8994" s="45">
        <v>-27870</v>
      </c>
      <c r="G8994" s="45">
        <v>-102120</v>
      </c>
      <c r="H8994" s="45">
        <v>-46040</v>
      </c>
      <c r="I8994" s="55">
        <f>pro[[#This Row],[Admin expenses 3]]+pro[[#This Row],[Admin expenses 2]]+pro[[#This Row],[Admin expenses 1]]+pro[[#This Row],[COGS]]</f>
        <v>-174875.32199999999</v>
      </c>
      <c r="J8994" s="55">
        <f>pro[[#This Row],[Revenue]]+pro[[#This Row],[AdminExp]]</f>
        <v>-187222.75499999998</v>
      </c>
      <c r="K8994" s="83">
        <f>pro[[#This Row],[Profit]]/pro[[#This Row],[Revenue]]</f>
        <v>15.162888917882769</v>
      </c>
      <c r="L8994" s="56">
        <f t="shared" si="140"/>
        <v>9</v>
      </c>
      <c r="M8994" s="82" t="str">
        <f>"Q"&amp;" "&amp;VLOOKUP(pro[[#This Row],[Period]],Mapping!A:B,2,0)</f>
        <v>Q 3</v>
      </c>
      <c r="N8994"/>
    </row>
    <row r="8995" spans="1:14" ht="14.25" x14ac:dyDescent="0.2">
      <c r="A8995" s="42" t="s">
        <v>31</v>
      </c>
      <c r="B8995" s="44" t="s">
        <v>13</v>
      </c>
      <c r="C8995" s="44" t="s">
        <v>57</v>
      </c>
      <c r="D8995" s="43">
        <v>92535.478000000003</v>
      </c>
      <c r="E8995" s="43">
        <v>-7585.5079999999998</v>
      </c>
      <c r="F8995" s="45">
        <v>-83650</v>
      </c>
      <c r="G8995" s="45">
        <v>-20290</v>
      </c>
      <c r="H8995" s="45">
        <v>-19240</v>
      </c>
      <c r="I8995" s="55">
        <f>pro[[#This Row],[Admin expenses 3]]+pro[[#This Row],[Admin expenses 2]]+pro[[#This Row],[Admin expenses 1]]+pro[[#This Row],[COGS]]</f>
        <v>-130765.508</v>
      </c>
      <c r="J8995" s="55">
        <f>pro[[#This Row],[Revenue]]+pro[[#This Row],[AdminExp]]</f>
        <v>-38230.03</v>
      </c>
      <c r="K8995" s="83">
        <f>pro[[#This Row],[Profit]]/pro[[#This Row],[Revenue]]</f>
        <v>-0.41313916377024601</v>
      </c>
      <c r="L8995" s="56">
        <f t="shared" si="140"/>
        <v>9</v>
      </c>
      <c r="M8995" s="82" t="str">
        <f>"Q"&amp;" "&amp;VLOOKUP(pro[[#This Row],[Period]],Mapping!A:B,2,0)</f>
        <v>Q 3</v>
      </c>
      <c r="N8995"/>
    </row>
    <row r="8996" spans="1:14" ht="14.25" x14ac:dyDescent="0.2">
      <c r="A8996" s="42" t="s">
        <v>31</v>
      </c>
      <c r="B8996" s="44" t="s">
        <v>13</v>
      </c>
      <c r="C8996" s="44" t="s">
        <v>58</v>
      </c>
      <c r="D8996" s="43">
        <v>-275171.37899999996</v>
      </c>
      <c r="E8996" s="43">
        <v>19451.354999999996</v>
      </c>
      <c r="F8996" s="45">
        <v>-31510</v>
      </c>
      <c r="G8996" s="45">
        <v>-35700</v>
      </c>
      <c r="H8996" s="45">
        <v>-48900</v>
      </c>
      <c r="I8996" s="55">
        <f>pro[[#This Row],[Admin expenses 3]]+pro[[#This Row],[Admin expenses 2]]+pro[[#This Row],[Admin expenses 1]]+pro[[#This Row],[COGS]]</f>
        <v>-96658.645000000004</v>
      </c>
      <c r="J8996" s="55">
        <f>pro[[#This Row],[Revenue]]+pro[[#This Row],[AdminExp]]</f>
        <v>-371830.02399999998</v>
      </c>
      <c r="K8996" s="83">
        <f>pro[[#This Row],[Profit]]/pro[[#This Row],[Revenue]]</f>
        <v>1.3512670734553394</v>
      </c>
      <c r="L8996" s="56">
        <f t="shared" si="140"/>
        <v>9</v>
      </c>
      <c r="M8996" s="82" t="str">
        <f>"Q"&amp;" "&amp;VLOOKUP(pro[[#This Row],[Period]],Mapping!A:B,2,0)</f>
        <v>Q 3</v>
      </c>
      <c r="N8996"/>
    </row>
    <row r="8997" spans="1:14" ht="14.25" x14ac:dyDescent="0.2">
      <c r="A8997" s="42" t="s">
        <v>31</v>
      </c>
      <c r="B8997" s="44" t="s">
        <v>13</v>
      </c>
      <c r="C8997" s="44" t="s">
        <v>59</v>
      </c>
      <c r="D8997" s="43">
        <v>103852.06999999999</v>
      </c>
      <c r="E8997" s="43">
        <v>-16947.888999999999</v>
      </c>
      <c r="F8997" s="45">
        <v>-53370</v>
      </c>
      <c r="G8997" s="45">
        <v>-34230</v>
      </c>
      <c r="H8997" s="45">
        <v>-86930</v>
      </c>
      <c r="I8997" s="55">
        <f>pro[[#This Row],[Admin expenses 3]]+pro[[#This Row],[Admin expenses 2]]+pro[[#This Row],[Admin expenses 1]]+pro[[#This Row],[COGS]]</f>
        <v>-191477.889</v>
      </c>
      <c r="J8997" s="55">
        <f>pro[[#This Row],[Revenue]]+pro[[#This Row],[AdminExp]]</f>
        <v>-87625.819000000003</v>
      </c>
      <c r="K8997" s="83">
        <f>pro[[#This Row],[Profit]]/pro[[#This Row],[Revenue]]</f>
        <v>-0.84375611386465388</v>
      </c>
      <c r="L8997" s="56">
        <f t="shared" si="140"/>
        <v>9</v>
      </c>
      <c r="M8997" s="82" t="str">
        <f>"Q"&amp;" "&amp;VLOOKUP(pro[[#This Row],[Period]],Mapping!A:B,2,0)</f>
        <v>Q 3</v>
      </c>
      <c r="N8997"/>
    </row>
    <row r="8998" spans="1:14" ht="14.25" x14ac:dyDescent="0.2">
      <c r="A8998" s="42" t="s">
        <v>31</v>
      </c>
      <c r="B8998" s="44" t="s">
        <v>13</v>
      </c>
      <c r="C8998" s="44" t="s">
        <v>57</v>
      </c>
      <c r="D8998" s="43">
        <v>93631.957999999999</v>
      </c>
      <c r="E8998" s="43">
        <v>-5441.4780000000001</v>
      </c>
      <c r="F8998" s="45">
        <v>-57850</v>
      </c>
      <c r="G8998" s="45">
        <v>-28890</v>
      </c>
      <c r="H8998" s="45">
        <v>-14560</v>
      </c>
      <c r="I8998" s="55">
        <f>pro[[#This Row],[Admin expenses 3]]+pro[[#This Row],[Admin expenses 2]]+pro[[#This Row],[Admin expenses 1]]+pro[[#This Row],[COGS]]</f>
        <v>-106741.478</v>
      </c>
      <c r="J8998" s="55">
        <f>pro[[#This Row],[Revenue]]+pro[[#This Row],[AdminExp]]</f>
        <v>-13109.520000000004</v>
      </c>
      <c r="K8998" s="83">
        <f>pro[[#This Row],[Profit]]/pro[[#This Row],[Revenue]]</f>
        <v>-0.14001117011779252</v>
      </c>
      <c r="L8998" s="56">
        <f t="shared" si="140"/>
        <v>9</v>
      </c>
      <c r="M8998" s="82" t="str">
        <f>"Q"&amp;" "&amp;VLOOKUP(pro[[#This Row],[Period]],Mapping!A:B,2,0)</f>
        <v>Q 3</v>
      </c>
      <c r="N8998"/>
    </row>
    <row r="8999" spans="1:14" ht="14.25" x14ac:dyDescent="0.2">
      <c r="A8999" s="42" t="s">
        <v>31</v>
      </c>
      <c r="B8999" s="44" t="s">
        <v>13</v>
      </c>
      <c r="C8999" s="44" t="s">
        <v>57</v>
      </c>
      <c r="D8999" s="43">
        <v>120252.60799999999</v>
      </c>
      <c r="E8999" s="43">
        <v>-207933.64899999995</v>
      </c>
      <c r="F8999" s="45">
        <v>-81440</v>
      </c>
      <c r="G8999" s="45">
        <v>-14180</v>
      </c>
      <c r="H8999" s="45">
        <v>-95680</v>
      </c>
      <c r="I8999" s="55">
        <f>pro[[#This Row],[Admin expenses 3]]+pro[[#This Row],[Admin expenses 2]]+pro[[#This Row],[Admin expenses 1]]+pro[[#This Row],[COGS]]</f>
        <v>-399233.64899999998</v>
      </c>
      <c r="J8999" s="55">
        <f>pro[[#This Row],[Revenue]]+pro[[#This Row],[AdminExp]]</f>
        <v>-278981.04099999997</v>
      </c>
      <c r="K8999" s="83">
        <f>pro[[#This Row],[Profit]]/pro[[#This Row],[Revenue]]</f>
        <v>-2.3199583413608793</v>
      </c>
      <c r="L8999" s="56">
        <f t="shared" si="140"/>
        <v>9</v>
      </c>
      <c r="M8999" s="82" t="str">
        <f>"Q"&amp;" "&amp;VLOOKUP(pro[[#This Row],[Period]],Mapping!A:B,2,0)</f>
        <v>Q 3</v>
      </c>
      <c r="N8999"/>
    </row>
    <row r="9000" spans="1:14" ht="14.25" x14ac:dyDescent="0.2">
      <c r="A9000" s="42" t="s">
        <v>31</v>
      </c>
      <c r="B9000" s="44" t="s">
        <v>13</v>
      </c>
      <c r="C9000" s="44" t="s">
        <v>57</v>
      </c>
      <c r="D9000" s="43">
        <v>121126.74699999999</v>
      </c>
      <c r="E9000" s="43">
        <v>-207964.38599999997</v>
      </c>
      <c r="F9000" s="45">
        <v>-80360</v>
      </c>
      <c r="G9000" s="45">
        <v>-14970</v>
      </c>
      <c r="H9000" s="45">
        <v>-29690</v>
      </c>
      <c r="I9000" s="55">
        <f>pro[[#This Row],[Admin expenses 3]]+pro[[#This Row],[Admin expenses 2]]+pro[[#This Row],[Admin expenses 1]]+pro[[#This Row],[COGS]]</f>
        <v>-332984.38599999994</v>
      </c>
      <c r="J9000" s="55">
        <f>pro[[#This Row],[Revenue]]+pro[[#This Row],[AdminExp]]</f>
        <v>-211857.63899999997</v>
      </c>
      <c r="K9000" s="83">
        <f>pro[[#This Row],[Profit]]/pro[[#This Row],[Revenue]]</f>
        <v>-1.7490574480630607</v>
      </c>
      <c r="L9000" s="56">
        <f t="shared" si="140"/>
        <v>9</v>
      </c>
      <c r="M9000" s="82" t="str">
        <f>"Q"&amp;" "&amp;VLOOKUP(pro[[#This Row],[Period]],Mapping!A:B,2,0)</f>
        <v>Q 3</v>
      </c>
      <c r="N9000"/>
    </row>
    <row r="9001" spans="1:14" ht="14.25" x14ac:dyDescent="0.2">
      <c r="A9001" s="42" t="s">
        <v>31</v>
      </c>
      <c r="B9001" s="44" t="s">
        <v>13</v>
      </c>
      <c r="C9001" s="44" t="s">
        <v>57</v>
      </c>
      <c r="D9001" s="43">
        <v>241772.05499999999</v>
      </c>
      <c r="E9001" s="43">
        <v>-416069.80099999992</v>
      </c>
      <c r="F9001" s="45">
        <v>-99980</v>
      </c>
      <c r="G9001" s="45">
        <v>-37310</v>
      </c>
      <c r="H9001" s="45">
        <v>-87250</v>
      </c>
      <c r="I9001" s="55">
        <f>pro[[#This Row],[Admin expenses 3]]+pro[[#This Row],[Admin expenses 2]]+pro[[#This Row],[Admin expenses 1]]+pro[[#This Row],[COGS]]</f>
        <v>-640609.80099999998</v>
      </c>
      <c r="J9001" s="55">
        <f>pro[[#This Row],[Revenue]]+pro[[#This Row],[AdminExp]]</f>
        <v>-398837.74599999998</v>
      </c>
      <c r="K9001" s="83">
        <f>pro[[#This Row],[Profit]]/pro[[#This Row],[Revenue]]</f>
        <v>-1.6496436943467268</v>
      </c>
      <c r="L9001" s="56">
        <f t="shared" si="140"/>
        <v>9</v>
      </c>
      <c r="M9001" s="82" t="str">
        <f>"Q"&amp;" "&amp;VLOOKUP(pro[[#This Row],[Period]],Mapping!A:B,2,0)</f>
        <v>Q 3</v>
      </c>
      <c r="N9001"/>
    </row>
    <row r="9002" spans="1:14" ht="14.25" x14ac:dyDescent="0.2">
      <c r="A9002" s="42" t="s">
        <v>31</v>
      </c>
      <c r="B9002" s="44" t="s">
        <v>13</v>
      </c>
      <c r="C9002" s="44" t="s">
        <v>57</v>
      </c>
      <c r="D9002" s="43">
        <v>121925.454</v>
      </c>
      <c r="E9002" s="43">
        <v>-208473.30699999994</v>
      </c>
      <c r="F9002" s="45">
        <v>-36500</v>
      </c>
      <c r="G9002" s="45">
        <v>-48450</v>
      </c>
      <c r="H9002" s="45">
        <v>-90720</v>
      </c>
      <c r="I9002" s="55">
        <f>pro[[#This Row],[Admin expenses 3]]+pro[[#This Row],[Admin expenses 2]]+pro[[#This Row],[Admin expenses 1]]+pro[[#This Row],[COGS]]</f>
        <v>-384143.30699999991</v>
      </c>
      <c r="J9002" s="55">
        <f>pro[[#This Row],[Revenue]]+pro[[#This Row],[AdminExp]]</f>
        <v>-262217.85299999989</v>
      </c>
      <c r="K9002" s="83">
        <f>pro[[#This Row],[Profit]]/pro[[#This Row],[Revenue]]</f>
        <v>-2.1506407759613499</v>
      </c>
      <c r="L9002" s="56">
        <f t="shared" si="140"/>
        <v>9</v>
      </c>
      <c r="M9002" s="82" t="str">
        <f>"Q"&amp;" "&amp;VLOOKUP(pro[[#This Row],[Period]],Mapping!A:B,2,0)</f>
        <v>Q 3</v>
      </c>
      <c r="N9002"/>
    </row>
    <row r="9003" spans="1:14" ht="14.25" x14ac:dyDescent="0.2">
      <c r="A9003" s="42" t="s">
        <v>31</v>
      </c>
      <c r="B9003" s="44" t="s">
        <v>13</v>
      </c>
      <c r="C9003" s="44" t="s">
        <v>57</v>
      </c>
      <c r="D9003" s="43">
        <v>2945.8519999999994</v>
      </c>
      <c r="E9003" s="43">
        <v>-13156.492999999999</v>
      </c>
      <c r="F9003" s="45">
        <v>-76070</v>
      </c>
      <c r="G9003" s="45">
        <v>-41730</v>
      </c>
      <c r="H9003" s="45">
        <v>-60840</v>
      </c>
      <c r="I9003" s="55">
        <f>pro[[#This Row],[Admin expenses 3]]+pro[[#This Row],[Admin expenses 2]]+pro[[#This Row],[Admin expenses 1]]+pro[[#This Row],[COGS]]</f>
        <v>-191796.49299999999</v>
      </c>
      <c r="J9003" s="55">
        <f>pro[[#This Row],[Revenue]]+pro[[#This Row],[AdminExp]]</f>
        <v>-188850.64099999997</v>
      </c>
      <c r="K9003" s="83">
        <f>pro[[#This Row],[Profit]]/pro[[#This Row],[Revenue]]</f>
        <v>-64.107307834881055</v>
      </c>
      <c r="L9003" s="56">
        <f t="shared" si="140"/>
        <v>9</v>
      </c>
      <c r="M9003" s="82" t="str">
        <f>"Q"&amp;" "&amp;VLOOKUP(pro[[#This Row],[Period]],Mapping!A:B,2,0)</f>
        <v>Q 3</v>
      </c>
      <c r="N9003"/>
    </row>
    <row r="9004" spans="1:14" ht="14.25" x14ac:dyDescent="0.2">
      <c r="A9004" s="42" t="s">
        <v>31</v>
      </c>
      <c r="B9004" s="44" t="s">
        <v>13</v>
      </c>
      <c r="C9004" s="44" t="s">
        <v>57</v>
      </c>
      <c r="D9004" s="43">
        <v>5207.0269999999991</v>
      </c>
      <c r="E9004" s="43">
        <v>-7958.2160000000003</v>
      </c>
      <c r="F9004" s="45">
        <v>-29270</v>
      </c>
      <c r="G9004" s="45">
        <v>-62170</v>
      </c>
      <c r="H9004" s="45">
        <v>-73440</v>
      </c>
      <c r="I9004" s="55">
        <f>pro[[#This Row],[Admin expenses 3]]+pro[[#This Row],[Admin expenses 2]]+pro[[#This Row],[Admin expenses 1]]+pro[[#This Row],[COGS]]</f>
        <v>-172838.21600000001</v>
      </c>
      <c r="J9004" s="55">
        <f>pro[[#This Row],[Revenue]]+pro[[#This Row],[AdminExp]]</f>
        <v>-167631.18900000001</v>
      </c>
      <c r="K9004" s="83">
        <f>pro[[#This Row],[Profit]]/pro[[#This Row],[Revenue]]</f>
        <v>-32.193262873420871</v>
      </c>
      <c r="L9004" s="56">
        <f t="shared" si="140"/>
        <v>9</v>
      </c>
      <c r="M9004" s="82" t="str">
        <f>"Q"&amp;" "&amp;VLOOKUP(pro[[#This Row],[Period]],Mapping!A:B,2,0)</f>
        <v>Q 3</v>
      </c>
      <c r="N9004"/>
    </row>
    <row r="9005" spans="1:14" ht="14.25" x14ac:dyDescent="0.2">
      <c r="A9005" s="42" t="s">
        <v>31</v>
      </c>
      <c r="B9005" s="44" t="s">
        <v>13</v>
      </c>
      <c r="C9005" s="44" t="s">
        <v>57</v>
      </c>
      <c r="D9005" s="43">
        <v>24935.812999999995</v>
      </c>
      <c r="E9005" s="43">
        <v>-4466.3499999999995</v>
      </c>
      <c r="F9005" s="45">
        <v>-42750</v>
      </c>
      <c r="G9005" s="45">
        <v>-101830</v>
      </c>
      <c r="H9005" s="45">
        <v>-51120</v>
      </c>
      <c r="I9005" s="55">
        <f>pro[[#This Row],[Admin expenses 3]]+pro[[#This Row],[Admin expenses 2]]+pro[[#This Row],[Admin expenses 1]]+pro[[#This Row],[COGS]]</f>
        <v>-200166.35</v>
      </c>
      <c r="J9005" s="55">
        <f>pro[[#This Row],[Revenue]]+pro[[#This Row],[AdminExp]]</f>
        <v>-175230.53700000001</v>
      </c>
      <c r="K9005" s="83">
        <f>pro[[#This Row],[Profit]]/pro[[#This Row],[Revenue]]</f>
        <v>-7.0272638393622877</v>
      </c>
      <c r="L9005" s="56">
        <f t="shared" si="140"/>
        <v>9</v>
      </c>
      <c r="M9005" s="82" t="str">
        <f>"Q"&amp;" "&amp;VLOOKUP(pro[[#This Row],[Period]],Mapping!A:B,2,0)</f>
        <v>Q 3</v>
      </c>
      <c r="N9005"/>
    </row>
    <row r="9006" spans="1:14" ht="14.25" x14ac:dyDescent="0.2">
      <c r="A9006" s="42" t="s">
        <v>31</v>
      </c>
      <c r="B9006" s="44" t="s">
        <v>13</v>
      </c>
      <c r="C9006" s="44" t="s">
        <v>57</v>
      </c>
      <c r="D9006" s="43">
        <v>14826.181999999997</v>
      </c>
      <c r="E9006" s="43">
        <v>-10290.98</v>
      </c>
      <c r="F9006" s="45">
        <v>-24230</v>
      </c>
      <c r="G9006" s="45">
        <v>-43880</v>
      </c>
      <c r="H9006" s="45">
        <v>-85210</v>
      </c>
      <c r="I9006" s="55">
        <f>pro[[#This Row],[Admin expenses 3]]+pro[[#This Row],[Admin expenses 2]]+pro[[#This Row],[Admin expenses 1]]+pro[[#This Row],[COGS]]</f>
        <v>-163610.98000000001</v>
      </c>
      <c r="J9006" s="55">
        <f>pro[[#This Row],[Revenue]]+pro[[#This Row],[AdminExp]]</f>
        <v>-148784.79800000001</v>
      </c>
      <c r="K9006" s="83">
        <f>pro[[#This Row],[Profit]]/pro[[#This Row],[Revenue]]</f>
        <v>-10.03527394982741</v>
      </c>
      <c r="L9006" s="56">
        <f t="shared" si="140"/>
        <v>9</v>
      </c>
      <c r="M9006" s="82" t="str">
        <f>"Q"&amp;" "&amp;VLOOKUP(pro[[#This Row],[Period]],Mapping!A:B,2,0)</f>
        <v>Q 3</v>
      </c>
      <c r="N9006"/>
    </row>
    <row r="9007" spans="1:14" ht="14.25" x14ac:dyDescent="0.2">
      <c r="A9007" s="42" t="s">
        <v>31</v>
      </c>
      <c r="B9007" s="44" t="s">
        <v>13</v>
      </c>
      <c r="C9007" s="44" t="s">
        <v>57</v>
      </c>
      <c r="D9007" s="43">
        <v>18253.794999999998</v>
      </c>
      <c r="E9007" s="43">
        <v>-12592.489</v>
      </c>
      <c r="F9007" s="45">
        <v>-103330</v>
      </c>
      <c r="G9007" s="45">
        <v>-79430</v>
      </c>
      <c r="H9007" s="45">
        <v>-62490</v>
      </c>
      <c r="I9007" s="55">
        <f>pro[[#This Row],[Admin expenses 3]]+pro[[#This Row],[Admin expenses 2]]+pro[[#This Row],[Admin expenses 1]]+pro[[#This Row],[COGS]]</f>
        <v>-257842.489</v>
      </c>
      <c r="J9007" s="55">
        <f>pro[[#This Row],[Revenue]]+pro[[#This Row],[AdminExp]]</f>
        <v>-239588.69400000002</v>
      </c>
      <c r="K9007" s="83">
        <f>pro[[#This Row],[Profit]]/pro[[#This Row],[Revenue]]</f>
        <v>-13.125418248643641</v>
      </c>
      <c r="L9007" s="56">
        <f t="shared" si="140"/>
        <v>9</v>
      </c>
      <c r="M9007" s="82" t="str">
        <f>"Q"&amp;" "&amp;VLOOKUP(pro[[#This Row],[Period]],Mapping!A:B,2,0)</f>
        <v>Q 3</v>
      </c>
      <c r="N9007"/>
    </row>
    <row r="9008" spans="1:14" ht="14.25" x14ac:dyDescent="0.2">
      <c r="A9008" s="42" t="s">
        <v>31</v>
      </c>
      <c r="B9008" s="44" t="s">
        <v>13</v>
      </c>
      <c r="C9008" s="44" t="s">
        <v>57</v>
      </c>
      <c r="D9008" s="43">
        <v>185265.98299999998</v>
      </c>
      <c r="E9008" s="43">
        <v>-169728.04800000001</v>
      </c>
      <c r="F9008" s="45">
        <v>-64160</v>
      </c>
      <c r="G9008" s="45">
        <v>-51910</v>
      </c>
      <c r="H9008" s="45">
        <v>-95260</v>
      </c>
      <c r="I9008" s="55">
        <f>pro[[#This Row],[Admin expenses 3]]+pro[[#This Row],[Admin expenses 2]]+pro[[#This Row],[Admin expenses 1]]+pro[[#This Row],[COGS]]</f>
        <v>-381058.04800000001</v>
      </c>
      <c r="J9008" s="55">
        <f>pro[[#This Row],[Revenue]]+pro[[#This Row],[AdminExp]]</f>
        <v>-195792.06500000003</v>
      </c>
      <c r="K9008" s="83">
        <f>pro[[#This Row],[Profit]]/pro[[#This Row],[Revenue]]</f>
        <v>-1.0568160534899709</v>
      </c>
      <c r="L9008" s="56">
        <f t="shared" si="140"/>
        <v>9</v>
      </c>
      <c r="M9008" s="82" t="str">
        <f>"Q"&amp;" "&amp;VLOOKUP(pro[[#This Row],[Period]],Mapping!A:B,2,0)</f>
        <v>Q 3</v>
      </c>
      <c r="N9008"/>
    </row>
    <row r="9009" spans="1:14" ht="14.25" x14ac:dyDescent="0.2">
      <c r="A9009" s="42" t="s">
        <v>31</v>
      </c>
      <c r="B9009" s="44" t="s">
        <v>13</v>
      </c>
      <c r="C9009" s="44" t="s">
        <v>57</v>
      </c>
      <c r="D9009" s="43">
        <v>97193.09599999999</v>
      </c>
      <c r="E9009" s="43">
        <v>-41546.721999999994</v>
      </c>
      <c r="F9009" s="45">
        <v>-77520</v>
      </c>
      <c r="G9009" s="45">
        <v>-35230</v>
      </c>
      <c r="H9009" s="45">
        <v>-68960</v>
      </c>
      <c r="I9009" s="55">
        <f>pro[[#This Row],[Admin expenses 3]]+pro[[#This Row],[Admin expenses 2]]+pro[[#This Row],[Admin expenses 1]]+pro[[#This Row],[COGS]]</f>
        <v>-223256.72200000001</v>
      </c>
      <c r="J9009" s="55">
        <f>pro[[#This Row],[Revenue]]+pro[[#This Row],[AdminExp]]</f>
        <v>-126063.62600000002</v>
      </c>
      <c r="K9009" s="83">
        <f>pro[[#This Row],[Profit]]/pro[[#This Row],[Revenue]]</f>
        <v>-1.2970430121909073</v>
      </c>
      <c r="L9009" s="56">
        <f t="shared" si="140"/>
        <v>9</v>
      </c>
      <c r="M9009" s="82" t="str">
        <f>"Q"&amp;" "&amp;VLOOKUP(pro[[#This Row],[Period]],Mapping!A:B,2,0)</f>
        <v>Q 3</v>
      </c>
      <c r="N9009"/>
    </row>
    <row r="9010" spans="1:14" ht="14.25" x14ac:dyDescent="0.2">
      <c r="A9010" s="42" t="s">
        <v>31</v>
      </c>
      <c r="B9010" s="44" t="s">
        <v>13</v>
      </c>
      <c r="C9010" s="44" t="s">
        <v>57</v>
      </c>
      <c r="D9010" s="43">
        <v>32681.291999999998</v>
      </c>
      <c r="E9010" s="43">
        <v>-39521.103999999999</v>
      </c>
      <c r="F9010" s="45">
        <v>-31010</v>
      </c>
      <c r="G9010" s="45">
        <v>-49170</v>
      </c>
      <c r="H9010" s="45">
        <v>-34690</v>
      </c>
      <c r="I9010" s="55">
        <f>pro[[#This Row],[Admin expenses 3]]+pro[[#This Row],[Admin expenses 2]]+pro[[#This Row],[Admin expenses 1]]+pro[[#This Row],[COGS]]</f>
        <v>-154391.10399999999</v>
      </c>
      <c r="J9010" s="55">
        <f>pro[[#This Row],[Revenue]]+pro[[#This Row],[AdminExp]]</f>
        <v>-121709.81199999999</v>
      </c>
      <c r="K9010" s="83">
        <f>pro[[#This Row],[Profit]]/pro[[#This Row],[Revenue]]</f>
        <v>-3.7241432193072415</v>
      </c>
      <c r="L9010" s="56">
        <f t="shared" si="140"/>
        <v>9</v>
      </c>
      <c r="M9010" s="82" t="str">
        <f>"Q"&amp;" "&amp;VLOOKUP(pro[[#This Row],[Period]],Mapping!A:B,2,0)</f>
        <v>Q 3</v>
      </c>
      <c r="N9010"/>
    </row>
    <row r="9011" spans="1:14" ht="14.25" x14ac:dyDescent="0.2">
      <c r="A9011" s="42" t="s">
        <v>31</v>
      </c>
      <c r="B9011" s="44" t="s">
        <v>13</v>
      </c>
      <c r="C9011" s="44" t="s">
        <v>57</v>
      </c>
      <c r="D9011" s="43">
        <v>85941.05799999999</v>
      </c>
      <c r="E9011" s="43">
        <v>-159494.47499999998</v>
      </c>
      <c r="F9011" s="45">
        <v>-23220</v>
      </c>
      <c r="G9011" s="45">
        <v>-86200</v>
      </c>
      <c r="H9011" s="45">
        <v>-20940</v>
      </c>
      <c r="I9011" s="55">
        <f>pro[[#This Row],[Admin expenses 3]]+pro[[#This Row],[Admin expenses 2]]+pro[[#This Row],[Admin expenses 1]]+pro[[#This Row],[COGS]]</f>
        <v>-289854.47499999998</v>
      </c>
      <c r="J9011" s="55">
        <f>pro[[#This Row],[Revenue]]+pro[[#This Row],[AdminExp]]</f>
        <v>-203913.41699999999</v>
      </c>
      <c r="K9011" s="83">
        <f>pro[[#This Row],[Profit]]/pro[[#This Row],[Revenue]]</f>
        <v>-2.3727124350738156</v>
      </c>
      <c r="L9011" s="56">
        <f t="shared" si="140"/>
        <v>9</v>
      </c>
      <c r="M9011" s="82" t="str">
        <f>"Q"&amp;" "&amp;VLOOKUP(pro[[#This Row],[Period]],Mapping!A:B,2,0)</f>
        <v>Q 3</v>
      </c>
      <c r="N9011"/>
    </row>
    <row r="9012" spans="1:14" ht="14.25" x14ac:dyDescent="0.2">
      <c r="A9012" s="42" t="s">
        <v>31</v>
      </c>
      <c r="B9012" s="44" t="s">
        <v>13</v>
      </c>
      <c r="C9012" s="44" t="s">
        <v>57</v>
      </c>
      <c r="D9012" s="43">
        <v>32932.606</v>
      </c>
      <c r="E9012" s="43">
        <v>-59972.612000000001</v>
      </c>
      <c r="F9012" s="45">
        <v>-88210</v>
      </c>
      <c r="G9012" s="45">
        <v>-65120</v>
      </c>
      <c r="H9012" s="45">
        <v>-63570</v>
      </c>
      <c r="I9012" s="55">
        <f>pro[[#This Row],[Admin expenses 3]]+pro[[#This Row],[Admin expenses 2]]+pro[[#This Row],[Admin expenses 1]]+pro[[#This Row],[COGS]]</f>
        <v>-276872.61200000002</v>
      </c>
      <c r="J9012" s="55">
        <f>pro[[#This Row],[Revenue]]+pro[[#This Row],[AdminExp]]</f>
        <v>-243940.00600000002</v>
      </c>
      <c r="K9012" s="83">
        <f>pro[[#This Row],[Profit]]/pro[[#This Row],[Revenue]]</f>
        <v>-7.4072487916686587</v>
      </c>
      <c r="L9012" s="56">
        <f t="shared" si="140"/>
        <v>9</v>
      </c>
      <c r="M9012" s="82" t="str">
        <f>"Q"&amp;" "&amp;VLOOKUP(pro[[#This Row],[Period]],Mapping!A:B,2,0)</f>
        <v>Q 3</v>
      </c>
      <c r="N9012"/>
    </row>
    <row r="9013" spans="1:14" ht="14.25" x14ac:dyDescent="0.2">
      <c r="A9013" s="42" t="s">
        <v>31</v>
      </c>
      <c r="B9013" s="44" t="s">
        <v>13</v>
      </c>
      <c r="C9013" s="44" t="s">
        <v>57</v>
      </c>
      <c r="D9013" s="43">
        <v>32104.134999999998</v>
      </c>
      <c r="E9013" s="43">
        <v>-21184.142</v>
      </c>
      <c r="F9013" s="45">
        <v>-46960</v>
      </c>
      <c r="G9013" s="45">
        <v>-81280</v>
      </c>
      <c r="H9013" s="45">
        <v>-15400</v>
      </c>
      <c r="I9013" s="55">
        <f>pro[[#This Row],[Admin expenses 3]]+pro[[#This Row],[Admin expenses 2]]+pro[[#This Row],[Admin expenses 1]]+pro[[#This Row],[COGS]]</f>
        <v>-164824.14199999999</v>
      </c>
      <c r="J9013" s="55">
        <f>pro[[#This Row],[Revenue]]+pro[[#This Row],[AdminExp]]</f>
        <v>-132720.00699999998</v>
      </c>
      <c r="K9013" s="83">
        <f>pro[[#This Row],[Profit]]/pro[[#This Row],[Revenue]]</f>
        <v>-4.1340471250821738</v>
      </c>
      <c r="L9013" s="56">
        <f t="shared" si="140"/>
        <v>9</v>
      </c>
      <c r="M9013" s="82" t="str">
        <f>"Q"&amp;" "&amp;VLOOKUP(pro[[#This Row],[Period]],Mapping!A:B,2,0)</f>
        <v>Q 3</v>
      </c>
      <c r="N9013"/>
    </row>
    <row r="9014" spans="1:14" ht="14.25" x14ac:dyDescent="0.2">
      <c r="A9014" s="42" t="s">
        <v>31</v>
      </c>
      <c r="B9014" s="44" t="s">
        <v>13</v>
      </c>
      <c r="C9014" s="44" t="s">
        <v>57</v>
      </c>
      <c r="D9014" s="43">
        <v>47424.663999999997</v>
      </c>
      <c r="E9014" s="43">
        <v>-54599.936999999998</v>
      </c>
      <c r="F9014" s="45">
        <v>-77400</v>
      </c>
      <c r="G9014" s="45">
        <v>-26490</v>
      </c>
      <c r="H9014" s="45">
        <v>-56770</v>
      </c>
      <c r="I9014" s="55">
        <f>pro[[#This Row],[Admin expenses 3]]+pro[[#This Row],[Admin expenses 2]]+pro[[#This Row],[Admin expenses 1]]+pro[[#This Row],[COGS]]</f>
        <v>-215259.93700000001</v>
      </c>
      <c r="J9014" s="55">
        <f>pro[[#This Row],[Revenue]]+pro[[#This Row],[AdminExp]]</f>
        <v>-167835.27300000002</v>
      </c>
      <c r="K9014" s="83">
        <f>pro[[#This Row],[Profit]]/pro[[#This Row],[Revenue]]</f>
        <v>-3.5389870764292612</v>
      </c>
      <c r="L9014" s="56">
        <f t="shared" si="140"/>
        <v>9</v>
      </c>
      <c r="M9014" s="82" t="str">
        <f>"Q"&amp;" "&amp;VLOOKUP(pro[[#This Row],[Period]],Mapping!A:B,2,0)</f>
        <v>Q 3</v>
      </c>
      <c r="N9014"/>
    </row>
    <row r="9015" spans="1:14" ht="14.25" x14ac:dyDescent="0.2">
      <c r="A9015" s="42" t="s">
        <v>31</v>
      </c>
      <c r="B9015" s="44" t="s">
        <v>13</v>
      </c>
      <c r="C9015" s="44" t="s">
        <v>57</v>
      </c>
      <c r="D9015" s="43">
        <v>24861.606</v>
      </c>
      <c r="E9015" s="43">
        <v>-6990.4519999999984</v>
      </c>
      <c r="F9015" s="45">
        <v>-21340</v>
      </c>
      <c r="G9015" s="45">
        <v>-64270</v>
      </c>
      <c r="H9015" s="45">
        <v>-71250</v>
      </c>
      <c r="I9015" s="55">
        <f>pro[[#This Row],[Admin expenses 3]]+pro[[#This Row],[Admin expenses 2]]+pro[[#This Row],[Admin expenses 1]]+pro[[#This Row],[COGS]]</f>
        <v>-163850.45199999999</v>
      </c>
      <c r="J9015" s="55">
        <f>pro[[#This Row],[Revenue]]+pro[[#This Row],[AdminExp]]</f>
        <v>-138988.84599999999</v>
      </c>
      <c r="K9015" s="83">
        <f>pro[[#This Row],[Profit]]/pro[[#This Row],[Revenue]]</f>
        <v>-5.5905015146648207</v>
      </c>
      <c r="L9015" s="56">
        <f t="shared" si="140"/>
        <v>9</v>
      </c>
      <c r="M9015" s="82" t="str">
        <f>"Q"&amp;" "&amp;VLOOKUP(pro[[#This Row],[Period]],Mapping!A:B,2,0)</f>
        <v>Q 3</v>
      </c>
      <c r="N9015"/>
    </row>
    <row r="9016" spans="1:14" ht="14.25" x14ac:dyDescent="0.2">
      <c r="A9016" s="42" t="s">
        <v>31</v>
      </c>
      <c r="B9016" s="44" t="s">
        <v>13</v>
      </c>
      <c r="C9016" s="44" t="s">
        <v>57</v>
      </c>
      <c r="D9016" s="43">
        <v>218809.31099999999</v>
      </c>
      <c r="E9016" s="43">
        <v>-70211.462999999989</v>
      </c>
      <c r="F9016" s="45">
        <v>-73790</v>
      </c>
      <c r="G9016" s="45">
        <v>-106500</v>
      </c>
      <c r="H9016" s="45">
        <v>-16440</v>
      </c>
      <c r="I9016" s="55">
        <f>pro[[#This Row],[Admin expenses 3]]+pro[[#This Row],[Admin expenses 2]]+pro[[#This Row],[Admin expenses 1]]+pro[[#This Row],[COGS]]</f>
        <v>-266941.46299999999</v>
      </c>
      <c r="J9016" s="55">
        <f>pro[[#This Row],[Revenue]]+pro[[#This Row],[AdminExp]]</f>
        <v>-48132.152000000002</v>
      </c>
      <c r="K9016" s="83">
        <f>pro[[#This Row],[Profit]]/pro[[#This Row],[Revenue]]</f>
        <v>-0.21997305224364974</v>
      </c>
      <c r="L9016" s="56">
        <f t="shared" si="140"/>
        <v>9</v>
      </c>
      <c r="M9016" s="82" t="str">
        <f>"Q"&amp;" "&amp;VLOOKUP(pro[[#This Row],[Period]],Mapping!A:B,2,0)</f>
        <v>Q 3</v>
      </c>
      <c r="N9016"/>
    </row>
    <row r="9017" spans="1:14" ht="14.25" x14ac:dyDescent="0.2">
      <c r="A9017" s="42" t="s">
        <v>31</v>
      </c>
      <c r="B9017" s="44" t="s">
        <v>13</v>
      </c>
      <c r="C9017" s="44" t="s">
        <v>57</v>
      </c>
      <c r="D9017" s="43">
        <v>14788.171999999999</v>
      </c>
      <c r="E9017" s="43">
        <v>-2585.6039999999998</v>
      </c>
      <c r="F9017" s="45">
        <v>-75340</v>
      </c>
      <c r="G9017" s="45">
        <v>-42690</v>
      </c>
      <c r="H9017" s="45">
        <v>-74890</v>
      </c>
      <c r="I9017" s="55">
        <f>pro[[#This Row],[Admin expenses 3]]+pro[[#This Row],[Admin expenses 2]]+pro[[#This Row],[Admin expenses 1]]+pro[[#This Row],[COGS]]</f>
        <v>-195505.60399999999</v>
      </c>
      <c r="J9017" s="55">
        <f>pro[[#This Row],[Revenue]]+pro[[#This Row],[AdminExp]]</f>
        <v>-180717.432</v>
      </c>
      <c r="K9017" s="83">
        <f>pro[[#This Row],[Profit]]/pro[[#This Row],[Revenue]]</f>
        <v>-12.220403711831322</v>
      </c>
      <c r="L9017" s="56">
        <f t="shared" si="140"/>
        <v>9</v>
      </c>
      <c r="M9017" s="82" t="str">
        <f>"Q"&amp;" "&amp;VLOOKUP(pro[[#This Row],[Period]],Mapping!A:B,2,0)</f>
        <v>Q 3</v>
      </c>
      <c r="N9017"/>
    </row>
    <row r="9018" spans="1:14" ht="14.25" x14ac:dyDescent="0.2">
      <c r="A9018" s="42" t="s">
        <v>31</v>
      </c>
      <c r="B9018" s="44" t="s">
        <v>13</v>
      </c>
      <c r="C9018" s="44" t="s">
        <v>57</v>
      </c>
      <c r="D9018" s="43">
        <v>184748.69</v>
      </c>
      <c r="E9018" s="43">
        <v>-213174.06599999999</v>
      </c>
      <c r="F9018" s="45">
        <v>-48080</v>
      </c>
      <c r="G9018" s="45">
        <v>-78080</v>
      </c>
      <c r="H9018" s="45">
        <v>-36880</v>
      </c>
      <c r="I9018" s="55">
        <f>pro[[#This Row],[Admin expenses 3]]+pro[[#This Row],[Admin expenses 2]]+pro[[#This Row],[Admin expenses 1]]+pro[[#This Row],[COGS]]</f>
        <v>-376214.06599999999</v>
      </c>
      <c r="J9018" s="55">
        <f>pro[[#This Row],[Revenue]]+pro[[#This Row],[AdminExp]]</f>
        <v>-191465.37599999999</v>
      </c>
      <c r="K9018" s="83">
        <f>pro[[#This Row],[Profit]]/pro[[#This Row],[Revenue]]</f>
        <v>-1.0363557977055209</v>
      </c>
      <c r="L9018" s="56">
        <f t="shared" si="140"/>
        <v>9</v>
      </c>
      <c r="M9018" s="82" t="str">
        <f>"Q"&amp;" "&amp;VLOOKUP(pro[[#This Row],[Period]],Mapping!A:B,2,0)</f>
        <v>Q 3</v>
      </c>
      <c r="N9018"/>
    </row>
    <row r="9019" spans="1:14" ht="14.25" x14ac:dyDescent="0.2">
      <c r="A9019" s="42" t="s">
        <v>31</v>
      </c>
      <c r="B9019" s="44" t="s">
        <v>13</v>
      </c>
      <c r="C9019" s="44" t="s">
        <v>57</v>
      </c>
      <c r="D9019" s="43">
        <v>463782.66899999999</v>
      </c>
      <c r="E9019" s="43">
        <v>-168674.51299999998</v>
      </c>
      <c r="F9019" s="45">
        <v>-73540</v>
      </c>
      <c r="G9019" s="45">
        <v>-14710</v>
      </c>
      <c r="H9019" s="45">
        <v>-49300</v>
      </c>
      <c r="I9019" s="55">
        <f>pro[[#This Row],[Admin expenses 3]]+pro[[#This Row],[Admin expenses 2]]+pro[[#This Row],[Admin expenses 1]]+pro[[#This Row],[COGS]]</f>
        <v>-306224.51299999998</v>
      </c>
      <c r="J9019" s="55">
        <f>pro[[#This Row],[Revenue]]+pro[[#This Row],[AdminExp]]</f>
        <v>157558.15600000002</v>
      </c>
      <c r="K9019" s="83">
        <f>pro[[#This Row],[Profit]]/pro[[#This Row],[Revenue]]</f>
        <v>0.33972411332170765</v>
      </c>
      <c r="L9019" s="56">
        <f t="shared" si="140"/>
        <v>9</v>
      </c>
      <c r="M9019" s="82" t="str">
        <f>"Q"&amp;" "&amp;VLOOKUP(pro[[#This Row],[Period]],Mapping!A:B,2,0)</f>
        <v>Q 3</v>
      </c>
      <c r="N9019"/>
    </row>
    <row r="9020" spans="1:14" ht="14.25" x14ac:dyDescent="0.2">
      <c r="A9020" s="42" t="s">
        <v>31</v>
      </c>
      <c r="B9020" s="44" t="s">
        <v>13</v>
      </c>
      <c r="C9020" s="44" t="s">
        <v>57</v>
      </c>
      <c r="D9020" s="43">
        <v>146408.136</v>
      </c>
      <c r="E9020" s="43">
        <v>-72093.118999999992</v>
      </c>
      <c r="F9020" s="45">
        <v>-104490</v>
      </c>
      <c r="G9020" s="45">
        <v>-25730</v>
      </c>
      <c r="H9020" s="45">
        <v>-66540</v>
      </c>
      <c r="I9020" s="55">
        <f>pro[[#This Row],[Admin expenses 3]]+pro[[#This Row],[Admin expenses 2]]+pro[[#This Row],[Admin expenses 1]]+pro[[#This Row],[COGS]]</f>
        <v>-268853.11900000001</v>
      </c>
      <c r="J9020" s="55">
        <f>pro[[#This Row],[Revenue]]+pro[[#This Row],[AdminExp]]</f>
        <v>-122444.98300000001</v>
      </c>
      <c r="K9020" s="83">
        <f>pro[[#This Row],[Profit]]/pro[[#This Row],[Revenue]]</f>
        <v>-0.83632635689043955</v>
      </c>
      <c r="L9020" s="56">
        <f t="shared" si="140"/>
        <v>9</v>
      </c>
      <c r="M9020" s="82" t="str">
        <f>"Q"&amp;" "&amp;VLOOKUP(pro[[#This Row],[Period]],Mapping!A:B,2,0)</f>
        <v>Q 3</v>
      </c>
      <c r="N9020"/>
    </row>
    <row r="9021" spans="1:14" ht="14.25" x14ac:dyDescent="0.2">
      <c r="A9021" s="42" t="s">
        <v>31</v>
      </c>
      <c r="B9021" s="44" t="s">
        <v>13</v>
      </c>
      <c r="C9021" s="44" t="s">
        <v>57</v>
      </c>
      <c r="D9021" s="43">
        <v>115727.178</v>
      </c>
      <c r="E9021" s="43">
        <v>-52255.749000000003</v>
      </c>
      <c r="F9021" s="45">
        <v>-96350</v>
      </c>
      <c r="G9021" s="45">
        <v>-43700</v>
      </c>
      <c r="H9021" s="45">
        <v>-57250</v>
      </c>
      <c r="I9021" s="55">
        <f>pro[[#This Row],[Admin expenses 3]]+pro[[#This Row],[Admin expenses 2]]+pro[[#This Row],[Admin expenses 1]]+pro[[#This Row],[COGS]]</f>
        <v>-249555.74900000001</v>
      </c>
      <c r="J9021" s="55">
        <f>pro[[#This Row],[Revenue]]+pro[[#This Row],[AdminExp]]</f>
        <v>-133828.571</v>
      </c>
      <c r="K9021" s="83">
        <f>pro[[#This Row],[Profit]]/pro[[#This Row],[Revenue]]</f>
        <v>-1.1564143644805718</v>
      </c>
      <c r="L9021" s="56">
        <f t="shared" si="140"/>
        <v>9</v>
      </c>
      <c r="M9021" s="82" t="str">
        <f>"Q"&amp;" "&amp;VLOOKUP(pro[[#This Row],[Period]],Mapping!A:B,2,0)</f>
        <v>Q 3</v>
      </c>
      <c r="N9021"/>
    </row>
    <row r="9022" spans="1:14" ht="14.25" x14ac:dyDescent="0.2">
      <c r="A9022" s="42" t="s">
        <v>31</v>
      </c>
      <c r="B9022" s="44" t="s">
        <v>13</v>
      </c>
      <c r="C9022" s="44" t="s">
        <v>57</v>
      </c>
      <c r="D9022" s="43">
        <v>9224.235999999999</v>
      </c>
      <c r="E9022" s="43">
        <v>-2527.1120000000001</v>
      </c>
      <c r="F9022" s="45">
        <v>-84140</v>
      </c>
      <c r="G9022" s="45">
        <v>-81270</v>
      </c>
      <c r="H9022" s="45">
        <v>-74520</v>
      </c>
      <c r="I9022" s="55">
        <f>pro[[#This Row],[Admin expenses 3]]+pro[[#This Row],[Admin expenses 2]]+pro[[#This Row],[Admin expenses 1]]+pro[[#This Row],[COGS]]</f>
        <v>-242457.11199999999</v>
      </c>
      <c r="J9022" s="55">
        <f>pro[[#This Row],[Revenue]]+pro[[#This Row],[AdminExp]]</f>
        <v>-233232.87599999999</v>
      </c>
      <c r="K9022" s="83">
        <f>pro[[#This Row],[Profit]]/pro[[#This Row],[Revenue]]</f>
        <v>-25.284790631982965</v>
      </c>
      <c r="L9022" s="56">
        <f t="shared" si="140"/>
        <v>9</v>
      </c>
      <c r="M9022" s="82" t="str">
        <f>"Q"&amp;" "&amp;VLOOKUP(pro[[#This Row],[Period]],Mapping!A:B,2,0)</f>
        <v>Q 3</v>
      </c>
      <c r="N9022"/>
    </row>
    <row r="9023" spans="1:14" ht="14.25" x14ac:dyDescent="0.2">
      <c r="A9023" s="42" t="s">
        <v>31</v>
      </c>
      <c r="B9023" s="44" t="s">
        <v>13</v>
      </c>
      <c r="C9023" s="44" t="s">
        <v>57</v>
      </c>
      <c r="D9023" s="43">
        <v>140834.28099999999</v>
      </c>
      <c r="E9023" s="43">
        <v>-25569.739999999998</v>
      </c>
      <c r="F9023" s="45">
        <v>-25500</v>
      </c>
      <c r="G9023" s="45">
        <v>-67070</v>
      </c>
      <c r="H9023" s="45">
        <v>-57940</v>
      </c>
      <c r="I9023" s="55">
        <f>pro[[#This Row],[Admin expenses 3]]+pro[[#This Row],[Admin expenses 2]]+pro[[#This Row],[Admin expenses 1]]+pro[[#This Row],[COGS]]</f>
        <v>-176079.74</v>
      </c>
      <c r="J9023" s="55">
        <f>pro[[#This Row],[Revenue]]+pro[[#This Row],[AdminExp]]</f>
        <v>-35245.459000000003</v>
      </c>
      <c r="K9023" s="83">
        <f>pro[[#This Row],[Profit]]/pro[[#This Row],[Revenue]]</f>
        <v>-0.25026193019013604</v>
      </c>
      <c r="L9023" s="56">
        <f t="shared" si="140"/>
        <v>9</v>
      </c>
      <c r="M9023" s="82" t="str">
        <f>"Q"&amp;" "&amp;VLOOKUP(pro[[#This Row],[Period]],Mapping!A:B,2,0)</f>
        <v>Q 3</v>
      </c>
      <c r="N9023"/>
    </row>
    <row r="9024" spans="1:14" ht="14.25" x14ac:dyDescent="0.2">
      <c r="A9024" s="42" t="s">
        <v>31</v>
      </c>
      <c r="B9024" s="44" t="s">
        <v>13</v>
      </c>
      <c r="C9024" s="44" t="s">
        <v>58</v>
      </c>
      <c r="D9024" s="43">
        <v>79638.320999999996</v>
      </c>
      <c r="E9024" s="43">
        <v>-40401.438000000002</v>
      </c>
      <c r="F9024" s="45">
        <v>-20950</v>
      </c>
      <c r="G9024" s="45">
        <v>-69270</v>
      </c>
      <c r="H9024" s="45">
        <v>-26670</v>
      </c>
      <c r="I9024" s="55">
        <f>pro[[#This Row],[Admin expenses 3]]+pro[[#This Row],[Admin expenses 2]]+pro[[#This Row],[Admin expenses 1]]+pro[[#This Row],[COGS]]</f>
        <v>-157291.43799999999</v>
      </c>
      <c r="J9024" s="55">
        <f>pro[[#This Row],[Revenue]]+pro[[#This Row],[AdminExp]]</f>
        <v>-77653.116999999998</v>
      </c>
      <c r="K9024" s="83">
        <f>pro[[#This Row],[Profit]]/pro[[#This Row],[Revenue]]</f>
        <v>-0.97507225196272029</v>
      </c>
      <c r="L9024" s="56">
        <f t="shared" si="140"/>
        <v>9</v>
      </c>
      <c r="M9024" s="82" t="str">
        <f>"Q"&amp;" "&amp;VLOOKUP(pro[[#This Row],[Period]],Mapping!A:B,2,0)</f>
        <v>Q 3</v>
      </c>
      <c r="N9024"/>
    </row>
    <row r="9025" spans="1:14" ht="14.25" x14ac:dyDescent="0.2">
      <c r="A9025" s="42" t="s">
        <v>31</v>
      </c>
      <c r="B9025" s="44" t="s">
        <v>13</v>
      </c>
      <c r="C9025" s="44" t="s">
        <v>59</v>
      </c>
      <c r="D9025" s="43">
        <v>48278.831999999995</v>
      </c>
      <c r="E9025" s="43">
        <v>-43266.215999999993</v>
      </c>
      <c r="F9025" s="45">
        <v>-64230</v>
      </c>
      <c r="G9025" s="45">
        <v>-86560</v>
      </c>
      <c r="H9025" s="45">
        <v>-48250</v>
      </c>
      <c r="I9025" s="55">
        <f>pro[[#This Row],[Admin expenses 3]]+pro[[#This Row],[Admin expenses 2]]+pro[[#This Row],[Admin expenses 1]]+pro[[#This Row],[COGS]]</f>
        <v>-242306.21599999999</v>
      </c>
      <c r="J9025" s="55">
        <f>pro[[#This Row],[Revenue]]+pro[[#This Row],[AdminExp]]</f>
        <v>-194027.38399999999</v>
      </c>
      <c r="K9025" s="83">
        <f>pro[[#This Row],[Profit]]/pro[[#This Row],[Revenue]]</f>
        <v>-4.0188914263708782</v>
      </c>
      <c r="L9025" s="56">
        <f t="shared" si="140"/>
        <v>9</v>
      </c>
      <c r="M9025" s="82" t="str">
        <f>"Q"&amp;" "&amp;VLOOKUP(pro[[#This Row],[Period]],Mapping!A:B,2,0)</f>
        <v>Q 3</v>
      </c>
      <c r="N9025"/>
    </row>
    <row r="9026" spans="1:14" ht="14.25" x14ac:dyDescent="0.2">
      <c r="A9026" s="42" t="s">
        <v>31</v>
      </c>
      <c r="B9026" s="44" t="s">
        <v>13</v>
      </c>
      <c r="C9026" s="44" t="s">
        <v>57</v>
      </c>
      <c r="D9026" s="43">
        <v>32402.789999999997</v>
      </c>
      <c r="E9026" s="43">
        <v>-25737.200999999997</v>
      </c>
      <c r="F9026" s="45">
        <v>-99610</v>
      </c>
      <c r="G9026" s="45">
        <v>-62650</v>
      </c>
      <c r="H9026" s="45">
        <v>-71790</v>
      </c>
      <c r="I9026" s="55">
        <f>pro[[#This Row],[Admin expenses 3]]+pro[[#This Row],[Admin expenses 2]]+pro[[#This Row],[Admin expenses 1]]+pro[[#This Row],[COGS]]</f>
        <v>-259787.201</v>
      </c>
      <c r="J9026" s="55">
        <f>pro[[#This Row],[Revenue]]+pro[[#This Row],[AdminExp]]</f>
        <v>-227384.41099999999</v>
      </c>
      <c r="K9026" s="83">
        <f>pro[[#This Row],[Profit]]/pro[[#This Row],[Revenue]]</f>
        <v>-7.0174330975820292</v>
      </c>
      <c r="L9026" s="56">
        <f t="shared" ref="L9026:L9089" si="141">MONTH(DATEVALUE(A9026&amp;"1"))</f>
        <v>9</v>
      </c>
      <c r="M9026" s="82" t="str">
        <f>"Q"&amp;" "&amp;VLOOKUP(pro[[#This Row],[Period]],Mapping!A:B,2,0)</f>
        <v>Q 3</v>
      </c>
      <c r="N9026"/>
    </row>
    <row r="9027" spans="1:14" ht="14.25" x14ac:dyDescent="0.2">
      <c r="A9027" s="42" t="s">
        <v>31</v>
      </c>
      <c r="B9027" s="44" t="s">
        <v>13</v>
      </c>
      <c r="C9027" s="44" t="s">
        <v>57</v>
      </c>
      <c r="D9027" s="43">
        <v>78616.98599999999</v>
      </c>
      <c r="E9027" s="43">
        <v>-109246.22099999999</v>
      </c>
      <c r="F9027" s="45">
        <v>-86060</v>
      </c>
      <c r="G9027" s="45">
        <v>-52240</v>
      </c>
      <c r="H9027" s="45">
        <v>-53140</v>
      </c>
      <c r="I9027" s="55">
        <f>pro[[#This Row],[Admin expenses 3]]+pro[[#This Row],[Admin expenses 2]]+pro[[#This Row],[Admin expenses 1]]+pro[[#This Row],[COGS]]</f>
        <v>-300686.22100000002</v>
      </c>
      <c r="J9027" s="55">
        <f>pro[[#This Row],[Revenue]]+pro[[#This Row],[AdminExp]]</f>
        <v>-222069.23500000004</v>
      </c>
      <c r="K9027" s="83">
        <f>pro[[#This Row],[Profit]]/pro[[#This Row],[Revenue]]</f>
        <v>-2.8246978967115335</v>
      </c>
      <c r="L9027" s="56">
        <f t="shared" si="141"/>
        <v>9</v>
      </c>
      <c r="M9027" s="82" t="str">
        <f>"Q"&amp;" "&amp;VLOOKUP(pro[[#This Row],[Period]],Mapping!A:B,2,0)</f>
        <v>Q 3</v>
      </c>
      <c r="N9027"/>
    </row>
    <row r="9028" spans="1:14" ht="14.25" x14ac:dyDescent="0.2">
      <c r="A9028" s="42" t="s">
        <v>31</v>
      </c>
      <c r="B9028" s="44" t="s">
        <v>13</v>
      </c>
      <c r="C9028" s="44" t="s">
        <v>57</v>
      </c>
      <c r="D9028" s="43">
        <v>6616.2809999999999</v>
      </c>
      <c r="E9028" s="43">
        <v>-7866.1100000000006</v>
      </c>
      <c r="F9028" s="45">
        <v>-74790</v>
      </c>
      <c r="G9028" s="45">
        <v>-101710</v>
      </c>
      <c r="H9028" s="45">
        <v>-28960</v>
      </c>
      <c r="I9028" s="55">
        <f>pro[[#This Row],[Admin expenses 3]]+pro[[#This Row],[Admin expenses 2]]+pro[[#This Row],[Admin expenses 1]]+pro[[#This Row],[COGS]]</f>
        <v>-213326.11</v>
      </c>
      <c r="J9028" s="55">
        <f>pro[[#This Row],[Revenue]]+pro[[#This Row],[AdminExp]]</f>
        <v>-206709.829</v>
      </c>
      <c r="K9028" s="83">
        <f>pro[[#This Row],[Profit]]/pro[[#This Row],[Revenue]]</f>
        <v>-31.242601243810533</v>
      </c>
      <c r="L9028" s="56">
        <f t="shared" si="141"/>
        <v>9</v>
      </c>
      <c r="M9028" s="82" t="str">
        <f>"Q"&amp;" "&amp;VLOOKUP(pro[[#This Row],[Period]],Mapping!A:B,2,0)</f>
        <v>Q 3</v>
      </c>
      <c r="N9028"/>
    </row>
    <row r="9029" spans="1:14" ht="14.25" x14ac:dyDescent="0.2">
      <c r="A9029" s="42" t="s">
        <v>31</v>
      </c>
      <c r="B9029" s="44" t="s">
        <v>13</v>
      </c>
      <c r="C9029" s="44" t="s">
        <v>57</v>
      </c>
      <c r="D9029" s="43">
        <v>5816843.4169999994</v>
      </c>
      <c r="E9029" s="43">
        <v>-5549051.6409999998</v>
      </c>
      <c r="F9029" s="45">
        <v>-12360</v>
      </c>
      <c r="G9029" s="45">
        <v>-56640</v>
      </c>
      <c r="H9029" s="45">
        <v>-85120</v>
      </c>
      <c r="I9029" s="55">
        <f>pro[[#This Row],[Admin expenses 3]]+pro[[#This Row],[Admin expenses 2]]+pro[[#This Row],[Admin expenses 1]]+pro[[#This Row],[COGS]]</f>
        <v>-5703171.6409999998</v>
      </c>
      <c r="J9029" s="55">
        <f>pro[[#This Row],[Revenue]]+pro[[#This Row],[AdminExp]]</f>
        <v>113671.77599999961</v>
      </c>
      <c r="K9029" s="83">
        <f>pro[[#This Row],[Profit]]/pro[[#This Row],[Revenue]]</f>
        <v>1.9541831858115428E-2</v>
      </c>
      <c r="L9029" s="56">
        <f t="shared" si="141"/>
        <v>9</v>
      </c>
      <c r="M9029" s="82" t="str">
        <f>"Q"&amp;" "&amp;VLOOKUP(pro[[#This Row],[Period]],Mapping!A:B,2,0)</f>
        <v>Q 3</v>
      </c>
      <c r="N9029"/>
    </row>
    <row r="9030" spans="1:14" ht="14.25" x14ac:dyDescent="0.2">
      <c r="A9030" s="42" t="s">
        <v>31</v>
      </c>
      <c r="B9030" s="44" t="s">
        <v>13</v>
      </c>
      <c r="C9030" s="44" t="s">
        <v>57</v>
      </c>
      <c r="D9030" s="43">
        <v>53947.593000000001</v>
      </c>
      <c r="E9030" s="43">
        <v>-37846.675999999999</v>
      </c>
      <c r="F9030" s="45">
        <v>-91570</v>
      </c>
      <c r="G9030" s="45">
        <v>-48880</v>
      </c>
      <c r="H9030" s="45">
        <v>-49900</v>
      </c>
      <c r="I9030" s="55">
        <f>pro[[#This Row],[Admin expenses 3]]+pro[[#This Row],[Admin expenses 2]]+pro[[#This Row],[Admin expenses 1]]+pro[[#This Row],[COGS]]</f>
        <v>-228196.67600000001</v>
      </c>
      <c r="J9030" s="55">
        <f>pro[[#This Row],[Revenue]]+pro[[#This Row],[AdminExp]]</f>
        <v>-174249.08300000001</v>
      </c>
      <c r="K9030" s="83">
        <f>pro[[#This Row],[Profit]]/pro[[#This Row],[Revenue]]</f>
        <v>-3.2299695558242982</v>
      </c>
      <c r="L9030" s="56">
        <f t="shared" si="141"/>
        <v>9</v>
      </c>
      <c r="M9030" s="82" t="str">
        <f>"Q"&amp;" "&amp;VLOOKUP(pro[[#This Row],[Period]],Mapping!A:B,2,0)</f>
        <v>Q 3</v>
      </c>
      <c r="N9030"/>
    </row>
    <row r="9031" spans="1:14" ht="14.25" x14ac:dyDescent="0.2">
      <c r="A9031" s="42" t="s">
        <v>31</v>
      </c>
      <c r="B9031" s="44" t="s">
        <v>13</v>
      </c>
      <c r="C9031" s="44" t="s">
        <v>58</v>
      </c>
      <c r="D9031" s="43">
        <v>76361.200999999986</v>
      </c>
      <c r="E9031" s="43">
        <v>-52201.218999999997</v>
      </c>
      <c r="F9031" s="45">
        <v>-91520</v>
      </c>
      <c r="G9031" s="45">
        <v>-13850</v>
      </c>
      <c r="H9031" s="45">
        <v>-53580</v>
      </c>
      <c r="I9031" s="55">
        <f>pro[[#This Row],[Admin expenses 3]]+pro[[#This Row],[Admin expenses 2]]+pro[[#This Row],[Admin expenses 1]]+pro[[#This Row],[COGS]]</f>
        <v>-211151.21899999998</v>
      </c>
      <c r="J9031" s="55">
        <f>pro[[#This Row],[Revenue]]+pro[[#This Row],[AdminExp]]</f>
        <v>-134790.01799999998</v>
      </c>
      <c r="K9031" s="83">
        <f>pro[[#This Row],[Profit]]/pro[[#This Row],[Revenue]]</f>
        <v>-1.7651636725828868</v>
      </c>
      <c r="L9031" s="56">
        <f t="shared" si="141"/>
        <v>9</v>
      </c>
      <c r="M9031" s="82" t="str">
        <f>"Q"&amp;" "&amp;VLOOKUP(pro[[#This Row],[Period]],Mapping!A:B,2,0)</f>
        <v>Q 3</v>
      </c>
      <c r="N9031"/>
    </row>
    <row r="9032" spans="1:14" ht="14.25" x14ac:dyDescent="0.2">
      <c r="A9032" s="42" t="s">
        <v>31</v>
      </c>
      <c r="B9032" s="44" t="s">
        <v>13</v>
      </c>
      <c r="C9032" s="44" t="s">
        <v>59</v>
      </c>
      <c r="D9032" s="43">
        <v>4997.5450000000001</v>
      </c>
      <c r="E9032" s="43">
        <v>-419.58699999999993</v>
      </c>
      <c r="F9032" s="45">
        <v>-72550</v>
      </c>
      <c r="G9032" s="45">
        <v>-98560</v>
      </c>
      <c r="H9032" s="45">
        <v>-36690</v>
      </c>
      <c r="I9032" s="55">
        <f>pro[[#This Row],[Admin expenses 3]]+pro[[#This Row],[Admin expenses 2]]+pro[[#This Row],[Admin expenses 1]]+pro[[#This Row],[COGS]]</f>
        <v>-208219.587</v>
      </c>
      <c r="J9032" s="55">
        <f>pro[[#This Row],[Revenue]]+pro[[#This Row],[AdminExp]]</f>
        <v>-203222.04199999999</v>
      </c>
      <c r="K9032" s="83">
        <f>pro[[#This Row],[Profit]]/pro[[#This Row],[Revenue]]</f>
        <v>-40.664374607932494</v>
      </c>
      <c r="L9032" s="56">
        <f t="shared" si="141"/>
        <v>9</v>
      </c>
      <c r="M9032" s="82" t="str">
        <f>"Q"&amp;" "&amp;VLOOKUP(pro[[#This Row],[Period]],Mapping!A:B,2,0)</f>
        <v>Q 3</v>
      </c>
      <c r="N9032"/>
    </row>
    <row r="9033" spans="1:14" ht="14.25" x14ac:dyDescent="0.2">
      <c r="A9033" s="42" t="s">
        <v>31</v>
      </c>
      <c r="B9033" s="44" t="s">
        <v>13</v>
      </c>
      <c r="C9033" s="44" t="s">
        <v>57</v>
      </c>
      <c r="D9033" s="43">
        <v>31962.553</v>
      </c>
      <c r="E9033" s="43">
        <v>-7458.030999999999</v>
      </c>
      <c r="F9033" s="45">
        <v>-98410</v>
      </c>
      <c r="G9033" s="45">
        <v>-58120</v>
      </c>
      <c r="H9033" s="45">
        <v>-71340</v>
      </c>
      <c r="I9033" s="55">
        <f>pro[[#This Row],[Admin expenses 3]]+pro[[#This Row],[Admin expenses 2]]+pro[[#This Row],[Admin expenses 1]]+pro[[#This Row],[COGS]]</f>
        <v>-235328.03099999999</v>
      </c>
      <c r="J9033" s="55">
        <f>pro[[#This Row],[Revenue]]+pro[[#This Row],[AdminExp]]</f>
        <v>-203365.478</v>
      </c>
      <c r="K9033" s="83">
        <f>pro[[#This Row],[Profit]]/pro[[#This Row],[Revenue]]</f>
        <v>-6.3626168410264352</v>
      </c>
      <c r="L9033" s="56">
        <f t="shared" si="141"/>
        <v>9</v>
      </c>
      <c r="M9033" s="82" t="str">
        <f>"Q"&amp;" "&amp;VLOOKUP(pro[[#This Row],[Period]],Mapping!A:B,2,0)</f>
        <v>Q 3</v>
      </c>
      <c r="N9033"/>
    </row>
    <row r="9034" spans="1:14" ht="14.25" x14ac:dyDescent="0.2">
      <c r="A9034" s="42" t="s">
        <v>31</v>
      </c>
      <c r="B9034" s="44" t="s">
        <v>13</v>
      </c>
      <c r="C9034" s="44" t="s">
        <v>57</v>
      </c>
      <c r="D9034" s="43">
        <v>23822.406999999999</v>
      </c>
      <c r="E9034" s="43">
        <v>-12108.152</v>
      </c>
      <c r="F9034" s="45">
        <v>-64000</v>
      </c>
      <c r="G9034" s="45">
        <v>-66740</v>
      </c>
      <c r="H9034" s="45">
        <v>-61390</v>
      </c>
      <c r="I9034" s="55">
        <f>pro[[#This Row],[Admin expenses 3]]+pro[[#This Row],[Admin expenses 2]]+pro[[#This Row],[Admin expenses 1]]+pro[[#This Row],[COGS]]</f>
        <v>-204238.152</v>
      </c>
      <c r="J9034" s="55">
        <f>pro[[#This Row],[Revenue]]+pro[[#This Row],[AdminExp]]</f>
        <v>-180415.745</v>
      </c>
      <c r="K9034" s="83">
        <f>pro[[#This Row],[Profit]]/pro[[#This Row],[Revenue]]</f>
        <v>-7.573363388510657</v>
      </c>
      <c r="L9034" s="56">
        <f t="shared" si="141"/>
        <v>9</v>
      </c>
      <c r="M9034" s="82" t="str">
        <f>"Q"&amp;" "&amp;VLOOKUP(pro[[#This Row],[Period]],Mapping!A:B,2,0)</f>
        <v>Q 3</v>
      </c>
      <c r="N9034"/>
    </row>
    <row r="9035" spans="1:14" ht="14.25" x14ac:dyDescent="0.2">
      <c r="A9035" s="42" t="s">
        <v>31</v>
      </c>
      <c r="B9035" s="44" t="s">
        <v>13</v>
      </c>
      <c r="C9035" s="44" t="s">
        <v>57</v>
      </c>
      <c r="D9035" s="43">
        <v>45048.478999999999</v>
      </c>
      <c r="E9035" s="43">
        <v>-14405.867</v>
      </c>
      <c r="F9035" s="45">
        <v>-45790</v>
      </c>
      <c r="G9035" s="45">
        <v>-63880</v>
      </c>
      <c r="H9035" s="45">
        <v>-84600</v>
      </c>
      <c r="I9035" s="55">
        <f>pro[[#This Row],[Admin expenses 3]]+pro[[#This Row],[Admin expenses 2]]+pro[[#This Row],[Admin expenses 1]]+pro[[#This Row],[COGS]]</f>
        <v>-208675.867</v>
      </c>
      <c r="J9035" s="55">
        <f>pro[[#This Row],[Revenue]]+pro[[#This Row],[AdminExp]]</f>
        <v>-163627.38800000001</v>
      </c>
      <c r="K9035" s="83">
        <f>pro[[#This Row],[Profit]]/pro[[#This Row],[Revenue]]</f>
        <v>-3.6322511132950797</v>
      </c>
      <c r="L9035" s="56">
        <f t="shared" si="141"/>
        <v>9</v>
      </c>
      <c r="M9035" s="82" t="str">
        <f>"Q"&amp;" "&amp;VLOOKUP(pro[[#This Row],[Period]],Mapping!A:B,2,0)</f>
        <v>Q 3</v>
      </c>
      <c r="N9035"/>
    </row>
    <row r="9036" spans="1:14" ht="14.25" x14ac:dyDescent="0.2">
      <c r="A9036" s="42" t="s">
        <v>31</v>
      </c>
      <c r="B9036" s="44" t="s">
        <v>13</v>
      </c>
      <c r="C9036" s="44" t="s">
        <v>58</v>
      </c>
      <c r="D9036" s="43">
        <v>33142.514999999999</v>
      </c>
      <c r="E9036" s="43">
        <v>-9135.7839999999997</v>
      </c>
      <c r="F9036" s="45">
        <v>-97560</v>
      </c>
      <c r="G9036" s="45">
        <v>-55160</v>
      </c>
      <c r="H9036" s="45">
        <v>-51400</v>
      </c>
      <c r="I9036" s="55">
        <f>pro[[#This Row],[Admin expenses 3]]+pro[[#This Row],[Admin expenses 2]]+pro[[#This Row],[Admin expenses 1]]+pro[[#This Row],[COGS]]</f>
        <v>-213255.78399999999</v>
      </c>
      <c r="J9036" s="55">
        <f>pro[[#This Row],[Revenue]]+pro[[#This Row],[AdminExp]]</f>
        <v>-180113.26899999997</v>
      </c>
      <c r="K9036" s="83">
        <f>pro[[#This Row],[Profit]]/pro[[#This Row],[Revenue]]</f>
        <v>-5.4345081838237075</v>
      </c>
      <c r="L9036" s="56">
        <f t="shared" si="141"/>
        <v>9</v>
      </c>
      <c r="M9036" s="82" t="str">
        <f>"Q"&amp;" "&amp;VLOOKUP(pro[[#This Row],[Period]],Mapping!A:B,2,0)</f>
        <v>Q 3</v>
      </c>
      <c r="N9036"/>
    </row>
    <row r="9037" spans="1:14" ht="14.25" x14ac:dyDescent="0.2">
      <c r="A9037" s="42" t="s">
        <v>31</v>
      </c>
      <c r="B9037" s="44" t="s">
        <v>13</v>
      </c>
      <c r="C9037" s="44" t="s">
        <v>59</v>
      </c>
      <c r="D9037" s="43">
        <v>60744.354999999989</v>
      </c>
      <c r="E9037" s="43">
        <v>-4683.3289999999997</v>
      </c>
      <c r="F9037" s="45">
        <v>-12350</v>
      </c>
      <c r="G9037" s="45">
        <v>-88730</v>
      </c>
      <c r="H9037" s="45">
        <v>-37950</v>
      </c>
      <c r="I9037" s="55">
        <f>pro[[#This Row],[Admin expenses 3]]+pro[[#This Row],[Admin expenses 2]]+pro[[#This Row],[Admin expenses 1]]+pro[[#This Row],[COGS]]</f>
        <v>-143713.329</v>
      </c>
      <c r="J9037" s="55">
        <f>pro[[#This Row],[Revenue]]+pro[[#This Row],[AdminExp]]</f>
        <v>-82968.974000000017</v>
      </c>
      <c r="K9037" s="83">
        <f>pro[[#This Row],[Profit]]/pro[[#This Row],[Revenue]]</f>
        <v>-1.3658713472223063</v>
      </c>
      <c r="L9037" s="56">
        <f t="shared" si="141"/>
        <v>9</v>
      </c>
      <c r="M9037" s="82" t="str">
        <f>"Q"&amp;" "&amp;VLOOKUP(pro[[#This Row],[Period]],Mapping!A:B,2,0)</f>
        <v>Q 3</v>
      </c>
      <c r="N9037"/>
    </row>
    <row r="9038" spans="1:14" ht="14.25" x14ac:dyDescent="0.2">
      <c r="A9038" s="42" t="s">
        <v>31</v>
      </c>
      <c r="B9038" s="44" t="s">
        <v>13</v>
      </c>
      <c r="C9038" s="44" t="s">
        <v>57</v>
      </c>
      <c r="D9038" s="43">
        <v>8982.6869999999999</v>
      </c>
      <c r="E9038" s="43">
        <v>-3951.7589999999996</v>
      </c>
      <c r="F9038" s="45">
        <v>-25870</v>
      </c>
      <c r="G9038" s="45">
        <v>-76790</v>
      </c>
      <c r="H9038" s="45">
        <v>-31000</v>
      </c>
      <c r="I9038" s="55">
        <f>pro[[#This Row],[Admin expenses 3]]+pro[[#This Row],[Admin expenses 2]]+pro[[#This Row],[Admin expenses 1]]+pro[[#This Row],[COGS]]</f>
        <v>-137611.75899999999</v>
      </c>
      <c r="J9038" s="55">
        <f>pro[[#This Row],[Revenue]]+pro[[#This Row],[AdminExp]]</f>
        <v>-128629.07199999999</v>
      </c>
      <c r="K9038" s="83">
        <f>pro[[#This Row],[Profit]]/pro[[#This Row],[Revenue]]</f>
        <v>-14.319665374069027</v>
      </c>
      <c r="L9038" s="56">
        <f t="shared" si="141"/>
        <v>9</v>
      </c>
      <c r="M9038" s="82" t="str">
        <f>"Q"&amp;" "&amp;VLOOKUP(pro[[#This Row],[Period]],Mapping!A:B,2,0)</f>
        <v>Q 3</v>
      </c>
      <c r="N9038"/>
    </row>
    <row r="9039" spans="1:14" ht="14.25" x14ac:dyDescent="0.2">
      <c r="A9039" s="42" t="s">
        <v>31</v>
      </c>
      <c r="B9039" s="44" t="s">
        <v>13</v>
      </c>
      <c r="C9039" s="44" t="s">
        <v>57</v>
      </c>
      <c r="D9039" s="43">
        <v>60225.466</v>
      </c>
      <c r="E9039" s="43">
        <v>-6604.1989999999996</v>
      </c>
      <c r="F9039" s="45">
        <v>-86040</v>
      </c>
      <c r="G9039" s="45">
        <v>-40110</v>
      </c>
      <c r="H9039" s="45">
        <v>-83090</v>
      </c>
      <c r="I9039" s="55">
        <f>pro[[#This Row],[Admin expenses 3]]+pro[[#This Row],[Admin expenses 2]]+pro[[#This Row],[Admin expenses 1]]+pro[[#This Row],[COGS]]</f>
        <v>-215844.19899999999</v>
      </c>
      <c r="J9039" s="55">
        <f>pro[[#This Row],[Revenue]]+pro[[#This Row],[AdminExp]]</f>
        <v>-155618.73300000001</v>
      </c>
      <c r="K9039" s="83">
        <f>pro[[#This Row],[Profit]]/pro[[#This Row],[Revenue]]</f>
        <v>-2.5839357224732806</v>
      </c>
      <c r="L9039" s="56">
        <f t="shared" si="141"/>
        <v>9</v>
      </c>
      <c r="M9039" s="82" t="str">
        <f>"Q"&amp;" "&amp;VLOOKUP(pro[[#This Row],[Period]],Mapping!A:B,2,0)</f>
        <v>Q 3</v>
      </c>
      <c r="N9039"/>
    </row>
    <row r="9040" spans="1:14" ht="14.25" x14ac:dyDescent="0.2">
      <c r="A9040" s="42" t="s">
        <v>31</v>
      </c>
      <c r="B9040" s="44" t="s">
        <v>13</v>
      </c>
      <c r="C9040" s="44" t="s">
        <v>58</v>
      </c>
      <c r="D9040" s="43">
        <v>66639.243999999992</v>
      </c>
      <c r="E9040" s="43">
        <v>-14997.576999999999</v>
      </c>
      <c r="F9040" s="45">
        <v>-76820</v>
      </c>
      <c r="G9040" s="45">
        <v>-52780</v>
      </c>
      <c r="H9040" s="45">
        <v>-24530</v>
      </c>
      <c r="I9040" s="55">
        <f>pro[[#This Row],[Admin expenses 3]]+pro[[#This Row],[Admin expenses 2]]+pro[[#This Row],[Admin expenses 1]]+pro[[#This Row],[COGS]]</f>
        <v>-169127.57699999999</v>
      </c>
      <c r="J9040" s="55">
        <f>pro[[#This Row],[Revenue]]+pro[[#This Row],[AdminExp]]</f>
        <v>-102488.333</v>
      </c>
      <c r="K9040" s="83">
        <f>pro[[#This Row],[Profit]]/pro[[#This Row],[Revenue]]</f>
        <v>-1.5379576184867885</v>
      </c>
      <c r="L9040" s="56">
        <f t="shared" si="141"/>
        <v>9</v>
      </c>
      <c r="M9040" s="82" t="str">
        <f>"Q"&amp;" "&amp;VLOOKUP(pro[[#This Row],[Period]],Mapping!A:B,2,0)</f>
        <v>Q 3</v>
      </c>
      <c r="N9040"/>
    </row>
    <row r="9041" spans="1:14" ht="14.25" x14ac:dyDescent="0.2">
      <c r="A9041" s="42" t="s">
        <v>31</v>
      </c>
      <c r="B9041" s="44" t="s">
        <v>13</v>
      </c>
      <c r="C9041" s="44" t="s">
        <v>59</v>
      </c>
      <c r="D9041" s="43">
        <v>2696.5889999999999</v>
      </c>
      <c r="E9041" s="43">
        <v>-2875.5230000000001</v>
      </c>
      <c r="F9041" s="45">
        <v>-83130</v>
      </c>
      <c r="G9041" s="45">
        <v>-87730</v>
      </c>
      <c r="H9041" s="45">
        <v>-49880</v>
      </c>
      <c r="I9041" s="55">
        <f>pro[[#This Row],[Admin expenses 3]]+pro[[#This Row],[Admin expenses 2]]+pro[[#This Row],[Admin expenses 1]]+pro[[#This Row],[COGS]]</f>
        <v>-223615.52299999999</v>
      </c>
      <c r="J9041" s="55">
        <f>pro[[#This Row],[Revenue]]+pro[[#This Row],[AdminExp]]</f>
        <v>-220918.93399999998</v>
      </c>
      <c r="K9041" s="83">
        <f>pro[[#This Row],[Profit]]/pro[[#This Row],[Revenue]]</f>
        <v>-81.925326403096648</v>
      </c>
      <c r="L9041" s="56">
        <f t="shared" si="141"/>
        <v>9</v>
      </c>
      <c r="M9041" s="82" t="str">
        <f>"Q"&amp;" "&amp;VLOOKUP(pro[[#This Row],[Period]],Mapping!A:B,2,0)</f>
        <v>Q 3</v>
      </c>
      <c r="N9041"/>
    </row>
    <row r="9042" spans="1:14" ht="14.25" x14ac:dyDescent="0.2">
      <c r="A9042" s="42" t="s">
        <v>31</v>
      </c>
      <c r="B9042" s="44" t="s">
        <v>13</v>
      </c>
      <c r="C9042" s="44" t="s">
        <v>57</v>
      </c>
      <c r="D9042" s="43">
        <v>4181348.199</v>
      </c>
      <c r="E9042" s="43">
        <v>-4286119.6770000001</v>
      </c>
      <c r="F9042" s="45">
        <v>-77440</v>
      </c>
      <c r="G9042" s="45">
        <v>-105680</v>
      </c>
      <c r="H9042" s="45">
        <v>-56460</v>
      </c>
      <c r="I9042" s="55">
        <f>pro[[#This Row],[Admin expenses 3]]+pro[[#This Row],[Admin expenses 2]]+pro[[#This Row],[Admin expenses 1]]+pro[[#This Row],[COGS]]</f>
        <v>-4525699.6770000001</v>
      </c>
      <c r="J9042" s="55">
        <f>pro[[#This Row],[Revenue]]+pro[[#This Row],[AdminExp]]</f>
        <v>-344351.47800000012</v>
      </c>
      <c r="K9042" s="83">
        <f>pro[[#This Row],[Profit]]/pro[[#This Row],[Revenue]]</f>
        <v>-8.2354174206863306E-2</v>
      </c>
      <c r="L9042" s="56">
        <f t="shared" si="141"/>
        <v>9</v>
      </c>
      <c r="M9042" s="82" t="str">
        <f>"Q"&amp;" "&amp;VLOOKUP(pro[[#This Row],[Period]],Mapping!A:B,2,0)</f>
        <v>Q 3</v>
      </c>
      <c r="N9042"/>
    </row>
    <row r="9043" spans="1:14" ht="14.25" x14ac:dyDescent="0.2">
      <c r="A9043" s="42" t="s">
        <v>31</v>
      </c>
      <c r="B9043" s="44" t="s">
        <v>13</v>
      </c>
      <c r="C9043" s="44" t="s">
        <v>57</v>
      </c>
      <c r="D9043" s="43">
        <v>2084705.0629999998</v>
      </c>
      <c r="E9043" s="43">
        <v>-189259.08399999997</v>
      </c>
      <c r="F9043" s="45">
        <v>-83840</v>
      </c>
      <c r="G9043" s="45">
        <v>-98860</v>
      </c>
      <c r="H9043" s="45">
        <v>-89530</v>
      </c>
      <c r="I9043" s="55">
        <f>pro[[#This Row],[Admin expenses 3]]+pro[[#This Row],[Admin expenses 2]]+pro[[#This Row],[Admin expenses 1]]+pro[[#This Row],[COGS]]</f>
        <v>-461489.08399999997</v>
      </c>
      <c r="J9043" s="55">
        <f>pro[[#This Row],[Revenue]]+pro[[#This Row],[AdminExp]]</f>
        <v>1623215.9789999998</v>
      </c>
      <c r="K9043" s="83">
        <f>pro[[#This Row],[Profit]]/pro[[#This Row],[Revenue]]</f>
        <v>0.77863099572661221</v>
      </c>
      <c r="L9043" s="56">
        <f t="shared" si="141"/>
        <v>9</v>
      </c>
      <c r="M9043" s="82" t="str">
        <f>"Q"&amp;" "&amp;VLOOKUP(pro[[#This Row],[Period]],Mapping!A:B,2,0)</f>
        <v>Q 3</v>
      </c>
      <c r="N9043"/>
    </row>
    <row r="9044" spans="1:14" ht="14.25" x14ac:dyDescent="0.2">
      <c r="A9044" s="42" t="s">
        <v>31</v>
      </c>
      <c r="B9044" s="44" t="s">
        <v>13</v>
      </c>
      <c r="C9044" s="44" t="s">
        <v>57</v>
      </c>
      <c r="D9044" s="43">
        <v>266325.22699999996</v>
      </c>
      <c r="E9044" s="43">
        <v>-22018.814999999999</v>
      </c>
      <c r="F9044" s="45">
        <v>-93230</v>
      </c>
      <c r="G9044" s="45">
        <v>-31170</v>
      </c>
      <c r="H9044" s="45">
        <v>-57080</v>
      </c>
      <c r="I9044" s="55">
        <f>pro[[#This Row],[Admin expenses 3]]+pro[[#This Row],[Admin expenses 2]]+pro[[#This Row],[Admin expenses 1]]+pro[[#This Row],[COGS]]</f>
        <v>-203498.815</v>
      </c>
      <c r="J9044" s="55">
        <f>pro[[#This Row],[Revenue]]+pro[[#This Row],[AdminExp]]</f>
        <v>62826.411999999953</v>
      </c>
      <c r="K9044" s="83">
        <f>pro[[#This Row],[Profit]]/pro[[#This Row],[Revenue]]</f>
        <v>0.2359010924639143</v>
      </c>
      <c r="L9044" s="56">
        <f t="shared" si="141"/>
        <v>9</v>
      </c>
      <c r="M9044" s="82" t="str">
        <f>"Q"&amp;" "&amp;VLOOKUP(pro[[#This Row],[Period]],Mapping!A:B,2,0)</f>
        <v>Q 3</v>
      </c>
      <c r="N9044"/>
    </row>
    <row r="9045" spans="1:14" ht="14.25" x14ac:dyDescent="0.2">
      <c r="A9045" s="42" t="s">
        <v>31</v>
      </c>
      <c r="B9045" s="44" t="s">
        <v>13</v>
      </c>
      <c r="C9045" s="44" t="s">
        <v>58</v>
      </c>
      <c r="D9045" s="43">
        <v>1519165.3049999999</v>
      </c>
      <c r="E9045" s="43">
        <v>-127469.89499999999</v>
      </c>
      <c r="F9045" s="45">
        <v>-64170</v>
      </c>
      <c r="G9045" s="45">
        <v>-47510</v>
      </c>
      <c r="H9045" s="45">
        <v>-105090</v>
      </c>
      <c r="I9045" s="55">
        <f>pro[[#This Row],[Admin expenses 3]]+pro[[#This Row],[Admin expenses 2]]+pro[[#This Row],[Admin expenses 1]]+pro[[#This Row],[COGS]]</f>
        <v>-344239.89500000002</v>
      </c>
      <c r="J9045" s="55">
        <f>pro[[#This Row],[Revenue]]+pro[[#This Row],[AdminExp]]</f>
        <v>1174925.4099999999</v>
      </c>
      <c r="K9045" s="83">
        <f>pro[[#This Row],[Profit]]/pro[[#This Row],[Revenue]]</f>
        <v>0.7734019504875409</v>
      </c>
      <c r="L9045" s="56">
        <f t="shared" si="141"/>
        <v>9</v>
      </c>
      <c r="M9045" s="82" t="str">
        <f>"Q"&amp;" "&amp;VLOOKUP(pro[[#This Row],[Period]],Mapping!A:B,2,0)</f>
        <v>Q 3</v>
      </c>
      <c r="N9045"/>
    </row>
    <row r="9046" spans="1:14" ht="14.25" x14ac:dyDescent="0.2">
      <c r="A9046" s="42" t="s">
        <v>31</v>
      </c>
      <c r="B9046" s="44" t="s">
        <v>13</v>
      </c>
      <c r="C9046" s="44" t="s">
        <v>59</v>
      </c>
      <c r="D9046" s="43">
        <v>83231.106</v>
      </c>
      <c r="E9046" s="43">
        <v>-10669.217999999999</v>
      </c>
      <c r="F9046" s="45">
        <v>-25930</v>
      </c>
      <c r="G9046" s="45">
        <v>-74210</v>
      </c>
      <c r="H9046" s="45">
        <v>-41740</v>
      </c>
      <c r="I9046" s="55">
        <f>pro[[#This Row],[Admin expenses 3]]+pro[[#This Row],[Admin expenses 2]]+pro[[#This Row],[Admin expenses 1]]+pro[[#This Row],[COGS]]</f>
        <v>-152549.21799999999</v>
      </c>
      <c r="J9046" s="55">
        <f>pro[[#This Row],[Revenue]]+pro[[#This Row],[AdminExp]]</f>
        <v>-69318.111999999994</v>
      </c>
      <c r="K9046" s="83">
        <f>pro[[#This Row],[Profit]]/pro[[#This Row],[Revenue]]</f>
        <v>-0.8328390109342052</v>
      </c>
      <c r="L9046" s="56">
        <f t="shared" si="141"/>
        <v>9</v>
      </c>
      <c r="M9046" s="82" t="str">
        <f>"Q"&amp;" "&amp;VLOOKUP(pro[[#This Row],[Period]],Mapping!A:B,2,0)</f>
        <v>Q 3</v>
      </c>
      <c r="N9046"/>
    </row>
    <row r="9047" spans="1:14" ht="14.25" x14ac:dyDescent="0.2">
      <c r="A9047" s="42" t="s">
        <v>31</v>
      </c>
      <c r="B9047" s="44" t="s">
        <v>13</v>
      </c>
      <c r="C9047" s="44" t="s">
        <v>60</v>
      </c>
      <c r="D9047" s="43">
        <v>149212.41999999998</v>
      </c>
      <c r="E9047" s="43">
        <v>-44395.364999999998</v>
      </c>
      <c r="F9047" s="45">
        <v>-88130</v>
      </c>
      <c r="G9047" s="45">
        <v>-40720</v>
      </c>
      <c r="H9047" s="45">
        <v>-57900</v>
      </c>
      <c r="I9047" s="55">
        <f>pro[[#This Row],[Admin expenses 3]]+pro[[#This Row],[Admin expenses 2]]+pro[[#This Row],[Admin expenses 1]]+pro[[#This Row],[COGS]]</f>
        <v>-231145.36499999999</v>
      </c>
      <c r="J9047" s="55">
        <f>pro[[#This Row],[Revenue]]+pro[[#This Row],[AdminExp]]</f>
        <v>-81932.945000000007</v>
      </c>
      <c r="K9047" s="83">
        <f>pro[[#This Row],[Profit]]/pro[[#This Row],[Revenue]]</f>
        <v>-0.54910271544419709</v>
      </c>
      <c r="L9047" s="56">
        <f t="shared" si="141"/>
        <v>9</v>
      </c>
      <c r="M9047" s="82" t="str">
        <f>"Q"&amp;" "&amp;VLOOKUP(pro[[#This Row],[Period]],Mapping!A:B,2,0)</f>
        <v>Q 3</v>
      </c>
      <c r="N9047"/>
    </row>
    <row r="9048" spans="1:14" ht="14.25" x14ac:dyDescent="0.2">
      <c r="A9048" s="42" t="s">
        <v>31</v>
      </c>
      <c r="B9048" s="44" t="s">
        <v>13</v>
      </c>
      <c r="C9048" s="44" t="s">
        <v>57</v>
      </c>
      <c r="D9048" s="43">
        <v>543861.28299999994</v>
      </c>
      <c r="E9048" s="43">
        <v>-303709.875</v>
      </c>
      <c r="F9048" s="45">
        <v>-79160</v>
      </c>
      <c r="G9048" s="45">
        <v>-45810</v>
      </c>
      <c r="H9048" s="45">
        <v>-63170</v>
      </c>
      <c r="I9048" s="55">
        <f>pro[[#This Row],[Admin expenses 3]]+pro[[#This Row],[Admin expenses 2]]+pro[[#This Row],[Admin expenses 1]]+pro[[#This Row],[COGS]]</f>
        <v>-491849.875</v>
      </c>
      <c r="J9048" s="55">
        <f>pro[[#This Row],[Revenue]]+pro[[#This Row],[AdminExp]]</f>
        <v>52011.407999999938</v>
      </c>
      <c r="K9048" s="83">
        <f>pro[[#This Row],[Profit]]/pro[[#This Row],[Revenue]]</f>
        <v>9.5633591920901539E-2</v>
      </c>
      <c r="L9048" s="56">
        <f t="shared" si="141"/>
        <v>9</v>
      </c>
      <c r="M9048" s="82" t="str">
        <f>"Q"&amp;" "&amp;VLOOKUP(pro[[#This Row],[Period]],Mapping!A:B,2,0)</f>
        <v>Q 3</v>
      </c>
      <c r="N9048"/>
    </row>
    <row r="9049" spans="1:14" ht="14.25" x14ac:dyDescent="0.2">
      <c r="A9049" s="42" t="s">
        <v>31</v>
      </c>
      <c r="B9049" s="44" t="s">
        <v>13</v>
      </c>
      <c r="C9049" s="44" t="s">
        <v>58</v>
      </c>
      <c r="D9049" s="43">
        <v>209350.30899999998</v>
      </c>
      <c r="E9049" s="43">
        <v>-231461.538</v>
      </c>
      <c r="F9049" s="45">
        <v>-90140</v>
      </c>
      <c r="G9049" s="45">
        <v>-82560</v>
      </c>
      <c r="H9049" s="45">
        <v>-64070</v>
      </c>
      <c r="I9049" s="55">
        <f>pro[[#This Row],[Admin expenses 3]]+pro[[#This Row],[Admin expenses 2]]+pro[[#This Row],[Admin expenses 1]]+pro[[#This Row],[COGS]]</f>
        <v>-468231.538</v>
      </c>
      <c r="J9049" s="55">
        <f>pro[[#This Row],[Revenue]]+pro[[#This Row],[AdminExp]]</f>
        <v>-258881.22900000002</v>
      </c>
      <c r="K9049" s="83">
        <f>pro[[#This Row],[Profit]]/pro[[#This Row],[Revenue]]</f>
        <v>-1.2365934888589061</v>
      </c>
      <c r="L9049" s="56">
        <f t="shared" si="141"/>
        <v>9</v>
      </c>
      <c r="M9049" s="82" t="str">
        <f>"Q"&amp;" "&amp;VLOOKUP(pro[[#This Row],[Period]],Mapping!A:B,2,0)</f>
        <v>Q 3</v>
      </c>
      <c r="N9049"/>
    </row>
    <row r="9050" spans="1:14" ht="14.25" x14ac:dyDescent="0.2">
      <c r="A9050" s="42" t="s">
        <v>31</v>
      </c>
      <c r="B9050" s="44" t="s">
        <v>28</v>
      </c>
      <c r="C9050" s="44" t="s">
        <v>59</v>
      </c>
      <c r="D9050" s="43">
        <v>5816.8460000000005</v>
      </c>
      <c r="E9050" s="43">
        <v>-7170.4919999999993</v>
      </c>
      <c r="F9050" s="45">
        <v>-80280</v>
      </c>
      <c r="G9050" s="45">
        <v>-31110</v>
      </c>
      <c r="H9050" s="45">
        <v>-98510</v>
      </c>
      <c r="I9050" s="55">
        <f>pro[[#This Row],[Admin expenses 3]]+pro[[#This Row],[Admin expenses 2]]+pro[[#This Row],[Admin expenses 1]]+pro[[#This Row],[COGS]]</f>
        <v>-217070.492</v>
      </c>
      <c r="J9050" s="55">
        <f>pro[[#This Row],[Revenue]]+pro[[#This Row],[AdminExp]]</f>
        <v>-211253.64600000001</v>
      </c>
      <c r="K9050" s="83">
        <f>pro[[#This Row],[Profit]]/pro[[#This Row],[Revenue]]</f>
        <v>-36.317558690740654</v>
      </c>
      <c r="L9050" s="56">
        <f t="shared" si="141"/>
        <v>9</v>
      </c>
      <c r="M9050" s="82" t="str">
        <f>"Q"&amp;" "&amp;VLOOKUP(pro[[#This Row],[Period]],Mapping!A:B,2,0)</f>
        <v>Q 3</v>
      </c>
      <c r="N9050"/>
    </row>
    <row r="9051" spans="1:14" ht="14.25" x14ac:dyDescent="0.2">
      <c r="A9051" s="42" t="s">
        <v>31</v>
      </c>
      <c r="B9051" s="44" t="s">
        <v>28</v>
      </c>
      <c r="C9051" s="44" t="s">
        <v>60</v>
      </c>
      <c r="D9051" s="43">
        <v>-211.72900000000001</v>
      </c>
      <c r="E9051" s="43">
        <v>8.1760000000000002</v>
      </c>
      <c r="F9051" s="45">
        <v>-50010</v>
      </c>
      <c r="G9051" s="45">
        <v>-28120</v>
      </c>
      <c r="H9051" s="45">
        <v>-39260</v>
      </c>
      <c r="I9051" s="55">
        <f>pro[[#This Row],[Admin expenses 3]]+pro[[#This Row],[Admin expenses 2]]+pro[[#This Row],[Admin expenses 1]]+pro[[#This Row],[COGS]]</f>
        <v>-117381.82399999999</v>
      </c>
      <c r="J9051" s="55">
        <f>pro[[#This Row],[Revenue]]+pro[[#This Row],[AdminExp]]</f>
        <v>-117593.553</v>
      </c>
      <c r="K9051" s="83">
        <f>pro[[#This Row],[Profit]]/pro[[#This Row],[Revenue]]</f>
        <v>555.39653519357284</v>
      </c>
      <c r="L9051" s="56">
        <f t="shared" si="141"/>
        <v>9</v>
      </c>
      <c r="M9051" s="82" t="str">
        <f>"Q"&amp;" "&amp;VLOOKUP(pro[[#This Row],[Period]],Mapping!A:B,2,0)</f>
        <v>Q 3</v>
      </c>
      <c r="N9051"/>
    </row>
    <row r="9052" spans="1:14" ht="14.25" x14ac:dyDescent="0.2">
      <c r="A9052" s="42" t="s">
        <v>31</v>
      </c>
      <c r="B9052" s="44" t="s">
        <v>28</v>
      </c>
      <c r="C9052" s="44" t="s">
        <v>57</v>
      </c>
      <c r="D9052" s="43">
        <v>228707.21300000002</v>
      </c>
      <c r="E9052" s="43">
        <v>-70545.817999999999</v>
      </c>
      <c r="F9052" s="45">
        <v>-81860</v>
      </c>
      <c r="G9052" s="45">
        <v>-29750</v>
      </c>
      <c r="H9052" s="45">
        <v>-69310</v>
      </c>
      <c r="I9052" s="55">
        <f>pro[[#This Row],[Admin expenses 3]]+pro[[#This Row],[Admin expenses 2]]+pro[[#This Row],[Admin expenses 1]]+pro[[#This Row],[COGS]]</f>
        <v>-251465.818</v>
      </c>
      <c r="J9052" s="55">
        <f>pro[[#This Row],[Revenue]]+pro[[#This Row],[AdminExp]]</f>
        <v>-22758.604999999981</v>
      </c>
      <c r="K9052" s="83">
        <f>pro[[#This Row],[Profit]]/pro[[#This Row],[Revenue]]</f>
        <v>-9.950978240463268E-2</v>
      </c>
      <c r="L9052" s="56">
        <f t="shared" si="141"/>
        <v>9</v>
      </c>
      <c r="M9052" s="82" t="str">
        <f>"Q"&amp;" "&amp;VLOOKUP(pro[[#This Row],[Period]],Mapping!A:B,2,0)</f>
        <v>Q 3</v>
      </c>
      <c r="N9052"/>
    </row>
    <row r="9053" spans="1:14" ht="14.25" x14ac:dyDescent="0.2">
      <c r="A9053" s="42" t="s">
        <v>31</v>
      </c>
      <c r="B9053" s="44" t="s">
        <v>28</v>
      </c>
      <c r="C9053" s="44" t="s">
        <v>58</v>
      </c>
      <c r="D9053" s="43">
        <v>1720543.4959999998</v>
      </c>
      <c r="E9053" s="43">
        <v>-560804.81099999999</v>
      </c>
      <c r="F9053" s="45">
        <v>-15460</v>
      </c>
      <c r="G9053" s="45">
        <v>-12970</v>
      </c>
      <c r="H9053" s="45">
        <v>-26370</v>
      </c>
      <c r="I9053" s="55">
        <f>pro[[#This Row],[Admin expenses 3]]+pro[[#This Row],[Admin expenses 2]]+pro[[#This Row],[Admin expenses 1]]+pro[[#This Row],[COGS]]</f>
        <v>-615604.81099999999</v>
      </c>
      <c r="J9053" s="55">
        <f>pro[[#This Row],[Revenue]]+pro[[#This Row],[AdminExp]]</f>
        <v>1104938.6849999998</v>
      </c>
      <c r="K9053" s="83">
        <f>pro[[#This Row],[Profit]]/pro[[#This Row],[Revenue]]</f>
        <v>0.64220328493223977</v>
      </c>
      <c r="L9053" s="56">
        <f t="shared" si="141"/>
        <v>9</v>
      </c>
      <c r="M9053" s="82" t="str">
        <f>"Q"&amp;" "&amp;VLOOKUP(pro[[#This Row],[Period]],Mapping!A:B,2,0)</f>
        <v>Q 3</v>
      </c>
      <c r="N9053"/>
    </row>
    <row r="9054" spans="1:14" ht="14.25" x14ac:dyDescent="0.2">
      <c r="A9054" s="42" t="s">
        <v>31</v>
      </c>
      <c r="B9054" s="44" t="s">
        <v>28</v>
      </c>
      <c r="C9054" s="44" t="s">
        <v>59</v>
      </c>
      <c r="D9054" s="43">
        <v>191629.72499999998</v>
      </c>
      <c r="E9054" s="43">
        <v>-83848.463999999993</v>
      </c>
      <c r="F9054" s="45">
        <v>-104680</v>
      </c>
      <c r="G9054" s="45">
        <v>-47250</v>
      </c>
      <c r="H9054" s="45">
        <v>-22610</v>
      </c>
      <c r="I9054" s="55">
        <f>pro[[#This Row],[Admin expenses 3]]+pro[[#This Row],[Admin expenses 2]]+pro[[#This Row],[Admin expenses 1]]+pro[[#This Row],[COGS]]</f>
        <v>-258388.46399999998</v>
      </c>
      <c r="J9054" s="55">
        <f>pro[[#This Row],[Revenue]]+pro[[#This Row],[AdminExp]]</f>
        <v>-66758.739000000001</v>
      </c>
      <c r="K9054" s="83">
        <f>pro[[#This Row],[Profit]]/pro[[#This Row],[Revenue]]</f>
        <v>-0.34837360957440194</v>
      </c>
      <c r="L9054" s="56">
        <f t="shared" si="141"/>
        <v>9</v>
      </c>
      <c r="M9054" s="82" t="str">
        <f>"Q"&amp;" "&amp;VLOOKUP(pro[[#This Row],[Period]],Mapping!A:B,2,0)</f>
        <v>Q 3</v>
      </c>
      <c r="N9054"/>
    </row>
    <row r="9055" spans="1:14" ht="14.25" x14ac:dyDescent="0.2">
      <c r="A9055" s="42" t="s">
        <v>31</v>
      </c>
      <c r="B9055" s="44" t="s">
        <v>28</v>
      </c>
      <c r="C9055" s="44" t="s">
        <v>60</v>
      </c>
      <c r="D9055" s="43">
        <v>1616378.9109999998</v>
      </c>
      <c r="E9055" s="43">
        <v>-818933.46499999997</v>
      </c>
      <c r="F9055" s="45">
        <v>-84550</v>
      </c>
      <c r="G9055" s="45">
        <v>-86370</v>
      </c>
      <c r="H9055" s="45">
        <v>-37320</v>
      </c>
      <c r="I9055" s="55">
        <f>pro[[#This Row],[Admin expenses 3]]+pro[[#This Row],[Admin expenses 2]]+pro[[#This Row],[Admin expenses 1]]+pro[[#This Row],[COGS]]</f>
        <v>-1027173.465</v>
      </c>
      <c r="J9055" s="55">
        <f>pro[[#This Row],[Revenue]]+pro[[#This Row],[AdminExp]]</f>
        <v>589205.44599999988</v>
      </c>
      <c r="K9055" s="83">
        <f>pro[[#This Row],[Profit]]/pro[[#This Row],[Revenue]]</f>
        <v>0.36452185931792319</v>
      </c>
      <c r="L9055" s="56">
        <f t="shared" si="141"/>
        <v>9</v>
      </c>
      <c r="M9055" s="82" t="str">
        <f>"Q"&amp;" "&amp;VLOOKUP(pro[[#This Row],[Period]],Mapping!A:B,2,0)</f>
        <v>Q 3</v>
      </c>
      <c r="N9055"/>
    </row>
    <row r="9056" spans="1:14" ht="14.25" x14ac:dyDescent="0.2">
      <c r="A9056" s="42" t="s">
        <v>31</v>
      </c>
      <c r="B9056" s="44" t="s">
        <v>28</v>
      </c>
      <c r="C9056" s="44" t="s">
        <v>57</v>
      </c>
      <c r="D9056" s="43">
        <v>1924299.4539999999</v>
      </c>
      <c r="E9056" s="43">
        <v>-313867.93199999997</v>
      </c>
      <c r="F9056" s="45">
        <v>-61980</v>
      </c>
      <c r="G9056" s="45">
        <v>-28060</v>
      </c>
      <c r="H9056" s="45">
        <v>-96110</v>
      </c>
      <c r="I9056" s="55">
        <f>pro[[#This Row],[Admin expenses 3]]+pro[[#This Row],[Admin expenses 2]]+pro[[#This Row],[Admin expenses 1]]+pro[[#This Row],[COGS]]</f>
        <v>-500017.93199999997</v>
      </c>
      <c r="J9056" s="55">
        <f>pro[[#This Row],[Revenue]]+pro[[#This Row],[AdminExp]]</f>
        <v>1424281.5219999999</v>
      </c>
      <c r="K9056" s="83">
        <f>pro[[#This Row],[Profit]]/pro[[#This Row],[Revenue]]</f>
        <v>0.74015586245653009</v>
      </c>
      <c r="L9056" s="56">
        <f t="shared" si="141"/>
        <v>9</v>
      </c>
      <c r="M9056" s="82" t="str">
        <f>"Q"&amp;" "&amp;VLOOKUP(pro[[#This Row],[Period]],Mapping!A:B,2,0)</f>
        <v>Q 3</v>
      </c>
      <c r="N9056"/>
    </row>
    <row r="9057" spans="1:14" ht="14.25" x14ac:dyDescent="0.2">
      <c r="A9057" s="42" t="s">
        <v>31</v>
      </c>
      <c r="B9057" s="44" t="s">
        <v>28</v>
      </c>
      <c r="C9057" s="44" t="s">
        <v>58</v>
      </c>
      <c r="D9057" s="43">
        <v>3808071.8339999998</v>
      </c>
      <c r="E9057" s="43">
        <v>-8929360.7970000003</v>
      </c>
      <c r="F9057" s="45">
        <v>-68550</v>
      </c>
      <c r="G9057" s="45">
        <v>-84970</v>
      </c>
      <c r="H9057" s="45">
        <v>-82370</v>
      </c>
      <c r="I9057" s="55">
        <f>pro[[#This Row],[Admin expenses 3]]+pro[[#This Row],[Admin expenses 2]]+pro[[#This Row],[Admin expenses 1]]+pro[[#This Row],[COGS]]</f>
        <v>-9165250.7970000003</v>
      </c>
      <c r="J9057" s="55">
        <f>pro[[#This Row],[Revenue]]+pro[[#This Row],[AdminExp]]</f>
        <v>-5357178.9630000005</v>
      </c>
      <c r="K9057" s="83">
        <f>pro[[#This Row],[Profit]]/pro[[#This Row],[Revenue]]</f>
        <v>-1.4067956689180461</v>
      </c>
      <c r="L9057" s="56">
        <f t="shared" si="141"/>
        <v>9</v>
      </c>
      <c r="M9057" s="82" t="str">
        <f>"Q"&amp;" "&amp;VLOOKUP(pro[[#This Row],[Period]],Mapping!A:B,2,0)</f>
        <v>Q 3</v>
      </c>
      <c r="N9057"/>
    </row>
    <row r="9058" spans="1:14" ht="14.25" x14ac:dyDescent="0.2">
      <c r="A9058" s="42" t="s">
        <v>31</v>
      </c>
      <c r="B9058" s="44" t="s">
        <v>28</v>
      </c>
      <c r="C9058" s="44" t="s">
        <v>59</v>
      </c>
      <c r="D9058" s="43">
        <v>-18747.490999999998</v>
      </c>
      <c r="E9058" s="43">
        <v>45811.703000000001</v>
      </c>
      <c r="F9058" s="45">
        <v>-43420</v>
      </c>
      <c r="G9058" s="45">
        <v>-99380</v>
      </c>
      <c r="H9058" s="45">
        <v>-28620</v>
      </c>
      <c r="I9058" s="55">
        <f>pro[[#This Row],[Admin expenses 3]]+pro[[#This Row],[Admin expenses 2]]+pro[[#This Row],[Admin expenses 1]]+pro[[#This Row],[COGS]]</f>
        <v>-125608.29699999999</v>
      </c>
      <c r="J9058" s="55">
        <f>pro[[#This Row],[Revenue]]+pro[[#This Row],[AdminExp]]</f>
        <v>-144355.788</v>
      </c>
      <c r="K9058" s="83">
        <f>pro[[#This Row],[Profit]]/pro[[#This Row],[Revenue]]</f>
        <v>7.7000057234325388</v>
      </c>
      <c r="L9058" s="56">
        <f t="shared" si="141"/>
        <v>9</v>
      </c>
      <c r="M9058" s="82" t="str">
        <f>"Q"&amp;" "&amp;VLOOKUP(pro[[#This Row],[Period]],Mapping!A:B,2,0)</f>
        <v>Q 3</v>
      </c>
      <c r="N9058"/>
    </row>
    <row r="9059" spans="1:14" ht="14.25" x14ac:dyDescent="0.2">
      <c r="A9059" s="42" t="s">
        <v>31</v>
      </c>
      <c r="B9059" s="44" t="s">
        <v>28</v>
      </c>
      <c r="C9059" s="44" t="s">
        <v>60</v>
      </c>
      <c r="D9059" s="43">
        <v>-17840.297999999999</v>
      </c>
      <c r="E9059" s="43">
        <v>6177.2409999999991</v>
      </c>
      <c r="F9059" s="45">
        <v>-16840</v>
      </c>
      <c r="G9059" s="45">
        <v>-79780</v>
      </c>
      <c r="H9059" s="45">
        <v>-34210</v>
      </c>
      <c r="I9059" s="55">
        <f>pro[[#This Row],[Admin expenses 3]]+pro[[#This Row],[Admin expenses 2]]+pro[[#This Row],[Admin expenses 1]]+pro[[#This Row],[COGS]]</f>
        <v>-124652.75900000001</v>
      </c>
      <c r="J9059" s="55">
        <f>pro[[#This Row],[Revenue]]+pro[[#This Row],[AdminExp]]</f>
        <v>-142493.057</v>
      </c>
      <c r="K9059" s="83">
        <f>pro[[#This Row],[Profit]]/pro[[#This Row],[Revenue]]</f>
        <v>7.9871455622546224</v>
      </c>
      <c r="L9059" s="56">
        <f t="shared" si="141"/>
        <v>9</v>
      </c>
      <c r="M9059" s="82" t="str">
        <f>"Q"&amp;" "&amp;VLOOKUP(pro[[#This Row],[Period]],Mapping!A:B,2,0)</f>
        <v>Q 3</v>
      </c>
      <c r="N9059"/>
    </row>
    <row r="9060" spans="1:14" ht="14.25" x14ac:dyDescent="0.2">
      <c r="A9060" s="42" t="s">
        <v>31</v>
      </c>
      <c r="B9060" s="44" t="s">
        <v>28</v>
      </c>
      <c r="C9060" s="44" t="s">
        <v>57</v>
      </c>
      <c r="D9060" s="43">
        <v>36506.917999999998</v>
      </c>
      <c r="E9060" s="43">
        <v>-13073.794999999998</v>
      </c>
      <c r="F9060" s="45">
        <v>-89010</v>
      </c>
      <c r="G9060" s="45">
        <v>-77440</v>
      </c>
      <c r="H9060" s="45">
        <v>-34930</v>
      </c>
      <c r="I9060" s="55">
        <f>pro[[#This Row],[Admin expenses 3]]+pro[[#This Row],[Admin expenses 2]]+pro[[#This Row],[Admin expenses 1]]+pro[[#This Row],[COGS]]</f>
        <v>-214453.79499999998</v>
      </c>
      <c r="J9060" s="55">
        <f>pro[[#This Row],[Revenue]]+pro[[#This Row],[AdminExp]]</f>
        <v>-177946.87699999998</v>
      </c>
      <c r="K9060" s="83">
        <f>pro[[#This Row],[Profit]]/pro[[#This Row],[Revenue]]</f>
        <v>-4.8743330510671976</v>
      </c>
      <c r="L9060" s="56">
        <f t="shared" si="141"/>
        <v>9</v>
      </c>
      <c r="M9060" s="82" t="str">
        <f>"Q"&amp;" "&amp;VLOOKUP(pro[[#This Row],[Period]],Mapping!A:B,2,0)</f>
        <v>Q 3</v>
      </c>
      <c r="N9060"/>
    </row>
    <row r="9061" spans="1:14" ht="14.25" x14ac:dyDescent="0.2">
      <c r="A9061" s="42" t="s">
        <v>31</v>
      </c>
      <c r="B9061" s="44" t="s">
        <v>28</v>
      </c>
      <c r="C9061" s="44" t="s">
        <v>57</v>
      </c>
      <c r="D9061" s="43">
        <v>321311.56400000001</v>
      </c>
      <c r="E9061" s="43">
        <v>-296733.99699999997</v>
      </c>
      <c r="F9061" s="45">
        <v>-64270</v>
      </c>
      <c r="G9061" s="45">
        <v>-17990</v>
      </c>
      <c r="H9061" s="45">
        <v>-42570</v>
      </c>
      <c r="I9061" s="55">
        <f>pro[[#This Row],[Admin expenses 3]]+pro[[#This Row],[Admin expenses 2]]+pro[[#This Row],[Admin expenses 1]]+pro[[#This Row],[COGS]]</f>
        <v>-421563.99699999997</v>
      </c>
      <c r="J9061" s="55">
        <f>pro[[#This Row],[Revenue]]+pro[[#This Row],[AdminExp]]</f>
        <v>-100252.43299999996</v>
      </c>
      <c r="K9061" s="83">
        <f>pro[[#This Row],[Profit]]/pro[[#This Row],[Revenue]]</f>
        <v>-0.31201003708662023</v>
      </c>
      <c r="L9061" s="56">
        <f t="shared" si="141"/>
        <v>9</v>
      </c>
      <c r="M9061" s="82" t="str">
        <f>"Q"&amp;" "&amp;VLOOKUP(pro[[#This Row],[Period]],Mapping!A:B,2,0)</f>
        <v>Q 3</v>
      </c>
      <c r="N9061"/>
    </row>
    <row r="9062" spans="1:14" ht="14.25" x14ac:dyDescent="0.2">
      <c r="A9062" s="42" t="s">
        <v>31</v>
      </c>
      <c r="B9062" s="44" t="s">
        <v>28</v>
      </c>
      <c r="C9062" s="44" t="s">
        <v>58</v>
      </c>
      <c r="D9062" s="43">
        <v>65938.656000000003</v>
      </c>
      <c r="E9062" s="43">
        <v>-133972.43299999999</v>
      </c>
      <c r="F9062" s="45">
        <v>-42900</v>
      </c>
      <c r="G9062" s="45">
        <v>-72830</v>
      </c>
      <c r="H9062" s="45">
        <v>-53280</v>
      </c>
      <c r="I9062" s="55">
        <f>pro[[#This Row],[Admin expenses 3]]+pro[[#This Row],[Admin expenses 2]]+pro[[#This Row],[Admin expenses 1]]+pro[[#This Row],[COGS]]</f>
        <v>-302982.43299999996</v>
      </c>
      <c r="J9062" s="55">
        <f>pro[[#This Row],[Revenue]]+pro[[#This Row],[AdminExp]]</f>
        <v>-237043.77699999994</v>
      </c>
      <c r="K9062" s="83">
        <f>pro[[#This Row],[Profit]]/pro[[#This Row],[Revenue]]</f>
        <v>-3.594913687655386</v>
      </c>
      <c r="L9062" s="56">
        <f t="shared" si="141"/>
        <v>9</v>
      </c>
      <c r="M9062" s="82" t="str">
        <f>"Q"&amp;" "&amp;VLOOKUP(pro[[#This Row],[Period]],Mapping!A:B,2,0)</f>
        <v>Q 3</v>
      </c>
      <c r="N9062"/>
    </row>
    <row r="9063" spans="1:14" ht="14.25" x14ac:dyDescent="0.2">
      <c r="A9063" s="42" t="s">
        <v>31</v>
      </c>
      <c r="B9063" s="44" t="s">
        <v>28</v>
      </c>
      <c r="C9063" s="44" t="s">
        <v>59</v>
      </c>
      <c r="D9063" s="43">
        <v>29795.191999999995</v>
      </c>
      <c r="E9063" s="43">
        <v>-4351.0179999999991</v>
      </c>
      <c r="F9063" s="45">
        <v>-34900</v>
      </c>
      <c r="G9063" s="45">
        <v>-88180</v>
      </c>
      <c r="H9063" s="45">
        <v>-34290</v>
      </c>
      <c r="I9063" s="55">
        <f>pro[[#This Row],[Admin expenses 3]]+pro[[#This Row],[Admin expenses 2]]+pro[[#This Row],[Admin expenses 1]]+pro[[#This Row],[COGS]]</f>
        <v>-161721.01800000001</v>
      </c>
      <c r="J9063" s="55">
        <f>pro[[#This Row],[Revenue]]+pro[[#This Row],[AdminExp]]</f>
        <v>-131925.826</v>
      </c>
      <c r="K9063" s="83">
        <f>pro[[#This Row],[Profit]]/pro[[#This Row],[Revenue]]</f>
        <v>-4.4277555251196237</v>
      </c>
      <c r="L9063" s="56">
        <f t="shared" si="141"/>
        <v>9</v>
      </c>
      <c r="M9063" s="82" t="str">
        <f>"Q"&amp;" "&amp;VLOOKUP(pro[[#This Row],[Period]],Mapping!A:B,2,0)</f>
        <v>Q 3</v>
      </c>
      <c r="N9063"/>
    </row>
    <row r="9064" spans="1:14" ht="14.25" x14ac:dyDescent="0.2">
      <c r="A9064" s="42" t="s">
        <v>31</v>
      </c>
      <c r="B9064" s="44" t="s">
        <v>28</v>
      </c>
      <c r="C9064" s="44" t="s">
        <v>57</v>
      </c>
      <c r="D9064" s="43">
        <v>290432.09999999998</v>
      </c>
      <c r="E9064" s="43">
        <v>-30373.182000000001</v>
      </c>
      <c r="F9064" s="45">
        <v>-93690</v>
      </c>
      <c r="G9064" s="45">
        <v>-98960</v>
      </c>
      <c r="H9064" s="45">
        <v>-30790</v>
      </c>
      <c r="I9064" s="55">
        <f>pro[[#This Row],[Admin expenses 3]]+pro[[#This Row],[Admin expenses 2]]+pro[[#This Row],[Admin expenses 1]]+pro[[#This Row],[COGS]]</f>
        <v>-253813.182</v>
      </c>
      <c r="J9064" s="55">
        <f>pro[[#This Row],[Revenue]]+pro[[#This Row],[AdminExp]]</f>
        <v>36618.917999999976</v>
      </c>
      <c r="K9064" s="83">
        <f>pro[[#This Row],[Profit]]/pro[[#This Row],[Revenue]]</f>
        <v>0.1260842654789191</v>
      </c>
      <c r="L9064" s="56">
        <f t="shared" si="141"/>
        <v>9</v>
      </c>
      <c r="M9064" s="82" t="str">
        <f>"Q"&amp;" "&amp;VLOOKUP(pro[[#This Row],[Period]],Mapping!A:B,2,0)</f>
        <v>Q 3</v>
      </c>
      <c r="N9064"/>
    </row>
    <row r="9065" spans="1:14" ht="14.25" x14ac:dyDescent="0.2">
      <c r="A9065" s="42" t="s">
        <v>31</v>
      </c>
      <c r="B9065" s="44" t="s">
        <v>28</v>
      </c>
      <c r="C9065" s="44" t="s">
        <v>58</v>
      </c>
      <c r="D9065" s="43">
        <v>92125.782000000007</v>
      </c>
      <c r="E9065" s="43">
        <v>-15689.821</v>
      </c>
      <c r="F9065" s="45">
        <v>-75330</v>
      </c>
      <c r="G9065" s="45">
        <v>-93250</v>
      </c>
      <c r="H9065" s="45">
        <v>-23560</v>
      </c>
      <c r="I9065" s="55">
        <f>pro[[#This Row],[Admin expenses 3]]+pro[[#This Row],[Admin expenses 2]]+pro[[#This Row],[Admin expenses 1]]+pro[[#This Row],[COGS]]</f>
        <v>-207829.821</v>
      </c>
      <c r="J9065" s="55">
        <f>pro[[#This Row],[Revenue]]+pro[[#This Row],[AdminExp]]</f>
        <v>-115704.03899999999</v>
      </c>
      <c r="K9065" s="83">
        <f>pro[[#This Row],[Profit]]/pro[[#This Row],[Revenue]]</f>
        <v>-1.2559354882870897</v>
      </c>
      <c r="L9065" s="56">
        <f t="shared" si="141"/>
        <v>9</v>
      </c>
      <c r="M9065" s="82" t="str">
        <f>"Q"&amp;" "&amp;VLOOKUP(pro[[#This Row],[Period]],Mapping!A:B,2,0)</f>
        <v>Q 3</v>
      </c>
      <c r="N9065"/>
    </row>
    <row r="9066" spans="1:14" ht="14.25" x14ac:dyDescent="0.2">
      <c r="A9066" s="42" t="s">
        <v>31</v>
      </c>
      <c r="B9066" s="44" t="s">
        <v>28</v>
      </c>
      <c r="C9066" s="44" t="s">
        <v>59</v>
      </c>
      <c r="D9066" s="43">
        <v>519115.42199999996</v>
      </c>
      <c r="E9066" s="43">
        <v>-62363.419999999991</v>
      </c>
      <c r="F9066" s="45">
        <v>-76400</v>
      </c>
      <c r="G9066" s="45">
        <v>-20280</v>
      </c>
      <c r="H9066" s="45">
        <v>-76860</v>
      </c>
      <c r="I9066" s="55">
        <f>pro[[#This Row],[Admin expenses 3]]+pro[[#This Row],[Admin expenses 2]]+pro[[#This Row],[Admin expenses 1]]+pro[[#This Row],[COGS]]</f>
        <v>-235903.41999999998</v>
      </c>
      <c r="J9066" s="55">
        <f>pro[[#This Row],[Revenue]]+pro[[#This Row],[AdminExp]]</f>
        <v>283212.00199999998</v>
      </c>
      <c r="K9066" s="83">
        <f>pro[[#This Row],[Profit]]/pro[[#This Row],[Revenue]]</f>
        <v>0.5455665349121529</v>
      </c>
      <c r="L9066" s="56">
        <f t="shared" si="141"/>
        <v>9</v>
      </c>
      <c r="M9066" s="82" t="str">
        <f>"Q"&amp;" "&amp;VLOOKUP(pro[[#This Row],[Period]],Mapping!A:B,2,0)</f>
        <v>Q 3</v>
      </c>
      <c r="N9066"/>
    </row>
    <row r="9067" spans="1:14" ht="14.25" x14ac:dyDescent="0.2">
      <c r="A9067" s="42" t="s">
        <v>31</v>
      </c>
      <c r="B9067" s="44" t="s">
        <v>28</v>
      </c>
      <c r="C9067" s="44" t="s">
        <v>57</v>
      </c>
      <c r="D9067" s="43">
        <v>568583.14099999995</v>
      </c>
      <c r="E9067" s="43">
        <v>-44405.528999999995</v>
      </c>
      <c r="F9067" s="45">
        <v>-91130</v>
      </c>
      <c r="G9067" s="45">
        <v>-103350</v>
      </c>
      <c r="H9067" s="45">
        <v>-24450</v>
      </c>
      <c r="I9067" s="55">
        <f>pro[[#This Row],[Admin expenses 3]]+pro[[#This Row],[Admin expenses 2]]+pro[[#This Row],[Admin expenses 1]]+pro[[#This Row],[COGS]]</f>
        <v>-263335.52899999998</v>
      </c>
      <c r="J9067" s="55">
        <f>pro[[#This Row],[Revenue]]+pro[[#This Row],[AdminExp]]</f>
        <v>305247.61199999996</v>
      </c>
      <c r="K9067" s="83">
        <f>pro[[#This Row],[Profit]]/pro[[#This Row],[Revenue]]</f>
        <v>0.53685660018540715</v>
      </c>
      <c r="L9067" s="56">
        <f t="shared" si="141"/>
        <v>9</v>
      </c>
      <c r="M9067" s="82" t="str">
        <f>"Q"&amp;" "&amp;VLOOKUP(pro[[#This Row],[Period]],Mapping!A:B,2,0)</f>
        <v>Q 3</v>
      </c>
      <c r="N9067"/>
    </row>
    <row r="9068" spans="1:14" ht="14.25" x14ac:dyDescent="0.2">
      <c r="A9068" s="42" t="s">
        <v>31</v>
      </c>
      <c r="B9068" s="44" t="s">
        <v>28</v>
      </c>
      <c r="C9068" s="44" t="s">
        <v>58</v>
      </c>
      <c r="D9068" s="43">
        <v>-11976.082999999999</v>
      </c>
      <c r="E9068" s="43">
        <v>848.95999999999992</v>
      </c>
      <c r="F9068" s="45">
        <v>-49910</v>
      </c>
      <c r="G9068" s="45">
        <v>-48020</v>
      </c>
      <c r="H9068" s="45">
        <v>-44610</v>
      </c>
      <c r="I9068" s="55">
        <f>pro[[#This Row],[Admin expenses 3]]+pro[[#This Row],[Admin expenses 2]]+pro[[#This Row],[Admin expenses 1]]+pro[[#This Row],[COGS]]</f>
        <v>-141691.04</v>
      </c>
      <c r="J9068" s="55">
        <f>pro[[#This Row],[Revenue]]+pro[[#This Row],[AdminExp]]</f>
        <v>-153667.12300000002</v>
      </c>
      <c r="K9068" s="83">
        <f>pro[[#This Row],[Profit]]/pro[[#This Row],[Revenue]]</f>
        <v>12.831167168764615</v>
      </c>
      <c r="L9068" s="56">
        <f t="shared" si="141"/>
        <v>9</v>
      </c>
      <c r="M9068" s="82" t="str">
        <f>"Q"&amp;" "&amp;VLOOKUP(pro[[#This Row],[Period]],Mapping!A:B,2,0)</f>
        <v>Q 3</v>
      </c>
      <c r="N9068"/>
    </row>
    <row r="9069" spans="1:14" ht="14.25" x14ac:dyDescent="0.2">
      <c r="A9069" s="42" t="s">
        <v>31</v>
      </c>
      <c r="B9069" s="44" t="s">
        <v>28</v>
      </c>
      <c r="C9069" s="44" t="s">
        <v>59</v>
      </c>
      <c r="D9069" s="43">
        <v>133291.19999999998</v>
      </c>
      <c r="E9069" s="43">
        <v>-134199.98199999999</v>
      </c>
      <c r="F9069" s="45">
        <v>-63510</v>
      </c>
      <c r="G9069" s="45">
        <v>-46940</v>
      </c>
      <c r="H9069" s="45">
        <v>-36880</v>
      </c>
      <c r="I9069" s="55">
        <f>pro[[#This Row],[Admin expenses 3]]+pro[[#This Row],[Admin expenses 2]]+pro[[#This Row],[Admin expenses 1]]+pro[[#This Row],[COGS]]</f>
        <v>-281529.98199999996</v>
      </c>
      <c r="J9069" s="55">
        <f>pro[[#This Row],[Revenue]]+pro[[#This Row],[AdminExp]]</f>
        <v>-148238.78199999998</v>
      </c>
      <c r="K9069" s="83">
        <f>pro[[#This Row],[Profit]]/pro[[#This Row],[Revenue]]</f>
        <v>-1.1121423019674217</v>
      </c>
      <c r="L9069" s="56">
        <f t="shared" si="141"/>
        <v>9</v>
      </c>
      <c r="M9069" s="82" t="str">
        <f>"Q"&amp;" "&amp;VLOOKUP(pro[[#This Row],[Period]],Mapping!A:B,2,0)</f>
        <v>Q 3</v>
      </c>
      <c r="N9069"/>
    </row>
    <row r="9070" spans="1:14" ht="14.25" x14ac:dyDescent="0.2">
      <c r="A9070" s="42" t="s">
        <v>31</v>
      </c>
      <c r="B9070" s="44" t="s">
        <v>28</v>
      </c>
      <c r="C9070" s="44" t="s">
        <v>57</v>
      </c>
      <c r="D9070" s="43">
        <v>287468.71299999999</v>
      </c>
      <c r="E9070" s="43">
        <v>-140434</v>
      </c>
      <c r="F9070" s="45">
        <v>-73000</v>
      </c>
      <c r="G9070" s="45">
        <v>-89760</v>
      </c>
      <c r="H9070" s="45">
        <v>-65100</v>
      </c>
      <c r="I9070" s="55">
        <f>pro[[#This Row],[Admin expenses 3]]+pro[[#This Row],[Admin expenses 2]]+pro[[#This Row],[Admin expenses 1]]+pro[[#This Row],[COGS]]</f>
        <v>-368294</v>
      </c>
      <c r="J9070" s="55">
        <f>pro[[#This Row],[Revenue]]+pro[[#This Row],[AdminExp]]</f>
        <v>-80825.287000000011</v>
      </c>
      <c r="K9070" s="83">
        <f>pro[[#This Row],[Profit]]/pro[[#This Row],[Revenue]]</f>
        <v>-0.28116203031806114</v>
      </c>
      <c r="L9070" s="56">
        <f t="shared" si="141"/>
        <v>9</v>
      </c>
      <c r="M9070" s="82" t="str">
        <f>"Q"&amp;" "&amp;VLOOKUP(pro[[#This Row],[Period]],Mapping!A:B,2,0)</f>
        <v>Q 3</v>
      </c>
      <c r="N9070"/>
    </row>
    <row r="9071" spans="1:14" ht="14.25" x14ac:dyDescent="0.2">
      <c r="A9071" s="42" t="s">
        <v>31</v>
      </c>
      <c r="B9071" s="44" t="s">
        <v>28</v>
      </c>
      <c r="C9071" s="44" t="s">
        <v>57</v>
      </c>
      <c r="D9071" s="43">
        <v>147913.486</v>
      </c>
      <c r="E9071" s="43">
        <v>-50363.333999999995</v>
      </c>
      <c r="F9071" s="45">
        <v>-27250</v>
      </c>
      <c r="G9071" s="45">
        <v>-102930</v>
      </c>
      <c r="H9071" s="45">
        <v>-84310</v>
      </c>
      <c r="I9071" s="55">
        <f>pro[[#This Row],[Admin expenses 3]]+pro[[#This Row],[Admin expenses 2]]+pro[[#This Row],[Admin expenses 1]]+pro[[#This Row],[COGS]]</f>
        <v>-264853.33399999997</v>
      </c>
      <c r="J9071" s="55">
        <f>pro[[#This Row],[Revenue]]+pro[[#This Row],[AdminExp]]</f>
        <v>-116939.84799999997</v>
      </c>
      <c r="K9071" s="83">
        <f>pro[[#This Row],[Profit]]/pro[[#This Row],[Revenue]]</f>
        <v>-0.79059625435371028</v>
      </c>
      <c r="L9071" s="56">
        <f t="shared" si="141"/>
        <v>9</v>
      </c>
      <c r="M9071" s="82" t="str">
        <f>"Q"&amp;" "&amp;VLOOKUP(pro[[#This Row],[Period]],Mapping!A:B,2,0)</f>
        <v>Q 3</v>
      </c>
      <c r="N9071"/>
    </row>
    <row r="9072" spans="1:14" ht="14.25" x14ac:dyDescent="0.2">
      <c r="A9072" s="42" t="s">
        <v>31</v>
      </c>
      <c r="B9072" s="44" t="s">
        <v>28</v>
      </c>
      <c r="C9072" s="44" t="s">
        <v>57</v>
      </c>
      <c r="D9072" s="43">
        <v>247447.71099999998</v>
      </c>
      <c r="E9072" s="43">
        <v>-144466.22399999999</v>
      </c>
      <c r="F9072" s="45">
        <v>-98100</v>
      </c>
      <c r="G9072" s="45">
        <v>-64570</v>
      </c>
      <c r="H9072" s="45">
        <v>-56650</v>
      </c>
      <c r="I9072" s="55">
        <f>pro[[#This Row],[Admin expenses 3]]+pro[[#This Row],[Admin expenses 2]]+pro[[#This Row],[Admin expenses 1]]+pro[[#This Row],[COGS]]</f>
        <v>-363786.22399999999</v>
      </c>
      <c r="J9072" s="55">
        <f>pro[[#This Row],[Revenue]]+pro[[#This Row],[AdminExp]]</f>
        <v>-116338.51300000001</v>
      </c>
      <c r="K9072" s="83">
        <f>pro[[#This Row],[Profit]]/pro[[#This Row],[Revenue]]</f>
        <v>-0.47015392678253554</v>
      </c>
      <c r="L9072" s="56">
        <f t="shared" si="141"/>
        <v>9</v>
      </c>
      <c r="M9072" s="82" t="str">
        <f>"Q"&amp;" "&amp;VLOOKUP(pro[[#This Row],[Period]],Mapping!A:B,2,0)</f>
        <v>Q 3</v>
      </c>
      <c r="N9072"/>
    </row>
    <row r="9073" spans="1:14" ht="14.25" x14ac:dyDescent="0.2">
      <c r="A9073" s="42" t="s">
        <v>31</v>
      </c>
      <c r="B9073" s="44" t="s">
        <v>28</v>
      </c>
      <c r="C9073" s="44" t="s">
        <v>57</v>
      </c>
      <c r="D9073" s="43">
        <v>146266.43499999997</v>
      </c>
      <c r="E9073" s="43">
        <v>-141526.049</v>
      </c>
      <c r="F9073" s="45">
        <v>-89160</v>
      </c>
      <c r="G9073" s="45">
        <v>-87690</v>
      </c>
      <c r="H9073" s="45">
        <v>-71730</v>
      </c>
      <c r="I9073" s="55">
        <f>pro[[#This Row],[Admin expenses 3]]+pro[[#This Row],[Admin expenses 2]]+pro[[#This Row],[Admin expenses 1]]+pro[[#This Row],[COGS]]</f>
        <v>-390106.049</v>
      </c>
      <c r="J9073" s="55">
        <f>pro[[#This Row],[Revenue]]+pro[[#This Row],[AdminExp]]</f>
        <v>-243839.61400000003</v>
      </c>
      <c r="K9073" s="83">
        <f>pro[[#This Row],[Profit]]/pro[[#This Row],[Revenue]]</f>
        <v>-1.6670920707132848</v>
      </c>
      <c r="L9073" s="56">
        <f t="shared" si="141"/>
        <v>9</v>
      </c>
      <c r="M9073" s="82" t="str">
        <f>"Q"&amp;" "&amp;VLOOKUP(pro[[#This Row],[Period]],Mapping!A:B,2,0)</f>
        <v>Q 3</v>
      </c>
      <c r="N9073"/>
    </row>
    <row r="9074" spans="1:14" ht="14.25" x14ac:dyDescent="0.2">
      <c r="A9074" s="42" t="s">
        <v>31</v>
      </c>
      <c r="B9074" s="44" t="s">
        <v>28</v>
      </c>
      <c r="C9074" s="44" t="s">
        <v>57</v>
      </c>
      <c r="D9074" s="43">
        <v>131931.394</v>
      </c>
      <c r="E9074" s="43">
        <v>-102308.948</v>
      </c>
      <c r="F9074" s="45">
        <v>-94180</v>
      </c>
      <c r="G9074" s="45">
        <v>-102370</v>
      </c>
      <c r="H9074" s="45">
        <v>-35580</v>
      </c>
      <c r="I9074" s="55">
        <f>pro[[#This Row],[Admin expenses 3]]+pro[[#This Row],[Admin expenses 2]]+pro[[#This Row],[Admin expenses 1]]+pro[[#This Row],[COGS]]</f>
        <v>-334438.94799999997</v>
      </c>
      <c r="J9074" s="55">
        <f>pro[[#This Row],[Revenue]]+pro[[#This Row],[AdminExp]]</f>
        <v>-202507.55399999997</v>
      </c>
      <c r="K9074" s="83">
        <f>pro[[#This Row],[Profit]]/pro[[#This Row],[Revenue]]</f>
        <v>-1.5349459128734739</v>
      </c>
      <c r="L9074" s="56">
        <f t="shared" si="141"/>
        <v>9</v>
      </c>
      <c r="M9074" s="82" t="str">
        <f>"Q"&amp;" "&amp;VLOOKUP(pro[[#This Row],[Period]],Mapping!A:B,2,0)</f>
        <v>Q 3</v>
      </c>
      <c r="N9074"/>
    </row>
    <row r="9075" spans="1:14" ht="14.25" x14ac:dyDescent="0.2">
      <c r="A9075" s="42" t="s">
        <v>31</v>
      </c>
      <c r="B9075" s="44" t="s">
        <v>28</v>
      </c>
      <c r="C9075" s="44" t="s">
        <v>57</v>
      </c>
      <c r="D9075" s="43">
        <v>166681.19999999998</v>
      </c>
      <c r="E9075" s="43">
        <v>-34471.5</v>
      </c>
      <c r="F9075" s="45">
        <v>-16320</v>
      </c>
      <c r="G9075" s="45">
        <v>-105760</v>
      </c>
      <c r="H9075" s="45">
        <v>-51920</v>
      </c>
      <c r="I9075" s="55">
        <f>pro[[#This Row],[Admin expenses 3]]+pro[[#This Row],[Admin expenses 2]]+pro[[#This Row],[Admin expenses 1]]+pro[[#This Row],[COGS]]</f>
        <v>-208471.5</v>
      </c>
      <c r="J9075" s="55">
        <f>pro[[#This Row],[Revenue]]+pro[[#This Row],[AdminExp]]</f>
        <v>-41790.300000000017</v>
      </c>
      <c r="K9075" s="83">
        <f>pro[[#This Row],[Profit]]/pro[[#This Row],[Revenue]]</f>
        <v>-0.2507199372214744</v>
      </c>
      <c r="L9075" s="56">
        <f t="shared" si="141"/>
        <v>9</v>
      </c>
      <c r="M9075" s="82" t="str">
        <f>"Q"&amp;" "&amp;VLOOKUP(pro[[#This Row],[Period]],Mapping!A:B,2,0)</f>
        <v>Q 3</v>
      </c>
      <c r="N9075"/>
    </row>
    <row r="9076" spans="1:14" ht="14.25" x14ac:dyDescent="0.2">
      <c r="A9076" s="42" t="s">
        <v>31</v>
      </c>
      <c r="B9076" s="44" t="s">
        <v>28</v>
      </c>
      <c r="C9076" s="44" t="s">
        <v>57</v>
      </c>
      <c r="D9076" s="43">
        <v>-358.38599999999997</v>
      </c>
      <c r="E9076" s="43">
        <v>669.28399999999999</v>
      </c>
      <c r="F9076" s="45">
        <v>-21870</v>
      </c>
      <c r="G9076" s="45">
        <v>-108160</v>
      </c>
      <c r="H9076" s="45">
        <v>-84340</v>
      </c>
      <c r="I9076" s="55">
        <f>pro[[#This Row],[Admin expenses 3]]+pro[[#This Row],[Admin expenses 2]]+pro[[#This Row],[Admin expenses 1]]+pro[[#This Row],[COGS]]</f>
        <v>-213700.71599999999</v>
      </c>
      <c r="J9076" s="55">
        <f>pro[[#This Row],[Revenue]]+pro[[#This Row],[AdminExp]]</f>
        <v>-214059.10199999998</v>
      </c>
      <c r="K9076" s="83">
        <f>pro[[#This Row],[Profit]]/pro[[#This Row],[Revenue]]</f>
        <v>597.28645092163197</v>
      </c>
      <c r="L9076" s="56">
        <f t="shared" si="141"/>
        <v>9</v>
      </c>
      <c r="M9076" s="82" t="str">
        <f>"Q"&amp;" "&amp;VLOOKUP(pro[[#This Row],[Period]],Mapping!A:B,2,0)</f>
        <v>Q 3</v>
      </c>
      <c r="N9076"/>
    </row>
    <row r="9077" spans="1:14" ht="14.25" x14ac:dyDescent="0.2">
      <c r="A9077" s="42" t="s">
        <v>31</v>
      </c>
      <c r="B9077" s="44" t="s">
        <v>28</v>
      </c>
      <c r="C9077" s="44" t="s">
        <v>57</v>
      </c>
      <c r="D9077" s="43">
        <v>-208.124</v>
      </c>
      <c r="E9077" s="43">
        <v>352.51299999999998</v>
      </c>
      <c r="F9077" s="45">
        <v>-84320</v>
      </c>
      <c r="G9077" s="45">
        <v>-71770</v>
      </c>
      <c r="H9077" s="45">
        <v>-14490</v>
      </c>
      <c r="I9077" s="55">
        <f>pro[[#This Row],[Admin expenses 3]]+pro[[#This Row],[Admin expenses 2]]+pro[[#This Row],[Admin expenses 1]]+pro[[#This Row],[COGS]]</f>
        <v>-170227.48699999999</v>
      </c>
      <c r="J9077" s="55">
        <f>pro[[#This Row],[Revenue]]+pro[[#This Row],[AdminExp]]</f>
        <v>-170435.611</v>
      </c>
      <c r="K9077" s="83">
        <f>pro[[#This Row],[Profit]]/pro[[#This Row],[Revenue]]</f>
        <v>818.91377736349489</v>
      </c>
      <c r="L9077" s="56">
        <f t="shared" si="141"/>
        <v>9</v>
      </c>
      <c r="M9077" s="82" t="str">
        <f>"Q"&amp;" "&amp;VLOOKUP(pro[[#This Row],[Period]],Mapping!A:B,2,0)</f>
        <v>Q 3</v>
      </c>
      <c r="N9077"/>
    </row>
    <row r="9078" spans="1:14" ht="14.25" x14ac:dyDescent="0.2">
      <c r="A9078" s="42" t="s">
        <v>31</v>
      </c>
      <c r="B9078" s="44" t="s">
        <v>28</v>
      </c>
      <c r="C9078" s="44" t="s">
        <v>57</v>
      </c>
      <c r="D9078" s="43">
        <v>-453.28499999999991</v>
      </c>
      <c r="E9078" s="43">
        <v>1242.087</v>
      </c>
      <c r="F9078" s="45">
        <v>-105590</v>
      </c>
      <c r="G9078" s="45">
        <v>-33380</v>
      </c>
      <c r="H9078" s="45">
        <v>-87500</v>
      </c>
      <c r="I9078" s="55">
        <f>pro[[#This Row],[Admin expenses 3]]+pro[[#This Row],[Admin expenses 2]]+pro[[#This Row],[Admin expenses 1]]+pro[[#This Row],[COGS]]</f>
        <v>-225227.913</v>
      </c>
      <c r="J9078" s="55">
        <f>pro[[#This Row],[Revenue]]+pro[[#This Row],[AdminExp]]</f>
        <v>-225681.198</v>
      </c>
      <c r="K9078" s="83">
        <f>pro[[#This Row],[Profit]]/pro[[#This Row],[Revenue]]</f>
        <v>497.87925477348699</v>
      </c>
      <c r="L9078" s="56">
        <f t="shared" si="141"/>
        <v>9</v>
      </c>
      <c r="M9078" s="82" t="str">
        <f>"Q"&amp;" "&amp;VLOOKUP(pro[[#This Row],[Period]],Mapping!A:B,2,0)</f>
        <v>Q 3</v>
      </c>
      <c r="N9078"/>
    </row>
    <row r="9079" spans="1:14" ht="14.25" x14ac:dyDescent="0.2">
      <c r="A9079" s="42" t="s">
        <v>31</v>
      </c>
      <c r="B9079" s="44" t="s">
        <v>28</v>
      </c>
      <c r="C9079" s="44" t="s">
        <v>57</v>
      </c>
      <c r="D9079" s="43">
        <v>397451.38299999991</v>
      </c>
      <c r="E9079" s="43">
        <v>-453185.36899999995</v>
      </c>
      <c r="F9079" s="45">
        <v>-31690</v>
      </c>
      <c r="G9079" s="45">
        <v>-23860</v>
      </c>
      <c r="H9079" s="45">
        <v>-13280</v>
      </c>
      <c r="I9079" s="55">
        <f>pro[[#This Row],[Admin expenses 3]]+pro[[#This Row],[Admin expenses 2]]+pro[[#This Row],[Admin expenses 1]]+pro[[#This Row],[COGS]]</f>
        <v>-522015.36899999995</v>
      </c>
      <c r="J9079" s="55">
        <f>pro[[#This Row],[Revenue]]+pro[[#This Row],[AdminExp]]</f>
        <v>-124563.98600000003</v>
      </c>
      <c r="K9079" s="83">
        <f>pro[[#This Row],[Profit]]/pro[[#This Row],[Revenue]]</f>
        <v>-0.31340685006498031</v>
      </c>
      <c r="L9079" s="56">
        <f t="shared" si="141"/>
        <v>9</v>
      </c>
      <c r="M9079" s="82" t="str">
        <f>"Q"&amp;" "&amp;VLOOKUP(pro[[#This Row],[Period]],Mapping!A:B,2,0)</f>
        <v>Q 3</v>
      </c>
      <c r="N9079"/>
    </row>
    <row r="9080" spans="1:14" ht="14.25" x14ac:dyDescent="0.2">
      <c r="A9080" s="42" t="s">
        <v>31</v>
      </c>
      <c r="B9080" s="44" t="s">
        <v>28</v>
      </c>
      <c r="C9080" s="44" t="s">
        <v>57</v>
      </c>
      <c r="D9080" s="43">
        <v>139665.533</v>
      </c>
      <c r="E9080" s="43">
        <v>-181012.95799999998</v>
      </c>
      <c r="F9080" s="45">
        <v>-29240</v>
      </c>
      <c r="G9080" s="45">
        <v>-96960</v>
      </c>
      <c r="H9080" s="45">
        <v>-45450</v>
      </c>
      <c r="I9080" s="55">
        <f>pro[[#This Row],[Admin expenses 3]]+pro[[#This Row],[Admin expenses 2]]+pro[[#This Row],[Admin expenses 1]]+pro[[#This Row],[COGS]]</f>
        <v>-352662.95799999998</v>
      </c>
      <c r="J9080" s="55">
        <f>pro[[#This Row],[Revenue]]+pro[[#This Row],[AdminExp]]</f>
        <v>-212997.42499999999</v>
      </c>
      <c r="K9080" s="83">
        <f>pro[[#This Row],[Profit]]/pro[[#This Row],[Revenue]]</f>
        <v>-1.5250536078933661</v>
      </c>
      <c r="L9080" s="56">
        <f t="shared" si="141"/>
        <v>9</v>
      </c>
      <c r="M9080" s="82" t="str">
        <f>"Q"&amp;" "&amp;VLOOKUP(pro[[#This Row],[Period]],Mapping!A:B,2,0)</f>
        <v>Q 3</v>
      </c>
      <c r="N9080"/>
    </row>
    <row r="9081" spans="1:14" ht="14.25" x14ac:dyDescent="0.2">
      <c r="A9081" s="42" t="s">
        <v>31</v>
      </c>
      <c r="B9081" s="44" t="s">
        <v>28</v>
      </c>
      <c r="C9081" s="44" t="s">
        <v>57</v>
      </c>
      <c r="D9081" s="43">
        <v>84611.120999999999</v>
      </c>
      <c r="E9081" s="43">
        <v>-88356.505999999994</v>
      </c>
      <c r="F9081" s="45">
        <v>-35340</v>
      </c>
      <c r="G9081" s="45">
        <v>-38500</v>
      </c>
      <c r="H9081" s="45">
        <v>-15940</v>
      </c>
      <c r="I9081" s="55">
        <f>pro[[#This Row],[Admin expenses 3]]+pro[[#This Row],[Admin expenses 2]]+pro[[#This Row],[Admin expenses 1]]+pro[[#This Row],[COGS]]</f>
        <v>-178136.50599999999</v>
      </c>
      <c r="J9081" s="55">
        <f>pro[[#This Row],[Revenue]]+pro[[#This Row],[AdminExp]]</f>
        <v>-93525.384999999995</v>
      </c>
      <c r="K9081" s="83">
        <f>pro[[#This Row],[Profit]]/pro[[#This Row],[Revenue]]</f>
        <v>-1.1053557014095108</v>
      </c>
      <c r="L9081" s="56">
        <f t="shared" si="141"/>
        <v>9</v>
      </c>
      <c r="M9081" s="82" t="str">
        <f>"Q"&amp;" "&amp;VLOOKUP(pro[[#This Row],[Period]],Mapping!A:B,2,0)</f>
        <v>Q 3</v>
      </c>
      <c r="N9081"/>
    </row>
    <row r="9082" spans="1:14" ht="14.25" x14ac:dyDescent="0.2">
      <c r="A9082" s="42" t="s">
        <v>31</v>
      </c>
      <c r="B9082" s="44" t="s">
        <v>28</v>
      </c>
      <c r="C9082" s="44" t="s">
        <v>57</v>
      </c>
      <c r="D9082" s="43">
        <v>644690.08099999989</v>
      </c>
      <c r="E9082" s="43">
        <v>-404363.98799999995</v>
      </c>
      <c r="F9082" s="45">
        <v>-82140</v>
      </c>
      <c r="G9082" s="45">
        <v>-105980</v>
      </c>
      <c r="H9082" s="45">
        <v>-50650</v>
      </c>
      <c r="I9082" s="55">
        <f>pro[[#This Row],[Admin expenses 3]]+pro[[#This Row],[Admin expenses 2]]+pro[[#This Row],[Admin expenses 1]]+pro[[#This Row],[COGS]]</f>
        <v>-643133.9879999999</v>
      </c>
      <c r="J9082" s="55">
        <f>pro[[#This Row],[Revenue]]+pro[[#This Row],[AdminExp]]</f>
        <v>1556.0929999999935</v>
      </c>
      <c r="K9082" s="83">
        <f>pro[[#This Row],[Profit]]/pro[[#This Row],[Revenue]]</f>
        <v>2.4137070599663745E-3</v>
      </c>
      <c r="L9082" s="56">
        <f t="shared" si="141"/>
        <v>9</v>
      </c>
      <c r="M9082" s="82" t="str">
        <f>"Q"&amp;" "&amp;VLOOKUP(pro[[#This Row],[Period]],Mapping!A:B,2,0)</f>
        <v>Q 3</v>
      </c>
      <c r="N9082"/>
    </row>
    <row r="9083" spans="1:14" ht="14.25" x14ac:dyDescent="0.2">
      <c r="A9083" s="42" t="s">
        <v>31</v>
      </c>
      <c r="B9083" s="44" t="s">
        <v>28</v>
      </c>
      <c r="C9083" s="44" t="s">
        <v>57</v>
      </c>
      <c r="D9083" s="43">
        <v>34046.508999999998</v>
      </c>
      <c r="E9083" s="43">
        <v>-18756.752</v>
      </c>
      <c r="F9083" s="45">
        <v>-21320</v>
      </c>
      <c r="G9083" s="45">
        <v>-50580</v>
      </c>
      <c r="H9083" s="45">
        <v>-99470</v>
      </c>
      <c r="I9083" s="55">
        <f>pro[[#This Row],[Admin expenses 3]]+pro[[#This Row],[Admin expenses 2]]+pro[[#This Row],[Admin expenses 1]]+pro[[#This Row],[COGS]]</f>
        <v>-190126.75200000001</v>
      </c>
      <c r="J9083" s="55">
        <f>pro[[#This Row],[Revenue]]+pro[[#This Row],[AdminExp]]</f>
        <v>-156080.24300000002</v>
      </c>
      <c r="K9083" s="83">
        <f>pro[[#This Row],[Profit]]/pro[[#This Row],[Revenue]]</f>
        <v>-4.5843244310305069</v>
      </c>
      <c r="L9083" s="56">
        <f t="shared" si="141"/>
        <v>9</v>
      </c>
      <c r="M9083" s="82" t="str">
        <f>"Q"&amp;" "&amp;VLOOKUP(pro[[#This Row],[Period]],Mapping!A:B,2,0)</f>
        <v>Q 3</v>
      </c>
      <c r="N9083"/>
    </row>
    <row r="9084" spans="1:14" ht="14.25" x14ac:dyDescent="0.2">
      <c r="A9084" s="42" t="s">
        <v>31</v>
      </c>
      <c r="B9084" s="44" t="s">
        <v>28</v>
      </c>
      <c r="C9084" s="44" t="s">
        <v>57</v>
      </c>
      <c r="D9084" s="43">
        <v>207583.92899999997</v>
      </c>
      <c r="E9084" s="43">
        <v>-216588.11999999997</v>
      </c>
      <c r="F9084" s="45">
        <v>-58650</v>
      </c>
      <c r="G9084" s="45">
        <v>-13450</v>
      </c>
      <c r="H9084" s="45">
        <v>-52880</v>
      </c>
      <c r="I9084" s="55">
        <f>pro[[#This Row],[Admin expenses 3]]+pro[[#This Row],[Admin expenses 2]]+pro[[#This Row],[Admin expenses 1]]+pro[[#This Row],[COGS]]</f>
        <v>-341568.12</v>
      </c>
      <c r="J9084" s="55">
        <f>pro[[#This Row],[Revenue]]+pro[[#This Row],[AdminExp]]</f>
        <v>-133984.19100000002</v>
      </c>
      <c r="K9084" s="83">
        <f>pro[[#This Row],[Profit]]/pro[[#This Row],[Revenue]]</f>
        <v>-0.64544587649653762</v>
      </c>
      <c r="L9084" s="56">
        <f t="shared" si="141"/>
        <v>9</v>
      </c>
      <c r="M9084" s="82" t="str">
        <f>"Q"&amp;" "&amp;VLOOKUP(pro[[#This Row],[Period]],Mapping!A:B,2,0)</f>
        <v>Q 3</v>
      </c>
      <c r="N9084"/>
    </row>
    <row r="9085" spans="1:14" ht="14.25" x14ac:dyDescent="0.2">
      <c r="A9085" s="42" t="s">
        <v>31</v>
      </c>
      <c r="B9085" s="44" t="s">
        <v>28</v>
      </c>
      <c r="C9085" s="44" t="s">
        <v>57</v>
      </c>
      <c r="D9085" s="43">
        <v>434817.16599999997</v>
      </c>
      <c r="E9085" s="43">
        <v>-436300.46599999996</v>
      </c>
      <c r="F9085" s="45">
        <v>-55750</v>
      </c>
      <c r="G9085" s="45">
        <v>-61850</v>
      </c>
      <c r="H9085" s="45">
        <v>-67690</v>
      </c>
      <c r="I9085" s="55">
        <f>pro[[#This Row],[Admin expenses 3]]+pro[[#This Row],[Admin expenses 2]]+pro[[#This Row],[Admin expenses 1]]+pro[[#This Row],[COGS]]</f>
        <v>-621590.46600000001</v>
      </c>
      <c r="J9085" s="55">
        <f>pro[[#This Row],[Revenue]]+pro[[#This Row],[AdminExp]]</f>
        <v>-186773.30000000005</v>
      </c>
      <c r="K9085" s="83">
        <f>pro[[#This Row],[Profit]]/pro[[#This Row],[Revenue]]</f>
        <v>-0.4295444490340109</v>
      </c>
      <c r="L9085" s="56">
        <f t="shared" si="141"/>
        <v>9</v>
      </c>
      <c r="M9085" s="82" t="str">
        <f>"Q"&amp;" "&amp;VLOOKUP(pro[[#This Row],[Period]],Mapping!A:B,2,0)</f>
        <v>Q 3</v>
      </c>
      <c r="N9085"/>
    </row>
    <row r="9086" spans="1:14" ht="14.25" x14ac:dyDescent="0.2">
      <c r="A9086" s="42" t="s">
        <v>31</v>
      </c>
      <c r="B9086" s="44" t="s">
        <v>28</v>
      </c>
      <c r="C9086" s="44" t="s">
        <v>57</v>
      </c>
      <c r="D9086" s="43">
        <v>198983.239</v>
      </c>
      <c r="E9086" s="43">
        <v>-182515.823</v>
      </c>
      <c r="F9086" s="45">
        <v>-35050</v>
      </c>
      <c r="G9086" s="45">
        <v>-31370</v>
      </c>
      <c r="H9086" s="45">
        <v>-53070</v>
      </c>
      <c r="I9086" s="55">
        <f>pro[[#This Row],[Admin expenses 3]]+pro[[#This Row],[Admin expenses 2]]+pro[[#This Row],[Admin expenses 1]]+pro[[#This Row],[COGS]]</f>
        <v>-302005.82299999997</v>
      </c>
      <c r="J9086" s="55">
        <f>pro[[#This Row],[Revenue]]+pro[[#This Row],[AdminExp]]</f>
        <v>-103022.58399999997</v>
      </c>
      <c r="K9086" s="83">
        <f>pro[[#This Row],[Profit]]/pro[[#This Row],[Revenue]]</f>
        <v>-0.51774503479662415</v>
      </c>
      <c r="L9086" s="56">
        <f t="shared" si="141"/>
        <v>9</v>
      </c>
      <c r="M9086" s="82" t="str">
        <f>"Q"&amp;" "&amp;VLOOKUP(pro[[#This Row],[Period]],Mapping!A:B,2,0)</f>
        <v>Q 3</v>
      </c>
      <c r="N9086"/>
    </row>
    <row r="9087" spans="1:14" ht="14.25" x14ac:dyDescent="0.2">
      <c r="A9087" s="42" t="s">
        <v>31</v>
      </c>
      <c r="B9087" s="44" t="s">
        <v>28</v>
      </c>
      <c r="C9087" s="44" t="s">
        <v>57</v>
      </c>
      <c r="D9087" s="43">
        <v>117074.62199999999</v>
      </c>
      <c r="E9087" s="43">
        <v>-172112.24799999999</v>
      </c>
      <c r="F9087" s="45">
        <v>-52970</v>
      </c>
      <c r="G9087" s="45">
        <v>-25860</v>
      </c>
      <c r="H9087" s="45">
        <v>-86320</v>
      </c>
      <c r="I9087" s="55">
        <f>pro[[#This Row],[Admin expenses 3]]+pro[[#This Row],[Admin expenses 2]]+pro[[#This Row],[Admin expenses 1]]+pro[[#This Row],[COGS]]</f>
        <v>-337262.24800000002</v>
      </c>
      <c r="J9087" s="55">
        <f>pro[[#This Row],[Revenue]]+pro[[#This Row],[AdminExp]]</f>
        <v>-220187.62600000005</v>
      </c>
      <c r="K9087" s="83">
        <f>pro[[#This Row],[Profit]]/pro[[#This Row],[Revenue]]</f>
        <v>-1.8807459912191735</v>
      </c>
      <c r="L9087" s="56">
        <f t="shared" si="141"/>
        <v>9</v>
      </c>
      <c r="M9087" s="82" t="str">
        <f>"Q"&amp;" "&amp;VLOOKUP(pro[[#This Row],[Period]],Mapping!A:B,2,0)</f>
        <v>Q 3</v>
      </c>
      <c r="N9087"/>
    </row>
    <row r="9088" spans="1:14" ht="14.25" x14ac:dyDescent="0.2">
      <c r="A9088" s="42" t="s">
        <v>31</v>
      </c>
      <c r="B9088" s="44" t="s">
        <v>28</v>
      </c>
      <c r="C9088" s="44" t="s">
        <v>57</v>
      </c>
      <c r="D9088" s="43">
        <v>511783.06199999998</v>
      </c>
      <c r="E9088" s="43">
        <v>-202500.08100000001</v>
      </c>
      <c r="F9088" s="45">
        <v>-59830</v>
      </c>
      <c r="G9088" s="45">
        <v>-38740</v>
      </c>
      <c r="H9088" s="45">
        <v>-38860</v>
      </c>
      <c r="I9088" s="55">
        <f>pro[[#This Row],[Admin expenses 3]]+pro[[#This Row],[Admin expenses 2]]+pro[[#This Row],[Admin expenses 1]]+pro[[#This Row],[COGS]]</f>
        <v>-339930.08100000001</v>
      </c>
      <c r="J9088" s="55">
        <f>pro[[#This Row],[Revenue]]+pro[[#This Row],[AdminExp]]</f>
        <v>171852.98099999997</v>
      </c>
      <c r="K9088" s="83">
        <f>pro[[#This Row],[Profit]]/pro[[#This Row],[Revenue]]</f>
        <v>0.33579263121451247</v>
      </c>
      <c r="L9088" s="56">
        <f t="shared" si="141"/>
        <v>9</v>
      </c>
      <c r="M9088" s="82" t="str">
        <f>"Q"&amp;" "&amp;VLOOKUP(pro[[#This Row],[Period]],Mapping!A:B,2,0)</f>
        <v>Q 3</v>
      </c>
      <c r="N9088"/>
    </row>
    <row r="9089" spans="1:14" ht="14.25" x14ac:dyDescent="0.2">
      <c r="A9089" s="42" t="s">
        <v>31</v>
      </c>
      <c r="B9089" s="44" t="s">
        <v>28</v>
      </c>
      <c r="C9089" s="44" t="s">
        <v>57</v>
      </c>
      <c r="D9089" s="43">
        <v>25427.136000000002</v>
      </c>
      <c r="E9089" s="43">
        <v>-12489.280999999997</v>
      </c>
      <c r="F9089" s="45">
        <v>-50110</v>
      </c>
      <c r="G9089" s="45">
        <v>-102250</v>
      </c>
      <c r="H9089" s="45">
        <v>-71960</v>
      </c>
      <c r="I9089" s="55">
        <f>pro[[#This Row],[Admin expenses 3]]+pro[[#This Row],[Admin expenses 2]]+pro[[#This Row],[Admin expenses 1]]+pro[[#This Row],[COGS]]</f>
        <v>-236809.28099999999</v>
      </c>
      <c r="J9089" s="55">
        <f>pro[[#This Row],[Revenue]]+pro[[#This Row],[AdminExp]]</f>
        <v>-211382.14499999999</v>
      </c>
      <c r="K9089" s="83">
        <f>pro[[#This Row],[Profit]]/pro[[#This Row],[Revenue]]</f>
        <v>-8.3132502614529606</v>
      </c>
      <c r="L9089" s="56">
        <f t="shared" si="141"/>
        <v>9</v>
      </c>
      <c r="M9089" s="82" t="str">
        <f>"Q"&amp;" "&amp;VLOOKUP(pro[[#This Row],[Period]],Mapping!A:B,2,0)</f>
        <v>Q 3</v>
      </c>
      <c r="N9089"/>
    </row>
    <row r="9090" spans="1:14" ht="14.25" x14ac:dyDescent="0.2">
      <c r="A9090" s="42" t="s">
        <v>31</v>
      </c>
      <c r="B9090" s="44" t="s">
        <v>28</v>
      </c>
      <c r="C9090" s="44" t="s">
        <v>57</v>
      </c>
      <c r="D9090" s="43">
        <v>432999.06999999995</v>
      </c>
      <c r="E9090" s="43">
        <v>-222073.01899999997</v>
      </c>
      <c r="F9090" s="45">
        <v>-62290</v>
      </c>
      <c r="G9090" s="45">
        <v>-89850</v>
      </c>
      <c r="H9090" s="45">
        <v>-22020</v>
      </c>
      <c r="I9090" s="55">
        <f>pro[[#This Row],[Admin expenses 3]]+pro[[#This Row],[Admin expenses 2]]+pro[[#This Row],[Admin expenses 1]]+pro[[#This Row],[COGS]]</f>
        <v>-396233.01899999997</v>
      </c>
      <c r="J9090" s="55">
        <f>pro[[#This Row],[Revenue]]+pro[[#This Row],[AdminExp]]</f>
        <v>36766.050999999978</v>
      </c>
      <c r="K9090" s="83">
        <f>pro[[#This Row],[Profit]]/pro[[#This Row],[Revenue]]</f>
        <v>8.4910230869548936E-2</v>
      </c>
      <c r="L9090" s="56">
        <f t="shared" ref="L9090:L9153" si="142">MONTH(DATEVALUE(A9090&amp;"1"))</f>
        <v>9</v>
      </c>
      <c r="M9090" s="82" t="str">
        <f>"Q"&amp;" "&amp;VLOOKUP(pro[[#This Row],[Period]],Mapping!A:B,2,0)</f>
        <v>Q 3</v>
      </c>
      <c r="N9090"/>
    </row>
    <row r="9091" spans="1:14" ht="14.25" x14ac:dyDescent="0.2">
      <c r="A9091" s="42" t="s">
        <v>31</v>
      </c>
      <c r="B9091" s="44" t="s">
        <v>28</v>
      </c>
      <c r="C9091" s="44" t="s">
        <v>57</v>
      </c>
      <c r="D9091" s="43">
        <v>84229.270999999993</v>
      </c>
      <c r="E9091" s="43">
        <v>-30291.652999999998</v>
      </c>
      <c r="F9091" s="45">
        <v>-91890</v>
      </c>
      <c r="G9091" s="45">
        <v>-65600</v>
      </c>
      <c r="H9091" s="45">
        <v>-80730</v>
      </c>
      <c r="I9091" s="55">
        <f>pro[[#This Row],[Admin expenses 3]]+pro[[#This Row],[Admin expenses 2]]+pro[[#This Row],[Admin expenses 1]]+pro[[#This Row],[COGS]]</f>
        <v>-268511.65299999999</v>
      </c>
      <c r="J9091" s="55">
        <f>pro[[#This Row],[Revenue]]+pro[[#This Row],[AdminExp]]</f>
        <v>-184282.38199999998</v>
      </c>
      <c r="K9091" s="83">
        <f>pro[[#This Row],[Profit]]/pro[[#This Row],[Revenue]]</f>
        <v>-2.1878662822571502</v>
      </c>
      <c r="L9091" s="56">
        <f t="shared" si="142"/>
        <v>9</v>
      </c>
      <c r="M9091" s="82" t="str">
        <f>"Q"&amp;" "&amp;VLOOKUP(pro[[#This Row],[Period]],Mapping!A:B,2,0)</f>
        <v>Q 3</v>
      </c>
      <c r="N9091"/>
    </row>
    <row r="9092" spans="1:14" ht="14.25" x14ac:dyDescent="0.2">
      <c r="A9092" s="42" t="s">
        <v>31</v>
      </c>
      <c r="B9092" s="44" t="s">
        <v>28</v>
      </c>
      <c r="C9092" s="44" t="s">
        <v>57</v>
      </c>
      <c r="D9092" s="43">
        <v>208611.389</v>
      </c>
      <c r="E9092" s="43">
        <v>-72009.77</v>
      </c>
      <c r="F9092" s="45">
        <v>-35580</v>
      </c>
      <c r="G9092" s="45">
        <v>-35690</v>
      </c>
      <c r="H9092" s="45">
        <v>-22890</v>
      </c>
      <c r="I9092" s="55">
        <f>pro[[#This Row],[Admin expenses 3]]+pro[[#This Row],[Admin expenses 2]]+pro[[#This Row],[Admin expenses 1]]+pro[[#This Row],[COGS]]</f>
        <v>-166169.77000000002</v>
      </c>
      <c r="J9092" s="55">
        <f>pro[[#This Row],[Revenue]]+pro[[#This Row],[AdminExp]]</f>
        <v>42441.618999999977</v>
      </c>
      <c r="K9092" s="83">
        <f>pro[[#This Row],[Profit]]/pro[[#This Row],[Revenue]]</f>
        <v>0.2034482355131626</v>
      </c>
      <c r="L9092" s="56">
        <f t="shared" si="142"/>
        <v>9</v>
      </c>
      <c r="M9092" s="82" t="str">
        <f>"Q"&amp;" "&amp;VLOOKUP(pro[[#This Row],[Period]],Mapping!A:B,2,0)</f>
        <v>Q 3</v>
      </c>
      <c r="N9092"/>
    </row>
    <row r="9093" spans="1:14" ht="14.25" x14ac:dyDescent="0.2">
      <c r="A9093" s="42" t="s">
        <v>31</v>
      </c>
      <c r="B9093" s="44" t="s">
        <v>28</v>
      </c>
      <c r="C9093" s="44" t="s">
        <v>57</v>
      </c>
      <c r="D9093" s="43">
        <v>136110.36600000001</v>
      </c>
      <c r="E9093" s="43">
        <v>-72643.010999999999</v>
      </c>
      <c r="F9093" s="45">
        <v>-17430</v>
      </c>
      <c r="G9093" s="45">
        <v>-28610</v>
      </c>
      <c r="H9093" s="45">
        <v>-108270</v>
      </c>
      <c r="I9093" s="55">
        <f>pro[[#This Row],[Admin expenses 3]]+pro[[#This Row],[Admin expenses 2]]+pro[[#This Row],[Admin expenses 1]]+pro[[#This Row],[COGS]]</f>
        <v>-226953.011</v>
      </c>
      <c r="J9093" s="55">
        <f>pro[[#This Row],[Revenue]]+pro[[#This Row],[AdminExp]]</f>
        <v>-90842.64499999999</v>
      </c>
      <c r="K9093" s="83">
        <f>pro[[#This Row],[Profit]]/pro[[#This Row],[Revenue]]</f>
        <v>-0.66741900466273074</v>
      </c>
      <c r="L9093" s="56">
        <f t="shared" si="142"/>
        <v>9</v>
      </c>
      <c r="M9093" s="82" t="str">
        <f>"Q"&amp;" "&amp;VLOOKUP(pro[[#This Row],[Period]],Mapping!A:B,2,0)</f>
        <v>Q 3</v>
      </c>
      <c r="N9093"/>
    </row>
    <row r="9094" spans="1:14" ht="14.25" x14ac:dyDescent="0.2">
      <c r="A9094" s="42" t="s">
        <v>31</v>
      </c>
      <c r="B9094" s="44" t="s">
        <v>28</v>
      </c>
      <c r="C9094" s="44" t="s">
        <v>57</v>
      </c>
      <c r="D9094" s="43">
        <v>172949.77</v>
      </c>
      <c r="E9094" s="43">
        <v>-102623.73099999999</v>
      </c>
      <c r="F9094" s="45">
        <v>-30240</v>
      </c>
      <c r="G9094" s="45">
        <v>-84970</v>
      </c>
      <c r="H9094" s="45">
        <v>-105790</v>
      </c>
      <c r="I9094" s="55">
        <f>pro[[#This Row],[Admin expenses 3]]+pro[[#This Row],[Admin expenses 2]]+pro[[#This Row],[Admin expenses 1]]+pro[[#This Row],[COGS]]</f>
        <v>-323623.73099999997</v>
      </c>
      <c r="J9094" s="55">
        <f>pro[[#This Row],[Revenue]]+pro[[#This Row],[AdminExp]]</f>
        <v>-150673.96099999998</v>
      </c>
      <c r="K9094" s="83">
        <f>pro[[#This Row],[Profit]]/pro[[#This Row],[Revenue]]</f>
        <v>-0.87120070179914078</v>
      </c>
      <c r="L9094" s="56">
        <f t="shared" si="142"/>
        <v>9</v>
      </c>
      <c r="M9094" s="82" t="str">
        <f>"Q"&amp;" "&amp;VLOOKUP(pro[[#This Row],[Period]],Mapping!A:B,2,0)</f>
        <v>Q 3</v>
      </c>
      <c r="N9094"/>
    </row>
    <row r="9095" spans="1:14" ht="14.25" x14ac:dyDescent="0.2">
      <c r="A9095" s="42" t="s">
        <v>31</v>
      </c>
      <c r="B9095" s="44" t="s">
        <v>28</v>
      </c>
      <c r="C9095" s="44" t="s">
        <v>57</v>
      </c>
      <c r="D9095" s="43">
        <v>75571.978999999992</v>
      </c>
      <c r="E9095" s="43">
        <v>-71753.184999999983</v>
      </c>
      <c r="F9095" s="45">
        <v>-49850</v>
      </c>
      <c r="G9095" s="45">
        <v>-27910</v>
      </c>
      <c r="H9095" s="45">
        <v>-47040</v>
      </c>
      <c r="I9095" s="55">
        <f>pro[[#This Row],[Admin expenses 3]]+pro[[#This Row],[Admin expenses 2]]+pro[[#This Row],[Admin expenses 1]]+pro[[#This Row],[COGS]]</f>
        <v>-196553.185</v>
      </c>
      <c r="J9095" s="55">
        <f>pro[[#This Row],[Revenue]]+pro[[#This Row],[AdminExp]]</f>
        <v>-120981.20600000001</v>
      </c>
      <c r="K9095" s="83">
        <f>pro[[#This Row],[Profit]]/pro[[#This Row],[Revenue]]</f>
        <v>-1.600873863578457</v>
      </c>
      <c r="L9095" s="56">
        <f t="shared" si="142"/>
        <v>9</v>
      </c>
      <c r="M9095" s="82" t="str">
        <f>"Q"&amp;" "&amp;VLOOKUP(pro[[#This Row],[Period]],Mapping!A:B,2,0)</f>
        <v>Q 3</v>
      </c>
      <c r="N9095"/>
    </row>
    <row r="9096" spans="1:14" ht="14.25" x14ac:dyDescent="0.2">
      <c r="A9096" s="42" t="s">
        <v>31</v>
      </c>
      <c r="B9096" s="44" t="s">
        <v>28</v>
      </c>
      <c r="C9096" s="44" t="s">
        <v>58</v>
      </c>
      <c r="D9096" s="43">
        <v>41268.324999999997</v>
      </c>
      <c r="E9096" s="43">
        <v>-44920.406999999999</v>
      </c>
      <c r="F9096" s="45">
        <v>-20250</v>
      </c>
      <c r="G9096" s="45">
        <v>-33070</v>
      </c>
      <c r="H9096" s="45">
        <v>-42740</v>
      </c>
      <c r="I9096" s="55">
        <f>pro[[#This Row],[Admin expenses 3]]+pro[[#This Row],[Admin expenses 2]]+pro[[#This Row],[Admin expenses 1]]+pro[[#This Row],[COGS]]</f>
        <v>-140980.40700000001</v>
      </c>
      <c r="J9096" s="55">
        <f>pro[[#This Row],[Revenue]]+pro[[#This Row],[AdminExp]]</f>
        <v>-99712.082000000009</v>
      </c>
      <c r="K9096" s="83">
        <f>pro[[#This Row],[Profit]]/pro[[#This Row],[Revenue]]</f>
        <v>-2.4161892201827921</v>
      </c>
      <c r="L9096" s="56">
        <f t="shared" si="142"/>
        <v>9</v>
      </c>
      <c r="M9096" s="82" t="str">
        <f>"Q"&amp;" "&amp;VLOOKUP(pro[[#This Row],[Period]],Mapping!A:B,2,0)</f>
        <v>Q 3</v>
      </c>
      <c r="N9096"/>
    </row>
    <row r="9097" spans="1:14" ht="14.25" x14ac:dyDescent="0.2">
      <c r="A9097" s="42" t="s">
        <v>31</v>
      </c>
      <c r="B9097" s="44" t="s">
        <v>28</v>
      </c>
      <c r="C9097" s="44" t="s">
        <v>59</v>
      </c>
      <c r="D9097" s="43">
        <v>407234.54099999997</v>
      </c>
      <c r="E9097" s="43">
        <v>-279354.76099999994</v>
      </c>
      <c r="F9097" s="45">
        <v>-81740</v>
      </c>
      <c r="G9097" s="45">
        <v>-78960</v>
      </c>
      <c r="H9097" s="45">
        <v>-89470</v>
      </c>
      <c r="I9097" s="55">
        <f>pro[[#This Row],[Admin expenses 3]]+pro[[#This Row],[Admin expenses 2]]+pro[[#This Row],[Admin expenses 1]]+pro[[#This Row],[COGS]]</f>
        <v>-529524.76099999994</v>
      </c>
      <c r="J9097" s="55">
        <f>pro[[#This Row],[Revenue]]+pro[[#This Row],[AdminExp]]</f>
        <v>-122290.21999999997</v>
      </c>
      <c r="K9097" s="83">
        <f>pro[[#This Row],[Profit]]/pro[[#This Row],[Revenue]]</f>
        <v>-0.30029432105563947</v>
      </c>
      <c r="L9097" s="56">
        <f t="shared" si="142"/>
        <v>9</v>
      </c>
      <c r="M9097" s="82" t="str">
        <f>"Q"&amp;" "&amp;VLOOKUP(pro[[#This Row],[Period]],Mapping!A:B,2,0)</f>
        <v>Q 3</v>
      </c>
      <c r="N9097"/>
    </row>
    <row r="9098" spans="1:14" ht="14.25" x14ac:dyDescent="0.2">
      <c r="A9098" s="42" t="s">
        <v>31</v>
      </c>
      <c r="B9098" s="44" t="s">
        <v>28</v>
      </c>
      <c r="C9098" s="44" t="s">
        <v>57</v>
      </c>
      <c r="D9098" s="43">
        <v>34730.36</v>
      </c>
      <c r="E9098" s="43">
        <v>-50949.667999999998</v>
      </c>
      <c r="F9098" s="45">
        <v>-100290</v>
      </c>
      <c r="G9098" s="45">
        <v>-96240</v>
      </c>
      <c r="H9098" s="45">
        <v>-95820</v>
      </c>
      <c r="I9098" s="55">
        <f>pro[[#This Row],[Admin expenses 3]]+pro[[#This Row],[Admin expenses 2]]+pro[[#This Row],[Admin expenses 1]]+pro[[#This Row],[COGS]]</f>
        <v>-343299.66800000001</v>
      </c>
      <c r="J9098" s="55">
        <f>pro[[#This Row],[Revenue]]+pro[[#This Row],[AdminExp]]</f>
        <v>-308569.30800000002</v>
      </c>
      <c r="K9098" s="83">
        <f>pro[[#This Row],[Profit]]/pro[[#This Row],[Revenue]]</f>
        <v>-8.8847137778013252</v>
      </c>
      <c r="L9098" s="56">
        <f t="shared" si="142"/>
        <v>9</v>
      </c>
      <c r="M9098" s="82" t="str">
        <f>"Q"&amp;" "&amp;VLOOKUP(pro[[#This Row],[Period]],Mapping!A:B,2,0)</f>
        <v>Q 3</v>
      </c>
      <c r="N9098"/>
    </row>
    <row r="9099" spans="1:14" ht="14.25" x14ac:dyDescent="0.2">
      <c r="A9099" s="42" t="s">
        <v>31</v>
      </c>
      <c r="B9099" s="44" t="s">
        <v>28</v>
      </c>
      <c r="C9099" s="44" t="s">
        <v>57</v>
      </c>
      <c r="D9099" s="43">
        <v>656930.98099999991</v>
      </c>
      <c r="E9099" s="43">
        <v>-36317.211000000003</v>
      </c>
      <c r="F9099" s="45">
        <v>-38920</v>
      </c>
      <c r="G9099" s="45">
        <v>-89400</v>
      </c>
      <c r="H9099" s="45">
        <v>-93670</v>
      </c>
      <c r="I9099" s="55">
        <f>pro[[#This Row],[Admin expenses 3]]+pro[[#This Row],[Admin expenses 2]]+pro[[#This Row],[Admin expenses 1]]+pro[[#This Row],[COGS]]</f>
        <v>-258307.21100000001</v>
      </c>
      <c r="J9099" s="55">
        <f>pro[[#This Row],[Revenue]]+pro[[#This Row],[AdminExp]]</f>
        <v>398623.7699999999</v>
      </c>
      <c r="K9099" s="83">
        <f>pro[[#This Row],[Profit]]/pro[[#This Row],[Revenue]]</f>
        <v>0.60679703276165009</v>
      </c>
      <c r="L9099" s="56">
        <f t="shared" si="142"/>
        <v>9</v>
      </c>
      <c r="M9099" s="82" t="str">
        <f>"Q"&amp;" "&amp;VLOOKUP(pro[[#This Row],[Period]],Mapping!A:B,2,0)</f>
        <v>Q 3</v>
      </c>
      <c r="N9099"/>
    </row>
    <row r="9100" spans="1:14" ht="14.25" x14ac:dyDescent="0.2">
      <c r="A9100" s="42" t="s">
        <v>31</v>
      </c>
      <c r="B9100" s="44" t="s">
        <v>28</v>
      </c>
      <c r="C9100" s="44" t="s">
        <v>57</v>
      </c>
      <c r="D9100" s="43">
        <v>140453.57199999999</v>
      </c>
      <c r="E9100" s="43">
        <v>-184701.71300000002</v>
      </c>
      <c r="F9100" s="45">
        <v>-89380</v>
      </c>
      <c r="G9100" s="45">
        <v>-16400</v>
      </c>
      <c r="H9100" s="45">
        <v>-107100</v>
      </c>
      <c r="I9100" s="55">
        <f>pro[[#This Row],[Admin expenses 3]]+pro[[#This Row],[Admin expenses 2]]+pro[[#This Row],[Admin expenses 1]]+pro[[#This Row],[COGS]]</f>
        <v>-397581.71299999999</v>
      </c>
      <c r="J9100" s="55">
        <f>pro[[#This Row],[Revenue]]+pro[[#This Row],[AdminExp]]</f>
        <v>-257128.141</v>
      </c>
      <c r="K9100" s="83">
        <f>pro[[#This Row],[Profit]]/pro[[#This Row],[Revenue]]</f>
        <v>-1.8306984816306417</v>
      </c>
      <c r="L9100" s="56">
        <f t="shared" si="142"/>
        <v>9</v>
      </c>
      <c r="M9100" s="82" t="str">
        <f>"Q"&amp;" "&amp;VLOOKUP(pro[[#This Row],[Period]],Mapping!A:B,2,0)</f>
        <v>Q 3</v>
      </c>
      <c r="N9100"/>
    </row>
    <row r="9101" spans="1:14" ht="14.25" x14ac:dyDescent="0.2">
      <c r="A9101" s="42" t="s">
        <v>31</v>
      </c>
      <c r="B9101" s="44" t="s">
        <v>28</v>
      </c>
      <c r="C9101" s="44" t="s">
        <v>57</v>
      </c>
      <c r="D9101" s="43">
        <v>151697.133</v>
      </c>
      <c r="E9101" s="43">
        <v>-568472.75799999991</v>
      </c>
      <c r="F9101" s="45">
        <v>-26570</v>
      </c>
      <c r="G9101" s="45">
        <v>-57860</v>
      </c>
      <c r="H9101" s="45">
        <v>-61660</v>
      </c>
      <c r="I9101" s="55">
        <f>pro[[#This Row],[Admin expenses 3]]+pro[[#This Row],[Admin expenses 2]]+pro[[#This Row],[Admin expenses 1]]+pro[[#This Row],[COGS]]</f>
        <v>-714562.75799999991</v>
      </c>
      <c r="J9101" s="55">
        <f>pro[[#This Row],[Revenue]]+pro[[#This Row],[AdminExp]]</f>
        <v>-562865.62499999988</v>
      </c>
      <c r="K9101" s="83">
        <f>pro[[#This Row],[Profit]]/pro[[#This Row],[Revenue]]</f>
        <v>-3.7104565779763279</v>
      </c>
      <c r="L9101" s="56">
        <f t="shared" si="142"/>
        <v>9</v>
      </c>
      <c r="M9101" s="82" t="str">
        <f>"Q"&amp;" "&amp;VLOOKUP(pro[[#This Row],[Period]],Mapping!A:B,2,0)</f>
        <v>Q 3</v>
      </c>
      <c r="N9101"/>
    </row>
    <row r="9102" spans="1:14" ht="14.25" x14ac:dyDescent="0.2">
      <c r="A9102" s="42" t="s">
        <v>31</v>
      </c>
      <c r="B9102" s="44" t="s">
        <v>14</v>
      </c>
      <c r="C9102" s="44" t="s">
        <v>57</v>
      </c>
      <c r="D9102" s="43">
        <v>15700.033999999998</v>
      </c>
      <c r="E9102" s="43">
        <v>-12437.648999999999</v>
      </c>
      <c r="F9102" s="45">
        <v>-75600</v>
      </c>
      <c r="G9102" s="45">
        <v>-20410</v>
      </c>
      <c r="H9102" s="45">
        <v>-99150</v>
      </c>
      <c r="I9102" s="55">
        <f>pro[[#This Row],[Admin expenses 3]]+pro[[#This Row],[Admin expenses 2]]+pro[[#This Row],[Admin expenses 1]]+pro[[#This Row],[COGS]]</f>
        <v>-207597.649</v>
      </c>
      <c r="J9102" s="55">
        <f>pro[[#This Row],[Revenue]]+pro[[#This Row],[AdminExp]]</f>
        <v>-191897.61500000002</v>
      </c>
      <c r="K9102" s="83">
        <f>pro[[#This Row],[Profit]]/pro[[#This Row],[Revenue]]</f>
        <v>-12.22275155582466</v>
      </c>
      <c r="L9102" s="56">
        <f t="shared" si="142"/>
        <v>9</v>
      </c>
      <c r="M9102" s="82" t="str">
        <f>"Q"&amp;" "&amp;VLOOKUP(pro[[#This Row],[Period]],Mapping!A:B,2,0)</f>
        <v>Q 3</v>
      </c>
      <c r="N9102"/>
    </row>
    <row r="9103" spans="1:14" ht="14.25" x14ac:dyDescent="0.2">
      <c r="A9103" s="42" t="s">
        <v>31</v>
      </c>
      <c r="B9103" s="44" t="s">
        <v>14</v>
      </c>
      <c r="C9103" s="44" t="s">
        <v>58</v>
      </c>
      <c r="D9103" s="43">
        <v>373801.70799999993</v>
      </c>
      <c r="E9103" s="43">
        <v>-16381.589</v>
      </c>
      <c r="F9103" s="45">
        <v>-23430</v>
      </c>
      <c r="G9103" s="45">
        <v>-36030</v>
      </c>
      <c r="H9103" s="45">
        <v>-67830</v>
      </c>
      <c r="I9103" s="55">
        <f>pro[[#This Row],[Admin expenses 3]]+pro[[#This Row],[Admin expenses 2]]+pro[[#This Row],[Admin expenses 1]]+pro[[#This Row],[COGS]]</f>
        <v>-143671.58900000001</v>
      </c>
      <c r="J9103" s="55">
        <f>pro[[#This Row],[Revenue]]+pro[[#This Row],[AdminExp]]</f>
        <v>230130.11899999992</v>
      </c>
      <c r="K9103" s="83">
        <f>pro[[#This Row],[Profit]]/pro[[#This Row],[Revenue]]</f>
        <v>0.61564758553751708</v>
      </c>
      <c r="L9103" s="56">
        <f t="shared" si="142"/>
        <v>9</v>
      </c>
      <c r="M9103" s="82" t="str">
        <f>"Q"&amp;" "&amp;VLOOKUP(pro[[#This Row],[Period]],Mapping!A:B,2,0)</f>
        <v>Q 3</v>
      </c>
      <c r="N9103"/>
    </row>
    <row r="9104" spans="1:14" ht="14.25" x14ac:dyDescent="0.2">
      <c r="A9104" s="42" t="s">
        <v>31</v>
      </c>
      <c r="B9104" s="44" t="s">
        <v>14</v>
      </c>
      <c r="C9104" s="44" t="s">
        <v>59</v>
      </c>
      <c r="D9104" s="43">
        <v>1069137.013</v>
      </c>
      <c r="E9104" s="43">
        <v>-569891.6719999999</v>
      </c>
      <c r="F9104" s="45">
        <v>-31910</v>
      </c>
      <c r="G9104" s="45">
        <v>-106010</v>
      </c>
      <c r="H9104" s="45">
        <v>-93570</v>
      </c>
      <c r="I9104" s="55">
        <f>pro[[#This Row],[Admin expenses 3]]+pro[[#This Row],[Admin expenses 2]]+pro[[#This Row],[Admin expenses 1]]+pro[[#This Row],[COGS]]</f>
        <v>-801381.6719999999</v>
      </c>
      <c r="J9104" s="55">
        <f>pro[[#This Row],[Revenue]]+pro[[#This Row],[AdminExp]]</f>
        <v>267755.34100000013</v>
      </c>
      <c r="K9104" s="83">
        <f>pro[[#This Row],[Profit]]/pro[[#This Row],[Revenue]]</f>
        <v>0.25044062430191077</v>
      </c>
      <c r="L9104" s="56">
        <f t="shared" si="142"/>
        <v>9</v>
      </c>
      <c r="M9104" s="82" t="str">
        <f>"Q"&amp;" "&amp;VLOOKUP(pro[[#This Row],[Period]],Mapping!A:B,2,0)</f>
        <v>Q 3</v>
      </c>
      <c r="N9104"/>
    </row>
    <row r="9105" spans="1:14" ht="14.25" x14ac:dyDescent="0.2">
      <c r="A9105" s="42" t="s">
        <v>31</v>
      </c>
      <c r="B9105" s="44" t="s">
        <v>14</v>
      </c>
      <c r="C9105" s="44" t="s">
        <v>57</v>
      </c>
      <c r="D9105" s="43">
        <v>4865.21</v>
      </c>
      <c r="E9105" s="43">
        <v>-4371.1009999999997</v>
      </c>
      <c r="F9105" s="45">
        <v>-40560</v>
      </c>
      <c r="G9105" s="45">
        <v>-37770</v>
      </c>
      <c r="H9105" s="45">
        <v>-48600</v>
      </c>
      <c r="I9105" s="55">
        <f>pro[[#This Row],[Admin expenses 3]]+pro[[#This Row],[Admin expenses 2]]+pro[[#This Row],[Admin expenses 1]]+pro[[#This Row],[COGS]]</f>
        <v>-131301.101</v>
      </c>
      <c r="J9105" s="55">
        <f>pro[[#This Row],[Revenue]]+pro[[#This Row],[AdminExp]]</f>
        <v>-126435.89099999999</v>
      </c>
      <c r="K9105" s="83">
        <f>pro[[#This Row],[Profit]]/pro[[#This Row],[Revenue]]</f>
        <v>-25.98775612974568</v>
      </c>
      <c r="L9105" s="56">
        <f t="shared" si="142"/>
        <v>9</v>
      </c>
      <c r="M9105" s="82" t="str">
        <f>"Q"&amp;" "&amp;VLOOKUP(pro[[#This Row],[Period]],Mapping!A:B,2,0)</f>
        <v>Q 3</v>
      </c>
      <c r="N9105"/>
    </row>
    <row r="9106" spans="1:14" ht="14.25" x14ac:dyDescent="0.2">
      <c r="A9106" s="42" t="s">
        <v>31</v>
      </c>
      <c r="B9106" s="44" t="s">
        <v>14</v>
      </c>
      <c r="C9106" s="44" t="s">
        <v>57</v>
      </c>
      <c r="D9106" s="43">
        <v>1446733.246</v>
      </c>
      <c r="E9106" s="43">
        <v>-133453.53</v>
      </c>
      <c r="F9106" s="45">
        <v>-25390</v>
      </c>
      <c r="G9106" s="45">
        <v>-91830</v>
      </c>
      <c r="H9106" s="45">
        <v>-22130</v>
      </c>
      <c r="I9106" s="55">
        <f>pro[[#This Row],[Admin expenses 3]]+pro[[#This Row],[Admin expenses 2]]+pro[[#This Row],[Admin expenses 1]]+pro[[#This Row],[COGS]]</f>
        <v>-272803.53000000003</v>
      </c>
      <c r="J9106" s="55">
        <f>pro[[#This Row],[Revenue]]+pro[[#This Row],[AdminExp]]</f>
        <v>1173929.716</v>
      </c>
      <c r="K9106" s="83">
        <f>pro[[#This Row],[Profit]]/pro[[#This Row],[Revenue]]</f>
        <v>0.81143480959308789</v>
      </c>
      <c r="L9106" s="56">
        <f t="shared" si="142"/>
        <v>9</v>
      </c>
      <c r="M9106" s="82" t="str">
        <f>"Q"&amp;" "&amp;VLOOKUP(pro[[#This Row],[Period]],Mapping!A:B,2,0)</f>
        <v>Q 3</v>
      </c>
      <c r="N9106"/>
    </row>
    <row r="9107" spans="1:14" ht="14.25" x14ac:dyDescent="0.2">
      <c r="A9107" s="42" t="s">
        <v>31</v>
      </c>
      <c r="B9107" s="44" t="s">
        <v>14</v>
      </c>
      <c r="C9107" s="44" t="s">
        <v>57</v>
      </c>
      <c r="D9107" s="43">
        <v>539332.96900000004</v>
      </c>
      <c r="E9107" s="43">
        <v>-98235.815999999992</v>
      </c>
      <c r="F9107" s="45">
        <v>-60210</v>
      </c>
      <c r="G9107" s="45">
        <v>-17090</v>
      </c>
      <c r="H9107" s="45">
        <v>-46220</v>
      </c>
      <c r="I9107" s="55">
        <f>pro[[#This Row],[Admin expenses 3]]+pro[[#This Row],[Admin expenses 2]]+pro[[#This Row],[Admin expenses 1]]+pro[[#This Row],[COGS]]</f>
        <v>-221755.81599999999</v>
      </c>
      <c r="J9107" s="55">
        <f>pro[[#This Row],[Revenue]]+pro[[#This Row],[AdminExp]]</f>
        <v>317577.15300000005</v>
      </c>
      <c r="K9107" s="83">
        <f>pro[[#This Row],[Profit]]/pro[[#This Row],[Revenue]]</f>
        <v>0.58883319072600593</v>
      </c>
      <c r="L9107" s="56">
        <f t="shared" si="142"/>
        <v>9</v>
      </c>
      <c r="M9107" s="82" t="str">
        <f>"Q"&amp;" "&amp;VLOOKUP(pro[[#This Row],[Period]],Mapping!A:B,2,0)</f>
        <v>Q 3</v>
      </c>
      <c r="N9107"/>
    </row>
    <row r="9108" spans="1:14" ht="14.25" x14ac:dyDescent="0.2">
      <c r="A9108" s="42" t="s">
        <v>31</v>
      </c>
      <c r="B9108" s="44" t="s">
        <v>14</v>
      </c>
      <c r="C9108" s="44" t="s">
        <v>58</v>
      </c>
      <c r="D9108" s="43">
        <v>30167.878999999997</v>
      </c>
      <c r="E9108" s="43">
        <v>-9240.860999999999</v>
      </c>
      <c r="F9108" s="45">
        <v>-64730</v>
      </c>
      <c r="G9108" s="45">
        <v>-83060</v>
      </c>
      <c r="H9108" s="45">
        <v>-85320</v>
      </c>
      <c r="I9108" s="55">
        <f>pro[[#This Row],[Admin expenses 3]]+pro[[#This Row],[Admin expenses 2]]+pro[[#This Row],[Admin expenses 1]]+pro[[#This Row],[COGS]]</f>
        <v>-242350.861</v>
      </c>
      <c r="J9108" s="55">
        <f>pro[[#This Row],[Revenue]]+pro[[#This Row],[AdminExp]]</f>
        <v>-212182.98200000002</v>
      </c>
      <c r="K9108" s="83">
        <f>pro[[#This Row],[Profit]]/pro[[#This Row],[Revenue]]</f>
        <v>-7.0334073535630406</v>
      </c>
      <c r="L9108" s="56">
        <f t="shared" si="142"/>
        <v>9</v>
      </c>
      <c r="M9108" s="82" t="str">
        <f>"Q"&amp;" "&amp;VLOOKUP(pro[[#This Row],[Period]],Mapping!A:B,2,0)</f>
        <v>Q 3</v>
      </c>
      <c r="N9108"/>
    </row>
    <row r="9109" spans="1:14" ht="14.25" x14ac:dyDescent="0.2">
      <c r="A9109" s="42" t="s">
        <v>31</v>
      </c>
      <c r="B9109" s="44" t="s">
        <v>14</v>
      </c>
      <c r="C9109" s="44" t="s">
        <v>59</v>
      </c>
      <c r="D9109" s="43">
        <v>800207.64599999995</v>
      </c>
      <c r="E9109" s="43">
        <v>-30183.796999999999</v>
      </c>
      <c r="F9109" s="45">
        <v>-32560</v>
      </c>
      <c r="G9109" s="45">
        <v>-106990</v>
      </c>
      <c r="H9109" s="45">
        <v>-82990</v>
      </c>
      <c r="I9109" s="55">
        <f>pro[[#This Row],[Admin expenses 3]]+pro[[#This Row],[Admin expenses 2]]+pro[[#This Row],[Admin expenses 1]]+pro[[#This Row],[COGS]]</f>
        <v>-252723.79699999999</v>
      </c>
      <c r="J9109" s="55">
        <f>pro[[#This Row],[Revenue]]+pro[[#This Row],[AdminExp]]</f>
        <v>547483.84899999993</v>
      </c>
      <c r="K9109" s="83">
        <f>pro[[#This Row],[Profit]]/pro[[#This Row],[Revenue]]</f>
        <v>0.68417722791916435</v>
      </c>
      <c r="L9109" s="56">
        <f t="shared" si="142"/>
        <v>9</v>
      </c>
      <c r="M9109" s="82" t="str">
        <f>"Q"&amp;" "&amp;VLOOKUP(pro[[#This Row],[Period]],Mapping!A:B,2,0)</f>
        <v>Q 3</v>
      </c>
      <c r="N9109"/>
    </row>
    <row r="9110" spans="1:14" ht="14.25" x14ac:dyDescent="0.2">
      <c r="A9110" s="42" t="s">
        <v>31</v>
      </c>
      <c r="B9110" s="44" t="s">
        <v>14</v>
      </c>
      <c r="C9110" s="44" t="s">
        <v>57</v>
      </c>
      <c r="D9110" s="43">
        <v>113004.353</v>
      </c>
      <c r="E9110" s="43">
        <v>-19794.543999999998</v>
      </c>
      <c r="F9110" s="45">
        <v>-23240</v>
      </c>
      <c r="G9110" s="45">
        <v>-50890</v>
      </c>
      <c r="H9110" s="45">
        <v>-36770</v>
      </c>
      <c r="I9110" s="55">
        <f>pro[[#This Row],[Admin expenses 3]]+pro[[#This Row],[Admin expenses 2]]+pro[[#This Row],[Admin expenses 1]]+pro[[#This Row],[COGS]]</f>
        <v>-130694.54399999999</v>
      </c>
      <c r="J9110" s="55">
        <f>pro[[#This Row],[Revenue]]+pro[[#This Row],[AdminExp]]</f>
        <v>-17690.190999999992</v>
      </c>
      <c r="K9110" s="83">
        <f>pro[[#This Row],[Profit]]/pro[[#This Row],[Revenue]]</f>
        <v>-0.1565443324116903</v>
      </c>
      <c r="L9110" s="56">
        <f t="shared" si="142"/>
        <v>9</v>
      </c>
      <c r="M9110" s="82" t="str">
        <f>"Q"&amp;" "&amp;VLOOKUP(pro[[#This Row],[Period]],Mapping!A:B,2,0)</f>
        <v>Q 3</v>
      </c>
      <c r="N9110"/>
    </row>
    <row r="9111" spans="1:14" ht="14.25" x14ac:dyDescent="0.2">
      <c r="A9111" s="42" t="s">
        <v>31</v>
      </c>
      <c r="B9111" s="44" t="s">
        <v>14</v>
      </c>
      <c r="C9111" s="44" t="s">
        <v>57</v>
      </c>
      <c r="D9111" s="43">
        <v>733756.45699999994</v>
      </c>
      <c r="E9111" s="43">
        <v>-49023.295999999995</v>
      </c>
      <c r="F9111" s="45">
        <v>-65760</v>
      </c>
      <c r="G9111" s="45">
        <v>-86870</v>
      </c>
      <c r="H9111" s="45">
        <v>-73660</v>
      </c>
      <c r="I9111" s="55">
        <f>pro[[#This Row],[Admin expenses 3]]+pro[[#This Row],[Admin expenses 2]]+pro[[#This Row],[Admin expenses 1]]+pro[[#This Row],[COGS]]</f>
        <v>-275313.29599999997</v>
      </c>
      <c r="J9111" s="55">
        <f>pro[[#This Row],[Revenue]]+pro[[#This Row],[AdminExp]]</f>
        <v>458443.16099999996</v>
      </c>
      <c r="K9111" s="83">
        <f>pro[[#This Row],[Profit]]/pro[[#This Row],[Revenue]]</f>
        <v>0.62478926982716831</v>
      </c>
      <c r="L9111" s="56">
        <f t="shared" si="142"/>
        <v>9</v>
      </c>
      <c r="M9111" s="82" t="str">
        <f>"Q"&amp;" "&amp;VLOOKUP(pro[[#This Row],[Period]],Mapping!A:B,2,0)</f>
        <v>Q 3</v>
      </c>
      <c r="N9111"/>
    </row>
    <row r="9112" spans="1:14" ht="14.25" x14ac:dyDescent="0.2">
      <c r="A9112" s="42" t="s">
        <v>31</v>
      </c>
      <c r="B9112" s="44" t="s">
        <v>14</v>
      </c>
      <c r="C9112" s="44" t="s">
        <v>58</v>
      </c>
      <c r="D9112" s="43">
        <v>126477.344</v>
      </c>
      <c r="E9112" s="43">
        <v>-15925.125999999997</v>
      </c>
      <c r="F9112" s="45">
        <v>-15650</v>
      </c>
      <c r="G9112" s="45">
        <v>-83860</v>
      </c>
      <c r="H9112" s="45">
        <v>-76880</v>
      </c>
      <c r="I9112" s="55">
        <f>pro[[#This Row],[Admin expenses 3]]+pro[[#This Row],[Admin expenses 2]]+pro[[#This Row],[Admin expenses 1]]+pro[[#This Row],[COGS]]</f>
        <v>-192315.12599999999</v>
      </c>
      <c r="J9112" s="55">
        <f>pro[[#This Row],[Revenue]]+pro[[#This Row],[AdminExp]]</f>
        <v>-65837.781999999992</v>
      </c>
      <c r="K9112" s="83">
        <f>pro[[#This Row],[Profit]]/pro[[#This Row],[Revenue]]</f>
        <v>-0.52055000459212675</v>
      </c>
      <c r="L9112" s="56">
        <f t="shared" si="142"/>
        <v>9</v>
      </c>
      <c r="M9112" s="82" t="str">
        <f>"Q"&amp;" "&amp;VLOOKUP(pro[[#This Row],[Period]],Mapping!A:B,2,0)</f>
        <v>Q 3</v>
      </c>
      <c r="N9112"/>
    </row>
    <row r="9113" spans="1:14" ht="14.25" x14ac:dyDescent="0.2">
      <c r="A9113" s="42" t="s">
        <v>31</v>
      </c>
      <c r="B9113" s="44" t="s">
        <v>14</v>
      </c>
      <c r="C9113" s="44" t="s">
        <v>59</v>
      </c>
      <c r="D9113" s="43">
        <v>66431.616999999998</v>
      </c>
      <c r="E9113" s="43">
        <v>-3525.7040000000002</v>
      </c>
      <c r="F9113" s="45">
        <v>-22740</v>
      </c>
      <c r="G9113" s="45">
        <v>-39910</v>
      </c>
      <c r="H9113" s="45">
        <v>-33290</v>
      </c>
      <c r="I9113" s="55">
        <f>pro[[#This Row],[Admin expenses 3]]+pro[[#This Row],[Admin expenses 2]]+pro[[#This Row],[Admin expenses 1]]+pro[[#This Row],[COGS]]</f>
        <v>-99465.703999999998</v>
      </c>
      <c r="J9113" s="55">
        <f>pro[[#This Row],[Revenue]]+pro[[#This Row],[AdminExp]]</f>
        <v>-33034.087</v>
      </c>
      <c r="K9113" s="83">
        <f>pro[[#This Row],[Profit]]/pro[[#This Row],[Revenue]]</f>
        <v>-0.497264532940693</v>
      </c>
      <c r="L9113" s="56">
        <f t="shared" si="142"/>
        <v>9</v>
      </c>
      <c r="M9113" s="82" t="str">
        <f>"Q"&amp;" "&amp;VLOOKUP(pro[[#This Row],[Period]],Mapping!A:B,2,0)</f>
        <v>Q 3</v>
      </c>
      <c r="N9113"/>
    </row>
    <row r="9114" spans="1:14" ht="14.25" x14ac:dyDescent="0.2">
      <c r="A9114" s="42" t="s">
        <v>31</v>
      </c>
      <c r="B9114" s="44" t="s">
        <v>14</v>
      </c>
      <c r="C9114" s="44" t="s">
        <v>57</v>
      </c>
      <c r="D9114" s="43">
        <v>407918.04200000002</v>
      </c>
      <c r="E9114" s="43">
        <v>-20220.493999999999</v>
      </c>
      <c r="F9114" s="45">
        <v>-79210</v>
      </c>
      <c r="G9114" s="45">
        <v>-88310</v>
      </c>
      <c r="H9114" s="45">
        <v>-81070</v>
      </c>
      <c r="I9114" s="55">
        <f>pro[[#This Row],[Admin expenses 3]]+pro[[#This Row],[Admin expenses 2]]+pro[[#This Row],[Admin expenses 1]]+pro[[#This Row],[COGS]]</f>
        <v>-268810.49400000001</v>
      </c>
      <c r="J9114" s="55">
        <f>pro[[#This Row],[Revenue]]+pro[[#This Row],[AdminExp]]</f>
        <v>139107.54800000001</v>
      </c>
      <c r="K9114" s="83">
        <f>pro[[#This Row],[Profit]]/pro[[#This Row],[Revenue]]</f>
        <v>0.34101837545101771</v>
      </c>
      <c r="L9114" s="56">
        <f t="shared" si="142"/>
        <v>9</v>
      </c>
      <c r="M9114" s="82" t="str">
        <f>"Q"&amp;" "&amp;VLOOKUP(pro[[#This Row],[Period]],Mapping!A:B,2,0)</f>
        <v>Q 3</v>
      </c>
      <c r="N9114"/>
    </row>
    <row r="9115" spans="1:14" ht="14.25" x14ac:dyDescent="0.2">
      <c r="A9115" s="42" t="s">
        <v>31</v>
      </c>
      <c r="B9115" s="44" t="s">
        <v>14</v>
      </c>
      <c r="C9115" s="44" t="s">
        <v>57</v>
      </c>
      <c r="D9115" s="43">
        <v>148723.519</v>
      </c>
      <c r="E9115" s="43">
        <v>-6909.1260000000002</v>
      </c>
      <c r="F9115" s="45">
        <v>-35480</v>
      </c>
      <c r="G9115" s="45">
        <v>-79950</v>
      </c>
      <c r="H9115" s="45">
        <v>-16690</v>
      </c>
      <c r="I9115" s="55">
        <f>pro[[#This Row],[Admin expenses 3]]+pro[[#This Row],[Admin expenses 2]]+pro[[#This Row],[Admin expenses 1]]+pro[[#This Row],[COGS]]</f>
        <v>-139029.12599999999</v>
      </c>
      <c r="J9115" s="55">
        <f>pro[[#This Row],[Revenue]]+pro[[#This Row],[AdminExp]]</f>
        <v>9694.3930000000109</v>
      </c>
      <c r="K9115" s="83">
        <f>pro[[#This Row],[Profit]]/pro[[#This Row],[Revenue]]</f>
        <v>6.5183994200675222E-2</v>
      </c>
      <c r="L9115" s="56">
        <f t="shared" si="142"/>
        <v>9</v>
      </c>
      <c r="M9115" s="82" t="str">
        <f>"Q"&amp;" "&amp;VLOOKUP(pro[[#This Row],[Period]],Mapping!A:B,2,0)</f>
        <v>Q 3</v>
      </c>
      <c r="N9115"/>
    </row>
    <row r="9116" spans="1:14" ht="14.25" x14ac:dyDescent="0.2">
      <c r="A9116" s="42" t="s">
        <v>31</v>
      </c>
      <c r="B9116" s="44" t="s">
        <v>14</v>
      </c>
      <c r="C9116" s="44" t="s">
        <v>57</v>
      </c>
      <c r="D9116" s="43">
        <v>211931.01300000001</v>
      </c>
      <c r="E9116" s="43">
        <v>-9566.7039999999997</v>
      </c>
      <c r="F9116" s="45">
        <v>-44270</v>
      </c>
      <c r="G9116" s="45">
        <v>-56240</v>
      </c>
      <c r="H9116" s="45">
        <v>-28150</v>
      </c>
      <c r="I9116" s="55">
        <f>pro[[#This Row],[Admin expenses 3]]+pro[[#This Row],[Admin expenses 2]]+pro[[#This Row],[Admin expenses 1]]+pro[[#This Row],[COGS]]</f>
        <v>-138226.704</v>
      </c>
      <c r="J9116" s="55">
        <f>pro[[#This Row],[Revenue]]+pro[[#This Row],[AdminExp]]</f>
        <v>73704.309000000008</v>
      </c>
      <c r="K9116" s="83">
        <f>pro[[#This Row],[Profit]]/pro[[#This Row],[Revenue]]</f>
        <v>0.34777500450111098</v>
      </c>
      <c r="L9116" s="56">
        <f t="shared" si="142"/>
        <v>9</v>
      </c>
      <c r="M9116" s="82" t="str">
        <f>"Q"&amp;" "&amp;VLOOKUP(pro[[#This Row],[Period]],Mapping!A:B,2,0)</f>
        <v>Q 3</v>
      </c>
      <c r="N9116"/>
    </row>
    <row r="9117" spans="1:14" ht="14.25" x14ac:dyDescent="0.2">
      <c r="A9117" s="42" t="s">
        <v>31</v>
      </c>
      <c r="B9117" s="44" t="s">
        <v>14</v>
      </c>
      <c r="C9117" s="44" t="s">
        <v>58</v>
      </c>
      <c r="D9117" s="43">
        <v>310616.76099999994</v>
      </c>
      <c r="E9117" s="43">
        <v>-617570.68799999997</v>
      </c>
      <c r="F9117" s="45">
        <v>-100940</v>
      </c>
      <c r="G9117" s="45">
        <v>-85870</v>
      </c>
      <c r="H9117" s="45">
        <v>-51540</v>
      </c>
      <c r="I9117" s="55">
        <f>pro[[#This Row],[Admin expenses 3]]+pro[[#This Row],[Admin expenses 2]]+pro[[#This Row],[Admin expenses 1]]+pro[[#This Row],[COGS]]</f>
        <v>-855920.68799999997</v>
      </c>
      <c r="J9117" s="55">
        <f>pro[[#This Row],[Revenue]]+pro[[#This Row],[AdminExp]]</f>
        <v>-545303.92700000003</v>
      </c>
      <c r="K9117" s="83">
        <f>pro[[#This Row],[Profit]]/pro[[#This Row],[Revenue]]</f>
        <v>-1.7555521641666985</v>
      </c>
      <c r="L9117" s="56">
        <f t="shared" si="142"/>
        <v>9</v>
      </c>
      <c r="M9117" s="82" t="str">
        <f>"Q"&amp;" "&amp;VLOOKUP(pro[[#This Row],[Period]],Mapping!A:B,2,0)</f>
        <v>Q 3</v>
      </c>
      <c r="N9117"/>
    </row>
    <row r="9118" spans="1:14" ht="14.25" x14ac:dyDescent="0.2">
      <c r="A9118" s="42" t="s">
        <v>31</v>
      </c>
      <c r="B9118" s="44" t="s">
        <v>14</v>
      </c>
      <c r="C9118" s="44" t="s">
        <v>59</v>
      </c>
      <c r="D9118" s="43">
        <v>20365.694999999996</v>
      </c>
      <c r="E9118" s="43">
        <v>-3329.9839999999999</v>
      </c>
      <c r="F9118" s="45">
        <v>-61470</v>
      </c>
      <c r="G9118" s="45">
        <v>-62040</v>
      </c>
      <c r="H9118" s="45">
        <v>-102060</v>
      </c>
      <c r="I9118" s="55">
        <f>pro[[#This Row],[Admin expenses 3]]+pro[[#This Row],[Admin expenses 2]]+pro[[#This Row],[Admin expenses 1]]+pro[[#This Row],[COGS]]</f>
        <v>-228899.984</v>
      </c>
      <c r="J9118" s="55">
        <f>pro[[#This Row],[Revenue]]+pro[[#This Row],[AdminExp]]</f>
        <v>-208534.28899999999</v>
      </c>
      <c r="K9118" s="83">
        <f>pro[[#This Row],[Profit]]/pro[[#This Row],[Revenue]]</f>
        <v>-10.239487972298516</v>
      </c>
      <c r="L9118" s="56">
        <f t="shared" si="142"/>
        <v>9</v>
      </c>
      <c r="M9118" s="82" t="str">
        <f>"Q"&amp;" "&amp;VLOOKUP(pro[[#This Row],[Period]],Mapping!A:B,2,0)</f>
        <v>Q 3</v>
      </c>
      <c r="N9118"/>
    </row>
    <row r="9119" spans="1:14" ht="14.25" x14ac:dyDescent="0.2">
      <c r="A9119" s="42" t="s">
        <v>31</v>
      </c>
      <c r="B9119" s="44" t="s">
        <v>14</v>
      </c>
      <c r="C9119" s="44" t="s">
        <v>60</v>
      </c>
      <c r="D9119" s="43">
        <v>247190.88099999999</v>
      </c>
      <c r="E9119" s="43">
        <v>-9036.65</v>
      </c>
      <c r="F9119" s="45">
        <v>-64550</v>
      </c>
      <c r="G9119" s="45">
        <v>-24790</v>
      </c>
      <c r="H9119" s="45">
        <v>-35710</v>
      </c>
      <c r="I9119" s="55">
        <f>pro[[#This Row],[Admin expenses 3]]+pro[[#This Row],[Admin expenses 2]]+pro[[#This Row],[Admin expenses 1]]+pro[[#This Row],[COGS]]</f>
        <v>-134086.65</v>
      </c>
      <c r="J9119" s="55">
        <f>pro[[#This Row],[Revenue]]+pro[[#This Row],[AdminExp]]</f>
        <v>113104.231</v>
      </c>
      <c r="K9119" s="83">
        <f>pro[[#This Row],[Profit]]/pro[[#This Row],[Revenue]]</f>
        <v>0.45755826647990305</v>
      </c>
      <c r="L9119" s="56">
        <f t="shared" si="142"/>
        <v>9</v>
      </c>
      <c r="M9119" s="82" t="str">
        <f>"Q"&amp;" "&amp;VLOOKUP(pro[[#This Row],[Period]],Mapping!A:B,2,0)</f>
        <v>Q 3</v>
      </c>
      <c r="N9119"/>
    </row>
    <row r="9120" spans="1:14" ht="14.25" x14ac:dyDescent="0.2">
      <c r="A9120" s="42" t="s">
        <v>31</v>
      </c>
      <c r="B9120" s="44" t="s">
        <v>14</v>
      </c>
      <c r="C9120" s="44" t="s">
        <v>57</v>
      </c>
      <c r="D9120" s="43">
        <v>107927.30199999998</v>
      </c>
      <c r="E9120" s="43">
        <v>-8522.0660000000007</v>
      </c>
      <c r="F9120" s="45">
        <v>-17690</v>
      </c>
      <c r="G9120" s="45">
        <v>-60120</v>
      </c>
      <c r="H9120" s="45">
        <v>-96350</v>
      </c>
      <c r="I9120" s="55">
        <f>pro[[#This Row],[Admin expenses 3]]+pro[[#This Row],[Admin expenses 2]]+pro[[#This Row],[Admin expenses 1]]+pro[[#This Row],[COGS]]</f>
        <v>-182682.06599999999</v>
      </c>
      <c r="J9120" s="55">
        <f>pro[[#This Row],[Revenue]]+pro[[#This Row],[AdminExp]]</f>
        <v>-74754.76400000001</v>
      </c>
      <c r="K9120" s="83">
        <f>pro[[#This Row],[Profit]]/pro[[#This Row],[Revenue]]</f>
        <v>-0.69263997723208182</v>
      </c>
      <c r="L9120" s="56">
        <f t="shared" si="142"/>
        <v>9</v>
      </c>
      <c r="M9120" s="82" t="str">
        <f>"Q"&amp;" "&amp;VLOOKUP(pro[[#This Row],[Period]],Mapping!A:B,2,0)</f>
        <v>Q 3</v>
      </c>
      <c r="N9120"/>
    </row>
    <row r="9121" spans="1:14" ht="14.25" x14ac:dyDescent="0.2">
      <c r="A9121" s="42" t="s">
        <v>31</v>
      </c>
      <c r="B9121" s="44" t="s">
        <v>14</v>
      </c>
      <c r="C9121" s="44" t="s">
        <v>58</v>
      </c>
      <c r="D9121" s="43">
        <v>13654.753000000001</v>
      </c>
      <c r="E9121" s="43">
        <v>-3147.1439999999998</v>
      </c>
      <c r="F9121" s="45">
        <v>-21100</v>
      </c>
      <c r="G9121" s="45">
        <v>-80150</v>
      </c>
      <c r="H9121" s="45">
        <v>-54990</v>
      </c>
      <c r="I9121" s="55">
        <f>pro[[#This Row],[Admin expenses 3]]+pro[[#This Row],[Admin expenses 2]]+pro[[#This Row],[Admin expenses 1]]+pro[[#This Row],[COGS]]</f>
        <v>-159387.144</v>
      </c>
      <c r="J9121" s="55">
        <f>pro[[#This Row],[Revenue]]+pro[[#This Row],[AdminExp]]</f>
        <v>-145732.391</v>
      </c>
      <c r="K9121" s="83">
        <f>pro[[#This Row],[Profit]]/pro[[#This Row],[Revenue]]</f>
        <v>-10.672649369783548</v>
      </c>
      <c r="L9121" s="56">
        <f t="shared" si="142"/>
        <v>9</v>
      </c>
      <c r="M9121" s="82" t="str">
        <f>"Q"&amp;" "&amp;VLOOKUP(pro[[#This Row],[Period]],Mapping!A:B,2,0)</f>
        <v>Q 3</v>
      </c>
      <c r="N9121"/>
    </row>
    <row r="9122" spans="1:14" ht="14.25" x14ac:dyDescent="0.2">
      <c r="A9122" s="42" t="s">
        <v>31</v>
      </c>
      <c r="B9122" s="44" t="s">
        <v>14</v>
      </c>
      <c r="C9122" s="44" t="s">
        <v>59</v>
      </c>
      <c r="D9122" s="43">
        <v>67581.297000000006</v>
      </c>
      <c r="E9122" s="43">
        <v>-10582.445999999998</v>
      </c>
      <c r="F9122" s="45">
        <v>-41810</v>
      </c>
      <c r="G9122" s="45">
        <v>-43410</v>
      </c>
      <c r="H9122" s="45">
        <v>-33720</v>
      </c>
      <c r="I9122" s="55">
        <f>pro[[#This Row],[Admin expenses 3]]+pro[[#This Row],[Admin expenses 2]]+pro[[#This Row],[Admin expenses 1]]+pro[[#This Row],[COGS]]</f>
        <v>-129522.446</v>
      </c>
      <c r="J9122" s="55">
        <f>pro[[#This Row],[Revenue]]+pro[[#This Row],[AdminExp]]</f>
        <v>-61941.14899999999</v>
      </c>
      <c r="K9122" s="83">
        <f>pro[[#This Row],[Profit]]/pro[[#This Row],[Revenue]]</f>
        <v>-0.91654276774238275</v>
      </c>
      <c r="L9122" s="56">
        <f t="shared" si="142"/>
        <v>9</v>
      </c>
      <c r="M9122" s="82" t="str">
        <f>"Q"&amp;" "&amp;VLOOKUP(pro[[#This Row],[Period]],Mapping!A:B,2,0)</f>
        <v>Q 3</v>
      </c>
      <c r="N9122"/>
    </row>
    <row r="9123" spans="1:14" ht="14.25" x14ac:dyDescent="0.2">
      <c r="A9123" s="42" t="s">
        <v>31</v>
      </c>
      <c r="B9123" s="44" t="s">
        <v>14</v>
      </c>
      <c r="C9123" s="44" t="s">
        <v>60</v>
      </c>
      <c r="D9123" s="43">
        <v>525254.22600000002</v>
      </c>
      <c r="E9123" s="43">
        <v>-133902.601</v>
      </c>
      <c r="F9123" s="45">
        <v>-57460</v>
      </c>
      <c r="G9123" s="45">
        <v>-80230</v>
      </c>
      <c r="H9123" s="45">
        <v>-73720</v>
      </c>
      <c r="I9123" s="55">
        <f>pro[[#This Row],[Admin expenses 3]]+pro[[#This Row],[Admin expenses 2]]+pro[[#This Row],[Admin expenses 1]]+pro[[#This Row],[COGS]]</f>
        <v>-345312.60100000002</v>
      </c>
      <c r="J9123" s="55">
        <f>pro[[#This Row],[Revenue]]+pro[[#This Row],[AdminExp]]</f>
        <v>179941.625</v>
      </c>
      <c r="K9123" s="83">
        <f>pro[[#This Row],[Profit]]/pro[[#This Row],[Revenue]]</f>
        <v>0.34258006141201419</v>
      </c>
      <c r="L9123" s="56">
        <f t="shared" si="142"/>
        <v>9</v>
      </c>
      <c r="M9123" s="82" t="str">
        <f>"Q"&amp;" "&amp;VLOOKUP(pro[[#This Row],[Period]],Mapping!A:B,2,0)</f>
        <v>Q 3</v>
      </c>
      <c r="N9123"/>
    </row>
    <row r="9124" spans="1:14" ht="14.25" x14ac:dyDescent="0.2">
      <c r="A9124" s="42" t="s">
        <v>31</v>
      </c>
      <c r="B9124" s="44" t="s">
        <v>14</v>
      </c>
      <c r="C9124" s="44" t="s">
        <v>57</v>
      </c>
      <c r="D9124" s="43">
        <v>570458.18900000001</v>
      </c>
      <c r="E9124" s="43">
        <v>-152396.88799999998</v>
      </c>
      <c r="F9124" s="45">
        <v>-87540</v>
      </c>
      <c r="G9124" s="45">
        <v>-32710</v>
      </c>
      <c r="H9124" s="45">
        <v>-39250</v>
      </c>
      <c r="I9124" s="55">
        <f>pro[[#This Row],[Admin expenses 3]]+pro[[#This Row],[Admin expenses 2]]+pro[[#This Row],[Admin expenses 1]]+pro[[#This Row],[COGS]]</f>
        <v>-311896.88799999998</v>
      </c>
      <c r="J9124" s="55">
        <f>pro[[#This Row],[Revenue]]+pro[[#This Row],[AdminExp]]</f>
        <v>258561.30100000004</v>
      </c>
      <c r="K9124" s="83">
        <f>pro[[#This Row],[Profit]]/pro[[#This Row],[Revenue]]</f>
        <v>0.45325197531698513</v>
      </c>
      <c r="L9124" s="56">
        <f t="shared" si="142"/>
        <v>9</v>
      </c>
      <c r="M9124" s="82" t="str">
        <f>"Q"&amp;" "&amp;VLOOKUP(pro[[#This Row],[Period]],Mapping!A:B,2,0)</f>
        <v>Q 3</v>
      </c>
      <c r="N9124"/>
    </row>
    <row r="9125" spans="1:14" ht="14.25" x14ac:dyDescent="0.2">
      <c r="A9125" s="42" t="s">
        <v>31</v>
      </c>
      <c r="B9125" s="44" t="s">
        <v>14</v>
      </c>
      <c r="C9125" s="44" t="s">
        <v>58</v>
      </c>
      <c r="D9125" s="43">
        <v>473852.71499999991</v>
      </c>
      <c r="E9125" s="43">
        <v>-95488.210999999981</v>
      </c>
      <c r="F9125" s="45">
        <v>-43980</v>
      </c>
      <c r="G9125" s="45">
        <v>-71120</v>
      </c>
      <c r="H9125" s="45">
        <v>-19760</v>
      </c>
      <c r="I9125" s="55">
        <f>pro[[#This Row],[Admin expenses 3]]+pro[[#This Row],[Admin expenses 2]]+pro[[#This Row],[Admin expenses 1]]+pro[[#This Row],[COGS]]</f>
        <v>-230348.21099999998</v>
      </c>
      <c r="J9125" s="55">
        <f>pro[[#This Row],[Revenue]]+pro[[#This Row],[AdminExp]]</f>
        <v>243504.50399999993</v>
      </c>
      <c r="K9125" s="83">
        <f>pro[[#This Row],[Profit]]/pro[[#This Row],[Revenue]]</f>
        <v>0.51388225980724833</v>
      </c>
      <c r="L9125" s="56">
        <f t="shared" si="142"/>
        <v>9</v>
      </c>
      <c r="M9125" s="82" t="str">
        <f>"Q"&amp;" "&amp;VLOOKUP(pro[[#This Row],[Period]],Mapping!A:B,2,0)</f>
        <v>Q 3</v>
      </c>
      <c r="N9125"/>
    </row>
    <row r="9126" spans="1:14" ht="14.25" x14ac:dyDescent="0.2">
      <c r="A9126" s="42" t="s">
        <v>31</v>
      </c>
      <c r="B9126" s="44" t="s">
        <v>14</v>
      </c>
      <c r="C9126" s="44" t="s">
        <v>59</v>
      </c>
      <c r="D9126" s="43">
        <v>292066.11</v>
      </c>
      <c r="E9126" s="43">
        <v>-139533.45699999999</v>
      </c>
      <c r="F9126" s="45">
        <v>-107730</v>
      </c>
      <c r="G9126" s="45">
        <v>-19510</v>
      </c>
      <c r="H9126" s="45">
        <v>-66950</v>
      </c>
      <c r="I9126" s="55">
        <f>pro[[#This Row],[Admin expenses 3]]+pro[[#This Row],[Admin expenses 2]]+pro[[#This Row],[Admin expenses 1]]+pro[[#This Row],[COGS]]</f>
        <v>-333723.45699999999</v>
      </c>
      <c r="J9126" s="55">
        <f>pro[[#This Row],[Revenue]]+pro[[#This Row],[AdminExp]]</f>
        <v>-41657.347000000009</v>
      </c>
      <c r="K9126" s="83">
        <f>pro[[#This Row],[Profit]]/pro[[#This Row],[Revenue]]</f>
        <v>-0.14262985527488969</v>
      </c>
      <c r="L9126" s="56">
        <f t="shared" si="142"/>
        <v>9</v>
      </c>
      <c r="M9126" s="82" t="str">
        <f>"Q"&amp;" "&amp;VLOOKUP(pro[[#This Row],[Period]],Mapping!A:B,2,0)</f>
        <v>Q 3</v>
      </c>
      <c r="N9126"/>
    </row>
    <row r="9127" spans="1:14" ht="14.25" x14ac:dyDescent="0.2">
      <c r="A9127" s="42" t="s">
        <v>31</v>
      </c>
      <c r="B9127" s="44" t="s">
        <v>14</v>
      </c>
      <c r="C9127" s="44" t="s">
        <v>60</v>
      </c>
      <c r="D9127" s="43">
        <v>256133.08</v>
      </c>
      <c r="E9127" s="43">
        <v>-132109.88699999999</v>
      </c>
      <c r="F9127" s="45">
        <v>-103610</v>
      </c>
      <c r="G9127" s="45">
        <v>-59150</v>
      </c>
      <c r="H9127" s="45">
        <v>-90890</v>
      </c>
      <c r="I9127" s="55">
        <f>pro[[#This Row],[Admin expenses 3]]+pro[[#This Row],[Admin expenses 2]]+pro[[#This Row],[Admin expenses 1]]+pro[[#This Row],[COGS]]</f>
        <v>-385759.88699999999</v>
      </c>
      <c r="J9127" s="55">
        <f>pro[[#This Row],[Revenue]]+pro[[#This Row],[AdminExp]]</f>
        <v>-129626.807</v>
      </c>
      <c r="K9127" s="83">
        <f>pro[[#This Row],[Profit]]/pro[[#This Row],[Revenue]]</f>
        <v>-0.50609162627490367</v>
      </c>
      <c r="L9127" s="56">
        <f t="shared" si="142"/>
        <v>9</v>
      </c>
      <c r="M9127" s="82" t="str">
        <f>"Q"&amp;" "&amp;VLOOKUP(pro[[#This Row],[Period]],Mapping!A:B,2,0)</f>
        <v>Q 3</v>
      </c>
      <c r="N9127"/>
    </row>
    <row r="9128" spans="1:14" ht="14.25" x14ac:dyDescent="0.2">
      <c r="A9128" s="42" t="s">
        <v>31</v>
      </c>
      <c r="B9128" s="44" t="s">
        <v>14</v>
      </c>
      <c r="C9128" s="44" t="s">
        <v>57</v>
      </c>
      <c r="D9128" s="43">
        <v>61758.416999999994</v>
      </c>
      <c r="E9128" s="43">
        <v>-10020.437</v>
      </c>
      <c r="F9128" s="45">
        <v>-48350</v>
      </c>
      <c r="G9128" s="45">
        <v>-35330</v>
      </c>
      <c r="H9128" s="45">
        <v>-30160</v>
      </c>
      <c r="I9128" s="55">
        <f>pro[[#This Row],[Admin expenses 3]]+pro[[#This Row],[Admin expenses 2]]+pro[[#This Row],[Admin expenses 1]]+pro[[#This Row],[COGS]]</f>
        <v>-123860.43700000001</v>
      </c>
      <c r="J9128" s="55">
        <f>pro[[#This Row],[Revenue]]+pro[[#This Row],[AdminExp]]</f>
        <v>-62102.020000000011</v>
      </c>
      <c r="K9128" s="83">
        <f>pro[[#This Row],[Profit]]/pro[[#This Row],[Revenue]]</f>
        <v>-1.0055636626826108</v>
      </c>
      <c r="L9128" s="56">
        <f t="shared" si="142"/>
        <v>9</v>
      </c>
      <c r="M9128" s="82" t="str">
        <f>"Q"&amp;" "&amp;VLOOKUP(pro[[#This Row],[Period]],Mapping!A:B,2,0)</f>
        <v>Q 3</v>
      </c>
      <c r="N9128"/>
    </row>
    <row r="9129" spans="1:14" ht="14.25" x14ac:dyDescent="0.2">
      <c r="A9129" s="42" t="s">
        <v>31</v>
      </c>
      <c r="B9129" s="44" t="s">
        <v>14</v>
      </c>
      <c r="C9129" s="44" t="s">
        <v>58</v>
      </c>
      <c r="D9129" s="43">
        <v>337188.58599999995</v>
      </c>
      <c r="E9129" s="43">
        <v>-156504.42499999999</v>
      </c>
      <c r="F9129" s="45">
        <v>-14470</v>
      </c>
      <c r="G9129" s="45">
        <v>-14100</v>
      </c>
      <c r="H9129" s="45">
        <v>-30600</v>
      </c>
      <c r="I9129" s="55">
        <f>pro[[#This Row],[Admin expenses 3]]+pro[[#This Row],[Admin expenses 2]]+pro[[#This Row],[Admin expenses 1]]+pro[[#This Row],[COGS]]</f>
        <v>-215674.42499999999</v>
      </c>
      <c r="J9129" s="55">
        <f>pro[[#This Row],[Revenue]]+pro[[#This Row],[AdminExp]]</f>
        <v>121514.16099999996</v>
      </c>
      <c r="K9129" s="83">
        <f>pro[[#This Row],[Profit]]/pro[[#This Row],[Revenue]]</f>
        <v>0.36037447898666408</v>
      </c>
      <c r="L9129" s="56">
        <f t="shared" si="142"/>
        <v>9</v>
      </c>
      <c r="M9129" s="82" t="str">
        <f>"Q"&amp;" "&amp;VLOOKUP(pro[[#This Row],[Period]],Mapping!A:B,2,0)</f>
        <v>Q 3</v>
      </c>
      <c r="N9129"/>
    </row>
    <row r="9130" spans="1:14" ht="14.25" x14ac:dyDescent="0.2">
      <c r="A9130" s="42" t="s">
        <v>31</v>
      </c>
      <c r="B9130" s="44" t="s">
        <v>14</v>
      </c>
      <c r="C9130" s="44" t="s">
        <v>59</v>
      </c>
      <c r="D9130" s="43">
        <v>5528791.4009999996</v>
      </c>
      <c r="E9130" s="43">
        <v>-258431.12399999998</v>
      </c>
      <c r="F9130" s="45">
        <v>-70300</v>
      </c>
      <c r="G9130" s="45">
        <v>-21980</v>
      </c>
      <c r="H9130" s="45">
        <v>-70740</v>
      </c>
      <c r="I9130" s="55">
        <f>pro[[#This Row],[Admin expenses 3]]+pro[[#This Row],[Admin expenses 2]]+pro[[#This Row],[Admin expenses 1]]+pro[[#This Row],[COGS]]</f>
        <v>-421451.12399999995</v>
      </c>
      <c r="J9130" s="55">
        <f>pro[[#This Row],[Revenue]]+pro[[#This Row],[AdminExp]]</f>
        <v>5107340.2769999998</v>
      </c>
      <c r="K9130" s="83">
        <f>pro[[#This Row],[Profit]]/pro[[#This Row],[Revenue]]</f>
        <v>0.92377156354212031</v>
      </c>
      <c r="L9130" s="56">
        <f t="shared" si="142"/>
        <v>9</v>
      </c>
      <c r="M9130" s="82" t="str">
        <f>"Q"&amp;" "&amp;VLOOKUP(pro[[#This Row],[Period]],Mapping!A:B,2,0)</f>
        <v>Q 3</v>
      </c>
      <c r="N9130"/>
    </row>
    <row r="9131" spans="1:14" ht="14.25" x14ac:dyDescent="0.2">
      <c r="A9131" s="42" t="s">
        <v>31</v>
      </c>
      <c r="B9131" s="44" t="s">
        <v>14</v>
      </c>
      <c r="C9131" s="44" t="s">
        <v>60</v>
      </c>
      <c r="D9131" s="43">
        <v>570136.59499999997</v>
      </c>
      <c r="E9131" s="43">
        <v>-44201.191999999995</v>
      </c>
      <c r="F9131" s="45">
        <v>-62210</v>
      </c>
      <c r="G9131" s="45">
        <v>-29100</v>
      </c>
      <c r="H9131" s="45">
        <v>-47100</v>
      </c>
      <c r="I9131" s="55">
        <f>pro[[#This Row],[Admin expenses 3]]+pro[[#This Row],[Admin expenses 2]]+pro[[#This Row],[Admin expenses 1]]+pro[[#This Row],[COGS]]</f>
        <v>-182611.19199999998</v>
      </c>
      <c r="J9131" s="55">
        <f>pro[[#This Row],[Revenue]]+pro[[#This Row],[AdminExp]]</f>
        <v>387525.40299999999</v>
      </c>
      <c r="K9131" s="83">
        <f>pro[[#This Row],[Profit]]/pro[[#This Row],[Revenue]]</f>
        <v>0.67970624302760285</v>
      </c>
      <c r="L9131" s="56">
        <f t="shared" si="142"/>
        <v>9</v>
      </c>
      <c r="M9131" s="82" t="str">
        <f>"Q"&amp;" "&amp;VLOOKUP(pro[[#This Row],[Period]],Mapping!A:B,2,0)</f>
        <v>Q 3</v>
      </c>
      <c r="N9131"/>
    </row>
    <row r="9132" spans="1:14" ht="14.25" x14ac:dyDescent="0.2">
      <c r="A9132" s="42" t="s">
        <v>31</v>
      </c>
      <c r="B9132" s="44" t="s">
        <v>14</v>
      </c>
      <c r="C9132" s="44" t="s">
        <v>57</v>
      </c>
      <c r="D9132" s="43">
        <v>240715.18099999998</v>
      </c>
      <c r="E9132" s="43">
        <v>-35906.674999999996</v>
      </c>
      <c r="F9132" s="45">
        <v>-69360</v>
      </c>
      <c r="G9132" s="45">
        <v>-44730</v>
      </c>
      <c r="H9132" s="45">
        <v>-68320</v>
      </c>
      <c r="I9132" s="55">
        <f>pro[[#This Row],[Admin expenses 3]]+pro[[#This Row],[Admin expenses 2]]+pro[[#This Row],[Admin expenses 1]]+pro[[#This Row],[COGS]]</f>
        <v>-218316.67499999999</v>
      </c>
      <c r="J9132" s="55">
        <f>pro[[#This Row],[Revenue]]+pro[[#This Row],[AdminExp]]</f>
        <v>22398.505999999994</v>
      </c>
      <c r="K9132" s="83">
        <f>pro[[#This Row],[Profit]]/pro[[#This Row],[Revenue]]</f>
        <v>9.3049827214678235E-2</v>
      </c>
      <c r="L9132" s="56">
        <f t="shared" si="142"/>
        <v>9</v>
      </c>
      <c r="M9132" s="82" t="str">
        <f>"Q"&amp;" "&amp;VLOOKUP(pro[[#This Row],[Period]],Mapping!A:B,2,0)</f>
        <v>Q 3</v>
      </c>
      <c r="N9132"/>
    </row>
    <row r="9133" spans="1:14" ht="14.25" x14ac:dyDescent="0.2">
      <c r="A9133" s="42" t="s">
        <v>31</v>
      </c>
      <c r="B9133" s="44" t="s">
        <v>14</v>
      </c>
      <c r="C9133" s="44" t="s">
        <v>57</v>
      </c>
      <c r="D9133" s="43">
        <v>75832.364999999991</v>
      </c>
      <c r="E9133" s="43">
        <v>-8053.0450000000001</v>
      </c>
      <c r="F9133" s="45">
        <v>-77550</v>
      </c>
      <c r="G9133" s="45">
        <v>-17320</v>
      </c>
      <c r="H9133" s="45">
        <v>-41770</v>
      </c>
      <c r="I9133" s="55">
        <f>pro[[#This Row],[Admin expenses 3]]+pro[[#This Row],[Admin expenses 2]]+pro[[#This Row],[Admin expenses 1]]+pro[[#This Row],[COGS]]</f>
        <v>-144693.04500000001</v>
      </c>
      <c r="J9133" s="55">
        <f>pro[[#This Row],[Revenue]]+pro[[#This Row],[AdminExp]]</f>
        <v>-68860.680000000022</v>
      </c>
      <c r="K9133" s="83">
        <f>pro[[#This Row],[Profit]]/pro[[#This Row],[Revenue]]</f>
        <v>-0.90806451836231183</v>
      </c>
      <c r="L9133" s="56">
        <f t="shared" si="142"/>
        <v>9</v>
      </c>
      <c r="M9133" s="82" t="str">
        <f>"Q"&amp;" "&amp;VLOOKUP(pro[[#This Row],[Period]],Mapping!A:B,2,0)</f>
        <v>Q 3</v>
      </c>
      <c r="N9133"/>
    </row>
    <row r="9134" spans="1:14" ht="14.25" x14ac:dyDescent="0.2">
      <c r="A9134" s="42" t="s">
        <v>31</v>
      </c>
      <c r="B9134" s="44" t="s">
        <v>14</v>
      </c>
      <c r="C9134" s="44" t="s">
        <v>58</v>
      </c>
      <c r="D9134" s="43">
        <v>1056.4749999999999</v>
      </c>
      <c r="E9134" s="43">
        <v>-318.79399999999998</v>
      </c>
      <c r="F9134" s="45">
        <v>-77750</v>
      </c>
      <c r="G9134" s="45">
        <v>-47750</v>
      </c>
      <c r="H9134" s="45">
        <v>-85790</v>
      </c>
      <c r="I9134" s="55">
        <f>pro[[#This Row],[Admin expenses 3]]+pro[[#This Row],[Admin expenses 2]]+pro[[#This Row],[Admin expenses 1]]+pro[[#This Row],[COGS]]</f>
        <v>-211608.79399999999</v>
      </c>
      <c r="J9134" s="55">
        <f>pro[[#This Row],[Revenue]]+pro[[#This Row],[AdminExp]]</f>
        <v>-210552.31899999999</v>
      </c>
      <c r="K9134" s="83">
        <f>pro[[#This Row],[Profit]]/pro[[#This Row],[Revenue]]</f>
        <v>-199.29701980643176</v>
      </c>
      <c r="L9134" s="56">
        <f t="shared" si="142"/>
        <v>9</v>
      </c>
      <c r="M9134" s="82" t="str">
        <f>"Q"&amp;" "&amp;VLOOKUP(pro[[#This Row],[Period]],Mapping!A:B,2,0)</f>
        <v>Q 3</v>
      </c>
      <c r="N9134"/>
    </row>
    <row r="9135" spans="1:14" ht="14.25" x14ac:dyDescent="0.2">
      <c r="A9135" s="42" t="s">
        <v>31</v>
      </c>
      <c r="B9135" s="44" t="s">
        <v>14</v>
      </c>
      <c r="C9135" s="44" t="s">
        <v>59</v>
      </c>
      <c r="D9135" s="43">
        <v>33476.764999999999</v>
      </c>
      <c r="E9135" s="43">
        <v>-5846.0429999999997</v>
      </c>
      <c r="F9135" s="45">
        <v>-96860</v>
      </c>
      <c r="G9135" s="45">
        <v>-89360</v>
      </c>
      <c r="H9135" s="45">
        <v>-32280</v>
      </c>
      <c r="I9135" s="55">
        <f>pro[[#This Row],[Admin expenses 3]]+pro[[#This Row],[Admin expenses 2]]+pro[[#This Row],[Admin expenses 1]]+pro[[#This Row],[COGS]]</f>
        <v>-224346.04300000001</v>
      </c>
      <c r="J9135" s="55">
        <f>pro[[#This Row],[Revenue]]+pro[[#This Row],[AdminExp]]</f>
        <v>-190869.27799999999</v>
      </c>
      <c r="K9135" s="83">
        <f>pro[[#This Row],[Profit]]/pro[[#This Row],[Revenue]]</f>
        <v>-5.7015448774694928</v>
      </c>
      <c r="L9135" s="56">
        <f t="shared" si="142"/>
        <v>9</v>
      </c>
      <c r="M9135" s="82" t="str">
        <f>"Q"&amp;" "&amp;VLOOKUP(pro[[#This Row],[Period]],Mapping!A:B,2,0)</f>
        <v>Q 3</v>
      </c>
      <c r="N9135"/>
    </row>
    <row r="9136" spans="1:14" ht="14.25" x14ac:dyDescent="0.2">
      <c r="A9136" s="42" t="s">
        <v>31</v>
      </c>
      <c r="B9136" s="44" t="s">
        <v>14</v>
      </c>
      <c r="C9136" s="44" t="s">
        <v>57</v>
      </c>
      <c r="D9136" s="43">
        <v>71818.319999999992</v>
      </c>
      <c r="E9136" s="43">
        <v>-9444.1549999999988</v>
      </c>
      <c r="F9136" s="45">
        <v>-73590</v>
      </c>
      <c r="G9136" s="45">
        <v>-57600</v>
      </c>
      <c r="H9136" s="45">
        <v>-18550</v>
      </c>
      <c r="I9136" s="55">
        <f>pro[[#This Row],[Admin expenses 3]]+pro[[#This Row],[Admin expenses 2]]+pro[[#This Row],[Admin expenses 1]]+pro[[#This Row],[COGS]]</f>
        <v>-159184.155</v>
      </c>
      <c r="J9136" s="55">
        <f>pro[[#This Row],[Revenue]]+pro[[#This Row],[AdminExp]]</f>
        <v>-87365.835000000006</v>
      </c>
      <c r="K9136" s="83">
        <f>pro[[#This Row],[Profit]]/pro[[#This Row],[Revenue]]</f>
        <v>-1.2164839695498308</v>
      </c>
      <c r="L9136" s="56">
        <f t="shared" si="142"/>
        <v>9</v>
      </c>
      <c r="M9136" s="82" t="str">
        <f>"Q"&amp;" "&amp;VLOOKUP(pro[[#This Row],[Period]],Mapping!A:B,2,0)</f>
        <v>Q 3</v>
      </c>
      <c r="N9136"/>
    </row>
    <row r="9137" spans="1:14" ht="14.25" x14ac:dyDescent="0.2">
      <c r="A9137" s="42" t="s">
        <v>31</v>
      </c>
      <c r="B9137" s="44" t="s">
        <v>14</v>
      </c>
      <c r="C9137" s="44" t="s">
        <v>58</v>
      </c>
      <c r="D9137" s="43">
        <v>132206.97699999998</v>
      </c>
      <c r="E9137" s="43">
        <v>-11613.028</v>
      </c>
      <c r="F9137" s="45">
        <v>-82510</v>
      </c>
      <c r="G9137" s="45">
        <v>-22230</v>
      </c>
      <c r="H9137" s="45">
        <v>-60570</v>
      </c>
      <c r="I9137" s="55">
        <f>pro[[#This Row],[Admin expenses 3]]+pro[[#This Row],[Admin expenses 2]]+pro[[#This Row],[Admin expenses 1]]+pro[[#This Row],[COGS]]</f>
        <v>-176923.02799999999</v>
      </c>
      <c r="J9137" s="55">
        <f>pro[[#This Row],[Revenue]]+pro[[#This Row],[AdminExp]]</f>
        <v>-44716.051000000007</v>
      </c>
      <c r="K9137" s="83">
        <f>pro[[#This Row],[Profit]]/pro[[#This Row],[Revenue]]</f>
        <v>-0.33822761865283413</v>
      </c>
      <c r="L9137" s="56">
        <f t="shared" si="142"/>
        <v>9</v>
      </c>
      <c r="M9137" s="82" t="str">
        <f>"Q"&amp;" "&amp;VLOOKUP(pro[[#This Row],[Period]],Mapping!A:B,2,0)</f>
        <v>Q 3</v>
      </c>
      <c r="N9137"/>
    </row>
    <row r="9138" spans="1:14" ht="14.25" x14ac:dyDescent="0.2">
      <c r="A9138" s="42" t="s">
        <v>31</v>
      </c>
      <c r="B9138" s="44" t="s">
        <v>14</v>
      </c>
      <c r="C9138" s="44" t="s">
        <v>59</v>
      </c>
      <c r="D9138" s="43">
        <v>240458.87599999999</v>
      </c>
      <c r="E9138" s="43">
        <v>-12985.154</v>
      </c>
      <c r="F9138" s="45">
        <v>-93010</v>
      </c>
      <c r="G9138" s="45">
        <v>-47110</v>
      </c>
      <c r="H9138" s="45">
        <v>-91950</v>
      </c>
      <c r="I9138" s="55">
        <f>pro[[#This Row],[Admin expenses 3]]+pro[[#This Row],[Admin expenses 2]]+pro[[#This Row],[Admin expenses 1]]+pro[[#This Row],[COGS]]</f>
        <v>-245055.15400000001</v>
      </c>
      <c r="J9138" s="55">
        <f>pro[[#This Row],[Revenue]]+pro[[#This Row],[AdminExp]]</f>
        <v>-4596.2780000000203</v>
      </c>
      <c r="K9138" s="83">
        <f>pro[[#This Row],[Profit]]/pro[[#This Row],[Revenue]]</f>
        <v>-1.9114611514694183E-2</v>
      </c>
      <c r="L9138" s="56">
        <f t="shared" si="142"/>
        <v>9</v>
      </c>
      <c r="M9138" s="82" t="str">
        <f>"Q"&amp;" "&amp;VLOOKUP(pro[[#This Row],[Period]],Mapping!A:B,2,0)</f>
        <v>Q 3</v>
      </c>
      <c r="N9138"/>
    </row>
    <row r="9139" spans="1:14" ht="14.25" x14ac:dyDescent="0.2">
      <c r="A9139" s="42" t="s">
        <v>31</v>
      </c>
      <c r="B9139" s="44" t="s">
        <v>14</v>
      </c>
      <c r="C9139" s="44" t="s">
        <v>57</v>
      </c>
      <c r="D9139" s="43">
        <v>161637.55999999997</v>
      </c>
      <c r="E9139" s="43">
        <v>-17777.297999999999</v>
      </c>
      <c r="F9139" s="45">
        <v>-32710</v>
      </c>
      <c r="G9139" s="45">
        <v>-89800</v>
      </c>
      <c r="H9139" s="45">
        <v>-92400</v>
      </c>
      <c r="I9139" s="55">
        <f>pro[[#This Row],[Admin expenses 3]]+pro[[#This Row],[Admin expenses 2]]+pro[[#This Row],[Admin expenses 1]]+pro[[#This Row],[COGS]]</f>
        <v>-232687.29800000001</v>
      </c>
      <c r="J9139" s="55">
        <f>pro[[#This Row],[Revenue]]+pro[[#This Row],[AdminExp]]</f>
        <v>-71049.738000000041</v>
      </c>
      <c r="K9139" s="83">
        <f>pro[[#This Row],[Profit]]/pro[[#This Row],[Revenue]]</f>
        <v>-0.43956205476004495</v>
      </c>
      <c r="L9139" s="56">
        <f t="shared" si="142"/>
        <v>9</v>
      </c>
      <c r="M9139" s="82" t="str">
        <f>"Q"&amp;" "&amp;VLOOKUP(pro[[#This Row],[Period]],Mapping!A:B,2,0)</f>
        <v>Q 3</v>
      </c>
      <c r="N9139"/>
    </row>
    <row r="9140" spans="1:14" ht="14.25" x14ac:dyDescent="0.2">
      <c r="A9140" s="42" t="s">
        <v>31</v>
      </c>
      <c r="B9140" s="44" t="s">
        <v>14</v>
      </c>
      <c r="C9140" s="44" t="s">
        <v>58</v>
      </c>
      <c r="D9140" s="43">
        <v>35517.110999999997</v>
      </c>
      <c r="E9140" s="43">
        <v>-5432.567</v>
      </c>
      <c r="F9140" s="45">
        <v>-71990</v>
      </c>
      <c r="G9140" s="45">
        <v>-29860</v>
      </c>
      <c r="H9140" s="45">
        <v>-48890</v>
      </c>
      <c r="I9140" s="55">
        <f>pro[[#This Row],[Admin expenses 3]]+pro[[#This Row],[Admin expenses 2]]+pro[[#This Row],[Admin expenses 1]]+pro[[#This Row],[COGS]]</f>
        <v>-156172.56700000001</v>
      </c>
      <c r="J9140" s="55">
        <f>pro[[#This Row],[Revenue]]+pro[[#This Row],[AdminExp]]</f>
        <v>-120655.45600000001</v>
      </c>
      <c r="K9140" s="83">
        <f>pro[[#This Row],[Profit]]/pro[[#This Row],[Revenue]]</f>
        <v>-3.397107833460892</v>
      </c>
      <c r="L9140" s="56">
        <f t="shared" si="142"/>
        <v>9</v>
      </c>
      <c r="M9140" s="82" t="str">
        <f>"Q"&amp;" "&amp;VLOOKUP(pro[[#This Row],[Period]],Mapping!A:B,2,0)</f>
        <v>Q 3</v>
      </c>
      <c r="N9140"/>
    </row>
    <row r="9141" spans="1:14" ht="14.25" x14ac:dyDescent="0.2">
      <c r="A9141" s="42" t="s">
        <v>31</v>
      </c>
      <c r="B9141" s="44" t="s">
        <v>14</v>
      </c>
      <c r="C9141" s="44" t="s">
        <v>59</v>
      </c>
      <c r="D9141" s="43">
        <v>425679.13500000001</v>
      </c>
      <c r="E9141" s="43">
        <v>-53714.01</v>
      </c>
      <c r="F9141" s="45">
        <v>-82430</v>
      </c>
      <c r="G9141" s="45">
        <v>-101730</v>
      </c>
      <c r="H9141" s="45">
        <v>-22600</v>
      </c>
      <c r="I9141" s="55">
        <f>pro[[#This Row],[Admin expenses 3]]+pro[[#This Row],[Admin expenses 2]]+pro[[#This Row],[Admin expenses 1]]+pro[[#This Row],[COGS]]</f>
        <v>-260474.01</v>
      </c>
      <c r="J9141" s="55">
        <f>pro[[#This Row],[Revenue]]+pro[[#This Row],[AdminExp]]</f>
        <v>165205.125</v>
      </c>
      <c r="K9141" s="83">
        <f>pro[[#This Row],[Profit]]/pro[[#This Row],[Revenue]]</f>
        <v>0.38809777463018008</v>
      </c>
      <c r="L9141" s="56">
        <f t="shared" si="142"/>
        <v>9</v>
      </c>
      <c r="M9141" s="82" t="str">
        <f>"Q"&amp;" "&amp;VLOOKUP(pro[[#This Row],[Period]],Mapping!A:B,2,0)</f>
        <v>Q 3</v>
      </c>
      <c r="N9141"/>
    </row>
    <row r="9142" spans="1:14" ht="14.25" x14ac:dyDescent="0.2">
      <c r="A9142" s="42" t="s">
        <v>31</v>
      </c>
      <c r="B9142" s="44" t="s">
        <v>14</v>
      </c>
      <c r="C9142" s="44" t="s">
        <v>57</v>
      </c>
      <c r="D9142" s="43">
        <v>1320945.6469999999</v>
      </c>
      <c r="E9142" s="43">
        <v>-149198.13999999998</v>
      </c>
      <c r="F9142" s="45">
        <v>-70100</v>
      </c>
      <c r="G9142" s="45">
        <v>-26030</v>
      </c>
      <c r="H9142" s="45">
        <v>-86950</v>
      </c>
      <c r="I9142" s="55">
        <f>pro[[#This Row],[Admin expenses 3]]+pro[[#This Row],[Admin expenses 2]]+pro[[#This Row],[Admin expenses 1]]+pro[[#This Row],[COGS]]</f>
        <v>-332278.14</v>
      </c>
      <c r="J9142" s="55">
        <f>pro[[#This Row],[Revenue]]+pro[[#This Row],[AdminExp]]</f>
        <v>988667.50699999987</v>
      </c>
      <c r="K9142" s="83">
        <f>pro[[#This Row],[Profit]]/pro[[#This Row],[Revenue]]</f>
        <v>0.74845434348140139</v>
      </c>
      <c r="L9142" s="56">
        <f t="shared" si="142"/>
        <v>9</v>
      </c>
      <c r="M9142" s="82" t="str">
        <f>"Q"&amp;" "&amp;VLOOKUP(pro[[#This Row],[Period]],Mapping!A:B,2,0)</f>
        <v>Q 3</v>
      </c>
      <c r="N9142"/>
    </row>
    <row r="9143" spans="1:14" ht="14.25" x14ac:dyDescent="0.2">
      <c r="A9143" s="42" t="s">
        <v>31</v>
      </c>
      <c r="B9143" s="44" t="s">
        <v>14</v>
      </c>
      <c r="C9143" s="44" t="s">
        <v>57</v>
      </c>
      <c r="D9143" s="43">
        <v>31682.657999999999</v>
      </c>
      <c r="E9143" s="43">
        <v>-6246.45</v>
      </c>
      <c r="F9143" s="45">
        <v>-20850</v>
      </c>
      <c r="G9143" s="45">
        <v>-62780</v>
      </c>
      <c r="H9143" s="45">
        <v>-70770</v>
      </c>
      <c r="I9143" s="55">
        <f>pro[[#This Row],[Admin expenses 3]]+pro[[#This Row],[Admin expenses 2]]+pro[[#This Row],[Admin expenses 1]]+pro[[#This Row],[COGS]]</f>
        <v>-160646.45000000001</v>
      </c>
      <c r="J9143" s="55">
        <f>pro[[#This Row],[Revenue]]+pro[[#This Row],[AdminExp]]</f>
        <v>-128963.79200000002</v>
      </c>
      <c r="K9143" s="83">
        <f>pro[[#This Row],[Profit]]/pro[[#This Row],[Revenue]]</f>
        <v>-4.0704852477970759</v>
      </c>
      <c r="L9143" s="56">
        <f t="shared" si="142"/>
        <v>9</v>
      </c>
      <c r="M9143" s="82" t="str">
        <f>"Q"&amp;" "&amp;VLOOKUP(pro[[#This Row],[Period]],Mapping!A:B,2,0)</f>
        <v>Q 3</v>
      </c>
      <c r="N9143"/>
    </row>
    <row r="9144" spans="1:14" ht="14.25" x14ac:dyDescent="0.2">
      <c r="A9144" s="42" t="s">
        <v>31</v>
      </c>
      <c r="B9144" s="44" t="s">
        <v>14</v>
      </c>
      <c r="C9144" s="44" t="s">
        <v>57</v>
      </c>
      <c r="D9144" s="43">
        <v>17723.152999999998</v>
      </c>
      <c r="E9144" s="43">
        <v>-15748.550999999999</v>
      </c>
      <c r="F9144" s="45">
        <v>-82900</v>
      </c>
      <c r="G9144" s="45">
        <v>-35510</v>
      </c>
      <c r="H9144" s="45">
        <v>-15070</v>
      </c>
      <c r="I9144" s="55">
        <f>pro[[#This Row],[Admin expenses 3]]+pro[[#This Row],[Admin expenses 2]]+pro[[#This Row],[Admin expenses 1]]+pro[[#This Row],[COGS]]</f>
        <v>-149228.55100000001</v>
      </c>
      <c r="J9144" s="55">
        <f>pro[[#This Row],[Revenue]]+pro[[#This Row],[AdminExp]]</f>
        <v>-131505.39800000002</v>
      </c>
      <c r="K9144" s="83">
        <f>pro[[#This Row],[Profit]]/pro[[#This Row],[Revenue]]</f>
        <v>-7.4199775852524672</v>
      </c>
      <c r="L9144" s="56">
        <f t="shared" si="142"/>
        <v>9</v>
      </c>
      <c r="M9144" s="82" t="str">
        <f>"Q"&amp;" "&amp;VLOOKUP(pro[[#This Row],[Period]],Mapping!A:B,2,0)</f>
        <v>Q 3</v>
      </c>
      <c r="N9144"/>
    </row>
    <row r="9145" spans="1:14" ht="14.25" x14ac:dyDescent="0.2">
      <c r="A9145" s="42" t="s">
        <v>31</v>
      </c>
      <c r="B9145" s="44" t="s">
        <v>14</v>
      </c>
      <c r="C9145" s="44" t="s">
        <v>57</v>
      </c>
      <c r="D9145" s="43">
        <v>17831.085999999999</v>
      </c>
      <c r="E9145" s="43">
        <v>-19581.932999999997</v>
      </c>
      <c r="F9145" s="45">
        <v>-13420</v>
      </c>
      <c r="G9145" s="45">
        <v>-106550</v>
      </c>
      <c r="H9145" s="45">
        <v>-103960</v>
      </c>
      <c r="I9145" s="55">
        <f>pro[[#This Row],[Admin expenses 3]]+pro[[#This Row],[Admin expenses 2]]+pro[[#This Row],[Admin expenses 1]]+pro[[#This Row],[COGS]]</f>
        <v>-243511.93299999999</v>
      </c>
      <c r="J9145" s="55">
        <f>pro[[#This Row],[Revenue]]+pro[[#This Row],[AdminExp]]</f>
        <v>-225680.84699999998</v>
      </c>
      <c r="K9145" s="83">
        <f>pro[[#This Row],[Profit]]/pro[[#This Row],[Revenue]]</f>
        <v>-12.656595733989505</v>
      </c>
      <c r="L9145" s="56">
        <f t="shared" si="142"/>
        <v>9</v>
      </c>
      <c r="M9145" s="82" t="str">
        <f>"Q"&amp;" "&amp;VLOOKUP(pro[[#This Row],[Period]],Mapping!A:B,2,0)</f>
        <v>Q 3</v>
      </c>
      <c r="N9145"/>
    </row>
    <row r="9146" spans="1:14" ht="14.25" x14ac:dyDescent="0.2">
      <c r="A9146" s="42" t="s">
        <v>31</v>
      </c>
      <c r="B9146" s="44" t="s">
        <v>14</v>
      </c>
      <c r="C9146" s="44" t="s">
        <v>57</v>
      </c>
      <c r="D9146" s="43">
        <v>794695.66399999999</v>
      </c>
      <c r="E9146" s="43">
        <v>-43399.404999999992</v>
      </c>
      <c r="F9146" s="45">
        <v>-42350</v>
      </c>
      <c r="G9146" s="45">
        <v>-64900</v>
      </c>
      <c r="H9146" s="45">
        <v>-31480</v>
      </c>
      <c r="I9146" s="55">
        <f>pro[[#This Row],[Admin expenses 3]]+pro[[#This Row],[Admin expenses 2]]+pro[[#This Row],[Admin expenses 1]]+pro[[#This Row],[COGS]]</f>
        <v>-182129.405</v>
      </c>
      <c r="J9146" s="55">
        <f>pro[[#This Row],[Revenue]]+pro[[#This Row],[AdminExp]]</f>
        <v>612566.25899999996</v>
      </c>
      <c r="K9146" s="83">
        <f>pro[[#This Row],[Profit]]/pro[[#This Row],[Revenue]]</f>
        <v>0.77081867531115655</v>
      </c>
      <c r="L9146" s="56">
        <f t="shared" si="142"/>
        <v>9</v>
      </c>
      <c r="M9146" s="82" t="str">
        <f>"Q"&amp;" "&amp;VLOOKUP(pro[[#This Row],[Period]],Mapping!A:B,2,0)</f>
        <v>Q 3</v>
      </c>
      <c r="N9146"/>
    </row>
    <row r="9147" spans="1:14" ht="14.25" x14ac:dyDescent="0.2">
      <c r="A9147" s="42" t="s">
        <v>31</v>
      </c>
      <c r="B9147" s="44" t="s">
        <v>14</v>
      </c>
      <c r="C9147" s="44" t="s">
        <v>57</v>
      </c>
      <c r="D9147" s="43">
        <v>1962319.548</v>
      </c>
      <c r="E9147" s="43">
        <v>-206205.391</v>
      </c>
      <c r="F9147" s="45">
        <v>-31600</v>
      </c>
      <c r="G9147" s="45">
        <v>-23330</v>
      </c>
      <c r="H9147" s="45">
        <v>-102290</v>
      </c>
      <c r="I9147" s="55">
        <f>pro[[#This Row],[Admin expenses 3]]+pro[[#This Row],[Admin expenses 2]]+pro[[#This Row],[Admin expenses 1]]+pro[[#This Row],[COGS]]</f>
        <v>-363425.391</v>
      </c>
      <c r="J9147" s="55">
        <f>pro[[#This Row],[Revenue]]+pro[[#This Row],[AdminExp]]</f>
        <v>1598894.1569999999</v>
      </c>
      <c r="K9147" s="83">
        <f>pro[[#This Row],[Profit]]/pro[[#This Row],[Revenue]]</f>
        <v>0.81479805805817718</v>
      </c>
      <c r="L9147" s="56">
        <f t="shared" si="142"/>
        <v>9</v>
      </c>
      <c r="M9147" s="82" t="str">
        <f>"Q"&amp;" "&amp;VLOOKUP(pro[[#This Row],[Period]],Mapping!A:B,2,0)</f>
        <v>Q 3</v>
      </c>
      <c r="N9147"/>
    </row>
    <row r="9148" spans="1:14" ht="14.25" x14ac:dyDescent="0.2">
      <c r="A9148" s="42" t="s">
        <v>31</v>
      </c>
      <c r="B9148" s="44" t="s">
        <v>14</v>
      </c>
      <c r="C9148" s="44" t="s">
        <v>57</v>
      </c>
      <c r="D9148" s="43">
        <v>182662.89299999998</v>
      </c>
      <c r="E9148" s="43">
        <v>-23620.128000000001</v>
      </c>
      <c r="F9148" s="45">
        <v>-54030</v>
      </c>
      <c r="G9148" s="45">
        <v>-19500</v>
      </c>
      <c r="H9148" s="45">
        <v>-58260</v>
      </c>
      <c r="I9148" s="55">
        <f>pro[[#This Row],[Admin expenses 3]]+pro[[#This Row],[Admin expenses 2]]+pro[[#This Row],[Admin expenses 1]]+pro[[#This Row],[COGS]]</f>
        <v>-155410.128</v>
      </c>
      <c r="J9148" s="55">
        <f>pro[[#This Row],[Revenue]]+pro[[#This Row],[AdminExp]]</f>
        <v>27252.764999999985</v>
      </c>
      <c r="K9148" s="83">
        <f>pro[[#This Row],[Profit]]/pro[[#This Row],[Revenue]]</f>
        <v>0.14919705120404497</v>
      </c>
      <c r="L9148" s="56">
        <f t="shared" si="142"/>
        <v>9</v>
      </c>
      <c r="M9148" s="82" t="str">
        <f>"Q"&amp;" "&amp;VLOOKUP(pro[[#This Row],[Period]],Mapping!A:B,2,0)</f>
        <v>Q 3</v>
      </c>
      <c r="N9148"/>
    </row>
    <row r="9149" spans="1:14" ht="14.25" x14ac:dyDescent="0.2">
      <c r="A9149" s="42" t="s">
        <v>31</v>
      </c>
      <c r="B9149" s="44" t="s">
        <v>14</v>
      </c>
      <c r="C9149" s="44" t="s">
        <v>57</v>
      </c>
      <c r="D9149" s="43">
        <v>11414.956</v>
      </c>
      <c r="E9149" s="43">
        <v>-14517.607999999998</v>
      </c>
      <c r="F9149" s="45">
        <v>-56830</v>
      </c>
      <c r="G9149" s="45">
        <v>-45540</v>
      </c>
      <c r="H9149" s="45">
        <v>-90180</v>
      </c>
      <c r="I9149" s="55">
        <f>pro[[#This Row],[Admin expenses 3]]+pro[[#This Row],[Admin expenses 2]]+pro[[#This Row],[Admin expenses 1]]+pro[[#This Row],[COGS]]</f>
        <v>-207067.60800000001</v>
      </c>
      <c r="J9149" s="55">
        <f>pro[[#This Row],[Revenue]]+pro[[#This Row],[AdminExp]]</f>
        <v>-195652.652</v>
      </c>
      <c r="K9149" s="83">
        <f>pro[[#This Row],[Profit]]/pro[[#This Row],[Revenue]]</f>
        <v>-17.140026820953143</v>
      </c>
      <c r="L9149" s="56">
        <f t="shared" si="142"/>
        <v>9</v>
      </c>
      <c r="M9149" s="82" t="str">
        <f>"Q"&amp;" "&amp;VLOOKUP(pro[[#This Row],[Period]],Mapping!A:B,2,0)</f>
        <v>Q 3</v>
      </c>
      <c r="N9149"/>
    </row>
    <row r="9150" spans="1:14" ht="14.25" x14ac:dyDescent="0.2">
      <c r="A9150" s="42" t="s">
        <v>31</v>
      </c>
      <c r="B9150" s="44" t="s">
        <v>14</v>
      </c>
      <c r="C9150" s="44" t="s">
        <v>57</v>
      </c>
      <c r="D9150" s="43">
        <v>1197788.8439999998</v>
      </c>
      <c r="E9150" s="43">
        <v>-350124.83799999993</v>
      </c>
      <c r="F9150" s="45">
        <v>-48450</v>
      </c>
      <c r="G9150" s="45">
        <v>-49600</v>
      </c>
      <c r="H9150" s="45">
        <v>-66210</v>
      </c>
      <c r="I9150" s="55">
        <f>pro[[#This Row],[Admin expenses 3]]+pro[[#This Row],[Admin expenses 2]]+pro[[#This Row],[Admin expenses 1]]+pro[[#This Row],[COGS]]</f>
        <v>-514384.83799999993</v>
      </c>
      <c r="J9150" s="55">
        <f>pro[[#This Row],[Revenue]]+pro[[#This Row],[AdminExp]]</f>
        <v>683404.00599999982</v>
      </c>
      <c r="K9150" s="83">
        <f>pro[[#This Row],[Profit]]/pro[[#This Row],[Revenue]]</f>
        <v>0.57055465946550421</v>
      </c>
      <c r="L9150" s="56">
        <f t="shared" si="142"/>
        <v>9</v>
      </c>
      <c r="M9150" s="82" t="str">
        <f>"Q"&amp;" "&amp;VLOOKUP(pro[[#This Row],[Period]],Mapping!A:B,2,0)</f>
        <v>Q 3</v>
      </c>
      <c r="N9150"/>
    </row>
    <row r="9151" spans="1:14" ht="14.25" x14ac:dyDescent="0.2">
      <c r="A9151" s="42" t="s">
        <v>31</v>
      </c>
      <c r="B9151" s="44" t="s">
        <v>14</v>
      </c>
      <c r="C9151" s="44" t="s">
        <v>57</v>
      </c>
      <c r="D9151" s="43">
        <v>33645.633000000002</v>
      </c>
      <c r="E9151" s="43">
        <v>-18763.213</v>
      </c>
      <c r="F9151" s="45">
        <v>-63280</v>
      </c>
      <c r="G9151" s="45">
        <v>-65560</v>
      </c>
      <c r="H9151" s="45">
        <v>-63070</v>
      </c>
      <c r="I9151" s="55">
        <f>pro[[#This Row],[Admin expenses 3]]+pro[[#This Row],[Admin expenses 2]]+pro[[#This Row],[Admin expenses 1]]+pro[[#This Row],[COGS]]</f>
        <v>-210673.21299999999</v>
      </c>
      <c r="J9151" s="55">
        <f>pro[[#This Row],[Revenue]]+pro[[#This Row],[AdminExp]]</f>
        <v>-177027.58</v>
      </c>
      <c r="K9151" s="83">
        <f>pro[[#This Row],[Profit]]/pro[[#This Row],[Revenue]]</f>
        <v>-5.2615321578286247</v>
      </c>
      <c r="L9151" s="56">
        <f t="shared" si="142"/>
        <v>9</v>
      </c>
      <c r="M9151" s="82" t="str">
        <f>"Q"&amp;" "&amp;VLOOKUP(pro[[#This Row],[Period]],Mapping!A:B,2,0)</f>
        <v>Q 3</v>
      </c>
      <c r="N9151"/>
    </row>
    <row r="9152" spans="1:14" ht="14.25" x14ac:dyDescent="0.2">
      <c r="A9152" s="42" t="s">
        <v>31</v>
      </c>
      <c r="B9152" s="44" t="s">
        <v>14</v>
      </c>
      <c r="C9152" s="44" t="s">
        <v>57</v>
      </c>
      <c r="D9152" s="43">
        <v>2965376.6520000002</v>
      </c>
      <c r="E9152" s="43">
        <v>-19456.359999999997</v>
      </c>
      <c r="F9152" s="45">
        <v>-90120</v>
      </c>
      <c r="G9152" s="45">
        <v>-62610</v>
      </c>
      <c r="H9152" s="45">
        <v>-103440</v>
      </c>
      <c r="I9152" s="55">
        <f>pro[[#This Row],[Admin expenses 3]]+pro[[#This Row],[Admin expenses 2]]+pro[[#This Row],[Admin expenses 1]]+pro[[#This Row],[COGS]]</f>
        <v>-275626.36</v>
      </c>
      <c r="J9152" s="55">
        <f>pro[[#This Row],[Revenue]]+pro[[#This Row],[AdminExp]]</f>
        <v>2689750.2920000004</v>
      </c>
      <c r="K9152" s="83">
        <f>pro[[#This Row],[Profit]]/pro[[#This Row],[Revenue]]</f>
        <v>0.90705182095026493</v>
      </c>
      <c r="L9152" s="56">
        <f t="shared" si="142"/>
        <v>9</v>
      </c>
      <c r="M9152" s="82" t="str">
        <f>"Q"&amp;" "&amp;VLOOKUP(pro[[#This Row],[Period]],Mapping!A:B,2,0)</f>
        <v>Q 3</v>
      </c>
      <c r="N9152"/>
    </row>
    <row r="9153" spans="1:14" ht="14.25" x14ac:dyDescent="0.2">
      <c r="A9153" s="42" t="s">
        <v>31</v>
      </c>
      <c r="B9153" s="44" t="s">
        <v>14</v>
      </c>
      <c r="C9153" s="44" t="s">
        <v>57</v>
      </c>
      <c r="D9153" s="43">
        <v>189176.799</v>
      </c>
      <c r="E9153" s="43">
        <v>-58641.59</v>
      </c>
      <c r="F9153" s="45">
        <v>-74490</v>
      </c>
      <c r="G9153" s="45">
        <v>-77150</v>
      </c>
      <c r="H9153" s="45">
        <v>-34750</v>
      </c>
      <c r="I9153" s="55">
        <f>pro[[#This Row],[Admin expenses 3]]+pro[[#This Row],[Admin expenses 2]]+pro[[#This Row],[Admin expenses 1]]+pro[[#This Row],[COGS]]</f>
        <v>-245031.59</v>
      </c>
      <c r="J9153" s="55">
        <f>pro[[#This Row],[Revenue]]+pro[[#This Row],[AdminExp]]</f>
        <v>-55854.790999999997</v>
      </c>
      <c r="K9153" s="83">
        <f>pro[[#This Row],[Profit]]/pro[[#This Row],[Revenue]]</f>
        <v>-0.29525180305011928</v>
      </c>
      <c r="L9153" s="56">
        <f t="shared" si="142"/>
        <v>9</v>
      </c>
      <c r="M9153" s="82" t="str">
        <f>"Q"&amp;" "&amp;VLOOKUP(pro[[#This Row],[Period]],Mapping!A:B,2,0)</f>
        <v>Q 3</v>
      </c>
      <c r="N9153"/>
    </row>
    <row r="9154" spans="1:14" ht="14.25" x14ac:dyDescent="0.2">
      <c r="A9154" s="42" t="s">
        <v>31</v>
      </c>
      <c r="B9154" s="44" t="s">
        <v>14</v>
      </c>
      <c r="C9154" s="44" t="s">
        <v>57</v>
      </c>
      <c r="D9154" s="43">
        <v>1603832.5730000001</v>
      </c>
      <c r="E9154" s="43">
        <v>-497160.79699999996</v>
      </c>
      <c r="F9154" s="45">
        <v>-47150</v>
      </c>
      <c r="G9154" s="45">
        <v>-49490</v>
      </c>
      <c r="H9154" s="45">
        <v>-64510</v>
      </c>
      <c r="I9154" s="55">
        <f>pro[[#This Row],[Admin expenses 3]]+pro[[#This Row],[Admin expenses 2]]+pro[[#This Row],[Admin expenses 1]]+pro[[#This Row],[COGS]]</f>
        <v>-658310.79700000002</v>
      </c>
      <c r="J9154" s="55">
        <f>pro[[#This Row],[Revenue]]+pro[[#This Row],[AdminExp]]</f>
        <v>945521.77600000007</v>
      </c>
      <c r="K9154" s="83">
        <f>pro[[#This Row],[Profit]]/pro[[#This Row],[Revenue]]</f>
        <v>0.58953895307873883</v>
      </c>
      <c r="L9154" s="56">
        <f t="shared" ref="L9154:L9217" si="143">MONTH(DATEVALUE(A9154&amp;"1"))</f>
        <v>9</v>
      </c>
      <c r="M9154" s="82" t="str">
        <f>"Q"&amp;" "&amp;VLOOKUP(pro[[#This Row],[Period]],Mapping!A:B,2,0)</f>
        <v>Q 3</v>
      </c>
      <c r="N9154"/>
    </row>
    <row r="9155" spans="1:14" ht="14.25" x14ac:dyDescent="0.2">
      <c r="A9155" s="42" t="s">
        <v>31</v>
      </c>
      <c r="B9155" s="44" t="s">
        <v>14</v>
      </c>
      <c r="C9155" s="44" t="s">
        <v>57</v>
      </c>
      <c r="D9155" s="43">
        <v>1834901.2290000001</v>
      </c>
      <c r="E9155" s="43">
        <v>-602246.27399999998</v>
      </c>
      <c r="F9155" s="45">
        <v>-80960</v>
      </c>
      <c r="G9155" s="45">
        <v>-58440</v>
      </c>
      <c r="H9155" s="45">
        <v>-48270</v>
      </c>
      <c r="I9155" s="55">
        <f>pro[[#This Row],[Admin expenses 3]]+pro[[#This Row],[Admin expenses 2]]+pro[[#This Row],[Admin expenses 1]]+pro[[#This Row],[COGS]]</f>
        <v>-789916.27399999998</v>
      </c>
      <c r="J9155" s="55">
        <f>pro[[#This Row],[Revenue]]+pro[[#This Row],[AdminExp]]</f>
        <v>1044984.9550000001</v>
      </c>
      <c r="K9155" s="83">
        <f>pro[[#This Row],[Profit]]/pro[[#This Row],[Revenue]]</f>
        <v>0.56950474417061936</v>
      </c>
      <c r="L9155" s="56">
        <f t="shared" si="143"/>
        <v>9</v>
      </c>
      <c r="M9155" s="82" t="str">
        <f>"Q"&amp;" "&amp;VLOOKUP(pro[[#This Row],[Period]],Mapping!A:B,2,0)</f>
        <v>Q 3</v>
      </c>
      <c r="N9155"/>
    </row>
    <row r="9156" spans="1:14" ht="14.25" x14ac:dyDescent="0.2">
      <c r="A9156" s="42" t="s">
        <v>31</v>
      </c>
      <c r="B9156" s="44" t="s">
        <v>14</v>
      </c>
      <c r="C9156" s="44" t="s">
        <v>57</v>
      </c>
      <c r="D9156" s="43">
        <v>1315427.932</v>
      </c>
      <c r="E9156" s="43">
        <v>-173551.11900000001</v>
      </c>
      <c r="F9156" s="45">
        <v>-89290</v>
      </c>
      <c r="G9156" s="45">
        <v>-22890</v>
      </c>
      <c r="H9156" s="45">
        <v>-48450</v>
      </c>
      <c r="I9156" s="55">
        <f>pro[[#This Row],[Admin expenses 3]]+pro[[#This Row],[Admin expenses 2]]+pro[[#This Row],[Admin expenses 1]]+pro[[#This Row],[COGS]]</f>
        <v>-334181.11900000001</v>
      </c>
      <c r="J9156" s="55">
        <f>pro[[#This Row],[Revenue]]+pro[[#This Row],[AdminExp]]</f>
        <v>981246.81300000008</v>
      </c>
      <c r="K9156" s="83">
        <f>pro[[#This Row],[Profit]]/pro[[#This Row],[Revenue]]</f>
        <v>0.7459525445138564</v>
      </c>
      <c r="L9156" s="56">
        <f t="shared" si="143"/>
        <v>9</v>
      </c>
      <c r="M9156" s="82" t="str">
        <f>"Q"&amp;" "&amp;VLOOKUP(pro[[#This Row],[Period]],Mapping!A:B,2,0)</f>
        <v>Q 3</v>
      </c>
      <c r="N9156"/>
    </row>
    <row r="9157" spans="1:14" ht="14.25" x14ac:dyDescent="0.2">
      <c r="A9157" s="42" t="s">
        <v>31</v>
      </c>
      <c r="B9157" s="44" t="s">
        <v>14</v>
      </c>
      <c r="C9157" s="44" t="s">
        <v>57</v>
      </c>
      <c r="D9157" s="43">
        <v>136195.04499999998</v>
      </c>
      <c r="E9157" s="43">
        <v>-9789.0379999999986</v>
      </c>
      <c r="F9157" s="45">
        <v>-29230</v>
      </c>
      <c r="G9157" s="45">
        <v>-19830</v>
      </c>
      <c r="H9157" s="45">
        <v>-89200</v>
      </c>
      <c r="I9157" s="55">
        <f>pro[[#This Row],[Admin expenses 3]]+pro[[#This Row],[Admin expenses 2]]+pro[[#This Row],[Admin expenses 1]]+pro[[#This Row],[COGS]]</f>
        <v>-148049.038</v>
      </c>
      <c r="J9157" s="55">
        <f>pro[[#This Row],[Revenue]]+pro[[#This Row],[AdminExp]]</f>
        <v>-11853.993000000017</v>
      </c>
      <c r="K9157" s="83">
        <f>pro[[#This Row],[Profit]]/pro[[#This Row],[Revenue]]</f>
        <v>-8.703688889709621E-2</v>
      </c>
      <c r="L9157" s="56">
        <f t="shared" si="143"/>
        <v>9</v>
      </c>
      <c r="M9157" s="82" t="str">
        <f>"Q"&amp;" "&amp;VLOOKUP(pro[[#This Row],[Period]],Mapping!A:B,2,0)</f>
        <v>Q 3</v>
      </c>
      <c r="N9157"/>
    </row>
    <row r="9158" spans="1:14" ht="14.25" x14ac:dyDescent="0.2">
      <c r="A9158" s="42" t="s">
        <v>31</v>
      </c>
      <c r="B9158" s="44" t="s">
        <v>14</v>
      </c>
      <c r="C9158" s="44" t="s">
        <v>57</v>
      </c>
      <c r="D9158" s="43">
        <v>340794.61499999999</v>
      </c>
      <c r="E9158" s="43">
        <v>-213966.837</v>
      </c>
      <c r="F9158" s="45">
        <v>-77090</v>
      </c>
      <c r="G9158" s="45">
        <v>-21890</v>
      </c>
      <c r="H9158" s="45">
        <v>-42450</v>
      </c>
      <c r="I9158" s="55">
        <f>pro[[#This Row],[Admin expenses 3]]+pro[[#This Row],[Admin expenses 2]]+pro[[#This Row],[Admin expenses 1]]+pro[[#This Row],[COGS]]</f>
        <v>-355396.837</v>
      </c>
      <c r="J9158" s="55">
        <f>pro[[#This Row],[Revenue]]+pro[[#This Row],[AdminExp]]</f>
        <v>-14602.222000000009</v>
      </c>
      <c r="K9158" s="83">
        <f>pro[[#This Row],[Profit]]/pro[[#This Row],[Revenue]]</f>
        <v>-4.2847572576814368E-2</v>
      </c>
      <c r="L9158" s="56">
        <f t="shared" si="143"/>
        <v>9</v>
      </c>
      <c r="M9158" s="82" t="str">
        <f>"Q"&amp;" "&amp;VLOOKUP(pro[[#This Row],[Period]],Mapping!A:B,2,0)</f>
        <v>Q 3</v>
      </c>
      <c r="N9158"/>
    </row>
    <row r="9159" spans="1:14" ht="14.25" x14ac:dyDescent="0.2">
      <c r="A9159" s="42" t="s">
        <v>31</v>
      </c>
      <c r="B9159" s="44" t="s">
        <v>14</v>
      </c>
      <c r="C9159" s="44" t="s">
        <v>57</v>
      </c>
      <c r="D9159" s="43">
        <v>706254.745</v>
      </c>
      <c r="E9159" s="43">
        <v>-236936.71399999995</v>
      </c>
      <c r="F9159" s="45">
        <v>-50400</v>
      </c>
      <c r="G9159" s="45">
        <v>-104310</v>
      </c>
      <c r="H9159" s="45">
        <v>-107440</v>
      </c>
      <c r="I9159" s="55">
        <f>pro[[#This Row],[Admin expenses 3]]+pro[[#This Row],[Admin expenses 2]]+pro[[#This Row],[Admin expenses 1]]+pro[[#This Row],[COGS]]</f>
        <v>-499086.71399999992</v>
      </c>
      <c r="J9159" s="55">
        <f>pro[[#This Row],[Revenue]]+pro[[#This Row],[AdminExp]]</f>
        <v>207168.03100000008</v>
      </c>
      <c r="K9159" s="83">
        <f>pro[[#This Row],[Profit]]/pro[[#This Row],[Revenue]]</f>
        <v>0.29333329434834465</v>
      </c>
      <c r="L9159" s="56">
        <f t="shared" si="143"/>
        <v>9</v>
      </c>
      <c r="M9159" s="82" t="str">
        <f>"Q"&amp;" "&amp;VLOOKUP(pro[[#This Row],[Period]],Mapping!A:B,2,0)</f>
        <v>Q 3</v>
      </c>
      <c r="N9159"/>
    </row>
    <row r="9160" spans="1:14" ht="14.25" x14ac:dyDescent="0.2">
      <c r="A9160" s="42" t="s">
        <v>31</v>
      </c>
      <c r="B9160" s="44" t="s">
        <v>26</v>
      </c>
      <c r="C9160" s="44" t="s">
        <v>57</v>
      </c>
      <c r="D9160" s="43">
        <v>9350561.527999999</v>
      </c>
      <c r="E9160" s="43">
        <v>-4802494.4869999988</v>
      </c>
      <c r="F9160" s="45">
        <v>-40620</v>
      </c>
      <c r="G9160" s="45">
        <v>-84760</v>
      </c>
      <c r="H9160" s="45">
        <v>-104220</v>
      </c>
      <c r="I9160" s="55">
        <f>pro[[#This Row],[Admin expenses 3]]+pro[[#This Row],[Admin expenses 2]]+pro[[#This Row],[Admin expenses 1]]+pro[[#This Row],[COGS]]</f>
        <v>-5032094.4869999988</v>
      </c>
      <c r="J9160" s="55">
        <f>pro[[#This Row],[Revenue]]+pro[[#This Row],[AdminExp]]</f>
        <v>4318467.0410000002</v>
      </c>
      <c r="K9160" s="83">
        <f>pro[[#This Row],[Profit]]/pro[[#This Row],[Revenue]]</f>
        <v>0.46184039622310058</v>
      </c>
      <c r="L9160" s="56">
        <f t="shared" si="143"/>
        <v>9</v>
      </c>
      <c r="M9160" s="82" t="str">
        <f>"Q"&amp;" "&amp;VLOOKUP(pro[[#This Row],[Period]],Mapping!A:B,2,0)</f>
        <v>Q 3</v>
      </c>
      <c r="N9160"/>
    </row>
    <row r="9161" spans="1:14" ht="14.25" x14ac:dyDescent="0.2">
      <c r="A9161" s="42" t="s">
        <v>31</v>
      </c>
      <c r="B9161" s="44" t="s">
        <v>26</v>
      </c>
      <c r="C9161" s="44" t="s">
        <v>57</v>
      </c>
      <c r="D9161" s="43">
        <v>1073259.7189999998</v>
      </c>
      <c r="E9161" s="43">
        <v>-90641.04</v>
      </c>
      <c r="F9161" s="45">
        <v>-105180</v>
      </c>
      <c r="G9161" s="45">
        <v>-65270</v>
      </c>
      <c r="H9161" s="45">
        <v>-107130</v>
      </c>
      <c r="I9161" s="55">
        <f>pro[[#This Row],[Admin expenses 3]]+pro[[#This Row],[Admin expenses 2]]+pro[[#This Row],[Admin expenses 1]]+pro[[#This Row],[COGS]]</f>
        <v>-368221.04</v>
      </c>
      <c r="J9161" s="55">
        <f>pro[[#This Row],[Revenue]]+pro[[#This Row],[AdminExp]]</f>
        <v>705038.67899999977</v>
      </c>
      <c r="K9161" s="83">
        <f>pro[[#This Row],[Profit]]/pro[[#This Row],[Revenue]]</f>
        <v>0.65691338873400862</v>
      </c>
      <c r="L9161" s="56">
        <f t="shared" si="143"/>
        <v>9</v>
      </c>
      <c r="M9161" s="82" t="str">
        <f>"Q"&amp;" "&amp;VLOOKUP(pro[[#This Row],[Period]],Mapping!A:B,2,0)</f>
        <v>Q 3</v>
      </c>
      <c r="N9161"/>
    </row>
    <row r="9162" spans="1:14" ht="14.25" x14ac:dyDescent="0.2">
      <c r="A9162" s="42" t="s">
        <v>31</v>
      </c>
      <c r="B9162" s="44" t="s">
        <v>26</v>
      </c>
      <c r="C9162" s="44" t="s">
        <v>57</v>
      </c>
      <c r="D9162" s="43">
        <v>926356.43099999998</v>
      </c>
      <c r="E9162" s="43">
        <v>-634708.5149999999</v>
      </c>
      <c r="F9162" s="45">
        <v>-81080</v>
      </c>
      <c r="G9162" s="45">
        <v>-93860</v>
      </c>
      <c r="H9162" s="45">
        <v>-90080</v>
      </c>
      <c r="I9162" s="55">
        <f>pro[[#This Row],[Admin expenses 3]]+pro[[#This Row],[Admin expenses 2]]+pro[[#This Row],[Admin expenses 1]]+pro[[#This Row],[COGS]]</f>
        <v>-899728.5149999999</v>
      </c>
      <c r="J9162" s="55">
        <f>pro[[#This Row],[Revenue]]+pro[[#This Row],[AdminExp]]</f>
        <v>26627.916000000085</v>
      </c>
      <c r="K9162" s="83">
        <f>pro[[#This Row],[Profit]]/pro[[#This Row],[Revenue]]</f>
        <v>2.8744784522362846E-2</v>
      </c>
      <c r="L9162" s="56">
        <f t="shared" si="143"/>
        <v>9</v>
      </c>
      <c r="M9162" s="82" t="str">
        <f>"Q"&amp;" "&amp;VLOOKUP(pro[[#This Row],[Period]],Mapping!A:B,2,0)</f>
        <v>Q 3</v>
      </c>
      <c r="N9162"/>
    </row>
    <row r="9163" spans="1:14" ht="14.25" x14ac:dyDescent="0.2">
      <c r="A9163" s="42" t="s">
        <v>31</v>
      </c>
      <c r="B9163" s="44" t="s">
        <v>26</v>
      </c>
      <c r="C9163" s="44" t="s">
        <v>57</v>
      </c>
      <c r="D9163" s="43">
        <v>2037919.723</v>
      </c>
      <c r="E9163" s="43">
        <v>-2285655.8829999999</v>
      </c>
      <c r="F9163" s="45">
        <v>-37400</v>
      </c>
      <c r="G9163" s="45">
        <v>-32920</v>
      </c>
      <c r="H9163" s="45">
        <v>-40670</v>
      </c>
      <c r="I9163" s="55">
        <f>pro[[#This Row],[Admin expenses 3]]+pro[[#This Row],[Admin expenses 2]]+pro[[#This Row],[Admin expenses 1]]+pro[[#This Row],[COGS]]</f>
        <v>-2396645.8829999999</v>
      </c>
      <c r="J9163" s="55">
        <f>pro[[#This Row],[Revenue]]+pro[[#This Row],[AdminExp]]</f>
        <v>-358726.15999999992</v>
      </c>
      <c r="K9163" s="83">
        <f>pro[[#This Row],[Profit]]/pro[[#This Row],[Revenue]]</f>
        <v>-0.17602565790566221</v>
      </c>
      <c r="L9163" s="56">
        <f t="shared" si="143"/>
        <v>9</v>
      </c>
      <c r="M9163" s="82" t="str">
        <f>"Q"&amp;" "&amp;VLOOKUP(pro[[#This Row],[Period]],Mapping!A:B,2,0)</f>
        <v>Q 3</v>
      </c>
      <c r="N9163"/>
    </row>
    <row r="9164" spans="1:14" ht="14.25" x14ac:dyDescent="0.2">
      <c r="A9164" s="42" t="s">
        <v>31</v>
      </c>
      <c r="B9164" s="44" t="s">
        <v>26</v>
      </c>
      <c r="C9164" s="44" t="s">
        <v>57</v>
      </c>
      <c r="D9164" s="43">
        <v>3514426.2650000001</v>
      </c>
      <c r="E9164" s="43">
        <v>-4153784.9219999998</v>
      </c>
      <c r="F9164" s="45">
        <v>-34270</v>
      </c>
      <c r="G9164" s="45">
        <v>-103870</v>
      </c>
      <c r="H9164" s="45">
        <v>-46720</v>
      </c>
      <c r="I9164" s="55">
        <f>pro[[#This Row],[Admin expenses 3]]+pro[[#This Row],[Admin expenses 2]]+pro[[#This Row],[Admin expenses 1]]+pro[[#This Row],[COGS]]</f>
        <v>-4338644.9220000003</v>
      </c>
      <c r="J9164" s="55">
        <f>pro[[#This Row],[Revenue]]+pro[[#This Row],[AdminExp]]</f>
        <v>-824218.65700000012</v>
      </c>
      <c r="K9164" s="83">
        <f>pro[[#This Row],[Profit]]/pro[[#This Row],[Revenue]]</f>
        <v>-0.23452438459396732</v>
      </c>
      <c r="L9164" s="56">
        <f t="shared" si="143"/>
        <v>9</v>
      </c>
      <c r="M9164" s="82" t="str">
        <f>"Q"&amp;" "&amp;VLOOKUP(pro[[#This Row],[Period]],Mapping!A:B,2,0)</f>
        <v>Q 3</v>
      </c>
      <c r="N9164"/>
    </row>
    <row r="9165" spans="1:14" ht="14.25" x14ac:dyDescent="0.2">
      <c r="A9165" s="42" t="s">
        <v>31</v>
      </c>
      <c r="B9165" s="44" t="s">
        <v>26</v>
      </c>
      <c r="C9165" s="44" t="s">
        <v>57</v>
      </c>
      <c r="D9165" s="43">
        <v>1310042.1039999998</v>
      </c>
      <c r="E9165" s="43">
        <v>-226350.215</v>
      </c>
      <c r="F9165" s="45">
        <v>-105780</v>
      </c>
      <c r="G9165" s="45">
        <v>-86110</v>
      </c>
      <c r="H9165" s="45">
        <v>-26780</v>
      </c>
      <c r="I9165" s="55">
        <f>pro[[#This Row],[Admin expenses 3]]+pro[[#This Row],[Admin expenses 2]]+pro[[#This Row],[Admin expenses 1]]+pro[[#This Row],[COGS]]</f>
        <v>-445020.21499999997</v>
      </c>
      <c r="J9165" s="55">
        <f>pro[[#This Row],[Revenue]]+pro[[#This Row],[AdminExp]]</f>
        <v>865021.88899999985</v>
      </c>
      <c r="K9165" s="83">
        <f>pro[[#This Row],[Profit]]/pro[[#This Row],[Revenue]]</f>
        <v>0.66030083030064202</v>
      </c>
      <c r="L9165" s="56">
        <f t="shared" si="143"/>
        <v>9</v>
      </c>
      <c r="M9165" s="82" t="str">
        <f>"Q"&amp;" "&amp;VLOOKUP(pro[[#This Row],[Period]],Mapping!A:B,2,0)</f>
        <v>Q 3</v>
      </c>
      <c r="N9165"/>
    </row>
    <row r="9166" spans="1:14" ht="14.25" x14ac:dyDescent="0.2">
      <c r="A9166" s="42" t="s">
        <v>31</v>
      </c>
      <c r="B9166" s="44" t="s">
        <v>26</v>
      </c>
      <c r="C9166" s="44" t="s">
        <v>57</v>
      </c>
      <c r="D9166" s="43">
        <v>6635190.6739999996</v>
      </c>
      <c r="E9166" s="43">
        <v>-1043363.713</v>
      </c>
      <c r="F9166" s="45">
        <v>-13940</v>
      </c>
      <c r="G9166" s="45">
        <v>-40970</v>
      </c>
      <c r="H9166" s="45">
        <v>-20610</v>
      </c>
      <c r="I9166" s="55">
        <f>pro[[#This Row],[Admin expenses 3]]+pro[[#This Row],[Admin expenses 2]]+pro[[#This Row],[Admin expenses 1]]+pro[[#This Row],[COGS]]</f>
        <v>-1118883.713</v>
      </c>
      <c r="J9166" s="55">
        <f>pro[[#This Row],[Revenue]]+pro[[#This Row],[AdminExp]]</f>
        <v>5516306.9609999992</v>
      </c>
      <c r="K9166" s="83">
        <f>pro[[#This Row],[Profit]]/pro[[#This Row],[Revenue]]</f>
        <v>0.83137127959497126</v>
      </c>
      <c r="L9166" s="56">
        <f t="shared" si="143"/>
        <v>9</v>
      </c>
      <c r="M9166" s="82" t="str">
        <f>"Q"&amp;" "&amp;VLOOKUP(pro[[#This Row],[Period]],Mapping!A:B,2,0)</f>
        <v>Q 3</v>
      </c>
      <c r="N9166"/>
    </row>
    <row r="9167" spans="1:14" ht="14.25" x14ac:dyDescent="0.2">
      <c r="A9167" s="42" t="s">
        <v>31</v>
      </c>
      <c r="B9167" s="44" t="s">
        <v>26</v>
      </c>
      <c r="C9167" s="44" t="s">
        <v>57</v>
      </c>
      <c r="D9167" s="43">
        <v>2574654.1310000001</v>
      </c>
      <c r="E9167" s="43">
        <v>-207413.36</v>
      </c>
      <c r="F9167" s="45">
        <v>-102710</v>
      </c>
      <c r="G9167" s="45">
        <v>-21180</v>
      </c>
      <c r="H9167" s="45">
        <v>-47430</v>
      </c>
      <c r="I9167" s="55">
        <f>pro[[#This Row],[Admin expenses 3]]+pro[[#This Row],[Admin expenses 2]]+pro[[#This Row],[Admin expenses 1]]+pro[[#This Row],[COGS]]</f>
        <v>-378733.36</v>
      </c>
      <c r="J9167" s="55">
        <f>pro[[#This Row],[Revenue]]+pro[[#This Row],[AdminExp]]</f>
        <v>2195920.7710000002</v>
      </c>
      <c r="K9167" s="83">
        <f>pro[[#This Row],[Profit]]/pro[[#This Row],[Revenue]]</f>
        <v>0.85289932521814138</v>
      </c>
      <c r="L9167" s="56">
        <f t="shared" si="143"/>
        <v>9</v>
      </c>
      <c r="M9167" s="82" t="str">
        <f>"Q"&amp;" "&amp;VLOOKUP(pro[[#This Row],[Period]],Mapping!A:B,2,0)</f>
        <v>Q 3</v>
      </c>
      <c r="N9167"/>
    </row>
    <row r="9168" spans="1:14" ht="14.25" x14ac:dyDescent="0.2">
      <c r="A9168" s="42" t="s">
        <v>31</v>
      </c>
      <c r="B9168" s="44" t="s">
        <v>26</v>
      </c>
      <c r="C9168" s="44" t="s">
        <v>58</v>
      </c>
      <c r="D9168" s="43">
        <v>511626.451</v>
      </c>
      <c r="E9168" s="43">
        <v>-271255.446</v>
      </c>
      <c r="F9168" s="45">
        <v>-93220</v>
      </c>
      <c r="G9168" s="45">
        <v>-106880</v>
      </c>
      <c r="H9168" s="45">
        <v>-72450</v>
      </c>
      <c r="I9168" s="55">
        <f>pro[[#This Row],[Admin expenses 3]]+pro[[#This Row],[Admin expenses 2]]+pro[[#This Row],[Admin expenses 1]]+pro[[#This Row],[COGS]]</f>
        <v>-543805.446</v>
      </c>
      <c r="J9168" s="55">
        <f>pro[[#This Row],[Revenue]]+pro[[#This Row],[AdminExp]]</f>
        <v>-32178.994999999995</v>
      </c>
      <c r="K9168" s="83">
        <f>pro[[#This Row],[Profit]]/pro[[#This Row],[Revenue]]</f>
        <v>-6.2895487395353597E-2</v>
      </c>
      <c r="L9168" s="56">
        <f t="shared" si="143"/>
        <v>9</v>
      </c>
      <c r="M9168" s="82" t="str">
        <f>"Q"&amp;" "&amp;VLOOKUP(pro[[#This Row],[Period]],Mapping!A:B,2,0)</f>
        <v>Q 3</v>
      </c>
      <c r="N9168"/>
    </row>
    <row r="9169" spans="1:14" ht="14.25" x14ac:dyDescent="0.2">
      <c r="A9169" s="42" t="s">
        <v>31</v>
      </c>
      <c r="B9169" s="44" t="s">
        <v>26</v>
      </c>
      <c r="C9169" s="44" t="s">
        <v>59</v>
      </c>
      <c r="D9169" s="43">
        <v>1675618.0209999997</v>
      </c>
      <c r="E9169" s="43">
        <v>-688346.603</v>
      </c>
      <c r="F9169" s="45">
        <v>-69690</v>
      </c>
      <c r="G9169" s="45">
        <v>-50830</v>
      </c>
      <c r="H9169" s="45">
        <v>-20800</v>
      </c>
      <c r="I9169" s="55">
        <f>pro[[#This Row],[Admin expenses 3]]+pro[[#This Row],[Admin expenses 2]]+pro[[#This Row],[Admin expenses 1]]+pro[[#This Row],[COGS]]</f>
        <v>-829666.603</v>
      </c>
      <c r="J9169" s="55">
        <f>pro[[#This Row],[Revenue]]+pro[[#This Row],[AdminExp]]</f>
        <v>845951.41799999971</v>
      </c>
      <c r="K9169" s="83">
        <f>pro[[#This Row],[Profit]]/pro[[#This Row],[Revenue]]</f>
        <v>0.50485934586400572</v>
      </c>
      <c r="L9169" s="56">
        <f t="shared" si="143"/>
        <v>9</v>
      </c>
      <c r="M9169" s="82" t="str">
        <f>"Q"&amp;" "&amp;VLOOKUP(pro[[#This Row],[Period]],Mapping!A:B,2,0)</f>
        <v>Q 3</v>
      </c>
      <c r="N9169"/>
    </row>
    <row r="9170" spans="1:14" ht="14.25" x14ac:dyDescent="0.2">
      <c r="A9170" s="42" t="s">
        <v>31</v>
      </c>
      <c r="B9170" s="44" t="s">
        <v>26</v>
      </c>
      <c r="C9170" s="44" t="s">
        <v>57</v>
      </c>
      <c r="D9170" s="43">
        <v>614703.40399999998</v>
      </c>
      <c r="E9170" s="43">
        <v>-225614.54299999998</v>
      </c>
      <c r="F9170" s="45">
        <v>-99420</v>
      </c>
      <c r="G9170" s="45">
        <v>-43610</v>
      </c>
      <c r="H9170" s="45">
        <v>-94890</v>
      </c>
      <c r="I9170" s="55">
        <f>pro[[#This Row],[Admin expenses 3]]+pro[[#This Row],[Admin expenses 2]]+pro[[#This Row],[Admin expenses 1]]+pro[[#This Row],[COGS]]</f>
        <v>-463534.54299999995</v>
      </c>
      <c r="J9170" s="55">
        <f>pro[[#This Row],[Revenue]]+pro[[#This Row],[AdminExp]]</f>
        <v>151168.86100000003</v>
      </c>
      <c r="K9170" s="83">
        <f>pro[[#This Row],[Profit]]/pro[[#This Row],[Revenue]]</f>
        <v>0.24592162661913622</v>
      </c>
      <c r="L9170" s="56">
        <f t="shared" si="143"/>
        <v>9</v>
      </c>
      <c r="M9170" s="82" t="str">
        <f>"Q"&amp;" "&amp;VLOOKUP(pro[[#This Row],[Period]],Mapping!A:B,2,0)</f>
        <v>Q 3</v>
      </c>
      <c r="N9170"/>
    </row>
    <row r="9171" spans="1:14" ht="14.25" x14ac:dyDescent="0.2">
      <c r="A9171" s="42" t="s">
        <v>31</v>
      </c>
      <c r="B9171" s="44" t="s">
        <v>26</v>
      </c>
      <c r="C9171" s="44" t="s">
        <v>57</v>
      </c>
      <c r="D9171" s="43">
        <v>8938080.9699999988</v>
      </c>
      <c r="E9171" s="43">
        <v>-4065033.0699999994</v>
      </c>
      <c r="F9171" s="45">
        <v>-36650</v>
      </c>
      <c r="G9171" s="45">
        <v>-47940</v>
      </c>
      <c r="H9171" s="45">
        <v>-43490</v>
      </c>
      <c r="I9171" s="55">
        <f>pro[[#This Row],[Admin expenses 3]]+pro[[#This Row],[Admin expenses 2]]+pro[[#This Row],[Admin expenses 1]]+pro[[#This Row],[COGS]]</f>
        <v>-4193113.0699999994</v>
      </c>
      <c r="J9171" s="55">
        <f>pro[[#This Row],[Revenue]]+pro[[#This Row],[AdminExp]]</f>
        <v>4744967.8999999994</v>
      </c>
      <c r="K9171" s="83">
        <f>pro[[#This Row],[Profit]]/pro[[#This Row],[Revenue]]</f>
        <v>0.53087099075586019</v>
      </c>
      <c r="L9171" s="56">
        <f t="shared" si="143"/>
        <v>9</v>
      </c>
      <c r="M9171" s="82" t="str">
        <f>"Q"&amp;" "&amp;VLOOKUP(pro[[#This Row],[Period]],Mapping!A:B,2,0)</f>
        <v>Q 3</v>
      </c>
      <c r="N9171"/>
    </row>
    <row r="9172" spans="1:14" ht="14.25" x14ac:dyDescent="0.2">
      <c r="A9172" s="42" t="s">
        <v>31</v>
      </c>
      <c r="B9172" s="44" t="s">
        <v>26</v>
      </c>
      <c r="C9172" s="44" t="s">
        <v>57</v>
      </c>
      <c r="D9172" s="43">
        <v>1309108.8289999999</v>
      </c>
      <c r="E9172" s="43">
        <v>-788874.02300000004</v>
      </c>
      <c r="F9172" s="45">
        <v>-60170</v>
      </c>
      <c r="G9172" s="45">
        <v>-48850</v>
      </c>
      <c r="H9172" s="45">
        <v>-70700</v>
      </c>
      <c r="I9172" s="55">
        <f>pro[[#This Row],[Admin expenses 3]]+pro[[#This Row],[Admin expenses 2]]+pro[[#This Row],[Admin expenses 1]]+pro[[#This Row],[COGS]]</f>
        <v>-968594.02300000004</v>
      </c>
      <c r="J9172" s="55">
        <f>pro[[#This Row],[Revenue]]+pro[[#This Row],[AdminExp]]</f>
        <v>340514.80599999987</v>
      </c>
      <c r="K9172" s="83">
        <f>pro[[#This Row],[Profit]]/pro[[#This Row],[Revenue]]</f>
        <v>0.2601119161804995</v>
      </c>
      <c r="L9172" s="56">
        <f t="shared" si="143"/>
        <v>9</v>
      </c>
      <c r="M9172" s="82" t="str">
        <f>"Q"&amp;" "&amp;VLOOKUP(pro[[#This Row],[Period]],Mapping!A:B,2,0)</f>
        <v>Q 3</v>
      </c>
      <c r="N9172"/>
    </row>
    <row r="9173" spans="1:14" ht="14.25" x14ac:dyDescent="0.2">
      <c r="A9173" s="42" t="s">
        <v>31</v>
      </c>
      <c r="B9173" s="44" t="s">
        <v>26</v>
      </c>
      <c r="C9173" s="44" t="s">
        <v>57</v>
      </c>
      <c r="D9173" s="43">
        <v>3078506.3819999998</v>
      </c>
      <c r="E9173" s="43">
        <v>-1595863.29</v>
      </c>
      <c r="F9173" s="45">
        <v>-65950</v>
      </c>
      <c r="G9173" s="45">
        <v>-17510</v>
      </c>
      <c r="H9173" s="45">
        <v>-50550</v>
      </c>
      <c r="I9173" s="55">
        <f>pro[[#This Row],[Admin expenses 3]]+pro[[#This Row],[Admin expenses 2]]+pro[[#This Row],[Admin expenses 1]]+pro[[#This Row],[COGS]]</f>
        <v>-1729873.29</v>
      </c>
      <c r="J9173" s="55">
        <f>pro[[#This Row],[Revenue]]+pro[[#This Row],[AdminExp]]</f>
        <v>1348633.0919999997</v>
      </c>
      <c r="K9173" s="83">
        <f>pro[[#This Row],[Profit]]/pro[[#This Row],[Revenue]]</f>
        <v>0.43808033008651398</v>
      </c>
      <c r="L9173" s="56">
        <f t="shared" si="143"/>
        <v>9</v>
      </c>
      <c r="M9173" s="82" t="str">
        <f>"Q"&amp;" "&amp;VLOOKUP(pro[[#This Row],[Period]],Mapping!A:B,2,0)</f>
        <v>Q 3</v>
      </c>
      <c r="N9173"/>
    </row>
    <row r="9174" spans="1:14" ht="14.25" x14ac:dyDescent="0.2">
      <c r="A9174" s="42" t="s">
        <v>31</v>
      </c>
      <c r="B9174" s="44" t="s">
        <v>26</v>
      </c>
      <c r="C9174" s="44" t="s">
        <v>57</v>
      </c>
      <c r="D9174" s="43">
        <v>415024.15499999997</v>
      </c>
      <c r="E9174" s="43">
        <v>-223743.26799999998</v>
      </c>
      <c r="F9174" s="45">
        <v>-54740</v>
      </c>
      <c r="G9174" s="45">
        <v>-80910</v>
      </c>
      <c r="H9174" s="45">
        <v>-85220</v>
      </c>
      <c r="I9174" s="55">
        <f>pro[[#This Row],[Admin expenses 3]]+pro[[#This Row],[Admin expenses 2]]+pro[[#This Row],[Admin expenses 1]]+pro[[#This Row],[COGS]]</f>
        <v>-444613.26799999998</v>
      </c>
      <c r="J9174" s="55">
        <f>pro[[#This Row],[Revenue]]+pro[[#This Row],[AdminExp]]</f>
        <v>-29589.113000000012</v>
      </c>
      <c r="K9174" s="83">
        <f>pro[[#This Row],[Profit]]/pro[[#This Row],[Revenue]]</f>
        <v>-7.1294917762075832E-2</v>
      </c>
      <c r="L9174" s="56">
        <f t="shared" si="143"/>
        <v>9</v>
      </c>
      <c r="M9174" s="82" t="str">
        <f>"Q"&amp;" "&amp;VLOOKUP(pro[[#This Row],[Period]],Mapping!A:B,2,0)</f>
        <v>Q 3</v>
      </c>
      <c r="N9174"/>
    </row>
    <row r="9175" spans="1:14" ht="14.25" x14ac:dyDescent="0.2">
      <c r="A9175" s="42" t="s">
        <v>31</v>
      </c>
      <c r="B9175" s="44" t="s">
        <v>26</v>
      </c>
      <c r="C9175" s="44" t="s">
        <v>58</v>
      </c>
      <c r="D9175" s="43">
        <v>1232309.7779999999</v>
      </c>
      <c r="E9175" s="43">
        <v>-613906.0199999999</v>
      </c>
      <c r="F9175" s="45">
        <v>-52150</v>
      </c>
      <c r="G9175" s="45">
        <v>-25020</v>
      </c>
      <c r="H9175" s="45">
        <v>-22810</v>
      </c>
      <c r="I9175" s="55">
        <f>pro[[#This Row],[Admin expenses 3]]+pro[[#This Row],[Admin expenses 2]]+pro[[#This Row],[Admin expenses 1]]+pro[[#This Row],[COGS]]</f>
        <v>-713886.0199999999</v>
      </c>
      <c r="J9175" s="55">
        <f>pro[[#This Row],[Revenue]]+pro[[#This Row],[AdminExp]]</f>
        <v>518423.75800000003</v>
      </c>
      <c r="K9175" s="83">
        <f>pro[[#This Row],[Profit]]/pro[[#This Row],[Revenue]]</f>
        <v>0.42069272455290058</v>
      </c>
      <c r="L9175" s="56">
        <f t="shared" si="143"/>
        <v>9</v>
      </c>
      <c r="M9175" s="82" t="str">
        <f>"Q"&amp;" "&amp;VLOOKUP(pro[[#This Row],[Period]],Mapping!A:B,2,0)</f>
        <v>Q 3</v>
      </c>
      <c r="N9175"/>
    </row>
    <row r="9176" spans="1:14" ht="14.25" x14ac:dyDescent="0.2">
      <c r="A9176" s="42" t="s">
        <v>31</v>
      </c>
      <c r="B9176" s="44" t="s">
        <v>26</v>
      </c>
      <c r="C9176" s="44" t="s">
        <v>59</v>
      </c>
      <c r="D9176" s="43">
        <v>1678798.9469999999</v>
      </c>
      <c r="E9176" s="43">
        <v>-633391.40899999999</v>
      </c>
      <c r="F9176" s="45">
        <v>-59850</v>
      </c>
      <c r="G9176" s="45">
        <v>-101570</v>
      </c>
      <c r="H9176" s="45">
        <v>-29060</v>
      </c>
      <c r="I9176" s="55">
        <f>pro[[#This Row],[Admin expenses 3]]+pro[[#This Row],[Admin expenses 2]]+pro[[#This Row],[Admin expenses 1]]+pro[[#This Row],[COGS]]</f>
        <v>-823871.40899999999</v>
      </c>
      <c r="J9176" s="55">
        <f>pro[[#This Row],[Revenue]]+pro[[#This Row],[AdminExp]]</f>
        <v>854927.53799999994</v>
      </c>
      <c r="K9176" s="83">
        <f>pro[[#This Row],[Profit]]/pro[[#This Row],[Revenue]]</f>
        <v>0.5092495081246915</v>
      </c>
      <c r="L9176" s="56">
        <f t="shared" si="143"/>
        <v>9</v>
      </c>
      <c r="M9176" s="82" t="str">
        <f>"Q"&amp;" "&amp;VLOOKUP(pro[[#This Row],[Period]],Mapping!A:B,2,0)</f>
        <v>Q 3</v>
      </c>
      <c r="N9176"/>
    </row>
    <row r="9177" spans="1:14" ht="14.25" x14ac:dyDescent="0.2">
      <c r="A9177" s="42" t="s">
        <v>31</v>
      </c>
      <c r="B9177" s="44" t="s">
        <v>26</v>
      </c>
      <c r="C9177" s="44" t="s">
        <v>57</v>
      </c>
      <c r="D9177" s="43">
        <v>967929.30499999982</v>
      </c>
      <c r="E9177" s="43">
        <v>-547778.21700000006</v>
      </c>
      <c r="F9177" s="45">
        <v>-87740</v>
      </c>
      <c r="G9177" s="45">
        <v>-58570</v>
      </c>
      <c r="H9177" s="45">
        <v>-32730</v>
      </c>
      <c r="I9177" s="55">
        <f>pro[[#This Row],[Admin expenses 3]]+pro[[#This Row],[Admin expenses 2]]+pro[[#This Row],[Admin expenses 1]]+pro[[#This Row],[COGS]]</f>
        <v>-726818.21700000006</v>
      </c>
      <c r="J9177" s="55">
        <f>pro[[#This Row],[Revenue]]+pro[[#This Row],[AdminExp]]</f>
        <v>241111.08799999976</v>
      </c>
      <c r="K9177" s="83">
        <f>pro[[#This Row],[Profit]]/pro[[#This Row],[Revenue]]</f>
        <v>0.24909989474902797</v>
      </c>
      <c r="L9177" s="56">
        <f t="shared" si="143"/>
        <v>9</v>
      </c>
      <c r="M9177" s="82" t="str">
        <f>"Q"&amp;" "&amp;VLOOKUP(pro[[#This Row],[Period]],Mapping!A:B,2,0)</f>
        <v>Q 3</v>
      </c>
      <c r="N9177"/>
    </row>
    <row r="9178" spans="1:14" ht="14.25" x14ac:dyDescent="0.2">
      <c r="A9178" s="42" t="s">
        <v>31</v>
      </c>
      <c r="B9178" s="44" t="s">
        <v>26</v>
      </c>
      <c r="C9178" s="44" t="s">
        <v>57</v>
      </c>
      <c r="D9178" s="43">
        <v>2288092.5689999997</v>
      </c>
      <c r="E9178" s="43">
        <v>-988279.93599999987</v>
      </c>
      <c r="F9178" s="45">
        <v>-64880</v>
      </c>
      <c r="G9178" s="45">
        <v>-28350</v>
      </c>
      <c r="H9178" s="45">
        <v>-35310</v>
      </c>
      <c r="I9178" s="55">
        <f>pro[[#This Row],[Admin expenses 3]]+pro[[#This Row],[Admin expenses 2]]+pro[[#This Row],[Admin expenses 1]]+pro[[#This Row],[COGS]]</f>
        <v>-1116819.9359999998</v>
      </c>
      <c r="J9178" s="55">
        <f>pro[[#This Row],[Revenue]]+pro[[#This Row],[AdminExp]]</f>
        <v>1171272.6329999999</v>
      </c>
      <c r="K9178" s="83">
        <f>pro[[#This Row],[Profit]]/pro[[#This Row],[Revenue]]</f>
        <v>0.51189914641954337</v>
      </c>
      <c r="L9178" s="56">
        <f t="shared" si="143"/>
        <v>9</v>
      </c>
      <c r="M9178" s="82" t="str">
        <f>"Q"&amp;" "&amp;VLOOKUP(pro[[#This Row],[Period]],Mapping!A:B,2,0)</f>
        <v>Q 3</v>
      </c>
      <c r="N9178"/>
    </row>
    <row r="9179" spans="1:14" ht="14.25" x14ac:dyDescent="0.2">
      <c r="A9179" s="42" t="s">
        <v>31</v>
      </c>
      <c r="B9179" s="44" t="s">
        <v>26</v>
      </c>
      <c r="C9179" s="44" t="s">
        <v>57</v>
      </c>
      <c r="D9179" s="43">
        <v>5024619.6139999991</v>
      </c>
      <c r="E9179" s="43">
        <v>-481606.69199999998</v>
      </c>
      <c r="F9179" s="45">
        <v>-19100</v>
      </c>
      <c r="G9179" s="45">
        <v>-89320</v>
      </c>
      <c r="H9179" s="45">
        <v>-92260</v>
      </c>
      <c r="I9179" s="55">
        <f>pro[[#This Row],[Admin expenses 3]]+pro[[#This Row],[Admin expenses 2]]+pro[[#This Row],[Admin expenses 1]]+pro[[#This Row],[COGS]]</f>
        <v>-682286.69200000004</v>
      </c>
      <c r="J9179" s="55">
        <f>pro[[#This Row],[Revenue]]+pro[[#This Row],[AdminExp]]</f>
        <v>4342332.9219999993</v>
      </c>
      <c r="K9179" s="83">
        <f>pro[[#This Row],[Profit]]/pro[[#This Row],[Revenue]]</f>
        <v>0.86421127479999527</v>
      </c>
      <c r="L9179" s="56">
        <f t="shared" si="143"/>
        <v>9</v>
      </c>
      <c r="M9179" s="82" t="str">
        <f>"Q"&amp;" "&amp;VLOOKUP(pro[[#This Row],[Period]],Mapping!A:B,2,0)</f>
        <v>Q 3</v>
      </c>
      <c r="N9179"/>
    </row>
    <row r="9180" spans="1:14" ht="14.25" x14ac:dyDescent="0.2">
      <c r="A9180" s="42" t="s">
        <v>31</v>
      </c>
      <c r="B9180" s="44" t="s">
        <v>26</v>
      </c>
      <c r="C9180" s="44" t="s">
        <v>58</v>
      </c>
      <c r="D9180" s="43">
        <v>1743502.0189999999</v>
      </c>
      <c r="E9180" s="43">
        <v>-798178.85</v>
      </c>
      <c r="F9180" s="45">
        <v>-41570</v>
      </c>
      <c r="G9180" s="45">
        <v>-88090</v>
      </c>
      <c r="H9180" s="45">
        <v>-16070</v>
      </c>
      <c r="I9180" s="55">
        <f>pro[[#This Row],[Admin expenses 3]]+pro[[#This Row],[Admin expenses 2]]+pro[[#This Row],[Admin expenses 1]]+pro[[#This Row],[COGS]]</f>
        <v>-943908.85</v>
      </c>
      <c r="J9180" s="55">
        <f>pro[[#This Row],[Revenue]]+pro[[#This Row],[AdminExp]]</f>
        <v>799593.16899999988</v>
      </c>
      <c r="K9180" s="83">
        <f>pro[[#This Row],[Profit]]/pro[[#This Row],[Revenue]]</f>
        <v>0.45861327390868939</v>
      </c>
      <c r="L9180" s="56">
        <f t="shared" si="143"/>
        <v>9</v>
      </c>
      <c r="M9180" s="82" t="str">
        <f>"Q"&amp;" "&amp;VLOOKUP(pro[[#This Row],[Period]],Mapping!A:B,2,0)</f>
        <v>Q 3</v>
      </c>
      <c r="N9180"/>
    </row>
    <row r="9181" spans="1:14" ht="14.25" x14ac:dyDescent="0.2">
      <c r="A9181" s="42" t="s">
        <v>31</v>
      </c>
      <c r="B9181" s="44" t="s">
        <v>26</v>
      </c>
      <c r="C9181" s="44" t="s">
        <v>59</v>
      </c>
      <c r="D9181" s="43">
        <v>2823202.7390000001</v>
      </c>
      <c r="E9181" s="43">
        <v>-578159.8899999999</v>
      </c>
      <c r="F9181" s="45">
        <v>-33360</v>
      </c>
      <c r="G9181" s="45">
        <v>-54150</v>
      </c>
      <c r="H9181" s="45">
        <v>-76580</v>
      </c>
      <c r="I9181" s="55">
        <f>pro[[#This Row],[Admin expenses 3]]+pro[[#This Row],[Admin expenses 2]]+pro[[#This Row],[Admin expenses 1]]+pro[[#This Row],[COGS]]</f>
        <v>-742249.8899999999</v>
      </c>
      <c r="J9181" s="55">
        <f>pro[[#This Row],[Revenue]]+pro[[#This Row],[AdminExp]]</f>
        <v>2080952.8490000002</v>
      </c>
      <c r="K9181" s="83">
        <f>pro[[#This Row],[Profit]]/pro[[#This Row],[Revenue]]</f>
        <v>0.73708941276285722</v>
      </c>
      <c r="L9181" s="56">
        <f t="shared" si="143"/>
        <v>9</v>
      </c>
      <c r="M9181" s="82" t="str">
        <f>"Q"&amp;" "&amp;VLOOKUP(pro[[#This Row],[Period]],Mapping!A:B,2,0)</f>
        <v>Q 3</v>
      </c>
      <c r="N9181"/>
    </row>
    <row r="9182" spans="1:14" ht="14.25" x14ac:dyDescent="0.2">
      <c r="A9182" s="42" t="s">
        <v>31</v>
      </c>
      <c r="B9182" s="44" t="s">
        <v>26</v>
      </c>
      <c r="C9182" s="44" t="s">
        <v>57</v>
      </c>
      <c r="D9182" s="43">
        <v>760435.32599999988</v>
      </c>
      <c r="E9182" s="43">
        <v>-311144.07799999998</v>
      </c>
      <c r="F9182" s="45">
        <v>-66410</v>
      </c>
      <c r="G9182" s="45">
        <v>-93950</v>
      </c>
      <c r="H9182" s="45">
        <v>-13620</v>
      </c>
      <c r="I9182" s="55">
        <f>pro[[#This Row],[Admin expenses 3]]+pro[[#This Row],[Admin expenses 2]]+pro[[#This Row],[Admin expenses 1]]+pro[[#This Row],[COGS]]</f>
        <v>-485124.07799999998</v>
      </c>
      <c r="J9182" s="55">
        <f>pro[[#This Row],[Revenue]]+pro[[#This Row],[AdminExp]]</f>
        <v>275311.24799999991</v>
      </c>
      <c r="K9182" s="83">
        <f>pro[[#This Row],[Profit]]/pro[[#This Row],[Revenue]]</f>
        <v>0.36204426410353263</v>
      </c>
      <c r="L9182" s="56">
        <f t="shared" si="143"/>
        <v>9</v>
      </c>
      <c r="M9182" s="82" t="str">
        <f>"Q"&amp;" "&amp;VLOOKUP(pro[[#This Row],[Period]],Mapping!A:B,2,0)</f>
        <v>Q 3</v>
      </c>
      <c r="N9182"/>
    </row>
    <row r="9183" spans="1:14" ht="14.25" x14ac:dyDescent="0.2">
      <c r="A9183" s="42" t="s">
        <v>31</v>
      </c>
      <c r="B9183" s="44" t="s">
        <v>26</v>
      </c>
      <c r="C9183" s="44" t="s">
        <v>57</v>
      </c>
      <c r="D9183" s="43">
        <v>279374.69</v>
      </c>
      <c r="E9183" s="43">
        <v>-123272.912</v>
      </c>
      <c r="F9183" s="45">
        <v>-103560</v>
      </c>
      <c r="G9183" s="45">
        <v>-86450</v>
      </c>
      <c r="H9183" s="45">
        <v>-84540</v>
      </c>
      <c r="I9183" s="55">
        <f>pro[[#This Row],[Admin expenses 3]]+pro[[#This Row],[Admin expenses 2]]+pro[[#This Row],[Admin expenses 1]]+pro[[#This Row],[COGS]]</f>
        <v>-397822.91200000001</v>
      </c>
      <c r="J9183" s="55">
        <f>pro[[#This Row],[Revenue]]+pro[[#This Row],[AdminExp]]</f>
        <v>-118448.22200000001</v>
      </c>
      <c r="K9183" s="83">
        <f>pro[[#This Row],[Profit]]/pro[[#This Row],[Revenue]]</f>
        <v>-0.42397620915480927</v>
      </c>
      <c r="L9183" s="56">
        <f t="shared" si="143"/>
        <v>9</v>
      </c>
      <c r="M9183" s="82" t="str">
        <f>"Q"&amp;" "&amp;VLOOKUP(pro[[#This Row],[Period]],Mapping!A:B,2,0)</f>
        <v>Q 3</v>
      </c>
      <c r="N9183"/>
    </row>
    <row r="9184" spans="1:14" ht="14.25" x14ac:dyDescent="0.2">
      <c r="A9184" s="42" t="s">
        <v>31</v>
      </c>
      <c r="B9184" s="44" t="s">
        <v>26</v>
      </c>
      <c r="C9184" s="44" t="s">
        <v>58</v>
      </c>
      <c r="D9184" s="43">
        <v>2005651.5359999998</v>
      </c>
      <c r="E9184" s="43">
        <v>-821509.92</v>
      </c>
      <c r="F9184" s="45">
        <v>-102060</v>
      </c>
      <c r="G9184" s="45">
        <v>-38470</v>
      </c>
      <c r="H9184" s="45">
        <v>-83240</v>
      </c>
      <c r="I9184" s="55">
        <f>pro[[#This Row],[Admin expenses 3]]+pro[[#This Row],[Admin expenses 2]]+pro[[#This Row],[Admin expenses 1]]+pro[[#This Row],[COGS]]</f>
        <v>-1045279.92</v>
      </c>
      <c r="J9184" s="55">
        <f>pro[[#This Row],[Revenue]]+pro[[#This Row],[AdminExp]]</f>
        <v>960371.61599999981</v>
      </c>
      <c r="K9184" s="83">
        <f>pro[[#This Row],[Profit]]/pro[[#This Row],[Revenue]]</f>
        <v>0.47883273777225072</v>
      </c>
      <c r="L9184" s="56">
        <f t="shared" si="143"/>
        <v>9</v>
      </c>
      <c r="M9184" s="82" t="str">
        <f>"Q"&amp;" "&amp;VLOOKUP(pro[[#This Row],[Period]],Mapping!A:B,2,0)</f>
        <v>Q 3</v>
      </c>
      <c r="N9184"/>
    </row>
    <row r="9185" spans="1:14" ht="14.25" x14ac:dyDescent="0.2">
      <c r="A9185" s="42" t="s">
        <v>31</v>
      </c>
      <c r="B9185" s="44" t="s">
        <v>26</v>
      </c>
      <c r="C9185" s="44" t="s">
        <v>59</v>
      </c>
      <c r="D9185" s="43">
        <v>249860.57599999997</v>
      </c>
      <c r="E9185" s="43">
        <v>-123656.42099999999</v>
      </c>
      <c r="F9185" s="45">
        <v>-22080</v>
      </c>
      <c r="G9185" s="45">
        <v>-48880</v>
      </c>
      <c r="H9185" s="45">
        <v>-77290</v>
      </c>
      <c r="I9185" s="55">
        <f>pro[[#This Row],[Admin expenses 3]]+pro[[#This Row],[Admin expenses 2]]+pro[[#This Row],[Admin expenses 1]]+pro[[#This Row],[COGS]]</f>
        <v>-271906.42099999997</v>
      </c>
      <c r="J9185" s="55">
        <f>pro[[#This Row],[Revenue]]+pro[[#This Row],[AdminExp]]</f>
        <v>-22045.845000000001</v>
      </c>
      <c r="K9185" s="83">
        <f>pro[[#This Row],[Profit]]/pro[[#This Row],[Revenue]]</f>
        <v>-8.8232586960817719E-2</v>
      </c>
      <c r="L9185" s="56">
        <f t="shared" si="143"/>
        <v>9</v>
      </c>
      <c r="M9185" s="82" t="str">
        <f>"Q"&amp;" "&amp;VLOOKUP(pro[[#This Row],[Period]],Mapping!A:B,2,0)</f>
        <v>Q 3</v>
      </c>
      <c r="N9185"/>
    </row>
    <row r="9186" spans="1:14" ht="14.25" x14ac:dyDescent="0.2">
      <c r="A9186" s="42" t="s">
        <v>31</v>
      </c>
      <c r="B9186" s="44" t="s">
        <v>26</v>
      </c>
      <c r="C9186" s="44" t="s">
        <v>57</v>
      </c>
      <c r="D9186" s="43">
        <v>-179120.68299999999</v>
      </c>
      <c r="E9186" s="43">
        <v>30649.744999999995</v>
      </c>
      <c r="F9186" s="45">
        <v>-27150</v>
      </c>
      <c r="G9186" s="45">
        <v>-25990</v>
      </c>
      <c r="H9186" s="45">
        <v>-77650</v>
      </c>
      <c r="I9186" s="55">
        <f>pro[[#This Row],[Admin expenses 3]]+pro[[#This Row],[Admin expenses 2]]+pro[[#This Row],[Admin expenses 1]]+pro[[#This Row],[COGS]]</f>
        <v>-100140.255</v>
      </c>
      <c r="J9186" s="55">
        <f>pro[[#This Row],[Revenue]]+pro[[#This Row],[AdminExp]]</f>
        <v>-279260.93799999997</v>
      </c>
      <c r="K9186" s="83">
        <f>pro[[#This Row],[Profit]]/pro[[#This Row],[Revenue]]</f>
        <v>1.5590658394262598</v>
      </c>
      <c r="L9186" s="56">
        <f t="shared" si="143"/>
        <v>9</v>
      </c>
      <c r="M9186" s="82" t="str">
        <f>"Q"&amp;" "&amp;VLOOKUP(pro[[#This Row],[Period]],Mapping!A:B,2,0)</f>
        <v>Q 3</v>
      </c>
      <c r="N9186"/>
    </row>
    <row r="9187" spans="1:14" ht="14.25" x14ac:dyDescent="0.2">
      <c r="A9187" s="42" t="s">
        <v>31</v>
      </c>
      <c r="B9187" s="44" t="s">
        <v>26</v>
      </c>
      <c r="C9187" s="44" t="s">
        <v>57</v>
      </c>
      <c r="D9187" s="43">
        <v>2205994.4269999997</v>
      </c>
      <c r="E9187" s="43">
        <v>-162868.95799999998</v>
      </c>
      <c r="F9187" s="45">
        <v>-40270</v>
      </c>
      <c r="G9187" s="45">
        <v>-72900</v>
      </c>
      <c r="H9187" s="45">
        <v>-22610</v>
      </c>
      <c r="I9187" s="55">
        <f>pro[[#This Row],[Admin expenses 3]]+pro[[#This Row],[Admin expenses 2]]+pro[[#This Row],[Admin expenses 1]]+pro[[#This Row],[COGS]]</f>
        <v>-298648.95799999998</v>
      </c>
      <c r="J9187" s="55">
        <f>pro[[#This Row],[Revenue]]+pro[[#This Row],[AdminExp]]</f>
        <v>1907345.4689999996</v>
      </c>
      <c r="K9187" s="83">
        <f>pro[[#This Row],[Profit]]/pro[[#This Row],[Revenue]]</f>
        <v>0.86461935064534945</v>
      </c>
      <c r="L9187" s="56">
        <f t="shared" si="143"/>
        <v>9</v>
      </c>
      <c r="M9187" s="82" t="str">
        <f>"Q"&amp;" "&amp;VLOOKUP(pro[[#This Row],[Period]],Mapping!A:B,2,0)</f>
        <v>Q 3</v>
      </c>
      <c r="N9187"/>
    </row>
    <row r="9188" spans="1:14" ht="14.25" x14ac:dyDescent="0.2">
      <c r="A9188" s="42" t="s">
        <v>31</v>
      </c>
      <c r="B9188" s="44" t="s">
        <v>26</v>
      </c>
      <c r="C9188" s="44" t="s">
        <v>57</v>
      </c>
      <c r="D9188" s="43">
        <v>351046.34600000002</v>
      </c>
      <c r="E9188" s="43">
        <v>-74006.967999999993</v>
      </c>
      <c r="F9188" s="45">
        <v>-93710</v>
      </c>
      <c r="G9188" s="45">
        <v>-41090</v>
      </c>
      <c r="H9188" s="45">
        <v>-48790</v>
      </c>
      <c r="I9188" s="55">
        <f>pro[[#This Row],[Admin expenses 3]]+pro[[#This Row],[Admin expenses 2]]+pro[[#This Row],[Admin expenses 1]]+pro[[#This Row],[COGS]]</f>
        <v>-257596.96799999999</v>
      </c>
      <c r="J9188" s="55">
        <f>pro[[#This Row],[Revenue]]+pro[[#This Row],[AdminExp]]</f>
        <v>93449.378000000026</v>
      </c>
      <c r="K9188" s="83">
        <f>pro[[#This Row],[Profit]]/pro[[#This Row],[Revenue]]</f>
        <v>0.26620239482566788</v>
      </c>
      <c r="L9188" s="56">
        <f t="shared" si="143"/>
        <v>9</v>
      </c>
      <c r="M9188" s="82" t="str">
        <f>"Q"&amp;" "&amp;VLOOKUP(pro[[#This Row],[Period]],Mapping!A:B,2,0)</f>
        <v>Q 3</v>
      </c>
      <c r="N9188"/>
    </row>
    <row r="9189" spans="1:14" ht="14.25" x14ac:dyDescent="0.2">
      <c r="A9189" s="42" t="s">
        <v>31</v>
      </c>
      <c r="B9189" s="44" t="s">
        <v>26</v>
      </c>
      <c r="C9189" s="44" t="s">
        <v>58</v>
      </c>
      <c r="D9189" s="43">
        <v>1571067.8549999997</v>
      </c>
      <c r="E9189" s="43">
        <v>-312427.92699999997</v>
      </c>
      <c r="F9189" s="45">
        <v>-101610</v>
      </c>
      <c r="G9189" s="45">
        <v>-84650</v>
      </c>
      <c r="H9189" s="45">
        <v>-35850</v>
      </c>
      <c r="I9189" s="55">
        <f>pro[[#This Row],[Admin expenses 3]]+pro[[#This Row],[Admin expenses 2]]+pro[[#This Row],[Admin expenses 1]]+pro[[#This Row],[COGS]]</f>
        <v>-534537.92699999991</v>
      </c>
      <c r="J9189" s="55">
        <f>pro[[#This Row],[Revenue]]+pro[[#This Row],[AdminExp]]</f>
        <v>1036529.9279999998</v>
      </c>
      <c r="K9189" s="83">
        <f>pro[[#This Row],[Profit]]/pro[[#This Row],[Revenue]]</f>
        <v>0.65976140031201902</v>
      </c>
      <c r="L9189" s="56">
        <f t="shared" si="143"/>
        <v>9</v>
      </c>
      <c r="M9189" s="82" t="str">
        <f>"Q"&amp;" "&amp;VLOOKUP(pro[[#This Row],[Period]],Mapping!A:B,2,0)</f>
        <v>Q 3</v>
      </c>
      <c r="N9189"/>
    </row>
    <row r="9190" spans="1:14" ht="14.25" x14ac:dyDescent="0.2">
      <c r="A9190" s="42" t="s">
        <v>31</v>
      </c>
      <c r="B9190" s="44" t="s">
        <v>26</v>
      </c>
      <c r="C9190" s="44" t="s">
        <v>59</v>
      </c>
      <c r="D9190" s="43">
        <v>767345.34799999988</v>
      </c>
      <c r="E9190" s="43">
        <v>-153430.82999999999</v>
      </c>
      <c r="F9190" s="45">
        <v>-81260</v>
      </c>
      <c r="G9190" s="45">
        <v>-95200</v>
      </c>
      <c r="H9190" s="45">
        <v>-79980</v>
      </c>
      <c r="I9190" s="55">
        <f>pro[[#This Row],[Admin expenses 3]]+pro[[#This Row],[Admin expenses 2]]+pro[[#This Row],[Admin expenses 1]]+pro[[#This Row],[COGS]]</f>
        <v>-409870.82999999996</v>
      </c>
      <c r="J9190" s="55">
        <f>pro[[#This Row],[Revenue]]+pro[[#This Row],[AdminExp]]</f>
        <v>357474.51799999992</v>
      </c>
      <c r="K9190" s="83">
        <f>pro[[#This Row],[Profit]]/pro[[#This Row],[Revenue]]</f>
        <v>0.46585871528604089</v>
      </c>
      <c r="L9190" s="56">
        <f t="shared" si="143"/>
        <v>9</v>
      </c>
      <c r="M9190" s="82" t="str">
        <f>"Q"&amp;" "&amp;VLOOKUP(pro[[#This Row],[Period]],Mapping!A:B,2,0)</f>
        <v>Q 3</v>
      </c>
      <c r="N9190"/>
    </row>
    <row r="9191" spans="1:14" ht="14.25" x14ac:dyDescent="0.2">
      <c r="A9191" s="42" t="s">
        <v>31</v>
      </c>
      <c r="B9191" s="44" t="s">
        <v>26</v>
      </c>
      <c r="C9191" s="44" t="s">
        <v>60</v>
      </c>
      <c r="D9191" s="43">
        <v>91672.573999999993</v>
      </c>
      <c r="E9191" s="43">
        <v>-4617.4799999999996</v>
      </c>
      <c r="F9191" s="45">
        <v>-103490</v>
      </c>
      <c r="G9191" s="45">
        <v>-32520</v>
      </c>
      <c r="H9191" s="45">
        <v>-71040</v>
      </c>
      <c r="I9191" s="55">
        <f>pro[[#This Row],[Admin expenses 3]]+pro[[#This Row],[Admin expenses 2]]+pro[[#This Row],[Admin expenses 1]]+pro[[#This Row],[COGS]]</f>
        <v>-211667.48</v>
      </c>
      <c r="J9191" s="55">
        <f>pro[[#This Row],[Revenue]]+pro[[#This Row],[AdminExp]]</f>
        <v>-119994.90600000002</v>
      </c>
      <c r="K9191" s="83">
        <f>pro[[#This Row],[Profit]]/pro[[#This Row],[Revenue]]</f>
        <v>-1.3089509846205478</v>
      </c>
      <c r="L9191" s="56">
        <f t="shared" si="143"/>
        <v>9</v>
      </c>
      <c r="M9191" s="82" t="str">
        <f>"Q"&amp;" "&amp;VLOOKUP(pro[[#This Row],[Period]],Mapping!A:B,2,0)</f>
        <v>Q 3</v>
      </c>
      <c r="N9191"/>
    </row>
    <row r="9192" spans="1:14" ht="14.25" x14ac:dyDescent="0.2">
      <c r="A9192" s="42" t="s">
        <v>31</v>
      </c>
      <c r="B9192" s="44" t="s">
        <v>26</v>
      </c>
      <c r="C9192" s="44" t="s">
        <v>57</v>
      </c>
      <c r="D9192" s="43">
        <v>96704.404999999984</v>
      </c>
      <c r="E9192" s="43">
        <v>-15808.645999999999</v>
      </c>
      <c r="F9192" s="45">
        <v>-95030</v>
      </c>
      <c r="G9192" s="45">
        <v>-83020</v>
      </c>
      <c r="H9192" s="45">
        <v>-97220</v>
      </c>
      <c r="I9192" s="55">
        <f>pro[[#This Row],[Admin expenses 3]]+pro[[#This Row],[Admin expenses 2]]+pro[[#This Row],[Admin expenses 1]]+pro[[#This Row],[COGS]]</f>
        <v>-291078.64600000001</v>
      </c>
      <c r="J9192" s="55">
        <f>pro[[#This Row],[Revenue]]+pro[[#This Row],[AdminExp]]</f>
        <v>-194374.24100000004</v>
      </c>
      <c r="K9192" s="83">
        <f>pro[[#This Row],[Profit]]/pro[[#This Row],[Revenue]]</f>
        <v>-2.0099833197877603</v>
      </c>
      <c r="L9192" s="56">
        <f t="shared" si="143"/>
        <v>9</v>
      </c>
      <c r="M9192" s="82" t="str">
        <f>"Q"&amp;" "&amp;VLOOKUP(pro[[#This Row],[Period]],Mapping!A:B,2,0)</f>
        <v>Q 3</v>
      </c>
      <c r="N9192"/>
    </row>
    <row r="9193" spans="1:14" ht="14.25" x14ac:dyDescent="0.2">
      <c r="A9193" s="42" t="s">
        <v>31</v>
      </c>
      <c r="B9193" s="44" t="s">
        <v>26</v>
      </c>
      <c r="C9193" s="44" t="s">
        <v>58</v>
      </c>
      <c r="D9193" s="43">
        <v>484513.46299999993</v>
      </c>
      <c r="E9193" s="43">
        <v>-3988.4809999999998</v>
      </c>
      <c r="F9193" s="45">
        <v>-49040</v>
      </c>
      <c r="G9193" s="45">
        <v>-45110</v>
      </c>
      <c r="H9193" s="45">
        <v>-58400</v>
      </c>
      <c r="I9193" s="55">
        <f>pro[[#This Row],[Admin expenses 3]]+pro[[#This Row],[Admin expenses 2]]+pro[[#This Row],[Admin expenses 1]]+pro[[#This Row],[COGS]]</f>
        <v>-156538.481</v>
      </c>
      <c r="J9193" s="55">
        <f>pro[[#This Row],[Revenue]]+pro[[#This Row],[AdminExp]]</f>
        <v>327974.98199999996</v>
      </c>
      <c r="K9193" s="83">
        <f>pro[[#This Row],[Profit]]/pro[[#This Row],[Revenue]]</f>
        <v>0.67691613762237191</v>
      </c>
      <c r="L9193" s="56">
        <f t="shared" si="143"/>
        <v>9</v>
      </c>
      <c r="M9193" s="82" t="str">
        <f>"Q"&amp;" "&amp;VLOOKUP(pro[[#This Row],[Period]],Mapping!A:B,2,0)</f>
        <v>Q 3</v>
      </c>
      <c r="N9193"/>
    </row>
    <row r="9194" spans="1:14" ht="14.25" x14ac:dyDescent="0.2">
      <c r="A9194" s="42" t="s">
        <v>31</v>
      </c>
      <c r="B9194" s="44" t="s">
        <v>26</v>
      </c>
      <c r="C9194" s="44" t="s">
        <v>59</v>
      </c>
      <c r="D9194" s="43">
        <v>2870637.0909999995</v>
      </c>
      <c r="E9194" s="43">
        <v>-372332.58299999993</v>
      </c>
      <c r="F9194" s="45">
        <v>-33200</v>
      </c>
      <c r="G9194" s="45">
        <v>-60890</v>
      </c>
      <c r="H9194" s="45">
        <v>-32120</v>
      </c>
      <c r="I9194" s="55">
        <f>pro[[#This Row],[Admin expenses 3]]+pro[[#This Row],[Admin expenses 2]]+pro[[#This Row],[Admin expenses 1]]+pro[[#This Row],[COGS]]</f>
        <v>-498542.58299999993</v>
      </c>
      <c r="J9194" s="55">
        <f>pro[[#This Row],[Revenue]]+pro[[#This Row],[AdminExp]]</f>
        <v>2372094.5079999994</v>
      </c>
      <c r="K9194" s="83">
        <f>pro[[#This Row],[Profit]]/pro[[#This Row],[Revenue]]</f>
        <v>0.82633033462745009</v>
      </c>
      <c r="L9194" s="56">
        <f t="shared" si="143"/>
        <v>9</v>
      </c>
      <c r="M9194" s="82" t="str">
        <f>"Q"&amp;" "&amp;VLOOKUP(pro[[#This Row],[Period]],Mapping!A:B,2,0)</f>
        <v>Q 3</v>
      </c>
      <c r="N9194"/>
    </row>
    <row r="9195" spans="1:14" ht="14.25" x14ac:dyDescent="0.2">
      <c r="A9195" s="42" t="s">
        <v>31</v>
      </c>
      <c r="B9195" s="44" t="s">
        <v>26</v>
      </c>
      <c r="C9195" s="44" t="s">
        <v>60</v>
      </c>
      <c r="D9195" s="43">
        <v>1819154.1129999999</v>
      </c>
      <c r="E9195" s="43">
        <v>-1946594.398</v>
      </c>
      <c r="F9195" s="45">
        <v>-65100</v>
      </c>
      <c r="G9195" s="45">
        <v>-36080</v>
      </c>
      <c r="H9195" s="45">
        <v>-17660</v>
      </c>
      <c r="I9195" s="55">
        <f>pro[[#This Row],[Admin expenses 3]]+pro[[#This Row],[Admin expenses 2]]+pro[[#This Row],[Admin expenses 1]]+pro[[#This Row],[COGS]]</f>
        <v>-2065434.398</v>
      </c>
      <c r="J9195" s="55">
        <f>pro[[#This Row],[Revenue]]+pro[[#This Row],[AdminExp]]</f>
        <v>-246280.28500000015</v>
      </c>
      <c r="K9195" s="83">
        <f>pro[[#This Row],[Profit]]/pro[[#This Row],[Revenue]]</f>
        <v>-0.13538175970910726</v>
      </c>
      <c r="L9195" s="56">
        <f t="shared" si="143"/>
        <v>9</v>
      </c>
      <c r="M9195" s="82" t="str">
        <f>"Q"&amp;" "&amp;VLOOKUP(pro[[#This Row],[Period]],Mapping!A:B,2,0)</f>
        <v>Q 3</v>
      </c>
      <c r="N9195"/>
    </row>
    <row r="9196" spans="1:14" ht="14.25" x14ac:dyDescent="0.2">
      <c r="A9196" s="42" t="s">
        <v>31</v>
      </c>
      <c r="B9196" s="44" t="s">
        <v>26</v>
      </c>
      <c r="C9196" s="44" t="s">
        <v>57</v>
      </c>
      <c r="D9196" s="43">
        <v>1465222.4369999999</v>
      </c>
      <c r="E9196" s="43">
        <v>-1617779.1909999999</v>
      </c>
      <c r="F9196" s="45">
        <v>-65800</v>
      </c>
      <c r="G9196" s="45">
        <v>-13350</v>
      </c>
      <c r="H9196" s="45">
        <v>-91410</v>
      </c>
      <c r="I9196" s="55">
        <f>pro[[#This Row],[Admin expenses 3]]+pro[[#This Row],[Admin expenses 2]]+pro[[#This Row],[Admin expenses 1]]+pro[[#This Row],[COGS]]</f>
        <v>-1788339.1909999999</v>
      </c>
      <c r="J9196" s="55">
        <f>pro[[#This Row],[Revenue]]+pro[[#This Row],[AdminExp]]</f>
        <v>-323116.75399999996</v>
      </c>
      <c r="K9196" s="83">
        <f>pro[[#This Row],[Profit]]/pro[[#This Row],[Revenue]]</f>
        <v>-0.22052402818890221</v>
      </c>
      <c r="L9196" s="56">
        <f t="shared" si="143"/>
        <v>9</v>
      </c>
      <c r="M9196" s="82" t="str">
        <f>"Q"&amp;" "&amp;VLOOKUP(pro[[#This Row],[Period]],Mapping!A:B,2,0)</f>
        <v>Q 3</v>
      </c>
      <c r="N9196"/>
    </row>
    <row r="9197" spans="1:14" ht="14.25" x14ac:dyDescent="0.2">
      <c r="A9197" s="42" t="s">
        <v>31</v>
      </c>
      <c r="B9197" s="44" t="s">
        <v>15</v>
      </c>
      <c r="C9197" s="44" t="s">
        <v>58</v>
      </c>
      <c r="D9197" s="43">
        <v>1098871.27</v>
      </c>
      <c r="E9197" s="43">
        <v>-476568.32299999997</v>
      </c>
      <c r="F9197" s="45">
        <v>-106630</v>
      </c>
      <c r="G9197" s="45">
        <v>-73560</v>
      </c>
      <c r="H9197" s="45">
        <v>-60320</v>
      </c>
      <c r="I9197" s="55">
        <f>pro[[#This Row],[Admin expenses 3]]+pro[[#This Row],[Admin expenses 2]]+pro[[#This Row],[Admin expenses 1]]+pro[[#This Row],[COGS]]</f>
        <v>-717078.32299999997</v>
      </c>
      <c r="J9197" s="55">
        <f>pro[[#This Row],[Revenue]]+pro[[#This Row],[AdminExp]]</f>
        <v>381792.94700000004</v>
      </c>
      <c r="K9197" s="83">
        <f>pro[[#This Row],[Profit]]/pro[[#This Row],[Revenue]]</f>
        <v>0.34744101281308415</v>
      </c>
      <c r="L9197" s="56">
        <f t="shared" si="143"/>
        <v>9</v>
      </c>
      <c r="M9197" s="82" t="str">
        <f>"Q"&amp;" "&amp;VLOOKUP(pro[[#This Row],[Period]],Mapping!A:B,2,0)</f>
        <v>Q 3</v>
      </c>
      <c r="N9197"/>
    </row>
    <row r="9198" spans="1:14" ht="14.25" x14ac:dyDescent="0.2">
      <c r="A9198" s="42" t="s">
        <v>31</v>
      </c>
      <c r="B9198" s="44" t="s">
        <v>15</v>
      </c>
      <c r="C9198" s="44" t="s">
        <v>59</v>
      </c>
      <c r="D9198" s="43">
        <v>-56627.108999999997</v>
      </c>
      <c r="E9198" s="43">
        <v>25613.238000000001</v>
      </c>
      <c r="F9198" s="45">
        <v>-37520</v>
      </c>
      <c r="G9198" s="45">
        <v>-53030</v>
      </c>
      <c r="H9198" s="45">
        <v>-104010</v>
      </c>
      <c r="I9198" s="55">
        <f>pro[[#This Row],[Admin expenses 3]]+pro[[#This Row],[Admin expenses 2]]+pro[[#This Row],[Admin expenses 1]]+pro[[#This Row],[COGS]]</f>
        <v>-168946.76199999999</v>
      </c>
      <c r="J9198" s="55">
        <f>pro[[#This Row],[Revenue]]+pro[[#This Row],[AdminExp]]</f>
        <v>-225573.87099999998</v>
      </c>
      <c r="K9198" s="83">
        <f>pro[[#This Row],[Profit]]/pro[[#This Row],[Revenue]]</f>
        <v>3.9834961555250858</v>
      </c>
      <c r="L9198" s="56">
        <f t="shared" si="143"/>
        <v>9</v>
      </c>
      <c r="M9198" s="82" t="str">
        <f>"Q"&amp;" "&amp;VLOOKUP(pro[[#This Row],[Period]],Mapping!A:B,2,0)</f>
        <v>Q 3</v>
      </c>
      <c r="N9198"/>
    </row>
    <row r="9199" spans="1:14" ht="14.25" x14ac:dyDescent="0.2">
      <c r="A9199" s="42" t="s">
        <v>31</v>
      </c>
      <c r="B9199" s="44" t="s">
        <v>15</v>
      </c>
      <c r="C9199" s="44" t="s">
        <v>60</v>
      </c>
      <c r="D9199" s="43">
        <v>6905793.7410000004</v>
      </c>
      <c r="E9199" s="43">
        <v>-465042.23499999993</v>
      </c>
      <c r="F9199" s="45">
        <v>-93630</v>
      </c>
      <c r="G9199" s="45">
        <v>-25600</v>
      </c>
      <c r="H9199" s="45">
        <v>-58460</v>
      </c>
      <c r="I9199" s="55">
        <f>pro[[#This Row],[Admin expenses 3]]+pro[[#This Row],[Admin expenses 2]]+pro[[#This Row],[Admin expenses 1]]+pro[[#This Row],[COGS]]</f>
        <v>-642732.23499999987</v>
      </c>
      <c r="J9199" s="55">
        <f>pro[[#This Row],[Revenue]]+pro[[#This Row],[AdminExp]]</f>
        <v>6263061.506000001</v>
      </c>
      <c r="K9199" s="83">
        <f>pro[[#This Row],[Profit]]/pro[[#This Row],[Revenue]]</f>
        <v>0.90692855027162633</v>
      </c>
      <c r="L9199" s="56">
        <f t="shared" si="143"/>
        <v>9</v>
      </c>
      <c r="M9199" s="82" t="str">
        <f>"Q"&amp;" "&amp;VLOOKUP(pro[[#This Row],[Period]],Mapping!A:B,2,0)</f>
        <v>Q 3</v>
      </c>
      <c r="N9199"/>
    </row>
    <row r="9200" spans="1:14" ht="14.25" x14ac:dyDescent="0.2">
      <c r="A9200" s="42" t="s">
        <v>31</v>
      </c>
      <c r="B9200" s="44" t="s">
        <v>15</v>
      </c>
      <c r="C9200" s="44" t="s">
        <v>57</v>
      </c>
      <c r="D9200" s="43">
        <v>6466624.5489999996</v>
      </c>
      <c r="E9200" s="43">
        <v>-5191162.0949999997</v>
      </c>
      <c r="F9200" s="45">
        <v>-15210</v>
      </c>
      <c r="G9200" s="45">
        <v>-53160</v>
      </c>
      <c r="H9200" s="45">
        <v>-85170</v>
      </c>
      <c r="I9200" s="55">
        <f>pro[[#This Row],[Admin expenses 3]]+pro[[#This Row],[Admin expenses 2]]+pro[[#This Row],[Admin expenses 1]]+pro[[#This Row],[COGS]]</f>
        <v>-5344702.0949999997</v>
      </c>
      <c r="J9200" s="55">
        <f>pro[[#This Row],[Revenue]]+pro[[#This Row],[AdminExp]]</f>
        <v>1121922.4539999999</v>
      </c>
      <c r="K9200" s="83">
        <f>pro[[#This Row],[Profit]]/pro[[#This Row],[Revenue]]</f>
        <v>0.17349429296517521</v>
      </c>
      <c r="L9200" s="56">
        <f t="shared" si="143"/>
        <v>9</v>
      </c>
      <c r="M9200" s="82" t="str">
        <f>"Q"&amp;" "&amp;VLOOKUP(pro[[#This Row],[Period]],Mapping!A:B,2,0)</f>
        <v>Q 3</v>
      </c>
      <c r="N9200"/>
    </row>
    <row r="9201" spans="1:14" ht="14.25" x14ac:dyDescent="0.2">
      <c r="A9201" s="42" t="s">
        <v>31</v>
      </c>
      <c r="B9201" s="44" t="s">
        <v>15</v>
      </c>
      <c r="C9201" s="44" t="s">
        <v>58</v>
      </c>
      <c r="D9201" s="43">
        <v>3451054.6839999999</v>
      </c>
      <c r="E9201" s="43">
        <v>-2158518.6839999999</v>
      </c>
      <c r="F9201" s="45">
        <v>-30360</v>
      </c>
      <c r="G9201" s="45">
        <v>-87380</v>
      </c>
      <c r="H9201" s="45">
        <v>-89370</v>
      </c>
      <c r="I9201" s="55">
        <f>pro[[#This Row],[Admin expenses 3]]+pro[[#This Row],[Admin expenses 2]]+pro[[#This Row],[Admin expenses 1]]+pro[[#This Row],[COGS]]</f>
        <v>-2365628.6839999999</v>
      </c>
      <c r="J9201" s="55">
        <f>pro[[#This Row],[Revenue]]+pro[[#This Row],[AdminExp]]</f>
        <v>1085426</v>
      </c>
      <c r="K9201" s="83">
        <f>pro[[#This Row],[Profit]]/pro[[#This Row],[Revenue]]</f>
        <v>0.31452008136304571</v>
      </c>
      <c r="L9201" s="56">
        <f t="shared" si="143"/>
        <v>9</v>
      </c>
      <c r="M9201" s="82" t="str">
        <f>"Q"&amp;" "&amp;VLOOKUP(pro[[#This Row],[Period]],Mapping!A:B,2,0)</f>
        <v>Q 3</v>
      </c>
      <c r="N9201"/>
    </row>
    <row r="9202" spans="1:14" ht="14.25" x14ac:dyDescent="0.2">
      <c r="A9202" s="42" t="s">
        <v>31</v>
      </c>
      <c r="B9202" s="44" t="s">
        <v>15</v>
      </c>
      <c r="C9202" s="44" t="s">
        <v>59</v>
      </c>
      <c r="D9202" s="43">
        <v>14916.159999999998</v>
      </c>
      <c r="E9202" s="43">
        <v>-24472.112000000001</v>
      </c>
      <c r="F9202" s="45">
        <v>-65550</v>
      </c>
      <c r="G9202" s="45">
        <v>-105250</v>
      </c>
      <c r="H9202" s="45">
        <v>-101240</v>
      </c>
      <c r="I9202" s="55">
        <f>pro[[#This Row],[Admin expenses 3]]+pro[[#This Row],[Admin expenses 2]]+pro[[#This Row],[Admin expenses 1]]+pro[[#This Row],[COGS]]</f>
        <v>-296512.11200000002</v>
      </c>
      <c r="J9202" s="55">
        <f>pro[[#This Row],[Revenue]]+pro[[#This Row],[AdminExp]]</f>
        <v>-281595.95200000005</v>
      </c>
      <c r="K9202" s="83">
        <f>pro[[#This Row],[Profit]]/pro[[#This Row],[Revenue]]</f>
        <v>-18.878582155192763</v>
      </c>
      <c r="L9202" s="56">
        <f t="shared" si="143"/>
        <v>9</v>
      </c>
      <c r="M9202" s="82" t="str">
        <f>"Q"&amp;" "&amp;VLOOKUP(pro[[#This Row],[Period]],Mapping!A:B,2,0)</f>
        <v>Q 3</v>
      </c>
      <c r="N9202"/>
    </row>
    <row r="9203" spans="1:14" ht="14.25" x14ac:dyDescent="0.2">
      <c r="A9203" s="42" t="s">
        <v>31</v>
      </c>
      <c r="B9203" s="44" t="s">
        <v>15</v>
      </c>
      <c r="C9203" s="44" t="s">
        <v>60</v>
      </c>
      <c r="D9203" s="43">
        <v>10667.803999999998</v>
      </c>
      <c r="E9203" s="43">
        <v>-3935.3859999999995</v>
      </c>
      <c r="F9203" s="45">
        <v>-87250</v>
      </c>
      <c r="G9203" s="45">
        <v>-30060</v>
      </c>
      <c r="H9203" s="45">
        <v>-68980</v>
      </c>
      <c r="I9203" s="55">
        <f>pro[[#This Row],[Admin expenses 3]]+pro[[#This Row],[Admin expenses 2]]+pro[[#This Row],[Admin expenses 1]]+pro[[#This Row],[COGS]]</f>
        <v>-190225.386</v>
      </c>
      <c r="J9203" s="55">
        <f>pro[[#This Row],[Revenue]]+pro[[#This Row],[AdminExp]]</f>
        <v>-179557.58199999999</v>
      </c>
      <c r="K9203" s="83">
        <f>pro[[#This Row],[Profit]]/pro[[#This Row],[Revenue]]</f>
        <v>-16.831728629434888</v>
      </c>
      <c r="L9203" s="56">
        <f t="shared" si="143"/>
        <v>9</v>
      </c>
      <c r="M9203" s="82" t="str">
        <f>"Q"&amp;" "&amp;VLOOKUP(pro[[#This Row],[Period]],Mapping!A:B,2,0)</f>
        <v>Q 3</v>
      </c>
      <c r="N9203"/>
    </row>
    <row r="9204" spans="1:14" ht="14.25" x14ac:dyDescent="0.2">
      <c r="A9204" s="42" t="s">
        <v>31</v>
      </c>
      <c r="B9204" s="44" t="s">
        <v>15</v>
      </c>
      <c r="C9204" s="44" t="s">
        <v>57</v>
      </c>
      <c r="D9204" s="43">
        <v>3113300.1059999997</v>
      </c>
      <c r="E9204" s="43">
        <v>-936080.15899999999</v>
      </c>
      <c r="F9204" s="45">
        <v>-62860</v>
      </c>
      <c r="G9204" s="45">
        <v>-51630</v>
      </c>
      <c r="H9204" s="45">
        <v>-93950</v>
      </c>
      <c r="I9204" s="55">
        <f>pro[[#This Row],[Admin expenses 3]]+pro[[#This Row],[Admin expenses 2]]+pro[[#This Row],[Admin expenses 1]]+pro[[#This Row],[COGS]]</f>
        <v>-1144520.159</v>
      </c>
      <c r="J9204" s="55">
        <f>pro[[#This Row],[Revenue]]+pro[[#This Row],[AdminExp]]</f>
        <v>1968779.9469999997</v>
      </c>
      <c r="K9204" s="83">
        <f>pro[[#This Row],[Profit]]/pro[[#This Row],[Revenue]]</f>
        <v>0.63237718175826896</v>
      </c>
      <c r="L9204" s="56">
        <f t="shared" si="143"/>
        <v>9</v>
      </c>
      <c r="M9204" s="82" t="str">
        <f>"Q"&amp;" "&amp;VLOOKUP(pro[[#This Row],[Period]],Mapping!A:B,2,0)</f>
        <v>Q 3</v>
      </c>
      <c r="N9204"/>
    </row>
    <row r="9205" spans="1:14" ht="14.25" x14ac:dyDescent="0.2">
      <c r="A9205" s="42" t="s">
        <v>31</v>
      </c>
      <c r="B9205" s="44" t="s">
        <v>15</v>
      </c>
      <c r="C9205" s="44" t="s">
        <v>57</v>
      </c>
      <c r="D9205" s="43">
        <v>3079435.3449999997</v>
      </c>
      <c r="E9205" s="43">
        <v>-1860094.3969999999</v>
      </c>
      <c r="F9205" s="45">
        <v>-60030</v>
      </c>
      <c r="G9205" s="45">
        <v>-27240</v>
      </c>
      <c r="H9205" s="45">
        <v>-25230</v>
      </c>
      <c r="I9205" s="55">
        <f>pro[[#This Row],[Admin expenses 3]]+pro[[#This Row],[Admin expenses 2]]+pro[[#This Row],[Admin expenses 1]]+pro[[#This Row],[COGS]]</f>
        <v>-1972594.3969999999</v>
      </c>
      <c r="J9205" s="55">
        <f>pro[[#This Row],[Revenue]]+pro[[#This Row],[AdminExp]]</f>
        <v>1106840.9479999999</v>
      </c>
      <c r="K9205" s="83">
        <f>pro[[#This Row],[Profit]]/pro[[#This Row],[Revenue]]</f>
        <v>0.35942983826471603</v>
      </c>
      <c r="L9205" s="56">
        <f t="shared" si="143"/>
        <v>9</v>
      </c>
      <c r="M9205" s="82" t="str">
        <f>"Q"&amp;" "&amp;VLOOKUP(pro[[#This Row],[Period]],Mapping!A:B,2,0)</f>
        <v>Q 3</v>
      </c>
      <c r="N9205"/>
    </row>
    <row r="9206" spans="1:14" ht="14.25" x14ac:dyDescent="0.2">
      <c r="A9206" s="42" t="s">
        <v>31</v>
      </c>
      <c r="B9206" s="44" t="s">
        <v>15</v>
      </c>
      <c r="C9206" s="44" t="s">
        <v>58</v>
      </c>
      <c r="D9206" s="43">
        <v>202650.69299999997</v>
      </c>
      <c r="E9206" s="43">
        <v>-42692.866999999998</v>
      </c>
      <c r="F9206" s="45">
        <v>-104250</v>
      </c>
      <c r="G9206" s="45">
        <v>-16700</v>
      </c>
      <c r="H9206" s="45">
        <v>-31190</v>
      </c>
      <c r="I9206" s="55">
        <f>pro[[#This Row],[Admin expenses 3]]+pro[[#This Row],[Admin expenses 2]]+pro[[#This Row],[Admin expenses 1]]+pro[[#This Row],[COGS]]</f>
        <v>-194832.867</v>
      </c>
      <c r="J9206" s="55">
        <f>pro[[#This Row],[Revenue]]+pro[[#This Row],[AdminExp]]</f>
        <v>7817.8259999999718</v>
      </c>
      <c r="K9206" s="83">
        <f>pro[[#This Row],[Profit]]/pro[[#This Row],[Revenue]]</f>
        <v>3.8577839948467252E-2</v>
      </c>
      <c r="L9206" s="56">
        <f t="shared" si="143"/>
        <v>9</v>
      </c>
      <c r="M9206" s="82" t="str">
        <f>"Q"&amp;" "&amp;VLOOKUP(pro[[#This Row],[Period]],Mapping!A:B,2,0)</f>
        <v>Q 3</v>
      </c>
      <c r="N9206"/>
    </row>
    <row r="9207" spans="1:14" ht="14.25" x14ac:dyDescent="0.2">
      <c r="A9207" s="42" t="s">
        <v>31</v>
      </c>
      <c r="B9207" s="44" t="s">
        <v>15</v>
      </c>
      <c r="C9207" s="44" t="s">
        <v>59</v>
      </c>
      <c r="D9207" s="43">
        <v>413227.46499999997</v>
      </c>
      <c r="E9207" s="43">
        <v>-69663.216</v>
      </c>
      <c r="F9207" s="45">
        <v>-57930</v>
      </c>
      <c r="G9207" s="45">
        <v>-68510</v>
      </c>
      <c r="H9207" s="45">
        <v>-43180</v>
      </c>
      <c r="I9207" s="55">
        <f>pro[[#This Row],[Admin expenses 3]]+pro[[#This Row],[Admin expenses 2]]+pro[[#This Row],[Admin expenses 1]]+pro[[#This Row],[COGS]]</f>
        <v>-239283.21600000001</v>
      </c>
      <c r="J9207" s="55">
        <f>pro[[#This Row],[Revenue]]+pro[[#This Row],[AdminExp]]</f>
        <v>173944.24899999995</v>
      </c>
      <c r="K9207" s="83">
        <f>pro[[#This Row],[Profit]]/pro[[#This Row],[Revenue]]</f>
        <v>0.42094067730952966</v>
      </c>
      <c r="L9207" s="56">
        <f t="shared" si="143"/>
        <v>9</v>
      </c>
      <c r="M9207" s="82" t="str">
        <f>"Q"&amp;" "&amp;VLOOKUP(pro[[#This Row],[Period]],Mapping!A:B,2,0)</f>
        <v>Q 3</v>
      </c>
      <c r="N9207"/>
    </row>
    <row r="9208" spans="1:14" ht="14.25" x14ac:dyDescent="0.2">
      <c r="A9208" s="42" t="s">
        <v>31</v>
      </c>
      <c r="B9208" s="44" t="s">
        <v>15</v>
      </c>
      <c r="C9208" s="44" t="s">
        <v>57</v>
      </c>
      <c r="D9208" s="43">
        <v>296320.09399999998</v>
      </c>
      <c r="E9208" s="43">
        <v>-76430.850999999995</v>
      </c>
      <c r="F9208" s="45">
        <v>-73550</v>
      </c>
      <c r="G9208" s="45">
        <v>-38210</v>
      </c>
      <c r="H9208" s="45">
        <v>-97860</v>
      </c>
      <c r="I9208" s="55">
        <f>pro[[#This Row],[Admin expenses 3]]+pro[[#This Row],[Admin expenses 2]]+pro[[#This Row],[Admin expenses 1]]+pro[[#This Row],[COGS]]</f>
        <v>-286050.85100000002</v>
      </c>
      <c r="J9208" s="55">
        <f>pro[[#This Row],[Revenue]]+pro[[#This Row],[AdminExp]]</f>
        <v>10269.242999999959</v>
      </c>
      <c r="K9208" s="83">
        <f>pro[[#This Row],[Profit]]/pro[[#This Row],[Revenue]]</f>
        <v>3.4655911657479291E-2</v>
      </c>
      <c r="L9208" s="56">
        <f t="shared" si="143"/>
        <v>9</v>
      </c>
      <c r="M9208" s="82" t="str">
        <f>"Q"&amp;" "&amp;VLOOKUP(pro[[#This Row],[Period]],Mapping!A:B,2,0)</f>
        <v>Q 3</v>
      </c>
      <c r="N9208"/>
    </row>
    <row r="9209" spans="1:14" ht="14.25" x14ac:dyDescent="0.2">
      <c r="A9209" s="42" t="s">
        <v>31</v>
      </c>
      <c r="B9209" s="44" t="s">
        <v>15</v>
      </c>
      <c r="C9209" s="44" t="s">
        <v>58</v>
      </c>
      <c r="D9209" s="43">
        <v>4567008.2009999994</v>
      </c>
      <c r="E9209" s="43">
        <v>-3118396.6239999994</v>
      </c>
      <c r="F9209" s="45">
        <v>-28220</v>
      </c>
      <c r="G9209" s="45">
        <v>-102350</v>
      </c>
      <c r="H9209" s="45">
        <v>-103090</v>
      </c>
      <c r="I9209" s="55">
        <f>pro[[#This Row],[Admin expenses 3]]+pro[[#This Row],[Admin expenses 2]]+pro[[#This Row],[Admin expenses 1]]+pro[[#This Row],[COGS]]</f>
        <v>-3352056.6239999994</v>
      </c>
      <c r="J9209" s="55">
        <f>pro[[#This Row],[Revenue]]+pro[[#This Row],[AdminExp]]</f>
        <v>1214951.577</v>
      </c>
      <c r="K9209" s="83">
        <f>pro[[#This Row],[Profit]]/pro[[#This Row],[Revenue]]</f>
        <v>0.26602789474605548</v>
      </c>
      <c r="L9209" s="56">
        <f t="shared" si="143"/>
        <v>9</v>
      </c>
      <c r="M9209" s="82" t="str">
        <f>"Q"&amp;" "&amp;VLOOKUP(pro[[#This Row],[Period]],Mapping!A:B,2,0)</f>
        <v>Q 3</v>
      </c>
      <c r="N9209"/>
    </row>
    <row r="9210" spans="1:14" ht="14.25" x14ac:dyDescent="0.2">
      <c r="A9210" s="42" t="s">
        <v>31</v>
      </c>
      <c r="B9210" s="44" t="s">
        <v>15</v>
      </c>
      <c r="C9210" s="44" t="s">
        <v>59</v>
      </c>
      <c r="D9210" s="43">
        <v>1730421.784</v>
      </c>
      <c r="E9210" s="43">
        <v>-1172350.2139999999</v>
      </c>
      <c r="F9210" s="45">
        <v>-94350</v>
      </c>
      <c r="G9210" s="45">
        <v>-12550</v>
      </c>
      <c r="H9210" s="45">
        <v>-29740</v>
      </c>
      <c r="I9210" s="55">
        <f>pro[[#This Row],[Admin expenses 3]]+pro[[#This Row],[Admin expenses 2]]+pro[[#This Row],[Admin expenses 1]]+pro[[#This Row],[COGS]]</f>
        <v>-1308990.2139999999</v>
      </c>
      <c r="J9210" s="55">
        <f>pro[[#This Row],[Revenue]]+pro[[#This Row],[AdminExp]]</f>
        <v>421431.57000000007</v>
      </c>
      <c r="K9210" s="83">
        <f>pro[[#This Row],[Profit]]/pro[[#This Row],[Revenue]]</f>
        <v>0.24354268646909272</v>
      </c>
      <c r="L9210" s="56">
        <f t="shared" si="143"/>
        <v>9</v>
      </c>
      <c r="M9210" s="82" t="str">
        <f>"Q"&amp;" "&amp;VLOOKUP(pro[[#This Row],[Period]],Mapping!A:B,2,0)</f>
        <v>Q 3</v>
      </c>
      <c r="N9210"/>
    </row>
    <row r="9211" spans="1:14" ht="14.25" x14ac:dyDescent="0.2">
      <c r="A9211" s="42" t="s">
        <v>31</v>
      </c>
      <c r="B9211" s="44" t="s">
        <v>15</v>
      </c>
      <c r="C9211" s="44" t="s">
        <v>57</v>
      </c>
      <c r="D9211" s="43">
        <v>640730.54499999993</v>
      </c>
      <c r="E9211" s="43">
        <v>-312396.00699999998</v>
      </c>
      <c r="F9211" s="45">
        <v>-83200</v>
      </c>
      <c r="G9211" s="45">
        <v>-39550</v>
      </c>
      <c r="H9211" s="45">
        <v>-35890</v>
      </c>
      <c r="I9211" s="55">
        <f>pro[[#This Row],[Admin expenses 3]]+pro[[#This Row],[Admin expenses 2]]+pro[[#This Row],[Admin expenses 1]]+pro[[#This Row],[COGS]]</f>
        <v>-471036.00699999998</v>
      </c>
      <c r="J9211" s="55">
        <f>pro[[#This Row],[Revenue]]+pro[[#This Row],[AdminExp]]</f>
        <v>169694.53799999994</v>
      </c>
      <c r="K9211" s="83">
        <f>pro[[#This Row],[Profit]]/pro[[#This Row],[Revenue]]</f>
        <v>0.26484540080729252</v>
      </c>
      <c r="L9211" s="56">
        <f t="shared" si="143"/>
        <v>9</v>
      </c>
      <c r="M9211" s="82" t="str">
        <f>"Q"&amp;" "&amp;VLOOKUP(pro[[#This Row],[Period]],Mapping!A:B,2,0)</f>
        <v>Q 3</v>
      </c>
      <c r="N9211"/>
    </row>
    <row r="9212" spans="1:14" ht="14.25" x14ac:dyDescent="0.2">
      <c r="A9212" s="42" t="s">
        <v>31</v>
      </c>
      <c r="B9212" s="44" t="s">
        <v>15</v>
      </c>
      <c r="C9212" s="44" t="s">
        <v>58</v>
      </c>
      <c r="D9212" s="43">
        <v>850543.75</v>
      </c>
      <c r="E9212" s="43">
        <v>-278311.55099999998</v>
      </c>
      <c r="F9212" s="45">
        <v>-81920</v>
      </c>
      <c r="G9212" s="45">
        <v>-91000</v>
      </c>
      <c r="H9212" s="45">
        <v>-22030</v>
      </c>
      <c r="I9212" s="55">
        <f>pro[[#This Row],[Admin expenses 3]]+pro[[#This Row],[Admin expenses 2]]+pro[[#This Row],[Admin expenses 1]]+pro[[#This Row],[COGS]]</f>
        <v>-473261.55099999998</v>
      </c>
      <c r="J9212" s="55">
        <f>pro[[#This Row],[Revenue]]+pro[[#This Row],[AdminExp]]</f>
        <v>377282.19900000002</v>
      </c>
      <c r="K9212" s="83">
        <f>pro[[#This Row],[Profit]]/pro[[#This Row],[Revenue]]</f>
        <v>0.44357765135538296</v>
      </c>
      <c r="L9212" s="56">
        <f t="shared" si="143"/>
        <v>9</v>
      </c>
      <c r="M9212" s="82" t="str">
        <f>"Q"&amp;" "&amp;VLOOKUP(pro[[#This Row],[Period]],Mapping!A:B,2,0)</f>
        <v>Q 3</v>
      </c>
      <c r="N9212"/>
    </row>
    <row r="9213" spans="1:14" ht="14.25" x14ac:dyDescent="0.2">
      <c r="A9213" s="42" t="s">
        <v>31</v>
      </c>
      <c r="B9213" s="44" t="s">
        <v>15</v>
      </c>
      <c r="C9213" s="44" t="s">
        <v>59</v>
      </c>
      <c r="D9213" s="43">
        <v>2580752.4469999997</v>
      </c>
      <c r="E9213" s="43">
        <v>-50149.449000000001</v>
      </c>
      <c r="F9213" s="45">
        <v>-37160</v>
      </c>
      <c r="G9213" s="45">
        <v>-13670</v>
      </c>
      <c r="H9213" s="45">
        <v>-65250</v>
      </c>
      <c r="I9213" s="55">
        <f>pro[[#This Row],[Admin expenses 3]]+pro[[#This Row],[Admin expenses 2]]+pro[[#This Row],[Admin expenses 1]]+pro[[#This Row],[COGS]]</f>
        <v>-166229.44899999999</v>
      </c>
      <c r="J9213" s="55">
        <f>pro[[#This Row],[Revenue]]+pro[[#This Row],[AdminExp]]</f>
        <v>2414522.9979999997</v>
      </c>
      <c r="K9213" s="83">
        <f>pro[[#This Row],[Profit]]/pro[[#This Row],[Revenue]]</f>
        <v>0.93558876629440624</v>
      </c>
      <c r="L9213" s="56">
        <f t="shared" si="143"/>
        <v>9</v>
      </c>
      <c r="M9213" s="82" t="str">
        <f>"Q"&amp;" "&amp;VLOOKUP(pro[[#This Row],[Period]],Mapping!A:B,2,0)</f>
        <v>Q 3</v>
      </c>
      <c r="N9213"/>
    </row>
    <row r="9214" spans="1:14" ht="14.25" x14ac:dyDescent="0.2">
      <c r="A9214" s="42" t="s">
        <v>31</v>
      </c>
      <c r="B9214" s="44" t="s">
        <v>15</v>
      </c>
      <c r="C9214" s="44" t="s">
        <v>57</v>
      </c>
      <c r="D9214" s="43">
        <v>1168286.3149999999</v>
      </c>
      <c r="E9214" s="43">
        <v>-22095.905999999999</v>
      </c>
      <c r="F9214" s="45">
        <v>-98450</v>
      </c>
      <c r="G9214" s="45">
        <v>-95170</v>
      </c>
      <c r="H9214" s="45">
        <v>-54670</v>
      </c>
      <c r="I9214" s="55">
        <f>pro[[#This Row],[Admin expenses 3]]+pro[[#This Row],[Admin expenses 2]]+pro[[#This Row],[Admin expenses 1]]+pro[[#This Row],[COGS]]</f>
        <v>-270385.90600000002</v>
      </c>
      <c r="J9214" s="55">
        <f>pro[[#This Row],[Revenue]]+pro[[#This Row],[AdminExp]]</f>
        <v>897900.40899999999</v>
      </c>
      <c r="K9214" s="83">
        <f>pro[[#This Row],[Profit]]/pro[[#This Row],[Revenue]]</f>
        <v>0.76856195050097809</v>
      </c>
      <c r="L9214" s="56">
        <f t="shared" si="143"/>
        <v>9</v>
      </c>
      <c r="M9214" s="82" t="str">
        <f>"Q"&amp;" "&amp;VLOOKUP(pro[[#This Row],[Period]],Mapping!A:B,2,0)</f>
        <v>Q 3</v>
      </c>
      <c r="N9214"/>
    </row>
    <row r="9215" spans="1:14" ht="14.25" x14ac:dyDescent="0.2">
      <c r="A9215" s="42" t="s">
        <v>31</v>
      </c>
      <c r="B9215" s="44" t="s">
        <v>15</v>
      </c>
      <c r="C9215" s="44" t="s">
        <v>57</v>
      </c>
      <c r="D9215" s="43">
        <v>401028.13099999994</v>
      </c>
      <c r="E9215" s="43">
        <v>-34467.565999999999</v>
      </c>
      <c r="F9215" s="45">
        <v>-26340</v>
      </c>
      <c r="G9215" s="45">
        <v>-22710</v>
      </c>
      <c r="H9215" s="45">
        <v>-14160</v>
      </c>
      <c r="I9215" s="55">
        <f>pro[[#This Row],[Admin expenses 3]]+pro[[#This Row],[Admin expenses 2]]+pro[[#This Row],[Admin expenses 1]]+pro[[#This Row],[COGS]]</f>
        <v>-97677.565999999992</v>
      </c>
      <c r="J9215" s="55">
        <f>pro[[#This Row],[Revenue]]+pro[[#This Row],[AdminExp]]</f>
        <v>303350.56499999994</v>
      </c>
      <c r="K9215" s="83">
        <f>pro[[#This Row],[Profit]]/pro[[#This Row],[Revenue]]</f>
        <v>0.75643213418362409</v>
      </c>
      <c r="L9215" s="56">
        <f t="shared" si="143"/>
        <v>9</v>
      </c>
      <c r="M9215" s="82" t="str">
        <f>"Q"&amp;" "&amp;VLOOKUP(pro[[#This Row],[Period]],Mapping!A:B,2,0)</f>
        <v>Q 3</v>
      </c>
      <c r="N9215"/>
    </row>
    <row r="9216" spans="1:14" ht="14.25" x14ac:dyDescent="0.2">
      <c r="A9216" s="42" t="s">
        <v>31</v>
      </c>
      <c r="B9216" s="44" t="s">
        <v>15</v>
      </c>
      <c r="C9216" s="44" t="s">
        <v>57</v>
      </c>
      <c r="D9216" s="43">
        <v>3342262.0699999994</v>
      </c>
      <c r="E9216" s="43">
        <v>-114485.371</v>
      </c>
      <c r="F9216" s="45">
        <v>-68620</v>
      </c>
      <c r="G9216" s="45">
        <v>-71390</v>
      </c>
      <c r="H9216" s="45">
        <v>-13680</v>
      </c>
      <c r="I9216" s="55">
        <f>pro[[#This Row],[Admin expenses 3]]+pro[[#This Row],[Admin expenses 2]]+pro[[#This Row],[Admin expenses 1]]+pro[[#This Row],[COGS]]</f>
        <v>-268175.37099999998</v>
      </c>
      <c r="J9216" s="55">
        <f>pro[[#This Row],[Revenue]]+pro[[#This Row],[AdminExp]]</f>
        <v>3074086.6989999996</v>
      </c>
      <c r="K9216" s="83">
        <f>pro[[#This Row],[Profit]]/pro[[#This Row],[Revenue]]</f>
        <v>0.91976231504790407</v>
      </c>
      <c r="L9216" s="56">
        <f t="shared" si="143"/>
        <v>9</v>
      </c>
      <c r="M9216" s="82" t="str">
        <f>"Q"&amp;" "&amp;VLOOKUP(pro[[#This Row],[Period]],Mapping!A:B,2,0)</f>
        <v>Q 3</v>
      </c>
      <c r="N9216"/>
    </row>
    <row r="9217" spans="1:14" ht="14.25" x14ac:dyDescent="0.2">
      <c r="A9217" s="42" t="s">
        <v>31</v>
      </c>
      <c r="B9217" s="44" t="s">
        <v>15</v>
      </c>
      <c r="C9217" s="44" t="s">
        <v>57</v>
      </c>
      <c r="D9217" s="43">
        <v>814065.11199999985</v>
      </c>
      <c r="E9217" s="43">
        <v>-129974.82399999999</v>
      </c>
      <c r="F9217" s="45">
        <v>-60740</v>
      </c>
      <c r="G9217" s="45">
        <v>-24640</v>
      </c>
      <c r="H9217" s="45">
        <v>-22080</v>
      </c>
      <c r="I9217" s="55">
        <f>pro[[#This Row],[Admin expenses 3]]+pro[[#This Row],[Admin expenses 2]]+pro[[#This Row],[Admin expenses 1]]+pro[[#This Row],[COGS]]</f>
        <v>-237434.82399999999</v>
      </c>
      <c r="J9217" s="55">
        <f>pro[[#This Row],[Revenue]]+pro[[#This Row],[AdminExp]]</f>
        <v>576630.28799999983</v>
      </c>
      <c r="K9217" s="83">
        <f>pro[[#This Row],[Profit]]/pro[[#This Row],[Revenue]]</f>
        <v>0.70833435741194117</v>
      </c>
      <c r="L9217" s="56">
        <f t="shared" si="143"/>
        <v>9</v>
      </c>
      <c r="M9217" s="82" t="str">
        <f>"Q"&amp;" "&amp;VLOOKUP(pro[[#This Row],[Period]],Mapping!A:B,2,0)</f>
        <v>Q 3</v>
      </c>
      <c r="N9217"/>
    </row>
    <row r="9218" spans="1:14" ht="14.25" x14ac:dyDescent="0.2">
      <c r="A9218" s="42" t="s">
        <v>31</v>
      </c>
      <c r="B9218" s="44" t="s">
        <v>15</v>
      </c>
      <c r="C9218" s="44" t="s">
        <v>57</v>
      </c>
      <c r="D9218" s="43">
        <v>-1509.277</v>
      </c>
      <c r="E9218" s="43">
        <v>345.16300000000001</v>
      </c>
      <c r="F9218" s="45">
        <v>-75710</v>
      </c>
      <c r="G9218" s="45">
        <v>-96850</v>
      </c>
      <c r="H9218" s="45">
        <v>-85340</v>
      </c>
      <c r="I9218" s="55">
        <f>pro[[#This Row],[Admin expenses 3]]+pro[[#This Row],[Admin expenses 2]]+pro[[#This Row],[Admin expenses 1]]+pro[[#This Row],[COGS]]</f>
        <v>-257554.837</v>
      </c>
      <c r="J9218" s="55">
        <f>pro[[#This Row],[Revenue]]+pro[[#This Row],[AdminExp]]</f>
        <v>-259064.114</v>
      </c>
      <c r="K9218" s="83">
        <f>pro[[#This Row],[Profit]]/pro[[#This Row],[Revenue]]</f>
        <v>171.64782475317651</v>
      </c>
      <c r="L9218" s="56">
        <f t="shared" ref="L9218:L9281" si="144">MONTH(DATEVALUE(A9218&amp;"1"))</f>
        <v>9</v>
      </c>
      <c r="M9218" s="82" t="str">
        <f>"Q"&amp;" "&amp;VLOOKUP(pro[[#This Row],[Period]],Mapping!A:B,2,0)</f>
        <v>Q 3</v>
      </c>
      <c r="N9218"/>
    </row>
    <row r="9219" spans="1:14" ht="14.25" x14ac:dyDescent="0.2">
      <c r="A9219" s="42" t="s">
        <v>31</v>
      </c>
      <c r="B9219" s="44" t="s">
        <v>15</v>
      </c>
      <c r="C9219" s="44" t="s">
        <v>57</v>
      </c>
      <c r="D9219" s="43">
        <v>195760.215</v>
      </c>
      <c r="E9219" s="43">
        <v>-31689.762999999999</v>
      </c>
      <c r="F9219" s="45">
        <v>-106280</v>
      </c>
      <c r="G9219" s="45">
        <v>-77030</v>
      </c>
      <c r="H9219" s="45">
        <v>-91470</v>
      </c>
      <c r="I9219" s="55">
        <f>pro[[#This Row],[Admin expenses 3]]+pro[[#This Row],[Admin expenses 2]]+pro[[#This Row],[Admin expenses 1]]+pro[[#This Row],[COGS]]</f>
        <v>-306469.76299999998</v>
      </c>
      <c r="J9219" s="55">
        <f>pro[[#This Row],[Revenue]]+pro[[#This Row],[AdminExp]]</f>
        <v>-110709.54799999998</v>
      </c>
      <c r="K9219" s="83">
        <f>pro[[#This Row],[Profit]]/pro[[#This Row],[Revenue]]</f>
        <v>-0.56553650597492444</v>
      </c>
      <c r="L9219" s="56">
        <f t="shared" si="144"/>
        <v>9</v>
      </c>
      <c r="M9219" s="82" t="str">
        <f>"Q"&amp;" "&amp;VLOOKUP(pro[[#This Row],[Period]],Mapping!A:B,2,0)</f>
        <v>Q 3</v>
      </c>
      <c r="N9219"/>
    </row>
    <row r="9220" spans="1:14" ht="14.25" x14ac:dyDescent="0.2">
      <c r="A9220" s="42" t="s">
        <v>31</v>
      </c>
      <c r="B9220" s="44" t="s">
        <v>15</v>
      </c>
      <c r="C9220" s="44" t="s">
        <v>57</v>
      </c>
      <c r="D9220" s="43">
        <v>1496577.3759999999</v>
      </c>
      <c r="E9220" s="43">
        <v>-164731.90999999997</v>
      </c>
      <c r="F9220" s="45">
        <v>-31180</v>
      </c>
      <c r="G9220" s="45">
        <v>-81260</v>
      </c>
      <c r="H9220" s="45">
        <v>-32370</v>
      </c>
      <c r="I9220" s="55">
        <f>pro[[#This Row],[Admin expenses 3]]+pro[[#This Row],[Admin expenses 2]]+pro[[#This Row],[Admin expenses 1]]+pro[[#This Row],[COGS]]</f>
        <v>-309541.90999999997</v>
      </c>
      <c r="J9220" s="55">
        <f>pro[[#This Row],[Revenue]]+pro[[#This Row],[AdminExp]]</f>
        <v>1187035.466</v>
      </c>
      <c r="K9220" s="83">
        <f>pro[[#This Row],[Profit]]/pro[[#This Row],[Revenue]]</f>
        <v>0.79316678511649508</v>
      </c>
      <c r="L9220" s="56">
        <f t="shared" si="144"/>
        <v>9</v>
      </c>
      <c r="M9220" s="82" t="str">
        <f>"Q"&amp;" "&amp;VLOOKUP(pro[[#This Row],[Period]],Mapping!A:B,2,0)</f>
        <v>Q 3</v>
      </c>
      <c r="N9220"/>
    </row>
    <row r="9221" spans="1:14" ht="14.25" x14ac:dyDescent="0.2">
      <c r="A9221" s="42" t="s">
        <v>31</v>
      </c>
      <c r="B9221" s="44" t="s">
        <v>15</v>
      </c>
      <c r="C9221" s="44" t="s">
        <v>57</v>
      </c>
      <c r="D9221" s="43">
        <v>454136.67600000004</v>
      </c>
      <c r="E9221" s="43">
        <v>-16342.374999999998</v>
      </c>
      <c r="F9221" s="45">
        <v>-58950</v>
      </c>
      <c r="G9221" s="45">
        <v>-87570</v>
      </c>
      <c r="H9221" s="45">
        <v>-47710</v>
      </c>
      <c r="I9221" s="55">
        <f>pro[[#This Row],[Admin expenses 3]]+pro[[#This Row],[Admin expenses 2]]+pro[[#This Row],[Admin expenses 1]]+pro[[#This Row],[COGS]]</f>
        <v>-210572.375</v>
      </c>
      <c r="J9221" s="55">
        <f>pro[[#This Row],[Revenue]]+pro[[#This Row],[AdminExp]]</f>
        <v>243564.30100000004</v>
      </c>
      <c r="K9221" s="83">
        <f>pro[[#This Row],[Profit]]/pro[[#This Row],[Revenue]]</f>
        <v>0.53632378504483535</v>
      </c>
      <c r="L9221" s="56">
        <f t="shared" si="144"/>
        <v>9</v>
      </c>
      <c r="M9221" s="82" t="str">
        <f>"Q"&amp;" "&amp;VLOOKUP(pro[[#This Row],[Period]],Mapping!A:B,2,0)</f>
        <v>Q 3</v>
      </c>
      <c r="N9221"/>
    </row>
    <row r="9222" spans="1:14" ht="14.25" x14ac:dyDescent="0.2">
      <c r="A9222" s="42" t="s">
        <v>31</v>
      </c>
      <c r="B9222" s="44" t="s">
        <v>15</v>
      </c>
      <c r="C9222" s="44" t="s">
        <v>57</v>
      </c>
      <c r="D9222" s="43">
        <v>1183127.1689999998</v>
      </c>
      <c r="E9222" s="43">
        <v>-50096.311999999998</v>
      </c>
      <c r="F9222" s="45">
        <v>-24780</v>
      </c>
      <c r="G9222" s="45">
        <v>-104470</v>
      </c>
      <c r="H9222" s="45">
        <v>-28750</v>
      </c>
      <c r="I9222" s="55">
        <f>pro[[#This Row],[Admin expenses 3]]+pro[[#This Row],[Admin expenses 2]]+pro[[#This Row],[Admin expenses 1]]+pro[[#This Row],[COGS]]</f>
        <v>-208096.31200000001</v>
      </c>
      <c r="J9222" s="55">
        <f>pro[[#This Row],[Revenue]]+pro[[#This Row],[AdminExp]]</f>
        <v>975030.85699999973</v>
      </c>
      <c r="K9222" s="83">
        <f>pro[[#This Row],[Profit]]/pro[[#This Row],[Revenue]]</f>
        <v>0.82411331811787669</v>
      </c>
      <c r="L9222" s="56">
        <f t="shared" si="144"/>
        <v>9</v>
      </c>
      <c r="M9222" s="82" t="str">
        <f>"Q"&amp;" "&amp;VLOOKUP(pro[[#This Row],[Period]],Mapping!A:B,2,0)</f>
        <v>Q 3</v>
      </c>
      <c r="N9222"/>
    </row>
    <row r="9223" spans="1:14" ht="14.25" x14ac:dyDescent="0.2">
      <c r="A9223" s="42" t="s">
        <v>31</v>
      </c>
      <c r="B9223" s="44" t="s">
        <v>15</v>
      </c>
      <c r="C9223" s="44" t="s">
        <v>57</v>
      </c>
      <c r="D9223" s="43">
        <v>3178757.5330000003</v>
      </c>
      <c r="E9223" s="43">
        <v>-105134.708</v>
      </c>
      <c r="F9223" s="45">
        <v>-87510</v>
      </c>
      <c r="G9223" s="45">
        <v>-57030</v>
      </c>
      <c r="H9223" s="45">
        <v>-43350</v>
      </c>
      <c r="I9223" s="55">
        <f>pro[[#This Row],[Admin expenses 3]]+pro[[#This Row],[Admin expenses 2]]+pro[[#This Row],[Admin expenses 1]]+pro[[#This Row],[COGS]]</f>
        <v>-293024.70799999998</v>
      </c>
      <c r="J9223" s="55">
        <f>pro[[#This Row],[Revenue]]+pro[[#This Row],[AdminExp]]</f>
        <v>2885732.8250000002</v>
      </c>
      <c r="K9223" s="83">
        <f>pro[[#This Row],[Profit]]/pro[[#This Row],[Revenue]]</f>
        <v>0.90781784865376203</v>
      </c>
      <c r="L9223" s="56">
        <f t="shared" si="144"/>
        <v>9</v>
      </c>
      <c r="M9223" s="82" t="str">
        <f>"Q"&amp;" "&amp;VLOOKUP(pro[[#This Row],[Period]],Mapping!A:B,2,0)</f>
        <v>Q 3</v>
      </c>
      <c r="N9223"/>
    </row>
    <row r="9224" spans="1:14" ht="14.25" x14ac:dyDescent="0.2">
      <c r="A9224" s="42" t="s">
        <v>31</v>
      </c>
      <c r="B9224" s="44" t="s">
        <v>15</v>
      </c>
      <c r="C9224" s="44" t="s">
        <v>57</v>
      </c>
      <c r="D9224" s="43">
        <v>6931.1759999999995</v>
      </c>
      <c r="E9224" s="43">
        <v>-6994.1339999999991</v>
      </c>
      <c r="F9224" s="45">
        <v>-24510</v>
      </c>
      <c r="G9224" s="45">
        <v>-99480</v>
      </c>
      <c r="H9224" s="45">
        <v>-56550</v>
      </c>
      <c r="I9224" s="55">
        <f>pro[[#This Row],[Admin expenses 3]]+pro[[#This Row],[Admin expenses 2]]+pro[[#This Row],[Admin expenses 1]]+pro[[#This Row],[COGS]]</f>
        <v>-187534.13399999999</v>
      </c>
      <c r="J9224" s="55">
        <f>pro[[#This Row],[Revenue]]+pro[[#This Row],[AdminExp]]</f>
        <v>-180602.95799999998</v>
      </c>
      <c r="K9224" s="83">
        <f>pro[[#This Row],[Profit]]/pro[[#This Row],[Revenue]]</f>
        <v>-26.056611172476359</v>
      </c>
      <c r="L9224" s="56">
        <f t="shared" si="144"/>
        <v>9</v>
      </c>
      <c r="M9224" s="82" t="str">
        <f>"Q"&amp;" "&amp;VLOOKUP(pro[[#This Row],[Period]],Mapping!A:B,2,0)</f>
        <v>Q 3</v>
      </c>
      <c r="N9224"/>
    </row>
    <row r="9225" spans="1:14" ht="14.25" x14ac:dyDescent="0.2">
      <c r="A9225" s="42" t="s">
        <v>31</v>
      </c>
      <c r="B9225" s="44" t="s">
        <v>15</v>
      </c>
      <c r="C9225" s="44" t="s">
        <v>57</v>
      </c>
      <c r="D9225" s="43">
        <v>96448.407999999996</v>
      </c>
      <c r="E9225" s="43">
        <v>-83496.153999999995</v>
      </c>
      <c r="F9225" s="45">
        <v>-51130</v>
      </c>
      <c r="G9225" s="45">
        <v>-83910</v>
      </c>
      <c r="H9225" s="45">
        <v>-78910</v>
      </c>
      <c r="I9225" s="55">
        <f>pro[[#This Row],[Admin expenses 3]]+pro[[#This Row],[Admin expenses 2]]+pro[[#This Row],[Admin expenses 1]]+pro[[#This Row],[COGS]]</f>
        <v>-297446.15399999998</v>
      </c>
      <c r="J9225" s="55">
        <f>pro[[#This Row],[Revenue]]+pro[[#This Row],[AdminExp]]</f>
        <v>-200997.74599999998</v>
      </c>
      <c r="K9225" s="83">
        <f>pro[[#This Row],[Profit]]/pro[[#This Row],[Revenue]]</f>
        <v>-2.0839923661570441</v>
      </c>
      <c r="L9225" s="56">
        <f t="shared" si="144"/>
        <v>9</v>
      </c>
      <c r="M9225" s="82" t="str">
        <f>"Q"&amp;" "&amp;VLOOKUP(pro[[#This Row],[Period]],Mapping!A:B,2,0)</f>
        <v>Q 3</v>
      </c>
      <c r="N9225"/>
    </row>
    <row r="9226" spans="1:14" ht="14.25" x14ac:dyDescent="0.2">
      <c r="A9226" s="42" t="s">
        <v>31</v>
      </c>
      <c r="B9226" s="44" t="s">
        <v>15</v>
      </c>
      <c r="C9226" s="44" t="s">
        <v>57</v>
      </c>
      <c r="D9226" s="43">
        <v>15024.974999999999</v>
      </c>
      <c r="E9226" s="43">
        <v>-14922.137999999999</v>
      </c>
      <c r="F9226" s="45">
        <v>-73290</v>
      </c>
      <c r="G9226" s="45">
        <v>-52830</v>
      </c>
      <c r="H9226" s="45">
        <v>-42930</v>
      </c>
      <c r="I9226" s="55">
        <f>pro[[#This Row],[Admin expenses 3]]+pro[[#This Row],[Admin expenses 2]]+pro[[#This Row],[Admin expenses 1]]+pro[[#This Row],[COGS]]</f>
        <v>-183972.13800000001</v>
      </c>
      <c r="J9226" s="55">
        <f>pro[[#This Row],[Revenue]]+pro[[#This Row],[AdminExp]]</f>
        <v>-168947.163</v>
      </c>
      <c r="K9226" s="83">
        <f>pro[[#This Row],[Profit]]/pro[[#This Row],[Revenue]]</f>
        <v>-11.244422236975437</v>
      </c>
      <c r="L9226" s="56">
        <f t="shared" si="144"/>
        <v>9</v>
      </c>
      <c r="M9226" s="82" t="str">
        <f>"Q"&amp;" "&amp;VLOOKUP(pro[[#This Row],[Period]],Mapping!A:B,2,0)</f>
        <v>Q 3</v>
      </c>
      <c r="N9226"/>
    </row>
    <row r="9227" spans="1:14" ht="14.25" x14ac:dyDescent="0.2">
      <c r="A9227" s="42" t="s">
        <v>31</v>
      </c>
      <c r="B9227" s="44" t="s">
        <v>15</v>
      </c>
      <c r="C9227" s="44" t="s">
        <v>57</v>
      </c>
      <c r="D9227" s="43">
        <v>295658.16699999996</v>
      </c>
      <c r="E9227" s="43">
        <v>-28998.094999999998</v>
      </c>
      <c r="F9227" s="45">
        <v>-57620</v>
      </c>
      <c r="G9227" s="45">
        <v>-32150</v>
      </c>
      <c r="H9227" s="45">
        <v>-104020</v>
      </c>
      <c r="I9227" s="55">
        <f>pro[[#This Row],[Admin expenses 3]]+pro[[#This Row],[Admin expenses 2]]+pro[[#This Row],[Admin expenses 1]]+pro[[#This Row],[COGS]]</f>
        <v>-222788.095</v>
      </c>
      <c r="J9227" s="55">
        <f>pro[[#This Row],[Revenue]]+pro[[#This Row],[AdminExp]]</f>
        <v>72870.071999999956</v>
      </c>
      <c r="K9227" s="83">
        <f>pro[[#This Row],[Profit]]/pro[[#This Row],[Revenue]]</f>
        <v>0.24646730627941682</v>
      </c>
      <c r="L9227" s="56">
        <f t="shared" si="144"/>
        <v>9</v>
      </c>
      <c r="M9227" s="82" t="str">
        <f>"Q"&amp;" "&amp;VLOOKUP(pro[[#This Row],[Period]],Mapping!A:B,2,0)</f>
        <v>Q 3</v>
      </c>
      <c r="N9227"/>
    </row>
    <row r="9228" spans="1:14" ht="14.25" x14ac:dyDescent="0.2">
      <c r="A9228" s="42" t="s">
        <v>31</v>
      </c>
      <c r="B9228" s="44" t="s">
        <v>15</v>
      </c>
      <c r="C9228" s="44" t="s">
        <v>57</v>
      </c>
      <c r="D9228" s="43">
        <v>615756.06400000001</v>
      </c>
      <c r="E9228" s="43">
        <v>-624021.79</v>
      </c>
      <c r="F9228" s="45">
        <v>-16310</v>
      </c>
      <c r="G9228" s="45">
        <v>-50590</v>
      </c>
      <c r="H9228" s="45">
        <v>-72330</v>
      </c>
      <c r="I9228" s="55">
        <f>pro[[#This Row],[Admin expenses 3]]+pro[[#This Row],[Admin expenses 2]]+pro[[#This Row],[Admin expenses 1]]+pro[[#This Row],[COGS]]</f>
        <v>-763251.79</v>
      </c>
      <c r="J9228" s="55">
        <f>pro[[#This Row],[Revenue]]+pro[[#This Row],[AdminExp]]</f>
        <v>-147495.72600000002</v>
      </c>
      <c r="K9228" s="83">
        <f>pro[[#This Row],[Profit]]/pro[[#This Row],[Revenue]]</f>
        <v>-0.23953596988043632</v>
      </c>
      <c r="L9228" s="56">
        <f t="shared" si="144"/>
        <v>9</v>
      </c>
      <c r="M9228" s="82" t="str">
        <f>"Q"&amp;" "&amp;VLOOKUP(pro[[#This Row],[Period]],Mapping!A:B,2,0)</f>
        <v>Q 3</v>
      </c>
      <c r="N9228"/>
    </row>
    <row r="9229" spans="1:14" ht="14.25" x14ac:dyDescent="0.2">
      <c r="A9229" s="42" t="s">
        <v>31</v>
      </c>
      <c r="B9229" s="44" t="s">
        <v>15</v>
      </c>
      <c r="C9229" s="44" t="s">
        <v>57</v>
      </c>
      <c r="D9229" s="43">
        <v>820752.625</v>
      </c>
      <c r="E9229" s="43">
        <v>-831966.39399999985</v>
      </c>
      <c r="F9229" s="45">
        <v>-76900</v>
      </c>
      <c r="G9229" s="45">
        <v>-56290</v>
      </c>
      <c r="H9229" s="45">
        <v>-24110</v>
      </c>
      <c r="I9229" s="55">
        <f>pro[[#This Row],[Admin expenses 3]]+pro[[#This Row],[Admin expenses 2]]+pro[[#This Row],[Admin expenses 1]]+pro[[#This Row],[COGS]]</f>
        <v>-989266.39399999985</v>
      </c>
      <c r="J9229" s="55">
        <f>pro[[#This Row],[Revenue]]+pro[[#This Row],[AdminExp]]</f>
        <v>-168513.76899999985</v>
      </c>
      <c r="K9229" s="83">
        <f>pro[[#This Row],[Profit]]/pro[[#This Row],[Revenue]]</f>
        <v>-0.20531614991788769</v>
      </c>
      <c r="L9229" s="56">
        <f t="shared" si="144"/>
        <v>9</v>
      </c>
      <c r="M9229" s="82" t="str">
        <f>"Q"&amp;" "&amp;VLOOKUP(pro[[#This Row],[Period]],Mapping!A:B,2,0)</f>
        <v>Q 3</v>
      </c>
      <c r="N9229"/>
    </row>
    <row r="9230" spans="1:14" ht="14.25" x14ac:dyDescent="0.2">
      <c r="A9230" s="42" t="s">
        <v>31</v>
      </c>
      <c r="B9230" s="44" t="s">
        <v>15</v>
      </c>
      <c r="C9230" s="44" t="s">
        <v>57</v>
      </c>
      <c r="D9230" s="43">
        <v>613326.99399999995</v>
      </c>
      <c r="E9230" s="43">
        <v>-625419.92099999997</v>
      </c>
      <c r="F9230" s="45">
        <v>-63550</v>
      </c>
      <c r="G9230" s="45">
        <v>-27660</v>
      </c>
      <c r="H9230" s="45">
        <v>-99720</v>
      </c>
      <c r="I9230" s="55">
        <f>pro[[#This Row],[Admin expenses 3]]+pro[[#This Row],[Admin expenses 2]]+pro[[#This Row],[Admin expenses 1]]+pro[[#This Row],[COGS]]</f>
        <v>-816349.92099999997</v>
      </c>
      <c r="J9230" s="55">
        <f>pro[[#This Row],[Revenue]]+pro[[#This Row],[AdminExp]]</f>
        <v>-203022.92700000003</v>
      </c>
      <c r="K9230" s="83">
        <f>pro[[#This Row],[Profit]]/pro[[#This Row],[Revenue]]</f>
        <v>-0.33101906321768715</v>
      </c>
      <c r="L9230" s="56">
        <f t="shared" si="144"/>
        <v>9</v>
      </c>
      <c r="M9230" s="82" t="str">
        <f>"Q"&amp;" "&amp;VLOOKUP(pro[[#This Row],[Period]],Mapping!A:B,2,0)</f>
        <v>Q 3</v>
      </c>
      <c r="N9230"/>
    </row>
    <row r="9231" spans="1:14" ht="14.25" x14ac:dyDescent="0.2">
      <c r="A9231" s="42" t="s">
        <v>31</v>
      </c>
      <c r="B9231" s="44" t="s">
        <v>15</v>
      </c>
      <c r="C9231" s="44" t="s">
        <v>57</v>
      </c>
      <c r="D9231" s="43">
        <v>40896.758000000002</v>
      </c>
      <c r="E9231" s="43">
        <v>-15803.948999999999</v>
      </c>
      <c r="F9231" s="45">
        <v>-89220</v>
      </c>
      <c r="G9231" s="45">
        <v>-77620</v>
      </c>
      <c r="H9231" s="45">
        <v>-44140</v>
      </c>
      <c r="I9231" s="55">
        <f>pro[[#This Row],[Admin expenses 3]]+pro[[#This Row],[Admin expenses 2]]+pro[[#This Row],[Admin expenses 1]]+pro[[#This Row],[COGS]]</f>
        <v>-226783.94899999999</v>
      </c>
      <c r="J9231" s="55">
        <f>pro[[#This Row],[Revenue]]+pro[[#This Row],[AdminExp]]</f>
        <v>-185887.19099999999</v>
      </c>
      <c r="K9231" s="83">
        <f>pro[[#This Row],[Profit]]/pro[[#This Row],[Revenue]]</f>
        <v>-4.5452793837594649</v>
      </c>
      <c r="L9231" s="56">
        <f t="shared" si="144"/>
        <v>9</v>
      </c>
      <c r="M9231" s="82" t="str">
        <f>"Q"&amp;" "&amp;VLOOKUP(pro[[#This Row],[Period]],Mapping!A:B,2,0)</f>
        <v>Q 3</v>
      </c>
      <c r="N9231"/>
    </row>
    <row r="9232" spans="1:14" ht="14.25" x14ac:dyDescent="0.2">
      <c r="A9232" s="42" t="s">
        <v>31</v>
      </c>
      <c r="B9232" s="44" t="s">
        <v>15</v>
      </c>
      <c r="C9232" s="44" t="s">
        <v>57</v>
      </c>
      <c r="D9232" s="43">
        <v>85808.625</v>
      </c>
      <c r="E9232" s="43">
        <v>-26658.233</v>
      </c>
      <c r="F9232" s="45">
        <v>-82200</v>
      </c>
      <c r="G9232" s="45">
        <v>-98410</v>
      </c>
      <c r="H9232" s="45">
        <v>-88060</v>
      </c>
      <c r="I9232" s="55">
        <f>pro[[#This Row],[Admin expenses 3]]+pro[[#This Row],[Admin expenses 2]]+pro[[#This Row],[Admin expenses 1]]+pro[[#This Row],[COGS]]</f>
        <v>-295328.23300000001</v>
      </c>
      <c r="J9232" s="55">
        <f>pro[[#This Row],[Revenue]]+pro[[#This Row],[AdminExp]]</f>
        <v>-209519.60800000001</v>
      </c>
      <c r="K9232" s="83">
        <f>pro[[#This Row],[Profit]]/pro[[#This Row],[Revenue]]</f>
        <v>-2.4417080217752005</v>
      </c>
      <c r="L9232" s="56">
        <f t="shared" si="144"/>
        <v>9</v>
      </c>
      <c r="M9232" s="82" t="str">
        <f>"Q"&amp;" "&amp;VLOOKUP(pro[[#This Row],[Period]],Mapping!A:B,2,0)</f>
        <v>Q 3</v>
      </c>
      <c r="N9232"/>
    </row>
    <row r="9233" spans="1:14" ht="14.25" x14ac:dyDescent="0.2">
      <c r="A9233" s="42" t="s">
        <v>31</v>
      </c>
      <c r="B9233" s="44" t="s">
        <v>15</v>
      </c>
      <c r="C9233" s="44" t="s">
        <v>57</v>
      </c>
      <c r="D9233" s="43">
        <v>25701.794999999998</v>
      </c>
      <c r="E9233" s="43">
        <v>-5596.6749999999993</v>
      </c>
      <c r="F9233" s="45">
        <v>-42580</v>
      </c>
      <c r="G9233" s="45">
        <v>-83110</v>
      </c>
      <c r="H9233" s="45">
        <v>-12740</v>
      </c>
      <c r="I9233" s="55">
        <f>pro[[#This Row],[Admin expenses 3]]+pro[[#This Row],[Admin expenses 2]]+pro[[#This Row],[Admin expenses 1]]+pro[[#This Row],[COGS]]</f>
        <v>-144026.67499999999</v>
      </c>
      <c r="J9233" s="55">
        <f>pro[[#This Row],[Revenue]]+pro[[#This Row],[AdminExp]]</f>
        <v>-118324.87999999999</v>
      </c>
      <c r="K9233" s="83">
        <f>pro[[#This Row],[Profit]]/pro[[#This Row],[Revenue]]</f>
        <v>-4.6037593872334597</v>
      </c>
      <c r="L9233" s="56">
        <f t="shared" si="144"/>
        <v>9</v>
      </c>
      <c r="M9233" s="82" t="str">
        <f>"Q"&amp;" "&amp;VLOOKUP(pro[[#This Row],[Period]],Mapping!A:B,2,0)</f>
        <v>Q 3</v>
      </c>
      <c r="N9233"/>
    </row>
    <row r="9234" spans="1:14" ht="14.25" x14ac:dyDescent="0.2">
      <c r="A9234" s="42" t="s">
        <v>31</v>
      </c>
      <c r="B9234" s="44" t="s">
        <v>15</v>
      </c>
      <c r="C9234" s="44" t="s">
        <v>57</v>
      </c>
      <c r="D9234" s="43">
        <v>129763.97</v>
      </c>
      <c r="E9234" s="43">
        <v>-41092.631999999998</v>
      </c>
      <c r="F9234" s="45">
        <v>-84210</v>
      </c>
      <c r="G9234" s="45">
        <v>-30060</v>
      </c>
      <c r="H9234" s="45">
        <v>-96990</v>
      </c>
      <c r="I9234" s="55">
        <f>pro[[#This Row],[Admin expenses 3]]+pro[[#This Row],[Admin expenses 2]]+pro[[#This Row],[Admin expenses 1]]+pro[[#This Row],[COGS]]</f>
        <v>-252352.63199999998</v>
      </c>
      <c r="J9234" s="55">
        <f>pro[[#This Row],[Revenue]]+pro[[#This Row],[AdminExp]]</f>
        <v>-122588.66199999998</v>
      </c>
      <c r="K9234" s="83">
        <f>pro[[#This Row],[Profit]]/pro[[#This Row],[Revenue]]</f>
        <v>-0.94470492849440402</v>
      </c>
      <c r="L9234" s="56">
        <f t="shared" si="144"/>
        <v>9</v>
      </c>
      <c r="M9234" s="82" t="str">
        <f>"Q"&amp;" "&amp;VLOOKUP(pro[[#This Row],[Period]],Mapping!A:B,2,0)</f>
        <v>Q 3</v>
      </c>
      <c r="N9234"/>
    </row>
    <row r="9235" spans="1:14" ht="14.25" x14ac:dyDescent="0.2">
      <c r="A9235" s="42" t="s">
        <v>31</v>
      </c>
      <c r="B9235" s="44" t="s">
        <v>15</v>
      </c>
      <c r="C9235" s="44" t="s">
        <v>57</v>
      </c>
      <c r="D9235" s="43">
        <v>66147.514999999999</v>
      </c>
      <c r="E9235" s="43">
        <v>-45693.318999999996</v>
      </c>
      <c r="F9235" s="45">
        <v>-103140</v>
      </c>
      <c r="G9235" s="45">
        <v>-52920</v>
      </c>
      <c r="H9235" s="45">
        <v>-83510</v>
      </c>
      <c r="I9235" s="55">
        <f>pro[[#This Row],[Admin expenses 3]]+pro[[#This Row],[Admin expenses 2]]+pro[[#This Row],[Admin expenses 1]]+pro[[#This Row],[COGS]]</f>
        <v>-285263.31900000002</v>
      </c>
      <c r="J9235" s="55">
        <f>pro[[#This Row],[Revenue]]+pro[[#This Row],[AdminExp]]</f>
        <v>-219115.804</v>
      </c>
      <c r="K9235" s="83">
        <f>pro[[#This Row],[Profit]]/pro[[#This Row],[Revenue]]</f>
        <v>-3.3125326627916407</v>
      </c>
      <c r="L9235" s="56">
        <f t="shared" si="144"/>
        <v>9</v>
      </c>
      <c r="M9235" s="82" t="str">
        <f>"Q"&amp;" "&amp;VLOOKUP(pro[[#This Row],[Period]],Mapping!A:B,2,0)</f>
        <v>Q 3</v>
      </c>
      <c r="N9235"/>
    </row>
    <row r="9236" spans="1:14" ht="14.25" x14ac:dyDescent="0.2">
      <c r="A9236" s="42" t="s">
        <v>31</v>
      </c>
      <c r="B9236" s="44" t="s">
        <v>15</v>
      </c>
      <c r="C9236" s="44" t="s">
        <v>57</v>
      </c>
      <c r="D9236" s="43">
        <v>28094.674999999999</v>
      </c>
      <c r="E9236" s="43">
        <v>-27303.254999999994</v>
      </c>
      <c r="F9236" s="45">
        <v>-63190</v>
      </c>
      <c r="G9236" s="45">
        <v>-34700</v>
      </c>
      <c r="H9236" s="45">
        <v>-61210</v>
      </c>
      <c r="I9236" s="55">
        <f>pro[[#This Row],[Admin expenses 3]]+pro[[#This Row],[Admin expenses 2]]+pro[[#This Row],[Admin expenses 1]]+pro[[#This Row],[COGS]]</f>
        <v>-186403.255</v>
      </c>
      <c r="J9236" s="55">
        <f>pro[[#This Row],[Revenue]]+pro[[#This Row],[AdminExp]]</f>
        <v>-158308.58000000002</v>
      </c>
      <c r="K9236" s="83">
        <f>pro[[#This Row],[Profit]]/pro[[#This Row],[Revenue]]</f>
        <v>-5.6348251047573967</v>
      </c>
      <c r="L9236" s="56">
        <f t="shared" si="144"/>
        <v>9</v>
      </c>
      <c r="M9236" s="82" t="str">
        <f>"Q"&amp;" "&amp;VLOOKUP(pro[[#This Row],[Period]],Mapping!A:B,2,0)</f>
        <v>Q 3</v>
      </c>
      <c r="N9236"/>
    </row>
    <row r="9237" spans="1:14" ht="14.25" x14ac:dyDescent="0.2">
      <c r="A9237" s="42" t="s">
        <v>31</v>
      </c>
      <c r="B9237" s="44" t="s">
        <v>15</v>
      </c>
      <c r="C9237" s="44" t="s">
        <v>57</v>
      </c>
      <c r="D9237" s="43">
        <v>205143.42799999999</v>
      </c>
      <c r="E9237" s="43">
        <v>-174325.179</v>
      </c>
      <c r="F9237" s="45">
        <v>-36200</v>
      </c>
      <c r="G9237" s="45">
        <v>-80870</v>
      </c>
      <c r="H9237" s="45">
        <v>-40850</v>
      </c>
      <c r="I9237" s="55">
        <f>pro[[#This Row],[Admin expenses 3]]+pro[[#This Row],[Admin expenses 2]]+pro[[#This Row],[Admin expenses 1]]+pro[[#This Row],[COGS]]</f>
        <v>-332245.179</v>
      </c>
      <c r="J9237" s="55">
        <f>pro[[#This Row],[Revenue]]+pro[[#This Row],[AdminExp]]</f>
        <v>-127101.75100000002</v>
      </c>
      <c r="K9237" s="83">
        <f>pro[[#This Row],[Profit]]/pro[[#This Row],[Revenue]]</f>
        <v>-0.61957505653069245</v>
      </c>
      <c r="L9237" s="56">
        <f t="shared" si="144"/>
        <v>9</v>
      </c>
      <c r="M9237" s="82" t="str">
        <f>"Q"&amp;" "&amp;VLOOKUP(pro[[#This Row],[Period]],Mapping!A:B,2,0)</f>
        <v>Q 3</v>
      </c>
      <c r="N9237"/>
    </row>
    <row r="9238" spans="1:14" ht="14.25" x14ac:dyDescent="0.2">
      <c r="A9238" s="42" t="s">
        <v>31</v>
      </c>
      <c r="B9238" s="44" t="s">
        <v>15</v>
      </c>
      <c r="C9238" s="44" t="s">
        <v>57</v>
      </c>
      <c r="D9238" s="43">
        <v>6345.4650000000001</v>
      </c>
      <c r="E9238" s="43">
        <v>-153.041</v>
      </c>
      <c r="F9238" s="45">
        <v>-15960</v>
      </c>
      <c r="G9238" s="45">
        <v>-17930</v>
      </c>
      <c r="H9238" s="45">
        <v>-51910</v>
      </c>
      <c r="I9238" s="55">
        <f>pro[[#This Row],[Admin expenses 3]]+pro[[#This Row],[Admin expenses 2]]+pro[[#This Row],[Admin expenses 1]]+pro[[#This Row],[COGS]]</f>
        <v>-85953.040999999997</v>
      </c>
      <c r="J9238" s="55">
        <f>pro[[#This Row],[Revenue]]+pro[[#This Row],[AdminExp]]</f>
        <v>-79607.576000000001</v>
      </c>
      <c r="K9238" s="83">
        <f>pro[[#This Row],[Profit]]/pro[[#This Row],[Revenue]]</f>
        <v>-12.545585863289766</v>
      </c>
      <c r="L9238" s="56">
        <f t="shared" si="144"/>
        <v>9</v>
      </c>
      <c r="M9238" s="82" t="str">
        <f>"Q"&amp;" "&amp;VLOOKUP(pro[[#This Row],[Period]],Mapping!A:B,2,0)</f>
        <v>Q 3</v>
      </c>
      <c r="N9238"/>
    </row>
    <row r="9239" spans="1:14" ht="14.25" x14ac:dyDescent="0.2">
      <c r="A9239" s="42" t="s">
        <v>31</v>
      </c>
      <c r="B9239" s="44" t="s">
        <v>15</v>
      </c>
      <c r="C9239" s="44" t="s">
        <v>57</v>
      </c>
      <c r="D9239" s="43">
        <v>140292.41099999999</v>
      </c>
      <c r="E9239" s="43">
        <v>-11058.326999999999</v>
      </c>
      <c r="F9239" s="45">
        <v>-95100</v>
      </c>
      <c r="G9239" s="45">
        <v>-92610</v>
      </c>
      <c r="H9239" s="45">
        <v>-39680</v>
      </c>
      <c r="I9239" s="55">
        <f>pro[[#This Row],[Admin expenses 3]]+pro[[#This Row],[Admin expenses 2]]+pro[[#This Row],[Admin expenses 1]]+pro[[#This Row],[COGS]]</f>
        <v>-238448.32699999999</v>
      </c>
      <c r="J9239" s="55">
        <f>pro[[#This Row],[Revenue]]+pro[[#This Row],[AdminExp]]</f>
        <v>-98155.915999999997</v>
      </c>
      <c r="K9239" s="83">
        <f>pro[[#This Row],[Profit]]/pro[[#This Row],[Revenue]]</f>
        <v>-0.69965235681921523</v>
      </c>
      <c r="L9239" s="56">
        <f t="shared" si="144"/>
        <v>9</v>
      </c>
      <c r="M9239" s="82" t="str">
        <f>"Q"&amp;" "&amp;VLOOKUP(pro[[#This Row],[Period]],Mapping!A:B,2,0)</f>
        <v>Q 3</v>
      </c>
      <c r="N9239"/>
    </row>
    <row r="9240" spans="1:14" ht="14.25" x14ac:dyDescent="0.2">
      <c r="A9240" s="42" t="s">
        <v>31</v>
      </c>
      <c r="B9240" s="44" t="s">
        <v>15</v>
      </c>
      <c r="C9240" s="44" t="s">
        <v>58</v>
      </c>
      <c r="D9240" s="43">
        <v>214686.33900000001</v>
      </c>
      <c r="E9240" s="43">
        <v>-60449.283999999992</v>
      </c>
      <c r="F9240" s="45">
        <v>-46280</v>
      </c>
      <c r="G9240" s="45">
        <v>-76800</v>
      </c>
      <c r="H9240" s="45">
        <v>-31350</v>
      </c>
      <c r="I9240" s="55">
        <f>pro[[#This Row],[Admin expenses 3]]+pro[[#This Row],[Admin expenses 2]]+pro[[#This Row],[Admin expenses 1]]+pro[[#This Row],[COGS]]</f>
        <v>-214879.28399999999</v>
      </c>
      <c r="J9240" s="55">
        <f>pro[[#This Row],[Revenue]]+pro[[#This Row],[AdminExp]]</f>
        <v>-192.94499999997788</v>
      </c>
      <c r="K9240" s="83">
        <f>pro[[#This Row],[Profit]]/pro[[#This Row],[Revenue]]</f>
        <v>-8.9872975103449818E-4</v>
      </c>
      <c r="L9240" s="56">
        <f t="shared" si="144"/>
        <v>9</v>
      </c>
      <c r="M9240" s="82" t="str">
        <f>"Q"&amp;" "&amp;VLOOKUP(pro[[#This Row],[Period]],Mapping!A:B,2,0)</f>
        <v>Q 3</v>
      </c>
      <c r="N9240"/>
    </row>
    <row r="9241" spans="1:14" ht="14.25" x14ac:dyDescent="0.2">
      <c r="A9241" s="42" t="s">
        <v>31</v>
      </c>
      <c r="B9241" s="44" t="s">
        <v>15</v>
      </c>
      <c r="C9241" s="44" t="s">
        <v>59</v>
      </c>
      <c r="D9241" s="43">
        <v>69685.30799999999</v>
      </c>
      <c r="E9241" s="43">
        <v>-48705.292999999998</v>
      </c>
      <c r="F9241" s="45">
        <v>-24790</v>
      </c>
      <c r="G9241" s="45">
        <v>-91980</v>
      </c>
      <c r="H9241" s="45">
        <v>-104230</v>
      </c>
      <c r="I9241" s="55">
        <f>pro[[#This Row],[Admin expenses 3]]+pro[[#This Row],[Admin expenses 2]]+pro[[#This Row],[Admin expenses 1]]+pro[[#This Row],[COGS]]</f>
        <v>-269705.29300000001</v>
      </c>
      <c r="J9241" s="55">
        <f>pro[[#This Row],[Revenue]]+pro[[#This Row],[AdminExp]]</f>
        <v>-200019.98500000002</v>
      </c>
      <c r="K9241" s="83">
        <f>pro[[#This Row],[Profit]]/pro[[#This Row],[Revenue]]</f>
        <v>-2.8703322226831522</v>
      </c>
      <c r="L9241" s="56">
        <f t="shared" si="144"/>
        <v>9</v>
      </c>
      <c r="M9241" s="82" t="str">
        <f>"Q"&amp;" "&amp;VLOOKUP(pro[[#This Row],[Period]],Mapping!A:B,2,0)</f>
        <v>Q 3</v>
      </c>
      <c r="N9241"/>
    </row>
    <row r="9242" spans="1:14" ht="14.25" x14ac:dyDescent="0.2">
      <c r="A9242" s="42" t="s">
        <v>31</v>
      </c>
      <c r="B9242" s="44" t="s">
        <v>15</v>
      </c>
      <c r="C9242" s="44" t="s">
        <v>57</v>
      </c>
      <c r="D9242" s="43">
        <v>99720.837999999989</v>
      </c>
      <c r="E9242" s="43">
        <v>-7699.2020000000002</v>
      </c>
      <c r="F9242" s="45">
        <v>-20700</v>
      </c>
      <c r="G9242" s="45">
        <v>-72180</v>
      </c>
      <c r="H9242" s="45">
        <v>-106380</v>
      </c>
      <c r="I9242" s="55">
        <f>pro[[#This Row],[Admin expenses 3]]+pro[[#This Row],[Admin expenses 2]]+pro[[#This Row],[Admin expenses 1]]+pro[[#This Row],[COGS]]</f>
        <v>-206959.20199999999</v>
      </c>
      <c r="J9242" s="55">
        <f>pro[[#This Row],[Revenue]]+pro[[#This Row],[AdminExp]]</f>
        <v>-107238.364</v>
      </c>
      <c r="K9242" s="83">
        <f>pro[[#This Row],[Profit]]/pro[[#This Row],[Revenue]]</f>
        <v>-1.0753857082508673</v>
      </c>
      <c r="L9242" s="56">
        <f t="shared" si="144"/>
        <v>9</v>
      </c>
      <c r="M9242" s="82" t="str">
        <f>"Q"&amp;" "&amp;VLOOKUP(pro[[#This Row],[Period]],Mapping!A:B,2,0)</f>
        <v>Q 3</v>
      </c>
      <c r="N9242"/>
    </row>
    <row r="9243" spans="1:14" ht="14.25" x14ac:dyDescent="0.2">
      <c r="A9243" s="42" t="s">
        <v>31</v>
      </c>
      <c r="B9243" s="44" t="s">
        <v>15</v>
      </c>
      <c r="C9243" s="44" t="s">
        <v>57</v>
      </c>
      <c r="D9243" s="43">
        <v>335425.78999999998</v>
      </c>
      <c r="E9243" s="43">
        <v>-147026.50200000001</v>
      </c>
      <c r="F9243" s="45">
        <v>-27450</v>
      </c>
      <c r="G9243" s="45">
        <v>-51070</v>
      </c>
      <c r="H9243" s="45">
        <v>-52410</v>
      </c>
      <c r="I9243" s="55">
        <f>pro[[#This Row],[Admin expenses 3]]+pro[[#This Row],[Admin expenses 2]]+pro[[#This Row],[Admin expenses 1]]+pro[[#This Row],[COGS]]</f>
        <v>-277956.50199999998</v>
      </c>
      <c r="J9243" s="55">
        <f>pro[[#This Row],[Revenue]]+pro[[#This Row],[AdminExp]]</f>
        <v>57469.288</v>
      </c>
      <c r="K9243" s="83">
        <f>pro[[#This Row],[Profit]]/pro[[#This Row],[Revenue]]</f>
        <v>0.1713323474620124</v>
      </c>
      <c r="L9243" s="56">
        <f t="shared" si="144"/>
        <v>9</v>
      </c>
      <c r="M9243" s="82" t="str">
        <f>"Q"&amp;" "&amp;VLOOKUP(pro[[#This Row],[Period]],Mapping!A:B,2,0)</f>
        <v>Q 3</v>
      </c>
      <c r="N9243"/>
    </row>
    <row r="9244" spans="1:14" ht="14.25" x14ac:dyDescent="0.2">
      <c r="A9244" s="42" t="s">
        <v>31</v>
      </c>
      <c r="B9244" s="44" t="s">
        <v>15</v>
      </c>
      <c r="C9244" s="44" t="s">
        <v>57</v>
      </c>
      <c r="D9244" s="43">
        <v>66084.55</v>
      </c>
      <c r="E9244" s="43">
        <v>-10821.72</v>
      </c>
      <c r="F9244" s="45">
        <v>-77020</v>
      </c>
      <c r="G9244" s="45">
        <v>-79890</v>
      </c>
      <c r="H9244" s="45">
        <v>-39890</v>
      </c>
      <c r="I9244" s="55">
        <f>pro[[#This Row],[Admin expenses 3]]+pro[[#This Row],[Admin expenses 2]]+pro[[#This Row],[Admin expenses 1]]+pro[[#This Row],[COGS]]</f>
        <v>-207621.72</v>
      </c>
      <c r="J9244" s="55">
        <f>pro[[#This Row],[Revenue]]+pro[[#This Row],[AdminExp]]</f>
        <v>-141537.16999999998</v>
      </c>
      <c r="K9244" s="83">
        <f>pro[[#This Row],[Profit]]/pro[[#This Row],[Revenue]]</f>
        <v>-2.1417588528634903</v>
      </c>
      <c r="L9244" s="56">
        <f t="shared" si="144"/>
        <v>9</v>
      </c>
      <c r="M9244" s="82" t="str">
        <f>"Q"&amp;" "&amp;VLOOKUP(pro[[#This Row],[Period]],Mapping!A:B,2,0)</f>
        <v>Q 3</v>
      </c>
      <c r="N9244"/>
    </row>
    <row r="9245" spans="1:14" ht="14.25" x14ac:dyDescent="0.2">
      <c r="A9245" s="42" t="s">
        <v>31</v>
      </c>
      <c r="B9245" s="44" t="s">
        <v>15</v>
      </c>
      <c r="C9245" s="44" t="s">
        <v>57</v>
      </c>
      <c r="D9245" s="43">
        <v>27407.009000000002</v>
      </c>
      <c r="E9245" s="43">
        <v>-12183.157000000001</v>
      </c>
      <c r="F9245" s="45">
        <v>-78570</v>
      </c>
      <c r="G9245" s="45">
        <v>-14040</v>
      </c>
      <c r="H9245" s="45">
        <v>-44250</v>
      </c>
      <c r="I9245" s="55">
        <f>pro[[#This Row],[Admin expenses 3]]+pro[[#This Row],[Admin expenses 2]]+pro[[#This Row],[Admin expenses 1]]+pro[[#This Row],[COGS]]</f>
        <v>-149043.15700000001</v>
      </c>
      <c r="J9245" s="55">
        <f>pro[[#This Row],[Revenue]]+pro[[#This Row],[AdminExp]]</f>
        <v>-121636.148</v>
      </c>
      <c r="K9245" s="83">
        <f>pro[[#This Row],[Profit]]/pro[[#This Row],[Revenue]]</f>
        <v>-4.4381401852350981</v>
      </c>
      <c r="L9245" s="56">
        <f t="shared" si="144"/>
        <v>9</v>
      </c>
      <c r="M9245" s="82" t="str">
        <f>"Q"&amp;" "&amp;VLOOKUP(pro[[#This Row],[Period]],Mapping!A:B,2,0)</f>
        <v>Q 3</v>
      </c>
      <c r="N9245"/>
    </row>
    <row r="9246" spans="1:14" ht="14.25" x14ac:dyDescent="0.2">
      <c r="A9246" s="42" t="s">
        <v>31</v>
      </c>
      <c r="B9246" s="44" t="s">
        <v>15</v>
      </c>
      <c r="C9246" s="44" t="s">
        <v>57</v>
      </c>
      <c r="D9246" s="43">
        <v>64796.27</v>
      </c>
      <c r="E9246" s="43">
        <v>-52515.812999999995</v>
      </c>
      <c r="F9246" s="45">
        <v>-30020</v>
      </c>
      <c r="G9246" s="45">
        <v>-13900</v>
      </c>
      <c r="H9246" s="45">
        <v>-29770</v>
      </c>
      <c r="I9246" s="55">
        <f>pro[[#This Row],[Admin expenses 3]]+pro[[#This Row],[Admin expenses 2]]+pro[[#This Row],[Admin expenses 1]]+pro[[#This Row],[COGS]]</f>
        <v>-126205.81299999999</v>
      </c>
      <c r="J9246" s="55">
        <f>pro[[#This Row],[Revenue]]+pro[[#This Row],[AdminExp]]</f>
        <v>-61409.542999999998</v>
      </c>
      <c r="K9246" s="83">
        <f>pro[[#This Row],[Profit]]/pro[[#This Row],[Revenue]]</f>
        <v>-0.94773268584750325</v>
      </c>
      <c r="L9246" s="56">
        <f t="shared" si="144"/>
        <v>9</v>
      </c>
      <c r="M9246" s="82" t="str">
        <f>"Q"&amp;" "&amp;VLOOKUP(pro[[#This Row],[Period]],Mapping!A:B,2,0)</f>
        <v>Q 3</v>
      </c>
      <c r="N9246"/>
    </row>
    <row r="9247" spans="1:14" ht="14.25" x14ac:dyDescent="0.2">
      <c r="A9247" s="42" t="s">
        <v>31</v>
      </c>
      <c r="B9247" s="44" t="s">
        <v>15</v>
      </c>
      <c r="C9247" s="44" t="s">
        <v>58</v>
      </c>
      <c r="D9247" s="43">
        <v>88998.972999999998</v>
      </c>
      <c r="E9247" s="43">
        <v>-50068.843999999997</v>
      </c>
      <c r="F9247" s="45">
        <v>-88190</v>
      </c>
      <c r="G9247" s="45">
        <v>-96110</v>
      </c>
      <c r="H9247" s="45">
        <v>-13690</v>
      </c>
      <c r="I9247" s="55">
        <f>pro[[#This Row],[Admin expenses 3]]+pro[[#This Row],[Admin expenses 2]]+pro[[#This Row],[Admin expenses 1]]+pro[[#This Row],[COGS]]</f>
        <v>-248058.84399999998</v>
      </c>
      <c r="J9247" s="55">
        <f>pro[[#This Row],[Revenue]]+pro[[#This Row],[AdminExp]]</f>
        <v>-159059.87099999998</v>
      </c>
      <c r="K9247" s="83">
        <f>pro[[#This Row],[Profit]]/pro[[#This Row],[Revenue]]</f>
        <v>-1.7872101849984268</v>
      </c>
      <c r="L9247" s="56">
        <f t="shared" si="144"/>
        <v>9</v>
      </c>
      <c r="M9247" s="82" t="str">
        <f>"Q"&amp;" "&amp;VLOOKUP(pro[[#This Row],[Period]],Mapping!A:B,2,0)</f>
        <v>Q 3</v>
      </c>
      <c r="N9247"/>
    </row>
    <row r="9248" spans="1:14" ht="14.25" x14ac:dyDescent="0.2">
      <c r="A9248" s="42" t="s">
        <v>31</v>
      </c>
      <c r="B9248" s="44" t="s">
        <v>15</v>
      </c>
      <c r="C9248" s="44" t="s">
        <v>59</v>
      </c>
      <c r="D9248" s="43">
        <v>46581.87799999999</v>
      </c>
      <c r="E9248" s="43">
        <v>-28964.137999999995</v>
      </c>
      <c r="F9248" s="45">
        <v>-62510</v>
      </c>
      <c r="G9248" s="45">
        <v>-107870</v>
      </c>
      <c r="H9248" s="45">
        <v>-85870</v>
      </c>
      <c r="I9248" s="55">
        <f>pro[[#This Row],[Admin expenses 3]]+pro[[#This Row],[Admin expenses 2]]+pro[[#This Row],[Admin expenses 1]]+pro[[#This Row],[COGS]]</f>
        <v>-285214.13799999998</v>
      </c>
      <c r="J9248" s="55">
        <f>pro[[#This Row],[Revenue]]+pro[[#This Row],[AdminExp]]</f>
        <v>-238632.25999999998</v>
      </c>
      <c r="K9248" s="83">
        <f>pro[[#This Row],[Profit]]/pro[[#This Row],[Revenue]]</f>
        <v>-5.1228561459029205</v>
      </c>
      <c r="L9248" s="56">
        <f t="shared" si="144"/>
        <v>9</v>
      </c>
      <c r="M9248" s="82" t="str">
        <f>"Q"&amp;" "&amp;VLOOKUP(pro[[#This Row],[Period]],Mapping!A:B,2,0)</f>
        <v>Q 3</v>
      </c>
      <c r="N9248"/>
    </row>
    <row r="9249" spans="1:14" ht="14.25" x14ac:dyDescent="0.2">
      <c r="A9249" s="42" t="s">
        <v>31</v>
      </c>
      <c r="B9249" s="44" t="s">
        <v>15</v>
      </c>
      <c r="C9249" s="44" t="s">
        <v>57</v>
      </c>
      <c r="D9249" s="43">
        <v>10491.712</v>
      </c>
      <c r="E9249" s="43">
        <v>-4269.2299999999996</v>
      </c>
      <c r="F9249" s="45">
        <v>-71460</v>
      </c>
      <c r="G9249" s="45">
        <v>-44850</v>
      </c>
      <c r="H9249" s="45">
        <v>-92870</v>
      </c>
      <c r="I9249" s="55">
        <f>pro[[#This Row],[Admin expenses 3]]+pro[[#This Row],[Admin expenses 2]]+pro[[#This Row],[Admin expenses 1]]+pro[[#This Row],[COGS]]</f>
        <v>-213449.23</v>
      </c>
      <c r="J9249" s="55">
        <f>pro[[#This Row],[Revenue]]+pro[[#This Row],[AdminExp]]</f>
        <v>-202957.51800000001</v>
      </c>
      <c r="K9249" s="83">
        <f>pro[[#This Row],[Profit]]/pro[[#This Row],[Revenue]]</f>
        <v>-19.344556732018571</v>
      </c>
      <c r="L9249" s="56">
        <f t="shared" si="144"/>
        <v>9</v>
      </c>
      <c r="M9249" s="82" t="str">
        <f>"Q"&amp;" "&amp;VLOOKUP(pro[[#This Row],[Period]],Mapping!A:B,2,0)</f>
        <v>Q 3</v>
      </c>
      <c r="N9249"/>
    </row>
    <row r="9250" spans="1:14" ht="14.25" x14ac:dyDescent="0.2">
      <c r="A9250" s="42" t="s">
        <v>31</v>
      </c>
      <c r="B9250" s="44" t="s">
        <v>15</v>
      </c>
      <c r="C9250" s="44" t="s">
        <v>57</v>
      </c>
      <c r="D9250" s="43">
        <v>123814.10999999999</v>
      </c>
      <c r="E9250" s="43">
        <v>-149259.18</v>
      </c>
      <c r="F9250" s="45">
        <v>-40200</v>
      </c>
      <c r="G9250" s="45">
        <v>-87690</v>
      </c>
      <c r="H9250" s="45">
        <v>-98910</v>
      </c>
      <c r="I9250" s="55">
        <f>pro[[#This Row],[Admin expenses 3]]+pro[[#This Row],[Admin expenses 2]]+pro[[#This Row],[Admin expenses 1]]+pro[[#This Row],[COGS]]</f>
        <v>-376059.18</v>
      </c>
      <c r="J9250" s="55">
        <f>pro[[#This Row],[Revenue]]+pro[[#This Row],[AdminExp]]</f>
        <v>-252245.07</v>
      </c>
      <c r="K9250" s="83">
        <f>pro[[#This Row],[Profit]]/pro[[#This Row],[Revenue]]</f>
        <v>-2.0372885610533404</v>
      </c>
      <c r="L9250" s="56">
        <f t="shared" si="144"/>
        <v>9</v>
      </c>
      <c r="M9250" s="82" t="str">
        <f>"Q"&amp;" "&amp;VLOOKUP(pro[[#This Row],[Period]],Mapping!A:B,2,0)</f>
        <v>Q 3</v>
      </c>
      <c r="N9250"/>
    </row>
    <row r="9251" spans="1:14" ht="14.25" x14ac:dyDescent="0.2">
      <c r="A9251" s="42" t="s">
        <v>31</v>
      </c>
      <c r="B9251" s="44" t="s">
        <v>15</v>
      </c>
      <c r="C9251" s="44" t="s">
        <v>57</v>
      </c>
      <c r="D9251" s="43">
        <v>125643.26599999999</v>
      </c>
      <c r="E9251" s="43">
        <v>-146529.908</v>
      </c>
      <c r="F9251" s="45">
        <v>-85740</v>
      </c>
      <c r="G9251" s="45">
        <v>-49040</v>
      </c>
      <c r="H9251" s="45">
        <v>-20800</v>
      </c>
      <c r="I9251" s="55">
        <f>pro[[#This Row],[Admin expenses 3]]+pro[[#This Row],[Admin expenses 2]]+pro[[#This Row],[Admin expenses 1]]+pro[[#This Row],[COGS]]</f>
        <v>-302109.908</v>
      </c>
      <c r="J9251" s="55">
        <f>pro[[#This Row],[Revenue]]+pro[[#This Row],[AdminExp]]</f>
        <v>-176466.64199999999</v>
      </c>
      <c r="K9251" s="83">
        <f>pro[[#This Row],[Profit]]/pro[[#This Row],[Revenue]]</f>
        <v>-1.404505371581156</v>
      </c>
      <c r="L9251" s="56">
        <f t="shared" si="144"/>
        <v>9</v>
      </c>
      <c r="M9251" s="82" t="str">
        <f>"Q"&amp;" "&amp;VLOOKUP(pro[[#This Row],[Period]],Mapping!A:B,2,0)</f>
        <v>Q 3</v>
      </c>
      <c r="N9251"/>
    </row>
    <row r="9252" spans="1:14" ht="14.25" x14ac:dyDescent="0.2">
      <c r="A9252" s="42" t="s">
        <v>31</v>
      </c>
      <c r="B9252" s="44" t="s">
        <v>15</v>
      </c>
      <c r="C9252" s="44" t="s">
        <v>58</v>
      </c>
      <c r="D9252" s="43">
        <v>68684.237999999998</v>
      </c>
      <c r="E9252" s="43">
        <v>-39498.920999999995</v>
      </c>
      <c r="F9252" s="45">
        <v>-33580</v>
      </c>
      <c r="G9252" s="45">
        <v>-37780</v>
      </c>
      <c r="H9252" s="45">
        <v>-73070</v>
      </c>
      <c r="I9252" s="55">
        <f>pro[[#This Row],[Admin expenses 3]]+pro[[#This Row],[Admin expenses 2]]+pro[[#This Row],[Admin expenses 1]]+pro[[#This Row],[COGS]]</f>
        <v>-183928.921</v>
      </c>
      <c r="J9252" s="55">
        <f>pro[[#This Row],[Revenue]]+pro[[#This Row],[AdminExp]]</f>
        <v>-115244.683</v>
      </c>
      <c r="K9252" s="83">
        <f>pro[[#This Row],[Profit]]/pro[[#This Row],[Revenue]]</f>
        <v>-1.6778912652419615</v>
      </c>
      <c r="L9252" s="56">
        <f t="shared" si="144"/>
        <v>9</v>
      </c>
      <c r="M9252" s="82" t="str">
        <f>"Q"&amp;" "&amp;VLOOKUP(pro[[#This Row],[Period]],Mapping!A:B,2,0)</f>
        <v>Q 3</v>
      </c>
      <c r="N9252"/>
    </row>
    <row r="9253" spans="1:14" ht="14.25" x14ac:dyDescent="0.2">
      <c r="A9253" s="42" t="s">
        <v>31</v>
      </c>
      <c r="B9253" s="44" t="s">
        <v>15</v>
      </c>
      <c r="C9253" s="44" t="s">
        <v>59</v>
      </c>
      <c r="D9253" s="43">
        <v>31274.571999999996</v>
      </c>
      <c r="E9253" s="43">
        <v>-2601.0459999999998</v>
      </c>
      <c r="F9253" s="45">
        <v>-68970</v>
      </c>
      <c r="G9253" s="45">
        <v>-63410</v>
      </c>
      <c r="H9253" s="45">
        <v>-87860</v>
      </c>
      <c r="I9253" s="55">
        <f>pro[[#This Row],[Admin expenses 3]]+pro[[#This Row],[Admin expenses 2]]+pro[[#This Row],[Admin expenses 1]]+pro[[#This Row],[COGS]]</f>
        <v>-222841.046</v>
      </c>
      <c r="J9253" s="55">
        <f>pro[[#This Row],[Revenue]]+pro[[#This Row],[AdminExp]]</f>
        <v>-191566.47400000002</v>
      </c>
      <c r="K9253" s="83">
        <f>pro[[#This Row],[Profit]]/pro[[#This Row],[Revenue]]</f>
        <v>-6.1253108116075907</v>
      </c>
      <c r="L9253" s="56">
        <f t="shared" si="144"/>
        <v>9</v>
      </c>
      <c r="M9253" s="82" t="str">
        <f>"Q"&amp;" "&amp;VLOOKUP(pro[[#This Row],[Period]],Mapping!A:B,2,0)</f>
        <v>Q 3</v>
      </c>
      <c r="N9253"/>
    </row>
    <row r="9254" spans="1:14" ht="14.25" x14ac:dyDescent="0.2">
      <c r="A9254" s="42" t="s">
        <v>31</v>
      </c>
      <c r="B9254" s="44" t="s">
        <v>15</v>
      </c>
      <c r="C9254" s="44" t="s">
        <v>57</v>
      </c>
      <c r="D9254" s="43">
        <v>21072.757999999998</v>
      </c>
      <c r="E9254" s="43">
        <v>-14662.619999999997</v>
      </c>
      <c r="F9254" s="45">
        <v>-99320</v>
      </c>
      <c r="G9254" s="45">
        <v>-105500</v>
      </c>
      <c r="H9254" s="45">
        <v>-24590</v>
      </c>
      <c r="I9254" s="55">
        <f>pro[[#This Row],[Admin expenses 3]]+pro[[#This Row],[Admin expenses 2]]+pro[[#This Row],[Admin expenses 1]]+pro[[#This Row],[COGS]]</f>
        <v>-244072.62</v>
      </c>
      <c r="J9254" s="55">
        <f>pro[[#This Row],[Revenue]]+pro[[#This Row],[AdminExp]]</f>
        <v>-222999.86199999999</v>
      </c>
      <c r="K9254" s="83">
        <f>pro[[#This Row],[Profit]]/pro[[#This Row],[Revenue]]</f>
        <v>-10.582376640020259</v>
      </c>
      <c r="L9254" s="56">
        <f t="shared" si="144"/>
        <v>9</v>
      </c>
      <c r="M9254" s="82" t="str">
        <f>"Q"&amp;" "&amp;VLOOKUP(pro[[#This Row],[Period]],Mapping!A:B,2,0)</f>
        <v>Q 3</v>
      </c>
      <c r="N9254"/>
    </row>
    <row r="9255" spans="1:14" ht="14.25" x14ac:dyDescent="0.2">
      <c r="A9255" s="42" t="s">
        <v>31</v>
      </c>
      <c r="B9255" s="44" t="s">
        <v>15</v>
      </c>
      <c r="C9255" s="44" t="s">
        <v>57</v>
      </c>
      <c r="D9255" s="43">
        <v>81777.569999999992</v>
      </c>
      <c r="E9255" s="43">
        <v>-43732.653999999995</v>
      </c>
      <c r="F9255" s="45">
        <v>-86660</v>
      </c>
      <c r="G9255" s="45">
        <v>-53220</v>
      </c>
      <c r="H9255" s="45">
        <v>-61530</v>
      </c>
      <c r="I9255" s="55">
        <f>pro[[#This Row],[Admin expenses 3]]+pro[[#This Row],[Admin expenses 2]]+pro[[#This Row],[Admin expenses 1]]+pro[[#This Row],[COGS]]</f>
        <v>-245142.65399999998</v>
      </c>
      <c r="J9255" s="55">
        <f>pro[[#This Row],[Revenue]]+pro[[#This Row],[AdminExp]]</f>
        <v>-163365.08399999997</v>
      </c>
      <c r="K9255" s="83">
        <f>pro[[#This Row],[Profit]]/pro[[#This Row],[Revenue]]</f>
        <v>-1.9976759397472925</v>
      </c>
      <c r="L9255" s="56">
        <f t="shared" si="144"/>
        <v>9</v>
      </c>
      <c r="M9255" s="82" t="str">
        <f>"Q"&amp;" "&amp;VLOOKUP(pro[[#This Row],[Period]],Mapping!A:B,2,0)</f>
        <v>Q 3</v>
      </c>
      <c r="N9255"/>
    </row>
    <row r="9256" spans="1:14" ht="14.25" x14ac:dyDescent="0.2">
      <c r="A9256" s="42" t="s">
        <v>31</v>
      </c>
      <c r="B9256" s="44" t="s">
        <v>15</v>
      </c>
      <c r="C9256" s="44" t="s">
        <v>58</v>
      </c>
      <c r="D9256" s="43">
        <v>621497.84199999995</v>
      </c>
      <c r="E9256" s="43">
        <v>-328865.15899999999</v>
      </c>
      <c r="F9256" s="45">
        <v>-75240</v>
      </c>
      <c r="G9256" s="45">
        <v>-38720</v>
      </c>
      <c r="H9256" s="45">
        <v>-46260</v>
      </c>
      <c r="I9256" s="55">
        <f>pro[[#This Row],[Admin expenses 3]]+pro[[#This Row],[Admin expenses 2]]+pro[[#This Row],[Admin expenses 1]]+pro[[#This Row],[COGS]]</f>
        <v>-489085.15899999999</v>
      </c>
      <c r="J9256" s="55">
        <f>pro[[#This Row],[Revenue]]+pro[[#This Row],[AdminExp]]</f>
        <v>132412.68299999996</v>
      </c>
      <c r="K9256" s="83">
        <f>pro[[#This Row],[Profit]]/pro[[#This Row],[Revenue]]</f>
        <v>0.21305413157009798</v>
      </c>
      <c r="L9256" s="56">
        <f t="shared" si="144"/>
        <v>9</v>
      </c>
      <c r="M9256" s="82" t="str">
        <f>"Q"&amp;" "&amp;VLOOKUP(pro[[#This Row],[Period]],Mapping!A:B,2,0)</f>
        <v>Q 3</v>
      </c>
      <c r="N9256"/>
    </row>
    <row r="9257" spans="1:14" ht="14.25" x14ac:dyDescent="0.2">
      <c r="A9257" s="42" t="s">
        <v>31</v>
      </c>
      <c r="B9257" s="44" t="s">
        <v>15</v>
      </c>
      <c r="C9257" s="44" t="s">
        <v>59</v>
      </c>
      <c r="D9257" s="43">
        <v>19227.256999999998</v>
      </c>
      <c r="E9257" s="43">
        <v>-11982.187</v>
      </c>
      <c r="F9257" s="45">
        <v>-72130</v>
      </c>
      <c r="G9257" s="45">
        <v>-57920</v>
      </c>
      <c r="H9257" s="45">
        <v>-45480</v>
      </c>
      <c r="I9257" s="55">
        <f>pro[[#This Row],[Admin expenses 3]]+pro[[#This Row],[Admin expenses 2]]+pro[[#This Row],[Admin expenses 1]]+pro[[#This Row],[COGS]]</f>
        <v>-187512.18700000001</v>
      </c>
      <c r="J9257" s="55">
        <f>pro[[#This Row],[Revenue]]+pro[[#This Row],[AdminExp]]</f>
        <v>-168284.93</v>
      </c>
      <c r="K9257" s="83">
        <f>pro[[#This Row],[Profit]]/pro[[#This Row],[Revenue]]</f>
        <v>-8.7524148660414749</v>
      </c>
      <c r="L9257" s="56">
        <f t="shared" si="144"/>
        <v>9</v>
      </c>
      <c r="M9257" s="82" t="str">
        <f>"Q"&amp;" "&amp;VLOOKUP(pro[[#This Row],[Period]],Mapping!A:B,2,0)</f>
        <v>Q 3</v>
      </c>
      <c r="N9257"/>
    </row>
    <row r="9258" spans="1:14" ht="14.25" x14ac:dyDescent="0.2">
      <c r="A9258" s="42" t="s">
        <v>31</v>
      </c>
      <c r="B9258" s="44" t="s">
        <v>15</v>
      </c>
      <c r="C9258" s="44" t="s">
        <v>57</v>
      </c>
      <c r="D9258" s="43">
        <v>110446.25199999998</v>
      </c>
      <c r="E9258" s="43">
        <v>-48201.726999999999</v>
      </c>
      <c r="F9258" s="45">
        <v>-71970</v>
      </c>
      <c r="G9258" s="45">
        <v>-21030</v>
      </c>
      <c r="H9258" s="45">
        <v>-38070</v>
      </c>
      <c r="I9258" s="55">
        <f>pro[[#This Row],[Admin expenses 3]]+pro[[#This Row],[Admin expenses 2]]+pro[[#This Row],[Admin expenses 1]]+pro[[#This Row],[COGS]]</f>
        <v>-179271.72700000001</v>
      </c>
      <c r="J9258" s="55">
        <f>pro[[#This Row],[Revenue]]+pro[[#This Row],[AdminExp]]</f>
        <v>-68825.475000000035</v>
      </c>
      <c r="K9258" s="83">
        <f>pro[[#This Row],[Profit]]/pro[[#This Row],[Revenue]]</f>
        <v>-0.62315808598013855</v>
      </c>
      <c r="L9258" s="56">
        <f t="shared" si="144"/>
        <v>9</v>
      </c>
      <c r="M9258" s="82" t="str">
        <f>"Q"&amp;" "&amp;VLOOKUP(pro[[#This Row],[Period]],Mapping!A:B,2,0)</f>
        <v>Q 3</v>
      </c>
      <c r="N9258"/>
    </row>
    <row r="9259" spans="1:14" ht="14.25" x14ac:dyDescent="0.2">
      <c r="A9259" s="42" t="s">
        <v>31</v>
      </c>
      <c r="B9259" s="44" t="s">
        <v>15</v>
      </c>
      <c r="C9259" s="44" t="s">
        <v>57</v>
      </c>
      <c r="D9259" s="43">
        <v>2587017.9299999997</v>
      </c>
      <c r="E9259" s="43">
        <v>-825590.98999999987</v>
      </c>
      <c r="F9259" s="45">
        <v>-18200</v>
      </c>
      <c r="G9259" s="45">
        <v>-32070</v>
      </c>
      <c r="H9259" s="45">
        <v>-12630</v>
      </c>
      <c r="I9259" s="55">
        <f>pro[[#This Row],[Admin expenses 3]]+pro[[#This Row],[Admin expenses 2]]+pro[[#This Row],[Admin expenses 1]]+pro[[#This Row],[COGS]]</f>
        <v>-888490.98999999987</v>
      </c>
      <c r="J9259" s="55">
        <f>pro[[#This Row],[Revenue]]+pro[[#This Row],[AdminExp]]</f>
        <v>1698526.94</v>
      </c>
      <c r="K9259" s="83">
        <f>pro[[#This Row],[Profit]]/pro[[#This Row],[Revenue]]</f>
        <v>0.65655785385298826</v>
      </c>
      <c r="L9259" s="56">
        <f t="shared" si="144"/>
        <v>9</v>
      </c>
      <c r="M9259" s="82" t="str">
        <f>"Q"&amp;" "&amp;VLOOKUP(pro[[#This Row],[Period]],Mapping!A:B,2,0)</f>
        <v>Q 3</v>
      </c>
      <c r="N9259"/>
    </row>
    <row r="9260" spans="1:14" ht="14.25" x14ac:dyDescent="0.2">
      <c r="A9260" s="42" t="s">
        <v>31</v>
      </c>
      <c r="B9260" s="44" t="s">
        <v>15</v>
      </c>
      <c r="C9260" s="44" t="s">
        <v>57</v>
      </c>
      <c r="D9260" s="43">
        <v>476903.95899999997</v>
      </c>
      <c r="E9260" s="43">
        <v>-217349.52399999995</v>
      </c>
      <c r="F9260" s="45">
        <v>-18570</v>
      </c>
      <c r="G9260" s="45">
        <v>-15380</v>
      </c>
      <c r="H9260" s="45">
        <v>-80170</v>
      </c>
      <c r="I9260" s="55">
        <f>pro[[#This Row],[Admin expenses 3]]+pro[[#This Row],[Admin expenses 2]]+pro[[#This Row],[Admin expenses 1]]+pro[[#This Row],[COGS]]</f>
        <v>-331469.52399999998</v>
      </c>
      <c r="J9260" s="55">
        <f>pro[[#This Row],[Revenue]]+pro[[#This Row],[AdminExp]]</f>
        <v>145434.435</v>
      </c>
      <c r="K9260" s="83">
        <f>pro[[#This Row],[Profit]]/pro[[#This Row],[Revenue]]</f>
        <v>0.30495539459340071</v>
      </c>
      <c r="L9260" s="56">
        <f t="shared" si="144"/>
        <v>9</v>
      </c>
      <c r="M9260" s="82" t="str">
        <f>"Q"&amp;" "&amp;VLOOKUP(pro[[#This Row],[Period]],Mapping!A:B,2,0)</f>
        <v>Q 3</v>
      </c>
      <c r="N9260"/>
    </row>
    <row r="9261" spans="1:14" ht="14.25" x14ac:dyDescent="0.2">
      <c r="A9261" s="42" t="s">
        <v>31</v>
      </c>
      <c r="B9261" s="44" t="s">
        <v>15</v>
      </c>
      <c r="C9261" s="44" t="s">
        <v>58</v>
      </c>
      <c r="D9261" s="43">
        <v>479979.21299999993</v>
      </c>
      <c r="E9261" s="43">
        <v>-221430.23700000002</v>
      </c>
      <c r="F9261" s="45">
        <v>-71530</v>
      </c>
      <c r="G9261" s="45">
        <v>-52550</v>
      </c>
      <c r="H9261" s="45">
        <v>-77020</v>
      </c>
      <c r="I9261" s="55">
        <f>pro[[#This Row],[Admin expenses 3]]+pro[[#This Row],[Admin expenses 2]]+pro[[#This Row],[Admin expenses 1]]+pro[[#This Row],[COGS]]</f>
        <v>-422530.23700000002</v>
      </c>
      <c r="J9261" s="55">
        <f>pro[[#This Row],[Revenue]]+pro[[#This Row],[AdminExp]]</f>
        <v>57448.975999999908</v>
      </c>
      <c r="K9261" s="83">
        <f>pro[[#This Row],[Profit]]/pro[[#This Row],[Revenue]]</f>
        <v>0.1196905500155481</v>
      </c>
      <c r="L9261" s="56">
        <f t="shared" si="144"/>
        <v>9</v>
      </c>
      <c r="M9261" s="82" t="str">
        <f>"Q"&amp;" "&amp;VLOOKUP(pro[[#This Row],[Period]],Mapping!A:B,2,0)</f>
        <v>Q 3</v>
      </c>
      <c r="N9261"/>
    </row>
    <row r="9262" spans="1:14" ht="14.25" x14ac:dyDescent="0.2">
      <c r="A9262" s="42" t="s">
        <v>31</v>
      </c>
      <c r="B9262" s="44" t="s">
        <v>15</v>
      </c>
      <c r="C9262" s="44" t="s">
        <v>59</v>
      </c>
      <c r="D9262" s="43">
        <v>43162.048999999999</v>
      </c>
      <c r="E9262" s="43">
        <v>-39480.314999999995</v>
      </c>
      <c r="F9262" s="45">
        <v>-25570</v>
      </c>
      <c r="G9262" s="45">
        <v>-87680</v>
      </c>
      <c r="H9262" s="45">
        <v>-29860</v>
      </c>
      <c r="I9262" s="55">
        <f>pro[[#This Row],[Admin expenses 3]]+pro[[#This Row],[Admin expenses 2]]+pro[[#This Row],[Admin expenses 1]]+pro[[#This Row],[COGS]]</f>
        <v>-182590.315</v>
      </c>
      <c r="J9262" s="55">
        <f>pro[[#This Row],[Revenue]]+pro[[#This Row],[AdminExp]]</f>
        <v>-139428.266</v>
      </c>
      <c r="K9262" s="83">
        <f>pro[[#This Row],[Profit]]/pro[[#This Row],[Revenue]]</f>
        <v>-3.2303439996558088</v>
      </c>
      <c r="L9262" s="56">
        <f t="shared" si="144"/>
        <v>9</v>
      </c>
      <c r="M9262" s="82" t="str">
        <f>"Q"&amp;" "&amp;VLOOKUP(pro[[#This Row],[Period]],Mapping!A:B,2,0)</f>
        <v>Q 3</v>
      </c>
      <c r="N9262"/>
    </row>
    <row r="9263" spans="1:14" ht="14.25" x14ac:dyDescent="0.2">
      <c r="A9263" s="42" t="s">
        <v>31</v>
      </c>
      <c r="B9263" s="44" t="s">
        <v>15</v>
      </c>
      <c r="C9263" s="44" t="s">
        <v>60</v>
      </c>
      <c r="D9263" s="43">
        <v>0</v>
      </c>
      <c r="E9263" s="43">
        <v>251196.071</v>
      </c>
      <c r="F9263" s="45">
        <v>-80170</v>
      </c>
      <c r="G9263" s="45">
        <v>-90810</v>
      </c>
      <c r="H9263" s="45">
        <v>-61110</v>
      </c>
      <c r="I9263" s="55">
        <f>pro[[#This Row],[Admin expenses 3]]+pro[[#This Row],[Admin expenses 2]]+pro[[#This Row],[Admin expenses 1]]+pro[[#This Row],[COGS]]</f>
        <v>19106.070999999996</v>
      </c>
      <c r="J9263" s="55">
        <f>pro[[#This Row],[Revenue]]+pro[[#This Row],[AdminExp]]</f>
        <v>19106.070999999996</v>
      </c>
      <c r="K9263" s="83" t="e">
        <f>pro[[#This Row],[Profit]]/pro[[#This Row],[Revenue]]</f>
        <v>#DIV/0!</v>
      </c>
      <c r="L9263" s="56">
        <f t="shared" si="144"/>
        <v>9</v>
      </c>
      <c r="M9263" s="82" t="str">
        <f>"Q"&amp;" "&amp;VLOOKUP(pro[[#This Row],[Period]],Mapping!A:B,2,0)</f>
        <v>Q 3</v>
      </c>
      <c r="N9263"/>
    </row>
    <row r="9264" spans="1:14" ht="14.25" x14ac:dyDescent="0.2">
      <c r="A9264" s="42" t="s">
        <v>31</v>
      </c>
      <c r="B9264" s="44" t="s">
        <v>15</v>
      </c>
      <c r="C9264" s="44" t="s">
        <v>57</v>
      </c>
      <c r="D9264" s="43">
        <v>0</v>
      </c>
      <c r="E9264" s="43">
        <v>171034.10799999998</v>
      </c>
      <c r="F9264" s="45">
        <v>-80130</v>
      </c>
      <c r="G9264" s="45">
        <v>-32330</v>
      </c>
      <c r="H9264" s="45">
        <v>-51480</v>
      </c>
      <c r="I9264" s="55">
        <f>pro[[#This Row],[Admin expenses 3]]+pro[[#This Row],[Admin expenses 2]]+pro[[#This Row],[Admin expenses 1]]+pro[[#This Row],[COGS]]</f>
        <v>7094.1079999999783</v>
      </c>
      <c r="J9264" s="55">
        <f>pro[[#This Row],[Revenue]]+pro[[#This Row],[AdminExp]]</f>
        <v>7094.1079999999783</v>
      </c>
      <c r="K9264" s="83" t="e">
        <f>pro[[#This Row],[Profit]]/pro[[#This Row],[Revenue]]</f>
        <v>#DIV/0!</v>
      </c>
      <c r="L9264" s="56">
        <f t="shared" si="144"/>
        <v>9</v>
      </c>
      <c r="M9264" s="82" t="str">
        <f>"Q"&amp;" "&amp;VLOOKUP(pro[[#This Row],[Period]],Mapping!A:B,2,0)</f>
        <v>Q 3</v>
      </c>
      <c r="N9264"/>
    </row>
    <row r="9265" spans="1:14" ht="14.25" x14ac:dyDescent="0.2">
      <c r="A9265" s="42" t="s">
        <v>31</v>
      </c>
      <c r="B9265" s="44" t="s">
        <v>15</v>
      </c>
      <c r="C9265" s="44" t="s">
        <v>58</v>
      </c>
      <c r="D9265" s="43">
        <v>64095.926999999996</v>
      </c>
      <c r="E9265" s="43">
        <v>-20404.034</v>
      </c>
      <c r="F9265" s="45">
        <v>-77760</v>
      </c>
      <c r="G9265" s="45">
        <v>-75470</v>
      </c>
      <c r="H9265" s="45">
        <v>-56040</v>
      </c>
      <c r="I9265" s="55">
        <f>pro[[#This Row],[Admin expenses 3]]+pro[[#This Row],[Admin expenses 2]]+pro[[#This Row],[Admin expenses 1]]+pro[[#This Row],[COGS]]</f>
        <v>-229674.03399999999</v>
      </c>
      <c r="J9265" s="55">
        <f>pro[[#This Row],[Revenue]]+pro[[#This Row],[AdminExp]]</f>
        <v>-165578.10699999999</v>
      </c>
      <c r="K9265" s="83">
        <f>pro[[#This Row],[Profit]]/pro[[#This Row],[Revenue]]</f>
        <v>-2.5832859395262355</v>
      </c>
      <c r="L9265" s="56">
        <f t="shared" si="144"/>
        <v>9</v>
      </c>
      <c r="M9265" s="82" t="str">
        <f>"Q"&amp;" "&amp;VLOOKUP(pro[[#This Row],[Period]],Mapping!A:B,2,0)</f>
        <v>Q 3</v>
      </c>
      <c r="N9265"/>
    </row>
    <row r="9266" spans="1:14" ht="14.25" x14ac:dyDescent="0.2">
      <c r="A9266" s="42" t="s">
        <v>31</v>
      </c>
      <c r="B9266" s="44" t="s">
        <v>15</v>
      </c>
      <c r="C9266" s="44" t="s">
        <v>59</v>
      </c>
      <c r="D9266" s="43">
        <v>488216.62399999995</v>
      </c>
      <c r="E9266" s="43">
        <v>-172975.25</v>
      </c>
      <c r="F9266" s="45">
        <v>-94220</v>
      </c>
      <c r="G9266" s="45">
        <v>-33280</v>
      </c>
      <c r="H9266" s="45">
        <v>-18950</v>
      </c>
      <c r="I9266" s="55">
        <f>pro[[#This Row],[Admin expenses 3]]+pro[[#This Row],[Admin expenses 2]]+pro[[#This Row],[Admin expenses 1]]+pro[[#This Row],[COGS]]</f>
        <v>-319425.25</v>
      </c>
      <c r="J9266" s="55">
        <f>pro[[#This Row],[Revenue]]+pro[[#This Row],[AdminExp]]</f>
        <v>168791.37399999995</v>
      </c>
      <c r="K9266" s="83">
        <f>pro[[#This Row],[Profit]]/pro[[#This Row],[Revenue]]</f>
        <v>0.34573049278223672</v>
      </c>
      <c r="L9266" s="56">
        <f t="shared" si="144"/>
        <v>9</v>
      </c>
      <c r="M9266" s="82" t="str">
        <f>"Q"&amp;" "&amp;VLOOKUP(pro[[#This Row],[Period]],Mapping!A:B,2,0)</f>
        <v>Q 3</v>
      </c>
      <c r="N9266"/>
    </row>
    <row r="9267" spans="1:14" ht="14.25" x14ac:dyDescent="0.2">
      <c r="A9267" s="42" t="s">
        <v>31</v>
      </c>
      <c r="B9267" s="44" t="s">
        <v>15</v>
      </c>
      <c r="C9267" s="44" t="s">
        <v>60</v>
      </c>
      <c r="D9267" s="43">
        <v>807238.75399999996</v>
      </c>
      <c r="E9267" s="43">
        <v>-502264.06999999995</v>
      </c>
      <c r="F9267" s="45">
        <v>-78230</v>
      </c>
      <c r="G9267" s="45">
        <v>-23830</v>
      </c>
      <c r="H9267" s="45">
        <v>-39880</v>
      </c>
      <c r="I9267" s="55">
        <f>pro[[#This Row],[Admin expenses 3]]+pro[[#This Row],[Admin expenses 2]]+pro[[#This Row],[Admin expenses 1]]+pro[[#This Row],[COGS]]</f>
        <v>-644204.06999999995</v>
      </c>
      <c r="J9267" s="55">
        <f>pro[[#This Row],[Revenue]]+pro[[#This Row],[AdminExp]]</f>
        <v>163034.68400000001</v>
      </c>
      <c r="K9267" s="83">
        <f>pro[[#This Row],[Profit]]/pro[[#This Row],[Revenue]]</f>
        <v>0.20196587836267338</v>
      </c>
      <c r="L9267" s="56">
        <f t="shared" si="144"/>
        <v>9</v>
      </c>
      <c r="M9267" s="82" t="str">
        <f>"Q"&amp;" "&amp;VLOOKUP(pro[[#This Row],[Period]],Mapping!A:B,2,0)</f>
        <v>Q 3</v>
      </c>
      <c r="N9267"/>
    </row>
    <row r="9268" spans="1:14" ht="14.25" x14ac:dyDescent="0.2">
      <c r="A9268" s="42" t="s">
        <v>31</v>
      </c>
      <c r="B9268" s="44" t="s">
        <v>15</v>
      </c>
      <c r="C9268" s="44" t="s">
        <v>57</v>
      </c>
      <c r="D9268" s="43">
        <v>487684.16200000001</v>
      </c>
      <c r="E9268" s="43">
        <v>-172438.30100000001</v>
      </c>
      <c r="F9268" s="45">
        <v>-99750</v>
      </c>
      <c r="G9268" s="45">
        <v>-60540</v>
      </c>
      <c r="H9268" s="45">
        <v>-102210</v>
      </c>
      <c r="I9268" s="55">
        <f>pro[[#This Row],[Admin expenses 3]]+pro[[#This Row],[Admin expenses 2]]+pro[[#This Row],[Admin expenses 1]]+pro[[#This Row],[COGS]]</f>
        <v>-434938.30099999998</v>
      </c>
      <c r="J9268" s="55">
        <f>pro[[#This Row],[Revenue]]+pro[[#This Row],[AdminExp]]</f>
        <v>52745.861000000034</v>
      </c>
      <c r="K9268" s="83">
        <f>pro[[#This Row],[Profit]]/pro[[#This Row],[Revenue]]</f>
        <v>0.10815578013378263</v>
      </c>
      <c r="L9268" s="56">
        <f t="shared" si="144"/>
        <v>9</v>
      </c>
      <c r="M9268" s="82" t="str">
        <f>"Q"&amp;" "&amp;VLOOKUP(pro[[#This Row],[Period]],Mapping!A:B,2,0)</f>
        <v>Q 3</v>
      </c>
      <c r="N9268"/>
    </row>
    <row r="9269" spans="1:14" ht="14.25" x14ac:dyDescent="0.2">
      <c r="A9269" s="42" t="s">
        <v>31</v>
      </c>
      <c r="B9269" s="44" t="s">
        <v>15</v>
      </c>
      <c r="C9269" s="44" t="s">
        <v>58</v>
      </c>
      <c r="D9269" s="43">
        <v>256316.57799999998</v>
      </c>
      <c r="E9269" s="43">
        <v>-158919.94999999998</v>
      </c>
      <c r="F9269" s="45">
        <v>-34250</v>
      </c>
      <c r="G9269" s="45">
        <v>-84490</v>
      </c>
      <c r="H9269" s="45">
        <v>-106280</v>
      </c>
      <c r="I9269" s="55">
        <f>pro[[#This Row],[Admin expenses 3]]+pro[[#This Row],[Admin expenses 2]]+pro[[#This Row],[Admin expenses 1]]+pro[[#This Row],[COGS]]</f>
        <v>-383939.94999999995</v>
      </c>
      <c r="J9269" s="55">
        <f>pro[[#This Row],[Revenue]]+pro[[#This Row],[AdminExp]]</f>
        <v>-127623.37199999997</v>
      </c>
      <c r="K9269" s="83">
        <f>pro[[#This Row],[Profit]]/pro[[#This Row],[Revenue]]</f>
        <v>-0.49791306124569118</v>
      </c>
      <c r="L9269" s="56">
        <f t="shared" si="144"/>
        <v>9</v>
      </c>
      <c r="M9269" s="82" t="str">
        <f>"Q"&amp;" "&amp;VLOOKUP(pro[[#This Row],[Period]],Mapping!A:B,2,0)</f>
        <v>Q 3</v>
      </c>
      <c r="N9269"/>
    </row>
    <row r="9270" spans="1:14" ht="14.25" x14ac:dyDescent="0.2">
      <c r="A9270" s="42" t="s">
        <v>31</v>
      </c>
      <c r="B9270" s="44" t="s">
        <v>15</v>
      </c>
      <c r="C9270" s="44" t="s">
        <v>59</v>
      </c>
      <c r="D9270" s="43">
        <v>55089.489000000001</v>
      </c>
      <c r="E9270" s="43">
        <v>-30981.824999999997</v>
      </c>
      <c r="F9270" s="45">
        <v>-32850</v>
      </c>
      <c r="G9270" s="45">
        <v>-18520</v>
      </c>
      <c r="H9270" s="45">
        <v>-89040</v>
      </c>
      <c r="I9270" s="55">
        <f>pro[[#This Row],[Admin expenses 3]]+pro[[#This Row],[Admin expenses 2]]+pro[[#This Row],[Admin expenses 1]]+pro[[#This Row],[COGS]]</f>
        <v>-171391.82500000001</v>
      </c>
      <c r="J9270" s="55">
        <f>pro[[#This Row],[Revenue]]+pro[[#This Row],[AdminExp]]</f>
        <v>-116302.33600000001</v>
      </c>
      <c r="K9270" s="83">
        <f>pro[[#This Row],[Profit]]/pro[[#This Row],[Revenue]]</f>
        <v>-2.1111529279206058</v>
      </c>
      <c r="L9270" s="56">
        <f t="shared" si="144"/>
        <v>9</v>
      </c>
      <c r="M9270" s="82" t="str">
        <f>"Q"&amp;" "&amp;VLOOKUP(pro[[#This Row],[Period]],Mapping!A:B,2,0)</f>
        <v>Q 3</v>
      </c>
      <c r="N9270"/>
    </row>
    <row r="9271" spans="1:14" ht="14.25" x14ac:dyDescent="0.2">
      <c r="A9271" s="42" t="s">
        <v>31</v>
      </c>
      <c r="B9271" s="44" t="s">
        <v>15</v>
      </c>
      <c r="C9271" s="44" t="s">
        <v>60</v>
      </c>
      <c r="D9271" s="43">
        <v>115228.22499999999</v>
      </c>
      <c r="E9271" s="43">
        <v>-100121.511</v>
      </c>
      <c r="F9271" s="45">
        <v>-36020</v>
      </c>
      <c r="G9271" s="45">
        <v>-73770</v>
      </c>
      <c r="H9271" s="45">
        <v>-98300</v>
      </c>
      <c r="I9271" s="55">
        <f>pro[[#This Row],[Admin expenses 3]]+pro[[#This Row],[Admin expenses 2]]+pro[[#This Row],[Admin expenses 1]]+pro[[#This Row],[COGS]]</f>
        <v>-308211.511</v>
      </c>
      <c r="J9271" s="55">
        <f>pro[[#This Row],[Revenue]]+pro[[#This Row],[AdminExp]]</f>
        <v>-192983.28600000002</v>
      </c>
      <c r="K9271" s="83">
        <f>pro[[#This Row],[Profit]]/pro[[#This Row],[Revenue]]</f>
        <v>-1.6747917968883062</v>
      </c>
      <c r="L9271" s="56">
        <f t="shared" si="144"/>
        <v>9</v>
      </c>
      <c r="M9271" s="82" t="str">
        <f>"Q"&amp;" "&amp;VLOOKUP(pro[[#This Row],[Period]],Mapping!A:B,2,0)</f>
        <v>Q 3</v>
      </c>
      <c r="N9271"/>
    </row>
    <row r="9272" spans="1:14" ht="14.25" x14ac:dyDescent="0.2">
      <c r="A9272" s="42" t="s">
        <v>31</v>
      </c>
      <c r="B9272" s="44" t="s">
        <v>15</v>
      </c>
      <c r="C9272" s="44" t="s">
        <v>57</v>
      </c>
      <c r="D9272" s="43">
        <v>6185579.0429999996</v>
      </c>
      <c r="E9272" s="43">
        <v>-262825.47200000001</v>
      </c>
      <c r="F9272" s="45">
        <v>-100830</v>
      </c>
      <c r="G9272" s="45">
        <v>-63260</v>
      </c>
      <c r="H9272" s="45">
        <v>-74480</v>
      </c>
      <c r="I9272" s="55">
        <f>pro[[#This Row],[Admin expenses 3]]+pro[[#This Row],[Admin expenses 2]]+pro[[#This Row],[Admin expenses 1]]+pro[[#This Row],[COGS]]</f>
        <v>-501395.47200000001</v>
      </c>
      <c r="J9272" s="55">
        <f>pro[[#This Row],[Revenue]]+pro[[#This Row],[AdminExp]]</f>
        <v>5684183.5709999995</v>
      </c>
      <c r="K9272" s="83">
        <f>pro[[#This Row],[Profit]]/pro[[#This Row],[Revenue]]</f>
        <v>0.91894122304242287</v>
      </c>
      <c r="L9272" s="56">
        <f t="shared" si="144"/>
        <v>9</v>
      </c>
      <c r="M9272" s="82" t="str">
        <f>"Q"&amp;" "&amp;VLOOKUP(pro[[#This Row],[Period]],Mapping!A:B,2,0)</f>
        <v>Q 3</v>
      </c>
      <c r="N9272"/>
    </row>
    <row r="9273" spans="1:14" ht="14.25" x14ac:dyDescent="0.2">
      <c r="A9273" s="42" t="s">
        <v>31</v>
      </c>
      <c r="B9273" s="44" t="s">
        <v>15</v>
      </c>
      <c r="C9273" s="44" t="s">
        <v>58</v>
      </c>
      <c r="D9273" s="43">
        <v>4661588.33</v>
      </c>
      <c r="E9273" s="43">
        <v>-205721.383</v>
      </c>
      <c r="F9273" s="45">
        <v>-77500</v>
      </c>
      <c r="G9273" s="45">
        <v>-96560</v>
      </c>
      <c r="H9273" s="45">
        <v>-82410</v>
      </c>
      <c r="I9273" s="55">
        <f>pro[[#This Row],[Admin expenses 3]]+pro[[#This Row],[Admin expenses 2]]+pro[[#This Row],[Admin expenses 1]]+pro[[#This Row],[COGS]]</f>
        <v>-462191.38300000003</v>
      </c>
      <c r="J9273" s="55">
        <f>pro[[#This Row],[Revenue]]+pro[[#This Row],[AdminExp]]</f>
        <v>4199396.9469999997</v>
      </c>
      <c r="K9273" s="83">
        <f>pro[[#This Row],[Profit]]/pro[[#This Row],[Revenue]]</f>
        <v>0.90085109403043306</v>
      </c>
      <c r="L9273" s="56">
        <f t="shared" si="144"/>
        <v>9</v>
      </c>
      <c r="M9273" s="82" t="str">
        <f>"Q"&amp;" "&amp;VLOOKUP(pro[[#This Row],[Period]],Mapping!A:B,2,0)</f>
        <v>Q 3</v>
      </c>
      <c r="N9273"/>
    </row>
    <row r="9274" spans="1:14" ht="14.25" x14ac:dyDescent="0.2">
      <c r="A9274" s="42" t="s">
        <v>31</v>
      </c>
      <c r="B9274" s="44" t="s">
        <v>15</v>
      </c>
      <c r="C9274" s="44" t="s">
        <v>59</v>
      </c>
      <c r="D9274" s="43">
        <v>139538.53200000001</v>
      </c>
      <c r="E9274" s="43">
        <v>-31205.901999999998</v>
      </c>
      <c r="F9274" s="45">
        <v>-16380</v>
      </c>
      <c r="G9274" s="45">
        <v>-53260</v>
      </c>
      <c r="H9274" s="45">
        <v>-31970</v>
      </c>
      <c r="I9274" s="55">
        <f>pro[[#This Row],[Admin expenses 3]]+pro[[#This Row],[Admin expenses 2]]+pro[[#This Row],[Admin expenses 1]]+pro[[#This Row],[COGS]]</f>
        <v>-132815.902</v>
      </c>
      <c r="J9274" s="55">
        <f>pro[[#This Row],[Revenue]]+pro[[#This Row],[AdminExp]]</f>
        <v>6722.6300000000047</v>
      </c>
      <c r="K9274" s="83">
        <f>pro[[#This Row],[Profit]]/pro[[#This Row],[Revenue]]</f>
        <v>4.8177588682099683E-2</v>
      </c>
      <c r="L9274" s="56">
        <f t="shared" si="144"/>
        <v>9</v>
      </c>
      <c r="M9274" s="82" t="str">
        <f>"Q"&amp;" "&amp;VLOOKUP(pro[[#This Row],[Period]],Mapping!A:B,2,0)</f>
        <v>Q 3</v>
      </c>
      <c r="N9274"/>
    </row>
    <row r="9275" spans="1:14" ht="14.25" x14ac:dyDescent="0.2">
      <c r="A9275" s="42" t="s">
        <v>31</v>
      </c>
      <c r="B9275" s="44" t="s">
        <v>15</v>
      </c>
      <c r="C9275" s="44" t="s">
        <v>60</v>
      </c>
      <c r="D9275" s="43">
        <v>22405.628000000001</v>
      </c>
      <c r="E9275" s="43">
        <v>-2695.5389999999998</v>
      </c>
      <c r="F9275" s="45">
        <v>-64630</v>
      </c>
      <c r="G9275" s="45">
        <v>-65650</v>
      </c>
      <c r="H9275" s="45">
        <v>-63780</v>
      </c>
      <c r="I9275" s="55">
        <f>pro[[#This Row],[Admin expenses 3]]+pro[[#This Row],[Admin expenses 2]]+pro[[#This Row],[Admin expenses 1]]+pro[[#This Row],[COGS]]</f>
        <v>-196755.53899999999</v>
      </c>
      <c r="J9275" s="55">
        <f>pro[[#This Row],[Revenue]]+pro[[#This Row],[AdminExp]]</f>
        <v>-174349.91099999999</v>
      </c>
      <c r="K9275" s="83">
        <f>pro[[#This Row],[Profit]]/pro[[#This Row],[Revenue]]</f>
        <v>-7.7815230619735356</v>
      </c>
      <c r="L9275" s="56">
        <f t="shared" si="144"/>
        <v>9</v>
      </c>
      <c r="M9275" s="82" t="str">
        <f>"Q"&amp;" "&amp;VLOOKUP(pro[[#This Row],[Period]],Mapping!A:B,2,0)</f>
        <v>Q 3</v>
      </c>
      <c r="N9275"/>
    </row>
    <row r="9276" spans="1:14" ht="14.25" x14ac:dyDescent="0.2">
      <c r="A9276" s="42" t="s">
        <v>31</v>
      </c>
      <c r="B9276" s="44" t="s">
        <v>15</v>
      </c>
      <c r="C9276" s="44" t="s">
        <v>57</v>
      </c>
      <c r="D9276" s="43">
        <v>125367.63399999999</v>
      </c>
      <c r="E9276" s="43">
        <v>-11032.566999999999</v>
      </c>
      <c r="F9276" s="45">
        <v>-54010</v>
      </c>
      <c r="G9276" s="45">
        <v>-74860</v>
      </c>
      <c r="H9276" s="45">
        <v>-39970</v>
      </c>
      <c r="I9276" s="55">
        <f>pro[[#This Row],[Admin expenses 3]]+pro[[#This Row],[Admin expenses 2]]+pro[[#This Row],[Admin expenses 1]]+pro[[#This Row],[COGS]]</f>
        <v>-179872.56700000001</v>
      </c>
      <c r="J9276" s="55">
        <f>pro[[#This Row],[Revenue]]+pro[[#This Row],[AdminExp]]</f>
        <v>-54504.933000000019</v>
      </c>
      <c r="K9276" s="83">
        <f>pro[[#This Row],[Profit]]/pro[[#This Row],[Revenue]]</f>
        <v>-0.43476080118094934</v>
      </c>
      <c r="L9276" s="56">
        <f t="shared" si="144"/>
        <v>9</v>
      </c>
      <c r="M9276" s="82" t="str">
        <f>"Q"&amp;" "&amp;VLOOKUP(pro[[#This Row],[Period]],Mapping!A:B,2,0)</f>
        <v>Q 3</v>
      </c>
      <c r="N9276"/>
    </row>
    <row r="9277" spans="1:14" ht="14.25" x14ac:dyDescent="0.2">
      <c r="A9277" s="42" t="s">
        <v>31</v>
      </c>
      <c r="B9277" s="44" t="s">
        <v>15</v>
      </c>
      <c r="C9277" s="44" t="s">
        <v>57</v>
      </c>
      <c r="D9277" s="43">
        <v>338128.973</v>
      </c>
      <c r="E9277" s="43">
        <v>-56906.625999999989</v>
      </c>
      <c r="F9277" s="45">
        <v>-14900</v>
      </c>
      <c r="G9277" s="45">
        <v>-74940</v>
      </c>
      <c r="H9277" s="45">
        <v>-30220</v>
      </c>
      <c r="I9277" s="55">
        <f>pro[[#This Row],[Admin expenses 3]]+pro[[#This Row],[Admin expenses 2]]+pro[[#This Row],[Admin expenses 1]]+pro[[#This Row],[COGS]]</f>
        <v>-176966.62599999999</v>
      </c>
      <c r="J9277" s="55">
        <f>pro[[#This Row],[Revenue]]+pro[[#This Row],[AdminExp]]</f>
        <v>161162.34700000001</v>
      </c>
      <c r="K9277" s="83">
        <f>pro[[#This Row],[Profit]]/pro[[#This Row],[Revenue]]</f>
        <v>0.47662980657975146</v>
      </c>
      <c r="L9277" s="56">
        <f t="shared" si="144"/>
        <v>9</v>
      </c>
      <c r="M9277" s="82" t="str">
        <f>"Q"&amp;" "&amp;VLOOKUP(pro[[#This Row],[Period]],Mapping!A:B,2,0)</f>
        <v>Q 3</v>
      </c>
      <c r="N9277"/>
    </row>
    <row r="9278" spans="1:14" ht="14.25" x14ac:dyDescent="0.2">
      <c r="A9278" s="42" t="s">
        <v>31</v>
      </c>
      <c r="B9278" s="44" t="s">
        <v>15</v>
      </c>
      <c r="C9278" s="44" t="s">
        <v>58</v>
      </c>
      <c r="D9278" s="43">
        <v>18963.875</v>
      </c>
      <c r="E9278" s="43">
        <v>-2491.027</v>
      </c>
      <c r="F9278" s="45">
        <v>-39830</v>
      </c>
      <c r="G9278" s="45">
        <v>-45150</v>
      </c>
      <c r="H9278" s="45">
        <v>-97710</v>
      </c>
      <c r="I9278" s="55">
        <f>pro[[#This Row],[Admin expenses 3]]+pro[[#This Row],[Admin expenses 2]]+pro[[#This Row],[Admin expenses 1]]+pro[[#This Row],[COGS]]</f>
        <v>-185181.027</v>
      </c>
      <c r="J9278" s="55">
        <f>pro[[#This Row],[Revenue]]+pro[[#This Row],[AdminExp]]</f>
        <v>-166217.152</v>
      </c>
      <c r="K9278" s="83">
        <f>pro[[#This Row],[Profit]]/pro[[#This Row],[Revenue]]</f>
        <v>-8.7649360692369047</v>
      </c>
      <c r="L9278" s="56">
        <f t="shared" si="144"/>
        <v>9</v>
      </c>
      <c r="M9278" s="82" t="str">
        <f>"Q"&amp;" "&amp;VLOOKUP(pro[[#This Row],[Period]],Mapping!A:B,2,0)</f>
        <v>Q 3</v>
      </c>
      <c r="N9278"/>
    </row>
    <row r="9279" spans="1:14" ht="14.25" x14ac:dyDescent="0.2">
      <c r="A9279" s="42" t="s">
        <v>31</v>
      </c>
      <c r="B9279" s="44" t="s">
        <v>15</v>
      </c>
      <c r="C9279" s="44" t="s">
        <v>59</v>
      </c>
      <c r="D9279" s="43">
        <v>265573.30799999996</v>
      </c>
      <c r="E9279" s="43">
        <v>-30273.004999999997</v>
      </c>
      <c r="F9279" s="45">
        <v>-32830</v>
      </c>
      <c r="G9279" s="45">
        <v>-73330</v>
      </c>
      <c r="H9279" s="45">
        <v>-34240</v>
      </c>
      <c r="I9279" s="55">
        <f>pro[[#This Row],[Admin expenses 3]]+pro[[#This Row],[Admin expenses 2]]+pro[[#This Row],[Admin expenses 1]]+pro[[#This Row],[COGS]]</f>
        <v>-170673.005</v>
      </c>
      <c r="J9279" s="55">
        <f>pro[[#This Row],[Revenue]]+pro[[#This Row],[AdminExp]]</f>
        <v>94900.302999999956</v>
      </c>
      <c r="K9279" s="83">
        <f>pro[[#This Row],[Profit]]/pro[[#This Row],[Revenue]]</f>
        <v>0.35734126940196853</v>
      </c>
      <c r="L9279" s="56">
        <f t="shared" si="144"/>
        <v>9</v>
      </c>
      <c r="M9279" s="82" t="str">
        <f>"Q"&amp;" "&amp;VLOOKUP(pro[[#This Row],[Period]],Mapping!A:B,2,0)</f>
        <v>Q 3</v>
      </c>
      <c r="N9279"/>
    </row>
    <row r="9280" spans="1:14" ht="14.25" x14ac:dyDescent="0.2">
      <c r="A9280" s="42" t="s">
        <v>31</v>
      </c>
      <c r="B9280" s="44" t="s">
        <v>15</v>
      </c>
      <c r="C9280" s="44" t="s">
        <v>57</v>
      </c>
      <c r="D9280" s="43">
        <v>67293.939999999988</v>
      </c>
      <c r="E9280" s="43">
        <v>-7373.7159999999985</v>
      </c>
      <c r="F9280" s="45">
        <v>-47900</v>
      </c>
      <c r="G9280" s="45">
        <v>-84010</v>
      </c>
      <c r="H9280" s="45">
        <v>-95630</v>
      </c>
      <c r="I9280" s="55">
        <f>pro[[#This Row],[Admin expenses 3]]+pro[[#This Row],[Admin expenses 2]]+pro[[#This Row],[Admin expenses 1]]+pro[[#This Row],[COGS]]</f>
        <v>-234913.71599999999</v>
      </c>
      <c r="J9280" s="55">
        <f>pro[[#This Row],[Revenue]]+pro[[#This Row],[AdminExp]]</f>
        <v>-167619.77600000001</v>
      </c>
      <c r="K9280" s="83">
        <f>pro[[#This Row],[Profit]]/pro[[#This Row],[Revenue]]</f>
        <v>-2.4908598902070533</v>
      </c>
      <c r="L9280" s="56">
        <f t="shared" si="144"/>
        <v>9</v>
      </c>
      <c r="M9280" s="82" t="str">
        <f>"Q"&amp;" "&amp;VLOOKUP(pro[[#This Row],[Period]],Mapping!A:B,2,0)</f>
        <v>Q 3</v>
      </c>
      <c r="N9280"/>
    </row>
    <row r="9281" spans="1:14" ht="14.25" x14ac:dyDescent="0.2">
      <c r="A9281" s="42" t="s">
        <v>31</v>
      </c>
      <c r="B9281" s="44" t="s">
        <v>15</v>
      </c>
      <c r="C9281" s="44" t="s">
        <v>58</v>
      </c>
      <c r="D9281" s="43">
        <v>222940.85799999998</v>
      </c>
      <c r="E9281" s="43">
        <v>-29873.109</v>
      </c>
      <c r="F9281" s="45">
        <v>-64850</v>
      </c>
      <c r="G9281" s="45">
        <v>-37670</v>
      </c>
      <c r="H9281" s="45">
        <v>-37690</v>
      </c>
      <c r="I9281" s="55">
        <f>pro[[#This Row],[Admin expenses 3]]+pro[[#This Row],[Admin expenses 2]]+pro[[#This Row],[Admin expenses 1]]+pro[[#This Row],[COGS]]</f>
        <v>-170083.109</v>
      </c>
      <c r="J9281" s="55">
        <f>pro[[#This Row],[Revenue]]+pro[[#This Row],[AdminExp]]</f>
        <v>52857.748999999982</v>
      </c>
      <c r="K9281" s="83">
        <f>pro[[#This Row],[Profit]]/pro[[#This Row],[Revenue]]</f>
        <v>0.23709314422751521</v>
      </c>
      <c r="L9281" s="56">
        <f t="shared" si="144"/>
        <v>9</v>
      </c>
      <c r="M9281" s="82" t="str">
        <f>"Q"&amp;" "&amp;VLOOKUP(pro[[#This Row],[Period]],Mapping!A:B,2,0)</f>
        <v>Q 3</v>
      </c>
      <c r="N9281"/>
    </row>
    <row r="9282" spans="1:14" ht="14.25" x14ac:dyDescent="0.2">
      <c r="A9282" s="42" t="s">
        <v>31</v>
      </c>
      <c r="B9282" s="44" t="s">
        <v>15</v>
      </c>
      <c r="C9282" s="44" t="s">
        <v>59</v>
      </c>
      <c r="D9282" s="43">
        <v>35975.625</v>
      </c>
      <c r="E9282" s="43">
        <v>-9672.9709999999995</v>
      </c>
      <c r="F9282" s="45">
        <v>-31720</v>
      </c>
      <c r="G9282" s="45">
        <v>-16580</v>
      </c>
      <c r="H9282" s="45">
        <v>-38390</v>
      </c>
      <c r="I9282" s="55">
        <f>pro[[#This Row],[Admin expenses 3]]+pro[[#This Row],[Admin expenses 2]]+pro[[#This Row],[Admin expenses 1]]+pro[[#This Row],[COGS]]</f>
        <v>-96362.971000000005</v>
      </c>
      <c r="J9282" s="55">
        <f>pro[[#This Row],[Revenue]]+pro[[#This Row],[AdminExp]]</f>
        <v>-60387.346000000005</v>
      </c>
      <c r="K9282" s="83">
        <f>pro[[#This Row],[Profit]]/pro[[#This Row],[Revenue]]</f>
        <v>-1.6785628046767778</v>
      </c>
      <c r="L9282" s="56">
        <f t="shared" ref="L9282:L9345" si="145">MONTH(DATEVALUE(A9282&amp;"1"))</f>
        <v>9</v>
      </c>
      <c r="M9282" s="82" t="str">
        <f>"Q"&amp;" "&amp;VLOOKUP(pro[[#This Row],[Period]],Mapping!A:B,2,0)</f>
        <v>Q 3</v>
      </c>
      <c r="N9282"/>
    </row>
    <row r="9283" spans="1:14" ht="14.25" x14ac:dyDescent="0.2">
      <c r="A9283" s="42" t="s">
        <v>31</v>
      </c>
      <c r="B9283" s="44" t="s">
        <v>15</v>
      </c>
      <c r="C9283" s="44" t="s">
        <v>57</v>
      </c>
      <c r="D9283" s="43">
        <v>335139.196</v>
      </c>
      <c r="E9283" s="43">
        <v>-25588.079999999998</v>
      </c>
      <c r="F9283" s="45">
        <v>-21060</v>
      </c>
      <c r="G9283" s="45">
        <v>-101750</v>
      </c>
      <c r="H9283" s="45">
        <v>-88410</v>
      </c>
      <c r="I9283" s="55">
        <f>pro[[#This Row],[Admin expenses 3]]+pro[[#This Row],[Admin expenses 2]]+pro[[#This Row],[Admin expenses 1]]+pro[[#This Row],[COGS]]</f>
        <v>-236808.08</v>
      </c>
      <c r="J9283" s="55">
        <f>pro[[#This Row],[Revenue]]+pro[[#This Row],[AdminExp]]</f>
        <v>98331.116000000009</v>
      </c>
      <c r="K9283" s="83">
        <f>pro[[#This Row],[Profit]]/pro[[#This Row],[Revenue]]</f>
        <v>0.29340380705574054</v>
      </c>
      <c r="L9283" s="56">
        <f t="shared" si="145"/>
        <v>9</v>
      </c>
      <c r="M9283" s="82" t="str">
        <f>"Q"&amp;" "&amp;VLOOKUP(pro[[#This Row],[Period]],Mapping!A:B,2,0)</f>
        <v>Q 3</v>
      </c>
      <c r="N9283"/>
    </row>
    <row r="9284" spans="1:14" ht="14.25" x14ac:dyDescent="0.2">
      <c r="A9284" s="42" t="s">
        <v>31</v>
      </c>
      <c r="B9284" s="44" t="s">
        <v>15</v>
      </c>
      <c r="C9284" s="44" t="s">
        <v>58</v>
      </c>
      <c r="D9284" s="43">
        <v>5215196.3710000003</v>
      </c>
      <c r="E9284" s="43">
        <v>-307849.31099999999</v>
      </c>
      <c r="F9284" s="45">
        <v>-104140</v>
      </c>
      <c r="G9284" s="45">
        <v>-84370</v>
      </c>
      <c r="H9284" s="45">
        <v>-14890</v>
      </c>
      <c r="I9284" s="55">
        <f>pro[[#This Row],[Admin expenses 3]]+pro[[#This Row],[Admin expenses 2]]+pro[[#This Row],[Admin expenses 1]]+pro[[#This Row],[COGS]]</f>
        <v>-511249.31099999999</v>
      </c>
      <c r="J9284" s="55">
        <f>pro[[#This Row],[Revenue]]+pro[[#This Row],[AdminExp]]</f>
        <v>4703947.0600000005</v>
      </c>
      <c r="K9284" s="83">
        <f>pro[[#This Row],[Profit]]/pro[[#This Row],[Revenue]]</f>
        <v>0.90196930764814731</v>
      </c>
      <c r="L9284" s="56">
        <f t="shared" si="145"/>
        <v>9</v>
      </c>
      <c r="M9284" s="82" t="str">
        <f>"Q"&amp;" "&amp;VLOOKUP(pro[[#This Row],[Period]],Mapping!A:B,2,0)</f>
        <v>Q 3</v>
      </c>
      <c r="N9284"/>
    </row>
    <row r="9285" spans="1:14" ht="14.25" x14ac:dyDescent="0.2">
      <c r="A9285" s="42" t="s">
        <v>31</v>
      </c>
      <c r="B9285" s="44" t="s">
        <v>15</v>
      </c>
      <c r="C9285" s="44" t="s">
        <v>59</v>
      </c>
      <c r="D9285" s="43">
        <v>186582.73199999999</v>
      </c>
      <c r="E9285" s="43">
        <v>-79141.649999999994</v>
      </c>
      <c r="F9285" s="45">
        <v>-48710</v>
      </c>
      <c r="G9285" s="45">
        <v>-25690</v>
      </c>
      <c r="H9285" s="45">
        <v>-89850</v>
      </c>
      <c r="I9285" s="55">
        <f>pro[[#This Row],[Admin expenses 3]]+pro[[#This Row],[Admin expenses 2]]+pro[[#This Row],[Admin expenses 1]]+pro[[#This Row],[COGS]]</f>
        <v>-243391.65</v>
      </c>
      <c r="J9285" s="55">
        <f>pro[[#This Row],[Revenue]]+pro[[#This Row],[AdminExp]]</f>
        <v>-56808.918000000005</v>
      </c>
      <c r="K9285" s="83">
        <f>pro[[#This Row],[Profit]]/pro[[#This Row],[Revenue]]</f>
        <v>-0.30447039439855567</v>
      </c>
      <c r="L9285" s="56">
        <f t="shared" si="145"/>
        <v>9</v>
      </c>
      <c r="M9285" s="82" t="str">
        <f>"Q"&amp;" "&amp;VLOOKUP(pro[[#This Row],[Period]],Mapping!A:B,2,0)</f>
        <v>Q 3</v>
      </c>
      <c r="N9285"/>
    </row>
    <row r="9286" spans="1:14" ht="14.25" x14ac:dyDescent="0.2">
      <c r="A9286" s="42" t="s">
        <v>31</v>
      </c>
      <c r="B9286" s="44" t="s">
        <v>15</v>
      </c>
      <c r="C9286" s="44" t="s">
        <v>57</v>
      </c>
      <c r="D9286" s="43">
        <v>190674.47699999998</v>
      </c>
      <c r="E9286" s="43">
        <v>-105075.50899999999</v>
      </c>
      <c r="F9286" s="45">
        <v>-27280</v>
      </c>
      <c r="G9286" s="45">
        <v>-75000</v>
      </c>
      <c r="H9286" s="45">
        <v>-80820</v>
      </c>
      <c r="I9286" s="55">
        <f>pro[[#This Row],[Admin expenses 3]]+pro[[#This Row],[Admin expenses 2]]+pro[[#This Row],[Admin expenses 1]]+pro[[#This Row],[COGS]]</f>
        <v>-288175.50899999996</v>
      </c>
      <c r="J9286" s="55">
        <f>pro[[#This Row],[Revenue]]+pro[[#This Row],[AdminExp]]</f>
        <v>-97501.031999999977</v>
      </c>
      <c r="K9286" s="83">
        <f>pro[[#This Row],[Profit]]/pro[[#This Row],[Revenue]]</f>
        <v>-0.51134810245211781</v>
      </c>
      <c r="L9286" s="56">
        <f t="shared" si="145"/>
        <v>9</v>
      </c>
      <c r="M9286" s="82" t="str">
        <f>"Q"&amp;" "&amp;VLOOKUP(pro[[#This Row],[Period]],Mapping!A:B,2,0)</f>
        <v>Q 3</v>
      </c>
      <c r="N9286"/>
    </row>
    <row r="9287" spans="1:14" ht="14.25" x14ac:dyDescent="0.2">
      <c r="A9287" s="42" t="s">
        <v>31</v>
      </c>
      <c r="B9287" s="44" t="s">
        <v>15</v>
      </c>
      <c r="C9287" s="44" t="s">
        <v>57</v>
      </c>
      <c r="D9287" s="43">
        <v>47718.334999999999</v>
      </c>
      <c r="E9287" s="43">
        <v>-15520.043</v>
      </c>
      <c r="F9287" s="45">
        <v>-32080</v>
      </c>
      <c r="G9287" s="45">
        <v>-28230</v>
      </c>
      <c r="H9287" s="45">
        <v>-105220</v>
      </c>
      <c r="I9287" s="55">
        <f>pro[[#This Row],[Admin expenses 3]]+pro[[#This Row],[Admin expenses 2]]+pro[[#This Row],[Admin expenses 1]]+pro[[#This Row],[COGS]]</f>
        <v>-181050.04300000001</v>
      </c>
      <c r="J9287" s="55">
        <f>pro[[#This Row],[Revenue]]+pro[[#This Row],[AdminExp]]</f>
        <v>-133331.70800000001</v>
      </c>
      <c r="K9287" s="83">
        <f>pro[[#This Row],[Profit]]/pro[[#This Row],[Revenue]]</f>
        <v>-2.7941399883294338</v>
      </c>
      <c r="L9287" s="56">
        <f t="shared" si="145"/>
        <v>9</v>
      </c>
      <c r="M9287" s="82" t="str">
        <f>"Q"&amp;" "&amp;VLOOKUP(pro[[#This Row],[Period]],Mapping!A:B,2,0)</f>
        <v>Q 3</v>
      </c>
      <c r="N9287"/>
    </row>
    <row r="9288" spans="1:14" ht="14.25" x14ac:dyDescent="0.2">
      <c r="A9288" s="42" t="s">
        <v>31</v>
      </c>
      <c r="B9288" s="44" t="s">
        <v>15</v>
      </c>
      <c r="C9288" s="44" t="s">
        <v>57</v>
      </c>
      <c r="D9288" s="43">
        <v>1558436.5859999999</v>
      </c>
      <c r="E9288" s="43">
        <v>-422182.22900000005</v>
      </c>
      <c r="F9288" s="45">
        <v>-53460</v>
      </c>
      <c r="G9288" s="45">
        <v>-80360</v>
      </c>
      <c r="H9288" s="45">
        <v>-51950</v>
      </c>
      <c r="I9288" s="55">
        <f>pro[[#This Row],[Admin expenses 3]]+pro[[#This Row],[Admin expenses 2]]+pro[[#This Row],[Admin expenses 1]]+pro[[#This Row],[COGS]]</f>
        <v>-607952.22900000005</v>
      </c>
      <c r="J9288" s="55">
        <f>pro[[#This Row],[Revenue]]+pro[[#This Row],[AdminExp]]</f>
        <v>950484.35699999984</v>
      </c>
      <c r="K9288" s="83">
        <f>pro[[#This Row],[Profit]]/pro[[#This Row],[Revenue]]</f>
        <v>0.60989607503991172</v>
      </c>
      <c r="L9288" s="56">
        <f t="shared" si="145"/>
        <v>9</v>
      </c>
      <c r="M9288" s="82" t="str">
        <f>"Q"&amp;" "&amp;VLOOKUP(pro[[#This Row],[Period]],Mapping!A:B,2,0)</f>
        <v>Q 3</v>
      </c>
      <c r="N9288"/>
    </row>
    <row r="9289" spans="1:14" ht="14.25" x14ac:dyDescent="0.2">
      <c r="A9289" s="42" t="s">
        <v>31</v>
      </c>
      <c r="B9289" s="44" t="s">
        <v>15</v>
      </c>
      <c r="C9289" s="44" t="s">
        <v>57</v>
      </c>
      <c r="D9289" s="43">
        <v>416558.21899999998</v>
      </c>
      <c r="E9289" s="43">
        <v>-113744.40700000001</v>
      </c>
      <c r="F9289" s="45">
        <v>-83540</v>
      </c>
      <c r="G9289" s="45">
        <v>-79090</v>
      </c>
      <c r="H9289" s="45">
        <v>-101230</v>
      </c>
      <c r="I9289" s="55">
        <f>pro[[#This Row],[Admin expenses 3]]+pro[[#This Row],[Admin expenses 2]]+pro[[#This Row],[Admin expenses 1]]+pro[[#This Row],[COGS]]</f>
        <v>-377604.40700000001</v>
      </c>
      <c r="J9289" s="55">
        <f>pro[[#This Row],[Revenue]]+pro[[#This Row],[AdminExp]]</f>
        <v>38953.811999999976</v>
      </c>
      <c r="K9289" s="83">
        <f>pro[[#This Row],[Profit]]/pro[[#This Row],[Revenue]]</f>
        <v>9.3513487966972453E-2</v>
      </c>
      <c r="L9289" s="56">
        <f t="shared" si="145"/>
        <v>9</v>
      </c>
      <c r="M9289" s="82" t="str">
        <f>"Q"&amp;" "&amp;VLOOKUP(pro[[#This Row],[Period]],Mapping!A:B,2,0)</f>
        <v>Q 3</v>
      </c>
      <c r="N9289"/>
    </row>
    <row r="9290" spans="1:14" ht="14.25" x14ac:dyDescent="0.2">
      <c r="A9290" s="42" t="s">
        <v>31</v>
      </c>
      <c r="B9290" s="44" t="s">
        <v>15</v>
      </c>
      <c r="C9290" s="44" t="s">
        <v>57</v>
      </c>
      <c r="D9290" s="43">
        <v>14281.861999999999</v>
      </c>
      <c r="E9290" s="43">
        <v>-17577.685999999998</v>
      </c>
      <c r="F9290" s="45">
        <v>-96120</v>
      </c>
      <c r="G9290" s="45">
        <v>-39180</v>
      </c>
      <c r="H9290" s="45">
        <v>-34580</v>
      </c>
      <c r="I9290" s="55">
        <f>pro[[#This Row],[Admin expenses 3]]+pro[[#This Row],[Admin expenses 2]]+pro[[#This Row],[Admin expenses 1]]+pro[[#This Row],[COGS]]</f>
        <v>-187457.68599999999</v>
      </c>
      <c r="J9290" s="55">
        <f>pro[[#This Row],[Revenue]]+pro[[#This Row],[AdminExp]]</f>
        <v>-173175.82399999999</v>
      </c>
      <c r="K9290" s="83">
        <f>pro[[#This Row],[Profit]]/pro[[#This Row],[Revenue]]</f>
        <v>-12.125577463218733</v>
      </c>
      <c r="L9290" s="56">
        <f t="shared" si="145"/>
        <v>9</v>
      </c>
      <c r="M9290" s="82" t="str">
        <f>"Q"&amp;" "&amp;VLOOKUP(pro[[#This Row],[Period]],Mapping!A:B,2,0)</f>
        <v>Q 3</v>
      </c>
      <c r="N9290"/>
    </row>
    <row r="9291" spans="1:14" ht="14.25" x14ac:dyDescent="0.2">
      <c r="A9291" s="42" t="s">
        <v>31</v>
      </c>
      <c r="B9291" s="44" t="s">
        <v>15</v>
      </c>
      <c r="C9291" s="44" t="s">
        <v>57</v>
      </c>
      <c r="D9291" s="43">
        <v>15242505.082</v>
      </c>
      <c r="E9291" s="43">
        <v>-76992.565999999992</v>
      </c>
      <c r="F9291" s="45">
        <v>-24430</v>
      </c>
      <c r="G9291" s="45">
        <v>-35910</v>
      </c>
      <c r="H9291" s="45">
        <v>-60040</v>
      </c>
      <c r="I9291" s="55">
        <f>pro[[#This Row],[Admin expenses 3]]+pro[[#This Row],[Admin expenses 2]]+pro[[#This Row],[Admin expenses 1]]+pro[[#This Row],[COGS]]</f>
        <v>-197372.56599999999</v>
      </c>
      <c r="J9291" s="55">
        <f>pro[[#This Row],[Revenue]]+pro[[#This Row],[AdminExp]]</f>
        <v>15045132.516000001</v>
      </c>
      <c r="K9291" s="83">
        <f>pro[[#This Row],[Profit]]/pro[[#This Row],[Revenue]]</f>
        <v>0.98705117269515763</v>
      </c>
      <c r="L9291" s="56">
        <f t="shared" si="145"/>
        <v>9</v>
      </c>
      <c r="M9291" s="82" t="str">
        <f>"Q"&amp;" "&amp;VLOOKUP(pro[[#This Row],[Period]],Mapping!A:B,2,0)</f>
        <v>Q 3</v>
      </c>
      <c r="N9291"/>
    </row>
    <row r="9292" spans="1:14" ht="14.25" x14ac:dyDescent="0.2">
      <c r="A9292" s="42" t="s">
        <v>31</v>
      </c>
      <c r="B9292" s="44" t="s">
        <v>15</v>
      </c>
      <c r="C9292" s="44" t="s">
        <v>57</v>
      </c>
      <c r="D9292" s="43">
        <v>167878.473</v>
      </c>
      <c r="E9292" s="43">
        <v>-3126.1790000000001</v>
      </c>
      <c r="F9292" s="45">
        <v>-27480</v>
      </c>
      <c r="G9292" s="45">
        <v>-82190</v>
      </c>
      <c r="H9292" s="45">
        <v>-54960</v>
      </c>
      <c r="I9292" s="55">
        <f>pro[[#This Row],[Admin expenses 3]]+pro[[#This Row],[Admin expenses 2]]+pro[[#This Row],[Admin expenses 1]]+pro[[#This Row],[COGS]]</f>
        <v>-167756.179</v>
      </c>
      <c r="J9292" s="55">
        <f>pro[[#This Row],[Revenue]]+pro[[#This Row],[AdminExp]]</f>
        <v>122.29399999999441</v>
      </c>
      <c r="K9292" s="83">
        <f>pro[[#This Row],[Profit]]/pro[[#This Row],[Revenue]]</f>
        <v>7.2846743131857298E-4</v>
      </c>
      <c r="L9292" s="56">
        <f t="shared" si="145"/>
        <v>9</v>
      </c>
      <c r="M9292" s="82" t="str">
        <f>"Q"&amp;" "&amp;VLOOKUP(pro[[#This Row],[Period]],Mapping!A:B,2,0)</f>
        <v>Q 3</v>
      </c>
      <c r="N9292"/>
    </row>
    <row r="9293" spans="1:14" ht="14.25" x14ac:dyDescent="0.2">
      <c r="A9293" s="42" t="s">
        <v>31</v>
      </c>
      <c r="B9293" s="44" t="s">
        <v>15</v>
      </c>
      <c r="C9293" s="44" t="s">
        <v>57</v>
      </c>
      <c r="D9293" s="43">
        <v>58330.733999999989</v>
      </c>
      <c r="E9293" s="43">
        <v>-1051.5119999999999</v>
      </c>
      <c r="F9293" s="45">
        <v>-16530</v>
      </c>
      <c r="G9293" s="45">
        <v>-42410</v>
      </c>
      <c r="H9293" s="45">
        <v>-15110</v>
      </c>
      <c r="I9293" s="55">
        <f>pro[[#This Row],[Admin expenses 3]]+pro[[#This Row],[Admin expenses 2]]+pro[[#This Row],[Admin expenses 1]]+pro[[#This Row],[COGS]]</f>
        <v>-75101.512000000002</v>
      </c>
      <c r="J9293" s="55">
        <f>pro[[#This Row],[Revenue]]+pro[[#This Row],[AdminExp]]</f>
        <v>-16770.778000000013</v>
      </c>
      <c r="K9293" s="83">
        <f>pro[[#This Row],[Profit]]/pro[[#This Row],[Revenue]]</f>
        <v>-0.28751186295718506</v>
      </c>
      <c r="L9293" s="56">
        <f t="shared" si="145"/>
        <v>9</v>
      </c>
      <c r="M9293" s="82" t="str">
        <f>"Q"&amp;" "&amp;VLOOKUP(pro[[#This Row],[Period]],Mapping!A:B,2,0)</f>
        <v>Q 3</v>
      </c>
      <c r="N9293"/>
    </row>
    <row r="9294" spans="1:14" ht="14.25" x14ac:dyDescent="0.2">
      <c r="A9294" s="42" t="s">
        <v>31</v>
      </c>
      <c r="B9294" s="44" t="s">
        <v>15</v>
      </c>
      <c r="C9294" s="44" t="s">
        <v>57</v>
      </c>
      <c r="D9294" s="43">
        <v>1114282.1129999999</v>
      </c>
      <c r="E9294" s="43">
        <v>-791462.30099999986</v>
      </c>
      <c r="F9294" s="45">
        <v>-50430</v>
      </c>
      <c r="G9294" s="45">
        <v>-66270</v>
      </c>
      <c r="H9294" s="45">
        <v>-68810</v>
      </c>
      <c r="I9294" s="55">
        <f>pro[[#This Row],[Admin expenses 3]]+pro[[#This Row],[Admin expenses 2]]+pro[[#This Row],[Admin expenses 1]]+pro[[#This Row],[COGS]]</f>
        <v>-976972.30099999986</v>
      </c>
      <c r="J9294" s="55">
        <f>pro[[#This Row],[Revenue]]+pro[[#This Row],[AdminExp]]</f>
        <v>137309.81200000003</v>
      </c>
      <c r="K9294" s="83">
        <f>pro[[#This Row],[Profit]]/pro[[#This Row],[Revenue]]</f>
        <v>0.12322715261965266</v>
      </c>
      <c r="L9294" s="56">
        <f t="shared" si="145"/>
        <v>9</v>
      </c>
      <c r="M9294" s="82" t="str">
        <f>"Q"&amp;" "&amp;VLOOKUP(pro[[#This Row],[Period]],Mapping!A:B,2,0)</f>
        <v>Q 3</v>
      </c>
      <c r="N9294"/>
    </row>
    <row r="9295" spans="1:14" ht="14.25" x14ac:dyDescent="0.2">
      <c r="A9295" s="42" t="s">
        <v>31</v>
      </c>
      <c r="B9295" s="44" t="s">
        <v>15</v>
      </c>
      <c r="C9295" s="44" t="s">
        <v>57</v>
      </c>
      <c r="D9295" s="43">
        <v>222485.33299999998</v>
      </c>
      <c r="E9295" s="43">
        <v>-167707.715</v>
      </c>
      <c r="F9295" s="45">
        <v>-62060</v>
      </c>
      <c r="G9295" s="45">
        <v>-45970</v>
      </c>
      <c r="H9295" s="45">
        <v>-100920</v>
      </c>
      <c r="I9295" s="55">
        <f>pro[[#This Row],[Admin expenses 3]]+pro[[#This Row],[Admin expenses 2]]+pro[[#This Row],[Admin expenses 1]]+pro[[#This Row],[COGS]]</f>
        <v>-376657.71499999997</v>
      </c>
      <c r="J9295" s="55">
        <f>pro[[#This Row],[Revenue]]+pro[[#This Row],[AdminExp]]</f>
        <v>-154172.38199999998</v>
      </c>
      <c r="K9295" s="83">
        <f>pro[[#This Row],[Profit]]/pro[[#This Row],[Revenue]]</f>
        <v>-0.69295526101039651</v>
      </c>
      <c r="L9295" s="56">
        <f t="shared" si="145"/>
        <v>9</v>
      </c>
      <c r="M9295" s="82" t="str">
        <f>"Q"&amp;" "&amp;VLOOKUP(pro[[#This Row],[Period]],Mapping!A:B,2,0)</f>
        <v>Q 3</v>
      </c>
      <c r="N9295"/>
    </row>
    <row r="9296" spans="1:14" ht="14.25" x14ac:dyDescent="0.2">
      <c r="A9296" s="42" t="s">
        <v>31</v>
      </c>
      <c r="B9296" s="44" t="s">
        <v>15</v>
      </c>
      <c r="C9296" s="44" t="s">
        <v>57</v>
      </c>
      <c r="D9296" s="43">
        <v>30744.090999999997</v>
      </c>
      <c r="E9296" s="43">
        <v>-31704.189999999995</v>
      </c>
      <c r="F9296" s="45">
        <v>-62600</v>
      </c>
      <c r="G9296" s="45">
        <v>-45390</v>
      </c>
      <c r="H9296" s="45">
        <v>-52530</v>
      </c>
      <c r="I9296" s="55">
        <f>pro[[#This Row],[Admin expenses 3]]+pro[[#This Row],[Admin expenses 2]]+pro[[#This Row],[Admin expenses 1]]+pro[[#This Row],[COGS]]</f>
        <v>-192224.19</v>
      </c>
      <c r="J9296" s="55">
        <f>pro[[#This Row],[Revenue]]+pro[[#This Row],[AdminExp]]</f>
        <v>-161480.09900000002</v>
      </c>
      <c r="K9296" s="83">
        <f>pro[[#This Row],[Profit]]/pro[[#This Row],[Revenue]]</f>
        <v>-5.2523946471534977</v>
      </c>
      <c r="L9296" s="56">
        <f t="shared" si="145"/>
        <v>9</v>
      </c>
      <c r="M9296" s="82" t="str">
        <f>"Q"&amp;" "&amp;VLOOKUP(pro[[#This Row],[Period]],Mapping!A:B,2,0)</f>
        <v>Q 3</v>
      </c>
      <c r="N9296"/>
    </row>
    <row r="9297" spans="1:14" ht="14.25" x14ac:dyDescent="0.2">
      <c r="A9297" s="42" t="s">
        <v>31</v>
      </c>
      <c r="B9297" s="44" t="s">
        <v>15</v>
      </c>
      <c r="C9297" s="44" t="s">
        <v>57</v>
      </c>
      <c r="D9297" s="43">
        <v>199813.09600000002</v>
      </c>
      <c r="E9297" s="43">
        <v>-117812.00899999999</v>
      </c>
      <c r="F9297" s="45">
        <v>-92470</v>
      </c>
      <c r="G9297" s="45">
        <v>-81870</v>
      </c>
      <c r="H9297" s="45">
        <v>-98330</v>
      </c>
      <c r="I9297" s="55">
        <f>pro[[#This Row],[Admin expenses 3]]+pro[[#This Row],[Admin expenses 2]]+pro[[#This Row],[Admin expenses 1]]+pro[[#This Row],[COGS]]</f>
        <v>-390482.00899999996</v>
      </c>
      <c r="J9297" s="55">
        <f>pro[[#This Row],[Revenue]]+pro[[#This Row],[AdminExp]]</f>
        <v>-190668.91299999994</v>
      </c>
      <c r="K9297" s="83">
        <f>pro[[#This Row],[Profit]]/pro[[#This Row],[Revenue]]</f>
        <v>-0.95423631792382579</v>
      </c>
      <c r="L9297" s="56">
        <f t="shared" si="145"/>
        <v>9</v>
      </c>
      <c r="M9297" s="82" t="str">
        <f>"Q"&amp;" "&amp;VLOOKUP(pro[[#This Row],[Period]],Mapping!A:B,2,0)</f>
        <v>Q 3</v>
      </c>
      <c r="N9297"/>
    </row>
    <row r="9298" spans="1:14" ht="14.25" x14ac:dyDescent="0.2">
      <c r="A9298" s="42" t="s">
        <v>31</v>
      </c>
      <c r="B9298" s="44" t="s">
        <v>15</v>
      </c>
      <c r="C9298" s="44" t="s">
        <v>57</v>
      </c>
      <c r="D9298" s="43">
        <v>625654.30900000001</v>
      </c>
      <c r="E9298" s="43">
        <v>-373531.63399999996</v>
      </c>
      <c r="F9298" s="45">
        <v>-40420</v>
      </c>
      <c r="G9298" s="45">
        <v>-88820</v>
      </c>
      <c r="H9298" s="45">
        <v>-34220</v>
      </c>
      <c r="I9298" s="55">
        <f>pro[[#This Row],[Admin expenses 3]]+pro[[#This Row],[Admin expenses 2]]+pro[[#This Row],[Admin expenses 1]]+pro[[#This Row],[COGS]]</f>
        <v>-536991.63399999996</v>
      </c>
      <c r="J9298" s="55">
        <f>pro[[#This Row],[Revenue]]+pro[[#This Row],[AdminExp]]</f>
        <v>88662.675000000047</v>
      </c>
      <c r="K9298" s="83">
        <f>pro[[#This Row],[Profit]]/pro[[#This Row],[Revenue]]</f>
        <v>0.1417119225818359</v>
      </c>
      <c r="L9298" s="56">
        <f t="shared" si="145"/>
        <v>9</v>
      </c>
      <c r="M9298" s="82" t="str">
        <f>"Q"&amp;" "&amp;VLOOKUP(pro[[#This Row],[Period]],Mapping!A:B,2,0)</f>
        <v>Q 3</v>
      </c>
      <c r="N9298"/>
    </row>
    <row r="9299" spans="1:14" ht="14.25" x14ac:dyDescent="0.2">
      <c r="A9299" s="42" t="s">
        <v>31</v>
      </c>
      <c r="B9299" s="44" t="s">
        <v>15</v>
      </c>
      <c r="C9299" s="44" t="s">
        <v>57</v>
      </c>
      <c r="D9299" s="43">
        <v>3723102.8869999996</v>
      </c>
      <c r="E9299" s="43">
        <v>-52856.341999999997</v>
      </c>
      <c r="F9299" s="45">
        <v>-49710</v>
      </c>
      <c r="G9299" s="45">
        <v>-57590</v>
      </c>
      <c r="H9299" s="45">
        <v>-17780</v>
      </c>
      <c r="I9299" s="55">
        <f>pro[[#This Row],[Admin expenses 3]]+pro[[#This Row],[Admin expenses 2]]+pro[[#This Row],[Admin expenses 1]]+pro[[#This Row],[COGS]]</f>
        <v>-177936.342</v>
      </c>
      <c r="J9299" s="55">
        <f>pro[[#This Row],[Revenue]]+pro[[#This Row],[AdminExp]]</f>
        <v>3545166.5449999995</v>
      </c>
      <c r="K9299" s="83">
        <f>pro[[#This Row],[Profit]]/pro[[#This Row],[Revenue]]</f>
        <v>0.95220751416209781</v>
      </c>
      <c r="L9299" s="56">
        <f t="shared" si="145"/>
        <v>9</v>
      </c>
      <c r="M9299" s="82" t="str">
        <f>"Q"&amp;" "&amp;VLOOKUP(pro[[#This Row],[Period]],Mapping!A:B,2,0)</f>
        <v>Q 3</v>
      </c>
      <c r="N9299"/>
    </row>
    <row r="9300" spans="1:14" ht="14.25" x14ac:dyDescent="0.2">
      <c r="A9300" s="42" t="s">
        <v>31</v>
      </c>
      <c r="B9300" s="44" t="s">
        <v>15</v>
      </c>
      <c r="C9300" s="44" t="s">
        <v>57</v>
      </c>
      <c r="D9300" s="43">
        <v>-51760.554999999993</v>
      </c>
      <c r="E9300" s="43">
        <v>2191.9659999999999</v>
      </c>
      <c r="F9300" s="45">
        <v>-43130</v>
      </c>
      <c r="G9300" s="45">
        <v>-99730</v>
      </c>
      <c r="H9300" s="45">
        <v>-80000</v>
      </c>
      <c r="I9300" s="55">
        <f>pro[[#This Row],[Admin expenses 3]]+pro[[#This Row],[Admin expenses 2]]+pro[[#This Row],[Admin expenses 1]]+pro[[#This Row],[COGS]]</f>
        <v>-220668.03400000001</v>
      </c>
      <c r="J9300" s="55">
        <f>pro[[#This Row],[Revenue]]+pro[[#This Row],[AdminExp]]</f>
        <v>-272428.58900000004</v>
      </c>
      <c r="K9300" s="83">
        <f>pro[[#This Row],[Profit]]/pro[[#This Row],[Revenue]]</f>
        <v>5.2632470613964646</v>
      </c>
      <c r="L9300" s="56">
        <f t="shared" si="145"/>
        <v>9</v>
      </c>
      <c r="M9300" s="82" t="str">
        <f>"Q"&amp;" "&amp;VLOOKUP(pro[[#This Row],[Period]],Mapping!A:B,2,0)</f>
        <v>Q 3</v>
      </c>
      <c r="N9300"/>
    </row>
    <row r="9301" spans="1:14" ht="14.25" x14ac:dyDescent="0.2">
      <c r="A9301" s="42" t="s">
        <v>31</v>
      </c>
      <c r="B9301" s="44" t="s">
        <v>15</v>
      </c>
      <c r="C9301" s="44" t="s">
        <v>57</v>
      </c>
      <c r="D9301" s="43">
        <v>991242.22399999993</v>
      </c>
      <c r="E9301" s="43">
        <v>-51799.649999999994</v>
      </c>
      <c r="F9301" s="45">
        <v>-88670</v>
      </c>
      <c r="G9301" s="45">
        <v>-31870</v>
      </c>
      <c r="H9301" s="45">
        <v>-19070</v>
      </c>
      <c r="I9301" s="55">
        <f>pro[[#This Row],[Admin expenses 3]]+pro[[#This Row],[Admin expenses 2]]+pro[[#This Row],[Admin expenses 1]]+pro[[#This Row],[COGS]]</f>
        <v>-191409.65</v>
      </c>
      <c r="J9301" s="55">
        <f>pro[[#This Row],[Revenue]]+pro[[#This Row],[AdminExp]]</f>
        <v>799832.57399999991</v>
      </c>
      <c r="K9301" s="83">
        <f>pro[[#This Row],[Profit]]/pro[[#This Row],[Revenue]]</f>
        <v>0.80689921659350128</v>
      </c>
      <c r="L9301" s="56">
        <f t="shared" si="145"/>
        <v>9</v>
      </c>
      <c r="M9301" s="82" t="str">
        <f>"Q"&amp;" "&amp;VLOOKUP(pro[[#This Row],[Period]],Mapping!A:B,2,0)</f>
        <v>Q 3</v>
      </c>
      <c r="N9301"/>
    </row>
    <row r="9302" spans="1:14" ht="14.25" x14ac:dyDescent="0.2">
      <c r="A9302" s="42" t="s">
        <v>31</v>
      </c>
      <c r="B9302" s="44" t="s">
        <v>15</v>
      </c>
      <c r="C9302" s="44" t="s">
        <v>57</v>
      </c>
      <c r="D9302" s="43">
        <v>18847048.107999999</v>
      </c>
      <c r="E9302" s="43">
        <v>-945376.85199999996</v>
      </c>
      <c r="F9302" s="45">
        <v>-30320</v>
      </c>
      <c r="G9302" s="45">
        <v>-82520</v>
      </c>
      <c r="H9302" s="45">
        <v>-90670</v>
      </c>
      <c r="I9302" s="55">
        <f>pro[[#This Row],[Admin expenses 3]]+pro[[#This Row],[Admin expenses 2]]+pro[[#This Row],[Admin expenses 1]]+pro[[#This Row],[COGS]]</f>
        <v>-1148886.852</v>
      </c>
      <c r="J9302" s="55">
        <f>pro[[#This Row],[Revenue]]+pro[[#This Row],[AdminExp]]</f>
        <v>17698161.255999997</v>
      </c>
      <c r="K9302" s="83">
        <f>pro[[#This Row],[Profit]]/pro[[#This Row],[Revenue]]</f>
        <v>0.93904154934945305</v>
      </c>
      <c r="L9302" s="56">
        <f t="shared" si="145"/>
        <v>9</v>
      </c>
      <c r="M9302" s="82" t="str">
        <f>"Q"&amp;" "&amp;VLOOKUP(pro[[#This Row],[Period]],Mapping!A:B,2,0)</f>
        <v>Q 3</v>
      </c>
      <c r="N9302"/>
    </row>
    <row r="9303" spans="1:14" ht="14.25" x14ac:dyDescent="0.2">
      <c r="A9303" s="42" t="s">
        <v>31</v>
      </c>
      <c r="B9303" s="44" t="s">
        <v>15</v>
      </c>
      <c r="C9303" s="44" t="s">
        <v>57</v>
      </c>
      <c r="D9303" s="43">
        <v>2693594.2879999997</v>
      </c>
      <c r="E9303" s="43">
        <v>-1206577.743</v>
      </c>
      <c r="F9303" s="45">
        <v>-53190</v>
      </c>
      <c r="G9303" s="45">
        <v>-83420</v>
      </c>
      <c r="H9303" s="45">
        <v>-84100</v>
      </c>
      <c r="I9303" s="55">
        <f>pro[[#This Row],[Admin expenses 3]]+pro[[#This Row],[Admin expenses 2]]+pro[[#This Row],[Admin expenses 1]]+pro[[#This Row],[COGS]]</f>
        <v>-1427287.743</v>
      </c>
      <c r="J9303" s="55">
        <f>pro[[#This Row],[Revenue]]+pro[[#This Row],[AdminExp]]</f>
        <v>1266306.5449999997</v>
      </c>
      <c r="K9303" s="83">
        <f>pro[[#This Row],[Profit]]/pro[[#This Row],[Revenue]]</f>
        <v>0.4701177718713665</v>
      </c>
      <c r="L9303" s="56">
        <f t="shared" si="145"/>
        <v>9</v>
      </c>
      <c r="M9303" s="82" t="str">
        <f>"Q"&amp;" "&amp;VLOOKUP(pro[[#This Row],[Period]],Mapping!A:B,2,0)</f>
        <v>Q 3</v>
      </c>
      <c r="N9303"/>
    </row>
    <row r="9304" spans="1:14" ht="14.25" x14ac:dyDescent="0.2">
      <c r="A9304" s="42" t="s">
        <v>31</v>
      </c>
      <c r="B9304" s="44" t="s">
        <v>15</v>
      </c>
      <c r="C9304" s="44" t="s">
        <v>57</v>
      </c>
      <c r="D9304" s="43">
        <v>868873.03299999994</v>
      </c>
      <c r="E9304" s="43">
        <v>-775625.90700000001</v>
      </c>
      <c r="F9304" s="45">
        <v>-57860</v>
      </c>
      <c r="G9304" s="45">
        <v>-61060</v>
      </c>
      <c r="H9304" s="45">
        <v>-38160</v>
      </c>
      <c r="I9304" s="55">
        <f>pro[[#This Row],[Admin expenses 3]]+pro[[#This Row],[Admin expenses 2]]+pro[[#This Row],[Admin expenses 1]]+pro[[#This Row],[COGS]]</f>
        <v>-932705.90700000001</v>
      </c>
      <c r="J9304" s="55">
        <f>pro[[#This Row],[Revenue]]+pro[[#This Row],[AdminExp]]</f>
        <v>-63832.874000000069</v>
      </c>
      <c r="K9304" s="83">
        <f>pro[[#This Row],[Profit]]/pro[[#This Row],[Revenue]]</f>
        <v>-7.3466285148246824E-2</v>
      </c>
      <c r="L9304" s="56">
        <f t="shared" si="145"/>
        <v>9</v>
      </c>
      <c r="M9304" s="82" t="str">
        <f>"Q"&amp;" "&amp;VLOOKUP(pro[[#This Row],[Period]],Mapping!A:B,2,0)</f>
        <v>Q 3</v>
      </c>
      <c r="N9304"/>
    </row>
    <row r="9305" spans="1:14" ht="14.25" x14ac:dyDescent="0.2">
      <c r="A9305" s="42" t="s">
        <v>31</v>
      </c>
      <c r="B9305" s="44" t="s">
        <v>15</v>
      </c>
      <c r="C9305" s="44" t="s">
        <v>57</v>
      </c>
      <c r="D9305" s="43">
        <v>2410398.9419999998</v>
      </c>
      <c r="E9305" s="43">
        <v>-557618.16599999997</v>
      </c>
      <c r="F9305" s="45">
        <v>-43240</v>
      </c>
      <c r="G9305" s="45">
        <v>-27090</v>
      </c>
      <c r="H9305" s="45">
        <v>-98360</v>
      </c>
      <c r="I9305" s="55">
        <f>pro[[#This Row],[Admin expenses 3]]+pro[[#This Row],[Admin expenses 2]]+pro[[#This Row],[Admin expenses 1]]+pro[[#This Row],[COGS]]</f>
        <v>-726308.16599999997</v>
      </c>
      <c r="J9305" s="55">
        <f>pro[[#This Row],[Revenue]]+pro[[#This Row],[AdminExp]]</f>
        <v>1684090.7759999998</v>
      </c>
      <c r="K9305" s="83">
        <f>pro[[#This Row],[Profit]]/pro[[#This Row],[Revenue]]</f>
        <v>0.69867719681400353</v>
      </c>
      <c r="L9305" s="56">
        <f t="shared" si="145"/>
        <v>9</v>
      </c>
      <c r="M9305" s="82" t="str">
        <f>"Q"&amp;" "&amp;VLOOKUP(pro[[#This Row],[Period]],Mapping!A:B,2,0)</f>
        <v>Q 3</v>
      </c>
      <c r="N9305"/>
    </row>
    <row r="9306" spans="1:14" ht="14.25" x14ac:dyDescent="0.2">
      <c r="A9306" s="42" t="s">
        <v>31</v>
      </c>
      <c r="B9306" s="44" t="s">
        <v>15</v>
      </c>
      <c r="C9306" s="44" t="s">
        <v>57</v>
      </c>
      <c r="D9306" s="43">
        <v>474662.57299999997</v>
      </c>
      <c r="E9306" s="43">
        <v>-113190.098</v>
      </c>
      <c r="F9306" s="45">
        <v>-38120</v>
      </c>
      <c r="G9306" s="45">
        <v>-63980</v>
      </c>
      <c r="H9306" s="45">
        <v>-94240</v>
      </c>
      <c r="I9306" s="55">
        <f>pro[[#This Row],[Admin expenses 3]]+pro[[#This Row],[Admin expenses 2]]+pro[[#This Row],[Admin expenses 1]]+pro[[#This Row],[COGS]]</f>
        <v>-309530.098</v>
      </c>
      <c r="J9306" s="55">
        <f>pro[[#This Row],[Revenue]]+pro[[#This Row],[AdminExp]]</f>
        <v>165132.47499999998</v>
      </c>
      <c r="K9306" s="83">
        <f>pro[[#This Row],[Profit]]/pro[[#This Row],[Revenue]]</f>
        <v>0.34789445048577694</v>
      </c>
      <c r="L9306" s="56">
        <f t="shared" si="145"/>
        <v>9</v>
      </c>
      <c r="M9306" s="82" t="str">
        <f>"Q"&amp;" "&amp;VLOOKUP(pro[[#This Row],[Period]],Mapping!A:B,2,0)</f>
        <v>Q 3</v>
      </c>
      <c r="N9306"/>
    </row>
    <row r="9307" spans="1:14" ht="14.25" x14ac:dyDescent="0.2">
      <c r="A9307" s="42" t="s">
        <v>31</v>
      </c>
      <c r="B9307" s="44" t="s">
        <v>15</v>
      </c>
      <c r="C9307" s="44" t="s">
        <v>57</v>
      </c>
      <c r="D9307" s="43">
        <v>235534.88</v>
      </c>
      <c r="E9307" s="43">
        <v>-107063.50899999999</v>
      </c>
      <c r="F9307" s="45">
        <v>-12640</v>
      </c>
      <c r="G9307" s="45">
        <v>-92250</v>
      </c>
      <c r="H9307" s="45">
        <v>-81860</v>
      </c>
      <c r="I9307" s="55">
        <f>pro[[#This Row],[Admin expenses 3]]+pro[[#This Row],[Admin expenses 2]]+pro[[#This Row],[Admin expenses 1]]+pro[[#This Row],[COGS]]</f>
        <v>-293813.50899999996</v>
      </c>
      <c r="J9307" s="55">
        <f>pro[[#This Row],[Revenue]]+pro[[#This Row],[AdminExp]]</f>
        <v>-58278.628999999957</v>
      </c>
      <c r="K9307" s="83">
        <f>pro[[#This Row],[Profit]]/pro[[#This Row],[Revenue]]</f>
        <v>-0.24743099196178484</v>
      </c>
      <c r="L9307" s="56">
        <f t="shared" si="145"/>
        <v>9</v>
      </c>
      <c r="M9307" s="82" t="str">
        <f>"Q"&amp;" "&amp;VLOOKUP(pro[[#This Row],[Period]],Mapping!A:B,2,0)</f>
        <v>Q 3</v>
      </c>
      <c r="N9307"/>
    </row>
    <row r="9308" spans="1:14" ht="14.25" x14ac:dyDescent="0.2">
      <c r="A9308" s="42" t="s">
        <v>31</v>
      </c>
      <c r="B9308" s="44" t="s">
        <v>15</v>
      </c>
      <c r="C9308" s="44" t="s">
        <v>57</v>
      </c>
      <c r="D9308" s="43">
        <v>736988.91700000002</v>
      </c>
      <c r="E9308" s="43">
        <v>-376464.08099999995</v>
      </c>
      <c r="F9308" s="45">
        <v>-57940</v>
      </c>
      <c r="G9308" s="45">
        <v>-85870</v>
      </c>
      <c r="H9308" s="45">
        <v>-57410</v>
      </c>
      <c r="I9308" s="55">
        <f>pro[[#This Row],[Admin expenses 3]]+pro[[#This Row],[Admin expenses 2]]+pro[[#This Row],[Admin expenses 1]]+pro[[#This Row],[COGS]]</f>
        <v>-577684.08100000001</v>
      </c>
      <c r="J9308" s="55">
        <f>pro[[#This Row],[Revenue]]+pro[[#This Row],[AdminExp]]</f>
        <v>159304.83600000001</v>
      </c>
      <c r="K9308" s="83">
        <f>pro[[#This Row],[Profit]]/pro[[#This Row],[Revenue]]</f>
        <v>0.2161563523213742</v>
      </c>
      <c r="L9308" s="56">
        <f t="shared" si="145"/>
        <v>9</v>
      </c>
      <c r="M9308" s="82" t="str">
        <f>"Q"&amp;" "&amp;VLOOKUP(pro[[#This Row],[Period]],Mapping!A:B,2,0)</f>
        <v>Q 3</v>
      </c>
      <c r="N9308"/>
    </row>
    <row r="9309" spans="1:14" ht="14.25" x14ac:dyDescent="0.2">
      <c r="A9309" s="42" t="s">
        <v>31</v>
      </c>
      <c r="B9309" s="44" t="s">
        <v>15</v>
      </c>
      <c r="C9309" s="44" t="s">
        <v>57</v>
      </c>
      <c r="D9309" s="43">
        <v>57808.17</v>
      </c>
      <c r="E9309" s="43">
        <v>-52109.133999999991</v>
      </c>
      <c r="F9309" s="45">
        <v>-85610</v>
      </c>
      <c r="G9309" s="45">
        <v>-37020</v>
      </c>
      <c r="H9309" s="45">
        <v>-69670</v>
      </c>
      <c r="I9309" s="55">
        <f>pro[[#This Row],[Admin expenses 3]]+pro[[#This Row],[Admin expenses 2]]+pro[[#This Row],[Admin expenses 1]]+pro[[#This Row],[COGS]]</f>
        <v>-244409.13399999999</v>
      </c>
      <c r="J9309" s="55">
        <f>pro[[#This Row],[Revenue]]+pro[[#This Row],[AdminExp]]</f>
        <v>-186600.96399999998</v>
      </c>
      <c r="K9309" s="83">
        <f>pro[[#This Row],[Profit]]/pro[[#This Row],[Revenue]]</f>
        <v>-3.2279341138112483</v>
      </c>
      <c r="L9309" s="56">
        <f t="shared" si="145"/>
        <v>9</v>
      </c>
      <c r="M9309" s="82" t="str">
        <f>"Q"&amp;" "&amp;VLOOKUP(pro[[#This Row],[Period]],Mapping!A:B,2,0)</f>
        <v>Q 3</v>
      </c>
      <c r="N9309"/>
    </row>
    <row r="9310" spans="1:14" ht="14.25" x14ac:dyDescent="0.2">
      <c r="A9310" s="42" t="s">
        <v>31</v>
      </c>
      <c r="B9310" s="44" t="s">
        <v>15</v>
      </c>
      <c r="C9310" s="44" t="s">
        <v>57</v>
      </c>
      <c r="D9310" s="43">
        <v>1142928.3319999999</v>
      </c>
      <c r="E9310" s="43">
        <v>-1070274.4779999999</v>
      </c>
      <c r="F9310" s="45">
        <v>-72990</v>
      </c>
      <c r="G9310" s="45">
        <v>-76480</v>
      </c>
      <c r="H9310" s="45">
        <v>-104600</v>
      </c>
      <c r="I9310" s="55">
        <f>pro[[#This Row],[Admin expenses 3]]+pro[[#This Row],[Admin expenses 2]]+pro[[#This Row],[Admin expenses 1]]+pro[[#This Row],[COGS]]</f>
        <v>-1324344.4779999999</v>
      </c>
      <c r="J9310" s="55">
        <f>pro[[#This Row],[Revenue]]+pro[[#This Row],[AdminExp]]</f>
        <v>-181416.14599999995</v>
      </c>
      <c r="K9310" s="83">
        <f>pro[[#This Row],[Profit]]/pro[[#This Row],[Revenue]]</f>
        <v>-0.1587292404262492</v>
      </c>
      <c r="L9310" s="56">
        <f t="shared" si="145"/>
        <v>9</v>
      </c>
      <c r="M9310" s="82" t="str">
        <f>"Q"&amp;" "&amp;VLOOKUP(pro[[#This Row],[Period]],Mapping!A:B,2,0)</f>
        <v>Q 3</v>
      </c>
      <c r="N9310"/>
    </row>
    <row r="9311" spans="1:14" ht="14.25" x14ac:dyDescent="0.2">
      <c r="A9311" s="42" t="s">
        <v>31</v>
      </c>
      <c r="B9311" s="44" t="s">
        <v>17</v>
      </c>
      <c r="C9311" s="44" t="s">
        <v>57</v>
      </c>
      <c r="D9311" s="43">
        <v>14035.525</v>
      </c>
      <c r="E9311" s="43">
        <v>-21637.643999999997</v>
      </c>
      <c r="F9311" s="45">
        <v>-97590</v>
      </c>
      <c r="G9311" s="45">
        <v>-76510</v>
      </c>
      <c r="H9311" s="45">
        <v>-36060</v>
      </c>
      <c r="I9311" s="55">
        <f>pro[[#This Row],[Admin expenses 3]]+pro[[#This Row],[Admin expenses 2]]+pro[[#This Row],[Admin expenses 1]]+pro[[#This Row],[COGS]]</f>
        <v>-231797.644</v>
      </c>
      <c r="J9311" s="55">
        <f>pro[[#This Row],[Revenue]]+pro[[#This Row],[AdminExp]]</f>
        <v>-217762.11900000001</v>
      </c>
      <c r="K9311" s="83">
        <f>pro[[#This Row],[Profit]]/pro[[#This Row],[Revenue]]</f>
        <v>-15.515067587425481</v>
      </c>
      <c r="L9311" s="56">
        <f t="shared" si="145"/>
        <v>9</v>
      </c>
      <c r="M9311" s="82" t="str">
        <f>"Q"&amp;" "&amp;VLOOKUP(pro[[#This Row],[Period]],Mapping!A:B,2,0)</f>
        <v>Q 3</v>
      </c>
      <c r="N9311"/>
    </row>
    <row r="9312" spans="1:14" ht="14.25" x14ac:dyDescent="0.2">
      <c r="A9312" s="42" t="s">
        <v>31</v>
      </c>
      <c r="B9312" s="44" t="s">
        <v>17</v>
      </c>
      <c r="C9312" s="44" t="s">
        <v>58</v>
      </c>
      <c r="D9312" s="43">
        <v>836167.88500000001</v>
      </c>
      <c r="E9312" s="43">
        <v>-88220.705999999991</v>
      </c>
      <c r="F9312" s="45">
        <v>-51720</v>
      </c>
      <c r="G9312" s="45">
        <v>-80890</v>
      </c>
      <c r="H9312" s="45">
        <v>-56840</v>
      </c>
      <c r="I9312" s="55">
        <f>pro[[#This Row],[Admin expenses 3]]+pro[[#This Row],[Admin expenses 2]]+pro[[#This Row],[Admin expenses 1]]+pro[[#This Row],[COGS]]</f>
        <v>-277670.70600000001</v>
      </c>
      <c r="J9312" s="55">
        <f>pro[[#This Row],[Revenue]]+pro[[#This Row],[AdminExp]]</f>
        <v>558497.179</v>
      </c>
      <c r="K9312" s="83">
        <f>pro[[#This Row],[Profit]]/pro[[#This Row],[Revenue]]</f>
        <v>0.66792469433336343</v>
      </c>
      <c r="L9312" s="56">
        <f t="shared" si="145"/>
        <v>9</v>
      </c>
      <c r="M9312" s="82" t="str">
        <f>"Q"&amp;" "&amp;VLOOKUP(pro[[#This Row],[Period]],Mapping!A:B,2,0)</f>
        <v>Q 3</v>
      </c>
      <c r="N9312"/>
    </row>
    <row r="9313" spans="1:14" ht="14.25" x14ac:dyDescent="0.2">
      <c r="A9313" s="42" t="s">
        <v>31</v>
      </c>
      <c r="B9313" s="44" t="s">
        <v>17</v>
      </c>
      <c r="C9313" s="44" t="s">
        <v>59</v>
      </c>
      <c r="D9313" s="43">
        <v>6243.6779999999999</v>
      </c>
      <c r="E9313" s="43">
        <v>-2426.6759999999999</v>
      </c>
      <c r="F9313" s="45">
        <v>-37150</v>
      </c>
      <c r="G9313" s="45">
        <v>-40720</v>
      </c>
      <c r="H9313" s="45">
        <v>-89360</v>
      </c>
      <c r="I9313" s="55">
        <f>pro[[#This Row],[Admin expenses 3]]+pro[[#This Row],[Admin expenses 2]]+pro[[#This Row],[Admin expenses 1]]+pro[[#This Row],[COGS]]</f>
        <v>-169656.67600000001</v>
      </c>
      <c r="J9313" s="55">
        <f>pro[[#This Row],[Revenue]]+pro[[#This Row],[AdminExp]]</f>
        <v>-163412.99800000002</v>
      </c>
      <c r="K9313" s="83">
        <f>pro[[#This Row],[Profit]]/pro[[#This Row],[Revenue]]</f>
        <v>-26.172553741560666</v>
      </c>
      <c r="L9313" s="56">
        <f t="shared" si="145"/>
        <v>9</v>
      </c>
      <c r="M9313" s="82" t="str">
        <f>"Q"&amp;" "&amp;VLOOKUP(pro[[#This Row],[Period]],Mapping!A:B,2,0)</f>
        <v>Q 3</v>
      </c>
      <c r="N9313"/>
    </row>
    <row r="9314" spans="1:14" ht="14.25" x14ac:dyDescent="0.2">
      <c r="A9314" s="42" t="s">
        <v>31</v>
      </c>
      <c r="B9314" s="44" t="s">
        <v>17</v>
      </c>
      <c r="C9314" s="44" t="s">
        <v>57</v>
      </c>
      <c r="D9314" s="43">
        <v>34093.975999999995</v>
      </c>
      <c r="E9314" s="43">
        <v>-87848.942999999999</v>
      </c>
      <c r="F9314" s="45">
        <v>-23900</v>
      </c>
      <c r="G9314" s="45">
        <v>-101440</v>
      </c>
      <c r="H9314" s="45">
        <v>-100780</v>
      </c>
      <c r="I9314" s="55">
        <f>pro[[#This Row],[Admin expenses 3]]+pro[[#This Row],[Admin expenses 2]]+pro[[#This Row],[Admin expenses 1]]+pro[[#This Row],[COGS]]</f>
        <v>-313968.94299999997</v>
      </c>
      <c r="J9314" s="55">
        <f>pro[[#This Row],[Revenue]]+pro[[#This Row],[AdminExp]]</f>
        <v>-279874.96699999995</v>
      </c>
      <c r="K9314" s="83">
        <f>pro[[#This Row],[Profit]]/pro[[#This Row],[Revenue]]</f>
        <v>-8.20892720168513</v>
      </c>
      <c r="L9314" s="56">
        <f t="shared" si="145"/>
        <v>9</v>
      </c>
      <c r="M9314" s="82" t="str">
        <f>"Q"&amp;" "&amp;VLOOKUP(pro[[#This Row],[Period]],Mapping!A:B,2,0)</f>
        <v>Q 3</v>
      </c>
      <c r="N9314"/>
    </row>
    <row r="9315" spans="1:14" ht="14.25" x14ac:dyDescent="0.2">
      <c r="A9315" s="42" t="s">
        <v>31</v>
      </c>
      <c r="B9315" s="44" t="s">
        <v>17</v>
      </c>
      <c r="C9315" s="44" t="s">
        <v>57</v>
      </c>
      <c r="D9315" s="43">
        <v>937833.37199999986</v>
      </c>
      <c r="E9315" s="43">
        <v>-744604.21</v>
      </c>
      <c r="F9315" s="45">
        <v>-12810</v>
      </c>
      <c r="G9315" s="45">
        <v>-85010</v>
      </c>
      <c r="H9315" s="45">
        <v>-82180</v>
      </c>
      <c r="I9315" s="55">
        <f>pro[[#This Row],[Admin expenses 3]]+pro[[#This Row],[Admin expenses 2]]+pro[[#This Row],[Admin expenses 1]]+pro[[#This Row],[COGS]]</f>
        <v>-924604.21</v>
      </c>
      <c r="J9315" s="55">
        <f>pro[[#This Row],[Revenue]]+pro[[#This Row],[AdminExp]]</f>
        <v>13229.161999999895</v>
      </c>
      <c r="K9315" s="83">
        <f>pro[[#This Row],[Profit]]/pro[[#This Row],[Revenue]]</f>
        <v>1.4106090052849917E-2</v>
      </c>
      <c r="L9315" s="56">
        <f t="shared" si="145"/>
        <v>9</v>
      </c>
      <c r="M9315" s="82" t="str">
        <f>"Q"&amp;" "&amp;VLOOKUP(pro[[#This Row],[Period]],Mapping!A:B,2,0)</f>
        <v>Q 3</v>
      </c>
      <c r="N9315"/>
    </row>
    <row r="9316" spans="1:14" ht="14.25" x14ac:dyDescent="0.2">
      <c r="A9316" s="42" t="s">
        <v>31</v>
      </c>
      <c r="B9316" s="44" t="s">
        <v>17</v>
      </c>
      <c r="C9316" s="44" t="s">
        <v>57</v>
      </c>
      <c r="D9316" s="43">
        <v>101167.42300000001</v>
      </c>
      <c r="E9316" s="43">
        <v>-147027.71299999999</v>
      </c>
      <c r="F9316" s="45">
        <v>-107840</v>
      </c>
      <c r="G9316" s="45">
        <v>-69580</v>
      </c>
      <c r="H9316" s="45">
        <v>-30950</v>
      </c>
      <c r="I9316" s="55">
        <f>pro[[#This Row],[Admin expenses 3]]+pro[[#This Row],[Admin expenses 2]]+pro[[#This Row],[Admin expenses 1]]+pro[[#This Row],[COGS]]</f>
        <v>-355397.71299999999</v>
      </c>
      <c r="J9316" s="55">
        <f>pro[[#This Row],[Revenue]]+pro[[#This Row],[AdminExp]]</f>
        <v>-254230.28999999998</v>
      </c>
      <c r="K9316" s="83">
        <f>pro[[#This Row],[Profit]]/pro[[#This Row],[Revenue]]</f>
        <v>-2.5129659574307825</v>
      </c>
      <c r="L9316" s="56">
        <f t="shared" si="145"/>
        <v>9</v>
      </c>
      <c r="M9316" s="82" t="str">
        <f>"Q"&amp;" "&amp;VLOOKUP(pro[[#This Row],[Period]],Mapping!A:B,2,0)</f>
        <v>Q 3</v>
      </c>
      <c r="N9316"/>
    </row>
    <row r="9317" spans="1:14" ht="14.25" x14ac:dyDescent="0.2">
      <c r="A9317" s="42" t="s">
        <v>31</v>
      </c>
      <c r="B9317" s="44" t="s">
        <v>17</v>
      </c>
      <c r="C9317" s="44" t="s">
        <v>57</v>
      </c>
      <c r="D9317" s="43">
        <v>525580.87399999995</v>
      </c>
      <c r="E9317" s="43">
        <v>-256101.74099999998</v>
      </c>
      <c r="F9317" s="45">
        <v>-61470</v>
      </c>
      <c r="G9317" s="45">
        <v>-44360</v>
      </c>
      <c r="H9317" s="45">
        <v>-53050</v>
      </c>
      <c r="I9317" s="55">
        <f>pro[[#This Row],[Admin expenses 3]]+pro[[#This Row],[Admin expenses 2]]+pro[[#This Row],[Admin expenses 1]]+pro[[#This Row],[COGS]]</f>
        <v>-414981.74099999998</v>
      </c>
      <c r="J9317" s="55">
        <f>pro[[#This Row],[Revenue]]+pro[[#This Row],[AdminExp]]</f>
        <v>110599.13299999997</v>
      </c>
      <c r="K9317" s="83">
        <f>pro[[#This Row],[Profit]]/pro[[#This Row],[Revenue]]</f>
        <v>0.2104321874543707</v>
      </c>
      <c r="L9317" s="56">
        <f t="shared" si="145"/>
        <v>9</v>
      </c>
      <c r="M9317" s="82" t="str">
        <f>"Q"&amp;" "&amp;VLOOKUP(pro[[#This Row],[Period]],Mapping!A:B,2,0)</f>
        <v>Q 3</v>
      </c>
      <c r="N9317"/>
    </row>
    <row r="9318" spans="1:14" ht="14.25" x14ac:dyDescent="0.2">
      <c r="A9318" s="42" t="s">
        <v>31</v>
      </c>
      <c r="B9318" s="44" t="s">
        <v>17</v>
      </c>
      <c r="C9318" s="44" t="s">
        <v>57</v>
      </c>
      <c r="D9318" s="43">
        <v>692356.09100000001</v>
      </c>
      <c r="E9318" s="43">
        <v>-478796.75899999996</v>
      </c>
      <c r="F9318" s="45">
        <v>-37660</v>
      </c>
      <c r="G9318" s="45">
        <v>-96120</v>
      </c>
      <c r="H9318" s="45">
        <v>-85570</v>
      </c>
      <c r="I9318" s="55">
        <f>pro[[#This Row],[Admin expenses 3]]+pro[[#This Row],[Admin expenses 2]]+pro[[#This Row],[Admin expenses 1]]+pro[[#This Row],[COGS]]</f>
        <v>-698146.75899999996</v>
      </c>
      <c r="J9318" s="55">
        <f>pro[[#This Row],[Revenue]]+pro[[#This Row],[AdminExp]]</f>
        <v>-5790.6679999999469</v>
      </c>
      <c r="K9318" s="83">
        <f>pro[[#This Row],[Profit]]/pro[[#This Row],[Revenue]]</f>
        <v>-8.3637135215149667E-3</v>
      </c>
      <c r="L9318" s="56">
        <f t="shared" si="145"/>
        <v>9</v>
      </c>
      <c r="M9318" s="82" t="str">
        <f>"Q"&amp;" "&amp;VLOOKUP(pro[[#This Row],[Period]],Mapping!A:B,2,0)</f>
        <v>Q 3</v>
      </c>
      <c r="N9318"/>
    </row>
    <row r="9319" spans="1:14" ht="14.25" x14ac:dyDescent="0.2">
      <c r="A9319" s="42" t="s">
        <v>31</v>
      </c>
      <c r="B9319" s="44" t="s">
        <v>17</v>
      </c>
      <c r="C9319" s="44" t="s">
        <v>58</v>
      </c>
      <c r="D9319" s="43">
        <v>168353.12199999997</v>
      </c>
      <c r="E9319" s="43">
        <v>-51891.440999999999</v>
      </c>
      <c r="F9319" s="45">
        <v>-52220</v>
      </c>
      <c r="G9319" s="45">
        <v>-25610</v>
      </c>
      <c r="H9319" s="45">
        <v>-75990</v>
      </c>
      <c r="I9319" s="55">
        <f>pro[[#This Row],[Admin expenses 3]]+pro[[#This Row],[Admin expenses 2]]+pro[[#This Row],[Admin expenses 1]]+pro[[#This Row],[COGS]]</f>
        <v>-205711.44099999999</v>
      </c>
      <c r="J9319" s="55">
        <f>pro[[#This Row],[Revenue]]+pro[[#This Row],[AdminExp]]</f>
        <v>-37358.319000000018</v>
      </c>
      <c r="K9319" s="83">
        <f>pro[[#This Row],[Profit]]/pro[[#This Row],[Revenue]]</f>
        <v>-0.22190452161617782</v>
      </c>
      <c r="L9319" s="56">
        <f t="shared" si="145"/>
        <v>9</v>
      </c>
      <c r="M9319" s="82" t="str">
        <f>"Q"&amp;" "&amp;VLOOKUP(pro[[#This Row],[Period]],Mapping!A:B,2,0)</f>
        <v>Q 3</v>
      </c>
      <c r="N9319"/>
    </row>
    <row r="9320" spans="1:14" ht="14.25" x14ac:dyDescent="0.2">
      <c r="A9320" s="42" t="s">
        <v>31</v>
      </c>
      <c r="B9320" s="44" t="s">
        <v>17</v>
      </c>
      <c r="C9320" s="44" t="s">
        <v>59</v>
      </c>
      <c r="D9320" s="43">
        <v>118558.636</v>
      </c>
      <c r="E9320" s="43">
        <v>-55057.078999999998</v>
      </c>
      <c r="F9320" s="45">
        <v>-83150</v>
      </c>
      <c r="G9320" s="45">
        <v>-32160</v>
      </c>
      <c r="H9320" s="45">
        <v>-36620</v>
      </c>
      <c r="I9320" s="55">
        <f>pro[[#This Row],[Admin expenses 3]]+pro[[#This Row],[Admin expenses 2]]+pro[[#This Row],[Admin expenses 1]]+pro[[#This Row],[COGS]]</f>
        <v>-206987.079</v>
      </c>
      <c r="J9320" s="55">
        <f>pro[[#This Row],[Revenue]]+pro[[#This Row],[AdminExp]]</f>
        <v>-88428.442999999999</v>
      </c>
      <c r="K9320" s="83">
        <f>pro[[#This Row],[Profit]]/pro[[#This Row],[Revenue]]</f>
        <v>-0.74586251987581909</v>
      </c>
      <c r="L9320" s="56">
        <f t="shared" si="145"/>
        <v>9</v>
      </c>
      <c r="M9320" s="82" t="str">
        <f>"Q"&amp;" "&amp;VLOOKUP(pro[[#This Row],[Period]],Mapping!A:B,2,0)</f>
        <v>Q 3</v>
      </c>
      <c r="N9320"/>
    </row>
    <row r="9321" spans="1:14" ht="14.25" x14ac:dyDescent="0.2">
      <c r="A9321" s="42" t="s">
        <v>31</v>
      </c>
      <c r="B9321" s="44" t="s">
        <v>17</v>
      </c>
      <c r="C9321" s="44" t="s">
        <v>57</v>
      </c>
      <c r="D9321" s="43">
        <v>280771.288</v>
      </c>
      <c r="E9321" s="43">
        <v>-114347.29599999999</v>
      </c>
      <c r="F9321" s="45">
        <v>-27320</v>
      </c>
      <c r="G9321" s="45">
        <v>-73200</v>
      </c>
      <c r="H9321" s="45">
        <v>-14250</v>
      </c>
      <c r="I9321" s="55">
        <f>pro[[#This Row],[Admin expenses 3]]+pro[[#This Row],[Admin expenses 2]]+pro[[#This Row],[Admin expenses 1]]+pro[[#This Row],[COGS]]</f>
        <v>-229117.29599999997</v>
      </c>
      <c r="J9321" s="55">
        <f>pro[[#This Row],[Revenue]]+pro[[#This Row],[AdminExp]]</f>
        <v>51653.992000000027</v>
      </c>
      <c r="K9321" s="83">
        <f>pro[[#This Row],[Profit]]/pro[[#This Row],[Revenue]]</f>
        <v>0.18397177420790983</v>
      </c>
      <c r="L9321" s="56">
        <f t="shared" si="145"/>
        <v>9</v>
      </c>
      <c r="M9321" s="82" t="str">
        <f>"Q"&amp;" "&amp;VLOOKUP(pro[[#This Row],[Period]],Mapping!A:B,2,0)</f>
        <v>Q 3</v>
      </c>
      <c r="N9321"/>
    </row>
    <row r="9322" spans="1:14" ht="14.25" x14ac:dyDescent="0.2">
      <c r="A9322" s="42" t="s">
        <v>31</v>
      </c>
      <c r="B9322" s="44" t="s">
        <v>17</v>
      </c>
      <c r="C9322" s="44" t="s">
        <v>57</v>
      </c>
      <c r="D9322" s="43">
        <v>283497.01099999994</v>
      </c>
      <c r="E9322" s="43">
        <v>-97387.457999999999</v>
      </c>
      <c r="F9322" s="45">
        <v>-30280</v>
      </c>
      <c r="G9322" s="45">
        <v>-17910</v>
      </c>
      <c r="H9322" s="45">
        <v>-53730</v>
      </c>
      <c r="I9322" s="55">
        <f>pro[[#This Row],[Admin expenses 3]]+pro[[#This Row],[Admin expenses 2]]+pro[[#This Row],[Admin expenses 1]]+pro[[#This Row],[COGS]]</f>
        <v>-199307.45799999998</v>
      </c>
      <c r="J9322" s="55">
        <f>pro[[#This Row],[Revenue]]+pro[[#This Row],[AdminExp]]</f>
        <v>84189.552999999956</v>
      </c>
      <c r="K9322" s="83">
        <f>pro[[#This Row],[Profit]]/pro[[#This Row],[Revenue]]</f>
        <v>0.29696804457666742</v>
      </c>
      <c r="L9322" s="56">
        <f t="shared" si="145"/>
        <v>9</v>
      </c>
      <c r="M9322" s="82" t="str">
        <f>"Q"&amp;" "&amp;VLOOKUP(pro[[#This Row],[Period]],Mapping!A:B,2,0)</f>
        <v>Q 3</v>
      </c>
      <c r="N9322"/>
    </row>
    <row r="9323" spans="1:14" ht="14.25" x14ac:dyDescent="0.2">
      <c r="A9323" s="42" t="s">
        <v>31</v>
      </c>
      <c r="B9323" s="44" t="s">
        <v>17</v>
      </c>
      <c r="C9323" s="44" t="s">
        <v>57</v>
      </c>
      <c r="D9323" s="43">
        <v>1560431.915</v>
      </c>
      <c r="E9323" s="43">
        <v>-1633317.8399999996</v>
      </c>
      <c r="F9323" s="45">
        <v>-100510</v>
      </c>
      <c r="G9323" s="45">
        <v>-30890</v>
      </c>
      <c r="H9323" s="45">
        <v>-91660</v>
      </c>
      <c r="I9323" s="55">
        <f>pro[[#This Row],[Admin expenses 3]]+pro[[#This Row],[Admin expenses 2]]+pro[[#This Row],[Admin expenses 1]]+pro[[#This Row],[COGS]]</f>
        <v>-1856377.8399999996</v>
      </c>
      <c r="J9323" s="55">
        <f>pro[[#This Row],[Revenue]]+pro[[#This Row],[AdminExp]]</f>
        <v>-295945.92499999958</v>
      </c>
      <c r="K9323" s="83">
        <f>pro[[#This Row],[Profit]]/pro[[#This Row],[Revenue]]</f>
        <v>-0.18965641637751274</v>
      </c>
      <c r="L9323" s="56">
        <f t="shared" si="145"/>
        <v>9</v>
      </c>
      <c r="M9323" s="82" t="str">
        <f>"Q"&amp;" "&amp;VLOOKUP(pro[[#This Row],[Period]],Mapping!A:B,2,0)</f>
        <v>Q 3</v>
      </c>
      <c r="N9323"/>
    </row>
    <row r="9324" spans="1:14" ht="14.25" x14ac:dyDescent="0.2">
      <c r="A9324" s="42" t="s">
        <v>31</v>
      </c>
      <c r="B9324" s="44" t="s">
        <v>17</v>
      </c>
      <c r="C9324" s="44" t="s">
        <v>58</v>
      </c>
      <c r="D9324" s="43">
        <v>972761.53799999994</v>
      </c>
      <c r="E9324" s="43">
        <v>-23379.775999999998</v>
      </c>
      <c r="F9324" s="45">
        <v>-81670</v>
      </c>
      <c r="G9324" s="45">
        <v>-103030</v>
      </c>
      <c r="H9324" s="45">
        <v>-37710</v>
      </c>
      <c r="I9324" s="55">
        <f>pro[[#This Row],[Admin expenses 3]]+pro[[#This Row],[Admin expenses 2]]+pro[[#This Row],[Admin expenses 1]]+pro[[#This Row],[COGS]]</f>
        <v>-245789.77600000001</v>
      </c>
      <c r="J9324" s="55">
        <f>pro[[#This Row],[Revenue]]+pro[[#This Row],[AdminExp]]</f>
        <v>726971.76199999987</v>
      </c>
      <c r="K9324" s="83">
        <f>pro[[#This Row],[Profit]]/pro[[#This Row],[Revenue]]</f>
        <v>0.74732782249456076</v>
      </c>
      <c r="L9324" s="56">
        <f t="shared" si="145"/>
        <v>9</v>
      </c>
      <c r="M9324" s="82" t="str">
        <f>"Q"&amp;" "&amp;VLOOKUP(pro[[#This Row],[Period]],Mapping!A:B,2,0)</f>
        <v>Q 3</v>
      </c>
      <c r="N9324"/>
    </row>
    <row r="9325" spans="1:14" ht="14.25" x14ac:dyDescent="0.2">
      <c r="A9325" s="42" t="s">
        <v>31</v>
      </c>
      <c r="B9325" s="44" t="s">
        <v>17</v>
      </c>
      <c r="C9325" s="44" t="s">
        <v>59</v>
      </c>
      <c r="D9325" s="43">
        <v>583006.35399999993</v>
      </c>
      <c r="E9325" s="43">
        <v>-36964.018000000004</v>
      </c>
      <c r="F9325" s="45">
        <v>-62110</v>
      </c>
      <c r="G9325" s="45">
        <v>-38390</v>
      </c>
      <c r="H9325" s="45">
        <v>-92320</v>
      </c>
      <c r="I9325" s="55">
        <f>pro[[#This Row],[Admin expenses 3]]+pro[[#This Row],[Admin expenses 2]]+pro[[#This Row],[Admin expenses 1]]+pro[[#This Row],[COGS]]</f>
        <v>-229784.01800000001</v>
      </c>
      <c r="J9325" s="55">
        <f>pro[[#This Row],[Revenue]]+pro[[#This Row],[AdminExp]]</f>
        <v>353222.33599999989</v>
      </c>
      <c r="K9325" s="83">
        <f>pro[[#This Row],[Profit]]/pro[[#This Row],[Revenue]]</f>
        <v>0.60586361293757007</v>
      </c>
      <c r="L9325" s="56">
        <f t="shared" si="145"/>
        <v>9</v>
      </c>
      <c r="M9325" s="82" t="str">
        <f>"Q"&amp;" "&amp;VLOOKUP(pro[[#This Row],[Period]],Mapping!A:B,2,0)</f>
        <v>Q 3</v>
      </c>
      <c r="N9325"/>
    </row>
    <row r="9326" spans="1:14" ht="14.25" x14ac:dyDescent="0.2">
      <c r="A9326" s="42" t="s">
        <v>31</v>
      </c>
      <c r="B9326" s="44" t="s">
        <v>17</v>
      </c>
      <c r="C9326" s="44" t="s">
        <v>57</v>
      </c>
      <c r="D9326" s="43">
        <v>178448.86499999999</v>
      </c>
      <c r="E9326" s="43">
        <v>-29952.789999999997</v>
      </c>
      <c r="F9326" s="45">
        <v>-89400</v>
      </c>
      <c r="G9326" s="45">
        <v>-32810</v>
      </c>
      <c r="H9326" s="45">
        <v>-13730</v>
      </c>
      <c r="I9326" s="55">
        <f>pro[[#This Row],[Admin expenses 3]]+pro[[#This Row],[Admin expenses 2]]+pro[[#This Row],[Admin expenses 1]]+pro[[#This Row],[COGS]]</f>
        <v>-165892.79</v>
      </c>
      <c r="J9326" s="55">
        <f>pro[[#This Row],[Revenue]]+pro[[#This Row],[AdminExp]]</f>
        <v>12556.074999999983</v>
      </c>
      <c r="K9326" s="83">
        <f>pro[[#This Row],[Profit]]/pro[[#This Row],[Revenue]]</f>
        <v>7.0362313596110476E-2</v>
      </c>
      <c r="L9326" s="56">
        <f t="shared" si="145"/>
        <v>9</v>
      </c>
      <c r="M9326" s="82" t="str">
        <f>"Q"&amp;" "&amp;VLOOKUP(pro[[#This Row],[Period]],Mapping!A:B,2,0)</f>
        <v>Q 3</v>
      </c>
      <c r="N9326"/>
    </row>
    <row r="9327" spans="1:14" ht="14.25" x14ac:dyDescent="0.2">
      <c r="A9327" s="42" t="s">
        <v>31</v>
      </c>
      <c r="B9327" s="44" t="s">
        <v>17</v>
      </c>
      <c r="C9327" s="44" t="s">
        <v>57</v>
      </c>
      <c r="D9327" s="43">
        <v>344031.76500000001</v>
      </c>
      <c r="E9327" s="43">
        <v>-23377.409999999996</v>
      </c>
      <c r="F9327" s="45">
        <v>-87520</v>
      </c>
      <c r="G9327" s="45">
        <v>-28920</v>
      </c>
      <c r="H9327" s="45">
        <v>-25530</v>
      </c>
      <c r="I9327" s="55">
        <f>pro[[#This Row],[Admin expenses 3]]+pro[[#This Row],[Admin expenses 2]]+pro[[#This Row],[Admin expenses 1]]+pro[[#This Row],[COGS]]</f>
        <v>-165347.41</v>
      </c>
      <c r="J9327" s="55">
        <f>pro[[#This Row],[Revenue]]+pro[[#This Row],[AdminExp]]</f>
        <v>178684.35500000001</v>
      </c>
      <c r="K9327" s="83">
        <f>pro[[#This Row],[Profit]]/pro[[#This Row],[Revenue]]</f>
        <v>0.51938330462014171</v>
      </c>
      <c r="L9327" s="56">
        <f t="shared" si="145"/>
        <v>9</v>
      </c>
      <c r="M9327" s="82" t="str">
        <f>"Q"&amp;" "&amp;VLOOKUP(pro[[#This Row],[Period]],Mapping!A:B,2,0)</f>
        <v>Q 3</v>
      </c>
      <c r="N9327"/>
    </row>
    <row r="9328" spans="1:14" ht="14.25" x14ac:dyDescent="0.2">
      <c r="A9328" s="42" t="s">
        <v>31</v>
      </c>
      <c r="B9328" s="44" t="s">
        <v>17</v>
      </c>
      <c r="C9328" s="44" t="s">
        <v>58</v>
      </c>
      <c r="D9328" s="43">
        <v>203394.891</v>
      </c>
      <c r="E9328" s="43">
        <v>-13490.581999999999</v>
      </c>
      <c r="F9328" s="45">
        <v>-43390</v>
      </c>
      <c r="G9328" s="45">
        <v>-49700</v>
      </c>
      <c r="H9328" s="45">
        <v>-107390</v>
      </c>
      <c r="I9328" s="55">
        <f>pro[[#This Row],[Admin expenses 3]]+pro[[#This Row],[Admin expenses 2]]+pro[[#This Row],[Admin expenses 1]]+pro[[#This Row],[COGS]]</f>
        <v>-213970.58199999999</v>
      </c>
      <c r="J9328" s="55">
        <f>pro[[#This Row],[Revenue]]+pro[[#This Row],[AdminExp]]</f>
        <v>-10575.690999999992</v>
      </c>
      <c r="K9328" s="83">
        <f>pro[[#This Row],[Profit]]/pro[[#This Row],[Revenue]]</f>
        <v>-5.1995853720829162E-2</v>
      </c>
      <c r="L9328" s="56">
        <f t="shared" si="145"/>
        <v>9</v>
      </c>
      <c r="M9328" s="82" t="str">
        <f>"Q"&amp;" "&amp;VLOOKUP(pro[[#This Row],[Period]],Mapping!A:B,2,0)</f>
        <v>Q 3</v>
      </c>
      <c r="N9328"/>
    </row>
    <row r="9329" spans="1:14" ht="14.25" x14ac:dyDescent="0.2">
      <c r="A9329" s="42" t="s">
        <v>31</v>
      </c>
      <c r="B9329" s="44" t="s">
        <v>17</v>
      </c>
      <c r="C9329" s="44" t="s">
        <v>59</v>
      </c>
      <c r="D9329" s="43">
        <v>1427963.1869999999</v>
      </c>
      <c r="E9329" s="43">
        <v>-105821.57599999999</v>
      </c>
      <c r="F9329" s="45">
        <v>-67680</v>
      </c>
      <c r="G9329" s="45">
        <v>-87580</v>
      </c>
      <c r="H9329" s="45">
        <v>-17540</v>
      </c>
      <c r="I9329" s="55">
        <f>pro[[#This Row],[Admin expenses 3]]+pro[[#This Row],[Admin expenses 2]]+pro[[#This Row],[Admin expenses 1]]+pro[[#This Row],[COGS]]</f>
        <v>-278621.576</v>
      </c>
      <c r="J9329" s="55">
        <f>pro[[#This Row],[Revenue]]+pro[[#This Row],[AdminExp]]</f>
        <v>1149341.611</v>
      </c>
      <c r="K9329" s="83">
        <f>pro[[#This Row],[Profit]]/pro[[#This Row],[Revenue]]</f>
        <v>0.80488182150875021</v>
      </c>
      <c r="L9329" s="56">
        <f t="shared" si="145"/>
        <v>9</v>
      </c>
      <c r="M9329" s="82" t="str">
        <f>"Q"&amp;" "&amp;VLOOKUP(pro[[#This Row],[Period]],Mapping!A:B,2,0)</f>
        <v>Q 3</v>
      </c>
      <c r="N9329"/>
    </row>
    <row r="9330" spans="1:14" ht="14.25" x14ac:dyDescent="0.2">
      <c r="A9330" s="42" t="s">
        <v>31</v>
      </c>
      <c r="B9330" s="44" t="s">
        <v>17</v>
      </c>
      <c r="C9330" s="44" t="s">
        <v>57</v>
      </c>
      <c r="D9330" s="43">
        <v>944187.13899999997</v>
      </c>
      <c r="E9330" s="43">
        <v>-53835.95</v>
      </c>
      <c r="F9330" s="45">
        <v>-37580</v>
      </c>
      <c r="G9330" s="45">
        <v>-96040</v>
      </c>
      <c r="H9330" s="45">
        <v>-35320</v>
      </c>
      <c r="I9330" s="55">
        <f>pro[[#This Row],[Admin expenses 3]]+pro[[#This Row],[Admin expenses 2]]+pro[[#This Row],[Admin expenses 1]]+pro[[#This Row],[COGS]]</f>
        <v>-222775.95</v>
      </c>
      <c r="J9330" s="55">
        <f>pro[[#This Row],[Revenue]]+pro[[#This Row],[AdminExp]]</f>
        <v>721411.18900000001</v>
      </c>
      <c r="K9330" s="83">
        <f>pro[[#This Row],[Profit]]/pro[[#This Row],[Revenue]]</f>
        <v>0.76405530132941157</v>
      </c>
      <c r="L9330" s="56">
        <f t="shared" si="145"/>
        <v>9</v>
      </c>
      <c r="M9330" s="82" t="str">
        <f>"Q"&amp;" "&amp;VLOOKUP(pro[[#This Row],[Period]],Mapping!A:B,2,0)</f>
        <v>Q 3</v>
      </c>
      <c r="N9330"/>
    </row>
    <row r="9331" spans="1:14" ht="14.25" x14ac:dyDescent="0.2">
      <c r="A9331" s="42" t="s">
        <v>31</v>
      </c>
      <c r="B9331" s="44" t="s">
        <v>17</v>
      </c>
      <c r="C9331" s="44" t="s">
        <v>57</v>
      </c>
      <c r="D9331" s="43">
        <v>2602609.5549999997</v>
      </c>
      <c r="E9331" s="43">
        <v>-120931.545</v>
      </c>
      <c r="F9331" s="45">
        <v>-56310</v>
      </c>
      <c r="G9331" s="45">
        <v>-81440</v>
      </c>
      <c r="H9331" s="45">
        <v>-21690</v>
      </c>
      <c r="I9331" s="55">
        <f>pro[[#This Row],[Admin expenses 3]]+pro[[#This Row],[Admin expenses 2]]+pro[[#This Row],[Admin expenses 1]]+pro[[#This Row],[COGS]]</f>
        <v>-280371.54499999998</v>
      </c>
      <c r="J9331" s="55">
        <f>pro[[#This Row],[Revenue]]+pro[[#This Row],[AdminExp]]</f>
        <v>2322238.0099999998</v>
      </c>
      <c r="K9331" s="83">
        <f>pro[[#This Row],[Profit]]/pro[[#This Row],[Revenue]]</f>
        <v>0.89227291336829051</v>
      </c>
      <c r="L9331" s="56">
        <f t="shared" si="145"/>
        <v>9</v>
      </c>
      <c r="M9331" s="82" t="str">
        <f>"Q"&amp;" "&amp;VLOOKUP(pro[[#This Row],[Period]],Mapping!A:B,2,0)</f>
        <v>Q 3</v>
      </c>
      <c r="N9331"/>
    </row>
    <row r="9332" spans="1:14" ht="14.25" x14ac:dyDescent="0.2">
      <c r="A9332" s="42" t="s">
        <v>31</v>
      </c>
      <c r="B9332" s="44" t="s">
        <v>17</v>
      </c>
      <c r="C9332" s="44" t="s">
        <v>57</v>
      </c>
      <c r="D9332" s="43">
        <v>458623.19999999995</v>
      </c>
      <c r="E9332" s="43">
        <v>-834989.06400000001</v>
      </c>
      <c r="F9332" s="45">
        <v>-56500</v>
      </c>
      <c r="G9332" s="45">
        <v>-94290</v>
      </c>
      <c r="H9332" s="45">
        <v>-29200</v>
      </c>
      <c r="I9332" s="55">
        <f>pro[[#This Row],[Admin expenses 3]]+pro[[#This Row],[Admin expenses 2]]+pro[[#This Row],[Admin expenses 1]]+pro[[#This Row],[COGS]]</f>
        <v>-1014979.064</v>
      </c>
      <c r="J9332" s="55">
        <f>pro[[#This Row],[Revenue]]+pro[[#This Row],[AdminExp]]</f>
        <v>-556355.86400000006</v>
      </c>
      <c r="K9332" s="83">
        <f>pro[[#This Row],[Profit]]/pro[[#This Row],[Revenue]]</f>
        <v>-1.213100131000787</v>
      </c>
      <c r="L9332" s="56">
        <f t="shared" si="145"/>
        <v>9</v>
      </c>
      <c r="M9332" s="82" t="str">
        <f>"Q"&amp;" "&amp;VLOOKUP(pro[[#This Row],[Period]],Mapping!A:B,2,0)</f>
        <v>Q 3</v>
      </c>
      <c r="N9332"/>
    </row>
    <row r="9333" spans="1:14" ht="14.25" x14ac:dyDescent="0.2">
      <c r="A9333" s="42" t="s">
        <v>31</v>
      </c>
      <c r="B9333" s="44" t="s">
        <v>17</v>
      </c>
      <c r="C9333" s="44" t="s">
        <v>58</v>
      </c>
      <c r="D9333" s="43">
        <v>459241.64999999997</v>
      </c>
      <c r="E9333" s="43">
        <v>-833893.22799999977</v>
      </c>
      <c r="F9333" s="45">
        <v>-40240</v>
      </c>
      <c r="G9333" s="45">
        <v>-99330</v>
      </c>
      <c r="H9333" s="45">
        <v>-35860</v>
      </c>
      <c r="I9333" s="55">
        <f>pro[[#This Row],[Admin expenses 3]]+pro[[#This Row],[Admin expenses 2]]+pro[[#This Row],[Admin expenses 1]]+pro[[#This Row],[COGS]]</f>
        <v>-1009323.2279999998</v>
      </c>
      <c r="J9333" s="55">
        <f>pro[[#This Row],[Revenue]]+pro[[#This Row],[AdminExp]]</f>
        <v>-550081.57799999975</v>
      </c>
      <c r="K9333" s="83">
        <f>pro[[#This Row],[Profit]]/pro[[#This Row],[Revenue]]</f>
        <v>-1.1978042017748167</v>
      </c>
      <c r="L9333" s="56">
        <f t="shared" si="145"/>
        <v>9</v>
      </c>
      <c r="M9333" s="82" t="str">
        <f>"Q"&amp;" "&amp;VLOOKUP(pro[[#This Row],[Period]],Mapping!A:B,2,0)</f>
        <v>Q 3</v>
      </c>
      <c r="N9333"/>
    </row>
    <row r="9334" spans="1:14" ht="14.25" x14ac:dyDescent="0.2">
      <c r="A9334" s="42" t="s">
        <v>31</v>
      </c>
      <c r="B9334" s="44" t="s">
        <v>17</v>
      </c>
      <c r="C9334" s="44" t="s">
        <v>59</v>
      </c>
      <c r="D9334" s="43">
        <v>65407.628999999994</v>
      </c>
      <c r="E9334" s="43">
        <v>-22345.322999999997</v>
      </c>
      <c r="F9334" s="45">
        <v>-65610</v>
      </c>
      <c r="G9334" s="45">
        <v>-90280</v>
      </c>
      <c r="H9334" s="45">
        <v>-34020</v>
      </c>
      <c r="I9334" s="55">
        <f>pro[[#This Row],[Admin expenses 3]]+pro[[#This Row],[Admin expenses 2]]+pro[[#This Row],[Admin expenses 1]]+pro[[#This Row],[COGS]]</f>
        <v>-212255.323</v>
      </c>
      <c r="J9334" s="55">
        <f>pro[[#This Row],[Revenue]]+pro[[#This Row],[AdminExp]]</f>
        <v>-146847.69400000002</v>
      </c>
      <c r="K9334" s="83">
        <f>pro[[#This Row],[Profit]]/pro[[#This Row],[Revenue]]</f>
        <v>-2.2451156882632151</v>
      </c>
      <c r="L9334" s="56">
        <f t="shared" si="145"/>
        <v>9</v>
      </c>
      <c r="M9334" s="82" t="str">
        <f>"Q"&amp;" "&amp;VLOOKUP(pro[[#This Row],[Period]],Mapping!A:B,2,0)</f>
        <v>Q 3</v>
      </c>
      <c r="N9334"/>
    </row>
    <row r="9335" spans="1:14" ht="14.25" x14ac:dyDescent="0.2">
      <c r="A9335" s="42" t="s">
        <v>31</v>
      </c>
      <c r="B9335" s="44" t="s">
        <v>17</v>
      </c>
      <c r="C9335" s="44" t="s">
        <v>60</v>
      </c>
      <c r="D9335" s="43">
        <v>49867.881000000001</v>
      </c>
      <c r="E9335" s="43">
        <v>-16349.984</v>
      </c>
      <c r="F9335" s="45">
        <v>-74910</v>
      </c>
      <c r="G9335" s="45">
        <v>-18960</v>
      </c>
      <c r="H9335" s="45">
        <v>-92570</v>
      </c>
      <c r="I9335" s="55">
        <f>pro[[#This Row],[Admin expenses 3]]+pro[[#This Row],[Admin expenses 2]]+pro[[#This Row],[Admin expenses 1]]+pro[[#This Row],[COGS]]</f>
        <v>-202789.984</v>
      </c>
      <c r="J9335" s="55">
        <f>pro[[#This Row],[Revenue]]+pro[[#This Row],[AdminExp]]</f>
        <v>-152922.103</v>
      </c>
      <c r="K9335" s="83">
        <f>pro[[#This Row],[Profit]]/pro[[#This Row],[Revenue]]</f>
        <v>-3.0665450372755965</v>
      </c>
      <c r="L9335" s="56">
        <f t="shared" si="145"/>
        <v>9</v>
      </c>
      <c r="M9335" s="82" t="str">
        <f>"Q"&amp;" "&amp;VLOOKUP(pro[[#This Row],[Period]],Mapping!A:B,2,0)</f>
        <v>Q 3</v>
      </c>
      <c r="N9335"/>
    </row>
    <row r="9336" spans="1:14" ht="14.25" x14ac:dyDescent="0.2">
      <c r="A9336" s="42" t="s">
        <v>31</v>
      </c>
      <c r="B9336" s="44" t="s">
        <v>17</v>
      </c>
      <c r="C9336" s="44" t="s">
        <v>57</v>
      </c>
      <c r="D9336" s="43">
        <v>99964.144</v>
      </c>
      <c r="E9336" s="43">
        <v>-80561.81</v>
      </c>
      <c r="F9336" s="45">
        <v>-96670</v>
      </c>
      <c r="G9336" s="45">
        <v>-75290</v>
      </c>
      <c r="H9336" s="45">
        <v>-68490</v>
      </c>
      <c r="I9336" s="55">
        <f>pro[[#This Row],[Admin expenses 3]]+pro[[#This Row],[Admin expenses 2]]+pro[[#This Row],[Admin expenses 1]]+pro[[#This Row],[COGS]]</f>
        <v>-321011.81</v>
      </c>
      <c r="J9336" s="55">
        <f>pro[[#This Row],[Revenue]]+pro[[#This Row],[AdminExp]]</f>
        <v>-221047.666</v>
      </c>
      <c r="K9336" s="83">
        <f>pro[[#This Row],[Profit]]/pro[[#This Row],[Revenue]]</f>
        <v>-2.2112695328036822</v>
      </c>
      <c r="L9336" s="56">
        <f t="shared" si="145"/>
        <v>9</v>
      </c>
      <c r="M9336" s="82" t="str">
        <f>"Q"&amp;" "&amp;VLOOKUP(pro[[#This Row],[Period]],Mapping!A:B,2,0)</f>
        <v>Q 3</v>
      </c>
      <c r="N9336"/>
    </row>
    <row r="9337" spans="1:14" ht="14.25" x14ac:dyDescent="0.2">
      <c r="A9337" s="42" t="s">
        <v>31</v>
      </c>
      <c r="B9337" s="44" t="s">
        <v>17</v>
      </c>
      <c r="C9337" s="44" t="s">
        <v>58</v>
      </c>
      <c r="D9337" s="43">
        <v>55115.774000000005</v>
      </c>
      <c r="E9337" s="43">
        <v>-40997.201000000001</v>
      </c>
      <c r="F9337" s="45">
        <v>-19670</v>
      </c>
      <c r="G9337" s="45">
        <v>-107740</v>
      </c>
      <c r="H9337" s="45">
        <v>-88700</v>
      </c>
      <c r="I9337" s="55">
        <f>pro[[#This Row],[Admin expenses 3]]+pro[[#This Row],[Admin expenses 2]]+pro[[#This Row],[Admin expenses 1]]+pro[[#This Row],[COGS]]</f>
        <v>-257107.201</v>
      </c>
      <c r="J9337" s="55">
        <f>pro[[#This Row],[Revenue]]+pro[[#This Row],[AdminExp]]</f>
        <v>-201991.427</v>
      </c>
      <c r="K9337" s="83">
        <f>pro[[#This Row],[Profit]]/pro[[#This Row],[Revenue]]</f>
        <v>-3.6648569427692328</v>
      </c>
      <c r="L9337" s="56">
        <f t="shared" si="145"/>
        <v>9</v>
      </c>
      <c r="M9337" s="82" t="str">
        <f>"Q"&amp;" "&amp;VLOOKUP(pro[[#This Row],[Period]],Mapping!A:B,2,0)</f>
        <v>Q 3</v>
      </c>
      <c r="N9337"/>
    </row>
    <row r="9338" spans="1:14" ht="14.25" x14ac:dyDescent="0.2">
      <c r="A9338" s="42" t="s">
        <v>31</v>
      </c>
      <c r="B9338" s="44" t="s">
        <v>17</v>
      </c>
      <c r="C9338" s="44" t="s">
        <v>59</v>
      </c>
      <c r="D9338" s="43">
        <v>298440.51999999996</v>
      </c>
      <c r="E9338" s="43">
        <v>-658973.02099999995</v>
      </c>
      <c r="F9338" s="45">
        <v>-81430</v>
      </c>
      <c r="G9338" s="45">
        <v>-68350</v>
      </c>
      <c r="H9338" s="45">
        <v>-45150</v>
      </c>
      <c r="I9338" s="55">
        <f>pro[[#This Row],[Admin expenses 3]]+pro[[#This Row],[Admin expenses 2]]+pro[[#This Row],[Admin expenses 1]]+pro[[#This Row],[COGS]]</f>
        <v>-853903.02099999995</v>
      </c>
      <c r="J9338" s="55">
        <f>pro[[#This Row],[Revenue]]+pro[[#This Row],[AdminExp]]</f>
        <v>-555462.50099999993</v>
      </c>
      <c r="K9338" s="83">
        <f>pro[[#This Row],[Profit]]/pro[[#This Row],[Revenue]]</f>
        <v>-1.8612167711006535</v>
      </c>
      <c r="L9338" s="56">
        <f t="shared" si="145"/>
        <v>9</v>
      </c>
      <c r="M9338" s="82" t="str">
        <f>"Q"&amp;" "&amp;VLOOKUP(pro[[#This Row],[Period]],Mapping!A:B,2,0)</f>
        <v>Q 3</v>
      </c>
      <c r="N9338"/>
    </row>
    <row r="9339" spans="1:14" ht="14.25" x14ac:dyDescent="0.2">
      <c r="A9339" s="42" t="s">
        <v>31</v>
      </c>
      <c r="B9339" s="44" t="s">
        <v>17</v>
      </c>
      <c r="C9339" s="44" t="s">
        <v>60</v>
      </c>
      <c r="D9339" s="43">
        <v>85703.638999999996</v>
      </c>
      <c r="E9339" s="43">
        <v>-224561.72900000002</v>
      </c>
      <c r="F9339" s="45">
        <v>-51750</v>
      </c>
      <c r="G9339" s="45">
        <v>-45370</v>
      </c>
      <c r="H9339" s="45">
        <v>-73040</v>
      </c>
      <c r="I9339" s="55">
        <f>pro[[#This Row],[Admin expenses 3]]+pro[[#This Row],[Admin expenses 2]]+pro[[#This Row],[Admin expenses 1]]+pro[[#This Row],[COGS]]</f>
        <v>-394721.72900000005</v>
      </c>
      <c r="J9339" s="55">
        <f>pro[[#This Row],[Revenue]]+pro[[#This Row],[AdminExp]]</f>
        <v>-309018.09000000008</v>
      </c>
      <c r="K9339" s="83">
        <f>pro[[#This Row],[Profit]]/pro[[#This Row],[Revenue]]</f>
        <v>-3.6056589149032527</v>
      </c>
      <c r="L9339" s="56">
        <f t="shared" si="145"/>
        <v>9</v>
      </c>
      <c r="M9339" s="82" t="str">
        <f>"Q"&amp;" "&amp;VLOOKUP(pro[[#This Row],[Period]],Mapping!A:B,2,0)</f>
        <v>Q 3</v>
      </c>
      <c r="N9339"/>
    </row>
    <row r="9340" spans="1:14" ht="14.25" x14ac:dyDescent="0.2">
      <c r="A9340" s="42" t="s">
        <v>31</v>
      </c>
      <c r="B9340" s="44" t="s">
        <v>17</v>
      </c>
      <c r="C9340" s="44" t="s">
        <v>57</v>
      </c>
      <c r="D9340" s="43">
        <v>246428.37100000001</v>
      </c>
      <c r="E9340" s="43">
        <v>-154722.22499999998</v>
      </c>
      <c r="F9340" s="45">
        <v>-96950</v>
      </c>
      <c r="G9340" s="45">
        <v>-71350</v>
      </c>
      <c r="H9340" s="45">
        <v>-35630</v>
      </c>
      <c r="I9340" s="55">
        <f>pro[[#This Row],[Admin expenses 3]]+pro[[#This Row],[Admin expenses 2]]+pro[[#This Row],[Admin expenses 1]]+pro[[#This Row],[COGS]]</f>
        <v>-358652.22499999998</v>
      </c>
      <c r="J9340" s="55">
        <f>pro[[#This Row],[Revenue]]+pro[[#This Row],[AdminExp]]</f>
        <v>-112223.85399999996</v>
      </c>
      <c r="K9340" s="83">
        <f>pro[[#This Row],[Profit]]/pro[[#This Row],[Revenue]]</f>
        <v>-0.45540151705990034</v>
      </c>
      <c r="L9340" s="56">
        <f t="shared" si="145"/>
        <v>9</v>
      </c>
      <c r="M9340" s="82" t="str">
        <f>"Q"&amp;" "&amp;VLOOKUP(pro[[#This Row],[Period]],Mapping!A:B,2,0)</f>
        <v>Q 3</v>
      </c>
      <c r="N9340"/>
    </row>
    <row r="9341" spans="1:14" ht="14.25" x14ac:dyDescent="0.2">
      <c r="A9341" s="42" t="s">
        <v>31</v>
      </c>
      <c r="B9341" s="44" t="s">
        <v>17</v>
      </c>
      <c r="C9341" s="44" t="s">
        <v>58</v>
      </c>
      <c r="D9341" s="43">
        <v>239329.89499999996</v>
      </c>
      <c r="E9341" s="43">
        <v>-140694.40699999998</v>
      </c>
      <c r="F9341" s="45">
        <v>-29850</v>
      </c>
      <c r="G9341" s="45">
        <v>-93410</v>
      </c>
      <c r="H9341" s="45">
        <v>-80430</v>
      </c>
      <c r="I9341" s="55">
        <f>pro[[#This Row],[Admin expenses 3]]+pro[[#This Row],[Admin expenses 2]]+pro[[#This Row],[Admin expenses 1]]+pro[[#This Row],[COGS]]</f>
        <v>-344384.40700000001</v>
      </c>
      <c r="J9341" s="55">
        <f>pro[[#This Row],[Revenue]]+pro[[#This Row],[AdminExp]]</f>
        <v>-105054.51200000005</v>
      </c>
      <c r="K9341" s="83">
        <f>pro[[#This Row],[Profit]]/pro[[#This Row],[Revenue]]</f>
        <v>-0.43895273509395916</v>
      </c>
      <c r="L9341" s="56">
        <f t="shared" si="145"/>
        <v>9</v>
      </c>
      <c r="M9341" s="82" t="str">
        <f>"Q"&amp;" "&amp;VLOOKUP(pro[[#This Row],[Period]],Mapping!A:B,2,0)</f>
        <v>Q 3</v>
      </c>
      <c r="N9341"/>
    </row>
    <row r="9342" spans="1:14" ht="14.25" x14ac:dyDescent="0.2">
      <c r="A9342" s="42" t="s">
        <v>31</v>
      </c>
      <c r="B9342" s="44" t="s">
        <v>17</v>
      </c>
      <c r="C9342" s="44" t="s">
        <v>59</v>
      </c>
      <c r="D9342" s="43">
        <v>11514.894999999999</v>
      </c>
      <c r="E9342" s="43">
        <v>-7671.3419999999987</v>
      </c>
      <c r="F9342" s="45">
        <v>-80420</v>
      </c>
      <c r="G9342" s="45">
        <v>-106810</v>
      </c>
      <c r="H9342" s="45">
        <v>-62350</v>
      </c>
      <c r="I9342" s="55">
        <f>pro[[#This Row],[Admin expenses 3]]+pro[[#This Row],[Admin expenses 2]]+pro[[#This Row],[Admin expenses 1]]+pro[[#This Row],[COGS]]</f>
        <v>-257251.342</v>
      </c>
      <c r="J9342" s="55">
        <f>pro[[#This Row],[Revenue]]+pro[[#This Row],[AdminExp]]</f>
        <v>-245736.44700000001</v>
      </c>
      <c r="K9342" s="83">
        <f>pro[[#This Row],[Profit]]/pro[[#This Row],[Revenue]]</f>
        <v>-21.340745790560838</v>
      </c>
      <c r="L9342" s="56">
        <f t="shared" si="145"/>
        <v>9</v>
      </c>
      <c r="M9342" s="82" t="str">
        <f>"Q"&amp;" "&amp;VLOOKUP(pro[[#This Row],[Period]],Mapping!A:B,2,0)</f>
        <v>Q 3</v>
      </c>
      <c r="N9342"/>
    </row>
    <row r="9343" spans="1:14" ht="14.25" x14ac:dyDescent="0.2">
      <c r="A9343" s="42" t="s">
        <v>31</v>
      </c>
      <c r="B9343" s="44" t="s">
        <v>17</v>
      </c>
      <c r="C9343" s="44" t="s">
        <v>60</v>
      </c>
      <c r="D9343" s="43">
        <v>67343.646999999997</v>
      </c>
      <c r="E9343" s="43">
        <v>-41932.506000000001</v>
      </c>
      <c r="F9343" s="45">
        <v>-71040</v>
      </c>
      <c r="G9343" s="45">
        <v>-70110</v>
      </c>
      <c r="H9343" s="45">
        <v>-13790</v>
      </c>
      <c r="I9343" s="55">
        <f>pro[[#This Row],[Admin expenses 3]]+pro[[#This Row],[Admin expenses 2]]+pro[[#This Row],[Admin expenses 1]]+pro[[#This Row],[COGS]]</f>
        <v>-196872.50599999999</v>
      </c>
      <c r="J9343" s="55">
        <f>pro[[#This Row],[Revenue]]+pro[[#This Row],[AdminExp]]</f>
        <v>-129528.859</v>
      </c>
      <c r="K9343" s="83">
        <f>pro[[#This Row],[Profit]]/pro[[#This Row],[Revenue]]</f>
        <v>-1.9234013120792226</v>
      </c>
      <c r="L9343" s="56">
        <f t="shared" si="145"/>
        <v>9</v>
      </c>
      <c r="M9343" s="82" t="str">
        <f>"Q"&amp;" "&amp;VLOOKUP(pro[[#This Row],[Period]],Mapping!A:B,2,0)</f>
        <v>Q 3</v>
      </c>
      <c r="N9343"/>
    </row>
    <row r="9344" spans="1:14" ht="14.25" x14ac:dyDescent="0.2">
      <c r="A9344" s="42" t="s">
        <v>31</v>
      </c>
      <c r="B9344" s="44" t="s">
        <v>17</v>
      </c>
      <c r="C9344" s="44" t="s">
        <v>57</v>
      </c>
      <c r="D9344" s="43">
        <v>210627.07399999999</v>
      </c>
      <c r="E9344" s="43">
        <v>-131965.18299999999</v>
      </c>
      <c r="F9344" s="45">
        <v>-80520</v>
      </c>
      <c r="G9344" s="45">
        <v>-29230</v>
      </c>
      <c r="H9344" s="45">
        <v>-100360</v>
      </c>
      <c r="I9344" s="55">
        <f>pro[[#This Row],[Admin expenses 3]]+pro[[#This Row],[Admin expenses 2]]+pro[[#This Row],[Admin expenses 1]]+pro[[#This Row],[COGS]]</f>
        <v>-342075.18299999996</v>
      </c>
      <c r="J9344" s="55">
        <f>pro[[#This Row],[Revenue]]+pro[[#This Row],[AdminExp]]</f>
        <v>-131448.10899999997</v>
      </c>
      <c r="K9344" s="83">
        <f>pro[[#This Row],[Profit]]/pro[[#This Row],[Revenue]]</f>
        <v>-0.62407983220618624</v>
      </c>
      <c r="L9344" s="56">
        <f t="shared" si="145"/>
        <v>9</v>
      </c>
      <c r="M9344" s="82" t="str">
        <f>"Q"&amp;" "&amp;VLOOKUP(pro[[#This Row],[Period]],Mapping!A:B,2,0)</f>
        <v>Q 3</v>
      </c>
      <c r="N9344"/>
    </row>
    <row r="9345" spans="1:14" ht="14.25" x14ac:dyDescent="0.2">
      <c r="A9345" s="42" t="s">
        <v>31</v>
      </c>
      <c r="B9345" s="44" t="s">
        <v>17</v>
      </c>
      <c r="C9345" s="44" t="s">
        <v>58</v>
      </c>
      <c r="D9345" s="43">
        <v>2366.2939999999999</v>
      </c>
      <c r="E9345" s="43">
        <v>-461.49599999999992</v>
      </c>
      <c r="F9345" s="45">
        <v>-60410</v>
      </c>
      <c r="G9345" s="45">
        <v>-95790</v>
      </c>
      <c r="H9345" s="45">
        <v>-46210</v>
      </c>
      <c r="I9345" s="55">
        <f>pro[[#This Row],[Admin expenses 3]]+pro[[#This Row],[Admin expenses 2]]+pro[[#This Row],[Admin expenses 1]]+pro[[#This Row],[COGS]]</f>
        <v>-202871.49600000001</v>
      </c>
      <c r="J9345" s="55">
        <f>pro[[#This Row],[Revenue]]+pro[[#This Row],[AdminExp]]</f>
        <v>-200505.20200000002</v>
      </c>
      <c r="K9345" s="83">
        <f>pro[[#This Row],[Profit]]/pro[[#This Row],[Revenue]]</f>
        <v>-84.733850485189095</v>
      </c>
      <c r="L9345" s="56">
        <f t="shared" si="145"/>
        <v>9</v>
      </c>
      <c r="M9345" s="82" t="str">
        <f>"Q"&amp;" "&amp;VLOOKUP(pro[[#This Row],[Period]],Mapping!A:B,2,0)</f>
        <v>Q 3</v>
      </c>
      <c r="N9345"/>
    </row>
    <row r="9346" spans="1:14" ht="14.25" x14ac:dyDescent="0.2">
      <c r="A9346" s="42" t="s">
        <v>31</v>
      </c>
      <c r="B9346" s="44" t="s">
        <v>17</v>
      </c>
      <c r="C9346" s="44" t="s">
        <v>59</v>
      </c>
      <c r="D9346" s="43">
        <v>512.23899999999992</v>
      </c>
      <c r="E9346" s="43">
        <v>-204.435</v>
      </c>
      <c r="F9346" s="45">
        <v>-33480</v>
      </c>
      <c r="G9346" s="45">
        <v>-82060</v>
      </c>
      <c r="H9346" s="45">
        <v>-32130</v>
      </c>
      <c r="I9346" s="55">
        <f>pro[[#This Row],[Admin expenses 3]]+pro[[#This Row],[Admin expenses 2]]+pro[[#This Row],[Admin expenses 1]]+pro[[#This Row],[COGS]]</f>
        <v>-147874.435</v>
      </c>
      <c r="J9346" s="55">
        <f>pro[[#This Row],[Revenue]]+pro[[#This Row],[AdminExp]]</f>
        <v>-147362.196</v>
      </c>
      <c r="K9346" s="83">
        <f>pro[[#This Row],[Profit]]/pro[[#This Row],[Revenue]]</f>
        <v>-287.68249977061492</v>
      </c>
      <c r="L9346" s="56">
        <f t="shared" ref="L9346:L9409" si="146">MONTH(DATEVALUE(A9346&amp;"1"))</f>
        <v>9</v>
      </c>
      <c r="M9346" s="82" t="str">
        <f>"Q"&amp;" "&amp;VLOOKUP(pro[[#This Row],[Period]],Mapping!A:B,2,0)</f>
        <v>Q 3</v>
      </c>
      <c r="N9346"/>
    </row>
    <row r="9347" spans="1:14" ht="14.25" x14ac:dyDescent="0.2">
      <c r="A9347" s="42" t="s">
        <v>31</v>
      </c>
      <c r="B9347" s="44" t="s">
        <v>17</v>
      </c>
      <c r="C9347" s="44" t="s">
        <v>60</v>
      </c>
      <c r="D9347" s="43">
        <v>38815.21</v>
      </c>
      <c r="E9347" s="43">
        <v>-41870.912999999993</v>
      </c>
      <c r="F9347" s="45">
        <v>-60330</v>
      </c>
      <c r="G9347" s="45">
        <v>-23810</v>
      </c>
      <c r="H9347" s="45">
        <v>-42100</v>
      </c>
      <c r="I9347" s="55">
        <f>pro[[#This Row],[Admin expenses 3]]+pro[[#This Row],[Admin expenses 2]]+pro[[#This Row],[Admin expenses 1]]+pro[[#This Row],[COGS]]</f>
        <v>-168110.913</v>
      </c>
      <c r="J9347" s="55">
        <f>pro[[#This Row],[Revenue]]+pro[[#This Row],[AdminExp]]</f>
        <v>-129295.70300000001</v>
      </c>
      <c r="K9347" s="83">
        <f>pro[[#This Row],[Profit]]/pro[[#This Row],[Revenue]]</f>
        <v>-3.3310576704338328</v>
      </c>
      <c r="L9347" s="56">
        <f t="shared" si="146"/>
        <v>9</v>
      </c>
      <c r="M9347" s="82" t="str">
        <f>"Q"&amp;" "&amp;VLOOKUP(pro[[#This Row],[Period]],Mapping!A:B,2,0)</f>
        <v>Q 3</v>
      </c>
      <c r="N9347"/>
    </row>
    <row r="9348" spans="1:14" ht="14.25" x14ac:dyDescent="0.2">
      <c r="A9348" s="42" t="s">
        <v>31</v>
      </c>
      <c r="B9348" s="44" t="s">
        <v>17</v>
      </c>
      <c r="C9348" s="44" t="s">
        <v>57</v>
      </c>
      <c r="D9348" s="43">
        <v>9713.0249999999996</v>
      </c>
      <c r="E9348" s="43">
        <v>-9208.5</v>
      </c>
      <c r="F9348" s="45">
        <v>-62220</v>
      </c>
      <c r="G9348" s="45">
        <v>-101190</v>
      </c>
      <c r="H9348" s="45">
        <v>-68120</v>
      </c>
      <c r="I9348" s="55">
        <f>pro[[#This Row],[Admin expenses 3]]+pro[[#This Row],[Admin expenses 2]]+pro[[#This Row],[Admin expenses 1]]+pro[[#This Row],[COGS]]</f>
        <v>-240738.5</v>
      </c>
      <c r="J9348" s="55">
        <f>pro[[#This Row],[Revenue]]+pro[[#This Row],[AdminExp]]</f>
        <v>-231025.47500000001</v>
      </c>
      <c r="K9348" s="83">
        <f>pro[[#This Row],[Profit]]/pro[[#This Row],[Revenue]]</f>
        <v>-23.785121010189926</v>
      </c>
      <c r="L9348" s="56">
        <f t="shared" si="146"/>
        <v>9</v>
      </c>
      <c r="M9348" s="82" t="str">
        <f>"Q"&amp;" "&amp;VLOOKUP(pro[[#This Row],[Period]],Mapping!A:B,2,0)</f>
        <v>Q 3</v>
      </c>
      <c r="N9348"/>
    </row>
    <row r="9349" spans="1:14" ht="14.25" x14ac:dyDescent="0.2">
      <c r="A9349" s="42" t="s">
        <v>31</v>
      </c>
      <c r="B9349" s="44" t="s">
        <v>17</v>
      </c>
      <c r="C9349" s="44" t="s">
        <v>57</v>
      </c>
      <c r="D9349" s="43">
        <v>46762.435999999994</v>
      </c>
      <c r="E9349" s="43">
        <v>-63164.962</v>
      </c>
      <c r="F9349" s="45">
        <v>-51850</v>
      </c>
      <c r="G9349" s="45">
        <v>-21060</v>
      </c>
      <c r="H9349" s="45">
        <v>-79960</v>
      </c>
      <c r="I9349" s="55">
        <f>pro[[#This Row],[Admin expenses 3]]+pro[[#This Row],[Admin expenses 2]]+pro[[#This Row],[Admin expenses 1]]+pro[[#This Row],[COGS]]</f>
        <v>-216034.962</v>
      </c>
      <c r="J9349" s="55">
        <f>pro[[#This Row],[Revenue]]+pro[[#This Row],[AdminExp]]</f>
        <v>-169272.52600000001</v>
      </c>
      <c r="K9349" s="83">
        <f>pro[[#This Row],[Profit]]/pro[[#This Row],[Revenue]]</f>
        <v>-3.6198397790910644</v>
      </c>
      <c r="L9349" s="56">
        <f t="shared" si="146"/>
        <v>9</v>
      </c>
      <c r="M9349" s="82" t="str">
        <f>"Q"&amp;" "&amp;VLOOKUP(pro[[#This Row],[Period]],Mapping!A:B,2,0)</f>
        <v>Q 3</v>
      </c>
      <c r="N9349"/>
    </row>
    <row r="9350" spans="1:14" ht="14.25" x14ac:dyDescent="0.2">
      <c r="A9350" s="42" t="s">
        <v>31</v>
      </c>
      <c r="B9350" s="44" t="s">
        <v>17</v>
      </c>
      <c r="C9350" s="44" t="s">
        <v>58</v>
      </c>
      <c r="D9350" s="43">
        <v>38356.92</v>
      </c>
      <c r="E9350" s="43">
        <v>-69996.156999999992</v>
      </c>
      <c r="F9350" s="45">
        <v>-31260</v>
      </c>
      <c r="G9350" s="45">
        <v>-71360</v>
      </c>
      <c r="H9350" s="45">
        <v>-88490</v>
      </c>
      <c r="I9350" s="55">
        <f>pro[[#This Row],[Admin expenses 3]]+pro[[#This Row],[Admin expenses 2]]+pro[[#This Row],[Admin expenses 1]]+pro[[#This Row],[COGS]]</f>
        <v>-261106.15700000001</v>
      </c>
      <c r="J9350" s="55">
        <f>pro[[#This Row],[Revenue]]+pro[[#This Row],[AdminExp]]</f>
        <v>-222749.23700000002</v>
      </c>
      <c r="K9350" s="83">
        <f>pro[[#This Row],[Profit]]/pro[[#This Row],[Revenue]]</f>
        <v>-5.8072764184402716</v>
      </c>
      <c r="L9350" s="56">
        <f t="shared" si="146"/>
        <v>9</v>
      </c>
      <c r="M9350" s="82" t="str">
        <f>"Q"&amp;" "&amp;VLOOKUP(pro[[#This Row],[Period]],Mapping!A:B,2,0)</f>
        <v>Q 3</v>
      </c>
      <c r="N9350"/>
    </row>
    <row r="9351" spans="1:14" ht="14.25" x14ac:dyDescent="0.2">
      <c r="A9351" s="42" t="s">
        <v>31</v>
      </c>
      <c r="B9351" s="44" t="s">
        <v>17</v>
      </c>
      <c r="C9351" s="44" t="s">
        <v>59</v>
      </c>
      <c r="D9351" s="43">
        <v>678950.08299999987</v>
      </c>
      <c r="E9351" s="43">
        <v>-141946.11900000001</v>
      </c>
      <c r="F9351" s="45">
        <v>-32750</v>
      </c>
      <c r="G9351" s="45">
        <v>-15910</v>
      </c>
      <c r="H9351" s="45">
        <v>-42900</v>
      </c>
      <c r="I9351" s="55">
        <f>pro[[#This Row],[Admin expenses 3]]+pro[[#This Row],[Admin expenses 2]]+pro[[#This Row],[Admin expenses 1]]+pro[[#This Row],[COGS]]</f>
        <v>-233506.11900000001</v>
      </c>
      <c r="J9351" s="55">
        <f>pro[[#This Row],[Revenue]]+pro[[#This Row],[AdminExp]]</f>
        <v>445443.96399999986</v>
      </c>
      <c r="K9351" s="83">
        <f>pro[[#This Row],[Profit]]/pro[[#This Row],[Revenue]]</f>
        <v>0.65607763391347862</v>
      </c>
      <c r="L9351" s="56">
        <f t="shared" si="146"/>
        <v>9</v>
      </c>
      <c r="M9351" s="82" t="str">
        <f>"Q"&amp;" "&amp;VLOOKUP(pro[[#This Row],[Period]],Mapping!A:B,2,0)</f>
        <v>Q 3</v>
      </c>
      <c r="N9351"/>
    </row>
    <row r="9352" spans="1:14" ht="14.25" x14ac:dyDescent="0.2">
      <c r="A9352" s="42" t="s">
        <v>31</v>
      </c>
      <c r="B9352" s="44" t="s">
        <v>17</v>
      </c>
      <c r="C9352" s="44" t="s">
        <v>57</v>
      </c>
      <c r="D9352" s="43">
        <v>10016.377</v>
      </c>
      <c r="E9352" s="43">
        <v>-14014.923999999999</v>
      </c>
      <c r="F9352" s="45">
        <v>-32390</v>
      </c>
      <c r="G9352" s="45">
        <v>-50990</v>
      </c>
      <c r="H9352" s="45">
        <v>-82110</v>
      </c>
      <c r="I9352" s="55">
        <f>pro[[#This Row],[Admin expenses 3]]+pro[[#This Row],[Admin expenses 2]]+pro[[#This Row],[Admin expenses 1]]+pro[[#This Row],[COGS]]</f>
        <v>-179504.924</v>
      </c>
      <c r="J9352" s="55">
        <f>pro[[#This Row],[Revenue]]+pro[[#This Row],[AdminExp]]</f>
        <v>-169488.54699999999</v>
      </c>
      <c r="K9352" s="83">
        <f>pro[[#This Row],[Profit]]/pro[[#This Row],[Revenue]]</f>
        <v>-16.92114294420028</v>
      </c>
      <c r="L9352" s="56">
        <f t="shared" si="146"/>
        <v>9</v>
      </c>
      <c r="M9352" s="82" t="str">
        <f>"Q"&amp;" "&amp;VLOOKUP(pro[[#This Row],[Period]],Mapping!A:B,2,0)</f>
        <v>Q 3</v>
      </c>
      <c r="N9352"/>
    </row>
    <row r="9353" spans="1:14" ht="14.25" x14ac:dyDescent="0.2">
      <c r="A9353" s="42" t="s">
        <v>31</v>
      </c>
      <c r="B9353" s="44" t="s">
        <v>17</v>
      </c>
      <c r="C9353" s="44" t="s">
        <v>58</v>
      </c>
      <c r="D9353" s="43">
        <v>50830.814999999995</v>
      </c>
      <c r="E9353" s="43">
        <v>-78982.59599999999</v>
      </c>
      <c r="F9353" s="45">
        <v>-91670</v>
      </c>
      <c r="G9353" s="45">
        <v>-108270</v>
      </c>
      <c r="H9353" s="45">
        <v>-26620</v>
      </c>
      <c r="I9353" s="55">
        <f>pro[[#This Row],[Admin expenses 3]]+pro[[#This Row],[Admin expenses 2]]+pro[[#This Row],[Admin expenses 1]]+pro[[#This Row],[COGS]]</f>
        <v>-305542.59600000002</v>
      </c>
      <c r="J9353" s="55">
        <f>pro[[#This Row],[Revenue]]+pro[[#This Row],[AdminExp]]</f>
        <v>-254711.78100000002</v>
      </c>
      <c r="K9353" s="83">
        <f>pro[[#This Row],[Profit]]/pro[[#This Row],[Revenue]]</f>
        <v>-5.0109718091279873</v>
      </c>
      <c r="L9353" s="56">
        <f t="shared" si="146"/>
        <v>9</v>
      </c>
      <c r="M9353" s="82" t="str">
        <f>"Q"&amp;" "&amp;VLOOKUP(pro[[#This Row],[Period]],Mapping!A:B,2,0)</f>
        <v>Q 3</v>
      </c>
      <c r="N9353"/>
    </row>
    <row r="9354" spans="1:14" ht="14.25" x14ac:dyDescent="0.2">
      <c r="A9354" s="42" t="s">
        <v>31</v>
      </c>
      <c r="B9354" s="44" t="s">
        <v>17</v>
      </c>
      <c r="C9354" s="44" t="s">
        <v>59</v>
      </c>
      <c r="D9354" s="43">
        <v>61075.258999999991</v>
      </c>
      <c r="E9354" s="43">
        <v>-141369.01099999997</v>
      </c>
      <c r="F9354" s="45">
        <v>-32680</v>
      </c>
      <c r="G9354" s="45">
        <v>-84320</v>
      </c>
      <c r="H9354" s="45">
        <v>-87990</v>
      </c>
      <c r="I9354" s="55">
        <f>pro[[#This Row],[Admin expenses 3]]+pro[[#This Row],[Admin expenses 2]]+pro[[#This Row],[Admin expenses 1]]+pro[[#This Row],[COGS]]</f>
        <v>-346359.01099999994</v>
      </c>
      <c r="J9354" s="55">
        <f>pro[[#This Row],[Revenue]]+pro[[#This Row],[AdminExp]]</f>
        <v>-285283.75199999998</v>
      </c>
      <c r="K9354" s="83">
        <f>pro[[#This Row],[Profit]]/pro[[#This Row],[Revenue]]</f>
        <v>-4.6710199296903516</v>
      </c>
      <c r="L9354" s="56">
        <f t="shared" si="146"/>
        <v>9</v>
      </c>
      <c r="M9354" s="82" t="str">
        <f>"Q"&amp;" "&amp;VLOOKUP(pro[[#This Row],[Period]],Mapping!A:B,2,0)</f>
        <v>Q 3</v>
      </c>
      <c r="N9354"/>
    </row>
    <row r="9355" spans="1:14" ht="14.25" x14ac:dyDescent="0.2">
      <c r="A9355" s="42" t="s">
        <v>31</v>
      </c>
      <c r="B9355" s="44" t="s">
        <v>17</v>
      </c>
      <c r="C9355" s="44" t="s">
        <v>57</v>
      </c>
      <c r="D9355" s="43">
        <v>72123.345000000001</v>
      </c>
      <c r="E9355" s="43">
        <v>-42173.676999999996</v>
      </c>
      <c r="F9355" s="45">
        <v>-30180</v>
      </c>
      <c r="G9355" s="45">
        <v>-13130</v>
      </c>
      <c r="H9355" s="45">
        <v>-65120</v>
      </c>
      <c r="I9355" s="55">
        <f>pro[[#This Row],[Admin expenses 3]]+pro[[#This Row],[Admin expenses 2]]+pro[[#This Row],[Admin expenses 1]]+pro[[#This Row],[COGS]]</f>
        <v>-150603.677</v>
      </c>
      <c r="J9355" s="55">
        <f>pro[[#This Row],[Revenue]]+pro[[#This Row],[AdminExp]]</f>
        <v>-78480.331999999995</v>
      </c>
      <c r="K9355" s="83">
        <f>pro[[#This Row],[Profit]]/pro[[#This Row],[Revenue]]</f>
        <v>-1.0881404904334373</v>
      </c>
      <c r="L9355" s="56">
        <f t="shared" si="146"/>
        <v>9</v>
      </c>
      <c r="M9355" s="82" t="str">
        <f>"Q"&amp;" "&amp;VLOOKUP(pro[[#This Row],[Period]],Mapping!A:B,2,0)</f>
        <v>Q 3</v>
      </c>
      <c r="N9355"/>
    </row>
    <row r="9356" spans="1:14" ht="14.25" x14ac:dyDescent="0.2">
      <c r="A9356" s="42" t="s">
        <v>31</v>
      </c>
      <c r="B9356" s="44" t="s">
        <v>17</v>
      </c>
      <c r="C9356" s="44" t="s">
        <v>58</v>
      </c>
      <c r="D9356" s="43">
        <v>6661.0320000000002</v>
      </c>
      <c r="E9356" s="43">
        <v>-1893.8639999999998</v>
      </c>
      <c r="F9356" s="45">
        <v>-66940</v>
      </c>
      <c r="G9356" s="45">
        <v>-72670</v>
      </c>
      <c r="H9356" s="45">
        <v>-95050</v>
      </c>
      <c r="I9356" s="55">
        <f>pro[[#This Row],[Admin expenses 3]]+pro[[#This Row],[Admin expenses 2]]+pro[[#This Row],[Admin expenses 1]]+pro[[#This Row],[COGS]]</f>
        <v>-236553.864</v>
      </c>
      <c r="J9356" s="55">
        <f>pro[[#This Row],[Revenue]]+pro[[#This Row],[AdminExp]]</f>
        <v>-229892.83199999999</v>
      </c>
      <c r="K9356" s="83">
        <f>pro[[#This Row],[Profit]]/pro[[#This Row],[Revenue]]</f>
        <v>-34.513095268120615</v>
      </c>
      <c r="L9356" s="56">
        <f t="shared" si="146"/>
        <v>9</v>
      </c>
      <c r="M9356" s="82" t="str">
        <f>"Q"&amp;" "&amp;VLOOKUP(pro[[#This Row],[Period]],Mapping!A:B,2,0)</f>
        <v>Q 3</v>
      </c>
      <c r="N9356"/>
    </row>
    <row r="9357" spans="1:14" ht="14.25" x14ac:dyDescent="0.2">
      <c r="A9357" s="42" t="s">
        <v>31</v>
      </c>
      <c r="B9357" s="44" t="s">
        <v>17</v>
      </c>
      <c r="C9357" s="44" t="s">
        <v>59</v>
      </c>
      <c r="D9357" s="43">
        <v>31119.235000000001</v>
      </c>
      <c r="E9357" s="43">
        <v>-43732.653999999995</v>
      </c>
      <c r="F9357" s="45">
        <v>-22110</v>
      </c>
      <c r="G9357" s="45">
        <v>-34980</v>
      </c>
      <c r="H9357" s="45">
        <v>-65340</v>
      </c>
      <c r="I9357" s="55">
        <f>pro[[#This Row],[Admin expenses 3]]+pro[[#This Row],[Admin expenses 2]]+pro[[#This Row],[Admin expenses 1]]+pro[[#This Row],[COGS]]</f>
        <v>-166162.65399999998</v>
      </c>
      <c r="J9357" s="55">
        <f>pro[[#This Row],[Revenue]]+pro[[#This Row],[AdminExp]]</f>
        <v>-135043.41899999999</v>
      </c>
      <c r="K9357" s="83">
        <f>pro[[#This Row],[Profit]]/pro[[#This Row],[Revenue]]</f>
        <v>-4.3395481604865926</v>
      </c>
      <c r="L9357" s="56">
        <f t="shared" si="146"/>
        <v>9</v>
      </c>
      <c r="M9357" s="82" t="str">
        <f>"Q"&amp;" "&amp;VLOOKUP(pro[[#This Row],[Period]],Mapping!A:B,2,0)</f>
        <v>Q 3</v>
      </c>
      <c r="N9357"/>
    </row>
    <row r="9358" spans="1:14" ht="14.25" x14ac:dyDescent="0.2">
      <c r="A9358" s="42" t="s">
        <v>31</v>
      </c>
      <c r="B9358" s="44" t="s">
        <v>17</v>
      </c>
      <c r="C9358" s="44" t="s">
        <v>57</v>
      </c>
      <c r="D9358" s="43">
        <v>73501.623999999996</v>
      </c>
      <c r="E9358" s="43">
        <v>-112071.87599999999</v>
      </c>
      <c r="F9358" s="45">
        <v>-44770</v>
      </c>
      <c r="G9358" s="45">
        <v>-64260</v>
      </c>
      <c r="H9358" s="45">
        <v>-53550</v>
      </c>
      <c r="I9358" s="55">
        <f>pro[[#This Row],[Admin expenses 3]]+pro[[#This Row],[Admin expenses 2]]+pro[[#This Row],[Admin expenses 1]]+pro[[#This Row],[COGS]]</f>
        <v>-274651.87599999999</v>
      </c>
      <c r="J9358" s="55">
        <f>pro[[#This Row],[Revenue]]+pro[[#This Row],[AdminExp]]</f>
        <v>-201150.25199999998</v>
      </c>
      <c r="K9358" s="83">
        <f>pro[[#This Row],[Profit]]/pro[[#This Row],[Revenue]]</f>
        <v>-2.7366776549046046</v>
      </c>
      <c r="L9358" s="56">
        <f t="shared" si="146"/>
        <v>9</v>
      </c>
      <c r="M9358" s="82" t="str">
        <f>"Q"&amp;" "&amp;VLOOKUP(pro[[#This Row],[Period]],Mapping!A:B,2,0)</f>
        <v>Q 3</v>
      </c>
      <c r="N9358"/>
    </row>
    <row r="9359" spans="1:14" ht="14.25" x14ac:dyDescent="0.2">
      <c r="A9359" s="42" t="s">
        <v>31</v>
      </c>
      <c r="B9359" s="44" t="s">
        <v>17</v>
      </c>
      <c r="C9359" s="44" t="s">
        <v>57</v>
      </c>
      <c r="D9359" s="43">
        <v>109725.973</v>
      </c>
      <c r="E9359" s="43">
        <v>-155531.19399999999</v>
      </c>
      <c r="F9359" s="45">
        <v>-38970</v>
      </c>
      <c r="G9359" s="45">
        <v>-101690</v>
      </c>
      <c r="H9359" s="45">
        <v>-36200</v>
      </c>
      <c r="I9359" s="55">
        <f>pro[[#This Row],[Admin expenses 3]]+pro[[#This Row],[Admin expenses 2]]+pro[[#This Row],[Admin expenses 1]]+pro[[#This Row],[COGS]]</f>
        <v>-332391.19400000002</v>
      </c>
      <c r="J9359" s="55">
        <f>pro[[#This Row],[Revenue]]+pro[[#This Row],[AdminExp]]</f>
        <v>-222665.22100000002</v>
      </c>
      <c r="K9359" s="83">
        <f>pro[[#This Row],[Profit]]/pro[[#This Row],[Revenue]]</f>
        <v>-2.0292845432320754</v>
      </c>
      <c r="L9359" s="56">
        <f t="shared" si="146"/>
        <v>9</v>
      </c>
      <c r="M9359" s="82" t="str">
        <f>"Q"&amp;" "&amp;VLOOKUP(pro[[#This Row],[Period]],Mapping!A:B,2,0)</f>
        <v>Q 3</v>
      </c>
      <c r="N9359"/>
    </row>
    <row r="9360" spans="1:14" ht="14.25" x14ac:dyDescent="0.2">
      <c r="A9360" s="42" t="s">
        <v>31</v>
      </c>
      <c r="B9360" s="44" t="s">
        <v>17</v>
      </c>
      <c r="C9360" s="44" t="s">
        <v>57</v>
      </c>
      <c r="D9360" s="43">
        <v>347752.538</v>
      </c>
      <c r="E9360" s="43">
        <v>-159779.24899999998</v>
      </c>
      <c r="F9360" s="45">
        <v>-14530</v>
      </c>
      <c r="G9360" s="45">
        <v>-96600</v>
      </c>
      <c r="H9360" s="45">
        <v>-66880</v>
      </c>
      <c r="I9360" s="55">
        <f>pro[[#This Row],[Admin expenses 3]]+pro[[#This Row],[Admin expenses 2]]+pro[[#This Row],[Admin expenses 1]]+pro[[#This Row],[COGS]]</f>
        <v>-337789.24899999995</v>
      </c>
      <c r="J9360" s="55">
        <f>pro[[#This Row],[Revenue]]+pro[[#This Row],[AdminExp]]</f>
        <v>9963.289000000048</v>
      </c>
      <c r="K9360" s="83">
        <f>pro[[#This Row],[Profit]]/pro[[#This Row],[Revenue]]</f>
        <v>2.865051411932484E-2</v>
      </c>
      <c r="L9360" s="56">
        <f t="shared" si="146"/>
        <v>9</v>
      </c>
      <c r="M9360" s="82" t="str">
        <f>"Q"&amp;" "&amp;VLOOKUP(pro[[#This Row],[Period]],Mapping!A:B,2,0)</f>
        <v>Q 3</v>
      </c>
      <c r="N9360"/>
    </row>
    <row r="9361" spans="1:14" ht="14.25" x14ac:dyDescent="0.2">
      <c r="A9361" s="42" t="s">
        <v>31</v>
      </c>
      <c r="B9361" s="44" t="s">
        <v>17</v>
      </c>
      <c r="C9361" s="44" t="s">
        <v>57</v>
      </c>
      <c r="D9361" s="43">
        <v>2051016.6529999999</v>
      </c>
      <c r="E9361" s="43">
        <v>-920641.92499999993</v>
      </c>
      <c r="F9361" s="45">
        <v>-78550</v>
      </c>
      <c r="G9361" s="45">
        <v>-22040</v>
      </c>
      <c r="H9361" s="45">
        <v>-56550</v>
      </c>
      <c r="I9361" s="55">
        <f>pro[[#This Row],[Admin expenses 3]]+pro[[#This Row],[Admin expenses 2]]+pro[[#This Row],[Admin expenses 1]]+pro[[#This Row],[COGS]]</f>
        <v>-1077781.9249999998</v>
      </c>
      <c r="J9361" s="55">
        <f>pro[[#This Row],[Revenue]]+pro[[#This Row],[AdminExp]]</f>
        <v>973234.72800000012</v>
      </c>
      <c r="K9361" s="83">
        <f>pro[[#This Row],[Profit]]/pro[[#This Row],[Revenue]]</f>
        <v>0.47451332322263701</v>
      </c>
      <c r="L9361" s="56">
        <f t="shared" si="146"/>
        <v>9</v>
      </c>
      <c r="M9361" s="82" t="str">
        <f>"Q"&amp;" "&amp;VLOOKUP(pro[[#This Row],[Period]],Mapping!A:B,2,0)</f>
        <v>Q 3</v>
      </c>
      <c r="N9361"/>
    </row>
    <row r="9362" spans="1:14" ht="14.25" x14ac:dyDescent="0.2">
      <c r="A9362" s="42" t="s">
        <v>31</v>
      </c>
      <c r="B9362" s="44" t="s">
        <v>17</v>
      </c>
      <c r="C9362" s="44" t="s">
        <v>57</v>
      </c>
      <c r="D9362" s="43">
        <v>163319.394</v>
      </c>
      <c r="E9362" s="43">
        <v>-212228.46400000001</v>
      </c>
      <c r="F9362" s="45">
        <v>-19750</v>
      </c>
      <c r="G9362" s="45">
        <v>-84560</v>
      </c>
      <c r="H9362" s="45">
        <v>-54640</v>
      </c>
      <c r="I9362" s="55">
        <f>pro[[#This Row],[Admin expenses 3]]+pro[[#This Row],[Admin expenses 2]]+pro[[#This Row],[Admin expenses 1]]+pro[[#This Row],[COGS]]</f>
        <v>-371178.46400000004</v>
      </c>
      <c r="J9362" s="55">
        <f>pro[[#This Row],[Revenue]]+pro[[#This Row],[AdminExp]]</f>
        <v>-207859.07000000004</v>
      </c>
      <c r="K9362" s="83">
        <f>pro[[#This Row],[Profit]]/pro[[#This Row],[Revenue]]</f>
        <v>-1.2727151681691891</v>
      </c>
      <c r="L9362" s="56">
        <f t="shared" si="146"/>
        <v>9</v>
      </c>
      <c r="M9362" s="82" t="str">
        <f>"Q"&amp;" "&amp;VLOOKUP(pro[[#This Row],[Period]],Mapping!A:B,2,0)</f>
        <v>Q 3</v>
      </c>
      <c r="N9362"/>
    </row>
    <row r="9363" spans="1:14" ht="14.25" x14ac:dyDescent="0.2">
      <c r="A9363" s="42" t="s">
        <v>31</v>
      </c>
      <c r="B9363" s="44" t="s">
        <v>17</v>
      </c>
      <c r="C9363" s="44" t="s">
        <v>57</v>
      </c>
      <c r="D9363" s="43">
        <v>178230.598</v>
      </c>
      <c r="E9363" s="43">
        <v>-228848.851</v>
      </c>
      <c r="F9363" s="45">
        <v>-89530</v>
      </c>
      <c r="G9363" s="45">
        <v>-58600</v>
      </c>
      <c r="H9363" s="45">
        <v>-48210</v>
      </c>
      <c r="I9363" s="55">
        <f>pro[[#This Row],[Admin expenses 3]]+pro[[#This Row],[Admin expenses 2]]+pro[[#This Row],[Admin expenses 1]]+pro[[#This Row],[COGS]]</f>
        <v>-425188.85100000002</v>
      </c>
      <c r="J9363" s="55">
        <f>pro[[#This Row],[Revenue]]+pro[[#This Row],[AdminExp]]</f>
        <v>-246958.25300000003</v>
      </c>
      <c r="K9363" s="83">
        <f>pro[[#This Row],[Profit]]/pro[[#This Row],[Revenue]]</f>
        <v>-1.3856108646395275</v>
      </c>
      <c r="L9363" s="56">
        <f t="shared" si="146"/>
        <v>9</v>
      </c>
      <c r="M9363" s="82" t="str">
        <f>"Q"&amp;" "&amp;VLOOKUP(pro[[#This Row],[Period]],Mapping!A:B,2,0)</f>
        <v>Q 3</v>
      </c>
      <c r="N9363"/>
    </row>
    <row r="9364" spans="1:14" ht="14.25" x14ac:dyDescent="0.2">
      <c r="A9364" s="42" t="s">
        <v>31</v>
      </c>
      <c r="B9364" s="44" t="s">
        <v>17</v>
      </c>
      <c r="C9364" s="44" t="s">
        <v>57</v>
      </c>
      <c r="D9364" s="43">
        <v>85119.299999999988</v>
      </c>
      <c r="E9364" s="43">
        <v>-115156.825</v>
      </c>
      <c r="F9364" s="45">
        <v>-20670</v>
      </c>
      <c r="G9364" s="45">
        <v>-61190</v>
      </c>
      <c r="H9364" s="45">
        <v>-18640</v>
      </c>
      <c r="I9364" s="55">
        <f>pro[[#This Row],[Admin expenses 3]]+pro[[#This Row],[Admin expenses 2]]+pro[[#This Row],[Admin expenses 1]]+pro[[#This Row],[COGS]]</f>
        <v>-215656.82500000001</v>
      </c>
      <c r="J9364" s="55">
        <f>pro[[#This Row],[Revenue]]+pro[[#This Row],[AdminExp]]</f>
        <v>-130537.52500000002</v>
      </c>
      <c r="K9364" s="83">
        <f>pro[[#This Row],[Profit]]/pro[[#This Row],[Revenue]]</f>
        <v>-1.5335831591660181</v>
      </c>
      <c r="L9364" s="56">
        <f t="shared" si="146"/>
        <v>9</v>
      </c>
      <c r="M9364" s="82" t="str">
        <f>"Q"&amp;" "&amp;VLOOKUP(pro[[#This Row],[Period]],Mapping!A:B,2,0)</f>
        <v>Q 3</v>
      </c>
      <c r="N9364"/>
    </row>
    <row r="9365" spans="1:14" ht="14.25" x14ac:dyDescent="0.2">
      <c r="A9365" s="42" t="s">
        <v>31</v>
      </c>
      <c r="B9365" s="44" t="s">
        <v>17</v>
      </c>
      <c r="C9365" s="44" t="s">
        <v>57</v>
      </c>
      <c r="D9365" s="43">
        <v>56655.031999999992</v>
      </c>
      <c r="E9365" s="43">
        <v>-73001.445999999996</v>
      </c>
      <c r="F9365" s="45">
        <v>-49260</v>
      </c>
      <c r="G9365" s="45">
        <v>-24540</v>
      </c>
      <c r="H9365" s="45">
        <v>-81750</v>
      </c>
      <c r="I9365" s="55">
        <f>pro[[#This Row],[Admin expenses 3]]+pro[[#This Row],[Admin expenses 2]]+pro[[#This Row],[Admin expenses 1]]+pro[[#This Row],[COGS]]</f>
        <v>-228551.446</v>
      </c>
      <c r="J9365" s="55">
        <f>pro[[#This Row],[Revenue]]+pro[[#This Row],[AdminExp]]</f>
        <v>-171896.41399999999</v>
      </c>
      <c r="K9365" s="83">
        <f>pro[[#This Row],[Profit]]/pro[[#This Row],[Revenue]]</f>
        <v>-3.0340890814429335</v>
      </c>
      <c r="L9365" s="56">
        <f t="shared" si="146"/>
        <v>9</v>
      </c>
      <c r="M9365" s="82" t="str">
        <f>"Q"&amp;" "&amp;VLOOKUP(pro[[#This Row],[Period]],Mapping!A:B,2,0)</f>
        <v>Q 3</v>
      </c>
      <c r="N9365"/>
    </row>
    <row r="9366" spans="1:14" ht="14.25" x14ac:dyDescent="0.2">
      <c r="A9366" s="42" t="s">
        <v>31</v>
      </c>
      <c r="B9366" s="44" t="s">
        <v>17</v>
      </c>
      <c r="C9366" s="44" t="s">
        <v>57</v>
      </c>
      <c r="D9366" s="43">
        <v>163070.95699999999</v>
      </c>
      <c r="E9366" s="43">
        <v>-45929.59</v>
      </c>
      <c r="F9366" s="45">
        <v>-104090</v>
      </c>
      <c r="G9366" s="45">
        <v>-27860</v>
      </c>
      <c r="H9366" s="45">
        <v>-64010</v>
      </c>
      <c r="I9366" s="55">
        <f>pro[[#This Row],[Admin expenses 3]]+pro[[#This Row],[Admin expenses 2]]+pro[[#This Row],[Admin expenses 1]]+pro[[#This Row],[COGS]]</f>
        <v>-241889.59</v>
      </c>
      <c r="J9366" s="55">
        <f>pro[[#This Row],[Revenue]]+pro[[#This Row],[AdminExp]]</f>
        <v>-78818.633000000002</v>
      </c>
      <c r="K9366" s="83">
        <f>pro[[#This Row],[Profit]]/pro[[#This Row],[Revenue]]</f>
        <v>-0.4833394888336861</v>
      </c>
      <c r="L9366" s="56">
        <f t="shared" si="146"/>
        <v>9</v>
      </c>
      <c r="M9366" s="82" t="str">
        <f>"Q"&amp;" "&amp;VLOOKUP(pro[[#This Row],[Period]],Mapping!A:B,2,0)</f>
        <v>Q 3</v>
      </c>
      <c r="N9366"/>
    </row>
    <row r="9367" spans="1:14" ht="14.25" x14ac:dyDescent="0.2">
      <c r="A9367" s="42" t="s">
        <v>31</v>
      </c>
      <c r="B9367" s="44" t="s">
        <v>17</v>
      </c>
      <c r="C9367" s="44" t="s">
        <v>57</v>
      </c>
      <c r="D9367" s="43">
        <v>381855.21499999997</v>
      </c>
      <c r="E9367" s="43">
        <v>-133206.40899999999</v>
      </c>
      <c r="F9367" s="45">
        <v>-76360</v>
      </c>
      <c r="G9367" s="45">
        <v>-78310</v>
      </c>
      <c r="H9367" s="45">
        <v>-42100</v>
      </c>
      <c r="I9367" s="55">
        <f>pro[[#This Row],[Admin expenses 3]]+pro[[#This Row],[Admin expenses 2]]+pro[[#This Row],[Admin expenses 1]]+pro[[#This Row],[COGS]]</f>
        <v>-329976.40899999999</v>
      </c>
      <c r="J9367" s="55">
        <f>pro[[#This Row],[Revenue]]+pro[[#This Row],[AdminExp]]</f>
        <v>51878.805999999982</v>
      </c>
      <c r="K9367" s="83">
        <f>pro[[#This Row],[Profit]]/pro[[#This Row],[Revenue]]</f>
        <v>0.13585988605655153</v>
      </c>
      <c r="L9367" s="56">
        <f t="shared" si="146"/>
        <v>9</v>
      </c>
      <c r="M9367" s="82" t="str">
        <f>"Q"&amp;" "&amp;VLOOKUP(pro[[#This Row],[Period]],Mapping!A:B,2,0)</f>
        <v>Q 3</v>
      </c>
      <c r="N9367"/>
    </row>
    <row r="9368" spans="1:14" ht="14.25" x14ac:dyDescent="0.2">
      <c r="A9368" s="42" t="s">
        <v>31</v>
      </c>
      <c r="B9368" s="44" t="s">
        <v>17</v>
      </c>
      <c r="C9368" s="44" t="s">
        <v>57</v>
      </c>
      <c r="D9368" s="43">
        <v>166862.33199999999</v>
      </c>
      <c r="E9368" s="43">
        <v>-53887.553999999996</v>
      </c>
      <c r="F9368" s="45">
        <v>-91960</v>
      </c>
      <c r="G9368" s="45">
        <v>-27050</v>
      </c>
      <c r="H9368" s="45">
        <v>-52870</v>
      </c>
      <c r="I9368" s="55">
        <f>pro[[#This Row],[Admin expenses 3]]+pro[[#This Row],[Admin expenses 2]]+pro[[#This Row],[Admin expenses 1]]+pro[[#This Row],[COGS]]</f>
        <v>-225767.554</v>
      </c>
      <c r="J9368" s="55">
        <f>pro[[#This Row],[Revenue]]+pro[[#This Row],[AdminExp]]</f>
        <v>-58905.222000000009</v>
      </c>
      <c r="K9368" s="83">
        <f>pro[[#This Row],[Profit]]/pro[[#This Row],[Revenue]]</f>
        <v>-0.35301689299176287</v>
      </c>
      <c r="L9368" s="56">
        <f t="shared" si="146"/>
        <v>9</v>
      </c>
      <c r="M9368" s="82" t="str">
        <f>"Q"&amp;" "&amp;VLOOKUP(pro[[#This Row],[Period]],Mapping!A:B,2,0)</f>
        <v>Q 3</v>
      </c>
      <c r="N9368"/>
    </row>
    <row r="9369" spans="1:14" ht="14.25" x14ac:dyDescent="0.2">
      <c r="A9369" s="42" t="s">
        <v>31</v>
      </c>
      <c r="B9369" s="44" t="s">
        <v>17</v>
      </c>
      <c r="C9369" s="44" t="s">
        <v>57</v>
      </c>
      <c r="D9369" s="43">
        <v>63193.75299999999</v>
      </c>
      <c r="E9369" s="43">
        <v>-23083.375</v>
      </c>
      <c r="F9369" s="45">
        <v>-67140</v>
      </c>
      <c r="G9369" s="45">
        <v>-29100</v>
      </c>
      <c r="H9369" s="45">
        <v>-92500</v>
      </c>
      <c r="I9369" s="55">
        <f>pro[[#This Row],[Admin expenses 3]]+pro[[#This Row],[Admin expenses 2]]+pro[[#This Row],[Admin expenses 1]]+pro[[#This Row],[COGS]]</f>
        <v>-211823.375</v>
      </c>
      <c r="J9369" s="55">
        <f>pro[[#This Row],[Revenue]]+pro[[#This Row],[AdminExp]]</f>
        <v>-148629.622</v>
      </c>
      <c r="K9369" s="83">
        <f>pro[[#This Row],[Profit]]/pro[[#This Row],[Revenue]]</f>
        <v>-2.3519670053462409</v>
      </c>
      <c r="L9369" s="56">
        <f t="shared" si="146"/>
        <v>9</v>
      </c>
      <c r="M9369" s="82" t="str">
        <f>"Q"&amp;" "&amp;VLOOKUP(pro[[#This Row],[Period]],Mapping!A:B,2,0)</f>
        <v>Q 3</v>
      </c>
      <c r="N9369"/>
    </row>
    <row r="9370" spans="1:14" ht="14.25" x14ac:dyDescent="0.2">
      <c r="A9370" s="42" t="s">
        <v>31</v>
      </c>
      <c r="B9370" s="44" t="s">
        <v>17</v>
      </c>
      <c r="C9370" s="44" t="s">
        <v>57</v>
      </c>
      <c r="D9370" s="43">
        <v>73298.841</v>
      </c>
      <c r="E9370" s="43">
        <v>-57820.790999999997</v>
      </c>
      <c r="F9370" s="45">
        <v>-74110</v>
      </c>
      <c r="G9370" s="45">
        <v>-40820</v>
      </c>
      <c r="H9370" s="45">
        <v>-49830</v>
      </c>
      <c r="I9370" s="55">
        <f>pro[[#This Row],[Admin expenses 3]]+pro[[#This Row],[Admin expenses 2]]+pro[[#This Row],[Admin expenses 1]]+pro[[#This Row],[COGS]]</f>
        <v>-222580.791</v>
      </c>
      <c r="J9370" s="55">
        <f>pro[[#This Row],[Revenue]]+pro[[#This Row],[AdminExp]]</f>
        <v>-149281.95000000001</v>
      </c>
      <c r="K9370" s="83">
        <f>pro[[#This Row],[Profit]]/pro[[#This Row],[Revenue]]</f>
        <v>-2.0366208791759752</v>
      </c>
      <c r="L9370" s="56">
        <f t="shared" si="146"/>
        <v>9</v>
      </c>
      <c r="M9370" s="82" t="str">
        <f>"Q"&amp;" "&amp;VLOOKUP(pro[[#This Row],[Period]],Mapping!A:B,2,0)</f>
        <v>Q 3</v>
      </c>
      <c r="N9370"/>
    </row>
    <row r="9371" spans="1:14" ht="14.25" x14ac:dyDescent="0.2">
      <c r="A9371" s="42" t="s">
        <v>31</v>
      </c>
      <c r="B9371" s="44" t="s">
        <v>17</v>
      </c>
      <c r="C9371" s="44" t="s">
        <v>57</v>
      </c>
      <c r="D9371" s="43">
        <v>546638.8899999999</v>
      </c>
      <c r="E9371" s="43">
        <v>-722975.83399999992</v>
      </c>
      <c r="F9371" s="45">
        <v>-72550</v>
      </c>
      <c r="G9371" s="45">
        <v>-99490</v>
      </c>
      <c r="H9371" s="45">
        <v>-43370</v>
      </c>
      <c r="I9371" s="55">
        <f>pro[[#This Row],[Admin expenses 3]]+pro[[#This Row],[Admin expenses 2]]+pro[[#This Row],[Admin expenses 1]]+pro[[#This Row],[COGS]]</f>
        <v>-938385.83399999992</v>
      </c>
      <c r="J9371" s="55">
        <f>pro[[#This Row],[Revenue]]+pro[[#This Row],[AdminExp]]</f>
        <v>-391746.94400000002</v>
      </c>
      <c r="K9371" s="83">
        <f>pro[[#This Row],[Profit]]/pro[[#This Row],[Revenue]]</f>
        <v>-0.71664667693145667</v>
      </c>
      <c r="L9371" s="56">
        <f t="shared" si="146"/>
        <v>9</v>
      </c>
      <c r="M9371" s="82" t="str">
        <f>"Q"&amp;" "&amp;VLOOKUP(pro[[#This Row],[Period]],Mapping!A:B,2,0)</f>
        <v>Q 3</v>
      </c>
      <c r="N9371"/>
    </row>
    <row r="9372" spans="1:14" ht="14.25" x14ac:dyDescent="0.2">
      <c r="A9372" s="42" t="s">
        <v>31</v>
      </c>
      <c r="B9372" s="44" t="s">
        <v>17</v>
      </c>
      <c r="C9372" s="44" t="s">
        <v>57</v>
      </c>
      <c r="D9372" s="43">
        <v>978649.43400000001</v>
      </c>
      <c r="E9372" s="43">
        <v>-1297590.9380000001</v>
      </c>
      <c r="F9372" s="45">
        <v>-97890</v>
      </c>
      <c r="G9372" s="45">
        <v>-74000</v>
      </c>
      <c r="H9372" s="45">
        <v>-73470</v>
      </c>
      <c r="I9372" s="55">
        <f>pro[[#This Row],[Admin expenses 3]]+pro[[#This Row],[Admin expenses 2]]+pro[[#This Row],[Admin expenses 1]]+pro[[#This Row],[COGS]]</f>
        <v>-1542950.9380000001</v>
      </c>
      <c r="J9372" s="55">
        <f>pro[[#This Row],[Revenue]]+pro[[#This Row],[AdminExp]]</f>
        <v>-564301.50400000007</v>
      </c>
      <c r="K9372" s="83">
        <f>pro[[#This Row],[Profit]]/pro[[#This Row],[Revenue]]</f>
        <v>-0.57661250739557479</v>
      </c>
      <c r="L9372" s="56">
        <f t="shared" si="146"/>
        <v>9</v>
      </c>
      <c r="M9372" s="82" t="str">
        <f>"Q"&amp;" "&amp;VLOOKUP(pro[[#This Row],[Period]],Mapping!A:B,2,0)</f>
        <v>Q 3</v>
      </c>
      <c r="N9372"/>
    </row>
    <row r="9373" spans="1:14" ht="14.25" x14ac:dyDescent="0.2">
      <c r="A9373" s="42" t="s">
        <v>31</v>
      </c>
      <c r="B9373" s="44" t="s">
        <v>17</v>
      </c>
      <c r="C9373" s="44" t="s">
        <v>57</v>
      </c>
      <c r="D9373" s="43">
        <v>344358.73499999999</v>
      </c>
      <c r="E9373" s="43">
        <v>-456844.93399999995</v>
      </c>
      <c r="F9373" s="45">
        <v>-101330</v>
      </c>
      <c r="G9373" s="45">
        <v>-38730</v>
      </c>
      <c r="H9373" s="45">
        <v>-79100</v>
      </c>
      <c r="I9373" s="55">
        <f>pro[[#This Row],[Admin expenses 3]]+pro[[#This Row],[Admin expenses 2]]+pro[[#This Row],[Admin expenses 1]]+pro[[#This Row],[COGS]]</f>
        <v>-676004.93399999989</v>
      </c>
      <c r="J9373" s="55">
        <f>pro[[#This Row],[Revenue]]+pro[[#This Row],[AdminExp]]</f>
        <v>-331646.19899999991</v>
      </c>
      <c r="K9373" s="83">
        <f>pro[[#This Row],[Profit]]/pro[[#This Row],[Revenue]]</f>
        <v>-0.96308345133164663</v>
      </c>
      <c r="L9373" s="56">
        <f t="shared" si="146"/>
        <v>9</v>
      </c>
      <c r="M9373" s="82" t="str">
        <f>"Q"&amp;" "&amp;VLOOKUP(pro[[#This Row],[Period]],Mapping!A:B,2,0)</f>
        <v>Q 3</v>
      </c>
      <c r="N9373"/>
    </row>
    <row r="9374" spans="1:14" ht="14.25" x14ac:dyDescent="0.2">
      <c r="A9374" s="42" t="s">
        <v>31</v>
      </c>
      <c r="B9374" s="44" t="s">
        <v>17</v>
      </c>
      <c r="C9374" s="44" t="s">
        <v>57</v>
      </c>
      <c r="D9374" s="43">
        <v>134287.90199999997</v>
      </c>
      <c r="E9374" s="43">
        <v>-180750.11499999999</v>
      </c>
      <c r="F9374" s="45">
        <v>-78100</v>
      </c>
      <c r="G9374" s="45">
        <v>-82600</v>
      </c>
      <c r="H9374" s="45">
        <v>-42820</v>
      </c>
      <c r="I9374" s="55">
        <f>pro[[#This Row],[Admin expenses 3]]+pro[[#This Row],[Admin expenses 2]]+pro[[#This Row],[Admin expenses 1]]+pro[[#This Row],[COGS]]</f>
        <v>-384270.11499999999</v>
      </c>
      <c r="J9374" s="55">
        <f>pro[[#This Row],[Revenue]]+pro[[#This Row],[AdminExp]]</f>
        <v>-249982.21300000002</v>
      </c>
      <c r="K9374" s="83">
        <f>pro[[#This Row],[Profit]]/pro[[#This Row],[Revenue]]</f>
        <v>-1.8615393440281767</v>
      </c>
      <c r="L9374" s="56">
        <f t="shared" si="146"/>
        <v>9</v>
      </c>
      <c r="M9374" s="82" t="str">
        <f>"Q"&amp;" "&amp;VLOOKUP(pro[[#This Row],[Period]],Mapping!A:B,2,0)</f>
        <v>Q 3</v>
      </c>
      <c r="N9374"/>
    </row>
    <row r="9375" spans="1:14" ht="14.25" x14ac:dyDescent="0.2">
      <c r="A9375" s="42" t="s">
        <v>31</v>
      </c>
      <c r="B9375" s="44" t="s">
        <v>17</v>
      </c>
      <c r="C9375" s="44" t="s">
        <v>57</v>
      </c>
      <c r="D9375" s="43">
        <v>135087.44199999998</v>
      </c>
      <c r="E9375" s="43">
        <v>-180126.48499999999</v>
      </c>
      <c r="F9375" s="45">
        <v>-89230</v>
      </c>
      <c r="G9375" s="45">
        <v>-101090</v>
      </c>
      <c r="H9375" s="45">
        <v>-43880</v>
      </c>
      <c r="I9375" s="55">
        <f>pro[[#This Row],[Admin expenses 3]]+pro[[#This Row],[Admin expenses 2]]+pro[[#This Row],[Admin expenses 1]]+pro[[#This Row],[COGS]]</f>
        <v>-414326.48499999999</v>
      </c>
      <c r="J9375" s="55">
        <f>pro[[#This Row],[Revenue]]+pro[[#This Row],[AdminExp]]</f>
        <v>-279239.04300000001</v>
      </c>
      <c r="K9375" s="83">
        <f>pro[[#This Row],[Profit]]/pro[[#This Row],[Revenue]]</f>
        <v>-2.0670984576049642</v>
      </c>
      <c r="L9375" s="56">
        <f t="shared" si="146"/>
        <v>9</v>
      </c>
      <c r="M9375" s="82" t="str">
        <f>"Q"&amp;" "&amp;VLOOKUP(pro[[#This Row],[Period]],Mapping!A:B,2,0)</f>
        <v>Q 3</v>
      </c>
      <c r="N9375"/>
    </row>
    <row r="9376" spans="1:14" ht="14.25" x14ac:dyDescent="0.2">
      <c r="A9376" s="42" t="s">
        <v>31</v>
      </c>
      <c r="B9376" s="44" t="s">
        <v>17</v>
      </c>
      <c r="C9376" s="44" t="s">
        <v>57</v>
      </c>
      <c r="D9376" s="43">
        <v>51757.643000000004</v>
      </c>
      <c r="E9376" s="43">
        <v>-67600.014999999999</v>
      </c>
      <c r="F9376" s="45">
        <v>-91390</v>
      </c>
      <c r="G9376" s="45">
        <v>-71630</v>
      </c>
      <c r="H9376" s="45">
        <v>-105270</v>
      </c>
      <c r="I9376" s="55">
        <f>pro[[#This Row],[Admin expenses 3]]+pro[[#This Row],[Admin expenses 2]]+pro[[#This Row],[Admin expenses 1]]+pro[[#This Row],[COGS]]</f>
        <v>-335890.01500000001</v>
      </c>
      <c r="J9376" s="55">
        <f>pro[[#This Row],[Revenue]]+pro[[#This Row],[AdminExp]]</f>
        <v>-284132.37200000003</v>
      </c>
      <c r="K9376" s="83">
        <f>pro[[#This Row],[Profit]]/pro[[#This Row],[Revenue]]</f>
        <v>-5.4896698445097281</v>
      </c>
      <c r="L9376" s="56">
        <f t="shared" si="146"/>
        <v>9</v>
      </c>
      <c r="M9376" s="82" t="str">
        <f>"Q"&amp;" "&amp;VLOOKUP(pro[[#This Row],[Period]],Mapping!A:B,2,0)</f>
        <v>Q 3</v>
      </c>
      <c r="N9376"/>
    </row>
    <row r="9377" spans="1:14" ht="14.25" x14ac:dyDescent="0.2">
      <c r="A9377" s="42" t="s">
        <v>31</v>
      </c>
      <c r="B9377" s="44" t="s">
        <v>17</v>
      </c>
      <c r="C9377" s="44" t="s">
        <v>57</v>
      </c>
      <c r="D9377" s="43">
        <v>56312.311999999998</v>
      </c>
      <c r="E9377" s="43">
        <v>-74085.83</v>
      </c>
      <c r="F9377" s="45">
        <v>-75400</v>
      </c>
      <c r="G9377" s="45">
        <v>-89840</v>
      </c>
      <c r="H9377" s="45">
        <v>-16400</v>
      </c>
      <c r="I9377" s="55">
        <f>pro[[#This Row],[Admin expenses 3]]+pro[[#This Row],[Admin expenses 2]]+pro[[#This Row],[Admin expenses 1]]+pro[[#This Row],[COGS]]</f>
        <v>-255725.83000000002</v>
      </c>
      <c r="J9377" s="55">
        <f>pro[[#This Row],[Revenue]]+pro[[#This Row],[AdminExp]]</f>
        <v>-199413.51800000001</v>
      </c>
      <c r="K9377" s="83">
        <f>pro[[#This Row],[Profit]]/pro[[#This Row],[Revenue]]</f>
        <v>-3.5412063706423567</v>
      </c>
      <c r="L9377" s="56">
        <f t="shared" si="146"/>
        <v>9</v>
      </c>
      <c r="M9377" s="82" t="str">
        <f>"Q"&amp;" "&amp;VLOOKUP(pro[[#This Row],[Period]],Mapping!A:B,2,0)</f>
        <v>Q 3</v>
      </c>
      <c r="N9377"/>
    </row>
    <row r="9378" spans="1:14" ht="14.25" x14ac:dyDescent="0.2">
      <c r="A9378" s="42" t="s">
        <v>31</v>
      </c>
      <c r="B9378" s="44" t="s">
        <v>17</v>
      </c>
      <c r="C9378" s="44" t="s">
        <v>57</v>
      </c>
      <c r="D9378" s="43">
        <v>217806.505</v>
      </c>
      <c r="E9378" s="43">
        <v>-279042.39999999997</v>
      </c>
      <c r="F9378" s="45">
        <v>-69880</v>
      </c>
      <c r="G9378" s="45">
        <v>-77150</v>
      </c>
      <c r="H9378" s="45">
        <v>-65820</v>
      </c>
      <c r="I9378" s="55">
        <f>pro[[#This Row],[Admin expenses 3]]+pro[[#This Row],[Admin expenses 2]]+pro[[#This Row],[Admin expenses 1]]+pro[[#This Row],[COGS]]</f>
        <v>-491892.39999999997</v>
      </c>
      <c r="J9378" s="55">
        <f>pro[[#This Row],[Revenue]]+pro[[#This Row],[AdminExp]]</f>
        <v>-274085.89499999996</v>
      </c>
      <c r="K9378" s="83">
        <f>pro[[#This Row],[Profit]]/pro[[#This Row],[Revenue]]</f>
        <v>-1.2583916857763269</v>
      </c>
      <c r="L9378" s="56">
        <f t="shared" si="146"/>
        <v>9</v>
      </c>
      <c r="M9378" s="82" t="str">
        <f>"Q"&amp;" "&amp;VLOOKUP(pro[[#This Row],[Period]],Mapping!A:B,2,0)</f>
        <v>Q 3</v>
      </c>
      <c r="N9378"/>
    </row>
    <row r="9379" spans="1:14" ht="14.25" x14ac:dyDescent="0.2">
      <c r="A9379" s="42" t="s">
        <v>31</v>
      </c>
      <c r="B9379" s="44" t="s">
        <v>17</v>
      </c>
      <c r="C9379" s="44" t="s">
        <v>57</v>
      </c>
      <c r="D9379" s="43">
        <v>19929.923999999999</v>
      </c>
      <c r="E9379" s="43">
        <v>-25027.281999999999</v>
      </c>
      <c r="F9379" s="45">
        <v>-50480</v>
      </c>
      <c r="G9379" s="45">
        <v>-66360</v>
      </c>
      <c r="H9379" s="45">
        <v>-29690</v>
      </c>
      <c r="I9379" s="55">
        <f>pro[[#This Row],[Admin expenses 3]]+pro[[#This Row],[Admin expenses 2]]+pro[[#This Row],[Admin expenses 1]]+pro[[#This Row],[COGS]]</f>
        <v>-171557.28200000001</v>
      </c>
      <c r="J9379" s="55">
        <f>pro[[#This Row],[Revenue]]+pro[[#This Row],[AdminExp]]</f>
        <v>-151627.35800000001</v>
      </c>
      <c r="K9379" s="83">
        <f>pro[[#This Row],[Profit]]/pro[[#This Row],[Revenue]]</f>
        <v>-7.6080248976363389</v>
      </c>
      <c r="L9379" s="56">
        <f t="shared" si="146"/>
        <v>9</v>
      </c>
      <c r="M9379" s="82" t="str">
        <f>"Q"&amp;" "&amp;VLOOKUP(pro[[#This Row],[Period]],Mapping!A:B,2,0)</f>
        <v>Q 3</v>
      </c>
      <c r="N9379"/>
    </row>
    <row r="9380" spans="1:14" ht="14.25" x14ac:dyDescent="0.2">
      <c r="A9380" s="42" t="s">
        <v>31</v>
      </c>
      <c r="B9380" s="44" t="s">
        <v>17</v>
      </c>
      <c r="C9380" s="44" t="s">
        <v>57</v>
      </c>
      <c r="D9380" s="43">
        <v>86023.006999999998</v>
      </c>
      <c r="E9380" s="43">
        <v>-109381.531</v>
      </c>
      <c r="F9380" s="45">
        <v>-30340</v>
      </c>
      <c r="G9380" s="45">
        <v>-32840</v>
      </c>
      <c r="H9380" s="45">
        <v>-58140</v>
      </c>
      <c r="I9380" s="55">
        <f>pro[[#This Row],[Admin expenses 3]]+pro[[#This Row],[Admin expenses 2]]+pro[[#This Row],[Admin expenses 1]]+pro[[#This Row],[COGS]]</f>
        <v>-230701.53100000002</v>
      </c>
      <c r="J9380" s="55">
        <f>pro[[#This Row],[Revenue]]+pro[[#This Row],[AdminExp]]</f>
        <v>-144678.52400000003</v>
      </c>
      <c r="K9380" s="83">
        <f>pro[[#This Row],[Profit]]/pro[[#This Row],[Revenue]]</f>
        <v>-1.6818584823476357</v>
      </c>
      <c r="L9380" s="56">
        <f t="shared" si="146"/>
        <v>9</v>
      </c>
      <c r="M9380" s="82" t="str">
        <f>"Q"&amp;" "&amp;VLOOKUP(pro[[#This Row],[Period]],Mapping!A:B,2,0)</f>
        <v>Q 3</v>
      </c>
      <c r="N9380"/>
    </row>
    <row r="9381" spans="1:14" ht="14.25" x14ac:dyDescent="0.2">
      <c r="A9381" s="42" t="s">
        <v>31</v>
      </c>
      <c r="B9381" s="44" t="s">
        <v>17</v>
      </c>
      <c r="C9381" s="44" t="s">
        <v>57</v>
      </c>
      <c r="D9381" s="43">
        <v>35860.034</v>
      </c>
      <c r="E9381" s="43">
        <v>-45571.735999999997</v>
      </c>
      <c r="F9381" s="45">
        <v>-16130</v>
      </c>
      <c r="G9381" s="45">
        <v>-15880</v>
      </c>
      <c r="H9381" s="45">
        <v>-65300</v>
      </c>
      <c r="I9381" s="55">
        <f>pro[[#This Row],[Admin expenses 3]]+pro[[#This Row],[Admin expenses 2]]+pro[[#This Row],[Admin expenses 1]]+pro[[#This Row],[COGS]]</f>
        <v>-142881.736</v>
      </c>
      <c r="J9381" s="55">
        <f>pro[[#This Row],[Revenue]]+pro[[#This Row],[AdminExp]]</f>
        <v>-107021.702</v>
      </c>
      <c r="K9381" s="83">
        <f>pro[[#This Row],[Profit]]/pro[[#This Row],[Revenue]]</f>
        <v>-2.9844283471677691</v>
      </c>
      <c r="L9381" s="56">
        <f t="shared" si="146"/>
        <v>9</v>
      </c>
      <c r="M9381" s="82" t="str">
        <f>"Q"&amp;" "&amp;VLOOKUP(pro[[#This Row],[Period]],Mapping!A:B,2,0)</f>
        <v>Q 3</v>
      </c>
      <c r="N9381"/>
    </row>
    <row r="9382" spans="1:14" ht="14.25" x14ac:dyDescent="0.2">
      <c r="A9382" s="42" t="s">
        <v>31</v>
      </c>
      <c r="B9382" s="44" t="s">
        <v>17</v>
      </c>
      <c r="C9382" s="44" t="s">
        <v>57</v>
      </c>
      <c r="D9382" s="43">
        <v>60971.644999999997</v>
      </c>
      <c r="E9382" s="43">
        <v>-77793.338000000003</v>
      </c>
      <c r="F9382" s="45">
        <v>-30470</v>
      </c>
      <c r="G9382" s="45">
        <v>-58490</v>
      </c>
      <c r="H9382" s="45">
        <v>-91760</v>
      </c>
      <c r="I9382" s="55">
        <f>pro[[#This Row],[Admin expenses 3]]+pro[[#This Row],[Admin expenses 2]]+pro[[#This Row],[Admin expenses 1]]+pro[[#This Row],[COGS]]</f>
        <v>-258513.33799999999</v>
      </c>
      <c r="J9382" s="55">
        <f>pro[[#This Row],[Revenue]]+pro[[#This Row],[AdminExp]]</f>
        <v>-197541.693</v>
      </c>
      <c r="K9382" s="83">
        <f>pro[[#This Row],[Profit]]/pro[[#This Row],[Revenue]]</f>
        <v>-3.2398944296156027</v>
      </c>
      <c r="L9382" s="56">
        <f t="shared" si="146"/>
        <v>9</v>
      </c>
      <c r="M9382" s="82" t="str">
        <f>"Q"&amp;" "&amp;VLOOKUP(pro[[#This Row],[Period]],Mapping!A:B,2,0)</f>
        <v>Q 3</v>
      </c>
      <c r="N9382"/>
    </row>
    <row r="9383" spans="1:14" ht="14.25" x14ac:dyDescent="0.2">
      <c r="A9383" s="42" t="s">
        <v>31</v>
      </c>
      <c r="B9383" s="44" t="s">
        <v>17</v>
      </c>
      <c r="C9383" s="44" t="s">
        <v>57</v>
      </c>
      <c r="D9383" s="43">
        <v>299659.46499999997</v>
      </c>
      <c r="E9383" s="43">
        <v>-297898.53100000002</v>
      </c>
      <c r="F9383" s="45">
        <v>-78080</v>
      </c>
      <c r="G9383" s="45">
        <v>-103820</v>
      </c>
      <c r="H9383" s="45">
        <v>-41990</v>
      </c>
      <c r="I9383" s="55">
        <f>pro[[#This Row],[Admin expenses 3]]+pro[[#This Row],[Admin expenses 2]]+pro[[#This Row],[Admin expenses 1]]+pro[[#This Row],[COGS]]</f>
        <v>-521788.53100000002</v>
      </c>
      <c r="J9383" s="55">
        <f>pro[[#This Row],[Revenue]]+pro[[#This Row],[AdminExp]]</f>
        <v>-222129.06600000005</v>
      </c>
      <c r="K9383" s="83">
        <f>pro[[#This Row],[Profit]]/pro[[#This Row],[Revenue]]</f>
        <v>-0.74127164980422056</v>
      </c>
      <c r="L9383" s="56">
        <f t="shared" si="146"/>
        <v>9</v>
      </c>
      <c r="M9383" s="82" t="str">
        <f>"Q"&amp;" "&amp;VLOOKUP(pro[[#This Row],[Period]],Mapping!A:B,2,0)</f>
        <v>Q 3</v>
      </c>
      <c r="N9383"/>
    </row>
    <row r="9384" spans="1:14" ht="14.25" x14ac:dyDescent="0.2">
      <c r="A9384" s="42" t="s">
        <v>31</v>
      </c>
      <c r="B9384" s="44" t="s">
        <v>17</v>
      </c>
      <c r="C9384" s="44" t="s">
        <v>58</v>
      </c>
      <c r="D9384" s="43">
        <v>100155.31399999998</v>
      </c>
      <c r="E9384" s="43">
        <v>-104784.06400000001</v>
      </c>
      <c r="F9384" s="45">
        <v>-89950</v>
      </c>
      <c r="G9384" s="45">
        <v>-21480</v>
      </c>
      <c r="H9384" s="45">
        <v>-76620</v>
      </c>
      <c r="I9384" s="55">
        <f>pro[[#This Row],[Admin expenses 3]]+pro[[#This Row],[Admin expenses 2]]+pro[[#This Row],[Admin expenses 1]]+pro[[#This Row],[COGS]]</f>
        <v>-292834.06400000001</v>
      </c>
      <c r="J9384" s="55">
        <f>pro[[#This Row],[Revenue]]+pro[[#This Row],[AdminExp]]</f>
        <v>-192678.75000000003</v>
      </c>
      <c r="K9384" s="83">
        <f>pro[[#This Row],[Profit]]/pro[[#This Row],[Revenue]]</f>
        <v>-1.9237995699359502</v>
      </c>
      <c r="L9384" s="56">
        <f t="shared" si="146"/>
        <v>9</v>
      </c>
      <c r="M9384" s="82" t="str">
        <f>"Q"&amp;" "&amp;VLOOKUP(pro[[#This Row],[Period]],Mapping!A:B,2,0)</f>
        <v>Q 3</v>
      </c>
      <c r="N9384"/>
    </row>
    <row r="9385" spans="1:14" ht="14.25" x14ac:dyDescent="0.2">
      <c r="A9385" s="42" t="s">
        <v>31</v>
      </c>
      <c r="B9385" s="44" t="s">
        <v>17</v>
      </c>
      <c r="C9385" s="44" t="s">
        <v>59</v>
      </c>
      <c r="D9385" s="43">
        <v>231902.671</v>
      </c>
      <c r="E9385" s="43">
        <v>-240895.96999999997</v>
      </c>
      <c r="F9385" s="45">
        <v>-37440</v>
      </c>
      <c r="G9385" s="45">
        <v>-30510</v>
      </c>
      <c r="H9385" s="45">
        <v>-76190</v>
      </c>
      <c r="I9385" s="55">
        <f>pro[[#This Row],[Admin expenses 3]]+pro[[#This Row],[Admin expenses 2]]+pro[[#This Row],[Admin expenses 1]]+pro[[#This Row],[COGS]]</f>
        <v>-385035.97</v>
      </c>
      <c r="J9385" s="55">
        <f>pro[[#This Row],[Revenue]]+pro[[#This Row],[AdminExp]]</f>
        <v>-153133.29899999997</v>
      </c>
      <c r="K9385" s="83">
        <f>pro[[#This Row],[Profit]]/pro[[#This Row],[Revenue]]</f>
        <v>-0.66033434776609357</v>
      </c>
      <c r="L9385" s="56">
        <f t="shared" si="146"/>
        <v>9</v>
      </c>
      <c r="M9385" s="82" t="str">
        <f>"Q"&amp;" "&amp;VLOOKUP(pro[[#This Row],[Period]],Mapping!A:B,2,0)</f>
        <v>Q 3</v>
      </c>
      <c r="N9385"/>
    </row>
    <row r="9386" spans="1:14" ht="14.25" x14ac:dyDescent="0.2">
      <c r="A9386" s="42" t="s">
        <v>31</v>
      </c>
      <c r="B9386" s="44" t="s">
        <v>17</v>
      </c>
      <c r="C9386" s="44" t="s">
        <v>57</v>
      </c>
      <c r="D9386" s="43">
        <v>2214387.0909999995</v>
      </c>
      <c r="E9386" s="43">
        <v>-71889.747999999992</v>
      </c>
      <c r="F9386" s="45">
        <v>-82990</v>
      </c>
      <c r="G9386" s="45">
        <v>-40550</v>
      </c>
      <c r="H9386" s="45">
        <v>-81850</v>
      </c>
      <c r="I9386" s="55">
        <f>pro[[#This Row],[Admin expenses 3]]+pro[[#This Row],[Admin expenses 2]]+pro[[#This Row],[Admin expenses 1]]+pro[[#This Row],[COGS]]</f>
        <v>-277279.74800000002</v>
      </c>
      <c r="J9386" s="55">
        <f>pro[[#This Row],[Revenue]]+pro[[#This Row],[AdminExp]]</f>
        <v>1937107.3429999994</v>
      </c>
      <c r="K9386" s="83">
        <f>pro[[#This Row],[Profit]]/pro[[#This Row],[Revenue]]</f>
        <v>0.87478262083130964</v>
      </c>
      <c r="L9386" s="56">
        <f t="shared" si="146"/>
        <v>9</v>
      </c>
      <c r="M9386" s="82" t="str">
        <f>"Q"&amp;" "&amp;VLOOKUP(pro[[#This Row],[Period]],Mapping!A:B,2,0)</f>
        <v>Q 3</v>
      </c>
      <c r="N9386"/>
    </row>
    <row r="9387" spans="1:14" ht="14.25" x14ac:dyDescent="0.2">
      <c r="A9387" s="42" t="s">
        <v>31</v>
      </c>
      <c r="B9387" s="44" t="s">
        <v>17</v>
      </c>
      <c r="C9387" s="44" t="s">
        <v>57</v>
      </c>
      <c r="D9387" s="43">
        <v>2145098.977</v>
      </c>
      <c r="E9387" s="43">
        <v>-223699.80499999999</v>
      </c>
      <c r="F9387" s="45">
        <v>-74920</v>
      </c>
      <c r="G9387" s="45">
        <v>-57720</v>
      </c>
      <c r="H9387" s="45">
        <v>-57180</v>
      </c>
      <c r="I9387" s="55">
        <f>pro[[#This Row],[Admin expenses 3]]+pro[[#This Row],[Admin expenses 2]]+pro[[#This Row],[Admin expenses 1]]+pro[[#This Row],[COGS]]</f>
        <v>-413519.80499999999</v>
      </c>
      <c r="J9387" s="55">
        <f>pro[[#This Row],[Revenue]]+pro[[#This Row],[AdminExp]]</f>
        <v>1731579.172</v>
      </c>
      <c r="K9387" s="83">
        <f>pro[[#This Row],[Profit]]/pro[[#This Row],[Revenue]]</f>
        <v>0.80722576933101586</v>
      </c>
      <c r="L9387" s="56">
        <f t="shared" si="146"/>
        <v>9</v>
      </c>
      <c r="M9387" s="82" t="str">
        <f>"Q"&amp;" "&amp;VLOOKUP(pro[[#This Row],[Period]],Mapping!A:B,2,0)</f>
        <v>Q 3</v>
      </c>
      <c r="N9387"/>
    </row>
    <row r="9388" spans="1:14" ht="14.25" x14ac:dyDescent="0.2">
      <c r="A9388" s="42" t="s">
        <v>31</v>
      </c>
      <c r="B9388" s="44" t="s">
        <v>17</v>
      </c>
      <c r="C9388" s="44" t="s">
        <v>57</v>
      </c>
      <c r="D9388" s="43">
        <v>96253.842999999993</v>
      </c>
      <c r="E9388" s="43">
        <v>-61096.426999999996</v>
      </c>
      <c r="F9388" s="45">
        <v>-47950</v>
      </c>
      <c r="G9388" s="45">
        <v>-31680</v>
      </c>
      <c r="H9388" s="45">
        <v>-63970</v>
      </c>
      <c r="I9388" s="55">
        <f>pro[[#This Row],[Admin expenses 3]]+pro[[#This Row],[Admin expenses 2]]+pro[[#This Row],[Admin expenses 1]]+pro[[#This Row],[COGS]]</f>
        <v>-204696.427</v>
      </c>
      <c r="J9388" s="55">
        <f>pro[[#This Row],[Revenue]]+pro[[#This Row],[AdminExp]]</f>
        <v>-108442.584</v>
      </c>
      <c r="K9388" s="83">
        <f>pro[[#This Row],[Profit]]/pro[[#This Row],[Revenue]]</f>
        <v>-1.1266312140908494</v>
      </c>
      <c r="L9388" s="56">
        <f t="shared" si="146"/>
        <v>9</v>
      </c>
      <c r="M9388" s="82" t="str">
        <f>"Q"&amp;" "&amp;VLOOKUP(pro[[#This Row],[Period]],Mapping!A:B,2,0)</f>
        <v>Q 3</v>
      </c>
      <c r="N9388"/>
    </row>
    <row r="9389" spans="1:14" ht="14.25" x14ac:dyDescent="0.2">
      <c r="A9389" s="42" t="s">
        <v>31</v>
      </c>
      <c r="B9389" s="44" t="s">
        <v>17</v>
      </c>
      <c r="C9389" s="44" t="s">
        <v>57</v>
      </c>
      <c r="D9389" s="43">
        <v>61083.875999999989</v>
      </c>
      <c r="E9389" s="43">
        <v>-64701.118999999992</v>
      </c>
      <c r="F9389" s="45">
        <v>-49440</v>
      </c>
      <c r="G9389" s="45">
        <v>-52930</v>
      </c>
      <c r="H9389" s="45">
        <v>-37440</v>
      </c>
      <c r="I9389" s="55">
        <f>pro[[#This Row],[Admin expenses 3]]+pro[[#This Row],[Admin expenses 2]]+pro[[#This Row],[Admin expenses 1]]+pro[[#This Row],[COGS]]</f>
        <v>-204511.11900000001</v>
      </c>
      <c r="J9389" s="55">
        <f>pro[[#This Row],[Revenue]]+pro[[#This Row],[AdminExp]]</f>
        <v>-143427.24300000002</v>
      </c>
      <c r="K9389" s="83">
        <f>pro[[#This Row],[Profit]]/pro[[#This Row],[Revenue]]</f>
        <v>-2.348037688374589</v>
      </c>
      <c r="L9389" s="56">
        <f t="shared" si="146"/>
        <v>9</v>
      </c>
      <c r="M9389" s="82" t="str">
        <f>"Q"&amp;" "&amp;VLOOKUP(pro[[#This Row],[Period]],Mapping!A:B,2,0)</f>
        <v>Q 3</v>
      </c>
      <c r="N9389"/>
    </row>
    <row r="9390" spans="1:14" ht="14.25" x14ac:dyDescent="0.2">
      <c r="A9390" s="42" t="s">
        <v>31</v>
      </c>
      <c r="B9390" s="44" t="s">
        <v>17</v>
      </c>
      <c r="C9390" s="44" t="s">
        <v>57</v>
      </c>
      <c r="D9390" s="43">
        <v>6954.9269999999997</v>
      </c>
      <c r="E9390" s="43">
        <v>-5960.7939999999999</v>
      </c>
      <c r="F9390" s="45">
        <v>-84810</v>
      </c>
      <c r="G9390" s="45">
        <v>-70870</v>
      </c>
      <c r="H9390" s="45">
        <v>-83940</v>
      </c>
      <c r="I9390" s="55">
        <f>pro[[#This Row],[Admin expenses 3]]+pro[[#This Row],[Admin expenses 2]]+pro[[#This Row],[Admin expenses 1]]+pro[[#This Row],[COGS]]</f>
        <v>-245580.79399999999</v>
      </c>
      <c r="J9390" s="55">
        <f>pro[[#This Row],[Revenue]]+pro[[#This Row],[AdminExp]]</f>
        <v>-238625.867</v>
      </c>
      <c r="K9390" s="83">
        <f>pro[[#This Row],[Profit]]/pro[[#This Row],[Revenue]]</f>
        <v>-34.310333810836546</v>
      </c>
      <c r="L9390" s="56">
        <f t="shared" si="146"/>
        <v>9</v>
      </c>
      <c r="M9390" s="82" t="str">
        <f>"Q"&amp;" "&amp;VLOOKUP(pro[[#This Row],[Period]],Mapping!A:B,2,0)</f>
        <v>Q 3</v>
      </c>
      <c r="N9390"/>
    </row>
    <row r="9391" spans="1:14" ht="14.25" x14ac:dyDescent="0.2">
      <c r="A9391" s="42" t="s">
        <v>31</v>
      </c>
      <c r="B9391" s="44" t="s">
        <v>17</v>
      </c>
      <c r="C9391" s="44" t="s">
        <v>58</v>
      </c>
      <c r="D9391" s="43">
        <v>7559.0479999999989</v>
      </c>
      <c r="E9391" s="43">
        <v>-1514.2679999999998</v>
      </c>
      <c r="F9391" s="45">
        <v>-74990</v>
      </c>
      <c r="G9391" s="45">
        <v>-88220</v>
      </c>
      <c r="H9391" s="45">
        <v>-66830</v>
      </c>
      <c r="I9391" s="55">
        <f>pro[[#This Row],[Admin expenses 3]]+pro[[#This Row],[Admin expenses 2]]+pro[[#This Row],[Admin expenses 1]]+pro[[#This Row],[COGS]]</f>
        <v>-231554.26800000001</v>
      </c>
      <c r="J9391" s="55">
        <f>pro[[#This Row],[Revenue]]+pro[[#This Row],[AdminExp]]</f>
        <v>-223995.22</v>
      </c>
      <c r="K9391" s="83">
        <f>pro[[#This Row],[Profit]]/pro[[#This Row],[Revenue]]</f>
        <v>-29.632728883319704</v>
      </c>
      <c r="L9391" s="56">
        <f t="shared" si="146"/>
        <v>9</v>
      </c>
      <c r="M9391" s="82" t="str">
        <f>"Q"&amp;" "&amp;VLOOKUP(pro[[#This Row],[Period]],Mapping!A:B,2,0)</f>
        <v>Q 3</v>
      </c>
      <c r="N9391"/>
    </row>
    <row r="9392" spans="1:14" ht="14.25" x14ac:dyDescent="0.2">
      <c r="A9392" s="42" t="s">
        <v>31</v>
      </c>
      <c r="B9392" s="44" t="s">
        <v>17</v>
      </c>
      <c r="C9392" s="44" t="s">
        <v>59</v>
      </c>
      <c r="D9392" s="43">
        <v>28278.131000000001</v>
      </c>
      <c r="E9392" s="43">
        <v>-7726.5649999999996</v>
      </c>
      <c r="F9392" s="45">
        <v>-92370</v>
      </c>
      <c r="G9392" s="45">
        <v>-15820</v>
      </c>
      <c r="H9392" s="45">
        <v>-60150</v>
      </c>
      <c r="I9392" s="55">
        <f>pro[[#This Row],[Admin expenses 3]]+pro[[#This Row],[Admin expenses 2]]+pro[[#This Row],[Admin expenses 1]]+pro[[#This Row],[COGS]]</f>
        <v>-176066.565</v>
      </c>
      <c r="J9392" s="55">
        <f>pro[[#This Row],[Revenue]]+pro[[#This Row],[AdminExp]]</f>
        <v>-147788.43400000001</v>
      </c>
      <c r="K9392" s="83">
        <f>pro[[#This Row],[Profit]]/pro[[#This Row],[Revenue]]</f>
        <v>-5.226244761367008</v>
      </c>
      <c r="L9392" s="56">
        <f t="shared" si="146"/>
        <v>9</v>
      </c>
      <c r="M9392" s="82" t="str">
        <f>"Q"&amp;" "&amp;VLOOKUP(pro[[#This Row],[Period]],Mapping!A:B,2,0)</f>
        <v>Q 3</v>
      </c>
      <c r="N9392"/>
    </row>
    <row r="9393" spans="1:14" ht="14.25" x14ac:dyDescent="0.2">
      <c r="A9393" s="42" t="s">
        <v>31</v>
      </c>
      <c r="B9393" s="44" t="s">
        <v>17</v>
      </c>
      <c r="C9393" s="44" t="s">
        <v>57</v>
      </c>
      <c r="D9393" s="43">
        <v>139790.72099999999</v>
      </c>
      <c r="E9393" s="43">
        <v>-26001.010000000002</v>
      </c>
      <c r="F9393" s="45">
        <v>-57890</v>
      </c>
      <c r="G9393" s="45">
        <v>-103060</v>
      </c>
      <c r="H9393" s="45">
        <v>-45490</v>
      </c>
      <c r="I9393" s="55">
        <f>pro[[#This Row],[Admin expenses 3]]+pro[[#This Row],[Admin expenses 2]]+pro[[#This Row],[Admin expenses 1]]+pro[[#This Row],[COGS]]</f>
        <v>-232441.01</v>
      </c>
      <c r="J9393" s="55">
        <f>pro[[#This Row],[Revenue]]+pro[[#This Row],[AdminExp]]</f>
        <v>-92650.289000000019</v>
      </c>
      <c r="K9393" s="83">
        <f>pro[[#This Row],[Profit]]/pro[[#This Row],[Revenue]]</f>
        <v>-0.66277853306157586</v>
      </c>
      <c r="L9393" s="56">
        <f t="shared" si="146"/>
        <v>9</v>
      </c>
      <c r="M9393" s="82" t="str">
        <f>"Q"&amp;" "&amp;VLOOKUP(pro[[#This Row],[Period]],Mapping!A:B,2,0)</f>
        <v>Q 3</v>
      </c>
      <c r="N9393"/>
    </row>
    <row r="9394" spans="1:14" ht="14.25" x14ac:dyDescent="0.2">
      <c r="A9394" s="42" t="s">
        <v>31</v>
      </c>
      <c r="B9394" s="44" t="s">
        <v>17</v>
      </c>
      <c r="C9394" s="44" t="s">
        <v>57</v>
      </c>
      <c r="D9394" s="43">
        <v>158365.89299999998</v>
      </c>
      <c r="E9394" s="43">
        <v>-12044.598999999998</v>
      </c>
      <c r="F9394" s="45">
        <v>-60710</v>
      </c>
      <c r="G9394" s="45">
        <v>-90400</v>
      </c>
      <c r="H9394" s="45">
        <v>-23990</v>
      </c>
      <c r="I9394" s="55">
        <f>pro[[#This Row],[Admin expenses 3]]+pro[[#This Row],[Admin expenses 2]]+pro[[#This Row],[Admin expenses 1]]+pro[[#This Row],[COGS]]</f>
        <v>-187144.59899999999</v>
      </c>
      <c r="J9394" s="55">
        <f>pro[[#This Row],[Revenue]]+pro[[#This Row],[AdminExp]]</f>
        <v>-28778.706000000006</v>
      </c>
      <c r="K9394" s="83">
        <f>pro[[#This Row],[Profit]]/pro[[#This Row],[Revenue]]</f>
        <v>-0.18172287892822989</v>
      </c>
      <c r="L9394" s="56">
        <f t="shared" si="146"/>
        <v>9</v>
      </c>
      <c r="M9394" s="82" t="str">
        <f>"Q"&amp;" "&amp;VLOOKUP(pro[[#This Row],[Period]],Mapping!A:B,2,0)</f>
        <v>Q 3</v>
      </c>
      <c r="N9394"/>
    </row>
    <row r="9395" spans="1:14" ht="14.25" x14ac:dyDescent="0.2">
      <c r="A9395" s="42" t="s">
        <v>31</v>
      </c>
      <c r="B9395" s="44" t="s">
        <v>17</v>
      </c>
      <c r="C9395" s="44" t="s">
        <v>57</v>
      </c>
      <c r="D9395" s="43">
        <v>95616.891999999993</v>
      </c>
      <c r="E9395" s="43">
        <v>-64313.563999999998</v>
      </c>
      <c r="F9395" s="45">
        <v>-91530</v>
      </c>
      <c r="G9395" s="45">
        <v>-36560</v>
      </c>
      <c r="H9395" s="45">
        <v>-42870</v>
      </c>
      <c r="I9395" s="55">
        <f>pro[[#This Row],[Admin expenses 3]]+pro[[#This Row],[Admin expenses 2]]+pro[[#This Row],[Admin expenses 1]]+pro[[#This Row],[COGS]]</f>
        <v>-235273.56400000001</v>
      </c>
      <c r="J9395" s="55">
        <f>pro[[#This Row],[Revenue]]+pro[[#This Row],[AdminExp]]</f>
        <v>-139656.67200000002</v>
      </c>
      <c r="K9395" s="83">
        <f>pro[[#This Row],[Profit]]/pro[[#This Row],[Revenue]]</f>
        <v>-1.460585771811115</v>
      </c>
      <c r="L9395" s="56">
        <f t="shared" si="146"/>
        <v>9</v>
      </c>
      <c r="M9395" s="82" t="str">
        <f>"Q"&amp;" "&amp;VLOOKUP(pro[[#This Row],[Period]],Mapping!A:B,2,0)</f>
        <v>Q 3</v>
      </c>
      <c r="N9395"/>
    </row>
    <row r="9396" spans="1:14" ht="14.25" x14ac:dyDescent="0.2">
      <c r="A9396" s="42" t="s">
        <v>31</v>
      </c>
      <c r="B9396" s="44" t="s">
        <v>17</v>
      </c>
      <c r="C9396" s="44" t="s">
        <v>58</v>
      </c>
      <c r="D9396" s="43">
        <v>229107.557</v>
      </c>
      <c r="E9396" s="43">
        <v>-61075.727999999988</v>
      </c>
      <c r="F9396" s="45">
        <v>-26700</v>
      </c>
      <c r="G9396" s="45">
        <v>-62520</v>
      </c>
      <c r="H9396" s="45">
        <v>-23040</v>
      </c>
      <c r="I9396" s="55">
        <f>pro[[#This Row],[Admin expenses 3]]+pro[[#This Row],[Admin expenses 2]]+pro[[#This Row],[Admin expenses 1]]+pro[[#This Row],[COGS]]</f>
        <v>-173335.728</v>
      </c>
      <c r="J9396" s="55">
        <f>pro[[#This Row],[Revenue]]+pro[[#This Row],[AdminExp]]</f>
        <v>55771.828999999998</v>
      </c>
      <c r="K9396" s="83">
        <f>pro[[#This Row],[Profit]]/pro[[#This Row],[Revenue]]</f>
        <v>0.24343076994182256</v>
      </c>
      <c r="L9396" s="56">
        <f t="shared" si="146"/>
        <v>9</v>
      </c>
      <c r="M9396" s="82" t="str">
        <f>"Q"&amp;" "&amp;VLOOKUP(pro[[#This Row],[Period]],Mapping!A:B,2,0)</f>
        <v>Q 3</v>
      </c>
      <c r="N9396"/>
    </row>
    <row r="9397" spans="1:14" ht="14.25" x14ac:dyDescent="0.2">
      <c r="A9397" s="42" t="s">
        <v>31</v>
      </c>
      <c r="B9397" s="44" t="s">
        <v>17</v>
      </c>
      <c r="C9397" s="44" t="s">
        <v>59</v>
      </c>
      <c r="D9397" s="43">
        <v>329659.967</v>
      </c>
      <c r="E9397" s="43">
        <v>-33323.457999999999</v>
      </c>
      <c r="F9397" s="45">
        <v>-95340</v>
      </c>
      <c r="G9397" s="45">
        <v>-105670</v>
      </c>
      <c r="H9397" s="45">
        <v>-62190</v>
      </c>
      <c r="I9397" s="55">
        <f>pro[[#This Row],[Admin expenses 3]]+pro[[#This Row],[Admin expenses 2]]+pro[[#This Row],[Admin expenses 1]]+pro[[#This Row],[COGS]]</f>
        <v>-296523.45799999998</v>
      </c>
      <c r="J9397" s="55">
        <f>pro[[#This Row],[Revenue]]+pro[[#This Row],[AdminExp]]</f>
        <v>33136.50900000002</v>
      </c>
      <c r="K9397" s="83">
        <f>pro[[#This Row],[Profit]]/pro[[#This Row],[Revenue]]</f>
        <v>0.10051723690186506</v>
      </c>
      <c r="L9397" s="56">
        <f t="shared" si="146"/>
        <v>9</v>
      </c>
      <c r="M9397" s="82" t="str">
        <f>"Q"&amp;" "&amp;VLOOKUP(pro[[#This Row],[Period]],Mapping!A:B,2,0)</f>
        <v>Q 3</v>
      </c>
      <c r="N9397"/>
    </row>
    <row r="9398" spans="1:14" ht="14.25" x14ac:dyDescent="0.2">
      <c r="A9398" s="42" t="s">
        <v>31</v>
      </c>
      <c r="B9398" s="44" t="s">
        <v>17</v>
      </c>
      <c r="C9398" s="44" t="s">
        <v>57</v>
      </c>
      <c r="D9398" s="43">
        <v>9380771.1199999992</v>
      </c>
      <c r="E9398" s="43">
        <v>-694506.86899999995</v>
      </c>
      <c r="F9398" s="45">
        <v>-52960</v>
      </c>
      <c r="G9398" s="45">
        <v>-64040</v>
      </c>
      <c r="H9398" s="45">
        <v>-65470</v>
      </c>
      <c r="I9398" s="55">
        <f>pro[[#This Row],[Admin expenses 3]]+pro[[#This Row],[Admin expenses 2]]+pro[[#This Row],[Admin expenses 1]]+pro[[#This Row],[COGS]]</f>
        <v>-876976.86899999995</v>
      </c>
      <c r="J9398" s="55">
        <f>pro[[#This Row],[Revenue]]+pro[[#This Row],[AdminExp]]</f>
        <v>8503794.2509999983</v>
      </c>
      <c r="K9398" s="83">
        <f>pro[[#This Row],[Profit]]/pro[[#This Row],[Revenue]]</f>
        <v>0.90651334972556064</v>
      </c>
      <c r="L9398" s="56">
        <f t="shared" si="146"/>
        <v>9</v>
      </c>
      <c r="M9398" s="82" t="str">
        <f>"Q"&amp;" "&amp;VLOOKUP(pro[[#This Row],[Period]],Mapping!A:B,2,0)</f>
        <v>Q 3</v>
      </c>
      <c r="N9398"/>
    </row>
    <row r="9399" spans="1:14" ht="14.25" x14ac:dyDescent="0.2">
      <c r="A9399" s="42" t="s">
        <v>31</v>
      </c>
      <c r="B9399" s="44" t="s">
        <v>17</v>
      </c>
      <c r="C9399" s="44" t="s">
        <v>57</v>
      </c>
      <c r="D9399" s="43">
        <v>60217.429999999993</v>
      </c>
      <c r="E9399" s="43">
        <v>-36102.590999999993</v>
      </c>
      <c r="F9399" s="45">
        <v>-68300</v>
      </c>
      <c r="G9399" s="45">
        <v>-90370</v>
      </c>
      <c r="H9399" s="45">
        <v>-58060</v>
      </c>
      <c r="I9399" s="55">
        <f>pro[[#This Row],[Admin expenses 3]]+pro[[#This Row],[Admin expenses 2]]+pro[[#This Row],[Admin expenses 1]]+pro[[#This Row],[COGS]]</f>
        <v>-252832.59099999999</v>
      </c>
      <c r="J9399" s="55">
        <f>pro[[#This Row],[Revenue]]+pro[[#This Row],[AdminExp]]</f>
        <v>-192615.16099999999</v>
      </c>
      <c r="K9399" s="83">
        <f>pro[[#This Row],[Profit]]/pro[[#This Row],[Revenue]]</f>
        <v>-3.1986612680082831</v>
      </c>
      <c r="L9399" s="56">
        <f t="shared" si="146"/>
        <v>9</v>
      </c>
      <c r="M9399" s="82" t="str">
        <f>"Q"&amp;" "&amp;VLOOKUP(pro[[#This Row],[Period]],Mapping!A:B,2,0)</f>
        <v>Q 3</v>
      </c>
      <c r="N9399"/>
    </row>
    <row r="9400" spans="1:14" ht="14.25" x14ac:dyDescent="0.2">
      <c r="A9400" s="42" t="s">
        <v>31</v>
      </c>
      <c r="B9400" s="44" t="s">
        <v>17</v>
      </c>
      <c r="C9400" s="44" t="s">
        <v>58</v>
      </c>
      <c r="D9400" s="43">
        <v>142474.22699999998</v>
      </c>
      <c r="E9400" s="43">
        <v>-82328.819999999992</v>
      </c>
      <c r="F9400" s="45">
        <v>-36520</v>
      </c>
      <c r="G9400" s="45">
        <v>-32200</v>
      </c>
      <c r="H9400" s="45">
        <v>-77760</v>
      </c>
      <c r="I9400" s="55">
        <f>pro[[#This Row],[Admin expenses 3]]+pro[[#This Row],[Admin expenses 2]]+pro[[#This Row],[Admin expenses 1]]+pro[[#This Row],[COGS]]</f>
        <v>-228808.82</v>
      </c>
      <c r="J9400" s="55">
        <f>pro[[#This Row],[Revenue]]+pro[[#This Row],[AdminExp]]</f>
        <v>-86334.593000000023</v>
      </c>
      <c r="K9400" s="83">
        <f>pro[[#This Row],[Profit]]/pro[[#This Row],[Revenue]]</f>
        <v>-0.60596638997732577</v>
      </c>
      <c r="L9400" s="56">
        <f t="shared" si="146"/>
        <v>9</v>
      </c>
      <c r="M9400" s="82" t="str">
        <f>"Q"&amp;" "&amp;VLOOKUP(pro[[#This Row],[Period]],Mapping!A:B,2,0)</f>
        <v>Q 3</v>
      </c>
      <c r="N9400"/>
    </row>
    <row r="9401" spans="1:14" ht="14.25" x14ac:dyDescent="0.2">
      <c r="A9401" s="42" t="s">
        <v>31</v>
      </c>
      <c r="B9401" s="44" t="s">
        <v>17</v>
      </c>
      <c r="C9401" s="44" t="s">
        <v>59</v>
      </c>
      <c r="D9401" s="43">
        <v>1747276.6359999999</v>
      </c>
      <c r="E9401" s="43">
        <v>-473999.65199999994</v>
      </c>
      <c r="F9401" s="45">
        <v>-100790</v>
      </c>
      <c r="G9401" s="45">
        <v>-20490</v>
      </c>
      <c r="H9401" s="45">
        <v>-99440</v>
      </c>
      <c r="I9401" s="55">
        <f>pro[[#This Row],[Admin expenses 3]]+pro[[#This Row],[Admin expenses 2]]+pro[[#This Row],[Admin expenses 1]]+pro[[#This Row],[COGS]]</f>
        <v>-694719.652</v>
      </c>
      <c r="J9401" s="55">
        <f>pro[[#This Row],[Revenue]]+pro[[#This Row],[AdminExp]]</f>
        <v>1052556.9839999999</v>
      </c>
      <c r="K9401" s="83">
        <f>pro[[#This Row],[Profit]]/pro[[#This Row],[Revenue]]</f>
        <v>0.60239859122113271</v>
      </c>
      <c r="L9401" s="56">
        <f t="shared" si="146"/>
        <v>9</v>
      </c>
      <c r="M9401" s="82" t="str">
        <f>"Q"&amp;" "&amp;VLOOKUP(pro[[#This Row],[Period]],Mapping!A:B,2,0)</f>
        <v>Q 3</v>
      </c>
      <c r="N9401"/>
    </row>
    <row r="9402" spans="1:14" ht="14.25" x14ac:dyDescent="0.2">
      <c r="A9402" s="42" t="s">
        <v>31</v>
      </c>
      <c r="B9402" s="44" t="s">
        <v>17</v>
      </c>
      <c r="C9402" s="44" t="s">
        <v>57</v>
      </c>
      <c r="D9402" s="43">
        <v>423920.58799999993</v>
      </c>
      <c r="E9402" s="43">
        <v>-117645.857</v>
      </c>
      <c r="F9402" s="45">
        <v>-59260</v>
      </c>
      <c r="G9402" s="45">
        <v>-105760</v>
      </c>
      <c r="H9402" s="45">
        <v>-83080</v>
      </c>
      <c r="I9402" s="55">
        <f>pro[[#This Row],[Admin expenses 3]]+pro[[#This Row],[Admin expenses 2]]+pro[[#This Row],[Admin expenses 1]]+pro[[#This Row],[COGS]]</f>
        <v>-365745.85700000002</v>
      </c>
      <c r="J9402" s="55">
        <f>pro[[#This Row],[Revenue]]+pro[[#This Row],[AdminExp]]</f>
        <v>58174.730999999912</v>
      </c>
      <c r="K9402" s="83">
        <f>pro[[#This Row],[Profit]]/pro[[#This Row],[Revenue]]</f>
        <v>0.13723025643661335</v>
      </c>
      <c r="L9402" s="56">
        <f t="shared" si="146"/>
        <v>9</v>
      </c>
      <c r="M9402" s="82" t="str">
        <f>"Q"&amp;" "&amp;VLOOKUP(pro[[#This Row],[Period]],Mapping!A:B,2,0)</f>
        <v>Q 3</v>
      </c>
      <c r="N9402"/>
    </row>
    <row r="9403" spans="1:14" ht="14.25" x14ac:dyDescent="0.2">
      <c r="A9403" s="42" t="s">
        <v>31</v>
      </c>
      <c r="B9403" s="44" t="s">
        <v>17</v>
      </c>
      <c r="C9403" s="44" t="s">
        <v>57</v>
      </c>
      <c r="D9403" s="43">
        <v>4955.3069999999998</v>
      </c>
      <c r="E9403" s="43">
        <v>-5182.5689999999995</v>
      </c>
      <c r="F9403" s="45">
        <v>-82270</v>
      </c>
      <c r="G9403" s="45">
        <v>-61190</v>
      </c>
      <c r="H9403" s="45">
        <v>-18160</v>
      </c>
      <c r="I9403" s="55">
        <f>pro[[#This Row],[Admin expenses 3]]+pro[[#This Row],[Admin expenses 2]]+pro[[#This Row],[Admin expenses 1]]+pro[[#This Row],[COGS]]</f>
        <v>-166802.56899999999</v>
      </c>
      <c r="J9403" s="55">
        <f>pro[[#This Row],[Revenue]]+pro[[#This Row],[AdminExp]]</f>
        <v>-161847.26199999999</v>
      </c>
      <c r="K9403" s="83">
        <f>pro[[#This Row],[Profit]]/pro[[#This Row],[Revenue]]</f>
        <v>-32.661399586342483</v>
      </c>
      <c r="L9403" s="56">
        <f t="shared" si="146"/>
        <v>9</v>
      </c>
      <c r="M9403" s="82" t="str">
        <f>"Q"&amp;" "&amp;VLOOKUP(pro[[#This Row],[Period]],Mapping!A:B,2,0)</f>
        <v>Q 3</v>
      </c>
      <c r="N9403"/>
    </row>
    <row r="9404" spans="1:14" ht="14.25" x14ac:dyDescent="0.2">
      <c r="A9404" s="42" t="s">
        <v>31</v>
      </c>
      <c r="B9404" s="44" t="s">
        <v>17</v>
      </c>
      <c r="C9404" s="44" t="s">
        <v>58</v>
      </c>
      <c r="D9404" s="43">
        <v>18941.348999999998</v>
      </c>
      <c r="E9404" s="43">
        <v>-24225.788999999997</v>
      </c>
      <c r="F9404" s="45">
        <v>-64740</v>
      </c>
      <c r="G9404" s="45">
        <v>-61850</v>
      </c>
      <c r="H9404" s="45">
        <v>-51890</v>
      </c>
      <c r="I9404" s="55">
        <f>pro[[#This Row],[Admin expenses 3]]+pro[[#This Row],[Admin expenses 2]]+pro[[#This Row],[Admin expenses 1]]+pro[[#This Row],[COGS]]</f>
        <v>-202705.78899999999</v>
      </c>
      <c r="J9404" s="55">
        <f>pro[[#This Row],[Revenue]]+pro[[#This Row],[AdminExp]]</f>
        <v>-183764.44</v>
      </c>
      <c r="K9404" s="83">
        <f>pro[[#This Row],[Profit]]/pro[[#This Row],[Revenue]]</f>
        <v>-9.7017609463824357</v>
      </c>
      <c r="L9404" s="56">
        <f t="shared" si="146"/>
        <v>9</v>
      </c>
      <c r="M9404" s="82" t="str">
        <f>"Q"&amp;" "&amp;VLOOKUP(pro[[#This Row],[Period]],Mapping!A:B,2,0)</f>
        <v>Q 3</v>
      </c>
      <c r="N9404"/>
    </row>
    <row r="9405" spans="1:14" ht="14.25" x14ac:dyDescent="0.2">
      <c r="A9405" s="42" t="s">
        <v>31</v>
      </c>
      <c r="B9405" s="44" t="s">
        <v>17</v>
      </c>
      <c r="C9405" s="44" t="s">
        <v>57</v>
      </c>
      <c r="D9405" s="43">
        <v>1033621.988</v>
      </c>
      <c r="E9405" s="43">
        <v>-517757.58999999991</v>
      </c>
      <c r="F9405" s="45">
        <v>-55900</v>
      </c>
      <c r="G9405" s="45">
        <v>-79660</v>
      </c>
      <c r="H9405" s="45">
        <v>-89750</v>
      </c>
      <c r="I9405" s="55">
        <f>pro[[#This Row],[Admin expenses 3]]+pro[[#This Row],[Admin expenses 2]]+pro[[#This Row],[Admin expenses 1]]+pro[[#This Row],[COGS]]</f>
        <v>-743067.58999999985</v>
      </c>
      <c r="J9405" s="55">
        <f>pro[[#This Row],[Revenue]]+pro[[#This Row],[AdminExp]]</f>
        <v>290554.39800000016</v>
      </c>
      <c r="K9405" s="83">
        <f>pro[[#This Row],[Profit]]/pro[[#This Row],[Revenue]]</f>
        <v>0.2811031512228242</v>
      </c>
      <c r="L9405" s="56">
        <f t="shared" si="146"/>
        <v>9</v>
      </c>
      <c r="M9405" s="82" t="str">
        <f>"Q"&amp;" "&amp;VLOOKUP(pro[[#This Row],[Period]],Mapping!A:B,2,0)</f>
        <v>Q 3</v>
      </c>
      <c r="N9405"/>
    </row>
    <row r="9406" spans="1:14" ht="14.25" x14ac:dyDescent="0.2">
      <c r="A9406" s="42" t="s">
        <v>31</v>
      </c>
      <c r="B9406" s="44" t="s">
        <v>17</v>
      </c>
      <c r="C9406" s="44" t="s">
        <v>58</v>
      </c>
      <c r="D9406" s="43">
        <v>1700528.5569999998</v>
      </c>
      <c r="E9406" s="43">
        <v>-40149.017999999996</v>
      </c>
      <c r="F9406" s="45">
        <v>-30260</v>
      </c>
      <c r="G9406" s="45">
        <v>-33920</v>
      </c>
      <c r="H9406" s="45">
        <v>-17680</v>
      </c>
      <c r="I9406" s="55">
        <f>pro[[#This Row],[Admin expenses 3]]+pro[[#This Row],[Admin expenses 2]]+pro[[#This Row],[Admin expenses 1]]+pro[[#This Row],[COGS]]</f>
        <v>-122009.018</v>
      </c>
      <c r="J9406" s="55">
        <f>pro[[#This Row],[Revenue]]+pro[[#This Row],[AdminExp]]</f>
        <v>1578519.5389999999</v>
      </c>
      <c r="K9406" s="83">
        <f>pro[[#This Row],[Profit]]/pro[[#This Row],[Revenue]]</f>
        <v>0.92825229691217714</v>
      </c>
      <c r="L9406" s="56">
        <f t="shared" si="146"/>
        <v>9</v>
      </c>
      <c r="M9406" s="82" t="str">
        <f>"Q"&amp;" "&amp;VLOOKUP(pro[[#This Row],[Period]],Mapping!A:B,2,0)</f>
        <v>Q 3</v>
      </c>
      <c r="N9406"/>
    </row>
    <row r="9407" spans="1:14" ht="14.25" x14ac:dyDescent="0.2">
      <c r="A9407" s="42" t="s">
        <v>31</v>
      </c>
      <c r="B9407" s="44" t="s">
        <v>17</v>
      </c>
      <c r="C9407" s="44" t="s">
        <v>59</v>
      </c>
      <c r="D9407" s="43">
        <v>479170.3</v>
      </c>
      <c r="E9407" s="43">
        <v>-286389.43199999997</v>
      </c>
      <c r="F9407" s="45">
        <v>-78690</v>
      </c>
      <c r="G9407" s="45">
        <v>-105980</v>
      </c>
      <c r="H9407" s="45">
        <v>-18040</v>
      </c>
      <c r="I9407" s="55">
        <f>pro[[#This Row],[Admin expenses 3]]+pro[[#This Row],[Admin expenses 2]]+pro[[#This Row],[Admin expenses 1]]+pro[[#This Row],[COGS]]</f>
        <v>-489099.43199999997</v>
      </c>
      <c r="J9407" s="55">
        <f>pro[[#This Row],[Revenue]]+pro[[#This Row],[AdminExp]]</f>
        <v>-9929.1319999999832</v>
      </c>
      <c r="K9407" s="83">
        <f>pro[[#This Row],[Profit]]/pro[[#This Row],[Revenue]]</f>
        <v>-2.0721509659509332E-2</v>
      </c>
      <c r="L9407" s="56">
        <f t="shared" si="146"/>
        <v>9</v>
      </c>
      <c r="M9407" s="82" t="str">
        <f>"Q"&amp;" "&amp;VLOOKUP(pro[[#This Row],[Period]],Mapping!A:B,2,0)</f>
        <v>Q 3</v>
      </c>
      <c r="N9407"/>
    </row>
    <row r="9408" spans="1:14" ht="14.25" x14ac:dyDescent="0.2">
      <c r="A9408" s="42" t="s">
        <v>31</v>
      </c>
      <c r="B9408" s="44" t="s">
        <v>17</v>
      </c>
      <c r="C9408" s="44" t="s">
        <v>60</v>
      </c>
      <c r="D9408" s="43">
        <v>757871.12099999993</v>
      </c>
      <c r="E9408" s="43">
        <v>-773672.30500000005</v>
      </c>
      <c r="F9408" s="45">
        <v>-91410</v>
      </c>
      <c r="G9408" s="45">
        <v>-82330</v>
      </c>
      <c r="H9408" s="45">
        <v>-84550</v>
      </c>
      <c r="I9408" s="55">
        <f>pro[[#This Row],[Admin expenses 3]]+pro[[#This Row],[Admin expenses 2]]+pro[[#This Row],[Admin expenses 1]]+pro[[#This Row],[COGS]]</f>
        <v>-1031962.3050000001</v>
      </c>
      <c r="J9408" s="55">
        <f>pro[[#This Row],[Revenue]]+pro[[#This Row],[AdminExp]]</f>
        <v>-274091.18400000012</v>
      </c>
      <c r="K9408" s="83">
        <f>pro[[#This Row],[Profit]]/pro[[#This Row],[Revenue]]</f>
        <v>-0.36165935923028814</v>
      </c>
      <c r="L9408" s="56">
        <f t="shared" si="146"/>
        <v>9</v>
      </c>
      <c r="M9408" s="82" t="str">
        <f>"Q"&amp;" "&amp;VLOOKUP(pro[[#This Row],[Period]],Mapping!A:B,2,0)</f>
        <v>Q 3</v>
      </c>
      <c r="N9408"/>
    </row>
    <row r="9409" spans="1:14" ht="14.25" x14ac:dyDescent="0.2">
      <c r="A9409" s="42" t="s">
        <v>31</v>
      </c>
      <c r="B9409" s="44" t="s">
        <v>17</v>
      </c>
      <c r="C9409" s="44" t="s">
        <v>57</v>
      </c>
      <c r="D9409" s="43">
        <v>930901.15299999993</v>
      </c>
      <c r="E9409" s="43">
        <v>-250509.36399999994</v>
      </c>
      <c r="F9409" s="45">
        <v>-53180</v>
      </c>
      <c r="G9409" s="45">
        <v>-84540</v>
      </c>
      <c r="H9409" s="45">
        <v>-44010</v>
      </c>
      <c r="I9409" s="55">
        <f>pro[[#This Row],[Admin expenses 3]]+pro[[#This Row],[Admin expenses 2]]+pro[[#This Row],[Admin expenses 1]]+pro[[#This Row],[COGS]]</f>
        <v>-432239.36399999994</v>
      </c>
      <c r="J9409" s="55">
        <f>pro[[#This Row],[Revenue]]+pro[[#This Row],[AdminExp]]</f>
        <v>498661.78899999999</v>
      </c>
      <c r="K9409" s="83">
        <f>pro[[#This Row],[Profit]]/pro[[#This Row],[Revenue]]</f>
        <v>0.53567641139230604</v>
      </c>
      <c r="L9409" s="56">
        <f t="shared" si="146"/>
        <v>9</v>
      </c>
      <c r="M9409" s="82" t="str">
        <f>"Q"&amp;" "&amp;VLOOKUP(pro[[#This Row],[Period]],Mapping!A:B,2,0)</f>
        <v>Q 3</v>
      </c>
      <c r="N9409"/>
    </row>
    <row r="9410" spans="1:14" ht="14.25" x14ac:dyDescent="0.2">
      <c r="A9410" s="42" t="s">
        <v>31</v>
      </c>
      <c r="B9410" s="44" t="s">
        <v>17</v>
      </c>
      <c r="C9410" s="44" t="s">
        <v>58</v>
      </c>
      <c r="D9410" s="43">
        <v>471249.62499999994</v>
      </c>
      <c r="E9410" s="43">
        <v>-136077.87899999999</v>
      </c>
      <c r="F9410" s="45">
        <v>-14380</v>
      </c>
      <c r="G9410" s="45">
        <v>-19530</v>
      </c>
      <c r="H9410" s="45">
        <v>-40780</v>
      </c>
      <c r="I9410" s="55">
        <f>pro[[#This Row],[Admin expenses 3]]+pro[[#This Row],[Admin expenses 2]]+pro[[#This Row],[Admin expenses 1]]+pro[[#This Row],[COGS]]</f>
        <v>-210767.87899999999</v>
      </c>
      <c r="J9410" s="55">
        <f>pro[[#This Row],[Revenue]]+pro[[#This Row],[AdminExp]]</f>
        <v>260481.74599999996</v>
      </c>
      <c r="K9410" s="83">
        <f>pro[[#This Row],[Profit]]/pro[[#This Row],[Revenue]]</f>
        <v>0.5527468504616847</v>
      </c>
      <c r="L9410" s="56">
        <f t="shared" ref="L9410:L9473" si="147">MONTH(DATEVALUE(A9410&amp;"1"))</f>
        <v>9</v>
      </c>
      <c r="M9410" s="82" t="str">
        <f>"Q"&amp;" "&amp;VLOOKUP(pro[[#This Row],[Period]],Mapping!A:B,2,0)</f>
        <v>Q 3</v>
      </c>
      <c r="N9410"/>
    </row>
    <row r="9411" spans="1:14" ht="14.25" x14ac:dyDescent="0.2">
      <c r="A9411" s="42" t="s">
        <v>31</v>
      </c>
      <c r="B9411" s="44" t="s">
        <v>17</v>
      </c>
      <c r="C9411" s="44" t="s">
        <v>59</v>
      </c>
      <c r="D9411" s="43">
        <v>499777.96399999998</v>
      </c>
      <c r="E9411" s="43">
        <v>-262532.06</v>
      </c>
      <c r="F9411" s="45">
        <v>-102540</v>
      </c>
      <c r="G9411" s="45">
        <v>-57550</v>
      </c>
      <c r="H9411" s="45">
        <v>-96900</v>
      </c>
      <c r="I9411" s="55">
        <f>pro[[#This Row],[Admin expenses 3]]+pro[[#This Row],[Admin expenses 2]]+pro[[#This Row],[Admin expenses 1]]+pro[[#This Row],[COGS]]</f>
        <v>-519522.06</v>
      </c>
      <c r="J9411" s="55">
        <f>pro[[#This Row],[Revenue]]+pro[[#This Row],[AdminExp]]</f>
        <v>-19744.09600000002</v>
      </c>
      <c r="K9411" s="83">
        <f>pro[[#This Row],[Profit]]/pro[[#This Row],[Revenue]]</f>
        <v>-3.9505735390926562E-2</v>
      </c>
      <c r="L9411" s="56">
        <f t="shared" si="147"/>
        <v>9</v>
      </c>
      <c r="M9411" s="82" t="str">
        <f>"Q"&amp;" "&amp;VLOOKUP(pro[[#This Row],[Period]],Mapping!A:B,2,0)</f>
        <v>Q 3</v>
      </c>
      <c r="N9411"/>
    </row>
    <row r="9412" spans="1:14" ht="14.25" x14ac:dyDescent="0.2">
      <c r="A9412" s="42" t="s">
        <v>31</v>
      </c>
      <c r="B9412" s="44" t="s">
        <v>17</v>
      </c>
      <c r="C9412" s="44" t="s">
        <v>60</v>
      </c>
      <c r="D9412" s="43">
        <v>281323.39899999998</v>
      </c>
      <c r="E9412" s="43">
        <v>-292180.73499999999</v>
      </c>
      <c r="F9412" s="45">
        <v>-79300</v>
      </c>
      <c r="G9412" s="45">
        <v>-79000</v>
      </c>
      <c r="H9412" s="45">
        <v>-38330</v>
      </c>
      <c r="I9412" s="55">
        <f>pro[[#This Row],[Admin expenses 3]]+pro[[#This Row],[Admin expenses 2]]+pro[[#This Row],[Admin expenses 1]]+pro[[#This Row],[COGS]]</f>
        <v>-488810.73499999999</v>
      </c>
      <c r="J9412" s="55">
        <f>pro[[#This Row],[Revenue]]+pro[[#This Row],[AdminExp]]</f>
        <v>-207487.33600000001</v>
      </c>
      <c r="K9412" s="83">
        <f>pro[[#This Row],[Profit]]/pro[[#This Row],[Revenue]]</f>
        <v>-0.73754027122358223</v>
      </c>
      <c r="L9412" s="56">
        <f t="shared" si="147"/>
        <v>9</v>
      </c>
      <c r="M9412" s="82" t="str">
        <f>"Q"&amp;" "&amp;VLOOKUP(pro[[#This Row],[Period]],Mapping!A:B,2,0)</f>
        <v>Q 3</v>
      </c>
      <c r="N9412"/>
    </row>
    <row r="9413" spans="1:14" ht="14.25" x14ac:dyDescent="0.2">
      <c r="A9413" s="42" t="s">
        <v>31</v>
      </c>
      <c r="B9413" s="44" t="s">
        <v>19</v>
      </c>
      <c r="C9413" s="44" t="s">
        <v>57</v>
      </c>
      <c r="D9413" s="43">
        <v>1441444.2560000001</v>
      </c>
      <c r="E9413" s="43">
        <v>-189935.78099999999</v>
      </c>
      <c r="F9413" s="45">
        <v>-44360</v>
      </c>
      <c r="G9413" s="45">
        <v>-35150</v>
      </c>
      <c r="H9413" s="45">
        <v>-16290</v>
      </c>
      <c r="I9413" s="55">
        <f>pro[[#This Row],[Admin expenses 3]]+pro[[#This Row],[Admin expenses 2]]+pro[[#This Row],[Admin expenses 1]]+pro[[#This Row],[COGS]]</f>
        <v>-285735.78099999996</v>
      </c>
      <c r="J9413" s="55">
        <f>pro[[#This Row],[Revenue]]+pro[[#This Row],[AdminExp]]</f>
        <v>1155708.4750000001</v>
      </c>
      <c r="K9413" s="83">
        <f>pro[[#This Row],[Profit]]/pro[[#This Row],[Revenue]]</f>
        <v>0.8017711889928264</v>
      </c>
      <c r="L9413" s="56">
        <f t="shared" si="147"/>
        <v>9</v>
      </c>
      <c r="M9413" s="82" t="str">
        <f>"Q"&amp;" "&amp;VLOOKUP(pro[[#This Row],[Period]],Mapping!A:B,2,0)</f>
        <v>Q 3</v>
      </c>
      <c r="N9413"/>
    </row>
    <row r="9414" spans="1:14" ht="14.25" x14ac:dyDescent="0.2">
      <c r="A9414" s="42" t="s">
        <v>31</v>
      </c>
      <c r="B9414" s="44" t="s">
        <v>19</v>
      </c>
      <c r="C9414" s="44" t="s">
        <v>58</v>
      </c>
      <c r="D9414" s="43">
        <v>1586259.7590000001</v>
      </c>
      <c r="E9414" s="43">
        <v>-1186426.969</v>
      </c>
      <c r="F9414" s="45">
        <v>-85540</v>
      </c>
      <c r="G9414" s="45">
        <v>-100330</v>
      </c>
      <c r="H9414" s="45">
        <v>-87200</v>
      </c>
      <c r="I9414" s="55">
        <f>pro[[#This Row],[Admin expenses 3]]+pro[[#This Row],[Admin expenses 2]]+pro[[#This Row],[Admin expenses 1]]+pro[[#This Row],[COGS]]</f>
        <v>-1459496.969</v>
      </c>
      <c r="J9414" s="55">
        <f>pro[[#This Row],[Revenue]]+pro[[#This Row],[AdminExp]]</f>
        <v>126762.79000000004</v>
      </c>
      <c r="K9414" s="83">
        <f>pro[[#This Row],[Profit]]/pro[[#This Row],[Revenue]]</f>
        <v>7.9913008749533582E-2</v>
      </c>
      <c r="L9414" s="56">
        <f t="shared" si="147"/>
        <v>9</v>
      </c>
      <c r="M9414" s="82" t="str">
        <f>"Q"&amp;" "&amp;VLOOKUP(pro[[#This Row],[Period]],Mapping!A:B,2,0)</f>
        <v>Q 3</v>
      </c>
      <c r="N9414"/>
    </row>
    <row r="9415" spans="1:14" ht="14.25" x14ac:dyDescent="0.2">
      <c r="A9415" s="42" t="s">
        <v>31</v>
      </c>
      <c r="B9415" s="44" t="s">
        <v>19</v>
      </c>
      <c r="C9415" s="44" t="s">
        <v>59</v>
      </c>
      <c r="D9415" s="43">
        <v>106290.821</v>
      </c>
      <c r="E9415" s="43">
        <v>-54130.152999999991</v>
      </c>
      <c r="F9415" s="45">
        <v>-49480</v>
      </c>
      <c r="G9415" s="45">
        <v>-41640</v>
      </c>
      <c r="H9415" s="45">
        <v>-15850</v>
      </c>
      <c r="I9415" s="55">
        <f>pro[[#This Row],[Admin expenses 3]]+pro[[#This Row],[Admin expenses 2]]+pro[[#This Row],[Admin expenses 1]]+pro[[#This Row],[COGS]]</f>
        <v>-161100.15299999999</v>
      </c>
      <c r="J9415" s="55">
        <f>pro[[#This Row],[Revenue]]+pro[[#This Row],[AdminExp]]</f>
        <v>-54809.331999999995</v>
      </c>
      <c r="K9415" s="83">
        <f>pro[[#This Row],[Profit]]/pro[[#This Row],[Revenue]]</f>
        <v>-0.51565442325447841</v>
      </c>
      <c r="L9415" s="56">
        <f t="shared" si="147"/>
        <v>9</v>
      </c>
      <c r="M9415" s="82" t="str">
        <f>"Q"&amp;" "&amp;VLOOKUP(pro[[#This Row],[Period]],Mapping!A:B,2,0)</f>
        <v>Q 3</v>
      </c>
      <c r="N9415"/>
    </row>
    <row r="9416" spans="1:14" ht="14.25" x14ac:dyDescent="0.2">
      <c r="A9416" s="42" t="s">
        <v>31</v>
      </c>
      <c r="B9416" s="44" t="s">
        <v>19</v>
      </c>
      <c r="C9416" s="44" t="s">
        <v>60</v>
      </c>
      <c r="D9416" s="43">
        <v>369135.52899999998</v>
      </c>
      <c r="E9416" s="43">
        <v>-311415.321</v>
      </c>
      <c r="F9416" s="45">
        <v>-76530</v>
      </c>
      <c r="G9416" s="45">
        <v>-108040</v>
      </c>
      <c r="H9416" s="45">
        <v>-53000</v>
      </c>
      <c r="I9416" s="55">
        <f>pro[[#This Row],[Admin expenses 3]]+pro[[#This Row],[Admin expenses 2]]+pro[[#This Row],[Admin expenses 1]]+pro[[#This Row],[COGS]]</f>
        <v>-548985.321</v>
      </c>
      <c r="J9416" s="55">
        <f>pro[[#This Row],[Revenue]]+pro[[#This Row],[AdminExp]]</f>
        <v>-179849.79200000002</v>
      </c>
      <c r="K9416" s="83">
        <f>pro[[#This Row],[Profit]]/pro[[#This Row],[Revenue]]</f>
        <v>-0.48721886101622047</v>
      </c>
      <c r="L9416" s="56">
        <f t="shared" si="147"/>
        <v>9</v>
      </c>
      <c r="M9416" s="82" t="str">
        <f>"Q"&amp;" "&amp;VLOOKUP(pro[[#This Row],[Period]],Mapping!A:B,2,0)</f>
        <v>Q 3</v>
      </c>
      <c r="N9416"/>
    </row>
    <row r="9417" spans="1:14" ht="14.25" x14ac:dyDescent="0.2">
      <c r="A9417" s="42" t="s">
        <v>31</v>
      </c>
      <c r="B9417" s="44" t="s">
        <v>19</v>
      </c>
      <c r="C9417" s="44" t="s">
        <v>57</v>
      </c>
      <c r="D9417" s="43">
        <v>1531494.7479999999</v>
      </c>
      <c r="E9417" s="43">
        <v>-1276615.9839999999</v>
      </c>
      <c r="F9417" s="45">
        <v>-102340</v>
      </c>
      <c r="G9417" s="45">
        <v>-43730</v>
      </c>
      <c r="H9417" s="45">
        <v>-82730</v>
      </c>
      <c r="I9417" s="55">
        <f>pro[[#This Row],[Admin expenses 3]]+pro[[#This Row],[Admin expenses 2]]+pro[[#This Row],[Admin expenses 1]]+pro[[#This Row],[COGS]]</f>
        <v>-1505415.9839999999</v>
      </c>
      <c r="J9417" s="55">
        <f>pro[[#This Row],[Revenue]]+pro[[#This Row],[AdminExp]]</f>
        <v>26078.763999999966</v>
      </c>
      <c r="K9417" s="83">
        <f>pro[[#This Row],[Profit]]/pro[[#This Row],[Revenue]]</f>
        <v>1.702830782414147E-2</v>
      </c>
      <c r="L9417" s="56">
        <f t="shared" si="147"/>
        <v>9</v>
      </c>
      <c r="M9417" s="82" t="str">
        <f>"Q"&amp;" "&amp;VLOOKUP(pro[[#This Row],[Period]],Mapping!A:B,2,0)</f>
        <v>Q 3</v>
      </c>
      <c r="N9417"/>
    </row>
    <row r="9418" spans="1:14" ht="14.25" x14ac:dyDescent="0.2">
      <c r="A9418" s="42" t="s">
        <v>31</v>
      </c>
      <c r="B9418" s="44" t="s">
        <v>19</v>
      </c>
      <c r="C9418" s="44" t="s">
        <v>58</v>
      </c>
      <c r="D9418" s="43">
        <v>24555.495999999999</v>
      </c>
      <c r="E9418" s="43">
        <v>-2673.2789999999995</v>
      </c>
      <c r="F9418" s="45">
        <v>-26800</v>
      </c>
      <c r="G9418" s="45">
        <v>-13030</v>
      </c>
      <c r="H9418" s="45">
        <v>-100460</v>
      </c>
      <c r="I9418" s="55">
        <f>pro[[#This Row],[Admin expenses 3]]+pro[[#This Row],[Admin expenses 2]]+pro[[#This Row],[Admin expenses 1]]+pro[[#This Row],[COGS]]</f>
        <v>-142963.27900000001</v>
      </c>
      <c r="J9418" s="55">
        <f>pro[[#This Row],[Revenue]]+pro[[#This Row],[AdminExp]]</f>
        <v>-118407.78300000001</v>
      </c>
      <c r="K9418" s="83">
        <f>pro[[#This Row],[Profit]]/pro[[#This Row],[Revenue]]</f>
        <v>-4.8220481068678076</v>
      </c>
      <c r="L9418" s="56">
        <f t="shared" si="147"/>
        <v>9</v>
      </c>
      <c r="M9418" s="82" t="str">
        <f>"Q"&amp;" "&amp;VLOOKUP(pro[[#This Row],[Period]],Mapping!A:B,2,0)</f>
        <v>Q 3</v>
      </c>
      <c r="N9418"/>
    </row>
    <row r="9419" spans="1:14" ht="14.25" x14ac:dyDescent="0.2">
      <c r="A9419" s="42" t="s">
        <v>31</v>
      </c>
      <c r="B9419" s="44" t="s">
        <v>19</v>
      </c>
      <c r="C9419" s="44" t="s">
        <v>59</v>
      </c>
      <c r="D9419" s="43">
        <v>204604.26699999999</v>
      </c>
      <c r="E9419" s="43">
        <v>-11912.026</v>
      </c>
      <c r="F9419" s="45">
        <v>-19140</v>
      </c>
      <c r="G9419" s="45">
        <v>-91010</v>
      </c>
      <c r="H9419" s="45">
        <v>-91760</v>
      </c>
      <c r="I9419" s="55">
        <f>pro[[#This Row],[Admin expenses 3]]+pro[[#This Row],[Admin expenses 2]]+pro[[#This Row],[Admin expenses 1]]+pro[[#This Row],[COGS]]</f>
        <v>-213822.02600000001</v>
      </c>
      <c r="J9419" s="55">
        <f>pro[[#This Row],[Revenue]]+pro[[#This Row],[AdminExp]]</f>
        <v>-9217.75900000002</v>
      </c>
      <c r="K9419" s="83">
        <f>pro[[#This Row],[Profit]]/pro[[#This Row],[Revenue]]</f>
        <v>-4.505164596591732E-2</v>
      </c>
      <c r="L9419" s="56">
        <f t="shared" si="147"/>
        <v>9</v>
      </c>
      <c r="M9419" s="82" t="str">
        <f>"Q"&amp;" "&amp;VLOOKUP(pro[[#This Row],[Period]],Mapping!A:B,2,0)</f>
        <v>Q 3</v>
      </c>
      <c r="N9419"/>
    </row>
    <row r="9420" spans="1:14" ht="14.25" x14ac:dyDescent="0.2">
      <c r="A9420" s="42" t="s">
        <v>31</v>
      </c>
      <c r="B9420" s="44" t="s">
        <v>19</v>
      </c>
      <c r="C9420" s="44" t="s">
        <v>60</v>
      </c>
      <c r="D9420" s="43">
        <v>1190748.1599999999</v>
      </c>
      <c r="E9420" s="43">
        <v>-699329.88299999991</v>
      </c>
      <c r="F9420" s="45">
        <v>-99180</v>
      </c>
      <c r="G9420" s="45">
        <v>-95150</v>
      </c>
      <c r="H9420" s="45">
        <v>-75130</v>
      </c>
      <c r="I9420" s="55">
        <f>pro[[#This Row],[Admin expenses 3]]+pro[[#This Row],[Admin expenses 2]]+pro[[#This Row],[Admin expenses 1]]+pro[[#This Row],[COGS]]</f>
        <v>-968789.88299999991</v>
      </c>
      <c r="J9420" s="55">
        <f>pro[[#This Row],[Revenue]]+pro[[#This Row],[AdminExp]]</f>
        <v>221958.277</v>
      </c>
      <c r="K9420" s="83">
        <f>pro[[#This Row],[Profit]]/pro[[#This Row],[Revenue]]</f>
        <v>0.18640236823880543</v>
      </c>
      <c r="L9420" s="56">
        <f t="shared" si="147"/>
        <v>9</v>
      </c>
      <c r="M9420" s="82" t="str">
        <f>"Q"&amp;" "&amp;VLOOKUP(pro[[#This Row],[Period]],Mapping!A:B,2,0)</f>
        <v>Q 3</v>
      </c>
      <c r="N9420"/>
    </row>
    <row r="9421" spans="1:14" ht="14.25" x14ac:dyDescent="0.2">
      <c r="A9421" s="42" t="s">
        <v>31</v>
      </c>
      <c r="B9421" s="44" t="s">
        <v>19</v>
      </c>
      <c r="C9421" s="44" t="s">
        <v>57</v>
      </c>
      <c r="D9421" s="43">
        <v>815652.35499999986</v>
      </c>
      <c r="E9421" s="43">
        <v>-671104.70699999994</v>
      </c>
      <c r="F9421" s="45">
        <v>-53600</v>
      </c>
      <c r="G9421" s="45">
        <v>-60200</v>
      </c>
      <c r="H9421" s="45">
        <v>-27840</v>
      </c>
      <c r="I9421" s="55">
        <f>pro[[#This Row],[Admin expenses 3]]+pro[[#This Row],[Admin expenses 2]]+pro[[#This Row],[Admin expenses 1]]+pro[[#This Row],[COGS]]</f>
        <v>-812744.70699999994</v>
      </c>
      <c r="J9421" s="55">
        <f>pro[[#This Row],[Revenue]]+pro[[#This Row],[AdminExp]]</f>
        <v>2907.6479999999283</v>
      </c>
      <c r="K9421" s="83">
        <f>pro[[#This Row],[Profit]]/pro[[#This Row],[Revenue]]</f>
        <v>3.5648128546136898E-3</v>
      </c>
      <c r="L9421" s="56">
        <f t="shared" si="147"/>
        <v>9</v>
      </c>
      <c r="M9421" s="82" t="str">
        <f>"Q"&amp;" "&amp;VLOOKUP(pro[[#This Row],[Period]],Mapping!A:B,2,0)</f>
        <v>Q 3</v>
      </c>
      <c r="N9421"/>
    </row>
    <row r="9422" spans="1:14" ht="14.25" x14ac:dyDescent="0.2">
      <c r="A9422" s="42" t="s">
        <v>31</v>
      </c>
      <c r="B9422" s="44" t="s">
        <v>19</v>
      </c>
      <c r="C9422" s="44" t="s">
        <v>57</v>
      </c>
      <c r="D9422" s="43">
        <v>2239462.1269999999</v>
      </c>
      <c r="E9422" s="43">
        <v>-2484395.4519999996</v>
      </c>
      <c r="F9422" s="45">
        <v>-14570</v>
      </c>
      <c r="G9422" s="45">
        <v>-38040</v>
      </c>
      <c r="H9422" s="45">
        <v>-19970</v>
      </c>
      <c r="I9422" s="55">
        <f>pro[[#This Row],[Admin expenses 3]]+pro[[#This Row],[Admin expenses 2]]+pro[[#This Row],[Admin expenses 1]]+pro[[#This Row],[COGS]]</f>
        <v>-2556975.4519999996</v>
      </c>
      <c r="J9422" s="55">
        <f>pro[[#This Row],[Revenue]]+pro[[#This Row],[AdminExp]]</f>
        <v>-317513.32499999972</v>
      </c>
      <c r="K9422" s="83">
        <f>pro[[#This Row],[Profit]]/pro[[#This Row],[Revenue]]</f>
        <v>-0.14178106482441072</v>
      </c>
      <c r="L9422" s="56">
        <f t="shared" si="147"/>
        <v>9</v>
      </c>
      <c r="M9422" s="82" t="str">
        <f>"Q"&amp;" "&amp;VLOOKUP(pro[[#This Row],[Period]],Mapping!A:B,2,0)</f>
        <v>Q 3</v>
      </c>
      <c r="N9422"/>
    </row>
    <row r="9423" spans="1:14" ht="14.25" x14ac:dyDescent="0.2">
      <c r="A9423" s="42" t="s">
        <v>31</v>
      </c>
      <c r="B9423" s="44" t="s">
        <v>19</v>
      </c>
      <c r="C9423" s="44" t="s">
        <v>58</v>
      </c>
      <c r="D9423" s="43">
        <v>1163059.8419999999</v>
      </c>
      <c r="E9423" s="43">
        <v>-641496.28899999999</v>
      </c>
      <c r="F9423" s="45">
        <v>-73050</v>
      </c>
      <c r="G9423" s="45">
        <v>-90130</v>
      </c>
      <c r="H9423" s="45">
        <v>-22520</v>
      </c>
      <c r="I9423" s="55">
        <f>pro[[#This Row],[Admin expenses 3]]+pro[[#This Row],[Admin expenses 2]]+pro[[#This Row],[Admin expenses 1]]+pro[[#This Row],[COGS]]</f>
        <v>-827196.28899999999</v>
      </c>
      <c r="J9423" s="55">
        <f>pro[[#This Row],[Revenue]]+pro[[#This Row],[AdminExp]]</f>
        <v>335863.55299999996</v>
      </c>
      <c r="K9423" s="83">
        <f>pro[[#This Row],[Profit]]/pro[[#This Row],[Revenue]]</f>
        <v>0.2887758143402564</v>
      </c>
      <c r="L9423" s="56">
        <f t="shared" si="147"/>
        <v>9</v>
      </c>
      <c r="M9423" s="82" t="str">
        <f>"Q"&amp;" "&amp;VLOOKUP(pro[[#This Row],[Period]],Mapping!A:B,2,0)</f>
        <v>Q 3</v>
      </c>
      <c r="N9423"/>
    </row>
    <row r="9424" spans="1:14" ht="14.25" x14ac:dyDescent="0.2">
      <c r="A9424" s="42" t="s">
        <v>31</v>
      </c>
      <c r="B9424" s="44" t="s">
        <v>19</v>
      </c>
      <c r="C9424" s="44" t="s">
        <v>59</v>
      </c>
      <c r="D9424" s="43">
        <v>264610.08699999994</v>
      </c>
      <c r="E9424" s="43">
        <v>-54606.250999999989</v>
      </c>
      <c r="F9424" s="45">
        <v>-18070</v>
      </c>
      <c r="G9424" s="45">
        <v>-13480</v>
      </c>
      <c r="H9424" s="45">
        <v>-37460</v>
      </c>
      <c r="I9424" s="55">
        <f>pro[[#This Row],[Admin expenses 3]]+pro[[#This Row],[Admin expenses 2]]+pro[[#This Row],[Admin expenses 1]]+pro[[#This Row],[COGS]]</f>
        <v>-123616.25099999999</v>
      </c>
      <c r="J9424" s="55">
        <f>pro[[#This Row],[Revenue]]+pro[[#This Row],[AdminExp]]</f>
        <v>140993.83599999995</v>
      </c>
      <c r="K9424" s="83">
        <f>pro[[#This Row],[Profit]]/pro[[#This Row],[Revenue]]</f>
        <v>0.53283621043516749</v>
      </c>
      <c r="L9424" s="56">
        <f t="shared" si="147"/>
        <v>9</v>
      </c>
      <c r="M9424" s="82" t="str">
        <f>"Q"&amp;" "&amp;VLOOKUP(pro[[#This Row],[Period]],Mapping!A:B,2,0)</f>
        <v>Q 3</v>
      </c>
      <c r="N9424"/>
    </row>
    <row r="9425" spans="1:14" ht="14.25" x14ac:dyDescent="0.2">
      <c r="A9425" s="42" t="s">
        <v>31</v>
      </c>
      <c r="B9425" s="44" t="s">
        <v>19</v>
      </c>
      <c r="C9425" s="44" t="s">
        <v>57</v>
      </c>
      <c r="D9425" s="43">
        <v>1084639.3599999999</v>
      </c>
      <c r="E9425" s="43">
        <v>-183439.774</v>
      </c>
      <c r="F9425" s="45">
        <v>-32090</v>
      </c>
      <c r="G9425" s="45">
        <v>-55010</v>
      </c>
      <c r="H9425" s="45">
        <v>-87620</v>
      </c>
      <c r="I9425" s="55">
        <f>pro[[#This Row],[Admin expenses 3]]+pro[[#This Row],[Admin expenses 2]]+pro[[#This Row],[Admin expenses 1]]+pro[[#This Row],[COGS]]</f>
        <v>-358159.77399999998</v>
      </c>
      <c r="J9425" s="55">
        <f>pro[[#This Row],[Revenue]]+pro[[#This Row],[AdminExp]]</f>
        <v>726479.58599999989</v>
      </c>
      <c r="K9425" s="83">
        <f>pro[[#This Row],[Profit]]/pro[[#This Row],[Revenue]]</f>
        <v>0.66978906795342552</v>
      </c>
      <c r="L9425" s="56">
        <f t="shared" si="147"/>
        <v>9</v>
      </c>
      <c r="M9425" s="82" t="str">
        <f>"Q"&amp;" "&amp;VLOOKUP(pro[[#This Row],[Period]],Mapping!A:B,2,0)</f>
        <v>Q 3</v>
      </c>
      <c r="N9425"/>
    </row>
    <row r="9426" spans="1:14" ht="14.25" x14ac:dyDescent="0.2">
      <c r="A9426" s="42" t="s">
        <v>31</v>
      </c>
      <c r="B9426" s="44" t="s">
        <v>19</v>
      </c>
      <c r="C9426" s="44" t="s">
        <v>58</v>
      </c>
      <c r="D9426" s="43">
        <v>306925.94799999997</v>
      </c>
      <c r="E9426" s="43">
        <v>-78440.341</v>
      </c>
      <c r="F9426" s="45">
        <v>-49260</v>
      </c>
      <c r="G9426" s="45">
        <v>-59120</v>
      </c>
      <c r="H9426" s="45">
        <v>-70350</v>
      </c>
      <c r="I9426" s="55">
        <f>pro[[#This Row],[Admin expenses 3]]+pro[[#This Row],[Admin expenses 2]]+pro[[#This Row],[Admin expenses 1]]+pro[[#This Row],[COGS]]</f>
        <v>-257170.34100000001</v>
      </c>
      <c r="J9426" s="55">
        <f>pro[[#This Row],[Revenue]]+pro[[#This Row],[AdminExp]]</f>
        <v>49755.60699999996</v>
      </c>
      <c r="K9426" s="83">
        <f>pro[[#This Row],[Profit]]/pro[[#This Row],[Revenue]]</f>
        <v>0.16210948381594625</v>
      </c>
      <c r="L9426" s="56">
        <f t="shared" si="147"/>
        <v>9</v>
      </c>
      <c r="M9426" s="82" t="str">
        <f>"Q"&amp;" "&amp;VLOOKUP(pro[[#This Row],[Period]],Mapping!A:B,2,0)</f>
        <v>Q 3</v>
      </c>
      <c r="N9426"/>
    </row>
    <row r="9427" spans="1:14" ht="14.25" x14ac:dyDescent="0.2">
      <c r="A9427" s="42" t="s">
        <v>31</v>
      </c>
      <c r="B9427" s="44" t="s">
        <v>19</v>
      </c>
      <c r="C9427" s="44" t="s">
        <v>59</v>
      </c>
      <c r="D9427" s="43">
        <v>225989.421</v>
      </c>
      <c r="E9427" s="43">
        <v>-58490.634999999995</v>
      </c>
      <c r="F9427" s="45">
        <v>-99760</v>
      </c>
      <c r="G9427" s="45">
        <v>-28850</v>
      </c>
      <c r="H9427" s="45">
        <v>-72820</v>
      </c>
      <c r="I9427" s="55">
        <f>pro[[#This Row],[Admin expenses 3]]+pro[[#This Row],[Admin expenses 2]]+pro[[#This Row],[Admin expenses 1]]+pro[[#This Row],[COGS]]</f>
        <v>-259920.63500000001</v>
      </c>
      <c r="J9427" s="55">
        <f>pro[[#This Row],[Revenue]]+pro[[#This Row],[AdminExp]]</f>
        <v>-33931.214000000007</v>
      </c>
      <c r="K9427" s="83">
        <f>pro[[#This Row],[Profit]]/pro[[#This Row],[Revenue]]</f>
        <v>-0.15014514329854409</v>
      </c>
      <c r="L9427" s="56">
        <f t="shared" si="147"/>
        <v>9</v>
      </c>
      <c r="M9427" s="82" t="str">
        <f>"Q"&amp;" "&amp;VLOOKUP(pro[[#This Row],[Period]],Mapping!A:B,2,0)</f>
        <v>Q 3</v>
      </c>
      <c r="N9427"/>
    </row>
    <row r="9428" spans="1:14" ht="14.25" x14ac:dyDescent="0.2">
      <c r="A9428" s="42" t="s">
        <v>31</v>
      </c>
      <c r="B9428" s="44" t="s">
        <v>19</v>
      </c>
      <c r="C9428" s="44" t="s">
        <v>57</v>
      </c>
      <c r="D9428" s="43">
        <v>455049.41299999994</v>
      </c>
      <c r="E9428" s="43">
        <v>-110453.833</v>
      </c>
      <c r="F9428" s="45">
        <v>-22990</v>
      </c>
      <c r="G9428" s="45">
        <v>-92310</v>
      </c>
      <c r="H9428" s="45">
        <v>-84630</v>
      </c>
      <c r="I9428" s="55">
        <f>pro[[#This Row],[Admin expenses 3]]+pro[[#This Row],[Admin expenses 2]]+pro[[#This Row],[Admin expenses 1]]+pro[[#This Row],[COGS]]</f>
        <v>-310383.83299999998</v>
      </c>
      <c r="J9428" s="55">
        <f>pro[[#This Row],[Revenue]]+pro[[#This Row],[AdminExp]]</f>
        <v>144665.57999999996</v>
      </c>
      <c r="K9428" s="83">
        <f>pro[[#This Row],[Profit]]/pro[[#This Row],[Revenue]]</f>
        <v>0.31791180444836653</v>
      </c>
      <c r="L9428" s="56">
        <f t="shared" si="147"/>
        <v>9</v>
      </c>
      <c r="M9428" s="82" t="str">
        <f>"Q"&amp;" "&amp;VLOOKUP(pro[[#This Row],[Period]],Mapping!A:B,2,0)</f>
        <v>Q 3</v>
      </c>
      <c r="N9428"/>
    </row>
    <row r="9429" spans="1:14" ht="14.25" x14ac:dyDescent="0.2">
      <c r="A9429" s="42" t="s">
        <v>31</v>
      </c>
      <c r="B9429" s="44" t="s">
        <v>19</v>
      </c>
      <c r="C9429" s="44" t="s">
        <v>58</v>
      </c>
      <c r="D9429" s="43">
        <v>107972.69699999999</v>
      </c>
      <c r="E9429" s="43">
        <v>-16507.96</v>
      </c>
      <c r="F9429" s="45">
        <v>-46920</v>
      </c>
      <c r="G9429" s="45">
        <v>-105160</v>
      </c>
      <c r="H9429" s="45">
        <v>-25440</v>
      </c>
      <c r="I9429" s="55">
        <f>pro[[#This Row],[Admin expenses 3]]+pro[[#This Row],[Admin expenses 2]]+pro[[#This Row],[Admin expenses 1]]+pro[[#This Row],[COGS]]</f>
        <v>-194027.96</v>
      </c>
      <c r="J9429" s="55">
        <f>pro[[#This Row],[Revenue]]+pro[[#This Row],[AdminExp]]</f>
        <v>-86055.263000000006</v>
      </c>
      <c r="K9429" s="83">
        <f>pro[[#This Row],[Profit]]/pro[[#This Row],[Revenue]]</f>
        <v>-0.79700947916490428</v>
      </c>
      <c r="L9429" s="56">
        <f t="shared" si="147"/>
        <v>9</v>
      </c>
      <c r="M9429" s="82" t="str">
        <f>"Q"&amp;" "&amp;VLOOKUP(pro[[#This Row],[Period]],Mapping!A:B,2,0)</f>
        <v>Q 3</v>
      </c>
      <c r="N9429"/>
    </row>
    <row r="9430" spans="1:14" ht="14.25" x14ac:dyDescent="0.2">
      <c r="A9430" s="42" t="s">
        <v>31</v>
      </c>
      <c r="B9430" s="44" t="s">
        <v>19</v>
      </c>
      <c r="C9430" s="44" t="s">
        <v>59</v>
      </c>
      <c r="D9430" s="43">
        <v>117539.55499999999</v>
      </c>
      <c r="E9430" s="43">
        <v>-38310.320999999996</v>
      </c>
      <c r="F9430" s="45">
        <v>-37480</v>
      </c>
      <c r="G9430" s="45">
        <v>-43320</v>
      </c>
      <c r="H9430" s="45">
        <v>-80790</v>
      </c>
      <c r="I9430" s="55">
        <f>pro[[#This Row],[Admin expenses 3]]+pro[[#This Row],[Admin expenses 2]]+pro[[#This Row],[Admin expenses 1]]+pro[[#This Row],[COGS]]</f>
        <v>-199900.321</v>
      </c>
      <c r="J9430" s="55">
        <f>pro[[#This Row],[Revenue]]+pro[[#This Row],[AdminExp]]</f>
        <v>-82360.766000000003</v>
      </c>
      <c r="K9430" s="83">
        <f>pro[[#This Row],[Profit]]/pro[[#This Row],[Revenue]]</f>
        <v>-0.70070680461568879</v>
      </c>
      <c r="L9430" s="56">
        <f t="shared" si="147"/>
        <v>9</v>
      </c>
      <c r="M9430" s="82" t="str">
        <f>"Q"&amp;" "&amp;VLOOKUP(pro[[#This Row],[Period]],Mapping!A:B,2,0)</f>
        <v>Q 3</v>
      </c>
      <c r="N9430"/>
    </row>
    <row r="9431" spans="1:14" ht="14.25" x14ac:dyDescent="0.2">
      <c r="A9431" s="42" t="s">
        <v>31</v>
      </c>
      <c r="B9431" s="44" t="s">
        <v>19</v>
      </c>
      <c r="C9431" s="44" t="s">
        <v>57</v>
      </c>
      <c r="D9431" s="43">
        <v>475981.09299999994</v>
      </c>
      <c r="E9431" s="43">
        <v>-768916.12699999998</v>
      </c>
      <c r="F9431" s="45">
        <v>-59710</v>
      </c>
      <c r="G9431" s="45">
        <v>-14930</v>
      </c>
      <c r="H9431" s="45">
        <v>-39730</v>
      </c>
      <c r="I9431" s="55">
        <f>pro[[#This Row],[Admin expenses 3]]+pro[[#This Row],[Admin expenses 2]]+pro[[#This Row],[Admin expenses 1]]+pro[[#This Row],[COGS]]</f>
        <v>-883286.12699999998</v>
      </c>
      <c r="J9431" s="55">
        <f>pro[[#This Row],[Revenue]]+pro[[#This Row],[AdminExp]]</f>
        <v>-407305.03400000004</v>
      </c>
      <c r="K9431" s="83">
        <f>pro[[#This Row],[Profit]]/pro[[#This Row],[Revenue]]</f>
        <v>-0.85571683411382915</v>
      </c>
      <c r="L9431" s="56">
        <f t="shared" si="147"/>
        <v>9</v>
      </c>
      <c r="M9431" s="82" t="str">
        <f>"Q"&amp;" "&amp;VLOOKUP(pro[[#This Row],[Period]],Mapping!A:B,2,0)</f>
        <v>Q 3</v>
      </c>
      <c r="N9431"/>
    </row>
    <row r="9432" spans="1:14" ht="14.25" x14ac:dyDescent="0.2">
      <c r="A9432" s="42" t="s">
        <v>31</v>
      </c>
      <c r="B9432" s="44" t="s">
        <v>19</v>
      </c>
      <c r="C9432" s="44" t="s">
        <v>57</v>
      </c>
      <c r="D9432" s="43">
        <v>94409.468999999997</v>
      </c>
      <c r="E9432" s="43">
        <v>-150393.348</v>
      </c>
      <c r="F9432" s="45">
        <v>-41600</v>
      </c>
      <c r="G9432" s="45">
        <v>-50040</v>
      </c>
      <c r="H9432" s="45">
        <v>-15500</v>
      </c>
      <c r="I9432" s="55">
        <f>pro[[#This Row],[Admin expenses 3]]+pro[[#This Row],[Admin expenses 2]]+pro[[#This Row],[Admin expenses 1]]+pro[[#This Row],[COGS]]</f>
        <v>-257533.348</v>
      </c>
      <c r="J9432" s="55">
        <f>pro[[#This Row],[Revenue]]+pro[[#This Row],[AdminExp]]</f>
        <v>-163123.87900000002</v>
      </c>
      <c r="K9432" s="83">
        <f>pro[[#This Row],[Profit]]/pro[[#This Row],[Revenue]]</f>
        <v>-1.7278338786123246</v>
      </c>
      <c r="L9432" s="56">
        <f t="shared" si="147"/>
        <v>9</v>
      </c>
      <c r="M9432" s="82" t="str">
        <f>"Q"&amp;" "&amp;VLOOKUP(pro[[#This Row],[Period]],Mapping!A:B,2,0)</f>
        <v>Q 3</v>
      </c>
      <c r="N9432"/>
    </row>
    <row r="9433" spans="1:14" ht="14.25" x14ac:dyDescent="0.2">
      <c r="A9433" s="42" t="s">
        <v>31</v>
      </c>
      <c r="B9433" s="44" t="s">
        <v>19</v>
      </c>
      <c r="C9433" s="44" t="s">
        <v>57</v>
      </c>
      <c r="D9433" s="43">
        <v>1441216.9239999999</v>
      </c>
      <c r="E9433" s="43">
        <v>-37288.138999999996</v>
      </c>
      <c r="F9433" s="45">
        <v>-13430</v>
      </c>
      <c r="G9433" s="45">
        <v>-19010</v>
      </c>
      <c r="H9433" s="45">
        <v>-102460</v>
      </c>
      <c r="I9433" s="55">
        <f>pro[[#This Row],[Admin expenses 3]]+pro[[#This Row],[Admin expenses 2]]+pro[[#This Row],[Admin expenses 1]]+pro[[#This Row],[COGS]]</f>
        <v>-172188.139</v>
      </c>
      <c r="J9433" s="55">
        <f>pro[[#This Row],[Revenue]]+pro[[#This Row],[AdminExp]]</f>
        <v>1269028.7849999999</v>
      </c>
      <c r="K9433" s="83">
        <f>pro[[#This Row],[Profit]]/pro[[#This Row],[Revenue]]</f>
        <v>0.88052586940062882</v>
      </c>
      <c r="L9433" s="56">
        <f t="shared" si="147"/>
        <v>9</v>
      </c>
      <c r="M9433" s="82" t="str">
        <f>"Q"&amp;" "&amp;VLOOKUP(pro[[#This Row],[Period]],Mapping!A:B,2,0)</f>
        <v>Q 3</v>
      </c>
      <c r="N9433"/>
    </row>
    <row r="9434" spans="1:14" ht="14.25" x14ac:dyDescent="0.2">
      <c r="A9434" s="42" t="s">
        <v>31</v>
      </c>
      <c r="B9434" s="44" t="s">
        <v>19</v>
      </c>
      <c r="C9434" s="44" t="s">
        <v>57</v>
      </c>
      <c r="D9434" s="43">
        <v>173368.804</v>
      </c>
      <c r="E9434" s="43">
        <v>-7433.0969999999998</v>
      </c>
      <c r="F9434" s="45">
        <v>-75120</v>
      </c>
      <c r="G9434" s="45">
        <v>-60330</v>
      </c>
      <c r="H9434" s="45">
        <v>-24740</v>
      </c>
      <c r="I9434" s="55">
        <f>pro[[#This Row],[Admin expenses 3]]+pro[[#This Row],[Admin expenses 2]]+pro[[#This Row],[Admin expenses 1]]+pro[[#This Row],[COGS]]</f>
        <v>-167623.09700000001</v>
      </c>
      <c r="J9434" s="55">
        <f>pro[[#This Row],[Revenue]]+pro[[#This Row],[AdminExp]]</f>
        <v>5745.7069999999949</v>
      </c>
      <c r="K9434" s="83">
        <f>pro[[#This Row],[Profit]]/pro[[#This Row],[Revenue]]</f>
        <v>3.3141527584166726E-2</v>
      </c>
      <c r="L9434" s="56">
        <f t="shared" si="147"/>
        <v>9</v>
      </c>
      <c r="M9434" s="82" t="str">
        <f>"Q"&amp;" "&amp;VLOOKUP(pro[[#This Row],[Period]],Mapping!A:B,2,0)</f>
        <v>Q 3</v>
      </c>
      <c r="N9434"/>
    </row>
    <row r="9435" spans="1:14" ht="14.25" x14ac:dyDescent="0.2">
      <c r="A9435" s="42" t="s">
        <v>31</v>
      </c>
      <c r="B9435" s="44" t="s">
        <v>19</v>
      </c>
      <c r="C9435" s="44" t="s">
        <v>57</v>
      </c>
      <c r="D9435" s="43">
        <v>3918126.4849999994</v>
      </c>
      <c r="E9435" s="43">
        <v>-195195.049</v>
      </c>
      <c r="F9435" s="45">
        <v>-100190</v>
      </c>
      <c r="G9435" s="45">
        <v>-34410</v>
      </c>
      <c r="H9435" s="45">
        <v>-18990</v>
      </c>
      <c r="I9435" s="55">
        <f>pro[[#This Row],[Admin expenses 3]]+pro[[#This Row],[Admin expenses 2]]+pro[[#This Row],[Admin expenses 1]]+pro[[#This Row],[COGS]]</f>
        <v>-348785.049</v>
      </c>
      <c r="J9435" s="55">
        <f>pro[[#This Row],[Revenue]]+pro[[#This Row],[AdminExp]]</f>
        <v>3569341.4359999993</v>
      </c>
      <c r="K9435" s="83">
        <f>pro[[#This Row],[Profit]]/pro[[#This Row],[Revenue]]</f>
        <v>0.91098167699912824</v>
      </c>
      <c r="L9435" s="56">
        <f t="shared" si="147"/>
        <v>9</v>
      </c>
      <c r="M9435" s="82" t="str">
        <f>"Q"&amp;" "&amp;VLOOKUP(pro[[#This Row],[Period]],Mapping!A:B,2,0)</f>
        <v>Q 3</v>
      </c>
      <c r="N9435"/>
    </row>
    <row r="9436" spans="1:14" ht="14.25" x14ac:dyDescent="0.2">
      <c r="A9436" s="42" t="s">
        <v>31</v>
      </c>
      <c r="B9436" s="44" t="s">
        <v>19</v>
      </c>
      <c r="C9436" s="44" t="s">
        <v>57</v>
      </c>
      <c r="D9436" s="43">
        <v>423846.87800000003</v>
      </c>
      <c r="E9436" s="43">
        <v>-55053.712</v>
      </c>
      <c r="F9436" s="45">
        <v>-42060</v>
      </c>
      <c r="G9436" s="45">
        <v>-39970</v>
      </c>
      <c r="H9436" s="45">
        <v>-67870</v>
      </c>
      <c r="I9436" s="55">
        <f>pro[[#This Row],[Admin expenses 3]]+pro[[#This Row],[Admin expenses 2]]+pro[[#This Row],[Admin expenses 1]]+pro[[#This Row],[COGS]]</f>
        <v>-204953.712</v>
      </c>
      <c r="J9436" s="55">
        <f>pro[[#This Row],[Revenue]]+pro[[#This Row],[AdminExp]]</f>
        <v>218893.16600000003</v>
      </c>
      <c r="K9436" s="83">
        <f>pro[[#This Row],[Profit]]/pro[[#This Row],[Revenue]]</f>
        <v>0.51644397390134844</v>
      </c>
      <c r="L9436" s="56">
        <f t="shared" si="147"/>
        <v>9</v>
      </c>
      <c r="M9436" s="82" t="str">
        <f>"Q"&amp;" "&amp;VLOOKUP(pro[[#This Row],[Period]],Mapping!A:B,2,0)</f>
        <v>Q 3</v>
      </c>
      <c r="N9436"/>
    </row>
    <row r="9437" spans="1:14" ht="14.25" x14ac:dyDescent="0.2">
      <c r="A9437" s="42" t="s">
        <v>31</v>
      </c>
      <c r="B9437" s="44" t="s">
        <v>19</v>
      </c>
      <c r="C9437" s="44" t="s">
        <v>57</v>
      </c>
      <c r="D9437" s="43">
        <v>1215954.7749999999</v>
      </c>
      <c r="E9437" s="43">
        <v>-113479.88399999999</v>
      </c>
      <c r="F9437" s="45">
        <v>-32890</v>
      </c>
      <c r="G9437" s="45">
        <v>-78520</v>
      </c>
      <c r="H9437" s="45">
        <v>-16560</v>
      </c>
      <c r="I9437" s="55">
        <f>pro[[#This Row],[Admin expenses 3]]+pro[[#This Row],[Admin expenses 2]]+pro[[#This Row],[Admin expenses 1]]+pro[[#This Row],[COGS]]</f>
        <v>-241449.88399999999</v>
      </c>
      <c r="J9437" s="55">
        <f>pro[[#This Row],[Revenue]]+pro[[#This Row],[AdminExp]]</f>
        <v>974504.89099999995</v>
      </c>
      <c r="K9437" s="83">
        <f>pro[[#This Row],[Profit]]/pro[[#This Row],[Revenue]]</f>
        <v>0.80143185506220826</v>
      </c>
      <c r="L9437" s="56">
        <f t="shared" si="147"/>
        <v>9</v>
      </c>
      <c r="M9437" s="82" t="str">
        <f>"Q"&amp;" "&amp;VLOOKUP(pro[[#This Row],[Period]],Mapping!A:B,2,0)</f>
        <v>Q 3</v>
      </c>
      <c r="N9437"/>
    </row>
    <row r="9438" spans="1:14" ht="14.25" x14ac:dyDescent="0.2">
      <c r="A9438" s="42" t="s">
        <v>31</v>
      </c>
      <c r="B9438" s="44" t="s">
        <v>19</v>
      </c>
      <c r="C9438" s="44" t="s">
        <v>57</v>
      </c>
      <c r="D9438" s="43">
        <v>127168.216</v>
      </c>
      <c r="E9438" s="43">
        <v>-18276.271999999997</v>
      </c>
      <c r="F9438" s="45">
        <v>-13270</v>
      </c>
      <c r="G9438" s="45">
        <v>-106480</v>
      </c>
      <c r="H9438" s="45">
        <v>-102310</v>
      </c>
      <c r="I9438" s="55">
        <f>pro[[#This Row],[Admin expenses 3]]+pro[[#This Row],[Admin expenses 2]]+pro[[#This Row],[Admin expenses 1]]+pro[[#This Row],[COGS]]</f>
        <v>-240336.272</v>
      </c>
      <c r="J9438" s="55">
        <f>pro[[#This Row],[Revenue]]+pro[[#This Row],[AdminExp]]</f>
        <v>-113168.056</v>
      </c>
      <c r="K9438" s="83">
        <f>pro[[#This Row],[Profit]]/pro[[#This Row],[Revenue]]</f>
        <v>-0.88990833998960872</v>
      </c>
      <c r="L9438" s="56">
        <f t="shared" si="147"/>
        <v>9</v>
      </c>
      <c r="M9438" s="82" t="str">
        <f>"Q"&amp;" "&amp;VLOOKUP(pro[[#This Row],[Period]],Mapping!A:B,2,0)</f>
        <v>Q 3</v>
      </c>
      <c r="N9438"/>
    </row>
    <row r="9439" spans="1:14" ht="14.25" x14ac:dyDescent="0.2">
      <c r="A9439" s="42" t="s">
        <v>31</v>
      </c>
      <c r="B9439" s="44" t="s">
        <v>19</v>
      </c>
      <c r="C9439" s="44" t="s">
        <v>57</v>
      </c>
      <c r="D9439" s="43">
        <v>359395.18299999996</v>
      </c>
      <c r="E9439" s="43">
        <v>-36897.707000000002</v>
      </c>
      <c r="F9439" s="45">
        <v>-56120</v>
      </c>
      <c r="G9439" s="45">
        <v>-35400</v>
      </c>
      <c r="H9439" s="45">
        <v>-46480</v>
      </c>
      <c r="I9439" s="55">
        <f>pro[[#This Row],[Admin expenses 3]]+pro[[#This Row],[Admin expenses 2]]+pro[[#This Row],[Admin expenses 1]]+pro[[#This Row],[COGS]]</f>
        <v>-174897.70699999999</v>
      </c>
      <c r="J9439" s="55">
        <f>pro[[#This Row],[Revenue]]+pro[[#This Row],[AdminExp]]</f>
        <v>184497.47599999997</v>
      </c>
      <c r="K9439" s="83">
        <f>pro[[#This Row],[Profit]]/pro[[#This Row],[Revenue]]</f>
        <v>0.51335545028715646</v>
      </c>
      <c r="L9439" s="56">
        <f t="shared" si="147"/>
        <v>9</v>
      </c>
      <c r="M9439" s="82" t="str">
        <f>"Q"&amp;" "&amp;VLOOKUP(pro[[#This Row],[Period]],Mapping!A:B,2,0)</f>
        <v>Q 3</v>
      </c>
      <c r="N9439"/>
    </row>
    <row r="9440" spans="1:14" ht="14.25" x14ac:dyDescent="0.2">
      <c r="A9440" s="42" t="s">
        <v>31</v>
      </c>
      <c r="B9440" s="44" t="s">
        <v>19</v>
      </c>
      <c r="C9440" s="44" t="s">
        <v>57</v>
      </c>
      <c r="D9440" s="43">
        <v>1593948.9650000001</v>
      </c>
      <c r="E9440" s="43">
        <v>-81143.439999999988</v>
      </c>
      <c r="F9440" s="45">
        <v>-57180</v>
      </c>
      <c r="G9440" s="45">
        <v>-71070</v>
      </c>
      <c r="H9440" s="45">
        <v>-83730</v>
      </c>
      <c r="I9440" s="55">
        <f>pro[[#This Row],[Admin expenses 3]]+pro[[#This Row],[Admin expenses 2]]+pro[[#This Row],[Admin expenses 1]]+pro[[#This Row],[COGS]]</f>
        <v>-293123.44</v>
      </c>
      <c r="J9440" s="55">
        <f>pro[[#This Row],[Revenue]]+pro[[#This Row],[AdminExp]]</f>
        <v>1300825.5250000001</v>
      </c>
      <c r="K9440" s="83">
        <f>pro[[#This Row],[Profit]]/pro[[#This Row],[Revenue]]</f>
        <v>0.81610236812067571</v>
      </c>
      <c r="L9440" s="56">
        <f t="shared" si="147"/>
        <v>9</v>
      </c>
      <c r="M9440" s="82" t="str">
        <f>"Q"&amp;" "&amp;VLOOKUP(pro[[#This Row],[Period]],Mapping!A:B,2,0)</f>
        <v>Q 3</v>
      </c>
      <c r="N9440"/>
    </row>
    <row r="9441" spans="1:14" ht="14.25" x14ac:dyDescent="0.2">
      <c r="A9441" s="42" t="s">
        <v>31</v>
      </c>
      <c r="B9441" s="44" t="s">
        <v>19</v>
      </c>
      <c r="C9441" s="44" t="s">
        <v>57</v>
      </c>
      <c r="D9441" s="43">
        <v>1666929.7749999999</v>
      </c>
      <c r="E9441" s="43">
        <v>-87061.715999999986</v>
      </c>
      <c r="F9441" s="45">
        <v>-102470</v>
      </c>
      <c r="G9441" s="45">
        <v>-50390</v>
      </c>
      <c r="H9441" s="45">
        <v>-62010</v>
      </c>
      <c r="I9441" s="55">
        <f>pro[[#This Row],[Admin expenses 3]]+pro[[#This Row],[Admin expenses 2]]+pro[[#This Row],[Admin expenses 1]]+pro[[#This Row],[COGS]]</f>
        <v>-301931.71600000001</v>
      </c>
      <c r="J9441" s="55">
        <f>pro[[#This Row],[Revenue]]+pro[[#This Row],[AdminExp]]</f>
        <v>1364998.0589999999</v>
      </c>
      <c r="K9441" s="83">
        <f>pro[[#This Row],[Profit]]/pro[[#This Row],[Revenue]]</f>
        <v>0.81886956455619131</v>
      </c>
      <c r="L9441" s="56">
        <f t="shared" si="147"/>
        <v>9</v>
      </c>
      <c r="M9441" s="82" t="str">
        <f>"Q"&amp;" "&amp;VLOOKUP(pro[[#This Row],[Period]],Mapping!A:B,2,0)</f>
        <v>Q 3</v>
      </c>
      <c r="N9441"/>
    </row>
    <row r="9442" spans="1:14" ht="14.25" x14ac:dyDescent="0.2">
      <c r="A9442" s="42" t="s">
        <v>31</v>
      </c>
      <c r="B9442" s="44" t="s">
        <v>19</v>
      </c>
      <c r="C9442" s="44" t="s">
        <v>57</v>
      </c>
      <c r="D9442" s="43">
        <v>1165342.1429999999</v>
      </c>
      <c r="E9442" s="43">
        <v>-73721.150999999998</v>
      </c>
      <c r="F9442" s="45">
        <v>-15230</v>
      </c>
      <c r="G9442" s="45">
        <v>-28670</v>
      </c>
      <c r="H9442" s="45">
        <v>-49290</v>
      </c>
      <c r="I9442" s="55">
        <f>pro[[#This Row],[Admin expenses 3]]+pro[[#This Row],[Admin expenses 2]]+pro[[#This Row],[Admin expenses 1]]+pro[[#This Row],[COGS]]</f>
        <v>-166911.15100000001</v>
      </c>
      <c r="J9442" s="55">
        <f>pro[[#This Row],[Revenue]]+pro[[#This Row],[AdminExp]]</f>
        <v>998430.99199999985</v>
      </c>
      <c r="K9442" s="83">
        <f>pro[[#This Row],[Profit]]/pro[[#This Row],[Revenue]]</f>
        <v>0.85677069004789264</v>
      </c>
      <c r="L9442" s="56">
        <f t="shared" si="147"/>
        <v>9</v>
      </c>
      <c r="M9442" s="82" t="str">
        <f>"Q"&amp;" "&amp;VLOOKUP(pro[[#This Row],[Period]],Mapping!A:B,2,0)</f>
        <v>Q 3</v>
      </c>
      <c r="N9442"/>
    </row>
    <row r="9443" spans="1:14" ht="14.25" x14ac:dyDescent="0.2">
      <c r="A9443" s="42" t="s">
        <v>31</v>
      </c>
      <c r="B9443" s="44" t="s">
        <v>19</v>
      </c>
      <c r="C9443" s="44" t="s">
        <v>57</v>
      </c>
      <c r="D9443" s="43">
        <v>119523.94299999998</v>
      </c>
      <c r="E9443" s="43">
        <v>-199102.883</v>
      </c>
      <c r="F9443" s="45">
        <v>-92040</v>
      </c>
      <c r="G9443" s="45">
        <v>-33230</v>
      </c>
      <c r="H9443" s="45">
        <v>-25860</v>
      </c>
      <c r="I9443" s="55">
        <f>pro[[#This Row],[Admin expenses 3]]+pro[[#This Row],[Admin expenses 2]]+pro[[#This Row],[Admin expenses 1]]+pro[[#This Row],[COGS]]</f>
        <v>-350232.88300000003</v>
      </c>
      <c r="J9443" s="55">
        <f>pro[[#This Row],[Revenue]]+pro[[#This Row],[AdminExp]]</f>
        <v>-230708.94000000006</v>
      </c>
      <c r="K9443" s="83">
        <f>pro[[#This Row],[Profit]]/pro[[#This Row],[Revenue]]</f>
        <v>-1.9302320038086436</v>
      </c>
      <c r="L9443" s="56">
        <f t="shared" si="147"/>
        <v>9</v>
      </c>
      <c r="M9443" s="82" t="str">
        <f>"Q"&amp;" "&amp;VLOOKUP(pro[[#This Row],[Period]],Mapping!A:B,2,0)</f>
        <v>Q 3</v>
      </c>
      <c r="N9443"/>
    </row>
    <row r="9444" spans="1:14" ht="14.25" x14ac:dyDescent="0.2">
      <c r="A9444" s="42" t="s">
        <v>31</v>
      </c>
      <c r="B9444" s="44" t="s">
        <v>19</v>
      </c>
      <c r="C9444" s="44" t="s">
        <v>57</v>
      </c>
      <c r="D9444" s="43">
        <v>120245.986</v>
      </c>
      <c r="E9444" s="43">
        <v>-201008.549</v>
      </c>
      <c r="F9444" s="45">
        <v>-76340</v>
      </c>
      <c r="G9444" s="45">
        <v>-79570</v>
      </c>
      <c r="H9444" s="45">
        <v>-72650</v>
      </c>
      <c r="I9444" s="55">
        <f>pro[[#This Row],[Admin expenses 3]]+pro[[#This Row],[Admin expenses 2]]+pro[[#This Row],[Admin expenses 1]]+pro[[#This Row],[COGS]]</f>
        <v>-429568.549</v>
      </c>
      <c r="J9444" s="55">
        <f>pro[[#This Row],[Revenue]]+pro[[#This Row],[AdminExp]]</f>
        <v>-309322.56299999997</v>
      </c>
      <c r="K9444" s="83">
        <f>pro[[#This Row],[Profit]]/pro[[#This Row],[Revenue]]</f>
        <v>-2.5724148746220932</v>
      </c>
      <c r="L9444" s="56">
        <f t="shared" si="147"/>
        <v>9</v>
      </c>
      <c r="M9444" s="82" t="str">
        <f>"Q"&amp;" "&amp;VLOOKUP(pro[[#This Row],[Period]],Mapping!A:B,2,0)</f>
        <v>Q 3</v>
      </c>
      <c r="N9444"/>
    </row>
    <row r="9445" spans="1:14" ht="14.25" x14ac:dyDescent="0.2">
      <c r="A9445" s="42" t="s">
        <v>31</v>
      </c>
      <c r="B9445" s="44" t="s">
        <v>19</v>
      </c>
      <c r="C9445" s="44" t="s">
        <v>57</v>
      </c>
      <c r="D9445" s="43">
        <v>240588.68399999998</v>
      </c>
      <c r="E9445" s="43">
        <v>-398267.98199999996</v>
      </c>
      <c r="F9445" s="45">
        <v>-103890</v>
      </c>
      <c r="G9445" s="45">
        <v>-19030</v>
      </c>
      <c r="H9445" s="45">
        <v>-91120</v>
      </c>
      <c r="I9445" s="55">
        <f>pro[[#This Row],[Admin expenses 3]]+pro[[#This Row],[Admin expenses 2]]+pro[[#This Row],[Admin expenses 1]]+pro[[#This Row],[COGS]]</f>
        <v>-612307.98199999996</v>
      </c>
      <c r="J9445" s="55">
        <f>pro[[#This Row],[Revenue]]+pro[[#This Row],[AdminExp]]</f>
        <v>-371719.29799999995</v>
      </c>
      <c r="K9445" s="83">
        <f>pro[[#This Row],[Profit]]/pro[[#This Row],[Revenue]]</f>
        <v>-1.545040655361829</v>
      </c>
      <c r="L9445" s="56">
        <f t="shared" si="147"/>
        <v>9</v>
      </c>
      <c r="M9445" s="82" t="str">
        <f>"Q"&amp;" "&amp;VLOOKUP(pro[[#This Row],[Period]],Mapping!A:B,2,0)</f>
        <v>Q 3</v>
      </c>
      <c r="N9445"/>
    </row>
    <row r="9446" spans="1:14" ht="14.25" x14ac:dyDescent="0.2">
      <c r="A9446" s="42" t="s">
        <v>31</v>
      </c>
      <c r="B9446" s="44" t="s">
        <v>19</v>
      </c>
      <c r="C9446" s="44" t="s">
        <v>57</v>
      </c>
      <c r="D9446" s="43">
        <v>480430.04799999995</v>
      </c>
      <c r="E9446" s="43">
        <v>-833893.23499999987</v>
      </c>
      <c r="F9446" s="45">
        <v>-67090</v>
      </c>
      <c r="G9446" s="45">
        <v>-61160</v>
      </c>
      <c r="H9446" s="45">
        <v>-71100</v>
      </c>
      <c r="I9446" s="55">
        <f>pro[[#This Row],[Admin expenses 3]]+pro[[#This Row],[Admin expenses 2]]+pro[[#This Row],[Admin expenses 1]]+pro[[#This Row],[COGS]]</f>
        <v>-1033243.2349999999</v>
      </c>
      <c r="J9446" s="55">
        <f>pro[[#This Row],[Revenue]]+pro[[#This Row],[AdminExp]]</f>
        <v>-552813.18699999992</v>
      </c>
      <c r="K9446" s="83">
        <f>pro[[#This Row],[Profit]]/pro[[#This Row],[Revenue]]</f>
        <v>-1.1506632220472603</v>
      </c>
      <c r="L9446" s="56">
        <f t="shared" si="147"/>
        <v>9</v>
      </c>
      <c r="M9446" s="82" t="str">
        <f>"Q"&amp;" "&amp;VLOOKUP(pro[[#This Row],[Period]],Mapping!A:B,2,0)</f>
        <v>Q 3</v>
      </c>
      <c r="N9446"/>
    </row>
    <row r="9447" spans="1:14" ht="14.25" x14ac:dyDescent="0.2">
      <c r="A9447" s="42" t="s">
        <v>31</v>
      </c>
      <c r="B9447" s="44" t="s">
        <v>19</v>
      </c>
      <c r="C9447" s="44" t="s">
        <v>57</v>
      </c>
      <c r="D9447" s="43">
        <v>113890.23099999999</v>
      </c>
      <c r="E9447" s="43">
        <v>-22797.607</v>
      </c>
      <c r="F9447" s="45">
        <v>-52200</v>
      </c>
      <c r="G9447" s="45">
        <v>-55900</v>
      </c>
      <c r="H9447" s="45">
        <v>-84210</v>
      </c>
      <c r="I9447" s="55">
        <f>pro[[#This Row],[Admin expenses 3]]+pro[[#This Row],[Admin expenses 2]]+pro[[#This Row],[Admin expenses 1]]+pro[[#This Row],[COGS]]</f>
        <v>-215107.60699999999</v>
      </c>
      <c r="J9447" s="55">
        <f>pro[[#This Row],[Revenue]]+pro[[#This Row],[AdminExp]]</f>
        <v>-101217.376</v>
      </c>
      <c r="K9447" s="83">
        <f>pro[[#This Row],[Profit]]/pro[[#This Row],[Revenue]]</f>
        <v>-0.88872746249851764</v>
      </c>
      <c r="L9447" s="56">
        <f t="shared" si="147"/>
        <v>9</v>
      </c>
      <c r="M9447" s="82" t="str">
        <f>"Q"&amp;" "&amp;VLOOKUP(pro[[#This Row],[Period]],Mapping!A:B,2,0)</f>
        <v>Q 3</v>
      </c>
      <c r="N9447"/>
    </row>
    <row r="9448" spans="1:14" ht="14.25" x14ac:dyDescent="0.2">
      <c r="A9448" s="42" t="s">
        <v>31</v>
      </c>
      <c r="B9448" s="44" t="s">
        <v>19</v>
      </c>
      <c r="C9448" s="44" t="s">
        <v>57</v>
      </c>
      <c r="D9448" s="43">
        <v>135444.34400000001</v>
      </c>
      <c r="E9448" s="43">
        <v>-80954.678</v>
      </c>
      <c r="F9448" s="45">
        <v>-67190</v>
      </c>
      <c r="G9448" s="45">
        <v>-91550</v>
      </c>
      <c r="H9448" s="45">
        <v>-41580</v>
      </c>
      <c r="I9448" s="55">
        <f>pro[[#This Row],[Admin expenses 3]]+pro[[#This Row],[Admin expenses 2]]+pro[[#This Row],[Admin expenses 1]]+pro[[#This Row],[COGS]]</f>
        <v>-281274.67800000001</v>
      </c>
      <c r="J9448" s="55">
        <f>pro[[#This Row],[Revenue]]+pro[[#This Row],[AdminExp]]</f>
        <v>-145830.334</v>
      </c>
      <c r="K9448" s="83">
        <f>pro[[#This Row],[Profit]]/pro[[#This Row],[Revenue]]</f>
        <v>-1.0766808690069773</v>
      </c>
      <c r="L9448" s="56">
        <f t="shared" si="147"/>
        <v>9</v>
      </c>
      <c r="M9448" s="82" t="str">
        <f>"Q"&amp;" "&amp;VLOOKUP(pro[[#This Row],[Period]],Mapping!A:B,2,0)</f>
        <v>Q 3</v>
      </c>
      <c r="N9448"/>
    </row>
    <row r="9449" spans="1:14" ht="14.25" x14ac:dyDescent="0.2">
      <c r="A9449" s="42" t="s">
        <v>31</v>
      </c>
      <c r="B9449" s="44" t="s">
        <v>19</v>
      </c>
      <c r="C9449" s="44" t="s">
        <v>57</v>
      </c>
      <c r="D9449" s="43">
        <v>131210.56200000001</v>
      </c>
      <c r="E9449" s="43">
        <v>-81068.785000000003</v>
      </c>
      <c r="F9449" s="45">
        <v>-75780</v>
      </c>
      <c r="G9449" s="45">
        <v>-25680</v>
      </c>
      <c r="H9449" s="45">
        <v>-29540</v>
      </c>
      <c r="I9449" s="55">
        <f>pro[[#This Row],[Admin expenses 3]]+pro[[#This Row],[Admin expenses 2]]+pro[[#This Row],[Admin expenses 1]]+pro[[#This Row],[COGS]]</f>
        <v>-212068.785</v>
      </c>
      <c r="J9449" s="55">
        <f>pro[[#This Row],[Revenue]]+pro[[#This Row],[AdminExp]]</f>
        <v>-80858.222999999998</v>
      </c>
      <c r="K9449" s="83">
        <f>pro[[#This Row],[Profit]]/pro[[#This Row],[Revenue]]</f>
        <v>-0.61624782157399793</v>
      </c>
      <c r="L9449" s="56">
        <f t="shared" si="147"/>
        <v>9</v>
      </c>
      <c r="M9449" s="82" t="str">
        <f>"Q"&amp;" "&amp;VLOOKUP(pro[[#This Row],[Period]],Mapping!A:B,2,0)</f>
        <v>Q 3</v>
      </c>
      <c r="N9449"/>
    </row>
    <row r="9450" spans="1:14" ht="14.25" x14ac:dyDescent="0.2">
      <c r="A9450" s="42" t="s">
        <v>31</v>
      </c>
      <c r="B9450" s="44" t="s">
        <v>19</v>
      </c>
      <c r="C9450" s="44" t="s">
        <v>57</v>
      </c>
      <c r="D9450" s="43">
        <v>91012.767999999996</v>
      </c>
      <c r="E9450" s="43">
        <v>-41789.167000000001</v>
      </c>
      <c r="F9450" s="45">
        <v>-82520</v>
      </c>
      <c r="G9450" s="45">
        <v>-97340</v>
      </c>
      <c r="H9450" s="45">
        <v>-30530</v>
      </c>
      <c r="I9450" s="55">
        <f>pro[[#This Row],[Admin expenses 3]]+pro[[#This Row],[Admin expenses 2]]+pro[[#This Row],[Admin expenses 1]]+pro[[#This Row],[COGS]]</f>
        <v>-252179.16700000002</v>
      </c>
      <c r="J9450" s="55">
        <f>pro[[#This Row],[Revenue]]+pro[[#This Row],[AdminExp]]</f>
        <v>-161166.39900000003</v>
      </c>
      <c r="K9450" s="83">
        <f>pro[[#This Row],[Profit]]/pro[[#This Row],[Revenue]]</f>
        <v>-1.7708108712834669</v>
      </c>
      <c r="L9450" s="56">
        <f t="shared" si="147"/>
        <v>9</v>
      </c>
      <c r="M9450" s="82" t="str">
        <f>"Q"&amp;" "&amp;VLOOKUP(pro[[#This Row],[Period]],Mapping!A:B,2,0)</f>
        <v>Q 3</v>
      </c>
      <c r="N9450"/>
    </row>
    <row r="9451" spans="1:14" ht="14.25" x14ac:dyDescent="0.2">
      <c r="A9451" s="42" t="s">
        <v>31</v>
      </c>
      <c r="B9451" s="44" t="s">
        <v>19</v>
      </c>
      <c r="C9451" s="44" t="s">
        <v>57</v>
      </c>
      <c r="D9451" s="43">
        <v>106432.641</v>
      </c>
      <c r="E9451" s="43">
        <v>-34373.429999999993</v>
      </c>
      <c r="F9451" s="45">
        <v>-40880</v>
      </c>
      <c r="G9451" s="45">
        <v>-82850</v>
      </c>
      <c r="H9451" s="45">
        <v>-94720</v>
      </c>
      <c r="I9451" s="55">
        <f>pro[[#This Row],[Admin expenses 3]]+pro[[#This Row],[Admin expenses 2]]+pro[[#This Row],[Admin expenses 1]]+pro[[#This Row],[COGS]]</f>
        <v>-252823.43</v>
      </c>
      <c r="J9451" s="55">
        <f>pro[[#This Row],[Revenue]]+pro[[#This Row],[AdminExp]]</f>
        <v>-146390.78899999999</v>
      </c>
      <c r="K9451" s="83">
        <f>pro[[#This Row],[Profit]]/pro[[#This Row],[Revenue]]</f>
        <v>-1.3754313303190511</v>
      </c>
      <c r="L9451" s="56">
        <f t="shared" si="147"/>
        <v>9</v>
      </c>
      <c r="M9451" s="82" t="str">
        <f>"Q"&amp;" "&amp;VLOOKUP(pro[[#This Row],[Period]],Mapping!A:B,2,0)</f>
        <v>Q 3</v>
      </c>
      <c r="N9451"/>
    </row>
    <row r="9452" spans="1:14" ht="14.25" x14ac:dyDescent="0.2">
      <c r="A9452" s="42" t="s">
        <v>31</v>
      </c>
      <c r="B9452" s="44" t="s">
        <v>19</v>
      </c>
      <c r="C9452" s="44" t="s">
        <v>57</v>
      </c>
      <c r="D9452" s="43">
        <v>93784.998999999996</v>
      </c>
      <c r="E9452" s="43">
        <v>-50419.179999999993</v>
      </c>
      <c r="F9452" s="45">
        <v>-59600</v>
      </c>
      <c r="G9452" s="45">
        <v>-85310</v>
      </c>
      <c r="H9452" s="45">
        <v>-45370</v>
      </c>
      <c r="I9452" s="55">
        <f>pro[[#This Row],[Admin expenses 3]]+pro[[#This Row],[Admin expenses 2]]+pro[[#This Row],[Admin expenses 1]]+pro[[#This Row],[COGS]]</f>
        <v>-240699.18</v>
      </c>
      <c r="J9452" s="55">
        <f>pro[[#This Row],[Revenue]]+pro[[#This Row],[AdminExp]]</f>
        <v>-146914.18099999998</v>
      </c>
      <c r="K9452" s="83">
        <f>pro[[#This Row],[Profit]]/pro[[#This Row],[Revenue]]</f>
        <v>-1.5664997874553477</v>
      </c>
      <c r="L9452" s="56">
        <f t="shared" si="147"/>
        <v>9</v>
      </c>
      <c r="M9452" s="82" t="str">
        <f>"Q"&amp;" "&amp;VLOOKUP(pro[[#This Row],[Period]],Mapping!A:B,2,0)</f>
        <v>Q 3</v>
      </c>
      <c r="N9452"/>
    </row>
    <row r="9453" spans="1:14" ht="14.25" x14ac:dyDescent="0.2">
      <c r="A9453" s="42" t="s">
        <v>31</v>
      </c>
      <c r="B9453" s="44" t="s">
        <v>19</v>
      </c>
      <c r="C9453" s="44" t="s">
        <v>57</v>
      </c>
      <c r="D9453" s="43">
        <v>43540.784</v>
      </c>
      <c r="E9453" s="43">
        <v>-23926.195999999996</v>
      </c>
      <c r="F9453" s="45">
        <v>-93480</v>
      </c>
      <c r="G9453" s="45">
        <v>-106040</v>
      </c>
      <c r="H9453" s="45">
        <v>-79490</v>
      </c>
      <c r="I9453" s="55">
        <f>pro[[#This Row],[Admin expenses 3]]+pro[[#This Row],[Admin expenses 2]]+pro[[#This Row],[Admin expenses 1]]+pro[[#This Row],[COGS]]</f>
        <v>-302936.196</v>
      </c>
      <c r="J9453" s="55">
        <f>pro[[#This Row],[Revenue]]+pro[[#This Row],[AdminExp]]</f>
        <v>-259395.41200000001</v>
      </c>
      <c r="K9453" s="83">
        <f>pro[[#This Row],[Profit]]/pro[[#This Row],[Revenue]]</f>
        <v>-5.9575273610139865</v>
      </c>
      <c r="L9453" s="56">
        <f t="shared" si="147"/>
        <v>9</v>
      </c>
      <c r="M9453" s="82" t="str">
        <f>"Q"&amp;" "&amp;VLOOKUP(pro[[#This Row],[Period]],Mapping!A:B,2,0)</f>
        <v>Q 3</v>
      </c>
      <c r="N9453"/>
    </row>
    <row r="9454" spans="1:14" ht="14.25" x14ac:dyDescent="0.2">
      <c r="A9454" s="42" t="s">
        <v>31</v>
      </c>
      <c r="B9454" s="44" t="s">
        <v>19</v>
      </c>
      <c r="C9454" s="44" t="s">
        <v>57</v>
      </c>
      <c r="D9454" s="43">
        <v>19768.615999999998</v>
      </c>
      <c r="E9454" s="43">
        <v>-11295.438</v>
      </c>
      <c r="F9454" s="45">
        <v>-46260</v>
      </c>
      <c r="G9454" s="45">
        <v>-44220</v>
      </c>
      <c r="H9454" s="45">
        <v>-59960</v>
      </c>
      <c r="I9454" s="55">
        <f>pro[[#This Row],[Admin expenses 3]]+pro[[#This Row],[Admin expenses 2]]+pro[[#This Row],[Admin expenses 1]]+pro[[#This Row],[COGS]]</f>
        <v>-161735.43799999999</v>
      </c>
      <c r="J9454" s="55">
        <f>pro[[#This Row],[Revenue]]+pro[[#This Row],[AdminExp]]</f>
        <v>-141966.82199999999</v>
      </c>
      <c r="K9454" s="83">
        <f>pro[[#This Row],[Profit]]/pro[[#This Row],[Revenue]]</f>
        <v>-7.1814244355801131</v>
      </c>
      <c r="L9454" s="56">
        <f t="shared" si="147"/>
        <v>9</v>
      </c>
      <c r="M9454" s="82" t="str">
        <f>"Q"&amp;" "&amp;VLOOKUP(pro[[#This Row],[Period]],Mapping!A:B,2,0)</f>
        <v>Q 3</v>
      </c>
      <c r="N9454"/>
    </row>
    <row r="9455" spans="1:14" ht="14.25" x14ac:dyDescent="0.2">
      <c r="A9455" s="42" t="s">
        <v>31</v>
      </c>
      <c r="B9455" s="44" t="s">
        <v>19</v>
      </c>
      <c r="C9455" s="44" t="s">
        <v>57</v>
      </c>
      <c r="D9455" s="43">
        <v>21049.559999999998</v>
      </c>
      <c r="E9455" s="43">
        <v>-11549.131999999998</v>
      </c>
      <c r="F9455" s="45">
        <v>-99660</v>
      </c>
      <c r="G9455" s="45">
        <v>-73170</v>
      </c>
      <c r="H9455" s="45">
        <v>-71370</v>
      </c>
      <c r="I9455" s="55">
        <f>pro[[#This Row],[Admin expenses 3]]+pro[[#This Row],[Admin expenses 2]]+pro[[#This Row],[Admin expenses 1]]+pro[[#This Row],[COGS]]</f>
        <v>-255749.13199999998</v>
      </c>
      <c r="J9455" s="55">
        <f>pro[[#This Row],[Revenue]]+pro[[#This Row],[AdminExp]]</f>
        <v>-234699.57199999999</v>
      </c>
      <c r="K9455" s="83">
        <f>pro[[#This Row],[Profit]]/pro[[#This Row],[Revenue]]</f>
        <v>-11.14985643405373</v>
      </c>
      <c r="L9455" s="56">
        <f t="shared" si="147"/>
        <v>9</v>
      </c>
      <c r="M9455" s="82" t="str">
        <f>"Q"&amp;" "&amp;VLOOKUP(pro[[#This Row],[Period]],Mapping!A:B,2,0)</f>
        <v>Q 3</v>
      </c>
      <c r="N9455"/>
    </row>
    <row r="9456" spans="1:14" ht="14.25" x14ac:dyDescent="0.2">
      <c r="A9456" s="42" t="s">
        <v>31</v>
      </c>
      <c r="B9456" s="44" t="s">
        <v>19</v>
      </c>
      <c r="C9456" s="44" t="s">
        <v>57</v>
      </c>
      <c r="D9456" s="43">
        <v>96107.508000000002</v>
      </c>
      <c r="E9456" s="43">
        <v>-67119.156999999992</v>
      </c>
      <c r="F9456" s="45">
        <v>-63540</v>
      </c>
      <c r="G9456" s="45">
        <v>-102280</v>
      </c>
      <c r="H9456" s="45">
        <v>-18620</v>
      </c>
      <c r="I9456" s="55">
        <f>pro[[#This Row],[Admin expenses 3]]+pro[[#This Row],[Admin expenses 2]]+pro[[#This Row],[Admin expenses 1]]+pro[[#This Row],[COGS]]</f>
        <v>-251559.15700000001</v>
      </c>
      <c r="J9456" s="55">
        <f>pro[[#This Row],[Revenue]]+pro[[#This Row],[AdminExp]]</f>
        <v>-155451.649</v>
      </c>
      <c r="K9456" s="83">
        <f>pro[[#This Row],[Profit]]/pro[[#This Row],[Revenue]]</f>
        <v>-1.6174766387658288</v>
      </c>
      <c r="L9456" s="56">
        <f t="shared" si="147"/>
        <v>9</v>
      </c>
      <c r="M9456" s="82" t="str">
        <f>"Q"&amp;" "&amp;VLOOKUP(pro[[#This Row],[Period]],Mapping!A:B,2,0)</f>
        <v>Q 3</v>
      </c>
      <c r="N9456"/>
    </row>
    <row r="9457" spans="1:14" ht="14.25" x14ac:dyDescent="0.2">
      <c r="A9457" s="42" t="s">
        <v>31</v>
      </c>
      <c r="B9457" s="44" t="s">
        <v>19</v>
      </c>
      <c r="C9457" s="44" t="s">
        <v>58</v>
      </c>
      <c r="D9457" s="43">
        <v>103231.92599999999</v>
      </c>
      <c r="E9457" s="43">
        <v>-81512.885999999999</v>
      </c>
      <c r="F9457" s="45">
        <v>-107640</v>
      </c>
      <c r="G9457" s="45">
        <v>-41130</v>
      </c>
      <c r="H9457" s="45">
        <v>-14090</v>
      </c>
      <c r="I9457" s="55">
        <f>pro[[#This Row],[Admin expenses 3]]+pro[[#This Row],[Admin expenses 2]]+pro[[#This Row],[Admin expenses 1]]+pro[[#This Row],[COGS]]</f>
        <v>-244372.886</v>
      </c>
      <c r="J9457" s="55">
        <f>pro[[#This Row],[Revenue]]+pro[[#This Row],[AdminExp]]</f>
        <v>-141140.96000000002</v>
      </c>
      <c r="K9457" s="83">
        <f>pro[[#This Row],[Profit]]/pro[[#This Row],[Revenue]]</f>
        <v>-1.3672219968074608</v>
      </c>
      <c r="L9457" s="56">
        <f t="shared" si="147"/>
        <v>9</v>
      </c>
      <c r="M9457" s="82" t="str">
        <f>"Q"&amp;" "&amp;VLOOKUP(pro[[#This Row],[Period]],Mapping!A:B,2,0)</f>
        <v>Q 3</v>
      </c>
      <c r="N9457"/>
    </row>
    <row r="9458" spans="1:14" ht="14.25" x14ac:dyDescent="0.2">
      <c r="A9458" s="42" t="s">
        <v>31</v>
      </c>
      <c r="B9458" s="44" t="s">
        <v>19</v>
      </c>
      <c r="C9458" s="44" t="s">
        <v>59</v>
      </c>
      <c r="D9458" s="43">
        <v>63777.286999999997</v>
      </c>
      <c r="E9458" s="43">
        <v>-59696.762999999992</v>
      </c>
      <c r="F9458" s="45">
        <v>-17110</v>
      </c>
      <c r="G9458" s="45">
        <v>-37000</v>
      </c>
      <c r="H9458" s="45">
        <v>-46310</v>
      </c>
      <c r="I9458" s="55">
        <f>pro[[#This Row],[Admin expenses 3]]+pro[[#This Row],[Admin expenses 2]]+pro[[#This Row],[Admin expenses 1]]+pro[[#This Row],[COGS]]</f>
        <v>-160116.76299999998</v>
      </c>
      <c r="J9458" s="55">
        <f>pro[[#This Row],[Revenue]]+pro[[#This Row],[AdminExp]]</f>
        <v>-96339.475999999981</v>
      </c>
      <c r="K9458" s="83">
        <f>pro[[#This Row],[Profit]]/pro[[#This Row],[Revenue]]</f>
        <v>-1.5105608992116579</v>
      </c>
      <c r="L9458" s="56">
        <f t="shared" si="147"/>
        <v>9</v>
      </c>
      <c r="M9458" s="82" t="str">
        <f>"Q"&amp;" "&amp;VLOOKUP(pro[[#This Row],[Period]],Mapping!A:B,2,0)</f>
        <v>Q 3</v>
      </c>
      <c r="N9458"/>
    </row>
    <row r="9459" spans="1:14" ht="14.25" x14ac:dyDescent="0.2">
      <c r="A9459" s="42" t="s">
        <v>31</v>
      </c>
      <c r="B9459" s="44" t="s">
        <v>19</v>
      </c>
      <c r="C9459" s="44" t="s">
        <v>57</v>
      </c>
      <c r="D9459" s="43">
        <v>771.44199999999989</v>
      </c>
      <c r="E9459" s="43">
        <v>-6004.0819999999994</v>
      </c>
      <c r="F9459" s="45">
        <v>-32700</v>
      </c>
      <c r="G9459" s="45">
        <v>-102830</v>
      </c>
      <c r="H9459" s="45">
        <v>-20580</v>
      </c>
      <c r="I9459" s="55">
        <f>pro[[#This Row],[Admin expenses 3]]+pro[[#This Row],[Admin expenses 2]]+pro[[#This Row],[Admin expenses 1]]+pro[[#This Row],[COGS]]</f>
        <v>-162114.08199999999</v>
      </c>
      <c r="J9459" s="55">
        <f>pro[[#This Row],[Revenue]]+pro[[#This Row],[AdminExp]]</f>
        <v>-161342.63999999998</v>
      </c>
      <c r="K9459" s="83">
        <f>pro[[#This Row],[Profit]]/pro[[#This Row],[Revenue]]</f>
        <v>-209.14422600791764</v>
      </c>
      <c r="L9459" s="56">
        <f t="shared" si="147"/>
        <v>9</v>
      </c>
      <c r="M9459" s="82" t="str">
        <f>"Q"&amp;" "&amp;VLOOKUP(pro[[#This Row],[Period]],Mapping!A:B,2,0)</f>
        <v>Q 3</v>
      </c>
      <c r="N9459"/>
    </row>
    <row r="9460" spans="1:14" ht="14.25" x14ac:dyDescent="0.2">
      <c r="A9460" s="42" t="s">
        <v>31</v>
      </c>
      <c r="B9460" s="44" t="s">
        <v>19</v>
      </c>
      <c r="C9460" s="44" t="s">
        <v>57</v>
      </c>
      <c r="D9460" s="43">
        <v>1742.482</v>
      </c>
      <c r="E9460" s="43">
        <v>-9307.1369999999988</v>
      </c>
      <c r="F9460" s="45">
        <v>-13550</v>
      </c>
      <c r="G9460" s="45">
        <v>-28180</v>
      </c>
      <c r="H9460" s="45">
        <v>-26960</v>
      </c>
      <c r="I9460" s="55">
        <f>pro[[#This Row],[Admin expenses 3]]+pro[[#This Row],[Admin expenses 2]]+pro[[#This Row],[Admin expenses 1]]+pro[[#This Row],[COGS]]</f>
        <v>-77997.137000000002</v>
      </c>
      <c r="J9460" s="55">
        <f>pro[[#This Row],[Revenue]]+pro[[#This Row],[AdminExp]]</f>
        <v>-76254.654999999999</v>
      </c>
      <c r="K9460" s="83">
        <f>pro[[#This Row],[Profit]]/pro[[#This Row],[Revenue]]</f>
        <v>-43.762090512269282</v>
      </c>
      <c r="L9460" s="56">
        <f t="shared" si="147"/>
        <v>9</v>
      </c>
      <c r="M9460" s="82" t="str">
        <f>"Q"&amp;" "&amp;VLOOKUP(pro[[#This Row],[Period]],Mapping!A:B,2,0)</f>
        <v>Q 3</v>
      </c>
      <c r="N9460"/>
    </row>
    <row r="9461" spans="1:14" ht="14.25" x14ac:dyDescent="0.2">
      <c r="A9461" s="42" t="s">
        <v>31</v>
      </c>
      <c r="B9461" s="44" t="s">
        <v>19</v>
      </c>
      <c r="C9461" s="44" t="s">
        <v>57</v>
      </c>
      <c r="D9461" s="43">
        <v>75001.975999999995</v>
      </c>
      <c r="E9461" s="43">
        <v>-44120.936999999998</v>
      </c>
      <c r="F9461" s="45">
        <v>-95670</v>
      </c>
      <c r="G9461" s="45">
        <v>-83880</v>
      </c>
      <c r="H9461" s="45">
        <v>-58130</v>
      </c>
      <c r="I9461" s="55">
        <f>pro[[#This Row],[Admin expenses 3]]+pro[[#This Row],[Admin expenses 2]]+pro[[#This Row],[Admin expenses 1]]+pro[[#This Row],[COGS]]</f>
        <v>-281800.93699999998</v>
      </c>
      <c r="J9461" s="55">
        <f>pro[[#This Row],[Revenue]]+pro[[#This Row],[AdminExp]]</f>
        <v>-206798.96099999998</v>
      </c>
      <c r="K9461" s="83">
        <f>pro[[#This Row],[Profit]]/pro[[#This Row],[Revenue]]</f>
        <v>-2.757246835736701</v>
      </c>
      <c r="L9461" s="56">
        <f t="shared" si="147"/>
        <v>9</v>
      </c>
      <c r="M9461" s="82" t="str">
        <f>"Q"&amp;" "&amp;VLOOKUP(pro[[#This Row],[Period]],Mapping!A:B,2,0)</f>
        <v>Q 3</v>
      </c>
      <c r="N9461"/>
    </row>
    <row r="9462" spans="1:14" ht="14.25" x14ac:dyDescent="0.2">
      <c r="A9462" s="42" t="s">
        <v>31</v>
      </c>
      <c r="B9462" s="44" t="s">
        <v>19</v>
      </c>
      <c r="C9462" s="44" t="s">
        <v>57</v>
      </c>
      <c r="D9462" s="43">
        <v>142486.67300000001</v>
      </c>
      <c r="E9462" s="43">
        <v>-36414.272999999994</v>
      </c>
      <c r="F9462" s="45">
        <v>-106360</v>
      </c>
      <c r="G9462" s="45">
        <v>-20300</v>
      </c>
      <c r="H9462" s="45">
        <v>-51000</v>
      </c>
      <c r="I9462" s="55">
        <f>pro[[#This Row],[Admin expenses 3]]+pro[[#This Row],[Admin expenses 2]]+pro[[#This Row],[Admin expenses 1]]+pro[[#This Row],[COGS]]</f>
        <v>-214074.27299999999</v>
      </c>
      <c r="J9462" s="55">
        <f>pro[[#This Row],[Revenue]]+pro[[#This Row],[AdminExp]]</f>
        <v>-71587.599999999977</v>
      </c>
      <c r="K9462" s="83">
        <f>pro[[#This Row],[Profit]]/pro[[#This Row],[Revenue]]</f>
        <v>-0.50241611017193144</v>
      </c>
      <c r="L9462" s="56">
        <f t="shared" si="147"/>
        <v>9</v>
      </c>
      <c r="M9462" s="82" t="str">
        <f>"Q"&amp;" "&amp;VLOOKUP(pro[[#This Row],[Period]],Mapping!A:B,2,0)</f>
        <v>Q 3</v>
      </c>
      <c r="N9462"/>
    </row>
    <row r="9463" spans="1:14" ht="14.25" x14ac:dyDescent="0.2">
      <c r="A9463" s="42" t="s">
        <v>31</v>
      </c>
      <c r="B9463" s="44" t="s">
        <v>19</v>
      </c>
      <c r="C9463" s="44" t="s">
        <v>57</v>
      </c>
      <c r="D9463" s="43">
        <v>538162.69499999995</v>
      </c>
      <c r="E9463" s="43">
        <v>-124207.97199999998</v>
      </c>
      <c r="F9463" s="45">
        <v>-95010</v>
      </c>
      <c r="G9463" s="45">
        <v>-56240</v>
      </c>
      <c r="H9463" s="45">
        <v>-68650</v>
      </c>
      <c r="I9463" s="55">
        <f>pro[[#This Row],[Admin expenses 3]]+pro[[#This Row],[Admin expenses 2]]+pro[[#This Row],[Admin expenses 1]]+pro[[#This Row],[COGS]]</f>
        <v>-344107.97199999995</v>
      </c>
      <c r="J9463" s="55">
        <f>pro[[#This Row],[Revenue]]+pro[[#This Row],[AdminExp]]</f>
        <v>194054.723</v>
      </c>
      <c r="K9463" s="83">
        <f>pro[[#This Row],[Profit]]/pro[[#This Row],[Revenue]]</f>
        <v>0.3605874669555087</v>
      </c>
      <c r="L9463" s="56">
        <f t="shared" si="147"/>
        <v>9</v>
      </c>
      <c r="M9463" s="82" t="str">
        <f>"Q"&amp;" "&amp;VLOOKUP(pro[[#This Row],[Period]],Mapping!A:B,2,0)</f>
        <v>Q 3</v>
      </c>
      <c r="N9463"/>
    </row>
    <row r="9464" spans="1:14" ht="14.25" x14ac:dyDescent="0.2">
      <c r="A9464" s="42" t="s">
        <v>31</v>
      </c>
      <c r="B9464" s="44" t="s">
        <v>19</v>
      </c>
      <c r="C9464" s="44" t="s">
        <v>58</v>
      </c>
      <c r="D9464" s="43">
        <v>80130.043000000005</v>
      </c>
      <c r="E9464" s="43">
        <v>-44367.637999999992</v>
      </c>
      <c r="F9464" s="45">
        <v>-30610</v>
      </c>
      <c r="G9464" s="45">
        <v>-101580</v>
      </c>
      <c r="H9464" s="45">
        <v>-101710</v>
      </c>
      <c r="I9464" s="55">
        <f>pro[[#This Row],[Admin expenses 3]]+pro[[#This Row],[Admin expenses 2]]+pro[[#This Row],[Admin expenses 1]]+pro[[#This Row],[COGS]]</f>
        <v>-278267.63799999998</v>
      </c>
      <c r="J9464" s="55">
        <f>pro[[#This Row],[Revenue]]+pro[[#This Row],[AdminExp]]</f>
        <v>-198137.59499999997</v>
      </c>
      <c r="K9464" s="83">
        <f>pro[[#This Row],[Profit]]/pro[[#This Row],[Revenue]]</f>
        <v>-2.4727004701594875</v>
      </c>
      <c r="L9464" s="56">
        <f t="shared" si="147"/>
        <v>9</v>
      </c>
      <c r="M9464" s="82" t="str">
        <f>"Q"&amp;" "&amp;VLOOKUP(pro[[#This Row],[Period]],Mapping!A:B,2,0)</f>
        <v>Q 3</v>
      </c>
      <c r="N9464"/>
    </row>
    <row r="9465" spans="1:14" ht="14.25" x14ac:dyDescent="0.2">
      <c r="A9465" s="42" t="s">
        <v>31</v>
      </c>
      <c r="B9465" s="44" t="s">
        <v>19</v>
      </c>
      <c r="C9465" s="44" t="s">
        <v>59</v>
      </c>
      <c r="D9465" s="43">
        <v>146528.39599999998</v>
      </c>
      <c r="E9465" s="43">
        <v>-96118.89</v>
      </c>
      <c r="F9465" s="45">
        <v>-61650</v>
      </c>
      <c r="G9465" s="45">
        <v>-45550</v>
      </c>
      <c r="H9465" s="45">
        <v>-81760</v>
      </c>
      <c r="I9465" s="55">
        <f>pro[[#This Row],[Admin expenses 3]]+pro[[#This Row],[Admin expenses 2]]+pro[[#This Row],[Admin expenses 1]]+pro[[#This Row],[COGS]]</f>
        <v>-285078.89</v>
      </c>
      <c r="J9465" s="55">
        <f>pro[[#This Row],[Revenue]]+pro[[#This Row],[AdminExp]]</f>
        <v>-138550.49400000004</v>
      </c>
      <c r="K9465" s="83">
        <f>pro[[#This Row],[Profit]]/pro[[#This Row],[Revenue]]</f>
        <v>-0.94555388431331799</v>
      </c>
      <c r="L9465" s="56">
        <f t="shared" si="147"/>
        <v>9</v>
      </c>
      <c r="M9465" s="82" t="str">
        <f>"Q"&amp;" "&amp;VLOOKUP(pro[[#This Row],[Period]],Mapping!A:B,2,0)</f>
        <v>Q 3</v>
      </c>
      <c r="N9465"/>
    </row>
    <row r="9466" spans="1:14" ht="14.25" x14ac:dyDescent="0.2">
      <c r="A9466" s="42" t="s">
        <v>31</v>
      </c>
      <c r="B9466" s="44" t="s">
        <v>19</v>
      </c>
      <c r="C9466" s="44" t="s">
        <v>57</v>
      </c>
      <c r="D9466" s="43">
        <v>772367.07799999998</v>
      </c>
      <c r="E9466" s="43">
        <v>-385462.13300000003</v>
      </c>
      <c r="F9466" s="45">
        <v>-91310</v>
      </c>
      <c r="G9466" s="45">
        <v>-53250</v>
      </c>
      <c r="H9466" s="45">
        <v>-29750</v>
      </c>
      <c r="I9466" s="55">
        <f>pro[[#This Row],[Admin expenses 3]]+pro[[#This Row],[Admin expenses 2]]+pro[[#This Row],[Admin expenses 1]]+pro[[#This Row],[COGS]]</f>
        <v>-559772.13300000003</v>
      </c>
      <c r="J9466" s="55">
        <f>pro[[#This Row],[Revenue]]+pro[[#This Row],[AdminExp]]</f>
        <v>212594.94499999995</v>
      </c>
      <c r="K9466" s="83">
        <f>pro[[#This Row],[Profit]]/pro[[#This Row],[Revenue]]</f>
        <v>0.27525117402790172</v>
      </c>
      <c r="L9466" s="56">
        <f t="shared" si="147"/>
        <v>9</v>
      </c>
      <c r="M9466" s="82" t="str">
        <f>"Q"&amp;" "&amp;VLOOKUP(pro[[#This Row],[Period]],Mapping!A:B,2,0)</f>
        <v>Q 3</v>
      </c>
      <c r="N9466"/>
    </row>
    <row r="9467" spans="1:14" ht="14.25" x14ac:dyDescent="0.2">
      <c r="A9467" s="42" t="s">
        <v>31</v>
      </c>
      <c r="B9467" s="44" t="s">
        <v>19</v>
      </c>
      <c r="C9467" s="44" t="s">
        <v>57</v>
      </c>
      <c r="D9467" s="43">
        <v>274401.76400000002</v>
      </c>
      <c r="E9467" s="43">
        <v>-154176.36499999999</v>
      </c>
      <c r="F9467" s="45">
        <v>-104030</v>
      </c>
      <c r="G9467" s="45">
        <v>-93800</v>
      </c>
      <c r="H9467" s="45">
        <v>-38020</v>
      </c>
      <c r="I9467" s="55">
        <f>pro[[#This Row],[Admin expenses 3]]+pro[[#This Row],[Admin expenses 2]]+pro[[#This Row],[Admin expenses 1]]+pro[[#This Row],[COGS]]</f>
        <v>-390026.36499999999</v>
      </c>
      <c r="J9467" s="55">
        <f>pro[[#This Row],[Revenue]]+pro[[#This Row],[AdminExp]]</f>
        <v>-115624.60099999997</v>
      </c>
      <c r="K9467" s="83">
        <f>pro[[#This Row],[Profit]]/pro[[#This Row],[Revenue]]</f>
        <v>-0.42136974381841058</v>
      </c>
      <c r="L9467" s="56">
        <f t="shared" si="147"/>
        <v>9</v>
      </c>
      <c r="M9467" s="82" t="str">
        <f>"Q"&amp;" "&amp;VLOOKUP(pro[[#This Row],[Period]],Mapping!A:B,2,0)</f>
        <v>Q 3</v>
      </c>
      <c r="N9467"/>
    </row>
    <row r="9468" spans="1:14" ht="14.25" x14ac:dyDescent="0.2">
      <c r="A9468" s="42" t="s">
        <v>31</v>
      </c>
      <c r="B9468" s="44" t="s">
        <v>19</v>
      </c>
      <c r="C9468" s="44" t="s">
        <v>57</v>
      </c>
      <c r="D9468" s="43">
        <v>820295.83299999987</v>
      </c>
      <c r="E9468" s="43">
        <v>-426392.93199999997</v>
      </c>
      <c r="F9468" s="45">
        <v>-78880</v>
      </c>
      <c r="G9468" s="45">
        <v>-73250</v>
      </c>
      <c r="H9468" s="45">
        <v>-50370</v>
      </c>
      <c r="I9468" s="55">
        <f>pro[[#This Row],[Admin expenses 3]]+pro[[#This Row],[Admin expenses 2]]+pro[[#This Row],[Admin expenses 1]]+pro[[#This Row],[COGS]]</f>
        <v>-628892.93200000003</v>
      </c>
      <c r="J9468" s="55">
        <f>pro[[#This Row],[Revenue]]+pro[[#This Row],[AdminExp]]</f>
        <v>191402.90099999984</v>
      </c>
      <c r="K9468" s="83">
        <f>pro[[#This Row],[Profit]]/pro[[#This Row],[Revenue]]</f>
        <v>0.23333399159178694</v>
      </c>
      <c r="L9468" s="56">
        <f t="shared" si="147"/>
        <v>9</v>
      </c>
      <c r="M9468" s="82" t="str">
        <f>"Q"&amp;" "&amp;VLOOKUP(pro[[#This Row],[Period]],Mapping!A:B,2,0)</f>
        <v>Q 3</v>
      </c>
      <c r="N9468"/>
    </row>
    <row r="9469" spans="1:14" ht="14.25" x14ac:dyDescent="0.2">
      <c r="A9469" s="42" t="s">
        <v>31</v>
      </c>
      <c r="B9469" s="44" t="s">
        <v>19</v>
      </c>
      <c r="C9469" s="44" t="s">
        <v>58</v>
      </c>
      <c r="D9469" s="43">
        <v>556501.42799999996</v>
      </c>
      <c r="E9469" s="43">
        <v>-319155.592</v>
      </c>
      <c r="F9469" s="45">
        <v>-102390</v>
      </c>
      <c r="G9469" s="45">
        <v>-39890</v>
      </c>
      <c r="H9469" s="45">
        <v>-48700</v>
      </c>
      <c r="I9469" s="55">
        <f>pro[[#This Row],[Admin expenses 3]]+pro[[#This Row],[Admin expenses 2]]+pro[[#This Row],[Admin expenses 1]]+pro[[#This Row],[COGS]]</f>
        <v>-510135.592</v>
      </c>
      <c r="J9469" s="55">
        <f>pro[[#This Row],[Revenue]]+pro[[#This Row],[AdminExp]]</f>
        <v>46365.835999999952</v>
      </c>
      <c r="K9469" s="83">
        <f>pro[[#This Row],[Profit]]/pro[[#This Row],[Revenue]]</f>
        <v>8.3316652333909114E-2</v>
      </c>
      <c r="L9469" s="56">
        <f t="shared" si="147"/>
        <v>9</v>
      </c>
      <c r="M9469" s="82" t="str">
        <f>"Q"&amp;" "&amp;VLOOKUP(pro[[#This Row],[Period]],Mapping!A:B,2,0)</f>
        <v>Q 3</v>
      </c>
      <c r="N9469"/>
    </row>
    <row r="9470" spans="1:14" ht="14.25" x14ac:dyDescent="0.2">
      <c r="A9470" s="42" t="s">
        <v>31</v>
      </c>
      <c r="B9470" s="44" t="s">
        <v>19</v>
      </c>
      <c r="C9470" s="44" t="s">
        <v>59</v>
      </c>
      <c r="D9470" s="43">
        <v>246060.75899999999</v>
      </c>
      <c r="E9470" s="43">
        <v>-106901.102</v>
      </c>
      <c r="F9470" s="45">
        <v>-51610</v>
      </c>
      <c r="G9470" s="45">
        <v>-86030</v>
      </c>
      <c r="H9470" s="45">
        <v>-81520</v>
      </c>
      <c r="I9470" s="55">
        <f>pro[[#This Row],[Admin expenses 3]]+pro[[#This Row],[Admin expenses 2]]+pro[[#This Row],[Admin expenses 1]]+pro[[#This Row],[COGS]]</f>
        <v>-326061.10200000001</v>
      </c>
      <c r="J9470" s="55">
        <f>pro[[#This Row],[Revenue]]+pro[[#This Row],[AdminExp]]</f>
        <v>-80000.343000000023</v>
      </c>
      <c r="K9470" s="83">
        <f>pro[[#This Row],[Profit]]/pro[[#This Row],[Revenue]]</f>
        <v>-0.32512434459327999</v>
      </c>
      <c r="L9470" s="56">
        <f t="shared" si="147"/>
        <v>9</v>
      </c>
      <c r="M9470" s="82" t="str">
        <f>"Q"&amp;" "&amp;VLOOKUP(pro[[#This Row],[Period]],Mapping!A:B,2,0)</f>
        <v>Q 3</v>
      </c>
      <c r="N9470"/>
    </row>
    <row r="9471" spans="1:14" ht="14.25" x14ac:dyDescent="0.2">
      <c r="A9471" s="42" t="s">
        <v>31</v>
      </c>
      <c r="B9471" s="44" t="s">
        <v>19</v>
      </c>
      <c r="C9471" s="44" t="s">
        <v>57</v>
      </c>
      <c r="D9471" s="43">
        <v>352257.10099999997</v>
      </c>
      <c r="E9471" s="43">
        <v>-223099.989</v>
      </c>
      <c r="F9471" s="45">
        <v>-32670</v>
      </c>
      <c r="G9471" s="45">
        <v>-96740</v>
      </c>
      <c r="H9471" s="45">
        <v>-27480</v>
      </c>
      <c r="I9471" s="55">
        <f>pro[[#This Row],[Admin expenses 3]]+pro[[#This Row],[Admin expenses 2]]+pro[[#This Row],[Admin expenses 1]]+pro[[#This Row],[COGS]]</f>
        <v>-379989.989</v>
      </c>
      <c r="J9471" s="55">
        <f>pro[[#This Row],[Revenue]]+pro[[#This Row],[AdminExp]]</f>
        <v>-27732.888000000035</v>
      </c>
      <c r="K9471" s="83">
        <f>pro[[#This Row],[Profit]]/pro[[#This Row],[Revenue]]</f>
        <v>-7.8729109849797002E-2</v>
      </c>
      <c r="L9471" s="56">
        <f t="shared" si="147"/>
        <v>9</v>
      </c>
      <c r="M9471" s="82" t="str">
        <f>"Q"&amp;" "&amp;VLOOKUP(pro[[#This Row],[Period]],Mapping!A:B,2,0)</f>
        <v>Q 3</v>
      </c>
      <c r="N9471"/>
    </row>
    <row r="9472" spans="1:14" ht="14.25" x14ac:dyDescent="0.2">
      <c r="A9472" s="42" t="s">
        <v>31</v>
      </c>
      <c r="B9472" s="44" t="s">
        <v>19</v>
      </c>
      <c r="C9472" s="44" t="s">
        <v>57</v>
      </c>
      <c r="D9472" s="43">
        <v>359202.81599999999</v>
      </c>
      <c r="E9472" s="43">
        <v>-228863.99899999998</v>
      </c>
      <c r="F9472" s="45">
        <v>-74180</v>
      </c>
      <c r="G9472" s="45">
        <v>-19130</v>
      </c>
      <c r="H9472" s="45">
        <v>-97220</v>
      </c>
      <c r="I9472" s="55">
        <f>pro[[#This Row],[Admin expenses 3]]+pro[[#This Row],[Admin expenses 2]]+pro[[#This Row],[Admin expenses 1]]+pro[[#This Row],[COGS]]</f>
        <v>-419393.99899999995</v>
      </c>
      <c r="J9472" s="55">
        <f>pro[[#This Row],[Revenue]]+pro[[#This Row],[AdminExp]]</f>
        <v>-60191.182999999961</v>
      </c>
      <c r="K9472" s="83">
        <f>pro[[#This Row],[Profit]]/pro[[#This Row],[Revenue]]</f>
        <v>-0.16756879489497087</v>
      </c>
      <c r="L9472" s="56">
        <f t="shared" si="147"/>
        <v>9</v>
      </c>
      <c r="M9472" s="82" t="str">
        <f>"Q"&amp;" "&amp;VLOOKUP(pro[[#This Row],[Period]],Mapping!A:B,2,0)</f>
        <v>Q 3</v>
      </c>
      <c r="N9472"/>
    </row>
    <row r="9473" spans="1:14" ht="14.25" x14ac:dyDescent="0.2">
      <c r="A9473" s="42" t="s">
        <v>31</v>
      </c>
      <c r="B9473" s="44" t="s">
        <v>19</v>
      </c>
      <c r="C9473" s="44" t="s">
        <v>58</v>
      </c>
      <c r="D9473" s="43">
        <v>316760.83599999995</v>
      </c>
      <c r="E9473" s="43">
        <v>-131400.465</v>
      </c>
      <c r="F9473" s="45">
        <v>-97790</v>
      </c>
      <c r="G9473" s="45">
        <v>-73410</v>
      </c>
      <c r="H9473" s="45">
        <v>-84780</v>
      </c>
      <c r="I9473" s="55">
        <f>pro[[#This Row],[Admin expenses 3]]+pro[[#This Row],[Admin expenses 2]]+pro[[#This Row],[Admin expenses 1]]+pro[[#This Row],[COGS]]</f>
        <v>-387380.46499999997</v>
      </c>
      <c r="J9473" s="55">
        <f>pro[[#This Row],[Revenue]]+pro[[#This Row],[AdminExp]]</f>
        <v>-70619.629000000015</v>
      </c>
      <c r="K9473" s="83">
        <f>pro[[#This Row],[Profit]]/pro[[#This Row],[Revenue]]</f>
        <v>-0.22294305663469086</v>
      </c>
      <c r="L9473" s="56">
        <f t="shared" si="147"/>
        <v>9</v>
      </c>
      <c r="M9473" s="82" t="str">
        <f>"Q"&amp;" "&amp;VLOOKUP(pro[[#This Row],[Period]],Mapping!A:B,2,0)</f>
        <v>Q 3</v>
      </c>
      <c r="N9473"/>
    </row>
    <row r="9474" spans="1:14" ht="14.25" x14ac:dyDescent="0.2">
      <c r="A9474" s="42" t="s">
        <v>31</v>
      </c>
      <c r="B9474" s="44" t="s">
        <v>19</v>
      </c>
      <c r="C9474" s="44" t="s">
        <v>59</v>
      </c>
      <c r="D9474" s="43">
        <v>1011552.7799999999</v>
      </c>
      <c r="E9474" s="43">
        <v>-393203.13899999997</v>
      </c>
      <c r="F9474" s="45">
        <v>-94000</v>
      </c>
      <c r="G9474" s="45">
        <v>-57600</v>
      </c>
      <c r="H9474" s="45">
        <v>-22820</v>
      </c>
      <c r="I9474" s="55">
        <f>pro[[#This Row],[Admin expenses 3]]+pro[[#This Row],[Admin expenses 2]]+pro[[#This Row],[Admin expenses 1]]+pro[[#This Row],[COGS]]</f>
        <v>-567623.13899999997</v>
      </c>
      <c r="J9474" s="55">
        <f>pro[[#This Row],[Revenue]]+pro[[#This Row],[AdminExp]]</f>
        <v>443929.64099999995</v>
      </c>
      <c r="K9474" s="83">
        <f>pro[[#This Row],[Profit]]/pro[[#This Row],[Revenue]]</f>
        <v>0.43885959267493685</v>
      </c>
      <c r="L9474" s="56">
        <f t="shared" ref="L9474:L9537" si="148">MONTH(DATEVALUE(A9474&amp;"1"))</f>
        <v>9</v>
      </c>
      <c r="M9474" s="82" t="str">
        <f>"Q"&amp;" "&amp;VLOOKUP(pro[[#This Row],[Period]],Mapping!A:B,2,0)</f>
        <v>Q 3</v>
      </c>
      <c r="N9474"/>
    </row>
    <row r="9475" spans="1:14" ht="14.25" x14ac:dyDescent="0.2">
      <c r="A9475" s="42" t="s">
        <v>31</v>
      </c>
      <c r="B9475" s="44" t="s">
        <v>19</v>
      </c>
      <c r="C9475" s="44" t="s">
        <v>57</v>
      </c>
      <c r="D9475" s="43">
        <v>1087042.2219999998</v>
      </c>
      <c r="E9475" s="43">
        <v>-157801.80499999999</v>
      </c>
      <c r="F9475" s="45">
        <v>-71160</v>
      </c>
      <c r="G9475" s="45">
        <v>-83290</v>
      </c>
      <c r="H9475" s="45">
        <v>-83050</v>
      </c>
      <c r="I9475" s="55">
        <f>pro[[#This Row],[Admin expenses 3]]+pro[[#This Row],[Admin expenses 2]]+pro[[#This Row],[Admin expenses 1]]+pro[[#This Row],[COGS]]</f>
        <v>-395301.80499999999</v>
      </c>
      <c r="J9475" s="55">
        <f>pro[[#This Row],[Revenue]]+pro[[#This Row],[AdminExp]]</f>
        <v>691740.4169999999</v>
      </c>
      <c r="K9475" s="83">
        <f>pro[[#This Row],[Profit]]/pro[[#This Row],[Revenue]]</f>
        <v>0.63635101102816227</v>
      </c>
      <c r="L9475" s="56">
        <f t="shared" si="148"/>
        <v>9</v>
      </c>
      <c r="M9475" s="82" t="str">
        <f>"Q"&amp;" "&amp;VLOOKUP(pro[[#This Row],[Period]],Mapping!A:B,2,0)</f>
        <v>Q 3</v>
      </c>
      <c r="N9475"/>
    </row>
    <row r="9476" spans="1:14" ht="14.25" x14ac:dyDescent="0.2">
      <c r="A9476" s="42" t="s">
        <v>31</v>
      </c>
      <c r="B9476" s="44" t="s">
        <v>19</v>
      </c>
      <c r="C9476" s="44" t="s">
        <v>57</v>
      </c>
      <c r="D9476" s="43">
        <v>21754844.530999996</v>
      </c>
      <c r="E9476" s="43">
        <v>-966631.21799999988</v>
      </c>
      <c r="F9476" s="45">
        <v>-61570</v>
      </c>
      <c r="G9476" s="45">
        <v>-93140</v>
      </c>
      <c r="H9476" s="45">
        <v>-62000</v>
      </c>
      <c r="I9476" s="55">
        <f>pro[[#This Row],[Admin expenses 3]]+pro[[#This Row],[Admin expenses 2]]+pro[[#This Row],[Admin expenses 1]]+pro[[#This Row],[COGS]]</f>
        <v>-1183341.2179999999</v>
      </c>
      <c r="J9476" s="55">
        <f>pro[[#This Row],[Revenue]]+pro[[#This Row],[AdminExp]]</f>
        <v>20571503.312999997</v>
      </c>
      <c r="K9476" s="83">
        <f>pro[[#This Row],[Profit]]/pro[[#This Row],[Revenue]]</f>
        <v>0.94560562286189753</v>
      </c>
      <c r="L9476" s="56">
        <f t="shared" si="148"/>
        <v>9</v>
      </c>
      <c r="M9476" s="82" t="str">
        <f>"Q"&amp;" "&amp;VLOOKUP(pro[[#This Row],[Period]],Mapping!A:B,2,0)</f>
        <v>Q 3</v>
      </c>
      <c r="N9476"/>
    </row>
    <row r="9477" spans="1:14" ht="14.25" x14ac:dyDescent="0.2">
      <c r="A9477" s="42" t="s">
        <v>31</v>
      </c>
      <c r="B9477" s="44" t="s">
        <v>19</v>
      </c>
      <c r="C9477" s="44" t="s">
        <v>58</v>
      </c>
      <c r="D9477" s="43">
        <v>13649.348999999998</v>
      </c>
      <c r="E9477" s="43">
        <v>-46545.625</v>
      </c>
      <c r="F9477" s="45">
        <v>-56310</v>
      </c>
      <c r="G9477" s="45">
        <v>-32670</v>
      </c>
      <c r="H9477" s="45">
        <v>-92010</v>
      </c>
      <c r="I9477" s="55">
        <f>pro[[#This Row],[Admin expenses 3]]+pro[[#This Row],[Admin expenses 2]]+pro[[#This Row],[Admin expenses 1]]+pro[[#This Row],[COGS]]</f>
        <v>-227535.625</v>
      </c>
      <c r="J9477" s="55">
        <f>pro[[#This Row],[Revenue]]+pro[[#This Row],[AdminExp]]</f>
        <v>-213886.27600000001</v>
      </c>
      <c r="K9477" s="83">
        <f>pro[[#This Row],[Profit]]/pro[[#This Row],[Revenue]]</f>
        <v>-15.670071590960129</v>
      </c>
      <c r="L9477" s="56">
        <f t="shared" si="148"/>
        <v>9</v>
      </c>
      <c r="M9477" s="82" t="str">
        <f>"Q"&amp;" "&amp;VLOOKUP(pro[[#This Row],[Period]],Mapping!A:B,2,0)</f>
        <v>Q 3</v>
      </c>
      <c r="N9477"/>
    </row>
    <row r="9478" spans="1:14" ht="14.25" x14ac:dyDescent="0.2">
      <c r="A9478" s="42" t="s">
        <v>31</v>
      </c>
      <c r="B9478" s="44" t="s">
        <v>19</v>
      </c>
      <c r="C9478" s="44" t="s">
        <v>59</v>
      </c>
      <c r="D9478" s="43">
        <v>34452.957000000002</v>
      </c>
      <c r="E9478" s="43">
        <v>-32536.888999999996</v>
      </c>
      <c r="F9478" s="45">
        <v>-86040</v>
      </c>
      <c r="G9478" s="45">
        <v>-13510</v>
      </c>
      <c r="H9478" s="45">
        <v>-69470</v>
      </c>
      <c r="I9478" s="55">
        <f>pro[[#This Row],[Admin expenses 3]]+pro[[#This Row],[Admin expenses 2]]+pro[[#This Row],[Admin expenses 1]]+pro[[#This Row],[COGS]]</f>
        <v>-201556.889</v>
      </c>
      <c r="J9478" s="55">
        <f>pro[[#This Row],[Revenue]]+pro[[#This Row],[AdminExp]]</f>
        <v>-167103.932</v>
      </c>
      <c r="K9478" s="83">
        <f>pro[[#This Row],[Profit]]/pro[[#This Row],[Revenue]]</f>
        <v>-4.8502058038153297</v>
      </c>
      <c r="L9478" s="56">
        <f t="shared" si="148"/>
        <v>9</v>
      </c>
      <c r="M9478" s="82" t="str">
        <f>"Q"&amp;" "&amp;VLOOKUP(pro[[#This Row],[Period]],Mapping!A:B,2,0)</f>
        <v>Q 3</v>
      </c>
      <c r="N9478"/>
    </row>
    <row r="9479" spans="1:14" ht="14.25" x14ac:dyDescent="0.2">
      <c r="A9479" s="42" t="s">
        <v>31</v>
      </c>
      <c r="B9479" s="44" t="s">
        <v>19</v>
      </c>
      <c r="C9479" s="44" t="s">
        <v>60</v>
      </c>
      <c r="D9479" s="43">
        <v>33096.930999999997</v>
      </c>
      <c r="E9479" s="43">
        <v>-46954.935999999994</v>
      </c>
      <c r="F9479" s="45">
        <v>-43080</v>
      </c>
      <c r="G9479" s="45">
        <v>-18890</v>
      </c>
      <c r="H9479" s="45">
        <v>-82560</v>
      </c>
      <c r="I9479" s="55">
        <f>pro[[#This Row],[Admin expenses 3]]+pro[[#This Row],[Admin expenses 2]]+pro[[#This Row],[Admin expenses 1]]+pro[[#This Row],[COGS]]</f>
        <v>-191484.93599999999</v>
      </c>
      <c r="J9479" s="55">
        <f>pro[[#This Row],[Revenue]]+pro[[#This Row],[AdminExp]]</f>
        <v>-158388.005</v>
      </c>
      <c r="K9479" s="83">
        <f>pro[[#This Row],[Profit]]/pro[[#This Row],[Revenue]]</f>
        <v>-4.7855798170531285</v>
      </c>
      <c r="L9479" s="56">
        <f t="shared" si="148"/>
        <v>9</v>
      </c>
      <c r="M9479" s="82" t="str">
        <f>"Q"&amp;" "&amp;VLOOKUP(pro[[#This Row],[Period]],Mapping!A:B,2,0)</f>
        <v>Q 3</v>
      </c>
      <c r="N9479"/>
    </row>
    <row r="9480" spans="1:14" ht="14.25" x14ac:dyDescent="0.2">
      <c r="A9480" s="42" t="s">
        <v>31</v>
      </c>
      <c r="B9480" s="44" t="s">
        <v>19</v>
      </c>
      <c r="C9480" s="44" t="s">
        <v>57</v>
      </c>
      <c r="D9480" s="43">
        <v>3642.2890000000002</v>
      </c>
      <c r="E9480" s="43">
        <v>-796.9849999999999</v>
      </c>
      <c r="F9480" s="45">
        <v>-89810</v>
      </c>
      <c r="G9480" s="45">
        <v>-48980</v>
      </c>
      <c r="H9480" s="45">
        <v>-63870</v>
      </c>
      <c r="I9480" s="55">
        <f>pro[[#This Row],[Admin expenses 3]]+pro[[#This Row],[Admin expenses 2]]+pro[[#This Row],[Admin expenses 1]]+pro[[#This Row],[COGS]]</f>
        <v>-203456.98499999999</v>
      </c>
      <c r="J9480" s="55">
        <f>pro[[#This Row],[Revenue]]+pro[[#This Row],[AdminExp]]</f>
        <v>-199814.696</v>
      </c>
      <c r="K9480" s="83">
        <f>pro[[#This Row],[Profit]]/pro[[#This Row],[Revenue]]</f>
        <v>-54.859648973488923</v>
      </c>
      <c r="L9480" s="56">
        <f t="shared" si="148"/>
        <v>9</v>
      </c>
      <c r="M9480" s="82" t="str">
        <f>"Q"&amp;" "&amp;VLOOKUP(pro[[#This Row],[Period]],Mapping!A:B,2,0)</f>
        <v>Q 3</v>
      </c>
      <c r="N9480"/>
    </row>
    <row r="9481" spans="1:14" ht="14.25" x14ac:dyDescent="0.2">
      <c r="A9481" s="42" t="s">
        <v>31</v>
      </c>
      <c r="B9481" s="44" t="s">
        <v>19</v>
      </c>
      <c r="C9481" s="44" t="s">
        <v>58</v>
      </c>
      <c r="D9481" s="43">
        <v>8013.7119999999995</v>
      </c>
      <c r="E9481" s="43">
        <v>-9808.6309999999994</v>
      </c>
      <c r="F9481" s="45">
        <v>-46340</v>
      </c>
      <c r="G9481" s="45">
        <v>-71130</v>
      </c>
      <c r="H9481" s="45">
        <v>-14270</v>
      </c>
      <c r="I9481" s="55">
        <f>pro[[#This Row],[Admin expenses 3]]+pro[[#This Row],[Admin expenses 2]]+pro[[#This Row],[Admin expenses 1]]+pro[[#This Row],[COGS]]</f>
        <v>-141548.63099999999</v>
      </c>
      <c r="J9481" s="55">
        <f>pro[[#This Row],[Revenue]]+pro[[#This Row],[AdminExp]]</f>
        <v>-133534.91899999999</v>
      </c>
      <c r="K9481" s="83">
        <f>pro[[#This Row],[Profit]]/pro[[#This Row],[Revenue]]</f>
        <v>-16.663303971992008</v>
      </c>
      <c r="L9481" s="56">
        <f t="shared" si="148"/>
        <v>9</v>
      </c>
      <c r="M9481" s="82" t="str">
        <f>"Q"&amp;" "&amp;VLOOKUP(pro[[#This Row],[Period]],Mapping!A:B,2,0)</f>
        <v>Q 3</v>
      </c>
      <c r="N9481"/>
    </row>
    <row r="9482" spans="1:14" ht="14.25" x14ac:dyDescent="0.2">
      <c r="A9482" s="42" t="s">
        <v>31</v>
      </c>
      <c r="B9482" s="44" t="s">
        <v>19</v>
      </c>
      <c r="C9482" s="44" t="s">
        <v>59</v>
      </c>
      <c r="D9482" s="43">
        <v>54587.294999999998</v>
      </c>
      <c r="E9482" s="43">
        <v>-18042.304</v>
      </c>
      <c r="F9482" s="45">
        <v>-76850</v>
      </c>
      <c r="G9482" s="45">
        <v>-104720</v>
      </c>
      <c r="H9482" s="45">
        <v>-49420</v>
      </c>
      <c r="I9482" s="55">
        <f>pro[[#This Row],[Admin expenses 3]]+pro[[#This Row],[Admin expenses 2]]+pro[[#This Row],[Admin expenses 1]]+pro[[#This Row],[COGS]]</f>
        <v>-249032.304</v>
      </c>
      <c r="J9482" s="55">
        <f>pro[[#This Row],[Revenue]]+pro[[#This Row],[AdminExp]]</f>
        <v>-194445.00900000002</v>
      </c>
      <c r="K9482" s="83">
        <f>pro[[#This Row],[Profit]]/pro[[#This Row],[Revenue]]</f>
        <v>-3.562092772686392</v>
      </c>
      <c r="L9482" s="56">
        <f t="shared" si="148"/>
        <v>9</v>
      </c>
      <c r="M9482" s="82" t="str">
        <f>"Q"&amp;" "&amp;VLOOKUP(pro[[#This Row],[Period]],Mapping!A:B,2,0)</f>
        <v>Q 3</v>
      </c>
      <c r="N9482"/>
    </row>
    <row r="9483" spans="1:14" ht="14.25" x14ac:dyDescent="0.2">
      <c r="A9483" s="42" t="s">
        <v>31</v>
      </c>
      <c r="B9483" s="44" t="s">
        <v>19</v>
      </c>
      <c r="C9483" s="44" t="s">
        <v>60</v>
      </c>
      <c r="D9483" s="43">
        <v>37124.275999999998</v>
      </c>
      <c r="E9483" s="43">
        <v>-20382.970999999998</v>
      </c>
      <c r="F9483" s="45">
        <v>-75650</v>
      </c>
      <c r="G9483" s="45">
        <v>-36050</v>
      </c>
      <c r="H9483" s="45">
        <v>-17480</v>
      </c>
      <c r="I9483" s="55">
        <f>pro[[#This Row],[Admin expenses 3]]+pro[[#This Row],[Admin expenses 2]]+pro[[#This Row],[Admin expenses 1]]+pro[[#This Row],[COGS]]</f>
        <v>-149562.97099999999</v>
      </c>
      <c r="J9483" s="55">
        <f>pro[[#This Row],[Revenue]]+pro[[#This Row],[AdminExp]]</f>
        <v>-112438.69499999999</v>
      </c>
      <c r="K9483" s="83">
        <f>pro[[#This Row],[Profit]]/pro[[#This Row],[Revenue]]</f>
        <v>-3.0287107821308084</v>
      </c>
      <c r="L9483" s="56">
        <f t="shared" si="148"/>
        <v>9</v>
      </c>
      <c r="M9483" s="82" t="str">
        <f>"Q"&amp;" "&amp;VLOOKUP(pro[[#This Row],[Period]],Mapping!A:B,2,0)</f>
        <v>Q 3</v>
      </c>
      <c r="N9483"/>
    </row>
    <row r="9484" spans="1:14" ht="14.25" x14ac:dyDescent="0.2">
      <c r="A9484" s="42" t="s">
        <v>31</v>
      </c>
      <c r="B9484" s="44" t="s">
        <v>19</v>
      </c>
      <c r="C9484" s="44" t="s">
        <v>57</v>
      </c>
      <c r="D9484" s="43">
        <v>21747.341</v>
      </c>
      <c r="E9484" s="43">
        <v>-18734.183999999997</v>
      </c>
      <c r="F9484" s="45">
        <v>-77640</v>
      </c>
      <c r="G9484" s="45">
        <v>-66980</v>
      </c>
      <c r="H9484" s="45">
        <v>-77510</v>
      </c>
      <c r="I9484" s="55">
        <f>pro[[#This Row],[Admin expenses 3]]+pro[[#This Row],[Admin expenses 2]]+pro[[#This Row],[Admin expenses 1]]+pro[[#This Row],[COGS]]</f>
        <v>-240864.18400000001</v>
      </c>
      <c r="J9484" s="55">
        <f>pro[[#This Row],[Revenue]]+pro[[#This Row],[AdminExp]]</f>
        <v>-219116.84299999999</v>
      </c>
      <c r="K9484" s="83">
        <f>pro[[#This Row],[Profit]]/pro[[#This Row],[Revenue]]</f>
        <v>-10.075569376504465</v>
      </c>
      <c r="L9484" s="56">
        <f t="shared" si="148"/>
        <v>9</v>
      </c>
      <c r="M9484" s="82" t="str">
        <f>"Q"&amp;" "&amp;VLOOKUP(pro[[#This Row],[Period]],Mapping!A:B,2,0)</f>
        <v>Q 3</v>
      </c>
      <c r="N9484"/>
    </row>
    <row r="9485" spans="1:14" ht="14.25" x14ac:dyDescent="0.2">
      <c r="A9485" s="42" t="s">
        <v>31</v>
      </c>
      <c r="B9485" s="44" t="s">
        <v>19</v>
      </c>
      <c r="C9485" s="44" t="s">
        <v>58</v>
      </c>
      <c r="D9485" s="43">
        <v>24145.666999999998</v>
      </c>
      <c r="E9485" s="43">
        <v>-21029.554</v>
      </c>
      <c r="F9485" s="45">
        <v>-32730</v>
      </c>
      <c r="G9485" s="45">
        <v>-20890</v>
      </c>
      <c r="H9485" s="45">
        <v>-36480</v>
      </c>
      <c r="I9485" s="55">
        <f>pro[[#This Row],[Admin expenses 3]]+pro[[#This Row],[Admin expenses 2]]+pro[[#This Row],[Admin expenses 1]]+pro[[#This Row],[COGS]]</f>
        <v>-111129.554</v>
      </c>
      <c r="J9485" s="55">
        <f>pro[[#This Row],[Revenue]]+pro[[#This Row],[AdminExp]]</f>
        <v>-86983.887000000002</v>
      </c>
      <c r="K9485" s="83">
        <f>pro[[#This Row],[Profit]]/pro[[#This Row],[Revenue]]</f>
        <v>-3.602463622148024</v>
      </c>
      <c r="L9485" s="56">
        <f t="shared" si="148"/>
        <v>9</v>
      </c>
      <c r="M9485" s="82" t="str">
        <f>"Q"&amp;" "&amp;VLOOKUP(pro[[#This Row],[Period]],Mapping!A:B,2,0)</f>
        <v>Q 3</v>
      </c>
      <c r="N9485"/>
    </row>
    <row r="9486" spans="1:14" ht="14.25" x14ac:dyDescent="0.2">
      <c r="A9486" s="42" t="s">
        <v>31</v>
      </c>
      <c r="B9486" s="44" t="s">
        <v>19</v>
      </c>
      <c r="C9486" s="44" t="s">
        <v>59</v>
      </c>
      <c r="D9486" s="43">
        <v>411258.71499999997</v>
      </c>
      <c r="E9486" s="43">
        <v>-94783.5</v>
      </c>
      <c r="F9486" s="45">
        <v>-62420</v>
      </c>
      <c r="G9486" s="45">
        <v>-19360</v>
      </c>
      <c r="H9486" s="45">
        <v>-20840</v>
      </c>
      <c r="I9486" s="55">
        <f>pro[[#This Row],[Admin expenses 3]]+pro[[#This Row],[Admin expenses 2]]+pro[[#This Row],[Admin expenses 1]]+pro[[#This Row],[COGS]]</f>
        <v>-197403.5</v>
      </c>
      <c r="J9486" s="55">
        <f>pro[[#This Row],[Revenue]]+pro[[#This Row],[AdminExp]]</f>
        <v>213855.21499999997</v>
      </c>
      <c r="K9486" s="83">
        <f>pro[[#This Row],[Profit]]/pro[[#This Row],[Revenue]]</f>
        <v>0.52000166124139158</v>
      </c>
      <c r="L9486" s="56">
        <f t="shared" si="148"/>
        <v>9</v>
      </c>
      <c r="M9486" s="82" t="str">
        <f>"Q"&amp;" "&amp;VLOOKUP(pro[[#This Row],[Period]],Mapping!A:B,2,0)</f>
        <v>Q 3</v>
      </c>
      <c r="N9486"/>
    </row>
    <row r="9487" spans="1:14" ht="14.25" x14ac:dyDescent="0.2">
      <c r="A9487" s="42" t="s">
        <v>31</v>
      </c>
      <c r="B9487" s="44" t="s">
        <v>19</v>
      </c>
      <c r="C9487" s="44" t="s">
        <v>60</v>
      </c>
      <c r="D9487" s="43">
        <v>739106.571</v>
      </c>
      <c r="E9487" s="43">
        <v>-140474.152</v>
      </c>
      <c r="F9487" s="45">
        <v>-100130</v>
      </c>
      <c r="G9487" s="45">
        <v>-42440</v>
      </c>
      <c r="H9487" s="45">
        <v>-44290</v>
      </c>
      <c r="I9487" s="55">
        <f>pro[[#This Row],[Admin expenses 3]]+pro[[#This Row],[Admin expenses 2]]+pro[[#This Row],[Admin expenses 1]]+pro[[#This Row],[COGS]]</f>
        <v>-327334.152</v>
      </c>
      <c r="J9487" s="55">
        <f>pro[[#This Row],[Revenue]]+pro[[#This Row],[AdminExp]]</f>
        <v>411772.41899999999</v>
      </c>
      <c r="K9487" s="83">
        <f>pro[[#This Row],[Profit]]/pro[[#This Row],[Revenue]]</f>
        <v>0.55712184839985679</v>
      </c>
      <c r="L9487" s="56">
        <f t="shared" si="148"/>
        <v>9</v>
      </c>
      <c r="M9487" s="82" t="str">
        <f>"Q"&amp;" "&amp;VLOOKUP(pro[[#This Row],[Period]],Mapping!A:B,2,0)</f>
        <v>Q 3</v>
      </c>
      <c r="N9487"/>
    </row>
    <row r="9488" spans="1:14" ht="14.25" x14ac:dyDescent="0.2">
      <c r="A9488" s="42" t="s">
        <v>31</v>
      </c>
      <c r="B9488" s="44" t="s">
        <v>19</v>
      </c>
      <c r="C9488" s="44" t="s">
        <v>57</v>
      </c>
      <c r="D9488" s="43">
        <v>578064.19999999995</v>
      </c>
      <c r="E9488" s="43">
        <v>-128416.92499999999</v>
      </c>
      <c r="F9488" s="45">
        <v>-22970</v>
      </c>
      <c r="G9488" s="45">
        <v>-36310</v>
      </c>
      <c r="H9488" s="45">
        <v>-79450</v>
      </c>
      <c r="I9488" s="55">
        <f>pro[[#This Row],[Admin expenses 3]]+pro[[#This Row],[Admin expenses 2]]+pro[[#This Row],[Admin expenses 1]]+pro[[#This Row],[COGS]]</f>
        <v>-267146.92499999999</v>
      </c>
      <c r="J9488" s="55">
        <f>pro[[#This Row],[Revenue]]+pro[[#This Row],[AdminExp]]</f>
        <v>310917.27499999997</v>
      </c>
      <c r="K9488" s="83">
        <f>pro[[#This Row],[Profit]]/pro[[#This Row],[Revenue]]</f>
        <v>0.53785941942088789</v>
      </c>
      <c r="L9488" s="56">
        <f t="shared" si="148"/>
        <v>9</v>
      </c>
      <c r="M9488" s="82" t="str">
        <f>"Q"&amp;" "&amp;VLOOKUP(pro[[#This Row],[Period]],Mapping!A:B,2,0)</f>
        <v>Q 3</v>
      </c>
      <c r="N9488"/>
    </row>
    <row r="9489" spans="1:14" ht="14.25" x14ac:dyDescent="0.2">
      <c r="A9489" s="42" t="s">
        <v>31</v>
      </c>
      <c r="B9489" s="44" t="s">
        <v>19</v>
      </c>
      <c r="C9489" s="44" t="s">
        <v>58</v>
      </c>
      <c r="D9489" s="43">
        <v>111463.77899999999</v>
      </c>
      <c r="E9489" s="43">
        <v>-13320.096999999998</v>
      </c>
      <c r="F9489" s="45">
        <v>-103190</v>
      </c>
      <c r="G9489" s="45">
        <v>-53880</v>
      </c>
      <c r="H9489" s="45">
        <v>-97160</v>
      </c>
      <c r="I9489" s="55">
        <f>pro[[#This Row],[Admin expenses 3]]+pro[[#This Row],[Admin expenses 2]]+pro[[#This Row],[Admin expenses 1]]+pro[[#This Row],[COGS]]</f>
        <v>-267550.09700000001</v>
      </c>
      <c r="J9489" s="55">
        <f>pro[[#This Row],[Revenue]]+pro[[#This Row],[AdminExp]]</f>
        <v>-156086.31800000003</v>
      </c>
      <c r="K9489" s="83">
        <f>pro[[#This Row],[Profit]]/pro[[#This Row],[Revenue]]</f>
        <v>-1.4003321922182455</v>
      </c>
      <c r="L9489" s="56">
        <f t="shared" si="148"/>
        <v>9</v>
      </c>
      <c r="M9489" s="82" t="str">
        <f>"Q"&amp;" "&amp;VLOOKUP(pro[[#This Row],[Period]],Mapping!A:B,2,0)</f>
        <v>Q 3</v>
      </c>
      <c r="N9489"/>
    </row>
    <row r="9490" spans="1:14" ht="14.25" x14ac:dyDescent="0.2">
      <c r="A9490" s="42" t="s">
        <v>31</v>
      </c>
      <c r="B9490" s="44" t="s">
        <v>19</v>
      </c>
      <c r="C9490" s="44" t="s">
        <v>59</v>
      </c>
      <c r="D9490" s="43">
        <v>215318.348</v>
      </c>
      <c r="E9490" s="43">
        <v>-62420.847999999998</v>
      </c>
      <c r="F9490" s="45">
        <v>-70390</v>
      </c>
      <c r="G9490" s="45">
        <v>-84150</v>
      </c>
      <c r="H9490" s="45">
        <v>-90680</v>
      </c>
      <c r="I9490" s="55">
        <f>pro[[#This Row],[Admin expenses 3]]+pro[[#This Row],[Admin expenses 2]]+pro[[#This Row],[Admin expenses 1]]+pro[[#This Row],[COGS]]</f>
        <v>-307640.848</v>
      </c>
      <c r="J9490" s="55">
        <f>pro[[#This Row],[Revenue]]+pro[[#This Row],[AdminExp]]</f>
        <v>-92322.5</v>
      </c>
      <c r="K9490" s="83">
        <f>pro[[#This Row],[Profit]]/pro[[#This Row],[Revenue]]</f>
        <v>-0.42877209888309192</v>
      </c>
      <c r="L9490" s="56">
        <f t="shared" si="148"/>
        <v>9</v>
      </c>
      <c r="M9490" s="82" t="str">
        <f>"Q"&amp;" "&amp;VLOOKUP(pro[[#This Row],[Period]],Mapping!A:B,2,0)</f>
        <v>Q 3</v>
      </c>
      <c r="N9490"/>
    </row>
    <row r="9491" spans="1:14" ht="14.25" x14ac:dyDescent="0.2">
      <c r="A9491" s="42" t="s">
        <v>31</v>
      </c>
      <c r="B9491" s="44" t="s">
        <v>19</v>
      </c>
      <c r="C9491" s="44" t="s">
        <v>60</v>
      </c>
      <c r="D9491" s="43">
        <v>136385.011</v>
      </c>
      <c r="E9491" s="43">
        <v>-47046.51</v>
      </c>
      <c r="F9491" s="45">
        <v>-71880</v>
      </c>
      <c r="G9491" s="45">
        <v>-55300</v>
      </c>
      <c r="H9491" s="45">
        <v>-26260</v>
      </c>
      <c r="I9491" s="55">
        <f>pro[[#This Row],[Admin expenses 3]]+pro[[#This Row],[Admin expenses 2]]+pro[[#This Row],[Admin expenses 1]]+pro[[#This Row],[COGS]]</f>
        <v>-200486.51</v>
      </c>
      <c r="J9491" s="55">
        <f>pro[[#This Row],[Revenue]]+pro[[#This Row],[AdminExp]]</f>
        <v>-64101.499000000011</v>
      </c>
      <c r="K9491" s="83">
        <f>pro[[#This Row],[Profit]]/pro[[#This Row],[Revenue]]</f>
        <v>-0.47000398746164279</v>
      </c>
      <c r="L9491" s="56">
        <f t="shared" si="148"/>
        <v>9</v>
      </c>
      <c r="M9491" s="82" t="str">
        <f>"Q"&amp;" "&amp;VLOOKUP(pro[[#This Row],[Period]],Mapping!A:B,2,0)</f>
        <v>Q 3</v>
      </c>
      <c r="N9491"/>
    </row>
    <row r="9492" spans="1:14" ht="14.25" x14ac:dyDescent="0.2">
      <c r="A9492" s="42" t="s">
        <v>31</v>
      </c>
      <c r="B9492" s="44" t="s">
        <v>19</v>
      </c>
      <c r="C9492" s="44" t="s">
        <v>57</v>
      </c>
      <c r="D9492" s="43">
        <v>13916.126</v>
      </c>
      <c r="E9492" s="43">
        <v>-22763.132000000001</v>
      </c>
      <c r="F9492" s="45">
        <v>-93740</v>
      </c>
      <c r="G9492" s="45">
        <v>-67570</v>
      </c>
      <c r="H9492" s="45">
        <v>-72580</v>
      </c>
      <c r="I9492" s="55">
        <f>pro[[#This Row],[Admin expenses 3]]+pro[[#This Row],[Admin expenses 2]]+pro[[#This Row],[Admin expenses 1]]+pro[[#This Row],[COGS]]</f>
        <v>-256653.13200000001</v>
      </c>
      <c r="J9492" s="55">
        <f>pro[[#This Row],[Revenue]]+pro[[#This Row],[AdminExp]]</f>
        <v>-242737.00600000002</v>
      </c>
      <c r="K9492" s="83">
        <f>pro[[#This Row],[Profit]]/pro[[#This Row],[Revenue]]</f>
        <v>-17.442857732101594</v>
      </c>
      <c r="L9492" s="56">
        <f t="shared" si="148"/>
        <v>9</v>
      </c>
      <c r="M9492" s="82" t="str">
        <f>"Q"&amp;" "&amp;VLOOKUP(pro[[#This Row],[Period]],Mapping!A:B,2,0)</f>
        <v>Q 3</v>
      </c>
      <c r="N9492"/>
    </row>
    <row r="9493" spans="1:14" ht="14.25" x14ac:dyDescent="0.2">
      <c r="A9493" s="42" t="s">
        <v>31</v>
      </c>
      <c r="B9493" s="44" t="s">
        <v>19</v>
      </c>
      <c r="C9493" s="44" t="s">
        <v>58</v>
      </c>
      <c r="D9493" s="43">
        <v>6676.2849999999989</v>
      </c>
      <c r="E9493" s="43">
        <v>-5252.6949999999997</v>
      </c>
      <c r="F9493" s="45">
        <v>-90070</v>
      </c>
      <c r="G9493" s="45">
        <v>-104690</v>
      </c>
      <c r="H9493" s="45">
        <v>-37930</v>
      </c>
      <c r="I9493" s="55">
        <f>pro[[#This Row],[Admin expenses 3]]+pro[[#This Row],[Admin expenses 2]]+pro[[#This Row],[Admin expenses 1]]+pro[[#This Row],[COGS]]</f>
        <v>-237942.69500000001</v>
      </c>
      <c r="J9493" s="55">
        <f>pro[[#This Row],[Revenue]]+pro[[#This Row],[AdminExp]]</f>
        <v>-231266.41</v>
      </c>
      <c r="K9493" s="83">
        <f>pro[[#This Row],[Profit]]/pro[[#This Row],[Revenue]]</f>
        <v>-34.639984662128718</v>
      </c>
      <c r="L9493" s="56">
        <f t="shared" si="148"/>
        <v>9</v>
      </c>
      <c r="M9493" s="82" t="str">
        <f>"Q"&amp;" "&amp;VLOOKUP(pro[[#This Row],[Period]],Mapping!A:B,2,0)</f>
        <v>Q 3</v>
      </c>
      <c r="N9493"/>
    </row>
    <row r="9494" spans="1:14" ht="14.25" x14ac:dyDescent="0.2">
      <c r="A9494" s="42" t="s">
        <v>31</v>
      </c>
      <c r="B9494" s="44" t="s">
        <v>19</v>
      </c>
      <c r="C9494" s="44" t="s">
        <v>59</v>
      </c>
      <c r="D9494" s="43">
        <v>301285.908</v>
      </c>
      <c r="E9494" s="43">
        <v>-59746.218000000001</v>
      </c>
      <c r="F9494" s="45">
        <v>-107470</v>
      </c>
      <c r="G9494" s="45">
        <v>-102720</v>
      </c>
      <c r="H9494" s="45">
        <v>-17570</v>
      </c>
      <c r="I9494" s="55">
        <f>pro[[#This Row],[Admin expenses 3]]+pro[[#This Row],[Admin expenses 2]]+pro[[#This Row],[Admin expenses 1]]+pro[[#This Row],[COGS]]</f>
        <v>-287506.21799999999</v>
      </c>
      <c r="J9494" s="55">
        <f>pro[[#This Row],[Revenue]]+pro[[#This Row],[AdminExp]]</f>
        <v>13779.690000000002</v>
      </c>
      <c r="K9494" s="83">
        <f>pro[[#This Row],[Profit]]/pro[[#This Row],[Revenue]]</f>
        <v>4.5736257933444407E-2</v>
      </c>
      <c r="L9494" s="56">
        <f t="shared" si="148"/>
        <v>9</v>
      </c>
      <c r="M9494" s="82" t="str">
        <f>"Q"&amp;" "&amp;VLOOKUP(pro[[#This Row],[Period]],Mapping!A:B,2,0)</f>
        <v>Q 3</v>
      </c>
      <c r="N9494"/>
    </row>
    <row r="9495" spans="1:14" ht="14.25" x14ac:dyDescent="0.2">
      <c r="A9495" s="42" t="s">
        <v>31</v>
      </c>
      <c r="B9495" s="44" t="s">
        <v>19</v>
      </c>
      <c r="C9495" s="44" t="s">
        <v>60</v>
      </c>
      <c r="D9495" s="43">
        <v>371751.016</v>
      </c>
      <c r="E9495" s="43">
        <v>-51379.971999999994</v>
      </c>
      <c r="F9495" s="45">
        <v>-23830</v>
      </c>
      <c r="G9495" s="45">
        <v>-54920</v>
      </c>
      <c r="H9495" s="45">
        <v>-66210</v>
      </c>
      <c r="I9495" s="55">
        <f>pro[[#This Row],[Admin expenses 3]]+pro[[#This Row],[Admin expenses 2]]+pro[[#This Row],[Admin expenses 1]]+pro[[#This Row],[COGS]]</f>
        <v>-196339.97200000001</v>
      </c>
      <c r="J9495" s="55">
        <f>pro[[#This Row],[Revenue]]+pro[[#This Row],[AdminExp]]</f>
        <v>175411.04399999999</v>
      </c>
      <c r="K9495" s="83">
        <f>pro[[#This Row],[Profit]]/pro[[#This Row],[Revenue]]</f>
        <v>0.47185087989107199</v>
      </c>
      <c r="L9495" s="56">
        <f t="shared" si="148"/>
        <v>9</v>
      </c>
      <c r="M9495" s="82" t="str">
        <f>"Q"&amp;" "&amp;VLOOKUP(pro[[#This Row],[Period]],Mapping!A:B,2,0)</f>
        <v>Q 3</v>
      </c>
      <c r="N9495"/>
    </row>
    <row r="9496" spans="1:14" ht="14.25" x14ac:dyDescent="0.2">
      <c r="A9496" s="42" t="s">
        <v>31</v>
      </c>
      <c r="B9496" s="44" t="s">
        <v>19</v>
      </c>
      <c r="C9496" s="44" t="s">
        <v>57</v>
      </c>
      <c r="D9496" s="43">
        <v>10502757.677999999</v>
      </c>
      <c r="E9496" s="43">
        <v>-904251.27099999983</v>
      </c>
      <c r="F9496" s="45">
        <v>-38590</v>
      </c>
      <c r="G9496" s="45">
        <v>-40230</v>
      </c>
      <c r="H9496" s="45">
        <v>-83560</v>
      </c>
      <c r="I9496" s="55">
        <f>pro[[#This Row],[Admin expenses 3]]+pro[[#This Row],[Admin expenses 2]]+pro[[#This Row],[Admin expenses 1]]+pro[[#This Row],[COGS]]</f>
        <v>-1066631.2709999997</v>
      </c>
      <c r="J9496" s="55">
        <f>pro[[#This Row],[Revenue]]+pro[[#This Row],[AdminExp]]</f>
        <v>9436126.4069999997</v>
      </c>
      <c r="K9496" s="83">
        <f>pro[[#This Row],[Profit]]/pro[[#This Row],[Revenue]]</f>
        <v>0.89844274202057817</v>
      </c>
      <c r="L9496" s="56">
        <f t="shared" si="148"/>
        <v>9</v>
      </c>
      <c r="M9496" s="82" t="str">
        <f>"Q"&amp;" "&amp;VLOOKUP(pro[[#This Row],[Period]],Mapping!A:B,2,0)</f>
        <v>Q 3</v>
      </c>
      <c r="N9496"/>
    </row>
    <row r="9497" spans="1:14" ht="14.25" x14ac:dyDescent="0.2">
      <c r="A9497" s="42" t="s">
        <v>31</v>
      </c>
      <c r="B9497" s="44" t="s">
        <v>19</v>
      </c>
      <c r="C9497" s="44" t="s">
        <v>57</v>
      </c>
      <c r="D9497" s="43">
        <v>160378.23199999999</v>
      </c>
      <c r="E9497" s="43">
        <v>-80996.748000000007</v>
      </c>
      <c r="F9497" s="45">
        <v>-27750</v>
      </c>
      <c r="G9497" s="45">
        <v>-98270</v>
      </c>
      <c r="H9497" s="45">
        <v>-94470</v>
      </c>
      <c r="I9497" s="55">
        <f>pro[[#This Row],[Admin expenses 3]]+pro[[#This Row],[Admin expenses 2]]+pro[[#This Row],[Admin expenses 1]]+pro[[#This Row],[COGS]]</f>
        <v>-301486.74800000002</v>
      </c>
      <c r="J9497" s="55">
        <f>pro[[#This Row],[Revenue]]+pro[[#This Row],[AdminExp]]</f>
        <v>-141108.51600000003</v>
      </c>
      <c r="K9497" s="83">
        <f>pro[[#This Row],[Profit]]/pro[[#This Row],[Revenue]]</f>
        <v>-0.87984830759326516</v>
      </c>
      <c r="L9497" s="56">
        <f t="shared" si="148"/>
        <v>9</v>
      </c>
      <c r="M9497" s="82" t="str">
        <f>"Q"&amp;" "&amp;VLOOKUP(pro[[#This Row],[Period]],Mapping!A:B,2,0)</f>
        <v>Q 3</v>
      </c>
      <c r="N9497"/>
    </row>
    <row r="9498" spans="1:14" ht="14.25" x14ac:dyDescent="0.2">
      <c r="A9498" s="42" t="s">
        <v>31</v>
      </c>
      <c r="B9498" s="44" t="s">
        <v>19</v>
      </c>
      <c r="C9498" s="44" t="s">
        <v>58</v>
      </c>
      <c r="D9498" s="43">
        <v>576571.93999999994</v>
      </c>
      <c r="E9498" s="43">
        <v>-214852.77799999996</v>
      </c>
      <c r="F9498" s="45">
        <v>-59200</v>
      </c>
      <c r="G9498" s="45">
        <v>-93990</v>
      </c>
      <c r="H9498" s="45">
        <v>-76350</v>
      </c>
      <c r="I9498" s="55">
        <f>pro[[#This Row],[Admin expenses 3]]+pro[[#This Row],[Admin expenses 2]]+pro[[#This Row],[Admin expenses 1]]+pro[[#This Row],[COGS]]</f>
        <v>-444392.77799999993</v>
      </c>
      <c r="J9498" s="55">
        <f>pro[[#This Row],[Revenue]]+pro[[#This Row],[AdminExp]]</f>
        <v>132179.16200000001</v>
      </c>
      <c r="K9498" s="83">
        <f>pro[[#This Row],[Profit]]/pro[[#This Row],[Revenue]]</f>
        <v>0.22925007762257738</v>
      </c>
      <c r="L9498" s="56">
        <f t="shared" si="148"/>
        <v>9</v>
      </c>
      <c r="M9498" s="82" t="str">
        <f>"Q"&amp;" "&amp;VLOOKUP(pro[[#This Row],[Period]],Mapping!A:B,2,0)</f>
        <v>Q 3</v>
      </c>
      <c r="N9498"/>
    </row>
    <row r="9499" spans="1:14" ht="14.25" x14ac:dyDescent="0.2">
      <c r="A9499" s="42" t="s">
        <v>31</v>
      </c>
      <c r="B9499" s="44" t="s">
        <v>19</v>
      </c>
      <c r="C9499" s="44" t="s">
        <v>59</v>
      </c>
      <c r="D9499" s="43">
        <v>510603.40799999994</v>
      </c>
      <c r="E9499" s="43">
        <v>-218305.19899999999</v>
      </c>
      <c r="F9499" s="45">
        <v>-71520</v>
      </c>
      <c r="G9499" s="45">
        <v>-78180</v>
      </c>
      <c r="H9499" s="45">
        <v>-47970</v>
      </c>
      <c r="I9499" s="55">
        <f>pro[[#This Row],[Admin expenses 3]]+pro[[#This Row],[Admin expenses 2]]+pro[[#This Row],[Admin expenses 1]]+pro[[#This Row],[COGS]]</f>
        <v>-415975.19900000002</v>
      </c>
      <c r="J9499" s="55">
        <f>pro[[#This Row],[Revenue]]+pro[[#This Row],[AdminExp]]</f>
        <v>94628.208999999915</v>
      </c>
      <c r="K9499" s="83">
        <f>pro[[#This Row],[Profit]]/pro[[#This Row],[Revenue]]</f>
        <v>0.18532623855890898</v>
      </c>
      <c r="L9499" s="56">
        <f t="shared" si="148"/>
        <v>9</v>
      </c>
      <c r="M9499" s="82" t="str">
        <f>"Q"&amp;" "&amp;VLOOKUP(pro[[#This Row],[Period]],Mapping!A:B,2,0)</f>
        <v>Q 3</v>
      </c>
      <c r="N9499"/>
    </row>
    <row r="9500" spans="1:14" ht="14.25" x14ac:dyDescent="0.2">
      <c r="A9500" s="42" t="s">
        <v>31</v>
      </c>
      <c r="B9500" s="44" t="s">
        <v>19</v>
      </c>
      <c r="C9500" s="44" t="s">
        <v>57</v>
      </c>
      <c r="D9500" s="43">
        <v>17156.944</v>
      </c>
      <c r="E9500" s="43">
        <v>-50651.936999999998</v>
      </c>
      <c r="F9500" s="45">
        <v>-51890</v>
      </c>
      <c r="G9500" s="45">
        <v>-50130</v>
      </c>
      <c r="H9500" s="45">
        <v>-73870</v>
      </c>
      <c r="I9500" s="55">
        <f>pro[[#This Row],[Admin expenses 3]]+pro[[#This Row],[Admin expenses 2]]+pro[[#This Row],[Admin expenses 1]]+pro[[#This Row],[COGS]]</f>
        <v>-226541.93700000001</v>
      </c>
      <c r="J9500" s="55">
        <f>pro[[#This Row],[Revenue]]+pro[[#This Row],[AdminExp]]</f>
        <v>-209384.99300000002</v>
      </c>
      <c r="K9500" s="83">
        <f>pro[[#This Row],[Profit]]/pro[[#This Row],[Revenue]]</f>
        <v>-12.204096079115256</v>
      </c>
      <c r="L9500" s="56">
        <f t="shared" si="148"/>
        <v>9</v>
      </c>
      <c r="M9500" s="82" t="str">
        <f>"Q"&amp;" "&amp;VLOOKUP(pro[[#This Row],[Period]],Mapping!A:B,2,0)</f>
        <v>Q 3</v>
      </c>
      <c r="N9500"/>
    </row>
    <row r="9501" spans="1:14" ht="14.25" x14ac:dyDescent="0.2">
      <c r="A9501" s="42" t="s">
        <v>31</v>
      </c>
      <c r="B9501" s="44" t="s">
        <v>19</v>
      </c>
      <c r="C9501" s="44" t="s">
        <v>58</v>
      </c>
      <c r="D9501" s="43">
        <v>3394333.2569999998</v>
      </c>
      <c r="E9501" s="43">
        <v>-882766.01699999988</v>
      </c>
      <c r="F9501" s="45">
        <v>-83290</v>
      </c>
      <c r="G9501" s="45">
        <v>-107310</v>
      </c>
      <c r="H9501" s="45">
        <v>-13890</v>
      </c>
      <c r="I9501" s="55">
        <f>pro[[#This Row],[Admin expenses 3]]+pro[[#This Row],[Admin expenses 2]]+pro[[#This Row],[Admin expenses 1]]+pro[[#This Row],[COGS]]</f>
        <v>-1087256.017</v>
      </c>
      <c r="J9501" s="55">
        <f>pro[[#This Row],[Revenue]]+pro[[#This Row],[AdminExp]]</f>
        <v>2307077.2399999998</v>
      </c>
      <c r="K9501" s="83">
        <f>pro[[#This Row],[Profit]]/pro[[#This Row],[Revenue]]</f>
        <v>0.67968495292623532</v>
      </c>
      <c r="L9501" s="56">
        <f t="shared" si="148"/>
        <v>9</v>
      </c>
      <c r="M9501" s="82" t="str">
        <f>"Q"&amp;" "&amp;VLOOKUP(pro[[#This Row],[Period]],Mapping!A:B,2,0)</f>
        <v>Q 3</v>
      </c>
      <c r="N9501"/>
    </row>
    <row r="9502" spans="1:14" ht="14.25" x14ac:dyDescent="0.2">
      <c r="A9502" s="42" t="s">
        <v>31</v>
      </c>
      <c r="B9502" s="44" t="s">
        <v>19</v>
      </c>
      <c r="C9502" s="44" t="s">
        <v>59</v>
      </c>
      <c r="D9502" s="43">
        <v>8593306.3089999985</v>
      </c>
      <c r="E9502" s="43">
        <v>-51799.950999999994</v>
      </c>
      <c r="F9502" s="45">
        <v>-39450</v>
      </c>
      <c r="G9502" s="45">
        <v>-42620</v>
      </c>
      <c r="H9502" s="45">
        <v>-24410</v>
      </c>
      <c r="I9502" s="55">
        <f>pro[[#This Row],[Admin expenses 3]]+pro[[#This Row],[Admin expenses 2]]+pro[[#This Row],[Admin expenses 1]]+pro[[#This Row],[COGS]]</f>
        <v>-158279.951</v>
      </c>
      <c r="J9502" s="55">
        <f>pro[[#This Row],[Revenue]]+pro[[#This Row],[AdminExp]]</f>
        <v>8435026.3579999991</v>
      </c>
      <c r="K9502" s="83">
        <f>pro[[#This Row],[Profit]]/pro[[#This Row],[Revenue]]</f>
        <v>0.98158101837540357</v>
      </c>
      <c r="L9502" s="56">
        <f t="shared" si="148"/>
        <v>9</v>
      </c>
      <c r="M9502" s="82" t="str">
        <f>"Q"&amp;" "&amp;VLOOKUP(pro[[#This Row],[Period]],Mapping!A:B,2,0)</f>
        <v>Q 3</v>
      </c>
      <c r="N9502"/>
    </row>
    <row r="9503" spans="1:14" ht="14.25" x14ac:dyDescent="0.2">
      <c r="A9503" s="42" t="s">
        <v>31</v>
      </c>
      <c r="B9503" s="44" t="s">
        <v>19</v>
      </c>
      <c r="C9503" s="44" t="s">
        <v>57</v>
      </c>
      <c r="D9503" s="43">
        <v>275660.875</v>
      </c>
      <c r="E9503" s="43">
        <v>-5390.0140000000001</v>
      </c>
      <c r="F9503" s="45">
        <v>-93940</v>
      </c>
      <c r="G9503" s="45">
        <v>-38020</v>
      </c>
      <c r="H9503" s="45">
        <v>-31200</v>
      </c>
      <c r="I9503" s="55">
        <f>pro[[#This Row],[Admin expenses 3]]+pro[[#This Row],[Admin expenses 2]]+pro[[#This Row],[Admin expenses 1]]+pro[[#This Row],[COGS]]</f>
        <v>-168550.014</v>
      </c>
      <c r="J9503" s="55">
        <f>pro[[#This Row],[Revenue]]+pro[[#This Row],[AdminExp]]</f>
        <v>107110.861</v>
      </c>
      <c r="K9503" s="83">
        <f>pro[[#This Row],[Profit]]/pro[[#This Row],[Revenue]]</f>
        <v>0.3885602590501826</v>
      </c>
      <c r="L9503" s="56">
        <f t="shared" si="148"/>
        <v>9</v>
      </c>
      <c r="M9503" s="82" t="str">
        <f>"Q"&amp;" "&amp;VLOOKUP(pro[[#This Row],[Period]],Mapping!A:B,2,0)</f>
        <v>Q 3</v>
      </c>
      <c r="N9503"/>
    </row>
    <row r="9504" spans="1:14" ht="14.25" x14ac:dyDescent="0.2">
      <c r="A9504" s="42" t="s">
        <v>31</v>
      </c>
      <c r="B9504" s="44" t="s">
        <v>19</v>
      </c>
      <c r="C9504" s="44" t="s">
        <v>58</v>
      </c>
      <c r="D9504" s="43">
        <v>39653.557999999997</v>
      </c>
      <c r="E9504" s="43">
        <v>-354.291</v>
      </c>
      <c r="F9504" s="45">
        <v>-45850</v>
      </c>
      <c r="G9504" s="45">
        <v>-54290</v>
      </c>
      <c r="H9504" s="45">
        <v>-32390</v>
      </c>
      <c r="I9504" s="55">
        <f>pro[[#This Row],[Admin expenses 3]]+pro[[#This Row],[Admin expenses 2]]+pro[[#This Row],[Admin expenses 1]]+pro[[#This Row],[COGS]]</f>
        <v>-132884.291</v>
      </c>
      <c r="J9504" s="55">
        <f>pro[[#This Row],[Revenue]]+pro[[#This Row],[AdminExp]]</f>
        <v>-93230.733000000007</v>
      </c>
      <c r="K9504" s="83">
        <f>pro[[#This Row],[Profit]]/pro[[#This Row],[Revenue]]</f>
        <v>-2.3511315932860302</v>
      </c>
      <c r="L9504" s="56">
        <f t="shared" si="148"/>
        <v>9</v>
      </c>
      <c r="M9504" s="82" t="str">
        <f>"Q"&amp;" "&amp;VLOOKUP(pro[[#This Row],[Period]],Mapping!A:B,2,0)</f>
        <v>Q 3</v>
      </c>
      <c r="N9504"/>
    </row>
    <row r="9505" spans="1:14" ht="14.25" x14ac:dyDescent="0.2">
      <c r="A9505" s="42" t="s">
        <v>31</v>
      </c>
      <c r="B9505" s="44" t="s">
        <v>19</v>
      </c>
      <c r="C9505" s="44" t="s">
        <v>59</v>
      </c>
      <c r="D9505" s="43">
        <v>158732.67199999999</v>
      </c>
      <c r="E9505" s="43">
        <v>-165470.99799999999</v>
      </c>
      <c r="F9505" s="45">
        <v>-102470</v>
      </c>
      <c r="G9505" s="45">
        <v>-77300</v>
      </c>
      <c r="H9505" s="45">
        <v>-59490</v>
      </c>
      <c r="I9505" s="55">
        <f>pro[[#This Row],[Admin expenses 3]]+pro[[#This Row],[Admin expenses 2]]+pro[[#This Row],[Admin expenses 1]]+pro[[#This Row],[COGS]]</f>
        <v>-404730.99800000002</v>
      </c>
      <c r="J9505" s="55">
        <f>pro[[#This Row],[Revenue]]+pro[[#This Row],[AdminExp]]</f>
        <v>-245998.32600000003</v>
      </c>
      <c r="K9505" s="83">
        <f>pro[[#This Row],[Profit]]/pro[[#This Row],[Revenue]]</f>
        <v>-1.549764915442235</v>
      </c>
      <c r="L9505" s="56">
        <f t="shared" si="148"/>
        <v>9</v>
      </c>
      <c r="M9505" s="82" t="str">
        <f>"Q"&amp;" "&amp;VLOOKUP(pro[[#This Row],[Period]],Mapping!A:B,2,0)</f>
        <v>Q 3</v>
      </c>
      <c r="N9505"/>
    </row>
    <row r="9506" spans="1:14" ht="14.25" x14ac:dyDescent="0.2">
      <c r="A9506" s="42" t="s">
        <v>31</v>
      </c>
      <c r="B9506" s="44" t="s">
        <v>19</v>
      </c>
      <c r="C9506" s="44" t="s">
        <v>57</v>
      </c>
      <c r="D9506" s="43">
        <v>5464.4659999999994</v>
      </c>
      <c r="E9506" s="43">
        <v>-6951.7489999999998</v>
      </c>
      <c r="F9506" s="45">
        <v>-99700</v>
      </c>
      <c r="G9506" s="45">
        <v>-37530</v>
      </c>
      <c r="H9506" s="45">
        <v>-35700</v>
      </c>
      <c r="I9506" s="55">
        <f>pro[[#This Row],[Admin expenses 3]]+pro[[#This Row],[Admin expenses 2]]+pro[[#This Row],[Admin expenses 1]]+pro[[#This Row],[COGS]]</f>
        <v>-179881.74900000001</v>
      </c>
      <c r="J9506" s="55">
        <f>pro[[#This Row],[Revenue]]+pro[[#This Row],[AdminExp]]</f>
        <v>-174417.28300000002</v>
      </c>
      <c r="K9506" s="83">
        <f>pro[[#This Row],[Profit]]/pro[[#This Row],[Revenue]]</f>
        <v>-31.918449671020014</v>
      </c>
      <c r="L9506" s="56">
        <f t="shared" si="148"/>
        <v>9</v>
      </c>
      <c r="M9506" s="82" t="str">
        <f>"Q"&amp;" "&amp;VLOOKUP(pro[[#This Row],[Period]],Mapping!A:B,2,0)</f>
        <v>Q 3</v>
      </c>
      <c r="N9506"/>
    </row>
    <row r="9507" spans="1:14" ht="14.25" x14ac:dyDescent="0.2">
      <c r="A9507" s="42" t="s">
        <v>31</v>
      </c>
      <c r="B9507" s="44" t="s">
        <v>19</v>
      </c>
      <c r="C9507" s="44" t="s">
        <v>57</v>
      </c>
      <c r="D9507" s="43">
        <v>959208.56499999994</v>
      </c>
      <c r="E9507" s="43">
        <v>-77013.747999999992</v>
      </c>
      <c r="F9507" s="45">
        <v>-37750</v>
      </c>
      <c r="G9507" s="45">
        <v>-71620</v>
      </c>
      <c r="H9507" s="45">
        <v>-51480</v>
      </c>
      <c r="I9507" s="55">
        <f>pro[[#This Row],[Admin expenses 3]]+pro[[#This Row],[Admin expenses 2]]+pro[[#This Row],[Admin expenses 1]]+pro[[#This Row],[COGS]]</f>
        <v>-237863.74799999999</v>
      </c>
      <c r="J9507" s="55">
        <f>pro[[#This Row],[Revenue]]+pro[[#This Row],[AdminExp]]</f>
        <v>721344.81699999992</v>
      </c>
      <c r="K9507" s="83">
        <f>pro[[#This Row],[Profit]]/pro[[#This Row],[Revenue]]</f>
        <v>0.75202082562721906</v>
      </c>
      <c r="L9507" s="56">
        <f t="shared" si="148"/>
        <v>9</v>
      </c>
      <c r="M9507" s="82" t="str">
        <f>"Q"&amp;" "&amp;VLOOKUP(pro[[#This Row],[Period]],Mapping!A:B,2,0)</f>
        <v>Q 3</v>
      </c>
      <c r="N9507"/>
    </row>
    <row r="9508" spans="1:14" ht="14.25" x14ac:dyDescent="0.2">
      <c r="A9508" s="42" t="s">
        <v>31</v>
      </c>
      <c r="B9508" s="44" t="s">
        <v>19</v>
      </c>
      <c r="C9508" s="44" t="s">
        <v>57</v>
      </c>
      <c r="D9508" s="43">
        <v>1154286.987</v>
      </c>
      <c r="E9508" s="43">
        <v>-543146.59</v>
      </c>
      <c r="F9508" s="45">
        <v>-86970</v>
      </c>
      <c r="G9508" s="45">
        <v>-29220</v>
      </c>
      <c r="H9508" s="45">
        <v>-17710</v>
      </c>
      <c r="I9508" s="55">
        <f>pro[[#This Row],[Admin expenses 3]]+pro[[#This Row],[Admin expenses 2]]+pro[[#This Row],[Admin expenses 1]]+pro[[#This Row],[COGS]]</f>
        <v>-677046.59</v>
      </c>
      <c r="J9508" s="55">
        <f>pro[[#This Row],[Revenue]]+pro[[#This Row],[AdminExp]]</f>
        <v>477240.397</v>
      </c>
      <c r="K9508" s="83">
        <f>pro[[#This Row],[Profit]]/pro[[#This Row],[Revenue]]</f>
        <v>0.41345038311516547</v>
      </c>
      <c r="L9508" s="56">
        <f t="shared" si="148"/>
        <v>9</v>
      </c>
      <c r="M9508" s="82" t="str">
        <f>"Q"&amp;" "&amp;VLOOKUP(pro[[#This Row],[Period]],Mapping!A:B,2,0)</f>
        <v>Q 3</v>
      </c>
      <c r="N9508"/>
    </row>
    <row r="9509" spans="1:14" ht="14.25" x14ac:dyDescent="0.2">
      <c r="A9509" s="42" t="s">
        <v>31</v>
      </c>
      <c r="B9509" s="44" t="s">
        <v>19</v>
      </c>
      <c r="C9509" s="44" t="s">
        <v>57</v>
      </c>
      <c r="D9509" s="43">
        <v>1063363.7209999999</v>
      </c>
      <c r="E9509" s="43">
        <v>-1083599.7479999999</v>
      </c>
      <c r="F9509" s="45">
        <v>-21100</v>
      </c>
      <c r="G9509" s="45">
        <v>-39590</v>
      </c>
      <c r="H9509" s="45">
        <v>-52500</v>
      </c>
      <c r="I9509" s="55">
        <f>pro[[#This Row],[Admin expenses 3]]+pro[[#This Row],[Admin expenses 2]]+pro[[#This Row],[Admin expenses 1]]+pro[[#This Row],[COGS]]</f>
        <v>-1196789.7479999999</v>
      </c>
      <c r="J9509" s="55">
        <f>pro[[#This Row],[Revenue]]+pro[[#This Row],[AdminExp]]</f>
        <v>-133426.027</v>
      </c>
      <c r="K9509" s="83">
        <f>pro[[#This Row],[Profit]]/pro[[#This Row],[Revenue]]</f>
        <v>-0.12547543645228423</v>
      </c>
      <c r="L9509" s="56">
        <f t="shared" si="148"/>
        <v>9</v>
      </c>
      <c r="M9509" s="82" t="str">
        <f>"Q"&amp;" "&amp;VLOOKUP(pro[[#This Row],[Period]],Mapping!A:B,2,0)</f>
        <v>Q 3</v>
      </c>
      <c r="N9509"/>
    </row>
    <row r="9510" spans="1:14" ht="14.25" x14ac:dyDescent="0.2">
      <c r="A9510" s="42" t="s">
        <v>31</v>
      </c>
      <c r="B9510" s="44" t="s">
        <v>19</v>
      </c>
      <c r="C9510" s="44" t="s">
        <v>57</v>
      </c>
      <c r="D9510" s="43">
        <v>822198.24399999995</v>
      </c>
      <c r="E9510" s="43">
        <v>-201584.50899999999</v>
      </c>
      <c r="F9510" s="45">
        <v>-84630</v>
      </c>
      <c r="G9510" s="45">
        <v>-47510</v>
      </c>
      <c r="H9510" s="45">
        <v>-86080</v>
      </c>
      <c r="I9510" s="55">
        <f>pro[[#This Row],[Admin expenses 3]]+pro[[#This Row],[Admin expenses 2]]+pro[[#This Row],[Admin expenses 1]]+pro[[#This Row],[COGS]]</f>
        <v>-419804.50899999996</v>
      </c>
      <c r="J9510" s="55">
        <f>pro[[#This Row],[Revenue]]+pro[[#This Row],[AdminExp]]</f>
        <v>402393.73499999999</v>
      </c>
      <c r="K9510" s="83">
        <f>pro[[#This Row],[Profit]]/pro[[#This Row],[Revenue]]</f>
        <v>0.48941205838916874</v>
      </c>
      <c r="L9510" s="56">
        <f t="shared" si="148"/>
        <v>9</v>
      </c>
      <c r="M9510" s="82" t="str">
        <f>"Q"&amp;" "&amp;VLOOKUP(pro[[#This Row],[Period]],Mapping!A:B,2,0)</f>
        <v>Q 3</v>
      </c>
      <c r="N9510"/>
    </row>
    <row r="9511" spans="1:14" ht="14.25" x14ac:dyDescent="0.2">
      <c r="A9511" s="42" t="s">
        <v>31</v>
      </c>
      <c r="B9511" s="44" t="s">
        <v>38</v>
      </c>
      <c r="C9511" s="44" t="s">
        <v>57</v>
      </c>
      <c r="D9511" s="43">
        <v>10286.324999999999</v>
      </c>
      <c r="E9511" s="43">
        <v>-12271.777</v>
      </c>
      <c r="F9511" s="45">
        <v>-71170</v>
      </c>
      <c r="G9511" s="45">
        <v>-84510</v>
      </c>
      <c r="H9511" s="45">
        <v>-80630</v>
      </c>
      <c r="I9511" s="55">
        <f>pro[[#This Row],[Admin expenses 3]]+pro[[#This Row],[Admin expenses 2]]+pro[[#This Row],[Admin expenses 1]]+pro[[#This Row],[COGS]]</f>
        <v>-248581.777</v>
      </c>
      <c r="J9511" s="55">
        <f>pro[[#This Row],[Revenue]]+pro[[#This Row],[AdminExp]]</f>
        <v>-238295.45199999999</v>
      </c>
      <c r="K9511" s="83">
        <f>pro[[#This Row],[Profit]]/pro[[#This Row],[Revenue]]</f>
        <v>-23.166237893513962</v>
      </c>
      <c r="L9511" s="56">
        <f t="shared" si="148"/>
        <v>9</v>
      </c>
      <c r="M9511" s="82" t="str">
        <f>"Q"&amp;" "&amp;VLOOKUP(pro[[#This Row],[Period]],Mapping!A:B,2,0)</f>
        <v>Q 3</v>
      </c>
      <c r="N9511"/>
    </row>
    <row r="9512" spans="1:14" ht="14.25" x14ac:dyDescent="0.2">
      <c r="A9512" s="42" t="s">
        <v>31</v>
      </c>
      <c r="B9512" s="44" t="s">
        <v>38</v>
      </c>
      <c r="C9512" s="44" t="s">
        <v>57</v>
      </c>
      <c r="D9512" s="43">
        <v>2305832.5430000001</v>
      </c>
      <c r="E9512" s="43">
        <v>-1182306.8389999999</v>
      </c>
      <c r="F9512" s="45">
        <v>-23320</v>
      </c>
      <c r="G9512" s="45">
        <v>-58550</v>
      </c>
      <c r="H9512" s="45">
        <v>-39930</v>
      </c>
      <c r="I9512" s="55">
        <f>pro[[#This Row],[Admin expenses 3]]+pro[[#This Row],[Admin expenses 2]]+pro[[#This Row],[Admin expenses 1]]+pro[[#This Row],[COGS]]</f>
        <v>-1304106.8389999999</v>
      </c>
      <c r="J9512" s="55">
        <f>pro[[#This Row],[Revenue]]+pro[[#This Row],[AdminExp]]</f>
        <v>1001725.7040000001</v>
      </c>
      <c r="K9512" s="83">
        <f>pro[[#This Row],[Profit]]/pro[[#This Row],[Revenue]]</f>
        <v>0.43443124568651736</v>
      </c>
      <c r="L9512" s="56">
        <f t="shared" si="148"/>
        <v>9</v>
      </c>
      <c r="M9512" s="82" t="str">
        <f>"Q"&amp;" "&amp;VLOOKUP(pro[[#This Row],[Period]],Mapping!A:B,2,0)</f>
        <v>Q 3</v>
      </c>
      <c r="N9512"/>
    </row>
    <row r="9513" spans="1:14" ht="14.25" x14ac:dyDescent="0.2">
      <c r="A9513" s="42" t="s">
        <v>31</v>
      </c>
      <c r="B9513" s="44" t="s">
        <v>38</v>
      </c>
      <c r="C9513" s="44" t="s">
        <v>57</v>
      </c>
      <c r="D9513" s="43">
        <v>107731.883</v>
      </c>
      <c r="E9513" s="43">
        <v>-64704.947999999997</v>
      </c>
      <c r="F9513" s="45">
        <v>-98500</v>
      </c>
      <c r="G9513" s="45">
        <v>-38170</v>
      </c>
      <c r="H9513" s="45">
        <v>-88920</v>
      </c>
      <c r="I9513" s="55">
        <f>pro[[#This Row],[Admin expenses 3]]+pro[[#This Row],[Admin expenses 2]]+pro[[#This Row],[Admin expenses 1]]+pro[[#This Row],[COGS]]</f>
        <v>-290294.94799999997</v>
      </c>
      <c r="J9513" s="55">
        <f>pro[[#This Row],[Revenue]]+pro[[#This Row],[AdminExp]]</f>
        <v>-182563.06499999997</v>
      </c>
      <c r="K9513" s="83">
        <f>pro[[#This Row],[Profit]]/pro[[#This Row],[Revenue]]</f>
        <v>-1.6946057185318109</v>
      </c>
      <c r="L9513" s="56">
        <f t="shared" si="148"/>
        <v>9</v>
      </c>
      <c r="M9513" s="82" t="str">
        <f>"Q"&amp;" "&amp;VLOOKUP(pro[[#This Row],[Period]],Mapping!A:B,2,0)</f>
        <v>Q 3</v>
      </c>
      <c r="N9513"/>
    </row>
    <row r="9514" spans="1:14" ht="14.25" x14ac:dyDescent="0.2">
      <c r="A9514" s="42" t="s">
        <v>31</v>
      </c>
      <c r="B9514" s="44" t="s">
        <v>38</v>
      </c>
      <c r="C9514" s="44" t="s">
        <v>57</v>
      </c>
      <c r="D9514" s="43">
        <v>1369618.1240000001</v>
      </c>
      <c r="E9514" s="43">
        <v>-886277.54599999997</v>
      </c>
      <c r="F9514" s="45">
        <v>-65770</v>
      </c>
      <c r="G9514" s="45">
        <v>-29010</v>
      </c>
      <c r="H9514" s="45">
        <v>-18150</v>
      </c>
      <c r="I9514" s="55">
        <f>pro[[#This Row],[Admin expenses 3]]+pro[[#This Row],[Admin expenses 2]]+pro[[#This Row],[Admin expenses 1]]+pro[[#This Row],[COGS]]</f>
        <v>-999207.54599999997</v>
      </c>
      <c r="J9514" s="55">
        <f>pro[[#This Row],[Revenue]]+pro[[#This Row],[AdminExp]]</f>
        <v>370410.5780000001</v>
      </c>
      <c r="K9514" s="83">
        <f>pro[[#This Row],[Profit]]/pro[[#This Row],[Revenue]]</f>
        <v>0.27044806980080532</v>
      </c>
      <c r="L9514" s="56">
        <f t="shared" si="148"/>
        <v>9</v>
      </c>
      <c r="M9514" s="82" t="str">
        <f>"Q"&amp;" "&amp;VLOOKUP(pro[[#This Row],[Period]],Mapping!A:B,2,0)</f>
        <v>Q 3</v>
      </c>
      <c r="N9514"/>
    </row>
    <row r="9515" spans="1:14" ht="14.25" x14ac:dyDescent="0.2">
      <c r="A9515" s="42" t="s">
        <v>31</v>
      </c>
      <c r="B9515" s="44" t="s">
        <v>38</v>
      </c>
      <c r="C9515" s="44" t="s">
        <v>57</v>
      </c>
      <c r="D9515" s="43">
        <v>1874885.8169999998</v>
      </c>
      <c r="E9515" s="43">
        <v>-1311482.5989999999</v>
      </c>
      <c r="F9515" s="45">
        <v>-86340</v>
      </c>
      <c r="G9515" s="45">
        <v>-55480</v>
      </c>
      <c r="H9515" s="45">
        <v>-27190</v>
      </c>
      <c r="I9515" s="55">
        <f>pro[[#This Row],[Admin expenses 3]]+pro[[#This Row],[Admin expenses 2]]+pro[[#This Row],[Admin expenses 1]]+pro[[#This Row],[COGS]]</f>
        <v>-1480492.5989999999</v>
      </c>
      <c r="J9515" s="55">
        <f>pro[[#This Row],[Revenue]]+pro[[#This Row],[AdminExp]]</f>
        <v>394393.21799999988</v>
      </c>
      <c r="K9515" s="83">
        <f>pro[[#This Row],[Profit]]/pro[[#This Row],[Revenue]]</f>
        <v>0.21035585976700572</v>
      </c>
      <c r="L9515" s="56">
        <f t="shared" si="148"/>
        <v>9</v>
      </c>
      <c r="M9515" s="82" t="str">
        <f>"Q"&amp;" "&amp;VLOOKUP(pro[[#This Row],[Period]],Mapping!A:B,2,0)</f>
        <v>Q 3</v>
      </c>
      <c r="N9515"/>
    </row>
    <row r="9516" spans="1:14" ht="14.25" x14ac:dyDescent="0.2">
      <c r="A9516" s="42" t="s">
        <v>31</v>
      </c>
      <c r="B9516" s="44" t="s">
        <v>38</v>
      </c>
      <c r="C9516" s="44" t="s">
        <v>57</v>
      </c>
      <c r="D9516" s="43">
        <v>596383.48699999996</v>
      </c>
      <c r="E9516" s="43">
        <v>-153004.67699999997</v>
      </c>
      <c r="F9516" s="45">
        <v>-48970</v>
      </c>
      <c r="G9516" s="45">
        <v>-26340</v>
      </c>
      <c r="H9516" s="45">
        <v>-51040</v>
      </c>
      <c r="I9516" s="55">
        <f>pro[[#This Row],[Admin expenses 3]]+pro[[#This Row],[Admin expenses 2]]+pro[[#This Row],[Admin expenses 1]]+pro[[#This Row],[COGS]]</f>
        <v>-279354.67699999997</v>
      </c>
      <c r="J9516" s="55">
        <f>pro[[#This Row],[Revenue]]+pro[[#This Row],[AdminExp]]</f>
        <v>317028.81</v>
      </c>
      <c r="K9516" s="83">
        <f>pro[[#This Row],[Profit]]/pro[[#This Row],[Revenue]]</f>
        <v>0.53158549307720859</v>
      </c>
      <c r="L9516" s="56">
        <f t="shared" si="148"/>
        <v>9</v>
      </c>
      <c r="M9516" s="82" t="str">
        <f>"Q"&amp;" "&amp;VLOOKUP(pro[[#This Row],[Period]],Mapping!A:B,2,0)</f>
        <v>Q 3</v>
      </c>
      <c r="N9516"/>
    </row>
    <row r="9517" spans="1:14" ht="14.25" x14ac:dyDescent="0.2">
      <c r="A9517" s="42" t="s">
        <v>31</v>
      </c>
      <c r="B9517" s="44" t="s">
        <v>38</v>
      </c>
      <c r="C9517" s="44" t="s">
        <v>57</v>
      </c>
      <c r="D9517" s="43">
        <v>365386.18199999997</v>
      </c>
      <c r="E9517" s="43">
        <v>-195447.84</v>
      </c>
      <c r="F9517" s="45">
        <v>-35120</v>
      </c>
      <c r="G9517" s="45">
        <v>-72980</v>
      </c>
      <c r="H9517" s="45">
        <v>-81150</v>
      </c>
      <c r="I9517" s="55">
        <f>pro[[#This Row],[Admin expenses 3]]+pro[[#This Row],[Admin expenses 2]]+pro[[#This Row],[Admin expenses 1]]+pro[[#This Row],[COGS]]</f>
        <v>-384697.83999999997</v>
      </c>
      <c r="J9517" s="55">
        <f>pro[[#This Row],[Revenue]]+pro[[#This Row],[AdminExp]]</f>
        <v>-19311.657999999996</v>
      </c>
      <c r="K9517" s="83">
        <f>pro[[#This Row],[Profit]]/pro[[#This Row],[Revenue]]</f>
        <v>-5.2852732126580523E-2</v>
      </c>
      <c r="L9517" s="56">
        <f t="shared" si="148"/>
        <v>9</v>
      </c>
      <c r="M9517" s="82" t="str">
        <f>"Q"&amp;" "&amp;VLOOKUP(pro[[#This Row],[Period]],Mapping!A:B,2,0)</f>
        <v>Q 3</v>
      </c>
      <c r="N9517"/>
    </row>
    <row r="9518" spans="1:14" ht="14.25" x14ac:dyDescent="0.2">
      <c r="A9518" s="42" t="s">
        <v>31</v>
      </c>
      <c r="B9518" s="44" t="s">
        <v>38</v>
      </c>
      <c r="C9518" s="44" t="s">
        <v>57</v>
      </c>
      <c r="D9518" s="43">
        <v>23499.63</v>
      </c>
      <c r="E9518" s="43">
        <v>-2469.1239999999998</v>
      </c>
      <c r="F9518" s="45">
        <v>-90100</v>
      </c>
      <c r="G9518" s="45">
        <v>-17060</v>
      </c>
      <c r="H9518" s="45">
        <v>-32250</v>
      </c>
      <c r="I9518" s="55">
        <f>pro[[#This Row],[Admin expenses 3]]+pro[[#This Row],[Admin expenses 2]]+pro[[#This Row],[Admin expenses 1]]+pro[[#This Row],[COGS]]</f>
        <v>-141879.12400000001</v>
      </c>
      <c r="J9518" s="55">
        <f>pro[[#This Row],[Revenue]]+pro[[#This Row],[AdminExp]]</f>
        <v>-118379.49400000001</v>
      </c>
      <c r="K9518" s="83">
        <f>pro[[#This Row],[Profit]]/pro[[#This Row],[Revenue]]</f>
        <v>-5.0375045904978082</v>
      </c>
      <c r="L9518" s="56">
        <f t="shared" si="148"/>
        <v>9</v>
      </c>
      <c r="M9518" s="82" t="str">
        <f>"Q"&amp;" "&amp;VLOOKUP(pro[[#This Row],[Period]],Mapping!A:B,2,0)</f>
        <v>Q 3</v>
      </c>
      <c r="N9518"/>
    </row>
    <row r="9519" spans="1:14" ht="14.25" x14ac:dyDescent="0.2">
      <c r="A9519" s="42" t="s">
        <v>31</v>
      </c>
      <c r="B9519" s="44" t="s">
        <v>38</v>
      </c>
      <c r="C9519" s="44" t="s">
        <v>57</v>
      </c>
      <c r="D9519" s="43">
        <v>1097836.152</v>
      </c>
      <c r="E9519" s="43">
        <v>-1044827.889</v>
      </c>
      <c r="F9519" s="45">
        <v>-96510</v>
      </c>
      <c r="G9519" s="45">
        <v>-19800</v>
      </c>
      <c r="H9519" s="45">
        <v>-47650</v>
      </c>
      <c r="I9519" s="55">
        <f>pro[[#This Row],[Admin expenses 3]]+pro[[#This Row],[Admin expenses 2]]+pro[[#This Row],[Admin expenses 1]]+pro[[#This Row],[COGS]]</f>
        <v>-1208787.889</v>
      </c>
      <c r="J9519" s="55">
        <f>pro[[#This Row],[Revenue]]+pro[[#This Row],[AdminExp]]</f>
        <v>-110951.73699999996</v>
      </c>
      <c r="K9519" s="83">
        <f>pro[[#This Row],[Profit]]/pro[[#This Row],[Revenue]]</f>
        <v>-0.10106402198349172</v>
      </c>
      <c r="L9519" s="56">
        <f t="shared" si="148"/>
        <v>9</v>
      </c>
      <c r="M9519" s="82" t="str">
        <f>"Q"&amp;" "&amp;VLOOKUP(pro[[#This Row],[Period]],Mapping!A:B,2,0)</f>
        <v>Q 3</v>
      </c>
      <c r="N9519"/>
    </row>
    <row r="9520" spans="1:14" ht="14.25" x14ac:dyDescent="0.2">
      <c r="A9520" s="42" t="s">
        <v>31</v>
      </c>
      <c r="B9520" s="44" t="s">
        <v>38</v>
      </c>
      <c r="C9520" s="44" t="s">
        <v>57</v>
      </c>
      <c r="D9520" s="43">
        <v>2006454.0299999998</v>
      </c>
      <c r="E9520" s="43">
        <v>-936367.89399999985</v>
      </c>
      <c r="F9520" s="45">
        <v>-37860</v>
      </c>
      <c r="G9520" s="45">
        <v>-104350</v>
      </c>
      <c r="H9520" s="45">
        <v>-67860</v>
      </c>
      <c r="I9520" s="55">
        <f>pro[[#This Row],[Admin expenses 3]]+pro[[#This Row],[Admin expenses 2]]+pro[[#This Row],[Admin expenses 1]]+pro[[#This Row],[COGS]]</f>
        <v>-1146437.8939999999</v>
      </c>
      <c r="J9520" s="55">
        <f>pro[[#This Row],[Revenue]]+pro[[#This Row],[AdminExp]]</f>
        <v>860016.13599999994</v>
      </c>
      <c r="K9520" s="83">
        <f>pro[[#This Row],[Profit]]/pro[[#This Row],[Revenue]]</f>
        <v>0.42862488905365054</v>
      </c>
      <c r="L9520" s="56">
        <f t="shared" si="148"/>
        <v>9</v>
      </c>
      <c r="M9520" s="82" t="str">
        <f>"Q"&amp;" "&amp;VLOOKUP(pro[[#This Row],[Period]],Mapping!A:B,2,0)</f>
        <v>Q 3</v>
      </c>
      <c r="N9520"/>
    </row>
    <row r="9521" spans="1:14" ht="14.25" x14ac:dyDescent="0.2">
      <c r="A9521" s="42" t="s">
        <v>31</v>
      </c>
      <c r="B9521" s="44" t="s">
        <v>38</v>
      </c>
      <c r="C9521" s="44" t="s">
        <v>57</v>
      </c>
      <c r="D9521" s="43">
        <v>602963.72499999998</v>
      </c>
      <c r="E9521" s="43">
        <v>-145959.821</v>
      </c>
      <c r="F9521" s="45">
        <v>-30960</v>
      </c>
      <c r="G9521" s="45">
        <v>-95080</v>
      </c>
      <c r="H9521" s="45">
        <v>-96820</v>
      </c>
      <c r="I9521" s="55">
        <f>pro[[#This Row],[Admin expenses 3]]+pro[[#This Row],[Admin expenses 2]]+pro[[#This Row],[Admin expenses 1]]+pro[[#This Row],[COGS]]</f>
        <v>-368819.821</v>
      </c>
      <c r="J9521" s="55">
        <f>pro[[#This Row],[Revenue]]+pro[[#This Row],[AdminExp]]</f>
        <v>234143.90399999998</v>
      </c>
      <c r="K9521" s="83">
        <f>pro[[#This Row],[Profit]]/pro[[#This Row],[Revenue]]</f>
        <v>0.38832170873960947</v>
      </c>
      <c r="L9521" s="56">
        <f t="shared" si="148"/>
        <v>9</v>
      </c>
      <c r="M9521" s="82" t="str">
        <f>"Q"&amp;" "&amp;VLOOKUP(pro[[#This Row],[Period]],Mapping!A:B,2,0)</f>
        <v>Q 3</v>
      </c>
      <c r="N9521"/>
    </row>
    <row r="9522" spans="1:14" ht="14.25" x14ac:dyDescent="0.2">
      <c r="A9522" s="42" t="s">
        <v>31</v>
      </c>
      <c r="B9522" s="44" t="s">
        <v>38</v>
      </c>
      <c r="C9522" s="44" t="s">
        <v>57</v>
      </c>
      <c r="D9522" s="43">
        <v>156380.45499999999</v>
      </c>
      <c r="E9522" s="43">
        <v>-69321.664999999994</v>
      </c>
      <c r="F9522" s="45">
        <v>-71400</v>
      </c>
      <c r="G9522" s="45">
        <v>-19750</v>
      </c>
      <c r="H9522" s="45">
        <v>-65580</v>
      </c>
      <c r="I9522" s="55">
        <f>pro[[#This Row],[Admin expenses 3]]+pro[[#This Row],[Admin expenses 2]]+pro[[#This Row],[Admin expenses 1]]+pro[[#This Row],[COGS]]</f>
        <v>-226051.66499999998</v>
      </c>
      <c r="J9522" s="55">
        <f>pro[[#This Row],[Revenue]]+pro[[#This Row],[AdminExp]]</f>
        <v>-69671.209999999992</v>
      </c>
      <c r="K9522" s="83">
        <f>pro[[#This Row],[Profit]]/pro[[#This Row],[Revenue]]</f>
        <v>-0.44552377085742589</v>
      </c>
      <c r="L9522" s="56">
        <f t="shared" si="148"/>
        <v>9</v>
      </c>
      <c r="M9522" s="82" t="str">
        <f>"Q"&amp;" "&amp;VLOOKUP(pro[[#This Row],[Period]],Mapping!A:B,2,0)</f>
        <v>Q 3</v>
      </c>
      <c r="N9522"/>
    </row>
    <row r="9523" spans="1:14" ht="14.25" x14ac:dyDescent="0.2">
      <c r="A9523" s="42" t="s">
        <v>31</v>
      </c>
      <c r="B9523" s="44" t="s">
        <v>38</v>
      </c>
      <c r="C9523" s="44" t="s">
        <v>57</v>
      </c>
      <c r="D9523" s="43">
        <v>97958.53899999999</v>
      </c>
      <c r="E9523" s="43">
        <v>-45733.722999999998</v>
      </c>
      <c r="F9523" s="45">
        <v>-67320</v>
      </c>
      <c r="G9523" s="45">
        <v>-49550</v>
      </c>
      <c r="H9523" s="45">
        <v>-30220</v>
      </c>
      <c r="I9523" s="55">
        <f>pro[[#This Row],[Admin expenses 3]]+pro[[#This Row],[Admin expenses 2]]+pro[[#This Row],[Admin expenses 1]]+pro[[#This Row],[COGS]]</f>
        <v>-192823.723</v>
      </c>
      <c r="J9523" s="55">
        <f>pro[[#This Row],[Revenue]]+pro[[#This Row],[AdminExp]]</f>
        <v>-94865.184000000008</v>
      </c>
      <c r="K9523" s="83">
        <f>pro[[#This Row],[Profit]]/pro[[#This Row],[Revenue]]</f>
        <v>-0.96842179322417232</v>
      </c>
      <c r="L9523" s="56">
        <f t="shared" si="148"/>
        <v>9</v>
      </c>
      <c r="M9523" s="82" t="str">
        <f>"Q"&amp;" "&amp;VLOOKUP(pro[[#This Row],[Period]],Mapping!A:B,2,0)</f>
        <v>Q 3</v>
      </c>
      <c r="N9523"/>
    </row>
    <row r="9524" spans="1:14" ht="14.25" x14ac:dyDescent="0.2">
      <c r="A9524" s="42" t="s">
        <v>31</v>
      </c>
      <c r="B9524" s="44" t="s">
        <v>38</v>
      </c>
      <c r="C9524" s="44" t="s">
        <v>57</v>
      </c>
      <c r="D9524" s="43">
        <v>347250.19</v>
      </c>
      <c r="E9524" s="43">
        <v>-158257.40700000001</v>
      </c>
      <c r="F9524" s="45">
        <v>-41550</v>
      </c>
      <c r="G9524" s="45">
        <v>-105800</v>
      </c>
      <c r="H9524" s="45">
        <v>-73880</v>
      </c>
      <c r="I9524" s="55">
        <f>pro[[#This Row],[Admin expenses 3]]+pro[[#This Row],[Admin expenses 2]]+pro[[#This Row],[Admin expenses 1]]+pro[[#This Row],[COGS]]</f>
        <v>-379487.40700000001</v>
      </c>
      <c r="J9524" s="55">
        <f>pro[[#This Row],[Revenue]]+pro[[#This Row],[AdminExp]]</f>
        <v>-32237.217000000004</v>
      </c>
      <c r="K9524" s="83">
        <f>pro[[#This Row],[Profit]]/pro[[#This Row],[Revenue]]</f>
        <v>-9.283570730371668E-2</v>
      </c>
      <c r="L9524" s="56">
        <f t="shared" si="148"/>
        <v>9</v>
      </c>
      <c r="M9524" s="82" t="str">
        <f>"Q"&amp;" "&amp;VLOOKUP(pro[[#This Row],[Period]],Mapping!A:B,2,0)</f>
        <v>Q 3</v>
      </c>
      <c r="N9524"/>
    </row>
    <row r="9525" spans="1:14" ht="14.25" x14ac:dyDescent="0.2">
      <c r="A9525" s="42" t="s">
        <v>31</v>
      </c>
      <c r="B9525" s="44" t="s">
        <v>38</v>
      </c>
      <c r="C9525" s="44" t="s">
        <v>57</v>
      </c>
      <c r="D9525" s="43">
        <v>214775.46300000002</v>
      </c>
      <c r="E9525" s="43">
        <v>-423127.62099999998</v>
      </c>
      <c r="F9525" s="45">
        <v>-48070</v>
      </c>
      <c r="G9525" s="45">
        <v>-78050</v>
      </c>
      <c r="H9525" s="45">
        <v>-98940</v>
      </c>
      <c r="I9525" s="55">
        <f>pro[[#This Row],[Admin expenses 3]]+pro[[#This Row],[Admin expenses 2]]+pro[[#This Row],[Admin expenses 1]]+pro[[#This Row],[COGS]]</f>
        <v>-648187.62100000004</v>
      </c>
      <c r="J9525" s="55">
        <f>pro[[#This Row],[Revenue]]+pro[[#This Row],[AdminExp]]</f>
        <v>-433412.15800000005</v>
      </c>
      <c r="K9525" s="83">
        <f>pro[[#This Row],[Profit]]/pro[[#This Row],[Revenue]]</f>
        <v>-2.0179779940690898</v>
      </c>
      <c r="L9525" s="56">
        <f t="shared" si="148"/>
        <v>9</v>
      </c>
      <c r="M9525" s="82" t="str">
        <f>"Q"&amp;" "&amp;VLOOKUP(pro[[#This Row],[Period]],Mapping!A:B,2,0)</f>
        <v>Q 3</v>
      </c>
      <c r="N9525"/>
    </row>
    <row r="9526" spans="1:14" ht="14.25" x14ac:dyDescent="0.2">
      <c r="A9526" s="42" t="s">
        <v>31</v>
      </c>
      <c r="B9526" s="44" t="s">
        <v>38</v>
      </c>
      <c r="C9526" s="44" t="s">
        <v>57</v>
      </c>
      <c r="D9526" s="43">
        <v>150397.198</v>
      </c>
      <c r="E9526" s="43">
        <v>-37018.127999999997</v>
      </c>
      <c r="F9526" s="45">
        <v>-72990</v>
      </c>
      <c r="G9526" s="45">
        <v>-33010</v>
      </c>
      <c r="H9526" s="45">
        <v>-66340</v>
      </c>
      <c r="I9526" s="55">
        <f>pro[[#This Row],[Admin expenses 3]]+pro[[#This Row],[Admin expenses 2]]+pro[[#This Row],[Admin expenses 1]]+pro[[#This Row],[COGS]]</f>
        <v>-209358.128</v>
      </c>
      <c r="J9526" s="55">
        <f>pro[[#This Row],[Revenue]]+pro[[#This Row],[AdminExp]]</f>
        <v>-58960.929999999993</v>
      </c>
      <c r="K9526" s="83">
        <f>pro[[#This Row],[Profit]]/pro[[#This Row],[Revenue]]</f>
        <v>-0.3920347638391507</v>
      </c>
      <c r="L9526" s="56">
        <f t="shared" si="148"/>
        <v>9</v>
      </c>
      <c r="M9526" s="82" t="str">
        <f>"Q"&amp;" "&amp;VLOOKUP(pro[[#This Row],[Period]],Mapping!A:B,2,0)</f>
        <v>Q 3</v>
      </c>
      <c r="N9526"/>
    </row>
    <row r="9527" spans="1:14" ht="14.25" x14ac:dyDescent="0.2">
      <c r="A9527" s="42" t="s">
        <v>31</v>
      </c>
      <c r="B9527" s="44" t="s">
        <v>38</v>
      </c>
      <c r="C9527" s="44" t="s">
        <v>57</v>
      </c>
      <c r="D9527" s="43">
        <v>464125.71099999995</v>
      </c>
      <c r="E9527" s="43">
        <v>-127777.174</v>
      </c>
      <c r="F9527" s="45">
        <v>-102860</v>
      </c>
      <c r="G9527" s="45">
        <v>-69050</v>
      </c>
      <c r="H9527" s="45">
        <v>-97130</v>
      </c>
      <c r="I9527" s="55">
        <f>pro[[#This Row],[Admin expenses 3]]+pro[[#This Row],[Admin expenses 2]]+pro[[#This Row],[Admin expenses 1]]+pro[[#This Row],[COGS]]</f>
        <v>-396817.174</v>
      </c>
      <c r="J9527" s="55">
        <f>pro[[#This Row],[Revenue]]+pro[[#This Row],[AdminExp]]</f>
        <v>67308.536999999953</v>
      </c>
      <c r="K9527" s="83">
        <f>pro[[#This Row],[Profit]]/pro[[#This Row],[Revenue]]</f>
        <v>0.14502221144994909</v>
      </c>
      <c r="L9527" s="56">
        <f t="shared" si="148"/>
        <v>9</v>
      </c>
      <c r="M9527" s="82" t="str">
        <f>"Q"&amp;" "&amp;VLOOKUP(pro[[#This Row],[Period]],Mapping!A:B,2,0)</f>
        <v>Q 3</v>
      </c>
      <c r="N9527"/>
    </row>
    <row r="9528" spans="1:14" ht="14.25" x14ac:dyDescent="0.2">
      <c r="A9528" s="42" t="s">
        <v>31</v>
      </c>
      <c r="B9528" s="44" t="s">
        <v>38</v>
      </c>
      <c r="C9528" s="44" t="s">
        <v>57</v>
      </c>
      <c r="D9528" s="43">
        <v>594678.34299999999</v>
      </c>
      <c r="E9528" s="43">
        <v>-65129.742999999988</v>
      </c>
      <c r="F9528" s="45">
        <v>-81630</v>
      </c>
      <c r="G9528" s="45">
        <v>-106400</v>
      </c>
      <c r="H9528" s="45">
        <v>-57380</v>
      </c>
      <c r="I9528" s="55">
        <f>pro[[#This Row],[Admin expenses 3]]+pro[[#This Row],[Admin expenses 2]]+pro[[#This Row],[Admin expenses 1]]+pro[[#This Row],[COGS]]</f>
        <v>-310539.74300000002</v>
      </c>
      <c r="J9528" s="55">
        <f>pro[[#This Row],[Revenue]]+pro[[#This Row],[AdminExp]]</f>
        <v>284138.59999999998</v>
      </c>
      <c r="K9528" s="83">
        <f>pro[[#This Row],[Profit]]/pro[[#This Row],[Revenue]]</f>
        <v>0.47780216539683196</v>
      </c>
      <c r="L9528" s="56">
        <f t="shared" si="148"/>
        <v>9</v>
      </c>
      <c r="M9528" s="82" t="str">
        <f>"Q"&amp;" "&amp;VLOOKUP(pro[[#This Row],[Period]],Mapping!A:B,2,0)</f>
        <v>Q 3</v>
      </c>
      <c r="N9528"/>
    </row>
    <row r="9529" spans="1:14" ht="14.25" x14ac:dyDescent="0.2">
      <c r="A9529" s="42" t="s">
        <v>31</v>
      </c>
      <c r="B9529" s="44" t="s">
        <v>38</v>
      </c>
      <c r="C9529" s="44" t="s">
        <v>57</v>
      </c>
      <c r="D9529" s="43">
        <v>1960607.9639999999</v>
      </c>
      <c r="E9529" s="43">
        <v>-125652.037</v>
      </c>
      <c r="F9529" s="45">
        <v>-64960</v>
      </c>
      <c r="G9529" s="45">
        <v>-24370</v>
      </c>
      <c r="H9529" s="45">
        <v>-85370</v>
      </c>
      <c r="I9529" s="55">
        <f>pro[[#This Row],[Admin expenses 3]]+pro[[#This Row],[Admin expenses 2]]+pro[[#This Row],[Admin expenses 1]]+pro[[#This Row],[COGS]]</f>
        <v>-300352.03700000001</v>
      </c>
      <c r="J9529" s="55">
        <f>pro[[#This Row],[Revenue]]+pro[[#This Row],[AdminExp]]</f>
        <v>1660255.9269999999</v>
      </c>
      <c r="K9529" s="83">
        <f>pro[[#This Row],[Profit]]/pro[[#This Row],[Revenue]]</f>
        <v>0.84680668317432173</v>
      </c>
      <c r="L9529" s="56">
        <f t="shared" si="148"/>
        <v>9</v>
      </c>
      <c r="M9529" s="82" t="str">
        <f>"Q"&amp;" "&amp;VLOOKUP(pro[[#This Row],[Period]],Mapping!A:B,2,0)</f>
        <v>Q 3</v>
      </c>
      <c r="N9529"/>
    </row>
    <row r="9530" spans="1:14" ht="14.25" x14ac:dyDescent="0.2">
      <c r="A9530" s="42" t="s">
        <v>31</v>
      </c>
      <c r="B9530" s="44" t="s">
        <v>38</v>
      </c>
      <c r="C9530" s="44" t="s">
        <v>57</v>
      </c>
      <c r="D9530" s="43">
        <v>1808759.8269999998</v>
      </c>
      <c r="E9530" s="43">
        <v>-155291.90599999999</v>
      </c>
      <c r="F9530" s="45">
        <v>-45130</v>
      </c>
      <c r="G9530" s="45">
        <v>-16020</v>
      </c>
      <c r="H9530" s="45">
        <v>-20840</v>
      </c>
      <c r="I9530" s="55">
        <f>pro[[#This Row],[Admin expenses 3]]+pro[[#This Row],[Admin expenses 2]]+pro[[#This Row],[Admin expenses 1]]+pro[[#This Row],[COGS]]</f>
        <v>-237281.90599999999</v>
      </c>
      <c r="J9530" s="55">
        <f>pro[[#This Row],[Revenue]]+pro[[#This Row],[AdminExp]]</f>
        <v>1571477.9209999999</v>
      </c>
      <c r="K9530" s="83">
        <f>pro[[#This Row],[Profit]]/pro[[#This Row],[Revenue]]</f>
        <v>0.86881513926945486</v>
      </c>
      <c r="L9530" s="56">
        <f t="shared" si="148"/>
        <v>9</v>
      </c>
      <c r="M9530" s="82" t="str">
        <f>"Q"&amp;" "&amp;VLOOKUP(pro[[#This Row],[Period]],Mapping!A:B,2,0)</f>
        <v>Q 3</v>
      </c>
      <c r="N9530"/>
    </row>
    <row r="9531" spans="1:14" ht="14.25" x14ac:dyDescent="0.2">
      <c r="A9531" s="42" t="s">
        <v>31</v>
      </c>
      <c r="B9531" s="44" t="s">
        <v>38</v>
      </c>
      <c r="C9531" s="44" t="s">
        <v>57</v>
      </c>
      <c r="D9531" s="43">
        <v>533828.96700000006</v>
      </c>
      <c r="E9531" s="43">
        <v>-31527.397999999997</v>
      </c>
      <c r="F9531" s="45">
        <v>-34310</v>
      </c>
      <c r="G9531" s="45">
        <v>-46030</v>
      </c>
      <c r="H9531" s="45">
        <v>-23520</v>
      </c>
      <c r="I9531" s="55">
        <f>pro[[#This Row],[Admin expenses 3]]+pro[[#This Row],[Admin expenses 2]]+pro[[#This Row],[Admin expenses 1]]+pro[[#This Row],[COGS]]</f>
        <v>-135387.39799999999</v>
      </c>
      <c r="J9531" s="55">
        <f>pro[[#This Row],[Revenue]]+pro[[#This Row],[AdminExp]]</f>
        <v>398441.56900000008</v>
      </c>
      <c r="K9531" s="83">
        <f>pro[[#This Row],[Profit]]/pro[[#This Row],[Revenue]]</f>
        <v>0.74638431713279441</v>
      </c>
      <c r="L9531" s="56">
        <f t="shared" si="148"/>
        <v>9</v>
      </c>
      <c r="M9531" s="82" t="str">
        <f>"Q"&amp;" "&amp;VLOOKUP(pro[[#This Row],[Period]],Mapping!A:B,2,0)</f>
        <v>Q 3</v>
      </c>
      <c r="N9531"/>
    </row>
    <row r="9532" spans="1:14" ht="14.25" x14ac:dyDescent="0.2">
      <c r="A9532" s="42" t="s">
        <v>31</v>
      </c>
      <c r="B9532" s="44" t="s">
        <v>38</v>
      </c>
      <c r="C9532" s="44" t="s">
        <v>58</v>
      </c>
      <c r="D9532" s="43">
        <v>2729019.6359999999</v>
      </c>
      <c r="E9532" s="43">
        <v>-128918.083</v>
      </c>
      <c r="F9532" s="45">
        <v>-101440</v>
      </c>
      <c r="G9532" s="45">
        <v>-38570</v>
      </c>
      <c r="H9532" s="45">
        <v>-28850</v>
      </c>
      <c r="I9532" s="55">
        <f>pro[[#This Row],[Admin expenses 3]]+pro[[#This Row],[Admin expenses 2]]+pro[[#This Row],[Admin expenses 1]]+pro[[#This Row],[COGS]]</f>
        <v>-297778.08299999998</v>
      </c>
      <c r="J9532" s="55">
        <f>pro[[#This Row],[Revenue]]+pro[[#This Row],[AdminExp]]</f>
        <v>2431241.5529999998</v>
      </c>
      <c r="K9532" s="83">
        <f>pro[[#This Row],[Profit]]/pro[[#This Row],[Revenue]]</f>
        <v>0.89088459493957262</v>
      </c>
      <c r="L9532" s="56">
        <f t="shared" si="148"/>
        <v>9</v>
      </c>
      <c r="M9532" s="82" t="str">
        <f>"Q"&amp;" "&amp;VLOOKUP(pro[[#This Row],[Period]],Mapping!A:B,2,0)</f>
        <v>Q 3</v>
      </c>
      <c r="N9532"/>
    </row>
    <row r="9533" spans="1:14" ht="14.25" x14ac:dyDescent="0.2">
      <c r="A9533" s="42" t="s">
        <v>31</v>
      </c>
      <c r="B9533" s="44" t="s">
        <v>38</v>
      </c>
      <c r="C9533" s="44" t="s">
        <v>59</v>
      </c>
      <c r="D9533" s="43">
        <v>265584.16499999998</v>
      </c>
      <c r="E9533" s="43">
        <v>-415927.0849999999</v>
      </c>
      <c r="F9533" s="45">
        <v>-80560</v>
      </c>
      <c r="G9533" s="45">
        <v>-45280</v>
      </c>
      <c r="H9533" s="45">
        <v>-16990</v>
      </c>
      <c r="I9533" s="55">
        <f>pro[[#This Row],[Admin expenses 3]]+pro[[#This Row],[Admin expenses 2]]+pro[[#This Row],[Admin expenses 1]]+pro[[#This Row],[COGS]]</f>
        <v>-558757.08499999996</v>
      </c>
      <c r="J9533" s="55">
        <f>pro[[#This Row],[Revenue]]+pro[[#This Row],[AdminExp]]</f>
        <v>-293172.92</v>
      </c>
      <c r="K9533" s="83">
        <f>pro[[#This Row],[Profit]]/pro[[#This Row],[Revenue]]</f>
        <v>-1.103879517816885</v>
      </c>
      <c r="L9533" s="56">
        <f t="shared" si="148"/>
        <v>9</v>
      </c>
      <c r="M9533" s="82" t="str">
        <f>"Q"&amp;" "&amp;VLOOKUP(pro[[#This Row],[Period]],Mapping!A:B,2,0)</f>
        <v>Q 3</v>
      </c>
      <c r="N9533"/>
    </row>
    <row r="9534" spans="1:14" ht="14.25" x14ac:dyDescent="0.2">
      <c r="A9534" s="42" t="s">
        <v>31</v>
      </c>
      <c r="B9534" s="44" t="s">
        <v>38</v>
      </c>
      <c r="C9534" s="44" t="s">
        <v>57</v>
      </c>
      <c r="D9534" s="43">
        <v>268142.15399999998</v>
      </c>
      <c r="E9534" s="43">
        <v>-415919.57399999996</v>
      </c>
      <c r="F9534" s="45">
        <v>-73840</v>
      </c>
      <c r="G9534" s="45">
        <v>-61220</v>
      </c>
      <c r="H9534" s="45">
        <v>-71170</v>
      </c>
      <c r="I9534" s="55">
        <f>pro[[#This Row],[Admin expenses 3]]+pro[[#This Row],[Admin expenses 2]]+pro[[#This Row],[Admin expenses 1]]+pro[[#This Row],[COGS]]</f>
        <v>-622149.57400000002</v>
      </c>
      <c r="J9534" s="55">
        <f>pro[[#This Row],[Revenue]]+pro[[#This Row],[AdminExp]]</f>
        <v>-354007.42000000004</v>
      </c>
      <c r="K9534" s="83">
        <f>pro[[#This Row],[Profit]]/pro[[#This Row],[Revenue]]</f>
        <v>-1.3202229292153747</v>
      </c>
      <c r="L9534" s="56">
        <f t="shared" si="148"/>
        <v>9</v>
      </c>
      <c r="M9534" s="82" t="str">
        <f>"Q"&amp;" "&amp;VLOOKUP(pro[[#This Row],[Period]],Mapping!A:B,2,0)</f>
        <v>Q 3</v>
      </c>
      <c r="N9534"/>
    </row>
    <row r="9535" spans="1:14" ht="14.25" x14ac:dyDescent="0.2">
      <c r="A9535" s="42" t="s">
        <v>31</v>
      </c>
      <c r="B9535" s="44" t="s">
        <v>38</v>
      </c>
      <c r="C9535" s="44" t="s">
        <v>57</v>
      </c>
      <c r="D9535" s="43">
        <v>409709.223</v>
      </c>
      <c r="E9535" s="43">
        <v>-623975.00899999996</v>
      </c>
      <c r="F9535" s="45">
        <v>-36590</v>
      </c>
      <c r="G9535" s="45">
        <v>-73360</v>
      </c>
      <c r="H9535" s="45">
        <v>-61830</v>
      </c>
      <c r="I9535" s="55">
        <f>pro[[#This Row],[Admin expenses 3]]+pro[[#This Row],[Admin expenses 2]]+pro[[#This Row],[Admin expenses 1]]+pro[[#This Row],[COGS]]</f>
        <v>-795755.00899999996</v>
      </c>
      <c r="J9535" s="55">
        <f>pro[[#This Row],[Revenue]]+pro[[#This Row],[AdminExp]]</f>
        <v>-386045.78599999996</v>
      </c>
      <c r="K9535" s="83">
        <f>pro[[#This Row],[Profit]]/pro[[#This Row],[Revenue]]</f>
        <v>-0.94224333827115225</v>
      </c>
      <c r="L9535" s="56">
        <f t="shared" si="148"/>
        <v>9</v>
      </c>
      <c r="M9535" s="82" t="str">
        <f>"Q"&amp;" "&amp;VLOOKUP(pro[[#This Row],[Period]],Mapping!A:B,2,0)</f>
        <v>Q 3</v>
      </c>
      <c r="N9535"/>
    </row>
    <row r="9536" spans="1:14" ht="14.25" x14ac:dyDescent="0.2">
      <c r="A9536" s="42" t="s">
        <v>31</v>
      </c>
      <c r="B9536" s="44" t="s">
        <v>38</v>
      </c>
      <c r="C9536" s="44" t="s">
        <v>57</v>
      </c>
      <c r="D9536" s="43">
        <v>134071.07699999999</v>
      </c>
      <c r="E9536" s="43">
        <v>-208473.30699999994</v>
      </c>
      <c r="F9536" s="45">
        <v>-60420</v>
      </c>
      <c r="G9536" s="45">
        <v>-52060</v>
      </c>
      <c r="H9536" s="45">
        <v>-86960</v>
      </c>
      <c r="I9536" s="55">
        <f>pro[[#This Row],[Admin expenses 3]]+pro[[#This Row],[Admin expenses 2]]+pro[[#This Row],[Admin expenses 1]]+pro[[#This Row],[COGS]]</f>
        <v>-407913.30699999991</v>
      </c>
      <c r="J9536" s="55">
        <f>pro[[#This Row],[Revenue]]+pro[[#This Row],[AdminExp]]</f>
        <v>-273842.22999999992</v>
      </c>
      <c r="K9536" s="83">
        <f>pro[[#This Row],[Profit]]/pro[[#This Row],[Revenue]]</f>
        <v>-2.0425153293875602</v>
      </c>
      <c r="L9536" s="56">
        <f t="shared" si="148"/>
        <v>9</v>
      </c>
      <c r="M9536" s="82" t="str">
        <f>"Q"&amp;" "&amp;VLOOKUP(pro[[#This Row],[Period]],Mapping!A:B,2,0)</f>
        <v>Q 3</v>
      </c>
      <c r="N9536"/>
    </row>
    <row r="9537" spans="1:14" ht="14.25" x14ac:dyDescent="0.2">
      <c r="A9537" s="42" t="s">
        <v>31</v>
      </c>
      <c r="B9537" s="44" t="s">
        <v>38</v>
      </c>
      <c r="C9537" s="44" t="s">
        <v>57</v>
      </c>
      <c r="D9537" s="43">
        <v>244.54499999999999</v>
      </c>
      <c r="E9537" s="43">
        <v>-5292</v>
      </c>
      <c r="F9537" s="45">
        <v>-54860</v>
      </c>
      <c r="G9537" s="45">
        <v>-42110</v>
      </c>
      <c r="H9537" s="45">
        <v>-70530</v>
      </c>
      <c r="I9537" s="55">
        <f>pro[[#This Row],[Admin expenses 3]]+pro[[#This Row],[Admin expenses 2]]+pro[[#This Row],[Admin expenses 1]]+pro[[#This Row],[COGS]]</f>
        <v>-172792</v>
      </c>
      <c r="J9537" s="55">
        <f>pro[[#This Row],[Revenue]]+pro[[#This Row],[AdminExp]]</f>
        <v>-172547.45499999999</v>
      </c>
      <c r="K9537" s="83">
        <f>pro[[#This Row],[Profit]]/pro[[#This Row],[Revenue]]</f>
        <v>-705.58569997341999</v>
      </c>
      <c r="L9537" s="56">
        <f t="shared" si="148"/>
        <v>9</v>
      </c>
      <c r="M9537" s="82" t="str">
        <f>"Q"&amp;" "&amp;VLOOKUP(pro[[#This Row],[Period]],Mapping!A:B,2,0)</f>
        <v>Q 3</v>
      </c>
      <c r="N9537"/>
    </row>
    <row r="9538" spans="1:14" ht="14.25" x14ac:dyDescent="0.2">
      <c r="A9538" s="42" t="s">
        <v>31</v>
      </c>
      <c r="B9538" s="44" t="s">
        <v>38</v>
      </c>
      <c r="C9538" s="44" t="s">
        <v>57</v>
      </c>
      <c r="D9538" s="43">
        <v>8235.5909999999985</v>
      </c>
      <c r="E9538" s="43">
        <v>-2495.8710000000001</v>
      </c>
      <c r="F9538" s="45">
        <v>-88570</v>
      </c>
      <c r="G9538" s="45">
        <v>-103140</v>
      </c>
      <c r="H9538" s="45">
        <v>-22620</v>
      </c>
      <c r="I9538" s="55">
        <f>pro[[#This Row],[Admin expenses 3]]+pro[[#This Row],[Admin expenses 2]]+pro[[#This Row],[Admin expenses 1]]+pro[[#This Row],[COGS]]</f>
        <v>-216825.87100000001</v>
      </c>
      <c r="J9538" s="55">
        <f>pro[[#This Row],[Revenue]]+pro[[#This Row],[AdminExp]]</f>
        <v>-208590.28000000003</v>
      </c>
      <c r="K9538" s="83">
        <f>pro[[#This Row],[Profit]]/pro[[#This Row],[Revenue]]</f>
        <v>-25.327906643251232</v>
      </c>
      <c r="L9538" s="56">
        <f t="shared" ref="L9538:L9601" si="149">MONTH(DATEVALUE(A9538&amp;"1"))</f>
        <v>9</v>
      </c>
      <c r="M9538" s="82" t="str">
        <f>"Q"&amp;" "&amp;VLOOKUP(pro[[#This Row],[Period]],Mapping!A:B,2,0)</f>
        <v>Q 3</v>
      </c>
      <c r="N9538"/>
    </row>
    <row r="9539" spans="1:14" ht="14.25" x14ac:dyDescent="0.2">
      <c r="A9539" s="42" t="s">
        <v>31</v>
      </c>
      <c r="B9539" s="44" t="s">
        <v>38</v>
      </c>
      <c r="C9539" s="44" t="s">
        <v>58</v>
      </c>
      <c r="D9539" s="43">
        <v>143022.299</v>
      </c>
      <c r="E9539" s="43">
        <v>-106047.33299999997</v>
      </c>
      <c r="F9539" s="45">
        <v>-60500</v>
      </c>
      <c r="G9539" s="45">
        <v>-32720</v>
      </c>
      <c r="H9539" s="45">
        <v>-33340</v>
      </c>
      <c r="I9539" s="55">
        <f>pro[[#This Row],[Admin expenses 3]]+pro[[#This Row],[Admin expenses 2]]+pro[[#This Row],[Admin expenses 1]]+pro[[#This Row],[COGS]]</f>
        <v>-232607.33299999998</v>
      </c>
      <c r="J9539" s="55">
        <f>pro[[#This Row],[Revenue]]+pro[[#This Row],[AdminExp]]</f>
        <v>-89585.033999999985</v>
      </c>
      <c r="K9539" s="83">
        <f>pro[[#This Row],[Profit]]/pro[[#This Row],[Revenue]]</f>
        <v>-0.6263710947619433</v>
      </c>
      <c r="L9539" s="56">
        <f t="shared" si="149"/>
        <v>9</v>
      </c>
      <c r="M9539" s="82" t="str">
        <f>"Q"&amp;" "&amp;VLOOKUP(pro[[#This Row],[Period]],Mapping!A:B,2,0)</f>
        <v>Q 3</v>
      </c>
      <c r="N9539"/>
    </row>
    <row r="9540" spans="1:14" ht="14.25" x14ac:dyDescent="0.2">
      <c r="A9540" s="42" t="s">
        <v>31</v>
      </c>
      <c r="B9540" s="44" t="s">
        <v>38</v>
      </c>
      <c r="C9540" s="44" t="s">
        <v>59</v>
      </c>
      <c r="D9540" s="43">
        <v>61410.887999999992</v>
      </c>
      <c r="E9540" s="43">
        <v>-85818.564999999988</v>
      </c>
      <c r="F9540" s="45">
        <v>-25960</v>
      </c>
      <c r="G9540" s="45">
        <v>-18680</v>
      </c>
      <c r="H9540" s="45">
        <v>-56590</v>
      </c>
      <c r="I9540" s="55">
        <f>pro[[#This Row],[Admin expenses 3]]+pro[[#This Row],[Admin expenses 2]]+pro[[#This Row],[Admin expenses 1]]+pro[[#This Row],[COGS]]</f>
        <v>-187048.565</v>
      </c>
      <c r="J9540" s="55">
        <f>pro[[#This Row],[Revenue]]+pro[[#This Row],[AdminExp]]</f>
        <v>-125637.67700000001</v>
      </c>
      <c r="K9540" s="83">
        <f>pro[[#This Row],[Profit]]/pro[[#This Row],[Revenue]]</f>
        <v>-2.0458534486588116</v>
      </c>
      <c r="L9540" s="56">
        <f t="shared" si="149"/>
        <v>9</v>
      </c>
      <c r="M9540" s="82" t="str">
        <f>"Q"&amp;" "&amp;VLOOKUP(pro[[#This Row],[Period]],Mapping!A:B,2,0)</f>
        <v>Q 3</v>
      </c>
      <c r="N9540"/>
    </row>
    <row r="9541" spans="1:14" ht="14.25" x14ac:dyDescent="0.2">
      <c r="A9541" s="42" t="s">
        <v>31</v>
      </c>
      <c r="B9541" s="44" t="s">
        <v>38</v>
      </c>
      <c r="C9541" s="44" t="s">
        <v>57</v>
      </c>
      <c r="D9541" s="43">
        <v>109866.057</v>
      </c>
      <c r="E9541" s="43">
        <v>-92210.482000000004</v>
      </c>
      <c r="F9541" s="45">
        <v>-78660</v>
      </c>
      <c r="G9541" s="45">
        <v>-68100</v>
      </c>
      <c r="H9541" s="45">
        <v>-100920</v>
      </c>
      <c r="I9541" s="55">
        <f>pro[[#This Row],[Admin expenses 3]]+pro[[#This Row],[Admin expenses 2]]+pro[[#This Row],[Admin expenses 1]]+pro[[#This Row],[COGS]]</f>
        <v>-339890.48200000002</v>
      </c>
      <c r="J9541" s="55">
        <f>pro[[#This Row],[Revenue]]+pro[[#This Row],[AdminExp]]</f>
        <v>-230024.42500000002</v>
      </c>
      <c r="K9541" s="83">
        <f>pro[[#This Row],[Profit]]/pro[[#This Row],[Revenue]]</f>
        <v>-2.0936805350172896</v>
      </c>
      <c r="L9541" s="56">
        <f t="shared" si="149"/>
        <v>9</v>
      </c>
      <c r="M9541" s="82" t="str">
        <f>"Q"&amp;" "&amp;VLOOKUP(pro[[#This Row],[Period]],Mapping!A:B,2,0)</f>
        <v>Q 3</v>
      </c>
      <c r="N9541"/>
    </row>
    <row r="9542" spans="1:14" ht="14.25" x14ac:dyDescent="0.2">
      <c r="A9542" s="42" t="s">
        <v>31</v>
      </c>
      <c r="B9542" s="44" t="s">
        <v>38</v>
      </c>
      <c r="C9542" s="44" t="s">
        <v>57</v>
      </c>
      <c r="D9542" s="43">
        <v>90025.067999999999</v>
      </c>
      <c r="E9542" s="43">
        <v>-47163.395999999993</v>
      </c>
      <c r="F9542" s="45">
        <v>-30930</v>
      </c>
      <c r="G9542" s="45">
        <v>-55190</v>
      </c>
      <c r="H9542" s="45">
        <v>-108220</v>
      </c>
      <c r="I9542" s="55">
        <f>pro[[#This Row],[Admin expenses 3]]+pro[[#This Row],[Admin expenses 2]]+pro[[#This Row],[Admin expenses 1]]+pro[[#This Row],[COGS]]</f>
        <v>-241503.39600000001</v>
      </c>
      <c r="J9542" s="55">
        <f>pro[[#This Row],[Revenue]]+pro[[#This Row],[AdminExp]]</f>
        <v>-151478.32800000001</v>
      </c>
      <c r="K9542" s="83">
        <f>pro[[#This Row],[Profit]]/pro[[#This Row],[Revenue]]</f>
        <v>-1.6826238664990512</v>
      </c>
      <c r="L9542" s="56">
        <f t="shared" si="149"/>
        <v>9</v>
      </c>
      <c r="M9542" s="82" t="str">
        <f>"Q"&amp;" "&amp;VLOOKUP(pro[[#This Row],[Period]],Mapping!A:B,2,0)</f>
        <v>Q 3</v>
      </c>
      <c r="N9542"/>
    </row>
    <row r="9543" spans="1:14" ht="14.25" x14ac:dyDescent="0.2">
      <c r="A9543" s="42" t="s">
        <v>31</v>
      </c>
      <c r="B9543" s="44" t="s">
        <v>38</v>
      </c>
      <c r="C9543" s="44" t="s">
        <v>57</v>
      </c>
      <c r="D9543" s="43">
        <v>9445.8069999999989</v>
      </c>
      <c r="E9543" s="43">
        <v>-5311.6350000000002</v>
      </c>
      <c r="F9543" s="45">
        <v>-95570</v>
      </c>
      <c r="G9543" s="45">
        <v>-79440</v>
      </c>
      <c r="H9543" s="45">
        <v>-107210</v>
      </c>
      <c r="I9543" s="55">
        <f>pro[[#This Row],[Admin expenses 3]]+pro[[#This Row],[Admin expenses 2]]+pro[[#This Row],[Admin expenses 1]]+pro[[#This Row],[COGS]]</f>
        <v>-287531.63500000001</v>
      </c>
      <c r="J9543" s="55">
        <f>pro[[#This Row],[Revenue]]+pro[[#This Row],[AdminExp]]</f>
        <v>-278085.82800000004</v>
      </c>
      <c r="K9543" s="83">
        <f>pro[[#This Row],[Profit]]/pro[[#This Row],[Revenue]]</f>
        <v>-29.440134442721526</v>
      </c>
      <c r="L9543" s="56">
        <f t="shared" si="149"/>
        <v>9</v>
      </c>
      <c r="M9543" s="82" t="str">
        <f>"Q"&amp;" "&amp;VLOOKUP(pro[[#This Row],[Period]],Mapping!A:B,2,0)</f>
        <v>Q 3</v>
      </c>
      <c r="N9543"/>
    </row>
    <row r="9544" spans="1:14" ht="14.25" x14ac:dyDescent="0.2">
      <c r="A9544" s="42" t="s">
        <v>31</v>
      </c>
      <c r="B9544" s="44" t="s">
        <v>38</v>
      </c>
      <c r="C9544" s="44" t="s">
        <v>58</v>
      </c>
      <c r="D9544" s="43">
        <v>19115.949999999997</v>
      </c>
      <c r="E9544" s="43">
        <v>-16472.917999999998</v>
      </c>
      <c r="F9544" s="45">
        <v>-93260</v>
      </c>
      <c r="G9544" s="45">
        <v>-34000</v>
      </c>
      <c r="H9544" s="45">
        <v>-56280</v>
      </c>
      <c r="I9544" s="55">
        <f>pro[[#This Row],[Admin expenses 3]]+pro[[#This Row],[Admin expenses 2]]+pro[[#This Row],[Admin expenses 1]]+pro[[#This Row],[COGS]]</f>
        <v>-200012.91800000001</v>
      </c>
      <c r="J9544" s="55">
        <f>pro[[#This Row],[Revenue]]+pro[[#This Row],[AdminExp]]</f>
        <v>-180896.96799999999</v>
      </c>
      <c r="K9544" s="83">
        <f>pro[[#This Row],[Profit]]/pro[[#This Row],[Revenue]]</f>
        <v>-9.4631429774612315</v>
      </c>
      <c r="L9544" s="56">
        <f t="shared" si="149"/>
        <v>9</v>
      </c>
      <c r="M9544" s="82" t="str">
        <f>"Q"&amp;" "&amp;VLOOKUP(pro[[#This Row],[Period]],Mapping!A:B,2,0)</f>
        <v>Q 3</v>
      </c>
      <c r="N9544"/>
    </row>
    <row r="9545" spans="1:14" ht="14.25" x14ac:dyDescent="0.2">
      <c r="A9545" s="42" t="s">
        <v>31</v>
      </c>
      <c r="B9545" s="44" t="s">
        <v>38</v>
      </c>
      <c r="C9545" s="44" t="s">
        <v>59</v>
      </c>
      <c r="D9545" s="43">
        <v>36264.697</v>
      </c>
      <c r="E9545" s="43">
        <v>-88349.722999999998</v>
      </c>
      <c r="F9545" s="45">
        <v>-101160</v>
      </c>
      <c r="G9545" s="45">
        <v>-42010</v>
      </c>
      <c r="H9545" s="45">
        <v>-36750</v>
      </c>
      <c r="I9545" s="55">
        <f>pro[[#This Row],[Admin expenses 3]]+pro[[#This Row],[Admin expenses 2]]+pro[[#This Row],[Admin expenses 1]]+pro[[#This Row],[COGS]]</f>
        <v>-268269.723</v>
      </c>
      <c r="J9545" s="55">
        <f>pro[[#This Row],[Revenue]]+pro[[#This Row],[AdminExp]]</f>
        <v>-232005.02600000001</v>
      </c>
      <c r="K9545" s="83">
        <f>pro[[#This Row],[Profit]]/pro[[#This Row],[Revenue]]</f>
        <v>-6.3975448629834135</v>
      </c>
      <c r="L9545" s="56">
        <f t="shared" si="149"/>
        <v>9</v>
      </c>
      <c r="M9545" s="82" t="str">
        <f>"Q"&amp;" "&amp;VLOOKUP(pro[[#This Row],[Period]],Mapping!A:B,2,0)</f>
        <v>Q 3</v>
      </c>
      <c r="N9545"/>
    </row>
    <row r="9546" spans="1:14" ht="14.25" x14ac:dyDescent="0.2">
      <c r="A9546" s="42" t="s">
        <v>31</v>
      </c>
      <c r="B9546" s="44" t="s">
        <v>38</v>
      </c>
      <c r="C9546" s="44" t="s">
        <v>57</v>
      </c>
      <c r="D9546" s="43">
        <v>19665.456999999999</v>
      </c>
      <c r="E9546" s="43">
        <v>-11417.965999999999</v>
      </c>
      <c r="F9546" s="45">
        <v>-70420</v>
      </c>
      <c r="G9546" s="45">
        <v>-34680</v>
      </c>
      <c r="H9546" s="45">
        <v>-106990</v>
      </c>
      <c r="I9546" s="55">
        <f>pro[[#This Row],[Admin expenses 3]]+pro[[#This Row],[Admin expenses 2]]+pro[[#This Row],[Admin expenses 1]]+pro[[#This Row],[COGS]]</f>
        <v>-223507.96599999999</v>
      </c>
      <c r="J9546" s="55">
        <f>pro[[#This Row],[Revenue]]+pro[[#This Row],[AdminExp]]</f>
        <v>-203842.50899999999</v>
      </c>
      <c r="K9546" s="83">
        <f>pro[[#This Row],[Profit]]/pro[[#This Row],[Revenue]]</f>
        <v>-10.365510905747067</v>
      </c>
      <c r="L9546" s="56">
        <f t="shared" si="149"/>
        <v>9</v>
      </c>
      <c r="M9546" s="82" t="str">
        <f>"Q"&amp;" "&amp;VLOOKUP(pro[[#This Row],[Period]],Mapping!A:B,2,0)</f>
        <v>Q 3</v>
      </c>
      <c r="N9546"/>
    </row>
    <row r="9547" spans="1:14" ht="14.25" x14ac:dyDescent="0.2">
      <c r="A9547" s="42" t="s">
        <v>31</v>
      </c>
      <c r="B9547" s="44" t="s">
        <v>38</v>
      </c>
      <c r="C9547" s="44" t="s">
        <v>57</v>
      </c>
      <c r="D9547" s="43">
        <v>6700366.6029999992</v>
      </c>
      <c r="E9547" s="43">
        <v>-378723.49200000003</v>
      </c>
      <c r="F9547" s="45">
        <v>-107490</v>
      </c>
      <c r="G9547" s="45">
        <v>-15430</v>
      </c>
      <c r="H9547" s="45">
        <v>-50860</v>
      </c>
      <c r="I9547" s="55">
        <f>pro[[#This Row],[Admin expenses 3]]+pro[[#This Row],[Admin expenses 2]]+pro[[#This Row],[Admin expenses 1]]+pro[[#This Row],[COGS]]</f>
        <v>-552503.49200000009</v>
      </c>
      <c r="J9547" s="55">
        <f>pro[[#This Row],[Revenue]]+pro[[#This Row],[AdminExp]]</f>
        <v>6147863.1109999996</v>
      </c>
      <c r="K9547" s="83">
        <f>pro[[#This Row],[Profit]]/pro[[#This Row],[Revenue]]</f>
        <v>0.91754130412019197</v>
      </c>
      <c r="L9547" s="56">
        <f t="shared" si="149"/>
        <v>9</v>
      </c>
      <c r="M9547" s="82" t="str">
        <f>"Q"&amp;" "&amp;VLOOKUP(pro[[#This Row],[Period]],Mapping!A:B,2,0)</f>
        <v>Q 3</v>
      </c>
      <c r="N9547"/>
    </row>
    <row r="9548" spans="1:14" ht="14.25" x14ac:dyDescent="0.2">
      <c r="A9548" s="42" t="s">
        <v>31</v>
      </c>
      <c r="B9548" s="44" t="s">
        <v>38</v>
      </c>
      <c r="C9548" s="44" t="s">
        <v>58</v>
      </c>
      <c r="D9548" s="43">
        <v>143146.79399999999</v>
      </c>
      <c r="E9548" s="43">
        <v>-69382.256999999998</v>
      </c>
      <c r="F9548" s="45">
        <v>-60710</v>
      </c>
      <c r="G9548" s="45">
        <v>-95530</v>
      </c>
      <c r="H9548" s="45">
        <v>-44800</v>
      </c>
      <c r="I9548" s="55">
        <f>pro[[#This Row],[Admin expenses 3]]+pro[[#This Row],[Admin expenses 2]]+pro[[#This Row],[Admin expenses 1]]+pro[[#This Row],[COGS]]</f>
        <v>-270422.25699999998</v>
      </c>
      <c r="J9548" s="55">
        <f>pro[[#This Row],[Revenue]]+pro[[#This Row],[AdminExp]]</f>
        <v>-127275.46299999999</v>
      </c>
      <c r="K9548" s="83">
        <f>pro[[#This Row],[Profit]]/pro[[#This Row],[Revenue]]</f>
        <v>-0.88912548750480569</v>
      </c>
      <c r="L9548" s="56">
        <f t="shared" si="149"/>
        <v>9</v>
      </c>
      <c r="M9548" s="82" t="str">
        <f>"Q"&amp;" "&amp;VLOOKUP(pro[[#This Row],[Period]],Mapping!A:B,2,0)</f>
        <v>Q 3</v>
      </c>
      <c r="N9548"/>
    </row>
    <row r="9549" spans="1:14" ht="14.25" x14ac:dyDescent="0.2">
      <c r="A9549" s="42" t="s">
        <v>31</v>
      </c>
      <c r="B9549" s="44" t="s">
        <v>38</v>
      </c>
      <c r="C9549" s="44" t="s">
        <v>59</v>
      </c>
      <c r="D9549" s="43">
        <v>65064.341999999997</v>
      </c>
      <c r="E9549" s="43">
        <v>-7186.003999999999</v>
      </c>
      <c r="F9549" s="45">
        <v>-97850</v>
      </c>
      <c r="G9549" s="45">
        <v>-27900</v>
      </c>
      <c r="H9549" s="45">
        <v>-107830</v>
      </c>
      <c r="I9549" s="55">
        <f>pro[[#This Row],[Admin expenses 3]]+pro[[#This Row],[Admin expenses 2]]+pro[[#This Row],[Admin expenses 1]]+pro[[#This Row],[COGS]]</f>
        <v>-240766.00399999999</v>
      </c>
      <c r="J9549" s="55">
        <f>pro[[#This Row],[Revenue]]+pro[[#This Row],[AdminExp]]</f>
        <v>-175701.66199999998</v>
      </c>
      <c r="K9549" s="83">
        <f>pro[[#This Row],[Profit]]/pro[[#This Row],[Revenue]]</f>
        <v>-2.7004293995626667</v>
      </c>
      <c r="L9549" s="56">
        <f t="shared" si="149"/>
        <v>9</v>
      </c>
      <c r="M9549" s="82" t="str">
        <f>"Q"&amp;" "&amp;VLOOKUP(pro[[#This Row],[Period]],Mapping!A:B,2,0)</f>
        <v>Q 3</v>
      </c>
      <c r="N9549"/>
    </row>
    <row r="9550" spans="1:14" ht="14.25" x14ac:dyDescent="0.2">
      <c r="A9550" s="42" t="s">
        <v>31</v>
      </c>
      <c r="B9550" s="44" t="s">
        <v>38</v>
      </c>
      <c r="C9550" s="44" t="s">
        <v>57</v>
      </c>
      <c r="D9550" s="43">
        <v>27996.759000000002</v>
      </c>
      <c r="E9550" s="43">
        <v>-12037.164999999999</v>
      </c>
      <c r="F9550" s="45">
        <v>-22860</v>
      </c>
      <c r="G9550" s="45">
        <v>-93740</v>
      </c>
      <c r="H9550" s="45">
        <v>-60640</v>
      </c>
      <c r="I9550" s="55">
        <f>pro[[#This Row],[Admin expenses 3]]+pro[[#This Row],[Admin expenses 2]]+pro[[#This Row],[Admin expenses 1]]+pro[[#This Row],[COGS]]</f>
        <v>-189277.16500000001</v>
      </c>
      <c r="J9550" s="55">
        <f>pro[[#This Row],[Revenue]]+pro[[#This Row],[AdminExp]]</f>
        <v>-161280.40600000002</v>
      </c>
      <c r="K9550" s="83">
        <f>pro[[#This Row],[Profit]]/pro[[#This Row],[Revenue]]</f>
        <v>-5.7606812988603435</v>
      </c>
      <c r="L9550" s="56">
        <f t="shared" si="149"/>
        <v>9</v>
      </c>
      <c r="M9550" s="82" t="str">
        <f>"Q"&amp;" "&amp;VLOOKUP(pro[[#This Row],[Period]],Mapping!A:B,2,0)</f>
        <v>Q 3</v>
      </c>
      <c r="N9550"/>
    </row>
    <row r="9551" spans="1:14" ht="14.25" x14ac:dyDescent="0.2">
      <c r="A9551" s="42" t="s">
        <v>31</v>
      </c>
      <c r="B9551" s="44" t="s">
        <v>38</v>
      </c>
      <c r="C9551" s="44" t="s">
        <v>57</v>
      </c>
      <c r="D9551" s="43">
        <v>143597.66399999999</v>
      </c>
      <c r="E9551" s="43">
        <v>-31441.689999999995</v>
      </c>
      <c r="F9551" s="45">
        <v>-24970</v>
      </c>
      <c r="G9551" s="45">
        <v>-96960</v>
      </c>
      <c r="H9551" s="45">
        <v>-56090</v>
      </c>
      <c r="I9551" s="55">
        <f>pro[[#This Row],[Admin expenses 3]]+pro[[#This Row],[Admin expenses 2]]+pro[[#This Row],[Admin expenses 1]]+pro[[#This Row],[COGS]]</f>
        <v>-209461.69</v>
      </c>
      <c r="J9551" s="55">
        <f>pro[[#This Row],[Revenue]]+pro[[#This Row],[AdminExp]]</f>
        <v>-65864.026000000013</v>
      </c>
      <c r="K9551" s="83">
        <f>pro[[#This Row],[Profit]]/pro[[#This Row],[Revenue]]</f>
        <v>-0.45867059508711799</v>
      </c>
      <c r="L9551" s="56">
        <f t="shared" si="149"/>
        <v>9</v>
      </c>
      <c r="M9551" s="82" t="str">
        <f>"Q"&amp;" "&amp;VLOOKUP(pro[[#This Row],[Period]],Mapping!A:B,2,0)</f>
        <v>Q 3</v>
      </c>
      <c r="N9551"/>
    </row>
    <row r="9552" spans="1:14" ht="14.25" x14ac:dyDescent="0.2">
      <c r="A9552" s="42" t="s">
        <v>31</v>
      </c>
      <c r="B9552" s="44" t="s">
        <v>38</v>
      </c>
      <c r="C9552" s="44" t="s">
        <v>58</v>
      </c>
      <c r="D9552" s="43">
        <v>82794.474000000002</v>
      </c>
      <c r="E9552" s="43">
        <v>-4770.3249999999998</v>
      </c>
      <c r="F9552" s="45">
        <v>-83460</v>
      </c>
      <c r="G9552" s="45">
        <v>-93650</v>
      </c>
      <c r="H9552" s="45">
        <v>-63070</v>
      </c>
      <c r="I9552" s="55">
        <f>pro[[#This Row],[Admin expenses 3]]+pro[[#This Row],[Admin expenses 2]]+pro[[#This Row],[Admin expenses 1]]+pro[[#This Row],[COGS]]</f>
        <v>-244950.32500000001</v>
      </c>
      <c r="J9552" s="55">
        <f>pro[[#This Row],[Revenue]]+pro[[#This Row],[AdminExp]]</f>
        <v>-162155.85100000002</v>
      </c>
      <c r="K9552" s="83">
        <f>pro[[#This Row],[Profit]]/pro[[#This Row],[Revenue]]</f>
        <v>-1.9585347084879121</v>
      </c>
      <c r="L9552" s="56">
        <f t="shared" si="149"/>
        <v>9</v>
      </c>
      <c r="M9552" s="82" t="str">
        <f>"Q"&amp;" "&amp;VLOOKUP(pro[[#This Row],[Period]],Mapping!A:B,2,0)</f>
        <v>Q 3</v>
      </c>
      <c r="N9552"/>
    </row>
    <row r="9553" spans="1:14" ht="14.25" x14ac:dyDescent="0.2">
      <c r="A9553" s="42" t="s">
        <v>31</v>
      </c>
      <c r="B9553" s="44" t="s">
        <v>38</v>
      </c>
      <c r="C9553" s="44" t="s">
        <v>57</v>
      </c>
      <c r="D9553" s="43">
        <v>119429.89099999999</v>
      </c>
      <c r="E9553" s="43">
        <v>-35016.428999999996</v>
      </c>
      <c r="F9553" s="45">
        <v>-25340</v>
      </c>
      <c r="G9553" s="45">
        <v>-93370</v>
      </c>
      <c r="H9553" s="45">
        <v>-87870</v>
      </c>
      <c r="I9553" s="55">
        <f>pro[[#This Row],[Admin expenses 3]]+pro[[#This Row],[Admin expenses 2]]+pro[[#This Row],[Admin expenses 1]]+pro[[#This Row],[COGS]]</f>
        <v>-241596.429</v>
      </c>
      <c r="J9553" s="55">
        <f>pro[[#This Row],[Revenue]]+pro[[#This Row],[AdminExp]]</f>
        <v>-122166.53800000002</v>
      </c>
      <c r="K9553" s="83">
        <f>pro[[#This Row],[Profit]]/pro[[#This Row],[Revenue]]</f>
        <v>-1.0229142551926136</v>
      </c>
      <c r="L9553" s="56">
        <f t="shared" si="149"/>
        <v>9</v>
      </c>
      <c r="M9553" s="82" t="str">
        <f>"Q"&amp;" "&amp;VLOOKUP(pro[[#This Row],[Period]],Mapping!A:B,2,0)</f>
        <v>Q 3</v>
      </c>
      <c r="N9553"/>
    </row>
    <row r="9554" spans="1:14" ht="14.25" x14ac:dyDescent="0.2">
      <c r="A9554" s="42" t="s">
        <v>31</v>
      </c>
      <c r="B9554" s="44" t="s">
        <v>38</v>
      </c>
      <c r="C9554" s="44" t="s">
        <v>58</v>
      </c>
      <c r="D9554" s="43">
        <v>243382.36999999997</v>
      </c>
      <c r="E9554" s="43">
        <v>-66484.285000000003</v>
      </c>
      <c r="F9554" s="45">
        <v>-83270</v>
      </c>
      <c r="G9554" s="45">
        <v>-72820</v>
      </c>
      <c r="H9554" s="45">
        <v>-46410</v>
      </c>
      <c r="I9554" s="55">
        <f>pro[[#This Row],[Admin expenses 3]]+pro[[#This Row],[Admin expenses 2]]+pro[[#This Row],[Admin expenses 1]]+pro[[#This Row],[COGS]]</f>
        <v>-268984.28500000003</v>
      </c>
      <c r="J9554" s="55">
        <f>pro[[#This Row],[Revenue]]+pro[[#This Row],[AdminExp]]</f>
        <v>-25601.915000000066</v>
      </c>
      <c r="K9554" s="83">
        <f>pro[[#This Row],[Profit]]/pro[[#This Row],[Revenue]]</f>
        <v>-0.10519215093517278</v>
      </c>
      <c r="L9554" s="56">
        <f t="shared" si="149"/>
        <v>9</v>
      </c>
      <c r="M9554" s="82" t="str">
        <f>"Q"&amp;" "&amp;VLOOKUP(pro[[#This Row],[Period]],Mapping!A:B,2,0)</f>
        <v>Q 3</v>
      </c>
      <c r="N9554"/>
    </row>
    <row r="9555" spans="1:14" ht="14.25" x14ac:dyDescent="0.2">
      <c r="A9555" s="42" t="s">
        <v>31</v>
      </c>
      <c r="B9555" s="44" t="s">
        <v>38</v>
      </c>
      <c r="C9555" s="44" t="s">
        <v>59</v>
      </c>
      <c r="D9555" s="43">
        <v>152319.27899999998</v>
      </c>
      <c r="E9555" s="43">
        <v>-25793.641999999996</v>
      </c>
      <c r="F9555" s="45">
        <v>-77740</v>
      </c>
      <c r="G9555" s="45">
        <v>-66610</v>
      </c>
      <c r="H9555" s="45">
        <v>-16420</v>
      </c>
      <c r="I9555" s="55">
        <f>pro[[#This Row],[Admin expenses 3]]+pro[[#This Row],[Admin expenses 2]]+pro[[#This Row],[Admin expenses 1]]+pro[[#This Row],[COGS]]</f>
        <v>-186563.64199999999</v>
      </c>
      <c r="J9555" s="55">
        <f>pro[[#This Row],[Revenue]]+pro[[#This Row],[AdminExp]]</f>
        <v>-34244.363000000012</v>
      </c>
      <c r="K9555" s="83">
        <f>pro[[#This Row],[Profit]]/pro[[#This Row],[Revenue]]</f>
        <v>-0.22481962378511533</v>
      </c>
      <c r="L9555" s="56">
        <f t="shared" si="149"/>
        <v>9</v>
      </c>
      <c r="M9555" s="82" t="str">
        <f>"Q"&amp;" "&amp;VLOOKUP(pro[[#This Row],[Period]],Mapping!A:B,2,0)</f>
        <v>Q 3</v>
      </c>
      <c r="N9555"/>
    </row>
    <row r="9556" spans="1:14" ht="14.25" x14ac:dyDescent="0.2">
      <c r="A9556" s="42" t="s">
        <v>31</v>
      </c>
      <c r="B9556" s="44" t="s">
        <v>38</v>
      </c>
      <c r="C9556" s="44" t="s">
        <v>60</v>
      </c>
      <c r="D9556" s="43">
        <v>155170.92499999999</v>
      </c>
      <c r="E9556" s="43">
        <v>-28256.703999999998</v>
      </c>
      <c r="F9556" s="45">
        <v>-15210</v>
      </c>
      <c r="G9556" s="45">
        <v>-107170</v>
      </c>
      <c r="H9556" s="45">
        <v>-12330</v>
      </c>
      <c r="I9556" s="55">
        <f>pro[[#This Row],[Admin expenses 3]]+pro[[#This Row],[Admin expenses 2]]+pro[[#This Row],[Admin expenses 1]]+pro[[#This Row],[COGS]]</f>
        <v>-162966.704</v>
      </c>
      <c r="J9556" s="55">
        <f>pro[[#This Row],[Revenue]]+pro[[#This Row],[AdminExp]]</f>
        <v>-7795.7790000000095</v>
      </c>
      <c r="K9556" s="83">
        <f>pro[[#This Row],[Profit]]/pro[[#This Row],[Revenue]]</f>
        <v>-5.0239946691044153E-2</v>
      </c>
      <c r="L9556" s="56">
        <f t="shared" si="149"/>
        <v>9</v>
      </c>
      <c r="M9556" s="82" t="str">
        <f>"Q"&amp;" "&amp;VLOOKUP(pro[[#This Row],[Period]],Mapping!A:B,2,0)</f>
        <v>Q 3</v>
      </c>
      <c r="N9556"/>
    </row>
    <row r="9557" spans="1:14" ht="14.25" x14ac:dyDescent="0.2">
      <c r="A9557" s="42" t="s">
        <v>31</v>
      </c>
      <c r="B9557" s="44" t="s">
        <v>38</v>
      </c>
      <c r="C9557" s="44" t="s">
        <v>57</v>
      </c>
      <c r="D9557" s="43">
        <v>534359.973</v>
      </c>
      <c r="E9557" s="43">
        <v>-127702.162</v>
      </c>
      <c r="F9557" s="45">
        <v>-91900</v>
      </c>
      <c r="G9557" s="45">
        <v>-25990</v>
      </c>
      <c r="H9557" s="45">
        <v>-55070</v>
      </c>
      <c r="I9557" s="55">
        <f>pro[[#This Row],[Admin expenses 3]]+pro[[#This Row],[Admin expenses 2]]+pro[[#This Row],[Admin expenses 1]]+pro[[#This Row],[COGS]]</f>
        <v>-300662.16200000001</v>
      </c>
      <c r="J9557" s="55">
        <f>pro[[#This Row],[Revenue]]+pro[[#This Row],[AdminExp]]</f>
        <v>233697.81099999999</v>
      </c>
      <c r="K9557" s="83">
        <f>pro[[#This Row],[Profit]]/pro[[#This Row],[Revenue]]</f>
        <v>0.43734153530994357</v>
      </c>
      <c r="L9557" s="56">
        <f t="shared" si="149"/>
        <v>9</v>
      </c>
      <c r="M9557" s="82" t="str">
        <f>"Q"&amp;" "&amp;VLOOKUP(pro[[#This Row],[Period]],Mapping!A:B,2,0)</f>
        <v>Q 3</v>
      </c>
      <c r="N9557"/>
    </row>
    <row r="9558" spans="1:14" ht="14.25" x14ac:dyDescent="0.2">
      <c r="A9558" s="42" t="s">
        <v>31</v>
      </c>
      <c r="B9558" s="44" t="s">
        <v>38</v>
      </c>
      <c r="C9558" s="44" t="s">
        <v>58</v>
      </c>
      <c r="D9558" s="43">
        <v>38663.358999999997</v>
      </c>
      <c r="E9558" s="43">
        <v>-15304.736999999999</v>
      </c>
      <c r="F9558" s="45">
        <v>-38330</v>
      </c>
      <c r="G9558" s="45">
        <v>-70290</v>
      </c>
      <c r="H9558" s="45">
        <v>-40730</v>
      </c>
      <c r="I9558" s="55">
        <f>pro[[#This Row],[Admin expenses 3]]+pro[[#This Row],[Admin expenses 2]]+pro[[#This Row],[Admin expenses 1]]+pro[[#This Row],[COGS]]</f>
        <v>-164654.73699999999</v>
      </c>
      <c r="J9558" s="55">
        <f>pro[[#This Row],[Revenue]]+pro[[#This Row],[AdminExp]]</f>
        <v>-125991.378</v>
      </c>
      <c r="K9558" s="83">
        <f>pro[[#This Row],[Profit]]/pro[[#This Row],[Revenue]]</f>
        <v>-3.258676464194433</v>
      </c>
      <c r="L9558" s="56">
        <f t="shared" si="149"/>
        <v>9</v>
      </c>
      <c r="M9558" s="82" t="str">
        <f>"Q"&amp;" "&amp;VLOOKUP(pro[[#This Row],[Period]],Mapping!A:B,2,0)</f>
        <v>Q 3</v>
      </c>
      <c r="N9558"/>
    </row>
    <row r="9559" spans="1:14" ht="14.25" x14ac:dyDescent="0.2">
      <c r="A9559" s="42" t="s">
        <v>31</v>
      </c>
      <c r="B9559" s="44" t="s">
        <v>38</v>
      </c>
      <c r="C9559" s="44" t="s">
        <v>59</v>
      </c>
      <c r="D9559" s="43">
        <v>12698.329</v>
      </c>
      <c r="E9559" s="43">
        <v>-3945.27</v>
      </c>
      <c r="F9559" s="45">
        <v>-22220</v>
      </c>
      <c r="G9559" s="45">
        <v>-91850</v>
      </c>
      <c r="H9559" s="45">
        <v>-104190</v>
      </c>
      <c r="I9559" s="55">
        <f>pro[[#This Row],[Admin expenses 3]]+pro[[#This Row],[Admin expenses 2]]+pro[[#This Row],[Admin expenses 1]]+pro[[#This Row],[COGS]]</f>
        <v>-222205.27</v>
      </c>
      <c r="J9559" s="55">
        <f>pro[[#This Row],[Revenue]]+pro[[#This Row],[AdminExp]]</f>
        <v>-209506.94099999999</v>
      </c>
      <c r="K9559" s="83">
        <f>pro[[#This Row],[Profit]]/pro[[#This Row],[Revenue]]</f>
        <v>-16.498780351335991</v>
      </c>
      <c r="L9559" s="56">
        <f t="shared" si="149"/>
        <v>9</v>
      </c>
      <c r="M9559" s="82" t="str">
        <f>"Q"&amp;" "&amp;VLOOKUP(pro[[#This Row],[Period]],Mapping!A:B,2,0)</f>
        <v>Q 3</v>
      </c>
      <c r="N9559"/>
    </row>
    <row r="9560" spans="1:14" ht="14.25" x14ac:dyDescent="0.2">
      <c r="A9560" s="42" t="s">
        <v>31</v>
      </c>
      <c r="B9560" s="44" t="s">
        <v>38</v>
      </c>
      <c r="C9560" s="44" t="s">
        <v>60</v>
      </c>
      <c r="D9560" s="43">
        <v>590362.98299999989</v>
      </c>
      <c r="E9560" s="43">
        <v>-221577.05499999996</v>
      </c>
      <c r="F9560" s="45">
        <v>-13980</v>
      </c>
      <c r="G9560" s="45">
        <v>-59910</v>
      </c>
      <c r="H9560" s="45">
        <v>-86570</v>
      </c>
      <c r="I9560" s="55">
        <f>pro[[#This Row],[Admin expenses 3]]+pro[[#This Row],[Admin expenses 2]]+pro[[#This Row],[Admin expenses 1]]+pro[[#This Row],[COGS]]</f>
        <v>-382037.05499999993</v>
      </c>
      <c r="J9560" s="55">
        <f>pro[[#This Row],[Revenue]]+pro[[#This Row],[AdminExp]]</f>
        <v>208325.92799999996</v>
      </c>
      <c r="K9560" s="83">
        <f>pro[[#This Row],[Profit]]/pro[[#This Row],[Revenue]]</f>
        <v>0.35287769389159007</v>
      </c>
      <c r="L9560" s="56">
        <f t="shared" si="149"/>
        <v>9</v>
      </c>
      <c r="M9560" s="82" t="str">
        <f>"Q"&amp;" "&amp;VLOOKUP(pro[[#This Row],[Period]],Mapping!A:B,2,0)</f>
        <v>Q 3</v>
      </c>
      <c r="N9560"/>
    </row>
    <row r="9561" spans="1:14" ht="14.25" x14ac:dyDescent="0.2">
      <c r="A9561" s="42" t="s">
        <v>31</v>
      </c>
      <c r="B9561" s="44" t="s">
        <v>38</v>
      </c>
      <c r="C9561" s="44" t="s">
        <v>57</v>
      </c>
      <c r="D9561" s="43">
        <v>38056.375</v>
      </c>
      <c r="E9561" s="43">
        <v>-17344.886999999999</v>
      </c>
      <c r="F9561" s="45">
        <v>-37740</v>
      </c>
      <c r="G9561" s="45">
        <v>-32920</v>
      </c>
      <c r="H9561" s="45">
        <v>-77630</v>
      </c>
      <c r="I9561" s="55">
        <f>pro[[#This Row],[Admin expenses 3]]+pro[[#This Row],[Admin expenses 2]]+pro[[#This Row],[Admin expenses 1]]+pro[[#This Row],[COGS]]</f>
        <v>-165634.88699999999</v>
      </c>
      <c r="J9561" s="55">
        <f>pro[[#This Row],[Revenue]]+pro[[#This Row],[AdminExp]]</f>
        <v>-127578.51199999999</v>
      </c>
      <c r="K9561" s="83">
        <f>pro[[#This Row],[Profit]]/pro[[#This Row],[Revenue]]</f>
        <v>-3.3523558667897295</v>
      </c>
      <c r="L9561" s="56">
        <f t="shared" si="149"/>
        <v>9</v>
      </c>
      <c r="M9561" s="82" t="str">
        <f>"Q"&amp;" "&amp;VLOOKUP(pro[[#This Row],[Period]],Mapping!A:B,2,0)</f>
        <v>Q 3</v>
      </c>
      <c r="N9561"/>
    </row>
    <row r="9562" spans="1:14" ht="14.25" x14ac:dyDescent="0.2">
      <c r="A9562" s="42" t="s">
        <v>31</v>
      </c>
      <c r="B9562" s="44" t="s">
        <v>38</v>
      </c>
      <c r="C9562" s="44" t="s">
        <v>58</v>
      </c>
      <c r="D9562" s="43">
        <v>938.81200000000001</v>
      </c>
      <c r="E9562" s="43">
        <v>-1316.616</v>
      </c>
      <c r="F9562" s="45">
        <v>-17840</v>
      </c>
      <c r="G9562" s="45">
        <v>-90070</v>
      </c>
      <c r="H9562" s="45">
        <v>-101570</v>
      </c>
      <c r="I9562" s="55">
        <f>pro[[#This Row],[Admin expenses 3]]+pro[[#This Row],[Admin expenses 2]]+pro[[#This Row],[Admin expenses 1]]+pro[[#This Row],[COGS]]</f>
        <v>-210796.61600000001</v>
      </c>
      <c r="J9562" s="55">
        <f>pro[[#This Row],[Revenue]]+pro[[#This Row],[AdminExp]]</f>
        <v>-209857.804</v>
      </c>
      <c r="K9562" s="83">
        <f>pro[[#This Row],[Profit]]/pro[[#This Row],[Revenue]]</f>
        <v>-223.53549379428469</v>
      </c>
      <c r="L9562" s="56">
        <f t="shared" si="149"/>
        <v>9</v>
      </c>
      <c r="M9562" s="82" t="str">
        <f>"Q"&amp;" "&amp;VLOOKUP(pro[[#This Row],[Period]],Mapping!A:B,2,0)</f>
        <v>Q 3</v>
      </c>
      <c r="N9562"/>
    </row>
    <row r="9563" spans="1:14" ht="14.25" x14ac:dyDescent="0.2">
      <c r="A9563" s="42" t="s">
        <v>31</v>
      </c>
      <c r="B9563" s="44" t="s">
        <v>38</v>
      </c>
      <c r="C9563" s="44" t="s">
        <v>59</v>
      </c>
      <c r="D9563" s="43">
        <v>770344.071</v>
      </c>
      <c r="E9563" s="43">
        <v>-18233.221999999998</v>
      </c>
      <c r="F9563" s="45">
        <v>-21210</v>
      </c>
      <c r="G9563" s="45">
        <v>-80770</v>
      </c>
      <c r="H9563" s="45">
        <v>-38940</v>
      </c>
      <c r="I9563" s="55">
        <f>pro[[#This Row],[Admin expenses 3]]+pro[[#This Row],[Admin expenses 2]]+pro[[#This Row],[Admin expenses 1]]+pro[[#This Row],[COGS]]</f>
        <v>-159153.22200000001</v>
      </c>
      <c r="J9563" s="55">
        <f>pro[[#This Row],[Revenue]]+pro[[#This Row],[AdminExp]]</f>
        <v>611190.84899999993</v>
      </c>
      <c r="K9563" s="83">
        <f>pro[[#This Row],[Profit]]/pro[[#This Row],[Revenue]]</f>
        <v>0.79339982224644123</v>
      </c>
      <c r="L9563" s="56">
        <f t="shared" si="149"/>
        <v>9</v>
      </c>
      <c r="M9563" s="82" t="str">
        <f>"Q"&amp;" "&amp;VLOOKUP(pro[[#This Row],[Period]],Mapping!A:B,2,0)</f>
        <v>Q 3</v>
      </c>
      <c r="N9563"/>
    </row>
    <row r="9564" spans="1:14" ht="14.25" x14ac:dyDescent="0.2">
      <c r="A9564" s="42" t="s">
        <v>31</v>
      </c>
      <c r="B9564" s="44" t="s">
        <v>38</v>
      </c>
      <c r="C9564" s="44" t="s">
        <v>60</v>
      </c>
      <c r="D9564" s="43">
        <v>2041229.645</v>
      </c>
      <c r="E9564" s="43">
        <v>-229490.66699999999</v>
      </c>
      <c r="F9564" s="45">
        <v>-26810</v>
      </c>
      <c r="G9564" s="45">
        <v>-68670</v>
      </c>
      <c r="H9564" s="45">
        <v>-85050</v>
      </c>
      <c r="I9564" s="55">
        <f>pro[[#This Row],[Admin expenses 3]]+pro[[#This Row],[Admin expenses 2]]+pro[[#This Row],[Admin expenses 1]]+pro[[#This Row],[COGS]]</f>
        <v>-410020.66700000002</v>
      </c>
      <c r="J9564" s="55">
        <f>pro[[#This Row],[Revenue]]+pro[[#This Row],[AdminExp]]</f>
        <v>1631208.9780000001</v>
      </c>
      <c r="K9564" s="83">
        <f>pro[[#This Row],[Profit]]/pro[[#This Row],[Revenue]]</f>
        <v>0.79913055446536985</v>
      </c>
      <c r="L9564" s="56">
        <f t="shared" si="149"/>
        <v>9</v>
      </c>
      <c r="M9564" s="82" t="str">
        <f>"Q"&amp;" "&amp;VLOOKUP(pro[[#This Row],[Period]],Mapping!A:B,2,0)</f>
        <v>Q 3</v>
      </c>
      <c r="N9564"/>
    </row>
    <row r="9565" spans="1:14" ht="14.25" x14ac:dyDescent="0.2">
      <c r="A9565" s="42" t="s">
        <v>31</v>
      </c>
      <c r="B9565" s="44" t="s">
        <v>38</v>
      </c>
      <c r="C9565" s="44" t="s">
        <v>57</v>
      </c>
      <c r="D9565" s="43">
        <v>437911.98499999999</v>
      </c>
      <c r="E9565" s="43">
        <v>-135466.00900000002</v>
      </c>
      <c r="F9565" s="45">
        <v>-82990</v>
      </c>
      <c r="G9565" s="45">
        <v>-89170</v>
      </c>
      <c r="H9565" s="45">
        <v>-25330</v>
      </c>
      <c r="I9565" s="55">
        <f>pro[[#This Row],[Admin expenses 3]]+pro[[#This Row],[Admin expenses 2]]+pro[[#This Row],[Admin expenses 1]]+pro[[#This Row],[COGS]]</f>
        <v>-332956.00900000002</v>
      </c>
      <c r="J9565" s="55">
        <f>pro[[#This Row],[Revenue]]+pro[[#This Row],[AdminExp]]</f>
        <v>104955.97599999997</v>
      </c>
      <c r="K9565" s="83">
        <f>pro[[#This Row],[Profit]]/pro[[#This Row],[Revenue]]</f>
        <v>0.23967367780536988</v>
      </c>
      <c r="L9565" s="56">
        <f t="shared" si="149"/>
        <v>9</v>
      </c>
      <c r="M9565" s="82" t="str">
        <f>"Q"&amp;" "&amp;VLOOKUP(pro[[#This Row],[Period]],Mapping!A:B,2,0)</f>
        <v>Q 3</v>
      </c>
      <c r="N9565"/>
    </row>
    <row r="9566" spans="1:14" ht="14.25" x14ac:dyDescent="0.2">
      <c r="A9566" s="42" t="s">
        <v>31</v>
      </c>
      <c r="B9566" s="44" t="s">
        <v>21</v>
      </c>
      <c r="C9566" s="44" t="s">
        <v>58</v>
      </c>
      <c r="D9566" s="43">
        <v>176119.68499999997</v>
      </c>
      <c r="E9566" s="43">
        <v>-38004.049999999996</v>
      </c>
      <c r="F9566" s="45">
        <v>-59040</v>
      </c>
      <c r="G9566" s="45">
        <v>-76990</v>
      </c>
      <c r="H9566" s="45">
        <v>-44850</v>
      </c>
      <c r="I9566" s="55">
        <f>pro[[#This Row],[Admin expenses 3]]+pro[[#This Row],[Admin expenses 2]]+pro[[#This Row],[Admin expenses 1]]+pro[[#This Row],[COGS]]</f>
        <v>-218884.05</v>
      </c>
      <c r="J9566" s="55">
        <f>pro[[#This Row],[Revenue]]+pro[[#This Row],[AdminExp]]</f>
        <v>-42764.36500000002</v>
      </c>
      <c r="K9566" s="83">
        <f>pro[[#This Row],[Profit]]/pro[[#This Row],[Revenue]]</f>
        <v>-0.24281422601908484</v>
      </c>
      <c r="L9566" s="56">
        <f t="shared" si="149"/>
        <v>9</v>
      </c>
      <c r="M9566" s="82" t="str">
        <f>"Q"&amp;" "&amp;VLOOKUP(pro[[#This Row],[Period]],Mapping!A:B,2,0)</f>
        <v>Q 3</v>
      </c>
      <c r="N9566"/>
    </row>
    <row r="9567" spans="1:14" ht="14.25" x14ac:dyDescent="0.2">
      <c r="A9567" s="42" t="s">
        <v>31</v>
      </c>
      <c r="B9567" s="44" t="s">
        <v>21</v>
      </c>
      <c r="C9567" s="44" t="s">
        <v>59</v>
      </c>
      <c r="D9567" s="43">
        <v>3872.4349999999999</v>
      </c>
      <c r="E9567" s="43">
        <v>-7832.985999999999</v>
      </c>
      <c r="F9567" s="45">
        <v>-19890</v>
      </c>
      <c r="G9567" s="45">
        <v>-69060</v>
      </c>
      <c r="H9567" s="45">
        <v>-35200</v>
      </c>
      <c r="I9567" s="55">
        <f>pro[[#This Row],[Admin expenses 3]]+pro[[#This Row],[Admin expenses 2]]+pro[[#This Row],[Admin expenses 1]]+pro[[#This Row],[COGS]]</f>
        <v>-131982.986</v>
      </c>
      <c r="J9567" s="55">
        <f>pro[[#This Row],[Revenue]]+pro[[#This Row],[AdminExp]]</f>
        <v>-128110.55100000001</v>
      </c>
      <c r="K9567" s="83">
        <f>pro[[#This Row],[Profit]]/pro[[#This Row],[Revenue]]</f>
        <v>-33.082685958576455</v>
      </c>
      <c r="L9567" s="56">
        <f t="shared" si="149"/>
        <v>9</v>
      </c>
      <c r="M9567" s="82" t="str">
        <f>"Q"&amp;" "&amp;VLOOKUP(pro[[#This Row],[Period]],Mapping!A:B,2,0)</f>
        <v>Q 3</v>
      </c>
      <c r="N9567"/>
    </row>
    <row r="9568" spans="1:14" ht="14.25" x14ac:dyDescent="0.2">
      <c r="A9568" s="42" t="s">
        <v>31</v>
      </c>
      <c r="B9568" s="44" t="s">
        <v>21</v>
      </c>
      <c r="C9568" s="44" t="s">
        <v>60</v>
      </c>
      <c r="D9568" s="43">
        <v>266880.92899999995</v>
      </c>
      <c r="E9568" s="43">
        <v>-385753.61299999995</v>
      </c>
      <c r="F9568" s="45">
        <v>-18080</v>
      </c>
      <c r="G9568" s="45">
        <v>-34710</v>
      </c>
      <c r="H9568" s="45">
        <v>-22510</v>
      </c>
      <c r="I9568" s="55">
        <f>pro[[#This Row],[Admin expenses 3]]+pro[[#This Row],[Admin expenses 2]]+pro[[#This Row],[Admin expenses 1]]+pro[[#This Row],[COGS]]</f>
        <v>-461053.61299999995</v>
      </c>
      <c r="J9568" s="55">
        <f>pro[[#This Row],[Revenue]]+pro[[#This Row],[AdminExp]]</f>
        <v>-194172.68400000001</v>
      </c>
      <c r="K9568" s="83">
        <f>pro[[#This Row],[Profit]]/pro[[#This Row],[Revenue]]</f>
        <v>-0.72756297996849395</v>
      </c>
      <c r="L9568" s="56">
        <f t="shared" si="149"/>
        <v>9</v>
      </c>
      <c r="M9568" s="82" t="str">
        <f>"Q"&amp;" "&amp;VLOOKUP(pro[[#This Row],[Period]],Mapping!A:B,2,0)</f>
        <v>Q 3</v>
      </c>
      <c r="N9568"/>
    </row>
    <row r="9569" spans="1:14" ht="14.25" x14ac:dyDescent="0.2">
      <c r="A9569" s="42" t="s">
        <v>31</v>
      </c>
      <c r="B9569" s="44" t="s">
        <v>21</v>
      </c>
      <c r="C9569" s="44" t="s">
        <v>57</v>
      </c>
      <c r="D9569" s="43">
        <v>864694.99199999997</v>
      </c>
      <c r="E9569" s="43">
        <v>-81426.260999999999</v>
      </c>
      <c r="F9569" s="45">
        <v>-85470</v>
      </c>
      <c r="G9569" s="45">
        <v>-80090</v>
      </c>
      <c r="H9569" s="45">
        <v>-35390</v>
      </c>
      <c r="I9569" s="55">
        <f>pro[[#This Row],[Admin expenses 3]]+pro[[#This Row],[Admin expenses 2]]+pro[[#This Row],[Admin expenses 1]]+pro[[#This Row],[COGS]]</f>
        <v>-282376.261</v>
      </c>
      <c r="J9569" s="55">
        <f>pro[[#This Row],[Revenue]]+pro[[#This Row],[AdminExp]]</f>
        <v>582318.73099999991</v>
      </c>
      <c r="K9569" s="83">
        <f>pro[[#This Row],[Profit]]/pro[[#This Row],[Revenue]]</f>
        <v>0.67343830644042857</v>
      </c>
      <c r="L9569" s="56">
        <f t="shared" si="149"/>
        <v>9</v>
      </c>
      <c r="M9569" s="82" t="str">
        <f>"Q"&amp;" "&amp;VLOOKUP(pro[[#This Row],[Period]],Mapping!A:B,2,0)</f>
        <v>Q 3</v>
      </c>
      <c r="N9569"/>
    </row>
    <row r="9570" spans="1:14" ht="14.25" x14ac:dyDescent="0.2">
      <c r="A9570" s="42" t="s">
        <v>31</v>
      </c>
      <c r="B9570" s="44" t="s">
        <v>21</v>
      </c>
      <c r="C9570" s="44" t="s">
        <v>57</v>
      </c>
      <c r="D9570" s="43">
        <v>261585.35899999997</v>
      </c>
      <c r="E9570" s="43">
        <v>-200829.94399999999</v>
      </c>
      <c r="F9570" s="45">
        <v>-23810</v>
      </c>
      <c r="G9570" s="45">
        <v>-102030</v>
      </c>
      <c r="H9570" s="45">
        <v>-37180</v>
      </c>
      <c r="I9570" s="55">
        <f>pro[[#This Row],[Admin expenses 3]]+pro[[#This Row],[Admin expenses 2]]+pro[[#This Row],[Admin expenses 1]]+pro[[#This Row],[COGS]]</f>
        <v>-363849.94400000002</v>
      </c>
      <c r="J9570" s="55">
        <f>pro[[#This Row],[Revenue]]+pro[[#This Row],[AdminExp]]</f>
        <v>-102264.58500000005</v>
      </c>
      <c r="K9570" s="83">
        <f>pro[[#This Row],[Profit]]/pro[[#This Row],[Revenue]]</f>
        <v>-0.39094154730578812</v>
      </c>
      <c r="L9570" s="56">
        <f t="shared" si="149"/>
        <v>9</v>
      </c>
      <c r="M9570" s="82" t="str">
        <f>"Q"&amp;" "&amp;VLOOKUP(pro[[#This Row],[Period]],Mapping!A:B,2,0)</f>
        <v>Q 3</v>
      </c>
      <c r="N9570"/>
    </row>
    <row r="9571" spans="1:14" ht="14.25" x14ac:dyDescent="0.2">
      <c r="A9571" s="42" t="s">
        <v>31</v>
      </c>
      <c r="B9571" s="44" t="s">
        <v>21</v>
      </c>
      <c r="C9571" s="44" t="s">
        <v>58</v>
      </c>
      <c r="D9571" s="43">
        <v>458220.04200000002</v>
      </c>
      <c r="E9571" s="43">
        <v>-540393.47600000002</v>
      </c>
      <c r="F9571" s="45">
        <v>-61950</v>
      </c>
      <c r="G9571" s="45">
        <v>-69840</v>
      </c>
      <c r="H9571" s="45">
        <v>-98850</v>
      </c>
      <c r="I9571" s="55">
        <f>pro[[#This Row],[Admin expenses 3]]+pro[[#This Row],[Admin expenses 2]]+pro[[#This Row],[Admin expenses 1]]+pro[[#This Row],[COGS]]</f>
        <v>-771033.47600000002</v>
      </c>
      <c r="J9571" s="55">
        <f>pro[[#This Row],[Revenue]]+pro[[#This Row],[AdminExp]]</f>
        <v>-312813.43400000001</v>
      </c>
      <c r="K9571" s="83">
        <f>pro[[#This Row],[Profit]]/pro[[#This Row],[Revenue]]</f>
        <v>-0.68267078112659241</v>
      </c>
      <c r="L9571" s="56">
        <f t="shared" si="149"/>
        <v>9</v>
      </c>
      <c r="M9571" s="82" t="str">
        <f>"Q"&amp;" "&amp;VLOOKUP(pro[[#This Row],[Period]],Mapping!A:B,2,0)</f>
        <v>Q 3</v>
      </c>
      <c r="N9571"/>
    </row>
    <row r="9572" spans="1:14" ht="14.25" x14ac:dyDescent="0.2">
      <c r="A9572" s="42" t="s">
        <v>31</v>
      </c>
      <c r="B9572" s="44" t="s">
        <v>21</v>
      </c>
      <c r="C9572" s="44" t="s">
        <v>59</v>
      </c>
      <c r="D9572" s="43">
        <v>36117.549999999996</v>
      </c>
      <c r="E9572" s="43">
        <v>-2472.5959999999995</v>
      </c>
      <c r="F9572" s="45">
        <v>-29550</v>
      </c>
      <c r="G9572" s="45">
        <v>-53300</v>
      </c>
      <c r="H9572" s="45">
        <v>-96850</v>
      </c>
      <c r="I9572" s="55">
        <f>pro[[#This Row],[Admin expenses 3]]+pro[[#This Row],[Admin expenses 2]]+pro[[#This Row],[Admin expenses 1]]+pro[[#This Row],[COGS]]</f>
        <v>-182172.59599999999</v>
      </c>
      <c r="J9572" s="55">
        <f>pro[[#This Row],[Revenue]]+pro[[#This Row],[AdminExp]]</f>
        <v>-146055.046</v>
      </c>
      <c r="K9572" s="83">
        <f>pro[[#This Row],[Profit]]/pro[[#This Row],[Revenue]]</f>
        <v>-4.0438802188963541</v>
      </c>
      <c r="L9572" s="56">
        <f t="shared" si="149"/>
        <v>9</v>
      </c>
      <c r="M9572" s="82" t="str">
        <f>"Q"&amp;" "&amp;VLOOKUP(pro[[#This Row],[Period]],Mapping!A:B,2,0)</f>
        <v>Q 3</v>
      </c>
      <c r="N9572"/>
    </row>
    <row r="9573" spans="1:14" ht="14.25" x14ac:dyDescent="0.2">
      <c r="A9573" s="42" t="s">
        <v>31</v>
      </c>
      <c r="B9573" s="44" t="s">
        <v>21</v>
      </c>
      <c r="C9573" s="44" t="s">
        <v>57</v>
      </c>
      <c r="D9573" s="43">
        <v>17668.427</v>
      </c>
      <c r="E9573" s="43">
        <v>-2583.098</v>
      </c>
      <c r="F9573" s="45">
        <v>-21570</v>
      </c>
      <c r="G9573" s="45">
        <v>-56590</v>
      </c>
      <c r="H9573" s="45">
        <v>-95550</v>
      </c>
      <c r="I9573" s="55">
        <f>pro[[#This Row],[Admin expenses 3]]+pro[[#This Row],[Admin expenses 2]]+pro[[#This Row],[Admin expenses 1]]+pro[[#This Row],[COGS]]</f>
        <v>-176293.098</v>
      </c>
      <c r="J9573" s="55">
        <f>pro[[#This Row],[Revenue]]+pro[[#This Row],[AdminExp]]</f>
        <v>-158624.671</v>
      </c>
      <c r="K9573" s="83">
        <f>pro[[#This Row],[Profit]]/pro[[#This Row],[Revenue]]</f>
        <v>-8.977860394702935</v>
      </c>
      <c r="L9573" s="56">
        <f t="shared" si="149"/>
        <v>9</v>
      </c>
      <c r="M9573" s="82" t="str">
        <f>"Q"&amp;" "&amp;VLOOKUP(pro[[#This Row],[Period]],Mapping!A:B,2,0)</f>
        <v>Q 3</v>
      </c>
      <c r="N9573"/>
    </row>
    <row r="9574" spans="1:14" ht="14.25" x14ac:dyDescent="0.2">
      <c r="A9574" s="42" t="s">
        <v>31</v>
      </c>
      <c r="B9574" s="44" t="s">
        <v>21</v>
      </c>
      <c r="C9574" s="44" t="s">
        <v>58</v>
      </c>
      <c r="D9574" s="43">
        <v>702280.978</v>
      </c>
      <c r="E9574" s="43">
        <v>-40987.176999999996</v>
      </c>
      <c r="F9574" s="45">
        <v>-86610</v>
      </c>
      <c r="G9574" s="45">
        <v>-35310</v>
      </c>
      <c r="H9574" s="45">
        <v>-57650</v>
      </c>
      <c r="I9574" s="55">
        <f>pro[[#This Row],[Admin expenses 3]]+pro[[#This Row],[Admin expenses 2]]+pro[[#This Row],[Admin expenses 1]]+pro[[#This Row],[COGS]]</f>
        <v>-220557.177</v>
      </c>
      <c r="J9574" s="55">
        <f>pro[[#This Row],[Revenue]]+pro[[#This Row],[AdminExp]]</f>
        <v>481723.80099999998</v>
      </c>
      <c r="K9574" s="83">
        <f>pro[[#This Row],[Profit]]/pro[[#This Row],[Revenue]]</f>
        <v>0.68594169013645134</v>
      </c>
      <c r="L9574" s="56">
        <f t="shared" si="149"/>
        <v>9</v>
      </c>
      <c r="M9574" s="82" t="str">
        <f>"Q"&amp;" "&amp;VLOOKUP(pro[[#This Row],[Period]],Mapping!A:B,2,0)</f>
        <v>Q 3</v>
      </c>
      <c r="N9574"/>
    </row>
    <row r="9575" spans="1:14" ht="14.25" x14ac:dyDescent="0.2">
      <c r="A9575" s="42" t="s">
        <v>31</v>
      </c>
      <c r="B9575" s="44" t="s">
        <v>21</v>
      </c>
      <c r="C9575" s="44" t="s">
        <v>59</v>
      </c>
      <c r="D9575" s="43">
        <v>1005313.988</v>
      </c>
      <c r="E9575" s="43">
        <v>-79709.62999999999</v>
      </c>
      <c r="F9575" s="45">
        <v>-60170</v>
      </c>
      <c r="G9575" s="45">
        <v>-36770</v>
      </c>
      <c r="H9575" s="45">
        <v>-39690</v>
      </c>
      <c r="I9575" s="55">
        <f>pro[[#This Row],[Admin expenses 3]]+pro[[#This Row],[Admin expenses 2]]+pro[[#This Row],[Admin expenses 1]]+pro[[#This Row],[COGS]]</f>
        <v>-216339.63</v>
      </c>
      <c r="J9575" s="55">
        <f>pro[[#This Row],[Revenue]]+pro[[#This Row],[AdminExp]]</f>
        <v>788974.35800000001</v>
      </c>
      <c r="K9575" s="83">
        <f>pro[[#This Row],[Profit]]/pro[[#This Row],[Revenue]]</f>
        <v>0.78480391939000849</v>
      </c>
      <c r="L9575" s="56">
        <f t="shared" si="149"/>
        <v>9</v>
      </c>
      <c r="M9575" s="82" t="str">
        <f>"Q"&amp;" "&amp;VLOOKUP(pro[[#This Row],[Period]],Mapping!A:B,2,0)</f>
        <v>Q 3</v>
      </c>
      <c r="N9575"/>
    </row>
    <row r="9576" spans="1:14" ht="14.25" x14ac:dyDescent="0.2">
      <c r="A9576" s="42" t="s">
        <v>31</v>
      </c>
      <c r="B9576" s="44" t="s">
        <v>21</v>
      </c>
      <c r="C9576" s="44" t="s">
        <v>57</v>
      </c>
      <c r="D9576" s="43">
        <v>79843.427999999985</v>
      </c>
      <c r="E9576" s="43">
        <v>-11426.94</v>
      </c>
      <c r="F9576" s="45">
        <v>-107080</v>
      </c>
      <c r="G9576" s="45">
        <v>-44070</v>
      </c>
      <c r="H9576" s="45">
        <v>-30250</v>
      </c>
      <c r="I9576" s="55">
        <f>pro[[#This Row],[Admin expenses 3]]+pro[[#This Row],[Admin expenses 2]]+pro[[#This Row],[Admin expenses 1]]+pro[[#This Row],[COGS]]</f>
        <v>-192826.94</v>
      </c>
      <c r="J9576" s="55">
        <f>pro[[#This Row],[Revenue]]+pro[[#This Row],[AdminExp]]</f>
        <v>-112983.51200000002</v>
      </c>
      <c r="K9576" s="83">
        <f>pro[[#This Row],[Profit]]/pro[[#This Row],[Revenue]]</f>
        <v>-1.4150633913163151</v>
      </c>
      <c r="L9576" s="56">
        <f t="shared" si="149"/>
        <v>9</v>
      </c>
      <c r="M9576" s="82" t="str">
        <f>"Q"&amp;" "&amp;VLOOKUP(pro[[#This Row],[Period]],Mapping!A:B,2,0)</f>
        <v>Q 3</v>
      </c>
      <c r="N9576"/>
    </row>
    <row r="9577" spans="1:14" ht="14.25" x14ac:dyDescent="0.2">
      <c r="A9577" s="42" t="s">
        <v>31</v>
      </c>
      <c r="B9577" s="44" t="s">
        <v>21</v>
      </c>
      <c r="C9577" s="44" t="s">
        <v>58</v>
      </c>
      <c r="D9577" s="43">
        <v>198638.43299999999</v>
      </c>
      <c r="E9577" s="43">
        <v>-54546.561999999998</v>
      </c>
      <c r="F9577" s="45">
        <v>-54810</v>
      </c>
      <c r="G9577" s="45">
        <v>-84430</v>
      </c>
      <c r="H9577" s="45">
        <v>-28700</v>
      </c>
      <c r="I9577" s="55">
        <f>pro[[#This Row],[Admin expenses 3]]+pro[[#This Row],[Admin expenses 2]]+pro[[#This Row],[Admin expenses 1]]+pro[[#This Row],[COGS]]</f>
        <v>-222486.56200000001</v>
      </c>
      <c r="J9577" s="55">
        <f>pro[[#This Row],[Revenue]]+pro[[#This Row],[AdminExp]]</f>
        <v>-23848.129000000015</v>
      </c>
      <c r="K9577" s="83">
        <f>pro[[#This Row],[Profit]]/pro[[#This Row],[Revenue]]</f>
        <v>-0.12005797991771319</v>
      </c>
      <c r="L9577" s="56">
        <f t="shared" si="149"/>
        <v>9</v>
      </c>
      <c r="M9577" s="82" t="str">
        <f>"Q"&amp;" "&amp;VLOOKUP(pro[[#This Row],[Period]],Mapping!A:B,2,0)</f>
        <v>Q 3</v>
      </c>
      <c r="N9577"/>
    </row>
    <row r="9578" spans="1:14" ht="14.25" x14ac:dyDescent="0.2">
      <c r="A9578" s="42" t="s">
        <v>31</v>
      </c>
      <c r="B9578" s="44" t="s">
        <v>21</v>
      </c>
      <c r="C9578" s="44" t="s">
        <v>59</v>
      </c>
      <c r="D9578" s="43">
        <v>17483.584999999999</v>
      </c>
      <c r="E9578" s="43">
        <v>-21498.203999999998</v>
      </c>
      <c r="F9578" s="45">
        <v>-62440</v>
      </c>
      <c r="G9578" s="45">
        <v>-84460</v>
      </c>
      <c r="H9578" s="45">
        <v>-38010</v>
      </c>
      <c r="I9578" s="55">
        <f>pro[[#This Row],[Admin expenses 3]]+pro[[#This Row],[Admin expenses 2]]+pro[[#This Row],[Admin expenses 1]]+pro[[#This Row],[COGS]]</f>
        <v>-206408.204</v>
      </c>
      <c r="J9578" s="55">
        <f>pro[[#This Row],[Revenue]]+pro[[#This Row],[AdminExp]]</f>
        <v>-188924.61900000001</v>
      </c>
      <c r="K9578" s="83">
        <f>pro[[#This Row],[Profit]]/pro[[#This Row],[Revenue]]</f>
        <v>-10.805828381307382</v>
      </c>
      <c r="L9578" s="56">
        <f t="shared" si="149"/>
        <v>9</v>
      </c>
      <c r="M9578" s="82" t="str">
        <f>"Q"&amp;" "&amp;VLOOKUP(pro[[#This Row],[Period]],Mapping!A:B,2,0)</f>
        <v>Q 3</v>
      </c>
      <c r="N9578"/>
    </row>
    <row r="9579" spans="1:14" ht="14.25" x14ac:dyDescent="0.2">
      <c r="A9579" s="42" t="s">
        <v>31</v>
      </c>
      <c r="B9579" s="44" t="s">
        <v>21</v>
      </c>
      <c r="C9579" s="44" t="s">
        <v>57</v>
      </c>
      <c r="D9579" s="43">
        <v>108079.594</v>
      </c>
      <c r="E9579" s="43">
        <v>-80977.693999999989</v>
      </c>
      <c r="F9579" s="45">
        <v>-66250</v>
      </c>
      <c r="G9579" s="45">
        <v>-93650</v>
      </c>
      <c r="H9579" s="45">
        <v>-105380</v>
      </c>
      <c r="I9579" s="55">
        <f>pro[[#This Row],[Admin expenses 3]]+pro[[#This Row],[Admin expenses 2]]+pro[[#This Row],[Admin expenses 1]]+pro[[#This Row],[COGS]]</f>
        <v>-346257.69400000002</v>
      </c>
      <c r="J9579" s="55">
        <f>pro[[#This Row],[Revenue]]+pro[[#This Row],[AdminExp]]</f>
        <v>-238178.10000000003</v>
      </c>
      <c r="K9579" s="83">
        <f>pro[[#This Row],[Profit]]/pro[[#This Row],[Revenue]]</f>
        <v>-2.2037286705573678</v>
      </c>
      <c r="L9579" s="56">
        <f t="shared" si="149"/>
        <v>9</v>
      </c>
      <c r="M9579" s="82" t="str">
        <f>"Q"&amp;" "&amp;VLOOKUP(pro[[#This Row],[Period]],Mapping!A:B,2,0)</f>
        <v>Q 3</v>
      </c>
      <c r="N9579"/>
    </row>
    <row r="9580" spans="1:14" ht="14.25" x14ac:dyDescent="0.2">
      <c r="A9580" s="42" t="s">
        <v>31</v>
      </c>
      <c r="B9580" s="44" t="s">
        <v>21</v>
      </c>
      <c r="C9580" s="44" t="s">
        <v>57</v>
      </c>
      <c r="D9580" s="43">
        <v>62722.043999999994</v>
      </c>
      <c r="E9580" s="43">
        <v>-50573.942999999992</v>
      </c>
      <c r="F9580" s="45">
        <v>-57280</v>
      </c>
      <c r="G9580" s="45">
        <v>-43090</v>
      </c>
      <c r="H9580" s="45">
        <v>-94560</v>
      </c>
      <c r="I9580" s="55">
        <f>pro[[#This Row],[Admin expenses 3]]+pro[[#This Row],[Admin expenses 2]]+pro[[#This Row],[Admin expenses 1]]+pro[[#This Row],[COGS]]</f>
        <v>-245503.943</v>
      </c>
      <c r="J9580" s="55">
        <f>pro[[#This Row],[Revenue]]+pro[[#This Row],[AdminExp]]</f>
        <v>-182781.899</v>
      </c>
      <c r="K9580" s="83">
        <f>pro[[#This Row],[Profit]]/pro[[#This Row],[Revenue]]</f>
        <v>-2.9141572458958769</v>
      </c>
      <c r="L9580" s="56">
        <f t="shared" si="149"/>
        <v>9</v>
      </c>
      <c r="M9580" s="82" t="str">
        <f>"Q"&amp;" "&amp;VLOOKUP(pro[[#This Row],[Period]],Mapping!A:B,2,0)</f>
        <v>Q 3</v>
      </c>
      <c r="N9580"/>
    </row>
    <row r="9581" spans="1:14" ht="14.25" x14ac:dyDescent="0.2">
      <c r="A9581" s="42" t="s">
        <v>31</v>
      </c>
      <c r="B9581" s="44" t="s">
        <v>21</v>
      </c>
      <c r="C9581" s="44" t="s">
        <v>57</v>
      </c>
      <c r="D9581" s="43">
        <v>129479.62300000001</v>
      </c>
      <c r="E9581" s="43">
        <v>-221191.99899999998</v>
      </c>
      <c r="F9581" s="45">
        <v>-22160</v>
      </c>
      <c r="G9581" s="45">
        <v>-59150</v>
      </c>
      <c r="H9581" s="45">
        <v>-30250</v>
      </c>
      <c r="I9581" s="55">
        <f>pro[[#This Row],[Admin expenses 3]]+pro[[#This Row],[Admin expenses 2]]+pro[[#This Row],[Admin expenses 1]]+pro[[#This Row],[COGS]]</f>
        <v>-332751.99899999995</v>
      </c>
      <c r="J9581" s="55">
        <f>pro[[#This Row],[Revenue]]+pro[[#This Row],[AdminExp]]</f>
        <v>-203272.37599999993</v>
      </c>
      <c r="K9581" s="83">
        <f>pro[[#This Row],[Profit]]/pro[[#This Row],[Revenue]]</f>
        <v>-1.5699178858437046</v>
      </c>
      <c r="L9581" s="56">
        <f t="shared" si="149"/>
        <v>9</v>
      </c>
      <c r="M9581" s="82" t="str">
        <f>"Q"&amp;" "&amp;VLOOKUP(pro[[#This Row],[Period]],Mapping!A:B,2,0)</f>
        <v>Q 3</v>
      </c>
      <c r="N9581"/>
    </row>
    <row r="9582" spans="1:14" ht="14.25" x14ac:dyDescent="0.2">
      <c r="A9582" s="42" t="s">
        <v>31</v>
      </c>
      <c r="B9582" s="44" t="s">
        <v>21</v>
      </c>
      <c r="C9582" s="44" t="s">
        <v>57</v>
      </c>
      <c r="D9582" s="43">
        <v>77936.845000000001</v>
      </c>
      <c r="E9582" s="43">
        <v>-81268.376000000004</v>
      </c>
      <c r="F9582" s="45">
        <v>-88910</v>
      </c>
      <c r="G9582" s="45">
        <v>-72520</v>
      </c>
      <c r="H9582" s="45">
        <v>-89020</v>
      </c>
      <c r="I9582" s="55">
        <f>pro[[#This Row],[Admin expenses 3]]+pro[[#This Row],[Admin expenses 2]]+pro[[#This Row],[Admin expenses 1]]+pro[[#This Row],[COGS]]</f>
        <v>-331718.37599999999</v>
      </c>
      <c r="J9582" s="55">
        <f>pro[[#This Row],[Revenue]]+pro[[#This Row],[AdminExp]]</f>
        <v>-253781.53099999999</v>
      </c>
      <c r="K9582" s="83">
        <f>pro[[#This Row],[Profit]]/pro[[#This Row],[Revenue]]</f>
        <v>-3.2562458872950271</v>
      </c>
      <c r="L9582" s="56">
        <f t="shared" si="149"/>
        <v>9</v>
      </c>
      <c r="M9582" s="82" t="str">
        <f>"Q"&amp;" "&amp;VLOOKUP(pro[[#This Row],[Period]],Mapping!A:B,2,0)</f>
        <v>Q 3</v>
      </c>
      <c r="N9582"/>
    </row>
    <row r="9583" spans="1:14" ht="14.25" x14ac:dyDescent="0.2">
      <c r="A9583" s="42" t="s">
        <v>31</v>
      </c>
      <c r="B9583" s="44" t="s">
        <v>21</v>
      </c>
      <c r="C9583" s="44" t="s">
        <v>57</v>
      </c>
      <c r="D9583" s="43">
        <v>17829.252</v>
      </c>
      <c r="E9583" s="43">
        <v>-20264.082999999999</v>
      </c>
      <c r="F9583" s="45">
        <v>-38770</v>
      </c>
      <c r="G9583" s="45">
        <v>-25750</v>
      </c>
      <c r="H9583" s="45">
        <v>-75790</v>
      </c>
      <c r="I9583" s="55">
        <f>pro[[#This Row],[Admin expenses 3]]+pro[[#This Row],[Admin expenses 2]]+pro[[#This Row],[Admin expenses 1]]+pro[[#This Row],[COGS]]</f>
        <v>-160574.08299999998</v>
      </c>
      <c r="J9583" s="55">
        <f>pro[[#This Row],[Revenue]]+pro[[#This Row],[AdminExp]]</f>
        <v>-142744.83099999998</v>
      </c>
      <c r="K9583" s="83">
        <f>pro[[#This Row],[Profit]]/pro[[#This Row],[Revenue]]</f>
        <v>-8.0062153476769513</v>
      </c>
      <c r="L9583" s="56">
        <f t="shared" si="149"/>
        <v>9</v>
      </c>
      <c r="M9583" s="82" t="str">
        <f>"Q"&amp;" "&amp;VLOOKUP(pro[[#This Row],[Period]],Mapping!A:B,2,0)</f>
        <v>Q 3</v>
      </c>
      <c r="N9583"/>
    </row>
    <row r="9584" spans="1:14" ht="14.25" x14ac:dyDescent="0.2">
      <c r="A9584" s="42" t="s">
        <v>31</v>
      </c>
      <c r="B9584" s="44" t="s">
        <v>21</v>
      </c>
      <c r="C9584" s="44" t="s">
        <v>57</v>
      </c>
      <c r="D9584" s="43">
        <v>24953.697999999997</v>
      </c>
      <c r="E9584" s="43">
        <v>-23028.907999999999</v>
      </c>
      <c r="F9584" s="45">
        <v>-66850</v>
      </c>
      <c r="G9584" s="45">
        <v>-28960</v>
      </c>
      <c r="H9584" s="45">
        <v>-36520</v>
      </c>
      <c r="I9584" s="55">
        <f>pro[[#This Row],[Admin expenses 3]]+pro[[#This Row],[Admin expenses 2]]+pro[[#This Row],[Admin expenses 1]]+pro[[#This Row],[COGS]]</f>
        <v>-155358.908</v>
      </c>
      <c r="J9584" s="55">
        <f>pro[[#This Row],[Revenue]]+pro[[#This Row],[AdminExp]]</f>
        <v>-130405.20999999999</v>
      </c>
      <c r="K9584" s="83">
        <f>pro[[#This Row],[Profit]]/pro[[#This Row],[Revenue]]</f>
        <v>-5.2258871610933184</v>
      </c>
      <c r="L9584" s="56">
        <f t="shared" si="149"/>
        <v>9</v>
      </c>
      <c r="M9584" s="82" t="str">
        <f>"Q"&amp;" "&amp;VLOOKUP(pro[[#This Row],[Period]],Mapping!A:B,2,0)</f>
        <v>Q 3</v>
      </c>
      <c r="N9584"/>
    </row>
    <row r="9585" spans="1:14" ht="14.25" x14ac:dyDescent="0.2">
      <c r="A9585" s="42" t="s">
        <v>31</v>
      </c>
      <c r="B9585" s="44" t="s">
        <v>21</v>
      </c>
      <c r="C9585" s="44" t="s">
        <v>57</v>
      </c>
      <c r="D9585" s="43">
        <v>83498.974999999991</v>
      </c>
      <c r="E9585" s="43">
        <v>-32641.860999999994</v>
      </c>
      <c r="F9585" s="45">
        <v>-104380</v>
      </c>
      <c r="G9585" s="45">
        <v>-40730</v>
      </c>
      <c r="H9585" s="45">
        <v>-36920</v>
      </c>
      <c r="I9585" s="55">
        <f>pro[[#This Row],[Admin expenses 3]]+pro[[#This Row],[Admin expenses 2]]+pro[[#This Row],[Admin expenses 1]]+pro[[#This Row],[COGS]]</f>
        <v>-214671.861</v>
      </c>
      <c r="J9585" s="55">
        <f>pro[[#This Row],[Revenue]]+pro[[#This Row],[AdminExp]]</f>
        <v>-131172.886</v>
      </c>
      <c r="K9585" s="83">
        <f>pro[[#This Row],[Profit]]/pro[[#This Row],[Revenue]]</f>
        <v>-1.5709520506090047</v>
      </c>
      <c r="L9585" s="56">
        <f t="shared" si="149"/>
        <v>9</v>
      </c>
      <c r="M9585" s="82" t="str">
        <f>"Q"&amp;" "&amp;VLOOKUP(pro[[#This Row],[Period]],Mapping!A:B,2,0)</f>
        <v>Q 3</v>
      </c>
      <c r="N9585"/>
    </row>
    <row r="9586" spans="1:14" ht="14.25" x14ac:dyDescent="0.2">
      <c r="A9586" s="42" t="s">
        <v>31</v>
      </c>
      <c r="B9586" s="44" t="s">
        <v>21</v>
      </c>
      <c r="C9586" s="44" t="s">
        <v>57</v>
      </c>
      <c r="D9586" s="43">
        <v>341807.17899999995</v>
      </c>
      <c r="E9586" s="43">
        <v>-137318.71999999997</v>
      </c>
      <c r="F9586" s="45">
        <v>-67010</v>
      </c>
      <c r="G9586" s="45">
        <v>-29900</v>
      </c>
      <c r="H9586" s="45">
        <v>-106370</v>
      </c>
      <c r="I9586" s="55">
        <f>pro[[#This Row],[Admin expenses 3]]+pro[[#This Row],[Admin expenses 2]]+pro[[#This Row],[Admin expenses 1]]+pro[[#This Row],[COGS]]</f>
        <v>-340598.72</v>
      </c>
      <c r="J9586" s="55">
        <f>pro[[#This Row],[Revenue]]+pro[[#This Row],[AdminExp]]</f>
        <v>1208.4589999999735</v>
      </c>
      <c r="K9586" s="83">
        <f>pro[[#This Row],[Profit]]/pro[[#This Row],[Revenue]]</f>
        <v>3.5354991768618577E-3</v>
      </c>
      <c r="L9586" s="56">
        <f t="shared" si="149"/>
        <v>9</v>
      </c>
      <c r="M9586" s="82" t="str">
        <f>"Q"&amp;" "&amp;VLOOKUP(pro[[#This Row],[Period]],Mapping!A:B,2,0)</f>
        <v>Q 3</v>
      </c>
      <c r="N9586"/>
    </row>
    <row r="9587" spans="1:14" ht="14.25" x14ac:dyDescent="0.2">
      <c r="A9587" s="42" t="s">
        <v>31</v>
      </c>
      <c r="B9587" s="44" t="s">
        <v>21</v>
      </c>
      <c r="C9587" s="44" t="s">
        <v>57</v>
      </c>
      <c r="D9587" s="43">
        <v>78005.717999999993</v>
      </c>
      <c r="E9587" s="43">
        <v>-31749.472999999998</v>
      </c>
      <c r="F9587" s="45">
        <v>-62540</v>
      </c>
      <c r="G9587" s="45">
        <v>-33260</v>
      </c>
      <c r="H9587" s="45">
        <v>-37090</v>
      </c>
      <c r="I9587" s="55">
        <f>pro[[#This Row],[Admin expenses 3]]+pro[[#This Row],[Admin expenses 2]]+pro[[#This Row],[Admin expenses 1]]+pro[[#This Row],[COGS]]</f>
        <v>-164639.473</v>
      </c>
      <c r="J9587" s="55">
        <f>pro[[#This Row],[Revenue]]+pro[[#This Row],[AdminExp]]</f>
        <v>-86633.755000000005</v>
      </c>
      <c r="K9587" s="83">
        <f>pro[[#This Row],[Profit]]/pro[[#This Row],[Revenue]]</f>
        <v>-1.1106077505754131</v>
      </c>
      <c r="L9587" s="56">
        <f t="shared" si="149"/>
        <v>9</v>
      </c>
      <c r="M9587" s="82" t="str">
        <f>"Q"&amp;" "&amp;VLOOKUP(pro[[#This Row],[Period]],Mapping!A:B,2,0)</f>
        <v>Q 3</v>
      </c>
      <c r="N9587"/>
    </row>
    <row r="9588" spans="1:14" ht="14.25" x14ac:dyDescent="0.2">
      <c r="A9588" s="42" t="s">
        <v>31</v>
      </c>
      <c r="B9588" s="44" t="s">
        <v>21</v>
      </c>
      <c r="C9588" s="44" t="s">
        <v>57</v>
      </c>
      <c r="D9588" s="43">
        <v>33376.322</v>
      </c>
      <c r="E9588" s="43">
        <v>-14029.505000000001</v>
      </c>
      <c r="F9588" s="45">
        <v>-102210</v>
      </c>
      <c r="G9588" s="45">
        <v>-45400</v>
      </c>
      <c r="H9588" s="45">
        <v>-68360</v>
      </c>
      <c r="I9588" s="55">
        <f>pro[[#This Row],[Admin expenses 3]]+pro[[#This Row],[Admin expenses 2]]+pro[[#This Row],[Admin expenses 1]]+pro[[#This Row],[COGS]]</f>
        <v>-229999.505</v>
      </c>
      <c r="J9588" s="55">
        <f>pro[[#This Row],[Revenue]]+pro[[#This Row],[AdminExp]]</f>
        <v>-196623.18300000002</v>
      </c>
      <c r="K9588" s="83">
        <f>pro[[#This Row],[Profit]]/pro[[#This Row],[Revenue]]</f>
        <v>-5.8910979765835201</v>
      </c>
      <c r="L9588" s="56">
        <f t="shared" si="149"/>
        <v>9</v>
      </c>
      <c r="M9588" s="82" t="str">
        <f>"Q"&amp;" "&amp;VLOOKUP(pro[[#This Row],[Period]],Mapping!A:B,2,0)</f>
        <v>Q 3</v>
      </c>
      <c r="N9588"/>
    </row>
    <row r="9589" spans="1:14" ht="14.25" x14ac:dyDescent="0.2">
      <c r="A9589" s="42" t="s">
        <v>31</v>
      </c>
      <c r="B9589" s="44" t="s">
        <v>21</v>
      </c>
      <c r="C9589" s="44" t="s">
        <v>57</v>
      </c>
      <c r="D9589" s="43">
        <v>22462.817999999999</v>
      </c>
      <c r="E9589" s="43">
        <v>-9529.2189999999991</v>
      </c>
      <c r="F9589" s="45">
        <v>-91060</v>
      </c>
      <c r="G9589" s="45">
        <v>-69230</v>
      </c>
      <c r="H9589" s="45">
        <v>-25970</v>
      </c>
      <c r="I9589" s="55">
        <f>pro[[#This Row],[Admin expenses 3]]+pro[[#This Row],[Admin expenses 2]]+pro[[#This Row],[Admin expenses 1]]+pro[[#This Row],[COGS]]</f>
        <v>-195789.21900000001</v>
      </c>
      <c r="J9589" s="55">
        <f>pro[[#This Row],[Revenue]]+pro[[#This Row],[AdminExp]]</f>
        <v>-173326.40100000001</v>
      </c>
      <c r="K9589" s="83">
        <f>pro[[#This Row],[Profit]]/pro[[#This Row],[Revenue]]</f>
        <v>-7.7161467897749967</v>
      </c>
      <c r="L9589" s="56">
        <f t="shared" si="149"/>
        <v>9</v>
      </c>
      <c r="M9589" s="82" t="str">
        <f>"Q"&amp;" "&amp;VLOOKUP(pro[[#This Row],[Period]],Mapping!A:B,2,0)</f>
        <v>Q 3</v>
      </c>
      <c r="N9589"/>
    </row>
    <row r="9590" spans="1:14" ht="14.25" x14ac:dyDescent="0.2">
      <c r="A9590" s="42" t="s">
        <v>31</v>
      </c>
      <c r="B9590" s="44" t="s">
        <v>21</v>
      </c>
      <c r="C9590" s="44" t="s">
        <v>57</v>
      </c>
      <c r="D9590" s="43">
        <v>30083.073999999997</v>
      </c>
      <c r="E9590" s="43">
        <v>-26182.120999999999</v>
      </c>
      <c r="F9590" s="45">
        <v>-50160</v>
      </c>
      <c r="G9590" s="45">
        <v>-47440</v>
      </c>
      <c r="H9590" s="45">
        <v>-47820</v>
      </c>
      <c r="I9590" s="55">
        <f>pro[[#This Row],[Admin expenses 3]]+pro[[#This Row],[Admin expenses 2]]+pro[[#This Row],[Admin expenses 1]]+pro[[#This Row],[COGS]]</f>
        <v>-171602.12099999998</v>
      </c>
      <c r="J9590" s="55">
        <f>pro[[#This Row],[Revenue]]+pro[[#This Row],[AdminExp]]</f>
        <v>-141519.04699999999</v>
      </c>
      <c r="K9590" s="83">
        <f>pro[[#This Row],[Profit]]/pro[[#This Row],[Revenue]]</f>
        <v>-4.7042748025018986</v>
      </c>
      <c r="L9590" s="56">
        <f t="shared" si="149"/>
        <v>9</v>
      </c>
      <c r="M9590" s="82" t="str">
        <f>"Q"&amp;" "&amp;VLOOKUP(pro[[#This Row],[Period]],Mapping!A:B,2,0)</f>
        <v>Q 3</v>
      </c>
      <c r="N9590"/>
    </row>
    <row r="9591" spans="1:14" ht="14.25" x14ac:dyDescent="0.2">
      <c r="A9591" s="42" t="s">
        <v>31</v>
      </c>
      <c r="B9591" s="44" t="s">
        <v>21</v>
      </c>
      <c r="C9591" s="44" t="s">
        <v>57</v>
      </c>
      <c r="D9591" s="43">
        <v>24070.941999999995</v>
      </c>
      <c r="E9591" s="43">
        <v>-20724.732</v>
      </c>
      <c r="F9591" s="45">
        <v>-26480</v>
      </c>
      <c r="G9591" s="45">
        <v>-13760</v>
      </c>
      <c r="H9591" s="45">
        <v>-98690</v>
      </c>
      <c r="I9591" s="55">
        <f>pro[[#This Row],[Admin expenses 3]]+pro[[#This Row],[Admin expenses 2]]+pro[[#This Row],[Admin expenses 1]]+pro[[#This Row],[COGS]]</f>
        <v>-159654.73199999999</v>
      </c>
      <c r="J9591" s="55">
        <f>pro[[#This Row],[Revenue]]+pro[[#This Row],[AdminExp]]</f>
        <v>-135583.78999999998</v>
      </c>
      <c r="K9591" s="83">
        <f>pro[[#This Row],[Profit]]/pro[[#This Row],[Revenue]]</f>
        <v>-5.6326748658195429</v>
      </c>
      <c r="L9591" s="56">
        <f t="shared" si="149"/>
        <v>9</v>
      </c>
      <c r="M9591" s="82" t="str">
        <f>"Q"&amp;" "&amp;VLOOKUP(pro[[#This Row],[Period]],Mapping!A:B,2,0)</f>
        <v>Q 3</v>
      </c>
      <c r="N9591"/>
    </row>
    <row r="9592" spans="1:14" ht="14.25" x14ac:dyDescent="0.2">
      <c r="A9592" s="42" t="s">
        <v>31</v>
      </c>
      <c r="B9592" s="44" t="s">
        <v>21</v>
      </c>
      <c r="C9592" s="44" t="s">
        <v>57</v>
      </c>
      <c r="D9592" s="43">
        <v>24304.958999999999</v>
      </c>
      <c r="E9592" s="43">
        <v>-21743.007999999998</v>
      </c>
      <c r="F9592" s="45">
        <v>-43580</v>
      </c>
      <c r="G9592" s="45">
        <v>-74350</v>
      </c>
      <c r="H9592" s="45">
        <v>-94510</v>
      </c>
      <c r="I9592" s="55">
        <f>pro[[#This Row],[Admin expenses 3]]+pro[[#This Row],[Admin expenses 2]]+pro[[#This Row],[Admin expenses 1]]+pro[[#This Row],[COGS]]</f>
        <v>-234183.008</v>
      </c>
      <c r="J9592" s="55">
        <f>pro[[#This Row],[Revenue]]+pro[[#This Row],[AdminExp]]</f>
        <v>-209878.049</v>
      </c>
      <c r="K9592" s="83">
        <f>pro[[#This Row],[Profit]]/pro[[#This Row],[Revenue]]</f>
        <v>-8.6351945296431065</v>
      </c>
      <c r="L9592" s="56">
        <f t="shared" si="149"/>
        <v>9</v>
      </c>
      <c r="M9592" s="82" t="str">
        <f>"Q"&amp;" "&amp;VLOOKUP(pro[[#This Row],[Period]],Mapping!A:B,2,0)</f>
        <v>Q 3</v>
      </c>
      <c r="N9592"/>
    </row>
    <row r="9593" spans="1:14" ht="14.25" x14ac:dyDescent="0.2">
      <c r="A9593" s="42" t="s">
        <v>31</v>
      </c>
      <c r="B9593" s="44" t="s">
        <v>21</v>
      </c>
      <c r="C9593" s="44" t="s">
        <v>57</v>
      </c>
      <c r="D9593" s="43">
        <v>126232.43499999998</v>
      </c>
      <c r="E9593" s="43">
        <v>-112281.44899999999</v>
      </c>
      <c r="F9593" s="45">
        <v>-22980</v>
      </c>
      <c r="G9593" s="45">
        <v>-69040</v>
      </c>
      <c r="H9593" s="45">
        <v>-50200</v>
      </c>
      <c r="I9593" s="55">
        <f>pro[[#This Row],[Admin expenses 3]]+pro[[#This Row],[Admin expenses 2]]+pro[[#This Row],[Admin expenses 1]]+pro[[#This Row],[COGS]]</f>
        <v>-254501.44899999999</v>
      </c>
      <c r="J9593" s="55">
        <f>pro[[#This Row],[Revenue]]+pro[[#This Row],[AdminExp]]</f>
        <v>-128269.01400000001</v>
      </c>
      <c r="K9593" s="83">
        <f>pro[[#This Row],[Profit]]/pro[[#This Row],[Revenue]]</f>
        <v>-1.0161335634537987</v>
      </c>
      <c r="L9593" s="56">
        <f t="shared" si="149"/>
        <v>9</v>
      </c>
      <c r="M9593" s="82" t="str">
        <f>"Q"&amp;" "&amp;VLOOKUP(pro[[#This Row],[Period]],Mapping!A:B,2,0)</f>
        <v>Q 3</v>
      </c>
      <c r="N9593"/>
    </row>
    <row r="9594" spans="1:14" ht="14.25" x14ac:dyDescent="0.2">
      <c r="A9594" s="42" t="s">
        <v>31</v>
      </c>
      <c r="B9594" s="44" t="s">
        <v>21</v>
      </c>
      <c r="C9594" s="44" t="s">
        <v>57</v>
      </c>
      <c r="D9594" s="43">
        <v>79850.798999999999</v>
      </c>
      <c r="E9594" s="43">
        <v>-34831.733999999997</v>
      </c>
      <c r="F9594" s="45">
        <v>-40630</v>
      </c>
      <c r="G9594" s="45">
        <v>-48720</v>
      </c>
      <c r="H9594" s="45">
        <v>-54430</v>
      </c>
      <c r="I9594" s="55">
        <f>pro[[#This Row],[Admin expenses 3]]+pro[[#This Row],[Admin expenses 2]]+pro[[#This Row],[Admin expenses 1]]+pro[[#This Row],[COGS]]</f>
        <v>-178611.734</v>
      </c>
      <c r="J9594" s="55">
        <f>pro[[#This Row],[Revenue]]+pro[[#This Row],[AdminExp]]</f>
        <v>-98760.934999999998</v>
      </c>
      <c r="K9594" s="83">
        <f>pro[[#This Row],[Profit]]/pro[[#This Row],[Revenue]]</f>
        <v>-1.2368183692188226</v>
      </c>
      <c r="L9594" s="56">
        <f t="shared" si="149"/>
        <v>9</v>
      </c>
      <c r="M9594" s="82" t="str">
        <f>"Q"&amp;" "&amp;VLOOKUP(pro[[#This Row],[Period]],Mapping!A:B,2,0)</f>
        <v>Q 3</v>
      </c>
      <c r="N9594"/>
    </row>
    <row r="9595" spans="1:14" ht="14.25" x14ac:dyDescent="0.2">
      <c r="A9595" s="42" t="s">
        <v>31</v>
      </c>
      <c r="B9595" s="44" t="s">
        <v>21</v>
      </c>
      <c r="C9595" s="44" t="s">
        <v>57</v>
      </c>
      <c r="D9595" s="43">
        <v>107101.58899999999</v>
      </c>
      <c r="E9595" s="43">
        <v>-65526.677999999993</v>
      </c>
      <c r="F9595" s="45">
        <v>-67770</v>
      </c>
      <c r="G9595" s="45">
        <v>-43810</v>
      </c>
      <c r="H9595" s="45">
        <v>-65370</v>
      </c>
      <c r="I9595" s="55">
        <f>pro[[#This Row],[Admin expenses 3]]+pro[[#This Row],[Admin expenses 2]]+pro[[#This Row],[Admin expenses 1]]+pro[[#This Row],[COGS]]</f>
        <v>-242476.67799999999</v>
      </c>
      <c r="J9595" s="55">
        <f>pro[[#This Row],[Revenue]]+pro[[#This Row],[AdminExp]]</f>
        <v>-135375.08899999998</v>
      </c>
      <c r="K9595" s="83">
        <f>pro[[#This Row],[Profit]]/pro[[#This Row],[Revenue]]</f>
        <v>-1.2639876799586978</v>
      </c>
      <c r="L9595" s="56">
        <f t="shared" si="149"/>
        <v>9</v>
      </c>
      <c r="M9595" s="82" t="str">
        <f>"Q"&amp;" "&amp;VLOOKUP(pro[[#This Row],[Period]],Mapping!A:B,2,0)</f>
        <v>Q 3</v>
      </c>
      <c r="N9595"/>
    </row>
    <row r="9596" spans="1:14" ht="14.25" x14ac:dyDescent="0.2">
      <c r="A9596" s="42" t="s">
        <v>31</v>
      </c>
      <c r="B9596" s="44" t="s">
        <v>21</v>
      </c>
      <c r="C9596" s="44" t="s">
        <v>57</v>
      </c>
      <c r="D9596" s="43">
        <v>227705.74399999998</v>
      </c>
      <c r="E9596" s="43">
        <v>-204644.62899999996</v>
      </c>
      <c r="F9596" s="45">
        <v>-44300</v>
      </c>
      <c r="G9596" s="45">
        <v>-13190</v>
      </c>
      <c r="H9596" s="45">
        <v>-13030</v>
      </c>
      <c r="I9596" s="55">
        <f>pro[[#This Row],[Admin expenses 3]]+pro[[#This Row],[Admin expenses 2]]+pro[[#This Row],[Admin expenses 1]]+pro[[#This Row],[COGS]]</f>
        <v>-275164.62899999996</v>
      </c>
      <c r="J9596" s="55">
        <f>pro[[#This Row],[Revenue]]+pro[[#This Row],[AdminExp]]</f>
        <v>-47458.88499999998</v>
      </c>
      <c r="K9596" s="83">
        <f>pro[[#This Row],[Profit]]/pro[[#This Row],[Revenue]]</f>
        <v>-0.20842199307892728</v>
      </c>
      <c r="L9596" s="56">
        <f t="shared" si="149"/>
        <v>9</v>
      </c>
      <c r="M9596" s="82" t="str">
        <f>"Q"&amp;" "&amp;VLOOKUP(pro[[#This Row],[Period]],Mapping!A:B,2,0)</f>
        <v>Q 3</v>
      </c>
      <c r="N9596"/>
    </row>
    <row r="9597" spans="1:14" ht="14.25" x14ac:dyDescent="0.2">
      <c r="A9597" s="42" t="s">
        <v>31</v>
      </c>
      <c r="B9597" s="44" t="s">
        <v>21</v>
      </c>
      <c r="C9597" s="44" t="s">
        <v>57</v>
      </c>
      <c r="D9597" s="43">
        <v>155358.329</v>
      </c>
      <c r="E9597" s="43">
        <v>-139512.00899999999</v>
      </c>
      <c r="F9597" s="45">
        <v>-49930</v>
      </c>
      <c r="G9597" s="45">
        <v>-16360</v>
      </c>
      <c r="H9597" s="45">
        <v>-25140</v>
      </c>
      <c r="I9597" s="55">
        <f>pro[[#This Row],[Admin expenses 3]]+pro[[#This Row],[Admin expenses 2]]+pro[[#This Row],[Admin expenses 1]]+pro[[#This Row],[COGS]]</f>
        <v>-230942.00899999999</v>
      </c>
      <c r="J9597" s="55">
        <f>pro[[#This Row],[Revenue]]+pro[[#This Row],[AdminExp]]</f>
        <v>-75583.679999999993</v>
      </c>
      <c r="K9597" s="83">
        <f>pro[[#This Row],[Profit]]/pro[[#This Row],[Revenue]]</f>
        <v>-0.48651192688870898</v>
      </c>
      <c r="L9597" s="56">
        <f t="shared" si="149"/>
        <v>9</v>
      </c>
      <c r="M9597" s="82" t="str">
        <f>"Q"&amp;" "&amp;VLOOKUP(pro[[#This Row],[Period]],Mapping!A:B,2,0)</f>
        <v>Q 3</v>
      </c>
      <c r="N9597"/>
    </row>
    <row r="9598" spans="1:14" ht="14.25" x14ac:dyDescent="0.2">
      <c r="A9598" s="42" t="s">
        <v>31</v>
      </c>
      <c r="B9598" s="44" t="s">
        <v>21</v>
      </c>
      <c r="C9598" s="44" t="s">
        <v>57</v>
      </c>
      <c r="D9598" s="43">
        <v>125675.56399999998</v>
      </c>
      <c r="E9598" s="43">
        <v>-49271.543999999994</v>
      </c>
      <c r="F9598" s="45">
        <v>-62950</v>
      </c>
      <c r="G9598" s="45">
        <v>-66470</v>
      </c>
      <c r="H9598" s="45">
        <v>-41510</v>
      </c>
      <c r="I9598" s="55">
        <f>pro[[#This Row],[Admin expenses 3]]+pro[[#This Row],[Admin expenses 2]]+pro[[#This Row],[Admin expenses 1]]+pro[[#This Row],[COGS]]</f>
        <v>-220201.54399999999</v>
      </c>
      <c r="J9598" s="55">
        <f>pro[[#This Row],[Revenue]]+pro[[#This Row],[AdminExp]]</f>
        <v>-94525.98000000001</v>
      </c>
      <c r="K9598" s="83">
        <f>pro[[#This Row],[Profit]]/pro[[#This Row],[Revenue]]</f>
        <v>-0.75214287480738917</v>
      </c>
      <c r="L9598" s="56">
        <f t="shared" si="149"/>
        <v>9</v>
      </c>
      <c r="M9598" s="82" t="str">
        <f>"Q"&amp;" "&amp;VLOOKUP(pro[[#This Row],[Period]],Mapping!A:B,2,0)</f>
        <v>Q 3</v>
      </c>
      <c r="N9598"/>
    </row>
    <row r="9599" spans="1:14" ht="14.25" x14ac:dyDescent="0.2">
      <c r="A9599" s="42" t="s">
        <v>31</v>
      </c>
      <c r="B9599" s="44" t="s">
        <v>21</v>
      </c>
      <c r="C9599" s="44" t="s">
        <v>57</v>
      </c>
      <c r="D9599" s="43">
        <v>336557.20699999999</v>
      </c>
      <c r="E9599" s="43">
        <v>-543532.7379999999</v>
      </c>
      <c r="F9599" s="45">
        <v>-40650</v>
      </c>
      <c r="G9599" s="45">
        <v>-99440</v>
      </c>
      <c r="H9599" s="45">
        <v>-40860</v>
      </c>
      <c r="I9599" s="55">
        <f>pro[[#This Row],[Admin expenses 3]]+pro[[#This Row],[Admin expenses 2]]+pro[[#This Row],[Admin expenses 1]]+pro[[#This Row],[COGS]]</f>
        <v>-724482.7379999999</v>
      </c>
      <c r="J9599" s="55">
        <f>pro[[#This Row],[Revenue]]+pro[[#This Row],[AdminExp]]</f>
        <v>-387925.5309999999</v>
      </c>
      <c r="K9599" s="83">
        <f>pro[[#This Row],[Profit]]/pro[[#This Row],[Revenue]]</f>
        <v>-1.1526288040535109</v>
      </c>
      <c r="L9599" s="56">
        <f t="shared" si="149"/>
        <v>9</v>
      </c>
      <c r="M9599" s="82" t="str">
        <f>"Q"&amp;" "&amp;VLOOKUP(pro[[#This Row],[Period]],Mapping!A:B,2,0)</f>
        <v>Q 3</v>
      </c>
      <c r="N9599"/>
    </row>
    <row r="9600" spans="1:14" ht="14.25" x14ac:dyDescent="0.2">
      <c r="A9600" s="42" t="s">
        <v>31</v>
      </c>
      <c r="B9600" s="44" t="s">
        <v>21</v>
      </c>
      <c r="C9600" s="44" t="s">
        <v>57</v>
      </c>
      <c r="D9600" s="43">
        <v>507074.16200000001</v>
      </c>
      <c r="E9600" s="43">
        <v>-1097510.463</v>
      </c>
      <c r="F9600" s="45">
        <v>-42190</v>
      </c>
      <c r="G9600" s="45">
        <v>-56430</v>
      </c>
      <c r="H9600" s="45">
        <v>-50740</v>
      </c>
      <c r="I9600" s="55">
        <f>pro[[#This Row],[Admin expenses 3]]+pro[[#This Row],[Admin expenses 2]]+pro[[#This Row],[Admin expenses 1]]+pro[[#This Row],[COGS]]</f>
        <v>-1246870.463</v>
      </c>
      <c r="J9600" s="55">
        <f>pro[[#This Row],[Revenue]]+pro[[#This Row],[AdminExp]]</f>
        <v>-739796.30099999998</v>
      </c>
      <c r="K9600" s="83">
        <f>pro[[#This Row],[Profit]]/pro[[#This Row],[Revenue]]</f>
        <v>-1.4589508920787804</v>
      </c>
      <c r="L9600" s="56">
        <f t="shared" si="149"/>
        <v>9</v>
      </c>
      <c r="M9600" s="82" t="str">
        <f>"Q"&amp;" "&amp;VLOOKUP(pro[[#This Row],[Period]],Mapping!A:B,2,0)</f>
        <v>Q 3</v>
      </c>
      <c r="N9600"/>
    </row>
    <row r="9601" spans="1:14" ht="14.25" x14ac:dyDescent="0.2">
      <c r="A9601" s="42" t="s">
        <v>31</v>
      </c>
      <c r="B9601" s="44" t="s">
        <v>21</v>
      </c>
      <c r="C9601" s="44" t="s">
        <v>57</v>
      </c>
      <c r="D9601" s="43">
        <v>219074.52699999997</v>
      </c>
      <c r="E9601" s="43">
        <v>-175562.443</v>
      </c>
      <c r="F9601" s="45">
        <v>-61340</v>
      </c>
      <c r="G9601" s="45">
        <v>-55580</v>
      </c>
      <c r="H9601" s="45">
        <v>-63610</v>
      </c>
      <c r="I9601" s="55">
        <f>pro[[#This Row],[Admin expenses 3]]+pro[[#This Row],[Admin expenses 2]]+pro[[#This Row],[Admin expenses 1]]+pro[[#This Row],[COGS]]</f>
        <v>-356092.44299999997</v>
      </c>
      <c r="J9601" s="55">
        <f>pro[[#This Row],[Revenue]]+pro[[#This Row],[AdminExp]]</f>
        <v>-137017.916</v>
      </c>
      <c r="K9601" s="83">
        <f>pro[[#This Row],[Profit]]/pro[[#This Row],[Revenue]]</f>
        <v>-0.6254397436174769</v>
      </c>
      <c r="L9601" s="56">
        <f t="shared" si="149"/>
        <v>9</v>
      </c>
      <c r="M9601" s="82" t="str">
        <f>"Q"&amp;" "&amp;VLOOKUP(pro[[#This Row],[Period]],Mapping!A:B,2,0)</f>
        <v>Q 3</v>
      </c>
      <c r="N9601"/>
    </row>
    <row r="9602" spans="1:14" ht="14.25" x14ac:dyDescent="0.2">
      <c r="A9602" s="42" t="s">
        <v>31</v>
      </c>
      <c r="B9602" s="44" t="s">
        <v>21</v>
      </c>
      <c r="C9602" s="44" t="s">
        <v>57</v>
      </c>
      <c r="D9602" s="43">
        <v>50916.593000000001</v>
      </c>
      <c r="E9602" s="43">
        <v>-36207.870999999999</v>
      </c>
      <c r="F9602" s="45">
        <v>-78250</v>
      </c>
      <c r="G9602" s="45">
        <v>-53310</v>
      </c>
      <c r="H9602" s="45">
        <v>-92620</v>
      </c>
      <c r="I9602" s="55">
        <f>pro[[#This Row],[Admin expenses 3]]+pro[[#This Row],[Admin expenses 2]]+pro[[#This Row],[Admin expenses 1]]+pro[[#This Row],[COGS]]</f>
        <v>-260387.87099999998</v>
      </c>
      <c r="J9602" s="55">
        <f>pro[[#This Row],[Revenue]]+pro[[#This Row],[AdminExp]]</f>
        <v>-209471.27799999999</v>
      </c>
      <c r="K9602" s="83">
        <f>pro[[#This Row],[Profit]]/pro[[#This Row],[Revenue]]</f>
        <v>-4.1140081387613661</v>
      </c>
      <c r="L9602" s="56">
        <f t="shared" ref="L9602:L9665" si="150">MONTH(DATEVALUE(A9602&amp;"1"))</f>
        <v>9</v>
      </c>
      <c r="M9602" s="82" t="str">
        <f>"Q"&amp;" "&amp;VLOOKUP(pro[[#This Row],[Period]],Mapping!A:B,2,0)</f>
        <v>Q 3</v>
      </c>
      <c r="N9602"/>
    </row>
    <row r="9603" spans="1:14" ht="14.25" x14ac:dyDescent="0.2">
      <c r="A9603" s="42" t="s">
        <v>31</v>
      </c>
      <c r="B9603" s="44" t="s">
        <v>21</v>
      </c>
      <c r="C9603" s="44" t="s">
        <v>57</v>
      </c>
      <c r="D9603" s="43">
        <v>96695.137000000002</v>
      </c>
      <c r="E9603" s="43">
        <v>-81192.005999999994</v>
      </c>
      <c r="F9603" s="45">
        <v>-65710</v>
      </c>
      <c r="G9603" s="45">
        <v>-52070</v>
      </c>
      <c r="H9603" s="45">
        <v>-103150</v>
      </c>
      <c r="I9603" s="55">
        <f>pro[[#This Row],[Admin expenses 3]]+pro[[#This Row],[Admin expenses 2]]+pro[[#This Row],[Admin expenses 1]]+pro[[#This Row],[COGS]]</f>
        <v>-302122.00599999999</v>
      </c>
      <c r="J9603" s="55">
        <f>pro[[#This Row],[Revenue]]+pro[[#This Row],[AdminExp]]</f>
        <v>-205426.86900000001</v>
      </c>
      <c r="K9603" s="83">
        <f>pro[[#This Row],[Profit]]/pro[[#This Row],[Revenue]]</f>
        <v>-2.1244798381122312</v>
      </c>
      <c r="L9603" s="56">
        <f t="shared" si="150"/>
        <v>9</v>
      </c>
      <c r="M9603" s="82" t="str">
        <f>"Q"&amp;" "&amp;VLOOKUP(pro[[#This Row],[Period]],Mapping!A:B,2,0)</f>
        <v>Q 3</v>
      </c>
      <c r="N9603"/>
    </row>
    <row r="9604" spans="1:14" ht="14.25" x14ac:dyDescent="0.2">
      <c r="A9604" s="42" t="s">
        <v>31</v>
      </c>
      <c r="B9604" s="44" t="s">
        <v>21</v>
      </c>
      <c r="C9604" s="44" t="s">
        <v>57</v>
      </c>
      <c r="D9604" s="43">
        <v>220712.00899999999</v>
      </c>
      <c r="E9604" s="43">
        <v>-177189.76099999997</v>
      </c>
      <c r="F9604" s="45">
        <v>-97170</v>
      </c>
      <c r="G9604" s="45">
        <v>-61330</v>
      </c>
      <c r="H9604" s="45">
        <v>-21870</v>
      </c>
      <c r="I9604" s="55">
        <f>pro[[#This Row],[Admin expenses 3]]+pro[[#This Row],[Admin expenses 2]]+pro[[#This Row],[Admin expenses 1]]+pro[[#This Row],[COGS]]</f>
        <v>-357559.76099999994</v>
      </c>
      <c r="J9604" s="55">
        <f>pro[[#This Row],[Revenue]]+pro[[#This Row],[AdminExp]]</f>
        <v>-136847.75199999995</v>
      </c>
      <c r="K9604" s="83">
        <f>pro[[#This Row],[Profit]]/pro[[#This Row],[Revenue]]</f>
        <v>-0.62002857307143611</v>
      </c>
      <c r="L9604" s="56">
        <f t="shared" si="150"/>
        <v>9</v>
      </c>
      <c r="M9604" s="82" t="str">
        <f>"Q"&amp;" "&amp;VLOOKUP(pro[[#This Row],[Period]],Mapping!A:B,2,0)</f>
        <v>Q 3</v>
      </c>
      <c r="N9604"/>
    </row>
    <row r="9605" spans="1:14" ht="14.25" x14ac:dyDescent="0.2">
      <c r="A9605" s="42" t="s">
        <v>31</v>
      </c>
      <c r="B9605" s="44" t="s">
        <v>21</v>
      </c>
      <c r="C9605" s="44" t="s">
        <v>58</v>
      </c>
      <c r="D9605" s="43">
        <v>103590.095</v>
      </c>
      <c r="E9605" s="43">
        <v>-73403.763999999996</v>
      </c>
      <c r="F9605" s="45">
        <v>-57870</v>
      </c>
      <c r="G9605" s="45">
        <v>-86130</v>
      </c>
      <c r="H9605" s="45">
        <v>-96880</v>
      </c>
      <c r="I9605" s="55">
        <f>pro[[#This Row],[Admin expenses 3]]+pro[[#This Row],[Admin expenses 2]]+pro[[#This Row],[Admin expenses 1]]+pro[[#This Row],[COGS]]</f>
        <v>-314283.76399999997</v>
      </c>
      <c r="J9605" s="55">
        <f>pro[[#This Row],[Revenue]]+pro[[#This Row],[AdminExp]]</f>
        <v>-210693.66899999997</v>
      </c>
      <c r="K9605" s="83">
        <f>pro[[#This Row],[Profit]]/pro[[#This Row],[Revenue]]</f>
        <v>-2.0339171327142807</v>
      </c>
      <c r="L9605" s="56">
        <f t="shared" si="150"/>
        <v>9</v>
      </c>
      <c r="M9605" s="82" t="str">
        <f>"Q"&amp;" "&amp;VLOOKUP(pro[[#This Row],[Period]],Mapping!A:B,2,0)</f>
        <v>Q 3</v>
      </c>
      <c r="N9605"/>
    </row>
    <row r="9606" spans="1:14" ht="14.25" x14ac:dyDescent="0.2">
      <c r="A9606" s="42" t="s">
        <v>31</v>
      </c>
      <c r="B9606" s="44" t="s">
        <v>21</v>
      </c>
      <c r="C9606" s="44" t="s">
        <v>59</v>
      </c>
      <c r="D9606" s="43">
        <v>49376.137999999992</v>
      </c>
      <c r="E9606" s="43">
        <v>-79214.751000000004</v>
      </c>
      <c r="F9606" s="45">
        <v>-42290</v>
      </c>
      <c r="G9606" s="45">
        <v>-96200</v>
      </c>
      <c r="H9606" s="45">
        <v>-59170</v>
      </c>
      <c r="I9606" s="55">
        <f>pro[[#This Row],[Admin expenses 3]]+pro[[#This Row],[Admin expenses 2]]+pro[[#This Row],[Admin expenses 1]]+pro[[#This Row],[COGS]]</f>
        <v>-276874.75099999999</v>
      </c>
      <c r="J9606" s="55">
        <f>pro[[#This Row],[Revenue]]+pro[[#This Row],[AdminExp]]</f>
        <v>-227498.61300000001</v>
      </c>
      <c r="K9606" s="83">
        <f>pro[[#This Row],[Profit]]/pro[[#This Row],[Revenue]]</f>
        <v>-4.6074606523499275</v>
      </c>
      <c r="L9606" s="56">
        <f t="shared" si="150"/>
        <v>9</v>
      </c>
      <c r="M9606" s="82" t="str">
        <f>"Q"&amp;" "&amp;VLOOKUP(pro[[#This Row],[Period]],Mapping!A:B,2,0)</f>
        <v>Q 3</v>
      </c>
      <c r="N9606"/>
    </row>
    <row r="9607" spans="1:14" ht="14.25" x14ac:dyDescent="0.2">
      <c r="A9607" s="42" t="s">
        <v>31</v>
      </c>
      <c r="B9607" s="44" t="s">
        <v>21</v>
      </c>
      <c r="C9607" s="44" t="s">
        <v>57</v>
      </c>
      <c r="D9607" s="43">
        <v>203237.53099999999</v>
      </c>
      <c r="E9607" s="43">
        <v>-339942.39999999997</v>
      </c>
      <c r="F9607" s="45">
        <v>-100970</v>
      </c>
      <c r="G9607" s="45">
        <v>-103430</v>
      </c>
      <c r="H9607" s="45">
        <v>-54450</v>
      </c>
      <c r="I9607" s="55">
        <f>pro[[#This Row],[Admin expenses 3]]+pro[[#This Row],[Admin expenses 2]]+pro[[#This Row],[Admin expenses 1]]+pro[[#This Row],[COGS]]</f>
        <v>-598792.39999999991</v>
      </c>
      <c r="J9607" s="55">
        <f>pro[[#This Row],[Revenue]]+pro[[#This Row],[AdminExp]]</f>
        <v>-395554.86899999995</v>
      </c>
      <c r="K9607" s="83">
        <f>pro[[#This Row],[Profit]]/pro[[#This Row],[Revenue]]</f>
        <v>-1.9462688168554851</v>
      </c>
      <c r="L9607" s="56">
        <f t="shared" si="150"/>
        <v>9</v>
      </c>
      <c r="M9607" s="82" t="str">
        <f>"Q"&amp;" "&amp;VLOOKUP(pro[[#This Row],[Period]],Mapping!A:B,2,0)</f>
        <v>Q 3</v>
      </c>
      <c r="N9607"/>
    </row>
    <row r="9608" spans="1:14" ht="14.25" x14ac:dyDescent="0.2">
      <c r="A9608" s="42" t="s">
        <v>31</v>
      </c>
      <c r="B9608" s="44" t="s">
        <v>21</v>
      </c>
      <c r="C9608" s="44" t="s">
        <v>57</v>
      </c>
      <c r="D9608" s="43">
        <v>102276.93</v>
      </c>
      <c r="E9608" s="43">
        <v>-44813.264999999992</v>
      </c>
      <c r="F9608" s="45">
        <v>-45500</v>
      </c>
      <c r="G9608" s="45">
        <v>-42560</v>
      </c>
      <c r="H9608" s="45">
        <v>-48430</v>
      </c>
      <c r="I9608" s="55">
        <f>pro[[#This Row],[Admin expenses 3]]+pro[[#This Row],[Admin expenses 2]]+pro[[#This Row],[Admin expenses 1]]+pro[[#This Row],[COGS]]</f>
        <v>-181303.26499999998</v>
      </c>
      <c r="J9608" s="55">
        <f>pro[[#This Row],[Revenue]]+pro[[#This Row],[AdminExp]]</f>
        <v>-79026.334999999992</v>
      </c>
      <c r="K9608" s="83">
        <f>pro[[#This Row],[Profit]]/pro[[#This Row],[Revenue]]</f>
        <v>-0.77267019062852194</v>
      </c>
      <c r="L9608" s="56">
        <f t="shared" si="150"/>
        <v>9</v>
      </c>
      <c r="M9608" s="82" t="str">
        <f>"Q"&amp;" "&amp;VLOOKUP(pro[[#This Row],[Period]],Mapping!A:B,2,0)</f>
        <v>Q 3</v>
      </c>
      <c r="N9608"/>
    </row>
    <row r="9609" spans="1:14" ht="14.25" x14ac:dyDescent="0.2">
      <c r="A9609" s="42" t="s">
        <v>31</v>
      </c>
      <c r="B9609" s="44" t="s">
        <v>21</v>
      </c>
      <c r="C9609" s="44" t="s">
        <v>57</v>
      </c>
      <c r="D9609" s="43">
        <v>25569.228999999999</v>
      </c>
      <c r="E9609" s="43">
        <v>-17984.147999999997</v>
      </c>
      <c r="F9609" s="45">
        <v>-105500</v>
      </c>
      <c r="G9609" s="45">
        <v>-88590</v>
      </c>
      <c r="H9609" s="45">
        <v>-43380</v>
      </c>
      <c r="I9609" s="55">
        <f>pro[[#This Row],[Admin expenses 3]]+pro[[#This Row],[Admin expenses 2]]+pro[[#This Row],[Admin expenses 1]]+pro[[#This Row],[COGS]]</f>
        <v>-255454.14799999999</v>
      </c>
      <c r="J9609" s="55">
        <f>pro[[#This Row],[Revenue]]+pro[[#This Row],[AdminExp]]</f>
        <v>-229884.91899999999</v>
      </c>
      <c r="K9609" s="83">
        <f>pro[[#This Row],[Profit]]/pro[[#This Row],[Revenue]]</f>
        <v>-8.9906863832304058</v>
      </c>
      <c r="L9609" s="56">
        <f t="shared" si="150"/>
        <v>9</v>
      </c>
      <c r="M9609" s="82" t="str">
        <f>"Q"&amp;" "&amp;VLOOKUP(pro[[#This Row],[Period]],Mapping!A:B,2,0)</f>
        <v>Q 3</v>
      </c>
      <c r="N9609"/>
    </row>
    <row r="9610" spans="1:14" ht="14.25" x14ac:dyDescent="0.2">
      <c r="A9610" s="42" t="s">
        <v>31</v>
      </c>
      <c r="B9610" s="44" t="s">
        <v>21</v>
      </c>
      <c r="C9610" s="44" t="s">
        <v>57</v>
      </c>
      <c r="D9610" s="43">
        <v>13292.006000000001</v>
      </c>
      <c r="E9610" s="43">
        <v>-5297.53</v>
      </c>
      <c r="F9610" s="45">
        <v>-28910</v>
      </c>
      <c r="G9610" s="45">
        <v>-18770</v>
      </c>
      <c r="H9610" s="45">
        <v>-106770</v>
      </c>
      <c r="I9610" s="55">
        <f>pro[[#This Row],[Admin expenses 3]]+pro[[#This Row],[Admin expenses 2]]+pro[[#This Row],[Admin expenses 1]]+pro[[#This Row],[COGS]]</f>
        <v>-159747.53</v>
      </c>
      <c r="J9610" s="55">
        <f>pro[[#This Row],[Revenue]]+pro[[#This Row],[AdminExp]]</f>
        <v>-146455.524</v>
      </c>
      <c r="K9610" s="83">
        <f>pro[[#This Row],[Profit]]/pro[[#This Row],[Revenue]]</f>
        <v>-11.018316121735124</v>
      </c>
      <c r="L9610" s="56">
        <f t="shared" si="150"/>
        <v>9</v>
      </c>
      <c r="M9610" s="82" t="str">
        <f>"Q"&amp;" "&amp;VLOOKUP(pro[[#This Row],[Period]],Mapping!A:B,2,0)</f>
        <v>Q 3</v>
      </c>
      <c r="N9610"/>
    </row>
    <row r="9611" spans="1:14" ht="14.25" x14ac:dyDescent="0.2">
      <c r="A9611" s="42" t="s">
        <v>31</v>
      </c>
      <c r="B9611" s="44" t="s">
        <v>21</v>
      </c>
      <c r="C9611" s="44" t="s">
        <v>57</v>
      </c>
      <c r="D9611" s="43">
        <v>20742.672999999999</v>
      </c>
      <c r="E9611" s="43">
        <v>-21826.63</v>
      </c>
      <c r="F9611" s="45">
        <v>-73080</v>
      </c>
      <c r="G9611" s="45">
        <v>-69750</v>
      </c>
      <c r="H9611" s="45">
        <v>-26120</v>
      </c>
      <c r="I9611" s="55">
        <f>pro[[#This Row],[Admin expenses 3]]+pro[[#This Row],[Admin expenses 2]]+pro[[#This Row],[Admin expenses 1]]+pro[[#This Row],[COGS]]</f>
        <v>-190776.63</v>
      </c>
      <c r="J9611" s="55">
        <f>pro[[#This Row],[Revenue]]+pro[[#This Row],[AdminExp]]</f>
        <v>-170033.95699999999</v>
      </c>
      <c r="K9611" s="83">
        <f>pro[[#This Row],[Profit]]/pro[[#This Row],[Revenue]]</f>
        <v>-8.1973021027714221</v>
      </c>
      <c r="L9611" s="56">
        <f t="shared" si="150"/>
        <v>9</v>
      </c>
      <c r="M9611" s="82" t="str">
        <f>"Q"&amp;" "&amp;VLOOKUP(pro[[#This Row],[Period]],Mapping!A:B,2,0)</f>
        <v>Q 3</v>
      </c>
      <c r="N9611"/>
    </row>
    <row r="9612" spans="1:14" ht="14.25" x14ac:dyDescent="0.2">
      <c r="A9612" s="42" t="s">
        <v>31</v>
      </c>
      <c r="B9612" s="44" t="s">
        <v>21</v>
      </c>
      <c r="C9612" s="44" t="s">
        <v>58</v>
      </c>
      <c r="D9612" s="43">
        <v>79616.418000000005</v>
      </c>
      <c r="E9612" s="43">
        <v>-10450.761999999999</v>
      </c>
      <c r="F9612" s="45">
        <v>-14950</v>
      </c>
      <c r="G9612" s="45">
        <v>-101300</v>
      </c>
      <c r="H9612" s="45">
        <v>-13080</v>
      </c>
      <c r="I9612" s="55">
        <f>pro[[#This Row],[Admin expenses 3]]+pro[[#This Row],[Admin expenses 2]]+pro[[#This Row],[Admin expenses 1]]+pro[[#This Row],[COGS]]</f>
        <v>-139780.76199999999</v>
      </c>
      <c r="J9612" s="55">
        <f>pro[[#This Row],[Revenue]]+pro[[#This Row],[AdminExp]]</f>
        <v>-60164.343999999983</v>
      </c>
      <c r="K9612" s="83">
        <f>pro[[#This Row],[Profit]]/pro[[#This Row],[Revenue]]</f>
        <v>-0.75567760408412221</v>
      </c>
      <c r="L9612" s="56">
        <f t="shared" si="150"/>
        <v>9</v>
      </c>
      <c r="M9612" s="82" t="str">
        <f>"Q"&amp;" "&amp;VLOOKUP(pro[[#This Row],[Period]],Mapping!A:B,2,0)</f>
        <v>Q 3</v>
      </c>
      <c r="N9612"/>
    </row>
    <row r="9613" spans="1:14" ht="14.25" x14ac:dyDescent="0.2">
      <c r="A9613" s="42" t="s">
        <v>31</v>
      </c>
      <c r="B9613" s="44" t="s">
        <v>21</v>
      </c>
      <c r="C9613" s="44" t="s">
        <v>59</v>
      </c>
      <c r="D9613" s="43">
        <v>30104.465999999997</v>
      </c>
      <c r="E9613" s="43">
        <v>-22088.611999999997</v>
      </c>
      <c r="F9613" s="45">
        <v>-45120</v>
      </c>
      <c r="G9613" s="45">
        <v>-24510</v>
      </c>
      <c r="H9613" s="45">
        <v>-84110</v>
      </c>
      <c r="I9613" s="55">
        <f>pro[[#This Row],[Admin expenses 3]]+pro[[#This Row],[Admin expenses 2]]+pro[[#This Row],[Admin expenses 1]]+pro[[#This Row],[COGS]]</f>
        <v>-175828.61199999999</v>
      </c>
      <c r="J9613" s="55">
        <f>pro[[#This Row],[Revenue]]+pro[[#This Row],[AdminExp]]</f>
        <v>-145724.14600000001</v>
      </c>
      <c r="K9613" s="83">
        <f>pro[[#This Row],[Profit]]/pro[[#This Row],[Revenue]]</f>
        <v>-4.840615541893353</v>
      </c>
      <c r="L9613" s="56">
        <f t="shared" si="150"/>
        <v>9</v>
      </c>
      <c r="M9613" s="82" t="str">
        <f>"Q"&amp;" "&amp;VLOOKUP(pro[[#This Row],[Period]],Mapping!A:B,2,0)</f>
        <v>Q 3</v>
      </c>
      <c r="N9613"/>
    </row>
    <row r="9614" spans="1:14" ht="14.25" x14ac:dyDescent="0.2">
      <c r="A9614" s="42" t="s">
        <v>31</v>
      </c>
      <c r="B9614" s="44" t="s">
        <v>21</v>
      </c>
      <c r="C9614" s="44" t="s">
        <v>57</v>
      </c>
      <c r="D9614" s="43">
        <v>111443.12199999999</v>
      </c>
      <c r="E9614" s="43">
        <v>-46772.116999999998</v>
      </c>
      <c r="F9614" s="45">
        <v>-93170</v>
      </c>
      <c r="G9614" s="45">
        <v>-18590</v>
      </c>
      <c r="H9614" s="45">
        <v>-88070</v>
      </c>
      <c r="I9614" s="55">
        <f>pro[[#This Row],[Admin expenses 3]]+pro[[#This Row],[Admin expenses 2]]+pro[[#This Row],[Admin expenses 1]]+pro[[#This Row],[COGS]]</f>
        <v>-246602.117</v>
      </c>
      <c r="J9614" s="55">
        <f>pro[[#This Row],[Revenue]]+pro[[#This Row],[AdminExp]]</f>
        <v>-135158.995</v>
      </c>
      <c r="K9614" s="83">
        <f>pro[[#This Row],[Profit]]/pro[[#This Row],[Revenue]]</f>
        <v>-1.2128069689217789</v>
      </c>
      <c r="L9614" s="56">
        <f t="shared" si="150"/>
        <v>9</v>
      </c>
      <c r="M9614" s="82" t="str">
        <f>"Q"&amp;" "&amp;VLOOKUP(pro[[#This Row],[Period]],Mapping!A:B,2,0)</f>
        <v>Q 3</v>
      </c>
      <c r="N9614"/>
    </row>
    <row r="9615" spans="1:14" ht="14.25" x14ac:dyDescent="0.2">
      <c r="A9615" s="42" t="s">
        <v>31</v>
      </c>
      <c r="B9615" s="44" t="s">
        <v>21</v>
      </c>
      <c r="C9615" s="44" t="s">
        <v>57</v>
      </c>
      <c r="D9615" s="43">
        <v>97777.581999999995</v>
      </c>
      <c r="E9615" s="43">
        <v>-27245.203999999994</v>
      </c>
      <c r="F9615" s="45">
        <v>-52810</v>
      </c>
      <c r="G9615" s="45">
        <v>-58580</v>
      </c>
      <c r="H9615" s="45">
        <v>-103020</v>
      </c>
      <c r="I9615" s="55">
        <f>pro[[#This Row],[Admin expenses 3]]+pro[[#This Row],[Admin expenses 2]]+pro[[#This Row],[Admin expenses 1]]+pro[[#This Row],[COGS]]</f>
        <v>-241655.204</v>
      </c>
      <c r="J9615" s="55">
        <f>pro[[#This Row],[Revenue]]+pro[[#This Row],[AdminExp]]</f>
        <v>-143877.622</v>
      </c>
      <c r="K9615" s="83">
        <f>pro[[#This Row],[Profit]]/pro[[#This Row],[Revenue]]</f>
        <v>-1.4714786258469759</v>
      </c>
      <c r="L9615" s="56">
        <f t="shared" si="150"/>
        <v>9</v>
      </c>
      <c r="M9615" s="82" t="str">
        <f>"Q"&amp;" "&amp;VLOOKUP(pro[[#This Row],[Period]],Mapping!A:B,2,0)</f>
        <v>Q 3</v>
      </c>
      <c r="N9615"/>
    </row>
    <row r="9616" spans="1:14" ht="14.25" x14ac:dyDescent="0.2">
      <c r="A9616" s="42" t="s">
        <v>31</v>
      </c>
      <c r="B9616" s="44" t="s">
        <v>21</v>
      </c>
      <c r="C9616" s="44" t="s">
        <v>57</v>
      </c>
      <c r="D9616" s="43">
        <v>50241.883999999991</v>
      </c>
      <c r="E9616" s="43">
        <v>-8001.1259999999993</v>
      </c>
      <c r="F9616" s="45">
        <v>-93760</v>
      </c>
      <c r="G9616" s="45">
        <v>-70220</v>
      </c>
      <c r="H9616" s="45">
        <v>-72080</v>
      </c>
      <c r="I9616" s="55">
        <f>pro[[#This Row],[Admin expenses 3]]+pro[[#This Row],[Admin expenses 2]]+pro[[#This Row],[Admin expenses 1]]+pro[[#This Row],[COGS]]</f>
        <v>-244061.12599999999</v>
      </c>
      <c r="J9616" s="55">
        <f>pro[[#This Row],[Revenue]]+pro[[#This Row],[AdminExp]]</f>
        <v>-193819.242</v>
      </c>
      <c r="K9616" s="83">
        <f>pro[[#This Row],[Profit]]/pro[[#This Row],[Revenue]]</f>
        <v>-3.8577224134349746</v>
      </c>
      <c r="L9616" s="56">
        <f t="shared" si="150"/>
        <v>9</v>
      </c>
      <c r="M9616" s="82" t="str">
        <f>"Q"&amp;" "&amp;VLOOKUP(pro[[#This Row],[Period]],Mapping!A:B,2,0)</f>
        <v>Q 3</v>
      </c>
      <c r="N9616"/>
    </row>
    <row r="9617" spans="1:14" ht="14.25" x14ac:dyDescent="0.2">
      <c r="A9617" s="42" t="s">
        <v>31</v>
      </c>
      <c r="B9617" s="44" t="s">
        <v>21</v>
      </c>
      <c r="C9617" s="44" t="s">
        <v>58</v>
      </c>
      <c r="D9617" s="43">
        <v>111738.48</v>
      </c>
      <c r="E9617" s="43">
        <v>-30841.418999999998</v>
      </c>
      <c r="F9617" s="45">
        <v>-103980</v>
      </c>
      <c r="G9617" s="45">
        <v>-101140</v>
      </c>
      <c r="H9617" s="45">
        <v>-105590</v>
      </c>
      <c r="I9617" s="55">
        <f>pro[[#This Row],[Admin expenses 3]]+pro[[#This Row],[Admin expenses 2]]+pro[[#This Row],[Admin expenses 1]]+pro[[#This Row],[COGS]]</f>
        <v>-341551.41899999999</v>
      </c>
      <c r="J9617" s="55">
        <f>pro[[#This Row],[Revenue]]+pro[[#This Row],[AdminExp]]</f>
        <v>-229812.93900000001</v>
      </c>
      <c r="K9617" s="83">
        <f>pro[[#This Row],[Profit]]/pro[[#This Row],[Revenue]]</f>
        <v>-2.0567036440803563</v>
      </c>
      <c r="L9617" s="56">
        <f t="shared" si="150"/>
        <v>9</v>
      </c>
      <c r="M9617" s="82" t="str">
        <f>"Q"&amp;" "&amp;VLOOKUP(pro[[#This Row],[Period]],Mapping!A:B,2,0)</f>
        <v>Q 3</v>
      </c>
      <c r="N9617"/>
    </row>
    <row r="9618" spans="1:14" ht="14.25" x14ac:dyDescent="0.2">
      <c r="A9618" s="42" t="s">
        <v>31</v>
      </c>
      <c r="B9618" s="44" t="s">
        <v>21</v>
      </c>
      <c r="C9618" s="44" t="s">
        <v>59</v>
      </c>
      <c r="D9618" s="43">
        <v>28545.145999999997</v>
      </c>
      <c r="E9618" s="43">
        <v>-17040.912</v>
      </c>
      <c r="F9618" s="45">
        <v>-97080</v>
      </c>
      <c r="G9618" s="45">
        <v>-17950</v>
      </c>
      <c r="H9618" s="45">
        <v>-13480</v>
      </c>
      <c r="I9618" s="55">
        <f>pro[[#This Row],[Admin expenses 3]]+pro[[#This Row],[Admin expenses 2]]+pro[[#This Row],[Admin expenses 1]]+pro[[#This Row],[COGS]]</f>
        <v>-145550.91200000001</v>
      </c>
      <c r="J9618" s="55">
        <f>pro[[#This Row],[Revenue]]+pro[[#This Row],[AdminExp]]</f>
        <v>-117005.76600000002</v>
      </c>
      <c r="K9618" s="83">
        <f>pro[[#This Row],[Profit]]/pro[[#This Row],[Revenue]]</f>
        <v>-4.0989724137336703</v>
      </c>
      <c r="L9618" s="56">
        <f t="shared" si="150"/>
        <v>9</v>
      </c>
      <c r="M9618" s="82" t="str">
        <f>"Q"&amp;" "&amp;VLOOKUP(pro[[#This Row],[Period]],Mapping!A:B,2,0)</f>
        <v>Q 3</v>
      </c>
      <c r="N9618"/>
    </row>
    <row r="9619" spans="1:14" ht="14.25" x14ac:dyDescent="0.2">
      <c r="A9619" s="42" t="s">
        <v>31</v>
      </c>
      <c r="B9619" s="44" t="s">
        <v>21</v>
      </c>
      <c r="C9619" s="44" t="s">
        <v>57</v>
      </c>
      <c r="D9619" s="43">
        <v>198712.37399999998</v>
      </c>
      <c r="E9619" s="43">
        <v>-80603.25</v>
      </c>
      <c r="F9619" s="45">
        <v>-44280</v>
      </c>
      <c r="G9619" s="45">
        <v>-100000</v>
      </c>
      <c r="H9619" s="45">
        <v>-25370</v>
      </c>
      <c r="I9619" s="55">
        <f>pro[[#This Row],[Admin expenses 3]]+pro[[#This Row],[Admin expenses 2]]+pro[[#This Row],[Admin expenses 1]]+pro[[#This Row],[COGS]]</f>
        <v>-250253.25</v>
      </c>
      <c r="J9619" s="55">
        <f>pro[[#This Row],[Revenue]]+pro[[#This Row],[AdminExp]]</f>
        <v>-51540.876000000018</v>
      </c>
      <c r="K9619" s="83">
        <f>pro[[#This Row],[Profit]]/pro[[#This Row],[Revenue]]</f>
        <v>-0.25937426523825852</v>
      </c>
      <c r="L9619" s="56">
        <f t="shared" si="150"/>
        <v>9</v>
      </c>
      <c r="M9619" s="82" t="str">
        <f>"Q"&amp;" "&amp;VLOOKUP(pro[[#This Row],[Period]],Mapping!A:B,2,0)</f>
        <v>Q 3</v>
      </c>
      <c r="N9619"/>
    </row>
    <row r="9620" spans="1:14" ht="14.25" x14ac:dyDescent="0.2">
      <c r="A9620" s="42" t="s">
        <v>31</v>
      </c>
      <c r="B9620" s="44" t="s">
        <v>21</v>
      </c>
      <c r="C9620" s="44" t="s">
        <v>57</v>
      </c>
      <c r="D9620" s="43">
        <v>198693.614</v>
      </c>
      <c r="E9620" s="43">
        <v>-82258.161999999997</v>
      </c>
      <c r="F9620" s="45">
        <v>-60950</v>
      </c>
      <c r="G9620" s="45">
        <v>-81150</v>
      </c>
      <c r="H9620" s="45">
        <v>-75870</v>
      </c>
      <c r="I9620" s="55">
        <f>pro[[#This Row],[Admin expenses 3]]+pro[[#This Row],[Admin expenses 2]]+pro[[#This Row],[Admin expenses 1]]+pro[[#This Row],[COGS]]</f>
        <v>-300228.16200000001</v>
      </c>
      <c r="J9620" s="55">
        <f>pro[[#This Row],[Revenue]]+pro[[#This Row],[AdminExp]]</f>
        <v>-101534.54800000001</v>
      </c>
      <c r="K9620" s="83">
        <f>pro[[#This Row],[Profit]]/pro[[#This Row],[Revenue]]</f>
        <v>-0.51101062563591004</v>
      </c>
      <c r="L9620" s="56">
        <f t="shared" si="150"/>
        <v>9</v>
      </c>
      <c r="M9620" s="82" t="str">
        <f>"Q"&amp;" "&amp;VLOOKUP(pro[[#This Row],[Period]],Mapping!A:B,2,0)</f>
        <v>Q 3</v>
      </c>
      <c r="N9620"/>
    </row>
    <row r="9621" spans="1:14" ht="14.25" x14ac:dyDescent="0.2">
      <c r="A9621" s="42" t="s">
        <v>31</v>
      </c>
      <c r="B9621" s="44" t="s">
        <v>21</v>
      </c>
      <c r="C9621" s="44" t="s">
        <v>58</v>
      </c>
      <c r="D9621" s="43">
        <v>38441.416999999994</v>
      </c>
      <c r="E9621" s="43">
        <v>-12926.998</v>
      </c>
      <c r="F9621" s="45">
        <v>-63630</v>
      </c>
      <c r="G9621" s="45">
        <v>-47890</v>
      </c>
      <c r="H9621" s="45">
        <v>-76260</v>
      </c>
      <c r="I9621" s="55">
        <f>pro[[#This Row],[Admin expenses 3]]+pro[[#This Row],[Admin expenses 2]]+pro[[#This Row],[Admin expenses 1]]+pro[[#This Row],[COGS]]</f>
        <v>-200706.99799999999</v>
      </c>
      <c r="J9621" s="55">
        <f>pro[[#This Row],[Revenue]]+pro[[#This Row],[AdminExp]]</f>
        <v>-162265.58100000001</v>
      </c>
      <c r="K9621" s="83">
        <f>pro[[#This Row],[Profit]]/pro[[#This Row],[Revenue]]</f>
        <v>-4.2211134152520975</v>
      </c>
      <c r="L9621" s="56">
        <f t="shared" si="150"/>
        <v>9</v>
      </c>
      <c r="M9621" s="82" t="str">
        <f>"Q"&amp;" "&amp;VLOOKUP(pro[[#This Row],[Period]],Mapping!A:B,2,0)</f>
        <v>Q 3</v>
      </c>
      <c r="N9621"/>
    </row>
    <row r="9622" spans="1:14" ht="14.25" x14ac:dyDescent="0.2">
      <c r="A9622" s="42" t="s">
        <v>31</v>
      </c>
      <c r="B9622" s="44" t="s">
        <v>21</v>
      </c>
      <c r="C9622" s="44" t="s">
        <v>59</v>
      </c>
      <c r="D9622" s="43">
        <v>459768.08500000002</v>
      </c>
      <c r="E9622" s="43">
        <v>-60945.688999999998</v>
      </c>
      <c r="F9622" s="45">
        <v>-35570</v>
      </c>
      <c r="G9622" s="45">
        <v>-37060</v>
      </c>
      <c r="H9622" s="45">
        <v>-70760</v>
      </c>
      <c r="I9622" s="55">
        <f>pro[[#This Row],[Admin expenses 3]]+pro[[#This Row],[Admin expenses 2]]+pro[[#This Row],[Admin expenses 1]]+pro[[#This Row],[COGS]]</f>
        <v>-204335.68900000001</v>
      </c>
      <c r="J9622" s="55">
        <f>pro[[#This Row],[Revenue]]+pro[[#This Row],[AdminExp]]</f>
        <v>255432.39600000001</v>
      </c>
      <c r="K9622" s="83">
        <f>pro[[#This Row],[Profit]]/pro[[#This Row],[Revenue]]</f>
        <v>0.55556791420178719</v>
      </c>
      <c r="L9622" s="56">
        <f t="shared" si="150"/>
        <v>9</v>
      </c>
      <c r="M9622" s="82" t="str">
        <f>"Q"&amp;" "&amp;VLOOKUP(pro[[#This Row],[Period]],Mapping!A:B,2,0)</f>
        <v>Q 3</v>
      </c>
      <c r="N9622"/>
    </row>
    <row r="9623" spans="1:14" ht="14.25" x14ac:dyDescent="0.2">
      <c r="A9623" s="42" t="s">
        <v>31</v>
      </c>
      <c r="B9623" s="44" t="s">
        <v>21</v>
      </c>
      <c r="C9623" s="44" t="s">
        <v>57</v>
      </c>
      <c r="D9623" s="43">
        <v>2822955.2259999998</v>
      </c>
      <c r="E9623" s="43">
        <v>-327046.04800000001</v>
      </c>
      <c r="F9623" s="45">
        <v>-97640</v>
      </c>
      <c r="G9623" s="45">
        <v>-20950</v>
      </c>
      <c r="H9623" s="45">
        <v>-43650</v>
      </c>
      <c r="I9623" s="55">
        <f>pro[[#This Row],[Admin expenses 3]]+pro[[#This Row],[Admin expenses 2]]+pro[[#This Row],[Admin expenses 1]]+pro[[#This Row],[COGS]]</f>
        <v>-489286.04800000001</v>
      </c>
      <c r="J9623" s="55">
        <f>pro[[#This Row],[Revenue]]+pro[[#This Row],[AdminExp]]</f>
        <v>2333669.1779999998</v>
      </c>
      <c r="K9623" s="83">
        <f>pro[[#This Row],[Profit]]/pro[[#This Row],[Revenue]]</f>
        <v>0.82667594459395799</v>
      </c>
      <c r="L9623" s="56">
        <f t="shared" si="150"/>
        <v>9</v>
      </c>
      <c r="M9623" s="82" t="str">
        <f>"Q"&amp;" "&amp;VLOOKUP(pro[[#This Row],[Period]],Mapping!A:B,2,0)</f>
        <v>Q 3</v>
      </c>
      <c r="N9623"/>
    </row>
    <row r="9624" spans="1:14" ht="14.25" x14ac:dyDescent="0.2">
      <c r="A9624" s="42" t="s">
        <v>31</v>
      </c>
      <c r="B9624" s="44" t="s">
        <v>21</v>
      </c>
      <c r="C9624" s="44" t="s">
        <v>57</v>
      </c>
      <c r="D9624" s="43">
        <v>123727.303</v>
      </c>
      <c r="E9624" s="43">
        <v>-50973.377</v>
      </c>
      <c r="F9624" s="45">
        <v>-72360</v>
      </c>
      <c r="G9624" s="45">
        <v>-63230</v>
      </c>
      <c r="H9624" s="45">
        <v>-13560</v>
      </c>
      <c r="I9624" s="55">
        <f>pro[[#This Row],[Admin expenses 3]]+pro[[#This Row],[Admin expenses 2]]+pro[[#This Row],[Admin expenses 1]]+pro[[#This Row],[COGS]]</f>
        <v>-200123.37700000001</v>
      </c>
      <c r="J9624" s="55">
        <f>pro[[#This Row],[Revenue]]+pro[[#This Row],[AdminExp]]</f>
        <v>-76396.074000000008</v>
      </c>
      <c r="K9624" s="83">
        <f>pro[[#This Row],[Profit]]/pro[[#This Row],[Revenue]]</f>
        <v>-0.61745525965275427</v>
      </c>
      <c r="L9624" s="56">
        <f t="shared" si="150"/>
        <v>9</v>
      </c>
      <c r="M9624" s="82" t="str">
        <f>"Q"&amp;" "&amp;VLOOKUP(pro[[#This Row],[Period]],Mapping!A:B,2,0)</f>
        <v>Q 3</v>
      </c>
      <c r="N9624"/>
    </row>
    <row r="9625" spans="1:14" ht="14.25" x14ac:dyDescent="0.2">
      <c r="A9625" s="42" t="s">
        <v>31</v>
      </c>
      <c r="B9625" s="44" t="s">
        <v>21</v>
      </c>
      <c r="C9625" s="44" t="s">
        <v>57</v>
      </c>
      <c r="D9625" s="43">
        <v>144594.821</v>
      </c>
      <c r="E9625" s="43">
        <v>-113867.327</v>
      </c>
      <c r="F9625" s="45">
        <v>-76180</v>
      </c>
      <c r="G9625" s="45">
        <v>-17440</v>
      </c>
      <c r="H9625" s="45">
        <v>-89210</v>
      </c>
      <c r="I9625" s="55">
        <f>pro[[#This Row],[Admin expenses 3]]+pro[[#This Row],[Admin expenses 2]]+pro[[#This Row],[Admin expenses 1]]+pro[[#This Row],[COGS]]</f>
        <v>-296697.32699999999</v>
      </c>
      <c r="J9625" s="55">
        <f>pro[[#This Row],[Revenue]]+pro[[#This Row],[AdminExp]]</f>
        <v>-152102.50599999999</v>
      </c>
      <c r="K9625" s="83">
        <f>pro[[#This Row],[Profit]]/pro[[#This Row],[Revenue]]</f>
        <v>-1.0519222261771048</v>
      </c>
      <c r="L9625" s="56">
        <f t="shared" si="150"/>
        <v>9</v>
      </c>
      <c r="M9625" s="82" t="str">
        <f>"Q"&amp;" "&amp;VLOOKUP(pro[[#This Row],[Period]],Mapping!A:B,2,0)</f>
        <v>Q 3</v>
      </c>
      <c r="N9625"/>
    </row>
    <row r="9626" spans="1:14" ht="14.25" x14ac:dyDescent="0.2">
      <c r="A9626" s="42" t="s">
        <v>31</v>
      </c>
      <c r="B9626" s="44" t="s">
        <v>21</v>
      </c>
      <c r="C9626" s="44" t="s">
        <v>58</v>
      </c>
      <c r="D9626" s="43">
        <v>144602.815</v>
      </c>
      <c r="E9626" s="43">
        <v>-208824.10499999995</v>
      </c>
      <c r="F9626" s="45">
        <v>-65420</v>
      </c>
      <c r="G9626" s="45">
        <v>-72460</v>
      </c>
      <c r="H9626" s="45">
        <v>-52910</v>
      </c>
      <c r="I9626" s="55">
        <f>pro[[#This Row],[Admin expenses 3]]+pro[[#This Row],[Admin expenses 2]]+pro[[#This Row],[Admin expenses 1]]+pro[[#This Row],[COGS]]</f>
        <v>-399614.10499999998</v>
      </c>
      <c r="J9626" s="55">
        <f>pro[[#This Row],[Revenue]]+pro[[#This Row],[AdminExp]]</f>
        <v>-255011.28999999998</v>
      </c>
      <c r="K9626" s="83">
        <f>pro[[#This Row],[Profit]]/pro[[#This Row],[Revenue]]</f>
        <v>-1.763529223134418</v>
      </c>
      <c r="L9626" s="56">
        <f t="shared" si="150"/>
        <v>9</v>
      </c>
      <c r="M9626" s="82" t="str">
        <f>"Q"&amp;" "&amp;VLOOKUP(pro[[#This Row],[Period]],Mapping!A:B,2,0)</f>
        <v>Q 3</v>
      </c>
      <c r="N9626"/>
    </row>
    <row r="9627" spans="1:14" ht="14.25" x14ac:dyDescent="0.2">
      <c r="A9627" s="42" t="s">
        <v>31</v>
      </c>
      <c r="B9627" s="44" t="s">
        <v>22</v>
      </c>
      <c r="C9627" s="44" t="s">
        <v>59</v>
      </c>
      <c r="D9627" s="43">
        <v>173749.905</v>
      </c>
      <c r="E9627" s="43">
        <v>-281490.13899999997</v>
      </c>
      <c r="F9627" s="45">
        <v>-93400</v>
      </c>
      <c r="G9627" s="45">
        <v>-74050</v>
      </c>
      <c r="H9627" s="45">
        <v>-71330</v>
      </c>
      <c r="I9627" s="55">
        <f>pro[[#This Row],[Admin expenses 3]]+pro[[#This Row],[Admin expenses 2]]+pro[[#This Row],[Admin expenses 1]]+pro[[#This Row],[COGS]]</f>
        <v>-520270.13899999997</v>
      </c>
      <c r="J9627" s="55">
        <f>pro[[#This Row],[Revenue]]+pro[[#This Row],[AdminExp]]</f>
        <v>-346520.23399999994</v>
      </c>
      <c r="K9627" s="83">
        <f>pro[[#This Row],[Profit]]/pro[[#This Row],[Revenue]]</f>
        <v>-1.9943621494354196</v>
      </c>
      <c r="L9627" s="56">
        <f t="shared" si="150"/>
        <v>9</v>
      </c>
      <c r="M9627" s="82" t="str">
        <f>"Q"&amp;" "&amp;VLOOKUP(pro[[#This Row],[Period]],Mapping!A:B,2,0)</f>
        <v>Q 3</v>
      </c>
      <c r="N9627"/>
    </row>
    <row r="9628" spans="1:14" ht="14.25" x14ac:dyDescent="0.2">
      <c r="A9628" s="42" t="s">
        <v>31</v>
      </c>
      <c r="B9628" s="44" t="s">
        <v>22</v>
      </c>
      <c r="C9628" s="44" t="s">
        <v>60</v>
      </c>
      <c r="D9628" s="43">
        <v>1471318.1489999997</v>
      </c>
      <c r="E9628" s="43">
        <v>-150688.00599999999</v>
      </c>
      <c r="F9628" s="45">
        <v>-77680</v>
      </c>
      <c r="G9628" s="45">
        <v>-68650</v>
      </c>
      <c r="H9628" s="45">
        <v>-44000</v>
      </c>
      <c r="I9628" s="55">
        <f>pro[[#This Row],[Admin expenses 3]]+pro[[#This Row],[Admin expenses 2]]+pro[[#This Row],[Admin expenses 1]]+pro[[#This Row],[COGS]]</f>
        <v>-341018.00599999999</v>
      </c>
      <c r="J9628" s="55">
        <f>pro[[#This Row],[Revenue]]+pro[[#This Row],[AdminExp]]</f>
        <v>1130300.1429999997</v>
      </c>
      <c r="K9628" s="83">
        <f>pro[[#This Row],[Profit]]/pro[[#This Row],[Revenue]]</f>
        <v>0.76822279652311953</v>
      </c>
      <c r="L9628" s="56">
        <f t="shared" si="150"/>
        <v>9</v>
      </c>
      <c r="M9628" s="82" t="str">
        <f>"Q"&amp;" "&amp;VLOOKUP(pro[[#This Row],[Period]],Mapping!A:B,2,0)</f>
        <v>Q 3</v>
      </c>
      <c r="N9628"/>
    </row>
    <row r="9629" spans="1:14" ht="14.25" x14ac:dyDescent="0.2">
      <c r="A9629" s="42" t="s">
        <v>31</v>
      </c>
      <c r="B9629" s="44" t="s">
        <v>22</v>
      </c>
      <c r="C9629" s="44" t="s">
        <v>57</v>
      </c>
      <c r="D9629" s="43">
        <v>2512969.8019999997</v>
      </c>
      <c r="E9629" s="43">
        <v>-1568411.362</v>
      </c>
      <c r="F9629" s="45">
        <v>-57520</v>
      </c>
      <c r="G9629" s="45">
        <v>-75260</v>
      </c>
      <c r="H9629" s="45">
        <v>-75650</v>
      </c>
      <c r="I9629" s="55">
        <f>pro[[#This Row],[Admin expenses 3]]+pro[[#This Row],[Admin expenses 2]]+pro[[#This Row],[Admin expenses 1]]+pro[[#This Row],[COGS]]</f>
        <v>-1776841.362</v>
      </c>
      <c r="J9629" s="55">
        <f>pro[[#This Row],[Revenue]]+pro[[#This Row],[AdminExp]]</f>
        <v>736128.43999999971</v>
      </c>
      <c r="K9629" s="83">
        <f>pro[[#This Row],[Profit]]/pro[[#This Row],[Revenue]]</f>
        <v>0.29293166969779599</v>
      </c>
      <c r="L9629" s="56">
        <f t="shared" si="150"/>
        <v>9</v>
      </c>
      <c r="M9629" s="82" t="str">
        <f>"Q"&amp;" "&amp;VLOOKUP(pro[[#This Row],[Period]],Mapping!A:B,2,0)</f>
        <v>Q 3</v>
      </c>
      <c r="N9629"/>
    </row>
    <row r="9630" spans="1:14" ht="14.25" x14ac:dyDescent="0.2">
      <c r="A9630" s="42" t="s">
        <v>31</v>
      </c>
      <c r="B9630" s="44" t="s">
        <v>22</v>
      </c>
      <c r="C9630" s="44" t="s">
        <v>58</v>
      </c>
      <c r="D9630" s="43">
        <v>129789.04399999999</v>
      </c>
      <c r="E9630" s="43">
        <v>-141774.26199999999</v>
      </c>
      <c r="F9630" s="45">
        <v>-60440</v>
      </c>
      <c r="G9630" s="45">
        <v>-20830</v>
      </c>
      <c r="H9630" s="45">
        <v>-20460</v>
      </c>
      <c r="I9630" s="55">
        <f>pro[[#This Row],[Admin expenses 3]]+pro[[#This Row],[Admin expenses 2]]+pro[[#This Row],[Admin expenses 1]]+pro[[#This Row],[COGS]]</f>
        <v>-243504.26199999999</v>
      </c>
      <c r="J9630" s="55">
        <f>pro[[#This Row],[Revenue]]+pro[[#This Row],[AdminExp]]</f>
        <v>-113715.21799999999</v>
      </c>
      <c r="K9630" s="83">
        <f>pro[[#This Row],[Profit]]/pro[[#This Row],[Revenue]]</f>
        <v>-0.87615421529724802</v>
      </c>
      <c r="L9630" s="56">
        <f t="shared" si="150"/>
        <v>9</v>
      </c>
      <c r="M9630" s="82" t="str">
        <f>"Q"&amp;" "&amp;VLOOKUP(pro[[#This Row],[Period]],Mapping!A:B,2,0)</f>
        <v>Q 3</v>
      </c>
      <c r="N9630"/>
    </row>
    <row r="9631" spans="1:14" ht="14.25" x14ac:dyDescent="0.2">
      <c r="A9631" s="42" t="s">
        <v>31</v>
      </c>
      <c r="B9631" s="44" t="s">
        <v>22</v>
      </c>
      <c r="C9631" s="44" t="s">
        <v>59</v>
      </c>
      <c r="D9631" s="43">
        <v>326644.19899999996</v>
      </c>
      <c r="E9631" s="43">
        <v>-333857.86699999997</v>
      </c>
      <c r="F9631" s="45">
        <v>-90580</v>
      </c>
      <c r="G9631" s="45">
        <v>-96350</v>
      </c>
      <c r="H9631" s="45">
        <v>-46150</v>
      </c>
      <c r="I9631" s="55">
        <f>pro[[#This Row],[Admin expenses 3]]+pro[[#This Row],[Admin expenses 2]]+pro[[#This Row],[Admin expenses 1]]+pro[[#This Row],[COGS]]</f>
        <v>-566937.86699999997</v>
      </c>
      <c r="J9631" s="55">
        <f>pro[[#This Row],[Revenue]]+pro[[#This Row],[AdminExp]]</f>
        <v>-240293.66800000001</v>
      </c>
      <c r="K9631" s="83">
        <f>pro[[#This Row],[Profit]]/pro[[#This Row],[Revenue]]</f>
        <v>-0.73564345773059336</v>
      </c>
      <c r="L9631" s="56">
        <f t="shared" si="150"/>
        <v>9</v>
      </c>
      <c r="M9631" s="82" t="str">
        <f>"Q"&amp;" "&amp;VLOOKUP(pro[[#This Row],[Period]],Mapping!A:B,2,0)</f>
        <v>Q 3</v>
      </c>
      <c r="N9631"/>
    </row>
    <row r="9632" spans="1:14" ht="14.25" x14ac:dyDescent="0.2">
      <c r="A9632" s="42" t="s">
        <v>31</v>
      </c>
      <c r="B9632" s="44" t="s">
        <v>22</v>
      </c>
      <c r="C9632" s="44" t="s">
        <v>60</v>
      </c>
      <c r="D9632" s="43">
        <v>957858.92999999982</v>
      </c>
      <c r="E9632" s="43">
        <v>-1087508.9539999999</v>
      </c>
      <c r="F9632" s="45">
        <v>-82610</v>
      </c>
      <c r="G9632" s="45">
        <v>-15330</v>
      </c>
      <c r="H9632" s="45">
        <v>-59470</v>
      </c>
      <c r="I9632" s="55">
        <f>pro[[#This Row],[Admin expenses 3]]+pro[[#This Row],[Admin expenses 2]]+pro[[#This Row],[Admin expenses 1]]+pro[[#This Row],[COGS]]</f>
        <v>-1244918.9539999999</v>
      </c>
      <c r="J9632" s="55">
        <f>pro[[#This Row],[Revenue]]+pro[[#This Row],[AdminExp]]</f>
        <v>-287060.02400000009</v>
      </c>
      <c r="K9632" s="83">
        <f>pro[[#This Row],[Profit]]/pro[[#This Row],[Revenue]]</f>
        <v>-0.2996892496476492</v>
      </c>
      <c r="L9632" s="56">
        <f t="shared" si="150"/>
        <v>9</v>
      </c>
      <c r="M9632" s="82" t="str">
        <f>"Q"&amp;" "&amp;VLOOKUP(pro[[#This Row],[Period]],Mapping!A:B,2,0)</f>
        <v>Q 3</v>
      </c>
      <c r="N9632"/>
    </row>
    <row r="9633" spans="1:14" ht="14.25" x14ac:dyDescent="0.2">
      <c r="A9633" s="42" t="s">
        <v>31</v>
      </c>
      <c r="B9633" s="44" t="s">
        <v>22</v>
      </c>
      <c r="C9633" s="44" t="s">
        <v>57</v>
      </c>
      <c r="D9633" s="43">
        <v>136510.598</v>
      </c>
      <c r="E9633" s="43">
        <v>-139349.50399999999</v>
      </c>
      <c r="F9633" s="45">
        <v>-105790</v>
      </c>
      <c r="G9633" s="45">
        <v>-15910</v>
      </c>
      <c r="H9633" s="45">
        <v>-75270</v>
      </c>
      <c r="I9633" s="55">
        <f>pro[[#This Row],[Admin expenses 3]]+pro[[#This Row],[Admin expenses 2]]+pro[[#This Row],[Admin expenses 1]]+pro[[#This Row],[COGS]]</f>
        <v>-336319.50399999996</v>
      </c>
      <c r="J9633" s="55">
        <f>pro[[#This Row],[Revenue]]+pro[[#This Row],[AdminExp]]</f>
        <v>-199808.90599999996</v>
      </c>
      <c r="K9633" s="83">
        <f>pro[[#This Row],[Profit]]/pro[[#This Row],[Revenue]]</f>
        <v>-1.4636878669303022</v>
      </c>
      <c r="L9633" s="56">
        <f t="shared" si="150"/>
        <v>9</v>
      </c>
      <c r="M9633" s="82" t="str">
        <f>"Q"&amp;" "&amp;VLOOKUP(pro[[#This Row],[Period]],Mapping!A:B,2,0)</f>
        <v>Q 3</v>
      </c>
      <c r="N9633"/>
    </row>
    <row r="9634" spans="1:14" ht="14.25" x14ac:dyDescent="0.2">
      <c r="A9634" s="42" t="s">
        <v>31</v>
      </c>
      <c r="B9634" s="44" t="s">
        <v>22</v>
      </c>
      <c r="C9634" s="44" t="s">
        <v>58</v>
      </c>
      <c r="D9634" s="43">
        <v>298753.42699999997</v>
      </c>
      <c r="E9634" s="43">
        <v>-341285.83999999997</v>
      </c>
      <c r="F9634" s="45">
        <v>-27260</v>
      </c>
      <c r="G9634" s="45">
        <v>-92930</v>
      </c>
      <c r="H9634" s="45">
        <v>-75870</v>
      </c>
      <c r="I9634" s="55">
        <f>pro[[#This Row],[Admin expenses 3]]+pro[[#This Row],[Admin expenses 2]]+pro[[#This Row],[Admin expenses 1]]+pro[[#This Row],[COGS]]</f>
        <v>-537345.84</v>
      </c>
      <c r="J9634" s="55">
        <f>pro[[#This Row],[Revenue]]+pro[[#This Row],[AdminExp]]</f>
        <v>-238592.413</v>
      </c>
      <c r="K9634" s="83">
        <f>pro[[#This Row],[Profit]]/pro[[#This Row],[Revenue]]</f>
        <v>-0.79862653090168578</v>
      </c>
      <c r="L9634" s="56">
        <f t="shared" si="150"/>
        <v>9</v>
      </c>
      <c r="M9634" s="82" t="str">
        <f>"Q"&amp;" "&amp;VLOOKUP(pro[[#This Row],[Period]],Mapping!A:B,2,0)</f>
        <v>Q 3</v>
      </c>
      <c r="N9634"/>
    </row>
    <row r="9635" spans="1:14" ht="14.25" x14ac:dyDescent="0.2">
      <c r="A9635" s="42" t="s">
        <v>31</v>
      </c>
      <c r="B9635" s="44" t="s">
        <v>22</v>
      </c>
      <c r="C9635" s="44" t="s">
        <v>59</v>
      </c>
      <c r="D9635" s="43">
        <v>-50116.331999999995</v>
      </c>
      <c r="E9635" s="43">
        <v>36807.000999999997</v>
      </c>
      <c r="F9635" s="45">
        <v>-56630</v>
      </c>
      <c r="G9635" s="45">
        <v>-91780</v>
      </c>
      <c r="H9635" s="45">
        <v>-53740</v>
      </c>
      <c r="I9635" s="55">
        <f>pro[[#This Row],[Admin expenses 3]]+pro[[#This Row],[Admin expenses 2]]+pro[[#This Row],[Admin expenses 1]]+pro[[#This Row],[COGS]]</f>
        <v>-165342.99900000001</v>
      </c>
      <c r="J9635" s="55">
        <f>pro[[#This Row],[Revenue]]+pro[[#This Row],[AdminExp]]</f>
        <v>-215459.33100000001</v>
      </c>
      <c r="K9635" s="83">
        <f>pro[[#This Row],[Profit]]/pro[[#This Row],[Revenue]]</f>
        <v>4.2991839666159137</v>
      </c>
      <c r="L9635" s="56">
        <f t="shared" si="150"/>
        <v>9</v>
      </c>
      <c r="M9635" s="82" t="str">
        <f>"Q"&amp;" "&amp;VLOOKUP(pro[[#This Row],[Period]],Mapping!A:B,2,0)</f>
        <v>Q 3</v>
      </c>
      <c r="N9635"/>
    </row>
    <row r="9636" spans="1:14" ht="14.25" x14ac:dyDescent="0.2">
      <c r="A9636" s="42" t="s">
        <v>31</v>
      </c>
      <c r="B9636" s="44" t="s">
        <v>22</v>
      </c>
      <c r="C9636" s="44" t="s">
        <v>60</v>
      </c>
      <c r="D9636" s="43">
        <v>-174523.986</v>
      </c>
      <c r="E9636" s="43">
        <v>149738.19699999999</v>
      </c>
      <c r="F9636" s="45">
        <v>-45590</v>
      </c>
      <c r="G9636" s="45">
        <v>-70160</v>
      </c>
      <c r="H9636" s="45">
        <v>-28170</v>
      </c>
      <c r="I9636" s="55">
        <f>pro[[#This Row],[Admin expenses 3]]+pro[[#This Row],[Admin expenses 2]]+pro[[#This Row],[Admin expenses 1]]+pro[[#This Row],[COGS]]</f>
        <v>5818.1969999999856</v>
      </c>
      <c r="J9636" s="55">
        <f>pro[[#This Row],[Revenue]]+pro[[#This Row],[AdminExp]]</f>
        <v>-168705.78900000002</v>
      </c>
      <c r="K9636" s="83">
        <f>pro[[#This Row],[Profit]]/pro[[#This Row],[Revenue]]</f>
        <v>0.96666247927663085</v>
      </c>
      <c r="L9636" s="56">
        <f t="shared" si="150"/>
        <v>9</v>
      </c>
      <c r="M9636" s="82" t="str">
        <f>"Q"&amp;" "&amp;VLOOKUP(pro[[#This Row],[Period]],Mapping!A:B,2,0)</f>
        <v>Q 3</v>
      </c>
      <c r="N9636"/>
    </row>
    <row r="9637" spans="1:14" ht="14.25" x14ac:dyDescent="0.2">
      <c r="A9637" s="42" t="s">
        <v>31</v>
      </c>
      <c r="B9637" s="44" t="s">
        <v>22</v>
      </c>
      <c r="C9637" s="44" t="s">
        <v>57</v>
      </c>
      <c r="D9637" s="43">
        <v>353303.40499999997</v>
      </c>
      <c r="E9637" s="43">
        <v>-69845.320999999996</v>
      </c>
      <c r="F9637" s="45">
        <v>-16640</v>
      </c>
      <c r="G9637" s="45">
        <v>-64490</v>
      </c>
      <c r="H9637" s="45">
        <v>-89330</v>
      </c>
      <c r="I9637" s="55">
        <f>pro[[#This Row],[Admin expenses 3]]+pro[[#This Row],[Admin expenses 2]]+pro[[#This Row],[Admin expenses 1]]+pro[[#This Row],[COGS]]</f>
        <v>-240305.321</v>
      </c>
      <c r="J9637" s="55">
        <f>pro[[#This Row],[Revenue]]+pro[[#This Row],[AdminExp]]</f>
        <v>112998.08399999997</v>
      </c>
      <c r="K9637" s="83">
        <f>pro[[#This Row],[Profit]]/pro[[#This Row],[Revenue]]</f>
        <v>0.31983298887255268</v>
      </c>
      <c r="L9637" s="56">
        <f t="shared" si="150"/>
        <v>9</v>
      </c>
      <c r="M9637" s="82" t="str">
        <f>"Q"&amp;" "&amp;VLOOKUP(pro[[#This Row],[Period]],Mapping!A:B,2,0)</f>
        <v>Q 3</v>
      </c>
      <c r="N9637"/>
    </row>
    <row r="9638" spans="1:14" ht="14.25" x14ac:dyDescent="0.2">
      <c r="A9638" s="42" t="s">
        <v>31</v>
      </c>
      <c r="B9638" s="44" t="s">
        <v>22</v>
      </c>
      <c r="C9638" s="44" t="s">
        <v>58</v>
      </c>
      <c r="D9638" s="43">
        <v>1629800.13</v>
      </c>
      <c r="E9638" s="43">
        <v>-459363.08599999995</v>
      </c>
      <c r="F9638" s="45">
        <v>-83260</v>
      </c>
      <c r="G9638" s="45">
        <v>-56490</v>
      </c>
      <c r="H9638" s="45">
        <v>-92680</v>
      </c>
      <c r="I9638" s="55">
        <f>pro[[#This Row],[Admin expenses 3]]+pro[[#This Row],[Admin expenses 2]]+pro[[#This Row],[Admin expenses 1]]+pro[[#This Row],[COGS]]</f>
        <v>-691793.08599999989</v>
      </c>
      <c r="J9638" s="55">
        <f>pro[[#This Row],[Revenue]]+pro[[#This Row],[AdminExp]]</f>
        <v>938007.04399999999</v>
      </c>
      <c r="K9638" s="83">
        <f>pro[[#This Row],[Profit]]/pro[[#This Row],[Revenue]]</f>
        <v>0.57553501606359547</v>
      </c>
      <c r="L9638" s="56">
        <f t="shared" si="150"/>
        <v>9</v>
      </c>
      <c r="M9638" s="82" t="str">
        <f>"Q"&amp;" "&amp;VLOOKUP(pro[[#This Row],[Period]],Mapping!A:B,2,0)</f>
        <v>Q 3</v>
      </c>
      <c r="N9638"/>
    </row>
    <row r="9639" spans="1:14" ht="14.25" x14ac:dyDescent="0.2">
      <c r="A9639" s="42" t="s">
        <v>31</v>
      </c>
      <c r="B9639" s="44" t="s">
        <v>22</v>
      </c>
      <c r="C9639" s="44" t="s">
        <v>59</v>
      </c>
      <c r="D9639" s="43">
        <v>109022.375</v>
      </c>
      <c r="E9639" s="43">
        <v>-17483.018</v>
      </c>
      <c r="F9639" s="45">
        <v>-48470</v>
      </c>
      <c r="G9639" s="45">
        <v>-100360</v>
      </c>
      <c r="H9639" s="45">
        <v>-28700</v>
      </c>
      <c r="I9639" s="55">
        <f>pro[[#This Row],[Admin expenses 3]]+pro[[#This Row],[Admin expenses 2]]+pro[[#This Row],[Admin expenses 1]]+pro[[#This Row],[COGS]]</f>
        <v>-195013.01800000001</v>
      </c>
      <c r="J9639" s="55">
        <f>pro[[#This Row],[Revenue]]+pro[[#This Row],[AdminExp]]</f>
        <v>-85990.643000000011</v>
      </c>
      <c r="K9639" s="83">
        <f>pro[[#This Row],[Profit]]/pro[[#This Row],[Revenue]]</f>
        <v>-0.78874307223631857</v>
      </c>
      <c r="L9639" s="56">
        <f t="shared" si="150"/>
        <v>9</v>
      </c>
      <c r="M9639" s="82" t="str">
        <f>"Q"&amp;" "&amp;VLOOKUP(pro[[#This Row],[Period]],Mapping!A:B,2,0)</f>
        <v>Q 3</v>
      </c>
      <c r="N9639"/>
    </row>
    <row r="9640" spans="1:14" ht="14.25" x14ac:dyDescent="0.2">
      <c r="A9640" s="42" t="s">
        <v>31</v>
      </c>
      <c r="B9640" s="44" t="s">
        <v>22</v>
      </c>
      <c r="C9640" s="44" t="s">
        <v>60</v>
      </c>
      <c r="D9640" s="43">
        <v>-11427.779999999999</v>
      </c>
      <c r="E9640" s="43">
        <v>5933.2840000000006</v>
      </c>
      <c r="F9640" s="45">
        <v>-73420</v>
      </c>
      <c r="G9640" s="45">
        <v>-28340</v>
      </c>
      <c r="H9640" s="45">
        <v>-24010</v>
      </c>
      <c r="I9640" s="55">
        <f>pro[[#This Row],[Admin expenses 3]]+pro[[#This Row],[Admin expenses 2]]+pro[[#This Row],[Admin expenses 1]]+pro[[#This Row],[COGS]]</f>
        <v>-119836.716</v>
      </c>
      <c r="J9640" s="55">
        <f>pro[[#This Row],[Revenue]]+pro[[#This Row],[AdminExp]]</f>
        <v>-131264.49599999998</v>
      </c>
      <c r="K9640" s="83">
        <f>pro[[#This Row],[Profit]]/pro[[#This Row],[Revenue]]</f>
        <v>11.486438835889386</v>
      </c>
      <c r="L9640" s="56">
        <f t="shared" si="150"/>
        <v>9</v>
      </c>
      <c r="M9640" s="82" t="str">
        <f>"Q"&amp;" "&amp;VLOOKUP(pro[[#This Row],[Period]],Mapping!A:B,2,0)</f>
        <v>Q 3</v>
      </c>
      <c r="N9640"/>
    </row>
    <row r="9641" spans="1:14" ht="14.25" x14ac:dyDescent="0.2">
      <c r="A9641" s="42" t="s">
        <v>31</v>
      </c>
      <c r="B9641" s="44" t="s">
        <v>22</v>
      </c>
      <c r="C9641" s="44" t="s">
        <v>57</v>
      </c>
      <c r="D9641" s="43">
        <v>903243.06099999999</v>
      </c>
      <c r="E9641" s="43">
        <v>-746986.94699999993</v>
      </c>
      <c r="F9641" s="45">
        <v>-54540</v>
      </c>
      <c r="G9641" s="45">
        <v>-13140</v>
      </c>
      <c r="H9641" s="45">
        <v>-93470</v>
      </c>
      <c r="I9641" s="55">
        <f>pro[[#This Row],[Admin expenses 3]]+pro[[#This Row],[Admin expenses 2]]+pro[[#This Row],[Admin expenses 1]]+pro[[#This Row],[COGS]]</f>
        <v>-908136.94699999993</v>
      </c>
      <c r="J9641" s="55">
        <f>pro[[#This Row],[Revenue]]+pro[[#This Row],[AdminExp]]</f>
        <v>-4893.8859999999404</v>
      </c>
      <c r="K9641" s="83">
        <f>pro[[#This Row],[Profit]]/pro[[#This Row],[Revenue]]</f>
        <v>-5.418127424728636E-3</v>
      </c>
      <c r="L9641" s="56">
        <f t="shared" si="150"/>
        <v>9</v>
      </c>
      <c r="M9641" s="82" t="str">
        <f>"Q"&amp;" "&amp;VLOOKUP(pro[[#This Row],[Period]],Mapping!A:B,2,0)</f>
        <v>Q 3</v>
      </c>
      <c r="N9641"/>
    </row>
    <row r="9642" spans="1:14" ht="14.25" x14ac:dyDescent="0.2">
      <c r="A9642" s="42" t="s">
        <v>31</v>
      </c>
      <c r="B9642" s="44" t="s">
        <v>22</v>
      </c>
      <c r="C9642" s="44" t="s">
        <v>57</v>
      </c>
      <c r="D9642" s="43">
        <v>-149092.734</v>
      </c>
      <c r="E9642" s="43">
        <v>120678.215</v>
      </c>
      <c r="F9642" s="45">
        <v>-86600</v>
      </c>
      <c r="G9642" s="45">
        <v>-70190</v>
      </c>
      <c r="H9642" s="45">
        <v>-42880</v>
      </c>
      <c r="I9642" s="55">
        <f>pro[[#This Row],[Admin expenses 3]]+pro[[#This Row],[Admin expenses 2]]+pro[[#This Row],[Admin expenses 1]]+pro[[#This Row],[COGS]]</f>
        <v>-78991.785000000003</v>
      </c>
      <c r="J9642" s="55">
        <f>pro[[#This Row],[Revenue]]+pro[[#This Row],[AdminExp]]</f>
        <v>-228084.519</v>
      </c>
      <c r="K9642" s="83">
        <f>pro[[#This Row],[Profit]]/pro[[#This Row],[Revenue]]</f>
        <v>1.529816463088</v>
      </c>
      <c r="L9642" s="56">
        <f t="shared" si="150"/>
        <v>9</v>
      </c>
      <c r="M9642" s="82" t="str">
        <f>"Q"&amp;" "&amp;VLOOKUP(pro[[#This Row],[Period]],Mapping!A:B,2,0)</f>
        <v>Q 3</v>
      </c>
      <c r="N9642"/>
    </row>
    <row r="9643" spans="1:14" ht="14.25" x14ac:dyDescent="0.2">
      <c r="A9643" s="42" t="s">
        <v>31</v>
      </c>
      <c r="B9643" s="44" t="s">
        <v>22</v>
      </c>
      <c r="C9643" s="44" t="s">
        <v>58</v>
      </c>
      <c r="D9643" s="43">
        <v>2228876.7760000001</v>
      </c>
      <c r="E9643" s="43">
        <v>-1155934.2969999998</v>
      </c>
      <c r="F9643" s="45">
        <v>-67430</v>
      </c>
      <c r="G9643" s="45">
        <v>-102200</v>
      </c>
      <c r="H9643" s="45">
        <v>-94720</v>
      </c>
      <c r="I9643" s="55">
        <f>pro[[#This Row],[Admin expenses 3]]+pro[[#This Row],[Admin expenses 2]]+pro[[#This Row],[Admin expenses 1]]+pro[[#This Row],[COGS]]</f>
        <v>-1420284.2969999998</v>
      </c>
      <c r="J9643" s="55">
        <f>pro[[#This Row],[Revenue]]+pro[[#This Row],[AdminExp]]</f>
        <v>808592.47900000028</v>
      </c>
      <c r="K9643" s="83">
        <f>pro[[#This Row],[Profit]]/pro[[#This Row],[Revenue]]</f>
        <v>0.36278025223589133</v>
      </c>
      <c r="L9643" s="56">
        <f t="shared" si="150"/>
        <v>9</v>
      </c>
      <c r="M9643" s="82" t="str">
        <f>"Q"&amp;" "&amp;VLOOKUP(pro[[#This Row],[Period]],Mapping!A:B,2,0)</f>
        <v>Q 3</v>
      </c>
      <c r="N9643"/>
    </row>
    <row r="9644" spans="1:14" ht="14.25" x14ac:dyDescent="0.2">
      <c r="A9644" s="42" t="s">
        <v>31</v>
      </c>
      <c r="B9644" s="44" t="s">
        <v>22</v>
      </c>
      <c r="C9644" s="44" t="s">
        <v>59</v>
      </c>
      <c r="D9644" s="43">
        <v>58789.108</v>
      </c>
      <c r="E9644" s="43">
        <v>-53329.374000000003</v>
      </c>
      <c r="F9644" s="45">
        <v>-86650</v>
      </c>
      <c r="G9644" s="45">
        <v>-103730</v>
      </c>
      <c r="H9644" s="45">
        <v>-63640</v>
      </c>
      <c r="I9644" s="55">
        <f>pro[[#This Row],[Admin expenses 3]]+pro[[#This Row],[Admin expenses 2]]+pro[[#This Row],[Admin expenses 1]]+pro[[#This Row],[COGS]]</f>
        <v>-307349.37400000001</v>
      </c>
      <c r="J9644" s="55">
        <f>pro[[#This Row],[Revenue]]+pro[[#This Row],[AdminExp]]</f>
        <v>-248560.266</v>
      </c>
      <c r="K9644" s="83">
        <f>pro[[#This Row],[Profit]]/pro[[#This Row],[Revenue]]</f>
        <v>-4.227998594569593</v>
      </c>
      <c r="L9644" s="56">
        <f t="shared" si="150"/>
        <v>9</v>
      </c>
      <c r="M9644" s="82" t="str">
        <f>"Q"&amp;" "&amp;VLOOKUP(pro[[#This Row],[Period]],Mapping!A:B,2,0)</f>
        <v>Q 3</v>
      </c>
      <c r="N9644"/>
    </row>
    <row r="9645" spans="1:14" ht="14.25" x14ac:dyDescent="0.2">
      <c r="A9645" s="42" t="s">
        <v>31</v>
      </c>
      <c r="B9645" s="44" t="s">
        <v>22</v>
      </c>
      <c r="C9645" s="44" t="s">
        <v>57</v>
      </c>
      <c r="D9645" s="43">
        <v>409184.93699999998</v>
      </c>
      <c r="E9645" s="43">
        <v>-79545.535999999993</v>
      </c>
      <c r="F9645" s="45">
        <v>-91890</v>
      </c>
      <c r="G9645" s="45">
        <v>-32440</v>
      </c>
      <c r="H9645" s="45">
        <v>-96800</v>
      </c>
      <c r="I9645" s="55">
        <f>pro[[#This Row],[Admin expenses 3]]+pro[[#This Row],[Admin expenses 2]]+pro[[#This Row],[Admin expenses 1]]+pro[[#This Row],[COGS]]</f>
        <v>-300675.53599999996</v>
      </c>
      <c r="J9645" s="55">
        <f>pro[[#This Row],[Revenue]]+pro[[#This Row],[AdminExp]]</f>
        <v>108509.40100000001</v>
      </c>
      <c r="K9645" s="83">
        <f>pro[[#This Row],[Profit]]/pro[[#This Row],[Revenue]]</f>
        <v>0.26518425090511094</v>
      </c>
      <c r="L9645" s="56">
        <f t="shared" si="150"/>
        <v>9</v>
      </c>
      <c r="M9645" s="82" t="str">
        <f>"Q"&amp;" "&amp;VLOOKUP(pro[[#This Row],[Period]],Mapping!A:B,2,0)</f>
        <v>Q 3</v>
      </c>
      <c r="N9645"/>
    </row>
    <row r="9646" spans="1:14" ht="14.25" x14ac:dyDescent="0.2">
      <c r="A9646" s="42" t="s">
        <v>31</v>
      </c>
      <c r="B9646" s="44" t="s">
        <v>22</v>
      </c>
      <c r="C9646" s="44" t="s">
        <v>58</v>
      </c>
      <c r="D9646" s="43">
        <v>321929.18099999998</v>
      </c>
      <c r="E9646" s="43">
        <v>-83321.293999999994</v>
      </c>
      <c r="F9646" s="45">
        <v>-107730</v>
      </c>
      <c r="G9646" s="45">
        <v>-76660</v>
      </c>
      <c r="H9646" s="45">
        <v>-71100</v>
      </c>
      <c r="I9646" s="55">
        <f>pro[[#This Row],[Admin expenses 3]]+pro[[#This Row],[Admin expenses 2]]+pro[[#This Row],[Admin expenses 1]]+pro[[#This Row],[COGS]]</f>
        <v>-338811.29399999999</v>
      </c>
      <c r="J9646" s="55">
        <f>pro[[#This Row],[Revenue]]+pro[[#This Row],[AdminExp]]</f>
        <v>-16882.113000000012</v>
      </c>
      <c r="K9646" s="83">
        <f>pro[[#This Row],[Profit]]/pro[[#This Row],[Revenue]]</f>
        <v>-5.2440455840503671E-2</v>
      </c>
      <c r="L9646" s="56">
        <f t="shared" si="150"/>
        <v>9</v>
      </c>
      <c r="M9646" s="82" t="str">
        <f>"Q"&amp;" "&amp;VLOOKUP(pro[[#This Row],[Period]],Mapping!A:B,2,0)</f>
        <v>Q 3</v>
      </c>
      <c r="N9646"/>
    </row>
    <row r="9647" spans="1:14" ht="14.25" x14ac:dyDescent="0.2">
      <c r="A9647" s="42" t="s">
        <v>31</v>
      </c>
      <c r="B9647" s="44" t="s">
        <v>22</v>
      </c>
      <c r="C9647" s="44" t="s">
        <v>59</v>
      </c>
      <c r="D9647" s="43">
        <v>3249381.352</v>
      </c>
      <c r="E9647" s="43">
        <v>-5814281.2349999994</v>
      </c>
      <c r="F9647" s="45">
        <v>-74750</v>
      </c>
      <c r="G9647" s="45">
        <v>-53310</v>
      </c>
      <c r="H9647" s="45">
        <v>-43660</v>
      </c>
      <c r="I9647" s="55">
        <f>pro[[#This Row],[Admin expenses 3]]+pro[[#This Row],[Admin expenses 2]]+pro[[#This Row],[Admin expenses 1]]+pro[[#This Row],[COGS]]</f>
        <v>-5986001.2349999994</v>
      </c>
      <c r="J9647" s="55">
        <f>pro[[#This Row],[Revenue]]+pro[[#This Row],[AdminExp]]</f>
        <v>-2736619.8829999994</v>
      </c>
      <c r="K9647" s="83">
        <f>pro[[#This Row],[Profit]]/pro[[#This Row],[Revenue]]</f>
        <v>-0.84219720203527515</v>
      </c>
      <c r="L9647" s="56">
        <f t="shared" si="150"/>
        <v>9</v>
      </c>
      <c r="M9647" s="82" t="str">
        <f>"Q"&amp;" "&amp;VLOOKUP(pro[[#This Row],[Period]],Mapping!A:B,2,0)</f>
        <v>Q 3</v>
      </c>
      <c r="N9647"/>
    </row>
    <row r="9648" spans="1:14" ht="14.25" x14ac:dyDescent="0.2">
      <c r="A9648" s="42" t="s">
        <v>31</v>
      </c>
      <c r="B9648" s="44" t="s">
        <v>22</v>
      </c>
      <c r="C9648" s="44" t="s">
        <v>57</v>
      </c>
      <c r="D9648" s="43">
        <v>4993346.2389999991</v>
      </c>
      <c r="E9648" s="43">
        <v>-145993.95300000001</v>
      </c>
      <c r="F9648" s="45">
        <v>-36850</v>
      </c>
      <c r="G9648" s="45">
        <v>-99710</v>
      </c>
      <c r="H9648" s="45">
        <v>-43080</v>
      </c>
      <c r="I9648" s="55">
        <f>pro[[#This Row],[Admin expenses 3]]+pro[[#This Row],[Admin expenses 2]]+pro[[#This Row],[Admin expenses 1]]+pro[[#This Row],[COGS]]</f>
        <v>-325633.95299999998</v>
      </c>
      <c r="J9648" s="55">
        <f>pro[[#This Row],[Revenue]]+pro[[#This Row],[AdminExp]]</f>
        <v>4667712.2859999994</v>
      </c>
      <c r="K9648" s="83">
        <f>pro[[#This Row],[Profit]]/pro[[#This Row],[Revenue]]</f>
        <v>0.93478642629331998</v>
      </c>
      <c r="L9648" s="56">
        <f t="shared" si="150"/>
        <v>9</v>
      </c>
      <c r="M9648" s="82" t="str">
        <f>"Q"&amp;" "&amp;VLOOKUP(pro[[#This Row],[Period]],Mapping!A:B,2,0)</f>
        <v>Q 3</v>
      </c>
      <c r="N9648"/>
    </row>
    <row r="9649" spans="1:14" ht="14.25" x14ac:dyDescent="0.2">
      <c r="A9649" s="42" t="s">
        <v>31</v>
      </c>
      <c r="B9649" s="44" t="s">
        <v>22</v>
      </c>
      <c r="C9649" s="44" t="s">
        <v>58</v>
      </c>
      <c r="D9649" s="43">
        <v>347306.15499999997</v>
      </c>
      <c r="E9649" s="43">
        <v>-17663.855999999996</v>
      </c>
      <c r="F9649" s="45">
        <v>-58640</v>
      </c>
      <c r="G9649" s="45">
        <v>-15120</v>
      </c>
      <c r="H9649" s="45">
        <v>-23080</v>
      </c>
      <c r="I9649" s="55">
        <f>pro[[#This Row],[Admin expenses 3]]+pro[[#This Row],[Admin expenses 2]]+pro[[#This Row],[Admin expenses 1]]+pro[[#This Row],[COGS]]</f>
        <v>-114503.856</v>
      </c>
      <c r="J9649" s="55">
        <f>pro[[#This Row],[Revenue]]+pro[[#This Row],[AdminExp]]</f>
        <v>232802.29899999997</v>
      </c>
      <c r="K9649" s="83">
        <f>pro[[#This Row],[Profit]]/pro[[#This Row],[Revenue]]</f>
        <v>0.67030858983768948</v>
      </c>
      <c r="L9649" s="56">
        <f t="shared" si="150"/>
        <v>9</v>
      </c>
      <c r="M9649" s="82" t="str">
        <f>"Q"&amp;" "&amp;VLOOKUP(pro[[#This Row],[Period]],Mapping!A:B,2,0)</f>
        <v>Q 3</v>
      </c>
      <c r="N9649"/>
    </row>
    <row r="9650" spans="1:14" ht="14.25" x14ac:dyDescent="0.2">
      <c r="A9650" s="42" t="s">
        <v>31</v>
      </c>
      <c r="B9650" s="44" t="s">
        <v>22</v>
      </c>
      <c r="C9650" s="44" t="s">
        <v>59</v>
      </c>
      <c r="D9650" s="43">
        <v>967760.80099999986</v>
      </c>
      <c r="E9650" s="43">
        <v>-34109.494999999995</v>
      </c>
      <c r="F9650" s="45">
        <v>-57780</v>
      </c>
      <c r="G9650" s="45">
        <v>-87140</v>
      </c>
      <c r="H9650" s="45">
        <v>-104410</v>
      </c>
      <c r="I9650" s="55">
        <f>pro[[#This Row],[Admin expenses 3]]+pro[[#This Row],[Admin expenses 2]]+pro[[#This Row],[Admin expenses 1]]+pro[[#This Row],[COGS]]</f>
        <v>-283439.495</v>
      </c>
      <c r="J9650" s="55">
        <f>pro[[#This Row],[Revenue]]+pro[[#This Row],[AdminExp]]</f>
        <v>684321.30599999987</v>
      </c>
      <c r="K9650" s="83">
        <f>pro[[#This Row],[Profit]]/pro[[#This Row],[Revenue]]</f>
        <v>0.70711823137792085</v>
      </c>
      <c r="L9650" s="56">
        <f t="shared" si="150"/>
        <v>9</v>
      </c>
      <c r="M9650" s="82" t="str">
        <f>"Q"&amp;" "&amp;VLOOKUP(pro[[#This Row],[Period]],Mapping!A:B,2,0)</f>
        <v>Q 3</v>
      </c>
      <c r="N9650"/>
    </row>
    <row r="9651" spans="1:14" ht="14.25" x14ac:dyDescent="0.2">
      <c r="A9651" s="42" t="s">
        <v>31</v>
      </c>
      <c r="B9651" s="44" t="s">
        <v>22</v>
      </c>
      <c r="C9651" s="44" t="s">
        <v>57</v>
      </c>
      <c r="D9651" s="43">
        <v>5434814.8959999997</v>
      </c>
      <c r="E9651" s="43">
        <v>-455310.28200000001</v>
      </c>
      <c r="F9651" s="45">
        <v>-78900</v>
      </c>
      <c r="G9651" s="45">
        <v>-84010</v>
      </c>
      <c r="H9651" s="45">
        <v>-37820</v>
      </c>
      <c r="I9651" s="55">
        <f>pro[[#This Row],[Admin expenses 3]]+pro[[#This Row],[Admin expenses 2]]+pro[[#This Row],[Admin expenses 1]]+pro[[#This Row],[COGS]]</f>
        <v>-656040.28200000001</v>
      </c>
      <c r="J9651" s="55">
        <f>pro[[#This Row],[Revenue]]+pro[[#This Row],[AdminExp]]</f>
        <v>4778774.6140000001</v>
      </c>
      <c r="K9651" s="83">
        <f>pro[[#This Row],[Profit]]/pro[[#This Row],[Revenue]]</f>
        <v>0.87928930523782101</v>
      </c>
      <c r="L9651" s="56">
        <f t="shared" si="150"/>
        <v>9</v>
      </c>
      <c r="M9651" s="82" t="str">
        <f>"Q"&amp;" "&amp;VLOOKUP(pro[[#This Row],[Period]],Mapping!A:B,2,0)</f>
        <v>Q 3</v>
      </c>
      <c r="N9651"/>
    </row>
    <row r="9652" spans="1:14" ht="14.25" x14ac:dyDescent="0.2">
      <c r="A9652" s="42" t="s">
        <v>31</v>
      </c>
      <c r="B9652" s="44" t="s">
        <v>22</v>
      </c>
      <c r="C9652" s="44" t="s">
        <v>57</v>
      </c>
      <c r="D9652" s="43">
        <v>115492.41899999999</v>
      </c>
      <c r="E9652" s="43">
        <v>-26431.845999999998</v>
      </c>
      <c r="F9652" s="45">
        <v>-84680</v>
      </c>
      <c r="G9652" s="45">
        <v>-68330</v>
      </c>
      <c r="H9652" s="45">
        <v>-107180</v>
      </c>
      <c r="I9652" s="55">
        <f>pro[[#This Row],[Admin expenses 3]]+pro[[#This Row],[Admin expenses 2]]+pro[[#This Row],[Admin expenses 1]]+pro[[#This Row],[COGS]]</f>
        <v>-286621.84600000002</v>
      </c>
      <c r="J9652" s="55">
        <f>pro[[#This Row],[Revenue]]+pro[[#This Row],[AdminExp]]</f>
        <v>-171129.42700000003</v>
      </c>
      <c r="K9652" s="83">
        <f>pro[[#This Row],[Profit]]/pro[[#This Row],[Revenue]]</f>
        <v>-1.4817373164553773</v>
      </c>
      <c r="L9652" s="56">
        <f t="shared" si="150"/>
        <v>9</v>
      </c>
      <c r="M9652" s="82" t="str">
        <f>"Q"&amp;" "&amp;VLOOKUP(pro[[#This Row],[Period]],Mapping!A:B,2,0)</f>
        <v>Q 3</v>
      </c>
      <c r="N9652"/>
    </row>
    <row r="9653" spans="1:14" ht="14.25" x14ac:dyDescent="0.2">
      <c r="A9653" s="42" t="s">
        <v>31</v>
      </c>
      <c r="B9653" s="44" t="s">
        <v>22</v>
      </c>
      <c r="C9653" s="44" t="s">
        <v>57</v>
      </c>
      <c r="D9653" s="43">
        <v>-57831.472999999998</v>
      </c>
      <c r="E9653" s="43">
        <v>4452.8329999999996</v>
      </c>
      <c r="F9653" s="45">
        <v>-62560</v>
      </c>
      <c r="G9653" s="45">
        <v>-46050</v>
      </c>
      <c r="H9653" s="45">
        <v>-24470</v>
      </c>
      <c r="I9653" s="55">
        <f>pro[[#This Row],[Admin expenses 3]]+pro[[#This Row],[Admin expenses 2]]+pro[[#This Row],[Admin expenses 1]]+pro[[#This Row],[COGS]]</f>
        <v>-128627.167</v>
      </c>
      <c r="J9653" s="55">
        <f>pro[[#This Row],[Revenue]]+pro[[#This Row],[AdminExp]]</f>
        <v>-186458.64</v>
      </c>
      <c r="K9653" s="83">
        <f>pro[[#This Row],[Profit]]/pro[[#This Row],[Revenue]]</f>
        <v>3.2241724155979914</v>
      </c>
      <c r="L9653" s="56">
        <f t="shared" si="150"/>
        <v>9</v>
      </c>
      <c r="M9653" s="82" t="str">
        <f>"Q"&amp;" "&amp;VLOOKUP(pro[[#This Row],[Period]],Mapping!A:B,2,0)</f>
        <v>Q 3</v>
      </c>
      <c r="N9653"/>
    </row>
    <row r="9654" spans="1:14" ht="14.25" x14ac:dyDescent="0.2">
      <c r="A9654" s="42" t="s">
        <v>31</v>
      </c>
      <c r="B9654" s="44" t="s">
        <v>22</v>
      </c>
      <c r="C9654" s="44" t="s">
        <v>57</v>
      </c>
      <c r="D9654" s="43">
        <v>4564082.943</v>
      </c>
      <c r="E9654" s="43">
        <v>-381444.88199999998</v>
      </c>
      <c r="F9654" s="45">
        <v>-31880</v>
      </c>
      <c r="G9654" s="45">
        <v>-12390</v>
      </c>
      <c r="H9654" s="45">
        <v>-59130</v>
      </c>
      <c r="I9654" s="55">
        <f>pro[[#This Row],[Admin expenses 3]]+pro[[#This Row],[Admin expenses 2]]+pro[[#This Row],[Admin expenses 1]]+pro[[#This Row],[COGS]]</f>
        <v>-484844.88199999998</v>
      </c>
      <c r="J9654" s="55">
        <f>pro[[#This Row],[Revenue]]+pro[[#This Row],[AdminExp]]</f>
        <v>4079238.0609999998</v>
      </c>
      <c r="K9654" s="83">
        <f>pro[[#This Row],[Profit]]/pro[[#This Row],[Revenue]]</f>
        <v>0.89376948489868835</v>
      </c>
      <c r="L9654" s="56">
        <f t="shared" si="150"/>
        <v>9</v>
      </c>
      <c r="M9654" s="82" t="str">
        <f>"Q"&amp;" "&amp;VLOOKUP(pro[[#This Row],[Period]],Mapping!A:B,2,0)</f>
        <v>Q 3</v>
      </c>
      <c r="N9654"/>
    </row>
    <row r="9655" spans="1:14" ht="14.25" x14ac:dyDescent="0.2">
      <c r="A9655" s="42" t="s">
        <v>31</v>
      </c>
      <c r="B9655" s="44" t="s">
        <v>22</v>
      </c>
      <c r="C9655" s="44" t="s">
        <v>57</v>
      </c>
      <c r="D9655" s="43">
        <v>240891.37799999997</v>
      </c>
      <c r="E9655" s="43">
        <v>-19578.670999999998</v>
      </c>
      <c r="F9655" s="45">
        <v>-19010</v>
      </c>
      <c r="G9655" s="45">
        <v>-56430</v>
      </c>
      <c r="H9655" s="45">
        <v>-72370</v>
      </c>
      <c r="I9655" s="55">
        <f>pro[[#This Row],[Admin expenses 3]]+pro[[#This Row],[Admin expenses 2]]+pro[[#This Row],[Admin expenses 1]]+pro[[#This Row],[COGS]]</f>
        <v>-167388.671</v>
      </c>
      <c r="J9655" s="55">
        <f>pro[[#This Row],[Revenue]]+pro[[#This Row],[AdminExp]]</f>
        <v>73502.706999999966</v>
      </c>
      <c r="K9655" s="83">
        <f>pro[[#This Row],[Profit]]/pro[[#This Row],[Revenue]]</f>
        <v>0.3051280108497697</v>
      </c>
      <c r="L9655" s="56">
        <f t="shared" si="150"/>
        <v>9</v>
      </c>
      <c r="M9655" s="82" t="str">
        <f>"Q"&amp;" "&amp;VLOOKUP(pro[[#This Row],[Period]],Mapping!A:B,2,0)</f>
        <v>Q 3</v>
      </c>
      <c r="N9655"/>
    </row>
    <row r="9656" spans="1:14" ht="14.25" x14ac:dyDescent="0.2">
      <c r="A9656" s="42" t="s">
        <v>31</v>
      </c>
      <c r="B9656" s="44" t="s">
        <v>22</v>
      </c>
      <c r="C9656" s="44" t="s">
        <v>57</v>
      </c>
      <c r="D9656" s="43">
        <v>1610570.8709999998</v>
      </c>
      <c r="E9656" s="43">
        <v>-138076.65900000001</v>
      </c>
      <c r="F9656" s="45">
        <v>-72790</v>
      </c>
      <c r="G9656" s="45">
        <v>-68280</v>
      </c>
      <c r="H9656" s="45">
        <v>-93250</v>
      </c>
      <c r="I9656" s="55">
        <f>pro[[#This Row],[Admin expenses 3]]+pro[[#This Row],[Admin expenses 2]]+pro[[#This Row],[Admin expenses 1]]+pro[[#This Row],[COGS]]</f>
        <v>-372396.65899999999</v>
      </c>
      <c r="J9656" s="55">
        <f>pro[[#This Row],[Revenue]]+pro[[#This Row],[AdminExp]]</f>
        <v>1238174.2119999998</v>
      </c>
      <c r="K9656" s="83">
        <f>pro[[#This Row],[Profit]]/pro[[#This Row],[Revenue]]</f>
        <v>0.76877971301642889</v>
      </c>
      <c r="L9656" s="56">
        <f t="shared" si="150"/>
        <v>9</v>
      </c>
      <c r="M9656" s="82" t="str">
        <f>"Q"&amp;" "&amp;VLOOKUP(pro[[#This Row],[Period]],Mapping!A:B,2,0)</f>
        <v>Q 3</v>
      </c>
      <c r="N9656"/>
    </row>
    <row r="9657" spans="1:14" ht="14.25" x14ac:dyDescent="0.2">
      <c r="A9657" s="42" t="s">
        <v>31</v>
      </c>
      <c r="B9657" s="44" t="s">
        <v>22</v>
      </c>
      <c r="C9657" s="44" t="s">
        <v>57</v>
      </c>
      <c r="D9657" s="43">
        <v>674287.64899999998</v>
      </c>
      <c r="E9657" s="43">
        <v>-48693.714999999997</v>
      </c>
      <c r="F9657" s="45">
        <v>-83970</v>
      </c>
      <c r="G9657" s="45">
        <v>-61270</v>
      </c>
      <c r="H9657" s="45">
        <v>-60310</v>
      </c>
      <c r="I9657" s="55">
        <f>pro[[#This Row],[Admin expenses 3]]+pro[[#This Row],[Admin expenses 2]]+pro[[#This Row],[Admin expenses 1]]+pro[[#This Row],[COGS]]</f>
        <v>-254243.715</v>
      </c>
      <c r="J9657" s="55">
        <f>pro[[#This Row],[Revenue]]+pro[[#This Row],[AdminExp]]</f>
        <v>420043.93400000001</v>
      </c>
      <c r="K9657" s="83">
        <f>pro[[#This Row],[Profit]]/pro[[#This Row],[Revenue]]</f>
        <v>0.62294472488550656</v>
      </c>
      <c r="L9657" s="56">
        <f t="shared" si="150"/>
        <v>9</v>
      </c>
      <c r="M9657" s="82" t="str">
        <f>"Q"&amp;" "&amp;VLOOKUP(pro[[#This Row],[Period]],Mapping!A:B,2,0)</f>
        <v>Q 3</v>
      </c>
      <c r="N9657"/>
    </row>
    <row r="9658" spans="1:14" ht="14.25" x14ac:dyDescent="0.2">
      <c r="A9658" s="42" t="s">
        <v>31</v>
      </c>
      <c r="B9658" s="44" t="s">
        <v>22</v>
      </c>
      <c r="C9658" s="44" t="s">
        <v>57</v>
      </c>
      <c r="D9658" s="43">
        <v>1757372.7219999998</v>
      </c>
      <c r="E9658" s="43">
        <v>-105823.43100000001</v>
      </c>
      <c r="F9658" s="45">
        <v>-87750</v>
      </c>
      <c r="G9658" s="45">
        <v>-99520</v>
      </c>
      <c r="H9658" s="45">
        <v>-55640</v>
      </c>
      <c r="I9658" s="55">
        <f>pro[[#This Row],[Admin expenses 3]]+pro[[#This Row],[Admin expenses 2]]+pro[[#This Row],[Admin expenses 1]]+pro[[#This Row],[COGS]]</f>
        <v>-348733.43099999998</v>
      </c>
      <c r="J9658" s="55">
        <f>pro[[#This Row],[Revenue]]+pro[[#This Row],[AdminExp]]</f>
        <v>1408639.2909999997</v>
      </c>
      <c r="K9658" s="83">
        <f>pro[[#This Row],[Profit]]/pro[[#This Row],[Revenue]]</f>
        <v>0.80155977918951671</v>
      </c>
      <c r="L9658" s="56">
        <f t="shared" si="150"/>
        <v>9</v>
      </c>
      <c r="M9658" s="82" t="str">
        <f>"Q"&amp;" "&amp;VLOOKUP(pro[[#This Row],[Period]],Mapping!A:B,2,0)</f>
        <v>Q 3</v>
      </c>
      <c r="N9658"/>
    </row>
    <row r="9659" spans="1:14" ht="14.25" x14ac:dyDescent="0.2">
      <c r="A9659" s="42" t="s">
        <v>31</v>
      </c>
      <c r="B9659" s="44" t="s">
        <v>22</v>
      </c>
      <c r="C9659" s="44" t="s">
        <v>57</v>
      </c>
      <c r="D9659" s="43">
        <v>80682.258999999991</v>
      </c>
      <c r="E9659" s="43">
        <v>-22733.983999999997</v>
      </c>
      <c r="F9659" s="45">
        <v>-38520</v>
      </c>
      <c r="G9659" s="45">
        <v>-82680</v>
      </c>
      <c r="H9659" s="45">
        <v>-53760</v>
      </c>
      <c r="I9659" s="55">
        <f>pro[[#This Row],[Admin expenses 3]]+pro[[#This Row],[Admin expenses 2]]+pro[[#This Row],[Admin expenses 1]]+pro[[#This Row],[COGS]]</f>
        <v>-197693.984</v>
      </c>
      <c r="J9659" s="55">
        <f>pro[[#This Row],[Revenue]]+pro[[#This Row],[AdminExp]]</f>
        <v>-117011.72500000001</v>
      </c>
      <c r="K9659" s="83">
        <f>pro[[#This Row],[Profit]]/pro[[#This Row],[Revenue]]</f>
        <v>-1.450278245183988</v>
      </c>
      <c r="L9659" s="56">
        <f t="shared" si="150"/>
        <v>9</v>
      </c>
      <c r="M9659" s="82" t="str">
        <f>"Q"&amp;" "&amp;VLOOKUP(pro[[#This Row],[Period]],Mapping!A:B,2,0)</f>
        <v>Q 3</v>
      </c>
      <c r="N9659"/>
    </row>
    <row r="9660" spans="1:14" ht="14.25" x14ac:dyDescent="0.2">
      <c r="A9660" s="42" t="s">
        <v>31</v>
      </c>
      <c r="B9660" s="44" t="s">
        <v>22</v>
      </c>
      <c r="C9660" s="44" t="s">
        <v>57</v>
      </c>
      <c r="D9660" s="43">
        <v>27466.487999999998</v>
      </c>
      <c r="E9660" s="43">
        <v>-12582.359999999999</v>
      </c>
      <c r="F9660" s="45">
        <v>-34950</v>
      </c>
      <c r="G9660" s="45">
        <v>-53430</v>
      </c>
      <c r="H9660" s="45">
        <v>-68630</v>
      </c>
      <c r="I9660" s="55">
        <f>pro[[#This Row],[Admin expenses 3]]+pro[[#This Row],[Admin expenses 2]]+pro[[#This Row],[Admin expenses 1]]+pro[[#This Row],[COGS]]</f>
        <v>-169592.36</v>
      </c>
      <c r="J9660" s="55">
        <f>pro[[#This Row],[Revenue]]+pro[[#This Row],[AdminExp]]</f>
        <v>-142125.87199999997</v>
      </c>
      <c r="K9660" s="83">
        <f>pro[[#This Row],[Profit]]/pro[[#This Row],[Revenue]]</f>
        <v>-5.1745192905623751</v>
      </c>
      <c r="L9660" s="56">
        <f t="shared" si="150"/>
        <v>9</v>
      </c>
      <c r="M9660" s="82" t="str">
        <f>"Q"&amp;" "&amp;VLOOKUP(pro[[#This Row],[Period]],Mapping!A:B,2,0)</f>
        <v>Q 3</v>
      </c>
      <c r="N9660"/>
    </row>
    <row r="9661" spans="1:14" ht="14.25" x14ac:dyDescent="0.2">
      <c r="A9661" s="42" t="s">
        <v>31</v>
      </c>
      <c r="B9661" s="44" t="s">
        <v>22</v>
      </c>
      <c r="C9661" s="44" t="s">
        <v>57</v>
      </c>
      <c r="D9661" s="43">
        <v>100653.69299999998</v>
      </c>
      <c r="E9661" s="43">
        <v>-64036.608999999989</v>
      </c>
      <c r="F9661" s="45">
        <v>-25040</v>
      </c>
      <c r="G9661" s="45">
        <v>-69040</v>
      </c>
      <c r="H9661" s="45">
        <v>-54550</v>
      </c>
      <c r="I9661" s="55">
        <f>pro[[#This Row],[Admin expenses 3]]+pro[[#This Row],[Admin expenses 2]]+pro[[#This Row],[Admin expenses 1]]+pro[[#This Row],[COGS]]</f>
        <v>-212666.609</v>
      </c>
      <c r="J9661" s="55">
        <f>pro[[#This Row],[Revenue]]+pro[[#This Row],[AdminExp]]</f>
        <v>-112012.91600000001</v>
      </c>
      <c r="K9661" s="83">
        <f>pro[[#This Row],[Profit]]/pro[[#This Row],[Revenue]]</f>
        <v>-1.1128545079811432</v>
      </c>
      <c r="L9661" s="56">
        <f t="shared" si="150"/>
        <v>9</v>
      </c>
      <c r="M9661" s="82" t="str">
        <f>"Q"&amp;" "&amp;VLOOKUP(pro[[#This Row],[Period]],Mapping!A:B,2,0)</f>
        <v>Q 3</v>
      </c>
      <c r="N9661"/>
    </row>
    <row r="9662" spans="1:14" ht="14.25" x14ac:dyDescent="0.2">
      <c r="A9662" s="42" t="s">
        <v>31</v>
      </c>
      <c r="B9662" s="44" t="s">
        <v>22</v>
      </c>
      <c r="C9662" s="44" t="s">
        <v>57</v>
      </c>
      <c r="D9662" s="43">
        <v>217029.67300000001</v>
      </c>
      <c r="E9662" s="43">
        <v>-242126.05899999998</v>
      </c>
      <c r="F9662" s="45">
        <v>-101310</v>
      </c>
      <c r="G9662" s="45">
        <v>-70660</v>
      </c>
      <c r="H9662" s="45">
        <v>-71160</v>
      </c>
      <c r="I9662" s="55">
        <f>pro[[#This Row],[Admin expenses 3]]+pro[[#This Row],[Admin expenses 2]]+pro[[#This Row],[Admin expenses 1]]+pro[[#This Row],[COGS]]</f>
        <v>-485256.05900000001</v>
      </c>
      <c r="J9662" s="55">
        <f>pro[[#This Row],[Revenue]]+pro[[#This Row],[AdminExp]]</f>
        <v>-268226.386</v>
      </c>
      <c r="K9662" s="83">
        <f>pro[[#This Row],[Profit]]/pro[[#This Row],[Revenue]]</f>
        <v>-1.2358972959425691</v>
      </c>
      <c r="L9662" s="56">
        <f t="shared" si="150"/>
        <v>9</v>
      </c>
      <c r="M9662" s="82" t="str">
        <f>"Q"&amp;" "&amp;VLOOKUP(pro[[#This Row],[Period]],Mapping!A:B,2,0)</f>
        <v>Q 3</v>
      </c>
      <c r="N9662"/>
    </row>
    <row r="9663" spans="1:14" ht="14.25" x14ac:dyDescent="0.2">
      <c r="A9663" s="42" t="s">
        <v>31</v>
      </c>
      <c r="B9663" s="44" t="s">
        <v>22</v>
      </c>
      <c r="C9663" s="44" t="s">
        <v>57</v>
      </c>
      <c r="D9663" s="43">
        <v>74877.536999999997</v>
      </c>
      <c r="E9663" s="43">
        <v>-221785.389</v>
      </c>
      <c r="F9663" s="45">
        <v>-105640</v>
      </c>
      <c r="G9663" s="45">
        <v>-91030</v>
      </c>
      <c r="H9663" s="45">
        <v>-40090</v>
      </c>
      <c r="I9663" s="55">
        <f>pro[[#This Row],[Admin expenses 3]]+pro[[#This Row],[Admin expenses 2]]+pro[[#This Row],[Admin expenses 1]]+pro[[#This Row],[COGS]]</f>
        <v>-458545.38899999997</v>
      </c>
      <c r="J9663" s="55">
        <f>pro[[#This Row],[Revenue]]+pro[[#This Row],[AdminExp]]</f>
        <v>-383667.85199999996</v>
      </c>
      <c r="K9663" s="83">
        <f>pro[[#This Row],[Profit]]/pro[[#This Row],[Revenue]]</f>
        <v>-5.1239379308109454</v>
      </c>
      <c r="L9663" s="56">
        <f t="shared" si="150"/>
        <v>9</v>
      </c>
      <c r="M9663" s="82" t="str">
        <f>"Q"&amp;" "&amp;VLOOKUP(pro[[#This Row],[Period]],Mapping!A:B,2,0)</f>
        <v>Q 3</v>
      </c>
      <c r="N9663"/>
    </row>
    <row r="9664" spans="1:14" ht="14.25" x14ac:dyDescent="0.2">
      <c r="A9664" s="42" t="s">
        <v>31</v>
      </c>
      <c r="B9664" s="44" t="s">
        <v>22</v>
      </c>
      <c r="C9664" s="44" t="s">
        <v>57</v>
      </c>
      <c r="D9664" s="43">
        <v>368409.08299999993</v>
      </c>
      <c r="E9664" s="43">
        <v>-452532.39499999996</v>
      </c>
      <c r="F9664" s="45">
        <v>-23510</v>
      </c>
      <c r="G9664" s="45">
        <v>-44320</v>
      </c>
      <c r="H9664" s="45">
        <v>-32880</v>
      </c>
      <c r="I9664" s="55">
        <f>pro[[#This Row],[Admin expenses 3]]+pro[[#This Row],[Admin expenses 2]]+pro[[#This Row],[Admin expenses 1]]+pro[[#This Row],[COGS]]</f>
        <v>-553242.39500000002</v>
      </c>
      <c r="J9664" s="55">
        <f>pro[[#This Row],[Revenue]]+pro[[#This Row],[AdminExp]]</f>
        <v>-184833.31200000009</v>
      </c>
      <c r="K9664" s="83">
        <f>pro[[#This Row],[Profit]]/pro[[#This Row],[Revenue]]</f>
        <v>-0.50170671823528334</v>
      </c>
      <c r="L9664" s="56">
        <f t="shared" si="150"/>
        <v>9</v>
      </c>
      <c r="M9664" s="82" t="str">
        <f>"Q"&amp;" "&amp;VLOOKUP(pro[[#This Row],[Period]],Mapping!A:B,2,0)</f>
        <v>Q 3</v>
      </c>
      <c r="N9664"/>
    </row>
    <row r="9665" spans="1:14" ht="14.25" x14ac:dyDescent="0.2">
      <c r="A9665" s="42" t="s">
        <v>31</v>
      </c>
      <c r="B9665" s="44" t="s">
        <v>22</v>
      </c>
      <c r="C9665" s="44" t="s">
        <v>57</v>
      </c>
      <c r="D9665" s="43">
        <v>340071.45899999997</v>
      </c>
      <c r="E9665" s="43">
        <v>-656744.26299999992</v>
      </c>
      <c r="F9665" s="45">
        <v>-61530</v>
      </c>
      <c r="G9665" s="45">
        <v>-36700</v>
      </c>
      <c r="H9665" s="45">
        <v>-63170</v>
      </c>
      <c r="I9665" s="55">
        <f>pro[[#This Row],[Admin expenses 3]]+pro[[#This Row],[Admin expenses 2]]+pro[[#This Row],[Admin expenses 1]]+pro[[#This Row],[COGS]]</f>
        <v>-818144.26299999992</v>
      </c>
      <c r="J9665" s="55">
        <f>pro[[#This Row],[Revenue]]+pro[[#This Row],[AdminExp]]</f>
        <v>-478072.80399999995</v>
      </c>
      <c r="K9665" s="83">
        <f>pro[[#This Row],[Profit]]/pro[[#This Row],[Revenue]]</f>
        <v>-1.405801020190877</v>
      </c>
      <c r="L9665" s="56">
        <f t="shared" si="150"/>
        <v>9</v>
      </c>
      <c r="M9665" s="82" t="str">
        <f>"Q"&amp;" "&amp;VLOOKUP(pro[[#This Row],[Period]],Mapping!A:B,2,0)</f>
        <v>Q 3</v>
      </c>
      <c r="N9665"/>
    </row>
    <row r="9666" spans="1:14" ht="14.25" x14ac:dyDescent="0.2">
      <c r="A9666" s="42" t="s">
        <v>31</v>
      </c>
      <c r="B9666" s="44" t="s">
        <v>22</v>
      </c>
      <c r="C9666" s="44" t="s">
        <v>57</v>
      </c>
      <c r="D9666" s="43">
        <v>94815.279999999984</v>
      </c>
      <c r="E9666" s="43">
        <v>-53189.030999999995</v>
      </c>
      <c r="F9666" s="45">
        <v>-102330</v>
      </c>
      <c r="G9666" s="45">
        <v>-37660</v>
      </c>
      <c r="H9666" s="45">
        <v>-22430</v>
      </c>
      <c r="I9666" s="55">
        <f>pro[[#This Row],[Admin expenses 3]]+pro[[#This Row],[Admin expenses 2]]+pro[[#This Row],[Admin expenses 1]]+pro[[#This Row],[COGS]]</f>
        <v>-215609.03099999999</v>
      </c>
      <c r="J9666" s="55">
        <f>pro[[#This Row],[Revenue]]+pro[[#This Row],[AdminExp]]</f>
        <v>-120793.751</v>
      </c>
      <c r="K9666" s="83">
        <f>pro[[#This Row],[Profit]]/pro[[#This Row],[Revenue]]</f>
        <v>-1.2739903420630094</v>
      </c>
      <c r="L9666" s="56">
        <f t="shared" ref="L9666:L9729" si="151">MONTH(DATEVALUE(A9666&amp;"1"))</f>
        <v>9</v>
      </c>
      <c r="M9666" s="82" t="str">
        <f>"Q"&amp;" "&amp;VLOOKUP(pro[[#This Row],[Period]],Mapping!A:B,2,0)</f>
        <v>Q 3</v>
      </c>
      <c r="N9666"/>
    </row>
    <row r="9667" spans="1:14" ht="14.25" x14ac:dyDescent="0.2">
      <c r="A9667" s="42" t="s">
        <v>31</v>
      </c>
      <c r="B9667" s="44" t="s">
        <v>22</v>
      </c>
      <c r="C9667" s="44" t="s">
        <v>57</v>
      </c>
      <c r="D9667" s="43">
        <v>471309.57999999996</v>
      </c>
      <c r="E9667" s="43">
        <v>-249463.40999999997</v>
      </c>
      <c r="F9667" s="45">
        <v>-19050</v>
      </c>
      <c r="G9667" s="45">
        <v>-60910</v>
      </c>
      <c r="H9667" s="45">
        <v>-70940</v>
      </c>
      <c r="I9667" s="55">
        <f>pro[[#This Row],[Admin expenses 3]]+pro[[#This Row],[Admin expenses 2]]+pro[[#This Row],[Admin expenses 1]]+pro[[#This Row],[COGS]]</f>
        <v>-400363.41</v>
      </c>
      <c r="J9667" s="55">
        <f>pro[[#This Row],[Revenue]]+pro[[#This Row],[AdminExp]]</f>
        <v>70946.169999999984</v>
      </c>
      <c r="K9667" s="83">
        <f>pro[[#This Row],[Profit]]/pro[[#This Row],[Revenue]]</f>
        <v>0.15052987040916926</v>
      </c>
      <c r="L9667" s="56">
        <f t="shared" si="151"/>
        <v>9</v>
      </c>
      <c r="M9667" s="82" t="str">
        <f>"Q"&amp;" "&amp;VLOOKUP(pro[[#This Row],[Period]],Mapping!A:B,2,0)</f>
        <v>Q 3</v>
      </c>
      <c r="N9667"/>
    </row>
    <row r="9668" spans="1:14" ht="14.25" x14ac:dyDescent="0.2">
      <c r="A9668" s="42" t="s">
        <v>31</v>
      </c>
      <c r="B9668" s="44" t="s">
        <v>22</v>
      </c>
      <c r="C9668" s="44" t="s">
        <v>57</v>
      </c>
      <c r="D9668" s="43">
        <v>191458.82699999999</v>
      </c>
      <c r="E9668" s="43">
        <v>-126508.571</v>
      </c>
      <c r="F9668" s="45">
        <v>-15610</v>
      </c>
      <c r="G9668" s="45">
        <v>-88730</v>
      </c>
      <c r="H9668" s="45">
        <v>-82240</v>
      </c>
      <c r="I9668" s="55">
        <f>pro[[#This Row],[Admin expenses 3]]+pro[[#This Row],[Admin expenses 2]]+pro[[#This Row],[Admin expenses 1]]+pro[[#This Row],[COGS]]</f>
        <v>-313088.571</v>
      </c>
      <c r="J9668" s="55">
        <f>pro[[#This Row],[Revenue]]+pro[[#This Row],[AdminExp]]</f>
        <v>-121629.74400000001</v>
      </c>
      <c r="K9668" s="83">
        <f>pro[[#This Row],[Profit]]/pro[[#This Row],[Revenue]]</f>
        <v>-0.63527885293060948</v>
      </c>
      <c r="L9668" s="56">
        <f t="shared" si="151"/>
        <v>9</v>
      </c>
      <c r="M9668" s="82" t="str">
        <f>"Q"&amp;" "&amp;VLOOKUP(pro[[#This Row],[Period]],Mapping!A:B,2,0)</f>
        <v>Q 3</v>
      </c>
      <c r="N9668"/>
    </row>
    <row r="9669" spans="1:14" ht="14.25" x14ac:dyDescent="0.2">
      <c r="A9669" s="42" t="s">
        <v>31</v>
      </c>
      <c r="B9669" s="44" t="s">
        <v>22</v>
      </c>
      <c r="C9669" s="44" t="s">
        <v>57</v>
      </c>
      <c r="D9669" s="43">
        <v>229690.965</v>
      </c>
      <c r="E9669" s="43">
        <v>-150252.55699999997</v>
      </c>
      <c r="F9669" s="45">
        <v>-39380</v>
      </c>
      <c r="G9669" s="45">
        <v>-40920</v>
      </c>
      <c r="H9669" s="45">
        <v>-35530</v>
      </c>
      <c r="I9669" s="55">
        <f>pro[[#This Row],[Admin expenses 3]]+pro[[#This Row],[Admin expenses 2]]+pro[[#This Row],[Admin expenses 1]]+pro[[#This Row],[COGS]]</f>
        <v>-266082.55699999997</v>
      </c>
      <c r="J9669" s="55">
        <f>pro[[#This Row],[Revenue]]+pro[[#This Row],[AdminExp]]</f>
        <v>-36391.591999999975</v>
      </c>
      <c r="K9669" s="83">
        <f>pro[[#This Row],[Profit]]/pro[[#This Row],[Revenue]]</f>
        <v>-0.15843719407944484</v>
      </c>
      <c r="L9669" s="56">
        <f t="shared" si="151"/>
        <v>9</v>
      </c>
      <c r="M9669" s="82" t="str">
        <f>"Q"&amp;" "&amp;VLOOKUP(pro[[#This Row],[Period]],Mapping!A:B,2,0)</f>
        <v>Q 3</v>
      </c>
      <c r="N9669"/>
    </row>
    <row r="9670" spans="1:14" ht="14.25" x14ac:dyDescent="0.2">
      <c r="A9670" s="42" t="s">
        <v>31</v>
      </c>
      <c r="B9670" s="44" t="s">
        <v>22</v>
      </c>
      <c r="C9670" s="44" t="s">
        <v>57</v>
      </c>
      <c r="D9670" s="43">
        <v>40186.866999999998</v>
      </c>
      <c r="E9670" s="43">
        <v>-38925.768000000004</v>
      </c>
      <c r="F9670" s="45">
        <v>-47320</v>
      </c>
      <c r="G9670" s="45">
        <v>-24950</v>
      </c>
      <c r="H9670" s="45">
        <v>-16020</v>
      </c>
      <c r="I9670" s="55">
        <f>pro[[#This Row],[Admin expenses 3]]+pro[[#This Row],[Admin expenses 2]]+pro[[#This Row],[Admin expenses 1]]+pro[[#This Row],[COGS]]</f>
        <v>-127215.76800000001</v>
      </c>
      <c r="J9670" s="55">
        <f>pro[[#This Row],[Revenue]]+pro[[#This Row],[AdminExp]]</f>
        <v>-87028.901000000013</v>
      </c>
      <c r="K9670" s="83">
        <f>pro[[#This Row],[Profit]]/pro[[#This Row],[Revenue]]</f>
        <v>-2.1656055198331341</v>
      </c>
      <c r="L9670" s="56">
        <f t="shared" si="151"/>
        <v>9</v>
      </c>
      <c r="M9670" s="82" t="str">
        <f>"Q"&amp;" "&amp;VLOOKUP(pro[[#This Row],[Period]],Mapping!A:B,2,0)</f>
        <v>Q 3</v>
      </c>
      <c r="N9670"/>
    </row>
    <row r="9671" spans="1:14" ht="14.25" x14ac:dyDescent="0.2">
      <c r="A9671" s="42" t="s">
        <v>31</v>
      </c>
      <c r="B9671" s="44" t="s">
        <v>22</v>
      </c>
      <c r="C9671" s="44" t="s">
        <v>57</v>
      </c>
      <c r="D9671" s="43">
        <v>181911.18399999998</v>
      </c>
      <c r="E9671" s="43">
        <v>-124505.95499999999</v>
      </c>
      <c r="F9671" s="45">
        <v>-87090</v>
      </c>
      <c r="G9671" s="45">
        <v>-17820</v>
      </c>
      <c r="H9671" s="45">
        <v>-30250</v>
      </c>
      <c r="I9671" s="55">
        <f>pro[[#This Row],[Admin expenses 3]]+pro[[#This Row],[Admin expenses 2]]+pro[[#This Row],[Admin expenses 1]]+pro[[#This Row],[COGS]]</f>
        <v>-259665.95499999999</v>
      </c>
      <c r="J9671" s="55">
        <f>pro[[#This Row],[Revenue]]+pro[[#This Row],[AdminExp]]</f>
        <v>-77754.771000000008</v>
      </c>
      <c r="K9671" s="83">
        <f>pro[[#This Row],[Profit]]/pro[[#This Row],[Revenue]]</f>
        <v>-0.42743260359407048</v>
      </c>
      <c r="L9671" s="56">
        <f t="shared" si="151"/>
        <v>9</v>
      </c>
      <c r="M9671" s="82" t="str">
        <f>"Q"&amp;" "&amp;VLOOKUP(pro[[#This Row],[Period]],Mapping!A:B,2,0)</f>
        <v>Q 3</v>
      </c>
      <c r="N9671"/>
    </row>
    <row r="9672" spans="1:14" ht="14.25" x14ac:dyDescent="0.2">
      <c r="A9672" s="42" t="s">
        <v>31</v>
      </c>
      <c r="B9672" s="44" t="s">
        <v>22</v>
      </c>
      <c r="C9672" s="44" t="s">
        <v>57</v>
      </c>
      <c r="D9672" s="43">
        <v>130181.11399999999</v>
      </c>
      <c r="E9672" s="43">
        <v>-98177.799999999988</v>
      </c>
      <c r="F9672" s="45">
        <v>-107150</v>
      </c>
      <c r="G9672" s="45">
        <v>-23020</v>
      </c>
      <c r="H9672" s="45">
        <v>-107700</v>
      </c>
      <c r="I9672" s="55">
        <f>pro[[#This Row],[Admin expenses 3]]+pro[[#This Row],[Admin expenses 2]]+pro[[#This Row],[Admin expenses 1]]+pro[[#This Row],[COGS]]</f>
        <v>-336047.8</v>
      </c>
      <c r="J9672" s="55">
        <f>pro[[#This Row],[Revenue]]+pro[[#This Row],[AdminExp]]</f>
        <v>-205866.68599999999</v>
      </c>
      <c r="K9672" s="83">
        <f>pro[[#This Row],[Profit]]/pro[[#This Row],[Revenue]]</f>
        <v>-1.5813867286463688</v>
      </c>
      <c r="L9672" s="56">
        <f t="shared" si="151"/>
        <v>9</v>
      </c>
      <c r="M9672" s="82" t="str">
        <f>"Q"&amp;" "&amp;VLOOKUP(pro[[#This Row],[Period]],Mapping!A:B,2,0)</f>
        <v>Q 3</v>
      </c>
      <c r="N9672"/>
    </row>
    <row r="9673" spans="1:14" ht="14.25" x14ac:dyDescent="0.2">
      <c r="A9673" s="42" t="s">
        <v>31</v>
      </c>
      <c r="B9673" s="44" t="s">
        <v>22</v>
      </c>
      <c r="C9673" s="44" t="s">
        <v>57</v>
      </c>
      <c r="D9673" s="43">
        <v>20785.596999999998</v>
      </c>
      <c r="E9673" s="43">
        <v>-18205.32</v>
      </c>
      <c r="F9673" s="45">
        <v>-102510</v>
      </c>
      <c r="G9673" s="45">
        <v>-76260</v>
      </c>
      <c r="H9673" s="45">
        <v>-15790</v>
      </c>
      <c r="I9673" s="55">
        <f>pro[[#This Row],[Admin expenses 3]]+pro[[#This Row],[Admin expenses 2]]+pro[[#This Row],[Admin expenses 1]]+pro[[#This Row],[COGS]]</f>
        <v>-212765.32</v>
      </c>
      <c r="J9673" s="55">
        <f>pro[[#This Row],[Revenue]]+pro[[#This Row],[AdminExp]]</f>
        <v>-191979.723</v>
      </c>
      <c r="K9673" s="83">
        <f>pro[[#This Row],[Profit]]/pro[[#This Row],[Revenue]]</f>
        <v>-9.2361899925222275</v>
      </c>
      <c r="L9673" s="56">
        <f t="shared" si="151"/>
        <v>9</v>
      </c>
      <c r="M9673" s="82" t="str">
        <f>"Q"&amp;" "&amp;VLOOKUP(pro[[#This Row],[Period]],Mapping!A:B,2,0)</f>
        <v>Q 3</v>
      </c>
      <c r="N9673"/>
    </row>
    <row r="9674" spans="1:14" ht="14.25" x14ac:dyDescent="0.2">
      <c r="A9674" s="42" t="s">
        <v>31</v>
      </c>
      <c r="B9674" s="44" t="s">
        <v>22</v>
      </c>
      <c r="C9674" s="44" t="s">
        <v>57</v>
      </c>
      <c r="D9674" s="43">
        <v>334910.98199999996</v>
      </c>
      <c r="E9674" s="43">
        <v>-255257.32399999999</v>
      </c>
      <c r="F9674" s="45">
        <v>-21030</v>
      </c>
      <c r="G9674" s="45">
        <v>-40220</v>
      </c>
      <c r="H9674" s="45">
        <v>-94080</v>
      </c>
      <c r="I9674" s="55">
        <f>pro[[#This Row],[Admin expenses 3]]+pro[[#This Row],[Admin expenses 2]]+pro[[#This Row],[Admin expenses 1]]+pro[[#This Row],[COGS]]</f>
        <v>-410587.32400000002</v>
      </c>
      <c r="J9674" s="55">
        <f>pro[[#This Row],[Revenue]]+pro[[#This Row],[AdminExp]]</f>
        <v>-75676.342000000062</v>
      </c>
      <c r="K9674" s="83">
        <f>pro[[#This Row],[Profit]]/pro[[#This Row],[Revenue]]</f>
        <v>-0.22595957154967247</v>
      </c>
      <c r="L9674" s="56">
        <f t="shared" si="151"/>
        <v>9</v>
      </c>
      <c r="M9674" s="82" t="str">
        <f>"Q"&amp;" "&amp;VLOOKUP(pro[[#This Row],[Period]],Mapping!A:B,2,0)</f>
        <v>Q 3</v>
      </c>
      <c r="N9674"/>
    </row>
    <row r="9675" spans="1:14" ht="14.25" x14ac:dyDescent="0.2">
      <c r="A9675" s="42" t="s">
        <v>31</v>
      </c>
      <c r="B9675" s="44" t="s">
        <v>22</v>
      </c>
      <c r="C9675" s="44" t="s">
        <v>57</v>
      </c>
      <c r="D9675" s="43">
        <v>154721.29399999999</v>
      </c>
      <c r="E9675" s="43">
        <v>-111153.40599999999</v>
      </c>
      <c r="F9675" s="45">
        <v>-13980</v>
      </c>
      <c r="G9675" s="45">
        <v>-100290</v>
      </c>
      <c r="H9675" s="45">
        <v>-24020</v>
      </c>
      <c r="I9675" s="55">
        <f>pro[[#This Row],[Admin expenses 3]]+pro[[#This Row],[Admin expenses 2]]+pro[[#This Row],[Admin expenses 1]]+pro[[#This Row],[COGS]]</f>
        <v>-249443.40599999999</v>
      </c>
      <c r="J9675" s="55">
        <f>pro[[#This Row],[Revenue]]+pro[[#This Row],[AdminExp]]</f>
        <v>-94722.111999999994</v>
      </c>
      <c r="K9675" s="83">
        <f>pro[[#This Row],[Profit]]/pro[[#This Row],[Revenue]]</f>
        <v>-0.6122112189677007</v>
      </c>
      <c r="L9675" s="56">
        <f t="shared" si="151"/>
        <v>9</v>
      </c>
      <c r="M9675" s="82" t="str">
        <f>"Q"&amp;" "&amp;VLOOKUP(pro[[#This Row],[Period]],Mapping!A:B,2,0)</f>
        <v>Q 3</v>
      </c>
      <c r="N9675"/>
    </row>
    <row r="9676" spans="1:14" ht="14.25" x14ac:dyDescent="0.2">
      <c r="A9676" s="42" t="s">
        <v>31</v>
      </c>
      <c r="B9676" s="44" t="s">
        <v>22</v>
      </c>
      <c r="C9676" s="44" t="s">
        <v>57</v>
      </c>
      <c r="D9676" s="43">
        <v>21189.181999999997</v>
      </c>
      <c r="E9676" s="43">
        <v>-49889.637000000002</v>
      </c>
      <c r="F9676" s="45">
        <v>-54970</v>
      </c>
      <c r="G9676" s="45">
        <v>-95400</v>
      </c>
      <c r="H9676" s="45">
        <v>-69580</v>
      </c>
      <c r="I9676" s="55">
        <f>pro[[#This Row],[Admin expenses 3]]+pro[[#This Row],[Admin expenses 2]]+pro[[#This Row],[Admin expenses 1]]+pro[[#This Row],[COGS]]</f>
        <v>-269839.63699999999</v>
      </c>
      <c r="J9676" s="55">
        <f>pro[[#This Row],[Revenue]]+pro[[#This Row],[AdminExp]]</f>
        <v>-248650.45499999999</v>
      </c>
      <c r="K9676" s="83">
        <f>pro[[#This Row],[Profit]]/pro[[#This Row],[Revenue]]</f>
        <v>-11.73478310771978</v>
      </c>
      <c r="L9676" s="56">
        <f t="shared" si="151"/>
        <v>9</v>
      </c>
      <c r="M9676" s="82" t="str">
        <f>"Q"&amp;" "&amp;VLOOKUP(pro[[#This Row],[Period]],Mapping!A:B,2,0)</f>
        <v>Q 3</v>
      </c>
      <c r="N9676"/>
    </row>
    <row r="9677" spans="1:14" ht="14.25" x14ac:dyDescent="0.2">
      <c r="A9677" s="42" t="s">
        <v>31</v>
      </c>
      <c r="B9677" s="44" t="s">
        <v>22</v>
      </c>
      <c r="C9677" s="44" t="s">
        <v>58</v>
      </c>
      <c r="D9677" s="43">
        <v>70466.22099999999</v>
      </c>
      <c r="E9677" s="43">
        <v>-46321.772000000004</v>
      </c>
      <c r="F9677" s="45">
        <v>-52410</v>
      </c>
      <c r="G9677" s="45">
        <v>-103150</v>
      </c>
      <c r="H9677" s="45">
        <v>-104520</v>
      </c>
      <c r="I9677" s="55">
        <f>pro[[#This Row],[Admin expenses 3]]+pro[[#This Row],[Admin expenses 2]]+pro[[#This Row],[Admin expenses 1]]+pro[[#This Row],[COGS]]</f>
        <v>-306401.772</v>
      </c>
      <c r="J9677" s="55">
        <f>pro[[#This Row],[Revenue]]+pro[[#This Row],[AdminExp]]</f>
        <v>-235935.55100000001</v>
      </c>
      <c r="K9677" s="83">
        <f>pro[[#This Row],[Profit]]/pro[[#This Row],[Revenue]]</f>
        <v>-3.3482078029982625</v>
      </c>
      <c r="L9677" s="56">
        <f t="shared" si="151"/>
        <v>9</v>
      </c>
      <c r="M9677" s="82" t="str">
        <f>"Q"&amp;" "&amp;VLOOKUP(pro[[#This Row],[Period]],Mapping!A:B,2,0)</f>
        <v>Q 3</v>
      </c>
      <c r="N9677"/>
    </row>
    <row r="9678" spans="1:14" ht="14.25" x14ac:dyDescent="0.2">
      <c r="A9678" s="42" t="s">
        <v>31</v>
      </c>
      <c r="B9678" s="44" t="s">
        <v>22</v>
      </c>
      <c r="C9678" s="44" t="s">
        <v>59</v>
      </c>
      <c r="D9678" s="43">
        <v>218876.20299999998</v>
      </c>
      <c r="E9678" s="43">
        <v>-46509.224999999999</v>
      </c>
      <c r="F9678" s="45">
        <v>-88690</v>
      </c>
      <c r="G9678" s="45">
        <v>-32850</v>
      </c>
      <c r="H9678" s="45">
        <v>-77120</v>
      </c>
      <c r="I9678" s="55">
        <f>pro[[#This Row],[Admin expenses 3]]+pro[[#This Row],[Admin expenses 2]]+pro[[#This Row],[Admin expenses 1]]+pro[[#This Row],[COGS]]</f>
        <v>-245169.22500000001</v>
      </c>
      <c r="J9678" s="55">
        <f>pro[[#This Row],[Revenue]]+pro[[#This Row],[AdminExp]]</f>
        <v>-26293.022000000026</v>
      </c>
      <c r="K9678" s="83">
        <f>pro[[#This Row],[Profit]]/pro[[#This Row],[Revenue]]</f>
        <v>-0.12012736715832022</v>
      </c>
      <c r="L9678" s="56">
        <f t="shared" si="151"/>
        <v>9</v>
      </c>
      <c r="M9678" s="82" t="str">
        <f>"Q"&amp;" "&amp;VLOOKUP(pro[[#This Row],[Period]],Mapping!A:B,2,0)</f>
        <v>Q 3</v>
      </c>
      <c r="N9678"/>
    </row>
    <row r="9679" spans="1:14" ht="14.25" x14ac:dyDescent="0.2">
      <c r="A9679" s="42" t="s">
        <v>31</v>
      </c>
      <c r="B9679" s="44" t="s">
        <v>22</v>
      </c>
      <c r="C9679" s="44" t="s">
        <v>57</v>
      </c>
      <c r="D9679" s="43">
        <v>490901.85199999996</v>
      </c>
      <c r="E9679" s="43">
        <v>-155704.11499999999</v>
      </c>
      <c r="F9679" s="45">
        <v>-29420</v>
      </c>
      <c r="G9679" s="45">
        <v>-48220</v>
      </c>
      <c r="H9679" s="45">
        <v>-86180</v>
      </c>
      <c r="I9679" s="55">
        <f>pro[[#This Row],[Admin expenses 3]]+pro[[#This Row],[Admin expenses 2]]+pro[[#This Row],[Admin expenses 1]]+pro[[#This Row],[COGS]]</f>
        <v>-319524.11499999999</v>
      </c>
      <c r="J9679" s="55">
        <f>pro[[#This Row],[Revenue]]+pro[[#This Row],[AdminExp]]</f>
        <v>171377.73699999996</v>
      </c>
      <c r="K9679" s="83">
        <f>pro[[#This Row],[Profit]]/pro[[#This Row],[Revenue]]</f>
        <v>0.34910794551249724</v>
      </c>
      <c r="L9679" s="56">
        <f t="shared" si="151"/>
        <v>9</v>
      </c>
      <c r="M9679" s="82" t="str">
        <f>"Q"&amp;" "&amp;VLOOKUP(pro[[#This Row],[Period]],Mapping!A:B,2,0)</f>
        <v>Q 3</v>
      </c>
      <c r="N9679"/>
    </row>
    <row r="9680" spans="1:14" ht="14.25" x14ac:dyDescent="0.2">
      <c r="A9680" s="42" t="s">
        <v>31</v>
      </c>
      <c r="B9680" s="44" t="s">
        <v>22</v>
      </c>
      <c r="C9680" s="44" t="s">
        <v>57</v>
      </c>
      <c r="D9680" s="43">
        <v>14009.625</v>
      </c>
      <c r="E9680" s="43">
        <v>-2053.107</v>
      </c>
      <c r="F9680" s="45">
        <v>-63750</v>
      </c>
      <c r="G9680" s="45">
        <v>-77150</v>
      </c>
      <c r="H9680" s="45">
        <v>-51260</v>
      </c>
      <c r="I9680" s="55">
        <f>pro[[#This Row],[Admin expenses 3]]+pro[[#This Row],[Admin expenses 2]]+pro[[#This Row],[Admin expenses 1]]+pro[[#This Row],[COGS]]</f>
        <v>-194213.10699999999</v>
      </c>
      <c r="J9680" s="55">
        <f>pro[[#This Row],[Revenue]]+pro[[#This Row],[AdminExp]]</f>
        <v>-180203.48199999999</v>
      </c>
      <c r="K9680" s="83">
        <f>pro[[#This Row],[Profit]]/pro[[#This Row],[Revenue]]</f>
        <v>-12.86283408727928</v>
      </c>
      <c r="L9680" s="56">
        <f t="shared" si="151"/>
        <v>9</v>
      </c>
      <c r="M9680" s="82" t="str">
        <f>"Q"&amp;" "&amp;VLOOKUP(pro[[#This Row],[Period]],Mapping!A:B,2,0)</f>
        <v>Q 3</v>
      </c>
      <c r="N9680"/>
    </row>
    <row r="9681" spans="1:14" ht="14.25" x14ac:dyDescent="0.2">
      <c r="A9681" s="42" t="s">
        <v>31</v>
      </c>
      <c r="B9681" s="44" t="s">
        <v>22</v>
      </c>
      <c r="C9681" s="44" t="s">
        <v>57</v>
      </c>
      <c r="D9681" s="43">
        <v>28660.373</v>
      </c>
      <c r="E9681" s="43">
        <v>-25531.078999999998</v>
      </c>
      <c r="F9681" s="45">
        <v>-70320</v>
      </c>
      <c r="G9681" s="45">
        <v>-67190</v>
      </c>
      <c r="H9681" s="45">
        <v>-48170</v>
      </c>
      <c r="I9681" s="55">
        <f>pro[[#This Row],[Admin expenses 3]]+pro[[#This Row],[Admin expenses 2]]+pro[[#This Row],[Admin expenses 1]]+pro[[#This Row],[COGS]]</f>
        <v>-211211.079</v>
      </c>
      <c r="J9681" s="55">
        <f>pro[[#This Row],[Revenue]]+pro[[#This Row],[AdminExp]]</f>
        <v>-182550.70600000001</v>
      </c>
      <c r="K9681" s="83">
        <f>pro[[#This Row],[Profit]]/pro[[#This Row],[Revenue]]</f>
        <v>-6.3694462734312634</v>
      </c>
      <c r="L9681" s="56">
        <f t="shared" si="151"/>
        <v>9</v>
      </c>
      <c r="M9681" s="82" t="str">
        <f>"Q"&amp;" "&amp;VLOOKUP(pro[[#This Row],[Period]],Mapping!A:B,2,0)</f>
        <v>Q 3</v>
      </c>
      <c r="N9681"/>
    </row>
    <row r="9682" spans="1:14" ht="14.25" x14ac:dyDescent="0.2">
      <c r="A9682" s="42" t="s">
        <v>31</v>
      </c>
      <c r="B9682" s="44" t="s">
        <v>22</v>
      </c>
      <c r="C9682" s="44" t="s">
        <v>57</v>
      </c>
      <c r="D9682" s="43">
        <v>46959.758999999991</v>
      </c>
      <c r="E9682" s="43">
        <v>-38523.576000000001</v>
      </c>
      <c r="F9682" s="45">
        <v>-86800</v>
      </c>
      <c r="G9682" s="45">
        <v>-17190</v>
      </c>
      <c r="H9682" s="45">
        <v>-18760</v>
      </c>
      <c r="I9682" s="55">
        <f>pro[[#This Row],[Admin expenses 3]]+pro[[#This Row],[Admin expenses 2]]+pro[[#This Row],[Admin expenses 1]]+pro[[#This Row],[COGS]]</f>
        <v>-161273.576</v>
      </c>
      <c r="J9682" s="55">
        <f>pro[[#This Row],[Revenue]]+pro[[#This Row],[AdminExp]]</f>
        <v>-114313.81700000001</v>
      </c>
      <c r="K9682" s="83">
        <f>pro[[#This Row],[Profit]]/pro[[#This Row],[Revenue]]</f>
        <v>-2.4342930933695812</v>
      </c>
      <c r="L9682" s="56">
        <f t="shared" si="151"/>
        <v>9</v>
      </c>
      <c r="M9682" s="82" t="str">
        <f>"Q"&amp;" "&amp;VLOOKUP(pro[[#This Row],[Period]],Mapping!A:B,2,0)</f>
        <v>Q 3</v>
      </c>
      <c r="N9682"/>
    </row>
    <row r="9683" spans="1:14" ht="14.25" x14ac:dyDescent="0.2">
      <c r="A9683" s="42" t="s">
        <v>31</v>
      </c>
      <c r="B9683" s="44" t="s">
        <v>22</v>
      </c>
      <c r="C9683" s="44" t="s">
        <v>57</v>
      </c>
      <c r="D9683" s="43">
        <v>61510.168999999994</v>
      </c>
      <c r="E9683" s="43">
        <v>-42423.093999999997</v>
      </c>
      <c r="F9683" s="45">
        <v>-18750</v>
      </c>
      <c r="G9683" s="45">
        <v>-16040</v>
      </c>
      <c r="H9683" s="45">
        <v>-39190</v>
      </c>
      <c r="I9683" s="55">
        <f>pro[[#This Row],[Admin expenses 3]]+pro[[#This Row],[Admin expenses 2]]+pro[[#This Row],[Admin expenses 1]]+pro[[#This Row],[COGS]]</f>
        <v>-116403.094</v>
      </c>
      <c r="J9683" s="55">
        <f>pro[[#This Row],[Revenue]]+pro[[#This Row],[AdminExp]]</f>
        <v>-54892.925000000003</v>
      </c>
      <c r="K9683" s="83">
        <f>pro[[#This Row],[Profit]]/pro[[#This Row],[Revenue]]</f>
        <v>-0.89242032484092193</v>
      </c>
      <c r="L9683" s="56">
        <f t="shared" si="151"/>
        <v>9</v>
      </c>
      <c r="M9683" s="82" t="str">
        <f>"Q"&amp;" "&amp;VLOOKUP(pro[[#This Row],[Period]],Mapping!A:B,2,0)</f>
        <v>Q 3</v>
      </c>
      <c r="N9683"/>
    </row>
    <row r="9684" spans="1:14" ht="14.25" x14ac:dyDescent="0.2">
      <c r="A9684" s="42" t="s">
        <v>31</v>
      </c>
      <c r="B9684" s="44" t="s">
        <v>22</v>
      </c>
      <c r="C9684" s="44" t="s">
        <v>58</v>
      </c>
      <c r="D9684" s="43">
        <v>303338.098</v>
      </c>
      <c r="E9684" s="43">
        <v>-207644.18499999997</v>
      </c>
      <c r="F9684" s="45">
        <v>-77230</v>
      </c>
      <c r="G9684" s="45">
        <v>-20420</v>
      </c>
      <c r="H9684" s="45">
        <v>-60150</v>
      </c>
      <c r="I9684" s="55">
        <f>pro[[#This Row],[Admin expenses 3]]+pro[[#This Row],[Admin expenses 2]]+pro[[#This Row],[Admin expenses 1]]+pro[[#This Row],[COGS]]</f>
        <v>-365444.18499999994</v>
      </c>
      <c r="J9684" s="55">
        <f>pro[[#This Row],[Revenue]]+pro[[#This Row],[AdminExp]]</f>
        <v>-62106.086999999941</v>
      </c>
      <c r="K9684" s="83">
        <f>pro[[#This Row],[Profit]]/pro[[#This Row],[Revenue]]</f>
        <v>-0.20474212573192815</v>
      </c>
      <c r="L9684" s="56">
        <f t="shared" si="151"/>
        <v>9</v>
      </c>
      <c r="M9684" s="82" t="str">
        <f>"Q"&amp;" "&amp;VLOOKUP(pro[[#This Row],[Period]],Mapping!A:B,2,0)</f>
        <v>Q 3</v>
      </c>
      <c r="N9684"/>
    </row>
    <row r="9685" spans="1:14" ht="14.25" x14ac:dyDescent="0.2">
      <c r="A9685" s="42" t="s">
        <v>31</v>
      </c>
      <c r="B9685" s="44" t="s">
        <v>22</v>
      </c>
      <c r="C9685" s="44" t="s">
        <v>59</v>
      </c>
      <c r="D9685" s="43">
        <v>677345.52199999988</v>
      </c>
      <c r="E9685" s="43">
        <v>-465348.42899999995</v>
      </c>
      <c r="F9685" s="45">
        <v>-75400</v>
      </c>
      <c r="G9685" s="45">
        <v>-15870</v>
      </c>
      <c r="H9685" s="45">
        <v>-15120</v>
      </c>
      <c r="I9685" s="55">
        <f>pro[[#This Row],[Admin expenses 3]]+pro[[#This Row],[Admin expenses 2]]+pro[[#This Row],[Admin expenses 1]]+pro[[#This Row],[COGS]]</f>
        <v>-571738.429</v>
      </c>
      <c r="J9685" s="55">
        <f>pro[[#This Row],[Revenue]]+pro[[#This Row],[AdminExp]]</f>
        <v>105607.09299999988</v>
      </c>
      <c r="K9685" s="83">
        <f>pro[[#This Row],[Profit]]/pro[[#This Row],[Revenue]]</f>
        <v>0.155913178089926</v>
      </c>
      <c r="L9685" s="56">
        <f t="shared" si="151"/>
        <v>9</v>
      </c>
      <c r="M9685" s="82" t="str">
        <f>"Q"&amp;" "&amp;VLOOKUP(pro[[#This Row],[Period]],Mapping!A:B,2,0)</f>
        <v>Q 3</v>
      </c>
      <c r="N9685"/>
    </row>
    <row r="9686" spans="1:14" ht="14.25" x14ac:dyDescent="0.2">
      <c r="A9686" s="42" t="s">
        <v>31</v>
      </c>
      <c r="B9686" s="44" t="s">
        <v>22</v>
      </c>
      <c r="C9686" s="44" t="s">
        <v>57</v>
      </c>
      <c r="D9686" s="43">
        <v>250570.83100000001</v>
      </c>
      <c r="E9686" s="43">
        <v>-189688.91200000001</v>
      </c>
      <c r="F9686" s="45">
        <v>-40190</v>
      </c>
      <c r="G9686" s="45">
        <v>-52060</v>
      </c>
      <c r="H9686" s="45">
        <v>-89630</v>
      </c>
      <c r="I9686" s="55">
        <f>pro[[#This Row],[Admin expenses 3]]+pro[[#This Row],[Admin expenses 2]]+pro[[#This Row],[Admin expenses 1]]+pro[[#This Row],[COGS]]</f>
        <v>-371568.91200000001</v>
      </c>
      <c r="J9686" s="55">
        <f>pro[[#This Row],[Revenue]]+pro[[#This Row],[AdminExp]]</f>
        <v>-120998.08100000001</v>
      </c>
      <c r="K9686" s="83">
        <f>pro[[#This Row],[Profit]]/pro[[#This Row],[Revenue]]</f>
        <v>-0.48288973028947652</v>
      </c>
      <c r="L9686" s="56">
        <f t="shared" si="151"/>
        <v>9</v>
      </c>
      <c r="M9686" s="82" t="str">
        <f>"Q"&amp;" "&amp;VLOOKUP(pro[[#This Row],[Period]],Mapping!A:B,2,0)</f>
        <v>Q 3</v>
      </c>
      <c r="N9686"/>
    </row>
    <row r="9687" spans="1:14" ht="14.25" x14ac:dyDescent="0.2">
      <c r="A9687" s="42" t="s">
        <v>31</v>
      </c>
      <c r="B9687" s="44" t="s">
        <v>22</v>
      </c>
      <c r="C9687" s="44" t="s">
        <v>57</v>
      </c>
      <c r="D9687" s="43">
        <v>62725.760999999991</v>
      </c>
      <c r="E9687" s="43">
        <v>-51893.968000000001</v>
      </c>
      <c r="F9687" s="45">
        <v>-71160</v>
      </c>
      <c r="G9687" s="45">
        <v>-30020</v>
      </c>
      <c r="H9687" s="45">
        <v>-56450</v>
      </c>
      <c r="I9687" s="55">
        <f>pro[[#This Row],[Admin expenses 3]]+pro[[#This Row],[Admin expenses 2]]+pro[[#This Row],[Admin expenses 1]]+pro[[#This Row],[COGS]]</f>
        <v>-209523.96799999999</v>
      </c>
      <c r="J9687" s="55">
        <f>pro[[#This Row],[Revenue]]+pro[[#This Row],[AdminExp]]</f>
        <v>-146798.20699999999</v>
      </c>
      <c r="K9687" s="83">
        <f>pro[[#This Row],[Profit]]/pro[[#This Row],[Revenue]]</f>
        <v>-2.3403176726704045</v>
      </c>
      <c r="L9687" s="56">
        <f t="shared" si="151"/>
        <v>9</v>
      </c>
      <c r="M9687" s="82" t="str">
        <f>"Q"&amp;" "&amp;VLOOKUP(pro[[#This Row],[Period]],Mapping!A:B,2,0)</f>
        <v>Q 3</v>
      </c>
      <c r="N9687"/>
    </row>
    <row r="9688" spans="1:14" ht="14.25" x14ac:dyDescent="0.2">
      <c r="A9688" s="42" t="s">
        <v>31</v>
      </c>
      <c r="B9688" s="44" t="s">
        <v>22</v>
      </c>
      <c r="C9688" s="44" t="s">
        <v>57</v>
      </c>
      <c r="D9688" s="43">
        <v>959129.08699999982</v>
      </c>
      <c r="E9688" s="43">
        <v>-539053.19999999995</v>
      </c>
      <c r="F9688" s="45">
        <v>-67190</v>
      </c>
      <c r="G9688" s="45">
        <v>-54420</v>
      </c>
      <c r="H9688" s="45">
        <v>-85580</v>
      </c>
      <c r="I9688" s="55">
        <f>pro[[#This Row],[Admin expenses 3]]+pro[[#This Row],[Admin expenses 2]]+pro[[#This Row],[Admin expenses 1]]+pro[[#This Row],[COGS]]</f>
        <v>-746243.2</v>
      </c>
      <c r="J9688" s="55">
        <f>pro[[#This Row],[Revenue]]+pro[[#This Row],[AdminExp]]</f>
        <v>212885.88699999987</v>
      </c>
      <c r="K9688" s="83">
        <f>pro[[#This Row],[Profit]]/pro[[#This Row],[Revenue]]</f>
        <v>0.22195749235994122</v>
      </c>
      <c r="L9688" s="56">
        <f t="shared" si="151"/>
        <v>9</v>
      </c>
      <c r="M9688" s="82" t="str">
        <f>"Q"&amp;" "&amp;VLOOKUP(pro[[#This Row],[Period]],Mapping!A:B,2,0)</f>
        <v>Q 3</v>
      </c>
      <c r="N9688"/>
    </row>
    <row r="9689" spans="1:14" ht="14.25" x14ac:dyDescent="0.2">
      <c r="A9689" s="42" t="s">
        <v>31</v>
      </c>
      <c r="B9689" s="44" t="s">
        <v>22</v>
      </c>
      <c r="C9689" s="44" t="s">
        <v>58</v>
      </c>
      <c r="D9689" s="43">
        <v>362607.99399999995</v>
      </c>
      <c r="E9689" s="43">
        <v>-192383.03699999998</v>
      </c>
      <c r="F9689" s="45">
        <v>-80430</v>
      </c>
      <c r="G9689" s="45">
        <v>-29360</v>
      </c>
      <c r="H9689" s="45">
        <v>-17070</v>
      </c>
      <c r="I9689" s="55">
        <f>pro[[#This Row],[Admin expenses 3]]+pro[[#This Row],[Admin expenses 2]]+pro[[#This Row],[Admin expenses 1]]+pro[[#This Row],[COGS]]</f>
        <v>-319243.03700000001</v>
      </c>
      <c r="J9689" s="55">
        <f>pro[[#This Row],[Revenue]]+pro[[#This Row],[AdminExp]]</f>
        <v>43364.956999999937</v>
      </c>
      <c r="K9689" s="83">
        <f>pro[[#This Row],[Profit]]/pro[[#This Row],[Revenue]]</f>
        <v>0.11959183944521627</v>
      </c>
      <c r="L9689" s="56">
        <f t="shared" si="151"/>
        <v>9</v>
      </c>
      <c r="M9689" s="82" t="str">
        <f>"Q"&amp;" "&amp;VLOOKUP(pro[[#This Row],[Period]],Mapping!A:B,2,0)</f>
        <v>Q 3</v>
      </c>
      <c r="N9689"/>
    </row>
    <row r="9690" spans="1:14" ht="14.25" x14ac:dyDescent="0.2">
      <c r="A9690" s="42" t="s">
        <v>31</v>
      </c>
      <c r="B9690" s="44" t="s">
        <v>22</v>
      </c>
      <c r="C9690" s="44" t="s">
        <v>59</v>
      </c>
      <c r="D9690" s="43">
        <v>371194.90799999994</v>
      </c>
      <c r="E9690" s="43">
        <v>-134653.04999999999</v>
      </c>
      <c r="F9690" s="45">
        <v>-54420</v>
      </c>
      <c r="G9690" s="45">
        <v>-102040</v>
      </c>
      <c r="H9690" s="45">
        <v>-108100</v>
      </c>
      <c r="I9690" s="55">
        <f>pro[[#This Row],[Admin expenses 3]]+pro[[#This Row],[Admin expenses 2]]+pro[[#This Row],[Admin expenses 1]]+pro[[#This Row],[COGS]]</f>
        <v>-399213.05</v>
      </c>
      <c r="J9690" s="55">
        <f>pro[[#This Row],[Revenue]]+pro[[#This Row],[AdminExp]]</f>
        <v>-28018.142000000051</v>
      </c>
      <c r="K9690" s="83">
        <f>pro[[#This Row],[Profit]]/pro[[#This Row],[Revenue]]</f>
        <v>-7.5480943828033484E-2</v>
      </c>
      <c r="L9690" s="56">
        <f t="shared" si="151"/>
        <v>9</v>
      </c>
      <c r="M9690" s="82" t="str">
        <f>"Q"&amp;" "&amp;VLOOKUP(pro[[#This Row],[Period]],Mapping!A:B,2,0)</f>
        <v>Q 3</v>
      </c>
      <c r="N9690"/>
    </row>
    <row r="9691" spans="1:14" ht="14.25" x14ac:dyDescent="0.2">
      <c r="A9691" s="42" t="s">
        <v>31</v>
      </c>
      <c r="B9691" s="44" t="s">
        <v>22</v>
      </c>
      <c r="C9691" s="44" t="s">
        <v>57</v>
      </c>
      <c r="D9691" s="43">
        <v>60306.063999999998</v>
      </c>
      <c r="E9691" s="43">
        <v>-219797.43100000001</v>
      </c>
      <c r="F9691" s="45">
        <v>-80290</v>
      </c>
      <c r="G9691" s="45">
        <v>-66540</v>
      </c>
      <c r="H9691" s="45">
        <v>-26450</v>
      </c>
      <c r="I9691" s="55">
        <f>pro[[#This Row],[Admin expenses 3]]+pro[[#This Row],[Admin expenses 2]]+pro[[#This Row],[Admin expenses 1]]+pro[[#This Row],[COGS]]</f>
        <v>-393077.43099999998</v>
      </c>
      <c r="J9691" s="55">
        <f>pro[[#This Row],[Revenue]]+pro[[#This Row],[AdminExp]]</f>
        <v>-332771.36699999997</v>
      </c>
      <c r="K9691" s="83">
        <f>pro[[#This Row],[Profit]]/pro[[#This Row],[Revenue]]</f>
        <v>-5.5180415521729289</v>
      </c>
      <c r="L9691" s="56">
        <f t="shared" si="151"/>
        <v>9</v>
      </c>
      <c r="M9691" s="82" t="str">
        <f>"Q"&amp;" "&amp;VLOOKUP(pro[[#This Row],[Period]],Mapping!A:B,2,0)</f>
        <v>Q 3</v>
      </c>
      <c r="N9691"/>
    </row>
    <row r="9692" spans="1:14" ht="14.25" x14ac:dyDescent="0.2">
      <c r="A9692" s="42" t="s">
        <v>31</v>
      </c>
      <c r="B9692" s="44" t="s">
        <v>22</v>
      </c>
      <c r="C9692" s="44" t="s">
        <v>57</v>
      </c>
      <c r="D9692" s="43">
        <v>146432.88099999999</v>
      </c>
      <c r="E9692" s="43">
        <v>-17780.069999999996</v>
      </c>
      <c r="F9692" s="45">
        <v>-103850</v>
      </c>
      <c r="G9692" s="45">
        <v>-44850</v>
      </c>
      <c r="H9692" s="45">
        <v>-106270</v>
      </c>
      <c r="I9692" s="55">
        <f>pro[[#This Row],[Admin expenses 3]]+pro[[#This Row],[Admin expenses 2]]+pro[[#This Row],[Admin expenses 1]]+pro[[#This Row],[COGS]]</f>
        <v>-272750.07</v>
      </c>
      <c r="J9692" s="55">
        <f>pro[[#This Row],[Revenue]]+pro[[#This Row],[AdminExp]]</f>
        <v>-126317.18900000001</v>
      </c>
      <c r="K9692" s="83">
        <f>pro[[#This Row],[Profit]]/pro[[#This Row],[Revenue]]</f>
        <v>-0.86262858544728094</v>
      </c>
      <c r="L9692" s="56">
        <f t="shared" si="151"/>
        <v>9</v>
      </c>
      <c r="M9692" s="82" t="str">
        <f>"Q"&amp;" "&amp;VLOOKUP(pro[[#This Row],[Period]],Mapping!A:B,2,0)</f>
        <v>Q 3</v>
      </c>
      <c r="N9692"/>
    </row>
    <row r="9693" spans="1:14" ht="14.25" x14ac:dyDescent="0.2">
      <c r="A9693" s="42" t="s">
        <v>31</v>
      </c>
      <c r="B9693" s="44" t="s">
        <v>22</v>
      </c>
      <c r="C9693" s="44" t="s">
        <v>58</v>
      </c>
      <c r="D9693" s="43">
        <v>155293.85199999998</v>
      </c>
      <c r="E9693" s="43">
        <v>-285135.80199999997</v>
      </c>
      <c r="F9693" s="45">
        <v>-19530</v>
      </c>
      <c r="G9693" s="45">
        <v>-29230</v>
      </c>
      <c r="H9693" s="45">
        <v>-17780</v>
      </c>
      <c r="I9693" s="55">
        <f>pro[[#This Row],[Admin expenses 3]]+pro[[#This Row],[Admin expenses 2]]+pro[[#This Row],[Admin expenses 1]]+pro[[#This Row],[COGS]]</f>
        <v>-351675.80199999997</v>
      </c>
      <c r="J9693" s="55">
        <f>pro[[#This Row],[Revenue]]+pro[[#This Row],[AdminExp]]</f>
        <v>-196381.94999999998</v>
      </c>
      <c r="K9693" s="83">
        <f>pro[[#This Row],[Profit]]/pro[[#This Row],[Revenue]]</f>
        <v>-1.2645829018395396</v>
      </c>
      <c r="L9693" s="56">
        <f t="shared" si="151"/>
        <v>9</v>
      </c>
      <c r="M9693" s="82" t="str">
        <f>"Q"&amp;" "&amp;VLOOKUP(pro[[#This Row],[Period]],Mapping!A:B,2,0)</f>
        <v>Q 3</v>
      </c>
      <c r="N9693"/>
    </row>
    <row r="9694" spans="1:14" ht="14.25" x14ac:dyDescent="0.2">
      <c r="A9694" s="42" t="s">
        <v>31</v>
      </c>
      <c r="B9694" s="44" t="s">
        <v>22</v>
      </c>
      <c r="C9694" s="44" t="s">
        <v>59</v>
      </c>
      <c r="D9694" s="43">
        <v>314429.58399999997</v>
      </c>
      <c r="E9694" s="43">
        <v>-376353.86599999998</v>
      </c>
      <c r="F9694" s="45">
        <v>-14610</v>
      </c>
      <c r="G9694" s="45">
        <v>-63650</v>
      </c>
      <c r="H9694" s="45">
        <v>-17930</v>
      </c>
      <c r="I9694" s="55">
        <f>pro[[#This Row],[Admin expenses 3]]+pro[[#This Row],[Admin expenses 2]]+pro[[#This Row],[Admin expenses 1]]+pro[[#This Row],[COGS]]</f>
        <v>-472543.86599999998</v>
      </c>
      <c r="J9694" s="55">
        <f>pro[[#This Row],[Revenue]]+pro[[#This Row],[AdminExp]]</f>
        <v>-158114.28200000001</v>
      </c>
      <c r="K9694" s="83">
        <f>pro[[#This Row],[Profit]]/pro[[#This Row],[Revenue]]</f>
        <v>-0.50286070409964989</v>
      </c>
      <c r="L9694" s="56">
        <f t="shared" si="151"/>
        <v>9</v>
      </c>
      <c r="M9694" s="82" t="str">
        <f>"Q"&amp;" "&amp;VLOOKUP(pro[[#This Row],[Period]],Mapping!A:B,2,0)</f>
        <v>Q 3</v>
      </c>
      <c r="N9694"/>
    </row>
    <row r="9695" spans="1:14" ht="14.25" x14ac:dyDescent="0.2">
      <c r="A9695" s="42" t="s">
        <v>31</v>
      </c>
      <c r="B9695" s="44" t="s">
        <v>22</v>
      </c>
      <c r="C9695" s="44" t="s">
        <v>57</v>
      </c>
      <c r="D9695" s="43">
        <v>51645.201999999997</v>
      </c>
      <c r="E9695" s="43">
        <v>-64400.440999999999</v>
      </c>
      <c r="F9695" s="45">
        <v>-15650</v>
      </c>
      <c r="G9695" s="45">
        <v>-100900</v>
      </c>
      <c r="H9695" s="45">
        <v>-83850</v>
      </c>
      <c r="I9695" s="55">
        <f>pro[[#This Row],[Admin expenses 3]]+pro[[#This Row],[Admin expenses 2]]+pro[[#This Row],[Admin expenses 1]]+pro[[#This Row],[COGS]]</f>
        <v>-264800.44099999999</v>
      </c>
      <c r="J9695" s="55">
        <f>pro[[#This Row],[Revenue]]+pro[[#This Row],[AdminExp]]</f>
        <v>-213155.239</v>
      </c>
      <c r="K9695" s="83">
        <f>pro[[#This Row],[Profit]]/pro[[#This Row],[Revenue]]</f>
        <v>-4.1272999377560771</v>
      </c>
      <c r="L9695" s="56">
        <f t="shared" si="151"/>
        <v>9</v>
      </c>
      <c r="M9695" s="82" t="str">
        <f>"Q"&amp;" "&amp;VLOOKUP(pro[[#This Row],[Period]],Mapping!A:B,2,0)</f>
        <v>Q 3</v>
      </c>
      <c r="N9695"/>
    </row>
    <row r="9696" spans="1:14" ht="14.25" x14ac:dyDescent="0.2">
      <c r="A9696" s="42" t="s">
        <v>31</v>
      </c>
      <c r="B9696" s="44" t="s">
        <v>22</v>
      </c>
      <c r="C9696" s="44" t="s">
        <v>57</v>
      </c>
      <c r="D9696" s="43">
        <v>144594.15599999999</v>
      </c>
      <c r="E9696" s="43">
        <v>-171822.30099999998</v>
      </c>
      <c r="F9696" s="45">
        <v>-12350</v>
      </c>
      <c r="G9696" s="45">
        <v>-33270</v>
      </c>
      <c r="H9696" s="45">
        <v>-60280</v>
      </c>
      <c r="I9696" s="55">
        <f>pro[[#This Row],[Admin expenses 3]]+pro[[#This Row],[Admin expenses 2]]+pro[[#This Row],[Admin expenses 1]]+pro[[#This Row],[COGS]]</f>
        <v>-277722.30099999998</v>
      </c>
      <c r="J9696" s="55">
        <f>pro[[#This Row],[Revenue]]+pro[[#This Row],[AdminExp]]</f>
        <v>-133128.14499999999</v>
      </c>
      <c r="K9696" s="83">
        <f>pro[[#This Row],[Profit]]/pro[[#This Row],[Revenue]]</f>
        <v>-0.92070211329979335</v>
      </c>
      <c r="L9696" s="56">
        <f t="shared" si="151"/>
        <v>9</v>
      </c>
      <c r="M9696" s="82" t="str">
        <f>"Q"&amp;" "&amp;VLOOKUP(pro[[#This Row],[Period]],Mapping!A:B,2,0)</f>
        <v>Q 3</v>
      </c>
      <c r="N9696"/>
    </row>
    <row r="9697" spans="1:14" ht="14.25" x14ac:dyDescent="0.2">
      <c r="A9697" s="42" t="s">
        <v>31</v>
      </c>
      <c r="B9697" s="44" t="s">
        <v>22</v>
      </c>
      <c r="C9697" s="44" t="s">
        <v>57</v>
      </c>
      <c r="D9697" s="43">
        <v>1105359.57</v>
      </c>
      <c r="E9697" s="43">
        <v>-55209.889000000003</v>
      </c>
      <c r="F9697" s="45">
        <v>-24560</v>
      </c>
      <c r="G9697" s="45">
        <v>-89130</v>
      </c>
      <c r="H9697" s="45">
        <v>-108000</v>
      </c>
      <c r="I9697" s="55">
        <f>pro[[#This Row],[Admin expenses 3]]+pro[[#This Row],[Admin expenses 2]]+pro[[#This Row],[Admin expenses 1]]+pro[[#This Row],[COGS]]</f>
        <v>-276899.88900000002</v>
      </c>
      <c r="J9697" s="55">
        <f>pro[[#This Row],[Revenue]]+pro[[#This Row],[AdminExp]]</f>
        <v>828459.6810000001</v>
      </c>
      <c r="K9697" s="83">
        <f>pro[[#This Row],[Profit]]/pro[[#This Row],[Revenue]]</f>
        <v>0.74949338069240223</v>
      </c>
      <c r="L9697" s="56">
        <f t="shared" si="151"/>
        <v>9</v>
      </c>
      <c r="M9697" s="82" t="str">
        <f>"Q"&amp;" "&amp;VLOOKUP(pro[[#This Row],[Period]],Mapping!A:B,2,0)</f>
        <v>Q 3</v>
      </c>
      <c r="N9697"/>
    </row>
    <row r="9698" spans="1:14" ht="14.25" x14ac:dyDescent="0.2">
      <c r="A9698" s="42" t="s">
        <v>31</v>
      </c>
      <c r="B9698" s="44" t="s">
        <v>22</v>
      </c>
      <c r="C9698" s="44" t="s">
        <v>58</v>
      </c>
      <c r="D9698" s="43">
        <v>3693084.4019999998</v>
      </c>
      <c r="E9698" s="43">
        <v>-204856.28099999999</v>
      </c>
      <c r="F9698" s="45">
        <v>-92480</v>
      </c>
      <c r="G9698" s="45">
        <v>-46820</v>
      </c>
      <c r="H9698" s="45">
        <v>-38360</v>
      </c>
      <c r="I9698" s="55">
        <f>pro[[#This Row],[Admin expenses 3]]+pro[[#This Row],[Admin expenses 2]]+pro[[#This Row],[Admin expenses 1]]+pro[[#This Row],[COGS]]</f>
        <v>-382516.28099999996</v>
      </c>
      <c r="J9698" s="55">
        <f>pro[[#This Row],[Revenue]]+pro[[#This Row],[AdminExp]]</f>
        <v>3310568.1209999998</v>
      </c>
      <c r="K9698" s="83">
        <f>pro[[#This Row],[Profit]]/pro[[#This Row],[Revenue]]</f>
        <v>0.89642362877142823</v>
      </c>
      <c r="L9698" s="56">
        <f t="shared" si="151"/>
        <v>9</v>
      </c>
      <c r="M9698" s="82" t="str">
        <f>"Q"&amp;" "&amp;VLOOKUP(pro[[#This Row],[Period]],Mapping!A:B,2,0)</f>
        <v>Q 3</v>
      </c>
      <c r="N9698"/>
    </row>
    <row r="9699" spans="1:14" ht="14.25" x14ac:dyDescent="0.2">
      <c r="A9699" s="42" t="s">
        <v>31</v>
      </c>
      <c r="B9699" s="44" t="s">
        <v>22</v>
      </c>
      <c r="C9699" s="44" t="s">
        <v>59</v>
      </c>
      <c r="D9699" s="43">
        <v>783163.93400000001</v>
      </c>
      <c r="E9699" s="43">
        <v>-127637.81099999997</v>
      </c>
      <c r="F9699" s="45">
        <v>-92210</v>
      </c>
      <c r="G9699" s="45">
        <v>-84550</v>
      </c>
      <c r="H9699" s="45">
        <v>-27780</v>
      </c>
      <c r="I9699" s="55">
        <f>pro[[#This Row],[Admin expenses 3]]+pro[[#This Row],[Admin expenses 2]]+pro[[#This Row],[Admin expenses 1]]+pro[[#This Row],[COGS]]</f>
        <v>-332177.81099999999</v>
      </c>
      <c r="J9699" s="55">
        <f>pro[[#This Row],[Revenue]]+pro[[#This Row],[AdminExp]]</f>
        <v>450986.12300000002</v>
      </c>
      <c r="K9699" s="83">
        <f>pro[[#This Row],[Profit]]/pro[[#This Row],[Revenue]]</f>
        <v>0.57585149599087648</v>
      </c>
      <c r="L9699" s="56">
        <f t="shared" si="151"/>
        <v>9</v>
      </c>
      <c r="M9699" s="82" t="str">
        <f>"Q"&amp;" "&amp;VLOOKUP(pro[[#This Row],[Period]],Mapping!A:B,2,0)</f>
        <v>Q 3</v>
      </c>
      <c r="N9699"/>
    </row>
    <row r="9700" spans="1:14" ht="14.25" x14ac:dyDescent="0.2">
      <c r="A9700" s="42" t="s">
        <v>31</v>
      </c>
      <c r="B9700" s="44" t="s">
        <v>22</v>
      </c>
      <c r="C9700" s="44" t="s">
        <v>60</v>
      </c>
      <c r="D9700" s="43">
        <v>157156.68499999997</v>
      </c>
      <c r="E9700" s="43">
        <v>-32618.481</v>
      </c>
      <c r="F9700" s="45">
        <v>-107900</v>
      </c>
      <c r="G9700" s="45">
        <v>-21500</v>
      </c>
      <c r="H9700" s="45">
        <v>-88790</v>
      </c>
      <c r="I9700" s="55">
        <f>pro[[#This Row],[Admin expenses 3]]+pro[[#This Row],[Admin expenses 2]]+pro[[#This Row],[Admin expenses 1]]+pro[[#This Row],[COGS]]</f>
        <v>-250808.481</v>
      </c>
      <c r="J9700" s="55">
        <f>pro[[#This Row],[Revenue]]+pro[[#This Row],[AdminExp]]</f>
        <v>-93651.796000000031</v>
      </c>
      <c r="K9700" s="83">
        <f>pro[[#This Row],[Profit]]/pro[[#This Row],[Revenue]]</f>
        <v>-0.59591353686290882</v>
      </c>
      <c r="L9700" s="56">
        <f t="shared" si="151"/>
        <v>9</v>
      </c>
      <c r="M9700" s="82" t="str">
        <f>"Q"&amp;" "&amp;VLOOKUP(pro[[#This Row],[Period]],Mapping!A:B,2,0)</f>
        <v>Q 3</v>
      </c>
      <c r="N9700"/>
    </row>
    <row r="9701" spans="1:14" ht="14.25" x14ac:dyDescent="0.2">
      <c r="A9701" s="42" t="s">
        <v>31</v>
      </c>
      <c r="B9701" s="44" t="s">
        <v>22</v>
      </c>
      <c r="C9701" s="44" t="s">
        <v>57</v>
      </c>
      <c r="D9701" s="43">
        <v>101602.48</v>
      </c>
      <c r="E9701" s="43">
        <v>-9595.74</v>
      </c>
      <c r="F9701" s="45">
        <v>-89870</v>
      </c>
      <c r="G9701" s="45">
        <v>-13610</v>
      </c>
      <c r="H9701" s="45">
        <v>-97910</v>
      </c>
      <c r="I9701" s="55">
        <f>pro[[#This Row],[Admin expenses 3]]+pro[[#This Row],[Admin expenses 2]]+pro[[#This Row],[Admin expenses 1]]+pro[[#This Row],[COGS]]</f>
        <v>-210985.74</v>
      </c>
      <c r="J9701" s="55">
        <f>pro[[#This Row],[Revenue]]+pro[[#This Row],[AdminExp]]</f>
        <v>-109383.26</v>
      </c>
      <c r="K9701" s="83">
        <f>pro[[#This Row],[Profit]]/pro[[#This Row],[Revenue]]</f>
        <v>-1.0765806110244553</v>
      </c>
      <c r="L9701" s="56">
        <f t="shared" si="151"/>
        <v>9</v>
      </c>
      <c r="M9701" s="82" t="str">
        <f>"Q"&amp;" "&amp;VLOOKUP(pro[[#This Row],[Period]],Mapping!A:B,2,0)</f>
        <v>Q 3</v>
      </c>
      <c r="N9701"/>
    </row>
    <row r="9702" spans="1:14" ht="14.25" x14ac:dyDescent="0.2">
      <c r="A9702" s="42" t="s">
        <v>31</v>
      </c>
      <c r="B9702" s="44" t="s">
        <v>22</v>
      </c>
      <c r="C9702" s="44" t="s">
        <v>58</v>
      </c>
      <c r="D9702" s="43">
        <v>427840.30799999996</v>
      </c>
      <c r="E9702" s="43">
        <v>-64961.189999999995</v>
      </c>
      <c r="F9702" s="45">
        <v>-50740</v>
      </c>
      <c r="G9702" s="45">
        <v>-20030</v>
      </c>
      <c r="H9702" s="45">
        <v>-78360</v>
      </c>
      <c r="I9702" s="55">
        <f>pro[[#This Row],[Admin expenses 3]]+pro[[#This Row],[Admin expenses 2]]+pro[[#This Row],[Admin expenses 1]]+pro[[#This Row],[COGS]]</f>
        <v>-214091.19</v>
      </c>
      <c r="J9702" s="55">
        <f>pro[[#This Row],[Revenue]]+pro[[#This Row],[AdminExp]]</f>
        <v>213749.11799999996</v>
      </c>
      <c r="K9702" s="83">
        <f>pro[[#This Row],[Profit]]/pro[[#This Row],[Revenue]]</f>
        <v>0.49960023402002596</v>
      </c>
      <c r="L9702" s="56">
        <f t="shared" si="151"/>
        <v>9</v>
      </c>
      <c r="M9702" s="82" t="str">
        <f>"Q"&amp;" "&amp;VLOOKUP(pro[[#This Row],[Period]],Mapping!A:B,2,0)</f>
        <v>Q 3</v>
      </c>
      <c r="N9702"/>
    </row>
    <row r="9703" spans="1:14" ht="14.25" x14ac:dyDescent="0.2">
      <c r="A9703" s="42" t="s">
        <v>31</v>
      </c>
      <c r="B9703" s="44" t="s">
        <v>22</v>
      </c>
      <c r="C9703" s="44" t="s">
        <v>59</v>
      </c>
      <c r="D9703" s="43">
        <v>156408.29399999999</v>
      </c>
      <c r="E9703" s="43">
        <v>-33118.533000000003</v>
      </c>
      <c r="F9703" s="45">
        <v>-90360</v>
      </c>
      <c r="G9703" s="45">
        <v>-90160</v>
      </c>
      <c r="H9703" s="45">
        <v>-107430</v>
      </c>
      <c r="I9703" s="55">
        <f>pro[[#This Row],[Admin expenses 3]]+pro[[#This Row],[Admin expenses 2]]+pro[[#This Row],[Admin expenses 1]]+pro[[#This Row],[COGS]]</f>
        <v>-321068.533</v>
      </c>
      <c r="J9703" s="55">
        <f>pro[[#This Row],[Revenue]]+pro[[#This Row],[AdminExp]]</f>
        <v>-164660.239</v>
      </c>
      <c r="K9703" s="83">
        <f>pro[[#This Row],[Profit]]/pro[[#This Row],[Revenue]]</f>
        <v>-1.052758998829052</v>
      </c>
      <c r="L9703" s="56">
        <f t="shared" si="151"/>
        <v>9</v>
      </c>
      <c r="M9703" s="82" t="str">
        <f>"Q"&amp;" "&amp;VLOOKUP(pro[[#This Row],[Period]],Mapping!A:B,2,0)</f>
        <v>Q 3</v>
      </c>
      <c r="N9703"/>
    </row>
    <row r="9704" spans="1:14" ht="14.25" x14ac:dyDescent="0.2">
      <c r="A9704" s="42" t="s">
        <v>31</v>
      </c>
      <c r="B9704" s="44" t="s">
        <v>22</v>
      </c>
      <c r="C9704" s="44" t="s">
        <v>60</v>
      </c>
      <c r="D9704" s="43">
        <v>280242.89999999997</v>
      </c>
      <c r="E9704" s="43">
        <v>-95287.611999999994</v>
      </c>
      <c r="F9704" s="45">
        <v>-30950</v>
      </c>
      <c r="G9704" s="45">
        <v>-102510</v>
      </c>
      <c r="H9704" s="45">
        <v>-91790</v>
      </c>
      <c r="I9704" s="55">
        <f>pro[[#This Row],[Admin expenses 3]]+pro[[#This Row],[Admin expenses 2]]+pro[[#This Row],[Admin expenses 1]]+pro[[#This Row],[COGS]]</f>
        <v>-320537.61199999996</v>
      </c>
      <c r="J9704" s="55">
        <f>pro[[#This Row],[Revenue]]+pro[[#This Row],[AdminExp]]</f>
        <v>-40294.712</v>
      </c>
      <c r="K9704" s="83">
        <f>pro[[#This Row],[Profit]]/pro[[#This Row],[Revenue]]</f>
        <v>-0.14378495226819307</v>
      </c>
      <c r="L9704" s="56">
        <f t="shared" si="151"/>
        <v>9</v>
      </c>
      <c r="M9704" s="82" t="str">
        <f>"Q"&amp;" "&amp;VLOOKUP(pro[[#This Row],[Period]],Mapping!A:B,2,0)</f>
        <v>Q 3</v>
      </c>
      <c r="N9704"/>
    </row>
    <row r="9705" spans="1:14" ht="14.25" x14ac:dyDescent="0.2">
      <c r="A9705" s="42" t="s">
        <v>31</v>
      </c>
      <c r="B9705" s="44" t="s">
        <v>22</v>
      </c>
      <c r="C9705" s="44" t="s">
        <v>57</v>
      </c>
      <c r="D9705" s="43">
        <v>485914.61799999996</v>
      </c>
      <c r="E9705" s="43">
        <v>-104039.27799999998</v>
      </c>
      <c r="F9705" s="45">
        <v>-71660</v>
      </c>
      <c r="G9705" s="45">
        <v>-97120</v>
      </c>
      <c r="H9705" s="45">
        <v>-43340</v>
      </c>
      <c r="I9705" s="55">
        <f>pro[[#This Row],[Admin expenses 3]]+pro[[#This Row],[Admin expenses 2]]+pro[[#This Row],[Admin expenses 1]]+pro[[#This Row],[COGS]]</f>
        <v>-316159.27799999999</v>
      </c>
      <c r="J9705" s="55">
        <f>pro[[#This Row],[Revenue]]+pro[[#This Row],[AdminExp]]</f>
        <v>169755.33999999997</v>
      </c>
      <c r="K9705" s="83">
        <f>pro[[#This Row],[Profit]]/pro[[#This Row],[Revenue]]</f>
        <v>0.34935219833209458</v>
      </c>
      <c r="L9705" s="56">
        <f t="shared" si="151"/>
        <v>9</v>
      </c>
      <c r="M9705" s="82" t="str">
        <f>"Q"&amp;" "&amp;VLOOKUP(pro[[#This Row],[Period]],Mapping!A:B,2,0)</f>
        <v>Q 3</v>
      </c>
      <c r="N9705"/>
    </row>
    <row r="9706" spans="1:14" ht="14.25" x14ac:dyDescent="0.2">
      <c r="A9706" s="42" t="s">
        <v>31</v>
      </c>
      <c r="B9706" s="44" t="s">
        <v>22</v>
      </c>
      <c r="C9706" s="44" t="s">
        <v>58</v>
      </c>
      <c r="D9706" s="43">
        <v>19123.488999999998</v>
      </c>
      <c r="E9706" s="43">
        <v>-9845.9830000000002</v>
      </c>
      <c r="F9706" s="45">
        <v>-104000</v>
      </c>
      <c r="G9706" s="45">
        <v>-40360</v>
      </c>
      <c r="H9706" s="45">
        <v>-74420</v>
      </c>
      <c r="I9706" s="55">
        <f>pro[[#This Row],[Admin expenses 3]]+pro[[#This Row],[Admin expenses 2]]+pro[[#This Row],[Admin expenses 1]]+pro[[#This Row],[COGS]]</f>
        <v>-228625.98300000001</v>
      </c>
      <c r="J9706" s="55">
        <f>pro[[#This Row],[Revenue]]+pro[[#This Row],[AdminExp]]</f>
        <v>-209502.49400000001</v>
      </c>
      <c r="K9706" s="83">
        <f>pro[[#This Row],[Profit]]/pro[[#This Row],[Revenue]]</f>
        <v>-10.955244307145</v>
      </c>
      <c r="L9706" s="56">
        <f t="shared" si="151"/>
        <v>9</v>
      </c>
      <c r="M9706" s="82" t="str">
        <f>"Q"&amp;" "&amp;VLOOKUP(pro[[#This Row],[Period]],Mapping!A:B,2,0)</f>
        <v>Q 3</v>
      </c>
      <c r="N9706"/>
    </row>
    <row r="9707" spans="1:14" ht="14.25" x14ac:dyDescent="0.2">
      <c r="A9707" s="42" t="s">
        <v>31</v>
      </c>
      <c r="B9707" s="44" t="s">
        <v>22</v>
      </c>
      <c r="C9707" s="44" t="s">
        <v>59</v>
      </c>
      <c r="D9707" s="43">
        <v>181765.31799999997</v>
      </c>
      <c r="E9707" s="43">
        <v>-19804.686999999998</v>
      </c>
      <c r="F9707" s="45">
        <v>-79570</v>
      </c>
      <c r="G9707" s="45">
        <v>-60370</v>
      </c>
      <c r="H9707" s="45">
        <v>-27810</v>
      </c>
      <c r="I9707" s="55">
        <f>pro[[#This Row],[Admin expenses 3]]+pro[[#This Row],[Admin expenses 2]]+pro[[#This Row],[Admin expenses 1]]+pro[[#This Row],[COGS]]</f>
        <v>-187554.68700000001</v>
      </c>
      <c r="J9707" s="55">
        <f>pro[[#This Row],[Revenue]]+pro[[#This Row],[AdminExp]]</f>
        <v>-5789.3690000000352</v>
      </c>
      <c r="K9707" s="83">
        <f>pro[[#This Row],[Profit]]/pro[[#This Row],[Revenue]]</f>
        <v>-3.1850790149086837E-2</v>
      </c>
      <c r="L9707" s="56">
        <f t="shared" si="151"/>
        <v>9</v>
      </c>
      <c r="M9707" s="82" t="str">
        <f>"Q"&amp;" "&amp;VLOOKUP(pro[[#This Row],[Period]],Mapping!A:B,2,0)</f>
        <v>Q 3</v>
      </c>
      <c r="N9707"/>
    </row>
    <row r="9708" spans="1:14" ht="14.25" x14ac:dyDescent="0.2">
      <c r="A9708" s="42" t="s">
        <v>31</v>
      </c>
      <c r="B9708" s="44" t="s">
        <v>22</v>
      </c>
      <c r="C9708" s="44" t="s">
        <v>60</v>
      </c>
      <c r="D9708" s="43">
        <v>375082.57499999995</v>
      </c>
      <c r="E9708" s="43">
        <v>-216745.90700000001</v>
      </c>
      <c r="F9708" s="45">
        <v>-70210</v>
      </c>
      <c r="G9708" s="45">
        <v>-69540</v>
      </c>
      <c r="H9708" s="45">
        <v>-30080</v>
      </c>
      <c r="I9708" s="55">
        <f>pro[[#This Row],[Admin expenses 3]]+pro[[#This Row],[Admin expenses 2]]+pro[[#This Row],[Admin expenses 1]]+pro[[#This Row],[COGS]]</f>
        <v>-386575.90700000001</v>
      </c>
      <c r="J9708" s="55">
        <f>pro[[#This Row],[Revenue]]+pro[[#This Row],[AdminExp]]</f>
        <v>-11493.332000000053</v>
      </c>
      <c r="K9708" s="83">
        <f>pro[[#This Row],[Profit]]/pro[[#This Row],[Revenue]]</f>
        <v>-3.064213793456029E-2</v>
      </c>
      <c r="L9708" s="56">
        <f t="shared" si="151"/>
        <v>9</v>
      </c>
      <c r="M9708" s="82" t="str">
        <f>"Q"&amp;" "&amp;VLOOKUP(pro[[#This Row],[Period]],Mapping!A:B,2,0)</f>
        <v>Q 3</v>
      </c>
      <c r="N9708"/>
    </row>
    <row r="9709" spans="1:14" ht="14.25" x14ac:dyDescent="0.2">
      <c r="A9709" s="42" t="s">
        <v>31</v>
      </c>
      <c r="B9709" s="44" t="s">
        <v>22</v>
      </c>
      <c r="C9709" s="44" t="s">
        <v>57</v>
      </c>
      <c r="D9709" s="43">
        <v>282004.772</v>
      </c>
      <c r="E9709" s="43">
        <v>-163815.82699999999</v>
      </c>
      <c r="F9709" s="45">
        <v>-43520</v>
      </c>
      <c r="G9709" s="45">
        <v>-48970</v>
      </c>
      <c r="H9709" s="45">
        <v>-89130</v>
      </c>
      <c r="I9709" s="55">
        <f>pro[[#This Row],[Admin expenses 3]]+pro[[#This Row],[Admin expenses 2]]+pro[[#This Row],[Admin expenses 1]]+pro[[#This Row],[COGS]]</f>
        <v>-345435.82699999999</v>
      </c>
      <c r="J9709" s="55">
        <f>pro[[#This Row],[Revenue]]+pro[[#This Row],[AdminExp]]</f>
        <v>-63431.054999999993</v>
      </c>
      <c r="K9709" s="83">
        <f>pro[[#This Row],[Profit]]/pro[[#This Row],[Revenue]]</f>
        <v>-0.22492901290337028</v>
      </c>
      <c r="L9709" s="56">
        <f t="shared" si="151"/>
        <v>9</v>
      </c>
      <c r="M9709" s="82" t="str">
        <f>"Q"&amp;" "&amp;VLOOKUP(pro[[#This Row],[Period]],Mapping!A:B,2,0)</f>
        <v>Q 3</v>
      </c>
      <c r="N9709"/>
    </row>
    <row r="9710" spans="1:14" ht="14.25" x14ac:dyDescent="0.2">
      <c r="A9710" s="42" t="s">
        <v>31</v>
      </c>
      <c r="B9710" s="44" t="s">
        <v>22</v>
      </c>
      <c r="C9710" s="44" t="s">
        <v>58</v>
      </c>
      <c r="D9710" s="43">
        <v>361642.092</v>
      </c>
      <c r="E9710" s="43">
        <v>-159768</v>
      </c>
      <c r="F9710" s="45">
        <v>-96310</v>
      </c>
      <c r="G9710" s="45">
        <v>-96340</v>
      </c>
      <c r="H9710" s="45">
        <v>-54060</v>
      </c>
      <c r="I9710" s="55">
        <f>pro[[#This Row],[Admin expenses 3]]+pro[[#This Row],[Admin expenses 2]]+pro[[#This Row],[Admin expenses 1]]+pro[[#This Row],[COGS]]</f>
        <v>-406478</v>
      </c>
      <c r="J9710" s="55">
        <f>pro[[#This Row],[Revenue]]+pro[[#This Row],[AdminExp]]</f>
        <v>-44835.907999999996</v>
      </c>
      <c r="K9710" s="83">
        <f>pro[[#This Row],[Profit]]/pro[[#This Row],[Revenue]]</f>
        <v>-0.12397867668567739</v>
      </c>
      <c r="L9710" s="56">
        <f t="shared" si="151"/>
        <v>9</v>
      </c>
      <c r="M9710" s="82" t="str">
        <f>"Q"&amp;" "&amp;VLOOKUP(pro[[#This Row],[Period]],Mapping!A:B,2,0)</f>
        <v>Q 3</v>
      </c>
      <c r="N9710"/>
    </row>
    <row r="9711" spans="1:14" ht="14.25" x14ac:dyDescent="0.2">
      <c r="A9711" s="42" t="s">
        <v>31</v>
      </c>
      <c r="B9711" s="44" t="s">
        <v>22</v>
      </c>
      <c r="C9711" s="44" t="s">
        <v>59</v>
      </c>
      <c r="D9711" s="43">
        <v>7661967.6069999989</v>
      </c>
      <c r="E9711" s="43">
        <v>-44696.68</v>
      </c>
      <c r="F9711" s="45">
        <v>-30060</v>
      </c>
      <c r="G9711" s="45">
        <v>-94730</v>
      </c>
      <c r="H9711" s="45">
        <v>-38930</v>
      </c>
      <c r="I9711" s="55">
        <f>pro[[#This Row],[Admin expenses 3]]+pro[[#This Row],[Admin expenses 2]]+pro[[#This Row],[Admin expenses 1]]+pro[[#This Row],[COGS]]</f>
        <v>-208416.68</v>
      </c>
      <c r="J9711" s="55">
        <f>pro[[#This Row],[Revenue]]+pro[[#This Row],[AdminExp]]</f>
        <v>7453550.9269999992</v>
      </c>
      <c r="K9711" s="83">
        <f>pro[[#This Row],[Profit]]/pro[[#This Row],[Revenue]]</f>
        <v>0.97279854331287052</v>
      </c>
      <c r="L9711" s="56">
        <f t="shared" si="151"/>
        <v>9</v>
      </c>
      <c r="M9711" s="82" t="str">
        <f>"Q"&amp;" "&amp;VLOOKUP(pro[[#This Row],[Period]],Mapping!A:B,2,0)</f>
        <v>Q 3</v>
      </c>
      <c r="N9711"/>
    </row>
    <row r="9712" spans="1:14" ht="14.25" x14ac:dyDescent="0.2">
      <c r="A9712" s="42" t="s">
        <v>31</v>
      </c>
      <c r="B9712" s="44" t="s">
        <v>22</v>
      </c>
      <c r="C9712" s="44" t="s">
        <v>60</v>
      </c>
      <c r="D9712" s="43">
        <v>1238.5589999999997</v>
      </c>
      <c r="E9712" s="43">
        <v>-1579.9419999999998</v>
      </c>
      <c r="F9712" s="45">
        <v>-21980</v>
      </c>
      <c r="G9712" s="45">
        <v>-81390</v>
      </c>
      <c r="H9712" s="45">
        <v>-32170</v>
      </c>
      <c r="I9712" s="55">
        <f>pro[[#This Row],[Admin expenses 3]]+pro[[#This Row],[Admin expenses 2]]+pro[[#This Row],[Admin expenses 1]]+pro[[#This Row],[COGS]]</f>
        <v>-137119.94200000001</v>
      </c>
      <c r="J9712" s="55">
        <f>pro[[#This Row],[Revenue]]+pro[[#This Row],[AdminExp]]</f>
        <v>-135881.383</v>
      </c>
      <c r="K9712" s="83">
        <f>pro[[#This Row],[Profit]]/pro[[#This Row],[Revenue]]</f>
        <v>-109.70925325317569</v>
      </c>
      <c r="L9712" s="56">
        <f t="shared" si="151"/>
        <v>9</v>
      </c>
      <c r="M9712" s="82" t="str">
        <f>"Q"&amp;" "&amp;VLOOKUP(pro[[#This Row],[Period]],Mapping!A:B,2,0)</f>
        <v>Q 3</v>
      </c>
      <c r="N9712"/>
    </row>
    <row r="9713" spans="1:14" ht="14.25" x14ac:dyDescent="0.2">
      <c r="A9713" s="42" t="s">
        <v>31</v>
      </c>
      <c r="B9713" s="44" t="s">
        <v>22</v>
      </c>
      <c r="C9713" s="44" t="s">
        <v>57</v>
      </c>
      <c r="D9713" s="43">
        <v>1531263.4959999998</v>
      </c>
      <c r="E9713" s="43">
        <v>-583301.64199999999</v>
      </c>
      <c r="F9713" s="45">
        <v>-55520</v>
      </c>
      <c r="G9713" s="45">
        <v>-87160</v>
      </c>
      <c r="H9713" s="45">
        <v>-95030</v>
      </c>
      <c r="I9713" s="55">
        <f>pro[[#This Row],[Admin expenses 3]]+pro[[#This Row],[Admin expenses 2]]+pro[[#This Row],[Admin expenses 1]]+pro[[#This Row],[COGS]]</f>
        <v>-821011.64199999999</v>
      </c>
      <c r="J9713" s="55">
        <f>pro[[#This Row],[Revenue]]+pro[[#This Row],[AdminExp]]</f>
        <v>710251.85399999982</v>
      </c>
      <c r="K9713" s="83">
        <f>pro[[#This Row],[Profit]]/pro[[#This Row],[Revenue]]</f>
        <v>0.46383385737029281</v>
      </c>
      <c r="L9713" s="56">
        <f t="shared" si="151"/>
        <v>9</v>
      </c>
      <c r="M9713" s="82" t="str">
        <f>"Q"&amp;" "&amp;VLOOKUP(pro[[#This Row],[Period]],Mapping!A:B,2,0)</f>
        <v>Q 3</v>
      </c>
      <c r="N9713"/>
    </row>
    <row r="9714" spans="1:14" ht="14.25" x14ac:dyDescent="0.2">
      <c r="A9714" s="42" t="s">
        <v>31</v>
      </c>
      <c r="B9714" s="44" t="s">
        <v>22</v>
      </c>
      <c r="C9714" s="44" t="s">
        <v>57</v>
      </c>
      <c r="D9714" s="43">
        <v>2846019.0430000001</v>
      </c>
      <c r="E9714" s="43">
        <v>-68430.193999999989</v>
      </c>
      <c r="F9714" s="45">
        <v>-27980</v>
      </c>
      <c r="G9714" s="45">
        <v>-58690</v>
      </c>
      <c r="H9714" s="45">
        <v>-100670</v>
      </c>
      <c r="I9714" s="55">
        <f>pro[[#This Row],[Admin expenses 3]]+pro[[#This Row],[Admin expenses 2]]+pro[[#This Row],[Admin expenses 1]]+pro[[#This Row],[COGS]]</f>
        <v>-255770.19399999999</v>
      </c>
      <c r="J9714" s="55">
        <f>pro[[#This Row],[Revenue]]+pro[[#This Row],[AdminExp]]</f>
        <v>2590248.8489999999</v>
      </c>
      <c r="K9714" s="83">
        <f>pro[[#This Row],[Profit]]/pro[[#This Row],[Revenue]]</f>
        <v>0.91013054019118866</v>
      </c>
      <c r="L9714" s="56">
        <f t="shared" si="151"/>
        <v>9</v>
      </c>
      <c r="M9714" s="82" t="str">
        <f>"Q"&amp;" "&amp;VLOOKUP(pro[[#This Row],[Period]],Mapping!A:B,2,0)</f>
        <v>Q 3</v>
      </c>
      <c r="N9714"/>
    </row>
    <row r="9715" spans="1:14" ht="14.25" x14ac:dyDescent="0.2">
      <c r="A9715" s="42" t="s">
        <v>31</v>
      </c>
      <c r="B9715" s="44" t="s">
        <v>22</v>
      </c>
      <c r="C9715" s="44" t="s">
        <v>58</v>
      </c>
      <c r="D9715" s="43">
        <v>405323.47100000002</v>
      </c>
      <c r="E9715" s="43">
        <v>-38695.180999999997</v>
      </c>
      <c r="F9715" s="45">
        <v>-28550</v>
      </c>
      <c r="G9715" s="45">
        <v>-43910</v>
      </c>
      <c r="H9715" s="45">
        <v>-21340</v>
      </c>
      <c r="I9715" s="55">
        <f>pro[[#This Row],[Admin expenses 3]]+pro[[#This Row],[Admin expenses 2]]+pro[[#This Row],[Admin expenses 1]]+pro[[#This Row],[COGS]]</f>
        <v>-132495.18099999998</v>
      </c>
      <c r="J9715" s="55">
        <f>pro[[#This Row],[Revenue]]+pro[[#This Row],[AdminExp]]</f>
        <v>272828.29000000004</v>
      </c>
      <c r="K9715" s="83">
        <f>pro[[#This Row],[Profit]]/pro[[#This Row],[Revenue]]</f>
        <v>0.67311248797630086</v>
      </c>
      <c r="L9715" s="56">
        <f t="shared" si="151"/>
        <v>9</v>
      </c>
      <c r="M9715" s="82" t="str">
        <f>"Q"&amp;" "&amp;VLOOKUP(pro[[#This Row],[Period]],Mapping!A:B,2,0)</f>
        <v>Q 3</v>
      </c>
      <c r="N9715"/>
    </row>
    <row r="9716" spans="1:14" ht="14.25" x14ac:dyDescent="0.2">
      <c r="A9716" s="42" t="s">
        <v>31</v>
      </c>
      <c r="B9716" s="44" t="s">
        <v>22</v>
      </c>
      <c r="C9716" s="44" t="s">
        <v>59</v>
      </c>
      <c r="D9716" s="43">
        <v>4540793.8729999997</v>
      </c>
      <c r="E9716" s="43">
        <v>-429749.25</v>
      </c>
      <c r="F9716" s="45">
        <v>-48360</v>
      </c>
      <c r="G9716" s="45">
        <v>-80320</v>
      </c>
      <c r="H9716" s="45">
        <v>-107360</v>
      </c>
      <c r="I9716" s="55">
        <f>pro[[#This Row],[Admin expenses 3]]+pro[[#This Row],[Admin expenses 2]]+pro[[#This Row],[Admin expenses 1]]+pro[[#This Row],[COGS]]</f>
        <v>-665789.25</v>
      </c>
      <c r="J9716" s="55">
        <f>pro[[#This Row],[Revenue]]+pro[[#This Row],[AdminExp]]</f>
        <v>3875004.6229999997</v>
      </c>
      <c r="K9716" s="83">
        <f>pro[[#This Row],[Profit]]/pro[[#This Row],[Revenue]]</f>
        <v>0.85337602440867277</v>
      </c>
      <c r="L9716" s="56">
        <f t="shared" si="151"/>
        <v>9</v>
      </c>
      <c r="M9716" s="82" t="str">
        <f>"Q"&amp;" "&amp;VLOOKUP(pro[[#This Row],[Period]],Mapping!A:B,2,0)</f>
        <v>Q 3</v>
      </c>
      <c r="N9716"/>
    </row>
    <row r="9717" spans="1:14" ht="14.25" x14ac:dyDescent="0.2">
      <c r="A9717" s="42" t="s">
        <v>31</v>
      </c>
      <c r="B9717" s="44" t="s">
        <v>22</v>
      </c>
      <c r="C9717" s="44" t="s">
        <v>57</v>
      </c>
      <c r="D9717" s="43">
        <v>1947138.3819999998</v>
      </c>
      <c r="E9717" s="43">
        <v>-566864.46600000001</v>
      </c>
      <c r="F9717" s="45">
        <v>-50970</v>
      </c>
      <c r="G9717" s="45">
        <v>-91110</v>
      </c>
      <c r="H9717" s="45">
        <v>-105940</v>
      </c>
      <c r="I9717" s="55">
        <f>pro[[#This Row],[Admin expenses 3]]+pro[[#This Row],[Admin expenses 2]]+pro[[#This Row],[Admin expenses 1]]+pro[[#This Row],[COGS]]</f>
        <v>-814884.46600000001</v>
      </c>
      <c r="J9717" s="55">
        <f>pro[[#This Row],[Revenue]]+pro[[#This Row],[AdminExp]]</f>
        <v>1132253.9159999997</v>
      </c>
      <c r="K9717" s="83">
        <f>pro[[#This Row],[Profit]]/pro[[#This Row],[Revenue]]</f>
        <v>0.58149637769299534</v>
      </c>
      <c r="L9717" s="56">
        <f t="shared" si="151"/>
        <v>9</v>
      </c>
      <c r="M9717" s="82" t="str">
        <f>"Q"&amp;" "&amp;VLOOKUP(pro[[#This Row],[Period]],Mapping!A:B,2,0)</f>
        <v>Q 3</v>
      </c>
      <c r="N9717"/>
    </row>
    <row r="9718" spans="1:14" ht="14.25" x14ac:dyDescent="0.2">
      <c r="A9718" s="42" t="s">
        <v>31</v>
      </c>
      <c r="B9718" s="44" t="s">
        <v>22</v>
      </c>
      <c r="C9718" s="44" t="s">
        <v>58</v>
      </c>
      <c r="D9718" s="43">
        <v>490434.67199999996</v>
      </c>
      <c r="E9718" s="43">
        <v>-516619.16599999997</v>
      </c>
      <c r="F9718" s="45">
        <v>-81200</v>
      </c>
      <c r="G9718" s="45">
        <v>-81240</v>
      </c>
      <c r="H9718" s="45">
        <v>-48200</v>
      </c>
      <c r="I9718" s="55">
        <f>pro[[#This Row],[Admin expenses 3]]+pro[[#This Row],[Admin expenses 2]]+pro[[#This Row],[Admin expenses 1]]+pro[[#This Row],[COGS]]</f>
        <v>-727259.16599999997</v>
      </c>
      <c r="J9718" s="55">
        <f>pro[[#This Row],[Revenue]]+pro[[#This Row],[AdminExp]]</f>
        <v>-236824.49400000001</v>
      </c>
      <c r="K9718" s="83">
        <f>pro[[#This Row],[Profit]]/pro[[#This Row],[Revenue]]</f>
        <v>-0.48288693177875486</v>
      </c>
      <c r="L9718" s="56">
        <f t="shared" si="151"/>
        <v>9</v>
      </c>
      <c r="M9718" s="82" t="str">
        <f>"Q"&amp;" "&amp;VLOOKUP(pro[[#This Row],[Period]],Mapping!A:B,2,0)</f>
        <v>Q 3</v>
      </c>
      <c r="N9718"/>
    </row>
    <row r="9719" spans="1:14" ht="14.25" x14ac:dyDescent="0.2">
      <c r="A9719" s="42" t="s">
        <v>31</v>
      </c>
      <c r="B9719" s="44" t="s">
        <v>36</v>
      </c>
      <c r="C9719" s="44" t="s">
        <v>59</v>
      </c>
      <c r="D9719" s="43">
        <v>73370.25499999999</v>
      </c>
      <c r="E9719" s="43">
        <v>-30525.746999999996</v>
      </c>
      <c r="F9719" s="45">
        <v>-83350</v>
      </c>
      <c r="G9719" s="45">
        <v>-14880</v>
      </c>
      <c r="H9719" s="45">
        <v>-96490</v>
      </c>
      <c r="I9719" s="55">
        <f>pro[[#This Row],[Admin expenses 3]]+pro[[#This Row],[Admin expenses 2]]+pro[[#This Row],[Admin expenses 1]]+pro[[#This Row],[COGS]]</f>
        <v>-225245.747</v>
      </c>
      <c r="J9719" s="55">
        <f>pro[[#This Row],[Revenue]]+pro[[#This Row],[AdminExp]]</f>
        <v>-151875.49200000003</v>
      </c>
      <c r="K9719" s="83">
        <f>pro[[#This Row],[Profit]]/pro[[#This Row],[Revenue]]</f>
        <v>-2.0699872448310295</v>
      </c>
      <c r="L9719" s="56">
        <f t="shared" si="151"/>
        <v>9</v>
      </c>
      <c r="M9719" s="82" t="str">
        <f>"Q"&amp;" "&amp;VLOOKUP(pro[[#This Row],[Period]],Mapping!A:B,2,0)</f>
        <v>Q 3</v>
      </c>
      <c r="N9719"/>
    </row>
    <row r="9720" spans="1:14" ht="14.25" x14ac:dyDescent="0.2">
      <c r="A9720" s="42" t="s">
        <v>31</v>
      </c>
      <c r="B9720" s="44" t="s">
        <v>36</v>
      </c>
      <c r="C9720" s="44" t="s">
        <v>57</v>
      </c>
      <c r="D9720" s="43">
        <v>891839.43799999997</v>
      </c>
      <c r="E9720" s="43">
        <v>-20521.718000000001</v>
      </c>
      <c r="F9720" s="45">
        <v>-34120</v>
      </c>
      <c r="G9720" s="45">
        <v>-93980</v>
      </c>
      <c r="H9720" s="45">
        <v>-62660</v>
      </c>
      <c r="I9720" s="55">
        <f>pro[[#This Row],[Admin expenses 3]]+pro[[#This Row],[Admin expenses 2]]+pro[[#This Row],[Admin expenses 1]]+pro[[#This Row],[COGS]]</f>
        <v>-211281.71799999999</v>
      </c>
      <c r="J9720" s="55">
        <f>pro[[#This Row],[Revenue]]+pro[[#This Row],[AdminExp]]</f>
        <v>680557.72</v>
      </c>
      <c r="K9720" s="83">
        <f>pro[[#This Row],[Profit]]/pro[[#This Row],[Revenue]]</f>
        <v>0.76309444391267212</v>
      </c>
      <c r="L9720" s="56">
        <f t="shared" si="151"/>
        <v>9</v>
      </c>
      <c r="M9720" s="82" t="str">
        <f>"Q"&amp;" "&amp;VLOOKUP(pro[[#This Row],[Period]],Mapping!A:B,2,0)</f>
        <v>Q 3</v>
      </c>
      <c r="N9720"/>
    </row>
    <row r="9721" spans="1:14" ht="14.25" x14ac:dyDescent="0.2">
      <c r="A9721" s="42" t="s">
        <v>31</v>
      </c>
      <c r="B9721" s="44" t="s">
        <v>36</v>
      </c>
      <c r="C9721" s="44" t="s">
        <v>58</v>
      </c>
      <c r="D9721" s="43">
        <v>396908.68699999998</v>
      </c>
      <c r="E9721" s="43">
        <v>-158886.43399999998</v>
      </c>
      <c r="F9721" s="45">
        <v>-62250</v>
      </c>
      <c r="G9721" s="45">
        <v>-58530</v>
      </c>
      <c r="H9721" s="45">
        <v>-71690</v>
      </c>
      <c r="I9721" s="55">
        <f>pro[[#This Row],[Admin expenses 3]]+pro[[#This Row],[Admin expenses 2]]+pro[[#This Row],[Admin expenses 1]]+pro[[#This Row],[COGS]]</f>
        <v>-351356.43400000001</v>
      </c>
      <c r="J9721" s="55">
        <f>pro[[#This Row],[Revenue]]+pro[[#This Row],[AdminExp]]</f>
        <v>45552.252999999968</v>
      </c>
      <c r="K9721" s="83">
        <f>pro[[#This Row],[Profit]]/pro[[#This Row],[Revenue]]</f>
        <v>0.1147675888484647</v>
      </c>
      <c r="L9721" s="56">
        <f t="shared" si="151"/>
        <v>9</v>
      </c>
      <c r="M9721" s="82" t="str">
        <f>"Q"&amp;" "&amp;VLOOKUP(pro[[#This Row],[Period]],Mapping!A:B,2,0)</f>
        <v>Q 3</v>
      </c>
      <c r="N9721"/>
    </row>
    <row r="9722" spans="1:14" ht="14.25" x14ac:dyDescent="0.2">
      <c r="A9722" s="42" t="s">
        <v>31</v>
      </c>
      <c r="B9722" s="44" t="s">
        <v>36</v>
      </c>
      <c r="C9722" s="44" t="s">
        <v>59</v>
      </c>
      <c r="D9722" s="43">
        <v>22532.293000000001</v>
      </c>
      <c r="E9722" s="43">
        <v>-29720.187000000002</v>
      </c>
      <c r="F9722" s="45">
        <v>-74300</v>
      </c>
      <c r="G9722" s="45">
        <v>-102360</v>
      </c>
      <c r="H9722" s="45">
        <v>-70810</v>
      </c>
      <c r="I9722" s="55">
        <f>pro[[#This Row],[Admin expenses 3]]+pro[[#This Row],[Admin expenses 2]]+pro[[#This Row],[Admin expenses 1]]+pro[[#This Row],[COGS]]</f>
        <v>-277190.18699999998</v>
      </c>
      <c r="J9722" s="55">
        <f>pro[[#This Row],[Revenue]]+pro[[#This Row],[AdminExp]]</f>
        <v>-254657.89399999997</v>
      </c>
      <c r="K9722" s="83">
        <f>pro[[#This Row],[Profit]]/pro[[#This Row],[Revenue]]</f>
        <v>-11.301907622095982</v>
      </c>
      <c r="L9722" s="56">
        <f t="shared" si="151"/>
        <v>9</v>
      </c>
      <c r="M9722" s="82" t="str">
        <f>"Q"&amp;" "&amp;VLOOKUP(pro[[#This Row],[Period]],Mapping!A:B,2,0)</f>
        <v>Q 3</v>
      </c>
      <c r="N9722"/>
    </row>
    <row r="9723" spans="1:14" ht="14.25" x14ac:dyDescent="0.2">
      <c r="A9723" s="42" t="s">
        <v>31</v>
      </c>
      <c r="B9723" s="44" t="s">
        <v>36</v>
      </c>
      <c r="C9723" s="44" t="s">
        <v>57</v>
      </c>
      <c r="D9723" s="43">
        <v>502361.93699999998</v>
      </c>
      <c r="E9723" s="43">
        <v>-176870.39999999999</v>
      </c>
      <c r="F9723" s="45">
        <v>-61860</v>
      </c>
      <c r="G9723" s="45">
        <v>-88530</v>
      </c>
      <c r="H9723" s="45">
        <v>-92320</v>
      </c>
      <c r="I9723" s="55">
        <f>pro[[#This Row],[Admin expenses 3]]+pro[[#This Row],[Admin expenses 2]]+pro[[#This Row],[Admin expenses 1]]+pro[[#This Row],[COGS]]</f>
        <v>-419580.4</v>
      </c>
      <c r="J9723" s="55">
        <f>pro[[#This Row],[Revenue]]+pro[[#This Row],[AdminExp]]</f>
        <v>82781.536999999953</v>
      </c>
      <c r="K9723" s="83">
        <f>pro[[#This Row],[Profit]]/pro[[#This Row],[Revenue]]</f>
        <v>0.16478465206650392</v>
      </c>
      <c r="L9723" s="56">
        <f t="shared" si="151"/>
        <v>9</v>
      </c>
      <c r="M9723" s="82" t="str">
        <f>"Q"&amp;" "&amp;VLOOKUP(pro[[#This Row],[Period]],Mapping!A:B,2,0)</f>
        <v>Q 3</v>
      </c>
      <c r="N9723"/>
    </row>
    <row r="9724" spans="1:14" ht="14.25" x14ac:dyDescent="0.2">
      <c r="A9724" s="42" t="s">
        <v>31</v>
      </c>
      <c r="B9724" s="44" t="s">
        <v>36</v>
      </c>
      <c r="C9724" s="44" t="s">
        <v>57</v>
      </c>
      <c r="D9724" s="43">
        <v>111804.20299999999</v>
      </c>
      <c r="E9724" s="43">
        <v>-60566.407999999996</v>
      </c>
      <c r="F9724" s="45">
        <v>-98540</v>
      </c>
      <c r="G9724" s="45">
        <v>-78240</v>
      </c>
      <c r="H9724" s="45">
        <v>-48580</v>
      </c>
      <c r="I9724" s="55">
        <f>pro[[#This Row],[Admin expenses 3]]+pro[[#This Row],[Admin expenses 2]]+pro[[#This Row],[Admin expenses 1]]+pro[[#This Row],[COGS]]</f>
        <v>-285926.408</v>
      </c>
      <c r="J9724" s="55">
        <f>pro[[#This Row],[Revenue]]+pro[[#This Row],[AdminExp]]</f>
        <v>-174122.20500000002</v>
      </c>
      <c r="K9724" s="83">
        <f>pro[[#This Row],[Profit]]/pro[[#This Row],[Revenue]]</f>
        <v>-1.5573851458875838</v>
      </c>
      <c r="L9724" s="56">
        <f t="shared" si="151"/>
        <v>9</v>
      </c>
      <c r="M9724" s="82" t="str">
        <f>"Q"&amp;" "&amp;VLOOKUP(pro[[#This Row],[Period]],Mapping!A:B,2,0)</f>
        <v>Q 3</v>
      </c>
      <c r="N9724"/>
    </row>
    <row r="9725" spans="1:14" ht="14.25" x14ac:dyDescent="0.2">
      <c r="A9725" s="42" t="s">
        <v>31</v>
      </c>
      <c r="B9725" s="44" t="s">
        <v>36</v>
      </c>
      <c r="C9725" s="44" t="s">
        <v>57</v>
      </c>
      <c r="D9725" s="43">
        <v>14678725.473999999</v>
      </c>
      <c r="E9725" s="43">
        <v>-5231737</v>
      </c>
      <c r="F9725" s="45">
        <v>-99530</v>
      </c>
      <c r="G9725" s="45">
        <v>-51590</v>
      </c>
      <c r="H9725" s="45">
        <v>-24840</v>
      </c>
      <c r="I9725" s="55">
        <f>pro[[#This Row],[Admin expenses 3]]+pro[[#This Row],[Admin expenses 2]]+pro[[#This Row],[Admin expenses 1]]+pro[[#This Row],[COGS]]</f>
        <v>-5407697</v>
      </c>
      <c r="J9725" s="55">
        <f>pro[[#This Row],[Revenue]]+pro[[#This Row],[AdminExp]]</f>
        <v>9271028.4739999995</v>
      </c>
      <c r="K9725" s="83">
        <f>pro[[#This Row],[Profit]]/pro[[#This Row],[Revenue]]</f>
        <v>0.63159628473340568</v>
      </c>
      <c r="L9725" s="56">
        <f t="shared" si="151"/>
        <v>9</v>
      </c>
      <c r="M9725" s="82" t="str">
        <f>"Q"&amp;" "&amp;VLOOKUP(pro[[#This Row],[Period]],Mapping!A:B,2,0)</f>
        <v>Q 3</v>
      </c>
      <c r="N9725"/>
    </row>
    <row r="9726" spans="1:14" ht="14.25" x14ac:dyDescent="0.2">
      <c r="A9726" s="42" t="s">
        <v>31</v>
      </c>
      <c r="B9726" s="44" t="s">
        <v>36</v>
      </c>
      <c r="C9726" s="44" t="s">
        <v>57</v>
      </c>
      <c r="D9726" s="43">
        <v>1840613.0889999999</v>
      </c>
      <c r="E9726" s="43">
        <v>-658451.06599999999</v>
      </c>
      <c r="F9726" s="45">
        <v>-14030</v>
      </c>
      <c r="G9726" s="45">
        <v>-51100</v>
      </c>
      <c r="H9726" s="45">
        <v>-16540</v>
      </c>
      <c r="I9726" s="55">
        <f>pro[[#This Row],[Admin expenses 3]]+pro[[#This Row],[Admin expenses 2]]+pro[[#This Row],[Admin expenses 1]]+pro[[#This Row],[COGS]]</f>
        <v>-740121.06599999999</v>
      </c>
      <c r="J9726" s="55">
        <f>pro[[#This Row],[Revenue]]+pro[[#This Row],[AdminExp]]</f>
        <v>1100492.023</v>
      </c>
      <c r="K9726" s="83">
        <f>pro[[#This Row],[Profit]]/pro[[#This Row],[Revenue]]</f>
        <v>0.59789427206447521</v>
      </c>
      <c r="L9726" s="56">
        <f t="shared" si="151"/>
        <v>9</v>
      </c>
      <c r="M9726" s="82" t="str">
        <f>"Q"&amp;" "&amp;VLOOKUP(pro[[#This Row],[Period]],Mapping!A:B,2,0)</f>
        <v>Q 3</v>
      </c>
      <c r="N9726"/>
    </row>
    <row r="9727" spans="1:14" ht="14.25" x14ac:dyDescent="0.2">
      <c r="A9727" s="42" t="s">
        <v>31</v>
      </c>
      <c r="B9727" s="44" t="s">
        <v>36</v>
      </c>
      <c r="C9727" s="44" t="s">
        <v>57</v>
      </c>
      <c r="D9727" s="43">
        <v>1363521.145</v>
      </c>
      <c r="E9727" s="43">
        <v>-742743.39999999991</v>
      </c>
      <c r="F9727" s="45">
        <v>-14320</v>
      </c>
      <c r="G9727" s="45">
        <v>-47940</v>
      </c>
      <c r="H9727" s="45">
        <v>-85970</v>
      </c>
      <c r="I9727" s="55">
        <f>pro[[#This Row],[Admin expenses 3]]+pro[[#This Row],[Admin expenses 2]]+pro[[#This Row],[Admin expenses 1]]+pro[[#This Row],[COGS]]</f>
        <v>-890973.39999999991</v>
      </c>
      <c r="J9727" s="55">
        <f>pro[[#This Row],[Revenue]]+pro[[#This Row],[AdminExp]]</f>
        <v>472547.74500000011</v>
      </c>
      <c r="K9727" s="83">
        <f>pro[[#This Row],[Profit]]/pro[[#This Row],[Revenue]]</f>
        <v>0.34656429548806161</v>
      </c>
      <c r="L9727" s="56">
        <f t="shared" si="151"/>
        <v>9</v>
      </c>
      <c r="M9727" s="82" t="str">
        <f>"Q"&amp;" "&amp;VLOOKUP(pro[[#This Row],[Period]],Mapping!A:B,2,0)</f>
        <v>Q 3</v>
      </c>
      <c r="N9727"/>
    </row>
    <row r="9728" spans="1:14" ht="14.25" x14ac:dyDescent="0.2">
      <c r="A9728" s="42" t="s">
        <v>31</v>
      </c>
      <c r="B9728" s="44" t="s">
        <v>36</v>
      </c>
      <c r="C9728" s="44" t="s">
        <v>57</v>
      </c>
      <c r="D9728" s="43">
        <v>704609.56299999997</v>
      </c>
      <c r="E9728" s="43">
        <v>-185447.09400000001</v>
      </c>
      <c r="F9728" s="45">
        <v>-30390</v>
      </c>
      <c r="G9728" s="45">
        <v>-34640</v>
      </c>
      <c r="H9728" s="45">
        <v>-29100</v>
      </c>
      <c r="I9728" s="55">
        <f>pro[[#This Row],[Admin expenses 3]]+pro[[#This Row],[Admin expenses 2]]+pro[[#This Row],[Admin expenses 1]]+pro[[#This Row],[COGS]]</f>
        <v>-279577.09400000004</v>
      </c>
      <c r="J9728" s="55">
        <f>pro[[#This Row],[Revenue]]+pro[[#This Row],[AdminExp]]</f>
        <v>425032.46899999992</v>
      </c>
      <c r="K9728" s="83">
        <f>pro[[#This Row],[Profit]]/pro[[#This Row],[Revenue]]</f>
        <v>0.60321700317314586</v>
      </c>
      <c r="L9728" s="56">
        <f t="shared" si="151"/>
        <v>9</v>
      </c>
      <c r="M9728" s="82" t="str">
        <f>"Q"&amp;" "&amp;VLOOKUP(pro[[#This Row],[Period]],Mapping!A:B,2,0)</f>
        <v>Q 3</v>
      </c>
      <c r="N9728"/>
    </row>
    <row r="9729" spans="1:14" ht="14.25" x14ac:dyDescent="0.2">
      <c r="A9729" s="42" t="s">
        <v>31</v>
      </c>
      <c r="B9729" s="44" t="s">
        <v>36</v>
      </c>
      <c r="C9729" s="44" t="s">
        <v>57</v>
      </c>
      <c r="D9729" s="43">
        <v>325780.364</v>
      </c>
      <c r="E9729" s="43">
        <v>-18985.218000000001</v>
      </c>
      <c r="F9729" s="45">
        <v>-88810</v>
      </c>
      <c r="G9729" s="45">
        <v>-105920</v>
      </c>
      <c r="H9729" s="45">
        <v>-64250</v>
      </c>
      <c r="I9729" s="55">
        <f>pro[[#This Row],[Admin expenses 3]]+pro[[#This Row],[Admin expenses 2]]+pro[[#This Row],[Admin expenses 1]]+pro[[#This Row],[COGS]]</f>
        <v>-277965.21799999999</v>
      </c>
      <c r="J9729" s="55">
        <f>pro[[#This Row],[Revenue]]+pro[[#This Row],[AdminExp]]</f>
        <v>47815.146000000008</v>
      </c>
      <c r="K9729" s="83">
        <f>pro[[#This Row],[Profit]]/pro[[#This Row],[Revenue]]</f>
        <v>0.1467711111035532</v>
      </c>
      <c r="L9729" s="56">
        <f t="shared" si="151"/>
        <v>9</v>
      </c>
      <c r="M9729" s="82" t="str">
        <f>"Q"&amp;" "&amp;VLOOKUP(pro[[#This Row],[Period]],Mapping!A:B,2,0)</f>
        <v>Q 3</v>
      </c>
      <c r="N9729"/>
    </row>
    <row r="9730" spans="1:14" ht="14.25" x14ac:dyDescent="0.2">
      <c r="A9730" s="42" t="s">
        <v>31</v>
      </c>
      <c r="B9730" s="44" t="s">
        <v>36</v>
      </c>
      <c r="C9730" s="44" t="s">
        <v>57</v>
      </c>
      <c r="D9730" s="43">
        <v>4190505.8439999996</v>
      </c>
      <c r="E9730" s="43">
        <v>-234443.965</v>
      </c>
      <c r="F9730" s="45">
        <v>-75310</v>
      </c>
      <c r="G9730" s="45">
        <v>-57420</v>
      </c>
      <c r="H9730" s="45">
        <v>-31830</v>
      </c>
      <c r="I9730" s="55">
        <f>pro[[#This Row],[Admin expenses 3]]+pro[[#This Row],[Admin expenses 2]]+pro[[#This Row],[Admin expenses 1]]+pro[[#This Row],[COGS]]</f>
        <v>-399003.96499999997</v>
      </c>
      <c r="J9730" s="55">
        <f>pro[[#This Row],[Revenue]]+pro[[#This Row],[AdminExp]]</f>
        <v>3791501.8789999997</v>
      </c>
      <c r="K9730" s="83">
        <f>pro[[#This Row],[Profit]]/pro[[#This Row],[Revenue]]</f>
        <v>0.90478381850456147</v>
      </c>
      <c r="L9730" s="56">
        <f t="shared" ref="L9730:L9793" si="152">MONTH(DATEVALUE(A9730&amp;"1"))</f>
        <v>9</v>
      </c>
      <c r="M9730" s="82" t="str">
        <f>"Q"&amp;" "&amp;VLOOKUP(pro[[#This Row],[Period]],Mapping!A:B,2,0)</f>
        <v>Q 3</v>
      </c>
      <c r="N9730"/>
    </row>
    <row r="9731" spans="1:14" ht="14.25" x14ac:dyDescent="0.2">
      <c r="A9731" s="42" t="s">
        <v>31</v>
      </c>
      <c r="B9731" s="44" t="s">
        <v>36</v>
      </c>
      <c r="C9731" s="44" t="s">
        <v>57</v>
      </c>
      <c r="D9731" s="43">
        <v>10028126.766000001</v>
      </c>
      <c r="E9731" s="43">
        <v>-504088.03199999995</v>
      </c>
      <c r="F9731" s="45">
        <v>-52420</v>
      </c>
      <c r="G9731" s="45">
        <v>-66060</v>
      </c>
      <c r="H9731" s="45">
        <v>-48790</v>
      </c>
      <c r="I9731" s="55">
        <f>pro[[#This Row],[Admin expenses 3]]+pro[[#This Row],[Admin expenses 2]]+pro[[#This Row],[Admin expenses 1]]+pro[[#This Row],[COGS]]</f>
        <v>-671358.03199999989</v>
      </c>
      <c r="J9731" s="55">
        <f>pro[[#This Row],[Revenue]]+pro[[#This Row],[AdminExp]]</f>
        <v>9356768.7340000011</v>
      </c>
      <c r="K9731" s="83">
        <f>pro[[#This Row],[Profit]]/pro[[#This Row],[Revenue]]</f>
        <v>0.93305249847097915</v>
      </c>
      <c r="L9731" s="56">
        <f t="shared" si="152"/>
        <v>9</v>
      </c>
      <c r="M9731" s="82" t="str">
        <f>"Q"&amp;" "&amp;VLOOKUP(pro[[#This Row],[Period]],Mapping!A:B,2,0)</f>
        <v>Q 3</v>
      </c>
      <c r="N9731"/>
    </row>
    <row r="9732" spans="1:14" ht="14.25" x14ac:dyDescent="0.2">
      <c r="A9732" s="42" t="s">
        <v>31</v>
      </c>
      <c r="B9732" s="44" t="s">
        <v>36</v>
      </c>
      <c r="C9732" s="44" t="s">
        <v>57</v>
      </c>
      <c r="D9732" s="43">
        <v>2312375.1489999997</v>
      </c>
      <c r="E9732" s="43">
        <v>-119192.02399999999</v>
      </c>
      <c r="F9732" s="45">
        <v>-37510</v>
      </c>
      <c r="G9732" s="45">
        <v>-25520</v>
      </c>
      <c r="H9732" s="45">
        <v>-93790</v>
      </c>
      <c r="I9732" s="55">
        <f>pro[[#This Row],[Admin expenses 3]]+pro[[#This Row],[Admin expenses 2]]+pro[[#This Row],[Admin expenses 1]]+pro[[#This Row],[COGS]]</f>
        <v>-276012.02399999998</v>
      </c>
      <c r="J9732" s="55">
        <f>pro[[#This Row],[Revenue]]+pro[[#This Row],[AdminExp]]</f>
        <v>2036363.1249999998</v>
      </c>
      <c r="K9732" s="83">
        <f>pro[[#This Row],[Profit]]/pro[[#This Row],[Revenue]]</f>
        <v>0.88063700471813022</v>
      </c>
      <c r="L9732" s="56">
        <f t="shared" si="152"/>
        <v>9</v>
      </c>
      <c r="M9732" s="82" t="str">
        <f>"Q"&amp;" "&amp;VLOOKUP(pro[[#This Row],[Period]],Mapping!A:B,2,0)</f>
        <v>Q 3</v>
      </c>
      <c r="N9732"/>
    </row>
    <row r="9733" spans="1:14" ht="14.25" x14ac:dyDescent="0.2">
      <c r="A9733" s="42" t="s">
        <v>31</v>
      </c>
      <c r="B9733" s="44" t="s">
        <v>36</v>
      </c>
      <c r="C9733" s="44" t="s">
        <v>57</v>
      </c>
      <c r="D9733" s="43">
        <v>2793.8960000000002</v>
      </c>
      <c r="E9733" s="43">
        <v>-98.132999999999996</v>
      </c>
      <c r="F9733" s="45">
        <v>-40870</v>
      </c>
      <c r="G9733" s="45">
        <v>-31950</v>
      </c>
      <c r="H9733" s="45">
        <v>-108180</v>
      </c>
      <c r="I9733" s="55">
        <f>pro[[#This Row],[Admin expenses 3]]+pro[[#This Row],[Admin expenses 2]]+pro[[#This Row],[Admin expenses 1]]+pro[[#This Row],[COGS]]</f>
        <v>-181098.133</v>
      </c>
      <c r="J9733" s="55">
        <f>pro[[#This Row],[Revenue]]+pro[[#This Row],[AdminExp]]</f>
        <v>-178304.23699999999</v>
      </c>
      <c r="K9733" s="83">
        <f>pro[[#This Row],[Profit]]/pro[[#This Row],[Revenue]]</f>
        <v>-63.819210521794652</v>
      </c>
      <c r="L9733" s="56">
        <f t="shared" si="152"/>
        <v>9</v>
      </c>
      <c r="M9733" s="82" t="str">
        <f>"Q"&amp;" "&amp;VLOOKUP(pro[[#This Row],[Period]],Mapping!A:B,2,0)</f>
        <v>Q 3</v>
      </c>
      <c r="N9733"/>
    </row>
    <row r="9734" spans="1:14" ht="14.25" x14ac:dyDescent="0.2">
      <c r="A9734" s="42" t="s">
        <v>31</v>
      </c>
      <c r="B9734" s="44" t="s">
        <v>36</v>
      </c>
      <c r="C9734" s="44" t="s">
        <v>57</v>
      </c>
      <c r="D9734" s="43">
        <v>63671.565999999999</v>
      </c>
      <c r="E9734" s="43">
        <v>-84178.731</v>
      </c>
      <c r="F9734" s="45">
        <v>-93700</v>
      </c>
      <c r="G9734" s="45">
        <v>-34040</v>
      </c>
      <c r="H9734" s="45">
        <v>-32770</v>
      </c>
      <c r="I9734" s="55">
        <f>pro[[#This Row],[Admin expenses 3]]+pro[[#This Row],[Admin expenses 2]]+pro[[#This Row],[Admin expenses 1]]+pro[[#This Row],[COGS]]</f>
        <v>-244688.731</v>
      </c>
      <c r="J9734" s="55">
        <f>pro[[#This Row],[Revenue]]+pro[[#This Row],[AdminExp]]</f>
        <v>-181017.16500000001</v>
      </c>
      <c r="K9734" s="83">
        <f>pro[[#This Row],[Profit]]/pro[[#This Row],[Revenue]]</f>
        <v>-2.84298276879196</v>
      </c>
      <c r="L9734" s="56">
        <f t="shared" si="152"/>
        <v>9</v>
      </c>
      <c r="M9734" s="82" t="str">
        <f>"Q"&amp;" "&amp;VLOOKUP(pro[[#This Row],[Period]],Mapping!A:B,2,0)</f>
        <v>Q 3</v>
      </c>
      <c r="N9734"/>
    </row>
    <row r="9735" spans="1:14" ht="14.25" x14ac:dyDescent="0.2">
      <c r="A9735" s="42" t="s">
        <v>31</v>
      </c>
      <c r="B9735" s="44" t="s">
        <v>36</v>
      </c>
      <c r="C9735" s="44" t="s">
        <v>57</v>
      </c>
      <c r="D9735" s="43">
        <v>814995.32799999998</v>
      </c>
      <c r="E9735" s="43">
        <v>-124039.10399999999</v>
      </c>
      <c r="F9735" s="45">
        <v>-67680</v>
      </c>
      <c r="G9735" s="45">
        <v>-20660</v>
      </c>
      <c r="H9735" s="45">
        <v>-85890</v>
      </c>
      <c r="I9735" s="55">
        <f>pro[[#This Row],[Admin expenses 3]]+pro[[#This Row],[Admin expenses 2]]+pro[[#This Row],[Admin expenses 1]]+pro[[#This Row],[COGS]]</f>
        <v>-298269.10399999999</v>
      </c>
      <c r="J9735" s="55">
        <f>pro[[#This Row],[Revenue]]+pro[[#This Row],[AdminExp]]</f>
        <v>516726.22399999999</v>
      </c>
      <c r="K9735" s="83">
        <f>pro[[#This Row],[Profit]]/pro[[#This Row],[Revenue]]</f>
        <v>0.63402354129814109</v>
      </c>
      <c r="L9735" s="56">
        <f t="shared" si="152"/>
        <v>9</v>
      </c>
      <c r="M9735" s="82" t="str">
        <f>"Q"&amp;" "&amp;VLOOKUP(pro[[#This Row],[Period]],Mapping!A:B,2,0)</f>
        <v>Q 3</v>
      </c>
      <c r="N9735"/>
    </row>
    <row r="9736" spans="1:14" ht="14.25" x14ac:dyDescent="0.2">
      <c r="A9736" s="42" t="s">
        <v>31</v>
      </c>
      <c r="B9736" s="44" t="s">
        <v>36</v>
      </c>
      <c r="C9736" s="44" t="s">
        <v>57</v>
      </c>
      <c r="D9736" s="43">
        <v>1533310.1629999997</v>
      </c>
      <c r="E9736" s="43">
        <v>-169420.93700000001</v>
      </c>
      <c r="F9736" s="45">
        <v>-32920</v>
      </c>
      <c r="G9736" s="45">
        <v>-85010</v>
      </c>
      <c r="H9736" s="45">
        <v>-86230</v>
      </c>
      <c r="I9736" s="55">
        <f>pro[[#This Row],[Admin expenses 3]]+pro[[#This Row],[Admin expenses 2]]+pro[[#This Row],[Admin expenses 1]]+pro[[#This Row],[COGS]]</f>
        <v>-373580.93700000003</v>
      </c>
      <c r="J9736" s="55">
        <f>pro[[#This Row],[Revenue]]+pro[[#This Row],[AdminExp]]</f>
        <v>1159729.2259999998</v>
      </c>
      <c r="K9736" s="83">
        <f>pro[[#This Row],[Profit]]/pro[[#This Row],[Revenue]]</f>
        <v>0.75635657676130597</v>
      </c>
      <c r="L9736" s="56">
        <f t="shared" si="152"/>
        <v>9</v>
      </c>
      <c r="M9736" s="82" t="str">
        <f>"Q"&amp;" "&amp;VLOOKUP(pro[[#This Row],[Period]],Mapping!A:B,2,0)</f>
        <v>Q 3</v>
      </c>
      <c r="N9736"/>
    </row>
    <row r="9737" spans="1:14" ht="14.25" x14ac:dyDescent="0.2">
      <c r="A9737" s="42" t="s">
        <v>31</v>
      </c>
      <c r="B9737" s="44" t="s">
        <v>36</v>
      </c>
      <c r="C9737" s="44" t="s">
        <v>57</v>
      </c>
      <c r="D9737" s="43">
        <v>1152227.125</v>
      </c>
      <c r="E9737" s="43">
        <v>-298630.22699999996</v>
      </c>
      <c r="F9737" s="45">
        <v>-14930</v>
      </c>
      <c r="G9737" s="45">
        <v>-87320</v>
      </c>
      <c r="H9737" s="45">
        <v>-56300</v>
      </c>
      <c r="I9737" s="55">
        <f>pro[[#This Row],[Admin expenses 3]]+pro[[#This Row],[Admin expenses 2]]+pro[[#This Row],[Admin expenses 1]]+pro[[#This Row],[COGS]]</f>
        <v>-457180.22699999996</v>
      </c>
      <c r="J9737" s="55">
        <f>pro[[#This Row],[Revenue]]+pro[[#This Row],[AdminExp]]</f>
        <v>695046.89800000004</v>
      </c>
      <c r="K9737" s="83">
        <f>pro[[#This Row],[Profit]]/pro[[#This Row],[Revenue]]</f>
        <v>0.60322039198651922</v>
      </c>
      <c r="L9737" s="56">
        <f t="shared" si="152"/>
        <v>9</v>
      </c>
      <c r="M9737" s="82" t="str">
        <f>"Q"&amp;" "&amp;VLOOKUP(pro[[#This Row],[Period]],Mapping!A:B,2,0)</f>
        <v>Q 3</v>
      </c>
      <c r="N9737"/>
    </row>
    <row r="9738" spans="1:14" ht="14.25" x14ac:dyDescent="0.2">
      <c r="A9738" s="42" t="s">
        <v>31</v>
      </c>
      <c r="B9738" s="44" t="s">
        <v>36</v>
      </c>
      <c r="C9738" s="44" t="s">
        <v>57</v>
      </c>
      <c r="D9738" s="43">
        <v>2031271.5639999998</v>
      </c>
      <c r="E9738" s="43">
        <v>-593694.62600000005</v>
      </c>
      <c r="F9738" s="45">
        <v>-74910</v>
      </c>
      <c r="G9738" s="45">
        <v>-13480</v>
      </c>
      <c r="H9738" s="45">
        <v>-59250</v>
      </c>
      <c r="I9738" s="55">
        <f>pro[[#This Row],[Admin expenses 3]]+pro[[#This Row],[Admin expenses 2]]+pro[[#This Row],[Admin expenses 1]]+pro[[#This Row],[COGS]]</f>
        <v>-741334.62600000005</v>
      </c>
      <c r="J9738" s="55">
        <f>pro[[#This Row],[Revenue]]+pro[[#This Row],[AdminExp]]</f>
        <v>1289936.9379999996</v>
      </c>
      <c r="K9738" s="83">
        <f>pro[[#This Row],[Profit]]/pro[[#This Row],[Revenue]]</f>
        <v>0.63503913551560931</v>
      </c>
      <c r="L9738" s="56">
        <f t="shared" si="152"/>
        <v>9</v>
      </c>
      <c r="M9738" s="82" t="str">
        <f>"Q"&amp;" "&amp;VLOOKUP(pro[[#This Row],[Period]],Mapping!A:B,2,0)</f>
        <v>Q 3</v>
      </c>
      <c r="N9738"/>
    </row>
    <row r="9739" spans="1:14" ht="14.25" x14ac:dyDescent="0.2">
      <c r="A9739" s="42" t="s">
        <v>31</v>
      </c>
      <c r="B9739" s="44" t="s">
        <v>36</v>
      </c>
      <c r="C9739" s="44" t="s">
        <v>57</v>
      </c>
      <c r="D9739" s="43">
        <v>314636.56699999998</v>
      </c>
      <c r="E9739" s="43">
        <v>-82548.837</v>
      </c>
      <c r="F9739" s="45">
        <v>-79860</v>
      </c>
      <c r="G9739" s="45">
        <v>-25760</v>
      </c>
      <c r="H9739" s="45">
        <v>-68390</v>
      </c>
      <c r="I9739" s="55">
        <f>pro[[#This Row],[Admin expenses 3]]+pro[[#This Row],[Admin expenses 2]]+pro[[#This Row],[Admin expenses 1]]+pro[[#This Row],[COGS]]</f>
        <v>-256558.837</v>
      </c>
      <c r="J9739" s="55">
        <f>pro[[#This Row],[Revenue]]+pro[[#This Row],[AdminExp]]</f>
        <v>58077.729999999981</v>
      </c>
      <c r="K9739" s="83">
        <f>pro[[#This Row],[Profit]]/pro[[#This Row],[Revenue]]</f>
        <v>0.18458671397848039</v>
      </c>
      <c r="L9739" s="56">
        <f t="shared" si="152"/>
        <v>9</v>
      </c>
      <c r="M9739" s="82" t="str">
        <f>"Q"&amp;" "&amp;VLOOKUP(pro[[#This Row],[Period]],Mapping!A:B,2,0)</f>
        <v>Q 3</v>
      </c>
      <c r="N9739"/>
    </row>
    <row r="9740" spans="1:14" ht="14.25" x14ac:dyDescent="0.2">
      <c r="A9740" s="42" t="s">
        <v>31</v>
      </c>
      <c r="B9740" s="44" t="s">
        <v>36</v>
      </c>
      <c r="C9740" s="44" t="s">
        <v>57</v>
      </c>
      <c r="D9740" s="43">
        <v>303010.68</v>
      </c>
      <c r="E9740" s="43">
        <v>-80298.399999999994</v>
      </c>
      <c r="F9740" s="45">
        <v>-90510</v>
      </c>
      <c r="G9740" s="45">
        <v>-107020</v>
      </c>
      <c r="H9740" s="45">
        <v>-13920</v>
      </c>
      <c r="I9740" s="55">
        <f>pro[[#This Row],[Admin expenses 3]]+pro[[#This Row],[Admin expenses 2]]+pro[[#This Row],[Admin expenses 1]]+pro[[#This Row],[COGS]]</f>
        <v>-291748.40000000002</v>
      </c>
      <c r="J9740" s="55">
        <f>pro[[#This Row],[Revenue]]+pro[[#This Row],[AdminExp]]</f>
        <v>11262.27999999997</v>
      </c>
      <c r="K9740" s="83">
        <f>pro[[#This Row],[Profit]]/pro[[#This Row],[Revenue]]</f>
        <v>3.7167930846529799E-2</v>
      </c>
      <c r="L9740" s="56">
        <f t="shared" si="152"/>
        <v>9</v>
      </c>
      <c r="M9740" s="82" t="str">
        <f>"Q"&amp;" "&amp;VLOOKUP(pro[[#This Row],[Period]],Mapping!A:B,2,0)</f>
        <v>Q 3</v>
      </c>
      <c r="N9740"/>
    </row>
    <row r="9741" spans="1:14" ht="14.25" x14ac:dyDescent="0.2">
      <c r="A9741" s="42" t="s">
        <v>31</v>
      </c>
      <c r="B9741" s="44" t="s">
        <v>36</v>
      </c>
      <c r="C9741" s="44" t="s">
        <v>57</v>
      </c>
      <c r="D9741" s="43">
        <v>451854.80199999997</v>
      </c>
      <c r="E9741" s="43">
        <v>-82488</v>
      </c>
      <c r="F9741" s="45">
        <v>-12650</v>
      </c>
      <c r="G9741" s="45">
        <v>-28460</v>
      </c>
      <c r="H9741" s="45">
        <v>-41770</v>
      </c>
      <c r="I9741" s="55">
        <f>pro[[#This Row],[Admin expenses 3]]+pro[[#This Row],[Admin expenses 2]]+pro[[#This Row],[Admin expenses 1]]+pro[[#This Row],[COGS]]</f>
        <v>-165368</v>
      </c>
      <c r="J9741" s="55">
        <f>pro[[#This Row],[Revenue]]+pro[[#This Row],[AdminExp]]</f>
        <v>286486.80199999997</v>
      </c>
      <c r="K9741" s="83">
        <f>pro[[#This Row],[Profit]]/pro[[#This Row],[Revenue]]</f>
        <v>0.63402402880737774</v>
      </c>
      <c r="L9741" s="56">
        <f t="shared" si="152"/>
        <v>9</v>
      </c>
      <c r="M9741" s="82" t="str">
        <f>"Q"&amp;" "&amp;VLOOKUP(pro[[#This Row],[Period]],Mapping!A:B,2,0)</f>
        <v>Q 3</v>
      </c>
      <c r="N9741"/>
    </row>
    <row r="9742" spans="1:14" ht="14.25" x14ac:dyDescent="0.2">
      <c r="A9742" s="42" t="s">
        <v>31</v>
      </c>
      <c r="B9742" s="44" t="s">
        <v>36</v>
      </c>
      <c r="C9742" s="44" t="s">
        <v>57</v>
      </c>
      <c r="D9742" s="43">
        <v>378947.77899999998</v>
      </c>
      <c r="E9742" s="43">
        <v>-213594.96199999997</v>
      </c>
      <c r="F9742" s="45">
        <v>-53090</v>
      </c>
      <c r="G9742" s="45">
        <v>-86910</v>
      </c>
      <c r="H9742" s="45">
        <v>-54740</v>
      </c>
      <c r="I9742" s="55">
        <f>pro[[#This Row],[Admin expenses 3]]+pro[[#This Row],[Admin expenses 2]]+pro[[#This Row],[Admin expenses 1]]+pro[[#This Row],[COGS]]</f>
        <v>-408334.96199999994</v>
      </c>
      <c r="J9742" s="55">
        <f>pro[[#This Row],[Revenue]]+pro[[#This Row],[AdminExp]]</f>
        <v>-29387.182999999961</v>
      </c>
      <c r="K9742" s="83">
        <f>pro[[#This Row],[Profit]]/pro[[#This Row],[Revenue]]</f>
        <v>-7.7549426671794694E-2</v>
      </c>
      <c r="L9742" s="56">
        <f t="shared" si="152"/>
        <v>9</v>
      </c>
      <c r="M9742" s="82" t="str">
        <f>"Q"&amp;" "&amp;VLOOKUP(pro[[#This Row],[Period]],Mapping!A:B,2,0)</f>
        <v>Q 3</v>
      </c>
      <c r="N9742"/>
    </row>
    <row r="9743" spans="1:14" ht="14.25" x14ac:dyDescent="0.2">
      <c r="A9743" s="42" t="s">
        <v>31</v>
      </c>
      <c r="B9743" s="44" t="s">
        <v>36</v>
      </c>
      <c r="C9743" s="44" t="s">
        <v>57</v>
      </c>
      <c r="D9743" s="43">
        <v>540663.76699999999</v>
      </c>
      <c r="E9743" s="43">
        <v>-266340.08100000001</v>
      </c>
      <c r="F9743" s="45">
        <v>-62260</v>
      </c>
      <c r="G9743" s="45">
        <v>-51810</v>
      </c>
      <c r="H9743" s="45">
        <v>-85840</v>
      </c>
      <c r="I9743" s="55">
        <f>pro[[#This Row],[Admin expenses 3]]+pro[[#This Row],[Admin expenses 2]]+pro[[#This Row],[Admin expenses 1]]+pro[[#This Row],[COGS]]</f>
        <v>-466250.08100000001</v>
      </c>
      <c r="J9743" s="55">
        <f>pro[[#This Row],[Revenue]]+pro[[#This Row],[AdminExp]]</f>
        <v>74413.685999999987</v>
      </c>
      <c r="K9743" s="83">
        <f>pro[[#This Row],[Profit]]/pro[[#This Row],[Revenue]]</f>
        <v>0.13763394283456762</v>
      </c>
      <c r="L9743" s="56">
        <f t="shared" si="152"/>
        <v>9</v>
      </c>
      <c r="M9743" s="82" t="str">
        <f>"Q"&amp;" "&amp;VLOOKUP(pro[[#This Row],[Period]],Mapping!A:B,2,0)</f>
        <v>Q 3</v>
      </c>
      <c r="N9743"/>
    </row>
    <row r="9744" spans="1:14" ht="14.25" x14ac:dyDescent="0.2">
      <c r="A9744" s="42" t="s">
        <v>31</v>
      </c>
      <c r="B9744" s="44" t="s">
        <v>36</v>
      </c>
      <c r="C9744" s="44" t="s">
        <v>57</v>
      </c>
      <c r="D9744" s="43">
        <v>234707.24899999998</v>
      </c>
      <c r="E9744" s="43">
        <v>-125900.59299999998</v>
      </c>
      <c r="F9744" s="45">
        <v>-77470</v>
      </c>
      <c r="G9744" s="45">
        <v>-99870</v>
      </c>
      <c r="H9744" s="45">
        <v>-63610</v>
      </c>
      <c r="I9744" s="55">
        <f>pro[[#This Row],[Admin expenses 3]]+pro[[#This Row],[Admin expenses 2]]+pro[[#This Row],[Admin expenses 1]]+pro[[#This Row],[COGS]]</f>
        <v>-366850.59299999999</v>
      </c>
      <c r="J9744" s="55">
        <f>pro[[#This Row],[Revenue]]+pro[[#This Row],[AdminExp]]</f>
        <v>-132143.34400000001</v>
      </c>
      <c r="K9744" s="83">
        <f>pro[[#This Row],[Profit]]/pro[[#This Row],[Revenue]]</f>
        <v>-0.56301347556589543</v>
      </c>
      <c r="L9744" s="56">
        <f t="shared" si="152"/>
        <v>9</v>
      </c>
      <c r="M9744" s="82" t="str">
        <f>"Q"&amp;" "&amp;VLOOKUP(pro[[#This Row],[Period]],Mapping!A:B,2,0)</f>
        <v>Q 3</v>
      </c>
      <c r="N9744"/>
    </row>
    <row r="9745" spans="1:14" ht="14.25" x14ac:dyDescent="0.2">
      <c r="A9745" s="42" t="s">
        <v>31</v>
      </c>
      <c r="B9745" s="44" t="s">
        <v>36</v>
      </c>
      <c r="C9745" s="44" t="s">
        <v>57</v>
      </c>
      <c r="D9745" s="43">
        <v>1215544.8479999998</v>
      </c>
      <c r="E9745" s="43">
        <v>-649953.83599999989</v>
      </c>
      <c r="F9745" s="45">
        <v>-36400</v>
      </c>
      <c r="G9745" s="45">
        <v>-64770</v>
      </c>
      <c r="H9745" s="45">
        <v>-98140</v>
      </c>
      <c r="I9745" s="55">
        <f>pro[[#This Row],[Admin expenses 3]]+pro[[#This Row],[Admin expenses 2]]+pro[[#This Row],[Admin expenses 1]]+pro[[#This Row],[COGS]]</f>
        <v>-849263.83599999989</v>
      </c>
      <c r="J9745" s="55">
        <f>pro[[#This Row],[Revenue]]+pro[[#This Row],[AdminExp]]</f>
        <v>366281.01199999987</v>
      </c>
      <c r="K9745" s="83">
        <f>pro[[#This Row],[Profit]]/pro[[#This Row],[Revenue]]</f>
        <v>0.30133072638386105</v>
      </c>
      <c r="L9745" s="56">
        <f t="shared" si="152"/>
        <v>9</v>
      </c>
      <c r="M9745" s="82" t="str">
        <f>"Q"&amp;" "&amp;VLOOKUP(pro[[#This Row],[Period]],Mapping!A:B,2,0)</f>
        <v>Q 3</v>
      </c>
      <c r="N9745"/>
    </row>
    <row r="9746" spans="1:14" ht="14.25" x14ac:dyDescent="0.2">
      <c r="A9746" s="42" t="s">
        <v>31</v>
      </c>
      <c r="B9746" s="44" t="s">
        <v>36</v>
      </c>
      <c r="C9746" s="44" t="s">
        <v>57</v>
      </c>
      <c r="D9746" s="43">
        <v>338957.815</v>
      </c>
      <c r="E9746" s="43">
        <v>-190935.16399999999</v>
      </c>
      <c r="F9746" s="45">
        <v>-88210</v>
      </c>
      <c r="G9746" s="45">
        <v>-89620</v>
      </c>
      <c r="H9746" s="45">
        <v>-13970</v>
      </c>
      <c r="I9746" s="55">
        <f>pro[[#This Row],[Admin expenses 3]]+pro[[#This Row],[Admin expenses 2]]+pro[[#This Row],[Admin expenses 1]]+pro[[#This Row],[COGS]]</f>
        <v>-382735.16399999999</v>
      </c>
      <c r="J9746" s="55">
        <f>pro[[#This Row],[Revenue]]+pro[[#This Row],[AdminExp]]</f>
        <v>-43777.348999999987</v>
      </c>
      <c r="K9746" s="83">
        <f>pro[[#This Row],[Profit]]/pro[[#This Row],[Revenue]]</f>
        <v>-0.12915279442664565</v>
      </c>
      <c r="L9746" s="56">
        <f t="shared" si="152"/>
        <v>9</v>
      </c>
      <c r="M9746" s="82" t="str">
        <f>"Q"&amp;" "&amp;VLOOKUP(pro[[#This Row],[Period]],Mapping!A:B,2,0)</f>
        <v>Q 3</v>
      </c>
      <c r="N9746"/>
    </row>
    <row r="9747" spans="1:14" ht="14.25" x14ac:dyDescent="0.2">
      <c r="A9747" s="42" t="s">
        <v>31</v>
      </c>
      <c r="B9747" s="44" t="s">
        <v>36</v>
      </c>
      <c r="C9747" s="44" t="s">
        <v>57</v>
      </c>
      <c r="D9747" s="43">
        <v>259121.87699999998</v>
      </c>
      <c r="E9747" s="43">
        <v>-138374.74699999997</v>
      </c>
      <c r="F9747" s="45">
        <v>-39670</v>
      </c>
      <c r="G9747" s="45">
        <v>-102640</v>
      </c>
      <c r="H9747" s="45">
        <v>-103950</v>
      </c>
      <c r="I9747" s="55">
        <f>pro[[#This Row],[Admin expenses 3]]+pro[[#This Row],[Admin expenses 2]]+pro[[#This Row],[Admin expenses 1]]+pro[[#This Row],[COGS]]</f>
        <v>-384634.74699999997</v>
      </c>
      <c r="J9747" s="55">
        <f>pro[[#This Row],[Revenue]]+pro[[#This Row],[AdminExp]]</f>
        <v>-125512.87</v>
      </c>
      <c r="K9747" s="83">
        <f>pro[[#This Row],[Profit]]/pro[[#This Row],[Revenue]]</f>
        <v>-0.48437774321926513</v>
      </c>
      <c r="L9747" s="56">
        <f t="shared" si="152"/>
        <v>9</v>
      </c>
      <c r="M9747" s="82" t="str">
        <f>"Q"&amp;" "&amp;VLOOKUP(pro[[#This Row],[Period]],Mapping!A:B,2,0)</f>
        <v>Q 3</v>
      </c>
      <c r="N9747"/>
    </row>
    <row r="9748" spans="1:14" ht="14.25" x14ac:dyDescent="0.2">
      <c r="A9748" s="42" t="s">
        <v>31</v>
      </c>
      <c r="B9748" s="44" t="s">
        <v>36</v>
      </c>
      <c r="C9748" s="44" t="s">
        <v>57</v>
      </c>
      <c r="D9748" s="43">
        <v>1178604.8329999999</v>
      </c>
      <c r="E9748" s="43">
        <v>-626000.92799999996</v>
      </c>
      <c r="F9748" s="45">
        <v>-75200</v>
      </c>
      <c r="G9748" s="45">
        <v>-56990</v>
      </c>
      <c r="H9748" s="45">
        <v>-78740</v>
      </c>
      <c r="I9748" s="55">
        <f>pro[[#This Row],[Admin expenses 3]]+pro[[#This Row],[Admin expenses 2]]+pro[[#This Row],[Admin expenses 1]]+pro[[#This Row],[COGS]]</f>
        <v>-836930.92799999996</v>
      </c>
      <c r="J9748" s="55">
        <f>pro[[#This Row],[Revenue]]+pro[[#This Row],[AdminExp]]</f>
        <v>341673.90499999991</v>
      </c>
      <c r="K9748" s="83">
        <f>pro[[#This Row],[Profit]]/pro[[#This Row],[Revenue]]</f>
        <v>0.28989691492296804</v>
      </c>
      <c r="L9748" s="56">
        <f t="shared" si="152"/>
        <v>9</v>
      </c>
      <c r="M9748" s="82" t="str">
        <f>"Q"&amp;" "&amp;VLOOKUP(pro[[#This Row],[Period]],Mapping!A:B,2,0)</f>
        <v>Q 3</v>
      </c>
      <c r="N9748"/>
    </row>
    <row r="9749" spans="1:14" ht="14.25" x14ac:dyDescent="0.2">
      <c r="A9749" s="42" t="s">
        <v>31</v>
      </c>
      <c r="B9749" s="44" t="s">
        <v>36</v>
      </c>
      <c r="C9749" s="44" t="s">
        <v>58</v>
      </c>
      <c r="D9749" s="43">
        <v>17347821.232000001</v>
      </c>
      <c r="E9749" s="43">
        <v>-486352.17399999994</v>
      </c>
      <c r="F9749" s="45">
        <v>-40570</v>
      </c>
      <c r="G9749" s="45">
        <v>-36770</v>
      </c>
      <c r="H9749" s="45">
        <v>-33860</v>
      </c>
      <c r="I9749" s="55">
        <f>pro[[#This Row],[Admin expenses 3]]+pro[[#This Row],[Admin expenses 2]]+pro[[#This Row],[Admin expenses 1]]+pro[[#This Row],[COGS]]</f>
        <v>-597552.17399999988</v>
      </c>
      <c r="J9749" s="55">
        <f>pro[[#This Row],[Revenue]]+pro[[#This Row],[AdminExp]]</f>
        <v>16750269.058</v>
      </c>
      <c r="K9749" s="83">
        <f>pro[[#This Row],[Profit]]/pro[[#This Row],[Revenue]]</f>
        <v>0.96555462694659611</v>
      </c>
      <c r="L9749" s="56">
        <f t="shared" si="152"/>
        <v>9</v>
      </c>
      <c r="M9749" s="82" t="str">
        <f>"Q"&amp;" "&amp;VLOOKUP(pro[[#This Row],[Period]],Mapping!A:B,2,0)</f>
        <v>Q 3</v>
      </c>
      <c r="N9749"/>
    </row>
    <row r="9750" spans="1:14" ht="14.25" x14ac:dyDescent="0.2">
      <c r="A9750" s="42" t="s">
        <v>31</v>
      </c>
      <c r="B9750" s="44" t="s">
        <v>36</v>
      </c>
      <c r="C9750" s="44" t="s">
        <v>59</v>
      </c>
      <c r="D9750" s="43">
        <v>1187748.1979999999</v>
      </c>
      <c r="E9750" s="43">
        <v>-685245.55399999989</v>
      </c>
      <c r="F9750" s="45">
        <v>-93930</v>
      </c>
      <c r="G9750" s="45">
        <v>-80160</v>
      </c>
      <c r="H9750" s="45">
        <v>-64920</v>
      </c>
      <c r="I9750" s="55">
        <f>pro[[#This Row],[Admin expenses 3]]+pro[[#This Row],[Admin expenses 2]]+pro[[#This Row],[Admin expenses 1]]+pro[[#This Row],[COGS]]</f>
        <v>-924255.55399999989</v>
      </c>
      <c r="J9750" s="55">
        <f>pro[[#This Row],[Revenue]]+pro[[#This Row],[AdminExp]]</f>
        <v>263492.64399999997</v>
      </c>
      <c r="K9750" s="83">
        <f>pro[[#This Row],[Profit]]/pro[[#This Row],[Revenue]]</f>
        <v>0.22184217533959164</v>
      </c>
      <c r="L9750" s="56">
        <f t="shared" si="152"/>
        <v>9</v>
      </c>
      <c r="M9750" s="82" t="str">
        <f>"Q"&amp;" "&amp;VLOOKUP(pro[[#This Row],[Period]],Mapping!A:B,2,0)</f>
        <v>Q 3</v>
      </c>
      <c r="N9750"/>
    </row>
    <row r="9751" spans="1:14" ht="14.25" x14ac:dyDescent="0.2">
      <c r="A9751" s="42" t="s">
        <v>31</v>
      </c>
      <c r="B9751" s="44" t="s">
        <v>36</v>
      </c>
      <c r="C9751" s="44" t="s">
        <v>57</v>
      </c>
      <c r="D9751" s="43">
        <v>3057563.8589999997</v>
      </c>
      <c r="E9751" s="43">
        <v>-665582.61</v>
      </c>
      <c r="F9751" s="45">
        <v>-42460</v>
      </c>
      <c r="G9751" s="45">
        <v>-84160</v>
      </c>
      <c r="H9751" s="45">
        <v>-70030</v>
      </c>
      <c r="I9751" s="55">
        <f>pro[[#This Row],[Admin expenses 3]]+pro[[#This Row],[Admin expenses 2]]+pro[[#This Row],[Admin expenses 1]]+pro[[#This Row],[COGS]]</f>
        <v>-862232.61</v>
      </c>
      <c r="J9751" s="55">
        <f>pro[[#This Row],[Revenue]]+pro[[#This Row],[AdminExp]]</f>
        <v>2195331.2489999998</v>
      </c>
      <c r="K9751" s="83">
        <f>pro[[#This Row],[Profit]]/pro[[#This Row],[Revenue]]</f>
        <v>0.71800013024682996</v>
      </c>
      <c r="L9751" s="56">
        <f t="shared" si="152"/>
        <v>9</v>
      </c>
      <c r="M9751" s="82" t="str">
        <f>"Q"&amp;" "&amp;VLOOKUP(pro[[#This Row],[Period]],Mapping!A:B,2,0)</f>
        <v>Q 3</v>
      </c>
      <c r="N9751"/>
    </row>
    <row r="9752" spans="1:14" ht="14.25" x14ac:dyDescent="0.2">
      <c r="A9752" s="42" t="s">
        <v>31</v>
      </c>
      <c r="B9752" s="44" t="s">
        <v>36</v>
      </c>
      <c r="C9752" s="44" t="s">
        <v>57</v>
      </c>
      <c r="D9752" s="43">
        <v>296050.29299999995</v>
      </c>
      <c r="E9752" s="43">
        <v>-56382.774000000005</v>
      </c>
      <c r="F9752" s="45">
        <v>-53860</v>
      </c>
      <c r="G9752" s="45">
        <v>-26260</v>
      </c>
      <c r="H9752" s="45">
        <v>-51310</v>
      </c>
      <c r="I9752" s="55">
        <f>pro[[#This Row],[Admin expenses 3]]+pro[[#This Row],[Admin expenses 2]]+pro[[#This Row],[Admin expenses 1]]+pro[[#This Row],[COGS]]</f>
        <v>-187812.774</v>
      </c>
      <c r="J9752" s="55">
        <f>pro[[#This Row],[Revenue]]+pro[[#This Row],[AdminExp]]</f>
        <v>108237.51899999994</v>
      </c>
      <c r="K9752" s="83">
        <f>pro[[#This Row],[Profit]]/pro[[#This Row],[Revenue]]</f>
        <v>0.36560517438839341</v>
      </c>
      <c r="L9752" s="56">
        <f t="shared" si="152"/>
        <v>9</v>
      </c>
      <c r="M9752" s="82" t="str">
        <f>"Q"&amp;" "&amp;VLOOKUP(pro[[#This Row],[Period]],Mapping!A:B,2,0)</f>
        <v>Q 3</v>
      </c>
      <c r="N9752"/>
    </row>
    <row r="9753" spans="1:14" ht="14.25" x14ac:dyDescent="0.2">
      <c r="A9753" s="42" t="s">
        <v>31</v>
      </c>
      <c r="B9753" s="44" t="s">
        <v>36</v>
      </c>
      <c r="C9753" s="44" t="s">
        <v>57</v>
      </c>
      <c r="D9753" s="43">
        <v>2977353.7990000001</v>
      </c>
      <c r="E9753" s="43">
        <v>-383382.67099999997</v>
      </c>
      <c r="F9753" s="45">
        <v>-84880</v>
      </c>
      <c r="G9753" s="45">
        <v>-30360</v>
      </c>
      <c r="H9753" s="45">
        <v>-76510</v>
      </c>
      <c r="I9753" s="55">
        <f>pro[[#This Row],[Admin expenses 3]]+pro[[#This Row],[Admin expenses 2]]+pro[[#This Row],[Admin expenses 1]]+pro[[#This Row],[COGS]]</f>
        <v>-575132.67099999997</v>
      </c>
      <c r="J9753" s="55">
        <f>pro[[#This Row],[Revenue]]+pro[[#This Row],[AdminExp]]</f>
        <v>2402221.128</v>
      </c>
      <c r="K9753" s="83">
        <f>pro[[#This Row],[Profit]]/pro[[#This Row],[Revenue]]</f>
        <v>0.80683092778790044</v>
      </c>
      <c r="L9753" s="56">
        <f t="shared" si="152"/>
        <v>9</v>
      </c>
      <c r="M9753" s="82" t="str">
        <f>"Q"&amp;" "&amp;VLOOKUP(pro[[#This Row],[Period]],Mapping!A:B,2,0)</f>
        <v>Q 3</v>
      </c>
      <c r="N9753"/>
    </row>
    <row r="9754" spans="1:14" ht="14.25" x14ac:dyDescent="0.2">
      <c r="A9754" s="42" t="s">
        <v>31</v>
      </c>
      <c r="B9754" s="44" t="s">
        <v>36</v>
      </c>
      <c r="C9754" s="44" t="s">
        <v>57</v>
      </c>
      <c r="D9754" s="43">
        <v>738607.72999999986</v>
      </c>
      <c r="E9754" s="43">
        <v>-102348.519</v>
      </c>
      <c r="F9754" s="45">
        <v>-106850</v>
      </c>
      <c r="G9754" s="45">
        <v>-78090</v>
      </c>
      <c r="H9754" s="45">
        <v>-17270</v>
      </c>
      <c r="I9754" s="55">
        <f>pro[[#This Row],[Admin expenses 3]]+pro[[#This Row],[Admin expenses 2]]+pro[[#This Row],[Admin expenses 1]]+pro[[#This Row],[COGS]]</f>
        <v>-304558.51899999997</v>
      </c>
      <c r="J9754" s="55">
        <f>pro[[#This Row],[Revenue]]+pro[[#This Row],[AdminExp]]</f>
        <v>434049.21099999989</v>
      </c>
      <c r="K9754" s="83">
        <f>pro[[#This Row],[Profit]]/pro[[#This Row],[Revenue]]</f>
        <v>0.58765863579575583</v>
      </c>
      <c r="L9754" s="56">
        <f t="shared" si="152"/>
        <v>9</v>
      </c>
      <c r="M9754" s="82" t="str">
        <f>"Q"&amp;" "&amp;VLOOKUP(pro[[#This Row],[Period]],Mapping!A:B,2,0)</f>
        <v>Q 3</v>
      </c>
      <c r="N9754"/>
    </row>
    <row r="9755" spans="1:14" ht="14.25" x14ac:dyDescent="0.2">
      <c r="A9755" s="42" t="s">
        <v>31</v>
      </c>
      <c r="B9755" s="44" t="s">
        <v>36</v>
      </c>
      <c r="C9755" s="44" t="s">
        <v>57</v>
      </c>
      <c r="D9755" s="43">
        <v>1347615.0799999998</v>
      </c>
      <c r="E9755" s="43">
        <v>-119605.84999999999</v>
      </c>
      <c r="F9755" s="45">
        <v>-59490</v>
      </c>
      <c r="G9755" s="45">
        <v>-102990</v>
      </c>
      <c r="H9755" s="45">
        <v>-103630</v>
      </c>
      <c r="I9755" s="55">
        <f>pro[[#This Row],[Admin expenses 3]]+pro[[#This Row],[Admin expenses 2]]+pro[[#This Row],[Admin expenses 1]]+pro[[#This Row],[COGS]]</f>
        <v>-385715.85</v>
      </c>
      <c r="J9755" s="55">
        <f>pro[[#This Row],[Revenue]]+pro[[#This Row],[AdminExp]]</f>
        <v>961899.22999999986</v>
      </c>
      <c r="K9755" s="83">
        <f>pro[[#This Row],[Profit]]/pro[[#This Row],[Revenue]]</f>
        <v>0.71377891526711024</v>
      </c>
      <c r="L9755" s="56">
        <f t="shared" si="152"/>
        <v>9</v>
      </c>
      <c r="M9755" s="82" t="str">
        <f>"Q"&amp;" "&amp;VLOOKUP(pro[[#This Row],[Period]],Mapping!A:B,2,0)</f>
        <v>Q 3</v>
      </c>
      <c r="N9755"/>
    </row>
    <row r="9756" spans="1:14" ht="14.25" x14ac:dyDescent="0.2">
      <c r="A9756" s="42" t="s">
        <v>31</v>
      </c>
      <c r="B9756" s="44" t="s">
        <v>36</v>
      </c>
      <c r="C9756" s="44" t="s">
        <v>58</v>
      </c>
      <c r="D9756" s="43">
        <v>4094185.8369999998</v>
      </c>
      <c r="E9756" s="43">
        <v>-419414.98199999996</v>
      </c>
      <c r="F9756" s="45">
        <v>-106850</v>
      </c>
      <c r="G9756" s="45">
        <v>-87690</v>
      </c>
      <c r="H9756" s="45">
        <v>-31030</v>
      </c>
      <c r="I9756" s="55">
        <f>pro[[#This Row],[Admin expenses 3]]+pro[[#This Row],[Admin expenses 2]]+pro[[#This Row],[Admin expenses 1]]+pro[[#This Row],[COGS]]</f>
        <v>-644984.98199999996</v>
      </c>
      <c r="J9756" s="55">
        <f>pro[[#This Row],[Revenue]]+pro[[#This Row],[AdminExp]]</f>
        <v>3449200.855</v>
      </c>
      <c r="K9756" s="83">
        <f>pro[[#This Row],[Profit]]/pro[[#This Row],[Revenue]]</f>
        <v>0.84246318860977487</v>
      </c>
      <c r="L9756" s="56">
        <f t="shared" si="152"/>
        <v>9</v>
      </c>
      <c r="M9756" s="82" t="str">
        <f>"Q"&amp;" "&amp;VLOOKUP(pro[[#This Row],[Period]],Mapping!A:B,2,0)</f>
        <v>Q 3</v>
      </c>
      <c r="N9756"/>
    </row>
    <row r="9757" spans="1:14" ht="14.25" x14ac:dyDescent="0.2">
      <c r="A9757" s="42" t="s">
        <v>31</v>
      </c>
      <c r="B9757" s="44" t="s">
        <v>36</v>
      </c>
      <c r="C9757" s="44" t="s">
        <v>59</v>
      </c>
      <c r="D9757" s="43">
        <v>1550193.4349999998</v>
      </c>
      <c r="E9757" s="43">
        <v>-158989.74</v>
      </c>
      <c r="F9757" s="45">
        <v>-95880</v>
      </c>
      <c r="G9757" s="45">
        <v>-69380</v>
      </c>
      <c r="H9757" s="45">
        <v>-89070</v>
      </c>
      <c r="I9757" s="55">
        <f>pro[[#This Row],[Admin expenses 3]]+pro[[#This Row],[Admin expenses 2]]+pro[[#This Row],[Admin expenses 1]]+pro[[#This Row],[COGS]]</f>
        <v>-413319.74</v>
      </c>
      <c r="J9757" s="55">
        <f>pro[[#This Row],[Revenue]]+pro[[#This Row],[AdminExp]]</f>
        <v>1136873.6949999998</v>
      </c>
      <c r="K9757" s="83">
        <f>pro[[#This Row],[Profit]]/pro[[#This Row],[Revenue]]</f>
        <v>0.73337537711866263</v>
      </c>
      <c r="L9757" s="56">
        <f t="shared" si="152"/>
        <v>9</v>
      </c>
      <c r="M9757" s="82" t="str">
        <f>"Q"&amp;" "&amp;VLOOKUP(pro[[#This Row],[Period]],Mapping!A:B,2,0)</f>
        <v>Q 3</v>
      </c>
      <c r="N9757"/>
    </row>
    <row r="9758" spans="1:14" ht="14.25" x14ac:dyDescent="0.2">
      <c r="A9758" s="42" t="s">
        <v>31</v>
      </c>
      <c r="B9758" s="44" t="s">
        <v>36</v>
      </c>
      <c r="C9758" s="44" t="s">
        <v>57</v>
      </c>
      <c r="D9758" s="43">
        <v>-16258.346999999998</v>
      </c>
      <c r="E9758" s="43">
        <v>2785.125</v>
      </c>
      <c r="F9758" s="45">
        <v>-57700</v>
      </c>
      <c r="G9758" s="45">
        <v>-50920</v>
      </c>
      <c r="H9758" s="45">
        <v>-19990</v>
      </c>
      <c r="I9758" s="55">
        <f>pro[[#This Row],[Admin expenses 3]]+pro[[#This Row],[Admin expenses 2]]+pro[[#This Row],[Admin expenses 1]]+pro[[#This Row],[COGS]]</f>
        <v>-125824.875</v>
      </c>
      <c r="J9758" s="55">
        <f>pro[[#This Row],[Revenue]]+pro[[#This Row],[AdminExp]]</f>
        <v>-142083.22200000001</v>
      </c>
      <c r="K9758" s="83">
        <f>pro[[#This Row],[Profit]]/pro[[#This Row],[Revenue]]</f>
        <v>8.7390939558615663</v>
      </c>
      <c r="L9758" s="56">
        <f t="shared" si="152"/>
        <v>9</v>
      </c>
      <c r="M9758" s="82" t="str">
        <f>"Q"&amp;" "&amp;VLOOKUP(pro[[#This Row],[Period]],Mapping!A:B,2,0)</f>
        <v>Q 3</v>
      </c>
      <c r="N9758"/>
    </row>
    <row r="9759" spans="1:14" ht="14.25" x14ac:dyDescent="0.2">
      <c r="A9759" s="42" t="s">
        <v>31</v>
      </c>
      <c r="B9759" s="44" t="s">
        <v>36</v>
      </c>
      <c r="C9759" s="44" t="s">
        <v>57</v>
      </c>
      <c r="D9759" s="43">
        <v>1462547.149</v>
      </c>
      <c r="E9759" s="43">
        <v>-273065.94699999999</v>
      </c>
      <c r="F9759" s="45">
        <v>-40590</v>
      </c>
      <c r="G9759" s="45">
        <v>-15470</v>
      </c>
      <c r="H9759" s="45">
        <v>-97220</v>
      </c>
      <c r="I9759" s="55">
        <f>pro[[#This Row],[Admin expenses 3]]+pro[[#This Row],[Admin expenses 2]]+pro[[#This Row],[Admin expenses 1]]+pro[[#This Row],[COGS]]</f>
        <v>-426345.94699999999</v>
      </c>
      <c r="J9759" s="55">
        <f>pro[[#This Row],[Revenue]]+pro[[#This Row],[AdminExp]]</f>
        <v>1036201.202</v>
      </c>
      <c r="K9759" s="83">
        <f>pro[[#This Row],[Profit]]/pro[[#This Row],[Revenue]]</f>
        <v>0.70849080161859457</v>
      </c>
      <c r="L9759" s="56">
        <f t="shared" si="152"/>
        <v>9</v>
      </c>
      <c r="M9759" s="82" t="str">
        <f>"Q"&amp;" "&amp;VLOOKUP(pro[[#This Row],[Period]],Mapping!A:B,2,0)</f>
        <v>Q 3</v>
      </c>
      <c r="N9759"/>
    </row>
    <row r="9760" spans="1:14" ht="14.25" x14ac:dyDescent="0.2">
      <c r="A9760" s="42" t="s">
        <v>31</v>
      </c>
      <c r="B9760" s="44" t="s">
        <v>36</v>
      </c>
      <c r="C9760" s="44" t="s">
        <v>57</v>
      </c>
      <c r="D9760" s="43">
        <v>3548.9299999999994</v>
      </c>
      <c r="E9760" s="43">
        <v>-2072.2449999999999</v>
      </c>
      <c r="F9760" s="45">
        <v>-41010</v>
      </c>
      <c r="G9760" s="45">
        <v>-72630</v>
      </c>
      <c r="H9760" s="45">
        <v>-24440</v>
      </c>
      <c r="I9760" s="55">
        <f>pro[[#This Row],[Admin expenses 3]]+pro[[#This Row],[Admin expenses 2]]+pro[[#This Row],[Admin expenses 1]]+pro[[#This Row],[COGS]]</f>
        <v>-140152.245</v>
      </c>
      <c r="J9760" s="55">
        <f>pro[[#This Row],[Revenue]]+pro[[#This Row],[AdminExp]]</f>
        <v>-136603.315</v>
      </c>
      <c r="K9760" s="83">
        <f>pro[[#This Row],[Profit]]/pro[[#This Row],[Revenue]]</f>
        <v>-38.49140867810862</v>
      </c>
      <c r="L9760" s="56">
        <f t="shared" si="152"/>
        <v>9</v>
      </c>
      <c r="M9760" s="82" t="str">
        <f>"Q"&amp;" "&amp;VLOOKUP(pro[[#This Row],[Period]],Mapping!A:B,2,0)</f>
        <v>Q 3</v>
      </c>
      <c r="N9760"/>
    </row>
    <row r="9761" spans="1:14" ht="14.25" x14ac:dyDescent="0.2">
      <c r="A9761" s="42" t="s">
        <v>31</v>
      </c>
      <c r="B9761" s="44" t="s">
        <v>36</v>
      </c>
      <c r="C9761" s="44" t="s">
        <v>58</v>
      </c>
      <c r="D9761" s="43">
        <v>723.226</v>
      </c>
      <c r="E9761" s="43">
        <v>-552.60099999999989</v>
      </c>
      <c r="F9761" s="45">
        <v>-98450</v>
      </c>
      <c r="G9761" s="45">
        <v>-87820</v>
      </c>
      <c r="H9761" s="45">
        <v>-85590</v>
      </c>
      <c r="I9761" s="55">
        <f>pro[[#This Row],[Admin expenses 3]]+pro[[#This Row],[Admin expenses 2]]+pro[[#This Row],[Admin expenses 1]]+pro[[#This Row],[COGS]]</f>
        <v>-272412.60100000002</v>
      </c>
      <c r="J9761" s="55">
        <f>pro[[#This Row],[Revenue]]+pro[[#This Row],[AdminExp]]</f>
        <v>-271689.375</v>
      </c>
      <c r="K9761" s="83">
        <f>pro[[#This Row],[Profit]]/pro[[#This Row],[Revenue]]</f>
        <v>-375.66317444339666</v>
      </c>
      <c r="L9761" s="56">
        <f t="shared" si="152"/>
        <v>9</v>
      </c>
      <c r="M9761" s="82" t="str">
        <f>"Q"&amp;" "&amp;VLOOKUP(pro[[#This Row],[Period]],Mapping!A:B,2,0)</f>
        <v>Q 3</v>
      </c>
      <c r="N9761"/>
    </row>
    <row r="9762" spans="1:14" ht="14.25" x14ac:dyDescent="0.2">
      <c r="A9762" s="42" t="s">
        <v>31</v>
      </c>
      <c r="B9762" s="44" t="s">
        <v>30</v>
      </c>
      <c r="C9762" s="44" t="s">
        <v>59</v>
      </c>
      <c r="D9762" s="43">
        <v>1205281.7209999999</v>
      </c>
      <c r="E9762" s="43">
        <v>-115288.79599999999</v>
      </c>
      <c r="F9762" s="45">
        <v>-40620</v>
      </c>
      <c r="G9762" s="45">
        <v>-106390</v>
      </c>
      <c r="H9762" s="45">
        <v>-77430</v>
      </c>
      <c r="I9762" s="55">
        <f>pro[[#This Row],[Admin expenses 3]]+pro[[#This Row],[Admin expenses 2]]+pro[[#This Row],[Admin expenses 1]]+pro[[#This Row],[COGS]]</f>
        <v>-339728.79599999997</v>
      </c>
      <c r="J9762" s="55">
        <f>pro[[#This Row],[Revenue]]+pro[[#This Row],[AdminExp]]</f>
        <v>865552.92499999993</v>
      </c>
      <c r="K9762" s="83">
        <f>pro[[#This Row],[Profit]]/pro[[#This Row],[Revenue]]</f>
        <v>0.71813328777762153</v>
      </c>
      <c r="L9762" s="56">
        <f t="shared" si="152"/>
        <v>9</v>
      </c>
      <c r="M9762" s="82" t="str">
        <f>"Q"&amp;" "&amp;VLOOKUP(pro[[#This Row],[Period]],Mapping!A:B,2,0)</f>
        <v>Q 3</v>
      </c>
      <c r="N9762"/>
    </row>
    <row r="9763" spans="1:14" ht="14.25" x14ac:dyDescent="0.2">
      <c r="A9763" s="42" t="s">
        <v>31</v>
      </c>
      <c r="B9763" s="44" t="s">
        <v>30</v>
      </c>
      <c r="C9763" s="44" t="s">
        <v>57</v>
      </c>
      <c r="D9763" s="43">
        <v>3071905.0669999993</v>
      </c>
      <c r="E9763" s="43">
        <v>-3905080.284</v>
      </c>
      <c r="F9763" s="45">
        <v>-77960</v>
      </c>
      <c r="G9763" s="45">
        <v>-45560</v>
      </c>
      <c r="H9763" s="45">
        <v>-80790</v>
      </c>
      <c r="I9763" s="55">
        <f>pro[[#This Row],[Admin expenses 3]]+pro[[#This Row],[Admin expenses 2]]+pro[[#This Row],[Admin expenses 1]]+pro[[#This Row],[COGS]]</f>
        <v>-4109390.284</v>
      </c>
      <c r="J9763" s="55">
        <f>pro[[#This Row],[Revenue]]+pro[[#This Row],[AdminExp]]</f>
        <v>-1037485.2170000006</v>
      </c>
      <c r="K9763" s="83">
        <f>pro[[#This Row],[Profit]]/pro[[#This Row],[Revenue]]</f>
        <v>-0.33773348927517521</v>
      </c>
      <c r="L9763" s="56">
        <f t="shared" si="152"/>
        <v>9</v>
      </c>
      <c r="M9763" s="82" t="str">
        <f>"Q"&amp;" "&amp;VLOOKUP(pro[[#This Row],[Period]],Mapping!A:B,2,0)</f>
        <v>Q 3</v>
      </c>
      <c r="N9763"/>
    </row>
    <row r="9764" spans="1:14" ht="14.25" x14ac:dyDescent="0.2">
      <c r="A9764" s="42" t="s">
        <v>31</v>
      </c>
      <c r="B9764" s="44" t="s">
        <v>30</v>
      </c>
      <c r="C9764" s="44" t="s">
        <v>57</v>
      </c>
      <c r="D9764" s="43">
        <v>191750.69899999999</v>
      </c>
      <c r="E9764" s="43">
        <v>-101752.644</v>
      </c>
      <c r="F9764" s="45">
        <v>-53650</v>
      </c>
      <c r="G9764" s="45">
        <v>-62840</v>
      </c>
      <c r="H9764" s="45">
        <v>-106200</v>
      </c>
      <c r="I9764" s="55">
        <f>pro[[#This Row],[Admin expenses 3]]+pro[[#This Row],[Admin expenses 2]]+pro[[#This Row],[Admin expenses 1]]+pro[[#This Row],[COGS]]</f>
        <v>-324442.64399999997</v>
      </c>
      <c r="J9764" s="55">
        <f>pro[[#This Row],[Revenue]]+pro[[#This Row],[AdminExp]]</f>
        <v>-132691.94499999998</v>
      </c>
      <c r="K9764" s="83">
        <f>pro[[#This Row],[Profit]]/pro[[#This Row],[Revenue]]</f>
        <v>-0.69200240568614557</v>
      </c>
      <c r="L9764" s="56">
        <f t="shared" si="152"/>
        <v>9</v>
      </c>
      <c r="M9764" s="82" t="str">
        <f>"Q"&amp;" "&amp;VLOOKUP(pro[[#This Row],[Period]],Mapping!A:B,2,0)</f>
        <v>Q 3</v>
      </c>
      <c r="N9764"/>
    </row>
    <row r="9765" spans="1:14" ht="14.25" x14ac:dyDescent="0.2">
      <c r="A9765" s="42" t="s">
        <v>31</v>
      </c>
      <c r="B9765" s="44" t="s">
        <v>30</v>
      </c>
      <c r="C9765" s="44" t="s">
        <v>58</v>
      </c>
      <c r="D9765" s="43">
        <v>1490647.8370000001</v>
      </c>
      <c r="E9765" s="43">
        <v>-2249328.1230000001</v>
      </c>
      <c r="F9765" s="45">
        <v>-71490</v>
      </c>
      <c r="G9765" s="45">
        <v>-89610</v>
      </c>
      <c r="H9765" s="45">
        <v>-69180</v>
      </c>
      <c r="I9765" s="55">
        <f>pro[[#This Row],[Admin expenses 3]]+pro[[#This Row],[Admin expenses 2]]+pro[[#This Row],[Admin expenses 1]]+pro[[#This Row],[COGS]]</f>
        <v>-2479608.1230000001</v>
      </c>
      <c r="J9765" s="55">
        <f>pro[[#This Row],[Revenue]]+pro[[#This Row],[AdminExp]]</f>
        <v>-988960.28600000008</v>
      </c>
      <c r="K9765" s="83">
        <f>pro[[#This Row],[Profit]]/pro[[#This Row],[Revenue]]</f>
        <v>-0.66344327711254047</v>
      </c>
      <c r="L9765" s="56">
        <f t="shared" si="152"/>
        <v>9</v>
      </c>
      <c r="M9765" s="82" t="str">
        <f>"Q"&amp;" "&amp;VLOOKUP(pro[[#This Row],[Period]],Mapping!A:B,2,0)</f>
        <v>Q 3</v>
      </c>
      <c r="N9765"/>
    </row>
    <row r="9766" spans="1:14" ht="14.25" x14ac:dyDescent="0.2">
      <c r="A9766" s="42" t="s">
        <v>31</v>
      </c>
      <c r="B9766" s="44" t="s">
        <v>30</v>
      </c>
      <c r="C9766" s="44" t="s">
        <v>59</v>
      </c>
      <c r="D9766" s="43">
        <v>456781.22</v>
      </c>
      <c r="E9766" s="43">
        <v>-237221.83799999999</v>
      </c>
      <c r="F9766" s="45">
        <v>-101190</v>
      </c>
      <c r="G9766" s="45">
        <v>-92910</v>
      </c>
      <c r="H9766" s="45">
        <v>-73440</v>
      </c>
      <c r="I9766" s="55">
        <f>pro[[#This Row],[Admin expenses 3]]+pro[[#This Row],[Admin expenses 2]]+pro[[#This Row],[Admin expenses 1]]+pro[[#This Row],[COGS]]</f>
        <v>-504761.83799999999</v>
      </c>
      <c r="J9766" s="55">
        <f>pro[[#This Row],[Revenue]]+pro[[#This Row],[AdminExp]]</f>
        <v>-47980.618000000017</v>
      </c>
      <c r="K9766" s="83">
        <f>pro[[#This Row],[Profit]]/pro[[#This Row],[Revenue]]</f>
        <v>-0.1050406976013594</v>
      </c>
      <c r="L9766" s="56">
        <f t="shared" si="152"/>
        <v>9</v>
      </c>
      <c r="M9766" s="82" t="str">
        <f>"Q"&amp;" "&amp;VLOOKUP(pro[[#This Row],[Period]],Mapping!A:B,2,0)</f>
        <v>Q 3</v>
      </c>
      <c r="N9766"/>
    </row>
    <row r="9767" spans="1:14" ht="14.25" x14ac:dyDescent="0.2">
      <c r="A9767" s="42" t="s">
        <v>31</v>
      </c>
      <c r="B9767" s="44" t="s">
        <v>30</v>
      </c>
      <c r="C9767" s="44" t="s">
        <v>57</v>
      </c>
      <c r="D9767" s="43">
        <v>53343.381000000001</v>
      </c>
      <c r="E9767" s="43">
        <v>-23635.450999999997</v>
      </c>
      <c r="F9767" s="45">
        <v>-65410</v>
      </c>
      <c r="G9767" s="45">
        <v>-102080</v>
      </c>
      <c r="H9767" s="45">
        <v>-52120</v>
      </c>
      <c r="I9767" s="55">
        <f>pro[[#This Row],[Admin expenses 3]]+pro[[#This Row],[Admin expenses 2]]+pro[[#This Row],[Admin expenses 1]]+pro[[#This Row],[COGS]]</f>
        <v>-243245.451</v>
      </c>
      <c r="J9767" s="55">
        <f>pro[[#This Row],[Revenue]]+pro[[#This Row],[AdminExp]]</f>
        <v>-189902.07</v>
      </c>
      <c r="K9767" s="83">
        <f>pro[[#This Row],[Profit]]/pro[[#This Row],[Revenue]]</f>
        <v>-3.5599931320438802</v>
      </c>
      <c r="L9767" s="56">
        <f t="shared" si="152"/>
        <v>9</v>
      </c>
      <c r="M9767" s="82" t="str">
        <f>"Q"&amp;" "&amp;VLOOKUP(pro[[#This Row],[Period]],Mapping!A:B,2,0)</f>
        <v>Q 3</v>
      </c>
      <c r="N9767"/>
    </row>
    <row r="9768" spans="1:14" ht="14.25" x14ac:dyDescent="0.2">
      <c r="A9768" s="42" t="s">
        <v>31</v>
      </c>
      <c r="B9768" s="44" t="s">
        <v>30</v>
      </c>
      <c r="C9768" s="44" t="s">
        <v>57</v>
      </c>
      <c r="D9768" s="43">
        <v>875755.01300000004</v>
      </c>
      <c r="E9768" s="43">
        <v>-1092004.4380000001</v>
      </c>
      <c r="F9768" s="45">
        <v>-65860</v>
      </c>
      <c r="G9768" s="45">
        <v>-75390</v>
      </c>
      <c r="H9768" s="45">
        <v>-97570</v>
      </c>
      <c r="I9768" s="55">
        <f>pro[[#This Row],[Admin expenses 3]]+pro[[#This Row],[Admin expenses 2]]+pro[[#This Row],[Admin expenses 1]]+pro[[#This Row],[COGS]]</f>
        <v>-1330824.4380000001</v>
      </c>
      <c r="J9768" s="55">
        <f>pro[[#This Row],[Revenue]]+pro[[#This Row],[AdminExp]]</f>
        <v>-455069.42500000005</v>
      </c>
      <c r="K9768" s="83">
        <f>pro[[#This Row],[Profit]]/pro[[#This Row],[Revenue]]</f>
        <v>-0.51963096784465679</v>
      </c>
      <c r="L9768" s="56">
        <f t="shared" si="152"/>
        <v>9</v>
      </c>
      <c r="M9768" s="82" t="str">
        <f>"Q"&amp;" "&amp;VLOOKUP(pro[[#This Row],[Period]],Mapping!A:B,2,0)</f>
        <v>Q 3</v>
      </c>
      <c r="N9768"/>
    </row>
    <row r="9769" spans="1:14" ht="14.25" x14ac:dyDescent="0.2">
      <c r="A9769" s="42" t="s">
        <v>31</v>
      </c>
      <c r="B9769" s="44" t="s">
        <v>30</v>
      </c>
      <c r="C9769" s="44" t="s">
        <v>57</v>
      </c>
      <c r="D9769" s="43">
        <v>538462.10599999991</v>
      </c>
      <c r="E9769" s="43">
        <v>-340919.07499999995</v>
      </c>
      <c r="F9769" s="45">
        <v>-46520</v>
      </c>
      <c r="G9769" s="45">
        <v>-41460</v>
      </c>
      <c r="H9769" s="45">
        <v>-51850</v>
      </c>
      <c r="I9769" s="55">
        <f>pro[[#This Row],[Admin expenses 3]]+pro[[#This Row],[Admin expenses 2]]+pro[[#This Row],[Admin expenses 1]]+pro[[#This Row],[COGS]]</f>
        <v>-480749.07499999995</v>
      </c>
      <c r="J9769" s="55">
        <f>pro[[#This Row],[Revenue]]+pro[[#This Row],[AdminExp]]</f>
        <v>57713.030999999959</v>
      </c>
      <c r="K9769" s="83">
        <f>pro[[#This Row],[Profit]]/pro[[#This Row],[Revenue]]</f>
        <v>0.10718123031669748</v>
      </c>
      <c r="L9769" s="56">
        <f t="shared" si="152"/>
        <v>9</v>
      </c>
      <c r="M9769" s="82" t="str">
        <f>"Q"&amp;" "&amp;VLOOKUP(pro[[#This Row],[Period]],Mapping!A:B,2,0)</f>
        <v>Q 3</v>
      </c>
      <c r="N9769"/>
    </row>
    <row r="9770" spans="1:14" ht="14.25" x14ac:dyDescent="0.2">
      <c r="A9770" s="42" t="s">
        <v>31</v>
      </c>
      <c r="B9770" s="44" t="s">
        <v>30</v>
      </c>
      <c r="C9770" s="44" t="s">
        <v>58</v>
      </c>
      <c r="D9770" s="43">
        <v>95039.21699999999</v>
      </c>
      <c r="E9770" s="43">
        <v>-19541.360999999997</v>
      </c>
      <c r="F9770" s="45">
        <v>-71550</v>
      </c>
      <c r="G9770" s="45">
        <v>-61720</v>
      </c>
      <c r="H9770" s="45">
        <v>-47550</v>
      </c>
      <c r="I9770" s="55">
        <f>pro[[#This Row],[Admin expenses 3]]+pro[[#This Row],[Admin expenses 2]]+pro[[#This Row],[Admin expenses 1]]+pro[[#This Row],[COGS]]</f>
        <v>-200361.361</v>
      </c>
      <c r="J9770" s="55">
        <f>pro[[#This Row],[Revenue]]+pro[[#This Row],[AdminExp]]</f>
        <v>-105322.14400000001</v>
      </c>
      <c r="K9770" s="83">
        <f>pro[[#This Row],[Profit]]/pro[[#This Row],[Revenue]]</f>
        <v>-1.1081966721169434</v>
      </c>
      <c r="L9770" s="56">
        <f t="shared" si="152"/>
        <v>9</v>
      </c>
      <c r="M9770" s="82" t="str">
        <f>"Q"&amp;" "&amp;VLOOKUP(pro[[#This Row],[Period]],Mapping!A:B,2,0)</f>
        <v>Q 3</v>
      </c>
      <c r="N9770"/>
    </row>
    <row r="9771" spans="1:14" ht="14.25" x14ac:dyDescent="0.2">
      <c r="A9771" s="42" t="s">
        <v>31</v>
      </c>
      <c r="B9771" s="44" t="s">
        <v>30</v>
      </c>
      <c r="C9771" s="44" t="s">
        <v>59</v>
      </c>
      <c r="D9771" s="43">
        <v>623639.70899999992</v>
      </c>
      <c r="E9771" s="43">
        <v>-48175.582000000002</v>
      </c>
      <c r="F9771" s="45">
        <v>-102120</v>
      </c>
      <c r="G9771" s="45">
        <v>-74810</v>
      </c>
      <c r="H9771" s="45">
        <v>-46690</v>
      </c>
      <c r="I9771" s="55">
        <f>pro[[#This Row],[Admin expenses 3]]+pro[[#This Row],[Admin expenses 2]]+pro[[#This Row],[Admin expenses 1]]+pro[[#This Row],[COGS]]</f>
        <v>-271795.58199999999</v>
      </c>
      <c r="J9771" s="55">
        <f>pro[[#This Row],[Revenue]]+pro[[#This Row],[AdminExp]]</f>
        <v>351844.12699999992</v>
      </c>
      <c r="K9771" s="83">
        <f>pro[[#This Row],[Profit]]/pro[[#This Row],[Revenue]]</f>
        <v>0.56417851833742028</v>
      </c>
      <c r="L9771" s="56">
        <f t="shared" si="152"/>
        <v>9</v>
      </c>
      <c r="M9771" s="82" t="str">
        <f>"Q"&amp;" "&amp;VLOOKUP(pro[[#This Row],[Period]],Mapping!A:B,2,0)</f>
        <v>Q 3</v>
      </c>
      <c r="N9771"/>
    </row>
    <row r="9772" spans="1:14" ht="14.25" x14ac:dyDescent="0.2">
      <c r="A9772" s="42" t="s">
        <v>31</v>
      </c>
      <c r="B9772" s="44" t="s">
        <v>30</v>
      </c>
      <c r="C9772" s="44" t="s">
        <v>60</v>
      </c>
      <c r="D9772" s="43">
        <v>569409.82699999993</v>
      </c>
      <c r="E9772" s="43">
        <v>-46763.583999999995</v>
      </c>
      <c r="F9772" s="45">
        <v>-58250</v>
      </c>
      <c r="G9772" s="45">
        <v>-90900</v>
      </c>
      <c r="H9772" s="45">
        <v>-66610</v>
      </c>
      <c r="I9772" s="55">
        <f>pro[[#This Row],[Admin expenses 3]]+pro[[#This Row],[Admin expenses 2]]+pro[[#This Row],[Admin expenses 1]]+pro[[#This Row],[COGS]]</f>
        <v>-262523.58399999997</v>
      </c>
      <c r="J9772" s="55">
        <f>pro[[#This Row],[Revenue]]+pro[[#This Row],[AdminExp]]</f>
        <v>306886.24299999996</v>
      </c>
      <c r="K9772" s="83">
        <f>pro[[#This Row],[Profit]]/pro[[#This Row],[Revenue]]</f>
        <v>0.53895494676806832</v>
      </c>
      <c r="L9772" s="56">
        <f t="shared" si="152"/>
        <v>9</v>
      </c>
      <c r="M9772" s="82" t="str">
        <f>"Q"&amp;" "&amp;VLOOKUP(pro[[#This Row],[Period]],Mapping!A:B,2,0)</f>
        <v>Q 3</v>
      </c>
      <c r="N9772"/>
    </row>
    <row r="9773" spans="1:14" ht="14.25" x14ac:dyDescent="0.2">
      <c r="A9773" s="42" t="s">
        <v>31</v>
      </c>
      <c r="B9773" s="44" t="s">
        <v>30</v>
      </c>
      <c r="C9773" s="44" t="s">
        <v>57</v>
      </c>
      <c r="D9773" s="43">
        <v>117145.58799999999</v>
      </c>
      <c r="E9773" s="43">
        <v>-55914.585999999996</v>
      </c>
      <c r="F9773" s="45">
        <v>-13320</v>
      </c>
      <c r="G9773" s="45">
        <v>-31610</v>
      </c>
      <c r="H9773" s="45">
        <v>-54230</v>
      </c>
      <c r="I9773" s="55">
        <f>pro[[#This Row],[Admin expenses 3]]+pro[[#This Row],[Admin expenses 2]]+pro[[#This Row],[Admin expenses 1]]+pro[[#This Row],[COGS]]</f>
        <v>-155074.58600000001</v>
      </c>
      <c r="J9773" s="55">
        <f>pro[[#This Row],[Revenue]]+pro[[#This Row],[AdminExp]]</f>
        <v>-37928.998000000021</v>
      </c>
      <c r="K9773" s="83">
        <f>pro[[#This Row],[Profit]]/pro[[#This Row],[Revenue]]</f>
        <v>-0.32377658132545312</v>
      </c>
      <c r="L9773" s="56">
        <f t="shared" si="152"/>
        <v>9</v>
      </c>
      <c r="M9773" s="82" t="str">
        <f>"Q"&amp;" "&amp;VLOOKUP(pro[[#This Row],[Period]],Mapping!A:B,2,0)</f>
        <v>Q 3</v>
      </c>
      <c r="N9773"/>
    </row>
    <row r="9774" spans="1:14" ht="14.25" x14ac:dyDescent="0.2">
      <c r="A9774" s="42" t="s">
        <v>31</v>
      </c>
      <c r="B9774" s="44" t="s">
        <v>30</v>
      </c>
      <c r="C9774" s="44" t="s">
        <v>58</v>
      </c>
      <c r="D9774" s="43">
        <v>51560.32</v>
      </c>
      <c r="E9774" s="43">
        <v>-25179.538999999997</v>
      </c>
      <c r="F9774" s="45">
        <v>-90120</v>
      </c>
      <c r="G9774" s="45">
        <v>-21940</v>
      </c>
      <c r="H9774" s="45">
        <v>-40720</v>
      </c>
      <c r="I9774" s="55">
        <f>pro[[#This Row],[Admin expenses 3]]+pro[[#This Row],[Admin expenses 2]]+pro[[#This Row],[Admin expenses 1]]+pro[[#This Row],[COGS]]</f>
        <v>-177959.53899999999</v>
      </c>
      <c r="J9774" s="55">
        <f>pro[[#This Row],[Revenue]]+pro[[#This Row],[AdminExp]]</f>
        <v>-126399.21899999998</v>
      </c>
      <c r="K9774" s="83">
        <f>pro[[#This Row],[Profit]]/pro[[#This Row],[Revenue]]</f>
        <v>-2.4514824384332754</v>
      </c>
      <c r="L9774" s="56">
        <f t="shared" si="152"/>
        <v>9</v>
      </c>
      <c r="M9774" s="82" t="str">
        <f>"Q"&amp;" "&amp;VLOOKUP(pro[[#This Row],[Period]],Mapping!A:B,2,0)</f>
        <v>Q 3</v>
      </c>
      <c r="N9774"/>
    </row>
    <row r="9775" spans="1:14" ht="14.25" x14ac:dyDescent="0.2">
      <c r="A9775" s="42" t="s">
        <v>31</v>
      </c>
      <c r="B9775" s="44" t="s">
        <v>30</v>
      </c>
      <c r="C9775" s="44" t="s">
        <v>59</v>
      </c>
      <c r="D9775" s="43">
        <v>270833.22699999996</v>
      </c>
      <c r="E9775" s="43">
        <v>-198442.71300000002</v>
      </c>
      <c r="F9775" s="45">
        <v>-68360</v>
      </c>
      <c r="G9775" s="45">
        <v>-102250</v>
      </c>
      <c r="H9775" s="45">
        <v>-96020</v>
      </c>
      <c r="I9775" s="55">
        <f>pro[[#This Row],[Admin expenses 3]]+pro[[#This Row],[Admin expenses 2]]+pro[[#This Row],[Admin expenses 1]]+pro[[#This Row],[COGS]]</f>
        <v>-465072.71299999999</v>
      </c>
      <c r="J9775" s="55">
        <f>pro[[#This Row],[Revenue]]+pro[[#This Row],[AdminExp]]</f>
        <v>-194239.48600000003</v>
      </c>
      <c r="K9775" s="83">
        <f>pro[[#This Row],[Profit]]/pro[[#This Row],[Revenue]]</f>
        <v>-0.7171922298883957</v>
      </c>
      <c r="L9775" s="56">
        <f t="shared" si="152"/>
        <v>9</v>
      </c>
      <c r="M9775" s="82" t="str">
        <f>"Q"&amp;" "&amp;VLOOKUP(pro[[#This Row],[Period]],Mapping!A:B,2,0)</f>
        <v>Q 3</v>
      </c>
      <c r="N9775"/>
    </row>
    <row r="9776" spans="1:14" ht="14.25" x14ac:dyDescent="0.2">
      <c r="A9776" s="42" t="s">
        <v>31</v>
      </c>
      <c r="B9776" s="44" t="s">
        <v>30</v>
      </c>
      <c r="C9776" s="44" t="s">
        <v>60</v>
      </c>
      <c r="D9776" s="43">
        <v>304124.20500000002</v>
      </c>
      <c r="E9776" s="43">
        <v>-223105.715</v>
      </c>
      <c r="F9776" s="45">
        <v>-45710</v>
      </c>
      <c r="G9776" s="45">
        <v>-92400</v>
      </c>
      <c r="H9776" s="45">
        <v>-108420</v>
      </c>
      <c r="I9776" s="55">
        <f>pro[[#This Row],[Admin expenses 3]]+pro[[#This Row],[Admin expenses 2]]+pro[[#This Row],[Admin expenses 1]]+pro[[#This Row],[COGS]]</f>
        <v>-469635.71499999997</v>
      </c>
      <c r="J9776" s="55">
        <f>pro[[#This Row],[Revenue]]+pro[[#This Row],[AdminExp]]</f>
        <v>-165511.50999999995</v>
      </c>
      <c r="K9776" s="83">
        <f>pro[[#This Row],[Profit]]/pro[[#This Row],[Revenue]]</f>
        <v>-0.54422340372414602</v>
      </c>
      <c r="L9776" s="56">
        <f t="shared" si="152"/>
        <v>9</v>
      </c>
      <c r="M9776" s="82" t="str">
        <f>"Q"&amp;" "&amp;VLOOKUP(pro[[#This Row],[Period]],Mapping!A:B,2,0)</f>
        <v>Q 3</v>
      </c>
      <c r="N9776"/>
    </row>
    <row r="9777" spans="1:14" ht="14.25" x14ac:dyDescent="0.2">
      <c r="A9777" s="42" t="s">
        <v>31</v>
      </c>
      <c r="B9777" s="44" t="s">
        <v>30</v>
      </c>
      <c r="C9777" s="44" t="s">
        <v>57</v>
      </c>
      <c r="D9777" s="43">
        <v>164492.44</v>
      </c>
      <c r="E9777" s="43">
        <v>-115821.79699999999</v>
      </c>
      <c r="F9777" s="45">
        <v>-21710</v>
      </c>
      <c r="G9777" s="45">
        <v>-32050</v>
      </c>
      <c r="H9777" s="45">
        <v>-13390</v>
      </c>
      <c r="I9777" s="55">
        <f>pro[[#This Row],[Admin expenses 3]]+pro[[#This Row],[Admin expenses 2]]+pro[[#This Row],[Admin expenses 1]]+pro[[#This Row],[COGS]]</f>
        <v>-182971.79699999999</v>
      </c>
      <c r="J9777" s="55">
        <f>pro[[#This Row],[Revenue]]+pro[[#This Row],[AdminExp]]</f>
        <v>-18479.356999999989</v>
      </c>
      <c r="K9777" s="83">
        <f>pro[[#This Row],[Profit]]/pro[[#This Row],[Revenue]]</f>
        <v>-0.11234167965409224</v>
      </c>
      <c r="L9777" s="56">
        <f t="shared" si="152"/>
        <v>9</v>
      </c>
      <c r="M9777" s="82" t="str">
        <f>"Q"&amp;" "&amp;VLOOKUP(pro[[#This Row],[Period]],Mapping!A:B,2,0)</f>
        <v>Q 3</v>
      </c>
      <c r="N9777"/>
    </row>
    <row r="9778" spans="1:14" ht="14.25" x14ac:dyDescent="0.2">
      <c r="A9778" s="42" t="s">
        <v>31</v>
      </c>
      <c r="B9778" s="44" t="s">
        <v>30</v>
      </c>
      <c r="C9778" s="44" t="s">
        <v>58</v>
      </c>
      <c r="D9778" s="43">
        <v>35113.966999999997</v>
      </c>
      <c r="E9778" s="43">
        <v>-16020.885999999999</v>
      </c>
      <c r="F9778" s="45">
        <v>-85290</v>
      </c>
      <c r="G9778" s="45">
        <v>-58750</v>
      </c>
      <c r="H9778" s="45">
        <v>-36870</v>
      </c>
      <c r="I9778" s="55">
        <f>pro[[#This Row],[Admin expenses 3]]+pro[[#This Row],[Admin expenses 2]]+pro[[#This Row],[Admin expenses 1]]+pro[[#This Row],[COGS]]</f>
        <v>-196930.886</v>
      </c>
      <c r="J9778" s="55">
        <f>pro[[#This Row],[Revenue]]+pro[[#This Row],[AdminExp]]</f>
        <v>-161816.91899999999</v>
      </c>
      <c r="K9778" s="83">
        <f>pro[[#This Row],[Profit]]/pro[[#This Row],[Revenue]]</f>
        <v>-4.6083348828117314</v>
      </c>
      <c r="L9778" s="56">
        <f t="shared" si="152"/>
        <v>9</v>
      </c>
      <c r="M9778" s="82" t="str">
        <f>"Q"&amp;" "&amp;VLOOKUP(pro[[#This Row],[Period]],Mapping!A:B,2,0)</f>
        <v>Q 3</v>
      </c>
      <c r="N9778"/>
    </row>
    <row r="9779" spans="1:14" ht="14.25" x14ac:dyDescent="0.2">
      <c r="A9779" s="42" t="s">
        <v>31</v>
      </c>
      <c r="B9779" s="44" t="s">
        <v>30</v>
      </c>
      <c r="C9779" s="44" t="s">
        <v>59</v>
      </c>
      <c r="D9779" s="43">
        <v>237852.24399999998</v>
      </c>
      <c r="E9779" s="43">
        <v>-122171.03499999999</v>
      </c>
      <c r="F9779" s="45">
        <v>-27020</v>
      </c>
      <c r="G9779" s="45">
        <v>-78630</v>
      </c>
      <c r="H9779" s="45">
        <v>-106180</v>
      </c>
      <c r="I9779" s="55">
        <f>pro[[#This Row],[Admin expenses 3]]+pro[[#This Row],[Admin expenses 2]]+pro[[#This Row],[Admin expenses 1]]+pro[[#This Row],[COGS]]</f>
        <v>-334001.03499999997</v>
      </c>
      <c r="J9779" s="55">
        <f>pro[[#This Row],[Revenue]]+pro[[#This Row],[AdminExp]]</f>
        <v>-96148.790999999997</v>
      </c>
      <c r="K9779" s="83">
        <f>pro[[#This Row],[Profit]]/pro[[#This Row],[Revenue]]</f>
        <v>-0.40423747694387951</v>
      </c>
      <c r="L9779" s="56">
        <f t="shared" si="152"/>
        <v>9</v>
      </c>
      <c r="M9779" s="82" t="str">
        <f>"Q"&amp;" "&amp;VLOOKUP(pro[[#This Row],[Period]],Mapping!A:B,2,0)</f>
        <v>Q 3</v>
      </c>
      <c r="N9779"/>
    </row>
    <row r="9780" spans="1:14" ht="14.25" x14ac:dyDescent="0.2">
      <c r="A9780" s="42" t="s">
        <v>31</v>
      </c>
      <c r="B9780" s="44" t="s">
        <v>30</v>
      </c>
      <c r="C9780" s="44" t="s">
        <v>60</v>
      </c>
      <c r="D9780" s="43">
        <v>1334379.564</v>
      </c>
      <c r="E9780" s="43">
        <v>-448333.83699999994</v>
      </c>
      <c r="F9780" s="45">
        <v>-103040</v>
      </c>
      <c r="G9780" s="45">
        <v>-50960</v>
      </c>
      <c r="H9780" s="45">
        <v>-36760</v>
      </c>
      <c r="I9780" s="55">
        <f>pro[[#This Row],[Admin expenses 3]]+pro[[#This Row],[Admin expenses 2]]+pro[[#This Row],[Admin expenses 1]]+pro[[#This Row],[COGS]]</f>
        <v>-639093.83699999994</v>
      </c>
      <c r="J9780" s="55">
        <f>pro[[#This Row],[Revenue]]+pro[[#This Row],[AdminExp]]</f>
        <v>695285.72700000007</v>
      </c>
      <c r="K9780" s="83">
        <f>pro[[#This Row],[Profit]]/pro[[#This Row],[Revenue]]</f>
        <v>0.52105543711699109</v>
      </c>
      <c r="L9780" s="56">
        <f t="shared" si="152"/>
        <v>9</v>
      </c>
      <c r="M9780" s="82" t="str">
        <f>"Q"&amp;" "&amp;VLOOKUP(pro[[#This Row],[Period]],Mapping!A:B,2,0)</f>
        <v>Q 3</v>
      </c>
      <c r="N9780"/>
    </row>
    <row r="9781" spans="1:14" ht="14.25" x14ac:dyDescent="0.2">
      <c r="A9781" s="42" t="s">
        <v>31</v>
      </c>
      <c r="B9781" s="44" t="s">
        <v>30</v>
      </c>
      <c r="C9781" s="44" t="s">
        <v>57</v>
      </c>
      <c r="D9781" s="43">
        <v>160410.73299999998</v>
      </c>
      <c r="E9781" s="43">
        <v>-62873.810999999994</v>
      </c>
      <c r="F9781" s="45">
        <v>-37090</v>
      </c>
      <c r="G9781" s="45">
        <v>-33320</v>
      </c>
      <c r="H9781" s="45">
        <v>-87510</v>
      </c>
      <c r="I9781" s="55">
        <f>pro[[#This Row],[Admin expenses 3]]+pro[[#This Row],[Admin expenses 2]]+pro[[#This Row],[Admin expenses 1]]+pro[[#This Row],[COGS]]</f>
        <v>-220793.81099999999</v>
      </c>
      <c r="J9781" s="55">
        <f>pro[[#This Row],[Revenue]]+pro[[#This Row],[AdminExp]]</f>
        <v>-60383.078000000009</v>
      </c>
      <c r="K9781" s="83">
        <f>pro[[#This Row],[Profit]]/pro[[#This Row],[Revenue]]</f>
        <v>-0.37642791645369528</v>
      </c>
      <c r="L9781" s="56">
        <f t="shared" si="152"/>
        <v>9</v>
      </c>
      <c r="M9781" s="82" t="str">
        <f>"Q"&amp;" "&amp;VLOOKUP(pro[[#This Row],[Period]],Mapping!A:B,2,0)</f>
        <v>Q 3</v>
      </c>
      <c r="N9781"/>
    </row>
    <row r="9782" spans="1:14" ht="14.25" x14ac:dyDescent="0.2">
      <c r="A9782" s="42" t="s">
        <v>31</v>
      </c>
      <c r="B9782" s="44" t="s">
        <v>30</v>
      </c>
      <c r="C9782" s="44" t="s">
        <v>58</v>
      </c>
      <c r="D9782" s="43">
        <v>31851.742999999995</v>
      </c>
      <c r="E9782" s="43">
        <v>-32922.519</v>
      </c>
      <c r="F9782" s="45">
        <v>-27820</v>
      </c>
      <c r="G9782" s="45">
        <v>-65220</v>
      </c>
      <c r="H9782" s="45">
        <v>-14270</v>
      </c>
      <c r="I9782" s="55">
        <f>pro[[#This Row],[Admin expenses 3]]+pro[[#This Row],[Admin expenses 2]]+pro[[#This Row],[Admin expenses 1]]+pro[[#This Row],[COGS]]</f>
        <v>-140232.519</v>
      </c>
      <c r="J9782" s="55">
        <f>pro[[#This Row],[Revenue]]+pro[[#This Row],[AdminExp]]</f>
        <v>-108380.77600000001</v>
      </c>
      <c r="K9782" s="83">
        <f>pro[[#This Row],[Profit]]/pro[[#This Row],[Revenue]]</f>
        <v>-3.4026638981734854</v>
      </c>
      <c r="L9782" s="56">
        <f t="shared" si="152"/>
        <v>9</v>
      </c>
      <c r="M9782" s="82" t="str">
        <f>"Q"&amp;" "&amp;VLOOKUP(pro[[#This Row],[Period]],Mapping!A:B,2,0)</f>
        <v>Q 3</v>
      </c>
      <c r="N9782"/>
    </row>
    <row r="9783" spans="1:14" ht="14.25" x14ac:dyDescent="0.2">
      <c r="A9783" s="42" t="s">
        <v>31</v>
      </c>
      <c r="B9783" s="44" t="s">
        <v>30</v>
      </c>
      <c r="C9783" s="44" t="s">
        <v>59</v>
      </c>
      <c r="D9783" s="43">
        <v>373264.63999999996</v>
      </c>
      <c r="E9783" s="43">
        <v>-292382.92300000001</v>
      </c>
      <c r="F9783" s="45">
        <v>-95560</v>
      </c>
      <c r="G9783" s="45">
        <v>-103660</v>
      </c>
      <c r="H9783" s="45">
        <v>-65200</v>
      </c>
      <c r="I9783" s="55">
        <f>pro[[#This Row],[Admin expenses 3]]+pro[[#This Row],[Admin expenses 2]]+pro[[#This Row],[Admin expenses 1]]+pro[[#This Row],[COGS]]</f>
        <v>-556802.92299999995</v>
      </c>
      <c r="J9783" s="55">
        <f>pro[[#This Row],[Revenue]]+pro[[#This Row],[AdminExp]]</f>
        <v>-183538.283</v>
      </c>
      <c r="K9783" s="83">
        <f>pro[[#This Row],[Profit]]/pro[[#This Row],[Revenue]]</f>
        <v>-0.49171087569398486</v>
      </c>
      <c r="L9783" s="56">
        <f t="shared" si="152"/>
        <v>9</v>
      </c>
      <c r="M9783" s="82" t="str">
        <f>"Q"&amp;" "&amp;VLOOKUP(pro[[#This Row],[Period]],Mapping!A:B,2,0)</f>
        <v>Q 3</v>
      </c>
      <c r="N9783"/>
    </row>
    <row r="9784" spans="1:14" ht="14.25" x14ac:dyDescent="0.2">
      <c r="A9784" s="42" t="s">
        <v>31</v>
      </c>
      <c r="B9784" s="44" t="s">
        <v>30</v>
      </c>
      <c r="C9784" s="44" t="s">
        <v>60</v>
      </c>
      <c r="D9784" s="43">
        <v>1192741.9909999999</v>
      </c>
      <c r="E9784" s="43">
        <v>-496177.89899999992</v>
      </c>
      <c r="F9784" s="45">
        <v>-107560</v>
      </c>
      <c r="G9784" s="45">
        <v>-72780</v>
      </c>
      <c r="H9784" s="45">
        <v>-69990</v>
      </c>
      <c r="I9784" s="55">
        <f>pro[[#This Row],[Admin expenses 3]]+pro[[#This Row],[Admin expenses 2]]+pro[[#This Row],[Admin expenses 1]]+pro[[#This Row],[COGS]]</f>
        <v>-746507.89899999998</v>
      </c>
      <c r="J9784" s="55">
        <f>pro[[#This Row],[Revenue]]+pro[[#This Row],[AdminExp]]</f>
        <v>446234.09199999995</v>
      </c>
      <c r="K9784" s="83">
        <f>pro[[#This Row],[Profit]]/pro[[#This Row],[Revenue]]</f>
        <v>0.37412457628483037</v>
      </c>
      <c r="L9784" s="56">
        <f t="shared" si="152"/>
        <v>9</v>
      </c>
      <c r="M9784" s="82" t="str">
        <f>"Q"&amp;" "&amp;VLOOKUP(pro[[#This Row],[Period]],Mapping!A:B,2,0)</f>
        <v>Q 3</v>
      </c>
      <c r="N9784"/>
    </row>
    <row r="9785" spans="1:14" ht="14.25" x14ac:dyDescent="0.2">
      <c r="A9785" s="42" t="s">
        <v>31</v>
      </c>
      <c r="B9785" s="44" t="s">
        <v>30</v>
      </c>
      <c r="C9785" s="44" t="s">
        <v>57</v>
      </c>
      <c r="D9785" s="43">
        <v>999357.07199999993</v>
      </c>
      <c r="E9785" s="43">
        <v>-601498.55499999993</v>
      </c>
      <c r="F9785" s="45">
        <v>-79000</v>
      </c>
      <c r="G9785" s="45">
        <v>-86380</v>
      </c>
      <c r="H9785" s="45">
        <v>-25350</v>
      </c>
      <c r="I9785" s="55">
        <f>pro[[#This Row],[Admin expenses 3]]+pro[[#This Row],[Admin expenses 2]]+pro[[#This Row],[Admin expenses 1]]+pro[[#This Row],[COGS]]</f>
        <v>-792228.55499999993</v>
      </c>
      <c r="J9785" s="55">
        <f>pro[[#This Row],[Revenue]]+pro[[#This Row],[AdminExp]]</f>
        <v>207128.51699999999</v>
      </c>
      <c r="K9785" s="83">
        <f>pro[[#This Row],[Profit]]/pro[[#This Row],[Revenue]]</f>
        <v>0.2072617713961602</v>
      </c>
      <c r="L9785" s="56">
        <f t="shared" si="152"/>
        <v>9</v>
      </c>
      <c r="M9785" s="82" t="str">
        <f>"Q"&amp;" "&amp;VLOOKUP(pro[[#This Row],[Period]],Mapping!A:B,2,0)</f>
        <v>Q 3</v>
      </c>
      <c r="N9785"/>
    </row>
    <row r="9786" spans="1:14" ht="14.25" x14ac:dyDescent="0.2">
      <c r="A9786" s="42" t="s">
        <v>31</v>
      </c>
      <c r="B9786" s="44" t="s">
        <v>30</v>
      </c>
      <c r="C9786" s="44" t="s">
        <v>57</v>
      </c>
      <c r="D9786" s="43">
        <v>393726.45199999999</v>
      </c>
      <c r="E9786" s="43">
        <v>-225403.18499999997</v>
      </c>
      <c r="F9786" s="45">
        <v>-71130</v>
      </c>
      <c r="G9786" s="45">
        <v>-19420</v>
      </c>
      <c r="H9786" s="45">
        <v>-25730</v>
      </c>
      <c r="I9786" s="55">
        <f>pro[[#This Row],[Admin expenses 3]]+pro[[#This Row],[Admin expenses 2]]+pro[[#This Row],[Admin expenses 1]]+pro[[#This Row],[COGS]]</f>
        <v>-341683.18499999994</v>
      </c>
      <c r="J9786" s="55">
        <f>pro[[#This Row],[Revenue]]+pro[[#This Row],[AdminExp]]</f>
        <v>52043.267000000051</v>
      </c>
      <c r="K9786" s="83">
        <f>pro[[#This Row],[Profit]]/pro[[#This Row],[Revenue]]</f>
        <v>0.13218128153604486</v>
      </c>
      <c r="L9786" s="56">
        <f t="shared" si="152"/>
        <v>9</v>
      </c>
      <c r="M9786" s="82" t="str">
        <f>"Q"&amp;" "&amp;VLOOKUP(pro[[#This Row],[Period]],Mapping!A:B,2,0)</f>
        <v>Q 3</v>
      </c>
      <c r="N9786"/>
    </row>
    <row r="9787" spans="1:14" ht="14.25" x14ac:dyDescent="0.2">
      <c r="A9787" s="42" t="s">
        <v>31</v>
      </c>
      <c r="B9787" s="44" t="s">
        <v>30</v>
      </c>
      <c r="C9787" s="44" t="s">
        <v>58</v>
      </c>
      <c r="D9787" s="43">
        <v>248845.87699999998</v>
      </c>
      <c r="E9787" s="43">
        <v>-166522.67799999999</v>
      </c>
      <c r="F9787" s="45">
        <v>-55680</v>
      </c>
      <c r="G9787" s="45">
        <v>-78710</v>
      </c>
      <c r="H9787" s="45">
        <v>-27870</v>
      </c>
      <c r="I9787" s="55">
        <f>pro[[#This Row],[Admin expenses 3]]+pro[[#This Row],[Admin expenses 2]]+pro[[#This Row],[Admin expenses 1]]+pro[[#This Row],[COGS]]</f>
        <v>-328782.67799999996</v>
      </c>
      <c r="J9787" s="55">
        <f>pro[[#This Row],[Revenue]]+pro[[#This Row],[AdminExp]]</f>
        <v>-79936.800999999978</v>
      </c>
      <c r="K9787" s="83">
        <f>pro[[#This Row],[Profit]]/pro[[#This Row],[Revenue]]</f>
        <v>-0.32123016046594971</v>
      </c>
      <c r="L9787" s="56">
        <f t="shared" si="152"/>
        <v>9</v>
      </c>
      <c r="M9787" s="82" t="str">
        <f>"Q"&amp;" "&amp;VLOOKUP(pro[[#This Row],[Period]],Mapping!A:B,2,0)</f>
        <v>Q 3</v>
      </c>
      <c r="N9787"/>
    </row>
    <row r="9788" spans="1:14" ht="14.25" x14ac:dyDescent="0.2">
      <c r="A9788" s="42" t="s">
        <v>31</v>
      </c>
      <c r="B9788" s="44" t="s">
        <v>30</v>
      </c>
      <c r="C9788" s="44" t="s">
        <v>59</v>
      </c>
      <c r="D9788" s="43">
        <v>231235.59899999999</v>
      </c>
      <c r="E9788" s="43">
        <v>-159056.98899999997</v>
      </c>
      <c r="F9788" s="45">
        <v>-13500</v>
      </c>
      <c r="G9788" s="45">
        <v>-96780</v>
      </c>
      <c r="H9788" s="45">
        <v>-85500</v>
      </c>
      <c r="I9788" s="55">
        <f>pro[[#This Row],[Admin expenses 3]]+pro[[#This Row],[Admin expenses 2]]+pro[[#This Row],[Admin expenses 1]]+pro[[#This Row],[COGS]]</f>
        <v>-354836.98899999994</v>
      </c>
      <c r="J9788" s="55">
        <f>pro[[#This Row],[Revenue]]+pro[[#This Row],[AdminExp]]</f>
        <v>-123601.38999999996</v>
      </c>
      <c r="K9788" s="83">
        <f>pro[[#This Row],[Profit]]/pro[[#This Row],[Revenue]]</f>
        <v>-0.53452578467383804</v>
      </c>
      <c r="L9788" s="56">
        <f t="shared" si="152"/>
        <v>9</v>
      </c>
      <c r="M9788" s="82" t="str">
        <f>"Q"&amp;" "&amp;VLOOKUP(pro[[#This Row],[Period]],Mapping!A:B,2,0)</f>
        <v>Q 3</v>
      </c>
      <c r="N9788"/>
    </row>
    <row r="9789" spans="1:14" ht="14.25" x14ac:dyDescent="0.2">
      <c r="A9789" s="42" t="s">
        <v>31</v>
      </c>
      <c r="B9789" s="44" t="s">
        <v>30</v>
      </c>
      <c r="C9789" s="44" t="s">
        <v>57</v>
      </c>
      <c r="D9789" s="43">
        <v>111310.67499999999</v>
      </c>
      <c r="E9789" s="43">
        <v>-82572.917000000001</v>
      </c>
      <c r="F9789" s="45">
        <v>-31040</v>
      </c>
      <c r="G9789" s="45">
        <v>-74990</v>
      </c>
      <c r="H9789" s="45">
        <v>-80810</v>
      </c>
      <c r="I9789" s="55">
        <f>pro[[#This Row],[Admin expenses 3]]+pro[[#This Row],[Admin expenses 2]]+pro[[#This Row],[Admin expenses 1]]+pro[[#This Row],[COGS]]</f>
        <v>-269412.91700000002</v>
      </c>
      <c r="J9789" s="55">
        <f>pro[[#This Row],[Revenue]]+pro[[#This Row],[AdminExp]]</f>
        <v>-158102.24200000003</v>
      </c>
      <c r="K9789" s="83">
        <f>pro[[#This Row],[Profit]]/pro[[#This Row],[Revenue]]</f>
        <v>-1.4203690885892126</v>
      </c>
      <c r="L9789" s="56">
        <f t="shared" si="152"/>
        <v>9</v>
      </c>
      <c r="M9789" s="82" t="str">
        <f>"Q"&amp;" "&amp;VLOOKUP(pro[[#This Row],[Period]],Mapping!A:B,2,0)</f>
        <v>Q 3</v>
      </c>
      <c r="N9789"/>
    </row>
    <row r="9790" spans="1:14" ht="14.25" x14ac:dyDescent="0.2">
      <c r="A9790" s="42" t="s">
        <v>31</v>
      </c>
      <c r="B9790" s="44" t="s">
        <v>30</v>
      </c>
      <c r="C9790" s="44" t="s">
        <v>58</v>
      </c>
      <c r="D9790" s="43">
        <v>267050.42699999997</v>
      </c>
      <c r="E9790" s="43">
        <v>-262424.44199999998</v>
      </c>
      <c r="F9790" s="45">
        <v>-27910</v>
      </c>
      <c r="G9790" s="45">
        <v>-103820</v>
      </c>
      <c r="H9790" s="45">
        <v>-23350</v>
      </c>
      <c r="I9790" s="55">
        <f>pro[[#This Row],[Admin expenses 3]]+pro[[#This Row],[Admin expenses 2]]+pro[[#This Row],[Admin expenses 1]]+pro[[#This Row],[COGS]]</f>
        <v>-417504.44199999998</v>
      </c>
      <c r="J9790" s="55">
        <f>pro[[#This Row],[Revenue]]+pro[[#This Row],[AdminExp]]</f>
        <v>-150454.01500000001</v>
      </c>
      <c r="K9790" s="83">
        <f>pro[[#This Row],[Profit]]/pro[[#This Row],[Revenue]]</f>
        <v>-0.56339177843741117</v>
      </c>
      <c r="L9790" s="56">
        <f t="shared" si="152"/>
        <v>9</v>
      </c>
      <c r="M9790" s="82" t="str">
        <f>"Q"&amp;" "&amp;VLOOKUP(pro[[#This Row],[Period]],Mapping!A:B,2,0)</f>
        <v>Q 3</v>
      </c>
      <c r="N9790"/>
    </row>
    <row r="9791" spans="1:14" ht="14.25" x14ac:dyDescent="0.2">
      <c r="A9791" s="42" t="s">
        <v>31</v>
      </c>
      <c r="B9791" s="44" t="s">
        <v>30</v>
      </c>
      <c r="C9791" s="44" t="s">
        <v>59</v>
      </c>
      <c r="D9791" s="43">
        <v>330508.07299999997</v>
      </c>
      <c r="E9791" s="43">
        <v>-284208.98099999997</v>
      </c>
      <c r="F9791" s="45">
        <v>-38070</v>
      </c>
      <c r="G9791" s="45">
        <v>-13290</v>
      </c>
      <c r="H9791" s="45">
        <v>-81840</v>
      </c>
      <c r="I9791" s="55">
        <f>pro[[#This Row],[Admin expenses 3]]+pro[[#This Row],[Admin expenses 2]]+pro[[#This Row],[Admin expenses 1]]+pro[[#This Row],[COGS]]</f>
        <v>-417408.98099999997</v>
      </c>
      <c r="J9791" s="55">
        <f>pro[[#This Row],[Revenue]]+pro[[#This Row],[AdminExp]]</f>
        <v>-86900.907999999996</v>
      </c>
      <c r="K9791" s="83">
        <f>pro[[#This Row],[Profit]]/pro[[#This Row],[Revenue]]</f>
        <v>-0.26293127187849358</v>
      </c>
      <c r="L9791" s="56">
        <f t="shared" si="152"/>
        <v>9</v>
      </c>
      <c r="M9791" s="82" t="str">
        <f>"Q"&amp;" "&amp;VLOOKUP(pro[[#This Row],[Period]],Mapping!A:B,2,0)</f>
        <v>Q 3</v>
      </c>
      <c r="N9791"/>
    </row>
    <row r="9792" spans="1:14" ht="14.25" x14ac:dyDescent="0.2">
      <c r="A9792" s="42" t="s">
        <v>31</v>
      </c>
      <c r="B9792" s="44" t="s">
        <v>30</v>
      </c>
      <c r="C9792" s="44" t="s">
        <v>57</v>
      </c>
      <c r="D9792" s="43">
        <v>16488.436999999998</v>
      </c>
      <c r="E9792" s="43">
        <v>-7204.9389999999994</v>
      </c>
      <c r="F9792" s="45">
        <v>-74370</v>
      </c>
      <c r="G9792" s="45">
        <v>-49510</v>
      </c>
      <c r="H9792" s="45">
        <v>-13580</v>
      </c>
      <c r="I9792" s="55">
        <f>pro[[#This Row],[Admin expenses 3]]+pro[[#This Row],[Admin expenses 2]]+pro[[#This Row],[Admin expenses 1]]+pro[[#This Row],[COGS]]</f>
        <v>-144664.93900000001</v>
      </c>
      <c r="J9792" s="55">
        <f>pro[[#This Row],[Revenue]]+pro[[#This Row],[AdminExp]]</f>
        <v>-128176.50200000001</v>
      </c>
      <c r="K9792" s="83">
        <f>pro[[#This Row],[Profit]]/pro[[#This Row],[Revenue]]</f>
        <v>-7.773720577638743</v>
      </c>
      <c r="L9792" s="56">
        <f t="shared" si="152"/>
        <v>9</v>
      </c>
      <c r="M9792" s="82" t="str">
        <f>"Q"&amp;" "&amp;VLOOKUP(pro[[#This Row],[Period]],Mapping!A:B,2,0)</f>
        <v>Q 3</v>
      </c>
      <c r="N9792"/>
    </row>
    <row r="9793" spans="1:14" ht="14.25" x14ac:dyDescent="0.2">
      <c r="A9793" s="42" t="s">
        <v>31</v>
      </c>
      <c r="B9793" s="44" t="s">
        <v>30</v>
      </c>
      <c r="C9793" s="44" t="s">
        <v>58</v>
      </c>
      <c r="D9793" s="43">
        <v>297273.92099999997</v>
      </c>
      <c r="E9793" s="43">
        <v>-317729.32099999994</v>
      </c>
      <c r="F9793" s="45">
        <v>-93580</v>
      </c>
      <c r="G9793" s="45">
        <v>-82860</v>
      </c>
      <c r="H9793" s="45">
        <v>-32650</v>
      </c>
      <c r="I9793" s="55">
        <f>pro[[#This Row],[Admin expenses 3]]+pro[[#This Row],[Admin expenses 2]]+pro[[#This Row],[Admin expenses 1]]+pro[[#This Row],[COGS]]</f>
        <v>-526819.321</v>
      </c>
      <c r="J9793" s="55">
        <f>pro[[#This Row],[Revenue]]+pro[[#This Row],[AdminExp]]</f>
        <v>-229545.40000000002</v>
      </c>
      <c r="K9793" s="83">
        <f>pro[[#This Row],[Profit]]/pro[[#This Row],[Revenue]]</f>
        <v>-0.77216796962152645</v>
      </c>
      <c r="L9793" s="56">
        <f t="shared" si="152"/>
        <v>9</v>
      </c>
      <c r="M9793" s="82" t="str">
        <f>"Q"&amp;" "&amp;VLOOKUP(pro[[#This Row],[Period]],Mapping!A:B,2,0)</f>
        <v>Q 3</v>
      </c>
      <c r="N9793"/>
    </row>
    <row r="9794" spans="1:14" ht="14.25" x14ac:dyDescent="0.2">
      <c r="A9794" s="42" t="s">
        <v>31</v>
      </c>
      <c r="B9794" s="44" t="s">
        <v>30</v>
      </c>
      <c r="C9794" s="44" t="s">
        <v>59</v>
      </c>
      <c r="D9794" s="43">
        <v>10936.414999999999</v>
      </c>
      <c r="E9794" s="43">
        <v>-4649.7989999999991</v>
      </c>
      <c r="F9794" s="45">
        <v>-96810</v>
      </c>
      <c r="G9794" s="45">
        <v>-81420</v>
      </c>
      <c r="H9794" s="45">
        <v>-68190</v>
      </c>
      <c r="I9794" s="55">
        <f>pro[[#This Row],[Admin expenses 3]]+pro[[#This Row],[Admin expenses 2]]+pro[[#This Row],[Admin expenses 1]]+pro[[#This Row],[COGS]]</f>
        <v>-251069.799</v>
      </c>
      <c r="J9794" s="55">
        <f>pro[[#This Row],[Revenue]]+pro[[#This Row],[AdminExp]]</f>
        <v>-240133.38399999999</v>
      </c>
      <c r="K9794" s="83">
        <f>pro[[#This Row],[Profit]]/pro[[#This Row],[Revenue]]</f>
        <v>-21.957230408685113</v>
      </c>
      <c r="L9794" s="56">
        <f t="shared" ref="L9794:L9857" si="153">MONTH(DATEVALUE(A9794&amp;"1"))</f>
        <v>9</v>
      </c>
      <c r="M9794" s="82" t="str">
        <f>"Q"&amp;" "&amp;VLOOKUP(pro[[#This Row],[Period]],Mapping!A:B,2,0)</f>
        <v>Q 3</v>
      </c>
      <c r="N9794"/>
    </row>
    <row r="9795" spans="1:14" ht="14.25" x14ac:dyDescent="0.2">
      <c r="A9795" s="42" t="s">
        <v>31</v>
      </c>
      <c r="B9795" s="44" t="s">
        <v>30</v>
      </c>
      <c r="C9795" s="44" t="s">
        <v>57</v>
      </c>
      <c r="D9795" s="43">
        <v>10323.32</v>
      </c>
      <c r="E9795" s="43">
        <v>-8791.2789999999986</v>
      </c>
      <c r="F9795" s="45">
        <v>-32780</v>
      </c>
      <c r="G9795" s="45">
        <v>-19520</v>
      </c>
      <c r="H9795" s="45">
        <v>-91290</v>
      </c>
      <c r="I9795" s="55">
        <f>pro[[#This Row],[Admin expenses 3]]+pro[[#This Row],[Admin expenses 2]]+pro[[#This Row],[Admin expenses 1]]+pro[[#This Row],[COGS]]</f>
        <v>-152381.27900000001</v>
      </c>
      <c r="J9795" s="55">
        <f>pro[[#This Row],[Revenue]]+pro[[#This Row],[AdminExp]]</f>
        <v>-142057.959</v>
      </c>
      <c r="K9795" s="83">
        <f>pro[[#This Row],[Profit]]/pro[[#This Row],[Revenue]]</f>
        <v>-13.760879155155513</v>
      </c>
      <c r="L9795" s="56">
        <f t="shared" si="153"/>
        <v>9</v>
      </c>
      <c r="M9795" s="82" t="str">
        <f>"Q"&amp;" "&amp;VLOOKUP(pro[[#This Row],[Period]],Mapping!A:B,2,0)</f>
        <v>Q 3</v>
      </c>
      <c r="N9795"/>
    </row>
    <row r="9796" spans="1:14" ht="14.25" x14ac:dyDescent="0.2">
      <c r="A9796" s="42" t="s">
        <v>31</v>
      </c>
      <c r="B9796" s="44" t="s">
        <v>30</v>
      </c>
      <c r="C9796" s="44" t="s">
        <v>57</v>
      </c>
      <c r="D9796" s="43">
        <v>37664.528999999995</v>
      </c>
      <c r="E9796" s="43">
        <v>-9428.8950000000004</v>
      </c>
      <c r="F9796" s="45">
        <v>-66550</v>
      </c>
      <c r="G9796" s="45">
        <v>-104950</v>
      </c>
      <c r="H9796" s="45">
        <v>-44570</v>
      </c>
      <c r="I9796" s="55">
        <f>pro[[#This Row],[Admin expenses 3]]+pro[[#This Row],[Admin expenses 2]]+pro[[#This Row],[Admin expenses 1]]+pro[[#This Row],[COGS]]</f>
        <v>-225498.89499999999</v>
      </c>
      <c r="J9796" s="55">
        <f>pro[[#This Row],[Revenue]]+pro[[#This Row],[AdminExp]]</f>
        <v>-187834.36599999998</v>
      </c>
      <c r="K9796" s="83">
        <f>pro[[#This Row],[Profit]]/pro[[#This Row],[Revenue]]</f>
        <v>-4.987036104978241</v>
      </c>
      <c r="L9796" s="56">
        <f t="shared" si="153"/>
        <v>9</v>
      </c>
      <c r="M9796" s="82" t="str">
        <f>"Q"&amp;" "&amp;VLOOKUP(pro[[#This Row],[Period]],Mapping!A:B,2,0)</f>
        <v>Q 3</v>
      </c>
      <c r="N9796"/>
    </row>
    <row r="9797" spans="1:14" ht="14.25" x14ac:dyDescent="0.2">
      <c r="A9797" s="42" t="s">
        <v>31</v>
      </c>
      <c r="B9797" s="44" t="s">
        <v>30</v>
      </c>
      <c r="C9797" s="44" t="s">
        <v>57</v>
      </c>
      <c r="D9797" s="43">
        <v>24335.5</v>
      </c>
      <c r="E9797" s="43">
        <v>-2760.52</v>
      </c>
      <c r="F9797" s="45">
        <v>-87650</v>
      </c>
      <c r="G9797" s="45">
        <v>-62800</v>
      </c>
      <c r="H9797" s="45">
        <v>-34490</v>
      </c>
      <c r="I9797" s="55">
        <f>pro[[#This Row],[Admin expenses 3]]+pro[[#This Row],[Admin expenses 2]]+pro[[#This Row],[Admin expenses 1]]+pro[[#This Row],[COGS]]</f>
        <v>-187700.52</v>
      </c>
      <c r="J9797" s="55">
        <f>pro[[#This Row],[Revenue]]+pro[[#This Row],[AdminExp]]</f>
        <v>-163365.01999999999</v>
      </c>
      <c r="K9797" s="83">
        <f>pro[[#This Row],[Profit]]/pro[[#This Row],[Revenue]]</f>
        <v>-6.7130332230691785</v>
      </c>
      <c r="L9797" s="56">
        <f t="shared" si="153"/>
        <v>9</v>
      </c>
      <c r="M9797" s="82" t="str">
        <f>"Q"&amp;" "&amp;VLOOKUP(pro[[#This Row],[Period]],Mapping!A:B,2,0)</f>
        <v>Q 3</v>
      </c>
      <c r="N9797"/>
    </row>
    <row r="9798" spans="1:14" ht="14.25" x14ac:dyDescent="0.2">
      <c r="A9798" s="42" t="s">
        <v>31</v>
      </c>
      <c r="B9798" s="44" t="s">
        <v>30</v>
      </c>
      <c r="C9798" s="44" t="s">
        <v>57</v>
      </c>
      <c r="D9798" s="43">
        <v>659181.75399999996</v>
      </c>
      <c r="E9798" s="43">
        <v>-327948.60699999996</v>
      </c>
      <c r="F9798" s="45">
        <v>-12920</v>
      </c>
      <c r="G9798" s="45">
        <v>-62110</v>
      </c>
      <c r="H9798" s="45">
        <v>-82770</v>
      </c>
      <c r="I9798" s="55">
        <f>pro[[#This Row],[Admin expenses 3]]+pro[[#This Row],[Admin expenses 2]]+pro[[#This Row],[Admin expenses 1]]+pro[[#This Row],[COGS]]</f>
        <v>-485748.60699999996</v>
      </c>
      <c r="J9798" s="55">
        <f>pro[[#This Row],[Revenue]]+pro[[#This Row],[AdminExp]]</f>
        <v>173433.147</v>
      </c>
      <c r="K9798" s="83">
        <f>pro[[#This Row],[Profit]]/pro[[#This Row],[Revenue]]</f>
        <v>0.26310368263014755</v>
      </c>
      <c r="L9798" s="56">
        <f t="shared" si="153"/>
        <v>9</v>
      </c>
      <c r="M9798" s="82" t="str">
        <f>"Q"&amp;" "&amp;VLOOKUP(pro[[#This Row],[Period]],Mapping!A:B,2,0)</f>
        <v>Q 3</v>
      </c>
      <c r="N9798"/>
    </row>
    <row r="9799" spans="1:14" ht="14.25" x14ac:dyDescent="0.2">
      <c r="A9799" s="42" t="s">
        <v>31</v>
      </c>
      <c r="B9799" s="44" t="s">
        <v>30</v>
      </c>
      <c r="C9799" s="44" t="s">
        <v>57</v>
      </c>
      <c r="D9799" s="43">
        <v>100617.03399999999</v>
      </c>
      <c r="E9799" s="43">
        <v>-3331.5099999999998</v>
      </c>
      <c r="F9799" s="45">
        <v>-14580</v>
      </c>
      <c r="G9799" s="45">
        <v>-37800</v>
      </c>
      <c r="H9799" s="45">
        <v>-91850</v>
      </c>
      <c r="I9799" s="55">
        <f>pro[[#This Row],[Admin expenses 3]]+pro[[#This Row],[Admin expenses 2]]+pro[[#This Row],[Admin expenses 1]]+pro[[#This Row],[COGS]]</f>
        <v>-147561.51</v>
      </c>
      <c r="J9799" s="55">
        <f>pro[[#This Row],[Revenue]]+pro[[#This Row],[AdminExp]]</f>
        <v>-46944.476000000024</v>
      </c>
      <c r="K9799" s="83">
        <f>pro[[#This Row],[Profit]]/pro[[#This Row],[Revenue]]</f>
        <v>-0.46656588982736297</v>
      </c>
      <c r="L9799" s="56">
        <f t="shared" si="153"/>
        <v>9</v>
      </c>
      <c r="M9799" s="82" t="str">
        <f>"Q"&amp;" "&amp;VLOOKUP(pro[[#This Row],[Period]],Mapping!A:B,2,0)</f>
        <v>Q 3</v>
      </c>
      <c r="N9799"/>
    </row>
    <row r="9800" spans="1:14" ht="14.25" x14ac:dyDescent="0.2">
      <c r="A9800" s="42" t="s">
        <v>31</v>
      </c>
      <c r="B9800" s="44" t="s">
        <v>30</v>
      </c>
      <c r="C9800" s="44" t="s">
        <v>57</v>
      </c>
      <c r="D9800" s="43">
        <v>169384.348</v>
      </c>
      <c r="E9800" s="43">
        <v>-215819.26799999998</v>
      </c>
      <c r="F9800" s="45">
        <v>-22340</v>
      </c>
      <c r="G9800" s="45">
        <v>-96120</v>
      </c>
      <c r="H9800" s="45">
        <v>-75630</v>
      </c>
      <c r="I9800" s="55">
        <f>pro[[#This Row],[Admin expenses 3]]+pro[[#This Row],[Admin expenses 2]]+pro[[#This Row],[Admin expenses 1]]+pro[[#This Row],[COGS]]</f>
        <v>-409909.26799999998</v>
      </c>
      <c r="J9800" s="55">
        <f>pro[[#This Row],[Revenue]]+pro[[#This Row],[AdminExp]]</f>
        <v>-240524.91999999998</v>
      </c>
      <c r="K9800" s="83">
        <f>pro[[#This Row],[Profit]]/pro[[#This Row],[Revenue]]</f>
        <v>-1.4199949572672439</v>
      </c>
      <c r="L9800" s="56">
        <f t="shared" si="153"/>
        <v>9</v>
      </c>
      <c r="M9800" s="82" t="str">
        <f>"Q"&amp;" "&amp;VLOOKUP(pro[[#This Row],[Period]],Mapping!A:B,2,0)</f>
        <v>Q 3</v>
      </c>
      <c r="N9800"/>
    </row>
    <row r="9801" spans="1:14" ht="14.25" x14ac:dyDescent="0.2">
      <c r="A9801" s="42" t="s">
        <v>31</v>
      </c>
      <c r="B9801" s="44" t="s">
        <v>32</v>
      </c>
      <c r="C9801" s="44" t="s">
        <v>57</v>
      </c>
      <c r="D9801" s="43">
        <v>48795.964</v>
      </c>
      <c r="E9801" s="43">
        <v>-29261.637999999995</v>
      </c>
      <c r="F9801" s="45">
        <v>-81820</v>
      </c>
      <c r="G9801" s="45">
        <v>-36920</v>
      </c>
      <c r="H9801" s="45">
        <v>-61720</v>
      </c>
      <c r="I9801" s="55">
        <f>pro[[#This Row],[Admin expenses 3]]+pro[[#This Row],[Admin expenses 2]]+pro[[#This Row],[Admin expenses 1]]+pro[[#This Row],[COGS]]</f>
        <v>-209721.63800000001</v>
      </c>
      <c r="J9801" s="55">
        <f>pro[[#This Row],[Revenue]]+pro[[#This Row],[AdminExp]]</f>
        <v>-160925.674</v>
      </c>
      <c r="K9801" s="83">
        <f>pro[[#This Row],[Profit]]/pro[[#This Row],[Revenue]]</f>
        <v>-3.2979300091294435</v>
      </c>
      <c r="L9801" s="56">
        <f t="shared" si="153"/>
        <v>9</v>
      </c>
      <c r="M9801" s="82" t="str">
        <f>"Q"&amp;" "&amp;VLOOKUP(pro[[#This Row],[Period]],Mapping!A:B,2,0)</f>
        <v>Q 3</v>
      </c>
      <c r="N9801"/>
    </row>
    <row r="9802" spans="1:14" ht="14.25" x14ac:dyDescent="0.2">
      <c r="A9802" s="42" t="s">
        <v>31</v>
      </c>
      <c r="B9802" s="44" t="s">
        <v>32</v>
      </c>
      <c r="C9802" s="44" t="s">
        <v>57</v>
      </c>
      <c r="D9802" s="43">
        <v>-260.38600000000002</v>
      </c>
      <c r="E9802" s="43">
        <v>63.391999999999996</v>
      </c>
      <c r="F9802" s="45">
        <v>-45420</v>
      </c>
      <c r="G9802" s="45">
        <v>-49510</v>
      </c>
      <c r="H9802" s="45">
        <v>-103630</v>
      </c>
      <c r="I9802" s="55">
        <f>pro[[#This Row],[Admin expenses 3]]+pro[[#This Row],[Admin expenses 2]]+pro[[#This Row],[Admin expenses 1]]+pro[[#This Row],[COGS]]</f>
        <v>-198496.60800000001</v>
      </c>
      <c r="J9802" s="55">
        <f>pro[[#This Row],[Revenue]]+pro[[#This Row],[AdminExp]]</f>
        <v>-198756.99400000001</v>
      </c>
      <c r="K9802" s="83">
        <f>pro[[#This Row],[Profit]]/pro[[#This Row],[Revenue]]</f>
        <v>763.31674513990765</v>
      </c>
      <c r="L9802" s="56">
        <f t="shared" si="153"/>
        <v>9</v>
      </c>
      <c r="M9802" s="82" t="str">
        <f>"Q"&amp;" "&amp;VLOOKUP(pro[[#This Row],[Period]],Mapping!A:B,2,0)</f>
        <v>Q 3</v>
      </c>
      <c r="N9802"/>
    </row>
    <row r="9803" spans="1:14" ht="14.25" x14ac:dyDescent="0.2">
      <c r="A9803" s="42" t="s">
        <v>31</v>
      </c>
      <c r="B9803" s="44" t="s">
        <v>32</v>
      </c>
      <c r="C9803" s="44" t="s">
        <v>57</v>
      </c>
      <c r="D9803" s="43">
        <v>1158547.9849999999</v>
      </c>
      <c r="E9803" s="43">
        <v>-545777.16899999999</v>
      </c>
      <c r="F9803" s="45">
        <v>-86450</v>
      </c>
      <c r="G9803" s="45">
        <v>-18910</v>
      </c>
      <c r="H9803" s="45">
        <v>-79510</v>
      </c>
      <c r="I9803" s="55">
        <f>pro[[#This Row],[Admin expenses 3]]+pro[[#This Row],[Admin expenses 2]]+pro[[#This Row],[Admin expenses 1]]+pro[[#This Row],[COGS]]</f>
        <v>-730647.16899999999</v>
      </c>
      <c r="J9803" s="55">
        <f>pro[[#This Row],[Revenue]]+pro[[#This Row],[AdminExp]]</f>
        <v>427900.81599999988</v>
      </c>
      <c r="K9803" s="83">
        <f>pro[[#This Row],[Profit]]/pro[[#This Row],[Revenue]]</f>
        <v>0.36934233328281169</v>
      </c>
      <c r="L9803" s="56">
        <f t="shared" si="153"/>
        <v>9</v>
      </c>
      <c r="M9803" s="82" t="str">
        <f>"Q"&amp;" "&amp;VLOOKUP(pro[[#This Row],[Period]],Mapping!A:B,2,0)</f>
        <v>Q 3</v>
      </c>
      <c r="N9803"/>
    </row>
    <row r="9804" spans="1:14" ht="14.25" x14ac:dyDescent="0.2">
      <c r="A9804" s="42" t="s">
        <v>31</v>
      </c>
      <c r="B9804" s="44" t="s">
        <v>32</v>
      </c>
      <c r="C9804" s="44" t="s">
        <v>57</v>
      </c>
      <c r="D9804" s="43">
        <v>-1832983.88</v>
      </c>
      <c r="E9804" s="43">
        <v>127794.45</v>
      </c>
      <c r="F9804" s="45">
        <v>-72530</v>
      </c>
      <c r="G9804" s="45">
        <v>-65990</v>
      </c>
      <c r="H9804" s="45">
        <v>-76310</v>
      </c>
      <c r="I9804" s="55">
        <f>pro[[#This Row],[Admin expenses 3]]+pro[[#This Row],[Admin expenses 2]]+pro[[#This Row],[Admin expenses 1]]+pro[[#This Row],[COGS]]</f>
        <v>-87035.55</v>
      </c>
      <c r="J9804" s="55">
        <f>pro[[#This Row],[Revenue]]+pro[[#This Row],[AdminExp]]</f>
        <v>-1920019.43</v>
      </c>
      <c r="K9804" s="83">
        <f>pro[[#This Row],[Profit]]/pro[[#This Row],[Revenue]]</f>
        <v>1.0474829871389812</v>
      </c>
      <c r="L9804" s="56">
        <f t="shared" si="153"/>
        <v>9</v>
      </c>
      <c r="M9804" s="82" t="str">
        <f>"Q"&amp;" "&amp;VLOOKUP(pro[[#This Row],[Period]],Mapping!A:B,2,0)</f>
        <v>Q 3</v>
      </c>
      <c r="N9804"/>
    </row>
    <row r="9805" spans="1:14" ht="14.25" x14ac:dyDescent="0.2">
      <c r="A9805" s="42" t="s">
        <v>31</v>
      </c>
      <c r="B9805" s="44" t="s">
        <v>32</v>
      </c>
      <c r="C9805" s="44" t="s">
        <v>57</v>
      </c>
      <c r="D9805" s="43">
        <v>416215.56199999998</v>
      </c>
      <c r="E9805" s="43">
        <v>-317900.64600000001</v>
      </c>
      <c r="F9805" s="45">
        <v>-48730</v>
      </c>
      <c r="G9805" s="45">
        <v>-82060</v>
      </c>
      <c r="H9805" s="45">
        <v>-74010</v>
      </c>
      <c r="I9805" s="55">
        <f>pro[[#This Row],[Admin expenses 3]]+pro[[#This Row],[Admin expenses 2]]+pro[[#This Row],[Admin expenses 1]]+pro[[#This Row],[COGS]]</f>
        <v>-522700.64600000001</v>
      </c>
      <c r="J9805" s="55">
        <f>pro[[#This Row],[Revenue]]+pro[[#This Row],[AdminExp]]</f>
        <v>-106485.08400000003</v>
      </c>
      <c r="K9805" s="83">
        <f>pro[[#This Row],[Profit]]/pro[[#This Row],[Revenue]]</f>
        <v>-0.25584118836959785</v>
      </c>
      <c r="L9805" s="56">
        <f t="shared" si="153"/>
        <v>9</v>
      </c>
      <c r="M9805" s="82" t="str">
        <f>"Q"&amp;" "&amp;VLOOKUP(pro[[#This Row],[Period]],Mapping!A:B,2,0)</f>
        <v>Q 3</v>
      </c>
      <c r="N9805"/>
    </row>
    <row r="9806" spans="1:14" ht="14.25" x14ac:dyDescent="0.2">
      <c r="A9806" s="42" t="s">
        <v>31</v>
      </c>
      <c r="B9806" s="44" t="s">
        <v>32</v>
      </c>
      <c r="C9806" s="44" t="s">
        <v>57</v>
      </c>
      <c r="D9806" s="43">
        <v>649288.57699999993</v>
      </c>
      <c r="E9806" s="43">
        <v>-89444.137999999992</v>
      </c>
      <c r="F9806" s="45">
        <v>-12940</v>
      </c>
      <c r="G9806" s="45">
        <v>-89000</v>
      </c>
      <c r="H9806" s="45">
        <v>-69310</v>
      </c>
      <c r="I9806" s="55">
        <f>pro[[#This Row],[Admin expenses 3]]+pro[[#This Row],[Admin expenses 2]]+pro[[#This Row],[Admin expenses 1]]+pro[[#This Row],[COGS]]</f>
        <v>-260694.13799999998</v>
      </c>
      <c r="J9806" s="55">
        <f>pro[[#This Row],[Revenue]]+pro[[#This Row],[AdminExp]]</f>
        <v>388594.43899999995</v>
      </c>
      <c r="K9806" s="83">
        <f>pro[[#This Row],[Profit]]/pro[[#This Row],[Revenue]]</f>
        <v>0.59849264682196923</v>
      </c>
      <c r="L9806" s="56">
        <f t="shared" si="153"/>
        <v>9</v>
      </c>
      <c r="M9806" s="82" t="str">
        <f>"Q"&amp;" "&amp;VLOOKUP(pro[[#This Row],[Period]],Mapping!A:B,2,0)</f>
        <v>Q 3</v>
      </c>
      <c r="N9806"/>
    </row>
    <row r="9807" spans="1:14" ht="14.25" x14ac:dyDescent="0.2">
      <c r="A9807" s="42" t="s">
        <v>31</v>
      </c>
      <c r="B9807" s="44" t="s">
        <v>32</v>
      </c>
      <c r="C9807" s="44" t="s">
        <v>57</v>
      </c>
      <c r="D9807" s="43">
        <v>-13032.844999999998</v>
      </c>
      <c r="E9807" s="43">
        <v>7609.9519999999984</v>
      </c>
      <c r="F9807" s="45">
        <v>-43770</v>
      </c>
      <c r="G9807" s="45">
        <v>-67720</v>
      </c>
      <c r="H9807" s="45">
        <v>-103180</v>
      </c>
      <c r="I9807" s="55">
        <f>pro[[#This Row],[Admin expenses 3]]+pro[[#This Row],[Admin expenses 2]]+pro[[#This Row],[Admin expenses 1]]+pro[[#This Row],[COGS]]</f>
        <v>-207060.04800000001</v>
      </c>
      <c r="J9807" s="55">
        <f>pro[[#This Row],[Revenue]]+pro[[#This Row],[AdminExp]]</f>
        <v>-220092.89300000001</v>
      </c>
      <c r="K9807" s="83">
        <f>pro[[#This Row],[Profit]]/pro[[#This Row],[Revenue]]</f>
        <v>16.887555480019909</v>
      </c>
      <c r="L9807" s="56">
        <f t="shared" si="153"/>
        <v>9</v>
      </c>
      <c r="M9807" s="82" t="str">
        <f>"Q"&amp;" "&amp;VLOOKUP(pro[[#This Row],[Period]],Mapping!A:B,2,0)</f>
        <v>Q 3</v>
      </c>
      <c r="N9807"/>
    </row>
    <row r="9808" spans="1:14" ht="14.25" x14ac:dyDescent="0.2">
      <c r="A9808" s="42" t="s">
        <v>31</v>
      </c>
      <c r="B9808" s="44" t="s">
        <v>32</v>
      </c>
      <c r="C9808" s="44" t="s">
        <v>57</v>
      </c>
      <c r="D9808" s="43">
        <v>877491.36300000001</v>
      </c>
      <c r="E9808" s="43">
        <v>-336602.06300000002</v>
      </c>
      <c r="F9808" s="45">
        <v>-62110</v>
      </c>
      <c r="G9808" s="45">
        <v>-14230</v>
      </c>
      <c r="H9808" s="45">
        <v>-49340</v>
      </c>
      <c r="I9808" s="55">
        <f>pro[[#This Row],[Admin expenses 3]]+pro[[#This Row],[Admin expenses 2]]+pro[[#This Row],[Admin expenses 1]]+pro[[#This Row],[COGS]]</f>
        <v>-462282.06300000002</v>
      </c>
      <c r="J9808" s="55">
        <f>pro[[#This Row],[Revenue]]+pro[[#This Row],[AdminExp]]</f>
        <v>415209.3</v>
      </c>
      <c r="K9808" s="83">
        <f>pro[[#This Row],[Profit]]/pro[[#This Row],[Revenue]]</f>
        <v>0.47317764881521684</v>
      </c>
      <c r="L9808" s="56">
        <f t="shared" si="153"/>
        <v>9</v>
      </c>
      <c r="M9808" s="82" t="str">
        <f>"Q"&amp;" "&amp;VLOOKUP(pro[[#This Row],[Period]],Mapping!A:B,2,0)</f>
        <v>Q 3</v>
      </c>
      <c r="N9808"/>
    </row>
    <row r="9809" spans="1:14" ht="14.25" x14ac:dyDescent="0.2">
      <c r="A9809" s="42" t="s">
        <v>31</v>
      </c>
      <c r="B9809" s="44" t="s">
        <v>32</v>
      </c>
      <c r="C9809" s="44" t="s">
        <v>57</v>
      </c>
      <c r="D9809" s="43">
        <v>193364.59099999999</v>
      </c>
      <c r="E9809" s="43">
        <v>-295776.84499999997</v>
      </c>
      <c r="F9809" s="45">
        <v>-80960</v>
      </c>
      <c r="G9809" s="45">
        <v>-38170</v>
      </c>
      <c r="H9809" s="45">
        <v>-84420</v>
      </c>
      <c r="I9809" s="55">
        <f>pro[[#This Row],[Admin expenses 3]]+pro[[#This Row],[Admin expenses 2]]+pro[[#This Row],[Admin expenses 1]]+pro[[#This Row],[COGS]]</f>
        <v>-499326.84499999997</v>
      </c>
      <c r="J9809" s="55">
        <f>pro[[#This Row],[Revenue]]+pro[[#This Row],[AdminExp]]</f>
        <v>-305962.25399999996</v>
      </c>
      <c r="K9809" s="83">
        <f>pro[[#This Row],[Profit]]/pro[[#This Row],[Revenue]]</f>
        <v>-1.5823075590918296</v>
      </c>
      <c r="L9809" s="56">
        <f t="shared" si="153"/>
        <v>9</v>
      </c>
      <c r="M9809" s="82" t="str">
        <f>"Q"&amp;" "&amp;VLOOKUP(pro[[#This Row],[Period]],Mapping!A:B,2,0)</f>
        <v>Q 3</v>
      </c>
      <c r="N9809"/>
    </row>
    <row r="9810" spans="1:14" ht="14.25" x14ac:dyDescent="0.2">
      <c r="A9810" s="42" t="s">
        <v>31</v>
      </c>
      <c r="B9810" s="44" t="s">
        <v>32</v>
      </c>
      <c r="C9810" s="44" t="s">
        <v>57</v>
      </c>
      <c r="D9810" s="43">
        <v>25496.387000000002</v>
      </c>
      <c r="E9810" s="43">
        <v>-33470.639999999999</v>
      </c>
      <c r="F9810" s="45">
        <v>-38130</v>
      </c>
      <c r="G9810" s="45">
        <v>-18480</v>
      </c>
      <c r="H9810" s="45">
        <v>-60120</v>
      </c>
      <c r="I9810" s="55">
        <f>pro[[#This Row],[Admin expenses 3]]+pro[[#This Row],[Admin expenses 2]]+pro[[#This Row],[Admin expenses 1]]+pro[[#This Row],[COGS]]</f>
        <v>-150200.64000000001</v>
      </c>
      <c r="J9810" s="55">
        <f>pro[[#This Row],[Revenue]]+pro[[#This Row],[AdminExp]]</f>
        <v>-124704.25300000001</v>
      </c>
      <c r="K9810" s="83">
        <f>pro[[#This Row],[Profit]]/pro[[#This Row],[Revenue]]</f>
        <v>-4.8910558582280697</v>
      </c>
      <c r="L9810" s="56">
        <f t="shared" si="153"/>
        <v>9</v>
      </c>
      <c r="M9810" s="82" t="str">
        <f>"Q"&amp;" "&amp;VLOOKUP(pro[[#This Row],[Period]],Mapping!A:B,2,0)</f>
        <v>Q 3</v>
      </c>
      <c r="N9810"/>
    </row>
    <row r="9811" spans="1:14" ht="14.25" x14ac:dyDescent="0.2">
      <c r="A9811" s="42" t="s">
        <v>31</v>
      </c>
      <c r="B9811" s="44" t="s">
        <v>32</v>
      </c>
      <c r="C9811" s="44" t="s">
        <v>57</v>
      </c>
      <c r="D9811" s="43">
        <v>1105301.372</v>
      </c>
      <c r="E9811" s="43">
        <v>-23346.525999999998</v>
      </c>
      <c r="F9811" s="45">
        <v>-105260</v>
      </c>
      <c r="G9811" s="45">
        <v>-84890</v>
      </c>
      <c r="H9811" s="45">
        <v>-96190</v>
      </c>
      <c r="I9811" s="55">
        <f>pro[[#This Row],[Admin expenses 3]]+pro[[#This Row],[Admin expenses 2]]+pro[[#This Row],[Admin expenses 1]]+pro[[#This Row],[COGS]]</f>
        <v>-309686.52600000001</v>
      </c>
      <c r="J9811" s="55">
        <f>pro[[#This Row],[Revenue]]+pro[[#This Row],[AdminExp]]</f>
        <v>795614.8459999999</v>
      </c>
      <c r="K9811" s="83">
        <f>pro[[#This Row],[Profit]]/pro[[#This Row],[Revenue]]</f>
        <v>0.71981711608695975</v>
      </c>
      <c r="L9811" s="56">
        <f t="shared" si="153"/>
        <v>9</v>
      </c>
      <c r="M9811" s="82" t="str">
        <f>"Q"&amp;" "&amp;VLOOKUP(pro[[#This Row],[Period]],Mapping!A:B,2,0)</f>
        <v>Q 3</v>
      </c>
      <c r="N9811"/>
    </row>
    <row r="9812" spans="1:14" ht="14.25" x14ac:dyDescent="0.2">
      <c r="A9812" s="42" t="s">
        <v>31</v>
      </c>
      <c r="B9812" s="44" t="s">
        <v>32</v>
      </c>
      <c r="C9812" s="44" t="s">
        <v>57</v>
      </c>
      <c r="D9812" s="43">
        <v>53571.860999999997</v>
      </c>
      <c r="E9812" s="43">
        <v>-2062.9489999999996</v>
      </c>
      <c r="F9812" s="45">
        <v>-90400</v>
      </c>
      <c r="G9812" s="45">
        <v>-13780</v>
      </c>
      <c r="H9812" s="45">
        <v>-36220</v>
      </c>
      <c r="I9812" s="55">
        <f>pro[[#This Row],[Admin expenses 3]]+pro[[#This Row],[Admin expenses 2]]+pro[[#This Row],[Admin expenses 1]]+pro[[#This Row],[COGS]]</f>
        <v>-142462.94899999999</v>
      </c>
      <c r="J9812" s="55">
        <f>pro[[#This Row],[Revenue]]+pro[[#This Row],[AdminExp]]</f>
        <v>-88891.087999999989</v>
      </c>
      <c r="K9812" s="83">
        <f>pro[[#This Row],[Profit]]/pro[[#This Row],[Revenue]]</f>
        <v>-1.6592869155693508</v>
      </c>
      <c r="L9812" s="56">
        <f t="shared" si="153"/>
        <v>9</v>
      </c>
      <c r="M9812" s="82" t="str">
        <f>"Q"&amp;" "&amp;VLOOKUP(pro[[#This Row],[Period]],Mapping!A:B,2,0)</f>
        <v>Q 3</v>
      </c>
      <c r="N9812"/>
    </row>
    <row r="9813" spans="1:14" ht="14.25" x14ac:dyDescent="0.2">
      <c r="A9813" s="42" t="s">
        <v>31</v>
      </c>
      <c r="B9813" s="44" t="s">
        <v>32</v>
      </c>
      <c r="C9813" s="44" t="s">
        <v>57</v>
      </c>
      <c r="D9813" s="43">
        <v>769607.37</v>
      </c>
      <c r="E9813" s="43">
        <v>-33009.612999999998</v>
      </c>
      <c r="F9813" s="45">
        <v>-85140</v>
      </c>
      <c r="G9813" s="45">
        <v>-53600</v>
      </c>
      <c r="H9813" s="45">
        <v>-73070</v>
      </c>
      <c r="I9813" s="55">
        <f>pro[[#This Row],[Admin expenses 3]]+pro[[#This Row],[Admin expenses 2]]+pro[[#This Row],[Admin expenses 1]]+pro[[#This Row],[COGS]]</f>
        <v>-244819.61300000001</v>
      </c>
      <c r="J9813" s="55">
        <f>pro[[#This Row],[Revenue]]+pro[[#This Row],[AdminExp]]</f>
        <v>524787.75699999998</v>
      </c>
      <c r="K9813" s="83">
        <f>pro[[#This Row],[Profit]]/pro[[#This Row],[Revenue]]</f>
        <v>0.6818902435926516</v>
      </c>
      <c r="L9813" s="56">
        <f t="shared" si="153"/>
        <v>9</v>
      </c>
      <c r="M9813" s="82" t="str">
        <f>"Q"&amp;" "&amp;VLOOKUP(pro[[#This Row],[Period]],Mapping!A:B,2,0)</f>
        <v>Q 3</v>
      </c>
      <c r="N9813"/>
    </row>
    <row r="9814" spans="1:14" ht="14.25" x14ac:dyDescent="0.2">
      <c r="A9814" s="42" t="s">
        <v>31</v>
      </c>
      <c r="B9814" s="44" t="s">
        <v>32</v>
      </c>
      <c r="C9814" s="44" t="s">
        <v>57</v>
      </c>
      <c r="D9814" s="43">
        <v>201388.35500000001</v>
      </c>
      <c r="E9814" s="43">
        <v>-24668.041999999998</v>
      </c>
      <c r="F9814" s="45">
        <v>-46140</v>
      </c>
      <c r="G9814" s="45">
        <v>-91240</v>
      </c>
      <c r="H9814" s="45">
        <v>-106410</v>
      </c>
      <c r="I9814" s="55">
        <f>pro[[#This Row],[Admin expenses 3]]+pro[[#This Row],[Admin expenses 2]]+pro[[#This Row],[Admin expenses 1]]+pro[[#This Row],[COGS]]</f>
        <v>-268458.04200000002</v>
      </c>
      <c r="J9814" s="55">
        <f>pro[[#This Row],[Revenue]]+pro[[#This Row],[AdminExp]]</f>
        <v>-67069.687000000005</v>
      </c>
      <c r="K9814" s="83">
        <f>pro[[#This Row],[Profit]]/pro[[#This Row],[Revenue]]</f>
        <v>-0.33303657006384507</v>
      </c>
      <c r="L9814" s="56">
        <f t="shared" si="153"/>
        <v>9</v>
      </c>
      <c r="M9814" s="82" t="str">
        <f>"Q"&amp;" "&amp;VLOOKUP(pro[[#This Row],[Period]],Mapping!A:B,2,0)</f>
        <v>Q 3</v>
      </c>
      <c r="N9814"/>
    </row>
    <row r="9815" spans="1:14" ht="14.25" x14ac:dyDescent="0.2">
      <c r="A9815" s="42" t="s">
        <v>31</v>
      </c>
      <c r="B9815" s="44" t="s">
        <v>32</v>
      </c>
      <c r="C9815" s="44" t="s">
        <v>57</v>
      </c>
      <c r="D9815" s="43">
        <v>-99064.623000000007</v>
      </c>
      <c r="E9815" s="43">
        <v>29179.800999999999</v>
      </c>
      <c r="F9815" s="45">
        <v>-91010</v>
      </c>
      <c r="G9815" s="45">
        <v>-66970</v>
      </c>
      <c r="H9815" s="45">
        <v>-51730</v>
      </c>
      <c r="I9815" s="55">
        <f>pro[[#This Row],[Admin expenses 3]]+pro[[#This Row],[Admin expenses 2]]+pro[[#This Row],[Admin expenses 1]]+pro[[#This Row],[COGS]]</f>
        <v>-180530.19899999999</v>
      </c>
      <c r="J9815" s="55">
        <f>pro[[#This Row],[Revenue]]+pro[[#This Row],[AdminExp]]</f>
        <v>-279594.82199999999</v>
      </c>
      <c r="K9815" s="83">
        <f>pro[[#This Row],[Profit]]/pro[[#This Row],[Revenue]]</f>
        <v>2.8223478122962216</v>
      </c>
      <c r="L9815" s="56">
        <f t="shared" si="153"/>
        <v>9</v>
      </c>
      <c r="M9815" s="82" t="str">
        <f>"Q"&amp;" "&amp;VLOOKUP(pro[[#This Row],[Period]],Mapping!A:B,2,0)</f>
        <v>Q 3</v>
      </c>
      <c r="N9815"/>
    </row>
    <row r="9816" spans="1:14" ht="14.25" x14ac:dyDescent="0.2">
      <c r="A9816" s="42" t="s">
        <v>31</v>
      </c>
      <c r="B9816" s="44" t="s">
        <v>32</v>
      </c>
      <c r="C9816" s="44" t="s">
        <v>57</v>
      </c>
      <c r="D9816" s="43">
        <v>-10773.986999999999</v>
      </c>
      <c r="E9816" s="43">
        <v>3655.2529999999997</v>
      </c>
      <c r="F9816" s="45">
        <v>-39300</v>
      </c>
      <c r="G9816" s="45">
        <v>-95500</v>
      </c>
      <c r="H9816" s="45">
        <v>-20980</v>
      </c>
      <c r="I9816" s="55">
        <f>pro[[#This Row],[Admin expenses 3]]+pro[[#This Row],[Admin expenses 2]]+pro[[#This Row],[Admin expenses 1]]+pro[[#This Row],[COGS]]</f>
        <v>-152124.747</v>
      </c>
      <c r="J9816" s="55">
        <f>pro[[#This Row],[Revenue]]+pro[[#This Row],[AdminExp]]</f>
        <v>-162898.734</v>
      </c>
      <c r="K9816" s="83">
        <f>pro[[#This Row],[Profit]]/pro[[#This Row],[Revenue]]</f>
        <v>15.119633428182158</v>
      </c>
      <c r="L9816" s="56">
        <f t="shared" si="153"/>
        <v>9</v>
      </c>
      <c r="M9816" s="82" t="str">
        <f>"Q"&amp;" "&amp;VLOOKUP(pro[[#This Row],[Period]],Mapping!A:B,2,0)</f>
        <v>Q 3</v>
      </c>
      <c r="N9816"/>
    </row>
    <row r="9817" spans="1:14" ht="14.25" x14ac:dyDescent="0.2">
      <c r="A9817" s="42" t="s">
        <v>31</v>
      </c>
      <c r="B9817" s="44" t="s">
        <v>32</v>
      </c>
      <c r="C9817" s="44" t="s">
        <v>57</v>
      </c>
      <c r="D9817" s="43">
        <v>620642.18299999996</v>
      </c>
      <c r="E9817" s="43">
        <v>-27087.305</v>
      </c>
      <c r="F9817" s="45">
        <v>-44080</v>
      </c>
      <c r="G9817" s="45">
        <v>-65560</v>
      </c>
      <c r="H9817" s="45">
        <v>-66600</v>
      </c>
      <c r="I9817" s="55">
        <f>pro[[#This Row],[Admin expenses 3]]+pro[[#This Row],[Admin expenses 2]]+pro[[#This Row],[Admin expenses 1]]+pro[[#This Row],[COGS]]</f>
        <v>-203327.30499999999</v>
      </c>
      <c r="J9817" s="55">
        <f>pro[[#This Row],[Revenue]]+pro[[#This Row],[AdminExp]]</f>
        <v>417314.87799999997</v>
      </c>
      <c r="K9817" s="83">
        <f>pro[[#This Row],[Profit]]/pro[[#This Row],[Revenue]]</f>
        <v>0.67239206330260026</v>
      </c>
      <c r="L9817" s="56">
        <f t="shared" si="153"/>
        <v>9</v>
      </c>
      <c r="M9817" s="82" t="str">
        <f>"Q"&amp;" "&amp;VLOOKUP(pro[[#This Row],[Period]],Mapping!A:B,2,0)</f>
        <v>Q 3</v>
      </c>
      <c r="N9817"/>
    </row>
    <row r="9818" spans="1:14" ht="14.25" x14ac:dyDescent="0.2">
      <c r="A9818" s="42" t="s">
        <v>31</v>
      </c>
      <c r="B9818" s="44" t="s">
        <v>32</v>
      </c>
      <c r="C9818" s="44" t="s">
        <v>57</v>
      </c>
      <c r="D9818" s="43">
        <v>183440.87999999998</v>
      </c>
      <c r="E9818" s="43">
        <v>-208005.23099999997</v>
      </c>
      <c r="F9818" s="45">
        <v>-31820</v>
      </c>
      <c r="G9818" s="45">
        <v>-60730</v>
      </c>
      <c r="H9818" s="45">
        <v>-65550</v>
      </c>
      <c r="I9818" s="55">
        <f>pro[[#This Row],[Admin expenses 3]]+pro[[#This Row],[Admin expenses 2]]+pro[[#This Row],[Admin expenses 1]]+pro[[#This Row],[COGS]]</f>
        <v>-366105.23099999997</v>
      </c>
      <c r="J9818" s="55">
        <f>pro[[#This Row],[Revenue]]+pro[[#This Row],[AdminExp]]</f>
        <v>-182664.351</v>
      </c>
      <c r="K9818" s="83">
        <f>pro[[#This Row],[Profit]]/pro[[#This Row],[Revenue]]</f>
        <v>-0.99576687050345603</v>
      </c>
      <c r="L9818" s="56">
        <f t="shared" si="153"/>
        <v>9</v>
      </c>
      <c r="M9818" s="82" t="str">
        <f>"Q"&amp;" "&amp;VLOOKUP(pro[[#This Row],[Period]],Mapping!A:B,2,0)</f>
        <v>Q 3</v>
      </c>
      <c r="N9818"/>
    </row>
    <row r="9819" spans="1:14" ht="14.25" x14ac:dyDescent="0.2">
      <c r="A9819" s="42" t="s">
        <v>31</v>
      </c>
      <c r="B9819" s="44" t="s">
        <v>32</v>
      </c>
      <c r="C9819" s="44" t="s">
        <v>57</v>
      </c>
      <c r="D9819" s="43">
        <v>42962.772999999994</v>
      </c>
      <c r="E9819" s="43">
        <v>-29629.991999999995</v>
      </c>
      <c r="F9819" s="45">
        <v>-25900</v>
      </c>
      <c r="G9819" s="45">
        <v>-65720</v>
      </c>
      <c r="H9819" s="45">
        <v>-16910</v>
      </c>
      <c r="I9819" s="55">
        <f>pro[[#This Row],[Admin expenses 3]]+pro[[#This Row],[Admin expenses 2]]+pro[[#This Row],[Admin expenses 1]]+pro[[#This Row],[COGS]]</f>
        <v>-138159.992</v>
      </c>
      <c r="J9819" s="55">
        <f>pro[[#This Row],[Revenue]]+pro[[#This Row],[AdminExp]]</f>
        <v>-95197.219000000012</v>
      </c>
      <c r="K9819" s="83">
        <f>pro[[#This Row],[Profit]]/pro[[#This Row],[Revenue]]</f>
        <v>-2.2158071360989671</v>
      </c>
      <c r="L9819" s="56">
        <f t="shared" si="153"/>
        <v>9</v>
      </c>
      <c r="M9819" s="82" t="str">
        <f>"Q"&amp;" "&amp;VLOOKUP(pro[[#This Row],[Period]],Mapping!A:B,2,0)</f>
        <v>Q 3</v>
      </c>
      <c r="N9819"/>
    </row>
    <row r="9820" spans="1:14" ht="14.25" x14ac:dyDescent="0.2">
      <c r="A9820" s="42" t="s">
        <v>31</v>
      </c>
      <c r="B9820" s="44" t="s">
        <v>32</v>
      </c>
      <c r="C9820" s="44" t="s">
        <v>57</v>
      </c>
      <c r="D9820" s="43">
        <v>29246.706999999999</v>
      </c>
      <c r="E9820" s="43">
        <v>-15328.564999999999</v>
      </c>
      <c r="F9820" s="45">
        <v>-74140</v>
      </c>
      <c r="G9820" s="45">
        <v>-24760</v>
      </c>
      <c r="H9820" s="45">
        <v>-92380</v>
      </c>
      <c r="I9820" s="55">
        <f>pro[[#This Row],[Admin expenses 3]]+pro[[#This Row],[Admin expenses 2]]+pro[[#This Row],[Admin expenses 1]]+pro[[#This Row],[COGS]]</f>
        <v>-206608.565</v>
      </c>
      <c r="J9820" s="55">
        <f>pro[[#This Row],[Revenue]]+pro[[#This Row],[AdminExp]]</f>
        <v>-177361.85800000001</v>
      </c>
      <c r="K9820" s="83">
        <f>pro[[#This Row],[Profit]]/pro[[#This Row],[Revenue]]</f>
        <v>-6.0643359951600715</v>
      </c>
      <c r="L9820" s="56">
        <f t="shared" si="153"/>
        <v>9</v>
      </c>
      <c r="M9820" s="82" t="str">
        <f>"Q"&amp;" "&amp;VLOOKUP(pro[[#This Row],[Period]],Mapping!A:B,2,0)</f>
        <v>Q 3</v>
      </c>
      <c r="N9820"/>
    </row>
    <row r="9821" spans="1:14" ht="14.25" x14ac:dyDescent="0.2">
      <c r="A9821" s="42" t="s">
        <v>31</v>
      </c>
      <c r="B9821" s="44" t="s">
        <v>32</v>
      </c>
      <c r="C9821" s="44" t="s">
        <v>58</v>
      </c>
      <c r="D9821" s="43">
        <v>40439.412999999993</v>
      </c>
      <c r="E9821" s="43">
        <v>-23056.949999999997</v>
      </c>
      <c r="F9821" s="45">
        <v>-36670</v>
      </c>
      <c r="G9821" s="45">
        <v>-58810</v>
      </c>
      <c r="H9821" s="45">
        <v>-57780</v>
      </c>
      <c r="I9821" s="55">
        <f>pro[[#This Row],[Admin expenses 3]]+pro[[#This Row],[Admin expenses 2]]+pro[[#This Row],[Admin expenses 1]]+pro[[#This Row],[COGS]]</f>
        <v>-176316.95</v>
      </c>
      <c r="J9821" s="55">
        <f>pro[[#This Row],[Revenue]]+pro[[#This Row],[AdminExp]]</f>
        <v>-135877.53700000001</v>
      </c>
      <c r="K9821" s="83">
        <f>pro[[#This Row],[Profit]]/pro[[#This Row],[Revenue]]</f>
        <v>-3.3600274316543626</v>
      </c>
      <c r="L9821" s="56">
        <f t="shared" si="153"/>
        <v>9</v>
      </c>
      <c r="M9821" s="82" t="str">
        <f>"Q"&amp;" "&amp;VLOOKUP(pro[[#This Row],[Period]],Mapping!A:B,2,0)</f>
        <v>Q 3</v>
      </c>
      <c r="N9821"/>
    </row>
    <row r="9822" spans="1:14" ht="14.25" x14ac:dyDescent="0.2">
      <c r="A9822" s="42" t="s">
        <v>31</v>
      </c>
      <c r="B9822" s="44" t="s">
        <v>32</v>
      </c>
      <c r="C9822" s="44" t="s">
        <v>59</v>
      </c>
      <c r="D9822" s="43">
        <v>81280.513999999996</v>
      </c>
      <c r="E9822" s="43">
        <v>-16874.297999999999</v>
      </c>
      <c r="F9822" s="45">
        <v>-79890</v>
      </c>
      <c r="G9822" s="45">
        <v>-92100</v>
      </c>
      <c r="H9822" s="45">
        <v>-105880</v>
      </c>
      <c r="I9822" s="55">
        <f>pro[[#This Row],[Admin expenses 3]]+pro[[#This Row],[Admin expenses 2]]+pro[[#This Row],[Admin expenses 1]]+pro[[#This Row],[COGS]]</f>
        <v>-294744.29800000001</v>
      </c>
      <c r="J9822" s="55">
        <f>pro[[#This Row],[Revenue]]+pro[[#This Row],[AdminExp]]</f>
        <v>-213463.78400000001</v>
      </c>
      <c r="K9822" s="83">
        <f>pro[[#This Row],[Profit]]/pro[[#This Row],[Revenue]]</f>
        <v>-2.6262602620844651</v>
      </c>
      <c r="L9822" s="56">
        <f t="shared" si="153"/>
        <v>9</v>
      </c>
      <c r="M9822" s="82" t="str">
        <f>"Q"&amp;" "&amp;VLOOKUP(pro[[#This Row],[Period]],Mapping!A:B,2,0)</f>
        <v>Q 3</v>
      </c>
      <c r="N9822"/>
    </row>
    <row r="9823" spans="1:14" ht="14.25" x14ac:dyDescent="0.2">
      <c r="A9823" s="42" t="s">
        <v>31</v>
      </c>
      <c r="B9823" s="44" t="s">
        <v>32</v>
      </c>
      <c r="C9823" s="44" t="s">
        <v>57</v>
      </c>
      <c r="D9823" s="43">
        <v>13723.898999999999</v>
      </c>
      <c r="E9823" s="43">
        <v>-5174.7640000000001</v>
      </c>
      <c r="F9823" s="45">
        <v>-94030</v>
      </c>
      <c r="G9823" s="45">
        <v>-102170</v>
      </c>
      <c r="H9823" s="45">
        <v>-73200</v>
      </c>
      <c r="I9823" s="55">
        <f>pro[[#This Row],[Admin expenses 3]]+pro[[#This Row],[Admin expenses 2]]+pro[[#This Row],[Admin expenses 1]]+pro[[#This Row],[COGS]]</f>
        <v>-274574.76400000002</v>
      </c>
      <c r="J9823" s="55">
        <f>pro[[#This Row],[Revenue]]+pro[[#This Row],[AdminExp]]</f>
        <v>-260850.86500000002</v>
      </c>
      <c r="K9823" s="83">
        <f>pro[[#This Row],[Profit]]/pro[[#This Row],[Revenue]]</f>
        <v>-19.007052223278531</v>
      </c>
      <c r="L9823" s="56">
        <f t="shared" si="153"/>
        <v>9</v>
      </c>
      <c r="M9823" s="82" t="str">
        <f>"Q"&amp;" "&amp;VLOOKUP(pro[[#This Row],[Period]],Mapping!A:B,2,0)</f>
        <v>Q 3</v>
      </c>
      <c r="N9823"/>
    </row>
    <row r="9824" spans="1:14" ht="14.25" x14ac:dyDescent="0.2">
      <c r="A9824" s="42" t="s">
        <v>31</v>
      </c>
      <c r="B9824" s="44" t="s">
        <v>32</v>
      </c>
      <c r="C9824" s="44" t="s">
        <v>57</v>
      </c>
      <c r="D9824" s="43">
        <v>1948.9259999999997</v>
      </c>
      <c r="E9824" s="43">
        <v>-3089.7999999999997</v>
      </c>
      <c r="F9824" s="45">
        <v>-104910</v>
      </c>
      <c r="G9824" s="45">
        <v>-39470</v>
      </c>
      <c r="H9824" s="45">
        <v>-39820</v>
      </c>
      <c r="I9824" s="55">
        <f>pro[[#This Row],[Admin expenses 3]]+pro[[#This Row],[Admin expenses 2]]+pro[[#This Row],[Admin expenses 1]]+pro[[#This Row],[COGS]]</f>
        <v>-187289.8</v>
      </c>
      <c r="J9824" s="55">
        <f>pro[[#This Row],[Revenue]]+pro[[#This Row],[AdminExp]]</f>
        <v>-185340.87399999998</v>
      </c>
      <c r="K9824" s="83">
        <f>pro[[#This Row],[Profit]]/pro[[#This Row],[Revenue]]</f>
        <v>-95.098979643147047</v>
      </c>
      <c r="L9824" s="56">
        <f t="shared" si="153"/>
        <v>9</v>
      </c>
      <c r="M9824" s="82" t="str">
        <f>"Q"&amp;" "&amp;VLOOKUP(pro[[#This Row],[Period]],Mapping!A:B,2,0)</f>
        <v>Q 3</v>
      </c>
      <c r="N9824"/>
    </row>
    <row r="9825" spans="1:14" ht="14.25" x14ac:dyDescent="0.2">
      <c r="A9825" s="42" t="s">
        <v>31</v>
      </c>
      <c r="B9825" s="44" t="s">
        <v>32</v>
      </c>
      <c r="C9825" s="44" t="s">
        <v>57</v>
      </c>
      <c r="D9825" s="43">
        <v>2810.7869999999998</v>
      </c>
      <c r="E9825" s="43">
        <v>-745.04499999999985</v>
      </c>
      <c r="F9825" s="45">
        <v>-76960</v>
      </c>
      <c r="G9825" s="45">
        <v>-58150</v>
      </c>
      <c r="H9825" s="45">
        <v>-102320</v>
      </c>
      <c r="I9825" s="55">
        <f>pro[[#This Row],[Admin expenses 3]]+pro[[#This Row],[Admin expenses 2]]+pro[[#This Row],[Admin expenses 1]]+pro[[#This Row],[COGS]]</f>
        <v>-238175.04500000001</v>
      </c>
      <c r="J9825" s="55">
        <f>pro[[#This Row],[Revenue]]+pro[[#This Row],[AdminExp]]</f>
        <v>-235364.258</v>
      </c>
      <c r="K9825" s="83">
        <f>pro[[#This Row],[Profit]]/pro[[#This Row],[Revenue]]</f>
        <v>-83.736070360365275</v>
      </c>
      <c r="L9825" s="56">
        <f t="shared" si="153"/>
        <v>9</v>
      </c>
      <c r="M9825" s="82" t="str">
        <f>"Q"&amp;" "&amp;VLOOKUP(pro[[#This Row],[Period]],Mapping!A:B,2,0)</f>
        <v>Q 3</v>
      </c>
      <c r="N9825"/>
    </row>
    <row r="9826" spans="1:14" ht="14.25" x14ac:dyDescent="0.2">
      <c r="A9826" s="42" t="s">
        <v>31</v>
      </c>
      <c r="B9826" s="44" t="s">
        <v>32</v>
      </c>
      <c r="C9826" s="44" t="s">
        <v>57</v>
      </c>
      <c r="D9826" s="43">
        <v>466364.04499999993</v>
      </c>
      <c r="E9826" s="43">
        <v>-148641.99699999997</v>
      </c>
      <c r="F9826" s="45">
        <v>-103620</v>
      </c>
      <c r="G9826" s="45">
        <v>-103210</v>
      </c>
      <c r="H9826" s="45">
        <v>-53080</v>
      </c>
      <c r="I9826" s="55">
        <f>pro[[#This Row],[Admin expenses 3]]+pro[[#This Row],[Admin expenses 2]]+pro[[#This Row],[Admin expenses 1]]+pro[[#This Row],[COGS]]</f>
        <v>-408551.99699999997</v>
      </c>
      <c r="J9826" s="55">
        <f>pro[[#This Row],[Revenue]]+pro[[#This Row],[AdminExp]]</f>
        <v>57812.047999999952</v>
      </c>
      <c r="K9826" s="83">
        <f>pro[[#This Row],[Profit]]/pro[[#This Row],[Revenue]]</f>
        <v>0.12396334713153104</v>
      </c>
      <c r="L9826" s="56">
        <f t="shared" si="153"/>
        <v>9</v>
      </c>
      <c r="M9826" s="82" t="str">
        <f>"Q"&amp;" "&amp;VLOOKUP(pro[[#This Row],[Period]],Mapping!A:B,2,0)</f>
        <v>Q 3</v>
      </c>
      <c r="N9826"/>
    </row>
    <row r="9827" spans="1:14" ht="14.25" x14ac:dyDescent="0.2">
      <c r="A9827" s="42" t="s">
        <v>31</v>
      </c>
      <c r="B9827" s="44" t="s">
        <v>32</v>
      </c>
      <c r="C9827" s="44" t="s">
        <v>57</v>
      </c>
      <c r="D9827" s="43">
        <v>148479.73699999999</v>
      </c>
      <c r="E9827" s="43">
        <v>-37915.534999999996</v>
      </c>
      <c r="F9827" s="45">
        <v>-86400</v>
      </c>
      <c r="G9827" s="45">
        <v>-70390</v>
      </c>
      <c r="H9827" s="45">
        <v>-19510</v>
      </c>
      <c r="I9827" s="55">
        <f>pro[[#This Row],[Admin expenses 3]]+pro[[#This Row],[Admin expenses 2]]+pro[[#This Row],[Admin expenses 1]]+pro[[#This Row],[COGS]]</f>
        <v>-214215.535</v>
      </c>
      <c r="J9827" s="55">
        <f>pro[[#This Row],[Revenue]]+pro[[#This Row],[AdminExp]]</f>
        <v>-65735.79800000001</v>
      </c>
      <c r="K9827" s="83">
        <f>pro[[#This Row],[Profit]]/pro[[#This Row],[Revenue]]</f>
        <v>-0.44272571684310036</v>
      </c>
      <c r="L9827" s="56">
        <f t="shared" si="153"/>
        <v>9</v>
      </c>
      <c r="M9827" s="82" t="str">
        <f>"Q"&amp;" "&amp;VLOOKUP(pro[[#This Row],[Period]],Mapping!A:B,2,0)</f>
        <v>Q 3</v>
      </c>
      <c r="N9827"/>
    </row>
    <row r="9828" spans="1:14" ht="14.25" x14ac:dyDescent="0.2">
      <c r="A9828" s="42" t="s">
        <v>31</v>
      </c>
      <c r="B9828" s="44" t="s">
        <v>32</v>
      </c>
      <c r="C9828" s="44" t="s">
        <v>58</v>
      </c>
      <c r="D9828" s="43">
        <v>443364.13099999994</v>
      </c>
      <c r="E9828" s="43">
        <v>-63120.721999999987</v>
      </c>
      <c r="F9828" s="45">
        <v>-106940</v>
      </c>
      <c r="G9828" s="45">
        <v>-100200</v>
      </c>
      <c r="H9828" s="45">
        <v>-29740</v>
      </c>
      <c r="I9828" s="55">
        <f>pro[[#This Row],[Admin expenses 3]]+pro[[#This Row],[Admin expenses 2]]+pro[[#This Row],[Admin expenses 1]]+pro[[#This Row],[COGS]]</f>
        <v>-300000.72200000001</v>
      </c>
      <c r="J9828" s="55">
        <f>pro[[#This Row],[Revenue]]+pro[[#This Row],[AdminExp]]</f>
        <v>143363.40899999993</v>
      </c>
      <c r="K9828" s="83">
        <f>pro[[#This Row],[Profit]]/pro[[#This Row],[Revenue]]</f>
        <v>0.32335364765897118</v>
      </c>
      <c r="L9828" s="56">
        <f t="shared" si="153"/>
        <v>9</v>
      </c>
      <c r="M9828" s="82" t="str">
        <f>"Q"&amp;" "&amp;VLOOKUP(pro[[#This Row],[Period]],Mapping!A:B,2,0)</f>
        <v>Q 3</v>
      </c>
      <c r="N9828"/>
    </row>
    <row r="9829" spans="1:14" ht="14.25" x14ac:dyDescent="0.2">
      <c r="A9829" s="42" t="s">
        <v>31</v>
      </c>
      <c r="B9829" s="44" t="s">
        <v>32</v>
      </c>
      <c r="C9829" s="44" t="s">
        <v>59</v>
      </c>
      <c r="D9829" s="43">
        <v>56356.320999999996</v>
      </c>
      <c r="E9829" s="43">
        <v>-23630.215</v>
      </c>
      <c r="F9829" s="45">
        <v>-54130</v>
      </c>
      <c r="G9829" s="45">
        <v>-15470</v>
      </c>
      <c r="H9829" s="45">
        <v>-32430</v>
      </c>
      <c r="I9829" s="55">
        <f>pro[[#This Row],[Admin expenses 3]]+pro[[#This Row],[Admin expenses 2]]+pro[[#This Row],[Admin expenses 1]]+pro[[#This Row],[COGS]]</f>
        <v>-125660.215</v>
      </c>
      <c r="J9829" s="55">
        <f>pro[[#This Row],[Revenue]]+pro[[#This Row],[AdminExp]]</f>
        <v>-69303.894</v>
      </c>
      <c r="K9829" s="83">
        <f>pro[[#This Row],[Profit]]/pro[[#This Row],[Revenue]]</f>
        <v>-1.229744823122858</v>
      </c>
      <c r="L9829" s="56">
        <f t="shared" si="153"/>
        <v>9</v>
      </c>
      <c r="M9829" s="82" t="str">
        <f>"Q"&amp;" "&amp;VLOOKUP(pro[[#This Row],[Period]],Mapping!A:B,2,0)</f>
        <v>Q 3</v>
      </c>
      <c r="N9829"/>
    </row>
    <row r="9830" spans="1:14" ht="14.25" x14ac:dyDescent="0.2">
      <c r="A9830" s="42" t="s">
        <v>31</v>
      </c>
      <c r="B9830" s="44" t="s">
        <v>32</v>
      </c>
      <c r="C9830" s="44" t="s">
        <v>57</v>
      </c>
      <c r="D9830" s="43">
        <v>144609.073</v>
      </c>
      <c r="E9830" s="43">
        <v>-110526.19899999999</v>
      </c>
      <c r="F9830" s="45">
        <v>-34540</v>
      </c>
      <c r="G9830" s="45">
        <v>-70920</v>
      </c>
      <c r="H9830" s="45">
        <v>-20410</v>
      </c>
      <c r="I9830" s="55">
        <f>pro[[#This Row],[Admin expenses 3]]+pro[[#This Row],[Admin expenses 2]]+pro[[#This Row],[Admin expenses 1]]+pro[[#This Row],[COGS]]</f>
        <v>-236396.19899999999</v>
      </c>
      <c r="J9830" s="55">
        <f>pro[[#This Row],[Revenue]]+pro[[#This Row],[AdminExp]]</f>
        <v>-91787.125999999989</v>
      </c>
      <c r="K9830" s="83">
        <f>pro[[#This Row],[Profit]]/pro[[#This Row],[Revenue]]</f>
        <v>-0.63472591377444199</v>
      </c>
      <c r="L9830" s="56">
        <f t="shared" si="153"/>
        <v>9</v>
      </c>
      <c r="M9830" s="82" t="str">
        <f>"Q"&amp;" "&amp;VLOOKUP(pro[[#This Row],[Period]],Mapping!A:B,2,0)</f>
        <v>Q 3</v>
      </c>
      <c r="N9830"/>
    </row>
    <row r="9831" spans="1:14" ht="14.25" x14ac:dyDescent="0.2">
      <c r="A9831" s="42" t="s">
        <v>31</v>
      </c>
      <c r="B9831" s="44" t="s">
        <v>32</v>
      </c>
      <c r="C9831" s="44" t="s">
        <v>57</v>
      </c>
      <c r="D9831" s="43">
        <v>77338.162999999986</v>
      </c>
      <c r="E9831" s="43">
        <v>-27704.880000000001</v>
      </c>
      <c r="F9831" s="45">
        <v>-45470</v>
      </c>
      <c r="G9831" s="45">
        <v>-106990</v>
      </c>
      <c r="H9831" s="45">
        <v>-97900</v>
      </c>
      <c r="I9831" s="55">
        <f>pro[[#This Row],[Admin expenses 3]]+pro[[#This Row],[Admin expenses 2]]+pro[[#This Row],[Admin expenses 1]]+pro[[#This Row],[COGS]]</f>
        <v>-278064.88</v>
      </c>
      <c r="J9831" s="55">
        <f>pro[[#This Row],[Revenue]]+pro[[#This Row],[AdminExp]]</f>
        <v>-200726.717</v>
      </c>
      <c r="K9831" s="83">
        <f>pro[[#This Row],[Profit]]/pro[[#This Row],[Revenue]]</f>
        <v>-2.5954420070722399</v>
      </c>
      <c r="L9831" s="56">
        <f t="shared" si="153"/>
        <v>9</v>
      </c>
      <c r="M9831" s="82" t="str">
        <f>"Q"&amp;" "&amp;VLOOKUP(pro[[#This Row],[Period]],Mapping!A:B,2,0)</f>
        <v>Q 3</v>
      </c>
      <c r="N9831"/>
    </row>
    <row r="9832" spans="1:14" ht="14.25" x14ac:dyDescent="0.2">
      <c r="A9832" s="42" t="s">
        <v>31</v>
      </c>
      <c r="B9832" s="44" t="s">
        <v>32</v>
      </c>
      <c r="C9832" s="44" t="s">
        <v>57</v>
      </c>
      <c r="D9832" s="43">
        <v>24773.545999999998</v>
      </c>
      <c r="E9832" s="43">
        <v>-7777.1749999999993</v>
      </c>
      <c r="F9832" s="45">
        <v>-46020</v>
      </c>
      <c r="G9832" s="45">
        <v>-21630</v>
      </c>
      <c r="H9832" s="45">
        <v>-61190</v>
      </c>
      <c r="I9832" s="55">
        <f>pro[[#This Row],[Admin expenses 3]]+pro[[#This Row],[Admin expenses 2]]+pro[[#This Row],[Admin expenses 1]]+pro[[#This Row],[COGS]]</f>
        <v>-136617.17499999999</v>
      </c>
      <c r="J9832" s="55">
        <f>pro[[#This Row],[Revenue]]+pro[[#This Row],[AdminExp]]</f>
        <v>-111843.62899999999</v>
      </c>
      <c r="K9832" s="83">
        <f>pro[[#This Row],[Profit]]/pro[[#This Row],[Revenue]]</f>
        <v>-4.5146394868138779</v>
      </c>
      <c r="L9832" s="56">
        <f t="shared" si="153"/>
        <v>9</v>
      </c>
      <c r="M9832" s="82" t="str">
        <f>"Q"&amp;" "&amp;VLOOKUP(pro[[#This Row],[Period]],Mapping!A:B,2,0)</f>
        <v>Q 3</v>
      </c>
      <c r="N9832"/>
    </row>
    <row r="9833" spans="1:14" ht="14.25" x14ac:dyDescent="0.2">
      <c r="A9833" s="42" t="s">
        <v>31</v>
      </c>
      <c r="B9833" s="44" t="s">
        <v>32</v>
      </c>
      <c r="C9833" s="44" t="s">
        <v>58</v>
      </c>
      <c r="D9833" s="43">
        <v>17579.464</v>
      </c>
      <c r="E9833" s="43">
        <v>-5434.4219999999996</v>
      </c>
      <c r="F9833" s="45">
        <v>-41030</v>
      </c>
      <c r="G9833" s="45">
        <v>-59450</v>
      </c>
      <c r="H9833" s="45">
        <v>-88990</v>
      </c>
      <c r="I9833" s="55">
        <f>pro[[#This Row],[Admin expenses 3]]+pro[[#This Row],[Admin expenses 2]]+pro[[#This Row],[Admin expenses 1]]+pro[[#This Row],[COGS]]</f>
        <v>-194904.42199999999</v>
      </c>
      <c r="J9833" s="55">
        <f>pro[[#This Row],[Revenue]]+pro[[#This Row],[AdminExp]]</f>
        <v>-177324.95799999998</v>
      </c>
      <c r="K9833" s="83">
        <f>pro[[#This Row],[Profit]]/pro[[#This Row],[Revenue]]</f>
        <v>-10.087051459589437</v>
      </c>
      <c r="L9833" s="56">
        <f t="shared" si="153"/>
        <v>9</v>
      </c>
      <c r="M9833" s="82" t="str">
        <f>"Q"&amp;" "&amp;VLOOKUP(pro[[#This Row],[Period]],Mapping!A:B,2,0)</f>
        <v>Q 3</v>
      </c>
      <c r="N9833"/>
    </row>
    <row r="9834" spans="1:14" ht="14.25" x14ac:dyDescent="0.2">
      <c r="A9834" s="42" t="s">
        <v>31</v>
      </c>
      <c r="B9834" s="44" t="s">
        <v>32</v>
      </c>
      <c r="C9834" s="44" t="s">
        <v>59</v>
      </c>
      <c r="D9834" s="43">
        <v>252573.3</v>
      </c>
      <c r="E9834" s="43">
        <v>-33453.574000000001</v>
      </c>
      <c r="F9834" s="45">
        <v>-36550</v>
      </c>
      <c r="G9834" s="45">
        <v>-78420</v>
      </c>
      <c r="H9834" s="45">
        <v>-99550</v>
      </c>
      <c r="I9834" s="55">
        <f>pro[[#This Row],[Admin expenses 3]]+pro[[#This Row],[Admin expenses 2]]+pro[[#This Row],[Admin expenses 1]]+pro[[#This Row],[COGS]]</f>
        <v>-247973.57399999999</v>
      </c>
      <c r="J9834" s="55">
        <f>pro[[#This Row],[Revenue]]+pro[[#This Row],[AdminExp]]</f>
        <v>4599.7259999999951</v>
      </c>
      <c r="K9834" s="83">
        <f>pro[[#This Row],[Profit]]/pro[[#This Row],[Revenue]]</f>
        <v>1.8211449903849677E-2</v>
      </c>
      <c r="L9834" s="56">
        <f t="shared" si="153"/>
        <v>9</v>
      </c>
      <c r="M9834" s="82" t="str">
        <f>"Q"&amp;" "&amp;VLOOKUP(pro[[#This Row],[Period]],Mapping!A:B,2,0)</f>
        <v>Q 3</v>
      </c>
      <c r="N9834"/>
    </row>
    <row r="9835" spans="1:14" ht="14.25" x14ac:dyDescent="0.2">
      <c r="A9835" s="42" t="s">
        <v>31</v>
      </c>
      <c r="B9835" s="44" t="s">
        <v>32</v>
      </c>
      <c r="C9835" s="44" t="s">
        <v>57</v>
      </c>
      <c r="D9835" s="43">
        <v>-44786.643999999993</v>
      </c>
      <c r="E9835" s="43">
        <v>5569.3540000000003</v>
      </c>
      <c r="F9835" s="45">
        <v>-89340</v>
      </c>
      <c r="G9835" s="45">
        <v>-31690</v>
      </c>
      <c r="H9835" s="45">
        <v>-83890</v>
      </c>
      <c r="I9835" s="55">
        <f>pro[[#This Row],[Admin expenses 3]]+pro[[#This Row],[Admin expenses 2]]+pro[[#This Row],[Admin expenses 1]]+pro[[#This Row],[COGS]]</f>
        <v>-199350.64600000001</v>
      </c>
      <c r="J9835" s="55">
        <f>pro[[#This Row],[Revenue]]+pro[[#This Row],[AdminExp]]</f>
        <v>-244137.29</v>
      </c>
      <c r="K9835" s="83">
        <f>pro[[#This Row],[Profit]]/pro[[#This Row],[Revenue]]</f>
        <v>5.4511181949690188</v>
      </c>
      <c r="L9835" s="56">
        <f t="shared" si="153"/>
        <v>9</v>
      </c>
      <c r="M9835" s="82" t="str">
        <f>"Q"&amp;" "&amp;VLOOKUP(pro[[#This Row],[Period]],Mapping!A:B,2,0)</f>
        <v>Q 3</v>
      </c>
      <c r="N9835"/>
    </row>
    <row r="9836" spans="1:14" ht="14.25" x14ac:dyDescent="0.2">
      <c r="A9836" s="42" t="s">
        <v>31</v>
      </c>
      <c r="B9836" s="44" t="s">
        <v>32</v>
      </c>
      <c r="C9836" s="44" t="s">
        <v>57</v>
      </c>
      <c r="D9836" s="43">
        <v>57278.192999999999</v>
      </c>
      <c r="E9836" s="43">
        <v>-9244.9979999999996</v>
      </c>
      <c r="F9836" s="45">
        <v>-69310</v>
      </c>
      <c r="G9836" s="45">
        <v>-35620</v>
      </c>
      <c r="H9836" s="45">
        <v>-69260</v>
      </c>
      <c r="I9836" s="55">
        <f>pro[[#This Row],[Admin expenses 3]]+pro[[#This Row],[Admin expenses 2]]+pro[[#This Row],[Admin expenses 1]]+pro[[#This Row],[COGS]]</f>
        <v>-183434.99799999999</v>
      </c>
      <c r="J9836" s="55">
        <f>pro[[#This Row],[Revenue]]+pro[[#This Row],[AdminExp]]</f>
        <v>-126156.80499999999</v>
      </c>
      <c r="K9836" s="83">
        <f>pro[[#This Row],[Profit]]/pro[[#This Row],[Revenue]]</f>
        <v>-2.202527670522008</v>
      </c>
      <c r="L9836" s="56">
        <f t="shared" si="153"/>
        <v>9</v>
      </c>
      <c r="M9836" s="82" t="str">
        <f>"Q"&amp;" "&amp;VLOOKUP(pro[[#This Row],[Period]],Mapping!A:B,2,0)</f>
        <v>Q 3</v>
      </c>
      <c r="N9836"/>
    </row>
    <row r="9837" spans="1:14" ht="14.25" x14ac:dyDescent="0.2">
      <c r="A9837" s="42" t="s">
        <v>31</v>
      </c>
      <c r="B9837" s="44" t="s">
        <v>32</v>
      </c>
      <c r="C9837" s="44" t="s">
        <v>58</v>
      </c>
      <c r="D9837" s="43">
        <v>2143.8409999999999</v>
      </c>
      <c r="E9837" s="43">
        <v>-430.64</v>
      </c>
      <c r="F9837" s="45">
        <v>-50990</v>
      </c>
      <c r="G9837" s="45">
        <v>-82250</v>
      </c>
      <c r="H9837" s="45">
        <v>-70790</v>
      </c>
      <c r="I9837" s="55">
        <f>pro[[#This Row],[Admin expenses 3]]+pro[[#This Row],[Admin expenses 2]]+pro[[#This Row],[Admin expenses 1]]+pro[[#This Row],[COGS]]</f>
        <v>-204460.64</v>
      </c>
      <c r="J9837" s="55">
        <f>pro[[#This Row],[Revenue]]+pro[[#This Row],[AdminExp]]</f>
        <v>-202316.79900000003</v>
      </c>
      <c r="K9837" s="83">
        <f>pro[[#This Row],[Profit]]/pro[[#This Row],[Revenue]]</f>
        <v>-94.371177246820096</v>
      </c>
      <c r="L9837" s="56">
        <f t="shared" si="153"/>
        <v>9</v>
      </c>
      <c r="M9837" s="82" t="str">
        <f>"Q"&amp;" "&amp;VLOOKUP(pro[[#This Row],[Period]],Mapping!A:B,2,0)</f>
        <v>Q 3</v>
      </c>
      <c r="N9837"/>
    </row>
    <row r="9838" spans="1:14" ht="14.25" x14ac:dyDescent="0.2">
      <c r="A9838" s="42" t="s">
        <v>31</v>
      </c>
      <c r="B9838" s="44" t="s">
        <v>32</v>
      </c>
      <c r="C9838" s="44" t="s">
        <v>59</v>
      </c>
      <c r="D9838" s="43">
        <v>85165.408999999985</v>
      </c>
      <c r="E9838" s="43">
        <v>-14510.356</v>
      </c>
      <c r="F9838" s="45">
        <v>-21010</v>
      </c>
      <c r="G9838" s="45">
        <v>-95880</v>
      </c>
      <c r="H9838" s="45">
        <v>-16810</v>
      </c>
      <c r="I9838" s="55">
        <f>pro[[#This Row],[Admin expenses 3]]+pro[[#This Row],[Admin expenses 2]]+pro[[#This Row],[Admin expenses 1]]+pro[[#This Row],[COGS]]</f>
        <v>-148210.356</v>
      </c>
      <c r="J9838" s="55">
        <f>pro[[#This Row],[Revenue]]+pro[[#This Row],[AdminExp]]</f>
        <v>-63044.947000000015</v>
      </c>
      <c r="K9838" s="83">
        <f>pro[[#This Row],[Profit]]/pro[[#This Row],[Revenue]]</f>
        <v>-0.74026471240219172</v>
      </c>
      <c r="L9838" s="56">
        <f t="shared" si="153"/>
        <v>9</v>
      </c>
      <c r="M9838" s="82" t="str">
        <f>"Q"&amp;" "&amp;VLOOKUP(pro[[#This Row],[Period]],Mapping!A:B,2,0)</f>
        <v>Q 3</v>
      </c>
      <c r="N9838"/>
    </row>
    <row r="9839" spans="1:14" ht="14.25" x14ac:dyDescent="0.2">
      <c r="A9839" s="42" t="s">
        <v>31</v>
      </c>
      <c r="B9839" s="44" t="s">
        <v>32</v>
      </c>
      <c r="C9839" s="44" t="s">
        <v>57</v>
      </c>
      <c r="D9839" s="43">
        <v>292577.78899999999</v>
      </c>
      <c r="E9839" s="43">
        <v>-66584.692999999999</v>
      </c>
      <c r="F9839" s="45">
        <v>-42550</v>
      </c>
      <c r="G9839" s="45">
        <v>-53040</v>
      </c>
      <c r="H9839" s="45">
        <v>-76310</v>
      </c>
      <c r="I9839" s="55">
        <f>pro[[#This Row],[Admin expenses 3]]+pro[[#This Row],[Admin expenses 2]]+pro[[#This Row],[Admin expenses 1]]+pro[[#This Row],[COGS]]</f>
        <v>-238484.693</v>
      </c>
      <c r="J9839" s="55">
        <f>pro[[#This Row],[Revenue]]+pro[[#This Row],[AdminExp]]</f>
        <v>54093.09599999999</v>
      </c>
      <c r="K9839" s="83">
        <f>pro[[#This Row],[Profit]]/pro[[#This Row],[Revenue]]</f>
        <v>0.18488449237682902</v>
      </c>
      <c r="L9839" s="56">
        <f t="shared" si="153"/>
        <v>9</v>
      </c>
      <c r="M9839" s="82" t="str">
        <f>"Q"&amp;" "&amp;VLOOKUP(pro[[#This Row],[Period]],Mapping!A:B,2,0)</f>
        <v>Q 3</v>
      </c>
      <c r="N9839"/>
    </row>
    <row r="9840" spans="1:14" ht="14.25" x14ac:dyDescent="0.2">
      <c r="A9840" s="42" t="s">
        <v>31</v>
      </c>
      <c r="B9840" s="44" t="s">
        <v>32</v>
      </c>
      <c r="C9840" s="44" t="s">
        <v>57</v>
      </c>
      <c r="D9840" s="43">
        <v>467557.587</v>
      </c>
      <c r="E9840" s="43">
        <v>-114639.01399999998</v>
      </c>
      <c r="F9840" s="45">
        <v>-75120</v>
      </c>
      <c r="G9840" s="45">
        <v>-55430</v>
      </c>
      <c r="H9840" s="45">
        <v>-20930</v>
      </c>
      <c r="I9840" s="55">
        <f>pro[[#This Row],[Admin expenses 3]]+pro[[#This Row],[Admin expenses 2]]+pro[[#This Row],[Admin expenses 1]]+pro[[#This Row],[COGS]]</f>
        <v>-266119.01399999997</v>
      </c>
      <c r="J9840" s="55">
        <f>pro[[#This Row],[Revenue]]+pro[[#This Row],[AdminExp]]</f>
        <v>201438.57300000003</v>
      </c>
      <c r="K9840" s="83">
        <f>pro[[#This Row],[Profit]]/pro[[#This Row],[Revenue]]</f>
        <v>0.43083157797202004</v>
      </c>
      <c r="L9840" s="56">
        <f t="shared" si="153"/>
        <v>9</v>
      </c>
      <c r="M9840" s="82" t="str">
        <f>"Q"&amp;" "&amp;VLOOKUP(pro[[#This Row],[Period]],Mapping!A:B,2,0)</f>
        <v>Q 3</v>
      </c>
      <c r="N9840"/>
    </row>
    <row r="9841" spans="1:14" ht="14.25" x14ac:dyDescent="0.2">
      <c r="A9841" s="42" t="s">
        <v>31</v>
      </c>
      <c r="B9841" s="44" t="s">
        <v>32</v>
      </c>
      <c r="C9841" s="44" t="s">
        <v>57</v>
      </c>
      <c r="D9841" s="43">
        <v>1226383.6409999998</v>
      </c>
      <c r="E9841" s="43">
        <v>-21118.831999999999</v>
      </c>
      <c r="F9841" s="45">
        <v>-38740</v>
      </c>
      <c r="G9841" s="45">
        <v>-48770</v>
      </c>
      <c r="H9841" s="45">
        <v>-108400</v>
      </c>
      <c r="I9841" s="55">
        <f>pro[[#This Row],[Admin expenses 3]]+pro[[#This Row],[Admin expenses 2]]+pro[[#This Row],[Admin expenses 1]]+pro[[#This Row],[COGS]]</f>
        <v>-217028.83199999999</v>
      </c>
      <c r="J9841" s="55">
        <f>pro[[#This Row],[Revenue]]+pro[[#This Row],[AdminExp]]</f>
        <v>1009354.8089999999</v>
      </c>
      <c r="K9841" s="83">
        <f>pro[[#This Row],[Profit]]/pro[[#This Row],[Revenue]]</f>
        <v>0.82303349070847565</v>
      </c>
      <c r="L9841" s="56">
        <f t="shared" si="153"/>
        <v>9</v>
      </c>
      <c r="M9841" s="82" t="str">
        <f>"Q"&amp;" "&amp;VLOOKUP(pro[[#This Row],[Period]],Mapping!A:B,2,0)</f>
        <v>Q 3</v>
      </c>
      <c r="N9841"/>
    </row>
    <row r="9842" spans="1:14" ht="14.25" x14ac:dyDescent="0.2">
      <c r="A9842" s="42" t="s">
        <v>31</v>
      </c>
      <c r="B9842" s="44" t="s">
        <v>32</v>
      </c>
      <c r="C9842" s="44" t="s">
        <v>58</v>
      </c>
      <c r="D9842" s="43">
        <v>3663387.1889999993</v>
      </c>
      <c r="E9842" s="43">
        <v>-233533.94399999996</v>
      </c>
      <c r="F9842" s="45">
        <v>-89470</v>
      </c>
      <c r="G9842" s="45">
        <v>-59590</v>
      </c>
      <c r="H9842" s="45">
        <v>-101670</v>
      </c>
      <c r="I9842" s="55">
        <f>pro[[#This Row],[Admin expenses 3]]+pro[[#This Row],[Admin expenses 2]]+pro[[#This Row],[Admin expenses 1]]+pro[[#This Row],[COGS]]</f>
        <v>-484263.94399999996</v>
      </c>
      <c r="J9842" s="55">
        <f>pro[[#This Row],[Revenue]]+pro[[#This Row],[AdminExp]]</f>
        <v>3179123.2449999992</v>
      </c>
      <c r="K9842" s="83">
        <f>pro[[#This Row],[Profit]]/pro[[#This Row],[Revenue]]</f>
        <v>0.86780978394691866</v>
      </c>
      <c r="L9842" s="56">
        <f t="shared" si="153"/>
        <v>9</v>
      </c>
      <c r="M9842" s="82" t="str">
        <f>"Q"&amp;" "&amp;VLOOKUP(pro[[#This Row],[Period]],Mapping!A:B,2,0)</f>
        <v>Q 3</v>
      </c>
      <c r="N9842"/>
    </row>
    <row r="9843" spans="1:14" ht="14.25" x14ac:dyDescent="0.2">
      <c r="A9843" s="42" t="s">
        <v>31</v>
      </c>
      <c r="B9843" s="44" t="s">
        <v>32</v>
      </c>
      <c r="C9843" s="44" t="s">
        <v>59</v>
      </c>
      <c r="D9843" s="43">
        <v>506116.1</v>
      </c>
      <c r="E9843" s="43">
        <v>-201359.11599999998</v>
      </c>
      <c r="F9843" s="45">
        <v>-52190</v>
      </c>
      <c r="G9843" s="45">
        <v>-17300</v>
      </c>
      <c r="H9843" s="45">
        <v>-94650</v>
      </c>
      <c r="I9843" s="55">
        <f>pro[[#This Row],[Admin expenses 3]]+pro[[#This Row],[Admin expenses 2]]+pro[[#This Row],[Admin expenses 1]]+pro[[#This Row],[COGS]]</f>
        <v>-365499.11599999998</v>
      </c>
      <c r="J9843" s="55">
        <f>pro[[#This Row],[Revenue]]+pro[[#This Row],[AdminExp]]</f>
        <v>140616.984</v>
      </c>
      <c r="K9843" s="83">
        <f>pro[[#This Row],[Profit]]/pro[[#This Row],[Revenue]]</f>
        <v>0.27783542945976231</v>
      </c>
      <c r="L9843" s="56">
        <f t="shared" si="153"/>
        <v>9</v>
      </c>
      <c r="M9843" s="82" t="str">
        <f>"Q"&amp;" "&amp;VLOOKUP(pro[[#This Row],[Period]],Mapping!A:B,2,0)</f>
        <v>Q 3</v>
      </c>
      <c r="N9843"/>
    </row>
    <row r="9844" spans="1:14" ht="14.25" x14ac:dyDescent="0.2">
      <c r="A9844" s="42" t="s">
        <v>31</v>
      </c>
      <c r="B9844" s="44" t="s">
        <v>32</v>
      </c>
      <c r="C9844" s="44" t="s">
        <v>60</v>
      </c>
      <c r="D9844" s="43">
        <v>1144331.6429999999</v>
      </c>
      <c r="E9844" s="43">
        <v>-888681.75199999998</v>
      </c>
      <c r="F9844" s="45">
        <v>-36330</v>
      </c>
      <c r="G9844" s="45">
        <v>-69660</v>
      </c>
      <c r="H9844" s="45">
        <v>-39860</v>
      </c>
      <c r="I9844" s="55">
        <f>pro[[#This Row],[Admin expenses 3]]+pro[[#This Row],[Admin expenses 2]]+pro[[#This Row],[Admin expenses 1]]+pro[[#This Row],[COGS]]</f>
        <v>-1034531.752</v>
      </c>
      <c r="J9844" s="55">
        <f>pro[[#This Row],[Revenue]]+pro[[#This Row],[AdminExp]]</f>
        <v>109799.89099999995</v>
      </c>
      <c r="K9844" s="83">
        <f>pro[[#This Row],[Profit]]/pro[[#This Row],[Revenue]]</f>
        <v>9.595110969067204E-2</v>
      </c>
      <c r="L9844" s="56">
        <f t="shared" si="153"/>
        <v>9</v>
      </c>
      <c r="M9844" s="82" t="str">
        <f>"Q"&amp;" "&amp;VLOOKUP(pro[[#This Row],[Period]],Mapping!A:B,2,0)</f>
        <v>Q 3</v>
      </c>
      <c r="N9844"/>
    </row>
    <row r="9845" spans="1:14" ht="14.25" x14ac:dyDescent="0.2">
      <c r="A9845" s="42" t="s">
        <v>31</v>
      </c>
      <c r="B9845" s="44" t="s">
        <v>24</v>
      </c>
      <c r="C9845" s="44" t="s">
        <v>57</v>
      </c>
      <c r="D9845" s="43">
        <v>19873.468999999997</v>
      </c>
      <c r="E9845" s="43">
        <v>-28268.512999999995</v>
      </c>
      <c r="F9845" s="45">
        <v>-70210</v>
      </c>
      <c r="G9845" s="45">
        <v>-30230</v>
      </c>
      <c r="H9845" s="45">
        <v>-36960</v>
      </c>
      <c r="I9845" s="55">
        <f>pro[[#This Row],[Admin expenses 3]]+pro[[#This Row],[Admin expenses 2]]+pro[[#This Row],[Admin expenses 1]]+pro[[#This Row],[COGS]]</f>
        <v>-165668.51300000001</v>
      </c>
      <c r="J9845" s="55">
        <f>pro[[#This Row],[Revenue]]+pro[[#This Row],[AdminExp]]</f>
        <v>-145795.04399999999</v>
      </c>
      <c r="K9845" s="83">
        <f>pro[[#This Row],[Profit]]/pro[[#This Row],[Revenue]]</f>
        <v>-7.3361648135008544</v>
      </c>
      <c r="L9845" s="56">
        <f t="shared" si="153"/>
        <v>9</v>
      </c>
      <c r="M9845" s="82" t="str">
        <f>"Q"&amp;" "&amp;VLOOKUP(pro[[#This Row],[Period]],Mapping!A:B,2,0)</f>
        <v>Q 3</v>
      </c>
      <c r="N9845"/>
    </row>
    <row r="9846" spans="1:14" ht="14.25" x14ac:dyDescent="0.2">
      <c r="A9846" s="42" t="s">
        <v>31</v>
      </c>
      <c r="B9846" s="44" t="s">
        <v>24</v>
      </c>
      <c r="C9846" s="44" t="s">
        <v>58</v>
      </c>
      <c r="D9846" s="43">
        <v>1694.8539999999998</v>
      </c>
      <c r="E9846" s="43">
        <v>-3424.2249999999999</v>
      </c>
      <c r="F9846" s="45">
        <v>-36490</v>
      </c>
      <c r="G9846" s="45">
        <v>-62980</v>
      </c>
      <c r="H9846" s="45">
        <v>-74710</v>
      </c>
      <c r="I9846" s="55">
        <f>pro[[#This Row],[Admin expenses 3]]+pro[[#This Row],[Admin expenses 2]]+pro[[#This Row],[Admin expenses 1]]+pro[[#This Row],[COGS]]</f>
        <v>-177604.22500000001</v>
      </c>
      <c r="J9846" s="55">
        <f>pro[[#This Row],[Revenue]]+pro[[#This Row],[AdminExp]]</f>
        <v>-175909.37100000001</v>
      </c>
      <c r="K9846" s="83">
        <f>pro[[#This Row],[Profit]]/pro[[#This Row],[Revenue]]</f>
        <v>-103.79027987071454</v>
      </c>
      <c r="L9846" s="56">
        <f t="shared" si="153"/>
        <v>9</v>
      </c>
      <c r="M9846" s="82" t="str">
        <f>"Q"&amp;" "&amp;VLOOKUP(pro[[#This Row],[Period]],Mapping!A:B,2,0)</f>
        <v>Q 3</v>
      </c>
      <c r="N9846"/>
    </row>
    <row r="9847" spans="1:14" ht="14.25" x14ac:dyDescent="0.2">
      <c r="A9847" s="42" t="s">
        <v>31</v>
      </c>
      <c r="B9847" s="44" t="s">
        <v>24</v>
      </c>
      <c r="C9847" s="44" t="s">
        <v>59</v>
      </c>
      <c r="D9847" s="43">
        <v>1260366.996</v>
      </c>
      <c r="E9847" s="43">
        <v>-763631.28800000006</v>
      </c>
      <c r="F9847" s="45">
        <v>-15830</v>
      </c>
      <c r="G9847" s="45">
        <v>-26240</v>
      </c>
      <c r="H9847" s="45">
        <v>-80260</v>
      </c>
      <c r="I9847" s="55">
        <f>pro[[#This Row],[Admin expenses 3]]+pro[[#This Row],[Admin expenses 2]]+pro[[#This Row],[Admin expenses 1]]+pro[[#This Row],[COGS]]</f>
        <v>-885961.28800000006</v>
      </c>
      <c r="J9847" s="55">
        <f>pro[[#This Row],[Revenue]]+pro[[#This Row],[AdminExp]]</f>
        <v>374405.70799999998</v>
      </c>
      <c r="K9847" s="83">
        <f>pro[[#This Row],[Profit]]/pro[[#This Row],[Revenue]]</f>
        <v>0.29706086337411519</v>
      </c>
      <c r="L9847" s="56">
        <f t="shared" si="153"/>
        <v>9</v>
      </c>
      <c r="M9847" s="82" t="str">
        <f>"Q"&amp;" "&amp;VLOOKUP(pro[[#This Row],[Period]],Mapping!A:B,2,0)</f>
        <v>Q 3</v>
      </c>
      <c r="N9847"/>
    </row>
    <row r="9848" spans="1:14" ht="14.25" x14ac:dyDescent="0.2">
      <c r="A9848" s="42" t="s">
        <v>31</v>
      </c>
      <c r="B9848" s="44" t="s">
        <v>24</v>
      </c>
      <c r="C9848" s="44" t="s">
        <v>60</v>
      </c>
      <c r="D9848" s="43">
        <v>1518915.2299999997</v>
      </c>
      <c r="E9848" s="43">
        <v>-1303495.9979999999</v>
      </c>
      <c r="F9848" s="45">
        <v>-97190</v>
      </c>
      <c r="G9848" s="45">
        <v>-33480</v>
      </c>
      <c r="H9848" s="45">
        <v>-20180</v>
      </c>
      <c r="I9848" s="55">
        <f>pro[[#This Row],[Admin expenses 3]]+pro[[#This Row],[Admin expenses 2]]+pro[[#This Row],[Admin expenses 1]]+pro[[#This Row],[COGS]]</f>
        <v>-1454345.9979999999</v>
      </c>
      <c r="J9848" s="55">
        <f>pro[[#This Row],[Revenue]]+pro[[#This Row],[AdminExp]]</f>
        <v>64569.231999999844</v>
      </c>
      <c r="K9848" s="83">
        <f>pro[[#This Row],[Profit]]/pro[[#This Row],[Revenue]]</f>
        <v>4.2510095839910604E-2</v>
      </c>
      <c r="L9848" s="56">
        <f t="shared" si="153"/>
        <v>9</v>
      </c>
      <c r="M9848" s="82" t="str">
        <f>"Q"&amp;" "&amp;VLOOKUP(pro[[#This Row],[Period]],Mapping!A:B,2,0)</f>
        <v>Q 3</v>
      </c>
      <c r="N9848"/>
    </row>
    <row r="9849" spans="1:14" ht="14.25" x14ac:dyDescent="0.2">
      <c r="A9849" s="42" t="s">
        <v>31</v>
      </c>
      <c r="B9849" s="44" t="s">
        <v>24</v>
      </c>
      <c r="C9849" s="44" t="s">
        <v>57</v>
      </c>
      <c r="D9849" s="43">
        <v>1434180.7829999998</v>
      </c>
      <c r="E9849" s="43">
        <v>-588622.87399999995</v>
      </c>
      <c r="F9849" s="45">
        <v>-51020</v>
      </c>
      <c r="G9849" s="45">
        <v>-61400</v>
      </c>
      <c r="H9849" s="45">
        <v>-93350</v>
      </c>
      <c r="I9849" s="55">
        <f>pro[[#This Row],[Admin expenses 3]]+pro[[#This Row],[Admin expenses 2]]+pro[[#This Row],[Admin expenses 1]]+pro[[#This Row],[COGS]]</f>
        <v>-794392.87399999995</v>
      </c>
      <c r="J9849" s="55">
        <f>pro[[#This Row],[Revenue]]+pro[[#This Row],[AdminExp]]</f>
        <v>639787.90899999987</v>
      </c>
      <c r="K9849" s="83">
        <f>pro[[#This Row],[Profit]]/pro[[#This Row],[Revenue]]</f>
        <v>0.4460999035712222</v>
      </c>
      <c r="L9849" s="56">
        <f t="shared" si="153"/>
        <v>9</v>
      </c>
      <c r="M9849" s="82" t="str">
        <f>"Q"&amp;" "&amp;VLOOKUP(pro[[#This Row],[Period]],Mapping!A:B,2,0)</f>
        <v>Q 3</v>
      </c>
      <c r="N9849"/>
    </row>
    <row r="9850" spans="1:14" ht="14.25" x14ac:dyDescent="0.2">
      <c r="A9850" s="42" t="s">
        <v>31</v>
      </c>
      <c r="B9850" s="44" t="s">
        <v>24</v>
      </c>
      <c r="C9850" s="44" t="s">
        <v>58</v>
      </c>
      <c r="D9850" s="43">
        <v>140088.03200000001</v>
      </c>
      <c r="E9850" s="43">
        <v>-28416.597999999998</v>
      </c>
      <c r="F9850" s="45">
        <v>-32900</v>
      </c>
      <c r="G9850" s="45">
        <v>-21600</v>
      </c>
      <c r="H9850" s="45">
        <v>-84110</v>
      </c>
      <c r="I9850" s="55">
        <f>pro[[#This Row],[Admin expenses 3]]+pro[[#This Row],[Admin expenses 2]]+pro[[#This Row],[Admin expenses 1]]+pro[[#This Row],[COGS]]</f>
        <v>-167026.598</v>
      </c>
      <c r="J9850" s="55">
        <f>pro[[#This Row],[Revenue]]+pro[[#This Row],[AdminExp]]</f>
        <v>-26938.565999999992</v>
      </c>
      <c r="K9850" s="83">
        <f>pro[[#This Row],[Profit]]/pro[[#This Row],[Revenue]]</f>
        <v>-0.19229741195878883</v>
      </c>
      <c r="L9850" s="56">
        <f t="shared" si="153"/>
        <v>9</v>
      </c>
      <c r="M9850" s="82" t="str">
        <f>"Q"&amp;" "&amp;VLOOKUP(pro[[#This Row],[Period]],Mapping!A:B,2,0)</f>
        <v>Q 3</v>
      </c>
      <c r="N9850"/>
    </row>
    <row r="9851" spans="1:14" ht="14.25" x14ac:dyDescent="0.2">
      <c r="A9851" s="42" t="s">
        <v>31</v>
      </c>
      <c r="B9851" s="44" t="s">
        <v>24</v>
      </c>
      <c r="C9851" s="44" t="s">
        <v>59</v>
      </c>
      <c r="D9851" s="43">
        <v>763521.19200000004</v>
      </c>
      <c r="E9851" s="43">
        <v>-628794.78200000001</v>
      </c>
      <c r="F9851" s="45">
        <v>-88340</v>
      </c>
      <c r="G9851" s="45">
        <v>-34490</v>
      </c>
      <c r="H9851" s="45">
        <v>-105840</v>
      </c>
      <c r="I9851" s="55">
        <f>pro[[#This Row],[Admin expenses 3]]+pro[[#This Row],[Admin expenses 2]]+pro[[#This Row],[Admin expenses 1]]+pro[[#This Row],[COGS]]</f>
        <v>-857464.78200000001</v>
      </c>
      <c r="J9851" s="55">
        <f>pro[[#This Row],[Revenue]]+pro[[#This Row],[AdminExp]]</f>
        <v>-93943.589999999967</v>
      </c>
      <c r="K9851" s="83">
        <f>pro[[#This Row],[Profit]]/pro[[#This Row],[Revenue]]</f>
        <v>-0.12303992473859188</v>
      </c>
      <c r="L9851" s="56">
        <f t="shared" si="153"/>
        <v>9</v>
      </c>
      <c r="M9851" s="82" t="str">
        <f>"Q"&amp;" "&amp;VLOOKUP(pro[[#This Row],[Period]],Mapping!A:B,2,0)</f>
        <v>Q 3</v>
      </c>
      <c r="N9851"/>
    </row>
    <row r="9852" spans="1:14" ht="14.25" x14ac:dyDescent="0.2">
      <c r="A9852" s="42" t="s">
        <v>31</v>
      </c>
      <c r="B9852" s="44" t="s">
        <v>24</v>
      </c>
      <c r="C9852" s="44" t="s">
        <v>60</v>
      </c>
      <c r="D9852" s="43">
        <v>235651.68899999998</v>
      </c>
      <c r="E9852" s="43">
        <v>-11787.705999999998</v>
      </c>
      <c r="F9852" s="45">
        <v>-18800</v>
      </c>
      <c r="G9852" s="45">
        <v>-76290</v>
      </c>
      <c r="H9852" s="45">
        <v>-77210</v>
      </c>
      <c r="I9852" s="55">
        <f>pro[[#This Row],[Admin expenses 3]]+pro[[#This Row],[Admin expenses 2]]+pro[[#This Row],[Admin expenses 1]]+pro[[#This Row],[COGS]]</f>
        <v>-184087.70600000001</v>
      </c>
      <c r="J9852" s="55">
        <f>pro[[#This Row],[Revenue]]+pro[[#This Row],[AdminExp]]</f>
        <v>51563.982999999978</v>
      </c>
      <c r="K9852" s="83">
        <f>pro[[#This Row],[Profit]]/pro[[#This Row],[Revenue]]</f>
        <v>0.21881440026513022</v>
      </c>
      <c r="L9852" s="56">
        <f t="shared" si="153"/>
        <v>9</v>
      </c>
      <c r="M9852" s="82" t="str">
        <f>"Q"&amp;" "&amp;VLOOKUP(pro[[#This Row],[Period]],Mapping!A:B,2,0)</f>
        <v>Q 3</v>
      </c>
      <c r="N9852"/>
    </row>
    <row r="9853" spans="1:14" ht="14.25" x14ac:dyDescent="0.2">
      <c r="A9853" s="42" t="s">
        <v>31</v>
      </c>
      <c r="B9853" s="44" t="s">
        <v>24</v>
      </c>
      <c r="C9853" s="44" t="s">
        <v>57</v>
      </c>
      <c r="D9853" s="43">
        <v>1968036.7069999997</v>
      </c>
      <c r="E9853" s="43">
        <v>-38525.052999999993</v>
      </c>
      <c r="F9853" s="45">
        <v>-74310</v>
      </c>
      <c r="G9853" s="45">
        <v>-71790</v>
      </c>
      <c r="H9853" s="45">
        <v>-50040</v>
      </c>
      <c r="I9853" s="55">
        <f>pro[[#This Row],[Admin expenses 3]]+pro[[#This Row],[Admin expenses 2]]+pro[[#This Row],[Admin expenses 1]]+pro[[#This Row],[COGS]]</f>
        <v>-234665.05299999999</v>
      </c>
      <c r="J9853" s="55">
        <f>pro[[#This Row],[Revenue]]+pro[[#This Row],[AdminExp]]</f>
        <v>1733371.6539999996</v>
      </c>
      <c r="K9853" s="83">
        <f>pro[[#This Row],[Profit]]/pro[[#This Row],[Revenue]]</f>
        <v>0.88076185156235498</v>
      </c>
      <c r="L9853" s="56">
        <f t="shared" si="153"/>
        <v>9</v>
      </c>
      <c r="M9853" s="82" t="str">
        <f>"Q"&amp;" "&amp;VLOOKUP(pro[[#This Row],[Period]],Mapping!A:B,2,0)</f>
        <v>Q 3</v>
      </c>
      <c r="N9853"/>
    </row>
    <row r="9854" spans="1:14" ht="14.25" x14ac:dyDescent="0.2">
      <c r="A9854" s="42" t="s">
        <v>31</v>
      </c>
      <c r="B9854" s="44" t="s">
        <v>24</v>
      </c>
      <c r="C9854" s="44" t="s">
        <v>58</v>
      </c>
      <c r="D9854" s="43">
        <v>479166.63899999997</v>
      </c>
      <c r="E9854" s="43">
        <v>-10948.707</v>
      </c>
      <c r="F9854" s="45">
        <v>-18920</v>
      </c>
      <c r="G9854" s="45">
        <v>-98740</v>
      </c>
      <c r="H9854" s="45">
        <v>-21270</v>
      </c>
      <c r="I9854" s="55">
        <f>pro[[#This Row],[Admin expenses 3]]+pro[[#This Row],[Admin expenses 2]]+pro[[#This Row],[Admin expenses 1]]+pro[[#This Row],[COGS]]</f>
        <v>-149878.70699999999</v>
      </c>
      <c r="J9854" s="55">
        <f>pro[[#This Row],[Revenue]]+pro[[#This Row],[AdminExp]]</f>
        <v>329287.93199999997</v>
      </c>
      <c r="K9854" s="83">
        <f>pro[[#This Row],[Profit]]/pro[[#This Row],[Revenue]]</f>
        <v>0.68720963689627812</v>
      </c>
      <c r="L9854" s="56">
        <f t="shared" si="153"/>
        <v>9</v>
      </c>
      <c r="M9854" s="82" t="str">
        <f>"Q"&amp;" "&amp;VLOOKUP(pro[[#This Row],[Period]],Mapping!A:B,2,0)</f>
        <v>Q 3</v>
      </c>
      <c r="N9854"/>
    </row>
    <row r="9855" spans="1:14" ht="14.25" x14ac:dyDescent="0.2">
      <c r="A9855" s="42" t="s">
        <v>31</v>
      </c>
      <c r="B9855" s="44" t="s">
        <v>24</v>
      </c>
      <c r="C9855" s="44" t="s">
        <v>59</v>
      </c>
      <c r="D9855" s="43">
        <v>298710.95799999998</v>
      </c>
      <c r="E9855" s="43">
        <v>-52132.983</v>
      </c>
      <c r="F9855" s="45">
        <v>-90310</v>
      </c>
      <c r="G9855" s="45">
        <v>-93610</v>
      </c>
      <c r="H9855" s="45">
        <v>-92900</v>
      </c>
      <c r="I9855" s="55">
        <f>pro[[#This Row],[Admin expenses 3]]+pro[[#This Row],[Admin expenses 2]]+pro[[#This Row],[Admin expenses 1]]+pro[[#This Row],[COGS]]</f>
        <v>-328952.98300000001</v>
      </c>
      <c r="J9855" s="55">
        <f>pro[[#This Row],[Revenue]]+pro[[#This Row],[AdminExp]]</f>
        <v>-30242.025000000023</v>
      </c>
      <c r="K9855" s="83">
        <f>pro[[#This Row],[Profit]]/pro[[#This Row],[Revenue]]</f>
        <v>-0.10124176629636743</v>
      </c>
      <c r="L9855" s="56">
        <f t="shared" si="153"/>
        <v>9</v>
      </c>
      <c r="M9855" s="82" t="str">
        <f>"Q"&amp;" "&amp;VLOOKUP(pro[[#This Row],[Period]],Mapping!A:B,2,0)</f>
        <v>Q 3</v>
      </c>
      <c r="N9855"/>
    </row>
    <row r="9856" spans="1:14" ht="14.25" x14ac:dyDescent="0.2">
      <c r="A9856" s="42" t="s">
        <v>31</v>
      </c>
      <c r="B9856" s="44" t="s">
        <v>24</v>
      </c>
      <c r="C9856" s="44" t="s">
        <v>60</v>
      </c>
      <c r="D9856" s="43">
        <v>69896.210999999996</v>
      </c>
      <c r="E9856" s="43">
        <v>-3734.1429999999996</v>
      </c>
      <c r="F9856" s="45">
        <v>-40820</v>
      </c>
      <c r="G9856" s="45">
        <v>-24660</v>
      </c>
      <c r="H9856" s="45">
        <v>-72810</v>
      </c>
      <c r="I9856" s="55">
        <f>pro[[#This Row],[Admin expenses 3]]+pro[[#This Row],[Admin expenses 2]]+pro[[#This Row],[Admin expenses 1]]+pro[[#This Row],[COGS]]</f>
        <v>-142024.14300000001</v>
      </c>
      <c r="J9856" s="55">
        <f>pro[[#This Row],[Revenue]]+pro[[#This Row],[AdminExp]]</f>
        <v>-72127.932000000015</v>
      </c>
      <c r="K9856" s="83">
        <f>pro[[#This Row],[Profit]]/pro[[#This Row],[Revenue]]</f>
        <v>-1.0319290698032262</v>
      </c>
      <c r="L9856" s="56">
        <f t="shared" si="153"/>
        <v>9</v>
      </c>
      <c r="M9856" s="82" t="str">
        <f>"Q"&amp;" "&amp;VLOOKUP(pro[[#This Row],[Period]],Mapping!A:B,2,0)</f>
        <v>Q 3</v>
      </c>
      <c r="N9856"/>
    </row>
    <row r="9857" spans="1:14" ht="14.25" x14ac:dyDescent="0.2">
      <c r="A9857" s="42" t="s">
        <v>31</v>
      </c>
      <c r="B9857" s="44" t="s">
        <v>24</v>
      </c>
      <c r="C9857" s="44" t="s">
        <v>57</v>
      </c>
      <c r="D9857" s="43">
        <v>480644.21299999993</v>
      </c>
      <c r="E9857" s="43">
        <v>-26800.962999999996</v>
      </c>
      <c r="F9857" s="45">
        <v>-82850</v>
      </c>
      <c r="G9857" s="45">
        <v>-91370</v>
      </c>
      <c r="H9857" s="45">
        <v>-106400</v>
      </c>
      <c r="I9857" s="55">
        <f>pro[[#This Row],[Admin expenses 3]]+pro[[#This Row],[Admin expenses 2]]+pro[[#This Row],[Admin expenses 1]]+pro[[#This Row],[COGS]]</f>
        <v>-307420.96299999999</v>
      </c>
      <c r="J9857" s="55">
        <f>pro[[#This Row],[Revenue]]+pro[[#This Row],[AdminExp]]</f>
        <v>173223.24999999994</v>
      </c>
      <c r="K9857" s="83">
        <f>pro[[#This Row],[Profit]]/pro[[#This Row],[Revenue]]</f>
        <v>0.36039807682028613</v>
      </c>
      <c r="L9857" s="56">
        <f t="shared" si="153"/>
        <v>9</v>
      </c>
      <c r="M9857" s="82" t="str">
        <f>"Q"&amp;" "&amp;VLOOKUP(pro[[#This Row],[Period]],Mapping!A:B,2,0)</f>
        <v>Q 3</v>
      </c>
      <c r="N9857"/>
    </row>
    <row r="9858" spans="1:14" ht="14.25" x14ac:dyDescent="0.2">
      <c r="A9858" s="42" t="s">
        <v>31</v>
      </c>
      <c r="B9858" s="44" t="s">
        <v>24</v>
      </c>
      <c r="C9858" s="44" t="s">
        <v>57</v>
      </c>
      <c r="D9858" s="43">
        <v>276529.25999999995</v>
      </c>
      <c r="E9858" s="43">
        <v>-8597.1409999999996</v>
      </c>
      <c r="F9858" s="45">
        <v>-92750</v>
      </c>
      <c r="G9858" s="45">
        <v>-104610</v>
      </c>
      <c r="H9858" s="45">
        <v>-101880</v>
      </c>
      <c r="I9858" s="55">
        <f>pro[[#This Row],[Admin expenses 3]]+pro[[#This Row],[Admin expenses 2]]+pro[[#This Row],[Admin expenses 1]]+pro[[#This Row],[COGS]]</f>
        <v>-307837.141</v>
      </c>
      <c r="J9858" s="55">
        <f>pro[[#This Row],[Revenue]]+pro[[#This Row],[AdminExp]]</f>
        <v>-31307.881000000052</v>
      </c>
      <c r="K9858" s="83">
        <f>pro[[#This Row],[Profit]]/pro[[#This Row],[Revenue]]</f>
        <v>-0.11321724507562078</v>
      </c>
      <c r="L9858" s="56">
        <f t="shared" ref="L9858:L9921" si="154">MONTH(DATEVALUE(A9858&amp;"1"))</f>
        <v>9</v>
      </c>
      <c r="M9858" s="82" t="str">
        <f>"Q"&amp;" "&amp;VLOOKUP(pro[[#This Row],[Period]],Mapping!A:B,2,0)</f>
        <v>Q 3</v>
      </c>
      <c r="N9858"/>
    </row>
    <row r="9859" spans="1:14" ht="14.25" x14ac:dyDescent="0.2">
      <c r="A9859" s="42" t="s">
        <v>31</v>
      </c>
      <c r="B9859" s="44" t="s">
        <v>24</v>
      </c>
      <c r="C9859" s="44" t="s">
        <v>58</v>
      </c>
      <c r="D9859" s="43">
        <v>150585.43499999997</v>
      </c>
      <c r="E9859" s="43">
        <v>-5878.3339999999998</v>
      </c>
      <c r="F9859" s="45">
        <v>-69990</v>
      </c>
      <c r="G9859" s="45">
        <v>-103090</v>
      </c>
      <c r="H9859" s="45">
        <v>-104940</v>
      </c>
      <c r="I9859" s="55">
        <f>pro[[#This Row],[Admin expenses 3]]+pro[[#This Row],[Admin expenses 2]]+pro[[#This Row],[Admin expenses 1]]+pro[[#This Row],[COGS]]</f>
        <v>-283898.33399999997</v>
      </c>
      <c r="J9859" s="55">
        <f>pro[[#This Row],[Revenue]]+pro[[#This Row],[AdminExp]]</f>
        <v>-133312.899</v>
      </c>
      <c r="K9859" s="83">
        <f>pro[[#This Row],[Profit]]/pro[[#This Row],[Revenue]]</f>
        <v>-0.88529743265011007</v>
      </c>
      <c r="L9859" s="56">
        <f t="shared" si="154"/>
        <v>9</v>
      </c>
      <c r="M9859" s="82" t="str">
        <f>"Q"&amp;" "&amp;VLOOKUP(pro[[#This Row],[Period]],Mapping!A:B,2,0)</f>
        <v>Q 3</v>
      </c>
      <c r="N9859"/>
    </row>
    <row r="9860" spans="1:14" ht="14.25" x14ac:dyDescent="0.2">
      <c r="A9860" s="42" t="s">
        <v>31</v>
      </c>
      <c r="B9860" s="44" t="s">
        <v>24</v>
      </c>
      <c r="C9860" s="44" t="s">
        <v>59</v>
      </c>
      <c r="D9860" s="43">
        <v>89046.027000000002</v>
      </c>
      <c r="E9860" s="43">
        <v>-38713.667999999998</v>
      </c>
      <c r="F9860" s="45">
        <v>-61270</v>
      </c>
      <c r="G9860" s="45">
        <v>-53150</v>
      </c>
      <c r="H9860" s="45">
        <v>-41990</v>
      </c>
      <c r="I9860" s="55">
        <f>pro[[#This Row],[Admin expenses 3]]+pro[[#This Row],[Admin expenses 2]]+pro[[#This Row],[Admin expenses 1]]+pro[[#This Row],[COGS]]</f>
        <v>-195123.66800000001</v>
      </c>
      <c r="J9860" s="55">
        <f>pro[[#This Row],[Revenue]]+pro[[#This Row],[AdminExp]]</f>
        <v>-106077.641</v>
      </c>
      <c r="K9860" s="83">
        <f>pro[[#This Row],[Profit]]/pro[[#This Row],[Revenue]]</f>
        <v>-1.1912675340360779</v>
      </c>
      <c r="L9860" s="56">
        <f t="shared" si="154"/>
        <v>9</v>
      </c>
      <c r="M9860" s="82" t="str">
        <f>"Q"&amp;" "&amp;VLOOKUP(pro[[#This Row],[Period]],Mapping!A:B,2,0)</f>
        <v>Q 3</v>
      </c>
      <c r="N9860"/>
    </row>
    <row r="9861" spans="1:14" ht="14.25" x14ac:dyDescent="0.2">
      <c r="A9861" s="42" t="s">
        <v>31</v>
      </c>
      <c r="B9861" s="44" t="s">
        <v>24</v>
      </c>
      <c r="C9861" s="44" t="s">
        <v>57</v>
      </c>
      <c r="D9861" s="43">
        <v>41584.850999999995</v>
      </c>
      <c r="E9861" s="43">
        <v>-19883.646999999997</v>
      </c>
      <c r="F9861" s="45">
        <v>-84890</v>
      </c>
      <c r="G9861" s="45">
        <v>-26520</v>
      </c>
      <c r="H9861" s="45">
        <v>-48770</v>
      </c>
      <c r="I9861" s="55">
        <f>pro[[#This Row],[Admin expenses 3]]+pro[[#This Row],[Admin expenses 2]]+pro[[#This Row],[Admin expenses 1]]+pro[[#This Row],[COGS]]</f>
        <v>-180063.647</v>
      </c>
      <c r="J9861" s="55">
        <f>pro[[#This Row],[Revenue]]+pro[[#This Row],[AdminExp]]</f>
        <v>-138478.796</v>
      </c>
      <c r="K9861" s="83">
        <f>pro[[#This Row],[Profit]]/pro[[#This Row],[Revenue]]</f>
        <v>-3.3300298707334557</v>
      </c>
      <c r="L9861" s="56">
        <f t="shared" si="154"/>
        <v>9</v>
      </c>
      <c r="M9861" s="82" t="str">
        <f>"Q"&amp;" "&amp;VLOOKUP(pro[[#This Row],[Period]],Mapping!A:B,2,0)</f>
        <v>Q 3</v>
      </c>
      <c r="N9861"/>
    </row>
    <row r="9862" spans="1:14" ht="14.25" x14ac:dyDescent="0.2">
      <c r="A9862" s="42" t="s">
        <v>31</v>
      </c>
      <c r="B9862" s="44" t="s">
        <v>24</v>
      </c>
      <c r="C9862" s="44" t="s">
        <v>58</v>
      </c>
      <c r="D9862" s="43">
        <v>34003.375</v>
      </c>
      <c r="E9862" s="43">
        <v>-40956.096999999994</v>
      </c>
      <c r="F9862" s="45">
        <v>-21470</v>
      </c>
      <c r="G9862" s="45">
        <v>-101670</v>
      </c>
      <c r="H9862" s="45">
        <v>-60740</v>
      </c>
      <c r="I9862" s="55">
        <f>pro[[#This Row],[Admin expenses 3]]+pro[[#This Row],[Admin expenses 2]]+pro[[#This Row],[Admin expenses 1]]+pro[[#This Row],[COGS]]</f>
        <v>-224836.09700000001</v>
      </c>
      <c r="J9862" s="55">
        <f>pro[[#This Row],[Revenue]]+pro[[#This Row],[AdminExp]]</f>
        <v>-190832.72200000001</v>
      </c>
      <c r="K9862" s="83">
        <f>pro[[#This Row],[Profit]]/pro[[#This Row],[Revenue]]</f>
        <v>-5.6121700272399435</v>
      </c>
      <c r="L9862" s="56">
        <f t="shared" si="154"/>
        <v>9</v>
      </c>
      <c r="M9862" s="82" t="str">
        <f>"Q"&amp;" "&amp;VLOOKUP(pro[[#This Row],[Period]],Mapping!A:B,2,0)</f>
        <v>Q 3</v>
      </c>
      <c r="N9862"/>
    </row>
    <row r="9863" spans="1:14" ht="14.25" x14ac:dyDescent="0.2">
      <c r="A9863" s="42" t="s">
        <v>31</v>
      </c>
      <c r="B9863" s="44" t="s">
        <v>24</v>
      </c>
      <c r="C9863" s="44" t="s">
        <v>59</v>
      </c>
      <c r="D9863" s="43">
        <v>138102.89499999999</v>
      </c>
      <c r="E9863" s="43">
        <v>-86707.599999999991</v>
      </c>
      <c r="F9863" s="45">
        <v>-25830</v>
      </c>
      <c r="G9863" s="45">
        <v>-28150</v>
      </c>
      <c r="H9863" s="45">
        <v>-49330</v>
      </c>
      <c r="I9863" s="55">
        <f>pro[[#This Row],[Admin expenses 3]]+pro[[#This Row],[Admin expenses 2]]+pro[[#This Row],[Admin expenses 1]]+pro[[#This Row],[COGS]]</f>
        <v>-190017.59999999998</v>
      </c>
      <c r="J9863" s="55">
        <f>pro[[#This Row],[Revenue]]+pro[[#This Row],[AdminExp]]</f>
        <v>-51914.704999999987</v>
      </c>
      <c r="K9863" s="83">
        <f>pro[[#This Row],[Profit]]/pro[[#This Row],[Revenue]]</f>
        <v>-0.37591322759743734</v>
      </c>
      <c r="L9863" s="56">
        <f t="shared" si="154"/>
        <v>9</v>
      </c>
      <c r="M9863" s="82" t="str">
        <f>"Q"&amp;" "&amp;VLOOKUP(pro[[#This Row],[Period]],Mapping!A:B,2,0)</f>
        <v>Q 3</v>
      </c>
      <c r="N9863"/>
    </row>
    <row r="9864" spans="1:14" ht="14.25" x14ac:dyDescent="0.2">
      <c r="A9864" s="42" t="s">
        <v>31</v>
      </c>
      <c r="B9864" s="44" t="s">
        <v>24</v>
      </c>
      <c r="C9864" s="44" t="s">
        <v>57</v>
      </c>
      <c r="D9864" s="43">
        <v>108873.84199999999</v>
      </c>
      <c r="E9864" s="43">
        <v>-66979.135999999999</v>
      </c>
      <c r="F9864" s="45">
        <v>-105440</v>
      </c>
      <c r="G9864" s="45">
        <v>-44490</v>
      </c>
      <c r="H9864" s="45">
        <v>-31490</v>
      </c>
      <c r="I9864" s="55">
        <f>pro[[#This Row],[Admin expenses 3]]+pro[[#This Row],[Admin expenses 2]]+pro[[#This Row],[Admin expenses 1]]+pro[[#This Row],[COGS]]</f>
        <v>-248399.136</v>
      </c>
      <c r="J9864" s="55">
        <f>pro[[#This Row],[Revenue]]+pro[[#This Row],[AdminExp]]</f>
        <v>-139525.29399999999</v>
      </c>
      <c r="K9864" s="83">
        <f>pro[[#This Row],[Profit]]/pro[[#This Row],[Revenue]]</f>
        <v>-1.2815318302076637</v>
      </c>
      <c r="L9864" s="56">
        <f t="shared" si="154"/>
        <v>9</v>
      </c>
      <c r="M9864" s="82" t="str">
        <f>"Q"&amp;" "&amp;VLOOKUP(pro[[#This Row],[Period]],Mapping!A:B,2,0)</f>
        <v>Q 3</v>
      </c>
      <c r="N9864"/>
    </row>
    <row r="9865" spans="1:14" ht="14.25" x14ac:dyDescent="0.2">
      <c r="A9865" s="42" t="s">
        <v>31</v>
      </c>
      <c r="B9865" s="44" t="s">
        <v>24</v>
      </c>
      <c r="C9865" s="44" t="s">
        <v>58</v>
      </c>
      <c r="D9865" s="43">
        <v>36722.42</v>
      </c>
      <c r="E9865" s="43">
        <v>-40854.589999999997</v>
      </c>
      <c r="F9865" s="45">
        <v>-108320</v>
      </c>
      <c r="G9865" s="45">
        <v>-75670</v>
      </c>
      <c r="H9865" s="45">
        <v>-29860</v>
      </c>
      <c r="I9865" s="55">
        <f>pro[[#This Row],[Admin expenses 3]]+pro[[#This Row],[Admin expenses 2]]+pro[[#This Row],[Admin expenses 1]]+pro[[#This Row],[COGS]]</f>
        <v>-254704.59</v>
      </c>
      <c r="J9865" s="55">
        <f>pro[[#This Row],[Revenue]]+pro[[#This Row],[AdminExp]]</f>
        <v>-217982.16999999998</v>
      </c>
      <c r="K9865" s="83">
        <f>pro[[#This Row],[Profit]]/pro[[#This Row],[Revenue]]</f>
        <v>-5.9359424024887248</v>
      </c>
      <c r="L9865" s="56">
        <f t="shared" si="154"/>
        <v>9</v>
      </c>
      <c r="M9865" s="82" t="str">
        <f>"Q"&amp;" "&amp;VLOOKUP(pro[[#This Row],[Period]],Mapping!A:B,2,0)</f>
        <v>Q 3</v>
      </c>
      <c r="N9865"/>
    </row>
    <row r="9866" spans="1:14" ht="14.25" x14ac:dyDescent="0.2">
      <c r="A9866" s="42" t="s">
        <v>31</v>
      </c>
      <c r="B9866" s="44" t="s">
        <v>24</v>
      </c>
      <c r="C9866" s="44" t="s">
        <v>59</v>
      </c>
      <c r="D9866" s="43">
        <v>15963.654</v>
      </c>
      <c r="E9866" s="43">
        <v>-19106.394999999997</v>
      </c>
      <c r="F9866" s="45">
        <v>-48040</v>
      </c>
      <c r="G9866" s="45">
        <v>-81320</v>
      </c>
      <c r="H9866" s="45">
        <v>-95950</v>
      </c>
      <c r="I9866" s="55">
        <f>pro[[#This Row],[Admin expenses 3]]+pro[[#This Row],[Admin expenses 2]]+pro[[#This Row],[Admin expenses 1]]+pro[[#This Row],[COGS]]</f>
        <v>-244416.39499999999</v>
      </c>
      <c r="J9866" s="55">
        <f>pro[[#This Row],[Revenue]]+pro[[#This Row],[AdminExp]]</f>
        <v>-228452.74099999998</v>
      </c>
      <c r="K9866" s="83">
        <f>pro[[#This Row],[Profit]]/pro[[#This Row],[Revenue]]</f>
        <v>-14.310805095124209</v>
      </c>
      <c r="L9866" s="56">
        <f t="shared" si="154"/>
        <v>9</v>
      </c>
      <c r="M9866" s="82" t="str">
        <f>"Q"&amp;" "&amp;VLOOKUP(pro[[#This Row],[Period]],Mapping!A:B,2,0)</f>
        <v>Q 3</v>
      </c>
      <c r="N9866"/>
    </row>
    <row r="9867" spans="1:14" ht="14.25" x14ac:dyDescent="0.2">
      <c r="A9867" s="42" t="s">
        <v>31</v>
      </c>
      <c r="B9867" s="44" t="s">
        <v>24</v>
      </c>
      <c r="C9867" s="44" t="s">
        <v>57</v>
      </c>
      <c r="D9867" s="43">
        <v>13448.078</v>
      </c>
      <c r="E9867" s="43">
        <v>-16604.755999999998</v>
      </c>
      <c r="F9867" s="45">
        <v>-31130</v>
      </c>
      <c r="G9867" s="45">
        <v>-31980</v>
      </c>
      <c r="H9867" s="45">
        <v>-15670</v>
      </c>
      <c r="I9867" s="55">
        <f>pro[[#This Row],[Admin expenses 3]]+pro[[#This Row],[Admin expenses 2]]+pro[[#This Row],[Admin expenses 1]]+pro[[#This Row],[COGS]]</f>
        <v>-95384.755999999994</v>
      </c>
      <c r="J9867" s="55">
        <f>pro[[#This Row],[Revenue]]+pro[[#This Row],[AdminExp]]</f>
        <v>-81936.678</v>
      </c>
      <c r="K9867" s="83">
        <f>pro[[#This Row],[Profit]]/pro[[#This Row],[Revenue]]</f>
        <v>-6.092816980984197</v>
      </c>
      <c r="L9867" s="56">
        <f t="shared" si="154"/>
        <v>9</v>
      </c>
      <c r="M9867" s="82" t="str">
        <f>"Q"&amp;" "&amp;VLOOKUP(pro[[#This Row],[Period]],Mapping!A:B,2,0)</f>
        <v>Q 3</v>
      </c>
      <c r="N9867"/>
    </row>
    <row r="9868" spans="1:14" ht="14.25" x14ac:dyDescent="0.2">
      <c r="A9868" s="42" t="s">
        <v>31</v>
      </c>
      <c r="B9868" s="44" t="s">
        <v>24</v>
      </c>
      <c r="C9868" s="44" t="s">
        <v>57</v>
      </c>
      <c r="D9868" s="43">
        <v>40515.629000000001</v>
      </c>
      <c r="E9868" s="43">
        <v>-46100.243000000002</v>
      </c>
      <c r="F9868" s="45">
        <v>-91110</v>
      </c>
      <c r="G9868" s="45">
        <v>-68920</v>
      </c>
      <c r="H9868" s="45">
        <v>-60270</v>
      </c>
      <c r="I9868" s="55">
        <f>pro[[#This Row],[Admin expenses 3]]+pro[[#This Row],[Admin expenses 2]]+pro[[#This Row],[Admin expenses 1]]+pro[[#This Row],[COGS]]</f>
        <v>-266400.24300000002</v>
      </c>
      <c r="J9868" s="55">
        <f>pro[[#This Row],[Revenue]]+pro[[#This Row],[AdminExp]]</f>
        <v>-225884.614</v>
      </c>
      <c r="K9868" s="83">
        <f>pro[[#This Row],[Profit]]/pro[[#This Row],[Revenue]]</f>
        <v>-5.5752463820813443</v>
      </c>
      <c r="L9868" s="56">
        <f t="shared" si="154"/>
        <v>9</v>
      </c>
      <c r="M9868" s="82" t="str">
        <f>"Q"&amp;" "&amp;VLOOKUP(pro[[#This Row],[Period]],Mapping!A:B,2,0)</f>
        <v>Q 3</v>
      </c>
      <c r="N9868"/>
    </row>
    <row r="9869" spans="1:14" ht="14.25" x14ac:dyDescent="0.2">
      <c r="A9869" s="42" t="s">
        <v>31</v>
      </c>
      <c r="B9869" s="44" t="s">
        <v>24</v>
      </c>
      <c r="C9869" s="44" t="s">
        <v>57</v>
      </c>
      <c r="D9869" s="43">
        <v>218341.48699999996</v>
      </c>
      <c r="E9869" s="43">
        <v>-39312.902999999998</v>
      </c>
      <c r="F9869" s="45">
        <v>-58950</v>
      </c>
      <c r="G9869" s="45">
        <v>-48860</v>
      </c>
      <c r="H9869" s="45">
        <v>-22440</v>
      </c>
      <c r="I9869" s="55">
        <f>pro[[#This Row],[Admin expenses 3]]+pro[[#This Row],[Admin expenses 2]]+pro[[#This Row],[Admin expenses 1]]+pro[[#This Row],[COGS]]</f>
        <v>-169562.90299999999</v>
      </c>
      <c r="J9869" s="55">
        <f>pro[[#This Row],[Revenue]]+pro[[#This Row],[AdminExp]]</f>
        <v>48778.583999999973</v>
      </c>
      <c r="K9869" s="83">
        <f>pro[[#This Row],[Profit]]/pro[[#This Row],[Revenue]]</f>
        <v>0.22340501876310837</v>
      </c>
      <c r="L9869" s="56">
        <f t="shared" si="154"/>
        <v>9</v>
      </c>
      <c r="M9869" s="82" t="str">
        <f>"Q"&amp;" "&amp;VLOOKUP(pro[[#This Row],[Period]],Mapping!A:B,2,0)</f>
        <v>Q 3</v>
      </c>
      <c r="N9869"/>
    </row>
    <row r="9870" spans="1:14" ht="14.25" x14ac:dyDescent="0.2">
      <c r="A9870" s="42" t="s">
        <v>31</v>
      </c>
      <c r="B9870" s="44" t="s">
        <v>24</v>
      </c>
      <c r="C9870" s="44" t="s">
        <v>57</v>
      </c>
      <c r="D9870" s="43">
        <v>92511.173999999999</v>
      </c>
      <c r="E9870" s="43">
        <v>-64107.099000000002</v>
      </c>
      <c r="F9870" s="45">
        <v>-65600</v>
      </c>
      <c r="G9870" s="45">
        <v>-14230</v>
      </c>
      <c r="H9870" s="45">
        <v>-102000</v>
      </c>
      <c r="I9870" s="55">
        <f>pro[[#This Row],[Admin expenses 3]]+pro[[#This Row],[Admin expenses 2]]+pro[[#This Row],[Admin expenses 1]]+pro[[#This Row],[COGS]]</f>
        <v>-245937.09899999999</v>
      </c>
      <c r="J9870" s="55">
        <f>pro[[#This Row],[Revenue]]+pro[[#This Row],[AdminExp]]</f>
        <v>-153425.92499999999</v>
      </c>
      <c r="K9870" s="83">
        <f>pro[[#This Row],[Profit]]/pro[[#This Row],[Revenue]]</f>
        <v>-1.6584583068851768</v>
      </c>
      <c r="L9870" s="56">
        <f t="shared" si="154"/>
        <v>9</v>
      </c>
      <c r="M9870" s="82" t="str">
        <f>"Q"&amp;" "&amp;VLOOKUP(pro[[#This Row],[Period]],Mapping!A:B,2,0)</f>
        <v>Q 3</v>
      </c>
      <c r="N9870"/>
    </row>
    <row r="9871" spans="1:14" ht="14.25" x14ac:dyDescent="0.2">
      <c r="A9871" s="42" t="s">
        <v>31</v>
      </c>
      <c r="B9871" s="44" t="s">
        <v>24</v>
      </c>
      <c r="C9871" s="44" t="s">
        <v>57</v>
      </c>
      <c r="D9871" s="43">
        <v>25527.88</v>
      </c>
      <c r="E9871" s="43">
        <v>-22620.282999999999</v>
      </c>
      <c r="F9871" s="45">
        <v>-79840</v>
      </c>
      <c r="G9871" s="45">
        <v>-84440</v>
      </c>
      <c r="H9871" s="45">
        <v>-64290</v>
      </c>
      <c r="I9871" s="55">
        <f>pro[[#This Row],[Admin expenses 3]]+pro[[#This Row],[Admin expenses 2]]+pro[[#This Row],[Admin expenses 1]]+pro[[#This Row],[COGS]]</f>
        <v>-251190.283</v>
      </c>
      <c r="J9871" s="55">
        <f>pro[[#This Row],[Revenue]]+pro[[#This Row],[AdminExp]]</f>
        <v>-225662.40299999999</v>
      </c>
      <c r="K9871" s="83">
        <f>pro[[#This Row],[Profit]]/pro[[#This Row],[Revenue]]</f>
        <v>-8.8398411070562837</v>
      </c>
      <c r="L9871" s="56">
        <f t="shared" si="154"/>
        <v>9</v>
      </c>
      <c r="M9871" s="82" t="str">
        <f>"Q"&amp;" "&amp;VLOOKUP(pro[[#This Row],[Period]],Mapping!A:B,2,0)</f>
        <v>Q 3</v>
      </c>
      <c r="N9871"/>
    </row>
    <row r="9872" spans="1:14" ht="14.25" x14ac:dyDescent="0.2">
      <c r="A9872" s="42" t="s">
        <v>31</v>
      </c>
      <c r="B9872" s="44" t="s">
        <v>24</v>
      </c>
      <c r="C9872" s="44" t="s">
        <v>57</v>
      </c>
      <c r="D9872" s="43">
        <v>62707.50499999999</v>
      </c>
      <c r="E9872" s="43">
        <v>-50185.701999999997</v>
      </c>
      <c r="F9872" s="45">
        <v>-105510</v>
      </c>
      <c r="G9872" s="45">
        <v>-38400</v>
      </c>
      <c r="H9872" s="45">
        <v>-71020</v>
      </c>
      <c r="I9872" s="55">
        <f>pro[[#This Row],[Admin expenses 3]]+pro[[#This Row],[Admin expenses 2]]+pro[[#This Row],[Admin expenses 1]]+pro[[#This Row],[COGS]]</f>
        <v>-265115.70199999999</v>
      </c>
      <c r="J9872" s="55">
        <f>pro[[#This Row],[Revenue]]+pro[[#This Row],[AdminExp]]</f>
        <v>-202408.19699999999</v>
      </c>
      <c r="K9872" s="83">
        <f>pro[[#This Row],[Profit]]/pro[[#This Row],[Revenue]]</f>
        <v>-3.2278145494705939</v>
      </c>
      <c r="L9872" s="56">
        <f t="shared" si="154"/>
        <v>9</v>
      </c>
      <c r="M9872" s="82" t="str">
        <f>"Q"&amp;" "&amp;VLOOKUP(pro[[#This Row],[Period]],Mapping!A:B,2,0)</f>
        <v>Q 3</v>
      </c>
      <c r="N9872"/>
    </row>
    <row r="9873" spans="1:14" ht="14.25" x14ac:dyDescent="0.2">
      <c r="A9873" s="42" t="s">
        <v>31</v>
      </c>
      <c r="B9873" s="44" t="s">
        <v>24</v>
      </c>
      <c r="C9873" s="44" t="s">
        <v>57</v>
      </c>
      <c r="D9873" s="43">
        <v>2185795.9549999996</v>
      </c>
      <c r="E9873" s="43">
        <v>-60053.811999999998</v>
      </c>
      <c r="F9873" s="45">
        <v>-48750</v>
      </c>
      <c r="G9873" s="45">
        <v>-45390</v>
      </c>
      <c r="H9873" s="45">
        <v>-33170</v>
      </c>
      <c r="I9873" s="55">
        <f>pro[[#This Row],[Admin expenses 3]]+pro[[#This Row],[Admin expenses 2]]+pro[[#This Row],[Admin expenses 1]]+pro[[#This Row],[COGS]]</f>
        <v>-187363.81200000001</v>
      </c>
      <c r="J9873" s="55">
        <f>pro[[#This Row],[Revenue]]+pro[[#This Row],[AdminExp]]</f>
        <v>1998432.1429999997</v>
      </c>
      <c r="K9873" s="83">
        <f>pro[[#This Row],[Profit]]/pro[[#This Row],[Revenue]]</f>
        <v>0.91428119739566449</v>
      </c>
      <c r="L9873" s="56">
        <f t="shared" si="154"/>
        <v>9</v>
      </c>
      <c r="M9873" s="82" t="str">
        <f>"Q"&amp;" "&amp;VLOOKUP(pro[[#This Row],[Period]],Mapping!A:B,2,0)</f>
        <v>Q 3</v>
      </c>
      <c r="N9873"/>
    </row>
    <row r="9874" spans="1:14" ht="14.25" x14ac:dyDescent="0.2">
      <c r="A9874" s="42" t="s">
        <v>31</v>
      </c>
      <c r="B9874" s="44" t="s">
        <v>24</v>
      </c>
      <c r="C9874" s="44" t="s">
        <v>57</v>
      </c>
      <c r="D9874" s="43">
        <v>225018.682</v>
      </c>
      <c r="E9874" s="43">
        <v>-80745.72099999999</v>
      </c>
      <c r="F9874" s="45">
        <v>-22170</v>
      </c>
      <c r="G9874" s="45">
        <v>-15860</v>
      </c>
      <c r="H9874" s="45">
        <v>-58270</v>
      </c>
      <c r="I9874" s="55">
        <f>pro[[#This Row],[Admin expenses 3]]+pro[[#This Row],[Admin expenses 2]]+pro[[#This Row],[Admin expenses 1]]+pro[[#This Row],[COGS]]</f>
        <v>-177045.72099999999</v>
      </c>
      <c r="J9874" s="55">
        <f>pro[[#This Row],[Revenue]]+pro[[#This Row],[AdminExp]]</f>
        <v>47972.96100000001</v>
      </c>
      <c r="K9874" s="83">
        <f>pro[[#This Row],[Profit]]/pro[[#This Row],[Revenue]]</f>
        <v>0.2131954581442265</v>
      </c>
      <c r="L9874" s="56">
        <f t="shared" si="154"/>
        <v>9</v>
      </c>
      <c r="M9874" s="82" t="str">
        <f>"Q"&amp;" "&amp;VLOOKUP(pro[[#This Row],[Period]],Mapping!A:B,2,0)</f>
        <v>Q 3</v>
      </c>
      <c r="N9874"/>
    </row>
    <row r="9875" spans="1:14" ht="14.25" x14ac:dyDescent="0.2">
      <c r="A9875" s="42" t="s">
        <v>31</v>
      </c>
      <c r="B9875" s="44" t="s">
        <v>24</v>
      </c>
      <c r="C9875" s="44" t="s">
        <v>57</v>
      </c>
      <c r="D9875" s="43">
        <v>111039.537</v>
      </c>
      <c r="E9875" s="43">
        <v>-12388.879999999997</v>
      </c>
      <c r="F9875" s="45">
        <v>-54900</v>
      </c>
      <c r="G9875" s="45">
        <v>-106740</v>
      </c>
      <c r="H9875" s="45">
        <v>-16580</v>
      </c>
      <c r="I9875" s="55">
        <f>pro[[#This Row],[Admin expenses 3]]+pro[[#This Row],[Admin expenses 2]]+pro[[#This Row],[Admin expenses 1]]+pro[[#This Row],[COGS]]</f>
        <v>-190608.88</v>
      </c>
      <c r="J9875" s="55">
        <f>pro[[#This Row],[Revenue]]+pro[[#This Row],[AdminExp]]</f>
        <v>-79569.343000000008</v>
      </c>
      <c r="K9875" s="83">
        <f>pro[[#This Row],[Profit]]/pro[[#This Row],[Revenue]]</f>
        <v>-0.7165856878527872</v>
      </c>
      <c r="L9875" s="56">
        <f t="shared" si="154"/>
        <v>9</v>
      </c>
      <c r="M9875" s="82" t="str">
        <f>"Q"&amp;" "&amp;VLOOKUP(pro[[#This Row],[Period]],Mapping!A:B,2,0)</f>
        <v>Q 3</v>
      </c>
      <c r="N9875"/>
    </row>
    <row r="9876" spans="1:14" ht="14.25" x14ac:dyDescent="0.2">
      <c r="A9876" s="42" t="s">
        <v>31</v>
      </c>
      <c r="B9876" s="44" t="s">
        <v>24</v>
      </c>
      <c r="C9876" s="44" t="s">
        <v>57</v>
      </c>
      <c r="D9876" s="43">
        <v>141544.21399999998</v>
      </c>
      <c r="E9876" s="43">
        <v>-19124.28</v>
      </c>
      <c r="F9876" s="45">
        <v>-105220</v>
      </c>
      <c r="G9876" s="45">
        <v>-104890</v>
      </c>
      <c r="H9876" s="45">
        <v>-64710</v>
      </c>
      <c r="I9876" s="55">
        <f>pro[[#This Row],[Admin expenses 3]]+pro[[#This Row],[Admin expenses 2]]+pro[[#This Row],[Admin expenses 1]]+pro[[#This Row],[COGS]]</f>
        <v>-293944.28000000003</v>
      </c>
      <c r="J9876" s="55">
        <f>pro[[#This Row],[Revenue]]+pro[[#This Row],[AdminExp]]</f>
        <v>-152400.06600000005</v>
      </c>
      <c r="K9876" s="83">
        <f>pro[[#This Row],[Profit]]/pro[[#This Row],[Revenue]]</f>
        <v>-1.0766958372455979</v>
      </c>
      <c r="L9876" s="56">
        <f t="shared" si="154"/>
        <v>9</v>
      </c>
      <c r="M9876" s="82" t="str">
        <f>"Q"&amp;" "&amp;VLOOKUP(pro[[#This Row],[Period]],Mapping!A:B,2,0)</f>
        <v>Q 3</v>
      </c>
      <c r="N9876"/>
    </row>
    <row r="9877" spans="1:14" ht="14.25" x14ac:dyDescent="0.2">
      <c r="A9877" s="42" t="s">
        <v>31</v>
      </c>
      <c r="B9877" s="44" t="s">
        <v>24</v>
      </c>
      <c r="C9877" s="44" t="s">
        <v>57</v>
      </c>
      <c r="D9877" s="43">
        <v>10348.457</v>
      </c>
      <c r="E9877" s="43">
        <v>-1552.32</v>
      </c>
      <c r="F9877" s="45">
        <v>-28770</v>
      </c>
      <c r="G9877" s="45">
        <v>-76550</v>
      </c>
      <c r="H9877" s="45">
        <v>-28850</v>
      </c>
      <c r="I9877" s="55">
        <f>pro[[#This Row],[Admin expenses 3]]+pro[[#This Row],[Admin expenses 2]]+pro[[#This Row],[Admin expenses 1]]+pro[[#This Row],[COGS]]</f>
        <v>-135722.32</v>
      </c>
      <c r="J9877" s="55">
        <f>pro[[#This Row],[Revenue]]+pro[[#This Row],[AdminExp]]</f>
        <v>-125373.86300000001</v>
      </c>
      <c r="K9877" s="83">
        <f>pro[[#This Row],[Profit]]/pro[[#This Row],[Revenue]]</f>
        <v>-12.115222878154686</v>
      </c>
      <c r="L9877" s="56">
        <f t="shared" si="154"/>
        <v>9</v>
      </c>
      <c r="M9877" s="82" t="str">
        <f>"Q"&amp;" "&amp;VLOOKUP(pro[[#This Row],[Period]],Mapping!A:B,2,0)</f>
        <v>Q 3</v>
      </c>
      <c r="N9877"/>
    </row>
    <row r="9878" spans="1:14" ht="14.25" x14ac:dyDescent="0.2">
      <c r="A9878" s="42" t="s">
        <v>31</v>
      </c>
      <c r="B9878" s="44" t="s">
        <v>24</v>
      </c>
      <c r="C9878" s="44" t="s">
        <v>57</v>
      </c>
      <c r="D9878" s="43">
        <v>59967.081999999995</v>
      </c>
      <c r="E9878" s="43">
        <v>-13410.662999999999</v>
      </c>
      <c r="F9878" s="45">
        <v>-30360</v>
      </c>
      <c r="G9878" s="45">
        <v>-103840</v>
      </c>
      <c r="H9878" s="45">
        <v>-14400</v>
      </c>
      <c r="I9878" s="55">
        <f>pro[[#This Row],[Admin expenses 3]]+pro[[#This Row],[Admin expenses 2]]+pro[[#This Row],[Admin expenses 1]]+pro[[#This Row],[COGS]]</f>
        <v>-162010.663</v>
      </c>
      <c r="J9878" s="55">
        <f>pro[[#This Row],[Revenue]]+pro[[#This Row],[AdminExp]]</f>
        <v>-102043.58100000001</v>
      </c>
      <c r="K9878" s="83">
        <f>pro[[#This Row],[Profit]]/pro[[#This Row],[Revenue]]</f>
        <v>-1.7016599373636359</v>
      </c>
      <c r="L9878" s="56">
        <f t="shared" si="154"/>
        <v>9</v>
      </c>
      <c r="M9878" s="82" t="str">
        <f>"Q"&amp;" "&amp;VLOOKUP(pro[[#This Row],[Period]],Mapping!A:B,2,0)</f>
        <v>Q 3</v>
      </c>
      <c r="N9878"/>
    </row>
    <row r="9879" spans="1:14" ht="14.25" x14ac:dyDescent="0.2">
      <c r="A9879" s="42" t="s">
        <v>31</v>
      </c>
      <c r="B9879" s="44" t="s">
        <v>24</v>
      </c>
      <c r="C9879" s="44" t="s">
        <v>57</v>
      </c>
      <c r="D9879" s="43">
        <v>15793.112999999999</v>
      </c>
      <c r="E9879" s="43">
        <v>-3205.636</v>
      </c>
      <c r="F9879" s="45">
        <v>-17610</v>
      </c>
      <c r="G9879" s="45">
        <v>-81430</v>
      </c>
      <c r="H9879" s="45">
        <v>-96440</v>
      </c>
      <c r="I9879" s="55">
        <f>pro[[#This Row],[Admin expenses 3]]+pro[[#This Row],[Admin expenses 2]]+pro[[#This Row],[Admin expenses 1]]+pro[[#This Row],[COGS]]</f>
        <v>-198685.636</v>
      </c>
      <c r="J9879" s="55">
        <f>pro[[#This Row],[Revenue]]+pro[[#This Row],[AdminExp]]</f>
        <v>-182892.52299999999</v>
      </c>
      <c r="K9879" s="83">
        <f>pro[[#This Row],[Profit]]/pro[[#This Row],[Revenue]]</f>
        <v>-11.580523928373083</v>
      </c>
      <c r="L9879" s="56">
        <f t="shared" si="154"/>
        <v>9</v>
      </c>
      <c r="M9879" s="82" t="str">
        <f>"Q"&amp;" "&amp;VLOOKUP(pro[[#This Row],[Period]],Mapping!A:B,2,0)</f>
        <v>Q 3</v>
      </c>
      <c r="N9879"/>
    </row>
    <row r="9880" spans="1:14" ht="14.25" x14ac:dyDescent="0.2">
      <c r="A9880" s="42" t="s">
        <v>31</v>
      </c>
      <c r="B9880" s="44" t="s">
        <v>24</v>
      </c>
      <c r="C9880" s="44" t="s">
        <v>57</v>
      </c>
      <c r="D9880" s="43">
        <v>265909.74900000001</v>
      </c>
      <c r="E9880" s="43">
        <v>-17146.212999999996</v>
      </c>
      <c r="F9880" s="45">
        <v>-48480</v>
      </c>
      <c r="G9880" s="45">
        <v>-31160</v>
      </c>
      <c r="H9880" s="45">
        <v>-17470</v>
      </c>
      <c r="I9880" s="55">
        <f>pro[[#This Row],[Admin expenses 3]]+pro[[#This Row],[Admin expenses 2]]+pro[[#This Row],[Admin expenses 1]]+pro[[#This Row],[COGS]]</f>
        <v>-114256.21299999999</v>
      </c>
      <c r="J9880" s="55">
        <f>pro[[#This Row],[Revenue]]+pro[[#This Row],[AdminExp]]</f>
        <v>151653.53600000002</v>
      </c>
      <c r="K9880" s="83">
        <f>pro[[#This Row],[Profit]]/pro[[#This Row],[Revenue]]</f>
        <v>0.57031957861763094</v>
      </c>
      <c r="L9880" s="56">
        <f t="shared" si="154"/>
        <v>9</v>
      </c>
      <c r="M9880" s="82" t="str">
        <f>"Q"&amp;" "&amp;VLOOKUP(pro[[#This Row],[Period]],Mapping!A:B,2,0)</f>
        <v>Q 3</v>
      </c>
      <c r="N9880"/>
    </row>
    <row r="9881" spans="1:14" ht="14.25" x14ac:dyDescent="0.2">
      <c r="A9881" s="42" t="s">
        <v>31</v>
      </c>
      <c r="B9881" s="44" t="s">
        <v>24</v>
      </c>
      <c r="C9881" s="44" t="s">
        <v>57</v>
      </c>
      <c r="D9881" s="43">
        <v>10619.126</v>
      </c>
      <c r="E9881" s="43">
        <v>-1003.7369999999999</v>
      </c>
      <c r="F9881" s="45">
        <v>-87670</v>
      </c>
      <c r="G9881" s="45">
        <v>-33260</v>
      </c>
      <c r="H9881" s="45">
        <v>-54250</v>
      </c>
      <c r="I9881" s="55">
        <f>pro[[#This Row],[Admin expenses 3]]+pro[[#This Row],[Admin expenses 2]]+pro[[#This Row],[Admin expenses 1]]+pro[[#This Row],[COGS]]</f>
        <v>-176183.73699999999</v>
      </c>
      <c r="J9881" s="55">
        <f>pro[[#This Row],[Revenue]]+pro[[#This Row],[AdminExp]]</f>
        <v>-165564.611</v>
      </c>
      <c r="K9881" s="83">
        <f>pro[[#This Row],[Profit]]/pro[[#This Row],[Revenue]]</f>
        <v>-15.591171156646979</v>
      </c>
      <c r="L9881" s="56">
        <f t="shared" si="154"/>
        <v>9</v>
      </c>
      <c r="M9881" s="82" t="str">
        <f>"Q"&amp;" "&amp;VLOOKUP(pro[[#This Row],[Period]],Mapping!A:B,2,0)</f>
        <v>Q 3</v>
      </c>
      <c r="N9881"/>
    </row>
    <row r="9882" spans="1:14" ht="14.25" x14ac:dyDescent="0.2">
      <c r="A9882" s="42" t="s">
        <v>31</v>
      </c>
      <c r="B9882" s="44" t="s">
        <v>24</v>
      </c>
      <c r="C9882" s="44" t="s">
        <v>57</v>
      </c>
      <c r="D9882" s="43">
        <v>163754.63999999998</v>
      </c>
      <c r="E9882" s="43">
        <v>-32346.572999999997</v>
      </c>
      <c r="F9882" s="45">
        <v>-73400</v>
      </c>
      <c r="G9882" s="45">
        <v>-47830</v>
      </c>
      <c r="H9882" s="45">
        <v>-78580</v>
      </c>
      <c r="I9882" s="55">
        <f>pro[[#This Row],[Admin expenses 3]]+pro[[#This Row],[Admin expenses 2]]+pro[[#This Row],[Admin expenses 1]]+pro[[#This Row],[COGS]]</f>
        <v>-232156.573</v>
      </c>
      <c r="J9882" s="55">
        <f>pro[[#This Row],[Revenue]]+pro[[#This Row],[AdminExp]]</f>
        <v>-68401.933000000019</v>
      </c>
      <c r="K9882" s="83">
        <f>pro[[#This Row],[Profit]]/pro[[#This Row],[Revenue]]</f>
        <v>-0.41770989206779136</v>
      </c>
      <c r="L9882" s="56">
        <f t="shared" si="154"/>
        <v>9</v>
      </c>
      <c r="M9882" s="82" t="str">
        <f>"Q"&amp;" "&amp;VLOOKUP(pro[[#This Row],[Period]],Mapping!A:B,2,0)</f>
        <v>Q 3</v>
      </c>
      <c r="N9882"/>
    </row>
    <row r="9883" spans="1:14" ht="14.25" x14ac:dyDescent="0.2">
      <c r="A9883" s="42" t="s">
        <v>31</v>
      </c>
      <c r="B9883" s="44" t="s">
        <v>24</v>
      </c>
      <c r="C9883" s="44" t="s">
        <v>57</v>
      </c>
      <c r="D9883" s="43">
        <v>31929.786</v>
      </c>
      <c r="E9883" s="43">
        <v>-8750.3709999999992</v>
      </c>
      <c r="F9883" s="45">
        <v>-55650</v>
      </c>
      <c r="G9883" s="45">
        <v>-76100</v>
      </c>
      <c r="H9883" s="45">
        <v>-81750</v>
      </c>
      <c r="I9883" s="55">
        <f>pro[[#This Row],[Admin expenses 3]]+pro[[#This Row],[Admin expenses 2]]+pro[[#This Row],[Admin expenses 1]]+pro[[#This Row],[COGS]]</f>
        <v>-222250.37099999998</v>
      </c>
      <c r="J9883" s="55">
        <f>pro[[#This Row],[Revenue]]+pro[[#This Row],[AdminExp]]</f>
        <v>-190320.58499999999</v>
      </c>
      <c r="K9883" s="83">
        <f>pro[[#This Row],[Profit]]/pro[[#This Row],[Revenue]]</f>
        <v>-5.9605969485670833</v>
      </c>
      <c r="L9883" s="56">
        <f t="shared" si="154"/>
        <v>9</v>
      </c>
      <c r="M9883" s="82" t="str">
        <f>"Q"&amp;" "&amp;VLOOKUP(pro[[#This Row],[Period]],Mapping!A:B,2,0)</f>
        <v>Q 3</v>
      </c>
      <c r="N9883"/>
    </row>
    <row r="9884" spans="1:14" ht="14.25" x14ac:dyDescent="0.2">
      <c r="A9884" s="42" t="s">
        <v>31</v>
      </c>
      <c r="B9884" s="44" t="s">
        <v>24</v>
      </c>
      <c r="C9884" s="44" t="s">
        <v>57</v>
      </c>
      <c r="D9884" s="43">
        <v>168096.63499999998</v>
      </c>
      <c r="E9884" s="43">
        <v>-115106.67699999998</v>
      </c>
      <c r="F9884" s="45">
        <v>-64040</v>
      </c>
      <c r="G9884" s="45">
        <v>-74190</v>
      </c>
      <c r="H9884" s="45">
        <v>-93160</v>
      </c>
      <c r="I9884" s="55">
        <f>pro[[#This Row],[Admin expenses 3]]+pro[[#This Row],[Admin expenses 2]]+pro[[#This Row],[Admin expenses 1]]+pro[[#This Row],[COGS]]</f>
        <v>-346496.67699999997</v>
      </c>
      <c r="J9884" s="55">
        <f>pro[[#This Row],[Revenue]]+pro[[#This Row],[AdminExp]]</f>
        <v>-178400.04199999999</v>
      </c>
      <c r="K9884" s="83">
        <f>pro[[#This Row],[Profit]]/pro[[#This Row],[Revenue]]</f>
        <v>-1.0612945464375299</v>
      </c>
      <c r="L9884" s="56">
        <f t="shared" si="154"/>
        <v>9</v>
      </c>
      <c r="M9884" s="82" t="str">
        <f>"Q"&amp;" "&amp;VLOOKUP(pro[[#This Row],[Period]],Mapping!A:B,2,0)</f>
        <v>Q 3</v>
      </c>
      <c r="N9884"/>
    </row>
    <row r="9885" spans="1:14" ht="14.25" x14ac:dyDescent="0.2">
      <c r="A9885" s="42" t="s">
        <v>31</v>
      </c>
      <c r="B9885" s="44" t="s">
        <v>24</v>
      </c>
      <c r="C9885" s="44" t="s">
        <v>57</v>
      </c>
      <c r="D9885" s="43">
        <v>158079.215</v>
      </c>
      <c r="E9885" s="43">
        <v>-80649.862999999998</v>
      </c>
      <c r="F9885" s="45">
        <v>-88560</v>
      </c>
      <c r="G9885" s="45">
        <v>-74880</v>
      </c>
      <c r="H9885" s="45">
        <v>-12400</v>
      </c>
      <c r="I9885" s="55">
        <f>pro[[#This Row],[Admin expenses 3]]+pro[[#This Row],[Admin expenses 2]]+pro[[#This Row],[Admin expenses 1]]+pro[[#This Row],[COGS]]</f>
        <v>-256489.86300000001</v>
      </c>
      <c r="J9885" s="55">
        <f>pro[[#This Row],[Revenue]]+pro[[#This Row],[AdminExp]]</f>
        <v>-98410.648000000016</v>
      </c>
      <c r="K9885" s="83">
        <f>pro[[#This Row],[Profit]]/pro[[#This Row],[Revenue]]</f>
        <v>-0.62254008536163352</v>
      </c>
      <c r="L9885" s="56">
        <f t="shared" si="154"/>
        <v>9</v>
      </c>
      <c r="M9885" s="82" t="str">
        <f>"Q"&amp;" "&amp;VLOOKUP(pro[[#This Row],[Period]],Mapping!A:B,2,0)</f>
        <v>Q 3</v>
      </c>
      <c r="N9885"/>
    </row>
    <row r="9886" spans="1:14" ht="14.25" x14ac:dyDescent="0.2">
      <c r="A9886" s="42" t="s">
        <v>31</v>
      </c>
      <c r="B9886" s="44" t="s">
        <v>24</v>
      </c>
      <c r="C9886" s="44" t="s">
        <v>57</v>
      </c>
      <c r="D9886" s="43">
        <v>1720450.7040000001</v>
      </c>
      <c r="E9886" s="43">
        <v>-383391.82699999999</v>
      </c>
      <c r="F9886" s="45">
        <v>-13900</v>
      </c>
      <c r="G9886" s="45">
        <v>-38640</v>
      </c>
      <c r="H9886" s="45">
        <v>-77380</v>
      </c>
      <c r="I9886" s="55">
        <f>pro[[#This Row],[Admin expenses 3]]+pro[[#This Row],[Admin expenses 2]]+pro[[#This Row],[Admin expenses 1]]+pro[[#This Row],[COGS]]</f>
        <v>-513311.82699999999</v>
      </c>
      <c r="J9886" s="55">
        <f>pro[[#This Row],[Revenue]]+pro[[#This Row],[AdminExp]]</f>
        <v>1207138.8770000001</v>
      </c>
      <c r="K9886" s="83">
        <f>pro[[#This Row],[Profit]]/pro[[#This Row],[Revenue]]</f>
        <v>0.70164107241982332</v>
      </c>
      <c r="L9886" s="56">
        <f t="shared" si="154"/>
        <v>9</v>
      </c>
      <c r="M9886" s="82" t="str">
        <f>"Q"&amp;" "&amp;VLOOKUP(pro[[#This Row],[Period]],Mapping!A:B,2,0)</f>
        <v>Q 3</v>
      </c>
      <c r="N9886"/>
    </row>
    <row r="9887" spans="1:14" ht="14.25" x14ac:dyDescent="0.2">
      <c r="A9887" s="42" t="s">
        <v>31</v>
      </c>
      <c r="B9887" s="44" t="s">
        <v>24</v>
      </c>
      <c r="C9887" s="44" t="s">
        <v>57</v>
      </c>
      <c r="D9887" s="43">
        <v>2397811.6819999996</v>
      </c>
      <c r="E9887" s="43">
        <v>-12576.592000000001</v>
      </c>
      <c r="F9887" s="45">
        <v>-20010</v>
      </c>
      <c r="G9887" s="45">
        <v>-74950</v>
      </c>
      <c r="H9887" s="45">
        <v>-103740</v>
      </c>
      <c r="I9887" s="55">
        <f>pro[[#This Row],[Admin expenses 3]]+pro[[#This Row],[Admin expenses 2]]+pro[[#This Row],[Admin expenses 1]]+pro[[#This Row],[COGS]]</f>
        <v>-211276.592</v>
      </c>
      <c r="J9887" s="55">
        <f>pro[[#This Row],[Revenue]]+pro[[#This Row],[AdminExp]]</f>
        <v>2186535.0899999994</v>
      </c>
      <c r="K9887" s="83">
        <f>pro[[#This Row],[Profit]]/pro[[#This Row],[Revenue]]</f>
        <v>0.91188774598688427</v>
      </c>
      <c r="L9887" s="56">
        <f t="shared" si="154"/>
        <v>9</v>
      </c>
      <c r="M9887" s="82" t="str">
        <f>"Q"&amp;" "&amp;VLOOKUP(pro[[#This Row],[Period]],Mapping!A:B,2,0)</f>
        <v>Q 3</v>
      </c>
      <c r="N9887"/>
    </row>
    <row r="9888" spans="1:14" ht="14.25" x14ac:dyDescent="0.2">
      <c r="A9888" s="42" t="s">
        <v>31</v>
      </c>
      <c r="B9888" s="44" t="s">
        <v>24</v>
      </c>
      <c r="C9888" s="44" t="s">
        <v>57</v>
      </c>
      <c r="D9888" s="43">
        <v>129067.90399999999</v>
      </c>
      <c r="E9888" s="43">
        <v>-21066.583999999999</v>
      </c>
      <c r="F9888" s="45">
        <v>-32130</v>
      </c>
      <c r="G9888" s="45">
        <v>-86310</v>
      </c>
      <c r="H9888" s="45">
        <v>-28490</v>
      </c>
      <c r="I9888" s="55">
        <f>pro[[#This Row],[Admin expenses 3]]+pro[[#This Row],[Admin expenses 2]]+pro[[#This Row],[Admin expenses 1]]+pro[[#This Row],[COGS]]</f>
        <v>-167996.584</v>
      </c>
      <c r="J9888" s="55">
        <f>pro[[#This Row],[Revenue]]+pro[[#This Row],[AdminExp]]</f>
        <v>-38928.680000000008</v>
      </c>
      <c r="K9888" s="83">
        <f>pro[[#This Row],[Profit]]/pro[[#This Row],[Revenue]]</f>
        <v>-0.30161394733736446</v>
      </c>
      <c r="L9888" s="56">
        <f t="shared" si="154"/>
        <v>9</v>
      </c>
      <c r="M9888" s="82" t="str">
        <f>"Q"&amp;" "&amp;VLOOKUP(pro[[#This Row],[Period]],Mapping!A:B,2,0)</f>
        <v>Q 3</v>
      </c>
      <c r="N9888"/>
    </row>
    <row r="9889" spans="1:14" ht="14.25" x14ac:dyDescent="0.2">
      <c r="A9889" s="42" t="s">
        <v>31</v>
      </c>
      <c r="B9889" s="44" t="s">
        <v>39</v>
      </c>
      <c r="C9889" s="44" t="s">
        <v>57</v>
      </c>
      <c r="D9889" s="43">
        <v>143720.10799999998</v>
      </c>
      <c r="E9889" s="43">
        <v>-10955.412999999999</v>
      </c>
      <c r="F9889" s="45">
        <v>-76810</v>
      </c>
      <c r="G9889" s="45">
        <v>-17590</v>
      </c>
      <c r="H9889" s="45">
        <v>-38300</v>
      </c>
      <c r="I9889" s="55">
        <f>pro[[#This Row],[Admin expenses 3]]+pro[[#This Row],[Admin expenses 2]]+pro[[#This Row],[Admin expenses 1]]+pro[[#This Row],[COGS]]</f>
        <v>-143655.413</v>
      </c>
      <c r="J9889" s="55">
        <f>pro[[#This Row],[Revenue]]+pro[[#This Row],[AdminExp]]</f>
        <v>64.694999999977881</v>
      </c>
      <c r="K9889" s="83">
        <f>pro[[#This Row],[Profit]]/pro[[#This Row],[Revenue]]</f>
        <v>4.5014577918336865E-4</v>
      </c>
      <c r="L9889" s="56">
        <f t="shared" si="154"/>
        <v>9</v>
      </c>
      <c r="M9889" s="82" t="str">
        <f>"Q"&amp;" "&amp;VLOOKUP(pro[[#This Row],[Period]],Mapping!A:B,2,0)</f>
        <v>Q 3</v>
      </c>
      <c r="N9889"/>
    </row>
    <row r="9890" spans="1:14" ht="14.25" x14ac:dyDescent="0.2">
      <c r="A9890" s="42" t="s">
        <v>31</v>
      </c>
      <c r="B9890" s="44" t="s">
        <v>39</v>
      </c>
      <c r="C9890" s="44" t="s">
        <v>57</v>
      </c>
      <c r="D9890" s="43">
        <v>336669.49399999995</v>
      </c>
      <c r="E9890" s="43">
        <v>-320105.13499999995</v>
      </c>
      <c r="F9890" s="45">
        <v>-100040</v>
      </c>
      <c r="G9890" s="45">
        <v>-52560</v>
      </c>
      <c r="H9890" s="45">
        <v>-102430</v>
      </c>
      <c r="I9890" s="55">
        <f>pro[[#This Row],[Admin expenses 3]]+pro[[#This Row],[Admin expenses 2]]+pro[[#This Row],[Admin expenses 1]]+pro[[#This Row],[COGS]]</f>
        <v>-575135.13500000001</v>
      </c>
      <c r="J9890" s="55">
        <f>pro[[#This Row],[Revenue]]+pro[[#This Row],[AdminExp]]</f>
        <v>-238465.64100000006</v>
      </c>
      <c r="K9890" s="83">
        <f>pro[[#This Row],[Profit]]/pro[[#This Row],[Revenue]]</f>
        <v>-0.70830783676527609</v>
      </c>
      <c r="L9890" s="56">
        <f t="shared" si="154"/>
        <v>9</v>
      </c>
      <c r="M9890" s="82" t="str">
        <f>"Q"&amp;" "&amp;VLOOKUP(pro[[#This Row],[Period]],Mapping!A:B,2,0)</f>
        <v>Q 3</v>
      </c>
      <c r="N9890"/>
    </row>
    <row r="9891" spans="1:14" ht="14.25" x14ac:dyDescent="0.2">
      <c r="A9891" s="42" t="s">
        <v>31</v>
      </c>
      <c r="B9891" s="44" t="s">
        <v>39</v>
      </c>
      <c r="C9891" s="44" t="s">
        <v>57</v>
      </c>
      <c r="D9891" s="43">
        <v>232935.47200000001</v>
      </c>
      <c r="E9891" s="43">
        <v>-24688.103999999999</v>
      </c>
      <c r="F9891" s="45">
        <v>-56270</v>
      </c>
      <c r="G9891" s="45">
        <v>-55200</v>
      </c>
      <c r="H9891" s="45">
        <v>-81680</v>
      </c>
      <c r="I9891" s="55">
        <f>pro[[#This Row],[Admin expenses 3]]+pro[[#This Row],[Admin expenses 2]]+pro[[#This Row],[Admin expenses 1]]+pro[[#This Row],[COGS]]</f>
        <v>-217838.10399999999</v>
      </c>
      <c r="J9891" s="55">
        <f>pro[[#This Row],[Revenue]]+pro[[#This Row],[AdminExp]]</f>
        <v>15097.368000000017</v>
      </c>
      <c r="K9891" s="83">
        <f>pro[[#This Row],[Profit]]/pro[[#This Row],[Revenue]]</f>
        <v>6.4813520544436509E-2</v>
      </c>
      <c r="L9891" s="56">
        <f t="shared" si="154"/>
        <v>9</v>
      </c>
      <c r="M9891" s="82" t="str">
        <f>"Q"&amp;" "&amp;VLOOKUP(pro[[#This Row],[Period]],Mapping!A:B,2,0)</f>
        <v>Q 3</v>
      </c>
      <c r="N9891"/>
    </row>
    <row r="9892" spans="1:14" ht="14.25" x14ac:dyDescent="0.2">
      <c r="A9892" s="42" t="s">
        <v>31</v>
      </c>
      <c r="B9892" s="44" t="s">
        <v>39</v>
      </c>
      <c r="C9892" s="44" t="s">
        <v>57</v>
      </c>
      <c r="D9892" s="43">
        <v>94324.467999999993</v>
      </c>
      <c r="E9892" s="43">
        <v>-47820.864000000001</v>
      </c>
      <c r="F9892" s="45">
        <v>-64920</v>
      </c>
      <c r="G9892" s="45">
        <v>-85760</v>
      </c>
      <c r="H9892" s="45">
        <v>-100260</v>
      </c>
      <c r="I9892" s="55">
        <f>pro[[#This Row],[Admin expenses 3]]+pro[[#This Row],[Admin expenses 2]]+pro[[#This Row],[Admin expenses 1]]+pro[[#This Row],[COGS]]</f>
        <v>-298760.864</v>
      </c>
      <c r="J9892" s="55">
        <f>pro[[#This Row],[Revenue]]+pro[[#This Row],[AdminExp]]</f>
        <v>-204436.39600000001</v>
      </c>
      <c r="K9892" s="83">
        <f>pro[[#This Row],[Profit]]/pro[[#This Row],[Revenue]]</f>
        <v>-2.1673739628194886</v>
      </c>
      <c r="L9892" s="56">
        <f t="shared" si="154"/>
        <v>9</v>
      </c>
      <c r="M9892" s="82" t="str">
        <f>"Q"&amp;" "&amp;VLOOKUP(pro[[#This Row],[Period]],Mapping!A:B,2,0)</f>
        <v>Q 3</v>
      </c>
      <c r="N9892"/>
    </row>
    <row r="9893" spans="1:14" ht="14.25" x14ac:dyDescent="0.2">
      <c r="A9893" s="42" t="s">
        <v>31</v>
      </c>
      <c r="B9893" s="44" t="s">
        <v>39</v>
      </c>
      <c r="C9893" s="44" t="s">
        <v>58</v>
      </c>
      <c r="D9893" s="43">
        <v>171208.46399999998</v>
      </c>
      <c r="E9893" s="43">
        <v>-173446.40599999999</v>
      </c>
      <c r="F9893" s="45">
        <v>-76460</v>
      </c>
      <c r="G9893" s="45">
        <v>-94000</v>
      </c>
      <c r="H9893" s="45">
        <v>-60550</v>
      </c>
      <c r="I9893" s="55">
        <f>pro[[#This Row],[Admin expenses 3]]+pro[[#This Row],[Admin expenses 2]]+pro[[#This Row],[Admin expenses 1]]+pro[[#This Row],[COGS]]</f>
        <v>-404456.40599999996</v>
      </c>
      <c r="J9893" s="55">
        <f>pro[[#This Row],[Revenue]]+pro[[#This Row],[AdminExp]]</f>
        <v>-233247.94199999998</v>
      </c>
      <c r="K9893" s="83">
        <f>pro[[#This Row],[Profit]]/pro[[#This Row],[Revenue]]</f>
        <v>-1.3623622135877582</v>
      </c>
      <c r="L9893" s="56">
        <f t="shared" si="154"/>
        <v>9</v>
      </c>
      <c r="M9893" s="82" t="str">
        <f>"Q"&amp;" "&amp;VLOOKUP(pro[[#This Row],[Period]],Mapping!A:B,2,0)</f>
        <v>Q 3</v>
      </c>
      <c r="N9893"/>
    </row>
    <row r="9894" spans="1:14" ht="14.25" x14ac:dyDescent="0.2">
      <c r="A9894" s="42" t="s">
        <v>31</v>
      </c>
      <c r="B9894" s="44" t="s">
        <v>39</v>
      </c>
      <c r="C9894" s="44" t="s">
        <v>59</v>
      </c>
      <c r="D9894" s="43">
        <v>800884.77</v>
      </c>
      <c r="E9894" s="43">
        <v>-47461.189999999995</v>
      </c>
      <c r="F9894" s="45">
        <v>-38910</v>
      </c>
      <c r="G9894" s="45">
        <v>-12540</v>
      </c>
      <c r="H9894" s="45">
        <v>-29510</v>
      </c>
      <c r="I9894" s="55">
        <f>pro[[#This Row],[Admin expenses 3]]+pro[[#This Row],[Admin expenses 2]]+pro[[#This Row],[Admin expenses 1]]+pro[[#This Row],[COGS]]</f>
        <v>-128421.19</v>
      </c>
      <c r="J9894" s="55">
        <f>pro[[#This Row],[Revenue]]+pro[[#This Row],[AdminExp]]</f>
        <v>672463.58000000007</v>
      </c>
      <c r="K9894" s="83">
        <f>pro[[#This Row],[Profit]]/pro[[#This Row],[Revenue]]</f>
        <v>0.83965085264388295</v>
      </c>
      <c r="L9894" s="56">
        <f t="shared" si="154"/>
        <v>9</v>
      </c>
      <c r="M9894" s="82" t="str">
        <f>"Q"&amp;" "&amp;VLOOKUP(pro[[#This Row],[Period]],Mapping!A:B,2,0)</f>
        <v>Q 3</v>
      </c>
      <c r="N9894"/>
    </row>
    <row r="9895" spans="1:14" ht="14.25" x14ac:dyDescent="0.2">
      <c r="A9895" s="42" t="s">
        <v>31</v>
      </c>
      <c r="B9895" s="44" t="s">
        <v>39</v>
      </c>
      <c r="C9895" s="44" t="s">
        <v>57</v>
      </c>
      <c r="D9895" s="43">
        <v>10880959.25</v>
      </c>
      <c r="E9895" s="43">
        <v>-14688280.613999998</v>
      </c>
      <c r="F9895" s="45">
        <v>-60310</v>
      </c>
      <c r="G9895" s="45">
        <v>-107140</v>
      </c>
      <c r="H9895" s="45">
        <v>-71030</v>
      </c>
      <c r="I9895" s="55">
        <f>pro[[#This Row],[Admin expenses 3]]+pro[[#This Row],[Admin expenses 2]]+pro[[#This Row],[Admin expenses 1]]+pro[[#This Row],[COGS]]</f>
        <v>-14926760.613999998</v>
      </c>
      <c r="J9895" s="55">
        <f>pro[[#This Row],[Revenue]]+pro[[#This Row],[AdminExp]]</f>
        <v>-4045801.3639999982</v>
      </c>
      <c r="K9895" s="83">
        <f>pro[[#This Row],[Profit]]/pro[[#This Row],[Revenue]]</f>
        <v>-0.37182396064942513</v>
      </c>
      <c r="L9895" s="56">
        <f t="shared" si="154"/>
        <v>9</v>
      </c>
      <c r="M9895" s="82" t="str">
        <f>"Q"&amp;" "&amp;VLOOKUP(pro[[#This Row],[Period]],Mapping!A:B,2,0)</f>
        <v>Q 3</v>
      </c>
      <c r="N9895"/>
    </row>
    <row r="9896" spans="1:14" ht="14.25" x14ac:dyDescent="0.2">
      <c r="A9896" s="42" t="s">
        <v>31</v>
      </c>
      <c r="B9896" s="44" t="s">
        <v>39</v>
      </c>
      <c r="C9896" s="44" t="s">
        <v>57</v>
      </c>
      <c r="D9896" s="43">
        <v>464366.364</v>
      </c>
      <c r="E9896" s="43">
        <v>-85301.208999999988</v>
      </c>
      <c r="F9896" s="45">
        <v>-47010</v>
      </c>
      <c r="G9896" s="45">
        <v>-50680</v>
      </c>
      <c r="H9896" s="45">
        <v>-46420</v>
      </c>
      <c r="I9896" s="55">
        <f>pro[[#This Row],[Admin expenses 3]]+pro[[#This Row],[Admin expenses 2]]+pro[[#This Row],[Admin expenses 1]]+pro[[#This Row],[COGS]]</f>
        <v>-229411.20899999997</v>
      </c>
      <c r="J9896" s="55">
        <f>pro[[#This Row],[Revenue]]+pro[[#This Row],[AdminExp]]</f>
        <v>234955.15500000003</v>
      </c>
      <c r="K9896" s="83">
        <f>pro[[#This Row],[Profit]]/pro[[#This Row],[Revenue]]</f>
        <v>0.50596936646341595</v>
      </c>
      <c r="L9896" s="56">
        <f t="shared" si="154"/>
        <v>9</v>
      </c>
      <c r="M9896" s="82" t="str">
        <f>"Q"&amp;" "&amp;VLOOKUP(pro[[#This Row],[Period]],Mapping!A:B,2,0)</f>
        <v>Q 3</v>
      </c>
      <c r="N9896"/>
    </row>
    <row r="9897" spans="1:14" ht="14.25" x14ac:dyDescent="0.2">
      <c r="A9897" s="42" t="s">
        <v>31</v>
      </c>
      <c r="B9897" s="44" t="s">
        <v>39</v>
      </c>
      <c r="C9897" s="44" t="s">
        <v>57</v>
      </c>
      <c r="D9897" s="43">
        <v>1925434.0559999999</v>
      </c>
      <c r="E9897" s="43">
        <v>-493191.16</v>
      </c>
      <c r="F9897" s="45">
        <v>-59260</v>
      </c>
      <c r="G9897" s="45">
        <v>-38730</v>
      </c>
      <c r="H9897" s="45">
        <v>-13940</v>
      </c>
      <c r="I9897" s="55">
        <f>pro[[#This Row],[Admin expenses 3]]+pro[[#This Row],[Admin expenses 2]]+pro[[#This Row],[Admin expenses 1]]+pro[[#This Row],[COGS]]</f>
        <v>-605121.15999999992</v>
      </c>
      <c r="J9897" s="55">
        <f>pro[[#This Row],[Revenue]]+pro[[#This Row],[AdminExp]]</f>
        <v>1320312.8959999999</v>
      </c>
      <c r="K9897" s="83">
        <f>pro[[#This Row],[Profit]]/pro[[#This Row],[Revenue]]</f>
        <v>0.68572220995347355</v>
      </c>
      <c r="L9897" s="56">
        <f t="shared" si="154"/>
        <v>9</v>
      </c>
      <c r="M9897" s="82" t="str">
        <f>"Q"&amp;" "&amp;VLOOKUP(pro[[#This Row],[Period]],Mapping!A:B,2,0)</f>
        <v>Q 3</v>
      </c>
      <c r="N9897"/>
    </row>
    <row r="9898" spans="1:14" ht="14.25" x14ac:dyDescent="0.2">
      <c r="A9898" s="42" t="s">
        <v>31</v>
      </c>
      <c r="B9898" s="44" t="s">
        <v>39</v>
      </c>
      <c r="C9898" s="44" t="s">
        <v>57</v>
      </c>
      <c r="D9898" s="43">
        <v>297176.39</v>
      </c>
      <c r="E9898" s="43">
        <v>-10255.286999999998</v>
      </c>
      <c r="F9898" s="45">
        <v>-54250</v>
      </c>
      <c r="G9898" s="45">
        <v>-49630</v>
      </c>
      <c r="H9898" s="45">
        <v>-31070</v>
      </c>
      <c r="I9898" s="55">
        <f>pro[[#This Row],[Admin expenses 3]]+pro[[#This Row],[Admin expenses 2]]+pro[[#This Row],[Admin expenses 1]]+pro[[#This Row],[COGS]]</f>
        <v>-145205.28700000001</v>
      </c>
      <c r="J9898" s="55">
        <f>pro[[#This Row],[Revenue]]+pro[[#This Row],[AdminExp]]</f>
        <v>151971.103</v>
      </c>
      <c r="K9898" s="83">
        <f>pro[[#This Row],[Profit]]/pro[[#This Row],[Revenue]]</f>
        <v>0.51138350189932646</v>
      </c>
      <c r="L9898" s="56">
        <f t="shared" si="154"/>
        <v>9</v>
      </c>
      <c r="M9898" s="82" t="str">
        <f>"Q"&amp;" "&amp;VLOOKUP(pro[[#This Row],[Period]],Mapping!A:B,2,0)</f>
        <v>Q 3</v>
      </c>
      <c r="N9898"/>
    </row>
    <row r="9899" spans="1:14" ht="14.25" x14ac:dyDescent="0.2">
      <c r="A9899" s="42" t="s">
        <v>31</v>
      </c>
      <c r="B9899" s="44" t="s">
        <v>39</v>
      </c>
      <c r="C9899" s="44" t="s">
        <v>57</v>
      </c>
      <c r="D9899" s="43">
        <v>1680191.2749999999</v>
      </c>
      <c r="E9899" s="43">
        <v>-58913.511999999995</v>
      </c>
      <c r="F9899" s="45">
        <v>-94640</v>
      </c>
      <c r="G9899" s="45">
        <v>-79040</v>
      </c>
      <c r="H9899" s="45">
        <v>-14870</v>
      </c>
      <c r="I9899" s="55">
        <f>pro[[#This Row],[Admin expenses 3]]+pro[[#This Row],[Admin expenses 2]]+pro[[#This Row],[Admin expenses 1]]+pro[[#This Row],[COGS]]</f>
        <v>-247463.51199999999</v>
      </c>
      <c r="J9899" s="55">
        <f>pro[[#This Row],[Revenue]]+pro[[#This Row],[AdminExp]]</f>
        <v>1432727.7629999998</v>
      </c>
      <c r="K9899" s="83">
        <f>pro[[#This Row],[Profit]]/pro[[#This Row],[Revenue]]</f>
        <v>0.85271705925267338</v>
      </c>
      <c r="L9899" s="56">
        <f t="shared" si="154"/>
        <v>9</v>
      </c>
      <c r="M9899" s="82" t="str">
        <f>"Q"&amp;" "&amp;VLOOKUP(pro[[#This Row],[Period]],Mapping!A:B,2,0)</f>
        <v>Q 3</v>
      </c>
      <c r="N9899"/>
    </row>
    <row r="9900" spans="1:14" ht="14.25" x14ac:dyDescent="0.2">
      <c r="A9900" s="42" t="s">
        <v>31</v>
      </c>
      <c r="B9900" s="44" t="s">
        <v>39</v>
      </c>
      <c r="C9900" s="44" t="s">
        <v>58</v>
      </c>
      <c r="D9900" s="43">
        <v>5913728.7230000002</v>
      </c>
      <c r="E9900" s="43">
        <v>-561208.95599999989</v>
      </c>
      <c r="F9900" s="45">
        <v>-72620</v>
      </c>
      <c r="G9900" s="45">
        <v>-20990</v>
      </c>
      <c r="H9900" s="45">
        <v>-104510</v>
      </c>
      <c r="I9900" s="55">
        <f>pro[[#This Row],[Admin expenses 3]]+pro[[#This Row],[Admin expenses 2]]+pro[[#This Row],[Admin expenses 1]]+pro[[#This Row],[COGS]]</f>
        <v>-759328.95599999989</v>
      </c>
      <c r="J9900" s="55">
        <f>pro[[#This Row],[Revenue]]+pro[[#This Row],[AdminExp]]</f>
        <v>5154399.767</v>
      </c>
      <c r="K9900" s="83">
        <f>pro[[#This Row],[Profit]]/pro[[#This Row],[Revenue]]</f>
        <v>0.87159895362687567</v>
      </c>
      <c r="L9900" s="56">
        <f t="shared" si="154"/>
        <v>9</v>
      </c>
      <c r="M9900" s="82" t="str">
        <f>"Q"&amp;" "&amp;VLOOKUP(pro[[#This Row],[Period]],Mapping!A:B,2,0)</f>
        <v>Q 3</v>
      </c>
      <c r="N9900"/>
    </row>
    <row r="9901" spans="1:14" ht="14.25" x14ac:dyDescent="0.2">
      <c r="A9901" s="42" t="s">
        <v>31</v>
      </c>
      <c r="B9901" s="44" t="s">
        <v>39</v>
      </c>
      <c r="C9901" s="44" t="s">
        <v>59</v>
      </c>
      <c r="D9901" s="43">
        <v>3073452.5989999999</v>
      </c>
      <c r="E9901" s="43">
        <v>-347734.8</v>
      </c>
      <c r="F9901" s="45">
        <v>-67860</v>
      </c>
      <c r="G9901" s="45">
        <v>-104830</v>
      </c>
      <c r="H9901" s="45">
        <v>-30700</v>
      </c>
      <c r="I9901" s="55">
        <f>pro[[#This Row],[Admin expenses 3]]+pro[[#This Row],[Admin expenses 2]]+pro[[#This Row],[Admin expenses 1]]+pro[[#This Row],[COGS]]</f>
        <v>-551124.80000000005</v>
      </c>
      <c r="J9901" s="55">
        <f>pro[[#This Row],[Revenue]]+pro[[#This Row],[AdminExp]]</f>
        <v>2522327.7989999996</v>
      </c>
      <c r="K9901" s="83">
        <f>pro[[#This Row],[Profit]]/pro[[#This Row],[Revenue]]</f>
        <v>0.82068218648326707</v>
      </c>
      <c r="L9901" s="56">
        <f t="shared" si="154"/>
        <v>9</v>
      </c>
      <c r="M9901" s="82" t="str">
        <f>"Q"&amp;" "&amp;VLOOKUP(pro[[#This Row],[Period]],Mapping!A:B,2,0)</f>
        <v>Q 3</v>
      </c>
      <c r="N9901"/>
    </row>
    <row r="9902" spans="1:14" ht="14.25" x14ac:dyDescent="0.2">
      <c r="A9902" s="42" t="s">
        <v>31</v>
      </c>
      <c r="B9902" s="44" t="s">
        <v>39</v>
      </c>
      <c r="C9902" s="44" t="s">
        <v>57</v>
      </c>
      <c r="D9902" s="43">
        <v>2372052.3679999998</v>
      </c>
      <c r="E9902" s="43">
        <v>-3772125.1259999997</v>
      </c>
      <c r="F9902" s="45">
        <v>-29270</v>
      </c>
      <c r="G9902" s="45">
        <v>-101770</v>
      </c>
      <c r="H9902" s="45">
        <v>-19660</v>
      </c>
      <c r="I9902" s="55">
        <f>pro[[#This Row],[Admin expenses 3]]+pro[[#This Row],[Admin expenses 2]]+pro[[#This Row],[Admin expenses 1]]+pro[[#This Row],[COGS]]</f>
        <v>-3922825.1259999997</v>
      </c>
      <c r="J9902" s="55">
        <f>pro[[#This Row],[Revenue]]+pro[[#This Row],[AdminExp]]</f>
        <v>-1550772.7579999999</v>
      </c>
      <c r="K9902" s="83">
        <f>pro[[#This Row],[Profit]]/pro[[#This Row],[Revenue]]</f>
        <v>-0.65376834800132877</v>
      </c>
      <c r="L9902" s="56">
        <f t="shared" si="154"/>
        <v>9</v>
      </c>
      <c r="M9902" s="82" t="str">
        <f>"Q"&amp;" "&amp;VLOOKUP(pro[[#This Row],[Period]],Mapping!A:B,2,0)</f>
        <v>Q 3</v>
      </c>
      <c r="N9902"/>
    </row>
    <row r="9903" spans="1:14" ht="14.25" x14ac:dyDescent="0.2">
      <c r="A9903" s="42" t="s">
        <v>31</v>
      </c>
      <c r="B9903" s="44" t="s">
        <v>39</v>
      </c>
      <c r="C9903" s="44" t="s">
        <v>57</v>
      </c>
      <c r="D9903" s="43">
        <v>131032.944</v>
      </c>
      <c r="E9903" s="43">
        <v>-85453.731999999989</v>
      </c>
      <c r="F9903" s="45">
        <v>-94110</v>
      </c>
      <c r="G9903" s="45">
        <v>-89570</v>
      </c>
      <c r="H9903" s="45">
        <v>-103810</v>
      </c>
      <c r="I9903" s="55">
        <f>pro[[#This Row],[Admin expenses 3]]+pro[[#This Row],[Admin expenses 2]]+pro[[#This Row],[Admin expenses 1]]+pro[[#This Row],[COGS]]</f>
        <v>-372943.73199999996</v>
      </c>
      <c r="J9903" s="55">
        <f>pro[[#This Row],[Revenue]]+pro[[#This Row],[AdminExp]]</f>
        <v>-241910.78799999994</v>
      </c>
      <c r="K9903" s="83">
        <f>pro[[#This Row],[Profit]]/pro[[#This Row],[Revenue]]</f>
        <v>-1.8461829568600698</v>
      </c>
      <c r="L9903" s="56">
        <f t="shared" si="154"/>
        <v>9</v>
      </c>
      <c r="M9903" s="82" t="str">
        <f>"Q"&amp;" "&amp;VLOOKUP(pro[[#This Row],[Period]],Mapping!A:B,2,0)</f>
        <v>Q 3</v>
      </c>
      <c r="N9903"/>
    </row>
    <row r="9904" spans="1:14" ht="14.25" x14ac:dyDescent="0.2">
      <c r="A9904" s="42" t="s">
        <v>31</v>
      </c>
      <c r="B9904" s="44" t="s">
        <v>39</v>
      </c>
      <c r="C9904" s="44" t="s">
        <v>57</v>
      </c>
      <c r="D9904" s="43">
        <v>43547.545999999995</v>
      </c>
      <c r="E9904" s="43">
        <v>-12812.302999999998</v>
      </c>
      <c r="F9904" s="45">
        <v>-65150</v>
      </c>
      <c r="G9904" s="45">
        <v>-92450</v>
      </c>
      <c r="H9904" s="45">
        <v>-97070</v>
      </c>
      <c r="I9904" s="55">
        <f>pro[[#This Row],[Admin expenses 3]]+pro[[#This Row],[Admin expenses 2]]+pro[[#This Row],[Admin expenses 1]]+pro[[#This Row],[COGS]]</f>
        <v>-267482.30300000001</v>
      </c>
      <c r="J9904" s="55">
        <f>pro[[#This Row],[Revenue]]+pro[[#This Row],[AdminExp]]</f>
        <v>-223934.75700000001</v>
      </c>
      <c r="K9904" s="83">
        <f>pro[[#This Row],[Profit]]/pro[[#This Row],[Revenue]]</f>
        <v>-5.1423048499678954</v>
      </c>
      <c r="L9904" s="56">
        <f t="shared" si="154"/>
        <v>9</v>
      </c>
      <c r="M9904" s="82" t="str">
        <f>"Q"&amp;" "&amp;VLOOKUP(pro[[#This Row],[Period]],Mapping!A:B,2,0)</f>
        <v>Q 3</v>
      </c>
      <c r="N9904"/>
    </row>
    <row r="9905" spans="1:14" ht="14.25" x14ac:dyDescent="0.2">
      <c r="A9905" s="42" t="s">
        <v>31</v>
      </c>
      <c r="B9905" s="44" t="s">
        <v>39</v>
      </c>
      <c r="C9905" s="44" t="s">
        <v>58</v>
      </c>
      <c r="D9905" s="43">
        <v>94741.5</v>
      </c>
      <c r="E9905" s="43">
        <v>-61975.836999999985</v>
      </c>
      <c r="F9905" s="45">
        <v>-90710</v>
      </c>
      <c r="G9905" s="45">
        <v>-68100</v>
      </c>
      <c r="H9905" s="45">
        <v>-45660</v>
      </c>
      <c r="I9905" s="55">
        <f>pro[[#This Row],[Admin expenses 3]]+pro[[#This Row],[Admin expenses 2]]+pro[[#This Row],[Admin expenses 1]]+pro[[#This Row],[COGS]]</f>
        <v>-266445.837</v>
      </c>
      <c r="J9905" s="55">
        <f>pro[[#This Row],[Revenue]]+pro[[#This Row],[AdminExp]]</f>
        <v>-171704.337</v>
      </c>
      <c r="K9905" s="83">
        <f>pro[[#This Row],[Profit]]/pro[[#This Row],[Revenue]]</f>
        <v>-1.812345561343234</v>
      </c>
      <c r="L9905" s="56">
        <f t="shared" si="154"/>
        <v>9</v>
      </c>
      <c r="M9905" s="82" t="str">
        <f>"Q"&amp;" "&amp;VLOOKUP(pro[[#This Row],[Period]],Mapping!A:B,2,0)</f>
        <v>Q 3</v>
      </c>
      <c r="N9905"/>
    </row>
    <row r="9906" spans="1:14" ht="14.25" x14ac:dyDescent="0.2">
      <c r="A9906" s="42" t="s">
        <v>31</v>
      </c>
      <c r="B9906" s="44" t="s">
        <v>39</v>
      </c>
      <c r="C9906" s="44" t="s">
        <v>59</v>
      </c>
      <c r="D9906" s="43">
        <v>12005.258999999998</v>
      </c>
      <c r="E9906" s="43">
        <v>-15110.262999999999</v>
      </c>
      <c r="F9906" s="45">
        <v>-104070</v>
      </c>
      <c r="G9906" s="45">
        <v>-37650</v>
      </c>
      <c r="H9906" s="45">
        <v>-25570</v>
      </c>
      <c r="I9906" s="55">
        <f>pro[[#This Row],[Admin expenses 3]]+pro[[#This Row],[Admin expenses 2]]+pro[[#This Row],[Admin expenses 1]]+pro[[#This Row],[COGS]]</f>
        <v>-182400.26300000001</v>
      </c>
      <c r="J9906" s="55">
        <f>pro[[#This Row],[Revenue]]+pro[[#This Row],[AdminExp]]</f>
        <v>-170395.00400000002</v>
      </c>
      <c r="K9906" s="83">
        <f>pro[[#This Row],[Profit]]/pro[[#This Row],[Revenue]]</f>
        <v>-14.1933634251456</v>
      </c>
      <c r="L9906" s="56">
        <f t="shared" si="154"/>
        <v>9</v>
      </c>
      <c r="M9906" s="82" t="str">
        <f>"Q"&amp;" "&amp;VLOOKUP(pro[[#This Row],[Period]],Mapping!A:B,2,0)</f>
        <v>Q 3</v>
      </c>
      <c r="N9906"/>
    </row>
    <row r="9907" spans="1:14" ht="14.25" x14ac:dyDescent="0.2">
      <c r="A9907" s="42" t="s">
        <v>31</v>
      </c>
      <c r="B9907" s="44" t="s">
        <v>39</v>
      </c>
      <c r="C9907" s="44" t="s">
        <v>57</v>
      </c>
      <c r="D9907" s="43">
        <v>15201.612999999999</v>
      </c>
      <c r="E9907" s="43">
        <v>-17546.858</v>
      </c>
      <c r="F9907" s="45">
        <v>-106840</v>
      </c>
      <c r="G9907" s="45">
        <v>-24140</v>
      </c>
      <c r="H9907" s="45">
        <v>-92980</v>
      </c>
      <c r="I9907" s="55">
        <f>pro[[#This Row],[Admin expenses 3]]+pro[[#This Row],[Admin expenses 2]]+pro[[#This Row],[Admin expenses 1]]+pro[[#This Row],[COGS]]</f>
        <v>-241506.85800000001</v>
      </c>
      <c r="J9907" s="55">
        <f>pro[[#This Row],[Revenue]]+pro[[#This Row],[AdminExp]]</f>
        <v>-226305.245</v>
      </c>
      <c r="K9907" s="83">
        <f>pro[[#This Row],[Profit]]/pro[[#This Row],[Revenue]]</f>
        <v>-14.886923183743725</v>
      </c>
      <c r="L9907" s="56">
        <f t="shared" si="154"/>
        <v>9</v>
      </c>
      <c r="M9907" s="82" t="str">
        <f>"Q"&amp;" "&amp;VLOOKUP(pro[[#This Row],[Period]],Mapping!A:B,2,0)</f>
        <v>Q 3</v>
      </c>
      <c r="N9907"/>
    </row>
    <row r="9908" spans="1:14" ht="14.25" x14ac:dyDescent="0.2">
      <c r="A9908" s="42" t="s">
        <v>31</v>
      </c>
      <c r="B9908" s="44" t="s">
        <v>39</v>
      </c>
      <c r="C9908" s="44" t="s">
        <v>57</v>
      </c>
      <c r="D9908" s="43">
        <v>73521.804999999993</v>
      </c>
      <c r="E9908" s="43">
        <v>-4434.6400000000003</v>
      </c>
      <c r="F9908" s="45">
        <v>-35560</v>
      </c>
      <c r="G9908" s="45">
        <v>-51650</v>
      </c>
      <c r="H9908" s="45">
        <v>-99350</v>
      </c>
      <c r="I9908" s="55">
        <f>pro[[#This Row],[Admin expenses 3]]+pro[[#This Row],[Admin expenses 2]]+pro[[#This Row],[Admin expenses 1]]+pro[[#This Row],[COGS]]</f>
        <v>-190994.64</v>
      </c>
      <c r="J9908" s="55">
        <f>pro[[#This Row],[Revenue]]+pro[[#This Row],[AdminExp]]</f>
        <v>-117472.83500000002</v>
      </c>
      <c r="K9908" s="83">
        <f>pro[[#This Row],[Profit]]/pro[[#This Row],[Revenue]]</f>
        <v>-1.5977958511763963</v>
      </c>
      <c r="L9908" s="56">
        <f t="shared" si="154"/>
        <v>9</v>
      </c>
      <c r="M9908" s="82" t="str">
        <f>"Q"&amp;" "&amp;VLOOKUP(pro[[#This Row],[Period]],Mapping!A:B,2,0)</f>
        <v>Q 3</v>
      </c>
      <c r="N9908"/>
    </row>
    <row r="9909" spans="1:14" ht="14.25" x14ac:dyDescent="0.2">
      <c r="A9909" s="42" t="s">
        <v>31</v>
      </c>
      <c r="B9909" s="44" t="s">
        <v>39</v>
      </c>
      <c r="C9909" s="44" t="s">
        <v>58</v>
      </c>
      <c r="D9909" s="43">
        <v>8316.3780000000006</v>
      </c>
      <c r="E9909" s="43">
        <v>-26655.096999999998</v>
      </c>
      <c r="F9909" s="45">
        <v>-103900</v>
      </c>
      <c r="G9909" s="45">
        <v>-22200</v>
      </c>
      <c r="H9909" s="45">
        <v>-77750</v>
      </c>
      <c r="I9909" s="55">
        <f>pro[[#This Row],[Admin expenses 3]]+pro[[#This Row],[Admin expenses 2]]+pro[[#This Row],[Admin expenses 1]]+pro[[#This Row],[COGS]]</f>
        <v>-230505.09700000001</v>
      </c>
      <c r="J9909" s="55">
        <f>pro[[#This Row],[Revenue]]+pro[[#This Row],[AdminExp]]</f>
        <v>-222188.71900000001</v>
      </c>
      <c r="K9909" s="83">
        <f>pro[[#This Row],[Profit]]/pro[[#This Row],[Revenue]]</f>
        <v>-26.71700576861706</v>
      </c>
      <c r="L9909" s="56">
        <f t="shared" si="154"/>
        <v>9</v>
      </c>
      <c r="M9909" s="82" t="str">
        <f>"Q"&amp;" "&amp;VLOOKUP(pro[[#This Row],[Period]],Mapping!A:B,2,0)</f>
        <v>Q 3</v>
      </c>
      <c r="N9909"/>
    </row>
    <row r="9910" spans="1:14" ht="14.25" x14ac:dyDescent="0.2">
      <c r="A9910" s="42" t="s">
        <v>31</v>
      </c>
      <c r="B9910" s="44" t="s">
        <v>39</v>
      </c>
      <c r="C9910" s="44" t="s">
        <v>59</v>
      </c>
      <c r="D9910" s="43">
        <v>22687.559999999998</v>
      </c>
      <c r="E9910" s="43">
        <v>-30898.741999999995</v>
      </c>
      <c r="F9910" s="45">
        <v>-35930</v>
      </c>
      <c r="G9910" s="45">
        <v>-63870</v>
      </c>
      <c r="H9910" s="45">
        <v>-27850</v>
      </c>
      <c r="I9910" s="55">
        <f>pro[[#This Row],[Admin expenses 3]]+pro[[#This Row],[Admin expenses 2]]+pro[[#This Row],[Admin expenses 1]]+pro[[#This Row],[COGS]]</f>
        <v>-158548.742</v>
      </c>
      <c r="J9910" s="55">
        <f>pro[[#This Row],[Revenue]]+pro[[#This Row],[AdminExp]]</f>
        <v>-135861.182</v>
      </c>
      <c r="K9910" s="83">
        <f>pro[[#This Row],[Profit]]/pro[[#This Row],[Revenue]]</f>
        <v>-5.9883558214281312</v>
      </c>
      <c r="L9910" s="56">
        <f t="shared" si="154"/>
        <v>9</v>
      </c>
      <c r="M9910" s="82" t="str">
        <f>"Q"&amp;" "&amp;VLOOKUP(pro[[#This Row],[Period]],Mapping!A:B,2,0)</f>
        <v>Q 3</v>
      </c>
      <c r="N9910"/>
    </row>
    <row r="9911" spans="1:14" ht="14.25" x14ac:dyDescent="0.2">
      <c r="A9911" s="42" t="s">
        <v>31</v>
      </c>
      <c r="B9911" s="44" t="s">
        <v>39</v>
      </c>
      <c r="C9911" s="44" t="s">
        <v>57</v>
      </c>
      <c r="D9911" s="43">
        <v>64041.116999999991</v>
      </c>
      <c r="E9911" s="43">
        <v>-48649.839</v>
      </c>
      <c r="F9911" s="45">
        <v>-22900</v>
      </c>
      <c r="G9911" s="45">
        <v>-98400</v>
      </c>
      <c r="H9911" s="45">
        <v>-84250</v>
      </c>
      <c r="I9911" s="55">
        <f>pro[[#This Row],[Admin expenses 3]]+pro[[#This Row],[Admin expenses 2]]+pro[[#This Row],[Admin expenses 1]]+pro[[#This Row],[COGS]]</f>
        <v>-254199.83900000001</v>
      </c>
      <c r="J9911" s="55">
        <f>pro[[#This Row],[Revenue]]+pro[[#This Row],[AdminExp]]</f>
        <v>-190158.72200000001</v>
      </c>
      <c r="K9911" s="83">
        <f>pro[[#This Row],[Profit]]/pro[[#This Row],[Revenue]]</f>
        <v>-2.9693223808073186</v>
      </c>
      <c r="L9911" s="56">
        <f t="shared" si="154"/>
        <v>9</v>
      </c>
      <c r="M9911" s="82" t="str">
        <f>"Q"&amp;" "&amp;VLOOKUP(pro[[#This Row],[Period]],Mapping!A:B,2,0)</f>
        <v>Q 3</v>
      </c>
      <c r="N9911"/>
    </row>
    <row r="9912" spans="1:14" ht="14.25" x14ac:dyDescent="0.2">
      <c r="A9912" s="42" t="s">
        <v>31</v>
      </c>
      <c r="B9912" s="44" t="s">
        <v>39</v>
      </c>
      <c r="C9912" s="44" t="s">
        <v>57</v>
      </c>
      <c r="D9912" s="43">
        <v>61761.125999999989</v>
      </c>
      <c r="E9912" s="43">
        <v>-69744.331999999995</v>
      </c>
      <c r="F9912" s="45">
        <v>-32440</v>
      </c>
      <c r="G9912" s="45">
        <v>-64900</v>
      </c>
      <c r="H9912" s="45">
        <v>-98020</v>
      </c>
      <c r="I9912" s="55">
        <f>pro[[#This Row],[Admin expenses 3]]+pro[[#This Row],[Admin expenses 2]]+pro[[#This Row],[Admin expenses 1]]+pro[[#This Row],[COGS]]</f>
        <v>-265104.33199999999</v>
      </c>
      <c r="J9912" s="55">
        <f>pro[[#This Row],[Revenue]]+pro[[#This Row],[AdminExp]]</f>
        <v>-203343.20600000001</v>
      </c>
      <c r="K9912" s="83">
        <f>pro[[#This Row],[Profit]]/pro[[#This Row],[Revenue]]</f>
        <v>-3.292414163563016</v>
      </c>
      <c r="L9912" s="56">
        <f t="shared" si="154"/>
        <v>9</v>
      </c>
      <c r="M9912" s="82" t="str">
        <f>"Q"&amp;" "&amp;VLOOKUP(pro[[#This Row],[Period]],Mapping!A:B,2,0)</f>
        <v>Q 3</v>
      </c>
      <c r="N9912"/>
    </row>
    <row r="9913" spans="1:14" ht="14.25" x14ac:dyDescent="0.2">
      <c r="A9913" s="42" t="s">
        <v>31</v>
      </c>
      <c r="B9913" s="44" t="s">
        <v>39</v>
      </c>
      <c r="C9913" s="44" t="s">
        <v>57</v>
      </c>
      <c r="D9913" s="43">
        <v>84911.26</v>
      </c>
      <c r="E9913" s="43">
        <v>-85612.456999999995</v>
      </c>
      <c r="F9913" s="45">
        <v>-83150</v>
      </c>
      <c r="G9913" s="45">
        <v>-59800</v>
      </c>
      <c r="H9913" s="45">
        <v>-79320</v>
      </c>
      <c r="I9913" s="55">
        <f>pro[[#This Row],[Admin expenses 3]]+pro[[#This Row],[Admin expenses 2]]+pro[[#This Row],[Admin expenses 1]]+pro[[#This Row],[COGS]]</f>
        <v>-307882.45699999999</v>
      </c>
      <c r="J9913" s="55">
        <f>pro[[#This Row],[Revenue]]+pro[[#This Row],[AdminExp]]</f>
        <v>-222971.19699999999</v>
      </c>
      <c r="K9913" s="83">
        <f>pro[[#This Row],[Profit]]/pro[[#This Row],[Revenue]]</f>
        <v>-2.6259320259762959</v>
      </c>
      <c r="L9913" s="56">
        <f t="shared" si="154"/>
        <v>9</v>
      </c>
      <c r="M9913" s="82" t="str">
        <f>"Q"&amp;" "&amp;VLOOKUP(pro[[#This Row],[Period]],Mapping!A:B,2,0)</f>
        <v>Q 3</v>
      </c>
      <c r="N9913"/>
    </row>
    <row r="9914" spans="1:14" ht="14.25" x14ac:dyDescent="0.2">
      <c r="A9914" s="42" t="s">
        <v>31</v>
      </c>
      <c r="B9914" s="44" t="s">
        <v>39</v>
      </c>
      <c r="C9914" s="44" t="s">
        <v>58</v>
      </c>
      <c r="D9914" s="43">
        <v>49454.629000000001</v>
      </c>
      <c r="E9914" s="43">
        <v>-49464.155999999995</v>
      </c>
      <c r="F9914" s="45">
        <v>-97580</v>
      </c>
      <c r="G9914" s="45">
        <v>-17580</v>
      </c>
      <c r="H9914" s="45">
        <v>-24810</v>
      </c>
      <c r="I9914" s="55">
        <f>pro[[#This Row],[Admin expenses 3]]+pro[[#This Row],[Admin expenses 2]]+pro[[#This Row],[Admin expenses 1]]+pro[[#This Row],[COGS]]</f>
        <v>-189434.15599999999</v>
      </c>
      <c r="J9914" s="55">
        <f>pro[[#This Row],[Revenue]]+pro[[#This Row],[AdminExp]]</f>
        <v>-139979.527</v>
      </c>
      <c r="K9914" s="83">
        <f>pro[[#This Row],[Profit]]/pro[[#This Row],[Revenue]]</f>
        <v>-2.8304635952278603</v>
      </c>
      <c r="L9914" s="56">
        <f t="shared" si="154"/>
        <v>9</v>
      </c>
      <c r="M9914" s="82" t="str">
        <f>"Q"&amp;" "&amp;VLOOKUP(pro[[#This Row],[Period]],Mapping!A:B,2,0)</f>
        <v>Q 3</v>
      </c>
      <c r="N9914"/>
    </row>
    <row r="9915" spans="1:14" ht="14.25" x14ac:dyDescent="0.2">
      <c r="A9915" s="42" t="s">
        <v>31</v>
      </c>
      <c r="B9915" s="44" t="s">
        <v>39</v>
      </c>
      <c r="C9915" s="44" t="s">
        <v>59</v>
      </c>
      <c r="D9915" s="43">
        <v>158488.81299999999</v>
      </c>
      <c r="E9915" s="43">
        <v>-72617.285999999993</v>
      </c>
      <c r="F9915" s="45">
        <v>-71180</v>
      </c>
      <c r="G9915" s="45">
        <v>-60190</v>
      </c>
      <c r="H9915" s="45">
        <v>-72130</v>
      </c>
      <c r="I9915" s="55">
        <f>pro[[#This Row],[Admin expenses 3]]+pro[[#This Row],[Admin expenses 2]]+pro[[#This Row],[Admin expenses 1]]+pro[[#This Row],[COGS]]</f>
        <v>-276117.28599999996</v>
      </c>
      <c r="J9915" s="55">
        <f>pro[[#This Row],[Revenue]]+pro[[#This Row],[AdminExp]]</f>
        <v>-117628.47299999997</v>
      </c>
      <c r="K9915" s="83">
        <f>pro[[#This Row],[Profit]]/pro[[#This Row],[Revenue]]</f>
        <v>-0.74218786028765305</v>
      </c>
      <c r="L9915" s="56">
        <f t="shared" si="154"/>
        <v>9</v>
      </c>
      <c r="M9915" s="82" t="str">
        <f>"Q"&amp;" "&amp;VLOOKUP(pro[[#This Row],[Period]],Mapping!A:B,2,0)</f>
        <v>Q 3</v>
      </c>
      <c r="N9915"/>
    </row>
    <row r="9916" spans="1:14" ht="14.25" x14ac:dyDescent="0.2">
      <c r="A9916" s="42" t="s">
        <v>31</v>
      </c>
      <c r="B9916" s="44" t="s">
        <v>39</v>
      </c>
      <c r="C9916" s="44" t="s">
        <v>60</v>
      </c>
      <c r="D9916" s="43">
        <v>96849.346999999994</v>
      </c>
      <c r="E9916" s="43">
        <v>-68854.982000000004</v>
      </c>
      <c r="F9916" s="45">
        <v>-17470</v>
      </c>
      <c r="G9916" s="45">
        <v>-52730</v>
      </c>
      <c r="H9916" s="45">
        <v>-50090</v>
      </c>
      <c r="I9916" s="55">
        <f>pro[[#This Row],[Admin expenses 3]]+pro[[#This Row],[Admin expenses 2]]+pro[[#This Row],[Admin expenses 1]]+pro[[#This Row],[COGS]]</f>
        <v>-189144.98200000002</v>
      </c>
      <c r="J9916" s="55">
        <f>pro[[#This Row],[Revenue]]+pro[[#This Row],[AdminExp]]</f>
        <v>-92295.635000000024</v>
      </c>
      <c r="K9916" s="83">
        <f>pro[[#This Row],[Profit]]/pro[[#This Row],[Revenue]]</f>
        <v>-0.95298148990101117</v>
      </c>
      <c r="L9916" s="56">
        <f t="shared" si="154"/>
        <v>9</v>
      </c>
      <c r="M9916" s="82" t="str">
        <f>"Q"&amp;" "&amp;VLOOKUP(pro[[#This Row],[Period]],Mapping!A:B,2,0)</f>
        <v>Q 3</v>
      </c>
      <c r="N9916"/>
    </row>
    <row r="9917" spans="1:14" ht="14.25" x14ac:dyDescent="0.2">
      <c r="A9917" s="42" t="s">
        <v>31</v>
      </c>
      <c r="B9917" s="44" t="s">
        <v>39</v>
      </c>
      <c r="C9917" s="44" t="s">
        <v>57</v>
      </c>
      <c r="D9917" s="43">
        <v>467574.31</v>
      </c>
      <c r="E9917" s="43">
        <v>-136355.05099999998</v>
      </c>
      <c r="F9917" s="45">
        <v>-34900</v>
      </c>
      <c r="G9917" s="45">
        <v>-68580</v>
      </c>
      <c r="H9917" s="45">
        <v>-31920</v>
      </c>
      <c r="I9917" s="55">
        <f>pro[[#This Row],[Admin expenses 3]]+pro[[#This Row],[Admin expenses 2]]+pro[[#This Row],[Admin expenses 1]]+pro[[#This Row],[COGS]]</f>
        <v>-271755.05099999998</v>
      </c>
      <c r="J9917" s="55">
        <f>pro[[#This Row],[Revenue]]+pro[[#This Row],[AdminExp]]</f>
        <v>195819.25900000002</v>
      </c>
      <c r="K9917" s="83">
        <f>pro[[#This Row],[Profit]]/pro[[#This Row],[Revenue]]</f>
        <v>0.41879815638288603</v>
      </c>
      <c r="L9917" s="56">
        <f t="shared" si="154"/>
        <v>9</v>
      </c>
      <c r="M9917" s="82" t="str">
        <f>"Q"&amp;" "&amp;VLOOKUP(pro[[#This Row],[Period]],Mapping!A:B,2,0)</f>
        <v>Q 3</v>
      </c>
      <c r="N9917"/>
    </row>
    <row r="9918" spans="1:14" ht="14.25" x14ac:dyDescent="0.2">
      <c r="A9918" s="42" t="s">
        <v>31</v>
      </c>
      <c r="B9918" s="44" t="s">
        <v>39</v>
      </c>
      <c r="C9918" s="44" t="s">
        <v>58</v>
      </c>
      <c r="D9918" s="43">
        <v>220714.72499999998</v>
      </c>
      <c r="E9918" s="43">
        <v>-56395.156999999992</v>
      </c>
      <c r="F9918" s="45">
        <v>-51450</v>
      </c>
      <c r="G9918" s="45">
        <v>-13110</v>
      </c>
      <c r="H9918" s="45">
        <v>-54290</v>
      </c>
      <c r="I9918" s="55">
        <f>pro[[#This Row],[Admin expenses 3]]+pro[[#This Row],[Admin expenses 2]]+pro[[#This Row],[Admin expenses 1]]+pro[[#This Row],[COGS]]</f>
        <v>-175245.15700000001</v>
      </c>
      <c r="J9918" s="55">
        <f>pro[[#This Row],[Revenue]]+pro[[#This Row],[AdminExp]]</f>
        <v>45469.56799999997</v>
      </c>
      <c r="K9918" s="83">
        <f>pro[[#This Row],[Profit]]/pro[[#This Row],[Revenue]]</f>
        <v>0.20601057768121259</v>
      </c>
      <c r="L9918" s="56">
        <f t="shared" si="154"/>
        <v>9</v>
      </c>
      <c r="M9918" s="82" t="str">
        <f>"Q"&amp;" "&amp;VLOOKUP(pro[[#This Row],[Period]],Mapping!A:B,2,0)</f>
        <v>Q 3</v>
      </c>
      <c r="N9918"/>
    </row>
    <row r="9919" spans="1:14" ht="14.25" x14ac:dyDescent="0.2">
      <c r="A9919" s="42" t="s">
        <v>31</v>
      </c>
      <c r="B9919" s="44" t="s">
        <v>39</v>
      </c>
      <c r="C9919" s="44" t="s">
        <v>59</v>
      </c>
      <c r="D9919" s="43">
        <v>67495.59599999999</v>
      </c>
      <c r="E9919" s="43">
        <v>-18557.252</v>
      </c>
      <c r="F9919" s="45">
        <v>-59990</v>
      </c>
      <c r="G9919" s="45">
        <v>-32060</v>
      </c>
      <c r="H9919" s="45">
        <v>-72260</v>
      </c>
      <c r="I9919" s="55">
        <f>pro[[#This Row],[Admin expenses 3]]+pro[[#This Row],[Admin expenses 2]]+pro[[#This Row],[Admin expenses 1]]+pro[[#This Row],[COGS]]</f>
        <v>-182867.25200000001</v>
      </c>
      <c r="J9919" s="55">
        <f>pro[[#This Row],[Revenue]]+pro[[#This Row],[AdminExp]]</f>
        <v>-115371.65600000002</v>
      </c>
      <c r="K9919" s="83">
        <f>pro[[#This Row],[Profit]]/pro[[#This Row],[Revenue]]</f>
        <v>-1.7093212422333457</v>
      </c>
      <c r="L9919" s="56">
        <f t="shared" si="154"/>
        <v>9</v>
      </c>
      <c r="M9919" s="82" t="str">
        <f>"Q"&amp;" "&amp;VLOOKUP(pro[[#This Row],[Period]],Mapping!A:B,2,0)</f>
        <v>Q 3</v>
      </c>
      <c r="N9919"/>
    </row>
    <row r="9920" spans="1:14" ht="14.25" x14ac:dyDescent="0.2">
      <c r="A9920" s="42" t="s">
        <v>31</v>
      </c>
      <c r="B9920" s="44" t="s">
        <v>39</v>
      </c>
      <c r="C9920" s="44" t="s">
        <v>60</v>
      </c>
      <c r="D9920" s="43">
        <v>24422.587</v>
      </c>
      <c r="E9920" s="43">
        <v>-10017.475999999999</v>
      </c>
      <c r="F9920" s="45">
        <v>-35160</v>
      </c>
      <c r="G9920" s="45">
        <v>-35630</v>
      </c>
      <c r="H9920" s="45">
        <v>-12770</v>
      </c>
      <c r="I9920" s="55">
        <f>pro[[#This Row],[Admin expenses 3]]+pro[[#This Row],[Admin expenses 2]]+pro[[#This Row],[Admin expenses 1]]+pro[[#This Row],[COGS]]</f>
        <v>-93577.475999999995</v>
      </c>
      <c r="J9920" s="55">
        <f>pro[[#This Row],[Revenue]]+pro[[#This Row],[AdminExp]]</f>
        <v>-69154.888999999996</v>
      </c>
      <c r="K9920" s="83">
        <f>pro[[#This Row],[Profit]]/pro[[#This Row],[Revenue]]</f>
        <v>-2.8315955635658088</v>
      </c>
      <c r="L9920" s="56">
        <f t="shared" si="154"/>
        <v>9</v>
      </c>
      <c r="M9920" s="82" t="str">
        <f>"Q"&amp;" "&amp;VLOOKUP(pro[[#This Row],[Period]],Mapping!A:B,2,0)</f>
        <v>Q 3</v>
      </c>
      <c r="N9920"/>
    </row>
    <row r="9921" spans="1:14" ht="14.25" x14ac:dyDescent="0.2">
      <c r="A9921" s="42" t="s">
        <v>31</v>
      </c>
      <c r="B9921" s="44" t="s">
        <v>39</v>
      </c>
      <c r="C9921" s="44" t="s">
        <v>57</v>
      </c>
      <c r="D9921" s="43">
        <v>62048.300999999992</v>
      </c>
      <c r="E9921" s="43">
        <v>-14186.368</v>
      </c>
      <c r="F9921" s="45">
        <v>-44400</v>
      </c>
      <c r="G9921" s="45">
        <v>-53420</v>
      </c>
      <c r="H9921" s="45">
        <v>-13860</v>
      </c>
      <c r="I9921" s="55">
        <f>pro[[#This Row],[Admin expenses 3]]+pro[[#This Row],[Admin expenses 2]]+pro[[#This Row],[Admin expenses 1]]+pro[[#This Row],[COGS]]</f>
        <v>-125866.368</v>
      </c>
      <c r="J9921" s="55">
        <f>pro[[#This Row],[Revenue]]+pro[[#This Row],[AdminExp]]</f>
        <v>-63818.06700000001</v>
      </c>
      <c r="K9921" s="83">
        <f>pro[[#This Row],[Profit]]/pro[[#This Row],[Revenue]]</f>
        <v>-1.028522392579291</v>
      </c>
      <c r="L9921" s="56">
        <f t="shared" si="154"/>
        <v>9</v>
      </c>
      <c r="M9921" s="82" t="str">
        <f>"Q"&amp;" "&amp;VLOOKUP(pro[[#This Row],[Period]],Mapping!A:B,2,0)</f>
        <v>Q 3</v>
      </c>
      <c r="N9921"/>
    </row>
    <row r="9922" spans="1:14" ht="14.25" x14ac:dyDescent="0.2">
      <c r="A9922" s="42" t="s">
        <v>31</v>
      </c>
      <c r="B9922" s="44" t="s">
        <v>39</v>
      </c>
      <c r="C9922" s="44" t="s">
        <v>58</v>
      </c>
      <c r="D9922" s="43">
        <v>335877.46499999997</v>
      </c>
      <c r="E9922" s="43">
        <v>-53388.103999999999</v>
      </c>
      <c r="F9922" s="45">
        <v>-76910</v>
      </c>
      <c r="G9922" s="45">
        <v>-54430</v>
      </c>
      <c r="H9922" s="45">
        <v>-31170</v>
      </c>
      <c r="I9922" s="55">
        <f>pro[[#This Row],[Admin expenses 3]]+pro[[#This Row],[Admin expenses 2]]+pro[[#This Row],[Admin expenses 1]]+pro[[#This Row],[COGS]]</f>
        <v>-215898.10399999999</v>
      </c>
      <c r="J9922" s="55">
        <f>pro[[#This Row],[Revenue]]+pro[[#This Row],[AdminExp]]</f>
        <v>119979.36099999998</v>
      </c>
      <c r="K9922" s="83">
        <f>pro[[#This Row],[Profit]]/pro[[#This Row],[Revenue]]</f>
        <v>0.35721170219026149</v>
      </c>
      <c r="L9922" s="56">
        <f t="shared" ref="L9922:L9985" si="155">MONTH(DATEVALUE(A9922&amp;"1"))</f>
        <v>9</v>
      </c>
      <c r="M9922" s="82" t="str">
        <f>"Q"&amp;" "&amp;VLOOKUP(pro[[#This Row],[Period]],Mapping!A:B,2,0)</f>
        <v>Q 3</v>
      </c>
      <c r="N9922"/>
    </row>
    <row r="9923" spans="1:14" ht="14.25" x14ac:dyDescent="0.2">
      <c r="A9923" s="42" t="s">
        <v>31</v>
      </c>
      <c r="B9923" s="44" t="s">
        <v>39</v>
      </c>
      <c r="C9923" s="44" t="s">
        <v>59</v>
      </c>
      <c r="D9923" s="43">
        <v>43182.845999999998</v>
      </c>
      <c r="E9923" s="43">
        <v>-20193.242999999999</v>
      </c>
      <c r="F9923" s="45">
        <v>-104310</v>
      </c>
      <c r="G9923" s="45">
        <v>-73430</v>
      </c>
      <c r="H9923" s="45">
        <v>-21240</v>
      </c>
      <c r="I9923" s="55">
        <f>pro[[#This Row],[Admin expenses 3]]+pro[[#This Row],[Admin expenses 2]]+pro[[#This Row],[Admin expenses 1]]+pro[[#This Row],[COGS]]</f>
        <v>-219173.24299999999</v>
      </c>
      <c r="J9923" s="55">
        <f>pro[[#This Row],[Revenue]]+pro[[#This Row],[AdminExp]]</f>
        <v>-175990.397</v>
      </c>
      <c r="K9923" s="83">
        <f>pro[[#This Row],[Profit]]/pro[[#This Row],[Revenue]]</f>
        <v>-4.0754700836531246</v>
      </c>
      <c r="L9923" s="56">
        <f t="shared" si="155"/>
        <v>9</v>
      </c>
      <c r="M9923" s="82" t="str">
        <f>"Q"&amp;" "&amp;VLOOKUP(pro[[#This Row],[Period]],Mapping!A:B,2,0)</f>
        <v>Q 3</v>
      </c>
      <c r="N9923"/>
    </row>
    <row r="9924" spans="1:14" ht="14.25" x14ac:dyDescent="0.2">
      <c r="A9924" s="42" t="s">
        <v>31</v>
      </c>
      <c r="B9924" s="44" t="s">
        <v>39</v>
      </c>
      <c r="C9924" s="44" t="s">
        <v>60</v>
      </c>
      <c r="D9924" s="43">
        <v>202981.68100000001</v>
      </c>
      <c r="E9924" s="43">
        <v>-49521.604999999996</v>
      </c>
      <c r="F9924" s="45">
        <v>-72300</v>
      </c>
      <c r="G9924" s="45">
        <v>-14580</v>
      </c>
      <c r="H9924" s="45">
        <v>-97300</v>
      </c>
      <c r="I9924" s="55">
        <f>pro[[#This Row],[Admin expenses 3]]+pro[[#This Row],[Admin expenses 2]]+pro[[#This Row],[Admin expenses 1]]+pro[[#This Row],[COGS]]</f>
        <v>-233701.60499999998</v>
      </c>
      <c r="J9924" s="55">
        <f>pro[[#This Row],[Revenue]]+pro[[#This Row],[AdminExp]]</f>
        <v>-30719.92399999997</v>
      </c>
      <c r="K9924" s="83">
        <f>pro[[#This Row],[Profit]]/pro[[#This Row],[Revenue]]</f>
        <v>-0.15134333230790403</v>
      </c>
      <c r="L9924" s="56">
        <f t="shared" si="155"/>
        <v>9</v>
      </c>
      <c r="M9924" s="82" t="str">
        <f>"Q"&amp;" "&amp;VLOOKUP(pro[[#This Row],[Period]],Mapping!A:B,2,0)</f>
        <v>Q 3</v>
      </c>
      <c r="N9924"/>
    </row>
    <row r="9925" spans="1:14" ht="14.25" x14ac:dyDescent="0.2">
      <c r="A9925" s="42" t="s">
        <v>31</v>
      </c>
      <c r="B9925" s="44" t="s">
        <v>39</v>
      </c>
      <c r="C9925" s="44" t="s">
        <v>57</v>
      </c>
      <c r="D9925" s="43">
        <v>328465.99099999998</v>
      </c>
      <c r="E9925" s="43">
        <v>-85607.543000000005</v>
      </c>
      <c r="F9925" s="45">
        <v>-41350</v>
      </c>
      <c r="G9925" s="45">
        <v>-25740</v>
      </c>
      <c r="H9925" s="45">
        <v>-26450</v>
      </c>
      <c r="I9925" s="55">
        <f>pro[[#This Row],[Admin expenses 3]]+pro[[#This Row],[Admin expenses 2]]+pro[[#This Row],[Admin expenses 1]]+pro[[#This Row],[COGS]]</f>
        <v>-179147.54300000001</v>
      </c>
      <c r="J9925" s="55">
        <f>pro[[#This Row],[Revenue]]+pro[[#This Row],[AdminExp]]</f>
        <v>149318.44799999997</v>
      </c>
      <c r="K9925" s="83">
        <f>pro[[#This Row],[Profit]]/pro[[#This Row],[Revenue]]</f>
        <v>0.45459332805020897</v>
      </c>
      <c r="L9925" s="56">
        <f t="shared" si="155"/>
        <v>9</v>
      </c>
      <c r="M9925" s="82" t="str">
        <f>"Q"&amp;" "&amp;VLOOKUP(pro[[#This Row],[Period]],Mapping!A:B,2,0)</f>
        <v>Q 3</v>
      </c>
      <c r="N9925"/>
    </row>
    <row r="9926" spans="1:14" ht="14.25" x14ac:dyDescent="0.2">
      <c r="A9926" s="42" t="s">
        <v>31</v>
      </c>
      <c r="B9926" s="44" t="s">
        <v>39</v>
      </c>
      <c r="C9926" s="44" t="s">
        <v>58</v>
      </c>
      <c r="D9926" s="43">
        <v>91191.87</v>
      </c>
      <c r="E9926" s="43">
        <v>-10586.877</v>
      </c>
      <c r="F9926" s="45">
        <v>-106060</v>
      </c>
      <c r="G9926" s="45">
        <v>-34560</v>
      </c>
      <c r="H9926" s="45">
        <v>-79830</v>
      </c>
      <c r="I9926" s="55">
        <f>pro[[#This Row],[Admin expenses 3]]+pro[[#This Row],[Admin expenses 2]]+pro[[#This Row],[Admin expenses 1]]+pro[[#This Row],[COGS]]</f>
        <v>-231036.87700000001</v>
      </c>
      <c r="J9926" s="55">
        <f>pro[[#This Row],[Revenue]]+pro[[#This Row],[AdminExp]]</f>
        <v>-139845.00700000001</v>
      </c>
      <c r="K9926" s="83">
        <f>pro[[#This Row],[Profit]]/pro[[#This Row],[Revenue]]</f>
        <v>-1.5335249403263693</v>
      </c>
      <c r="L9926" s="56">
        <f t="shared" si="155"/>
        <v>9</v>
      </c>
      <c r="M9926" s="82" t="str">
        <f>"Q"&amp;" "&amp;VLOOKUP(pro[[#This Row],[Period]],Mapping!A:B,2,0)</f>
        <v>Q 3</v>
      </c>
      <c r="N9926"/>
    </row>
    <row r="9927" spans="1:14" ht="14.25" x14ac:dyDescent="0.2">
      <c r="A9927" s="42" t="s">
        <v>31</v>
      </c>
      <c r="B9927" s="44" t="s">
        <v>39</v>
      </c>
      <c r="C9927" s="44" t="s">
        <v>59</v>
      </c>
      <c r="D9927" s="43">
        <v>114535.89699999998</v>
      </c>
      <c r="E9927" s="43">
        <v>-17454.072999999997</v>
      </c>
      <c r="F9927" s="45">
        <v>-22930</v>
      </c>
      <c r="G9927" s="45">
        <v>-69280</v>
      </c>
      <c r="H9927" s="45">
        <v>-87580</v>
      </c>
      <c r="I9927" s="55">
        <f>pro[[#This Row],[Admin expenses 3]]+pro[[#This Row],[Admin expenses 2]]+pro[[#This Row],[Admin expenses 1]]+pro[[#This Row],[COGS]]</f>
        <v>-197244.073</v>
      </c>
      <c r="J9927" s="55">
        <f>pro[[#This Row],[Revenue]]+pro[[#This Row],[AdminExp]]</f>
        <v>-82708.176000000021</v>
      </c>
      <c r="K9927" s="83">
        <f>pro[[#This Row],[Profit]]/pro[[#This Row],[Revenue]]</f>
        <v>-0.72211575729834321</v>
      </c>
      <c r="L9927" s="56">
        <f t="shared" si="155"/>
        <v>9</v>
      </c>
      <c r="M9927" s="82" t="str">
        <f>"Q"&amp;" "&amp;VLOOKUP(pro[[#This Row],[Period]],Mapping!A:B,2,0)</f>
        <v>Q 3</v>
      </c>
      <c r="N9927"/>
    </row>
    <row r="9928" spans="1:14" ht="14.25" x14ac:dyDescent="0.2">
      <c r="A9928" s="42" t="s">
        <v>31</v>
      </c>
      <c r="B9928" s="44" t="s">
        <v>39</v>
      </c>
      <c r="C9928" s="44" t="s">
        <v>60</v>
      </c>
      <c r="D9928" s="43">
        <v>138798.33799999999</v>
      </c>
      <c r="E9928" s="43">
        <v>-46073.755000000005</v>
      </c>
      <c r="F9928" s="45">
        <v>-86940</v>
      </c>
      <c r="G9928" s="45">
        <v>-49970</v>
      </c>
      <c r="H9928" s="45">
        <v>-97110</v>
      </c>
      <c r="I9928" s="55">
        <f>pro[[#This Row],[Admin expenses 3]]+pro[[#This Row],[Admin expenses 2]]+pro[[#This Row],[Admin expenses 1]]+pro[[#This Row],[COGS]]</f>
        <v>-280093.755</v>
      </c>
      <c r="J9928" s="55">
        <f>pro[[#This Row],[Revenue]]+pro[[#This Row],[AdminExp]]</f>
        <v>-141295.41700000002</v>
      </c>
      <c r="K9928" s="83">
        <f>pro[[#This Row],[Profit]]/pro[[#This Row],[Revenue]]</f>
        <v>-1.0179906981306939</v>
      </c>
      <c r="L9928" s="56">
        <f t="shared" si="155"/>
        <v>9</v>
      </c>
      <c r="M9928" s="82" t="str">
        <f>"Q"&amp;" "&amp;VLOOKUP(pro[[#This Row],[Period]],Mapping!A:B,2,0)</f>
        <v>Q 3</v>
      </c>
      <c r="N9928"/>
    </row>
    <row r="9929" spans="1:14" ht="14.25" x14ac:dyDescent="0.2">
      <c r="A9929" s="42" t="s">
        <v>31</v>
      </c>
      <c r="B9929" s="44" t="s">
        <v>39</v>
      </c>
      <c r="C9929" s="44" t="s">
        <v>57</v>
      </c>
      <c r="D9929" s="43">
        <v>100862.57999999999</v>
      </c>
      <c r="E9929" s="43">
        <v>-52317.629000000001</v>
      </c>
      <c r="F9929" s="45">
        <v>-16330</v>
      </c>
      <c r="G9929" s="45">
        <v>-65220</v>
      </c>
      <c r="H9929" s="45">
        <v>-12970</v>
      </c>
      <c r="I9929" s="55">
        <f>pro[[#This Row],[Admin expenses 3]]+pro[[#This Row],[Admin expenses 2]]+pro[[#This Row],[Admin expenses 1]]+pro[[#This Row],[COGS]]</f>
        <v>-146837.62900000002</v>
      </c>
      <c r="J9929" s="55">
        <f>pro[[#This Row],[Revenue]]+pro[[#This Row],[AdminExp]]</f>
        <v>-45975.049000000028</v>
      </c>
      <c r="K9929" s="83">
        <f>pro[[#This Row],[Profit]]/pro[[#This Row],[Revenue]]</f>
        <v>-0.45581868915112062</v>
      </c>
      <c r="L9929" s="56">
        <f t="shared" si="155"/>
        <v>9</v>
      </c>
      <c r="M9929" s="82" t="str">
        <f>"Q"&amp;" "&amp;VLOOKUP(pro[[#This Row],[Period]],Mapping!A:B,2,0)</f>
        <v>Q 3</v>
      </c>
      <c r="N9929"/>
    </row>
    <row r="9930" spans="1:14" ht="14.25" x14ac:dyDescent="0.2">
      <c r="A9930" s="42" t="s">
        <v>31</v>
      </c>
      <c r="B9930" s="44" t="s">
        <v>39</v>
      </c>
      <c r="C9930" s="44" t="s">
        <v>57</v>
      </c>
      <c r="D9930" s="43">
        <v>349027.11899999995</v>
      </c>
      <c r="E9930" s="43">
        <v>-2290.2739999999999</v>
      </c>
      <c r="F9930" s="45">
        <v>-71670</v>
      </c>
      <c r="G9930" s="45">
        <v>-87010</v>
      </c>
      <c r="H9930" s="45">
        <v>-103870</v>
      </c>
      <c r="I9930" s="55">
        <f>pro[[#This Row],[Admin expenses 3]]+pro[[#This Row],[Admin expenses 2]]+pro[[#This Row],[Admin expenses 1]]+pro[[#This Row],[COGS]]</f>
        <v>-264840.27399999998</v>
      </c>
      <c r="J9930" s="55">
        <f>pro[[#This Row],[Revenue]]+pro[[#This Row],[AdminExp]]</f>
        <v>84186.844999999972</v>
      </c>
      <c r="K9930" s="83">
        <f>pro[[#This Row],[Profit]]/pro[[#This Row],[Revenue]]</f>
        <v>0.24120430882621469</v>
      </c>
      <c r="L9930" s="56">
        <f t="shared" si="155"/>
        <v>9</v>
      </c>
      <c r="M9930" s="82" t="str">
        <f>"Q"&amp;" "&amp;VLOOKUP(pro[[#This Row],[Period]],Mapping!A:B,2,0)</f>
        <v>Q 3</v>
      </c>
      <c r="N9930"/>
    </row>
    <row r="9931" spans="1:14" ht="14.25" x14ac:dyDescent="0.2">
      <c r="A9931" s="42" t="s">
        <v>31</v>
      </c>
      <c r="B9931" s="44" t="s">
        <v>39</v>
      </c>
      <c r="C9931" s="44" t="s">
        <v>58</v>
      </c>
      <c r="D9931" s="43">
        <v>3591299.2919999994</v>
      </c>
      <c r="E9931" s="43">
        <v>-177948.554</v>
      </c>
      <c r="F9931" s="45">
        <v>-65010</v>
      </c>
      <c r="G9931" s="45">
        <v>-29940</v>
      </c>
      <c r="H9931" s="45">
        <v>-14210</v>
      </c>
      <c r="I9931" s="55">
        <f>pro[[#This Row],[Admin expenses 3]]+pro[[#This Row],[Admin expenses 2]]+pro[[#This Row],[Admin expenses 1]]+pro[[#This Row],[COGS]]</f>
        <v>-287108.554</v>
      </c>
      <c r="J9931" s="55">
        <f>pro[[#This Row],[Revenue]]+pro[[#This Row],[AdminExp]]</f>
        <v>3304190.7379999994</v>
      </c>
      <c r="K9931" s="83">
        <f>pro[[#This Row],[Profit]]/pro[[#This Row],[Revenue]]</f>
        <v>0.92005440631484969</v>
      </c>
      <c r="L9931" s="56">
        <f t="shared" si="155"/>
        <v>9</v>
      </c>
      <c r="M9931" s="82" t="str">
        <f>"Q"&amp;" "&amp;VLOOKUP(pro[[#This Row],[Period]],Mapping!A:B,2,0)</f>
        <v>Q 3</v>
      </c>
      <c r="N9931"/>
    </row>
    <row r="9932" spans="1:14" ht="14.25" x14ac:dyDescent="0.2">
      <c r="A9932" s="42" t="s">
        <v>31</v>
      </c>
      <c r="B9932" s="44" t="s">
        <v>39</v>
      </c>
      <c r="C9932" s="44" t="s">
        <v>59</v>
      </c>
      <c r="D9932" s="43">
        <v>2121780.787</v>
      </c>
      <c r="E9932" s="43">
        <v>-1750161.5879999998</v>
      </c>
      <c r="F9932" s="45">
        <v>-33300</v>
      </c>
      <c r="G9932" s="45">
        <v>-46430</v>
      </c>
      <c r="H9932" s="45">
        <v>-28330</v>
      </c>
      <c r="I9932" s="55">
        <f>pro[[#This Row],[Admin expenses 3]]+pro[[#This Row],[Admin expenses 2]]+pro[[#This Row],[Admin expenses 1]]+pro[[#This Row],[COGS]]</f>
        <v>-1858221.5879999998</v>
      </c>
      <c r="J9932" s="55">
        <f>pro[[#This Row],[Revenue]]+pro[[#This Row],[AdminExp]]</f>
        <v>263559.19900000026</v>
      </c>
      <c r="K9932" s="83">
        <f>pro[[#This Row],[Profit]]/pro[[#This Row],[Revenue]]</f>
        <v>0.12421603617810507</v>
      </c>
      <c r="L9932" s="56">
        <f t="shared" si="155"/>
        <v>9</v>
      </c>
      <c r="M9932" s="82" t="str">
        <f>"Q"&amp;" "&amp;VLOOKUP(pro[[#This Row],[Period]],Mapping!A:B,2,0)</f>
        <v>Q 3</v>
      </c>
      <c r="N9932"/>
    </row>
    <row r="9933" spans="1:14" ht="14.25" x14ac:dyDescent="0.2">
      <c r="A9933" s="42" t="s">
        <v>31</v>
      </c>
      <c r="B9933" s="44" t="s">
        <v>37</v>
      </c>
      <c r="C9933" s="44" t="s">
        <v>57</v>
      </c>
      <c r="D9933" s="43">
        <v>504111.26499999996</v>
      </c>
      <c r="E9933" s="43">
        <v>-260387.72200000001</v>
      </c>
      <c r="F9933" s="45">
        <v>-82950</v>
      </c>
      <c r="G9933" s="45">
        <v>-49270</v>
      </c>
      <c r="H9933" s="45">
        <v>-86850</v>
      </c>
      <c r="I9933" s="55">
        <f>pro[[#This Row],[Admin expenses 3]]+pro[[#This Row],[Admin expenses 2]]+pro[[#This Row],[Admin expenses 1]]+pro[[#This Row],[COGS]]</f>
        <v>-479457.72200000001</v>
      </c>
      <c r="J9933" s="55">
        <f>pro[[#This Row],[Revenue]]+pro[[#This Row],[AdminExp]]</f>
        <v>24653.542999999947</v>
      </c>
      <c r="K9933" s="83">
        <f>pro[[#This Row],[Profit]]/pro[[#This Row],[Revenue]]</f>
        <v>4.8904963470713055E-2</v>
      </c>
      <c r="L9933" s="56">
        <f t="shared" si="155"/>
        <v>9</v>
      </c>
      <c r="M9933" s="82" t="str">
        <f>"Q"&amp;" "&amp;VLOOKUP(pro[[#This Row],[Period]],Mapping!A:B,2,0)</f>
        <v>Q 3</v>
      </c>
      <c r="N9933"/>
    </row>
    <row r="9934" spans="1:14" ht="14.25" x14ac:dyDescent="0.2">
      <c r="A9934" s="42" t="s">
        <v>31</v>
      </c>
      <c r="B9934" s="44" t="s">
        <v>37</v>
      </c>
      <c r="C9934" s="44" t="s">
        <v>58</v>
      </c>
      <c r="D9934" s="43">
        <v>78805.271999999997</v>
      </c>
      <c r="E9934" s="43">
        <v>-62752.62</v>
      </c>
      <c r="F9934" s="45">
        <v>-89860</v>
      </c>
      <c r="G9934" s="45">
        <v>-31860</v>
      </c>
      <c r="H9934" s="45">
        <v>-34630</v>
      </c>
      <c r="I9934" s="55">
        <f>pro[[#This Row],[Admin expenses 3]]+pro[[#This Row],[Admin expenses 2]]+pro[[#This Row],[Admin expenses 1]]+pro[[#This Row],[COGS]]</f>
        <v>-219102.62</v>
      </c>
      <c r="J9934" s="55">
        <f>pro[[#This Row],[Revenue]]+pro[[#This Row],[AdminExp]]</f>
        <v>-140297.348</v>
      </c>
      <c r="K9934" s="83">
        <f>pro[[#This Row],[Profit]]/pro[[#This Row],[Revenue]]</f>
        <v>-1.7803040893000155</v>
      </c>
      <c r="L9934" s="56">
        <f t="shared" si="155"/>
        <v>9</v>
      </c>
      <c r="M9934" s="82" t="str">
        <f>"Q"&amp;" "&amp;VLOOKUP(pro[[#This Row],[Period]],Mapping!A:B,2,0)</f>
        <v>Q 3</v>
      </c>
      <c r="N9934"/>
    </row>
    <row r="9935" spans="1:14" ht="14.25" x14ac:dyDescent="0.2">
      <c r="A9935" s="42" t="s">
        <v>31</v>
      </c>
      <c r="B9935" s="44" t="s">
        <v>37</v>
      </c>
      <c r="C9935" s="44" t="s">
        <v>59</v>
      </c>
      <c r="D9935" s="43">
        <v>197766.065</v>
      </c>
      <c r="E9935" s="43">
        <v>-296260.65700000001</v>
      </c>
      <c r="F9935" s="45">
        <v>-63300</v>
      </c>
      <c r="G9935" s="45">
        <v>-75010</v>
      </c>
      <c r="H9935" s="45">
        <v>-15330</v>
      </c>
      <c r="I9935" s="55">
        <f>pro[[#This Row],[Admin expenses 3]]+pro[[#This Row],[Admin expenses 2]]+pro[[#This Row],[Admin expenses 1]]+pro[[#This Row],[COGS]]</f>
        <v>-449900.65700000001</v>
      </c>
      <c r="J9935" s="55">
        <f>pro[[#This Row],[Revenue]]+pro[[#This Row],[AdminExp]]</f>
        <v>-252134.592</v>
      </c>
      <c r="K9935" s="83">
        <f>pro[[#This Row],[Profit]]/pro[[#This Row],[Revenue]]</f>
        <v>-1.2749133275215847</v>
      </c>
      <c r="L9935" s="56">
        <f t="shared" si="155"/>
        <v>9</v>
      </c>
      <c r="M9935" s="82" t="str">
        <f>"Q"&amp;" "&amp;VLOOKUP(pro[[#This Row],[Period]],Mapping!A:B,2,0)</f>
        <v>Q 3</v>
      </c>
      <c r="N9935"/>
    </row>
    <row r="9936" spans="1:14" ht="14.25" x14ac:dyDescent="0.2">
      <c r="A9936" s="42" t="s">
        <v>31</v>
      </c>
      <c r="B9936" s="44" t="s">
        <v>37</v>
      </c>
      <c r="C9936" s="44" t="s">
        <v>57</v>
      </c>
      <c r="D9936" s="43">
        <v>27359080.441</v>
      </c>
      <c r="E9936" s="43">
        <v>-30859579.085999995</v>
      </c>
      <c r="F9936" s="45">
        <v>-55550</v>
      </c>
      <c r="G9936" s="45">
        <v>-76550</v>
      </c>
      <c r="H9936" s="45">
        <v>-26390</v>
      </c>
      <c r="I9936" s="55">
        <f>pro[[#This Row],[Admin expenses 3]]+pro[[#This Row],[Admin expenses 2]]+pro[[#This Row],[Admin expenses 1]]+pro[[#This Row],[COGS]]</f>
        <v>-31018069.085999995</v>
      </c>
      <c r="J9936" s="55">
        <f>pro[[#This Row],[Revenue]]+pro[[#This Row],[AdminExp]]</f>
        <v>-3658988.6449999958</v>
      </c>
      <c r="K9936" s="83">
        <f>pro[[#This Row],[Profit]]/pro[[#This Row],[Revenue]]</f>
        <v>-0.13373946002646631</v>
      </c>
      <c r="L9936" s="56">
        <f t="shared" si="155"/>
        <v>9</v>
      </c>
      <c r="M9936" s="82" t="str">
        <f>"Q"&amp;" "&amp;VLOOKUP(pro[[#This Row],[Period]],Mapping!A:B,2,0)</f>
        <v>Q 3</v>
      </c>
      <c r="N9936"/>
    </row>
    <row r="9937" spans="1:14" ht="14.25" x14ac:dyDescent="0.2">
      <c r="A9937" s="42" t="s">
        <v>31</v>
      </c>
      <c r="B9937" s="44" t="s">
        <v>37</v>
      </c>
      <c r="C9937" s="44" t="s">
        <v>58</v>
      </c>
      <c r="D9937" s="43">
        <v>38510.317999999999</v>
      </c>
      <c r="E9937" s="43">
        <v>-2243.5839999999998</v>
      </c>
      <c r="F9937" s="45">
        <v>-82040</v>
      </c>
      <c r="G9937" s="45">
        <v>-79140</v>
      </c>
      <c r="H9937" s="45">
        <v>-33190</v>
      </c>
      <c r="I9937" s="55">
        <f>pro[[#This Row],[Admin expenses 3]]+pro[[#This Row],[Admin expenses 2]]+pro[[#This Row],[Admin expenses 1]]+pro[[#This Row],[COGS]]</f>
        <v>-196613.584</v>
      </c>
      <c r="J9937" s="55">
        <f>pro[[#This Row],[Revenue]]+pro[[#This Row],[AdminExp]]</f>
        <v>-158103.266</v>
      </c>
      <c r="K9937" s="83">
        <f>pro[[#This Row],[Profit]]/pro[[#This Row],[Revenue]]</f>
        <v>-4.1054780695397008</v>
      </c>
      <c r="L9937" s="56">
        <f t="shared" si="155"/>
        <v>9</v>
      </c>
      <c r="M9937" s="82" t="str">
        <f>"Q"&amp;" "&amp;VLOOKUP(pro[[#This Row],[Period]],Mapping!A:B,2,0)</f>
        <v>Q 3</v>
      </c>
      <c r="N9937"/>
    </row>
    <row r="9938" spans="1:14" ht="14.25" x14ac:dyDescent="0.2">
      <c r="A9938" s="42" t="s">
        <v>31</v>
      </c>
      <c r="B9938" s="44" t="s">
        <v>37</v>
      </c>
      <c r="C9938" s="44" t="s">
        <v>59</v>
      </c>
      <c r="D9938" s="43">
        <v>9669.771999999999</v>
      </c>
      <c r="E9938" s="43">
        <v>-3737.6149999999998</v>
      </c>
      <c r="F9938" s="45">
        <v>-32290</v>
      </c>
      <c r="G9938" s="45">
        <v>-58210</v>
      </c>
      <c r="H9938" s="45">
        <v>-104860</v>
      </c>
      <c r="I9938" s="55">
        <f>pro[[#This Row],[Admin expenses 3]]+pro[[#This Row],[Admin expenses 2]]+pro[[#This Row],[Admin expenses 1]]+pro[[#This Row],[COGS]]</f>
        <v>-199097.61499999999</v>
      </c>
      <c r="J9938" s="55">
        <f>pro[[#This Row],[Revenue]]+pro[[#This Row],[AdminExp]]</f>
        <v>-189427.84299999999</v>
      </c>
      <c r="K9938" s="83">
        <f>pro[[#This Row],[Profit]]/pro[[#This Row],[Revenue]]</f>
        <v>-19.589690739347319</v>
      </c>
      <c r="L9938" s="56">
        <f t="shared" si="155"/>
        <v>9</v>
      </c>
      <c r="M9938" s="82" t="str">
        <f>"Q"&amp;" "&amp;VLOOKUP(pro[[#This Row],[Period]],Mapping!A:B,2,0)</f>
        <v>Q 3</v>
      </c>
      <c r="N9938"/>
    </row>
    <row r="9939" spans="1:14" ht="14.25" x14ac:dyDescent="0.2">
      <c r="A9939" s="42" t="s">
        <v>31</v>
      </c>
      <c r="B9939" s="44" t="s">
        <v>37</v>
      </c>
      <c r="C9939" s="44" t="s">
        <v>57</v>
      </c>
      <c r="D9939" s="43">
        <v>16607633.958999999</v>
      </c>
      <c r="E9939" s="43">
        <v>-943481.85399999993</v>
      </c>
      <c r="F9939" s="45">
        <v>-63140</v>
      </c>
      <c r="G9939" s="45">
        <v>-71680</v>
      </c>
      <c r="H9939" s="45">
        <v>-54680</v>
      </c>
      <c r="I9939" s="55">
        <f>pro[[#This Row],[Admin expenses 3]]+pro[[#This Row],[Admin expenses 2]]+pro[[#This Row],[Admin expenses 1]]+pro[[#This Row],[COGS]]</f>
        <v>-1132981.8539999998</v>
      </c>
      <c r="J9939" s="55">
        <f>pro[[#This Row],[Revenue]]+pro[[#This Row],[AdminExp]]</f>
        <v>15474652.104999999</v>
      </c>
      <c r="K9939" s="83">
        <f>pro[[#This Row],[Profit]]/pro[[#This Row],[Revenue]]</f>
        <v>0.93177945414759</v>
      </c>
      <c r="L9939" s="56">
        <f t="shared" si="155"/>
        <v>9</v>
      </c>
      <c r="M9939" s="82" t="str">
        <f>"Q"&amp;" "&amp;VLOOKUP(pro[[#This Row],[Period]],Mapping!A:B,2,0)</f>
        <v>Q 3</v>
      </c>
      <c r="N9939"/>
    </row>
    <row r="9940" spans="1:14" ht="14.25" x14ac:dyDescent="0.2">
      <c r="A9940" s="42" t="s">
        <v>31</v>
      </c>
      <c r="B9940" s="44" t="s">
        <v>37</v>
      </c>
      <c r="C9940" s="44" t="s">
        <v>57</v>
      </c>
      <c r="D9940" s="43">
        <v>280691.59999999998</v>
      </c>
      <c r="E9940" s="43">
        <v>-14312.9</v>
      </c>
      <c r="F9940" s="45">
        <v>-78470</v>
      </c>
      <c r="G9940" s="45">
        <v>-44020</v>
      </c>
      <c r="H9940" s="45">
        <v>-59740</v>
      </c>
      <c r="I9940" s="55">
        <f>pro[[#This Row],[Admin expenses 3]]+pro[[#This Row],[Admin expenses 2]]+pro[[#This Row],[Admin expenses 1]]+pro[[#This Row],[COGS]]</f>
        <v>-196542.9</v>
      </c>
      <c r="J9940" s="55">
        <f>pro[[#This Row],[Revenue]]+pro[[#This Row],[AdminExp]]</f>
        <v>84148.699999999983</v>
      </c>
      <c r="K9940" s="83">
        <f>pro[[#This Row],[Profit]]/pro[[#This Row],[Revenue]]</f>
        <v>0.29979058867454528</v>
      </c>
      <c r="L9940" s="56">
        <f t="shared" si="155"/>
        <v>9</v>
      </c>
      <c r="M9940" s="82" t="str">
        <f>"Q"&amp;" "&amp;VLOOKUP(pro[[#This Row],[Period]],Mapping!A:B,2,0)</f>
        <v>Q 3</v>
      </c>
      <c r="N9940"/>
    </row>
    <row r="9941" spans="1:14" ht="14.25" x14ac:dyDescent="0.2">
      <c r="A9941" s="42" t="s">
        <v>31</v>
      </c>
      <c r="B9941" s="44" t="s">
        <v>37</v>
      </c>
      <c r="C9941" s="44" t="s">
        <v>57</v>
      </c>
      <c r="D9941" s="43">
        <v>38203.129999999997</v>
      </c>
      <c r="E9941" s="43">
        <v>-9969.0149999999994</v>
      </c>
      <c r="F9941" s="45">
        <v>-32240</v>
      </c>
      <c r="G9941" s="45">
        <v>-92560</v>
      </c>
      <c r="H9941" s="45">
        <v>-83630</v>
      </c>
      <c r="I9941" s="55">
        <f>pro[[#This Row],[Admin expenses 3]]+pro[[#This Row],[Admin expenses 2]]+pro[[#This Row],[Admin expenses 1]]+pro[[#This Row],[COGS]]</f>
        <v>-218399.01500000001</v>
      </c>
      <c r="J9941" s="55">
        <f>pro[[#This Row],[Revenue]]+pro[[#This Row],[AdminExp]]</f>
        <v>-180195.88500000001</v>
      </c>
      <c r="K9941" s="83">
        <f>pro[[#This Row],[Profit]]/pro[[#This Row],[Revenue]]</f>
        <v>-4.7167832845109814</v>
      </c>
      <c r="L9941" s="56">
        <f t="shared" si="155"/>
        <v>9</v>
      </c>
      <c r="M9941" s="82" t="str">
        <f>"Q"&amp;" "&amp;VLOOKUP(pro[[#This Row],[Period]],Mapping!A:B,2,0)</f>
        <v>Q 3</v>
      </c>
      <c r="N9941"/>
    </row>
    <row r="9942" spans="1:14" ht="14.25" x14ac:dyDescent="0.2">
      <c r="A9942" s="42" t="s">
        <v>31</v>
      </c>
      <c r="B9942" s="44" t="s">
        <v>37</v>
      </c>
      <c r="C9942" s="44" t="s">
        <v>57</v>
      </c>
      <c r="D9942" s="43">
        <v>10233.306999999999</v>
      </c>
      <c r="E9942" s="43">
        <v>-11336.108</v>
      </c>
      <c r="F9942" s="45">
        <v>-47810</v>
      </c>
      <c r="G9942" s="45">
        <v>-51830</v>
      </c>
      <c r="H9942" s="45">
        <v>-47650</v>
      </c>
      <c r="I9942" s="55">
        <f>pro[[#This Row],[Admin expenses 3]]+pro[[#This Row],[Admin expenses 2]]+pro[[#This Row],[Admin expenses 1]]+pro[[#This Row],[COGS]]</f>
        <v>-158626.10800000001</v>
      </c>
      <c r="J9942" s="55">
        <f>pro[[#This Row],[Revenue]]+pro[[#This Row],[AdminExp]]</f>
        <v>-148392.80100000001</v>
      </c>
      <c r="K9942" s="83">
        <f>pro[[#This Row],[Profit]]/pro[[#This Row],[Revenue]]</f>
        <v>-14.500962494333457</v>
      </c>
      <c r="L9942" s="56">
        <f t="shared" si="155"/>
        <v>9</v>
      </c>
      <c r="M9942" s="82" t="str">
        <f>"Q"&amp;" "&amp;VLOOKUP(pro[[#This Row],[Period]],Mapping!A:B,2,0)</f>
        <v>Q 3</v>
      </c>
      <c r="N9942"/>
    </row>
    <row r="9943" spans="1:14" ht="14.25" x14ac:dyDescent="0.2">
      <c r="A9943" s="42" t="s">
        <v>31</v>
      </c>
      <c r="B9943" s="44" t="s">
        <v>37</v>
      </c>
      <c r="C9943" s="44" t="s">
        <v>57</v>
      </c>
      <c r="D9943" s="43">
        <v>23471.398999999998</v>
      </c>
      <c r="E9943" s="43">
        <v>-11582.403</v>
      </c>
      <c r="F9943" s="45">
        <v>-104320</v>
      </c>
      <c r="G9943" s="45">
        <v>-60710</v>
      </c>
      <c r="H9943" s="45">
        <v>-52520</v>
      </c>
      <c r="I9943" s="55">
        <f>pro[[#This Row],[Admin expenses 3]]+pro[[#This Row],[Admin expenses 2]]+pro[[#This Row],[Admin expenses 1]]+pro[[#This Row],[COGS]]</f>
        <v>-229132.40299999999</v>
      </c>
      <c r="J9943" s="55">
        <f>pro[[#This Row],[Revenue]]+pro[[#This Row],[AdminExp]]</f>
        <v>-205661.00399999999</v>
      </c>
      <c r="K9943" s="83">
        <f>pro[[#This Row],[Profit]]/pro[[#This Row],[Revenue]]</f>
        <v>-8.7621962372161963</v>
      </c>
      <c r="L9943" s="56">
        <f t="shared" si="155"/>
        <v>9</v>
      </c>
      <c r="M9943" s="82" t="str">
        <f>"Q"&amp;" "&amp;VLOOKUP(pro[[#This Row],[Period]],Mapping!A:B,2,0)</f>
        <v>Q 3</v>
      </c>
      <c r="N9943"/>
    </row>
    <row r="9944" spans="1:14" ht="14.25" x14ac:dyDescent="0.2">
      <c r="A9944" s="42" t="s">
        <v>31</v>
      </c>
      <c r="B9944" s="44" t="s">
        <v>37</v>
      </c>
      <c r="C9944" s="44" t="s">
        <v>57</v>
      </c>
      <c r="D9944" s="43">
        <v>158785.73199999999</v>
      </c>
      <c r="E9944" s="43">
        <v>-68717.11</v>
      </c>
      <c r="F9944" s="45">
        <v>-105150</v>
      </c>
      <c r="G9944" s="45">
        <v>-46870</v>
      </c>
      <c r="H9944" s="45">
        <v>-30300</v>
      </c>
      <c r="I9944" s="55">
        <f>pro[[#This Row],[Admin expenses 3]]+pro[[#This Row],[Admin expenses 2]]+pro[[#This Row],[Admin expenses 1]]+pro[[#This Row],[COGS]]</f>
        <v>-251037.11</v>
      </c>
      <c r="J9944" s="55">
        <f>pro[[#This Row],[Revenue]]+pro[[#This Row],[AdminExp]]</f>
        <v>-92251.377999999997</v>
      </c>
      <c r="K9944" s="83">
        <f>pro[[#This Row],[Profit]]/pro[[#This Row],[Revenue]]</f>
        <v>-0.58098027346688808</v>
      </c>
      <c r="L9944" s="56">
        <f t="shared" si="155"/>
        <v>9</v>
      </c>
      <c r="M9944" s="82" t="str">
        <f>"Q"&amp;" "&amp;VLOOKUP(pro[[#This Row],[Period]],Mapping!A:B,2,0)</f>
        <v>Q 3</v>
      </c>
      <c r="N9944"/>
    </row>
    <row r="9945" spans="1:14" ht="14.25" x14ac:dyDescent="0.2">
      <c r="A9945" s="42" t="s">
        <v>31</v>
      </c>
      <c r="B9945" s="44" t="s">
        <v>37</v>
      </c>
      <c r="C9945" s="44" t="s">
        <v>57</v>
      </c>
      <c r="D9945" s="43">
        <v>81801.551999999996</v>
      </c>
      <c r="E9945" s="43">
        <v>-37650.731999999996</v>
      </c>
      <c r="F9945" s="45">
        <v>-61400</v>
      </c>
      <c r="G9945" s="45">
        <v>-15580</v>
      </c>
      <c r="H9945" s="45">
        <v>-96450</v>
      </c>
      <c r="I9945" s="55">
        <f>pro[[#This Row],[Admin expenses 3]]+pro[[#This Row],[Admin expenses 2]]+pro[[#This Row],[Admin expenses 1]]+pro[[#This Row],[COGS]]</f>
        <v>-211080.73199999999</v>
      </c>
      <c r="J9945" s="55">
        <f>pro[[#This Row],[Revenue]]+pro[[#This Row],[AdminExp]]</f>
        <v>-129279.18</v>
      </c>
      <c r="K9945" s="83">
        <f>pro[[#This Row],[Profit]]/pro[[#This Row],[Revenue]]</f>
        <v>-1.5804000882526044</v>
      </c>
      <c r="L9945" s="56">
        <f t="shared" si="155"/>
        <v>9</v>
      </c>
      <c r="M9945" s="82" t="str">
        <f>"Q"&amp;" "&amp;VLOOKUP(pro[[#This Row],[Period]],Mapping!A:B,2,0)</f>
        <v>Q 3</v>
      </c>
      <c r="N9945"/>
    </row>
    <row r="9946" spans="1:14" ht="14.25" x14ac:dyDescent="0.2">
      <c r="A9946" s="42" t="s">
        <v>31</v>
      </c>
      <c r="B9946" s="44" t="s">
        <v>37</v>
      </c>
      <c r="C9946" s="44" t="s">
        <v>57</v>
      </c>
      <c r="D9946" s="43">
        <v>51325.420999999995</v>
      </c>
      <c r="E9946" s="43">
        <v>-35447.461000000003</v>
      </c>
      <c r="F9946" s="45">
        <v>-26460</v>
      </c>
      <c r="G9946" s="45">
        <v>-22390</v>
      </c>
      <c r="H9946" s="45">
        <v>-102750</v>
      </c>
      <c r="I9946" s="55">
        <f>pro[[#This Row],[Admin expenses 3]]+pro[[#This Row],[Admin expenses 2]]+pro[[#This Row],[Admin expenses 1]]+pro[[#This Row],[COGS]]</f>
        <v>-187047.46100000001</v>
      </c>
      <c r="J9946" s="55">
        <f>pro[[#This Row],[Revenue]]+pro[[#This Row],[AdminExp]]</f>
        <v>-135722.04</v>
      </c>
      <c r="K9946" s="83">
        <f>pro[[#This Row],[Profit]]/pro[[#This Row],[Revenue]]</f>
        <v>-2.6443434336369109</v>
      </c>
      <c r="L9946" s="56">
        <f t="shared" si="155"/>
        <v>9</v>
      </c>
      <c r="M9946" s="82" t="str">
        <f>"Q"&amp;" "&amp;VLOOKUP(pro[[#This Row],[Period]],Mapping!A:B,2,0)</f>
        <v>Q 3</v>
      </c>
      <c r="N9946"/>
    </row>
    <row r="9947" spans="1:14" ht="14.25" x14ac:dyDescent="0.2">
      <c r="A9947" s="42" t="s">
        <v>31</v>
      </c>
      <c r="B9947" s="44" t="s">
        <v>37</v>
      </c>
      <c r="C9947" s="44" t="s">
        <v>57</v>
      </c>
      <c r="D9947" s="43">
        <v>84928.837</v>
      </c>
      <c r="E9947" s="43">
        <v>-26004.755000000001</v>
      </c>
      <c r="F9947" s="45">
        <v>-68170</v>
      </c>
      <c r="G9947" s="45">
        <v>-17210</v>
      </c>
      <c r="H9947" s="45">
        <v>-19360</v>
      </c>
      <c r="I9947" s="55">
        <f>pro[[#This Row],[Admin expenses 3]]+pro[[#This Row],[Admin expenses 2]]+pro[[#This Row],[Admin expenses 1]]+pro[[#This Row],[COGS]]</f>
        <v>-130744.755</v>
      </c>
      <c r="J9947" s="55">
        <f>pro[[#This Row],[Revenue]]+pro[[#This Row],[AdminExp]]</f>
        <v>-45815.918000000005</v>
      </c>
      <c r="K9947" s="83">
        <f>pro[[#This Row],[Profit]]/pro[[#This Row],[Revenue]]</f>
        <v>-0.53946244430498924</v>
      </c>
      <c r="L9947" s="56">
        <f t="shared" si="155"/>
        <v>9</v>
      </c>
      <c r="M9947" s="82" t="str">
        <f>"Q"&amp;" "&amp;VLOOKUP(pro[[#This Row],[Period]],Mapping!A:B,2,0)</f>
        <v>Q 3</v>
      </c>
      <c r="N9947"/>
    </row>
    <row r="9948" spans="1:14" ht="14.25" x14ac:dyDescent="0.2">
      <c r="A9948" s="42" t="s">
        <v>31</v>
      </c>
      <c r="B9948" s="44" t="s">
        <v>37</v>
      </c>
      <c r="C9948" s="44" t="s">
        <v>57</v>
      </c>
      <c r="D9948" s="43">
        <v>54504883.076000005</v>
      </c>
      <c r="E9948" s="43">
        <v>-16680327.929999998</v>
      </c>
      <c r="F9948" s="45">
        <v>-71150</v>
      </c>
      <c r="G9948" s="45">
        <v>-44140</v>
      </c>
      <c r="H9948" s="45">
        <v>-26770</v>
      </c>
      <c r="I9948" s="55">
        <f>pro[[#This Row],[Admin expenses 3]]+pro[[#This Row],[Admin expenses 2]]+pro[[#This Row],[Admin expenses 1]]+pro[[#This Row],[COGS]]</f>
        <v>-16822387.93</v>
      </c>
      <c r="J9948" s="55">
        <f>pro[[#This Row],[Revenue]]+pro[[#This Row],[AdminExp]]</f>
        <v>37682495.146000005</v>
      </c>
      <c r="K9948" s="83">
        <f>pro[[#This Row],[Profit]]/pro[[#This Row],[Revenue]]</f>
        <v>0.69135998500274998</v>
      </c>
      <c r="L9948" s="56">
        <f t="shared" si="155"/>
        <v>9</v>
      </c>
      <c r="M9948" s="82" t="str">
        <f>"Q"&amp;" "&amp;VLOOKUP(pro[[#This Row],[Period]],Mapping!A:B,2,0)</f>
        <v>Q 3</v>
      </c>
      <c r="N9948"/>
    </row>
    <row r="9949" spans="1:14" ht="14.25" x14ac:dyDescent="0.2">
      <c r="A9949" s="42" t="s">
        <v>31</v>
      </c>
      <c r="B9949" s="44" t="s">
        <v>37</v>
      </c>
      <c r="C9949" s="44" t="s">
        <v>57</v>
      </c>
      <c r="D9949" s="43">
        <v>3833.9629999999997</v>
      </c>
      <c r="E9949" s="43">
        <v>-2337.7269999999999</v>
      </c>
      <c r="F9949" s="45">
        <v>-52160</v>
      </c>
      <c r="G9949" s="45">
        <v>-50600</v>
      </c>
      <c r="H9949" s="45">
        <v>-27420</v>
      </c>
      <c r="I9949" s="55">
        <f>pro[[#This Row],[Admin expenses 3]]+pro[[#This Row],[Admin expenses 2]]+pro[[#This Row],[Admin expenses 1]]+pro[[#This Row],[COGS]]</f>
        <v>-132517.72700000001</v>
      </c>
      <c r="J9949" s="55">
        <f>pro[[#This Row],[Revenue]]+pro[[#This Row],[AdminExp]]</f>
        <v>-128683.76400000001</v>
      </c>
      <c r="K9949" s="83">
        <f>pro[[#This Row],[Profit]]/pro[[#This Row],[Revenue]]</f>
        <v>-33.564164286405479</v>
      </c>
      <c r="L9949" s="56">
        <f t="shared" si="155"/>
        <v>9</v>
      </c>
      <c r="M9949" s="82" t="str">
        <f>"Q"&amp;" "&amp;VLOOKUP(pro[[#This Row],[Period]],Mapping!A:B,2,0)</f>
        <v>Q 3</v>
      </c>
      <c r="N9949"/>
    </row>
    <row r="9950" spans="1:14" ht="14.25" x14ac:dyDescent="0.2">
      <c r="A9950" s="42" t="s">
        <v>31</v>
      </c>
      <c r="B9950" s="44" t="s">
        <v>37</v>
      </c>
      <c r="C9950" s="44" t="s">
        <v>57</v>
      </c>
      <c r="D9950" s="43">
        <v>33620.635999999999</v>
      </c>
      <c r="E9950" s="43">
        <v>-22859.654999999999</v>
      </c>
      <c r="F9950" s="45">
        <v>-43640</v>
      </c>
      <c r="G9950" s="45">
        <v>-76470</v>
      </c>
      <c r="H9950" s="45">
        <v>-91640</v>
      </c>
      <c r="I9950" s="55">
        <f>pro[[#This Row],[Admin expenses 3]]+pro[[#This Row],[Admin expenses 2]]+pro[[#This Row],[Admin expenses 1]]+pro[[#This Row],[COGS]]</f>
        <v>-234609.655</v>
      </c>
      <c r="J9950" s="55">
        <f>pro[[#This Row],[Revenue]]+pro[[#This Row],[AdminExp]]</f>
        <v>-200989.019</v>
      </c>
      <c r="K9950" s="83">
        <f>pro[[#This Row],[Profit]]/pro[[#This Row],[Revenue]]</f>
        <v>-5.9781444646079871</v>
      </c>
      <c r="L9950" s="56">
        <f t="shared" si="155"/>
        <v>9</v>
      </c>
      <c r="M9950" s="82" t="str">
        <f>"Q"&amp;" "&amp;VLOOKUP(pro[[#This Row],[Period]],Mapping!A:B,2,0)</f>
        <v>Q 3</v>
      </c>
      <c r="N9950"/>
    </row>
    <row r="9951" spans="1:14" ht="14.25" x14ac:dyDescent="0.2">
      <c r="A9951" s="42" t="s">
        <v>31</v>
      </c>
      <c r="B9951" s="44" t="s">
        <v>37</v>
      </c>
      <c r="C9951" s="44" t="s">
        <v>57</v>
      </c>
      <c r="D9951" s="43">
        <v>79728.263999999996</v>
      </c>
      <c r="E9951" s="43">
        <v>-47863.199999999997</v>
      </c>
      <c r="F9951" s="45">
        <v>-77880</v>
      </c>
      <c r="G9951" s="45">
        <v>-69230</v>
      </c>
      <c r="H9951" s="45">
        <v>-44310</v>
      </c>
      <c r="I9951" s="55">
        <f>pro[[#This Row],[Admin expenses 3]]+pro[[#This Row],[Admin expenses 2]]+pro[[#This Row],[Admin expenses 1]]+pro[[#This Row],[COGS]]</f>
        <v>-239283.20000000001</v>
      </c>
      <c r="J9951" s="55">
        <f>pro[[#This Row],[Revenue]]+pro[[#This Row],[AdminExp]]</f>
        <v>-159554.93600000002</v>
      </c>
      <c r="K9951" s="83">
        <f>pro[[#This Row],[Profit]]/pro[[#This Row],[Revenue]]</f>
        <v>-2.0012342925214077</v>
      </c>
      <c r="L9951" s="56">
        <f t="shared" si="155"/>
        <v>9</v>
      </c>
      <c r="M9951" s="82" t="str">
        <f>"Q"&amp;" "&amp;VLOOKUP(pro[[#This Row],[Period]],Mapping!A:B,2,0)</f>
        <v>Q 3</v>
      </c>
      <c r="N9951"/>
    </row>
    <row r="9952" spans="1:14" ht="14.25" x14ac:dyDescent="0.2">
      <c r="A9952" s="42" t="s">
        <v>31</v>
      </c>
      <c r="B9952" s="44" t="s">
        <v>37</v>
      </c>
      <c r="C9952" s="44" t="s">
        <v>57</v>
      </c>
      <c r="D9952" s="43">
        <v>78820.153999999995</v>
      </c>
      <c r="E9952" s="43">
        <v>-35481.599999999999</v>
      </c>
      <c r="F9952" s="45">
        <v>-55570</v>
      </c>
      <c r="G9952" s="45">
        <v>-105460</v>
      </c>
      <c r="H9952" s="45">
        <v>-59530</v>
      </c>
      <c r="I9952" s="55">
        <f>pro[[#This Row],[Admin expenses 3]]+pro[[#This Row],[Admin expenses 2]]+pro[[#This Row],[Admin expenses 1]]+pro[[#This Row],[COGS]]</f>
        <v>-256041.60000000001</v>
      </c>
      <c r="J9952" s="55">
        <f>pro[[#This Row],[Revenue]]+pro[[#This Row],[AdminExp]]</f>
        <v>-177221.446</v>
      </c>
      <c r="K9952" s="83">
        <f>pro[[#This Row],[Profit]]/pro[[#This Row],[Revenue]]</f>
        <v>-2.2484280606708786</v>
      </c>
      <c r="L9952" s="56">
        <f t="shared" si="155"/>
        <v>9</v>
      </c>
      <c r="M9952" s="82" t="str">
        <f>"Q"&amp;" "&amp;VLOOKUP(pro[[#This Row],[Period]],Mapping!A:B,2,0)</f>
        <v>Q 3</v>
      </c>
      <c r="N9952"/>
    </row>
    <row r="9953" spans="1:14" ht="14.25" x14ac:dyDescent="0.2">
      <c r="A9953" s="42" t="s">
        <v>31</v>
      </c>
      <c r="B9953" s="44" t="s">
        <v>37</v>
      </c>
      <c r="C9953" s="44" t="s">
        <v>57</v>
      </c>
      <c r="D9953" s="43">
        <v>76305.536999999997</v>
      </c>
      <c r="E9953" s="43">
        <v>-41293</v>
      </c>
      <c r="F9953" s="45">
        <v>-71840</v>
      </c>
      <c r="G9953" s="45">
        <v>-59710</v>
      </c>
      <c r="H9953" s="45">
        <v>-69570</v>
      </c>
      <c r="I9953" s="55">
        <f>pro[[#This Row],[Admin expenses 3]]+pro[[#This Row],[Admin expenses 2]]+pro[[#This Row],[Admin expenses 1]]+pro[[#This Row],[COGS]]</f>
        <v>-242413</v>
      </c>
      <c r="J9953" s="55">
        <f>pro[[#This Row],[Revenue]]+pro[[#This Row],[AdminExp]]</f>
        <v>-166107.46299999999</v>
      </c>
      <c r="K9953" s="83">
        <f>pro[[#This Row],[Profit]]/pro[[#This Row],[Revenue]]</f>
        <v>-2.1768729967787266</v>
      </c>
      <c r="L9953" s="56">
        <f t="shared" si="155"/>
        <v>9</v>
      </c>
      <c r="M9953" s="82" t="str">
        <f>"Q"&amp;" "&amp;VLOOKUP(pro[[#This Row],[Period]],Mapping!A:B,2,0)</f>
        <v>Q 3</v>
      </c>
      <c r="N9953"/>
    </row>
    <row r="9954" spans="1:14" ht="14.25" x14ac:dyDescent="0.2">
      <c r="A9954" s="42" t="s">
        <v>31</v>
      </c>
      <c r="B9954" s="44" t="s">
        <v>37</v>
      </c>
      <c r="C9954" s="44" t="s">
        <v>57</v>
      </c>
      <c r="D9954" s="43">
        <v>53662.889000000003</v>
      </c>
      <c r="E9954" s="43">
        <v>-37311.127</v>
      </c>
      <c r="F9954" s="45">
        <v>-80200</v>
      </c>
      <c r="G9954" s="45">
        <v>-84400</v>
      </c>
      <c r="H9954" s="45">
        <v>-14080</v>
      </c>
      <c r="I9954" s="55">
        <f>pro[[#This Row],[Admin expenses 3]]+pro[[#This Row],[Admin expenses 2]]+pro[[#This Row],[Admin expenses 1]]+pro[[#This Row],[COGS]]</f>
        <v>-215991.12700000001</v>
      </c>
      <c r="J9954" s="55">
        <f>pro[[#This Row],[Revenue]]+pro[[#This Row],[AdminExp]]</f>
        <v>-162328.23800000001</v>
      </c>
      <c r="K9954" s="83">
        <f>pro[[#This Row],[Profit]]/pro[[#This Row],[Revenue]]</f>
        <v>-3.0249627074680978</v>
      </c>
      <c r="L9954" s="56">
        <f t="shared" si="155"/>
        <v>9</v>
      </c>
      <c r="M9954" s="82" t="str">
        <f>"Q"&amp;" "&amp;VLOOKUP(pro[[#This Row],[Period]],Mapping!A:B,2,0)</f>
        <v>Q 3</v>
      </c>
      <c r="N9954"/>
    </row>
    <row r="9955" spans="1:14" ht="14.25" x14ac:dyDescent="0.2">
      <c r="A9955" s="42" t="s">
        <v>31</v>
      </c>
      <c r="B9955" s="44" t="s">
        <v>37</v>
      </c>
      <c r="C9955" s="44" t="s">
        <v>57</v>
      </c>
      <c r="D9955" s="43">
        <v>12380.179</v>
      </c>
      <c r="E9955" s="43">
        <v>-12237.728999999999</v>
      </c>
      <c r="F9955" s="45">
        <v>-17420</v>
      </c>
      <c r="G9955" s="45">
        <v>-26390</v>
      </c>
      <c r="H9955" s="45">
        <v>-50400</v>
      </c>
      <c r="I9955" s="55">
        <f>pro[[#This Row],[Admin expenses 3]]+pro[[#This Row],[Admin expenses 2]]+pro[[#This Row],[Admin expenses 1]]+pro[[#This Row],[COGS]]</f>
        <v>-106447.72899999999</v>
      </c>
      <c r="J9955" s="55">
        <f>pro[[#This Row],[Revenue]]+pro[[#This Row],[AdminExp]]</f>
        <v>-94067.549999999988</v>
      </c>
      <c r="K9955" s="83">
        <f>pro[[#This Row],[Profit]]/pro[[#This Row],[Revenue]]</f>
        <v>-7.5982382807227573</v>
      </c>
      <c r="L9955" s="56">
        <f t="shared" si="155"/>
        <v>9</v>
      </c>
      <c r="M9955" s="82" t="str">
        <f>"Q"&amp;" "&amp;VLOOKUP(pro[[#This Row],[Period]],Mapping!A:B,2,0)</f>
        <v>Q 3</v>
      </c>
      <c r="N9955"/>
    </row>
    <row r="9956" spans="1:14" ht="14.25" x14ac:dyDescent="0.2">
      <c r="A9956" s="42" t="s">
        <v>31</v>
      </c>
      <c r="B9956" s="44" t="s">
        <v>37</v>
      </c>
      <c r="C9956" s="44" t="s">
        <v>57</v>
      </c>
      <c r="D9956" s="43">
        <v>63131.620999999992</v>
      </c>
      <c r="E9956" s="43">
        <v>-9101.7919999999995</v>
      </c>
      <c r="F9956" s="45">
        <v>-39510</v>
      </c>
      <c r="G9956" s="45">
        <v>-105530</v>
      </c>
      <c r="H9956" s="45">
        <v>-106600</v>
      </c>
      <c r="I9956" s="55">
        <f>pro[[#This Row],[Admin expenses 3]]+pro[[#This Row],[Admin expenses 2]]+pro[[#This Row],[Admin expenses 1]]+pro[[#This Row],[COGS]]</f>
        <v>-260741.79199999999</v>
      </c>
      <c r="J9956" s="55">
        <f>pro[[#This Row],[Revenue]]+pro[[#This Row],[AdminExp]]</f>
        <v>-197610.171</v>
      </c>
      <c r="K9956" s="83">
        <f>pro[[#This Row],[Profit]]/pro[[#This Row],[Revenue]]</f>
        <v>-3.1301298441235974</v>
      </c>
      <c r="L9956" s="56">
        <f t="shared" si="155"/>
        <v>9</v>
      </c>
      <c r="M9956" s="82" t="str">
        <f>"Q"&amp;" "&amp;VLOOKUP(pro[[#This Row],[Period]],Mapping!A:B,2,0)</f>
        <v>Q 3</v>
      </c>
      <c r="N9956"/>
    </row>
    <row r="9957" spans="1:14" ht="14.25" x14ac:dyDescent="0.2">
      <c r="A9957" s="42" t="s">
        <v>31</v>
      </c>
      <c r="B9957" s="44" t="s">
        <v>37</v>
      </c>
      <c r="C9957" s="44" t="s">
        <v>57</v>
      </c>
      <c r="D9957" s="43">
        <v>13983.472999999998</v>
      </c>
      <c r="E9957" s="43">
        <v>-1446.0039999999997</v>
      </c>
      <c r="F9957" s="45">
        <v>-34300</v>
      </c>
      <c r="G9957" s="45">
        <v>-70680</v>
      </c>
      <c r="H9957" s="45">
        <v>-99660</v>
      </c>
      <c r="I9957" s="55">
        <f>pro[[#This Row],[Admin expenses 3]]+pro[[#This Row],[Admin expenses 2]]+pro[[#This Row],[Admin expenses 1]]+pro[[#This Row],[COGS]]</f>
        <v>-206086.00399999999</v>
      </c>
      <c r="J9957" s="55">
        <f>pro[[#This Row],[Revenue]]+pro[[#This Row],[AdminExp]]</f>
        <v>-192102.53099999999</v>
      </c>
      <c r="K9957" s="83">
        <f>pro[[#This Row],[Profit]]/pro[[#This Row],[Revenue]]</f>
        <v>-13.737826861753158</v>
      </c>
      <c r="L9957" s="56">
        <f t="shared" si="155"/>
        <v>9</v>
      </c>
      <c r="M9957" s="82" t="str">
        <f>"Q"&amp;" "&amp;VLOOKUP(pro[[#This Row],[Period]],Mapping!A:B,2,0)</f>
        <v>Q 3</v>
      </c>
      <c r="N9957"/>
    </row>
    <row r="9958" spans="1:14" ht="14.25" x14ac:dyDescent="0.2">
      <c r="A9958" s="42" t="s">
        <v>31</v>
      </c>
      <c r="B9958" s="44" t="s">
        <v>37</v>
      </c>
      <c r="C9958" s="44" t="s">
        <v>57</v>
      </c>
      <c r="D9958" s="43">
        <v>15098.047999999999</v>
      </c>
      <c r="E9958" s="43">
        <v>-1053.787</v>
      </c>
      <c r="F9958" s="45">
        <v>-51790</v>
      </c>
      <c r="G9958" s="45">
        <v>-65320</v>
      </c>
      <c r="H9958" s="45">
        <v>-66390</v>
      </c>
      <c r="I9958" s="55">
        <f>pro[[#This Row],[Admin expenses 3]]+pro[[#This Row],[Admin expenses 2]]+pro[[#This Row],[Admin expenses 1]]+pro[[#This Row],[COGS]]</f>
        <v>-184553.78700000001</v>
      </c>
      <c r="J9958" s="55">
        <f>pro[[#This Row],[Revenue]]+pro[[#This Row],[AdminExp]]</f>
        <v>-169455.739</v>
      </c>
      <c r="K9958" s="83">
        <f>pro[[#This Row],[Profit]]/pro[[#This Row],[Revenue]]</f>
        <v>-11.223685273751945</v>
      </c>
      <c r="L9958" s="56">
        <f t="shared" si="155"/>
        <v>9</v>
      </c>
      <c r="M9958" s="82" t="str">
        <f>"Q"&amp;" "&amp;VLOOKUP(pro[[#This Row],[Period]],Mapping!A:B,2,0)</f>
        <v>Q 3</v>
      </c>
      <c r="N9958"/>
    </row>
    <row r="9959" spans="1:14" ht="14.25" x14ac:dyDescent="0.2">
      <c r="A9959" s="42" t="s">
        <v>31</v>
      </c>
      <c r="B9959" s="44" t="s">
        <v>37</v>
      </c>
      <c r="C9959" s="44" t="s">
        <v>57</v>
      </c>
      <c r="D9959" s="43">
        <v>7795.3890000000001</v>
      </c>
      <c r="E9959" s="43">
        <v>-2494.5479999999998</v>
      </c>
      <c r="F9959" s="45">
        <v>-23160</v>
      </c>
      <c r="G9959" s="45">
        <v>-21680</v>
      </c>
      <c r="H9959" s="45">
        <v>-67090</v>
      </c>
      <c r="I9959" s="55">
        <f>pro[[#This Row],[Admin expenses 3]]+pro[[#This Row],[Admin expenses 2]]+pro[[#This Row],[Admin expenses 1]]+pro[[#This Row],[COGS]]</f>
        <v>-114424.548</v>
      </c>
      <c r="J9959" s="55">
        <f>pro[[#This Row],[Revenue]]+pro[[#This Row],[AdminExp]]</f>
        <v>-106629.159</v>
      </c>
      <c r="K9959" s="83">
        <f>pro[[#This Row],[Profit]]/pro[[#This Row],[Revenue]]</f>
        <v>-13.678491092618982</v>
      </c>
      <c r="L9959" s="56">
        <f t="shared" si="155"/>
        <v>9</v>
      </c>
      <c r="M9959" s="82" t="str">
        <f>"Q"&amp;" "&amp;VLOOKUP(pro[[#This Row],[Period]],Mapping!A:B,2,0)</f>
        <v>Q 3</v>
      </c>
      <c r="N9959"/>
    </row>
    <row r="9960" spans="1:14" ht="14.25" x14ac:dyDescent="0.2">
      <c r="A9960" s="42" t="s">
        <v>31</v>
      </c>
      <c r="B9960" s="44" t="s">
        <v>37</v>
      </c>
      <c r="C9960" s="44" t="s">
        <v>57</v>
      </c>
      <c r="D9960" s="43">
        <v>44858.758000000002</v>
      </c>
      <c r="E9960" s="43">
        <v>-7096.4739999999993</v>
      </c>
      <c r="F9960" s="45">
        <v>-13180</v>
      </c>
      <c r="G9960" s="45">
        <v>-72790</v>
      </c>
      <c r="H9960" s="45">
        <v>-105340</v>
      </c>
      <c r="I9960" s="55">
        <f>pro[[#This Row],[Admin expenses 3]]+pro[[#This Row],[Admin expenses 2]]+pro[[#This Row],[Admin expenses 1]]+pro[[#This Row],[COGS]]</f>
        <v>-198406.47399999999</v>
      </c>
      <c r="J9960" s="55">
        <f>pro[[#This Row],[Revenue]]+pro[[#This Row],[AdminExp]]</f>
        <v>-153547.71599999999</v>
      </c>
      <c r="K9960" s="83">
        <f>pro[[#This Row],[Profit]]/pro[[#This Row],[Revenue]]</f>
        <v>-3.4229150080347739</v>
      </c>
      <c r="L9960" s="56">
        <f t="shared" si="155"/>
        <v>9</v>
      </c>
      <c r="M9960" s="82" t="str">
        <f>"Q"&amp;" "&amp;VLOOKUP(pro[[#This Row],[Period]],Mapping!A:B,2,0)</f>
        <v>Q 3</v>
      </c>
      <c r="N9960"/>
    </row>
    <row r="9961" spans="1:14" ht="14.25" x14ac:dyDescent="0.2">
      <c r="A9961" s="42" t="s">
        <v>31</v>
      </c>
      <c r="B9961" s="44" t="s">
        <v>37</v>
      </c>
      <c r="C9961" s="44" t="s">
        <v>57</v>
      </c>
      <c r="D9961" s="43">
        <v>48503.216999999997</v>
      </c>
      <c r="E9961" s="43">
        <v>-426.49599999999998</v>
      </c>
      <c r="F9961" s="45">
        <v>-30430</v>
      </c>
      <c r="G9961" s="45">
        <v>-15540</v>
      </c>
      <c r="H9961" s="45">
        <v>-24120</v>
      </c>
      <c r="I9961" s="55">
        <f>pro[[#This Row],[Admin expenses 3]]+pro[[#This Row],[Admin expenses 2]]+pro[[#This Row],[Admin expenses 1]]+pro[[#This Row],[COGS]]</f>
        <v>-70516.495999999999</v>
      </c>
      <c r="J9961" s="55">
        <f>pro[[#This Row],[Revenue]]+pro[[#This Row],[AdminExp]]</f>
        <v>-22013.279000000002</v>
      </c>
      <c r="K9961" s="83">
        <f>pro[[#This Row],[Profit]]/pro[[#This Row],[Revenue]]</f>
        <v>-0.45385193728490225</v>
      </c>
      <c r="L9961" s="56">
        <f t="shared" si="155"/>
        <v>9</v>
      </c>
      <c r="M9961" s="82" t="str">
        <f>"Q"&amp;" "&amp;VLOOKUP(pro[[#This Row],[Period]],Mapping!A:B,2,0)</f>
        <v>Q 3</v>
      </c>
      <c r="N9961"/>
    </row>
    <row r="9962" spans="1:14" ht="14.25" x14ac:dyDescent="0.2">
      <c r="A9962" s="42" t="s">
        <v>31</v>
      </c>
      <c r="B9962" s="44" t="s">
        <v>37</v>
      </c>
      <c r="C9962" s="44" t="s">
        <v>57</v>
      </c>
      <c r="D9962" s="43">
        <v>25540543.496999998</v>
      </c>
      <c r="E9962" s="43">
        <v>-21330876.636999998</v>
      </c>
      <c r="F9962" s="45">
        <v>-50960</v>
      </c>
      <c r="G9962" s="45">
        <v>-98460</v>
      </c>
      <c r="H9962" s="45">
        <v>-51320</v>
      </c>
      <c r="I9962" s="55">
        <f>pro[[#This Row],[Admin expenses 3]]+pro[[#This Row],[Admin expenses 2]]+pro[[#This Row],[Admin expenses 1]]+pro[[#This Row],[COGS]]</f>
        <v>-21531616.636999998</v>
      </c>
      <c r="J9962" s="55">
        <f>pro[[#This Row],[Revenue]]+pro[[#This Row],[AdminExp]]</f>
        <v>4008926.8599999994</v>
      </c>
      <c r="K9962" s="83">
        <f>pro[[#This Row],[Profit]]/pro[[#This Row],[Revenue]]</f>
        <v>0.15696325571422901</v>
      </c>
      <c r="L9962" s="56">
        <f t="shared" si="155"/>
        <v>9</v>
      </c>
      <c r="M9962" s="82" t="str">
        <f>"Q"&amp;" "&amp;VLOOKUP(pro[[#This Row],[Period]],Mapping!A:B,2,0)</f>
        <v>Q 3</v>
      </c>
      <c r="N9962"/>
    </row>
    <row r="9963" spans="1:14" ht="14.25" x14ac:dyDescent="0.2">
      <c r="A9963" s="42" t="s">
        <v>31</v>
      </c>
      <c r="B9963" s="44" t="s">
        <v>33</v>
      </c>
      <c r="C9963" s="44" t="s">
        <v>57</v>
      </c>
      <c r="D9963" s="43">
        <v>124529.77599999998</v>
      </c>
      <c r="E9963" s="43">
        <v>-66067.000999999989</v>
      </c>
      <c r="F9963" s="45">
        <v>-37490</v>
      </c>
      <c r="G9963" s="45">
        <v>-54100</v>
      </c>
      <c r="H9963" s="45">
        <v>-68420</v>
      </c>
      <c r="I9963" s="55">
        <f>pro[[#This Row],[Admin expenses 3]]+pro[[#This Row],[Admin expenses 2]]+pro[[#This Row],[Admin expenses 1]]+pro[[#This Row],[COGS]]</f>
        <v>-226077.00099999999</v>
      </c>
      <c r="J9963" s="55">
        <f>pro[[#This Row],[Revenue]]+pro[[#This Row],[AdminExp]]</f>
        <v>-101547.22500000001</v>
      </c>
      <c r="K9963" s="83">
        <f>pro[[#This Row],[Profit]]/pro[[#This Row],[Revenue]]</f>
        <v>-0.81544533574042577</v>
      </c>
      <c r="L9963" s="56">
        <f t="shared" si="155"/>
        <v>9</v>
      </c>
      <c r="M9963" s="82" t="str">
        <f>"Q"&amp;" "&amp;VLOOKUP(pro[[#This Row],[Period]],Mapping!A:B,2,0)</f>
        <v>Q 3</v>
      </c>
      <c r="N9963"/>
    </row>
    <row r="9964" spans="1:14" ht="14.25" x14ac:dyDescent="0.2">
      <c r="A9964" s="42" t="s">
        <v>31</v>
      </c>
      <c r="B9964" s="44" t="s">
        <v>33</v>
      </c>
      <c r="C9964" s="44" t="s">
        <v>57</v>
      </c>
      <c r="D9964" s="43">
        <v>351179.61199999996</v>
      </c>
      <c r="E9964" s="43">
        <v>-54454.218000000001</v>
      </c>
      <c r="F9964" s="45">
        <v>-62530</v>
      </c>
      <c r="G9964" s="45">
        <v>-52890</v>
      </c>
      <c r="H9964" s="45">
        <v>-37100</v>
      </c>
      <c r="I9964" s="55">
        <f>pro[[#This Row],[Admin expenses 3]]+pro[[#This Row],[Admin expenses 2]]+pro[[#This Row],[Admin expenses 1]]+pro[[#This Row],[COGS]]</f>
        <v>-206974.21799999999</v>
      </c>
      <c r="J9964" s="55">
        <f>pro[[#This Row],[Revenue]]+pro[[#This Row],[AdminExp]]</f>
        <v>144205.39399999997</v>
      </c>
      <c r="K9964" s="83">
        <f>pro[[#This Row],[Profit]]/pro[[#This Row],[Revenue]]</f>
        <v>0.41063145203315499</v>
      </c>
      <c r="L9964" s="56">
        <f t="shared" si="155"/>
        <v>9</v>
      </c>
      <c r="M9964" s="82" t="str">
        <f>"Q"&amp;" "&amp;VLOOKUP(pro[[#This Row],[Period]],Mapping!A:B,2,0)</f>
        <v>Q 3</v>
      </c>
      <c r="N9964"/>
    </row>
    <row r="9965" spans="1:14" ht="14.25" x14ac:dyDescent="0.2">
      <c r="A9965" s="42" t="s">
        <v>31</v>
      </c>
      <c r="B9965" s="44" t="s">
        <v>33</v>
      </c>
      <c r="C9965" s="44" t="s">
        <v>58</v>
      </c>
      <c r="D9965" s="43">
        <v>-5496.2669999999998</v>
      </c>
      <c r="E9965" s="43">
        <v>17597.901999999998</v>
      </c>
      <c r="F9965" s="45">
        <v>-19140</v>
      </c>
      <c r="G9965" s="45">
        <v>-18850</v>
      </c>
      <c r="H9965" s="45">
        <v>-57220</v>
      </c>
      <c r="I9965" s="55">
        <f>pro[[#This Row],[Admin expenses 3]]+pro[[#This Row],[Admin expenses 2]]+pro[[#This Row],[Admin expenses 1]]+pro[[#This Row],[COGS]]</f>
        <v>-77612.097999999998</v>
      </c>
      <c r="J9965" s="55">
        <f>pro[[#This Row],[Revenue]]+pro[[#This Row],[AdminExp]]</f>
        <v>-83108.364999999991</v>
      </c>
      <c r="K9965" s="83">
        <f>pro[[#This Row],[Profit]]/pro[[#This Row],[Revenue]]</f>
        <v>15.120874768274538</v>
      </c>
      <c r="L9965" s="56">
        <f t="shared" si="155"/>
        <v>9</v>
      </c>
      <c r="M9965" s="82" t="str">
        <f>"Q"&amp;" "&amp;VLOOKUP(pro[[#This Row],[Period]],Mapping!A:B,2,0)</f>
        <v>Q 3</v>
      </c>
      <c r="N9965"/>
    </row>
    <row r="9966" spans="1:14" ht="14.25" x14ac:dyDescent="0.2">
      <c r="A9966" s="42" t="s">
        <v>31</v>
      </c>
      <c r="B9966" s="44" t="s">
        <v>33</v>
      </c>
      <c r="C9966" s="44" t="s">
        <v>59</v>
      </c>
      <c r="D9966" s="43">
        <v>787759.65099999995</v>
      </c>
      <c r="E9966" s="43">
        <v>-2424991.0789999999</v>
      </c>
      <c r="F9966" s="45">
        <v>-104150</v>
      </c>
      <c r="G9966" s="45">
        <v>-45930</v>
      </c>
      <c r="H9966" s="45">
        <v>-43500</v>
      </c>
      <c r="I9966" s="55">
        <f>pro[[#This Row],[Admin expenses 3]]+pro[[#This Row],[Admin expenses 2]]+pro[[#This Row],[Admin expenses 1]]+pro[[#This Row],[COGS]]</f>
        <v>-2618571.0789999999</v>
      </c>
      <c r="J9966" s="55">
        <f>pro[[#This Row],[Revenue]]+pro[[#This Row],[AdminExp]]</f>
        <v>-1830811.4279999998</v>
      </c>
      <c r="K9966" s="83">
        <f>pro[[#This Row],[Profit]]/pro[[#This Row],[Revenue]]</f>
        <v>-2.3240736253448957</v>
      </c>
      <c r="L9966" s="56">
        <f t="shared" si="155"/>
        <v>9</v>
      </c>
      <c r="M9966" s="82" t="str">
        <f>"Q"&amp;" "&amp;VLOOKUP(pro[[#This Row],[Period]],Mapping!A:B,2,0)</f>
        <v>Q 3</v>
      </c>
      <c r="N9966"/>
    </row>
    <row r="9967" spans="1:14" ht="14.25" x14ac:dyDescent="0.2">
      <c r="A9967" s="42" t="s">
        <v>31</v>
      </c>
      <c r="B9967" s="44" t="s">
        <v>33</v>
      </c>
      <c r="C9967" s="44" t="s">
        <v>57</v>
      </c>
      <c r="D9967" s="43">
        <v>-7798.0140000000001</v>
      </c>
      <c r="E9967" s="43">
        <v>13577.507999999998</v>
      </c>
      <c r="F9967" s="45">
        <v>-29950</v>
      </c>
      <c r="G9967" s="45">
        <v>-20350</v>
      </c>
      <c r="H9967" s="45">
        <v>-39860</v>
      </c>
      <c r="I9967" s="55">
        <f>pro[[#This Row],[Admin expenses 3]]+pro[[#This Row],[Admin expenses 2]]+pro[[#This Row],[Admin expenses 1]]+pro[[#This Row],[COGS]]</f>
        <v>-76582.491999999998</v>
      </c>
      <c r="J9967" s="55">
        <f>pro[[#This Row],[Revenue]]+pro[[#This Row],[AdminExp]]</f>
        <v>-84380.505999999994</v>
      </c>
      <c r="K9967" s="83">
        <f>pro[[#This Row],[Profit]]/pro[[#This Row],[Revenue]]</f>
        <v>10.820768723934068</v>
      </c>
      <c r="L9967" s="56">
        <f t="shared" si="155"/>
        <v>9</v>
      </c>
      <c r="M9967" s="82" t="str">
        <f>"Q"&amp;" "&amp;VLOOKUP(pro[[#This Row],[Period]],Mapping!A:B,2,0)</f>
        <v>Q 3</v>
      </c>
      <c r="N9967"/>
    </row>
    <row r="9968" spans="1:14" ht="14.25" x14ac:dyDescent="0.2">
      <c r="A9968" s="42" t="s">
        <v>31</v>
      </c>
      <c r="B9968" s="44" t="s">
        <v>33</v>
      </c>
      <c r="C9968" s="44" t="s">
        <v>57</v>
      </c>
      <c r="D9968" s="43">
        <v>338336.74</v>
      </c>
      <c r="E9968" s="43">
        <v>-1143692.83</v>
      </c>
      <c r="F9968" s="45">
        <v>-53030</v>
      </c>
      <c r="G9968" s="45">
        <v>-28950</v>
      </c>
      <c r="H9968" s="45">
        <v>-27710</v>
      </c>
      <c r="I9968" s="55">
        <f>pro[[#This Row],[Admin expenses 3]]+pro[[#This Row],[Admin expenses 2]]+pro[[#This Row],[Admin expenses 1]]+pro[[#This Row],[COGS]]</f>
        <v>-1253382.83</v>
      </c>
      <c r="J9968" s="55">
        <f>pro[[#This Row],[Revenue]]+pro[[#This Row],[AdminExp]]</f>
        <v>-915046.09000000008</v>
      </c>
      <c r="K9968" s="83">
        <f>pro[[#This Row],[Profit]]/pro[[#This Row],[Revenue]]</f>
        <v>-2.7045424921928376</v>
      </c>
      <c r="L9968" s="56">
        <f t="shared" si="155"/>
        <v>9</v>
      </c>
      <c r="M9968" s="82" t="str">
        <f>"Q"&amp;" "&amp;VLOOKUP(pro[[#This Row],[Period]],Mapping!A:B,2,0)</f>
        <v>Q 3</v>
      </c>
      <c r="N9968"/>
    </row>
    <row r="9969" spans="1:14" ht="14.25" x14ac:dyDescent="0.2">
      <c r="A9969" s="42" t="s">
        <v>31</v>
      </c>
      <c r="B9969" s="44" t="s">
        <v>33</v>
      </c>
      <c r="C9969" s="44" t="s">
        <v>57</v>
      </c>
      <c r="D9969" s="43">
        <v>595164.16399999999</v>
      </c>
      <c r="E9969" s="43">
        <v>-1388979.186</v>
      </c>
      <c r="F9969" s="45">
        <v>-66310</v>
      </c>
      <c r="G9969" s="45">
        <v>-51880</v>
      </c>
      <c r="H9969" s="45">
        <v>-105130</v>
      </c>
      <c r="I9969" s="55">
        <f>pro[[#This Row],[Admin expenses 3]]+pro[[#This Row],[Admin expenses 2]]+pro[[#This Row],[Admin expenses 1]]+pro[[#This Row],[COGS]]</f>
        <v>-1612299.186</v>
      </c>
      <c r="J9969" s="55">
        <f>pro[[#This Row],[Revenue]]+pro[[#This Row],[AdminExp]]</f>
        <v>-1017135.022</v>
      </c>
      <c r="K9969" s="83">
        <f>pro[[#This Row],[Profit]]/pro[[#This Row],[Revenue]]</f>
        <v>-1.7089991023048223</v>
      </c>
      <c r="L9969" s="56">
        <f t="shared" si="155"/>
        <v>9</v>
      </c>
      <c r="M9969" s="82" t="str">
        <f>"Q"&amp;" "&amp;VLOOKUP(pro[[#This Row],[Period]],Mapping!A:B,2,0)</f>
        <v>Q 3</v>
      </c>
      <c r="N9969"/>
    </row>
    <row r="9970" spans="1:14" ht="14.25" x14ac:dyDescent="0.2">
      <c r="A9970" s="42" t="s">
        <v>31</v>
      </c>
      <c r="B9970" s="44" t="s">
        <v>33</v>
      </c>
      <c r="C9970" s="44" t="s">
        <v>57</v>
      </c>
      <c r="D9970" s="43">
        <v>1099421.05</v>
      </c>
      <c r="E9970" s="43">
        <v>-232181.18700000001</v>
      </c>
      <c r="F9970" s="45">
        <v>-101090</v>
      </c>
      <c r="G9970" s="45">
        <v>-90480</v>
      </c>
      <c r="H9970" s="45">
        <v>-88070</v>
      </c>
      <c r="I9970" s="55">
        <f>pro[[#This Row],[Admin expenses 3]]+pro[[#This Row],[Admin expenses 2]]+pro[[#This Row],[Admin expenses 1]]+pro[[#This Row],[COGS]]</f>
        <v>-511821.18700000003</v>
      </c>
      <c r="J9970" s="55">
        <f>pro[[#This Row],[Revenue]]+pro[[#This Row],[AdminExp]]</f>
        <v>587599.86300000001</v>
      </c>
      <c r="K9970" s="83">
        <f>pro[[#This Row],[Profit]]/pro[[#This Row],[Revenue]]</f>
        <v>0.53446299122615493</v>
      </c>
      <c r="L9970" s="56">
        <f t="shared" si="155"/>
        <v>9</v>
      </c>
      <c r="M9970" s="82" t="str">
        <f>"Q"&amp;" "&amp;VLOOKUP(pro[[#This Row],[Period]],Mapping!A:B,2,0)</f>
        <v>Q 3</v>
      </c>
      <c r="N9970"/>
    </row>
    <row r="9971" spans="1:14" ht="14.25" x14ac:dyDescent="0.2">
      <c r="A9971" s="42" t="s">
        <v>31</v>
      </c>
      <c r="B9971" s="44" t="s">
        <v>33</v>
      </c>
      <c r="C9971" s="44" t="s">
        <v>57</v>
      </c>
      <c r="D9971" s="43">
        <v>11282.628000000001</v>
      </c>
      <c r="E9971" s="43">
        <v>-6945.6309999999994</v>
      </c>
      <c r="F9971" s="45">
        <v>-102260</v>
      </c>
      <c r="G9971" s="45">
        <v>-13570</v>
      </c>
      <c r="H9971" s="45">
        <v>-20230</v>
      </c>
      <c r="I9971" s="55">
        <f>pro[[#This Row],[Admin expenses 3]]+pro[[#This Row],[Admin expenses 2]]+pro[[#This Row],[Admin expenses 1]]+pro[[#This Row],[COGS]]</f>
        <v>-143005.63099999999</v>
      </c>
      <c r="J9971" s="55">
        <f>pro[[#This Row],[Revenue]]+pro[[#This Row],[AdminExp]]</f>
        <v>-131723.003</v>
      </c>
      <c r="K9971" s="83">
        <f>pro[[#This Row],[Profit]]/pro[[#This Row],[Revenue]]</f>
        <v>-11.674851196015679</v>
      </c>
      <c r="L9971" s="56">
        <f t="shared" si="155"/>
        <v>9</v>
      </c>
      <c r="M9971" s="82" t="str">
        <f>"Q"&amp;" "&amp;VLOOKUP(pro[[#This Row],[Period]],Mapping!A:B,2,0)</f>
        <v>Q 3</v>
      </c>
      <c r="N9971"/>
    </row>
    <row r="9972" spans="1:14" ht="14.25" x14ac:dyDescent="0.2">
      <c r="A9972" s="42" t="s">
        <v>31</v>
      </c>
      <c r="B9972" s="44" t="s">
        <v>33</v>
      </c>
      <c r="C9972" s="44" t="s">
        <v>58</v>
      </c>
      <c r="D9972" s="43">
        <v>764719.31199999992</v>
      </c>
      <c r="E9972" s="43">
        <v>-161470.155</v>
      </c>
      <c r="F9972" s="45">
        <v>-103680</v>
      </c>
      <c r="G9972" s="45">
        <v>-30970</v>
      </c>
      <c r="H9972" s="45">
        <v>-24850</v>
      </c>
      <c r="I9972" s="55">
        <f>pro[[#This Row],[Admin expenses 3]]+pro[[#This Row],[Admin expenses 2]]+pro[[#This Row],[Admin expenses 1]]+pro[[#This Row],[COGS]]</f>
        <v>-320970.15500000003</v>
      </c>
      <c r="J9972" s="55">
        <f>pro[[#This Row],[Revenue]]+pro[[#This Row],[AdminExp]]</f>
        <v>443749.15699999989</v>
      </c>
      <c r="K9972" s="83">
        <f>pro[[#This Row],[Profit]]/pro[[#This Row],[Revenue]]</f>
        <v>0.58027716841548782</v>
      </c>
      <c r="L9972" s="56">
        <f t="shared" si="155"/>
        <v>9</v>
      </c>
      <c r="M9972" s="82" t="str">
        <f>"Q"&amp;" "&amp;VLOOKUP(pro[[#This Row],[Period]],Mapping!A:B,2,0)</f>
        <v>Q 3</v>
      </c>
      <c r="N9972"/>
    </row>
    <row r="9973" spans="1:14" ht="14.25" x14ac:dyDescent="0.2">
      <c r="A9973" s="42" t="s">
        <v>31</v>
      </c>
      <c r="B9973" s="44" t="s">
        <v>33</v>
      </c>
      <c r="C9973" s="44" t="s">
        <v>59</v>
      </c>
      <c r="D9973" s="43">
        <v>408036.33500000002</v>
      </c>
      <c r="E9973" s="43">
        <v>-165995.921</v>
      </c>
      <c r="F9973" s="45">
        <v>-82830</v>
      </c>
      <c r="G9973" s="45">
        <v>-16740</v>
      </c>
      <c r="H9973" s="45">
        <v>-80260</v>
      </c>
      <c r="I9973" s="55">
        <f>pro[[#This Row],[Admin expenses 3]]+pro[[#This Row],[Admin expenses 2]]+pro[[#This Row],[Admin expenses 1]]+pro[[#This Row],[COGS]]</f>
        <v>-345825.92099999997</v>
      </c>
      <c r="J9973" s="55">
        <f>pro[[#This Row],[Revenue]]+pro[[#This Row],[AdminExp]]</f>
        <v>62210.414000000048</v>
      </c>
      <c r="K9973" s="83">
        <f>pro[[#This Row],[Profit]]/pro[[#This Row],[Revenue]]</f>
        <v>0.15246292710672457</v>
      </c>
      <c r="L9973" s="56">
        <f t="shared" si="155"/>
        <v>9</v>
      </c>
      <c r="M9973" s="82" t="str">
        <f>"Q"&amp;" "&amp;VLOOKUP(pro[[#This Row],[Period]],Mapping!A:B,2,0)</f>
        <v>Q 3</v>
      </c>
      <c r="N9973"/>
    </row>
    <row r="9974" spans="1:14" ht="14.25" x14ac:dyDescent="0.2">
      <c r="A9974" s="42" t="s">
        <v>31</v>
      </c>
      <c r="B9974" s="44" t="s">
        <v>33</v>
      </c>
      <c r="C9974" s="44" t="s">
        <v>57</v>
      </c>
      <c r="D9974" s="43">
        <v>74613.517999999996</v>
      </c>
      <c r="E9974" s="43">
        <v>-12164.25</v>
      </c>
      <c r="F9974" s="45">
        <v>-88170</v>
      </c>
      <c r="G9974" s="45">
        <v>-56780</v>
      </c>
      <c r="H9974" s="45">
        <v>-16990</v>
      </c>
      <c r="I9974" s="55">
        <f>pro[[#This Row],[Admin expenses 3]]+pro[[#This Row],[Admin expenses 2]]+pro[[#This Row],[Admin expenses 1]]+pro[[#This Row],[COGS]]</f>
        <v>-174104.25</v>
      </c>
      <c r="J9974" s="55">
        <f>pro[[#This Row],[Revenue]]+pro[[#This Row],[AdminExp]]</f>
        <v>-99490.732000000004</v>
      </c>
      <c r="K9974" s="83">
        <f>pro[[#This Row],[Profit]]/pro[[#This Row],[Revenue]]</f>
        <v>-1.3334143016819018</v>
      </c>
      <c r="L9974" s="56">
        <f t="shared" si="155"/>
        <v>9</v>
      </c>
      <c r="M9974" s="82" t="str">
        <f>"Q"&amp;" "&amp;VLOOKUP(pro[[#This Row],[Period]],Mapping!A:B,2,0)</f>
        <v>Q 3</v>
      </c>
      <c r="N9974"/>
    </row>
    <row r="9975" spans="1:14" ht="14.25" x14ac:dyDescent="0.2">
      <c r="A9975" s="42" t="s">
        <v>31</v>
      </c>
      <c r="B9975" s="44" t="s">
        <v>33</v>
      </c>
      <c r="C9975" s="44" t="s">
        <v>57</v>
      </c>
      <c r="D9975" s="43">
        <v>99074.296999999991</v>
      </c>
      <c r="E9975" s="43">
        <v>-159108.88</v>
      </c>
      <c r="F9975" s="45">
        <v>-21480</v>
      </c>
      <c r="G9975" s="45">
        <v>-103110</v>
      </c>
      <c r="H9975" s="45">
        <v>-40220</v>
      </c>
      <c r="I9975" s="55">
        <f>pro[[#This Row],[Admin expenses 3]]+pro[[#This Row],[Admin expenses 2]]+pro[[#This Row],[Admin expenses 1]]+pro[[#This Row],[COGS]]</f>
        <v>-323918.88</v>
      </c>
      <c r="J9975" s="55">
        <f>pro[[#This Row],[Revenue]]+pro[[#This Row],[AdminExp]]</f>
        <v>-224844.58300000001</v>
      </c>
      <c r="K9975" s="83">
        <f>pro[[#This Row],[Profit]]/pro[[#This Row],[Revenue]]</f>
        <v>-2.2694542359457777</v>
      </c>
      <c r="L9975" s="56">
        <f t="shared" si="155"/>
        <v>9</v>
      </c>
      <c r="M9975" s="82" t="str">
        <f>"Q"&amp;" "&amp;VLOOKUP(pro[[#This Row],[Period]],Mapping!A:B,2,0)</f>
        <v>Q 3</v>
      </c>
      <c r="N9975"/>
    </row>
    <row r="9976" spans="1:14" ht="14.25" x14ac:dyDescent="0.2">
      <c r="A9976" s="42" t="s">
        <v>31</v>
      </c>
      <c r="B9976" s="44" t="s">
        <v>33</v>
      </c>
      <c r="C9976" s="44" t="s">
        <v>57</v>
      </c>
      <c r="D9976" s="43">
        <v>48327.460999999996</v>
      </c>
      <c r="E9976" s="43">
        <v>-85764.832999999999</v>
      </c>
      <c r="F9976" s="45">
        <v>-103990</v>
      </c>
      <c r="G9976" s="45">
        <v>-92940</v>
      </c>
      <c r="H9976" s="45">
        <v>-107650</v>
      </c>
      <c r="I9976" s="55">
        <f>pro[[#This Row],[Admin expenses 3]]+pro[[#This Row],[Admin expenses 2]]+pro[[#This Row],[Admin expenses 1]]+pro[[#This Row],[COGS]]</f>
        <v>-390344.83299999998</v>
      </c>
      <c r="J9976" s="55">
        <f>pro[[#This Row],[Revenue]]+pro[[#This Row],[AdminExp]]</f>
        <v>-342017.37199999997</v>
      </c>
      <c r="K9976" s="83">
        <f>pro[[#This Row],[Profit]]/pro[[#This Row],[Revenue]]</f>
        <v>-7.0770813306331153</v>
      </c>
      <c r="L9976" s="56">
        <f t="shared" si="155"/>
        <v>9</v>
      </c>
      <c r="M9976" s="82" t="str">
        <f>"Q"&amp;" "&amp;VLOOKUP(pro[[#This Row],[Period]],Mapping!A:B,2,0)</f>
        <v>Q 3</v>
      </c>
      <c r="N9976"/>
    </row>
    <row r="9977" spans="1:14" ht="14.25" x14ac:dyDescent="0.2">
      <c r="A9977" s="42" t="s">
        <v>31</v>
      </c>
      <c r="B9977" s="44" t="s">
        <v>33</v>
      </c>
      <c r="C9977" s="44" t="s">
        <v>58</v>
      </c>
      <c r="D9977" s="43">
        <v>49400.875999999989</v>
      </c>
      <c r="E9977" s="43">
        <v>-33824.699999999997</v>
      </c>
      <c r="F9977" s="45">
        <v>-97400</v>
      </c>
      <c r="G9977" s="45">
        <v>-56920</v>
      </c>
      <c r="H9977" s="45">
        <v>-21460</v>
      </c>
      <c r="I9977" s="55">
        <f>pro[[#This Row],[Admin expenses 3]]+pro[[#This Row],[Admin expenses 2]]+pro[[#This Row],[Admin expenses 1]]+pro[[#This Row],[COGS]]</f>
        <v>-209604.7</v>
      </c>
      <c r="J9977" s="55">
        <f>pro[[#This Row],[Revenue]]+pro[[#This Row],[AdminExp]]</f>
        <v>-160203.82400000002</v>
      </c>
      <c r="K9977" s="83">
        <f>pro[[#This Row],[Profit]]/pro[[#This Row],[Revenue]]</f>
        <v>-3.2429348823692936</v>
      </c>
      <c r="L9977" s="56">
        <f t="shared" si="155"/>
        <v>9</v>
      </c>
      <c r="M9977" s="82" t="str">
        <f>"Q"&amp;" "&amp;VLOOKUP(pro[[#This Row],[Period]],Mapping!A:B,2,0)</f>
        <v>Q 3</v>
      </c>
      <c r="N9977"/>
    </row>
    <row r="9978" spans="1:14" ht="14.25" x14ac:dyDescent="0.2">
      <c r="A9978" s="42" t="s">
        <v>31</v>
      </c>
      <c r="B9978" s="44" t="s">
        <v>33</v>
      </c>
      <c r="C9978" s="44" t="s">
        <v>59</v>
      </c>
      <c r="D9978" s="43">
        <v>138740.94500000001</v>
      </c>
      <c r="E9978" s="43">
        <v>-70554.043000000005</v>
      </c>
      <c r="F9978" s="45">
        <v>-38030</v>
      </c>
      <c r="G9978" s="45">
        <v>-42900</v>
      </c>
      <c r="H9978" s="45">
        <v>-71130</v>
      </c>
      <c r="I9978" s="55">
        <f>pro[[#This Row],[Admin expenses 3]]+pro[[#This Row],[Admin expenses 2]]+pro[[#This Row],[Admin expenses 1]]+pro[[#This Row],[COGS]]</f>
        <v>-222614.04300000001</v>
      </c>
      <c r="J9978" s="55">
        <f>pro[[#This Row],[Revenue]]+pro[[#This Row],[AdminExp]]</f>
        <v>-83873.097999999998</v>
      </c>
      <c r="K9978" s="83">
        <f>pro[[#This Row],[Profit]]/pro[[#This Row],[Revenue]]</f>
        <v>-0.60453024880290385</v>
      </c>
      <c r="L9978" s="56">
        <f t="shared" si="155"/>
        <v>9</v>
      </c>
      <c r="M9978" s="82" t="str">
        <f>"Q"&amp;" "&amp;VLOOKUP(pro[[#This Row],[Period]],Mapping!A:B,2,0)</f>
        <v>Q 3</v>
      </c>
      <c r="N9978"/>
    </row>
    <row r="9979" spans="1:14" ht="14.25" x14ac:dyDescent="0.2">
      <c r="A9979" s="42" t="s">
        <v>31</v>
      </c>
      <c r="B9979" s="44" t="s">
        <v>33</v>
      </c>
      <c r="C9979" s="44" t="s">
        <v>57</v>
      </c>
      <c r="D9979" s="43">
        <v>1979742.2469999997</v>
      </c>
      <c r="E9979" s="43">
        <v>-1419229.686</v>
      </c>
      <c r="F9979" s="45">
        <v>-30060</v>
      </c>
      <c r="G9979" s="45">
        <v>-42220</v>
      </c>
      <c r="H9979" s="45">
        <v>-82140</v>
      </c>
      <c r="I9979" s="55">
        <f>pro[[#This Row],[Admin expenses 3]]+pro[[#This Row],[Admin expenses 2]]+pro[[#This Row],[Admin expenses 1]]+pro[[#This Row],[COGS]]</f>
        <v>-1573649.686</v>
      </c>
      <c r="J9979" s="55">
        <f>pro[[#This Row],[Revenue]]+pro[[#This Row],[AdminExp]]</f>
        <v>406092.56099999975</v>
      </c>
      <c r="K9979" s="83">
        <f>pro[[#This Row],[Profit]]/pro[[#This Row],[Revenue]]</f>
        <v>0.2051239557146248</v>
      </c>
      <c r="L9979" s="56">
        <f t="shared" si="155"/>
        <v>9</v>
      </c>
      <c r="M9979" s="82" t="str">
        <f>"Q"&amp;" "&amp;VLOOKUP(pro[[#This Row],[Period]],Mapping!A:B,2,0)</f>
        <v>Q 3</v>
      </c>
      <c r="N9979"/>
    </row>
    <row r="9980" spans="1:14" ht="14.25" x14ac:dyDescent="0.2">
      <c r="A9980" s="42" t="s">
        <v>31</v>
      </c>
      <c r="B9980" s="44" t="s">
        <v>33</v>
      </c>
      <c r="C9980" s="44" t="s">
        <v>57</v>
      </c>
      <c r="D9980" s="43">
        <v>168304.53499999997</v>
      </c>
      <c r="E9980" s="43">
        <v>-621495</v>
      </c>
      <c r="F9980" s="45">
        <v>-94110</v>
      </c>
      <c r="G9980" s="45">
        <v>-17500</v>
      </c>
      <c r="H9980" s="45">
        <v>-44350</v>
      </c>
      <c r="I9980" s="55">
        <f>pro[[#This Row],[Admin expenses 3]]+pro[[#This Row],[Admin expenses 2]]+pro[[#This Row],[Admin expenses 1]]+pro[[#This Row],[COGS]]</f>
        <v>-777455</v>
      </c>
      <c r="J9980" s="55">
        <f>pro[[#This Row],[Revenue]]+pro[[#This Row],[AdminExp]]</f>
        <v>-609150.46500000008</v>
      </c>
      <c r="K9980" s="83">
        <f>pro[[#This Row],[Profit]]/pro[[#This Row],[Revenue]]</f>
        <v>-3.6193348265987022</v>
      </c>
      <c r="L9980" s="56">
        <f t="shared" si="155"/>
        <v>9</v>
      </c>
      <c r="M9980" s="82" t="str">
        <f>"Q"&amp;" "&amp;VLOOKUP(pro[[#This Row],[Period]],Mapping!A:B,2,0)</f>
        <v>Q 3</v>
      </c>
      <c r="N9980"/>
    </row>
    <row r="9981" spans="1:14" ht="14.25" x14ac:dyDescent="0.2">
      <c r="A9981" s="42" t="s">
        <v>31</v>
      </c>
      <c r="B9981" s="44" t="s">
        <v>33</v>
      </c>
      <c r="C9981" s="44" t="s">
        <v>58</v>
      </c>
      <c r="D9981" s="43">
        <v>9739.0719999999983</v>
      </c>
      <c r="E9981" s="43">
        <v>-6264.1599999999989</v>
      </c>
      <c r="F9981" s="45">
        <v>-32250</v>
      </c>
      <c r="G9981" s="45">
        <v>-20580</v>
      </c>
      <c r="H9981" s="45">
        <v>-52720</v>
      </c>
      <c r="I9981" s="55">
        <f>pro[[#This Row],[Admin expenses 3]]+pro[[#This Row],[Admin expenses 2]]+pro[[#This Row],[Admin expenses 1]]+pro[[#This Row],[COGS]]</f>
        <v>-111814.16</v>
      </c>
      <c r="J9981" s="55">
        <f>pro[[#This Row],[Revenue]]+pro[[#This Row],[AdminExp]]</f>
        <v>-102075.088</v>
      </c>
      <c r="K9981" s="83">
        <f>pro[[#This Row],[Profit]]/pro[[#This Row],[Revenue]]</f>
        <v>-10.480987100208317</v>
      </c>
      <c r="L9981" s="56">
        <f t="shared" si="155"/>
        <v>9</v>
      </c>
      <c r="M9981" s="82" t="str">
        <f>"Q"&amp;" "&amp;VLOOKUP(pro[[#This Row],[Period]],Mapping!A:B,2,0)</f>
        <v>Q 3</v>
      </c>
      <c r="N9981"/>
    </row>
    <row r="9982" spans="1:14" ht="14.25" x14ac:dyDescent="0.2">
      <c r="A9982" s="42" t="s">
        <v>31</v>
      </c>
      <c r="B9982" s="44" t="s">
        <v>33</v>
      </c>
      <c r="C9982" s="44" t="s">
        <v>59</v>
      </c>
      <c r="D9982" s="43">
        <v>177529.758</v>
      </c>
      <c r="E9982" s="43">
        <v>-46931.233999999997</v>
      </c>
      <c r="F9982" s="45">
        <v>-58110</v>
      </c>
      <c r="G9982" s="45">
        <v>-42170</v>
      </c>
      <c r="H9982" s="45">
        <v>-52800</v>
      </c>
      <c r="I9982" s="55">
        <f>pro[[#This Row],[Admin expenses 3]]+pro[[#This Row],[Admin expenses 2]]+pro[[#This Row],[Admin expenses 1]]+pro[[#This Row],[COGS]]</f>
        <v>-200011.234</v>
      </c>
      <c r="J9982" s="55">
        <f>pro[[#This Row],[Revenue]]+pro[[#This Row],[AdminExp]]</f>
        <v>-22481.475999999995</v>
      </c>
      <c r="K9982" s="83">
        <f>pro[[#This Row],[Profit]]/pro[[#This Row],[Revenue]]</f>
        <v>-0.12663497237460322</v>
      </c>
      <c r="L9982" s="56">
        <f t="shared" si="155"/>
        <v>9</v>
      </c>
      <c r="M9982" s="82" t="str">
        <f>"Q"&amp;" "&amp;VLOOKUP(pro[[#This Row],[Period]],Mapping!A:B,2,0)</f>
        <v>Q 3</v>
      </c>
      <c r="N9982"/>
    </row>
    <row r="9983" spans="1:14" ht="14.25" x14ac:dyDescent="0.2">
      <c r="A9983" s="42" t="s">
        <v>31</v>
      </c>
      <c r="B9983" s="44" t="s">
        <v>33</v>
      </c>
      <c r="C9983" s="44" t="s">
        <v>57</v>
      </c>
      <c r="D9983" s="43">
        <v>-34569.443999999996</v>
      </c>
      <c r="E9983" s="43">
        <v>7839.6149999999998</v>
      </c>
      <c r="F9983" s="45">
        <v>-87270</v>
      </c>
      <c r="G9983" s="45">
        <v>-105800</v>
      </c>
      <c r="H9983" s="45">
        <v>-39890</v>
      </c>
      <c r="I9983" s="55">
        <f>pro[[#This Row],[Admin expenses 3]]+pro[[#This Row],[Admin expenses 2]]+pro[[#This Row],[Admin expenses 1]]+pro[[#This Row],[COGS]]</f>
        <v>-225120.38500000001</v>
      </c>
      <c r="J9983" s="55">
        <f>pro[[#This Row],[Revenue]]+pro[[#This Row],[AdminExp]]</f>
        <v>-259689.829</v>
      </c>
      <c r="K9983" s="83">
        <f>pro[[#This Row],[Profit]]/pro[[#This Row],[Revenue]]</f>
        <v>7.5121205015620163</v>
      </c>
      <c r="L9983" s="56">
        <f t="shared" si="155"/>
        <v>9</v>
      </c>
      <c r="M9983" s="82" t="str">
        <f>"Q"&amp;" "&amp;VLOOKUP(pro[[#This Row],[Period]],Mapping!A:B,2,0)</f>
        <v>Q 3</v>
      </c>
      <c r="N9983"/>
    </row>
    <row r="9984" spans="1:14" ht="14.25" x14ac:dyDescent="0.2">
      <c r="A9984" s="42" t="s">
        <v>31</v>
      </c>
      <c r="B9984" s="44" t="s">
        <v>33</v>
      </c>
      <c r="C9984" s="44" t="s">
        <v>57</v>
      </c>
      <c r="D9984" s="43">
        <v>569619.49099999992</v>
      </c>
      <c r="E9984" s="43">
        <v>-370174.40599999996</v>
      </c>
      <c r="F9984" s="45">
        <v>-71970</v>
      </c>
      <c r="G9984" s="45">
        <v>-30490</v>
      </c>
      <c r="H9984" s="45">
        <v>-65610</v>
      </c>
      <c r="I9984" s="55">
        <f>pro[[#This Row],[Admin expenses 3]]+pro[[#This Row],[Admin expenses 2]]+pro[[#This Row],[Admin expenses 1]]+pro[[#This Row],[COGS]]</f>
        <v>-538244.40599999996</v>
      </c>
      <c r="J9984" s="55">
        <f>pro[[#This Row],[Revenue]]+pro[[#This Row],[AdminExp]]</f>
        <v>31375.084999999963</v>
      </c>
      <c r="K9984" s="83">
        <f>pro[[#This Row],[Profit]]/pro[[#This Row],[Revenue]]</f>
        <v>5.5080778477083342E-2</v>
      </c>
      <c r="L9984" s="56">
        <f t="shared" si="155"/>
        <v>9</v>
      </c>
      <c r="M9984" s="82" t="str">
        <f>"Q"&amp;" "&amp;VLOOKUP(pro[[#This Row],[Period]],Mapping!A:B,2,0)</f>
        <v>Q 3</v>
      </c>
      <c r="N9984"/>
    </row>
    <row r="9985" spans="1:14" ht="14.25" x14ac:dyDescent="0.2">
      <c r="A9985" s="42" t="s">
        <v>31</v>
      </c>
      <c r="B9985" s="44" t="s">
        <v>33</v>
      </c>
      <c r="C9985" s="44" t="s">
        <v>57</v>
      </c>
      <c r="D9985" s="43">
        <v>119278.94299999998</v>
      </c>
      <c r="E9985" s="43">
        <v>-77024.164000000004</v>
      </c>
      <c r="F9985" s="45">
        <v>-107840</v>
      </c>
      <c r="G9985" s="45">
        <v>-23820</v>
      </c>
      <c r="H9985" s="45">
        <v>-40380</v>
      </c>
      <c r="I9985" s="55">
        <f>pro[[#This Row],[Admin expenses 3]]+pro[[#This Row],[Admin expenses 2]]+pro[[#This Row],[Admin expenses 1]]+pro[[#This Row],[COGS]]</f>
        <v>-249064.16399999999</v>
      </c>
      <c r="J9985" s="55">
        <f>pro[[#This Row],[Revenue]]+pro[[#This Row],[AdminExp]]</f>
        <v>-129785.22100000001</v>
      </c>
      <c r="K9985" s="83">
        <f>pro[[#This Row],[Profit]]/pro[[#This Row],[Revenue]]</f>
        <v>-1.0880815820106657</v>
      </c>
      <c r="L9985" s="56">
        <f t="shared" si="155"/>
        <v>9</v>
      </c>
      <c r="M9985" s="82" t="str">
        <f>"Q"&amp;" "&amp;VLOOKUP(pro[[#This Row],[Period]],Mapping!A:B,2,0)</f>
        <v>Q 3</v>
      </c>
      <c r="N9985"/>
    </row>
    <row r="9986" spans="1:14" ht="14.25" x14ac:dyDescent="0.2">
      <c r="A9986" s="42" t="s">
        <v>31</v>
      </c>
      <c r="B9986" s="44" t="s">
        <v>33</v>
      </c>
      <c r="C9986" s="44" t="s">
        <v>58</v>
      </c>
      <c r="D9986" s="43">
        <v>22259.187999999998</v>
      </c>
      <c r="E9986" s="43">
        <v>-8412.25</v>
      </c>
      <c r="F9986" s="45">
        <v>-41680</v>
      </c>
      <c r="G9986" s="45">
        <v>-19480</v>
      </c>
      <c r="H9986" s="45">
        <v>-81810</v>
      </c>
      <c r="I9986" s="55">
        <f>pro[[#This Row],[Admin expenses 3]]+pro[[#This Row],[Admin expenses 2]]+pro[[#This Row],[Admin expenses 1]]+pro[[#This Row],[COGS]]</f>
        <v>-151382.25</v>
      </c>
      <c r="J9986" s="55">
        <f>pro[[#This Row],[Revenue]]+pro[[#This Row],[AdminExp]]</f>
        <v>-129123.06200000001</v>
      </c>
      <c r="K9986" s="83">
        <f>pro[[#This Row],[Profit]]/pro[[#This Row],[Revenue]]</f>
        <v>-5.8008882444409027</v>
      </c>
      <c r="L9986" s="56">
        <f t="shared" ref="L9986:L10049" si="156">MONTH(DATEVALUE(A9986&amp;"1"))</f>
        <v>9</v>
      </c>
      <c r="M9986" s="82" t="str">
        <f>"Q"&amp;" "&amp;VLOOKUP(pro[[#This Row],[Period]],Mapping!A:B,2,0)</f>
        <v>Q 3</v>
      </c>
      <c r="N9986"/>
    </row>
    <row r="9987" spans="1:14" ht="14.25" x14ac:dyDescent="0.2">
      <c r="A9987" s="42" t="s">
        <v>31</v>
      </c>
      <c r="B9987" s="44" t="s">
        <v>33</v>
      </c>
      <c r="C9987" s="44" t="s">
        <v>59</v>
      </c>
      <c r="D9987" s="43">
        <v>65075.310999999994</v>
      </c>
      <c r="E9987" s="43">
        <v>-66497.654999999999</v>
      </c>
      <c r="F9987" s="45">
        <v>-42290</v>
      </c>
      <c r="G9987" s="45">
        <v>-20910</v>
      </c>
      <c r="H9987" s="45">
        <v>-36510</v>
      </c>
      <c r="I9987" s="55">
        <f>pro[[#This Row],[Admin expenses 3]]+pro[[#This Row],[Admin expenses 2]]+pro[[#This Row],[Admin expenses 1]]+pro[[#This Row],[COGS]]</f>
        <v>-166207.655</v>
      </c>
      <c r="J9987" s="55">
        <f>pro[[#This Row],[Revenue]]+pro[[#This Row],[AdminExp]]</f>
        <v>-101132.34400000001</v>
      </c>
      <c r="K9987" s="83">
        <f>pro[[#This Row],[Profit]]/pro[[#This Row],[Revenue]]</f>
        <v>-1.5540816086149787</v>
      </c>
      <c r="L9987" s="56">
        <f t="shared" si="156"/>
        <v>9</v>
      </c>
      <c r="M9987" s="82" t="str">
        <f>"Q"&amp;" "&amp;VLOOKUP(pro[[#This Row],[Period]],Mapping!A:B,2,0)</f>
        <v>Q 3</v>
      </c>
      <c r="N9987"/>
    </row>
    <row r="9988" spans="1:14" ht="14.25" x14ac:dyDescent="0.2">
      <c r="A9988" s="42" t="s">
        <v>31</v>
      </c>
      <c r="B9988" s="44" t="s">
        <v>33</v>
      </c>
      <c r="C9988" s="44" t="s">
        <v>60</v>
      </c>
      <c r="D9988" s="43">
        <v>251009.30399999997</v>
      </c>
      <c r="E9988" s="43">
        <v>-221294.87100000001</v>
      </c>
      <c r="F9988" s="45">
        <v>-81900</v>
      </c>
      <c r="G9988" s="45">
        <v>-31180</v>
      </c>
      <c r="H9988" s="45">
        <v>-79920</v>
      </c>
      <c r="I9988" s="55">
        <f>pro[[#This Row],[Admin expenses 3]]+pro[[#This Row],[Admin expenses 2]]+pro[[#This Row],[Admin expenses 1]]+pro[[#This Row],[COGS]]</f>
        <v>-414294.87100000004</v>
      </c>
      <c r="J9988" s="55">
        <f>pro[[#This Row],[Revenue]]+pro[[#This Row],[AdminExp]]</f>
        <v>-163285.56700000007</v>
      </c>
      <c r="K9988" s="83">
        <f>pro[[#This Row],[Profit]]/pro[[#This Row],[Revenue]]</f>
        <v>-0.6505159944190757</v>
      </c>
      <c r="L9988" s="56">
        <f t="shared" si="156"/>
        <v>9</v>
      </c>
      <c r="M9988" s="82" t="str">
        <f>"Q"&amp;" "&amp;VLOOKUP(pro[[#This Row],[Period]],Mapping!A:B,2,0)</f>
        <v>Q 3</v>
      </c>
      <c r="N9988"/>
    </row>
    <row r="9989" spans="1:14" ht="14.25" x14ac:dyDescent="0.2">
      <c r="A9989" s="42" t="s">
        <v>31</v>
      </c>
      <c r="B9989" s="44" t="s">
        <v>33</v>
      </c>
      <c r="C9989" s="44" t="s">
        <v>57</v>
      </c>
      <c r="D9989" s="43">
        <v>10282.965</v>
      </c>
      <c r="E9989" s="43">
        <v>-40619.088999999993</v>
      </c>
      <c r="F9989" s="45">
        <v>-43760</v>
      </c>
      <c r="G9989" s="45">
        <v>-106680</v>
      </c>
      <c r="H9989" s="45">
        <v>-50670</v>
      </c>
      <c r="I9989" s="55">
        <f>pro[[#This Row],[Admin expenses 3]]+pro[[#This Row],[Admin expenses 2]]+pro[[#This Row],[Admin expenses 1]]+pro[[#This Row],[COGS]]</f>
        <v>-241729.08899999998</v>
      </c>
      <c r="J9989" s="55">
        <f>pro[[#This Row],[Revenue]]+pro[[#This Row],[AdminExp]]</f>
        <v>-231446.12399999998</v>
      </c>
      <c r="K9989" s="83">
        <f>pro[[#This Row],[Profit]]/pro[[#This Row],[Revenue]]</f>
        <v>-22.507722626693759</v>
      </c>
      <c r="L9989" s="56">
        <f t="shared" si="156"/>
        <v>9</v>
      </c>
      <c r="M9989" s="82" t="str">
        <f>"Q"&amp;" "&amp;VLOOKUP(pro[[#This Row],[Period]],Mapping!A:B,2,0)</f>
        <v>Q 3</v>
      </c>
      <c r="N9989"/>
    </row>
    <row r="9990" spans="1:14" ht="14.25" x14ac:dyDescent="0.2">
      <c r="A9990" s="42" t="s">
        <v>31</v>
      </c>
      <c r="B9990" s="44" t="s">
        <v>33</v>
      </c>
      <c r="C9990" s="44" t="s">
        <v>58</v>
      </c>
      <c r="D9990" s="43">
        <v>71254.141000000003</v>
      </c>
      <c r="E9990" s="43">
        <v>-189637.43399999998</v>
      </c>
      <c r="F9990" s="45">
        <v>-48770</v>
      </c>
      <c r="G9990" s="45">
        <v>-57820</v>
      </c>
      <c r="H9990" s="45">
        <v>-15080</v>
      </c>
      <c r="I9990" s="55">
        <f>pro[[#This Row],[Admin expenses 3]]+pro[[#This Row],[Admin expenses 2]]+pro[[#This Row],[Admin expenses 1]]+pro[[#This Row],[COGS]]</f>
        <v>-311307.43400000001</v>
      </c>
      <c r="J9990" s="55">
        <f>pro[[#This Row],[Revenue]]+pro[[#This Row],[AdminExp]]</f>
        <v>-240053.29300000001</v>
      </c>
      <c r="K9990" s="83">
        <f>pro[[#This Row],[Profit]]/pro[[#This Row],[Revenue]]</f>
        <v>-3.3689732222019209</v>
      </c>
      <c r="L9990" s="56">
        <f t="shared" si="156"/>
        <v>9</v>
      </c>
      <c r="M9990" s="82" t="str">
        <f>"Q"&amp;" "&amp;VLOOKUP(pro[[#This Row],[Period]],Mapping!A:B,2,0)</f>
        <v>Q 3</v>
      </c>
      <c r="N9990"/>
    </row>
    <row r="9991" spans="1:14" ht="14.25" x14ac:dyDescent="0.2">
      <c r="A9991" s="42" t="s">
        <v>31</v>
      </c>
      <c r="B9991" s="44" t="s">
        <v>33</v>
      </c>
      <c r="C9991" s="44" t="s">
        <v>59</v>
      </c>
      <c r="D9991" s="43">
        <v>68474.672000000006</v>
      </c>
      <c r="E9991" s="43">
        <v>-234034.13599999997</v>
      </c>
      <c r="F9991" s="45">
        <v>-36880</v>
      </c>
      <c r="G9991" s="45">
        <v>-79070</v>
      </c>
      <c r="H9991" s="45">
        <v>-96380</v>
      </c>
      <c r="I9991" s="55">
        <f>pro[[#This Row],[Admin expenses 3]]+pro[[#This Row],[Admin expenses 2]]+pro[[#This Row],[Admin expenses 1]]+pro[[#This Row],[COGS]]</f>
        <v>-446364.13599999994</v>
      </c>
      <c r="J9991" s="55">
        <f>pro[[#This Row],[Revenue]]+pro[[#This Row],[AdminExp]]</f>
        <v>-377889.46399999992</v>
      </c>
      <c r="K9991" s="83">
        <f>pro[[#This Row],[Profit]]/pro[[#This Row],[Revenue]]</f>
        <v>-5.5186750511196294</v>
      </c>
      <c r="L9991" s="56">
        <f t="shared" si="156"/>
        <v>9</v>
      </c>
      <c r="M9991" s="82" t="str">
        <f>"Q"&amp;" "&amp;VLOOKUP(pro[[#This Row],[Period]],Mapping!A:B,2,0)</f>
        <v>Q 3</v>
      </c>
      <c r="N9991"/>
    </row>
    <row r="9992" spans="1:14" ht="14.25" x14ac:dyDescent="0.2">
      <c r="A9992" s="42" t="s">
        <v>31</v>
      </c>
      <c r="B9992" s="44" t="s">
        <v>33</v>
      </c>
      <c r="C9992" s="44" t="s">
        <v>60</v>
      </c>
      <c r="D9992" s="43">
        <v>48932.925999999992</v>
      </c>
      <c r="E9992" s="43">
        <v>-59489.702999999994</v>
      </c>
      <c r="F9992" s="45">
        <v>-67160</v>
      </c>
      <c r="G9992" s="45">
        <v>-74140</v>
      </c>
      <c r="H9992" s="45">
        <v>-20510</v>
      </c>
      <c r="I9992" s="55">
        <f>pro[[#This Row],[Admin expenses 3]]+pro[[#This Row],[Admin expenses 2]]+pro[[#This Row],[Admin expenses 1]]+pro[[#This Row],[COGS]]</f>
        <v>-221299.70299999998</v>
      </c>
      <c r="J9992" s="55">
        <f>pro[[#This Row],[Revenue]]+pro[[#This Row],[AdminExp]]</f>
        <v>-172366.777</v>
      </c>
      <c r="K9992" s="83">
        <f>pro[[#This Row],[Profit]]/pro[[#This Row],[Revenue]]</f>
        <v>-3.5225111410668561</v>
      </c>
      <c r="L9992" s="56">
        <f t="shared" si="156"/>
        <v>9</v>
      </c>
      <c r="M9992" s="82" t="str">
        <f>"Q"&amp;" "&amp;VLOOKUP(pro[[#This Row],[Period]],Mapping!A:B,2,0)</f>
        <v>Q 3</v>
      </c>
      <c r="N9992"/>
    </row>
    <row r="9993" spans="1:14" ht="14.25" x14ac:dyDescent="0.2">
      <c r="A9993" s="42" t="s">
        <v>31</v>
      </c>
      <c r="B9993" s="44" t="s">
        <v>33</v>
      </c>
      <c r="C9993" s="44" t="s">
        <v>57</v>
      </c>
      <c r="D9993" s="43">
        <v>3734464.412</v>
      </c>
      <c r="E9993" s="43">
        <v>-3900477.4969999995</v>
      </c>
      <c r="F9993" s="45">
        <v>-89890</v>
      </c>
      <c r="G9993" s="45">
        <v>-89680</v>
      </c>
      <c r="H9993" s="45">
        <v>-52820</v>
      </c>
      <c r="I9993" s="55">
        <f>pro[[#This Row],[Admin expenses 3]]+pro[[#This Row],[Admin expenses 2]]+pro[[#This Row],[Admin expenses 1]]+pro[[#This Row],[COGS]]</f>
        <v>-4132867.4969999995</v>
      </c>
      <c r="J9993" s="55">
        <f>pro[[#This Row],[Revenue]]+pro[[#This Row],[AdminExp]]</f>
        <v>-398403.0849999995</v>
      </c>
      <c r="K9993" s="83">
        <f>pro[[#This Row],[Profit]]/pro[[#This Row],[Revenue]]</f>
        <v>-0.10668279063519952</v>
      </c>
      <c r="L9993" s="56">
        <f t="shared" si="156"/>
        <v>9</v>
      </c>
      <c r="M9993" s="82" t="str">
        <f>"Q"&amp;" "&amp;VLOOKUP(pro[[#This Row],[Period]],Mapping!A:B,2,0)</f>
        <v>Q 3</v>
      </c>
      <c r="N9993"/>
    </row>
    <row r="9994" spans="1:14" ht="14.25" x14ac:dyDescent="0.2">
      <c r="A9994" s="42" t="s">
        <v>31</v>
      </c>
      <c r="B9994" s="44" t="s">
        <v>33</v>
      </c>
      <c r="C9994" s="44" t="s">
        <v>58</v>
      </c>
      <c r="D9994" s="43">
        <v>346945.02499999997</v>
      </c>
      <c r="E9994" s="43">
        <v>-466206.04099999997</v>
      </c>
      <c r="F9994" s="45">
        <v>-106620</v>
      </c>
      <c r="G9994" s="45">
        <v>-79220</v>
      </c>
      <c r="H9994" s="45">
        <v>-60750</v>
      </c>
      <c r="I9994" s="55">
        <f>pro[[#This Row],[Admin expenses 3]]+pro[[#This Row],[Admin expenses 2]]+pro[[#This Row],[Admin expenses 1]]+pro[[#This Row],[COGS]]</f>
        <v>-712796.04099999997</v>
      </c>
      <c r="J9994" s="55">
        <f>pro[[#This Row],[Revenue]]+pro[[#This Row],[AdminExp]]</f>
        <v>-365851.016</v>
      </c>
      <c r="K9994" s="83">
        <f>pro[[#This Row],[Profit]]/pro[[#This Row],[Revenue]]</f>
        <v>-1.0544927571738492</v>
      </c>
      <c r="L9994" s="56">
        <f t="shared" si="156"/>
        <v>9</v>
      </c>
      <c r="M9994" s="82" t="str">
        <f>"Q"&amp;" "&amp;VLOOKUP(pro[[#This Row],[Period]],Mapping!A:B,2,0)</f>
        <v>Q 3</v>
      </c>
      <c r="N9994"/>
    </row>
    <row r="9995" spans="1:14" ht="14.25" x14ac:dyDescent="0.2">
      <c r="A9995" s="42" t="s">
        <v>31</v>
      </c>
      <c r="B9995" s="44" t="s">
        <v>33</v>
      </c>
      <c r="C9995" s="44" t="s">
        <v>59</v>
      </c>
      <c r="D9995" s="43">
        <v>496987.72899999993</v>
      </c>
      <c r="E9995" s="43">
        <v>-347163.978</v>
      </c>
      <c r="F9995" s="45">
        <v>-31360</v>
      </c>
      <c r="G9995" s="45">
        <v>-20560</v>
      </c>
      <c r="H9995" s="45">
        <v>-32640</v>
      </c>
      <c r="I9995" s="55">
        <f>pro[[#This Row],[Admin expenses 3]]+pro[[#This Row],[Admin expenses 2]]+pro[[#This Row],[Admin expenses 1]]+pro[[#This Row],[COGS]]</f>
        <v>-431723.978</v>
      </c>
      <c r="J9995" s="55">
        <f>pro[[#This Row],[Revenue]]+pro[[#This Row],[AdminExp]]</f>
        <v>65263.750999999931</v>
      </c>
      <c r="K9995" s="83">
        <f>pro[[#This Row],[Profit]]/pro[[#This Row],[Revenue]]</f>
        <v>0.13131863664183133</v>
      </c>
      <c r="L9995" s="56">
        <f t="shared" si="156"/>
        <v>9</v>
      </c>
      <c r="M9995" s="82" t="str">
        <f>"Q"&amp;" "&amp;VLOOKUP(pro[[#This Row],[Period]],Mapping!A:B,2,0)</f>
        <v>Q 3</v>
      </c>
      <c r="N9995"/>
    </row>
    <row r="9996" spans="1:14" ht="14.25" x14ac:dyDescent="0.2">
      <c r="A9996" s="42" t="s">
        <v>31</v>
      </c>
      <c r="B9996" s="44" t="s">
        <v>33</v>
      </c>
      <c r="C9996" s="44" t="s">
        <v>60</v>
      </c>
      <c r="D9996" s="43">
        <v>59095.693999999996</v>
      </c>
      <c r="E9996" s="43">
        <v>-159744.22799999997</v>
      </c>
      <c r="F9996" s="45">
        <v>-85240</v>
      </c>
      <c r="G9996" s="45">
        <v>-66160</v>
      </c>
      <c r="H9996" s="45">
        <v>-52640</v>
      </c>
      <c r="I9996" s="55">
        <f>pro[[#This Row],[Admin expenses 3]]+pro[[#This Row],[Admin expenses 2]]+pro[[#This Row],[Admin expenses 1]]+pro[[#This Row],[COGS]]</f>
        <v>-363784.228</v>
      </c>
      <c r="J9996" s="55">
        <f>pro[[#This Row],[Revenue]]+pro[[#This Row],[AdminExp]]</f>
        <v>-304688.53399999999</v>
      </c>
      <c r="K9996" s="83">
        <f>pro[[#This Row],[Profit]]/pro[[#This Row],[Revenue]]</f>
        <v>-5.1558500015246462</v>
      </c>
      <c r="L9996" s="56">
        <f t="shared" si="156"/>
        <v>9</v>
      </c>
      <c r="M9996" s="82" t="str">
        <f>"Q"&amp;" "&amp;VLOOKUP(pro[[#This Row],[Period]],Mapping!A:B,2,0)</f>
        <v>Q 3</v>
      </c>
      <c r="N9996"/>
    </row>
    <row r="9997" spans="1:14" ht="14.25" x14ac:dyDescent="0.2">
      <c r="A9997" s="42" t="s">
        <v>31</v>
      </c>
      <c r="B9997" s="44" t="s">
        <v>33</v>
      </c>
      <c r="C9997" s="44" t="s">
        <v>57</v>
      </c>
      <c r="D9997" s="43">
        <v>174209.889</v>
      </c>
      <c r="E9997" s="43">
        <v>-535795.83399999992</v>
      </c>
      <c r="F9997" s="45">
        <v>-43440</v>
      </c>
      <c r="G9997" s="45">
        <v>-39700</v>
      </c>
      <c r="H9997" s="45">
        <v>-87720</v>
      </c>
      <c r="I9997" s="55">
        <f>pro[[#This Row],[Admin expenses 3]]+pro[[#This Row],[Admin expenses 2]]+pro[[#This Row],[Admin expenses 1]]+pro[[#This Row],[COGS]]</f>
        <v>-706655.83399999992</v>
      </c>
      <c r="J9997" s="55">
        <f>pro[[#This Row],[Revenue]]+pro[[#This Row],[AdminExp]]</f>
        <v>-532445.94499999995</v>
      </c>
      <c r="K9997" s="83">
        <f>pro[[#This Row],[Profit]]/pro[[#This Row],[Revenue]]</f>
        <v>-3.0563474212419708</v>
      </c>
      <c r="L9997" s="56">
        <f t="shared" si="156"/>
        <v>9</v>
      </c>
      <c r="M9997" s="82" t="str">
        <f>"Q"&amp;" "&amp;VLOOKUP(pro[[#This Row],[Period]],Mapping!A:B,2,0)</f>
        <v>Q 3</v>
      </c>
      <c r="N9997"/>
    </row>
    <row r="9998" spans="1:14" ht="14.25" x14ac:dyDescent="0.2">
      <c r="A9998" s="42" t="s">
        <v>31</v>
      </c>
      <c r="B9998" s="44" t="s">
        <v>33</v>
      </c>
      <c r="C9998" s="44" t="s">
        <v>58</v>
      </c>
      <c r="D9998" s="43">
        <v>132352.78</v>
      </c>
      <c r="E9998" s="43">
        <v>-422969.62399999995</v>
      </c>
      <c r="F9998" s="45">
        <v>-73290</v>
      </c>
      <c r="G9998" s="45">
        <v>-107920</v>
      </c>
      <c r="H9998" s="45">
        <v>-43640</v>
      </c>
      <c r="I9998" s="55">
        <f>pro[[#This Row],[Admin expenses 3]]+pro[[#This Row],[Admin expenses 2]]+pro[[#This Row],[Admin expenses 1]]+pro[[#This Row],[COGS]]</f>
        <v>-647819.62399999995</v>
      </c>
      <c r="J9998" s="55">
        <f>pro[[#This Row],[Revenue]]+pro[[#This Row],[AdminExp]]</f>
        <v>-515466.84399999992</v>
      </c>
      <c r="K9998" s="83">
        <f>pro[[#This Row],[Profit]]/pro[[#This Row],[Revenue]]</f>
        <v>-3.8946431196987321</v>
      </c>
      <c r="L9998" s="56">
        <f t="shared" si="156"/>
        <v>9</v>
      </c>
      <c r="M9998" s="82" t="str">
        <f>"Q"&amp;" "&amp;VLOOKUP(pro[[#This Row],[Period]],Mapping!A:B,2,0)</f>
        <v>Q 3</v>
      </c>
      <c r="N9998"/>
    </row>
    <row r="9999" spans="1:14" ht="14.25" x14ac:dyDescent="0.2">
      <c r="A9999" s="42" t="s">
        <v>31</v>
      </c>
      <c r="B9999" s="44" t="s">
        <v>33</v>
      </c>
      <c r="C9999" s="44" t="s">
        <v>59</v>
      </c>
      <c r="D9999" s="43">
        <v>59508.427999999993</v>
      </c>
      <c r="E9999" s="43">
        <v>-48538.245000000003</v>
      </c>
      <c r="F9999" s="45">
        <v>-64820</v>
      </c>
      <c r="G9999" s="45">
        <v>-50520</v>
      </c>
      <c r="H9999" s="45">
        <v>-56660</v>
      </c>
      <c r="I9999" s="55">
        <f>pro[[#This Row],[Admin expenses 3]]+pro[[#This Row],[Admin expenses 2]]+pro[[#This Row],[Admin expenses 1]]+pro[[#This Row],[COGS]]</f>
        <v>-220538.245</v>
      </c>
      <c r="J9999" s="55">
        <f>pro[[#This Row],[Revenue]]+pro[[#This Row],[AdminExp]]</f>
        <v>-161029.81700000001</v>
      </c>
      <c r="K9999" s="83">
        <f>pro[[#This Row],[Profit]]/pro[[#This Row],[Revenue]]</f>
        <v>-2.7060001820246375</v>
      </c>
      <c r="L9999" s="56">
        <f t="shared" si="156"/>
        <v>9</v>
      </c>
      <c r="M9999" s="82" t="str">
        <f>"Q"&amp;" "&amp;VLOOKUP(pro[[#This Row],[Period]],Mapping!A:B,2,0)</f>
        <v>Q 3</v>
      </c>
      <c r="N9999"/>
    </row>
    <row r="10000" spans="1:14" ht="14.25" x14ac:dyDescent="0.2">
      <c r="A10000" s="42" t="s">
        <v>31</v>
      </c>
      <c r="B10000" s="44" t="s">
        <v>33</v>
      </c>
      <c r="C10000" s="44" t="s">
        <v>60</v>
      </c>
      <c r="D10000" s="43">
        <v>56602.385000000002</v>
      </c>
      <c r="E10000" s="43">
        <v>-47719.853999999999</v>
      </c>
      <c r="F10000" s="45">
        <v>-94510</v>
      </c>
      <c r="G10000" s="45">
        <v>-49500</v>
      </c>
      <c r="H10000" s="45">
        <v>-78760</v>
      </c>
      <c r="I10000" s="55">
        <f>pro[[#This Row],[Admin expenses 3]]+pro[[#This Row],[Admin expenses 2]]+pro[[#This Row],[Admin expenses 1]]+pro[[#This Row],[COGS]]</f>
        <v>-270489.85399999999</v>
      </c>
      <c r="J10000" s="55">
        <f>pro[[#This Row],[Revenue]]+pro[[#This Row],[AdminExp]]</f>
        <v>-213887.46899999998</v>
      </c>
      <c r="K10000" s="83">
        <f>pro[[#This Row],[Profit]]/pro[[#This Row],[Revenue]]</f>
        <v>-3.778771318558396</v>
      </c>
      <c r="L10000" s="56">
        <f t="shared" si="156"/>
        <v>9</v>
      </c>
      <c r="M10000" s="82" t="str">
        <f>"Q"&amp;" "&amp;VLOOKUP(pro[[#This Row],[Period]],Mapping!A:B,2,0)</f>
        <v>Q 3</v>
      </c>
      <c r="N10000"/>
    </row>
    <row r="10001" spans="1:14" ht="14.25" x14ac:dyDescent="0.2">
      <c r="A10001" s="42" t="s">
        <v>31</v>
      </c>
      <c r="B10001" s="44" t="s">
        <v>33</v>
      </c>
      <c r="C10001" s="44" t="s">
        <v>57</v>
      </c>
      <c r="D10001" s="43">
        <v>62681.758999999991</v>
      </c>
      <c r="E10001" s="43">
        <v>-22408.581999999999</v>
      </c>
      <c r="F10001" s="45">
        <v>-33770</v>
      </c>
      <c r="G10001" s="45">
        <v>-78330</v>
      </c>
      <c r="H10001" s="45">
        <v>-97920</v>
      </c>
      <c r="I10001" s="55">
        <f>pro[[#This Row],[Admin expenses 3]]+pro[[#This Row],[Admin expenses 2]]+pro[[#This Row],[Admin expenses 1]]+pro[[#This Row],[COGS]]</f>
        <v>-232428.58199999999</v>
      </c>
      <c r="J10001" s="55">
        <f>pro[[#This Row],[Revenue]]+pro[[#This Row],[AdminExp]]</f>
        <v>-169746.823</v>
      </c>
      <c r="K10001" s="83">
        <f>pro[[#This Row],[Profit]]/pro[[#This Row],[Revenue]]</f>
        <v>-2.7080736997186059</v>
      </c>
      <c r="L10001" s="56">
        <f t="shared" si="156"/>
        <v>9</v>
      </c>
      <c r="M10001" s="82" t="str">
        <f>"Q"&amp;" "&amp;VLOOKUP(pro[[#This Row],[Period]],Mapping!A:B,2,0)</f>
        <v>Q 3</v>
      </c>
      <c r="N10001"/>
    </row>
    <row r="10002" spans="1:14" ht="14.25" x14ac:dyDescent="0.2">
      <c r="A10002" s="42" t="s">
        <v>31</v>
      </c>
      <c r="B10002" s="44" t="s">
        <v>33</v>
      </c>
      <c r="C10002" s="44" t="s">
        <v>57</v>
      </c>
      <c r="D10002" s="43">
        <v>42724.983</v>
      </c>
      <c r="E10002" s="43">
        <v>-33208.846999999994</v>
      </c>
      <c r="F10002" s="45">
        <v>-69600</v>
      </c>
      <c r="G10002" s="45">
        <v>-72600</v>
      </c>
      <c r="H10002" s="45">
        <v>-67160</v>
      </c>
      <c r="I10002" s="55">
        <f>pro[[#This Row],[Admin expenses 3]]+pro[[#This Row],[Admin expenses 2]]+pro[[#This Row],[Admin expenses 1]]+pro[[#This Row],[COGS]]</f>
        <v>-242568.84700000001</v>
      </c>
      <c r="J10002" s="55">
        <f>pro[[#This Row],[Revenue]]+pro[[#This Row],[AdminExp]]</f>
        <v>-199843.864</v>
      </c>
      <c r="K10002" s="83">
        <f>pro[[#This Row],[Profit]]/pro[[#This Row],[Revenue]]</f>
        <v>-4.6774474784460418</v>
      </c>
      <c r="L10002" s="56">
        <f t="shared" si="156"/>
        <v>9</v>
      </c>
      <c r="M10002" s="82" t="str">
        <f>"Q"&amp;" "&amp;VLOOKUP(pro[[#This Row],[Period]],Mapping!A:B,2,0)</f>
        <v>Q 3</v>
      </c>
      <c r="N10002"/>
    </row>
    <row r="10003" spans="1:14" ht="14.25" x14ac:dyDescent="0.2">
      <c r="A10003" s="42" t="s">
        <v>31</v>
      </c>
      <c r="B10003" s="44" t="s">
        <v>33</v>
      </c>
      <c r="C10003" s="44" t="s">
        <v>58</v>
      </c>
      <c r="D10003" s="43">
        <v>109754.68</v>
      </c>
      <c r="E10003" s="43">
        <v>-47347.908999999992</v>
      </c>
      <c r="F10003" s="45">
        <v>-105610</v>
      </c>
      <c r="G10003" s="45">
        <v>-107920</v>
      </c>
      <c r="H10003" s="45">
        <v>-30210</v>
      </c>
      <c r="I10003" s="55">
        <f>pro[[#This Row],[Admin expenses 3]]+pro[[#This Row],[Admin expenses 2]]+pro[[#This Row],[Admin expenses 1]]+pro[[#This Row],[COGS]]</f>
        <v>-291087.90899999999</v>
      </c>
      <c r="J10003" s="55">
        <f>pro[[#This Row],[Revenue]]+pro[[#This Row],[AdminExp]]</f>
        <v>-181333.22899999999</v>
      </c>
      <c r="K10003" s="83">
        <f>pro[[#This Row],[Profit]]/pro[[#This Row],[Revenue]]</f>
        <v>-1.6521685362300724</v>
      </c>
      <c r="L10003" s="56">
        <f t="shared" si="156"/>
        <v>9</v>
      </c>
      <c r="M10003" s="82" t="str">
        <f>"Q"&amp;" "&amp;VLOOKUP(pro[[#This Row],[Period]],Mapping!A:B,2,0)</f>
        <v>Q 3</v>
      </c>
      <c r="N10003"/>
    </row>
    <row r="10004" spans="1:14" ht="14.25" x14ac:dyDescent="0.2">
      <c r="A10004" s="42" t="s">
        <v>31</v>
      </c>
      <c r="B10004" s="44" t="s">
        <v>33</v>
      </c>
      <c r="C10004" s="44" t="s">
        <v>59</v>
      </c>
      <c r="D10004" s="43">
        <v>209737.71</v>
      </c>
      <c r="E10004" s="43">
        <v>-91638.778000000006</v>
      </c>
      <c r="F10004" s="45">
        <v>-32200</v>
      </c>
      <c r="G10004" s="45">
        <v>-100760</v>
      </c>
      <c r="H10004" s="45">
        <v>-20230</v>
      </c>
      <c r="I10004" s="55">
        <f>pro[[#This Row],[Admin expenses 3]]+pro[[#This Row],[Admin expenses 2]]+pro[[#This Row],[Admin expenses 1]]+pro[[#This Row],[COGS]]</f>
        <v>-244828.77799999999</v>
      </c>
      <c r="J10004" s="55">
        <f>pro[[#This Row],[Revenue]]+pro[[#This Row],[AdminExp]]</f>
        <v>-35091.067999999999</v>
      </c>
      <c r="K10004" s="83">
        <f>pro[[#This Row],[Profit]]/pro[[#This Row],[Revenue]]</f>
        <v>-0.16730929311662648</v>
      </c>
      <c r="L10004" s="56">
        <f t="shared" si="156"/>
        <v>9</v>
      </c>
      <c r="M10004" s="82" t="str">
        <f>"Q"&amp;" "&amp;VLOOKUP(pro[[#This Row],[Period]],Mapping!A:B,2,0)</f>
        <v>Q 3</v>
      </c>
      <c r="N10004"/>
    </row>
    <row r="10005" spans="1:14" ht="14.25" x14ac:dyDescent="0.2">
      <c r="A10005" s="42" t="s">
        <v>31</v>
      </c>
      <c r="B10005" s="44" t="s">
        <v>33</v>
      </c>
      <c r="C10005" s="44" t="s">
        <v>57</v>
      </c>
      <c r="D10005" s="43">
        <v>191049.48800000001</v>
      </c>
      <c r="E10005" s="43">
        <v>-115656.60399999999</v>
      </c>
      <c r="F10005" s="45">
        <v>-103760</v>
      </c>
      <c r="G10005" s="45">
        <v>-98610</v>
      </c>
      <c r="H10005" s="45">
        <v>-19560</v>
      </c>
      <c r="I10005" s="55">
        <f>pro[[#This Row],[Admin expenses 3]]+pro[[#This Row],[Admin expenses 2]]+pro[[#This Row],[Admin expenses 1]]+pro[[#This Row],[COGS]]</f>
        <v>-337586.60399999999</v>
      </c>
      <c r="J10005" s="55">
        <f>pro[[#This Row],[Revenue]]+pro[[#This Row],[AdminExp]]</f>
        <v>-146537.11599999998</v>
      </c>
      <c r="K10005" s="83">
        <f>pro[[#This Row],[Profit]]/pro[[#This Row],[Revenue]]</f>
        <v>-0.7670112991875695</v>
      </c>
      <c r="L10005" s="56">
        <f t="shared" si="156"/>
        <v>9</v>
      </c>
      <c r="M10005" s="82" t="str">
        <f>"Q"&amp;" "&amp;VLOOKUP(pro[[#This Row],[Period]],Mapping!A:B,2,0)</f>
        <v>Q 3</v>
      </c>
      <c r="N10005"/>
    </row>
    <row r="10006" spans="1:14" ht="14.25" x14ac:dyDescent="0.2">
      <c r="A10006" s="42" t="s">
        <v>31</v>
      </c>
      <c r="B10006" s="44" t="s">
        <v>33</v>
      </c>
      <c r="C10006" s="44" t="s">
        <v>58</v>
      </c>
      <c r="D10006" s="43">
        <v>41516.264999999992</v>
      </c>
      <c r="E10006" s="43">
        <v>-20280.106</v>
      </c>
      <c r="F10006" s="45">
        <v>-13360</v>
      </c>
      <c r="G10006" s="45">
        <v>-25360</v>
      </c>
      <c r="H10006" s="45">
        <v>-74480</v>
      </c>
      <c r="I10006" s="55">
        <f>pro[[#This Row],[Admin expenses 3]]+pro[[#This Row],[Admin expenses 2]]+pro[[#This Row],[Admin expenses 1]]+pro[[#This Row],[COGS]]</f>
        <v>-133480.106</v>
      </c>
      <c r="J10006" s="55">
        <f>pro[[#This Row],[Revenue]]+pro[[#This Row],[AdminExp]]</f>
        <v>-91963.841000000015</v>
      </c>
      <c r="K10006" s="83">
        <f>pro[[#This Row],[Profit]]/pro[[#This Row],[Revenue]]</f>
        <v>-2.2151279986289718</v>
      </c>
      <c r="L10006" s="56">
        <f t="shared" si="156"/>
        <v>9</v>
      </c>
      <c r="M10006" s="82" t="str">
        <f>"Q"&amp;" "&amp;VLOOKUP(pro[[#This Row],[Period]],Mapping!A:B,2,0)</f>
        <v>Q 3</v>
      </c>
      <c r="N10006"/>
    </row>
    <row r="10007" spans="1:14" ht="14.25" x14ac:dyDescent="0.2">
      <c r="A10007" s="42" t="s">
        <v>31</v>
      </c>
      <c r="B10007" s="44" t="s">
        <v>33</v>
      </c>
      <c r="C10007" s="44" t="s">
        <v>59</v>
      </c>
      <c r="D10007" s="43">
        <v>13464.766</v>
      </c>
      <c r="E10007" s="43">
        <v>-9637.8869999999988</v>
      </c>
      <c r="F10007" s="45">
        <v>-29600</v>
      </c>
      <c r="G10007" s="45">
        <v>-94250</v>
      </c>
      <c r="H10007" s="45">
        <v>-29710</v>
      </c>
      <c r="I10007" s="55">
        <f>pro[[#This Row],[Admin expenses 3]]+pro[[#This Row],[Admin expenses 2]]+pro[[#This Row],[Admin expenses 1]]+pro[[#This Row],[COGS]]</f>
        <v>-163197.88699999999</v>
      </c>
      <c r="J10007" s="55">
        <f>pro[[#This Row],[Revenue]]+pro[[#This Row],[AdminExp]]</f>
        <v>-149733.12099999998</v>
      </c>
      <c r="K10007" s="83">
        <f>pro[[#This Row],[Profit]]/pro[[#This Row],[Revenue]]</f>
        <v>-11.120365626851591</v>
      </c>
      <c r="L10007" s="56">
        <f t="shared" si="156"/>
        <v>9</v>
      </c>
      <c r="M10007" s="82" t="str">
        <f>"Q"&amp;" "&amp;VLOOKUP(pro[[#This Row],[Period]],Mapping!A:B,2,0)</f>
        <v>Q 3</v>
      </c>
      <c r="N10007"/>
    </row>
    <row r="10008" spans="1:14" ht="14.25" x14ac:dyDescent="0.2">
      <c r="A10008" s="42" t="s">
        <v>31</v>
      </c>
      <c r="B10008" s="44" t="s">
        <v>33</v>
      </c>
      <c r="C10008" s="44" t="s">
        <v>57</v>
      </c>
      <c r="D10008" s="43">
        <v>55295.597000000002</v>
      </c>
      <c r="E10008" s="43">
        <v>-58143.11299999999</v>
      </c>
      <c r="F10008" s="45">
        <v>-85910</v>
      </c>
      <c r="G10008" s="45">
        <v>-66960</v>
      </c>
      <c r="H10008" s="45">
        <v>-46060</v>
      </c>
      <c r="I10008" s="55">
        <f>pro[[#This Row],[Admin expenses 3]]+pro[[#This Row],[Admin expenses 2]]+pro[[#This Row],[Admin expenses 1]]+pro[[#This Row],[COGS]]</f>
        <v>-257073.11299999998</v>
      </c>
      <c r="J10008" s="55">
        <f>pro[[#This Row],[Revenue]]+pro[[#This Row],[AdminExp]]</f>
        <v>-201777.51599999997</v>
      </c>
      <c r="K10008" s="83">
        <f>pro[[#This Row],[Profit]]/pro[[#This Row],[Revenue]]</f>
        <v>-3.6490702143969975</v>
      </c>
      <c r="L10008" s="56">
        <f t="shared" si="156"/>
        <v>9</v>
      </c>
      <c r="M10008" s="82" t="str">
        <f>"Q"&amp;" "&amp;VLOOKUP(pro[[#This Row],[Period]],Mapping!A:B,2,0)</f>
        <v>Q 3</v>
      </c>
      <c r="N10008"/>
    </row>
    <row r="10009" spans="1:14" ht="14.25" x14ac:dyDescent="0.2">
      <c r="A10009" s="42" t="s">
        <v>31</v>
      </c>
      <c r="B10009" s="44" t="s">
        <v>33</v>
      </c>
      <c r="C10009" s="44" t="s">
        <v>58</v>
      </c>
      <c r="D10009" s="43">
        <v>21656.060999999998</v>
      </c>
      <c r="E10009" s="43">
        <v>-8403.2549999999992</v>
      </c>
      <c r="F10009" s="45">
        <v>-98700</v>
      </c>
      <c r="G10009" s="45">
        <v>-82700</v>
      </c>
      <c r="H10009" s="45">
        <v>-16830</v>
      </c>
      <c r="I10009" s="55">
        <f>pro[[#This Row],[Admin expenses 3]]+pro[[#This Row],[Admin expenses 2]]+pro[[#This Row],[Admin expenses 1]]+pro[[#This Row],[COGS]]</f>
        <v>-206633.255</v>
      </c>
      <c r="J10009" s="55">
        <f>pro[[#This Row],[Revenue]]+pro[[#This Row],[AdminExp]]</f>
        <v>-184977.19400000002</v>
      </c>
      <c r="K10009" s="83">
        <f>pro[[#This Row],[Profit]]/pro[[#This Row],[Revenue]]</f>
        <v>-8.5415899964448769</v>
      </c>
      <c r="L10009" s="56">
        <f t="shared" si="156"/>
        <v>9</v>
      </c>
      <c r="M10009" s="82" t="str">
        <f>"Q"&amp;" "&amp;VLOOKUP(pro[[#This Row],[Period]],Mapping!A:B,2,0)</f>
        <v>Q 3</v>
      </c>
      <c r="N10009"/>
    </row>
    <row r="10010" spans="1:14" ht="14.25" x14ac:dyDescent="0.2">
      <c r="A10010" s="42" t="s">
        <v>31</v>
      </c>
      <c r="B10010" s="44" t="s">
        <v>33</v>
      </c>
      <c r="C10010" s="44" t="s">
        <v>59</v>
      </c>
      <c r="D10010" s="43">
        <v>20864.850999999999</v>
      </c>
      <c r="E10010" s="43">
        <v>-7799.5609999999988</v>
      </c>
      <c r="F10010" s="45">
        <v>-45580</v>
      </c>
      <c r="G10010" s="45">
        <v>-100790</v>
      </c>
      <c r="H10010" s="45">
        <v>-19850</v>
      </c>
      <c r="I10010" s="55">
        <f>pro[[#This Row],[Admin expenses 3]]+pro[[#This Row],[Admin expenses 2]]+pro[[#This Row],[Admin expenses 1]]+pro[[#This Row],[COGS]]</f>
        <v>-174019.56099999999</v>
      </c>
      <c r="J10010" s="55">
        <f>pro[[#This Row],[Revenue]]+pro[[#This Row],[AdminExp]]</f>
        <v>-153154.71</v>
      </c>
      <c r="K10010" s="83">
        <f>pro[[#This Row],[Profit]]/pro[[#This Row],[Revenue]]</f>
        <v>-7.3403212896176449</v>
      </c>
      <c r="L10010" s="56">
        <f t="shared" si="156"/>
        <v>9</v>
      </c>
      <c r="M10010" s="82" t="str">
        <f>"Q"&amp;" "&amp;VLOOKUP(pro[[#This Row],[Period]],Mapping!A:B,2,0)</f>
        <v>Q 3</v>
      </c>
      <c r="N10010"/>
    </row>
    <row r="10011" spans="1:14" ht="14.25" x14ac:dyDescent="0.2">
      <c r="A10011" s="42" t="s">
        <v>31</v>
      </c>
      <c r="B10011" s="44" t="s">
        <v>33</v>
      </c>
      <c r="C10011" s="44" t="s">
        <v>57</v>
      </c>
      <c r="D10011" s="43">
        <v>70317.93299999999</v>
      </c>
      <c r="E10011" s="43">
        <v>-198601.66200000001</v>
      </c>
      <c r="F10011" s="45">
        <v>-24060</v>
      </c>
      <c r="G10011" s="45">
        <v>-93770</v>
      </c>
      <c r="H10011" s="45">
        <v>-106020</v>
      </c>
      <c r="I10011" s="55">
        <f>pro[[#This Row],[Admin expenses 3]]+pro[[#This Row],[Admin expenses 2]]+pro[[#This Row],[Admin expenses 1]]+pro[[#This Row],[COGS]]</f>
        <v>-422451.66200000001</v>
      </c>
      <c r="J10011" s="55">
        <f>pro[[#This Row],[Revenue]]+pro[[#This Row],[AdminExp]]</f>
        <v>-352133.72900000005</v>
      </c>
      <c r="K10011" s="83">
        <f>pro[[#This Row],[Profit]]/pro[[#This Row],[Revenue]]</f>
        <v>-5.0077372012627288</v>
      </c>
      <c r="L10011" s="56">
        <f t="shared" si="156"/>
        <v>9</v>
      </c>
      <c r="M10011" s="82" t="str">
        <f>"Q"&amp;" "&amp;VLOOKUP(pro[[#This Row],[Period]],Mapping!A:B,2,0)</f>
        <v>Q 3</v>
      </c>
      <c r="N10011"/>
    </row>
    <row r="10012" spans="1:14" ht="14.25" x14ac:dyDescent="0.2">
      <c r="A10012" s="42" t="s">
        <v>31</v>
      </c>
      <c r="B10012" s="44" t="s">
        <v>33</v>
      </c>
      <c r="C10012" s="44" t="s">
        <v>57</v>
      </c>
      <c r="D10012" s="43">
        <v>3243175.5719999997</v>
      </c>
      <c r="E10012" s="43">
        <v>-146946.33799999999</v>
      </c>
      <c r="F10012" s="45">
        <v>-59250</v>
      </c>
      <c r="G10012" s="45">
        <v>-67790</v>
      </c>
      <c r="H10012" s="45">
        <v>-34240</v>
      </c>
      <c r="I10012" s="55">
        <f>pro[[#This Row],[Admin expenses 3]]+pro[[#This Row],[Admin expenses 2]]+pro[[#This Row],[Admin expenses 1]]+pro[[#This Row],[COGS]]</f>
        <v>-308226.33799999999</v>
      </c>
      <c r="J10012" s="55">
        <f>pro[[#This Row],[Revenue]]+pro[[#This Row],[AdminExp]]</f>
        <v>2934949.2339999997</v>
      </c>
      <c r="K10012" s="83">
        <f>pro[[#This Row],[Profit]]/pro[[#This Row],[Revenue]]</f>
        <v>0.90496156277782913</v>
      </c>
      <c r="L10012" s="56">
        <f t="shared" si="156"/>
        <v>9</v>
      </c>
      <c r="M10012" s="82" t="str">
        <f>"Q"&amp;" "&amp;VLOOKUP(pro[[#This Row],[Period]],Mapping!A:B,2,0)</f>
        <v>Q 3</v>
      </c>
      <c r="N10012"/>
    </row>
    <row r="10013" spans="1:14" ht="14.25" x14ac:dyDescent="0.2">
      <c r="A10013" s="42" t="s">
        <v>31</v>
      </c>
      <c r="B10013" s="44" t="s">
        <v>33</v>
      </c>
      <c r="C10013" s="44" t="s">
        <v>57</v>
      </c>
      <c r="D10013" s="43">
        <v>588159.20799999987</v>
      </c>
      <c r="E10013" s="43">
        <v>-253971.35399999996</v>
      </c>
      <c r="F10013" s="45">
        <v>-52560</v>
      </c>
      <c r="G10013" s="45">
        <v>-51570</v>
      </c>
      <c r="H10013" s="45">
        <v>-23630</v>
      </c>
      <c r="I10013" s="55">
        <f>pro[[#This Row],[Admin expenses 3]]+pro[[#This Row],[Admin expenses 2]]+pro[[#This Row],[Admin expenses 1]]+pro[[#This Row],[COGS]]</f>
        <v>-381731.35399999993</v>
      </c>
      <c r="J10013" s="55">
        <f>pro[[#This Row],[Revenue]]+pro[[#This Row],[AdminExp]]</f>
        <v>206427.85399999993</v>
      </c>
      <c r="K10013" s="83">
        <f>pro[[#This Row],[Profit]]/pro[[#This Row],[Revenue]]</f>
        <v>0.35097274886156332</v>
      </c>
      <c r="L10013" s="56">
        <f t="shared" si="156"/>
        <v>9</v>
      </c>
      <c r="M10013" s="82" t="str">
        <f>"Q"&amp;" "&amp;VLOOKUP(pro[[#This Row],[Period]],Mapping!A:B,2,0)</f>
        <v>Q 3</v>
      </c>
      <c r="N10013"/>
    </row>
    <row r="10014" spans="1:14" ht="14.25" x14ac:dyDescent="0.2">
      <c r="A10014" s="42" t="s">
        <v>31</v>
      </c>
      <c r="B10014" s="44" t="s">
        <v>33</v>
      </c>
      <c r="C10014" s="44" t="s">
        <v>57</v>
      </c>
      <c r="D10014" s="43">
        <v>229934.07499999998</v>
      </c>
      <c r="E10014" s="43">
        <v>-471460.52100000001</v>
      </c>
      <c r="F10014" s="45">
        <v>-93230</v>
      </c>
      <c r="G10014" s="45">
        <v>-59520</v>
      </c>
      <c r="H10014" s="45">
        <v>-83940</v>
      </c>
      <c r="I10014" s="55">
        <f>pro[[#This Row],[Admin expenses 3]]+pro[[#This Row],[Admin expenses 2]]+pro[[#This Row],[Admin expenses 1]]+pro[[#This Row],[COGS]]</f>
        <v>-708150.52099999995</v>
      </c>
      <c r="J10014" s="55">
        <f>pro[[#This Row],[Revenue]]+pro[[#This Row],[AdminExp]]</f>
        <v>-478216.446</v>
      </c>
      <c r="K10014" s="83">
        <f>pro[[#This Row],[Profit]]/pro[[#This Row],[Revenue]]</f>
        <v>-2.0797980725562319</v>
      </c>
      <c r="L10014" s="56">
        <f t="shared" si="156"/>
        <v>9</v>
      </c>
      <c r="M10014" s="82" t="str">
        <f>"Q"&amp;" "&amp;VLOOKUP(pro[[#This Row],[Period]],Mapping!A:B,2,0)</f>
        <v>Q 3</v>
      </c>
      <c r="N10014"/>
    </row>
    <row r="10015" spans="1:14" ht="14.25" x14ac:dyDescent="0.2">
      <c r="A10015" s="42" t="s">
        <v>31</v>
      </c>
      <c r="B10015" s="44" t="s">
        <v>35</v>
      </c>
      <c r="C10015" s="44" t="s">
        <v>57</v>
      </c>
      <c r="D10015" s="43">
        <v>6134414.1459999988</v>
      </c>
      <c r="E10015" s="43">
        <v>-2399304.236</v>
      </c>
      <c r="F10015" s="45">
        <v>-86280</v>
      </c>
      <c r="G10015" s="45">
        <v>-82080</v>
      </c>
      <c r="H10015" s="45">
        <v>-44670</v>
      </c>
      <c r="I10015" s="55">
        <f>pro[[#This Row],[Admin expenses 3]]+pro[[#This Row],[Admin expenses 2]]+pro[[#This Row],[Admin expenses 1]]+pro[[#This Row],[COGS]]</f>
        <v>-2612334.236</v>
      </c>
      <c r="J10015" s="55">
        <f>pro[[#This Row],[Revenue]]+pro[[#This Row],[AdminExp]]</f>
        <v>3522079.9099999988</v>
      </c>
      <c r="K10015" s="83">
        <f>pro[[#This Row],[Profit]]/pro[[#This Row],[Revenue]]</f>
        <v>0.57415098266500375</v>
      </c>
      <c r="L10015" s="56">
        <f t="shared" si="156"/>
        <v>9</v>
      </c>
      <c r="M10015" s="82" t="str">
        <f>"Q"&amp;" "&amp;VLOOKUP(pro[[#This Row],[Period]],Mapping!A:B,2,0)</f>
        <v>Q 3</v>
      </c>
      <c r="N10015"/>
    </row>
    <row r="10016" spans="1:14" ht="14.25" x14ac:dyDescent="0.2">
      <c r="A10016" s="42" t="s">
        <v>31</v>
      </c>
      <c r="B10016" s="44" t="s">
        <v>35</v>
      </c>
      <c r="C10016" s="44" t="s">
        <v>57</v>
      </c>
      <c r="D10016" s="43">
        <v>12367670.426999999</v>
      </c>
      <c r="E10016" s="43">
        <v>-4565700.0269999998</v>
      </c>
      <c r="F10016" s="45">
        <v>-25570</v>
      </c>
      <c r="G10016" s="45">
        <v>-25200</v>
      </c>
      <c r="H10016" s="45">
        <v>-68090</v>
      </c>
      <c r="I10016" s="55">
        <f>pro[[#This Row],[Admin expenses 3]]+pro[[#This Row],[Admin expenses 2]]+pro[[#This Row],[Admin expenses 1]]+pro[[#This Row],[COGS]]</f>
        <v>-4684560.0269999998</v>
      </c>
      <c r="J10016" s="55">
        <f>pro[[#This Row],[Revenue]]+pro[[#This Row],[AdminExp]]</f>
        <v>7683110.3999999994</v>
      </c>
      <c r="K10016" s="83">
        <f>pro[[#This Row],[Profit]]/pro[[#This Row],[Revenue]]</f>
        <v>0.62122535083300046</v>
      </c>
      <c r="L10016" s="56">
        <f t="shared" si="156"/>
        <v>9</v>
      </c>
      <c r="M10016" s="82" t="str">
        <f>"Q"&amp;" "&amp;VLOOKUP(pro[[#This Row],[Period]],Mapping!A:B,2,0)</f>
        <v>Q 3</v>
      </c>
      <c r="N10016"/>
    </row>
    <row r="10017" spans="1:14" ht="14.25" x14ac:dyDescent="0.2">
      <c r="A10017" s="42" t="s">
        <v>31</v>
      </c>
      <c r="B10017" s="44" t="s">
        <v>35</v>
      </c>
      <c r="C10017" s="44" t="s">
        <v>57</v>
      </c>
      <c r="D10017" s="43">
        <v>215700.79299999998</v>
      </c>
      <c r="E10017" s="43">
        <v>-246108.03699999995</v>
      </c>
      <c r="F10017" s="45">
        <v>-90230</v>
      </c>
      <c r="G10017" s="45">
        <v>-101360</v>
      </c>
      <c r="H10017" s="45">
        <v>-36460</v>
      </c>
      <c r="I10017" s="55">
        <f>pro[[#This Row],[Admin expenses 3]]+pro[[#This Row],[Admin expenses 2]]+pro[[#This Row],[Admin expenses 1]]+pro[[#This Row],[COGS]]</f>
        <v>-474158.03699999995</v>
      </c>
      <c r="J10017" s="55">
        <f>pro[[#This Row],[Revenue]]+pro[[#This Row],[AdminExp]]</f>
        <v>-258457.24399999998</v>
      </c>
      <c r="K10017" s="83">
        <f>pro[[#This Row],[Profit]]/pro[[#This Row],[Revenue]]</f>
        <v>-1.1982211117786665</v>
      </c>
      <c r="L10017" s="56">
        <f t="shared" si="156"/>
        <v>9</v>
      </c>
      <c r="M10017" s="82" t="str">
        <f>"Q"&amp;" "&amp;VLOOKUP(pro[[#This Row],[Period]],Mapping!A:B,2,0)</f>
        <v>Q 3</v>
      </c>
      <c r="N10017"/>
    </row>
    <row r="10018" spans="1:14" ht="14.25" x14ac:dyDescent="0.2">
      <c r="A10018" s="42" t="s">
        <v>31</v>
      </c>
      <c r="B10018" s="44" t="s">
        <v>35</v>
      </c>
      <c r="C10018" s="44" t="s">
        <v>57</v>
      </c>
      <c r="D10018" s="43">
        <v>2411127.1519999998</v>
      </c>
      <c r="E10018" s="43">
        <v>-304364.58499999996</v>
      </c>
      <c r="F10018" s="45">
        <v>-83760</v>
      </c>
      <c r="G10018" s="45">
        <v>-23270</v>
      </c>
      <c r="H10018" s="45">
        <v>-73080</v>
      </c>
      <c r="I10018" s="55">
        <f>pro[[#This Row],[Admin expenses 3]]+pro[[#This Row],[Admin expenses 2]]+pro[[#This Row],[Admin expenses 1]]+pro[[#This Row],[COGS]]</f>
        <v>-484474.58499999996</v>
      </c>
      <c r="J10018" s="55">
        <f>pro[[#This Row],[Revenue]]+pro[[#This Row],[AdminExp]]</f>
        <v>1926652.5669999998</v>
      </c>
      <c r="K10018" s="83">
        <f>pro[[#This Row],[Profit]]/pro[[#This Row],[Revenue]]</f>
        <v>0.79906717710920627</v>
      </c>
      <c r="L10018" s="56">
        <f t="shared" si="156"/>
        <v>9</v>
      </c>
      <c r="M10018" s="82" t="str">
        <f>"Q"&amp;" "&amp;VLOOKUP(pro[[#This Row],[Period]],Mapping!A:B,2,0)</f>
        <v>Q 3</v>
      </c>
      <c r="N10018"/>
    </row>
    <row r="10019" spans="1:14" ht="14.25" x14ac:dyDescent="0.2">
      <c r="A10019" s="42" t="s">
        <v>31</v>
      </c>
      <c r="B10019" s="44" t="s">
        <v>35</v>
      </c>
      <c r="C10019" s="44" t="s">
        <v>57</v>
      </c>
      <c r="D10019" s="43">
        <v>2327998.9809999997</v>
      </c>
      <c r="E10019" s="43">
        <v>-259232.62399999998</v>
      </c>
      <c r="F10019" s="45">
        <v>-90790</v>
      </c>
      <c r="G10019" s="45">
        <v>-92940</v>
      </c>
      <c r="H10019" s="45">
        <v>-47650</v>
      </c>
      <c r="I10019" s="55">
        <f>pro[[#This Row],[Admin expenses 3]]+pro[[#This Row],[Admin expenses 2]]+pro[[#This Row],[Admin expenses 1]]+pro[[#This Row],[COGS]]</f>
        <v>-490612.62399999995</v>
      </c>
      <c r="J10019" s="55">
        <f>pro[[#This Row],[Revenue]]+pro[[#This Row],[AdminExp]]</f>
        <v>1837386.3569999998</v>
      </c>
      <c r="K10019" s="83">
        <f>pro[[#This Row],[Profit]]/pro[[#This Row],[Revenue]]</f>
        <v>0.78925565345855286</v>
      </c>
      <c r="L10019" s="56">
        <f t="shared" si="156"/>
        <v>9</v>
      </c>
      <c r="M10019" s="82" t="str">
        <f>"Q"&amp;" "&amp;VLOOKUP(pro[[#This Row],[Period]],Mapping!A:B,2,0)</f>
        <v>Q 3</v>
      </c>
      <c r="N10019"/>
    </row>
    <row r="10020" spans="1:14" ht="14.25" x14ac:dyDescent="0.2">
      <c r="A10020" s="42" t="s">
        <v>31</v>
      </c>
      <c r="B10020" s="44" t="s">
        <v>35</v>
      </c>
      <c r="C10020" s="44" t="s">
        <v>57</v>
      </c>
      <c r="D10020" s="43">
        <v>10215403.975</v>
      </c>
      <c r="E10020" s="43">
        <v>-4303442.1150000002</v>
      </c>
      <c r="F10020" s="45">
        <v>-78350</v>
      </c>
      <c r="G10020" s="45">
        <v>-26080</v>
      </c>
      <c r="H10020" s="45">
        <v>-58590</v>
      </c>
      <c r="I10020" s="55">
        <f>pro[[#This Row],[Admin expenses 3]]+pro[[#This Row],[Admin expenses 2]]+pro[[#This Row],[Admin expenses 1]]+pro[[#This Row],[COGS]]</f>
        <v>-4466462.1150000002</v>
      </c>
      <c r="J10020" s="55">
        <f>pro[[#This Row],[Revenue]]+pro[[#This Row],[AdminExp]]</f>
        <v>5748941.8599999994</v>
      </c>
      <c r="K10020" s="83">
        <f>pro[[#This Row],[Profit]]/pro[[#This Row],[Revenue]]</f>
        <v>0.56277185650898354</v>
      </c>
      <c r="L10020" s="56">
        <f t="shared" si="156"/>
        <v>9</v>
      </c>
      <c r="M10020" s="82" t="str">
        <f>"Q"&amp;" "&amp;VLOOKUP(pro[[#This Row],[Period]],Mapping!A:B,2,0)</f>
        <v>Q 3</v>
      </c>
      <c r="N10020"/>
    </row>
    <row r="10021" spans="1:14" ht="14.25" x14ac:dyDescent="0.2">
      <c r="A10021" s="42" t="s">
        <v>31</v>
      </c>
      <c r="B10021" s="44" t="s">
        <v>35</v>
      </c>
      <c r="C10021" s="44" t="s">
        <v>57</v>
      </c>
      <c r="D10021" s="43">
        <v>4768136.0159999998</v>
      </c>
      <c r="E10021" s="43">
        <v>-380419.53599999996</v>
      </c>
      <c r="F10021" s="45">
        <v>-31440</v>
      </c>
      <c r="G10021" s="45">
        <v>-93320</v>
      </c>
      <c r="H10021" s="45">
        <v>-43050</v>
      </c>
      <c r="I10021" s="55">
        <f>pro[[#This Row],[Admin expenses 3]]+pro[[#This Row],[Admin expenses 2]]+pro[[#This Row],[Admin expenses 1]]+pro[[#This Row],[COGS]]</f>
        <v>-548229.53599999996</v>
      </c>
      <c r="J10021" s="55">
        <f>pro[[#This Row],[Revenue]]+pro[[#This Row],[AdminExp]]</f>
        <v>4219906.4799999995</v>
      </c>
      <c r="K10021" s="83">
        <f>pro[[#This Row],[Profit]]/pro[[#This Row],[Revenue]]</f>
        <v>0.88502225310679972</v>
      </c>
      <c r="L10021" s="56">
        <f t="shared" si="156"/>
        <v>9</v>
      </c>
      <c r="M10021" s="82" t="str">
        <f>"Q"&amp;" "&amp;VLOOKUP(pro[[#This Row],[Period]],Mapping!A:B,2,0)</f>
        <v>Q 3</v>
      </c>
      <c r="N10021"/>
    </row>
    <row r="10022" spans="1:14" ht="14.25" x14ac:dyDescent="0.2">
      <c r="A10022" s="42" t="s">
        <v>31</v>
      </c>
      <c r="B10022" s="44" t="s">
        <v>35</v>
      </c>
      <c r="C10022" s="44" t="s">
        <v>57</v>
      </c>
      <c r="D10022" s="43">
        <v>4849660.466</v>
      </c>
      <c r="E10022" s="43">
        <v>-150446.16999999998</v>
      </c>
      <c r="F10022" s="45">
        <v>-105060</v>
      </c>
      <c r="G10022" s="45">
        <v>-71340</v>
      </c>
      <c r="H10022" s="45">
        <v>-34570</v>
      </c>
      <c r="I10022" s="55">
        <f>pro[[#This Row],[Admin expenses 3]]+pro[[#This Row],[Admin expenses 2]]+pro[[#This Row],[Admin expenses 1]]+pro[[#This Row],[COGS]]</f>
        <v>-361416.17</v>
      </c>
      <c r="J10022" s="55">
        <f>pro[[#This Row],[Revenue]]+pro[[#This Row],[AdminExp]]</f>
        <v>4488244.2960000001</v>
      </c>
      <c r="K10022" s="83">
        <f>pro[[#This Row],[Profit]]/pro[[#This Row],[Revenue]]</f>
        <v>0.92547598485835936</v>
      </c>
      <c r="L10022" s="56">
        <f t="shared" si="156"/>
        <v>9</v>
      </c>
      <c r="M10022" s="82" t="str">
        <f>"Q"&amp;" "&amp;VLOOKUP(pro[[#This Row],[Period]],Mapping!A:B,2,0)</f>
        <v>Q 3</v>
      </c>
      <c r="N10022"/>
    </row>
    <row r="10023" spans="1:14" ht="14.25" x14ac:dyDescent="0.2">
      <c r="A10023" s="42" t="s">
        <v>31</v>
      </c>
      <c r="B10023" s="44" t="s">
        <v>35</v>
      </c>
      <c r="C10023" s="44" t="s">
        <v>57</v>
      </c>
      <c r="D10023" s="43">
        <v>2643217.9409999996</v>
      </c>
      <c r="E10023" s="43">
        <v>-128743.10399999999</v>
      </c>
      <c r="F10023" s="45">
        <v>-74180</v>
      </c>
      <c r="G10023" s="45">
        <v>-49040</v>
      </c>
      <c r="H10023" s="45">
        <v>-55080</v>
      </c>
      <c r="I10023" s="55">
        <f>pro[[#This Row],[Admin expenses 3]]+pro[[#This Row],[Admin expenses 2]]+pro[[#This Row],[Admin expenses 1]]+pro[[#This Row],[COGS]]</f>
        <v>-307043.10399999999</v>
      </c>
      <c r="J10023" s="55">
        <f>pro[[#This Row],[Revenue]]+pro[[#This Row],[AdminExp]]</f>
        <v>2336174.8369999998</v>
      </c>
      <c r="K10023" s="83">
        <f>pro[[#This Row],[Profit]]/pro[[#This Row],[Revenue]]</f>
        <v>0.88383738652899835</v>
      </c>
      <c r="L10023" s="56">
        <f t="shared" si="156"/>
        <v>9</v>
      </c>
      <c r="M10023" s="82" t="str">
        <f>"Q"&amp;" "&amp;VLOOKUP(pro[[#This Row],[Period]],Mapping!A:B,2,0)</f>
        <v>Q 3</v>
      </c>
      <c r="N10023"/>
    </row>
    <row r="10024" spans="1:14" ht="14.25" x14ac:dyDescent="0.2">
      <c r="A10024" s="42" t="s">
        <v>31</v>
      </c>
      <c r="B10024" s="44" t="s">
        <v>35</v>
      </c>
      <c r="C10024" s="44" t="s">
        <v>57</v>
      </c>
      <c r="D10024" s="43">
        <v>9539484.3389999997</v>
      </c>
      <c r="E10024" s="43">
        <v>-256863.85199999998</v>
      </c>
      <c r="F10024" s="45">
        <v>-43920</v>
      </c>
      <c r="G10024" s="45">
        <v>-49460</v>
      </c>
      <c r="H10024" s="45">
        <v>-99250</v>
      </c>
      <c r="I10024" s="55">
        <f>pro[[#This Row],[Admin expenses 3]]+pro[[#This Row],[Admin expenses 2]]+pro[[#This Row],[Admin expenses 1]]+pro[[#This Row],[COGS]]</f>
        <v>-449493.85199999996</v>
      </c>
      <c r="J10024" s="55">
        <f>pro[[#This Row],[Revenue]]+pro[[#This Row],[AdminExp]]</f>
        <v>9089990.4869999997</v>
      </c>
      <c r="K10024" s="83">
        <f>pro[[#This Row],[Profit]]/pro[[#This Row],[Revenue]]</f>
        <v>0.95288069710829681</v>
      </c>
      <c r="L10024" s="56">
        <f t="shared" si="156"/>
        <v>9</v>
      </c>
      <c r="M10024" s="82" t="str">
        <f>"Q"&amp;" "&amp;VLOOKUP(pro[[#This Row],[Period]],Mapping!A:B,2,0)</f>
        <v>Q 3</v>
      </c>
      <c r="N10024"/>
    </row>
    <row r="10025" spans="1:14" ht="14.25" x14ac:dyDescent="0.2">
      <c r="A10025" s="42" t="s">
        <v>31</v>
      </c>
      <c r="B10025" s="44" t="s">
        <v>35</v>
      </c>
      <c r="C10025" s="44" t="s">
        <v>57</v>
      </c>
      <c r="D10025" s="43">
        <v>19381422.150999997</v>
      </c>
      <c r="E10025" s="43">
        <v>-9040286.9129999988</v>
      </c>
      <c r="F10025" s="45">
        <v>-91480</v>
      </c>
      <c r="G10025" s="45">
        <v>-64880</v>
      </c>
      <c r="H10025" s="45">
        <v>-82350</v>
      </c>
      <c r="I10025" s="55">
        <f>pro[[#This Row],[Admin expenses 3]]+pro[[#This Row],[Admin expenses 2]]+pro[[#This Row],[Admin expenses 1]]+pro[[#This Row],[COGS]]</f>
        <v>-9278996.9129999988</v>
      </c>
      <c r="J10025" s="55">
        <f>pro[[#This Row],[Revenue]]+pro[[#This Row],[AdminExp]]</f>
        <v>10102425.237999998</v>
      </c>
      <c r="K10025" s="83">
        <f>pro[[#This Row],[Profit]]/pro[[#This Row],[Revenue]]</f>
        <v>0.52124272198873478</v>
      </c>
      <c r="L10025" s="56">
        <f t="shared" si="156"/>
        <v>9</v>
      </c>
      <c r="M10025" s="82" t="str">
        <f>"Q"&amp;" "&amp;VLOOKUP(pro[[#This Row],[Period]],Mapping!A:B,2,0)</f>
        <v>Q 3</v>
      </c>
      <c r="N10025"/>
    </row>
    <row r="10026" spans="1:14" ht="14.25" x14ac:dyDescent="0.2">
      <c r="A10026" s="42" t="s">
        <v>31</v>
      </c>
      <c r="B10026" s="44" t="s">
        <v>35</v>
      </c>
      <c r="C10026" s="44" t="s">
        <v>57</v>
      </c>
      <c r="D10026" s="43">
        <v>16040544.652999999</v>
      </c>
      <c r="E10026" s="43">
        <v>-108648.49099999999</v>
      </c>
      <c r="F10026" s="45">
        <v>-42850</v>
      </c>
      <c r="G10026" s="45">
        <v>-95390</v>
      </c>
      <c r="H10026" s="45">
        <v>-63020</v>
      </c>
      <c r="I10026" s="55">
        <f>pro[[#This Row],[Admin expenses 3]]+pro[[#This Row],[Admin expenses 2]]+pro[[#This Row],[Admin expenses 1]]+pro[[#This Row],[COGS]]</f>
        <v>-309908.49099999998</v>
      </c>
      <c r="J10026" s="55">
        <f>pro[[#This Row],[Revenue]]+pro[[#This Row],[AdminExp]]</f>
        <v>15730636.161999999</v>
      </c>
      <c r="K10026" s="83">
        <f>pro[[#This Row],[Profit]]/pro[[#This Row],[Revenue]]</f>
        <v>0.98067967779747178</v>
      </c>
      <c r="L10026" s="56">
        <f t="shared" si="156"/>
        <v>9</v>
      </c>
      <c r="M10026" s="82" t="str">
        <f>"Q"&amp;" "&amp;VLOOKUP(pro[[#This Row],[Period]],Mapping!A:B,2,0)</f>
        <v>Q 3</v>
      </c>
      <c r="N10026"/>
    </row>
    <row r="10027" spans="1:14" ht="14.25" x14ac:dyDescent="0.2">
      <c r="A10027" s="42" t="s">
        <v>31</v>
      </c>
      <c r="B10027" s="44" t="s">
        <v>35</v>
      </c>
      <c r="C10027" s="44" t="s">
        <v>57</v>
      </c>
      <c r="D10027" s="43">
        <v>16190540.919</v>
      </c>
      <c r="E10027" s="43">
        <v>-108999.37300000001</v>
      </c>
      <c r="F10027" s="45">
        <v>-82310</v>
      </c>
      <c r="G10027" s="45">
        <v>-14440</v>
      </c>
      <c r="H10027" s="45">
        <v>-13680</v>
      </c>
      <c r="I10027" s="55">
        <f>pro[[#This Row],[Admin expenses 3]]+pro[[#This Row],[Admin expenses 2]]+pro[[#This Row],[Admin expenses 1]]+pro[[#This Row],[COGS]]</f>
        <v>-219429.37300000002</v>
      </c>
      <c r="J10027" s="55">
        <f>pro[[#This Row],[Revenue]]+pro[[#This Row],[AdminExp]]</f>
        <v>15971111.546</v>
      </c>
      <c r="K10027" s="83">
        <f>pro[[#This Row],[Profit]]/pro[[#This Row],[Revenue]]</f>
        <v>0.98644706349850897</v>
      </c>
      <c r="L10027" s="56">
        <f t="shared" si="156"/>
        <v>9</v>
      </c>
      <c r="M10027" s="82" t="str">
        <f>"Q"&amp;" "&amp;VLOOKUP(pro[[#This Row],[Period]],Mapping!A:B,2,0)</f>
        <v>Q 3</v>
      </c>
      <c r="N10027"/>
    </row>
    <row r="10028" spans="1:14" ht="14.25" x14ac:dyDescent="0.2">
      <c r="A10028" s="42" t="s">
        <v>31</v>
      </c>
      <c r="B10028" s="44" t="s">
        <v>35</v>
      </c>
      <c r="C10028" s="44" t="s">
        <v>57</v>
      </c>
      <c r="D10028" s="43">
        <v>7373298.0159999998</v>
      </c>
      <c r="E10028" s="43">
        <v>-262649.45</v>
      </c>
      <c r="F10028" s="45">
        <v>-70150</v>
      </c>
      <c r="G10028" s="45">
        <v>-74220</v>
      </c>
      <c r="H10028" s="45">
        <v>-91570</v>
      </c>
      <c r="I10028" s="55">
        <f>pro[[#This Row],[Admin expenses 3]]+pro[[#This Row],[Admin expenses 2]]+pro[[#This Row],[Admin expenses 1]]+pro[[#This Row],[COGS]]</f>
        <v>-498589.45</v>
      </c>
      <c r="J10028" s="55">
        <f>pro[[#This Row],[Revenue]]+pro[[#This Row],[AdminExp]]</f>
        <v>6874708.5659999996</v>
      </c>
      <c r="K10028" s="83">
        <f>pro[[#This Row],[Profit]]/pro[[#This Row],[Revenue]]</f>
        <v>0.93237904545319272</v>
      </c>
      <c r="L10028" s="56">
        <f t="shared" si="156"/>
        <v>9</v>
      </c>
      <c r="M10028" s="82" t="str">
        <f>"Q"&amp;" "&amp;VLOOKUP(pro[[#This Row],[Period]],Mapping!A:B,2,0)</f>
        <v>Q 3</v>
      </c>
      <c r="N10028"/>
    </row>
    <row r="10029" spans="1:14" ht="14.25" x14ac:dyDescent="0.2">
      <c r="A10029" s="42" t="s">
        <v>31</v>
      </c>
      <c r="B10029" s="44" t="s">
        <v>35</v>
      </c>
      <c r="C10029" s="44" t="s">
        <v>57</v>
      </c>
      <c r="D10029" s="43">
        <v>14565764.863999998</v>
      </c>
      <c r="E10029" s="43">
        <v>-256828.85199999998</v>
      </c>
      <c r="F10029" s="45">
        <v>-63540</v>
      </c>
      <c r="G10029" s="45">
        <v>-79550</v>
      </c>
      <c r="H10029" s="45">
        <v>-105370</v>
      </c>
      <c r="I10029" s="55">
        <f>pro[[#This Row],[Admin expenses 3]]+pro[[#This Row],[Admin expenses 2]]+pro[[#This Row],[Admin expenses 1]]+pro[[#This Row],[COGS]]</f>
        <v>-505288.85199999996</v>
      </c>
      <c r="J10029" s="55">
        <f>pro[[#This Row],[Revenue]]+pro[[#This Row],[AdminExp]]</f>
        <v>14060476.011999998</v>
      </c>
      <c r="K10029" s="83">
        <f>pro[[#This Row],[Profit]]/pro[[#This Row],[Revenue]]</f>
        <v>0.96530983050201191</v>
      </c>
      <c r="L10029" s="56">
        <f t="shared" si="156"/>
        <v>9</v>
      </c>
      <c r="M10029" s="82" t="str">
        <f>"Q"&amp;" "&amp;VLOOKUP(pro[[#This Row],[Period]],Mapping!A:B,2,0)</f>
        <v>Q 3</v>
      </c>
      <c r="N10029"/>
    </row>
    <row r="10030" spans="1:14" ht="14.25" x14ac:dyDescent="0.2">
      <c r="A10030" s="42" t="s">
        <v>31</v>
      </c>
      <c r="B10030" s="44" t="s">
        <v>35</v>
      </c>
      <c r="C10030" s="44" t="s">
        <v>57</v>
      </c>
      <c r="D10030" s="43">
        <v>11800018.502999999</v>
      </c>
      <c r="E10030" s="43">
        <v>-417143.24400000001</v>
      </c>
      <c r="F10030" s="45">
        <v>-29060</v>
      </c>
      <c r="G10030" s="45">
        <v>-91520</v>
      </c>
      <c r="H10030" s="45">
        <v>-69250</v>
      </c>
      <c r="I10030" s="55">
        <f>pro[[#This Row],[Admin expenses 3]]+pro[[#This Row],[Admin expenses 2]]+pro[[#This Row],[Admin expenses 1]]+pro[[#This Row],[COGS]]</f>
        <v>-606973.24399999995</v>
      </c>
      <c r="J10030" s="55">
        <f>pro[[#This Row],[Revenue]]+pro[[#This Row],[AdminExp]]</f>
        <v>11193045.259</v>
      </c>
      <c r="K10030" s="83">
        <f>pro[[#This Row],[Profit]]/pro[[#This Row],[Revenue]]</f>
        <v>0.94856167014944226</v>
      </c>
      <c r="L10030" s="56">
        <f t="shared" si="156"/>
        <v>9</v>
      </c>
      <c r="M10030" s="82" t="str">
        <f>"Q"&amp;" "&amp;VLOOKUP(pro[[#This Row],[Period]],Mapping!A:B,2,0)</f>
        <v>Q 3</v>
      </c>
      <c r="N10030"/>
    </row>
    <row r="10031" spans="1:14" ht="14.25" x14ac:dyDescent="0.2">
      <c r="A10031" s="42" t="s">
        <v>31</v>
      </c>
      <c r="B10031" s="44" t="s">
        <v>35</v>
      </c>
      <c r="C10031" s="44" t="s">
        <v>57</v>
      </c>
      <c r="D10031" s="43">
        <v>146208.55199999997</v>
      </c>
      <c r="E10031" s="43">
        <v>-38977.133999999998</v>
      </c>
      <c r="F10031" s="45">
        <v>-92830</v>
      </c>
      <c r="G10031" s="45">
        <v>-95250</v>
      </c>
      <c r="H10031" s="45">
        <v>-56570</v>
      </c>
      <c r="I10031" s="55">
        <f>pro[[#This Row],[Admin expenses 3]]+pro[[#This Row],[Admin expenses 2]]+pro[[#This Row],[Admin expenses 1]]+pro[[#This Row],[COGS]]</f>
        <v>-283627.13400000002</v>
      </c>
      <c r="J10031" s="55">
        <f>pro[[#This Row],[Revenue]]+pro[[#This Row],[AdminExp]]</f>
        <v>-137418.58200000005</v>
      </c>
      <c r="K10031" s="83">
        <f>pro[[#This Row],[Profit]]/pro[[#This Row],[Revenue]]</f>
        <v>-0.93988060288019326</v>
      </c>
      <c r="L10031" s="56">
        <f t="shared" si="156"/>
        <v>9</v>
      </c>
      <c r="M10031" s="82" t="str">
        <f>"Q"&amp;" "&amp;VLOOKUP(pro[[#This Row],[Period]],Mapping!A:B,2,0)</f>
        <v>Q 3</v>
      </c>
      <c r="N10031"/>
    </row>
    <row r="10032" spans="1:14" ht="14.25" x14ac:dyDescent="0.2">
      <c r="A10032" s="42" t="s">
        <v>31</v>
      </c>
      <c r="B10032" s="44" t="s">
        <v>35</v>
      </c>
      <c r="C10032" s="44" t="s">
        <v>57</v>
      </c>
      <c r="D10032" s="43">
        <v>19058476.647</v>
      </c>
      <c r="E10032" s="43">
        <v>-68889.072</v>
      </c>
      <c r="F10032" s="45">
        <v>-104110</v>
      </c>
      <c r="G10032" s="45">
        <v>-54450</v>
      </c>
      <c r="H10032" s="45">
        <v>-22000</v>
      </c>
      <c r="I10032" s="55">
        <f>pro[[#This Row],[Admin expenses 3]]+pro[[#This Row],[Admin expenses 2]]+pro[[#This Row],[Admin expenses 1]]+pro[[#This Row],[COGS]]</f>
        <v>-249449.07199999999</v>
      </c>
      <c r="J10032" s="55">
        <f>pro[[#This Row],[Revenue]]+pro[[#This Row],[AdminExp]]</f>
        <v>18809027.574999999</v>
      </c>
      <c r="K10032" s="83">
        <f>pro[[#This Row],[Profit]]/pro[[#This Row],[Revenue]]</f>
        <v>0.98691138454451099</v>
      </c>
      <c r="L10032" s="56">
        <f t="shared" si="156"/>
        <v>9</v>
      </c>
      <c r="M10032" s="82" t="str">
        <f>"Q"&amp;" "&amp;VLOOKUP(pro[[#This Row],[Period]],Mapping!A:B,2,0)</f>
        <v>Q 3</v>
      </c>
      <c r="N10032"/>
    </row>
    <row r="10033" spans="1:14" ht="14.25" x14ac:dyDescent="0.2">
      <c r="A10033" s="42" t="s">
        <v>31</v>
      </c>
      <c r="B10033" s="44" t="s">
        <v>35</v>
      </c>
      <c r="C10033" s="44" t="s">
        <v>57</v>
      </c>
      <c r="D10033" s="43">
        <v>12938352.314999999</v>
      </c>
      <c r="E10033" s="43">
        <v>-181818.53899999999</v>
      </c>
      <c r="F10033" s="45">
        <v>-55430</v>
      </c>
      <c r="G10033" s="45">
        <v>-95900</v>
      </c>
      <c r="H10033" s="45">
        <v>-73300</v>
      </c>
      <c r="I10033" s="55">
        <f>pro[[#This Row],[Admin expenses 3]]+pro[[#This Row],[Admin expenses 2]]+pro[[#This Row],[Admin expenses 1]]+pro[[#This Row],[COGS]]</f>
        <v>-406448.53899999999</v>
      </c>
      <c r="J10033" s="55">
        <f>pro[[#This Row],[Revenue]]+pro[[#This Row],[AdminExp]]</f>
        <v>12531903.775999999</v>
      </c>
      <c r="K10033" s="83">
        <f>pro[[#This Row],[Profit]]/pro[[#This Row],[Revenue]]</f>
        <v>0.96858575735885721</v>
      </c>
      <c r="L10033" s="56">
        <f t="shared" si="156"/>
        <v>9</v>
      </c>
      <c r="M10033" s="82" t="str">
        <f>"Q"&amp;" "&amp;VLOOKUP(pro[[#This Row],[Period]],Mapping!A:B,2,0)</f>
        <v>Q 3</v>
      </c>
      <c r="N10033"/>
    </row>
    <row r="10034" spans="1:14" ht="14.25" x14ac:dyDescent="0.2">
      <c r="A10034" s="42" t="s">
        <v>31</v>
      </c>
      <c r="B10034" s="44" t="s">
        <v>35</v>
      </c>
      <c r="C10034" s="44" t="s">
        <v>57</v>
      </c>
      <c r="D10034" s="43">
        <v>7318617.1449999996</v>
      </c>
      <c r="E10034" s="43">
        <v>-374477.103</v>
      </c>
      <c r="F10034" s="45">
        <v>-52560</v>
      </c>
      <c r="G10034" s="45">
        <v>-57070</v>
      </c>
      <c r="H10034" s="45">
        <v>-91630</v>
      </c>
      <c r="I10034" s="55">
        <f>pro[[#This Row],[Admin expenses 3]]+pro[[#This Row],[Admin expenses 2]]+pro[[#This Row],[Admin expenses 1]]+pro[[#This Row],[COGS]]</f>
        <v>-575737.103</v>
      </c>
      <c r="J10034" s="55">
        <f>pro[[#This Row],[Revenue]]+pro[[#This Row],[AdminExp]]</f>
        <v>6742880.0419999994</v>
      </c>
      <c r="K10034" s="83">
        <f>pro[[#This Row],[Profit]]/pro[[#This Row],[Revenue]]</f>
        <v>0.92133252886532835</v>
      </c>
      <c r="L10034" s="56">
        <f t="shared" si="156"/>
        <v>9</v>
      </c>
      <c r="M10034" s="82" t="str">
        <f>"Q"&amp;" "&amp;VLOOKUP(pro[[#This Row],[Period]],Mapping!A:B,2,0)</f>
        <v>Q 3</v>
      </c>
      <c r="N10034"/>
    </row>
    <row r="10035" spans="1:14" ht="14.25" x14ac:dyDescent="0.2">
      <c r="A10035" s="42" t="s">
        <v>31</v>
      </c>
      <c r="B10035" s="44" t="s">
        <v>35</v>
      </c>
      <c r="C10035" s="44" t="s">
        <v>57</v>
      </c>
      <c r="D10035" s="43">
        <v>1265113.801</v>
      </c>
      <c r="E10035" s="43">
        <v>-66549.539000000004</v>
      </c>
      <c r="F10035" s="45">
        <v>-59580</v>
      </c>
      <c r="G10035" s="45">
        <v>-77200</v>
      </c>
      <c r="H10035" s="45">
        <v>-39710</v>
      </c>
      <c r="I10035" s="55">
        <f>pro[[#This Row],[Admin expenses 3]]+pro[[#This Row],[Admin expenses 2]]+pro[[#This Row],[Admin expenses 1]]+pro[[#This Row],[COGS]]</f>
        <v>-243039.53899999999</v>
      </c>
      <c r="J10035" s="55">
        <f>pro[[#This Row],[Revenue]]+pro[[#This Row],[AdminExp]]</f>
        <v>1022074.262</v>
      </c>
      <c r="K10035" s="83">
        <f>pro[[#This Row],[Profit]]/pro[[#This Row],[Revenue]]</f>
        <v>0.80789116456725774</v>
      </c>
      <c r="L10035" s="56">
        <f t="shared" si="156"/>
        <v>9</v>
      </c>
      <c r="M10035" s="82" t="str">
        <f>"Q"&amp;" "&amp;VLOOKUP(pro[[#This Row],[Period]],Mapping!A:B,2,0)</f>
        <v>Q 3</v>
      </c>
      <c r="N10035"/>
    </row>
    <row r="10036" spans="1:14" ht="14.25" x14ac:dyDescent="0.2">
      <c r="A10036" s="42" t="s">
        <v>31</v>
      </c>
      <c r="B10036" s="44" t="s">
        <v>35</v>
      </c>
      <c r="C10036" s="44" t="s">
        <v>57</v>
      </c>
      <c r="D10036" s="43">
        <v>643510.44099999999</v>
      </c>
      <c r="E10036" s="43">
        <v>-64195.585999999996</v>
      </c>
      <c r="F10036" s="45">
        <v>-18020</v>
      </c>
      <c r="G10036" s="45">
        <v>-82260</v>
      </c>
      <c r="H10036" s="45">
        <v>-68870</v>
      </c>
      <c r="I10036" s="55">
        <f>pro[[#This Row],[Admin expenses 3]]+pro[[#This Row],[Admin expenses 2]]+pro[[#This Row],[Admin expenses 1]]+pro[[#This Row],[COGS]]</f>
        <v>-233345.58600000001</v>
      </c>
      <c r="J10036" s="55">
        <f>pro[[#This Row],[Revenue]]+pro[[#This Row],[AdminExp]]</f>
        <v>410164.85499999998</v>
      </c>
      <c r="K10036" s="83">
        <f>pro[[#This Row],[Profit]]/pro[[#This Row],[Revenue]]</f>
        <v>0.63738648026069866</v>
      </c>
      <c r="L10036" s="56">
        <f t="shared" si="156"/>
        <v>9</v>
      </c>
      <c r="M10036" s="82" t="str">
        <f>"Q"&amp;" "&amp;VLOOKUP(pro[[#This Row],[Period]],Mapping!A:B,2,0)</f>
        <v>Q 3</v>
      </c>
      <c r="N10036"/>
    </row>
    <row r="10037" spans="1:14" ht="14.25" x14ac:dyDescent="0.2">
      <c r="A10037" s="42" t="s">
        <v>31</v>
      </c>
      <c r="B10037" s="44" t="s">
        <v>35</v>
      </c>
      <c r="C10037" s="44" t="s">
        <v>58</v>
      </c>
      <c r="D10037" s="43">
        <v>-1668815.148</v>
      </c>
      <c r="E10037" s="43">
        <v>155575.196</v>
      </c>
      <c r="F10037" s="45">
        <v>-73450</v>
      </c>
      <c r="G10037" s="45">
        <v>-65160</v>
      </c>
      <c r="H10037" s="45">
        <v>-27210</v>
      </c>
      <c r="I10037" s="55">
        <f>pro[[#This Row],[Admin expenses 3]]+pro[[#This Row],[Admin expenses 2]]+pro[[#This Row],[Admin expenses 1]]+pro[[#This Row],[COGS]]</f>
        <v>-10244.804000000004</v>
      </c>
      <c r="J10037" s="55">
        <f>pro[[#This Row],[Revenue]]+pro[[#This Row],[AdminExp]]</f>
        <v>-1679059.952</v>
      </c>
      <c r="K10037" s="83">
        <f>pro[[#This Row],[Profit]]/pro[[#This Row],[Revenue]]</f>
        <v>1.0061389687241742</v>
      </c>
      <c r="L10037" s="56">
        <f t="shared" si="156"/>
        <v>9</v>
      </c>
      <c r="M10037" s="82" t="str">
        <f>"Q"&amp;" "&amp;VLOOKUP(pro[[#This Row],[Period]],Mapping!A:B,2,0)</f>
        <v>Q 3</v>
      </c>
      <c r="N10037"/>
    </row>
    <row r="10038" spans="1:14" ht="14.25" x14ac:dyDescent="0.2">
      <c r="A10038" s="42" t="s">
        <v>31</v>
      </c>
      <c r="B10038" s="44" t="s">
        <v>35</v>
      </c>
      <c r="C10038" s="44" t="s">
        <v>59</v>
      </c>
      <c r="D10038" s="43">
        <v>71907.149999999994</v>
      </c>
      <c r="E10038" s="43">
        <v>-102446.75</v>
      </c>
      <c r="F10038" s="45">
        <v>-88630</v>
      </c>
      <c r="G10038" s="45">
        <v>-37120</v>
      </c>
      <c r="H10038" s="45">
        <v>-61590</v>
      </c>
      <c r="I10038" s="55">
        <f>pro[[#This Row],[Admin expenses 3]]+pro[[#This Row],[Admin expenses 2]]+pro[[#This Row],[Admin expenses 1]]+pro[[#This Row],[COGS]]</f>
        <v>-289786.75</v>
      </c>
      <c r="J10038" s="55">
        <f>pro[[#This Row],[Revenue]]+pro[[#This Row],[AdminExp]]</f>
        <v>-217879.6</v>
      </c>
      <c r="K10038" s="83">
        <f>pro[[#This Row],[Profit]]/pro[[#This Row],[Revenue]]</f>
        <v>-3.0300130098328193</v>
      </c>
      <c r="L10038" s="56">
        <f t="shared" si="156"/>
        <v>9</v>
      </c>
      <c r="M10038" s="82" t="str">
        <f>"Q"&amp;" "&amp;VLOOKUP(pro[[#This Row],[Period]],Mapping!A:B,2,0)</f>
        <v>Q 3</v>
      </c>
      <c r="N10038"/>
    </row>
    <row r="10039" spans="1:14" ht="14.25" x14ac:dyDescent="0.2">
      <c r="A10039" s="42" t="s">
        <v>31</v>
      </c>
      <c r="B10039" s="44" t="s">
        <v>35</v>
      </c>
      <c r="C10039" s="44" t="s">
        <v>57</v>
      </c>
      <c r="D10039" s="43">
        <v>1564514.203</v>
      </c>
      <c r="E10039" s="43">
        <v>-819091.35</v>
      </c>
      <c r="F10039" s="45">
        <v>-57800</v>
      </c>
      <c r="G10039" s="45">
        <v>-98500</v>
      </c>
      <c r="H10039" s="45">
        <v>-99200</v>
      </c>
      <c r="I10039" s="55">
        <f>pro[[#This Row],[Admin expenses 3]]+pro[[#This Row],[Admin expenses 2]]+pro[[#This Row],[Admin expenses 1]]+pro[[#This Row],[COGS]]</f>
        <v>-1074591.3500000001</v>
      </c>
      <c r="J10039" s="55">
        <f>pro[[#This Row],[Revenue]]+pro[[#This Row],[AdminExp]]</f>
        <v>489922.85299999989</v>
      </c>
      <c r="K10039" s="83">
        <f>pro[[#This Row],[Profit]]/pro[[#This Row],[Revenue]]</f>
        <v>0.3131469513415468</v>
      </c>
      <c r="L10039" s="56">
        <f t="shared" si="156"/>
        <v>9</v>
      </c>
      <c r="M10039" s="82" t="str">
        <f>"Q"&amp;" "&amp;VLOOKUP(pro[[#This Row],[Period]],Mapping!A:B,2,0)</f>
        <v>Q 3</v>
      </c>
      <c r="N10039"/>
    </row>
    <row r="10040" spans="1:14" ht="14.25" x14ac:dyDescent="0.2">
      <c r="A10040" s="42" t="s">
        <v>31</v>
      </c>
      <c r="B10040" s="44" t="s">
        <v>35</v>
      </c>
      <c r="C10040" s="44" t="s">
        <v>57</v>
      </c>
      <c r="D10040" s="43">
        <v>145310.61299999998</v>
      </c>
      <c r="E10040" s="43">
        <v>-82542.663</v>
      </c>
      <c r="F10040" s="45">
        <v>-50130</v>
      </c>
      <c r="G10040" s="45">
        <v>-105130</v>
      </c>
      <c r="H10040" s="45">
        <v>-91390</v>
      </c>
      <c r="I10040" s="55">
        <f>pro[[#This Row],[Admin expenses 3]]+pro[[#This Row],[Admin expenses 2]]+pro[[#This Row],[Admin expenses 1]]+pro[[#This Row],[COGS]]</f>
        <v>-329192.663</v>
      </c>
      <c r="J10040" s="55">
        <f>pro[[#This Row],[Revenue]]+pro[[#This Row],[AdminExp]]</f>
        <v>-183882.05000000002</v>
      </c>
      <c r="K10040" s="83">
        <f>pro[[#This Row],[Profit]]/pro[[#This Row],[Revenue]]</f>
        <v>-1.2654412929907606</v>
      </c>
      <c r="L10040" s="56">
        <f t="shared" si="156"/>
        <v>9</v>
      </c>
      <c r="M10040" s="82" t="str">
        <f>"Q"&amp;" "&amp;VLOOKUP(pro[[#This Row],[Period]],Mapping!A:B,2,0)</f>
        <v>Q 3</v>
      </c>
      <c r="N10040"/>
    </row>
    <row r="10041" spans="1:14" ht="14.25" x14ac:dyDescent="0.2">
      <c r="A10041" s="42" t="s">
        <v>31</v>
      </c>
      <c r="B10041" s="44" t="s">
        <v>35</v>
      </c>
      <c r="C10041" s="44" t="s">
        <v>57</v>
      </c>
      <c r="D10041" s="43">
        <v>802236.31599999988</v>
      </c>
      <c r="E10041" s="43">
        <v>-337943.58499999996</v>
      </c>
      <c r="F10041" s="45">
        <v>-81580</v>
      </c>
      <c r="G10041" s="45">
        <v>-90530</v>
      </c>
      <c r="H10041" s="45">
        <v>-17400</v>
      </c>
      <c r="I10041" s="55">
        <f>pro[[#This Row],[Admin expenses 3]]+pro[[#This Row],[Admin expenses 2]]+pro[[#This Row],[Admin expenses 1]]+pro[[#This Row],[COGS]]</f>
        <v>-527453.58499999996</v>
      </c>
      <c r="J10041" s="55">
        <f>pro[[#This Row],[Revenue]]+pro[[#This Row],[AdminExp]]</f>
        <v>274782.73099999991</v>
      </c>
      <c r="K10041" s="83">
        <f>pro[[#This Row],[Profit]]/pro[[#This Row],[Revenue]]</f>
        <v>0.34252093244803938</v>
      </c>
      <c r="L10041" s="56">
        <f t="shared" si="156"/>
        <v>9</v>
      </c>
      <c r="M10041" s="82" t="str">
        <f>"Q"&amp;" "&amp;VLOOKUP(pro[[#This Row],[Period]],Mapping!A:B,2,0)</f>
        <v>Q 3</v>
      </c>
      <c r="N10041"/>
    </row>
    <row r="10042" spans="1:14" ht="14.25" x14ac:dyDescent="0.2">
      <c r="A10042" s="42" t="s">
        <v>31</v>
      </c>
      <c r="B10042" s="44" t="s">
        <v>35</v>
      </c>
      <c r="C10042" s="44" t="s">
        <v>57</v>
      </c>
      <c r="D10042" s="43">
        <v>564991.83299999987</v>
      </c>
      <c r="E10042" s="43">
        <v>-180374.59999999998</v>
      </c>
      <c r="F10042" s="45">
        <v>-40720</v>
      </c>
      <c r="G10042" s="45">
        <v>-36600</v>
      </c>
      <c r="H10042" s="45">
        <v>-69820</v>
      </c>
      <c r="I10042" s="55">
        <f>pro[[#This Row],[Admin expenses 3]]+pro[[#This Row],[Admin expenses 2]]+pro[[#This Row],[Admin expenses 1]]+pro[[#This Row],[COGS]]</f>
        <v>-327514.59999999998</v>
      </c>
      <c r="J10042" s="55">
        <f>pro[[#This Row],[Revenue]]+pro[[#This Row],[AdminExp]]</f>
        <v>237477.23299999989</v>
      </c>
      <c r="K10042" s="83">
        <f>pro[[#This Row],[Profit]]/pro[[#This Row],[Revenue]]</f>
        <v>0.42031976239203434</v>
      </c>
      <c r="L10042" s="56">
        <f t="shared" si="156"/>
        <v>9</v>
      </c>
      <c r="M10042" s="82" t="str">
        <f>"Q"&amp;" "&amp;VLOOKUP(pro[[#This Row],[Period]],Mapping!A:B,2,0)</f>
        <v>Q 3</v>
      </c>
      <c r="N10042"/>
    </row>
    <row r="10043" spans="1:14" ht="14.25" x14ac:dyDescent="0.2">
      <c r="A10043" s="42" t="s">
        <v>31</v>
      </c>
      <c r="B10043" s="44" t="s">
        <v>35</v>
      </c>
      <c r="C10043" s="44" t="s">
        <v>57</v>
      </c>
      <c r="D10043" s="43">
        <v>287600.299</v>
      </c>
      <c r="E10043" s="43">
        <v>-65740.437000000005</v>
      </c>
      <c r="F10043" s="45">
        <v>-15520</v>
      </c>
      <c r="G10043" s="45">
        <v>-71870</v>
      </c>
      <c r="H10043" s="45">
        <v>-79760</v>
      </c>
      <c r="I10043" s="55">
        <f>pro[[#This Row],[Admin expenses 3]]+pro[[#This Row],[Admin expenses 2]]+pro[[#This Row],[Admin expenses 1]]+pro[[#This Row],[COGS]]</f>
        <v>-232890.43700000001</v>
      </c>
      <c r="J10043" s="55">
        <f>pro[[#This Row],[Revenue]]+pro[[#This Row],[AdminExp]]</f>
        <v>54709.861999999994</v>
      </c>
      <c r="K10043" s="83">
        <f>pro[[#This Row],[Profit]]/pro[[#This Row],[Revenue]]</f>
        <v>0.1902288077941115</v>
      </c>
      <c r="L10043" s="56">
        <f t="shared" si="156"/>
        <v>9</v>
      </c>
      <c r="M10043" s="82" t="str">
        <f>"Q"&amp;" "&amp;VLOOKUP(pro[[#This Row],[Period]],Mapping!A:B,2,0)</f>
        <v>Q 3</v>
      </c>
      <c r="N10043"/>
    </row>
    <row r="10044" spans="1:14" ht="14.25" x14ac:dyDescent="0.2">
      <c r="A10044" s="42" t="s">
        <v>31</v>
      </c>
      <c r="B10044" s="44" t="s">
        <v>35</v>
      </c>
      <c r="C10044" s="44" t="s">
        <v>58</v>
      </c>
      <c r="D10044" s="43">
        <v>148984.40899999999</v>
      </c>
      <c r="E10044" s="43">
        <v>-27647.675999999999</v>
      </c>
      <c r="F10044" s="45">
        <v>-65640</v>
      </c>
      <c r="G10044" s="45">
        <v>-66580</v>
      </c>
      <c r="H10044" s="45">
        <v>-99980</v>
      </c>
      <c r="I10044" s="55">
        <f>pro[[#This Row],[Admin expenses 3]]+pro[[#This Row],[Admin expenses 2]]+pro[[#This Row],[Admin expenses 1]]+pro[[#This Row],[COGS]]</f>
        <v>-259847.67600000001</v>
      </c>
      <c r="J10044" s="55">
        <f>pro[[#This Row],[Revenue]]+pro[[#This Row],[AdminExp]]</f>
        <v>-110863.26700000002</v>
      </c>
      <c r="K10044" s="83">
        <f>pro[[#This Row],[Profit]]/pro[[#This Row],[Revenue]]</f>
        <v>-0.74412663542532176</v>
      </c>
      <c r="L10044" s="56">
        <f t="shared" si="156"/>
        <v>9</v>
      </c>
      <c r="M10044" s="82" t="str">
        <f>"Q"&amp;" "&amp;VLOOKUP(pro[[#This Row],[Period]],Mapping!A:B,2,0)</f>
        <v>Q 3</v>
      </c>
      <c r="N10044"/>
    </row>
    <row r="10045" spans="1:14" ht="14.25" x14ac:dyDescent="0.2">
      <c r="A10045" s="42" t="s">
        <v>31</v>
      </c>
      <c r="B10045" s="44" t="s">
        <v>35</v>
      </c>
      <c r="C10045" s="44" t="s">
        <v>59</v>
      </c>
      <c r="D10045" s="43">
        <v>853665.61699999997</v>
      </c>
      <c r="E10045" s="43">
        <v>-96171.900999999983</v>
      </c>
      <c r="F10045" s="45">
        <v>-19200</v>
      </c>
      <c r="G10045" s="45">
        <v>-55130</v>
      </c>
      <c r="H10045" s="45">
        <v>-46460</v>
      </c>
      <c r="I10045" s="55">
        <f>pro[[#This Row],[Admin expenses 3]]+pro[[#This Row],[Admin expenses 2]]+pro[[#This Row],[Admin expenses 1]]+pro[[#This Row],[COGS]]</f>
        <v>-216961.90099999998</v>
      </c>
      <c r="J10045" s="55">
        <f>pro[[#This Row],[Revenue]]+pro[[#This Row],[AdminExp]]</f>
        <v>636703.71600000001</v>
      </c>
      <c r="K10045" s="83">
        <f>pro[[#This Row],[Profit]]/pro[[#This Row],[Revenue]]</f>
        <v>0.74584673825512648</v>
      </c>
      <c r="L10045" s="56">
        <f t="shared" si="156"/>
        <v>9</v>
      </c>
      <c r="M10045" s="82" t="str">
        <f>"Q"&amp;" "&amp;VLOOKUP(pro[[#This Row],[Period]],Mapping!A:B,2,0)</f>
        <v>Q 3</v>
      </c>
      <c r="N10045"/>
    </row>
    <row r="10046" spans="1:14" ht="14.25" x14ac:dyDescent="0.2">
      <c r="A10046" s="42" t="s">
        <v>31</v>
      </c>
      <c r="B10046" s="44" t="s">
        <v>35</v>
      </c>
      <c r="C10046" s="44" t="s">
        <v>57</v>
      </c>
      <c r="D10046" s="43">
        <v>3363745.4479999994</v>
      </c>
      <c r="E10046" s="43">
        <v>-374210.17899999995</v>
      </c>
      <c r="F10046" s="45">
        <v>-97810</v>
      </c>
      <c r="G10046" s="45">
        <v>-92040</v>
      </c>
      <c r="H10046" s="45">
        <v>-32620</v>
      </c>
      <c r="I10046" s="55">
        <f>pro[[#This Row],[Admin expenses 3]]+pro[[#This Row],[Admin expenses 2]]+pro[[#This Row],[Admin expenses 1]]+pro[[#This Row],[COGS]]</f>
        <v>-596680.179</v>
      </c>
      <c r="J10046" s="55">
        <f>pro[[#This Row],[Revenue]]+pro[[#This Row],[AdminExp]]</f>
        <v>2767065.2689999994</v>
      </c>
      <c r="K10046" s="83">
        <f>pro[[#This Row],[Profit]]/pro[[#This Row],[Revenue]]</f>
        <v>0.82261434813541812</v>
      </c>
      <c r="L10046" s="56">
        <f t="shared" si="156"/>
        <v>9</v>
      </c>
      <c r="M10046" s="82" t="str">
        <f>"Q"&amp;" "&amp;VLOOKUP(pro[[#This Row],[Period]],Mapping!A:B,2,0)</f>
        <v>Q 3</v>
      </c>
      <c r="N10046"/>
    </row>
    <row r="10047" spans="1:14" ht="14.25" x14ac:dyDescent="0.2">
      <c r="A10047" s="42" t="s">
        <v>31</v>
      </c>
      <c r="B10047" s="44" t="s">
        <v>35</v>
      </c>
      <c r="C10047" s="44" t="s">
        <v>57</v>
      </c>
      <c r="D10047" s="43">
        <v>3766686.5949999993</v>
      </c>
      <c r="E10047" s="43">
        <v>-659904</v>
      </c>
      <c r="F10047" s="45">
        <v>-99890</v>
      </c>
      <c r="G10047" s="45">
        <v>-52120</v>
      </c>
      <c r="H10047" s="45">
        <v>-93930</v>
      </c>
      <c r="I10047" s="55">
        <f>pro[[#This Row],[Admin expenses 3]]+pro[[#This Row],[Admin expenses 2]]+pro[[#This Row],[Admin expenses 1]]+pro[[#This Row],[COGS]]</f>
        <v>-905844</v>
      </c>
      <c r="J10047" s="55">
        <f>pro[[#This Row],[Revenue]]+pro[[#This Row],[AdminExp]]</f>
        <v>2860842.5949999993</v>
      </c>
      <c r="K10047" s="83">
        <f>pro[[#This Row],[Profit]]/pro[[#This Row],[Revenue]]</f>
        <v>0.75951171483116175</v>
      </c>
      <c r="L10047" s="56">
        <f t="shared" si="156"/>
        <v>9</v>
      </c>
      <c r="M10047" s="82" t="str">
        <f>"Q"&amp;" "&amp;VLOOKUP(pro[[#This Row],[Period]],Mapping!A:B,2,0)</f>
        <v>Q 3</v>
      </c>
      <c r="N10047"/>
    </row>
    <row r="10048" spans="1:14" ht="14.25" x14ac:dyDescent="0.2">
      <c r="A10048" s="42" t="s">
        <v>31</v>
      </c>
      <c r="B10048" s="44" t="s">
        <v>35</v>
      </c>
      <c r="C10048" s="44" t="s">
        <v>57</v>
      </c>
      <c r="D10048" s="43">
        <v>150527.41199999998</v>
      </c>
      <c r="E10048" s="43">
        <v>-140642.08199999999</v>
      </c>
      <c r="F10048" s="45">
        <v>-49260</v>
      </c>
      <c r="G10048" s="45">
        <v>-105720</v>
      </c>
      <c r="H10048" s="45">
        <v>-48340</v>
      </c>
      <c r="I10048" s="55">
        <f>pro[[#This Row],[Admin expenses 3]]+pro[[#This Row],[Admin expenses 2]]+pro[[#This Row],[Admin expenses 1]]+pro[[#This Row],[COGS]]</f>
        <v>-343962.08199999999</v>
      </c>
      <c r="J10048" s="55">
        <f>pro[[#This Row],[Revenue]]+pro[[#This Row],[AdminExp]]</f>
        <v>-193434.67</v>
      </c>
      <c r="K10048" s="83">
        <f>pro[[#This Row],[Profit]]/pro[[#This Row],[Revenue]]</f>
        <v>-1.285046141629008</v>
      </c>
      <c r="L10048" s="56">
        <f t="shared" si="156"/>
        <v>9</v>
      </c>
      <c r="M10048" s="82" t="str">
        <f>"Q"&amp;" "&amp;VLOOKUP(pro[[#This Row],[Period]],Mapping!A:B,2,0)</f>
        <v>Q 3</v>
      </c>
      <c r="N10048"/>
    </row>
    <row r="10049" spans="1:14" ht="14.25" x14ac:dyDescent="0.2">
      <c r="A10049" s="42" t="s">
        <v>31</v>
      </c>
      <c r="B10049" s="44" t="s">
        <v>35</v>
      </c>
      <c r="C10049" s="44" t="s">
        <v>58</v>
      </c>
      <c r="D10049" s="43">
        <v>766556.33599999989</v>
      </c>
      <c r="E10049" s="43">
        <v>-64450.903999999995</v>
      </c>
      <c r="F10049" s="45">
        <v>-22400</v>
      </c>
      <c r="G10049" s="45">
        <v>-32060</v>
      </c>
      <c r="H10049" s="45">
        <v>-74890</v>
      </c>
      <c r="I10049" s="55">
        <f>pro[[#This Row],[Admin expenses 3]]+pro[[#This Row],[Admin expenses 2]]+pro[[#This Row],[Admin expenses 1]]+pro[[#This Row],[COGS]]</f>
        <v>-193800.90399999998</v>
      </c>
      <c r="J10049" s="55">
        <f>pro[[#This Row],[Revenue]]+pro[[#This Row],[AdminExp]]</f>
        <v>572755.43199999991</v>
      </c>
      <c r="K10049" s="83">
        <f>pro[[#This Row],[Profit]]/pro[[#This Row],[Revenue]]</f>
        <v>0.7471798289330166</v>
      </c>
      <c r="L10049" s="56">
        <f t="shared" si="156"/>
        <v>9</v>
      </c>
      <c r="M10049" s="82" t="str">
        <f>"Q"&amp;" "&amp;VLOOKUP(pro[[#This Row],[Period]],Mapping!A:B,2,0)</f>
        <v>Q 3</v>
      </c>
      <c r="N10049"/>
    </row>
    <row r="10050" spans="1:14" ht="14.25" x14ac:dyDescent="0.2">
      <c r="A10050" s="42" t="s">
        <v>31</v>
      </c>
      <c r="B10050" s="44" t="s">
        <v>35</v>
      </c>
      <c r="C10050" s="44" t="s">
        <v>59</v>
      </c>
      <c r="D10050" s="43">
        <v>2136746.5</v>
      </c>
      <c r="E10050" s="43">
        <v>-179243.98799999998</v>
      </c>
      <c r="F10050" s="45">
        <v>-101520</v>
      </c>
      <c r="G10050" s="45">
        <v>-40760</v>
      </c>
      <c r="H10050" s="45">
        <v>-43480</v>
      </c>
      <c r="I10050" s="55">
        <f>pro[[#This Row],[Admin expenses 3]]+pro[[#This Row],[Admin expenses 2]]+pro[[#This Row],[Admin expenses 1]]+pro[[#This Row],[COGS]]</f>
        <v>-365003.98800000001</v>
      </c>
      <c r="J10050" s="55">
        <f>pro[[#This Row],[Revenue]]+pro[[#This Row],[AdminExp]]</f>
        <v>1771742.5120000001</v>
      </c>
      <c r="K10050" s="83">
        <f>pro[[#This Row],[Profit]]/pro[[#This Row],[Revenue]]</f>
        <v>0.82917768298672778</v>
      </c>
      <c r="L10050" s="56">
        <f t="shared" ref="L10050:L10113" si="157">MONTH(DATEVALUE(A10050&amp;"1"))</f>
        <v>9</v>
      </c>
      <c r="M10050" s="82" t="str">
        <f>"Q"&amp;" "&amp;VLOOKUP(pro[[#This Row],[Period]],Mapping!A:B,2,0)</f>
        <v>Q 3</v>
      </c>
      <c r="N10050"/>
    </row>
    <row r="10051" spans="1:14" ht="14.25" x14ac:dyDescent="0.2">
      <c r="A10051" s="42" t="s">
        <v>31</v>
      </c>
      <c r="B10051" s="44" t="s">
        <v>35</v>
      </c>
      <c r="C10051" s="44" t="s">
        <v>57</v>
      </c>
      <c r="D10051" s="43">
        <v>1707311.753</v>
      </c>
      <c r="E10051" s="43">
        <v>-331231.22199999995</v>
      </c>
      <c r="F10051" s="45">
        <v>-92160</v>
      </c>
      <c r="G10051" s="45">
        <v>-86600</v>
      </c>
      <c r="H10051" s="45">
        <v>-70080</v>
      </c>
      <c r="I10051" s="55">
        <f>pro[[#This Row],[Admin expenses 3]]+pro[[#This Row],[Admin expenses 2]]+pro[[#This Row],[Admin expenses 1]]+pro[[#This Row],[COGS]]</f>
        <v>-580071.22199999995</v>
      </c>
      <c r="J10051" s="55">
        <f>pro[[#This Row],[Revenue]]+pro[[#This Row],[AdminExp]]</f>
        <v>1127240.531</v>
      </c>
      <c r="K10051" s="83">
        <f>pro[[#This Row],[Profit]]/pro[[#This Row],[Revenue]]</f>
        <v>0.66024293982588189</v>
      </c>
      <c r="L10051" s="56">
        <f t="shared" si="157"/>
        <v>9</v>
      </c>
      <c r="M10051" s="82" t="str">
        <f>"Q"&amp;" "&amp;VLOOKUP(pro[[#This Row],[Period]],Mapping!A:B,2,0)</f>
        <v>Q 3</v>
      </c>
      <c r="N10051"/>
    </row>
    <row r="10052" spans="1:14" ht="14.25" x14ac:dyDescent="0.2">
      <c r="A10052" s="42" t="s">
        <v>31</v>
      </c>
      <c r="B10052" s="44" t="s">
        <v>35</v>
      </c>
      <c r="C10052" s="44" t="s">
        <v>57</v>
      </c>
      <c r="D10052" s="43">
        <v>255088.86899999998</v>
      </c>
      <c r="E10052" s="43">
        <v>-3396.8619999999996</v>
      </c>
      <c r="F10052" s="45">
        <v>-28230</v>
      </c>
      <c r="G10052" s="45">
        <v>-80310</v>
      </c>
      <c r="H10052" s="45">
        <v>-19950</v>
      </c>
      <c r="I10052" s="55">
        <f>pro[[#This Row],[Admin expenses 3]]+pro[[#This Row],[Admin expenses 2]]+pro[[#This Row],[Admin expenses 1]]+pro[[#This Row],[COGS]]</f>
        <v>-131886.86199999999</v>
      </c>
      <c r="J10052" s="55">
        <f>pro[[#This Row],[Revenue]]+pro[[#This Row],[AdminExp]]</f>
        <v>123202.00699999998</v>
      </c>
      <c r="K10052" s="83">
        <f>pro[[#This Row],[Profit]]/pro[[#This Row],[Revenue]]</f>
        <v>0.4829768052325325</v>
      </c>
      <c r="L10052" s="56">
        <f t="shared" si="157"/>
        <v>9</v>
      </c>
      <c r="M10052" s="82" t="str">
        <f>"Q"&amp;" "&amp;VLOOKUP(pro[[#This Row],[Period]],Mapping!A:B,2,0)</f>
        <v>Q 3</v>
      </c>
      <c r="N10052"/>
    </row>
    <row r="10053" spans="1:14" ht="14.25" x14ac:dyDescent="0.2">
      <c r="A10053" s="42" t="s">
        <v>31</v>
      </c>
      <c r="B10053" s="44" t="s">
        <v>35</v>
      </c>
      <c r="C10053" s="44" t="s">
        <v>58</v>
      </c>
      <c r="D10053" s="43">
        <v>184869.66399999999</v>
      </c>
      <c r="E10053" s="43">
        <v>-46388.943999999996</v>
      </c>
      <c r="F10053" s="45">
        <v>-93990</v>
      </c>
      <c r="G10053" s="45">
        <v>-23390</v>
      </c>
      <c r="H10053" s="45">
        <v>-81340</v>
      </c>
      <c r="I10053" s="55">
        <f>pro[[#This Row],[Admin expenses 3]]+pro[[#This Row],[Admin expenses 2]]+pro[[#This Row],[Admin expenses 1]]+pro[[#This Row],[COGS]]</f>
        <v>-245108.94399999999</v>
      </c>
      <c r="J10053" s="55">
        <f>pro[[#This Row],[Revenue]]+pro[[#This Row],[AdminExp]]</f>
        <v>-60239.28</v>
      </c>
      <c r="K10053" s="83">
        <f>pro[[#This Row],[Profit]]/pro[[#This Row],[Revenue]]</f>
        <v>-0.32584729531395701</v>
      </c>
      <c r="L10053" s="56">
        <f t="shared" si="157"/>
        <v>9</v>
      </c>
      <c r="M10053" s="82" t="str">
        <f>"Q"&amp;" "&amp;VLOOKUP(pro[[#This Row],[Period]],Mapping!A:B,2,0)</f>
        <v>Q 3</v>
      </c>
      <c r="N10053"/>
    </row>
    <row r="10054" spans="1:14" ht="14.25" x14ac:dyDescent="0.2">
      <c r="A10054" s="42" t="s">
        <v>31</v>
      </c>
      <c r="B10054" s="44" t="s">
        <v>35</v>
      </c>
      <c r="C10054" s="44" t="s">
        <v>59</v>
      </c>
      <c r="D10054" s="43">
        <v>15048125.007999999</v>
      </c>
      <c r="E10054" s="43">
        <v>-1600387.5649999997</v>
      </c>
      <c r="F10054" s="45">
        <v>-103640</v>
      </c>
      <c r="G10054" s="45">
        <v>-41180</v>
      </c>
      <c r="H10054" s="45">
        <v>-14720</v>
      </c>
      <c r="I10054" s="55">
        <f>pro[[#This Row],[Admin expenses 3]]+pro[[#This Row],[Admin expenses 2]]+pro[[#This Row],[Admin expenses 1]]+pro[[#This Row],[COGS]]</f>
        <v>-1759927.5649999997</v>
      </c>
      <c r="J10054" s="55">
        <f>pro[[#This Row],[Revenue]]+pro[[#This Row],[AdminExp]]</f>
        <v>13288197.443</v>
      </c>
      <c r="K10054" s="83">
        <f>pro[[#This Row],[Profit]]/pro[[#This Row],[Revenue]]</f>
        <v>0.88304672083303581</v>
      </c>
      <c r="L10054" s="56">
        <f t="shared" si="157"/>
        <v>9</v>
      </c>
      <c r="M10054" s="82" t="str">
        <f>"Q"&amp;" "&amp;VLOOKUP(pro[[#This Row],[Period]],Mapping!A:B,2,0)</f>
        <v>Q 3</v>
      </c>
      <c r="N10054"/>
    </row>
    <row r="10055" spans="1:14" ht="14.25" x14ac:dyDescent="0.2">
      <c r="A10055" s="42" t="s">
        <v>31</v>
      </c>
      <c r="B10055" s="44" t="s">
        <v>35</v>
      </c>
      <c r="C10055" s="44" t="s">
        <v>57</v>
      </c>
      <c r="D10055" s="43">
        <v>70847088.199999988</v>
      </c>
      <c r="E10055" s="43">
        <v>-113671.61399999999</v>
      </c>
      <c r="F10055" s="45">
        <v>-102910</v>
      </c>
      <c r="G10055" s="45">
        <v>-106590</v>
      </c>
      <c r="H10055" s="45">
        <v>-45490</v>
      </c>
      <c r="I10055" s="55">
        <f>pro[[#This Row],[Admin expenses 3]]+pro[[#This Row],[Admin expenses 2]]+pro[[#This Row],[Admin expenses 1]]+pro[[#This Row],[COGS]]</f>
        <v>-368661.614</v>
      </c>
      <c r="J10055" s="55">
        <f>pro[[#This Row],[Revenue]]+pro[[#This Row],[AdminExp]]</f>
        <v>70478426.585999995</v>
      </c>
      <c r="K10055" s="83">
        <f>pro[[#This Row],[Profit]]/pro[[#This Row],[Revenue]]</f>
        <v>0.99479637592219361</v>
      </c>
      <c r="L10055" s="56">
        <f t="shared" si="157"/>
        <v>9</v>
      </c>
      <c r="M10055" s="82" t="str">
        <f>"Q"&amp;" "&amp;VLOOKUP(pro[[#This Row],[Period]],Mapping!A:B,2,0)</f>
        <v>Q 3</v>
      </c>
      <c r="N10055"/>
    </row>
    <row r="10056" spans="1:14" ht="14.25" x14ac:dyDescent="0.2">
      <c r="A10056" s="42" t="s">
        <v>31</v>
      </c>
      <c r="B10056" s="44" t="s">
        <v>35</v>
      </c>
      <c r="C10056" s="44" t="s">
        <v>57</v>
      </c>
      <c r="D10056" s="43">
        <v>-81595.044999999998</v>
      </c>
      <c r="E10056" s="43">
        <v>74907.482999999993</v>
      </c>
      <c r="F10056" s="45">
        <v>-22510</v>
      </c>
      <c r="G10056" s="45">
        <v>-15030</v>
      </c>
      <c r="H10056" s="45">
        <v>-14130</v>
      </c>
      <c r="I10056" s="55">
        <f>pro[[#This Row],[Admin expenses 3]]+pro[[#This Row],[Admin expenses 2]]+pro[[#This Row],[Admin expenses 1]]+pro[[#This Row],[COGS]]</f>
        <v>23237.482999999993</v>
      </c>
      <c r="J10056" s="55">
        <f>pro[[#This Row],[Revenue]]+pro[[#This Row],[AdminExp]]</f>
        <v>-58357.562000000005</v>
      </c>
      <c r="K10056" s="83">
        <f>pro[[#This Row],[Profit]]/pro[[#This Row],[Revenue]]</f>
        <v>0.7152096306828436</v>
      </c>
      <c r="L10056" s="56">
        <f t="shared" si="157"/>
        <v>9</v>
      </c>
      <c r="M10056" s="82" t="str">
        <f>"Q"&amp;" "&amp;VLOOKUP(pro[[#This Row],[Period]],Mapping!A:B,2,0)</f>
        <v>Q 3</v>
      </c>
      <c r="N10056"/>
    </row>
    <row r="10057" spans="1:14" ht="14.25" x14ac:dyDescent="0.2">
      <c r="A10057" s="42" t="s">
        <v>31</v>
      </c>
      <c r="B10057" s="44" t="s">
        <v>35</v>
      </c>
      <c r="C10057" s="44" t="s">
        <v>57</v>
      </c>
      <c r="D10057" s="43">
        <v>2870445.0040000002</v>
      </c>
      <c r="E10057" s="43">
        <v>-1595.146</v>
      </c>
      <c r="F10057" s="45">
        <v>-71310</v>
      </c>
      <c r="G10057" s="45">
        <v>-43920</v>
      </c>
      <c r="H10057" s="45">
        <v>-47920</v>
      </c>
      <c r="I10057" s="55">
        <f>pro[[#This Row],[Admin expenses 3]]+pro[[#This Row],[Admin expenses 2]]+pro[[#This Row],[Admin expenses 1]]+pro[[#This Row],[COGS]]</f>
        <v>-164745.14600000001</v>
      </c>
      <c r="J10057" s="55">
        <f>pro[[#This Row],[Revenue]]+pro[[#This Row],[AdminExp]]</f>
        <v>2705699.858</v>
      </c>
      <c r="K10057" s="83">
        <f>pro[[#This Row],[Profit]]/pro[[#This Row],[Revenue]]</f>
        <v>0.94260640919076111</v>
      </c>
      <c r="L10057" s="56">
        <f t="shared" si="157"/>
        <v>9</v>
      </c>
      <c r="M10057" s="82" t="str">
        <f>"Q"&amp;" "&amp;VLOOKUP(pro[[#This Row],[Period]],Mapping!A:B,2,0)</f>
        <v>Q 3</v>
      </c>
      <c r="N10057"/>
    </row>
    <row r="10058" spans="1:14" ht="14.25" x14ac:dyDescent="0.2">
      <c r="A10058" s="42" t="s">
        <v>31</v>
      </c>
      <c r="B10058" s="44" t="s">
        <v>35</v>
      </c>
      <c r="C10058" s="44" t="s">
        <v>58</v>
      </c>
      <c r="D10058" s="43">
        <v>13823168.044</v>
      </c>
      <c r="E10058" s="43">
        <v>-235339.47499999998</v>
      </c>
      <c r="F10058" s="45">
        <v>-41170</v>
      </c>
      <c r="G10058" s="45">
        <v>-35390</v>
      </c>
      <c r="H10058" s="45">
        <v>-106570</v>
      </c>
      <c r="I10058" s="55">
        <f>pro[[#This Row],[Admin expenses 3]]+pro[[#This Row],[Admin expenses 2]]+pro[[#This Row],[Admin expenses 1]]+pro[[#This Row],[COGS]]</f>
        <v>-418469.47499999998</v>
      </c>
      <c r="J10058" s="55">
        <f>pro[[#This Row],[Revenue]]+pro[[#This Row],[AdminExp]]</f>
        <v>13404698.569</v>
      </c>
      <c r="K10058" s="83">
        <f>pro[[#This Row],[Profit]]/pro[[#This Row],[Revenue]]</f>
        <v>0.96972694872347742</v>
      </c>
      <c r="L10058" s="56">
        <f t="shared" si="157"/>
        <v>9</v>
      </c>
      <c r="M10058" s="82" t="str">
        <f>"Q"&amp;" "&amp;VLOOKUP(pro[[#This Row],[Period]],Mapping!A:B,2,0)</f>
        <v>Q 3</v>
      </c>
      <c r="N10058"/>
    </row>
    <row r="10059" spans="1:14" ht="14.25" x14ac:dyDescent="0.2">
      <c r="A10059" s="42" t="s">
        <v>31</v>
      </c>
      <c r="B10059" s="44" t="s">
        <v>35</v>
      </c>
      <c r="C10059" s="44" t="s">
        <v>59</v>
      </c>
      <c r="D10059" s="43">
        <v>38006202.856999993</v>
      </c>
      <c r="E10059" s="43">
        <v>-1754884.67</v>
      </c>
      <c r="F10059" s="45">
        <v>-27980</v>
      </c>
      <c r="G10059" s="45">
        <v>-62310</v>
      </c>
      <c r="H10059" s="45">
        <v>-105280</v>
      </c>
      <c r="I10059" s="55">
        <f>pro[[#This Row],[Admin expenses 3]]+pro[[#This Row],[Admin expenses 2]]+pro[[#This Row],[Admin expenses 1]]+pro[[#This Row],[COGS]]</f>
        <v>-1950454.67</v>
      </c>
      <c r="J10059" s="55">
        <f>pro[[#This Row],[Revenue]]+pro[[#This Row],[AdminExp]]</f>
        <v>36055748.186999992</v>
      </c>
      <c r="K10059" s="83">
        <f>pro[[#This Row],[Profit]]/pro[[#This Row],[Revenue]]</f>
        <v>0.94868062254630714</v>
      </c>
      <c r="L10059" s="56">
        <f t="shared" si="157"/>
        <v>9</v>
      </c>
      <c r="M10059" s="82" t="str">
        <f>"Q"&amp;" "&amp;VLOOKUP(pro[[#This Row],[Period]],Mapping!A:B,2,0)</f>
        <v>Q 3</v>
      </c>
      <c r="N10059"/>
    </row>
    <row r="10060" spans="1:14" ht="14.25" x14ac:dyDescent="0.2">
      <c r="A10060" s="42" t="s">
        <v>31</v>
      </c>
      <c r="B10060" s="44" t="s">
        <v>35</v>
      </c>
      <c r="C10060" s="44" t="s">
        <v>60</v>
      </c>
      <c r="D10060" s="43">
        <v>2799416.8649999998</v>
      </c>
      <c r="E10060" s="43">
        <v>-70658.006999999998</v>
      </c>
      <c r="F10060" s="45">
        <v>-39590</v>
      </c>
      <c r="G10060" s="45">
        <v>-26830</v>
      </c>
      <c r="H10060" s="45">
        <v>-23930</v>
      </c>
      <c r="I10060" s="55">
        <f>pro[[#This Row],[Admin expenses 3]]+pro[[#This Row],[Admin expenses 2]]+pro[[#This Row],[Admin expenses 1]]+pro[[#This Row],[COGS]]</f>
        <v>-161008.00699999998</v>
      </c>
      <c r="J10060" s="55">
        <f>pro[[#This Row],[Revenue]]+pro[[#This Row],[AdminExp]]</f>
        <v>2638408.858</v>
      </c>
      <c r="K10060" s="83">
        <f>pro[[#This Row],[Profit]]/pro[[#This Row],[Revenue]]</f>
        <v>0.94248516217323008</v>
      </c>
      <c r="L10060" s="56">
        <f t="shared" si="157"/>
        <v>9</v>
      </c>
      <c r="M10060" s="82" t="str">
        <f>"Q"&amp;" "&amp;VLOOKUP(pro[[#This Row],[Period]],Mapping!A:B,2,0)</f>
        <v>Q 3</v>
      </c>
      <c r="N10060"/>
    </row>
    <row r="10061" spans="1:14" ht="14.25" x14ac:dyDescent="0.2">
      <c r="A10061" s="42" t="s">
        <v>31</v>
      </c>
      <c r="B10061" s="44" t="s">
        <v>35</v>
      </c>
      <c r="C10061" s="44" t="s">
        <v>57</v>
      </c>
      <c r="D10061" s="43">
        <v>19912427.136</v>
      </c>
      <c r="E10061" s="43">
        <v>-912106.09699999995</v>
      </c>
      <c r="F10061" s="45">
        <v>-79410</v>
      </c>
      <c r="G10061" s="45">
        <v>-61170</v>
      </c>
      <c r="H10061" s="45">
        <v>-64240</v>
      </c>
      <c r="I10061" s="55">
        <f>pro[[#This Row],[Admin expenses 3]]+pro[[#This Row],[Admin expenses 2]]+pro[[#This Row],[Admin expenses 1]]+pro[[#This Row],[COGS]]</f>
        <v>-1116926.0970000001</v>
      </c>
      <c r="J10061" s="55">
        <f>pro[[#This Row],[Revenue]]+pro[[#This Row],[AdminExp]]</f>
        <v>18795501.039000001</v>
      </c>
      <c r="K10061" s="83">
        <f>pro[[#This Row],[Profit]]/pro[[#This Row],[Revenue]]</f>
        <v>0.94390808868394094</v>
      </c>
      <c r="L10061" s="56">
        <f t="shared" si="157"/>
        <v>9</v>
      </c>
      <c r="M10061" s="82" t="str">
        <f>"Q"&amp;" "&amp;VLOOKUP(pro[[#This Row],[Period]],Mapping!A:B,2,0)</f>
        <v>Q 3</v>
      </c>
      <c r="N10061"/>
    </row>
    <row r="10062" spans="1:14" ht="14.25" x14ac:dyDescent="0.2">
      <c r="A10062" s="42" t="s">
        <v>31</v>
      </c>
      <c r="B10062" s="44" t="s">
        <v>35</v>
      </c>
      <c r="C10062" s="44" t="s">
        <v>58</v>
      </c>
      <c r="D10062" s="43">
        <v>11078692.162999999</v>
      </c>
      <c r="E10062" s="43">
        <v>-4597973.1839999994</v>
      </c>
      <c r="F10062" s="45">
        <v>-77790</v>
      </c>
      <c r="G10062" s="45">
        <v>-93060</v>
      </c>
      <c r="H10062" s="45">
        <v>-67840</v>
      </c>
      <c r="I10062" s="55">
        <f>pro[[#This Row],[Admin expenses 3]]+pro[[#This Row],[Admin expenses 2]]+pro[[#This Row],[Admin expenses 1]]+pro[[#This Row],[COGS]]</f>
        <v>-4836663.1839999994</v>
      </c>
      <c r="J10062" s="55">
        <f>pro[[#This Row],[Revenue]]+pro[[#This Row],[AdminExp]]</f>
        <v>6242028.9789999994</v>
      </c>
      <c r="K10062" s="83">
        <f>pro[[#This Row],[Profit]]/pro[[#This Row],[Revenue]]</f>
        <v>0.56342652067242927</v>
      </c>
      <c r="L10062" s="56">
        <f t="shared" si="157"/>
        <v>9</v>
      </c>
      <c r="M10062" s="82" t="str">
        <f>"Q"&amp;" "&amp;VLOOKUP(pro[[#This Row],[Period]],Mapping!A:B,2,0)</f>
        <v>Q 3</v>
      </c>
      <c r="N10062"/>
    </row>
    <row r="10063" spans="1:14" ht="14.25" x14ac:dyDescent="0.2">
      <c r="A10063" s="42" t="s">
        <v>31</v>
      </c>
      <c r="B10063" s="44" t="s">
        <v>35</v>
      </c>
      <c r="C10063" s="44" t="s">
        <v>59</v>
      </c>
      <c r="D10063" s="43">
        <v>3305663.7949999995</v>
      </c>
      <c r="E10063" s="43">
        <v>-2899538.2989999996</v>
      </c>
      <c r="F10063" s="45">
        <v>-101120</v>
      </c>
      <c r="G10063" s="45">
        <v>-57850</v>
      </c>
      <c r="H10063" s="45">
        <v>-102930</v>
      </c>
      <c r="I10063" s="55">
        <f>pro[[#This Row],[Admin expenses 3]]+pro[[#This Row],[Admin expenses 2]]+pro[[#This Row],[Admin expenses 1]]+pro[[#This Row],[COGS]]</f>
        <v>-3161438.2989999996</v>
      </c>
      <c r="J10063" s="55">
        <f>pro[[#This Row],[Revenue]]+pro[[#This Row],[AdminExp]]</f>
        <v>144225.49599999981</v>
      </c>
      <c r="K10063" s="83">
        <f>pro[[#This Row],[Profit]]/pro[[#This Row],[Revenue]]</f>
        <v>4.3629813841972953E-2</v>
      </c>
      <c r="L10063" s="56">
        <f t="shared" si="157"/>
        <v>9</v>
      </c>
      <c r="M10063" s="82" t="str">
        <f>"Q"&amp;" "&amp;VLOOKUP(pro[[#This Row],[Period]],Mapping!A:B,2,0)</f>
        <v>Q 3</v>
      </c>
      <c r="N10063"/>
    </row>
    <row r="10064" spans="1:14" ht="14.25" x14ac:dyDescent="0.2">
      <c r="A10064" s="42" t="s">
        <v>31</v>
      </c>
      <c r="B10064" s="44" t="s">
        <v>35</v>
      </c>
      <c r="C10064" s="44" t="s">
        <v>60</v>
      </c>
      <c r="D10064" s="43">
        <v>4548950.1399999997</v>
      </c>
      <c r="E10064" s="43">
        <v>-1047956.1539999999</v>
      </c>
      <c r="F10064" s="45">
        <v>-28740</v>
      </c>
      <c r="G10064" s="45">
        <v>-69660</v>
      </c>
      <c r="H10064" s="45">
        <v>-15530</v>
      </c>
      <c r="I10064" s="55">
        <f>pro[[#This Row],[Admin expenses 3]]+pro[[#This Row],[Admin expenses 2]]+pro[[#This Row],[Admin expenses 1]]+pro[[#This Row],[COGS]]</f>
        <v>-1161886.1539999999</v>
      </c>
      <c r="J10064" s="55">
        <f>pro[[#This Row],[Revenue]]+pro[[#This Row],[AdminExp]]</f>
        <v>3387063.9859999996</v>
      </c>
      <c r="K10064" s="83">
        <f>pro[[#This Row],[Profit]]/pro[[#This Row],[Revenue]]</f>
        <v>0.74458147083581794</v>
      </c>
      <c r="L10064" s="56">
        <f t="shared" si="157"/>
        <v>9</v>
      </c>
      <c r="M10064" s="82" t="str">
        <f>"Q"&amp;" "&amp;VLOOKUP(pro[[#This Row],[Period]],Mapping!A:B,2,0)</f>
        <v>Q 3</v>
      </c>
      <c r="N10064"/>
    </row>
    <row r="10065" spans="1:14" ht="14.25" x14ac:dyDescent="0.2">
      <c r="A10065" s="42" t="s">
        <v>44</v>
      </c>
      <c r="B10065" s="44" t="s">
        <v>25</v>
      </c>
      <c r="C10065" s="44" t="s">
        <v>57</v>
      </c>
      <c r="D10065" s="43">
        <v>175166.033</v>
      </c>
      <c r="E10065" s="43">
        <v>-40686.778999999995</v>
      </c>
      <c r="F10065" s="45">
        <v>-66960</v>
      </c>
      <c r="G10065" s="45">
        <v>-32920</v>
      </c>
      <c r="H10065" s="45">
        <v>-33520</v>
      </c>
      <c r="I10065" s="55">
        <f>pro[[#This Row],[Admin expenses 3]]+pro[[#This Row],[Admin expenses 2]]+pro[[#This Row],[Admin expenses 1]]+pro[[#This Row],[COGS]]</f>
        <v>-174086.77899999998</v>
      </c>
      <c r="J10065" s="55">
        <f>pro[[#This Row],[Revenue]]+pro[[#This Row],[AdminExp]]</f>
        <v>1079.2540000000154</v>
      </c>
      <c r="K10065" s="83">
        <f>pro[[#This Row],[Profit]]/pro[[#This Row],[Revenue]]</f>
        <v>6.16132010022751E-3</v>
      </c>
      <c r="L10065" s="56">
        <f t="shared" si="157"/>
        <v>10</v>
      </c>
      <c r="M10065" s="82" t="str">
        <f>"Q"&amp;" "&amp;VLOOKUP(pro[[#This Row],[Period]],Mapping!A:B,2,0)</f>
        <v>Q 4</v>
      </c>
      <c r="N10065"/>
    </row>
    <row r="10066" spans="1:14" ht="14.25" x14ac:dyDescent="0.2">
      <c r="A10066" s="42" t="s">
        <v>44</v>
      </c>
      <c r="B10066" s="44" t="s">
        <v>25</v>
      </c>
      <c r="C10066" s="44" t="s">
        <v>58</v>
      </c>
      <c r="D10066" s="43">
        <v>386680.11900000001</v>
      </c>
      <c r="E10066" s="43">
        <v>-445916.17000000004</v>
      </c>
      <c r="F10066" s="45">
        <v>-71170</v>
      </c>
      <c r="G10066" s="45">
        <v>-74070</v>
      </c>
      <c r="H10066" s="45">
        <v>-46990</v>
      </c>
      <c r="I10066" s="55">
        <f>pro[[#This Row],[Admin expenses 3]]+pro[[#This Row],[Admin expenses 2]]+pro[[#This Row],[Admin expenses 1]]+pro[[#This Row],[COGS]]</f>
        <v>-638146.17000000004</v>
      </c>
      <c r="J10066" s="55">
        <f>pro[[#This Row],[Revenue]]+pro[[#This Row],[AdminExp]]</f>
        <v>-251466.05100000004</v>
      </c>
      <c r="K10066" s="83">
        <f>pro[[#This Row],[Profit]]/pro[[#This Row],[Revenue]]</f>
        <v>-0.65032061035442068</v>
      </c>
      <c r="L10066" s="56">
        <f t="shared" si="157"/>
        <v>10</v>
      </c>
      <c r="M10066" s="82" t="str">
        <f>"Q"&amp;" "&amp;VLOOKUP(pro[[#This Row],[Period]],Mapping!A:B,2,0)</f>
        <v>Q 4</v>
      </c>
      <c r="N10066"/>
    </row>
    <row r="10067" spans="1:14" ht="14.25" x14ac:dyDescent="0.2">
      <c r="A10067" s="42" t="s">
        <v>44</v>
      </c>
      <c r="B10067" s="44" t="s">
        <v>25</v>
      </c>
      <c r="C10067" s="44" t="s">
        <v>59</v>
      </c>
      <c r="D10067" s="43">
        <v>1644072.1779999998</v>
      </c>
      <c r="E10067" s="43">
        <v>-1550389.6310000001</v>
      </c>
      <c r="F10067" s="45">
        <v>-104440</v>
      </c>
      <c r="G10067" s="45">
        <v>-88040</v>
      </c>
      <c r="H10067" s="45">
        <v>-18110</v>
      </c>
      <c r="I10067" s="55">
        <f>pro[[#This Row],[Admin expenses 3]]+pro[[#This Row],[Admin expenses 2]]+pro[[#This Row],[Admin expenses 1]]+pro[[#This Row],[COGS]]</f>
        <v>-1760979.6310000001</v>
      </c>
      <c r="J10067" s="55">
        <f>pro[[#This Row],[Revenue]]+pro[[#This Row],[AdminExp]]</f>
        <v>-116907.45300000021</v>
      </c>
      <c r="K10067" s="83">
        <f>pro[[#This Row],[Profit]]/pro[[#This Row],[Revenue]]</f>
        <v>-7.1108467477514981E-2</v>
      </c>
      <c r="L10067" s="56">
        <f t="shared" si="157"/>
        <v>10</v>
      </c>
      <c r="M10067" s="82" t="str">
        <f>"Q"&amp;" "&amp;VLOOKUP(pro[[#This Row],[Period]],Mapping!A:B,2,0)</f>
        <v>Q 4</v>
      </c>
      <c r="N10067"/>
    </row>
    <row r="10068" spans="1:14" ht="14.25" x14ac:dyDescent="0.2">
      <c r="A10068" s="42" t="s">
        <v>44</v>
      </c>
      <c r="B10068" s="44" t="s">
        <v>25</v>
      </c>
      <c r="C10068" s="44" t="s">
        <v>60</v>
      </c>
      <c r="D10068" s="43">
        <v>2775668.2029999997</v>
      </c>
      <c r="E10068" s="43">
        <v>-1906474.5489999996</v>
      </c>
      <c r="F10068" s="45">
        <v>-29870</v>
      </c>
      <c r="G10068" s="45">
        <v>-85950</v>
      </c>
      <c r="H10068" s="45">
        <v>-94180</v>
      </c>
      <c r="I10068" s="55">
        <f>pro[[#This Row],[Admin expenses 3]]+pro[[#This Row],[Admin expenses 2]]+pro[[#This Row],[Admin expenses 1]]+pro[[#This Row],[COGS]]</f>
        <v>-2116474.5489999996</v>
      </c>
      <c r="J10068" s="55">
        <f>pro[[#This Row],[Revenue]]+pro[[#This Row],[AdminExp]]</f>
        <v>659193.6540000001</v>
      </c>
      <c r="K10068" s="83">
        <f>pro[[#This Row],[Profit]]/pro[[#This Row],[Revenue]]</f>
        <v>0.23749007654716436</v>
      </c>
      <c r="L10068" s="56">
        <f t="shared" si="157"/>
        <v>10</v>
      </c>
      <c r="M10068" s="82" t="str">
        <f>"Q"&amp;" "&amp;VLOOKUP(pro[[#This Row],[Period]],Mapping!A:B,2,0)</f>
        <v>Q 4</v>
      </c>
      <c r="N10068"/>
    </row>
    <row r="10069" spans="1:14" ht="14.25" x14ac:dyDescent="0.2">
      <c r="A10069" s="42" t="s">
        <v>44</v>
      </c>
      <c r="B10069" s="44" t="s">
        <v>25</v>
      </c>
      <c r="C10069" s="44" t="s">
        <v>57</v>
      </c>
      <c r="D10069" s="43">
        <v>22876.363999999998</v>
      </c>
      <c r="E10069" s="43">
        <v>-21518.811999999998</v>
      </c>
      <c r="F10069" s="45">
        <v>-50560</v>
      </c>
      <c r="G10069" s="45">
        <v>-34660</v>
      </c>
      <c r="H10069" s="45">
        <v>-21690</v>
      </c>
      <c r="I10069" s="55">
        <f>pro[[#This Row],[Admin expenses 3]]+pro[[#This Row],[Admin expenses 2]]+pro[[#This Row],[Admin expenses 1]]+pro[[#This Row],[COGS]]</f>
        <v>-128428.81200000001</v>
      </c>
      <c r="J10069" s="55">
        <f>pro[[#This Row],[Revenue]]+pro[[#This Row],[AdminExp]]</f>
        <v>-105552.448</v>
      </c>
      <c r="K10069" s="83">
        <f>pro[[#This Row],[Profit]]/pro[[#This Row],[Revenue]]</f>
        <v>-4.6140395388008342</v>
      </c>
      <c r="L10069" s="56">
        <f t="shared" si="157"/>
        <v>10</v>
      </c>
      <c r="M10069" s="82" t="str">
        <f>"Q"&amp;" "&amp;VLOOKUP(pro[[#This Row],[Period]],Mapping!A:B,2,0)</f>
        <v>Q 4</v>
      </c>
      <c r="N10069"/>
    </row>
    <row r="10070" spans="1:14" ht="14.25" x14ac:dyDescent="0.2">
      <c r="A10070" s="42" t="s">
        <v>44</v>
      </c>
      <c r="B10070" s="44" t="s">
        <v>25</v>
      </c>
      <c r="C10070" s="44" t="s">
        <v>58</v>
      </c>
      <c r="D10070" s="43">
        <v>249610.81599999999</v>
      </c>
      <c r="E10070" s="43">
        <v>-188444.158</v>
      </c>
      <c r="F10070" s="45">
        <v>-21800</v>
      </c>
      <c r="G10070" s="45">
        <v>-15710</v>
      </c>
      <c r="H10070" s="45">
        <v>-74490</v>
      </c>
      <c r="I10070" s="55">
        <f>pro[[#This Row],[Admin expenses 3]]+pro[[#This Row],[Admin expenses 2]]+pro[[#This Row],[Admin expenses 1]]+pro[[#This Row],[COGS]]</f>
        <v>-300444.158</v>
      </c>
      <c r="J10070" s="55">
        <f>pro[[#This Row],[Revenue]]+pro[[#This Row],[AdminExp]]</f>
        <v>-50833.342000000004</v>
      </c>
      <c r="K10070" s="83">
        <f>pro[[#This Row],[Profit]]/pro[[#This Row],[Revenue]]</f>
        <v>-0.20365039790583436</v>
      </c>
      <c r="L10070" s="56">
        <f t="shared" si="157"/>
        <v>10</v>
      </c>
      <c r="M10070" s="82" t="str">
        <f>"Q"&amp;" "&amp;VLOOKUP(pro[[#This Row],[Period]],Mapping!A:B,2,0)</f>
        <v>Q 4</v>
      </c>
      <c r="N10070"/>
    </row>
    <row r="10071" spans="1:14" ht="14.25" x14ac:dyDescent="0.2">
      <c r="A10071" s="42" t="s">
        <v>44</v>
      </c>
      <c r="B10071" s="44" t="s">
        <v>25</v>
      </c>
      <c r="C10071" s="44" t="s">
        <v>59</v>
      </c>
      <c r="D10071" s="43">
        <v>407816.94799999997</v>
      </c>
      <c r="E10071" s="43">
        <v>-270450.96399999998</v>
      </c>
      <c r="F10071" s="45">
        <v>-53730</v>
      </c>
      <c r="G10071" s="45">
        <v>-82980</v>
      </c>
      <c r="H10071" s="45">
        <v>-37850</v>
      </c>
      <c r="I10071" s="55">
        <f>pro[[#This Row],[Admin expenses 3]]+pro[[#This Row],[Admin expenses 2]]+pro[[#This Row],[Admin expenses 1]]+pro[[#This Row],[COGS]]</f>
        <v>-445010.96399999998</v>
      </c>
      <c r="J10071" s="55">
        <f>pro[[#This Row],[Revenue]]+pro[[#This Row],[AdminExp]]</f>
        <v>-37194.016000000003</v>
      </c>
      <c r="K10071" s="83">
        <f>pro[[#This Row],[Profit]]/pro[[#This Row],[Revenue]]</f>
        <v>-9.1202722648986143E-2</v>
      </c>
      <c r="L10071" s="56">
        <f t="shared" si="157"/>
        <v>10</v>
      </c>
      <c r="M10071" s="82" t="str">
        <f>"Q"&amp;" "&amp;VLOOKUP(pro[[#This Row],[Period]],Mapping!A:B,2,0)</f>
        <v>Q 4</v>
      </c>
      <c r="N10071"/>
    </row>
    <row r="10072" spans="1:14" ht="14.25" x14ac:dyDescent="0.2">
      <c r="A10072" s="42" t="s">
        <v>44</v>
      </c>
      <c r="B10072" s="44" t="s">
        <v>25</v>
      </c>
      <c r="C10072" s="44" t="s">
        <v>60</v>
      </c>
      <c r="D10072" s="43">
        <v>13944.888999999999</v>
      </c>
      <c r="E10072" s="43">
        <v>-5401.5569999999998</v>
      </c>
      <c r="F10072" s="45">
        <v>-12660</v>
      </c>
      <c r="G10072" s="45">
        <v>-99940</v>
      </c>
      <c r="H10072" s="45">
        <v>-96240</v>
      </c>
      <c r="I10072" s="55">
        <f>pro[[#This Row],[Admin expenses 3]]+pro[[#This Row],[Admin expenses 2]]+pro[[#This Row],[Admin expenses 1]]+pro[[#This Row],[COGS]]</f>
        <v>-214241.557</v>
      </c>
      <c r="J10072" s="55">
        <f>pro[[#This Row],[Revenue]]+pro[[#This Row],[AdminExp]]</f>
        <v>-200296.66800000001</v>
      </c>
      <c r="K10072" s="83">
        <f>pro[[#This Row],[Profit]]/pro[[#This Row],[Revenue]]</f>
        <v>-14.363446564544187</v>
      </c>
      <c r="L10072" s="56">
        <f t="shared" si="157"/>
        <v>10</v>
      </c>
      <c r="M10072" s="82" t="str">
        <f>"Q"&amp;" "&amp;VLOOKUP(pro[[#This Row],[Period]],Mapping!A:B,2,0)</f>
        <v>Q 4</v>
      </c>
      <c r="N10072"/>
    </row>
    <row r="10073" spans="1:14" ht="14.25" x14ac:dyDescent="0.2">
      <c r="A10073" s="42" t="s">
        <v>44</v>
      </c>
      <c r="B10073" s="44" t="s">
        <v>25</v>
      </c>
      <c r="C10073" s="44" t="s">
        <v>57</v>
      </c>
      <c r="D10073" s="43">
        <v>16733.863999999998</v>
      </c>
      <c r="E10073" s="43">
        <v>-11835.124</v>
      </c>
      <c r="F10073" s="45">
        <v>-71970</v>
      </c>
      <c r="G10073" s="45">
        <v>-61600</v>
      </c>
      <c r="H10073" s="45">
        <v>-72230</v>
      </c>
      <c r="I10073" s="55">
        <f>pro[[#This Row],[Admin expenses 3]]+pro[[#This Row],[Admin expenses 2]]+pro[[#This Row],[Admin expenses 1]]+pro[[#This Row],[COGS]]</f>
        <v>-217635.12400000001</v>
      </c>
      <c r="J10073" s="55">
        <f>pro[[#This Row],[Revenue]]+pro[[#This Row],[AdminExp]]</f>
        <v>-200901.26</v>
      </c>
      <c r="K10073" s="83">
        <f>pro[[#This Row],[Profit]]/pro[[#This Row],[Revenue]]</f>
        <v>-12.005670656819014</v>
      </c>
      <c r="L10073" s="56">
        <f t="shared" si="157"/>
        <v>10</v>
      </c>
      <c r="M10073" s="82" t="str">
        <f>"Q"&amp;" "&amp;VLOOKUP(pro[[#This Row],[Period]],Mapping!A:B,2,0)</f>
        <v>Q 4</v>
      </c>
      <c r="N10073"/>
    </row>
    <row r="10074" spans="1:14" ht="14.25" x14ac:dyDescent="0.2">
      <c r="A10074" s="42" t="s">
        <v>44</v>
      </c>
      <c r="B10074" s="44" t="s">
        <v>25</v>
      </c>
      <c r="C10074" s="44" t="s">
        <v>57</v>
      </c>
      <c r="D10074" s="43">
        <v>1238847.4279999998</v>
      </c>
      <c r="E10074" s="43">
        <v>-2702871.605</v>
      </c>
      <c r="F10074" s="45">
        <v>-41810</v>
      </c>
      <c r="G10074" s="45">
        <v>-21900</v>
      </c>
      <c r="H10074" s="45">
        <v>-92530</v>
      </c>
      <c r="I10074" s="55">
        <f>pro[[#This Row],[Admin expenses 3]]+pro[[#This Row],[Admin expenses 2]]+pro[[#This Row],[Admin expenses 1]]+pro[[#This Row],[COGS]]</f>
        <v>-2859111.605</v>
      </c>
      <c r="J10074" s="55">
        <f>pro[[#This Row],[Revenue]]+pro[[#This Row],[AdminExp]]</f>
        <v>-1620264.1770000001</v>
      </c>
      <c r="K10074" s="83">
        <f>pro[[#This Row],[Profit]]/pro[[#This Row],[Revenue]]</f>
        <v>-1.3078803251952995</v>
      </c>
      <c r="L10074" s="56">
        <f t="shared" si="157"/>
        <v>10</v>
      </c>
      <c r="M10074" s="82" t="str">
        <f>"Q"&amp;" "&amp;VLOOKUP(pro[[#This Row],[Period]],Mapping!A:B,2,0)</f>
        <v>Q 4</v>
      </c>
      <c r="N10074"/>
    </row>
    <row r="10075" spans="1:14" ht="14.25" x14ac:dyDescent="0.2">
      <c r="A10075" s="42" t="s">
        <v>44</v>
      </c>
      <c r="B10075" s="44" t="s">
        <v>25</v>
      </c>
      <c r="C10075" s="44" t="s">
        <v>58</v>
      </c>
      <c r="D10075" s="43">
        <v>27996.562999999995</v>
      </c>
      <c r="E10075" s="43">
        <v>-1967.9659999999999</v>
      </c>
      <c r="F10075" s="45">
        <v>-61890</v>
      </c>
      <c r="G10075" s="45">
        <v>-93550</v>
      </c>
      <c r="H10075" s="45">
        <v>-27050</v>
      </c>
      <c r="I10075" s="55">
        <f>pro[[#This Row],[Admin expenses 3]]+pro[[#This Row],[Admin expenses 2]]+pro[[#This Row],[Admin expenses 1]]+pro[[#This Row],[COGS]]</f>
        <v>-184457.96599999999</v>
      </c>
      <c r="J10075" s="55">
        <f>pro[[#This Row],[Revenue]]+pro[[#This Row],[AdminExp]]</f>
        <v>-156461.40299999999</v>
      </c>
      <c r="K10075" s="83">
        <f>pro[[#This Row],[Profit]]/pro[[#This Row],[Revenue]]</f>
        <v>-5.5885932498214164</v>
      </c>
      <c r="L10075" s="56">
        <f t="shared" si="157"/>
        <v>10</v>
      </c>
      <c r="M10075" s="82" t="str">
        <f>"Q"&amp;" "&amp;VLOOKUP(pro[[#This Row],[Period]],Mapping!A:B,2,0)</f>
        <v>Q 4</v>
      </c>
      <c r="N10075"/>
    </row>
    <row r="10076" spans="1:14" ht="14.25" x14ac:dyDescent="0.2">
      <c r="A10076" s="42" t="s">
        <v>44</v>
      </c>
      <c r="B10076" s="44" t="s">
        <v>25</v>
      </c>
      <c r="C10076" s="44" t="s">
        <v>59</v>
      </c>
      <c r="D10076" s="43">
        <v>145982.19299999997</v>
      </c>
      <c r="E10076" s="43">
        <v>-8569.280999999999</v>
      </c>
      <c r="F10076" s="45">
        <v>-52270</v>
      </c>
      <c r="G10076" s="45">
        <v>-77870</v>
      </c>
      <c r="H10076" s="45">
        <v>-22600</v>
      </c>
      <c r="I10076" s="55">
        <f>pro[[#This Row],[Admin expenses 3]]+pro[[#This Row],[Admin expenses 2]]+pro[[#This Row],[Admin expenses 1]]+pro[[#This Row],[COGS]]</f>
        <v>-161309.28099999999</v>
      </c>
      <c r="J10076" s="55">
        <f>pro[[#This Row],[Revenue]]+pro[[#This Row],[AdminExp]]</f>
        <v>-15327.088000000018</v>
      </c>
      <c r="K10076" s="83">
        <f>pro[[#This Row],[Profit]]/pro[[#This Row],[Revenue]]</f>
        <v>-0.10499286032783478</v>
      </c>
      <c r="L10076" s="56">
        <f t="shared" si="157"/>
        <v>10</v>
      </c>
      <c r="M10076" s="82" t="str">
        <f>"Q"&amp;" "&amp;VLOOKUP(pro[[#This Row],[Period]],Mapping!A:B,2,0)</f>
        <v>Q 4</v>
      </c>
      <c r="N10076"/>
    </row>
    <row r="10077" spans="1:14" ht="14.25" x14ac:dyDescent="0.2">
      <c r="A10077" s="42" t="s">
        <v>44</v>
      </c>
      <c r="B10077" s="44" t="s">
        <v>25</v>
      </c>
      <c r="C10077" s="44" t="s">
        <v>57</v>
      </c>
      <c r="D10077" s="43">
        <v>32408.803</v>
      </c>
      <c r="E10077" s="43">
        <v>-16376.605</v>
      </c>
      <c r="F10077" s="45">
        <v>-14910</v>
      </c>
      <c r="G10077" s="45">
        <v>-60120</v>
      </c>
      <c r="H10077" s="45">
        <v>-105290</v>
      </c>
      <c r="I10077" s="55">
        <f>pro[[#This Row],[Admin expenses 3]]+pro[[#This Row],[Admin expenses 2]]+pro[[#This Row],[Admin expenses 1]]+pro[[#This Row],[COGS]]</f>
        <v>-196696.60500000001</v>
      </c>
      <c r="J10077" s="55">
        <f>pro[[#This Row],[Revenue]]+pro[[#This Row],[AdminExp]]</f>
        <v>-164287.80200000003</v>
      </c>
      <c r="K10077" s="83">
        <f>pro[[#This Row],[Profit]]/pro[[#This Row],[Revenue]]</f>
        <v>-5.0692338745124284</v>
      </c>
      <c r="L10077" s="56">
        <f t="shared" si="157"/>
        <v>10</v>
      </c>
      <c r="M10077" s="82" t="str">
        <f>"Q"&amp;" "&amp;VLOOKUP(pro[[#This Row],[Period]],Mapping!A:B,2,0)</f>
        <v>Q 4</v>
      </c>
      <c r="N10077"/>
    </row>
    <row r="10078" spans="1:14" ht="14.25" x14ac:dyDescent="0.2">
      <c r="A10078" s="42" t="s">
        <v>44</v>
      </c>
      <c r="B10078" s="44" t="s">
        <v>25</v>
      </c>
      <c r="C10078" s="44" t="s">
        <v>58</v>
      </c>
      <c r="D10078" s="43">
        <v>1044156.127</v>
      </c>
      <c r="E10078" s="43">
        <v>-153334.84599999999</v>
      </c>
      <c r="F10078" s="45">
        <v>-70860</v>
      </c>
      <c r="G10078" s="45">
        <v>-54470</v>
      </c>
      <c r="H10078" s="45">
        <v>-42290</v>
      </c>
      <c r="I10078" s="55">
        <f>pro[[#This Row],[Admin expenses 3]]+pro[[#This Row],[Admin expenses 2]]+pro[[#This Row],[Admin expenses 1]]+pro[[#This Row],[COGS]]</f>
        <v>-320954.84600000002</v>
      </c>
      <c r="J10078" s="55">
        <f>pro[[#This Row],[Revenue]]+pro[[#This Row],[AdminExp]]</f>
        <v>723201.28099999996</v>
      </c>
      <c r="K10078" s="83">
        <f>pro[[#This Row],[Profit]]/pro[[#This Row],[Revenue]]</f>
        <v>0.69261795463275577</v>
      </c>
      <c r="L10078" s="56">
        <f t="shared" si="157"/>
        <v>10</v>
      </c>
      <c r="M10078" s="82" t="str">
        <f>"Q"&amp;" "&amp;VLOOKUP(pro[[#This Row],[Period]],Mapping!A:B,2,0)</f>
        <v>Q 4</v>
      </c>
      <c r="N10078"/>
    </row>
    <row r="10079" spans="1:14" ht="14.25" x14ac:dyDescent="0.2">
      <c r="A10079" s="42" t="s">
        <v>44</v>
      </c>
      <c r="B10079" s="44" t="s">
        <v>25</v>
      </c>
      <c r="C10079" s="44" t="s">
        <v>59</v>
      </c>
      <c r="D10079" s="43">
        <v>61520.949000000001</v>
      </c>
      <c r="E10079" s="43">
        <v>-9088.3799999999992</v>
      </c>
      <c r="F10079" s="45">
        <v>-17420</v>
      </c>
      <c r="G10079" s="45">
        <v>-52780</v>
      </c>
      <c r="H10079" s="45">
        <v>-31510</v>
      </c>
      <c r="I10079" s="55">
        <f>pro[[#This Row],[Admin expenses 3]]+pro[[#This Row],[Admin expenses 2]]+pro[[#This Row],[Admin expenses 1]]+pro[[#This Row],[COGS]]</f>
        <v>-110798.38</v>
      </c>
      <c r="J10079" s="55">
        <f>pro[[#This Row],[Revenue]]+pro[[#This Row],[AdminExp]]</f>
        <v>-49277.431000000004</v>
      </c>
      <c r="K10079" s="83">
        <f>pro[[#This Row],[Profit]]/pro[[#This Row],[Revenue]]</f>
        <v>-0.80098619740082366</v>
      </c>
      <c r="L10079" s="56">
        <f t="shared" si="157"/>
        <v>10</v>
      </c>
      <c r="M10079" s="82" t="str">
        <f>"Q"&amp;" "&amp;VLOOKUP(pro[[#This Row],[Period]],Mapping!A:B,2,0)</f>
        <v>Q 4</v>
      </c>
      <c r="N10079"/>
    </row>
    <row r="10080" spans="1:14" ht="14.25" x14ac:dyDescent="0.2">
      <c r="A10080" s="42" t="s">
        <v>44</v>
      </c>
      <c r="B10080" s="44" t="s">
        <v>25</v>
      </c>
      <c r="C10080" s="44" t="s">
        <v>57</v>
      </c>
      <c r="D10080" s="43">
        <v>57196.936999999998</v>
      </c>
      <c r="E10080" s="43">
        <v>-7636.0829999999996</v>
      </c>
      <c r="F10080" s="45">
        <v>-28140</v>
      </c>
      <c r="G10080" s="45">
        <v>-18720</v>
      </c>
      <c r="H10080" s="45">
        <v>-45900</v>
      </c>
      <c r="I10080" s="55">
        <f>pro[[#This Row],[Admin expenses 3]]+pro[[#This Row],[Admin expenses 2]]+pro[[#This Row],[Admin expenses 1]]+pro[[#This Row],[COGS]]</f>
        <v>-100396.083</v>
      </c>
      <c r="J10080" s="55">
        <f>pro[[#This Row],[Revenue]]+pro[[#This Row],[AdminExp]]</f>
        <v>-43199.146000000001</v>
      </c>
      <c r="K10080" s="83">
        <f>pro[[#This Row],[Profit]]/pro[[#This Row],[Revenue]]</f>
        <v>-0.75527026910549422</v>
      </c>
      <c r="L10080" s="56">
        <f t="shared" si="157"/>
        <v>10</v>
      </c>
      <c r="M10080" s="82" t="str">
        <f>"Q"&amp;" "&amp;VLOOKUP(pro[[#This Row],[Period]],Mapping!A:B,2,0)</f>
        <v>Q 4</v>
      </c>
      <c r="N10080"/>
    </row>
    <row r="10081" spans="1:14" ht="14.25" x14ac:dyDescent="0.2">
      <c r="A10081" s="42" t="s">
        <v>44</v>
      </c>
      <c r="B10081" s="44" t="s">
        <v>25</v>
      </c>
      <c r="C10081" s="44" t="s">
        <v>58</v>
      </c>
      <c r="D10081" s="43">
        <v>215615.75</v>
      </c>
      <c r="E10081" s="43">
        <v>-24418.456999999999</v>
      </c>
      <c r="F10081" s="45">
        <v>-44580</v>
      </c>
      <c r="G10081" s="45">
        <v>-77230</v>
      </c>
      <c r="H10081" s="45">
        <v>-82720</v>
      </c>
      <c r="I10081" s="55">
        <f>pro[[#This Row],[Admin expenses 3]]+pro[[#This Row],[Admin expenses 2]]+pro[[#This Row],[Admin expenses 1]]+pro[[#This Row],[COGS]]</f>
        <v>-228948.45699999999</v>
      </c>
      <c r="J10081" s="55">
        <f>pro[[#This Row],[Revenue]]+pro[[#This Row],[AdminExp]]</f>
        <v>-13332.706999999995</v>
      </c>
      <c r="K10081" s="83">
        <f>pro[[#This Row],[Profit]]/pro[[#This Row],[Revenue]]</f>
        <v>-6.1835496711163236E-2</v>
      </c>
      <c r="L10081" s="56">
        <f t="shared" si="157"/>
        <v>10</v>
      </c>
      <c r="M10081" s="82" t="str">
        <f>"Q"&amp;" "&amp;VLOOKUP(pro[[#This Row],[Period]],Mapping!A:B,2,0)</f>
        <v>Q 4</v>
      </c>
      <c r="N10081"/>
    </row>
    <row r="10082" spans="1:14" ht="14.25" x14ac:dyDescent="0.2">
      <c r="A10082" s="42" t="s">
        <v>44</v>
      </c>
      <c r="B10082" s="44" t="s">
        <v>25</v>
      </c>
      <c r="C10082" s="44" t="s">
        <v>59</v>
      </c>
      <c r="D10082" s="43">
        <v>9096.4159999999993</v>
      </c>
      <c r="E10082" s="43">
        <v>-1591.5619999999999</v>
      </c>
      <c r="F10082" s="45">
        <v>-53650</v>
      </c>
      <c r="G10082" s="45">
        <v>-104980</v>
      </c>
      <c r="H10082" s="45">
        <v>-80840</v>
      </c>
      <c r="I10082" s="55">
        <f>pro[[#This Row],[Admin expenses 3]]+pro[[#This Row],[Admin expenses 2]]+pro[[#This Row],[Admin expenses 1]]+pro[[#This Row],[COGS]]</f>
        <v>-241061.56200000001</v>
      </c>
      <c r="J10082" s="55">
        <f>pro[[#This Row],[Revenue]]+pro[[#This Row],[AdminExp]]</f>
        <v>-231965.14600000001</v>
      </c>
      <c r="K10082" s="83">
        <f>pro[[#This Row],[Profit]]/pro[[#This Row],[Revenue]]</f>
        <v>-25.500718744613266</v>
      </c>
      <c r="L10082" s="56">
        <f t="shared" si="157"/>
        <v>10</v>
      </c>
      <c r="M10082" s="82" t="str">
        <f>"Q"&amp;" "&amp;VLOOKUP(pro[[#This Row],[Period]],Mapping!A:B,2,0)</f>
        <v>Q 4</v>
      </c>
      <c r="N10082"/>
    </row>
    <row r="10083" spans="1:14" ht="14.25" x14ac:dyDescent="0.2">
      <c r="A10083" s="42" t="s">
        <v>44</v>
      </c>
      <c r="B10083" s="44" t="s">
        <v>25</v>
      </c>
      <c r="C10083" s="44" t="s">
        <v>57</v>
      </c>
      <c r="D10083" s="43">
        <v>171966.851</v>
      </c>
      <c r="E10083" s="43">
        <v>-13933.99</v>
      </c>
      <c r="F10083" s="45">
        <v>-30500</v>
      </c>
      <c r="G10083" s="45">
        <v>-76660</v>
      </c>
      <c r="H10083" s="45">
        <v>-103280</v>
      </c>
      <c r="I10083" s="55">
        <f>pro[[#This Row],[Admin expenses 3]]+pro[[#This Row],[Admin expenses 2]]+pro[[#This Row],[Admin expenses 1]]+pro[[#This Row],[COGS]]</f>
        <v>-224373.99</v>
      </c>
      <c r="J10083" s="55">
        <f>pro[[#This Row],[Revenue]]+pro[[#This Row],[AdminExp]]</f>
        <v>-52407.138999999996</v>
      </c>
      <c r="K10083" s="83">
        <f>pro[[#This Row],[Profit]]/pro[[#This Row],[Revenue]]</f>
        <v>-0.30475140235021225</v>
      </c>
      <c r="L10083" s="56">
        <f t="shared" si="157"/>
        <v>10</v>
      </c>
      <c r="M10083" s="82" t="str">
        <f>"Q"&amp;" "&amp;VLOOKUP(pro[[#This Row],[Period]],Mapping!A:B,2,0)</f>
        <v>Q 4</v>
      </c>
      <c r="N10083"/>
    </row>
    <row r="10084" spans="1:14" ht="14.25" x14ac:dyDescent="0.2">
      <c r="A10084" s="42" t="s">
        <v>44</v>
      </c>
      <c r="B10084" s="44" t="s">
        <v>25</v>
      </c>
      <c r="C10084" s="44" t="s">
        <v>57</v>
      </c>
      <c r="D10084" s="43">
        <v>160678.55999999997</v>
      </c>
      <c r="E10084" s="43">
        <v>-206734.35299999997</v>
      </c>
      <c r="F10084" s="45">
        <v>-73390</v>
      </c>
      <c r="G10084" s="45">
        <v>-29920</v>
      </c>
      <c r="H10084" s="45">
        <v>-15250</v>
      </c>
      <c r="I10084" s="55">
        <f>pro[[#This Row],[Admin expenses 3]]+pro[[#This Row],[Admin expenses 2]]+pro[[#This Row],[Admin expenses 1]]+pro[[#This Row],[COGS]]</f>
        <v>-325294.353</v>
      </c>
      <c r="J10084" s="55">
        <f>pro[[#This Row],[Revenue]]+pro[[#This Row],[AdminExp]]</f>
        <v>-164615.79300000003</v>
      </c>
      <c r="K10084" s="83">
        <f>pro[[#This Row],[Profit]]/pro[[#This Row],[Revenue]]</f>
        <v>-1.0245037856948684</v>
      </c>
      <c r="L10084" s="56">
        <f t="shared" si="157"/>
        <v>10</v>
      </c>
      <c r="M10084" s="82" t="str">
        <f>"Q"&amp;" "&amp;VLOOKUP(pro[[#This Row],[Period]],Mapping!A:B,2,0)</f>
        <v>Q 4</v>
      </c>
      <c r="N10084"/>
    </row>
    <row r="10085" spans="1:14" ht="14.25" x14ac:dyDescent="0.2">
      <c r="A10085" s="42" t="s">
        <v>44</v>
      </c>
      <c r="B10085" s="44" t="s">
        <v>25</v>
      </c>
      <c r="C10085" s="44" t="s">
        <v>57</v>
      </c>
      <c r="D10085" s="43">
        <v>15214.548999999999</v>
      </c>
      <c r="E10085" s="43">
        <v>-8011.7659999999987</v>
      </c>
      <c r="F10085" s="45">
        <v>-16140</v>
      </c>
      <c r="G10085" s="45">
        <v>-42180</v>
      </c>
      <c r="H10085" s="45">
        <v>-83470</v>
      </c>
      <c r="I10085" s="55">
        <f>pro[[#This Row],[Admin expenses 3]]+pro[[#This Row],[Admin expenses 2]]+pro[[#This Row],[Admin expenses 1]]+pro[[#This Row],[COGS]]</f>
        <v>-149801.766</v>
      </c>
      <c r="J10085" s="55">
        <f>pro[[#This Row],[Revenue]]+pro[[#This Row],[AdminExp]]</f>
        <v>-134587.217</v>
      </c>
      <c r="K10085" s="83">
        <f>pro[[#This Row],[Profit]]/pro[[#This Row],[Revenue]]</f>
        <v>-8.8459550789182124</v>
      </c>
      <c r="L10085" s="56">
        <f t="shared" si="157"/>
        <v>10</v>
      </c>
      <c r="M10085" s="82" t="str">
        <f>"Q"&amp;" "&amp;VLOOKUP(pro[[#This Row],[Period]],Mapping!A:B,2,0)</f>
        <v>Q 4</v>
      </c>
      <c r="N10085"/>
    </row>
    <row r="10086" spans="1:14" ht="14.25" x14ac:dyDescent="0.2">
      <c r="A10086" s="42" t="s">
        <v>44</v>
      </c>
      <c r="B10086" s="44" t="s">
        <v>25</v>
      </c>
      <c r="C10086" s="44" t="s">
        <v>57</v>
      </c>
      <c r="D10086" s="43">
        <v>16256.736999999999</v>
      </c>
      <c r="E10086" s="43">
        <v>-5214.9649999999992</v>
      </c>
      <c r="F10086" s="45">
        <v>-83150</v>
      </c>
      <c r="G10086" s="45">
        <v>-101870</v>
      </c>
      <c r="H10086" s="45">
        <v>-83370</v>
      </c>
      <c r="I10086" s="55">
        <f>pro[[#This Row],[Admin expenses 3]]+pro[[#This Row],[Admin expenses 2]]+pro[[#This Row],[Admin expenses 1]]+pro[[#This Row],[COGS]]</f>
        <v>-273604.96500000003</v>
      </c>
      <c r="J10086" s="55">
        <f>pro[[#This Row],[Revenue]]+pro[[#This Row],[AdminExp]]</f>
        <v>-257348.22800000003</v>
      </c>
      <c r="K10086" s="83">
        <f>pro[[#This Row],[Profit]]/pro[[#This Row],[Revenue]]</f>
        <v>-15.830251052225305</v>
      </c>
      <c r="L10086" s="56">
        <f t="shared" si="157"/>
        <v>10</v>
      </c>
      <c r="M10086" s="82" t="str">
        <f>"Q"&amp;" "&amp;VLOOKUP(pro[[#This Row],[Period]],Mapping!A:B,2,0)</f>
        <v>Q 4</v>
      </c>
      <c r="N10086"/>
    </row>
    <row r="10087" spans="1:14" ht="14.25" x14ac:dyDescent="0.2">
      <c r="A10087" s="42" t="s">
        <v>44</v>
      </c>
      <c r="B10087" s="44" t="s">
        <v>25</v>
      </c>
      <c r="C10087" s="44" t="s">
        <v>57</v>
      </c>
      <c r="D10087" s="43">
        <v>118095.83099999998</v>
      </c>
      <c r="E10087" s="43">
        <v>-92522.129000000001</v>
      </c>
      <c r="F10087" s="45">
        <v>-26290</v>
      </c>
      <c r="G10087" s="45">
        <v>-42090</v>
      </c>
      <c r="H10087" s="45">
        <v>-13480</v>
      </c>
      <c r="I10087" s="55">
        <f>pro[[#This Row],[Admin expenses 3]]+pro[[#This Row],[Admin expenses 2]]+pro[[#This Row],[Admin expenses 1]]+pro[[#This Row],[COGS]]</f>
        <v>-174382.12900000002</v>
      </c>
      <c r="J10087" s="55">
        <f>pro[[#This Row],[Revenue]]+pro[[#This Row],[AdminExp]]</f>
        <v>-56286.298000000039</v>
      </c>
      <c r="K10087" s="83">
        <f>pro[[#This Row],[Profit]]/pro[[#This Row],[Revenue]]</f>
        <v>-0.47661545308911074</v>
      </c>
      <c r="L10087" s="56">
        <f t="shared" si="157"/>
        <v>10</v>
      </c>
      <c r="M10087" s="82" t="str">
        <f>"Q"&amp;" "&amp;VLOOKUP(pro[[#This Row],[Period]],Mapping!A:B,2,0)</f>
        <v>Q 4</v>
      </c>
      <c r="N10087"/>
    </row>
    <row r="10088" spans="1:14" ht="14.25" x14ac:dyDescent="0.2">
      <c r="A10088" s="42" t="s">
        <v>44</v>
      </c>
      <c r="B10088" s="44" t="s">
        <v>25</v>
      </c>
      <c r="C10088" s="44" t="s">
        <v>57</v>
      </c>
      <c r="D10088" s="43">
        <v>199682.02100000001</v>
      </c>
      <c r="E10088" s="43">
        <v>-126882.357</v>
      </c>
      <c r="F10088" s="45">
        <v>-68090</v>
      </c>
      <c r="G10088" s="45">
        <v>-63570</v>
      </c>
      <c r="H10088" s="45">
        <v>-103580</v>
      </c>
      <c r="I10088" s="55">
        <f>pro[[#This Row],[Admin expenses 3]]+pro[[#This Row],[Admin expenses 2]]+pro[[#This Row],[Admin expenses 1]]+pro[[#This Row],[COGS]]</f>
        <v>-362122.35700000002</v>
      </c>
      <c r="J10088" s="55">
        <f>pro[[#This Row],[Revenue]]+pro[[#This Row],[AdminExp]]</f>
        <v>-162440.33600000001</v>
      </c>
      <c r="K10088" s="83">
        <f>pro[[#This Row],[Profit]]/pro[[#This Row],[Revenue]]</f>
        <v>-0.81349505171524683</v>
      </c>
      <c r="L10088" s="56">
        <f t="shared" si="157"/>
        <v>10</v>
      </c>
      <c r="M10088" s="82" t="str">
        <f>"Q"&amp;" "&amp;VLOOKUP(pro[[#This Row],[Period]],Mapping!A:B,2,0)</f>
        <v>Q 4</v>
      </c>
      <c r="N10088"/>
    </row>
    <row r="10089" spans="1:14" ht="14.25" x14ac:dyDescent="0.2">
      <c r="A10089" s="42" t="s">
        <v>44</v>
      </c>
      <c r="B10089" s="44" t="s">
        <v>25</v>
      </c>
      <c r="C10089" s="44" t="s">
        <v>57</v>
      </c>
      <c r="D10089" s="43">
        <v>170507.10599999997</v>
      </c>
      <c r="E10089" s="43">
        <v>-101937.045</v>
      </c>
      <c r="F10089" s="45">
        <v>-71420</v>
      </c>
      <c r="G10089" s="45">
        <v>-72630</v>
      </c>
      <c r="H10089" s="45">
        <v>-51470</v>
      </c>
      <c r="I10089" s="55">
        <f>pro[[#This Row],[Admin expenses 3]]+pro[[#This Row],[Admin expenses 2]]+pro[[#This Row],[Admin expenses 1]]+pro[[#This Row],[COGS]]</f>
        <v>-297457.04499999998</v>
      </c>
      <c r="J10089" s="55">
        <f>pro[[#This Row],[Revenue]]+pro[[#This Row],[AdminExp]]</f>
        <v>-126949.93900000001</v>
      </c>
      <c r="K10089" s="83">
        <f>pro[[#This Row],[Profit]]/pro[[#This Row],[Revenue]]</f>
        <v>-0.74454339164022898</v>
      </c>
      <c r="L10089" s="56">
        <f t="shared" si="157"/>
        <v>10</v>
      </c>
      <c r="M10089" s="82" t="str">
        <f>"Q"&amp;" "&amp;VLOOKUP(pro[[#This Row],[Period]],Mapping!A:B,2,0)</f>
        <v>Q 4</v>
      </c>
      <c r="N10089"/>
    </row>
    <row r="10090" spans="1:14" ht="14.25" x14ac:dyDescent="0.2">
      <c r="A10090" s="42" t="s">
        <v>44</v>
      </c>
      <c r="B10090" s="44" t="s">
        <v>25</v>
      </c>
      <c r="C10090" s="44" t="s">
        <v>57</v>
      </c>
      <c r="D10090" s="43">
        <v>76079.583999999988</v>
      </c>
      <c r="E10090" s="43">
        <v>-76868.063999999998</v>
      </c>
      <c r="F10090" s="45">
        <v>-26210</v>
      </c>
      <c r="G10090" s="45">
        <v>-89610</v>
      </c>
      <c r="H10090" s="45">
        <v>-53160</v>
      </c>
      <c r="I10090" s="55">
        <f>pro[[#This Row],[Admin expenses 3]]+pro[[#This Row],[Admin expenses 2]]+pro[[#This Row],[Admin expenses 1]]+pro[[#This Row],[COGS]]</f>
        <v>-245848.06400000001</v>
      </c>
      <c r="J10090" s="55">
        <f>pro[[#This Row],[Revenue]]+pro[[#This Row],[AdminExp]]</f>
        <v>-169768.48000000004</v>
      </c>
      <c r="K10090" s="83">
        <f>pro[[#This Row],[Profit]]/pro[[#This Row],[Revenue]]</f>
        <v>-2.2314590994609023</v>
      </c>
      <c r="L10090" s="56">
        <f t="shared" si="157"/>
        <v>10</v>
      </c>
      <c r="M10090" s="82" t="str">
        <f>"Q"&amp;" "&amp;VLOOKUP(pro[[#This Row],[Period]],Mapping!A:B,2,0)</f>
        <v>Q 4</v>
      </c>
      <c r="N10090"/>
    </row>
    <row r="10091" spans="1:14" ht="14.25" x14ac:dyDescent="0.2">
      <c r="A10091" s="42" t="s">
        <v>44</v>
      </c>
      <c r="B10091" s="44" t="s">
        <v>25</v>
      </c>
      <c r="C10091" s="44" t="s">
        <v>57</v>
      </c>
      <c r="D10091" s="43">
        <v>22724.218999999997</v>
      </c>
      <c r="E10091" s="43">
        <v>-35740.502</v>
      </c>
      <c r="F10091" s="45">
        <v>-63120</v>
      </c>
      <c r="G10091" s="45">
        <v>-58610</v>
      </c>
      <c r="H10091" s="45">
        <v>-46710</v>
      </c>
      <c r="I10091" s="55">
        <f>pro[[#This Row],[Admin expenses 3]]+pro[[#This Row],[Admin expenses 2]]+pro[[#This Row],[Admin expenses 1]]+pro[[#This Row],[COGS]]</f>
        <v>-204180.50200000001</v>
      </c>
      <c r="J10091" s="55">
        <f>pro[[#This Row],[Revenue]]+pro[[#This Row],[AdminExp]]</f>
        <v>-181456.283</v>
      </c>
      <c r="K10091" s="83">
        <f>pro[[#This Row],[Profit]]/pro[[#This Row],[Revenue]]</f>
        <v>-7.9851493686097648</v>
      </c>
      <c r="L10091" s="56">
        <f t="shared" si="157"/>
        <v>10</v>
      </c>
      <c r="M10091" s="82" t="str">
        <f>"Q"&amp;" "&amp;VLOOKUP(pro[[#This Row],[Period]],Mapping!A:B,2,0)</f>
        <v>Q 4</v>
      </c>
      <c r="N10091"/>
    </row>
    <row r="10092" spans="1:14" ht="14.25" x14ac:dyDescent="0.2">
      <c r="A10092" s="42" t="s">
        <v>44</v>
      </c>
      <c r="B10092" s="44" t="s">
        <v>25</v>
      </c>
      <c r="C10092" s="44" t="s">
        <v>57</v>
      </c>
      <c r="D10092" s="43">
        <v>22060.219999999998</v>
      </c>
      <c r="E10092" s="43">
        <v>-63099.582000000002</v>
      </c>
      <c r="F10092" s="45">
        <v>-86970</v>
      </c>
      <c r="G10092" s="45">
        <v>-86500</v>
      </c>
      <c r="H10092" s="45">
        <v>-68280</v>
      </c>
      <c r="I10092" s="55">
        <f>pro[[#This Row],[Admin expenses 3]]+pro[[#This Row],[Admin expenses 2]]+pro[[#This Row],[Admin expenses 1]]+pro[[#This Row],[COGS]]</f>
        <v>-304849.58199999999</v>
      </c>
      <c r="J10092" s="55">
        <f>pro[[#This Row],[Revenue]]+pro[[#This Row],[AdminExp]]</f>
        <v>-282789.36200000002</v>
      </c>
      <c r="K10092" s="83">
        <f>pro[[#This Row],[Profit]]/pro[[#This Row],[Revenue]]</f>
        <v>-12.818972884223278</v>
      </c>
      <c r="L10092" s="56">
        <f t="shared" si="157"/>
        <v>10</v>
      </c>
      <c r="M10092" s="82" t="str">
        <f>"Q"&amp;" "&amp;VLOOKUP(pro[[#This Row],[Period]],Mapping!A:B,2,0)</f>
        <v>Q 4</v>
      </c>
      <c r="N10092"/>
    </row>
    <row r="10093" spans="1:14" ht="14.25" x14ac:dyDescent="0.2">
      <c r="A10093" s="42" t="s">
        <v>44</v>
      </c>
      <c r="B10093" s="44" t="s">
        <v>25</v>
      </c>
      <c r="C10093" s="44" t="s">
        <v>57</v>
      </c>
      <c r="D10093" s="43">
        <v>5441.0999999999995</v>
      </c>
      <c r="E10093" s="43">
        <v>-7517.1599999999989</v>
      </c>
      <c r="F10093" s="45">
        <v>-41360</v>
      </c>
      <c r="G10093" s="45">
        <v>-80790</v>
      </c>
      <c r="H10093" s="45">
        <v>-76060</v>
      </c>
      <c r="I10093" s="55">
        <f>pro[[#This Row],[Admin expenses 3]]+pro[[#This Row],[Admin expenses 2]]+pro[[#This Row],[Admin expenses 1]]+pro[[#This Row],[COGS]]</f>
        <v>-205727.16</v>
      </c>
      <c r="J10093" s="55">
        <f>pro[[#This Row],[Revenue]]+pro[[#This Row],[AdminExp]]</f>
        <v>-200286.06</v>
      </c>
      <c r="K10093" s="83">
        <f>pro[[#This Row],[Profit]]/pro[[#This Row],[Revenue]]</f>
        <v>-36.80984727352925</v>
      </c>
      <c r="L10093" s="56">
        <f t="shared" si="157"/>
        <v>10</v>
      </c>
      <c r="M10093" s="82" t="str">
        <f>"Q"&amp;" "&amp;VLOOKUP(pro[[#This Row],[Period]],Mapping!A:B,2,0)</f>
        <v>Q 4</v>
      </c>
      <c r="N10093"/>
    </row>
    <row r="10094" spans="1:14" ht="14.25" x14ac:dyDescent="0.2">
      <c r="A10094" s="42" t="s">
        <v>44</v>
      </c>
      <c r="B10094" s="44" t="s">
        <v>25</v>
      </c>
      <c r="C10094" s="44" t="s">
        <v>57</v>
      </c>
      <c r="D10094" s="43">
        <v>35909.447</v>
      </c>
      <c r="E10094" s="43">
        <v>-70365.637999999992</v>
      </c>
      <c r="F10094" s="45">
        <v>-44290</v>
      </c>
      <c r="G10094" s="45">
        <v>-81650</v>
      </c>
      <c r="H10094" s="45">
        <v>-106810</v>
      </c>
      <c r="I10094" s="55">
        <f>pro[[#This Row],[Admin expenses 3]]+pro[[#This Row],[Admin expenses 2]]+pro[[#This Row],[Admin expenses 1]]+pro[[#This Row],[COGS]]</f>
        <v>-303115.63799999998</v>
      </c>
      <c r="J10094" s="55">
        <f>pro[[#This Row],[Revenue]]+pro[[#This Row],[AdminExp]]</f>
        <v>-267206.19099999999</v>
      </c>
      <c r="K10094" s="83">
        <f>pro[[#This Row],[Profit]]/pro[[#This Row],[Revenue]]</f>
        <v>-7.4411112763724816</v>
      </c>
      <c r="L10094" s="56">
        <f t="shared" si="157"/>
        <v>10</v>
      </c>
      <c r="M10094" s="82" t="str">
        <f>"Q"&amp;" "&amp;VLOOKUP(pro[[#This Row],[Period]],Mapping!A:B,2,0)</f>
        <v>Q 4</v>
      </c>
      <c r="N10094"/>
    </row>
    <row r="10095" spans="1:14" ht="14.25" x14ac:dyDescent="0.2">
      <c r="A10095" s="42" t="s">
        <v>44</v>
      </c>
      <c r="B10095" s="44" t="s">
        <v>25</v>
      </c>
      <c r="C10095" s="44" t="s">
        <v>57</v>
      </c>
      <c r="D10095" s="43">
        <v>106826.769</v>
      </c>
      <c r="E10095" s="43">
        <v>-66902.71699999999</v>
      </c>
      <c r="F10095" s="45">
        <v>-50900</v>
      </c>
      <c r="G10095" s="45">
        <v>-85420</v>
      </c>
      <c r="H10095" s="45">
        <v>-69790</v>
      </c>
      <c r="I10095" s="55">
        <f>pro[[#This Row],[Admin expenses 3]]+pro[[#This Row],[Admin expenses 2]]+pro[[#This Row],[Admin expenses 1]]+pro[[#This Row],[COGS]]</f>
        <v>-273012.717</v>
      </c>
      <c r="J10095" s="55">
        <f>pro[[#This Row],[Revenue]]+pro[[#This Row],[AdminExp]]</f>
        <v>-166185.948</v>
      </c>
      <c r="K10095" s="83">
        <f>pro[[#This Row],[Profit]]/pro[[#This Row],[Revenue]]</f>
        <v>-1.5556582826164105</v>
      </c>
      <c r="L10095" s="56">
        <f t="shared" si="157"/>
        <v>10</v>
      </c>
      <c r="M10095" s="82" t="str">
        <f>"Q"&amp;" "&amp;VLOOKUP(pro[[#This Row],[Period]],Mapping!A:B,2,0)</f>
        <v>Q 4</v>
      </c>
      <c r="N10095"/>
    </row>
    <row r="10096" spans="1:14" ht="14.25" x14ac:dyDescent="0.2">
      <c r="A10096" s="42" t="s">
        <v>44</v>
      </c>
      <c r="B10096" s="44" t="s">
        <v>25</v>
      </c>
      <c r="C10096" s="44" t="s">
        <v>57</v>
      </c>
      <c r="D10096" s="43">
        <v>16072.237999999999</v>
      </c>
      <c r="E10096" s="43">
        <v>-11248.614999999998</v>
      </c>
      <c r="F10096" s="45">
        <v>-90020</v>
      </c>
      <c r="G10096" s="45">
        <v>-49500</v>
      </c>
      <c r="H10096" s="45">
        <v>-84750</v>
      </c>
      <c r="I10096" s="55">
        <f>pro[[#This Row],[Admin expenses 3]]+pro[[#This Row],[Admin expenses 2]]+pro[[#This Row],[Admin expenses 1]]+pro[[#This Row],[COGS]]</f>
        <v>-235518.61499999999</v>
      </c>
      <c r="J10096" s="55">
        <f>pro[[#This Row],[Revenue]]+pro[[#This Row],[AdminExp]]</f>
        <v>-219446.37699999998</v>
      </c>
      <c r="K10096" s="83">
        <f>pro[[#This Row],[Profit]]/pro[[#This Row],[Revenue]]</f>
        <v>-13.653753571842328</v>
      </c>
      <c r="L10096" s="56">
        <f t="shared" si="157"/>
        <v>10</v>
      </c>
      <c r="M10096" s="82" t="str">
        <f>"Q"&amp;" "&amp;VLOOKUP(pro[[#This Row],[Period]],Mapping!A:B,2,0)</f>
        <v>Q 4</v>
      </c>
      <c r="N10096"/>
    </row>
    <row r="10097" spans="1:14" ht="14.25" x14ac:dyDescent="0.2">
      <c r="A10097" s="42" t="s">
        <v>44</v>
      </c>
      <c r="B10097" s="44" t="s">
        <v>25</v>
      </c>
      <c r="C10097" s="44" t="s">
        <v>57</v>
      </c>
      <c r="D10097" s="43">
        <v>30169.467999999997</v>
      </c>
      <c r="E10097" s="43">
        <v>-17368.728999999996</v>
      </c>
      <c r="F10097" s="45">
        <v>-52060</v>
      </c>
      <c r="G10097" s="45">
        <v>-95640</v>
      </c>
      <c r="H10097" s="45">
        <v>-16590</v>
      </c>
      <c r="I10097" s="55">
        <f>pro[[#This Row],[Admin expenses 3]]+pro[[#This Row],[Admin expenses 2]]+pro[[#This Row],[Admin expenses 1]]+pro[[#This Row],[COGS]]</f>
        <v>-181658.72899999999</v>
      </c>
      <c r="J10097" s="55">
        <f>pro[[#This Row],[Revenue]]+pro[[#This Row],[AdminExp]]</f>
        <v>-151489.261</v>
      </c>
      <c r="K10097" s="83">
        <f>pro[[#This Row],[Profit]]/pro[[#This Row],[Revenue]]</f>
        <v>-5.0212771733329875</v>
      </c>
      <c r="L10097" s="56">
        <f t="shared" si="157"/>
        <v>10</v>
      </c>
      <c r="M10097" s="82" t="str">
        <f>"Q"&amp;" "&amp;VLOOKUP(pro[[#This Row],[Period]],Mapping!A:B,2,0)</f>
        <v>Q 4</v>
      </c>
      <c r="N10097"/>
    </row>
    <row r="10098" spans="1:14" ht="14.25" x14ac:dyDescent="0.2">
      <c r="A10098" s="42" t="s">
        <v>44</v>
      </c>
      <c r="B10098" s="44" t="s">
        <v>25</v>
      </c>
      <c r="C10098" s="44" t="s">
        <v>57</v>
      </c>
      <c r="D10098" s="43">
        <v>73673.39</v>
      </c>
      <c r="E10098" s="43">
        <v>-71385.558999999994</v>
      </c>
      <c r="F10098" s="45">
        <v>-61850</v>
      </c>
      <c r="G10098" s="45">
        <v>-13620</v>
      </c>
      <c r="H10098" s="45">
        <v>-20570</v>
      </c>
      <c r="I10098" s="55">
        <f>pro[[#This Row],[Admin expenses 3]]+pro[[#This Row],[Admin expenses 2]]+pro[[#This Row],[Admin expenses 1]]+pro[[#This Row],[COGS]]</f>
        <v>-167425.55900000001</v>
      </c>
      <c r="J10098" s="55">
        <f>pro[[#This Row],[Revenue]]+pro[[#This Row],[AdminExp]]</f>
        <v>-93752.169000000009</v>
      </c>
      <c r="K10098" s="83">
        <f>pro[[#This Row],[Profit]]/pro[[#This Row],[Revenue]]</f>
        <v>-1.272537737166703</v>
      </c>
      <c r="L10098" s="56">
        <f t="shared" si="157"/>
        <v>10</v>
      </c>
      <c r="M10098" s="82" t="str">
        <f>"Q"&amp;" "&amp;VLOOKUP(pro[[#This Row],[Period]],Mapping!A:B,2,0)</f>
        <v>Q 4</v>
      </c>
      <c r="N10098"/>
    </row>
    <row r="10099" spans="1:14" ht="14.25" x14ac:dyDescent="0.2">
      <c r="A10099" s="42" t="s">
        <v>44</v>
      </c>
      <c r="B10099" s="44" t="s">
        <v>25</v>
      </c>
      <c r="C10099" s="44" t="s">
        <v>57</v>
      </c>
      <c r="D10099" s="43">
        <v>116791.19899999999</v>
      </c>
      <c r="E10099" s="43">
        <v>-91641.403000000006</v>
      </c>
      <c r="F10099" s="45">
        <v>-103590</v>
      </c>
      <c r="G10099" s="45">
        <v>-34370</v>
      </c>
      <c r="H10099" s="45">
        <v>-30080</v>
      </c>
      <c r="I10099" s="55">
        <f>pro[[#This Row],[Admin expenses 3]]+pro[[#This Row],[Admin expenses 2]]+pro[[#This Row],[Admin expenses 1]]+pro[[#This Row],[COGS]]</f>
        <v>-259681.40299999999</v>
      </c>
      <c r="J10099" s="55">
        <f>pro[[#This Row],[Revenue]]+pro[[#This Row],[AdminExp]]</f>
        <v>-142890.204</v>
      </c>
      <c r="K10099" s="83">
        <f>pro[[#This Row],[Profit]]/pro[[#This Row],[Revenue]]</f>
        <v>-1.2234672237588724</v>
      </c>
      <c r="L10099" s="56">
        <f t="shared" si="157"/>
        <v>10</v>
      </c>
      <c r="M10099" s="82" t="str">
        <f>"Q"&amp;" "&amp;VLOOKUP(pro[[#This Row],[Period]],Mapping!A:B,2,0)</f>
        <v>Q 4</v>
      </c>
      <c r="N10099"/>
    </row>
    <row r="10100" spans="1:14" ht="14.25" x14ac:dyDescent="0.2">
      <c r="A10100" s="42" t="s">
        <v>44</v>
      </c>
      <c r="B10100" s="44" t="s">
        <v>25</v>
      </c>
      <c r="C10100" s="44" t="s">
        <v>57</v>
      </c>
      <c r="D10100" s="43">
        <v>59965.898999999998</v>
      </c>
      <c r="E10100" s="43">
        <v>-125853.34299999998</v>
      </c>
      <c r="F10100" s="45">
        <v>-42340</v>
      </c>
      <c r="G10100" s="45">
        <v>-61090</v>
      </c>
      <c r="H10100" s="45">
        <v>-76880</v>
      </c>
      <c r="I10100" s="55">
        <f>pro[[#This Row],[Admin expenses 3]]+pro[[#This Row],[Admin expenses 2]]+pro[[#This Row],[Admin expenses 1]]+pro[[#This Row],[COGS]]</f>
        <v>-306163.34299999999</v>
      </c>
      <c r="J10100" s="55">
        <f>pro[[#This Row],[Revenue]]+pro[[#This Row],[AdminExp]]</f>
        <v>-246197.44399999999</v>
      </c>
      <c r="K10100" s="83">
        <f>pro[[#This Row],[Profit]]/pro[[#This Row],[Revenue]]</f>
        <v>-4.1056241648274128</v>
      </c>
      <c r="L10100" s="56">
        <f t="shared" si="157"/>
        <v>10</v>
      </c>
      <c r="M10100" s="82" t="str">
        <f>"Q"&amp;" "&amp;VLOOKUP(pro[[#This Row],[Period]],Mapping!A:B,2,0)</f>
        <v>Q 4</v>
      </c>
      <c r="N10100"/>
    </row>
    <row r="10101" spans="1:14" ht="14.25" x14ac:dyDescent="0.2">
      <c r="A10101" s="42" t="s">
        <v>44</v>
      </c>
      <c r="B10101" s="44" t="s">
        <v>25</v>
      </c>
      <c r="C10101" s="44" t="s">
        <v>57</v>
      </c>
      <c r="D10101" s="43">
        <v>81460.679999999993</v>
      </c>
      <c r="E10101" s="43">
        <v>-101174.283</v>
      </c>
      <c r="F10101" s="45">
        <v>-33410</v>
      </c>
      <c r="G10101" s="45">
        <v>-103630</v>
      </c>
      <c r="H10101" s="45">
        <v>-82760</v>
      </c>
      <c r="I10101" s="55">
        <f>pro[[#This Row],[Admin expenses 3]]+pro[[#This Row],[Admin expenses 2]]+pro[[#This Row],[Admin expenses 1]]+pro[[#This Row],[COGS]]</f>
        <v>-320974.283</v>
      </c>
      <c r="J10101" s="55">
        <f>pro[[#This Row],[Revenue]]+pro[[#This Row],[AdminExp]]</f>
        <v>-239513.603</v>
      </c>
      <c r="K10101" s="83">
        <f>pro[[#This Row],[Profit]]/pro[[#This Row],[Revenue]]</f>
        <v>-2.9402357431830919</v>
      </c>
      <c r="L10101" s="56">
        <f t="shared" si="157"/>
        <v>10</v>
      </c>
      <c r="M10101" s="82" t="str">
        <f>"Q"&amp;" "&amp;VLOOKUP(pro[[#This Row],[Period]],Mapping!A:B,2,0)</f>
        <v>Q 4</v>
      </c>
      <c r="N10101"/>
    </row>
    <row r="10102" spans="1:14" ht="14.25" x14ac:dyDescent="0.2">
      <c r="A10102" s="42" t="s">
        <v>44</v>
      </c>
      <c r="B10102" s="44" t="s">
        <v>25</v>
      </c>
      <c r="C10102" s="44" t="s">
        <v>57</v>
      </c>
      <c r="D10102" s="43">
        <v>1389376.4219999998</v>
      </c>
      <c r="E10102" s="43">
        <v>-146691.50999999998</v>
      </c>
      <c r="F10102" s="45">
        <v>-13570</v>
      </c>
      <c r="G10102" s="45">
        <v>-85770</v>
      </c>
      <c r="H10102" s="45">
        <v>-93820</v>
      </c>
      <c r="I10102" s="55">
        <f>pro[[#This Row],[Admin expenses 3]]+pro[[#This Row],[Admin expenses 2]]+pro[[#This Row],[Admin expenses 1]]+pro[[#This Row],[COGS]]</f>
        <v>-339851.51</v>
      </c>
      <c r="J10102" s="55">
        <f>pro[[#This Row],[Revenue]]+pro[[#This Row],[AdminExp]]</f>
        <v>1049524.9119999998</v>
      </c>
      <c r="K10102" s="83">
        <f>pro[[#This Row],[Profit]]/pro[[#This Row],[Revenue]]</f>
        <v>0.75539277576714192</v>
      </c>
      <c r="L10102" s="56">
        <f t="shared" si="157"/>
        <v>10</v>
      </c>
      <c r="M10102" s="82" t="str">
        <f>"Q"&amp;" "&amp;VLOOKUP(pro[[#This Row],[Period]],Mapping!A:B,2,0)</f>
        <v>Q 4</v>
      </c>
      <c r="N10102"/>
    </row>
    <row r="10103" spans="1:14" ht="14.25" x14ac:dyDescent="0.2">
      <c r="A10103" s="42" t="s">
        <v>44</v>
      </c>
      <c r="B10103" s="44" t="s">
        <v>25</v>
      </c>
      <c r="C10103" s="44" t="s">
        <v>57</v>
      </c>
      <c r="D10103" s="43">
        <v>23046.890999999996</v>
      </c>
      <c r="E10103" s="43">
        <v>-2221.5549999999994</v>
      </c>
      <c r="F10103" s="45">
        <v>-29270</v>
      </c>
      <c r="G10103" s="45">
        <v>-49180</v>
      </c>
      <c r="H10103" s="45">
        <v>-80240</v>
      </c>
      <c r="I10103" s="55">
        <f>pro[[#This Row],[Admin expenses 3]]+pro[[#This Row],[Admin expenses 2]]+pro[[#This Row],[Admin expenses 1]]+pro[[#This Row],[COGS]]</f>
        <v>-160911.55499999999</v>
      </c>
      <c r="J10103" s="55">
        <f>pro[[#This Row],[Revenue]]+pro[[#This Row],[AdminExp]]</f>
        <v>-137864.66399999999</v>
      </c>
      <c r="K10103" s="83">
        <f>pro[[#This Row],[Profit]]/pro[[#This Row],[Revenue]]</f>
        <v>-5.9819202511957039</v>
      </c>
      <c r="L10103" s="56">
        <f t="shared" si="157"/>
        <v>10</v>
      </c>
      <c r="M10103" s="82" t="str">
        <f>"Q"&amp;" "&amp;VLOOKUP(pro[[#This Row],[Period]],Mapping!A:B,2,0)</f>
        <v>Q 4</v>
      </c>
      <c r="N10103"/>
    </row>
    <row r="10104" spans="1:14" ht="14.25" x14ac:dyDescent="0.2">
      <c r="A10104" s="42" t="s">
        <v>44</v>
      </c>
      <c r="B10104" s="44" t="s">
        <v>25</v>
      </c>
      <c r="C10104" s="44" t="s">
        <v>57</v>
      </c>
      <c r="D10104" s="43">
        <v>27543.970999999998</v>
      </c>
      <c r="E10104" s="43">
        <v>-3086.6849999999999</v>
      </c>
      <c r="F10104" s="45">
        <v>-58190</v>
      </c>
      <c r="G10104" s="45">
        <v>-40850</v>
      </c>
      <c r="H10104" s="45">
        <v>-49730</v>
      </c>
      <c r="I10104" s="55">
        <f>pro[[#This Row],[Admin expenses 3]]+pro[[#This Row],[Admin expenses 2]]+pro[[#This Row],[Admin expenses 1]]+pro[[#This Row],[COGS]]</f>
        <v>-151856.685</v>
      </c>
      <c r="J10104" s="55">
        <f>pro[[#This Row],[Revenue]]+pro[[#This Row],[AdminExp]]</f>
        <v>-124312.71400000001</v>
      </c>
      <c r="K10104" s="83">
        <f>pro[[#This Row],[Profit]]/pro[[#This Row],[Revenue]]</f>
        <v>-4.5132458932664434</v>
      </c>
      <c r="L10104" s="56">
        <f t="shared" si="157"/>
        <v>10</v>
      </c>
      <c r="M10104" s="82" t="str">
        <f>"Q"&amp;" "&amp;VLOOKUP(pro[[#This Row],[Period]],Mapping!A:B,2,0)</f>
        <v>Q 4</v>
      </c>
      <c r="N10104"/>
    </row>
    <row r="10105" spans="1:14" ht="14.25" x14ac:dyDescent="0.2">
      <c r="A10105" s="42" t="s">
        <v>44</v>
      </c>
      <c r="B10105" s="44" t="s">
        <v>25</v>
      </c>
      <c r="C10105" s="44" t="s">
        <v>57</v>
      </c>
      <c r="D10105" s="43">
        <v>41873.537999999993</v>
      </c>
      <c r="E10105" s="43">
        <v>-25049.366999999998</v>
      </c>
      <c r="F10105" s="45">
        <v>-36300</v>
      </c>
      <c r="G10105" s="45">
        <v>-41960</v>
      </c>
      <c r="H10105" s="45">
        <v>-105890</v>
      </c>
      <c r="I10105" s="55">
        <f>pro[[#This Row],[Admin expenses 3]]+pro[[#This Row],[Admin expenses 2]]+pro[[#This Row],[Admin expenses 1]]+pro[[#This Row],[COGS]]</f>
        <v>-209199.367</v>
      </c>
      <c r="J10105" s="55">
        <f>pro[[#This Row],[Revenue]]+pro[[#This Row],[AdminExp]]</f>
        <v>-167325.829</v>
      </c>
      <c r="K10105" s="83">
        <f>pro[[#This Row],[Profit]]/pro[[#This Row],[Revenue]]</f>
        <v>-3.9959802059238467</v>
      </c>
      <c r="L10105" s="56">
        <f t="shared" si="157"/>
        <v>10</v>
      </c>
      <c r="M10105" s="82" t="str">
        <f>"Q"&amp;" "&amp;VLOOKUP(pro[[#This Row],[Period]],Mapping!A:B,2,0)</f>
        <v>Q 4</v>
      </c>
      <c r="N10105"/>
    </row>
    <row r="10106" spans="1:14" ht="14.25" x14ac:dyDescent="0.2">
      <c r="A10106" s="42" t="s">
        <v>44</v>
      </c>
      <c r="B10106" s="44" t="s">
        <v>25</v>
      </c>
      <c r="C10106" s="44" t="s">
        <v>57</v>
      </c>
      <c r="D10106" s="43">
        <v>250460.06999999998</v>
      </c>
      <c r="E10106" s="43">
        <v>-110107.85799999999</v>
      </c>
      <c r="F10106" s="45">
        <v>-69480</v>
      </c>
      <c r="G10106" s="45">
        <v>-16480</v>
      </c>
      <c r="H10106" s="45">
        <v>-77900</v>
      </c>
      <c r="I10106" s="55">
        <f>pro[[#This Row],[Admin expenses 3]]+pro[[#This Row],[Admin expenses 2]]+pro[[#This Row],[Admin expenses 1]]+pro[[#This Row],[COGS]]</f>
        <v>-273967.85800000001</v>
      </c>
      <c r="J10106" s="55">
        <f>pro[[#This Row],[Revenue]]+pro[[#This Row],[AdminExp]]</f>
        <v>-23507.78800000003</v>
      </c>
      <c r="K10106" s="83">
        <f>pro[[#This Row],[Profit]]/pro[[#This Row],[Revenue]]</f>
        <v>-9.3858426215404439E-2</v>
      </c>
      <c r="L10106" s="56">
        <f t="shared" si="157"/>
        <v>10</v>
      </c>
      <c r="M10106" s="82" t="str">
        <f>"Q"&amp;" "&amp;VLOOKUP(pro[[#This Row],[Period]],Mapping!A:B,2,0)</f>
        <v>Q 4</v>
      </c>
      <c r="N10106"/>
    </row>
    <row r="10107" spans="1:14" ht="14.25" x14ac:dyDescent="0.2">
      <c r="A10107" s="42" t="s">
        <v>44</v>
      </c>
      <c r="B10107" s="44" t="s">
        <v>25</v>
      </c>
      <c r="C10107" s="44" t="s">
        <v>57</v>
      </c>
      <c r="D10107" s="43">
        <v>167840.47699999998</v>
      </c>
      <c r="E10107" s="43">
        <v>-88355.68</v>
      </c>
      <c r="F10107" s="45">
        <v>-80380</v>
      </c>
      <c r="G10107" s="45">
        <v>-39990</v>
      </c>
      <c r="H10107" s="45">
        <v>-96890</v>
      </c>
      <c r="I10107" s="55">
        <f>pro[[#This Row],[Admin expenses 3]]+pro[[#This Row],[Admin expenses 2]]+pro[[#This Row],[Admin expenses 1]]+pro[[#This Row],[COGS]]</f>
        <v>-305615.68</v>
      </c>
      <c r="J10107" s="55">
        <f>pro[[#This Row],[Revenue]]+pro[[#This Row],[AdminExp]]</f>
        <v>-137775.20300000001</v>
      </c>
      <c r="K10107" s="83">
        <f>pro[[#This Row],[Profit]]/pro[[#This Row],[Revenue]]</f>
        <v>-0.82086994426261084</v>
      </c>
      <c r="L10107" s="56">
        <f t="shared" si="157"/>
        <v>10</v>
      </c>
      <c r="M10107" s="82" t="str">
        <f>"Q"&amp;" "&amp;VLOOKUP(pro[[#This Row],[Period]],Mapping!A:B,2,0)</f>
        <v>Q 4</v>
      </c>
      <c r="N10107"/>
    </row>
    <row r="10108" spans="1:14" ht="14.25" x14ac:dyDescent="0.2">
      <c r="A10108" s="42" t="s">
        <v>44</v>
      </c>
      <c r="B10108" s="44" t="s">
        <v>25</v>
      </c>
      <c r="C10108" s="44" t="s">
        <v>57</v>
      </c>
      <c r="D10108" s="43">
        <v>246112.33499999996</v>
      </c>
      <c r="E10108" s="43">
        <v>-70670.179999999993</v>
      </c>
      <c r="F10108" s="45">
        <v>-87220</v>
      </c>
      <c r="G10108" s="45">
        <v>-49070</v>
      </c>
      <c r="H10108" s="45">
        <v>-74970</v>
      </c>
      <c r="I10108" s="55">
        <f>pro[[#This Row],[Admin expenses 3]]+pro[[#This Row],[Admin expenses 2]]+pro[[#This Row],[Admin expenses 1]]+pro[[#This Row],[COGS]]</f>
        <v>-281930.18</v>
      </c>
      <c r="J10108" s="55">
        <f>pro[[#This Row],[Revenue]]+pro[[#This Row],[AdminExp]]</f>
        <v>-35817.84500000003</v>
      </c>
      <c r="K10108" s="83">
        <f>pro[[#This Row],[Profit]]/pro[[#This Row],[Revenue]]</f>
        <v>-0.14553453812057016</v>
      </c>
      <c r="L10108" s="56">
        <f t="shared" si="157"/>
        <v>10</v>
      </c>
      <c r="M10108" s="82" t="str">
        <f>"Q"&amp;" "&amp;VLOOKUP(pro[[#This Row],[Period]],Mapping!A:B,2,0)</f>
        <v>Q 4</v>
      </c>
      <c r="N10108"/>
    </row>
    <row r="10109" spans="1:14" ht="14.25" x14ac:dyDescent="0.2">
      <c r="A10109" s="42" t="s">
        <v>44</v>
      </c>
      <c r="B10109" s="44" t="s">
        <v>25</v>
      </c>
      <c r="C10109" s="44" t="s">
        <v>58</v>
      </c>
      <c r="D10109" s="43">
        <v>318688.38399999996</v>
      </c>
      <c r="E10109" s="43">
        <v>-86071.565999999992</v>
      </c>
      <c r="F10109" s="45">
        <v>-41820</v>
      </c>
      <c r="G10109" s="45">
        <v>-15240</v>
      </c>
      <c r="H10109" s="45">
        <v>-93870</v>
      </c>
      <c r="I10109" s="55">
        <f>pro[[#This Row],[Admin expenses 3]]+pro[[#This Row],[Admin expenses 2]]+pro[[#This Row],[Admin expenses 1]]+pro[[#This Row],[COGS]]</f>
        <v>-237001.56599999999</v>
      </c>
      <c r="J10109" s="55">
        <f>pro[[#This Row],[Revenue]]+pro[[#This Row],[AdminExp]]</f>
        <v>81686.81799999997</v>
      </c>
      <c r="K10109" s="83">
        <f>pro[[#This Row],[Profit]]/pro[[#This Row],[Revenue]]</f>
        <v>0.25632191852966935</v>
      </c>
      <c r="L10109" s="56">
        <f t="shared" si="157"/>
        <v>10</v>
      </c>
      <c r="M10109" s="82" t="str">
        <f>"Q"&amp;" "&amp;VLOOKUP(pro[[#This Row],[Period]],Mapping!A:B,2,0)</f>
        <v>Q 4</v>
      </c>
      <c r="N10109"/>
    </row>
    <row r="10110" spans="1:14" ht="14.25" x14ac:dyDescent="0.2">
      <c r="A10110" s="42" t="s">
        <v>44</v>
      </c>
      <c r="B10110" s="44" t="s">
        <v>25</v>
      </c>
      <c r="C10110" s="44" t="s">
        <v>59</v>
      </c>
      <c r="D10110" s="43">
        <v>356438.41099999996</v>
      </c>
      <c r="E10110" s="43">
        <v>-107104.186</v>
      </c>
      <c r="F10110" s="45">
        <v>-38110</v>
      </c>
      <c r="G10110" s="45">
        <v>-87190</v>
      </c>
      <c r="H10110" s="45">
        <v>-60180</v>
      </c>
      <c r="I10110" s="55">
        <f>pro[[#This Row],[Admin expenses 3]]+pro[[#This Row],[Admin expenses 2]]+pro[[#This Row],[Admin expenses 1]]+pro[[#This Row],[COGS]]</f>
        <v>-292584.18599999999</v>
      </c>
      <c r="J10110" s="55">
        <f>pro[[#This Row],[Revenue]]+pro[[#This Row],[AdminExp]]</f>
        <v>63854.224999999977</v>
      </c>
      <c r="K10110" s="83">
        <f>pro[[#This Row],[Profit]]/pro[[#This Row],[Revenue]]</f>
        <v>0.17914518477639602</v>
      </c>
      <c r="L10110" s="56">
        <f t="shared" si="157"/>
        <v>10</v>
      </c>
      <c r="M10110" s="82" t="str">
        <f>"Q"&amp;" "&amp;VLOOKUP(pro[[#This Row],[Period]],Mapping!A:B,2,0)</f>
        <v>Q 4</v>
      </c>
      <c r="N10110"/>
    </row>
    <row r="10111" spans="1:14" ht="14.25" x14ac:dyDescent="0.2">
      <c r="A10111" s="42" t="s">
        <v>44</v>
      </c>
      <c r="B10111" s="44" t="s">
        <v>25</v>
      </c>
      <c r="C10111" s="44" t="s">
        <v>57</v>
      </c>
      <c r="D10111" s="43">
        <v>46768.966999999997</v>
      </c>
      <c r="E10111" s="43">
        <v>-80842.383999999991</v>
      </c>
      <c r="F10111" s="45">
        <v>-42600</v>
      </c>
      <c r="G10111" s="45">
        <v>-76070</v>
      </c>
      <c r="H10111" s="45">
        <v>-85990</v>
      </c>
      <c r="I10111" s="55">
        <f>pro[[#This Row],[Admin expenses 3]]+pro[[#This Row],[Admin expenses 2]]+pro[[#This Row],[Admin expenses 1]]+pro[[#This Row],[COGS]]</f>
        <v>-285502.38399999996</v>
      </c>
      <c r="J10111" s="55">
        <f>pro[[#This Row],[Revenue]]+pro[[#This Row],[AdminExp]]</f>
        <v>-238733.41699999996</v>
      </c>
      <c r="K10111" s="83">
        <f>pro[[#This Row],[Profit]]/pro[[#This Row],[Revenue]]</f>
        <v>-5.1045261914807734</v>
      </c>
      <c r="L10111" s="56">
        <f t="shared" si="157"/>
        <v>10</v>
      </c>
      <c r="M10111" s="82" t="str">
        <f>"Q"&amp;" "&amp;VLOOKUP(pro[[#This Row],[Period]],Mapping!A:B,2,0)</f>
        <v>Q 4</v>
      </c>
      <c r="N10111"/>
    </row>
    <row r="10112" spans="1:14" ht="14.25" x14ac:dyDescent="0.2">
      <c r="A10112" s="42" t="s">
        <v>44</v>
      </c>
      <c r="B10112" s="44" t="s">
        <v>25</v>
      </c>
      <c r="C10112" s="44" t="s">
        <v>57</v>
      </c>
      <c r="D10112" s="43">
        <v>65383.282999999996</v>
      </c>
      <c r="E10112" s="43">
        <v>-105833.44099999999</v>
      </c>
      <c r="F10112" s="45">
        <v>-80430</v>
      </c>
      <c r="G10112" s="45">
        <v>-103640</v>
      </c>
      <c r="H10112" s="45">
        <v>-30020</v>
      </c>
      <c r="I10112" s="55">
        <f>pro[[#This Row],[Admin expenses 3]]+pro[[#This Row],[Admin expenses 2]]+pro[[#This Row],[Admin expenses 1]]+pro[[#This Row],[COGS]]</f>
        <v>-319923.44099999999</v>
      </c>
      <c r="J10112" s="55">
        <f>pro[[#This Row],[Revenue]]+pro[[#This Row],[AdminExp]]</f>
        <v>-254540.158</v>
      </c>
      <c r="K10112" s="83">
        <f>pro[[#This Row],[Profit]]/pro[[#This Row],[Revenue]]</f>
        <v>-3.8930464534795539</v>
      </c>
      <c r="L10112" s="56">
        <f t="shared" si="157"/>
        <v>10</v>
      </c>
      <c r="M10112" s="82" t="str">
        <f>"Q"&amp;" "&amp;VLOOKUP(pro[[#This Row],[Period]],Mapping!A:B,2,0)</f>
        <v>Q 4</v>
      </c>
      <c r="N10112"/>
    </row>
    <row r="10113" spans="1:14" ht="14.25" x14ac:dyDescent="0.2">
      <c r="A10113" s="42" t="s">
        <v>44</v>
      </c>
      <c r="B10113" s="44" t="s">
        <v>25</v>
      </c>
      <c r="C10113" s="44" t="s">
        <v>57</v>
      </c>
      <c r="D10113" s="43">
        <v>110322.11399999999</v>
      </c>
      <c r="E10113" s="43">
        <v>-147494.704</v>
      </c>
      <c r="F10113" s="45">
        <v>-17790</v>
      </c>
      <c r="G10113" s="45">
        <v>-85650</v>
      </c>
      <c r="H10113" s="45">
        <v>-100830</v>
      </c>
      <c r="I10113" s="55">
        <f>pro[[#This Row],[Admin expenses 3]]+pro[[#This Row],[Admin expenses 2]]+pro[[#This Row],[Admin expenses 1]]+pro[[#This Row],[COGS]]</f>
        <v>-351764.70400000003</v>
      </c>
      <c r="J10113" s="55">
        <f>pro[[#This Row],[Revenue]]+pro[[#This Row],[AdminExp]]</f>
        <v>-241442.59000000003</v>
      </c>
      <c r="K10113" s="83">
        <f>pro[[#This Row],[Profit]]/pro[[#This Row],[Revenue]]</f>
        <v>-2.1885239617507697</v>
      </c>
      <c r="L10113" s="56">
        <f t="shared" si="157"/>
        <v>10</v>
      </c>
      <c r="M10113" s="82" t="str">
        <f>"Q"&amp;" "&amp;VLOOKUP(pro[[#This Row],[Period]],Mapping!A:B,2,0)</f>
        <v>Q 4</v>
      </c>
      <c r="N10113"/>
    </row>
    <row r="10114" spans="1:14" ht="14.25" x14ac:dyDescent="0.2">
      <c r="A10114" s="42" t="s">
        <v>44</v>
      </c>
      <c r="B10114" s="44" t="s">
        <v>25</v>
      </c>
      <c r="C10114" s="44" t="s">
        <v>57</v>
      </c>
      <c r="D10114" s="43">
        <v>71818.396999999997</v>
      </c>
      <c r="E10114" s="43">
        <v>-92037.833999999988</v>
      </c>
      <c r="F10114" s="45">
        <v>-46750</v>
      </c>
      <c r="G10114" s="45">
        <v>-51420</v>
      </c>
      <c r="H10114" s="45">
        <v>-36790</v>
      </c>
      <c r="I10114" s="55">
        <f>pro[[#This Row],[Admin expenses 3]]+pro[[#This Row],[Admin expenses 2]]+pro[[#This Row],[Admin expenses 1]]+pro[[#This Row],[COGS]]</f>
        <v>-226997.83399999997</v>
      </c>
      <c r="J10114" s="55">
        <f>pro[[#This Row],[Revenue]]+pro[[#This Row],[AdminExp]]</f>
        <v>-155179.43699999998</v>
      </c>
      <c r="K10114" s="83">
        <f>pro[[#This Row],[Profit]]/pro[[#This Row],[Revenue]]</f>
        <v>-2.1607198640203564</v>
      </c>
      <c r="L10114" s="56">
        <f t="shared" ref="L10114:L10177" si="158">MONTH(DATEVALUE(A10114&amp;"1"))</f>
        <v>10</v>
      </c>
      <c r="M10114" s="82" t="str">
        <f>"Q"&amp;" "&amp;VLOOKUP(pro[[#This Row],[Period]],Mapping!A:B,2,0)</f>
        <v>Q 4</v>
      </c>
      <c r="N10114"/>
    </row>
    <row r="10115" spans="1:14" ht="14.25" x14ac:dyDescent="0.2">
      <c r="A10115" s="42" t="s">
        <v>44</v>
      </c>
      <c r="B10115" s="44" t="s">
        <v>25</v>
      </c>
      <c r="C10115" s="44" t="s">
        <v>57</v>
      </c>
      <c r="D10115" s="43">
        <v>96755.252999999997</v>
      </c>
      <c r="E10115" s="43">
        <v>-127933.757</v>
      </c>
      <c r="F10115" s="45">
        <v>-53010</v>
      </c>
      <c r="G10115" s="45">
        <v>-97240</v>
      </c>
      <c r="H10115" s="45">
        <v>-38270</v>
      </c>
      <c r="I10115" s="55">
        <f>pro[[#This Row],[Admin expenses 3]]+pro[[#This Row],[Admin expenses 2]]+pro[[#This Row],[Admin expenses 1]]+pro[[#This Row],[COGS]]</f>
        <v>-316453.75699999998</v>
      </c>
      <c r="J10115" s="55">
        <f>pro[[#This Row],[Revenue]]+pro[[#This Row],[AdminExp]]</f>
        <v>-219698.50399999999</v>
      </c>
      <c r="K10115" s="83">
        <f>pro[[#This Row],[Profit]]/pro[[#This Row],[Revenue]]</f>
        <v>-2.2706622864187023</v>
      </c>
      <c r="L10115" s="56">
        <f t="shared" si="158"/>
        <v>10</v>
      </c>
      <c r="M10115" s="82" t="str">
        <f>"Q"&amp;" "&amp;VLOOKUP(pro[[#This Row],[Period]],Mapping!A:B,2,0)</f>
        <v>Q 4</v>
      </c>
      <c r="N10115"/>
    </row>
    <row r="10116" spans="1:14" ht="14.25" x14ac:dyDescent="0.2">
      <c r="A10116" s="42" t="s">
        <v>44</v>
      </c>
      <c r="B10116" s="44" t="s">
        <v>25</v>
      </c>
      <c r="C10116" s="44" t="s">
        <v>58</v>
      </c>
      <c r="D10116" s="43">
        <v>16321.837</v>
      </c>
      <c r="E10116" s="43">
        <v>-9905.8399999999983</v>
      </c>
      <c r="F10116" s="45">
        <v>-82190</v>
      </c>
      <c r="G10116" s="45">
        <v>-54760</v>
      </c>
      <c r="H10116" s="45">
        <v>-31800</v>
      </c>
      <c r="I10116" s="55">
        <f>pro[[#This Row],[Admin expenses 3]]+pro[[#This Row],[Admin expenses 2]]+pro[[#This Row],[Admin expenses 1]]+pro[[#This Row],[COGS]]</f>
        <v>-178655.84</v>
      </c>
      <c r="J10116" s="55">
        <f>pro[[#This Row],[Revenue]]+pro[[#This Row],[AdminExp]]</f>
        <v>-162334.003</v>
      </c>
      <c r="K10116" s="83">
        <f>pro[[#This Row],[Profit]]/pro[[#This Row],[Revenue]]</f>
        <v>-9.9458169445020186</v>
      </c>
      <c r="L10116" s="56">
        <f t="shared" si="158"/>
        <v>10</v>
      </c>
      <c r="M10116" s="82" t="str">
        <f>"Q"&amp;" "&amp;VLOOKUP(pro[[#This Row],[Period]],Mapping!A:B,2,0)</f>
        <v>Q 4</v>
      </c>
      <c r="N10116"/>
    </row>
    <row r="10117" spans="1:14" ht="14.25" x14ac:dyDescent="0.2">
      <c r="A10117" s="42" t="s">
        <v>44</v>
      </c>
      <c r="B10117" s="44" t="s">
        <v>25</v>
      </c>
      <c r="C10117" s="44" t="s">
        <v>59</v>
      </c>
      <c r="D10117" s="43">
        <v>84993.902000000002</v>
      </c>
      <c r="E10117" s="43">
        <v>-81177.656000000003</v>
      </c>
      <c r="F10117" s="45">
        <v>-27560</v>
      </c>
      <c r="G10117" s="45">
        <v>-87570</v>
      </c>
      <c r="H10117" s="45">
        <v>-38640</v>
      </c>
      <c r="I10117" s="55">
        <f>pro[[#This Row],[Admin expenses 3]]+pro[[#This Row],[Admin expenses 2]]+pro[[#This Row],[Admin expenses 1]]+pro[[#This Row],[COGS]]</f>
        <v>-234947.65600000002</v>
      </c>
      <c r="J10117" s="55">
        <f>pro[[#This Row],[Revenue]]+pro[[#This Row],[AdminExp]]</f>
        <v>-149953.75400000002</v>
      </c>
      <c r="K10117" s="83">
        <f>pro[[#This Row],[Profit]]/pro[[#This Row],[Revenue]]</f>
        <v>-1.7642883838889996</v>
      </c>
      <c r="L10117" s="56">
        <f t="shared" si="158"/>
        <v>10</v>
      </c>
      <c r="M10117" s="82" t="str">
        <f>"Q"&amp;" "&amp;VLOOKUP(pro[[#This Row],[Period]],Mapping!A:B,2,0)</f>
        <v>Q 4</v>
      </c>
      <c r="N10117"/>
    </row>
    <row r="10118" spans="1:14" ht="14.25" x14ac:dyDescent="0.2">
      <c r="A10118" s="42" t="s">
        <v>44</v>
      </c>
      <c r="B10118" s="44" t="s">
        <v>25</v>
      </c>
      <c r="C10118" s="44" t="s">
        <v>57</v>
      </c>
      <c r="D10118" s="43">
        <v>90675.325999999986</v>
      </c>
      <c r="E10118" s="43">
        <v>-144858.37099999998</v>
      </c>
      <c r="F10118" s="45">
        <v>-91390</v>
      </c>
      <c r="G10118" s="45">
        <v>-65480</v>
      </c>
      <c r="H10118" s="45">
        <v>-28340</v>
      </c>
      <c r="I10118" s="55">
        <f>pro[[#This Row],[Admin expenses 3]]+pro[[#This Row],[Admin expenses 2]]+pro[[#This Row],[Admin expenses 1]]+pro[[#This Row],[COGS]]</f>
        <v>-330068.37099999998</v>
      </c>
      <c r="J10118" s="55">
        <f>pro[[#This Row],[Revenue]]+pro[[#This Row],[AdminExp]]</f>
        <v>-239393.04499999998</v>
      </c>
      <c r="K10118" s="83">
        <f>pro[[#This Row],[Profit]]/pro[[#This Row],[Revenue]]</f>
        <v>-2.6401123167729224</v>
      </c>
      <c r="L10118" s="56">
        <f t="shared" si="158"/>
        <v>10</v>
      </c>
      <c r="M10118" s="82" t="str">
        <f>"Q"&amp;" "&amp;VLOOKUP(pro[[#This Row],[Period]],Mapping!A:B,2,0)</f>
        <v>Q 4</v>
      </c>
      <c r="N10118"/>
    </row>
    <row r="10119" spans="1:14" ht="14.25" x14ac:dyDescent="0.2">
      <c r="A10119" s="42" t="s">
        <v>44</v>
      </c>
      <c r="B10119" s="44" t="s">
        <v>25</v>
      </c>
      <c r="C10119" s="44" t="s">
        <v>57</v>
      </c>
      <c r="D10119" s="43">
        <v>3084.4309999999996</v>
      </c>
      <c r="E10119" s="43">
        <v>-5739.7689999999993</v>
      </c>
      <c r="F10119" s="45">
        <v>-81630</v>
      </c>
      <c r="G10119" s="45">
        <v>-31640</v>
      </c>
      <c r="H10119" s="45">
        <v>-76210</v>
      </c>
      <c r="I10119" s="55">
        <f>pro[[#This Row],[Admin expenses 3]]+pro[[#This Row],[Admin expenses 2]]+pro[[#This Row],[Admin expenses 1]]+pro[[#This Row],[COGS]]</f>
        <v>-195219.769</v>
      </c>
      <c r="J10119" s="55">
        <f>pro[[#This Row],[Revenue]]+pro[[#This Row],[AdminExp]]</f>
        <v>-192135.33799999999</v>
      </c>
      <c r="K10119" s="83">
        <f>pro[[#This Row],[Profit]]/pro[[#This Row],[Revenue]]</f>
        <v>-62.291987728044496</v>
      </c>
      <c r="L10119" s="56">
        <f t="shared" si="158"/>
        <v>10</v>
      </c>
      <c r="M10119" s="82" t="str">
        <f>"Q"&amp;" "&amp;VLOOKUP(pro[[#This Row],[Period]],Mapping!A:B,2,0)</f>
        <v>Q 4</v>
      </c>
      <c r="N10119"/>
    </row>
    <row r="10120" spans="1:14" ht="14.25" x14ac:dyDescent="0.2">
      <c r="A10120" s="42" t="s">
        <v>44</v>
      </c>
      <c r="B10120" s="44" t="s">
        <v>25</v>
      </c>
      <c r="C10120" s="44" t="s">
        <v>57</v>
      </c>
      <c r="D10120" s="43">
        <v>29855.545999999998</v>
      </c>
      <c r="E10120" s="43">
        <v>-52396.973999999995</v>
      </c>
      <c r="F10120" s="45">
        <v>-51230</v>
      </c>
      <c r="G10120" s="45">
        <v>-20320</v>
      </c>
      <c r="H10120" s="45">
        <v>-65770</v>
      </c>
      <c r="I10120" s="55">
        <f>pro[[#This Row],[Admin expenses 3]]+pro[[#This Row],[Admin expenses 2]]+pro[[#This Row],[Admin expenses 1]]+pro[[#This Row],[COGS]]</f>
        <v>-189716.97399999999</v>
      </c>
      <c r="J10120" s="55">
        <f>pro[[#This Row],[Revenue]]+pro[[#This Row],[AdminExp]]</f>
        <v>-159861.42799999999</v>
      </c>
      <c r="K10120" s="83">
        <f>pro[[#This Row],[Profit]]/pro[[#This Row],[Revenue]]</f>
        <v>-5.3544968830916702</v>
      </c>
      <c r="L10120" s="56">
        <f t="shared" si="158"/>
        <v>10</v>
      </c>
      <c r="M10120" s="82" t="str">
        <f>"Q"&amp;" "&amp;VLOOKUP(pro[[#This Row],[Period]],Mapping!A:B,2,0)</f>
        <v>Q 4</v>
      </c>
      <c r="N10120"/>
    </row>
    <row r="10121" spans="1:14" ht="14.25" x14ac:dyDescent="0.2">
      <c r="A10121" s="42" t="s">
        <v>44</v>
      </c>
      <c r="B10121" s="44" t="s">
        <v>25</v>
      </c>
      <c r="C10121" s="44" t="s">
        <v>58</v>
      </c>
      <c r="D10121" s="43">
        <v>30275.727999999999</v>
      </c>
      <c r="E10121" s="43">
        <v>-45207.337</v>
      </c>
      <c r="F10121" s="45">
        <v>-21830</v>
      </c>
      <c r="G10121" s="45">
        <v>-53690</v>
      </c>
      <c r="H10121" s="45">
        <v>-83600</v>
      </c>
      <c r="I10121" s="55">
        <f>pro[[#This Row],[Admin expenses 3]]+pro[[#This Row],[Admin expenses 2]]+pro[[#This Row],[Admin expenses 1]]+pro[[#This Row],[COGS]]</f>
        <v>-204327.337</v>
      </c>
      <c r="J10121" s="55">
        <f>pro[[#This Row],[Revenue]]+pro[[#This Row],[AdminExp]]</f>
        <v>-174051.609</v>
      </c>
      <c r="K10121" s="83">
        <f>pro[[#This Row],[Profit]]/pro[[#This Row],[Revenue]]</f>
        <v>-5.7488827023416249</v>
      </c>
      <c r="L10121" s="56">
        <f t="shared" si="158"/>
        <v>10</v>
      </c>
      <c r="M10121" s="82" t="str">
        <f>"Q"&amp;" "&amp;VLOOKUP(pro[[#This Row],[Period]],Mapping!A:B,2,0)</f>
        <v>Q 4</v>
      </c>
      <c r="N10121"/>
    </row>
    <row r="10122" spans="1:14" ht="14.25" x14ac:dyDescent="0.2">
      <c r="A10122" s="42" t="s">
        <v>44</v>
      </c>
      <c r="B10122" s="44" t="s">
        <v>25</v>
      </c>
      <c r="C10122" s="44" t="s">
        <v>59</v>
      </c>
      <c r="D10122" s="43">
        <v>41468.580999999998</v>
      </c>
      <c r="E10122" s="43">
        <v>-67136.418999999994</v>
      </c>
      <c r="F10122" s="45">
        <v>-100280</v>
      </c>
      <c r="G10122" s="45">
        <v>-58850</v>
      </c>
      <c r="H10122" s="45">
        <v>-75010</v>
      </c>
      <c r="I10122" s="55">
        <f>pro[[#This Row],[Admin expenses 3]]+pro[[#This Row],[Admin expenses 2]]+pro[[#This Row],[Admin expenses 1]]+pro[[#This Row],[COGS]]</f>
        <v>-301276.41899999999</v>
      </c>
      <c r="J10122" s="55">
        <f>pro[[#This Row],[Revenue]]+pro[[#This Row],[AdminExp]]</f>
        <v>-259807.83799999999</v>
      </c>
      <c r="K10122" s="83">
        <f>pro[[#This Row],[Profit]]/pro[[#This Row],[Revenue]]</f>
        <v>-6.2651730957468743</v>
      </c>
      <c r="L10122" s="56">
        <f t="shared" si="158"/>
        <v>10</v>
      </c>
      <c r="M10122" s="82" t="str">
        <f>"Q"&amp;" "&amp;VLOOKUP(pro[[#This Row],[Period]],Mapping!A:B,2,0)</f>
        <v>Q 4</v>
      </c>
      <c r="N10122"/>
    </row>
    <row r="10123" spans="1:14" ht="14.25" x14ac:dyDescent="0.2">
      <c r="A10123" s="42" t="s">
        <v>44</v>
      </c>
      <c r="B10123" s="44" t="s">
        <v>25</v>
      </c>
      <c r="C10123" s="44" t="s">
        <v>57</v>
      </c>
      <c r="D10123" s="43">
        <v>70438.039000000004</v>
      </c>
      <c r="E10123" s="43">
        <v>-109861.416</v>
      </c>
      <c r="F10123" s="45">
        <v>-99980</v>
      </c>
      <c r="G10123" s="45">
        <v>-94170</v>
      </c>
      <c r="H10123" s="45">
        <v>-33800</v>
      </c>
      <c r="I10123" s="55">
        <f>pro[[#This Row],[Admin expenses 3]]+pro[[#This Row],[Admin expenses 2]]+pro[[#This Row],[Admin expenses 1]]+pro[[#This Row],[COGS]]</f>
        <v>-337811.41599999997</v>
      </c>
      <c r="J10123" s="55">
        <f>pro[[#This Row],[Revenue]]+pro[[#This Row],[AdminExp]]</f>
        <v>-267373.37699999998</v>
      </c>
      <c r="K10123" s="83">
        <f>pro[[#This Row],[Profit]]/pro[[#This Row],[Revenue]]</f>
        <v>-3.7958662790143824</v>
      </c>
      <c r="L10123" s="56">
        <f t="shared" si="158"/>
        <v>10</v>
      </c>
      <c r="M10123" s="82" t="str">
        <f>"Q"&amp;" "&amp;VLOOKUP(pro[[#This Row],[Period]],Mapping!A:B,2,0)</f>
        <v>Q 4</v>
      </c>
      <c r="N10123"/>
    </row>
    <row r="10124" spans="1:14" ht="14.25" x14ac:dyDescent="0.2">
      <c r="A10124" s="42" t="s">
        <v>44</v>
      </c>
      <c r="B10124" s="44" t="s">
        <v>25</v>
      </c>
      <c r="C10124" s="44" t="s">
        <v>57</v>
      </c>
      <c r="D10124" s="43">
        <v>77585.213999999993</v>
      </c>
      <c r="E10124" s="43">
        <v>-176259.39099999997</v>
      </c>
      <c r="F10124" s="45">
        <v>-101970</v>
      </c>
      <c r="G10124" s="45">
        <v>-35710</v>
      </c>
      <c r="H10124" s="45">
        <v>-53150</v>
      </c>
      <c r="I10124" s="55">
        <f>pro[[#This Row],[Admin expenses 3]]+pro[[#This Row],[Admin expenses 2]]+pro[[#This Row],[Admin expenses 1]]+pro[[#This Row],[COGS]]</f>
        <v>-367089.39099999995</v>
      </c>
      <c r="J10124" s="55">
        <f>pro[[#This Row],[Revenue]]+pro[[#This Row],[AdminExp]]</f>
        <v>-289504.17699999997</v>
      </c>
      <c r="K10124" s="83">
        <f>pro[[#This Row],[Profit]]/pro[[#This Row],[Revenue]]</f>
        <v>-3.7314349226387389</v>
      </c>
      <c r="L10124" s="56">
        <f t="shared" si="158"/>
        <v>10</v>
      </c>
      <c r="M10124" s="82" t="str">
        <f>"Q"&amp;" "&amp;VLOOKUP(pro[[#This Row],[Period]],Mapping!A:B,2,0)</f>
        <v>Q 4</v>
      </c>
      <c r="N10124"/>
    </row>
    <row r="10125" spans="1:14" ht="14.25" x14ac:dyDescent="0.2">
      <c r="A10125" s="42" t="s">
        <v>44</v>
      </c>
      <c r="B10125" s="44" t="s">
        <v>25</v>
      </c>
      <c r="C10125" s="44" t="s">
        <v>58</v>
      </c>
      <c r="D10125" s="43">
        <v>105553.38499999998</v>
      </c>
      <c r="E10125" s="43">
        <v>-60080.649999999994</v>
      </c>
      <c r="F10125" s="45">
        <v>-38610</v>
      </c>
      <c r="G10125" s="45">
        <v>-13600</v>
      </c>
      <c r="H10125" s="45">
        <v>-50920</v>
      </c>
      <c r="I10125" s="55">
        <f>pro[[#This Row],[Admin expenses 3]]+pro[[#This Row],[Admin expenses 2]]+pro[[#This Row],[Admin expenses 1]]+pro[[#This Row],[COGS]]</f>
        <v>-163210.65</v>
      </c>
      <c r="J10125" s="55">
        <f>pro[[#This Row],[Revenue]]+pro[[#This Row],[AdminExp]]</f>
        <v>-57657.265000000014</v>
      </c>
      <c r="K10125" s="83">
        <f>pro[[#This Row],[Profit]]/pro[[#This Row],[Revenue]]</f>
        <v>-0.54623795342991632</v>
      </c>
      <c r="L10125" s="56">
        <f t="shared" si="158"/>
        <v>10</v>
      </c>
      <c r="M10125" s="82" t="str">
        <f>"Q"&amp;" "&amp;VLOOKUP(pro[[#This Row],[Period]],Mapping!A:B,2,0)</f>
        <v>Q 4</v>
      </c>
      <c r="N10125"/>
    </row>
    <row r="10126" spans="1:14" ht="14.25" x14ac:dyDescent="0.2">
      <c r="A10126" s="42" t="s">
        <v>44</v>
      </c>
      <c r="B10126" s="44" t="s">
        <v>25</v>
      </c>
      <c r="C10126" s="44" t="s">
        <v>59</v>
      </c>
      <c r="D10126" s="43">
        <v>128565.29</v>
      </c>
      <c r="E10126" s="43">
        <v>-116008.33999999998</v>
      </c>
      <c r="F10126" s="45">
        <v>-18060</v>
      </c>
      <c r="G10126" s="45">
        <v>-29830</v>
      </c>
      <c r="H10126" s="45">
        <v>-80620</v>
      </c>
      <c r="I10126" s="55">
        <f>pro[[#This Row],[Admin expenses 3]]+pro[[#This Row],[Admin expenses 2]]+pro[[#This Row],[Admin expenses 1]]+pro[[#This Row],[COGS]]</f>
        <v>-244518.33999999997</v>
      </c>
      <c r="J10126" s="55">
        <f>pro[[#This Row],[Revenue]]+pro[[#This Row],[AdminExp]]</f>
        <v>-115953.04999999997</v>
      </c>
      <c r="K10126" s="83">
        <f>pro[[#This Row],[Profit]]/pro[[#This Row],[Revenue]]</f>
        <v>-0.90190011627555133</v>
      </c>
      <c r="L10126" s="56">
        <f t="shared" si="158"/>
        <v>10</v>
      </c>
      <c r="M10126" s="82" t="str">
        <f>"Q"&amp;" "&amp;VLOOKUP(pro[[#This Row],[Period]],Mapping!A:B,2,0)</f>
        <v>Q 4</v>
      </c>
      <c r="N10126"/>
    </row>
    <row r="10127" spans="1:14" ht="14.25" x14ac:dyDescent="0.2">
      <c r="A10127" s="42" t="s">
        <v>44</v>
      </c>
      <c r="B10127" s="44" t="s">
        <v>25</v>
      </c>
      <c r="C10127" s="44" t="s">
        <v>57</v>
      </c>
      <c r="D10127" s="43">
        <v>4686646.5659999996</v>
      </c>
      <c r="E10127" s="43">
        <v>-531365.28899999999</v>
      </c>
      <c r="F10127" s="45">
        <v>-54670</v>
      </c>
      <c r="G10127" s="45">
        <v>-45240</v>
      </c>
      <c r="H10127" s="45">
        <v>-73600</v>
      </c>
      <c r="I10127" s="55">
        <f>pro[[#This Row],[Admin expenses 3]]+pro[[#This Row],[Admin expenses 2]]+pro[[#This Row],[Admin expenses 1]]+pro[[#This Row],[COGS]]</f>
        <v>-704875.28899999999</v>
      </c>
      <c r="J10127" s="55">
        <f>pro[[#This Row],[Revenue]]+pro[[#This Row],[AdminExp]]</f>
        <v>3981771.2769999998</v>
      </c>
      <c r="K10127" s="83">
        <f>pro[[#This Row],[Profit]]/pro[[#This Row],[Revenue]]</f>
        <v>0.84959922215734673</v>
      </c>
      <c r="L10127" s="56">
        <f t="shared" si="158"/>
        <v>10</v>
      </c>
      <c r="M10127" s="82" t="str">
        <f>"Q"&amp;" "&amp;VLOOKUP(pro[[#This Row],[Period]],Mapping!A:B,2,0)</f>
        <v>Q 4</v>
      </c>
      <c r="N10127"/>
    </row>
    <row r="10128" spans="1:14" ht="14.25" x14ac:dyDescent="0.2">
      <c r="A10128" s="42" t="s">
        <v>44</v>
      </c>
      <c r="B10128" s="44" t="s">
        <v>25</v>
      </c>
      <c r="C10128" s="44" t="s">
        <v>57</v>
      </c>
      <c r="D10128" s="43">
        <v>62316.911999999997</v>
      </c>
      <c r="E10128" s="43">
        <v>-6868.6169999999993</v>
      </c>
      <c r="F10128" s="45">
        <v>-99760</v>
      </c>
      <c r="G10128" s="45">
        <v>-30310</v>
      </c>
      <c r="H10128" s="45">
        <v>-82260</v>
      </c>
      <c r="I10128" s="55">
        <f>pro[[#This Row],[Admin expenses 3]]+pro[[#This Row],[Admin expenses 2]]+pro[[#This Row],[Admin expenses 1]]+pro[[#This Row],[COGS]]</f>
        <v>-219198.617</v>
      </c>
      <c r="J10128" s="55">
        <f>pro[[#This Row],[Revenue]]+pro[[#This Row],[AdminExp]]</f>
        <v>-156881.70500000002</v>
      </c>
      <c r="K10128" s="83">
        <f>pro[[#This Row],[Profit]]/pro[[#This Row],[Revenue]]</f>
        <v>-2.51748201194565</v>
      </c>
      <c r="L10128" s="56">
        <f t="shared" si="158"/>
        <v>10</v>
      </c>
      <c r="M10128" s="82" t="str">
        <f>"Q"&amp;" "&amp;VLOOKUP(pro[[#This Row],[Period]],Mapping!A:B,2,0)</f>
        <v>Q 4</v>
      </c>
      <c r="N10128"/>
    </row>
    <row r="10129" spans="1:14" ht="14.25" x14ac:dyDescent="0.2">
      <c r="A10129" s="42" t="s">
        <v>44</v>
      </c>
      <c r="B10129" s="44" t="s">
        <v>25</v>
      </c>
      <c r="C10129" s="44" t="s">
        <v>57</v>
      </c>
      <c r="D10129" s="43">
        <v>21250.893999999997</v>
      </c>
      <c r="E10129" s="43">
        <v>-2326.674</v>
      </c>
      <c r="F10129" s="45">
        <v>-58940</v>
      </c>
      <c r="G10129" s="45">
        <v>-101250</v>
      </c>
      <c r="H10129" s="45">
        <v>-47900</v>
      </c>
      <c r="I10129" s="55">
        <f>pro[[#This Row],[Admin expenses 3]]+pro[[#This Row],[Admin expenses 2]]+pro[[#This Row],[Admin expenses 1]]+pro[[#This Row],[COGS]]</f>
        <v>-210416.674</v>
      </c>
      <c r="J10129" s="55">
        <f>pro[[#This Row],[Revenue]]+pro[[#This Row],[AdminExp]]</f>
        <v>-189165.78</v>
      </c>
      <c r="K10129" s="83">
        <f>pro[[#This Row],[Profit]]/pro[[#This Row],[Revenue]]</f>
        <v>-8.9015445656074537</v>
      </c>
      <c r="L10129" s="56">
        <f t="shared" si="158"/>
        <v>10</v>
      </c>
      <c r="M10129" s="82" t="str">
        <f>"Q"&amp;" "&amp;VLOOKUP(pro[[#This Row],[Period]],Mapping!A:B,2,0)</f>
        <v>Q 4</v>
      </c>
      <c r="N10129"/>
    </row>
    <row r="10130" spans="1:14" ht="14.25" x14ac:dyDescent="0.2">
      <c r="A10130" s="42" t="s">
        <v>44</v>
      </c>
      <c r="B10130" s="44" t="s">
        <v>25</v>
      </c>
      <c r="C10130" s="44" t="s">
        <v>58</v>
      </c>
      <c r="D10130" s="43">
        <v>10744.944</v>
      </c>
      <c r="E10130" s="43">
        <v>-3278.6529999999998</v>
      </c>
      <c r="F10130" s="45">
        <v>-29120</v>
      </c>
      <c r="G10130" s="45">
        <v>-20290</v>
      </c>
      <c r="H10130" s="45">
        <v>-86110</v>
      </c>
      <c r="I10130" s="55">
        <f>pro[[#This Row],[Admin expenses 3]]+pro[[#This Row],[Admin expenses 2]]+pro[[#This Row],[Admin expenses 1]]+pro[[#This Row],[COGS]]</f>
        <v>-138798.65299999999</v>
      </c>
      <c r="J10130" s="55">
        <f>pro[[#This Row],[Revenue]]+pro[[#This Row],[AdminExp]]</f>
        <v>-128053.70899999999</v>
      </c>
      <c r="K10130" s="83">
        <f>pro[[#This Row],[Profit]]/pro[[#This Row],[Revenue]]</f>
        <v>-11.917578072068128</v>
      </c>
      <c r="L10130" s="56">
        <f t="shared" si="158"/>
        <v>10</v>
      </c>
      <c r="M10130" s="82" t="str">
        <f>"Q"&amp;" "&amp;VLOOKUP(pro[[#This Row],[Period]],Mapping!A:B,2,0)</f>
        <v>Q 4</v>
      </c>
      <c r="N10130"/>
    </row>
    <row r="10131" spans="1:14" ht="14.25" x14ac:dyDescent="0.2">
      <c r="A10131" s="42" t="s">
        <v>44</v>
      </c>
      <c r="B10131" s="44" t="s">
        <v>25</v>
      </c>
      <c r="C10131" s="44" t="s">
        <v>59</v>
      </c>
      <c r="D10131" s="43">
        <v>194467.79800000001</v>
      </c>
      <c r="E10131" s="43">
        <v>-18644.744999999999</v>
      </c>
      <c r="F10131" s="45">
        <v>-95000</v>
      </c>
      <c r="G10131" s="45">
        <v>-28120</v>
      </c>
      <c r="H10131" s="45">
        <v>-68080</v>
      </c>
      <c r="I10131" s="55">
        <f>pro[[#This Row],[Admin expenses 3]]+pro[[#This Row],[Admin expenses 2]]+pro[[#This Row],[Admin expenses 1]]+pro[[#This Row],[COGS]]</f>
        <v>-209844.745</v>
      </c>
      <c r="J10131" s="55">
        <f>pro[[#This Row],[Revenue]]+pro[[#This Row],[AdminExp]]</f>
        <v>-15376.946999999986</v>
      </c>
      <c r="K10131" s="83">
        <f>pro[[#This Row],[Profit]]/pro[[#This Row],[Revenue]]</f>
        <v>-7.9071944857420487E-2</v>
      </c>
      <c r="L10131" s="56">
        <f t="shared" si="158"/>
        <v>10</v>
      </c>
      <c r="M10131" s="82" t="str">
        <f>"Q"&amp;" "&amp;VLOOKUP(pro[[#This Row],[Period]],Mapping!A:B,2,0)</f>
        <v>Q 4</v>
      </c>
      <c r="N10131"/>
    </row>
    <row r="10132" spans="1:14" ht="14.25" x14ac:dyDescent="0.2">
      <c r="A10132" s="42" t="s">
        <v>44</v>
      </c>
      <c r="B10132" s="44" t="s">
        <v>25</v>
      </c>
      <c r="C10132" s="44" t="s">
        <v>60</v>
      </c>
      <c r="D10132" s="43">
        <v>233063.663</v>
      </c>
      <c r="E10132" s="43">
        <v>-78449.406000000003</v>
      </c>
      <c r="F10132" s="45">
        <v>-78090</v>
      </c>
      <c r="G10132" s="45">
        <v>-20300</v>
      </c>
      <c r="H10132" s="45">
        <v>-97250</v>
      </c>
      <c r="I10132" s="55">
        <f>pro[[#This Row],[Admin expenses 3]]+pro[[#This Row],[Admin expenses 2]]+pro[[#This Row],[Admin expenses 1]]+pro[[#This Row],[COGS]]</f>
        <v>-274089.40600000002</v>
      </c>
      <c r="J10132" s="55">
        <f>pro[[#This Row],[Revenue]]+pro[[#This Row],[AdminExp]]</f>
        <v>-41025.743000000017</v>
      </c>
      <c r="K10132" s="83">
        <f>pro[[#This Row],[Profit]]/pro[[#This Row],[Revenue]]</f>
        <v>-0.17602805375971464</v>
      </c>
      <c r="L10132" s="56">
        <f t="shared" si="158"/>
        <v>10</v>
      </c>
      <c r="M10132" s="82" t="str">
        <f>"Q"&amp;" "&amp;VLOOKUP(pro[[#This Row],[Period]],Mapping!A:B,2,0)</f>
        <v>Q 4</v>
      </c>
      <c r="N10132"/>
    </row>
    <row r="10133" spans="1:14" ht="14.25" x14ac:dyDescent="0.2">
      <c r="A10133" s="42" t="s">
        <v>44</v>
      </c>
      <c r="B10133" s="44" t="s">
        <v>25</v>
      </c>
      <c r="C10133" s="44" t="s">
        <v>57</v>
      </c>
      <c r="D10133" s="43">
        <v>49229.991999999998</v>
      </c>
      <c r="E10133" s="43">
        <v>-14707.679</v>
      </c>
      <c r="F10133" s="45">
        <v>-53980</v>
      </c>
      <c r="G10133" s="45">
        <v>-106860</v>
      </c>
      <c r="H10133" s="45">
        <v>-91070</v>
      </c>
      <c r="I10133" s="55">
        <f>pro[[#This Row],[Admin expenses 3]]+pro[[#This Row],[Admin expenses 2]]+pro[[#This Row],[Admin expenses 1]]+pro[[#This Row],[COGS]]</f>
        <v>-266617.679</v>
      </c>
      <c r="J10133" s="55">
        <f>pro[[#This Row],[Revenue]]+pro[[#This Row],[AdminExp]]</f>
        <v>-217387.68700000001</v>
      </c>
      <c r="K10133" s="83">
        <f>pro[[#This Row],[Profit]]/pro[[#This Row],[Revenue]]</f>
        <v>-4.4157571059528102</v>
      </c>
      <c r="L10133" s="56">
        <f t="shared" si="158"/>
        <v>10</v>
      </c>
      <c r="M10133" s="82" t="str">
        <f>"Q"&amp;" "&amp;VLOOKUP(pro[[#This Row],[Period]],Mapping!A:B,2,0)</f>
        <v>Q 4</v>
      </c>
      <c r="N10133"/>
    </row>
    <row r="10134" spans="1:14" ht="14.25" x14ac:dyDescent="0.2">
      <c r="A10134" s="42" t="s">
        <v>44</v>
      </c>
      <c r="B10134" s="44" t="s">
        <v>25</v>
      </c>
      <c r="C10134" s="44" t="s">
        <v>58</v>
      </c>
      <c r="D10134" s="43">
        <v>44195.864999999998</v>
      </c>
      <c r="E10134" s="43">
        <v>-8587.4110000000001</v>
      </c>
      <c r="F10134" s="45">
        <v>-67740</v>
      </c>
      <c r="G10134" s="45">
        <v>-85050</v>
      </c>
      <c r="H10134" s="45">
        <v>-74790</v>
      </c>
      <c r="I10134" s="55">
        <f>pro[[#This Row],[Admin expenses 3]]+pro[[#This Row],[Admin expenses 2]]+pro[[#This Row],[Admin expenses 1]]+pro[[#This Row],[COGS]]</f>
        <v>-236167.41099999999</v>
      </c>
      <c r="J10134" s="55">
        <f>pro[[#This Row],[Revenue]]+pro[[#This Row],[AdminExp]]</f>
        <v>-191971.546</v>
      </c>
      <c r="K10134" s="83">
        <f>pro[[#This Row],[Profit]]/pro[[#This Row],[Revenue]]</f>
        <v>-4.3436540047355114</v>
      </c>
      <c r="L10134" s="56">
        <f t="shared" si="158"/>
        <v>10</v>
      </c>
      <c r="M10134" s="82" t="str">
        <f>"Q"&amp;" "&amp;VLOOKUP(pro[[#This Row],[Period]],Mapping!A:B,2,0)</f>
        <v>Q 4</v>
      </c>
      <c r="N10134"/>
    </row>
    <row r="10135" spans="1:14" ht="14.25" x14ac:dyDescent="0.2">
      <c r="A10135" s="42" t="s">
        <v>44</v>
      </c>
      <c r="B10135" s="44" t="s">
        <v>25</v>
      </c>
      <c r="C10135" s="44" t="s">
        <v>59</v>
      </c>
      <c r="D10135" s="43">
        <v>79431.743999999992</v>
      </c>
      <c r="E10135" s="43">
        <v>-11250.056999999999</v>
      </c>
      <c r="F10135" s="45">
        <v>-98680</v>
      </c>
      <c r="G10135" s="45">
        <v>-21140</v>
      </c>
      <c r="H10135" s="45">
        <v>-86340</v>
      </c>
      <c r="I10135" s="55">
        <f>pro[[#This Row],[Admin expenses 3]]+pro[[#This Row],[Admin expenses 2]]+pro[[#This Row],[Admin expenses 1]]+pro[[#This Row],[COGS]]</f>
        <v>-217410.057</v>
      </c>
      <c r="J10135" s="55">
        <f>pro[[#This Row],[Revenue]]+pro[[#This Row],[AdminExp]]</f>
        <v>-137978.31300000002</v>
      </c>
      <c r="K10135" s="83">
        <f>pro[[#This Row],[Profit]]/pro[[#This Row],[Revenue]]</f>
        <v>-1.7370676514417214</v>
      </c>
      <c r="L10135" s="56">
        <f t="shared" si="158"/>
        <v>10</v>
      </c>
      <c r="M10135" s="82" t="str">
        <f>"Q"&amp;" "&amp;VLOOKUP(pro[[#This Row],[Period]],Mapping!A:B,2,0)</f>
        <v>Q 4</v>
      </c>
      <c r="N10135"/>
    </row>
    <row r="10136" spans="1:14" ht="14.25" x14ac:dyDescent="0.2">
      <c r="A10136" s="42" t="s">
        <v>44</v>
      </c>
      <c r="B10136" s="44" t="s">
        <v>25</v>
      </c>
      <c r="C10136" s="44" t="s">
        <v>60</v>
      </c>
      <c r="D10136" s="43">
        <v>153852.81099999999</v>
      </c>
      <c r="E10136" s="43">
        <v>-25881.575999999997</v>
      </c>
      <c r="F10136" s="45">
        <v>-47480</v>
      </c>
      <c r="G10136" s="45">
        <v>-46030</v>
      </c>
      <c r="H10136" s="45">
        <v>-66220</v>
      </c>
      <c r="I10136" s="55">
        <f>pro[[#This Row],[Admin expenses 3]]+pro[[#This Row],[Admin expenses 2]]+pro[[#This Row],[Admin expenses 1]]+pro[[#This Row],[COGS]]</f>
        <v>-185611.576</v>
      </c>
      <c r="J10136" s="55">
        <f>pro[[#This Row],[Revenue]]+pro[[#This Row],[AdminExp]]</f>
        <v>-31758.765000000014</v>
      </c>
      <c r="K10136" s="83">
        <f>pro[[#This Row],[Profit]]/pro[[#This Row],[Revenue]]</f>
        <v>-0.20642304026541328</v>
      </c>
      <c r="L10136" s="56">
        <f t="shared" si="158"/>
        <v>10</v>
      </c>
      <c r="M10136" s="82" t="str">
        <f>"Q"&amp;" "&amp;VLOOKUP(pro[[#This Row],[Period]],Mapping!A:B,2,0)</f>
        <v>Q 4</v>
      </c>
      <c r="N10136"/>
    </row>
    <row r="10137" spans="1:14" ht="14.25" x14ac:dyDescent="0.2">
      <c r="A10137" s="42" t="s">
        <v>44</v>
      </c>
      <c r="B10137" s="44" t="s">
        <v>25</v>
      </c>
      <c r="C10137" s="44" t="s">
        <v>57</v>
      </c>
      <c r="D10137" s="43">
        <v>340937.66699999996</v>
      </c>
      <c r="E10137" s="43">
        <v>-56929.781999999992</v>
      </c>
      <c r="F10137" s="45">
        <v>-97500</v>
      </c>
      <c r="G10137" s="45">
        <v>-39130</v>
      </c>
      <c r="H10137" s="45">
        <v>-26590</v>
      </c>
      <c r="I10137" s="55">
        <f>pro[[#This Row],[Admin expenses 3]]+pro[[#This Row],[Admin expenses 2]]+pro[[#This Row],[Admin expenses 1]]+pro[[#This Row],[COGS]]</f>
        <v>-220149.78200000001</v>
      </c>
      <c r="J10137" s="55">
        <f>pro[[#This Row],[Revenue]]+pro[[#This Row],[AdminExp]]</f>
        <v>120787.88499999995</v>
      </c>
      <c r="K10137" s="83">
        <f>pro[[#This Row],[Profit]]/pro[[#This Row],[Revenue]]</f>
        <v>0.35428143232997478</v>
      </c>
      <c r="L10137" s="56">
        <f t="shared" si="158"/>
        <v>10</v>
      </c>
      <c r="M10137" s="82" t="str">
        <f>"Q"&amp;" "&amp;VLOOKUP(pro[[#This Row],[Period]],Mapping!A:B,2,0)</f>
        <v>Q 4</v>
      </c>
      <c r="N10137"/>
    </row>
    <row r="10138" spans="1:14" ht="14.25" x14ac:dyDescent="0.2">
      <c r="A10138" s="42" t="s">
        <v>44</v>
      </c>
      <c r="B10138" s="44" t="s">
        <v>25</v>
      </c>
      <c r="C10138" s="44" t="s">
        <v>58</v>
      </c>
      <c r="D10138" s="43">
        <v>245542.80099999998</v>
      </c>
      <c r="E10138" s="43">
        <v>-15437.442999999999</v>
      </c>
      <c r="F10138" s="45">
        <v>-40110</v>
      </c>
      <c r="G10138" s="45">
        <v>-86160</v>
      </c>
      <c r="H10138" s="45">
        <v>-59670</v>
      </c>
      <c r="I10138" s="55">
        <f>pro[[#This Row],[Admin expenses 3]]+pro[[#This Row],[Admin expenses 2]]+pro[[#This Row],[Admin expenses 1]]+pro[[#This Row],[COGS]]</f>
        <v>-201377.443</v>
      </c>
      <c r="J10138" s="55">
        <f>pro[[#This Row],[Revenue]]+pro[[#This Row],[AdminExp]]</f>
        <v>44165.357999999978</v>
      </c>
      <c r="K10138" s="83">
        <f>pro[[#This Row],[Profit]]/pro[[#This Row],[Revenue]]</f>
        <v>0.17986826663266736</v>
      </c>
      <c r="L10138" s="56">
        <f t="shared" si="158"/>
        <v>10</v>
      </c>
      <c r="M10138" s="82" t="str">
        <f>"Q"&amp;" "&amp;VLOOKUP(pro[[#This Row],[Period]],Mapping!A:B,2,0)</f>
        <v>Q 4</v>
      </c>
      <c r="N10138"/>
    </row>
    <row r="10139" spans="1:14" ht="14.25" x14ac:dyDescent="0.2">
      <c r="A10139" s="42" t="s">
        <v>44</v>
      </c>
      <c r="B10139" s="44" t="s">
        <v>25</v>
      </c>
      <c r="C10139" s="44" t="s">
        <v>59</v>
      </c>
      <c r="D10139" s="43">
        <v>16292.170999999998</v>
      </c>
      <c r="E10139" s="43">
        <v>-4283.8179999999993</v>
      </c>
      <c r="F10139" s="45">
        <v>-52970</v>
      </c>
      <c r="G10139" s="45">
        <v>-30010</v>
      </c>
      <c r="H10139" s="45">
        <v>-66710</v>
      </c>
      <c r="I10139" s="55">
        <f>pro[[#This Row],[Admin expenses 3]]+pro[[#This Row],[Admin expenses 2]]+pro[[#This Row],[Admin expenses 1]]+pro[[#This Row],[COGS]]</f>
        <v>-153973.818</v>
      </c>
      <c r="J10139" s="55">
        <f>pro[[#This Row],[Revenue]]+pro[[#This Row],[AdminExp]]</f>
        <v>-137681.647</v>
      </c>
      <c r="K10139" s="83">
        <f>pro[[#This Row],[Profit]]/pro[[#This Row],[Revenue]]</f>
        <v>-8.4507857792555701</v>
      </c>
      <c r="L10139" s="56">
        <f t="shared" si="158"/>
        <v>10</v>
      </c>
      <c r="M10139" s="82" t="str">
        <f>"Q"&amp;" "&amp;VLOOKUP(pro[[#This Row],[Period]],Mapping!A:B,2,0)</f>
        <v>Q 4</v>
      </c>
      <c r="N10139"/>
    </row>
    <row r="10140" spans="1:14" ht="14.25" x14ac:dyDescent="0.2">
      <c r="A10140" s="42" t="s">
        <v>44</v>
      </c>
      <c r="B10140" s="44" t="s">
        <v>25</v>
      </c>
      <c r="C10140" s="44" t="s">
        <v>60</v>
      </c>
      <c r="D10140" s="43">
        <v>12428.835999999999</v>
      </c>
      <c r="E10140" s="43">
        <v>-2183.6009999999997</v>
      </c>
      <c r="F10140" s="45">
        <v>-101790</v>
      </c>
      <c r="G10140" s="45">
        <v>-92710</v>
      </c>
      <c r="H10140" s="45">
        <v>-99090</v>
      </c>
      <c r="I10140" s="55">
        <f>pro[[#This Row],[Admin expenses 3]]+pro[[#This Row],[Admin expenses 2]]+pro[[#This Row],[Admin expenses 1]]+pro[[#This Row],[COGS]]</f>
        <v>-295773.60100000002</v>
      </c>
      <c r="J10140" s="55">
        <f>pro[[#This Row],[Revenue]]+pro[[#This Row],[AdminExp]]</f>
        <v>-283344.76500000001</v>
      </c>
      <c r="K10140" s="83">
        <f>pro[[#This Row],[Profit]]/pro[[#This Row],[Revenue]]</f>
        <v>-22.797369359447661</v>
      </c>
      <c r="L10140" s="56">
        <f t="shared" si="158"/>
        <v>10</v>
      </c>
      <c r="M10140" s="82" t="str">
        <f>"Q"&amp;" "&amp;VLOOKUP(pro[[#This Row],[Period]],Mapping!A:B,2,0)</f>
        <v>Q 4</v>
      </c>
      <c r="N10140"/>
    </row>
    <row r="10141" spans="1:14" ht="14.25" x14ac:dyDescent="0.2">
      <c r="A10141" s="42" t="s">
        <v>44</v>
      </c>
      <c r="B10141" s="44" t="s">
        <v>25</v>
      </c>
      <c r="C10141" s="44" t="s">
        <v>57</v>
      </c>
      <c r="D10141" s="43">
        <v>156828.08399999997</v>
      </c>
      <c r="E10141" s="43">
        <v>-22002.505000000001</v>
      </c>
      <c r="F10141" s="45">
        <v>-22460</v>
      </c>
      <c r="G10141" s="45">
        <v>-64920</v>
      </c>
      <c r="H10141" s="45">
        <v>-41340</v>
      </c>
      <c r="I10141" s="55">
        <f>pro[[#This Row],[Admin expenses 3]]+pro[[#This Row],[Admin expenses 2]]+pro[[#This Row],[Admin expenses 1]]+pro[[#This Row],[COGS]]</f>
        <v>-150722.505</v>
      </c>
      <c r="J10141" s="55">
        <f>pro[[#This Row],[Revenue]]+pro[[#This Row],[AdminExp]]</f>
        <v>6105.5789999999688</v>
      </c>
      <c r="K10141" s="83">
        <f>pro[[#This Row],[Profit]]/pro[[#This Row],[Revenue]]</f>
        <v>3.8931668641695387E-2</v>
      </c>
      <c r="L10141" s="56">
        <f t="shared" si="158"/>
        <v>10</v>
      </c>
      <c r="M10141" s="82" t="str">
        <f>"Q"&amp;" "&amp;VLOOKUP(pro[[#This Row],[Period]],Mapping!A:B,2,0)</f>
        <v>Q 4</v>
      </c>
      <c r="N10141"/>
    </row>
    <row r="10142" spans="1:14" ht="14.25" x14ac:dyDescent="0.2">
      <c r="A10142" s="42" t="s">
        <v>44</v>
      </c>
      <c r="B10142" s="44" t="s">
        <v>25</v>
      </c>
      <c r="C10142" s="44" t="s">
        <v>58</v>
      </c>
      <c r="D10142" s="43">
        <v>71509.879000000001</v>
      </c>
      <c r="E10142" s="43">
        <v>-18555.816999999999</v>
      </c>
      <c r="F10142" s="45">
        <v>-45500</v>
      </c>
      <c r="G10142" s="45">
        <v>-55500</v>
      </c>
      <c r="H10142" s="45">
        <v>-20380</v>
      </c>
      <c r="I10142" s="55">
        <f>pro[[#This Row],[Admin expenses 3]]+pro[[#This Row],[Admin expenses 2]]+pro[[#This Row],[Admin expenses 1]]+pro[[#This Row],[COGS]]</f>
        <v>-139935.81700000001</v>
      </c>
      <c r="J10142" s="55">
        <f>pro[[#This Row],[Revenue]]+pro[[#This Row],[AdminExp]]</f>
        <v>-68425.938000000009</v>
      </c>
      <c r="K10142" s="83">
        <f>pro[[#This Row],[Profit]]/pro[[#This Row],[Revenue]]</f>
        <v>-0.95687391667940047</v>
      </c>
      <c r="L10142" s="56">
        <f t="shared" si="158"/>
        <v>10</v>
      </c>
      <c r="M10142" s="82" t="str">
        <f>"Q"&amp;" "&amp;VLOOKUP(pro[[#This Row],[Period]],Mapping!A:B,2,0)</f>
        <v>Q 4</v>
      </c>
      <c r="N10142"/>
    </row>
    <row r="10143" spans="1:14" ht="14.25" x14ac:dyDescent="0.2">
      <c r="A10143" s="42" t="s">
        <v>44</v>
      </c>
      <c r="B10143" s="44" t="s">
        <v>25</v>
      </c>
      <c r="C10143" s="44" t="s">
        <v>59</v>
      </c>
      <c r="D10143" s="43">
        <v>85721.460999999996</v>
      </c>
      <c r="E10143" s="43">
        <v>-20200.690999999999</v>
      </c>
      <c r="F10143" s="45">
        <v>-46160</v>
      </c>
      <c r="G10143" s="45">
        <v>-84380</v>
      </c>
      <c r="H10143" s="45">
        <v>-78170</v>
      </c>
      <c r="I10143" s="55">
        <f>pro[[#This Row],[Admin expenses 3]]+pro[[#This Row],[Admin expenses 2]]+pro[[#This Row],[Admin expenses 1]]+pro[[#This Row],[COGS]]</f>
        <v>-228910.69099999999</v>
      </c>
      <c r="J10143" s="55">
        <f>pro[[#This Row],[Revenue]]+pro[[#This Row],[AdminExp]]</f>
        <v>-143189.22999999998</v>
      </c>
      <c r="K10143" s="83">
        <f>pro[[#This Row],[Profit]]/pro[[#This Row],[Revenue]]</f>
        <v>-1.6704011845995017</v>
      </c>
      <c r="L10143" s="56">
        <f t="shared" si="158"/>
        <v>10</v>
      </c>
      <c r="M10143" s="82" t="str">
        <f>"Q"&amp;" "&amp;VLOOKUP(pro[[#This Row],[Period]],Mapping!A:B,2,0)</f>
        <v>Q 4</v>
      </c>
      <c r="N10143"/>
    </row>
    <row r="10144" spans="1:14" ht="14.25" x14ac:dyDescent="0.2">
      <c r="A10144" s="42" t="s">
        <v>44</v>
      </c>
      <c r="B10144" s="44" t="s">
        <v>25</v>
      </c>
      <c r="C10144" s="44" t="s">
        <v>60</v>
      </c>
      <c r="D10144" s="43">
        <v>1307000.7439999999</v>
      </c>
      <c r="E10144" s="43">
        <v>-165387.74699999997</v>
      </c>
      <c r="F10144" s="45">
        <v>-29240</v>
      </c>
      <c r="G10144" s="45">
        <v>-84040</v>
      </c>
      <c r="H10144" s="45">
        <v>-55300</v>
      </c>
      <c r="I10144" s="55">
        <f>pro[[#This Row],[Admin expenses 3]]+pro[[#This Row],[Admin expenses 2]]+pro[[#This Row],[Admin expenses 1]]+pro[[#This Row],[COGS]]</f>
        <v>-333967.74699999997</v>
      </c>
      <c r="J10144" s="55">
        <f>pro[[#This Row],[Revenue]]+pro[[#This Row],[AdminExp]]</f>
        <v>973032.99699999997</v>
      </c>
      <c r="K10144" s="83">
        <f>pro[[#This Row],[Profit]]/pro[[#This Row],[Revenue]]</f>
        <v>0.74447776825443035</v>
      </c>
      <c r="L10144" s="56">
        <f t="shared" si="158"/>
        <v>10</v>
      </c>
      <c r="M10144" s="82" t="str">
        <f>"Q"&amp;" "&amp;VLOOKUP(pro[[#This Row],[Period]],Mapping!A:B,2,0)</f>
        <v>Q 4</v>
      </c>
      <c r="N10144"/>
    </row>
    <row r="10145" spans="1:14" ht="14.25" x14ac:dyDescent="0.2">
      <c r="A10145" s="42" t="s">
        <v>44</v>
      </c>
      <c r="B10145" s="44" t="s">
        <v>25</v>
      </c>
      <c r="C10145" s="44" t="s">
        <v>57</v>
      </c>
      <c r="D10145" s="43">
        <v>4001038.3699999996</v>
      </c>
      <c r="E10145" s="43">
        <v>-33249.992999999995</v>
      </c>
      <c r="F10145" s="45">
        <v>-92780</v>
      </c>
      <c r="G10145" s="45">
        <v>-83390</v>
      </c>
      <c r="H10145" s="45">
        <v>-31410</v>
      </c>
      <c r="I10145" s="55">
        <f>pro[[#This Row],[Admin expenses 3]]+pro[[#This Row],[Admin expenses 2]]+pro[[#This Row],[Admin expenses 1]]+pro[[#This Row],[COGS]]</f>
        <v>-240829.99299999999</v>
      </c>
      <c r="J10145" s="55">
        <f>pro[[#This Row],[Revenue]]+pro[[#This Row],[AdminExp]]</f>
        <v>3760208.3769999999</v>
      </c>
      <c r="K10145" s="83">
        <f>pro[[#This Row],[Profit]]/pro[[#This Row],[Revenue]]</f>
        <v>0.9398081271087636</v>
      </c>
      <c r="L10145" s="56">
        <f t="shared" si="158"/>
        <v>10</v>
      </c>
      <c r="M10145" s="82" t="str">
        <f>"Q"&amp;" "&amp;VLOOKUP(pro[[#This Row],[Period]],Mapping!A:B,2,0)</f>
        <v>Q 4</v>
      </c>
      <c r="N10145"/>
    </row>
    <row r="10146" spans="1:14" ht="14.25" x14ac:dyDescent="0.2">
      <c r="A10146" s="42" t="s">
        <v>44</v>
      </c>
      <c r="B10146" s="44" t="s">
        <v>13</v>
      </c>
      <c r="C10146" s="44" t="s">
        <v>57</v>
      </c>
      <c r="D10146" s="43">
        <v>1053728.5079999999</v>
      </c>
      <c r="E10146" s="43">
        <v>-215630.00899999999</v>
      </c>
      <c r="F10146" s="45">
        <v>-106170</v>
      </c>
      <c r="G10146" s="45">
        <v>-50290</v>
      </c>
      <c r="H10146" s="45">
        <v>-38430</v>
      </c>
      <c r="I10146" s="55">
        <f>pro[[#This Row],[Admin expenses 3]]+pro[[#This Row],[Admin expenses 2]]+pro[[#This Row],[Admin expenses 1]]+pro[[#This Row],[COGS]]</f>
        <v>-410520.00899999996</v>
      </c>
      <c r="J10146" s="55">
        <f>pro[[#This Row],[Revenue]]+pro[[#This Row],[AdminExp]]</f>
        <v>643208.49899999995</v>
      </c>
      <c r="K10146" s="83">
        <f>pro[[#This Row],[Profit]]/pro[[#This Row],[Revenue]]</f>
        <v>0.61041197435269545</v>
      </c>
      <c r="L10146" s="56">
        <f t="shared" si="158"/>
        <v>10</v>
      </c>
      <c r="M10146" s="82" t="str">
        <f>"Q"&amp;" "&amp;VLOOKUP(pro[[#This Row],[Period]],Mapping!A:B,2,0)</f>
        <v>Q 4</v>
      </c>
      <c r="N10146"/>
    </row>
    <row r="10147" spans="1:14" ht="14.25" x14ac:dyDescent="0.2">
      <c r="A10147" s="42" t="s">
        <v>44</v>
      </c>
      <c r="B10147" s="44" t="s">
        <v>13</v>
      </c>
      <c r="C10147" s="44" t="s">
        <v>58</v>
      </c>
      <c r="D10147" s="43">
        <v>613909.21900000004</v>
      </c>
      <c r="E10147" s="43">
        <v>-706371.78500000003</v>
      </c>
      <c r="F10147" s="45">
        <v>-83580</v>
      </c>
      <c r="G10147" s="45">
        <v>-16220</v>
      </c>
      <c r="H10147" s="45">
        <v>-33750</v>
      </c>
      <c r="I10147" s="55">
        <f>pro[[#This Row],[Admin expenses 3]]+pro[[#This Row],[Admin expenses 2]]+pro[[#This Row],[Admin expenses 1]]+pro[[#This Row],[COGS]]</f>
        <v>-839921.78500000003</v>
      </c>
      <c r="J10147" s="55">
        <f>pro[[#This Row],[Revenue]]+pro[[#This Row],[AdminExp]]</f>
        <v>-226012.56599999999</v>
      </c>
      <c r="K10147" s="83">
        <f>pro[[#This Row],[Profit]]/pro[[#This Row],[Revenue]]</f>
        <v>-0.3681530737853278</v>
      </c>
      <c r="L10147" s="56">
        <f t="shared" si="158"/>
        <v>10</v>
      </c>
      <c r="M10147" s="82" t="str">
        <f>"Q"&amp;" "&amp;VLOOKUP(pro[[#This Row],[Period]],Mapping!A:B,2,0)</f>
        <v>Q 4</v>
      </c>
      <c r="N10147"/>
    </row>
    <row r="10148" spans="1:14" ht="14.25" x14ac:dyDescent="0.2">
      <c r="A10148" s="42" t="s">
        <v>44</v>
      </c>
      <c r="B10148" s="44" t="s">
        <v>13</v>
      </c>
      <c r="C10148" s="44" t="s">
        <v>59</v>
      </c>
      <c r="D10148" s="43">
        <v>16377.277</v>
      </c>
      <c r="E10148" s="43">
        <v>-24230.527999999998</v>
      </c>
      <c r="F10148" s="45">
        <v>-47380</v>
      </c>
      <c r="G10148" s="45">
        <v>-60330</v>
      </c>
      <c r="H10148" s="45">
        <v>-70130</v>
      </c>
      <c r="I10148" s="55">
        <f>pro[[#This Row],[Admin expenses 3]]+pro[[#This Row],[Admin expenses 2]]+pro[[#This Row],[Admin expenses 1]]+pro[[#This Row],[COGS]]</f>
        <v>-202070.52799999999</v>
      </c>
      <c r="J10148" s="55">
        <f>pro[[#This Row],[Revenue]]+pro[[#This Row],[AdminExp]]</f>
        <v>-185693.25099999999</v>
      </c>
      <c r="K10148" s="83">
        <f>pro[[#This Row],[Profit]]/pro[[#This Row],[Revenue]]</f>
        <v>-11.338469209502898</v>
      </c>
      <c r="L10148" s="56">
        <f t="shared" si="158"/>
        <v>10</v>
      </c>
      <c r="M10148" s="82" t="str">
        <f>"Q"&amp;" "&amp;VLOOKUP(pro[[#This Row],[Period]],Mapping!A:B,2,0)</f>
        <v>Q 4</v>
      </c>
      <c r="N10148"/>
    </row>
    <row r="10149" spans="1:14" ht="14.25" x14ac:dyDescent="0.2">
      <c r="A10149" s="42" t="s">
        <v>44</v>
      </c>
      <c r="B10149" s="44" t="s">
        <v>13</v>
      </c>
      <c r="C10149" s="44" t="s">
        <v>57</v>
      </c>
      <c r="D10149" s="43">
        <v>497376.78199999995</v>
      </c>
      <c r="E10149" s="43">
        <v>-442137.44400000002</v>
      </c>
      <c r="F10149" s="45">
        <v>-77460</v>
      </c>
      <c r="G10149" s="45">
        <v>-23870</v>
      </c>
      <c r="H10149" s="45">
        <v>-54430</v>
      </c>
      <c r="I10149" s="55">
        <f>pro[[#This Row],[Admin expenses 3]]+pro[[#This Row],[Admin expenses 2]]+pro[[#This Row],[Admin expenses 1]]+pro[[#This Row],[COGS]]</f>
        <v>-597897.44400000002</v>
      </c>
      <c r="J10149" s="55">
        <f>pro[[#This Row],[Revenue]]+pro[[#This Row],[AdminExp]]</f>
        <v>-100520.66200000007</v>
      </c>
      <c r="K10149" s="83">
        <f>pro[[#This Row],[Profit]]/pro[[#This Row],[Revenue]]</f>
        <v>-0.20210163730561931</v>
      </c>
      <c r="L10149" s="56">
        <f t="shared" si="158"/>
        <v>10</v>
      </c>
      <c r="M10149" s="82" t="str">
        <f>"Q"&amp;" "&amp;VLOOKUP(pro[[#This Row],[Period]],Mapping!A:B,2,0)</f>
        <v>Q 4</v>
      </c>
      <c r="N10149"/>
    </row>
    <row r="10150" spans="1:14" ht="14.25" x14ac:dyDescent="0.2">
      <c r="A10150" s="42" t="s">
        <v>44</v>
      </c>
      <c r="B10150" s="44" t="s">
        <v>13</v>
      </c>
      <c r="C10150" s="44" t="s">
        <v>58</v>
      </c>
      <c r="D10150" s="43">
        <v>2084545.659</v>
      </c>
      <c r="E10150" s="43">
        <v>-1936636.1209999998</v>
      </c>
      <c r="F10150" s="45">
        <v>-27950</v>
      </c>
      <c r="G10150" s="45">
        <v>-19580</v>
      </c>
      <c r="H10150" s="45">
        <v>-48400</v>
      </c>
      <c r="I10150" s="55">
        <f>pro[[#This Row],[Admin expenses 3]]+pro[[#This Row],[Admin expenses 2]]+pro[[#This Row],[Admin expenses 1]]+pro[[#This Row],[COGS]]</f>
        <v>-2032566.1209999998</v>
      </c>
      <c r="J10150" s="55">
        <f>pro[[#This Row],[Revenue]]+pro[[#This Row],[AdminExp]]</f>
        <v>51979.538000000175</v>
      </c>
      <c r="K10150" s="83">
        <f>pro[[#This Row],[Profit]]/pro[[#This Row],[Revenue]]</f>
        <v>2.4935667767975803E-2</v>
      </c>
      <c r="L10150" s="56">
        <f t="shared" si="158"/>
        <v>10</v>
      </c>
      <c r="M10150" s="82" t="str">
        <f>"Q"&amp;" "&amp;VLOOKUP(pro[[#This Row],[Period]],Mapping!A:B,2,0)</f>
        <v>Q 4</v>
      </c>
      <c r="N10150"/>
    </row>
    <row r="10151" spans="1:14" ht="14.25" x14ac:dyDescent="0.2">
      <c r="A10151" s="42" t="s">
        <v>44</v>
      </c>
      <c r="B10151" s="44" t="s">
        <v>13</v>
      </c>
      <c r="C10151" s="44" t="s">
        <v>59</v>
      </c>
      <c r="D10151" s="43">
        <v>-15682.303</v>
      </c>
      <c r="E10151" s="43">
        <v>11067.812</v>
      </c>
      <c r="F10151" s="45">
        <v>-92320</v>
      </c>
      <c r="G10151" s="45">
        <v>-104710</v>
      </c>
      <c r="H10151" s="45">
        <v>-84530</v>
      </c>
      <c r="I10151" s="55">
        <f>pro[[#This Row],[Admin expenses 3]]+pro[[#This Row],[Admin expenses 2]]+pro[[#This Row],[Admin expenses 1]]+pro[[#This Row],[COGS]]</f>
        <v>-270492.18800000002</v>
      </c>
      <c r="J10151" s="55">
        <f>pro[[#This Row],[Revenue]]+pro[[#This Row],[AdminExp]]</f>
        <v>-286174.49100000004</v>
      </c>
      <c r="K10151" s="83">
        <f>pro[[#This Row],[Profit]]/pro[[#This Row],[Revenue]]</f>
        <v>18.248243960086732</v>
      </c>
      <c r="L10151" s="56">
        <f t="shared" si="158"/>
        <v>10</v>
      </c>
      <c r="M10151" s="82" t="str">
        <f>"Q"&amp;" "&amp;VLOOKUP(pro[[#This Row],[Period]],Mapping!A:B,2,0)</f>
        <v>Q 4</v>
      </c>
      <c r="N10151"/>
    </row>
    <row r="10152" spans="1:14" ht="14.25" x14ac:dyDescent="0.2">
      <c r="A10152" s="42" t="s">
        <v>44</v>
      </c>
      <c r="B10152" s="44" t="s">
        <v>13</v>
      </c>
      <c r="C10152" s="44" t="s">
        <v>57</v>
      </c>
      <c r="D10152" s="43">
        <v>226763.65599999999</v>
      </c>
      <c r="E10152" s="43">
        <v>-51857.945999999996</v>
      </c>
      <c r="F10152" s="45">
        <v>-62150</v>
      </c>
      <c r="G10152" s="45">
        <v>-55160</v>
      </c>
      <c r="H10152" s="45">
        <v>-15890</v>
      </c>
      <c r="I10152" s="55">
        <f>pro[[#This Row],[Admin expenses 3]]+pro[[#This Row],[Admin expenses 2]]+pro[[#This Row],[Admin expenses 1]]+pro[[#This Row],[COGS]]</f>
        <v>-185057.946</v>
      </c>
      <c r="J10152" s="55">
        <f>pro[[#This Row],[Revenue]]+pro[[#This Row],[AdminExp]]</f>
        <v>41705.709999999992</v>
      </c>
      <c r="K10152" s="83">
        <f>pro[[#This Row],[Profit]]/pro[[#This Row],[Revenue]]</f>
        <v>0.183917082374082</v>
      </c>
      <c r="L10152" s="56">
        <f t="shared" si="158"/>
        <v>10</v>
      </c>
      <c r="M10152" s="82" t="str">
        <f>"Q"&amp;" "&amp;VLOOKUP(pro[[#This Row],[Period]],Mapping!A:B,2,0)</f>
        <v>Q 4</v>
      </c>
      <c r="N10152"/>
    </row>
    <row r="10153" spans="1:14" ht="14.25" x14ac:dyDescent="0.2">
      <c r="A10153" s="42" t="s">
        <v>44</v>
      </c>
      <c r="B10153" s="44" t="s">
        <v>13</v>
      </c>
      <c r="C10153" s="44" t="s">
        <v>58</v>
      </c>
      <c r="D10153" s="43">
        <v>298313.071</v>
      </c>
      <c r="E10153" s="43">
        <v>-106821.98099999999</v>
      </c>
      <c r="F10153" s="45">
        <v>-64160</v>
      </c>
      <c r="G10153" s="45">
        <v>-35310</v>
      </c>
      <c r="H10153" s="45">
        <v>-38270</v>
      </c>
      <c r="I10153" s="55">
        <f>pro[[#This Row],[Admin expenses 3]]+pro[[#This Row],[Admin expenses 2]]+pro[[#This Row],[Admin expenses 1]]+pro[[#This Row],[COGS]]</f>
        <v>-244561.98099999997</v>
      </c>
      <c r="J10153" s="55">
        <f>pro[[#This Row],[Revenue]]+pro[[#This Row],[AdminExp]]</f>
        <v>53751.090000000026</v>
      </c>
      <c r="K10153" s="83">
        <f>pro[[#This Row],[Profit]]/pro[[#This Row],[Revenue]]</f>
        <v>0.18018348917738181</v>
      </c>
      <c r="L10153" s="56">
        <f t="shared" si="158"/>
        <v>10</v>
      </c>
      <c r="M10153" s="82" t="str">
        <f>"Q"&amp;" "&amp;VLOOKUP(pro[[#This Row],[Period]],Mapping!A:B,2,0)</f>
        <v>Q 4</v>
      </c>
      <c r="N10153"/>
    </row>
    <row r="10154" spans="1:14" ht="14.25" x14ac:dyDescent="0.2">
      <c r="A10154" s="42" t="s">
        <v>44</v>
      </c>
      <c r="B10154" s="44" t="s">
        <v>13</v>
      </c>
      <c r="C10154" s="44" t="s">
        <v>59</v>
      </c>
      <c r="D10154" s="43">
        <v>9759.0569999999989</v>
      </c>
      <c r="E10154" s="43">
        <v>-822.81499999999994</v>
      </c>
      <c r="F10154" s="45">
        <v>-19480</v>
      </c>
      <c r="G10154" s="45">
        <v>-67980</v>
      </c>
      <c r="H10154" s="45">
        <v>-32470</v>
      </c>
      <c r="I10154" s="55">
        <f>pro[[#This Row],[Admin expenses 3]]+pro[[#This Row],[Admin expenses 2]]+pro[[#This Row],[Admin expenses 1]]+pro[[#This Row],[COGS]]</f>
        <v>-120752.815</v>
      </c>
      <c r="J10154" s="55">
        <f>pro[[#This Row],[Revenue]]+pro[[#This Row],[AdminExp]]</f>
        <v>-110993.758</v>
      </c>
      <c r="K10154" s="83">
        <f>pro[[#This Row],[Profit]]/pro[[#This Row],[Revenue]]</f>
        <v>-11.373410156329655</v>
      </c>
      <c r="L10154" s="56">
        <f t="shared" si="158"/>
        <v>10</v>
      </c>
      <c r="M10154" s="82" t="str">
        <f>"Q"&amp;" "&amp;VLOOKUP(pro[[#This Row],[Period]],Mapping!A:B,2,0)</f>
        <v>Q 4</v>
      </c>
      <c r="N10154"/>
    </row>
    <row r="10155" spans="1:14" ht="14.25" x14ac:dyDescent="0.2">
      <c r="A10155" s="42" t="s">
        <v>44</v>
      </c>
      <c r="B10155" s="44" t="s">
        <v>13</v>
      </c>
      <c r="C10155" s="44" t="s">
        <v>57</v>
      </c>
      <c r="D10155" s="43">
        <v>-52614.302999999993</v>
      </c>
      <c r="E10155" s="43">
        <v>29929.458999999999</v>
      </c>
      <c r="F10155" s="45">
        <v>-22340</v>
      </c>
      <c r="G10155" s="45">
        <v>-62540</v>
      </c>
      <c r="H10155" s="45">
        <v>-41740</v>
      </c>
      <c r="I10155" s="55">
        <f>pro[[#This Row],[Admin expenses 3]]+pro[[#This Row],[Admin expenses 2]]+pro[[#This Row],[Admin expenses 1]]+pro[[#This Row],[COGS]]</f>
        <v>-96690.540999999997</v>
      </c>
      <c r="J10155" s="55">
        <f>pro[[#This Row],[Revenue]]+pro[[#This Row],[AdminExp]]</f>
        <v>-149304.84399999998</v>
      </c>
      <c r="K10155" s="83">
        <f>pro[[#This Row],[Profit]]/pro[[#This Row],[Revenue]]</f>
        <v>2.8377234988744413</v>
      </c>
      <c r="L10155" s="56">
        <f t="shared" si="158"/>
        <v>10</v>
      </c>
      <c r="M10155" s="82" t="str">
        <f>"Q"&amp;" "&amp;VLOOKUP(pro[[#This Row],[Period]],Mapping!A:B,2,0)</f>
        <v>Q 4</v>
      </c>
      <c r="N10155"/>
    </row>
    <row r="10156" spans="1:14" ht="14.25" x14ac:dyDescent="0.2">
      <c r="A10156" s="42" t="s">
        <v>44</v>
      </c>
      <c r="B10156" s="44" t="s">
        <v>13</v>
      </c>
      <c r="C10156" s="44" t="s">
        <v>57</v>
      </c>
      <c r="D10156" s="43">
        <v>198197.573</v>
      </c>
      <c r="E10156" s="43">
        <v>-164203.31899999999</v>
      </c>
      <c r="F10156" s="45">
        <v>-83920</v>
      </c>
      <c r="G10156" s="45">
        <v>-18410</v>
      </c>
      <c r="H10156" s="45">
        <v>-105500</v>
      </c>
      <c r="I10156" s="55">
        <f>pro[[#This Row],[Admin expenses 3]]+pro[[#This Row],[Admin expenses 2]]+pro[[#This Row],[Admin expenses 1]]+pro[[#This Row],[COGS]]</f>
        <v>-372033.31900000002</v>
      </c>
      <c r="J10156" s="55">
        <f>pro[[#This Row],[Revenue]]+pro[[#This Row],[AdminExp]]</f>
        <v>-173835.74600000001</v>
      </c>
      <c r="K10156" s="83">
        <f>pro[[#This Row],[Profit]]/pro[[#This Row],[Revenue]]</f>
        <v>-0.87708312149715384</v>
      </c>
      <c r="L10156" s="56">
        <f t="shared" si="158"/>
        <v>10</v>
      </c>
      <c r="M10156" s="82" t="str">
        <f>"Q"&amp;" "&amp;VLOOKUP(pro[[#This Row],[Period]],Mapping!A:B,2,0)</f>
        <v>Q 4</v>
      </c>
      <c r="N10156"/>
    </row>
    <row r="10157" spans="1:14" ht="14.25" x14ac:dyDescent="0.2">
      <c r="A10157" s="42" t="s">
        <v>44</v>
      </c>
      <c r="B10157" s="44" t="s">
        <v>13</v>
      </c>
      <c r="C10157" s="44" t="s">
        <v>57</v>
      </c>
      <c r="D10157" s="43">
        <v>197114.52599999998</v>
      </c>
      <c r="E10157" s="43">
        <v>-221266.88499999998</v>
      </c>
      <c r="F10157" s="45">
        <v>-27300</v>
      </c>
      <c r="G10157" s="45">
        <v>-13500</v>
      </c>
      <c r="H10157" s="45">
        <v>-72750</v>
      </c>
      <c r="I10157" s="55">
        <f>pro[[#This Row],[Admin expenses 3]]+pro[[#This Row],[Admin expenses 2]]+pro[[#This Row],[Admin expenses 1]]+pro[[#This Row],[COGS]]</f>
        <v>-334816.88500000001</v>
      </c>
      <c r="J10157" s="55">
        <f>pro[[#This Row],[Revenue]]+pro[[#This Row],[AdminExp]]</f>
        <v>-137702.35900000003</v>
      </c>
      <c r="K10157" s="83">
        <f>pro[[#This Row],[Profit]]/pro[[#This Row],[Revenue]]</f>
        <v>-0.69859062035844099</v>
      </c>
      <c r="L10157" s="56">
        <f t="shared" si="158"/>
        <v>10</v>
      </c>
      <c r="M10157" s="82" t="str">
        <f>"Q"&amp;" "&amp;VLOOKUP(pro[[#This Row],[Period]],Mapping!A:B,2,0)</f>
        <v>Q 4</v>
      </c>
      <c r="N10157"/>
    </row>
    <row r="10158" spans="1:14" ht="14.25" x14ac:dyDescent="0.2">
      <c r="A10158" s="42" t="s">
        <v>44</v>
      </c>
      <c r="B10158" s="44" t="s">
        <v>13</v>
      </c>
      <c r="C10158" s="44" t="s">
        <v>57</v>
      </c>
      <c r="D10158" s="43">
        <v>669574.61899999995</v>
      </c>
      <c r="E10158" s="43">
        <v>-378012.859</v>
      </c>
      <c r="F10158" s="45">
        <v>-59240</v>
      </c>
      <c r="G10158" s="45">
        <v>-61500</v>
      </c>
      <c r="H10158" s="45">
        <v>-100200</v>
      </c>
      <c r="I10158" s="55">
        <f>pro[[#This Row],[Admin expenses 3]]+pro[[#This Row],[Admin expenses 2]]+pro[[#This Row],[Admin expenses 1]]+pro[[#This Row],[COGS]]</f>
        <v>-598952.85899999994</v>
      </c>
      <c r="J10158" s="55">
        <f>pro[[#This Row],[Revenue]]+pro[[#This Row],[AdminExp]]</f>
        <v>70621.760000000009</v>
      </c>
      <c r="K10158" s="83">
        <f>pro[[#This Row],[Profit]]/pro[[#This Row],[Revenue]]</f>
        <v>0.10547257616406158</v>
      </c>
      <c r="L10158" s="56">
        <f t="shared" si="158"/>
        <v>10</v>
      </c>
      <c r="M10158" s="82" t="str">
        <f>"Q"&amp;" "&amp;VLOOKUP(pro[[#This Row],[Period]],Mapping!A:B,2,0)</f>
        <v>Q 4</v>
      </c>
      <c r="N10158"/>
    </row>
    <row r="10159" spans="1:14" ht="14.25" x14ac:dyDescent="0.2">
      <c r="A10159" s="42" t="s">
        <v>44</v>
      </c>
      <c r="B10159" s="44" t="s">
        <v>13</v>
      </c>
      <c r="C10159" s="44" t="s">
        <v>57</v>
      </c>
      <c r="D10159" s="43">
        <v>103196.016</v>
      </c>
      <c r="E10159" s="43">
        <v>-40548.248999999996</v>
      </c>
      <c r="F10159" s="45">
        <v>-81180</v>
      </c>
      <c r="G10159" s="45">
        <v>-47770</v>
      </c>
      <c r="H10159" s="45">
        <v>-46270</v>
      </c>
      <c r="I10159" s="55">
        <f>pro[[#This Row],[Admin expenses 3]]+pro[[#This Row],[Admin expenses 2]]+pro[[#This Row],[Admin expenses 1]]+pro[[#This Row],[COGS]]</f>
        <v>-215768.24900000001</v>
      </c>
      <c r="J10159" s="55">
        <f>pro[[#This Row],[Revenue]]+pro[[#This Row],[AdminExp]]</f>
        <v>-112572.23300000001</v>
      </c>
      <c r="K10159" s="83">
        <f>pro[[#This Row],[Profit]]/pro[[#This Row],[Revenue]]</f>
        <v>-1.0908583234453548</v>
      </c>
      <c r="L10159" s="56">
        <f t="shared" si="158"/>
        <v>10</v>
      </c>
      <c r="M10159" s="82" t="str">
        <f>"Q"&amp;" "&amp;VLOOKUP(pro[[#This Row],[Period]],Mapping!A:B,2,0)</f>
        <v>Q 4</v>
      </c>
      <c r="N10159"/>
    </row>
    <row r="10160" spans="1:14" ht="14.25" x14ac:dyDescent="0.2">
      <c r="A10160" s="42" t="s">
        <v>44</v>
      </c>
      <c r="B10160" s="44" t="s">
        <v>13</v>
      </c>
      <c r="C10160" s="44" t="s">
        <v>57</v>
      </c>
      <c r="D10160" s="43">
        <v>48700.239000000001</v>
      </c>
      <c r="E10160" s="43">
        <v>-15201.031999999997</v>
      </c>
      <c r="F10160" s="45">
        <v>-65060</v>
      </c>
      <c r="G10160" s="45">
        <v>-100160</v>
      </c>
      <c r="H10160" s="45">
        <v>-24870</v>
      </c>
      <c r="I10160" s="55">
        <f>pro[[#This Row],[Admin expenses 3]]+pro[[#This Row],[Admin expenses 2]]+pro[[#This Row],[Admin expenses 1]]+pro[[#This Row],[COGS]]</f>
        <v>-205291.03200000001</v>
      </c>
      <c r="J10160" s="55">
        <f>pro[[#This Row],[Revenue]]+pro[[#This Row],[AdminExp]]</f>
        <v>-156590.79300000001</v>
      </c>
      <c r="K10160" s="83">
        <f>pro[[#This Row],[Profit]]/pro[[#This Row],[Revenue]]</f>
        <v>-3.2154009141515711</v>
      </c>
      <c r="L10160" s="56">
        <f t="shared" si="158"/>
        <v>10</v>
      </c>
      <c r="M10160" s="82" t="str">
        <f>"Q"&amp;" "&amp;VLOOKUP(pro[[#This Row],[Period]],Mapping!A:B,2,0)</f>
        <v>Q 4</v>
      </c>
      <c r="N10160"/>
    </row>
    <row r="10161" spans="1:14" ht="14.25" x14ac:dyDescent="0.2">
      <c r="A10161" s="42" t="s">
        <v>44</v>
      </c>
      <c r="B10161" s="44" t="s">
        <v>13</v>
      </c>
      <c r="C10161" s="44" t="s">
        <v>57</v>
      </c>
      <c r="D10161" s="43">
        <v>129361.057</v>
      </c>
      <c r="E10161" s="43">
        <v>-31579.876999999997</v>
      </c>
      <c r="F10161" s="45">
        <v>-58010</v>
      </c>
      <c r="G10161" s="45">
        <v>-106940</v>
      </c>
      <c r="H10161" s="45">
        <v>-71190</v>
      </c>
      <c r="I10161" s="55">
        <f>pro[[#This Row],[Admin expenses 3]]+pro[[#This Row],[Admin expenses 2]]+pro[[#This Row],[Admin expenses 1]]+pro[[#This Row],[COGS]]</f>
        <v>-267719.87699999998</v>
      </c>
      <c r="J10161" s="55">
        <f>pro[[#This Row],[Revenue]]+pro[[#This Row],[AdminExp]]</f>
        <v>-138358.81999999998</v>
      </c>
      <c r="K10161" s="83">
        <f>pro[[#This Row],[Profit]]/pro[[#This Row],[Revenue]]</f>
        <v>-1.0695554226957189</v>
      </c>
      <c r="L10161" s="56">
        <f t="shared" si="158"/>
        <v>10</v>
      </c>
      <c r="M10161" s="82" t="str">
        <f>"Q"&amp;" "&amp;VLOOKUP(pro[[#This Row],[Period]],Mapping!A:B,2,0)</f>
        <v>Q 4</v>
      </c>
      <c r="N10161"/>
    </row>
    <row r="10162" spans="1:14" ht="14.25" x14ac:dyDescent="0.2">
      <c r="A10162" s="42" t="s">
        <v>44</v>
      </c>
      <c r="B10162" s="44" t="s">
        <v>13</v>
      </c>
      <c r="C10162" s="44" t="s">
        <v>57</v>
      </c>
      <c r="D10162" s="43">
        <v>12622.715</v>
      </c>
      <c r="E10162" s="43">
        <v>-4560.0869999999995</v>
      </c>
      <c r="F10162" s="45">
        <v>-73500</v>
      </c>
      <c r="G10162" s="45">
        <v>-90930</v>
      </c>
      <c r="H10162" s="45">
        <v>-63590</v>
      </c>
      <c r="I10162" s="55">
        <f>pro[[#This Row],[Admin expenses 3]]+pro[[#This Row],[Admin expenses 2]]+pro[[#This Row],[Admin expenses 1]]+pro[[#This Row],[COGS]]</f>
        <v>-232580.087</v>
      </c>
      <c r="J10162" s="55">
        <f>pro[[#This Row],[Revenue]]+pro[[#This Row],[AdminExp]]</f>
        <v>-219957.372</v>
      </c>
      <c r="K10162" s="83">
        <f>pro[[#This Row],[Profit]]/pro[[#This Row],[Revenue]]</f>
        <v>-17.425519945590153</v>
      </c>
      <c r="L10162" s="56">
        <f t="shared" si="158"/>
        <v>10</v>
      </c>
      <c r="M10162" s="82" t="str">
        <f>"Q"&amp;" "&amp;VLOOKUP(pro[[#This Row],[Period]],Mapping!A:B,2,0)</f>
        <v>Q 4</v>
      </c>
      <c r="N10162"/>
    </row>
    <row r="10163" spans="1:14" ht="14.25" x14ac:dyDescent="0.2">
      <c r="A10163" s="42" t="s">
        <v>44</v>
      </c>
      <c r="B10163" s="44" t="s">
        <v>13</v>
      </c>
      <c r="C10163" s="44" t="s">
        <v>57</v>
      </c>
      <c r="D10163" s="43">
        <v>208550.97899999996</v>
      </c>
      <c r="E10163" s="43">
        <v>-210721.51099999997</v>
      </c>
      <c r="F10163" s="45">
        <v>-68900</v>
      </c>
      <c r="G10163" s="45">
        <v>-14250</v>
      </c>
      <c r="H10163" s="45">
        <v>-87230</v>
      </c>
      <c r="I10163" s="55">
        <f>pro[[#This Row],[Admin expenses 3]]+pro[[#This Row],[Admin expenses 2]]+pro[[#This Row],[Admin expenses 1]]+pro[[#This Row],[COGS]]</f>
        <v>-381101.51099999994</v>
      </c>
      <c r="J10163" s="55">
        <f>pro[[#This Row],[Revenue]]+pro[[#This Row],[AdminExp]]</f>
        <v>-172550.53199999998</v>
      </c>
      <c r="K10163" s="83">
        <f>pro[[#This Row],[Profit]]/pro[[#This Row],[Revenue]]</f>
        <v>-0.82737819226444398</v>
      </c>
      <c r="L10163" s="56">
        <f t="shared" si="158"/>
        <v>10</v>
      </c>
      <c r="M10163" s="82" t="str">
        <f>"Q"&amp;" "&amp;VLOOKUP(pro[[#This Row],[Period]],Mapping!A:B,2,0)</f>
        <v>Q 4</v>
      </c>
      <c r="N10163"/>
    </row>
    <row r="10164" spans="1:14" ht="14.25" x14ac:dyDescent="0.2">
      <c r="A10164" s="42" t="s">
        <v>44</v>
      </c>
      <c r="B10164" s="44" t="s">
        <v>13</v>
      </c>
      <c r="C10164" s="44" t="s">
        <v>57</v>
      </c>
      <c r="D10164" s="43">
        <v>328678.61599999998</v>
      </c>
      <c r="E10164" s="43">
        <v>-271683.55200000003</v>
      </c>
      <c r="F10164" s="45">
        <v>-23540</v>
      </c>
      <c r="G10164" s="45">
        <v>-96140</v>
      </c>
      <c r="H10164" s="45">
        <v>-78690</v>
      </c>
      <c r="I10164" s="55">
        <f>pro[[#This Row],[Admin expenses 3]]+pro[[#This Row],[Admin expenses 2]]+pro[[#This Row],[Admin expenses 1]]+pro[[#This Row],[COGS]]</f>
        <v>-470053.55200000003</v>
      </c>
      <c r="J10164" s="55">
        <f>pro[[#This Row],[Revenue]]+pro[[#This Row],[AdminExp]]</f>
        <v>-141374.93600000005</v>
      </c>
      <c r="K10164" s="83">
        <f>pro[[#This Row],[Profit]]/pro[[#This Row],[Revenue]]</f>
        <v>-0.43013122581725871</v>
      </c>
      <c r="L10164" s="56">
        <f t="shared" si="158"/>
        <v>10</v>
      </c>
      <c r="M10164" s="82" t="str">
        <f>"Q"&amp;" "&amp;VLOOKUP(pro[[#This Row],[Period]],Mapping!A:B,2,0)</f>
        <v>Q 4</v>
      </c>
      <c r="N10164"/>
    </row>
    <row r="10165" spans="1:14" ht="14.25" x14ac:dyDescent="0.2">
      <c r="A10165" s="42" t="s">
        <v>44</v>
      </c>
      <c r="B10165" s="44" t="s">
        <v>13</v>
      </c>
      <c r="C10165" s="44" t="s">
        <v>57</v>
      </c>
      <c r="D10165" s="43">
        <v>142332.24599999998</v>
      </c>
      <c r="E10165" s="43">
        <v>-16271.703</v>
      </c>
      <c r="F10165" s="45">
        <v>-89540</v>
      </c>
      <c r="G10165" s="45">
        <v>-47770</v>
      </c>
      <c r="H10165" s="45">
        <v>-76790</v>
      </c>
      <c r="I10165" s="55">
        <f>pro[[#This Row],[Admin expenses 3]]+pro[[#This Row],[Admin expenses 2]]+pro[[#This Row],[Admin expenses 1]]+pro[[#This Row],[COGS]]</f>
        <v>-230371.70300000001</v>
      </c>
      <c r="J10165" s="55">
        <f>pro[[#This Row],[Revenue]]+pro[[#This Row],[AdminExp]]</f>
        <v>-88039.457000000024</v>
      </c>
      <c r="K10165" s="83">
        <f>pro[[#This Row],[Profit]]/pro[[#This Row],[Revenue]]</f>
        <v>-0.6185489196875319</v>
      </c>
      <c r="L10165" s="56">
        <f t="shared" si="158"/>
        <v>10</v>
      </c>
      <c r="M10165" s="82" t="str">
        <f>"Q"&amp;" "&amp;VLOOKUP(pro[[#This Row],[Period]],Mapping!A:B,2,0)</f>
        <v>Q 4</v>
      </c>
      <c r="N10165"/>
    </row>
    <row r="10166" spans="1:14" ht="14.25" x14ac:dyDescent="0.2">
      <c r="A10166" s="42" t="s">
        <v>44</v>
      </c>
      <c r="B10166" s="44" t="s">
        <v>13</v>
      </c>
      <c r="C10166" s="44" t="s">
        <v>57</v>
      </c>
      <c r="D10166" s="43">
        <v>1092542.7169999999</v>
      </c>
      <c r="E10166" s="43">
        <v>-46784.226999999999</v>
      </c>
      <c r="F10166" s="45">
        <v>-85070</v>
      </c>
      <c r="G10166" s="45">
        <v>-30550</v>
      </c>
      <c r="H10166" s="45">
        <v>-34830</v>
      </c>
      <c r="I10166" s="55">
        <f>pro[[#This Row],[Admin expenses 3]]+pro[[#This Row],[Admin expenses 2]]+pro[[#This Row],[Admin expenses 1]]+pro[[#This Row],[COGS]]</f>
        <v>-197234.22700000001</v>
      </c>
      <c r="J10166" s="55">
        <f>pro[[#This Row],[Revenue]]+pro[[#This Row],[AdminExp]]</f>
        <v>895308.49</v>
      </c>
      <c r="K10166" s="83">
        <f>pro[[#This Row],[Profit]]/pro[[#This Row],[Revenue]]</f>
        <v>0.81947229711842928</v>
      </c>
      <c r="L10166" s="56">
        <f t="shared" si="158"/>
        <v>10</v>
      </c>
      <c r="M10166" s="82" t="str">
        <f>"Q"&amp;" "&amp;VLOOKUP(pro[[#This Row],[Period]],Mapping!A:B,2,0)</f>
        <v>Q 4</v>
      </c>
      <c r="N10166"/>
    </row>
    <row r="10167" spans="1:14" ht="14.25" x14ac:dyDescent="0.2">
      <c r="A10167" s="42" t="s">
        <v>44</v>
      </c>
      <c r="B10167" s="44" t="s">
        <v>13</v>
      </c>
      <c r="C10167" s="44" t="s">
        <v>57</v>
      </c>
      <c r="D10167" s="43">
        <v>90920.039000000004</v>
      </c>
      <c r="E10167" s="43">
        <v>-7461.1529999999984</v>
      </c>
      <c r="F10167" s="45">
        <v>-83560</v>
      </c>
      <c r="G10167" s="45">
        <v>-34350</v>
      </c>
      <c r="H10167" s="45">
        <v>-38460</v>
      </c>
      <c r="I10167" s="55">
        <f>pro[[#This Row],[Admin expenses 3]]+pro[[#This Row],[Admin expenses 2]]+pro[[#This Row],[Admin expenses 1]]+pro[[#This Row],[COGS]]</f>
        <v>-163831.15299999999</v>
      </c>
      <c r="J10167" s="55">
        <f>pro[[#This Row],[Revenue]]+pro[[#This Row],[AdminExp]]</f>
        <v>-72911.113999999987</v>
      </c>
      <c r="K10167" s="83">
        <f>pro[[#This Row],[Profit]]/pro[[#This Row],[Revenue]]</f>
        <v>-0.8019256788924165</v>
      </c>
      <c r="L10167" s="56">
        <f t="shared" si="158"/>
        <v>10</v>
      </c>
      <c r="M10167" s="82" t="str">
        <f>"Q"&amp;" "&amp;VLOOKUP(pro[[#This Row],[Period]],Mapping!A:B,2,0)</f>
        <v>Q 4</v>
      </c>
      <c r="N10167"/>
    </row>
    <row r="10168" spans="1:14" ht="14.25" x14ac:dyDescent="0.2">
      <c r="A10168" s="42" t="s">
        <v>44</v>
      </c>
      <c r="B10168" s="44" t="s">
        <v>13</v>
      </c>
      <c r="C10168" s="44" t="s">
        <v>57</v>
      </c>
      <c r="D10168" s="43">
        <v>540898.63799999992</v>
      </c>
      <c r="E10168" s="43">
        <v>-37738.532999999996</v>
      </c>
      <c r="F10168" s="45">
        <v>-62230</v>
      </c>
      <c r="G10168" s="45">
        <v>-55900</v>
      </c>
      <c r="H10168" s="45">
        <v>-24590</v>
      </c>
      <c r="I10168" s="55">
        <f>pro[[#This Row],[Admin expenses 3]]+pro[[#This Row],[Admin expenses 2]]+pro[[#This Row],[Admin expenses 1]]+pro[[#This Row],[COGS]]</f>
        <v>-180458.533</v>
      </c>
      <c r="J10168" s="55">
        <f>pro[[#This Row],[Revenue]]+pro[[#This Row],[AdminExp]]</f>
        <v>360440.10499999992</v>
      </c>
      <c r="K10168" s="83">
        <f>pro[[#This Row],[Profit]]/pro[[#This Row],[Revenue]]</f>
        <v>0.66637273544031361</v>
      </c>
      <c r="L10168" s="56">
        <f t="shared" si="158"/>
        <v>10</v>
      </c>
      <c r="M10168" s="82" t="str">
        <f>"Q"&amp;" "&amp;VLOOKUP(pro[[#This Row],[Period]],Mapping!A:B,2,0)</f>
        <v>Q 4</v>
      </c>
      <c r="N10168"/>
    </row>
    <row r="10169" spans="1:14" ht="14.25" x14ac:dyDescent="0.2">
      <c r="A10169" s="42" t="s">
        <v>44</v>
      </c>
      <c r="B10169" s="44" t="s">
        <v>13</v>
      </c>
      <c r="C10169" s="44" t="s">
        <v>57</v>
      </c>
      <c r="D10169" s="43">
        <v>121759.057</v>
      </c>
      <c r="E10169" s="43">
        <v>-207957.42799999999</v>
      </c>
      <c r="F10169" s="45">
        <v>-74540</v>
      </c>
      <c r="G10169" s="45">
        <v>-35570</v>
      </c>
      <c r="H10169" s="45">
        <v>-63100</v>
      </c>
      <c r="I10169" s="55">
        <f>pro[[#This Row],[Admin expenses 3]]+pro[[#This Row],[Admin expenses 2]]+pro[[#This Row],[Admin expenses 1]]+pro[[#This Row],[COGS]]</f>
        <v>-381167.42799999996</v>
      </c>
      <c r="J10169" s="55">
        <f>pro[[#This Row],[Revenue]]+pro[[#This Row],[AdminExp]]</f>
        <v>-259408.37099999996</v>
      </c>
      <c r="K10169" s="83">
        <f>pro[[#This Row],[Profit]]/pro[[#This Row],[Revenue]]</f>
        <v>-2.1305057495640751</v>
      </c>
      <c r="L10169" s="56">
        <f t="shared" si="158"/>
        <v>10</v>
      </c>
      <c r="M10169" s="82" t="str">
        <f>"Q"&amp;" "&amp;VLOOKUP(pro[[#This Row],[Period]],Mapping!A:B,2,0)</f>
        <v>Q 4</v>
      </c>
      <c r="N10169"/>
    </row>
    <row r="10170" spans="1:14" ht="14.25" x14ac:dyDescent="0.2">
      <c r="A10170" s="42" t="s">
        <v>44</v>
      </c>
      <c r="B10170" s="44" t="s">
        <v>13</v>
      </c>
      <c r="C10170" s="44" t="s">
        <v>57</v>
      </c>
      <c r="D10170" s="43">
        <v>122994.81599999999</v>
      </c>
      <c r="E10170" s="43">
        <v>-208473.3</v>
      </c>
      <c r="F10170" s="45">
        <v>-67580</v>
      </c>
      <c r="G10170" s="45">
        <v>-88650</v>
      </c>
      <c r="H10170" s="45">
        <v>-14050</v>
      </c>
      <c r="I10170" s="55">
        <f>pro[[#This Row],[Admin expenses 3]]+pro[[#This Row],[Admin expenses 2]]+pro[[#This Row],[Admin expenses 1]]+pro[[#This Row],[COGS]]</f>
        <v>-378753.3</v>
      </c>
      <c r="J10170" s="55">
        <f>pro[[#This Row],[Revenue]]+pro[[#This Row],[AdminExp]]</f>
        <v>-255758.484</v>
      </c>
      <c r="K10170" s="83">
        <f>pro[[#This Row],[Profit]]/pro[[#This Row],[Revenue]]</f>
        <v>-2.0794249084449219</v>
      </c>
      <c r="L10170" s="56">
        <f t="shared" si="158"/>
        <v>10</v>
      </c>
      <c r="M10170" s="82" t="str">
        <f>"Q"&amp;" "&amp;VLOOKUP(pro[[#This Row],[Period]],Mapping!A:B,2,0)</f>
        <v>Q 4</v>
      </c>
      <c r="N10170"/>
    </row>
    <row r="10171" spans="1:14" ht="14.25" x14ac:dyDescent="0.2">
      <c r="A10171" s="42" t="s">
        <v>44</v>
      </c>
      <c r="B10171" s="44" t="s">
        <v>13</v>
      </c>
      <c r="C10171" s="44" t="s">
        <v>57</v>
      </c>
      <c r="D10171" s="43">
        <v>28745.800999999999</v>
      </c>
      <c r="E10171" s="43">
        <v>-9173.5279999999984</v>
      </c>
      <c r="F10171" s="45">
        <v>-50920</v>
      </c>
      <c r="G10171" s="45">
        <v>-81510</v>
      </c>
      <c r="H10171" s="45">
        <v>-38520</v>
      </c>
      <c r="I10171" s="55">
        <f>pro[[#This Row],[Admin expenses 3]]+pro[[#This Row],[Admin expenses 2]]+pro[[#This Row],[Admin expenses 1]]+pro[[#This Row],[COGS]]</f>
        <v>-180123.52799999999</v>
      </c>
      <c r="J10171" s="55">
        <f>pro[[#This Row],[Revenue]]+pro[[#This Row],[AdminExp]]</f>
        <v>-151377.72699999998</v>
      </c>
      <c r="K10171" s="83">
        <f>pro[[#This Row],[Profit]]/pro[[#This Row],[Revenue]]</f>
        <v>-5.2660813661097841</v>
      </c>
      <c r="L10171" s="56">
        <f t="shared" si="158"/>
        <v>10</v>
      </c>
      <c r="M10171" s="82" t="str">
        <f>"Q"&amp;" "&amp;VLOOKUP(pro[[#This Row],[Period]],Mapping!A:B,2,0)</f>
        <v>Q 4</v>
      </c>
      <c r="N10171"/>
    </row>
    <row r="10172" spans="1:14" ht="14.25" x14ac:dyDescent="0.2">
      <c r="A10172" s="42" t="s">
        <v>44</v>
      </c>
      <c r="B10172" s="44" t="s">
        <v>13</v>
      </c>
      <c r="C10172" s="44" t="s">
        <v>57</v>
      </c>
      <c r="D10172" s="43">
        <v>42608.082999999999</v>
      </c>
      <c r="E10172" s="43">
        <v>-11430.895</v>
      </c>
      <c r="F10172" s="45">
        <v>-19150</v>
      </c>
      <c r="G10172" s="45">
        <v>-25580</v>
      </c>
      <c r="H10172" s="45">
        <v>-55790</v>
      </c>
      <c r="I10172" s="55">
        <f>pro[[#This Row],[Admin expenses 3]]+pro[[#This Row],[Admin expenses 2]]+pro[[#This Row],[Admin expenses 1]]+pro[[#This Row],[COGS]]</f>
        <v>-111950.895</v>
      </c>
      <c r="J10172" s="55">
        <f>pro[[#This Row],[Revenue]]+pro[[#This Row],[AdminExp]]</f>
        <v>-69342.812000000005</v>
      </c>
      <c r="K10172" s="83">
        <f>pro[[#This Row],[Profit]]/pro[[#This Row],[Revenue]]</f>
        <v>-1.6274567433601743</v>
      </c>
      <c r="L10172" s="56">
        <f t="shared" si="158"/>
        <v>10</v>
      </c>
      <c r="M10172" s="82" t="str">
        <f>"Q"&amp;" "&amp;VLOOKUP(pro[[#This Row],[Period]],Mapping!A:B,2,0)</f>
        <v>Q 4</v>
      </c>
      <c r="N10172"/>
    </row>
    <row r="10173" spans="1:14" ht="14.25" x14ac:dyDescent="0.2">
      <c r="A10173" s="42" t="s">
        <v>44</v>
      </c>
      <c r="B10173" s="44" t="s">
        <v>13</v>
      </c>
      <c r="C10173" s="44" t="s">
        <v>57</v>
      </c>
      <c r="D10173" s="43">
        <v>1243.0319999999999</v>
      </c>
      <c r="E10173" s="43">
        <v>-5335.6939999999995</v>
      </c>
      <c r="F10173" s="45">
        <v>-47920</v>
      </c>
      <c r="G10173" s="45">
        <v>-16550</v>
      </c>
      <c r="H10173" s="45">
        <v>-42640</v>
      </c>
      <c r="I10173" s="55">
        <f>pro[[#This Row],[Admin expenses 3]]+pro[[#This Row],[Admin expenses 2]]+pro[[#This Row],[Admin expenses 1]]+pro[[#This Row],[COGS]]</f>
        <v>-112445.694</v>
      </c>
      <c r="J10173" s="55">
        <f>pro[[#This Row],[Revenue]]+pro[[#This Row],[AdminExp]]</f>
        <v>-111202.662</v>
      </c>
      <c r="K10173" s="83">
        <f>pro[[#This Row],[Profit]]/pro[[#This Row],[Revenue]]</f>
        <v>-89.460819994980014</v>
      </c>
      <c r="L10173" s="56">
        <f t="shared" si="158"/>
        <v>10</v>
      </c>
      <c r="M10173" s="82" t="str">
        <f>"Q"&amp;" "&amp;VLOOKUP(pro[[#This Row],[Period]],Mapping!A:B,2,0)</f>
        <v>Q 4</v>
      </c>
      <c r="N10173"/>
    </row>
    <row r="10174" spans="1:14" ht="14.25" x14ac:dyDescent="0.2">
      <c r="A10174" s="42" t="s">
        <v>44</v>
      </c>
      <c r="B10174" s="44" t="s">
        <v>13</v>
      </c>
      <c r="C10174" s="44" t="s">
        <v>57</v>
      </c>
      <c r="D10174" s="43">
        <v>56899.25499999999</v>
      </c>
      <c r="E10174" s="43">
        <v>-105227.262</v>
      </c>
      <c r="F10174" s="45">
        <v>-76660</v>
      </c>
      <c r="G10174" s="45">
        <v>-83620</v>
      </c>
      <c r="H10174" s="45">
        <v>-50850</v>
      </c>
      <c r="I10174" s="55">
        <f>pro[[#This Row],[Admin expenses 3]]+pro[[#This Row],[Admin expenses 2]]+pro[[#This Row],[Admin expenses 1]]+pro[[#This Row],[COGS]]</f>
        <v>-316357.26199999999</v>
      </c>
      <c r="J10174" s="55">
        <f>pro[[#This Row],[Revenue]]+pro[[#This Row],[AdminExp]]</f>
        <v>-259458.00699999998</v>
      </c>
      <c r="K10174" s="83">
        <f>pro[[#This Row],[Profit]]/pro[[#This Row],[Revenue]]</f>
        <v>-4.5599543790160348</v>
      </c>
      <c r="L10174" s="56">
        <f t="shared" si="158"/>
        <v>10</v>
      </c>
      <c r="M10174" s="82" t="str">
        <f>"Q"&amp;" "&amp;VLOOKUP(pro[[#This Row],[Period]],Mapping!A:B,2,0)</f>
        <v>Q 4</v>
      </c>
      <c r="N10174"/>
    </row>
    <row r="10175" spans="1:14" ht="14.25" x14ac:dyDescent="0.2">
      <c r="A10175" s="42" t="s">
        <v>44</v>
      </c>
      <c r="B10175" s="44" t="s">
        <v>13</v>
      </c>
      <c r="C10175" s="44" t="s">
        <v>57</v>
      </c>
      <c r="D10175" s="43">
        <v>14137.081</v>
      </c>
      <c r="E10175" s="43">
        <v>-37408.223999999995</v>
      </c>
      <c r="F10175" s="45">
        <v>-24010</v>
      </c>
      <c r="G10175" s="45">
        <v>-64810</v>
      </c>
      <c r="H10175" s="45">
        <v>-29760</v>
      </c>
      <c r="I10175" s="55">
        <f>pro[[#This Row],[Admin expenses 3]]+pro[[#This Row],[Admin expenses 2]]+pro[[#This Row],[Admin expenses 1]]+pro[[#This Row],[COGS]]</f>
        <v>-155988.22399999999</v>
      </c>
      <c r="J10175" s="55">
        <f>pro[[#This Row],[Revenue]]+pro[[#This Row],[AdminExp]]</f>
        <v>-141851.14299999998</v>
      </c>
      <c r="K10175" s="83">
        <f>pro[[#This Row],[Profit]]/pro[[#This Row],[Revenue]]</f>
        <v>-10.033976816006074</v>
      </c>
      <c r="L10175" s="56">
        <f t="shared" si="158"/>
        <v>10</v>
      </c>
      <c r="M10175" s="82" t="str">
        <f>"Q"&amp;" "&amp;VLOOKUP(pro[[#This Row],[Period]],Mapping!A:B,2,0)</f>
        <v>Q 4</v>
      </c>
      <c r="N10175"/>
    </row>
    <row r="10176" spans="1:14" ht="14.25" x14ac:dyDescent="0.2">
      <c r="A10176" s="42" t="s">
        <v>44</v>
      </c>
      <c r="B10176" s="44" t="s">
        <v>13</v>
      </c>
      <c r="C10176" s="44" t="s">
        <v>57</v>
      </c>
      <c r="D10176" s="43">
        <v>31598.573999999997</v>
      </c>
      <c r="E10176" s="43">
        <v>-57665.229999999989</v>
      </c>
      <c r="F10176" s="45">
        <v>-66110</v>
      </c>
      <c r="G10176" s="45">
        <v>-62510</v>
      </c>
      <c r="H10176" s="45">
        <v>-84580</v>
      </c>
      <c r="I10176" s="55">
        <f>pro[[#This Row],[Admin expenses 3]]+pro[[#This Row],[Admin expenses 2]]+pro[[#This Row],[Admin expenses 1]]+pro[[#This Row],[COGS]]</f>
        <v>-270865.23</v>
      </c>
      <c r="J10176" s="55">
        <f>pro[[#This Row],[Revenue]]+pro[[#This Row],[AdminExp]]</f>
        <v>-239266.65599999999</v>
      </c>
      <c r="K10176" s="83">
        <f>pro[[#This Row],[Profit]]/pro[[#This Row],[Revenue]]</f>
        <v>-7.5720713219526932</v>
      </c>
      <c r="L10176" s="56">
        <f t="shared" si="158"/>
        <v>10</v>
      </c>
      <c r="M10176" s="82" t="str">
        <f>"Q"&amp;" "&amp;VLOOKUP(pro[[#This Row],[Period]],Mapping!A:B,2,0)</f>
        <v>Q 4</v>
      </c>
      <c r="N10176"/>
    </row>
    <row r="10177" spans="1:14" ht="14.25" x14ac:dyDescent="0.2">
      <c r="A10177" s="42" t="s">
        <v>44</v>
      </c>
      <c r="B10177" s="44" t="s">
        <v>13</v>
      </c>
      <c r="C10177" s="44" t="s">
        <v>57</v>
      </c>
      <c r="D10177" s="43">
        <v>19916.294999999998</v>
      </c>
      <c r="E10177" s="43">
        <v>-10457.005999999999</v>
      </c>
      <c r="F10177" s="45">
        <v>-56480</v>
      </c>
      <c r="G10177" s="45">
        <v>-72200</v>
      </c>
      <c r="H10177" s="45">
        <v>-66070</v>
      </c>
      <c r="I10177" s="55">
        <f>pro[[#This Row],[Admin expenses 3]]+pro[[#This Row],[Admin expenses 2]]+pro[[#This Row],[Admin expenses 1]]+pro[[#This Row],[COGS]]</f>
        <v>-205207.00599999999</v>
      </c>
      <c r="J10177" s="55">
        <f>pro[[#This Row],[Revenue]]+pro[[#This Row],[AdminExp]]</f>
        <v>-185290.71100000001</v>
      </c>
      <c r="K10177" s="83">
        <f>pro[[#This Row],[Profit]]/pro[[#This Row],[Revenue]]</f>
        <v>-9.3034729099965645</v>
      </c>
      <c r="L10177" s="56">
        <f t="shared" si="158"/>
        <v>10</v>
      </c>
      <c r="M10177" s="82" t="str">
        <f>"Q"&amp;" "&amp;VLOOKUP(pro[[#This Row],[Period]],Mapping!A:B,2,0)</f>
        <v>Q 4</v>
      </c>
      <c r="N10177"/>
    </row>
    <row r="10178" spans="1:14" ht="14.25" x14ac:dyDescent="0.2">
      <c r="A10178" s="42" t="s">
        <v>44</v>
      </c>
      <c r="B10178" s="44" t="s">
        <v>13</v>
      </c>
      <c r="C10178" s="44" t="s">
        <v>57</v>
      </c>
      <c r="D10178" s="43">
        <v>92306.430999999982</v>
      </c>
      <c r="E10178" s="43">
        <v>-59198.58</v>
      </c>
      <c r="F10178" s="45">
        <v>-74020</v>
      </c>
      <c r="G10178" s="45">
        <v>-99180</v>
      </c>
      <c r="H10178" s="45">
        <v>-38230</v>
      </c>
      <c r="I10178" s="55">
        <f>pro[[#This Row],[Admin expenses 3]]+pro[[#This Row],[Admin expenses 2]]+pro[[#This Row],[Admin expenses 1]]+pro[[#This Row],[COGS]]</f>
        <v>-270628.58</v>
      </c>
      <c r="J10178" s="55">
        <f>pro[[#This Row],[Revenue]]+pro[[#This Row],[AdminExp]]</f>
        <v>-178322.14900000003</v>
      </c>
      <c r="K10178" s="83">
        <f>pro[[#This Row],[Profit]]/pro[[#This Row],[Revenue]]</f>
        <v>-1.9318496779493086</v>
      </c>
      <c r="L10178" s="56">
        <f t="shared" ref="L10178:L10241" si="159">MONTH(DATEVALUE(A10178&amp;"1"))</f>
        <v>10</v>
      </c>
      <c r="M10178" s="82" t="str">
        <f>"Q"&amp;" "&amp;VLOOKUP(pro[[#This Row],[Period]],Mapping!A:B,2,0)</f>
        <v>Q 4</v>
      </c>
      <c r="N10178"/>
    </row>
    <row r="10179" spans="1:14" ht="14.25" x14ac:dyDescent="0.2">
      <c r="A10179" s="42" t="s">
        <v>44</v>
      </c>
      <c r="B10179" s="44" t="s">
        <v>13</v>
      </c>
      <c r="C10179" s="44" t="s">
        <v>57</v>
      </c>
      <c r="D10179" s="43">
        <v>27233.513999999996</v>
      </c>
      <c r="E10179" s="43">
        <v>-25015.192999999996</v>
      </c>
      <c r="F10179" s="45">
        <v>-73150</v>
      </c>
      <c r="G10179" s="45">
        <v>-50610</v>
      </c>
      <c r="H10179" s="45">
        <v>-56220</v>
      </c>
      <c r="I10179" s="55">
        <f>pro[[#This Row],[Admin expenses 3]]+pro[[#This Row],[Admin expenses 2]]+pro[[#This Row],[Admin expenses 1]]+pro[[#This Row],[COGS]]</f>
        <v>-204995.193</v>
      </c>
      <c r="J10179" s="55">
        <f>pro[[#This Row],[Revenue]]+pro[[#This Row],[AdminExp]]</f>
        <v>-177761.679</v>
      </c>
      <c r="K10179" s="83">
        <f>pro[[#This Row],[Profit]]/pro[[#This Row],[Revenue]]</f>
        <v>-6.5273133316545211</v>
      </c>
      <c r="L10179" s="56">
        <f t="shared" si="159"/>
        <v>10</v>
      </c>
      <c r="M10179" s="82" t="str">
        <f>"Q"&amp;" "&amp;VLOOKUP(pro[[#This Row],[Period]],Mapping!A:B,2,0)</f>
        <v>Q 4</v>
      </c>
      <c r="N10179"/>
    </row>
    <row r="10180" spans="1:14" ht="14.25" x14ac:dyDescent="0.2">
      <c r="A10180" s="42" t="s">
        <v>44</v>
      </c>
      <c r="B10180" s="44" t="s">
        <v>13</v>
      </c>
      <c r="C10180" s="44" t="s">
        <v>57</v>
      </c>
      <c r="D10180" s="43">
        <v>44247.195999999996</v>
      </c>
      <c r="E10180" s="43">
        <v>-55033.286000000007</v>
      </c>
      <c r="F10180" s="45">
        <v>-99530</v>
      </c>
      <c r="G10180" s="45">
        <v>-34320</v>
      </c>
      <c r="H10180" s="45">
        <v>-77630</v>
      </c>
      <c r="I10180" s="55">
        <f>pro[[#This Row],[Admin expenses 3]]+pro[[#This Row],[Admin expenses 2]]+pro[[#This Row],[Admin expenses 1]]+pro[[#This Row],[COGS]]</f>
        <v>-266513.28600000002</v>
      </c>
      <c r="J10180" s="55">
        <f>pro[[#This Row],[Revenue]]+pro[[#This Row],[AdminExp]]</f>
        <v>-222266.09000000003</v>
      </c>
      <c r="K10180" s="83">
        <f>pro[[#This Row],[Profit]]/pro[[#This Row],[Revenue]]</f>
        <v>-5.0232807972735731</v>
      </c>
      <c r="L10180" s="56">
        <f t="shared" si="159"/>
        <v>10</v>
      </c>
      <c r="M10180" s="82" t="str">
        <f>"Q"&amp;" "&amp;VLOOKUP(pro[[#This Row],[Period]],Mapping!A:B,2,0)</f>
        <v>Q 4</v>
      </c>
      <c r="N10180"/>
    </row>
    <row r="10181" spans="1:14" ht="14.25" x14ac:dyDescent="0.2">
      <c r="A10181" s="42" t="s">
        <v>44</v>
      </c>
      <c r="B10181" s="44" t="s">
        <v>13</v>
      </c>
      <c r="C10181" s="44" t="s">
        <v>58</v>
      </c>
      <c r="D10181" s="43">
        <v>84813.099000000002</v>
      </c>
      <c r="E10181" s="43">
        <v>-22863.630999999998</v>
      </c>
      <c r="F10181" s="45">
        <v>-43030</v>
      </c>
      <c r="G10181" s="45">
        <v>-13170</v>
      </c>
      <c r="H10181" s="45">
        <v>-99490</v>
      </c>
      <c r="I10181" s="55">
        <f>pro[[#This Row],[Admin expenses 3]]+pro[[#This Row],[Admin expenses 2]]+pro[[#This Row],[Admin expenses 1]]+pro[[#This Row],[COGS]]</f>
        <v>-178553.63099999999</v>
      </c>
      <c r="J10181" s="55">
        <f>pro[[#This Row],[Revenue]]+pro[[#This Row],[AdminExp]]</f>
        <v>-93740.531999999992</v>
      </c>
      <c r="K10181" s="83">
        <f>pro[[#This Row],[Profit]]/pro[[#This Row],[Revenue]]</f>
        <v>-1.1052600730931903</v>
      </c>
      <c r="L10181" s="56">
        <f t="shared" si="159"/>
        <v>10</v>
      </c>
      <c r="M10181" s="82" t="str">
        <f>"Q"&amp;" "&amp;VLOOKUP(pro[[#This Row],[Period]],Mapping!A:B,2,0)</f>
        <v>Q 4</v>
      </c>
      <c r="N10181"/>
    </row>
    <row r="10182" spans="1:14" ht="14.25" x14ac:dyDescent="0.2">
      <c r="A10182" s="42" t="s">
        <v>44</v>
      </c>
      <c r="B10182" s="44" t="s">
        <v>13</v>
      </c>
      <c r="C10182" s="44" t="s">
        <v>59</v>
      </c>
      <c r="D10182" s="43">
        <v>37453.758999999998</v>
      </c>
      <c r="E10182" s="43">
        <v>-42921.088000000003</v>
      </c>
      <c r="F10182" s="45">
        <v>-95670</v>
      </c>
      <c r="G10182" s="45">
        <v>-86310</v>
      </c>
      <c r="H10182" s="45">
        <v>-24900</v>
      </c>
      <c r="I10182" s="55">
        <f>pro[[#This Row],[Admin expenses 3]]+pro[[#This Row],[Admin expenses 2]]+pro[[#This Row],[Admin expenses 1]]+pro[[#This Row],[COGS]]</f>
        <v>-249801.08799999999</v>
      </c>
      <c r="J10182" s="55">
        <f>pro[[#This Row],[Revenue]]+pro[[#This Row],[AdminExp]]</f>
        <v>-212347.329</v>
      </c>
      <c r="K10182" s="83">
        <f>pro[[#This Row],[Profit]]/pro[[#This Row],[Revenue]]</f>
        <v>-5.6695865694014858</v>
      </c>
      <c r="L10182" s="56">
        <f t="shared" si="159"/>
        <v>10</v>
      </c>
      <c r="M10182" s="82" t="str">
        <f>"Q"&amp;" "&amp;VLOOKUP(pro[[#This Row],[Period]],Mapping!A:B,2,0)</f>
        <v>Q 4</v>
      </c>
      <c r="N10182"/>
    </row>
    <row r="10183" spans="1:14" ht="14.25" x14ac:dyDescent="0.2">
      <c r="A10183" s="42" t="s">
        <v>44</v>
      </c>
      <c r="B10183" s="44" t="s">
        <v>13</v>
      </c>
      <c r="C10183" s="44" t="s">
        <v>57</v>
      </c>
      <c r="D10183" s="43">
        <v>16363.164999999999</v>
      </c>
      <c r="E10183" s="43">
        <v>-24395.511000000002</v>
      </c>
      <c r="F10183" s="45">
        <v>-29330</v>
      </c>
      <c r="G10183" s="45">
        <v>-103760</v>
      </c>
      <c r="H10183" s="45">
        <v>-38770</v>
      </c>
      <c r="I10183" s="55">
        <f>pro[[#This Row],[Admin expenses 3]]+pro[[#This Row],[Admin expenses 2]]+pro[[#This Row],[Admin expenses 1]]+pro[[#This Row],[COGS]]</f>
        <v>-196255.511</v>
      </c>
      <c r="J10183" s="55">
        <f>pro[[#This Row],[Revenue]]+pro[[#This Row],[AdminExp]]</f>
        <v>-179892.34599999999</v>
      </c>
      <c r="K10183" s="83">
        <f>pro[[#This Row],[Profit]]/pro[[#This Row],[Revenue]]</f>
        <v>-10.993737825170131</v>
      </c>
      <c r="L10183" s="56">
        <f t="shared" si="159"/>
        <v>10</v>
      </c>
      <c r="M10183" s="82" t="str">
        <f>"Q"&amp;" "&amp;VLOOKUP(pro[[#This Row],[Period]],Mapping!A:B,2,0)</f>
        <v>Q 4</v>
      </c>
      <c r="N10183"/>
    </row>
    <row r="10184" spans="1:14" ht="14.25" x14ac:dyDescent="0.2">
      <c r="A10184" s="42" t="s">
        <v>44</v>
      </c>
      <c r="B10184" s="44" t="s">
        <v>13</v>
      </c>
      <c r="C10184" s="44" t="s">
        <v>57</v>
      </c>
      <c r="D10184" s="43">
        <v>183972.033</v>
      </c>
      <c r="E10184" s="43">
        <v>-75354.838999999993</v>
      </c>
      <c r="F10184" s="45">
        <v>-45890</v>
      </c>
      <c r="G10184" s="45">
        <v>-30570</v>
      </c>
      <c r="H10184" s="45">
        <v>-21870</v>
      </c>
      <c r="I10184" s="55">
        <f>pro[[#This Row],[Admin expenses 3]]+pro[[#This Row],[Admin expenses 2]]+pro[[#This Row],[Admin expenses 1]]+pro[[#This Row],[COGS]]</f>
        <v>-173684.83899999998</v>
      </c>
      <c r="J10184" s="55">
        <f>pro[[#This Row],[Revenue]]+pro[[#This Row],[AdminExp]]</f>
        <v>10287.194000000018</v>
      </c>
      <c r="K10184" s="83">
        <f>pro[[#This Row],[Profit]]/pro[[#This Row],[Revenue]]</f>
        <v>5.591716214822727E-2</v>
      </c>
      <c r="L10184" s="56">
        <f t="shared" si="159"/>
        <v>10</v>
      </c>
      <c r="M10184" s="82" t="str">
        <f>"Q"&amp;" "&amp;VLOOKUP(pro[[#This Row],[Period]],Mapping!A:B,2,0)</f>
        <v>Q 4</v>
      </c>
      <c r="N10184"/>
    </row>
    <row r="10185" spans="1:14" ht="14.25" x14ac:dyDescent="0.2">
      <c r="A10185" s="42" t="s">
        <v>44</v>
      </c>
      <c r="B10185" s="44" t="s">
        <v>13</v>
      </c>
      <c r="C10185" s="44" t="s">
        <v>57</v>
      </c>
      <c r="D10185" s="43">
        <v>249521.95799999998</v>
      </c>
      <c r="E10185" s="43">
        <v>-66386.718999999997</v>
      </c>
      <c r="F10185" s="45">
        <v>-36180</v>
      </c>
      <c r="G10185" s="45">
        <v>-94770</v>
      </c>
      <c r="H10185" s="45">
        <v>-33030</v>
      </c>
      <c r="I10185" s="55">
        <f>pro[[#This Row],[Admin expenses 3]]+pro[[#This Row],[Admin expenses 2]]+pro[[#This Row],[Admin expenses 1]]+pro[[#This Row],[COGS]]</f>
        <v>-230366.71899999998</v>
      </c>
      <c r="J10185" s="55">
        <f>pro[[#This Row],[Revenue]]+pro[[#This Row],[AdminExp]]</f>
        <v>19155.239000000001</v>
      </c>
      <c r="K10185" s="83">
        <f>pro[[#This Row],[Profit]]/pro[[#This Row],[Revenue]]</f>
        <v>7.6767748832750032E-2</v>
      </c>
      <c r="L10185" s="56">
        <f t="shared" si="159"/>
        <v>10</v>
      </c>
      <c r="M10185" s="82" t="str">
        <f>"Q"&amp;" "&amp;VLOOKUP(pro[[#This Row],[Period]],Mapping!A:B,2,0)</f>
        <v>Q 4</v>
      </c>
      <c r="N10185"/>
    </row>
    <row r="10186" spans="1:14" ht="14.25" x14ac:dyDescent="0.2">
      <c r="A10186" s="42" t="s">
        <v>44</v>
      </c>
      <c r="B10186" s="44" t="s">
        <v>13</v>
      </c>
      <c r="C10186" s="44" t="s">
        <v>57</v>
      </c>
      <c r="D10186" s="43">
        <v>23367.001</v>
      </c>
      <c r="E10186" s="43">
        <v>-24725.001</v>
      </c>
      <c r="F10186" s="45">
        <v>-55730</v>
      </c>
      <c r="G10186" s="45">
        <v>-71290</v>
      </c>
      <c r="H10186" s="45">
        <v>-92580</v>
      </c>
      <c r="I10186" s="55">
        <f>pro[[#This Row],[Admin expenses 3]]+pro[[#This Row],[Admin expenses 2]]+pro[[#This Row],[Admin expenses 1]]+pro[[#This Row],[COGS]]</f>
        <v>-244325.00099999999</v>
      </c>
      <c r="J10186" s="55">
        <f>pro[[#This Row],[Revenue]]+pro[[#This Row],[AdminExp]]</f>
        <v>-220958</v>
      </c>
      <c r="K10186" s="83">
        <f>pro[[#This Row],[Profit]]/pro[[#This Row],[Revenue]]</f>
        <v>-9.4559845313482889</v>
      </c>
      <c r="L10186" s="56">
        <f t="shared" si="159"/>
        <v>10</v>
      </c>
      <c r="M10186" s="82" t="str">
        <f>"Q"&amp;" "&amp;VLOOKUP(pro[[#This Row],[Period]],Mapping!A:B,2,0)</f>
        <v>Q 4</v>
      </c>
      <c r="N10186"/>
    </row>
    <row r="10187" spans="1:14" ht="14.25" x14ac:dyDescent="0.2">
      <c r="A10187" s="42" t="s">
        <v>44</v>
      </c>
      <c r="B10187" s="44" t="s">
        <v>13</v>
      </c>
      <c r="C10187" s="44" t="s">
        <v>57</v>
      </c>
      <c r="D10187" s="43">
        <v>351016.21799999999</v>
      </c>
      <c r="E10187" s="43">
        <v>-394408.93099999992</v>
      </c>
      <c r="F10187" s="45">
        <v>-78510</v>
      </c>
      <c r="G10187" s="45">
        <v>-61790</v>
      </c>
      <c r="H10187" s="45">
        <v>-62720</v>
      </c>
      <c r="I10187" s="55">
        <f>pro[[#This Row],[Admin expenses 3]]+pro[[#This Row],[Admin expenses 2]]+pro[[#This Row],[Admin expenses 1]]+pro[[#This Row],[COGS]]</f>
        <v>-597428.93099999987</v>
      </c>
      <c r="J10187" s="55">
        <f>pro[[#This Row],[Revenue]]+pro[[#This Row],[AdminExp]]</f>
        <v>-246412.71299999987</v>
      </c>
      <c r="K10187" s="83">
        <f>pro[[#This Row],[Profit]]/pro[[#This Row],[Revenue]]</f>
        <v>-0.70199808545598275</v>
      </c>
      <c r="L10187" s="56">
        <f t="shared" si="159"/>
        <v>10</v>
      </c>
      <c r="M10187" s="82" t="str">
        <f>"Q"&amp;" "&amp;VLOOKUP(pro[[#This Row],[Period]],Mapping!A:B,2,0)</f>
        <v>Q 4</v>
      </c>
      <c r="N10187"/>
    </row>
    <row r="10188" spans="1:14" ht="14.25" x14ac:dyDescent="0.2">
      <c r="A10188" s="42" t="s">
        <v>44</v>
      </c>
      <c r="B10188" s="44" t="s">
        <v>13</v>
      </c>
      <c r="C10188" s="44" t="s">
        <v>58</v>
      </c>
      <c r="D10188" s="43">
        <v>343473.81599999999</v>
      </c>
      <c r="E10188" s="43">
        <v>-367480.85499999998</v>
      </c>
      <c r="F10188" s="45">
        <v>-23990</v>
      </c>
      <c r="G10188" s="45">
        <v>-67150</v>
      </c>
      <c r="H10188" s="45">
        <v>-93900</v>
      </c>
      <c r="I10188" s="55">
        <f>pro[[#This Row],[Admin expenses 3]]+pro[[#This Row],[Admin expenses 2]]+pro[[#This Row],[Admin expenses 1]]+pro[[#This Row],[COGS]]</f>
        <v>-552520.85499999998</v>
      </c>
      <c r="J10188" s="55">
        <f>pro[[#This Row],[Revenue]]+pro[[#This Row],[AdminExp]]</f>
        <v>-209047.03899999999</v>
      </c>
      <c r="K10188" s="83">
        <f>pro[[#This Row],[Profit]]/pro[[#This Row],[Revenue]]</f>
        <v>-0.6086258377261573</v>
      </c>
      <c r="L10188" s="56">
        <f t="shared" si="159"/>
        <v>10</v>
      </c>
      <c r="M10188" s="82" t="str">
        <f>"Q"&amp;" "&amp;VLOOKUP(pro[[#This Row],[Period]],Mapping!A:B,2,0)</f>
        <v>Q 4</v>
      </c>
      <c r="N10188"/>
    </row>
    <row r="10189" spans="1:14" ht="14.25" x14ac:dyDescent="0.2">
      <c r="A10189" s="42" t="s">
        <v>44</v>
      </c>
      <c r="B10189" s="44" t="s">
        <v>13</v>
      </c>
      <c r="C10189" s="44" t="s">
        <v>59</v>
      </c>
      <c r="D10189" s="43">
        <v>123124.41399999999</v>
      </c>
      <c r="E10189" s="43">
        <v>-62401.457999999999</v>
      </c>
      <c r="F10189" s="45">
        <v>-53690</v>
      </c>
      <c r="G10189" s="45">
        <v>-84750</v>
      </c>
      <c r="H10189" s="45">
        <v>-102410</v>
      </c>
      <c r="I10189" s="55">
        <f>pro[[#This Row],[Admin expenses 3]]+pro[[#This Row],[Admin expenses 2]]+pro[[#This Row],[Admin expenses 1]]+pro[[#This Row],[COGS]]</f>
        <v>-303251.45799999998</v>
      </c>
      <c r="J10189" s="55">
        <f>pro[[#This Row],[Revenue]]+pro[[#This Row],[AdminExp]]</f>
        <v>-180127.04399999999</v>
      </c>
      <c r="K10189" s="83">
        <f>pro[[#This Row],[Profit]]/pro[[#This Row],[Revenue]]</f>
        <v>-1.462967726287006</v>
      </c>
      <c r="L10189" s="56">
        <f t="shared" si="159"/>
        <v>10</v>
      </c>
      <c r="M10189" s="82" t="str">
        <f>"Q"&amp;" "&amp;VLOOKUP(pro[[#This Row],[Period]],Mapping!A:B,2,0)</f>
        <v>Q 4</v>
      </c>
      <c r="N10189"/>
    </row>
    <row r="10190" spans="1:14" ht="14.25" x14ac:dyDescent="0.2">
      <c r="A10190" s="42" t="s">
        <v>44</v>
      </c>
      <c r="B10190" s="44" t="s">
        <v>13</v>
      </c>
      <c r="C10190" s="44" t="s">
        <v>57</v>
      </c>
      <c r="D10190" s="43">
        <v>77521.856999999989</v>
      </c>
      <c r="E10190" s="43">
        <v>-35910.237999999998</v>
      </c>
      <c r="F10190" s="45">
        <v>-107780</v>
      </c>
      <c r="G10190" s="45">
        <v>-43820</v>
      </c>
      <c r="H10190" s="45">
        <v>-52870</v>
      </c>
      <c r="I10190" s="55">
        <f>pro[[#This Row],[Admin expenses 3]]+pro[[#This Row],[Admin expenses 2]]+pro[[#This Row],[Admin expenses 1]]+pro[[#This Row],[COGS]]</f>
        <v>-240380.23800000001</v>
      </c>
      <c r="J10190" s="55">
        <f>pro[[#This Row],[Revenue]]+pro[[#This Row],[AdminExp]]</f>
        <v>-162858.38100000002</v>
      </c>
      <c r="K10190" s="83">
        <f>pro[[#This Row],[Profit]]/pro[[#This Row],[Revenue]]</f>
        <v>-2.1008059830145718</v>
      </c>
      <c r="L10190" s="56">
        <f t="shared" si="159"/>
        <v>10</v>
      </c>
      <c r="M10190" s="82" t="str">
        <f>"Q"&amp;" "&amp;VLOOKUP(pro[[#This Row],[Period]],Mapping!A:B,2,0)</f>
        <v>Q 4</v>
      </c>
      <c r="N10190"/>
    </row>
    <row r="10191" spans="1:14" ht="14.25" x14ac:dyDescent="0.2">
      <c r="A10191" s="42" t="s">
        <v>44</v>
      </c>
      <c r="B10191" s="44" t="s">
        <v>13</v>
      </c>
      <c r="C10191" s="44" t="s">
        <v>57</v>
      </c>
      <c r="D10191" s="43">
        <v>43792.945</v>
      </c>
      <c r="E10191" s="43">
        <v>-39057.598999999995</v>
      </c>
      <c r="F10191" s="45">
        <v>-82210</v>
      </c>
      <c r="G10191" s="45">
        <v>-19550</v>
      </c>
      <c r="H10191" s="45">
        <v>-57770</v>
      </c>
      <c r="I10191" s="55">
        <f>pro[[#This Row],[Admin expenses 3]]+pro[[#This Row],[Admin expenses 2]]+pro[[#This Row],[Admin expenses 1]]+pro[[#This Row],[COGS]]</f>
        <v>-198587.59899999999</v>
      </c>
      <c r="J10191" s="55">
        <f>pro[[#This Row],[Revenue]]+pro[[#This Row],[AdminExp]]</f>
        <v>-154794.65399999998</v>
      </c>
      <c r="K10191" s="83">
        <f>pro[[#This Row],[Profit]]/pro[[#This Row],[Revenue]]</f>
        <v>-3.534693864502604</v>
      </c>
      <c r="L10191" s="56">
        <f t="shared" si="159"/>
        <v>10</v>
      </c>
      <c r="M10191" s="82" t="str">
        <f>"Q"&amp;" "&amp;VLOOKUP(pro[[#This Row],[Period]],Mapping!A:B,2,0)</f>
        <v>Q 4</v>
      </c>
      <c r="N10191"/>
    </row>
    <row r="10192" spans="1:14" ht="14.25" x14ac:dyDescent="0.2">
      <c r="A10192" s="42" t="s">
        <v>44</v>
      </c>
      <c r="B10192" s="44" t="s">
        <v>13</v>
      </c>
      <c r="C10192" s="44" t="s">
        <v>57</v>
      </c>
      <c r="D10192" s="43">
        <v>128717.77099999999</v>
      </c>
      <c r="E10192" s="43">
        <v>-178826.84399999998</v>
      </c>
      <c r="F10192" s="45">
        <v>-36840</v>
      </c>
      <c r="G10192" s="45">
        <v>-91060</v>
      </c>
      <c r="H10192" s="45">
        <v>-62180</v>
      </c>
      <c r="I10192" s="55">
        <f>pro[[#This Row],[Admin expenses 3]]+pro[[#This Row],[Admin expenses 2]]+pro[[#This Row],[Admin expenses 1]]+pro[[#This Row],[COGS]]</f>
        <v>-368906.84399999998</v>
      </c>
      <c r="J10192" s="55">
        <f>pro[[#This Row],[Revenue]]+pro[[#This Row],[AdminExp]]</f>
        <v>-240189.07299999997</v>
      </c>
      <c r="K10192" s="83">
        <f>pro[[#This Row],[Profit]]/pro[[#This Row],[Revenue]]</f>
        <v>-1.8660133028562154</v>
      </c>
      <c r="L10192" s="56">
        <f t="shared" si="159"/>
        <v>10</v>
      </c>
      <c r="M10192" s="82" t="str">
        <f>"Q"&amp;" "&amp;VLOOKUP(pro[[#This Row],[Period]],Mapping!A:B,2,0)</f>
        <v>Q 4</v>
      </c>
      <c r="N10192"/>
    </row>
    <row r="10193" spans="1:14" ht="14.25" x14ac:dyDescent="0.2">
      <c r="A10193" s="42" t="s">
        <v>44</v>
      </c>
      <c r="B10193" s="44" t="s">
        <v>13</v>
      </c>
      <c r="C10193" s="44" t="s">
        <v>58</v>
      </c>
      <c r="D10193" s="43">
        <v>2602746.9789999998</v>
      </c>
      <c r="E10193" s="43">
        <v>-166078.514</v>
      </c>
      <c r="F10193" s="45">
        <v>-22960</v>
      </c>
      <c r="G10193" s="45">
        <v>-47500</v>
      </c>
      <c r="H10193" s="45">
        <v>-27070</v>
      </c>
      <c r="I10193" s="55">
        <f>pro[[#This Row],[Admin expenses 3]]+pro[[#This Row],[Admin expenses 2]]+pro[[#This Row],[Admin expenses 1]]+pro[[#This Row],[COGS]]</f>
        <v>-263608.51399999997</v>
      </c>
      <c r="J10193" s="55">
        <f>pro[[#This Row],[Revenue]]+pro[[#This Row],[AdminExp]]</f>
        <v>2339138.4649999999</v>
      </c>
      <c r="K10193" s="83">
        <f>pro[[#This Row],[Profit]]/pro[[#This Row],[Revenue]]</f>
        <v>0.89871911633097701</v>
      </c>
      <c r="L10193" s="56">
        <f t="shared" si="159"/>
        <v>10</v>
      </c>
      <c r="M10193" s="82" t="str">
        <f>"Q"&amp;" "&amp;VLOOKUP(pro[[#This Row],[Period]],Mapping!A:B,2,0)</f>
        <v>Q 4</v>
      </c>
      <c r="N10193"/>
    </row>
    <row r="10194" spans="1:14" ht="14.25" x14ac:dyDescent="0.2">
      <c r="A10194" s="42" t="s">
        <v>44</v>
      </c>
      <c r="B10194" s="44" t="s">
        <v>13</v>
      </c>
      <c r="C10194" s="44" t="s">
        <v>59</v>
      </c>
      <c r="D10194" s="43">
        <v>30849.846999999998</v>
      </c>
      <c r="E10194" s="43">
        <v>-21494.570999999996</v>
      </c>
      <c r="F10194" s="45">
        <v>-45120</v>
      </c>
      <c r="G10194" s="45">
        <v>-73910</v>
      </c>
      <c r="H10194" s="45">
        <v>-81490</v>
      </c>
      <c r="I10194" s="55">
        <f>pro[[#This Row],[Admin expenses 3]]+pro[[#This Row],[Admin expenses 2]]+pro[[#This Row],[Admin expenses 1]]+pro[[#This Row],[COGS]]</f>
        <v>-222014.571</v>
      </c>
      <c r="J10194" s="55">
        <f>pro[[#This Row],[Revenue]]+pro[[#This Row],[AdminExp]]</f>
        <v>-191164.72399999999</v>
      </c>
      <c r="K10194" s="83">
        <f>pro[[#This Row],[Profit]]/pro[[#This Row],[Revenue]]</f>
        <v>-6.1966182198569735</v>
      </c>
      <c r="L10194" s="56">
        <f t="shared" si="159"/>
        <v>10</v>
      </c>
      <c r="M10194" s="82" t="str">
        <f>"Q"&amp;" "&amp;VLOOKUP(pro[[#This Row],[Period]],Mapping!A:B,2,0)</f>
        <v>Q 4</v>
      </c>
      <c r="N10194"/>
    </row>
    <row r="10195" spans="1:14" ht="14.25" x14ac:dyDescent="0.2">
      <c r="A10195" s="42" t="s">
        <v>44</v>
      </c>
      <c r="B10195" s="44" t="s">
        <v>13</v>
      </c>
      <c r="C10195" s="44" t="s">
        <v>57</v>
      </c>
      <c r="D10195" s="43">
        <v>32202.246999999996</v>
      </c>
      <c r="E10195" s="43">
        <v>-7470.280999999999</v>
      </c>
      <c r="F10195" s="45">
        <v>-84630</v>
      </c>
      <c r="G10195" s="45">
        <v>-84820</v>
      </c>
      <c r="H10195" s="45">
        <v>-13740</v>
      </c>
      <c r="I10195" s="55">
        <f>pro[[#This Row],[Admin expenses 3]]+pro[[#This Row],[Admin expenses 2]]+pro[[#This Row],[Admin expenses 1]]+pro[[#This Row],[COGS]]</f>
        <v>-190660.28099999999</v>
      </c>
      <c r="J10195" s="55">
        <f>pro[[#This Row],[Revenue]]+pro[[#This Row],[AdminExp]]</f>
        <v>-158458.03399999999</v>
      </c>
      <c r="K10195" s="83">
        <f>pro[[#This Row],[Profit]]/pro[[#This Row],[Revenue]]</f>
        <v>-4.9207135762917416</v>
      </c>
      <c r="L10195" s="56">
        <f t="shared" si="159"/>
        <v>10</v>
      </c>
      <c r="M10195" s="82" t="str">
        <f>"Q"&amp;" "&amp;VLOOKUP(pro[[#This Row],[Period]],Mapping!A:B,2,0)</f>
        <v>Q 4</v>
      </c>
      <c r="N10195"/>
    </row>
    <row r="10196" spans="1:14" ht="14.25" x14ac:dyDescent="0.2">
      <c r="A10196" s="42" t="s">
        <v>44</v>
      </c>
      <c r="B10196" s="44" t="s">
        <v>13</v>
      </c>
      <c r="C10196" s="44" t="s">
        <v>57</v>
      </c>
      <c r="D10196" s="43">
        <v>14953.715</v>
      </c>
      <c r="E10196" s="43">
        <v>-9334.6470000000008</v>
      </c>
      <c r="F10196" s="45">
        <v>-103750</v>
      </c>
      <c r="G10196" s="45">
        <v>-45100</v>
      </c>
      <c r="H10196" s="45">
        <v>-99230</v>
      </c>
      <c r="I10196" s="55">
        <f>pro[[#This Row],[Admin expenses 3]]+pro[[#This Row],[Admin expenses 2]]+pro[[#This Row],[Admin expenses 1]]+pro[[#This Row],[COGS]]</f>
        <v>-257414.647</v>
      </c>
      <c r="J10196" s="55">
        <f>pro[[#This Row],[Revenue]]+pro[[#This Row],[AdminExp]]</f>
        <v>-242460.932</v>
      </c>
      <c r="K10196" s="83">
        <f>pro[[#This Row],[Profit]]/pro[[#This Row],[Revenue]]</f>
        <v>-16.214093420932524</v>
      </c>
      <c r="L10196" s="56">
        <f t="shared" si="159"/>
        <v>10</v>
      </c>
      <c r="M10196" s="82" t="str">
        <f>"Q"&amp;" "&amp;VLOOKUP(pro[[#This Row],[Period]],Mapping!A:B,2,0)</f>
        <v>Q 4</v>
      </c>
      <c r="N10196"/>
    </row>
    <row r="10197" spans="1:14" ht="14.25" x14ac:dyDescent="0.2">
      <c r="A10197" s="42" t="s">
        <v>44</v>
      </c>
      <c r="B10197" s="44" t="s">
        <v>13</v>
      </c>
      <c r="C10197" s="44" t="s">
        <v>58</v>
      </c>
      <c r="D10197" s="43">
        <v>2668.855</v>
      </c>
      <c r="E10197" s="43">
        <v>-693.29399999999998</v>
      </c>
      <c r="F10197" s="45">
        <v>-38150</v>
      </c>
      <c r="G10197" s="45">
        <v>-21510</v>
      </c>
      <c r="H10197" s="45">
        <v>-25960</v>
      </c>
      <c r="I10197" s="55">
        <f>pro[[#This Row],[Admin expenses 3]]+pro[[#This Row],[Admin expenses 2]]+pro[[#This Row],[Admin expenses 1]]+pro[[#This Row],[COGS]]</f>
        <v>-86313.293999999994</v>
      </c>
      <c r="J10197" s="55">
        <f>pro[[#This Row],[Revenue]]+pro[[#This Row],[AdminExp]]</f>
        <v>-83644.438999999998</v>
      </c>
      <c r="K10197" s="83">
        <f>pro[[#This Row],[Profit]]/pro[[#This Row],[Revenue]]</f>
        <v>-31.34094546163055</v>
      </c>
      <c r="L10197" s="56">
        <f t="shared" si="159"/>
        <v>10</v>
      </c>
      <c r="M10197" s="82" t="str">
        <f>"Q"&amp;" "&amp;VLOOKUP(pro[[#This Row],[Period]],Mapping!A:B,2,0)</f>
        <v>Q 4</v>
      </c>
      <c r="N10197"/>
    </row>
    <row r="10198" spans="1:14" ht="14.25" x14ac:dyDescent="0.2">
      <c r="A10198" s="42" t="s">
        <v>44</v>
      </c>
      <c r="B10198" s="44" t="s">
        <v>13</v>
      </c>
      <c r="C10198" s="44" t="s">
        <v>59</v>
      </c>
      <c r="D10198" s="43">
        <v>195440.78399999999</v>
      </c>
      <c r="E10198" s="43">
        <v>-34269.465999999993</v>
      </c>
      <c r="F10198" s="45">
        <v>-58090</v>
      </c>
      <c r="G10198" s="45">
        <v>-101120</v>
      </c>
      <c r="H10198" s="45">
        <v>-62500</v>
      </c>
      <c r="I10198" s="55">
        <f>pro[[#This Row],[Admin expenses 3]]+pro[[#This Row],[Admin expenses 2]]+pro[[#This Row],[Admin expenses 1]]+pro[[#This Row],[COGS]]</f>
        <v>-255979.46599999999</v>
      </c>
      <c r="J10198" s="55">
        <f>pro[[#This Row],[Revenue]]+pro[[#This Row],[AdminExp]]</f>
        <v>-60538.682000000001</v>
      </c>
      <c r="K10198" s="83">
        <f>pro[[#This Row],[Profit]]/pro[[#This Row],[Revenue]]</f>
        <v>-0.30975460065694377</v>
      </c>
      <c r="L10198" s="56">
        <f t="shared" si="159"/>
        <v>10</v>
      </c>
      <c r="M10198" s="82" t="str">
        <f>"Q"&amp;" "&amp;VLOOKUP(pro[[#This Row],[Period]],Mapping!A:B,2,0)</f>
        <v>Q 4</v>
      </c>
      <c r="N10198"/>
    </row>
    <row r="10199" spans="1:14" ht="14.25" x14ac:dyDescent="0.2">
      <c r="A10199" s="42" t="s">
        <v>44</v>
      </c>
      <c r="B10199" s="44" t="s">
        <v>13</v>
      </c>
      <c r="C10199" s="44" t="s">
        <v>57</v>
      </c>
      <c r="D10199" s="43">
        <v>65291.043999999994</v>
      </c>
      <c r="E10199" s="43">
        <v>-14591.241</v>
      </c>
      <c r="F10199" s="45">
        <v>-27900</v>
      </c>
      <c r="G10199" s="45">
        <v>-40790</v>
      </c>
      <c r="H10199" s="45">
        <v>-68520</v>
      </c>
      <c r="I10199" s="55">
        <f>pro[[#This Row],[Admin expenses 3]]+pro[[#This Row],[Admin expenses 2]]+pro[[#This Row],[Admin expenses 1]]+pro[[#This Row],[COGS]]</f>
        <v>-151801.24100000001</v>
      </c>
      <c r="J10199" s="55">
        <f>pro[[#This Row],[Revenue]]+pro[[#This Row],[AdminExp]]</f>
        <v>-86510.197000000015</v>
      </c>
      <c r="K10199" s="83">
        <f>pro[[#This Row],[Profit]]/pro[[#This Row],[Revenue]]</f>
        <v>-1.3249933176133624</v>
      </c>
      <c r="L10199" s="56">
        <f t="shared" si="159"/>
        <v>10</v>
      </c>
      <c r="M10199" s="82" t="str">
        <f>"Q"&amp;" "&amp;VLOOKUP(pro[[#This Row],[Period]],Mapping!A:B,2,0)</f>
        <v>Q 4</v>
      </c>
      <c r="N10199"/>
    </row>
    <row r="10200" spans="1:14" ht="14.25" x14ac:dyDescent="0.2">
      <c r="A10200" s="42" t="s">
        <v>44</v>
      </c>
      <c r="B10200" s="44" t="s">
        <v>13</v>
      </c>
      <c r="C10200" s="44" t="s">
        <v>57</v>
      </c>
      <c r="D10200" s="43">
        <v>47078.212999999996</v>
      </c>
      <c r="E10200" s="43">
        <v>-17084.192999999999</v>
      </c>
      <c r="F10200" s="45">
        <v>-51830</v>
      </c>
      <c r="G10200" s="45">
        <v>-104820</v>
      </c>
      <c r="H10200" s="45">
        <v>-55440</v>
      </c>
      <c r="I10200" s="55">
        <f>pro[[#This Row],[Admin expenses 3]]+pro[[#This Row],[Admin expenses 2]]+pro[[#This Row],[Admin expenses 1]]+pro[[#This Row],[COGS]]</f>
        <v>-229174.193</v>
      </c>
      <c r="J10200" s="55">
        <f>pro[[#This Row],[Revenue]]+pro[[#This Row],[AdminExp]]</f>
        <v>-182095.98</v>
      </c>
      <c r="K10200" s="83">
        <f>pro[[#This Row],[Profit]]/pro[[#This Row],[Revenue]]</f>
        <v>-3.8679458797639583</v>
      </c>
      <c r="L10200" s="56">
        <f t="shared" si="159"/>
        <v>10</v>
      </c>
      <c r="M10200" s="82" t="str">
        <f>"Q"&amp;" "&amp;VLOOKUP(pro[[#This Row],[Period]],Mapping!A:B,2,0)</f>
        <v>Q 4</v>
      </c>
      <c r="N10200"/>
    </row>
    <row r="10201" spans="1:14" ht="14.25" x14ac:dyDescent="0.2">
      <c r="A10201" s="42" t="s">
        <v>44</v>
      </c>
      <c r="B10201" s="44" t="s">
        <v>13</v>
      </c>
      <c r="C10201" s="44" t="s">
        <v>57</v>
      </c>
      <c r="D10201" s="43">
        <v>17888.129000000001</v>
      </c>
      <c r="E10201" s="43">
        <v>-4979.5199999999995</v>
      </c>
      <c r="F10201" s="45">
        <v>-68140</v>
      </c>
      <c r="G10201" s="45">
        <v>-83820</v>
      </c>
      <c r="H10201" s="45">
        <v>-57960</v>
      </c>
      <c r="I10201" s="55">
        <f>pro[[#This Row],[Admin expenses 3]]+pro[[#This Row],[Admin expenses 2]]+pro[[#This Row],[Admin expenses 1]]+pro[[#This Row],[COGS]]</f>
        <v>-214899.52</v>
      </c>
      <c r="J10201" s="55">
        <f>pro[[#This Row],[Revenue]]+pro[[#This Row],[AdminExp]]</f>
        <v>-197011.391</v>
      </c>
      <c r="K10201" s="83">
        <f>pro[[#This Row],[Profit]]/pro[[#This Row],[Revenue]]</f>
        <v>-11.013526959694889</v>
      </c>
      <c r="L10201" s="56">
        <f t="shared" si="159"/>
        <v>10</v>
      </c>
      <c r="M10201" s="82" t="str">
        <f>"Q"&amp;" "&amp;VLOOKUP(pro[[#This Row],[Period]],Mapping!A:B,2,0)</f>
        <v>Q 4</v>
      </c>
      <c r="N10201"/>
    </row>
    <row r="10202" spans="1:14" ht="14.25" x14ac:dyDescent="0.2">
      <c r="A10202" s="42" t="s">
        <v>44</v>
      </c>
      <c r="B10202" s="44" t="s">
        <v>13</v>
      </c>
      <c r="C10202" s="44" t="s">
        <v>58</v>
      </c>
      <c r="D10202" s="43">
        <v>7630.2449999999999</v>
      </c>
      <c r="E10202" s="43">
        <v>-5900.7409999999991</v>
      </c>
      <c r="F10202" s="45">
        <v>-36140</v>
      </c>
      <c r="G10202" s="45">
        <v>-108390</v>
      </c>
      <c r="H10202" s="45">
        <v>-72360</v>
      </c>
      <c r="I10202" s="55">
        <f>pro[[#This Row],[Admin expenses 3]]+pro[[#This Row],[Admin expenses 2]]+pro[[#This Row],[Admin expenses 1]]+pro[[#This Row],[COGS]]</f>
        <v>-222790.74100000001</v>
      </c>
      <c r="J10202" s="55">
        <f>pro[[#This Row],[Revenue]]+pro[[#This Row],[AdminExp]]</f>
        <v>-215160.49600000001</v>
      </c>
      <c r="K10202" s="83">
        <f>pro[[#This Row],[Profit]]/pro[[#This Row],[Revenue]]</f>
        <v>-28.198373184609409</v>
      </c>
      <c r="L10202" s="56">
        <f t="shared" si="159"/>
        <v>10</v>
      </c>
      <c r="M10202" s="82" t="str">
        <f>"Q"&amp;" "&amp;VLOOKUP(pro[[#This Row],[Period]],Mapping!A:B,2,0)</f>
        <v>Q 4</v>
      </c>
      <c r="N10202"/>
    </row>
    <row r="10203" spans="1:14" ht="14.25" x14ac:dyDescent="0.2">
      <c r="A10203" s="42" t="s">
        <v>44</v>
      </c>
      <c r="B10203" s="44" t="s">
        <v>13</v>
      </c>
      <c r="C10203" s="44" t="s">
        <v>59</v>
      </c>
      <c r="D10203" s="43">
        <v>4033.694</v>
      </c>
      <c r="E10203" s="43">
        <v>-1773.9119999999998</v>
      </c>
      <c r="F10203" s="45">
        <v>-52570</v>
      </c>
      <c r="G10203" s="45">
        <v>-40460</v>
      </c>
      <c r="H10203" s="45">
        <v>-82630</v>
      </c>
      <c r="I10203" s="55">
        <f>pro[[#This Row],[Admin expenses 3]]+pro[[#This Row],[Admin expenses 2]]+pro[[#This Row],[Admin expenses 1]]+pro[[#This Row],[COGS]]</f>
        <v>-177433.91200000001</v>
      </c>
      <c r="J10203" s="55">
        <f>pro[[#This Row],[Revenue]]+pro[[#This Row],[AdminExp]]</f>
        <v>-173400.21800000002</v>
      </c>
      <c r="K10203" s="83">
        <f>pro[[#This Row],[Profit]]/pro[[#This Row],[Revenue]]</f>
        <v>-42.987945540737606</v>
      </c>
      <c r="L10203" s="56">
        <f t="shared" si="159"/>
        <v>10</v>
      </c>
      <c r="M10203" s="82" t="str">
        <f>"Q"&amp;" "&amp;VLOOKUP(pro[[#This Row],[Period]],Mapping!A:B,2,0)</f>
        <v>Q 4</v>
      </c>
      <c r="N10203"/>
    </row>
    <row r="10204" spans="1:14" ht="14.25" x14ac:dyDescent="0.2">
      <c r="A10204" s="42" t="s">
        <v>44</v>
      </c>
      <c r="B10204" s="44" t="s">
        <v>13</v>
      </c>
      <c r="C10204" s="44" t="s">
        <v>60</v>
      </c>
      <c r="D10204" s="43">
        <v>6899.9</v>
      </c>
      <c r="E10204" s="43">
        <v>-7646.5479999999989</v>
      </c>
      <c r="F10204" s="45">
        <v>-32630</v>
      </c>
      <c r="G10204" s="45">
        <v>-73130</v>
      </c>
      <c r="H10204" s="45">
        <v>-58440</v>
      </c>
      <c r="I10204" s="55">
        <f>pro[[#This Row],[Admin expenses 3]]+pro[[#This Row],[Admin expenses 2]]+pro[[#This Row],[Admin expenses 1]]+pro[[#This Row],[COGS]]</f>
        <v>-171846.54800000001</v>
      </c>
      <c r="J10204" s="55">
        <f>pro[[#This Row],[Revenue]]+pro[[#This Row],[AdminExp]]</f>
        <v>-164946.64800000002</v>
      </c>
      <c r="K10204" s="83">
        <f>pro[[#This Row],[Profit]]/pro[[#This Row],[Revenue]]</f>
        <v>-23.90565776315599</v>
      </c>
      <c r="L10204" s="56">
        <f t="shared" si="159"/>
        <v>10</v>
      </c>
      <c r="M10204" s="82" t="str">
        <f>"Q"&amp;" "&amp;VLOOKUP(pro[[#This Row],[Period]],Mapping!A:B,2,0)</f>
        <v>Q 4</v>
      </c>
      <c r="N10204"/>
    </row>
    <row r="10205" spans="1:14" ht="14.25" x14ac:dyDescent="0.2">
      <c r="A10205" s="42" t="s">
        <v>44</v>
      </c>
      <c r="B10205" s="44" t="s">
        <v>13</v>
      </c>
      <c r="C10205" s="44" t="s">
        <v>57</v>
      </c>
      <c r="D10205" s="43">
        <v>4052263.0749999997</v>
      </c>
      <c r="E10205" s="43">
        <v>-4143331.5209999997</v>
      </c>
      <c r="F10205" s="45">
        <v>-106070</v>
      </c>
      <c r="G10205" s="45">
        <v>-20250</v>
      </c>
      <c r="H10205" s="45">
        <v>-56750</v>
      </c>
      <c r="I10205" s="55">
        <f>pro[[#This Row],[Admin expenses 3]]+pro[[#This Row],[Admin expenses 2]]+pro[[#This Row],[Admin expenses 1]]+pro[[#This Row],[COGS]]</f>
        <v>-4326401.5209999997</v>
      </c>
      <c r="J10205" s="55">
        <f>pro[[#This Row],[Revenue]]+pro[[#This Row],[AdminExp]]</f>
        <v>-274138.446</v>
      </c>
      <c r="K10205" s="83">
        <f>pro[[#This Row],[Profit]]/pro[[#This Row],[Revenue]]</f>
        <v>-6.7650703058068362E-2</v>
      </c>
      <c r="L10205" s="56">
        <f t="shared" si="159"/>
        <v>10</v>
      </c>
      <c r="M10205" s="82" t="str">
        <f>"Q"&amp;" "&amp;VLOOKUP(pro[[#This Row],[Period]],Mapping!A:B,2,0)</f>
        <v>Q 4</v>
      </c>
      <c r="N10205"/>
    </row>
    <row r="10206" spans="1:14" ht="14.25" x14ac:dyDescent="0.2">
      <c r="A10206" s="42" t="s">
        <v>44</v>
      </c>
      <c r="B10206" s="44" t="s">
        <v>13</v>
      </c>
      <c r="C10206" s="44" t="s">
        <v>58</v>
      </c>
      <c r="D10206" s="43">
        <v>158438.79800000001</v>
      </c>
      <c r="E10206" s="43">
        <v>-62594.979999999989</v>
      </c>
      <c r="F10206" s="45">
        <v>-27280</v>
      </c>
      <c r="G10206" s="45">
        <v>-52330</v>
      </c>
      <c r="H10206" s="45">
        <v>-50190</v>
      </c>
      <c r="I10206" s="55">
        <f>pro[[#This Row],[Admin expenses 3]]+pro[[#This Row],[Admin expenses 2]]+pro[[#This Row],[Admin expenses 1]]+pro[[#This Row],[COGS]]</f>
        <v>-192394.97999999998</v>
      </c>
      <c r="J10206" s="55">
        <f>pro[[#This Row],[Revenue]]+pro[[#This Row],[AdminExp]]</f>
        <v>-33956.181999999972</v>
      </c>
      <c r="K10206" s="83">
        <f>pro[[#This Row],[Profit]]/pro[[#This Row],[Revenue]]</f>
        <v>-0.21431734164001906</v>
      </c>
      <c r="L10206" s="56">
        <f t="shared" si="159"/>
        <v>10</v>
      </c>
      <c r="M10206" s="82" t="str">
        <f>"Q"&amp;" "&amp;VLOOKUP(pro[[#This Row],[Period]],Mapping!A:B,2,0)</f>
        <v>Q 4</v>
      </c>
      <c r="N10206"/>
    </row>
    <row r="10207" spans="1:14" ht="14.25" x14ac:dyDescent="0.2">
      <c r="A10207" s="42" t="s">
        <v>44</v>
      </c>
      <c r="B10207" s="44" t="s">
        <v>13</v>
      </c>
      <c r="C10207" s="44" t="s">
        <v>59</v>
      </c>
      <c r="D10207" s="43">
        <v>87717.972999999998</v>
      </c>
      <c r="E10207" s="43">
        <v>-68534.297999999995</v>
      </c>
      <c r="F10207" s="45">
        <v>-104400</v>
      </c>
      <c r="G10207" s="45">
        <v>-19580</v>
      </c>
      <c r="H10207" s="45">
        <v>-31170</v>
      </c>
      <c r="I10207" s="55">
        <f>pro[[#This Row],[Admin expenses 3]]+pro[[#This Row],[Admin expenses 2]]+pro[[#This Row],[Admin expenses 1]]+pro[[#This Row],[COGS]]</f>
        <v>-223684.29800000001</v>
      </c>
      <c r="J10207" s="55">
        <f>pro[[#This Row],[Revenue]]+pro[[#This Row],[AdminExp]]</f>
        <v>-135966.32500000001</v>
      </c>
      <c r="K10207" s="83">
        <f>pro[[#This Row],[Profit]]/pro[[#This Row],[Revenue]]</f>
        <v>-1.5500395226871011</v>
      </c>
      <c r="L10207" s="56">
        <f t="shared" si="159"/>
        <v>10</v>
      </c>
      <c r="M10207" s="82" t="str">
        <f>"Q"&amp;" "&amp;VLOOKUP(pro[[#This Row],[Period]],Mapping!A:B,2,0)</f>
        <v>Q 4</v>
      </c>
      <c r="N10207"/>
    </row>
    <row r="10208" spans="1:14" ht="14.25" x14ac:dyDescent="0.2">
      <c r="A10208" s="42" t="s">
        <v>44</v>
      </c>
      <c r="B10208" s="44" t="s">
        <v>13</v>
      </c>
      <c r="C10208" s="44" t="s">
        <v>60</v>
      </c>
      <c r="D10208" s="43">
        <v>1574.7270000000001</v>
      </c>
      <c r="E10208" s="43">
        <v>-606.13</v>
      </c>
      <c r="F10208" s="45">
        <v>-80000</v>
      </c>
      <c r="G10208" s="45">
        <v>-44040</v>
      </c>
      <c r="H10208" s="45">
        <v>-87420</v>
      </c>
      <c r="I10208" s="55">
        <f>pro[[#This Row],[Admin expenses 3]]+pro[[#This Row],[Admin expenses 2]]+pro[[#This Row],[Admin expenses 1]]+pro[[#This Row],[COGS]]</f>
        <v>-212066.13</v>
      </c>
      <c r="J10208" s="55">
        <f>pro[[#This Row],[Revenue]]+pro[[#This Row],[AdminExp]]</f>
        <v>-210491.40299999999</v>
      </c>
      <c r="K10208" s="83">
        <f>pro[[#This Row],[Profit]]/pro[[#This Row],[Revenue]]</f>
        <v>-133.66850444553245</v>
      </c>
      <c r="L10208" s="56">
        <f t="shared" si="159"/>
        <v>10</v>
      </c>
      <c r="M10208" s="82" t="str">
        <f>"Q"&amp;" "&amp;VLOOKUP(pro[[#This Row],[Period]],Mapping!A:B,2,0)</f>
        <v>Q 4</v>
      </c>
      <c r="N10208"/>
    </row>
    <row r="10209" spans="1:14" ht="14.25" x14ac:dyDescent="0.2">
      <c r="A10209" s="42" t="s">
        <v>44</v>
      </c>
      <c r="B10209" s="44" t="s">
        <v>13</v>
      </c>
      <c r="C10209" s="44" t="s">
        <v>57</v>
      </c>
      <c r="D10209" s="43">
        <v>362308.34499999997</v>
      </c>
      <c r="E10209" s="43">
        <v>-145439.89599999998</v>
      </c>
      <c r="F10209" s="45">
        <v>-28880</v>
      </c>
      <c r="G10209" s="45">
        <v>-36200</v>
      </c>
      <c r="H10209" s="45">
        <v>-77400</v>
      </c>
      <c r="I10209" s="55">
        <f>pro[[#This Row],[Admin expenses 3]]+pro[[#This Row],[Admin expenses 2]]+pro[[#This Row],[Admin expenses 1]]+pro[[#This Row],[COGS]]</f>
        <v>-287919.89599999995</v>
      </c>
      <c r="J10209" s="55">
        <f>pro[[#This Row],[Revenue]]+pro[[#This Row],[AdminExp]]</f>
        <v>74388.449000000022</v>
      </c>
      <c r="K10209" s="83">
        <f>pro[[#This Row],[Profit]]/pro[[#This Row],[Revenue]]</f>
        <v>0.20531806685269705</v>
      </c>
      <c r="L10209" s="56">
        <f t="shared" si="159"/>
        <v>10</v>
      </c>
      <c r="M10209" s="82" t="str">
        <f>"Q"&amp;" "&amp;VLOOKUP(pro[[#This Row],[Period]],Mapping!A:B,2,0)</f>
        <v>Q 4</v>
      </c>
      <c r="N10209"/>
    </row>
    <row r="10210" spans="1:14" ht="14.25" x14ac:dyDescent="0.2">
      <c r="A10210" s="42" t="s">
        <v>44</v>
      </c>
      <c r="B10210" s="44" t="s">
        <v>13</v>
      </c>
      <c r="C10210" s="44" t="s">
        <v>58</v>
      </c>
      <c r="D10210" s="43">
        <v>432.27799999999996</v>
      </c>
      <c r="E10210" s="43">
        <v>-404.08199999999999</v>
      </c>
      <c r="F10210" s="45">
        <v>-78260</v>
      </c>
      <c r="G10210" s="45">
        <v>-53110</v>
      </c>
      <c r="H10210" s="45">
        <v>-66350</v>
      </c>
      <c r="I10210" s="55">
        <f>pro[[#This Row],[Admin expenses 3]]+pro[[#This Row],[Admin expenses 2]]+pro[[#This Row],[Admin expenses 1]]+pro[[#This Row],[COGS]]</f>
        <v>-198124.08199999999</v>
      </c>
      <c r="J10210" s="55">
        <f>pro[[#This Row],[Revenue]]+pro[[#This Row],[AdminExp]]</f>
        <v>-197691.804</v>
      </c>
      <c r="K10210" s="83">
        <f>pro[[#This Row],[Profit]]/pro[[#This Row],[Revenue]]</f>
        <v>-457.32561916174319</v>
      </c>
      <c r="L10210" s="56">
        <f t="shared" si="159"/>
        <v>10</v>
      </c>
      <c r="M10210" s="82" t="str">
        <f>"Q"&amp;" "&amp;VLOOKUP(pro[[#This Row],[Period]],Mapping!A:B,2,0)</f>
        <v>Q 4</v>
      </c>
      <c r="N10210"/>
    </row>
    <row r="10211" spans="1:14" ht="14.25" x14ac:dyDescent="0.2">
      <c r="A10211" s="42" t="s">
        <v>44</v>
      </c>
      <c r="B10211" s="44" t="s">
        <v>13</v>
      </c>
      <c r="C10211" s="44" t="s">
        <v>59</v>
      </c>
      <c r="D10211" s="43">
        <v>453.89399999999995</v>
      </c>
      <c r="E10211" s="43">
        <v>-606.13</v>
      </c>
      <c r="F10211" s="45">
        <v>-31580</v>
      </c>
      <c r="G10211" s="45">
        <v>-22610</v>
      </c>
      <c r="H10211" s="45">
        <v>-78330</v>
      </c>
      <c r="I10211" s="55">
        <f>pro[[#This Row],[Admin expenses 3]]+pro[[#This Row],[Admin expenses 2]]+pro[[#This Row],[Admin expenses 1]]+pro[[#This Row],[COGS]]</f>
        <v>-133126.13</v>
      </c>
      <c r="J10211" s="55">
        <f>pro[[#This Row],[Revenue]]+pro[[#This Row],[AdminExp]]</f>
        <v>-132672.236</v>
      </c>
      <c r="K10211" s="83">
        <f>pro[[#This Row],[Profit]]/pro[[#This Row],[Revenue]]</f>
        <v>-292.29784046495439</v>
      </c>
      <c r="L10211" s="56">
        <f t="shared" si="159"/>
        <v>10</v>
      </c>
      <c r="M10211" s="82" t="str">
        <f>"Q"&amp;" "&amp;VLOOKUP(pro[[#This Row],[Period]],Mapping!A:B,2,0)</f>
        <v>Q 4</v>
      </c>
      <c r="N10211"/>
    </row>
    <row r="10212" spans="1:14" ht="14.25" x14ac:dyDescent="0.2">
      <c r="A10212" s="42" t="s">
        <v>44</v>
      </c>
      <c r="B10212" s="44" t="s">
        <v>13</v>
      </c>
      <c r="C10212" s="44" t="s">
        <v>60</v>
      </c>
      <c r="D10212" s="43">
        <v>-190681.46999999997</v>
      </c>
      <c r="E10212" s="43">
        <v>70510.915999999997</v>
      </c>
      <c r="F10212" s="45">
        <v>-60370</v>
      </c>
      <c r="G10212" s="45">
        <v>-51170</v>
      </c>
      <c r="H10212" s="45">
        <v>-24210</v>
      </c>
      <c r="I10212" s="55">
        <f>pro[[#This Row],[Admin expenses 3]]+pro[[#This Row],[Admin expenses 2]]+pro[[#This Row],[Admin expenses 1]]+pro[[#This Row],[COGS]]</f>
        <v>-65239.084000000003</v>
      </c>
      <c r="J10212" s="55">
        <f>pro[[#This Row],[Revenue]]+pro[[#This Row],[AdminExp]]</f>
        <v>-255920.55399999997</v>
      </c>
      <c r="K10212" s="83">
        <f>pro[[#This Row],[Profit]]/pro[[#This Row],[Revenue]]</f>
        <v>1.342136464544772</v>
      </c>
      <c r="L10212" s="56">
        <f t="shared" si="159"/>
        <v>10</v>
      </c>
      <c r="M10212" s="82" t="str">
        <f>"Q"&amp;" "&amp;VLOOKUP(pro[[#This Row],[Period]],Mapping!A:B,2,0)</f>
        <v>Q 4</v>
      </c>
      <c r="N10212"/>
    </row>
    <row r="10213" spans="1:14" ht="14.25" x14ac:dyDescent="0.2">
      <c r="A10213" s="42" t="s">
        <v>44</v>
      </c>
      <c r="B10213" s="44" t="s">
        <v>13</v>
      </c>
      <c r="C10213" s="44" t="s">
        <v>57</v>
      </c>
      <c r="D10213" s="43">
        <v>316211.35699999996</v>
      </c>
      <c r="E10213" s="43">
        <v>-125053.194</v>
      </c>
      <c r="F10213" s="45">
        <v>-72920</v>
      </c>
      <c r="G10213" s="45">
        <v>-93990</v>
      </c>
      <c r="H10213" s="45">
        <v>-15880</v>
      </c>
      <c r="I10213" s="55">
        <f>pro[[#This Row],[Admin expenses 3]]+pro[[#This Row],[Admin expenses 2]]+pro[[#This Row],[Admin expenses 1]]+pro[[#This Row],[COGS]]</f>
        <v>-307843.19400000002</v>
      </c>
      <c r="J10213" s="55">
        <f>pro[[#This Row],[Revenue]]+pro[[#This Row],[AdminExp]]</f>
        <v>8368.1629999999423</v>
      </c>
      <c r="K10213" s="83">
        <f>pro[[#This Row],[Profit]]/pro[[#This Row],[Revenue]]</f>
        <v>2.6463828116078524E-2</v>
      </c>
      <c r="L10213" s="56">
        <f t="shared" si="159"/>
        <v>10</v>
      </c>
      <c r="M10213" s="82" t="str">
        <f>"Q"&amp;" "&amp;VLOOKUP(pro[[#This Row],[Period]],Mapping!A:B,2,0)</f>
        <v>Q 4</v>
      </c>
      <c r="N10213"/>
    </row>
    <row r="10214" spans="1:14" ht="14.25" x14ac:dyDescent="0.2">
      <c r="A10214" s="42" t="s">
        <v>44</v>
      </c>
      <c r="B10214" s="44" t="s">
        <v>13</v>
      </c>
      <c r="C10214" s="44" t="s">
        <v>58</v>
      </c>
      <c r="D10214" s="43">
        <v>308245.09099999996</v>
      </c>
      <c r="E10214" s="43">
        <v>-20671.650999999998</v>
      </c>
      <c r="F10214" s="45">
        <v>-14220</v>
      </c>
      <c r="G10214" s="45">
        <v>-19660</v>
      </c>
      <c r="H10214" s="45">
        <v>-92130</v>
      </c>
      <c r="I10214" s="55">
        <f>pro[[#This Row],[Admin expenses 3]]+pro[[#This Row],[Admin expenses 2]]+pro[[#This Row],[Admin expenses 1]]+pro[[#This Row],[COGS]]</f>
        <v>-146681.65100000001</v>
      </c>
      <c r="J10214" s="55">
        <f>pro[[#This Row],[Revenue]]+pro[[#This Row],[AdminExp]]</f>
        <v>161563.43999999994</v>
      </c>
      <c r="K10214" s="83">
        <f>pro[[#This Row],[Profit]]/pro[[#This Row],[Revenue]]</f>
        <v>0.5241395393381949</v>
      </c>
      <c r="L10214" s="56">
        <f t="shared" si="159"/>
        <v>10</v>
      </c>
      <c r="M10214" s="82" t="str">
        <f>"Q"&amp;" "&amp;VLOOKUP(pro[[#This Row],[Period]],Mapping!A:B,2,0)</f>
        <v>Q 4</v>
      </c>
      <c r="N10214"/>
    </row>
    <row r="10215" spans="1:14" ht="14.25" x14ac:dyDescent="0.2">
      <c r="A10215" s="42" t="s">
        <v>44</v>
      </c>
      <c r="B10215" s="44" t="s">
        <v>13</v>
      </c>
      <c r="C10215" s="44" t="s">
        <v>59</v>
      </c>
      <c r="D10215" s="43">
        <v>1658894.4889999998</v>
      </c>
      <c r="E10215" s="43">
        <v>-137834.23499999999</v>
      </c>
      <c r="F10215" s="45">
        <v>-29870</v>
      </c>
      <c r="G10215" s="45">
        <v>-77190</v>
      </c>
      <c r="H10215" s="45">
        <v>-79170</v>
      </c>
      <c r="I10215" s="55">
        <f>pro[[#This Row],[Admin expenses 3]]+pro[[#This Row],[Admin expenses 2]]+pro[[#This Row],[Admin expenses 1]]+pro[[#This Row],[COGS]]</f>
        <v>-324064.23499999999</v>
      </c>
      <c r="J10215" s="55">
        <f>pro[[#This Row],[Revenue]]+pro[[#This Row],[AdminExp]]</f>
        <v>1334830.2539999997</v>
      </c>
      <c r="K10215" s="83">
        <f>pro[[#This Row],[Profit]]/pro[[#This Row],[Revenue]]</f>
        <v>0.8046504843141955</v>
      </c>
      <c r="L10215" s="56">
        <f t="shared" si="159"/>
        <v>10</v>
      </c>
      <c r="M10215" s="82" t="str">
        <f>"Q"&amp;" "&amp;VLOOKUP(pro[[#This Row],[Period]],Mapping!A:B,2,0)</f>
        <v>Q 4</v>
      </c>
      <c r="N10215"/>
    </row>
    <row r="10216" spans="1:14" ht="14.25" x14ac:dyDescent="0.2">
      <c r="A10216" s="42" t="s">
        <v>44</v>
      </c>
      <c r="B10216" s="44" t="s">
        <v>13</v>
      </c>
      <c r="C10216" s="44" t="s">
        <v>60</v>
      </c>
      <c r="D10216" s="43">
        <v>320823.93699999998</v>
      </c>
      <c r="E10216" s="43">
        <v>-40124.853999999999</v>
      </c>
      <c r="F10216" s="45">
        <v>-14730</v>
      </c>
      <c r="G10216" s="45">
        <v>-18080</v>
      </c>
      <c r="H10216" s="45">
        <v>-76220</v>
      </c>
      <c r="I10216" s="55">
        <f>pro[[#This Row],[Admin expenses 3]]+pro[[#This Row],[Admin expenses 2]]+pro[[#This Row],[Admin expenses 1]]+pro[[#This Row],[COGS]]</f>
        <v>-149154.85399999999</v>
      </c>
      <c r="J10216" s="55">
        <f>pro[[#This Row],[Revenue]]+pro[[#This Row],[AdminExp]]</f>
        <v>171669.08299999998</v>
      </c>
      <c r="K10216" s="83">
        <f>pro[[#This Row],[Profit]]/pro[[#This Row],[Revenue]]</f>
        <v>0.53508813776573039</v>
      </c>
      <c r="L10216" s="56">
        <f t="shared" si="159"/>
        <v>10</v>
      </c>
      <c r="M10216" s="82" t="str">
        <f>"Q"&amp;" "&amp;VLOOKUP(pro[[#This Row],[Period]],Mapping!A:B,2,0)</f>
        <v>Q 4</v>
      </c>
      <c r="N10216"/>
    </row>
    <row r="10217" spans="1:14" ht="14.25" x14ac:dyDescent="0.2">
      <c r="A10217" s="42" t="s">
        <v>44</v>
      </c>
      <c r="B10217" s="44" t="s">
        <v>13</v>
      </c>
      <c r="C10217" s="44" t="s">
        <v>57</v>
      </c>
      <c r="D10217" s="43">
        <v>240685.68299999999</v>
      </c>
      <c r="E10217" s="43">
        <v>-71209.088999999993</v>
      </c>
      <c r="F10217" s="45">
        <v>-45080</v>
      </c>
      <c r="G10217" s="45">
        <v>-64680</v>
      </c>
      <c r="H10217" s="45">
        <v>-84750</v>
      </c>
      <c r="I10217" s="55">
        <f>pro[[#This Row],[Admin expenses 3]]+pro[[#This Row],[Admin expenses 2]]+pro[[#This Row],[Admin expenses 1]]+pro[[#This Row],[COGS]]</f>
        <v>-265719.08899999998</v>
      </c>
      <c r="J10217" s="55">
        <f>pro[[#This Row],[Revenue]]+pro[[#This Row],[AdminExp]]</f>
        <v>-25033.405999999988</v>
      </c>
      <c r="K10217" s="83">
        <f>pro[[#This Row],[Profit]]/pro[[#This Row],[Revenue]]</f>
        <v>-0.10400870416542388</v>
      </c>
      <c r="L10217" s="56">
        <f t="shared" si="159"/>
        <v>10</v>
      </c>
      <c r="M10217" s="82" t="str">
        <f>"Q"&amp;" "&amp;VLOOKUP(pro[[#This Row],[Period]],Mapping!A:B,2,0)</f>
        <v>Q 4</v>
      </c>
      <c r="N10217"/>
    </row>
    <row r="10218" spans="1:14" ht="14.25" x14ac:dyDescent="0.2">
      <c r="A10218" s="42" t="s">
        <v>44</v>
      </c>
      <c r="B10218" s="44" t="s">
        <v>28</v>
      </c>
      <c r="C10218" s="44" t="s">
        <v>57</v>
      </c>
      <c r="D10218" s="43">
        <v>1845333.301</v>
      </c>
      <c r="E10218" s="43">
        <v>-597680.951</v>
      </c>
      <c r="F10218" s="45">
        <v>-97750</v>
      </c>
      <c r="G10218" s="45">
        <v>-100920</v>
      </c>
      <c r="H10218" s="45">
        <v>-53800</v>
      </c>
      <c r="I10218" s="55">
        <f>pro[[#This Row],[Admin expenses 3]]+pro[[#This Row],[Admin expenses 2]]+pro[[#This Row],[Admin expenses 1]]+pro[[#This Row],[COGS]]</f>
        <v>-850150.951</v>
      </c>
      <c r="J10218" s="55">
        <f>pro[[#This Row],[Revenue]]+pro[[#This Row],[AdminExp]]</f>
        <v>995182.35</v>
      </c>
      <c r="K10218" s="83">
        <f>pro[[#This Row],[Profit]]/pro[[#This Row],[Revenue]]</f>
        <v>0.53929680316325679</v>
      </c>
      <c r="L10218" s="56">
        <f t="shared" si="159"/>
        <v>10</v>
      </c>
      <c r="M10218" s="82" t="str">
        <f>"Q"&amp;" "&amp;VLOOKUP(pro[[#This Row],[Period]],Mapping!A:B,2,0)</f>
        <v>Q 4</v>
      </c>
      <c r="N10218"/>
    </row>
    <row r="10219" spans="1:14" ht="14.25" x14ac:dyDescent="0.2">
      <c r="A10219" s="42" t="s">
        <v>44</v>
      </c>
      <c r="B10219" s="44" t="s">
        <v>28</v>
      </c>
      <c r="C10219" s="44" t="s">
        <v>58</v>
      </c>
      <c r="D10219" s="43">
        <v>562970.93999999994</v>
      </c>
      <c r="E10219" s="43">
        <v>-50457.567999999999</v>
      </c>
      <c r="F10219" s="45">
        <v>-15600</v>
      </c>
      <c r="G10219" s="45">
        <v>-87750</v>
      </c>
      <c r="H10219" s="45">
        <v>-61350</v>
      </c>
      <c r="I10219" s="55">
        <f>pro[[#This Row],[Admin expenses 3]]+pro[[#This Row],[Admin expenses 2]]+pro[[#This Row],[Admin expenses 1]]+pro[[#This Row],[COGS]]</f>
        <v>-215157.568</v>
      </c>
      <c r="J10219" s="55">
        <f>pro[[#This Row],[Revenue]]+pro[[#This Row],[AdminExp]]</f>
        <v>347813.37199999997</v>
      </c>
      <c r="K10219" s="83">
        <f>pro[[#This Row],[Profit]]/pro[[#This Row],[Revenue]]</f>
        <v>0.61781763016044844</v>
      </c>
      <c r="L10219" s="56">
        <f t="shared" si="159"/>
        <v>10</v>
      </c>
      <c r="M10219" s="82" t="str">
        <f>"Q"&amp;" "&amp;VLOOKUP(pro[[#This Row],[Period]],Mapping!A:B,2,0)</f>
        <v>Q 4</v>
      </c>
      <c r="N10219"/>
    </row>
    <row r="10220" spans="1:14" ht="14.25" x14ac:dyDescent="0.2">
      <c r="A10220" s="42" t="s">
        <v>44</v>
      </c>
      <c r="B10220" s="44" t="s">
        <v>28</v>
      </c>
      <c r="C10220" s="44" t="s">
        <v>59</v>
      </c>
      <c r="D10220" s="43">
        <v>79070.243000000002</v>
      </c>
      <c r="E10220" s="43">
        <v>-34576.688999999998</v>
      </c>
      <c r="F10220" s="45">
        <v>-90160</v>
      </c>
      <c r="G10220" s="45">
        <v>-92300</v>
      </c>
      <c r="H10220" s="45">
        <v>-100700</v>
      </c>
      <c r="I10220" s="55">
        <f>pro[[#This Row],[Admin expenses 3]]+pro[[#This Row],[Admin expenses 2]]+pro[[#This Row],[Admin expenses 1]]+pro[[#This Row],[COGS]]</f>
        <v>-317736.68900000001</v>
      </c>
      <c r="J10220" s="55">
        <f>pro[[#This Row],[Revenue]]+pro[[#This Row],[AdminExp]]</f>
        <v>-238666.446</v>
      </c>
      <c r="K10220" s="83">
        <f>pro[[#This Row],[Profit]]/pro[[#This Row],[Revenue]]</f>
        <v>-3.018410427801518</v>
      </c>
      <c r="L10220" s="56">
        <f t="shared" si="159"/>
        <v>10</v>
      </c>
      <c r="M10220" s="82" t="str">
        <f>"Q"&amp;" "&amp;VLOOKUP(pro[[#This Row],[Period]],Mapping!A:B,2,0)</f>
        <v>Q 4</v>
      </c>
      <c r="N10220"/>
    </row>
    <row r="10221" spans="1:14" ht="14.25" x14ac:dyDescent="0.2">
      <c r="A10221" s="42" t="s">
        <v>44</v>
      </c>
      <c r="B10221" s="44" t="s">
        <v>28</v>
      </c>
      <c r="C10221" s="44" t="s">
        <v>57</v>
      </c>
      <c r="D10221" s="43">
        <v>421610.30799999996</v>
      </c>
      <c r="E10221" s="43">
        <v>-247809.07899999997</v>
      </c>
      <c r="F10221" s="45">
        <v>-17460</v>
      </c>
      <c r="G10221" s="45">
        <v>-106670</v>
      </c>
      <c r="H10221" s="45">
        <v>-20930</v>
      </c>
      <c r="I10221" s="55">
        <f>pro[[#This Row],[Admin expenses 3]]+pro[[#This Row],[Admin expenses 2]]+pro[[#This Row],[Admin expenses 1]]+pro[[#This Row],[COGS]]</f>
        <v>-392869.07899999997</v>
      </c>
      <c r="J10221" s="55">
        <f>pro[[#This Row],[Revenue]]+pro[[#This Row],[AdminExp]]</f>
        <v>28741.228999999992</v>
      </c>
      <c r="K10221" s="83">
        <f>pro[[#This Row],[Profit]]/pro[[#This Row],[Revenue]]</f>
        <v>6.8170128800551039E-2</v>
      </c>
      <c r="L10221" s="56">
        <f t="shared" si="159"/>
        <v>10</v>
      </c>
      <c r="M10221" s="82" t="str">
        <f>"Q"&amp;" "&amp;VLOOKUP(pro[[#This Row],[Period]],Mapping!A:B,2,0)</f>
        <v>Q 4</v>
      </c>
      <c r="N10221"/>
    </row>
    <row r="10222" spans="1:14" ht="14.25" x14ac:dyDescent="0.2">
      <c r="A10222" s="42" t="s">
        <v>44</v>
      </c>
      <c r="B10222" s="44" t="s">
        <v>28</v>
      </c>
      <c r="C10222" s="44" t="s">
        <v>58</v>
      </c>
      <c r="D10222" s="43">
        <v>675530.55499999993</v>
      </c>
      <c r="E10222" s="43">
        <v>-391040.37699999998</v>
      </c>
      <c r="F10222" s="45">
        <v>-58010</v>
      </c>
      <c r="G10222" s="45">
        <v>-33790</v>
      </c>
      <c r="H10222" s="45">
        <v>-104430</v>
      </c>
      <c r="I10222" s="55">
        <f>pro[[#This Row],[Admin expenses 3]]+pro[[#This Row],[Admin expenses 2]]+pro[[#This Row],[Admin expenses 1]]+pro[[#This Row],[COGS]]</f>
        <v>-587270.37699999998</v>
      </c>
      <c r="J10222" s="55">
        <f>pro[[#This Row],[Revenue]]+pro[[#This Row],[AdminExp]]</f>
        <v>88260.177999999956</v>
      </c>
      <c r="K10222" s="83">
        <f>pro[[#This Row],[Profit]]/pro[[#This Row],[Revenue]]</f>
        <v>0.13065312493525916</v>
      </c>
      <c r="L10222" s="56">
        <f t="shared" si="159"/>
        <v>10</v>
      </c>
      <c r="M10222" s="82" t="str">
        <f>"Q"&amp;" "&amp;VLOOKUP(pro[[#This Row],[Period]],Mapping!A:B,2,0)</f>
        <v>Q 4</v>
      </c>
      <c r="N10222"/>
    </row>
    <row r="10223" spans="1:14" ht="14.25" x14ac:dyDescent="0.2">
      <c r="A10223" s="42" t="s">
        <v>44</v>
      </c>
      <c r="B10223" s="44" t="s">
        <v>28</v>
      </c>
      <c r="C10223" s="44" t="s">
        <v>59</v>
      </c>
      <c r="D10223" s="43">
        <v>7222.2919999999995</v>
      </c>
      <c r="E10223" s="43">
        <v>-1159.69</v>
      </c>
      <c r="F10223" s="45">
        <v>-67370</v>
      </c>
      <c r="G10223" s="45">
        <v>-103930</v>
      </c>
      <c r="H10223" s="45">
        <v>-31390</v>
      </c>
      <c r="I10223" s="55">
        <f>pro[[#This Row],[Admin expenses 3]]+pro[[#This Row],[Admin expenses 2]]+pro[[#This Row],[Admin expenses 1]]+pro[[#This Row],[COGS]]</f>
        <v>-203849.69</v>
      </c>
      <c r="J10223" s="55">
        <f>pro[[#This Row],[Revenue]]+pro[[#This Row],[AdminExp]]</f>
        <v>-196627.39800000002</v>
      </c>
      <c r="K10223" s="83">
        <f>pro[[#This Row],[Profit]]/pro[[#This Row],[Revenue]]</f>
        <v>-27.225068994718026</v>
      </c>
      <c r="L10223" s="56">
        <f t="shared" si="159"/>
        <v>10</v>
      </c>
      <c r="M10223" s="82" t="str">
        <f>"Q"&amp;" "&amp;VLOOKUP(pro[[#This Row],[Period]],Mapping!A:B,2,0)</f>
        <v>Q 4</v>
      </c>
      <c r="N10223"/>
    </row>
    <row r="10224" spans="1:14" ht="14.25" x14ac:dyDescent="0.2">
      <c r="A10224" s="42" t="s">
        <v>44</v>
      </c>
      <c r="B10224" s="44" t="s">
        <v>28</v>
      </c>
      <c r="C10224" s="44" t="s">
        <v>57</v>
      </c>
      <c r="D10224" s="43">
        <v>22042.278999999999</v>
      </c>
      <c r="E10224" s="43">
        <v>-2351.2649999999999</v>
      </c>
      <c r="F10224" s="45">
        <v>-21390</v>
      </c>
      <c r="G10224" s="45">
        <v>-90780</v>
      </c>
      <c r="H10224" s="45">
        <v>-67940</v>
      </c>
      <c r="I10224" s="55">
        <f>pro[[#This Row],[Admin expenses 3]]+pro[[#This Row],[Admin expenses 2]]+pro[[#This Row],[Admin expenses 1]]+pro[[#This Row],[COGS]]</f>
        <v>-182461.26500000001</v>
      </c>
      <c r="J10224" s="55">
        <f>pro[[#This Row],[Revenue]]+pro[[#This Row],[AdminExp]]</f>
        <v>-160418.986</v>
      </c>
      <c r="K10224" s="83">
        <f>pro[[#This Row],[Profit]]/pro[[#This Row],[Revenue]]</f>
        <v>-7.2777858405657607</v>
      </c>
      <c r="L10224" s="56">
        <f t="shared" si="159"/>
        <v>10</v>
      </c>
      <c r="M10224" s="82" t="str">
        <f>"Q"&amp;" "&amp;VLOOKUP(pro[[#This Row],[Period]],Mapping!A:B,2,0)</f>
        <v>Q 4</v>
      </c>
      <c r="N10224"/>
    </row>
    <row r="10225" spans="1:14" ht="14.25" x14ac:dyDescent="0.2">
      <c r="A10225" s="42" t="s">
        <v>44</v>
      </c>
      <c r="B10225" s="44" t="s">
        <v>28</v>
      </c>
      <c r="C10225" s="44" t="s">
        <v>58</v>
      </c>
      <c r="D10225" s="43">
        <v>176911.90299999999</v>
      </c>
      <c r="E10225" s="43">
        <v>-13758.947999999999</v>
      </c>
      <c r="F10225" s="45">
        <v>-86490</v>
      </c>
      <c r="G10225" s="45">
        <v>-78110</v>
      </c>
      <c r="H10225" s="45">
        <v>-46870</v>
      </c>
      <c r="I10225" s="55">
        <f>pro[[#This Row],[Admin expenses 3]]+pro[[#This Row],[Admin expenses 2]]+pro[[#This Row],[Admin expenses 1]]+pro[[#This Row],[COGS]]</f>
        <v>-225228.948</v>
      </c>
      <c r="J10225" s="55">
        <f>pro[[#This Row],[Revenue]]+pro[[#This Row],[AdminExp]]</f>
        <v>-48317.045000000013</v>
      </c>
      <c r="K10225" s="83">
        <f>pro[[#This Row],[Profit]]/pro[[#This Row],[Revenue]]</f>
        <v>-0.27311359032749771</v>
      </c>
      <c r="L10225" s="56">
        <f t="shared" si="159"/>
        <v>10</v>
      </c>
      <c r="M10225" s="82" t="str">
        <f>"Q"&amp;" "&amp;VLOOKUP(pro[[#This Row],[Period]],Mapping!A:B,2,0)</f>
        <v>Q 4</v>
      </c>
      <c r="N10225"/>
    </row>
    <row r="10226" spans="1:14" ht="14.25" x14ac:dyDescent="0.2">
      <c r="A10226" s="42" t="s">
        <v>44</v>
      </c>
      <c r="B10226" s="44" t="s">
        <v>28</v>
      </c>
      <c r="C10226" s="44" t="s">
        <v>59</v>
      </c>
      <c r="D10226" s="43">
        <v>248759.35699999999</v>
      </c>
      <c r="E10226" s="43">
        <v>-422868.6</v>
      </c>
      <c r="F10226" s="45">
        <v>-59250</v>
      </c>
      <c r="G10226" s="45">
        <v>-90250</v>
      </c>
      <c r="H10226" s="45">
        <v>-47060</v>
      </c>
      <c r="I10226" s="55">
        <f>pro[[#This Row],[Admin expenses 3]]+pro[[#This Row],[Admin expenses 2]]+pro[[#This Row],[Admin expenses 1]]+pro[[#This Row],[COGS]]</f>
        <v>-619428.6</v>
      </c>
      <c r="J10226" s="55">
        <f>pro[[#This Row],[Revenue]]+pro[[#This Row],[AdminExp]]</f>
        <v>-370669.24300000002</v>
      </c>
      <c r="K10226" s="83">
        <f>pro[[#This Row],[Profit]]/pro[[#This Row],[Revenue]]</f>
        <v>-1.4900715593986682</v>
      </c>
      <c r="L10226" s="56">
        <f t="shared" si="159"/>
        <v>10</v>
      </c>
      <c r="M10226" s="82" t="str">
        <f>"Q"&amp;" "&amp;VLOOKUP(pro[[#This Row],[Period]],Mapping!A:B,2,0)</f>
        <v>Q 4</v>
      </c>
      <c r="N10226"/>
    </row>
    <row r="10227" spans="1:14" ht="14.25" x14ac:dyDescent="0.2">
      <c r="A10227" s="42" t="s">
        <v>44</v>
      </c>
      <c r="B10227" s="44" t="s">
        <v>28</v>
      </c>
      <c r="C10227" s="44" t="s">
        <v>57</v>
      </c>
      <c r="D10227" s="43">
        <v>2013131.9180000001</v>
      </c>
      <c r="E10227" s="43">
        <v>-3772266.4139999994</v>
      </c>
      <c r="F10227" s="45">
        <v>-22650</v>
      </c>
      <c r="G10227" s="45">
        <v>-82270</v>
      </c>
      <c r="H10227" s="45">
        <v>-84020</v>
      </c>
      <c r="I10227" s="55">
        <f>pro[[#This Row],[Admin expenses 3]]+pro[[#This Row],[Admin expenses 2]]+pro[[#This Row],[Admin expenses 1]]+pro[[#This Row],[COGS]]</f>
        <v>-3961206.4139999994</v>
      </c>
      <c r="J10227" s="55">
        <f>pro[[#This Row],[Revenue]]+pro[[#This Row],[AdminExp]]</f>
        <v>-1948074.4959999993</v>
      </c>
      <c r="K10227" s="83">
        <f>pro[[#This Row],[Profit]]/pro[[#This Row],[Revenue]]</f>
        <v>-0.9676834779587451</v>
      </c>
      <c r="L10227" s="56">
        <f t="shared" si="159"/>
        <v>10</v>
      </c>
      <c r="M10227" s="82" t="str">
        <f>"Q"&amp;" "&amp;VLOOKUP(pro[[#This Row],[Period]],Mapping!A:B,2,0)</f>
        <v>Q 4</v>
      </c>
      <c r="N10227"/>
    </row>
    <row r="10228" spans="1:14" ht="14.25" x14ac:dyDescent="0.2">
      <c r="A10228" s="42" t="s">
        <v>44</v>
      </c>
      <c r="B10228" s="44" t="s">
        <v>28</v>
      </c>
      <c r="C10228" s="44" t="s">
        <v>57</v>
      </c>
      <c r="D10228" s="43">
        <v>333912.48099999997</v>
      </c>
      <c r="E10228" s="43">
        <v>-621405.6449999999</v>
      </c>
      <c r="F10228" s="45">
        <v>-22910</v>
      </c>
      <c r="G10228" s="45">
        <v>-104680</v>
      </c>
      <c r="H10228" s="45">
        <v>-38460</v>
      </c>
      <c r="I10228" s="55">
        <f>pro[[#This Row],[Admin expenses 3]]+pro[[#This Row],[Admin expenses 2]]+pro[[#This Row],[Admin expenses 1]]+pro[[#This Row],[COGS]]</f>
        <v>-787455.6449999999</v>
      </c>
      <c r="J10228" s="55">
        <f>pro[[#This Row],[Revenue]]+pro[[#This Row],[AdminExp]]</f>
        <v>-453543.16399999993</v>
      </c>
      <c r="K10228" s="83">
        <f>pro[[#This Row],[Profit]]/pro[[#This Row],[Revenue]]</f>
        <v>-1.3582695760330084</v>
      </c>
      <c r="L10228" s="56">
        <f t="shared" si="159"/>
        <v>10</v>
      </c>
      <c r="M10228" s="82" t="str">
        <f>"Q"&amp;" "&amp;VLOOKUP(pro[[#This Row],[Period]],Mapping!A:B,2,0)</f>
        <v>Q 4</v>
      </c>
      <c r="N10228"/>
    </row>
    <row r="10229" spans="1:14" ht="14.25" x14ac:dyDescent="0.2">
      <c r="A10229" s="42" t="s">
        <v>44</v>
      </c>
      <c r="B10229" s="44" t="s">
        <v>28</v>
      </c>
      <c r="C10229" s="44" t="s">
        <v>57</v>
      </c>
      <c r="D10229" s="43">
        <v>530039.027</v>
      </c>
      <c r="E10229" s="43">
        <v>-156709.40599999999</v>
      </c>
      <c r="F10229" s="45">
        <v>-106830</v>
      </c>
      <c r="G10229" s="45">
        <v>-64510</v>
      </c>
      <c r="H10229" s="45">
        <v>-80710</v>
      </c>
      <c r="I10229" s="55">
        <f>pro[[#This Row],[Admin expenses 3]]+pro[[#This Row],[Admin expenses 2]]+pro[[#This Row],[Admin expenses 1]]+pro[[#This Row],[COGS]]</f>
        <v>-408759.40599999996</v>
      </c>
      <c r="J10229" s="55">
        <f>pro[[#This Row],[Revenue]]+pro[[#This Row],[AdminExp]]</f>
        <v>121279.62100000004</v>
      </c>
      <c r="K10229" s="83">
        <f>pro[[#This Row],[Profit]]/pro[[#This Row],[Revenue]]</f>
        <v>0.22881262477300571</v>
      </c>
      <c r="L10229" s="56">
        <f t="shared" si="159"/>
        <v>10</v>
      </c>
      <c r="M10229" s="82" t="str">
        <f>"Q"&amp;" "&amp;VLOOKUP(pro[[#This Row],[Period]],Mapping!A:B,2,0)</f>
        <v>Q 4</v>
      </c>
      <c r="N10229"/>
    </row>
    <row r="10230" spans="1:14" ht="14.25" x14ac:dyDescent="0.2">
      <c r="A10230" s="42" t="s">
        <v>44</v>
      </c>
      <c r="B10230" s="44" t="s">
        <v>28</v>
      </c>
      <c r="C10230" s="44" t="s">
        <v>57</v>
      </c>
      <c r="D10230" s="43">
        <v>1096129.8459999999</v>
      </c>
      <c r="E10230" s="43">
        <v>-329394.359</v>
      </c>
      <c r="F10230" s="45">
        <v>-72600</v>
      </c>
      <c r="G10230" s="45">
        <v>-31950</v>
      </c>
      <c r="H10230" s="45">
        <v>-73440</v>
      </c>
      <c r="I10230" s="55">
        <f>pro[[#This Row],[Admin expenses 3]]+pro[[#This Row],[Admin expenses 2]]+pro[[#This Row],[Admin expenses 1]]+pro[[#This Row],[COGS]]</f>
        <v>-507384.359</v>
      </c>
      <c r="J10230" s="55">
        <f>pro[[#This Row],[Revenue]]+pro[[#This Row],[AdminExp]]</f>
        <v>588745.48699999996</v>
      </c>
      <c r="K10230" s="83">
        <f>pro[[#This Row],[Profit]]/pro[[#This Row],[Revenue]]</f>
        <v>0.53711290605620465</v>
      </c>
      <c r="L10230" s="56">
        <f t="shared" si="159"/>
        <v>10</v>
      </c>
      <c r="M10230" s="82" t="str">
        <f>"Q"&amp;" "&amp;VLOOKUP(pro[[#This Row],[Period]],Mapping!A:B,2,0)</f>
        <v>Q 4</v>
      </c>
      <c r="N10230"/>
    </row>
    <row r="10231" spans="1:14" ht="14.25" x14ac:dyDescent="0.2">
      <c r="A10231" s="42" t="s">
        <v>44</v>
      </c>
      <c r="B10231" s="44" t="s">
        <v>28</v>
      </c>
      <c r="C10231" s="44" t="s">
        <v>57</v>
      </c>
      <c r="D10231" s="43">
        <v>311948.28699999995</v>
      </c>
      <c r="E10231" s="43">
        <v>-287623.74199999997</v>
      </c>
      <c r="F10231" s="45">
        <v>-33630</v>
      </c>
      <c r="G10231" s="45">
        <v>-62240</v>
      </c>
      <c r="H10231" s="45">
        <v>-59770</v>
      </c>
      <c r="I10231" s="55">
        <f>pro[[#This Row],[Admin expenses 3]]+pro[[#This Row],[Admin expenses 2]]+pro[[#This Row],[Admin expenses 1]]+pro[[#This Row],[COGS]]</f>
        <v>-443263.74199999997</v>
      </c>
      <c r="J10231" s="55">
        <f>pro[[#This Row],[Revenue]]+pro[[#This Row],[AdminExp]]</f>
        <v>-131315.45500000002</v>
      </c>
      <c r="K10231" s="83">
        <f>pro[[#This Row],[Profit]]/pro[[#This Row],[Revenue]]</f>
        <v>-0.42095264014063982</v>
      </c>
      <c r="L10231" s="56">
        <f t="shared" si="159"/>
        <v>10</v>
      </c>
      <c r="M10231" s="82" t="str">
        <f>"Q"&amp;" "&amp;VLOOKUP(pro[[#This Row],[Period]],Mapping!A:B,2,0)</f>
        <v>Q 4</v>
      </c>
      <c r="N10231"/>
    </row>
    <row r="10232" spans="1:14" ht="14.25" x14ac:dyDescent="0.2">
      <c r="A10232" s="42" t="s">
        <v>44</v>
      </c>
      <c r="B10232" s="44" t="s">
        <v>28</v>
      </c>
      <c r="C10232" s="44" t="s">
        <v>57</v>
      </c>
      <c r="D10232" s="43">
        <v>38946.165999999997</v>
      </c>
      <c r="E10232" s="43">
        <v>-73642.337999999989</v>
      </c>
      <c r="F10232" s="45">
        <v>-33240</v>
      </c>
      <c r="G10232" s="45">
        <v>-72990</v>
      </c>
      <c r="H10232" s="45">
        <v>-18510</v>
      </c>
      <c r="I10232" s="55">
        <f>pro[[#This Row],[Admin expenses 3]]+pro[[#This Row],[Admin expenses 2]]+pro[[#This Row],[Admin expenses 1]]+pro[[#This Row],[COGS]]</f>
        <v>-198382.33799999999</v>
      </c>
      <c r="J10232" s="55">
        <f>pro[[#This Row],[Revenue]]+pro[[#This Row],[AdminExp]]</f>
        <v>-159436.17199999999</v>
      </c>
      <c r="K10232" s="83">
        <f>pro[[#This Row],[Profit]]/pro[[#This Row],[Revenue]]</f>
        <v>-4.0937578297180783</v>
      </c>
      <c r="L10232" s="56">
        <f t="shared" si="159"/>
        <v>10</v>
      </c>
      <c r="M10232" s="82" t="str">
        <f>"Q"&amp;" "&amp;VLOOKUP(pro[[#This Row],[Period]],Mapping!A:B,2,0)</f>
        <v>Q 4</v>
      </c>
      <c r="N10232"/>
    </row>
    <row r="10233" spans="1:14" ht="14.25" x14ac:dyDescent="0.2">
      <c r="A10233" s="42" t="s">
        <v>44</v>
      </c>
      <c r="B10233" s="44" t="s">
        <v>28</v>
      </c>
      <c r="C10233" s="44" t="s">
        <v>57</v>
      </c>
      <c r="D10233" s="43">
        <v>31725.224999999999</v>
      </c>
      <c r="E10233" s="43">
        <v>-12580.532999999998</v>
      </c>
      <c r="F10233" s="45">
        <v>-59240</v>
      </c>
      <c r="G10233" s="45">
        <v>-47060</v>
      </c>
      <c r="H10233" s="45">
        <v>-84220</v>
      </c>
      <c r="I10233" s="55">
        <f>pro[[#This Row],[Admin expenses 3]]+pro[[#This Row],[Admin expenses 2]]+pro[[#This Row],[Admin expenses 1]]+pro[[#This Row],[COGS]]</f>
        <v>-203100.533</v>
      </c>
      <c r="J10233" s="55">
        <f>pro[[#This Row],[Revenue]]+pro[[#This Row],[AdminExp]]</f>
        <v>-171375.30799999999</v>
      </c>
      <c r="K10233" s="83">
        <f>pro[[#This Row],[Profit]]/pro[[#This Row],[Revenue]]</f>
        <v>-5.4018626503042926</v>
      </c>
      <c r="L10233" s="56">
        <f t="shared" si="159"/>
        <v>10</v>
      </c>
      <c r="M10233" s="82" t="str">
        <f>"Q"&amp;" "&amp;VLOOKUP(pro[[#This Row],[Period]],Mapping!A:B,2,0)</f>
        <v>Q 4</v>
      </c>
      <c r="N10233"/>
    </row>
    <row r="10234" spans="1:14" ht="14.25" x14ac:dyDescent="0.2">
      <c r="A10234" s="42" t="s">
        <v>44</v>
      </c>
      <c r="B10234" s="44" t="s">
        <v>28</v>
      </c>
      <c r="C10234" s="44" t="s">
        <v>57</v>
      </c>
      <c r="D10234" s="43">
        <v>422999.54200000002</v>
      </c>
      <c r="E10234" s="43">
        <v>-57476.957999999984</v>
      </c>
      <c r="F10234" s="45">
        <v>-59380</v>
      </c>
      <c r="G10234" s="45">
        <v>-28860</v>
      </c>
      <c r="H10234" s="45">
        <v>-31800</v>
      </c>
      <c r="I10234" s="55">
        <f>pro[[#This Row],[Admin expenses 3]]+pro[[#This Row],[Admin expenses 2]]+pro[[#This Row],[Admin expenses 1]]+pro[[#This Row],[COGS]]</f>
        <v>-177516.95799999998</v>
      </c>
      <c r="J10234" s="55">
        <f>pro[[#This Row],[Revenue]]+pro[[#This Row],[AdminExp]]</f>
        <v>245482.58400000003</v>
      </c>
      <c r="K10234" s="83">
        <f>pro[[#This Row],[Profit]]/pro[[#This Row],[Revenue]]</f>
        <v>0.58033770637037718</v>
      </c>
      <c r="L10234" s="56">
        <f t="shared" si="159"/>
        <v>10</v>
      </c>
      <c r="M10234" s="82" t="str">
        <f>"Q"&amp;" "&amp;VLOOKUP(pro[[#This Row],[Period]],Mapping!A:B,2,0)</f>
        <v>Q 4</v>
      </c>
      <c r="N10234"/>
    </row>
    <row r="10235" spans="1:14" ht="14.25" x14ac:dyDescent="0.2">
      <c r="A10235" s="42" t="s">
        <v>44</v>
      </c>
      <c r="B10235" s="44" t="s">
        <v>28</v>
      </c>
      <c r="C10235" s="44" t="s">
        <v>57</v>
      </c>
      <c r="D10235" s="43">
        <v>340002.92899999995</v>
      </c>
      <c r="E10235" s="43">
        <v>-35225.701000000001</v>
      </c>
      <c r="F10235" s="45">
        <v>-59610</v>
      </c>
      <c r="G10235" s="45">
        <v>-93350</v>
      </c>
      <c r="H10235" s="45">
        <v>-31640</v>
      </c>
      <c r="I10235" s="55">
        <f>pro[[#This Row],[Admin expenses 3]]+pro[[#This Row],[Admin expenses 2]]+pro[[#This Row],[Admin expenses 1]]+pro[[#This Row],[COGS]]</f>
        <v>-219825.701</v>
      </c>
      <c r="J10235" s="55">
        <f>pro[[#This Row],[Revenue]]+pro[[#This Row],[AdminExp]]</f>
        <v>120177.22799999994</v>
      </c>
      <c r="K10235" s="83">
        <f>pro[[#This Row],[Profit]]/pro[[#This Row],[Revenue]]</f>
        <v>0.35345939034542834</v>
      </c>
      <c r="L10235" s="56">
        <f t="shared" si="159"/>
        <v>10</v>
      </c>
      <c r="M10235" s="82" t="str">
        <f>"Q"&amp;" "&amp;VLOOKUP(pro[[#This Row],[Period]],Mapping!A:B,2,0)</f>
        <v>Q 4</v>
      </c>
      <c r="N10235"/>
    </row>
    <row r="10236" spans="1:14" ht="14.25" x14ac:dyDescent="0.2">
      <c r="A10236" s="42" t="s">
        <v>44</v>
      </c>
      <c r="B10236" s="44" t="s">
        <v>28</v>
      </c>
      <c r="C10236" s="44" t="s">
        <v>57</v>
      </c>
      <c r="D10236" s="43">
        <v>129498.236</v>
      </c>
      <c r="E10236" s="43">
        <v>-21965.755000000001</v>
      </c>
      <c r="F10236" s="45">
        <v>-60520</v>
      </c>
      <c r="G10236" s="45">
        <v>-60220</v>
      </c>
      <c r="H10236" s="45">
        <v>-102840</v>
      </c>
      <c r="I10236" s="55">
        <f>pro[[#This Row],[Admin expenses 3]]+pro[[#This Row],[Admin expenses 2]]+pro[[#This Row],[Admin expenses 1]]+pro[[#This Row],[COGS]]</f>
        <v>-245545.755</v>
      </c>
      <c r="J10236" s="55">
        <f>pro[[#This Row],[Revenue]]+pro[[#This Row],[AdminExp]]</f>
        <v>-116047.519</v>
      </c>
      <c r="K10236" s="83">
        <f>pro[[#This Row],[Profit]]/pro[[#This Row],[Revenue]]</f>
        <v>-0.89613204460947249</v>
      </c>
      <c r="L10236" s="56">
        <f t="shared" si="159"/>
        <v>10</v>
      </c>
      <c r="M10236" s="82" t="str">
        <f>"Q"&amp;" "&amp;VLOOKUP(pro[[#This Row],[Period]],Mapping!A:B,2,0)</f>
        <v>Q 4</v>
      </c>
      <c r="N10236"/>
    </row>
    <row r="10237" spans="1:14" ht="14.25" x14ac:dyDescent="0.2">
      <c r="A10237" s="42" t="s">
        <v>44</v>
      </c>
      <c r="B10237" s="44" t="s">
        <v>28</v>
      </c>
      <c r="C10237" s="44" t="s">
        <v>57</v>
      </c>
      <c r="D10237" s="43">
        <v>634022.81599999999</v>
      </c>
      <c r="E10237" s="43">
        <v>-75727.014999999999</v>
      </c>
      <c r="F10237" s="45">
        <v>-102500</v>
      </c>
      <c r="G10237" s="45">
        <v>-55760</v>
      </c>
      <c r="H10237" s="45">
        <v>-42420</v>
      </c>
      <c r="I10237" s="55">
        <f>pro[[#This Row],[Admin expenses 3]]+pro[[#This Row],[Admin expenses 2]]+pro[[#This Row],[Admin expenses 1]]+pro[[#This Row],[COGS]]</f>
        <v>-276407.01500000001</v>
      </c>
      <c r="J10237" s="55">
        <f>pro[[#This Row],[Revenue]]+pro[[#This Row],[AdminExp]]</f>
        <v>357615.80099999998</v>
      </c>
      <c r="K10237" s="83">
        <f>pro[[#This Row],[Profit]]/pro[[#This Row],[Revenue]]</f>
        <v>0.56404247919052808</v>
      </c>
      <c r="L10237" s="56">
        <f t="shared" si="159"/>
        <v>10</v>
      </c>
      <c r="M10237" s="82" t="str">
        <f>"Q"&amp;" "&amp;VLOOKUP(pro[[#This Row],[Period]],Mapping!A:B,2,0)</f>
        <v>Q 4</v>
      </c>
      <c r="N10237"/>
    </row>
    <row r="10238" spans="1:14" ht="14.25" x14ac:dyDescent="0.2">
      <c r="A10238" s="42" t="s">
        <v>44</v>
      </c>
      <c r="B10238" s="44" t="s">
        <v>28</v>
      </c>
      <c r="C10238" s="44" t="s">
        <v>57</v>
      </c>
      <c r="D10238" s="43">
        <v>983024.73499999999</v>
      </c>
      <c r="E10238" s="43">
        <v>-69572.34199999999</v>
      </c>
      <c r="F10238" s="45">
        <v>-75980</v>
      </c>
      <c r="G10238" s="45">
        <v>-70900</v>
      </c>
      <c r="H10238" s="45">
        <v>-88140</v>
      </c>
      <c r="I10238" s="55">
        <f>pro[[#This Row],[Admin expenses 3]]+pro[[#This Row],[Admin expenses 2]]+pro[[#This Row],[Admin expenses 1]]+pro[[#This Row],[COGS]]</f>
        <v>-304592.342</v>
      </c>
      <c r="J10238" s="55">
        <f>pro[[#This Row],[Revenue]]+pro[[#This Row],[AdminExp]]</f>
        <v>678432.39299999992</v>
      </c>
      <c r="K10238" s="83">
        <f>pro[[#This Row],[Profit]]/pro[[#This Row],[Revenue]]</f>
        <v>0.69014783539500657</v>
      </c>
      <c r="L10238" s="56">
        <f t="shared" si="159"/>
        <v>10</v>
      </c>
      <c r="M10238" s="82" t="str">
        <f>"Q"&amp;" "&amp;VLOOKUP(pro[[#This Row],[Period]],Mapping!A:B,2,0)</f>
        <v>Q 4</v>
      </c>
      <c r="N10238"/>
    </row>
    <row r="10239" spans="1:14" ht="14.25" x14ac:dyDescent="0.2">
      <c r="A10239" s="42" t="s">
        <v>44</v>
      </c>
      <c r="B10239" s="44" t="s">
        <v>28</v>
      </c>
      <c r="C10239" s="44" t="s">
        <v>57</v>
      </c>
      <c r="D10239" s="43">
        <v>40457.822999999997</v>
      </c>
      <c r="E10239" s="43">
        <v>-11196.660999999998</v>
      </c>
      <c r="F10239" s="45">
        <v>-65690</v>
      </c>
      <c r="G10239" s="45">
        <v>-77590</v>
      </c>
      <c r="H10239" s="45">
        <v>-103670</v>
      </c>
      <c r="I10239" s="55">
        <f>pro[[#This Row],[Admin expenses 3]]+pro[[#This Row],[Admin expenses 2]]+pro[[#This Row],[Admin expenses 1]]+pro[[#This Row],[COGS]]</f>
        <v>-258146.66099999999</v>
      </c>
      <c r="J10239" s="55">
        <f>pro[[#This Row],[Revenue]]+pro[[#This Row],[AdminExp]]</f>
        <v>-217688.83799999999</v>
      </c>
      <c r="K10239" s="83">
        <f>pro[[#This Row],[Profit]]/pro[[#This Row],[Revenue]]</f>
        <v>-5.3806364717152482</v>
      </c>
      <c r="L10239" s="56">
        <f t="shared" si="159"/>
        <v>10</v>
      </c>
      <c r="M10239" s="82" t="str">
        <f>"Q"&amp;" "&amp;VLOOKUP(pro[[#This Row],[Period]],Mapping!A:B,2,0)</f>
        <v>Q 4</v>
      </c>
      <c r="N10239"/>
    </row>
    <row r="10240" spans="1:14" ht="14.25" x14ac:dyDescent="0.2">
      <c r="A10240" s="42" t="s">
        <v>44</v>
      </c>
      <c r="B10240" s="44" t="s">
        <v>28</v>
      </c>
      <c r="C10240" s="44" t="s">
        <v>57</v>
      </c>
      <c r="D10240" s="43">
        <v>40457.822999999997</v>
      </c>
      <c r="E10240" s="43">
        <v>-12402.487999999999</v>
      </c>
      <c r="F10240" s="45">
        <v>-30780</v>
      </c>
      <c r="G10240" s="45">
        <v>-41670</v>
      </c>
      <c r="H10240" s="45">
        <v>-69230</v>
      </c>
      <c r="I10240" s="55">
        <f>pro[[#This Row],[Admin expenses 3]]+pro[[#This Row],[Admin expenses 2]]+pro[[#This Row],[Admin expenses 1]]+pro[[#This Row],[COGS]]</f>
        <v>-154082.48800000001</v>
      </c>
      <c r="J10240" s="55">
        <f>pro[[#This Row],[Revenue]]+pro[[#This Row],[AdminExp]]</f>
        <v>-113624.66500000001</v>
      </c>
      <c r="K10240" s="83">
        <f>pro[[#This Row],[Profit]]/pro[[#This Row],[Revenue]]</f>
        <v>-2.8084720475444271</v>
      </c>
      <c r="L10240" s="56">
        <f t="shared" si="159"/>
        <v>10</v>
      </c>
      <c r="M10240" s="82" t="str">
        <f>"Q"&amp;" "&amp;VLOOKUP(pro[[#This Row],[Period]],Mapping!A:B,2,0)</f>
        <v>Q 4</v>
      </c>
      <c r="N10240"/>
    </row>
    <row r="10241" spans="1:14" ht="14.25" x14ac:dyDescent="0.2">
      <c r="A10241" s="42" t="s">
        <v>44</v>
      </c>
      <c r="B10241" s="44" t="s">
        <v>28</v>
      </c>
      <c r="C10241" s="44" t="s">
        <v>57</v>
      </c>
      <c r="D10241" s="43">
        <v>40457.822999999997</v>
      </c>
      <c r="E10241" s="43">
        <v>-9728.3130000000001</v>
      </c>
      <c r="F10241" s="45">
        <v>-85430</v>
      </c>
      <c r="G10241" s="45">
        <v>-80570</v>
      </c>
      <c r="H10241" s="45">
        <v>-42380</v>
      </c>
      <c r="I10241" s="55">
        <f>pro[[#This Row],[Admin expenses 3]]+pro[[#This Row],[Admin expenses 2]]+pro[[#This Row],[Admin expenses 1]]+pro[[#This Row],[COGS]]</f>
        <v>-218108.31299999999</v>
      </c>
      <c r="J10241" s="55">
        <f>pro[[#This Row],[Revenue]]+pro[[#This Row],[AdminExp]]</f>
        <v>-177650.49</v>
      </c>
      <c r="K10241" s="83">
        <f>pro[[#This Row],[Profit]]/pro[[#This Row],[Revenue]]</f>
        <v>-4.3910046766480741</v>
      </c>
      <c r="L10241" s="56">
        <f t="shared" si="159"/>
        <v>10</v>
      </c>
      <c r="M10241" s="82" t="str">
        <f>"Q"&amp;" "&amp;VLOOKUP(pro[[#This Row],[Period]],Mapping!A:B,2,0)</f>
        <v>Q 4</v>
      </c>
      <c r="N10241"/>
    </row>
    <row r="10242" spans="1:14" ht="14.25" x14ac:dyDescent="0.2">
      <c r="A10242" s="42" t="s">
        <v>44</v>
      </c>
      <c r="B10242" s="44" t="s">
        <v>28</v>
      </c>
      <c r="C10242" s="44" t="s">
        <v>57</v>
      </c>
      <c r="D10242" s="43">
        <v>159045.20099999997</v>
      </c>
      <c r="E10242" s="43">
        <v>-153237.28699999998</v>
      </c>
      <c r="F10242" s="45">
        <v>-31930</v>
      </c>
      <c r="G10242" s="45">
        <v>-82440</v>
      </c>
      <c r="H10242" s="45">
        <v>-23150</v>
      </c>
      <c r="I10242" s="55">
        <f>pro[[#This Row],[Admin expenses 3]]+pro[[#This Row],[Admin expenses 2]]+pro[[#This Row],[Admin expenses 1]]+pro[[#This Row],[COGS]]</f>
        <v>-290757.28700000001</v>
      </c>
      <c r="J10242" s="55">
        <f>pro[[#This Row],[Revenue]]+pro[[#This Row],[AdminExp]]</f>
        <v>-131712.08600000004</v>
      </c>
      <c r="K10242" s="83">
        <f>pro[[#This Row],[Profit]]/pro[[#This Row],[Revenue]]</f>
        <v>-0.82814247252892625</v>
      </c>
      <c r="L10242" s="56">
        <f t="shared" ref="L10242:L10305" si="160">MONTH(DATEVALUE(A10242&amp;"1"))</f>
        <v>10</v>
      </c>
      <c r="M10242" s="82" t="str">
        <f>"Q"&amp;" "&amp;VLOOKUP(pro[[#This Row],[Period]],Mapping!A:B,2,0)</f>
        <v>Q 4</v>
      </c>
      <c r="N10242"/>
    </row>
    <row r="10243" spans="1:14" ht="14.25" x14ac:dyDescent="0.2">
      <c r="A10243" s="42" t="s">
        <v>44</v>
      </c>
      <c r="B10243" s="44" t="s">
        <v>28</v>
      </c>
      <c r="C10243" s="44" t="s">
        <v>57</v>
      </c>
      <c r="D10243" s="43">
        <v>305107.97799999994</v>
      </c>
      <c r="E10243" s="43">
        <v>-223592.41099999996</v>
      </c>
      <c r="F10243" s="45">
        <v>-14590</v>
      </c>
      <c r="G10243" s="45">
        <v>-73840</v>
      </c>
      <c r="H10243" s="45">
        <v>-37340</v>
      </c>
      <c r="I10243" s="55">
        <f>pro[[#This Row],[Admin expenses 3]]+pro[[#This Row],[Admin expenses 2]]+pro[[#This Row],[Admin expenses 1]]+pro[[#This Row],[COGS]]</f>
        <v>-349362.41099999996</v>
      </c>
      <c r="J10243" s="55">
        <f>pro[[#This Row],[Revenue]]+pro[[#This Row],[AdminExp]]</f>
        <v>-44254.433000000019</v>
      </c>
      <c r="K10243" s="83">
        <f>pro[[#This Row],[Profit]]/pro[[#This Row],[Revenue]]</f>
        <v>-0.14504515185112604</v>
      </c>
      <c r="L10243" s="56">
        <f t="shared" si="160"/>
        <v>10</v>
      </c>
      <c r="M10243" s="82" t="str">
        <f>"Q"&amp;" "&amp;VLOOKUP(pro[[#This Row],[Period]],Mapping!A:B,2,0)</f>
        <v>Q 4</v>
      </c>
      <c r="N10243"/>
    </row>
    <row r="10244" spans="1:14" ht="14.25" x14ac:dyDescent="0.2">
      <c r="A10244" s="42" t="s">
        <v>44</v>
      </c>
      <c r="B10244" s="44" t="s">
        <v>28</v>
      </c>
      <c r="C10244" s="44" t="s">
        <v>57</v>
      </c>
      <c r="D10244" s="43">
        <v>197960.96599999999</v>
      </c>
      <c r="E10244" s="43">
        <v>-176971.361</v>
      </c>
      <c r="F10244" s="45">
        <v>-94740</v>
      </c>
      <c r="G10244" s="45">
        <v>-70860</v>
      </c>
      <c r="H10244" s="45">
        <v>-79690</v>
      </c>
      <c r="I10244" s="55">
        <f>pro[[#This Row],[Admin expenses 3]]+pro[[#This Row],[Admin expenses 2]]+pro[[#This Row],[Admin expenses 1]]+pro[[#This Row],[COGS]]</f>
        <v>-422261.36100000003</v>
      </c>
      <c r="J10244" s="55">
        <f>pro[[#This Row],[Revenue]]+pro[[#This Row],[AdminExp]]</f>
        <v>-224300.39500000005</v>
      </c>
      <c r="K10244" s="83">
        <f>pro[[#This Row],[Profit]]/pro[[#This Row],[Revenue]]</f>
        <v>-1.1330536495765537</v>
      </c>
      <c r="L10244" s="56">
        <f t="shared" si="160"/>
        <v>10</v>
      </c>
      <c r="M10244" s="82" t="str">
        <f>"Q"&amp;" "&amp;VLOOKUP(pro[[#This Row],[Period]],Mapping!A:B,2,0)</f>
        <v>Q 4</v>
      </c>
      <c r="N10244"/>
    </row>
    <row r="10245" spans="1:14" ht="14.25" x14ac:dyDescent="0.2">
      <c r="A10245" s="42" t="s">
        <v>44</v>
      </c>
      <c r="B10245" s="44" t="s">
        <v>28</v>
      </c>
      <c r="C10245" s="44" t="s">
        <v>57</v>
      </c>
      <c r="D10245" s="43">
        <v>160280.06399999998</v>
      </c>
      <c r="E10245" s="43">
        <v>-161039.97</v>
      </c>
      <c r="F10245" s="45">
        <v>-66580</v>
      </c>
      <c r="G10245" s="45">
        <v>-104530</v>
      </c>
      <c r="H10245" s="45">
        <v>-22180</v>
      </c>
      <c r="I10245" s="55">
        <f>pro[[#This Row],[Admin expenses 3]]+pro[[#This Row],[Admin expenses 2]]+pro[[#This Row],[Admin expenses 1]]+pro[[#This Row],[COGS]]</f>
        <v>-354329.97</v>
      </c>
      <c r="J10245" s="55">
        <f>pro[[#This Row],[Revenue]]+pro[[#This Row],[AdminExp]]</f>
        <v>-194049.90599999999</v>
      </c>
      <c r="K10245" s="83">
        <f>pro[[#This Row],[Profit]]/pro[[#This Row],[Revenue]]</f>
        <v>-1.2106927159699663</v>
      </c>
      <c r="L10245" s="56">
        <f t="shared" si="160"/>
        <v>10</v>
      </c>
      <c r="M10245" s="82" t="str">
        <f>"Q"&amp;" "&amp;VLOOKUP(pro[[#This Row],[Period]],Mapping!A:B,2,0)</f>
        <v>Q 4</v>
      </c>
      <c r="N10245"/>
    </row>
    <row r="10246" spans="1:14" ht="14.25" x14ac:dyDescent="0.2">
      <c r="A10246" s="42" t="s">
        <v>44</v>
      </c>
      <c r="B10246" s="44" t="s">
        <v>28</v>
      </c>
      <c r="C10246" s="44" t="s">
        <v>57</v>
      </c>
      <c r="D10246" s="43">
        <v>128391.011</v>
      </c>
      <c r="E10246" s="43">
        <v>-140696.47199999998</v>
      </c>
      <c r="F10246" s="45">
        <v>-47770</v>
      </c>
      <c r="G10246" s="45">
        <v>-72510</v>
      </c>
      <c r="H10246" s="45">
        <v>-70270</v>
      </c>
      <c r="I10246" s="55">
        <f>pro[[#This Row],[Admin expenses 3]]+pro[[#This Row],[Admin expenses 2]]+pro[[#This Row],[Admin expenses 1]]+pro[[#This Row],[COGS]]</f>
        <v>-331246.47199999995</v>
      </c>
      <c r="J10246" s="55">
        <f>pro[[#This Row],[Revenue]]+pro[[#This Row],[AdminExp]]</f>
        <v>-202855.46099999995</v>
      </c>
      <c r="K10246" s="83">
        <f>pro[[#This Row],[Profit]]/pro[[#This Row],[Revenue]]</f>
        <v>-1.5799818026201222</v>
      </c>
      <c r="L10246" s="56">
        <f t="shared" si="160"/>
        <v>10</v>
      </c>
      <c r="M10246" s="82" t="str">
        <f>"Q"&amp;" "&amp;VLOOKUP(pro[[#This Row],[Period]],Mapping!A:B,2,0)</f>
        <v>Q 4</v>
      </c>
      <c r="N10246"/>
    </row>
    <row r="10247" spans="1:14" ht="14.25" x14ac:dyDescent="0.2">
      <c r="A10247" s="42" t="s">
        <v>44</v>
      </c>
      <c r="B10247" s="44" t="s">
        <v>28</v>
      </c>
      <c r="C10247" s="44" t="s">
        <v>57</v>
      </c>
      <c r="D10247" s="43">
        <v>80023.306999999986</v>
      </c>
      <c r="E10247" s="43">
        <v>-177219.23099999997</v>
      </c>
      <c r="F10247" s="45">
        <v>-62370</v>
      </c>
      <c r="G10247" s="45">
        <v>-69530</v>
      </c>
      <c r="H10247" s="45">
        <v>-66970</v>
      </c>
      <c r="I10247" s="55">
        <f>pro[[#This Row],[Admin expenses 3]]+pro[[#This Row],[Admin expenses 2]]+pro[[#This Row],[Admin expenses 1]]+pro[[#This Row],[COGS]]</f>
        <v>-376089.23099999997</v>
      </c>
      <c r="J10247" s="55">
        <f>pro[[#This Row],[Revenue]]+pro[[#This Row],[AdminExp]]</f>
        <v>-296065.924</v>
      </c>
      <c r="K10247" s="83">
        <f>pro[[#This Row],[Profit]]/pro[[#This Row],[Revenue]]</f>
        <v>-3.6997461751986838</v>
      </c>
      <c r="L10247" s="56">
        <f t="shared" si="160"/>
        <v>10</v>
      </c>
      <c r="M10247" s="82" t="str">
        <f>"Q"&amp;" "&amp;VLOOKUP(pro[[#This Row],[Period]],Mapping!A:B,2,0)</f>
        <v>Q 4</v>
      </c>
      <c r="N10247"/>
    </row>
    <row r="10248" spans="1:14" ht="14.25" x14ac:dyDescent="0.2">
      <c r="A10248" s="42" t="s">
        <v>44</v>
      </c>
      <c r="B10248" s="44" t="s">
        <v>28</v>
      </c>
      <c r="C10248" s="44" t="s">
        <v>57</v>
      </c>
      <c r="D10248" s="43">
        <v>919523.96199999982</v>
      </c>
      <c r="E10248" s="43">
        <v>-265937.70699999999</v>
      </c>
      <c r="F10248" s="45">
        <v>-22090</v>
      </c>
      <c r="G10248" s="45">
        <v>-55370</v>
      </c>
      <c r="H10248" s="45">
        <v>-36250</v>
      </c>
      <c r="I10248" s="55">
        <f>pro[[#This Row],[Admin expenses 3]]+pro[[#This Row],[Admin expenses 2]]+pro[[#This Row],[Admin expenses 1]]+pro[[#This Row],[COGS]]</f>
        <v>-379647.70699999999</v>
      </c>
      <c r="J10248" s="55">
        <f>pro[[#This Row],[Revenue]]+pro[[#This Row],[AdminExp]]</f>
        <v>539876.25499999989</v>
      </c>
      <c r="K10248" s="83">
        <f>pro[[#This Row],[Profit]]/pro[[#This Row],[Revenue]]</f>
        <v>0.58712581434609745</v>
      </c>
      <c r="L10248" s="56">
        <f t="shared" si="160"/>
        <v>10</v>
      </c>
      <c r="M10248" s="82" t="str">
        <f>"Q"&amp;" "&amp;VLOOKUP(pro[[#This Row],[Period]],Mapping!A:B,2,0)</f>
        <v>Q 4</v>
      </c>
      <c r="N10248"/>
    </row>
    <row r="10249" spans="1:14" ht="14.25" x14ac:dyDescent="0.2">
      <c r="A10249" s="42" t="s">
        <v>44</v>
      </c>
      <c r="B10249" s="44" t="s">
        <v>28</v>
      </c>
      <c r="C10249" s="44" t="s">
        <v>57</v>
      </c>
      <c r="D10249" s="43">
        <v>578357.84299999999</v>
      </c>
      <c r="E10249" s="43">
        <v>-337162.90299999999</v>
      </c>
      <c r="F10249" s="45">
        <v>-21830</v>
      </c>
      <c r="G10249" s="45">
        <v>-107130</v>
      </c>
      <c r="H10249" s="45">
        <v>-40220</v>
      </c>
      <c r="I10249" s="55">
        <f>pro[[#This Row],[Admin expenses 3]]+pro[[#This Row],[Admin expenses 2]]+pro[[#This Row],[Admin expenses 1]]+pro[[#This Row],[COGS]]</f>
        <v>-506342.90299999999</v>
      </c>
      <c r="J10249" s="55">
        <f>pro[[#This Row],[Revenue]]+pro[[#This Row],[AdminExp]]</f>
        <v>72014.94</v>
      </c>
      <c r="K10249" s="83">
        <f>pro[[#This Row],[Profit]]/pro[[#This Row],[Revenue]]</f>
        <v>0.12451623311002631</v>
      </c>
      <c r="L10249" s="56">
        <f t="shared" si="160"/>
        <v>10</v>
      </c>
      <c r="M10249" s="82" t="str">
        <f>"Q"&amp;" "&amp;VLOOKUP(pro[[#This Row],[Period]],Mapping!A:B,2,0)</f>
        <v>Q 4</v>
      </c>
      <c r="N10249"/>
    </row>
    <row r="10250" spans="1:14" ht="14.25" x14ac:dyDescent="0.2">
      <c r="A10250" s="42" t="s">
        <v>44</v>
      </c>
      <c r="B10250" s="44" t="s">
        <v>28</v>
      </c>
      <c r="C10250" s="44" t="s">
        <v>57</v>
      </c>
      <c r="D10250" s="43">
        <v>293006.67899999995</v>
      </c>
      <c r="E10250" s="43">
        <v>-283010.93099999998</v>
      </c>
      <c r="F10250" s="45">
        <v>-24080</v>
      </c>
      <c r="G10250" s="45">
        <v>-74740</v>
      </c>
      <c r="H10250" s="45">
        <v>-69110</v>
      </c>
      <c r="I10250" s="55">
        <f>pro[[#This Row],[Admin expenses 3]]+pro[[#This Row],[Admin expenses 2]]+pro[[#This Row],[Admin expenses 1]]+pro[[#This Row],[COGS]]</f>
        <v>-450940.93099999998</v>
      </c>
      <c r="J10250" s="55">
        <f>pro[[#This Row],[Revenue]]+pro[[#This Row],[AdminExp]]</f>
        <v>-157934.25200000004</v>
      </c>
      <c r="K10250" s="83">
        <f>pro[[#This Row],[Profit]]/pro[[#This Row],[Revenue]]</f>
        <v>-0.53901246394455082</v>
      </c>
      <c r="L10250" s="56">
        <f t="shared" si="160"/>
        <v>10</v>
      </c>
      <c r="M10250" s="82" t="str">
        <f>"Q"&amp;" "&amp;VLOOKUP(pro[[#This Row],[Period]],Mapping!A:B,2,0)</f>
        <v>Q 4</v>
      </c>
      <c r="N10250"/>
    </row>
    <row r="10251" spans="1:14" ht="14.25" x14ac:dyDescent="0.2">
      <c r="A10251" s="42" t="s">
        <v>44</v>
      </c>
      <c r="B10251" s="44" t="s">
        <v>28</v>
      </c>
      <c r="C10251" s="44" t="s">
        <v>57</v>
      </c>
      <c r="D10251" s="43">
        <v>864219.55900000001</v>
      </c>
      <c r="E10251" s="43">
        <v>-669197.82299999997</v>
      </c>
      <c r="F10251" s="45">
        <v>-20780</v>
      </c>
      <c r="G10251" s="45">
        <v>-88410</v>
      </c>
      <c r="H10251" s="45">
        <v>-102020</v>
      </c>
      <c r="I10251" s="55">
        <f>pro[[#This Row],[Admin expenses 3]]+pro[[#This Row],[Admin expenses 2]]+pro[[#This Row],[Admin expenses 1]]+pro[[#This Row],[COGS]]</f>
        <v>-880407.82299999997</v>
      </c>
      <c r="J10251" s="55">
        <f>pro[[#This Row],[Revenue]]+pro[[#This Row],[AdminExp]]</f>
        <v>-16188.263999999966</v>
      </c>
      <c r="K10251" s="83">
        <f>pro[[#This Row],[Profit]]/pro[[#This Row],[Revenue]]</f>
        <v>-1.8731656592835762E-2</v>
      </c>
      <c r="L10251" s="56">
        <f t="shared" si="160"/>
        <v>10</v>
      </c>
      <c r="M10251" s="82" t="str">
        <f>"Q"&amp;" "&amp;VLOOKUP(pro[[#This Row],[Period]],Mapping!A:B,2,0)</f>
        <v>Q 4</v>
      </c>
      <c r="N10251"/>
    </row>
    <row r="10252" spans="1:14" ht="14.25" x14ac:dyDescent="0.2">
      <c r="A10252" s="42" t="s">
        <v>44</v>
      </c>
      <c r="B10252" s="44" t="s">
        <v>28</v>
      </c>
      <c r="C10252" s="44" t="s">
        <v>57</v>
      </c>
      <c r="D10252" s="43">
        <v>407228.92</v>
      </c>
      <c r="E10252" s="43">
        <v>-314552.95199999999</v>
      </c>
      <c r="F10252" s="45">
        <v>-82850</v>
      </c>
      <c r="G10252" s="45">
        <v>-34180</v>
      </c>
      <c r="H10252" s="45">
        <v>-14920</v>
      </c>
      <c r="I10252" s="55">
        <f>pro[[#This Row],[Admin expenses 3]]+pro[[#This Row],[Admin expenses 2]]+pro[[#This Row],[Admin expenses 1]]+pro[[#This Row],[COGS]]</f>
        <v>-446502.95199999999</v>
      </c>
      <c r="J10252" s="55">
        <f>pro[[#This Row],[Revenue]]+pro[[#This Row],[AdminExp]]</f>
        <v>-39274.032000000007</v>
      </c>
      <c r="K10252" s="83">
        <f>pro[[#This Row],[Profit]]/pro[[#This Row],[Revenue]]</f>
        <v>-9.6442148558604349E-2</v>
      </c>
      <c r="L10252" s="56">
        <f t="shared" si="160"/>
        <v>10</v>
      </c>
      <c r="M10252" s="82" t="str">
        <f>"Q"&amp;" "&amp;VLOOKUP(pro[[#This Row],[Period]],Mapping!A:B,2,0)</f>
        <v>Q 4</v>
      </c>
      <c r="N10252"/>
    </row>
    <row r="10253" spans="1:14" ht="14.25" x14ac:dyDescent="0.2">
      <c r="A10253" s="42" t="s">
        <v>44</v>
      </c>
      <c r="B10253" s="44" t="s">
        <v>28</v>
      </c>
      <c r="C10253" s="44" t="s">
        <v>58</v>
      </c>
      <c r="D10253" s="43">
        <v>39502.834000000003</v>
      </c>
      <c r="E10253" s="43">
        <v>-18540.353999999999</v>
      </c>
      <c r="F10253" s="45">
        <v>-23490</v>
      </c>
      <c r="G10253" s="45">
        <v>-92650</v>
      </c>
      <c r="H10253" s="45">
        <v>-59240</v>
      </c>
      <c r="I10253" s="55">
        <f>pro[[#This Row],[Admin expenses 3]]+pro[[#This Row],[Admin expenses 2]]+pro[[#This Row],[Admin expenses 1]]+pro[[#This Row],[COGS]]</f>
        <v>-193920.35399999999</v>
      </c>
      <c r="J10253" s="55">
        <f>pro[[#This Row],[Revenue]]+pro[[#This Row],[AdminExp]]</f>
        <v>-154417.51999999999</v>
      </c>
      <c r="K10253" s="83">
        <f>pro[[#This Row],[Profit]]/pro[[#This Row],[Revenue]]</f>
        <v>-3.9090238437070104</v>
      </c>
      <c r="L10253" s="56">
        <f t="shared" si="160"/>
        <v>10</v>
      </c>
      <c r="M10253" s="82" t="str">
        <f>"Q"&amp;" "&amp;VLOOKUP(pro[[#This Row],[Period]],Mapping!A:B,2,0)</f>
        <v>Q 4</v>
      </c>
      <c r="N10253"/>
    </row>
    <row r="10254" spans="1:14" ht="14.25" x14ac:dyDescent="0.2">
      <c r="A10254" s="42" t="s">
        <v>44</v>
      </c>
      <c r="B10254" s="44" t="s">
        <v>28</v>
      </c>
      <c r="C10254" s="44" t="s">
        <v>59</v>
      </c>
      <c r="D10254" s="43">
        <v>39421.437999999995</v>
      </c>
      <c r="E10254" s="43">
        <v>-8227.2610000000004</v>
      </c>
      <c r="F10254" s="45">
        <v>-31420</v>
      </c>
      <c r="G10254" s="45">
        <v>-31820</v>
      </c>
      <c r="H10254" s="45">
        <v>-28720</v>
      </c>
      <c r="I10254" s="55">
        <f>pro[[#This Row],[Admin expenses 3]]+pro[[#This Row],[Admin expenses 2]]+pro[[#This Row],[Admin expenses 1]]+pro[[#This Row],[COGS]]</f>
        <v>-100187.261</v>
      </c>
      <c r="J10254" s="55">
        <f>pro[[#This Row],[Revenue]]+pro[[#This Row],[AdminExp]]</f>
        <v>-60765.823000000004</v>
      </c>
      <c r="K10254" s="83">
        <f>pro[[#This Row],[Profit]]/pro[[#This Row],[Revenue]]</f>
        <v>-1.5414410554987876</v>
      </c>
      <c r="L10254" s="56">
        <f t="shared" si="160"/>
        <v>10</v>
      </c>
      <c r="M10254" s="82" t="str">
        <f>"Q"&amp;" "&amp;VLOOKUP(pro[[#This Row],[Period]],Mapping!A:B,2,0)</f>
        <v>Q 4</v>
      </c>
      <c r="N10254"/>
    </row>
    <row r="10255" spans="1:14" ht="14.25" x14ac:dyDescent="0.2">
      <c r="A10255" s="42" t="s">
        <v>44</v>
      </c>
      <c r="B10255" s="44" t="s">
        <v>28</v>
      </c>
      <c r="C10255" s="44" t="s">
        <v>57</v>
      </c>
      <c r="D10255" s="43">
        <v>43524.690999999999</v>
      </c>
      <c r="E10255" s="43">
        <v>-26280.708999999999</v>
      </c>
      <c r="F10255" s="45">
        <v>-35530</v>
      </c>
      <c r="G10255" s="45">
        <v>-57650</v>
      </c>
      <c r="H10255" s="45">
        <v>-95970</v>
      </c>
      <c r="I10255" s="55">
        <f>pro[[#This Row],[Admin expenses 3]]+pro[[#This Row],[Admin expenses 2]]+pro[[#This Row],[Admin expenses 1]]+pro[[#This Row],[COGS]]</f>
        <v>-215430.709</v>
      </c>
      <c r="J10255" s="55">
        <f>pro[[#This Row],[Revenue]]+pro[[#This Row],[AdminExp]]</f>
        <v>-171906.01800000001</v>
      </c>
      <c r="K10255" s="83">
        <f>pro[[#This Row],[Profit]]/pro[[#This Row],[Revenue]]</f>
        <v>-3.949620641764005</v>
      </c>
      <c r="L10255" s="56">
        <f t="shared" si="160"/>
        <v>10</v>
      </c>
      <c r="M10255" s="82" t="str">
        <f>"Q"&amp;" "&amp;VLOOKUP(pro[[#This Row],[Period]],Mapping!A:B,2,0)</f>
        <v>Q 4</v>
      </c>
      <c r="N10255"/>
    </row>
    <row r="10256" spans="1:14" ht="14.25" x14ac:dyDescent="0.2">
      <c r="A10256" s="42" t="s">
        <v>44</v>
      </c>
      <c r="B10256" s="44" t="s">
        <v>28</v>
      </c>
      <c r="C10256" s="44" t="s">
        <v>57</v>
      </c>
      <c r="D10256" s="43">
        <v>35080.142999999996</v>
      </c>
      <c r="E10256" s="43">
        <v>-26989.444999999996</v>
      </c>
      <c r="F10256" s="45">
        <v>-78250</v>
      </c>
      <c r="G10256" s="45">
        <v>-75260</v>
      </c>
      <c r="H10256" s="45">
        <v>-27210</v>
      </c>
      <c r="I10256" s="55">
        <f>pro[[#This Row],[Admin expenses 3]]+pro[[#This Row],[Admin expenses 2]]+pro[[#This Row],[Admin expenses 1]]+pro[[#This Row],[COGS]]</f>
        <v>-207709.44500000001</v>
      </c>
      <c r="J10256" s="55">
        <f>pro[[#This Row],[Revenue]]+pro[[#This Row],[AdminExp]]</f>
        <v>-172629.30200000003</v>
      </c>
      <c r="K10256" s="83">
        <f>pro[[#This Row],[Profit]]/pro[[#This Row],[Revenue]]</f>
        <v>-4.9209976709616043</v>
      </c>
      <c r="L10256" s="56">
        <f t="shared" si="160"/>
        <v>10</v>
      </c>
      <c r="M10256" s="82" t="str">
        <f>"Q"&amp;" "&amp;VLOOKUP(pro[[#This Row],[Period]],Mapping!A:B,2,0)</f>
        <v>Q 4</v>
      </c>
      <c r="N10256"/>
    </row>
    <row r="10257" spans="1:14" ht="14.25" x14ac:dyDescent="0.2">
      <c r="A10257" s="42" t="s">
        <v>44</v>
      </c>
      <c r="B10257" s="44" t="s">
        <v>28</v>
      </c>
      <c r="C10257" s="44" t="s">
        <v>57</v>
      </c>
      <c r="D10257" s="43">
        <v>26448.960999999999</v>
      </c>
      <c r="E10257" s="43">
        <v>-43154.748</v>
      </c>
      <c r="F10257" s="45">
        <v>-34280</v>
      </c>
      <c r="G10257" s="45">
        <v>-101190</v>
      </c>
      <c r="H10257" s="45">
        <v>-20930</v>
      </c>
      <c r="I10257" s="55">
        <f>pro[[#This Row],[Admin expenses 3]]+pro[[#This Row],[Admin expenses 2]]+pro[[#This Row],[Admin expenses 1]]+pro[[#This Row],[COGS]]</f>
        <v>-199554.74799999999</v>
      </c>
      <c r="J10257" s="55">
        <f>pro[[#This Row],[Revenue]]+pro[[#This Row],[AdminExp]]</f>
        <v>-173105.78699999998</v>
      </c>
      <c r="K10257" s="83">
        <f>pro[[#This Row],[Profit]]/pro[[#This Row],[Revenue]]</f>
        <v>-6.5448993251568552</v>
      </c>
      <c r="L10257" s="56">
        <f t="shared" si="160"/>
        <v>10</v>
      </c>
      <c r="M10257" s="82" t="str">
        <f>"Q"&amp;" "&amp;VLOOKUP(pro[[#This Row],[Period]],Mapping!A:B,2,0)</f>
        <v>Q 4</v>
      </c>
      <c r="N10257"/>
    </row>
    <row r="10258" spans="1:14" ht="14.25" x14ac:dyDescent="0.2">
      <c r="A10258" s="42" t="s">
        <v>44</v>
      </c>
      <c r="B10258" s="44" t="s">
        <v>28</v>
      </c>
      <c r="C10258" s="44" t="s">
        <v>57</v>
      </c>
      <c r="D10258" s="43">
        <v>109620.84699999999</v>
      </c>
      <c r="E10258" s="43">
        <v>-205691.68900000001</v>
      </c>
      <c r="F10258" s="45">
        <v>-93780</v>
      </c>
      <c r="G10258" s="45">
        <v>-86810</v>
      </c>
      <c r="H10258" s="45">
        <v>-29900</v>
      </c>
      <c r="I10258" s="55">
        <f>pro[[#This Row],[Admin expenses 3]]+pro[[#This Row],[Admin expenses 2]]+pro[[#This Row],[Admin expenses 1]]+pro[[#This Row],[COGS]]</f>
        <v>-416181.68900000001</v>
      </c>
      <c r="J10258" s="55">
        <f>pro[[#This Row],[Revenue]]+pro[[#This Row],[AdminExp]]</f>
        <v>-306560.842</v>
      </c>
      <c r="K10258" s="83">
        <f>pro[[#This Row],[Profit]]/pro[[#This Row],[Revenue]]</f>
        <v>-2.7965560419360744</v>
      </c>
      <c r="L10258" s="56">
        <f t="shared" si="160"/>
        <v>10</v>
      </c>
      <c r="M10258" s="82" t="str">
        <f>"Q"&amp;" "&amp;VLOOKUP(pro[[#This Row],[Period]],Mapping!A:B,2,0)</f>
        <v>Q 4</v>
      </c>
      <c r="N10258"/>
    </row>
    <row r="10259" spans="1:14" ht="14.25" x14ac:dyDescent="0.2">
      <c r="A10259" s="42" t="s">
        <v>44</v>
      </c>
      <c r="B10259" s="44" t="s">
        <v>28</v>
      </c>
      <c r="C10259" s="44" t="s">
        <v>57</v>
      </c>
      <c r="D10259" s="43">
        <v>11465.839</v>
      </c>
      <c r="E10259" s="43">
        <v>-19294.274999999998</v>
      </c>
      <c r="F10259" s="45">
        <v>-51500</v>
      </c>
      <c r="G10259" s="45">
        <v>-17130</v>
      </c>
      <c r="H10259" s="45">
        <v>-61290</v>
      </c>
      <c r="I10259" s="55">
        <f>pro[[#This Row],[Admin expenses 3]]+pro[[#This Row],[Admin expenses 2]]+pro[[#This Row],[Admin expenses 1]]+pro[[#This Row],[COGS]]</f>
        <v>-149214.27499999999</v>
      </c>
      <c r="J10259" s="55">
        <f>pro[[#This Row],[Revenue]]+pro[[#This Row],[AdminExp]]</f>
        <v>-137748.43599999999</v>
      </c>
      <c r="K10259" s="83">
        <f>pro[[#This Row],[Profit]]/pro[[#This Row],[Revenue]]</f>
        <v>-12.0138121597556</v>
      </c>
      <c r="L10259" s="56">
        <f t="shared" si="160"/>
        <v>10</v>
      </c>
      <c r="M10259" s="82" t="str">
        <f>"Q"&amp;" "&amp;VLOOKUP(pro[[#This Row],[Period]],Mapping!A:B,2,0)</f>
        <v>Q 4</v>
      </c>
      <c r="N10259"/>
    </row>
    <row r="10260" spans="1:14" ht="14.25" x14ac:dyDescent="0.2">
      <c r="A10260" s="42" t="s">
        <v>44</v>
      </c>
      <c r="B10260" s="44" t="s">
        <v>28</v>
      </c>
      <c r="C10260" s="44" t="s">
        <v>58</v>
      </c>
      <c r="D10260" s="43">
        <v>95603.430999999982</v>
      </c>
      <c r="E10260" s="43">
        <v>-262908.23300000001</v>
      </c>
      <c r="F10260" s="45">
        <v>-100930</v>
      </c>
      <c r="G10260" s="45">
        <v>-64600</v>
      </c>
      <c r="H10260" s="45">
        <v>-17980</v>
      </c>
      <c r="I10260" s="55">
        <f>pro[[#This Row],[Admin expenses 3]]+pro[[#This Row],[Admin expenses 2]]+pro[[#This Row],[Admin expenses 1]]+pro[[#This Row],[COGS]]</f>
        <v>-446418.23300000001</v>
      </c>
      <c r="J10260" s="55">
        <f>pro[[#This Row],[Revenue]]+pro[[#This Row],[AdminExp]]</f>
        <v>-350814.80200000003</v>
      </c>
      <c r="K10260" s="83">
        <f>pro[[#This Row],[Profit]]/pro[[#This Row],[Revenue]]</f>
        <v>-3.669479205197145</v>
      </c>
      <c r="L10260" s="56">
        <f t="shared" si="160"/>
        <v>10</v>
      </c>
      <c r="M10260" s="82" t="str">
        <f>"Q"&amp;" "&amp;VLOOKUP(pro[[#This Row],[Period]],Mapping!A:B,2,0)</f>
        <v>Q 4</v>
      </c>
      <c r="N10260"/>
    </row>
    <row r="10261" spans="1:14" ht="14.25" x14ac:dyDescent="0.2">
      <c r="A10261" s="42" t="s">
        <v>44</v>
      </c>
      <c r="B10261" s="44" t="s">
        <v>28</v>
      </c>
      <c r="C10261" s="44" t="s">
        <v>59</v>
      </c>
      <c r="D10261" s="43">
        <v>427171.67499999999</v>
      </c>
      <c r="E10261" s="43">
        <v>-550481.45599999989</v>
      </c>
      <c r="F10261" s="45">
        <v>-14860</v>
      </c>
      <c r="G10261" s="45">
        <v>-86990</v>
      </c>
      <c r="H10261" s="45">
        <v>-20100</v>
      </c>
      <c r="I10261" s="55">
        <f>pro[[#This Row],[Admin expenses 3]]+pro[[#This Row],[Admin expenses 2]]+pro[[#This Row],[Admin expenses 1]]+pro[[#This Row],[COGS]]</f>
        <v>-672431.45599999989</v>
      </c>
      <c r="J10261" s="55">
        <f>pro[[#This Row],[Revenue]]+pro[[#This Row],[AdminExp]]</f>
        <v>-245259.7809999999</v>
      </c>
      <c r="K10261" s="83">
        <f>pro[[#This Row],[Profit]]/pro[[#This Row],[Revenue]]</f>
        <v>-0.57414804247027829</v>
      </c>
      <c r="L10261" s="56">
        <f t="shared" si="160"/>
        <v>10</v>
      </c>
      <c r="M10261" s="82" t="str">
        <f>"Q"&amp;" "&amp;VLOOKUP(pro[[#This Row],[Period]],Mapping!A:B,2,0)</f>
        <v>Q 4</v>
      </c>
      <c r="N10261"/>
    </row>
    <row r="10262" spans="1:14" ht="14.25" x14ac:dyDescent="0.2">
      <c r="A10262" s="42" t="s">
        <v>44</v>
      </c>
      <c r="B10262" s="44" t="s">
        <v>28</v>
      </c>
      <c r="C10262" s="44" t="s">
        <v>57</v>
      </c>
      <c r="D10262" s="43">
        <v>84504.174999999988</v>
      </c>
      <c r="E10262" s="43">
        <v>-87687.523000000001</v>
      </c>
      <c r="F10262" s="45">
        <v>-38060</v>
      </c>
      <c r="G10262" s="45">
        <v>-61840</v>
      </c>
      <c r="H10262" s="45">
        <v>-36190</v>
      </c>
      <c r="I10262" s="55">
        <f>pro[[#This Row],[Admin expenses 3]]+pro[[#This Row],[Admin expenses 2]]+pro[[#This Row],[Admin expenses 1]]+pro[[#This Row],[COGS]]</f>
        <v>-223777.52299999999</v>
      </c>
      <c r="J10262" s="55">
        <f>pro[[#This Row],[Revenue]]+pro[[#This Row],[AdminExp]]</f>
        <v>-139273.348</v>
      </c>
      <c r="K10262" s="83">
        <f>pro[[#This Row],[Profit]]/pro[[#This Row],[Revenue]]</f>
        <v>-1.6481238708028334</v>
      </c>
      <c r="L10262" s="56">
        <f t="shared" si="160"/>
        <v>10</v>
      </c>
      <c r="M10262" s="82" t="str">
        <f>"Q"&amp;" "&amp;VLOOKUP(pro[[#This Row],[Period]],Mapping!A:B,2,0)</f>
        <v>Q 4</v>
      </c>
      <c r="N10262"/>
    </row>
    <row r="10263" spans="1:14" ht="14.25" x14ac:dyDescent="0.2">
      <c r="A10263" s="42" t="s">
        <v>44</v>
      </c>
      <c r="B10263" s="44" t="s">
        <v>28</v>
      </c>
      <c r="C10263" s="44" t="s">
        <v>57</v>
      </c>
      <c r="D10263" s="43">
        <v>208893.28599999996</v>
      </c>
      <c r="E10263" s="43">
        <v>-216685.16799999998</v>
      </c>
      <c r="F10263" s="45">
        <v>-21780</v>
      </c>
      <c r="G10263" s="45">
        <v>-87950</v>
      </c>
      <c r="H10263" s="45">
        <v>-92390</v>
      </c>
      <c r="I10263" s="55">
        <f>pro[[#This Row],[Admin expenses 3]]+pro[[#This Row],[Admin expenses 2]]+pro[[#This Row],[Admin expenses 1]]+pro[[#This Row],[COGS]]</f>
        <v>-418805.16799999995</v>
      </c>
      <c r="J10263" s="55">
        <f>pro[[#This Row],[Revenue]]+pro[[#This Row],[AdminExp]]</f>
        <v>-209911.88199999998</v>
      </c>
      <c r="K10263" s="83">
        <f>pro[[#This Row],[Profit]]/pro[[#This Row],[Revenue]]</f>
        <v>-1.0048761548037499</v>
      </c>
      <c r="L10263" s="56">
        <f t="shared" si="160"/>
        <v>10</v>
      </c>
      <c r="M10263" s="82" t="str">
        <f>"Q"&amp;" "&amp;VLOOKUP(pro[[#This Row],[Period]],Mapping!A:B,2,0)</f>
        <v>Q 4</v>
      </c>
      <c r="N10263"/>
    </row>
    <row r="10264" spans="1:14" ht="14.25" x14ac:dyDescent="0.2">
      <c r="A10264" s="42" t="s">
        <v>44</v>
      </c>
      <c r="B10264" s="44" t="s">
        <v>28</v>
      </c>
      <c r="C10264" s="44" t="s">
        <v>57</v>
      </c>
      <c r="D10264" s="43">
        <v>152741.288</v>
      </c>
      <c r="E10264" s="43">
        <v>-153724.72499999998</v>
      </c>
      <c r="F10264" s="45">
        <v>-25710</v>
      </c>
      <c r="G10264" s="45">
        <v>-62920</v>
      </c>
      <c r="H10264" s="45">
        <v>-23260</v>
      </c>
      <c r="I10264" s="55">
        <f>pro[[#This Row],[Admin expenses 3]]+pro[[#This Row],[Admin expenses 2]]+pro[[#This Row],[Admin expenses 1]]+pro[[#This Row],[COGS]]</f>
        <v>-265614.72499999998</v>
      </c>
      <c r="J10264" s="55">
        <f>pro[[#This Row],[Revenue]]+pro[[#This Row],[AdminExp]]</f>
        <v>-112873.43699999998</v>
      </c>
      <c r="K10264" s="83">
        <f>pro[[#This Row],[Profit]]/pro[[#This Row],[Revenue]]</f>
        <v>-0.73898445193155615</v>
      </c>
      <c r="L10264" s="56">
        <f t="shared" si="160"/>
        <v>10</v>
      </c>
      <c r="M10264" s="82" t="str">
        <f>"Q"&amp;" "&amp;VLOOKUP(pro[[#This Row],[Period]],Mapping!A:B,2,0)</f>
        <v>Q 4</v>
      </c>
      <c r="N10264"/>
    </row>
    <row r="10265" spans="1:14" ht="14.25" x14ac:dyDescent="0.2">
      <c r="A10265" s="42" t="s">
        <v>44</v>
      </c>
      <c r="B10265" s="44" t="s">
        <v>28</v>
      </c>
      <c r="C10265" s="44" t="s">
        <v>58</v>
      </c>
      <c r="D10265" s="43">
        <v>121919.45499999999</v>
      </c>
      <c r="E10265" s="43">
        <v>-179053.99400000001</v>
      </c>
      <c r="F10265" s="45">
        <v>-31030</v>
      </c>
      <c r="G10265" s="45">
        <v>-93070</v>
      </c>
      <c r="H10265" s="45">
        <v>-38190</v>
      </c>
      <c r="I10265" s="55">
        <f>pro[[#This Row],[Admin expenses 3]]+pro[[#This Row],[Admin expenses 2]]+pro[[#This Row],[Admin expenses 1]]+pro[[#This Row],[COGS]]</f>
        <v>-341343.99400000001</v>
      </c>
      <c r="J10265" s="55">
        <f>pro[[#This Row],[Revenue]]+pro[[#This Row],[AdminExp]]</f>
        <v>-219424.53900000002</v>
      </c>
      <c r="K10265" s="83">
        <f>pro[[#This Row],[Profit]]/pro[[#This Row],[Revenue]]</f>
        <v>-1.7997499988824592</v>
      </c>
      <c r="L10265" s="56">
        <f t="shared" si="160"/>
        <v>10</v>
      </c>
      <c r="M10265" s="82" t="str">
        <f>"Q"&amp;" "&amp;VLOOKUP(pro[[#This Row],[Period]],Mapping!A:B,2,0)</f>
        <v>Q 4</v>
      </c>
      <c r="N10265"/>
    </row>
    <row r="10266" spans="1:14" ht="14.25" x14ac:dyDescent="0.2">
      <c r="A10266" s="42" t="s">
        <v>44</v>
      </c>
      <c r="B10266" s="44" t="s">
        <v>28</v>
      </c>
      <c r="C10266" s="44" t="s">
        <v>59</v>
      </c>
      <c r="D10266" s="43">
        <v>310236.10800000001</v>
      </c>
      <c r="E10266" s="43">
        <v>-116385.33199999999</v>
      </c>
      <c r="F10266" s="45">
        <v>-39290</v>
      </c>
      <c r="G10266" s="45">
        <v>-98840</v>
      </c>
      <c r="H10266" s="45">
        <v>-18560</v>
      </c>
      <c r="I10266" s="55">
        <f>pro[[#This Row],[Admin expenses 3]]+pro[[#This Row],[Admin expenses 2]]+pro[[#This Row],[Admin expenses 1]]+pro[[#This Row],[COGS]]</f>
        <v>-273075.33199999999</v>
      </c>
      <c r="J10266" s="55">
        <f>pro[[#This Row],[Revenue]]+pro[[#This Row],[AdminExp]]</f>
        <v>37160.776000000013</v>
      </c>
      <c r="K10266" s="83">
        <f>pro[[#This Row],[Profit]]/pro[[#This Row],[Revenue]]</f>
        <v>0.11978224017689137</v>
      </c>
      <c r="L10266" s="56">
        <f t="shared" si="160"/>
        <v>10</v>
      </c>
      <c r="M10266" s="82" t="str">
        <f>"Q"&amp;" "&amp;VLOOKUP(pro[[#This Row],[Period]],Mapping!A:B,2,0)</f>
        <v>Q 4</v>
      </c>
      <c r="N10266"/>
    </row>
    <row r="10267" spans="1:14" ht="14.25" x14ac:dyDescent="0.2">
      <c r="A10267" s="42" t="s">
        <v>44</v>
      </c>
      <c r="B10267" s="44" t="s">
        <v>28</v>
      </c>
      <c r="C10267" s="44" t="s">
        <v>57</v>
      </c>
      <c r="D10267" s="43">
        <v>56878.345999999998</v>
      </c>
      <c r="E10267" s="43">
        <v>-37528.805999999997</v>
      </c>
      <c r="F10267" s="45">
        <v>-24450</v>
      </c>
      <c r="G10267" s="45">
        <v>-100080</v>
      </c>
      <c r="H10267" s="45">
        <v>-49650</v>
      </c>
      <c r="I10267" s="55">
        <f>pro[[#This Row],[Admin expenses 3]]+pro[[#This Row],[Admin expenses 2]]+pro[[#This Row],[Admin expenses 1]]+pro[[#This Row],[COGS]]</f>
        <v>-211708.80599999998</v>
      </c>
      <c r="J10267" s="55">
        <f>pro[[#This Row],[Revenue]]+pro[[#This Row],[AdminExp]]</f>
        <v>-154830.46</v>
      </c>
      <c r="K10267" s="83">
        <f>pro[[#This Row],[Profit]]/pro[[#This Row],[Revenue]]</f>
        <v>-2.7221336569808132</v>
      </c>
      <c r="L10267" s="56">
        <f t="shared" si="160"/>
        <v>10</v>
      </c>
      <c r="M10267" s="82" t="str">
        <f>"Q"&amp;" "&amp;VLOOKUP(pro[[#This Row],[Period]],Mapping!A:B,2,0)</f>
        <v>Q 4</v>
      </c>
      <c r="N10267"/>
    </row>
    <row r="10268" spans="1:14" ht="14.25" x14ac:dyDescent="0.2">
      <c r="A10268" s="42" t="s">
        <v>44</v>
      </c>
      <c r="B10268" s="44" t="s">
        <v>28</v>
      </c>
      <c r="C10268" s="44" t="s">
        <v>57</v>
      </c>
      <c r="D10268" s="43">
        <v>40303.949000000001</v>
      </c>
      <c r="E10268" s="43">
        <v>-26968.220999999998</v>
      </c>
      <c r="F10268" s="45">
        <v>-57690</v>
      </c>
      <c r="G10268" s="45">
        <v>-29490</v>
      </c>
      <c r="H10268" s="45">
        <v>-34350</v>
      </c>
      <c r="I10268" s="55">
        <f>pro[[#This Row],[Admin expenses 3]]+pro[[#This Row],[Admin expenses 2]]+pro[[#This Row],[Admin expenses 1]]+pro[[#This Row],[COGS]]</f>
        <v>-148498.22099999999</v>
      </c>
      <c r="J10268" s="55">
        <f>pro[[#This Row],[Revenue]]+pro[[#This Row],[AdminExp]]</f>
        <v>-108194.272</v>
      </c>
      <c r="K10268" s="83">
        <f>pro[[#This Row],[Profit]]/pro[[#This Row],[Revenue]]</f>
        <v>-2.6844583393056594</v>
      </c>
      <c r="L10268" s="56">
        <f t="shared" si="160"/>
        <v>10</v>
      </c>
      <c r="M10268" s="82" t="str">
        <f>"Q"&amp;" "&amp;VLOOKUP(pro[[#This Row],[Period]],Mapping!A:B,2,0)</f>
        <v>Q 4</v>
      </c>
      <c r="N10268"/>
    </row>
    <row r="10269" spans="1:14" ht="14.25" x14ac:dyDescent="0.2">
      <c r="A10269" s="42" t="s">
        <v>44</v>
      </c>
      <c r="B10269" s="44" t="s">
        <v>28</v>
      </c>
      <c r="C10269" s="44" t="s">
        <v>58</v>
      </c>
      <c r="D10269" s="43">
        <v>612926.67099999997</v>
      </c>
      <c r="E10269" s="43">
        <v>-99215.248999999996</v>
      </c>
      <c r="F10269" s="45">
        <v>-17200</v>
      </c>
      <c r="G10269" s="45">
        <v>-96770</v>
      </c>
      <c r="H10269" s="45">
        <v>-79840</v>
      </c>
      <c r="I10269" s="55">
        <f>pro[[#This Row],[Admin expenses 3]]+pro[[#This Row],[Admin expenses 2]]+pro[[#This Row],[Admin expenses 1]]+pro[[#This Row],[COGS]]</f>
        <v>-293025.24900000001</v>
      </c>
      <c r="J10269" s="55">
        <f>pro[[#This Row],[Revenue]]+pro[[#This Row],[AdminExp]]</f>
        <v>319901.42199999996</v>
      </c>
      <c r="K10269" s="83">
        <f>pro[[#This Row],[Profit]]/pro[[#This Row],[Revenue]]</f>
        <v>0.52192446035685724</v>
      </c>
      <c r="L10269" s="56">
        <f t="shared" si="160"/>
        <v>10</v>
      </c>
      <c r="M10269" s="82" t="str">
        <f>"Q"&amp;" "&amp;VLOOKUP(pro[[#This Row],[Period]],Mapping!A:B,2,0)</f>
        <v>Q 4</v>
      </c>
      <c r="N10269"/>
    </row>
    <row r="10270" spans="1:14" ht="14.25" x14ac:dyDescent="0.2">
      <c r="A10270" s="42" t="s">
        <v>44</v>
      </c>
      <c r="B10270" s="44" t="s">
        <v>28</v>
      </c>
      <c r="C10270" s="44" t="s">
        <v>59</v>
      </c>
      <c r="D10270" s="43">
        <v>13624.407999999998</v>
      </c>
      <c r="E10270" s="43">
        <v>-17004.903999999999</v>
      </c>
      <c r="F10270" s="45">
        <v>-41760</v>
      </c>
      <c r="G10270" s="45">
        <v>-79590</v>
      </c>
      <c r="H10270" s="45">
        <v>-74760</v>
      </c>
      <c r="I10270" s="55">
        <f>pro[[#This Row],[Admin expenses 3]]+pro[[#This Row],[Admin expenses 2]]+pro[[#This Row],[Admin expenses 1]]+pro[[#This Row],[COGS]]</f>
        <v>-213114.90400000001</v>
      </c>
      <c r="J10270" s="55">
        <f>pro[[#This Row],[Revenue]]+pro[[#This Row],[AdminExp]]</f>
        <v>-199490.49600000001</v>
      </c>
      <c r="K10270" s="83">
        <f>pro[[#This Row],[Profit]]/pro[[#This Row],[Revenue]]</f>
        <v>-14.642140487865605</v>
      </c>
      <c r="L10270" s="56">
        <f t="shared" si="160"/>
        <v>10</v>
      </c>
      <c r="M10270" s="82" t="str">
        <f>"Q"&amp;" "&amp;VLOOKUP(pro[[#This Row],[Period]],Mapping!A:B,2,0)</f>
        <v>Q 4</v>
      </c>
      <c r="N10270"/>
    </row>
    <row r="10271" spans="1:14" ht="14.25" x14ac:dyDescent="0.2">
      <c r="A10271" s="42" t="s">
        <v>44</v>
      </c>
      <c r="B10271" s="44" t="s">
        <v>28</v>
      </c>
      <c r="C10271" s="44" t="s">
        <v>57</v>
      </c>
      <c r="D10271" s="43">
        <v>2933.7980000000002</v>
      </c>
      <c r="E10271" s="43">
        <v>-2990.0709999999995</v>
      </c>
      <c r="F10271" s="45">
        <v>-54040</v>
      </c>
      <c r="G10271" s="45">
        <v>-94680</v>
      </c>
      <c r="H10271" s="45">
        <v>-23060</v>
      </c>
      <c r="I10271" s="55">
        <f>pro[[#This Row],[Admin expenses 3]]+pro[[#This Row],[Admin expenses 2]]+pro[[#This Row],[Admin expenses 1]]+pro[[#This Row],[COGS]]</f>
        <v>-174770.071</v>
      </c>
      <c r="J10271" s="55">
        <f>pro[[#This Row],[Revenue]]+pro[[#This Row],[AdminExp]]</f>
        <v>-171836.27299999999</v>
      </c>
      <c r="K10271" s="83">
        <f>pro[[#This Row],[Profit]]/pro[[#This Row],[Revenue]]</f>
        <v>-58.571269392098557</v>
      </c>
      <c r="L10271" s="56">
        <f t="shared" si="160"/>
        <v>10</v>
      </c>
      <c r="M10271" s="82" t="str">
        <f>"Q"&amp;" "&amp;VLOOKUP(pro[[#This Row],[Period]],Mapping!A:B,2,0)</f>
        <v>Q 4</v>
      </c>
      <c r="N10271"/>
    </row>
    <row r="10272" spans="1:14" ht="14.25" x14ac:dyDescent="0.2">
      <c r="A10272" s="42" t="s">
        <v>44</v>
      </c>
      <c r="B10272" s="44" t="s">
        <v>28</v>
      </c>
      <c r="C10272" s="44" t="s">
        <v>57</v>
      </c>
      <c r="D10272" s="43">
        <v>91617.805999999997</v>
      </c>
      <c r="E10272" s="43">
        <v>-64557.646999999997</v>
      </c>
      <c r="F10272" s="45">
        <v>-57830</v>
      </c>
      <c r="G10272" s="45">
        <v>-27170</v>
      </c>
      <c r="H10272" s="45">
        <v>-107680</v>
      </c>
      <c r="I10272" s="55">
        <f>pro[[#This Row],[Admin expenses 3]]+pro[[#This Row],[Admin expenses 2]]+pro[[#This Row],[Admin expenses 1]]+pro[[#This Row],[COGS]]</f>
        <v>-257237.647</v>
      </c>
      <c r="J10272" s="55">
        <f>pro[[#This Row],[Revenue]]+pro[[#This Row],[AdminExp]]</f>
        <v>-165619.84100000001</v>
      </c>
      <c r="K10272" s="83">
        <f>pro[[#This Row],[Profit]]/pro[[#This Row],[Revenue]]</f>
        <v>-1.8077254655061268</v>
      </c>
      <c r="L10272" s="56">
        <f t="shared" si="160"/>
        <v>10</v>
      </c>
      <c r="M10272" s="82" t="str">
        <f>"Q"&amp;" "&amp;VLOOKUP(pro[[#This Row],[Period]],Mapping!A:B,2,0)</f>
        <v>Q 4</v>
      </c>
      <c r="N10272"/>
    </row>
    <row r="10273" spans="1:14" ht="14.25" x14ac:dyDescent="0.2">
      <c r="A10273" s="42" t="s">
        <v>44</v>
      </c>
      <c r="B10273" s="44" t="s">
        <v>28</v>
      </c>
      <c r="C10273" s="44" t="s">
        <v>57</v>
      </c>
      <c r="D10273" s="43">
        <v>276948.32199999999</v>
      </c>
      <c r="E10273" s="43">
        <v>-133517.818</v>
      </c>
      <c r="F10273" s="45">
        <v>-80570</v>
      </c>
      <c r="G10273" s="45">
        <v>-24310</v>
      </c>
      <c r="H10273" s="45">
        <v>-88090</v>
      </c>
      <c r="I10273" s="55">
        <f>pro[[#This Row],[Admin expenses 3]]+pro[[#This Row],[Admin expenses 2]]+pro[[#This Row],[Admin expenses 1]]+pro[[#This Row],[COGS]]</f>
        <v>-326487.81799999997</v>
      </c>
      <c r="J10273" s="55">
        <f>pro[[#This Row],[Revenue]]+pro[[#This Row],[AdminExp]]</f>
        <v>-49539.495999999985</v>
      </c>
      <c r="K10273" s="83">
        <f>pro[[#This Row],[Profit]]/pro[[#This Row],[Revenue]]</f>
        <v>-0.17887631758245492</v>
      </c>
      <c r="L10273" s="56">
        <f t="shared" si="160"/>
        <v>10</v>
      </c>
      <c r="M10273" s="82" t="str">
        <f>"Q"&amp;" "&amp;VLOOKUP(pro[[#This Row],[Period]],Mapping!A:B,2,0)</f>
        <v>Q 4</v>
      </c>
      <c r="N10273"/>
    </row>
    <row r="10274" spans="1:14" ht="14.25" x14ac:dyDescent="0.2">
      <c r="A10274" s="42" t="s">
        <v>44</v>
      </c>
      <c r="B10274" s="44" t="s">
        <v>28</v>
      </c>
      <c r="C10274" s="44" t="s">
        <v>58</v>
      </c>
      <c r="D10274" s="43">
        <v>518597.51999999996</v>
      </c>
      <c r="E10274" s="43">
        <v>-32888.184000000001</v>
      </c>
      <c r="F10274" s="45">
        <v>-32320</v>
      </c>
      <c r="G10274" s="45">
        <v>-107710</v>
      </c>
      <c r="H10274" s="45">
        <v>-42650</v>
      </c>
      <c r="I10274" s="55">
        <f>pro[[#This Row],[Admin expenses 3]]+pro[[#This Row],[Admin expenses 2]]+pro[[#This Row],[Admin expenses 1]]+pro[[#This Row],[COGS]]</f>
        <v>-215568.18400000001</v>
      </c>
      <c r="J10274" s="55">
        <f>pro[[#This Row],[Revenue]]+pro[[#This Row],[AdminExp]]</f>
        <v>303029.33599999995</v>
      </c>
      <c r="K10274" s="83">
        <f>pro[[#This Row],[Profit]]/pro[[#This Row],[Revenue]]</f>
        <v>0.58432469171854118</v>
      </c>
      <c r="L10274" s="56">
        <f t="shared" si="160"/>
        <v>10</v>
      </c>
      <c r="M10274" s="82" t="str">
        <f>"Q"&amp;" "&amp;VLOOKUP(pro[[#This Row],[Period]],Mapping!A:B,2,0)</f>
        <v>Q 4</v>
      </c>
      <c r="N10274"/>
    </row>
    <row r="10275" spans="1:14" ht="14.25" x14ac:dyDescent="0.2">
      <c r="A10275" s="42" t="s">
        <v>44</v>
      </c>
      <c r="B10275" s="44" t="s">
        <v>28</v>
      </c>
      <c r="C10275" s="44" t="s">
        <v>59</v>
      </c>
      <c r="D10275" s="43">
        <v>1913937.3189999999</v>
      </c>
      <c r="E10275" s="43">
        <v>-320782.20999999996</v>
      </c>
      <c r="F10275" s="45">
        <v>-102700</v>
      </c>
      <c r="G10275" s="45">
        <v>-85810</v>
      </c>
      <c r="H10275" s="45">
        <v>-58410</v>
      </c>
      <c r="I10275" s="55">
        <f>pro[[#This Row],[Admin expenses 3]]+pro[[#This Row],[Admin expenses 2]]+pro[[#This Row],[Admin expenses 1]]+pro[[#This Row],[COGS]]</f>
        <v>-567702.21</v>
      </c>
      <c r="J10275" s="55">
        <f>pro[[#This Row],[Revenue]]+pro[[#This Row],[AdminExp]]</f>
        <v>1346235.1089999999</v>
      </c>
      <c r="K10275" s="83">
        <f>pro[[#This Row],[Profit]]/pro[[#This Row],[Revenue]]</f>
        <v>0.70338516085959657</v>
      </c>
      <c r="L10275" s="56">
        <f t="shared" si="160"/>
        <v>10</v>
      </c>
      <c r="M10275" s="82" t="str">
        <f>"Q"&amp;" "&amp;VLOOKUP(pro[[#This Row],[Period]],Mapping!A:B,2,0)</f>
        <v>Q 4</v>
      </c>
      <c r="N10275"/>
    </row>
    <row r="10276" spans="1:14" ht="14.25" x14ac:dyDescent="0.2">
      <c r="A10276" s="42" t="s">
        <v>44</v>
      </c>
      <c r="B10276" s="44" t="s">
        <v>28</v>
      </c>
      <c r="C10276" s="44" t="s">
        <v>60</v>
      </c>
      <c r="D10276" s="43">
        <v>2761478.3279999997</v>
      </c>
      <c r="E10276" s="43">
        <v>-445005.61700000003</v>
      </c>
      <c r="F10276" s="45">
        <v>-40010</v>
      </c>
      <c r="G10276" s="45">
        <v>-82420</v>
      </c>
      <c r="H10276" s="45">
        <v>-61980</v>
      </c>
      <c r="I10276" s="55">
        <f>pro[[#This Row],[Admin expenses 3]]+pro[[#This Row],[Admin expenses 2]]+pro[[#This Row],[Admin expenses 1]]+pro[[#This Row],[COGS]]</f>
        <v>-629415.61700000009</v>
      </c>
      <c r="J10276" s="55">
        <f>pro[[#This Row],[Revenue]]+pro[[#This Row],[AdminExp]]</f>
        <v>2132062.7109999997</v>
      </c>
      <c r="K10276" s="83">
        <f>pro[[#This Row],[Profit]]/pro[[#This Row],[Revenue]]</f>
        <v>0.77207294708126339</v>
      </c>
      <c r="L10276" s="56">
        <f t="shared" si="160"/>
        <v>10</v>
      </c>
      <c r="M10276" s="82" t="str">
        <f>"Q"&amp;" "&amp;VLOOKUP(pro[[#This Row],[Period]],Mapping!A:B,2,0)</f>
        <v>Q 4</v>
      </c>
      <c r="N10276"/>
    </row>
    <row r="10277" spans="1:14" ht="14.25" x14ac:dyDescent="0.2">
      <c r="A10277" s="42" t="s">
        <v>44</v>
      </c>
      <c r="B10277" s="44" t="s">
        <v>28</v>
      </c>
      <c r="C10277" s="44" t="s">
        <v>57</v>
      </c>
      <c r="D10277" s="43">
        <v>146841.163</v>
      </c>
      <c r="E10277" s="43">
        <v>-191954.58800000002</v>
      </c>
      <c r="F10277" s="45">
        <v>-27590</v>
      </c>
      <c r="G10277" s="45">
        <v>-67960</v>
      </c>
      <c r="H10277" s="45">
        <v>-107680</v>
      </c>
      <c r="I10277" s="55">
        <f>pro[[#This Row],[Admin expenses 3]]+pro[[#This Row],[Admin expenses 2]]+pro[[#This Row],[Admin expenses 1]]+pro[[#This Row],[COGS]]</f>
        <v>-395184.58799999999</v>
      </c>
      <c r="J10277" s="55">
        <f>pro[[#This Row],[Revenue]]+pro[[#This Row],[AdminExp]]</f>
        <v>-248343.42499999999</v>
      </c>
      <c r="K10277" s="83">
        <f>pro[[#This Row],[Profit]]/pro[[#This Row],[Revenue]]</f>
        <v>-1.6912384778646843</v>
      </c>
      <c r="L10277" s="56">
        <f t="shared" si="160"/>
        <v>10</v>
      </c>
      <c r="M10277" s="82" t="str">
        <f>"Q"&amp;" "&amp;VLOOKUP(pro[[#This Row],[Period]],Mapping!A:B,2,0)</f>
        <v>Q 4</v>
      </c>
      <c r="N10277"/>
    </row>
    <row r="10278" spans="1:14" ht="14.25" x14ac:dyDescent="0.2">
      <c r="A10278" s="42" t="s">
        <v>44</v>
      </c>
      <c r="B10278" s="44" t="s">
        <v>28</v>
      </c>
      <c r="C10278" s="44" t="s">
        <v>58</v>
      </c>
      <c r="D10278" s="43">
        <v>420913.63999999996</v>
      </c>
      <c r="E10278" s="43">
        <v>-992965.93199999991</v>
      </c>
      <c r="F10278" s="45">
        <v>-95900</v>
      </c>
      <c r="G10278" s="45">
        <v>-107590</v>
      </c>
      <c r="H10278" s="45">
        <v>-84860</v>
      </c>
      <c r="I10278" s="55">
        <f>pro[[#This Row],[Admin expenses 3]]+pro[[#This Row],[Admin expenses 2]]+pro[[#This Row],[Admin expenses 1]]+pro[[#This Row],[COGS]]</f>
        <v>-1281315.932</v>
      </c>
      <c r="J10278" s="55">
        <f>pro[[#This Row],[Revenue]]+pro[[#This Row],[AdminExp]]</f>
        <v>-860402.29200000013</v>
      </c>
      <c r="K10278" s="83">
        <f>pro[[#This Row],[Profit]]/pro[[#This Row],[Revenue]]</f>
        <v>-2.0441302211066388</v>
      </c>
      <c r="L10278" s="56">
        <f t="shared" si="160"/>
        <v>10</v>
      </c>
      <c r="M10278" s="82" t="str">
        <f>"Q"&amp;" "&amp;VLOOKUP(pro[[#This Row],[Period]],Mapping!A:B,2,0)</f>
        <v>Q 4</v>
      </c>
      <c r="N10278"/>
    </row>
    <row r="10279" spans="1:14" ht="14.25" x14ac:dyDescent="0.2">
      <c r="A10279" s="42" t="s">
        <v>44</v>
      </c>
      <c r="B10279" s="44" t="s">
        <v>28</v>
      </c>
      <c r="C10279" s="44" t="s">
        <v>59</v>
      </c>
      <c r="D10279" s="43">
        <v>155221.71699999998</v>
      </c>
      <c r="E10279" s="43">
        <v>-576141.31400000001</v>
      </c>
      <c r="F10279" s="45">
        <v>-46890</v>
      </c>
      <c r="G10279" s="45">
        <v>-79800</v>
      </c>
      <c r="H10279" s="45">
        <v>-20220</v>
      </c>
      <c r="I10279" s="55">
        <f>pro[[#This Row],[Admin expenses 3]]+pro[[#This Row],[Admin expenses 2]]+pro[[#This Row],[Admin expenses 1]]+pro[[#This Row],[COGS]]</f>
        <v>-723051.31400000001</v>
      </c>
      <c r="J10279" s="55">
        <f>pro[[#This Row],[Revenue]]+pro[[#This Row],[AdminExp]]</f>
        <v>-567829.59700000007</v>
      </c>
      <c r="K10279" s="83">
        <f>pro[[#This Row],[Profit]]/pro[[#This Row],[Revenue]]</f>
        <v>-3.6581839704813994</v>
      </c>
      <c r="L10279" s="56">
        <f t="shared" si="160"/>
        <v>10</v>
      </c>
      <c r="M10279" s="82" t="str">
        <f>"Q"&amp;" "&amp;VLOOKUP(pro[[#This Row],[Period]],Mapping!A:B,2,0)</f>
        <v>Q 4</v>
      </c>
      <c r="N10279"/>
    </row>
    <row r="10280" spans="1:14" ht="14.25" x14ac:dyDescent="0.2">
      <c r="A10280" s="42" t="s">
        <v>44</v>
      </c>
      <c r="B10280" s="44" t="s">
        <v>28</v>
      </c>
      <c r="C10280" s="44" t="s">
        <v>60</v>
      </c>
      <c r="D10280" s="43">
        <v>23939.145999999997</v>
      </c>
      <c r="E10280" s="43">
        <v>-87082.70199999999</v>
      </c>
      <c r="F10280" s="45">
        <v>-45890</v>
      </c>
      <c r="G10280" s="45">
        <v>-85320</v>
      </c>
      <c r="H10280" s="45">
        <v>-95760</v>
      </c>
      <c r="I10280" s="55">
        <f>pro[[#This Row],[Admin expenses 3]]+pro[[#This Row],[Admin expenses 2]]+pro[[#This Row],[Admin expenses 1]]+pro[[#This Row],[COGS]]</f>
        <v>-314052.70199999999</v>
      </c>
      <c r="J10280" s="55">
        <f>pro[[#This Row],[Revenue]]+pro[[#This Row],[AdminExp]]</f>
        <v>-290113.55599999998</v>
      </c>
      <c r="K10280" s="83">
        <f>pro[[#This Row],[Profit]]/pro[[#This Row],[Revenue]]</f>
        <v>-12.118793042993264</v>
      </c>
      <c r="L10280" s="56">
        <f t="shared" si="160"/>
        <v>10</v>
      </c>
      <c r="M10280" s="82" t="str">
        <f>"Q"&amp;" "&amp;VLOOKUP(pro[[#This Row],[Period]],Mapping!A:B,2,0)</f>
        <v>Q 4</v>
      </c>
      <c r="N10280"/>
    </row>
    <row r="10281" spans="1:14" ht="14.25" x14ac:dyDescent="0.2">
      <c r="A10281" s="42" t="s">
        <v>44</v>
      </c>
      <c r="B10281" s="44" t="s">
        <v>14</v>
      </c>
      <c r="C10281" s="44" t="s">
        <v>57</v>
      </c>
      <c r="D10281" s="43">
        <v>4168.5630000000001</v>
      </c>
      <c r="E10281" s="43">
        <v>-5211.2339999999995</v>
      </c>
      <c r="F10281" s="45">
        <v>-23140</v>
      </c>
      <c r="G10281" s="45">
        <v>-36370</v>
      </c>
      <c r="H10281" s="45">
        <v>-93010</v>
      </c>
      <c r="I10281" s="55">
        <f>pro[[#This Row],[Admin expenses 3]]+pro[[#This Row],[Admin expenses 2]]+pro[[#This Row],[Admin expenses 1]]+pro[[#This Row],[COGS]]</f>
        <v>-157731.234</v>
      </c>
      <c r="J10281" s="55">
        <f>pro[[#This Row],[Revenue]]+pro[[#This Row],[AdminExp]]</f>
        <v>-153562.671</v>
      </c>
      <c r="K10281" s="83">
        <f>pro[[#This Row],[Profit]]/pro[[#This Row],[Revenue]]</f>
        <v>-36.838275204189067</v>
      </c>
      <c r="L10281" s="56">
        <f t="shared" si="160"/>
        <v>10</v>
      </c>
      <c r="M10281" s="82" t="str">
        <f>"Q"&amp;" "&amp;VLOOKUP(pro[[#This Row],[Period]],Mapping!A:B,2,0)</f>
        <v>Q 4</v>
      </c>
      <c r="N10281"/>
    </row>
    <row r="10282" spans="1:14" ht="14.25" x14ac:dyDescent="0.2">
      <c r="A10282" s="42" t="s">
        <v>44</v>
      </c>
      <c r="B10282" s="44" t="s">
        <v>14</v>
      </c>
      <c r="C10282" s="44" t="s">
        <v>58</v>
      </c>
      <c r="D10282" s="43">
        <v>614974.36</v>
      </c>
      <c r="E10282" s="43">
        <v>-192574.64799999999</v>
      </c>
      <c r="F10282" s="45">
        <v>-14160</v>
      </c>
      <c r="G10282" s="45">
        <v>-55720</v>
      </c>
      <c r="H10282" s="45">
        <v>-85780</v>
      </c>
      <c r="I10282" s="55">
        <f>pro[[#This Row],[Admin expenses 3]]+pro[[#This Row],[Admin expenses 2]]+pro[[#This Row],[Admin expenses 1]]+pro[[#This Row],[COGS]]</f>
        <v>-348234.64799999999</v>
      </c>
      <c r="J10282" s="55">
        <f>pro[[#This Row],[Revenue]]+pro[[#This Row],[AdminExp]]</f>
        <v>266739.712</v>
      </c>
      <c r="K10282" s="83">
        <f>pro[[#This Row],[Profit]]/pro[[#This Row],[Revenue]]</f>
        <v>0.43374119207181255</v>
      </c>
      <c r="L10282" s="56">
        <f t="shared" si="160"/>
        <v>10</v>
      </c>
      <c r="M10282" s="82" t="str">
        <f>"Q"&amp;" "&amp;VLOOKUP(pro[[#This Row],[Period]],Mapping!A:B,2,0)</f>
        <v>Q 4</v>
      </c>
      <c r="N10282"/>
    </row>
    <row r="10283" spans="1:14" ht="14.25" x14ac:dyDescent="0.2">
      <c r="A10283" s="42" t="s">
        <v>44</v>
      </c>
      <c r="B10283" s="44" t="s">
        <v>14</v>
      </c>
      <c r="C10283" s="44" t="s">
        <v>59</v>
      </c>
      <c r="D10283" s="43">
        <v>477044.35799999995</v>
      </c>
      <c r="E10283" s="43">
        <v>-42569.457000000002</v>
      </c>
      <c r="F10283" s="45">
        <v>-60980</v>
      </c>
      <c r="G10283" s="45">
        <v>-59340</v>
      </c>
      <c r="H10283" s="45">
        <v>-40730</v>
      </c>
      <c r="I10283" s="55">
        <f>pro[[#This Row],[Admin expenses 3]]+pro[[#This Row],[Admin expenses 2]]+pro[[#This Row],[Admin expenses 1]]+pro[[#This Row],[COGS]]</f>
        <v>-203619.45699999999</v>
      </c>
      <c r="J10283" s="55">
        <f>pro[[#This Row],[Revenue]]+pro[[#This Row],[AdminExp]]</f>
        <v>273424.90099999995</v>
      </c>
      <c r="K10283" s="83">
        <f>pro[[#This Row],[Profit]]/pro[[#This Row],[Revenue]]</f>
        <v>0.57316452110728033</v>
      </c>
      <c r="L10283" s="56">
        <f t="shared" si="160"/>
        <v>10</v>
      </c>
      <c r="M10283" s="82" t="str">
        <f>"Q"&amp;" "&amp;VLOOKUP(pro[[#This Row],[Period]],Mapping!A:B,2,0)</f>
        <v>Q 4</v>
      </c>
      <c r="N10283"/>
    </row>
    <row r="10284" spans="1:14" ht="14.25" x14ac:dyDescent="0.2">
      <c r="A10284" s="42" t="s">
        <v>44</v>
      </c>
      <c r="B10284" s="44" t="s">
        <v>14</v>
      </c>
      <c r="C10284" s="44" t="s">
        <v>60</v>
      </c>
      <c r="D10284" s="43">
        <v>140837.984</v>
      </c>
      <c r="E10284" s="43">
        <v>-10960.284999999998</v>
      </c>
      <c r="F10284" s="45">
        <v>-50060</v>
      </c>
      <c r="G10284" s="45">
        <v>-60380</v>
      </c>
      <c r="H10284" s="45">
        <v>-52160</v>
      </c>
      <c r="I10284" s="55">
        <f>pro[[#This Row],[Admin expenses 3]]+pro[[#This Row],[Admin expenses 2]]+pro[[#This Row],[Admin expenses 1]]+pro[[#This Row],[COGS]]</f>
        <v>-173560.285</v>
      </c>
      <c r="J10284" s="55">
        <f>pro[[#This Row],[Revenue]]+pro[[#This Row],[AdminExp]]</f>
        <v>-32722.301000000007</v>
      </c>
      <c r="K10284" s="83">
        <f>pro[[#This Row],[Profit]]/pro[[#This Row],[Revenue]]</f>
        <v>-0.23234002696318068</v>
      </c>
      <c r="L10284" s="56">
        <f t="shared" si="160"/>
        <v>10</v>
      </c>
      <c r="M10284" s="82" t="str">
        <f>"Q"&amp;" "&amp;VLOOKUP(pro[[#This Row],[Period]],Mapping!A:B,2,0)</f>
        <v>Q 4</v>
      </c>
      <c r="N10284"/>
    </row>
    <row r="10285" spans="1:14" ht="14.25" x14ac:dyDescent="0.2">
      <c r="A10285" s="42" t="s">
        <v>44</v>
      </c>
      <c r="B10285" s="44" t="s">
        <v>14</v>
      </c>
      <c r="C10285" s="44" t="s">
        <v>57</v>
      </c>
      <c r="D10285" s="43">
        <v>33284.51</v>
      </c>
      <c r="E10285" s="43">
        <v>-22185.057999999997</v>
      </c>
      <c r="F10285" s="45">
        <v>-16270</v>
      </c>
      <c r="G10285" s="45">
        <v>-85880</v>
      </c>
      <c r="H10285" s="45">
        <v>-93680</v>
      </c>
      <c r="I10285" s="55">
        <f>pro[[#This Row],[Admin expenses 3]]+pro[[#This Row],[Admin expenses 2]]+pro[[#This Row],[Admin expenses 1]]+pro[[#This Row],[COGS]]</f>
        <v>-218015.05799999999</v>
      </c>
      <c r="J10285" s="55">
        <f>pro[[#This Row],[Revenue]]+pro[[#This Row],[AdminExp]]</f>
        <v>-184730.54799999998</v>
      </c>
      <c r="K10285" s="83">
        <f>pro[[#This Row],[Profit]]/pro[[#This Row],[Revenue]]</f>
        <v>-5.5500455917782769</v>
      </c>
      <c r="L10285" s="56">
        <f t="shared" si="160"/>
        <v>10</v>
      </c>
      <c r="M10285" s="82" t="str">
        <f>"Q"&amp;" "&amp;VLOOKUP(pro[[#This Row],[Period]],Mapping!A:B,2,0)</f>
        <v>Q 4</v>
      </c>
      <c r="N10285"/>
    </row>
    <row r="10286" spans="1:14" ht="14.25" x14ac:dyDescent="0.2">
      <c r="A10286" s="42" t="s">
        <v>44</v>
      </c>
      <c r="B10286" s="44" t="s">
        <v>14</v>
      </c>
      <c r="C10286" s="44" t="s">
        <v>58</v>
      </c>
      <c r="D10286" s="43">
        <v>494741.77899999992</v>
      </c>
      <c r="E10286" s="43">
        <v>-728830.60599999991</v>
      </c>
      <c r="F10286" s="45">
        <v>-45700</v>
      </c>
      <c r="G10286" s="45">
        <v>-105310</v>
      </c>
      <c r="H10286" s="45">
        <v>-19580</v>
      </c>
      <c r="I10286" s="55">
        <f>pro[[#This Row],[Admin expenses 3]]+pro[[#This Row],[Admin expenses 2]]+pro[[#This Row],[Admin expenses 1]]+pro[[#This Row],[COGS]]</f>
        <v>-899420.60599999991</v>
      </c>
      <c r="J10286" s="55">
        <f>pro[[#This Row],[Revenue]]+pro[[#This Row],[AdminExp]]</f>
        <v>-404678.82699999999</v>
      </c>
      <c r="K10286" s="83">
        <f>pro[[#This Row],[Profit]]/pro[[#This Row],[Revenue]]</f>
        <v>-0.8179596795280959</v>
      </c>
      <c r="L10286" s="56">
        <f t="shared" si="160"/>
        <v>10</v>
      </c>
      <c r="M10286" s="82" t="str">
        <f>"Q"&amp;" "&amp;VLOOKUP(pro[[#This Row],[Period]],Mapping!A:B,2,0)</f>
        <v>Q 4</v>
      </c>
      <c r="N10286"/>
    </row>
    <row r="10287" spans="1:14" ht="14.25" x14ac:dyDescent="0.2">
      <c r="A10287" s="42" t="s">
        <v>44</v>
      </c>
      <c r="B10287" s="44" t="s">
        <v>14</v>
      </c>
      <c r="C10287" s="44" t="s">
        <v>59</v>
      </c>
      <c r="D10287" s="43">
        <v>1094314.977</v>
      </c>
      <c r="E10287" s="43">
        <v>-800377.69699999993</v>
      </c>
      <c r="F10287" s="45">
        <v>-98350</v>
      </c>
      <c r="G10287" s="45">
        <v>-48990</v>
      </c>
      <c r="H10287" s="45">
        <v>-57660</v>
      </c>
      <c r="I10287" s="55">
        <f>pro[[#This Row],[Admin expenses 3]]+pro[[#This Row],[Admin expenses 2]]+pro[[#This Row],[Admin expenses 1]]+pro[[#This Row],[COGS]]</f>
        <v>-1005377.6969999999</v>
      </c>
      <c r="J10287" s="55">
        <f>pro[[#This Row],[Revenue]]+pro[[#This Row],[AdminExp]]</f>
        <v>88937.280000000028</v>
      </c>
      <c r="K10287" s="83">
        <f>pro[[#This Row],[Profit]]/pro[[#This Row],[Revenue]]</f>
        <v>8.1272103433890977E-2</v>
      </c>
      <c r="L10287" s="56">
        <f t="shared" si="160"/>
        <v>10</v>
      </c>
      <c r="M10287" s="82" t="str">
        <f>"Q"&amp;" "&amp;VLOOKUP(pro[[#This Row],[Period]],Mapping!A:B,2,0)</f>
        <v>Q 4</v>
      </c>
      <c r="N10287"/>
    </row>
    <row r="10288" spans="1:14" ht="14.25" x14ac:dyDescent="0.2">
      <c r="A10288" s="42" t="s">
        <v>44</v>
      </c>
      <c r="B10288" s="44" t="s">
        <v>14</v>
      </c>
      <c r="C10288" s="44" t="s">
        <v>60</v>
      </c>
      <c r="D10288" s="43">
        <v>157604.16699999999</v>
      </c>
      <c r="E10288" s="43">
        <v>-7398.8529999999992</v>
      </c>
      <c r="F10288" s="45">
        <v>-88820</v>
      </c>
      <c r="G10288" s="45">
        <v>-34300</v>
      </c>
      <c r="H10288" s="45">
        <v>-53680</v>
      </c>
      <c r="I10288" s="55">
        <f>pro[[#This Row],[Admin expenses 3]]+pro[[#This Row],[Admin expenses 2]]+pro[[#This Row],[Admin expenses 1]]+pro[[#This Row],[COGS]]</f>
        <v>-184198.853</v>
      </c>
      <c r="J10288" s="55">
        <f>pro[[#This Row],[Revenue]]+pro[[#This Row],[AdminExp]]</f>
        <v>-26594.686000000016</v>
      </c>
      <c r="K10288" s="83">
        <f>pro[[#This Row],[Profit]]/pro[[#This Row],[Revenue]]</f>
        <v>-0.1687435459748981</v>
      </c>
      <c r="L10288" s="56">
        <f t="shared" si="160"/>
        <v>10</v>
      </c>
      <c r="M10288" s="82" t="str">
        <f>"Q"&amp;" "&amp;VLOOKUP(pro[[#This Row],[Period]],Mapping!A:B,2,0)</f>
        <v>Q 4</v>
      </c>
      <c r="N10288"/>
    </row>
    <row r="10289" spans="1:14" ht="14.25" x14ac:dyDescent="0.2">
      <c r="A10289" s="42" t="s">
        <v>44</v>
      </c>
      <c r="B10289" s="44" t="s">
        <v>14</v>
      </c>
      <c r="C10289" s="44" t="s">
        <v>57</v>
      </c>
      <c r="D10289" s="43">
        <v>308370.62899999996</v>
      </c>
      <c r="E10289" s="43">
        <v>-53107.32</v>
      </c>
      <c r="F10289" s="45">
        <v>-107970</v>
      </c>
      <c r="G10289" s="45">
        <v>-77090</v>
      </c>
      <c r="H10289" s="45">
        <v>-64350</v>
      </c>
      <c r="I10289" s="55">
        <f>pro[[#This Row],[Admin expenses 3]]+pro[[#This Row],[Admin expenses 2]]+pro[[#This Row],[Admin expenses 1]]+pro[[#This Row],[COGS]]</f>
        <v>-302517.32</v>
      </c>
      <c r="J10289" s="55">
        <f>pro[[#This Row],[Revenue]]+pro[[#This Row],[AdminExp]]</f>
        <v>5853.3089999999502</v>
      </c>
      <c r="K10289" s="83">
        <f>pro[[#This Row],[Profit]]/pro[[#This Row],[Revenue]]</f>
        <v>1.8981408894165309E-2</v>
      </c>
      <c r="L10289" s="56">
        <f t="shared" si="160"/>
        <v>10</v>
      </c>
      <c r="M10289" s="82" t="str">
        <f>"Q"&amp;" "&amp;VLOOKUP(pro[[#This Row],[Period]],Mapping!A:B,2,0)</f>
        <v>Q 4</v>
      </c>
      <c r="N10289"/>
    </row>
    <row r="10290" spans="1:14" ht="14.25" x14ac:dyDescent="0.2">
      <c r="A10290" s="42" t="s">
        <v>44</v>
      </c>
      <c r="B10290" s="44" t="s">
        <v>14</v>
      </c>
      <c r="C10290" s="44" t="s">
        <v>57</v>
      </c>
      <c r="D10290" s="43">
        <v>963547.41700000002</v>
      </c>
      <c r="E10290" s="43">
        <v>-74885.138999999996</v>
      </c>
      <c r="F10290" s="45">
        <v>-43360</v>
      </c>
      <c r="G10290" s="45">
        <v>-41930</v>
      </c>
      <c r="H10290" s="45">
        <v>-69810</v>
      </c>
      <c r="I10290" s="55">
        <f>pro[[#This Row],[Admin expenses 3]]+pro[[#This Row],[Admin expenses 2]]+pro[[#This Row],[Admin expenses 1]]+pro[[#This Row],[COGS]]</f>
        <v>-229985.139</v>
      </c>
      <c r="J10290" s="55">
        <f>pro[[#This Row],[Revenue]]+pro[[#This Row],[AdminExp]]</f>
        <v>733562.27800000005</v>
      </c>
      <c r="K10290" s="83">
        <f>pro[[#This Row],[Profit]]/pro[[#This Row],[Revenue]]</f>
        <v>0.76131414506194461</v>
      </c>
      <c r="L10290" s="56">
        <f t="shared" si="160"/>
        <v>10</v>
      </c>
      <c r="M10290" s="82" t="str">
        <f>"Q"&amp;" "&amp;VLOOKUP(pro[[#This Row],[Period]],Mapping!A:B,2,0)</f>
        <v>Q 4</v>
      </c>
      <c r="N10290"/>
    </row>
    <row r="10291" spans="1:14" ht="14.25" x14ac:dyDescent="0.2">
      <c r="A10291" s="42" t="s">
        <v>44</v>
      </c>
      <c r="B10291" s="44" t="s">
        <v>14</v>
      </c>
      <c r="C10291" s="44" t="s">
        <v>58</v>
      </c>
      <c r="D10291" s="43">
        <v>103447.12699999998</v>
      </c>
      <c r="E10291" s="43">
        <v>-205822.68699999998</v>
      </c>
      <c r="F10291" s="45">
        <v>-76840</v>
      </c>
      <c r="G10291" s="45">
        <v>-37870</v>
      </c>
      <c r="H10291" s="45">
        <v>-90850</v>
      </c>
      <c r="I10291" s="55">
        <f>pro[[#This Row],[Admin expenses 3]]+pro[[#This Row],[Admin expenses 2]]+pro[[#This Row],[Admin expenses 1]]+pro[[#This Row],[COGS]]</f>
        <v>-411382.68699999998</v>
      </c>
      <c r="J10291" s="55">
        <f>pro[[#This Row],[Revenue]]+pro[[#This Row],[AdminExp]]</f>
        <v>-307935.56</v>
      </c>
      <c r="K10291" s="83">
        <f>pro[[#This Row],[Profit]]/pro[[#This Row],[Revenue]]</f>
        <v>-2.9767434720540868</v>
      </c>
      <c r="L10291" s="56">
        <f t="shared" si="160"/>
        <v>10</v>
      </c>
      <c r="M10291" s="82" t="str">
        <f>"Q"&amp;" "&amp;VLOOKUP(pro[[#This Row],[Period]],Mapping!A:B,2,0)</f>
        <v>Q 4</v>
      </c>
      <c r="N10291"/>
    </row>
    <row r="10292" spans="1:14" ht="14.25" x14ac:dyDescent="0.2">
      <c r="A10292" s="42" t="s">
        <v>44</v>
      </c>
      <c r="B10292" s="44" t="s">
        <v>14</v>
      </c>
      <c r="C10292" s="44" t="s">
        <v>59</v>
      </c>
      <c r="D10292" s="43">
        <v>103285.23099999999</v>
      </c>
      <c r="E10292" s="43">
        <v>-205856.89599999998</v>
      </c>
      <c r="F10292" s="45">
        <v>-86290</v>
      </c>
      <c r="G10292" s="45">
        <v>-49970</v>
      </c>
      <c r="H10292" s="45">
        <v>-53030</v>
      </c>
      <c r="I10292" s="55">
        <f>pro[[#This Row],[Admin expenses 3]]+pro[[#This Row],[Admin expenses 2]]+pro[[#This Row],[Admin expenses 1]]+pro[[#This Row],[COGS]]</f>
        <v>-395146.89599999995</v>
      </c>
      <c r="J10292" s="55">
        <f>pro[[#This Row],[Revenue]]+pro[[#This Row],[AdminExp]]</f>
        <v>-291861.66499999998</v>
      </c>
      <c r="K10292" s="83">
        <f>pro[[#This Row],[Profit]]/pro[[#This Row],[Revenue]]</f>
        <v>-2.8257831460918164</v>
      </c>
      <c r="L10292" s="56">
        <f t="shared" si="160"/>
        <v>10</v>
      </c>
      <c r="M10292" s="82" t="str">
        <f>"Q"&amp;" "&amp;VLOOKUP(pro[[#This Row],[Period]],Mapping!A:B,2,0)</f>
        <v>Q 4</v>
      </c>
      <c r="N10292"/>
    </row>
    <row r="10293" spans="1:14" ht="14.25" x14ac:dyDescent="0.2">
      <c r="A10293" s="42" t="s">
        <v>44</v>
      </c>
      <c r="B10293" s="44" t="s">
        <v>14</v>
      </c>
      <c r="C10293" s="44" t="s">
        <v>57</v>
      </c>
      <c r="D10293" s="43">
        <v>1860.1309999999999</v>
      </c>
      <c r="E10293" s="43">
        <v>-2726.9479999999999</v>
      </c>
      <c r="F10293" s="45">
        <v>-92360</v>
      </c>
      <c r="G10293" s="45">
        <v>-98100</v>
      </c>
      <c r="H10293" s="45">
        <v>-27920</v>
      </c>
      <c r="I10293" s="55">
        <f>pro[[#This Row],[Admin expenses 3]]+pro[[#This Row],[Admin expenses 2]]+pro[[#This Row],[Admin expenses 1]]+pro[[#This Row],[COGS]]</f>
        <v>-221106.948</v>
      </c>
      <c r="J10293" s="55">
        <f>pro[[#This Row],[Revenue]]+pro[[#This Row],[AdminExp]]</f>
        <v>-219246.81700000001</v>
      </c>
      <c r="K10293" s="83">
        <f>pro[[#This Row],[Profit]]/pro[[#This Row],[Revenue]]</f>
        <v>-117.8663314573006</v>
      </c>
      <c r="L10293" s="56">
        <f t="shared" si="160"/>
        <v>10</v>
      </c>
      <c r="M10293" s="82" t="str">
        <f>"Q"&amp;" "&amp;VLOOKUP(pro[[#This Row],[Period]],Mapping!A:B,2,0)</f>
        <v>Q 4</v>
      </c>
      <c r="N10293"/>
    </row>
    <row r="10294" spans="1:14" ht="14.25" x14ac:dyDescent="0.2">
      <c r="A10294" s="42" t="s">
        <v>44</v>
      </c>
      <c r="B10294" s="44" t="s">
        <v>14</v>
      </c>
      <c r="C10294" s="44" t="s">
        <v>58</v>
      </c>
      <c r="D10294" s="43">
        <v>75047.923999999999</v>
      </c>
      <c r="E10294" s="43">
        <v>-12832.239</v>
      </c>
      <c r="F10294" s="45">
        <v>-13710</v>
      </c>
      <c r="G10294" s="45">
        <v>-46500</v>
      </c>
      <c r="H10294" s="45">
        <v>-35890</v>
      </c>
      <c r="I10294" s="55">
        <f>pro[[#This Row],[Admin expenses 3]]+pro[[#This Row],[Admin expenses 2]]+pro[[#This Row],[Admin expenses 1]]+pro[[#This Row],[COGS]]</f>
        <v>-108932.239</v>
      </c>
      <c r="J10294" s="55">
        <f>pro[[#This Row],[Revenue]]+pro[[#This Row],[AdminExp]]</f>
        <v>-33884.315000000002</v>
      </c>
      <c r="K10294" s="83">
        <f>pro[[#This Row],[Profit]]/pro[[#This Row],[Revenue]]</f>
        <v>-0.45150236267694766</v>
      </c>
      <c r="L10294" s="56">
        <f t="shared" si="160"/>
        <v>10</v>
      </c>
      <c r="M10294" s="82" t="str">
        <f>"Q"&amp;" "&amp;VLOOKUP(pro[[#This Row],[Period]],Mapping!A:B,2,0)</f>
        <v>Q 4</v>
      </c>
      <c r="N10294"/>
    </row>
    <row r="10295" spans="1:14" ht="14.25" x14ac:dyDescent="0.2">
      <c r="A10295" s="42" t="s">
        <v>44</v>
      </c>
      <c r="B10295" s="44" t="s">
        <v>14</v>
      </c>
      <c r="C10295" s="44" t="s">
        <v>59</v>
      </c>
      <c r="D10295" s="43">
        <v>45905.544999999998</v>
      </c>
      <c r="E10295" s="43">
        <v>-6194.1809999999996</v>
      </c>
      <c r="F10295" s="45">
        <v>-64360</v>
      </c>
      <c r="G10295" s="45">
        <v>-97320</v>
      </c>
      <c r="H10295" s="45">
        <v>-33170</v>
      </c>
      <c r="I10295" s="55">
        <f>pro[[#This Row],[Admin expenses 3]]+pro[[#This Row],[Admin expenses 2]]+pro[[#This Row],[Admin expenses 1]]+pro[[#This Row],[COGS]]</f>
        <v>-201044.18100000001</v>
      </c>
      <c r="J10295" s="55">
        <f>pro[[#This Row],[Revenue]]+pro[[#This Row],[AdminExp]]</f>
        <v>-155138.636</v>
      </c>
      <c r="K10295" s="83">
        <f>pro[[#This Row],[Profit]]/pro[[#This Row],[Revenue]]</f>
        <v>-3.3795184437958423</v>
      </c>
      <c r="L10295" s="56">
        <f t="shared" si="160"/>
        <v>10</v>
      </c>
      <c r="M10295" s="82" t="str">
        <f>"Q"&amp;" "&amp;VLOOKUP(pro[[#This Row],[Period]],Mapping!A:B,2,0)</f>
        <v>Q 4</v>
      </c>
      <c r="N10295"/>
    </row>
    <row r="10296" spans="1:14" ht="14.25" x14ac:dyDescent="0.2">
      <c r="A10296" s="42" t="s">
        <v>44</v>
      </c>
      <c r="B10296" s="44" t="s">
        <v>14</v>
      </c>
      <c r="C10296" s="44" t="s">
        <v>57</v>
      </c>
      <c r="D10296" s="43">
        <v>34436.43</v>
      </c>
      <c r="E10296" s="43">
        <v>-5325.8799999999992</v>
      </c>
      <c r="F10296" s="45">
        <v>-41920</v>
      </c>
      <c r="G10296" s="45">
        <v>-18850</v>
      </c>
      <c r="H10296" s="45">
        <v>-27520</v>
      </c>
      <c r="I10296" s="55">
        <f>pro[[#This Row],[Admin expenses 3]]+pro[[#This Row],[Admin expenses 2]]+pro[[#This Row],[Admin expenses 1]]+pro[[#This Row],[COGS]]</f>
        <v>-93615.88</v>
      </c>
      <c r="J10296" s="55">
        <f>pro[[#This Row],[Revenue]]+pro[[#This Row],[AdminExp]]</f>
        <v>-59179.450000000004</v>
      </c>
      <c r="K10296" s="83">
        <f>pro[[#This Row],[Profit]]/pro[[#This Row],[Revenue]]</f>
        <v>-1.7185129236683363</v>
      </c>
      <c r="L10296" s="56">
        <f t="shared" si="160"/>
        <v>10</v>
      </c>
      <c r="M10296" s="82" t="str">
        <f>"Q"&amp;" "&amp;VLOOKUP(pro[[#This Row],[Period]],Mapping!A:B,2,0)</f>
        <v>Q 4</v>
      </c>
      <c r="N10296"/>
    </row>
    <row r="10297" spans="1:14" ht="14.25" x14ac:dyDescent="0.2">
      <c r="A10297" s="42" t="s">
        <v>44</v>
      </c>
      <c r="B10297" s="44" t="s">
        <v>14</v>
      </c>
      <c r="C10297" s="44" t="s">
        <v>58</v>
      </c>
      <c r="D10297" s="43">
        <v>47567.387000000002</v>
      </c>
      <c r="E10297" s="43">
        <v>-8726.8509999999987</v>
      </c>
      <c r="F10297" s="45">
        <v>-90970</v>
      </c>
      <c r="G10297" s="45">
        <v>-84790</v>
      </c>
      <c r="H10297" s="45">
        <v>-20240</v>
      </c>
      <c r="I10297" s="55">
        <f>pro[[#This Row],[Admin expenses 3]]+pro[[#This Row],[Admin expenses 2]]+pro[[#This Row],[Admin expenses 1]]+pro[[#This Row],[COGS]]</f>
        <v>-204726.851</v>
      </c>
      <c r="J10297" s="55">
        <f>pro[[#This Row],[Revenue]]+pro[[#This Row],[AdminExp]]</f>
        <v>-157159.46399999998</v>
      </c>
      <c r="K10297" s="83">
        <f>pro[[#This Row],[Profit]]/pro[[#This Row],[Revenue]]</f>
        <v>-3.3039330918051051</v>
      </c>
      <c r="L10297" s="56">
        <f t="shared" si="160"/>
        <v>10</v>
      </c>
      <c r="M10297" s="82" t="str">
        <f>"Q"&amp;" "&amp;VLOOKUP(pro[[#This Row],[Period]],Mapping!A:B,2,0)</f>
        <v>Q 4</v>
      </c>
      <c r="N10297"/>
    </row>
    <row r="10298" spans="1:14" ht="14.25" x14ac:dyDescent="0.2">
      <c r="A10298" s="42" t="s">
        <v>44</v>
      </c>
      <c r="B10298" s="44" t="s">
        <v>14</v>
      </c>
      <c r="C10298" s="44" t="s">
        <v>59</v>
      </c>
      <c r="D10298" s="43">
        <v>79710.329999999987</v>
      </c>
      <c r="E10298" s="43">
        <v>-38588.458999999995</v>
      </c>
      <c r="F10298" s="45">
        <v>-104490</v>
      </c>
      <c r="G10298" s="45">
        <v>-81780</v>
      </c>
      <c r="H10298" s="45">
        <v>-22400</v>
      </c>
      <c r="I10298" s="55">
        <f>pro[[#This Row],[Admin expenses 3]]+pro[[#This Row],[Admin expenses 2]]+pro[[#This Row],[Admin expenses 1]]+pro[[#This Row],[COGS]]</f>
        <v>-247258.459</v>
      </c>
      <c r="J10298" s="55">
        <f>pro[[#This Row],[Revenue]]+pro[[#This Row],[AdminExp]]</f>
        <v>-167548.12900000002</v>
      </c>
      <c r="K10298" s="83">
        <f>pro[[#This Row],[Profit]]/pro[[#This Row],[Revenue]]</f>
        <v>-2.1019625561705748</v>
      </c>
      <c r="L10298" s="56">
        <f t="shared" si="160"/>
        <v>10</v>
      </c>
      <c r="M10298" s="82" t="str">
        <f>"Q"&amp;" "&amp;VLOOKUP(pro[[#This Row],[Period]],Mapping!A:B,2,0)</f>
        <v>Q 4</v>
      </c>
      <c r="N10298"/>
    </row>
    <row r="10299" spans="1:14" ht="14.25" x14ac:dyDescent="0.2">
      <c r="A10299" s="42" t="s">
        <v>44</v>
      </c>
      <c r="B10299" s="44" t="s">
        <v>14</v>
      </c>
      <c r="C10299" s="44" t="s">
        <v>57</v>
      </c>
      <c r="D10299" s="43">
        <v>45440.744999999995</v>
      </c>
      <c r="E10299" s="43">
        <v>-6383.7479999999996</v>
      </c>
      <c r="F10299" s="45">
        <v>-58590</v>
      </c>
      <c r="G10299" s="45">
        <v>-70820</v>
      </c>
      <c r="H10299" s="45">
        <v>-69220</v>
      </c>
      <c r="I10299" s="55">
        <f>pro[[#This Row],[Admin expenses 3]]+pro[[#This Row],[Admin expenses 2]]+pro[[#This Row],[Admin expenses 1]]+pro[[#This Row],[COGS]]</f>
        <v>-205013.74799999999</v>
      </c>
      <c r="J10299" s="55">
        <f>pro[[#This Row],[Revenue]]+pro[[#This Row],[AdminExp]]</f>
        <v>-159573.003</v>
      </c>
      <c r="K10299" s="83">
        <f>pro[[#This Row],[Profit]]/pro[[#This Row],[Revenue]]</f>
        <v>-3.5116722448102471</v>
      </c>
      <c r="L10299" s="56">
        <f t="shared" si="160"/>
        <v>10</v>
      </c>
      <c r="M10299" s="82" t="str">
        <f>"Q"&amp;" "&amp;VLOOKUP(pro[[#This Row],[Period]],Mapping!A:B,2,0)</f>
        <v>Q 4</v>
      </c>
      <c r="N10299"/>
    </row>
    <row r="10300" spans="1:14" ht="14.25" x14ac:dyDescent="0.2">
      <c r="A10300" s="42" t="s">
        <v>44</v>
      </c>
      <c r="B10300" s="44" t="s">
        <v>14</v>
      </c>
      <c r="C10300" s="44" t="s">
        <v>57</v>
      </c>
      <c r="D10300" s="43">
        <v>923733.25799999991</v>
      </c>
      <c r="E10300" s="43">
        <v>-170505.601</v>
      </c>
      <c r="F10300" s="45">
        <v>-45460</v>
      </c>
      <c r="G10300" s="45">
        <v>-27340</v>
      </c>
      <c r="H10300" s="45">
        <v>-42750</v>
      </c>
      <c r="I10300" s="55">
        <f>pro[[#This Row],[Admin expenses 3]]+pro[[#This Row],[Admin expenses 2]]+pro[[#This Row],[Admin expenses 1]]+pro[[#This Row],[COGS]]</f>
        <v>-286055.60100000002</v>
      </c>
      <c r="J10300" s="55">
        <f>pro[[#This Row],[Revenue]]+pro[[#This Row],[AdminExp]]</f>
        <v>637677.65699999989</v>
      </c>
      <c r="K10300" s="83">
        <f>pro[[#This Row],[Profit]]/pro[[#This Row],[Revenue]]</f>
        <v>0.69032661915914251</v>
      </c>
      <c r="L10300" s="56">
        <f t="shared" si="160"/>
        <v>10</v>
      </c>
      <c r="M10300" s="82" t="str">
        <f>"Q"&amp;" "&amp;VLOOKUP(pro[[#This Row],[Period]],Mapping!A:B,2,0)</f>
        <v>Q 4</v>
      </c>
      <c r="N10300"/>
    </row>
    <row r="10301" spans="1:14" ht="14.25" x14ac:dyDescent="0.2">
      <c r="A10301" s="42" t="s">
        <v>44</v>
      </c>
      <c r="B10301" s="44" t="s">
        <v>14</v>
      </c>
      <c r="C10301" s="44" t="s">
        <v>57</v>
      </c>
      <c r="D10301" s="43">
        <v>164228.83399999997</v>
      </c>
      <c r="E10301" s="43">
        <v>-43417.241000000002</v>
      </c>
      <c r="F10301" s="45">
        <v>-30290</v>
      </c>
      <c r="G10301" s="45">
        <v>-86270</v>
      </c>
      <c r="H10301" s="45">
        <v>-76280</v>
      </c>
      <c r="I10301" s="55">
        <f>pro[[#This Row],[Admin expenses 3]]+pro[[#This Row],[Admin expenses 2]]+pro[[#This Row],[Admin expenses 1]]+pro[[#This Row],[COGS]]</f>
        <v>-236257.24100000001</v>
      </c>
      <c r="J10301" s="55">
        <f>pro[[#This Row],[Revenue]]+pro[[#This Row],[AdminExp]]</f>
        <v>-72028.407000000036</v>
      </c>
      <c r="K10301" s="83">
        <f>pro[[#This Row],[Profit]]/pro[[#This Row],[Revenue]]</f>
        <v>-0.43858563228915115</v>
      </c>
      <c r="L10301" s="56">
        <f t="shared" si="160"/>
        <v>10</v>
      </c>
      <c r="M10301" s="82" t="str">
        <f>"Q"&amp;" "&amp;VLOOKUP(pro[[#This Row],[Period]],Mapping!A:B,2,0)</f>
        <v>Q 4</v>
      </c>
      <c r="N10301"/>
    </row>
    <row r="10302" spans="1:14" ht="14.25" x14ac:dyDescent="0.2">
      <c r="A10302" s="42" t="s">
        <v>44</v>
      </c>
      <c r="B10302" s="44" t="s">
        <v>14</v>
      </c>
      <c r="C10302" s="44" t="s">
        <v>57</v>
      </c>
      <c r="D10302" s="43">
        <v>129706.68899999998</v>
      </c>
      <c r="E10302" s="43">
        <v>-37274.069000000003</v>
      </c>
      <c r="F10302" s="45">
        <v>-53650</v>
      </c>
      <c r="G10302" s="45">
        <v>-75550</v>
      </c>
      <c r="H10302" s="45">
        <v>-58250</v>
      </c>
      <c r="I10302" s="55">
        <f>pro[[#This Row],[Admin expenses 3]]+pro[[#This Row],[Admin expenses 2]]+pro[[#This Row],[Admin expenses 1]]+pro[[#This Row],[COGS]]</f>
        <v>-224724.06900000002</v>
      </c>
      <c r="J10302" s="55">
        <f>pro[[#This Row],[Revenue]]+pro[[#This Row],[AdminExp]]</f>
        <v>-95017.380000000034</v>
      </c>
      <c r="K10302" s="83">
        <f>pro[[#This Row],[Profit]]/pro[[#This Row],[Revenue]]</f>
        <v>-0.73255574352067565</v>
      </c>
      <c r="L10302" s="56">
        <f t="shared" si="160"/>
        <v>10</v>
      </c>
      <c r="M10302" s="82" t="str">
        <f>"Q"&amp;" "&amp;VLOOKUP(pro[[#This Row],[Period]],Mapping!A:B,2,0)</f>
        <v>Q 4</v>
      </c>
      <c r="N10302"/>
    </row>
    <row r="10303" spans="1:14" ht="14.25" x14ac:dyDescent="0.2">
      <c r="A10303" s="42" t="s">
        <v>44</v>
      </c>
      <c r="B10303" s="44" t="s">
        <v>14</v>
      </c>
      <c r="C10303" s="44" t="s">
        <v>57</v>
      </c>
      <c r="D10303" s="43">
        <v>1151968.888</v>
      </c>
      <c r="E10303" s="43">
        <v>-51040.674999999996</v>
      </c>
      <c r="F10303" s="45">
        <v>-38370</v>
      </c>
      <c r="G10303" s="45">
        <v>-22020</v>
      </c>
      <c r="H10303" s="45">
        <v>-81860</v>
      </c>
      <c r="I10303" s="55">
        <f>pro[[#This Row],[Admin expenses 3]]+pro[[#This Row],[Admin expenses 2]]+pro[[#This Row],[Admin expenses 1]]+pro[[#This Row],[COGS]]</f>
        <v>-193290.67499999999</v>
      </c>
      <c r="J10303" s="55">
        <f>pro[[#This Row],[Revenue]]+pro[[#This Row],[AdminExp]]</f>
        <v>958678.21299999999</v>
      </c>
      <c r="K10303" s="83">
        <f>pro[[#This Row],[Profit]]/pro[[#This Row],[Revenue]]</f>
        <v>0.83220842419140051</v>
      </c>
      <c r="L10303" s="56">
        <f t="shared" si="160"/>
        <v>10</v>
      </c>
      <c r="M10303" s="82" t="str">
        <f>"Q"&amp;" "&amp;VLOOKUP(pro[[#This Row],[Period]],Mapping!A:B,2,0)</f>
        <v>Q 4</v>
      </c>
      <c r="N10303"/>
    </row>
    <row r="10304" spans="1:14" ht="14.25" x14ac:dyDescent="0.2">
      <c r="A10304" s="42" t="s">
        <v>44</v>
      </c>
      <c r="B10304" s="44" t="s">
        <v>14</v>
      </c>
      <c r="C10304" s="44" t="s">
        <v>57</v>
      </c>
      <c r="D10304" s="43">
        <v>11119465.294</v>
      </c>
      <c r="E10304" s="43">
        <v>-519219.86900000001</v>
      </c>
      <c r="F10304" s="45">
        <v>-64490</v>
      </c>
      <c r="G10304" s="45">
        <v>-61180</v>
      </c>
      <c r="H10304" s="45">
        <v>-68910</v>
      </c>
      <c r="I10304" s="55">
        <f>pro[[#This Row],[Admin expenses 3]]+pro[[#This Row],[Admin expenses 2]]+pro[[#This Row],[Admin expenses 1]]+pro[[#This Row],[COGS]]</f>
        <v>-713799.86899999995</v>
      </c>
      <c r="J10304" s="55">
        <f>pro[[#This Row],[Revenue]]+pro[[#This Row],[AdminExp]]</f>
        <v>10405665.425000001</v>
      </c>
      <c r="K10304" s="83">
        <f>pro[[#This Row],[Profit]]/pro[[#This Row],[Revenue]]</f>
        <v>0.93580627753879841</v>
      </c>
      <c r="L10304" s="56">
        <f t="shared" si="160"/>
        <v>10</v>
      </c>
      <c r="M10304" s="82" t="str">
        <f>"Q"&amp;" "&amp;VLOOKUP(pro[[#This Row],[Period]],Mapping!A:B,2,0)</f>
        <v>Q 4</v>
      </c>
      <c r="N10304"/>
    </row>
    <row r="10305" spans="1:14" ht="14.25" x14ac:dyDescent="0.2">
      <c r="A10305" s="42" t="s">
        <v>44</v>
      </c>
      <c r="B10305" s="44" t="s">
        <v>14</v>
      </c>
      <c r="C10305" s="44" t="s">
        <v>57</v>
      </c>
      <c r="D10305" s="43">
        <v>220457.38399999999</v>
      </c>
      <c r="E10305" s="43">
        <v>-36938.250999999989</v>
      </c>
      <c r="F10305" s="45">
        <v>-34790</v>
      </c>
      <c r="G10305" s="45">
        <v>-35110</v>
      </c>
      <c r="H10305" s="45">
        <v>-58690</v>
      </c>
      <c r="I10305" s="55">
        <f>pro[[#This Row],[Admin expenses 3]]+pro[[#This Row],[Admin expenses 2]]+pro[[#This Row],[Admin expenses 1]]+pro[[#This Row],[COGS]]</f>
        <v>-165528.25099999999</v>
      </c>
      <c r="J10305" s="55">
        <f>pro[[#This Row],[Revenue]]+pro[[#This Row],[AdminExp]]</f>
        <v>54929.133000000002</v>
      </c>
      <c r="K10305" s="83">
        <f>pro[[#This Row],[Profit]]/pro[[#This Row],[Revenue]]</f>
        <v>0.24915986937411905</v>
      </c>
      <c r="L10305" s="56">
        <f t="shared" si="160"/>
        <v>10</v>
      </c>
      <c r="M10305" s="82" t="str">
        <f>"Q"&amp;" "&amp;VLOOKUP(pro[[#This Row],[Period]],Mapping!A:B,2,0)</f>
        <v>Q 4</v>
      </c>
      <c r="N10305"/>
    </row>
    <row r="10306" spans="1:14" ht="14.25" x14ac:dyDescent="0.2">
      <c r="A10306" s="42" t="s">
        <v>44</v>
      </c>
      <c r="B10306" s="44" t="s">
        <v>14</v>
      </c>
      <c r="C10306" s="44" t="s">
        <v>57</v>
      </c>
      <c r="D10306" s="43">
        <v>38426.240999999995</v>
      </c>
      <c r="E10306" s="43">
        <v>-5944.5049999999992</v>
      </c>
      <c r="F10306" s="45">
        <v>-52260</v>
      </c>
      <c r="G10306" s="45">
        <v>-99810</v>
      </c>
      <c r="H10306" s="45">
        <v>-76040</v>
      </c>
      <c r="I10306" s="55">
        <f>pro[[#This Row],[Admin expenses 3]]+pro[[#This Row],[Admin expenses 2]]+pro[[#This Row],[Admin expenses 1]]+pro[[#This Row],[COGS]]</f>
        <v>-234054.505</v>
      </c>
      <c r="J10306" s="55">
        <f>pro[[#This Row],[Revenue]]+pro[[#This Row],[AdminExp]]</f>
        <v>-195628.26400000002</v>
      </c>
      <c r="K10306" s="83">
        <f>pro[[#This Row],[Profit]]/pro[[#This Row],[Revenue]]</f>
        <v>-5.0910070542679433</v>
      </c>
      <c r="L10306" s="56">
        <f t="shared" ref="L10306:L10369" si="161">MONTH(DATEVALUE(A10306&amp;"1"))</f>
        <v>10</v>
      </c>
      <c r="M10306" s="82" t="str">
        <f>"Q"&amp;" "&amp;VLOOKUP(pro[[#This Row],[Period]],Mapping!A:B,2,0)</f>
        <v>Q 4</v>
      </c>
      <c r="N10306"/>
    </row>
    <row r="10307" spans="1:14" ht="14.25" x14ac:dyDescent="0.2">
      <c r="A10307" s="42" t="s">
        <v>44</v>
      </c>
      <c r="B10307" s="44" t="s">
        <v>14</v>
      </c>
      <c r="C10307" s="44" t="s">
        <v>57</v>
      </c>
      <c r="D10307" s="43">
        <v>406825.86</v>
      </c>
      <c r="E10307" s="43">
        <v>-26962.677</v>
      </c>
      <c r="F10307" s="45">
        <v>-19560</v>
      </c>
      <c r="G10307" s="45">
        <v>-57810</v>
      </c>
      <c r="H10307" s="45">
        <v>-20510</v>
      </c>
      <c r="I10307" s="55">
        <f>pro[[#This Row],[Admin expenses 3]]+pro[[#This Row],[Admin expenses 2]]+pro[[#This Row],[Admin expenses 1]]+pro[[#This Row],[COGS]]</f>
        <v>-124842.677</v>
      </c>
      <c r="J10307" s="55">
        <f>pro[[#This Row],[Revenue]]+pro[[#This Row],[AdminExp]]</f>
        <v>281983.18299999996</v>
      </c>
      <c r="K10307" s="83">
        <f>pro[[#This Row],[Profit]]/pro[[#This Row],[Revenue]]</f>
        <v>0.69312993770848286</v>
      </c>
      <c r="L10307" s="56">
        <f t="shared" si="161"/>
        <v>10</v>
      </c>
      <c r="M10307" s="82" t="str">
        <f>"Q"&amp;" "&amp;VLOOKUP(pro[[#This Row],[Period]],Mapping!A:B,2,0)</f>
        <v>Q 4</v>
      </c>
      <c r="N10307"/>
    </row>
    <row r="10308" spans="1:14" ht="14.25" x14ac:dyDescent="0.2">
      <c r="A10308" s="42" t="s">
        <v>44</v>
      </c>
      <c r="B10308" s="44" t="s">
        <v>14</v>
      </c>
      <c r="C10308" s="44" t="s">
        <v>57</v>
      </c>
      <c r="D10308" s="43">
        <v>837103.02199999988</v>
      </c>
      <c r="E10308" s="43">
        <v>-45250.015999999996</v>
      </c>
      <c r="F10308" s="45">
        <v>-95690</v>
      </c>
      <c r="G10308" s="45">
        <v>-50390</v>
      </c>
      <c r="H10308" s="45">
        <v>-32710</v>
      </c>
      <c r="I10308" s="55">
        <f>pro[[#This Row],[Admin expenses 3]]+pro[[#This Row],[Admin expenses 2]]+pro[[#This Row],[Admin expenses 1]]+pro[[#This Row],[COGS]]</f>
        <v>-224040.016</v>
      </c>
      <c r="J10308" s="55">
        <f>pro[[#This Row],[Revenue]]+pro[[#This Row],[AdminExp]]</f>
        <v>613063.00599999982</v>
      </c>
      <c r="K10308" s="83">
        <f>pro[[#This Row],[Profit]]/pro[[#This Row],[Revenue]]</f>
        <v>0.7323626720821943</v>
      </c>
      <c r="L10308" s="56">
        <f t="shared" si="161"/>
        <v>10</v>
      </c>
      <c r="M10308" s="82" t="str">
        <f>"Q"&amp;" "&amp;VLOOKUP(pro[[#This Row],[Period]],Mapping!A:B,2,0)</f>
        <v>Q 4</v>
      </c>
      <c r="N10308"/>
    </row>
    <row r="10309" spans="1:14" ht="14.25" x14ac:dyDescent="0.2">
      <c r="A10309" s="42" t="s">
        <v>44</v>
      </c>
      <c r="B10309" s="44" t="s">
        <v>14</v>
      </c>
      <c r="C10309" s="44" t="s">
        <v>57</v>
      </c>
      <c r="D10309" s="43">
        <v>2002866.9989999998</v>
      </c>
      <c r="E10309" s="43">
        <v>-207840.073</v>
      </c>
      <c r="F10309" s="45">
        <v>-39970</v>
      </c>
      <c r="G10309" s="45">
        <v>-15230</v>
      </c>
      <c r="H10309" s="45">
        <v>-96410</v>
      </c>
      <c r="I10309" s="55">
        <f>pro[[#This Row],[Admin expenses 3]]+pro[[#This Row],[Admin expenses 2]]+pro[[#This Row],[Admin expenses 1]]+pro[[#This Row],[COGS]]</f>
        <v>-359450.07299999997</v>
      </c>
      <c r="J10309" s="55">
        <f>pro[[#This Row],[Revenue]]+pro[[#This Row],[AdminExp]]</f>
        <v>1643416.926</v>
      </c>
      <c r="K10309" s="83">
        <f>pro[[#This Row],[Profit]]/pro[[#This Row],[Revenue]]</f>
        <v>0.8205322304579048</v>
      </c>
      <c r="L10309" s="56">
        <f t="shared" si="161"/>
        <v>10</v>
      </c>
      <c r="M10309" s="82" t="str">
        <f>"Q"&amp;" "&amp;VLOOKUP(pro[[#This Row],[Period]],Mapping!A:B,2,0)</f>
        <v>Q 4</v>
      </c>
      <c r="N10309"/>
    </row>
    <row r="10310" spans="1:14" ht="14.25" x14ac:dyDescent="0.2">
      <c r="A10310" s="42" t="s">
        <v>44</v>
      </c>
      <c r="B10310" s="44" t="s">
        <v>14</v>
      </c>
      <c r="C10310" s="44" t="s">
        <v>57</v>
      </c>
      <c r="D10310" s="43">
        <v>228907.98699999996</v>
      </c>
      <c r="E10310" s="43">
        <v>-81533.633999999991</v>
      </c>
      <c r="F10310" s="45">
        <v>-67250</v>
      </c>
      <c r="G10310" s="45">
        <v>-86540</v>
      </c>
      <c r="H10310" s="45">
        <v>-50230</v>
      </c>
      <c r="I10310" s="55">
        <f>pro[[#This Row],[Admin expenses 3]]+pro[[#This Row],[Admin expenses 2]]+pro[[#This Row],[Admin expenses 1]]+pro[[#This Row],[COGS]]</f>
        <v>-285553.63399999996</v>
      </c>
      <c r="J10310" s="55">
        <f>pro[[#This Row],[Revenue]]+pro[[#This Row],[AdminExp]]</f>
        <v>-56645.646999999997</v>
      </c>
      <c r="K10310" s="83">
        <f>pro[[#This Row],[Profit]]/pro[[#This Row],[Revenue]]</f>
        <v>-0.24746033435696591</v>
      </c>
      <c r="L10310" s="56">
        <f t="shared" si="161"/>
        <v>10</v>
      </c>
      <c r="M10310" s="82" t="str">
        <f>"Q"&amp;" "&amp;VLOOKUP(pro[[#This Row],[Period]],Mapping!A:B,2,0)</f>
        <v>Q 4</v>
      </c>
      <c r="N10310"/>
    </row>
    <row r="10311" spans="1:14" ht="14.25" x14ac:dyDescent="0.2">
      <c r="A10311" s="42" t="s">
        <v>44</v>
      </c>
      <c r="B10311" s="44" t="s">
        <v>14</v>
      </c>
      <c r="C10311" s="44" t="s">
        <v>57</v>
      </c>
      <c r="D10311" s="43">
        <v>22433.355</v>
      </c>
      <c r="E10311" s="43">
        <v>-28240.477999999999</v>
      </c>
      <c r="F10311" s="45">
        <v>-69420</v>
      </c>
      <c r="G10311" s="45">
        <v>-55090</v>
      </c>
      <c r="H10311" s="45">
        <v>-72960</v>
      </c>
      <c r="I10311" s="55">
        <f>pro[[#This Row],[Admin expenses 3]]+pro[[#This Row],[Admin expenses 2]]+pro[[#This Row],[Admin expenses 1]]+pro[[#This Row],[COGS]]</f>
        <v>-225710.478</v>
      </c>
      <c r="J10311" s="55">
        <f>pro[[#This Row],[Revenue]]+pro[[#This Row],[AdminExp]]</f>
        <v>-203277.12299999999</v>
      </c>
      <c r="K10311" s="83">
        <f>pro[[#This Row],[Profit]]/pro[[#This Row],[Revenue]]</f>
        <v>-9.0613786034233392</v>
      </c>
      <c r="L10311" s="56">
        <f t="shared" si="161"/>
        <v>10</v>
      </c>
      <c r="M10311" s="82" t="str">
        <f>"Q"&amp;" "&amp;VLOOKUP(pro[[#This Row],[Period]],Mapping!A:B,2,0)</f>
        <v>Q 4</v>
      </c>
      <c r="N10311"/>
    </row>
    <row r="10312" spans="1:14" ht="14.25" x14ac:dyDescent="0.2">
      <c r="A10312" s="42" t="s">
        <v>44</v>
      </c>
      <c r="B10312" s="44" t="s">
        <v>14</v>
      </c>
      <c r="C10312" s="44" t="s">
        <v>57</v>
      </c>
      <c r="D10312" s="43">
        <v>686031.98999999987</v>
      </c>
      <c r="E10312" s="43">
        <v>-222803.364</v>
      </c>
      <c r="F10312" s="45">
        <v>-76340</v>
      </c>
      <c r="G10312" s="45">
        <v>-102510</v>
      </c>
      <c r="H10312" s="45">
        <v>-100520</v>
      </c>
      <c r="I10312" s="55">
        <f>pro[[#This Row],[Admin expenses 3]]+pro[[#This Row],[Admin expenses 2]]+pro[[#This Row],[Admin expenses 1]]+pro[[#This Row],[COGS]]</f>
        <v>-502173.364</v>
      </c>
      <c r="J10312" s="55">
        <f>pro[[#This Row],[Revenue]]+pro[[#This Row],[AdminExp]]</f>
        <v>183858.62599999987</v>
      </c>
      <c r="K10312" s="83">
        <f>pro[[#This Row],[Profit]]/pro[[#This Row],[Revenue]]</f>
        <v>0.26800299210536799</v>
      </c>
      <c r="L10312" s="56">
        <f t="shared" si="161"/>
        <v>10</v>
      </c>
      <c r="M10312" s="82" t="str">
        <f>"Q"&amp;" "&amp;VLOOKUP(pro[[#This Row],[Period]],Mapping!A:B,2,0)</f>
        <v>Q 4</v>
      </c>
      <c r="N10312"/>
    </row>
    <row r="10313" spans="1:14" ht="14.25" x14ac:dyDescent="0.2">
      <c r="A10313" s="42" t="s">
        <v>44</v>
      </c>
      <c r="B10313" s="44" t="s">
        <v>14</v>
      </c>
      <c r="C10313" s="44" t="s">
        <v>57</v>
      </c>
      <c r="D10313" s="43">
        <v>601858.93599999999</v>
      </c>
      <c r="E10313" s="43">
        <v>-173660.00399999999</v>
      </c>
      <c r="F10313" s="45">
        <v>-18620</v>
      </c>
      <c r="G10313" s="45">
        <v>-54860</v>
      </c>
      <c r="H10313" s="45">
        <v>-25970</v>
      </c>
      <c r="I10313" s="55">
        <f>pro[[#This Row],[Admin expenses 3]]+pro[[#This Row],[Admin expenses 2]]+pro[[#This Row],[Admin expenses 1]]+pro[[#This Row],[COGS]]</f>
        <v>-273110.00399999996</v>
      </c>
      <c r="J10313" s="55">
        <f>pro[[#This Row],[Revenue]]+pro[[#This Row],[AdminExp]]</f>
        <v>328748.93200000003</v>
      </c>
      <c r="K10313" s="83">
        <f>pro[[#This Row],[Profit]]/pro[[#This Row],[Revenue]]</f>
        <v>0.54622256534876812</v>
      </c>
      <c r="L10313" s="56">
        <f t="shared" si="161"/>
        <v>10</v>
      </c>
      <c r="M10313" s="82" t="str">
        <f>"Q"&amp;" "&amp;VLOOKUP(pro[[#This Row],[Period]],Mapping!A:B,2,0)</f>
        <v>Q 4</v>
      </c>
      <c r="N10313"/>
    </row>
    <row r="10314" spans="1:14" ht="14.25" x14ac:dyDescent="0.2">
      <c r="A10314" s="42" t="s">
        <v>44</v>
      </c>
      <c r="B10314" s="44" t="s">
        <v>14</v>
      </c>
      <c r="C10314" s="44" t="s">
        <v>57</v>
      </c>
      <c r="D10314" s="43">
        <v>4042234.7699999996</v>
      </c>
      <c r="E10314" s="43">
        <v>-26142.591999999997</v>
      </c>
      <c r="F10314" s="45">
        <v>-65530</v>
      </c>
      <c r="G10314" s="45">
        <v>-14950</v>
      </c>
      <c r="H10314" s="45">
        <v>-98730</v>
      </c>
      <c r="I10314" s="55">
        <f>pro[[#This Row],[Admin expenses 3]]+pro[[#This Row],[Admin expenses 2]]+pro[[#This Row],[Admin expenses 1]]+pro[[#This Row],[COGS]]</f>
        <v>-205352.592</v>
      </c>
      <c r="J10314" s="55">
        <f>pro[[#This Row],[Revenue]]+pro[[#This Row],[AdminExp]]</f>
        <v>3836882.1779999994</v>
      </c>
      <c r="K10314" s="83">
        <f>pro[[#This Row],[Profit]]/pro[[#This Row],[Revenue]]</f>
        <v>0.94919825203522257</v>
      </c>
      <c r="L10314" s="56">
        <f t="shared" si="161"/>
        <v>10</v>
      </c>
      <c r="M10314" s="82" t="str">
        <f>"Q"&amp;" "&amp;VLOOKUP(pro[[#This Row],[Period]],Mapping!A:B,2,0)</f>
        <v>Q 4</v>
      </c>
      <c r="N10314"/>
    </row>
    <row r="10315" spans="1:14" ht="14.25" x14ac:dyDescent="0.2">
      <c r="A10315" s="42" t="s">
        <v>44</v>
      </c>
      <c r="B10315" s="44" t="s">
        <v>14</v>
      </c>
      <c r="C10315" s="44" t="s">
        <v>57</v>
      </c>
      <c r="D10315" s="43">
        <v>20636.784</v>
      </c>
      <c r="E10315" s="43">
        <v>-144.03199999999998</v>
      </c>
      <c r="F10315" s="45">
        <v>-28530</v>
      </c>
      <c r="G10315" s="45">
        <v>-38940</v>
      </c>
      <c r="H10315" s="45">
        <v>-51170</v>
      </c>
      <c r="I10315" s="55">
        <f>pro[[#This Row],[Admin expenses 3]]+pro[[#This Row],[Admin expenses 2]]+pro[[#This Row],[Admin expenses 1]]+pro[[#This Row],[COGS]]</f>
        <v>-118784.03200000001</v>
      </c>
      <c r="J10315" s="55">
        <f>pro[[#This Row],[Revenue]]+pro[[#This Row],[AdminExp]]</f>
        <v>-98147.248000000007</v>
      </c>
      <c r="K10315" s="83">
        <f>pro[[#This Row],[Profit]]/pro[[#This Row],[Revenue]]</f>
        <v>-4.7559371654032923</v>
      </c>
      <c r="L10315" s="56">
        <f t="shared" si="161"/>
        <v>10</v>
      </c>
      <c r="M10315" s="82" t="str">
        <f>"Q"&amp;" "&amp;VLOOKUP(pro[[#This Row],[Period]],Mapping!A:B,2,0)</f>
        <v>Q 4</v>
      </c>
      <c r="N10315"/>
    </row>
    <row r="10316" spans="1:14" ht="14.25" x14ac:dyDescent="0.2">
      <c r="A10316" s="42" t="s">
        <v>44</v>
      </c>
      <c r="B10316" s="44" t="s">
        <v>14</v>
      </c>
      <c r="C10316" s="44" t="s">
        <v>57</v>
      </c>
      <c r="D10316" s="43">
        <v>3259965.6809999999</v>
      </c>
      <c r="E10316" s="43">
        <v>-1007189.834</v>
      </c>
      <c r="F10316" s="45">
        <v>-34690</v>
      </c>
      <c r="G10316" s="45">
        <v>-44720</v>
      </c>
      <c r="H10316" s="45">
        <v>-82120</v>
      </c>
      <c r="I10316" s="55">
        <f>pro[[#This Row],[Admin expenses 3]]+pro[[#This Row],[Admin expenses 2]]+pro[[#This Row],[Admin expenses 1]]+pro[[#This Row],[COGS]]</f>
        <v>-1168719.834</v>
      </c>
      <c r="J10316" s="55">
        <f>pro[[#This Row],[Revenue]]+pro[[#This Row],[AdminExp]]</f>
        <v>2091245.8469999998</v>
      </c>
      <c r="K10316" s="83">
        <f>pro[[#This Row],[Profit]]/pro[[#This Row],[Revenue]]</f>
        <v>0.64149320932682541</v>
      </c>
      <c r="L10316" s="56">
        <f t="shared" si="161"/>
        <v>10</v>
      </c>
      <c r="M10316" s="82" t="str">
        <f>"Q"&amp;" "&amp;VLOOKUP(pro[[#This Row],[Period]],Mapping!A:B,2,0)</f>
        <v>Q 4</v>
      </c>
      <c r="N10316"/>
    </row>
    <row r="10317" spans="1:14" ht="14.25" x14ac:dyDescent="0.2">
      <c r="A10317" s="42" t="s">
        <v>44</v>
      </c>
      <c r="B10317" s="44" t="s">
        <v>14</v>
      </c>
      <c r="C10317" s="44" t="s">
        <v>57</v>
      </c>
      <c r="D10317" s="43">
        <v>268653.56</v>
      </c>
      <c r="E10317" s="43">
        <v>-87039.519</v>
      </c>
      <c r="F10317" s="45">
        <v>-88430</v>
      </c>
      <c r="G10317" s="45">
        <v>-47950</v>
      </c>
      <c r="H10317" s="45">
        <v>-46140</v>
      </c>
      <c r="I10317" s="55">
        <f>pro[[#This Row],[Admin expenses 3]]+pro[[#This Row],[Admin expenses 2]]+pro[[#This Row],[Admin expenses 1]]+pro[[#This Row],[COGS]]</f>
        <v>-269559.51899999997</v>
      </c>
      <c r="J10317" s="55">
        <f>pro[[#This Row],[Revenue]]+pro[[#This Row],[AdminExp]]</f>
        <v>-905.95899999997346</v>
      </c>
      <c r="K10317" s="83">
        <f>pro[[#This Row],[Profit]]/pro[[#This Row],[Revenue]]</f>
        <v>-3.3722203420642311E-3</v>
      </c>
      <c r="L10317" s="56">
        <f t="shared" si="161"/>
        <v>10</v>
      </c>
      <c r="M10317" s="82" t="str">
        <f>"Q"&amp;" "&amp;VLOOKUP(pro[[#This Row],[Period]],Mapping!A:B,2,0)</f>
        <v>Q 4</v>
      </c>
      <c r="N10317"/>
    </row>
    <row r="10318" spans="1:14" ht="14.25" x14ac:dyDescent="0.2">
      <c r="A10318" s="42" t="s">
        <v>44</v>
      </c>
      <c r="B10318" s="44" t="s">
        <v>14</v>
      </c>
      <c r="C10318" s="44" t="s">
        <v>57</v>
      </c>
      <c r="D10318" s="43">
        <v>2074335.8019999997</v>
      </c>
      <c r="E10318" s="43">
        <v>-672052.08699999994</v>
      </c>
      <c r="F10318" s="45">
        <v>-48840</v>
      </c>
      <c r="G10318" s="45">
        <v>-19020</v>
      </c>
      <c r="H10318" s="45">
        <v>-44210</v>
      </c>
      <c r="I10318" s="55">
        <f>pro[[#This Row],[Admin expenses 3]]+pro[[#This Row],[Admin expenses 2]]+pro[[#This Row],[Admin expenses 1]]+pro[[#This Row],[COGS]]</f>
        <v>-784122.08699999994</v>
      </c>
      <c r="J10318" s="55">
        <f>pro[[#This Row],[Revenue]]+pro[[#This Row],[AdminExp]]</f>
        <v>1290213.7149999999</v>
      </c>
      <c r="K10318" s="83">
        <f>pro[[#This Row],[Profit]]/pro[[#This Row],[Revenue]]</f>
        <v>0.62198883794804216</v>
      </c>
      <c r="L10318" s="56">
        <f t="shared" si="161"/>
        <v>10</v>
      </c>
      <c r="M10318" s="82" t="str">
        <f>"Q"&amp;" "&amp;VLOOKUP(pro[[#This Row],[Period]],Mapping!A:B,2,0)</f>
        <v>Q 4</v>
      </c>
      <c r="N10318"/>
    </row>
    <row r="10319" spans="1:14" ht="14.25" x14ac:dyDescent="0.2">
      <c r="A10319" s="42" t="s">
        <v>44</v>
      </c>
      <c r="B10319" s="44" t="s">
        <v>14</v>
      </c>
      <c r="C10319" s="44" t="s">
        <v>57</v>
      </c>
      <c r="D10319" s="43">
        <v>466588.07299999997</v>
      </c>
      <c r="E10319" s="43">
        <v>-50988.643999999993</v>
      </c>
      <c r="F10319" s="45">
        <v>-28380</v>
      </c>
      <c r="G10319" s="45">
        <v>-60880</v>
      </c>
      <c r="H10319" s="45">
        <v>-34010</v>
      </c>
      <c r="I10319" s="55">
        <f>pro[[#This Row],[Admin expenses 3]]+pro[[#This Row],[Admin expenses 2]]+pro[[#This Row],[Admin expenses 1]]+pro[[#This Row],[COGS]]</f>
        <v>-174258.644</v>
      </c>
      <c r="J10319" s="55">
        <f>pro[[#This Row],[Revenue]]+pro[[#This Row],[AdminExp]]</f>
        <v>292329.429</v>
      </c>
      <c r="K10319" s="83">
        <f>pro[[#This Row],[Profit]]/pro[[#This Row],[Revenue]]</f>
        <v>0.62652572132935769</v>
      </c>
      <c r="L10319" s="56">
        <f t="shared" si="161"/>
        <v>10</v>
      </c>
      <c r="M10319" s="82" t="str">
        <f>"Q"&amp;" "&amp;VLOOKUP(pro[[#This Row],[Period]],Mapping!A:B,2,0)</f>
        <v>Q 4</v>
      </c>
      <c r="N10319"/>
    </row>
    <row r="10320" spans="1:14" ht="14.25" x14ac:dyDescent="0.2">
      <c r="A10320" s="42" t="s">
        <v>44</v>
      </c>
      <c r="B10320" s="44" t="s">
        <v>14</v>
      </c>
      <c r="C10320" s="44" t="s">
        <v>57</v>
      </c>
      <c r="D10320" s="43">
        <v>431512.06</v>
      </c>
      <c r="E10320" s="43">
        <v>-39627.112000000001</v>
      </c>
      <c r="F10320" s="45">
        <v>-26640</v>
      </c>
      <c r="G10320" s="45">
        <v>-17410</v>
      </c>
      <c r="H10320" s="45">
        <v>-93670</v>
      </c>
      <c r="I10320" s="55">
        <f>pro[[#This Row],[Admin expenses 3]]+pro[[#This Row],[Admin expenses 2]]+pro[[#This Row],[Admin expenses 1]]+pro[[#This Row],[COGS]]</f>
        <v>-177347.11199999999</v>
      </c>
      <c r="J10320" s="55">
        <f>pro[[#This Row],[Revenue]]+pro[[#This Row],[AdminExp]]</f>
        <v>254164.948</v>
      </c>
      <c r="K10320" s="83">
        <f>pro[[#This Row],[Profit]]/pro[[#This Row],[Revenue]]</f>
        <v>0.5890100684555607</v>
      </c>
      <c r="L10320" s="56">
        <f t="shared" si="161"/>
        <v>10</v>
      </c>
      <c r="M10320" s="82" t="str">
        <f>"Q"&amp;" "&amp;VLOOKUP(pro[[#This Row],[Period]],Mapping!A:B,2,0)</f>
        <v>Q 4</v>
      </c>
      <c r="N10320"/>
    </row>
    <row r="10321" spans="1:14" ht="14.25" x14ac:dyDescent="0.2">
      <c r="A10321" s="42" t="s">
        <v>44</v>
      </c>
      <c r="B10321" s="44" t="s">
        <v>14</v>
      </c>
      <c r="C10321" s="44" t="s">
        <v>57</v>
      </c>
      <c r="D10321" s="43">
        <v>1308698.328</v>
      </c>
      <c r="E10321" s="43">
        <v>-152491.087</v>
      </c>
      <c r="F10321" s="45">
        <v>-17110</v>
      </c>
      <c r="G10321" s="45">
        <v>-43730</v>
      </c>
      <c r="H10321" s="45">
        <v>-46320</v>
      </c>
      <c r="I10321" s="55">
        <f>pro[[#This Row],[Admin expenses 3]]+pro[[#This Row],[Admin expenses 2]]+pro[[#This Row],[Admin expenses 1]]+pro[[#This Row],[COGS]]</f>
        <v>-259651.087</v>
      </c>
      <c r="J10321" s="55">
        <f>pro[[#This Row],[Revenue]]+pro[[#This Row],[AdminExp]]</f>
        <v>1049047.2409999999</v>
      </c>
      <c r="K10321" s="83">
        <f>pro[[#This Row],[Profit]]/pro[[#This Row],[Revenue]]</f>
        <v>0.80159592058407514</v>
      </c>
      <c r="L10321" s="56">
        <f t="shared" si="161"/>
        <v>10</v>
      </c>
      <c r="M10321" s="82" t="str">
        <f>"Q"&amp;" "&amp;VLOOKUP(pro[[#This Row],[Period]],Mapping!A:B,2,0)</f>
        <v>Q 4</v>
      </c>
      <c r="N10321"/>
    </row>
    <row r="10322" spans="1:14" ht="14.25" x14ac:dyDescent="0.2">
      <c r="A10322" s="42" t="s">
        <v>44</v>
      </c>
      <c r="B10322" s="44" t="s">
        <v>14</v>
      </c>
      <c r="C10322" s="44" t="s">
        <v>57</v>
      </c>
      <c r="D10322" s="43">
        <v>530032.60799999989</v>
      </c>
      <c r="E10322" s="43">
        <v>-331812.31300000002</v>
      </c>
      <c r="F10322" s="45">
        <v>-46680</v>
      </c>
      <c r="G10322" s="45">
        <v>-44830</v>
      </c>
      <c r="H10322" s="45">
        <v>-49030</v>
      </c>
      <c r="I10322" s="55">
        <f>pro[[#This Row],[Admin expenses 3]]+pro[[#This Row],[Admin expenses 2]]+pro[[#This Row],[Admin expenses 1]]+pro[[#This Row],[COGS]]</f>
        <v>-472352.31300000002</v>
      </c>
      <c r="J10322" s="55">
        <f>pro[[#This Row],[Revenue]]+pro[[#This Row],[AdminExp]]</f>
        <v>57680.294999999867</v>
      </c>
      <c r="K10322" s="83">
        <f>pro[[#This Row],[Profit]]/pro[[#This Row],[Revenue]]</f>
        <v>0.10882404993467851</v>
      </c>
      <c r="L10322" s="56">
        <f t="shared" si="161"/>
        <v>10</v>
      </c>
      <c r="M10322" s="82" t="str">
        <f>"Q"&amp;" "&amp;VLOOKUP(pro[[#This Row],[Period]],Mapping!A:B,2,0)</f>
        <v>Q 4</v>
      </c>
      <c r="N10322"/>
    </row>
    <row r="10323" spans="1:14" ht="14.25" x14ac:dyDescent="0.2">
      <c r="A10323" s="42" t="s">
        <v>44</v>
      </c>
      <c r="B10323" s="44" t="s">
        <v>14</v>
      </c>
      <c r="C10323" s="44" t="s">
        <v>57</v>
      </c>
      <c r="D10323" s="43">
        <v>949497.40899999999</v>
      </c>
      <c r="E10323" s="43">
        <v>-1169580.398</v>
      </c>
      <c r="F10323" s="45">
        <v>-22150</v>
      </c>
      <c r="G10323" s="45">
        <v>-30070</v>
      </c>
      <c r="H10323" s="45">
        <v>-91080</v>
      </c>
      <c r="I10323" s="55">
        <f>pro[[#This Row],[Admin expenses 3]]+pro[[#This Row],[Admin expenses 2]]+pro[[#This Row],[Admin expenses 1]]+pro[[#This Row],[COGS]]</f>
        <v>-1312880.398</v>
      </c>
      <c r="J10323" s="55">
        <f>pro[[#This Row],[Revenue]]+pro[[#This Row],[AdminExp]]</f>
        <v>-363382.98900000006</v>
      </c>
      <c r="K10323" s="83">
        <f>pro[[#This Row],[Profit]]/pro[[#This Row],[Revenue]]</f>
        <v>-0.38271088004622461</v>
      </c>
      <c r="L10323" s="56">
        <f t="shared" si="161"/>
        <v>10</v>
      </c>
      <c r="M10323" s="82" t="str">
        <f>"Q"&amp;" "&amp;VLOOKUP(pro[[#This Row],[Period]],Mapping!A:B,2,0)</f>
        <v>Q 4</v>
      </c>
      <c r="N10323"/>
    </row>
    <row r="10324" spans="1:14" ht="14.25" x14ac:dyDescent="0.2">
      <c r="A10324" s="42" t="s">
        <v>44</v>
      </c>
      <c r="B10324" s="44" t="s">
        <v>26</v>
      </c>
      <c r="C10324" s="44" t="s">
        <v>57</v>
      </c>
      <c r="D10324" s="43">
        <v>102978.855</v>
      </c>
      <c r="E10324" s="43">
        <v>-95598.180999999982</v>
      </c>
      <c r="F10324" s="45">
        <v>-33210</v>
      </c>
      <c r="G10324" s="45">
        <v>-59110</v>
      </c>
      <c r="H10324" s="45">
        <v>-29930</v>
      </c>
      <c r="I10324" s="55">
        <f>pro[[#This Row],[Admin expenses 3]]+pro[[#This Row],[Admin expenses 2]]+pro[[#This Row],[Admin expenses 1]]+pro[[#This Row],[COGS]]</f>
        <v>-217848.18099999998</v>
      </c>
      <c r="J10324" s="55">
        <f>pro[[#This Row],[Revenue]]+pro[[#This Row],[AdminExp]]</f>
        <v>-114869.32599999999</v>
      </c>
      <c r="K10324" s="83">
        <f>pro[[#This Row],[Profit]]/pro[[#This Row],[Revenue]]</f>
        <v>-1.1154651700099014</v>
      </c>
      <c r="L10324" s="56">
        <f t="shared" si="161"/>
        <v>10</v>
      </c>
      <c r="M10324" s="82" t="str">
        <f>"Q"&amp;" "&amp;VLOOKUP(pro[[#This Row],[Period]],Mapping!A:B,2,0)</f>
        <v>Q 4</v>
      </c>
      <c r="N10324"/>
    </row>
    <row r="10325" spans="1:14" ht="14.25" x14ac:dyDescent="0.2">
      <c r="A10325" s="42" t="s">
        <v>44</v>
      </c>
      <c r="B10325" s="44" t="s">
        <v>26</v>
      </c>
      <c r="C10325" s="44" t="s">
        <v>58</v>
      </c>
      <c r="D10325" s="43">
        <v>1472762.13</v>
      </c>
      <c r="E10325" s="43">
        <v>-120545.79599999999</v>
      </c>
      <c r="F10325" s="45">
        <v>-98600</v>
      </c>
      <c r="G10325" s="45">
        <v>-73790</v>
      </c>
      <c r="H10325" s="45">
        <v>-100340</v>
      </c>
      <c r="I10325" s="55">
        <f>pro[[#This Row],[Admin expenses 3]]+pro[[#This Row],[Admin expenses 2]]+pro[[#This Row],[Admin expenses 1]]+pro[[#This Row],[COGS]]</f>
        <v>-393275.79599999997</v>
      </c>
      <c r="J10325" s="55">
        <f>pro[[#This Row],[Revenue]]+pro[[#This Row],[AdminExp]]</f>
        <v>1079486.3339999998</v>
      </c>
      <c r="K10325" s="83">
        <f>pro[[#This Row],[Profit]]/pro[[#This Row],[Revenue]]</f>
        <v>0.73296719953004219</v>
      </c>
      <c r="L10325" s="56">
        <f t="shared" si="161"/>
        <v>10</v>
      </c>
      <c r="M10325" s="82" t="str">
        <f>"Q"&amp;" "&amp;VLOOKUP(pro[[#This Row],[Period]],Mapping!A:B,2,0)</f>
        <v>Q 4</v>
      </c>
      <c r="N10325"/>
    </row>
    <row r="10326" spans="1:14" ht="14.25" x14ac:dyDescent="0.2">
      <c r="A10326" s="42" t="s">
        <v>44</v>
      </c>
      <c r="B10326" s="44" t="s">
        <v>26</v>
      </c>
      <c r="C10326" s="44" t="s">
        <v>59</v>
      </c>
      <c r="D10326" s="43">
        <v>5274829.4409999996</v>
      </c>
      <c r="E10326" s="43">
        <v>-279516.32799999998</v>
      </c>
      <c r="F10326" s="45">
        <v>-107010</v>
      </c>
      <c r="G10326" s="45">
        <v>-78710</v>
      </c>
      <c r="H10326" s="45">
        <v>-30680</v>
      </c>
      <c r="I10326" s="55">
        <f>pro[[#This Row],[Admin expenses 3]]+pro[[#This Row],[Admin expenses 2]]+pro[[#This Row],[Admin expenses 1]]+pro[[#This Row],[COGS]]</f>
        <v>-495916.32799999998</v>
      </c>
      <c r="J10326" s="55">
        <f>pro[[#This Row],[Revenue]]+pro[[#This Row],[AdminExp]]</f>
        <v>4778913.1129999999</v>
      </c>
      <c r="K10326" s="83">
        <f>pro[[#This Row],[Profit]]/pro[[#This Row],[Revenue]]</f>
        <v>0.90598438612150001</v>
      </c>
      <c r="L10326" s="56">
        <f t="shared" si="161"/>
        <v>10</v>
      </c>
      <c r="M10326" s="82" t="str">
        <f>"Q"&amp;" "&amp;VLOOKUP(pro[[#This Row],[Period]],Mapping!A:B,2,0)</f>
        <v>Q 4</v>
      </c>
      <c r="N10326"/>
    </row>
    <row r="10327" spans="1:14" ht="14.25" x14ac:dyDescent="0.2">
      <c r="A10327" s="42" t="s">
        <v>44</v>
      </c>
      <c r="B10327" s="44" t="s">
        <v>26</v>
      </c>
      <c r="C10327" s="44" t="s">
        <v>57</v>
      </c>
      <c r="D10327" s="43">
        <v>14232287.733999999</v>
      </c>
      <c r="E10327" s="43">
        <v>-7266352.3729999997</v>
      </c>
      <c r="F10327" s="45">
        <v>-65590</v>
      </c>
      <c r="G10327" s="45">
        <v>-25700</v>
      </c>
      <c r="H10327" s="45">
        <v>-20680</v>
      </c>
      <c r="I10327" s="55">
        <f>pro[[#This Row],[Admin expenses 3]]+pro[[#This Row],[Admin expenses 2]]+pro[[#This Row],[Admin expenses 1]]+pro[[#This Row],[COGS]]</f>
        <v>-7378322.3729999997</v>
      </c>
      <c r="J10327" s="55">
        <f>pro[[#This Row],[Revenue]]+pro[[#This Row],[AdminExp]]</f>
        <v>6853965.3609999996</v>
      </c>
      <c r="K10327" s="83">
        <f>pro[[#This Row],[Profit]]/pro[[#This Row],[Revenue]]</f>
        <v>0.48157861119026757</v>
      </c>
      <c r="L10327" s="56">
        <f t="shared" si="161"/>
        <v>10</v>
      </c>
      <c r="M10327" s="82" t="str">
        <f>"Q"&amp;" "&amp;VLOOKUP(pro[[#This Row],[Period]],Mapping!A:B,2,0)</f>
        <v>Q 4</v>
      </c>
      <c r="N10327"/>
    </row>
    <row r="10328" spans="1:14" ht="14.25" x14ac:dyDescent="0.2">
      <c r="A10328" s="42" t="s">
        <v>44</v>
      </c>
      <c r="B10328" s="44" t="s">
        <v>26</v>
      </c>
      <c r="C10328" s="44" t="s">
        <v>57</v>
      </c>
      <c r="D10328" s="43">
        <v>252550.68299999999</v>
      </c>
      <c r="E10328" s="43">
        <v>-327087.84499999997</v>
      </c>
      <c r="F10328" s="45">
        <v>-87070</v>
      </c>
      <c r="G10328" s="45">
        <v>-16720</v>
      </c>
      <c r="H10328" s="45">
        <v>-30570</v>
      </c>
      <c r="I10328" s="55">
        <f>pro[[#This Row],[Admin expenses 3]]+pro[[#This Row],[Admin expenses 2]]+pro[[#This Row],[Admin expenses 1]]+pro[[#This Row],[COGS]]</f>
        <v>-461447.84499999997</v>
      </c>
      <c r="J10328" s="55">
        <f>pro[[#This Row],[Revenue]]+pro[[#This Row],[AdminExp]]</f>
        <v>-208897.16199999998</v>
      </c>
      <c r="K10328" s="83">
        <f>pro[[#This Row],[Profit]]/pro[[#This Row],[Revenue]]</f>
        <v>-0.82714946369794606</v>
      </c>
      <c r="L10328" s="56">
        <f t="shared" si="161"/>
        <v>10</v>
      </c>
      <c r="M10328" s="82" t="str">
        <f>"Q"&amp;" "&amp;VLOOKUP(pro[[#This Row],[Period]],Mapping!A:B,2,0)</f>
        <v>Q 4</v>
      </c>
      <c r="N10328"/>
    </row>
    <row r="10329" spans="1:14" ht="14.25" x14ac:dyDescent="0.2">
      <c r="A10329" s="42" t="s">
        <v>44</v>
      </c>
      <c r="B10329" s="44" t="s">
        <v>26</v>
      </c>
      <c r="C10329" s="44" t="s">
        <v>57</v>
      </c>
      <c r="D10329" s="43">
        <v>2513843.031</v>
      </c>
      <c r="E10329" s="43">
        <v>-124476.63899999998</v>
      </c>
      <c r="F10329" s="45">
        <v>-96680</v>
      </c>
      <c r="G10329" s="45">
        <v>-64070</v>
      </c>
      <c r="H10329" s="45">
        <v>-86420</v>
      </c>
      <c r="I10329" s="55">
        <f>pro[[#This Row],[Admin expenses 3]]+pro[[#This Row],[Admin expenses 2]]+pro[[#This Row],[Admin expenses 1]]+pro[[#This Row],[COGS]]</f>
        <v>-371646.63899999997</v>
      </c>
      <c r="J10329" s="55">
        <f>pro[[#This Row],[Revenue]]+pro[[#This Row],[AdminExp]]</f>
        <v>2142196.392</v>
      </c>
      <c r="K10329" s="83">
        <f>pro[[#This Row],[Profit]]/pro[[#This Row],[Revenue]]</f>
        <v>0.85215996606909861</v>
      </c>
      <c r="L10329" s="56">
        <f t="shared" si="161"/>
        <v>10</v>
      </c>
      <c r="M10329" s="82" t="str">
        <f>"Q"&amp;" "&amp;VLOOKUP(pro[[#This Row],[Period]],Mapping!A:B,2,0)</f>
        <v>Q 4</v>
      </c>
      <c r="N10329"/>
    </row>
    <row r="10330" spans="1:14" ht="14.25" x14ac:dyDescent="0.2">
      <c r="A10330" s="42" t="s">
        <v>44</v>
      </c>
      <c r="B10330" s="44" t="s">
        <v>26</v>
      </c>
      <c r="C10330" s="44" t="s">
        <v>57</v>
      </c>
      <c r="D10330" s="43">
        <v>2307364.017</v>
      </c>
      <c r="E10330" s="43">
        <v>-6837244.2110000001</v>
      </c>
      <c r="F10330" s="45">
        <v>-42360</v>
      </c>
      <c r="G10330" s="45">
        <v>-66930</v>
      </c>
      <c r="H10330" s="45">
        <v>-13010</v>
      </c>
      <c r="I10330" s="55">
        <f>pro[[#This Row],[Admin expenses 3]]+pro[[#This Row],[Admin expenses 2]]+pro[[#This Row],[Admin expenses 1]]+pro[[#This Row],[COGS]]</f>
        <v>-6959544.2110000001</v>
      </c>
      <c r="J10330" s="55">
        <f>pro[[#This Row],[Revenue]]+pro[[#This Row],[AdminExp]]</f>
        <v>-4652180.1940000001</v>
      </c>
      <c r="K10330" s="83">
        <f>pro[[#This Row],[Profit]]/pro[[#This Row],[Revenue]]</f>
        <v>-2.0162315784263183</v>
      </c>
      <c r="L10330" s="56">
        <f t="shared" si="161"/>
        <v>10</v>
      </c>
      <c r="M10330" s="82" t="str">
        <f>"Q"&amp;" "&amp;VLOOKUP(pro[[#This Row],[Period]],Mapping!A:B,2,0)</f>
        <v>Q 4</v>
      </c>
      <c r="N10330"/>
    </row>
    <row r="10331" spans="1:14" ht="14.25" x14ac:dyDescent="0.2">
      <c r="A10331" s="42" t="s">
        <v>44</v>
      </c>
      <c r="B10331" s="44" t="s">
        <v>26</v>
      </c>
      <c r="C10331" s="44" t="s">
        <v>57</v>
      </c>
      <c r="D10331" s="43">
        <v>1873485.2219999998</v>
      </c>
      <c r="E10331" s="43">
        <v>-5238155.125</v>
      </c>
      <c r="F10331" s="45">
        <v>-39990</v>
      </c>
      <c r="G10331" s="45">
        <v>-18800</v>
      </c>
      <c r="H10331" s="45">
        <v>-59020</v>
      </c>
      <c r="I10331" s="55">
        <f>pro[[#This Row],[Admin expenses 3]]+pro[[#This Row],[Admin expenses 2]]+pro[[#This Row],[Admin expenses 1]]+pro[[#This Row],[COGS]]</f>
        <v>-5355965.125</v>
      </c>
      <c r="J10331" s="55">
        <f>pro[[#This Row],[Revenue]]+pro[[#This Row],[AdminExp]]</f>
        <v>-3482479.9029999999</v>
      </c>
      <c r="K10331" s="83">
        <f>pro[[#This Row],[Profit]]/pro[[#This Row],[Revenue]]</f>
        <v>-1.8588243249030552</v>
      </c>
      <c r="L10331" s="56">
        <f t="shared" si="161"/>
        <v>10</v>
      </c>
      <c r="M10331" s="82" t="str">
        <f>"Q"&amp;" "&amp;VLOOKUP(pro[[#This Row],[Period]],Mapping!A:B,2,0)</f>
        <v>Q 4</v>
      </c>
      <c r="N10331"/>
    </row>
    <row r="10332" spans="1:14" ht="14.25" x14ac:dyDescent="0.2">
      <c r="A10332" s="42" t="s">
        <v>44</v>
      </c>
      <c r="B10332" s="44" t="s">
        <v>26</v>
      </c>
      <c r="C10332" s="44" t="s">
        <v>58</v>
      </c>
      <c r="D10332" s="43">
        <v>905700.71899999992</v>
      </c>
      <c r="E10332" s="43">
        <v>-616760.45899999992</v>
      </c>
      <c r="F10332" s="45">
        <v>-83080</v>
      </c>
      <c r="G10332" s="45">
        <v>-74780</v>
      </c>
      <c r="H10332" s="45">
        <v>-62300</v>
      </c>
      <c r="I10332" s="55">
        <f>pro[[#This Row],[Admin expenses 3]]+pro[[#This Row],[Admin expenses 2]]+pro[[#This Row],[Admin expenses 1]]+pro[[#This Row],[COGS]]</f>
        <v>-836920.45899999992</v>
      </c>
      <c r="J10332" s="55">
        <f>pro[[#This Row],[Revenue]]+pro[[#This Row],[AdminExp]]</f>
        <v>68780.260000000009</v>
      </c>
      <c r="K10332" s="83">
        <f>pro[[#This Row],[Profit]]/pro[[#This Row],[Revenue]]</f>
        <v>7.5941487686949721E-2</v>
      </c>
      <c r="L10332" s="56">
        <f t="shared" si="161"/>
        <v>10</v>
      </c>
      <c r="M10332" s="82" t="str">
        <f>"Q"&amp;" "&amp;VLOOKUP(pro[[#This Row],[Period]],Mapping!A:B,2,0)</f>
        <v>Q 4</v>
      </c>
      <c r="N10332"/>
    </row>
    <row r="10333" spans="1:14" ht="14.25" x14ac:dyDescent="0.2">
      <c r="A10333" s="42" t="s">
        <v>44</v>
      </c>
      <c r="B10333" s="44" t="s">
        <v>26</v>
      </c>
      <c r="C10333" s="44" t="s">
        <v>59</v>
      </c>
      <c r="D10333" s="43">
        <v>7408011.6739999996</v>
      </c>
      <c r="E10333" s="43">
        <v>-8268159.0879999995</v>
      </c>
      <c r="F10333" s="45">
        <v>-41880</v>
      </c>
      <c r="G10333" s="45">
        <v>-72200</v>
      </c>
      <c r="H10333" s="45">
        <v>-104210</v>
      </c>
      <c r="I10333" s="55">
        <f>pro[[#This Row],[Admin expenses 3]]+pro[[#This Row],[Admin expenses 2]]+pro[[#This Row],[Admin expenses 1]]+pro[[#This Row],[COGS]]</f>
        <v>-8486449.0879999995</v>
      </c>
      <c r="J10333" s="55">
        <f>pro[[#This Row],[Revenue]]+pro[[#This Row],[AdminExp]]</f>
        <v>-1078437.4139999999</v>
      </c>
      <c r="K10333" s="83">
        <f>pro[[#This Row],[Profit]]/pro[[#This Row],[Revenue]]</f>
        <v>-0.14557717528780448</v>
      </c>
      <c r="L10333" s="56">
        <f t="shared" si="161"/>
        <v>10</v>
      </c>
      <c r="M10333" s="82" t="str">
        <f>"Q"&amp;" "&amp;VLOOKUP(pro[[#This Row],[Period]],Mapping!A:B,2,0)</f>
        <v>Q 4</v>
      </c>
      <c r="N10333"/>
    </row>
    <row r="10334" spans="1:14" ht="14.25" x14ac:dyDescent="0.2">
      <c r="A10334" s="42" t="s">
        <v>44</v>
      </c>
      <c r="B10334" s="44" t="s">
        <v>26</v>
      </c>
      <c r="C10334" s="44" t="s">
        <v>57</v>
      </c>
      <c r="D10334" s="43">
        <v>1890419.9369999999</v>
      </c>
      <c r="E10334" s="43">
        <v>-2227374.2540000002</v>
      </c>
      <c r="F10334" s="45">
        <v>-106010</v>
      </c>
      <c r="G10334" s="45">
        <v>-94880</v>
      </c>
      <c r="H10334" s="45">
        <v>-51200</v>
      </c>
      <c r="I10334" s="55">
        <f>pro[[#This Row],[Admin expenses 3]]+pro[[#This Row],[Admin expenses 2]]+pro[[#This Row],[Admin expenses 1]]+pro[[#This Row],[COGS]]</f>
        <v>-2479464.2540000002</v>
      </c>
      <c r="J10334" s="55">
        <f>pro[[#This Row],[Revenue]]+pro[[#This Row],[AdminExp]]</f>
        <v>-589044.31700000027</v>
      </c>
      <c r="K10334" s="83">
        <f>pro[[#This Row],[Profit]]/pro[[#This Row],[Revenue]]</f>
        <v>-0.31159442696884776</v>
      </c>
      <c r="L10334" s="56">
        <f t="shared" si="161"/>
        <v>10</v>
      </c>
      <c r="M10334" s="82" t="str">
        <f>"Q"&amp;" "&amp;VLOOKUP(pro[[#This Row],[Period]],Mapping!A:B,2,0)</f>
        <v>Q 4</v>
      </c>
      <c r="N10334"/>
    </row>
    <row r="10335" spans="1:14" ht="14.25" x14ac:dyDescent="0.2">
      <c r="A10335" s="42" t="s">
        <v>44</v>
      </c>
      <c r="B10335" s="44" t="s">
        <v>26</v>
      </c>
      <c r="C10335" s="44" t="s">
        <v>57</v>
      </c>
      <c r="D10335" s="43">
        <v>2104287.2199999997</v>
      </c>
      <c r="E10335" s="43">
        <v>-358746.70299999998</v>
      </c>
      <c r="F10335" s="45">
        <v>-79460</v>
      </c>
      <c r="G10335" s="45">
        <v>-77440</v>
      </c>
      <c r="H10335" s="45">
        <v>-102160</v>
      </c>
      <c r="I10335" s="55">
        <f>pro[[#This Row],[Admin expenses 3]]+pro[[#This Row],[Admin expenses 2]]+pro[[#This Row],[Admin expenses 1]]+pro[[#This Row],[COGS]]</f>
        <v>-617806.70299999998</v>
      </c>
      <c r="J10335" s="55">
        <f>pro[[#This Row],[Revenue]]+pro[[#This Row],[AdminExp]]</f>
        <v>1486480.5169999998</v>
      </c>
      <c r="K10335" s="83">
        <f>pro[[#This Row],[Profit]]/pro[[#This Row],[Revenue]]</f>
        <v>0.70640571442523892</v>
      </c>
      <c r="L10335" s="56">
        <f t="shared" si="161"/>
        <v>10</v>
      </c>
      <c r="M10335" s="82" t="str">
        <f>"Q"&amp;" "&amp;VLOOKUP(pro[[#This Row],[Period]],Mapping!A:B,2,0)</f>
        <v>Q 4</v>
      </c>
      <c r="N10335"/>
    </row>
    <row r="10336" spans="1:14" ht="14.25" x14ac:dyDescent="0.2">
      <c r="A10336" s="42" t="s">
        <v>44</v>
      </c>
      <c r="B10336" s="44" t="s">
        <v>26</v>
      </c>
      <c r="C10336" s="44" t="s">
        <v>57</v>
      </c>
      <c r="D10336" s="43">
        <v>632711.98199999996</v>
      </c>
      <c r="E10336" s="43">
        <v>-120667.77099999999</v>
      </c>
      <c r="F10336" s="45">
        <v>-87850</v>
      </c>
      <c r="G10336" s="45">
        <v>-18100</v>
      </c>
      <c r="H10336" s="45">
        <v>-76140</v>
      </c>
      <c r="I10336" s="55">
        <f>pro[[#This Row],[Admin expenses 3]]+pro[[#This Row],[Admin expenses 2]]+pro[[#This Row],[Admin expenses 1]]+pro[[#This Row],[COGS]]</f>
        <v>-302757.77100000001</v>
      </c>
      <c r="J10336" s="55">
        <f>pro[[#This Row],[Revenue]]+pro[[#This Row],[AdminExp]]</f>
        <v>329954.21099999995</v>
      </c>
      <c r="K10336" s="83">
        <f>pro[[#This Row],[Profit]]/pro[[#This Row],[Revenue]]</f>
        <v>0.5214919590380066</v>
      </c>
      <c r="L10336" s="56">
        <f t="shared" si="161"/>
        <v>10</v>
      </c>
      <c r="M10336" s="82" t="str">
        <f>"Q"&amp;" "&amp;VLOOKUP(pro[[#This Row],[Period]],Mapping!A:B,2,0)</f>
        <v>Q 4</v>
      </c>
      <c r="N10336"/>
    </row>
    <row r="10337" spans="1:14" ht="14.25" x14ac:dyDescent="0.2">
      <c r="A10337" s="42" t="s">
        <v>44</v>
      </c>
      <c r="B10337" s="44" t="s">
        <v>26</v>
      </c>
      <c r="C10337" s="44" t="s">
        <v>58</v>
      </c>
      <c r="D10337" s="43">
        <v>5850758.8930000002</v>
      </c>
      <c r="E10337" s="43">
        <v>-468661.08799999993</v>
      </c>
      <c r="F10337" s="45">
        <v>-34720</v>
      </c>
      <c r="G10337" s="45">
        <v>-76880</v>
      </c>
      <c r="H10337" s="45">
        <v>-27740</v>
      </c>
      <c r="I10337" s="55">
        <f>pro[[#This Row],[Admin expenses 3]]+pro[[#This Row],[Admin expenses 2]]+pro[[#This Row],[Admin expenses 1]]+pro[[#This Row],[COGS]]</f>
        <v>-608001.08799999999</v>
      </c>
      <c r="J10337" s="55">
        <f>pro[[#This Row],[Revenue]]+pro[[#This Row],[AdminExp]]</f>
        <v>5242757.8049999997</v>
      </c>
      <c r="K10337" s="83">
        <f>pro[[#This Row],[Profit]]/pro[[#This Row],[Revenue]]</f>
        <v>0.89608167092179636</v>
      </c>
      <c r="L10337" s="56">
        <f t="shared" si="161"/>
        <v>10</v>
      </c>
      <c r="M10337" s="82" t="str">
        <f>"Q"&amp;" "&amp;VLOOKUP(pro[[#This Row],[Period]],Mapping!A:B,2,0)</f>
        <v>Q 4</v>
      </c>
      <c r="N10337"/>
    </row>
    <row r="10338" spans="1:14" ht="14.25" x14ac:dyDescent="0.2">
      <c r="A10338" s="42" t="s">
        <v>44</v>
      </c>
      <c r="B10338" s="44" t="s">
        <v>26</v>
      </c>
      <c r="C10338" s="44" t="s">
        <v>59</v>
      </c>
      <c r="D10338" s="43">
        <v>1742614.9369999999</v>
      </c>
      <c r="E10338" s="43">
        <v>-918314.85899999982</v>
      </c>
      <c r="F10338" s="45">
        <v>-39510</v>
      </c>
      <c r="G10338" s="45">
        <v>-88460</v>
      </c>
      <c r="H10338" s="45">
        <v>-36150</v>
      </c>
      <c r="I10338" s="55">
        <f>pro[[#This Row],[Admin expenses 3]]+pro[[#This Row],[Admin expenses 2]]+pro[[#This Row],[Admin expenses 1]]+pro[[#This Row],[COGS]]</f>
        <v>-1082434.8589999997</v>
      </c>
      <c r="J10338" s="55">
        <f>pro[[#This Row],[Revenue]]+pro[[#This Row],[AdminExp]]</f>
        <v>660180.07800000021</v>
      </c>
      <c r="K10338" s="83">
        <f>pro[[#This Row],[Profit]]/pro[[#This Row],[Revenue]]</f>
        <v>0.37884449626980343</v>
      </c>
      <c r="L10338" s="56">
        <f t="shared" si="161"/>
        <v>10</v>
      </c>
      <c r="M10338" s="82" t="str">
        <f>"Q"&amp;" "&amp;VLOOKUP(pro[[#This Row],[Period]],Mapping!A:B,2,0)</f>
        <v>Q 4</v>
      </c>
      <c r="N10338"/>
    </row>
    <row r="10339" spans="1:14" ht="14.25" x14ac:dyDescent="0.2">
      <c r="A10339" s="42" t="s">
        <v>44</v>
      </c>
      <c r="B10339" s="44" t="s">
        <v>26</v>
      </c>
      <c r="C10339" s="44" t="s">
        <v>57</v>
      </c>
      <c r="D10339" s="43">
        <v>640277.78500000003</v>
      </c>
      <c r="E10339" s="43">
        <v>-313755.04299999995</v>
      </c>
      <c r="F10339" s="45">
        <v>-58530</v>
      </c>
      <c r="G10339" s="45">
        <v>-16250</v>
      </c>
      <c r="H10339" s="45">
        <v>-40190</v>
      </c>
      <c r="I10339" s="55">
        <f>pro[[#This Row],[Admin expenses 3]]+pro[[#This Row],[Admin expenses 2]]+pro[[#This Row],[Admin expenses 1]]+pro[[#This Row],[COGS]]</f>
        <v>-428725.04299999995</v>
      </c>
      <c r="J10339" s="55">
        <f>pro[[#This Row],[Revenue]]+pro[[#This Row],[AdminExp]]</f>
        <v>211552.74200000009</v>
      </c>
      <c r="K10339" s="83">
        <f>pro[[#This Row],[Profit]]/pro[[#This Row],[Revenue]]</f>
        <v>0.33040774950516216</v>
      </c>
      <c r="L10339" s="56">
        <f t="shared" si="161"/>
        <v>10</v>
      </c>
      <c r="M10339" s="82" t="str">
        <f>"Q"&amp;" "&amp;VLOOKUP(pro[[#This Row],[Period]],Mapping!A:B,2,0)</f>
        <v>Q 4</v>
      </c>
      <c r="N10339"/>
    </row>
    <row r="10340" spans="1:14" ht="14.25" x14ac:dyDescent="0.2">
      <c r="A10340" s="42" t="s">
        <v>44</v>
      </c>
      <c r="B10340" s="44" t="s">
        <v>26</v>
      </c>
      <c r="C10340" s="44" t="s">
        <v>57</v>
      </c>
      <c r="D10340" s="43">
        <v>98444.64</v>
      </c>
      <c r="E10340" s="43">
        <v>-40268.913999999997</v>
      </c>
      <c r="F10340" s="45">
        <v>-74970</v>
      </c>
      <c r="G10340" s="45">
        <v>-65380</v>
      </c>
      <c r="H10340" s="45">
        <v>-77470</v>
      </c>
      <c r="I10340" s="55">
        <f>pro[[#This Row],[Admin expenses 3]]+pro[[#This Row],[Admin expenses 2]]+pro[[#This Row],[Admin expenses 1]]+pro[[#This Row],[COGS]]</f>
        <v>-258088.91399999999</v>
      </c>
      <c r="J10340" s="55">
        <f>pro[[#This Row],[Revenue]]+pro[[#This Row],[AdminExp]]</f>
        <v>-159644.27399999998</v>
      </c>
      <c r="K10340" s="83">
        <f>pro[[#This Row],[Profit]]/pro[[#This Row],[Revenue]]</f>
        <v>-1.6216654761498439</v>
      </c>
      <c r="L10340" s="56">
        <f t="shared" si="161"/>
        <v>10</v>
      </c>
      <c r="M10340" s="82" t="str">
        <f>"Q"&amp;" "&amp;VLOOKUP(pro[[#This Row],[Period]],Mapping!A:B,2,0)</f>
        <v>Q 4</v>
      </c>
      <c r="N10340"/>
    </row>
    <row r="10341" spans="1:14" ht="14.25" x14ac:dyDescent="0.2">
      <c r="A10341" s="42" t="s">
        <v>44</v>
      </c>
      <c r="B10341" s="44" t="s">
        <v>26</v>
      </c>
      <c r="C10341" s="44" t="s">
        <v>58</v>
      </c>
      <c r="D10341" s="43">
        <v>9657531.5409999993</v>
      </c>
      <c r="E10341" s="43">
        <v>-4367317.8710000003</v>
      </c>
      <c r="F10341" s="45">
        <v>-62680</v>
      </c>
      <c r="G10341" s="45">
        <v>-100390</v>
      </c>
      <c r="H10341" s="45">
        <v>-72630</v>
      </c>
      <c r="I10341" s="55">
        <f>pro[[#This Row],[Admin expenses 3]]+pro[[#This Row],[Admin expenses 2]]+pro[[#This Row],[Admin expenses 1]]+pro[[#This Row],[COGS]]</f>
        <v>-4603017.8710000003</v>
      </c>
      <c r="J10341" s="55">
        <f>pro[[#This Row],[Revenue]]+pro[[#This Row],[AdminExp]]</f>
        <v>5054513.669999999</v>
      </c>
      <c r="K10341" s="83">
        <f>pro[[#This Row],[Profit]]/pro[[#This Row],[Revenue]]</f>
        <v>0.52337532096494965</v>
      </c>
      <c r="L10341" s="56">
        <f t="shared" si="161"/>
        <v>10</v>
      </c>
      <c r="M10341" s="82" t="str">
        <f>"Q"&amp;" "&amp;VLOOKUP(pro[[#This Row],[Period]],Mapping!A:B,2,0)</f>
        <v>Q 4</v>
      </c>
      <c r="N10341"/>
    </row>
    <row r="10342" spans="1:14" ht="14.25" x14ac:dyDescent="0.2">
      <c r="A10342" s="42" t="s">
        <v>44</v>
      </c>
      <c r="B10342" s="44" t="s">
        <v>26</v>
      </c>
      <c r="C10342" s="44" t="s">
        <v>59</v>
      </c>
      <c r="D10342" s="43">
        <v>637527.51299999992</v>
      </c>
      <c r="E10342" s="43">
        <v>-384045.61299999995</v>
      </c>
      <c r="F10342" s="45">
        <v>-63910</v>
      </c>
      <c r="G10342" s="45">
        <v>-89400</v>
      </c>
      <c r="H10342" s="45">
        <v>-89530</v>
      </c>
      <c r="I10342" s="55">
        <f>pro[[#This Row],[Admin expenses 3]]+pro[[#This Row],[Admin expenses 2]]+pro[[#This Row],[Admin expenses 1]]+pro[[#This Row],[COGS]]</f>
        <v>-626885.6129999999</v>
      </c>
      <c r="J10342" s="55">
        <f>pro[[#This Row],[Revenue]]+pro[[#This Row],[AdminExp]]</f>
        <v>10641.900000000023</v>
      </c>
      <c r="K10342" s="83">
        <f>pro[[#This Row],[Profit]]/pro[[#This Row],[Revenue]]</f>
        <v>1.6692456063460943E-2</v>
      </c>
      <c r="L10342" s="56">
        <f t="shared" si="161"/>
        <v>10</v>
      </c>
      <c r="M10342" s="82" t="str">
        <f>"Q"&amp;" "&amp;VLOOKUP(pro[[#This Row],[Period]],Mapping!A:B,2,0)</f>
        <v>Q 4</v>
      </c>
      <c r="N10342"/>
    </row>
    <row r="10343" spans="1:14" ht="14.25" x14ac:dyDescent="0.2">
      <c r="A10343" s="42" t="s">
        <v>44</v>
      </c>
      <c r="B10343" s="44" t="s">
        <v>26</v>
      </c>
      <c r="C10343" s="44" t="s">
        <v>57</v>
      </c>
      <c r="D10343" s="43">
        <v>1061487.1189999999</v>
      </c>
      <c r="E10343" s="43">
        <v>-550509.18299999996</v>
      </c>
      <c r="F10343" s="45">
        <v>-20750</v>
      </c>
      <c r="G10343" s="45">
        <v>-87880</v>
      </c>
      <c r="H10343" s="45">
        <v>-49270</v>
      </c>
      <c r="I10343" s="55">
        <f>pro[[#This Row],[Admin expenses 3]]+pro[[#This Row],[Admin expenses 2]]+pro[[#This Row],[Admin expenses 1]]+pro[[#This Row],[COGS]]</f>
        <v>-708409.18299999996</v>
      </c>
      <c r="J10343" s="55">
        <f>pro[[#This Row],[Revenue]]+pro[[#This Row],[AdminExp]]</f>
        <v>353077.93599999999</v>
      </c>
      <c r="K10343" s="83">
        <f>pro[[#This Row],[Profit]]/pro[[#This Row],[Revenue]]</f>
        <v>0.33262573768452863</v>
      </c>
      <c r="L10343" s="56">
        <f t="shared" si="161"/>
        <v>10</v>
      </c>
      <c r="M10343" s="82" t="str">
        <f>"Q"&amp;" "&amp;VLOOKUP(pro[[#This Row],[Period]],Mapping!A:B,2,0)</f>
        <v>Q 4</v>
      </c>
      <c r="N10343"/>
    </row>
    <row r="10344" spans="1:14" ht="14.25" x14ac:dyDescent="0.2">
      <c r="A10344" s="42" t="s">
        <v>44</v>
      </c>
      <c r="B10344" s="44" t="s">
        <v>26</v>
      </c>
      <c r="C10344" s="44" t="s">
        <v>57</v>
      </c>
      <c r="D10344" s="43">
        <v>413832.44699999993</v>
      </c>
      <c r="E10344" s="43">
        <v>-221575.86499999999</v>
      </c>
      <c r="F10344" s="45">
        <v>-91150</v>
      </c>
      <c r="G10344" s="45">
        <v>-85460</v>
      </c>
      <c r="H10344" s="45">
        <v>-20300</v>
      </c>
      <c r="I10344" s="55">
        <f>pro[[#This Row],[Admin expenses 3]]+pro[[#This Row],[Admin expenses 2]]+pro[[#This Row],[Admin expenses 1]]+pro[[#This Row],[COGS]]</f>
        <v>-418485.86499999999</v>
      </c>
      <c r="J10344" s="55">
        <f>pro[[#This Row],[Revenue]]+pro[[#This Row],[AdminExp]]</f>
        <v>-4653.4180000000633</v>
      </c>
      <c r="K10344" s="83">
        <f>pro[[#This Row],[Profit]]/pro[[#This Row],[Revenue]]</f>
        <v>-1.1244691018633598E-2</v>
      </c>
      <c r="L10344" s="56">
        <f t="shared" si="161"/>
        <v>10</v>
      </c>
      <c r="M10344" s="82" t="str">
        <f>"Q"&amp;" "&amp;VLOOKUP(pro[[#This Row],[Period]],Mapping!A:B,2,0)</f>
        <v>Q 4</v>
      </c>
      <c r="N10344"/>
    </row>
    <row r="10345" spans="1:14" ht="14.25" x14ac:dyDescent="0.2">
      <c r="A10345" s="42" t="s">
        <v>44</v>
      </c>
      <c r="B10345" s="44" t="s">
        <v>26</v>
      </c>
      <c r="C10345" s="44" t="s">
        <v>57</v>
      </c>
      <c r="D10345" s="43">
        <v>1375732.4979999999</v>
      </c>
      <c r="E10345" s="43">
        <v>-682117.79999999993</v>
      </c>
      <c r="F10345" s="45">
        <v>-48630</v>
      </c>
      <c r="G10345" s="45">
        <v>-56780</v>
      </c>
      <c r="H10345" s="45">
        <v>-82240</v>
      </c>
      <c r="I10345" s="55">
        <f>pro[[#This Row],[Admin expenses 3]]+pro[[#This Row],[Admin expenses 2]]+pro[[#This Row],[Admin expenses 1]]+pro[[#This Row],[COGS]]</f>
        <v>-869767.79999999993</v>
      </c>
      <c r="J10345" s="55">
        <f>pro[[#This Row],[Revenue]]+pro[[#This Row],[AdminExp]]</f>
        <v>505964.69799999997</v>
      </c>
      <c r="K10345" s="83">
        <f>pro[[#This Row],[Profit]]/pro[[#This Row],[Revenue]]</f>
        <v>0.3677784007687227</v>
      </c>
      <c r="L10345" s="56">
        <f t="shared" si="161"/>
        <v>10</v>
      </c>
      <c r="M10345" s="82" t="str">
        <f>"Q"&amp;" "&amp;VLOOKUP(pro[[#This Row],[Period]],Mapping!A:B,2,0)</f>
        <v>Q 4</v>
      </c>
      <c r="N10345"/>
    </row>
    <row r="10346" spans="1:14" ht="14.25" x14ac:dyDescent="0.2">
      <c r="A10346" s="42" t="s">
        <v>44</v>
      </c>
      <c r="B10346" s="44" t="s">
        <v>26</v>
      </c>
      <c r="C10346" s="44" t="s">
        <v>58</v>
      </c>
      <c r="D10346" s="43">
        <v>126762.986</v>
      </c>
      <c r="E10346" s="43">
        <v>-15310.420999999998</v>
      </c>
      <c r="F10346" s="45">
        <v>-31760</v>
      </c>
      <c r="G10346" s="45">
        <v>-31730</v>
      </c>
      <c r="H10346" s="45">
        <v>-16940</v>
      </c>
      <c r="I10346" s="55">
        <f>pro[[#This Row],[Admin expenses 3]]+pro[[#This Row],[Admin expenses 2]]+pro[[#This Row],[Admin expenses 1]]+pro[[#This Row],[COGS]]</f>
        <v>-95740.421000000002</v>
      </c>
      <c r="J10346" s="55">
        <f>pro[[#This Row],[Revenue]]+pro[[#This Row],[AdminExp]]</f>
        <v>31022.565000000002</v>
      </c>
      <c r="K10346" s="83">
        <f>pro[[#This Row],[Profit]]/pro[[#This Row],[Revenue]]</f>
        <v>0.24472889112915028</v>
      </c>
      <c r="L10346" s="56">
        <f t="shared" si="161"/>
        <v>10</v>
      </c>
      <c r="M10346" s="82" t="str">
        <f>"Q"&amp;" "&amp;VLOOKUP(pro[[#This Row],[Period]],Mapping!A:B,2,0)</f>
        <v>Q 4</v>
      </c>
      <c r="N10346"/>
    </row>
    <row r="10347" spans="1:14" ht="14.25" x14ac:dyDescent="0.2">
      <c r="A10347" s="42" t="s">
        <v>44</v>
      </c>
      <c r="B10347" s="44" t="s">
        <v>26</v>
      </c>
      <c r="C10347" s="44" t="s">
        <v>59</v>
      </c>
      <c r="D10347" s="43">
        <v>533024.71600000001</v>
      </c>
      <c r="E10347" s="43">
        <v>-35290.744999999995</v>
      </c>
      <c r="F10347" s="45">
        <v>-97150</v>
      </c>
      <c r="G10347" s="45">
        <v>-19590</v>
      </c>
      <c r="H10347" s="45">
        <v>-54400</v>
      </c>
      <c r="I10347" s="55">
        <f>pro[[#This Row],[Admin expenses 3]]+pro[[#This Row],[Admin expenses 2]]+pro[[#This Row],[Admin expenses 1]]+pro[[#This Row],[COGS]]</f>
        <v>-206430.745</v>
      </c>
      <c r="J10347" s="55">
        <f>pro[[#This Row],[Revenue]]+pro[[#This Row],[AdminExp]]</f>
        <v>326593.97100000002</v>
      </c>
      <c r="K10347" s="83">
        <f>pro[[#This Row],[Profit]]/pro[[#This Row],[Revenue]]</f>
        <v>0.61271824963553845</v>
      </c>
      <c r="L10347" s="56">
        <f t="shared" si="161"/>
        <v>10</v>
      </c>
      <c r="M10347" s="82" t="str">
        <f>"Q"&amp;" "&amp;VLOOKUP(pro[[#This Row],[Period]],Mapping!A:B,2,0)</f>
        <v>Q 4</v>
      </c>
      <c r="N10347"/>
    </row>
    <row r="10348" spans="1:14" ht="14.25" x14ac:dyDescent="0.2">
      <c r="A10348" s="42" t="s">
        <v>44</v>
      </c>
      <c r="B10348" s="44" t="s">
        <v>26</v>
      </c>
      <c r="C10348" s="44" t="s">
        <v>60</v>
      </c>
      <c r="D10348" s="43">
        <v>130243.11299999998</v>
      </c>
      <c r="E10348" s="43">
        <v>-93317.504000000001</v>
      </c>
      <c r="F10348" s="45">
        <v>-75640</v>
      </c>
      <c r="G10348" s="45">
        <v>-12940</v>
      </c>
      <c r="H10348" s="45">
        <v>-44500</v>
      </c>
      <c r="I10348" s="55">
        <f>pro[[#This Row],[Admin expenses 3]]+pro[[#This Row],[Admin expenses 2]]+pro[[#This Row],[Admin expenses 1]]+pro[[#This Row],[COGS]]</f>
        <v>-226397.50400000002</v>
      </c>
      <c r="J10348" s="55">
        <f>pro[[#This Row],[Revenue]]+pro[[#This Row],[AdminExp]]</f>
        <v>-96154.391000000032</v>
      </c>
      <c r="K10348" s="83">
        <f>pro[[#This Row],[Profit]]/pro[[#This Row],[Revenue]]</f>
        <v>-0.73826852556879563</v>
      </c>
      <c r="L10348" s="56">
        <f t="shared" si="161"/>
        <v>10</v>
      </c>
      <c r="M10348" s="82" t="str">
        <f>"Q"&amp;" "&amp;VLOOKUP(pro[[#This Row],[Period]],Mapping!A:B,2,0)</f>
        <v>Q 4</v>
      </c>
      <c r="N10348"/>
    </row>
    <row r="10349" spans="1:14" ht="14.25" x14ac:dyDescent="0.2">
      <c r="A10349" s="42" t="s">
        <v>44</v>
      </c>
      <c r="B10349" s="44" t="s">
        <v>26</v>
      </c>
      <c r="C10349" s="44" t="s">
        <v>57</v>
      </c>
      <c r="D10349" s="43">
        <v>2157467.6060000001</v>
      </c>
      <c r="E10349" s="43">
        <v>-1202046.139</v>
      </c>
      <c r="F10349" s="45">
        <v>-25840</v>
      </c>
      <c r="G10349" s="45">
        <v>-23000</v>
      </c>
      <c r="H10349" s="45">
        <v>-19250</v>
      </c>
      <c r="I10349" s="55">
        <f>pro[[#This Row],[Admin expenses 3]]+pro[[#This Row],[Admin expenses 2]]+pro[[#This Row],[Admin expenses 1]]+pro[[#This Row],[COGS]]</f>
        <v>-1270136.139</v>
      </c>
      <c r="J10349" s="55">
        <f>pro[[#This Row],[Revenue]]+pro[[#This Row],[AdminExp]]</f>
        <v>887331.46700000018</v>
      </c>
      <c r="K10349" s="83">
        <f>pro[[#This Row],[Profit]]/pro[[#This Row],[Revenue]]</f>
        <v>0.41128379611925453</v>
      </c>
      <c r="L10349" s="56">
        <f t="shared" si="161"/>
        <v>10</v>
      </c>
      <c r="M10349" s="82" t="str">
        <f>"Q"&amp;" "&amp;VLOOKUP(pro[[#This Row],[Period]],Mapping!A:B,2,0)</f>
        <v>Q 4</v>
      </c>
      <c r="N10349"/>
    </row>
    <row r="10350" spans="1:14" ht="14.25" x14ac:dyDescent="0.2">
      <c r="A10350" s="42" t="s">
        <v>44</v>
      </c>
      <c r="B10350" s="44" t="s">
        <v>26</v>
      </c>
      <c r="C10350" s="44" t="s">
        <v>58</v>
      </c>
      <c r="D10350" s="43">
        <v>7330405.8100000005</v>
      </c>
      <c r="E10350" s="43">
        <v>-3144651.3279999997</v>
      </c>
      <c r="F10350" s="45">
        <v>-59570</v>
      </c>
      <c r="G10350" s="45">
        <v>-55690</v>
      </c>
      <c r="H10350" s="45">
        <v>-104310</v>
      </c>
      <c r="I10350" s="55">
        <f>pro[[#This Row],[Admin expenses 3]]+pro[[#This Row],[Admin expenses 2]]+pro[[#This Row],[Admin expenses 1]]+pro[[#This Row],[COGS]]</f>
        <v>-3364221.3279999997</v>
      </c>
      <c r="J10350" s="55">
        <f>pro[[#This Row],[Revenue]]+pro[[#This Row],[AdminExp]]</f>
        <v>3966184.4820000008</v>
      </c>
      <c r="K10350" s="83">
        <f>pro[[#This Row],[Profit]]/pro[[#This Row],[Revenue]]</f>
        <v>0.54105933352140034</v>
      </c>
      <c r="L10350" s="56">
        <f t="shared" si="161"/>
        <v>10</v>
      </c>
      <c r="M10350" s="82" t="str">
        <f>"Q"&amp;" "&amp;VLOOKUP(pro[[#This Row],[Period]],Mapping!A:B,2,0)</f>
        <v>Q 4</v>
      </c>
      <c r="N10350"/>
    </row>
    <row r="10351" spans="1:14" ht="14.25" x14ac:dyDescent="0.2">
      <c r="A10351" s="42" t="s">
        <v>44</v>
      </c>
      <c r="B10351" s="44" t="s">
        <v>26</v>
      </c>
      <c r="C10351" s="44" t="s">
        <v>59</v>
      </c>
      <c r="D10351" s="43">
        <v>5039270.159</v>
      </c>
      <c r="E10351" s="43">
        <v>-482283.49400000001</v>
      </c>
      <c r="F10351" s="45">
        <v>-79130</v>
      </c>
      <c r="G10351" s="45">
        <v>-13210</v>
      </c>
      <c r="H10351" s="45">
        <v>-94930</v>
      </c>
      <c r="I10351" s="55">
        <f>pro[[#This Row],[Admin expenses 3]]+pro[[#This Row],[Admin expenses 2]]+pro[[#This Row],[Admin expenses 1]]+pro[[#This Row],[COGS]]</f>
        <v>-669553.49399999995</v>
      </c>
      <c r="J10351" s="55">
        <f>pro[[#This Row],[Revenue]]+pro[[#This Row],[AdminExp]]</f>
        <v>4369716.665</v>
      </c>
      <c r="K10351" s="83">
        <f>pro[[#This Row],[Profit]]/pro[[#This Row],[Revenue]]</f>
        <v>0.8671328440678665</v>
      </c>
      <c r="L10351" s="56">
        <f t="shared" si="161"/>
        <v>10</v>
      </c>
      <c r="M10351" s="82" t="str">
        <f>"Q"&amp;" "&amp;VLOOKUP(pro[[#This Row],[Period]],Mapping!A:B,2,0)</f>
        <v>Q 4</v>
      </c>
      <c r="N10351"/>
    </row>
    <row r="10352" spans="1:14" ht="14.25" x14ac:dyDescent="0.2">
      <c r="A10352" s="42" t="s">
        <v>44</v>
      </c>
      <c r="B10352" s="44" t="s">
        <v>26</v>
      </c>
      <c r="C10352" s="44" t="s">
        <v>60</v>
      </c>
      <c r="D10352" s="43">
        <v>2768067.8619999997</v>
      </c>
      <c r="E10352" s="43">
        <v>-1318014.0050000001</v>
      </c>
      <c r="F10352" s="45">
        <v>-104880</v>
      </c>
      <c r="G10352" s="45">
        <v>-42810</v>
      </c>
      <c r="H10352" s="45">
        <v>-24660</v>
      </c>
      <c r="I10352" s="55">
        <f>pro[[#This Row],[Admin expenses 3]]+pro[[#This Row],[Admin expenses 2]]+pro[[#This Row],[Admin expenses 1]]+pro[[#This Row],[COGS]]</f>
        <v>-1490364.0050000001</v>
      </c>
      <c r="J10352" s="55">
        <f>pro[[#This Row],[Revenue]]+pro[[#This Row],[AdminExp]]</f>
        <v>1277703.8569999996</v>
      </c>
      <c r="K10352" s="83">
        <f>pro[[#This Row],[Profit]]/pro[[#This Row],[Revenue]]</f>
        <v>0.46158689768423017</v>
      </c>
      <c r="L10352" s="56">
        <f t="shared" si="161"/>
        <v>10</v>
      </c>
      <c r="M10352" s="82" t="str">
        <f>"Q"&amp;" "&amp;VLOOKUP(pro[[#This Row],[Period]],Mapping!A:B,2,0)</f>
        <v>Q 4</v>
      </c>
      <c r="N10352"/>
    </row>
    <row r="10353" spans="1:14" ht="14.25" x14ac:dyDescent="0.2">
      <c r="A10353" s="42" t="s">
        <v>44</v>
      </c>
      <c r="B10353" s="44" t="s">
        <v>26</v>
      </c>
      <c r="C10353" s="44" t="s">
        <v>57</v>
      </c>
      <c r="D10353" s="43">
        <v>653000.19400000002</v>
      </c>
      <c r="E10353" s="43">
        <v>-449350.77600000001</v>
      </c>
      <c r="F10353" s="45">
        <v>-35580</v>
      </c>
      <c r="G10353" s="45">
        <v>-52000</v>
      </c>
      <c r="H10353" s="45">
        <v>-28420</v>
      </c>
      <c r="I10353" s="55">
        <f>pro[[#This Row],[Admin expenses 3]]+pro[[#This Row],[Admin expenses 2]]+pro[[#This Row],[Admin expenses 1]]+pro[[#This Row],[COGS]]</f>
        <v>-565350.77600000007</v>
      </c>
      <c r="J10353" s="55">
        <f>pro[[#This Row],[Revenue]]+pro[[#This Row],[AdminExp]]</f>
        <v>87649.417999999947</v>
      </c>
      <c r="K10353" s="83">
        <f>pro[[#This Row],[Profit]]/pro[[#This Row],[Revenue]]</f>
        <v>0.13422571509986403</v>
      </c>
      <c r="L10353" s="56">
        <f t="shared" si="161"/>
        <v>10</v>
      </c>
      <c r="M10353" s="82" t="str">
        <f>"Q"&amp;" "&amp;VLOOKUP(pro[[#This Row],[Period]],Mapping!A:B,2,0)</f>
        <v>Q 4</v>
      </c>
      <c r="N10353"/>
    </row>
    <row r="10354" spans="1:14" ht="14.25" x14ac:dyDescent="0.2">
      <c r="A10354" s="42" t="s">
        <v>44</v>
      </c>
      <c r="B10354" s="44" t="s">
        <v>26</v>
      </c>
      <c r="C10354" s="44" t="s">
        <v>58</v>
      </c>
      <c r="D10354" s="43">
        <v>35886595.794</v>
      </c>
      <c r="E10354" s="43">
        <v>-1754481.1969999999</v>
      </c>
      <c r="F10354" s="45">
        <v>-35900</v>
      </c>
      <c r="G10354" s="45">
        <v>-57330</v>
      </c>
      <c r="H10354" s="45">
        <v>-18720</v>
      </c>
      <c r="I10354" s="55">
        <f>pro[[#This Row],[Admin expenses 3]]+pro[[#This Row],[Admin expenses 2]]+pro[[#This Row],[Admin expenses 1]]+pro[[#This Row],[COGS]]</f>
        <v>-1866431.1969999999</v>
      </c>
      <c r="J10354" s="55">
        <f>pro[[#This Row],[Revenue]]+pro[[#This Row],[AdminExp]]</f>
        <v>34020164.597000003</v>
      </c>
      <c r="K10354" s="83">
        <f>pro[[#This Row],[Profit]]/pro[[#This Row],[Revenue]]</f>
        <v>0.94799085408619188</v>
      </c>
      <c r="L10354" s="56">
        <f t="shared" si="161"/>
        <v>10</v>
      </c>
      <c r="M10354" s="82" t="str">
        <f>"Q"&amp;" "&amp;VLOOKUP(pro[[#This Row],[Period]],Mapping!A:B,2,0)</f>
        <v>Q 4</v>
      </c>
      <c r="N10354"/>
    </row>
    <row r="10355" spans="1:14" ht="14.25" x14ac:dyDescent="0.2">
      <c r="A10355" s="42" t="s">
        <v>44</v>
      </c>
      <c r="B10355" s="44" t="s">
        <v>26</v>
      </c>
      <c r="C10355" s="44" t="s">
        <v>59</v>
      </c>
      <c r="D10355" s="43">
        <v>4676132.3699999992</v>
      </c>
      <c r="E10355" s="43">
        <v>-241692.58399999997</v>
      </c>
      <c r="F10355" s="45">
        <v>-100510</v>
      </c>
      <c r="G10355" s="45">
        <v>-58230</v>
      </c>
      <c r="H10355" s="45">
        <v>-17020</v>
      </c>
      <c r="I10355" s="55">
        <f>pro[[#This Row],[Admin expenses 3]]+pro[[#This Row],[Admin expenses 2]]+pro[[#This Row],[Admin expenses 1]]+pro[[#This Row],[COGS]]</f>
        <v>-417452.58399999997</v>
      </c>
      <c r="J10355" s="55">
        <f>pro[[#This Row],[Revenue]]+pro[[#This Row],[AdminExp]]</f>
        <v>4258679.7859999994</v>
      </c>
      <c r="K10355" s="83">
        <f>pro[[#This Row],[Profit]]/pro[[#This Row],[Revenue]]</f>
        <v>0.91072695318075436</v>
      </c>
      <c r="L10355" s="56">
        <f t="shared" si="161"/>
        <v>10</v>
      </c>
      <c r="M10355" s="82" t="str">
        <f>"Q"&amp;" "&amp;VLOOKUP(pro[[#This Row],[Period]],Mapping!A:B,2,0)</f>
        <v>Q 4</v>
      </c>
      <c r="N10355"/>
    </row>
    <row r="10356" spans="1:14" ht="14.25" x14ac:dyDescent="0.2">
      <c r="A10356" s="42" t="s">
        <v>44</v>
      </c>
      <c r="B10356" s="44" t="s">
        <v>26</v>
      </c>
      <c r="C10356" s="44" t="s">
        <v>60</v>
      </c>
      <c r="D10356" s="43">
        <v>4090577.6099999994</v>
      </c>
      <c r="E10356" s="43">
        <v>-837386.62</v>
      </c>
      <c r="F10356" s="45">
        <v>-64150</v>
      </c>
      <c r="G10356" s="45">
        <v>-68820</v>
      </c>
      <c r="H10356" s="45">
        <v>-83660</v>
      </c>
      <c r="I10356" s="55">
        <f>pro[[#This Row],[Admin expenses 3]]+pro[[#This Row],[Admin expenses 2]]+pro[[#This Row],[Admin expenses 1]]+pro[[#This Row],[COGS]]</f>
        <v>-1054016.6200000001</v>
      </c>
      <c r="J10356" s="55">
        <f>pro[[#This Row],[Revenue]]+pro[[#This Row],[AdminExp]]</f>
        <v>3036560.9899999993</v>
      </c>
      <c r="K10356" s="83">
        <f>pro[[#This Row],[Profit]]/pro[[#This Row],[Revenue]]</f>
        <v>0.74233061428212332</v>
      </c>
      <c r="L10356" s="56">
        <f t="shared" si="161"/>
        <v>10</v>
      </c>
      <c r="M10356" s="82" t="str">
        <f>"Q"&amp;" "&amp;VLOOKUP(pro[[#This Row],[Period]],Mapping!A:B,2,0)</f>
        <v>Q 4</v>
      </c>
      <c r="N10356"/>
    </row>
    <row r="10357" spans="1:14" ht="14.25" x14ac:dyDescent="0.2">
      <c r="A10357" s="42" t="s">
        <v>44</v>
      </c>
      <c r="B10357" s="44" t="s">
        <v>26</v>
      </c>
      <c r="C10357" s="44" t="s">
        <v>57</v>
      </c>
      <c r="D10357" s="43">
        <v>1317479.996</v>
      </c>
      <c r="E10357" s="43">
        <v>-538017.82299999986</v>
      </c>
      <c r="F10357" s="45">
        <v>-40780</v>
      </c>
      <c r="G10357" s="45">
        <v>-55510</v>
      </c>
      <c r="H10357" s="45">
        <v>-31530</v>
      </c>
      <c r="I10357" s="55">
        <f>pro[[#This Row],[Admin expenses 3]]+pro[[#This Row],[Admin expenses 2]]+pro[[#This Row],[Admin expenses 1]]+pro[[#This Row],[COGS]]</f>
        <v>-665837.82299999986</v>
      </c>
      <c r="J10357" s="55">
        <f>pro[[#This Row],[Revenue]]+pro[[#This Row],[AdminExp]]</f>
        <v>651642.17300000018</v>
      </c>
      <c r="K10357" s="83">
        <f>pro[[#This Row],[Profit]]/pro[[#This Row],[Revenue]]</f>
        <v>0.49461257474758663</v>
      </c>
      <c r="L10357" s="56">
        <f t="shared" si="161"/>
        <v>10</v>
      </c>
      <c r="M10357" s="82" t="str">
        <f>"Q"&amp;" "&amp;VLOOKUP(pro[[#This Row],[Period]],Mapping!A:B,2,0)</f>
        <v>Q 4</v>
      </c>
      <c r="N10357"/>
    </row>
    <row r="10358" spans="1:14" ht="14.25" x14ac:dyDescent="0.2">
      <c r="A10358" s="42" t="s">
        <v>44</v>
      </c>
      <c r="B10358" s="44" t="s">
        <v>26</v>
      </c>
      <c r="C10358" s="44" t="s">
        <v>58</v>
      </c>
      <c r="D10358" s="43">
        <v>704519.04599999997</v>
      </c>
      <c r="E10358" s="43">
        <v>-311305.533</v>
      </c>
      <c r="F10358" s="45">
        <v>-69590</v>
      </c>
      <c r="G10358" s="45">
        <v>-75370</v>
      </c>
      <c r="H10358" s="45">
        <v>-94760</v>
      </c>
      <c r="I10358" s="55">
        <f>pro[[#This Row],[Admin expenses 3]]+pro[[#This Row],[Admin expenses 2]]+pro[[#This Row],[Admin expenses 1]]+pro[[#This Row],[COGS]]</f>
        <v>-551025.53300000005</v>
      </c>
      <c r="J10358" s="55">
        <f>pro[[#This Row],[Revenue]]+pro[[#This Row],[AdminExp]]</f>
        <v>153493.51299999992</v>
      </c>
      <c r="K10358" s="83">
        <f>pro[[#This Row],[Profit]]/pro[[#This Row],[Revenue]]</f>
        <v>0.2178699268266481</v>
      </c>
      <c r="L10358" s="56">
        <f t="shared" si="161"/>
        <v>10</v>
      </c>
      <c r="M10358" s="82" t="str">
        <f>"Q"&amp;" "&amp;VLOOKUP(pro[[#This Row],[Period]],Mapping!A:B,2,0)</f>
        <v>Q 4</v>
      </c>
      <c r="N10358"/>
    </row>
    <row r="10359" spans="1:14" ht="14.25" x14ac:dyDescent="0.2">
      <c r="A10359" s="42" t="s">
        <v>44</v>
      </c>
      <c r="B10359" s="44" t="s">
        <v>26</v>
      </c>
      <c r="C10359" s="44" t="s">
        <v>59</v>
      </c>
      <c r="D10359" s="43">
        <v>4746041.1039999994</v>
      </c>
      <c r="E10359" s="43">
        <v>-1942327.443</v>
      </c>
      <c r="F10359" s="45">
        <v>-93470</v>
      </c>
      <c r="G10359" s="45">
        <v>-32510</v>
      </c>
      <c r="H10359" s="45">
        <v>-62620</v>
      </c>
      <c r="I10359" s="55">
        <f>pro[[#This Row],[Admin expenses 3]]+pro[[#This Row],[Admin expenses 2]]+pro[[#This Row],[Admin expenses 1]]+pro[[#This Row],[COGS]]</f>
        <v>-2130927.443</v>
      </c>
      <c r="J10359" s="55">
        <f>pro[[#This Row],[Revenue]]+pro[[#This Row],[AdminExp]]</f>
        <v>2615113.6609999994</v>
      </c>
      <c r="K10359" s="83">
        <f>pro[[#This Row],[Profit]]/pro[[#This Row],[Revenue]]</f>
        <v>0.55100948426172747</v>
      </c>
      <c r="L10359" s="56">
        <f t="shared" si="161"/>
        <v>10</v>
      </c>
      <c r="M10359" s="82" t="str">
        <f>"Q"&amp;" "&amp;VLOOKUP(pro[[#This Row],[Period]],Mapping!A:B,2,0)</f>
        <v>Q 4</v>
      </c>
      <c r="N10359"/>
    </row>
    <row r="10360" spans="1:14" ht="14.25" x14ac:dyDescent="0.2">
      <c r="A10360" s="42" t="s">
        <v>44</v>
      </c>
      <c r="B10360" s="44" t="s">
        <v>26</v>
      </c>
      <c r="C10360" s="44" t="s">
        <v>60</v>
      </c>
      <c r="D10360" s="43">
        <v>107695.77</v>
      </c>
      <c r="E10360" s="43">
        <v>-52849.012999999992</v>
      </c>
      <c r="F10360" s="45">
        <v>-92520</v>
      </c>
      <c r="G10360" s="45">
        <v>-96390</v>
      </c>
      <c r="H10360" s="45">
        <v>-107340</v>
      </c>
      <c r="I10360" s="55">
        <f>pro[[#This Row],[Admin expenses 3]]+pro[[#This Row],[Admin expenses 2]]+pro[[#This Row],[Admin expenses 1]]+pro[[#This Row],[COGS]]</f>
        <v>-349099.01299999998</v>
      </c>
      <c r="J10360" s="55">
        <f>pro[[#This Row],[Revenue]]+pro[[#This Row],[AdminExp]]</f>
        <v>-241403.24299999996</v>
      </c>
      <c r="K10360" s="83">
        <f>pro[[#This Row],[Profit]]/pro[[#This Row],[Revenue]]</f>
        <v>-2.2415294769701721</v>
      </c>
      <c r="L10360" s="56">
        <f t="shared" si="161"/>
        <v>10</v>
      </c>
      <c r="M10360" s="82" t="str">
        <f>"Q"&amp;" "&amp;VLOOKUP(pro[[#This Row],[Period]],Mapping!A:B,2,0)</f>
        <v>Q 4</v>
      </c>
      <c r="N10360"/>
    </row>
    <row r="10361" spans="1:14" ht="14.25" x14ac:dyDescent="0.2">
      <c r="A10361" s="42" t="s">
        <v>44</v>
      </c>
      <c r="B10361" s="44" t="s">
        <v>26</v>
      </c>
      <c r="C10361" s="44" t="s">
        <v>57</v>
      </c>
      <c r="D10361" s="43">
        <v>186703.36300000001</v>
      </c>
      <c r="E10361" s="43">
        <v>-32525.934000000001</v>
      </c>
      <c r="F10361" s="45">
        <v>-89990</v>
      </c>
      <c r="G10361" s="45">
        <v>-49330</v>
      </c>
      <c r="H10361" s="45">
        <v>-76020</v>
      </c>
      <c r="I10361" s="55">
        <f>pro[[#This Row],[Admin expenses 3]]+pro[[#This Row],[Admin expenses 2]]+pro[[#This Row],[Admin expenses 1]]+pro[[#This Row],[COGS]]</f>
        <v>-247865.93400000001</v>
      </c>
      <c r="J10361" s="55">
        <f>pro[[#This Row],[Revenue]]+pro[[#This Row],[AdminExp]]</f>
        <v>-61162.570999999996</v>
      </c>
      <c r="K10361" s="83">
        <f>pro[[#This Row],[Profit]]/pro[[#This Row],[Revenue]]</f>
        <v>-0.32759222981966313</v>
      </c>
      <c r="L10361" s="56">
        <f t="shared" si="161"/>
        <v>10</v>
      </c>
      <c r="M10361" s="82" t="str">
        <f>"Q"&amp;" "&amp;VLOOKUP(pro[[#This Row],[Period]],Mapping!A:B,2,0)</f>
        <v>Q 4</v>
      </c>
      <c r="N10361"/>
    </row>
    <row r="10362" spans="1:14" ht="14.25" x14ac:dyDescent="0.2">
      <c r="A10362" s="42" t="s">
        <v>44</v>
      </c>
      <c r="B10362" s="44" t="s">
        <v>26</v>
      </c>
      <c r="C10362" s="44" t="s">
        <v>57</v>
      </c>
      <c r="D10362" s="43">
        <v>799445.65399999998</v>
      </c>
      <c r="E10362" s="43">
        <v>-157502.24</v>
      </c>
      <c r="F10362" s="45">
        <v>-81160</v>
      </c>
      <c r="G10362" s="45">
        <v>-66560</v>
      </c>
      <c r="H10362" s="45">
        <v>-99730</v>
      </c>
      <c r="I10362" s="55">
        <f>pro[[#This Row],[Admin expenses 3]]+pro[[#This Row],[Admin expenses 2]]+pro[[#This Row],[Admin expenses 1]]+pro[[#This Row],[COGS]]</f>
        <v>-404952.24</v>
      </c>
      <c r="J10362" s="55">
        <f>pro[[#This Row],[Revenue]]+pro[[#This Row],[AdminExp]]</f>
        <v>394493.41399999999</v>
      </c>
      <c r="K10362" s="83">
        <f>pro[[#This Row],[Profit]]/pro[[#This Row],[Revenue]]</f>
        <v>0.49345870107138012</v>
      </c>
      <c r="L10362" s="56">
        <f t="shared" si="161"/>
        <v>10</v>
      </c>
      <c r="M10362" s="82" t="str">
        <f>"Q"&amp;" "&amp;VLOOKUP(pro[[#This Row],[Period]],Mapping!A:B,2,0)</f>
        <v>Q 4</v>
      </c>
      <c r="N10362"/>
    </row>
    <row r="10363" spans="1:14" ht="14.25" x14ac:dyDescent="0.2">
      <c r="A10363" s="42" t="s">
        <v>44</v>
      </c>
      <c r="B10363" s="44" t="s">
        <v>26</v>
      </c>
      <c r="C10363" s="44" t="s">
        <v>58</v>
      </c>
      <c r="D10363" s="43">
        <v>255254.63599999997</v>
      </c>
      <c r="E10363" s="43">
        <v>-51143.61</v>
      </c>
      <c r="F10363" s="45">
        <v>-49140</v>
      </c>
      <c r="G10363" s="45">
        <v>-45670</v>
      </c>
      <c r="H10363" s="45">
        <v>-36420</v>
      </c>
      <c r="I10363" s="55">
        <f>pro[[#This Row],[Admin expenses 3]]+pro[[#This Row],[Admin expenses 2]]+pro[[#This Row],[Admin expenses 1]]+pro[[#This Row],[COGS]]</f>
        <v>-182373.61</v>
      </c>
      <c r="J10363" s="55">
        <f>pro[[#This Row],[Revenue]]+pro[[#This Row],[AdminExp]]</f>
        <v>72881.025999999983</v>
      </c>
      <c r="K10363" s="83">
        <f>pro[[#This Row],[Profit]]/pro[[#This Row],[Revenue]]</f>
        <v>0.2855228298380445</v>
      </c>
      <c r="L10363" s="56">
        <f t="shared" si="161"/>
        <v>10</v>
      </c>
      <c r="M10363" s="82" t="str">
        <f>"Q"&amp;" "&amp;VLOOKUP(pro[[#This Row],[Period]],Mapping!A:B,2,0)</f>
        <v>Q 4</v>
      </c>
      <c r="N10363"/>
    </row>
    <row r="10364" spans="1:14" ht="14.25" x14ac:dyDescent="0.2">
      <c r="A10364" s="42" t="s">
        <v>44</v>
      </c>
      <c r="B10364" s="44" t="s">
        <v>26</v>
      </c>
      <c r="C10364" s="44" t="s">
        <v>59</v>
      </c>
      <c r="D10364" s="43">
        <v>173069.337</v>
      </c>
      <c r="E10364" s="43">
        <v>-8712.9840000000004</v>
      </c>
      <c r="F10364" s="45">
        <v>-17760</v>
      </c>
      <c r="G10364" s="45">
        <v>-63640</v>
      </c>
      <c r="H10364" s="45">
        <v>-72120</v>
      </c>
      <c r="I10364" s="55">
        <f>pro[[#This Row],[Admin expenses 3]]+pro[[#This Row],[Admin expenses 2]]+pro[[#This Row],[Admin expenses 1]]+pro[[#This Row],[COGS]]</f>
        <v>-162232.984</v>
      </c>
      <c r="J10364" s="55">
        <f>pro[[#This Row],[Revenue]]+pro[[#This Row],[AdminExp]]</f>
        <v>10836.353000000003</v>
      </c>
      <c r="K10364" s="83">
        <f>pro[[#This Row],[Profit]]/pro[[#This Row],[Revenue]]</f>
        <v>6.2612783915616449E-2</v>
      </c>
      <c r="L10364" s="56">
        <f t="shared" si="161"/>
        <v>10</v>
      </c>
      <c r="M10364" s="82" t="str">
        <f>"Q"&amp;" "&amp;VLOOKUP(pro[[#This Row],[Period]],Mapping!A:B,2,0)</f>
        <v>Q 4</v>
      </c>
      <c r="N10364"/>
    </row>
    <row r="10365" spans="1:14" ht="14.25" x14ac:dyDescent="0.2">
      <c r="A10365" s="42" t="s">
        <v>44</v>
      </c>
      <c r="B10365" s="44" t="s">
        <v>26</v>
      </c>
      <c r="C10365" s="44" t="s">
        <v>57</v>
      </c>
      <c r="D10365" s="43">
        <v>10705671.745999999</v>
      </c>
      <c r="E10365" s="43">
        <v>-765934.04999999993</v>
      </c>
      <c r="F10365" s="45">
        <v>-68460</v>
      </c>
      <c r="G10365" s="45">
        <v>-50250</v>
      </c>
      <c r="H10365" s="45">
        <v>-65880</v>
      </c>
      <c r="I10365" s="55">
        <f>pro[[#This Row],[Admin expenses 3]]+pro[[#This Row],[Admin expenses 2]]+pro[[#This Row],[Admin expenses 1]]+pro[[#This Row],[COGS]]</f>
        <v>-950524.04999999993</v>
      </c>
      <c r="J10365" s="55">
        <f>pro[[#This Row],[Revenue]]+pro[[#This Row],[AdminExp]]</f>
        <v>9755147.6959999986</v>
      </c>
      <c r="K10365" s="83">
        <f>pro[[#This Row],[Profit]]/pro[[#This Row],[Revenue]]</f>
        <v>0.91121303991455294</v>
      </c>
      <c r="L10365" s="56">
        <f t="shared" si="161"/>
        <v>10</v>
      </c>
      <c r="M10365" s="82" t="str">
        <f>"Q"&amp;" "&amp;VLOOKUP(pro[[#This Row],[Period]],Mapping!A:B,2,0)</f>
        <v>Q 4</v>
      </c>
      <c r="N10365"/>
    </row>
    <row r="10366" spans="1:14" ht="14.25" x14ac:dyDescent="0.2">
      <c r="A10366" s="42" t="s">
        <v>44</v>
      </c>
      <c r="B10366" s="44" t="s">
        <v>26</v>
      </c>
      <c r="C10366" s="44" t="s">
        <v>58</v>
      </c>
      <c r="D10366" s="43">
        <v>57654.295999999995</v>
      </c>
      <c r="E10366" s="43">
        <v>-13137.032999999998</v>
      </c>
      <c r="F10366" s="45">
        <v>-39810</v>
      </c>
      <c r="G10366" s="45">
        <v>-56420</v>
      </c>
      <c r="H10366" s="45">
        <v>-71460</v>
      </c>
      <c r="I10366" s="55">
        <f>pro[[#This Row],[Admin expenses 3]]+pro[[#This Row],[Admin expenses 2]]+pro[[#This Row],[Admin expenses 1]]+pro[[#This Row],[COGS]]</f>
        <v>-180827.033</v>
      </c>
      <c r="J10366" s="55">
        <f>pro[[#This Row],[Revenue]]+pro[[#This Row],[AdminExp]]</f>
        <v>-123172.73699999999</v>
      </c>
      <c r="K10366" s="83">
        <f>pro[[#This Row],[Profit]]/pro[[#This Row],[Revenue]]</f>
        <v>-2.1364017175753913</v>
      </c>
      <c r="L10366" s="56">
        <f t="shared" si="161"/>
        <v>10</v>
      </c>
      <c r="M10366" s="82" t="str">
        <f>"Q"&amp;" "&amp;VLOOKUP(pro[[#This Row],[Period]],Mapping!A:B,2,0)</f>
        <v>Q 4</v>
      </c>
      <c r="N10366"/>
    </row>
    <row r="10367" spans="1:14" ht="14.25" x14ac:dyDescent="0.2">
      <c r="A10367" s="42" t="s">
        <v>44</v>
      </c>
      <c r="B10367" s="44" t="s">
        <v>26</v>
      </c>
      <c r="C10367" s="44" t="s">
        <v>59</v>
      </c>
      <c r="D10367" s="43">
        <v>6476393.7279999992</v>
      </c>
      <c r="E10367" s="43">
        <v>-835633.29499999981</v>
      </c>
      <c r="F10367" s="45">
        <v>-31090</v>
      </c>
      <c r="G10367" s="45">
        <v>-45370</v>
      </c>
      <c r="H10367" s="45">
        <v>-23970</v>
      </c>
      <c r="I10367" s="55">
        <f>pro[[#This Row],[Admin expenses 3]]+pro[[#This Row],[Admin expenses 2]]+pro[[#This Row],[Admin expenses 1]]+pro[[#This Row],[COGS]]</f>
        <v>-936063.29499999981</v>
      </c>
      <c r="J10367" s="55">
        <f>pro[[#This Row],[Revenue]]+pro[[#This Row],[AdminExp]]</f>
        <v>5540330.4329999993</v>
      </c>
      <c r="K10367" s="83">
        <f>pro[[#This Row],[Profit]]/pro[[#This Row],[Revenue]]</f>
        <v>0.8554653508860911</v>
      </c>
      <c r="L10367" s="56">
        <f t="shared" si="161"/>
        <v>10</v>
      </c>
      <c r="M10367" s="82" t="str">
        <f>"Q"&amp;" "&amp;VLOOKUP(pro[[#This Row],[Period]],Mapping!A:B,2,0)</f>
        <v>Q 4</v>
      </c>
      <c r="N10367"/>
    </row>
    <row r="10368" spans="1:14" ht="14.25" x14ac:dyDescent="0.2">
      <c r="A10368" s="42" t="s">
        <v>44</v>
      </c>
      <c r="B10368" s="44" t="s">
        <v>26</v>
      </c>
      <c r="C10368" s="44" t="s">
        <v>57</v>
      </c>
      <c r="D10368" s="43">
        <v>3641612.0789999994</v>
      </c>
      <c r="E10368" s="43">
        <v>-3886148.4689999996</v>
      </c>
      <c r="F10368" s="45">
        <v>-22700</v>
      </c>
      <c r="G10368" s="45">
        <v>-37260</v>
      </c>
      <c r="H10368" s="45">
        <v>-44640</v>
      </c>
      <c r="I10368" s="55">
        <f>pro[[#This Row],[Admin expenses 3]]+pro[[#This Row],[Admin expenses 2]]+pro[[#This Row],[Admin expenses 1]]+pro[[#This Row],[COGS]]</f>
        <v>-3990748.4689999996</v>
      </c>
      <c r="J10368" s="55">
        <f>pro[[#This Row],[Revenue]]+pro[[#This Row],[AdminExp]]</f>
        <v>-349136.39000000013</v>
      </c>
      <c r="K10368" s="83">
        <f>pro[[#This Row],[Profit]]/pro[[#This Row],[Revenue]]</f>
        <v>-9.587413003525469E-2</v>
      </c>
      <c r="L10368" s="56">
        <f t="shared" si="161"/>
        <v>10</v>
      </c>
      <c r="M10368" s="82" t="str">
        <f>"Q"&amp;" "&amp;VLOOKUP(pro[[#This Row],[Period]],Mapping!A:B,2,0)</f>
        <v>Q 4</v>
      </c>
      <c r="N10368"/>
    </row>
    <row r="10369" spans="1:14" ht="14.25" x14ac:dyDescent="0.2">
      <c r="A10369" s="42" t="s">
        <v>44</v>
      </c>
      <c r="B10369" s="44" t="s">
        <v>26</v>
      </c>
      <c r="C10369" s="44" t="s">
        <v>58</v>
      </c>
      <c r="D10369" s="43">
        <v>975975.82599999988</v>
      </c>
      <c r="E10369" s="43">
        <v>-1073179.3659999999</v>
      </c>
      <c r="F10369" s="45">
        <v>-101720</v>
      </c>
      <c r="G10369" s="45">
        <v>-99340</v>
      </c>
      <c r="H10369" s="45">
        <v>-86950</v>
      </c>
      <c r="I10369" s="55">
        <f>pro[[#This Row],[Admin expenses 3]]+pro[[#This Row],[Admin expenses 2]]+pro[[#This Row],[Admin expenses 1]]+pro[[#This Row],[COGS]]</f>
        <v>-1361189.3659999999</v>
      </c>
      <c r="J10369" s="55">
        <f>pro[[#This Row],[Revenue]]+pro[[#This Row],[AdminExp]]</f>
        <v>-385213.54000000004</v>
      </c>
      <c r="K10369" s="83">
        <f>pro[[#This Row],[Profit]]/pro[[#This Row],[Revenue]]</f>
        <v>-0.3946957800981436</v>
      </c>
      <c r="L10369" s="56">
        <f t="shared" si="161"/>
        <v>10</v>
      </c>
      <c r="M10369" s="82" t="str">
        <f>"Q"&amp;" "&amp;VLOOKUP(pro[[#This Row],[Period]],Mapping!A:B,2,0)</f>
        <v>Q 4</v>
      </c>
      <c r="N10369"/>
    </row>
    <row r="10370" spans="1:14" ht="14.25" x14ac:dyDescent="0.2">
      <c r="A10370" s="42" t="s">
        <v>44</v>
      </c>
      <c r="B10370" s="44" t="s">
        <v>15</v>
      </c>
      <c r="C10370" s="44" t="s">
        <v>59</v>
      </c>
      <c r="D10370" s="43">
        <v>51920.112999999998</v>
      </c>
      <c r="E10370" s="43">
        <v>-22029.489999999998</v>
      </c>
      <c r="F10370" s="45">
        <v>-67240</v>
      </c>
      <c r="G10370" s="45">
        <v>-68380</v>
      </c>
      <c r="H10370" s="45">
        <v>-45510</v>
      </c>
      <c r="I10370" s="55">
        <f>pro[[#This Row],[Admin expenses 3]]+pro[[#This Row],[Admin expenses 2]]+pro[[#This Row],[Admin expenses 1]]+pro[[#This Row],[COGS]]</f>
        <v>-203159.49</v>
      </c>
      <c r="J10370" s="55">
        <f>pro[[#This Row],[Revenue]]+pro[[#This Row],[AdminExp]]</f>
        <v>-151239.37699999998</v>
      </c>
      <c r="K10370" s="83">
        <f>pro[[#This Row],[Profit]]/pro[[#This Row],[Revenue]]</f>
        <v>-2.912924650221774</v>
      </c>
      <c r="L10370" s="56">
        <f t="shared" ref="L10370:L10433" si="162">MONTH(DATEVALUE(A10370&amp;"1"))</f>
        <v>10</v>
      </c>
      <c r="M10370" s="82" t="str">
        <f>"Q"&amp;" "&amp;VLOOKUP(pro[[#This Row],[Period]],Mapping!A:B,2,0)</f>
        <v>Q 4</v>
      </c>
      <c r="N10370"/>
    </row>
    <row r="10371" spans="1:14" ht="14.25" x14ac:dyDescent="0.2">
      <c r="A10371" s="42" t="s">
        <v>44</v>
      </c>
      <c r="B10371" s="44" t="s">
        <v>15</v>
      </c>
      <c r="C10371" s="44" t="s">
        <v>57</v>
      </c>
      <c r="D10371" s="43">
        <v>-3022.7119999999995</v>
      </c>
      <c r="E10371" s="43">
        <v>372.57499999999999</v>
      </c>
      <c r="F10371" s="45">
        <v>-102240</v>
      </c>
      <c r="G10371" s="45">
        <v>-50270</v>
      </c>
      <c r="H10371" s="45">
        <v>-77250</v>
      </c>
      <c r="I10371" s="55">
        <f>pro[[#This Row],[Admin expenses 3]]+pro[[#This Row],[Admin expenses 2]]+pro[[#This Row],[Admin expenses 1]]+pro[[#This Row],[COGS]]</f>
        <v>-229387.42499999999</v>
      </c>
      <c r="J10371" s="55">
        <f>pro[[#This Row],[Revenue]]+pro[[#This Row],[AdminExp]]</f>
        <v>-232410.13699999999</v>
      </c>
      <c r="K10371" s="83">
        <f>pro[[#This Row],[Profit]]/pro[[#This Row],[Revenue]]</f>
        <v>76.887952606798137</v>
      </c>
      <c r="L10371" s="56">
        <f t="shared" si="162"/>
        <v>10</v>
      </c>
      <c r="M10371" s="82" t="str">
        <f>"Q"&amp;" "&amp;VLOOKUP(pro[[#This Row],[Period]],Mapping!A:B,2,0)</f>
        <v>Q 4</v>
      </c>
      <c r="N10371"/>
    </row>
    <row r="10372" spans="1:14" ht="14.25" x14ac:dyDescent="0.2">
      <c r="A10372" s="42" t="s">
        <v>44</v>
      </c>
      <c r="B10372" s="44" t="s">
        <v>15</v>
      </c>
      <c r="C10372" s="44" t="s">
        <v>57</v>
      </c>
      <c r="D10372" s="43">
        <v>212551.40899999999</v>
      </c>
      <c r="E10372" s="43">
        <v>-15210.481999999998</v>
      </c>
      <c r="F10372" s="45">
        <v>-43950</v>
      </c>
      <c r="G10372" s="45">
        <v>-95040</v>
      </c>
      <c r="H10372" s="45">
        <v>-65800</v>
      </c>
      <c r="I10372" s="55">
        <f>pro[[#This Row],[Admin expenses 3]]+pro[[#This Row],[Admin expenses 2]]+pro[[#This Row],[Admin expenses 1]]+pro[[#This Row],[COGS]]</f>
        <v>-220000.48199999999</v>
      </c>
      <c r="J10372" s="55">
        <f>pro[[#This Row],[Revenue]]+pro[[#This Row],[AdminExp]]</f>
        <v>-7449.073000000004</v>
      </c>
      <c r="K10372" s="83">
        <f>pro[[#This Row],[Profit]]/pro[[#This Row],[Revenue]]</f>
        <v>-3.5045982687416599E-2</v>
      </c>
      <c r="L10372" s="56">
        <f t="shared" si="162"/>
        <v>10</v>
      </c>
      <c r="M10372" s="82" t="str">
        <f>"Q"&amp;" "&amp;VLOOKUP(pro[[#This Row],[Period]],Mapping!A:B,2,0)</f>
        <v>Q 4</v>
      </c>
      <c r="N10372"/>
    </row>
    <row r="10373" spans="1:14" ht="14.25" x14ac:dyDescent="0.2">
      <c r="A10373" s="42" t="s">
        <v>44</v>
      </c>
      <c r="B10373" s="44" t="s">
        <v>15</v>
      </c>
      <c r="C10373" s="44" t="s">
        <v>57</v>
      </c>
      <c r="D10373" s="43">
        <v>692594.60199999996</v>
      </c>
      <c r="E10373" s="43">
        <v>-215731.15899999999</v>
      </c>
      <c r="F10373" s="45">
        <v>-57400</v>
      </c>
      <c r="G10373" s="45">
        <v>-67310</v>
      </c>
      <c r="H10373" s="45">
        <v>-22530</v>
      </c>
      <c r="I10373" s="55">
        <f>pro[[#This Row],[Admin expenses 3]]+pro[[#This Row],[Admin expenses 2]]+pro[[#This Row],[Admin expenses 1]]+pro[[#This Row],[COGS]]</f>
        <v>-362971.15899999999</v>
      </c>
      <c r="J10373" s="55">
        <f>pro[[#This Row],[Revenue]]+pro[[#This Row],[AdminExp]]</f>
        <v>329623.44299999997</v>
      </c>
      <c r="K10373" s="83">
        <f>pro[[#This Row],[Profit]]/pro[[#This Row],[Revenue]]</f>
        <v>0.47592551551535195</v>
      </c>
      <c r="L10373" s="56">
        <f t="shared" si="162"/>
        <v>10</v>
      </c>
      <c r="M10373" s="82" t="str">
        <f>"Q"&amp;" "&amp;VLOOKUP(pro[[#This Row],[Period]],Mapping!A:B,2,0)</f>
        <v>Q 4</v>
      </c>
      <c r="N10373"/>
    </row>
    <row r="10374" spans="1:14" ht="14.25" x14ac:dyDescent="0.2">
      <c r="A10374" s="42" t="s">
        <v>44</v>
      </c>
      <c r="B10374" s="44" t="s">
        <v>15</v>
      </c>
      <c r="C10374" s="44" t="s">
        <v>57</v>
      </c>
      <c r="D10374" s="43">
        <v>1099620.977</v>
      </c>
      <c r="E10374" s="43">
        <v>-354550.39199999999</v>
      </c>
      <c r="F10374" s="45">
        <v>-54400</v>
      </c>
      <c r="G10374" s="45">
        <v>-74260</v>
      </c>
      <c r="H10374" s="45">
        <v>-32520</v>
      </c>
      <c r="I10374" s="55">
        <f>pro[[#This Row],[Admin expenses 3]]+pro[[#This Row],[Admin expenses 2]]+pro[[#This Row],[Admin expenses 1]]+pro[[#This Row],[COGS]]</f>
        <v>-515730.39199999999</v>
      </c>
      <c r="J10374" s="55">
        <f>pro[[#This Row],[Revenue]]+pro[[#This Row],[AdminExp]]</f>
        <v>583890.58499999996</v>
      </c>
      <c r="K10374" s="83">
        <f>pro[[#This Row],[Profit]]/pro[[#This Row],[Revenue]]</f>
        <v>0.53099258491137347</v>
      </c>
      <c r="L10374" s="56">
        <f t="shared" si="162"/>
        <v>10</v>
      </c>
      <c r="M10374" s="82" t="str">
        <f>"Q"&amp;" "&amp;VLOOKUP(pro[[#This Row],[Period]],Mapping!A:B,2,0)</f>
        <v>Q 4</v>
      </c>
      <c r="N10374"/>
    </row>
    <row r="10375" spans="1:14" ht="14.25" x14ac:dyDescent="0.2">
      <c r="A10375" s="42" t="s">
        <v>44</v>
      </c>
      <c r="B10375" s="44" t="s">
        <v>15</v>
      </c>
      <c r="C10375" s="44" t="s">
        <v>57</v>
      </c>
      <c r="D10375" s="43">
        <v>5663107.2819999997</v>
      </c>
      <c r="E10375" s="43">
        <v>-2009680.4279999998</v>
      </c>
      <c r="F10375" s="45">
        <v>-62100</v>
      </c>
      <c r="G10375" s="45">
        <v>-20210</v>
      </c>
      <c r="H10375" s="45">
        <v>-54890</v>
      </c>
      <c r="I10375" s="55">
        <f>pro[[#This Row],[Admin expenses 3]]+pro[[#This Row],[Admin expenses 2]]+pro[[#This Row],[Admin expenses 1]]+pro[[#This Row],[COGS]]</f>
        <v>-2146880.4279999998</v>
      </c>
      <c r="J10375" s="55">
        <f>pro[[#This Row],[Revenue]]+pro[[#This Row],[AdminExp]]</f>
        <v>3516226.8539999998</v>
      </c>
      <c r="K10375" s="83">
        <f>pro[[#This Row],[Profit]]/pro[[#This Row],[Revenue]]</f>
        <v>0.62090062555873016</v>
      </c>
      <c r="L10375" s="56">
        <f t="shared" si="162"/>
        <v>10</v>
      </c>
      <c r="M10375" s="82" t="str">
        <f>"Q"&amp;" "&amp;VLOOKUP(pro[[#This Row],[Period]],Mapping!A:B,2,0)</f>
        <v>Q 4</v>
      </c>
      <c r="N10375"/>
    </row>
    <row r="10376" spans="1:14" ht="14.25" x14ac:dyDescent="0.2">
      <c r="A10376" s="42" t="s">
        <v>44</v>
      </c>
      <c r="B10376" s="44" t="s">
        <v>15</v>
      </c>
      <c r="C10376" s="44" t="s">
        <v>57</v>
      </c>
      <c r="D10376" s="43">
        <v>-304970.30899999995</v>
      </c>
      <c r="E10376" s="43">
        <v>20599.396999999997</v>
      </c>
      <c r="F10376" s="45">
        <v>-99540</v>
      </c>
      <c r="G10376" s="45">
        <v>-39860</v>
      </c>
      <c r="H10376" s="45">
        <v>-82220</v>
      </c>
      <c r="I10376" s="55">
        <f>pro[[#This Row],[Admin expenses 3]]+pro[[#This Row],[Admin expenses 2]]+pro[[#This Row],[Admin expenses 1]]+pro[[#This Row],[COGS]]</f>
        <v>-201020.603</v>
      </c>
      <c r="J10376" s="55">
        <f>pro[[#This Row],[Revenue]]+pro[[#This Row],[AdminExp]]</f>
        <v>-505990.91199999995</v>
      </c>
      <c r="K10376" s="83">
        <f>pro[[#This Row],[Profit]]/pro[[#This Row],[Revenue]]</f>
        <v>1.6591481107100168</v>
      </c>
      <c r="L10376" s="56">
        <f t="shared" si="162"/>
        <v>10</v>
      </c>
      <c r="M10376" s="82" t="str">
        <f>"Q"&amp;" "&amp;VLOOKUP(pro[[#This Row],[Period]],Mapping!A:B,2,0)</f>
        <v>Q 4</v>
      </c>
      <c r="N10376"/>
    </row>
    <row r="10377" spans="1:14" ht="14.25" x14ac:dyDescent="0.2">
      <c r="A10377" s="42" t="s">
        <v>44</v>
      </c>
      <c r="B10377" s="44" t="s">
        <v>15</v>
      </c>
      <c r="C10377" s="44" t="s">
        <v>57</v>
      </c>
      <c r="D10377" s="43">
        <v>3296614.3629999999</v>
      </c>
      <c r="E10377" s="43">
        <v>-2095405.767</v>
      </c>
      <c r="F10377" s="45">
        <v>-46400</v>
      </c>
      <c r="G10377" s="45">
        <v>-34580</v>
      </c>
      <c r="H10377" s="45">
        <v>-28160</v>
      </c>
      <c r="I10377" s="55">
        <f>pro[[#This Row],[Admin expenses 3]]+pro[[#This Row],[Admin expenses 2]]+pro[[#This Row],[Admin expenses 1]]+pro[[#This Row],[COGS]]</f>
        <v>-2204545.767</v>
      </c>
      <c r="J10377" s="55">
        <f>pro[[#This Row],[Revenue]]+pro[[#This Row],[AdminExp]]</f>
        <v>1092068.5959999999</v>
      </c>
      <c r="K10377" s="83">
        <f>pro[[#This Row],[Profit]]/pro[[#This Row],[Revenue]]</f>
        <v>0.33126974397035347</v>
      </c>
      <c r="L10377" s="56">
        <f t="shared" si="162"/>
        <v>10</v>
      </c>
      <c r="M10377" s="82" t="str">
        <f>"Q"&amp;" "&amp;VLOOKUP(pro[[#This Row],[Period]],Mapping!A:B,2,0)</f>
        <v>Q 4</v>
      </c>
      <c r="N10377"/>
    </row>
    <row r="10378" spans="1:14" ht="14.25" x14ac:dyDescent="0.2">
      <c r="A10378" s="42" t="s">
        <v>44</v>
      </c>
      <c r="B10378" s="44" t="s">
        <v>15</v>
      </c>
      <c r="C10378" s="44" t="s">
        <v>57</v>
      </c>
      <c r="D10378" s="43">
        <v>84709.59</v>
      </c>
      <c r="E10378" s="43">
        <v>-4404.9529999999995</v>
      </c>
      <c r="F10378" s="45">
        <v>-13570</v>
      </c>
      <c r="G10378" s="45">
        <v>-69990</v>
      </c>
      <c r="H10378" s="45">
        <v>-93920</v>
      </c>
      <c r="I10378" s="55">
        <f>pro[[#This Row],[Admin expenses 3]]+pro[[#This Row],[Admin expenses 2]]+pro[[#This Row],[Admin expenses 1]]+pro[[#This Row],[COGS]]</f>
        <v>-181884.95300000001</v>
      </c>
      <c r="J10378" s="55">
        <f>pro[[#This Row],[Revenue]]+pro[[#This Row],[AdminExp]]</f>
        <v>-97175.363000000012</v>
      </c>
      <c r="K10378" s="83">
        <f>pro[[#This Row],[Profit]]/pro[[#This Row],[Revenue]]</f>
        <v>-1.1471589344252524</v>
      </c>
      <c r="L10378" s="56">
        <f t="shared" si="162"/>
        <v>10</v>
      </c>
      <c r="M10378" s="82" t="str">
        <f>"Q"&amp;" "&amp;VLOOKUP(pro[[#This Row],[Period]],Mapping!A:B,2,0)</f>
        <v>Q 4</v>
      </c>
      <c r="N10378"/>
    </row>
    <row r="10379" spans="1:14" ht="14.25" x14ac:dyDescent="0.2">
      <c r="A10379" s="42" t="s">
        <v>44</v>
      </c>
      <c r="B10379" s="44" t="s">
        <v>15</v>
      </c>
      <c r="C10379" s="44" t="s">
        <v>57</v>
      </c>
      <c r="D10379" s="43">
        <v>259591.43</v>
      </c>
      <c r="E10379" s="43">
        <v>-17736.418000000001</v>
      </c>
      <c r="F10379" s="45">
        <v>-44280</v>
      </c>
      <c r="G10379" s="45">
        <v>-49430</v>
      </c>
      <c r="H10379" s="45">
        <v>-25280</v>
      </c>
      <c r="I10379" s="55">
        <f>pro[[#This Row],[Admin expenses 3]]+pro[[#This Row],[Admin expenses 2]]+pro[[#This Row],[Admin expenses 1]]+pro[[#This Row],[COGS]]</f>
        <v>-136726.41800000001</v>
      </c>
      <c r="J10379" s="55">
        <f>pro[[#This Row],[Revenue]]+pro[[#This Row],[AdminExp]]</f>
        <v>122865.01199999999</v>
      </c>
      <c r="K10379" s="83">
        <f>pro[[#This Row],[Profit]]/pro[[#This Row],[Revenue]]</f>
        <v>0.47330149535367938</v>
      </c>
      <c r="L10379" s="56">
        <f t="shared" si="162"/>
        <v>10</v>
      </c>
      <c r="M10379" s="82" t="str">
        <f>"Q"&amp;" "&amp;VLOOKUP(pro[[#This Row],[Period]],Mapping!A:B,2,0)</f>
        <v>Q 4</v>
      </c>
      <c r="N10379"/>
    </row>
    <row r="10380" spans="1:14" ht="14.25" x14ac:dyDescent="0.2">
      <c r="A10380" s="42" t="s">
        <v>44</v>
      </c>
      <c r="B10380" s="44" t="s">
        <v>15</v>
      </c>
      <c r="C10380" s="44" t="s">
        <v>57</v>
      </c>
      <c r="D10380" s="43">
        <v>37111.010999999999</v>
      </c>
      <c r="E10380" s="43">
        <v>-7510.1739999999991</v>
      </c>
      <c r="F10380" s="45">
        <v>-98760</v>
      </c>
      <c r="G10380" s="45">
        <v>-89150</v>
      </c>
      <c r="H10380" s="45">
        <v>-54130</v>
      </c>
      <c r="I10380" s="55">
        <f>pro[[#This Row],[Admin expenses 3]]+pro[[#This Row],[Admin expenses 2]]+pro[[#This Row],[Admin expenses 1]]+pro[[#This Row],[COGS]]</f>
        <v>-249550.174</v>
      </c>
      <c r="J10380" s="55">
        <f>pro[[#This Row],[Revenue]]+pro[[#This Row],[AdminExp]]</f>
        <v>-212439.163</v>
      </c>
      <c r="K10380" s="83">
        <f>pro[[#This Row],[Profit]]/pro[[#This Row],[Revenue]]</f>
        <v>-5.7244240260660106</v>
      </c>
      <c r="L10380" s="56">
        <f t="shared" si="162"/>
        <v>10</v>
      </c>
      <c r="M10380" s="82" t="str">
        <f>"Q"&amp;" "&amp;VLOOKUP(pro[[#This Row],[Period]],Mapping!A:B,2,0)</f>
        <v>Q 4</v>
      </c>
      <c r="N10380"/>
    </row>
    <row r="10381" spans="1:14" ht="14.25" x14ac:dyDescent="0.2">
      <c r="A10381" s="42" t="s">
        <v>44</v>
      </c>
      <c r="B10381" s="44" t="s">
        <v>15</v>
      </c>
      <c r="C10381" s="44" t="s">
        <v>57</v>
      </c>
      <c r="D10381" s="43">
        <v>1966661.6269999999</v>
      </c>
      <c r="E10381" s="43">
        <v>-583513.76299999992</v>
      </c>
      <c r="F10381" s="45">
        <v>-65720</v>
      </c>
      <c r="G10381" s="45">
        <v>-35890</v>
      </c>
      <c r="H10381" s="45">
        <v>-79530</v>
      </c>
      <c r="I10381" s="55">
        <f>pro[[#This Row],[Admin expenses 3]]+pro[[#This Row],[Admin expenses 2]]+pro[[#This Row],[Admin expenses 1]]+pro[[#This Row],[COGS]]</f>
        <v>-764653.76299999992</v>
      </c>
      <c r="J10381" s="55">
        <f>pro[[#This Row],[Revenue]]+pro[[#This Row],[AdminExp]]</f>
        <v>1202007.8640000001</v>
      </c>
      <c r="K10381" s="83">
        <f>pro[[#This Row],[Profit]]/pro[[#This Row],[Revenue]]</f>
        <v>0.61119200552744612</v>
      </c>
      <c r="L10381" s="56">
        <f t="shared" si="162"/>
        <v>10</v>
      </c>
      <c r="M10381" s="82" t="str">
        <f>"Q"&amp;" "&amp;VLOOKUP(pro[[#This Row],[Period]],Mapping!A:B,2,0)</f>
        <v>Q 4</v>
      </c>
      <c r="N10381"/>
    </row>
    <row r="10382" spans="1:14" ht="14.25" x14ac:dyDescent="0.2">
      <c r="A10382" s="42" t="s">
        <v>44</v>
      </c>
      <c r="B10382" s="44" t="s">
        <v>15</v>
      </c>
      <c r="C10382" s="44" t="s">
        <v>57</v>
      </c>
      <c r="D10382" s="43">
        <v>6869724.0360000003</v>
      </c>
      <c r="E10382" s="43">
        <v>-4149718.9999999995</v>
      </c>
      <c r="F10382" s="45">
        <v>-48530</v>
      </c>
      <c r="G10382" s="45">
        <v>-68490</v>
      </c>
      <c r="H10382" s="45">
        <v>-87240</v>
      </c>
      <c r="I10382" s="55">
        <f>pro[[#This Row],[Admin expenses 3]]+pro[[#This Row],[Admin expenses 2]]+pro[[#This Row],[Admin expenses 1]]+pro[[#This Row],[COGS]]</f>
        <v>-4353979</v>
      </c>
      <c r="J10382" s="55">
        <f>pro[[#This Row],[Revenue]]+pro[[#This Row],[AdminExp]]</f>
        <v>2515745.0360000003</v>
      </c>
      <c r="K10382" s="83">
        <f>pro[[#This Row],[Profit]]/pro[[#This Row],[Revenue]]</f>
        <v>0.36620758313092744</v>
      </c>
      <c r="L10382" s="56">
        <f t="shared" si="162"/>
        <v>10</v>
      </c>
      <c r="M10382" s="82" t="str">
        <f>"Q"&amp;" "&amp;VLOOKUP(pro[[#This Row],[Period]],Mapping!A:B,2,0)</f>
        <v>Q 4</v>
      </c>
      <c r="N10382"/>
    </row>
    <row r="10383" spans="1:14" ht="14.25" x14ac:dyDescent="0.2">
      <c r="A10383" s="42" t="s">
        <v>44</v>
      </c>
      <c r="B10383" s="44" t="s">
        <v>15</v>
      </c>
      <c r="C10383" s="44" t="s">
        <v>57</v>
      </c>
      <c r="D10383" s="43">
        <v>4176479.9649999999</v>
      </c>
      <c r="E10383" s="43">
        <v>-1866868.7519999999</v>
      </c>
      <c r="F10383" s="45">
        <v>-76920</v>
      </c>
      <c r="G10383" s="45">
        <v>-30670</v>
      </c>
      <c r="H10383" s="45">
        <v>-96480</v>
      </c>
      <c r="I10383" s="55">
        <f>pro[[#This Row],[Admin expenses 3]]+pro[[#This Row],[Admin expenses 2]]+pro[[#This Row],[Admin expenses 1]]+pro[[#This Row],[COGS]]</f>
        <v>-2070938.7519999999</v>
      </c>
      <c r="J10383" s="55">
        <f>pro[[#This Row],[Revenue]]+pro[[#This Row],[AdminExp]]</f>
        <v>2105541.213</v>
      </c>
      <c r="K10383" s="83">
        <f>pro[[#This Row],[Profit]]/pro[[#This Row],[Revenue]]</f>
        <v>0.5041425388473042</v>
      </c>
      <c r="L10383" s="56">
        <f t="shared" si="162"/>
        <v>10</v>
      </c>
      <c r="M10383" s="82" t="str">
        <f>"Q"&amp;" "&amp;VLOOKUP(pro[[#This Row],[Period]],Mapping!A:B,2,0)</f>
        <v>Q 4</v>
      </c>
      <c r="N10383"/>
    </row>
    <row r="10384" spans="1:14" ht="14.25" x14ac:dyDescent="0.2">
      <c r="A10384" s="42" t="s">
        <v>44</v>
      </c>
      <c r="B10384" s="44" t="s">
        <v>15</v>
      </c>
      <c r="C10384" s="44" t="s">
        <v>57</v>
      </c>
      <c r="D10384" s="43">
        <v>12181161.677999999</v>
      </c>
      <c r="E10384" s="43">
        <v>-3648079.0849999995</v>
      </c>
      <c r="F10384" s="45">
        <v>-67760</v>
      </c>
      <c r="G10384" s="45">
        <v>-12810</v>
      </c>
      <c r="H10384" s="45">
        <v>-53290</v>
      </c>
      <c r="I10384" s="55">
        <f>pro[[#This Row],[Admin expenses 3]]+pro[[#This Row],[Admin expenses 2]]+pro[[#This Row],[Admin expenses 1]]+pro[[#This Row],[COGS]]</f>
        <v>-3781939.0849999995</v>
      </c>
      <c r="J10384" s="55">
        <f>pro[[#This Row],[Revenue]]+pro[[#This Row],[AdminExp]]</f>
        <v>8399222.5930000003</v>
      </c>
      <c r="K10384" s="83">
        <f>pro[[#This Row],[Profit]]/pro[[#This Row],[Revenue]]</f>
        <v>0.68952558179812717</v>
      </c>
      <c r="L10384" s="56">
        <f t="shared" si="162"/>
        <v>10</v>
      </c>
      <c r="M10384" s="82" t="str">
        <f>"Q"&amp;" "&amp;VLOOKUP(pro[[#This Row],[Period]],Mapping!A:B,2,0)</f>
        <v>Q 4</v>
      </c>
      <c r="N10384"/>
    </row>
    <row r="10385" spans="1:14" ht="14.25" x14ac:dyDescent="0.2">
      <c r="A10385" s="42" t="s">
        <v>44</v>
      </c>
      <c r="B10385" s="44" t="s">
        <v>15</v>
      </c>
      <c r="C10385" s="44" t="s">
        <v>57</v>
      </c>
      <c r="D10385" s="43">
        <v>417215.946</v>
      </c>
      <c r="E10385" s="43">
        <v>-131317.25599999999</v>
      </c>
      <c r="F10385" s="45">
        <v>-103610</v>
      </c>
      <c r="G10385" s="45">
        <v>-108420</v>
      </c>
      <c r="H10385" s="45">
        <v>-35670</v>
      </c>
      <c r="I10385" s="55">
        <f>pro[[#This Row],[Admin expenses 3]]+pro[[#This Row],[Admin expenses 2]]+pro[[#This Row],[Admin expenses 1]]+pro[[#This Row],[COGS]]</f>
        <v>-379017.25599999999</v>
      </c>
      <c r="J10385" s="55">
        <f>pro[[#This Row],[Revenue]]+pro[[#This Row],[AdminExp]]</f>
        <v>38198.69</v>
      </c>
      <c r="K10385" s="83">
        <f>pro[[#This Row],[Profit]]/pro[[#This Row],[Revenue]]</f>
        <v>9.1556160224038993E-2</v>
      </c>
      <c r="L10385" s="56">
        <f t="shared" si="162"/>
        <v>10</v>
      </c>
      <c r="M10385" s="82" t="str">
        <f>"Q"&amp;" "&amp;VLOOKUP(pro[[#This Row],[Period]],Mapping!A:B,2,0)</f>
        <v>Q 4</v>
      </c>
      <c r="N10385"/>
    </row>
    <row r="10386" spans="1:14" ht="14.25" x14ac:dyDescent="0.2">
      <c r="A10386" s="42" t="s">
        <v>44</v>
      </c>
      <c r="B10386" s="44" t="s">
        <v>15</v>
      </c>
      <c r="C10386" s="44" t="s">
        <v>57</v>
      </c>
      <c r="D10386" s="43">
        <v>431280.03099999996</v>
      </c>
      <c r="E10386" s="43">
        <v>-73483.45199999999</v>
      </c>
      <c r="F10386" s="45">
        <v>-12880</v>
      </c>
      <c r="G10386" s="45">
        <v>-25810</v>
      </c>
      <c r="H10386" s="45">
        <v>-16310</v>
      </c>
      <c r="I10386" s="55">
        <f>pro[[#This Row],[Admin expenses 3]]+pro[[#This Row],[Admin expenses 2]]+pro[[#This Row],[Admin expenses 1]]+pro[[#This Row],[COGS]]</f>
        <v>-128483.45199999999</v>
      </c>
      <c r="J10386" s="55">
        <f>pro[[#This Row],[Revenue]]+pro[[#This Row],[AdminExp]]</f>
        <v>302796.57899999997</v>
      </c>
      <c r="K10386" s="83">
        <f>pro[[#This Row],[Profit]]/pro[[#This Row],[Revenue]]</f>
        <v>0.7020881034021258</v>
      </c>
      <c r="L10386" s="56">
        <f t="shared" si="162"/>
        <v>10</v>
      </c>
      <c r="M10386" s="82" t="str">
        <f>"Q"&amp;" "&amp;VLOOKUP(pro[[#This Row],[Period]],Mapping!A:B,2,0)</f>
        <v>Q 4</v>
      </c>
      <c r="N10386"/>
    </row>
    <row r="10387" spans="1:14" ht="14.25" x14ac:dyDescent="0.2">
      <c r="A10387" s="42" t="s">
        <v>44</v>
      </c>
      <c r="B10387" s="44" t="s">
        <v>15</v>
      </c>
      <c r="C10387" s="44" t="s">
        <v>57</v>
      </c>
      <c r="D10387" s="43">
        <v>292041.288</v>
      </c>
      <c r="E10387" s="43">
        <v>-75940.906999999992</v>
      </c>
      <c r="F10387" s="45">
        <v>-66610</v>
      </c>
      <c r="G10387" s="45">
        <v>-106950</v>
      </c>
      <c r="H10387" s="45">
        <v>-92460</v>
      </c>
      <c r="I10387" s="55">
        <f>pro[[#This Row],[Admin expenses 3]]+pro[[#This Row],[Admin expenses 2]]+pro[[#This Row],[Admin expenses 1]]+pro[[#This Row],[COGS]]</f>
        <v>-341960.90700000001</v>
      </c>
      <c r="J10387" s="55">
        <f>pro[[#This Row],[Revenue]]+pro[[#This Row],[AdminExp]]</f>
        <v>-49919.619000000006</v>
      </c>
      <c r="K10387" s="83">
        <f>pro[[#This Row],[Profit]]/pro[[#This Row],[Revenue]]</f>
        <v>-0.17093342979640608</v>
      </c>
      <c r="L10387" s="56">
        <f t="shared" si="162"/>
        <v>10</v>
      </c>
      <c r="M10387" s="82" t="str">
        <f>"Q"&amp;" "&amp;VLOOKUP(pro[[#This Row],[Period]],Mapping!A:B,2,0)</f>
        <v>Q 4</v>
      </c>
      <c r="N10387"/>
    </row>
    <row r="10388" spans="1:14" ht="14.25" x14ac:dyDescent="0.2">
      <c r="A10388" s="42" t="s">
        <v>44</v>
      </c>
      <c r="B10388" s="44" t="s">
        <v>15</v>
      </c>
      <c r="C10388" s="44" t="s">
        <v>57</v>
      </c>
      <c r="D10388" s="43">
        <v>149350.31299999999</v>
      </c>
      <c r="E10388" s="43">
        <v>-39962.432999999997</v>
      </c>
      <c r="F10388" s="45">
        <v>-78680</v>
      </c>
      <c r="G10388" s="45">
        <v>-102510</v>
      </c>
      <c r="H10388" s="45">
        <v>-69420</v>
      </c>
      <c r="I10388" s="55">
        <f>pro[[#This Row],[Admin expenses 3]]+pro[[#This Row],[Admin expenses 2]]+pro[[#This Row],[Admin expenses 1]]+pro[[#This Row],[COGS]]</f>
        <v>-290572.43300000002</v>
      </c>
      <c r="J10388" s="55">
        <f>pro[[#This Row],[Revenue]]+pro[[#This Row],[AdminExp]]</f>
        <v>-141222.12000000002</v>
      </c>
      <c r="K10388" s="83">
        <f>pro[[#This Row],[Profit]]/pro[[#This Row],[Revenue]]</f>
        <v>-0.94557632430271521</v>
      </c>
      <c r="L10388" s="56">
        <f t="shared" si="162"/>
        <v>10</v>
      </c>
      <c r="M10388" s="82" t="str">
        <f>"Q"&amp;" "&amp;VLOOKUP(pro[[#This Row],[Period]],Mapping!A:B,2,0)</f>
        <v>Q 4</v>
      </c>
      <c r="N10388"/>
    </row>
    <row r="10389" spans="1:14" ht="14.25" x14ac:dyDescent="0.2">
      <c r="A10389" s="42" t="s">
        <v>44</v>
      </c>
      <c r="B10389" s="44" t="s">
        <v>15</v>
      </c>
      <c r="C10389" s="44" t="s">
        <v>57</v>
      </c>
      <c r="D10389" s="43">
        <v>147741.26499999998</v>
      </c>
      <c r="E10389" s="43">
        <v>-205986.45899999997</v>
      </c>
      <c r="F10389" s="45">
        <v>-52820</v>
      </c>
      <c r="G10389" s="45">
        <v>-90540</v>
      </c>
      <c r="H10389" s="45">
        <v>-64120</v>
      </c>
      <c r="I10389" s="55">
        <f>pro[[#This Row],[Admin expenses 3]]+pro[[#This Row],[Admin expenses 2]]+pro[[#This Row],[Admin expenses 1]]+pro[[#This Row],[COGS]]</f>
        <v>-413466.45899999997</v>
      </c>
      <c r="J10389" s="55">
        <f>pro[[#This Row],[Revenue]]+pro[[#This Row],[AdminExp]]</f>
        <v>-265725.19400000002</v>
      </c>
      <c r="K10389" s="83">
        <f>pro[[#This Row],[Profit]]/pro[[#This Row],[Revenue]]</f>
        <v>-1.7985848029661857</v>
      </c>
      <c r="L10389" s="56">
        <f t="shared" si="162"/>
        <v>10</v>
      </c>
      <c r="M10389" s="82" t="str">
        <f>"Q"&amp;" "&amp;VLOOKUP(pro[[#This Row],[Period]],Mapping!A:B,2,0)</f>
        <v>Q 4</v>
      </c>
      <c r="N10389"/>
    </row>
    <row r="10390" spans="1:14" ht="14.25" x14ac:dyDescent="0.2">
      <c r="A10390" s="42" t="s">
        <v>44</v>
      </c>
      <c r="B10390" s="44" t="s">
        <v>15</v>
      </c>
      <c r="C10390" s="44" t="s">
        <v>57</v>
      </c>
      <c r="D10390" s="43">
        <v>3054988.1039999998</v>
      </c>
      <c r="E10390" s="43">
        <v>-1826271.2790000001</v>
      </c>
      <c r="F10390" s="45">
        <v>-92560</v>
      </c>
      <c r="G10390" s="45">
        <v>-102960</v>
      </c>
      <c r="H10390" s="45">
        <v>-55300</v>
      </c>
      <c r="I10390" s="55">
        <f>pro[[#This Row],[Admin expenses 3]]+pro[[#This Row],[Admin expenses 2]]+pro[[#This Row],[Admin expenses 1]]+pro[[#This Row],[COGS]]</f>
        <v>-2077091.2790000001</v>
      </c>
      <c r="J10390" s="55">
        <f>pro[[#This Row],[Revenue]]+pro[[#This Row],[AdminExp]]</f>
        <v>977896.82499999972</v>
      </c>
      <c r="K10390" s="83">
        <f>pro[[#This Row],[Profit]]/pro[[#This Row],[Revenue]]</f>
        <v>0.32009840683818247</v>
      </c>
      <c r="L10390" s="56">
        <f t="shared" si="162"/>
        <v>10</v>
      </c>
      <c r="M10390" s="82" t="str">
        <f>"Q"&amp;" "&amp;VLOOKUP(pro[[#This Row],[Period]],Mapping!A:B,2,0)</f>
        <v>Q 4</v>
      </c>
      <c r="N10390"/>
    </row>
    <row r="10391" spans="1:14" ht="14.25" x14ac:dyDescent="0.2">
      <c r="A10391" s="42" t="s">
        <v>44</v>
      </c>
      <c r="B10391" s="44" t="s">
        <v>15</v>
      </c>
      <c r="C10391" s="44" t="s">
        <v>57</v>
      </c>
      <c r="D10391" s="43">
        <v>711785.02499999991</v>
      </c>
      <c r="E10391" s="43">
        <v>-315625.27499999997</v>
      </c>
      <c r="F10391" s="45">
        <v>-105170</v>
      </c>
      <c r="G10391" s="45">
        <v>-41210</v>
      </c>
      <c r="H10391" s="45">
        <v>-87790</v>
      </c>
      <c r="I10391" s="55">
        <f>pro[[#This Row],[Admin expenses 3]]+pro[[#This Row],[Admin expenses 2]]+pro[[#This Row],[Admin expenses 1]]+pro[[#This Row],[COGS]]</f>
        <v>-549795.27499999991</v>
      </c>
      <c r="J10391" s="55">
        <f>pro[[#This Row],[Revenue]]+pro[[#This Row],[AdminExp]]</f>
        <v>161989.75</v>
      </c>
      <c r="K10391" s="83">
        <f>pro[[#This Row],[Profit]]/pro[[#This Row],[Revenue]]</f>
        <v>0.22758240804518193</v>
      </c>
      <c r="L10391" s="56">
        <f t="shared" si="162"/>
        <v>10</v>
      </c>
      <c r="M10391" s="82" t="str">
        <f>"Q"&amp;" "&amp;VLOOKUP(pro[[#This Row],[Period]],Mapping!A:B,2,0)</f>
        <v>Q 4</v>
      </c>
      <c r="N10391"/>
    </row>
    <row r="10392" spans="1:14" ht="14.25" x14ac:dyDescent="0.2">
      <c r="A10392" s="42" t="s">
        <v>44</v>
      </c>
      <c r="B10392" s="44" t="s">
        <v>15</v>
      </c>
      <c r="C10392" s="44" t="s">
        <v>57</v>
      </c>
      <c r="D10392" s="43">
        <v>3360918.2949999995</v>
      </c>
      <c r="E10392" s="43">
        <v>-2117178.0279999999</v>
      </c>
      <c r="F10392" s="45">
        <v>-35570</v>
      </c>
      <c r="G10392" s="45">
        <v>-105620</v>
      </c>
      <c r="H10392" s="45">
        <v>-56220</v>
      </c>
      <c r="I10392" s="55">
        <f>pro[[#This Row],[Admin expenses 3]]+pro[[#This Row],[Admin expenses 2]]+pro[[#This Row],[Admin expenses 1]]+pro[[#This Row],[COGS]]</f>
        <v>-2314588.0279999999</v>
      </c>
      <c r="J10392" s="55">
        <f>pro[[#This Row],[Revenue]]+pro[[#This Row],[AdminExp]]</f>
        <v>1046330.2669999995</v>
      </c>
      <c r="K10392" s="83">
        <f>pro[[#This Row],[Profit]]/pro[[#This Row],[Revenue]]</f>
        <v>0.31132273240816755</v>
      </c>
      <c r="L10392" s="56">
        <f t="shared" si="162"/>
        <v>10</v>
      </c>
      <c r="M10392" s="82" t="str">
        <f>"Q"&amp;" "&amp;VLOOKUP(pro[[#This Row],[Period]],Mapping!A:B,2,0)</f>
        <v>Q 4</v>
      </c>
      <c r="N10392"/>
    </row>
    <row r="10393" spans="1:14" ht="14.25" x14ac:dyDescent="0.2">
      <c r="A10393" s="42" t="s">
        <v>44</v>
      </c>
      <c r="B10393" s="44" t="s">
        <v>15</v>
      </c>
      <c r="C10393" s="44" t="s">
        <v>57</v>
      </c>
      <c r="D10393" s="43">
        <v>431693.06599999999</v>
      </c>
      <c r="E10393" s="43">
        <v>-9244.634</v>
      </c>
      <c r="F10393" s="45">
        <v>-54460</v>
      </c>
      <c r="G10393" s="45">
        <v>-71330</v>
      </c>
      <c r="H10393" s="45">
        <v>-101530</v>
      </c>
      <c r="I10393" s="55">
        <f>pro[[#This Row],[Admin expenses 3]]+pro[[#This Row],[Admin expenses 2]]+pro[[#This Row],[Admin expenses 1]]+pro[[#This Row],[COGS]]</f>
        <v>-236564.63399999999</v>
      </c>
      <c r="J10393" s="55">
        <f>pro[[#This Row],[Revenue]]+pro[[#This Row],[AdminExp]]</f>
        <v>195128.432</v>
      </c>
      <c r="K10393" s="83">
        <f>pro[[#This Row],[Profit]]/pro[[#This Row],[Revenue]]</f>
        <v>0.45200733430358137</v>
      </c>
      <c r="L10393" s="56">
        <f t="shared" si="162"/>
        <v>10</v>
      </c>
      <c r="M10393" s="82" t="str">
        <f>"Q"&amp;" "&amp;VLOOKUP(pro[[#This Row],[Period]],Mapping!A:B,2,0)</f>
        <v>Q 4</v>
      </c>
      <c r="N10393"/>
    </row>
    <row r="10394" spans="1:14" ht="14.25" x14ac:dyDescent="0.2">
      <c r="A10394" s="42" t="s">
        <v>44</v>
      </c>
      <c r="B10394" s="44" t="s">
        <v>15</v>
      </c>
      <c r="C10394" s="44" t="s">
        <v>57</v>
      </c>
      <c r="D10394" s="43">
        <v>1978431.3359999999</v>
      </c>
      <c r="E10394" s="43">
        <v>-38447.913</v>
      </c>
      <c r="F10394" s="45">
        <v>-19350</v>
      </c>
      <c r="G10394" s="45">
        <v>-19530</v>
      </c>
      <c r="H10394" s="45">
        <v>-40230</v>
      </c>
      <c r="I10394" s="55">
        <f>pro[[#This Row],[Admin expenses 3]]+pro[[#This Row],[Admin expenses 2]]+pro[[#This Row],[Admin expenses 1]]+pro[[#This Row],[COGS]]</f>
        <v>-117557.913</v>
      </c>
      <c r="J10394" s="55">
        <f>pro[[#This Row],[Revenue]]+pro[[#This Row],[AdminExp]]</f>
        <v>1860873.423</v>
      </c>
      <c r="K10394" s="83">
        <f>pro[[#This Row],[Profit]]/pro[[#This Row],[Revenue]]</f>
        <v>0.94058024109258243</v>
      </c>
      <c r="L10394" s="56">
        <f t="shared" si="162"/>
        <v>10</v>
      </c>
      <c r="M10394" s="82" t="str">
        <f>"Q"&amp;" "&amp;VLOOKUP(pro[[#This Row],[Period]],Mapping!A:B,2,0)</f>
        <v>Q 4</v>
      </c>
      <c r="N10394"/>
    </row>
    <row r="10395" spans="1:14" ht="14.25" x14ac:dyDescent="0.2">
      <c r="A10395" s="42" t="s">
        <v>44</v>
      </c>
      <c r="B10395" s="44" t="s">
        <v>15</v>
      </c>
      <c r="C10395" s="44" t="s">
        <v>57</v>
      </c>
      <c r="D10395" s="43">
        <v>592707.745</v>
      </c>
      <c r="E10395" s="43">
        <v>-23750.684999999994</v>
      </c>
      <c r="F10395" s="45">
        <v>-40180</v>
      </c>
      <c r="G10395" s="45">
        <v>-53360</v>
      </c>
      <c r="H10395" s="45">
        <v>-69190</v>
      </c>
      <c r="I10395" s="55">
        <f>pro[[#This Row],[Admin expenses 3]]+pro[[#This Row],[Admin expenses 2]]+pro[[#This Row],[Admin expenses 1]]+pro[[#This Row],[COGS]]</f>
        <v>-186480.685</v>
      </c>
      <c r="J10395" s="55">
        <f>pro[[#This Row],[Revenue]]+pro[[#This Row],[AdminExp]]</f>
        <v>406227.06</v>
      </c>
      <c r="K10395" s="83">
        <f>pro[[#This Row],[Profit]]/pro[[#This Row],[Revenue]]</f>
        <v>0.6853749818976973</v>
      </c>
      <c r="L10395" s="56">
        <f t="shared" si="162"/>
        <v>10</v>
      </c>
      <c r="M10395" s="82" t="str">
        <f>"Q"&amp;" "&amp;VLOOKUP(pro[[#This Row],[Period]],Mapping!A:B,2,0)</f>
        <v>Q 4</v>
      </c>
      <c r="N10395"/>
    </row>
    <row r="10396" spans="1:14" ht="14.25" x14ac:dyDescent="0.2">
      <c r="A10396" s="42" t="s">
        <v>44</v>
      </c>
      <c r="B10396" s="44" t="s">
        <v>15</v>
      </c>
      <c r="C10396" s="44" t="s">
        <v>57</v>
      </c>
      <c r="D10396" s="43">
        <v>1195204.395</v>
      </c>
      <c r="E10396" s="43">
        <v>-50917.153000000006</v>
      </c>
      <c r="F10396" s="45">
        <v>-28550</v>
      </c>
      <c r="G10396" s="45">
        <v>-93360</v>
      </c>
      <c r="H10396" s="45">
        <v>-107810</v>
      </c>
      <c r="I10396" s="55">
        <f>pro[[#This Row],[Admin expenses 3]]+pro[[#This Row],[Admin expenses 2]]+pro[[#This Row],[Admin expenses 1]]+pro[[#This Row],[COGS]]</f>
        <v>-280637.15299999999</v>
      </c>
      <c r="J10396" s="55">
        <f>pro[[#This Row],[Revenue]]+pro[[#This Row],[AdminExp]]</f>
        <v>914567.24200000009</v>
      </c>
      <c r="K10396" s="83">
        <f>pro[[#This Row],[Profit]]/pro[[#This Row],[Revenue]]</f>
        <v>0.76519735521889554</v>
      </c>
      <c r="L10396" s="56">
        <f t="shared" si="162"/>
        <v>10</v>
      </c>
      <c r="M10396" s="82" t="str">
        <f>"Q"&amp;" "&amp;VLOOKUP(pro[[#This Row],[Period]],Mapping!A:B,2,0)</f>
        <v>Q 4</v>
      </c>
      <c r="N10396"/>
    </row>
    <row r="10397" spans="1:14" ht="14.25" x14ac:dyDescent="0.2">
      <c r="A10397" s="42" t="s">
        <v>44</v>
      </c>
      <c r="B10397" s="44" t="s">
        <v>15</v>
      </c>
      <c r="C10397" s="44" t="s">
        <v>58</v>
      </c>
      <c r="D10397" s="43">
        <v>3515160.6909999996</v>
      </c>
      <c r="E10397" s="43">
        <v>-120321.69099999999</v>
      </c>
      <c r="F10397" s="45">
        <v>-22980</v>
      </c>
      <c r="G10397" s="45">
        <v>-79520</v>
      </c>
      <c r="H10397" s="45">
        <v>-57400</v>
      </c>
      <c r="I10397" s="55">
        <f>pro[[#This Row],[Admin expenses 3]]+pro[[#This Row],[Admin expenses 2]]+pro[[#This Row],[Admin expenses 1]]+pro[[#This Row],[COGS]]</f>
        <v>-280221.69099999999</v>
      </c>
      <c r="J10397" s="55">
        <f>pro[[#This Row],[Revenue]]+pro[[#This Row],[AdminExp]]</f>
        <v>3234938.9999999995</v>
      </c>
      <c r="K10397" s="83">
        <f>pro[[#This Row],[Profit]]/pro[[#This Row],[Revenue]]</f>
        <v>0.92028196841257859</v>
      </c>
      <c r="L10397" s="56">
        <f t="shared" si="162"/>
        <v>10</v>
      </c>
      <c r="M10397" s="82" t="str">
        <f>"Q"&amp;" "&amp;VLOOKUP(pro[[#This Row],[Period]],Mapping!A:B,2,0)</f>
        <v>Q 4</v>
      </c>
      <c r="N10397"/>
    </row>
    <row r="10398" spans="1:14" ht="14.25" x14ac:dyDescent="0.2">
      <c r="A10398" s="42" t="s">
        <v>44</v>
      </c>
      <c r="B10398" s="44" t="s">
        <v>15</v>
      </c>
      <c r="C10398" s="44" t="s">
        <v>59</v>
      </c>
      <c r="D10398" s="43">
        <v>206985.00899999999</v>
      </c>
      <c r="E10398" s="43">
        <v>-207937.34499999997</v>
      </c>
      <c r="F10398" s="45">
        <v>-31630</v>
      </c>
      <c r="G10398" s="45">
        <v>-41570</v>
      </c>
      <c r="H10398" s="45">
        <v>-63560</v>
      </c>
      <c r="I10398" s="55">
        <f>pro[[#This Row],[Admin expenses 3]]+pro[[#This Row],[Admin expenses 2]]+pro[[#This Row],[Admin expenses 1]]+pro[[#This Row],[COGS]]</f>
        <v>-344697.34499999997</v>
      </c>
      <c r="J10398" s="55">
        <f>pro[[#This Row],[Revenue]]+pro[[#This Row],[AdminExp]]</f>
        <v>-137712.33599999998</v>
      </c>
      <c r="K10398" s="83">
        <f>pro[[#This Row],[Profit]]/pro[[#This Row],[Revenue]]</f>
        <v>-0.66532516854880053</v>
      </c>
      <c r="L10398" s="56">
        <f t="shared" si="162"/>
        <v>10</v>
      </c>
      <c r="M10398" s="82" t="str">
        <f>"Q"&amp;" "&amp;VLOOKUP(pro[[#This Row],[Period]],Mapping!A:B,2,0)</f>
        <v>Q 4</v>
      </c>
      <c r="N10398"/>
    </row>
    <row r="10399" spans="1:14" ht="14.25" x14ac:dyDescent="0.2">
      <c r="A10399" s="42" t="s">
        <v>44</v>
      </c>
      <c r="B10399" s="44" t="s">
        <v>15</v>
      </c>
      <c r="C10399" s="44" t="s">
        <v>57</v>
      </c>
      <c r="D10399" s="43">
        <v>620009.76099999994</v>
      </c>
      <c r="E10399" s="43">
        <v>-624021.77599999995</v>
      </c>
      <c r="F10399" s="45">
        <v>-26050</v>
      </c>
      <c r="G10399" s="45">
        <v>-84940</v>
      </c>
      <c r="H10399" s="45">
        <v>-51170</v>
      </c>
      <c r="I10399" s="55">
        <f>pro[[#This Row],[Admin expenses 3]]+pro[[#This Row],[Admin expenses 2]]+pro[[#This Row],[Admin expenses 1]]+pro[[#This Row],[COGS]]</f>
        <v>-786181.77599999995</v>
      </c>
      <c r="J10399" s="55">
        <f>pro[[#This Row],[Revenue]]+pro[[#This Row],[AdminExp]]</f>
        <v>-166172.01500000001</v>
      </c>
      <c r="K10399" s="83">
        <f>pro[[#This Row],[Profit]]/pro[[#This Row],[Revenue]]</f>
        <v>-0.26801515952262567</v>
      </c>
      <c r="L10399" s="56">
        <f t="shared" si="162"/>
        <v>10</v>
      </c>
      <c r="M10399" s="82" t="str">
        <f>"Q"&amp;" "&amp;VLOOKUP(pro[[#This Row],[Period]],Mapping!A:B,2,0)</f>
        <v>Q 4</v>
      </c>
      <c r="N10399"/>
    </row>
    <row r="10400" spans="1:14" ht="14.25" x14ac:dyDescent="0.2">
      <c r="A10400" s="42" t="s">
        <v>44</v>
      </c>
      <c r="B10400" s="44" t="s">
        <v>15</v>
      </c>
      <c r="C10400" s="44" t="s">
        <v>57</v>
      </c>
      <c r="D10400" s="43">
        <v>1237270.3419999999</v>
      </c>
      <c r="E10400" s="43">
        <v>-1247949.57</v>
      </c>
      <c r="F10400" s="45">
        <v>-77100</v>
      </c>
      <c r="G10400" s="45">
        <v>-45160</v>
      </c>
      <c r="H10400" s="45">
        <v>-22160</v>
      </c>
      <c r="I10400" s="55">
        <f>pro[[#This Row],[Admin expenses 3]]+pro[[#This Row],[Admin expenses 2]]+pro[[#This Row],[Admin expenses 1]]+pro[[#This Row],[COGS]]</f>
        <v>-1392369.57</v>
      </c>
      <c r="J10400" s="55">
        <f>pro[[#This Row],[Revenue]]+pro[[#This Row],[AdminExp]]</f>
        <v>-155099.22800000012</v>
      </c>
      <c r="K10400" s="83">
        <f>pro[[#This Row],[Profit]]/pro[[#This Row],[Revenue]]</f>
        <v>-0.12535597333504994</v>
      </c>
      <c r="L10400" s="56">
        <f t="shared" si="162"/>
        <v>10</v>
      </c>
      <c r="M10400" s="82" t="str">
        <f>"Q"&amp;" "&amp;VLOOKUP(pro[[#This Row],[Period]],Mapping!A:B,2,0)</f>
        <v>Q 4</v>
      </c>
      <c r="N10400"/>
    </row>
    <row r="10401" spans="1:14" ht="14.25" x14ac:dyDescent="0.2">
      <c r="A10401" s="42" t="s">
        <v>44</v>
      </c>
      <c r="B10401" s="44" t="s">
        <v>15</v>
      </c>
      <c r="C10401" s="44" t="s">
        <v>57</v>
      </c>
      <c r="D10401" s="43">
        <v>1661154.3549999997</v>
      </c>
      <c r="E10401" s="43">
        <v>-1667786.4489999998</v>
      </c>
      <c r="F10401" s="45">
        <v>-13640</v>
      </c>
      <c r="G10401" s="45">
        <v>-54830</v>
      </c>
      <c r="H10401" s="45">
        <v>-40530</v>
      </c>
      <c r="I10401" s="55">
        <f>pro[[#This Row],[Admin expenses 3]]+pro[[#This Row],[Admin expenses 2]]+pro[[#This Row],[Admin expenses 1]]+pro[[#This Row],[COGS]]</f>
        <v>-1776786.4489999998</v>
      </c>
      <c r="J10401" s="55">
        <f>pro[[#This Row],[Revenue]]+pro[[#This Row],[AdminExp]]</f>
        <v>-115632.09400000004</v>
      </c>
      <c r="K10401" s="83">
        <f>pro[[#This Row],[Profit]]/pro[[#This Row],[Revenue]]</f>
        <v>-6.9609481895497941E-2</v>
      </c>
      <c r="L10401" s="56">
        <f t="shared" si="162"/>
        <v>10</v>
      </c>
      <c r="M10401" s="82" t="str">
        <f>"Q"&amp;" "&amp;VLOOKUP(pro[[#This Row],[Period]],Mapping!A:B,2,0)</f>
        <v>Q 4</v>
      </c>
      <c r="N10401"/>
    </row>
    <row r="10402" spans="1:14" ht="14.25" x14ac:dyDescent="0.2">
      <c r="A10402" s="42" t="s">
        <v>44</v>
      </c>
      <c r="B10402" s="44" t="s">
        <v>15</v>
      </c>
      <c r="C10402" s="44" t="s">
        <v>57</v>
      </c>
      <c r="D10402" s="43">
        <v>35006.237000000001</v>
      </c>
      <c r="E10402" s="43">
        <v>-34701.267999999996</v>
      </c>
      <c r="F10402" s="45">
        <v>-59410</v>
      </c>
      <c r="G10402" s="45">
        <v>-102290</v>
      </c>
      <c r="H10402" s="45">
        <v>-44910</v>
      </c>
      <c r="I10402" s="55">
        <f>pro[[#This Row],[Admin expenses 3]]+pro[[#This Row],[Admin expenses 2]]+pro[[#This Row],[Admin expenses 1]]+pro[[#This Row],[COGS]]</f>
        <v>-241311.26799999998</v>
      </c>
      <c r="J10402" s="55">
        <f>pro[[#This Row],[Revenue]]+pro[[#This Row],[AdminExp]]</f>
        <v>-206305.03099999999</v>
      </c>
      <c r="K10402" s="83">
        <f>pro[[#This Row],[Profit]]/pro[[#This Row],[Revenue]]</f>
        <v>-5.8933792569592667</v>
      </c>
      <c r="L10402" s="56">
        <f t="shared" si="162"/>
        <v>10</v>
      </c>
      <c r="M10402" s="82" t="str">
        <f>"Q"&amp;" "&amp;VLOOKUP(pro[[#This Row],[Period]],Mapping!A:B,2,0)</f>
        <v>Q 4</v>
      </c>
      <c r="N10402"/>
    </row>
    <row r="10403" spans="1:14" ht="14.25" x14ac:dyDescent="0.2">
      <c r="A10403" s="42" t="s">
        <v>44</v>
      </c>
      <c r="B10403" s="44" t="s">
        <v>15</v>
      </c>
      <c r="C10403" s="44" t="s">
        <v>57</v>
      </c>
      <c r="D10403" s="43">
        <v>622.54499999999996</v>
      </c>
      <c r="E10403" s="43">
        <v>-1211.9449999999999</v>
      </c>
      <c r="F10403" s="45">
        <v>-78170</v>
      </c>
      <c r="G10403" s="45">
        <v>-31590</v>
      </c>
      <c r="H10403" s="45">
        <v>-58620</v>
      </c>
      <c r="I10403" s="55">
        <f>pro[[#This Row],[Admin expenses 3]]+pro[[#This Row],[Admin expenses 2]]+pro[[#This Row],[Admin expenses 1]]+pro[[#This Row],[COGS]]</f>
        <v>-169591.94500000001</v>
      </c>
      <c r="J10403" s="55">
        <f>pro[[#This Row],[Revenue]]+pro[[#This Row],[AdminExp]]</f>
        <v>-168969.4</v>
      </c>
      <c r="K10403" s="83">
        <f>pro[[#This Row],[Profit]]/pro[[#This Row],[Revenue]]</f>
        <v>-271.41716663052472</v>
      </c>
      <c r="L10403" s="56">
        <f t="shared" si="162"/>
        <v>10</v>
      </c>
      <c r="M10403" s="82" t="str">
        <f>"Q"&amp;" "&amp;VLOOKUP(pro[[#This Row],[Period]],Mapping!A:B,2,0)</f>
        <v>Q 4</v>
      </c>
      <c r="N10403"/>
    </row>
    <row r="10404" spans="1:14" ht="14.25" x14ac:dyDescent="0.2">
      <c r="A10404" s="42" t="s">
        <v>44</v>
      </c>
      <c r="B10404" s="44" t="s">
        <v>15</v>
      </c>
      <c r="C10404" s="44" t="s">
        <v>58</v>
      </c>
      <c r="D10404" s="43">
        <v>224658.546</v>
      </c>
      <c r="E10404" s="43">
        <v>-80747.043999999994</v>
      </c>
      <c r="F10404" s="45">
        <v>-48060</v>
      </c>
      <c r="G10404" s="45">
        <v>-16180</v>
      </c>
      <c r="H10404" s="45">
        <v>-50350</v>
      </c>
      <c r="I10404" s="55">
        <f>pro[[#This Row],[Admin expenses 3]]+pro[[#This Row],[Admin expenses 2]]+pro[[#This Row],[Admin expenses 1]]+pro[[#This Row],[COGS]]</f>
        <v>-195337.04399999999</v>
      </c>
      <c r="J10404" s="55">
        <f>pro[[#This Row],[Revenue]]+pro[[#This Row],[AdminExp]]</f>
        <v>29321.502000000008</v>
      </c>
      <c r="K10404" s="83">
        <f>pro[[#This Row],[Profit]]/pro[[#This Row],[Revenue]]</f>
        <v>0.13051585404634466</v>
      </c>
      <c r="L10404" s="56">
        <f t="shared" si="162"/>
        <v>10</v>
      </c>
      <c r="M10404" s="82" t="str">
        <f>"Q"&amp;" "&amp;VLOOKUP(pro[[#This Row],[Period]],Mapping!A:B,2,0)</f>
        <v>Q 4</v>
      </c>
      <c r="N10404"/>
    </row>
    <row r="10405" spans="1:14" ht="14.25" x14ac:dyDescent="0.2">
      <c r="A10405" s="42" t="s">
        <v>44</v>
      </c>
      <c r="B10405" s="44" t="s">
        <v>15</v>
      </c>
      <c r="C10405" s="44" t="s">
        <v>59</v>
      </c>
      <c r="D10405" s="43">
        <v>59100.796999999999</v>
      </c>
      <c r="E10405" s="43">
        <v>-21476.062999999998</v>
      </c>
      <c r="F10405" s="45">
        <v>-80650</v>
      </c>
      <c r="G10405" s="45">
        <v>-95950</v>
      </c>
      <c r="H10405" s="45">
        <v>-22970</v>
      </c>
      <c r="I10405" s="55">
        <f>pro[[#This Row],[Admin expenses 3]]+pro[[#This Row],[Admin expenses 2]]+pro[[#This Row],[Admin expenses 1]]+pro[[#This Row],[COGS]]</f>
        <v>-221046.06299999999</v>
      </c>
      <c r="J10405" s="55">
        <f>pro[[#This Row],[Revenue]]+pro[[#This Row],[AdminExp]]</f>
        <v>-161945.266</v>
      </c>
      <c r="K10405" s="83">
        <f>pro[[#This Row],[Profit]]/pro[[#This Row],[Revenue]]</f>
        <v>-2.7401536733929324</v>
      </c>
      <c r="L10405" s="56">
        <f t="shared" si="162"/>
        <v>10</v>
      </c>
      <c r="M10405" s="82" t="str">
        <f>"Q"&amp;" "&amp;VLOOKUP(pro[[#This Row],[Period]],Mapping!A:B,2,0)</f>
        <v>Q 4</v>
      </c>
      <c r="N10405"/>
    </row>
    <row r="10406" spans="1:14" ht="14.25" x14ac:dyDescent="0.2">
      <c r="A10406" s="42" t="s">
        <v>44</v>
      </c>
      <c r="B10406" s="44" t="s">
        <v>15</v>
      </c>
      <c r="C10406" s="44" t="s">
        <v>57</v>
      </c>
      <c r="D10406" s="43">
        <v>92284.962</v>
      </c>
      <c r="E10406" s="43">
        <v>-29646.273999999998</v>
      </c>
      <c r="F10406" s="45">
        <v>-30790</v>
      </c>
      <c r="G10406" s="45">
        <v>-58480</v>
      </c>
      <c r="H10406" s="45">
        <v>-14330</v>
      </c>
      <c r="I10406" s="55">
        <f>pro[[#This Row],[Admin expenses 3]]+pro[[#This Row],[Admin expenses 2]]+pro[[#This Row],[Admin expenses 1]]+pro[[#This Row],[COGS]]</f>
        <v>-133246.274</v>
      </c>
      <c r="J10406" s="55">
        <f>pro[[#This Row],[Revenue]]+pro[[#This Row],[AdminExp]]</f>
        <v>-40961.312000000005</v>
      </c>
      <c r="K10406" s="83">
        <f>pro[[#This Row],[Profit]]/pro[[#This Row],[Revenue]]</f>
        <v>-0.44385684419526561</v>
      </c>
      <c r="L10406" s="56">
        <f t="shared" si="162"/>
        <v>10</v>
      </c>
      <c r="M10406" s="82" t="str">
        <f>"Q"&amp;" "&amp;VLOOKUP(pro[[#This Row],[Period]],Mapping!A:B,2,0)</f>
        <v>Q 4</v>
      </c>
      <c r="N10406"/>
    </row>
    <row r="10407" spans="1:14" ht="14.25" x14ac:dyDescent="0.2">
      <c r="A10407" s="42" t="s">
        <v>44</v>
      </c>
      <c r="B10407" s="44" t="s">
        <v>15</v>
      </c>
      <c r="C10407" s="44" t="s">
        <v>57</v>
      </c>
      <c r="D10407" s="43">
        <v>50890.678999999996</v>
      </c>
      <c r="E10407" s="43">
        <v>-10515.966999999999</v>
      </c>
      <c r="F10407" s="45">
        <v>-21510</v>
      </c>
      <c r="G10407" s="45">
        <v>-23750</v>
      </c>
      <c r="H10407" s="45">
        <v>-77320</v>
      </c>
      <c r="I10407" s="55">
        <f>pro[[#This Row],[Admin expenses 3]]+pro[[#This Row],[Admin expenses 2]]+pro[[#This Row],[Admin expenses 1]]+pro[[#This Row],[COGS]]</f>
        <v>-133095.967</v>
      </c>
      <c r="J10407" s="55">
        <f>pro[[#This Row],[Revenue]]+pro[[#This Row],[AdminExp]]</f>
        <v>-82205.288</v>
      </c>
      <c r="K10407" s="83">
        <f>pro[[#This Row],[Profit]]/pro[[#This Row],[Revenue]]</f>
        <v>-1.6153309331950554</v>
      </c>
      <c r="L10407" s="56">
        <f t="shared" si="162"/>
        <v>10</v>
      </c>
      <c r="M10407" s="82" t="str">
        <f>"Q"&amp;" "&amp;VLOOKUP(pro[[#This Row],[Period]],Mapping!A:B,2,0)</f>
        <v>Q 4</v>
      </c>
      <c r="N10407"/>
    </row>
    <row r="10408" spans="1:14" ht="14.25" x14ac:dyDescent="0.2">
      <c r="A10408" s="42" t="s">
        <v>44</v>
      </c>
      <c r="B10408" s="44" t="s">
        <v>15</v>
      </c>
      <c r="C10408" s="44" t="s">
        <v>57</v>
      </c>
      <c r="D10408" s="43">
        <v>21675.668000000001</v>
      </c>
      <c r="E10408" s="43">
        <v>-60466.139999999992</v>
      </c>
      <c r="F10408" s="45">
        <v>-73610</v>
      </c>
      <c r="G10408" s="45">
        <v>-30710</v>
      </c>
      <c r="H10408" s="45">
        <v>-19810</v>
      </c>
      <c r="I10408" s="55">
        <f>pro[[#This Row],[Admin expenses 3]]+pro[[#This Row],[Admin expenses 2]]+pro[[#This Row],[Admin expenses 1]]+pro[[#This Row],[COGS]]</f>
        <v>-184596.13999999998</v>
      </c>
      <c r="J10408" s="55">
        <f>pro[[#This Row],[Revenue]]+pro[[#This Row],[AdminExp]]</f>
        <v>-162920.47199999998</v>
      </c>
      <c r="K10408" s="83">
        <f>pro[[#This Row],[Profit]]/pro[[#This Row],[Revenue]]</f>
        <v>-7.5162837888087219</v>
      </c>
      <c r="L10408" s="56">
        <f t="shared" si="162"/>
        <v>10</v>
      </c>
      <c r="M10408" s="82" t="str">
        <f>"Q"&amp;" "&amp;VLOOKUP(pro[[#This Row],[Period]],Mapping!A:B,2,0)</f>
        <v>Q 4</v>
      </c>
      <c r="N10408"/>
    </row>
    <row r="10409" spans="1:14" ht="14.25" x14ac:dyDescent="0.2">
      <c r="A10409" s="42" t="s">
        <v>44</v>
      </c>
      <c r="B10409" s="44" t="s">
        <v>15</v>
      </c>
      <c r="C10409" s="44" t="s">
        <v>58</v>
      </c>
      <c r="D10409" s="43">
        <v>66738.98</v>
      </c>
      <c r="E10409" s="43">
        <v>-49928.549999999996</v>
      </c>
      <c r="F10409" s="45">
        <v>-43490</v>
      </c>
      <c r="G10409" s="45">
        <v>-73420</v>
      </c>
      <c r="H10409" s="45">
        <v>-17880</v>
      </c>
      <c r="I10409" s="55">
        <f>pro[[#This Row],[Admin expenses 3]]+pro[[#This Row],[Admin expenses 2]]+pro[[#This Row],[Admin expenses 1]]+pro[[#This Row],[COGS]]</f>
        <v>-184718.55</v>
      </c>
      <c r="J10409" s="55">
        <f>pro[[#This Row],[Revenue]]+pro[[#This Row],[AdminExp]]</f>
        <v>-117979.56999999999</v>
      </c>
      <c r="K10409" s="83">
        <f>pro[[#This Row],[Profit]]/pro[[#This Row],[Revenue]]</f>
        <v>-1.7677760433258045</v>
      </c>
      <c r="L10409" s="56">
        <f t="shared" si="162"/>
        <v>10</v>
      </c>
      <c r="M10409" s="82" t="str">
        <f>"Q"&amp;" "&amp;VLOOKUP(pro[[#This Row],[Period]],Mapping!A:B,2,0)</f>
        <v>Q 4</v>
      </c>
      <c r="N10409"/>
    </row>
    <row r="10410" spans="1:14" ht="14.25" x14ac:dyDescent="0.2">
      <c r="A10410" s="42" t="s">
        <v>44</v>
      </c>
      <c r="B10410" s="44" t="s">
        <v>15</v>
      </c>
      <c r="C10410" s="44" t="s">
        <v>59</v>
      </c>
      <c r="D10410" s="43">
        <v>170958.13699999999</v>
      </c>
      <c r="E10410" s="43">
        <v>-18732.63</v>
      </c>
      <c r="F10410" s="45">
        <v>-79050</v>
      </c>
      <c r="G10410" s="45">
        <v>-76880</v>
      </c>
      <c r="H10410" s="45">
        <v>-100300</v>
      </c>
      <c r="I10410" s="55">
        <f>pro[[#This Row],[Admin expenses 3]]+pro[[#This Row],[Admin expenses 2]]+pro[[#This Row],[Admin expenses 1]]+pro[[#This Row],[COGS]]</f>
        <v>-274962.63</v>
      </c>
      <c r="J10410" s="55">
        <f>pro[[#This Row],[Revenue]]+pro[[#This Row],[AdminExp]]</f>
        <v>-104004.49300000002</v>
      </c>
      <c r="K10410" s="83">
        <f>pro[[#This Row],[Profit]]/pro[[#This Row],[Revenue]]</f>
        <v>-0.6083623442854903</v>
      </c>
      <c r="L10410" s="56">
        <f t="shared" si="162"/>
        <v>10</v>
      </c>
      <c r="M10410" s="82" t="str">
        <f>"Q"&amp;" "&amp;VLOOKUP(pro[[#This Row],[Period]],Mapping!A:B,2,0)</f>
        <v>Q 4</v>
      </c>
      <c r="N10410"/>
    </row>
    <row r="10411" spans="1:14" ht="14.25" x14ac:dyDescent="0.2">
      <c r="A10411" s="42" t="s">
        <v>44</v>
      </c>
      <c r="B10411" s="44" t="s">
        <v>15</v>
      </c>
      <c r="C10411" s="44" t="s">
        <v>57</v>
      </c>
      <c r="D10411" s="43">
        <v>219433.046</v>
      </c>
      <c r="E10411" s="43">
        <v>-61092.464999999997</v>
      </c>
      <c r="F10411" s="45">
        <v>-46560</v>
      </c>
      <c r="G10411" s="45">
        <v>-89770</v>
      </c>
      <c r="H10411" s="45">
        <v>-78240</v>
      </c>
      <c r="I10411" s="55">
        <f>pro[[#This Row],[Admin expenses 3]]+pro[[#This Row],[Admin expenses 2]]+pro[[#This Row],[Admin expenses 1]]+pro[[#This Row],[COGS]]</f>
        <v>-275662.46499999997</v>
      </c>
      <c r="J10411" s="55">
        <f>pro[[#This Row],[Revenue]]+pro[[#This Row],[AdminExp]]</f>
        <v>-56229.418999999965</v>
      </c>
      <c r="K10411" s="83">
        <f>pro[[#This Row],[Profit]]/pro[[#This Row],[Revenue]]</f>
        <v>-0.25624863722668262</v>
      </c>
      <c r="L10411" s="56">
        <f t="shared" si="162"/>
        <v>10</v>
      </c>
      <c r="M10411" s="82" t="str">
        <f>"Q"&amp;" "&amp;VLOOKUP(pro[[#This Row],[Period]],Mapping!A:B,2,0)</f>
        <v>Q 4</v>
      </c>
      <c r="N10411"/>
    </row>
    <row r="10412" spans="1:14" ht="14.25" x14ac:dyDescent="0.2">
      <c r="A10412" s="42" t="s">
        <v>44</v>
      </c>
      <c r="B10412" s="44" t="s">
        <v>15</v>
      </c>
      <c r="C10412" s="44" t="s">
        <v>57</v>
      </c>
      <c r="D10412" s="43">
        <v>102584.53799999999</v>
      </c>
      <c r="E10412" s="43">
        <v>-71235.64</v>
      </c>
      <c r="F10412" s="45">
        <v>-93020</v>
      </c>
      <c r="G10412" s="45">
        <v>-95330</v>
      </c>
      <c r="H10412" s="45">
        <v>-89880</v>
      </c>
      <c r="I10412" s="55">
        <f>pro[[#This Row],[Admin expenses 3]]+pro[[#This Row],[Admin expenses 2]]+pro[[#This Row],[Admin expenses 1]]+pro[[#This Row],[COGS]]</f>
        <v>-349465.64</v>
      </c>
      <c r="J10412" s="55">
        <f>pro[[#This Row],[Revenue]]+pro[[#This Row],[AdminExp]]</f>
        <v>-246881.10200000001</v>
      </c>
      <c r="K10412" s="83">
        <f>pro[[#This Row],[Profit]]/pro[[#This Row],[Revenue]]</f>
        <v>-2.4066112380405715</v>
      </c>
      <c r="L10412" s="56">
        <f t="shared" si="162"/>
        <v>10</v>
      </c>
      <c r="M10412" s="82" t="str">
        <f>"Q"&amp;" "&amp;VLOOKUP(pro[[#This Row],[Period]],Mapping!A:B,2,0)</f>
        <v>Q 4</v>
      </c>
      <c r="N10412"/>
    </row>
    <row r="10413" spans="1:14" ht="14.25" x14ac:dyDescent="0.2">
      <c r="A10413" s="42" t="s">
        <v>44</v>
      </c>
      <c r="B10413" s="44" t="s">
        <v>15</v>
      </c>
      <c r="C10413" s="44" t="s">
        <v>58</v>
      </c>
      <c r="D10413" s="43">
        <v>267334.76699999999</v>
      </c>
      <c r="E10413" s="43">
        <v>-115357.382</v>
      </c>
      <c r="F10413" s="45">
        <v>-57240</v>
      </c>
      <c r="G10413" s="45">
        <v>-84240</v>
      </c>
      <c r="H10413" s="45">
        <v>-30540</v>
      </c>
      <c r="I10413" s="55">
        <f>pro[[#This Row],[Admin expenses 3]]+pro[[#This Row],[Admin expenses 2]]+pro[[#This Row],[Admin expenses 1]]+pro[[#This Row],[COGS]]</f>
        <v>-287377.38199999998</v>
      </c>
      <c r="J10413" s="55">
        <f>pro[[#This Row],[Revenue]]+pro[[#This Row],[AdminExp]]</f>
        <v>-20042.614999999991</v>
      </c>
      <c r="K10413" s="83">
        <f>pro[[#This Row],[Profit]]/pro[[#This Row],[Revenue]]</f>
        <v>-7.4971973248806778E-2</v>
      </c>
      <c r="L10413" s="56">
        <f t="shared" si="162"/>
        <v>10</v>
      </c>
      <c r="M10413" s="82" t="str">
        <f>"Q"&amp;" "&amp;VLOOKUP(pro[[#This Row],[Period]],Mapping!A:B,2,0)</f>
        <v>Q 4</v>
      </c>
      <c r="N10413"/>
    </row>
    <row r="10414" spans="1:14" ht="14.25" x14ac:dyDescent="0.2">
      <c r="A10414" s="42" t="s">
        <v>44</v>
      </c>
      <c r="B10414" s="44" t="s">
        <v>15</v>
      </c>
      <c r="C10414" s="44" t="s">
        <v>59</v>
      </c>
      <c r="D10414" s="43">
        <v>27257.796999999999</v>
      </c>
      <c r="E10414" s="43">
        <v>-3595.0249999999996</v>
      </c>
      <c r="F10414" s="45">
        <v>-94270</v>
      </c>
      <c r="G10414" s="45">
        <v>-39090</v>
      </c>
      <c r="H10414" s="45">
        <v>-39430</v>
      </c>
      <c r="I10414" s="55">
        <f>pro[[#This Row],[Admin expenses 3]]+pro[[#This Row],[Admin expenses 2]]+pro[[#This Row],[Admin expenses 1]]+pro[[#This Row],[COGS]]</f>
        <v>-176385.02499999999</v>
      </c>
      <c r="J10414" s="55">
        <f>pro[[#This Row],[Revenue]]+pro[[#This Row],[AdminExp]]</f>
        <v>-149127.228</v>
      </c>
      <c r="K10414" s="83">
        <f>pro[[#This Row],[Profit]]/pro[[#This Row],[Revenue]]</f>
        <v>-5.4709934188738734</v>
      </c>
      <c r="L10414" s="56">
        <f t="shared" si="162"/>
        <v>10</v>
      </c>
      <c r="M10414" s="82" t="str">
        <f>"Q"&amp;" "&amp;VLOOKUP(pro[[#This Row],[Period]],Mapping!A:B,2,0)</f>
        <v>Q 4</v>
      </c>
      <c r="N10414"/>
    </row>
    <row r="10415" spans="1:14" ht="14.25" x14ac:dyDescent="0.2">
      <c r="A10415" s="42" t="s">
        <v>44</v>
      </c>
      <c r="B10415" s="44" t="s">
        <v>15</v>
      </c>
      <c r="C10415" s="44" t="s">
        <v>57</v>
      </c>
      <c r="D10415" s="43">
        <v>96245.113999999987</v>
      </c>
      <c r="E10415" s="43">
        <v>-10552.450999999999</v>
      </c>
      <c r="F10415" s="45">
        <v>-26120</v>
      </c>
      <c r="G10415" s="45">
        <v>-105050</v>
      </c>
      <c r="H10415" s="45">
        <v>-16280</v>
      </c>
      <c r="I10415" s="55">
        <f>pro[[#This Row],[Admin expenses 3]]+pro[[#This Row],[Admin expenses 2]]+pro[[#This Row],[Admin expenses 1]]+pro[[#This Row],[COGS]]</f>
        <v>-158002.451</v>
      </c>
      <c r="J10415" s="55">
        <f>pro[[#This Row],[Revenue]]+pro[[#This Row],[AdminExp]]</f>
        <v>-61757.337000000014</v>
      </c>
      <c r="K10415" s="83">
        <f>pro[[#This Row],[Profit]]/pro[[#This Row],[Revenue]]</f>
        <v>-0.6416672434924855</v>
      </c>
      <c r="L10415" s="56">
        <f t="shared" si="162"/>
        <v>10</v>
      </c>
      <c r="M10415" s="82" t="str">
        <f>"Q"&amp;" "&amp;VLOOKUP(pro[[#This Row],[Period]],Mapping!A:B,2,0)</f>
        <v>Q 4</v>
      </c>
      <c r="N10415"/>
    </row>
    <row r="10416" spans="1:14" ht="14.25" x14ac:dyDescent="0.2">
      <c r="A10416" s="42" t="s">
        <v>44</v>
      </c>
      <c r="B10416" s="44" t="s">
        <v>15</v>
      </c>
      <c r="C10416" s="44" t="s">
        <v>57</v>
      </c>
      <c r="D10416" s="43">
        <v>-14069.188</v>
      </c>
      <c r="E10416" s="43">
        <v>2390.2479999999996</v>
      </c>
      <c r="F10416" s="45">
        <v>-29430</v>
      </c>
      <c r="G10416" s="45">
        <v>-83420</v>
      </c>
      <c r="H10416" s="45">
        <v>-104830</v>
      </c>
      <c r="I10416" s="55">
        <f>pro[[#This Row],[Admin expenses 3]]+pro[[#This Row],[Admin expenses 2]]+pro[[#This Row],[Admin expenses 1]]+pro[[#This Row],[COGS]]</f>
        <v>-215289.75200000001</v>
      </c>
      <c r="J10416" s="55">
        <f>pro[[#This Row],[Revenue]]+pro[[#This Row],[AdminExp]]</f>
        <v>-229358.94</v>
      </c>
      <c r="K10416" s="83">
        <f>pro[[#This Row],[Profit]]/pro[[#This Row],[Revenue]]</f>
        <v>16.302215877703816</v>
      </c>
      <c r="L10416" s="56">
        <f t="shared" si="162"/>
        <v>10</v>
      </c>
      <c r="M10416" s="82" t="str">
        <f>"Q"&amp;" "&amp;VLOOKUP(pro[[#This Row],[Period]],Mapping!A:B,2,0)</f>
        <v>Q 4</v>
      </c>
      <c r="N10416"/>
    </row>
    <row r="10417" spans="1:14" ht="14.25" x14ac:dyDescent="0.2">
      <c r="A10417" s="42" t="s">
        <v>44</v>
      </c>
      <c r="B10417" s="44" t="s">
        <v>15</v>
      </c>
      <c r="C10417" s="44" t="s">
        <v>58</v>
      </c>
      <c r="D10417" s="43">
        <v>-50650.557999999997</v>
      </c>
      <c r="E10417" s="43">
        <v>8006.5929999999989</v>
      </c>
      <c r="F10417" s="45">
        <v>-71150</v>
      </c>
      <c r="G10417" s="45">
        <v>-89950</v>
      </c>
      <c r="H10417" s="45">
        <v>-14540</v>
      </c>
      <c r="I10417" s="55">
        <f>pro[[#This Row],[Admin expenses 3]]+pro[[#This Row],[Admin expenses 2]]+pro[[#This Row],[Admin expenses 1]]+pro[[#This Row],[COGS]]</f>
        <v>-167633.40700000001</v>
      </c>
      <c r="J10417" s="55">
        <f>pro[[#This Row],[Revenue]]+pro[[#This Row],[AdminExp]]</f>
        <v>-218283.965</v>
      </c>
      <c r="K10417" s="83">
        <f>pro[[#This Row],[Profit]]/pro[[#This Row],[Revenue]]</f>
        <v>4.3096063225996444</v>
      </c>
      <c r="L10417" s="56">
        <f t="shared" si="162"/>
        <v>10</v>
      </c>
      <c r="M10417" s="82" t="str">
        <f>"Q"&amp;" "&amp;VLOOKUP(pro[[#This Row],[Period]],Mapping!A:B,2,0)</f>
        <v>Q 4</v>
      </c>
      <c r="N10417"/>
    </row>
    <row r="10418" spans="1:14" ht="14.25" x14ac:dyDescent="0.2">
      <c r="A10418" s="42" t="s">
        <v>44</v>
      </c>
      <c r="B10418" s="44" t="s">
        <v>15</v>
      </c>
      <c r="C10418" s="44" t="s">
        <v>59</v>
      </c>
      <c r="D10418" s="43">
        <v>38179.245999999999</v>
      </c>
      <c r="E10418" s="43">
        <v>-6132.1260000000002</v>
      </c>
      <c r="F10418" s="45">
        <v>-68750</v>
      </c>
      <c r="G10418" s="45">
        <v>-27640</v>
      </c>
      <c r="H10418" s="45">
        <v>-14760</v>
      </c>
      <c r="I10418" s="55">
        <f>pro[[#This Row],[Admin expenses 3]]+pro[[#This Row],[Admin expenses 2]]+pro[[#This Row],[Admin expenses 1]]+pro[[#This Row],[COGS]]</f>
        <v>-117282.126</v>
      </c>
      <c r="J10418" s="55">
        <f>pro[[#This Row],[Revenue]]+pro[[#This Row],[AdminExp]]</f>
        <v>-79102.880000000005</v>
      </c>
      <c r="K10418" s="83">
        <f>pro[[#This Row],[Profit]]/pro[[#This Row],[Revenue]]</f>
        <v>-2.0718816709999985</v>
      </c>
      <c r="L10418" s="56">
        <f t="shared" si="162"/>
        <v>10</v>
      </c>
      <c r="M10418" s="82" t="str">
        <f>"Q"&amp;" "&amp;VLOOKUP(pro[[#This Row],[Period]],Mapping!A:B,2,0)</f>
        <v>Q 4</v>
      </c>
      <c r="N10418"/>
    </row>
    <row r="10419" spans="1:14" ht="14.25" x14ac:dyDescent="0.2">
      <c r="A10419" s="42" t="s">
        <v>44</v>
      </c>
      <c r="B10419" s="44" t="s">
        <v>15</v>
      </c>
      <c r="C10419" s="44" t="s">
        <v>60</v>
      </c>
      <c r="D10419" s="43">
        <v>-38470.242999999995</v>
      </c>
      <c r="E10419" s="43">
        <v>5651.9610000000002</v>
      </c>
      <c r="F10419" s="45">
        <v>-31550</v>
      </c>
      <c r="G10419" s="45">
        <v>-40850</v>
      </c>
      <c r="H10419" s="45">
        <v>-74150</v>
      </c>
      <c r="I10419" s="55">
        <f>pro[[#This Row],[Admin expenses 3]]+pro[[#This Row],[Admin expenses 2]]+pro[[#This Row],[Admin expenses 1]]+pro[[#This Row],[COGS]]</f>
        <v>-140898.03899999999</v>
      </c>
      <c r="J10419" s="55">
        <f>pro[[#This Row],[Revenue]]+pro[[#This Row],[AdminExp]]</f>
        <v>-179368.28199999998</v>
      </c>
      <c r="K10419" s="83">
        <f>pro[[#This Row],[Profit]]/pro[[#This Row],[Revenue]]</f>
        <v>4.6625201197715338</v>
      </c>
      <c r="L10419" s="56">
        <f t="shared" si="162"/>
        <v>10</v>
      </c>
      <c r="M10419" s="82" t="str">
        <f>"Q"&amp;" "&amp;VLOOKUP(pro[[#This Row],[Period]],Mapping!A:B,2,0)</f>
        <v>Q 4</v>
      </c>
      <c r="N10419"/>
    </row>
    <row r="10420" spans="1:14" ht="14.25" x14ac:dyDescent="0.2">
      <c r="A10420" s="42" t="s">
        <v>44</v>
      </c>
      <c r="B10420" s="44" t="s">
        <v>15</v>
      </c>
      <c r="C10420" s="44" t="s">
        <v>57</v>
      </c>
      <c r="D10420" s="43">
        <v>27370.545999999998</v>
      </c>
      <c r="E10420" s="43">
        <v>-26190.961999999996</v>
      </c>
      <c r="F10420" s="45">
        <v>-67850</v>
      </c>
      <c r="G10420" s="45">
        <v>-97310</v>
      </c>
      <c r="H10420" s="45">
        <v>-84680</v>
      </c>
      <c r="I10420" s="55">
        <f>pro[[#This Row],[Admin expenses 3]]+pro[[#This Row],[Admin expenses 2]]+pro[[#This Row],[Admin expenses 1]]+pro[[#This Row],[COGS]]</f>
        <v>-276030.962</v>
      </c>
      <c r="J10420" s="55">
        <f>pro[[#This Row],[Revenue]]+pro[[#This Row],[AdminExp]]</f>
        <v>-248660.416</v>
      </c>
      <c r="K10420" s="83">
        <f>pro[[#This Row],[Profit]]/pro[[#This Row],[Revenue]]</f>
        <v>-9.0849636686093156</v>
      </c>
      <c r="L10420" s="56">
        <f t="shared" si="162"/>
        <v>10</v>
      </c>
      <c r="M10420" s="82" t="str">
        <f>"Q"&amp;" "&amp;VLOOKUP(pro[[#This Row],[Period]],Mapping!A:B,2,0)</f>
        <v>Q 4</v>
      </c>
      <c r="N10420"/>
    </row>
    <row r="10421" spans="1:14" ht="14.25" x14ac:dyDescent="0.2">
      <c r="A10421" s="42" t="s">
        <v>44</v>
      </c>
      <c r="B10421" s="44" t="s">
        <v>15</v>
      </c>
      <c r="C10421" s="44" t="s">
        <v>58</v>
      </c>
      <c r="D10421" s="43">
        <v>11191.215</v>
      </c>
      <c r="E10421" s="43">
        <v>-4714.7730000000001</v>
      </c>
      <c r="F10421" s="45">
        <v>-16670</v>
      </c>
      <c r="G10421" s="45">
        <v>-85700</v>
      </c>
      <c r="H10421" s="45">
        <v>-38160</v>
      </c>
      <c r="I10421" s="55">
        <f>pro[[#This Row],[Admin expenses 3]]+pro[[#This Row],[Admin expenses 2]]+pro[[#This Row],[Admin expenses 1]]+pro[[#This Row],[COGS]]</f>
        <v>-145244.77299999999</v>
      </c>
      <c r="J10421" s="55">
        <f>pro[[#This Row],[Revenue]]+pro[[#This Row],[AdminExp]]</f>
        <v>-134053.55799999999</v>
      </c>
      <c r="K10421" s="83">
        <f>pro[[#This Row],[Profit]]/pro[[#This Row],[Revenue]]</f>
        <v>-11.978463285711157</v>
      </c>
      <c r="L10421" s="56">
        <f t="shared" si="162"/>
        <v>10</v>
      </c>
      <c r="M10421" s="82" t="str">
        <f>"Q"&amp;" "&amp;VLOOKUP(pro[[#This Row],[Period]],Mapping!A:B,2,0)</f>
        <v>Q 4</v>
      </c>
      <c r="N10421"/>
    </row>
    <row r="10422" spans="1:14" ht="14.25" x14ac:dyDescent="0.2">
      <c r="A10422" s="42" t="s">
        <v>44</v>
      </c>
      <c r="B10422" s="44" t="s">
        <v>15</v>
      </c>
      <c r="C10422" s="44" t="s">
        <v>59</v>
      </c>
      <c r="D10422" s="43">
        <v>124365.07999999999</v>
      </c>
      <c r="E10422" s="43">
        <v>-151066.25099999999</v>
      </c>
      <c r="F10422" s="45">
        <v>-40740</v>
      </c>
      <c r="G10422" s="45">
        <v>-64300</v>
      </c>
      <c r="H10422" s="45">
        <v>-38280</v>
      </c>
      <c r="I10422" s="55">
        <f>pro[[#This Row],[Admin expenses 3]]+pro[[#This Row],[Admin expenses 2]]+pro[[#This Row],[Admin expenses 1]]+pro[[#This Row],[COGS]]</f>
        <v>-294386.25099999999</v>
      </c>
      <c r="J10422" s="55">
        <f>pro[[#This Row],[Revenue]]+pro[[#This Row],[AdminExp]]</f>
        <v>-170021.171</v>
      </c>
      <c r="K10422" s="83">
        <f>pro[[#This Row],[Profit]]/pro[[#This Row],[Revenue]]</f>
        <v>-1.3671134292680873</v>
      </c>
      <c r="L10422" s="56">
        <f t="shared" si="162"/>
        <v>10</v>
      </c>
      <c r="M10422" s="82" t="str">
        <f>"Q"&amp;" "&amp;VLOOKUP(pro[[#This Row],[Period]],Mapping!A:B,2,0)</f>
        <v>Q 4</v>
      </c>
      <c r="N10422"/>
    </row>
    <row r="10423" spans="1:14" ht="14.25" x14ac:dyDescent="0.2">
      <c r="A10423" s="42" t="s">
        <v>44</v>
      </c>
      <c r="B10423" s="44" t="s">
        <v>15</v>
      </c>
      <c r="C10423" s="44" t="s">
        <v>60</v>
      </c>
      <c r="D10423" s="43">
        <v>121110.33199999999</v>
      </c>
      <c r="E10423" s="43">
        <v>-149622.08100000001</v>
      </c>
      <c r="F10423" s="45">
        <v>-25830</v>
      </c>
      <c r="G10423" s="45">
        <v>-88080</v>
      </c>
      <c r="H10423" s="45">
        <v>-62090</v>
      </c>
      <c r="I10423" s="55">
        <f>pro[[#This Row],[Admin expenses 3]]+pro[[#This Row],[Admin expenses 2]]+pro[[#This Row],[Admin expenses 1]]+pro[[#This Row],[COGS]]</f>
        <v>-325622.08100000001</v>
      </c>
      <c r="J10423" s="55">
        <f>pro[[#This Row],[Revenue]]+pro[[#This Row],[AdminExp]]</f>
        <v>-204511.74900000001</v>
      </c>
      <c r="K10423" s="83">
        <f>pro[[#This Row],[Profit]]/pro[[#This Row],[Revenue]]</f>
        <v>-1.6886399832509751</v>
      </c>
      <c r="L10423" s="56">
        <f t="shared" si="162"/>
        <v>10</v>
      </c>
      <c r="M10423" s="82" t="str">
        <f>"Q"&amp;" "&amp;VLOOKUP(pro[[#This Row],[Period]],Mapping!A:B,2,0)</f>
        <v>Q 4</v>
      </c>
      <c r="N10423"/>
    </row>
    <row r="10424" spans="1:14" ht="14.25" x14ac:dyDescent="0.2">
      <c r="A10424" s="42" t="s">
        <v>44</v>
      </c>
      <c r="B10424" s="44" t="s">
        <v>15</v>
      </c>
      <c r="C10424" s="44" t="s">
        <v>57</v>
      </c>
      <c r="D10424" s="43">
        <v>135366.02799999999</v>
      </c>
      <c r="E10424" s="43">
        <v>-157057.70499999999</v>
      </c>
      <c r="F10424" s="45">
        <v>-15250</v>
      </c>
      <c r="G10424" s="45">
        <v>-79930</v>
      </c>
      <c r="H10424" s="45">
        <v>-20340</v>
      </c>
      <c r="I10424" s="55">
        <f>pro[[#This Row],[Admin expenses 3]]+pro[[#This Row],[Admin expenses 2]]+pro[[#This Row],[Admin expenses 1]]+pro[[#This Row],[COGS]]</f>
        <v>-272577.70499999996</v>
      </c>
      <c r="J10424" s="55">
        <f>pro[[#This Row],[Revenue]]+pro[[#This Row],[AdminExp]]</f>
        <v>-137211.67699999997</v>
      </c>
      <c r="K10424" s="83">
        <f>pro[[#This Row],[Profit]]/pro[[#This Row],[Revenue]]</f>
        <v>-1.0136345065838821</v>
      </c>
      <c r="L10424" s="56">
        <f t="shared" si="162"/>
        <v>10</v>
      </c>
      <c r="M10424" s="82" t="str">
        <f>"Q"&amp;" "&amp;VLOOKUP(pro[[#This Row],[Period]],Mapping!A:B,2,0)</f>
        <v>Q 4</v>
      </c>
      <c r="N10424"/>
    </row>
    <row r="10425" spans="1:14" ht="14.25" x14ac:dyDescent="0.2">
      <c r="A10425" s="42" t="s">
        <v>44</v>
      </c>
      <c r="B10425" s="44" t="s">
        <v>15</v>
      </c>
      <c r="C10425" s="44" t="s">
        <v>58</v>
      </c>
      <c r="D10425" s="43">
        <v>5688.585</v>
      </c>
      <c r="E10425" s="43">
        <v>-5853.4980000000005</v>
      </c>
      <c r="F10425" s="45">
        <v>-28450</v>
      </c>
      <c r="G10425" s="45">
        <v>-69990</v>
      </c>
      <c r="H10425" s="45">
        <v>-94810</v>
      </c>
      <c r="I10425" s="55">
        <f>pro[[#This Row],[Admin expenses 3]]+pro[[#This Row],[Admin expenses 2]]+pro[[#This Row],[Admin expenses 1]]+pro[[#This Row],[COGS]]</f>
        <v>-199103.49799999999</v>
      </c>
      <c r="J10425" s="55">
        <f>pro[[#This Row],[Revenue]]+pro[[#This Row],[AdminExp]]</f>
        <v>-193414.913</v>
      </c>
      <c r="K10425" s="83">
        <f>pro[[#This Row],[Profit]]/pro[[#This Row],[Revenue]]</f>
        <v>-34.000531415105868</v>
      </c>
      <c r="L10425" s="56">
        <f t="shared" si="162"/>
        <v>10</v>
      </c>
      <c r="M10425" s="82" t="str">
        <f>"Q"&amp;" "&amp;VLOOKUP(pro[[#This Row],[Period]],Mapping!A:B,2,0)</f>
        <v>Q 4</v>
      </c>
      <c r="N10425"/>
    </row>
    <row r="10426" spans="1:14" ht="14.25" x14ac:dyDescent="0.2">
      <c r="A10426" s="42" t="s">
        <v>44</v>
      </c>
      <c r="B10426" s="44" t="s">
        <v>15</v>
      </c>
      <c r="C10426" s="44" t="s">
        <v>59</v>
      </c>
      <c r="D10426" s="43">
        <v>36956.695999999996</v>
      </c>
      <c r="E10426" s="43">
        <v>-14726.424999999999</v>
      </c>
      <c r="F10426" s="45">
        <v>-16890</v>
      </c>
      <c r="G10426" s="45">
        <v>-84980</v>
      </c>
      <c r="H10426" s="45">
        <v>-58430</v>
      </c>
      <c r="I10426" s="55">
        <f>pro[[#This Row],[Admin expenses 3]]+pro[[#This Row],[Admin expenses 2]]+pro[[#This Row],[Admin expenses 1]]+pro[[#This Row],[COGS]]</f>
        <v>-175026.42499999999</v>
      </c>
      <c r="J10426" s="55">
        <f>pro[[#This Row],[Revenue]]+pro[[#This Row],[AdminExp]]</f>
        <v>-138069.72899999999</v>
      </c>
      <c r="K10426" s="83">
        <f>pro[[#This Row],[Profit]]/pro[[#This Row],[Revenue]]</f>
        <v>-3.7359868154880513</v>
      </c>
      <c r="L10426" s="56">
        <f t="shared" si="162"/>
        <v>10</v>
      </c>
      <c r="M10426" s="82" t="str">
        <f>"Q"&amp;" "&amp;VLOOKUP(pro[[#This Row],[Period]],Mapping!A:B,2,0)</f>
        <v>Q 4</v>
      </c>
      <c r="N10426"/>
    </row>
    <row r="10427" spans="1:14" ht="14.25" x14ac:dyDescent="0.2">
      <c r="A10427" s="42" t="s">
        <v>44</v>
      </c>
      <c r="B10427" s="44" t="s">
        <v>15</v>
      </c>
      <c r="C10427" s="44" t="s">
        <v>60</v>
      </c>
      <c r="D10427" s="43">
        <v>19957.706999999999</v>
      </c>
      <c r="E10427" s="43">
        <v>-1585.7939999999999</v>
      </c>
      <c r="F10427" s="45">
        <v>-59140</v>
      </c>
      <c r="G10427" s="45">
        <v>-50250</v>
      </c>
      <c r="H10427" s="45">
        <v>-91160</v>
      </c>
      <c r="I10427" s="55">
        <f>pro[[#This Row],[Admin expenses 3]]+pro[[#This Row],[Admin expenses 2]]+pro[[#This Row],[Admin expenses 1]]+pro[[#This Row],[COGS]]</f>
        <v>-202135.79399999999</v>
      </c>
      <c r="J10427" s="55">
        <f>pro[[#This Row],[Revenue]]+pro[[#This Row],[AdminExp]]</f>
        <v>-182178.087</v>
      </c>
      <c r="K10427" s="83">
        <f>pro[[#This Row],[Profit]]/pro[[#This Row],[Revenue]]</f>
        <v>-9.1282073135956949</v>
      </c>
      <c r="L10427" s="56">
        <f t="shared" si="162"/>
        <v>10</v>
      </c>
      <c r="M10427" s="82" t="str">
        <f>"Q"&amp;" "&amp;VLOOKUP(pro[[#This Row],[Period]],Mapping!A:B,2,0)</f>
        <v>Q 4</v>
      </c>
      <c r="N10427"/>
    </row>
    <row r="10428" spans="1:14" ht="14.25" x14ac:dyDescent="0.2">
      <c r="A10428" s="42" t="s">
        <v>44</v>
      </c>
      <c r="B10428" s="44" t="s">
        <v>15</v>
      </c>
      <c r="C10428" s="44" t="s">
        <v>57</v>
      </c>
      <c r="D10428" s="43">
        <v>65889.165999999997</v>
      </c>
      <c r="E10428" s="43">
        <v>-36487.786999999997</v>
      </c>
      <c r="F10428" s="45">
        <v>-54970</v>
      </c>
      <c r="G10428" s="45">
        <v>-97450</v>
      </c>
      <c r="H10428" s="45">
        <v>-27960</v>
      </c>
      <c r="I10428" s="55">
        <f>pro[[#This Row],[Admin expenses 3]]+pro[[#This Row],[Admin expenses 2]]+pro[[#This Row],[Admin expenses 1]]+pro[[#This Row],[COGS]]</f>
        <v>-216867.78700000001</v>
      </c>
      <c r="J10428" s="55">
        <f>pro[[#This Row],[Revenue]]+pro[[#This Row],[AdminExp]]</f>
        <v>-150978.62100000001</v>
      </c>
      <c r="K10428" s="83">
        <f>pro[[#This Row],[Profit]]/pro[[#This Row],[Revenue]]</f>
        <v>-2.291402823341246</v>
      </c>
      <c r="L10428" s="56">
        <f t="shared" si="162"/>
        <v>10</v>
      </c>
      <c r="M10428" s="82" t="str">
        <f>"Q"&amp;" "&amp;VLOOKUP(pro[[#This Row],[Period]],Mapping!A:B,2,0)</f>
        <v>Q 4</v>
      </c>
      <c r="N10428"/>
    </row>
    <row r="10429" spans="1:14" ht="14.25" x14ac:dyDescent="0.2">
      <c r="A10429" s="42" t="s">
        <v>44</v>
      </c>
      <c r="B10429" s="44" t="s">
        <v>15</v>
      </c>
      <c r="C10429" s="44" t="s">
        <v>58</v>
      </c>
      <c r="D10429" s="43">
        <v>244763.323</v>
      </c>
      <c r="E10429" s="43">
        <v>-152968.984</v>
      </c>
      <c r="F10429" s="45">
        <v>-30410</v>
      </c>
      <c r="G10429" s="45">
        <v>-95020</v>
      </c>
      <c r="H10429" s="45">
        <v>-108330</v>
      </c>
      <c r="I10429" s="55">
        <f>pro[[#This Row],[Admin expenses 3]]+pro[[#This Row],[Admin expenses 2]]+pro[[#This Row],[Admin expenses 1]]+pro[[#This Row],[COGS]]</f>
        <v>-386728.984</v>
      </c>
      <c r="J10429" s="55">
        <f>pro[[#This Row],[Revenue]]+pro[[#This Row],[AdminExp]]</f>
        <v>-141965.66099999999</v>
      </c>
      <c r="K10429" s="83">
        <f>pro[[#This Row],[Profit]]/pro[[#This Row],[Revenue]]</f>
        <v>-0.58001198570097856</v>
      </c>
      <c r="L10429" s="56">
        <f t="shared" si="162"/>
        <v>10</v>
      </c>
      <c r="M10429" s="82" t="str">
        <f>"Q"&amp;" "&amp;VLOOKUP(pro[[#This Row],[Period]],Mapping!A:B,2,0)</f>
        <v>Q 4</v>
      </c>
      <c r="N10429"/>
    </row>
    <row r="10430" spans="1:14" ht="14.25" x14ac:dyDescent="0.2">
      <c r="A10430" s="42" t="s">
        <v>44</v>
      </c>
      <c r="B10430" s="44" t="s">
        <v>15</v>
      </c>
      <c r="C10430" s="44" t="s">
        <v>59</v>
      </c>
      <c r="D10430" s="43">
        <v>332724.16099999996</v>
      </c>
      <c r="E10430" s="43">
        <v>-185993.43</v>
      </c>
      <c r="F10430" s="45">
        <v>-21590</v>
      </c>
      <c r="G10430" s="45">
        <v>-95080</v>
      </c>
      <c r="H10430" s="45">
        <v>-68430</v>
      </c>
      <c r="I10430" s="55">
        <f>pro[[#This Row],[Admin expenses 3]]+pro[[#This Row],[Admin expenses 2]]+pro[[#This Row],[Admin expenses 1]]+pro[[#This Row],[COGS]]</f>
        <v>-371093.43</v>
      </c>
      <c r="J10430" s="55">
        <f>pro[[#This Row],[Revenue]]+pro[[#This Row],[AdminExp]]</f>
        <v>-38369.269000000029</v>
      </c>
      <c r="K10430" s="83">
        <f>pro[[#This Row],[Profit]]/pro[[#This Row],[Revenue]]</f>
        <v>-0.11531855361715085</v>
      </c>
      <c r="L10430" s="56">
        <f t="shared" si="162"/>
        <v>10</v>
      </c>
      <c r="M10430" s="82" t="str">
        <f>"Q"&amp;" "&amp;VLOOKUP(pro[[#This Row],[Period]],Mapping!A:B,2,0)</f>
        <v>Q 4</v>
      </c>
      <c r="N10430"/>
    </row>
    <row r="10431" spans="1:14" ht="14.25" x14ac:dyDescent="0.2">
      <c r="A10431" s="42" t="s">
        <v>44</v>
      </c>
      <c r="B10431" s="44" t="s">
        <v>15</v>
      </c>
      <c r="C10431" s="44" t="s">
        <v>60</v>
      </c>
      <c r="D10431" s="43">
        <v>416207.98799999995</v>
      </c>
      <c r="E10431" s="43">
        <v>-147675.42300000001</v>
      </c>
      <c r="F10431" s="45">
        <v>-48670</v>
      </c>
      <c r="G10431" s="45">
        <v>-85730</v>
      </c>
      <c r="H10431" s="45">
        <v>-95210</v>
      </c>
      <c r="I10431" s="55">
        <f>pro[[#This Row],[Admin expenses 3]]+pro[[#This Row],[Admin expenses 2]]+pro[[#This Row],[Admin expenses 1]]+pro[[#This Row],[COGS]]</f>
        <v>-377285.42300000001</v>
      </c>
      <c r="J10431" s="55">
        <f>pro[[#This Row],[Revenue]]+pro[[#This Row],[AdminExp]]</f>
        <v>38922.564999999944</v>
      </c>
      <c r="K10431" s="83">
        <f>pro[[#This Row],[Profit]]/pro[[#This Row],[Revenue]]</f>
        <v>9.3517102319525758E-2</v>
      </c>
      <c r="L10431" s="56">
        <f t="shared" si="162"/>
        <v>10</v>
      </c>
      <c r="M10431" s="82" t="str">
        <f>"Q"&amp;" "&amp;VLOOKUP(pro[[#This Row],[Period]],Mapping!A:B,2,0)</f>
        <v>Q 4</v>
      </c>
      <c r="N10431"/>
    </row>
    <row r="10432" spans="1:14" ht="14.25" x14ac:dyDescent="0.2">
      <c r="A10432" s="42" t="s">
        <v>44</v>
      </c>
      <c r="B10432" s="44" t="s">
        <v>15</v>
      </c>
      <c r="C10432" s="44" t="s">
        <v>57</v>
      </c>
      <c r="D10432" s="43">
        <v>107250.00999999998</v>
      </c>
      <c r="E10432" s="43">
        <v>-37540.348999999995</v>
      </c>
      <c r="F10432" s="45">
        <v>-41970</v>
      </c>
      <c r="G10432" s="45">
        <v>-68220</v>
      </c>
      <c r="H10432" s="45">
        <v>-30380</v>
      </c>
      <c r="I10432" s="55">
        <f>pro[[#This Row],[Admin expenses 3]]+pro[[#This Row],[Admin expenses 2]]+pro[[#This Row],[Admin expenses 1]]+pro[[#This Row],[COGS]]</f>
        <v>-178110.34899999999</v>
      </c>
      <c r="J10432" s="55">
        <f>pro[[#This Row],[Revenue]]+pro[[#This Row],[AdminExp]]</f>
        <v>-70860.339000000007</v>
      </c>
      <c r="K10432" s="83">
        <f>pro[[#This Row],[Profit]]/pro[[#This Row],[Revenue]]</f>
        <v>-0.6607023999345083</v>
      </c>
      <c r="L10432" s="56">
        <f t="shared" si="162"/>
        <v>10</v>
      </c>
      <c r="M10432" s="82" t="str">
        <f>"Q"&amp;" "&amp;VLOOKUP(pro[[#This Row],[Period]],Mapping!A:B,2,0)</f>
        <v>Q 4</v>
      </c>
      <c r="N10432"/>
    </row>
    <row r="10433" spans="1:14" ht="14.25" x14ac:dyDescent="0.2">
      <c r="A10433" s="42" t="s">
        <v>44</v>
      </c>
      <c r="B10433" s="44" t="s">
        <v>15</v>
      </c>
      <c r="C10433" s="44" t="s">
        <v>58</v>
      </c>
      <c r="D10433" s="43">
        <v>817099.96899999992</v>
      </c>
      <c r="E10433" s="43">
        <v>-258512.54799999998</v>
      </c>
      <c r="F10433" s="45">
        <v>-34480</v>
      </c>
      <c r="G10433" s="45">
        <v>-72610</v>
      </c>
      <c r="H10433" s="45">
        <v>-90140</v>
      </c>
      <c r="I10433" s="55">
        <f>pro[[#This Row],[Admin expenses 3]]+pro[[#This Row],[Admin expenses 2]]+pro[[#This Row],[Admin expenses 1]]+pro[[#This Row],[COGS]]</f>
        <v>-455742.54799999995</v>
      </c>
      <c r="J10433" s="55">
        <f>pro[[#This Row],[Revenue]]+pro[[#This Row],[AdminExp]]</f>
        <v>361357.42099999997</v>
      </c>
      <c r="K10433" s="83">
        <f>pro[[#This Row],[Profit]]/pro[[#This Row],[Revenue]]</f>
        <v>0.44224383148887381</v>
      </c>
      <c r="L10433" s="56">
        <f t="shared" si="162"/>
        <v>10</v>
      </c>
      <c r="M10433" s="82" t="str">
        <f>"Q"&amp;" "&amp;VLOOKUP(pro[[#This Row],[Period]],Mapping!A:B,2,0)</f>
        <v>Q 4</v>
      </c>
      <c r="N10433"/>
    </row>
    <row r="10434" spans="1:14" ht="14.25" x14ac:dyDescent="0.2">
      <c r="A10434" s="42" t="s">
        <v>44</v>
      </c>
      <c r="B10434" s="44" t="s">
        <v>15</v>
      </c>
      <c r="C10434" s="44" t="s">
        <v>59</v>
      </c>
      <c r="D10434" s="43">
        <v>78790.088999999993</v>
      </c>
      <c r="E10434" s="43">
        <v>-33395.074999999997</v>
      </c>
      <c r="F10434" s="45">
        <v>-20780</v>
      </c>
      <c r="G10434" s="45">
        <v>-50220</v>
      </c>
      <c r="H10434" s="45">
        <v>-53140</v>
      </c>
      <c r="I10434" s="55">
        <f>pro[[#This Row],[Admin expenses 3]]+pro[[#This Row],[Admin expenses 2]]+pro[[#This Row],[Admin expenses 1]]+pro[[#This Row],[COGS]]</f>
        <v>-157535.07500000001</v>
      </c>
      <c r="J10434" s="55">
        <f>pro[[#This Row],[Revenue]]+pro[[#This Row],[AdminExp]]</f>
        <v>-78744.986000000019</v>
      </c>
      <c r="K10434" s="83">
        <f>pro[[#This Row],[Profit]]/pro[[#This Row],[Revenue]]</f>
        <v>-0.9994275549047803</v>
      </c>
      <c r="L10434" s="56">
        <f t="shared" ref="L10434:L10497" si="163">MONTH(DATEVALUE(A10434&amp;"1"))</f>
        <v>10</v>
      </c>
      <c r="M10434" s="82" t="str">
        <f>"Q"&amp;" "&amp;VLOOKUP(pro[[#This Row],[Period]],Mapping!A:B,2,0)</f>
        <v>Q 4</v>
      </c>
      <c r="N10434"/>
    </row>
    <row r="10435" spans="1:14" ht="14.25" x14ac:dyDescent="0.2">
      <c r="A10435" s="42" t="s">
        <v>44</v>
      </c>
      <c r="B10435" s="44" t="s">
        <v>15</v>
      </c>
      <c r="C10435" s="44" t="s">
        <v>60</v>
      </c>
      <c r="D10435" s="43">
        <v>28090.804</v>
      </c>
      <c r="E10435" s="43">
        <v>-12501.705999999998</v>
      </c>
      <c r="F10435" s="45">
        <v>-32780</v>
      </c>
      <c r="G10435" s="45">
        <v>-14280</v>
      </c>
      <c r="H10435" s="45">
        <v>-86480</v>
      </c>
      <c r="I10435" s="55">
        <f>pro[[#This Row],[Admin expenses 3]]+pro[[#This Row],[Admin expenses 2]]+pro[[#This Row],[Admin expenses 1]]+pro[[#This Row],[COGS]]</f>
        <v>-146041.70600000001</v>
      </c>
      <c r="J10435" s="55">
        <f>pro[[#This Row],[Revenue]]+pro[[#This Row],[AdminExp]]</f>
        <v>-117950.902</v>
      </c>
      <c r="K10435" s="83">
        <f>pro[[#This Row],[Profit]]/pro[[#This Row],[Revenue]]</f>
        <v>-4.1989151325109813</v>
      </c>
      <c r="L10435" s="56">
        <f t="shared" si="163"/>
        <v>10</v>
      </c>
      <c r="M10435" s="82" t="str">
        <f>"Q"&amp;" "&amp;VLOOKUP(pro[[#This Row],[Period]],Mapping!A:B,2,0)</f>
        <v>Q 4</v>
      </c>
      <c r="N10435"/>
    </row>
    <row r="10436" spans="1:14" ht="14.25" x14ac:dyDescent="0.2">
      <c r="A10436" s="42" t="s">
        <v>44</v>
      </c>
      <c r="B10436" s="44" t="s">
        <v>15</v>
      </c>
      <c r="C10436" s="44" t="s">
        <v>57</v>
      </c>
      <c r="D10436" s="43">
        <v>106724.93299999999</v>
      </c>
      <c r="E10436" s="43">
        <v>-51621.059000000001</v>
      </c>
      <c r="F10436" s="45">
        <v>-88270</v>
      </c>
      <c r="G10436" s="45">
        <v>-102930</v>
      </c>
      <c r="H10436" s="45">
        <v>-50070</v>
      </c>
      <c r="I10436" s="55">
        <f>pro[[#This Row],[Admin expenses 3]]+pro[[#This Row],[Admin expenses 2]]+pro[[#This Row],[Admin expenses 1]]+pro[[#This Row],[COGS]]</f>
        <v>-292891.05900000001</v>
      </c>
      <c r="J10436" s="55">
        <f>pro[[#This Row],[Revenue]]+pro[[#This Row],[AdminExp]]</f>
        <v>-186166.12600000002</v>
      </c>
      <c r="K10436" s="83">
        <f>pro[[#This Row],[Profit]]/pro[[#This Row],[Revenue]]</f>
        <v>-1.744354583010139</v>
      </c>
      <c r="L10436" s="56">
        <f t="shared" si="163"/>
        <v>10</v>
      </c>
      <c r="M10436" s="82" t="str">
        <f>"Q"&amp;" "&amp;VLOOKUP(pro[[#This Row],[Period]],Mapping!A:B,2,0)</f>
        <v>Q 4</v>
      </c>
      <c r="N10436"/>
    </row>
    <row r="10437" spans="1:14" ht="14.25" x14ac:dyDescent="0.2">
      <c r="A10437" s="42" t="s">
        <v>44</v>
      </c>
      <c r="B10437" s="44" t="s">
        <v>15</v>
      </c>
      <c r="C10437" s="44" t="s">
        <v>57</v>
      </c>
      <c r="D10437" s="43">
        <v>10360.021000000001</v>
      </c>
      <c r="E10437" s="43">
        <v>-8678.5999999999985</v>
      </c>
      <c r="F10437" s="45">
        <v>-55800</v>
      </c>
      <c r="G10437" s="45">
        <v>-68450</v>
      </c>
      <c r="H10437" s="45">
        <v>-102960</v>
      </c>
      <c r="I10437" s="55">
        <f>pro[[#This Row],[Admin expenses 3]]+pro[[#This Row],[Admin expenses 2]]+pro[[#This Row],[Admin expenses 1]]+pro[[#This Row],[COGS]]</f>
        <v>-235888.6</v>
      </c>
      <c r="J10437" s="55">
        <f>pro[[#This Row],[Revenue]]+pro[[#This Row],[AdminExp]]</f>
        <v>-225528.579</v>
      </c>
      <c r="K10437" s="83">
        <f>pro[[#This Row],[Profit]]/pro[[#This Row],[Revenue]]</f>
        <v>-21.769123730540699</v>
      </c>
      <c r="L10437" s="56">
        <f t="shared" si="163"/>
        <v>10</v>
      </c>
      <c r="M10437" s="82" t="str">
        <f>"Q"&amp;" "&amp;VLOOKUP(pro[[#This Row],[Period]],Mapping!A:B,2,0)</f>
        <v>Q 4</v>
      </c>
      <c r="N10437"/>
    </row>
    <row r="10438" spans="1:14" ht="14.25" x14ac:dyDescent="0.2">
      <c r="A10438" s="42" t="s">
        <v>44</v>
      </c>
      <c r="B10438" s="44" t="s">
        <v>15</v>
      </c>
      <c r="C10438" s="44" t="s">
        <v>58</v>
      </c>
      <c r="D10438" s="43">
        <v>51800.112000000001</v>
      </c>
      <c r="E10438" s="43">
        <v>-41743.295999999995</v>
      </c>
      <c r="F10438" s="45">
        <v>-75490</v>
      </c>
      <c r="G10438" s="45">
        <v>-91440</v>
      </c>
      <c r="H10438" s="45">
        <v>-13150</v>
      </c>
      <c r="I10438" s="55">
        <f>pro[[#This Row],[Admin expenses 3]]+pro[[#This Row],[Admin expenses 2]]+pro[[#This Row],[Admin expenses 1]]+pro[[#This Row],[COGS]]</f>
        <v>-221823.296</v>
      </c>
      <c r="J10438" s="55">
        <f>pro[[#This Row],[Revenue]]+pro[[#This Row],[AdminExp]]</f>
        <v>-170023.18400000001</v>
      </c>
      <c r="K10438" s="83">
        <f>pro[[#This Row],[Profit]]/pro[[#This Row],[Revenue]]</f>
        <v>-3.2822937525694926</v>
      </c>
      <c r="L10438" s="56">
        <f t="shared" si="163"/>
        <v>10</v>
      </c>
      <c r="M10438" s="82" t="str">
        <f>"Q"&amp;" "&amp;VLOOKUP(pro[[#This Row],[Period]],Mapping!A:B,2,0)</f>
        <v>Q 4</v>
      </c>
      <c r="N10438"/>
    </row>
    <row r="10439" spans="1:14" ht="14.25" x14ac:dyDescent="0.2">
      <c r="A10439" s="42" t="s">
        <v>44</v>
      </c>
      <c r="B10439" s="44" t="s">
        <v>15</v>
      </c>
      <c r="C10439" s="44" t="s">
        <v>59</v>
      </c>
      <c r="D10439" s="43">
        <v>2447.83</v>
      </c>
      <c r="E10439" s="43">
        <v>-9394.6719999999987</v>
      </c>
      <c r="F10439" s="45">
        <v>-104820</v>
      </c>
      <c r="G10439" s="45">
        <v>-78630</v>
      </c>
      <c r="H10439" s="45">
        <v>-38860</v>
      </c>
      <c r="I10439" s="55">
        <f>pro[[#This Row],[Admin expenses 3]]+pro[[#This Row],[Admin expenses 2]]+pro[[#This Row],[Admin expenses 1]]+pro[[#This Row],[COGS]]</f>
        <v>-231704.67199999999</v>
      </c>
      <c r="J10439" s="55">
        <f>pro[[#This Row],[Revenue]]+pro[[#This Row],[AdminExp]]</f>
        <v>-229256.842</v>
      </c>
      <c r="K10439" s="83">
        <f>pro[[#This Row],[Profit]]/pro[[#This Row],[Revenue]]</f>
        <v>-93.657174722100805</v>
      </c>
      <c r="L10439" s="56">
        <f t="shared" si="163"/>
        <v>10</v>
      </c>
      <c r="M10439" s="82" t="str">
        <f>"Q"&amp;" "&amp;VLOOKUP(pro[[#This Row],[Period]],Mapping!A:B,2,0)</f>
        <v>Q 4</v>
      </c>
      <c r="N10439"/>
    </row>
    <row r="10440" spans="1:14" ht="14.25" x14ac:dyDescent="0.2">
      <c r="A10440" s="42" t="s">
        <v>44</v>
      </c>
      <c r="B10440" s="44" t="s">
        <v>15</v>
      </c>
      <c r="C10440" s="44" t="s">
        <v>57</v>
      </c>
      <c r="D10440" s="43">
        <v>3169.9359999999997</v>
      </c>
      <c r="E10440" s="43">
        <v>-15725.121999999998</v>
      </c>
      <c r="F10440" s="45">
        <v>-42500</v>
      </c>
      <c r="G10440" s="45">
        <v>-71760</v>
      </c>
      <c r="H10440" s="45">
        <v>-75990</v>
      </c>
      <c r="I10440" s="55">
        <f>pro[[#This Row],[Admin expenses 3]]+pro[[#This Row],[Admin expenses 2]]+pro[[#This Row],[Admin expenses 1]]+pro[[#This Row],[COGS]]</f>
        <v>-205975.122</v>
      </c>
      <c r="J10440" s="55">
        <f>pro[[#This Row],[Revenue]]+pro[[#This Row],[AdminExp]]</f>
        <v>-202805.18600000002</v>
      </c>
      <c r="K10440" s="83">
        <f>pro[[#This Row],[Profit]]/pro[[#This Row],[Revenue]]</f>
        <v>-63.977691032247982</v>
      </c>
      <c r="L10440" s="56">
        <f t="shared" si="163"/>
        <v>10</v>
      </c>
      <c r="M10440" s="82" t="str">
        <f>"Q"&amp;" "&amp;VLOOKUP(pro[[#This Row],[Period]],Mapping!A:B,2,0)</f>
        <v>Q 4</v>
      </c>
      <c r="N10440"/>
    </row>
    <row r="10441" spans="1:14" ht="14.25" x14ac:dyDescent="0.2">
      <c r="A10441" s="42" t="s">
        <v>44</v>
      </c>
      <c r="B10441" s="44" t="s">
        <v>15</v>
      </c>
      <c r="C10441" s="44" t="s">
        <v>58</v>
      </c>
      <c r="D10441" s="43">
        <v>3158.9249999999997</v>
      </c>
      <c r="E10441" s="43">
        <v>-11996.131000000001</v>
      </c>
      <c r="F10441" s="45">
        <v>-84520</v>
      </c>
      <c r="G10441" s="45">
        <v>-28780</v>
      </c>
      <c r="H10441" s="45">
        <v>-47720</v>
      </c>
      <c r="I10441" s="55">
        <f>pro[[#This Row],[Admin expenses 3]]+pro[[#This Row],[Admin expenses 2]]+pro[[#This Row],[Admin expenses 1]]+pro[[#This Row],[COGS]]</f>
        <v>-173016.13099999999</v>
      </c>
      <c r="J10441" s="55">
        <f>pro[[#This Row],[Revenue]]+pro[[#This Row],[AdminExp]]</f>
        <v>-169857.20600000001</v>
      </c>
      <c r="K10441" s="83">
        <f>pro[[#This Row],[Profit]]/pro[[#This Row],[Revenue]]</f>
        <v>-53.770572584027803</v>
      </c>
      <c r="L10441" s="56">
        <f t="shared" si="163"/>
        <v>10</v>
      </c>
      <c r="M10441" s="82" t="str">
        <f>"Q"&amp;" "&amp;VLOOKUP(pro[[#This Row],[Period]],Mapping!A:B,2,0)</f>
        <v>Q 4</v>
      </c>
      <c r="N10441"/>
    </row>
    <row r="10442" spans="1:14" ht="14.25" x14ac:dyDescent="0.2">
      <c r="A10442" s="42" t="s">
        <v>44</v>
      </c>
      <c r="B10442" s="44" t="s">
        <v>15</v>
      </c>
      <c r="C10442" s="44" t="s">
        <v>59</v>
      </c>
      <c r="D10442" s="43">
        <v>39505.465999999993</v>
      </c>
      <c r="E10442" s="43">
        <v>-151934.59400000001</v>
      </c>
      <c r="F10442" s="45">
        <v>-47420</v>
      </c>
      <c r="G10442" s="45">
        <v>-76260</v>
      </c>
      <c r="H10442" s="45">
        <v>-49170</v>
      </c>
      <c r="I10442" s="55">
        <f>pro[[#This Row],[Admin expenses 3]]+pro[[#This Row],[Admin expenses 2]]+pro[[#This Row],[Admin expenses 1]]+pro[[#This Row],[COGS]]</f>
        <v>-324784.59400000004</v>
      </c>
      <c r="J10442" s="55">
        <f>pro[[#This Row],[Revenue]]+pro[[#This Row],[AdminExp]]</f>
        <v>-285279.12800000003</v>
      </c>
      <c r="K10442" s="83">
        <f>pro[[#This Row],[Profit]]/pro[[#This Row],[Revenue]]</f>
        <v>-7.2212571293299028</v>
      </c>
      <c r="L10442" s="56">
        <f t="shared" si="163"/>
        <v>10</v>
      </c>
      <c r="M10442" s="82" t="str">
        <f>"Q"&amp;" "&amp;VLOOKUP(pro[[#This Row],[Period]],Mapping!A:B,2,0)</f>
        <v>Q 4</v>
      </c>
      <c r="N10442"/>
    </row>
    <row r="10443" spans="1:14" ht="14.25" x14ac:dyDescent="0.2">
      <c r="A10443" s="42" t="s">
        <v>44</v>
      </c>
      <c r="B10443" s="44" t="s">
        <v>15</v>
      </c>
      <c r="C10443" s="44" t="s">
        <v>57</v>
      </c>
      <c r="D10443" s="43">
        <v>66109.693999999989</v>
      </c>
      <c r="E10443" s="43">
        <v>-241454.815</v>
      </c>
      <c r="F10443" s="45">
        <v>-88860</v>
      </c>
      <c r="G10443" s="45">
        <v>-80890</v>
      </c>
      <c r="H10443" s="45">
        <v>-28040</v>
      </c>
      <c r="I10443" s="55">
        <f>pro[[#This Row],[Admin expenses 3]]+pro[[#This Row],[Admin expenses 2]]+pro[[#This Row],[Admin expenses 1]]+pro[[#This Row],[COGS]]</f>
        <v>-439244.815</v>
      </c>
      <c r="J10443" s="55">
        <f>pro[[#This Row],[Revenue]]+pro[[#This Row],[AdminExp]]</f>
        <v>-373135.12100000004</v>
      </c>
      <c r="K10443" s="83">
        <f>pro[[#This Row],[Profit]]/pro[[#This Row],[Revenue]]</f>
        <v>-5.6441816384749881</v>
      </c>
      <c r="L10443" s="56">
        <f t="shared" si="163"/>
        <v>10</v>
      </c>
      <c r="M10443" s="82" t="str">
        <f>"Q"&amp;" "&amp;VLOOKUP(pro[[#This Row],[Period]],Mapping!A:B,2,0)</f>
        <v>Q 4</v>
      </c>
      <c r="N10443"/>
    </row>
    <row r="10444" spans="1:14" ht="14.25" x14ac:dyDescent="0.2">
      <c r="A10444" s="42" t="s">
        <v>44</v>
      </c>
      <c r="B10444" s="44" t="s">
        <v>15</v>
      </c>
      <c r="C10444" s="44" t="s">
        <v>58</v>
      </c>
      <c r="D10444" s="43">
        <v>26360.956999999999</v>
      </c>
      <c r="E10444" s="43">
        <v>-95216.792999999991</v>
      </c>
      <c r="F10444" s="45">
        <v>-84700</v>
      </c>
      <c r="G10444" s="45">
        <v>-48060</v>
      </c>
      <c r="H10444" s="45">
        <v>-71430</v>
      </c>
      <c r="I10444" s="55">
        <f>pro[[#This Row],[Admin expenses 3]]+pro[[#This Row],[Admin expenses 2]]+pro[[#This Row],[Admin expenses 1]]+pro[[#This Row],[COGS]]</f>
        <v>-299406.79300000001</v>
      </c>
      <c r="J10444" s="55">
        <f>pro[[#This Row],[Revenue]]+pro[[#This Row],[AdminExp]]</f>
        <v>-273045.83600000001</v>
      </c>
      <c r="K10444" s="83">
        <f>pro[[#This Row],[Profit]]/pro[[#This Row],[Revenue]]</f>
        <v>-10.357963711256765</v>
      </c>
      <c r="L10444" s="56">
        <f t="shared" si="163"/>
        <v>10</v>
      </c>
      <c r="M10444" s="82" t="str">
        <f>"Q"&amp;" "&amp;VLOOKUP(pro[[#This Row],[Period]],Mapping!A:B,2,0)</f>
        <v>Q 4</v>
      </c>
      <c r="N10444"/>
    </row>
    <row r="10445" spans="1:14" ht="14.25" x14ac:dyDescent="0.2">
      <c r="A10445" s="42" t="s">
        <v>44</v>
      </c>
      <c r="B10445" s="44" t="s">
        <v>15</v>
      </c>
      <c r="C10445" s="44" t="s">
        <v>59</v>
      </c>
      <c r="D10445" s="43">
        <v>248322.83</v>
      </c>
      <c r="E10445" s="43">
        <v>-906768.65299999993</v>
      </c>
      <c r="F10445" s="45">
        <v>-67450</v>
      </c>
      <c r="G10445" s="45">
        <v>-57870</v>
      </c>
      <c r="H10445" s="45">
        <v>-47680</v>
      </c>
      <c r="I10445" s="55">
        <f>pro[[#This Row],[Admin expenses 3]]+pro[[#This Row],[Admin expenses 2]]+pro[[#This Row],[Admin expenses 1]]+pro[[#This Row],[COGS]]</f>
        <v>-1079768.6529999999</v>
      </c>
      <c r="J10445" s="55">
        <f>pro[[#This Row],[Revenue]]+pro[[#This Row],[AdminExp]]</f>
        <v>-831445.82299999997</v>
      </c>
      <c r="K10445" s="83">
        <f>pro[[#This Row],[Profit]]/pro[[#This Row],[Revenue]]</f>
        <v>-3.348245600293779</v>
      </c>
      <c r="L10445" s="56">
        <f t="shared" si="163"/>
        <v>10</v>
      </c>
      <c r="M10445" s="82" t="str">
        <f>"Q"&amp;" "&amp;VLOOKUP(pro[[#This Row],[Period]],Mapping!A:B,2,0)</f>
        <v>Q 4</v>
      </c>
      <c r="N10445"/>
    </row>
    <row r="10446" spans="1:14" ht="14.25" x14ac:dyDescent="0.2">
      <c r="A10446" s="42" t="s">
        <v>44</v>
      </c>
      <c r="B10446" s="44" t="s">
        <v>15</v>
      </c>
      <c r="C10446" s="44" t="s">
        <v>57</v>
      </c>
      <c r="D10446" s="43">
        <v>45350.409999999996</v>
      </c>
      <c r="E10446" s="43">
        <v>-163742.74</v>
      </c>
      <c r="F10446" s="45">
        <v>-40680</v>
      </c>
      <c r="G10446" s="45">
        <v>-26920</v>
      </c>
      <c r="H10446" s="45">
        <v>-105800</v>
      </c>
      <c r="I10446" s="55">
        <f>pro[[#This Row],[Admin expenses 3]]+pro[[#This Row],[Admin expenses 2]]+pro[[#This Row],[Admin expenses 1]]+pro[[#This Row],[COGS]]</f>
        <v>-337142.74</v>
      </c>
      <c r="J10446" s="55">
        <f>pro[[#This Row],[Revenue]]+pro[[#This Row],[AdminExp]]</f>
        <v>-291792.33</v>
      </c>
      <c r="K10446" s="83">
        <f>pro[[#This Row],[Profit]]/pro[[#This Row],[Revenue]]</f>
        <v>-6.4341718189537875</v>
      </c>
      <c r="L10446" s="56">
        <f t="shared" si="163"/>
        <v>10</v>
      </c>
      <c r="M10446" s="82" t="str">
        <f>"Q"&amp;" "&amp;VLOOKUP(pro[[#This Row],[Period]],Mapping!A:B,2,0)</f>
        <v>Q 4</v>
      </c>
      <c r="N10446"/>
    </row>
    <row r="10447" spans="1:14" ht="14.25" x14ac:dyDescent="0.2">
      <c r="A10447" s="42" t="s">
        <v>44</v>
      </c>
      <c r="B10447" s="44" t="s">
        <v>15</v>
      </c>
      <c r="C10447" s="44" t="s">
        <v>57</v>
      </c>
      <c r="D10447" s="43">
        <v>-72876.614999999991</v>
      </c>
      <c r="E10447" s="43">
        <v>24398.731</v>
      </c>
      <c r="F10447" s="45">
        <v>-75910</v>
      </c>
      <c r="G10447" s="45">
        <v>-105670</v>
      </c>
      <c r="H10447" s="45">
        <v>-105890</v>
      </c>
      <c r="I10447" s="55">
        <f>pro[[#This Row],[Admin expenses 3]]+pro[[#This Row],[Admin expenses 2]]+pro[[#This Row],[Admin expenses 1]]+pro[[#This Row],[COGS]]</f>
        <v>-263071.26899999997</v>
      </c>
      <c r="J10447" s="55">
        <f>pro[[#This Row],[Revenue]]+pro[[#This Row],[AdminExp]]</f>
        <v>-335947.88399999996</v>
      </c>
      <c r="K10447" s="83">
        <f>pro[[#This Row],[Profit]]/pro[[#This Row],[Revenue]]</f>
        <v>4.609817346757942</v>
      </c>
      <c r="L10447" s="56">
        <f t="shared" si="163"/>
        <v>10</v>
      </c>
      <c r="M10447" s="82" t="str">
        <f>"Q"&amp;" "&amp;VLOOKUP(pro[[#This Row],[Period]],Mapping!A:B,2,0)</f>
        <v>Q 4</v>
      </c>
      <c r="N10447"/>
    </row>
    <row r="10448" spans="1:14" ht="14.25" x14ac:dyDescent="0.2">
      <c r="A10448" s="42" t="s">
        <v>44</v>
      </c>
      <c r="B10448" s="44" t="s">
        <v>15</v>
      </c>
      <c r="C10448" s="44" t="s">
        <v>57</v>
      </c>
      <c r="D10448" s="43">
        <v>485412.97699999996</v>
      </c>
      <c r="E10448" s="43">
        <v>-173358.78699999998</v>
      </c>
      <c r="F10448" s="45">
        <v>-49690</v>
      </c>
      <c r="G10448" s="45">
        <v>-53440</v>
      </c>
      <c r="H10448" s="45">
        <v>-36990</v>
      </c>
      <c r="I10448" s="55">
        <f>pro[[#This Row],[Admin expenses 3]]+pro[[#This Row],[Admin expenses 2]]+pro[[#This Row],[Admin expenses 1]]+pro[[#This Row],[COGS]]</f>
        <v>-313478.78700000001</v>
      </c>
      <c r="J10448" s="55">
        <f>pro[[#This Row],[Revenue]]+pro[[#This Row],[AdminExp]]</f>
        <v>171934.18999999994</v>
      </c>
      <c r="K10448" s="83">
        <f>pro[[#This Row],[Profit]]/pro[[#This Row],[Revenue]]</f>
        <v>0.35420188199871705</v>
      </c>
      <c r="L10448" s="56">
        <f t="shared" si="163"/>
        <v>10</v>
      </c>
      <c r="M10448" s="82" t="str">
        <f>"Q"&amp;" "&amp;VLOOKUP(pro[[#This Row],[Period]],Mapping!A:B,2,0)</f>
        <v>Q 4</v>
      </c>
      <c r="N10448"/>
    </row>
    <row r="10449" spans="1:14" ht="14.25" x14ac:dyDescent="0.2">
      <c r="A10449" s="42" t="s">
        <v>44</v>
      </c>
      <c r="B10449" s="44" t="s">
        <v>15</v>
      </c>
      <c r="C10449" s="44" t="s">
        <v>57</v>
      </c>
      <c r="D10449" s="43">
        <v>64654.372999999992</v>
      </c>
      <c r="E10449" s="43">
        <v>-13419.714</v>
      </c>
      <c r="F10449" s="45">
        <v>-28330</v>
      </c>
      <c r="G10449" s="45">
        <v>-97490</v>
      </c>
      <c r="H10449" s="45">
        <v>-46690</v>
      </c>
      <c r="I10449" s="55">
        <f>pro[[#This Row],[Admin expenses 3]]+pro[[#This Row],[Admin expenses 2]]+pro[[#This Row],[Admin expenses 1]]+pro[[#This Row],[COGS]]</f>
        <v>-185929.71400000001</v>
      </c>
      <c r="J10449" s="55">
        <f>pro[[#This Row],[Revenue]]+pro[[#This Row],[AdminExp]]</f>
        <v>-121275.34100000001</v>
      </c>
      <c r="K10449" s="83">
        <f>pro[[#This Row],[Profit]]/pro[[#This Row],[Revenue]]</f>
        <v>-1.8757484663875719</v>
      </c>
      <c r="L10449" s="56">
        <f t="shared" si="163"/>
        <v>10</v>
      </c>
      <c r="M10449" s="82" t="str">
        <f>"Q"&amp;" "&amp;VLOOKUP(pro[[#This Row],[Period]],Mapping!A:B,2,0)</f>
        <v>Q 4</v>
      </c>
      <c r="N10449"/>
    </row>
    <row r="10450" spans="1:14" ht="14.25" x14ac:dyDescent="0.2">
      <c r="A10450" s="42" t="s">
        <v>44</v>
      </c>
      <c r="B10450" s="44" t="s">
        <v>15</v>
      </c>
      <c r="C10450" s="44" t="s">
        <v>57</v>
      </c>
      <c r="D10450" s="43">
        <v>349033.55899999995</v>
      </c>
      <c r="E10450" s="43">
        <v>-120788.04499999997</v>
      </c>
      <c r="F10450" s="45">
        <v>-72290</v>
      </c>
      <c r="G10450" s="45">
        <v>-33610</v>
      </c>
      <c r="H10450" s="45">
        <v>-48850</v>
      </c>
      <c r="I10450" s="55">
        <f>pro[[#This Row],[Admin expenses 3]]+pro[[#This Row],[Admin expenses 2]]+pro[[#This Row],[Admin expenses 1]]+pro[[#This Row],[COGS]]</f>
        <v>-275538.04499999998</v>
      </c>
      <c r="J10450" s="55">
        <f>pro[[#This Row],[Revenue]]+pro[[#This Row],[AdminExp]]</f>
        <v>73495.513999999966</v>
      </c>
      <c r="K10450" s="83">
        <f>pro[[#This Row],[Profit]]/pro[[#This Row],[Revenue]]</f>
        <v>0.21056861755806117</v>
      </c>
      <c r="L10450" s="56">
        <f t="shared" si="163"/>
        <v>10</v>
      </c>
      <c r="M10450" s="82" t="str">
        <f>"Q"&amp;" "&amp;VLOOKUP(pro[[#This Row],[Period]],Mapping!A:B,2,0)</f>
        <v>Q 4</v>
      </c>
      <c r="N10450"/>
    </row>
    <row r="10451" spans="1:14" ht="14.25" x14ac:dyDescent="0.2">
      <c r="A10451" s="42" t="s">
        <v>44</v>
      </c>
      <c r="B10451" s="44" t="s">
        <v>15</v>
      </c>
      <c r="C10451" s="44" t="s">
        <v>57</v>
      </c>
      <c r="D10451" s="43">
        <v>53419.407999999996</v>
      </c>
      <c r="E10451" s="43">
        <v>-6235.53</v>
      </c>
      <c r="F10451" s="45">
        <v>-73910</v>
      </c>
      <c r="G10451" s="45">
        <v>-32840</v>
      </c>
      <c r="H10451" s="45">
        <v>-60450</v>
      </c>
      <c r="I10451" s="55">
        <f>pro[[#This Row],[Admin expenses 3]]+pro[[#This Row],[Admin expenses 2]]+pro[[#This Row],[Admin expenses 1]]+pro[[#This Row],[COGS]]</f>
        <v>-173435.53</v>
      </c>
      <c r="J10451" s="55">
        <f>pro[[#This Row],[Revenue]]+pro[[#This Row],[AdminExp]]</f>
        <v>-120016.122</v>
      </c>
      <c r="K10451" s="83">
        <f>pro[[#This Row],[Profit]]/pro[[#This Row],[Revenue]]</f>
        <v>-2.2466763764959734</v>
      </c>
      <c r="L10451" s="56">
        <f t="shared" si="163"/>
        <v>10</v>
      </c>
      <c r="M10451" s="82" t="str">
        <f>"Q"&amp;" "&amp;VLOOKUP(pro[[#This Row],[Period]],Mapping!A:B,2,0)</f>
        <v>Q 4</v>
      </c>
      <c r="N10451"/>
    </row>
    <row r="10452" spans="1:14" ht="14.25" x14ac:dyDescent="0.2">
      <c r="A10452" s="42" t="s">
        <v>44</v>
      </c>
      <c r="B10452" s="44" t="s">
        <v>15</v>
      </c>
      <c r="C10452" s="44" t="s">
        <v>57</v>
      </c>
      <c r="D10452" s="43">
        <v>1103358.872</v>
      </c>
      <c r="E10452" s="43">
        <v>-682255.1399999999</v>
      </c>
      <c r="F10452" s="45">
        <v>-82300</v>
      </c>
      <c r="G10452" s="45">
        <v>-57720</v>
      </c>
      <c r="H10452" s="45">
        <v>-16650</v>
      </c>
      <c r="I10452" s="55">
        <f>pro[[#This Row],[Admin expenses 3]]+pro[[#This Row],[Admin expenses 2]]+pro[[#This Row],[Admin expenses 1]]+pro[[#This Row],[COGS]]</f>
        <v>-838925.1399999999</v>
      </c>
      <c r="J10452" s="55">
        <f>pro[[#This Row],[Revenue]]+pro[[#This Row],[AdminExp]]</f>
        <v>264433.73200000008</v>
      </c>
      <c r="K10452" s="83">
        <f>pro[[#This Row],[Profit]]/pro[[#This Row],[Revenue]]</f>
        <v>0.23966248761898756</v>
      </c>
      <c r="L10452" s="56">
        <f t="shared" si="163"/>
        <v>10</v>
      </c>
      <c r="M10452" s="82" t="str">
        <f>"Q"&amp;" "&amp;VLOOKUP(pro[[#This Row],[Period]],Mapping!A:B,2,0)</f>
        <v>Q 4</v>
      </c>
      <c r="N10452"/>
    </row>
    <row r="10453" spans="1:14" ht="14.25" x14ac:dyDescent="0.2">
      <c r="A10453" s="42" t="s">
        <v>44</v>
      </c>
      <c r="B10453" s="44" t="s">
        <v>15</v>
      </c>
      <c r="C10453" s="44" t="s">
        <v>57</v>
      </c>
      <c r="D10453" s="43">
        <v>-10260.494999999999</v>
      </c>
      <c r="E10453" s="43">
        <v>3403.1689999999999</v>
      </c>
      <c r="F10453" s="45">
        <v>-74620</v>
      </c>
      <c r="G10453" s="45">
        <v>-21570</v>
      </c>
      <c r="H10453" s="45">
        <v>-97810</v>
      </c>
      <c r="I10453" s="55">
        <f>pro[[#This Row],[Admin expenses 3]]+pro[[#This Row],[Admin expenses 2]]+pro[[#This Row],[Admin expenses 1]]+pro[[#This Row],[COGS]]</f>
        <v>-190596.83100000001</v>
      </c>
      <c r="J10453" s="55">
        <f>pro[[#This Row],[Revenue]]+pro[[#This Row],[AdminExp]]</f>
        <v>-200857.326</v>
      </c>
      <c r="K10453" s="83">
        <f>pro[[#This Row],[Profit]]/pro[[#This Row],[Revenue]]</f>
        <v>19.575792980748005</v>
      </c>
      <c r="L10453" s="56">
        <f t="shared" si="163"/>
        <v>10</v>
      </c>
      <c r="M10453" s="82" t="str">
        <f>"Q"&amp;" "&amp;VLOOKUP(pro[[#This Row],[Period]],Mapping!A:B,2,0)</f>
        <v>Q 4</v>
      </c>
      <c r="N10453"/>
    </row>
    <row r="10454" spans="1:14" ht="14.25" x14ac:dyDescent="0.2">
      <c r="A10454" s="42" t="s">
        <v>44</v>
      </c>
      <c r="B10454" s="44" t="s">
        <v>15</v>
      </c>
      <c r="C10454" s="44" t="s">
        <v>57</v>
      </c>
      <c r="D10454" s="43">
        <v>-11666.83</v>
      </c>
      <c r="E10454" s="43">
        <v>3884.3909999999996</v>
      </c>
      <c r="F10454" s="45">
        <v>-19010</v>
      </c>
      <c r="G10454" s="45">
        <v>-93540</v>
      </c>
      <c r="H10454" s="45">
        <v>-71260</v>
      </c>
      <c r="I10454" s="55">
        <f>pro[[#This Row],[Admin expenses 3]]+pro[[#This Row],[Admin expenses 2]]+pro[[#This Row],[Admin expenses 1]]+pro[[#This Row],[COGS]]</f>
        <v>-179925.609</v>
      </c>
      <c r="J10454" s="55">
        <f>pro[[#This Row],[Revenue]]+pro[[#This Row],[AdminExp]]</f>
        <v>-191592.43899999998</v>
      </c>
      <c r="K10454" s="83">
        <f>pro[[#This Row],[Profit]]/pro[[#This Row],[Revenue]]</f>
        <v>16.421979149434765</v>
      </c>
      <c r="L10454" s="56">
        <f t="shared" si="163"/>
        <v>10</v>
      </c>
      <c r="M10454" s="82" t="str">
        <f>"Q"&amp;" "&amp;VLOOKUP(pro[[#This Row],[Period]],Mapping!A:B,2,0)</f>
        <v>Q 4</v>
      </c>
      <c r="N10454"/>
    </row>
    <row r="10455" spans="1:14" ht="14.25" x14ac:dyDescent="0.2">
      <c r="A10455" s="42" t="s">
        <v>44</v>
      </c>
      <c r="B10455" s="44" t="s">
        <v>15</v>
      </c>
      <c r="C10455" s="44" t="s">
        <v>57</v>
      </c>
      <c r="D10455" s="43">
        <v>-352115.68</v>
      </c>
      <c r="E10455" s="43">
        <v>131956.46799999999</v>
      </c>
      <c r="F10455" s="45">
        <v>-18240</v>
      </c>
      <c r="G10455" s="45">
        <v>-43820</v>
      </c>
      <c r="H10455" s="45">
        <v>-19000</v>
      </c>
      <c r="I10455" s="55">
        <f>pro[[#This Row],[Admin expenses 3]]+pro[[#This Row],[Admin expenses 2]]+pro[[#This Row],[Admin expenses 1]]+pro[[#This Row],[COGS]]</f>
        <v>50896.467999999993</v>
      </c>
      <c r="J10455" s="55">
        <f>pro[[#This Row],[Revenue]]+pro[[#This Row],[AdminExp]]</f>
        <v>-301219.212</v>
      </c>
      <c r="K10455" s="83">
        <f>pro[[#This Row],[Profit]]/pro[[#This Row],[Revenue]]</f>
        <v>0.85545526402005156</v>
      </c>
      <c r="L10455" s="56">
        <f t="shared" si="163"/>
        <v>10</v>
      </c>
      <c r="M10455" s="82" t="str">
        <f>"Q"&amp;" "&amp;VLOOKUP(pro[[#This Row],[Period]],Mapping!A:B,2,0)</f>
        <v>Q 4</v>
      </c>
      <c r="N10455"/>
    </row>
    <row r="10456" spans="1:14" ht="14.25" x14ac:dyDescent="0.2">
      <c r="A10456" s="42" t="s">
        <v>44</v>
      </c>
      <c r="B10456" s="44" t="s">
        <v>15</v>
      </c>
      <c r="C10456" s="44" t="s">
        <v>57</v>
      </c>
      <c r="D10456" s="43">
        <v>87616.508000000002</v>
      </c>
      <c r="E10456" s="43">
        <v>-30030.748999999996</v>
      </c>
      <c r="F10456" s="45">
        <v>-73230</v>
      </c>
      <c r="G10456" s="45">
        <v>-42080</v>
      </c>
      <c r="H10456" s="45">
        <v>-42510</v>
      </c>
      <c r="I10456" s="55">
        <f>pro[[#This Row],[Admin expenses 3]]+pro[[#This Row],[Admin expenses 2]]+pro[[#This Row],[Admin expenses 1]]+pro[[#This Row],[COGS]]</f>
        <v>-187850.74900000001</v>
      </c>
      <c r="J10456" s="55">
        <f>pro[[#This Row],[Revenue]]+pro[[#This Row],[AdminExp]]</f>
        <v>-100234.24100000001</v>
      </c>
      <c r="K10456" s="83">
        <f>pro[[#This Row],[Profit]]/pro[[#This Row],[Revenue]]</f>
        <v>-1.1440109094509907</v>
      </c>
      <c r="L10456" s="56">
        <f t="shared" si="163"/>
        <v>10</v>
      </c>
      <c r="M10456" s="82" t="str">
        <f>"Q"&amp;" "&amp;VLOOKUP(pro[[#This Row],[Period]],Mapping!A:B,2,0)</f>
        <v>Q 4</v>
      </c>
      <c r="N10456"/>
    </row>
    <row r="10457" spans="1:14" ht="14.25" x14ac:dyDescent="0.2">
      <c r="A10457" s="42" t="s">
        <v>44</v>
      </c>
      <c r="B10457" s="44" t="s">
        <v>15</v>
      </c>
      <c r="C10457" s="44" t="s">
        <v>57</v>
      </c>
      <c r="D10457" s="43">
        <v>68574.414999999994</v>
      </c>
      <c r="E10457" s="43">
        <v>-19403.446999999996</v>
      </c>
      <c r="F10457" s="45">
        <v>-81520</v>
      </c>
      <c r="G10457" s="45">
        <v>-17280</v>
      </c>
      <c r="H10457" s="45">
        <v>-92820</v>
      </c>
      <c r="I10457" s="55">
        <f>pro[[#This Row],[Admin expenses 3]]+pro[[#This Row],[Admin expenses 2]]+pro[[#This Row],[Admin expenses 1]]+pro[[#This Row],[COGS]]</f>
        <v>-211023.44699999999</v>
      </c>
      <c r="J10457" s="55">
        <f>pro[[#This Row],[Revenue]]+pro[[#This Row],[AdminExp]]</f>
        <v>-142449.03200000001</v>
      </c>
      <c r="K10457" s="83">
        <f>pro[[#This Row],[Profit]]/pro[[#This Row],[Revenue]]</f>
        <v>-2.0772912463052005</v>
      </c>
      <c r="L10457" s="56">
        <f t="shared" si="163"/>
        <v>10</v>
      </c>
      <c r="M10457" s="82" t="str">
        <f>"Q"&amp;" "&amp;VLOOKUP(pro[[#This Row],[Period]],Mapping!A:B,2,0)</f>
        <v>Q 4</v>
      </c>
      <c r="N10457"/>
    </row>
    <row r="10458" spans="1:14" ht="14.25" x14ac:dyDescent="0.2">
      <c r="A10458" s="42" t="s">
        <v>44</v>
      </c>
      <c r="B10458" s="44" t="s">
        <v>15</v>
      </c>
      <c r="C10458" s="44" t="s">
        <v>57</v>
      </c>
      <c r="D10458" s="43">
        <v>12446.923999999999</v>
      </c>
      <c r="E10458" s="43">
        <v>-1963.213</v>
      </c>
      <c r="F10458" s="45">
        <v>-57580</v>
      </c>
      <c r="G10458" s="45">
        <v>-58910</v>
      </c>
      <c r="H10458" s="45">
        <v>-107120</v>
      </c>
      <c r="I10458" s="55">
        <f>pro[[#This Row],[Admin expenses 3]]+pro[[#This Row],[Admin expenses 2]]+pro[[#This Row],[Admin expenses 1]]+pro[[#This Row],[COGS]]</f>
        <v>-225573.21299999999</v>
      </c>
      <c r="J10458" s="55">
        <f>pro[[#This Row],[Revenue]]+pro[[#This Row],[AdminExp]]</f>
        <v>-213126.28899999999</v>
      </c>
      <c r="K10458" s="83">
        <f>pro[[#This Row],[Profit]]/pro[[#This Row],[Revenue]]</f>
        <v>-17.122807932305204</v>
      </c>
      <c r="L10458" s="56">
        <f t="shared" si="163"/>
        <v>10</v>
      </c>
      <c r="M10458" s="82" t="str">
        <f>"Q"&amp;" "&amp;VLOOKUP(pro[[#This Row],[Period]],Mapping!A:B,2,0)</f>
        <v>Q 4</v>
      </c>
      <c r="N10458"/>
    </row>
    <row r="10459" spans="1:14" ht="14.25" x14ac:dyDescent="0.2">
      <c r="A10459" s="42" t="s">
        <v>44</v>
      </c>
      <c r="B10459" s="44" t="s">
        <v>15</v>
      </c>
      <c r="C10459" s="44" t="s">
        <v>57</v>
      </c>
      <c r="D10459" s="43">
        <v>541594.92799999996</v>
      </c>
      <c r="E10459" s="43">
        <v>-334982.08799999999</v>
      </c>
      <c r="F10459" s="45">
        <v>-45300</v>
      </c>
      <c r="G10459" s="45">
        <v>-102800</v>
      </c>
      <c r="H10459" s="45">
        <v>-53610</v>
      </c>
      <c r="I10459" s="55">
        <f>pro[[#This Row],[Admin expenses 3]]+pro[[#This Row],[Admin expenses 2]]+pro[[#This Row],[Admin expenses 1]]+pro[[#This Row],[COGS]]</f>
        <v>-536692.08799999999</v>
      </c>
      <c r="J10459" s="55">
        <f>pro[[#This Row],[Revenue]]+pro[[#This Row],[AdminExp]]</f>
        <v>4902.8399999999674</v>
      </c>
      <c r="K10459" s="83">
        <f>pro[[#This Row],[Profit]]/pro[[#This Row],[Revenue]]</f>
        <v>9.0525958544426539E-3</v>
      </c>
      <c r="L10459" s="56">
        <f t="shared" si="163"/>
        <v>10</v>
      </c>
      <c r="M10459" s="82" t="str">
        <f>"Q"&amp;" "&amp;VLOOKUP(pro[[#This Row],[Period]],Mapping!A:B,2,0)</f>
        <v>Q 4</v>
      </c>
      <c r="N10459"/>
    </row>
    <row r="10460" spans="1:14" ht="14.25" x14ac:dyDescent="0.2">
      <c r="A10460" s="42" t="s">
        <v>44</v>
      </c>
      <c r="B10460" s="44" t="s">
        <v>15</v>
      </c>
      <c r="C10460" s="44" t="s">
        <v>57</v>
      </c>
      <c r="D10460" s="43">
        <v>10432522.009</v>
      </c>
      <c r="E10460" s="43">
        <v>-462187.86599999998</v>
      </c>
      <c r="F10460" s="45">
        <v>-38010</v>
      </c>
      <c r="G10460" s="45">
        <v>-49640</v>
      </c>
      <c r="H10460" s="45">
        <v>-44030</v>
      </c>
      <c r="I10460" s="55">
        <f>pro[[#This Row],[Admin expenses 3]]+pro[[#This Row],[Admin expenses 2]]+pro[[#This Row],[Admin expenses 1]]+pro[[#This Row],[COGS]]</f>
        <v>-593867.86599999992</v>
      </c>
      <c r="J10460" s="55">
        <f>pro[[#This Row],[Revenue]]+pro[[#This Row],[AdminExp]]</f>
        <v>9838654.1429999992</v>
      </c>
      <c r="K10460" s="83">
        <f>pro[[#This Row],[Profit]]/pro[[#This Row],[Revenue]]</f>
        <v>0.94307533063551863</v>
      </c>
      <c r="L10460" s="56">
        <f t="shared" si="163"/>
        <v>10</v>
      </c>
      <c r="M10460" s="82" t="str">
        <f>"Q"&amp;" "&amp;VLOOKUP(pro[[#This Row],[Period]],Mapping!A:B,2,0)</f>
        <v>Q 4</v>
      </c>
      <c r="N10460"/>
    </row>
    <row r="10461" spans="1:14" ht="14.25" x14ac:dyDescent="0.2">
      <c r="A10461" s="42" t="s">
        <v>44</v>
      </c>
      <c r="B10461" s="44" t="s">
        <v>15</v>
      </c>
      <c r="C10461" s="44" t="s">
        <v>57</v>
      </c>
      <c r="D10461" s="43">
        <v>32165.657999999999</v>
      </c>
      <c r="E10461" s="43">
        <v>-4698.5189999999993</v>
      </c>
      <c r="F10461" s="45">
        <v>-96970</v>
      </c>
      <c r="G10461" s="45">
        <v>-90260</v>
      </c>
      <c r="H10461" s="45">
        <v>-60770</v>
      </c>
      <c r="I10461" s="55">
        <f>pro[[#This Row],[Admin expenses 3]]+pro[[#This Row],[Admin expenses 2]]+pro[[#This Row],[Admin expenses 1]]+pro[[#This Row],[COGS]]</f>
        <v>-252698.519</v>
      </c>
      <c r="J10461" s="55">
        <f>pro[[#This Row],[Revenue]]+pro[[#This Row],[AdminExp]]</f>
        <v>-220532.861</v>
      </c>
      <c r="K10461" s="83">
        <f>pro[[#This Row],[Profit]]/pro[[#This Row],[Revenue]]</f>
        <v>-6.8561588573751546</v>
      </c>
      <c r="L10461" s="56">
        <f t="shared" si="163"/>
        <v>10</v>
      </c>
      <c r="M10461" s="82" t="str">
        <f>"Q"&amp;" "&amp;VLOOKUP(pro[[#This Row],[Period]],Mapping!A:B,2,0)</f>
        <v>Q 4</v>
      </c>
      <c r="N10461"/>
    </row>
    <row r="10462" spans="1:14" ht="14.25" x14ac:dyDescent="0.2">
      <c r="A10462" s="42" t="s">
        <v>44</v>
      </c>
      <c r="B10462" s="44" t="s">
        <v>15</v>
      </c>
      <c r="C10462" s="44" t="s">
        <v>57</v>
      </c>
      <c r="D10462" s="43">
        <v>69547.064999999988</v>
      </c>
      <c r="E10462" s="43">
        <v>-11174.303</v>
      </c>
      <c r="F10462" s="45">
        <v>-77910</v>
      </c>
      <c r="G10462" s="45">
        <v>-68970</v>
      </c>
      <c r="H10462" s="45">
        <v>-36430</v>
      </c>
      <c r="I10462" s="55">
        <f>pro[[#This Row],[Admin expenses 3]]+pro[[#This Row],[Admin expenses 2]]+pro[[#This Row],[Admin expenses 1]]+pro[[#This Row],[COGS]]</f>
        <v>-194484.30300000001</v>
      </c>
      <c r="J10462" s="55">
        <f>pro[[#This Row],[Revenue]]+pro[[#This Row],[AdminExp]]</f>
        <v>-124937.23800000003</v>
      </c>
      <c r="K10462" s="83">
        <f>pro[[#This Row],[Profit]]/pro[[#This Row],[Revenue]]</f>
        <v>-1.7964415608336606</v>
      </c>
      <c r="L10462" s="56">
        <f t="shared" si="163"/>
        <v>10</v>
      </c>
      <c r="M10462" s="82" t="str">
        <f>"Q"&amp;" "&amp;VLOOKUP(pro[[#This Row],[Period]],Mapping!A:B,2,0)</f>
        <v>Q 4</v>
      </c>
      <c r="N10462"/>
    </row>
    <row r="10463" spans="1:14" ht="14.25" x14ac:dyDescent="0.2">
      <c r="A10463" s="42" t="s">
        <v>44</v>
      </c>
      <c r="B10463" s="44" t="s">
        <v>15</v>
      </c>
      <c r="C10463" s="44" t="s">
        <v>57</v>
      </c>
      <c r="D10463" s="43">
        <v>156855.64299999998</v>
      </c>
      <c r="E10463" s="43">
        <v>-34967.022999999994</v>
      </c>
      <c r="F10463" s="45">
        <v>-76510</v>
      </c>
      <c r="G10463" s="45">
        <v>-69800</v>
      </c>
      <c r="H10463" s="45">
        <v>-55680</v>
      </c>
      <c r="I10463" s="55">
        <f>pro[[#This Row],[Admin expenses 3]]+pro[[#This Row],[Admin expenses 2]]+pro[[#This Row],[Admin expenses 1]]+pro[[#This Row],[COGS]]</f>
        <v>-236957.02299999999</v>
      </c>
      <c r="J10463" s="55">
        <f>pro[[#This Row],[Revenue]]+pro[[#This Row],[AdminExp]]</f>
        <v>-80101.38</v>
      </c>
      <c r="K10463" s="83">
        <f>pro[[#This Row],[Profit]]/pro[[#This Row],[Revenue]]</f>
        <v>-0.51066941850475867</v>
      </c>
      <c r="L10463" s="56">
        <f t="shared" si="163"/>
        <v>10</v>
      </c>
      <c r="M10463" s="82" t="str">
        <f>"Q"&amp;" "&amp;VLOOKUP(pro[[#This Row],[Period]],Mapping!A:B,2,0)</f>
        <v>Q 4</v>
      </c>
      <c r="N10463"/>
    </row>
    <row r="10464" spans="1:14" ht="14.25" x14ac:dyDescent="0.2">
      <c r="A10464" s="42" t="s">
        <v>44</v>
      </c>
      <c r="B10464" s="44" t="s">
        <v>15</v>
      </c>
      <c r="C10464" s="44" t="s">
        <v>57</v>
      </c>
      <c r="D10464" s="43">
        <v>256599.55299999996</v>
      </c>
      <c r="E10464" s="43">
        <v>-33568.275999999998</v>
      </c>
      <c r="F10464" s="45">
        <v>-35770</v>
      </c>
      <c r="G10464" s="45">
        <v>-24420</v>
      </c>
      <c r="H10464" s="45">
        <v>-72790</v>
      </c>
      <c r="I10464" s="55">
        <f>pro[[#This Row],[Admin expenses 3]]+pro[[#This Row],[Admin expenses 2]]+pro[[#This Row],[Admin expenses 1]]+pro[[#This Row],[COGS]]</f>
        <v>-166548.27600000001</v>
      </c>
      <c r="J10464" s="55">
        <f>pro[[#This Row],[Revenue]]+pro[[#This Row],[AdminExp]]</f>
        <v>90051.276999999944</v>
      </c>
      <c r="K10464" s="83">
        <f>pro[[#This Row],[Profit]]/pro[[#This Row],[Revenue]]</f>
        <v>0.35094089583234761</v>
      </c>
      <c r="L10464" s="56">
        <f t="shared" si="163"/>
        <v>10</v>
      </c>
      <c r="M10464" s="82" t="str">
        <f>"Q"&amp;" "&amp;VLOOKUP(pro[[#This Row],[Period]],Mapping!A:B,2,0)</f>
        <v>Q 4</v>
      </c>
      <c r="N10464"/>
    </row>
    <row r="10465" spans="1:14" ht="14.25" x14ac:dyDescent="0.2">
      <c r="A10465" s="42" t="s">
        <v>44</v>
      </c>
      <c r="B10465" s="44" t="s">
        <v>15</v>
      </c>
      <c r="C10465" s="44" t="s">
        <v>57</v>
      </c>
      <c r="D10465" s="43">
        <v>101942.47</v>
      </c>
      <c r="E10465" s="43">
        <v>-20406.182999999997</v>
      </c>
      <c r="F10465" s="45">
        <v>-86010</v>
      </c>
      <c r="G10465" s="45">
        <v>-45470</v>
      </c>
      <c r="H10465" s="45">
        <v>-64630</v>
      </c>
      <c r="I10465" s="55">
        <f>pro[[#This Row],[Admin expenses 3]]+pro[[#This Row],[Admin expenses 2]]+pro[[#This Row],[Admin expenses 1]]+pro[[#This Row],[COGS]]</f>
        <v>-216516.18299999999</v>
      </c>
      <c r="J10465" s="55">
        <f>pro[[#This Row],[Revenue]]+pro[[#This Row],[AdminExp]]</f>
        <v>-114573.71299999999</v>
      </c>
      <c r="K10465" s="83">
        <f>pro[[#This Row],[Profit]]/pro[[#This Row],[Revenue]]</f>
        <v>-1.1239056008746893</v>
      </c>
      <c r="L10465" s="56">
        <f t="shared" si="163"/>
        <v>10</v>
      </c>
      <c r="M10465" s="82" t="str">
        <f>"Q"&amp;" "&amp;VLOOKUP(pro[[#This Row],[Period]],Mapping!A:B,2,0)</f>
        <v>Q 4</v>
      </c>
      <c r="N10465"/>
    </row>
    <row r="10466" spans="1:14" ht="14.25" x14ac:dyDescent="0.2">
      <c r="A10466" s="42" t="s">
        <v>44</v>
      </c>
      <c r="B10466" s="44" t="s">
        <v>15</v>
      </c>
      <c r="C10466" s="44" t="s">
        <v>57</v>
      </c>
      <c r="D10466" s="43">
        <v>139787.66199999998</v>
      </c>
      <c r="E10466" s="43">
        <v>-21566.845999999998</v>
      </c>
      <c r="F10466" s="45">
        <v>-23770</v>
      </c>
      <c r="G10466" s="45">
        <v>-37450</v>
      </c>
      <c r="H10466" s="45">
        <v>-66180</v>
      </c>
      <c r="I10466" s="55">
        <f>pro[[#This Row],[Admin expenses 3]]+pro[[#This Row],[Admin expenses 2]]+pro[[#This Row],[Admin expenses 1]]+pro[[#This Row],[COGS]]</f>
        <v>-148966.84599999999</v>
      </c>
      <c r="J10466" s="55">
        <f>pro[[#This Row],[Revenue]]+pro[[#This Row],[AdminExp]]</f>
        <v>-9179.1840000000084</v>
      </c>
      <c r="K10466" s="83">
        <f>pro[[#This Row],[Profit]]/pro[[#This Row],[Revenue]]</f>
        <v>-6.5665194400347071E-2</v>
      </c>
      <c r="L10466" s="56">
        <f t="shared" si="163"/>
        <v>10</v>
      </c>
      <c r="M10466" s="82" t="str">
        <f>"Q"&amp;" "&amp;VLOOKUP(pro[[#This Row],[Period]],Mapping!A:B,2,0)</f>
        <v>Q 4</v>
      </c>
      <c r="N10466"/>
    </row>
    <row r="10467" spans="1:14" ht="14.25" x14ac:dyDescent="0.2">
      <c r="A10467" s="42" t="s">
        <v>44</v>
      </c>
      <c r="B10467" s="44" t="s">
        <v>15</v>
      </c>
      <c r="C10467" s="44" t="s">
        <v>57</v>
      </c>
      <c r="D10467" s="43">
        <v>48008.17</v>
      </c>
      <c r="E10467" s="43">
        <v>-16745.147999999997</v>
      </c>
      <c r="F10467" s="45">
        <v>-41620</v>
      </c>
      <c r="G10467" s="45">
        <v>-79620</v>
      </c>
      <c r="H10467" s="45">
        <v>-70060</v>
      </c>
      <c r="I10467" s="55">
        <f>pro[[#This Row],[Admin expenses 3]]+pro[[#This Row],[Admin expenses 2]]+pro[[#This Row],[Admin expenses 1]]+pro[[#This Row],[COGS]]</f>
        <v>-208045.14799999999</v>
      </c>
      <c r="J10467" s="55">
        <f>pro[[#This Row],[Revenue]]+pro[[#This Row],[AdminExp]]</f>
        <v>-160036.978</v>
      </c>
      <c r="K10467" s="83">
        <f>pro[[#This Row],[Profit]]/pro[[#This Row],[Revenue]]</f>
        <v>-3.3335363126734472</v>
      </c>
      <c r="L10467" s="56">
        <f t="shared" si="163"/>
        <v>10</v>
      </c>
      <c r="M10467" s="82" t="str">
        <f>"Q"&amp;" "&amp;VLOOKUP(pro[[#This Row],[Period]],Mapping!A:B,2,0)</f>
        <v>Q 4</v>
      </c>
      <c r="N10467"/>
    </row>
    <row r="10468" spans="1:14" ht="14.25" x14ac:dyDescent="0.2">
      <c r="A10468" s="42" t="s">
        <v>44</v>
      </c>
      <c r="B10468" s="44" t="s">
        <v>15</v>
      </c>
      <c r="C10468" s="44" t="s">
        <v>57</v>
      </c>
      <c r="D10468" s="43">
        <v>126021.567</v>
      </c>
      <c r="E10468" s="43">
        <v>-74160.47099999999</v>
      </c>
      <c r="F10468" s="45">
        <v>-82900</v>
      </c>
      <c r="G10468" s="45">
        <v>-81250</v>
      </c>
      <c r="H10468" s="45">
        <v>-30350</v>
      </c>
      <c r="I10468" s="55">
        <f>pro[[#This Row],[Admin expenses 3]]+pro[[#This Row],[Admin expenses 2]]+pro[[#This Row],[Admin expenses 1]]+pro[[#This Row],[COGS]]</f>
        <v>-268660.47100000002</v>
      </c>
      <c r="J10468" s="55">
        <f>pro[[#This Row],[Revenue]]+pro[[#This Row],[AdminExp]]</f>
        <v>-142638.90400000004</v>
      </c>
      <c r="K10468" s="83">
        <f>pro[[#This Row],[Profit]]/pro[[#This Row],[Revenue]]</f>
        <v>-1.1318610567665774</v>
      </c>
      <c r="L10468" s="56">
        <f t="shared" si="163"/>
        <v>10</v>
      </c>
      <c r="M10468" s="82" t="str">
        <f>"Q"&amp;" "&amp;VLOOKUP(pro[[#This Row],[Period]],Mapping!A:B,2,0)</f>
        <v>Q 4</v>
      </c>
      <c r="N10468"/>
    </row>
    <row r="10469" spans="1:14" ht="14.25" x14ac:dyDescent="0.2">
      <c r="A10469" s="42" t="s">
        <v>44</v>
      </c>
      <c r="B10469" s="44" t="s">
        <v>15</v>
      </c>
      <c r="C10469" s="44" t="s">
        <v>57</v>
      </c>
      <c r="D10469" s="43">
        <v>15634.08</v>
      </c>
      <c r="E10469" s="43">
        <v>-11006.148999999999</v>
      </c>
      <c r="F10469" s="45">
        <v>-84520</v>
      </c>
      <c r="G10469" s="45">
        <v>-55860</v>
      </c>
      <c r="H10469" s="45">
        <v>-85550</v>
      </c>
      <c r="I10469" s="55">
        <f>pro[[#This Row],[Admin expenses 3]]+pro[[#This Row],[Admin expenses 2]]+pro[[#This Row],[Admin expenses 1]]+pro[[#This Row],[COGS]]</f>
        <v>-236936.149</v>
      </c>
      <c r="J10469" s="55">
        <f>pro[[#This Row],[Revenue]]+pro[[#This Row],[AdminExp]]</f>
        <v>-221302.06900000002</v>
      </c>
      <c r="K10469" s="83">
        <f>pro[[#This Row],[Profit]]/pro[[#This Row],[Revenue]]</f>
        <v>-14.155106600452346</v>
      </c>
      <c r="L10469" s="56">
        <f t="shared" si="163"/>
        <v>10</v>
      </c>
      <c r="M10469" s="82" t="str">
        <f>"Q"&amp;" "&amp;VLOOKUP(pro[[#This Row],[Period]],Mapping!A:B,2,0)</f>
        <v>Q 4</v>
      </c>
      <c r="N10469"/>
    </row>
    <row r="10470" spans="1:14" ht="14.25" x14ac:dyDescent="0.2">
      <c r="A10470" s="42" t="s">
        <v>44</v>
      </c>
      <c r="B10470" s="44" t="s">
        <v>15</v>
      </c>
      <c r="C10470" s="44" t="s">
        <v>57</v>
      </c>
      <c r="D10470" s="43">
        <v>369202.73599999998</v>
      </c>
      <c r="E10470" s="43">
        <v>-61979.700999999994</v>
      </c>
      <c r="F10470" s="45">
        <v>-59090</v>
      </c>
      <c r="G10470" s="45">
        <v>-61300</v>
      </c>
      <c r="H10470" s="45">
        <v>-37170</v>
      </c>
      <c r="I10470" s="55">
        <f>pro[[#This Row],[Admin expenses 3]]+pro[[#This Row],[Admin expenses 2]]+pro[[#This Row],[Admin expenses 1]]+pro[[#This Row],[COGS]]</f>
        <v>-219539.701</v>
      </c>
      <c r="J10470" s="55">
        <f>pro[[#This Row],[Revenue]]+pro[[#This Row],[AdminExp]]</f>
        <v>149663.03499999997</v>
      </c>
      <c r="K10470" s="83">
        <f>pro[[#This Row],[Profit]]/pro[[#This Row],[Revenue]]</f>
        <v>0.40536816336052284</v>
      </c>
      <c r="L10470" s="56">
        <f t="shared" si="163"/>
        <v>10</v>
      </c>
      <c r="M10470" s="82" t="str">
        <f>"Q"&amp;" "&amp;VLOOKUP(pro[[#This Row],[Period]],Mapping!A:B,2,0)</f>
        <v>Q 4</v>
      </c>
      <c r="N10470"/>
    </row>
    <row r="10471" spans="1:14" ht="14.25" x14ac:dyDescent="0.2">
      <c r="A10471" s="42" t="s">
        <v>44</v>
      </c>
      <c r="B10471" s="44" t="s">
        <v>15</v>
      </c>
      <c r="C10471" s="44" t="s">
        <v>57</v>
      </c>
      <c r="D10471" s="43">
        <v>191781.12100000001</v>
      </c>
      <c r="E10471" s="43">
        <v>-37662.31</v>
      </c>
      <c r="F10471" s="45">
        <v>-88740</v>
      </c>
      <c r="G10471" s="45">
        <v>-32820</v>
      </c>
      <c r="H10471" s="45">
        <v>-76740</v>
      </c>
      <c r="I10471" s="55">
        <f>pro[[#This Row],[Admin expenses 3]]+pro[[#This Row],[Admin expenses 2]]+pro[[#This Row],[Admin expenses 1]]+pro[[#This Row],[COGS]]</f>
        <v>-235962.31</v>
      </c>
      <c r="J10471" s="55">
        <f>pro[[#This Row],[Revenue]]+pro[[#This Row],[AdminExp]]</f>
        <v>-44181.188999999984</v>
      </c>
      <c r="K10471" s="83">
        <f>pro[[#This Row],[Profit]]/pro[[#This Row],[Revenue]]</f>
        <v>-0.23037298337618947</v>
      </c>
      <c r="L10471" s="56">
        <f t="shared" si="163"/>
        <v>10</v>
      </c>
      <c r="M10471" s="82" t="str">
        <f>"Q"&amp;" "&amp;VLOOKUP(pro[[#This Row],[Period]],Mapping!A:B,2,0)</f>
        <v>Q 4</v>
      </c>
      <c r="N10471"/>
    </row>
    <row r="10472" spans="1:14" ht="14.25" x14ac:dyDescent="0.2">
      <c r="A10472" s="42" t="s">
        <v>44</v>
      </c>
      <c r="B10472" s="44" t="s">
        <v>15</v>
      </c>
      <c r="C10472" s="44" t="s">
        <v>58</v>
      </c>
      <c r="D10472" s="43">
        <v>229513.59899999999</v>
      </c>
      <c r="E10472" s="43">
        <v>-38798.080999999998</v>
      </c>
      <c r="F10472" s="45">
        <v>-37050</v>
      </c>
      <c r="G10472" s="45">
        <v>-31290</v>
      </c>
      <c r="H10472" s="45">
        <v>-24490</v>
      </c>
      <c r="I10472" s="55">
        <f>pro[[#This Row],[Admin expenses 3]]+pro[[#This Row],[Admin expenses 2]]+pro[[#This Row],[Admin expenses 1]]+pro[[#This Row],[COGS]]</f>
        <v>-131628.08100000001</v>
      </c>
      <c r="J10472" s="55">
        <f>pro[[#This Row],[Revenue]]+pro[[#This Row],[AdminExp]]</f>
        <v>97885.517999999982</v>
      </c>
      <c r="K10472" s="83">
        <f>pro[[#This Row],[Profit]]/pro[[#This Row],[Revenue]]</f>
        <v>0.42649114660957405</v>
      </c>
      <c r="L10472" s="56">
        <f t="shared" si="163"/>
        <v>10</v>
      </c>
      <c r="M10472" s="82" t="str">
        <f>"Q"&amp;" "&amp;VLOOKUP(pro[[#This Row],[Period]],Mapping!A:B,2,0)</f>
        <v>Q 4</v>
      </c>
      <c r="N10472"/>
    </row>
    <row r="10473" spans="1:14" ht="14.25" x14ac:dyDescent="0.2">
      <c r="A10473" s="42" t="s">
        <v>44</v>
      </c>
      <c r="B10473" s="44" t="s">
        <v>15</v>
      </c>
      <c r="C10473" s="44" t="s">
        <v>59</v>
      </c>
      <c r="D10473" s="43">
        <v>38448.563999999998</v>
      </c>
      <c r="E10473" s="43">
        <v>-5823.6429999999991</v>
      </c>
      <c r="F10473" s="45">
        <v>-26120</v>
      </c>
      <c r="G10473" s="45">
        <v>-82240</v>
      </c>
      <c r="H10473" s="45">
        <v>-73340</v>
      </c>
      <c r="I10473" s="55">
        <f>pro[[#This Row],[Admin expenses 3]]+pro[[#This Row],[Admin expenses 2]]+pro[[#This Row],[Admin expenses 1]]+pro[[#This Row],[COGS]]</f>
        <v>-187523.64300000001</v>
      </c>
      <c r="J10473" s="55">
        <f>pro[[#This Row],[Revenue]]+pro[[#This Row],[AdminExp]]</f>
        <v>-149075.07900000003</v>
      </c>
      <c r="K10473" s="83">
        <f>pro[[#This Row],[Profit]]/pro[[#This Row],[Revenue]]</f>
        <v>-3.8772599933771268</v>
      </c>
      <c r="L10473" s="56">
        <f t="shared" si="163"/>
        <v>10</v>
      </c>
      <c r="M10473" s="82" t="str">
        <f>"Q"&amp;" "&amp;VLOOKUP(pro[[#This Row],[Period]],Mapping!A:B,2,0)</f>
        <v>Q 4</v>
      </c>
      <c r="N10473"/>
    </row>
    <row r="10474" spans="1:14" ht="14.25" x14ac:dyDescent="0.2">
      <c r="A10474" s="42" t="s">
        <v>44</v>
      </c>
      <c r="B10474" s="44" t="s">
        <v>15</v>
      </c>
      <c r="C10474" s="44" t="s">
        <v>57</v>
      </c>
      <c r="D10474" s="43">
        <v>6195.2239999999993</v>
      </c>
      <c r="E10474" s="43">
        <v>-430.63300000000004</v>
      </c>
      <c r="F10474" s="45">
        <v>-69930</v>
      </c>
      <c r="G10474" s="45">
        <v>-97200</v>
      </c>
      <c r="H10474" s="45">
        <v>-43080</v>
      </c>
      <c r="I10474" s="55">
        <f>pro[[#This Row],[Admin expenses 3]]+pro[[#This Row],[Admin expenses 2]]+pro[[#This Row],[Admin expenses 1]]+pro[[#This Row],[COGS]]</f>
        <v>-210640.633</v>
      </c>
      <c r="J10474" s="55">
        <f>pro[[#This Row],[Revenue]]+pro[[#This Row],[AdminExp]]</f>
        <v>-204445.40900000001</v>
      </c>
      <c r="K10474" s="83">
        <f>pro[[#This Row],[Profit]]/pro[[#This Row],[Revenue]]</f>
        <v>-33.000486988041118</v>
      </c>
      <c r="L10474" s="56">
        <f t="shared" si="163"/>
        <v>10</v>
      </c>
      <c r="M10474" s="82" t="str">
        <f>"Q"&amp;" "&amp;VLOOKUP(pro[[#This Row],[Period]],Mapping!A:B,2,0)</f>
        <v>Q 4</v>
      </c>
      <c r="N10474"/>
    </row>
    <row r="10475" spans="1:14" ht="14.25" x14ac:dyDescent="0.2">
      <c r="A10475" s="42" t="s">
        <v>44</v>
      </c>
      <c r="B10475" s="44" t="s">
        <v>15</v>
      </c>
      <c r="C10475" s="44" t="s">
        <v>57</v>
      </c>
      <c r="D10475" s="43">
        <v>35161.875</v>
      </c>
      <c r="E10475" s="43">
        <v>-4425.4209999999994</v>
      </c>
      <c r="F10475" s="45">
        <v>-41740</v>
      </c>
      <c r="G10475" s="45">
        <v>-51620</v>
      </c>
      <c r="H10475" s="45">
        <v>-85290</v>
      </c>
      <c r="I10475" s="55">
        <f>pro[[#This Row],[Admin expenses 3]]+pro[[#This Row],[Admin expenses 2]]+pro[[#This Row],[Admin expenses 1]]+pro[[#This Row],[COGS]]</f>
        <v>-183075.421</v>
      </c>
      <c r="J10475" s="55">
        <f>pro[[#This Row],[Revenue]]+pro[[#This Row],[AdminExp]]</f>
        <v>-147913.546</v>
      </c>
      <c r="K10475" s="83">
        <f>pro[[#This Row],[Profit]]/pro[[#This Row],[Revenue]]</f>
        <v>-4.2066455784852206</v>
      </c>
      <c r="L10475" s="56">
        <f t="shared" si="163"/>
        <v>10</v>
      </c>
      <c r="M10475" s="82" t="str">
        <f>"Q"&amp;" "&amp;VLOOKUP(pro[[#This Row],[Period]],Mapping!A:B,2,0)</f>
        <v>Q 4</v>
      </c>
      <c r="N10475"/>
    </row>
    <row r="10476" spans="1:14" ht="14.25" x14ac:dyDescent="0.2">
      <c r="A10476" s="42" t="s">
        <v>44</v>
      </c>
      <c r="B10476" s="44" t="s">
        <v>15</v>
      </c>
      <c r="C10476" s="44" t="s">
        <v>57</v>
      </c>
      <c r="D10476" s="43">
        <v>224059.49299999999</v>
      </c>
      <c r="E10476" s="43">
        <v>-29873.109</v>
      </c>
      <c r="F10476" s="45">
        <v>-95200</v>
      </c>
      <c r="G10476" s="45">
        <v>-26460</v>
      </c>
      <c r="H10476" s="45">
        <v>-39590</v>
      </c>
      <c r="I10476" s="55">
        <f>pro[[#This Row],[Admin expenses 3]]+pro[[#This Row],[Admin expenses 2]]+pro[[#This Row],[Admin expenses 1]]+pro[[#This Row],[COGS]]</f>
        <v>-191123.109</v>
      </c>
      <c r="J10476" s="55">
        <f>pro[[#This Row],[Revenue]]+pro[[#This Row],[AdminExp]]</f>
        <v>32936.383999999991</v>
      </c>
      <c r="K10476" s="83">
        <f>pro[[#This Row],[Profit]]/pro[[#This Row],[Revenue]]</f>
        <v>0.14699838671865598</v>
      </c>
      <c r="L10476" s="56">
        <f t="shared" si="163"/>
        <v>10</v>
      </c>
      <c r="M10476" s="82" t="str">
        <f>"Q"&amp;" "&amp;VLOOKUP(pro[[#This Row],[Period]],Mapping!A:B,2,0)</f>
        <v>Q 4</v>
      </c>
      <c r="N10476"/>
    </row>
    <row r="10477" spans="1:14" ht="14.25" x14ac:dyDescent="0.2">
      <c r="A10477" s="42" t="s">
        <v>44</v>
      </c>
      <c r="B10477" s="44" t="s">
        <v>15</v>
      </c>
      <c r="C10477" s="44" t="s">
        <v>57</v>
      </c>
      <c r="D10477" s="43">
        <v>670828.5149999999</v>
      </c>
      <c r="E10477" s="43">
        <v>-51003.274000000005</v>
      </c>
      <c r="F10477" s="45">
        <v>-83010</v>
      </c>
      <c r="G10477" s="45">
        <v>-105640</v>
      </c>
      <c r="H10477" s="45">
        <v>-70400</v>
      </c>
      <c r="I10477" s="55">
        <f>pro[[#This Row],[Admin expenses 3]]+pro[[#This Row],[Admin expenses 2]]+pro[[#This Row],[Admin expenses 1]]+pro[[#This Row],[COGS]]</f>
        <v>-310053.27399999998</v>
      </c>
      <c r="J10477" s="55">
        <f>pro[[#This Row],[Revenue]]+pro[[#This Row],[AdminExp]]</f>
        <v>360775.24099999992</v>
      </c>
      <c r="K10477" s="83">
        <f>pro[[#This Row],[Profit]]/pro[[#This Row],[Revenue]]</f>
        <v>0.53780546433688792</v>
      </c>
      <c r="L10477" s="56">
        <f t="shared" si="163"/>
        <v>10</v>
      </c>
      <c r="M10477" s="82" t="str">
        <f>"Q"&amp;" "&amp;VLOOKUP(pro[[#This Row],[Period]],Mapping!A:B,2,0)</f>
        <v>Q 4</v>
      </c>
      <c r="N10477"/>
    </row>
    <row r="10478" spans="1:14" ht="14.25" x14ac:dyDescent="0.2">
      <c r="A10478" s="42" t="s">
        <v>44</v>
      </c>
      <c r="B10478" s="44" t="s">
        <v>15</v>
      </c>
      <c r="C10478" s="44" t="s">
        <v>57</v>
      </c>
      <c r="D10478" s="43">
        <v>761530.62999999989</v>
      </c>
      <c r="E10478" s="43">
        <v>-140107.723</v>
      </c>
      <c r="F10478" s="45">
        <v>-92720</v>
      </c>
      <c r="G10478" s="45">
        <v>-69130</v>
      </c>
      <c r="H10478" s="45">
        <v>-68790</v>
      </c>
      <c r="I10478" s="55">
        <f>pro[[#This Row],[Admin expenses 3]]+pro[[#This Row],[Admin expenses 2]]+pro[[#This Row],[Admin expenses 1]]+pro[[#This Row],[COGS]]</f>
        <v>-370747.723</v>
      </c>
      <c r="J10478" s="55">
        <f>pro[[#This Row],[Revenue]]+pro[[#This Row],[AdminExp]]</f>
        <v>390782.90699999989</v>
      </c>
      <c r="K10478" s="83">
        <f>pro[[#This Row],[Profit]]/pro[[#This Row],[Revenue]]</f>
        <v>0.51315454901662971</v>
      </c>
      <c r="L10478" s="56">
        <f t="shared" si="163"/>
        <v>10</v>
      </c>
      <c r="M10478" s="82" t="str">
        <f>"Q"&amp;" "&amp;VLOOKUP(pro[[#This Row],[Period]],Mapping!A:B,2,0)</f>
        <v>Q 4</v>
      </c>
      <c r="N10478"/>
    </row>
    <row r="10479" spans="1:14" ht="14.25" x14ac:dyDescent="0.2">
      <c r="A10479" s="42" t="s">
        <v>44</v>
      </c>
      <c r="B10479" s="44" t="s">
        <v>15</v>
      </c>
      <c r="C10479" s="44" t="s">
        <v>58</v>
      </c>
      <c r="D10479" s="43">
        <v>1558006.7999999998</v>
      </c>
      <c r="E10479" s="43">
        <v>-419718.59299999999</v>
      </c>
      <c r="F10479" s="45">
        <v>-79640</v>
      </c>
      <c r="G10479" s="45">
        <v>-106270</v>
      </c>
      <c r="H10479" s="45">
        <v>-30870</v>
      </c>
      <c r="I10479" s="55">
        <f>pro[[#This Row],[Admin expenses 3]]+pro[[#This Row],[Admin expenses 2]]+pro[[#This Row],[Admin expenses 1]]+pro[[#This Row],[COGS]]</f>
        <v>-636498.59299999999</v>
      </c>
      <c r="J10479" s="55">
        <f>pro[[#This Row],[Revenue]]+pro[[#This Row],[AdminExp]]</f>
        <v>921508.20699999982</v>
      </c>
      <c r="K10479" s="83">
        <f>pro[[#This Row],[Profit]]/pro[[#This Row],[Revenue]]</f>
        <v>0.59146610078980399</v>
      </c>
      <c r="L10479" s="56">
        <f t="shared" si="163"/>
        <v>10</v>
      </c>
      <c r="M10479" s="82" t="str">
        <f>"Q"&amp;" "&amp;VLOOKUP(pro[[#This Row],[Period]],Mapping!A:B,2,0)</f>
        <v>Q 4</v>
      </c>
      <c r="N10479"/>
    </row>
    <row r="10480" spans="1:14" ht="14.25" x14ac:dyDescent="0.2">
      <c r="A10480" s="42" t="s">
        <v>44</v>
      </c>
      <c r="B10480" s="44" t="s">
        <v>15</v>
      </c>
      <c r="C10480" s="44" t="s">
        <v>59</v>
      </c>
      <c r="D10480" s="43">
        <v>140555.345</v>
      </c>
      <c r="E10480" s="43">
        <v>-110227.28499999999</v>
      </c>
      <c r="F10480" s="45">
        <v>-86880</v>
      </c>
      <c r="G10480" s="45">
        <v>-88500</v>
      </c>
      <c r="H10480" s="45">
        <v>-99570</v>
      </c>
      <c r="I10480" s="55">
        <f>pro[[#This Row],[Admin expenses 3]]+pro[[#This Row],[Admin expenses 2]]+pro[[#This Row],[Admin expenses 1]]+pro[[#This Row],[COGS]]</f>
        <v>-385177.28499999997</v>
      </c>
      <c r="J10480" s="55">
        <f>pro[[#This Row],[Revenue]]+pro[[#This Row],[AdminExp]]</f>
        <v>-244621.93999999997</v>
      </c>
      <c r="K10480" s="83">
        <f>pro[[#This Row],[Profit]]/pro[[#This Row],[Revenue]]</f>
        <v>-1.7403958561661244</v>
      </c>
      <c r="L10480" s="56">
        <f t="shared" si="163"/>
        <v>10</v>
      </c>
      <c r="M10480" s="82" t="str">
        <f>"Q"&amp;" "&amp;VLOOKUP(pro[[#This Row],[Period]],Mapping!A:B,2,0)</f>
        <v>Q 4</v>
      </c>
      <c r="N10480"/>
    </row>
    <row r="10481" spans="1:14" ht="14.25" x14ac:dyDescent="0.2">
      <c r="A10481" s="42" t="s">
        <v>44</v>
      </c>
      <c r="B10481" s="44" t="s">
        <v>15</v>
      </c>
      <c r="C10481" s="44" t="s">
        <v>57</v>
      </c>
      <c r="D10481" s="43">
        <v>70463.266999999993</v>
      </c>
      <c r="E10481" s="43">
        <v>-72538.948999999993</v>
      </c>
      <c r="F10481" s="45">
        <v>-53590</v>
      </c>
      <c r="G10481" s="45">
        <v>-80230</v>
      </c>
      <c r="H10481" s="45">
        <v>-88970</v>
      </c>
      <c r="I10481" s="55">
        <f>pro[[#This Row],[Admin expenses 3]]+pro[[#This Row],[Admin expenses 2]]+pro[[#This Row],[Admin expenses 1]]+pro[[#This Row],[COGS]]</f>
        <v>-295328.94900000002</v>
      </c>
      <c r="J10481" s="55">
        <f>pro[[#This Row],[Revenue]]+pro[[#This Row],[AdminExp]]</f>
        <v>-224865.68200000003</v>
      </c>
      <c r="K10481" s="83">
        <f>pro[[#This Row],[Profit]]/pro[[#This Row],[Revenue]]</f>
        <v>-3.1912468946408636</v>
      </c>
      <c r="L10481" s="56">
        <f t="shared" si="163"/>
        <v>10</v>
      </c>
      <c r="M10481" s="82" t="str">
        <f>"Q"&amp;" "&amp;VLOOKUP(pro[[#This Row],[Period]],Mapping!A:B,2,0)</f>
        <v>Q 4</v>
      </c>
      <c r="N10481"/>
    </row>
    <row r="10482" spans="1:14" ht="14.25" x14ac:dyDescent="0.2">
      <c r="A10482" s="42" t="s">
        <v>44</v>
      </c>
      <c r="B10482" s="44" t="s">
        <v>15</v>
      </c>
      <c r="C10482" s="44" t="s">
        <v>57</v>
      </c>
      <c r="D10482" s="43">
        <v>578407.97</v>
      </c>
      <c r="E10482" s="43">
        <v>-360787.826</v>
      </c>
      <c r="F10482" s="45">
        <v>-33170</v>
      </c>
      <c r="G10482" s="45">
        <v>-102350</v>
      </c>
      <c r="H10482" s="45">
        <v>-95980</v>
      </c>
      <c r="I10482" s="55">
        <f>pro[[#This Row],[Admin expenses 3]]+pro[[#This Row],[Admin expenses 2]]+pro[[#This Row],[Admin expenses 1]]+pro[[#This Row],[COGS]]</f>
        <v>-592287.826</v>
      </c>
      <c r="J10482" s="55">
        <f>pro[[#This Row],[Revenue]]+pro[[#This Row],[AdminExp]]</f>
        <v>-13879.856000000029</v>
      </c>
      <c r="K10482" s="83">
        <f>pro[[#This Row],[Profit]]/pro[[#This Row],[Revenue]]</f>
        <v>-2.3996654126325453E-2</v>
      </c>
      <c r="L10482" s="56">
        <f t="shared" si="163"/>
        <v>10</v>
      </c>
      <c r="M10482" s="82" t="str">
        <f>"Q"&amp;" "&amp;VLOOKUP(pro[[#This Row],[Period]],Mapping!A:B,2,0)</f>
        <v>Q 4</v>
      </c>
      <c r="N10482"/>
    </row>
    <row r="10483" spans="1:14" ht="14.25" x14ac:dyDescent="0.2">
      <c r="A10483" s="42" t="s">
        <v>44</v>
      </c>
      <c r="B10483" s="44" t="s">
        <v>15</v>
      </c>
      <c r="C10483" s="44" t="s">
        <v>57</v>
      </c>
      <c r="D10483" s="43">
        <v>558147.87</v>
      </c>
      <c r="E10483" s="43">
        <v>-348220.28499999997</v>
      </c>
      <c r="F10483" s="45">
        <v>-67970</v>
      </c>
      <c r="G10483" s="45">
        <v>-107090</v>
      </c>
      <c r="H10483" s="45">
        <v>-55690</v>
      </c>
      <c r="I10483" s="55">
        <f>pro[[#This Row],[Admin expenses 3]]+pro[[#This Row],[Admin expenses 2]]+pro[[#This Row],[Admin expenses 1]]+pro[[#This Row],[COGS]]</f>
        <v>-578970.28499999992</v>
      </c>
      <c r="J10483" s="55">
        <f>pro[[#This Row],[Revenue]]+pro[[#This Row],[AdminExp]]</f>
        <v>-20822.414999999921</v>
      </c>
      <c r="K10483" s="83">
        <f>pro[[#This Row],[Profit]]/pro[[#This Row],[Revenue]]</f>
        <v>-3.7306269752493945E-2</v>
      </c>
      <c r="L10483" s="56">
        <f t="shared" si="163"/>
        <v>10</v>
      </c>
      <c r="M10483" s="82" t="str">
        <f>"Q"&amp;" "&amp;VLOOKUP(pro[[#This Row],[Period]],Mapping!A:B,2,0)</f>
        <v>Q 4</v>
      </c>
      <c r="N10483"/>
    </row>
    <row r="10484" spans="1:14" ht="14.25" x14ac:dyDescent="0.2">
      <c r="A10484" s="42" t="s">
        <v>44</v>
      </c>
      <c r="B10484" s="44" t="s">
        <v>15</v>
      </c>
      <c r="C10484" s="44" t="s">
        <v>58</v>
      </c>
      <c r="D10484" s="43">
        <v>1973758.8359999999</v>
      </c>
      <c r="E10484" s="43">
        <v>-102287.92</v>
      </c>
      <c r="F10484" s="45">
        <v>-58170</v>
      </c>
      <c r="G10484" s="45">
        <v>-106830</v>
      </c>
      <c r="H10484" s="45">
        <v>-51400</v>
      </c>
      <c r="I10484" s="55">
        <f>pro[[#This Row],[Admin expenses 3]]+pro[[#This Row],[Admin expenses 2]]+pro[[#This Row],[Admin expenses 1]]+pro[[#This Row],[COGS]]</f>
        <v>-318687.92</v>
      </c>
      <c r="J10484" s="55">
        <f>pro[[#This Row],[Revenue]]+pro[[#This Row],[AdminExp]]</f>
        <v>1655070.916</v>
      </c>
      <c r="K10484" s="83">
        <f>pro[[#This Row],[Profit]]/pro[[#This Row],[Revenue]]</f>
        <v>0.83853755880031944</v>
      </c>
      <c r="L10484" s="56">
        <f t="shared" si="163"/>
        <v>10</v>
      </c>
      <c r="M10484" s="82" t="str">
        <f>"Q"&amp;" "&amp;VLOOKUP(pro[[#This Row],[Period]],Mapping!A:B,2,0)</f>
        <v>Q 4</v>
      </c>
      <c r="N10484"/>
    </row>
    <row r="10485" spans="1:14" ht="14.25" x14ac:dyDescent="0.2">
      <c r="A10485" s="42" t="s">
        <v>44</v>
      </c>
      <c r="B10485" s="44" t="s">
        <v>15</v>
      </c>
      <c r="C10485" s="44" t="s">
        <v>59</v>
      </c>
      <c r="D10485" s="43">
        <v>18783691.121999998</v>
      </c>
      <c r="E10485" s="43">
        <v>-949381.2649999999</v>
      </c>
      <c r="F10485" s="45">
        <v>-43280</v>
      </c>
      <c r="G10485" s="45">
        <v>-65520</v>
      </c>
      <c r="H10485" s="45">
        <v>-12940</v>
      </c>
      <c r="I10485" s="55">
        <f>pro[[#This Row],[Admin expenses 3]]+pro[[#This Row],[Admin expenses 2]]+pro[[#This Row],[Admin expenses 1]]+pro[[#This Row],[COGS]]</f>
        <v>-1071121.2649999999</v>
      </c>
      <c r="J10485" s="55">
        <f>pro[[#This Row],[Revenue]]+pro[[#This Row],[AdminExp]]</f>
        <v>17712569.856999997</v>
      </c>
      <c r="K10485" s="83">
        <f>pro[[#This Row],[Profit]]/pro[[#This Row],[Revenue]]</f>
        <v>0.94297599667482435</v>
      </c>
      <c r="L10485" s="56">
        <f t="shared" si="163"/>
        <v>10</v>
      </c>
      <c r="M10485" s="82" t="str">
        <f>"Q"&amp;" "&amp;VLOOKUP(pro[[#This Row],[Period]],Mapping!A:B,2,0)</f>
        <v>Q 4</v>
      </c>
      <c r="N10485"/>
    </row>
    <row r="10486" spans="1:14" ht="14.25" x14ac:dyDescent="0.2">
      <c r="A10486" s="42" t="s">
        <v>44</v>
      </c>
      <c r="B10486" s="44" t="s">
        <v>15</v>
      </c>
      <c r="C10486" s="44" t="s">
        <v>57</v>
      </c>
      <c r="D10486" s="43">
        <v>3891249.4949999996</v>
      </c>
      <c r="E10486" s="43">
        <v>-153810.36299999998</v>
      </c>
      <c r="F10486" s="45">
        <v>-23190</v>
      </c>
      <c r="G10486" s="45">
        <v>-56840</v>
      </c>
      <c r="H10486" s="45">
        <v>-39980</v>
      </c>
      <c r="I10486" s="55">
        <f>pro[[#This Row],[Admin expenses 3]]+pro[[#This Row],[Admin expenses 2]]+pro[[#This Row],[Admin expenses 1]]+pro[[#This Row],[COGS]]</f>
        <v>-273820.36300000001</v>
      </c>
      <c r="J10486" s="55">
        <f>pro[[#This Row],[Revenue]]+pro[[#This Row],[AdminExp]]</f>
        <v>3617429.1319999998</v>
      </c>
      <c r="K10486" s="83">
        <f>pro[[#This Row],[Profit]]/pro[[#This Row],[Revenue]]</f>
        <v>0.92963176394835612</v>
      </c>
      <c r="L10486" s="56">
        <f t="shared" si="163"/>
        <v>10</v>
      </c>
      <c r="M10486" s="82" t="str">
        <f>"Q"&amp;" "&amp;VLOOKUP(pro[[#This Row],[Period]],Mapping!A:B,2,0)</f>
        <v>Q 4</v>
      </c>
      <c r="N10486"/>
    </row>
    <row r="10487" spans="1:14" ht="14.25" x14ac:dyDescent="0.2">
      <c r="A10487" s="42" t="s">
        <v>44</v>
      </c>
      <c r="B10487" s="44" t="s">
        <v>15</v>
      </c>
      <c r="C10487" s="44" t="s">
        <v>57</v>
      </c>
      <c r="D10487" s="43">
        <v>2438250.773</v>
      </c>
      <c r="E10487" s="43">
        <v>-563882.48</v>
      </c>
      <c r="F10487" s="45">
        <v>-86280</v>
      </c>
      <c r="G10487" s="45">
        <v>-105490</v>
      </c>
      <c r="H10487" s="45">
        <v>-35810</v>
      </c>
      <c r="I10487" s="55">
        <f>pro[[#This Row],[Admin expenses 3]]+pro[[#This Row],[Admin expenses 2]]+pro[[#This Row],[Admin expenses 1]]+pro[[#This Row],[COGS]]</f>
        <v>-791462.48</v>
      </c>
      <c r="J10487" s="55">
        <f>pro[[#This Row],[Revenue]]+pro[[#This Row],[AdminExp]]</f>
        <v>1646788.2930000001</v>
      </c>
      <c r="K10487" s="83">
        <f>pro[[#This Row],[Profit]]/pro[[#This Row],[Revenue]]</f>
        <v>0.67539742475865505</v>
      </c>
      <c r="L10487" s="56">
        <f t="shared" si="163"/>
        <v>10</v>
      </c>
      <c r="M10487" s="82" t="str">
        <f>"Q"&amp;" "&amp;VLOOKUP(pro[[#This Row],[Period]],Mapping!A:B,2,0)</f>
        <v>Q 4</v>
      </c>
      <c r="N10487"/>
    </row>
    <row r="10488" spans="1:14" ht="14.25" x14ac:dyDescent="0.2">
      <c r="A10488" s="42" t="s">
        <v>44</v>
      </c>
      <c r="B10488" s="44" t="s">
        <v>15</v>
      </c>
      <c r="C10488" s="44" t="s">
        <v>58</v>
      </c>
      <c r="D10488" s="43">
        <v>64210.285999999993</v>
      </c>
      <c r="E10488" s="43">
        <v>-28970.948999999997</v>
      </c>
      <c r="F10488" s="45">
        <v>-78430</v>
      </c>
      <c r="G10488" s="45">
        <v>-71560</v>
      </c>
      <c r="H10488" s="45">
        <v>-17650</v>
      </c>
      <c r="I10488" s="55">
        <f>pro[[#This Row],[Admin expenses 3]]+pro[[#This Row],[Admin expenses 2]]+pro[[#This Row],[Admin expenses 1]]+pro[[#This Row],[COGS]]</f>
        <v>-196610.94899999999</v>
      </c>
      <c r="J10488" s="55">
        <f>pro[[#This Row],[Revenue]]+pro[[#This Row],[AdminExp]]</f>
        <v>-132400.663</v>
      </c>
      <c r="K10488" s="83">
        <f>pro[[#This Row],[Profit]]/pro[[#This Row],[Revenue]]</f>
        <v>-2.061985255757933</v>
      </c>
      <c r="L10488" s="56">
        <f t="shared" si="163"/>
        <v>10</v>
      </c>
      <c r="M10488" s="82" t="str">
        <f>"Q"&amp;" "&amp;VLOOKUP(pro[[#This Row],[Period]],Mapping!A:B,2,0)</f>
        <v>Q 4</v>
      </c>
      <c r="N10488"/>
    </row>
    <row r="10489" spans="1:14" ht="14.25" x14ac:dyDescent="0.2">
      <c r="A10489" s="42" t="s">
        <v>44</v>
      </c>
      <c r="B10489" s="44" t="s">
        <v>15</v>
      </c>
      <c r="C10489" s="44" t="s">
        <v>59</v>
      </c>
      <c r="D10489" s="43">
        <v>2308599.7760000001</v>
      </c>
      <c r="E10489" s="43">
        <v>-1162060.179</v>
      </c>
      <c r="F10489" s="45">
        <v>-67100</v>
      </c>
      <c r="G10489" s="45">
        <v>-47180</v>
      </c>
      <c r="H10489" s="45">
        <v>-14800</v>
      </c>
      <c r="I10489" s="55">
        <f>pro[[#This Row],[Admin expenses 3]]+pro[[#This Row],[Admin expenses 2]]+pro[[#This Row],[Admin expenses 1]]+pro[[#This Row],[COGS]]</f>
        <v>-1291140.179</v>
      </c>
      <c r="J10489" s="55">
        <f>pro[[#This Row],[Revenue]]+pro[[#This Row],[AdminExp]]</f>
        <v>1017459.5970000001</v>
      </c>
      <c r="K10489" s="83">
        <f>pro[[#This Row],[Profit]]/pro[[#This Row],[Revenue]]</f>
        <v>0.44072584931239289</v>
      </c>
      <c r="L10489" s="56">
        <f t="shared" si="163"/>
        <v>10</v>
      </c>
      <c r="M10489" s="82" t="str">
        <f>"Q"&amp;" "&amp;VLOOKUP(pro[[#This Row],[Period]],Mapping!A:B,2,0)</f>
        <v>Q 4</v>
      </c>
      <c r="N10489"/>
    </row>
    <row r="10490" spans="1:14" ht="14.25" x14ac:dyDescent="0.2">
      <c r="A10490" s="42" t="s">
        <v>44</v>
      </c>
      <c r="B10490" s="44" t="s">
        <v>15</v>
      </c>
      <c r="C10490" s="44" t="s">
        <v>57</v>
      </c>
      <c r="D10490" s="43">
        <v>19783.672999999999</v>
      </c>
      <c r="E10490" s="43">
        <v>-17618.432999999997</v>
      </c>
      <c r="F10490" s="45">
        <v>-38760</v>
      </c>
      <c r="G10490" s="45">
        <v>-22260</v>
      </c>
      <c r="H10490" s="45">
        <v>-28560</v>
      </c>
      <c r="I10490" s="55">
        <f>pro[[#This Row],[Admin expenses 3]]+pro[[#This Row],[Admin expenses 2]]+pro[[#This Row],[Admin expenses 1]]+pro[[#This Row],[COGS]]</f>
        <v>-107198.43299999999</v>
      </c>
      <c r="J10490" s="55">
        <f>pro[[#This Row],[Revenue]]+pro[[#This Row],[AdminExp]]</f>
        <v>-87414.76</v>
      </c>
      <c r="K10490" s="83">
        <f>pro[[#This Row],[Profit]]/pro[[#This Row],[Revenue]]</f>
        <v>-4.4185303709781296</v>
      </c>
      <c r="L10490" s="56">
        <f t="shared" si="163"/>
        <v>10</v>
      </c>
      <c r="M10490" s="82" t="str">
        <f>"Q"&amp;" "&amp;VLOOKUP(pro[[#This Row],[Period]],Mapping!A:B,2,0)</f>
        <v>Q 4</v>
      </c>
      <c r="N10490"/>
    </row>
    <row r="10491" spans="1:14" ht="14.25" x14ac:dyDescent="0.2">
      <c r="A10491" s="42" t="s">
        <v>44</v>
      </c>
      <c r="B10491" s="44" t="s">
        <v>15</v>
      </c>
      <c r="C10491" s="44" t="s">
        <v>57</v>
      </c>
      <c r="D10491" s="43">
        <v>1602321.07</v>
      </c>
      <c r="E10491" s="43">
        <v>-1495907.8609999998</v>
      </c>
      <c r="F10491" s="45">
        <v>-63710</v>
      </c>
      <c r="G10491" s="45">
        <v>-44570</v>
      </c>
      <c r="H10491" s="45">
        <v>-61440</v>
      </c>
      <c r="I10491" s="55">
        <f>pro[[#This Row],[Admin expenses 3]]+pro[[#This Row],[Admin expenses 2]]+pro[[#This Row],[Admin expenses 1]]+pro[[#This Row],[COGS]]</f>
        <v>-1665627.8609999998</v>
      </c>
      <c r="J10491" s="55">
        <f>pro[[#This Row],[Revenue]]+pro[[#This Row],[AdminExp]]</f>
        <v>-63306.790999999736</v>
      </c>
      <c r="K10491" s="83">
        <f>pro[[#This Row],[Profit]]/pro[[#This Row],[Revenue]]</f>
        <v>-3.9509429280612116E-2</v>
      </c>
      <c r="L10491" s="56">
        <f t="shared" si="163"/>
        <v>10</v>
      </c>
      <c r="M10491" s="82" t="str">
        <f>"Q"&amp;" "&amp;VLOOKUP(pro[[#This Row],[Period]],Mapping!A:B,2,0)</f>
        <v>Q 4</v>
      </c>
      <c r="N10491"/>
    </row>
    <row r="10492" spans="1:14" ht="14.25" x14ac:dyDescent="0.2">
      <c r="A10492" s="42" t="s">
        <v>44</v>
      </c>
      <c r="B10492" s="44" t="s">
        <v>15</v>
      </c>
      <c r="C10492" s="44" t="s">
        <v>58</v>
      </c>
      <c r="D10492" s="43">
        <v>2839801.3349999995</v>
      </c>
      <c r="E10492" s="43">
        <v>-641082.77099999995</v>
      </c>
      <c r="F10492" s="45">
        <v>-104170</v>
      </c>
      <c r="G10492" s="45">
        <v>-39410</v>
      </c>
      <c r="H10492" s="45">
        <v>-24160</v>
      </c>
      <c r="I10492" s="55">
        <f>pro[[#This Row],[Admin expenses 3]]+pro[[#This Row],[Admin expenses 2]]+pro[[#This Row],[Admin expenses 1]]+pro[[#This Row],[COGS]]</f>
        <v>-808822.77099999995</v>
      </c>
      <c r="J10492" s="55">
        <f>pro[[#This Row],[Revenue]]+pro[[#This Row],[AdminExp]]</f>
        <v>2030978.5639999995</v>
      </c>
      <c r="K10492" s="83">
        <f>pro[[#This Row],[Profit]]/pro[[#This Row],[Revenue]]</f>
        <v>0.71518332601952939</v>
      </c>
      <c r="L10492" s="56">
        <f t="shared" si="163"/>
        <v>10</v>
      </c>
      <c r="M10492" s="82" t="str">
        <f>"Q"&amp;" "&amp;VLOOKUP(pro[[#This Row],[Period]],Mapping!A:B,2,0)</f>
        <v>Q 4</v>
      </c>
      <c r="N10492"/>
    </row>
    <row r="10493" spans="1:14" ht="14.25" x14ac:dyDescent="0.2">
      <c r="A10493" s="42" t="s">
        <v>44</v>
      </c>
      <c r="B10493" s="44" t="s">
        <v>17</v>
      </c>
      <c r="C10493" s="44" t="s">
        <v>57</v>
      </c>
      <c r="D10493" s="43">
        <v>635717.71900000004</v>
      </c>
      <c r="E10493" s="43">
        <v>-45234.104999999996</v>
      </c>
      <c r="F10493" s="45">
        <v>-54770</v>
      </c>
      <c r="G10493" s="45">
        <v>-90780</v>
      </c>
      <c r="H10493" s="45">
        <v>-98200</v>
      </c>
      <c r="I10493" s="55">
        <f>pro[[#This Row],[Admin expenses 3]]+pro[[#This Row],[Admin expenses 2]]+pro[[#This Row],[Admin expenses 1]]+pro[[#This Row],[COGS]]</f>
        <v>-288984.10499999998</v>
      </c>
      <c r="J10493" s="55">
        <f>pro[[#This Row],[Revenue]]+pro[[#This Row],[AdminExp]]</f>
        <v>346733.61400000006</v>
      </c>
      <c r="K10493" s="83">
        <f>pro[[#This Row],[Profit]]/pro[[#This Row],[Revenue]]</f>
        <v>0.54542071683233995</v>
      </c>
      <c r="L10493" s="56">
        <f t="shared" si="163"/>
        <v>10</v>
      </c>
      <c r="M10493" s="82" t="str">
        <f>"Q"&amp;" "&amp;VLOOKUP(pro[[#This Row],[Period]],Mapping!A:B,2,0)</f>
        <v>Q 4</v>
      </c>
      <c r="N10493"/>
    </row>
    <row r="10494" spans="1:14" ht="14.25" x14ac:dyDescent="0.2">
      <c r="A10494" s="42" t="s">
        <v>44</v>
      </c>
      <c r="B10494" s="44" t="s">
        <v>17</v>
      </c>
      <c r="C10494" s="44" t="s">
        <v>58</v>
      </c>
      <c r="D10494" s="43">
        <v>1099298.9209999999</v>
      </c>
      <c r="E10494" s="43">
        <v>-78914.940999999992</v>
      </c>
      <c r="F10494" s="45">
        <v>-71100</v>
      </c>
      <c r="G10494" s="45">
        <v>-50890</v>
      </c>
      <c r="H10494" s="45">
        <v>-64320</v>
      </c>
      <c r="I10494" s="55">
        <f>pro[[#This Row],[Admin expenses 3]]+pro[[#This Row],[Admin expenses 2]]+pro[[#This Row],[Admin expenses 1]]+pro[[#This Row],[COGS]]</f>
        <v>-265224.94099999999</v>
      </c>
      <c r="J10494" s="55">
        <f>pro[[#This Row],[Revenue]]+pro[[#This Row],[AdminExp]]</f>
        <v>834073.97999999986</v>
      </c>
      <c r="K10494" s="83">
        <f>pro[[#This Row],[Profit]]/pro[[#This Row],[Revenue]]</f>
        <v>0.75873264684119524</v>
      </c>
      <c r="L10494" s="56">
        <f t="shared" si="163"/>
        <v>10</v>
      </c>
      <c r="M10494" s="82" t="str">
        <f>"Q"&amp;" "&amp;VLOOKUP(pro[[#This Row],[Period]],Mapping!A:B,2,0)</f>
        <v>Q 4</v>
      </c>
      <c r="N10494"/>
    </row>
    <row r="10495" spans="1:14" ht="14.25" x14ac:dyDescent="0.2">
      <c r="A10495" s="42" t="s">
        <v>44</v>
      </c>
      <c r="B10495" s="44" t="s">
        <v>17</v>
      </c>
      <c r="C10495" s="44" t="s">
        <v>59</v>
      </c>
      <c r="D10495" s="43">
        <v>91115.100999999995</v>
      </c>
      <c r="E10495" s="43">
        <v>-1126637.176</v>
      </c>
      <c r="F10495" s="45">
        <v>-38660</v>
      </c>
      <c r="G10495" s="45">
        <v>-50150</v>
      </c>
      <c r="H10495" s="45">
        <v>-32640</v>
      </c>
      <c r="I10495" s="55">
        <f>pro[[#This Row],[Admin expenses 3]]+pro[[#This Row],[Admin expenses 2]]+pro[[#This Row],[Admin expenses 1]]+pro[[#This Row],[COGS]]</f>
        <v>-1248087.176</v>
      </c>
      <c r="J10495" s="55">
        <f>pro[[#This Row],[Revenue]]+pro[[#This Row],[AdminExp]]</f>
        <v>-1156972.075</v>
      </c>
      <c r="K10495" s="83">
        <f>pro[[#This Row],[Profit]]/pro[[#This Row],[Revenue]]</f>
        <v>-12.697917933493812</v>
      </c>
      <c r="L10495" s="56">
        <f t="shared" si="163"/>
        <v>10</v>
      </c>
      <c r="M10495" s="82" t="str">
        <f>"Q"&amp;" "&amp;VLOOKUP(pro[[#This Row],[Period]],Mapping!A:B,2,0)</f>
        <v>Q 4</v>
      </c>
      <c r="N10495"/>
    </row>
    <row r="10496" spans="1:14" ht="14.25" x14ac:dyDescent="0.2">
      <c r="A10496" s="42" t="s">
        <v>44</v>
      </c>
      <c r="B10496" s="44" t="s">
        <v>17</v>
      </c>
      <c r="C10496" s="44" t="s">
        <v>60</v>
      </c>
      <c r="D10496" s="43">
        <v>28530.999</v>
      </c>
      <c r="E10496" s="43">
        <v>-395753.24599999998</v>
      </c>
      <c r="F10496" s="45">
        <v>-101080</v>
      </c>
      <c r="G10496" s="45">
        <v>-25500</v>
      </c>
      <c r="H10496" s="45">
        <v>-22080</v>
      </c>
      <c r="I10496" s="55">
        <f>pro[[#This Row],[Admin expenses 3]]+pro[[#This Row],[Admin expenses 2]]+pro[[#This Row],[Admin expenses 1]]+pro[[#This Row],[COGS]]</f>
        <v>-544413.24600000004</v>
      </c>
      <c r="J10496" s="55">
        <f>pro[[#This Row],[Revenue]]+pro[[#This Row],[AdminExp]]</f>
        <v>-515882.24700000003</v>
      </c>
      <c r="K10496" s="83">
        <f>pro[[#This Row],[Profit]]/pro[[#This Row],[Revenue]]</f>
        <v>-18.081464550189779</v>
      </c>
      <c r="L10496" s="56">
        <f t="shared" si="163"/>
        <v>10</v>
      </c>
      <c r="M10496" s="82" t="str">
        <f>"Q"&amp;" "&amp;VLOOKUP(pro[[#This Row],[Period]],Mapping!A:B,2,0)</f>
        <v>Q 4</v>
      </c>
      <c r="N10496"/>
    </row>
    <row r="10497" spans="1:14" ht="14.25" x14ac:dyDescent="0.2">
      <c r="A10497" s="42" t="s">
        <v>44</v>
      </c>
      <c r="B10497" s="44" t="s">
        <v>17</v>
      </c>
      <c r="C10497" s="44" t="s">
        <v>57</v>
      </c>
      <c r="D10497" s="43">
        <v>9525.2639999999992</v>
      </c>
      <c r="E10497" s="43">
        <v>-33193.264999999999</v>
      </c>
      <c r="F10497" s="45">
        <v>-52990</v>
      </c>
      <c r="G10497" s="45">
        <v>-92740</v>
      </c>
      <c r="H10497" s="45">
        <v>-91320</v>
      </c>
      <c r="I10497" s="55">
        <f>pro[[#This Row],[Admin expenses 3]]+pro[[#This Row],[Admin expenses 2]]+pro[[#This Row],[Admin expenses 1]]+pro[[#This Row],[COGS]]</f>
        <v>-270243.26500000001</v>
      </c>
      <c r="J10497" s="55">
        <f>pro[[#This Row],[Revenue]]+pro[[#This Row],[AdminExp]]</f>
        <v>-260718.00100000002</v>
      </c>
      <c r="K10497" s="83">
        <f>pro[[#This Row],[Profit]]/pro[[#This Row],[Revenue]]</f>
        <v>-27.371209973812803</v>
      </c>
      <c r="L10497" s="56">
        <f t="shared" si="163"/>
        <v>10</v>
      </c>
      <c r="M10497" s="82" t="str">
        <f>"Q"&amp;" "&amp;VLOOKUP(pro[[#This Row],[Period]],Mapping!A:B,2,0)</f>
        <v>Q 4</v>
      </c>
      <c r="N10497"/>
    </row>
    <row r="10498" spans="1:14" ht="14.25" x14ac:dyDescent="0.2">
      <c r="A10498" s="42" t="s">
        <v>44</v>
      </c>
      <c r="B10498" s="44" t="s">
        <v>17</v>
      </c>
      <c r="C10498" s="44" t="s">
        <v>58</v>
      </c>
      <c r="D10498" s="43">
        <v>143631.117</v>
      </c>
      <c r="E10498" s="43">
        <v>-222964.196</v>
      </c>
      <c r="F10498" s="45">
        <v>-35140</v>
      </c>
      <c r="G10498" s="45">
        <v>-72460</v>
      </c>
      <c r="H10498" s="45">
        <v>-25370</v>
      </c>
      <c r="I10498" s="55">
        <f>pro[[#This Row],[Admin expenses 3]]+pro[[#This Row],[Admin expenses 2]]+pro[[#This Row],[Admin expenses 1]]+pro[[#This Row],[COGS]]</f>
        <v>-355934.196</v>
      </c>
      <c r="J10498" s="55">
        <f>pro[[#This Row],[Revenue]]+pro[[#This Row],[AdminExp]]</f>
        <v>-212303.079</v>
      </c>
      <c r="K10498" s="83">
        <f>pro[[#This Row],[Profit]]/pro[[#This Row],[Revenue]]</f>
        <v>-1.4781134021258082</v>
      </c>
      <c r="L10498" s="56">
        <f t="shared" ref="L10498:L10561" si="164">MONTH(DATEVALUE(A10498&amp;"1"))</f>
        <v>10</v>
      </c>
      <c r="M10498" s="82" t="str">
        <f>"Q"&amp;" "&amp;VLOOKUP(pro[[#This Row],[Period]],Mapping!A:B,2,0)</f>
        <v>Q 4</v>
      </c>
      <c r="N10498"/>
    </row>
    <row r="10499" spans="1:14" ht="14.25" x14ac:dyDescent="0.2">
      <c r="A10499" s="42" t="s">
        <v>44</v>
      </c>
      <c r="B10499" s="44" t="s">
        <v>17</v>
      </c>
      <c r="C10499" s="44" t="s">
        <v>59</v>
      </c>
      <c r="D10499" s="43">
        <v>383572.86099999998</v>
      </c>
      <c r="E10499" s="43">
        <v>-478948.55399999995</v>
      </c>
      <c r="F10499" s="45">
        <v>-66710</v>
      </c>
      <c r="G10499" s="45">
        <v>-81460</v>
      </c>
      <c r="H10499" s="45">
        <v>-63510</v>
      </c>
      <c r="I10499" s="55">
        <f>pro[[#This Row],[Admin expenses 3]]+pro[[#This Row],[Admin expenses 2]]+pro[[#This Row],[Admin expenses 1]]+pro[[#This Row],[COGS]]</f>
        <v>-690628.554</v>
      </c>
      <c r="J10499" s="55">
        <f>pro[[#This Row],[Revenue]]+pro[[#This Row],[AdminExp]]</f>
        <v>-307055.69300000003</v>
      </c>
      <c r="K10499" s="83">
        <f>pro[[#This Row],[Profit]]/pro[[#This Row],[Revenue]]</f>
        <v>-0.80051464589930943</v>
      </c>
      <c r="L10499" s="56">
        <f t="shared" si="164"/>
        <v>10</v>
      </c>
      <c r="M10499" s="82" t="str">
        <f>"Q"&amp;" "&amp;VLOOKUP(pro[[#This Row],[Period]],Mapping!A:B,2,0)</f>
        <v>Q 4</v>
      </c>
      <c r="N10499"/>
    </row>
    <row r="10500" spans="1:14" ht="14.25" x14ac:dyDescent="0.2">
      <c r="A10500" s="42" t="s">
        <v>44</v>
      </c>
      <c r="B10500" s="44" t="s">
        <v>17</v>
      </c>
      <c r="C10500" s="44" t="s">
        <v>60</v>
      </c>
      <c r="D10500" s="43">
        <v>2068275.4889999998</v>
      </c>
      <c r="E10500" s="43">
        <v>-2436011.8790000002</v>
      </c>
      <c r="F10500" s="45">
        <v>-51760</v>
      </c>
      <c r="G10500" s="45">
        <v>-56350</v>
      </c>
      <c r="H10500" s="45">
        <v>-12410</v>
      </c>
      <c r="I10500" s="55">
        <f>pro[[#This Row],[Admin expenses 3]]+pro[[#This Row],[Admin expenses 2]]+pro[[#This Row],[Admin expenses 1]]+pro[[#This Row],[COGS]]</f>
        <v>-2556531.8790000002</v>
      </c>
      <c r="J10500" s="55">
        <f>pro[[#This Row],[Revenue]]+pro[[#This Row],[AdminExp]]</f>
        <v>-488256.39000000036</v>
      </c>
      <c r="K10500" s="83">
        <f>pro[[#This Row],[Profit]]/pro[[#This Row],[Revenue]]</f>
        <v>-0.23606932084084684</v>
      </c>
      <c r="L10500" s="56">
        <f t="shared" si="164"/>
        <v>10</v>
      </c>
      <c r="M10500" s="82" t="str">
        <f>"Q"&amp;" "&amp;VLOOKUP(pro[[#This Row],[Period]],Mapping!A:B,2,0)</f>
        <v>Q 4</v>
      </c>
      <c r="N10500"/>
    </row>
    <row r="10501" spans="1:14" ht="14.25" x14ac:dyDescent="0.2">
      <c r="A10501" s="42" t="s">
        <v>44</v>
      </c>
      <c r="B10501" s="44" t="s">
        <v>17</v>
      </c>
      <c r="C10501" s="44" t="s">
        <v>57</v>
      </c>
      <c r="D10501" s="43">
        <v>3565655.0439999998</v>
      </c>
      <c r="E10501" s="43">
        <v>-2183912.7799999998</v>
      </c>
      <c r="F10501" s="45">
        <v>-24260</v>
      </c>
      <c r="G10501" s="45">
        <v>-78090</v>
      </c>
      <c r="H10501" s="45">
        <v>-64400</v>
      </c>
      <c r="I10501" s="55">
        <f>pro[[#This Row],[Admin expenses 3]]+pro[[#This Row],[Admin expenses 2]]+pro[[#This Row],[Admin expenses 1]]+pro[[#This Row],[COGS]]</f>
        <v>-2350662.7799999998</v>
      </c>
      <c r="J10501" s="55">
        <f>pro[[#This Row],[Revenue]]+pro[[#This Row],[AdminExp]]</f>
        <v>1214992.264</v>
      </c>
      <c r="K10501" s="83">
        <f>pro[[#This Row],[Profit]]/pro[[#This Row],[Revenue]]</f>
        <v>0.34074868404460273</v>
      </c>
      <c r="L10501" s="56">
        <f t="shared" si="164"/>
        <v>10</v>
      </c>
      <c r="M10501" s="82" t="str">
        <f>"Q"&amp;" "&amp;VLOOKUP(pro[[#This Row],[Period]],Mapping!A:B,2,0)</f>
        <v>Q 4</v>
      </c>
      <c r="N10501"/>
    </row>
    <row r="10502" spans="1:14" ht="14.25" x14ac:dyDescent="0.2">
      <c r="A10502" s="42" t="s">
        <v>44</v>
      </c>
      <c r="B10502" s="44" t="s">
        <v>17</v>
      </c>
      <c r="C10502" s="44" t="s">
        <v>58</v>
      </c>
      <c r="D10502" s="43">
        <v>10139.744999999999</v>
      </c>
      <c r="E10502" s="43">
        <v>-551.27799999999991</v>
      </c>
      <c r="F10502" s="45">
        <v>-24540</v>
      </c>
      <c r="G10502" s="45">
        <v>-27280</v>
      </c>
      <c r="H10502" s="45">
        <v>-71750</v>
      </c>
      <c r="I10502" s="55">
        <f>pro[[#This Row],[Admin expenses 3]]+pro[[#This Row],[Admin expenses 2]]+pro[[#This Row],[Admin expenses 1]]+pro[[#This Row],[COGS]]</f>
        <v>-124121.27800000001</v>
      </c>
      <c r="J10502" s="55">
        <f>pro[[#This Row],[Revenue]]+pro[[#This Row],[AdminExp]]</f>
        <v>-113981.53300000001</v>
      </c>
      <c r="K10502" s="83">
        <f>pro[[#This Row],[Profit]]/pro[[#This Row],[Revenue]]</f>
        <v>-11.2410650366454</v>
      </c>
      <c r="L10502" s="56">
        <f t="shared" si="164"/>
        <v>10</v>
      </c>
      <c r="M10502" s="82" t="str">
        <f>"Q"&amp;" "&amp;VLOOKUP(pro[[#This Row],[Period]],Mapping!A:B,2,0)</f>
        <v>Q 4</v>
      </c>
      <c r="N10502"/>
    </row>
    <row r="10503" spans="1:14" ht="14.25" x14ac:dyDescent="0.2">
      <c r="A10503" s="42" t="s">
        <v>44</v>
      </c>
      <c r="B10503" s="44" t="s">
        <v>17</v>
      </c>
      <c r="C10503" s="44" t="s">
        <v>59</v>
      </c>
      <c r="D10503" s="43">
        <v>1098764.9119999998</v>
      </c>
      <c r="E10503" s="43">
        <v>-718779.55099999998</v>
      </c>
      <c r="F10503" s="45">
        <v>-44070</v>
      </c>
      <c r="G10503" s="45">
        <v>-104850</v>
      </c>
      <c r="H10503" s="45">
        <v>-45700</v>
      </c>
      <c r="I10503" s="55">
        <f>pro[[#This Row],[Admin expenses 3]]+pro[[#This Row],[Admin expenses 2]]+pro[[#This Row],[Admin expenses 1]]+pro[[#This Row],[COGS]]</f>
        <v>-913399.55099999998</v>
      </c>
      <c r="J10503" s="55">
        <f>pro[[#This Row],[Revenue]]+pro[[#This Row],[AdminExp]]</f>
        <v>185365.3609999998</v>
      </c>
      <c r="K10503" s="83">
        <f>pro[[#This Row],[Profit]]/pro[[#This Row],[Revenue]]</f>
        <v>0.16870338593411494</v>
      </c>
      <c r="L10503" s="56">
        <f t="shared" si="164"/>
        <v>10</v>
      </c>
      <c r="M10503" s="82" t="str">
        <f>"Q"&amp;" "&amp;VLOOKUP(pro[[#This Row],[Period]],Mapping!A:B,2,0)</f>
        <v>Q 4</v>
      </c>
      <c r="N10503"/>
    </row>
    <row r="10504" spans="1:14" ht="14.25" x14ac:dyDescent="0.2">
      <c r="A10504" s="42" t="s">
        <v>44</v>
      </c>
      <c r="B10504" s="44" t="s">
        <v>17</v>
      </c>
      <c r="C10504" s="44" t="s">
        <v>60</v>
      </c>
      <c r="D10504" s="43">
        <v>726742.55499999993</v>
      </c>
      <c r="E10504" s="43">
        <v>-653004.63199999998</v>
      </c>
      <c r="F10504" s="45">
        <v>-22470</v>
      </c>
      <c r="G10504" s="45">
        <v>-49580</v>
      </c>
      <c r="H10504" s="45">
        <v>-78760</v>
      </c>
      <c r="I10504" s="55">
        <f>pro[[#This Row],[Admin expenses 3]]+pro[[#This Row],[Admin expenses 2]]+pro[[#This Row],[Admin expenses 1]]+pro[[#This Row],[COGS]]</f>
        <v>-803814.63199999998</v>
      </c>
      <c r="J10504" s="55">
        <f>pro[[#This Row],[Revenue]]+pro[[#This Row],[AdminExp]]</f>
        <v>-77072.077000000048</v>
      </c>
      <c r="K10504" s="83">
        <f>pro[[#This Row],[Profit]]/pro[[#This Row],[Revenue]]</f>
        <v>-0.10605141596531395</v>
      </c>
      <c r="L10504" s="56">
        <f t="shared" si="164"/>
        <v>10</v>
      </c>
      <c r="M10504" s="82" t="str">
        <f>"Q"&amp;" "&amp;VLOOKUP(pro[[#This Row],[Period]],Mapping!A:B,2,0)</f>
        <v>Q 4</v>
      </c>
      <c r="N10504"/>
    </row>
    <row r="10505" spans="1:14" ht="14.25" x14ac:dyDescent="0.2">
      <c r="A10505" s="42" t="s">
        <v>44</v>
      </c>
      <c r="B10505" s="44" t="s">
        <v>17</v>
      </c>
      <c r="C10505" s="44" t="s">
        <v>57</v>
      </c>
      <c r="D10505" s="43">
        <v>769941.06700000004</v>
      </c>
      <c r="E10505" s="43">
        <v>-523966.26799999998</v>
      </c>
      <c r="F10505" s="45">
        <v>-53980</v>
      </c>
      <c r="G10505" s="45">
        <v>-94600</v>
      </c>
      <c r="H10505" s="45">
        <v>-37640</v>
      </c>
      <c r="I10505" s="55">
        <f>pro[[#This Row],[Admin expenses 3]]+pro[[#This Row],[Admin expenses 2]]+pro[[#This Row],[Admin expenses 1]]+pro[[#This Row],[COGS]]</f>
        <v>-710186.26799999992</v>
      </c>
      <c r="J10505" s="55">
        <f>pro[[#This Row],[Revenue]]+pro[[#This Row],[AdminExp]]</f>
        <v>59754.799000000115</v>
      </c>
      <c r="K10505" s="83">
        <f>pro[[#This Row],[Profit]]/pro[[#This Row],[Revenue]]</f>
        <v>7.7609575019590579E-2</v>
      </c>
      <c r="L10505" s="56">
        <f t="shared" si="164"/>
        <v>10</v>
      </c>
      <c r="M10505" s="82" t="str">
        <f>"Q"&amp;" "&amp;VLOOKUP(pro[[#This Row],[Period]],Mapping!A:B,2,0)</f>
        <v>Q 4</v>
      </c>
      <c r="N10505"/>
    </row>
    <row r="10506" spans="1:14" ht="14.25" x14ac:dyDescent="0.2">
      <c r="A10506" s="42" t="s">
        <v>44</v>
      </c>
      <c r="B10506" s="44" t="s">
        <v>17</v>
      </c>
      <c r="C10506" s="44" t="s">
        <v>58</v>
      </c>
      <c r="D10506" s="43">
        <v>325891.783</v>
      </c>
      <c r="E10506" s="43">
        <v>-76041.644</v>
      </c>
      <c r="F10506" s="45">
        <v>-16550</v>
      </c>
      <c r="G10506" s="45">
        <v>-102040</v>
      </c>
      <c r="H10506" s="45">
        <v>-90030</v>
      </c>
      <c r="I10506" s="55">
        <f>pro[[#This Row],[Admin expenses 3]]+pro[[#This Row],[Admin expenses 2]]+pro[[#This Row],[Admin expenses 1]]+pro[[#This Row],[COGS]]</f>
        <v>-284661.64399999997</v>
      </c>
      <c r="J10506" s="55">
        <f>pro[[#This Row],[Revenue]]+pro[[#This Row],[AdminExp]]</f>
        <v>41230.139000000025</v>
      </c>
      <c r="K10506" s="83">
        <f>pro[[#This Row],[Profit]]/pro[[#This Row],[Revenue]]</f>
        <v>0.12651481611612167</v>
      </c>
      <c r="L10506" s="56">
        <f t="shared" si="164"/>
        <v>10</v>
      </c>
      <c r="M10506" s="82" t="str">
        <f>"Q"&amp;" "&amp;VLOOKUP(pro[[#This Row],[Period]],Mapping!A:B,2,0)</f>
        <v>Q 4</v>
      </c>
      <c r="N10506"/>
    </row>
    <row r="10507" spans="1:14" ht="14.25" x14ac:dyDescent="0.2">
      <c r="A10507" s="42" t="s">
        <v>44</v>
      </c>
      <c r="B10507" s="44" t="s">
        <v>17</v>
      </c>
      <c r="C10507" s="44" t="s">
        <v>59</v>
      </c>
      <c r="D10507" s="43">
        <v>271450.66199999995</v>
      </c>
      <c r="E10507" s="43">
        <v>-74403.209999999992</v>
      </c>
      <c r="F10507" s="45">
        <v>-95880</v>
      </c>
      <c r="G10507" s="45">
        <v>-23870</v>
      </c>
      <c r="H10507" s="45">
        <v>-103340</v>
      </c>
      <c r="I10507" s="55">
        <f>pro[[#This Row],[Admin expenses 3]]+pro[[#This Row],[Admin expenses 2]]+pro[[#This Row],[Admin expenses 1]]+pro[[#This Row],[COGS]]</f>
        <v>-297493.20999999996</v>
      </c>
      <c r="J10507" s="55">
        <f>pro[[#This Row],[Revenue]]+pro[[#This Row],[AdminExp]]</f>
        <v>-26042.54800000001</v>
      </c>
      <c r="K10507" s="83">
        <f>pro[[#This Row],[Profit]]/pro[[#This Row],[Revenue]]</f>
        <v>-9.5938421399023935E-2</v>
      </c>
      <c r="L10507" s="56">
        <f t="shared" si="164"/>
        <v>10</v>
      </c>
      <c r="M10507" s="82" t="str">
        <f>"Q"&amp;" "&amp;VLOOKUP(pro[[#This Row],[Period]],Mapping!A:B,2,0)</f>
        <v>Q 4</v>
      </c>
      <c r="N10507"/>
    </row>
    <row r="10508" spans="1:14" ht="14.25" x14ac:dyDescent="0.2">
      <c r="A10508" s="42" t="s">
        <v>44</v>
      </c>
      <c r="B10508" s="44" t="s">
        <v>17</v>
      </c>
      <c r="C10508" s="44" t="s">
        <v>60</v>
      </c>
      <c r="D10508" s="43">
        <v>105178.12199999999</v>
      </c>
      <c r="E10508" s="43">
        <v>-43881.137999999992</v>
      </c>
      <c r="F10508" s="45">
        <v>-90640</v>
      </c>
      <c r="G10508" s="45">
        <v>-24100</v>
      </c>
      <c r="H10508" s="45">
        <v>-55220</v>
      </c>
      <c r="I10508" s="55">
        <f>pro[[#This Row],[Admin expenses 3]]+pro[[#This Row],[Admin expenses 2]]+pro[[#This Row],[Admin expenses 1]]+pro[[#This Row],[COGS]]</f>
        <v>-213841.13799999998</v>
      </c>
      <c r="J10508" s="55">
        <f>pro[[#This Row],[Revenue]]+pro[[#This Row],[AdminExp]]</f>
        <v>-108663.01599999999</v>
      </c>
      <c r="K10508" s="83">
        <f>pro[[#This Row],[Profit]]/pro[[#This Row],[Revenue]]</f>
        <v>-1.0331332594054112</v>
      </c>
      <c r="L10508" s="56">
        <f t="shared" si="164"/>
        <v>10</v>
      </c>
      <c r="M10508" s="82" t="str">
        <f>"Q"&amp;" "&amp;VLOOKUP(pro[[#This Row],[Period]],Mapping!A:B,2,0)</f>
        <v>Q 4</v>
      </c>
      <c r="N10508"/>
    </row>
    <row r="10509" spans="1:14" ht="14.25" x14ac:dyDescent="0.2">
      <c r="A10509" s="42" t="s">
        <v>44</v>
      </c>
      <c r="B10509" s="44" t="s">
        <v>17</v>
      </c>
      <c r="C10509" s="44" t="s">
        <v>57</v>
      </c>
      <c r="D10509" s="43">
        <v>104657.16100000001</v>
      </c>
      <c r="E10509" s="43">
        <v>-18908.350999999999</v>
      </c>
      <c r="F10509" s="45">
        <v>-80360</v>
      </c>
      <c r="G10509" s="45">
        <v>-20470</v>
      </c>
      <c r="H10509" s="45">
        <v>-51250</v>
      </c>
      <c r="I10509" s="55">
        <f>pro[[#This Row],[Admin expenses 3]]+pro[[#This Row],[Admin expenses 2]]+pro[[#This Row],[Admin expenses 1]]+pro[[#This Row],[COGS]]</f>
        <v>-170988.351</v>
      </c>
      <c r="J10509" s="55">
        <f>pro[[#This Row],[Revenue]]+pro[[#This Row],[AdminExp]]</f>
        <v>-66331.189999999988</v>
      </c>
      <c r="K10509" s="83">
        <f>pro[[#This Row],[Profit]]/pro[[#This Row],[Revenue]]</f>
        <v>-0.63379504437350431</v>
      </c>
      <c r="L10509" s="56">
        <f t="shared" si="164"/>
        <v>10</v>
      </c>
      <c r="M10509" s="82" t="str">
        <f>"Q"&amp;" "&amp;VLOOKUP(pro[[#This Row],[Period]],Mapping!A:B,2,0)</f>
        <v>Q 4</v>
      </c>
      <c r="N10509"/>
    </row>
    <row r="10510" spans="1:14" ht="14.25" x14ac:dyDescent="0.2">
      <c r="A10510" s="42" t="s">
        <v>44</v>
      </c>
      <c r="B10510" s="44" t="s">
        <v>17</v>
      </c>
      <c r="C10510" s="44" t="s">
        <v>57</v>
      </c>
      <c r="D10510" s="43">
        <v>3120779.2560000001</v>
      </c>
      <c r="E10510" s="43">
        <v>-2977146.1089999997</v>
      </c>
      <c r="F10510" s="45">
        <v>-26730</v>
      </c>
      <c r="G10510" s="45">
        <v>-12380</v>
      </c>
      <c r="H10510" s="45">
        <v>-18450</v>
      </c>
      <c r="I10510" s="55">
        <f>pro[[#This Row],[Admin expenses 3]]+pro[[#This Row],[Admin expenses 2]]+pro[[#This Row],[Admin expenses 1]]+pro[[#This Row],[COGS]]</f>
        <v>-3034706.1089999997</v>
      </c>
      <c r="J10510" s="55">
        <f>pro[[#This Row],[Revenue]]+pro[[#This Row],[AdminExp]]</f>
        <v>86073.147000000346</v>
      </c>
      <c r="K10510" s="83">
        <f>pro[[#This Row],[Profit]]/pro[[#This Row],[Revenue]]</f>
        <v>2.7580658527679072E-2</v>
      </c>
      <c r="L10510" s="56">
        <f t="shared" si="164"/>
        <v>10</v>
      </c>
      <c r="M10510" s="82" t="str">
        <f>"Q"&amp;" "&amp;VLOOKUP(pro[[#This Row],[Period]],Mapping!A:B,2,0)</f>
        <v>Q 4</v>
      </c>
      <c r="N10510"/>
    </row>
    <row r="10511" spans="1:14" ht="14.25" x14ac:dyDescent="0.2">
      <c r="A10511" s="42" t="s">
        <v>44</v>
      </c>
      <c r="B10511" s="44" t="s">
        <v>17</v>
      </c>
      <c r="C10511" s="44" t="s">
        <v>58</v>
      </c>
      <c r="D10511" s="43">
        <v>113150.912</v>
      </c>
      <c r="E10511" s="43">
        <v>-4808.7199999999993</v>
      </c>
      <c r="F10511" s="45">
        <v>-89650</v>
      </c>
      <c r="G10511" s="45">
        <v>-31570</v>
      </c>
      <c r="H10511" s="45">
        <v>-85190</v>
      </c>
      <c r="I10511" s="55">
        <f>pro[[#This Row],[Admin expenses 3]]+pro[[#This Row],[Admin expenses 2]]+pro[[#This Row],[Admin expenses 1]]+pro[[#This Row],[COGS]]</f>
        <v>-211218.72</v>
      </c>
      <c r="J10511" s="55">
        <f>pro[[#This Row],[Revenue]]+pro[[#This Row],[AdminExp]]</f>
        <v>-98067.808000000005</v>
      </c>
      <c r="K10511" s="83">
        <f>pro[[#This Row],[Profit]]/pro[[#This Row],[Revenue]]</f>
        <v>-0.86669922731157489</v>
      </c>
      <c r="L10511" s="56">
        <f t="shared" si="164"/>
        <v>10</v>
      </c>
      <c r="M10511" s="82" t="str">
        <f>"Q"&amp;" "&amp;VLOOKUP(pro[[#This Row],[Period]],Mapping!A:B,2,0)</f>
        <v>Q 4</v>
      </c>
      <c r="N10511"/>
    </row>
    <row r="10512" spans="1:14" ht="14.25" x14ac:dyDescent="0.2">
      <c r="A10512" s="42" t="s">
        <v>44</v>
      </c>
      <c r="B10512" s="44" t="s">
        <v>17</v>
      </c>
      <c r="C10512" s="44" t="s">
        <v>59</v>
      </c>
      <c r="D10512" s="43">
        <v>1200517.9339999999</v>
      </c>
      <c r="E10512" s="43">
        <v>-75098.834999999992</v>
      </c>
      <c r="F10512" s="45">
        <v>-35840</v>
      </c>
      <c r="G10512" s="45">
        <v>-95580</v>
      </c>
      <c r="H10512" s="45">
        <v>-26810</v>
      </c>
      <c r="I10512" s="55">
        <f>pro[[#This Row],[Admin expenses 3]]+pro[[#This Row],[Admin expenses 2]]+pro[[#This Row],[Admin expenses 1]]+pro[[#This Row],[COGS]]</f>
        <v>-233328.83499999999</v>
      </c>
      <c r="J10512" s="55">
        <f>pro[[#This Row],[Revenue]]+pro[[#This Row],[AdminExp]]</f>
        <v>967189.09899999993</v>
      </c>
      <c r="K10512" s="83">
        <f>pro[[#This Row],[Profit]]/pro[[#This Row],[Revenue]]</f>
        <v>0.80564319083299929</v>
      </c>
      <c r="L10512" s="56">
        <f t="shared" si="164"/>
        <v>10</v>
      </c>
      <c r="M10512" s="82" t="str">
        <f>"Q"&amp;" "&amp;VLOOKUP(pro[[#This Row],[Period]],Mapping!A:B,2,0)</f>
        <v>Q 4</v>
      </c>
      <c r="N10512"/>
    </row>
    <row r="10513" spans="1:14" ht="14.25" x14ac:dyDescent="0.2">
      <c r="A10513" s="42" t="s">
        <v>44</v>
      </c>
      <c r="B10513" s="44" t="s">
        <v>17</v>
      </c>
      <c r="C10513" s="44" t="s">
        <v>57</v>
      </c>
      <c r="D10513" s="43">
        <v>178576.82499999998</v>
      </c>
      <c r="E10513" s="43">
        <v>-29892.764999999999</v>
      </c>
      <c r="F10513" s="45">
        <v>-38360</v>
      </c>
      <c r="G10513" s="45">
        <v>-108390</v>
      </c>
      <c r="H10513" s="45">
        <v>-94560</v>
      </c>
      <c r="I10513" s="55">
        <f>pro[[#This Row],[Admin expenses 3]]+pro[[#This Row],[Admin expenses 2]]+pro[[#This Row],[Admin expenses 1]]+pro[[#This Row],[COGS]]</f>
        <v>-271202.76500000001</v>
      </c>
      <c r="J10513" s="55">
        <f>pro[[#This Row],[Revenue]]+pro[[#This Row],[AdminExp]]</f>
        <v>-92625.940000000031</v>
      </c>
      <c r="K10513" s="83">
        <f>pro[[#This Row],[Profit]]/pro[[#This Row],[Revenue]]</f>
        <v>-0.51868958920061459</v>
      </c>
      <c r="L10513" s="56">
        <f t="shared" si="164"/>
        <v>10</v>
      </c>
      <c r="M10513" s="82" t="str">
        <f>"Q"&amp;" "&amp;VLOOKUP(pro[[#This Row],[Period]],Mapping!A:B,2,0)</f>
        <v>Q 4</v>
      </c>
      <c r="N10513"/>
    </row>
    <row r="10514" spans="1:14" ht="14.25" x14ac:dyDescent="0.2">
      <c r="A10514" s="42" t="s">
        <v>44</v>
      </c>
      <c r="B10514" s="44" t="s">
        <v>17</v>
      </c>
      <c r="C10514" s="44" t="s">
        <v>58</v>
      </c>
      <c r="D10514" s="43">
        <v>350612.92699999997</v>
      </c>
      <c r="E10514" s="43">
        <v>-23408.721000000001</v>
      </c>
      <c r="F10514" s="45">
        <v>-106320</v>
      </c>
      <c r="G10514" s="45">
        <v>-52460</v>
      </c>
      <c r="H10514" s="45">
        <v>-98220</v>
      </c>
      <c r="I10514" s="55">
        <f>pro[[#This Row],[Admin expenses 3]]+pro[[#This Row],[Admin expenses 2]]+pro[[#This Row],[Admin expenses 1]]+pro[[#This Row],[COGS]]</f>
        <v>-280408.72100000002</v>
      </c>
      <c r="J10514" s="55">
        <f>pro[[#This Row],[Revenue]]+pro[[#This Row],[AdminExp]]</f>
        <v>70204.205999999947</v>
      </c>
      <c r="K10514" s="83">
        <f>pro[[#This Row],[Profit]]/pro[[#This Row],[Revenue]]</f>
        <v>0.20023279404070563</v>
      </c>
      <c r="L10514" s="56">
        <f t="shared" si="164"/>
        <v>10</v>
      </c>
      <c r="M10514" s="82" t="str">
        <f>"Q"&amp;" "&amp;VLOOKUP(pro[[#This Row],[Period]],Mapping!A:B,2,0)</f>
        <v>Q 4</v>
      </c>
      <c r="N10514"/>
    </row>
    <row r="10515" spans="1:14" ht="14.25" x14ac:dyDescent="0.2">
      <c r="A10515" s="42" t="s">
        <v>44</v>
      </c>
      <c r="B10515" s="44" t="s">
        <v>17</v>
      </c>
      <c r="C10515" s="44" t="s">
        <v>59</v>
      </c>
      <c r="D10515" s="43">
        <v>2508550.912</v>
      </c>
      <c r="E10515" s="43">
        <v>-147718.64099999997</v>
      </c>
      <c r="F10515" s="45">
        <v>-54210</v>
      </c>
      <c r="G10515" s="45">
        <v>-16800</v>
      </c>
      <c r="H10515" s="45">
        <v>-62960</v>
      </c>
      <c r="I10515" s="55">
        <f>pro[[#This Row],[Admin expenses 3]]+pro[[#This Row],[Admin expenses 2]]+pro[[#This Row],[Admin expenses 1]]+pro[[#This Row],[COGS]]</f>
        <v>-281688.64099999995</v>
      </c>
      <c r="J10515" s="55">
        <f>pro[[#This Row],[Revenue]]+pro[[#This Row],[AdminExp]]</f>
        <v>2226862.2710000002</v>
      </c>
      <c r="K10515" s="83">
        <f>pro[[#This Row],[Profit]]/pro[[#This Row],[Revenue]]</f>
        <v>0.8877086210798022</v>
      </c>
      <c r="L10515" s="56">
        <f t="shared" si="164"/>
        <v>10</v>
      </c>
      <c r="M10515" s="82" t="str">
        <f>"Q"&amp;" "&amp;VLOOKUP(pro[[#This Row],[Period]],Mapping!A:B,2,0)</f>
        <v>Q 4</v>
      </c>
      <c r="N10515"/>
    </row>
    <row r="10516" spans="1:14" ht="14.25" x14ac:dyDescent="0.2">
      <c r="A10516" s="42" t="s">
        <v>44</v>
      </c>
      <c r="B10516" s="44" t="s">
        <v>17</v>
      </c>
      <c r="C10516" s="44" t="s">
        <v>57</v>
      </c>
      <c r="D10516" s="43">
        <v>345294.82399999996</v>
      </c>
      <c r="E10516" s="43">
        <v>-63356.726999999999</v>
      </c>
      <c r="F10516" s="45">
        <v>-93540</v>
      </c>
      <c r="G10516" s="45">
        <v>-108500</v>
      </c>
      <c r="H10516" s="45">
        <v>-28670</v>
      </c>
      <c r="I10516" s="55">
        <f>pro[[#This Row],[Admin expenses 3]]+pro[[#This Row],[Admin expenses 2]]+pro[[#This Row],[Admin expenses 1]]+pro[[#This Row],[COGS]]</f>
        <v>-294066.72700000001</v>
      </c>
      <c r="J10516" s="55">
        <f>pro[[#This Row],[Revenue]]+pro[[#This Row],[AdminExp]]</f>
        <v>51228.096999999951</v>
      </c>
      <c r="K10516" s="83">
        <f>pro[[#This Row],[Profit]]/pro[[#This Row],[Revenue]]</f>
        <v>0.14836045442719975</v>
      </c>
      <c r="L10516" s="56">
        <f t="shared" si="164"/>
        <v>10</v>
      </c>
      <c r="M10516" s="82" t="str">
        <f>"Q"&amp;" "&amp;VLOOKUP(pro[[#This Row],[Period]],Mapping!A:B,2,0)</f>
        <v>Q 4</v>
      </c>
      <c r="N10516"/>
    </row>
    <row r="10517" spans="1:14" ht="14.25" x14ac:dyDescent="0.2">
      <c r="A10517" s="42" t="s">
        <v>44</v>
      </c>
      <c r="B10517" s="44" t="s">
        <v>17</v>
      </c>
      <c r="C10517" s="44" t="s">
        <v>58</v>
      </c>
      <c r="D10517" s="43">
        <v>828601.3189999999</v>
      </c>
      <c r="E10517" s="43">
        <v>-50002.854999999996</v>
      </c>
      <c r="F10517" s="45">
        <v>-103260</v>
      </c>
      <c r="G10517" s="45">
        <v>-24350</v>
      </c>
      <c r="H10517" s="45">
        <v>-46010</v>
      </c>
      <c r="I10517" s="55">
        <f>pro[[#This Row],[Admin expenses 3]]+pro[[#This Row],[Admin expenses 2]]+pro[[#This Row],[Admin expenses 1]]+pro[[#This Row],[COGS]]</f>
        <v>-223622.85499999998</v>
      </c>
      <c r="J10517" s="55">
        <f>pro[[#This Row],[Revenue]]+pro[[#This Row],[AdminExp]]</f>
        <v>604978.46399999992</v>
      </c>
      <c r="K10517" s="83">
        <f>pro[[#This Row],[Profit]]/pro[[#This Row],[Revenue]]</f>
        <v>0.73012008323872823</v>
      </c>
      <c r="L10517" s="56">
        <f t="shared" si="164"/>
        <v>10</v>
      </c>
      <c r="M10517" s="82" t="str">
        <f>"Q"&amp;" "&amp;VLOOKUP(pro[[#This Row],[Period]],Mapping!A:B,2,0)</f>
        <v>Q 4</v>
      </c>
      <c r="N10517"/>
    </row>
    <row r="10518" spans="1:14" ht="14.25" x14ac:dyDescent="0.2">
      <c r="A10518" s="42" t="s">
        <v>44</v>
      </c>
      <c r="B10518" s="44" t="s">
        <v>17</v>
      </c>
      <c r="C10518" s="44" t="s">
        <v>59</v>
      </c>
      <c r="D10518" s="43">
        <v>1708075.642</v>
      </c>
      <c r="E10518" s="43">
        <v>-82665.618000000002</v>
      </c>
      <c r="F10518" s="45">
        <v>-69930</v>
      </c>
      <c r="G10518" s="45">
        <v>-23100</v>
      </c>
      <c r="H10518" s="45">
        <v>-105680</v>
      </c>
      <c r="I10518" s="55">
        <f>pro[[#This Row],[Admin expenses 3]]+pro[[#This Row],[Admin expenses 2]]+pro[[#This Row],[Admin expenses 1]]+pro[[#This Row],[COGS]]</f>
        <v>-281375.61800000002</v>
      </c>
      <c r="J10518" s="55">
        <f>pro[[#This Row],[Revenue]]+pro[[#This Row],[AdminExp]]</f>
        <v>1426700.024</v>
      </c>
      <c r="K10518" s="83">
        <f>pro[[#This Row],[Profit]]/pro[[#This Row],[Revenue]]</f>
        <v>0.83526747230553855</v>
      </c>
      <c r="L10518" s="56">
        <f t="shared" si="164"/>
        <v>10</v>
      </c>
      <c r="M10518" s="82" t="str">
        <f>"Q"&amp;" "&amp;VLOOKUP(pro[[#This Row],[Period]],Mapping!A:B,2,0)</f>
        <v>Q 4</v>
      </c>
      <c r="N10518"/>
    </row>
    <row r="10519" spans="1:14" ht="14.25" x14ac:dyDescent="0.2">
      <c r="A10519" s="42" t="s">
        <v>44</v>
      </c>
      <c r="B10519" s="44" t="s">
        <v>17</v>
      </c>
      <c r="C10519" s="44" t="s">
        <v>57</v>
      </c>
      <c r="D10519" s="43">
        <v>115249.04999999999</v>
      </c>
      <c r="E10519" s="43">
        <v>-207959.79399999997</v>
      </c>
      <c r="F10519" s="45">
        <v>-36990</v>
      </c>
      <c r="G10519" s="45">
        <v>-50140</v>
      </c>
      <c r="H10519" s="45">
        <v>-22140</v>
      </c>
      <c r="I10519" s="55">
        <f>pro[[#This Row],[Admin expenses 3]]+pro[[#This Row],[Admin expenses 2]]+pro[[#This Row],[Admin expenses 1]]+pro[[#This Row],[COGS]]</f>
        <v>-317229.79399999999</v>
      </c>
      <c r="J10519" s="55">
        <f>pro[[#This Row],[Revenue]]+pro[[#This Row],[AdminExp]]</f>
        <v>-201980.74400000001</v>
      </c>
      <c r="K10519" s="83">
        <f>pro[[#This Row],[Profit]]/pro[[#This Row],[Revenue]]</f>
        <v>-1.7525588627411681</v>
      </c>
      <c r="L10519" s="56">
        <f t="shared" si="164"/>
        <v>10</v>
      </c>
      <c r="M10519" s="82" t="str">
        <f>"Q"&amp;" "&amp;VLOOKUP(pro[[#This Row],[Period]],Mapping!A:B,2,0)</f>
        <v>Q 4</v>
      </c>
      <c r="N10519"/>
    </row>
    <row r="10520" spans="1:14" ht="14.25" x14ac:dyDescent="0.2">
      <c r="A10520" s="42" t="s">
        <v>44</v>
      </c>
      <c r="B10520" s="44" t="s">
        <v>17</v>
      </c>
      <c r="C10520" s="44" t="s">
        <v>57</v>
      </c>
      <c r="D10520" s="43">
        <v>230352.15</v>
      </c>
      <c r="E10520" s="43">
        <v>-415914.91899999994</v>
      </c>
      <c r="F10520" s="45">
        <v>-56590</v>
      </c>
      <c r="G10520" s="45">
        <v>-58320</v>
      </c>
      <c r="H10520" s="45">
        <v>-39830</v>
      </c>
      <c r="I10520" s="55">
        <f>pro[[#This Row],[Admin expenses 3]]+pro[[#This Row],[Admin expenses 2]]+pro[[#This Row],[Admin expenses 1]]+pro[[#This Row],[COGS]]</f>
        <v>-570654.91899999999</v>
      </c>
      <c r="J10520" s="55">
        <f>pro[[#This Row],[Revenue]]+pro[[#This Row],[AdminExp]]</f>
        <v>-340302.76899999997</v>
      </c>
      <c r="K10520" s="83">
        <f>pro[[#This Row],[Profit]]/pro[[#This Row],[Revenue]]</f>
        <v>-1.4773153582460592</v>
      </c>
      <c r="L10520" s="56">
        <f t="shared" si="164"/>
        <v>10</v>
      </c>
      <c r="M10520" s="82" t="str">
        <f>"Q"&amp;" "&amp;VLOOKUP(pro[[#This Row],[Period]],Mapping!A:B,2,0)</f>
        <v>Q 4</v>
      </c>
      <c r="N10520"/>
    </row>
    <row r="10521" spans="1:14" ht="14.25" x14ac:dyDescent="0.2">
      <c r="A10521" s="42" t="s">
        <v>44</v>
      </c>
      <c r="B10521" s="44" t="s">
        <v>17</v>
      </c>
      <c r="C10521" s="44" t="s">
        <v>57</v>
      </c>
      <c r="D10521" s="43">
        <v>119769.29999999999</v>
      </c>
      <c r="E10521" s="43">
        <v>-208172.33500000002</v>
      </c>
      <c r="F10521" s="45">
        <v>-96080</v>
      </c>
      <c r="G10521" s="45">
        <v>-96330</v>
      </c>
      <c r="H10521" s="45">
        <v>-62160</v>
      </c>
      <c r="I10521" s="55">
        <f>pro[[#This Row],[Admin expenses 3]]+pro[[#This Row],[Admin expenses 2]]+pro[[#This Row],[Admin expenses 1]]+pro[[#This Row],[COGS]]</f>
        <v>-462742.33500000002</v>
      </c>
      <c r="J10521" s="55">
        <f>pro[[#This Row],[Revenue]]+pro[[#This Row],[AdminExp]]</f>
        <v>-342973.03500000003</v>
      </c>
      <c r="K10521" s="83">
        <f>pro[[#This Row],[Profit]]/pro[[#This Row],[Revenue]]</f>
        <v>-2.8636139227665192</v>
      </c>
      <c r="L10521" s="56">
        <f t="shared" si="164"/>
        <v>10</v>
      </c>
      <c r="M10521" s="82" t="str">
        <f>"Q"&amp;" "&amp;VLOOKUP(pro[[#This Row],[Period]],Mapping!A:B,2,0)</f>
        <v>Q 4</v>
      </c>
      <c r="N10521"/>
    </row>
    <row r="10522" spans="1:14" ht="14.25" x14ac:dyDescent="0.2">
      <c r="A10522" s="42" t="s">
        <v>44</v>
      </c>
      <c r="B10522" s="44" t="s">
        <v>17</v>
      </c>
      <c r="C10522" s="44" t="s">
        <v>57</v>
      </c>
      <c r="D10522" s="43">
        <v>146971.23699999999</v>
      </c>
      <c r="E10522" s="43">
        <v>-49858.332999999999</v>
      </c>
      <c r="F10522" s="45">
        <v>-28950</v>
      </c>
      <c r="G10522" s="45">
        <v>-39670</v>
      </c>
      <c r="H10522" s="45">
        <v>-28310</v>
      </c>
      <c r="I10522" s="55">
        <f>pro[[#This Row],[Admin expenses 3]]+pro[[#This Row],[Admin expenses 2]]+pro[[#This Row],[Admin expenses 1]]+pro[[#This Row],[COGS]]</f>
        <v>-146788.33299999998</v>
      </c>
      <c r="J10522" s="55">
        <f>pro[[#This Row],[Revenue]]+pro[[#This Row],[AdminExp]]</f>
        <v>182.90400000000955</v>
      </c>
      <c r="K10522" s="83">
        <f>pro[[#This Row],[Profit]]/pro[[#This Row],[Revenue]]</f>
        <v>1.244488402856741E-3</v>
      </c>
      <c r="L10522" s="56">
        <f t="shared" si="164"/>
        <v>10</v>
      </c>
      <c r="M10522" s="82" t="str">
        <f>"Q"&amp;" "&amp;VLOOKUP(pro[[#This Row],[Period]],Mapping!A:B,2,0)</f>
        <v>Q 4</v>
      </c>
      <c r="N10522"/>
    </row>
    <row r="10523" spans="1:14" ht="14.25" x14ac:dyDescent="0.2">
      <c r="A10523" s="42" t="s">
        <v>44</v>
      </c>
      <c r="B10523" s="44" t="s">
        <v>17</v>
      </c>
      <c r="C10523" s="44" t="s">
        <v>57</v>
      </c>
      <c r="D10523" s="43">
        <v>117359.98399999998</v>
      </c>
      <c r="E10523" s="43">
        <v>-44166.366999999998</v>
      </c>
      <c r="F10523" s="45">
        <v>-94270</v>
      </c>
      <c r="G10523" s="45">
        <v>-62030</v>
      </c>
      <c r="H10523" s="45">
        <v>-57160</v>
      </c>
      <c r="I10523" s="55">
        <f>pro[[#This Row],[Admin expenses 3]]+pro[[#This Row],[Admin expenses 2]]+pro[[#This Row],[Admin expenses 1]]+pro[[#This Row],[COGS]]</f>
        <v>-257626.367</v>
      </c>
      <c r="J10523" s="55">
        <f>pro[[#This Row],[Revenue]]+pro[[#This Row],[AdminExp]]</f>
        <v>-140266.38300000003</v>
      </c>
      <c r="K10523" s="83">
        <f>pro[[#This Row],[Profit]]/pro[[#This Row],[Revenue]]</f>
        <v>-1.1951806588521694</v>
      </c>
      <c r="L10523" s="56">
        <f t="shared" si="164"/>
        <v>10</v>
      </c>
      <c r="M10523" s="82" t="str">
        <f>"Q"&amp;" "&amp;VLOOKUP(pro[[#This Row],[Period]],Mapping!A:B,2,0)</f>
        <v>Q 4</v>
      </c>
      <c r="N10523"/>
    </row>
    <row r="10524" spans="1:14" ht="14.25" x14ac:dyDescent="0.2">
      <c r="A10524" s="42" t="s">
        <v>44</v>
      </c>
      <c r="B10524" s="44" t="s">
        <v>17</v>
      </c>
      <c r="C10524" s="44" t="s">
        <v>57</v>
      </c>
      <c r="D10524" s="43">
        <v>206249.421</v>
      </c>
      <c r="E10524" s="43">
        <v>-162858.864</v>
      </c>
      <c r="F10524" s="45">
        <v>-68230</v>
      </c>
      <c r="G10524" s="45">
        <v>-15620</v>
      </c>
      <c r="H10524" s="45">
        <v>-20440</v>
      </c>
      <c r="I10524" s="55">
        <f>pro[[#This Row],[Admin expenses 3]]+pro[[#This Row],[Admin expenses 2]]+pro[[#This Row],[Admin expenses 1]]+pro[[#This Row],[COGS]]</f>
        <v>-267148.864</v>
      </c>
      <c r="J10524" s="55">
        <f>pro[[#This Row],[Revenue]]+pro[[#This Row],[AdminExp]]</f>
        <v>-60899.442999999999</v>
      </c>
      <c r="K10524" s="83">
        <f>pro[[#This Row],[Profit]]/pro[[#This Row],[Revenue]]</f>
        <v>-0.29527085557248667</v>
      </c>
      <c r="L10524" s="56">
        <f t="shared" si="164"/>
        <v>10</v>
      </c>
      <c r="M10524" s="82" t="str">
        <f>"Q"&amp;" "&amp;VLOOKUP(pro[[#This Row],[Period]],Mapping!A:B,2,0)</f>
        <v>Q 4</v>
      </c>
      <c r="N10524"/>
    </row>
    <row r="10525" spans="1:14" ht="14.25" x14ac:dyDescent="0.2">
      <c r="A10525" s="42" t="s">
        <v>44</v>
      </c>
      <c r="B10525" s="44" t="s">
        <v>17</v>
      </c>
      <c r="C10525" s="44" t="s">
        <v>57</v>
      </c>
      <c r="D10525" s="43">
        <v>192122.875</v>
      </c>
      <c r="E10525" s="43">
        <v>-154731.22699999998</v>
      </c>
      <c r="F10525" s="45">
        <v>-84800</v>
      </c>
      <c r="G10525" s="45">
        <v>-96590</v>
      </c>
      <c r="H10525" s="45">
        <v>-96730</v>
      </c>
      <c r="I10525" s="55">
        <f>pro[[#This Row],[Admin expenses 3]]+pro[[#This Row],[Admin expenses 2]]+pro[[#This Row],[Admin expenses 1]]+pro[[#This Row],[COGS]]</f>
        <v>-432851.22699999996</v>
      </c>
      <c r="J10525" s="55">
        <f>pro[[#This Row],[Revenue]]+pro[[#This Row],[AdminExp]]</f>
        <v>-240728.35199999996</v>
      </c>
      <c r="K10525" s="83">
        <f>pro[[#This Row],[Profit]]/pro[[#This Row],[Revenue]]</f>
        <v>-1.2529916179944733</v>
      </c>
      <c r="L10525" s="56">
        <f t="shared" si="164"/>
        <v>10</v>
      </c>
      <c r="M10525" s="82" t="str">
        <f>"Q"&amp;" "&amp;VLOOKUP(pro[[#This Row],[Period]],Mapping!A:B,2,0)</f>
        <v>Q 4</v>
      </c>
      <c r="N10525"/>
    </row>
    <row r="10526" spans="1:14" ht="14.25" x14ac:dyDescent="0.2">
      <c r="A10526" s="42" t="s">
        <v>44</v>
      </c>
      <c r="B10526" s="44" t="s">
        <v>17</v>
      </c>
      <c r="C10526" s="44" t="s">
        <v>57</v>
      </c>
      <c r="D10526" s="43">
        <v>111163.58399999999</v>
      </c>
      <c r="E10526" s="43">
        <v>-82207.01999999999</v>
      </c>
      <c r="F10526" s="45">
        <v>-84000</v>
      </c>
      <c r="G10526" s="45">
        <v>-68890</v>
      </c>
      <c r="H10526" s="45">
        <v>-50020</v>
      </c>
      <c r="I10526" s="55">
        <f>pro[[#This Row],[Admin expenses 3]]+pro[[#This Row],[Admin expenses 2]]+pro[[#This Row],[Admin expenses 1]]+pro[[#This Row],[COGS]]</f>
        <v>-285117.02</v>
      </c>
      <c r="J10526" s="55">
        <f>pro[[#This Row],[Revenue]]+pro[[#This Row],[AdminExp]]</f>
        <v>-173953.43600000005</v>
      </c>
      <c r="K10526" s="83">
        <f>pro[[#This Row],[Profit]]/pro[[#This Row],[Revenue]]</f>
        <v>-1.5648419180151665</v>
      </c>
      <c r="L10526" s="56">
        <f t="shared" si="164"/>
        <v>10</v>
      </c>
      <c r="M10526" s="82" t="str">
        <f>"Q"&amp;" "&amp;VLOOKUP(pro[[#This Row],[Period]],Mapping!A:B,2,0)</f>
        <v>Q 4</v>
      </c>
      <c r="N10526"/>
    </row>
    <row r="10527" spans="1:14" ht="14.25" x14ac:dyDescent="0.2">
      <c r="A10527" s="42" t="s">
        <v>44</v>
      </c>
      <c r="B10527" s="44" t="s">
        <v>17</v>
      </c>
      <c r="C10527" s="44" t="s">
        <v>57</v>
      </c>
      <c r="D10527" s="43">
        <v>131404.476</v>
      </c>
      <c r="E10527" s="43">
        <v>-237534.23399999997</v>
      </c>
      <c r="F10527" s="45">
        <v>-72500</v>
      </c>
      <c r="G10527" s="45">
        <v>-89150</v>
      </c>
      <c r="H10527" s="45">
        <v>-59480</v>
      </c>
      <c r="I10527" s="55">
        <f>pro[[#This Row],[Admin expenses 3]]+pro[[#This Row],[Admin expenses 2]]+pro[[#This Row],[Admin expenses 1]]+pro[[#This Row],[COGS]]</f>
        <v>-458664.23399999994</v>
      </c>
      <c r="J10527" s="55">
        <f>pro[[#This Row],[Revenue]]+pro[[#This Row],[AdminExp]]</f>
        <v>-327259.75799999991</v>
      </c>
      <c r="K10527" s="83">
        <f>pro[[#This Row],[Profit]]/pro[[#This Row],[Revenue]]</f>
        <v>-2.4904764887917512</v>
      </c>
      <c r="L10527" s="56">
        <f t="shared" si="164"/>
        <v>10</v>
      </c>
      <c r="M10527" s="82" t="str">
        <f>"Q"&amp;" "&amp;VLOOKUP(pro[[#This Row],[Period]],Mapping!A:B,2,0)</f>
        <v>Q 4</v>
      </c>
      <c r="N10527"/>
    </row>
    <row r="10528" spans="1:14" ht="14.25" x14ac:dyDescent="0.2">
      <c r="A10528" s="42" t="s">
        <v>44</v>
      </c>
      <c r="B10528" s="44" t="s">
        <v>17</v>
      </c>
      <c r="C10528" s="44" t="s">
        <v>57</v>
      </c>
      <c r="D10528" s="43">
        <v>100800.90999999999</v>
      </c>
      <c r="E10528" s="43">
        <v>-219915.416</v>
      </c>
      <c r="F10528" s="45">
        <v>-17860</v>
      </c>
      <c r="G10528" s="45">
        <v>-22540</v>
      </c>
      <c r="H10528" s="45">
        <v>-98460</v>
      </c>
      <c r="I10528" s="55">
        <f>pro[[#This Row],[Admin expenses 3]]+pro[[#This Row],[Admin expenses 2]]+pro[[#This Row],[Admin expenses 1]]+pro[[#This Row],[COGS]]</f>
        <v>-358775.41599999997</v>
      </c>
      <c r="J10528" s="55">
        <f>pro[[#This Row],[Revenue]]+pro[[#This Row],[AdminExp]]</f>
        <v>-257974.50599999999</v>
      </c>
      <c r="K10528" s="83">
        <f>pro[[#This Row],[Profit]]/pro[[#This Row],[Revenue]]</f>
        <v>-2.5592477885368301</v>
      </c>
      <c r="L10528" s="56">
        <f t="shared" si="164"/>
        <v>10</v>
      </c>
      <c r="M10528" s="82" t="str">
        <f>"Q"&amp;" "&amp;VLOOKUP(pro[[#This Row],[Period]],Mapping!A:B,2,0)</f>
        <v>Q 4</v>
      </c>
      <c r="N10528"/>
    </row>
    <row r="10529" spans="1:14" ht="14.25" x14ac:dyDescent="0.2">
      <c r="A10529" s="42" t="s">
        <v>44</v>
      </c>
      <c r="B10529" s="44" t="s">
        <v>17</v>
      </c>
      <c r="C10529" s="44" t="s">
        <v>57</v>
      </c>
      <c r="D10529" s="43">
        <v>83699.944999999992</v>
      </c>
      <c r="E10529" s="43">
        <v>-206037.08299999998</v>
      </c>
      <c r="F10529" s="45">
        <v>-101040</v>
      </c>
      <c r="G10529" s="45">
        <v>-44320</v>
      </c>
      <c r="H10529" s="45">
        <v>-83260</v>
      </c>
      <c r="I10529" s="55">
        <f>pro[[#This Row],[Admin expenses 3]]+pro[[#This Row],[Admin expenses 2]]+pro[[#This Row],[Admin expenses 1]]+pro[[#This Row],[COGS]]</f>
        <v>-434657.08299999998</v>
      </c>
      <c r="J10529" s="55">
        <f>pro[[#This Row],[Revenue]]+pro[[#This Row],[AdminExp]]</f>
        <v>-350957.13799999998</v>
      </c>
      <c r="K10529" s="83">
        <f>pro[[#This Row],[Profit]]/pro[[#This Row],[Revenue]]</f>
        <v>-4.1930390515788272</v>
      </c>
      <c r="L10529" s="56">
        <f t="shared" si="164"/>
        <v>10</v>
      </c>
      <c r="M10529" s="82" t="str">
        <f>"Q"&amp;" "&amp;VLOOKUP(pro[[#This Row],[Period]],Mapping!A:B,2,0)</f>
        <v>Q 4</v>
      </c>
      <c r="N10529"/>
    </row>
    <row r="10530" spans="1:14" ht="14.25" x14ac:dyDescent="0.2">
      <c r="A10530" s="42" t="s">
        <v>44</v>
      </c>
      <c r="B10530" s="44" t="s">
        <v>17</v>
      </c>
      <c r="C10530" s="44" t="s">
        <v>57</v>
      </c>
      <c r="D10530" s="43">
        <v>52401.383999999991</v>
      </c>
      <c r="E10530" s="43">
        <v>-28593.543999999998</v>
      </c>
      <c r="F10530" s="45">
        <v>-68220</v>
      </c>
      <c r="G10530" s="45">
        <v>-68740</v>
      </c>
      <c r="H10530" s="45">
        <v>-24680</v>
      </c>
      <c r="I10530" s="55">
        <f>pro[[#This Row],[Admin expenses 3]]+pro[[#This Row],[Admin expenses 2]]+pro[[#This Row],[Admin expenses 1]]+pro[[#This Row],[COGS]]</f>
        <v>-190233.54399999999</v>
      </c>
      <c r="J10530" s="55">
        <f>pro[[#This Row],[Revenue]]+pro[[#This Row],[AdminExp]]</f>
        <v>-137832.16</v>
      </c>
      <c r="K10530" s="83">
        <f>pro[[#This Row],[Profit]]/pro[[#This Row],[Revenue]]</f>
        <v>-2.630315260375566</v>
      </c>
      <c r="L10530" s="56">
        <f t="shared" si="164"/>
        <v>10</v>
      </c>
      <c r="M10530" s="82" t="str">
        <f>"Q"&amp;" "&amp;VLOOKUP(pro[[#This Row],[Period]],Mapping!A:B,2,0)</f>
        <v>Q 4</v>
      </c>
      <c r="N10530"/>
    </row>
    <row r="10531" spans="1:14" ht="14.25" x14ac:dyDescent="0.2">
      <c r="A10531" s="42" t="s">
        <v>44</v>
      </c>
      <c r="B10531" s="44" t="s">
        <v>17</v>
      </c>
      <c r="C10531" s="44" t="s">
        <v>57</v>
      </c>
      <c r="D10531" s="43">
        <v>102371.35999999999</v>
      </c>
      <c r="E10531" s="43">
        <v>-178795.58899999998</v>
      </c>
      <c r="F10531" s="45">
        <v>-46660</v>
      </c>
      <c r="G10531" s="45">
        <v>-18300</v>
      </c>
      <c r="H10531" s="45">
        <v>-77850</v>
      </c>
      <c r="I10531" s="55">
        <f>pro[[#This Row],[Admin expenses 3]]+pro[[#This Row],[Admin expenses 2]]+pro[[#This Row],[Admin expenses 1]]+pro[[#This Row],[COGS]]</f>
        <v>-321605.58899999998</v>
      </c>
      <c r="J10531" s="55">
        <f>pro[[#This Row],[Revenue]]+pro[[#This Row],[AdminExp]]</f>
        <v>-219234.22899999999</v>
      </c>
      <c r="K10531" s="83">
        <f>pro[[#This Row],[Profit]]/pro[[#This Row],[Revenue]]</f>
        <v>-2.1415582346468782</v>
      </c>
      <c r="L10531" s="56">
        <f t="shared" si="164"/>
        <v>10</v>
      </c>
      <c r="M10531" s="82" t="str">
        <f>"Q"&amp;" "&amp;VLOOKUP(pro[[#This Row],[Period]],Mapping!A:B,2,0)</f>
        <v>Q 4</v>
      </c>
      <c r="N10531"/>
    </row>
    <row r="10532" spans="1:14" ht="14.25" x14ac:dyDescent="0.2">
      <c r="A10532" s="42" t="s">
        <v>44</v>
      </c>
      <c r="B10532" s="44" t="s">
        <v>17</v>
      </c>
      <c r="C10532" s="44" t="s">
        <v>57</v>
      </c>
      <c r="D10532" s="43">
        <v>165753.83299999998</v>
      </c>
      <c r="E10532" s="43">
        <v>-103302.65399999999</v>
      </c>
      <c r="F10532" s="45">
        <v>-35810</v>
      </c>
      <c r="G10532" s="45">
        <v>-43920</v>
      </c>
      <c r="H10532" s="45">
        <v>-51510</v>
      </c>
      <c r="I10532" s="55">
        <f>pro[[#This Row],[Admin expenses 3]]+pro[[#This Row],[Admin expenses 2]]+pro[[#This Row],[Admin expenses 1]]+pro[[#This Row],[COGS]]</f>
        <v>-234542.65399999998</v>
      </c>
      <c r="J10532" s="55">
        <f>pro[[#This Row],[Revenue]]+pro[[#This Row],[AdminExp]]</f>
        <v>-68788.820999999996</v>
      </c>
      <c r="K10532" s="83">
        <f>pro[[#This Row],[Profit]]/pro[[#This Row],[Revenue]]</f>
        <v>-0.4150059142222069</v>
      </c>
      <c r="L10532" s="56">
        <f t="shared" si="164"/>
        <v>10</v>
      </c>
      <c r="M10532" s="82" t="str">
        <f>"Q"&amp;" "&amp;VLOOKUP(pro[[#This Row],[Period]],Mapping!A:B,2,0)</f>
        <v>Q 4</v>
      </c>
      <c r="N10532"/>
    </row>
    <row r="10533" spans="1:14" ht="14.25" x14ac:dyDescent="0.2">
      <c r="A10533" s="42" t="s">
        <v>44</v>
      </c>
      <c r="B10533" s="44" t="s">
        <v>17</v>
      </c>
      <c r="C10533" s="44" t="s">
        <v>57</v>
      </c>
      <c r="D10533" s="43">
        <v>22930.648999999998</v>
      </c>
      <c r="E10533" s="43">
        <v>-18406.065999999999</v>
      </c>
      <c r="F10533" s="45">
        <v>-94480</v>
      </c>
      <c r="G10533" s="45">
        <v>-99020</v>
      </c>
      <c r="H10533" s="45">
        <v>-73330</v>
      </c>
      <c r="I10533" s="55">
        <f>pro[[#This Row],[Admin expenses 3]]+pro[[#This Row],[Admin expenses 2]]+pro[[#This Row],[Admin expenses 1]]+pro[[#This Row],[COGS]]</f>
        <v>-285236.06599999999</v>
      </c>
      <c r="J10533" s="55">
        <f>pro[[#This Row],[Revenue]]+pro[[#This Row],[AdminExp]]</f>
        <v>-262305.41700000002</v>
      </c>
      <c r="K10533" s="83">
        <f>pro[[#This Row],[Profit]]/pro[[#This Row],[Revenue]]</f>
        <v>-11.439075143490271</v>
      </c>
      <c r="L10533" s="56">
        <f t="shared" si="164"/>
        <v>10</v>
      </c>
      <c r="M10533" s="82" t="str">
        <f>"Q"&amp;" "&amp;VLOOKUP(pro[[#This Row],[Period]],Mapping!A:B,2,0)</f>
        <v>Q 4</v>
      </c>
      <c r="N10533"/>
    </row>
    <row r="10534" spans="1:14" ht="14.25" x14ac:dyDescent="0.2">
      <c r="A10534" s="42" t="s">
        <v>44</v>
      </c>
      <c r="B10534" s="44" t="s">
        <v>17</v>
      </c>
      <c r="C10534" s="44" t="s">
        <v>57</v>
      </c>
      <c r="D10534" s="43">
        <v>80518.774000000005</v>
      </c>
      <c r="E10534" s="43">
        <v>-86375.70199999999</v>
      </c>
      <c r="F10534" s="45">
        <v>-67440</v>
      </c>
      <c r="G10534" s="45">
        <v>-65560</v>
      </c>
      <c r="H10534" s="45">
        <v>-18500</v>
      </c>
      <c r="I10534" s="55">
        <f>pro[[#This Row],[Admin expenses 3]]+pro[[#This Row],[Admin expenses 2]]+pro[[#This Row],[Admin expenses 1]]+pro[[#This Row],[COGS]]</f>
        <v>-237875.70199999999</v>
      </c>
      <c r="J10534" s="55">
        <f>pro[[#This Row],[Revenue]]+pro[[#This Row],[AdminExp]]</f>
        <v>-157356.92799999999</v>
      </c>
      <c r="K10534" s="83">
        <f>pro[[#This Row],[Profit]]/pro[[#This Row],[Revenue]]</f>
        <v>-1.954288673098773</v>
      </c>
      <c r="L10534" s="56">
        <f t="shared" si="164"/>
        <v>10</v>
      </c>
      <c r="M10534" s="82" t="str">
        <f>"Q"&amp;" "&amp;VLOOKUP(pro[[#This Row],[Period]],Mapping!A:B,2,0)</f>
        <v>Q 4</v>
      </c>
      <c r="N10534"/>
    </row>
    <row r="10535" spans="1:14" ht="14.25" x14ac:dyDescent="0.2">
      <c r="A10535" s="42" t="s">
        <v>44</v>
      </c>
      <c r="B10535" s="44" t="s">
        <v>17</v>
      </c>
      <c r="C10535" s="44" t="s">
        <v>57</v>
      </c>
      <c r="D10535" s="43">
        <v>49333.220999999998</v>
      </c>
      <c r="E10535" s="43">
        <v>-66023.117999999988</v>
      </c>
      <c r="F10535" s="45">
        <v>-69210</v>
      </c>
      <c r="G10535" s="45">
        <v>-39730</v>
      </c>
      <c r="H10535" s="45">
        <v>-107980</v>
      </c>
      <c r="I10535" s="55">
        <f>pro[[#This Row],[Admin expenses 3]]+pro[[#This Row],[Admin expenses 2]]+pro[[#This Row],[Admin expenses 1]]+pro[[#This Row],[COGS]]</f>
        <v>-282943.11800000002</v>
      </c>
      <c r="J10535" s="55">
        <f>pro[[#This Row],[Revenue]]+pro[[#This Row],[AdminExp]]</f>
        <v>-233609.89700000003</v>
      </c>
      <c r="K10535" s="83">
        <f>pro[[#This Row],[Profit]]/pro[[#This Row],[Revenue]]</f>
        <v>-4.7353465325120379</v>
      </c>
      <c r="L10535" s="56">
        <f t="shared" si="164"/>
        <v>10</v>
      </c>
      <c r="M10535" s="82" t="str">
        <f>"Q"&amp;" "&amp;VLOOKUP(pro[[#This Row],[Period]],Mapping!A:B,2,0)</f>
        <v>Q 4</v>
      </c>
      <c r="N10535"/>
    </row>
    <row r="10536" spans="1:14" ht="14.25" x14ac:dyDescent="0.2">
      <c r="A10536" s="42" t="s">
        <v>44</v>
      </c>
      <c r="B10536" s="44" t="s">
        <v>17</v>
      </c>
      <c r="C10536" s="44" t="s">
        <v>57</v>
      </c>
      <c r="D10536" s="43">
        <v>48077.210999999996</v>
      </c>
      <c r="E10536" s="43">
        <v>-76510.741999999998</v>
      </c>
      <c r="F10536" s="45">
        <v>-76240</v>
      </c>
      <c r="G10536" s="45">
        <v>-25740</v>
      </c>
      <c r="H10536" s="45">
        <v>-62090</v>
      </c>
      <c r="I10536" s="55">
        <f>pro[[#This Row],[Admin expenses 3]]+pro[[#This Row],[Admin expenses 2]]+pro[[#This Row],[Admin expenses 1]]+pro[[#This Row],[COGS]]</f>
        <v>-240580.742</v>
      </c>
      <c r="J10536" s="55">
        <f>pro[[#This Row],[Revenue]]+pro[[#This Row],[AdminExp]]</f>
        <v>-192503.53100000002</v>
      </c>
      <c r="K10536" s="83">
        <f>pro[[#This Row],[Profit]]/pro[[#This Row],[Revenue]]</f>
        <v>-4.0040494653485625</v>
      </c>
      <c r="L10536" s="56">
        <f t="shared" si="164"/>
        <v>10</v>
      </c>
      <c r="M10536" s="82" t="str">
        <f>"Q"&amp;" "&amp;VLOOKUP(pro[[#This Row],[Period]],Mapping!A:B,2,0)</f>
        <v>Q 4</v>
      </c>
      <c r="N10536"/>
    </row>
    <row r="10537" spans="1:14" ht="14.25" x14ac:dyDescent="0.2">
      <c r="A10537" s="42" t="s">
        <v>44</v>
      </c>
      <c r="B10537" s="44" t="s">
        <v>17</v>
      </c>
      <c r="C10537" s="44" t="s">
        <v>57</v>
      </c>
      <c r="D10537" s="43">
        <v>343900.92099999997</v>
      </c>
      <c r="E10537" s="43">
        <v>-70736.322999999989</v>
      </c>
      <c r="F10537" s="45">
        <v>-22100</v>
      </c>
      <c r="G10537" s="45">
        <v>-91290</v>
      </c>
      <c r="H10537" s="45">
        <v>-15380</v>
      </c>
      <c r="I10537" s="55">
        <f>pro[[#This Row],[Admin expenses 3]]+pro[[#This Row],[Admin expenses 2]]+pro[[#This Row],[Admin expenses 1]]+pro[[#This Row],[COGS]]</f>
        <v>-199506.32299999997</v>
      </c>
      <c r="J10537" s="55">
        <f>pro[[#This Row],[Revenue]]+pro[[#This Row],[AdminExp]]</f>
        <v>144394.598</v>
      </c>
      <c r="K10537" s="83">
        <f>pro[[#This Row],[Profit]]/pro[[#This Row],[Revenue]]</f>
        <v>0.41987267024504427</v>
      </c>
      <c r="L10537" s="56">
        <f t="shared" si="164"/>
        <v>10</v>
      </c>
      <c r="M10537" s="82" t="str">
        <f>"Q"&amp;" "&amp;VLOOKUP(pro[[#This Row],[Period]],Mapping!A:B,2,0)</f>
        <v>Q 4</v>
      </c>
      <c r="N10537"/>
    </row>
    <row r="10538" spans="1:14" ht="14.25" x14ac:dyDescent="0.2">
      <c r="A10538" s="42" t="s">
        <v>44</v>
      </c>
      <c r="B10538" s="44" t="s">
        <v>17</v>
      </c>
      <c r="C10538" s="44" t="s">
        <v>57</v>
      </c>
      <c r="D10538" s="43">
        <v>157871.93099999998</v>
      </c>
      <c r="E10538" s="43">
        <v>-70283.80799999999</v>
      </c>
      <c r="F10538" s="45">
        <v>-77540</v>
      </c>
      <c r="G10538" s="45">
        <v>-32480</v>
      </c>
      <c r="H10538" s="45">
        <v>-62390</v>
      </c>
      <c r="I10538" s="55">
        <f>pro[[#This Row],[Admin expenses 3]]+pro[[#This Row],[Admin expenses 2]]+pro[[#This Row],[Admin expenses 1]]+pro[[#This Row],[COGS]]</f>
        <v>-242693.80799999999</v>
      </c>
      <c r="J10538" s="55">
        <f>pro[[#This Row],[Revenue]]+pro[[#This Row],[AdminExp]]</f>
        <v>-84821.877000000008</v>
      </c>
      <c r="K10538" s="83">
        <f>pro[[#This Row],[Profit]]/pro[[#This Row],[Revenue]]</f>
        <v>-0.53728282451932519</v>
      </c>
      <c r="L10538" s="56">
        <f t="shared" si="164"/>
        <v>10</v>
      </c>
      <c r="M10538" s="82" t="str">
        <f>"Q"&amp;" "&amp;VLOOKUP(pro[[#This Row],[Period]],Mapping!A:B,2,0)</f>
        <v>Q 4</v>
      </c>
      <c r="N10538"/>
    </row>
    <row r="10539" spans="1:14" ht="14.25" x14ac:dyDescent="0.2">
      <c r="A10539" s="42" t="s">
        <v>44</v>
      </c>
      <c r="B10539" s="44" t="s">
        <v>17</v>
      </c>
      <c r="C10539" s="44" t="s">
        <v>57</v>
      </c>
      <c r="D10539" s="43">
        <v>50634.226999999999</v>
      </c>
      <c r="E10539" s="43">
        <v>-79667.251999999993</v>
      </c>
      <c r="F10539" s="45">
        <v>-73570</v>
      </c>
      <c r="G10539" s="45">
        <v>-17770</v>
      </c>
      <c r="H10539" s="45">
        <v>-27390</v>
      </c>
      <c r="I10539" s="55">
        <f>pro[[#This Row],[Admin expenses 3]]+pro[[#This Row],[Admin expenses 2]]+pro[[#This Row],[Admin expenses 1]]+pro[[#This Row],[COGS]]</f>
        <v>-198397.25199999998</v>
      </c>
      <c r="J10539" s="55">
        <f>pro[[#This Row],[Revenue]]+pro[[#This Row],[AdminExp]]</f>
        <v>-147763.02499999997</v>
      </c>
      <c r="K10539" s="83">
        <f>pro[[#This Row],[Profit]]/pro[[#This Row],[Revenue]]</f>
        <v>-2.9182439182887094</v>
      </c>
      <c r="L10539" s="56">
        <f t="shared" si="164"/>
        <v>10</v>
      </c>
      <c r="M10539" s="82" t="str">
        <f>"Q"&amp;" "&amp;VLOOKUP(pro[[#This Row],[Period]],Mapping!A:B,2,0)</f>
        <v>Q 4</v>
      </c>
      <c r="N10539"/>
    </row>
    <row r="10540" spans="1:14" ht="14.25" x14ac:dyDescent="0.2">
      <c r="A10540" s="42" t="s">
        <v>44</v>
      </c>
      <c r="B10540" s="44" t="s">
        <v>17</v>
      </c>
      <c r="C10540" s="44" t="s">
        <v>57</v>
      </c>
      <c r="D10540" s="43">
        <v>147897.617</v>
      </c>
      <c r="E10540" s="43">
        <v>-85703.289000000004</v>
      </c>
      <c r="F10540" s="45">
        <v>-56660</v>
      </c>
      <c r="G10540" s="45">
        <v>-89760</v>
      </c>
      <c r="H10540" s="45">
        <v>-64040</v>
      </c>
      <c r="I10540" s="55">
        <f>pro[[#This Row],[Admin expenses 3]]+pro[[#This Row],[Admin expenses 2]]+pro[[#This Row],[Admin expenses 1]]+pro[[#This Row],[COGS]]</f>
        <v>-296163.28899999999</v>
      </c>
      <c r="J10540" s="55">
        <f>pro[[#This Row],[Revenue]]+pro[[#This Row],[AdminExp]]</f>
        <v>-148265.67199999999</v>
      </c>
      <c r="K10540" s="83">
        <f>pro[[#This Row],[Profit]]/pro[[#This Row],[Revenue]]</f>
        <v>-1.00248857965034</v>
      </c>
      <c r="L10540" s="56">
        <f t="shared" si="164"/>
        <v>10</v>
      </c>
      <c r="M10540" s="82" t="str">
        <f>"Q"&amp;" "&amp;VLOOKUP(pro[[#This Row],[Period]],Mapping!A:B,2,0)</f>
        <v>Q 4</v>
      </c>
      <c r="N10540"/>
    </row>
    <row r="10541" spans="1:14" ht="14.25" x14ac:dyDescent="0.2">
      <c r="A10541" s="42" t="s">
        <v>44</v>
      </c>
      <c r="B10541" s="44" t="s">
        <v>17</v>
      </c>
      <c r="C10541" s="44" t="s">
        <v>57</v>
      </c>
      <c r="D10541" s="43">
        <v>27143.703999999998</v>
      </c>
      <c r="E10541" s="43">
        <v>-3482.4719999999998</v>
      </c>
      <c r="F10541" s="45">
        <v>-47700</v>
      </c>
      <c r="G10541" s="45">
        <v>-66900</v>
      </c>
      <c r="H10541" s="45">
        <v>-70190</v>
      </c>
      <c r="I10541" s="55">
        <f>pro[[#This Row],[Admin expenses 3]]+pro[[#This Row],[Admin expenses 2]]+pro[[#This Row],[Admin expenses 1]]+pro[[#This Row],[COGS]]</f>
        <v>-188272.47200000001</v>
      </c>
      <c r="J10541" s="55">
        <f>pro[[#This Row],[Revenue]]+pro[[#This Row],[AdminExp]]</f>
        <v>-161128.76800000001</v>
      </c>
      <c r="K10541" s="83">
        <f>pro[[#This Row],[Profit]]/pro[[#This Row],[Revenue]]</f>
        <v>-5.9361378240788367</v>
      </c>
      <c r="L10541" s="56">
        <f t="shared" si="164"/>
        <v>10</v>
      </c>
      <c r="M10541" s="82" t="str">
        <f>"Q"&amp;" "&amp;VLOOKUP(pro[[#This Row],[Period]],Mapping!A:B,2,0)</f>
        <v>Q 4</v>
      </c>
      <c r="N10541"/>
    </row>
    <row r="10542" spans="1:14" ht="14.25" x14ac:dyDescent="0.2">
      <c r="A10542" s="42" t="s">
        <v>44</v>
      </c>
      <c r="B10542" s="44" t="s">
        <v>17</v>
      </c>
      <c r="C10542" s="44" t="s">
        <v>57</v>
      </c>
      <c r="D10542" s="43">
        <v>15152.045999999998</v>
      </c>
      <c r="E10542" s="43">
        <v>-2128.364</v>
      </c>
      <c r="F10542" s="45">
        <v>-70150</v>
      </c>
      <c r="G10542" s="45">
        <v>-101460</v>
      </c>
      <c r="H10542" s="45">
        <v>-101350</v>
      </c>
      <c r="I10542" s="55">
        <f>pro[[#This Row],[Admin expenses 3]]+pro[[#This Row],[Admin expenses 2]]+pro[[#This Row],[Admin expenses 1]]+pro[[#This Row],[COGS]]</f>
        <v>-275088.364</v>
      </c>
      <c r="J10542" s="55">
        <f>pro[[#This Row],[Revenue]]+pro[[#This Row],[AdminExp]]</f>
        <v>-259936.318</v>
      </c>
      <c r="K10542" s="83">
        <f>pro[[#This Row],[Profit]]/pro[[#This Row],[Revenue]]</f>
        <v>-17.155195938555099</v>
      </c>
      <c r="L10542" s="56">
        <f t="shared" si="164"/>
        <v>10</v>
      </c>
      <c r="M10542" s="82" t="str">
        <f>"Q"&amp;" "&amp;VLOOKUP(pro[[#This Row],[Period]],Mapping!A:B,2,0)</f>
        <v>Q 4</v>
      </c>
      <c r="N10542"/>
    </row>
    <row r="10543" spans="1:14" ht="14.25" x14ac:dyDescent="0.2">
      <c r="A10543" s="42" t="s">
        <v>44</v>
      </c>
      <c r="B10543" s="44" t="s">
        <v>17</v>
      </c>
      <c r="C10543" s="44" t="s">
        <v>57</v>
      </c>
      <c r="D10543" s="43">
        <v>57767.997000000003</v>
      </c>
      <c r="E10543" s="43">
        <v>-24523.085999999999</v>
      </c>
      <c r="F10543" s="45">
        <v>-39740</v>
      </c>
      <c r="G10543" s="45">
        <v>-50800</v>
      </c>
      <c r="H10543" s="45">
        <v>-69990</v>
      </c>
      <c r="I10543" s="55">
        <f>pro[[#This Row],[Admin expenses 3]]+pro[[#This Row],[Admin expenses 2]]+pro[[#This Row],[Admin expenses 1]]+pro[[#This Row],[COGS]]</f>
        <v>-185053.08600000001</v>
      </c>
      <c r="J10543" s="55">
        <f>pro[[#This Row],[Revenue]]+pro[[#This Row],[AdminExp]]</f>
        <v>-127285.08900000001</v>
      </c>
      <c r="K10543" s="83">
        <f>pro[[#This Row],[Profit]]/pro[[#This Row],[Revenue]]</f>
        <v>-2.2033841505704275</v>
      </c>
      <c r="L10543" s="56">
        <f t="shared" si="164"/>
        <v>10</v>
      </c>
      <c r="M10543" s="82" t="str">
        <f>"Q"&amp;" "&amp;VLOOKUP(pro[[#This Row],[Period]],Mapping!A:B,2,0)</f>
        <v>Q 4</v>
      </c>
      <c r="N10543"/>
    </row>
    <row r="10544" spans="1:14" ht="14.25" x14ac:dyDescent="0.2">
      <c r="A10544" s="42" t="s">
        <v>44</v>
      </c>
      <c r="B10544" s="44" t="s">
        <v>17</v>
      </c>
      <c r="C10544" s="44" t="s">
        <v>57</v>
      </c>
      <c r="D10544" s="43">
        <v>417596.03899999999</v>
      </c>
      <c r="E10544" s="43">
        <v>-168166.22899999999</v>
      </c>
      <c r="F10544" s="45">
        <v>-23150</v>
      </c>
      <c r="G10544" s="45">
        <v>-65010</v>
      </c>
      <c r="H10544" s="45">
        <v>-58510</v>
      </c>
      <c r="I10544" s="55">
        <f>pro[[#This Row],[Admin expenses 3]]+pro[[#This Row],[Admin expenses 2]]+pro[[#This Row],[Admin expenses 1]]+pro[[#This Row],[COGS]]</f>
        <v>-314836.22899999999</v>
      </c>
      <c r="J10544" s="55">
        <f>pro[[#This Row],[Revenue]]+pro[[#This Row],[AdminExp]]</f>
        <v>102759.81</v>
      </c>
      <c r="K10544" s="83">
        <f>pro[[#This Row],[Profit]]/pro[[#This Row],[Revenue]]</f>
        <v>0.24607467601003755</v>
      </c>
      <c r="L10544" s="56">
        <f t="shared" si="164"/>
        <v>10</v>
      </c>
      <c r="M10544" s="82" t="str">
        <f>"Q"&amp;" "&amp;VLOOKUP(pro[[#This Row],[Period]],Mapping!A:B,2,0)</f>
        <v>Q 4</v>
      </c>
      <c r="N10544"/>
    </row>
    <row r="10545" spans="1:14" ht="14.25" x14ac:dyDescent="0.2">
      <c r="A10545" s="42" t="s">
        <v>44</v>
      </c>
      <c r="B10545" s="44" t="s">
        <v>17</v>
      </c>
      <c r="C10545" s="44" t="s">
        <v>58</v>
      </c>
      <c r="D10545" s="43">
        <v>38278.925999999999</v>
      </c>
      <c r="E10545" s="43">
        <v>-52887.001999999986</v>
      </c>
      <c r="F10545" s="45">
        <v>-24790</v>
      </c>
      <c r="G10545" s="45">
        <v>-62900</v>
      </c>
      <c r="H10545" s="45">
        <v>-22130</v>
      </c>
      <c r="I10545" s="55">
        <f>pro[[#This Row],[Admin expenses 3]]+pro[[#This Row],[Admin expenses 2]]+pro[[#This Row],[Admin expenses 1]]+pro[[#This Row],[COGS]]</f>
        <v>-162707.00199999998</v>
      </c>
      <c r="J10545" s="55">
        <f>pro[[#This Row],[Revenue]]+pro[[#This Row],[AdminExp]]</f>
        <v>-124428.07599999997</v>
      </c>
      <c r="K10545" s="83">
        <f>pro[[#This Row],[Profit]]/pro[[#This Row],[Revenue]]</f>
        <v>-3.2505634039993696</v>
      </c>
      <c r="L10545" s="56">
        <f t="shared" si="164"/>
        <v>10</v>
      </c>
      <c r="M10545" s="82" t="str">
        <f>"Q"&amp;" "&amp;VLOOKUP(pro[[#This Row],[Period]],Mapping!A:B,2,0)</f>
        <v>Q 4</v>
      </c>
      <c r="N10545"/>
    </row>
    <row r="10546" spans="1:14" ht="14.25" x14ac:dyDescent="0.2">
      <c r="A10546" s="42" t="s">
        <v>44</v>
      </c>
      <c r="B10546" s="44" t="s">
        <v>17</v>
      </c>
      <c r="C10546" s="44" t="s">
        <v>59</v>
      </c>
      <c r="D10546" s="43">
        <v>68358.604999999996</v>
      </c>
      <c r="E10546" s="43">
        <v>-102989.37599999999</v>
      </c>
      <c r="F10546" s="45">
        <v>-46750</v>
      </c>
      <c r="G10546" s="45">
        <v>-20880</v>
      </c>
      <c r="H10546" s="45">
        <v>-13660</v>
      </c>
      <c r="I10546" s="55">
        <f>pro[[#This Row],[Admin expenses 3]]+pro[[#This Row],[Admin expenses 2]]+pro[[#This Row],[Admin expenses 1]]+pro[[#This Row],[COGS]]</f>
        <v>-184279.37599999999</v>
      </c>
      <c r="J10546" s="55">
        <f>pro[[#This Row],[Revenue]]+pro[[#This Row],[AdminExp]]</f>
        <v>-115920.77099999999</v>
      </c>
      <c r="K10546" s="83">
        <f>pro[[#This Row],[Profit]]/pro[[#This Row],[Revenue]]</f>
        <v>-1.695774379831186</v>
      </c>
      <c r="L10546" s="56">
        <f t="shared" si="164"/>
        <v>10</v>
      </c>
      <c r="M10546" s="82" t="str">
        <f>"Q"&amp;" "&amp;VLOOKUP(pro[[#This Row],[Period]],Mapping!A:B,2,0)</f>
        <v>Q 4</v>
      </c>
      <c r="N10546"/>
    </row>
    <row r="10547" spans="1:14" ht="14.25" x14ac:dyDescent="0.2">
      <c r="A10547" s="42" t="s">
        <v>44</v>
      </c>
      <c r="B10547" s="44" t="s">
        <v>17</v>
      </c>
      <c r="C10547" s="44" t="s">
        <v>57</v>
      </c>
      <c r="D10547" s="43">
        <v>102583.28499999999</v>
      </c>
      <c r="E10547" s="43">
        <v>-143458.76299999998</v>
      </c>
      <c r="F10547" s="45">
        <v>-82800</v>
      </c>
      <c r="G10547" s="45">
        <v>-21150</v>
      </c>
      <c r="H10547" s="45">
        <v>-64320</v>
      </c>
      <c r="I10547" s="55">
        <f>pro[[#This Row],[Admin expenses 3]]+pro[[#This Row],[Admin expenses 2]]+pro[[#This Row],[Admin expenses 1]]+pro[[#This Row],[COGS]]</f>
        <v>-311728.76299999998</v>
      </c>
      <c r="J10547" s="55">
        <f>pro[[#This Row],[Revenue]]+pro[[#This Row],[AdminExp]]</f>
        <v>-209145.478</v>
      </c>
      <c r="K10547" s="83">
        <f>pro[[#This Row],[Profit]]/pro[[#This Row],[Revenue]]</f>
        <v>-2.0387870986974148</v>
      </c>
      <c r="L10547" s="56">
        <f t="shared" si="164"/>
        <v>10</v>
      </c>
      <c r="M10547" s="82" t="str">
        <f>"Q"&amp;" "&amp;VLOOKUP(pro[[#This Row],[Period]],Mapping!A:B,2,0)</f>
        <v>Q 4</v>
      </c>
      <c r="N10547"/>
    </row>
    <row r="10548" spans="1:14" ht="14.25" x14ac:dyDescent="0.2">
      <c r="A10548" s="42" t="s">
        <v>44</v>
      </c>
      <c r="B10548" s="44" t="s">
        <v>17</v>
      </c>
      <c r="C10548" s="44" t="s">
        <v>57</v>
      </c>
      <c r="D10548" s="43">
        <v>246107.77799999996</v>
      </c>
      <c r="E10548" s="43">
        <v>-318956.967</v>
      </c>
      <c r="F10548" s="45">
        <v>-67780</v>
      </c>
      <c r="G10548" s="45">
        <v>-100270</v>
      </c>
      <c r="H10548" s="45">
        <v>-65580</v>
      </c>
      <c r="I10548" s="55">
        <f>pro[[#This Row],[Admin expenses 3]]+pro[[#This Row],[Admin expenses 2]]+pro[[#This Row],[Admin expenses 1]]+pro[[#This Row],[COGS]]</f>
        <v>-552586.96699999995</v>
      </c>
      <c r="J10548" s="55">
        <f>pro[[#This Row],[Revenue]]+pro[[#This Row],[AdminExp]]</f>
        <v>-306479.18900000001</v>
      </c>
      <c r="K10548" s="83">
        <f>pro[[#This Row],[Profit]]/pro[[#This Row],[Revenue]]</f>
        <v>-1.245304766434485</v>
      </c>
      <c r="L10548" s="56">
        <f t="shared" si="164"/>
        <v>10</v>
      </c>
      <c r="M10548" s="82" t="str">
        <f>"Q"&amp;" "&amp;VLOOKUP(pro[[#This Row],[Period]],Mapping!A:B,2,0)</f>
        <v>Q 4</v>
      </c>
      <c r="N10548"/>
    </row>
    <row r="10549" spans="1:14" ht="14.25" x14ac:dyDescent="0.2">
      <c r="A10549" s="42" t="s">
        <v>44</v>
      </c>
      <c r="B10549" s="44" t="s">
        <v>17</v>
      </c>
      <c r="C10549" s="44" t="s">
        <v>57</v>
      </c>
      <c r="D10549" s="43">
        <v>23.127999999999997</v>
      </c>
      <c r="E10549" s="43">
        <v>-13.705999999999998</v>
      </c>
      <c r="F10549" s="45">
        <v>-34500</v>
      </c>
      <c r="G10549" s="45">
        <v>-47690</v>
      </c>
      <c r="H10549" s="45">
        <v>-35490</v>
      </c>
      <c r="I10549" s="55">
        <f>pro[[#This Row],[Admin expenses 3]]+pro[[#This Row],[Admin expenses 2]]+pro[[#This Row],[Admin expenses 1]]+pro[[#This Row],[COGS]]</f>
        <v>-117693.70600000001</v>
      </c>
      <c r="J10549" s="55">
        <f>pro[[#This Row],[Revenue]]+pro[[#This Row],[AdminExp]]</f>
        <v>-117670.57800000001</v>
      </c>
      <c r="K10549" s="83">
        <f>pro[[#This Row],[Profit]]/pro[[#This Row],[Revenue]]</f>
        <v>-5087.7973884469056</v>
      </c>
      <c r="L10549" s="56">
        <f t="shared" si="164"/>
        <v>10</v>
      </c>
      <c r="M10549" s="82" t="str">
        <f>"Q"&amp;" "&amp;VLOOKUP(pro[[#This Row],[Period]],Mapping!A:B,2,0)</f>
        <v>Q 4</v>
      </c>
      <c r="N10549"/>
    </row>
    <row r="10550" spans="1:14" ht="14.25" x14ac:dyDescent="0.2">
      <c r="A10550" s="42" t="s">
        <v>44</v>
      </c>
      <c r="B10550" s="44" t="s">
        <v>17</v>
      </c>
      <c r="C10550" s="44" t="s">
        <v>57</v>
      </c>
      <c r="D10550" s="43">
        <v>286766.52899999998</v>
      </c>
      <c r="E10550" s="43">
        <v>-132127.59699999998</v>
      </c>
      <c r="F10550" s="45">
        <v>-47980</v>
      </c>
      <c r="G10550" s="45">
        <v>-50750</v>
      </c>
      <c r="H10550" s="45">
        <v>-86050</v>
      </c>
      <c r="I10550" s="55">
        <f>pro[[#This Row],[Admin expenses 3]]+pro[[#This Row],[Admin expenses 2]]+pro[[#This Row],[Admin expenses 1]]+pro[[#This Row],[COGS]]</f>
        <v>-316907.59699999995</v>
      </c>
      <c r="J10550" s="55">
        <f>pro[[#This Row],[Revenue]]+pro[[#This Row],[AdminExp]]</f>
        <v>-30141.06799999997</v>
      </c>
      <c r="K10550" s="83">
        <f>pro[[#This Row],[Profit]]/pro[[#This Row],[Revenue]]</f>
        <v>-0.10510664583173851</v>
      </c>
      <c r="L10550" s="56">
        <f t="shared" si="164"/>
        <v>10</v>
      </c>
      <c r="M10550" s="82" t="str">
        <f>"Q"&amp;" "&amp;VLOOKUP(pro[[#This Row],[Period]],Mapping!A:B,2,0)</f>
        <v>Q 4</v>
      </c>
      <c r="N10550"/>
    </row>
    <row r="10551" spans="1:14" ht="14.25" x14ac:dyDescent="0.2">
      <c r="A10551" s="42" t="s">
        <v>44</v>
      </c>
      <c r="B10551" s="44" t="s">
        <v>17</v>
      </c>
      <c r="C10551" s="44" t="s">
        <v>57</v>
      </c>
      <c r="D10551" s="43">
        <v>248393.34099999999</v>
      </c>
      <c r="E10551" s="43">
        <v>-113423.541</v>
      </c>
      <c r="F10551" s="45">
        <v>-24930</v>
      </c>
      <c r="G10551" s="45">
        <v>-66970</v>
      </c>
      <c r="H10551" s="45">
        <v>-46990</v>
      </c>
      <c r="I10551" s="55">
        <f>pro[[#This Row],[Admin expenses 3]]+pro[[#This Row],[Admin expenses 2]]+pro[[#This Row],[Admin expenses 1]]+pro[[#This Row],[COGS]]</f>
        <v>-252313.541</v>
      </c>
      <c r="J10551" s="55">
        <f>pro[[#This Row],[Revenue]]+pro[[#This Row],[AdminExp]]</f>
        <v>-3920.2000000000116</v>
      </c>
      <c r="K10551" s="83">
        <f>pro[[#This Row],[Profit]]/pro[[#This Row],[Revenue]]</f>
        <v>-1.5782226625793531E-2</v>
      </c>
      <c r="L10551" s="56">
        <f t="shared" si="164"/>
        <v>10</v>
      </c>
      <c r="M10551" s="82" t="str">
        <f>"Q"&amp;" "&amp;VLOOKUP(pro[[#This Row],[Period]],Mapping!A:B,2,0)</f>
        <v>Q 4</v>
      </c>
      <c r="N10551"/>
    </row>
    <row r="10552" spans="1:14" ht="14.25" x14ac:dyDescent="0.2">
      <c r="A10552" s="42" t="s">
        <v>44</v>
      </c>
      <c r="B10552" s="44" t="s">
        <v>17</v>
      </c>
      <c r="C10552" s="44" t="s">
        <v>58</v>
      </c>
      <c r="D10552" s="43">
        <v>17588.136999999999</v>
      </c>
      <c r="E10552" s="43">
        <v>-10936.31</v>
      </c>
      <c r="F10552" s="45">
        <v>-91890</v>
      </c>
      <c r="G10552" s="45">
        <v>-21910</v>
      </c>
      <c r="H10552" s="45">
        <v>-76430</v>
      </c>
      <c r="I10552" s="55">
        <f>pro[[#This Row],[Admin expenses 3]]+pro[[#This Row],[Admin expenses 2]]+pro[[#This Row],[Admin expenses 1]]+pro[[#This Row],[COGS]]</f>
        <v>-201166.31</v>
      </c>
      <c r="J10552" s="55">
        <f>pro[[#This Row],[Revenue]]+pro[[#This Row],[AdminExp]]</f>
        <v>-183578.17300000001</v>
      </c>
      <c r="K10552" s="83">
        <f>pro[[#This Row],[Profit]]/pro[[#This Row],[Revenue]]</f>
        <v>-10.437613318568079</v>
      </c>
      <c r="L10552" s="56">
        <f t="shared" si="164"/>
        <v>10</v>
      </c>
      <c r="M10552" s="82" t="str">
        <f>"Q"&amp;" "&amp;VLOOKUP(pro[[#This Row],[Period]],Mapping!A:B,2,0)</f>
        <v>Q 4</v>
      </c>
      <c r="N10552"/>
    </row>
    <row r="10553" spans="1:14" ht="14.25" x14ac:dyDescent="0.2">
      <c r="A10553" s="42" t="s">
        <v>44</v>
      </c>
      <c r="B10553" s="44" t="s">
        <v>17</v>
      </c>
      <c r="C10553" s="44" t="s">
        <v>59</v>
      </c>
      <c r="D10553" s="43">
        <v>597162.28599999996</v>
      </c>
      <c r="E10553" s="43">
        <v>-268119.50899999996</v>
      </c>
      <c r="F10553" s="45">
        <v>-47640</v>
      </c>
      <c r="G10553" s="45">
        <v>-81320</v>
      </c>
      <c r="H10553" s="45">
        <v>-91530</v>
      </c>
      <c r="I10553" s="55">
        <f>pro[[#This Row],[Admin expenses 3]]+pro[[#This Row],[Admin expenses 2]]+pro[[#This Row],[Admin expenses 1]]+pro[[#This Row],[COGS]]</f>
        <v>-488609.50899999996</v>
      </c>
      <c r="J10553" s="55">
        <f>pro[[#This Row],[Revenue]]+pro[[#This Row],[AdminExp]]</f>
        <v>108552.777</v>
      </c>
      <c r="K10553" s="83">
        <f>pro[[#This Row],[Profit]]/pro[[#This Row],[Revenue]]</f>
        <v>0.1817810326354066</v>
      </c>
      <c r="L10553" s="56">
        <f t="shared" si="164"/>
        <v>10</v>
      </c>
      <c r="M10553" s="82" t="str">
        <f>"Q"&amp;" "&amp;VLOOKUP(pro[[#This Row],[Period]],Mapping!A:B,2,0)</f>
        <v>Q 4</v>
      </c>
      <c r="N10553"/>
    </row>
    <row r="10554" spans="1:14" ht="14.25" x14ac:dyDescent="0.2">
      <c r="A10554" s="42" t="s">
        <v>44</v>
      </c>
      <c r="B10554" s="44" t="s">
        <v>17</v>
      </c>
      <c r="C10554" s="44" t="s">
        <v>57</v>
      </c>
      <c r="D10554" s="43">
        <v>165019.848</v>
      </c>
      <c r="E10554" s="43">
        <v>-211723.617</v>
      </c>
      <c r="F10554" s="45">
        <v>-72740</v>
      </c>
      <c r="G10554" s="45">
        <v>-15800</v>
      </c>
      <c r="H10554" s="45">
        <v>-57500</v>
      </c>
      <c r="I10554" s="55">
        <f>pro[[#This Row],[Admin expenses 3]]+pro[[#This Row],[Admin expenses 2]]+pro[[#This Row],[Admin expenses 1]]+pro[[#This Row],[COGS]]</f>
        <v>-357763.61699999997</v>
      </c>
      <c r="J10554" s="55">
        <f>pro[[#This Row],[Revenue]]+pro[[#This Row],[AdminExp]]</f>
        <v>-192743.76899999997</v>
      </c>
      <c r="K10554" s="83">
        <f>pro[[#This Row],[Profit]]/pro[[#This Row],[Revenue]]</f>
        <v>-1.1680035543360818</v>
      </c>
      <c r="L10554" s="56">
        <f t="shared" si="164"/>
        <v>10</v>
      </c>
      <c r="M10554" s="82" t="str">
        <f>"Q"&amp;" "&amp;VLOOKUP(pro[[#This Row],[Period]],Mapping!A:B,2,0)</f>
        <v>Q 4</v>
      </c>
      <c r="N10554"/>
    </row>
    <row r="10555" spans="1:14" ht="14.25" x14ac:dyDescent="0.2">
      <c r="A10555" s="42" t="s">
        <v>44</v>
      </c>
      <c r="B10555" s="44" t="s">
        <v>17</v>
      </c>
      <c r="C10555" s="44" t="s">
        <v>57</v>
      </c>
      <c r="D10555" s="43">
        <v>54442.639999999992</v>
      </c>
      <c r="E10555" s="43">
        <v>-73102.743000000002</v>
      </c>
      <c r="F10555" s="45">
        <v>-20290</v>
      </c>
      <c r="G10555" s="45">
        <v>-61230</v>
      </c>
      <c r="H10555" s="45">
        <v>-27980</v>
      </c>
      <c r="I10555" s="55">
        <f>pro[[#This Row],[Admin expenses 3]]+pro[[#This Row],[Admin expenses 2]]+pro[[#This Row],[Admin expenses 1]]+pro[[#This Row],[COGS]]</f>
        <v>-182602.74300000002</v>
      </c>
      <c r="J10555" s="55">
        <f>pro[[#This Row],[Revenue]]+pro[[#This Row],[AdminExp]]</f>
        <v>-128160.10300000003</v>
      </c>
      <c r="K10555" s="83">
        <f>pro[[#This Row],[Profit]]/pro[[#This Row],[Revenue]]</f>
        <v>-2.3540390950916423</v>
      </c>
      <c r="L10555" s="56">
        <f t="shared" si="164"/>
        <v>10</v>
      </c>
      <c r="M10555" s="82" t="str">
        <f>"Q"&amp;" "&amp;VLOOKUP(pro[[#This Row],[Period]],Mapping!A:B,2,0)</f>
        <v>Q 4</v>
      </c>
      <c r="N10555"/>
    </row>
    <row r="10556" spans="1:14" ht="14.25" x14ac:dyDescent="0.2">
      <c r="A10556" s="42" t="s">
        <v>44</v>
      </c>
      <c r="B10556" s="44" t="s">
        <v>17</v>
      </c>
      <c r="C10556" s="44" t="s">
        <v>57</v>
      </c>
      <c r="D10556" s="43">
        <v>41675.920999999995</v>
      </c>
      <c r="E10556" s="43">
        <v>-53921.370999999999</v>
      </c>
      <c r="F10556" s="45">
        <v>-52110</v>
      </c>
      <c r="G10556" s="45">
        <v>-101060</v>
      </c>
      <c r="H10556" s="45">
        <v>-63840</v>
      </c>
      <c r="I10556" s="55">
        <f>pro[[#This Row],[Admin expenses 3]]+pro[[#This Row],[Admin expenses 2]]+pro[[#This Row],[Admin expenses 1]]+pro[[#This Row],[COGS]]</f>
        <v>-270931.37099999998</v>
      </c>
      <c r="J10556" s="55">
        <f>pro[[#This Row],[Revenue]]+pro[[#This Row],[AdminExp]]</f>
        <v>-229255.44999999998</v>
      </c>
      <c r="K10556" s="83">
        <f>pro[[#This Row],[Profit]]/pro[[#This Row],[Revenue]]</f>
        <v>-5.5009090261016667</v>
      </c>
      <c r="L10556" s="56">
        <f t="shared" si="164"/>
        <v>10</v>
      </c>
      <c r="M10556" s="82" t="str">
        <f>"Q"&amp;" "&amp;VLOOKUP(pro[[#This Row],[Period]],Mapping!A:B,2,0)</f>
        <v>Q 4</v>
      </c>
      <c r="N10556"/>
    </row>
    <row r="10557" spans="1:14" ht="14.25" x14ac:dyDescent="0.2">
      <c r="A10557" s="42" t="s">
        <v>44</v>
      </c>
      <c r="B10557" s="44" t="s">
        <v>17</v>
      </c>
      <c r="C10557" s="44" t="s">
        <v>58</v>
      </c>
      <c r="D10557" s="43">
        <v>152359.45899999997</v>
      </c>
      <c r="E10557" s="43">
        <v>-37266.067999999999</v>
      </c>
      <c r="F10557" s="45">
        <v>-64190</v>
      </c>
      <c r="G10557" s="45">
        <v>-81620</v>
      </c>
      <c r="H10557" s="45">
        <v>-28260</v>
      </c>
      <c r="I10557" s="55">
        <f>pro[[#This Row],[Admin expenses 3]]+pro[[#This Row],[Admin expenses 2]]+pro[[#This Row],[Admin expenses 1]]+pro[[#This Row],[COGS]]</f>
        <v>-211336.068</v>
      </c>
      <c r="J10557" s="55">
        <f>pro[[#This Row],[Revenue]]+pro[[#This Row],[AdminExp]]</f>
        <v>-58976.609000000026</v>
      </c>
      <c r="K10557" s="83">
        <f>pro[[#This Row],[Profit]]/pro[[#This Row],[Revenue]]</f>
        <v>-0.38708859552986491</v>
      </c>
      <c r="L10557" s="56">
        <f t="shared" si="164"/>
        <v>10</v>
      </c>
      <c r="M10557" s="82" t="str">
        <f>"Q"&amp;" "&amp;VLOOKUP(pro[[#This Row],[Period]],Mapping!A:B,2,0)</f>
        <v>Q 4</v>
      </c>
      <c r="N10557"/>
    </row>
    <row r="10558" spans="1:14" ht="14.25" x14ac:dyDescent="0.2">
      <c r="A10558" s="42" t="s">
        <v>44</v>
      </c>
      <c r="B10558" s="44" t="s">
        <v>17</v>
      </c>
      <c r="C10558" s="44" t="s">
        <v>59</v>
      </c>
      <c r="D10558" s="43">
        <v>293112.55399999995</v>
      </c>
      <c r="E10558" s="43">
        <v>-89278.664999999994</v>
      </c>
      <c r="F10558" s="45">
        <v>-87460</v>
      </c>
      <c r="G10558" s="45">
        <v>-99640</v>
      </c>
      <c r="H10558" s="45">
        <v>-18160</v>
      </c>
      <c r="I10558" s="55">
        <f>pro[[#This Row],[Admin expenses 3]]+pro[[#This Row],[Admin expenses 2]]+pro[[#This Row],[Admin expenses 1]]+pro[[#This Row],[COGS]]</f>
        <v>-294538.66499999998</v>
      </c>
      <c r="J10558" s="55">
        <f>pro[[#This Row],[Revenue]]+pro[[#This Row],[AdminExp]]</f>
        <v>-1426.1110000000335</v>
      </c>
      <c r="K10558" s="83">
        <f>pro[[#This Row],[Profit]]/pro[[#This Row],[Revenue]]</f>
        <v>-4.8654040249672612E-3</v>
      </c>
      <c r="L10558" s="56">
        <f t="shared" si="164"/>
        <v>10</v>
      </c>
      <c r="M10558" s="82" t="str">
        <f>"Q"&amp;" "&amp;VLOOKUP(pro[[#This Row],[Period]],Mapping!A:B,2,0)</f>
        <v>Q 4</v>
      </c>
      <c r="N10558"/>
    </row>
    <row r="10559" spans="1:14" ht="14.25" x14ac:dyDescent="0.2">
      <c r="A10559" s="42" t="s">
        <v>44</v>
      </c>
      <c r="B10559" s="44" t="s">
        <v>17</v>
      </c>
      <c r="C10559" s="44" t="s">
        <v>57</v>
      </c>
      <c r="D10559" s="43">
        <v>325878.658</v>
      </c>
      <c r="E10559" s="43">
        <v>-93897.622000000003</v>
      </c>
      <c r="F10559" s="45">
        <v>-66560</v>
      </c>
      <c r="G10559" s="45">
        <v>-77330</v>
      </c>
      <c r="H10559" s="45">
        <v>-48890</v>
      </c>
      <c r="I10559" s="55">
        <f>pro[[#This Row],[Admin expenses 3]]+pro[[#This Row],[Admin expenses 2]]+pro[[#This Row],[Admin expenses 1]]+pro[[#This Row],[COGS]]</f>
        <v>-286677.62199999997</v>
      </c>
      <c r="J10559" s="55">
        <f>pro[[#This Row],[Revenue]]+pro[[#This Row],[AdminExp]]</f>
        <v>39201.036000000022</v>
      </c>
      <c r="K10559" s="83">
        <f>pro[[#This Row],[Profit]]/pro[[#This Row],[Revenue]]</f>
        <v>0.1202933516437889</v>
      </c>
      <c r="L10559" s="56">
        <f t="shared" si="164"/>
        <v>10</v>
      </c>
      <c r="M10559" s="82" t="str">
        <f>"Q"&amp;" "&amp;VLOOKUP(pro[[#This Row],[Period]],Mapping!A:B,2,0)</f>
        <v>Q 4</v>
      </c>
      <c r="N10559"/>
    </row>
    <row r="10560" spans="1:14" ht="14.25" x14ac:dyDescent="0.2">
      <c r="A10560" s="42" t="s">
        <v>44</v>
      </c>
      <c r="B10560" s="44" t="s">
        <v>17</v>
      </c>
      <c r="C10560" s="44" t="s">
        <v>57</v>
      </c>
      <c r="D10560" s="43">
        <v>140808.72399999999</v>
      </c>
      <c r="E10560" s="43">
        <v>-44870.440999999999</v>
      </c>
      <c r="F10560" s="45">
        <v>-60120</v>
      </c>
      <c r="G10560" s="45">
        <v>-48960</v>
      </c>
      <c r="H10560" s="45">
        <v>-105830</v>
      </c>
      <c r="I10560" s="55">
        <f>pro[[#This Row],[Admin expenses 3]]+pro[[#This Row],[Admin expenses 2]]+pro[[#This Row],[Admin expenses 1]]+pro[[#This Row],[COGS]]</f>
        <v>-259780.44099999999</v>
      </c>
      <c r="J10560" s="55">
        <f>pro[[#This Row],[Revenue]]+pro[[#This Row],[AdminExp]]</f>
        <v>-118971.717</v>
      </c>
      <c r="K10560" s="83">
        <f>pro[[#This Row],[Profit]]/pro[[#This Row],[Revenue]]</f>
        <v>-0.84491722970233019</v>
      </c>
      <c r="L10560" s="56">
        <f t="shared" si="164"/>
        <v>10</v>
      </c>
      <c r="M10560" s="82" t="str">
        <f>"Q"&amp;" "&amp;VLOOKUP(pro[[#This Row],[Period]],Mapping!A:B,2,0)</f>
        <v>Q 4</v>
      </c>
      <c r="N10560"/>
    </row>
    <row r="10561" spans="1:14" ht="14.25" x14ac:dyDescent="0.2">
      <c r="A10561" s="42" t="s">
        <v>44</v>
      </c>
      <c r="B10561" s="44" t="s">
        <v>17</v>
      </c>
      <c r="C10561" s="44" t="s">
        <v>58</v>
      </c>
      <c r="D10561" s="43">
        <v>916002.92</v>
      </c>
      <c r="E10561" s="43">
        <v>-1197119.0909999998</v>
      </c>
      <c r="F10561" s="45">
        <v>-36640</v>
      </c>
      <c r="G10561" s="45">
        <v>-13360</v>
      </c>
      <c r="H10561" s="45">
        <v>-100460</v>
      </c>
      <c r="I10561" s="55">
        <f>pro[[#This Row],[Admin expenses 3]]+pro[[#This Row],[Admin expenses 2]]+pro[[#This Row],[Admin expenses 1]]+pro[[#This Row],[COGS]]</f>
        <v>-1347579.0909999998</v>
      </c>
      <c r="J10561" s="55">
        <f>pro[[#This Row],[Revenue]]+pro[[#This Row],[AdminExp]]</f>
        <v>-431576.17099999974</v>
      </c>
      <c r="K10561" s="83">
        <f>pro[[#This Row],[Profit]]/pro[[#This Row],[Revenue]]</f>
        <v>-0.47115152318510045</v>
      </c>
      <c r="L10561" s="56">
        <f t="shared" si="164"/>
        <v>10</v>
      </c>
      <c r="M10561" s="82" t="str">
        <f>"Q"&amp;" "&amp;VLOOKUP(pro[[#This Row],[Period]],Mapping!A:B,2,0)</f>
        <v>Q 4</v>
      </c>
      <c r="N10561"/>
    </row>
    <row r="10562" spans="1:14" ht="14.25" x14ac:dyDescent="0.2">
      <c r="A10562" s="42" t="s">
        <v>44</v>
      </c>
      <c r="B10562" s="44" t="s">
        <v>17</v>
      </c>
      <c r="C10562" s="44" t="s">
        <v>59</v>
      </c>
      <c r="D10562" s="43">
        <v>940736.04799999984</v>
      </c>
      <c r="E10562" s="43">
        <v>-1243711.112</v>
      </c>
      <c r="F10562" s="45">
        <v>-13050</v>
      </c>
      <c r="G10562" s="45">
        <v>-18860</v>
      </c>
      <c r="H10562" s="45">
        <v>-31280</v>
      </c>
      <c r="I10562" s="55">
        <f>pro[[#This Row],[Admin expenses 3]]+pro[[#This Row],[Admin expenses 2]]+pro[[#This Row],[Admin expenses 1]]+pro[[#This Row],[COGS]]</f>
        <v>-1306901.112</v>
      </c>
      <c r="J10562" s="55">
        <f>pro[[#This Row],[Revenue]]+pro[[#This Row],[AdminExp]]</f>
        <v>-366165.06400000013</v>
      </c>
      <c r="K10562" s="83">
        <f>pro[[#This Row],[Profit]]/pro[[#This Row],[Revenue]]</f>
        <v>-0.38923252146918919</v>
      </c>
      <c r="L10562" s="56">
        <f t="shared" ref="L10562:L10625" si="165">MONTH(DATEVALUE(A10562&amp;"1"))</f>
        <v>10</v>
      </c>
      <c r="M10562" s="82" t="str">
        <f>"Q"&amp;" "&amp;VLOOKUP(pro[[#This Row],[Period]],Mapping!A:B,2,0)</f>
        <v>Q 4</v>
      </c>
      <c r="N10562"/>
    </row>
    <row r="10563" spans="1:14" ht="14.25" x14ac:dyDescent="0.2">
      <c r="A10563" s="42" t="s">
        <v>44</v>
      </c>
      <c r="B10563" s="44" t="s">
        <v>17</v>
      </c>
      <c r="C10563" s="44" t="s">
        <v>57</v>
      </c>
      <c r="D10563" s="43">
        <v>417347.728</v>
      </c>
      <c r="E10563" s="43">
        <v>-546504.77</v>
      </c>
      <c r="F10563" s="45">
        <v>-41930</v>
      </c>
      <c r="G10563" s="45">
        <v>-27230</v>
      </c>
      <c r="H10563" s="45">
        <v>-50350</v>
      </c>
      <c r="I10563" s="55">
        <f>pro[[#This Row],[Admin expenses 3]]+pro[[#This Row],[Admin expenses 2]]+pro[[#This Row],[Admin expenses 1]]+pro[[#This Row],[COGS]]</f>
        <v>-666014.77</v>
      </c>
      <c r="J10563" s="55">
        <f>pro[[#This Row],[Revenue]]+pro[[#This Row],[AdminExp]]</f>
        <v>-248667.04200000002</v>
      </c>
      <c r="K10563" s="83">
        <f>pro[[#This Row],[Profit]]/pro[[#This Row],[Revenue]]</f>
        <v>-0.59582699345616186</v>
      </c>
      <c r="L10563" s="56">
        <f t="shared" si="165"/>
        <v>10</v>
      </c>
      <c r="M10563" s="82" t="str">
        <f>"Q"&amp;" "&amp;VLOOKUP(pro[[#This Row],[Period]],Mapping!A:B,2,0)</f>
        <v>Q 4</v>
      </c>
      <c r="N10563"/>
    </row>
    <row r="10564" spans="1:14" ht="14.25" x14ac:dyDescent="0.2">
      <c r="A10564" s="42" t="s">
        <v>44</v>
      </c>
      <c r="B10564" s="44" t="s">
        <v>17</v>
      </c>
      <c r="C10564" s="44" t="s">
        <v>57</v>
      </c>
      <c r="D10564" s="43">
        <v>942951.14899999998</v>
      </c>
      <c r="E10564" s="43">
        <v>-1253835.9049999998</v>
      </c>
      <c r="F10564" s="45">
        <v>-51160</v>
      </c>
      <c r="G10564" s="45">
        <v>-75190</v>
      </c>
      <c r="H10564" s="45">
        <v>-44420</v>
      </c>
      <c r="I10564" s="55">
        <f>pro[[#This Row],[Admin expenses 3]]+pro[[#This Row],[Admin expenses 2]]+pro[[#This Row],[Admin expenses 1]]+pro[[#This Row],[COGS]]</f>
        <v>-1424605.9049999998</v>
      </c>
      <c r="J10564" s="55">
        <f>pro[[#This Row],[Revenue]]+pro[[#This Row],[AdminExp]]</f>
        <v>-481654.75599999982</v>
      </c>
      <c r="K10564" s="83">
        <f>pro[[#This Row],[Profit]]/pro[[#This Row],[Revenue]]</f>
        <v>-0.51079502528926857</v>
      </c>
      <c r="L10564" s="56">
        <f t="shared" si="165"/>
        <v>10</v>
      </c>
      <c r="M10564" s="82" t="str">
        <f>"Q"&amp;" "&amp;VLOOKUP(pro[[#This Row],[Period]],Mapping!A:B,2,0)</f>
        <v>Q 4</v>
      </c>
      <c r="N10564"/>
    </row>
    <row r="10565" spans="1:14" ht="14.25" x14ac:dyDescent="0.2">
      <c r="A10565" s="42" t="s">
        <v>44</v>
      </c>
      <c r="B10565" s="44" t="s">
        <v>17</v>
      </c>
      <c r="C10565" s="44" t="s">
        <v>57</v>
      </c>
      <c r="D10565" s="43">
        <v>626070.63399999996</v>
      </c>
      <c r="E10565" s="43">
        <v>-829487.09900000005</v>
      </c>
      <c r="F10565" s="45">
        <v>-24820</v>
      </c>
      <c r="G10565" s="45">
        <v>-53570</v>
      </c>
      <c r="H10565" s="45">
        <v>-88780</v>
      </c>
      <c r="I10565" s="55">
        <f>pro[[#This Row],[Admin expenses 3]]+pro[[#This Row],[Admin expenses 2]]+pro[[#This Row],[Admin expenses 1]]+pro[[#This Row],[COGS]]</f>
        <v>-996657.09900000005</v>
      </c>
      <c r="J10565" s="55">
        <f>pro[[#This Row],[Revenue]]+pro[[#This Row],[AdminExp]]</f>
        <v>-370586.46500000008</v>
      </c>
      <c r="K10565" s="83">
        <f>pro[[#This Row],[Profit]]/pro[[#This Row],[Revenue]]</f>
        <v>-0.59192436903213719</v>
      </c>
      <c r="L10565" s="56">
        <f t="shared" si="165"/>
        <v>10</v>
      </c>
      <c r="M10565" s="82" t="str">
        <f>"Q"&amp;" "&amp;VLOOKUP(pro[[#This Row],[Period]],Mapping!A:B,2,0)</f>
        <v>Q 4</v>
      </c>
      <c r="N10565"/>
    </row>
    <row r="10566" spans="1:14" ht="14.25" x14ac:dyDescent="0.2">
      <c r="A10566" s="42" t="s">
        <v>44</v>
      </c>
      <c r="B10566" s="44" t="s">
        <v>17</v>
      </c>
      <c r="C10566" s="44" t="s">
        <v>58</v>
      </c>
      <c r="D10566" s="43">
        <v>352903.47399999999</v>
      </c>
      <c r="E10566" s="43">
        <v>-463351.75599999999</v>
      </c>
      <c r="F10566" s="45">
        <v>-62090</v>
      </c>
      <c r="G10566" s="45">
        <v>-21230</v>
      </c>
      <c r="H10566" s="45">
        <v>-60660</v>
      </c>
      <c r="I10566" s="55">
        <f>pro[[#This Row],[Admin expenses 3]]+pro[[#This Row],[Admin expenses 2]]+pro[[#This Row],[Admin expenses 1]]+pro[[#This Row],[COGS]]</f>
        <v>-607331.75600000005</v>
      </c>
      <c r="J10566" s="55">
        <f>pro[[#This Row],[Revenue]]+pro[[#This Row],[AdminExp]]</f>
        <v>-254428.28200000006</v>
      </c>
      <c r="K10566" s="83">
        <f>pro[[#This Row],[Profit]]/pro[[#This Row],[Revenue]]</f>
        <v>-0.72095714761935181</v>
      </c>
      <c r="L10566" s="56">
        <f t="shared" si="165"/>
        <v>10</v>
      </c>
      <c r="M10566" s="82" t="str">
        <f>"Q"&amp;" "&amp;VLOOKUP(pro[[#This Row],[Period]],Mapping!A:B,2,0)</f>
        <v>Q 4</v>
      </c>
      <c r="N10566"/>
    </row>
    <row r="10567" spans="1:14" ht="14.25" x14ac:dyDescent="0.2">
      <c r="A10567" s="42" t="s">
        <v>44</v>
      </c>
      <c r="B10567" s="44" t="s">
        <v>17</v>
      </c>
      <c r="C10567" s="44" t="s">
        <v>59</v>
      </c>
      <c r="D10567" s="43">
        <v>124825.14099999999</v>
      </c>
      <c r="E10567" s="43">
        <v>-172834.03200000001</v>
      </c>
      <c r="F10567" s="45">
        <v>-67770</v>
      </c>
      <c r="G10567" s="45">
        <v>-85820</v>
      </c>
      <c r="H10567" s="45">
        <v>-34830</v>
      </c>
      <c r="I10567" s="55">
        <f>pro[[#This Row],[Admin expenses 3]]+pro[[#This Row],[Admin expenses 2]]+pro[[#This Row],[Admin expenses 1]]+pro[[#This Row],[COGS]]</f>
        <v>-361254.03200000001</v>
      </c>
      <c r="J10567" s="55">
        <f>pro[[#This Row],[Revenue]]+pro[[#This Row],[AdminExp]]</f>
        <v>-236428.891</v>
      </c>
      <c r="K10567" s="83">
        <f>pro[[#This Row],[Profit]]/pro[[#This Row],[Revenue]]</f>
        <v>-1.894080704463214</v>
      </c>
      <c r="L10567" s="56">
        <f t="shared" si="165"/>
        <v>10</v>
      </c>
      <c r="M10567" s="82" t="str">
        <f>"Q"&amp;" "&amp;VLOOKUP(pro[[#This Row],[Period]],Mapping!A:B,2,0)</f>
        <v>Q 4</v>
      </c>
      <c r="N10567"/>
    </row>
    <row r="10568" spans="1:14" ht="14.25" x14ac:dyDescent="0.2">
      <c r="A10568" s="42" t="s">
        <v>44</v>
      </c>
      <c r="B10568" s="44" t="s">
        <v>17</v>
      </c>
      <c r="C10568" s="44" t="s">
        <v>60</v>
      </c>
      <c r="D10568" s="43">
        <v>131723.20699999999</v>
      </c>
      <c r="E10568" s="43">
        <v>-169146.54399999999</v>
      </c>
      <c r="F10568" s="45">
        <v>-100710</v>
      </c>
      <c r="G10568" s="45">
        <v>-84390</v>
      </c>
      <c r="H10568" s="45">
        <v>-58670</v>
      </c>
      <c r="I10568" s="55">
        <f>pro[[#This Row],[Admin expenses 3]]+pro[[#This Row],[Admin expenses 2]]+pro[[#This Row],[Admin expenses 1]]+pro[[#This Row],[COGS]]</f>
        <v>-412916.54399999999</v>
      </c>
      <c r="J10568" s="55">
        <f>pro[[#This Row],[Revenue]]+pro[[#This Row],[AdminExp]]</f>
        <v>-281193.337</v>
      </c>
      <c r="K10568" s="83">
        <f>pro[[#This Row],[Profit]]/pro[[#This Row],[Revenue]]</f>
        <v>-2.1347289016429731</v>
      </c>
      <c r="L10568" s="56">
        <f t="shared" si="165"/>
        <v>10</v>
      </c>
      <c r="M10568" s="82" t="str">
        <f>"Q"&amp;" "&amp;VLOOKUP(pro[[#This Row],[Period]],Mapping!A:B,2,0)</f>
        <v>Q 4</v>
      </c>
      <c r="N10568"/>
    </row>
    <row r="10569" spans="1:14" ht="14.25" x14ac:dyDescent="0.2">
      <c r="A10569" s="42" t="s">
        <v>44</v>
      </c>
      <c r="B10569" s="44" t="s">
        <v>17</v>
      </c>
      <c r="C10569" s="44" t="s">
        <v>57</v>
      </c>
      <c r="D10569" s="43">
        <v>61765.577999999994</v>
      </c>
      <c r="E10569" s="43">
        <v>-77683.465999999986</v>
      </c>
      <c r="F10569" s="45">
        <v>-93380</v>
      </c>
      <c r="G10569" s="45">
        <v>-74100</v>
      </c>
      <c r="H10569" s="45">
        <v>-98240</v>
      </c>
      <c r="I10569" s="55">
        <f>pro[[#This Row],[Admin expenses 3]]+pro[[#This Row],[Admin expenses 2]]+pro[[#This Row],[Admin expenses 1]]+pro[[#This Row],[COGS]]</f>
        <v>-343403.46600000001</v>
      </c>
      <c r="J10569" s="55">
        <f>pro[[#This Row],[Revenue]]+pro[[#This Row],[AdminExp]]</f>
        <v>-281637.88800000004</v>
      </c>
      <c r="K10569" s="83">
        <f>pro[[#This Row],[Profit]]/pro[[#This Row],[Revenue]]</f>
        <v>-4.5597871358056432</v>
      </c>
      <c r="L10569" s="56">
        <f t="shared" si="165"/>
        <v>10</v>
      </c>
      <c r="M10569" s="82" t="str">
        <f>"Q"&amp;" "&amp;VLOOKUP(pro[[#This Row],[Period]],Mapping!A:B,2,0)</f>
        <v>Q 4</v>
      </c>
      <c r="N10569"/>
    </row>
    <row r="10570" spans="1:14" ht="14.25" x14ac:dyDescent="0.2">
      <c r="A10570" s="42" t="s">
        <v>44</v>
      </c>
      <c r="B10570" s="44" t="s">
        <v>17</v>
      </c>
      <c r="C10570" s="44" t="s">
        <v>58</v>
      </c>
      <c r="D10570" s="43">
        <v>307751.15700000001</v>
      </c>
      <c r="E10570" s="43">
        <v>-302229.99799999996</v>
      </c>
      <c r="F10570" s="45">
        <v>-50030</v>
      </c>
      <c r="G10570" s="45">
        <v>-46910</v>
      </c>
      <c r="H10570" s="45">
        <v>-40760</v>
      </c>
      <c r="I10570" s="55">
        <f>pro[[#This Row],[Admin expenses 3]]+pro[[#This Row],[Admin expenses 2]]+pro[[#This Row],[Admin expenses 1]]+pro[[#This Row],[COGS]]</f>
        <v>-439929.99799999996</v>
      </c>
      <c r="J10570" s="55">
        <f>pro[[#This Row],[Revenue]]+pro[[#This Row],[AdminExp]]</f>
        <v>-132178.84099999996</v>
      </c>
      <c r="K10570" s="83">
        <f>pro[[#This Row],[Profit]]/pro[[#This Row],[Revenue]]</f>
        <v>-0.4294990871472173</v>
      </c>
      <c r="L10570" s="56">
        <f t="shared" si="165"/>
        <v>10</v>
      </c>
      <c r="M10570" s="82" t="str">
        <f>"Q"&amp;" "&amp;VLOOKUP(pro[[#This Row],[Period]],Mapping!A:B,2,0)</f>
        <v>Q 4</v>
      </c>
      <c r="N10570"/>
    </row>
    <row r="10571" spans="1:14" ht="14.25" x14ac:dyDescent="0.2">
      <c r="A10571" s="42" t="s">
        <v>44</v>
      </c>
      <c r="B10571" s="44" t="s">
        <v>17</v>
      </c>
      <c r="C10571" s="44" t="s">
        <v>59</v>
      </c>
      <c r="D10571" s="43">
        <v>428822.56900000002</v>
      </c>
      <c r="E10571" s="43">
        <v>-427135.21899999992</v>
      </c>
      <c r="F10571" s="45">
        <v>-95410</v>
      </c>
      <c r="G10571" s="45">
        <v>-29980</v>
      </c>
      <c r="H10571" s="45">
        <v>-36590</v>
      </c>
      <c r="I10571" s="55">
        <f>pro[[#This Row],[Admin expenses 3]]+pro[[#This Row],[Admin expenses 2]]+pro[[#This Row],[Admin expenses 1]]+pro[[#This Row],[COGS]]</f>
        <v>-589115.21899999992</v>
      </c>
      <c r="J10571" s="55">
        <f>pro[[#This Row],[Revenue]]+pro[[#This Row],[AdminExp]]</f>
        <v>-160292.64999999991</v>
      </c>
      <c r="K10571" s="83">
        <f>pro[[#This Row],[Profit]]/pro[[#This Row],[Revenue]]</f>
        <v>-0.37379714032728512</v>
      </c>
      <c r="L10571" s="56">
        <f t="shared" si="165"/>
        <v>10</v>
      </c>
      <c r="M10571" s="82" t="str">
        <f>"Q"&amp;" "&amp;VLOOKUP(pro[[#This Row],[Period]],Mapping!A:B,2,0)</f>
        <v>Q 4</v>
      </c>
      <c r="N10571"/>
    </row>
    <row r="10572" spans="1:14" ht="14.25" x14ac:dyDescent="0.2">
      <c r="A10572" s="42" t="s">
        <v>44</v>
      </c>
      <c r="B10572" s="44" t="s">
        <v>17</v>
      </c>
      <c r="C10572" s="44" t="s">
        <v>60</v>
      </c>
      <c r="D10572" s="43">
        <v>108265.136</v>
      </c>
      <c r="E10572" s="43">
        <v>-111542.28399999999</v>
      </c>
      <c r="F10572" s="45">
        <v>-20210</v>
      </c>
      <c r="G10572" s="45">
        <v>-63730</v>
      </c>
      <c r="H10572" s="45">
        <v>-28100</v>
      </c>
      <c r="I10572" s="55">
        <f>pro[[#This Row],[Admin expenses 3]]+pro[[#This Row],[Admin expenses 2]]+pro[[#This Row],[Admin expenses 1]]+pro[[#This Row],[COGS]]</f>
        <v>-223582.28399999999</v>
      </c>
      <c r="J10572" s="55">
        <f>pro[[#This Row],[Revenue]]+pro[[#This Row],[AdminExp]]</f>
        <v>-115317.14799999999</v>
      </c>
      <c r="K10572" s="83">
        <f>pro[[#This Row],[Profit]]/pro[[#This Row],[Revenue]]</f>
        <v>-1.0651364997130746</v>
      </c>
      <c r="L10572" s="56">
        <f t="shared" si="165"/>
        <v>10</v>
      </c>
      <c r="M10572" s="82" t="str">
        <f>"Q"&amp;" "&amp;VLOOKUP(pro[[#This Row],[Period]],Mapping!A:B,2,0)</f>
        <v>Q 4</v>
      </c>
      <c r="N10572"/>
    </row>
    <row r="10573" spans="1:14" ht="14.25" x14ac:dyDescent="0.2">
      <c r="A10573" s="42" t="s">
        <v>44</v>
      </c>
      <c r="B10573" s="44" t="s">
        <v>17</v>
      </c>
      <c r="C10573" s="44" t="s">
        <v>57</v>
      </c>
      <c r="D10573" s="43">
        <v>263194.84100000001</v>
      </c>
      <c r="E10573" s="43">
        <v>-270581.63299999997</v>
      </c>
      <c r="F10573" s="45">
        <v>-26660</v>
      </c>
      <c r="G10573" s="45">
        <v>-73980</v>
      </c>
      <c r="H10573" s="45">
        <v>-27960</v>
      </c>
      <c r="I10573" s="55">
        <f>pro[[#This Row],[Admin expenses 3]]+pro[[#This Row],[Admin expenses 2]]+pro[[#This Row],[Admin expenses 1]]+pro[[#This Row],[COGS]]</f>
        <v>-399181.63299999997</v>
      </c>
      <c r="J10573" s="55">
        <f>pro[[#This Row],[Revenue]]+pro[[#This Row],[AdminExp]]</f>
        <v>-135986.79199999996</v>
      </c>
      <c r="K10573" s="83">
        <f>pro[[#This Row],[Profit]]/pro[[#This Row],[Revenue]]</f>
        <v>-0.51667727028129684</v>
      </c>
      <c r="L10573" s="56">
        <f t="shared" si="165"/>
        <v>10</v>
      </c>
      <c r="M10573" s="82" t="str">
        <f>"Q"&amp;" "&amp;VLOOKUP(pro[[#This Row],[Period]],Mapping!A:B,2,0)</f>
        <v>Q 4</v>
      </c>
      <c r="N10573"/>
    </row>
    <row r="10574" spans="1:14" ht="14.25" x14ac:dyDescent="0.2">
      <c r="A10574" s="42" t="s">
        <v>44</v>
      </c>
      <c r="B10574" s="44" t="s">
        <v>17</v>
      </c>
      <c r="C10574" s="44" t="s">
        <v>58</v>
      </c>
      <c r="D10574" s="43">
        <v>686070</v>
      </c>
      <c r="E10574" s="43">
        <v>-74080.439999999988</v>
      </c>
      <c r="F10574" s="45">
        <v>-77470</v>
      </c>
      <c r="G10574" s="45">
        <v>-83140</v>
      </c>
      <c r="H10574" s="45">
        <v>-93170</v>
      </c>
      <c r="I10574" s="55">
        <f>pro[[#This Row],[Admin expenses 3]]+pro[[#This Row],[Admin expenses 2]]+pro[[#This Row],[Admin expenses 1]]+pro[[#This Row],[COGS]]</f>
        <v>-327860.44</v>
      </c>
      <c r="J10574" s="55">
        <f>pro[[#This Row],[Revenue]]+pro[[#This Row],[AdminExp]]</f>
        <v>358209.56</v>
      </c>
      <c r="K10574" s="83">
        <f>pro[[#This Row],[Profit]]/pro[[#This Row],[Revenue]]</f>
        <v>0.52211809290597166</v>
      </c>
      <c r="L10574" s="56">
        <f t="shared" si="165"/>
        <v>10</v>
      </c>
      <c r="M10574" s="82" t="str">
        <f>"Q"&amp;" "&amp;VLOOKUP(pro[[#This Row],[Period]],Mapping!A:B,2,0)</f>
        <v>Q 4</v>
      </c>
      <c r="N10574"/>
    </row>
    <row r="10575" spans="1:14" ht="14.25" x14ac:dyDescent="0.2">
      <c r="A10575" s="42" t="s">
        <v>44</v>
      </c>
      <c r="B10575" s="44" t="s">
        <v>17</v>
      </c>
      <c r="C10575" s="44" t="s">
        <v>59</v>
      </c>
      <c r="D10575" s="43">
        <v>105994.98699999999</v>
      </c>
      <c r="E10575" s="43">
        <v>-67792.430999999997</v>
      </c>
      <c r="F10575" s="45">
        <v>-83350</v>
      </c>
      <c r="G10575" s="45">
        <v>-98250</v>
      </c>
      <c r="H10575" s="45">
        <v>-80770</v>
      </c>
      <c r="I10575" s="55">
        <f>pro[[#This Row],[Admin expenses 3]]+pro[[#This Row],[Admin expenses 2]]+pro[[#This Row],[Admin expenses 1]]+pro[[#This Row],[COGS]]</f>
        <v>-330162.43099999998</v>
      </c>
      <c r="J10575" s="55">
        <f>pro[[#This Row],[Revenue]]+pro[[#This Row],[AdminExp]]</f>
        <v>-224167.44399999999</v>
      </c>
      <c r="K10575" s="83">
        <f>pro[[#This Row],[Profit]]/pro[[#This Row],[Revenue]]</f>
        <v>-2.1148872257515348</v>
      </c>
      <c r="L10575" s="56">
        <f t="shared" si="165"/>
        <v>10</v>
      </c>
      <c r="M10575" s="82" t="str">
        <f>"Q"&amp;" "&amp;VLOOKUP(pro[[#This Row],[Period]],Mapping!A:B,2,0)</f>
        <v>Q 4</v>
      </c>
      <c r="N10575"/>
    </row>
    <row r="10576" spans="1:14" ht="14.25" x14ac:dyDescent="0.2">
      <c r="A10576" s="42" t="s">
        <v>44</v>
      </c>
      <c r="B10576" s="44" t="s">
        <v>17</v>
      </c>
      <c r="C10576" s="44" t="s">
        <v>60</v>
      </c>
      <c r="D10576" s="43">
        <v>146779.84999999998</v>
      </c>
      <c r="E10576" s="43">
        <v>-29697.317999999996</v>
      </c>
      <c r="F10576" s="45">
        <v>-85390</v>
      </c>
      <c r="G10576" s="45">
        <v>-107470</v>
      </c>
      <c r="H10576" s="45">
        <v>-60670</v>
      </c>
      <c r="I10576" s="55">
        <f>pro[[#This Row],[Admin expenses 3]]+pro[[#This Row],[Admin expenses 2]]+pro[[#This Row],[Admin expenses 1]]+pro[[#This Row],[COGS]]</f>
        <v>-283227.31799999997</v>
      </c>
      <c r="J10576" s="55">
        <f>pro[[#This Row],[Revenue]]+pro[[#This Row],[AdminExp]]</f>
        <v>-136447.46799999999</v>
      </c>
      <c r="K10576" s="83">
        <f>pro[[#This Row],[Profit]]/pro[[#This Row],[Revenue]]</f>
        <v>-0.92960626407507585</v>
      </c>
      <c r="L10576" s="56">
        <f t="shared" si="165"/>
        <v>10</v>
      </c>
      <c r="M10576" s="82" t="str">
        <f>"Q"&amp;" "&amp;VLOOKUP(pro[[#This Row],[Period]],Mapping!A:B,2,0)</f>
        <v>Q 4</v>
      </c>
      <c r="N10576"/>
    </row>
    <row r="10577" spans="1:14" ht="14.25" x14ac:dyDescent="0.2">
      <c r="A10577" s="42" t="s">
        <v>44</v>
      </c>
      <c r="B10577" s="44" t="s">
        <v>17</v>
      </c>
      <c r="C10577" s="44" t="s">
        <v>57</v>
      </c>
      <c r="D10577" s="43">
        <v>30062.066999999995</v>
      </c>
      <c r="E10577" s="43">
        <v>-31469.235000000001</v>
      </c>
      <c r="F10577" s="45">
        <v>-74840</v>
      </c>
      <c r="G10577" s="45">
        <v>-47430</v>
      </c>
      <c r="H10577" s="45">
        <v>-64110</v>
      </c>
      <c r="I10577" s="55">
        <f>pro[[#This Row],[Admin expenses 3]]+pro[[#This Row],[Admin expenses 2]]+pro[[#This Row],[Admin expenses 1]]+pro[[#This Row],[COGS]]</f>
        <v>-217849.23499999999</v>
      </c>
      <c r="J10577" s="55">
        <f>pro[[#This Row],[Revenue]]+pro[[#This Row],[AdminExp]]</f>
        <v>-187787.16800000001</v>
      </c>
      <c r="K10577" s="83">
        <f>pro[[#This Row],[Profit]]/pro[[#This Row],[Revenue]]</f>
        <v>-6.2466485754289627</v>
      </c>
      <c r="L10577" s="56">
        <f t="shared" si="165"/>
        <v>10</v>
      </c>
      <c r="M10577" s="82" t="str">
        <f>"Q"&amp;" "&amp;VLOOKUP(pro[[#This Row],[Period]],Mapping!A:B,2,0)</f>
        <v>Q 4</v>
      </c>
      <c r="N10577"/>
    </row>
    <row r="10578" spans="1:14" ht="14.25" x14ac:dyDescent="0.2">
      <c r="A10578" s="42" t="s">
        <v>44</v>
      </c>
      <c r="B10578" s="44" t="s">
        <v>17</v>
      </c>
      <c r="C10578" s="44" t="s">
        <v>58</v>
      </c>
      <c r="D10578" s="43">
        <v>67765.887000000002</v>
      </c>
      <c r="E10578" s="43">
        <v>-57436.602999999988</v>
      </c>
      <c r="F10578" s="45">
        <v>-72400</v>
      </c>
      <c r="G10578" s="45">
        <v>-70410</v>
      </c>
      <c r="H10578" s="45">
        <v>-18330</v>
      </c>
      <c r="I10578" s="55">
        <f>pro[[#This Row],[Admin expenses 3]]+pro[[#This Row],[Admin expenses 2]]+pro[[#This Row],[Admin expenses 1]]+pro[[#This Row],[COGS]]</f>
        <v>-218576.603</v>
      </c>
      <c r="J10578" s="55">
        <f>pro[[#This Row],[Revenue]]+pro[[#This Row],[AdminExp]]</f>
        <v>-150810.71600000001</v>
      </c>
      <c r="K10578" s="83">
        <f>pro[[#This Row],[Profit]]/pro[[#This Row],[Revenue]]</f>
        <v>-2.2254665684520591</v>
      </c>
      <c r="L10578" s="56">
        <f t="shared" si="165"/>
        <v>10</v>
      </c>
      <c r="M10578" s="82" t="str">
        <f>"Q"&amp;" "&amp;VLOOKUP(pro[[#This Row],[Period]],Mapping!A:B,2,0)</f>
        <v>Q 4</v>
      </c>
      <c r="N10578"/>
    </row>
    <row r="10579" spans="1:14" ht="14.25" x14ac:dyDescent="0.2">
      <c r="A10579" s="42" t="s">
        <v>44</v>
      </c>
      <c r="B10579" s="44" t="s">
        <v>17</v>
      </c>
      <c r="C10579" s="44" t="s">
        <v>59</v>
      </c>
      <c r="D10579" s="43">
        <v>12435.387999999999</v>
      </c>
      <c r="E10579" s="43">
        <v>-14011.312</v>
      </c>
      <c r="F10579" s="45">
        <v>-55890</v>
      </c>
      <c r="G10579" s="45">
        <v>-56000</v>
      </c>
      <c r="H10579" s="45">
        <v>-51480</v>
      </c>
      <c r="I10579" s="55">
        <f>pro[[#This Row],[Admin expenses 3]]+pro[[#This Row],[Admin expenses 2]]+pro[[#This Row],[Admin expenses 1]]+pro[[#This Row],[COGS]]</f>
        <v>-177381.31200000001</v>
      </c>
      <c r="J10579" s="55">
        <f>pro[[#This Row],[Revenue]]+pro[[#This Row],[AdminExp]]</f>
        <v>-164945.924</v>
      </c>
      <c r="K10579" s="83">
        <f>pro[[#This Row],[Profit]]/pro[[#This Row],[Revenue]]</f>
        <v>-13.264236226485254</v>
      </c>
      <c r="L10579" s="56">
        <f t="shared" si="165"/>
        <v>10</v>
      </c>
      <c r="M10579" s="82" t="str">
        <f>"Q"&amp;" "&amp;VLOOKUP(pro[[#This Row],[Period]],Mapping!A:B,2,0)</f>
        <v>Q 4</v>
      </c>
      <c r="N10579"/>
    </row>
    <row r="10580" spans="1:14" ht="14.25" x14ac:dyDescent="0.2">
      <c r="A10580" s="42" t="s">
        <v>44</v>
      </c>
      <c r="B10580" s="44" t="s">
        <v>17</v>
      </c>
      <c r="C10580" s="44" t="s">
        <v>60</v>
      </c>
      <c r="D10580" s="43">
        <v>66072.278999999995</v>
      </c>
      <c r="E10580" s="43">
        <v>-44308.592999999993</v>
      </c>
      <c r="F10580" s="45">
        <v>-40860</v>
      </c>
      <c r="G10580" s="45">
        <v>-41920</v>
      </c>
      <c r="H10580" s="45">
        <v>-46910</v>
      </c>
      <c r="I10580" s="55">
        <f>pro[[#This Row],[Admin expenses 3]]+pro[[#This Row],[Admin expenses 2]]+pro[[#This Row],[Admin expenses 1]]+pro[[#This Row],[COGS]]</f>
        <v>-173998.59299999999</v>
      </c>
      <c r="J10580" s="55">
        <f>pro[[#This Row],[Revenue]]+pro[[#This Row],[AdminExp]]</f>
        <v>-107926.314</v>
      </c>
      <c r="K10580" s="83">
        <f>pro[[#This Row],[Profit]]/pro[[#This Row],[Revenue]]</f>
        <v>-1.6334583222110441</v>
      </c>
      <c r="L10580" s="56">
        <f t="shared" si="165"/>
        <v>10</v>
      </c>
      <c r="M10580" s="82" t="str">
        <f>"Q"&amp;" "&amp;VLOOKUP(pro[[#This Row],[Period]],Mapping!A:B,2,0)</f>
        <v>Q 4</v>
      </c>
      <c r="N10580"/>
    </row>
    <row r="10581" spans="1:14" ht="14.25" x14ac:dyDescent="0.2">
      <c r="A10581" s="42" t="s">
        <v>44</v>
      </c>
      <c r="B10581" s="44" t="s">
        <v>17</v>
      </c>
      <c r="C10581" s="44" t="s">
        <v>57</v>
      </c>
      <c r="D10581" s="43">
        <v>211762.516</v>
      </c>
      <c r="E10581" s="43">
        <v>-94798.745999999999</v>
      </c>
      <c r="F10581" s="45">
        <v>-103150</v>
      </c>
      <c r="G10581" s="45">
        <v>-37080</v>
      </c>
      <c r="H10581" s="45">
        <v>-12740</v>
      </c>
      <c r="I10581" s="55">
        <f>pro[[#This Row],[Admin expenses 3]]+pro[[#This Row],[Admin expenses 2]]+pro[[#This Row],[Admin expenses 1]]+pro[[#This Row],[COGS]]</f>
        <v>-247768.74599999998</v>
      </c>
      <c r="J10581" s="55">
        <f>pro[[#This Row],[Revenue]]+pro[[#This Row],[AdminExp]]</f>
        <v>-36006.229999999981</v>
      </c>
      <c r="K10581" s="83">
        <f>pro[[#This Row],[Profit]]/pro[[#This Row],[Revenue]]</f>
        <v>-0.17003117775574589</v>
      </c>
      <c r="L10581" s="56">
        <f t="shared" si="165"/>
        <v>10</v>
      </c>
      <c r="M10581" s="82" t="str">
        <f>"Q"&amp;" "&amp;VLOOKUP(pro[[#This Row],[Period]],Mapping!A:B,2,0)</f>
        <v>Q 4</v>
      </c>
      <c r="N10581"/>
    </row>
    <row r="10582" spans="1:14" ht="14.25" x14ac:dyDescent="0.2">
      <c r="A10582" s="42" t="s">
        <v>44</v>
      </c>
      <c r="B10582" s="44" t="s">
        <v>17</v>
      </c>
      <c r="C10582" s="44" t="s">
        <v>57</v>
      </c>
      <c r="D10582" s="43">
        <v>469673.21099999995</v>
      </c>
      <c r="E10582" s="43">
        <v>-101604.88799999999</v>
      </c>
      <c r="F10582" s="45">
        <v>-39540</v>
      </c>
      <c r="G10582" s="45">
        <v>-48920</v>
      </c>
      <c r="H10582" s="45">
        <v>-43500</v>
      </c>
      <c r="I10582" s="55">
        <f>pro[[#This Row],[Admin expenses 3]]+pro[[#This Row],[Admin expenses 2]]+pro[[#This Row],[Admin expenses 1]]+pro[[#This Row],[COGS]]</f>
        <v>-233564.88799999998</v>
      </c>
      <c r="J10582" s="55">
        <f>pro[[#This Row],[Revenue]]+pro[[#This Row],[AdminExp]]</f>
        <v>236108.32299999997</v>
      </c>
      <c r="K10582" s="83">
        <f>pro[[#This Row],[Profit]]/pro[[#This Row],[Revenue]]</f>
        <v>0.50270766454252802</v>
      </c>
      <c r="L10582" s="56">
        <f t="shared" si="165"/>
        <v>10</v>
      </c>
      <c r="M10582" s="82" t="str">
        <f>"Q"&amp;" "&amp;VLOOKUP(pro[[#This Row],[Period]],Mapping!A:B,2,0)</f>
        <v>Q 4</v>
      </c>
      <c r="N10582"/>
    </row>
    <row r="10583" spans="1:14" ht="14.25" x14ac:dyDescent="0.2">
      <c r="A10583" s="42" t="s">
        <v>44</v>
      </c>
      <c r="B10583" s="44" t="s">
        <v>17</v>
      </c>
      <c r="C10583" s="44" t="s">
        <v>58</v>
      </c>
      <c r="D10583" s="43">
        <v>150243.65299999999</v>
      </c>
      <c r="E10583" s="43">
        <v>-39942.391999999993</v>
      </c>
      <c r="F10583" s="45">
        <v>-39440</v>
      </c>
      <c r="G10583" s="45">
        <v>-19660</v>
      </c>
      <c r="H10583" s="45">
        <v>-99650</v>
      </c>
      <c r="I10583" s="55">
        <f>pro[[#This Row],[Admin expenses 3]]+pro[[#This Row],[Admin expenses 2]]+pro[[#This Row],[Admin expenses 1]]+pro[[#This Row],[COGS]]</f>
        <v>-198692.39199999999</v>
      </c>
      <c r="J10583" s="55">
        <f>pro[[#This Row],[Revenue]]+pro[[#This Row],[AdminExp]]</f>
        <v>-48448.739000000001</v>
      </c>
      <c r="K10583" s="83">
        <f>pro[[#This Row],[Profit]]/pro[[#This Row],[Revenue]]</f>
        <v>-0.32246779170099121</v>
      </c>
      <c r="L10583" s="56">
        <f t="shared" si="165"/>
        <v>10</v>
      </c>
      <c r="M10583" s="82" t="str">
        <f>"Q"&amp;" "&amp;VLOOKUP(pro[[#This Row],[Period]],Mapping!A:B,2,0)</f>
        <v>Q 4</v>
      </c>
      <c r="N10583"/>
    </row>
    <row r="10584" spans="1:14" ht="14.25" x14ac:dyDescent="0.2">
      <c r="A10584" s="42" t="s">
        <v>44</v>
      </c>
      <c r="B10584" s="44" t="s">
        <v>17</v>
      </c>
      <c r="C10584" s="44" t="s">
        <v>59</v>
      </c>
      <c r="D10584" s="43">
        <v>19660.284</v>
      </c>
      <c r="E10584" s="43">
        <v>-8993.9499999999989</v>
      </c>
      <c r="F10584" s="45">
        <v>-14730</v>
      </c>
      <c r="G10584" s="45">
        <v>-90710</v>
      </c>
      <c r="H10584" s="45">
        <v>-103600</v>
      </c>
      <c r="I10584" s="55">
        <f>pro[[#This Row],[Admin expenses 3]]+pro[[#This Row],[Admin expenses 2]]+pro[[#This Row],[Admin expenses 1]]+pro[[#This Row],[COGS]]</f>
        <v>-218033.95</v>
      </c>
      <c r="J10584" s="55">
        <f>pro[[#This Row],[Revenue]]+pro[[#This Row],[AdminExp]]</f>
        <v>-198373.66600000003</v>
      </c>
      <c r="K10584" s="83">
        <f>pro[[#This Row],[Profit]]/pro[[#This Row],[Revenue]]</f>
        <v>-10.090071231931342</v>
      </c>
      <c r="L10584" s="56">
        <f t="shared" si="165"/>
        <v>10</v>
      </c>
      <c r="M10584" s="82" t="str">
        <f>"Q"&amp;" "&amp;VLOOKUP(pro[[#This Row],[Period]],Mapping!A:B,2,0)</f>
        <v>Q 4</v>
      </c>
      <c r="N10584"/>
    </row>
    <row r="10585" spans="1:14" ht="14.25" x14ac:dyDescent="0.2">
      <c r="A10585" s="42" t="s">
        <v>44</v>
      </c>
      <c r="B10585" s="44" t="s">
        <v>17</v>
      </c>
      <c r="C10585" s="44" t="s">
        <v>57</v>
      </c>
      <c r="D10585" s="43">
        <v>9417092.061999999</v>
      </c>
      <c r="E10585" s="43">
        <v>-690711.05599999998</v>
      </c>
      <c r="F10585" s="45">
        <v>-19160</v>
      </c>
      <c r="G10585" s="45">
        <v>-83220</v>
      </c>
      <c r="H10585" s="45">
        <v>-38230</v>
      </c>
      <c r="I10585" s="55">
        <f>pro[[#This Row],[Admin expenses 3]]+pro[[#This Row],[Admin expenses 2]]+pro[[#This Row],[Admin expenses 1]]+pro[[#This Row],[COGS]]</f>
        <v>-831321.05599999998</v>
      </c>
      <c r="J10585" s="55">
        <f>pro[[#This Row],[Revenue]]+pro[[#This Row],[AdminExp]]</f>
        <v>8585771.0059999991</v>
      </c>
      <c r="K10585" s="83">
        <f>pro[[#This Row],[Profit]]/pro[[#This Row],[Revenue]]</f>
        <v>0.91172210587655189</v>
      </c>
      <c r="L10585" s="56">
        <f t="shared" si="165"/>
        <v>10</v>
      </c>
      <c r="M10585" s="82" t="str">
        <f>"Q"&amp;" "&amp;VLOOKUP(pro[[#This Row],[Period]],Mapping!A:B,2,0)</f>
        <v>Q 4</v>
      </c>
      <c r="N10585"/>
    </row>
    <row r="10586" spans="1:14" ht="14.25" x14ac:dyDescent="0.2">
      <c r="A10586" s="42" t="s">
        <v>44</v>
      </c>
      <c r="B10586" s="44" t="s">
        <v>17</v>
      </c>
      <c r="C10586" s="44" t="s">
        <v>58</v>
      </c>
      <c r="D10586" s="43">
        <v>9347.4919999999984</v>
      </c>
      <c r="E10586" s="43">
        <v>-7326.6619999999994</v>
      </c>
      <c r="F10586" s="45">
        <v>-55830</v>
      </c>
      <c r="G10586" s="45">
        <v>-38050</v>
      </c>
      <c r="H10586" s="45">
        <v>-47640</v>
      </c>
      <c r="I10586" s="55">
        <f>pro[[#This Row],[Admin expenses 3]]+pro[[#This Row],[Admin expenses 2]]+pro[[#This Row],[Admin expenses 1]]+pro[[#This Row],[COGS]]</f>
        <v>-148846.66200000001</v>
      </c>
      <c r="J10586" s="55">
        <f>pro[[#This Row],[Revenue]]+pro[[#This Row],[AdminExp]]</f>
        <v>-139499.17000000001</v>
      </c>
      <c r="K10586" s="83">
        <f>pro[[#This Row],[Profit]]/pro[[#This Row],[Revenue]]</f>
        <v>-14.923700389366477</v>
      </c>
      <c r="L10586" s="56">
        <f t="shared" si="165"/>
        <v>10</v>
      </c>
      <c r="M10586" s="82" t="str">
        <f>"Q"&amp;" "&amp;VLOOKUP(pro[[#This Row],[Period]],Mapping!A:B,2,0)</f>
        <v>Q 4</v>
      </c>
      <c r="N10586"/>
    </row>
    <row r="10587" spans="1:14" ht="14.25" x14ac:dyDescent="0.2">
      <c r="A10587" s="42" t="s">
        <v>44</v>
      </c>
      <c r="B10587" s="44" t="s">
        <v>17</v>
      </c>
      <c r="C10587" s="44" t="s">
        <v>59</v>
      </c>
      <c r="D10587" s="43">
        <v>40997.159</v>
      </c>
      <c r="E10587" s="43">
        <v>-20503.804999999997</v>
      </c>
      <c r="F10587" s="45">
        <v>-104870</v>
      </c>
      <c r="G10587" s="45">
        <v>-17010</v>
      </c>
      <c r="H10587" s="45">
        <v>-42610</v>
      </c>
      <c r="I10587" s="55">
        <f>pro[[#This Row],[Admin expenses 3]]+pro[[#This Row],[Admin expenses 2]]+pro[[#This Row],[Admin expenses 1]]+pro[[#This Row],[COGS]]</f>
        <v>-184993.80499999999</v>
      </c>
      <c r="J10587" s="55">
        <f>pro[[#This Row],[Revenue]]+pro[[#This Row],[AdminExp]]</f>
        <v>-143996.64600000001</v>
      </c>
      <c r="K10587" s="83">
        <f>pro[[#This Row],[Profit]]/pro[[#This Row],[Revenue]]</f>
        <v>-3.5123566976921499</v>
      </c>
      <c r="L10587" s="56">
        <f t="shared" si="165"/>
        <v>10</v>
      </c>
      <c r="M10587" s="82" t="str">
        <f>"Q"&amp;" "&amp;VLOOKUP(pro[[#This Row],[Period]],Mapping!A:B,2,0)</f>
        <v>Q 4</v>
      </c>
      <c r="N10587"/>
    </row>
    <row r="10588" spans="1:14" ht="14.25" x14ac:dyDescent="0.2">
      <c r="A10588" s="42" t="s">
        <v>44</v>
      </c>
      <c r="B10588" s="44" t="s">
        <v>17</v>
      </c>
      <c r="C10588" s="44" t="s">
        <v>57</v>
      </c>
      <c r="D10588" s="43">
        <v>113136.60399999999</v>
      </c>
      <c r="E10588" s="43">
        <v>-47501.621999999988</v>
      </c>
      <c r="F10588" s="45">
        <v>-27660</v>
      </c>
      <c r="G10588" s="45">
        <v>-28690</v>
      </c>
      <c r="H10588" s="45">
        <v>-45380</v>
      </c>
      <c r="I10588" s="55">
        <f>pro[[#This Row],[Admin expenses 3]]+pro[[#This Row],[Admin expenses 2]]+pro[[#This Row],[Admin expenses 1]]+pro[[#This Row],[COGS]]</f>
        <v>-149231.62199999997</v>
      </c>
      <c r="J10588" s="55">
        <f>pro[[#This Row],[Revenue]]+pro[[#This Row],[AdminExp]]</f>
        <v>-36095.017999999982</v>
      </c>
      <c r="K10588" s="83">
        <f>pro[[#This Row],[Profit]]/pro[[#This Row],[Revenue]]</f>
        <v>-0.31903925629586677</v>
      </c>
      <c r="L10588" s="56">
        <f t="shared" si="165"/>
        <v>10</v>
      </c>
      <c r="M10588" s="82" t="str">
        <f>"Q"&amp;" "&amp;VLOOKUP(pro[[#This Row],[Period]],Mapping!A:B,2,0)</f>
        <v>Q 4</v>
      </c>
      <c r="N10588"/>
    </row>
    <row r="10589" spans="1:14" ht="14.25" x14ac:dyDescent="0.2">
      <c r="A10589" s="42" t="s">
        <v>44</v>
      </c>
      <c r="B10589" s="44" t="s">
        <v>17</v>
      </c>
      <c r="C10589" s="44" t="s">
        <v>58</v>
      </c>
      <c r="D10589" s="43">
        <v>39678.932999999997</v>
      </c>
      <c r="E10589" s="43">
        <v>-37273.082000000002</v>
      </c>
      <c r="F10589" s="45">
        <v>-76210</v>
      </c>
      <c r="G10589" s="45">
        <v>-93850</v>
      </c>
      <c r="H10589" s="45">
        <v>-58880</v>
      </c>
      <c r="I10589" s="55">
        <f>pro[[#This Row],[Admin expenses 3]]+pro[[#This Row],[Admin expenses 2]]+pro[[#This Row],[Admin expenses 1]]+pro[[#This Row],[COGS]]</f>
        <v>-266213.08199999999</v>
      </c>
      <c r="J10589" s="55">
        <f>pro[[#This Row],[Revenue]]+pro[[#This Row],[AdminExp]]</f>
        <v>-226534.149</v>
      </c>
      <c r="K10589" s="83">
        <f>pro[[#This Row],[Profit]]/pro[[#This Row],[Revenue]]</f>
        <v>-5.7091794529857953</v>
      </c>
      <c r="L10589" s="56">
        <f t="shared" si="165"/>
        <v>10</v>
      </c>
      <c r="M10589" s="82" t="str">
        <f>"Q"&amp;" "&amp;VLOOKUP(pro[[#This Row],[Period]],Mapping!A:B,2,0)</f>
        <v>Q 4</v>
      </c>
      <c r="N10589"/>
    </row>
    <row r="10590" spans="1:14" ht="14.25" x14ac:dyDescent="0.2">
      <c r="A10590" s="42" t="s">
        <v>44</v>
      </c>
      <c r="B10590" s="44" t="s">
        <v>17</v>
      </c>
      <c r="C10590" s="44" t="s">
        <v>59</v>
      </c>
      <c r="D10590" s="43">
        <v>59827.62799999999</v>
      </c>
      <c r="E10590" s="43">
        <v>-35406.671999999999</v>
      </c>
      <c r="F10590" s="45">
        <v>-55530</v>
      </c>
      <c r="G10590" s="45">
        <v>-49160</v>
      </c>
      <c r="H10590" s="45">
        <v>-77710</v>
      </c>
      <c r="I10590" s="55">
        <f>pro[[#This Row],[Admin expenses 3]]+pro[[#This Row],[Admin expenses 2]]+pro[[#This Row],[Admin expenses 1]]+pro[[#This Row],[COGS]]</f>
        <v>-217806.67199999999</v>
      </c>
      <c r="J10590" s="55">
        <f>pro[[#This Row],[Revenue]]+pro[[#This Row],[AdminExp]]</f>
        <v>-157979.04399999999</v>
      </c>
      <c r="K10590" s="83">
        <f>pro[[#This Row],[Profit]]/pro[[#This Row],[Revenue]]</f>
        <v>-2.6405700724086874</v>
      </c>
      <c r="L10590" s="56">
        <f t="shared" si="165"/>
        <v>10</v>
      </c>
      <c r="M10590" s="82" t="str">
        <f>"Q"&amp;" "&amp;VLOOKUP(pro[[#This Row],[Period]],Mapping!A:B,2,0)</f>
        <v>Q 4</v>
      </c>
      <c r="N10590"/>
    </row>
    <row r="10591" spans="1:14" ht="14.25" x14ac:dyDescent="0.2">
      <c r="A10591" s="42" t="s">
        <v>44</v>
      </c>
      <c r="B10591" s="44" t="s">
        <v>17</v>
      </c>
      <c r="C10591" s="44" t="s">
        <v>57</v>
      </c>
      <c r="D10591" s="43">
        <v>144030.13799999998</v>
      </c>
      <c r="E10591" s="43">
        <v>-82455.05799999999</v>
      </c>
      <c r="F10591" s="45">
        <v>-95880</v>
      </c>
      <c r="G10591" s="45">
        <v>-91420</v>
      </c>
      <c r="H10591" s="45">
        <v>-102400</v>
      </c>
      <c r="I10591" s="55">
        <f>pro[[#This Row],[Admin expenses 3]]+pro[[#This Row],[Admin expenses 2]]+pro[[#This Row],[Admin expenses 1]]+pro[[#This Row],[COGS]]</f>
        <v>-372155.05799999996</v>
      </c>
      <c r="J10591" s="55">
        <f>pro[[#This Row],[Revenue]]+pro[[#This Row],[AdminExp]]</f>
        <v>-228124.91999999998</v>
      </c>
      <c r="K10591" s="83">
        <f>pro[[#This Row],[Profit]]/pro[[#This Row],[Revenue]]</f>
        <v>-1.583869342678822</v>
      </c>
      <c r="L10591" s="56">
        <f t="shared" si="165"/>
        <v>10</v>
      </c>
      <c r="M10591" s="82" t="str">
        <f>"Q"&amp;" "&amp;VLOOKUP(pro[[#This Row],[Period]],Mapping!A:B,2,0)</f>
        <v>Q 4</v>
      </c>
      <c r="N10591"/>
    </row>
    <row r="10592" spans="1:14" ht="14.25" x14ac:dyDescent="0.2">
      <c r="A10592" s="42" t="s">
        <v>44</v>
      </c>
      <c r="B10592" s="44" t="s">
        <v>17</v>
      </c>
      <c r="C10592" s="44" t="s">
        <v>57</v>
      </c>
      <c r="D10592" s="43">
        <v>68116.306999999986</v>
      </c>
      <c r="E10592" s="43">
        <v>-39061.406999999999</v>
      </c>
      <c r="F10592" s="45">
        <v>-82890</v>
      </c>
      <c r="G10592" s="45">
        <v>-81610</v>
      </c>
      <c r="H10592" s="45">
        <v>-34560</v>
      </c>
      <c r="I10592" s="55">
        <f>pro[[#This Row],[Admin expenses 3]]+pro[[#This Row],[Admin expenses 2]]+pro[[#This Row],[Admin expenses 1]]+pro[[#This Row],[COGS]]</f>
        <v>-238121.40700000001</v>
      </c>
      <c r="J10592" s="55">
        <f>pro[[#This Row],[Revenue]]+pro[[#This Row],[AdminExp]]</f>
        <v>-170005.10000000003</v>
      </c>
      <c r="K10592" s="83">
        <f>pro[[#This Row],[Profit]]/pro[[#This Row],[Revenue]]</f>
        <v>-2.4958061804495664</v>
      </c>
      <c r="L10592" s="56">
        <f t="shared" si="165"/>
        <v>10</v>
      </c>
      <c r="M10592" s="82" t="str">
        <f>"Q"&amp;" "&amp;VLOOKUP(pro[[#This Row],[Period]],Mapping!A:B,2,0)</f>
        <v>Q 4</v>
      </c>
      <c r="N10592"/>
    </row>
    <row r="10593" spans="1:14" ht="14.25" x14ac:dyDescent="0.2">
      <c r="A10593" s="42" t="s">
        <v>44</v>
      </c>
      <c r="B10593" s="44" t="s">
        <v>17</v>
      </c>
      <c r="C10593" s="44" t="s">
        <v>57</v>
      </c>
      <c r="D10593" s="43">
        <v>1600680.5150000001</v>
      </c>
      <c r="E10593" s="43">
        <v>-429483.37599999993</v>
      </c>
      <c r="F10593" s="45">
        <v>-59830</v>
      </c>
      <c r="G10593" s="45">
        <v>-22970</v>
      </c>
      <c r="H10593" s="45">
        <v>-99020</v>
      </c>
      <c r="I10593" s="55">
        <f>pro[[#This Row],[Admin expenses 3]]+pro[[#This Row],[Admin expenses 2]]+pro[[#This Row],[Admin expenses 1]]+pro[[#This Row],[COGS]]</f>
        <v>-611303.37599999993</v>
      </c>
      <c r="J10593" s="55">
        <f>pro[[#This Row],[Revenue]]+pro[[#This Row],[AdminExp]]</f>
        <v>989377.1390000002</v>
      </c>
      <c r="K10593" s="83">
        <f>pro[[#This Row],[Profit]]/pro[[#This Row],[Revenue]]</f>
        <v>0.6180978213506898</v>
      </c>
      <c r="L10593" s="56">
        <f t="shared" si="165"/>
        <v>10</v>
      </c>
      <c r="M10593" s="82" t="str">
        <f>"Q"&amp;" "&amp;VLOOKUP(pro[[#This Row],[Period]],Mapping!A:B,2,0)</f>
        <v>Q 4</v>
      </c>
      <c r="N10593"/>
    </row>
    <row r="10594" spans="1:14" ht="14.25" x14ac:dyDescent="0.2">
      <c r="A10594" s="42" t="s">
        <v>44</v>
      </c>
      <c r="B10594" s="44" t="s">
        <v>17</v>
      </c>
      <c r="C10594" s="44" t="s">
        <v>57</v>
      </c>
      <c r="D10594" s="43">
        <v>863434.03999999992</v>
      </c>
      <c r="E10594" s="43">
        <v>-236953.598</v>
      </c>
      <c r="F10594" s="45">
        <v>-86850</v>
      </c>
      <c r="G10594" s="45">
        <v>-81100</v>
      </c>
      <c r="H10594" s="45">
        <v>-46060</v>
      </c>
      <c r="I10594" s="55">
        <f>pro[[#This Row],[Admin expenses 3]]+pro[[#This Row],[Admin expenses 2]]+pro[[#This Row],[Admin expenses 1]]+pro[[#This Row],[COGS]]</f>
        <v>-450963.598</v>
      </c>
      <c r="J10594" s="55">
        <f>pro[[#This Row],[Revenue]]+pro[[#This Row],[AdminExp]]</f>
        <v>412470.44199999992</v>
      </c>
      <c r="K10594" s="83">
        <f>pro[[#This Row],[Profit]]/pro[[#This Row],[Revenue]]</f>
        <v>0.47770926659319568</v>
      </c>
      <c r="L10594" s="56">
        <f t="shared" si="165"/>
        <v>10</v>
      </c>
      <c r="M10594" s="82" t="str">
        <f>"Q"&amp;" "&amp;VLOOKUP(pro[[#This Row],[Period]],Mapping!A:B,2,0)</f>
        <v>Q 4</v>
      </c>
      <c r="N10594"/>
    </row>
    <row r="10595" spans="1:14" ht="14.25" x14ac:dyDescent="0.2">
      <c r="A10595" s="42" t="s">
        <v>44</v>
      </c>
      <c r="B10595" s="44" t="s">
        <v>17</v>
      </c>
      <c r="C10595" s="44" t="s">
        <v>57</v>
      </c>
      <c r="D10595" s="43">
        <v>433235.20799999993</v>
      </c>
      <c r="E10595" s="43">
        <v>-119780.62599999999</v>
      </c>
      <c r="F10595" s="45">
        <v>-56620</v>
      </c>
      <c r="G10595" s="45">
        <v>-42500</v>
      </c>
      <c r="H10595" s="45">
        <v>-86850</v>
      </c>
      <c r="I10595" s="55">
        <f>pro[[#This Row],[Admin expenses 3]]+pro[[#This Row],[Admin expenses 2]]+pro[[#This Row],[Admin expenses 1]]+pro[[#This Row],[COGS]]</f>
        <v>-305750.62599999999</v>
      </c>
      <c r="J10595" s="55">
        <f>pro[[#This Row],[Revenue]]+pro[[#This Row],[AdminExp]]</f>
        <v>127484.58199999994</v>
      </c>
      <c r="K10595" s="83">
        <f>pro[[#This Row],[Profit]]/pro[[#This Row],[Revenue]]</f>
        <v>0.29426182278334118</v>
      </c>
      <c r="L10595" s="56">
        <f t="shared" si="165"/>
        <v>10</v>
      </c>
      <c r="M10595" s="82" t="str">
        <f>"Q"&amp;" "&amp;VLOOKUP(pro[[#This Row],[Period]],Mapping!A:B,2,0)</f>
        <v>Q 4</v>
      </c>
      <c r="N10595"/>
    </row>
    <row r="10596" spans="1:14" ht="14.25" x14ac:dyDescent="0.2">
      <c r="A10596" s="42" t="s">
        <v>44</v>
      </c>
      <c r="B10596" s="44" t="s">
        <v>17</v>
      </c>
      <c r="C10596" s="44" t="s">
        <v>57</v>
      </c>
      <c r="D10596" s="43">
        <v>486314.12899999996</v>
      </c>
      <c r="E10596" s="43">
        <v>-133444.185</v>
      </c>
      <c r="F10596" s="45">
        <v>-89900</v>
      </c>
      <c r="G10596" s="45">
        <v>-31850</v>
      </c>
      <c r="H10596" s="45">
        <v>-37090</v>
      </c>
      <c r="I10596" s="55">
        <f>pro[[#This Row],[Admin expenses 3]]+pro[[#This Row],[Admin expenses 2]]+pro[[#This Row],[Admin expenses 1]]+pro[[#This Row],[COGS]]</f>
        <v>-292284.185</v>
      </c>
      <c r="J10596" s="55">
        <f>pro[[#This Row],[Revenue]]+pro[[#This Row],[AdminExp]]</f>
        <v>194029.94399999996</v>
      </c>
      <c r="K10596" s="83">
        <f>pro[[#This Row],[Profit]]/pro[[#This Row],[Revenue]]</f>
        <v>0.3989806843551526</v>
      </c>
      <c r="L10596" s="56">
        <f t="shared" si="165"/>
        <v>10</v>
      </c>
      <c r="M10596" s="82" t="str">
        <f>"Q"&amp;" "&amp;VLOOKUP(pro[[#This Row],[Period]],Mapping!A:B,2,0)</f>
        <v>Q 4</v>
      </c>
      <c r="N10596"/>
    </row>
    <row r="10597" spans="1:14" ht="14.25" x14ac:dyDescent="0.2">
      <c r="A10597" s="42" t="s">
        <v>44</v>
      </c>
      <c r="B10597" s="44" t="s">
        <v>17</v>
      </c>
      <c r="C10597" s="44" t="s">
        <v>57</v>
      </c>
      <c r="D10597" s="43">
        <v>495627.72</v>
      </c>
      <c r="E10597" s="43">
        <v>-135396.81399999998</v>
      </c>
      <c r="F10597" s="45">
        <v>-27150</v>
      </c>
      <c r="G10597" s="45">
        <v>-42630</v>
      </c>
      <c r="H10597" s="45">
        <v>-54230</v>
      </c>
      <c r="I10597" s="55">
        <f>pro[[#This Row],[Admin expenses 3]]+pro[[#This Row],[Admin expenses 2]]+pro[[#This Row],[Admin expenses 1]]+pro[[#This Row],[COGS]]</f>
        <v>-259406.81399999998</v>
      </c>
      <c r="J10597" s="55">
        <f>pro[[#This Row],[Revenue]]+pro[[#This Row],[AdminExp]]</f>
        <v>236220.90599999999</v>
      </c>
      <c r="K10597" s="83">
        <f>pro[[#This Row],[Profit]]/pro[[#This Row],[Revenue]]</f>
        <v>0.47660955283130652</v>
      </c>
      <c r="L10597" s="56">
        <f t="shared" si="165"/>
        <v>10</v>
      </c>
      <c r="M10597" s="82" t="str">
        <f>"Q"&amp;" "&amp;VLOOKUP(pro[[#This Row],[Period]],Mapping!A:B,2,0)</f>
        <v>Q 4</v>
      </c>
      <c r="N10597"/>
    </row>
    <row r="10598" spans="1:14" ht="14.25" x14ac:dyDescent="0.2">
      <c r="A10598" s="42" t="s">
        <v>44</v>
      </c>
      <c r="B10598" s="44" t="s">
        <v>17</v>
      </c>
      <c r="C10598" s="44" t="s">
        <v>57</v>
      </c>
      <c r="D10598" s="43">
        <v>11870977.685000001</v>
      </c>
      <c r="E10598" s="43">
        <v>-58896.046999999999</v>
      </c>
      <c r="F10598" s="45">
        <v>-78280</v>
      </c>
      <c r="G10598" s="45">
        <v>-45940</v>
      </c>
      <c r="H10598" s="45">
        <v>-97240</v>
      </c>
      <c r="I10598" s="55">
        <f>pro[[#This Row],[Admin expenses 3]]+pro[[#This Row],[Admin expenses 2]]+pro[[#This Row],[Admin expenses 1]]+pro[[#This Row],[COGS]]</f>
        <v>-280356.04700000002</v>
      </c>
      <c r="J10598" s="55">
        <f>pro[[#This Row],[Revenue]]+pro[[#This Row],[AdminExp]]</f>
        <v>11590621.638</v>
      </c>
      <c r="K10598" s="83">
        <f>pro[[#This Row],[Profit]]/pro[[#This Row],[Revenue]]</f>
        <v>0.9763830701700118</v>
      </c>
      <c r="L10598" s="56">
        <f t="shared" si="165"/>
        <v>10</v>
      </c>
      <c r="M10598" s="82" t="str">
        <f>"Q"&amp;" "&amp;VLOOKUP(pro[[#This Row],[Period]],Mapping!A:B,2,0)</f>
        <v>Q 4</v>
      </c>
      <c r="N10598"/>
    </row>
    <row r="10599" spans="1:14" ht="14.25" x14ac:dyDescent="0.2">
      <c r="A10599" s="42" t="s">
        <v>44</v>
      </c>
      <c r="B10599" s="44" t="s">
        <v>17</v>
      </c>
      <c r="C10599" s="44" t="s">
        <v>57</v>
      </c>
      <c r="D10599" s="43">
        <v>223015.48499999999</v>
      </c>
      <c r="E10599" s="43">
        <v>-212007.13799999998</v>
      </c>
      <c r="F10599" s="45">
        <v>-52500</v>
      </c>
      <c r="G10599" s="45">
        <v>-81130</v>
      </c>
      <c r="H10599" s="45">
        <v>-81450</v>
      </c>
      <c r="I10599" s="55">
        <f>pro[[#This Row],[Admin expenses 3]]+pro[[#This Row],[Admin expenses 2]]+pro[[#This Row],[Admin expenses 1]]+pro[[#This Row],[COGS]]</f>
        <v>-427087.13799999998</v>
      </c>
      <c r="J10599" s="55">
        <f>pro[[#This Row],[Revenue]]+pro[[#This Row],[AdminExp]]</f>
        <v>-204071.65299999999</v>
      </c>
      <c r="K10599" s="83">
        <f>pro[[#This Row],[Profit]]/pro[[#This Row],[Revenue]]</f>
        <v>-0.91505597918458448</v>
      </c>
      <c r="L10599" s="56">
        <f t="shared" si="165"/>
        <v>10</v>
      </c>
      <c r="M10599" s="82" t="str">
        <f>"Q"&amp;" "&amp;VLOOKUP(pro[[#This Row],[Period]],Mapping!A:B,2,0)</f>
        <v>Q 4</v>
      </c>
      <c r="N10599"/>
    </row>
    <row r="10600" spans="1:14" ht="14.25" x14ac:dyDescent="0.2">
      <c r="A10600" s="42" t="s">
        <v>44</v>
      </c>
      <c r="B10600" s="44" t="s">
        <v>17</v>
      </c>
      <c r="C10600" s="44" t="s">
        <v>57</v>
      </c>
      <c r="D10600" s="43">
        <v>111960.261</v>
      </c>
      <c r="E10600" s="43">
        <v>-53118.233</v>
      </c>
      <c r="F10600" s="45">
        <v>-102510</v>
      </c>
      <c r="G10600" s="45">
        <v>-93480</v>
      </c>
      <c r="H10600" s="45">
        <v>-81490</v>
      </c>
      <c r="I10600" s="55">
        <f>pro[[#This Row],[Admin expenses 3]]+pro[[#This Row],[Admin expenses 2]]+pro[[#This Row],[Admin expenses 1]]+pro[[#This Row],[COGS]]</f>
        <v>-330598.23300000001</v>
      </c>
      <c r="J10600" s="55">
        <f>pro[[#This Row],[Revenue]]+pro[[#This Row],[AdminExp]]</f>
        <v>-218637.97200000001</v>
      </c>
      <c r="K10600" s="83">
        <f>pro[[#This Row],[Profit]]/pro[[#This Row],[Revenue]]</f>
        <v>-1.9528176341068015</v>
      </c>
      <c r="L10600" s="56">
        <f t="shared" si="165"/>
        <v>10</v>
      </c>
      <c r="M10600" s="82" t="str">
        <f>"Q"&amp;" "&amp;VLOOKUP(pro[[#This Row],[Period]],Mapping!A:B,2,0)</f>
        <v>Q 4</v>
      </c>
      <c r="N10600"/>
    </row>
    <row r="10601" spans="1:14" ht="14.25" x14ac:dyDescent="0.2">
      <c r="A10601" s="42" t="s">
        <v>44</v>
      </c>
      <c r="B10601" s="44" t="s">
        <v>17</v>
      </c>
      <c r="C10601" s="44" t="s">
        <v>57</v>
      </c>
      <c r="D10601" s="43">
        <v>3271151.2399999998</v>
      </c>
      <c r="E10601" s="43">
        <v>-238604.48499999999</v>
      </c>
      <c r="F10601" s="45">
        <v>-92900</v>
      </c>
      <c r="G10601" s="45">
        <v>-48420</v>
      </c>
      <c r="H10601" s="45">
        <v>-102190</v>
      </c>
      <c r="I10601" s="55">
        <f>pro[[#This Row],[Admin expenses 3]]+pro[[#This Row],[Admin expenses 2]]+pro[[#This Row],[Admin expenses 1]]+pro[[#This Row],[COGS]]</f>
        <v>-482114.48499999999</v>
      </c>
      <c r="J10601" s="55">
        <f>pro[[#This Row],[Revenue]]+pro[[#This Row],[AdminExp]]</f>
        <v>2789036.7549999999</v>
      </c>
      <c r="K10601" s="83">
        <f>pro[[#This Row],[Profit]]/pro[[#This Row],[Revenue]]</f>
        <v>0.8526162657645876</v>
      </c>
      <c r="L10601" s="56">
        <f t="shared" si="165"/>
        <v>10</v>
      </c>
      <c r="M10601" s="82" t="str">
        <f>"Q"&amp;" "&amp;VLOOKUP(pro[[#This Row],[Period]],Mapping!A:B,2,0)</f>
        <v>Q 4</v>
      </c>
      <c r="N10601"/>
    </row>
    <row r="10602" spans="1:14" ht="14.25" x14ac:dyDescent="0.2">
      <c r="A10602" s="42" t="s">
        <v>44</v>
      </c>
      <c r="B10602" s="44" t="s">
        <v>17</v>
      </c>
      <c r="C10602" s="44" t="s">
        <v>57</v>
      </c>
      <c r="D10602" s="43">
        <v>147935.49400000001</v>
      </c>
      <c r="E10602" s="43">
        <v>-11877.992</v>
      </c>
      <c r="F10602" s="45">
        <v>-97140</v>
      </c>
      <c r="G10602" s="45">
        <v>-97600</v>
      </c>
      <c r="H10602" s="45">
        <v>-38240</v>
      </c>
      <c r="I10602" s="55">
        <f>pro[[#This Row],[Admin expenses 3]]+pro[[#This Row],[Admin expenses 2]]+pro[[#This Row],[Admin expenses 1]]+pro[[#This Row],[COGS]]</f>
        <v>-244857.992</v>
      </c>
      <c r="J10602" s="55">
        <f>pro[[#This Row],[Revenue]]+pro[[#This Row],[AdminExp]]</f>
        <v>-96922.497999999992</v>
      </c>
      <c r="K10602" s="83">
        <f>pro[[#This Row],[Profit]]/pro[[#This Row],[Revenue]]</f>
        <v>-0.6551672987957845</v>
      </c>
      <c r="L10602" s="56">
        <f t="shared" si="165"/>
        <v>10</v>
      </c>
      <c r="M10602" s="82" t="str">
        <f>"Q"&amp;" "&amp;VLOOKUP(pro[[#This Row],[Period]],Mapping!A:B,2,0)</f>
        <v>Q 4</v>
      </c>
      <c r="N10602"/>
    </row>
    <row r="10603" spans="1:14" ht="14.25" x14ac:dyDescent="0.2">
      <c r="A10603" s="42" t="s">
        <v>44</v>
      </c>
      <c r="B10603" s="44" t="s">
        <v>17</v>
      </c>
      <c r="C10603" s="44" t="s">
        <v>57</v>
      </c>
      <c r="D10603" s="43">
        <v>478031.64499999996</v>
      </c>
      <c r="E10603" s="43">
        <v>-286389.43199999997</v>
      </c>
      <c r="F10603" s="45">
        <v>-70090</v>
      </c>
      <c r="G10603" s="45">
        <v>-17590</v>
      </c>
      <c r="H10603" s="45">
        <v>-24110</v>
      </c>
      <c r="I10603" s="55">
        <f>pro[[#This Row],[Admin expenses 3]]+pro[[#This Row],[Admin expenses 2]]+pro[[#This Row],[Admin expenses 1]]+pro[[#This Row],[COGS]]</f>
        <v>-398179.43199999997</v>
      </c>
      <c r="J10603" s="55">
        <f>pro[[#This Row],[Revenue]]+pro[[#This Row],[AdminExp]]</f>
        <v>79852.212999999989</v>
      </c>
      <c r="K10603" s="83">
        <f>pro[[#This Row],[Profit]]/pro[[#This Row],[Revenue]]</f>
        <v>0.16704378012464008</v>
      </c>
      <c r="L10603" s="56">
        <f t="shared" si="165"/>
        <v>10</v>
      </c>
      <c r="M10603" s="82" t="str">
        <f>"Q"&amp;" "&amp;VLOOKUP(pro[[#This Row],[Period]],Mapping!A:B,2,0)</f>
        <v>Q 4</v>
      </c>
      <c r="N10603"/>
    </row>
    <row r="10604" spans="1:14" ht="14.25" x14ac:dyDescent="0.2">
      <c r="A10604" s="42" t="s">
        <v>44</v>
      </c>
      <c r="B10604" s="44" t="s">
        <v>17</v>
      </c>
      <c r="C10604" s="44" t="s">
        <v>57</v>
      </c>
      <c r="D10604" s="43">
        <v>405325.46599999996</v>
      </c>
      <c r="E10604" s="43">
        <v>-411374.85199999996</v>
      </c>
      <c r="F10604" s="45">
        <v>-83490</v>
      </c>
      <c r="G10604" s="45">
        <v>-73350</v>
      </c>
      <c r="H10604" s="45">
        <v>-61690</v>
      </c>
      <c r="I10604" s="55">
        <f>pro[[#This Row],[Admin expenses 3]]+pro[[#This Row],[Admin expenses 2]]+pro[[#This Row],[Admin expenses 1]]+pro[[#This Row],[COGS]]</f>
        <v>-629904.85199999996</v>
      </c>
      <c r="J10604" s="55">
        <f>pro[[#This Row],[Revenue]]+pro[[#This Row],[AdminExp]]</f>
        <v>-224579.386</v>
      </c>
      <c r="K10604" s="83">
        <f>pro[[#This Row],[Profit]]/pro[[#This Row],[Revenue]]</f>
        <v>-0.55407173947466704</v>
      </c>
      <c r="L10604" s="56">
        <f t="shared" si="165"/>
        <v>10</v>
      </c>
      <c r="M10604" s="82" t="str">
        <f>"Q"&amp;" "&amp;VLOOKUP(pro[[#This Row],[Period]],Mapping!A:B,2,0)</f>
        <v>Q 4</v>
      </c>
      <c r="N10604"/>
    </row>
    <row r="10605" spans="1:14" ht="14.25" x14ac:dyDescent="0.2">
      <c r="A10605" s="42" t="s">
        <v>44</v>
      </c>
      <c r="B10605" s="44" t="s">
        <v>17</v>
      </c>
      <c r="C10605" s="44" t="s">
        <v>57</v>
      </c>
      <c r="D10605" s="43">
        <v>882022.63100000005</v>
      </c>
      <c r="E10605" s="43">
        <v>-234965.03099999999</v>
      </c>
      <c r="F10605" s="45">
        <v>-84640</v>
      </c>
      <c r="G10605" s="45">
        <v>-17460</v>
      </c>
      <c r="H10605" s="45">
        <v>-105810</v>
      </c>
      <c r="I10605" s="55">
        <f>pro[[#This Row],[Admin expenses 3]]+pro[[#This Row],[Admin expenses 2]]+pro[[#This Row],[Admin expenses 1]]+pro[[#This Row],[COGS]]</f>
        <v>-442875.03099999996</v>
      </c>
      <c r="J10605" s="55">
        <f>pro[[#This Row],[Revenue]]+pro[[#This Row],[AdminExp]]</f>
        <v>439147.60000000009</v>
      </c>
      <c r="K10605" s="83">
        <f>pro[[#This Row],[Profit]]/pro[[#This Row],[Revenue]]</f>
        <v>0.49788699809449682</v>
      </c>
      <c r="L10605" s="56">
        <f t="shared" si="165"/>
        <v>10</v>
      </c>
      <c r="M10605" s="82" t="str">
        <f>"Q"&amp;" "&amp;VLOOKUP(pro[[#This Row],[Period]],Mapping!A:B,2,0)</f>
        <v>Q 4</v>
      </c>
      <c r="N10605"/>
    </row>
    <row r="10606" spans="1:14" ht="14.25" x14ac:dyDescent="0.2">
      <c r="A10606" s="42" t="s">
        <v>44</v>
      </c>
      <c r="B10606" s="44" t="s">
        <v>17</v>
      </c>
      <c r="C10606" s="44" t="s">
        <v>57</v>
      </c>
      <c r="D10606" s="43">
        <v>257567.92599999998</v>
      </c>
      <c r="E10606" s="43">
        <v>-74425.819999999992</v>
      </c>
      <c r="F10606" s="45">
        <v>-28940</v>
      </c>
      <c r="G10606" s="45">
        <v>-77200</v>
      </c>
      <c r="H10606" s="45">
        <v>-33940</v>
      </c>
      <c r="I10606" s="55">
        <f>pro[[#This Row],[Admin expenses 3]]+pro[[#This Row],[Admin expenses 2]]+pro[[#This Row],[Admin expenses 1]]+pro[[#This Row],[COGS]]</f>
        <v>-214505.82</v>
      </c>
      <c r="J10606" s="55">
        <f>pro[[#This Row],[Revenue]]+pro[[#This Row],[AdminExp]]</f>
        <v>43062.105999999971</v>
      </c>
      <c r="K10606" s="83">
        <f>pro[[#This Row],[Profit]]/pro[[#This Row],[Revenue]]</f>
        <v>0.16718737720472221</v>
      </c>
      <c r="L10606" s="56">
        <f t="shared" si="165"/>
        <v>10</v>
      </c>
      <c r="M10606" s="82" t="str">
        <f>"Q"&amp;" "&amp;VLOOKUP(pro[[#This Row],[Period]],Mapping!A:B,2,0)</f>
        <v>Q 4</v>
      </c>
      <c r="N10606"/>
    </row>
    <row r="10607" spans="1:14" ht="14.25" x14ac:dyDescent="0.2">
      <c r="A10607" s="42" t="s">
        <v>44</v>
      </c>
      <c r="B10607" s="44" t="s">
        <v>17</v>
      </c>
      <c r="C10607" s="44" t="s">
        <v>57</v>
      </c>
      <c r="D10607" s="43">
        <v>244022.07199999999</v>
      </c>
      <c r="E10607" s="43">
        <v>-126567.97299999998</v>
      </c>
      <c r="F10607" s="45">
        <v>-50040</v>
      </c>
      <c r="G10607" s="45">
        <v>-44000</v>
      </c>
      <c r="H10607" s="45">
        <v>-29520</v>
      </c>
      <c r="I10607" s="55">
        <f>pro[[#This Row],[Admin expenses 3]]+pro[[#This Row],[Admin expenses 2]]+pro[[#This Row],[Admin expenses 1]]+pro[[#This Row],[COGS]]</f>
        <v>-250127.973</v>
      </c>
      <c r="J10607" s="55">
        <f>pro[[#This Row],[Revenue]]+pro[[#This Row],[AdminExp]]</f>
        <v>-6105.9010000000126</v>
      </c>
      <c r="K10607" s="83">
        <f>pro[[#This Row],[Profit]]/pro[[#This Row],[Revenue]]</f>
        <v>-2.5021920967870533E-2</v>
      </c>
      <c r="L10607" s="56">
        <f t="shared" si="165"/>
        <v>10</v>
      </c>
      <c r="M10607" s="82" t="str">
        <f>"Q"&amp;" "&amp;VLOOKUP(pro[[#This Row],[Period]],Mapping!A:B,2,0)</f>
        <v>Q 4</v>
      </c>
      <c r="N10607"/>
    </row>
    <row r="10608" spans="1:14" ht="14.25" x14ac:dyDescent="0.2">
      <c r="A10608" s="42" t="s">
        <v>44</v>
      </c>
      <c r="B10608" s="44" t="s">
        <v>17</v>
      </c>
      <c r="C10608" s="44" t="s">
        <v>57</v>
      </c>
      <c r="D10608" s="43">
        <v>450911.23</v>
      </c>
      <c r="E10608" s="43">
        <v>-461514.52199999994</v>
      </c>
      <c r="F10608" s="45">
        <v>-56270</v>
      </c>
      <c r="G10608" s="45">
        <v>-54040</v>
      </c>
      <c r="H10608" s="45">
        <v>-24900</v>
      </c>
      <c r="I10608" s="55">
        <f>pro[[#This Row],[Admin expenses 3]]+pro[[#This Row],[Admin expenses 2]]+pro[[#This Row],[Admin expenses 1]]+pro[[#This Row],[COGS]]</f>
        <v>-596724.52199999988</v>
      </c>
      <c r="J10608" s="55">
        <f>pro[[#This Row],[Revenue]]+pro[[#This Row],[AdminExp]]</f>
        <v>-145813.2919999999</v>
      </c>
      <c r="K10608" s="83">
        <f>pro[[#This Row],[Profit]]/pro[[#This Row],[Revenue]]</f>
        <v>-0.32337471834533799</v>
      </c>
      <c r="L10608" s="56">
        <f t="shared" si="165"/>
        <v>10</v>
      </c>
      <c r="M10608" s="82" t="str">
        <f>"Q"&amp;" "&amp;VLOOKUP(pro[[#This Row],[Period]],Mapping!A:B,2,0)</f>
        <v>Q 4</v>
      </c>
      <c r="N10608"/>
    </row>
    <row r="10609" spans="1:14" ht="14.25" x14ac:dyDescent="0.2">
      <c r="A10609" s="42" t="s">
        <v>44</v>
      </c>
      <c r="B10609" s="44" t="s">
        <v>19</v>
      </c>
      <c r="C10609" s="44" t="s">
        <v>57</v>
      </c>
      <c r="D10609" s="43">
        <v>63979.75499999999</v>
      </c>
      <c r="E10609" s="43">
        <v>-150152.541</v>
      </c>
      <c r="F10609" s="45">
        <v>-96900</v>
      </c>
      <c r="G10609" s="45">
        <v>-87470</v>
      </c>
      <c r="H10609" s="45">
        <v>-89630</v>
      </c>
      <c r="I10609" s="55">
        <f>pro[[#This Row],[Admin expenses 3]]+pro[[#This Row],[Admin expenses 2]]+pro[[#This Row],[Admin expenses 1]]+pro[[#This Row],[COGS]]</f>
        <v>-424152.54099999997</v>
      </c>
      <c r="J10609" s="55">
        <f>pro[[#This Row],[Revenue]]+pro[[#This Row],[AdminExp]]</f>
        <v>-360172.78599999996</v>
      </c>
      <c r="K10609" s="83">
        <f>pro[[#This Row],[Profit]]/pro[[#This Row],[Revenue]]</f>
        <v>-5.6294805442752951</v>
      </c>
      <c r="L10609" s="56">
        <f t="shared" si="165"/>
        <v>10</v>
      </c>
      <c r="M10609" s="82" t="str">
        <f>"Q"&amp;" "&amp;VLOOKUP(pro[[#This Row],[Period]],Mapping!A:B,2,0)</f>
        <v>Q 4</v>
      </c>
      <c r="N10609"/>
    </row>
    <row r="10610" spans="1:14" ht="14.25" x14ac:dyDescent="0.2">
      <c r="A10610" s="42" t="s">
        <v>44</v>
      </c>
      <c r="B10610" s="44" t="s">
        <v>19</v>
      </c>
      <c r="C10610" s="44" t="s">
        <v>57</v>
      </c>
      <c r="D10610" s="43">
        <v>1831946.6969999999</v>
      </c>
      <c r="E10610" s="43">
        <v>-169741.95699999999</v>
      </c>
      <c r="F10610" s="45">
        <v>-102590</v>
      </c>
      <c r="G10610" s="45">
        <v>-73870</v>
      </c>
      <c r="H10610" s="45">
        <v>-106520</v>
      </c>
      <c r="I10610" s="55">
        <f>pro[[#This Row],[Admin expenses 3]]+pro[[#This Row],[Admin expenses 2]]+pro[[#This Row],[Admin expenses 1]]+pro[[#This Row],[COGS]]</f>
        <v>-452721.95699999999</v>
      </c>
      <c r="J10610" s="55">
        <f>pro[[#This Row],[Revenue]]+pro[[#This Row],[AdminExp]]</f>
        <v>1379224.74</v>
      </c>
      <c r="K10610" s="83">
        <f>pro[[#This Row],[Profit]]/pro[[#This Row],[Revenue]]</f>
        <v>0.75287383757323378</v>
      </c>
      <c r="L10610" s="56">
        <f t="shared" si="165"/>
        <v>10</v>
      </c>
      <c r="M10610" s="82" t="str">
        <f>"Q"&amp;" "&amp;VLOOKUP(pro[[#This Row],[Period]],Mapping!A:B,2,0)</f>
        <v>Q 4</v>
      </c>
      <c r="N10610"/>
    </row>
    <row r="10611" spans="1:14" ht="14.25" x14ac:dyDescent="0.2">
      <c r="A10611" s="42" t="s">
        <v>44</v>
      </c>
      <c r="B10611" s="44" t="s">
        <v>19</v>
      </c>
      <c r="C10611" s="44" t="s">
        <v>57</v>
      </c>
      <c r="D10611" s="43">
        <v>2537309.2149999999</v>
      </c>
      <c r="E10611" s="43">
        <v>-2583506.5619999999</v>
      </c>
      <c r="F10611" s="45">
        <v>-54940</v>
      </c>
      <c r="G10611" s="45">
        <v>-69060</v>
      </c>
      <c r="H10611" s="45">
        <v>-81140</v>
      </c>
      <c r="I10611" s="55">
        <f>pro[[#This Row],[Admin expenses 3]]+pro[[#This Row],[Admin expenses 2]]+pro[[#This Row],[Admin expenses 1]]+pro[[#This Row],[COGS]]</f>
        <v>-2788646.5619999999</v>
      </c>
      <c r="J10611" s="55">
        <f>pro[[#This Row],[Revenue]]+pro[[#This Row],[AdminExp]]</f>
        <v>-251337.34700000007</v>
      </c>
      <c r="K10611" s="83">
        <f>pro[[#This Row],[Profit]]/pro[[#This Row],[Revenue]]</f>
        <v>-9.9056648481844603E-2</v>
      </c>
      <c r="L10611" s="56">
        <f t="shared" si="165"/>
        <v>10</v>
      </c>
      <c r="M10611" s="82" t="str">
        <f>"Q"&amp;" "&amp;VLOOKUP(pro[[#This Row],[Period]],Mapping!A:B,2,0)</f>
        <v>Q 4</v>
      </c>
      <c r="N10611"/>
    </row>
    <row r="10612" spans="1:14" ht="14.25" x14ac:dyDescent="0.2">
      <c r="A10612" s="42" t="s">
        <v>44</v>
      </c>
      <c r="B10612" s="44" t="s">
        <v>19</v>
      </c>
      <c r="C10612" s="44" t="s">
        <v>57</v>
      </c>
      <c r="D10612" s="43">
        <v>796441.54799999984</v>
      </c>
      <c r="E10612" s="43">
        <v>-547707.76199999999</v>
      </c>
      <c r="F10612" s="45">
        <v>-39210</v>
      </c>
      <c r="G10612" s="45">
        <v>-57620</v>
      </c>
      <c r="H10612" s="45">
        <v>-76990</v>
      </c>
      <c r="I10612" s="55">
        <f>pro[[#This Row],[Admin expenses 3]]+pro[[#This Row],[Admin expenses 2]]+pro[[#This Row],[Admin expenses 1]]+pro[[#This Row],[COGS]]</f>
        <v>-721527.76199999999</v>
      </c>
      <c r="J10612" s="55">
        <f>pro[[#This Row],[Revenue]]+pro[[#This Row],[AdminExp]]</f>
        <v>74913.785999999847</v>
      </c>
      <c r="K10612" s="83">
        <f>pro[[#This Row],[Profit]]/pro[[#This Row],[Revenue]]</f>
        <v>9.4060620252824703E-2</v>
      </c>
      <c r="L10612" s="56">
        <f t="shared" si="165"/>
        <v>10</v>
      </c>
      <c r="M10612" s="82" t="str">
        <f>"Q"&amp;" "&amp;VLOOKUP(pro[[#This Row],[Period]],Mapping!A:B,2,0)</f>
        <v>Q 4</v>
      </c>
      <c r="N10612"/>
    </row>
    <row r="10613" spans="1:14" ht="14.25" x14ac:dyDescent="0.2">
      <c r="A10613" s="42" t="s">
        <v>44</v>
      </c>
      <c r="B10613" s="44" t="s">
        <v>19</v>
      </c>
      <c r="C10613" s="44" t="s">
        <v>57</v>
      </c>
      <c r="D10613" s="43">
        <v>329311.54199999996</v>
      </c>
      <c r="E10613" s="43">
        <v>-257724.24299999999</v>
      </c>
      <c r="F10613" s="45">
        <v>-65640</v>
      </c>
      <c r="G10613" s="45">
        <v>-44320</v>
      </c>
      <c r="H10613" s="45">
        <v>-30880</v>
      </c>
      <c r="I10613" s="55">
        <f>pro[[#This Row],[Admin expenses 3]]+pro[[#This Row],[Admin expenses 2]]+pro[[#This Row],[Admin expenses 1]]+pro[[#This Row],[COGS]]</f>
        <v>-398564.24300000002</v>
      </c>
      <c r="J10613" s="55">
        <f>pro[[#This Row],[Revenue]]+pro[[#This Row],[AdminExp]]</f>
        <v>-69252.701000000059</v>
      </c>
      <c r="K10613" s="83">
        <f>pro[[#This Row],[Profit]]/pro[[#This Row],[Revenue]]</f>
        <v>-0.21029539559837251</v>
      </c>
      <c r="L10613" s="56">
        <f t="shared" si="165"/>
        <v>10</v>
      </c>
      <c r="M10613" s="82" t="str">
        <f>"Q"&amp;" "&amp;VLOOKUP(pro[[#This Row],[Period]],Mapping!A:B,2,0)</f>
        <v>Q 4</v>
      </c>
      <c r="N10613"/>
    </row>
    <row r="10614" spans="1:14" ht="14.25" x14ac:dyDescent="0.2">
      <c r="A10614" s="42" t="s">
        <v>44</v>
      </c>
      <c r="B10614" s="44" t="s">
        <v>19</v>
      </c>
      <c r="C10614" s="44" t="s">
        <v>57</v>
      </c>
      <c r="D10614" s="43">
        <v>4595703.7209999999</v>
      </c>
      <c r="E10614" s="43">
        <v>-3529820.6789999995</v>
      </c>
      <c r="F10614" s="45">
        <v>-57350</v>
      </c>
      <c r="G10614" s="45">
        <v>-84800</v>
      </c>
      <c r="H10614" s="45">
        <v>-19690</v>
      </c>
      <c r="I10614" s="55">
        <f>pro[[#This Row],[Admin expenses 3]]+pro[[#This Row],[Admin expenses 2]]+pro[[#This Row],[Admin expenses 1]]+pro[[#This Row],[COGS]]</f>
        <v>-3691660.6789999995</v>
      </c>
      <c r="J10614" s="55">
        <f>pro[[#This Row],[Revenue]]+pro[[#This Row],[AdminExp]]</f>
        <v>904043.04200000037</v>
      </c>
      <c r="K10614" s="83">
        <f>pro[[#This Row],[Profit]]/pro[[#This Row],[Revenue]]</f>
        <v>0.1967148225567695</v>
      </c>
      <c r="L10614" s="56">
        <f t="shared" si="165"/>
        <v>10</v>
      </c>
      <c r="M10614" s="82" t="str">
        <f>"Q"&amp;" "&amp;VLOOKUP(pro[[#This Row],[Period]],Mapping!A:B,2,0)</f>
        <v>Q 4</v>
      </c>
      <c r="N10614"/>
    </row>
    <row r="10615" spans="1:14" ht="14.25" x14ac:dyDescent="0.2">
      <c r="A10615" s="42" t="s">
        <v>44</v>
      </c>
      <c r="B10615" s="44" t="s">
        <v>19</v>
      </c>
      <c r="C10615" s="44" t="s">
        <v>57</v>
      </c>
      <c r="D10615" s="43">
        <v>-37254.174999999996</v>
      </c>
      <c r="E10615" s="43">
        <v>30431.848999999998</v>
      </c>
      <c r="F10615" s="45">
        <v>-36930</v>
      </c>
      <c r="G10615" s="45">
        <v>-100960</v>
      </c>
      <c r="H10615" s="45">
        <v>-88820</v>
      </c>
      <c r="I10615" s="55">
        <f>pro[[#This Row],[Admin expenses 3]]+pro[[#This Row],[Admin expenses 2]]+pro[[#This Row],[Admin expenses 1]]+pro[[#This Row],[COGS]]</f>
        <v>-196278.15100000001</v>
      </c>
      <c r="J10615" s="55">
        <f>pro[[#This Row],[Revenue]]+pro[[#This Row],[AdminExp]]</f>
        <v>-233532.326</v>
      </c>
      <c r="K10615" s="83">
        <f>pro[[#This Row],[Profit]]/pro[[#This Row],[Revenue]]</f>
        <v>6.2686215974451196</v>
      </c>
      <c r="L10615" s="56">
        <f t="shared" si="165"/>
        <v>10</v>
      </c>
      <c r="M10615" s="82" t="str">
        <f>"Q"&amp;" "&amp;VLOOKUP(pro[[#This Row],[Period]],Mapping!A:B,2,0)</f>
        <v>Q 4</v>
      </c>
      <c r="N10615"/>
    </row>
    <row r="10616" spans="1:14" ht="14.25" x14ac:dyDescent="0.2">
      <c r="A10616" s="42" t="s">
        <v>44</v>
      </c>
      <c r="B10616" s="44" t="s">
        <v>19</v>
      </c>
      <c r="C10616" s="44" t="s">
        <v>57</v>
      </c>
      <c r="D10616" s="43">
        <v>788107.62099999993</v>
      </c>
      <c r="E10616" s="43">
        <v>-136256.715</v>
      </c>
      <c r="F10616" s="45">
        <v>-23000</v>
      </c>
      <c r="G10616" s="45">
        <v>-17630</v>
      </c>
      <c r="H10616" s="45">
        <v>-71590</v>
      </c>
      <c r="I10616" s="55">
        <f>pro[[#This Row],[Admin expenses 3]]+pro[[#This Row],[Admin expenses 2]]+pro[[#This Row],[Admin expenses 1]]+pro[[#This Row],[COGS]]</f>
        <v>-248476.715</v>
      </c>
      <c r="J10616" s="55">
        <f>pro[[#This Row],[Revenue]]+pro[[#This Row],[AdminExp]]</f>
        <v>539630.90599999996</v>
      </c>
      <c r="K10616" s="83">
        <f>pro[[#This Row],[Profit]]/pro[[#This Row],[Revenue]]</f>
        <v>0.68471727924072445</v>
      </c>
      <c r="L10616" s="56">
        <f t="shared" si="165"/>
        <v>10</v>
      </c>
      <c r="M10616" s="82" t="str">
        <f>"Q"&amp;" "&amp;VLOOKUP(pro[[#This Row],[Period]],Mapping!A:B,2,0)</f>
        <v>Q 4</v>
      </c>
      <c r="N10616"/>
    </row>
    <row r="10617" spans="1:14" ht="14.25" x14ac:dyDescent="0.2">
      <c r="A10617" s="42" t="s">
        <v>44</v>
      </c>
      <c r="B10617" s="44" t="s">
        <v>19</v>
      </c>
      <c r="C10617" s="44" t="s">
        <v>58</v>
      </c>
      <c r="D10617" s="43">
        <v>838945.37299999991</v>
      </c>
      <c r="E10617" s="43">
        <v>-264929.50399999996</v>
      </c>
      <c r="F10617" s="45">
        <v>-84700</v>
      </c>
      <c r="G10617" s="45">
        <v>-50060</v>
      </c>
      <c r="H10617" s="45">
        <v>-51150</v>
      </c>
      <c r="I10617" s="55">
        <f>pro[[#This Row],[Admin expenses 3]]+pro[[#This Row],[Admin expenses 2]]+pro[[#This Row],[Admin expenses 1]]+pro[[#This Row],[COGS]]</f>
        <v>-450839.50399999996</v>
      </c>
      <c r="J10617" s="55">
        <f>pro[[#This Row],[Revenue]]+pro[[#This Row],[AdminExp]]</f>
        <v>388105.86899999995</v>
      </c>
      <c r="K10617" s="83">
        <f>pro[[#This Row],[Profit]]/pro[[#This Row],[Revenue]]</f>
        <v>0.46261160915896726</v>
      </c>
      <c r="L10617" s="56">
        <f t="shared" si="165"/>
        <v>10</v>
      </c>
      <c r="M10617" s="82" t="str">
        <f>"Q"&amp;" "&amp;VLOOKUP(pro[[#This Row],[Period]],Mapping!A:B,2,0)</f>
        <v>Q 4</v>
      </c>
      <c r="N10617"/>
    </row>
    <row r="10618" spans="1:14" ht="14.25" x14ac:dyDescent="0.2">
      <c r="A10618" s="42" t="s">
        <v>44</v>
      </c>
      <c r="B10618" s="44" t="s">
        <v>19</v>
      </c>
      <c r="C10618" s="44" t="s">
        <v>59</v>
      </c>
      <c r="D10618" s="43">
        <v>553070.40599999996</v>
      </c>
      <c r="E10618" s="43">
        <v>-111605.43099999998</v>
      </c>
      <c r="F10618" s="45">
        <v>-76440</v>
      </c>
      <c r="G10618" s="45">
        <v>-83850</v>
      </c>
      <c r="H10618" s="45">
        <v>-18660</v>
      </c>
      <c r="I10618" s="55">
        <f>pro[[#This Row],[Admin expenses 3]]+pro[[#This Row],[Admin expenses 2]]+pro[[#This Row],[Admin expenses 1]]+pro[[#This Row],[COGS]]</f>
        <v>-290555.43099999998</v>
      </c>
      <c r="J10618" s="55">
        <f>pro[[#This Row],[Revenue]]+pro[[#This Row],[AdminExp]]</f>
        <v>262514.97499999998</v>
      </c>
      <c r="K10618" s="83">
        <f>pro[[#This Row],[Profit]]/pro[[#This Row],[Revenue]]</f>
        <v>0.47465019308952139</v>
      </c>
      <c r="L10618" s="56">
        <f t="shared" si="165"/>
        <v>10</v>
      </c>
      <c r="M10618" s="82" t="str">
        <f>"Q"&amp;" "&amp;VLOOKUP(pro[[#This Row],[Period]],Mapping!A:B,2,0)</f>
        <v>Q 4</v>
      </c>
      <c r="N10618"/>
    </row>
    <row r="10619" spans="1:14" ht="14.25" x14ac:dyDescent="0.2">
      <c r="A10619" s="42" t="s">
        <v>44</v>
      </c>
      <c r="B10619" s="44" t="s">
        <v>19</v>
      </c>
      <c r="C10619" s="44" t="s">
        <v>57</v>
      </c>
      <c r="D10619" s="43">
        <v>56472.429999999993</v>
      </c>
      <c r="E10619" s="43">
        <v>-3394.125</v>
      </c>
      <c r="F10619" s="45">
        <v>-40460</v>
      </c>
      <c r="G10619" s="45">
        <v>-88040</v>
      </c>
      <c r="H10619" s="45">
        <v>-84820</v>
      </c>
      <c r="I10619" s="55">
        <f>pro[[#This Row],[Admin expenses 3]]+pro[[#This Row],[Admin expenses 2]]+pro[[#This Row],[Admin expenses 1]]+pro[[#This Row],[COGS]]</f>
        <v>-216714.125</v>
      </c>
      <c r="J10619" s="55">
        <f>pro[[#This Row],[Revenue]]+pro[[#This Row],[AdminExp]]</f>
        <v>-160241.69500000001</v>
      </c>
      <c r="K10619" s="83">
        <f>pro[[#This Row],[Profit]]/pro[[#This Row],[Revenue]]</f>
        <v>-2.8375208043995985</v>
      </c>
      <c r="L10619" s="56">
        <f t="shared" si="165"/>
        <v>10</v>
      </c>
      <c r="M10619" s="82" t="str">
        <f>"Q"&amp;" "&amp;VLOOKUP(pro[[#This Row],[Period]],Mapping!A:B,2,0)</f>
        <v>Q 4</v>
      </c>
      <c r="N10619"/>
    </row>
    <row r="10620" spans="1:14" ht="14.25" x14ac:dyDescent="0.2">
      <c r="A10620" s="42" t="s">
        <v>44</v>
      </c>
      <c r="B10620" s="44" t="s">
        <v>19</v>
      </c>
      <c r="C10620" s="44" t="s">
        <v>57</v>
      </c>
      <c r="D10620" s="43">
        <v>37648.288999999997</v>
      </c>
      <c r="E10620" s="43">
        <v>-2124.5210000000002</v>
      </c>
      <c r="F10620" s="45">
        <v>-15930</v>
      </c>
      <c r="G10620" s="45">
        <v>-69020</v>
      </c>
      <c r="H10620" s="45">
        <v>-20970</v>
      </c>
      <c r="I10620" s="55">
        <f>pro[[#This Row],[Admin expenses 3]]+pro[[#This Row],[Admin expenses 2]]+pro[[#This Row],[Admin expenses 1]]+pro[[#This Row],[COGS]]</f>
        <v>-108044.52099999999</v>
      </c>
      <c r="J10620" s="55">
        <f>pro[[#This Row],[Revenue]]+pro[[#This Row],[AdminExp]]</f>
        <v>-70396.231999999989</v>
      </c>
      <c r="K10620" s="83">
        <f>pro[[#This Row],[Profit]]/pro[[#This Row],[Revenue]]</f>
        <v>-1.8698388125951753</v>
      </c>
      <c r="L10620" s="56">
        <f t="shared" si="165"/>
        <v>10</v>
      </c>
      <c r="M10620" s="82" t="str">
        <f>"Q"&amp;" "&amp;VLOOKUP(pro[[#This Row],[Period]],Mapping!A:B,2,0)</f>
        <v>Q 4</v>
      </c>
      <c r="N10620"/>
    </row>
    <row r="10621" spans="1:14" ht="14.25" x14ac:dyDescent="0.2">
      <c r="A10621" s="42" t="s">
        <v>44</v>
      </c>
      <c r="B10621" s="44" t="s">
        <v>19</v>
      </c>
      <c r="C10621" s="44" t="s">
        <v>57</v>
      </c>
      <c r="D10621" s="43">
        <v>1174251.1340000001</v>
      </c>
      <c r="E10621" s="43">
        <v>-681902.08799999999</v>
      </c>
      <c r="F10621" s="45">
        <v>-99630</v>
      </c>
      <c r="G10621" s="45">
        <v>-69850</v>
      </c>
      <c r="H10621" s="45">
        <v>-52850</v>
      </c>
      <c r="I10621" s="55">
        <f>pro[[#This Row],[Admin expenses 3]]+pro[[#This Row],[Admin expenses 2]]+pro[[#This Row],[Admin expenses 1]]+pro[[#This Row],[COGS]]</f>
        <v>-904232.08799999999</v>
      </c>
      <c r="J10621" s="55">
        <f>pro[[#This Row],[Revenue]]+pro[[#This Row],[AdminExp]]</f>
        <v>270019.04600000009</v>
      </c>
      <c r="K10621" s="83">
        <f>pro[[#This Row],[Profit]]/pro[[#This Row],[Revenue]]</f>
        <v>0.22994999807255886</v>
      </c>
      <c r="L10621" s="56">
        <f t="shared" si="165"/>
        <v>10</v>
      </c>
      <c r="M10621" s="82" t="str">
        <f>"Q"&amp;" "&amp;VLOOKUP(pro[[#This Row],[Period]],Mapping!A:B,2,0)</f>
        <v>Q 4</v>
      </c>
      <c r="N10621"/>
    </row>
    <row r="10622" spans="1:14" ht="14.25" x14ac:dyDescent="0.2">
      <c r="A10622" s="42" t="s">
        <v>44</v>
      </c>
      <c r="B10622" s="44" t="s">
        <v>19</v>
      </c>
      <c r="C10622" s="44" t="s">
        <v>57</v>
      </c>
      <c r="D10622" s="43">
        <v>1523523.253</v>
      </c>
      <c r="E10622" s="43">
        <v>-1241898.8049999999</v>
      </c>
      <c r="F10622" s="45">
        <v>-106830</v>
      </c>
      <c r="G10622" s="45">
        <v>-28950</v>
      </c>
      <c r="H10622" s="45">
        <v>-73420</v>
      </c>
      <c r="I10622" s="55">
        <f>pro[[#This Row],[Admin expenses 3]]+pro[[#This Row],[Admin expenses 2]]+pro[[#This Row],[Admin expenses 1]]+pro[[#This Row],[COGS]]</f>
        <v>-1451098.8049999999</v>
      </c>
      <c r="J10622" s="55">
        <f>pro[[#This Row],[Revenue]]+pro[[#This Row],[AdminExp]]</f>
        <v>72424.448000000091</v>
      </c>
      <c r="K10622" s="83">
        <f>pro[[#This Row],[Profit]]/pro[[#This Row],[Revenue]]</f>
        <v>4.7537474638071765E-2</v>
      </c>
      <c r="L10622" s="56">
        <f t="shared" si="165"/>
        <v>10</v>
      </c>
      <c r="M10622" s="82" t="str">
        <f>"Q"&amp;" "&amp;VLOOKUP(pro[[#This Row],[Period]],Mapping!A:B,2,0)</f>
        <v>Q 4</v>
      </c>
      <c r="N10622"/>
    </row>
    <row r="10623" spans="1:14" ht="14.25" x14ac:dyDescent="0.2">
      <c r="A10623" s="42" t="s">
        <v>44</v>
      </c>
      <c r="B10623" s="44" t="s">
        <v>19</v>
      </c>
      <c r="C10623" s="44" t="s">
        <v>57</v>
      </c>
      <c r="D10623" s="43">
        <v>909821.32499999995</v>
      </c>
      <c r="E10623" s="43">
        <v>-1003637.9289999999</v>
      </c>
      <c r="F10623" s="45">
        <v>-13140</v>
      </c>
      <c r="G10623" s="45">
        <v>-99110</v>
      </c>
      <c r="H10623" s="45">
        <v>-84800</v>
      </c>
      <c r="I10623" s="55">
        <f>pro[[#This Row],[Admin expenses 3]]+pro[[#This Row],[Admin expenses 2]]+pro[[#This Row],[Admin expenses 1]]+pro[[#This Row],[COGS]]</f>
        <v>-1200687.929</v>
      </c>
      <c r="J10623" s="55">
        <f>pro[[#This Row],[Revenue]]+pro[[#This Row],[AdminExp]]</f>
        <v>-290866.60400000005</v>
      </c>
      <c r="K10623" s="83">
        <f>pro[[#This Row],[Profit]]/pro[[#This Row],[Revenue]]</f>
        <v>-0.31969640192814791</v>
      </c>
      <c r="L10623" s="56">
        <f t="shared" si="165"/>
        <v>10</v>
      </c>
      <c r="M10623" s="82" t="str">
        <f>"Q"&amp;" "&amp;VLOOKUP(pro[[#This Row],[Period]],Mapping!A:B,2,0)</f>
        <v>Q 4</v>
      </c>
      <c r="N10623"/>
    </row>
    <row r="10624" spans="1:14" ht="14.25" x14ac:dyDescent="0.2">
      <c r="A10624" s="42" t="s">
        <v>44</v>
      </c>
      <c r="B10624" s="44" t="s">
        <v>19</v>
      </c>
      <c r="C10624" s="44" t="s">
        <v>58</v>
      </c>
      <c r="D10624" s="43">
        <v>1191798.909</v>
      </c>
      <c r="E10624" s="43">
        <v>-649232.33199999994</v>
      </c>
      <c r="F10624" s="45">
        <v>-75170</v>
      </c>
      <c r="G10624" s="45">
        <v>-63050</v>
      </c>
      <c r="H10624" s="45">
        <v>-56680</v>
      </c>
      <c r="I10624" s="55">
        <f>pro[[#This Row],[Admin expenses 3]]+pro[[#This Row],[Admin expenses 2]]+pro[[#This Row],[Admin expenses 1]]+pro[[#This Row],[COGS]]</f>
        <v>-844132.33199999994</v>
      </c>
      <c r="J10624" s="55">
        <f>pro[[#This Row],[Revenue]]+pro[[#This Row],[AdminExp]]</f>
        <v>347666.57700000005</v>
      </c>
      <c r="K10624" s="83">
        <f>pro[[#This Row],[Profit]]/pro[[#This Row],[Revenue]]</f>
        <v>0.29171580404593245</v>
      </c>
      <c r="L10624" s="56">
        <f t="shared" si="165"/>
        <v>10</v>
      </c>
      <c r="M10624" s="82" t="str">
        <f>"Q"&amp;" "&amp;VLOOKUP(pro[[#This Row],[Period]],Mapping!A:B,2,0)</f>
        <v>Q 4</v>
      </c>
      <c r="N10624"/>
    </row>
    <row r="10625" spans="1:14" ht="14.25" x14ac:dyDescent="0.2">
      <c r="A10625" s="42" t="s">
        <v>44</v>
      </c>
      <c r="B10625" s="44" t="s">
        <v>19</v>
      </c>
      <c r="C10625" s="44" t="s">
        <v>59</v>
      </c>
      <c r="D10625" s="43">
        <v>118537.09</v>
      </c>
      <c r="E10625" s="43">
        <v>-38310.320999999996</v>
      </c>
      <c r="F10625" s="45">
        <v>-53630</v>
      </c>
      <c r="G10625" s="45">
        <v>-66480</v>
      </c>
      <c r="H10625" s="45">
        <v>-95080</v>
      </c>
      <c r="I10625" s="55">
        <f>pro[[#This Row],[Admin expenses 3]]+pro[[#This Row],[Admin expenses 2]]+pro[[#This Row],[Admin expenses 1]]+pro[[#This Row],[COGS]]</f>
        <v>-253500.321</v>
      </c>
      <c r="J10625" s="55">
        <f>pro[[#This Row],[Revenue]]+pro[[#This Row],[AdminExp]]</f>
        <v>-134963.231</v>
      </c>
      <c r="K10625" s="83">
        <f>pro[[#This Row],[Profit]]/pro[[#This Row],[Revenue]]</f>
        <v>-1.1385738505981546</v>
      </c>
      <c r="L10625" s="56">
        <f t="shared" si="165"/>
        <v>10</v>
      </c>
      <c r="M10625" s="82" t="str">
        <f>"Q"&amp;" "&amp;VLOOKUP(pro[[#This Row],[Period]],Mapping!A:B,2,0)</f>
        <v>Q 4</v>
      </c>
      <c r="N10625"/>
    </row>
    <row r="10626" spans="1:14" ht="14.25" x14ac:dyDescent="0.2">
      <c r="A10626" s="42" t="s">
        <v>44</v>
      </c>
      <c r="B10626" s="44" t="s">
        <v>19</v>
      </c>
      <c r="C10626" s="44" t="s">
        <v>57</v>
      </c>
      <c r="D10626" s="43">
        <v>54953.702999999994</v>
      </c>
      <c r="E10626" s="43">
        <v>-9476.4809999999998</v>
      </c>
      <c r="F10626" s="45">
        <v>-26330</v>
      </c>
      <c r="G10626" s="45">
        <v>-30780</v>
      </c>
      <c r="H10626" s="45">
        <v>-74090</v>
      </c>
      <c r="I10626" s="55">
        <f>pro[[#This Row],[Admin expenses 3]]+pro[[#This Row],[Admin expenses 2]]+pro[[#This Row],[Admin expenses 1]]+pro[[#This Row],[COGS]]</f>
        <v>-140676.481</v>
      </c>
      <c r="J10626" s="55">
        <f>pro[[#This Row],[Revenue]]+pro[[#This Row],[AdminExp]]</f>
        <v>-85722.778000000006</v>
      </c>
      <c r="K10626" s="83">
        <f>pro[[#This Row],[Profit]]/pro[[#This Row],[Revenue]]</f>
        <v>-1.5599090383408742</v>
      </c>
      <c r="L10626" s="56">
        <f t="shared" ref="L10626:L10689" si="166">MONTH(DATEVALUE(A10626&amp;"1"))</f>
        <v>10</v>
      </c>
      <c r="M10626" s="82" t="str">
        <f>"Q"&amp;" "&amp;VLOOKUP(pro[[#This Row],[Period]],Mapping!A:B,2,0)</f>
        <v>Q 4</v>
      </c>
      <c r="N10626"/>
    </row>
    <row r="10627" spans="1:14" ht="14.25" x14ac:dyDescent="0.2">
      <c r="A10627" s="42" t="s">
        <v>44</v>
      </c>
      <c r="B10627" s="44" t="s">
        <v>19</v>
      </c>
      <c r="C10627" s="44" t="s">
        <v>57</v>
      </c>
      <c r="D10627" s="43">
        <v>63375.689999999995</v>
      </c>
      <c r="E10627" s="43">
        <v>-92804.795999999988</v>
      </c>
      <c r="F10627" s="45">
        <v>-98290</v>
      </c>
      <c r="G10627" s="45">
        <v>-94250</v>
      </c>
      <c r="H10627" s="45">
        <v>-32830</v>
      </c>
      <c r="I10627" s="55">
        <f>pro[[#This Row],[Admin expenses 3]]+pro[[#This Row],[Admin expenses 2]]+pro[[#This Row],[Admin expenses 1]]+pro[[#This Row],[COGS]]</f>
        <v>-318174.79599999997</v>
      </c>
      <c r="J10627" s="55">
        <f>pro[[#This Row],[Revenue]]+pro[[#This Row],[AdminExp]]</f>
        <v>-254799.10599999997</v>
      </c>
      <c r="K10627" s="83">
        <f>pro[[#This Row],[Profit]]/pro[[#This Row],[Revenue]]</f>
        <v>-4.0204549410034032</v>
      </c>
      <c r="L10627" s="56">
        <f t="shared" si="166"/>
        <v>10</v>
      </c>
      <c r="M10627" s="82" t="str">
        <f>"Q"&amp;" "&amp;VLOOKUP(pro[[#This Row],[Period]],Mapping!A:B,2,0)</f>
        <v>Q 4</v>
      </c>
      <c r="N10627"/>
    </row>
    <row r="10628" spans="1:14" ht="14.25" x14ac:dyDescent="0.2">
      <c r="A10628" s="42" t="s">
        <v>44</v>
      </c>
      <c r="B10628" s="44" t="s">
        <v>19</v>
      </c>
      <c r="C10628" s="44" t="s">
        <v>57</v>
      </c>
      <c r="D10628" s="43">
        <v>62922.11099999999</v>
      </c>
      <c r="E10628" s="43">
        <v>-91521.493000000002</v>
      </c>
      <c r="F10628" s="45">
        <v>-86230</v>
      </c>
      <c r="G10628" s="45">
        <v>-64720</v>
      </c>
      <c r="H10628" s="45">
        <v>-27020</v>
      </c>
      <c r="I10628" s="55">
        <f>pro[[#This Row],[Admin expenses 3]]+pro[[#This Row],[Admin expenses 2]]+pro[[#This Row],[Admin expenses 1]]+pro[[#This Row],[COGS]]</f>
        <v>-269491.49300000002</v>
      </c>
      <c r="J10628" s="55">
        <f>pro[[#This Row],[Revenue]]+pro[[#This Row],[AdminExp]]</f>
        <v>-206569.38200000004</v>
      </c>
      <c r="K10628" s="83">
        <f>pro[[#This Row],[Profit]]/pro[[#This Row],[Revenue]]</f>
        <v>-3.2829378849034496</v>
      </c>
      <c r="L10628" s="56">
        <f t="shared" si="166"/>
        <v>10</v>
      </c>
      <c r="M10628" s="82" t="str">
        <f>"Q"&amp;" "&amp;VLOOKUP(pro[[#This Row],[Period]],Mapping!A:B,2,0)</f>
        <v>Q 4</v>
      </c>
      <c r="N10628"/>
    </row>
    <row r="10629" spans="1:14" ht="14.25" x14ac:dyDescent="0.2">
      <c r="A10629" s="42" t="s">
        <v>44</v>
      </c>
      <c r="B10629" s="44" t="s">
        <v>19</v>
      </c>
      <c r="C10629" s="44" t="s">
        <v>58</v>
      </c>
      <c r="D10629" s="43">
        <v>2878679.8319999995</v>
      </c>
      <c r="E10629" s="43">
        <v>-74705.238999999987</v>
      </c>
      <c r="F10629" s="45">
        <v>-77740</v>
      </c>
      <c r="G10629" s="45">
        <v>-57500</v>
      </c>
      <c r="H10629" s="45">
        <v>-58100</v>
      </c>
      <c r="I10629" s="55">
        <f>pro[[#This Row],[Admin expenses 3]]+pro[[#This Row],[Admin expenses 2]]+pro[[#This Row],[Admin expenses 1]]+pro[[#This Row],[COGS]]</f>
        <v>-268045.239</v>
      </c>
      <c r="J10629" s="55">
        <f>pro[[#This Row],[Revenue]]+pro[[#This Row],[AdminExp]]</f>
        <v>2610634.5929999994</v>
      </c>
      <c r="K10629" s="83">
        <f>pro[[#This Row],[Profit]]/pro[[#This Row],[Revenue]]</f>
        <v>0.90688605380134535</v>
      </c>
      <c r="L10629" s="56">
        <f t="shared" si="166"/>
        <v>10</v>
      </c>
      <c r="M10629" s="82" t="str">
        <f>"Q"&amp;" "&amp;VLOOKUP(pro[[#This Row],[Period]],Mapping!A:B,2,0)</f>
        <v>Q 4</v>
      </c>
      <c r="N10629"/>
    </row>
    <row r="10630" spans="1:14" ht="14.25" x14ac:dyDescent="0.2">
      <c r="A10630" s="42" t="s">
        <v>44</v>
      </c>
      <c r="B10630" s="44" t="s">
        <v>19</v>
      </c>
      <c r="C10630" s="44" t="s">
        <v>59</v>
      </c>
      <c r="D10630" s="43">
        <v>172714.45799999998</v>
      </c>
      <c r="E10630" s="43">
        <v>-7422.4429999999993</v>
      </c>
      <c r="F10630" s="45">
        <v>-106090</v>
      </c>
      <c r="G10630" s="45">
        <v>-66560</v>
      </c>
      <c r="H10630" s="45">
        <v>-18040</v>
      </c>
      <c r="I10630" s="55">
        <f>pro[[#This Row],[Admin expenses 3]]+pro[[#This Row],[Admin expenses 2]]+pro[[#This Row],[Admin expenses 1]]+pro[[#This Row],[COGS]]</f>
        <v>-198112.443</v>
      </c>
      <c r="J10630" s="55">
        <f>pro[[#This Row],[Revenue]]+pro[[#This Row],[AdminExp]]</f>
        <v>-25397.985000000015</v>
      </c>
      <c r="K10630" s="83">
        <f>pro[[#This Row],[Profit]]/pro[[#This Row],[Revenue]]</f>
        <v>-0.14705187564552366</v>
      </c>
      <c r="L10630" s="56">
        <f t="shared" si="166"/>
        <v>10</v>
      </c>
      <c r="M10630" s="82" t="str">
        <f>"Q"&amp;" "&amp;VLOOKUP(pro[[#This Row],[Period]],Mapping!A:B,2,0)</f>
        <v>Q 4</v>
      </c>
      <c r="N10630"/>
    </row>
    <row r="10631" spans="1:14" ht="14.25" x14ac:dyDescent="0.2">
      <c r="A10631" s="42" t="s">
        <v>44</v>
      </c>
      <c r="B10631" s="44" t="s">
        <v>19</v>
      </c>
      <c r="C10631" s="44" t="s">
        <v>57</v>
      </c>
      <c r="D10631" s="43">
        <v>217123.44499999998</v>
      </c>
      <c r="E10631" s="43">
        <v>-22205.315999999995</v>
      </c>
      <c r="F10631" s="45">
        <v>-14830</v>
      </c>
      <c r="G10631" s="45">
        <v>-48350</v>
      </c>
      <c r="H10631" s="45">
        <v>-12970</v>
      </c>
      <c r="I10631" s="55">
        <f>pro[[#This Row],[Admin expenses 3]]+pro[[#This Row],[Admin expenses 2]]+pro[[#This Row],[Admin expenses 1]]+pro[[#This Row],[COGS]]</f>
        <v>-98355.315999999992</v>
      </c>
      <c r="J10631" s="55">
        <f>pro[[#This Row],[Revenue]]+pro[[#This Row],[AdminExp]]</f>
        <v>118768.12899999999</v>
      </c>
      <c r="K10631" s="83">
        <f>pro[[#This Row],[Profit]]/pro[[#This Row],[Revenue]]</f>
        <v>0.54700739019685318</v>
      </c>
      <c r="L10631" s="56">
        <f t="shared" si="166"/>
        <v>10</v>
      </c>
      <c r="M10631" s="82" t="str">
        <f>"Q"&amp;" "&amp;VLOOKUP(pro[[#This Row],[Period]],Mapping!A:B,2,0)</f>
        <v>Q 4</v>
      </c>
      <c r="N10631"/>
    </row>
    <row r="10632" spans="1:14" ht="14.25" x14ac:dyDescent="0.2">
      <c r="A10632" s="42" t="s">
        <v>44</v>
      </c>
      <c r="B10632" s="44" t="s">
        <v>19</v>
      </c>
      <c r="C10632" s="44" t="s">
        <v>57</v>
      </c>
      <c r="D10632" s="43">
        <v>339343.80899999995</v>
      </c>
      <c r="E10632" s="43">
        <v>-46010.782999999996</v>
      </c>
      <c r="F10632" s="45">
        <v>-17890</v>
      </c>
      <c r="G10632" s="45">
        <v>-47420</v>
      </c>
      <c r="H10632" s="45">
        <v>-102850</v>
      </c>
      <c r="I10632" s="55">
        <f>pro[[#This Row],[Admin expenses 3]]+pro[[#This Row],[Admin expenses 2]]+pro[[#This Row],[Admin expenses 1]]+pro[[#This Row],[COGS]]</f>
        <v>-214170.783</v>
      </c>
      <c r="J10632" s="55">
        <f>pro[[#This Row],[Revenue]]+pro[[#This Row],[AdminExp]]</f>
        <v>125173.02599999995</v>
      </c>
      <c r="K10632" s="83">
        <f>pro[[#This Row],[Profit]]/pro[[#This Row],[Revenue]]</f>
        <v>0.36886786403697136</v>
      </c>
      <c r="L10632" s="56">
        <f t="shared" si="166"/>
        <v>10</v>
      </c>
      <c r="M10632" s="82" t="str">
        <f>"Q"&amp;" "&amp;VLOOKUP(pro[[#This Row],[Period]],Mapping!A:B,2,0)</f>
        <v>Q 4</v>
      </c>
      <c r="N10632"/>
    </row>
    <row r="10633" spans="1:14" ht="14.25" x14ac:dyDescent="0.2">
      <c r="A10633" s="42" t="s">
        <v>44</v>
      </c>
      <c r="B10633" s="44" t="s">
        <v>19</v>
      </c>
      <c r="C10633" s="44" t="s">
        <v>58</v>
      </c>
      <c r="D10633" s="43">
        <v>71478.903999999995</v>
      </c>
      <c r="E10633" s="43">
        <v>-13814.178</v>
      </c>
      <c r="F10633" s="45">
        <v>-14450</v>
      </c>
      <c r="G10633" s="45">
        <v>-101060</v>
      </c>
      <c r="H10633" s="45">
        <v>-40270</v>
      </c>
      <c r="I10633" s="55">
        <f>pro[[#This Row],[Admin expenses 3]]+pro[[#This Row],[Admin expenses 2]]+pro[[#This Row],[Admin expenses 1]]+pro[[#This Row],[COGS]]</f>
        <v>-169594.17800000001</v>
      </c>
      <c r="J10633" s="55">
        <f>pro[[#This Row],[Revenue]]+pro[[#This Row],[AdminExp]]</f>
        <v>-98115.274000000019</v>
      </c>
      <c r="K10633" s="83">
        <f>pro[[#This Row],[Profit]]/pro[[#This Row],[Revenue]]</f>
        <v>-1.3726465923428264</v>
      </c>
      <c r="L10633" s="56">
        <f t="shared" si="166"/>
        <v>10</v>
      </c>
      <c r="M10633" s="82" t="str">
        <f>"Q"&amp;" "&amp;VLOOKUP(pro[[#This Row],[Period]],Mapping!A:B,2,0)</f>
        <v>Q 4</v>
      </c>
      <c r="N10633"/>
    </row>
    <row r="10634" spans="1:14" ht="14.25" x14ac:dyDescent="0.2">
      <c r="A10634" s="42" t="s">
        <v>44</v>
      </c>
      <c r="B10634" s="44" t="s">
        <v>19</v>
      </c>
      <c r="C10634" s="44" t="s">
        <v>59</v>
      </c>
      <c r="D10634" s="43">
        <v>362522.16</v>
      </c>
      <c r="E10634" s="43">
        <v>-37075.962</v>
      </c>
      <c r="F10634" s="45">
        <v>-87420</v>
      </c>
      <c r="G10634" s="45">
        <v>-28640</v>
      </c>
      <c r="H10634" s="45">
        <v>-64910</v>
      </c>
      <c r="I10634" s="55">
        <f>pro[[#This Row],[Admin expenses 3]]+pro[[#This Row],[Admin expenses 2]]+pro[[#This Row],[Admin expenses 1]]+pro[[#This Row],[COGS]]</f>
        <v>-218045.962</v>
      </c>
      <c r="J10634" s="55">
        <f>pro[[#This Row],[Revenue]]+pro[[#This Row],[AdminExp]]</f>
        <v>144476.19799999997</v>
      </c>
      <c r="K10634" s="83">
        <f>pro[[#This Row],[Profit]]/pro[[#This Row],[Revenue]]</f>
        <v>0.39853066637360868</v>
      </c>
      <c r="L10634" s="56">
        <f t="shared" si="166"/>
        <v>10</v>
      </c>
      <c r="M10634" s="82" t="str">
        <f>"Q"&amp;" "&amp;VLOOKUP(pro[[#This Row],[Period]],Mapping!A:B,2,0)</f>
        <v>Q 4</v>
      </c>
      <c r="N10634"/>
    </row>
    <row r="10635" spans="1:14" ht="14.25" x14ac:dyDescent="0.2">
      <c r="A10635" s="42" t="s">
        <v>44</v>
      </c>
      <c r="B10635" s="44" t="s">
        <v>19</v>
      </c>
      <c r="C10635" s="44" t="s">
        <v>57</v>
      </c>
      <c r="D10635" s="43">
        <v>628408.277</v>
      </c>
      <c r="E10635" s="43">
        <v>-51313.800999999999</v>
      </c>
      <c r="F10635" s="45">
        <v>-86970</v>
      </c>
      <c r="G10635" s="45">
        <v>-76340</v>
      </c>
      <c r="H10635" s="45">
        <v>-97190</v>
      </c>
      <c r="I10635" s="55">
        <f>pro[[#This Row],[Admin expenses 3]]+pro[[#This Row],[Admin expenses 2]]+pro[[#This Row],[Admin expenses 1]]+pro[[#This Row],[COGS]]</f>
        <v>-311813.80099999998</v>
      </c>
      <c r="J10635" s="55">
        <f>pro[[#This Row],[Revenue]]+pro[[#This Row],[AdminExp]]</f>
        <v>316594.47600000002</v>
      </c>
      <c r="K10635" s="83">
        <f>pro[[#This Row],[Profit]]/pro[[#This Row],[Revenue]]</f>
        <v>0.50380379697003896</v>
      </c>
      <c r="L10635" s="56">
        <f t="shared" si="166"/>
        <v>10</v>
      </c>
      <c r="M10635" s="82" t="str">
        <f>"Q"&amp;" "&amp;VLOOKUP(pro[[#This Row],[Period]],Mapping!A:B,2,0)</f>
        <v>Q 4</v>
      </c>
      <c r="N10635"/>
    </row>
    <row r="10636" spans="1:14" ht="14.25" x14ac:dyDescent="0.2">
      <c r="A10636" s="42" t="s">
        <v>44</v>
      </c>
      <c r="B10636" s="44" t="s">
        <v>19</v>
      </c>
      <c r="C10636" s="44" t="s">
        <v>57</v>
      </c>
      <c r="D10636" s="43">
        <v>-63706.02</v>
      </c>
      <c r="E10636" s="43">
        <v>2956.3239999999996</v>
      </c>
      <c r="F10636" s="45">
        <v>-52060</v>
      </c>
      <c r="G10636" s="45">
        <v>-106950</v>
      </c>
      <c r="H10636" s="45">
        <v>-102800</v>
      </c>
      <c r="I10636" s="55">
        <f>pro[[#This Row],[Admin expenses 3]]+pro[[#This Row],[Admin expenses 2]]+pro[[#This Row],[Admin expenses 1]]+pro[[#This Row],[COGS]]</f>
        <v>-258853.67600000001</v>
      </c>
      <c r="J10636" s="55">
        <f>pro[[#This Row],[Revenue]]+pro[[#This Row],[AdminExp]]</f>
        <v>-322559.696</v>
      </c>
      <c r="K10636" s="83">
        <f>pro[[#This Row],[Profit]]/pro[[#This Row],[Revenue]]</f>
        <v>5.063252986138516</v>
      </c>
      <c r="L10636" s="56">
        <f t="shared" si="166"/>
        <v>10</v>
      </c>
      <c r="M10636" s="82" t="str">
        <f>"Q"&amp;" "&amp;VLOOKUP(pro[[#This Row],[Period]],Mapping!A:B,2,0)</f>
        <v>Q 4</v>
      </c>
      <c r="N10636"/>
    </row>
    <row r="10637" spans="1:14" ht="14.25" x14ac:dyDescent="0.2">
      <c r="A10637" s="42" t="s">
        <v>44</v>
      </c>
      <c r="B10637" s="44" t="s">
        <v>19</v>
      </c>
      <c r="C10637" s="44" t="s">
        <v>57</v>
      </c>
      <c r="D10637" s="43">
        <v>-13351.499</v>
      </c>
      <c r="E10637" s="43">
        <v>809.33299999999997</v>
      </c>
      <c r="F10637" s="45">
        <v>-95130</v>
      </c>
      <c r="G10637" s="45">
        <v>-66600</v>
      </c>
      <c r="H10637" s="45">
        <v>-51730</v>
      </c>
      <c r="I10637" s="55">
        <f>pro[[#This Row],[Admin expenses 3]]+pro[[#This Row],[Admin expenses 2]]+pro[[#This Row],[Admin expenses 1]]+pro[[#This Row],[COGS]]</f>
        <v>-212650.66699999999</v>
      </c>
      <c r="J10637" s="55">
        <f>pro[[#This Row],[Revenue]]+pro[[#This Row],[AdminExp]]</f>
        <v>-226002.166</v>
      </c>
      <c r="K10637" s="83">
        <f>pro[[#This Row],[Profit]]/pro[[#This Row],[Revenue]]</f>
        <v>16.927100545039924</v>
      </c>
      <c r="L10637" s="56">
        <f t="shared" si="166"/>
        <v>10</v>
      </c>
      <c r="M10637" s="82" t="str">
        <f>"Q"&amp;" "&amp;VLOOKUP(pro[[#This Row],[Period]],Mapping!A:B,2,0)</f>
        <v>Q 4</v>
      </c>
      <c r="N10637"/>
    </row>
    <row r="10638" spans="1:14" ht="14.25" x14ac:dyDescent="0.2">
      <c r="A10638" s="42" t="s">
        <v>44</v>
      </c>
      <c r="B10638" s="44" t="s">
        <v>19</v>
      </c>
      <c r="C10638" s="44" t="s">
        <v>58</v>
      </c>
      <c r="D10638" s="43">
        <v>1151370.899</v>
      </c>
      <c r="E10638" s="43">
        <v>-58143.077999999994</v>
      </c>
      <c r="F10638" s="45">
        <v>-80750</v>
      </c>
      <c r="G10638" s="45">
        <v>-55570</v>
      </c>
      <c r="H10638" s="45">
        <v>-80570</v>
      </c>
      <c r="I10638" s="55">
        <f>pro[[#This Row],[Admin expenses 3]]+pro[[#This Row],[Admin expenses 2]]+pro[[#This Row],[Admin expenses 1]]+pro[[#This Row],[COGS]]</f>
        <v>-275033.07799999998</v>
      </c>
      <c r="J10638" s="55">
        <f>pro[[#This Row],[Revenue]]+pro[[#This Row],[AdminExp]]</f>
        <v>876337.821</v>
      </c>
      <c r="K10638" s="83">
        <f>pro[[#This Row],[Profit]]/pro[[#This Row],[Revenue]]</f>
        <v>0.76112556063482717</v>
      </c>
      <c r="L10638" s="56">
        <f t="shared" si="166"/>
        <v>10</v>
      </c>
      <c r="M10638" s="82" t="str">
        <f>"Q"&amp;" "&amp;VLOOKUP(pro[[#This Row],[Period]],Mapping!A:B,2,0)</f>
        <v>Q 4</v>
      </c>
      <c r="N10638"/>
    </row>
    <row r="10639" spans="1:14" ht="14.25" x14ac:dyDescent="0.2">
      <c r="A10639" s="42" t="s">
        <v>44</v>
      </c>
      <c r="B10639" s="44" t="s">
        <v>19</v>
      </c>
      <c r="C10639" s="44" t="s">
        <v>59</v>
      </c>
      <c r="D10639" s="43">
        <v>242008.59199999998</v>
      </c>
      <c r="E10639" s="43">
        <v>-396791.7099999999</v>
      </c>
      <c r="F10639" s="45">
        <v>-16350</v>
      </c>
      <c r="G10639" s="45">
        <v>-42550</v>
      </c>
      <c r="H10639" s="45">
        <v>-98660</v>
      </c>
      <c r="I10639" s="55">
        <f>pro[[#This Row],[Admin expenses 3]]+pro[[#This Row],[Admin expenses 2]]+pro[[#This Row],[Admin expenses 1]]+pro[[#This Row],[COGS]]</f>
        <v>-554351.71</v>
      </c>
      <c r="J10639" s="55">
        <f>pro[[#This Row],[Revenue]]+pro[[#This Row],[AdminExp]]</f>
        <v>-312343.11800000002</v>
      </c>
      <c r="K10639" s="83">
        <f>pro[[#This Row],[Profit]]/pro[[#This Row],[Revenue]]</f>
        <v>-1.2906282186873763</v>
      </c>
      <c r="L10639" s="56">
        <f t="shared" si="166"/>
        <v>10</v>
      </c>
      <c r="M10639" s="82" t="str">
        <f>"Q"&amp;" "&amp;VLOOKUP(pro[[#This Row],[Period]],Mapping!A:B,2,0)</f>
        <v>Q 4</v>
      </c>
      <c r="N10639"/>
    </row>
    <row r="10640" spans="1:14" ht="14.25" x14ac:dyDescent="0.2">
      <c r="A10640" s="42" t="s">
        <v>44</v>
      </c>
      <c r="B10640" s="44" t="s">
        <v>19</v>
      </c>
      <c r="C10640" s="44" t="s">
        <v>60</v>
      </c>
      <c r="D10640" s="43">
        <v>240765.62299999999</v>
      </c>
      <c r="E10640" s="43">
        <v>-398205.75899999996</v>
      </c>
      <c r="F10640" s="45">
        <v>-12320</v>
      </c>
      <c r="G10640" s="45">
        <v>-62340</v>
      </c>
      <c r="H10640" s="45">
        <v>-24300</v>
      </c>
      <c r="I10640" s="55">
        <f>pro[[#This Row],[Admin expenses 3]]+pro[[#This Row],[Admin expenses 2]]+pro[[#This Row],[Admin expenses 1]]+pro[[#This Row],[COGS]]</f>
        <v>-497165.75899999996</v>
      </c>
      <c r="J10640" s="55">
        <f>pro[[#This Row],[Revenue]]+pro[[#This Row],[AdminExp]]</f>
        <v>-256400.13599999997</v>
      </c>
      <c r="K10640" s="83">
        <f>pro[[#This Row],[Profit]]/pro[[#This Row],[Revenue]]</f>
        <v>-1.0649366500299753</v>
      </c>
      <c r="L10640" s="56">
        <f t="shared" si="166"/>
        <v>10</v>
      </c>
      <c r="M10640" s="82" t="str">
        <f>"Q"&amp;" "&amp;VLOOKUP(pro[[#This Row],[Period]],Mapping!A:B,2,0)</f>
        <v>Q 4</v>
      </c>
      <c r="N10640"/>
    </row>
    <row r="10641" spans="1:14" ht="14.25" x14ac:dyDescent="0.2">
      <c r="A10641" s="42" t="s">
        <v>44</v>
      </c>
      <c r="B10641" s="44" t="s">
        <v>19</v>
      </c>
      <c r="C10641" s="44" t="s">
        <v>57</v>
      </c>
      <c r="D10641" s="43">
        <v>602949.86499999987</v>
      </c>
      <c r="E10641" s="43">
        <v>-995669.94799999986</v>
      </c>
      <c r="F10641" s="45">
        <v>-74550</v>
      </c>
      <c r="G10641" s="45">
        <v>-21990</v>
      </c>
      <c r="H10641" s="45">
        <v>-25870</v>
      </c>
      <c r="I10641" s="55">
        <f>pro[[#This Row],[Admin expenses 3]]+pro[[#This Row],[Admin expenses 2]]+pro[[#This Row],[Admin expenses 1]]+pro[[#This Row],[COGS]]</f>
        <v>-1118079.9479999999</v>
      </c>
      <c r="J10641" s="55">
        <f>pro[[#This Row],[Revenue]]+pro[[#This Row],[AdminExp]]</f>
        <v>-515130.08299999998</v>
      </c>
      <c r="K10641" s="83">
        <f>pro[[#This Row],[Profit]]/pro[[#This Row],[Revenue]]</f>
        <v>-0.85434977748937735</v>
      </c>
      <c r="L10641" s="56">
        <f t="shared" si="166"/>
        <v>10</v>
      </c>
      <c r="M10641" s="82" t="str">
        <f>"Q"&amp;" "&amp;VLOOKUP(pro[[#This Row],[Period]],Mapping!A:B,2,0)</f>
        <v>Q 4</v>
      </c>
      <c r="N10641"/>
    </row>
    <row r="10642" spans="1:14" ht="14.25" x14ac:dyDescent="0.2">
      <c r="A10642" s="42" t="s">
        <v>44</v>
      </c>
      <c r="B10642" s="44" t="s">
        <v>19</v>
      </c>
      <c r="C10642" s="44" t="s">
        <v>58</v>
      </c>
      <c r="D10642" s="43">
        <v>485440.38899999997</v>
      </c>
      <c r="E10642" s="43">
        <v>-833893.2139999998</v>
      </c>
      <c r="F10642" s="45">
        <v>-68500</v>
      </c>
      <c r="G10642" s="45">
        <v>-29440</v>
      </c>
      <c r="H10642" s="45">
        <v>-21030</v>
      </c>
      <c r="I10642" s="55">
        <f>pro[[#This Row],[Admin expenses 3]]+pro[[#This Row],[Admin expenses 2]]+pro[[#This Row],[Admin expenses 1]]+pro[[#This Row],[COGS]]</f>
        <v>-952863.2139999998</v>
      </c>
      <c r="J10642" s="55">
        <f>pro[[#This Row],[Revenue]]+pro[[#This Row],[AdminExp]]</f>
        <v>-467422.82499999984</v>
      </c>
      <c r="K10642" s="83">
        <f>pro[[#This Row],[Profit]]/pro[[#This Row],[Revenue]]</f>
        <v>-0.9628840854443198</v>
      </c>
      <c r="L10642" s="56">
        <f t="shared" si="166"/>
        <v>10</v>
      </c>
      <c r="M10642" s="82" t="str">
        <f>"Q"&amp;" "&amp;VLOOKUP(pro[[#This Row],[Period]],Mapping!A:B,2,0)</f>
        <v>Q 4</v>
      </c>
      <c r="N10642"/>
    </row>
    <row r="10643" spans="1:14" ht="14.25" x14ac:dyDescent="0.2">
      <c r="A10643" s="42" t="s">
        <v>44</v>
      </c>
      <c r="B10643" s="44" t="s">
        <v>19</v>
      </c>
      <c r="C10643" s="44" t="s">
        <v>59</v>
      </c>
      <c r="D10643" s="43">
        <v>230476.57499999998</v>
      </c>
      <c r="E10643" s="43">
        <v>-45372.411</v>
      </c>
      <c r="F10643" s="45">
        <v>-37360</v>
      </c>
      <c r="G10643" s="45">
        <v>-65830</v>
      </c>
      <c r="H10643" s="45">
        <v>-15610</v>
      </c>
      <c r="I10643" s="55">
        <f>pro[[#This Row],[Admin expenses 3]]+pro[[#This Row],[Admin expenses 2]]+pro[[#This Row],[Admin expenses 1]]+pro[[#This Row],[COGS]]</f>
        <v>-164172.41099999999</v>
      </c>
      <c r="J10643" s="55">
        <f>pro[[#This Row],[Revenue]]+pro[[#This Row],[AdminExp]]</f>
        <v>66304.16399999999</v>
      </c>
      <c r="K10643" s="83">
        <f>pro[[#This Row],[Profit]]/pro[[#This Row],[Revenue]]</f>
        <v>0.28768287623156497</v>
      </c>
      <c r="L10643" s="56">
        <f t="shared" si="166"/>
        <v>10</v>
      </c>
      <c r="M10643" s="82" t="str">
        <f>"Q"&amp;" "&amp;VLOOKUP(pro[[#This Row],[Period]],Mapping!A:B,2,0)</f>
        <v>Q 4</v>
      </c>
      <c r="N10643"/>
    </row>
    <row r="10644" spans="1:14" ht="14.25" x14ac:dyDescent="0.2">
      <c r="A10644" s="42" t="s">
        <v>44</v>
      </c>
      <c r="B10644" s="44" t="s">
        <v>19</v>
      </c>
      <c r="C10644" s="44" t="s">
        <v>60</v>
      </c>
      <c r="D10644" s="43">
        <v>58839.850999999988</v>
      </c>
      <c r="E10644" s="43">
        <v>-42731.009999999995</v>
      </c>
      <c r="F10644" s="45">
        <v>-74330</v>
      </c>
      <c r="G10644" s="45">
        <v>-56980</v>
      </c>
      <c r="H10644" s="45">
        <v>-33800</v>
      </c>
      <c r="I10644" s="55">
        <f>pro[[#This Row],[Admin expenses 3]]+pro[[#This Row],[Admin expenses 2]]+pro[[#This Row],[Admin expenses 1]]+pro[[#This Row],[COGS]]</f>
        <v>-207841.01</v>
      </c>
      <c r="J10644" s="55">
        <f>pro[[#This Row],[Revenue]]+pro[[#This Row],[AdminExp]]</f>
        <v>-149001.15900000001</v>
      </c>
      <c r="K10644" s="83">
        <f>pro[[#This Row],[Profit]]/pro[[#This Row],[Revenue]]</f>
        <v>-2.5323170685799332</v>
      </c>
      <c r="L10644" s="56">
        <f t="shared" si="166"/>
        <v>10</v>
      </c>
      <c r="M10644" s="82" t="str">
        <f>"Q"&amp;" "&amp;VLOOKUP(pro[[#This Row],[Period]],Mapping!A:B,2,0)</f>
        <v>Q 4</v>
      </c>
      <c r="N10644"/>
    </row>
    <row r="10645" spans="1:14" ht="14.25" x14ac:dyDescent="0.2">
      <c r="A10645" s="42" t="s">
        <v>44</v>
      </c>
      <c r="B10645" s="44" t="s">
        <v>19</v>
      </c>
      <c r="C10645" s="44" t="s">
        <v>57</v>
      </c>
      <c r="D10645" s="43">
        <v>140935.144</v>
      </c>
      <c r="E10645" s="43">
        <v>-83708.072</v>
      </c>
      <c r="F10645" s="45">
        <v>-56850</v>
      </c>
      <c r="G10645" s="45">
        <v>-52590</v>
      </c>
      <c r="H10645" s="45">
        <v>-76490</v>
      </c>
      <c r="I10645" s="55">
        <f>pro[[#This Row],[Admin expenses 3]]+pro[[#This Row],[Admin expenses 2]]+pro[[#This Row],[Admin expenses 1]]+pro[[#This Row],[COGS]]</f>
        <v>-269638.07199999999</v>
      </c>
      <c r="J10645" s="55">
        <f>pro[[#This Row],[Revenue]]+pro[[#This Row],[AdminExp]]</f>
        <v>-128702.92799999999</v>
      </c>
      <c r="K10645" s="83">
        <f>pro[[#This Row],[Profit]]/pro[[#This Row],[Revenue]]</f>
        <v>-0.91320677261308214</v>
      </c>
      <c r="L10645" s="56">
        <f t="shared" si="166"/>
        <v>10</v>
      </c>
      <c r="M10645" s="82" t="str">
        <f>"Q"&amp;" "&amp;VLOOKUP(pro[[#This Row],[Period]],Mapping!A:B,2,0)</f>
        <v>Q 4</v>
      </c>
      <c r="N10645"/>
    </row>
    <row r="10646" spans="1:14" ht="14.25" x14ac:dyDescent="0.2">
      <c r="A10646" s="42" t="s">
        <v>44</v>
      </c>
      <c r="B10646" s="44" t="s">
        <v>19</v>
      </c>
      <c r="C10646" s="44" t="s">
        <v>58</v>
      </c>
      <c r="D10646" s="43">
        <v>126880.46699999999</v>
      </c>
      <c r="E10646" s="43">
        <v>-77990.583999999988</v>
      </c>
      <c r="F10646" s="45">
        <v>-39410</v>
      </c>
      <c r="G10646" s="45">
        <v>-62840</v>
      </c>
      <c r="H10646" s="45">
        <v>-28660</v>
      </c>
      <c r="I10646" s="55">
        <f>pro[[#This Row],[Admin expenses 3]]+pro[[#This Row],[Admin expenses 2]]+pro[[#This Row],[Admin expenses 1]]+pro[[#This Row],[COGS]]</f>
        <v>-208900.58399999997</v>
      </c>
      <c r="J10646" s="55">
        <f>pro[[#This Row],[Revenue]]+pro[[#This Row],[AdminExp]]</f>
        <v>-82020.116999999984</v>
      </c>
      <c r="K10646" s="83">
        <f>pro[[#This Row],[Profit]]/pro[[#This Row],[Revenue]]</f>
        <v>-0.646436121645107</v>
      </c>
      <c r="L10646" s="56">
        <f t="shared" si="166"/>
        <v>10</v>
      </c>
      <c r="M10646" s="82" t="str">
        <f>"Q"&amp;" "&amp;VLOOKUP(pro[[#This Row],[Period]],Mapping!A:B,2,0)</f>
        <v>Q 4</v>
      </c>
      <c r="N10646"/>
    </row>
    <row r="10647" spans="1:14" ht="14.25" x14ac:dyDescent="0.2">
      <c r="A10647" s="42" t="s">
        <v>44</v>
      </c>
      <c r="B10647" s="44" t="s">
        <v>19</v>
      </c>
      <c r="C10647" s="44" t="s">
        <v>59</v>
      </c>
      <c r="D10647" s="43">
        <v>92508.115000000005</v>
      </c>
      <c r="E10647" s="43">
        <v>-42574.846999999994</v>
      </c>
      <c r="F10647" s="45">
        <v>-63410</v>
      </c>
      <c r="G10647" s="45">
        <v>-25560</v>
      </c>
      <c r="H10647" s="45">
        <v>-35690</v>
      </c>
      <c r="I10647" s="55">
        <f>pro[[#This Row],[Admin expenses 3]]+pro[[#This Row],[Admin expenses 2]]+pro[[#This Row],[Admin expenses 1]]+pro[[#This Row],[COGS]]</f>
        <v>-167234.84700000001</v>
      </c>
      <c r="J10647" s="55">
        <f>pro[[#This Row],[Revenue]]+pro[[#This Row],[AdminExp]]</f>
        <v>-74726.732000000004</v>
      </c>
      <c r="K10647" s="83">
        <f>pro[[#This Row],[Profit]]/pro[[#This Row],[Revenue]]</f>
        <v>-0.8077856953414303</v>
      </c>
      <c r="L10647" s="56">
        <f t="shared" si="166"/>
        <v>10</v>
      </c>
      <c r="M10647" s="82" t="str">
        <f>"Q"&amp;" "&amp;VLOOKUP(pro[[#This Row],[Period]],Mapping!A:B,2,0)</f>
        <v>Q 4</v>
      </c>
      <c r="N10647"/>
    </row>
    <row r="10648" spans="1:14" ht="14.25" x14ac:dyDescent="0.2">
      <c r="A10648" s="42" t="s">
        <v>44</v>
      </c>
      <c r="B10648" s="44" t="s">
        <v>19</v>
      </c>
      <c r="C10648" s="44" t="s">
        <v>60</v>
      </c>
      <c r="D10648" s="43">
        <v>25177.312999999995</v>
      </c>
      <c r="E10648" s="43">
        <v>-47792.08</v>
      </c>
      <c r="F10648" s="45">
        <v>-69810</v>
      </c>
      <c r="G10648" s="45">
        <v>-20910</v>
      </c>
      <c r="H10648" s="45">
        <v>-46510</v>
      </c>
      <c r="I10648" s="55">
        <f>pro[[#This Row],[Admin expenses 3]]+pro[[#This Row],[Admin expenses 2]]+pro[[#This Row],[Admin expenses 1]]+pro[[#This Row],[COGS]]</f>
        <v>-185022.08000000002</v>
      </c>
      <c r="J10648" s="55">
        <f>pro[[#This Row],[Revenue]]+pro[[#This Row],[AdminExp]]</f>
        <v>-159844.76700000002</v>
      </c>
      <c r="K10648" s="83">
        <f>pro[[#This Row],[Profit]]/pro[[#This Row],[Revenue]]</f>
        <v>-6.3487619588317488</v>
      </c>
      <c r="L10648" s="56">
        <f t="shared" si="166"/>
        <v>10</v>
      </c>
      <c r="M10648" s="82" t="str">
        <f>"Q"&amp;" "&amp;VLOOKUP(pro[[#This Row],[Period]],Mapping!A:B,2,0)</f>
        <v>Q 4</v>
      </c>
      <c r="N10648"/>
    </row>
    <row r="10649" spans="1:14" ht="14.25" x14ac:dyDescent="0.2">
      <c r="A10649" s="42" t="s">
        <v>44</v>
      </c>
      <c r="B10649" s="44" t="s">
        <v>19</v>
      </c>
      <c r="C10649" s="44" t="s">
        <v>57</v>
      </c>
      <c r="D10649" s="43">
        <v>1699.32</v>
      </c>
      <c r="E10649" s="43">
        <v>-2744.5740000000001</v>
      </c>
      <c r="F10649" s="45">
        <v>-78510</v>
      </c>
      <c r="G10649" s="45">
        <v>-102080</v>
      </c>
      <c r="H10649" s="45">
        <v>-24540</v>
      </c>
      <c r="I10649" s="55">
        <f>pro[[#This Row],[Admin expenses 3]]+pro[[#This Row],[Admin expenses 2]]+pro[[#This Row],[Admin expenses 1]]+pro[[#This Row],[COGS]]</f>
        <v>-207874.57399999999</v>
      </c>
      <c r="J10649" s="55">
        <f>pro[[#This Row],[Revenue]]+pro[[#This Row],[AdminExp]]</f>
        <v>-206175.25399999999</v>
      </c>
      <c r="K10649" s="83">
        <f>pro[[#This Row],[Profit]]/pro[[#This Row],[Revenue]]</f>
        <v>-121.32809241343595</v>
      </c>
      <c r="L10649" s="56">
        <f t="shared" si="166"/>
        <v>10</v>
      </c>
      <c r="M10649" s="82" t="str">
        <f>"Q"&amp;" "&amp;VLOOKUP(pro[[#This Row],[Period]],Mapping!A:B,2,0)</f>
        <v>Q 4</v>
      </c>
      <c r="N10649"/>
    </row>
    <row r="10650" spans="1:14" ht="14.25" x14ac:dyDescent="0.2">
      <c r="A10650" s="42" t="s">
        <v>44</v>
      </c>
      <c r="B10650" s="44" t="s">
        <v>19</v>
      </c>
      <c r="C10650" s="44" t="s">
        <v>58</v>
      </c>
      <c r="D10650" s="43">
        <v>43893.436999999998</v>
      </c>
      <c r="E10650" s="43">
        <v>-14260.721999999998</v>
      </c>
      <c r="F10650" s="45">
        <v>-52160</v>
      </c>
      <c r="G10650" s="45">
        <v>-54050</v>
      </c>
      <c r="H10650" s="45">
        <v>-51890</v>
      </c>
      <c r="I10650" s="55">
        <f>pro[[#This Row],[Admin expenses 3]]+pro[[#This Row],[Admin expenses 2]]+pro[[#This Row],[Admin expenses 1]]+pro[[#This Row],[COGS]]</f>
        <v>-172360.72200000001</v>
      </c>
      <c r="J10650" s="55">
        <f>pro[[#This Row],[Revenue]]+pro[[#This Row],[AdminExp]]</f>
        <v>-128467.285</v>
      </c>
      <c r="K10650" s="83">
        <f>pro[[#This Row],[Profit]]/pro[[#This Row],[Revenue]]</f>
        <v>-2.9267993982790643</v>
      </c>
      <c r="L10650" s="56">
        <f t="shared" si="166"/>
        <v>10</v>
      </c>
      <c r="M10650" s="82" t="str">
        <f>"Q"&amp;" "&amp;VLOOKUP(pro[[#This Row],[Period]],Mapping!A:B,2,0)</f>
        <v>Q 4</v>
      </c>
      <c r="N10650"/>
    </row>
    <row r="10651" spans="1:14" ht="14.25" x14ac:dyDescent="0.2">
      <c r="A10651" s="42" t="s">
        <v>44</v>
      </c>
      <c r="B10651" s="44" t="s">
        <v>19</v>
      </c>
      <c r="C10651" s="44" t="s">
        <v>59</v>
      </c>
      <c r="D10651" s="43">
        <v>96255.956999999995</v>
      </c>
      <c r="E10651" s="43">
        <v>-28926.058000000001</v>
      </c>
      <c r="F10651" s="45">
        <v>-19740</v>
      </c>
      <c r="G10651" s="45">
        <v>-91150</v>
      </c>
      <c r="H10651" s="45">
        <v>-96240</v>
      </c>
      <c r="I10651" s="55">
        <f>pro[[#This Row],[Admin expenses 3]]+pro[[#This Row],[Admin expenses 2]]+pro[[#This Row],[Admin expenses 1]]+pro[[#This Row],[COGS]]</f>
        <v>-236056.05799999999</v>
      </c>
      <c r="J10651" s="55">
        <f>pro[[#This Row],[Revenue]]+pro[[#This Row],[AdminExp]]</f>
        <v>-139800.101</v>
      </c>
      <c r="K10651" s="83">
        <f>pro[[#This Row],[Profit]]/pro[[#This Row],[Revenue]]</f>
        <v>-1.4523786927805413</v>
      </c>
      <c r="L10651" s="56">
        <f t="shared" si="166"/>
        <v>10</v>
      </c>
      <c r="M10651" s="82" t="str">
        <f>"Q"&amp;" "&amp;VLOOKUP(pro[[#This Row],[Period]],Mapping!A:B,2,0)</f>
        <v>Q 4</v>
      </c>
      <c r="N10651"/>
    </row>
    <row r="10652" spans="1:14" ht="14.25" x14ac:dyDescent="0.2">
      <c r="A10652" s="42" t="s">
        <v>44</v>
      </c>
      <c r="B10652" s="44" t="s">
        <v>19</v>
      </c>
      <c r="C10652" s="44" t="s">
        <v>60</v>
      </c>
      <c r="D10652" s="43">
        <v>22642.375</v>
      </c>
      <c r="E10652" s="43">
        <v>-7865.0180000000009</v>
      </c>
      <c r="F10652" s="45">
        <v>-94390</v>
      </c>
      <c r="G10652" s="45">
        <v>-93680</v>
      </c>
      <c r="H10652" s="45">
        <v>-27190</v>
      </c>
      <c r="I10652" s="55">
        <f>pro[[#This Row],[Admin expenses 3]]+pro[[#This Row],[Admin expenses 2]]+pro[[#This Row],[Admin expenses 1]]+pro[[#This Row],[COGS]]</f>
        <v>-223125.01800000001</v>
      </c>
      <c r="J10652" s="55">
        <f>pro[[#This Row],[Revenue]]+pro[[#This Row],[AdminExp]]</f>
        <v>-200482.64300000001</v>
      </c>
      <c r="K10652" s="83">
        <f>pro[[#This Row],[Profit]]/pro[[#This Row],[Revenue]]</f>
        <v>-8.854311572880496</v>
      </c>
      <c r="L10652" s="56">
        <f t="shared" si="166"/>
        <v>10</v>
      </c>
      <c r="M10652" s="82" t="str">
        <f>"Q"&amp;" "&amp;VLOOKUP(pro[[#This Row],[Period]],Mapping!A:B,2,0)</f>
        <v>Q 4</v>
      </c>
      <c r="N10652"/>
    </row>
    <row r="10653" spans="1:14" ht="14.25" x14ac:dyDescent="0.2">
      <c r="A10653" s="42" t="s">
        <v>44</v>
      </c>
      <c r="B10653" s="44" t="s">
        <v>19</v>
      </c>
      <c r="C10653" s="44" t="s">
        <v>57</v>
      </c>
      <c r="D10653" s="43">
        <v>152500.42499999999</v>
      </c>
      <c r="E10653" s="43">
        <v>-81519.577999999994</v>
      </c>
      <c r="F10653" s="45">
        <v>-75230</v>
      </c>
      <c r="G10653" s="45">
        <v>-49350</v>
      </c>
      <c r="H10653" s="45">
        <v>-108280</v>
      </c>
      <c r="I10653" s="55">
        <f>pro[[#This Row],[Admin expenses 3]]+pro[[#This Row],[Admin expenses 2]]+pro[[#This Row],[Admin expenses 1]]+pro[[#This Row],[COGS]]</f>
        <v>-314379.57799999998</v>
      </c>
      <c r="J10653" s="55">
        <f>pro[[#This Row],[Revenue]]+pro[[#This Row],[AdminExp]]</f>
        <v>-161879.15299999999</v>
      </c>
      <c r="K10653" s="83">
        <f>pro[[#This Row],[Profit]]/pro[[#This Row],[Revenue]]</f>
        <v>-1.0614996843451421</v>
      </c>
      <c r="L10653" s="56">
        <f t="shared" si="166"/>
        <v>10</v>
      </c>
      <c r="M10653" s="82" t="str">
        <f>"Q"&amp;" "&amp;VLOOKUP(pro[[#This Row],[Period]],Mapping!A:B,2,0)</f>
        <v>Q 4</v>
      </c>
      <c r="N10653"/>
    </row>
    <row r="10654" spans="1:14" ht="14.25" x14ac:dyDescent="0.2">
      <c r="A10654" s="42" t="s">
        <v>44</v>
      </c>
      <c r="B10654" s="44" t="s">
        <v>19</v>
      </c>
      <c r="C10654" s="44" t="s">
        <v>57</v>
      </c>
      <c r="D10654" s="43">
        <v>142881.228</v>
      </c>
      <c r="E10654" s="43">
        <v>-72763.011999999988</v>
      </c>
      <c r="F10654" s="45">
        <v>-28860</v>
      </c>
      <c r="G10654" s="45">
        <v>-31690</v>
      </c>
      <c r="H10654" s="45">
        <v>-50100</v>
      </c>
      <c r="I10654" s="55">
        <f>pro[[#This Row],[Admin expenses 3]]+pro[[#This Row],[Admin expenses 2]]+pro[[#This Row],[Admin expenses 1]]+pro[[#This Row],[COGS]]</f>
        <v>-183413.01199999999</v>
      </c>
      <c r="J10654" s="55">
        <f>pro[[#This Row],[Revenue]]+pro[[#This Row],[AdminExp]]</f>
        <v>-40531.783999999985</v>
      </c>
      <c r="K10654" s="83">
        <f>pro[[#This Row],[Profit]]/pro[[#This Row],[Revenue]]</f>
        <v>-0.28367466158675503</v>
      </c>
      <c r="L10654" s="56">
        <f t="shared" si="166"/>
        <v>10</v>
      </c>
      <c r="M10654" s="82" t="str">
        <f>"Q"&amp;" "&amp;VLOOKUP(pro[[#This Row],[Period]],Mapping!A:B,2,0)</f>
        <v>Q 4</v>
      </c>
      <c r="N10654"/>
    </row>
    <row r="10655" spans="1:14" ht="14.25" x14ac:dyDescent="0.2">
      <c r="A10655" s="42" t="s">
        <v>44</v>
      </c>
      <c r="B10655" s="44" t="s">
        <v>19</v>
      </c>
      <c r="C10655" s="44" t="s">
        <v>58</v>
      </c>
      <c r="D10655" s="43">
        <v>40384.413999999997</v>
      </c>
      <c r="E10655" s="43">
        <v>-40961.675999999999</v>
      </c>
      <c r="F10655" s="45">
        <v>-37830</v>
      </c>
      <c r="G10655" s="45">
        <v>-17050</v>
      </c>
      <c r="H10655" s="45">
        <v>-33450</v>
      </c>
      <c r="I10655" s="55">
        <f>pro[[#This Row],[Admin expenses 3]]+pro[[#This Row],[Admin expenses 2]]+pro[[#This Row],[Admin expenses 1]]+pro[[#This Row],[COGS]]</f>
        <v>-129291.67600000001</v>
      </c>
      <c r="J10655" s="55">
        <f>pro[[#This Row],[Revenue]]+pro[[#This Row],[AdminExp]]</f>
        <v>-88907.262000000017</v>
      </c>
      <c r="K10655" s="83">
        <f>pro[[#This Row],[Profit]]/pro[[#This Row],[Revenue]]</f>
        <v>-2.2015241325527226</v>
      </c>
      <c r="L10655" s="56">
        <f t="shared" si="166"/>
        <v>10</v>
      </c>
      <c r="M10655" s="82" t="str">
        <f>"Q"&amp;" "&amp;VLOOKUP(pro[[#This Row],[Period]],Mapping!A:B,2,0)</f>
        <v>Q 4</v>
      </c>
      <c r="N10655"/>
    </row>
    <row r="10656" spans="1:14" ht="14.25" x14ac:dyDescent="0.2">
      <c r="A10656" s="42" t="s">
        <v>44</v>
      </c>
      <c r="B10656" s="44" t="s">
        <v>19</v>
      </c>
      <c r="C10656" s="44" t="s">
        <v>59</v>
      </c>
      <c r="D10656" s="43">
        <v>254615.655</v>
      </c>
      <c r="E10656" s="43">
        <v>-199867.94799999995</v>
      </c>
      <c r="F10656" s="45">
        <v>-54070</v>
      </c>
      <c r="G10656" s="45">
        <v>-54360</v>
      </c>
      <c r="H10656" s="45">
        <v>-14290</v>
      </c>
      <c r="I10656" s="55">
        <f>pro[[#This Row],[Admin expenses 3]]+pro[[#This Row],[Admin expenses 2]]+pro[[#This Row],[Admin expenses 1]]+pro[[#This Row],[COGS]]</f>
        <v>-322587.94799999997</v>
      </c>
      <c r="J10656" s="55">
        <f>pro[[#This Row],[Revenue]]+pro[[#This Row],[AdminExp]]</f>
        <v>-67972.292999999976</v>
      </c>
      <c r="K10656" s="83">
        <f>pro[[#This Row],[Profit]]/pro[[#This Row],[Revenue]]</f>
        <v>-0.26696038387741705</v>
      </c>
      <c r="L10656" s="56">
        <f t="shared" si="166"/>
        <v>10</v>
      </c>
      <c r="M10656" s="82" t="str">
        <f>"Q"&amp;" "&amp;VLOOKUP(pro[[#This Row],[Period]],Mapping!A:B,2,0)</f>
        <v>Q 4</v>
      </c>
      <c r="N10656"/>
    </row>
    <row r="10657" spans="1:14" ht="14.25" x14ac:dyDescent="0.2">
      <c r="A10657" s="42" t="s">
        <v>44</v>
      </c>
      <c r="B10657" s="44" t="s">
        <v>19</v>
      </c>
      <c r="C10657" s="44" t="s">
        <v>57</v>
      </c>
      <c r="D10657" s="43">
        <v>170710.00099999999</v>
      </c>
      <c r="E10657" s="43">
        <v>-159772.64099999997</v>
      </c>
      <c r="F10657" s="45">
        <v>-36440</v>
      </c>
      <c r="G10657" s="45">
        <v>-73780</v>
      </c>
      <c r="H10657" s="45">
        <v>-93740</v>
      </c>
      <c r="I10657" s="55">
        <f>pro[[#This Row],[Admin expenses 3]]+pro[[#This Row],[Admin expenses 2]]+pro[[#This Row],[Admin expenses 1]]+pro[[#This Row],[COGS]]</f>
        <v>-363732.64099999995</v>
      </c>
      <c r="J10657" s="55">
        <f>pro[[#This Row],[Revenue]]+pro[[#This Row],[AdminExp]]</f>
        <v>-193022.63999999996</v>
      </c>
      <c r="K10657" s="83">
        <f>pro[[#This Row],[Profit]]/pro[[#This Row],[Revenue]]</f>
        <v>-1.1307049315757427</v>
      </c>
      <c r="L10657" s="56">
        <f t="shared" si="166"/>
        <v>10</v>
      </c>
      <c r="M10657" s="82" t="str">
        <f>"Q"&amp;" "&amp;VLOOKUP(pro[[#This Row],[Period]],Mapping!A:B,2,0)</f>
        <v>Q 4</v>
      </c>
      <c r="N10657"/>
    </row>
    <row r="10658" spans="1:14" ht="14.25" x14ac:dyDescent="0.2">
      <c r="A10658" s="42" t="s">
        <v>44</v>
      </c>
      <c r="B10658" s="44" t="s">
        <v>19</v>
      </c>
      <c r="C10658" s="44" t="s">
        <v>58</v>
      </c>
      <c r="D10658" s="43">
        <v>58077.585999999996</v>
      </c>
      <c r="E10658" s="43">
        <v>-49839.573000000004</v>
      </c>
      <c r="F10658" s="45">
        <v>-66750</v>
      </c>
      <c r="G10658" s="45">
        <v>-70260</v>
      </c>
      <c r="H10658" s="45">
        <v>-107580</v>
      </c>
      <c r="I10658" s="55">
        <f>pro[[#This Row],[Admin expenses 3]]+pro[[#This Row],[Admin expenses 2]]+pro[[#This Row],[Admin expenses 1]]+pro[[#This Row],[COGS]]</f>
        <v>-294429.57299999997</v>
      </c>
      <c r="J10658" s="55">
        <f>pro[[#This Row],[Revenue]]+pro[[#This Row],[AdminExp]]</f>
        <v>-236351.98699999996</v>
      </c>
      <c r="K10658" s="83">
        <f>pro[[#This Row],[Profit]]/pro[[#This Row],[Revenue]]</f>
        <v>-4.0695904096289395</v>
      </c>
      <c r="L10658" s="56">
        <f t="shared" si="166"/>
        <v>10</v>
      </c>
      <c r="M10658" s="82" t="str">
        <f>"Q"&amp;" "&amp;VLOOKUP(pro[[#This Row],[Period]],Mapping!A:B,2,0)</f>
        <v>Q 4</v>
      </c>
      <c r="N10658"/>
    </row>
    <row r="10659" spans="1:14" ht="14.25" x14ac:dyDescent="0.2">
      <c r="A10659" s="42" t="s">
        <v>44</v>
      </c>
      <c r="B10659" s="44" t="s">
        <v>19</v>
      </c>
      <c r="C10659" s="44" t="s">
        <v>59</v>
      </c>
      <c r="D10659" s="43">
        <v>-3111.7869999999998</v>
      </c>
      <c r="E10659" s="43">
        <v>2555.2379999999998</v>
      </c>
      <c r="F10659" s="45">
        <v>-49460</v>
      </c>
      <c r="G10659" s="45">
        <v>-30140</v>
      </c>
      <c r="H10659" s="45">
        <v>-34280</v>
      </c>
      <c r="I10659" s="55">
        <f>pro[[#This Row],[Admin expenses 3]]+pro[[#This Row],[Admin expenses 2]]+pro[[#This Row],[Admin expenses 1]]+pro[[#This Row],[COGS]]</f>
        <v>-111324.762</v>
      </c>
      <c r="J10659" s="55">
        <f>pro[[#This Row],[Revenue]]+pro[[#This Row],[AdminExp]]</f>
        <v>-114436.549</v>
      </c>
      <c r="K10659" s="83">
        <f>pro[[#This Row],[Profit]]/pro[[#This Row],[Revenue]]</f>
        <v>36.775187054898041</v>
      </c>
      <c r="L10659" s="56">
        <f t="shared" si="166"/>
        <v>10</v>
      </c>
      <c r="M10659" s="82" t="str">
        <f>"Q"&amp;" "&amp;VLOOKUP(pro[[#This Row],[Period]],Mapping!A:B,2,0)</f>
        <v>Q 4</v>
      </c>
      <c r="N10659"/>
    </row>
    <row r="10660" spans="1:14" ht="14.25" x14ac:dyDescent="0.2">
      <c r="A10660" s="42" t="s">
        <v>44</v>
      </c>
      <c r="B10660" s="44" t="s">
        <v>19</v>
      </c>
      <c r="C10660" s="44" t="s">
        <v>57</v>
      </c>
      <c r="D10660" s="43">
        <v>292613.72699999996</v>
      </c>
      <c r="E10660" s="43">
        <v>-117571.181</v>
      </c>
      <c r="F10660" s="45">
        <v>-52000</v>
      </c>
      <c r="G10660" s="45">
        <v>-65930</v>
      </c>
      <c r="H10660" s="45">
        <v>-58560</v>
      </c>
      <c r="I10660" s="55">
        <f>pro[[#This Row],[Admin expenses 3]]+pro[[#This Row],[Admin expenses 2]]+pro[[#This Row],[Admin expenses 1]]+pro[[#This Row],[COGS]]</f>
        <v>-294061.18099999998</v>
      </c>
      <c r="J10660" s="55">
        <f>pro[[#This Row],[Revenue]]+pro[[#This Row],[AdminExp]]</f>
        <v>-1447.454000000027</v>
      </c>
      <c r="K10660" s="83">
        <f>pro[[#This Row],[Profit]]/pro[[#This Row],[Revenue]]</f>
        <v>-4.9466373804125299E-3</v>
      </c>
      <c r="L10660" s="56">
        <f t="shared" si="166"/>
        <v>10</v>
      </c>
      <c r="M10660" s="82" t="str">
        <f>"Q"&amp;" "&amp;VLOOKUP(pro[[#This Row],[Period]],Mapping!A:B,2,0)</f>
        <v>Q 4</v>
      </c>
      <c r="N10660"/>
    </row>
    <row r="10661" spans="1:14" ht="14.25" x14ac:dyDescent="0.2">
      <c r="A10661" s="42" t="s">
        <v>44</v>
      </c>
      <c r="B10661" s="44" t="s">
        <v>19</v>
      </c>
      <c r="C10661" s="44" t="s">
        <v>58</v>
      </c>
      <c r="D10661" s="43">
        <v>163025.23299999998</v>
      </c>
      <c r="E10661" s="43">
        <v>-41523.762000000002</v>
      </c>
      <c r="F10661" s="45">
        <v>-70530</v>
      </c>
      <c r="G10661" s="45">
        <v>-15490</v>
      </c>
      <c r="H10661" s="45">
        <v>-104670</v>
      </c>
      <c r="I10661" s="55">
        <f>pro[[#This Row],[Admin expenses 3]]+pro[[#This Row],[Admin expenses 2]]+pro[[#This Row],[Admin expenses 1]]+pro[[#This Row],[COGS]]</f>
        <v>-232213.76199999999</v>
      </c>
      <c r="J10661" s="55">
        <f>pro[[#This Row],[Revenue]]+pro[[#This Row],[AdminExp]]</f>
        <v>-69188.52900000001</v>
      </c>
      <c r="K10661" s="83">
        <f>pro[[#This Row],[Profit]]/pro[[#This Row],[Revenue]]</f>
        <v>-0.4244038037964345</v>
      </c>
      <c r="L10661" s="56">
        <f t="shared" si="166"/>
        <v>10</v>
      </c>
      <c r="M10661" s="82" t="str">
        <f>"Q"&amp;" "&amp;VLOOKUP(pro[[#This Row],[Period]],Mapping!A:B,2,0)</f>
        <v>Q 4</v>
      </c>
      <c r="N10661"/>
    </row>
    <row r="10662" spans="1:14" ht="14.25" x14ac:dyDescent="0.2">
      <c r="A10662" s="42" t="s">
        <v>44</v>
      </c>
      <c r="B10662" s="44" t="s">
        <v>19</v>
      </c>
      <c r="C10662" s="44" t="s">
        <v>59</v>
      </c>
      <c r="D10662" s="43">
        <v>1102698.352</v>
      </c>
      <c r="E10662" s="43">
        <v>-254191.81199999998</v>
      </c>
      <c r="F10662" s="45">
        <v>-51180</v>
      </c>
      <c r="G10662" s="45">
        <v>-102910</v>
      </c>
      <c r="H10662" s="45">
        <v>-14060</v>
      </c>
      <c r="I10662" s="55">
        <f>pro[[#This Row],[Admin expenses 3]]+pro[[#This Row],[Admin expenses 2]]+pro[[#This Row],[Admin expenses 1]]+pro[[#This Row],[COGS]]</f>
        <v>-422341.81199999998</v>
      </c>
      <c r="J10662" s="55">
        <f>pro[[#This Row],[Revenue]]+pro[[#This Row],[AdminExp]]</f>
        <v>680356.54</v>
      </c>
      <c r="K10662" s="83">
        <f>pro[[#This Row],[Profit]]/pro[[#This Row],[Revenue]]</f>
        <v>0.61699243384740277</v>
      </c>
      <c r="L10662" s="56">
        <f t="shared" si="166"/>
        <v>10</v>
      </c>
      <c r="M10662" s="82" t="str">
        <f>"Q"&amp;" "&amp;VLOOKUP(pro[[#This Row],[Period]],Mapping!A:B,2,0)</f>
        <v>Q 4</v>
      </c>
      <c r="N10662"/>
    </row>
    <row r="10663" spans="1:14" ht="14.25" x14ac:dyDescent="0.2">
      <c r="A10663" s="42" t="s">
        <v>44</v>
      </c>
      <c r="B10663" s="44" t="s">
        <v>19</v>
      </c>
      <c r="C10663" s="44" t="s">
        <v>57</v>
      </c>
      <c r="D10663" s="43">
        <v>541287.1449999999</v>
      </c>
      <c r="E10663" s="43">
        <v>-269101.65099999995</v>
      </c>
      <c r="F10663" s="45">
        <v>-22460</v>
      </c>
      <c r="G10663" s="45">
        <v>-104770</v>
      </c>
      <c r="H10663" s="45">
        <v>-51390</v>
      </c>
      <c r="I10663" s="55">
        <f>pro[[#This Row],[Admin expenses 3]]+pro[[#This Row],[Admin expenses 2]]+pro[[#This Row],[Admin expenses 1]]+pro[[#This Row],[COGS]]</f>
        <v>-447721.65099999995</v>
      </c>
      <c r="J10663" s="55">
        <f>pro[[#This Row],[Revenue]]+pro[[#This Row],[AdminExp]]</f>
        <v>93565.493999999948</v>
      </c>
      <c r="K10663" s="83">
        <f>pro[[#This Row],[Profit]]/pro[[#This Row],[Revenue]]</f>
        <v>0.17285741009053515</v>
      </c>
      <c r="L10663" s="56">
        <f t="shared" si="166"/>
        <v>10</v>
      </c>
      <c r="M10663" s="82" t="str">
        <f>"Q"&amp;" "&amp;VLOOKUP(pro[[#This Row],[Period]],Mapping!A:B,2,0)</f>
        <v>Q 4</v>
      </c>
      <c r="N10663"/>
    </row>
    <row r="10664" spans="1:14" ht="14.25" x14ac:dyDescent="0.2">
      <c r="A10664" s="42" t="s">
        <v>44</v>
      </c>
      <c r="B10664" s="44" t="s">
        <v>19</v>
      </c>
      <c r="C10664" s="44" t="s">
        <v>57</v>
      </c>
      <c r="D10664" s="43">
        <v>1458325.2109999999</v>
      </c>
      <c r="E10664" s="43">
        <v>-766486.60200000007</v>
      </c>
      <c r="F10664" s="45">
        <v>-60200</v>
      </c>
      <c r="G10664" s="45">
        <v>-15400</v>
      </c>
      <c r="H10664" s="45">
        <v>-13220</v>
      </c>
      <c r="I10664" s="55">
        <f>pro[[#This Row],[Admin expenses 3]]+pro[[#This Row],[Admin expenses 2]]+pro[[#This Row],[Admin expenses 1]]+pro[[#This Row],[COGS]]</f>
        <v>-855306.60200000007</v>
      </c>
      <c r="J10664" s="55">
        <f>pro[[#This Row],[Revenue]]+pro[[#This Row],[AdminExp]]</f>
        <v>603018.60899999982</v>
      </c>
      <c r="K10664" s="83">
        <f>pro[[#This Row],[Profit]]/pro[[#This Row],[Revenue]]</f>
        <v>0.41350077777678895</v>
      </c>
      <c r="L10664" s="56">
        <f t="shared" si="166"/>
        <v>10</v>
      </c>
      <c r="M10664" s="82" t="str">
        <f>"Q"&amp;" "&amp;VLOOKUP(pro[[#This Row],[Period]],Mapping!A:B,2,0)</f>
        <v>Q 4</v>
      </c>
      <c r="N10664"/>
    </row>
    <row r="10665" spans="1:14" ht="14.25" x14ac:dyDescent="0.2">
      <c r="A10665" s="42" t="s">
        <v>44</v>
      </c>
      <c r="B10665" s="44" t="s">
        <v>19</v>
      </c>
      <c r="C10665" s="44" t="s">
        <v>57</v>
      </c>
      <c r="D10665" s="43">
        <v>421015.86099999998</v>
      </c>
      <c r="E10665" s="43">
        <v>-220940.61499999999</v>
      </c>
      <c r="F10665" s="45">
        <v>-94530</v>
      </c>
      <c r="G10665" s="45">
        <v>-24980</v>
      </c>
      <c r="H10665" s="45">
        <v>-64880</v>
      </c>
      <c r="I10665" s="55">
        <f>pro[[#This Row],[Admin expenses 3]]+pro[[#This Row],[Admin expenses 2]]+pro[[#This Row],[Admin expenses 1]]+pro[[#This Row],[COGS]]</f>
        <v>-405330.61499999999</v>
      </c>
      <c r="J10665" s="55">
        <f>pro[[#This Row],[Revenue]]+pro[[#This Row],[AdminExp]]</f>
        <v>15685.245999999985</v>
      </c>
      <c r="K10665" s="83">
        <f>pro[[#This Row],[Profit]]/pro[[#This Row],[Revenue]]</f>
        <v>3.7255712796055412E-2</v>
      </c>
      <c r="L10665" s="56">
        <f t="shared" si="166"/>
        <v>10</v>
      </c>
      <c r="M10665" s="82" t="str">
        <f>"Q"&amp;" "&amp;VLOOKUP(pro[[#This Row],[Period]],Mapping!A:B,2,0)</f>
        <v>Q 4</v>
      </c>
      <c r="N10665"/>
    </row>
    <row r="10666" spans="1:14" ht="14.25" x14ac:dyDescent="0.2">
      <c r="A10666" s="42" t="s">
        <v>44</v>
      </c>
      <c r="B10666" s="44" t="s">
        <v>19</v>
      </c>
      <c r="C10666" s="44" t="s">
        <v>57</v>
      </c>
      <c r="D10666" s="43">
        <v>489105.62399999995</v>
      </c>
      <c r="E10666" s="43">
        <v>-253017.92599999998</v>
      </c>
      <c r="F10666" s="45">
        <v>-46240</v>
      </c>
      <c r="G10666" s="45">
        <v>-40010</v>
      </c>
      <c r="H10666" s="45">
        <v>-55670</v>
      </c>
      <c r="I10666" s="55">
        <f>pro[[#This Row],[Admin expenses 3]]+pro[[#This Row],[Admin expenses 2]]+pro[[#This Row],[Admin expenses 1]]+pro[[#This Row],[COGS]]</f>
        <v>-394937.92599999998</v>
      </c>
      <c r="J10666" s="55">
        <f>pro[[#This Row],[Revenue]]+pro[[#This Row],[AdminExp]]</f>
        <v>94167.697999999975</v>
      </c>
      <c r="K10666" s="83">
        <f>pro[[#This Row],[Profit]]/pro[[#This Row],[Revenue]]</f>
        <v>0.1925303929852174</v>
      </c>
      <c r="L10666" s="56">
        <f t="shared" si="166"/>
        <v>10</v>
      </c>
      <c r="M10666" s="82" t="str">
        <f>"Q"&amp;" "&amp;VLOOKUP(pro[[#This Row],[Period]],Mapping!A:B,2,0)</f>
        <v>Q 4</v>
      </c>
      <c r="N10666"/>
    </row>
    <row r="10667" spans="1:14" ht="14.25" x14ac:dyDescent="0.2">
      <c r="A10667" s="42" t="s">
        <v>44</v>
      </c>
      <c r="B10667" s="44" t="s">
        <v>19</v>
      </c>
      <c r="C10667" s="44" t="s">
        <v>57</v>
      </c>
      <c r="D10667" s="43">
        <v>39543.048999999999</v>
      </c>
      <c r="E10667" s="43">
        <v>-36209.900999999998</v>
      </c>
      <c r="F10667" s="45">
        <v>-65770</v>
      </c>
      <c r="G10667" s="45">
        <v>-13940</v>
      </c>
      <c r="H10667" s="45">
        <v>-42820</v>
      </c>
      <c r="I10667" s="55">
        <f>pro[[#This Row],[Admin expenses 3]]+pro[[#This Row],[Admin expenses 2]]+pro[[#This Row],[Admin expenses 1]]+pro[[#This Row],[COGS]]</f>
        <v>-158739.90100000001</v>
      </c>
      <c r="J10667" s="55">
        <f>pro[[#This Row],[Revenue]]+pro[[#This Row],[AdminExp]]</f>
        <v>-119196.85200000001</v>
      </c>
      <c r="K10667" s="83">
        <f>pro[[#This Row],[Profit]]/pro[[#This Row],[Revenue]]</f>
        <v>-3.0143566319329604</v>
      </c>
      <c r="L10667" s="56">
        <f t="shared" si="166"/>
        <v>10</v>
      </c>
      <c r="M10667" s="82" t="str">
        <f>"Q"&amp;" "&amp;VLOOKUP(pro[[#This Row],[Period]],Mapping!A:B,2,0)</f>
        <v>Q 4</v>
      </c>
      <c r="N10667"/>
    </row>
    <row r="10668" spans="1:14" ht="14.25" x14ac:dyDescent="0.2">
      <c r="A10668" s="42" t="s">
        <v>44</v>
      </c>
      <c r="B10668" s="44" t="s">
        <v>19</v>
      </c>
      <c r="C10668" s="44" t="s">
        <v>57</v>
      </c>
      <c r="D10668" s="43">
        <v>189012.04</v>
      </c>
      <c r="E10668" s="43">
        <v>-106056.23699999999</v>
      </c>
      <c r="F10668" s="45">
        <v>-41950</v>
      </c>
      <c r="G10668" s="45">
        <v>-19600</v>
      </c>
      <c r="H10668" s="45">
        <v>-18990</v>
      </c>
      <c r="I10668" s="55">
        <f>pro[[#This Row],[Admin expenses 3]]+pro[[#This Row],[Admin expenses 2]]+pro[[#This Row],[Admin expenses 1]]+pro[[#This Row],[COGS]]</f>
        <v>-186596.23699999999</v>
      </c>
      <c r="J10668" s="55">
        <f>pro[[#This Row],[Revenue]]+pro[[#This Row],[AdminExp]]</f>
        <v>2415.8030000000144</v>
      </c>
      <c r="K10668" s="83">
        <f>pro[[#This Row],[Profit]]/pro[[#This Row],[Revenue]]</f>
        <v>1.2781212244468735E-2</v>
      </c>
      <c r="L10668" s="56">
        <f t="shared" si="166"/>
        <v>10</v>
      </c>
      <c r="M10668" s="82" t="str">
        <f>"Q"&amp;" "&amp;VLOOKUP(pro[[#This Row],[Period]],Mapping!A:B,2,0)</f>
        <v>Q 4</v>
      </c>
      <c r="N10668"/>
    </row>
    <row r="10669" spans="1:14" ht="14.25" x14ac:dyDescent="0.2">
      <c r="A10669" s="42" t="s">
        <v>44</v>
      </c>
      <c r="B10669" s="44" t="s">
        <v>19</v>
      </c>
      <c r="C10669" s="44" t="s">
        <v>57</v>
      </c>
      <c r="D10669" s="43">
        <v>538391.96600000001</v>
      </c>
      <c r="E10669" s="43">
        <v>-307736.61799999996</v>
      </c>
      <c r="F10669" s="45">
        <v>-12380</v>
      </c>
      <c r="G10669" s="45">
        <v>-63060</v>
      </c>
      <c r="H10669" s="45">
        <v>-70910</v>
      </c>
      <c r="I10669" s="55">
        <f>pro[[#This Row],[Admin expenses 3]]+pro[[#This Row],[Admin expenses 2]]+pro[[#This Row],[Admin expenses 1]]+pro[[#This Row],[COGS]]</f>
        <v>-454086.61799999996</v>
      </c>
      <c r="J10669" s="55">
        <f>pro[[#This Row],[Revenue]]+pro[[#This Row],[AdminExp]]</f>
        <v>84305.348000000056</v>
      </c>
      <c r="K10669" s="83">
        <f>pro[[#This Row],[Profit]]/pro[[#This Row],[Revenue]]</f>
        <v>0.15658730687671527</v>
      </c>
      <c r="L10669" s="56">
        <f t="shared" si="166"/>
        <v>10</v>
      </c>
      <c r="M10669" s="82" t="str">
        <f>"Q"&amp;" "&amp;VLOOKUP(pro[[#This Row],[Period]],Mapping!A:B,2,0)</f>
        <v>Q 4</v>
      </c>
      <c r="N10669"/>
    </row>
    <row r="10670" spans="1:14" ht="14.25" x14ac:dyDescent="0.2">
      <c r="A10670" s="42" t="s">
        <v>44</v>
      </c>
      <c r="B10670" s="44" t="s">
        <v>19</v>
      </c>
      <c r="C10670" s="44" t="s">
        <v>57</v>
      </c>
      <c r="D10670" s="43">
        <v>379689.47100000002</v>
      </c>
      <c r="E10670" s="43">
        <v>-210217.80499999999</v>
      </c>
      <c r="F10670" s="45">
        <v>-29330</v>
      </c>
      <c r="G10670" s="45">
        <v>-84750</v>
      </c>
      <c r="H10670" s="45">
        <v>-47990</v>
      </c>
      <c r="I10670" s="55">
        <f>pro[[#This Row],[Admin expenses 3]]+pro[[#This Row],[Admin expenses 2]]+pro[[#This Row],[Admin expenses 1]]+pro[[#This Row],[COGS]]</f>
        <v>-372287.80499999999</v>
      </c>
      <c r="J10670" s="55">
        <f>pro[[#This Row],[Revenue]]+pro[[#This Row],[AdminExp]]</f>
        <v>7401.6660000000265</v>
      </c>
      <c r="K10670" s="83">
        <f>pro[[#This Row],[Profit]]/pro[[#This Row],[Revenue]]</f>
        <v>1.9493998557573975E-2</v>
      </c>
      <c r="L10670" s="56">
        <f t="shared" si="166"/>
        <v>10</v>
      </c>
      <c r="M10670" s="82" t="str">
        <f>"Q"&amp;" "&amp;VLOOKUP(pro[[#This Row],[Period]],Mapping!A:B,2,0)</f>
        <v>Q 4</v>
      </c>
      <c r="N10670"/>
    </row>
    <row r="10671" spans="1:14" ht="14.25" x14ac:dyDescent="0.2">
      <c r="A10671" s="42" t="s">
        <v>44</v>
      </c>
      <c r="B10671" s="44" t="s">
        <v>19</v>
      </c>
      <c r="C10671" s="44" t="s">
        <v>57</v>
      </c>
      <c r="D10671" s="43">
        <v>376212.19999999995</v>
      </c>
      <c r="E10671" s="43">
        <v>-229197.63999999998</v>
      </c>
      <c r="F10671" s="45">
        <v>-26590</v>
      </c>
      <c r="G10671" s="45">
        <v>-23700</v>
      </c>
      <c r="H10671" s="45">
        <v>-92300</v>
      </c>
      <c r="I10671" s="55">
        <f>pro[[#This Row],[Admin expenses 3]]+pro[[#This Row],[Admin expenses 2]]+pro[[#This Row],[Admin expenses 1]]+pro[[#This Row],[COGS]]</f>
        <v>-371787.64</v>
      </c>
      <c r="J10671" s="55">
        <f>pro[[#This Row],[Revenue]]+pro[[#This Row],[AdminExp]]</f>
        <v>4424.5599999999395</v>
      </c>
      <c r="K10671" s="83">
        <f>pro[[#This Row],[Profit]]/pro[[#This Row],[Revenue]]</f>
        <v>1.1760809458066325E-2</v>
      </c>
      <c r="L10671" s="56">
        <f t="shared" si="166"/>
        <v>10</v>
      </c>
      <c r="M10671" s="82" t="str">
        <f>"Q"&amp;" "&amp;VLOOKUP(pro[[#This Row],[Period]],Mapping!A:B,2,0)</f>
        <v>Q 4</v>
      </c>
      <c r="N10671"/>
    </row>
    <row r="10672" spans="1:14" ht="14.25" x14ac:dyDescent="0.2">
      <c r="A10672" s="42" t="s">
        <v>44</v>
      </c>
      <c r="B10672" s="44" t="s">
        <v>19</v>
      </c>
      <c r="C10672" s="44" t="s">
        <v>57</v>
      </c>
      <c r="D10672" s="43">
        <v>353858.71499999997</v>
      </c>
      <c r="E10672" s="43">
        <v>-222548.27699999997</v>
      </c>
      <c r="F10672" s="45">
        <v>-52120</v>
      </c>
      <c r="G10672" s="45">
        <v>-93880</v>
      </c>
      <c r="H10672" s="45">
        <v>-66570</v>
      </c>
      <c r="I10672" s="55">
        <f>pro[[#This Row],[Admin expenses 3]]+pro[[#This Row],[Admin expenses 2]]+pro[[#This Row],[Admin expenses 1]]+pro[[#This Row],[COGS]]</f>
        <v>-435118.277</v>
      </c>
      <c r="J10672" s="55">
        <f>pro[[#This Row],[Revenue]]+pro[[#This Row],[AdminExp]]</f>
        <v>-81259.562000000034</v>
      </c>
      <c r="K10672" s="83">
        <f>pro[[#This Row],[Profit]]/pro[[#This Row],[Revenue]]</f>
        <v>-0.22963843634598641</v>
      </c>
      <c r="L10672" s="56">
        <f t="shared" si="166"/>
        <v>10</v>
      </c>
      <c r="M10672" s="82" t="str">
        <f>"Q"&amp;" "&amp;VLOOKUP(pro[[#This Row],[Period]],Mapping!A:B,2,0)</f>
        <v>Q 4</v>
      </c>
      <c r="N10672"/>
    </row>
    <row r="10673" spans="1:14" ht="14.25" x14ac:dyDescent="0.2">
      <c r="A10673" s="42" t="s">
        <v>44</v>
      </c>
      <c r="B10673" s="44" t="s">
        <v>19</v>
      </c>
      <c r="C10673" s="44" t="s">
        <v>57</v>
      </c>
      <c r="D10673" s="43">
        <v>708444.13500000001</v>
      </c>
      <c r="E10673" s="43">
        <v>-453017.41800000006</v>
      </c>
      <c r="F10673" s="45">
        <v>-75370</v>
      </c>
      <c r="G10673" s="45">
        <v>-103110</v>
      </c>
      <c r="H10673" s="45">
        <v>-92540</v>
      </c>
      <c r="I10673" s="55">
        <f>pro[[#This Row],[Admin expenses 3]]+pro[[#This Row],[Admin expenses 2]]+pro[[#This Row],[Admin expenses 1]]+pro[[#This Row],[COGS]]</f>
        <v>-724037.41800000006</v>
      </c>
      <c r="J10673" s="55">
        <f>pro[[#This Row],[Revenue]]+pro[[#This Row],[AdminExp]]</f>
        <v>-15593.283000000054</v>
      </c>
      <c r="K10673" s="83">
        <f>pro[[#This Row],[Profit]]/pro[[#This Row],[Revenue]]</f>
        <v>-2.2010603560152352E-2</v>
      </c>
      <c r="L10673" s="56">
        <f t="shared" si="166"/>
        <v>10</v>
      </c>
      <c r="M10673" s="82" t="str">
        <f>"Q"&amp;" "&amp;VLOOKUP(pro[[#This Row],[Period]],Mapping!A:B,2,0)</f>
        <v>Q 4</v>
      </c>
      <c r="N10673"/>
    </row>
    <row r="10674" spans="1:14" ht="14.25" x14ac:dyDescent="0.2">
      <c r="A10674" s="42" t="s">
        <v>44</v>
      </c>
      <c r="B10674" s="44" t="s">
        <v>19</v>
      </c>
      <c r="C10674" s="44" t="s">
        <v>57</v>
      </c>
      <c r="D10674" s="43">
        <v>179323.375</v>
      </c>
      <c r="E10674" s="43">
        <v>-65171.896999999997</v>
      </c>
      <c r="F10674" s="45">
        <v>-105470</v>
      </c>
      <c r="G10674" s="45">
        <v>-101890</v>
      </c>
      <c r="H10674" s="45">
        <v>-77380</v>
      </c>
      <c r="I10674" s="55">
        <f>pro[[#This Row],[Admin expenses 3]]+pro[[#This Row],[Admin expenses 2]]+pro[[#This Row],[Admin expenses 1]]+pro[[#This Row],[COGS]]</f>
        <v>-349911.897</v>
      </c>
      <c r="J10674" s="55">
        <f>pro[[#This Row],[Revenue]]+pro[[#This Row],[AdminExp]]</f>
        <v>-170588.522</v>
      </c>
      <c r="K10674" s="83">
        <f>pro[[#This Row],[Profit]]/pro[[#This Row],[Revenue]]</f>
        <v>-0.95128993640678461</v>
      </c>
      <c r="L10674" s="56">
        <f t="shared" si="166"/>
        <v>10</v>
      </c>
      <c r="M10674" s="82" t="str">
        <f>"Q"&amp;" "&amp;VLOOKUP(pro[[#This Row],[Period]],Mapping!A:B,2,0)</f>
        <v>Q 4</v>
      </c>
      <c r="N10674"/>
    </row>
    <row r="10675" spans="1:14" ht="14.25" x14ac:dyDescent="0.2">
      <c r="A10675" s="42" t="s">
        <v>44</v>
      </c>
      <c r="B10675" s="44" t="s">
        <v>19</v>
      </c>
      <c r="C10675" s="44" t="s">
        <v>57</v>
      </c>
      <c r="D10675" s="43">
        <v>646609.62800000003</v>
      </c>
      <c r="E10675" s="43">
        <v>-221429.48800000001</v>
      </c>
      <c r="F10675" s="45">
        <v>-55740</v>
      </c>
      <c r="G10675" s="45">
        <v>-19070</v>
      </c>
      <c r="H10675" s="45">
        <v>-52280</v>
      </c>
      <c r="I10675" s="55">
        <f>pro[[#This Row],[Admin expenses 3]]+pro[[#This Row],[Admin expenses 2]]+pro[[#This Row],[Admin expenses 1]]+pro[[#This Row],[COGS]]</f>
        <v>-348519.48800000001</v>
      </c>
      <c r="J10675" s="55">
        <f>pro[[#This Row],[Revenue]]+pro[[#This Row],[AdminExp]]</f>
        <v>298090.14</v>
      </c>
      <c r="K10675" s="83">
        <f>pro[[#This Row],[Profit]]/pro[[#This Row],[Revenue]]</f>
        <v>0.46100479654472454</v>
      </c>
      <c r="L10675" s="56">
        <f t="shared" si="166"/>
        <v>10</v>
      </c>
      <c r="M10675" s="82" t="str">
        <f>"Q"&amp;" "&amp;VLOOKUP(pro[[#This Row],[Period]],Mapping!A:B,2,0)</f>
        <v>Q 4</v>
      </c>
      <c r="N10675"/>
    </row>
    <row r="10676" spans="1:14" ht="14.25" x14ac:dyDescent="0.2">
      <c r="A10676" s="42" t="s">
        <v>44</v>
      </c>
      <c r="B10676" s="44" t="s">
        <v>19</v>
      </c>
      <c r="C10676" s="44" t="s">
        <v>57</v>
      </c>
      <c r="D10676" s="43">
        <v>68519.409</v>
      </c>
      <c r="E10676" s="43">
        <v>-27429.527999999998</v>
      </c>
      <c r="F10676" s="45">
        <v>-53260</v>
      </c>
      <c r="G10676" s="45">
        <v>-59890</v>
      </c>
      <c r="H10676" s="45">
        <v>-106370</v>
      </c>
      <c r="I10676" s="55">
        <f>pro[[#This Row],[Admin expenses 3]]+pro[[#This Row],[Admin expenses 2]]+pro[[#This Row],[Admin expenses 1]]+pro[[#This Row],[COGS]]</f>
        <v>-246949.52799999999</v>
      </c>
      <c r="J10676" s="55">
        <f>pro[[#This Row],[Revenue]]+pro[[#This Row],[AdminExp]]</f>
        <v>-178430.11900000001</v>
      </c>
      <c r="K10676" s="83">
        <f>pro[[#This Row],[Profit]]/pro[[#This Row],[Revenue]]</f>
        <v>-2.6040814070652596</v>
      </c>
      <c r="L10676" s="56">
        <f t="shared" si="166"/>
        <v>10</v>
      </c>
      <c r="M10676" s="82" t="str">
        <f>"Q"&amp;" "&amp;VLOOKUP(pro[[#This Row],[Period]],Mapping!A:B,2,0)</f>
        <v>Q 4</v>
      </c>
      <c r="N10676"/>
    </row>
    <row r="10677" spans="1:14" ht="14.25" x14ac:dyDescent="0.2">
      <c r="A10677" s="42" t="s">
        <v>44</v>
      </c>
      <c r="B10677" s="44" t="s">
        <v>19</v>
      </c>
      <c r="C10677" s="44" t="s">
        <v>57</v>
      </c>
      <c r="D10677" s="43">
        <v>2607713.395</v>
      </c>
      <c r="E10677" s="43">
        <v>-4525183.642</v>
      </c>
      <c r="F10677" s="45">
        <v>-43670</v>
      </c>
      <c r="G10677" s="45">
        <v>-90870</v>
      </c>
      <c r="H10677" s="45">
        <v>-64650</v>
      </c>
      <c r="I10677" s="55">
        <f>pro[[#This Row],[Admin expenses 3]]+pro[[#This Row],[Admin expenses 2]]+pro[[#This Row],[Admin expenses 1]]+pro[[#This Row],[COGS]]</f>
        <v>-4724373.642</v>
      </c>
      <c r="J10677" s="55">
        <f>pro[[#This Row],[Revenue]]+pro[[#This Row],[AdminExp]]</f>
        <v>-2116660.247</v>
      </c>
      <c r="K10677" s="83">
        <f>pro[[#This Row],[Profit]]/pro[[#This Row],[Revenue]]</f>
        <v>-0.81169205598224881</v>
      </c>
      <c r="L10677" s="56">
        <f t="shared" si="166"/>
        <v>10</v>
      </c>
      <c r="M10677" s="82" t="str">
        <f>"Q"&amp;" "&amp;VLOOKUP(pro[[#This Row],[Period]],Mapping!A:B,2,0)</f>
        <v>Q 4</v>
      </c>
      <c r="N10677"/>
    </row>
    <row r="10678" spans="1:14" ht="14.25" x14ac:dyDescent="0.2">
      <c r="A10678" s="42" t="s">
        <v>44</v>
      </c>
      <c r="B10678" s="44" t="s">
        <v>19</v>
      </c>
      <c r="C10678" s="44" t="s">
        <v>57</v>
      </c>
      <c r="D10678" s="43">
        <v>11881.603999999999</v>
      </c>
      <c r="E10678" s="43">
        <v>-6698.2020000000002</v>
      </c>
      <c r="F10678" s="45">
        <v>-40330</v>
      </c>
      <c r="G10678" s="45">
        <v>-29220</v>
      </c>
      <c r="H10678" s="45">
        <v>-29030</v>
      </c>
      <c r="I10678" s="55">
        <f>pro[[#This Row],[Admin expenses 3]]+pro[[#This Row],[Admin expenses 2]]+pro[[#This Row],[Admin expenses 1]]+pro[[#This Row],[COGS]]</f>
        <v>-105278.202</v>
      </c>
      <c r="J10678" s="55">
        <f>pro[[#This Row],[Revenue]]+pro[[#This Row],[AdminExp]]</f>
        <v>-93396.597999999998</v>
      </c>
      <c r="K10678" s="83">
        <f>pro[[#This Row],[Profit]]/pro[[#This Row],[Revenue]]</f>
        <v>-7.8606051842831999</v>
      </c>
      <c r="L10678" s="56">
        <f t="shared" si="166"/>
        <v>10</v>
      </c>
      <c r="M10678" s="82" t="str">
        <f>"Q"&amp;" "&amp;VLOOKUP(pro[[#This Row],[Period]],Mapping!A:B,2,0)</f>
        <v>Q 4</v>
      </c>
      <c r="N10678"/>
    </row>
    <row r="10679" spans="1:14" ht="14.25" x14ac:dyDescent="0.2">
      <c r="A10679" s="42" t="s">
        <v>44</v>
      </c>
      <c r="B10679" s="44" t="s">
        <v>19</v>
      </c>
      <c r="C10679" s="44" t="s">
        <v>57</v>
      </c>
      <c r="D10679" s="43">
        <v>-8008.2309999999998</v>
      </c>
      <c r="E10679" s="43">
        <v>4427.2689999999993</v>
      </c>
      <c r="F10679" s="45">
        <v>-39480</v>
      </c>
      <c r="G10679" s="45">
        <v>-102550</v>
      </c>
      <c r="H10679" s="45">
        <v>-84920</v>
      </c>
      <c r="I10679" s="55">
        <f>pro[[#This Row],[Admin expenses 3]]+pro[[#This Row],[Admin expenses 2]]+pro[[#This Row],[Admin expenses 1]]+pro[[#This Row],[COGS]]</f>
        <v>-222522.731</v>
      </c>
      <c r="J10679" s="55">
        <f>pro[[#This Row],[Revenue]]+pro[[#This Row],[AdminExp]]</f>
        <v>-230530.962</v>
      </c>
      <c r="K10679" s="83">
        <f>pro[[#This Row],[Profit]]/pro[[#This Row],[Revenue]]</f>
        <v>28.786752280247661</v>
      </c>
      <c r="L10679" s="56">
        <f t="shared" si="166"/>
        <v>10</v>
      </c>
      <c r="M10679" s="82" t="str">
        <f>"Q"&amp;" "&amp;VLOOKUP(pro[[#This Row],[Period]],Mapping!A:B,2,0)</f>
        <v>Q 4</v>
      </c>
      <c r="N10679"/>
    </row>
    <row r="10680" spans="1:14" ht="14.25" x14ac:dyDescent="0.2">
      <c r="A10680" s="42" t="s">
        <v>44</v>
      </c>
      <c r="B10680" s="44" t="s">
        <v>19</v>
      </c>
      <c r="C10680" s="44" t="s">
        <v>57</v>
      </c>
      <c r="D10680" s="43">
        <v>1166.6479999999999</v>
      </c>
      <c r="E10680" s="43">
        <v>-857.40899999999999</v>
      </c>
      <c r="F10680" s="45">
        <v>-30430</v>
      </c>
      <c r="G10680" s="45">
        <v>-54270</v>
      </c>
      <c r="H10680" s="45">
        <v>-67160</v>
      </c>
      <c r="I10680" s="55">
        <f>pro[[#This Row],[Admin expenses 3]]+pro[[#This Row],[Admin expenses 2]]+pro[[#This Row],[Admin expenses 1]]+pro[[#This Row],[COGS]]</f>
        <v>-152717.40900000001</v>
      </c>
      <c r="J10680" s="55">
        <f>pro[[#This Row],[Revenue]]+pro[[#This Row],[AdminExp]]</f>
        <v>-151550.76100000003</v>
      </c>
      <c r="K10680" s="83">
        <f>pro[[#This Row],[Profit]]/pro[[#This Row],[Revenue]]</f>
        <v>-129.90273072940599</v>
      </c>
      <c r="L10680" s="56">
        <f t="shared" si="166"/>
        <v>10</v>
      </c>
      <c r="M10680" s="82" t="str">
        <f>"Q"&amp;" "&amp;VLOOKUP(pro[[#This Row],[Period]],Mapping!A:B,2,0)</f>
        <v>Q 4</v>
      </c>
      <c r="N10680"/>
    </row>
    <row r="10681" spans="1:14" ht="14.25" x14ac:dyDescent="0.2">
      <c r="A10681" s="42" t="s">
        <v>44</v>
      </c>
      <c r="B10681" s="44" t="s">
        <v>19</v>
      </c>
      <c r="C10681" s="44" t="s">
        <v>57</v>
      </c>
      <c r="D10681" s="43">
        <v>-2991.4779999999996</v>
      </c>
      <c r="E10681" s="43">
        <v>598.94799999999998</v>
      </c>
      <c r="F10681" s="45">
        <v>-53500</v>
      </c>
      <c r="G10681" s="45">
        <v>-15090</v>
      </c>
      <c r="H10681" s="45">
        <v>-48160</v>
      </c>
      <c r="I10681" s="55">
        <f>pro[[#This Row],[Admin expenses 3]]+pro[[#This Row],[Admin expenses 2]]+pro[[#This Row],[Admin expenses 1]]+pro[[#This Row],[COGS]]</f>
        <v>-116151.052</v>
      </c>
      <c r="J10681" s="55">
        <f>pro[[#This Row],[Revenue]]+pro[[#This Row],[AdminExp]]</f>
        <v>-119142.53</v>
      </c>
      <c r="K10681" s="83">
        <f>pro[[#This Row],[Profit]]/pro[[#This Row],[Revenue]]</f>
        <v>39.827312786522249</v>
      </c>
      <c r="L10681" s="56">
        <f t="shared" si="166"/>
        <v>10</v>
      </c>
      <c r="M10681" s="82" t="str">
        <f>"Q"&amp;" "&amp;VLOOKUP(pro[[#This Row],[Period]],Mapping!A:B,2,0)</f>
        <v>Q 4</v>
      </c>
      <c r="N10681"/>
    </row>
    <row r="10682" spans="1:14" ht="14.25" x14ac:dyDescent="0.2">
      <c r="A10682" s="42" t="s">
        <v>44</v>
      </c>
      <c r="B10682" s="44" t="s">
        <v>19</v>
      </c>
      <c r="C10682" s="44" t="s">
        <v>57</v>
      </c>
      <c r="D10682" s="43">
        <v>75429.857999999993</v>
      </c>
      <c r="E10682" s="43">
        <v>-45267.915000000001</v>
      </c>
      <c r="F10682" s="45">
        <v>-84050</v>
      </c>
      <c r="G10682" s="45">
        <v>-33510</v>
      </c>
      <c r="H10682" s="45">
        <v>-34200</v>
      </c>
      <c r="I10682" s="55">
        <f>pro[[#This Row],[Admin expenses 3]]+pro[[#This Row],[Admin expenses 2]]+pro[[#This Row],[Admin expenses 1]]+pro[[#This Row],[COGS]]</f>
        <v>-197027.91500000001</v>
      </c>
      <c r="J10682" s="55">
        <f>pro[[#This Row],[Revenue]]+pro[[#This Row],[AdminExp]]</f>
        <v>-121598.05700000002</v>
      </c>
      <c r="K10682" s="83">
        <f>pro[[#This Row],[Profit]]/pro[[#This Row],[Revenue]]</f>
        <v>-1.612067955901495</v>
      </c>
      <c r="L10682" s="56">
        <f t="shared" si="166"/>
        <v>10</v>
      </c>
      <c r="M10682" s="82" t="str">
        <f>"Q"&amp;" "&amp;VLOOKUP(pro[[#This Row],[Period]],Mapping!A:B,2,0)</f>
        <v>Q 4</v>
      </c>
      <c r="N10682"/>
    </row>
    <row r="10683" spans="1:14" ht="14.25" x14ac:dyDescent="0.2">
      <c r="A10683" s="42" t="s">
        <v>44</v>
      </c>
      <c r="B10683" s="44" t="s">
        <v>19</v>
      </c>
      <c r="C10683" s="44" t="s">
        <v>57</v>
      </c>
      <c r="D10683" s="43">
        <v>18235.699999999997</v>
      </c>
      <c r="E10683" s="43">
        <v>-61765.535999999993</v>
      </c>
      <c r="F10683" s="45">
        <v>-69730</v>
      </c>
      <c r="G10683" s="45">
        <v>-41900</v>
      </c>
      <c r="H10683" s="45">
        <v>-46670</v>
      </c>
      <c r="I10683" s="55">
        <f>pro[[#This Row],[Admin expenses 3]]+pro[[#This Row],[Admin expenses 2]]+pro[[#This Row],[Admin expenses 1]]+pro[[#This Row],[COGS]]</f>
        <v>-220065.53599999999</v>
      </c>
      <c r="J10683" s="55">
        <f>pro[[#This Row],[Revenue]]+pro[[#This Row],[AdminExp]]</f>
        <v>-201829.83600000001</v>
      </c>
      <c r="K10683" s="83">
        <f>pro[[#This Row],[Profit]]/pro[[#This Row],[Revenue]]</f>
        <v>-11.067841431916518</v>
      </c>
      <c r="L10683" s="56">
        <f t="shared" si="166"/>
        <v>10</v>
      </c>
      <c r="M10683" s="82" t="str">
        <f>"Q"&amp;" "&amp;VLOOKUP(pro[[#This Row],[Period]],Mapping!A:B,2,0)</f>
        <v>Q 4</v>
      </c>
      <c r="N10683"/>
    </row>
    <row r="10684" spans="1:14" ht="14.25" x14ac:dyDescent="0.2">
      <c r="A10684" s="42" t="s">
        <v>44</v>
      </c>
      <c r="B10684" s="44" t="s">
        <v>19</v>
      </c>
      <c r="C10684" s="44" t="s">
        <v>57</v>
      </c>
      <c r="D10684" s="43">
        <v>57013.165999999997</v>
      </c>
      <c r="E10684" s="43">
        <v>-66267.641999999993</v>
      </c>
      <c r="F10684" s="45">
        <v>-45910</v>
      </c>
      <c r="G10684" s="45">
        <v>-65230</v>
      </c>
      <c r="H10684" s="45">
        <v>-64280</v>
      </c>
      <c r="I10684" s="55">
        <f>pro[[#This Row],[Admin expenses 3]]+pro[[#This Row],[Admin expenses 2]]+pro[[#This Row],[Admin expenses 1]]+pro[[#This Row],[COGS]]</f>
        <v>-241687.64199999999</v>
      </c>
      <c r="J10684" s="55">
        <f>pro[[#This Row],[Revenue]]+pro[[#This Row],[AdminExp]]</f>
        <v>-184674.476</v>
      </c>
      <c r="K10684" s="83">
        <f>pro[[#This Row],[Profit]]/pro[[#This Row],[Revenue]]</f>
        <v>-3.2391548997647317</v>
      </c>
      <c r="L10684" s="56">
        <f t="shared" si="166"/>
        <v>10</v>
      </c>
      <c r="M10684" s="82" t="str">
        <f>"Q"&amp;" "&amp;VLOOKUP(pro[[#This Row],[Period]],Mapping!A:B,2,0)</f>
        <v>Q 4</v>
      </c>
      <c r="N10684"/>
    </row>
    <row r="10685" spans="1:14" ht="14.25" x14ac:dyDescent="0.2">
      <c r="A10685" s="42" t="s">
        <v>44</v>
      </c>
      <c r="B10685" s="44" t="s">
        <v>19</v>
      </c>
      <c r="C10685" s="44" t="s">
        <v>57</v>
      </c>
      <c r="D10685" s="43">
        <v>43752.127999999997</v>
      </c>
      <c r="E10685" s="43">
        <v>-24011.343999999997</v>
      </c>
      <c r="F10685" s="45">
        <v>-103130</v>
      </c>
      <c r="G10685" s="45">
        <v>-32460</v>
      </c>
      <c r="H10685" s="45">
        <v>-21860</v>
      </c>
      <c r="I10685" s="55">
        <f>pro[[#This Row],[Admin expenses 3]]+pro[[#This Row],[Admin expenses 2]]+pro[[#This Row],[Admin expenses 1]]+pro[[#This Row],[COGS]]</f>
        <v>-181461.34399999998</v>
      </c>
      <c r="J10685" s="55">
        <f>pro[[#This Row],[Revenue]]+pro[[#This Row],[AdminExp]]</f>
        <v>-137709.21599999999</v>
      </c>
      <c r="K10685" s="83">
        <f>pro[[#This Row],[Profit]]/pro[[#This Row],[Revenue]]</f>
        <v>-3.1474861291318219</v>
      </c>
      <c r="L10685" s="56">
        <f t="shared" si="166"/>
        <v>10</v>
      </c>
      <c r="M10685" s="82" t="str">
        <f>"Q"&amp;" "&amp;VLOOKUP(pro[[#This Row],[Period]],Mapping!A:B,2,0)</f>
        <v>Q 4</v>
      </c>
      <c r="N10685"/>
    </row>
    <row r="10686" spans="1:14" ht="14.25" x14ac:dyDescent="0.2">
      <c r="A10686" s="42" t="s">
        <v>44</v>
      </c>
      <c r="B10686" s="44" t="s">
        <v>19</v>
      </c>
      <c r="C10686" s="44" t="s">
        <v>57</v>
      </c>
      <c r="D10686" s="43">
        <v>9854.3689999999988</v>
      </c>
      <c r="E10686" s="43">
        <v>-8549.0720000000001</v>
      </c>
      <c r="F10686" s="45">
        <v>-43510</v>
      </c>
      <c r="G10686" s="45">
        <v>-65010</v>
      </c>
      <c r="H10686" s="45">
        <v>-16580</v>
      </c>
      <c r="I10686" s="55">
        <f>pro[[#This Row],[Admin expenses 3]]+pro[[#This Row],[Admin expenses 2]]+pro[[#This Row],[Admin expenses 1]]+pro[[#This Row],[COGS]]</f>
        <v>-133649.07199999999</v>
      </c>
      <c r="J10686" s="55">
        <f>pro[[#This Row],[Revenue]]+pro[[#This Row],[AdminExp]]</f>
        <v>-123794.70299999998</v>
      </c>
      <c r="K10686" s="83">
        <f>pro[[#This Row],[Profit]]/pro[[#This Row],[Revenue]]</f>
        <v>-12.562418050308446</v>
      </c>
      <c r="L10686" s="56">
        <f t="shared" si="166"/>
        <v>10</v>
      </c>
      <c r="M10686" s="82" t="str">
        <f>"Q"&amp;" "&amp;VLOOKUP(pro[[#This Row],[Period]],Mapping!A:B,2,0)</f>
        <v>Q 4</v>
      </c>
      <c r="N10686"/>
    </row>
    <row r="10687" spans="1:14" ht="14.25" x14ac:dyDescent="0.2">
      <c r="A10687" s="42" t="s">
        <v>44</v>
      </c>
      <c r="B10687" s="44" t="s">
        <v>19</v>
      </c>
      <c r="C10687" s="44" t="s">
        <v>57</v>
      </c>
      <c r="D10687" s="43">
        <v>36757.895999999993</v>
      </c>
      <c r="E10687" s="43">
        <v>-32108.908999999996</v>
      </c>
      <c r="F10687" s="45">
        <v>-88010</v>
      </c>
      <c r="G10687" s="45">
        <v>-87860</v>
      </c>
      <c r="H10687" s="45">
        <v>-17670</v>
      </c>
      <c r="I10687" s="55">
        <f>pro[[#This Row],[Admin expenses 3]]+pro[[#This Row],[Admin expenses 2]]+pro[[#This Row],[Admin expenses 1]]+pro[[#This Row],[COGS]]</f>
        <v>-225648.90899999999</v>
      </c>
      <c r="J10687" s="55">
        <f>pro[[#This Row],[Revenue]]+pro[[#This Row],[AdminExp]]</f>
        <v>-188891.01299999998</v>
      </c>
      <c r="K10687" s="83">
        <f>pro[[#This Row],[Profit]]/pro[[#This Row],[Revenue]]</f>
        <v>-5.1387874050244884</v>
      </c>
      <c r="L10687" s="56">
        <f t="shared" si="166"/>
        <v>10</v>
      </c>
      <c r="M10687" s="82" t="str">
        <f>"Q"&amp;" "&amp;VLOOKUP(pro[[#This Row],[Period]],Mapping!A:B,2,0)</f>
        <v>Q 4</v>
      </c>
      <c r="N10687"/>
    </row>
    <row r="10688" spans="1:14" ht="14.25" x14ac:dyDescent="0.2">
      <c r="A10688" s="42" t="s">
        <v>44</v>
      </c>
      <c r="B10688" s="44" t="s">
        <v>19</v>
      </c>
      <c r="C10688" s="44" t="s">
        <v>57</v>
      </c>
      <c r="D10688" s="43">
        <v>8878.5479999999989</v>
      </c>
      <c r="E10688" s="43">
        <v>-11124.476999999999</v>
      </c>
      <c r="F10688" s="45">
        <v>-37290</v>
      </c>
      <c r="G10688" s="45">
        <v>-85520</v>
      </c>
      <c r="H10688" s="45">
        <v>-32500</v>
      </c>
      <c r="I10688" s="55">
        <f>pro[[#This Row],[Admin expenses 3]]+pro[[#This Row],[Admin expenses 2]]+pro[[#This Row],[Admin expenses 1]]+pro[[#This Row],[COGS]]</f>
        <v>-166434.47700000001</v>
      </c>
      <c r="J10688" s="55">
        <f>pro[[#This Row],[Revenue]]+pro[[#This Row],[AdminExp]]</f>
        <v>-157555.929</v>
      </c>
      <c r="K10688" s="83">
        <f>pro[[#This Row],[Profit]]/pro[[#This Row],[Revenue]]</f>
        <v>-17.745686456839568</v>
      </c>
      <c r="L10688" s="56">
        <f t="shared" si="166"/>
        <v>10</v>
      </c>
      <c r="M10688" s="82" t="str">
        <f>"Q"&amp;" "&amp;VLOOKUP(pro[[#This Row],[Period]],Mapping!A:B,2,0)</f>
        <v>Q 4</v>
      </c>
      <c r="N10688"/>
    </row>
    <row r="10689" spans="1:14" ht="14.25" x14ac:dyDescent="0.2">
      <c r="A10689" s="42" t="s">
        <v>44</v>
      </c>
      <c r="B10689" s="44" t="s">
        <v>19</v>
      </c>
      <c r="C10689" s="44" t="s">
        <v>58</v>
      </c>
      <c r="D10689" s="43">
        <v>312337.26999999996</v>
      </c>
      <c r="E10689" s="43">
        <v>-95355.59599999999</v>
      </c>
      <c r="F10689" s="45">
        <v>-33920</v>
      </c>
      <c r="G10689" s="45">
        <v>-83460</v>
      </c>
      <c r="H10689" s="45">
        <v>-83910</v>
      </c>
      <c r="I10689" s="55">
        <f>pro[[#This Row],[Admin expenses 3]]+pro[[#This Row],[Admin expenses 2]]+pro[[#This Row],[Admin expenses 1]]+pro[[#This Row],[COGS]]</f>
        <v>-296645.59600000002</v>
      </c>
      <c r="J10689" s="55">
        <f>pro[[#This Row],[Revenue]]+pro[[#This Row],[AdminExp]]</f>
        <v>15691.673999999941</v>
      </c>
      <c r="K10689" s="83">
        <f>pro[[#This Row],[Profit]]/pro[[#This Row],[Revenue]]</f>
        <v>5.0239518325814726E-2</v>
      </c>
      <c r="L10689" s="56">
        <f t="shared" si="166"/>
        <v>10</v>
      </c>
      <c r="M10689" s="82" t="str">
        <f>"Q"&amp;" "&amp;VLOOKUP(pro[[#This Row],[Period]],Mapping!A:B,2,0)</f>
        <v>Q 4</v>
      </c>
      <c r="N10689"/>
    </row>
    <row r="10690" spans="1:14" ht="14.25" x14ac:dyDescent="0.2">
      <c r="A10690" s="42" t="s">
        <v>44</v>
      </c>
      <c r="B10690" s="44" t="s">
        <v>19</v>
      </c>
      <c r="C10690" s="44" t="s">
        <v>59</v>
      </c>
      <c r="D10690" s="43">
        <v>266339.05900000001</v>
      </c>
      <c r="E10690" s="43">
        <v>-67281.781000000003</v>
      </c>
      <c r="F10690" s="45">
        <v>-103910</v>
      </c>
      <c r="G10690" s="45">
        <v>-35670</v>
      </c>
      <c r="H10690" s="45">
        <v>-104410</v>
      </c>
      <c r="I10690" s="55">
        <f>pro[[#This Row],[Admin expenses 3]]+pro[[#This Row],[Admin expenses 2]]+pro[[#This Row],[Admin expenses 1]]+pro[[#This Row],[COGS]]</f>
        <v>-311271.78100000002</v>
      </c>
      <c r="J10690" s="55">
        <f>pro[[#This Row],[Revenue]]+pro[[#This Row],[AdminExp]]</f>
        <v>-44932.722000000009</v>
      </c>
      <c r="K10690" s="83">
        <f>pro[[#This Row],[Profit]]/pro[[#This Row],[Revenue]]</f>
        <v>-0.16870496640149205</v>
      </c>
      <c r="L10690" s="56">
        <f t="shared" ref="L10690:L10753" si="167">MONTH(DATEVALUE(A10690&amp;"1"))</f>
        <v>10</v>
      </c>
      <c r="M10690" s="82" t="str">
        <f>"Q"&amp;" "&amp;VLOOKUP(pro[[#This Row],[Period]],Mapping!A:B,2,0)</f>
        <v>Q 4</v>
      </c>
      <c r="N10690"/>
    </row>
    <row r="10691" spans="1:14" ht="14.25" x14ac:dyDescent="0.2">
      <c r="A10691" s="42" t="s">
        <v>44</v>
      </c>
      <c r="B10691" s="44" t="s">
        <v>19</v>
      </c>
      <c r="C10691" s="44" t="s">
        <v>57</v>
      </c>
      <c r="D10691" s="43">
        <v>499656.22699999996</v>
      </c>
      <c r="E10691" s="43">
        <v>-110978.469</v>
      </c>
      <c r="F10691" s="45">
        <v>-12510</v>
      </c>
      <c r="G10691" s="45">
        <v>-95420</v>
      </c>
      <c r="H10691" s="45">
        <v>-106040</v>
      </c>
      <c r="I10691" s="55">
        <f>pro[[#This Row],[Admin expenses 3]]+pro[[#This Row],[Admin expenses 2]]+pro[[#This Row],[Admin expenses 1]]+pro[[#This Row],[COGS]]</f>
        <v>-324948.46899999998</v>
      </c>
      <c r="J10691" s="55">
        <f>pro[[#This Row],[Revenue]]+pro[[#This Row],[AdminExp]]</f>
        <v>174707.75799999997</v>
      </c>
      <c r="K10691" s="83">
        <f>pro[[#This Row],[Profit]]/pro[[#This Row],[Revenue]]</f>
        <v>0.34965592052953637</v>
      </c>
      <c r="L10691" s="56">
        <f t="shared" si="167"/>
        <v>10</v>
      </c>
      <c r="M10691" s="82" t="str">
        <f>"Q"&amp;" "&amp;VLOOKUP(pro[[#This Row],[Period]],Mapping!A:B,2,0)</f>
        <v>Q 4</v>
      </c>
      <c r="N10691"/>
    </row>
    <row r="10692" spans="1:14" ht="14.25" x14ac:dyDescent="0.2">
      <c r="A10692" s="42" t="s">
        <v>44</v>
      </c>
      <c r="B10692" s="44" t="s">
        <v>19</v>
      </c>
      <c r="C10692" s="44" t="s">
        <v>57</v>
      </c>
      <c r="D10692" s="43">
        <v>221480.76999999996</v>
      </c>
      <c r="E10692" s="43">
        <v>-63347.143999999993</v>
      </c>
      <c r="F10692" s="45">
        <v>-35100</v>
      </c>
      <c r="G10692" s="45">
        <v>-50620</v>
      </c>
      <c r="H10692" s="45">
        <v>-76200</v>
      </c>
      <c r="I10692" s="55">
        <f>pro[[#This Row],[Admin expenses 3]]+pro[[#This Row],[Admin expenses 2]]+pro[[#This Row],[Admin expenses 1]]+pro[[#This Row],[COGS]]</f>
        <v>-225267.144</v>
      </c>
      <c r="J10692" s="55">
        <f>pro[[#This Row],[Revenue]]+pro[[#This Row],[AdminExp]]</f>
        <v>-3786.3740000000398</v>
      </c>
      <c r="K10692" s="83">
        <f>pro[[#This Row],[Profit]]/pro[[#This Row],[Revenue]]</f>
        <v>-1.7095723479740657E-2</v>
      </c>
      <c r="L10692" s="56">
        <f t="shared" si="167"/>
        <v>10</v>
      </c>
      <c r="M10692" s="82" t="str">
        <f>"Q"&amp;" "&amp;VLOOKUP(pro[[#This Row],[Period]],Mapping!A:B,2,0)</f>
        <v>Q 4</v>
      </c>
      <c r="N10692"/>
    </row>
    <row r="10693" spans="1:14" ht="14.25" x14ac:dyDescent="0.2">
      <c r="A10693" s="42" t="s">
        <v>44</v>
      </c>
      <c r="B10693" s="44" t="s">
        <v>19</v>
      </c>
      <c r="C10693" s="44" t="s">
        <v>57</v>
      </c>
      <c r="D10693" s="43">
        <v>10159.73</v>
      </c>
      <c r="E10693" s="43">
        <v>-3181.7799999999997</v>
      </c>
      <c r="F10693" s="45">
        <v>-32700</v>
      </c>
      <c r="G10693" s="45">
        <v>-46080</v>
      </c>
      <c r="H10693" s="45">
        <v>-67490</v>
      </c>
      <c r="I10693" s="55">
        <f>pro[[#This Row],[Admin expenses 3]]+pro[[#This Row],[Admin expenses 2]]+pro[[#This Row],[Admin expenses 1]]+pro[[#This Row],[COGS]]</f>
        <v>-149451.78</v>
      </c>
      <c r="J10693" s="55">
        <f>pro[[#This Row],[Revenue]]+pro[[#This Row],[AdminExp]]</f>
        <v>-139292.04999999999</v>
      </c>
      <c r="K10693" s="83">
        <f>pro[[#This Row],[Profit]]/pro[[#This Row],[Revenue]]</f>
        <v>-13.710211787124264</v>
      </c>
      <c r="L10693" s="56">
        <f t="shared" si="167"/>
        <v>10</v>
      </c>
      <c r="M10693" s="82" t="str">
        <f>"Q"&amp;" "&amp;VLOOKUP(pro[[#This Row],[Period]],Mapping!A:B,2,0)</f>
        <v>Q 4</v>
      </c>
      <c r="N10693"/>
    </row>
    <row r="10694" spans="1:14" ht="14.25" x14ac:dyDescent="0.2">
      <c r="A10694" s="42" t="s">
        <v>44</v>
      </c>
      <c r="B10694" s="44" t="s">
        <v>19</v>
      </c>
      <c r="C10694" s="44" t="s">
        <v>57</v>
      </c>
      <c r="D10694" s="43">
        <v>10451781.682999998</v>
      </c>
      <c r="E10694" s="43">
        <v>-905673.65700000001</v>
      </c>
      <c r="F10694" s="45">
        <v>-69000</v>
      </c>
      <c r="G10694" s="45">
        <v>-47840</v>
      </c>
      <c r="H10694" s="45">
        <v>-102570</v>
      </c>
      <c r="I10694" s="55">
        <f>pro[[#This Row],[Admin expenses 3]]+pro[[#This Row],[Admin expenses 2]]+pro[[#This Row],[Admin expenses 1]]+pro[[#This Row],[COGS]]</f>
        <v>-1125083.6570000001</v>
      </c>
      <c r="J10694" s="55">
        <f>pro[[#This Row],[Revenue]]+pro[[#This Row],[AdminExp]]</f>
        <v>9326698.0259999987</v>
      </c>
      <c r="K10694" s="83">
        <f>pro[[#This Row],[Profit]]/pro[[#This Row],[Revenue]]</f>
        <v>0.89235484521935937</v>
      </c>
      <c r="L10694" s="56">
        <f t="shared" si="167"/>
        <v>10</v>
      </c>
      <c r="M10694" s="82" t="str">
        <f>"Q"&amp;" "&amp;VLOOKUP(pro[[#This Row],[Period]],Mapping!A:B,2,0)</f>
        <v>Q 4</v>
      </c>
      <c r="N10694"/>
    </row>
    <row r="10695" spans="1:14" ht="14.25" x14ac:dyDescent="0.2">
      <c r="A10695" s="42" t="s">
        <v>44</v>
      </c>
      <c r="B10695" s="44" t="s">
        <v>19</v>
      </c>
      <c r="C10695" s="44" t="s">
        <v>57</v>
      </c>
      <c r="D10695" s="43">
        <v>70051.435999999987</v>
      </c>
      <c r="E10695" s="43">
        <v>-55862.344999999994</v>
      </c>
      <c r="F10695" s="45">
        <v>-85050</v>
      </c>
      <c r="G10695" s="45">
        <v>-65730</v>
      </c>
      <c r="H10695" s="45">
        <v>-98690</v>
      </c>
      <c r="I10695" s="55">
        <f>pro[[#This Row],[Admin expenses 3]]+pro[[#This Row],[Admin expenses 2]]+pro[[#This Row],[Admin expenses 1]]+pro[[#This Row],[COGS]]</f>
        <v>-305332.34499999997</v>
      </c>
      <c r="J10695" s="55">
        <f>pro[[#This Row],[Revenue]]+pro[[#This Row],[AdminExp]]</f>
        <v>-235280.90899999999</v>
      </c>
      <c r="K10695" s="83">
        <f>pro[[#This Row],[Profit]]/pro[[#This Row],[Revenue]]</f>
        <v>-3.3586878790036514</v>
      </c>
      <c r="L10695" s="56">
        <f t="shared" si="167"/>
        <v>10</v>
      </c>
      <c r="M10695" s="82" t="str">
        <f>"Q"&amp;" "&amp;VLOOKUP(pro[[#This Row],[Period]],Mapping!A:B,2,0)</f>
        <v>Q 4</v>
      </c>
      <c r="N10695"/>
    </row>
    <row r="10696" spans="1:14" ht="14.25" x14ac:dyDescent="0.2">
      <c r="A10696" s="42" t="s">
        <v>44</v>
      </c>
      <c r="B10696" s="44" t="s">
        <v>19</v>
      </c>
      <c r="C10696" s="44" t="s">
        <v>58</v>
      </c>
      <c r="D10696" s="43">
        <v>167007.28099999999</v>
      </c>
      <c r="E10696" s="43">
        <v>-83132.986999999994</v>
      </c>
      <c r="F10696" s="45">
        <v>-107580</v>
      </c>
      <c r="G10696" s="45">
        <v>-94210</v>
      </c>
      <c r="H10696" s="45">
        <v>-23620</v>
      </c>
      <c r="I10696" s="55">
        <f>pro[[#This Row],[Admin expenses 3]]+pro[[#This Row],[Admin expenses 2]]+pro[[#This Row],[Admin expenses 1]]+pro[[#This Row],[COGS]]</f>
        <v>-308542.98699999996</v>
      </c>
      <c r="J10696" s="55">
        <f>pro[[#This Row],[Revenue]]+pro[[#This Row],[AdminExp]]</f>
        <v>-141535.70599999998</v>
      </c>
      <c r="K10696" s="83">
        <f>pro[[#This Row],[Profit]]/pro[[#This Row],[Revenue]]</f>
        <v>-0.84748224839370923</v>
      </c>
      <c r="L10696" s="56">
        <f t="shared" si="167"/>
        <v>10</v>
      </c>
      <c r="M10696" s="82" t="str">
        <f>"Q"&amp;" "&amp;VLOOKUP(pro[[#This Row],[Period]],Mapping!A:B,2,0)</f>
        <v>Q 4</v>
      </c>
      <c r="N10696"/>
    </row>
    <row r="10697" spans="1:14" ht="14.25" x14ac:dyDescent="0.2">
      <c r="A10697" s="42" t="s">
        <v>44</v>
      </c>
      <c r="B10697" s="44" t="s">
        <v>19</v>
      </c>
      <c r="C10697" s="44" t="s">
        <v>59</v>
      </c>
      <c r="D10697" s="43">
        <v>16613.981999999996</v>
      </c>
      <c r="E10697" s="43">
        <v>-13822.158000000001</v>
      </c>
      <c r="F10697" s="45">
        <v>-62740</v>
      </c>
      <c r="G10697" s="45">
        <v>-58290</v>
      </c>
      <c r="H10697" s="45">
        <v>-102690</v>
      </c>
      <c r="I10697" s="55">
        <f>pro[[#This Row],[Admin expenses 3]]+pro[[#This Row],[Admin expenses 2]]+pro[[#This Row],[Admin expenses 1]]+pro[[#This Row],[COGS]]</f>
        <v>-237542.158</v>
      </c>
      <c r="J10697" s="55">
        <f>pro[[#This Row],[Revenue]]+pro[[#This Row],[AdminExp]]</f>
        <v>-220928.17600000001</v>
      </c>
      <c r="K10697" s="83">
        <f>pro[[#This Row],[Profit]]/pro[[#This Row],[Revenue]]</f>
        <v>-13.297725734865974</v>
      </c>
      <c r="L10697" s="56">
        <f t="shared" si="167"/>
        <v>10</v>
      </c>
      <c r="M10697" s="82" t="str">
        <f>"Q"&amp;" "&amp;VLOOKUP(pro[[#This Row],[Period]],Mapping!A:B,2,0)</f>
        <v>Q 4</v>
      </c>
      <c r="N10697"/>
    </row>
    <row r="10698" spans="1:14" ht="14.25" x14ac:dyDescent="0.2">
      <c r="A10698" s="42" t="s">
        <v>44</v>
      </c>
      <c r="B10698" s="44" t="s">
        <v>19</v>
      </c>
      <c r="C10698" s="44" t="s">
        <v>57</v>
      </c>
      <c r="D10698" s="43">
        <v>372746.90599999996</v>
      </c>
      <c r="E10698" s="43">
        <v>-137309.91399999999</v>
      </c>
      <c r="F10698" s="45">
        <v>-21940</v>
      </c>
      <c r="G10698" s="45">
        <v>-44990</v>
      </c>
      <c r="H10698" s="45">
        <v>-27890</v>
      </c>
      <c r="I10698" s="55">
        <f>pro[[#This Row],[Admin expenses 3]]+pro[[#This Row],[Admin expenses 2]]+pro[[#This Row],[Admin expenses 1]]+pro[[#This Row],[COGS]]</f>
        <v>-232129.91399999999</v>
      </c>
      <c r="J10698" s="55">
        <f>pro[[#This Row],[Revenue]]+pro[[#This Row],[AdminExp]]</f>
        <v>140616.99199999997</v>
      </c>
      <c r="K10698" s="83">
        <f>pro[[#This Row],[Profit]]/pro[[#This Row],[Revenue]]</f>
        <v>0.3772452292333715</v>
      </c>
      <c r="L10698" s="56">
        <f t="shared" si="167"/>
        <v>10</v>
      </c>
      <c r="M10698" s="82" t="str">
        <f>"Q"&amp;" "&amp;VLOOKUP(pro[[#This Row],[Period]],Mapping!A:B,2,0)</f>
        <v>Q 4</v>
      </c>
      <c r="N10698"/>
    </row>
    <row r="10699" spans="1:14" ht="14.25" x14ac:dyDescent="0.2">
      <c r="A10699" s="42" t="s">
        <v>44</v>
      </c>
      <c r="B10699" s="44" t="s">
        <v>19</v>
      </c>
      <c r="C10699" s="44" t="s">
        <v>57</v>
      </c>
      <c r="D10699" s="43">
        <v>168457.07199999999</v>
      </c>
      <c r="E10699" s="43">
        <v>-128015.223</v>
      </c>
      <c r="F10699" s="45">
        <v>-72490</v>
      </c>
      <c r="G10699" s="45">
        <v>-60200</v>
      </c>
      <c r="H10699" s="45">
        <v>-33670</v>
      </c>
      <c r="I10699" s="55">
        <f>pro[[#This Row],[Admin expenses 3]]+pro[[#This Row],[Admin expenses 2]]+pro[[#This Row],[Admin expenses 1]]+pro[[#This Row],[COGS]]</f>
        <v>-294375.223</v>
      </c>
      <c r="J10699" s="55">
        <f>pro[[#This Row],[Revenue]]+pro[[#This Row],[AdminExp]]</f>
        <v>-125918.15100000001</v>
      </c>
      <c r="K10699" s="83">
        <f>pro[[#This Row],[Profit]]/pro[[#This Row],[Revenue]]</f>
        <v>-0.74747916193153363</v>
      </c>
      <c r="L10699" s="56">
        <f t="shared" si="167"/>
        <v>10</v>
      </c>
      <c r="M10699" s="82" t="str">
        <f>"Q"&amp;" "&amp;VLOOKUP(pro[[#This Row],[Period]],Mapping!A:B,2,0)</f>
        <v>Q 4</v>
      </c>
      <c r="N10699"/>
    </row>
    <row r="10700" spans="1:14" ht="14.25" x14ac:dyDescent="0.2">
      <c r="A10700" s="42" t="s">
        <v>44</v>
      </c>
      <c r="B10700" s="44" t="s">
        <v>19</v>
      </c>
      <c r="C10700" s="44" t="s">
        <v>57</v>
      </c>
      <c r="D10700" s="43">
        <v>6484.2960000000003</v>
      </c>
      <c r="E10700" s="43">
        <v>-17492.614999999998</v>
      </c>
      <c r="F10700" s="45">
        <v>-28340</v>
      </c>
      <c r="G10700" s="45">
        <v>-50480</v>
      </c>
      <c r="H10700" s="45">
        <v>-72070</v>
      </c>
      <c r="I10700" s="55">
        <f>pro[[#This Row],[Admin expenses 3]]+pro[[#This Row],[Admin expenses 2]]+pro[[#This Row],[Admin expenses 1]]+pro[[#This Row],[COGS]]</f>
        <v>-168382.61499999999</v>
      </c>
      <c r="J10700" s="55">
        <f>pro[[#This Row],[Revenue]]+pro[[#This Row],[AdminExp]]</f>
        <v>-161898.31899999999</v>
      </c>
      <c r="K10700" s="83">
        <f>pro[[#This Row],[Profit]]/pro[[#This Row],[Revenue]]</f>
        <v>-24.967755790297048</v>
      </c>
      <c r="L10700" s="56">
        <f t="shared" si="167"/>
        <v>10</v>
      </c>
      <c r="M10700" s="82" t="str">
        <f>"Q"&amp;" "&amp;VLOOKUP(pro[[#This Row],[Period]],Mapping!A:B,2,0)</f>
        <v>Q 4</v>
      </c>
      <c r="N10700"/>
    </row>
    <row r="10701" spans="1:14" ht="14.25" x14ac:dyDescent="0.2">
      <c r="A10701" s="42" t="s">
        <v>44</v>
      </c>
      <c r="B10701" s="44" t="s">
        <v>19</v>
      </c>
      <c r="C10701" s="44" t="s">
        <v>58</v>
      </c>
      <c r="D10701" s="43">
        <v>499644.27100000001</v>
      </c>
      <c r="E10701" s="43">
        <v>-210866.95699999997</v>
      </c>
      <c r="F10701" s="45">
        <v>-17050</v>
      </c>
      <c r="G10701" s="45">
        <v>-45240</v>
      </c>
      <c r="H10701" s="45">
        <v>-106300</v>
      </c>
      <c r="I10701" s="55">
        <f>pro[[#This Row],[Admin expenses 3]]+pro[[#This Row],[Admin expenses 2]]+pro[[#This Row],[Admin expenses 1]]+pro[[#This Row],[COGS]]</f>
        <v>-379456.95699999994</v>
      </c>
      <c r="J10701" s="55">
        <f>pro[[#This Row],[Revenue]]+pro[[#This Row],[AdminExp]]</f>
        <v>120187.31400000007</v>
      </c>
      <c r="K10701" s="83">
        <f>pro[[#This Row],[Profit]]/pro[[#This Row],[Revenue]]</f>
        <v>0.24054576620973619</v>
      </c>
      <c r="L10701" s="56">
        <f t="shared" si="167"/>
        <v>10</v>
      </c>
      <c r="M10701" s="82" t="str">
        <f>"Q"&amp;" "&amp;VLOOKUP(pro[[#This Row],[Period]],Mapping!A:B,2,0)</f>
        <v>Q 4</v>
      </c>
      <c r="N10701"/>
    </row>
    <row r="10702" spans="1:14" ht="14.25" x14ac:dyDescent="0.2">
      <c r="A10702" s="42" t="s">
        <v>44</v>
      </c>
      <c r="B10702" s="44" t="s">
        <v>19</v>
      </c>
      <c r="C10702" s="44" t="s">
        <v>59</v>
      </c>
      <c r="D10702" s="43">
        <v>2471760.2909999997</v>
      </c>
      <c r="E10702" s="43">
        <v>-637728.81200000003</v>
      </c>
      <c r="F10702" s="45">
        <v>-96200</v>
      </c>
      <c r="G10702" s="45">
        <v>-84630</v>
      </c>
      <c r="H10702" s="45">
        <v>-53480</v>
      </c>
      <c r="I10702" s="55">
        <f>pro[[#This Row],[Admin expenses 3]]+pro[[#This Row],[Admin expenses 2]]+pro[[#This Row],[Admin expenses 1]]+pro[[#This Row],[COGS]]</f>
        <v>-872038.81200000003</v>
      </c>
      <c r="J10702" s="55">
        <f>pro[[#This Row],[Revenue]]+pro[[#This Row],[AdminExp]]</f>
        <v>1599721.4789999998</v>
      </c>
      <c r="K10702" s="83">
        <f>pro[[#This Row],[Profit]]/pro[[#This Row],[Revenue]]</f>
        <v>0.647199279325262</v>
      </c>
      <c r="L10702" s="56">
        <f t="shared" si="167"/>
        <v>10</v>
      </c>
      <c r="M10702" s="82" t="str">
        <f>"Q"&amp;" "&amp;VLOOKUP(pro[[#This Row],[Period]],Mapping!A:B,2,0)</f>
        <v>Q 4</v>
      </c>
      <c r="N10702"/>
    </row>
    <row r="10703" spans="1:14" ht="14.25" x14ac:dyDescent="0.2">
      <c r="A10703" s="42" t="s">
        <v>44</v>
      </c>
      <c r="B10703" s="44" t="s">
        <v>19</v>
      </c>
      <c r="C10703" s="44" t="s">
        <v>57</v>
      </c>
      <c r="D10703" s="43">
        <v>8206254.1540000001</v>
      </c>
      <c r="E10703" s="43">
        <v>-49415.176999999996</v>
      </c>
      <c r="F10703" s="45">
        <v>-67750</v>
      </c>
      <c r="G10703" s="45">
        <v>-53810</v>
      </c>
      <c r="H10703" s="45">
        <v>-32130</v>
      </c>
      <c r="I10703" s="55">
        <f>pro[[#This Row],[Admin expenses 3]]+pro[[#This Row],[Admin expenses 2]]+pro[[#This Row],[Admin expenses 1]]+pro[[#This Row],[COGS]]</f>
        <v>-203105.177</v>
      </c>
      <c r="J10703" s="55">
        <f>pro[[#This Row],[Revenue]]+pro[[#This Row],[AdminExp]]</f>
        <v>8003148.977</v>
      </c>
      <c r="K10703" s="83">
        <f>pro[[#This Row],[Profit]]/pro[[#This Row],[Revenue]]</f>
        <v>0.97524995287880523</v>
      </c>
      <c r="L10703" s="56">
        <f t="shared" si="167"/>
        <v>10</v>
      </c>
      <c r="M10703" s="82" t="str">
        <f>"Q"&amp;" "&amp;VLOOKUP(pro[[#This Row],[Period]],Mapping!A:B,2,0)</f>
        <v>Q 4</v>
      </c>
      <c r="N10703"/>
    </row>
    <row r="10704" spans="1:14" ht="14.25" x14ac:dyDescent="0.2">
      <c r="A10704" s="42" t="s">
        <v>44</v>
      </c>
      <c r="B10704" s="44" t="s">
        <v>19</v>
      </c>
      <c r="C10704" s="44" t="s">
        <v>57</v>
      </c>
      <c r="D10704" s="43">
        <v>390841.48599999998</v>
      </c>
      <c r="E10704" s="43">
        <v>-24652.333999999999</v>
      </c>
      <c r="F10704" s="45">
        <v>-55500</v>
      </c>
      <c r="G10704" s="45">
        <v>-13560</v>
      </c>
      <c r="H10704" s="45">
        <v>-78710</v>
      </c>
      <c r="I10704" s="55">
        <f>pro[[#This Row],[Admin expenses 3]]+pro[[#This Row],[Admin expenses 2]]+pro[[#This Row],[Admin expenses 1]]+pro[[#This Row],[COGS]]</f>
        <v>-172422.334</v>
      </c>
      <c r="J10704" s="55">
        <f>pro[[#This Row],[Revenue]]+pro[[#This Row],[AdminExp]]</f>
        <v>218419.15199999997</v>
      </c>
      <c r="K10704" s="83">
        <f>pro[[#This Row],[Profit]]/pro[[#This Row],[Revenue]]</f>
        <v>0.55884331582957902</v>
      </c>
      <c r="L10704" s="56">
        <f t="shared" si="167"/>
        <v>10</v>
      </c>
      <c r="M10704" s="82" t="str">
        <f>"Q"&amp;" "&amp;VLOOKUP(pro[[#This Row],[Period]],Mapping!A:B,2,0)</f>
        <v>Q 4</v>
      </c>
      <c r="N10704"/>
    </row>
    <row r="10705" spans="1:14" ht="14.25" x14ac:dyDescent="0.2">
      <c r="A10705" s="42" t="s">
        <v>44</v>
      </c>
      <c r="B10705" s="44" t="s">
        <v>19</v>
      </c>
      <c r="C10705" s="44" t="s">
        <v>58</v>
      </c>
      <c r="D10705" s="43">
        <v>6086553.193</v>
      </c>
      <c r="E10705" s="43">
        <v>-460467.41999999993</v>
      </c>
      <c r="F10705" s="45">
        <v>-73560</v>
      </c>
      <c r="G10705" s="45">
        <v>-22290</v>
      </c>
      <c r="H10705" s="45">
        <v>-41650</v>
      </c>
      <c r="I10705" s="55">
        <f>pro[[#This Row],[Admin expenses 3]]+pro[[#This Row],[Admin expenses 2]]+pro[[#This Row],[Admin expenses 1]]+pro[[#This Row],[COGS]]</f>
        <v>-597967.41999999993</v>
      </c>
      <c r="J10705" s="55">
        <f>pro[[#This Row],[Revenue]]+pro[[#This Row],[AdminExp]]</f>
        <v>5488585.773</v>
      </c>
      <c r="K10705" s="83">
        <f>pro[[#This Row],[Profit]]/pro[[#This Row],[Revenue]]</f>
        <v>0.90175598552433456</v>
      </c>
      <c r="L10705" s="56">
        <f t="shared" si="167"/>
        <v>10</v>
      </c>
      <c r="M10705" s="82" t="str">
        <f>"Q"&amp;" "&amp;VLOOKUP(pro[[#This Row],[Period]],Mapping!A:B,2,0)</f>
        <v>Q 4</v>
      </c>
      <c r="N10705"/>
    </row>
    <row r="10706" spans="1:14" ht="14.25" x14ac:dyDescent="0.2">
      <c r="A10706" s="42" t="s">
        <v>44</v>
      </c>
      <c r="B10706" s="44" t="s">
        <v>19</v>
      </c>
      <c r="C10706" s="44" t="s">
        <v>59</v>
      </c>
      <c r="D10706" s="43">
        <v>2217192.2849999997</v>
      </c>
      <c r="E10706" s="43">
        <v>-128379.769</v>
      </c>
      <c r="F10706" s="45">
        <v>-68310</v>
      </c>
      <c r="G10706" s="45">
        <v>-38010</v>
      </c>
      <c r="H10706" s="45">
        <v>-105390</v>
      </c>
      <c r="I10706" s="55">
        <f>pro[[#This Row],[Admin expenses 3]]+pro[[#This Row],[Admin expenses 2]]+pro[[#This Row],[Admin expenses 1]]+pro[[#This Row],[COGS]]</f>
        <v>-340089.76899999997</v>
      </c>
      <c r="J10706" s="55">
        <f>pro[[#This Row],[Revenue]]+pro[[#This Row],[AdminExp]]</f>
        <v>1877102.5159999998</v>
      </c>
      <c r="K10706" s="83">
        <f>pro[[#This Row],[Profit]]/pro[[#This Row],[Revenue]]</f>
        <v>0.84661241548565103</v>
      </c>
      <c r="L10706" s="56">
        <f t="shared" si="167"/>
        <v>10</v>
      </c>
      <c r="M10706" s="82" t="str">
        <f>"Q"&amp;" "&amp;VLOOKUP(pro[[#This Row],[Period]],Mapping!A:B,2,0)</f>
        <v>Q 4</v>
      </c>
      <c r="N10706"/>
    </row>
    <row r="10707" spans="1:14" ht="14.25" x14ac:dyDescent="0.2">
      <c r="A10707" s="42" t="s">
        <v>44</v>
      </c>
      <c r="B10707" s="44" t="s">
        <v>19</v>
      </c>
      <c r="C10707" s="44" t="s">
        <v>57</v>
      </c>
      <c r="D10707" s="43">
        <v>2215341.6669999999</v>
      </c>
      <c r="E10707" s="43">
        <v>-1036325.9900000001</v>
      </c>
      <c r="F10707" s="45">
        <v>-65770</v>
      </c>
      <c r="G10707" s="45">
        <v>-90710</v>
      </c>
      <c r="H10707" s="45">
        <v>-66100</v>
      </c>
      <c r="I10707" s="55">
        <f>pro[[#This Row],[Admin expenses 3]]+pro[[#This Row],[Admin expenses 2]]+pro[[#This Row],[Admin expenses 1]]+pro[[#This Row],[COGS]]</f>
        <v>-1258905.9900000002</v>
      </c>
      <c r="J10707" s="55">
        <f>pro[[#This Row],[Revenue]]+pro[[#This Row],[AdminExp]]</f>
        <v>956435.67699999968</v>
      </c>
      <c r="K10707" s="83">
        <f>pro[[#This Row],[Profit]]/pro[[#This Row],[Revenue]]</f>
        <v>0.431732807289811</v>
      </c>
      <c r="L10707" s="56">
        <f t="shared" si="167"/>
        <v>10</v>
      </c>
      <c r="M10707" s="82" t="str">
        <f>"Q"&amp;" "&amp;VLOOKUP(pro[[#This Row],[Period]],Mapping!A:B,2,0)</f>
        <v>Q 4</v>
      </c>
      <c r="N10707"/>
    </row>
    <row r="10708" spans="1:14" ht="14.25" x14ac:dyDescent="0.2">
      <c r="A10708" s="42" t="s">
        <v>44</v>
      </c>
      <c r="B10708" s="44" t="s">
        <v>19</v>
      </c>
      <c r="C10708" s="44" t="s">
        <v>57</v>
      </c>
      <c r="D10708" s="43">
        <v>1956399.1859999998</v>
      </c>
      <c r="E10708" s="43">
        <v>-1962944.2769999998</v>
      </c>
      <c r="F10708" s="45">
        <v>-29990</v>
      </c>
      <c r="G10708" s="45">
        <v>-68160</v>
      </c>
      <c r="H10708" s="45">
        <v>-98270</v>
      </c>
      <c r="I10708" s="55">
        <f>pro[[#This Row],[Admin expenses 3]]+pro[[#This Row],[Admin expenses 2]]+pro[[#This Row],[Admin expenses 1]]+pro[[#This Row],[COGS]]</f>
        <v>-2159364.2769999998</v>
      </c>
      <c r="J10708" s="55">
        <f>pro[[#This Row],[Revenue]]+pro[[#This Row],[AdminExp]]</f>
        <v>-202965.09100000001</v>
      </c>
      <c r="K10708" s="83">
        <f>pro[[#This Row],[Profit]]/pro[[#This Row],[Revenue]]</f>
        <v>-0.10374421153536507</v>
      </c>
      <c r="L10708" s="56">
        <f t="shared" si="167"/>
        <v>10</v>
      </c>
      <c r="M10708" s="82" t="str">
        <f>"Q"&amp;" "&amp;VLOOKUP(pro[[#This Row],[Period]],Mapping!A:B,2,0)</f>
        <v>Q 4</v>
      </c>
      <c r="N10708"/>
    </row>
    <row r="10709" spans="1:14" ht="14.25" x14ac:dyDescent="0.2">
      <c r="A10709" s="42" t="s">
        <v>44</v>
      </c>
      <c r="B10709" s="44" t="s">
        <v>19</v>
      </c>
      <c r="C10709" s="44" t="s">
        <v>57</v>
      </c>
      <c r="D10709" s="43">
        <v>1711147.0459999999</v>
      </c>
      <c r="E10709" s="43">
        <v>-415814.196</v>
      </c>
      <c r="F10709" s="45">
        <v>-68830</v>
      </c>
      <c r="G10709" s="45">
        <v>-41770</v>
      </c>
      <c r="H10709" s="45">
        <v>-48490</v>
      </c>
      <c r="I10709" s="55">
        <f>pro[[#This Row],[Admin expenses 3]]+pro[[#This Row],[Admin expenses 2]]+pro[[#This Row],[Admin expenses 1]]+pro[[#This Row],[COGS]]</f>
        <v>-574904.196</v>
      </c>
      <c r="J10709" s="55">
        <f>pro[[#This Row],[Revenue]]+pro[[#This Row],[AdminExp]]</f>
        <v>1136242.8499999999</v>
      </c>
      <c r="K10709" s="83">
        <f>pro[[#This Row],[Profit]]/pro[[#This Row],[Revenue]]</f>
        <v>0.66402408411135461</v>
      </c>
      <c r="L10709" s="56">
        <f t="shared" si="167"/>
        <v>10</v>
      </c>
      <c r="M10709" s="82" t="str">
        <f>"Q"&amp;" "&amp;VLOOKUP(pro[[#This Row],[Period]],Mapping!A:B,2,0)</f>
        <v>Q 4</v>
      </c>
      <c r="N10709"/>
    </row>
    <row r="10710" spans="1:14" ht="14.25" x14ac:dyDescent="0.2">
      <c r="A10710" s="42" t="s">
        <v>44</v>
      </c>
      <c r="B10710" s="44" t="s">
        <v>38</v>
      </c>
      <c r="C10710" s="44" t="s">
        <v>58</v>
      </c>
      <c r="D10710" s="43">
        <v>10522.112999999999</v>
      </c>
      <c r="E10710" s="43">
        <v>-12295.611999999999</v>
      </c>
      <c r="F10710" s="45">
        <v>-68040</v>
      </c>
      <c r="G10710" s="45">
        <v>-96440</v>
      </c>
      <c r="H10710" s="45">
        <v>-69330</v>
      </c>
      <c r="I10710" s="55">
        <f>pro[[#This Row],[Admin expenses 3]]+pro[[#This Row],[Admin expenses 2]]+pro[[#This Row],[Admin expenses 1]]+pro[[#This Row],[COGS]]</f>
        <v>-246105.61199999999</v>
      </c>
      <c r="J10710" s="55">
        <f>pro[[#This Row],[Revenue]]+pro[[#This Row],[AdminExp]]</f>
        <v>-235583.49899999998</v>
      </c>
      <c r="K10710" s="83">
        <f>pro[[#This Row],[Profit]]/pro[[#This Row],[Revenue]]</f>
        <v>-22.389371697490798</v>
      </c>
      <c r="L10710" s="56">
        <f t="shared" si="167"/>
        <v>10</v>
      </c>
      <c r="M10710" s="82" t="str">
        <f>"Q"&amp;" "&amp;VLOOKUP(pro[[#This Row],[Period]],Mapping!A:B,2,0)</f>
        <v>Q 4</v>
      </c>
      <c r="N10710"/>
    </row>
    <row r="10711" spans="1:14" ht="14.25" x14ac:dyDescent="0.2">
      <c r="A10711" s="42" t="s">
        <v>44</v>
      </c>
      <c r="B10711" s="44" t="s">
        <v>38</v>
      </c>
      <c r="C10711" s="44" t="s">
        <v>59</v>
      </c>
      <c r="D10711" s="43">
        <v>1228760.8689999999</v>
      </c>
      <c r="E10711" s="43">
        <v>-1409138.7309999999</v>
      </c>
      <c r="F10711" s="45">
        <v>-36620</v>
      </c>
      <c r="G10711" s="45">
        <v>-40170</v>
      </c>
      <c r="H10711" s="45">
        <v>-30940</v>
      </c>
      <c r="I10711" s="55">
        <f>pro[[#This Row],[Admin expenses 3]]+pro[[#This Row],[Admin expenses 2]]+pro[[#This Row],[Admin expenses 1]]+pro[[#This Row],[COGS]]</f>
        <v>-1516868.7309999999</v>
      </c>
      <c r="J10711" s="55">
        <f>pro[[#This Row],[Revenue]]+pro[[#This Row],[AdminExp]]</f>
        <v>-288107.86199999996</v>
      </c>
      <c r="K10711" s="83">
        <f>pro[[#This Row],[Profit]]/pro[[#This Row],[Revenue]]</f>
        <v>-0.23447024499931401</v>
      </c>
      <c r="L10711" s="56">
        <f t="shared" si="167"/>
        <v>10</v>
      </c>
      <c r="M10711" s="82" t="str">
        <f>"Q"&amp;" "&amp;VLOOKUP(pro[[#This Row],[Period]],Mapping!A:B,2,0)</f>
        <v>Q 4</v>
      </c>
      <c r="N10711"/>
    </row>
    <row r="10712" spans="1:14" ht="14.25" x14ac:dyDescent="0.2">
      <c r="A10712" s="42" t="s">
        <v>44</v>
      </c>
      <c r="B10712" s="44" t="s">
        <v>38</v>
      </c>
      <c r="C10712" s="44" t="s">
        <v>60</v>
      </c>
      <c r="D10712" s="43">
        <v>1494603.4669999999</v>
      </c>
      <c r="E10712" s="43">
        <v>-1503459.818</v>
      </c>
      <c r="F10712" s="45">
        <v>-73980</v>
      </c>
      <c r="G10712" s="45">
        <v>-54710</v>
      </c>
      <c r="H10712" s="45">
        <v>-39660</v>
      </c>
      <c r="I10712" s="55">
        <f>pro[[#This Row],[Admin expenses 3]]+pro[[#This Row],[Admin expenses 2]]+pro[[#This Row],[Admin expenses 1]]+pro[[#This Row],[COGS]]</f>
        <v>-1671809.818</v>
      </c>
      <c r="J10712" s="55">
        <f>pro[[#This Row],[Revenue]]+pro[[#This Row],[AdminExp]]</f>
        <v>-177206.35100000002</v>
      </c>
      <c r="K10712" s="83">
        <f>pro[[#This Row],[Profit]]/pro[[#This Row],[Revenue]]</f>
        <v>-0.11856412413902156</v>
      </c>
      <c r="L10712" s="56">
        <f t="shared" si="167"/>
        <v>10</v>
      </c>
      <c r="M10712" s="82" t="str">
        <f>"Q"&amp;" "&amp;VLOOKUP(pro[[#This Row],[Period]],Mapping!A:B,2,0)</f>
        <v>Q 4</v>
      </c>
      <c r="N10712"/>
    </row>
    <row r="10713" spans="1:14" ht="14.25" x14ac:dyDescent="0.2">
      <c r="A10713" s="42" t="s">
        <v>44</v>
      </c>
      <c r="B10713" s="44" t="s">
        <v>38</v>
      </c>
      <c r="C10713" s="44" t="s">
        <v>57</v>
      </c>
      <c r="D10713" s="43">
        <v>1122307.6059999999</v>
      </c>
      <c r="E10713" s="43">
        <v>-515027.34499999997</v>
      </c>
      <c r="F10713" s="45">
        <v>-68920</v>
      </c>
      <c r="G10713" s="45">
        <v>-76000</v>
      </c>
      <c r="H10713" s="45">
        <v>-63770</v>
      </c>
      <c r="I10713" s="55">
        <f>pro[[#This Row],[Admin expenses 3]]+pro[[#This Row],[Admin expenses 2]]+pro[[#This Row],[Admin expenses 1]]+pro[[#This Row],[COGS]]</f>
        <v>-723717.34499999997</v>
      </c>
      <c r="J10713" s="55">
        <f>pro[[#This Row],[Revenue]]+pro[[#This Row],[AdminExp]]</f>
        <v>398590.26099999994</v>
      </c>
      <c r="K10713" s="83">
        <f>pro[[#This Row],[Profit]]/pro[[#This Row],[Revenue]]</f>
        <v>0.35515241888149512</v>
      </c>
      <c r="L10713" s="56">
        <f t="shared" si="167"/>
        <v>10</v>
      </c>
      <c r="M10713" s="82" t="str">
        <f>"Q"&amp;" "&amp;VLOOKUP(pro[[#This Row],[Period]],Mapping!A:B,2,0)</f>
        <v>Q 4</v>
      </c>
      <c r="N10713"/>
    </row>
    <row r="10714" spans="1:14" ht="14.25" x14ac:dyDescent="0.2">
      <c r="A10714" s="42" t="s">
        <v>44</v>
      </c>
      <c r="B10714" s="44" t="s">
        <v>38</v>
      </c>
      <c r="C10714" s="44" t="s">
        <v>58</v>
      </c>
      <c r="D10714" s="43">
        <v>1507293.69</v>
      </c>
      <c r="E10714" s="43">
        <v>-995688.31599999988</v>
      </c>
      <c r="F10714" s="45">
        <v>-85910</v>
      </c>
      <c r="G10714" s="45">
        <v>-102350</v>
      </c>
      <c r="H10714" s="45">
        <v>-46600</v>
      </c>
      <c r="I10714" s="55">
        <f>pro[[#This Row],[Admin expenses 3]]+pro[[#This Row],[Admin expenses 2]]+pro[[#This Row],[Admin expenses 1]]+pro[[#This Row],[COGS]]</f>
        <v>-1230548.3159999999</v>
      </c>
      <c r="J10714" s="55">
        <f>pro[[#This Row],[Revenue]]+pro[[#This Row],[AdminExp]]</f>
        <v>276745.37400000007</v>
      </c>
      <c r="K10714" s="83">
        <f>pro[[#This Row],[Profit]]/pro[[#This Row],[Revenue]]</f>
        <v>0.18360414817367149</v>
      </c>
      <c r="L10714" s="56">
        <f t="shared" si="167"/>
        <v>10</v>
      </c>
      <c r="M10714" s="82" t="str">
        <f>"Q"&amp;" "&amp;VLOOKUP(pro[[#This Row],[Period]],Mapping!A:B,2,0)</f>
        <v>Q 4</v>
      </c>
      <c r="N10714"/>
    </row>
    <row r="10715" spans="1:14" ht="14.25" x14ac:dyDescent="0.2">
      <c r="A10715" s="42" t="s">
        <v>44</v>
      </c>
      <c r="B10715" s="44" t="s">
        <v>38</v>
      </c>
      <c r="C10715" s="44" t="s">
        <v>59</v>
      </c>
      <c r="D10715" s="43">
        <v>1269167.382</v>
      </c>
      <c r="E10715" s="43">
        <v>-1136521.7919999999</v>
      </c>
      <c r="F10715" s="45">
        <v>-63360</v>
      </c>
      <c r="G10715" s="45">
        <v>-53210</v>
      </c>
      <c r="H10715" s="45">
        <v>-64650</v>
      </c>
      <c r="I10715" s="55">
        <f>pro[[#This Row],[Admin expenses 3]]+pro[[#This Row],[Admin expenses 2]]+pro[[#This Row],[Admin expenses 1]]+pro[[#This Row],[COGS]]</f>
        <v>-1317741.7919999999</v>
      </c>
      <c r="J10715" s="55">
        <f>pro[[#This Row],[Revenue]]+pro[[#This Row],[AdminExp]]</f>
        <v>-48574.409999999916</v>
      </c>
      <c r="K10715" s="83">
        <f>pro[[#This Row],[Profit]]/pro[[#This Row],[Revenue]]</f>
        <v>-3.827265866497026E-2</v>
      </c>
      <c r="L10715" s="56">
        <f t="shared" si="167"/>
        <v>10</v>
      </c>
      <c r="M10715" s="82" t="str">
        <f>"Q"&amp;" "&amp;VLOOKUP(pro[[#This Row],[Period]],Mapping!A:B,2,0)</f>
        <v>Q 4</v>
      </c>
      <c r="N10715"/>
    </row>
    <row r="10716" spans="1:14" ht="14.25" x14ac:dyDescent="0.2">
      <c r="A10716" s="42" t="s">
        <v>44</v>
      </c>
      <c r="B10716" s="44" t="s">
        <v>38</v>
      </c>
      <c r="C10716" s="44" t="s">
        <v>60</v>
      </c>
      <c r="D10716" s="43">
        <v>788514.13199999998</v>
      </c>
      <c r="E10716" s="43">
        <v>-1440056.044</v>
      </c>
      <c r="F10716" s="45">
        <v>-46880</v>
      </c>
      <c r="G10716" s="45">
        <v>-56940</v>
      </c>
      <c r="H10716" s="45">
        <v>-28970</v>
      </c>
      <c r="I10716" s="55">
        <f>pro[[#This Row],[Admin expenses 3]]+pro[[#This Row],[Admin expenses 2]]+pro[[#This Row],[Admin expenses 1]]+pro[[#This Row],[COGS]]</f>
        <v>-1572846.044</v>
      </c>
      <c r="J10716" s="55">
        <f>pro[[#This Row],[Revenue]]+pro[[#This Row],[AdminExp]]</f>
        <v>-784331.91200000001</v>
      </c>
      <c r="K10716" s="83">
        <f>pro[[#This Row],[Profit]]/pro[[#This Row],[Revenue]]</f>
        <v>-0.99469607476863842</v>
      </c>
      <c r="L10716" s="56">
        <f t="shared" si="167"/>
        <v>10</v>
      </c>
      <c r="M10716" s="82" t="str">
        <f>"Q"&amp;" "&amp;VLOOKUP(pro[[#This Row],[Period]],Mapping!A:B,2,0)</f>
        <v>Q 4</v>
      </c>
      <c r="N10716"/>
    </row>
    <row r="10717" spans="1:14" ht="14.25" x14ac:dyDescent="0.2">
      <c r="A10717" s="42" t="s">
        <v>44</v>
      </c>
      <c r="B10717" s="44" t="s">
        <v>38</v>
      </c>
      <c r="C10717" s="44" t="s">
        <v>57</v>
      </c>
      <c r="D10717" s="43">
        <v>231966.98699999996</v>
      </c>
      <c r="E10717" s="43">
        <v>-8176.6859999999988</v>
      </c>
      <c r="F10717" s="45">
        <v>-46840</v>
      </c>
      <c r="G10717" s="45">
        <v>-33880</v>
      </c>
      <c r="H10717" s="45">
        <v>-39140</v>
      </c>
      <c r="I10717" s="55">
        <f>pro[[#This Row],[Admin expenses 3]]+pro[[#This Row],[Admin expenses 2]]+pro[[#This Row],[Admin expenses 1]]+pro[[#This Row],[COGS]]</f>
        <v>-128036.686</v>
      </c>
      <c r="J10717" s="55">
        <f>pro[[#This Row],[Revenue]]+pro[[#This Row],[AdminExp]]</f>
        <v>103930.30099999996</v>
      </c>
      <c r="K10717" s="83">
        <f>pro[[#This Row],[Profit]]/pro[[#This Row],[Revenue]]</f>
        <v>0.44803919016286564</v>
      </c>
      <c r="L10717" s="56">
        <f t="shared" si="167"/>
        <v>10</v>
      </c>
      <c r="M10717" s="82" t="str">
        <f>"Q"&amp;" "&amp;VLOOKUP(pro[[#This Row],[Period]],Mapping!A:B,2,0)</f>
        <v>Q 4</v>
      </c>
      <c r="N10717"/>
    </row>
    <row r="10718" spans="1:14" ht="14.25" x14ac:dyDescent="0.2">
      <c r="A10718" s="42" t="s">
        <v>44</v>
      </c>
      <c r="B10718" s="44" t="s">
        <v>38</v>
      </c>
      <c r="C10718" s="44" t="s">
        <v>58</v>
      </c>
      <c r="D10718" s="43">
        <v>76806.232999999993</v>
      </c>
      <c r="E10718" s="43">
        <v>-18311.964999999997</v>
      </c>
      <c r="F10718" s="45">
        <v>-33260</v>
      </c>
      <c r="G10718" s="45">
        <v>-100550</v>
      </c>
      <c r="H10718" s="45">
        <v>-92380</v>
      </c>
      <c r="I10718" s="55">
        <f>pro[[#This Row],[Admin expenses 3]]+pro[[#This Row],[Admin expenses 2]]+pro[[#This Row],[Admin expenses 1]]+pro[[#This Row],[COGS]]</f>
        <v>-244501.965</v>
      </c>
      <c r="J10718" s="55">
        <f>pro[[#This Row],[Revenue]]+pro[[#This Row],[AdminExp]]</f>
        <v>-167695.73200000002</v>
      </c>
      <c r="K10718" s="83">
        <f>pro[[#This Row],[Profit]]/pro[[#This Row],[Revenue]]</f>
        <v>-2.1833609780081265</v>
      </c>
      <c r="L10718" s="56">
        <f t="shared" si="167"/>
        <v>10</v>
      </c>
      <c r="M10718" s="82" t="str">
        <f>"Q"&amp;" "&amp;VLOOKUP(pro[[#This Row],[Period]],Mapping!A:B,2,0)</f>
        <v>Q 4</v>
      </c>
      <c r="N10718"/>
    </row>
    <row r="10719" spans="1:14" ht="14.25" x14ac:dyDescent="0.2">
      <c r="A10719" s="42" t="s">
        <v>44</v>
      </c>
      <c r="B10719" s="44" t="s">
        <v>38</v>
      </c>
      <c r="C10719" s="44" t="s">
        <v>59</v>
      </c>
      <c r="D10719" s="43">
        <v>1659136.6189999999</v>
      </c>
      <c r="E10719" s="43">
        <v>-172169.823</v>
      </c>
      <c r="F10719" s="45">
        <v>-42680</v>
      </c>
      <c r="G10719" s="45">
        <v>-85100</v>
      </c>
      <c r="H10719" s="45">
        <v>-93160</v>
      </c>
      <c r="I10719" s="55">
        <f>pro[[#This Row],[Admin expenses 3]]+pro[[#This Row],[Admin expenses 2]]+pro[[#This Row],[Admin expenses 1]]+pro[[#This Row],[COGS]]</f>
        <v>-393109.82299999997</v>
      </c>
      <c r="J10719" s="55">
        <f>pro[[#This Row],[Revenue]]+pro[[#This Row],[AdminExp]]</f>
        <v>1266026.7960000001</v>
      </c>
      <c r="K10719" s="83">
        <f>pro[[#This Row],[Profit]]/pro[[#This Row],[Revenue]]</f>
        <v>0.76306362086267721</v>
      </c>
      <c r="L10719" s="56">
        <f t="shared" si="167"/>
        <v>10</v>
      </c>
      <c r="M10719" s="82" t="str">
        <f>"Q"&amp;" "&amp;VLOOKUP(pro[[#This Row],[Period]],Mapping!A:B,2,0)</f>
        <v>Q 4</v>
      </c>
      <c r="N10719"/>
    </row>
    <row r="10720" spans="1:14" ht="14.25" x14ac:dyDescent="0.2">
      <c r="A10720" s="42" t="s">
        <v>44</v>
      </c>
      <c r="B10720" s="44" t="s">
        <v>38</v>
      </c>
      <c r="C10720" s="44" t="s">
        <v>60</v>
      </c>
      <c r="D10720" s="43">
        <v>159538.799</v>
      </c>
      <c r="E10720" s="43">
        <v>-42288.834000000003</v>
      </c>
      <c r="F10720" s="45">
        <v>-68860</v>
      </c>
      <c r="G10720" s="45">
        <v>-92510</v>
      </c>
      <c r="H10720" s="45">
        <v>-46160</v>
      </c>
      <c r="I10720" s="55">
        <f>pro[[#This Row],[Admin expenses 3]]+pro[[#This Row],[Admin expenses 2]]+pro[[#This Row],[Admin expenses 1]]+pro[[#This Row],[COGS]]</f>
        <v>-249818.834</v>
      </c>
      <c r="J10720" s="55">
        <f>pro[[#This Row],[Revenue]]+pro[[#This Row],[AdminExp]]</f>
        <v>-90280.035000000003</v>
      </c>
      <c r="K10720" s="83">
        <f>pro[[#This Row],[Profit]]/pro[[#This Row],[Revenue]]</f>
        <v>-0.56588137535120853</v>
      </c>
      <c r="L10720" s="56">
        <f t="shared" si="167"/>
        <v>10</v>
      </c>
      <c r="M10720" s="82" t="str">
        <f>"Q"&amp;" "&amp;VLOOKUP(pro[[#This Row],[Period]],Mapping!A:B,2,0)</f>
        <v>Q 4</v>
      </c>
      <c r="N10720"/>
    </row>
    <row r="10721" spans="1:14" ht="14.25" x14ac:dyDescent="0.2">
      <c r="A10721" s="42" t="s">
        <v>44</v>
      </c>
      <c r="B10721" s="44" t="s">
        <v>38</v>
      </c>
      <c r="C10721" s="44" t="s">
        <v>57</v>
      </c>
      <c r="D10721" s="43">
        <v>616682.96199999994</v>
      </c>
      <c r="E10721" s="43">
        <v>-65039.162999999993</v>
      </c>
      <c r="F10721" s="45">
        <v>-64860</v>
      </c>
      <c r="G10721" s="45">
        <v>-64570</v>
      </c>
      <c r="H10721" s="45">
        <v>-31490</v>
      </c>
      <c r="I10721" s="55">
        <f>pro[[#This Row],[Admin expenses 3]]+pro[[#This Row],[Admin expenses 2]]+pro[[#This Row],[Admin expenses 1]]+pro[[#This Row],[COGS]]</f>
        <v>-225959.163</v>
      </c>
      <c r="J10721" s="55">
        <f>pro[[#This Row],[Revenue]]+pro[[#This Row],[AdminExp]]</f>
        <v>390723.79899999994</v>
      </c>
      <c r="K10721" s="83">
        <f>pro[[#This Row],[Profit]]/pro[[#This Row],[Revenue]]</f>
        <v>0.63358941802578939</v>
      </c>
      <c r="L10721" s="56">
        <f t="shared" si="167"/>
        <v>10</v>
      </c>
      <c r="M10721" s="82" t="str">
        <f>"Q"&amp;" "&amp;VLOOKUP(pro[[#This Row],[Period]],Mapping!A:B,2,0)</f>
        <v>Q 4</v>
      </c>
      <c r="N10721"/>
    </row>
    <row r="10722" spans="1:14" ht="14.25" x14ac:dyDescent="0.2">
      <c r="A10722" s="42" t="s">
        <v>44</v>
      </c>
      <c r="B10722" s="44" t="s">
        <v>38</v>
      </c>
      <c r="C10722" s="44" t="s">
        <v>58</v>
      </c>
      <c r="D10722" s="43">
        <v>4584419.5460000001</v>
      </c>
      <c r="E10722" s="43">
        <v>-171395.85399999999</v>
      </c>
      <c r="F10722" s="45">
        <v>-53640</v>
      </c>
      <c r="G10722" s="45">
        <v>-22130</v>
      </c>
      <c r="H10722" s="45">
        <v>-79630</v>
      </c>
      <c r="I10722" s="55">
        <f>pro[[#This Row],[Admin expenses 3]]+pro[[#This Row],[Admin expenses 2]]+pro[[#This Row],[Admin expenses 1]]+pro[[#This Row],[COGS]]</f>
        <v>-326795.85399999999</v>
      </c>
      <c r="J10722" s="55">
        <f>pro[[#This Row],[Revenue]]+pro[[#This Row],[AdminExp]]</f>
        <v>4257623.6919999998</v>
      </c>
      <c r="K10722" s="83">
        <f>pro[[#This Row],[Profit]]/pro[[#This Row],[Revenue]]</f>
        <v>0.92871598013206791</v>
      </c>
      <c r="L10722" s="56">
        <f t="shared" si="167"/>
        <v>10</v>
      </c>
      <c r="M10722" s="82" t="str">
        <f>"Q"&amp;" "&amp;VLOOKUP(pro[[#This Row],[Period]],Mapping!A:B,2,0)</f>
        <v>Q 4</v>
      </c>
      <c r="N10722"/>
    </row>
    <row r="10723" spans="1:14" ht="14.25" x14ac:dyDescent="0.2">
      <c r="A10723" s="42" t="s">
        <v>44</v>
      </c>
      <c r="B10723" s="44" t="s">
        <v>38</v>
      </c>
      <c r="C10723" s="44" t="s">
        <v>59</v>
      </c>
      <c r="D10723" s="43">
        <v>2004806.7339999999</v>
      </c>
      <c r="E10723" s="43">
        <v>-86141.481999999989</v>
      </c>
      <c r="F10723" s="45">
        <v>-19190</v>
      </c>
      <c r="G10723" s="45">
        <v>-79740</v>
      </c>
      <c r="H10723" s="45">
        <v>-93750</v>
      </c>
      <c r="I10723" s="55">
        <f>pro[[#This Row],[Admin expenses 3]]+pro[[#This Row],[Admin expenses 2]]+pro[[#This Row],[Admin expenses 1]]+pro[[#This Row],[COGS]]</f>
        <v>-278821.48199999996</v>
      </c>
      <c r="J10723" s="55">
        <f>pro[[#This Row],[Revenue]]+pro[[#This Row],[AdminExp]]</f>
        <v>1725985.2519999999</v>
      </c>
      <c r="K10723" s="83">
        <f>pro[[#This Row],[Profit]]/pro[[#This Row],[Revenue]]</f>
        <v>0.86092351084451213</v>
      </c>
      <c r="L10723" s="56">
        <f t="shared" si="167"/>
        <v>10</v>
      </c>
      <c r="M10723" s="82" t="str">
        <f>"Q"&amp;" "&amp;VLOOKUP(pro[[#This Row],[Period]],Mapping!A:B,2,0)</f>
        <v>Q 4</v>
      </c>
      <c r="N10723"/>
    </row>
    <row r="10724" spans="1:14" ht="14.25" x14ac:dyDescent="0.2">
      <c r="A10724" s="42" t="s">
        <v>44</v>
      </c>
      <c r="B10724" s="44" t="s">
        <v>38</v>
      </c>
      <c r="C10724" s="44" t="s">
        <v>60</v>
      </c>
      <c r="D10724" s="43">
        <v>661371.97</v>
      </c>
      <c r="E10724" s="43">
        <v>-40009.389000000003</v>
      </c>
      <c r="F10724" s="45">
        <v>-30290</v>
      </c>
      <c r="G10724" s="45">
        <v>-64660</v>
      </c>
      <c r="H10724" s="45">
        <v>-73320</v>
      </c>
      <c r="I10724" s="55">
        <f>pro[[#This Row],[Admin expenses 3]]+pro[[#This Row],[Admin expenses 2]]+pro[[#This Row],[Admin expenses 1]]+pro[[#This Row],[COGS]]</f>
        <v>-208279.389</v>
      </c>
      <c r="J10724" s="55">
        <f>pro[[#This Row],[Revenue]]+pro[[#This Row],[AdminExp]]</f>
        <v>453092.58100000001</v>
      </c>
      <c r="K10724" s="83">
        <f>pro[[#This Row],[Profit]]/pro[[#This Row],[Revenue]]</f>
        <v>0.68507980614902686</v>
      </c>
      <c r="L10724" s="56">
        <f t="shared" si="167"/>
        <v>10</v>
      </c>
      <c r="M10724" s="82" t="str">
        <f>"Q"&amp;" "&amp;VLOOKUP(pro[[#This Row],[Period]],Mapping!A:B,2,0)</f>
        <v>Q 4</v>
      </c>
      <c r="N10724"/>
    </row>
    <row r="10725" spans="1:14" ht="14.25" x14ac:dyDescent="0.2">
      <c r="A10725" s="42" t="s">
        <v>44</v>
      </c>
      <c r="B10725" s="44" t="s">
        <v>38</v>
      </c>
      <c r="C10725" s="44" t="s">
        <v>57</v>
      </c>
      <c r="D10725" s="43">
        <v>135428.55899999998</v>
      </c>
      <c r="E10725" s="43">
        <v>-207963.54599999997</v>
      </c>
      <c r="F10725" s="45">
        <v>-88710</v>
      </c>
      <c r="G10725" s="45">
        <v>-71190</v>
      </c>
      <c r="H10725" s="45">
        <v>-42570</v>
      </c>
      <c r="I10725" s="55">
        <f>pro[[#This Row],[Admin expenses 3]]+pro[[#This Row],[Admin expenses 2]]+pro[[#This Row],[Admin expenses 1]]+pro[[#This Row],[COGS]]</f>
        <v>-410433.54599999997</v>
      </c>
      <c r="J10725" s="55">
        <f>pro[[#This Row],[Revenue]]+pro[[#This Row],[AdminExp]]</f>
        <v>-275004.98699999996</v>
      </c>
      <c r="K10725" s="83">
        <f>pro[[#This Row],[Profit]]/pro[[#This Row],[Revenue]]</f>
        <v>-2.0306277274943167</v>
      </c>
      <c r="L10725" s="56">
        <f t="shared" si="167"/>
        <v>10</v>
      </c>
      <c r="M10725" s="82" t="str">
        <f>"Q"&amp;" "&amp;VLOOKUP(pro[[#This Row],[Period]],Mapping!A:B,2,0)</f>
        <v>Q 4</v>
      </c>
      <c r="N10725"/>
    </row>
    <row r="10726" spans="1:14" ht="14.25" x14ac:dyDescent="0.2">
      <c r="A10726" s="42" t="s">
        <v>44</v>
      </c>
      <c r="B10726" s="44" t="s">
        <v>38</v>
      </c>
      <c r="C10726" s="44" t="s">
        <v>57</v>
      </c>
      <c r="D10726" s="43">
        <v>410590.25699999998</v>
      </c>
      <c r="E10726" s="43">
        <v>-623879.38199999998</v>
      </c>
      <c r="F10726" s="45">
        <v>-69270</v>
      </c>
      <c r="G10726" s="45">
        <v>-89940</v>
      </c>
      <c r="H10726" s="45">
        <v>-28740</v>
      </c>
      <c r="I10726" s="55">
        <f>pro[[#This Row],[Admin expenses 3]]+pro[[#This Row],[Admin expenses 2]]+pro[[#This Row],[Admin expenses 1]]+pro[[#This Row],[COGS]]</f>
        <v>-811829.38199999998</v>
      </c>
      <c r="J10726" s="55">
        <f>pro[[#This Row],[Revenue]]+pro[[#This Row],[AdminExp]]</f>
        <v>-401239.125</v>
      </c>
      <c r="K10726" s="83">
        <f>pro[[#This Row],[Profit]]/pro[[#This Row],[Revenue]]</f>
        <v>-0.97722514881788836</v>
      </c>
      <c r="L10726" s="56">
        <f t="shared" si="167"/>
        <v>10</v>
      </c>
      <c r="M10726" s="82" t="str">
        <f>"Q"&amp;" "&amp;VLOOKUP(pro[[#This Row],[Period]],Mapping!A:B,2,0)</f>
        <v>Q 4</v>
      </c>
      <c r="N10726"/>
    </row>
    <row r="10727" spans="1:14" ht="14.25" x14ac:dyDescent="0.2">
      <c r="A10727" s="42" t="s">
        <v>44</v>
      </c>
      <c r="B10727" s="44" t="s">
        <v>38</v>
      </c>
      <c r="C10727" s="44" t="s">
        <v>58</v>
      </c>
      <c r="D10727" s="43">
        <v>141311.70899999997</v>
      </c>
      <c r="E10727" s="43">
        <v>-209952.73599999998</v>
      </c>
      <c r="F10727" s="45">
        <v>-39720</v>
      </c>
      <c r="G10727" s="45">
        <v>-18100</v>
      </c>
      <c r="H10727" s="45">
        <v>-95570</v>
      </c>
      <c r="I10727" s="55">
        <f>pro[[#This Row],[Admin expenses 3]]+pro[[#This Row],[Admin expenses 2]]+pro[[#This Row],[Admin expenses 1]]+pro[[#This Row],[COGS]]</f>
        <v>-363342.73599999998</v>
      </c>
      <c r="J10727" s="55">
        <f>pro[[#This Row],[Revenue]]+pro[[#This Row],[AdminExp]]</f>
        <v>-222031.027</v>
      </c>
      <c r="K10727" s="83">
        <f>pro[[#This Row],[Profit]]/pro[[#This Row],[Revenue]]</f>
        <v>-1.5712146471882245</v>
      </c>
      <c r="L10727" s="56">
        <f t="shared" si="167"/>
        <v>10</v>
      </c>
      <c r="M10727" s="82" t="str">
        <f>"Q"&amp;" "&amp;VLOOKUP(pro[[#This Row],[Period]],Mapping!A:B,2,0)</f>
        <v>Q 4</v>
      </c>
      <c r="N10727"/>
    </row>
    <row r="10728" spans="1:14" ht="14.25" x14ac:dyDescent="0.2">
      <c r="A10728" s="42" t="s">
        <v>44</v>
      </c>
      <c r="B10728" s="44" t="s">
        <v>38</v>
      </c>
      <c r="C10728" s="44" t="s">
        <v>59</v>
      </c>
      <c r="D10728" s="43">
        <v>141332.71599999999</v>
      </c>
      <c r="E10728" s="43">
        <v>-211945.69199999998</v>
      </c>
      <c r="F10728" s="45">
        <v>-102140</v>
      </c>
      <c r="G10728" s="45">
        <v>-13390</v>
      </c>
      <c r="H10728" s="45">
        <v>-67680</v>
      </c>
      <c r="I10728" s="55">
        <f>pro[[#This Row],[Admin expenses 3]]+pro[[#This Row],[Admin expenses 2]]+pro[[#This Row],[Admin expenses 1]]+pro[[#This Row],[COGS]]</f>
        <v>-395155.69199999998</v>
      </c>
      <c r="J10728" s="55">
        <f>pro[[#This Row],[Revenue]]+pro[[#This Row],[AdminExp]]</f>
        <v>-253822.976</v>
      </c>
      <c r="K10728" s="83">
        <f>pro[[#This Row],[Profit]]/pro[[#This Row],[Revenue]]</f>
        <v>-1.7959251274842833</v>
      </c>
      <c r="L10728" s="56">
        <f t="shared" si="167"/>
        <v>10</v>
      </c>
      <c r="M10728" s="82" t="str">
        <f>"Q"&amp;" "&amp;VLOOKUP(pro[[#This Row],[Period]],Mapping!A:B,2,0)</f>
        <v>Q 4</v>
      </c>
      <c r="N10728"/>
    </row>
    <row r="10729" spans="1:14" ht="14.25" x14ac:dyDescent="0.2">
      <c r="A10729" s="42" t="s">
        <v>44</v>
      </c>
      <c r="B10729" s="44" t="s">
        <v>38</v>
      </c>
      <c r="C10729" s="44" t="s">
        <v>57</v>
      </c>
      <c r="D10729" s="43">
        <v>683946.78099999996</v>
      </c>
      <c r="E10729" s="43">
        <v>-1039958.36</v>
      </c>
      <c r="F10729" s="45">
        <v>-106490</v>
      </c>
      <c r="G10729" s="45">
        <v>-63320</v>
      </c>
      <c r="H10729" s="45">
        <v>-91430</v>
      </c>
      <c r="I10729" s="55">
        <f>pro[[#This Row],[Admin expenses 3]]+pro[[#This Row],[Admin expenses 2]]+pro[[#This Row],[Admin expenses 1]]+pro[[#This Row],[COGS]]</f>
        <v>-1301198.3599999999</v>
      </c>
      <c r="J10729" s="55">
        <f>pro[[#This Row],[Revenue]]+pro[[#This Row],[AdminExp]]</f>
        <v>-617251.57899999991</v>
      </c>
      <c r="K10729" s="83">
        <f>pro[[#This Row],[Profit]]/pro[[#This Row],[Revenue]]</f>
        <v>-0.90248480751311544</v>
      </c>
      <c r="L10729" s="56">
        <f t="shared" si="167"/>
        <v>10</v>
      </c>
      <c r="M10729" s="82" t="str">
        <f>"Q"&amp;" "&amp;VLOOKUP(pro[[#This Row],[Period]],Mapping!A:B,2,0)</f>
        <v>Q 4</v>
      </c>
      <c r="N10729"/>
    </row>
    <row r="10730" spans="1:14" ht="14.25" x14ac:dyDescent="0.2">
      <c r="A10730" s="42" t="s">
        <v>44</v>
      </c>
      <c r="B10730" s="44" t="s">
        <v>38</v>
      </c>
      <c r="C10730" s="44" t="s">
        <v>58</v>
      </c>
      <c r="D10730" s="43">
        <v>7450.6669999999995</v>
      </c>
      <c r="E10730" s="43">
        <v>0</v>
      </c>
      <c r="F10730" s="45">
        <v>-39460</v>
      </c>
      <c r="G10730" s="45">
        <v>-62560</v>
      </c>
      <c r="H10730" s="45">
        <v>-34410</v>
      </c>
      <c r="I10730" s="55">
        <f>pro[[#This Row],[Admin expenses 3]]+pro[[#This Row],[Admin expenses 2]]+pro[[#This Row],[Admin expenses 1]]+pro[[#This Row],[COGS]]</f>
        <v>-136430</v>
      </c>
      <c r="J10730" s="55">
        <f>pro[[#This Row],[Revenue]]+pro[[#This Row],[AdminExp]]</f>
        <v>-128979.333</v>
      </c>
      <c r="K10730" s="83">
        <f>pro[[#This Row],[Profit]]/pro[[#This Row],[Revenue]]</f>
        <v>-17.311112280283094</v>
      </c>
      <c r="L10730" s="56">
        <f t="shared" si="167"/>
        <v>10</v>
      </c>
      <c r="M10730" s="82" t="str">
        <f>"Q"&amp;" "&amp;VLOOKUP(pro[[#This Row],[Period]],Mapping!A:B,2,0)</f>
        <v>Q 4</v>
      </c>
      <c r="N10730"/>
    </row>
    <row r="10731" spans="1:14" ht="14.25" x14ac:dyDescent="0.2">
      <c r="A10731" s="42" t="s">
        <v>44</v>
      </c>
      <c r="B10731" s="44" t="s">
        <v>38</v>
      </c>
      <c r="C10731" s="44" t="s">
        <v>59</v>
      </c>
      <c r="D10731" s="43">
        <v>11502.19</v>
      </c>
      <c r="E10731" s="43">
        <v>-2356.9769999999999</v>
      </c>
      <c r="F10731" s="45">
        <v>-96630</v>
      </c>
      <c r="G10731" s="45">
        <v>-32280</v>
      </c>
      <c r="H10731" s="45">
        <v>-79780</v>
      </c>
      <c r="I10731" s="55">
        <f>pro[[#This Row],[Admin expenses 3]]+pro[[#This Row],[Admin expenses 2]]+pro[[#This Row],[Admin expenses 1]]+pro[[#This Row],[COGS]]</f>
        <v>-211046.97700000001</v>
      </c>
      <c r="J10731" s="55">
        <f>pro[[#This Row],[Revenue]]+pro[[#This Row],[AdminExp]]</f>
        <v>-199544.78700000001</v>
      </c>
      <c r="K10731" s="83">
        <f>pro[[#This Row],[Profit]]/pro[[#This Row],[Revenue]]</f>
        <v>-17.348416866701037</v>
      </c>
      <c r="L10731" s="56">
        <f t="shared" si="167"/>
        <v>10</v>
      </c>
      <c r="M10731" s="82" t="str">
        <f>"Q"&amp;" "&amp;VLOOKUP(pro[[#This Row],[Period]],Mapping!A:B,2,0)</f>
        <v>Q 4</v>
      </c>
      <c r="N10731"/>
    </row>
    <row r="10732" spans="1:14" ht="14.25" x14ac:dyDescent="0.2">
      <c r="A10732" s="42" t="s">
        <v>44</v>
      </c>
      <c r="B10732" s="44" t="s">
        <v>38</v>
      </c>
      <c r="C10732" s="44" t="s">
        <v>57</v>
      </c>
      <c r="D10732" s="43">
        <v>16872.289000000001</v>
      </c>
      <c r="E10732" s="43">
        <v>-10115.664999999999</v>
      </c>
      <c r="F10732" s="45">
        <v>-95460</v>
      </c>
      <c r="G10732" s="45">
        <v>-20490</v>
      </c>
      <c r="H10732" s="45">
        <v>-52150</v>
      </c>
      <c r="I10732" s="55">
        <f>pro[[#This Row],[Admin expenses 3]]+pro[[#This Row],[Admin expenses 2]]+pro[[#This Row],[Admin expenses 1]]+pro[[#This Row],[COGS]]</f>
        <v>-178215.66500000001</v>
      </c>
      <c r="J10732" s="55">
        <f>pro[[#This Row],[Revenue]]+pro[[#This Row],[AdminExp]]</f>
        <v>-161343.37600000002</v>
      </c>
      <c r="K10732" s="83">
        <f>pro[[#This Row],[Profit]]/pro[[#This Row],[Revenue]]</f>
        <v>-9.5626252015953508</v>
      </c>
      <c r="L10732" s="56">
        <f t="shared" si="167"/>
        <v>10</v>
      </c>
      <c r="M10732" s="82" t="str">
        <f>"Q"&amp;" "&amp;VLOOKUP(pro[[#This Row],[Period]],Mapping!A:B,2,0)</f>
        <v>Q 4</v>
      </c>
      <c r="N10732"/>
    </row>
    <row r="10733" spans="1:14" ht="14.25" x14ac:dyDescent="0.2">
      <c r="A10733" s="42" t="s">
        <v>44</v>
      </c>
      <c r="B10733" s="44" t="s">
        <v>38</v>
      </c>
      <c r="C10733" s="44" t="s">
        <v>58</v>
      </c>
      <c r="D10733" s="43">
        <v>250.803</v>
      </c>
      <c r="E10733" s="43">
        <v>-3694.2919999999999</v>
      </c>
      <c r="F10733" s="45">
        <v>-98390</v>
      </c>
      <c r="G10733" s="45">
        <v>-92240</v>
      </c>
      <c r="H10733" s="45">
        <v>-70280</v>
      </c>
      <c r="I10733" s="55">
        <f>pro[[#This Row],[Admin expenses 3]]+pro[[#This Row],[Admin expenses 2]]+pro[[#This Row],[Admin expenses 1]]+pro[[#This Row],[COGS]]</f>
        <v>-264604.29200000002</v>
      </c>
      <c r="J10733" s="55">
        <f>pro[[#This Row],[Revenue]]+pro[[#This Row],[AdminExp]]</f>
        <v>-264353.489</v>
      </c>
      <c r="K10733" s="83">
        <f>pro[[#This Row],[Profit]]/pro[[#This Row],[Revenue]]</f>
        <v>-1054.0284167254779</v>
      </c>
      <c r="L10733" s="56">
        <f t="shared" si="167"/>
        <v>10</v>
      </c>
      <c r="M10733" s="82" t="str">
        <f>"Q"&amp;" "&amp;VLOOKUP(pro[[#This Row],[Period]],Mapping!A:B,2,0)</f>
        <v>Q 4</v>
      </c>
      <c r="N10733"/>
    </row>
    <row r="10734" spans="1:14" ht="14.25" x14ac:dyDescent="0.2">
      <c r="A10734" s="42" t="s">
        <v>44</v>
      </c>
      <c r="B10734" s="44" t="s">
        <v>38</v>
      </c>
      <c r="C10734" s="44" t="s">
        <v>59</v>
      </c>
      <c r="D10734" s="43">
        <v>6916.1959999999999</v>
      </c>
      <c r="E10734" s="43">
        <v>-2270.5059999999999</v>
      </c>
      <c r="F10734" s="45">
        <v>-91910</v>
      </c>
      <c r="G10734" s="45">
        <v>-70440</v>
      </c>
      <c r="H10734" s="45">
        <v>-52190</v>
      </c>
      <c r="I10734" s="55">
        <f>pro[[#This Row],[Admin expenses 3]]+pro[[#This Row],[Admin expenses 2]]+pro[[#This Row],[Admin expenses 1]]+pro[[#This Row],[COGS]]</f>
        <v>-216810.50599999999</v>
      </c>
      <c r="J10734" s="55">
        <f>pro[[#This Row],[Revenue]]+pro[[#This Row],[AdminExp]]</f>
        <v>-209894.31</v>
      </c>
      <c r="K10734" s="83">
        <f>pro[[#This Row],[Profit]]/pro[[#This Row],[Revenue]]</f>
        <v>-30.348230443440297</v>
      </c>
      <c r="L10734" s="56">
        <f t="shared" si="167"/>
        <v>10</v>
      </c>
      <c r="M10734" s="82" t="str">
        <f>"Q"&amp;" "&amp;VLOOKUP(pro[[#This Row],[Period]],Mapping!A:B,2,0)</f>
        <v>Q 4</v>
      </c>
      <c r="N10734"/>
    </row>
    <row r="10735" spans="1:14" ht="14.25" x14ac:dyDescent="0.2">
      <c r="A10735" s="42" t="s">
        <v>44</v>
      </c>
      <c r="B10735" s="44" t="s">
        <v>38</v>
      </c>
      <c r="C10735" s="44" t="s">
        <v>57</v>
      </c>
      <c r="D10735" s="43">
        <v>71020.312999999995</v>
      </c>
      <c r="E10735" s="43">
        <v>-53118.709000000003</v>
      </c>
      <c r="F10735" s="45">
        <v>-47890</v>
      </c>
      <c r="G10735" s="45">
        <v>-66280</v>
      </c>
      <c r="H10735" s="45">
        <v>-95300</v>
      </c>
      <c r="I10735" s="55">
        <f>pro[[#This Row],[Admin expenses 3]]+pro[[#This Row],[Admin expenses 2]]+pro[[#This Row],[Admin expenses 1]]+pro[[#This Row],[COGS]]</f>
        <v>-262588.70900000003</v>
      </c>
      <c r="J10735" s="55">
        <f>pro[[#This Row],[Revenue]]+pro[[#This Row],[AdminExp]]</f>
        <v>-191568.39600000004</v>
      </c>
      <c r="K10735" s="83">
        <f>pro[[#This Row],[Profit]]/pro[[#This Row],[Revenue]]</f>
        <v>-2.6973747074305354</v>
      </c>
      <c r="L10735" s="56">
        <f t="shared" si="167"/>
        <v>10</v>
      </c>
      <c r="M10735" s="82" t="str">
        <f>"Q"&amp;" "&amp;VLOOKUP(pro[[#This Row],[Period]],Mapping!A:B,2,0)</f>
        <v>Q 4</v>
      </c>
      <c r="N10735"/>
    </row>
    <row r="10736" spans="1:14" ht="14.25" x14ac:dyDescent="0.2">
      <c r="A10736" s="42" t="s">
        <v>44</v>
      </c>
      <c r="B10736" s="44" t="s">
        <v>38</v>
      </c>
      <c r="C10736" s="44" t="s">
        <v>57</v>
      </c>
      <c r="D10736" s="43">
        <v>167876.78599999999</v>
      </c>
      <c r="E10736" s="43">
        <v>-139989.86399999997</v>
      </c>
      <c r="F10736" s="45">
        <v>-32860</v>
      </c>
      <c r="G10736" s="45">
        <v>-65530</v>
      </c>
      <c r="H10736" s="45">
        <v>-107720</v>
      </c>
      <c r="I10736" s="55">
        <f>pro[[#This Row],[Admin expenses 3]]+pro[[#This Row],[Admin expenses 2]]+pro[[#This Row],[Admin expenses 1]]+pro[[#This Row],[COGS]]</f>
        <v>-346099.86399999994</v>
      </c>
      <c r="J10736" s="55">
        <f>pro[[#This Row],[Revenue]]+pro[[#This Row],[AdminExp]]</f>
        <v>-178223.07799999995</v>
      </c>
      <c r="K10736" s="83">
        <f>pro[[#This Row],[Profit]]/pro[[#This Row],[Revenue]]</f>
        <v>-1.0616302720972985</v>
      </c>
      <c r="L10736" s="56">
        <f t="shared" si="167"/>
        <v>10</v>
      </c>
      <c r="M10736" s="82" t="str">
        <f>"Q"&amp;" "&amp;VLOOKUP(pro[[#This Row],[Period]],Mapping!A:B,2,0)</f>
        <v>Q 4</v>
      </c>
      <c r="N10736"/>
    </row>
    <row r="10737" spans="1:14" ht="14.25" x14ac:dyDescent="0.2">
      <c r="A10737" s="42" t="s">
        <v>44</v>
      </c>
      <c r="B10737" s="44" t="s">
        <v>38</v>
      </c>
      <c r="C10737" s="44" t="s">
        <v>57</v>
      </c>
      <c r="D10737" s="43">
        <v>289215.22699999996</v>
      </c>
      <c r="E10737" s="43">
        <v>-146220.571</v>
      </c>
      <c r="F10737" s="45">
        <v>-92270</v>
      </c>
      <c r="G10737" s="45">
        <v>-42040</v>
      </c>
      <c r="H10737" s="45">
        <v>-78890</v>
      </c>
      <c r="I10737" s="55">
        <f>pro[[#This Row],[Admin expenses 3]]+pro[[#This Row],[Admin expenses 2]]+pro[[#This Row],[Admin expenses 1]]+pro[[#This Row],[COGS]]</f>
        <v>-359420.571</v>
      </c>
      <c r="J10737" s="55">
        <f>pro[[#This Row],[Revenue]]+pro[[#This Row],[AdminExp]]</f>
        <v>-70205.344000000041</v>
      </c>
      <c r="K10737" s="83">
        <f>pro[[#This Row],[Profit]]/pro[[#This Row],[Revenue]]</f>
        <v>-0.24274428676606316</v>
      </c>
      <c r="L10737" s="56">
        <f t="shared" si="167"/>
        <v>10</v>
      </c>
      <c r="M10737" s="82" t="str">
        <f>"Q"&amp;" "&amp;VLOOKUP(pro[[#This Row],[Period]],Mapping!A:B,2,0)</f>
        <v>Q 4</v>
      </c>
      <c r="N10737"/>
    </row>
    <row r="10738" spans="1:14" ht="14.25" x14ac:dyDescent="0.2">
      <c r="A10738" s="42" t="s">
        <v>44</v>
      </c>
      <c r="B10738" s="44" t="s">
        <v>38</v>
      </c>
      <c r="C10738" s="44" t="s">
        <v>57</v>
      </c>
      <c r="D10738" s="43">
        <v>311057.63499999995</v>
      </c>
      <c r="E10738" s="43">
        <v>-185469.35399999996</v>
      </c>
      <c r="F10738" s="45">
        <v>-56740</v>
      </c>
      <c r="G10738" s="45">
        <v>-43190</v>
      </c>
      <c r="H10738" s="45">
        <v>-80830</v>
      </c>
      <c r="I10738" s="55">
        <f>pro[[#This Row],[Admin expenses 3]]+pro[[#This Row],[Admin expenses 2]]+pro[[#This Row],[Admin expenses 1]]+pro[[#This Row],[COGS]]</f>
        <v>-366229.35399999993</v>
      </c>
      <c r="J10738" s="55">
        <f>pro[[#This Row],[Revenue]]+pro[[#This Row],[AdminExp]]</f>
        <v>-55171.718999999983</v>
      </c>
      <c r="K10738" s="83">
        <f>pro[[#This Row],[Profit]]/pro[[#This Row],[Revenue]]</f>
        <v>-0.17736815558312849</v>
      </c>
      <c r="L10738" s="56">
        <f t="shared" si="167"/>
        <v>10</v>
      </c>
      <c r="M10738" s="82" t="str">
        <f>"Q"&amp;" "&amp;VLOOKUP(pro[[#This Row],[Period]],Mapping!A:B,2,0)</f>
        <v>Q 4</v>
      </c>
      <c r="N10738"/>
    </row>
    <row r="10739" spans="1:14" ht="14.25" x14ac:dyDescent="0.2">
      <c r="A10739" s="42" t="s">
        <v>44</v>
      </c>
      <c r="B10739" s="44" t="s">
        <v>38</v>
      </c>
      <c r="C10739" s="44" t="s">
        <v>57</v>
      </c>
      <c r="D10739" s="43">
        <v>51801.063999999998</v>
      </c>
      <c r="E10739" s="43">
        <v>-34129.83</v>
      </c>
      <c r="F10739" s="45">
        <v>-102560</v>
      </c>
      <c r="G10739" s="45">
        <v>-23080</v>
      </c>
      <c r="H10739" s="45">
        <v>-101810</v>
      </c>
      <c r="I10739" s="55">
        <f>pro[[#This Row],[Admin expenses 3]]+pro[[#This Row],[Admin expenses 2]]+pro[[#This Row],[Admin expenses 1]]+pro[[#This Row],[COGS]]</f>
        <v>-261579.83000000002</v>
      </c>
      <c r="J10739" s="55">
        <f>pro[[#This Row],[Revenue]]+pro[[#This Row],[AdminExp]]</f>
        <v>-209778.766</v>
      </c>
      <c r="K10739" s="83">
        <f>pro[[#This Row],[Profit]]/pro[[#This Row],[Revenue]]</f>
        <v>-4.0496999443872426</v>
      </c>
      <c r="L10739" s="56">
        <f t="shared" si="167"/>
        <v>10</v>
      </c>
      <c r="M10739" s="82" t="str">
        <f>"Q"&amp;" "&amp;VLOOKUP(pro[[#This Row],[Period]],Mapping!A:B,2,0)</f>
        <v>Q 4</v>
      </c>
      <c r="N10739"/>
    </row>
    <row r="10740" spans="1:14" ht="14.25" x14ac:dyDescent="0.2">
      <c r="A10740" s="42" t="s">
        <v>44</v>
      </c>
      <c r="B10740" s="44" t="s">
        <v>38</v>
      </c>
      <c r="C10740" s="44" t="s">
        <v>57</v>
      </c>
      <c r="D10740" s="43">
        <v>10608.737999999999</v>
      </c>
      <c r="E10740" s="43">
        <v>-4539.1779999999999</v>
      </c>
      <c r="F10740" s="45">
        <v>-39780</v>
      </c>
      <c r="G10740" s="45">
        <v>-93760</v>
      </c>
      <c r="H10740" s="45">
        <v>-47920</v>
      </c>
      <c r="I10740" s="55">
        <f>pro[[#This Row],[Admin expenses 3]]+pro[[#This Row],[Admin expenses 2]]+pro[[#This Row],[Admin expenses 1]]+pro[[#This Row],[COGS]]</f>
        <v>-185999.17800000001</v>
      </c>
      <c r="J10740" s="55">
        <f>pro[[#This Row],[Revenue]]+pro[[#This Row],[AdminExp]]</f>
        <v>-175390.44</v>
      </c>
      <c r="K10740" s="83">
        <f>pro[[#This Row],[Profit]]/pro[[#This Row],[Revenue]]</f>
        <v>-16.532639414791845</v>
      </c>
      <c r="L10740" s="56">
        <f t="shared" si="167"/>
        <v>10</v>
      </c>
      <c r="M10740" s="82" t="str">
        <f>"Q"&amp;" "&amp;VLOOKUP(pro[[#This Row],[Period]],Mapping!A:B,2,0)</f>
        <v>Q 4</v>
      </c>
      <c r="N10740"/>
    </row>
    <row r="10741" spans="1:14" ht="14.25" x14ac:dyDescent="0.2">
      <c r="A10741" s="42" t="s">
        <v>44</v>
      </c>
      <c r="B10741" s="44" t="s">
        <v>38</v>
      </c>
      <c r="C10741" s="44" t="s">
        <v>57</v>
      </c>
      <c r="D10741" s="43">
        <v>37112.572</v>
      </c>
      <c r="E10741" s="43">
        <v>-21873.095999999998</v>
      </c>
      <c r="F10741" s="45">
        <v>-60720</v>
      </c>
      <c r="G10741" s="45">
        <v>-22690</v>
      </c>
      <c r="H10741" s="45">
        <v>-25450</v>
      </c>
      <c r="I10741" s="55">
        <f>pro[[#This Row],[Admin expenses 3]]+pro[[#This Row],[Admin expenses 2]]+pro[[#This Row],[Admin expenses 1]]+pro[[#This Row],[COGS]]</f>
        <v>-130733.09599999999</v>
      </c>
      <c r="J10741" s="55">
        <f>pro[[#This Row],[Revenue]]+pro[[#This Row],[AdminExp]]</f>
        <v>-93620.52399999999</v>
      </c>
      <c r="K10741" s="83">
        <f>pro[[#This Row],[Profit]]/pro[[#This Row],[Revenue]]</f>
        <v>-2.5226094273390696</v>
      </c>
      <c r="L10741" s="56">
        <f t="shared" si="167"/>
        <v>10</v>
      </c>
      <c r="M10741" s="82" t="str">
        <f>"Q"&amp;" "&amp;VLOOKUP(pro[[#This Row],[Period]],Mapping!A:B,2,0)</f>
        <v>Q 4</v>
      </c>
      <c r="N10741"/>
    </row>
    <row r="10742" spans="1:14" ht="14.25" x14ac:dyDescent="0.2">
      <c r="A10742" s="42" t="s">
        <v>44</v>
      </c>
      <c r="B10742" s="44" t="s">
        <v>38</v>
      </c>
      <c r="C10742" s="44" t="s">
        <v>57</v>
      </c>
      <c r="D10742" s="43">
        <v>130941.72</v>
      </c>
      <c r="E10742" s="43">
        <v>-104619.501</v>
      </c>
      <c r="F10742" s="45">
        <v>-105520</v>
      </c>
      <c r="G10742" s="45">
        <v>-59800</v>
      </c>
      <c r="H10742" s="45">
        <v>-57330</v>
      </c>
      <c r="I10742" s="55">
        <f>pro[[#This Row],[Admin expenses 3]]+pro[[#This Row],[Admin expenses 2]]+pro[[#This Row],[Admin expenses 1]]+pro[[#This Row],[COGS]]</f>
        <v>-327269.50099999999</v>
      </c>
      <c r="J10742" s="55">
        <f>pro[[#This Row],[Revenue]]+pro[[#This Row],[AdminExp]]</f>
        <v>-196327.78099999999</v>
      </c>
      <c r="K10742" s="83">
        <f>pro[[#This Row],[Profit]]/pro[[#This Row],[Revenue]]</f>
        <v>-1.499352391277585</v>
      </c>
      <c r="L10742" s="56">
        <f t="shared" si="167"/>
        <v>10</v>
      </c>
      <c r="M10742" s="82" t="str">
        <f>"Q"&amp;" "&amp;VLOOKUP(pro[[#This Row],[Period]],Mapping!A:B,2,0)</f>
        <v>Q 4</v>
      </c>
      <c r="N10742"/>
    </row>
    <row r="10743" spans="1:14" ht="14.25" x14ac:dyDescent="0.2">
      <c r="A10743" s="42" t="s">
        <v>44</v>
      </c>
      <c r="B10743" s="44" t="s">
        <v>38</v>
      </c>
      <c r="C10743" s="44" t="s">
        <v>57</v>
      </c>
      <c r="D10743" s="43">
        <v>67167.197999999989</v>
      </c>
      <c r="E10743" s="43">
        <v>-22662.465</v>
      </c>
      <c r="F10743" s="45">
        <v>-91790</v>
      </c>
      <c r="G10743" s="45">
        <v>-56970</v>
      </c>
      <c r="H10743" s="45">
        <v>-66020</v>
      </c>
      <c r="I10743" s="55">
        <f>pro[[#This Row],[Admin expenses 3]]+pro[[#This Row],[Admin expenses 2]]+pro[[#This Row],[Admin expenses 1]]+pro[[#This Row],[COGS]]</f>
        <v>-237442.465</v>
      </c>
      <c r="J10743" s="55">
        <f>pro[[#This Row],[Revenue]]+pro[[#This Row],[AdminExp]]</f>
        <v>-170275.26699999999</v>
      </c>
      <c r="K10743" s="83">
        <f>pro[[#This Row],[Profit]]/pro[[#This Row],[Revenue]]</f>
        <v>-2.5350955834126059</v>
      </c>
      <c r="L10743" s="56">
        <f t="shared" si="167"/>
        <v>10</v>
      </c>
      <c r="M10743" s="82" t="str">
        <f>"Q"&amp;" "&amp;VLOOKUP(pro[[#This Row],[Period]],Mapping!A:B,2,0)</f>
        <v>Q 4</v>
      </c>
      <c r="N10743"/>
    </row>
    <row r="10744" spans="1:14" ht="14.25" x14ac:dyDescent="0.2">
      <c r="A10744" s="42" t="s">
        <v>44</v>
      </c>
      <c r="B10744" s="44" t="s">
        <v>38</v>
      </c>
      <c r="C10744" s="44" t="s">
        <v>57</v>
      </c>
      <c r="D10744" s="43">
        <v>20022.883999999998</v>
      </c>
      <c r="E10744" s="43">
        <v>-11417.965999999999</v>
      </c>
      <c r="F10744" s="45">
        <v>-88630</v>
      </c>
      <c r="G10744" s="45">
        <v>-82380</v>
      </c>
      <c r="H10744" s="45">
        <v>-67340</v>
      </c>
      <c r="I10744" s="55">
        <f>pro[[#This Row],[Admin expenses 3]]+pro[[#This Row],[Admin expenses 2]]+pro[[#This Row],[Admin expenses 1]]+pro[[#This Row],[COGS]]</f>
        <v>-249767.96599999999</v>
      </c>
      <c r="J10744" s="55">
        <f>pro[[#This Row],[Revenue]]+pro[[#This Row],[AdminExp]]</f>
        <v>-229745.08199999999</v>
      </c>
      <c r="K10744" s="83">
        <f>pro[[#This Row],[Profit]]/pro[[#This Row],[Revenue]]</f>
        <v>-11.474125405710787</v>
      </c>
      <c r="L10744" s="56">
        <f t="shared" si="167"/>
        <v>10</v>
      </c>
      <c r="M10744" s="82" t="str">
        <f>"Q"&amp;" "&amp;VLOOKUP(pro[[#This Row],[Period]],Mapping!A:B,2,0)</f>
        <v>Q 4</v>
      </c>
      <c r="N10744"/>
    </row>
    <row r="10745" spans="1:14" ht="14.25" x14ac:dyDescent="0.2">
      <c r="A10745" s="42" t="s">
        <v>44</v>
      </c>
      <c r="B10745" s="44" t="s">
        <v>38</v>
      </c>
      <c r="C10745" s="44" t="s">
        <v>57</v>
      </c>
      <c r="D10745" s="43">
        <v>15371472.836999999</v>
      </c>
      <c r="E10745" s="43">
        <v>-869142.35799999989</v>
      </c>
      <c r="F10745" s="45">
        <v>-69150</v>
      </c>
      <c r="G10745" s="45">
        <v>-86200</v>
      </c>
      <c r="H10745" s="45">
        <v>-73760</v>
      </c>
      <c r="I10745" s="55">
        <f>pro[[#This Row],[Admin expenses 3]]+pro[[#This Row],[Admin expenses 2]]+pro[[#This Row],[Admin expenses 1]]+pro[[#This Row],[COGS]]</f>
        <v>-1098252.358</v>
      </c>
      <c r="J10745" s="55">
        <f>pro[[#This Row],[Revenue]]+pro[[#This Row],[AdminExp]]</f>
        <v>14273220.478999998</v>
      </c>
      <c r="K10745" s="83">
        <f>pro[[#This Row],[Profit]]/pro[[#This Row],[Revenue]]</f>
        <v>0.92855256164155942</v>
      </c>
      <c r="L10745" s="56">
        <f t="shared" si="167"/>
        <v>10</v>
      </c>
      <c r="M10745" s="82" t="str">
        <f>"Q"&amp;" "&amp;VLOOKUP(pro[[#This Row],[Period]],Mapping!A:B,2,0)</f>
        <v>Q 4</v>
      </c>
      <c r="N10745"/>
    </row>
    <row r="10746" spans="1:14" ht="14.25" x14ac:dyDescent="0.2">
      <c r="A10746" s="42" t="s">
        <v>44</v>
      </c>
      <c r="B10746" s="44" t="s">
        <v>38</v>
      </c>
      <c r="C10746" s="44" t="s">
        <v>57</v>
      </c>
      <c r="D10746" s="43">
        <v>36783.368999999999</v>
      </c>
      <c r="E10746" s="43">
        <v>-35867.264999999999</v>
      </c>
      <c r="F10746" s="45">
        <v>-51600</v>
      </c>
      <c r="G10746" s="45">
        <v>-67900</v>
      </c>
      <c r="H10746" s="45">
        <v>-18890</v>
      </c>
      <c r="I10746" s="55">
        <f>pro[[#This Row],[Admin expenses 3]]+pro[[#This Row],[Admin expenses 2]]+pro[[#This Row],[Admin expenses 1]]+pro[[#This Row],[COGS]]</f>
        <v>-174257.26500000001</v>
      </c>
      <c r="J10746" s="55">
        <f>pro[[#This Row],[Revenue]]+pro[[#This Row],[AdminExp]]</f>
        <v>-137473.89600000001</v>
      </c>
      <c r="K10746" s="83">
        <f>pro[[#This Row],[Profit]]/pro[[#This Row],[Revenue]]</f>
        <v>-3.7373927331126198</v>
      </c>
      <c r="L10746" s="56">
        <f t="shared" si="167"/>
        <v>10</v>
      </c>
      <c r="M10746" s="82" t="str">
        <f>"Q"&amp;" "&amp;VLOOKUP(pro[[#This Row],[Period]],Mapping!A:B,2,0)</f>
        <v>Q 4</v>
      </c>
      <c r="N10746"/>
    </row>
    <row r="10747" spans="1:14" ht="14.25" x14ac:dyDescent="0.2">
      <c r="A10747" s="42" t="s">
        <v>44</v>
      </c>
      <c r="B10747" s="44" t="s">
        <v>38</v>
      </c>
      <c r="C10747" s="44" t="s">
        <v>57</v>
      </c>
      <c r="D10747" s="43">
        <v>14543.451999999999</v>
      </c>
      <c r="E10747" s="43">
        <v>-5919.2069999999994</v>
      </c>
      <c r="F10747" s="45">
        <v>-81420</v>
      </c>
      <c r="G10747" s="45">
        <v>-89070</v>
      </c>
      <c r="H10747" s="45">
        <v>-79260</v>
      </c>
      <c r="I10747" s="55">
        <f>pro[[#This Row],[Admin expenses 3]]+pro[[#This Row],[Admin expenses 2]]+pro[[#This Row],[Admin expenses 1]]+pro[[#This Row],[COGS]]</f>
        <v>-255669.20699999999</v>
      </c>
      <c r="J10747" s="55">
        <f>pro[[#This Row],[Revenue]]+pro[[#This Row],[AdminExp]]</f>
        <v>-241125.755</v>
      </c>
      <c r="K10747" s="83">
        <f>pro[[#This Row],[Profit]]/pro[[#This Row],[Revenue]]</f>
        <v>-16.579678263454923</v>
      </c>
      <c r="L10747" s="56">
        <f t="shared" si="167"/>
        <v>10</v>
      </c>
      <c r="M10747" s="82" t="str">
        <f>"Q"&amp;" "&amp;VLOOKUP(pro[[#This Row],[Period]],Mapping!A:B,2,0)</f>
        <v>Q 4</v>
      </c>
      <c r="N10747"/>
    </row>
    <row r="10748" spans="1:14" ht="14.25" x14ac:dyDescent="0.2">
      <c r="A10748" s="42" t="s">
        <v>44</v>
      </c>
      <c r="B10748" s="44" t="s">
        <v>38</v>
      </c>
      <c r="C10748" s="44" t="s">
        <v>57</v>
      </c>
      <c r="D10748" s="43">
        <v>82077.029999999984</v>
      </c>
      <c r="E10748" s="43">
        <v>-22692.502</v>
      </c>
      <c r="F10748" s="45">
        <v>-100700</v>
      </c>
      <c r="G10748" s="45">
        <v>-53720</v>
      </c>
      <c r="H10748" s="45">
        <v>-54480</v>
      </c>
      <c r="I10748" s="55">
        <f>pro[[#This Row],[Admin expenses 3]]+pro[[#This Row],[Admin expenses 2]]+pro[[#This Row],[Admin expenses 1]]+pro[[#This Row],[COGS]]</f>
        <v>-231592.50200000001</v>
      </c>
      <c r="J10748" s="55">
        <f>pro[[#This Row],[Revenue]]+pro[[#This Row],[AdminExp]]</f>
        <v>-149515.47200000001</v>
      </c>
      <c r="K10748" s="83">
        <f>pro[[#This Row],[Profit]]/pro[[#This Row],[Revenue]]</f>
        <v>-1.8216481761096868</v>
      </c>
      <c r="L10748" s="56">
        <f t="shared" si="167"/>
        <v>10</v>
      </c>
      <c r="M10748" s="82" t="str">
        <f>"Q"&amp;" "&amp;VLOOKUP(pro[[#This Row],[Period]],Mapping!A:B,2,0)</f>
        <v>Q 4</v>
      </c>
      <c r="N10748"/>
    </row>
    <row r="10749" spans="1:14" ht="14.25" x14ac:dyDescent="0.2">
      <c r="A10749" s="42" t="s">
        <v>44</v>
      </c>
      <c r="B10749" s="44" t="s">
        <v>38</v>
      </c>
      <c r="C10749" s="44" t="s">
        <v>57</v>
      </c>
      <c r="D10749" s="43">
        <v>123023.712</v>
      </c>
      <c r="E10749" s="43">
        <v>-61911.366999999991</v>
      </c>
      <c r="F10749" s="45">
        <v>-104610</v>
      </c>
      <c r="G10749" s="45">
        <v>-81760</v>
      </c>
      <c r="H10749" s="45">
        <v>-77580</v>
      </c>
      <c r="I10749" s="55">
        <f>pro[[#This Row],[Admin expenses 3]]+pro[[#This Row],[Admin expenses 2]]+pro[[#This Row],[Admin expenses 1]]+pro[[#This Row],[COGS]]</f>
        <v>-325861.36699999997</v>
      </c>
      <c r="J10749" s="55">
        <f>pro[[#This Row],[Revenue]]+pro[[#This Row],[AdminExp]]</f>
        <v>-202837.65499999997</v>
      </c>
      <c r="K10749" s="83">
        <f>pro[[#This Row],[Profit]]/pro[[#This Row],[Revenue]]</f>
        <v>-1.6487687755674285</v>
      </c>
      <c r="L10749" s="56">
        <f t="shared" si="167"/>
        <v>10</v>
      </c>
      <c r="M10749" s="82" t="str">
        <f>"Q"&amp;" "&amp;VLOOKUP(pro[[#This Row],[Period]],Mapping!A:B,2,0)</f>
        <v>Q 4</v>
      </c>
      <c r="N10749"/>
    </row>
    <row r="10750" spans="1:14" ht="14.25" x14ac:dyDescent="0.2">
      <c r="A10750" s="42" t="s">
        <v>44</v>
      </c>
      <c r="B10750" s="44" t="s">
        <v>38</v>
      </c>
      <c r="C10750" s="44" t="s">
        <v>57</v>
      </c>
      <c r="D10750" s="43">
        <v>246228.06599999999</v>
      </c>
      <c r="E10750" s="43">
        <v>-77651.531999999992</v>
      </c>
      <c r="F10750" s="45">
        <v>-45700</v>
      </c>
      <c r="G10750" s="45">
        <v>-67720</v>
      </c>
      <c r="H10750" s="45">
        <v>-101340</v>
      </c>
      <c r="I10750" s="55">
        <f>pro[[#This Row],[Admin expenses 3]]+pro[[#This Row],[Admin expenses 2]]+pro[[#This Row],[Admin expenses 1]]+pro[[#This Row],[COGS]]</f>
        <v>-292411.53200000001</v>
      </c>
      <c r="J10750" s="55">
        <f>pro[[#This Row],[Revenue]]+pro[[#This Row],[AdminExp]]</f>
        <v>-46183.466000000015</v>
      </c>
      <c r="K10750" s="83">
        <f>pro[[#This Row],[Profit]]/pro[[#This Row],[Revenue]]</f>
        <v>-0.18756377674671748</v>
      </c>
      <c r="L10750" s="56">
        <f t="shared" si="167"/>
        <v>10</v>
      </c>
      <c r="M10750" s="82" t="str">
        <f>"Q"&amp;" "&amp;VLOOKUP(pro[[#This Row],[Period]],Mapping!A:B,2,0)</f>
        <v>Q 4</v>
      </c>
      <c r="N10750"/>
    </row>
    <row r="10751" spans="1:14" ht="14.25" x14ac:dyDescent="0.2">
      <c r="A10751" s="42" t="s">
        <v>44</v>
      </c>
      <c r="B10751" s="44" t="s">
        <v>38</v>
      </c>
      <c r="C10751" s="44" t="s">
        <v>57</v>
      </c>
      <c r="D10751" s="43">
        <v>98413.062999999995</v>
      </c>
      <c r="E10751" s="43">
        <v>-21866.467000000001</v>
      </c>
      <c r="F10751" s="45">
        <v>-14480</v>
      </c>
      <c r="G10751" s="45">
        <v>-33140</v>
      </c>
      <c r="H10751" s="45">
        <v>-96530</v>
      </c>
      <c r="I10751" s="55">
        <f>pro[[#This Row],[Admin expenses 3]]+pro[[#This Row],[Admin expenses 2]]+pro[[#This Row],[Admin expenses 1]]+pro[[#This Row],[COGS]]</f>
        <v>-166016.467</v>
      </c>
      <c r="J10751" s="55">
        <f>pro[[#This Row],[Revenue]]+pro[[#This Row],[AdminExp]]</f>
        <v>-67603.40400000001</v>
      </c>
      <c r="K10751" s="83">
        <f>pro[[#This Row],[Profit]]/pro[[#This Row],[Revenue]]</f>
        <v>-0.68693526996512666</v>
      </c>
      <c r="L10751" s="56">
        <f t="shared" si="167"/>
        <v>10</v>
      </c>
      <c r="M10751" s="82" t="str">
        <f>"Q"&amp;" "&amp;VLOOKUP(pro[[#This Row],[Period]],Mapping!A:B,2,0)</f>
        <v>Q 4</v>
      </c>
      <c r="N10751"/>
    </row>
    <row r="10752" spans="1:14" ht="14.25" x14ac:dyDescent="0.2">
      <c r="A10752" s="42" t="s">
        <v>44</v>
      </c>
      <c r="B10752" s="44" t="s">
        <v>38</v>
      </c>
      <c r="C10752" s="44" t="s">
        <v>57</v>
      </c>
      <c r="D10752" s="43">
        <v>5194712.6279999996</v>
      </c>
      <c r="E10752" s="43">
        <v>-38698.561999999998</v>
      </c>
      <c r="F10752" s="45">
        <v>-91940</v>
      </c>
      <c r="G10752" s="45">
        <v>-69920</v>
      </c>
      <c r="H10752" s="45">
        <v>-52670</v>
      </c>
      <c r="I10752" s="55">
        <f>pro[[#This Row],[Admin expenses 3]]+pro[[#This Row],[Admin expenses 2]]+pro[[#This Row],[Admin expenses 1]]+pro[[#This Row],[COGS]]</f>
        <v>-253228.56200000001</v>
      </c>
      <c r="J10752" s="55">
        <f>pro[[#This Row],[Revenue]]+pro[[#This Row],[AdminExp]]</f>
        <v>4941484.0659999996</v>
      </c>
      <c r="K10752" s="83">
        <f>pro[[#This Row],[Profit]]/pro[[#This Row],[Revenue]]</f>
        <v>0.95125263318030839</v>
      </c>
      <c r="L10752" s="56">
        <f t="shared" si="167"/>
        <v>10</v>
      </c>
      <c r="M10752" s="82" t="str">
        <f>"Q"&amp;" "&amp;VLOOKUP(pro[[#This Row],[Period]],Mapping!A:B,2,0)</f>
        <v>Q 4</v>
      </c>
      <c r="N10752"/>
    </row>
    <row r="10753" spans="1:14" ht="14.25" x14ac:dyDescent="0.2">
      <c r="A10753" s="42" t="s">
        <v>44</v>
      </c>
      <c r="B10753" s="44" t="s">
        <v>38</v>
      </c>
      <c r="C10753" s="44" t="s">
        <v>57</v>
      </c>
      <c r="D10753" s="43">
        <v>116350.16399999999</v>
      </c>
      <c r="E10753" s="43">
        <v>-145525.261</v>
      </c>
      <c r="F10753" s="45">
        <v>-106090</v>
      </c>
      <c r="G10753" s="45">
        <v>-44720</v>
      </c>
      <c r="H10753" s="45">
        <v>-64790</v>
      </c>
      <c r="I10753" s="55">
        <f>pro[[#This Row],[Admin expenses 3]]+pro[[#This Row],[Admin expenses 2]]+pro[[#This Row],[Admin expenses 1]]+pro[[#This Row],[COGS]]</f>
        <v>-361125.261</v>
      </c>
      <c r="J10753" s="55">
        <f>pro[[#This Row],[Revenue]]+pro[[#This Row],[AdminExp]]</f>
        <v>-244775.09700000001</v>
      </c>
      <c r="K10753" s="83">
        <f>pro[[#This Row],[Profit]]/pro[[#This Row],[Revenue]]</f>
        <v>-2.1037795614967938</v>
      </c>
      <c r="L10753" s="56">
        <f t="shared" si="167"/>
        <v>10</v>
      </c>
      <c r="M10753" s="82" t="str">
        <f>"Q"&amp;" "&amp;VLOOKUP(pro[[#This Row],[Period]],Mapping!A:B,2,0)</f>
        <v>Q 4</v>
      </c>
      <c r="N10753"/>
    </row>
    <row r="10754" spans="1:14" ht="14.25" x14ac:dyDescent="0.2">
      <c r="A10754" s="42" t="s">
        <v>44</v>
      </c>
      <c r="B10754" s="44" t="s">
        <v>38</v>
      </c>
      <c r="C10754" s="44" t="s">
        <v>57</v>
      </c>
      <c r="D10754" s="43">
        <v>36352.616999999998</v>
      </c>
      <c r="E10754" s="43">
        <v>-38925.207999999991</v>
      </c>
      <c r="F10754" s="45">
        <v>-67570</v>
      </c>
      <c r="G10754" s="45">
        <v>-36210</v>
      </c>
      <c r="H10754" s="45">
        <v>-26530</v>
      </c>
      <c r="I10754" s="55">
        <f>pro[[#This Row],[Admin expenses 3]]+pro[[#This Row],[Admin expenses 2]]+pro[[#This Row],[Admin expenses 1]]+pro[[#This Row],[COGS]]</f>
        <v>-169235.20799999998</v>
      </c>
      <c r="J10754" s="55">
        <f>pro[[#This Row],[Revenue]]+pro[[#This Row],[AdminExp]]</f>
        <v>-132882.59099999999</v>
      </c>
      <c r="K10754" s="83">
        <f>pro[[#This Row],[Profit]]/pro[[#This Row],[Revenue]]</f>
        <v>-3.6553789511220058</v>
      </c>
      <c r="L10754" s="56">
        <f t="shared" ref="L10754:L10817" si="168">MONTH(DATEVALUE(A10754&amp;"1"))</f>
        <v>10</v>
      </c>
      <c r="M10754" s="82" t="str">
        <f>"Q"&amp;" "&amp;VLOOKUP(pro[[#This Row],[Period]],Mapping!A:B,2,0)</f>
        <v>Q 4</v>
      </c>
      <c r="N10754"/>
    </row>
    <row r="10755" spans="1:14" ht="14.25" x14ac:dyDescent="0.2">
      <c r="A10755" s="42" t="s">
        <v>44</v>
      </c>
      <c r="B10755" s="44" t="s">
        <v>38</v>
      </c>
      <c r="C10755" s="44" t="s">
        <v>57</v>
      </c>
      <c r="D10755" s="43">
        <v>671931.63799999992</v>
      </c>
      <c r="E10755" s="43">
        <v>-164349.22</v>
      </c>
      <c r="F10755" s="45">
        <v>-71870</v>
      </c>
      <c r="G10755" s="45">
        <v>-38600</v>
      </c>
      <c r="H10755" s="45">
        <v>-53330</v>
      </c>
      <c r="I10755" s="55">
        <f>pro[[#This Row],[Admin expenses 3]]+pro[[#This Row],[Admin expenses 2]]+pro[[#This Row],[Admin expenses 1]]+pro[[#This Row],[COGS]]</f>
        <v>-328149.21999999997</v>
      </c>
      <c r="J10755" s="55">
        <f>pro[[#This Row],[Revenue]]+pro[[#This Row],[AdminExp]]</f>
        <v>343782.41799999995</v>
      </c>
      <c r="K10755" s="83">
        <f>pro[[#This Row],[Profit]]/pro[[#This Row],[Revenue]]</f>
        <v>0.51163302716815962</v>
      </c>
      <c r="L10755" s="56">
        <f t="shared" si="168"/>
        <v>10</v>
      </c>
      <c r="M10755" s="82" t="str">
        <f>"Q"&amp;" "&amp;VLOOKUP(pro[[#This Row],[Period]],Mapping!A:B,2,0)</f>
        <v>Q 4</v>
      </c>
      <c r="N10755"/>
    </row>
    <row r="10756" spans="1:14" ht="14.25" x14ac:dyDescent="0.2">
      <c r="A10756" s="42" t="s">
        <v>44</v>
      </c>
      <c r="B10756" s="44" t="s">
        <v>38</v>
      </c>
      <c r="C10756" s="44" t="s">
        <v>57</v>
      </c>
      <c r="D10756" s="43">
        <v>306519.74499999994</v>
      </c>
      <c r="E10756" s="43">
        <v>-31819.913999999997</v>
      </c>
      <c r="F10756" s="45">
        <v>-95250</v>
      </c>
      <c r="G10756" s="45">
        <v>-64950</v>
      </c>
      <c r="H10756" s="45">
        <v>-99820</v>
      </c>
      <c r="I10756" s="55">
        <f>pro[[#This Row],[Admin expenses 3]]+pro[[#This Row],[Admin expenses 2]]+pro[[#This Row],[Admin expenses 1]]+pro[[#This Row],[COGS]]</f>
        <v>-291839.91399999999</v>
      </c>
      <c r="J10756" s="55">
        <f>pro[[#This Row],[Revenue]]+pro[[#This Row],[AdminExp]]</f>
        <v>14679.830999999947</v>
      </c>
      <c r="K10756" s="83">
        <f>pro[[#This Row],[Profit]]/pro[[#This Row],[Revenue]]</f>
        <v>4.7891958803502041E-2</v>
      </c>
      <c r="L10756" s="56">
        <f t="shared" si="168"/>
        <v>10</v>
      </c>
      <c r="M10756" s="82" t="str">
        <f>"Q"&amp;" "&amp;VLOOKUP(pro[[#This Row],[Period]],Mapping!A:B,2,0)</f>
        <v>Q 4</v>
      </c>
      <c r="N10756"/>
    </row>
    <row r="10757" spans="1:14" ht="14.25" x14ac:dyDescent="0.2">
      <c r="A10757" s="42" t="s">
        <v>44</v>
      </c>
      <c r="B10757" s="44" t="s">
        <v>38</v>
      </c>
      <c r="C10757" s="44" t="s">
        <v>57</v>
      </c>
      <c r="D10757" s="43">
        <v>6054643.9100000001</v>
      </c>
      <c r="E10757" s="43">
        <v>-689063.65500000003</v>
      </c>
      <c r="F10757" s="45">
        <v>-82540</v>
      </c>
      <c r="G10757" s="45">
        <v>-35190</v>
      </c>
      <c r="H10757" s="45">
        <v>-54410</v>
      </c>
      <c r="I10757" s="55">
        <f>pro[[#This Row],[Admin expenses 3]]+pro[[#This Row],[Admin expenses 2]]+pro[[#This Row],[Admin expenses 1]]+pro[[#This Row],[COGS]]</f>
        <v>-861203.65500000003</v>
      </c>
      <c r="J10757" s="55">
        <f>pro[[#This Row],[Revenue]]+pro[[#This Row],[AdminExp]]</f>
        <v>5193440.2549999999</v>
      </c>
      <c r="K10757" s="83">
        <f>pro[[#This Row],[Profit]]/pro[[#This Row],[Revenue]]</f>
        <v>0.85776146908035089</v>
      </c>
      <c r="L10757" s="56">
        <f t="shared" si="168"/>
        <v>10</v>
      </c>
      <c r="M10757" s="82" t="str">
        <f>"Q"&amp;" "&amp;VLOOKUP(pro[[#This Row],[Period]],Mapping!A:B,2,0)</f>
        <v>Q 4</v>
      </c>
      <c r="N10757"/>
    </row>
    <row r="10758" spans="1:14" ht="14.25" x14ac:dyDescent="0.2">
      <c r="A10758" s="42" t="s">
        <v>44</v>
      </c>
      <c r="B10758" s="44" t="s">
        <v>38</v>
      </c>
      <c r="C10758" s="44" t="s">
        <v>57</v>
      </c>
      <c r="D10758" s="43">
        <v>899749.29799999984</v>
      </c>
      <c r="E10758" s="43">
        <v>-1168694.618</v>
      </c>
      <c r="F10758" s="45">
        <v>-33800</v>
      </c>
      <c r="G10758" s="45">
        <v>-81400</v>
      </c>
      <c r="H10758" s="45">
        <v>-53550</v>
      </c>
      <c r="I10758" s="55">
        <f>pro[[#This Row],[Admin expenses 3]]+pro[[#This Row],[Admin expenses 2]]+pro[[#This Row],[Admin expenses 1]]+pro[[#This Row],[COGS]]</f>
        <v>-1337444.618</v>
      </c>
      <c r="J10758" s="55">
        <f>pro[[#This Row],[Revenue]]+pro[[#This Row],[AdminExp]]</f>
        <v>-437695.32000000018</v>
      </c>
      <c r="K10758" s="83">
        <f>pro[[#This Row],[Profit]]/pro[[#This Row],[Revenue]]</f>
        <v>-0.48646364156429744</v>
      </c>
      <c r="L10758" s="56">
        <f t="shared" si="168"/>
        <v>10</v>
      </c>
      <c r="M10758" s="82" t="str">
        <f>"Q"&amp;" "&amp;VLOOKUP(pro[[#This Row],[Period]],Mapping!A:B,2,0)</f>
        <v>Q 4</v>
      </c>
      <c r="N10758"/>
    </row>
    <row r="10759" spans="1:14" ht="14.25" x14ac:dyDescent="0.2">
      <c r="A10759" s="42" t="s">
        <v>44</v>
      </c>
      <c r="B10759" s="44" t="s">
        <v>38</v>
      </c>
      <c r="C10759" s="44" t="s">
        <v>57</v>
      </c>
      <c r="D10759" s="43">
        <v>849691.19900000002</v>
      </c>
      <c r="E10759" s="43">
        <v>-512499.43499999994</v>
      </c>
      <c r="F10759" s="45">
        <v>-70080</v>
      </c>
      <c r="G10759" s="45">
        <v>-33340</v>
      </c>
      <c r="H10759" s="45">
        <v>-54590</v>
      </c>
      <c r="I10759" s="55">
        <f>pro[[#This Row],[Admin expenses 3]]+pro[[#This Row],[Admin expenses 2]]+pro[[#This Row],[Admin expenses 1]]+pro[[#This Row],[COGS]]</f>
        <v>-670509.43499999994</v>
      </c>
      <c r="J10759" s="55">
        <f>pro[[#This Row],[Revenue]]+pro[[#This Row],[AdminExp]]</f>
        <v>179181.76400000008</v>
      </c>
      <c r="K10759" s="83">
        <f>pro[[#This Row],[Profit]]/pro[[#This Row],[Revenue]]</f>
        <v>0.21087868652856329</v>
      </c>
      <c r="L10759" s="56">
        <f t="shared" si="168"/>
        <v>10</v>
      </c>
      <c r="M10759" s="82" t="str">
        <f>"Q"&amp;" "&amp;VLOOKUP(pro[[#This Row],[Period]],Mapping!A:B,2,0)</f>
        <v>Q 4</v>
      </c>
      <c r="N10759"/>
    </row>
    <row r="10760" spans="1:14" ht="14.25" x14ac:dyDescent="0.2">
      <c r="A10760" s="42" t="s">
        <v>44</v>
      </c>
      <c r="B10760" s="44" t="s">
        <v>38</v>
      </c>
      <c r="C10760" s="44" t="s">
        <v>57</v>
      </c>
      <c r="D10760" s="43">
        <v>590789.31799999997</v>
      </c>
      <c r="E10760" s="43">
        <v>-186643.758</v>
      </c>
      <c r="F10760" s="45">
        <v>-87610</v>
      </c>
      <c r="G10760" s="45">
        <v>-38460</v>
      </c>
      <c r="H10760" s="45">
        <v>-19750</v>
      </c>
      <c r="I10760" s="55">
        <f>pro[[#This Row],[Admin expenses 3]]+pro[[#This Row],[Admin expenses 2]]+pro[[#This Row],[Admin expenses 1]]+pro[[#This Row],[COGS]]</f>
        <v>-332463.75800000003</v>
      </c>
      <c r="J10760" s="55">
        <f>pro[[#This Row],[Revenue]]+pro[[#This Row],[AdminExp]]</f>
        <v>258325.55999999994</v>
      </c>
      <c r="K10760" s="83">
        <f>pro[[#This Row],[Profit]]/pro[[#This Row],[Revenue]]</f>
        <v>0.43725496065925817</v>
      </c>
      <c r="L10760" s="56">
        <f t="shared" si="168"/>
        <v>10</v>
      </c>
      <c r="M10760" s="82" t="str">
        <f>"Q"&amp;" "&amp;VLOOKUP(pro[[#This Row],[Period]],Mapping!A:B,2,0)</f>
        <v>Q 4</v>
      </c>
      <c r="N10760"/>
    </row>
    <row r="10761" spans="1:14" ht="14.25" x14ac:dyDescent="0.2">
      <c r="A10761" s="42" t="s">
        <v>44</v>
      </c>
      <c r="B10761" s="44" t="s">
        <v>38</v>
      </c>
      <c r="C10761" s="44" t="s">
        <v>58</v>
      </c>
      <c r="D10761" s="43">
        <v>303707.43199999997</v>
      </c>
      <c r="E10761" s="43">
        <v>-177738.77799999999</v>
      </c>
      <c r="F10761" s="45">
        <v>-18730</v>
      </c>
      <c r="G10761" s="45">
        <v>-18540</v>
      </c>
      <c r="H10761" s="45">
        <v>-82110</v>
      </c>
      <c r="I10761" s="55">
        <f>pro[[#This Row],[Admin expenses 3]]+pro[[#This Row],[Admin expenses 2]]+pro[[#This Row],[Admin expenses 1]]+pro[[#This Row],[COGS]]</f>
        <v>-297118.77799999999</v>
      </c>
      <c r="J10761" s="55">
        <f>pro[[#This Row],[Revenue]]+pro[[#This Row],[AdminExp]]</f>
        <v>6588.6539999999804</v>
      </c>
      <c r="K10761" s="83">
        <f>pro[[#This Row],[Profit]]/pro[[#This Row],[Revenue]]</f>
        <v>2.1694082217915502E-2</v>
      </c>
      <c r="L10761" s="56">
        <f t="shared" si="168"/>
        <v>10</v>
      </c>
      <c r="M10761" s="82" t="str">
        <f>"Q"&amp;" "&amp;VLOOKUP(pro[[#This Row],[Period]],Mapping!A:B,2,0)</f>
        <v>Q 4</v>
      </c>
      <c r="N10761"/>
    </row>
    <row r="10762" spans="1:14" ht="14.25" x14ac:dyDescent="0.2">
      <c r="A10762" s="42" t="s">
        <v>44</v>
      </c>
      <c r="B10762" s="44" t="s">
        <v>21</v>
      </c>
      <c r="C10762" s="44" t="s">
        <v>59</v>
      </c>
      <c r="D10762" s="43">
        <v>164183.579</v>
      </c>
      <c r="E10762" s="43">
        <v>-321460.05499999999</v>
      </c>
      <c r="F10762" s="45">
        <v>-23760</v>
      </c>
      <c r="G10762" s="45">
        <v>-13150</v>
      </c>
      <c r="H10762" s="45">
        <v>-51820</v>
      </c>
      <c r="I10762" s="55">
        <f>pro[[#This Row],[Admin expenses 3]]+pro[[#This Row],[Admin expenses 2]]+pro[[#This Row],[Admin expenses 1]]+pro[[#This Row],[COGS]]</f>
        <v>-410190.05499999999</v>
      </c>
      <c r="J10762" s="55">
        <f>pro[[#This Row],[Revenue]]+pro[[#This Row],[AdminExp]]</f>
        <v>-246006.476</v>
      </c>
      <c r="K10762" s="83">
        <f>pro[[#This Row],[Profit]]/pro[[#This Row],[Revenue]]</f>
        <v>-1.4983622448625022</v>
      </c>
      <c r="L10762" s="56">
        <f t="shared" si="168"/>
        <v>10</v>
      </c>
      <c r="M10762" s="82" t="str">
        <f>"Q"&amp;" "&amp;VLOOKUP(pro[[#This Row],[Period]],Mapping!A:B,2,0)</f>
        <v>Q 4</v>
      </c>
      <c r="N10762"/>
    </row>
    <row r="10763" spans="1:14" ht="14.25" x14ac:dyDescent="0.2">
      <c r="A10763" s="42" t="s">
        <v>44</v>
      </c>
      <c r="B10763" s="44" t="s">
        <v>21</v>
      </c>
      <c r="C10763" s="44" t="s">
        <v>57</v>
      </c>
      <c r="D10763" s="43">
        <v>180889.36599999998</v>
      </c>
      <c r="E10763" s="43">
        <v>-35049.021000000001</v>
      </c>
      <c r="F10763" s="45">
        <v>-70590</v>
      </c>
      <c r="G10763" s="45">
        <v>-64000</v>
      </c>
      <c r="H10763" s="45">
        <v>-38850</v>
      </c>
      <c r="I10763" s="55">
        <f>pro[[#This Row],[Admin expenses 3]]+pro[[#This Row],[Admin expenses 2]]+pro[[#This Row],[Admin expenses 1]]+pro[[#This Row],[COGS]]</f>
        <v>-208489.02100000001</v>
      </c>
      <c r="J10763" s="55">
        <f>pro[[#This Row],[Revenue]]+pro[[#This Row],[AdminExp]]</f>
        <v>-27599.655000000028</v>
      </c>
      <c r="K10763" s="83">
        <f>pro[[#This Row],[Profit]]/pro[[#This Row],[Revenue]]</f>
        <v>-0.15257754289436798</v>
      </c>
      <c r="L10763" s="56">
        <f t="shared" si="168"/>
        <v>10</v>
      </c>
      <c r="M10763" s="82" t="str">
        <f>"Q"&amp;" "&amp;VLOOKUP(pro[[#This Row],[Period]],Mapping!A:B,2,0)</f>
        <v>Q 4</v>
      </c>
      <c r="N10763"/>
    </row>
    <row r="10764" spans="1:14" ht="14.25" x14ac:dyDescent="0.2">
      <c r="A10764" s="42" t="s">
        <v>44</v>
      </c>
      <c r="B10764" s="44" t="s">
        <v>21</v>
      </c>
      <c r="C10764" s="44" t="s">
        <v>57</v>
      </c>
      <c r="D10764" s="43">
        <v>335315.022</v>
      </c>
      <c r="E10764" s="43">
        <v>-422801.86900000001</v>
      </c>
      <c r="F10764" s="45">
        <v>-93590</v>
      </c>
      <c r="G10764" s="45">
        <v>-48970</v>
      </c>
      <c r="H10764" s="45">
        <v>-13840</v>
      </c>
      <c r="I10764" s="55">
        <f>pro[[#This Row],[Admin expenses 3]]+pro[[#This Row],[Admin expenses 2]]+pro[[#This Row],[Admin expenses 1]]+pro[[#This Row],[COGS]]</f>
        <v>-579201.86899999995</v>
      </c>
      <c r="J10764" s="55">
        <f>pro[[#This Row],[Revenue]]+pro[[#This Row],[AdminExp]]</f>
        <v>-243886.84699999995</v>
      </c>
      <c r="K10764" s="83">
        <f>pro[[#This Row],[Profit]]/pro[[#This Row],[Revenue]]</f>
        <v>-0.72733647763624487</v>
      </c>
      <c r="L10764" s="56">
        <f t="shared" si="168"/>
        <v>10</v>
      </c>
      <c r="M10764" s="82" t="str">
        <f>"Q"&amp;" "&amp;VLOOKUP(pro[[#This Row],[Period]],Mapping!A:B,2,0)</f>
        <v>Q 4</v>
      </c>
      <c r="N10764"/>
    </row>
    <row r="10765" spans="1:14" ht="14.25" x14ac:dyDescent="0.2">
      <c r="A10765" s="42" t="s">
        <v>44</v>
      </c>
      <c r="B10765" s="44" t="s">
        <v>21</v>
      </c>
      <c r="C10765" s="44" t="s">
        <v>57</v>
      </c>
      <c r="D10765" s="43">
        <v>499156.73499999999</v>
      </c>
      <c r="E10765" s="43">
        <v>-517032.55099999998</v>
      </c>
      <c r="F10765" s="45">
        <v>-62600</v>
      </c>
      <c r="G10765" s="45">
        <v>-55950</v>
      </c>
      <c r="H10765" s="45">
        <v>-19450</v>
      </c>
      <c r="I10765" s="55">
        <f>pro[[#This Row],[Admin expenses 3]]+pro[[#This Row],[Admin expenses 2]]+pro[[#This Row],[Admin expenses 1]]+pro[[#This Row],[COGS]]</f>
        <v>-655032.55099999998</v>
      </c>
      <c r="J10765" s="55">
        <f>pro[[#This Row],[Revenue]]+pro[[#This Row],[AdminExp]]</f>
        <v>-155875.81599999999</v>
      </c>
      <c r="K10765" s="83">
        <f>pro[[#This Row],[Profit]]/pro[[#This Row],[Revenue]]</f>
        <v>-0.31227829871913876</v>
      </c>
      <c r="L10765" s="56">
        <f t="shared" si="168"/>
        <v>10</v>
      </c>
      <c r="M10765" s="82" t="str">
        <f>"Q"&amp;" "&amp;VLOOKUP(pro[[#This Row],[Period]],Mapping!A:B,2,0)</f>
        <v>Q 4</v>
      </c>
      <c r="N10765"/>
    </row>
    <row r="10766" spans="1:14" ht="14.25" x14ac:dyDescent="0.2">
      <c r="A10766" s="42" t="s">
        <v>44</v>
      </c>
      <c r="B10766" s="44" t="s">
        <v>21</v>
      </c>
      <c r="C10766" s="44" t="s">
        <v>57</v>
      </c>
      <c r="D10766" s="43">
        <v>30986.675999999999</v>
      </c>
      <c r="E10766" s="43">
        <v>-3572.9540000000002</v>
      </c>
      <c r="F10766" s="45">
        <v>-55310</v>
      </c>
      <c r="G10766" s="45">
        <v>-36070</v>
      </c>
      <c r="H10766" s="45">
        <v>-36630</v>
      </c>
      <c r="I10766" s="55">
        <f>pro[[#This Row],[Admin expenses 3]]+pro[[#This Row],[Admin expenses 2]]+pro[[#This Row],[Admin expenses 1]]+pro[[#This Row],[COGS]]</f>
        <v>-131582.954</v>
      </c>
      <c r="J10766" s="55">
        <f>pro[[#This Row],[Revenue]]+pro[[#This Row],[AdminExp]]</f>
        <v>-100596.27799999999</v>
      </c>
      <c r="K10766" s="83">
        <f>pro[[#This Row],[Profit]]/pro[[#This Row],[Revenue]]</f>
        <v>-3.2464365651869209</v>
      </c>
      <c r="L10766" s="56">
        <f t="shared" si="168"/>
        <v>10</v>
      </c>
      <c r="M10766" s="82" t="str">
        <f>"Q"&amp;" "&amp;VLOOKUP(pro[[#This Row],[Period]],Mapping!A:B,2,0)</f>
        <v>Q 4</v>
      </c>
      <c r="N10766"/>
    </row>
    <row r="10767" spans="1:14" ht="14.25" x14ac:dyDescent="0.2">
      <c r="A10767" s="42" t="s">
        <v>44</v>
      </c>
      <c r="B10767" s="44" t="s">
        <v>21</v>
      </c>
      <c r="C10767" s="44" t="s">
        <v>57</v>
      </c>
      <c r="D10767" s="43">
        <v>187269.28499999997</v>
      </c>
      <c r="E10767" s="43">
        <v>-96446.861000000004</v>
      </c>
      <c r="F10767" s="45">
        <v>-78570</v>
      </c>
      <c r="G10767" s="45">
        <v>-22880</v>
      </c>
      <c r="H10767" s="45">
        <v>-67520</v>
      </c>
      <c r="I10767" s="55">
        <f>pro[[#This Row],[Admin expenses 3]]+pro[[#This Row],[Admin expenses 2]]+pro[[#This Row],[Admin expenses 1]]+pro[[#This Row],[COGS]]</f>
        <v>-265416.86100000003</v>
      </c>
      <c r="J10767" s="55">
        <f>pro[[#This Row],[Revenue]]+pro[[#This Row],[AdminExp]]</f>
        <v>-78147.576000000059</v>
      </c>
      <c r="K10767" s="83">
        <f>pro[[#This Row],[Profit]]/pro[[#This Row],[Revenue]]</f>
        <v>-0.41730055198320465</v>
      </c>
      <c r="L10767" s="56">
        <f t="shared" si="168"/>
        <v>10</v>
      </c>
      <c r="M10767" s="82" t="str">
        <f>"Q"&amp;" "&amp;VLOOKUP(pro[[#This Row],[Period]],Mapping!A:B,2,0)</f>
        <v>Q 4</v>
      </c>
      <c r="N10767"/>
    </row>
    <row r="10768" spans="1:14" ht="14.25" x14ac:dyDescent="0.2">
      <c r="A10768" s="42" t="s">
        <v>44</v>
      </c>
      <c r="B10768" s="44" t="s">
        <v>21</v>
      </c>
      <c r="C10768" s="44" t="s">
        <v>58</v>
      </c>
      <c r="D10768" s="43">
        <v>444896.33299999993</v>
      </c>
      <c r="E10768" s="43">
        <v>-225379.29399999997</v>
      </c>
      <c r="F10768" s="45">
        <v>-18830</v>
      </c>
      <c r="G10768" s="45">
        <v>-71070</v>
      </c>
      <c r="H10768" s="45">
        <v>-39280</v>
      </c>
      <c r="I10768" s="55">
        <f>pro[[#This Row],[Admin expenses 3]]+pro[[#This Row],[Admin expenses 2]]+pro[[#This Row],[Admin expenses 1]]+pro[[#This Row],[COGS]]</f>
        <v>-354559.29399999999</v>
      </c>
      <c r="J10768" s="55">
        <f>pro[[#This Row],[Revenue]]+pro[[#This Row],[AdminExp]]</f>
        <v>90337.038999999932</v>
      </c>
      <c r="K10768" s="83">
        <f>pro[[#This Row],[Profit]]/pro[[#This Row],[Revenue]]</f>
        <v>0.20305188489831844</v>
      </c>
      <c r="L10768" s="56">
        <f t="shared" si="168"/>
        <v>10</v>
      </c>
      <c r="M10768" s="82" t="str">
        <f>"Q"&amp;" "&amp;VLOOKUP(pro[[#This Row],[Period]],Mapping!A:B,2,0)</f>
        <v>Q 4</v>
      </c>
      <c r="N10768"/>
    </row>
    <row r="10769" spans="1:14" ht="14.25" x14ac:dyDescent="0.2">
      <c r="A10769" s="42" t="s">
        <v>44</v>
      </c>
      <c r="B10769" s="44" t="s">
        <v>21</v>
      </c>
      <c r="C10769" s="44" t="s">
        <v>59</v>
      </c>
      <c r="D10769" s="43">
        <v>116217.283</v>
      </c>
      <c r="E10769" s="43">
        <v>-33353.824000000001</v>
      </c>
      <c r="F10769" s="45">
        <v>-49780</v>
      </c>
      <c r="G10769" s="45">
        <v>-35140</v>
      </c>
      <c r="H10769" s="45">
        <v>-58070</v>
      </c>
      <c r="I10769" s="55">
        <f>pro[[#This Row],[Admin expenses 3]]+pro[[#This Row],[Admin expenses 2]]+pro[[#This Row],[Admin expenses 1]]+pro[[#This Row],[COGS]]</f>
        <v>-176343.82399999999</v>
      </c>
      <c r="J10769" s="55">
        <f>pro[[#This Row],[Revenue]]+pro[[#This Row],[AdminExp]]</f>
        <v>-60126.540999999997</v>
      </c>
      <c r="K10769" s="83">
        <f>pro[[#This Row],[Profit]]/pro[[#This Row],[Revenue]]</f>
        <v>-0.51736316189735743</v>
      </c>
      <c r="L10769" s="56">
        <f t="shared" si="168"/>
        <v>10</v>
      </c>
      <c r="M10769" s="82" t="str">
        <f>"Q"&amp;" "&amp;VLOOKUP(pro[[#This Row],[Period]],Mapping!A:B,2,0)</f>
        <v>Q 4</v>
      </c>
      <c r="N10769"/>
    </row>
    <row r="10770" spans="1:14" ht="14.25" x14ac:dyDescent="0.2">
      <c r="A10770" s="42" t="s">
        <v>44</v>
      </c>
      <c r="B10770" s="44" t="s">
        <v>21</v>
      </c>
      <c r="C10770" s="44" t="s">
        <v>57</v>
      </c>
      <c r="D10770" s="43">
        <v>19608.777999999998</v>
      </c>
      <c r="E10770" s="43">
        <v>-9927.0569999999989</v>
      </c>
      <c r="F10770" s="45">
        <v>-51880</v>
      </c>
      <c r="G10770" s="45">
        <v>-26270</v>
      </c>
      <c r="H10770" s="45">
        <v>-21630</v>
      </c>
      <c r="I10770" s="55">
        <f>pro[[#This Row],[Admin expenses 3]]+pro[[#This Row],[Admin expenses 2]]+pro[[#This Row],[Admin expenses 1]]+pro[[#This Row],[COGS]]</f>
        <v>-109707.057</v>
      </c>
      <c r="J10770" s="55">
        <f>pro[[#This Row],[Revenue]]+pro[[#This Row],[AdminExp]]</f>
        <v>-90098.27900000001</v>
      </c>
      <c r="K10770" s="83">
        <f>pro[[#This Row],[Profit]]/pro[[#This Row],[Revenue]]</f>
        <v>-4.5947931584517923</v>
      </c>
      <c r="L10770" s="56">
        <f t="shared" si="168"/>
        <v>10</v>
      </c>
      <c r="M10770" s="82" t="str">
        <f>"Q"&amp;" "&amp;VLOOKUP(pro[[#This Row],[Period]],Mapping!A:B,2,0)</f>
        <v>Q 4</v>
      </c>
      <c r="N10770"/>
    </row>
    <row r="10771" spans="1:14" ht="14.25" x14ac:dyDescent="0.2">
      <c r="A10771" s="42" t="s">
        <v>44</v>
      </c>
      <c r="B10771" s="44" t="s">
        <v>21</v>
      </c>
      <c r="C10771" s="44" t="s">
        <v>57</v>
      </c>
      <c r="D10771" s="43">
        <v>498980.02699999994</v>
      </c>
      <c r="E10771" s="43">
        <v>-540912.5959999999</v>
      </c>
      <c r="F10771" s="45">
        <v>-42670</v>
      </c>
      <c r="G10771" s="45">
        <v>-108140</v>
      </c>
      <c r="H10771" s="45">
        <v>-18730</v>
      </c>
      <c r="I10771" s="55">
        <f>pro[[#This Row],[Admin expenses 3]]+pro[[#This Row],[Admin expenses 2]]+pro[[#This Row],[Admin expenses 1]]+pro[[#This Row],[COGS]]</f>
        <v>-710452.5959999999</v>
      </c>
      <c r="J10771" s="55">
        <f>pro[[#This Row],[Revenue]]+pro[[#This Row],[AdminExp]]</f>
        <v>-211472.56899999996</v>
      </c>
      <c r="K10771" s="83">
        <f>pro[[#This Row],[Profit]]/pro[[#This Row],[Revenue]]</f>
        <v>-0.42380968687550291</v>
      </c>
      <c r="L10771" s="56">
        <f t="shared" si="168"/>
        <v>10</v>
      </c>
      <c r="M10771" s="82" t="str">
        <f>"Q"&amp;" "&amp;VLOOKUP(pro[[#This Row],[Period]],Mapping!A:B,2,0)</f>
        <v>Q 4</v>
      </c>
      <c r="N10771"/>
    </row>
    <row r="10772" spans="1:14" ht="14.25" x14ac:dyDescent="0.2">
      <c r="A10772" s="42" t="s">
        <v>44</v>
      </c>
      <c r="B10772" s="44" t="s">
        <v>21</v>
      </c>
      <c r="C10772" s="44" t="s">
        <v>57</v>
      </c>
      <c r="D10772" s="43">
        <v>1198129.5409999997</v>
      </c>
      <c r="E10772" s="43">
        <v>-45451.77</v>
      </c>
      <c r="F10772" s="45">
        <v>-103420</v>
      </c>
      <c r="G10772" s="45">
        <v>-19340</v>
      </c>
      <c r="H10772" s="45">
        <v>-39150</v>
      </c>
      <c r="I10772" s="55">
        <f>pro[[#This Row],[Admin expenses 3]]+pro[[#This Row],[Admin expenses 2]]+pro[[#This Row],[Admin expenses 1]]+pro[[#This Row],[COGS]]</f>
        <v>-207361.77</v>
      </c>
      <c r="J10772" s="55">
        <f>pro[[#This Row],[Revenue]]+pro[[#This Row],[AdminExp]]</f>
        <v>990767.77099999972</v>
      </c>
      <c r="K10772" s="83">
        <f>pro[[#This Row],[Profit]]/pro[[#This Row],[Revenue]]</f>
        <v>0.82692875611185679</v>
      </c>
      <c r="L10772" s="56">
        <f t="shared" si="168"/>
        <v>10</v>
      </c>
      <c r="M10772" s="82" t="str">
        <f>"Q"&amp;" "&amp;VLOOKUP(pro[[#This Row],[Period]],Mapping!A:B,2,0)</f>
        <v>Q 4</v>
      </c>
      <c r="N10772"/>
    </row>
    <row r="10773" spans="1:14" ht="14.25" x14ac:dyDescent="0.2">
      <c r="A10773" s="42" t="s">
        <v>44</v>
      </c>
      <c r="B10773" s="44" t="s">
        <v>21</v>
      </c>
      <c r="C10773" s="44" t="s">
        <v>58</v>
      </c>
      <c r="D10773" s="43">
        <v>36486.506000000001</v>
      </c>
      <c r="E10773" s="43">
        <v>-2493.2040000000002</v>
      </c>
      <c r="F10773" s="45">
        <v>-25980</v>
      </c>
      <c r="G10773" s="45">
        <v>-96870</v>
      </c>
      <c r="H10773" s="45">
        <v>-106740</v>
      </c>
      <c r="I10773" s="55">
        <f>pro[[#This Row],[Admin expenses 3]]+pro[[#This Row],[Admin expenses 2]]+pro[[#This Row],[Admin expenses 1]]+pro[[#This Row],[COGS]]</f>
        <v>-232083.204</v>
      </c>
      <c r="J10773" s="55">
        <f>pro[[#This Row],[Revenue]]+pro[[#This Row],[AdminExp]]</f>
        <v>-195596.698</v>
      </c>
      <c r="K10773" s="83">
        <f>pro[[#This Row],[Profit]]/pro[[#This Row],[Revenue]]</f>
        <v>-5.3607955225967645</v>
      </c>
      <c r="L10773" s="56">
        <f t="shared" si="168"/>
        <v>10</v>
      </c>
      <c r="M10773" s="82" t="str">
        <f>"Q"&amp;" "&amp;VLOOKUP(pro[[#This Row],[Period]],Mapping!A:B,2,0)</f>
        <v>Q 4</v>
      </c>
      <c r="N10773"/>
    </row>
    <row r="10774" spans="1:14" ht="14.25" x14ac:dyDescent="0.2">
      <c r="A10774" s="42" t="s">
        <v>44</v>
      </c>
      <c r="B10774" s="44" t="s">
        <v>21</v>
      </c>
      <c r="C10774" s="44" t="s">
        <v>59</v>
      </c>
      <c r="D10774" s="43">
        <v>34443.590999999993</v>
      </c>
      <c r="E10774" s="43">
        <v>-4963.5949999999993</v>
      </c>
      <c r="F10774" s="45">
        <v>-63360</v>
      </c>
      <c r="G10774" s="45">
        <v>-81240</v>
      </c>
      <c r="H10774" s="45">
        <v>-78260</v>
      </c>
      <c r="I10774" s="55">
        <f>pro[[#This Row],[Admin expenses 3]]+pro[[#This Row],[Admin expenses 2]]+pro[[#This Row],[Admin expenses 1]]+pro[[#This Row],[COGS]]</f>
        <v>-227823.595</v>
      </c>
      <c r="J10774" s="55">
        <f>pro[[#This Row],[Revenue]]+pro[[#This Row],[AdminExp]]</f>
        <v>-193380.00400000002</v>
      </c>
      <c r="K10774" s="83">
        <f>pro[[#This Row],[Profit]]/pro[[#This Row],[Revenue]]</f>
        <v>-5.6143972909212643</v>
      </c>
      <c r="L10774" s="56">
        <f t="shared" si="168"/>
        <v>10</v>
      </c>
      <c r="M10774" s="82" t="str">
        <f>"Q"&amp;" "&amp;VLOOKUP(pro[[#This Row],[Period]],Mapping!A:B,2,0)</f>
        <v>Q 4</v>
      </c>
      <c r="N10774"/>
    </row>
    <row r="10775" spans="1:14" ht="14.25" x14ac:dyDescent="0.2">
      <c r="A10775" s="42" t="s">
        <v>44</v>
      </c>
      <c r="B10775" s="44" t="s">
        <v>21</v>
      </c>
      <c r="C10775" s="44" t="s">
        <v>57</v>
      </c>
      <c r="D10775" s="43">
        <v>305259.68900000001</v>
      </c>
      <c r="E10775" s="43">
        <v>-24057.481</v>
      </c>
      <c r="F10775" s="45">
        <v>-23540</v>
      </c>
      <c r="G10775" s="45">
        <v>-100300</v>
      </c>
      <c r="H10775" s="45">
        <v>-21070</v>
      </c>
      <c r="I10775" s="55">
        <f>pro[[#This Row],[Admin expenses 3]]+pro[[#This Row],[Admin expenses 2]]+pro[[#This Row],[Admin expenses 1]]+pro[[#This Row],[COGS]]</f>
        <v>-168967.481</v>
      </c>
      <c r="J10775" s="55">
        <f>pro[[#This Row],[Revenue]]+pro[[#This Row],[AdminExp]]</f>
        <v>136292.20800000001</v>
      </c>
      <c r="K10775" s="83">
        <f>pro[[#This Row],[Profit]]/pro[[#This Row],[Revenue]]</f>
        <v>0.44647954810698903</v>
      </c>
      <c r="L10775" s="56">
        <f t="shared" si="168"/>
        <v>10</v>
      </c>
      <c r="M10775" s="82" t="str">
        <f>"Q"&amp;" "&amp;VLOOKUP(pro[[#This Row],[Period]],Mapping!A:B,2,0)</f>
        <v>Q 4</v>
      </c>
      <c r="N10775"/>
    </row>
    <row r="10776" spans="1:14" ht="14.25" x14ac:dyDescent="0.2">
      <c r="A10776" s="42" t="s">
        <v>44</v>
      </c>
      <c r="B10776" s="44" t="s">
        <v>21</v>
      </c>
      <c r="C10776" s="44" t="s">
        <v>57</v>
      </c>
      <c r="D10776" s="43">
        <v>172144.28</v>
      </c>
      <c r="E10776" s="43">
        <v>-13684.362999999999</v>
      </c>
      <c r="F10776" s="45">
        <v>-80360</v>
      </c>
      <c r="G10776" s="45">
        <v>-88530</v>
      </c>
      <c r="H10776" s="45">
        <v>-103270</v>
      </c>
      <c r="I10776" s="55">
        <f>pro[[#This Row],[Admin expenses 3]]+pro[[#This Row],[Admin expenses 2]]+pro[[#This Row],[Admin expenses 1]]+pro[[#This Row],[COGS]]</f>
        <v>-285844.36300000001</v>
      </c>
      <c r="J10776" s="55">
        <f>pro[[#This Row],[Revenue]]+pro[[#This Row],[AdminExp]]</f>
        <v>-113700.08300000001</v>
      </c>
      <c r="K10776" s="83">
        <f>pro[[#This Row],[Profit]]/pro[[#This Row],[Revenue]]</f>
        <v>-0.66049294812467785</v>
      </c>
      <c r="L10776" s="56">
        <f t="shared" si="168"/>
        <v>10</v>
      </c>
      <c r="M10776" s="82" t="str">
        <f>"Q"&amp;" "&amp;VLOOKUP(pro[[#This Row],[Period]],Mapping!A:B,2,0)</f>
        <v>Q 4</v>
      </c>
      <c r="N10776"/>
    </row>
    <row r="10777" spans="1:14" ht="14.25" x14ac:dyDescent="0.2">
      <c r="A10777" s="42" t="s">
        <v>44</v>
      </c>
      <c r="B10777" s="44" t="s">
        <v>21</v>
      </c>
      <c r="C10777" s="44" t="s">
        <v>58</v>
      </c>
      <c r="D10777" s="43">
        <v>19978.776999999998</v>
      </c>
      <c r="E10777" s="43">
        <v>-24417.714999999997</v>
      </c>
      <c r="F10777" s="45">
        <v>-17850</v>
      </c>
      <c r="G10777" s="45">
        <v>-25820</v>
      </c>
      <c r="H10777" s="45">
        <v>-21420</v>
      </c>
      <c r="I10777" s="55">
        <f>pro[[#This Row],[Admin expenses 3]]+pro[[#This Row],[Admin expenses 2]]+pro[[#This Row],[Admin expenses 1]]+pro[[#This Row],[COGS]]</f>
        <v>-89507.714999999997</v>
      </c>
      <c r="J10777" s="55">
        <f>pro[[#This Row],[Revenue]]+pro[[#This Row],[AdminExp]]</f>
        <v>-69528.937999999995</v>
      </c>
      <c r="K10777" s="83">
        <f>pro[[#This Row],[Profit]]/pro[[#This Row],[Revenue]]</f>
        <v>-3.4801398504022543</v>
      </c>
      <c r="L10777" s="56">
        <f t="shared" si="168"/>
        <v>10</v>
      </c>
      <c r="M10777" s="82" t="str">
        <f>"Q"&amp;" "&amp;VLOOKUP(pro[[#This Row],[Period]],Mapping!A:B,2,0)</f>
        <v>Q 4</v>
      </c>
      <c r="N10777"/>
    </row>
    <row r="10778" spans="1:14" ht="14.25" x14ac:dyDescent="0.2">
      <c r="A10778" s="42" t="s">
        <v>44</v>
      </c>
      <c r="B10778" s="44" t="s">
        <v>21</v>
      </c>
      <c r="C10778" s="44" t="s">
        <v>59</v>
      </c>
      <c r="D10778" s="43">
        <v>54718.404999999992</v>
      </c>
      <c r="E10778" s="43">
        <v>-79559.052999999985</v>
      </c>
      <c r="F10778" s="45">
        <v>-49290</v>
      </c>
      <c r="G10778" s="45">
        <v>-31380</v>
      </c>
      <c r="H10778" s="45">
        <v>-35750</v>
      </c>
      <c r="I10778" s="55">
        <f>pro[[#This Row],[Admin expenses 3]]+pro[[#This Row],[Admin expenses 2]]+pro[[#This Row],[Admin expenses 1]]+pro[[#This Row],[COGS]]</f>
        <v>-195979.05299999999</v>
      </c>
      <c r="J10778" s="55">
        <f>pro[[#This Row],[Revenue]]+pro[[#This Row],[AdminExp]]</f>
        <v>-141260.64799999999</v>
      </c>
      <c r="K10778" s="83">
        <f>pro[[#This Row],[Profit]]/pro[[#This Row],[Revenue]]</f>
        <v>-2.5815929393409771</v>
      </c>
      <c r="L10778" s="56">
        <f t="shared" si="168"/>
        <v>10</v>
      </c>
      <c r="M10778" s="82" t="str">
        <f>"Q"&amp;" "&amp;VLOOKUP(pro[[#This Row],[Period]],Mapping!A:B,2,0)</f>
        <v>Q 4</v>
      </c>
      <c r="N10778"/>
    </row>
    <row r="10779" spans="1:14" ht="14.25" x14ac:dyDescent="0.2">
      <c r="A10779" s="42" t="s">
        <v>44</v>
      </c>
      <c r="B10779" s="44" t="s">
        <v>21</v>
      </c>
      <c r="C10779" s="44" t="s">
        <v>57</v>
      </c>
      <c r="D10779" s="43">
        <v>20196.259999999998</v>
      </c>
      <c r="E10779" s="43">
        <v>-42909.992999999995</v>
      </c>
      <c r="F10779" s="45">
        <v>-77870</v>
      </c>
      <c r="G10779" s="45">
        <v>-98110</v>
      </c>
      <c r="H10779" s="45">
        <v>-26950</v>
      </c>
      <c r="I10779" s="55">
        <f>pro[[#This Row],[Admin expenses 3]]+pro[[#This Row],[Admin expenses 2]]+pro[[#This Row],[Admin expenses 1]]+pro[[#This Row],[COGS]]</f>
        <v>-245839.99299999999</v>
      </c>
      <c r="J10779" s="55">
        <f>pro[[#This Row],[Revenue]]+pro[[#This Row],[AdminExp]]</f>
        <v>-225643.73299999998</v>
      </c>
      <c r="K10779" s="83">
        <f>pro[[#This Row],[Profit]]/pro[[#This Row],[Revenue]]</f>
        <v>-11.172550412799202</v>
      </c>
      <c r="L10779" s="56">
        <f t="shared" si="168"/>
        <v>10</v>
      </c>
      <c r="M10779" s="82" t="str">
        <f>"Q"&amp;" "&amp;VLOOKUP(pro[[#This Row],[Period]],Mapping!A:B,2,0)</f>
        <v>Q 4</v>
      </c>
      <c r="N10779"/>
    </row>
    <row r="10780" spans="1:14" ht="14.25" x14ac:dyDescent="0.2">
      <c r="A10780" s="42" t="s">
        <v>44</v>
      </c>
      <c r="B10780" s="44" t="s">
        <v>21</v>
      </c>
      <c r="C10780" s="44" t="s">
        <v>57</v>
      </c>
      <c r="D10780" s="43">
        <v>27691.055</v>
      </c>
      <c r="E10780" s="43">
        <v>-22236.990999999998</v>
      </c>
      <c r="F10780" s="45">
        <v>-29730</v>
      </c>
      <c r="G10780" s="45">
        <v>-101390</v>
      </c>
      <c r="H10780" s="45">
        <v>-27730</v>
      </c>
      <c r="I10780" s="55">
        <f>pro[[#This Row],[Admin expenses 3]]+pro[[#This Row],[Admin expenses 2]]+pro[[#This Row],[Admin expenses 1]]+pro[[#This Row],[COGS]]</f>
        <v>-181086.99100000001</v>
      </c>
      <c r="J10780" s="55">
        <f>pro[[#This Row],[Revenue]]+pro[[#This Row],[AdminExp]]</f>
        <v>-153395.93600000002</v>
      </c>
      <c r="K10780" s="83">
        <f>pro[[#This Row],[Profit]]/pro[[#This Row],[Revenue]]</f>
        <v>-5.5395482765102306</v>
      </c>
      <c r="L10780" s="56">
        <f t="shared" si="168"/>
        <v>10</v>
      </c>
      <c r="M10780" s="82" t="str">
        <f>"Q"&amp;" "&amp;VLOOKUP(pro[[#This Row],[Period]],Mapping!A:B,2,0)</f>
        <v>Q 4</v>
      </c>
      <c r="N10780"/>
    </row>
    <row r="10781" spans="1:14" ht="14.25" x14ac:dyDescent="0.2">
      <c r="A10781" s="42" t="s">
        <v>44</v>
      </c>
      <c r="B10781" s="44" t="s">
        <v>21</v>
      </c>
      <c r="C10781" s="44" t="s">
        <v>57</v>
      </c>
      <c r="D10781" s="43">
        <v>63715.567999999999</v>
      </c>
      <c r="E10781" s="43">
        <v>-35352.582999999991</v>
      </c>
      <c r="F10781" s="45">
        <v>-29830</v>
      </c>
      <c r="G10781" s="45">
        <v>-88490</v>
      </c>
      <c r="H10781" s="45">
        <v>-49070</v>
      </c>
      <c r="I10781" s="55">
        <f>pro[[#This Row],[Admin expenses 3]]+pro[[#This Row],[Admin expenses 2]]+pro[[#This Row],[Admin expenses 1]]+pro[[#This Row],[COGS]]</f>
        <v>-202742.58299999998</v>
      </c>
      <c r="J10781" s="55">
        <f>pro[[#This Row],[Revenue]]+pro[[#This Row],[AdminExp]]</f>
        <v>-139027.01499999998</v>
      </c>
      <c r="K10781" s="83">
        <f>pro[[#This Row],[Profit]]/pro[[#This Row],[Revenue]]</f>
        <v>-2.181994438156778</v>
      </c>
      <c r="L10781" s="56">
        <f t="shared" si="168"/>
        <v>10</v>
      </c>
      <c r="M10781" s="82" t="str">
        <f>"Q"&amp;" "&amp;VLOOKUP(pro[[#This Row],[Period]],Mapping!A:B,2,0)</f>
        <v>Q 4</v>
      </c>
      <c r="N10781"/>
    </row>
    <row r="10782" spans="1:14" ht="14.25" x14ac:dyDescent="0.2">
      <c r="A10782" s="42" t="s">
        <v>44</v>
      </c>
      <c r="B10782" s="44" t="s">
        <v>21</v>
      </c>
      <c r="C10782" s="44" t="s">
        <v>58</v>
      </c>
      <c r="D10782" s="43">
        <v>50576.525999999991</v>
      </c>
      <c r="E10782" s="43">
        <v>-102914.02800000001</v>
      </c>
      <c r="F10782" s="45">
        <v>-17070</v>
      </c>
      <c r="G10782" s="45">
        <v>-34420</v>
      </c>
      <c r="H10782" s="45">
        <v>-67600</v>
      </c>
      <c r="I10782" s="55">
        <f>pro[[#This Row],[Admin expenses 3]]+pro[[#This Row],[Admin expenses 2]]+pro[[#This Row],[Admin expenses 1]]+pro[[#This Row],[COGS]]</f>
        <v>-222004.02799999999</v>
      </c>
      <c r="J10782" s="55">
        <f>pro[[#This Row],[Revenue]]+pro[[#This Row],[AdminExp]]</f>
        <v>-171427.50200000001</v>
      </c>
      <c r="K10782" s="83">
        <f>pro[[#This Row],[Profit]]/pro[[#This Row],[Revenue]]</f>
        <v>-3.3894677147259982</v>
      </c>
      <c r="L10782" s="56">
        <f t="shared" si="168"/>
        <v>10</v>
      </c>
      <c r="M10782" s="82" t="str">
        <f>"Q"&amp;" "&amp;VLOOKUP(pro[[#This Row],[Period]],Mapping!A:B,2,0)</f>
        <v>Q 4</v>
      </c>
      <c r="N10782"/>
    </row>
    <row r="10783" spans="1:14" ht="14.25" x14ac:dyDescent="0.2">
      <c r="A10783" s="42" t="s">
        <v>44</v>
      </c>
      <c r="B10783" s="44" t="s">
        <v>21</v>
      </c>
      <c r="C10783" s="44" t="s">
        <v>59</v>
      </c>
      <c r="D10783" s="43">
        <v>267827.658</v>
      </c>
      <c r="E10783" s="43">
        <v>-455388.79399999999</v>
      </c>
      <c r="F10783" s="45">
        <v>-89390</v>
      </c>
      <c r="G10783" s="45">
        <v>-61970</v>
      </c>
      <c r="H10783" s="45">
        <v>-67520</v>
      </c>
      <c r="I10783" s="55">
        <f>pro[[#This Row],[Admin expenses 3]]+pro[[#This Row],[Admin expenses 2]]+pro[[#This Row],[Admin expenses 1]]+pro[[#This Row],[COGS]]</f>
        <v>-674268.79399999999</v>
      </c>
      <c r="J10783" s="55">
        <f>pro[[#This Row],[Revenue]]+pro[[#This Row],[AdminExp]]</f>
        <v>-406441.136</v>
      </c>
      <c r="K10783" s="83">
        <f>pro[[#This Row],[Profit]]/pro[[#This Row],[Revenue]]</f>
        <v>-1.5175472878159582</v>
      </c>
      <c r="L10783" s="56">
        <f t="shared" si="168"/>
        <v>10</v>
      </c>
      <c r="M10783" s="82" t="str">
        <f>"Q"&amp;" "&amp;VLOOKUP(pro[[#This Row],[Period]],Mapping!A:B,2,0)</f>
        <v>Q 4</v>
      </c>
      <c r="N10783"/>
    </row>
    <row r="10784" spans="1:14" ht="14.25" x14ac:dyDescent="0.2">
      <c r="A10784" s="42" t="s">
        <v>44</v>
      </c>
      <c r="B10784" s="44" t="s">
        <v>21</v>
      </c>
      <c r="C10784" s="44" t="s">
        <v>60</v>
      </c>
      <c r="D10784" s="43">
        <v>94045.644</v>
      </c>
      <c r="E10784" s="43">
        <v>-97398.034999999989</v>
      </c>
      <c r="F10784" s="45">
        <v>-20040</v>
      </c>
      <c r="G10784" s="45">
        <v>-82620</v>
      </c>
      <c r="H10784" s="45">
        <v>-100570</v>
      </c>
      <c r="I10784" s="55">
        <f>pro[[#This Row],[Admin expenses 3]]+pro[[#This Row],[Admin expenses 2]]+pro[[#This Row],[Admin expenses 1]]+pro[[#This Row],[COGS]]</f>
        <v>-300628.03499999997</v>
      </c>
      <c r="J10784" s="55">
        <f>pro[[#This Row],[Revenue]]+pro[[#This Row],[AdminExp]]</f>
        <v>-206582.39099999997</v>
      </c>
      <c r="K10784" s="83">
        <f>pro[[#This Row],[Profit]]/pro[[#This Row],[Revenue]]</f>
        <v>-2.1966183888325541</v>
      </c>
      <c r="L10784" s="56">
        <f t="shared" si="168"/>
        <v>10</v>
      </c>
      <c r="M10784" s="82" t="str">
        <f>"Q"&amp;" "&amp;VLOOKUP(pro[[#This Row],[Period]],Mapping!A:B,2,0)</f>
        <v>Q 4</v>
      </c>
      <c r="N10784"/>
    </row>
    <row r="10785" spans="1:14" ht="14.25" x14ac:dyDescent="0.2">
      <c r="A10785" s="42" t="s">
        <v>44</v>
      </c>
      <c r="B10785" s="44" t="s">
        <v>21</v>
      </c>
      <c r="C10785" s="44" t="s">
        <v>57</v>
      </c>
      <c r="D10785" s="43">
        <v>32429.634999999998</v>
      </c>
      <c r="E10785" s="43">
        <v>-56341.417999999998</v>
      </c>
      <c r="F10785" s="45">
        <v>-12720</v>
      </c>
      <c r="G10785" s="45">
        <v>-105560</v>
      </c>
      <c r="H10785" s="45">
        <v>-69410</v>
      </c>
      <c r="I10785" s="55">
        <f>pro[[#This Row],[Admin expenses 3]]+pro[[#This Row],[Admin expenses 2]]+pro[[#This Row],[Admin expenses 1]]+pro[[#This Row],[COGS]]</f>
        <v>-244031.41800000001</v>
      </c>
      <c r="J10785" s="55">
        <f>pro[[#This Row],[Revenue]]+pro[[#This Row],[AdminExp]]</f>
        <v>-211601.783</v>
      </c>
      <c r="K10785" s="83">
        <f>pro[[#This Row],[Profit]]/pro[[#This Row],[Revenue]]</f>
        <v>-6.5249511133874929</v>
      </c>
      <c r="L10785" s="56">
        <f t="shared" si="168"/>
        <v>10</v>
      </c>
      <c r="M10785" s="82" t="str">
        <f>"Q"&amp;" "&amp;VLOOKUP(pro[[#This Row],[Period]],Mapping!A:B,2,0)</f>
        <v>Q 4</v>
      </c>
      <c r="N10785"/>
    </row>
    <row r="10786" spans="1:14" ht="14.25" x14ac:dyDescent="0.2">
      <c r="A10786" s="42" t="s">
        <v>44</v>
      </c>
      <c r="B10786" s="44" t="s">
        <v>21</v>
      </c>
      <c r="C10786" s="44" t="s">
        <v>58</v>
      </c>
      <c r="D10786" s="43">
        <v>25951.534</v>
      </c>
      <c r="E10786" s="43">
        <v>-10209.177999999998</v>
      </c>
      <c r="F10786" s="45">
        <v>-62300</v>
      </c>
      <c r="G10786" s="45">
        <v>-87050</v>
      </c>
      <c r="H10786" s="45">
        <v>-103250</v>
      </c>
      <c r="I10786" s="55">
        <f>pro[[#This Row],[Admin expenses 3]]+pro[[#This Row],[Admin expenses 2]]+pro[[#This Row],[Admin expenses 1]]+pro[[#This Row],[COGS]]</f>
        <v>-262809.17800000001</v>
      </c>
      <c r="J10786" s="55">
        <f>pro[[#This Row],[Revenue]]+pro[[#This Row],[AdminExp]]</f>
        <v>-236857.64400000003</v>
      </c>
      <c r="K10786" s="83">
        <f>pro[[#This Row],[Profit]]/pro[[#This Row],[Revenue]]</f>
        <v>-9.1269226705442552</v>
      </c>
      <c r="L10786" s="56">
        <f t="shared" si="168"/>
        <v>10</v>
      </c>
      <c r="M10786" s="82" t="str">
        <f>"Q"&amp;" "&amp;VLOOKUP(pro[[#This Row],[Period]],Mapping!A:B,2,0)</f>
        <v>Q 4</v>
      </c>
      <c r="N10786"/>
    </row>
    <row r="10787" spans="1:14" ht="14.25" x14ac:dyDescent="0.2">
      <c r="A10787" s="42" t="s">
        <v>44</v>
      </c>
      <c r="B10787" s="44" t="s">
        <v>21</v>
      </c>
      <c r="C10787" s="44" t="s">
        <v>59</v>
      </c>
      <c r="D10787" s="43">
        <v>31248.202999999998</v>
      </c>
      <c r="E10787" s="43">
        <v>-26860.413999999997</v>
      </c>
      <c r="F10787" s="45">
        <v>-97900</v>
      </c>
      <c r="G10787" s="45">
        <v>-106440</v>
      </c>
      <c r="H10787" s="45">
        <v>-95280</v>
      </c>
      <c r="I10787" s="55">
        <f>pro[[#This Row],[Admin expenses 3]]+pro[[#This Row],[Admin expenses 2]]+pro[[#This Row],[Admin expenses 1]]+pro[[#This Row],[COGS]]</f>
        <v>-326480.41399999999</v>
      </c>
      <c r="J10787" s="55">
        <f>pro[[#This Row],[Revenue]]+pro[[#This Row],[AdminExp]]</f>
        <v>-295232.21100000001</v>
      </c>
      <c r="K10787" s="83">
        <f>pro[[#This Row],[Profit]]/pro[[#This Row],[Revenue]]</f>
        <v>-9.4479740482996739</v>
      </c>
      <c r="L10787" s="56">
        <f t="shared" si="168"/>
        <v>10</v>
      </c>
      <c r="M10787" s="82" t="str">
        <f>"Q"&amp;" "&amp;VLOOKUP(pro[[#This Row],[Period]],Mapping!A:B,2,0)</f>
        <v>Q 4</v>
      </c>
      <c r="N10787"/>
    </row>
    <row r="10788" spans="1:14" ht="14.25" x14ac:dyDescent="0.2">
      <c r="A10788" s="42" t="s">
        <v>44</v>
      </c>
      <c r="B10788" s="44" t="s">
        <v>21</v>
      </c>
      <c r="C10788" s="44" t="s">
        <v>60</v>
      </c>
      <c r="D10788" s="43">
        <v>25160.771999999997</v>
      </c>
      <c r="E10788" s="43">
        <v>-22131.808999999997</v>
      </c>
      <c r="F10788" s="45">
        <v>-107240</v>
      </c>
      <c r="G10788" s="45">
        <v>-77610</v>
      </c>
      <c r="H10788" s="45">
        <v>-76500</v>
      </c>
      <c r="I10788" s="55">
        <f>pro[[#This Row],[Admin expenses 3]]+pro[[#This Row],[Admin expenses 2]]+pro[[#This Row],[Admin expenses 1]]+pro[[#This Row],[COGS]]</f>
        <v>-283481.80900000001</v>
      </c>
      <c r="J10788" s="55">
        <f>pro[[#This Row],[Revenue]]+pro[[#This Row],[AdminExp]]</f>
        <v>-258321.03700000001</v>
      </c>
      <c r="K10788" s="83">
        <f>pro[[#This Row],[Profit]]/pro[[#This Row],[Revenue]]</f>
        <v>-10.266816813093017</v>
      </c>
      <c r="L10788" s="56">
        <f t="shared" si="168"/>
        <v>10</v>
      </c>
      <c r="M10788" s="82" t="str">
        <f>"Q"&amp;" "&amp;VLOOKUP(pro[[#This Row],[Period]],Mapping!A:B,2,0)</f>
        <v>Q 4</v>
      </c>
      <c r="N10788"/>
    </row>
    <row r="10789" spans="1:14" ht="14.25" x14ac:dyDescent="0.2">
      <c r="A10789" s="42" t="s">
        <v>44</v>
      </c>
      <c r="B10789" s="44" t="s">
        <v>21</v>
      </c>
      <c r="C10789" s="44" t="s">
        <v>57</v>
      </c>
      <c r="D10789" s="43">
        <v>37449.817999999999</v>
      </c>
      <c r="E10789" s="43">
        <v>-63155.665999999997</v>
      </c>
      <c r="F10789" s="45">
        <v>-37840</v>
      </c>
      <c r="G10789" s="45">
        <v>-77680</v>
      </c>
      <c r="H10789" s="45">
        <v>-99380</v>
      </c>
      <c r="I10789" s="55">
        <f>pro[[#This Row],[Admin expenses 3]]+pro[[#This Row],[Admin expenses 2]]+pro[[#This Row],[Admin expenses 1]]+pro[[#This Row],[COGS]]</f>
        <v>-278055.66599999997</v>
      </c>
      <c r="J10789" s="55">
        <f>pro[[#This Row],[Revenue]]+pro[[#This Row],[AdminExp]]</f>
        <v>-240605.84799999997</v>
      </c>
      <c r="K10789" s="83">
        <f>pro[[#This Row],[Profit]]/pro[[#This Row],[Revenue]]</f>
        <v>-6.4247534660916106</v>
      </c>
      <c r="L10789" s="56">
        <f t="shared" si="168"/>
        <v>10</v>
      </c>
      <c r="M10789" s="82" t="str">
        <f>"Q"&amp;" "&amp;VLOOKUP(pro[[#This Row],[Period]],Mapping!A:B,2,0)</f>
        <v>Q 4</v>
      </c>
      <c r="N10789"/>
    </row>
    <row r="10790" spans="1:14" ht="14.25" x14ac:dyDescent="0.2">
      <c r="A10790" s="42" t="s">
        <v>44</v>
      </c>
      <c r="B10790" s="44" t="s">
        <v>21</v>
      </c>
      <c r="C10790" s="44" t="s">
        <v>58</v>
      </c>
      <c r="D10790" s="43">
        <v>49429.827999999994</v>
      </c>
      <c r="E10790" s="43">
        <v>-23626.008000000002</v>
      </c>
      <c r="F10790" s="45">
        <v>-71800</v>
      </c>
      <c r="G10790" s="45">
        <v>-36450</v>
      </c>
      <c r="H10790" s="45">
        <v>-18150</v>
      </c>
      <c r="I10790" s="55">
        <f>pro[[#This Row],[Admin expenses 3]]+pro[[#This Row],[Admin expenses 2]]+pro[[#This Row],[Admin expenses 1]]+pro[[#This Row],[COGS]]</f>
        <v>-150026.008</v>
      </c>
      <c r="J10790" s="55">
        <f>pro[[#This Row],[Revenue]]+pro[[#This Row],[AdminExp]]</f>
        <v>-100596.18000000001</v>
      </c>
      <c r="K10790" s="83">
        <f>pro[[#This Row],[Profit]]/pro[[#This Row],[Revenue]]</f>
        <v>-2.0351310953378197</v>
      </c>
      <c r="L10790" s="56">
        <f t="shared" si="168"/>
        <v>10</v>
      </c>
      <c r="M10790" s="82" t="str">
        <f>"Q"&amp;" "&amp;VLOOKUP(pro[[#This Row],[Period]],Mapping!A:B,2,0)</f>
        <v>Q 4</v>
      </c>
      <c r="N10790"/>
    </row>
    <row r="10791" spans="1:14" ht="14.25" x14ac:dyDescent="0.2">
      <c r="A10791" s="42" t="s">
        <v>44</v>
      </c>
      <c r="B10791" s="44" t="s">
        <v>21</v>
      </c>
      <c r="C10791" s="44" t="s">
        <v>59</v>
      </c>
      <c r="D10791" s="43">
        <v>30656.499999999996</v>
      </c>
      <c r="E10791" s="43">
        <v>-43732.646999999997</v>
      </c>
      <c r="F10791" s="45">
        <v>-103550</v>
      </c>
      <c r="G10791" s="45">
        <v>-56500</v>
      </c>
      <c r="H10791" s="45">
        <v>-62530</v>
      </c>
      <c r="I10791" s="55">
        <f>pro[[#This Row],[Admin expenses 3]]+pro[[#This Row],[Admin expenses 2]]+pro[[#This Row],[Admin expenses 1]]+pro[[#This Row],[COGS]]</f>
        <v>-266312.647</v>
      </c>
      <c r="J10791" s="55">
        <f>pro[[#This Row],[Revenue]]+pro[[#This Row],[AdminExp]]</f>
        <v>-235656.147</v>
      </c>
      <c r="K10791" s="83">
        <f>pro[[#This Row],[Profit]]/pro[[#This Row],[Revenue]]</f>
        <v>-7.6869879797106657</v>
      </c>
      <c r="L10791" s="56">
        <f t="shared" si="168"/>
        <v>10</v>
      </c>
      <c r="M10791" s="82" t="str">
        <f>"Q"&amp;" "&amp;VLOOKUP(pro[[#This Row],[Period]],Mapping!A:B,2,0)</f>
        <v>Q 4</v>
      </c>
      <c r="N10791"/>
    </row>
    <row r="10792" spans="1:14" ht="14.25" x14ac:dyDescent="0.2">
      <c r="A10792" s="42" t="s">
        <v>44</v>
      </c>
      <c r="B10792" s="44" t="s">
        <v>21</v>
      </c>
      <c r="C10792" s="44" t="s">
        <v>60</v>
      </c>
      <c r="D10792" s="43">
        <v>17421.089</v>
      </c>
      <c r="E10792" s="43">
        <v>-40479.593000000001</v>
      </c>
      <c r="F10792" s="45">
        <v>-94090</v>
      </c>
      <c r="G10792" s="45">
        <v>-69290</v>
      </c>
      <c r="H10792" s="45">
        <v>-67250</v>
      </c>
      <c r="I10792" s="55">
        <f>pro[[#This Row],[Admin expenses 3]]+pro[[#This Row],[Admin expenses 2]]+pro[[#This Row],[Admin expenses 1]]+pro[[#This Row],[COGS]]</f>
        <v>-271109.59299999999</v>
      </c>
      <c r="J10792" s="55">
        <f>pro[[#This Row],[Revenue]]+pro[[#This Row],[AdminExp]]</f>
        <v>-253688.50399999999</v>
      </c>
      <c r="K10792" s="83">
        <f>pro[[#This Row],[Profit]]/pro[[#This Row],[Revenue]]</f>
        <v>-14.562149587778352</v>
      </c>
      <c r="L10792" s="56">
        <f t="shared" si="168"/>
        <v>10</v>
      </c>
      <c r="M10792" s="82" t="str">
        <f>"Q"&amp;" "&amp;VLOOKUP(pro[[#This Row],[Period]],Mapping!A:B,2,0)</f>
        <v>Q 4</v>
      </c>
      <c r="N10792"/>
    </row>
    <row r="10793" spans="1:14" ht="14.25" x14ac:dyDescent="0.2">
      <c r="A10793" s="42" t="s">
        <v>44</v>
      </c>
      <c r="B10793" s="44" t="s">
        <v>21</v>
      </c>
      <c r="C10793" s="44" t="s">
        <v>57</v>
      </c>
      <c r="D10793" s="43">
        <v>74229.056999999986</v>
      </c>
      <c r="E10793" s="43">
        <v>-55679.743000000002</v>
      </c>
      <c r="F10793" s="45">
        <v>-39230</v>
      </c>
      <c r="G10793" s="45">
        <v>-33370</v>
      </c>
      <c r="H10793" s="45">
        <v>-104730</v>
      </c>
      <c r="I10793" s="55">
        <f>pro[[#This Row],[Admin expenses 3]]+pro[[#This Row],[Admin expenses 2]]+pro[[#This Row],[Admin expenses 1]]+pro[[#This Row],[COGS]]</f>
        <v>-233009.74300000002</v>
      </c>
      <c r="J10793" s="55">
        <f>pro[[#This Row],[Revenue]]+pro[[#This Row],[AdminExp]]</f>
        <v>-158780.68600000005</v>
      </c>
      <c r="K10793" s="83">
        <f>pro[[#This Row],[Profit]]/pro[[#This Row],[Revenue]]</f>
        <v>-2.1390637631298492</v>
      </c>
      <c r="L10793" s="56">
        <f t="shared" si="168"/>
        <v>10</v>
      </c>
      <c r="M10793" s="82" t="str">
        <f>"Q"&amp;" "&amp;VLOOKUP(pro[[#This Row],[Period]],Mapping!A:B,2,0)</f>
        <v>Q 4</v>
      </c>
      <c r="N10793"/>
    </row>
    <row r="10794" spans="1:14" ht="14.25" x14ac:dyDescent="0.2">
      <c r="A10794" s="42" t="s">
        <v>44</v>
      </c>
      <c r="B10794" s="44" t="s">
        <v>21</v>
      </c>
      <c r="C10794" s="44" t="s">
        <v>58</v>
      </c>
      <c r="D10794" s="43">
        <v>62145.845999999998</v>
      </c>
      <c r="E10794" s="43">
        <v>-49119.343000000001</v>
      </c>
      <c r="F10794" s="45">
        <v>-64810</v>
      </c>
      <c r="G10794" s="45">
        <v>-79710</v>
      </c>
      <c r="H10794" s="45">
        <v>-82040</v>
      </c>
      <c r="I10794" s="55">
        <f>pro[[#This Row],[Admin expenses 3]]+pro[[#This Row],[Admin expenses 2]]+pro[[#This Row],[Admin expenses 1]]+pro[[#This Row],[COGS]]</f>
        <v>-275679.34299999999</v>
      </c>
      <c r="J10794" s="55">
        <f>pro[[#This Row],[Revenue]]+pro[[#This Row],[AdminExp]]</f>
        <v>-213533.497</v>
      </c>
      <c r="K10794" s="83">
        <f>pro[[#This Row],[Profit]]/pro[[#This Row],[Revenue]]</f>
        <v>-3.4360059560537644</v>
      </c>
      <c r="L10794" s="56">
        <f t="shared" si="168"/>
        <v>10</v>
      </c>
      <c r="M10794" s="82" t="str">
        <f>"Q"&amp;" "&amp;VLOOKUP(pro[[#This Row],[Period]],Mapping!A:B,2,0)</f>
        <v>Q 4</v>
      </c>
      <c r="N10794"/>
    </row>
    <row r="10795" spans="1:14" ht="14.25" x14ac:dyDescent="0.2">
      <c r="A10795" s="42" t="s">
        <v>44</v>
      </c>
      <c r="B10795" s="44" t="s">
        <v>21</v>
      </c>
      <c r="C10795" s="44" t="s">
        <v>59</v>
      </c>
      <c r="D10795" s="43">
        <v>83092.183999999994</v>
      </c>
      <c r="E10795" s="43">
        <v>-74895.323999999993</v>
      </c>
      <c r="F10795" s="45">
        <v>-104210</v>
      </c>
      <c r="G10795" s="45">
        <v>-26740</v>
      </c>
      <c r="H10795" s="45">
        <v>-56670</v>
      </c>
      <c r="I10795" s="55">
        <f>pro[[#This Row],[Admin expenses 3]]+pro[[#This Row],[Admin expenses 2]]+pro[[#This Row],[Admin expenses 1]]+pro[[#This Row],[COGS]]</f>
        <v>-262515.32400000002</v>
      </c>
      <c r="J10795" s="55">
        <f>pro[[#This Row],[Revenue]]+pro[[#This Row],[AdminExp]]</f>
        <v>-179423.14</v>
      </c>
      <c r="K10795" s="83">
        <f>pro[[#This Row],[Profit]]/pro[[#This Row],[Revenue]]</f>
        <v>-2.1593263212337761</v>
      </c>
      <c r="L10795" s="56">
        <f t="shared" si="168"/>
        <v>10</v>
      </c>
      <c r="M10795" s="82" t="str">
        <f>"Q"&amp;" "&amp;VLOOKUP(pro[[#This Row],[Period]],Mapping!A:B,2,0)</f>
        <v>Q 4</v>
      </c>
      <c r="N10795"/>
    </row>
    <row r="10796" spans="1:14" ht="14.25" x14ac:dyDescent="0.2">
      <c r="A10796" s="42" t="s">
        <v>44</v>
      </c>
      <c r="B10796" s="44" t="s">
        <v>21</v>
      </c>
      <c r="C10796" s="44" t="s">
        <v>60</v>
      </c>
      <c r="D10796" s="43">
        <v>166208.875</v>
      </c>
      <c r="E10796" s="43">
        <v>-59329.409999999996</v>
      </c>
      <c r="F10796" s="45">
        <v>-105370</v>
      </c>
      <c r="G10796" s="45">
        <v>-81840</v>
      </c>
      <c r="H10796" s="45">
        <v>-69720</v>
      </c>
      <c r="I10796" s="55">
        <f>pro[[#This Row],[Admin expenses 3]]+pro[[#This Row],[Admin expenses 2]]+pro[[#This Row],[Admin expenses 1]]+pro[[#This Row],[COGS]]</f>
        <v>-316259.40999999997</v>
      </c>
      <c r="J10796" s="55">
        <f>pro[[#This Row],[Revenue]]+pro[[#This Row],[AdminExp]]</f>
        <v>-150050.53499999997</v>
      </c>
      <c r="K10796" s="83">
        <f>pro[[#This Row],[Profit]]/pro[[#This Row],[Revenue]]</f>
        <v>-0.90278292901025881</v>
      </c>
      <c r="L10796" s="56">
        <f t="shared" si="168"/>
        <v>10</v>
      </c>
      <c r="M10796" s="82" t="str">
        <f>"Q"&amp;" "&amp;VLOOKUP(pro[[#This Row],[Period]],Mapping!A:B,2,0)</f>
        <v>Q 4</v>
      </c>
      <c r="N10796"/>
    </row>
    <row r="10797" spans="1:14" ht="14.25" x14ac:dyDescent="0.2">
      <c r="A10797" s="42" t="s">
        <v>44</v>
      </c>
      <c r="B10797" s="44" t="s">
        <v>21</v>
      </c>
      <c r="C10797" s="44" t="s">
        <v>57</v>
      </c>
      <c r="D10797" s="43">
        <v>557733.78500000003</v>
      </c>
      <c r="E10797" s="43">
        <v>-896061.02600000007</v>
      </c>
      <c r="F10797" s="45">
        <v>-92340</v>
      </c>
      <c r="G10797" s="45">
        <v>-98500</v>
      </c>
      <c r="H10797" s="45">
        <v>-106710</v>
      </c>
      <c r="I10797" s="55">
        <f>pro[[#This Row],[Admin expenses 3]]+pro[[#This Row],[Admin expenses 2]]+pro[[#This Row],[Admin expenses 1]]+pro[[#This Row],[COGS]]</f>
        <v>-1193611.0260000001</v>
      </c>
      <c r="J10797" s="55">
        <f>pro[[#This Row],[Revenue]]+pro[[#This Row],[AdminExp]]</f>
        <v>-635877.24100000004</v>
      </c>
      <c r="K10797" s="83">
        <f>pro[[#This Row],[Profit]]/pro[[#This Row],[Revenue]]</f>
        <v>-1.1401088800815609</v>
      </c>
      <c r="L10797" s="56">
        <f t="shared" si="168"/>
        <v>10</v>
      </c>
      <c r="M10797" s="82" t="str">
        <f>"Q"&amp;" "&amp;VLOOKUP(pro[[#This Row],[Period]],Mapping!A:B,2,0)</f>
        <v>Q 4</v>
      </c>
      <c r="N10797"/>
    </row>
    <row r="10798" spans="1:14" ht="14.25" x14ac:dyDescent="0.2">
      <c r="A10798" s="42" t="s">
        <v>44</v>
      </c>
      <c r="B10798" s="44" t="s">
        <v>21</v>
      </c>
      <c r="C10798" s="44" t="s">
        <v>57</v>
      </c>
      <c r="D10798" s="43">
        <v>572219.99099999992</v>
      </c>
      <c r="E10798" s="43">
        <v>-1227743.7619999999</v>
      </c>
      <c r="F10798" s="45">
        <v>-93030</v>
      </c>
      <c r="G10798" s="45">
        <v>-26290</v>
      </c>
      <c r="H10798" s="45">
        <v>-32310</v>
      </c>
      <c r="I10798" s="55">
        <f>pro[[#This Row],[Admin expenses 3]]+pro[[#This Row],[Admin expenses 2]]+pro[[#This Row],[Admin expenses 1]]+pro[[#This Row],[COGS]]</f>
        <v>-1379373.7619999999</v>
      </c>
      <c r="J10798" s="55">
        <f>pro[[#This Row],[Revenue]]+pro[[#This Row],[AdminExp]]</f>
        <v>-807153.77099999995</v>
      </c>
      <c r="K10798" s="83">
        <f>pro[[#This Row],[Profit]]/pro[[#This Row],[Revenue]]</f>
        <v>-1.4105654882651593</v>
      </c>
      <c r="L10798" s="56">
        <f t="shared" si="168"/>
        <v>10</v>
      </c>
      <c r="M10798" s="82" t="str">
        <f>"Q"&amp;" "&amp;VLOOKUP(pro[[#This Row],[Period]],Mapping!A:B,2,0)</f>
        <v>Q 4</v>
      </c>
      <c r="N10798"/>
    </row>
    <row r="10799" spans="1:14" ht="14.25" x14ac:dyDescent="0.2">
      <c r="A10799" s="42" t="s">
        <v>44</v>
      </c>
      <c r="B10799" s="44" t="s">
        <v>21</v>
      </c>
      <c r="C10799" s="44" t="s">
        <v>58</v>
      </c>
      <c r="D10799" s="43">
        <v>336074.61999999994</v>
      </c>
      <c r="E10799" s="43">
        <v>-533388.56200000003</v>
      </c>
      <c r="F10799" s="45">
        <v>-93630</v>
      </c>
      <c r="G10799" s="45">
        <v>-41140</v>
      </c>
      <c r="H10799" s="45">
        <v>-50230</v>
      </c>
      <c r="I10799" s="55">
        <f>pro[[#This Row],[Admin expenses 3]]+pro[[#This Row],[Admin expenses 2]]+pro[[#This Row],[Admin expenses 1]]+pro[[#This Row],[COGS]]</f>
        <v>-718388.56200000003</v>
      </c>
      <c r="J10799" s="55">
        <f>pro[[#This Row],[Revenue]]+pro[[#This Row],[AdminExp]]</f>
        <v>-382313.9420000001</v>
      </c>
      <c r="K10799" s="83">
        <f>pro[[#This Row],[Profit]]/pro[[#This Row],[Revenue]]</f>
        <v>-1.1375864740991157</v>
      </c>
      <c r="L10799" s="56">
        <f t="shared" si="168"/>
        <v>10</v>
      </c>
      <c r="M10799" s="82" t="str">
        <f>"Q"&amp;" "&amp;VLOOKUP(pro[[#This Row],[Period]],Mapping!A:B,2,0)</f>
        <v>Q 4</v>
      </c>
      <c r="N10799"/>
    </row>
    <row r="10800" spans="1:14" ht="14.25" x14ac:dyDescent="0.2">
      <c r="A10800" s="42" t="s">
        <v>44</v>
      </c>
      <c r="B10800" s="44" t="s">
        <v>21</v>
      </c>
      <c r="C10800" s="44" t="s">
        <v>59</v>
      </c>
      <c r="D10800" s="43">
        <v>431676.50399999996</v>
      </c>
      <c r="E10800" s="43">
        <v>-933311.00799999991</v>
      </c>
      <c r="F10800" s="45">
        <v>-26600</v>
      </c>
      <c r="G10800" s="45">
        <v>-91360</v>
      </c>
      <c r="H10800" s="45">
        <v>-76480</v>
      </c>
      <c r="I10800" s="55">
        <f>pro[[#This Row],[Admin expenses 3]]+pro[[#This Row],[Admin expenses 2]]+pro[[#This Row],[Admin expenses 1]]+pro[[#This Row],[COGS]]</f>
        <v>-1127751.0079999999</v>
      </c>
      <c r="J10800" s="55">
        <f>pro[[#This Row],[Revenue]]+pro[[#This Row],[AdminExp]]</f>
        <v>-696074.50399999996</v>
      </c>
      <c r="K10800" s="83">
        <f>pro[[#This Row],[Profit]]/pro[[#This Row],[Revenue]]</f>
        <v>-1.6124910611303507</v>
      </c>
      <c r="L10800" s="56">
        <f t="shared" si="168"/>
        <v>10</v>
      </c>
      <c r="M10800" s="82" t="str">
        <f>"Q"&amp;" "&amp;VLOOKUP(pro[[#This Row],[Period]],Mapping!A:B,2,0)</f>
        <v>Q 4</v>
      </c>
      <c r="N10800"/>
    </row>
    <row r="10801" spans="1:14" ht="14.25" x14ac:dyDescent="0.2">
      <c r="A10801" s="42" t="s">
        <v>44</v>
      </c>
      <c r="B10801" s="44" t="s">
        <v>21</v>
      </c>
      <c r="C10801" s="44" t="s">
        <v>57</v>
      </c>
      <c r="D10801" s="43">
        <v>36990.729999999996</v>
      </c>
      <c r="E10801" s="43">
        <v>-28367.85</v>
      </c>
      <c r="F10801" s="45">
        <v>-49730</v>
      </c>
      <c r="G10801" s="45">
        <v>-46070</v>
      </c>
      <c r="H10801" s="45">
        <v>-34020</v>
      </c>
      <c r="I10801" s="55">
        <f>pro[[#This Row],[Admin expenses 3]]+pro[[#This Row],[Admin expenses 2]]+pro[[#This Row],[Admin expenses 1]]+pro[[#This Row],[COGS]]</f>
        <v>-158187.85</v>
      </c>
      <c r="J10801" s="55">
        <f>pro[[#This Row],[Revenue]]+pro[[#This Row],[AdminExp]]</f>
        <v>-121197.12000000001</v>
      </c>
      <c r="K10801" s="83">
        <f>pro[[#This Row],[Profit]]/pro[[#This Row],[Revenue]]</f>
        <v>-3.2764187135533693</v>
      </c>
      <c r="L10801" s="56">
        <f t="shared" si="168"/>
        <v>10</v>
      </c>
      <c r="M10801" s="82" t="str">
        <f>"Q"&amp;" "&amp;VLOOKUP(pro[[#This Row],[Period]],Mapping!A:B,2,0)</f>
        <v>Q 4</v>
      </c>
      <c r="N10801"/>
    </row>
    <row r="10802" spans="1:14" ht="14.25" x14ac:dyDescent="0.2">
      <c r="A10802" s="42" t="s">
        <v>44</v>
      </c>
      <c r="B10802" s="44" t="s">
        <v>21</v>
      </c>
      <c r="C10802" s="44" t="s">
        <v>58</v>
      </c>
      <c r="D10802" s="43">
        <v>82181.50499999999</v>
      </c>
      <c r="E10802" s="43">
        <v>-57031.162999999993</v>
      </c>
      <c r="F10802" s="45">
        <v>-51870</v>
      </c>
      <c r="G10802" s="45">
        <v>-39830</v>
      </c>
      <c r="H10802" s="45">
        <v>-13370</v>
      </c>
      <c r="I10802" s="55">
        <f>pro[[#This Row],[Admin expenses 3]]+pro[[#This Row],[Admin expenses 2]]+pro[[#This Row],[Admin expenses 1]]+pro[[#This Row],[COGS]]</f>
        <v>-162101.163</v>
      </c>
      <c r="J10802" s="55">
        <f>pro[[#This Row],[Revenue]]+pro[[#This Row],[AdminExp]]</f>
        <v>-79919.65800000001</v>
      </c>
      <c r="K10802" s="83">
        <f>pro[[#This Row],[Profit]]/pro[[#This Row],[Revenue]]</f>
        <v>-0.97247742055831199</v>
      </c>
      <c r="L10802" s="56">
        <f t="shared" si="168"/>
        <v>10</v>
      </c>
      <c r="M10802" s="82" t="str">
        <f>"Q"&amp;" "&amp;VLOOKUP(pro[[#This Row],[Period]],Mapping!A:B,2,0)</f>
        <v>Q 4</v>
      </c>
      <c r="N10802"/>
    </row>
    <row r="10803" spans="1:14" ht="14.25" x14ac:dyDescent="0.2">
      <c r="A10803" s="42" t="s">
        <v>44</v>
      </c>
      <c r="B10803" s="44" t="s">
        <v>21</v>
      </c>
      <c r="C10803" s="44" t="s">
        <v>59</v>
      </c>
      <c r="D10803" s="43">
        <v>72252.221999999994</v>
      </c>
      <c r="E10803" s="43">
        <v>-60467.98799999999</v>
      </c>
      <c r="F10803" s="45">
        <v>-101740</v>
      </c>
      <c r="G10803" s="45">
        <v>-67300</v>
      </c>
      <c r="H10803" s="45">
        <v>-83780</v>
      </c>
      <c r="I10803" s="55">
        <f>pro[[#This Row],[Admin expenses 3]]+pro[[#This Row],[Admin expenses 2]]+pro[[#This Row],[Admin expenses 1]]+pro[[#This Row],[COGS]]</f>
        <v>-313287.98800000001</v>
      </c>
      <c r="J10803" s="55">
        <f>pro[[#This Row],[Revenue]]+pro[[#This Row],[AdminExp]]</f>
        <v>-241035.766</v>
      </c>
      <c r="K10803" s="83">
        <f>pro[[#This Row],[Profit]]/pro[[#This Row],[Revenue]]</f>
        <v>-3.336032572119374</v>
      </c>
      <c r="L10803" s="56">
        <f t="shared" si="168"/>
        <v>10</v>
      </c>
      <c r="M10803" s="82" t="str">
        <f>"Q"&amp;" "&amp;VLOOKUP(pro[[#This Row],[Period]],Mapping!A:B,2,0)</f>
        <v>Q 4</v>
      </c>
      <c r="N10803"/>
    </row>
    <row r="10804" spans="1:14" ht="14.25" x14ac:dyDescent="0.2">
      <c r="A10804" s="42" t="s">
        <v>44</v>
      </c>
      <c r="B10804" s="44" t="s">
        <v>21</v>
      </c>
      <c r="C10804" s="44" t="s">
        <v>57</v>
      </c>
      <c r="D10804" s="43">
        <v>179063.78699999998</v>
      </c>
      <c r="E10804" s="43">
        <v>-318127.64899999998</v>
      </c>
      <c r="F10804" s="45">
        <v>-38800</v>
      </c>
      <c r="G10804" s="45">
        <v>-55980</v>
      </c>
      <c r="H10804" s="45">
        <v>-70900</v>
      </c>
      <c r="I10804" s="55">
        <f>pro[[#This Row],[Admin expenses 3]]+pro[[#This Row],[Admin expenses 2]]+pro[[#This Row],[Admin expenses 1]]+pro[[#This Row],[COGS]]</f>
        <v>-483807.64899999998</v>
      </c>
      <c r="J10804" s="55">
        <f>pro[[#This Row],[Revenue]]+pro[[#This Row],[AdminExp]]</f>
        <v>-304743.86199999996</v>
      </c>
      <c r="K10804" s="83">
        <f>pro[[#This Row],[Profit]]/pro[[#This Row],[Revenue]]</f>
        <v>-1.7018732101315381</v>
      </c>
      <c r="L10804" s="56">
        <f t="shared" si="168"/>
        <v>10</v>
      </c>
      <c r="M10804" s="82" t="str">
        <f>"Q"&amp;" "&amp;VLOOKUP(pro[[#This Row],[Period]],Mapping!A:B,2,0)</f>
        <v>Q 4</v>
      </c>
      <c r="N10804"/>
    </row>
    <row r="10805" spans="1:14" ht="14.25" x14ac:dyDescent="0.2">
      <c r="A10805" s="42" t="s">
        <v>44</v>
      </c>
      <c r="B10805" s="44" t="s">
        <v>21</v>
      </c>
      <c r="C10805" s="44" t="s">
        <v>58</v>
      </c>
      <c r="D10805" s="43">
        <v>860007.79200000002</v>
      </c>
      <c r="E10805" s="43">
        <v>-55688.807999999997</v>
      </c>
      <c r="F10805" s="45">
        <v>-35360</v>
      </c>
      <c r="G10805" s="45">
        <v>-25220</v>
      </c>
      <c r="H10805" s="45">
        <v>-32440</v>
      </c>
      <c r="I10805" s="55">
        <f>pro[[#This Row],[Admin expenses 3]]+pro[[#This Row],[Admin expenses 2]]+pro[[#This Row],[Admin expenses 1]]+pro[[#This Row],[COGS]]</f>
        <v>-148708.80799999999</v>
      </c>
      <c r="J10805" s="55">
        <f>pro[[#This Row],[Revenue]]+pro[[#This Row],[AdminExp]]</f>
        <v>711298.98400000005</v>
      </c>
      <c r="K10805" s="83">
        <f>pro[[#This Row],[Profit]]/pro[[#This Row],[Revenue]]</f>
        <v>0.82708434809158105</v>
      </c>
      <c r="L10805" s="56">
        <f t="shared" si="168"/>
        <v>10</v>
      </c>
      <c r="M10805" s="82" t="str">
        <f>"Q"&amp;" "&amp;VLOOKUP(pro[[#This Row],[Period]],Mapping!A:B,2,0)</f>
        <v>Q 4</v>
      </c>
      <c r="N10805"/>
    </row>
    <row r="10806" spans="1:14" ht="14.25" x14ac:dyDescent="0.2">
      <c r="A10806" s="42" t="s">
        <v>44</v>
      </c>
      <c r="B10806" s="44" t="s">
        <v>21</v>
      </c>
      <c r="C10806" s="44" t="s">
        <v>59</v>
      </c>
      <c r="D10806" s="43">
        <v>51572.443999999996</v>
      </c>
      <c r="E10806" s="43">
        <v>-28824.956999999999</v>
      </c>
      <c r="F10806" s="45">
        <v>-87190</v>
      </c>
      <c r="G10806" s="45">
        <v>-41730</v>
      </c>
      <c r="H10806" s="45">
        <v>-41190</v>
      </c>
      <c r="I10806" s="55">
        <f>pro[[#This Row],[Admin expenses 3]]+pro[[#This Row],[Admin expenses 2]]+pro[[#This Row],[Admin expenses 1]]+pro[[#This Row],[COGS]]</f>
        <v>-198934.95699999999</v>
      </c>
      <c r="J10806" s="55">
        <f>pro[[#This Row],[Revenue]]+pro[[#This Row],[AdminExp]]</f>
        <v>-147362.51300000001</v>
      </c>
      <c r="K10806" s="83">
        <f>pro[[#This Row],[Profit]]/pro[[#This Row],[Revenue]]</f>
        <v>-2.8573885891465607</v>
      </c>
      <c r="L10806" s="56">
        <f t="shared" si="168"/>
        <v>10</v>
      </c>
      <c r="M10806" s="82" t="str">
        <f>"Q"&amp;" "&amp;VLOOKUP(pro[[#This Row],[Period]],Mapping!A:B,2,0)</f>
        <v>Q 4</v>
      </c>
      <c r="N10806"/>
    </row>
    <row r="10807" spans="1:14" ht="14.25" x14ac:dyDescent="0.2">
      <c r="A10807" s="42" t="s">
        <v>44</v>
      </c>
      <c r="B10807" s="44" t="s">
        <v>21</v>
      </c>
      <c r="C10807" s="44" t="s">
        <v>57</v>
      </c>
      <c r="D10807" s="43">
        <v>27775.656999999999</v>
      </c>
      <c r="E10807" s="43">
        <v>-28730.974999999999</v>
      </c>
      <c r="F10807" s="45">
        <v>-98400</v>
      </c>
      <c r="G10807" s="45">
        <v>-52290</v>
      </c>
      <c r="H10807" s="45">
        <v>-22980</v>
      </c>
      <c r="I10807" s="55">
        <f>pro[[#This Row],[Admin expenses 3]]+pro[[#This Row],[Admin expenses 2]]+pro[[#This Row],[Admin expenses 1]]+pro[[#This Row],[COGS]]</f>
        <v>-202400.97500000001</v>
      </c>
      <c r="J10807" s="55">
        <f>pro[[#This Row],[Revenue]]+pro[[#This Row],[AdminExp]]</f>
        <v>-174625.318</v>
      </c>
      <c r="K10807" s="83">
        <f>pro[[#This Row],[Profit]]/pro[[#This Row],[Revenue]]</f>
        <v>-6.2869914472230128</v>
      </c>
      <c r="L10807" s="56">
        <f t="shared" si="168"/>
        <v>10</v>
      </c>
      <c r="M10807" s="82" t="str">
        <f>"Q"&amp;" "&amp;VLOOKUP(pro[[#This Row],[Period]],Mapping!A:B,2,0)</f>
        <v>Q 4</v>
      </c>
      <c r="N10807"/>
    </row>
    <row r="10808" spans="1:14" ht="14.25" x14ac:dyDescent="0.2">
      <c r="A10808" s="42" t="s">
        <v>44</v>
      </c>
      <c r="B10808" s="44" t="s">
        <v>21</v>
      </c>
      <c r="C10808" s="44" t="s">
        <v>57</v>
      </c>
      <c r="D10808" s="43">
        <v>22223.663</v>
      </c>
      <c r="E10808" s="43">
        <v>-5695.6270000000004</v>
      </c>
      <c r="F10808" s="45">
        <v>-44850</v>
      </c>
      <c r="G10808" s="45">
        <v>-60120</v>
      </c>
      <c r="H10808" s="45">
        <v>-104630</v>
      </c>
      <c r="I10808" s="55">
        <f>pro[[#This Row],[Admin expenses 3]]+pro[[#This Row],[Admin expenses 2]]+pro[[#This Row],[Admin expenses 1]]+pro[[#This Row],[COGS]]</f>
        <v>-215295.62700000001</v>
      </c>
      <c r="J10808" s="55">
        <f>pro[[#This Row],[Revenue]]+pro[[#This Row],[AdminExp]]</f>
        <v>-193071.96400000001</v>
      </c>
      <c r="K10808" s="83">
        <f>pro[[#This Row],[Profit]]/pro[[#This Row],[Revenue]]</f>
        <v>-8.6876751145839464</v>
      </c>
      <c r="L10808" s="56">
        <f t="shared" si="168"/>
        <v>10</v>
      </c>
      <c r="M10808" s="82" t="str">
        <f>"Q"&amp;" "&amp;VLOOKUP(pro[[#This Row],[Period]],Mapping!A:B,2,0)</f>
        <v>Q 4</v>
      </c>
      <c r="N10808"/>
    </row>
    <row r="10809" spans="1:14" ht="14.25" x14ac:dyDescent="0.2">
      <c r="A10809" s="42" t="s">
        <v>44</v>
      </c>
      <c r="B10809" s="44" t="s">
        <v>21</v>
      </c>
      <c r="C10809" s="44" t="s">
        <v>57</v>
      </c>
      <c r="D10809" s="43">
        <v>15666.293999999998</v>
      </c>
      <c r="E10809" s="43">
        <v>-15215.773999999999</v>
      </c>
      <c r="F10809" s="45">
        <v>-98880</v>
      </c>
      <c r="G10809" s="45">
        <v>-77570</v>
      </c>
      <c r="H10809" s="45">
        <v>-86100</v>
      </c>
      <c r="I10809" s="55">
        <f>pro[[#This Row],[Admin expenses 3]]+pro[[#This Row],[Admin expenses 2]]+pro[[#This Row],[Admin expenses 1]]+pro[[#This Row],[COGS]]</f>
        <v>-277765.77399999998</v>
      </c>
      <c r="J10809" s="55">
        <f>pro[[#This Row],[Revenue]]+pro[[#This Row],[AdminExp]]</f>
        <v>-262099.47999999998</v>
      </c>
      <c r="K10809" s="83">
        <f>pro[[#This Row],[Profit]]/pro[[#This Row],[Revenue]]</f>
        <v>-16.73015200659454</v>
      </c>
      <c r="L10809" s="56">
        <f t="shared" si="168"/>
        <v>10</v>
      </c>
      <c r="M10809" s="82" t="str">
        <f>"Q"&amp;" "&amp;VLOOKUP(pro[[#This Row],[Period]],Mapping!A:B,2,0)</f>
        <v>Q 4</v>
      </c>
      <c r="N10809"/>
    </row>
    <row r="10810" spans="1:14" ht="14.25" x14ac:dyDescent="0.2">
      <c r="A10810" s="42" t="s">
        <v>44</v>
      </c>
      <c r="B10810" s="44" t="s">
        <v>21</v>
      </c>
      <c r="C10810" s="44" t="s">
        <v>57</v>
      </c>
      <c r="D10810" s="43">
        <v>26510.994999999999</v>
      </c>
      <c r="E10810" s="43">
        <v>-11101.706</v>
      </c>
      <c r="F10810" s="45">
        <v>-24320</v>
      </c>
      <c r="G10810" s="45">
        <v>-16640</v>
      </c>
      <c r="H10810" s="45">
        <v>-45450</v>
      </c>
      <c r="I10810" s="55">
        <f>pro[[#This Row],[Admin expenses 3]]+pro[[#This Row],[Admin expenses 2]]+pro[[#This Row],[Admin expenses 1]]+pro[[#This Row],[COGS]]</f>
        <v>-97511.706000000006</v>
      </c>
      <c r="J10810" s="55">
        <f>pro[[#This Row],[Revenue]]+pro[[#This Row],[AdminExp]]</f>
        <v>-71000.71100000001</v>
      </c>
      <c r="K10810" s="83">
        <f>pro[[#This Row],[Profit]]/pro[[#This Row],[Revenue]]</f>
        <v>-2.6781609290786714</v>
      </c>
      <c r="L10810" s="56">
        <f t="shared" si="168"/>
        <v>10</v>
      </c>
      <c r="M10810" s="82" t="str">
        <f>"Q"&amp;" "&amp;VLOOKUP(pro[[#This Row],[Period]],Mapping!A:B,2,0)</f>
        <v>Q 4</v>
      </c>
      <c r="N10810"/>
    </row>
    <row r="10811" spans="1:14" ht="14.25" x14ac:dyDescent="0.2">
      <c r="A10811" s="42" t="s">
        <v>44</v>
      </c>
      <c r="B10811" s="44" t="s">
        <v>21</v>
      </c>
      <c r="C10811" s="44" t="s">
        <v>57</v>
      </c>
      <c r="D10811" s="43">
        <v>49744.533999999992</v>
      </c>
      <c r="E10811" s="43">
        <v>-7999.6489999999994</v>
      </c>
      <c r="F10811" s="45">
        <v>-64790</v>
      </c>
      <c r="G10811" s="45">
        <v>-49200</v>
      </c>
      <c r="H10811" s="45">
        <v>-97300</v>
      </c>
      <c r="I10811" s="55">
        <f>pro[[#This Row],[Admin expenses 3]]+pro[[#This Row],[Admin expenses 2]]+pro[[#This Row],[Admin expenses 1]]+pro[[#This Row],[COGS]]</f>
        <v>-219289.649</v>
      </c>
      <c r="J10811" s="55">
        <f>pro[[#This Row],[Revenue]]+pro[[#This Row],[AdminExp]]</f>
        <v>-169545.11500000002</v>
      </c>
      <c r="K10811" s="83">
        <f>pro[[#This Row],[Profit]]/pro[[#This Row],[Revenue]]</f>
        <v>-3.4083164795553227</v>
      </c>
      <c r="L10811" s="56">
        <f t="shared" si="168"/>
        <v>10</v>
      </c>
      <c r="M10811" s="82" t="str">
        <f>"Q"&amp;" "&amp;VLOOKUP(pro[[#This Row],[Period]],Mapping!A:B,2,0)</f>
        <v>Q 4</v>
      </c>
      <c r="N10811"/>
    </row>
    <row r="10812" spans="1:14" ht="14.25" x14ac:dyDescent="0.2">
      <c r="A10812" s="42" t="s">
        <v>44</v>
      </c>
      <c r="B10812" s="44" t="s">
        <v>21</v>
      </c>
      <c r="C10812" s="44" t="s">
        <v>57</v>
      </c>
      <c r="D10812" s="43">
        <v>13976.143999999998</v>
      </c>
      <c r="E10812" s="43">
        <v>-8246.8189999999995</v>
      </c>
      <c r="F10812" s="45">
        <v>-46630</v>
      </c>
      <c r="G10812" s="45">
        <v>-68680</v>
      </c>
      <c r="H10812" s="45">
        <v>-21400</v>
      </c>
      <c r="I10812" s="55">
        <f>pro[[#This Row],[Admin expenses 3]]+pro[[#This Row],[Admin expenses 2]]+pro[[#This Row],[Admin expenses 1]]+pro[[#This Row],[COGS]]</f>
        <v>-144956.81899999999</v>
      </c>
      <c r="J10812" s="55">
        <f>pro[[#This Row],[Revenue]]+pro[[#This Row],[AdminExp]]</f>
        <v>-130980.67499999999</v>
      </c>
      <c r="K10812" s="83">
        <f>pro[[#This Row],[Profit]]/pro[[#This Row],[Revenue]]</f>
        <v>-9.3717319312107836</v>
      </c>
      <c r="L10812" s="56">
        <f t="shared" si="168"/>
        <v>10</v>
      </c>
      <c r="M10812" s="82" t="str">
        <f>"Q"&amp;" "&amp;VLOOKUP(pro[[#This Row],[Period]],Mapping!A:B,2,0)</f>
        <v>Q 4</v>
      </c>
      <c r="N10812"/>
    </row>
    <row r="10813" spans="1:14" ht="14.25" x14ac:dyDescent="0.2">
      <c r="A10813" s="42" t="s">
        <v>44</v>
      </c>
      <c r="B10813" s="44" t="s">
        <v>21</v>
      </c>
      <c r="C10813" s="44" t="s">
        <v>57</v>
      </c>
      <c r="D10813" s="43">
        <v>2130004.5129999998</v>
      </c>
      <c r="E10813" s="43">
        <v>-271095.83199999994</v>
      </c>
      <c r="F10813" s="45">
        <v>-26220</v>
      </c>
      <c r="G10813" s="45">
        <v>-32930</v>
      </c>
      <c r="H10813" s="45">
        <v>-21840</v>
      </c>
      <c r="I10813" s="55">
        <f>pro[[#This Row],[Admin expenses 3]]+pro[[#This Row],[Admin expenses 2]]+pro[[#This Row],[Admin expenses 1]]+pro[[#This Row],[COGS]]</f>
        <v>-352085.83199999994</v>
      </c>
      <c r="J10813" s="55">
        <f>pro[[#This Row],[Revenue]]+pro[[#This Row],[AdminExp]]</f>
        <v>1777918.6809999999</v>
      </c>
      <c r="K10813" s="83">
        <f>pro[[#This Row],[Profit]]/pro[[#This Row],[Revenue]]</f>
        <v>0.83470183755427563</v>
      </c>
      <c r="L10813" s="56">
        <f t="shared" si="168"/>
        <v>10</v>
      </c>
      <c r="M10813" s="82" t="str">
        <f>"Q"&amp;" "&amp;VLOOKUP(pro[[#This Row],[Period]],Mapping!A:B,2,0)</f>
        <v>Q 4</v>
      </c>
      <c r="N10813"/>
    </row>
    <row r="10814" spans="1:14" ht="14.25" x14ac:dyDescent="0.2">
      <c r="A10814" s="42" t="s">
        <v>44</v>
      </c>
      <c r="B10814" s="44" t="s">
        <v>21</v>
      </c>
      <c r="C10814" s="44" t="s">
        <v>57</v>
      </c>
      <c r="D10814" s="43">
        <v>28681.519999999997</v>
      </c>
      <c r="E10814" s="43">
        <v>-31084.773999999998</v>
      </c>
      <c r="F10814" s="45">
        <v>-64380</v>
      </c>
      <c r="G10814" s="45">
        <v>-22140</v>
      </c>
      <c r="H10814" s="45">
        <v>-29920</v>
      </c>
      <c r="I10814" s="55">
        <f>pro[[#This Row],[Admin expenses 3]]+pro[[#This Row],[Admin expenses 2]]+pro[[#This Row],[Admin expenses 1]]+pro[[#This Row],[COGS]]</f>
        <v>-147524.774</v>
      </c>
      <c r="J10814" s="55">
        <f>pro[[#This Row],[Revenue]]+pro[[#This Row],[AdminExp]]</f>
        <v>-118843.25400000002</v>
      </c>
      <c r="K10814" s="83">
        <f>pro[[#This Row],[Profit]]/pro[[#This Row],[Revenue]]</f>
        <v>-4.1435479709583047</v>
      </c>
      <c r="L10814" s="56">
        <f t="shared" si="168"/>
        <v>10</v>
      </c>
      <c r="M10814" s="82" t="str">
        <f>"Q"&amp;" "&amp;VLOOKUP(pro[[#This Row],[Period]],Mapping!A:B,2,0)</f>
        <v>Q 4</v>
      </c>
      <c r="N10814"/>
    </row>
    <row r="10815" spans="1:14" ht="14.25" x14ac:dyDescent="0.2">
      <c r="A10815" s="42" t="s">
        <v>44</v>
      </c>
      <c r="B10815" s="44" t="s">
        <v>21</v>
      </c>
      <c r="C10815" s="44" t="s">
        <v>57</v>
      </c>
      <c r="D10815" s="43">
        <v>22739.800999999999</v>
      </c>
      <c r="E10815" s="43">
        <v>-18753.405999999999</v>
      </c>
      <c r="F10815" s="45">
        <v>-80120</v>
      </c>
      <c r="G10815" s="45">
        <v>-18700</v>
      </c>
      <c r="H10815" s="45">
        <v>-63740</v>
      </c>
      <c r="I10815" s="55">
        <f>pro[[#This Row],[Admin expenses 3]]+pro[[#This Row],[Admin expenses 2]]+pro[[#This Row],[Admin expenses 1]]+pro[[#This Row],[COGS]]</f>
        <v>-181313.40599999999</v>
      </c>
      <c r="J10815" s="55">
        <f>pro[[#This Row],[Revenue]]+pro[[#This Row],[AdminExp]]</f>
        <v>-158573.60499999998</v>
      </c>
      <c r="K10815" s="83">
        <f>pro[[#This Row],[Profit]]/pro[[#This Row],[Revenue]]</f>
        <v>-6.9733945780792004</v>
      </c>
      <c r="L10815" s="56">
        <f t="shared" si="168"/>
        <v>10</v>
      </c>
      <c r="M10815" s="82" t="str">
        <f>"Q"&amp;" "&amp;VLOOKUP(pro[[#This Row],[Period]],Mapping!A:B,2,0)</f>
        <v>Q 4</v>
      </c>
      <c r="N10815"/>
    </row>
    <row r="10816" spans="1:14" ht="14.25" x14ac:dyDescent="0.2">
      <c r="A10816" s="42" t="s">
        <v>44</v>
      </c>
      <c r="B10816" s="44" t="s">
        <v>21</v>
      </c>
      <c r="C10816" s="44" t="s">
        <v>57</v>
      </c>
      <c r="D10816" s="43">
        <v>82635.98</v>
      </c>
      <c r="E10816" s="43">
        <v>-56639.638999999988</v>
      </c>
      <c r="F10816" s="45">
        <v>-81680</v>
      </c>
      <c r="G10816" s="45">
        <v>-54570</v>
      </c>
      <c r="H10816" s="45">
        <v>-89720</v>
      </c>
      <c r="I10816" s="55">
        <f>pro[[#This Row],[Admin expenses 3]]+pro[[#This Row],[Admin expenses 2]]+pro[[#This Row],[Admin expenses 1]]+pro[[#This Row],[COGS]]</f>
        <v>-282609.63899999997</v>
      </c>
      <c r="J10816" s="55">
        <f>pro[[#This Row],[Revenue]]+pro[[#This Row],[AdminExp]]</f>
        <v>-199973.65899999999</v>
      </c>
      <c r="K10816" s="83">
        <f>pro[[#This Row],[Profit]]/pro[[#This Row],[Revenue]]</f>
        <v>-2.4199345006860207</v>
      </c>
      <c r="L10816" s="56">
        <f t="shared" si="168"/>
        <v>10</v>
      </c>
      <c r="M10816" s="82" t="str">
        <f>"Q"&amp;" "&amp;VLOOKUP(pro[[#This Row],[Period]],Mapping!A:B,2,0)</f>
        <v>Q 4</v>
      </c>
      <c r="N10816"/>
    </row>
    <row r="10817" spans="1:14" ht="14.25" x14ac:dyDescent="0.2">
      <c r="A10817" s="42" t="s">
        <v>44</v>
      </c>
      <c r="B10817" s="44" t="s">
        <v>21</v>
      </c>
      <c r="C10817" s="44" t="s">
        <v>57</v>
      </c>
      <c r="D10817" s="43">
        <v>202909.42699999997</v>
      </c>
      <c r="E10817" s="43">
        <v>-83497.44200000001</v>
      </c>
      <c r="F10817" s="45">
        <v>-18220</v>
      </c>
      <c r="G10817" s="45">
        <v>-105150</v>
      </c>
      <c r="H10817" s="45">
        <v>-42670</v>
      </c>
      <c r="I10817" s="55">
        <f>pro[[#This Row],[Admin expenses 3]]+pro[[#This Row],[Admin expenses 2]]+pro[[#This Row],[Admin expenses 1]]+pro[[#This Row],[COGS]]</f>
        <v>-249537.44200000001</v>
      </c>
      <c r="J10817" s="55">
        <f>pro[[#This Row],[Revenue]]+pro[[#This Row],[AdminExp]]</f>
        <v>-46628.015000000043</v>
      </c>
      <c r="K10817" s="83">
        <f>pro[[#This Row],[Profit]]/pro[[#This Row],[Revenue]]</f>
        <v>-0.22979718433683247</v>
      </c>
      <c r="L10817" s="56">
        <f t="shared" si="168"/>
        <v>10</v>
      </c>
      <c r="M10817" s="82" t="str">
        <f>"Q"&amp;" "&amp;VLOOKUP(pro[[#This Row],[Period]],Mapping!A:B,2,0)</f>
        <v>Q 4</v>
      </c>
      <c r="N10817"/>
    </row>
    <row r="10818" spans="1:14" ht="14.25" x14ac:dyDescent="0.2">
      <c r="A10818" s="42" t="s">
        <v>44</v>
      </c>
      <c r="B10818" s="44" t="s">
        <v>21</v>
      </c>
      <c r="C10818" s="44" t="s">
        <v>57</v>
      </c>
      <c r="D10818" s="43">
        <v>1484348.25</v>
      </c>
      <c r="E10818" s="43">
        <v>-16166.940999999999</v>
      </c>
      <c r="F10818" s="45">
        <v>-79540</v>
      </c>
      <c r="G10818" s="45">
        <v>-66170</v>
      </c>
      <c r="H10818" s="45">
        <v>-53700</v>
      </c>
      <c r="I10818" s="55">
        <f>pro[[#This Row],[Admin expenses 3]]+pro[[#This Row],[Admin expenses 2]]+pro[[#This Row],[Admin expenses 1]]+pro[[#This Row],[COGS]]</f>
        <v>-215576.94099999999</v>
      </c>
      <c r="J10818" s="55">
        <f>pro[[#This Row],[Revenue]]+pro[[#This Row],[AdminExp]]</f>
        <v>1268771.3089999999</v>
      </c>
      <c r="K10818" s="83">
        <f>pro[[#This Row],[Profit]]/pro[[#This Row],[Revenue]]</f>
        <v>0.85476660143601735</v>
      </c>
      <c r="L10818" s="56">
        <f t="shared" ref="L10818:L10881" si="169">MONTH(DATEVALUE(A10818&amp;"1"))</f>
        <v>10</v>
      </c>
      <c r="M10818" s="82" t="str">
        <f>"Q"&amp;" "&amp;VLOOKUP(pro[[#This Row],[Period]],Mapping!A:B,2,0)</f>
        <v>Q 4</v>
      </c>
      <c r="N10818"/>
    </row>
    <row r="10819" spans="1:14" ht="14.25" x14ac:dyDescent="0.2">
      <c r="A10819" s="42" t="s">
        <v>44</v>
      </c>
      <c r="B10819" s="44" t="s">
        <v>21</v>
      </c>
      <c r="C10819" s="44" t="s">
        <v>57</v>
      </c>
      <c r="D10819" s="43">
        <v>117370.83399999999</v>
      </c>
      <c r="E10819" s="43">
        <v>-50394.574999999997</v>
      </c>
      <c r="F10819" s="45">
        <v>-75450</v>
      </c>
      <c r="G10819" s="45">
        <v>-16790</v>
      </c>
      <c r="H10819" s="45">
        <v>-42550</v>
      </c>
      <c r="I10819" s="55">
        <f>pro[[#This Row],[Admin expenses 3]]+pro[[#This Row],[Admin expenses 2]]+pro[[#This Row],[Admin expenses 1]]+pro[[#This Row],[COGS]]</f>
        <v>-185184.57500000001</v>
      </c>
      <c r="J10819" s="55">
        <f>pro[[#This Row],[Revenue]]+pro[[#This Row],[AdminExp]]</f>
        <v>-67813.741000000024</v>
      </c>
      <c r="K10819" s="83">
        <f>pro[[#This Row],[Profit]]/pro[[#This Row],[Revenue]]</f>
        <v>-0.57777335892492709</v>
      </c>
      <c r="L10819" s="56">
        <f t="shared" si="169"/>
        <v>10</v>
      </c>
      <c r="M10819" s="82" t="str">
        <f>"Q"&amp;" "&amp;VLOOKUP(pro[[#This Row],[Period]],Mapping!A:B,2,0)</f>
        <v>Q 4</v>
      </c>
      <c r="N10819"/>
    </row>
    <row r="10820" spans="1:14" ht="14.25" x14ac:dyDescent="0.2">
      <c r="A10820" s="42" t="s">
        <v>44</v>
      </c>
      <c r="B10820" s="44" t="s">
        <v>21</v>
      </c>
      <c r="C10820" s="44" t="s">
        <v>57</v>
      </c>
      <c r="D10820" s="43">
        <v>1523727.429</v>
      </c>
      <c r="E10820" s="43">
        <v>-31765.51</v>
      </c>
      <c r="F10820" s="45">
        <v>-13690</v>
      </c>
      <c r="G10820" s="45">
        <v>-59810</v>
      </c>
      <c r="H10820" s="45">
        <v>-68910</v>
      </c>
      <c r="I10820" s="55">
        <f>pro[[#This Row],[Admin expenses 3]]+pro[[#This Row],[Admin expenses 2]]+pro[[#This Row],[Admin expenses 1]]+pro[[#This Row],[COGS]]</f>
        <v>-174175.51</v>
      </c>
      <c r="J10820" s="55">
        <f>pro[[#This Row],[Revenue]]+pro[[#This Row],[AdminExp]]</f>
        <v>1349551.919</v>
      </c>
      <c r="K10820" s="83">
        <f>pro[[#This Row],[Profit]]/pro[[#This Row],[Revenue]]</f>
        <v>0.88569116320606711</v>
      </c>
      <c r="L10820" s="56">
        <f t="shared" si="169"/>
        <v>10</v>
      </c>
      <c r="M10820" s="82" t="str">
        <f>"Q"&amp;" "&amp;VLOOKUP(pro[[#This Row],[Period]],Mapping!A:B,2,0)</f>
        <v>Q 4</v>
      </c>
      <c r="N10820"/>
    </row>
    <row r="10821" spans="1:14" ht="14.25" x14ac:dyDescent="0.2">
      <c r="A10821" s="42" t="s">
        <v>44</v>
      </c>
      <c r="B10821" s="44" t="s">
        <v>21</v>
      </c>
      <c r="C10821" s="44" t="s">
        <v>57</v>
      </c>
      <c r="D10821" s="43">
        <v>330830.00299999997</v>
      </c>
      <c r="E10821" s="43">
        <v>-43406.894999999997</v>
      </c>
      <c r="F10821" s="45">
        <v>-90230</v>
      </c>
      <c r="G10821" s="45">
        <v>-19540</v>
      </c>
      <c r="H10821" s="45">
        <v>-70570</v>
      </c>
      <c r="I10821" s="55">
        <f>pro[[#This Row],[Admin expenses 3]]+pro[[#This Row],[Admin expenses 2]]+pro[[#This Row],[Admin expenses 1]]+pro[[#This Row],[COGS]]</f>
        <v>-223746.89499999999</v>
      </c>
      <c r="J10821" s="55">
        <f>pro[[#This Row],[Revenue]]+pro[[#This Row],[AdminExp]]</f>
        <v>107083.10799999998</v>
      </c>
      <c r="K10821" s="83">
        <f>pro[[#This Row],[Profit]]/pro[[#This Row],[Revenue]]</f>
        <v>0.32368015908158121</v>
      </c>
      <c r="L10821" s="56">
        <f t="shared" si="169"/>
        <v>10</v>
      </c>
      <c r="M10821" s="82" t="str">
        <f>"Q"&amp;" "&amp;VLOOKUP(pro[[#This Row],[Period]],Mapping!A:B,2,0)</f>
        <v>Q 4</v>
      </c>
      <c r="N10821"/>
    </row>
    <row r="10822" spans="1:14" ht="14.25" x14ac:dyDescent="0.2">
      <c r="A10822" s="42" t="s">
        <v>44</v>
      </c>
      <c r="B10822" s="44" t="s">
        <v>21</v>
      </c>
      <c r="C10822" s="44" t="s">
        <v>57</v>
      </c>
      <c r="D10822" s="43">
        <v>129588.03199999999</v>
      </c>
      <c r="E10822" s="43">
        <v>-52914.441999999995</v>
      </c>
      <c r="F10822" s="45">
        <v>-25140</v>
      </c>
      <c r="G10822" s="45">
        <v>-77520</v>
      </c>
      <c r="H10822" s="45">
        <v>-16410</v>
      </c>
      <c r="I10822" s="55">
        <f>pro[[#This Row],[Admin expenses 3]]+pro[[#This Row],[Admin expenses 2]]+pro[[#This Row],[Admin expenses 1]]+pro[[#This Row],[COGS]]</f>
        <v>-171984.44199999998</v>
      </c>
      <c r="J10822" s="55">
        <f>pro[[#This Row],[Revenue]]+pro[[#This Row],[AdminExp]]</f>
        <v>-42396.409999999989</v>
      </c>
      <c r="K10822" s="83">
        <f>pro[[#This Row],[Profit]]/pro[[#This Row],[Revenue]]</f>
        <v>-0.32716300529974862</v>
      </c>
      <c r="L10822" s="56">
        <f t="shared" si="169"/>
        <v>10</v>
      </c>
      <c r="M10822" s="82" t="str">
        <f>"Q"&amp;" "&amp;VLOOKUP(pro[[#This Row],[Period]],Mapping!A:B,2,0)</f>
        <v>Q 4</v>
      </c>
      <c r="N10822"/>
    </row>
    <row r="10823" spans="1:14" ht="14.25" x14ac:dyDescent="0.2">
      <c r="A10823" s="42" t="s">
        <v>44</v>
      </c>
      <c r="B10823" s="44" t="s">
        <v>21</v>
      </c>
      <c r="C10823" s="44" t="s">
        <v>57</v>
      </c>
      <c r="D10823" s="43">
        <v>148792.55299999999</v>
      </c>
      <c r="E10823" s="43">
        <v>-116223.023</v>
      </c>
      <c r="F10823" s="45">
        <v>-89330</v>
      </c>
      <c r="G10823" s="45">
        <v>-88880</v>
      </c>
      <c r="H10823" s="45">
        <v>-78480</v>
      </c>
      <c r="I10823" s="55">
        <f>pro[[#This Row],[Admin expenses 3]]+pro[[#This Row],[Admin expenses 2]]+pro[[#This Row],[Admin expenses 1]]+pro[[#This Row],[COGS]]</f>
        <v>-372913.02299999999</v>
      </c>
      <c r="J10823" s="55">
        <f>pro[[#This Row],[Revenue]]+pro[[#This Row],[AdminExp]]</f>
        <v>-224120.47</v>
      </c>
      <c r="K10823" s="83">
        <f>pro[[#This Row],[Profit]]/pro[[#This Row],[Revenue]]</f>
        <v>-1.5062613382270551</v>
      </c>
      <c r="L10823" s="56">
        <f t="shared" si="169"/>
        <v>10</v>
      </c>
      <c r="M10823" s="82" t="str">
        <f>"Q"&amp;" "&amp;VLOOKUP(pro[[#This Row],[Period]],Mapping!A:B,2,0)</f>
        <v>Q 4</v>
      </c>
      <c r="N10823"/>
    </row>
    <row r="10824" spans="1:14" ht="14.25" x14ac:dyDescent="0.2">
      <c r="A10824" s="42" t="s">
        <v>44</v>
      </c>
      <c r="B10824" s="44" t="s">
        <v>21</v>
      </c>
      <c r="C10824" s="44" t="s">
        <v>57</v>
      </c>
      <c r="D10824" s="43">
        <v>114363.333</v>
      </c>
      <c r="E10824" s="43">
        <v>-165595.68900000001</v>
      </c>
      <c r="F10824" s="45">
        <v>-16280</v>
      </c>
      <c r="G10824" s="45">
        <v>-60740</v>
      </c>
      <c r="H10824" s="45">
        <v>-52280</v>
      </c>
      <c r="I10824" s="55">
        <f>pro[[#This Row],[Admin expenses 3]]+pro[[#This Row],[Admin expenses 2]]+pro[[#This Row],[Admin expenses 1]]+pro[[#This Row],[COGS]]</f>
        <v>-294895.68900000001</v>
      </c>
      <c r="J10824" s="55">
        <f>pro[[#This Row],[Revenue]]+pro[[#This Row],[AdminExp]]</f>
        <v>-180532.35600000003</v>
      </c>
      <c r="K10824" s="83">
        <f>pro[[#This Row],[Profit]]/pro[[#This Row],[Revenue]]</f>
        <v>-1.5785859966148419</v>
      </c>
      <c r="L10824" s="56">
        <f t="shared" si="169"/>
        <v>10</v>
      </c>
      <c r="M10824" s="82" t="str">
        <f>"Q"&amp;" "&amp;VLOOKUP(pro[[#This Row],[Period]],Mapping!A:B,2,0)</f>
        <v>Q 4</v>
      </c>
      <c r="N10824"/>
    </row>
    <row r="10825" spans="1:14" ht="14.25" x14ac:dyDescent="0.2">
      <c r="A10825" s="42" t="s">
        <v>44</v>
      </c>
      <c r="B10825" s="44" t="s">
        <v>22</v>
      </c>
      <c r="C10825" s="44" t="s">
        <v>57</v>
      </c>
      <c r="D10825" s="43">
        <v>88909.281999999992</v>
      </c>
      <c r="E10825" s="43">
        <v>-118493.08099999998</v>
      </c>
      <c r="F10825" s="45">
        <v>-30620</v>
      </c>
      <c r="G10825" s="45">
        <v>-23810</v>
      </c>
      <c r="H10825" s="45">
        <v>-58740</v>
      </c>
      <c r="I10825" s="55">
        <f>pro[[#This Row],[Admin expenses 3]]+pro[[#This Row],[Admin expenses 2]]+pro[[#This Row],[Admin expenses 1]]+pro[[#This Row],[COGS]]</f>
        <v>-231663.08099999998</v>
      </c>
      <c r="J10825" s="55">
        <f>pro[[#This Row],[Revenue]]+pro[[#This Row],[AdminExp]]</f>
        <v>-142753.799</v>
      </c>
      <c r="K10825" s="83">
        <f>pro[[#This Row],[Profit]]/pro[[#This Row],[Revenue]]</f>
        <v>-1.6056118752595483</v>
      </c>
      <c r="L10825" s="56">
        <f t="shared" si="169"/>
        <v>10</v>
      </c>
      <c r="M10825" s="82" t="str">
        <f>"Q"&amp;" "&amp;VLOOKUP(pro[[#This Row],[Period]],Mapping!A:B,2,0)</f>
        <v>Q 4</v>
      </c>
      <c r="N10825"/>
    </row>
    <row r="10826" spans="1:14" ht="14.25" x14ac:dyDescent="0.2">
      <c r="A10826" s="42" t="s">
        <v>44</v>
      </c>
      <c r="B10826" s="44" t="s">
        <v>22</v>
      </c>
      <c r="C10826" s="44" t="s">
        <v>57</v>
      </c>
      <c r="D10826" s="43">
        <v>737143.32299999986</v>
      </c>
      <c r="E10826" s="43">
        <v>-68399.856</v>
      </c>
      <c r="F10826" s="45">
        <v>-22120</v>
      </c>
      <c r="G10826" s="45">
        <v>-66010</v>
      </c>
      <c r="H10826" s="45">
        <v>-31720</v>
      </c>
      <c r="I10826" s="55">
        <f>pro[[#This Row],[Admin expenses 3]]+pro[[#This Row],[Admin expenses 2]]+pro[[#This Row],[Admin expenses 1]]+pro[[#This Row],[COGS]]</f>
        <v>-188249.856</v>
      </c>
      <c r="J10826" s="55">
        <f>pro[[#This Row],[Revenue]]+pro[[#This Row],[AdminExp]]</f>
        <v>548893.46699999983</v>
      </c>
      <c r="K10826" s="83">
        <f>pro[[#This Row],[Profit]]/pro[[#This Row],[Revenue]]</f>
        <v>0.74462244976476566</v>
      </c>
      <c r="L10826" s="56">
        <f t="shared" si="169"/>
        <v>10</v>
      </c>
      <c r="M10826" s="82" t="str">
        <f>"Q"&amp;" "&amp;VLOOKUP(pro[[#This Row],[Period]],Mapping!A:B,2,0)</f>
        <v>Q 4</v>
      </c>
      <c r="N10826"/>
    </row>
    <row r="10827" spans="1:14" ht="14.25" x14ac:dyDescent="0.2">
      <c r="A10827" s="42" t="s">
        <v>44</v>
      </c>
      <c r="B10827" s="44" t="s">
        <v>22</v>
      </c>
      <c r="C10827" s="44" t="s">
        <v>57</v>
      </c>
      <c r="D10827" s="43">
        <v>238038.26899999997</v>
      </c>
      <c r="E10827" s="43">
        <v>-257914.44</v>
      </c>
      <c r="F10827" s="45">
        <v>-98660</v>
      </c>
      <c r="G10827" s="45">
        <v>-39470</v>
      </c>
      <c r="H10827" s="45">
        <v>-74510</v>
      </c>
      <c r="I10827" s="55">
        <f>pro[[#This Row],[Admin expenses 3]]+pro[[#This Row],[Admin expenses 2]]+pro[[#This Row],[Admin expenses 1]]+pro[[#This Row],[COGS]]</f>
        <v>-470554.44</v>
      </c>
      <c r="J10827" s="55">
        <f>pro[[#This Row],[Revenue]]+pro[[#This Row],[AdminExp]]</f>
        <v>-232516.17100000003</v>
      </c>
      <c r="K10827" s="83">
        <f>pro[[#This Row],[Profit]]/pro[[#This Row],[Revenue]]</f>
        <v>-0.9768016377232186</v>
      </c>
      <c r="L10827" s="56">
        <f t="shared" si="169"/>
        <v>10</v>
      </c>
      <c r="M10827" s="82" t="str">
        <f>"Q"&amp;" "&amp;VLOOKUP(pro[[#This Row],[Period]],Mapping!A:B,2,0)</f>
        <v>Q 4</v>
      </c>
      <c r="N10827"/>
    </row>
    <row r="10828" spans="1:14" ht="14.25" x14ac:dyDescent="0.2">
      <c r="A10828" s="42" t="s">
        <v>44</v>
      </c>
      <c r="B10828" s="44" t="s">
        <v>22</v>
      </c>
      <c r="C10828" s="44" t="s">
        <v>57</v>
      </c>
      <c r="D10828" s="43">
        <v>330676.05899999995</v>
      </c>
      <c r="E10828" s="43">
        <v>-335961.86399999994</v>
      </c>
      <c r="F10828" s="45">
        <v>-83390</v>
      </c>
      <c r="G10828" s="45">
        <v>-65620</v>
      </c>
      <c r="H10828" s="45">
        <v>-50780</v>
      </c>
      <c r="I10828" s="55">
        <f>pro[[#This Row],[Admin expenses 3]]+pro[[#This Row],[Admin expenses 2]]+pro[[#This Row],[Admin expenses 1]]+pro[[#This Row],[COGS]]</f>
        <v>-535751.86399999994</v>
      </c>
      <c r="J10828" s="55">
        <f>pro[[#This Row],[Revenue]]+pro[[#This Row],[AdminExp]]</f>
        <v>-205075.80499999999</v>
      </c>
      <c r="K10828" s="83">
        <f>pro[[#This Row],[Profit]]/pro[[#This Row],[Revenue]]</f>
        <v>-0.62017131092033495</v>
      </c>
      <c r="L10828" s="56">
        <f t="shared" si="169"/>
        <v>10</v>
      </c>
      <c r="M10828" s="82" t="str">
        <f>"Q"&amp;" "&amp;VLOOKUP(pro[[#This Row],[Period]],Mapping!A:B,2,0)</f>
        <v>Q 4</v>
      </c>
      <c r="N10828"/>
    </row>
    <row r="10829" spans="1:14" ht="14.25" x14ac:dyDescent="0.2">
      <c r="A10829" s="42" t="s">
        <v>44</v>
      </c>
      <c r="B10829" s="44" t="s">
        <v>22</v>
      </c>
      <c r="C10829" s="44" t="s">
        <v>57</v>
      </c>
      <c r="D10829" s="43">
        <v>963099.72499999998</v>
      </c>
      <c r="E10829" s="43">
        <v>-1087674.8049999999</v>
      </c>
      <c r="F10829" s="45">
        <v>-28130</v>
      </c>
      <c r="G10829" s="45">
        <v>-36400</v>
      </c>
      <c r="H10829" s="45">
        <v>-93050</v>
      </c>
      <c r="I10829" s="55">
        <f>pro[[#This Row],[Admin expenses 3]]+pro[[#This Row],[Admin expenses 2]]+pro[[#This Row],[Admin expenses 1]]+pro[[#This Row],[COGS]]</f>
        <v>-1245254.8049999999</v>
      </c>
      <c r="J10829" s="55">
        <f>pro[[#This Row],[Revenue]]+pro[[#This Row],[AdminExp]]</f>
        <v>-282155.07999999996</v>
      </c>
      <c r="K10829" s="83">
        <f>pro[[#This Row],[Profit]]/pro[[#This Row],[Revenue]]</f>
        <v>-0.29296559086858837</v>
      </c>
      <c r="L10829" s="56">
        <f t="shared" si="169"/>
        <v>10</v>
      </c>
      <c r="M10829" s="82" t="str">
        <f>"Q"&amp;" "&amp;VLOOKUP(pro[[#This Row],[Period]],Mapping!A:B,2,0)</f>
        <v>Q 4</v>
      </c>
      <c r="N10829"/>
    </row>
    <row r="10830" spans="1:14" ht="14.25" x14ac:dyDescent="0.2">
      <c r="A10830" s="42" t="s">
        <v>44</v>
      </c>
      <c r="B10830" s="44" t="s">
        <v>22</v>
      </c>
      <c r="C10830" s="44" t="s">
        <v>57</v>
      </c>
      <c r="D10830" s="43">
        <v>2566509.5959999999</v>
      </c>
      <c r="E10830" s="43">
        <v>-1637327.895</v>
      </c>
      <c r="F10830" s="45">
        <v>-99130</v>
      </c>
      <c r="G10830" s="45">
        <v>-80110</v>
      </c>
      <c r="H10830" s="45">
        <v>-31090</v>
      </c>
      <c r="I10830" s="55">
        <f>pro[[#This Row],[Admin expenses 3]]+pro[[#This Row],[Admin expenses 2]]+pro[[#This Row],[Admin expenses 1]]+pro[[#This Row],[COGS]]</f>
        <v>-1847657.895</v>
      </c>
      <c r="J10830" s="55">
        <f>pro[[#This Row],[Revenue]]+pro[[#This Row],[AdminExp]]</f>
        <v>718851.70099999988</v>
      </c>
      <c r="K10830" s="83">
        <f>pro[[#This Row],[Profit]]/pro[[#This Row],[Revenue]]</f>
        <v>0.2800892317411775</v>
      </c>
      <c r="L10830" s="56">
        <f t="shared" si="169"/>
        <v>10</v>
      </c>
      <c r="M10830" s="82" t="str">
        <f>"Q"&amp;" "&amp;VLOOKUP(pro[[#This Row],[Period]],Mapping!A:B,2,0)</f>
        <v>Q 4</v>
      </c>
      <c r="N10830"/>
    </row>
    <row r="10831" spans="1:14" ht="14.25" x14ac:dyDescent="0.2">
      <c r="A10831" s="42" t="s">
        <v>44</v>
      </c>
      <c r="B10831" s="44" t="s">
        <v>22</v>
      </c>
      <c r="C10831" s="44" t="s">
        <v>57</v>
      </c>
      <c r="D10831" s="43">
        <v>4573769.1229999997</v>
      </c>
      <c r="E10831" s="43">
        <v>-3121610.8909999998</v>
      </c>
      <c r="F10831" s="45">
        <v>-44180</v>
      </c>
      <c r="G10831" s="45">
        <v>-15510</v>
      </c>
      <c r="H10831" s="45">
        <v>-97360</v>
      </c>
      <c r="I10831" s="55">
        <f>pro[[#This Row],[Admin expenses 3]]+pro[[#This Row],[Admin expenses 2]]+pro[[#This Row],[Admin expenses 1]]+pro[[#This Row],[COGS]]</f>
        <v>-3278660.8909999998</v>
      </c>
      <c r="J10831" s="55">
        <f>pro[[#This Row],[Revenue]]+pro[[#This Row],[AdminExp]]</f>
        <v>1295108.2319999998</v>
      </c>
      <c r="K10831" s="83">
        <f>pro[[#This Row],[Profit]]/pro[[#This Row],[Revenue]]</f>
        <v>0.28315994908604397</v>
      </c>
      <c r="L10831" s="56">
        <f t="shared" si="169"/>
        <v>10</v>
      </c>
      <c r="M10831" s="82" t="str">
        <f>"Q"&amp;" "&amp;VLOOKUP(pro[[#This Row],[Period]],Mapping!A:B,2,0)</f>
        <v>Q 4</v>
      </c>
      <c r="N10831"/>
    </row>
    <row r="10832" spans="1:14" ht="14.25" x14ac:dyDescent="0.2">
      <c r="A10832" s="42" t="s">
        <v>44</v>
      </c>
      <c r="B10832" s="44" t="s">
        <v>22</v>
      </c>
      <c r="C10832" s="44" t="s">
        <v>57</v>
      </c>
      <c r="D10832" s="43">
        <v>447975.17099999997</v>
      </c>
      <c r="E10832" s="43">
        <v>-87764.816999999995</v>
      </c>
      <c r="F10832" s="45">
        <v>-76010</v>
      </c>
      <c r="G10832" s="45">
        <v>-77500</v>
      </c>
      <c r="H10832" s="45">
        <v>-55820</v>
      </c>
      <c r="I10832" s="55">
        <f>pro[[#This Row],[Admin expenses 3]]+pro[[#This Row],[Admin expenses 2]]+pro[[#This Row],[Admin expenses 1]]+pro[[#This Row],[COGS]]</f>
        <v>-297094.81699999998</v>
      </c>
      <c r="J10832" s="55">
        <f>pro[[#This Row],[Revenue]]+pro[[#This Row],[AdminExp]]</f>
        <v>150880.35399999999</v>
      </c>
      <c r="K10832" s="83">
        <f>pro[[#This Row],[Profit]]/pro[[#This Row],[Revenue]]</f>
        <v>0.33680517083836325</v>
      </c>
      <c r="L10832" s="56">
        <f t="shared" si="169"/>
        <v>10</v>
      </c>
      <c r="M10832" s="82" t="str">
        <f>"Q"&amp;" "&amp;VLOOKUP(pro[[#This Row],[Period]],Mapping!A:B,2,0)</f>
        <v>Q 4</v>
      </c>
      <c r="N10832"/>
    </row>
    <row r="10833" spans="1:14" ht="14.25" x14ac:dyDescent="0.2">
      <c r="A10833" s="42" t="s">
        <v>44</v>
      </c>
      <c r="B10833" s="44" t="s">
        <v>22</v>
      </c>
      <c r="C10833" s="44" t="s">
        <v>58</v>
      </c>
      <c r="D10833" s="43">
        <v>1131588.1850000001</v>
      </c>
      <c r="E10833" s="43">
        <v>-315249.18599999999</v>
      </c>
      <c r="F10833" s="45">
        <v>-26350</v>
      </c>
      <c r="G10833" s="45">
        <v>-14250</v>
      </c>
      <c r="H10833" s="45">
        <v>-44940</v>
      </c>
      <c r="I10833" s="55">
        <f>pro[[#This Row],[Admin expenses 3]]+pro[[#This Row],[Admin expenses 2]]+pro[[#This Row],[Admin expenses 1]]+pro[[#This Row],[COGS]]</f>
        <v>-400789.18599999999</v>
      </c>
      <c r="J10833" s="55">
        <f>pro[[#This Row],[Revenue]]+pro[[#This Row],[AdminExp]]</f>
        <v>730798.99900000007</v>
      </c>
      <c r="K10833" s="83">
        <f>pro[[#This Row],[Profit]]/pro[[#This Row],[Revenue]]</f>
        <v>0.64581709908892349</v>
      </c>
      <c r="L10833" s="56">
        <f t="shared" si="169"/>
        <v>10</v>
      </c>
      <c r="M10833" s="82" t="str">
        <f>"Q"&amp;" "&amp;VLOOKUP(pro[[#This Row],[Period]],Mapping!A:B,2,0)</f>
        <v>Q 4</v>
      </c>
      <c r="N10833"/>
    </row>
    <row r="10834" spans="1:14" ht="14.25" x14ac:dyDescent="0.2">
      <c r="A10834" s="42" t="s">
        <v>44</v>
      </c>
      <c r="B10834" s="44" t="s">
        <v>22</v>
      </c>
      <c r="C10834" s="44" t="s">
        <v>59</v>
      </c>
      <c r="D10834" s="43">
        <v>147682.11499999999</v>
      </c>
      <c r="E10834" s="43">
        <v>-9422.9239999999991</v>
      </c>
      <c r="F10834" s="45">
        <v>-12680</v>
      </c>
      <c r="G10834" s="45">
        <v>-13140</v>
      </c>
      <c r="H10834" s="45">
        <v>-77220</v>
      </c>
      <c r="I10834" s="55">
        <f>pro[[#This Row],[Admin expenses 3]]+pro[[#This Row],[Admin expenses 2]]+pro[[#This Row],[Admin expenses 1]]+pro[[#This Row],[COGS]]</f>
        <v>-112462.924</v>
      </c>
      <c r="J10834" s="55">
        <f>pro[[#This Row],[Revenue]]+pro[[#This Row],[AdminExp]]</f>
        <v>35219.190999999992</v>
      </c>
      <c r="K10834" s="83">
        <f>pro[[#This Row],[Profit]]/pro[[#This Row],[Revenue]]</f>
        <v>0.23847973060244967</v>
      </c>
      <c r="L10834" s="56">
        <f t="shared" si="169"/>
        <v>10</v>
      </c>
      <c r="M10834" s="82" t="str">
        <f>"Q"&amp;" "&amp;VLOOKUP(pro[[#This Row],[Period]],Mapping!A:B,2,0)</f>
        <v>Q 4</v>
      </c>
      <c r="N10834"/>
    </row>
    <row r="10835" spans="1:14" ht="14.25" x14ac:dyDescent="0.2">
      <c r="A10835" s="42" t="s">
        <v>44</v>
      </c>
      <c r="B10835" s="44" t="s">
        <v>22</v>
      </c>
      <c r="C10835" s="44" t="s">
        <v>57</v>
      </c>
      <c r="D10835" s="43">
        <v>164969.93099999998</v>
      </c>
      <c r="E10835" s="43">
        <v>-10775.736999999999</v>
      </c>
      <c r="F10835" s="45">
        <v>-27850</v>
      </c>
      <c r="G10835" s="45">
        <v>-28760</v>
      </c>
      <c r="H10835" s="45">
        <v>-105630</v>
      </c>
      <c r="I10835" s="55">
        <f>pro[[#This Row],[Admin expenses 3]]+pro[[#This Row],[Admin expenses 2]]+pro[[#This Row],[Admin expenses 1]]+pro[[#This Row],[COGS]]</f>
        <v>-173015.73699999999</v>
      </c>
      <c r="J10835" s="55">
        <f>pro[[#This Row],[Revenue]]+pro[[#This Row],[AdminExp]]</f>
        <v>-8045.8060000000114</v>
      </c>
      <c r="K10835" s="83">
        <f>pro[[#This Row],[Profit]]/pro[[#This Row],[Revenue]]</f>
        <v>-4.8771348519264471E-2</v>
      </c>
      <c r="L10835" s="56">
        <f t="shared" si="169"/>
        <v>10</v>
      </c>
      <c r="M10835" s="82" t="str">
        <f>"Q"&amp;" "&amp;VLOOKUP(pro[[#This Row],[Period]],Mapping!A:B,2,0)</f>
        <v>Q 4</v>
      </c>
      <c r="N10835"/>
    </row>
    <row r="10836" spans="1:14" ht="14.25" x14ac:dyDescent="0.2">
      <c r="A10836" s="42" t="s">
        <v>44</v>
      </c>
      <c r="B10836" s="44" t="s">
        <v>22</v>
      </c>
      <c r="C10836" s="44" t="s">
        <v>57</v>
      </c>
      <c r="D10836" s="43">
        <v>2468814.8309999998</v>
      </c>
      <c r="E10836" s="43">
        <v>-1280106.5619999999</v>
      </c>
      <c r="F10836" s="45">
        <v>-95450</v>
      </c>
      <c r="G10836" s="45">
        <v>-19300</v>
      </c>
      <c r="H10836" s="45">
        <v>-95910</v>
      </c>
      <c r="I10836" s="55">
        <f>pro[[#This Row],[Admin expenses 3]]+pro[[#This Row],[Admin expenses 2]]+pro[[#This Row],[Admin expenses 1]]+pro[[#This Row],[COGS]]</f>
        <v>-1490766.5619999999</v>
      </c>
      <c r="J10836" s="55">
        <f>pro[[#This Row],[Revenue]]+pro[[#This Row],[AdminExp]]</f>
        <v>978048.26899999985</v>
      </c>
      <c r="K10836" s="83">
        <f>pro[[#This Row],[Profit]]/pro[[#This Row],[Revenue]]</f>
        <v>0.39616104728431129</v>
      </c>
      <c r="L10836" s="56">
        <f t="shared" si="169"/>
        <v>10</v>
      </c>
      <c r="M10836" s="82" t="str">
        <f>"Q"&amp;" "&amp;VLOOKUP(pro[[#This Row],[Period]],Mapping!A:B,2,0)</f>
        <v>Q 4</v>
      </c>
      <c r="N10836"/>
    </row>
    <row r="10837" spans="1:14" ht="14.25" x14ac:dyDescent="0.2">
      <c r="A10837" s="42" t="s">
        <v>44</v>
      </c>
      <c r="B10837" s="44" t="s">
        <v>22</v>
      </c>
      <c r="C10837" s="44" t="s">
        <v>57</v>
      </c>
      <c r="D10837" s="43">
        <v>671635.86699999997</v>
      </c>
      <c r="E10837" s="43">
        <v>-548679.69799999997</v>
      </c>
      <c r="F10837" s="45">
        <v>-102020</v>
      </c>
      <c r="G10837" s="45">
        <v>-64350</v>
      </c>
      <c r="H10837" s="45">
        <v>-51500</v>
      </c>
      <c r="I10837" s="55">
        <f>pro[[#This Row],[Admin expenses 3]]+pro[[#This Row],[Admin expenses 2]]+pro[[#This Row],[Admin expenses 1]]+pro[[#This Row],[COGS]]</f>
        <v>-766549.69799999997</v>
      </c>
      <c r="J10837" s="55">
        <f>pro[[#This Row],[Revenue]]+pro[[#This Row],[AdminExp]]</f>
        <v>-94913.831000000006</v>
      </c>
      <c r="K10837" s="83">
        <f>pro[[#This Row],[Profit]]/pro[[#This Row],[Revenue]]</f>
        <v>-0.14131739483174446</v>
      </c>
      <c r="L10837" s="56">
        <f t="shared" si="169"/>
        <v>10</v>
      </c>
      <c r="M10837" s="82" t="str">
        <f>"Q"&amp;" "&amp;VLOOKUP(pro[[#This Row],[Period]],Mapping!A:B,2,0)</f>
        <v>Q 4</v>
      </c>
      <c r="N10837"/>
    </row>
    <row r="10838" spans="1:14" ht="14.25" x14ac:dyDescent="0.2">
      <c r="A10838" s="42" t="s">
        <v>44</v>
      </c>
      <c r="B10838" s="44" t="s">
        <v>22</v>
      </c>
      <c r="C10838" s="44" t="s">
        <v>57</v>
      </c>
      <c r="D10838" s="43">
        <v>2418675.2659999998</v>
      </c>
      <c r="E10838" s="43">
        <v>-1958607.4829999998</v>
      </c>
      <c r="F10838" s="45">
        <v>-46660</v>
      </c>
      <c r="G10838" s="45">
        <v>-85860</v>
      </c>
      <c r="H10838" s="45">
        <v>-31890</v>
      </c>
      <c r="I10838" s="55">
        <f>pro[[#This Row],[Admin expenses 3]]+pro[[#This Row],[Admin expenses 2]]+pro[[#This Row],[Admin expenses 1]]+pro[[#This Row],[COGS]]</f>
        <v>-2123017.483</v>
      </c>
      <c r="J10838" s="55">
        <f>pro[[#This Row],[Revenue]]+pro[[#This Row],[AdminExp]]</f>
        <v>295657.78299999982</v>
      </c>
      <c r="K10838" s="83">
        <f>pro[[#This Row],[Profit]]/pro[[#This Row],[Revenue]]</f>
        <v>0.12223955284785215</v>
      </c>
      <c r="L10838" s="56">
        <f t="shared" si="169"/>
        <v>10</v>
      </c>
      <c r="M10838" s="82" t="str">
        <f>"Q"&amp;" "&amp;VLOOKUP(pro[[#This Row],[Period]],Mapping!A:B,2,0)</f>
        <v>Q 4</v>
      </c>
      <c r="N10838"/>
    </row>
    <row r="10839" spans="1:14" ht="14.25" x14ac:dyDescent="0.2">
      <c r="A10839" s="42" t="s">
        <v>44</v>
      </c>
      <c r="B10839" s="44" t="s">
        <v>22</v>
      </c>
      <c r="C10839" s="44" t="s">
        <v>57</v>
      </c>
      <c r="D10839" s="43">
        <v>261585.86999999997</v>
      </c>
      <c r="E10839" s="43">
        <v>-220910.291</v>
      </c>
      <c r="F10839" s="45">
        <v>-51390</v>
      </c>
      <c r="G10839" s="45">
        <v>-14530</v>
      </c>
      <c r="H10839" s="45">
        <v>-47600</v>
      </c>
      <c r="I10839" s="55">
        <f>pro[[#This Row],[Admin expenses 3]]+pro[[#This Row],[Admin expenses 2]]+pro[[#This Row],[Admin expenses 1]]+pro[[#This Row],[COGS]]</f>
        <v>-334430.29099999997</v>
      </c>
      <c r="J10839" s="55">
        <f>pro[[#This Row],[Revenue]]+pro[[#This Row],[AdminExp]]</f>
        <v>-72844.421000000002</v>
      </c>
      <c r="K10839" s="83">
        <f>pro[[#This Row],[Profit]]/pro[[#This Row],[Revenue]]</f>
        <v>-0.27847230815640006</v>
      </c>
      <c r="L10839" s="56">
        <f t="shared" si="169"/>
        <v>10</v>
      </c>
      <c r="M10839" s="82" t="str">
        <f>"Q"&amp;" "&amp;VLOOKUP(pro[[#This Row],[Period]],Mapping!A:B,2,0)</f>
        <v>Q 4</v>
      </c>
      <c r="N10839"/>
    </row>
    <row r="10840" spans="1:14" ht="14.25" x14ac:dyDescent="0.2">
      <c r="A10840" s="42" t="s">
        <v>44</v>
      </c>
      <c r="B10840" s="44" t="s">
        <v>22</v>
      </c>
      <c r="C10840" s="44" t="s">
        <v>58</v>
      </c>
      <c r="D10840" s="43">
        <v>54662.272000000004</v>
      </c>
      <c r="E10840" s="43">
        <v>-49212.022999999994</v>
      </c>
      <c r="F10840" s="45">
        <v>-83680</v>
      </c>
      <c r="G10840" s="45">
        <v>-33310</v>
      </c>
      <c r="H10840" s="45">
        <v>-31130</v>
      </c>
      <c r="I10840" s="55">
        <f>pro[[#This Row],[Admin expenses 3]]+pro[[#This Row],[Admin expenses 2]]+pro[[#This Row],[Admin expenses 1]]+pro[[#This Row],[COGS]]</f>
        <v>-197332.02299999999</v>
      </c>
      <c r="J10840" s="55">
        <f>pro[[#This Row],[Revenue]]+pro[[#This Row],[AdminExp]]</f>
        <v>-142669.75099999999</v>
      </c>
      <c r="K10840" s="83">
        <f>pro[[#This Row],[Profit]]/pro[[#This Row],[Revenue]]</f>
        <v>-2.6100223386250754</v>
      </c>
      <c r="L10840" s="56">
        <f t="shared" si="169"/>
        <v>10</v>
      </c>
      <c r="M10840" s="82" t="str">
        <f>"Q"&amp;" "&amp;VLOOKUP(pro[[#This Row],[Period]],Mapping!A:B,2,0)</f>
        <v>Q 4</v>
      </c>
      <c r="N10840"/>
    </row>
    <row r="10841" spans="1:14" ht="14.25" x14ac:dyDescent="0.2">
      <c r="A10841" s="42" t="s">
        <v>44</v>
      </c>
      <c r="B10841" s="44" t="s">
        <v>22</v>
      </c>
      <c r="C10841" s="44" t="s">
        <v>59</v>
      </c>
      <c r="D10841" s="43">
        <v>142188.72499999998</v>
      </c>
      <c r="E10841" s="43">
        <v>-25999.763999999996</v>
      </c>
      <c r="F10841" s="45">
        <v>-28150</v>
      </c>
      <c r="G10841" s="45">
        <v>-74070</v>
      </c>
      <c r="H10841" s="45">
        <v>-53820</v>
      </c>
      <c r="I10841" s="55">
        <f>pro[[#This Row],[Admin expenses 3]]+pro[[#This Row],[Admin expenses 2]]+pro[[#This Row],[Admin expenses 1]]+pro[[#This Row],[COGS]]</f>
        <v>-182039.764</v>
      </c>
      <c r="J10841" s="55">
        <f>pro[[#This Row],[Revenue]]+pro[[#This Row],[AdminExp]]</f>
        <v>-39851.039000000019</v>
      </c>
      <c r="K10841" s="83">
        <f>pro[[#This Row],[Profit]]/pro[[#This Row],[Revenue]]</f>
        <v>-0.28026862889445014</v>
      </c>
      <c r="L10841" s="56">
        <f t="shared" si="169"/>
        <v>10</v>
      </c>
      <c r="M10841" s="82" t="str">
        <f>"Q"&amp;" "&amp;VLOOKUP(pro[[#This Row],[Period]],Mapping!A:B,2,0)</f>
        <v>Q 4</v>
      </c>
      <c r="N10841"/>
    </row>
    <row r="10842" spans="1:14" ht="14.25" x14ac:dyDescent="0.2">
      <c r="A10842" s="42" t="s">
        <v>44</v>
      </c>
      <c r="B10842" s="44" t="s">
        <v>22</v>
      </c>
      <c r="C10842" s="44" t="s">
        <v>57</v>
      </c>
      <c r="D10842" s="43">
        <v>1092183.2179999999</v>
      </c>
      <c r="E10842" s="43">
        <v>-1779980.5449999999</v>
      </c>
      <c r="F10842" s="45">
        <v>-74880</v>
      </c>
      <c r="G10842" s="45">
        <v>-64770</v>
      </c>
      <c r="H10842" s="45">
        <v>-97220</v>
      </c>
      <c r="I10842" s="55">
        <f>pro[[#This Row],[Admin expenses 3]]+pro[[#This Row],[Admin expenses 2]]+pro[[#This Row],[Admin expenses 1]]+pro[[#This Row],[COGS]]</f>
        <v>-2016850.5449999999</v>
      </c>
      <c r="J10842" s="55">
        <f>pro[[#This Row],[Revenue]]+pro[[#This Row],[AdminExp]]</f>
        <v>-924667.32700000005</v>
      </c>
      <c r="K10842" s="83">
        <f>pro[[#This Row],[Profit]]/pro[[#This Row],[Revenue]]</f>
        <v>-0.8466229033378172</v>
      </c>
      <c r="L10842" s="56">
        <f t="shared" si="169"/>
        <v>10</v>
      </c>
      <c r="M10842" s="82" t="str">
        <f>"Q"&amp;" "&amp;VLOOKUP(pro[[#This Row],[Period]],Mapping!A:B,2,0)</f>
        <v>Q 4</v>
      </c>
      <c r="N10842"/>
    </row>
    <row r="10843" spans="1:14" ht="14.25" x14ac:dyDescent="0.2">
      <c r="A10843" s="42" t="s">
        <v>44</v>
      </c>
      <c r="B10843" s="44" t="s">
        <v>22</v>
      </c>
      <c r="C10843" s="44" t="s">
        <v>57</v>
      </c>
      <c r="D10843" s="43">
        <v>2750893.8099999996</v>
      </c>
      <c r="E10843" s="43">
        <v>-79648.792999999991</v>
      </c>
      <c r="F10843" s="45">
        <v>-99530</v>
      </c>
      <c r="G10843" s="45">
        <v>-99110</v>
      </c>
      <c r="H10843" s="45">
        <v>-55030</v>
      </c>
      <c r="I10843" s="55">
        <f>pro[[#This Row],[Admin expenses 3]]+pro[[#This Row],[Admin expenses 2]]+pro[[#This Row],[Admin expenses 1]]+pro[[#This Row],[COGS]]</f>
        <v>-333318.79300000001</v>
      </c>
      <c r="J10843" s="55">
        <f>pro[[#This Row],[Revenue]]+pro[[#This Row],[AdminExp]]</f>
        <v>2417575.0169999995</v>
      </c>
      <c r="K10843" s="83">
        <f>pro[[#This Row],[Profit]]/pro[[#This Row],[Revenue]]</f>
        <v>0.87883254824729129</v>
      </c>
      <c r="L10843" s="56">
        <f t="shared" si="169"/>
        <v>10</v>
      </c>
      <c r="M10843" s="82" t="str">
        <f>"Q"&amp;" "&amp;VLOOKUP(pro[[#This Row],[Period]],Mapping!A:B,2,0)</f>
        <v>Q 4</v>
      </c>
      <c r="N10843"/>
    </row>
    <row r="10844" spans="1:14" ht="14.25" x14ac:dyDescent="0.2">
      <c r="A10844" s="42" t="s">
        <v>44</v>
      </c>
      <c r="B10844" s="44" t="s">
        <v>22</v>
      </c>
      <c r="C10844" s="44" t="s">
        <v>57</v>
      </c>
      <c r="D10844" s="43">
        <v>126186.98399999998</v>
      </c>
      <c r="E10844" s="43">
        <v>-28621.768000000004</v>
      </c>
      <c r="F10844" s="45">
        <v>-96410</v>
      </c>
      <c r="G10844" s="45">
        <v>-82590</v>
      </c>
      <c r="H10844" s="45">
        <v>-24220</v>
      </c>
      <c r="I10844" s="55">
        <f>pro[[#This Row],[Admin expenses 3]]+pro[[#This Row],[Admin expenses 2]]+pro[[#This Row],[Admin expenses 1]]+pro[[#This Row],[COGS]]</f>
        <v>-231841.76800000001</v>
      </c>
      <c r="J10844" s="55">
        <f>pro[[#This Row],[Revenue]]+pro[[#This Row],[AdminExp]]</f>
        <v>-105654.78400000003</v>
      </c>
      <c r="K10844" s="83">
        <f>pro[[#This Row],[Profit]]/pro[[#This Row],[Revenue]]</f>
        <v>-0.83728749710033523</v>
      </c>
      <c r="L10844" s="56">
        <f t="shared" si="169"/>
        <v>10</v>
      </c>
      <c r="M10844" s="82" t="str">
        <f>"Q"&amp;" "&amp;VLOOKUP(pro[[#This Row],[Period]],Mapping!A:B,2,0)</f>
        <v>Q 4</v>
      </c>
      <c r="N10844"/>
    </row>
    <row r="10845" spans="1:14" ht="14.25" x14ac:dyDescent="0.2">
      <c r="A10845" s="42" t="s">
        <v>44</v>
      </c>
      <c r="B10845" s="44" t="s">
        <v>22</v>
      </c>
      <c r="C10845" s="44" t="s">
        <v>58</v>
      </c>
      <c r="D10845" s="43">
        <v>432003.96399999998</v>
      </c>
      <c r="E10845" s="43">
        <v>-23691.562999999995</v>
      </c>
      <c r="F10845" s="45">
        <v>-59130</v>
      </c>
      <c r="G10845" s="45">
        <v>-59240</v>
      </c>
      <c r="H10845" s="45">
        <v>-26370</v>
      </c>
      <c r="I10845" s="55">
        <f>pro[[#This Row],[Admin expenses 3]]+pro[[#This Row],[Admin expenses 2]]+pro[[#This Row],[Admin expenses 1]]+pro[[#This Row],[COGS]]</f>
        <v>-168431.56299999999</v>
      </c>
      <c r="J10845" s="55">
        <f>pro[[#This Row],[Revenue]]+pro[[#This Row],[AdminExp]]</f>
        <v>263572.40099999995</v>
      </c>
      <c r="K10845" s="83">
        <f>pro[[#This Row],[Profit]]/pro[[#This Row],[Revenue]]</f>
        <v>0.61011570023463946</v>
      </c>
      <c r="L10845" s="56">
        <f t="shared" si="169"/>
        <v>10</v>
      </c>
      <c r="M10845" s="82" t="str">
        <f>"Q"&amp;" "&amp;VLOOKUP(pro[[#This Row],[Period]],Mapping!A:B,2,0)</f>
        <v>Q 4</v>
      </c>
      <c r="N10845"/>
    </row>
    <row r="10846" spans="1:14" ht="14.25" x14ac:dyDescent="0.2">
      <c r="A10846" s="42" t="s">
        <v>44</v>
      </c>
      <c r="B10846" s="44" t="s">
        <v>22</v>
      </c>
      <c r="C10846" s="44" t="s">
        <v>59</v>
      </c>
      <c r="D10846" s="43">
        <v>3246962.0469999998</v>
      </c>
      <c r="E10846" s="43">
        <v>-187195.49799999999</v>
      </c>
      <c r="F10846" s="45">
        <v>-92200</v>
      </c>
      <c r="G10846" s="45">
        <v>-20560</v>
      </c>
      <c r="H10846" s="45">
        <v>-71430</v>
      </c>
      <c r="I10846" s="55">
        <f>pro[[#This Row],[Admin expenses 3]]+pro[[#This Row],[Admin expenses 2]]+pro[[#This Row],[Admin expenses 1]]+pro[[#This Row],[COGS]]</f>
        <v>-371385.49800000002</v>
      </c>
      <c r="J10846" s="55">
        <f>pro[[#This Row],[Revenue]]+pro[[#This Row],[AdminExp]]</f>
        <v>2875576.5489999996</v>
      </c>
      <c r="K10846" s="83">
        <f>pro[[#This Row],[Profit]]/pro[[#This Row],[Revenue]]</f>
        <v>0.88562062240821748</v>
      </c>
      <c r="L10846" s="56">
        <f t="shared" si="169"/>
        <v>10</v>
      </c>
      <c r="M10846" s="82" t="str">
        <f>"Q"&amp;" "&amp;VLOOKUP(pro[[#This Row],[Period]],Mapping!A:B,2,0)</f>
        <v>Q 4</v>
      </c>
      <c r="N10846"/>
    </row>
    <row r="10847" spans="1:14" ht="14.25" x14ac:dyDescent="0.2">
      <c r="A10847" s="42" t="s">
        <v>44</v>
      </c>
      <c r="B10847" s="44" t="s">
        <v>22</v>
      </c>
      <c r="C10847" s="44" t="s">
        <v>57</v>
      </c>
      <c r="D10847" s="43">
        <v>408699.82299999997</v>
      </c>
      <c r="E10847" s="43">
        <v>-149975.71399999998</v>
      </c>
      <c r="F10847" s="45">
        <v>-32600</v>
      </c>
      <c r="G10847" s="45">
        <v>-31670</v>
      </c>
      <c r="H10847" s="45">
        <v>-20740</v>
      </c>
      <c r="I10847" s="55">
        <f>pro[[#This Row],[Admin expenses 3]]+pro[[#This Row],[Admin expenses 2]]+pro[[#This Row],[Admin expenses 1]]+pro[[#This Row],[COGS]]</f>
        <v>-234985.71399999998</v>
      </c>
      <c r="J10847" s="55">
        <f>pro[[#This Row],[Revenue]]+pro[[#This Row],[AdminExp]]</f>
        <v>173714.109</v>
      </c>
      <c r="K10847" s="83">
        <f>pro[[#This Row],[Profit]]/pro[[#This Row],[Revenue]]</f>
        <v>0.42504082268711924</v>
      </c>
      <c r="L10847" s="56">
        <f t="shared" si="169"/>
        <v>10</v>
      </c>
      <c r="M10847" s="82" t="str">
        <f>"Q"&amp;" "&amp;VLOOKUP(pro[[#This Row],[Period]],Mapping!A:B,2,0)</f>
        <v>Q 4</v>
      </c>
      <c r="N10847"/>
    </row>
    <row r="10848" spans="1:14" ht="14.25" x14ac:dyDescent="0.2">
      <c r="A10848" s="42" t="s">
        <v>44</v>
      </c>
      <c r="B10848" s="44" t="s">
        <v>22</v>
      </c>
      <c r="C10848" s="44" t="s">
        <v>57</v>
      </c>
      <c r="D10848" s="43">
        <v>1607598.9859999998</v>
      </c>
      <c r="E10848" s="43">
        <v>-136407.152</v>
      </c>
      <c r="F10848" s="45">
        <v>-35420</v>
      </c>
      <c r="G10848" s="45">
        <v>-61180</v>
      </c>
      <c r="H10848" s="45">
        <v>-59870</v>
      </c>
      <c r="I10848" s="55">
        <f>pro[[#This Row],[Admin expenses 3]]+pro[[#This Row],[Admin expenses 2]]+pro[[#This Row],[Admin expenses 1]]+pro[[#This Row],[COGS]]</f>
        <v>-292877.152</v>
      </c>
      <c r="J10848" s="55">
        <f>pro[[#This Row],[Revenue]]+pro[[#This Row],[AdminExp]]</f>
        <v>1314721.8339999998</v>
      </c>
      <c r="K10848" s="83">
        <f>pro[[#This Row],[Profit]]/pro[[#This Row],[Revenue]]</f>
        <v>0.81781703363179403</v>
      </c>
      <c r="L10848" s="56">
        <f t="shared" si="169"/>
        <v>10</v>
      </c>
      <c r="M10848" s="82" t="str">
        <f>"Q"&amp;" "&amp;VLOOKUP(pro[[#This Row],[Period]],Mapping!A:B,2,0)</f>
        <v>Q 4</v>
      </c>
      <c r="N10848"/>
    </row>
    <row r="10849" spans="1:14" ht="14.25" x14ac:dyDescent="0.2">
      <c r="A10849" s="42" t="s">
        <v>44</v>
      </c>
      <c r="B10849" s="44" t="s">
        <v>22</v>
      </c>
      <c r="C10849" s="44" t="s">
        <v>58</v>
      </c>
      <c r="D10849" s="43">
        <v>673899.45699999994</v>
      </c>
      <c r="E10849" s="43">
        <v>-48646.275999999991</v>
      </c>
      <c r="F10849" s="45">
        <v>-45610</v>
      </c>
      <c r="G10849" s="45">
        <v>-16180</v>
      </c>
      <c r="H10849" s="45">
        <v>-44240</v>
      </c>
      <c r="I10849" s="55">
        <f>pro[[#This Row],[Admin expenses 3]]+pro[[#This Row],[Admin expenses 2]]+pro[[#This Row],[Admin expenses 1]]+pro[[#This Row],[COGS]]</f>
        <v>-154676.27599999998</v>
      </c>
      <c r="J10849" s="55">
        <f>pro[[#This Row],[Revenue]]+pro[[#This Row],[AdminExp]]</f>
        <v>519223.18099999998</v>
      </c>
      <c r="K10849" s="83">
        <f>pro[[#This Row],[Profit]]/pro[[#This Row],[Revenue]]</f>
        <v>0.77047573730275321</v>
      </c>
      <c r="L10849" s="56">
        <f t="shared" si="169"/>
        <v>10</v>
      </c>
      <c r="M10849" s="82" t="str">
        <f>"Q"&amp;" "&amp;VLOOKUP(pro[[#This Row],[Period]],Mapping!A:B,2,0)</f>
        <v>Q 4</v>
      </c>
      <c r="N10849"/>
    </row>
    <row r="10850" spans="1:14" ht="14.25" x14ac:dyDescent="0.2">
      <c r="A10850" s="42" t="s">
        <v>44</v>
      </c>
      <c r="B10850" s="44" t="s">
        <v>22</v>
      </c>
      <c r="C10850" s="44" t="s">
        <v>59</v>
      </c>
      <c r="D10850" s="43">
        <v>1856447.0609999998</v>
      </c>
      <c r="E10850" s="43">
        <v>-110833.065</v>
      </c>
      <c r="F10850" s="45">
        <v>-65570</v>
      </c>
      <c r="G10850" s="45">
        <v>-102820</v>
      </c>
      <c r="H10850" s="45">
        <v>-101950</v>
      </c>
      <c r="I10850" s="55">
        <f>pro[[#This Row],[Admin expenses 3]]+pro[[#This Row],[Admin expenses 2]]+pro[[#This Row],[Admin expenses 1]]+pro[[#This Row],[COGS]]</f>
        <v>-381173.065</v>
      </c>
      <c r="J10850" s="55">
        <f>pro[[#This Row],[Revenue]]+pro[[#This Row],[AdminExp]]</f>
        <v>1475273.9959999998</v>
      </c>
      <c r="K10850" s="83">
        <f>pro[[#This Row],[Profit]]/pro[[#This Row],[Revenue]]</f>
        <v>0.79467603843511914</v>
      </c>
      <c r="L10850" s="56">
        <f t="shared" si="169"/>
        <v>10</v>
      </c>
      <c r="M10850" s="82" t="str">
        <f>"Q"&amp;" "&amp;VLOOKUP(pro[[#This Row],[Period]],Mapping!A:B,2,0)</f>
        <v>Q 4</v>
      </c>
      <c r="N10850"/>
    </row>
    <row r="10851" spans="1:14" ht="14.25" x14ac:dyDescent="0.2">
      <c r="A10851" s="42" t="s">
        <v>44</v>
      </c>
      <c r="B10851" s="44" t="s">
        <v>22</v>
      </c>
      <c r="C10851" s="44" t="s">
        <v>57</v>
      </c>
      <c r="D10851" s="43">
        <v>184800</v>
      </c>
      <c r="E10851" s="43">
        <v>-199104.26199999996</v>
      </c>
      <c r="F10851" s="45">
        <v>-46020</v>
      </c>
      <c r="G10851" s="45">
        <v>-51050</v>
      </c>
      <c r="H10851" s="45">
        <v>-93530</v>
      </c>
      <c r="I10851" s="55">
        <f>pro[[#This Row],[Admin expenses 3]]+pro[[#This Row],[Admin expenses 2]]+pro[[#This Row],[Admin expenses 1]]+pro[[#This Row],[COGS]]</f>
        <v>-389704.26199999999</v>
      </c>
      <c r="J10851" s="55">
        <f>pro[[#This Row],[Revenue]]+pro[[#This Row],[AdminExp]]</f>
        <v>-204904.26199999999</v>
      </c>
      <c r="K10851" s="83">
        <f>pro[[#This Row],[Profit]]/pro[[#This Row],[Revenue]]</f>
        <v>-1.1087892965367965</v>
      </c>
      <c r="L10851" s="56">
        <f t="shared" si="169"/>
        <v>10</v>
      </c>
      <c r="M10851" s="82" t="str">
        <f>"Q"&amp;" "&amp;VLOOKUP(pro[[#This Row],[Period]],Mapping!A:B,2,0)</f>
        <v>Q 4</v>
      </c>
      <c r="N10851"/>
    </row>
    <row r="10852" spans="1:14" ht="14.25" x14ac:dyDescent="0.2">
      <c r="A10852" s="42" t="s">
        <v>44</v>
      </c>
      <c r="B10852" s="44" t="s">
        <v>22</v>
      </c>
      <c r="C10852" s="44" t="s">
        <v>57</v>
      </c>
      <c r="D10852" s="43">
        <v>167469.54699999999</v>
      </c>
      <c r="E10852" s="43">
        <v>-47103.518000000004</v>
      </c>
      <c r="F10852" s="45">
        <v>-19970</v>
      </c>
      <c r="G10852" s="45">
        <v>-86100</v>
      </c>
      <c r="H10852" s="45">
        <v>-50360</v>
      </c>
      <c r="I10852" s="55">
        <f>pro[[#This Row],[Admin expenses 3]]+pro[[#This Row],[Admin expenses 2]]+pro[[#This Row],[Admin expenses 1]]+pro[[#This Row],[COGS]]</f>
        <v>-203533.51800000001</v>
      </c>
      <c r="J10852" s="55">
        <f>pro[[#This Row],[Revenue]]+pro[[#This Row],[AdminExp]]</f>
        <v>-36063.97100000002</v>
      </c>
      <c r="K10852" s="83">
        <f>pro[[#This Row],[Profit]]/pro[[#This Row],[Revenue]]</f>
        <v>-0.21534644146377263</v>
      </c>
      <c r="L10852" s="56">
        <f t="shared" si="169"/>
        <v>10</v>
      </c>
      <c r="M10852" s="82" t="str">
        <f>"Q"&amp;" "&amp;VLOOKUP(pro[[#This Row],[Period]],Mapping!A:B,2,0)</f>
        <v>Q 4</v>
      </c>
      <c r="N10852"/>
    </row>
    <row r="10853" spans="1:14" ht="14.25" x14ac:dyDescent="0.2">
      <c r="A10853" s="42" t="s">
        <v>44</v>
      </c>
      <c r="B10853" s="44" t="s">
        <v>22</v>
      </c>
      <c r="C10853" s="44" t="s">
        <v>57</v>
      </c>
      <c r="D10853" s="43">
        <v>174992.16699999999</v>
      </c>
      <c r="E10853" s="43">
        <v>-21870.877</v>
      </c>
      <c r="F10853" s="45">
        <v>-47140</v>
      </c>
      <c r="G10853" s="45">
        <v>-92190</v>
      </c>
      <c r="H10853" s="45">
        <v>-72560</v>
      </c>
      <c r="I10853" s="55">
        <f>pro[[#This Row],[Admin expenses 3]]+pro[[#This Row],[Admin expenses 2]]+pro[[#This Row],[Admin expenses 1]]+pro[[#This Row],[COGS]]</f>
        <v>-233760.87700000001</v>
      </c>
      <c r="J10853" s="55">
        <f>pro[[#This Row],[Revenue]]+pro[[#This Row],[AdminExp]]</f>
        <v>-58768.710000000021</v>
      </c>
      <c r="K10853" s="83">
        <f>pro[[#This Row],[Profit]]/pro[[#This Row],[Revenue]]</f>
        <v>-0.33583623202974577</v>
      </c>
      <c r="L10853" s="56">
        <f t="shared" si="169"/>
        <v>10</v>
      </c>
      <c r="M10853" s="82" t="str">
        <f>"Q"&amp;" "&amp;VLOOKUP(pro[[#This Row],[Period]],Mapping!A:B,2,0)</f>
        <v>Q 4</v>
      </c>
      <c r="N10853"/>
    </row>
    <row r="10854" spans="1:14" ht="14.25" x14ac:dyDescent="0.2">
      <c r="A10854" s="42" t="s">
        <v>44</v>
      </c>
      <c r="B10854" s="44" t="s">
        <v>22</v>
      </c>
      <c r="C10854" s="44" t="s">
        <v>58</v>
      </c>
      <c r="D10854" s="43">
        <v>151894.00099999999</v>
      </c>
      <c r="E10854" s="43">
        <v>-126516.74699999999</v>
      </c>
      <c r="F10854" s="45">
        <v>-75920</v>
      </c>
      <c r="G10854" s="45">
        <v>-27310</v>
      </c>
      <c r="H10854" s="45">
        <v>-57860</v>
      </c>
      <c r="I10854" s="55">
        <f>pro[[#This Row],[Admin expenses 3]]+pro[[#This Row],[Admin expenses 2]]+pro[[#This Row],[Admin expenses 1]]+pro[[#This Row],[COGS]]</f>
        <v>-287606.74699999997</v>
      </c>
      <c r="J10854" s="55">
        <f>pro[[#This Row],[Revenue]]+pro[[#This Row],[AdminExp]]</f>
        <v>-135712.74599999998</v>
      </c>
      <c r="K10854" s="83">
        <f>pro[[#This Row],[Profit]]/pro[[#This Row],[Revenue]]</f>
        <v>-0.89347008510230763</v>
      </c>
      <c r="L10854" s="56">
        <f t="shared" si="169"/>
        <v>10</v>
      </c>
      <c r="M10854" s="82" t="str">
        <f>"Q"&amp;" "&amp;VLOOKUP(pro[[#This Row],[Period]],Mapping!A:B,2,0)</f>
        <v>Q 4</v>
      </c>
      <c r="N10854"/>
    </row>
    <row r="10855" spans="1:14" ht="14.25" x14ac:dyDescent="0.2">
      <c r="A10855" s="42" t="s">
        <v>44</v>
      </c>
      <c r="B10855" s="44" t="s">
        <v>22</v>
      </c>
      <c r="C10855" s="44" t="s">
        <v>59</v>
      </c>
      <c r="D10855" s="43">
        <v>194934.42499999999</v>
      </c>
      <c r="E10855" s="43">
        <v>-154691.55799999996</v>
      </c>
      <c r="F10855" s="45">
        <v>-30160</v>
      </c>
      <c r="G10855" s="45">
        <v>-14660</v>
      </c>
      <c r="H10855" s="45">
        <v>-29420</v>
      </c>
      <c r="I10855" s="55">
        <f>pro[[#This Row],[Admin expenses 3]]+pro[[#This Row],[Admin expenses 2]]+pro[[#This Row],[Admin expenses 1]]+pro[[#This Row],[COGS]]</f>
        <v>-228931.55799999996</v>
      </c>
      <c r="J10855" s="55">
        <f>pro[[#This Row],[Revenue]]+pro[[#This Row],[AdminExp]]</f>
        <v>-33997.132999999973</v>
      </c>
      <c r="K10855" s="83">
        <f>pro[[#This Row],[Profit]]/pro[[#This Row],[Revenue]]</f>
        <v>-0.17440292036668215</v>
      </c>
      <c r="L10855" s="56">
        <f t="shared" si="169"/>
        <v>10</v>
      </c>
      <c r="M10855" s="82" t="str">
        <f>"Q"&amp;" "&amp;VLOOKUP(pro[[#This Row],[Period]],Mapping!A:B,2,0)</f>
        <v>Q 4</v>
      </c>
      <c r="N10855"/>
    </row>
    <row r="10856" spans="1:14" ht="14.25" x14ac:dyDescent="0.2">
      <c r="A10856" s="42" t="s">
        <v>44</v>
      </c>
      <c r="B10856" s="44" t="s">
        <v>22</v>
      </c>
      <c r="C10856" s="44" t="s">
        <v>60</v>
      </c>
      <c r="D10856" s="43">
        <v>250614.08399999997</v>
      </c>
      <c r="E10856" s="43">
        <v>-277702.35499999998</v>
      </c>
      <c r="F10856" s="45">
        <v>-20000</v>
      </c>
      <c r="G10856" s="45">
        <v>-76660</v>
      </c>
      <c r="H10856" s="45">
        <v>-19830</v>
      </c>
      <c r="I10856" s="55">
        <f>pro[[#This Row],[Admin expenses 3]]+pro[[#This Row],[Admin expenses 2]]+pro[[#This Row],[Admin expenses 1]]+pro[[#This Row],[COGS]]</f>
        <v>-394192.35499999998</v>
      </c>
      <c r="J10856" s="55">
        <f>pro[[#This Row],[Revenue]]+pro[[#This Row],[AdminExp]]</f>
        <v>-143578.27100000001</v>
      </c>
      <c r="K10856" s="83">
        <f>pro[[#This Row],[Profit]]/pro[[#This Row],[Revenue]]</f>
        <v>-0.57290583477343604</v>
      </c>
      <c r="L10856" s="56">
        <f t="shared" si="169"/>
        <v>10</v>
      </c>
      <c r="M10856" s="82" t="str">
        <f>"Q"&amp;" "&amp;VLOOKUP(pro[[#This Row],[Period]],Mapping!A:B,2,0)</f>
        <v>Q 4</v>
      </c>
      <c r="N10856"/>
    </row>
    <row r="10857" spans="1:14" ht="14.25" x14ac:dyDescent="0.2">
      <c r="A10857" s="42" t="s">
        <v>44</v>
      </c>
      <c r="B10857" s="44" t="s">
        <v>22</v>
      </c>
      <c r="C10857" s="44" t="s">
        <v>57</v>
      </c>
      <c r="D10857" s="43">
        <v>164805.45899999997</v>
      </c>
      <c r="E10857" s="43">
        <v>-485641.17699999997</v>
      </c>
      <c r="F10857" s="45">
        <v>-32260</v>
      </c>
      <c r="G10857" s="45">
        <v>-42750</v>
      </c>
      <c r="H10857" s="45">
        <v>-37890</v>
      </c>
      <c r="I10857" s="55">
        <f>pro[[#This Row],[Admin expenses 3]]+pro[[#This Row],[Admin expenses 2]]+pro[[#This Row],[Admin expenses 1]]+pro[[#This Row],[COGS]]</f>
        <v>-598541.17699999991</v>
      </c>
      <c r="J10857" s="55">
        <f>pro[[#This Row],[Revenue]]+pro[[#This Row],[AdminExp]]</f>
        <v>-433735.71799999994</v>
      </c>
      <c r="K10857" s="83">
        <f>pro[[#This Row],[Profit]]/pro[[#This Row],[Revenue]]</f>
        <v>-2.6318043142005387</v>
      </c>
      <c r="L10857" s="56">
        <f t="shared" si="169"/>
        <v>10</v>
      </c>
      <c r="M10857" s="82" t="str">
        <f>"Q"&amp;" "&amp;VLOOKUP(pro[[#This Row],[Period]],Mapping!A:B,2,0)</f>
        <v>Q 4</v>
      </c>
      <c r="N10857"/>
    </row>
    <row r="10858" spans="1:14" ht="14.25" x14ac:dyDescent="0.2">
      <c r="A10858" s="42" t="s">
        <v>44</v>
      </c>
      <c r="B10858" s="44" t="s">
        <v>22</v>
      </c>
      <c r="C10858" s="44" t="s">
        <v>58</v>
      </c>
      <c r="D10858" s="43">
        <v>133365.70799999998</v>
      </c>
      <c r="E10858" s="43">
        <v>-162814.86899999998</v>
      </c>
      <c r="F10858" s="45">
        <v>-71050</v>
      </c>
      <c r="G10858" s="45">
        <v>-58730</v>
      </c>
      <c r="H10858" s="45">
        <v>-87080</v>
      </c>
      <c r="I10858" s="55">
        <f>pro[[#This Row],[Admin expenses 3]]+pro[[#This Row],[Admin expenses 2]]+pro[[#This Row],[Admin expenses 1]]+pro[[#This Row],[COGS]]</f>
        <v>-379674.86899999995</v>
      </c>
      <c r="J10858" s="55">
        <f>pro[[#This Row],[Revenue]]+pro[[#This Row],[AdminExp]]</f>
        <v>-246309.16099999996</v>
      </c>
      <c r="K10858" s="83">
        <f>pro[[#This Row],[Profit]]/pro[[#This Row],[Revenue]]</f>
        <v>-1.8468702689300009</v>
      </c>
      <c r="L10858" s="56">
        <f t="shared" si="169"/>
        <v>10</v>
      </c>
      <c r="M10858" s="82" t="str">
        <f>"Q"&amp;" "&amp;VLOOKUP(pro[[#This Row],[Period]],Mapping!A:B,2,0)</f>
        <v>Q 4</v>
      </c>
      <c r="N10858"/>
    </row>
    <row r="10859" spans="1:14" ht="14.25" x14ac:dyDescent="0.2">
      <c r="A10859" s="42" t="s">
        <v>44</v>
      </c>
      <c r="B10859" s="44" t="s">
        <v>22</v>
      </c>
      <c r="C10859" s="44" t="s">
        <v>59</v>
      </c>
      <c r="D10859" s="43">
        <v>570151.05699999991</v>
      </c>
      <c r="E10859" s="43">
        <v>-1093289.5119999999</v>
      </c>
      <c r="F10859" s="45">
        <v>-33320</v>
      </c>
      <c r="G10859" s="45">
        <v>-53140</v>
      </c>
      <c r="H10859" s="45">
        <v>-40120</v>
      </c>
      <c r="I10859" s="55">
        <f>pro[[#This Row],[Admin expenses 3]]+pro[[#This Row],[Admin expenses 2]]+pro[[#This Row],[Admin expenses 1]]+pro[[#This Row],[COGS]]</f>
        <v>-1219869.5119999999</v>
      </c>
      <c r="J10859" s="55">
        <f>pro[[#This Row],[Revenue]]+pro[[#This Row],[AdminExp]]</f>
        <v>-649718.45499999996</v>
      </c>
      <c r="K10859" s="83">
        <f>pro[[#This Row],[Profit]]/pro[[#This Row],[Revenue]]</f>
        <v>-1.1395549425421834</v>
      </c>
      <c r="L10859" s="56">
        <f t="shared" si="169"/>
        <v>10</v>
      </c>
      <c r="M10859" s="82" t="str">
        <f>"Q"&amp;" "&amp;VLOOKUP(pro[[#This Row],[Period]],Mapping!A:B,2,0)</f>
        <v>Q 4</v>
      </c>
      <c r="N10859"/>
    </row>
    <row r="10860" spans="1:14" ht="14.25" x14ac:dyDescent="0.2">
      <c r="A10860" s="42" t="s">
        <v>44</v>
      </c>
      <c r="B10860" s="44" t="s">
        <v>22</v>
      </c>
      <c r="C10860" s="44" t="s">
        <v>60</v>
      </c>
      <c r="D10860" s="43">
        <v>246407.51099999997</v>
      </c>
      <c r="E10860" s="43">
        <v>-186440.00199999998</v>
      </c>
      <c r="F10860" s="45">
        <v>-15070</v>
      </c>
      <c r="G10860" s="45">
        <v>-65450</v>
      </c>
      <c r="H10860" s="45">
        <v>-60140</v>
      </c>
      <c r="I10860" s="55">
        <f>pro[[#This Row],[Admin expenses 3]]+pro[[#This Row],[Admin expenses 2]]+pro[[#This Row],[Admin expenses 1]]+pro[[#This Row],[COGS]]</f>
        <v>-327100.00199999998</v>
      </c>
      <c r="J10860" s="55">
        <f>pro[[#This Row],[Revenue]]+pro[[#This Row],[AdminExp]]</f>
        <v>-80692.491000000009</v>
      </c>
      <c r="K10860" s="83">
        <f>pro[[#This Row],[Profit]]/pro[[#This Row],[Revenue]]</f>
        <v>-0.32747577649936171</v>
      </c>
      <c r="L10860" s="56">
        <f t="shared" si="169"/>
        <v>10</v>
      </c>
      <c r="M10860" s="82" t="str">
        <f>"Q"&amp;" "&amp;VLOOKUP(pro[[#This Row],[Period]],Mapping!A:B,2,0)</f>
        <v>Q 4</v>
      </c>
      <c r="N10860"/>
    </row>
    <row r="10861" spans="1:14" ht="14.25" x14ac:dyDescent="0.2">
      <c r="A10861" s="42" t="s">
        <v>44</v>
      </c>
      <c r="B10861" s="44" t="s">
        <v>22</v>
      </c>
      <c r="C10861" s="44" t="s">
        <v>57</v>
      </c>
      <c r="D10861" s="43">
        <v>297129.79099999997</v>
      </c>
      <c r="E10861" s="43">
        <v>-104606.341</v>
      </c>
      <c r="F10861" s="45">
        <v>-91960</v>
      </c>
      <c r="G10861" s="45">
        <v>-20410</v>
      </c>
      <c r="H10861" s="45">
        <v>-85490</v>
      </c>
      <c r="I10861" s="55">
        <f>pro[[#This Row],[Admin expenses 3]]+pro[[#This Row],[Admin expenses 2]]+pro[[#This Row],[Admin expenses 1]]+pro[[#This Row],[COGS]]</f>
        <v>-302466.34100000001</v>
      </c>
      <c r="J10861" s="55">
        <f>pro[[#This Row],[Revenue]]+pro[[#This Row],[AdminExp]]</f>
        <v>-5336.5500000000466</v>
      </c>
      <c r="K10861" s="83">
        <f>pro[[#This Row],[Profit]]/pro[[#This Row],[Revenue]]</f>
        <v>-1.7960333031702119E-2</v>
      </c>
      <c r="L10861" s="56">
        <f t="shared" si="169"/>
        <v>10</v>
      </c>
      <c r="M10861" s="82" t="str">
        <f>"Q"&amp;" "&amp;VLOOKUP(pro[[#This Row],[Period]],Mapping!A:B,2,0)</f>
        <v>Q 4</v>
      </c>
      <c r="N10861"/>
    </row>
    <row r="10862" spans="1:14" ht="14.25" x14ac:dyDescent="0.2">
      <c r="A10862" s="42" t="s">
        <v>44</v>
      </c>
      <c r="B10862" s="44" t="s">
        <v>22</v>
      </c>
      <c r="C10862" s="44" t="s">
        <v>58</v>
      </c>
      <c r="D10862" s="43">
        <v>190600.02499999999</v>
      </c>
      <c r="E10862" s="43">
        <v>-106682.51299999999</v>
      </c>
      <c r="F10862" s="45">
        <v>-44010</v>
      </c>
      <c r="G10862" s="45">
        <v>-54380</v>
      </c>
      <c r="H10862" s="45">
        <v>-81330</v>
      </c>
      <c r="I10862" s="55">
        <f>pro[[#This Row],[Admin expenses 3]]+pro[[#This Row],[Admin expenses 2]]+pro[[#This Row],[Admin expenses 1]]+pro[[#This Row],[COGS]]</f>
        <v>-286402.51299999998</v>
      </c>
      <c r="J10862" s="55">
        <f>pro[[#This Row],[Revenue]]+pro[[#This Row],[AdminExp]]</f>
        <v>-95802.487999999983</v>
      </c>
      <c r="K10862" s="83">
        <f>pro[[#This Row],[Profit]]/pro[[#This Row],[Revenue]]</f>
        <v>-0.50263628244539837</v>
      </c>
      <c r="L10862" s="56">
        <f t="shared" si="169"/>
        <v>10</v>
      </c>
      <c r="M10862" s="82" t="str">
        <f>"Q"&amp;" "&amp;VLOOKUP(pro[[#This Row],[Period]],Mapping!A:B,2,0)</f>
        <v>Q 4</v>
      </c>
      <c r="N10862"/>
    </row>
    <row r="10863" spans="1:14" ht="14.25" x14ac:dyDescent="0.2">
      <c r="A10863" s="42" t="s">
        <v>44</v>
      </c>
      <c r="B10863" s="44" t="s">
        <v>22</v>
      </c>
      <c r="C10863" s="44" t="s">
        <v>59</v>
      </c>
      <c r="D10863" s="43">
        <v>66642.45</v>
      </c>
      <c r="E10863" s="43">
        <v>-45016.740999999995</v>
      </c>
      <c r="F10863" s="45">
        <v>-64390</v>
      </c>
      <c r="G10863" s="45">
        <v>-53150</v>
      </c>
      <c r="H10863" s="45">
        <v>-61690</v>
      </c>
      <c r="I10863" s="55">
        <f>pro[[#This Row],[Admin expenses 3]]+pro[[#This Row],[Admin expenses 2]]+pro[[#This Row],[Admin expenses 1]]+pro[[#This Row],[COGS]]</f>
        <v>-224246.74099999998</v>
      </c>
      <c r="J10863" s="55">
        <f>pro[[#This Row],[Revenue]]+pro[[#This Row],[AdminExp]]</f>
        <v>-157604.29099999997</v>
      </c>
      <c r="K10863" s="83">
        <f>pro[[#This Row],[Profit]]/pro[[#This Row],[Revenue]]</f>
        <v>-2.3649234234335617</v>
      </c>
      <c r="L10863" s="56">
        <f t="shared" si="169"/>
        <v>10</v>
      </c>
      <c r="M10863" s="82" t="str">
        <f>"Q"&amp;" "&amp;VLOOKUP(pro[[#This Row],[Period]],Mapping!A:B,2,0)</f>
        <v>Q 4</v>
      </c>
      <c r="N10863"/>
    </row>
    <row r="10864" spans="1:14" ht="14.25" x14ac:dyDescent="0.2">
      <c r="A10864" s="42" t="s">
        <v>44</v>
      </c>
      <c r="B10864" s="44" t="s">
        <v>22</v>
      </c>
      <c r="C10864" s="44" t="s">
        <v>60</v>
      </c>
      <c r="D10864" s="43">
        <v>164353.25899999999</v>
      </c>
      <c r="E10864" s="43">
        <v>-123691.17599999999</v>
      </c>
      <c r="F10864" s="45">
        <v>-92850</v>
      </c>
      <c r="G10864" s="45">
        <v>-46700</v>
      </c>
      <c r="H10864" s="45">
        <v>-35670</v>
      </c>
      <c r="I10864" s="55">
        <f>pro[[#This Row],[Admin expenses 3]]+pro[[#This Row],[Admin expenses 2]]+pro[[#This Row],[Admin expenses 1]]+pro[[#This Row],[COGS]]</f>
        <v>-298911.17599999998</v>
      </c>
      <c r="J10864" s="55">
        <f>pro[[#This Row],[Revenue]]+pro[[#This Row],[AdminExp]]</f>
        <v>-134557.91699999999</v>
      </c>
      <c r="K10864" s="83">
        <f>pro[[#This Row],[Profit]]/pro[[#This Row],[Revenue]]</f>
        <v>-0.81871158393031918</v>
      </c>
      <c r="L10864" s="56">
        <f t="shared" si="169"/>
        <v>10</v>
      </c>
      <c r="M10864" s="82" t="str">
        <f>"Q"&amp;" "&amp;VLOOKUP(pro[[#This Row],[Period]],Mapping!A:B,2,0)</f>
        <v>Q 4</v>
      </c>
      <c r="N10864"/>
    </row>
    <row r="10865" spans="1:14" ht="14.25" x14ac:dyDescent="0.2">
      <c r="A10865" s="42" t="s">
        <v>44</v>
      </c>
      <c r="B10865" s="44" t="s">
        <v>22</v>
      </c>
      <c r="C10865" s="44" t="s">
        <v>57</v>
      </c>
      <c r="D10865" s="43">
        <v>14465.415999999999</v>
      </c>
      <c r="E10865" s="43">
        <v>-33770.974999999999</v>
      </c>
      <c r="F10865" s="45">
        <v>-73220</v>
      </c>
      <c r="G10865" s="45">
        <v>-29610</v>
      </c>
      <c r="H10865" s="45">
        <v>-43530</v>
      </c>
      <c r="I10865" s="55">
        <f>pro[[#This Row],[Admin expenses 3]]+pro[[#This Row],[Admin expenses 2]]+pro[[#This Row],[Admin expenses 1]]+pro[[#This Row],[COGS]]</f>
        <v>-180130.97500000001</v>
      </c>
      <c r="J10865" s="55">
        <f>pro[[#This Row],[Revenue]]+pro[[#This Row],[AdminExp]]</f>
        <v>-165665.55900000001</v>
      </c>
      <c r="K10865" s="83">
        <f>pro[[#This Row],[Profit]]/pro[[#This Row],[Revenue]]</f>
        <v>-11.452526425786857</v>
      </c>
      <c r="L10865" s="56">
        <f t="shared" si="169"/>
        <v>10</v>
      </c>
      <c r="M10865" s="82" t="str">
        <f>"Q"&amp;" "&amp;VLOOKUP(pro[[#This Row],[Period]],Mapping!A:B,2,0)</f>
        <v>Q 4</v>
      </c>
      <c r="N10865"/>
    </row>
    <row r="10866" spans="1:14" ht="14.25" x14ac:dyDescent="0.2">
      <c r="A10866" s="42" t="s">
        <v>44</v>
      </c>
      <c r="B10866" s="44" t="s">
        <v>22</v>
      </c>
      <c r="C10866" s="44" t="s">
        <v>58</v>
      </c>
      <c r="D10866" s="43">
        <v>272922.44</v>
      </c>
      <c r="E10866" s="43">
        <v>-828818.88599999994</v>
      </c>
      <c r="F10866" s="45">
        <v>-91590</v>
      </c>
      <c r="G10866" s="45">
        <v>-34700</v>
      </c>
      <c r="H10866" s="45">
        <v>-100870</v>
      </c>
      <c r="I10866" s="55">
        <f>pro[[#This Row],[Admin expenses 3]]+pro[[#This Row],[Admin expenses 2]]+pro[[#This Row],[Admin expenses 1]]+pro[[#This Row],[COGS]]</f>
        <v>-1055978.8859999999</v>
      </c>
      <c r="J10866" s="55">
        <f>pro[[#This Row],[Revenue]]+pro[[#This Row],[AdminExp]]</f>
        <v>-783056.446</v>
      </c>
      <c r="K10866" s="83">
        <f>pro[[#This Row],[Profit]]/pro[[#This Row],[Revenue]]</f>
        <v>-2.8691537639777804</v>
      </c>
      <c r="L10866" s="56">
        <f t="shared" si="169"/>
        <v>10</v>
      </c>
      <c r="M10866" s="82" t="str">
        <f>"Q"&amp;" "&amp;VLOOKUP(pro[[#This Row],[Period]],Mapping!A:B,2,0)</f>
        <v>Q 4</v>
      </c>
      <c r="N10866"/>
    </row>
    <row r="10867" spans="1:14" ht="14.25" x14ac:dyDescent="0.2">
      <c r="A10867" s="42" t="s">
        <v>44</v>
      </c>
      <c r="B10867" s="44" t="s">
        <v>22</v>
      </c>
      <c r="C10867" s="44" t="s">
        <v>59</v>
      </c>
      <c r="D10867" s="43">
        <v>193741.68799999999</v>
      </c>
      <c r="E10867" s="43">
        <v>-41861.008000000002</v>
      </c>
      <c r="F10867" s="45">
        <v>-37930</v>
      </c>
      <c r="G10867" s="45">
        <v>-13660</v>
      </c>
      <c r="H10867" s="45">
        <v>-47930</v>
      </c>
      <c r="I10867" s="55">
        <f>pro[[#This Row],[Admin expenses 3]]+pro[[#This Row],[Admin expenses 2]]+pro[[#This Row],[Admin expenses 1]]+pro[[#This Row],[COGS]]</f>
        <v>-141381.008</v>
      </c>
      <c r="J10867" s="55">
        <f>pro[[#This Row],[Revenue]]+pro[[#This Row],[AdminExp]]</f>
        <v>52360.679999999993</v>
      </c>
      <c r="K10867" s="83">
        <f>pro[[#This Row],[Profit]]/pro[[#This Row],[Revenue]]</f>
        <v>0.27026026530748504</v>
      </c>
      <c r="L10867" s="56">
        <f t="shared" si="169"/>
        <v>10</v>
      </c>
      <c r="M10867" s="82" t="str">
        <f>"Q"&amp;" "&amp;VLOOKUP(pro[[#This Row],[Period]],Mapping!A:B,2,0)</f>
        <v>Q 4</v>
      </c>
      <c r="N10867"/>
    </row>
    <row r="10868" spans="1:14" ht="14.25" x14ac:dyDescent="0.2">
      <c r="A10868" s="42" t="s">
        <v>44</v>
      </c>
      <c r="B10868" s="44" t="s">
        <v>22</v>
      </c>
      <c r="C10868" s="44" t="s">
        <v>60</v>
      </c>
      <c r="D10868" s="43">
        <v>67912.459999999992</v>
      </c>
      <c r="E10868" s="43">
        <v>-44387.923999999999</v>
      </c>
      <c r="F10868" s="45">
        <v>-42540</v>
      </c>
      <c r="G10868" s="45">
        <v>-70410</v>
      </c>
      <c r="H10868" s="45">
        <v>-91530</v>
      </c>
      <c r="I10868" s="55">
        <f>pro[[#This Row],[Admin expenses 3]]+pro[[#This Row],[Admin expenses 2]]+pro[[#This Row],[Admin expenses 1]]+pro[[#This Row],[COGS]]</f>
        <v>-248867.924</v>
      </c>
      <c r="J10868" s="55">
        <f>pro[[#This Row],[Revenue]]+pro[[#This Row],[AdminExp]]</f>
        <v>-180955.46400000001</v>
      </c>
      <c r="K10868" s="83">
        <f>pro[[#This Row],[Profit]]/pro[[#This Row],[Revenue]]</f>
        <v>-2.664539968070661</v>
      </c>
      <c r="L10868" s="56">
        <f t="shared" si="169"/>
        <v>10</v>
      </c>
      <c r="M10868" s="82" t="str">
        <f>"Q"&amp;" "&amp;VLOOKUP(pro[[#This Row],[Period]],Mapping!A:B,2,0)</f>
        <v>Q 4</v>
      </c>
      <c r="N10868"/>
    </row>
    <row r="10869" spans="1:14" ht="14.25" x14ac:dyDescent="0.2">
      <c r="A10869" s="42" t="s">
        <v>44</v>
      </c>
      <c r="B10869" s="44" t="s">
        <v>22</v>
      </c>
      <c r="C10869" s="44" t="s">
        <v>57</v>
      </c>
      <c r="D10869" s="43">
        <v>507698.00899999996</v>
      </c>
      <c r="E10869" s="43">
        <v>-158911.753</v>
      </c>
      <c r="F10869" s="45">
        <v>-43270</v>
      </c>
      <c r="G10869" s="45">
        <v>-38540</v>
      </c>
      <c r="H10869" s="45">
        <v>-15940</v>
      </c>
      <c r="I10869" s="55">
        <f>pro[[#This Row],[Admin expenses 3]]+pro[[#This Row],[Admin expenses 2]]+pro[[#This Row],[Admin expenses 1]]+pro[[#This Row],[COGS]]</f>
        <v>-256661.753</v>
      </c>
      <c r="J10869" s="55">
        <f>pro[[#This Row],[Revenue]]+pro[[#This Row],[AdminExp]]</f>
        <v>251036.25599999996</v>
      </c>
      <c r="K10869" s="83">
        <f>pro[[#This Row],[Profit]]/pro[[#This Row],[Revenue]]</f>
        <v>0.49445980001863665</v>
      </c>
      <c r="L10869" s="56">
        <f t="shared" si="169"/>
        <v>10</v>
      </c>
      <c r="M10869" s="82" t="str">
        <f>"Q"&amp;" "&amp;VLOOKUP(pro[[#This Row],[Period]],Mapping!A:B,2,0)</f>
        <v>Q 4</v>
      </c>
      <c r="N10869"/>
    </row>
    <row r="10870" spans="1:14" ht="14.25" x14ac:dyDescent="0.2">
      <c r="A10870" s="42" t="s">
        <v>44</v>
      </c>
      <c r="B10870" s="44" t="s">
        <v>22</v>
      </c>
      <c r="C10870" s="44" t="s">
        <v>57</v>
      </c>
      <c r="D10870" s="43">
        <v>397458.17300000001</v>
      </c>
      <c r="E10870" s="43">
        <v>-102181.32399999999</v>
      </c>
      <c r="F10870" s="45">
        <v>-98620</v>
      </c>
      <c r="G10870" s="45">
        <v>-99350</v>
      </c>
      <c r="H10870" s="45">
        <v>-19110</v>
      </c>
      <c r="I10870" s="55">
        <f>pro[[#This Row],[Admin expenses 3]]+pro[[#This Row],[Admin expenses 2]]+pro[[#This Row],[Admin expenses 1]]+pro[[#This Row],[COGS]]</f>
        <v>-319261.32400000002</v>
      </c>
      <c r="J10870" s="55">
        <f>pro[[#This Row],[Revenue]]+pro[[#This Row],[AdminExp]]</f>
        <v>78196.848999999987</v>
      </c>
      <c r="K10870" s="83">
        <f>pro[[#This Row],[Profit]]/pro[[#This Row],[Revenue]]</f>
        <v>0.19674233494753166</v>
      </c>
      <c r="L10870" s="56">
        <f t="shared" si="169"/>
        <v>10</v>
      </c>
      <c r="M10870" s="82" t="str">
        <f>"Q"&amp;" "&amp;VLOOKUP(pro[[#This Row],[Period]],Mapping!A:B,2,0)</f>
        <v>Q 4</v>
      </c>
      <c r="N10870"/>
    </row>
    <row r="10871" spans="1:14" ht="14.25" x14ac:dyDescent="0.2">
      <c r="A10871" s="42" t="s">
        <v>44</v>
      </c>
      <c r="B10871" s="44" t="s">
        <v>22</v>
      </c>
      <c r="C10871" s="44" t="s">
        <v>58</v>
      </c>
      <c r="D10871" s="43">
        <v>42978.977999999996</v>
      </c>
      <c r="E10871" s="43">
        <v>-12699.511999999999</v>
      </c>
      <c r="F10871" s="45">
        <v>-54950</v>
      </c>
      <c r="G10871" s="45">
        <v>-97510</v>
      </c>
      <c r="H10871" s="45">
        <v>-34820</v>
      </c>
      <c r="I10871" s="55">
        <f>pro[[#This Row],[Admin expenses 3]]+pro[[#This Row],[Admin expenses 2]]+pro[[#This Row],[Admin expenses 1]]+pro[[#This Row],[COGS]]</f>
        <v>-199979.51199999999</v>
      </c>
      <c r="J10871" s="55">
        <f>pro[[#This Row],[Revenue]]+pro[[#This Row],[AdminExp]]</f>
        <v>-157000.53399999999</v>
      </c>
      <c r="K10871" s="83">
        <f>pro[[#This Row],[Profit]]/pro[[#This Row],[Revenue]]</f>
        <v>-3.6529610825087557</v>
      </c>
      <c r="L10871" s="56">
        <f t="shared" si="169"/>
        <v>10</v>
      </c>
      <c r="M10871" s="82" t="str">
        <f>"Q"&amp;" "&amp;VLOOKUP(pro[[#This Row],[Period]],Mapping!A:B,2,0)</f>
        <v>Q 4</v>
      </c>
      <c r="N10871"/>
    </row>
    <row r="10872" spans="1:14" ht="14.25" x14ac:dyDescent="0.2">
      <c r="A10872" s="42" t="s">
        <v>44</v>
      </c>
      <c r="B10872" s="44" t="s">
        <v>22</v>
      </c>
      <c r="C10872" s="44" t="s">
        <v>59</v>
      </c>
      <c r="D10872" s="43">
        <v>90899.283999999985</v>
      </c>
      <c r="E10872" s="43">
        <v>-104332.844</v>
      </c>
      <c r="F10872" s="45">
        <v>-53190</v>
      </c>
      <c r="G10872" s="45">
        <v>-59530</v>
      </c>
      <c r="H10872" s="45">
        <v>-37840</v>
      </c>
      <c r="I10872" s="55">
        <f>pro[[#This Row],[Admin expenses 3]]+pro[[#This Row],[Admin expenses 2]]+pro[[#This Row],[Admin expenses 1]]+pro[[#This Row],[COGS]]</f>
        <v>-254892.84399999998</v>
      </c>
      <c r="J10872" s="55">
        <f>pro[[#This Row],[Revenue]]+pro[[#This Row],[AdminExp]]</f>
        <v>-163993.56</v>
      </c>
      <c r="K10872" s="83">
        <f>pro[[#This Row],[Profit]]/pro[[#This Row],[Revenue]]</f>
        <v>-1.8041237816570703</v>
      </c>
      <c r="L10872" s="56">
        <f t="shared" si="169"/>
        <v>10</v>
      </c>
      <c r="M10872" s="82" t="str">
        <f>"Q"&amp;" "&amp;VLOOKUP(pro[[#This Row],[Period]],Mapping!A:B,2,0)</f>
        <v>Q 4</v>
      </c>
      <c r="N10872"/>
    </row>
    <row r="10873" spans="1:14" ht="14.25" x14ac:dyDescent="0.2">
      <c r="A10873" s="42" t="s">
        <v>44</v>
      </c>
      <c r="B10873" s="44" t="s">
        <v>22</v>
      </c>
      <c r="C10873" s="44" t="s">
        <v>57</v>
      </c>
      <c r="D10873" s="43">
        <v>80373.453999999998</v>
      </c>
      <c r="E10873" s="43">
        <v>-66084.066999999995</v>
      </c>
      <c r="F10873" s="45">
        <v>-67840</v>
      </c>
      <c r="G10873" s="45">
        <v>-81210</v>
      </c>
      <c r="H10873" s="45">
        <v>-59700</v>
      </c>
      <c r="I10873" s="55">
        <f>pro[[#This Row],[Admin expenses 3]]+pro[[#This Row],[Admin expenses 2]]+pro[[#This Row],[Admin expenses 1]]+pro[[#This Row],[COGS]]</f>
        <v>-274834.06699999998</v>
      </c>
      <c r="J10873" s="55">
        <f>pro[[#This Row],[Revenue]]+pro[[#This Row],[AdminExp]]</f>
        <v>-194460.61299999998</v>
      </c>
      <c r="K10873" s="83">
        <f>pro[[#This Row],[Profit]]/pro[[#This Row],[Revenue]]</f>
        <v>-2.4194631849466117</v>
      </c>
      <c r="L10873" s="56">
        <f t="shared" si="169"/>
        <v>10</v>
      </c>
      <c r="M10873" s="82" t="str">
        <f>"Q"&amp;" "&amp;VLOOKUP(pro[[#This Row],[Period]],Mapping!A:B,2,0)</f>
        <v>Q 4</v>
      </c>
      <c r="N10873"/>
    </row>
    <row r="10874" spans="1:14" ht="14.25" x14ac:dyDescent="0.2">
      <c r="A10874" s="42" t="s">
        <v>44</v>
      </c>
      <c r="B10874" s="44" t="s">
        <v>22</v>
      </c>
      <c r="C10874" s="44" t="s">
        <v>58</v>
      </c>
      <c r="D10874" s="43">
        <v>1234860.2279999999</v>
      </c>
      <c r="E10874" s="43">
        <v>-688582.82499999995</v>
      </c>
      <c r="F10874" s="45">
        <v>-87040</v>
      </c>
      <c r="G10874" s="45">
        <v>-53070</v>
      </c>
      <c r="H10874" s="45">
        <v>-82090</v>
      </c>
      <c r="I10874" s="55">
        <f>pro[[#This Row],[Admin expenses 3]]+pro[[#This Row],[Admin expenses 2]]+pro[[#This Row],[Admin expenses 1]]+pro[[#This Row],[COGS]]</f>
        <v>-910782.82499999995</v>
      </c>
      <c r="J10874" s="55">
        <f>pro[[#This Row],[Revenue]]+pro[[#This Row],[AdminExp]]</f>
        <v>324077.40299999993</v>
      </c>
      <c r="K10874" s="83">
        <f>pro[[#This Row],[Profit]]/pro[[#This Row],[Revenue]]</f>
        <v>0.26244055452727721</v>
      </c>
      <c r="L10874" s="56">
        <f t="shared" si="169"/>
        <v>10</v>
      </c>
      <c r="M10874" s="82" t="str">
        <f>"Q"&amp;" "&amp;VLOOKUP(pro[[#This Row],[Period]],Mapping!A:B,2,0)</f>
        <v>Q 4</v>
      </c>
      <c r="N10874"/>
    </row>
    <row r="10875" spans="1:14" ht="14.25" x14ac:dyDescent="0.2">
      <c r="A10875" s="42" t="s">
        <v>44</v>
      </c>
      <c r="B10875" s="44" t="s">
        <v>22</v>
      </c>
      <c r="C10875" s="44" t="s">
        <v>59</v>
      </c>
      <c r="D10875" s="43">
        <v>340928.54599999997</v>
      </c>
      <c r="E10875" s="43">
        <v>-180615.77799999999</v>
      </c>
      <c r="F10875" s="45">
        <v>-62490</v>
      </c>
      <c r="G10875" s="45">
        <v>-22090</v>
      </c>
      <c r="H10875" s="45">
        <v>-68480</v>
      </c>
      <c r="I10875" s="55">
        <f>pro[[#This Row],[Admin expenses 3]]+pro[[#This Row],[Admin expenses 2]]+pro[[#This Row],[Admin expenses 1]]+pro[[#This Row],[COGS]]</f>
        <v>-333675.77799999999</v>
      </c>
      <c r="J10875" s="55">
        <f>pro[[#This Row],[Revenue]]+pro[[#This Row],[AdminExp]]</f>
        <v>7252.7679999999818</v>
      </c>
      <c r="K10875" s="83">
        <f>pro[[#This Row],[Profit]]/pro[[#This Row],[Revenue]]</f>
        <v>2.1273572087448442E-2</v>
      </c>
      <c r="L10875" s="56">
        <f t="shared" si="169"/>
        <v>10</v>
      </c>
      <c r="M10875" s="82" t="str">
        <f>"Q"&amp;" "&amp;VLOOKUP(pro[[#This Row],[Period]],Mapping!A:B,2,0)</f>
        <v>Q 4</v>
      </c>
      <c r="N10875"/>
    </row>
    <row r="10876" spans="1:14" ht="14.25" x14ac:dyDescent="0.2">
      <c r="A10876" s="42" t="s">
        <v>44</v>
      </c>
      <c r="B10876" s="44" t="s">
        <v>22</v>
      </c>
      <c r="C10876" s="44" t="s">
        <v>57</v>
      </c>
      <c r="D10876" s="43">
        <v>24426.535</v>
      </c>
      <c r="E10876" s="43">
        <v>-16994.333999999999</v>
      </c>
      <c r="F10876" s="45">
        <v>-78710</v>
      </c>
      <c r="G10876" s="45">
        <v>-29790</v>
      </c>
      <c r="H10876" s="45">
        <v>-23060</v>
      </c>
      <c r="I10876" s="55">
        <f>pro[[#This Row],[Admin expenses 3]]+pro[[#This Row],[Admin expenses 2]]+pro[[#This Row],[Admin expenses 1]]+pro[[#This Row],[COGS]]</f>
        <v>-148554.334</v>
      </c>
      <c r="J10876" s="55">
        <f>pro[[#This Row],[Revenue]]+pro[[#This Row],[AdminExp]]</f>
        <v>-124127.799</v>
      </c>
      <c r="K10876" s="83">
        <f>pro[[#This Row],[Profit]]/pro[[#This Row],[Revenue]]</f>
        <v>-5.0816785516242886</v>
      </c>
      <c r="L10876" s="56">
        <f t="shared" si="169"/>
        <v>10</v>
      </c>
      <c r="M10876" s="82" t="str">
        <f>"Q"&amp;" "&amp;VLOOKUP(pro[[#This Row],[Period]],Mapping!A:B,2,0)</f>
        <v>Q 4</v>
      </c>
      <c r="N10876"/>
    </row>
    <row r="10877" spans="1:14" ht="14.25" x14ac:dyDescent="0.2">
      <c r="A10877" s="42" t="s">
        <v>44</v>
      </c>
      <c r="B10877" s="44" t="s">
        <v>22</v>
      </c>
      <c r="C10877" s="44" t="s">
        <v>58</v>
      </c>
      <c r="D10877" s="43">
        <v>255949.666</v>
      </c>
      <c r="E10877" s="43">
        <v>-466651.13599999994</v>
      </c>
      <c r="F10877" s="45">
        <v>-81850</v>
      </c>
      <c r="G10877" s="45">
        <v>-83450</v>
      </c>
      <c r="H10877" s="45">
        <v>-71140</v>
      </c>
      <c r="I10877" s="55">
        <f>pro[[#This Row],[Admin expenses 3]]+pro[[#This Row],[Admin expenses 2]]+pro[[#This Row],[Admin expenses 1]]+pro[[#This Row],[COGS]]</f>
        <v>-703091.13599999994</v>
      </c>
      <c r="J10877" s="55">
        <f>pro[[#This Row],[Revenue]]+pro[[#This Row],[AdminExp]]</f>
        <v>-447141.47</v>
      </c>
      <c r="K10877" s="83">
        <f>pro[[#This Row],[Profit]]/pro[[#This Row],[Revenue]]</f>
        <v>-1.7469898554194636</v>
      </c>
      <c r="L10877" s="56">
        <f t="shared" si="169"/>
        <v>10</v>
      </c>
      <c r="M10877" s="82" t="str">
        <f>"Q"&amp;" "&amp;VLOOKUP(pro[[#This Row],[Period]],Mapping!A:B,2,0)</f>
        <v>Q 4</v>
      </c>
      <c r="N10877"/>
    </row>
    <row r="10878" spans="1:14" ht="14.25" x14ac:dyDescent="0.2">
      <c r="A10878" s="42" t="s">
        <v>44</v>
      </c>
      <c r="B10878" s="44" t="s">
        <v>22</v>
      </c>
      <c r="C10878" s="44" t="s">
        <v>59</v>
      </c>
      <c r="D10878" s="43">
        <v>534456.59400000004</v>
      </c>
      <c r="E10878" s="43">
        <v>-636294.93199999991</v>
      </c>
      <c r="F10878" s="45">
        <v>-97330</v>
      </c>
      <c r="G10878" s="45">
        <v>-86050</v>
      </c>
      <c r="H10878" s="45">
        <v>-22950</v>
      </c>
      <c r="I10878" s="55">
        <f>pro[[#This Row],[Admin expenses 3]]+pro[[#This Row],[Admin expenses 2]]+pro[[#This Row],[Admin expenses 1]]+pro[[#This Row],[COGS]]</f>
        <v>-842624.93199999991</v>
      </c>
      <c r="J10878" s="55">
        <f>pro[[#This Row],[Revenue]]+pro[[#This Row],[AdminExp]]</f>
        <v>-308168.33799999987</v>
      </c>
      <c r="K10878" s="83">
        <f>pro[[#This Row],[Profit]]/pro[[#This Row],[Revenue]]</f>
        <v>-0.57660124593766326</v>
      </c>
      <c r="L10878" s="56">
        <f t="shared" si="169"/>
        <v>10</v>
      </c>
      <c r="M10878" s="82" t="str">
        <f>"Q"&amp;" "&amp;VLOOKUP(pro[[#This Row],[Period]],Mapping!A:B,2,0)</f>
        <v>Q 4</v>
      </c>
      <c r="N10878"/>
    </row>
    <row r="10879" spans="1:14" ht="14.25" x14ac:dyDescent="0.2">
      <c r="A10879" s="42" t="s">
        <v>44</v>
      </c>
      <c r="B10879" s="44" t="s">
        <v>22</v>
      </c>
      <c r="C10879" s="44" t="s">
        <v>57</v>
      </c>
      <c r="D10879" s="43">
        <v>4551563.8629999999</v>
      </c>
      <c r="E10879" s="43">
        <v>-255011.68699999998</v>
      </c>
      <c r="F10879" s="45">
        <v>-34380</v>
      </c>
      <c r="G10879" s="45">
        <v>-25040</v>
      </c>
      <c r="H10879" s="45">
        <v>-69840</v>
      </c>
      <c r="I10879" s="55">
        <f>pro[[#This Row],[Admin expenses 3]]+pro[[#This Row],[Admin expenses 2]]+pro[[#This Row],[Admin expenses 1]]+pro[[#This Row],[COGS]]</f>
        <v>-384271.68699999998</v>
      </c>
      <c r="J10879" s="55">
        <f>pro[[#This Row],[Revenue]]+pro[[#This Row],[AdminExp]]</f>
        <v>4167292.176</v>
      </c>
      <c r="K10879" s="83">
        <f>pro[[#This Row],[Profit]]/pro[[#This Row],[Revenue]]</f>
        <v>0.91557370201398847</v>
      </c>
      <c r="L10879" s="56">
        <f t="shared" si="169"/>
        <v>10</v>
      </c>
      <c r="M10879" s="82" t="str">
        <f>"Q"&amp;" "&amp;VLOOKUP(pro[[#This Row],[Period]],Mapping!A:B,2,0)</f>
        <v>Q 4</v>
      </c>
      <c r="N10879"/>
    </row>
    <row r="10880" spans="1:14" ht="14.25" x14ac:dyDescent="0.2">
      <c r="A10880" s="42" t="s">
        <v>44</v>
      </c>
      <c r="B10880" s="44" t="s">
        <v>22</v>
      </c>
      <c r="C10880" s="44" t="s">
        <v>57</v>
      </c>
      <c r="D10880" s="43">
        <v>971600.34299999988</v>
      </c>
      <c r="E10880" s="43">
        <v>-206917.95600000001</v>
      </c>
      <c r="F10880" s="45">
        <v>-16710</v>
      </c>
      <c r="G10880" s="45">
        <v>-105530</v>
      </c>
      <c r="H10880" s="45">
        <v>-45320</v>
      </c>
      <c r="I10880" s="55">
        <f>pro[[#This Row],[Admin expenses 3]]+pro[[#This Row],[Admin expenses 2]]+pro[[#This Row],[Admin expenses 1]]+pro[[#This Row],[COGS]]</f>
        <v>-374477.95600000001</v>
      </c>
      <c r="J10880" s="55">
        <f>pro[[#This Row],[Revenue]]+pro[[#This Row],[AdminExp]]</f>
        <v>597122.38699999987</v>
      </c>
      <c r="K10880" s="83">
        <f>pro[[#This Row],[Profit]]/pro[[#This Row],[Revenue]]</f>
        <v>0.614576138534772</v>
      </c>
      <c r="L10880" s="56">
        <f t="shared" si="169"/>
        <v>10</v>
      </c>
      <c r="M10880" s="82" t="str">
        <f>"Q"&amp;" "&amp;VLOOKUP(pro[[#This Row],[Period]],Mapping!A:B,2,0)</f>
        <v>Q 4</v>
      </c>
      <c r="N10880"/>
    </row>
    <row r="10881" spans="1:14" ht="14.25" x14ac:dyDescent="0.2">
      <c r="A10881" s="42" t="s">
        <v>44</v>
      </c>
      <c r="B10881" s="44" t="s">
        <v>22</v>
      </c>
      <c r="C10881" s="44" t="s">
        <v>57</v>
      </c>
      <c r="D10881" s="43">
        <v>485963.73699999996</v>
      </c>
      <c r="E10881" s="43">
        <v>-63995.679999999993</v>
      </c>
      <c r="F10881" s="45">
        <v>-99280</v>
      </c>
      <c r="G10881" s="45">
        <v>-101560</v>
      </c>
      <c r="H10881" s="45">
        <v>-54240</v>
      </c>
      <c r="I10881" s="55">
        <f>pro[[#This Row],[Admin expenses 3]]+pro[[#This Row],[Admin expenses 2]]+pro[[#This Row],[Admin expenses 1]]+pro[[#This Row],[COGS]]</f>
        <v>-319075.68</v>
      </c>
      <c r="J10881" s="55">
        <f>pro[[#This Row],[Revenue]]+pro[[#This Row],[AdminExp]]</f>
        <v>166888.05699999997</v>
      </c>
      <c r="K10881" s="83">
        <f>pro[[#This Row],[Profit]]/pro[[#This Row],[Revenue]]</f>
        <v>0.34341668789990393</v>
      </c>
      <c r="L10881" s="56">
        <f t="shared" si="169"/>
        <v>10</v>
      </c>
      <c r="M10881" s="82" t="str">
        <f>"Q"&amp;" "&amp;VLOOKUP(pro[[#This Row],[Period]],Mapping!A:B,2,0)</f>
        <v>Q 4</v>
      </c>
      <c r="N10881"/>
    </row>
    <row r="10882" spans="1:14" ht="14.25" x14ac:dyDescent="0.2">
      <c r="A10882" s="42" t="s">
        <v>44</v>
      </c>
      <c r="B10882" s="44" t="s">
        <v>22</v>
      </c>
      <c r="C10882" s="44" t="s">
        <v>57</v>
      </c>
      <c r="D10882" s="43">
        <v>89571.285999999993</v>
      </c>
      <c r="E10882" s="43">
        <v>-20409.864999999998</v>
      </c>
      <c r="F10882" s="45">
        <v>-90260</v>
      </c>
      <c r="G10882" s="45">
        <v>-62320</v>
      </c>
      <c r="H10882" s="45">
        <v>-66490</v>
      </c>
      <c r="I10882" s="55">
        <f>pro[[#This Row],[Admin expenses 3]]+pro[[#This Row],[Admin expenses 2]]+pro[[#This Row],[Admin expenses 1]]+pro[[#This Row],[COGS]]</f>
        <v>-239479.86499999999</v>
      </c>
      <c r="J10882" s="55">
        <f>pro[[#This Row],[Revenue]]+pro[[#This Row],[AdminExp]]</f>
        <v>-149908.579</v>
      </c>
      <c r="K10882" s="83">
        <f>pro[[#This Row],[Profit]]/pro[[#This Row],[Revenue]]</f>
        <v>-1.6736231631194847</v>
      </c>
      <c r="L10882" s="56">
        <f t="shared" ref="L10882:L10945" si="170">MONTH(DATEVALUE(A10882&amp;"1"))</f>
        <v>10</v>
      </c>
      <c r="M10882" s="82" t="str">
        <f>"Q"&amp;" "&amp;VLOOKUP(pro[[#This Row],[Period]],Mapping!A:B,2,0)</f>
        <v>Q 4</v>
      </c>
      <c r="N10882"/>
    </row>
    <row r="10883" spans="1:14" ht="14.25" x14ac:dyDescent="0.2">
      <c r="A10883" s="42" t="s">
        <v>44</v>
      </c>
      <c r="B10883" s="44" t="s">
        <v>22</v>
      </c>
      <c r="C10883" s="44" t="s">
        <v>57</v>
      </c>
      <c r="D10883" s="43">
        <v>41543.088999999993</v>
      </c>
      <c r="E10883" s="43">
        <v>-7679.0280000000002</v>
      </c>
      <c r="F10883" s="45">
        <v>-39640</v>
      </c>
      <c r="G10883" s="45">
        <v>-104970</v>
      </c>
      <c r="H10883" s="45">
        <v>-98010</v>
      </c>
      <c r="I10883" s="55">
        <f>pro[[#This Row],[Admin expenses 3]]+pro[[#This Row],[Admin expenses 2]]+pro[[#This Row],[Admin expenses 1]]+pro[[#This Row],[COGS]]</f>
        <v>-250299.02799999999</v>
      </c>
      <c r="J10883" s="55">
        <f>pro[[#This Row],[Revenue]]+pro[[#This Row],[AdminExp]]</f>
        <v>-208755.93900000001</v>
      </c>
      <c r="K10883" s="83">
        <f>pro[[#This Row],[Profit]]/pro[[#This Row],[Revenue]]</f>
        <v>-5.0250461394433152</v>
      </c>
      <c r="L10883" s="56">
        <f t="shared" si="170"/>
        <v>10</v>
      </c>
      <c r="M10883" s="82" t="str">
        <f>"Q"&amp;" "&amp;VLOOKUP(pro[[#This Row],[Period]],Mapping!A:B,2,0)</f>
        <v>Q 4</v>
      </c>
      <c r="N10883"/>
    </row>
    <row r="10884" spans="1:14" ht="14.25" x14ac:dyDescent="0.2">
      <c r="A10884" s="42" t="s">
        <v>44</v>
      </c>
      <c r="B10884" s="44" t="s">
        <v>22</v>
      </c>
      <c r="C10884" s="44" t="s">
        <v>57</v>
      </c>
      <c r="D10884" s="43">
        <v>33527.360999999997</v>
      </c>
      <c r="E10884" s="43">
        <v>-3930.4370000000004</v>
      </c>
      <c r="F10884" s="45">
        <v>-31280</v>
      </c>
      <c r="G10884" s="45">
        <v>-85310</v>
      </c>
      <c r="H10884" s="45">
        <v>-93380</v>
      </c>
      <c r="I10884" s="55">
        <f>pro[[#This Row],[Admin expenses 3]]+pro[[#This Row],[Admin expenses 2]]+pro[[#This Row],[Admin expenses 1]]+pro[[#This Row],[COGS]]</f>
        <v>-213900.43700000001</v>
      </c>
      <c r="J10884" s="55">
        <f>pro[[#This Row],[Revenue]]+pro[[#This Row],[AdminExp]]</f>
        <v>-180373.076</v>
      </c>
      <c r="K10884" s="83">
        <f>pro[[#This Row],[Profit]]/pro[[#This Row],[Revenue]]</f>
        <v>-5.3798769309639374</v>
      </c>
      <c r="L10884" s="56">
        <f t="shared" si="170"/>
        <v>10</v>
      </c>
      <c r="M10884" s="82" t="str">
        <f>"Q"&amp;" "&amp;VLOOKUP(pro[[#This Row],[Period]],Mapping!A:B,2,0)</f>
        <v>Q 4</v>
      </c>
      <c r="N10884"/>
    </row>
    <row r="10885" spans="1:14" ht="14.25" x14ac:dyDescent="0.2">
      <c r="A10885" s="42" t="s">
        <v>44</v>
      </c>
      <c r="B10885" s="44" t="s">
        <v>22</v>
      </c>
      <c r="C10885" s="44" t="s">
        <v>57</v>
      </c>
      <c r="D10885" s="43">
        <v>19130.839</v>
      </c>
      <c r="E10885" s="43">
        <v>-9845.9830000000002</v>
      </c>
      <c r="F10885" s="45">
        <v>-97930</v>
      </c>
      <c r="G10885" s="45">
        <v>-97450</v>
      </c>
      <c r="H10885" s="45">
        <v>-101420</v>
      </c>
      <c r="I10885" s="55">
        <f>pro[[#This Row],[Admin expenses 3]]+pro[[#This Row],[Admin expenses 2]]+pro[[#This Row],[Admin expenses 1]]+pro[[#This Row],[COGS]]</f>
        <v>-306645.98300000001</v>
      </c>
      <c r="J10885" s="55">
        <f>pro[[#This Row],[Revenue]]+pro[[#This Row],[AdminExp]]</f>
        <v>-287515.14400000003</v>
      </c>
      <c r="K10885" s="83">
        <f>pro[[#This Row],[Profit]]/pro[[#This Row],[Revenue]]</f>
        <v>-15.028883155621143</v>
      </c>
      <c r="L10885" s="56">
        <f t="shared" si="170"/>
        <v>10</v>
      </c>
      <c r="M10885" s="82" t="str">
        <f>"Q"&amp;" "&amp;VLOOKUP(pro[[#This Row],[Period]],Mapping!A:B,2,0)</f>
        <v>Q 4</v>
      </c>
      <c r="N10885"/>
    </row>
    <row r="10886" spans="1:14" ht="14.25" x14ac:dyDescent="0.2">
      <c r="A10886" s="42" t="s">
        <v>44</v>
      </c>
      <c r="B10886" s="44" t="s">
        <v>22</v>
      </c>
      <c r="C10886" s="44" t="s">
        <v>57</v>
      </c>
      <c r="D10886" s="43">
        <v>47930.266999999993</v>
      </c>
      <c r="E10886" s="43">
        <v>-15950.031999999997</v>
      </c>
      <c r="F10886" s="45">
        <v>-60580</v>
      </c>
      <c r="G10886" s="45">
        <v>-77340</v>
      </c>
      <c r="H10886" s="45">
        <v>-58250</v>
      </c>
      <c r="I10886" s="55">
        <f>pro[[#This Row],[Admin expenses 3]]+pro[[#This Row],[Admin expenses 2]]+pro[[#This Row],[Admin expenses 1]]+pro[[#This Row],[COGS]]</f>
        <v>-212120.03200000001</v>
      </c>
      <c r="J10886" s="55">
        <f>pro[[#This Row],[Revenue]]+pro[[#This Row],[AdminExp]]</f>
        <v>-164189.76500000001</v>
      </c>
      <c r="K10886" s="83">
        <f>pro[[#This Row],[Profit]]/pro[[#This Row],[Revenue]]</f>
        <v>-3.4255967111553964</v>
      </c>
      <c r="L10886" s="56">
        <f t="shared" si="170"/>
        <v>10</v>
      </c>
      <c r="M10886" s="82" t="str">
        <f>"Q"&amp;" "&amp;VLOOKUP(pro[[#This Row],[Period]],Mapping!A:B,2,0)</f>
        <v>Q 4</v>
      </c>
      <c r="N10886"/>
    </row>
    <row r="10887" spans="1:14" ht="14.25" x14ac:dyDescent="0.2">
      <c r="A10887" s="42" t="s">
        <v>44</v>
      </c>
      <c r="B10887" s="44" t="s">
        <v>22</v>
      </c>
      <c r="C10887" s="44" t="s">
        <v>57</v>
      </c>
      <c r="D10887" s="43">
        <v>213222.24</v>
      </c>
      <c r="E10887" s="43">
        <v>-23150.840999999997</v>
      </c>
      <c r="F10887" s="45">
        <v>-63890</v>
      </c>
      <c r="G10887" s="45">
        <v>-106720</v>
      </c>
      <c r="H10887" s="45">
        <v>-82430</v>
      </c>
      <c r="I10887" s="55">
        <f>pro[[#This Row],[Admin expenses 3]]+pro[[#This Row],[Admin expenses 2]]+pro[[#This Row],[Admin expenses 1]]+pro[[#This Row],[COGS]]</f>
        <v>-276190.84100000001</v>
      </c>
      <c r="J10887" s="55">
        <f>pro[[#This Row],[Revenue]]+pro[[#This Row],[AdminExp]]</f>
        <v>-62968.601000000024</v>
      </c>
      <c r="K10887" s="83">
        <f>pro[[#This Row],[Profit]]/pro[[#This Row],[Revenue]]</f>
        <v>-0.2953191046112264</v>
      </c>
      <c r="L10887" s="56">
        <f t="shared" si="170"/>
        <v>10</v>
      </c>
      <c r="M10887" s="82" t="str">
        <f>"Q"&amp;" "&amp;VLOOKUP(pro[[#This Row],[Period]],Mapping!A:B,2,0)</f>
        <v>Q 4</v>
      </c>
      <c r="N10887"/>
    </row>
    <row r="10888" spans="1:14" ht="14.25" x14ac:dyDescent="0.2">
      <c r="A10888" s="42" t="s">
        <v>44</v>
      </c>
      <c r="B10888" s="44" t="s">
        <v>22</v>
      </c>
      <c r="C10888" s="44" t="s">
        <v>57</v>
      </c>
      <c r="D10888" s="43">
        <v>40327.300999999999</v>
      </c>
      <c r="E10888" s="43">
        <v>-5125.3509999999997</v>
      </c>
      <c r="F10888" s="45">
        <v>-62100</v>
      </c>
      <c r="G10888" s="45">
        <v>-103410</v>
      </c>
      <c r="H10888" s="45">
        <v>-16110</v>
      </c>
      <c r="I10888" s="55">
        <f>pro[[#This Row],[Admin expenses 3]]+pro[[#This Row],[Admin expenses 2]]+pro[[#This Row],[Admin expenses 1]]+pro[[#This Row],[COGS]]</f>
        <v>-186745.351</v>
      </c>
      <c r="J10888" s="55">
        <f>pro[[#This Row],[Revenue]]+pro[[#This Row],[AdminExp]]</f>
        <v>-146418.04999999999</v>
      </c>
      <c r="K10888" s="83">
        <f>pro[[#This Row],[Profit]]/pro[[#This Row],[Revenue]]</f>
        <v>-3.6307426078427611</v>
      </c>
      <c r="L10888" s="56">
        <f t="shared" si="170"/>
        <v>10</v>
      </c>
      <c r="M10888" s="82" t="str">
        <f>"Q"&amp;" "&amp;VLOOKUP(pro[[#This Row],[Period]],Mapping!A:B,2,0)</f>
        <v>Q 4</v>
      </c>
      <c r="N10888"/>
    </row>
    <row r="10889" spans="1:14" ht="14.25" x14ac:dyDescent="0.2">
      <c r="A10889" s="42" t="s">
        <v>44</v>
      </c>
      <c r="B10889" s="44" t="s">
        <v>22</v>
      </c>
      <c r="C10889" s="44" t="s">
        <v>57</v>
      </c>
      <c r="D10889" s="43">
        <v>108367.196</v>
      </c>
      <c r="E10889" s="43">
        <v>-22253.594999999998</v>
      </c>
      <c r="F10889" s="45">
        <v>-34480</v>
      </c>
      <c r="G10889" s="45">
        <v>-76050</v>
      </c>
      <c r="H10889" s="45">
        <v>-83120</v>
      </c>
      <c r="I10889" s="55">
        <f>pro[[#This Row],[Admin expenses 3]]+pro[[#This Row],[Admin expenses 2]]+pro[[#This Row],[Admin expenses 1]]+pro[[#This Row],[COGS]]</f>
        <v>-215903.595</v>
      </c>
      <c r="J10889" s="55">
        <f>pro[[#This Row],[Revenue]]+pro[[#This Row],[AdminExp]]</f>
        <v>-107536.399</v>
      </c>
      <c r="K10889" s="83">
        <f>pro[[#This Row],[Profit]]/pro[[#This Row],[Revenue]]</f>
        <v>-0.99233350099784823</v>
      </c>
      <c r="L10889" s="56">
        <f t="shared" si="170"/>
        <v>10</v>
      </c>
      <c r="M10889" s="82" t="str">
        <f>"Q"&amp;" "&amp;VLOOKUP(pro[[#This Row],[Period]],Mapping!A:B,2,0)</f>
        <v>Q 4</v>
      </c>
      <c r="N10889"/>
    </row>
    <row r="10890" spans="1:14" ht="14.25" x14ac:dyDescent="0.2">
      <c r="A10890" s="42" t="s">
        <v>44</v>
      </c>
      <c r="B10890" s="44" t="s">
        <v>22</v>
      </c>
      <c r="C10890" s="44" t="s">
        <v>57</v>
      </c>
      <c r="D10890" s="43">
        <v>366965.49399999995</v>
      </c>
      <c r="E10890" s="43">
        <v>-231422.16999999995</v>
      </c>
      <c r="F10890" s="45">
        <v>-88180</v>
      </c>
      <c r="G10890" s="45">
        <v>-45370</v>
      </c>
      <c r="H10890" s="45">
        <v>-62650</v>
      </c>
      <c r="I10890" s="55">
        <f>pro[[#This Row],[Admin expenses 3]]+pro[[#This Row],[Admin expenses 2]]+pro[[#This Row],[Admin expenses 1]]+pro[[#This Row],[COGS]]</f>
        <v>-427622.16999999993</v>
      </c>
      <c r="J10890" s="55">
        <f>pro[[#This Row],[Revenue]]+pro[[#This Row],[AdminExp]]</f>
        <v>-60656.675999999978</v>
      </c>
      <c r="K10890" s="83">
        <f>pro[[#This Row],[Profit]]/pro[[#This Row],[Revenue]]</f>
        <v>-0.16529258742785224</v>
      </c>
      <c r="L10890" s="56">
        <f t="shared" si="170"/>
        <v>10</v>
      </c>
      <c r="M10890" s="82" t="str">
        <f>"Q"&amp;" "&amp;VLOOKUP(pro[[#This Row],[Period]],Mapping!A:B,2,0)</f>
        <v>Q 4</v>
      </c>
      <c r="N10890"/>
    </row>
    <row r="10891" spans="1:14" ht="14.25" x14ac:dyDescent="0.2">
      <c r="A10891" s="42" t="s">
        <v>44</v>
      </c>
      <c r="B10891" s="44" t="s">
        <v>22</v>
      </c>
      <c r="C10891" s="44" t="s">
        <v>57</v>
      </c>
      <c r="D10891" s="43">
        <v>79591.679999999993</v>
      </c>
      <c r="E10891" s="43">
        <v>-33716.745999999999</v>
      </c>
      <c r="F10891" s="45">
        <v>-81830</v>
      </c>
      <c r="G10891" s="45">
        <v>-74860</v>
      </c>
      <c r="H10891" s="45">
        <v>-27360</v>
      </c>
      <c r="I10891" s="55">
        <f>pro[[#This Row],[Admin expenses 3]]+pro[[#This Row],[Admin expenses 2]]+pro[[#This Row],[Admin expenses 1]]+pro[[#This Row],[COGS]]</f>
        <v>-217766.74599999998</v>
      </c>
      <c r="J10891" s="55">
        <f>pro[[#This Row],[Revenue]]+pro[[#This Row],[AdminExp]]</f>
        <v>-138175.06599999999</v>
      </c>
      <c r="K10891" s="83">
        <f>pro[[#This Row],[Profit]]/pro[[#This Row],[Revenue]]</f>
        <v>-1.7360491197069845</v>
      </c>
      <c r="L10891" s="56">
        <f t="shared" si="170"/>
        <v>10</v>
      </c>
      <c r="M10891" s="82" t="str">
        <f>"Q"&amp;" "&amp;VLOOKUP(pro[[#This Row],[Period]],Mapping!A:B,2,0)</f>
        <v>Q 4</v>
      </c>
      <c r="N10891"/>
    </row>
    <row r="10892" spans="1:14" ht="14.25" x14ac:dyDescent="0.2">
      <c r="A10892" s="42" t="s">
        <v>44</v>
      </c>
      <c r="B10892" s="44" t="s">
        <v>22</v>
      </c>
      <c r="C10892" s="44" t="s">
        <v>57</v>
      </c>
      <c r="D10892" s="43">
        <v>21047.306</v>
      </c>
      <c r="E10892" s="43">
        <v>-18759.194999999996</v>
      </c>
      <c r="F10892" s="45">
        <v>-69880</v>
      </c>
      <c r="G10892" s="45">
        <v>-20860</v>
      </c>
      <c r="H10892" s="45">
        <v>-82510</v>
      </c>
      <c r="I10892" s="55">
        <f>pro[[#This Row],[Admin expenses 3]]+pro[[#This Row],[Admin expenses 2]]+pro[[#This Row],[Admin expenses 1]]+pro[[#This Row],[COGS]]</f>
        <v>-192009.19500000001</v>
      </c>
      <c r="J10892" s="55">
        <f>pro[[#This Row],[Revenue]]+pro[[#This Row],[AdminExp]]</f>
        <v>-170961.889</v>
      </c>
      <c r="K10892" s="83">
        <f>pro[[#This Row],[Profit]]/pro[[#This Row],[Revenue]]</f>
        <v>-8.1227444975618255</v>
      </c>
      <c r="L10892" s="56">
        <f t="shared" si="170"/>
        <v>10</v>
      </c>
      <c r="M10892" s="82" t="str">
        <f>"Q"&amp;" "&amp;VLOOKUP(pro[[#This Row],[Period]],Mapping!A:B,2,0)</f>
        <v>Q 4</v>
      </c>
      <c r="N10892"/>
    </row>
    <row r="10893" spans="1:14" ht="14.25" x14ac:dyDescent="0.2">
      <c r="A10893" s="42" t="s">
        <v>44</v>
      </c>
      <c r="B10893" s="44" t="s">
        <v>22</v>
      </c>
      <c r="C10893" s="44" t="s">
        <v>57</v>
      </c>
      <c r="D10893" s="43">
        <v>375911.94899999996</v>
      </c>
      <c r="E10893" s="43">
        <v>-216567.05</v>
      </c>
      <c r="F10893" s="45">
        <v>-56190</v>
      </c>
      <c r="G10893" s="45">
        <v>-72860</v>
      </c>
      <c r="H10893" s="45">
        <v>-44000</v>
      </c>
      <c r="I10893" s="55">
        <f>pro[[#This Row],[Admin expenses 3]]+pro[[#This Row],[Admin expenses 2]]+pro[[#This Row],[Admin expenses 1]]+pro[[#This Row],[COGS]]</f>
        <v>-389617.05</v>
      </c>
      <c r="J10893" s="55">
        <f>pro[[#This Row],[Revenue]]+pro[[#This Row],[AdminExp]]</f>
        <v>-13705.101000000024</v>
      </c>
      <c r="K10893" s="83">
        <f>pro[[#This Row],[Profit]]/pro[[#This Row],[Revenue]]</f>
        <v>-3.6458274434899712E-2</v>
      </c>
      <c r="L10893" s="56">
        <f t="shared" si="170"/>
        <v>10</v>
      </c>
      <c r="M10893" s="82" t="str">
        <f>"Q"&amp;" "&amp;VLOOKUP(pro[[#This Row],[Period]],Mapping!A:B,2,0)</f>
        <v>Q 4</v>
      </c>
      <c r="N10893"/>
    </row>
    <row r="10894" spans="1:14" ht="14.25" x14ac:dyDescent="0.2">
      <c r="A10894" s="42" t="s">
        <v>44</v>
      </c>
      <c r="B10894" s="44" t="s">
        <v>22</v>
      </c>
      <c r="C10894" s="44" t="s">
        <v>57</v>
      </c>
      <c r="D10894" s="43">
        <v>531095.4879999999</v>
      </c>
      <c r="E10894" s="43">
        <v>-307377.364</v>
      </c>
      <c r="F10894" s="45">
        <v>-48420</v>
      </c>
      <c r="G10894" s="45">
        <v>-38910</v>
      </c>
      <c r="H10894" s="45">
        <v>-36870</v>
      </c>
      <c r="I10894" s="55">
        <f>pro[[#This Row],[Admin expenses 3]]+pro[[#This Row],[Admin expenses 2]]+pro[[#This Row],[Admin expenses 1]]+pro[[#This Row],[COGS]]</f>
        <v>-431577.364</v>
      </c>
      <c r="J10894" s="55">
        <f>pro[[#This Row],[Revenue]]+pro[[#This Row],[AdminExp]]</f>
        <v>99518.123999999894</v>
      </c>
      <c r="K10894" s="83">
        <f>pro[[#This Row],[Profit]]/pro[[#This Row],[Revenue]]</f>
        <v>0.18738273295215777</v>
      </c>
      <c r="L10894" s="56">
        <f t="shared" si="170"/>
        <v>10</v>
      </c>
      <c r="M10894" s="82" t="str">
        <f>"Q"&amp;" "&amp;VLOOKUP(pro[[#This Row],[Period]],Mapping!A:B,2,0)</f>
        <v>Q 4</v>
      </c>
      <c r="N10894"/>
    </row>
    <row r="10895" spans="1:14" ht="14.25" x14ac:dyDescent="0.2">
      <c r="A10895" s="42" t="s">
        <v>44</v>
      </c>
      <c r="B10895" s="44" t="s">
        <v>22</v>
      </c>
      <c r="C10895" s="44" t="s">
        <v>57</v>
      </c>
      <c r="D10895" s="43">
        <v>39912.907999999996</v>
      </c>
      <c r="E10895" s="43">
        <v>-26986.455999999998</v>
      </c>
      <c r="F10895" s="45">
        <v>-41050</v>
      </c>
      <c r="G10895" s="45">
        <v>-48940</v>
      </c>
      <c r="H10895" s="45">
        <v>-83360</v>
      </c>
      <c r="I10895" s="55">
        <f>pro[[#This Row],[Admin expenses 3]]+pro[[#This Row],[Admin expenses 2]]+pro[[#This Row],[Admin expenses 1]]+pro[[#This Row],[COGS]]</f>
        <v>-200336.45600000001</v>
      </c>
      <c r="J10895" s="55">
        <f>pro[[#This Row],[Revenue]]+pro[[#This Row],[AdminExp]]</f>
        <v>-160423.54800000001</v>
      </c>
      <c r="K10895" s="83">
        <f>pro[[#This Row],[Profit]]/pro[[#This Row],[Revenue]]</f>
        <v>-4.0193400090016</v>
      </c>
      <c r="L10895" s="56">
        <f t="shared" si="170"/>
        <v>10</v>
      </c>
      <c r="M10895" s="82" t="str">
        <f>"Q"&amp;" "&amp;VLOOKUP(pro[[#This Row],[Period]],Mapping!A:B,2,0)</f>
        <v>Q 4</v>
      </c>
      <c r="N10895"/>
    </row>
    <row r="10896" spans="1:14" ht="14.25" x14ac:dyDescent="0.2">
      <c r="A10896" s="42" t="s">
        <v>44</v>
      </c>
      <c r="B10896" s="44" t="s">
        <v>22</v>
      </c>
      <c r="C10896" s="44" t="s">
        <v>57</v>
      </c>
      <c r="D10896" s="43">
        <v>403142.16599999997</v>
      </c>
      <c r="E10896" s="43">
        <v>-176596.90299999999</v>
      </c>
      <c r="F10896" s="45">
        <v>-74680</v>
      </c>
      <c r="G10896" s="45">
        <v>-68820</v>
      </c>
      <c r="H10896" s="45">
        <v>-74850</v>
      </c>
      <c r="I10896" s="55">
        <f>pro[[#This Row],[Admin expenses 3]]+pro[[#This Row],[Admin expenses 2]]+pro[[#This Row],[Admin expenses 1]]+pro[[#This Row],[COGS]]</f>
        <v>-394946.90299999999</v>
      </c>
      <c r="J10896" s="55">
        <f>pro[[#This Row],[Revenue]]+pro[[#This Row],[AdminExp]]</f>
        <v>8195.2629999999772</v>
      </c>
      <c r="K10896" s="83">
        <f>pro[[#This Row],[Profit]]/pro[[#This Row],[Revenue]]</f>
        <v>2.0328468940160375E-2</v>
      </c>
      <c r="L10896" s="56">
        <f t="shared" si="170"/>
        <v>10</v>
      </c>
      <c r="M10896" s="82" t="str">
        <f>"Q"&amp;" "&amp;VLOOKUP(pro[[#This Row],[Period]],Mapping!A:B,2,0)</f>
        <v>Q 4</v>
      </c>
      <c r="N10896"/>
    </row>
    <row r="10897" spans="1:14" ht="14.25" x14ac:dyDescent="0.2">
      <c r="A10897" s="42" t="s">
        <v>44</v>
      </c>
      <c r="B10897" s="44" t="s">
        <v>22</v>
      </c>
      <c r="C10897" s="44" t="s">
        <v>57</v>
      </c>
      <c r="D10897" s="43">
        <v>1871571.051</v>
      </c>
      <c r="E10897" s="43">
        <v>-45443.985999999997</v>
      </c>
      <c r="F10897" s="45">
        <v>-88270</v>
      </c>
      <c r="G10897" s="45">
        <v>-33530</v>
      </c>
      <c r="H10897" s="45">
        <v>-103050</v>
      </c>
      <c r="I10897" s="55">
        <f>pro[[#This Row],[Admin expenses 3]]+pro[[#This Row],[Admin expenses 2]]+pro[[#This Row],[Admin expenses 1]]+pro[[#This Row],[COGS]]</f>
        <v>-270293.98599999998</v>
      </c>
      <c r="J10897" s="55">
        <f>pro[[#This Row],[Revenue]]+pro[[#This Row],[AdminExp]]</f>
        <v>1601277.0649999999</v>
      </c>
      <c r="K10897" s="83">
        <f>pro[[#This Row],[Profit]]/pro[[#This Row],[Revenue]]</f>
        <v>0.85557909444283231</v>
      </c>
      <c r="L10897" s="56">
        <f t="shared" si="170"/>
        <v>10</v>
      </c>
      <c r="M10897" s="82" t="str">
        <f>"Q"&amp;" "&amp;VLOOKUP(pro[[#This Row],[Period]],Mapping!A:B,2,0)</f>
        <v>Q 4</v>
      </c>
      <c r="N10897"/>
    </row>
    <row r="10898" spans="1:14" ht="14.25" x14ac:dyDescent="0.2">
      <c r="A10898" s="42" t="s">
        <v>44</v>
      </c>
      <c r="B10898" s="44" t="s">
        <v>22</v>
      </c>
      <c r="C10898" s="44" t="s">
        <v>57</v>
      </c>
      <c r="D10898" s="43">
        <v>193363.12100000001</v>
      </c>
      <c r="E10898" s="43">
        <v>-16886.169999999998</v>
      </c>
      <c r="F10898" s="45">
        <v>-18380</v>
      </c>
      <c r="G10898" s="45">
        <v>-42360</v>
      </c>
      <c r="H10898" s="45">
        <v>-71400</v>
      </c>
      <c r="I10898" s="55">
        <f>pro[[#This Row],[Admin expenses 3]]+pro[[#This Row],[Admin expenses 2]]+pro[[#This Row],[Admin expenses 1]]+pro[[#This Row],[COGS]]</f>
        <v>-149026.16999999998</v>
      </c>
      <c r="J10898" s="55">
        <f>pro[[#This Row],[Revenue]]+pro[[#This Row],[AdminExp]]</f>
        <v>44336.95100000003</v>
      </c>
      <c r="K10898" s="83">
        <f>pro[[#This Row],[Profit]]/pro[[#This Row],[Revenue]]</f>
        <v>0.22929372866297512</v>
      </c>
      <c r="L10898" s="56">
        <f t="shared" si="170"/>
        <v>10</v>
      </c>
      <c r="M10898" s="82" t="str">
        <f>"Q"&amp;" "&amp;VLOOKUP(pro[[#This Row],[Period]],Mapping!A:B,2,0)</f>
        <v>Q 4</v>
      </c>
      <c r="N10898"/>
    </row>
    <row r="10899" spans="1:14" ht="14.25" x14ac:dyDescent="0.2">
      <c r="A10899" s="42" t="s">
        <v>44</v>
      </c>
      <c r="B10899" s="44" t="s">
        <v>22</v>
      </c>
      <c r="C10899" s="44" t="s">
        <v>57</v>
      </c>
      <c r="D10899" s="43">
        <v>2043149.7239999997</v>
      </c>
      <c r="E10899" s="43">
        <v>-190802.45799999998</v>
      </c>
      <c r="F10899" s="45">
        <v>-74990</v>
      </c>
      <c r="G10899" s="45">
        <v>-15350</v>
      </c>
      <c r="H10899" s="45">
        <v>-26020</v>
      </c>
      <c r="I10899" s="55">
        <f>pro[[#This Row],[Admin expenses 3]]+pro[[#This Row],[Admin expenses 2]]+pro[[#This Row],[Admin expenses 1]]+pro[[#This Row],[COGS]]</f>
        <v>-307162.45799999998</v>
      </c>
      <c r="J10899" s="55">
        <f>pro[[#This Row],[Revenue]]+pro[[#This Row],[AdminExp]]</f>
        <v>1735987.2659999998</v>
      </c>
      <c r="K10899" s="83">
        <f>pro[[#This Row],[Profit]]/pro[[#This Row],[Revenue]]</f>
        <v>0.84966228642380204</v>
      </c>
      <c r="L10899" s="56">
        <f t="shared" si="170"/>
        <v>10</v>
      </c>
      <c r="M10899" s="82" t="str">
        <f>"Q"&amp;" "&amp;VLOOKUP(pro[[#This Row],[Period]],Mapping!A:B,2,0)</f>
        <v>Q 4</v>
      </c>
      <c r="N10899"/>
    </row>
    <row r="10900" spans="1:14" ht="14.25" x14ac:dyDescent="0.2">
      <c r="A10900" s="42" t="s">
        <v>44</v>
      </c>
      <c r="B10900" s="44" t="s">
        <v>22</v>
      </c>
      <c r="C10900" s="44" t="s">
        <v>57</v>
      </c>
      <c r="D10900" s="43">
        <v>2172600.3319999999</v>
      </c>
      <c r="E10900" s="43">
        <v>-161547.12</v>
      </c>
      <c r="F10900" s="45">
        <v>-41490</v>
      </c>
      <c r="G10900" s="45">
        <v>-104110</v>
      </c>
      <c r="H10900" s="45">
        <v>-51860</v>
      </c>
      <c r="I10900" s="55">
        <f>pro[[#This Row],[Admin expenses 3]]+pro[[#This Row],[Admin expenses 2]]+pro[[#This Row],[Admin expenses 1]]+pro[[#This Row],[COGS]]</f>
        <v>-359007.12</v>
      </c>
      <c r="J10900" s="55">
        <f>pro[[#This Row],[Revenue]]+pro[[#This Row],[AdminExp]]</f>
        <v>1813593.2119999998</v>
      </c>
      <c r="K10900" s="83">
        <f>pro[[#This Row],[Profit]]/pro[[#This Row],[Revenue]]</f>
        <v>0.83475694322963023</v>
      </c>
      <c r="L10900" s="56">
        <f t="shared" si="170"/>
        <v>10</v>
      </c>
      <c r="M10900" s="82" t="str">
        <f>"Q"&amp;" "&amp;VLOOKUP(pro[[#This Row],[Period]],Mapping!A:B,2,0)</f>
        <v>Q 4</v>
      </c>
      <c r="N10900"/>
    </row>
    <row r="10901" spans="1:14" ht="14.25" x14ac:dyDescent="0.2">
      <c r="A10901" s="42" t="s">
        <v>44</v>
      </c>
      <c r="B10901" s="44" t="s">
        <v>22</v>
      </c>
      <c r="C10901" s="44" t="s">
        <v>57</v>
      </c>
      <c r="D10901" s="43">
        <v>252255.19899999999</v>
      </c>
      <c r="E10901" s="43">
        <v>-134076.467</v>
      </c>
      <c r="F10901" s="45">
        <v>-80720</v>
      </c>
      <c r="G10901" s="45">
        <v>-99700</v>
      </c>
      <c r="H10901" s="45">
        <v>-36650</v>
      </c>
      <c r="I10901" s="55">
        <f>pro[[#This Row],[Admin expenses 3]]+pro[[#This Row],[Admin expenses 2]]+pro[[#This Row],[Admin expenses 1]]+pro[[#This Row],[COGS]]</f>
        <v>-351146.467</v>
      </c>
      <c r="J10901" s="55">
        <f>pro[[#This Row],[Revenue]]+pro[[#This Row],[AdminExp]]</f>
        <v>-98891.268000000011</v>
      </c>
      <c r="K10901" s="83">
        <f>pro[[#This Row],[Profit]]/pro[[#This Row],[Revenue]]</f>
        <v>-0.39202866141918452</v>
      </c>
      <c r="L10901" s="56">
        <f t="shared" si="170"/>
        <v>10</v>
      </c>
      <c r="M10901" s="82" t="str">
        <f>"Q"&amp;" "&amp;VLOOKUP(pro[[#This Row],[Period]],Mapping!A:B,2,0)</f>
        <v>Q 4</v>
      </c>
      <c r="N10901"/>
    </row>
    <row r="10902" spans="1:14" ht="14.25" x14ac:dyDescent="0.2">
      <c r="A10902" s="42" t="s">
        <v>44</v>
      </c>
      <c r="B10902" s="44" t="s">
        <v>22</v>
      </c>
      <c r="C10902" s="44" t="s">
        <v>57</v>
      </c>
      <c r="D10902" s="43">
        <v>449581.45399999997</v>
      </c>
      <c r="E10902" s="43">
        <v>-237068.74799999996</v>
      </c>
      <c r="F10902" s="45">
        <v>-52840</v>
      </c>
      <c r="G10902" s="45">
        <v>-38310</v>
      </c>
      <c r="H10902" s="45">
        <v>-100330</v>
      </c>
      <c r="I10902" s="55">
        <f>pro[[#This Row],[Admin expenses 3]]+pro[[#This Row],[Admin expenses 2]]+pro[[#This Row],[Admin expenses 1]]+pro[[#This Row],[COGS]]</f>
        <v>-428548.74799999996</v>
      </c>
      <c r="J10902" s="55">
        <f>pro[[#This Row],[Revenue]]+pro[[#This Row],[AdminExp]]</f>
        <v>21032.706000000006</v>
      </c>
      <c r="K10902" s="83">
        <f>pro[[#This Row],[Profit]]/pro[[#This Row],[Revenue]]</f>
        <v>4.6782859508257224E-2</v>
      </c>
      <c r="L10902" s="56">
        <f t="shared" si="170"/>
        <v>10</v>
      </c>
      <c r="M10902" s="82" t="str">
        <f>"Q"&amp;" "&amp;VLOOKUP(pro[[#This Row],[Period]],Mapping!A:B,2,0)</f>
        <v>Q 4</v>
      </c>
      <c r="N10902"/>
    </row>
    <row r="10903" spans="1:14" ht="14.25" x14ac:dyDescent="0.2">
      <c r="A10903" s="42" t="s">
        <v>44</v>
      </c>
      <c r="B10903" s="44" t="s">
        <v>22</v>
      </c>
      <c r="C10903" s="44" t="s">
        <v>57</v>
      </c>
      <c r="D10903" s="43">
        <v>635141.97600000002</v>
      </c>
      <c r="E10903" s="43">
        <v>-658440.26500000001</v>
      </c>
      <c r="F10903" s="45">
        <v>-62490</v>
      </c>
      <c r="G10903" s="45">
        <v>-102450</v>
      </c>
      <c r="H10903" s="45">
        <v>-17370</v>
      </c>
      <c r="I10903" s="55">
        <f>pro[[#This Row],[Admin expenses 3]]+pro[[#This Row],[Admin expenses 2]]+pro[[#This Row],[Admin expenses 1]]+pro[[#This Row],[COGS]]</f>
        <v>-840750.26500000001</v>
      </c>
      <c r="J10903" s="55">
        <f>pro[[#This Row],[Revenue]]+pro[[#This Row],[AdminExp]]</f>
        <v>-205608.28899999999</v>
      </c>
      <c r="K10903" s="83">
        <f>pro[[#This Row],[Profit]]/pro[[#This Row],[Revenue]]</f>
        <v>-0.32372020236306975</v>
      </c>
      <c r="L10903" s="56">
        <f t="shared" si="170"/>
        <v>10</v>
      </c>
      <c r="M10903" s="82" t="str">
        <f>"Q"&amp;" "&amp;VLOOKUP(pro[[#This Row],[Period]],Mapping!A:B,2,0)</f>
        <v>Q 4</v>
      </c>
      <c r="N10903"/>
    </row>
    <row r="10904" spans="1:14" ht="14.25" x14ac:dyDescent="0.2">
      <c r="A10904" s="42" t="s">
        <v>44</v>
      </c>
      <c r="B10904" s="44" t="s">
        <v>36</v>
      </c>
      <c r="C10904" s="44" t="s">
        <v>57</v>
      </c>
      <c r="D10904" s="43">
        <v>2615997.7199999997</v>
      </c>
      <c r="E10904" s="43">
        <v>-93801.014999999999</v>
      </c>
      <c r="F10904" s="45">
        <v>-36990</v>
      </c>
      <c r="G10904" s="45">
        <v>-16840</v>
      </c>
      <c r="H10904" s="45">
        <v>-18400</v>
      </c>
      <c r="I10904" s="55">
        <f>pro[[#This Row],[Admin expenses 3]]+pro[[#This Row],[Admin expenses 2]]+pro[[#This Row],[Admin expenses 1]]+pro[[#This Row],[COGS]]</f>
        <v>-166031.01500000001</v>
      </c>
      <c r="J10904" s="55">
        <f>pro[[#This Row],[Revenue]]+pro[[#This Row],[AdminExp]]</f>
        <v>2449966.7049999996</v>
      </c>
      <c r="K10904" s="83">
        <f>pro[[#This Row],[Profit]]/pro[[#This Row],[Revenue]]</f>
        <v>0.93653243130502417</v>
      </c>
      <c r="L10904" s="56">
        <f t="shared" si="170"/>
        <v>10</v>
      </c>
      <c r="M10904" s="82" t="str">
        <f>"Q"&amp;" "&amp;VLOOKUP(pro[[#This Row],[Period]],Mapping!A:B,2,0)</f>
        <v>Q 4</v>
      </c>
      <c r="N10904"/>
    </row>
    <row r="10905" spans="1:14" ht="14.25" x14ac:dyDescent="0.2">
      <c r="A10905" s="42" t="s">
        <v>44</v>
      </c>
      <c r="B10905" s="44" t="s">
        <v>36</v>
      </c>
      <c r="C10905" s="44" t="s">
        <v>58</v>
      </c>
      <c r="D10905" s="43">
        <v>40737.080999999998</v>
      </c>
      <c r="E10905" s="43">
        <v>-7439.8799999999992</v>
      </c>
      <c r="F10905" s="45">
        <v>-32520</v>
      </c>
      <c r="G10905" s="45">
        <v>-47370</v>
      </c>
      <c r="H10905" s="45">
        <v>-60110</v>
      </c>
      <c r="I10905" s="55">
        <f>pro[[#This Row],[Admin expenses 3]]+pro[[#This Row],[Admin expenses 2]]+pro[[#This Row],[Admin expenses 1]]+pro[[#This Row],[COGS]]</f>
        <v>-147439.88</v>
      </c>
      <c r="J10905" s="55">
        <f>pro[[#This Row],[Revenue]]+pro[[#This Row],[AdminExp]]</f>
        <v>-106702.799</v>
      </c>
      <c r="K10905" s="83">
        <f>pro[[#This Row],[Profit]]/pro[[#This Row],[Revenue]]</f>
        <v>-2.6193039948051262</v>
      </c>
      <c r="L10905" s="56">
        <f t="shared" si="170"/>
        <v>10</v>
      </c>
      <c r="M10905" s="82" t="str">
        <f>"Q"&amp;" "&amp;VLOOKUP(pro[[#This Row],[Period]],Mapping!A:B,2,0)</f>
        <v>Q 4</v>
      </c>
      <c r="N10905"/>
    </row>
    <row r="10906" spans="1:14" ht="14.25" x14ac:dyDescent="0.2">
      <c r="A10906" s="42" t="s">
        <v>44</v>
      </c>
      <c r="B10906" s="44" t="s">
        <v>36</v>
      </c>
      <c r="C10906" s="44" t="s">
        <v>59</v>
      </c>
      <c r="D10906" s="43">
        <v>500835.3</v>
      </c>
      <c r="E10906" s="43">
        <v>-77310.491999999998</v>
      </c>
      <c r="F10906" s="45">
        <v>-40030</v>
      </c>
      <c r="G10906" s="45">
        <v>-74350</v>
      </c>
      <c r="H10906" s="45">
        <v>-77830</v>
      </c>
      <c r="I10906" s="55">
        <f>pro[[#This Row],[Admin expenses 3]]+pro[[#This Row],[Admin expenses 2]]+pro[[#This Row],[Admin expenses 1]]+pro[[#This Row],[COGS]]</f>
        <v>-269520.49199999997</v>
      </c>
      <c r="J10906" s="55">
        <f>pro[[#This Row],[Revenue]]+pro[[#This Row],[AdminExp]]</f>
        <v>231314.80800000002</v>
      </c>
      <c r="K10906" s="83">
        <f>pro[[#This Row],[Profit]]/pro[[#This Row],[Revenue]]</f>
        <v>0.46185803596511671</v>
      </c>
      <c r="L10906" s="56">
        <f t="shared" si="170"/>
        <v>10</v>
      </c>
      <c r="M10906" s="82" t="str">
        <f>"Q"&amp;" "&amp;VLOOKUP(pro[[#This Row],[Period]],Mapping!A:B,2,0)</f>
        <v>Q 4</v>
      </c>
      <c r="N10906"/>
    </row>
    <row r="10907" spans="1:14" ht="14.25" x14ac:dyDescent="0.2">
      <c r="A10907" s="42" t="s">
        <v>44</v>
      </c>
      <c r="B10907" s="44" t="s">
        <v>36</v>
      </c>
      <c r="C10907" s="44" t="s">
        <v>57</v>
      </c>
      <c r="D10907" s="43">
        <v>3829528.5629999996</v>
      </c>
      <c r="E10907" s="43">
        <v>-2055966.8989999997</v>
      </c>
      <c r="F10907" s="45">
        <v>-88750</v>
      </c>
      <c r="G10907" s="45">
        <v>-51360</v>
      </c>
      <c r="H10907" s="45">
        <v>-79640</v>
      </c>
      <c r="I10907" s="55">
        <f>pro[[#This Row],[Admin expenses 3]]+pro[[#This Row],[Admin expenses 2]]+pro[[#This Row],[Admin expenses 1]]+pro[[#This Row],[COGS]]</f>
        <v>-2275716.8989999997</v>
      </c>
      <c r="J10907" s="55">
        <f>pro[[#This Row],[Revenue]]+pro[[#This Row],[AdminExp]]</f>
        <v>1553811.6639999999</v>
      </c>
      <c r="K10907" s="83">
        <f>pro[[#This Row],[Profit]]/pro[[#This Row],[Revenue]]</f>
        <v>0.40574489481879339</v>
      </c>
      <c r="L10907" s="56">
        <f t="shared" si="170"/>
        <v>10</v>
      </c>
      <c r="M10907" s="82" t="str">
        <f>"Q"&amp;" "&amp;VLOOKUP(pro[[#This Row],[Period]],Mapping!A:B,2,0)</f>
        <v>Q 4</v>
      </c>
      <c r="N10907"/>
    </row>
    <row r="10908" spans="1:14" ht="14.25" x14ac:dyDescent="0.2">
      <c r="A10908" s="42" t="s">
        <v>44</v>
      </c>
      <c r="B10908" s="44" t="s">
        <v>36</v>
      </c>
      <c r="C10908" s="44" t="s">
        <v>57</v>
      </c>
      <c r="D10908" s="43">
        <v>4704473.1090000002</v>
      </c>
      <c r="E10908" s="43">
        <v>-2448276.7680000002</v>
      </c>
      <c r="F10908" s="45">
        <v>-58900</v>
      </c>
      <c r="G10908" s="45">
        <v>-53840</v>
      </c>
      <c r="H10908" s="45">
        <v>-46130</v>
      </c>
      <c r="I10908" s="55">
        <f>pro[[#This Row],[Admin expenses 3]]+pro[[#This Row],[Admin expenses 2]]+pro[[#This Row],[Admin expenses 1]]+pro[[#This Row],[COGS]]</f>
        <v>-2607146.7680000002</v>
      </c>
      <c r="J10908" s="55">
        <f>pro[[#This Row],[Revenue]]+pro[[#This Row],[AdminExp]]</f>
        <v>2097326.341</v>
      </c>
      <c r="K10908" s="83">
        <f>pro[[#This Row],[Profit]]/pro[[#This Row],[Revenue]]</f>
        <v>0.44581535326191191</v>
      </c>
      <c r="L10908" s="56">
        <f t="shared" si="170"/>
        <v>10</v>
      </c>
      <c r="M10908" s="82" t="str">
        <f>"Q"&amp;" "&amp;VLOOKUP(pro[[#This Row],[Period]],Mapping!A:B,2,0)</f>
        <v>Q 4</v>
      </c>
      <c r="N10908"/>
    </row>
    <row r="10909" spans="1:14" ht="14.25" x14ac:dyDescent="0.2">
      <c r="A10909" s="42" t="s">
        <v>44</v>
      </c>
      <c r="B10909" s="44" t="s">
        <v>36</v>
      </c>
      <c r="C10909" s="44" t="s">
        <v>57</v>
      </c>
      <c r="D10909" s="43">
        <v>6557876.5629999992</v>
      </c>
      <c r="E10909" s="43">
        <v>-992858.72</v>
      </c>
      <c r="F10909" s="45">
        <v>-86170</v>
      </c>
      <c r="G10909" s="45">
        <v>-97910</v>
      </c>
      <c r="H10909" s="45">
        <v>-37300</v>
      </c>
      <c r="I10909" s="55">
        <f>pro[[#This Row],[Admin expenses 3]]+pro[[#This Row],[Admin expenses 2]]+pro[[#This Row],[Admin expenses 1]]+pro[[#This Row],[COGS]]</f>
        <v>-1214238.72</v>
      </c>
      <c r="J10909" s="55">
        <f>pro[[#This Row],[Revenue]]+pro[[#This Row],[AdminExp]]</f>
        <v>5343637.8429999994</v>
      </c>
      <c r="K10909" s="83">
        <f>pro[[#This Row],[Profit]]/pro[[#This Row],[Revenue]]</f>
        <v>0.81484269971612155</v>
      </c>
      <c r="L10909" s="56">
        <f t="shared" si="170"/>
        <v>10</v>
      </c>
      <c r="M10909" s="82" t="str">
        <f>"Q"&amp;" "&amp;VLOOKUP(pro[[#This Row],[Period]],Mapping!A:B,2,0)</f>
        <v>Q 4</v>
      </c>
      <c r="N10909"/>
    </row>
    <row r="10910" spans="1:14" ht="14.25" x14ac:dyDescent="0.2">
      <c r="A10910" s="42" t="s">
        <v>44</v>
      </c>
      <c r="B10910" s="44" t="s">
        <v>36</v>
      </c>
      <c r="C10910" s="44" t="s">
        <v>57</v>
      </c>
      <c r="D10910" s="43">
        <v>498015.14699999994</v>
      </c>
      <c r="E10910" s="43">
        <v>-176870.39999999999</v>
      </c>
      <c r="F10910" s="45">
        <v>-97110</v>
      </c>
      <c r="G10910" s="45">
        <v>-54800</v>
      </c>
      <c r="H10910" s="45">
        <v>-87480</v>
      </c>
      <c r="I10910" s="55">
        <f>pro[[#This Row],[Admin expenses 3]]+pro[[#This Row],[Admin expenses 2]]+pro[[#This Row],[Admin expenses 1]]+pro[[#This Row],[COGS]]</f>
        <v>-416260.4</v>
      </c>
      <c r="J10910" s="55">
        <f>pro[[#This Row],[Revenue]]+pro[[#This Row],[AdminExp]]</f>
        <v>81754.746999999916</v>
      </c>
      <c r="K10910" s="83">
        <f>pro[[#This Row],[Profit]]/pro[[#This Row],[Revenue]]</f>
        <v>0.16416116556390589</v>
      </c>
      <c r="L10910" s="56">
        <f t="shared" si="170"/>
        <v>10</v>
      </c>
      <c r="M10910" s="82" t="str">
        <f>"Q"&amp;" "&amp;VLOOKUP(pro[[#This Row],[Period]],Mapping!A:B,2,0)</f>
        <v>Q 4</v>
      </c>
      <c r="N10910"/>
    </row>
    <row r="10911" spans="1:14" ht="14.25" x14ac:dyDescent="0.2">
      <c r="A10911" s="42" t="s">
        <v>44</v>
      </c>
      <c r="B10911" s="44" t="s">
        <v>36</v>
      </c>
      <c r="C10911" s="44" t="s">
        <v>57</v>
      </c>
      <c r="D10911" s="43">
        <v>227456.15199999997</v>
      </c>
      <c r="E10911" s="43">
        <v>-121132.81599999999</v>
      </c>
      <c r="F10911" s="45">
        <v>-38400</v>
      </c>
      <c r="G10911" s="45">
        <v>-57130</v>
      </c>
      <c r="H10911" s="45">
        <v>-15390</v>
      </c>
      <c r="I10911" s="55">
        <f>pro[[#This Row],[Admin expenses 3]]+pro[[#This Row],[Admin expenses 2]]+pro[[#This Row],[Admin expenses 1]]+pro[[#This Row],[COGS]]</f>
        <v>-232052.81599999999</v>
      </c>
      <c r="J10911" s="55">
        <f>pro[[#This Row],[Revenue]]+pro[[#This Row],[AdminExp]]</f>
        <v>-4596.6640000000189</v>
      </c>
      <c r="K10911" s="83">
        <f>pro[[#This Row],[Profit]]/pro[[#This Row],[Revenue]]</f>
        <v>-2.0209011537309484E-2</v>
      </c>
      <c r="L10911" s="56">
        <f t="shared" si="170"/>
        <v>10</v>
      </c>
      <c r="M10911" s="82" t="str">
        <f>"Q"&amp;" "&amp;VLOOKUP(pro[[#This Row],[Period]],Mapping!A:B,2,0)</f>
        <v>Q 4</v>
      </c>
      <c r="N10911"/>
    </row>
    <row r="10912" spans="1:14" ht="14.25" x14ac:dyDescent="0.2">
      <c r="A10912" s="42" t="s">
        <v>44</v>
      </c>
      <c r="B10912" s="44" t="s">
        <v>36</v>
      </c>
      <c r="C10912" s="44" t="s">
        <v>58</v>
      </c>
      <c r="D10912" s="43">
        <v>54502.468999999997</v>
      </c>
      <c r="E10912" s="43">
        <v>-23655.218999999997</v>
      </c>
      <c r="F10912" s="45">
        <v>-73740</v>
      </c>
      <c r="G10912" s="45">
        <v>-103500</v>
      </c>
      <c r="H10912" s="45">
        <v>-52470</v>
      </c>
      <c r="I10912" s="55">
        <f>pro[[#This Row],[Admin expenses 3]]+pro[[#This Row],[Admin expenses 2]]+pro[[#This Row],[Admin expenses 1]]+pro[[#This Row],[COGS]]</f>
        <v>-253365.21899999998</v>
      </c>
      <c r="J10912" s="55">
        <f>pro[[#This Row],[Revenue]]+pro[[#This Row],[AdminExp]]</f>
        <v>-198862.75</v>
      </c>
      <c r="K10912" s="83">
        <f>pro[[#This Row],[Profit]]/pro[[#This Row],[Revenue]]</f>
        <v>-3.6486925023525081</v>
      </c>
      <c r="L10912" s="56">
        <f t="shared" si="170"/>
        <v>10</v>
      </c>
      <c r="M10912" s="82" t="str">
        <f>"Q"&amp;" "&amp;VLOOKUP(pro[[#This Row],[Period]],Mapping!A:B,2,0)</f>
        <v>Q 4</v>
      </c>
      <c r="N10912"/>
    </row>
    <row r="10913" spans="1:14" ht="14.25" x14ac:dyDescent="0.2">
      <c r="A10913" s="42" t="s">
        <v>44</v>
      </c>
      <c r="B10913" s="44" t="s">
        <v>36</v>
      </c>
      <c r="C10913" s="44" t="s">
        <v>59</v>
      </c>
      <c r="D10913" s="43">
        <v>58519.845999999998</v>
      </c>
      <c r="E10913" s="43">
        <v>-22851.43</v>
      </c>
      <c r="F10913" s="45">
        <v>-49590</v>
      </c>
      <c r="G10913" s="45">
        <v>-51550</v>
      </c>
      <c r="H10913" s="45">
        <v>-96020</v>
      </c>
      <c r="I10913" s="55">
        <f>pro[[#This Row],[Admin expenses 3]]+pro[[#This Row],[Admin expenses 2]]+pro[[#This Row],[Admin expenses 1]]+pro[[#This Row],[COGS]]</f>
        <v>-220011.43</v>
      </c>
      <c r="J10913" s="55">
        <f>pro[[#This Row],[Revenue]]+pro[[#This Row],[AdminExp]]</f>
        <v>-161491.584</v>
      </c>
      <c r="K10913" s="83">
        <f>pro[[#This Row],[Profit]]/pro[[#This Row],[Revenue]]</f>
        <v>-2.759603707774624</v>
      </c>
      <c r="L10913" s="56">
        <f t="shared" si="170"/>
        <v>10</v>
      </c>
      <c r="M10913" s="82" t="str">
        <f>"Q"&amp;" "&amp;VLOOKUP(pro[[#This Row],[Period]],Mapping!A:B,2,0)</f>
        <v>Q 4</v>
      </c>
      <c r="N10913"/>
    </row>
    <row r="10914" spans="1:14" ht="14.25" x14ac:dyDescent="0.2">
      <c r="A10914" s="42" t="s">
        <v>44</v>
      </c>
      <c r="B10914" s="44" t="s">
        <v>36</v>
      </c>
      <c r="C10914" s="44" t="s">
        <v>57</v>
      </c>
      <c r="D10914" s="43">
        <v>338196.58599999995</v>
      </c>
      <c r="E10914" s="43">
        <v>-184723.742</v>
      </c>
      <c r="F10914" s="45">
        <v>-77690</v>
      </c>
      <c r="G10914" s="45">
        <v>-36050</v>
      </c>
      <c r="H10914" s="45">
        <v>-80690</v>
      </c>
      <c r="I10914" s="55">
        <f>pro[[#This Row],[Admin expenses 3]]+pro[[#This Row],[Admin expenses 2]]+pro[[#This Row],[Admin expenses 1]]+pro[[#This Row],[COGS]]</f>
        <v>-379153.74199999997</v>
      </c>
      <c r="J10914" s="55">
        <f>pro[[#This Row],[Revenue]]+pro[[#This Row],[AdminExp]]</f>
        <v>-40957.156000000017</v>
      </c>
      <c r="K10914" s="83">
        <f>pro[[#This Row],[Profit]]/pro[[#This Row],[Revenue]]</f>
        <v>-0.12110458146375264</v>
      </c>
      <c r="L10914" s="56">
        <f t="shared" si="170"/>
        <v>10</v>
      </c>
      <c r="M10914" s="82" t="str">
        <f>"Q"&amp;" "&amp;VLOOKUP(pro[[#This Row],[Period]],Mapping!A:B,2,0)</f>
        <v>Q 4</v>
      </c>
      <c r="N10914"/>
    </row>
    <row r="10915" spans="1:14" ht="14.25" x14ac:dyDescent="0.2">
      <c r="A10915" s="42" t="s">
        <v>44</v>
      </c>
      <c r="B10915" s="44" t="s">
        <v>36</v>
      </c>
      <c r="C10915" s="44" t="s">
        <v>57</v>
      </c>
      <c r="D10915" s="43">
        <v>3065521.0809999998</v>
      </c>
      <c r="E10915" s="43">
        <v>-810546.64599999995</v>
      </c>
      <c r="F10915" s="45">
        <v>-81810</v>
      </c>
      <c r="G10915" s="45">
        <v>-17850</v>
      </c>
      <c r="H10915" s="45">
        <v>-106470</v>
      </c>
      <c r="I10915" s="55">
        <f>pro[[#This Row],[Admin expenses 3]]+pro[[#This Row],[Admin expenses 2]]+pro[[#This Row],[Admin expenses 1]]+pro[[#This Row],[COGS]]</f>
        <v>-1016676.6459999999</v>
      </c>
      <c r="J10915" s="55">
        <f>pro[[#This Row],[Revenue]]+pro[[#This Row],[AdminExp]]</f>
        <v>2048844.4349999998</v>
      </c>
      <c r="K10915" s="83">
        <f>pro[[#This Row],[Profit]]/pro[[#This Row],[Revenue]]</f>
        <v>0.66835111580170536</v>
      </c>
      <c r="L10915" s="56">
        <f t="shared" si="170"/>
        <v>10</v>
      </c>
      <c r="M10915" s="82" t="str">
        <f>"Q"&amp;" "&amp;VLOOKUP(pro[[#This Row],[Period]],Mapping!A:B,2,0)</f>
        <v>Q 4</v>
      </c>
      <c r="N10915"/>
    </row>
    <row r="10916" spans="1:14" ht="14.25" x14ac:dyDescent="0.2">
      <c r="A10916" s="42" t="s">
        <v>44</v>
      </c>
      <c r="B10916" s="44" t="s">
        <v>36</v>
      </c>
      <c r="C10916" s="44" t="s">
        <v>57</v>
      </c>
      <c r="D10916" s="43">
        <v>-20148.148999999998</v>
      </c>
      <c r="E10916" s="43">
        <v>1189.8039999999999</v>
      </c>
      <c r="F10916" s="45">
        <v>-40940</v>
      </c>
      <c r="G10916" s="45">
        <v>-50750</v>
      </c>
      <c r="H10916" s="45">
        <v>-81390</v>
      </c>
      <c r="I10916" s="55">
        <f>pro[[#This Row],[Admin expenses 3]]+pro[[#This Row],[Admin expenses 2]]+pro[[#This Row],[Admin expenses 1]]+pro[[#This Row],[COGS]]</f>
        <v>-171890.196</v>
      </c>
      <c r="J10916" s="55">
        <f>pro[[#This Row],[Revenue]]+pro[[#This Row],[AdminExp]]</f>
        <v>-192038.345</v>
      </c>
      <c r="K10916" s="83">
        <f>pro[[#This Row],[Profit]]/pro[[#This Row],[Revenue]]</f>
        <v>9.5313145143010427</v>
      </c>
      <c r="L10916" s="56">
        <f t="shared" si="170"/>
        <v>10</v>
      </c>
      <c r="M10916" s="82" t="str">
        <f>"Q"&amp;" "&amp;VLOOKUP(pro[[#This Row],[Period]],Mapping!A:B,2,0)</f>
        <v>Q 4</v>
      </c>
      <c r="N10916"/>
    </row>
    <row r="10917" spans="1:14" ht="14.25" x14ac:dyDescent="0.2">
      <c r="A10917" s="42" t="s">
        <v>44</v>
      </c>
      <c r="B10917" s="44" t="s">
        <v>36</v>
      </c>
      <c r="C10917" s="44" t="s">
        <v>58</v>
      </c>
      <c r="D10917" s="43">
        <v>1263519.173</v>
      </c>
      <c r="E10917" s="43">
        <v>-32351.780999999999</v>
      </c>
      <c r="F10917" s="45">
        <v>-72790</v>
      </c>
      <c r="G10917" s="45">
        <v>-99530</v>
      </c>
      <c r="H10917" s="45">
        <v>-20500</v>
      </c>
      <c r="I10917" s="55">
        <f>pro[[#This Row],[Admin expenses 3]]+pro[[#This Row],[Admin expenses 2]]+pro[[#This Row],[Admin expenses 1]]+pro[[#This Row],[COGS]]</f>
        <v>-225171.78099999999</v>
      </c>
      <c r="J10917" s="55">
        <f>pro[[#This Row],[Revenue]]+pro[[#This Row],[AdminExp]]</f>
        <v>1038347.392</v>
      </c>
      <c r="K10917" s="83">
        <f>pro[[#This Row],[Profit]]/pro[[#This Row],[Revenue]]</f>
        <v>0.82178997690603306</v>
      </c>
      <c r="L10917" s="56">
        <f t="shared" si="170"/>
        <v>10</v>
      </c>
      <c r="M10917" s="82" t="str">
        <f>"Q"&amp;" "&amp;VLOOKUP(pro[[#This Row],[Period]],Mapping!A:B,2,0)</f>
        <v>Q 4</v>
      </c>
      <c r="N10917"/>
    </row>
    <row r="10918" spans="1:14" ht="14.25" x14ac:dyDescent="0.2">
      <c r="A10918" s="42" t="s">
        <v>44</v>
      </c>
      <c r="B10918" s="44" t="s">
        <v>36</v>
      </c>
      <c r="C10918" s="44" t="s">
        <v>59</v>
      </c>
      <c r="D10918" s="43">
        <v>3031908.5580000002</v>
      </c>
      <c r="E10918" s="43">
        <v>-136806.28499999997</v>
      </c>
      <c r="F10918" s="45">
        <v>-85440</v>
      </c>
      <c r="G10918" s="45">
        <v>-14610</v>
      </c>
      <c r="H10918" s="45">
        <v>-73940</v>
      </c>
      <c r="I10918" s="55">
        <f>pro[[#This Row],[Admin expenses 3]]+pro[[#This Row],[Admin expenses 2]]+pro[[#This Row],[Admin expenses 1]]+pro[[#This Row],[COGS]]</f>
        <v>-310796.28499999997</v>
      </c>
      <c r="J10918" s="55">
        <f>pro[[#This Row],[Revenue]]+pro[[#This Row],[AdminExp]]</f>
        <v>2721112.273</v>
      </c>
      <c r="K10918" s="83">
        <f>pro[[#This Row],[Profit]]/pro[[#This Row],[Revenue]]</f>
        <v>0.89749153740803544</v>
      </c>
      <c r="L10918" s="56">
        <f t="shared" si="170"/>
        <v>10</v>
      </c>
      <c r="M10918" s="82" t="str">
        <f>"Q"&amp;" "&amp;VLOOKUP(pro[[#This Row],[Period]],Mapping!A:B,2,0)</f>
        <v>Q 4</v>
      </c>
      <c r="N10918"/>
    </row>
    <row r="10919" spans="1:14" ht="14.25" x14ac:dyDescent="0.2">
      <c r="A10919" s="42" t="s">
        <v>44</v>
      </c>
      <c r="B10919" s="44" t="s">
        <v>36</v>
      </c>
      <c r="C10919" s="44" t="s">
        <v>57</v>
      </c>
      <c r="D10919" s="43">
        <v>6966175.0060000001</v>
      </c>
      <c r="E10919" s="43">
        <v>-361338.06799999997</v>
      </c>
      <c r="F10919" s="45">
        <v>-77250</v>
      </c>
      <c r="G10919" s="45">
        <v>-21800</v>
      </c>
      <c r="H10919" s="45">
        <v>-31900</v>
      </c>
      <c r="I10919" s="55">
        <f>pro[[#This Row],[Admin expenses 3]]+pro[[#This Row],[Admin expenses 2]]+pro[[#This Row],[Admin expenses 1]]+pro[[#This Row],[COGS]]</f>
        <v>-492288.06799999997</v>
      </c>
      <c r="J10919" s="55">
        <f>pro[[#This Row],[Revenue]]+pro[[#This Row],[AdminExp]]</f>
        <v>6473886.9380000001</v>
      </c>
      <c r="K10919" s="83">
        <f>pro[[#This Row],[Profit]]/pro[[#This Row],[Revenue]]</f>
        <v>0.92933165365842951</v>
      </c>
      <c r="L10919" s="56">
        <f t="shared" si="170"/>
        <v>10</v>
      </c>
      <c r="M10919" s="82" t="str">
        <f>"Q"&amp;" "&amp;VLOOKUP(pro[[#This Row],[Period]],Mapping!A:B,2,0)</f>
        <v>Q 4</v>
      </c>
      <c r="N10919"/>
    </row>
    <row r="10920" spans="1:14" ht="14.25" x14ac:dyDescent="0.2">
      <c r="A10920" s="42" t="s">
        <v>44</v>
      </c>
      <c r="B10920" s="44" t="s">
        <v>36</v>
      </c>
      <c r="C10920" s="44" t="s">
        <v>57</v>
      </c>
      <c r="D10920" s="43">
        <v>216258.22399999999</v>
      </c>
      <c r="E10920" s="43">
        <v>-17439.365999999998</v>
      </c>
      <c r="F10920" s="45">
        <v>-75610</v>
      </c>
      <c r="G10920" s="45">
        <v>-44830</v>
      </c>
      <c r="H10920" s="45">
        <v>-85360</v>
      </c>
      <c r="I10920" s="55">
        <f>pro[[#This Row],[Admin expenses 3]]+pro[[#This Row],[Admin expenses 2]]+pro[[#This Row],[Admin expenses 1]]+pro[[#This Row],[COGS]]</f>
        <v>-223239.36600000001</v>
      </c>
      <c r="J10920" s="55">
        <f>pro[[#This Row],[Revenue]]+pro[[#This Row],[AdminExp]]</f>
        <v>-6981.1420000000217</v>
      </c>
      <c r="K10920" s="83">
        <f>pro[[#This Row],[Profit]]/pro[[#This Row],[Revenue]]</f>
        <v>-3.2281509904566782E-2</v>
      </c>
      <c r="L10920" s="56">
        <f t="shared" si="170"/>
        <v>10</v>
      </c>
      <c r="M10920" s="82" t="str">
        <f>"Q"&amp;" "&amp;VLOOKUP(pro[[#This Row],[Period]],Mapping!A:B,2,0)</f>
        <v>Q 4</v>
      </c>
      <c r="N10920"/>
    </row>
    <row r="10921" spans="1:14" ht="14.25" x14ac:dyDescent="0.2">
      <c r="A10921" s="42" t="s">
        <v>44</v>
      </c>
      <c r="B10921" s="44" t="s">
        <v>36</v>
      </c>
      <c r="C10921" s="44" t="s">
        <v>58</v>
      </c>
      <c r="D10921" s="43">
        <v>127767.444</v>
      </c>
      <c r="E10921" s="43">
        <v>-200580.296</v>
      </c>
      <c r="F10921" s="45">
        <v>-48570</v>
      </c>
      <c r="G10921" s="45">
        <v>-65440</v>
      </c>
      <c r="H10921" s="45">
        <v>-80500</v>
      </c>
      <c r="I10921" s="55">
        <f>pro[[#This Row],[Admin expenses 3]]+pro[[#This Row],[Admin expenses 2]]+pro[[#This Row],[Admin expenses 1]]+pro[[#This Row],[COGS]]</f>
        <v>-395090.29599999997</v>
      </c>
      <c r="J10921" s="55">
        <f>pro[[#This Row],[Revenue]]+pro[[#This Row],[AdminExp]]</f>
        <v>-267322.85199999996</v>
      </c>
      <c r="K10921" s="83">
        <f>pro[[#This Row],[Profit]]/pro[[#This Row],[Revenue]]</f>
        <v>-2.0922610927397121</v>
      </c>
      <c r="L10921" s="56">
        <f t="shared" si="170"/>
        <v>10</v>
      </c>
      <c r="M10921" s="82" t="str">
        <f>"Q"&amp;" "&amp;VLOOKUP(pro[[#This Row],[Period]],Mapping!A:B,2,0)</f>
        <v>Q 4</v>
      </c>
      <c r="N10921"/>
    </row>
    <row r="10922" spans="1:14" ht="14.25" x14ac:dyDescent="0.2">
      <c r="A10922" s="42" t="s">
        <v>44</v>
      </c>
      <c r="B10922" s="44" t="s">
        <v>36</v>
      </c>
      <c r="C10922" s="44" t="s">
        <v>59</v>
      </c>
      <c r="D10922" s="43">
        <v>385583.02999999997</v>
      </c>
      <c r="E10922" s="43">
        <v>-601750.94699999993</v>
      </c>
      <c r="F10922" s="45">
        <v>-93460</v>
      </c>
      <c r="G10922" s="45">
        <v>-22350</v>
      </c>
      <c r="H10922" s="45">
        <v>-42960</v>
      </c>
      <c r="I10922" s="55">
        <f>pro[[#This Row],[Admin expenses 3]]+pro[[#This Row],[Admin expenses 2]]+pro[[#This Row],[Admin expenses 1]]+pro[[#This Row],[COGS]]</f>
        <v>-760520.94699999993</v>
      </c>
      <c r="J10922" s="55">
        <f>pro[[#This Row],[Revenue]]+pro[[#This Row],[AdminExp]]</f>
        <v>-374937.91699999996</v>
      </c>
      <c r="K10922" s="83">
        <f>pro[[#This Row],[Profit]]/pro[[#This Row],[Revenue]]</f>
        <v>-0.97239216414685048</v>
      </c>
      <c r="L10922" s="56">
        <f t="shared" si="170"/>
        <v>10</v>
      </c>
      <c r="M10922" s="82" t="str">
        <f>"Q"&amp;" "&amp;VLOOKUP(pro[[#This Row],[Period]],Mapping!A:B,2,0)</f>
        <v>Q 4</v>
      </c>
      <c r="N10922"/>
    </row>
    <row r="10923" spans="1:14" ht="14.25" x14ac:dyDescent="0.2">
      <c r="A10923" s="42" t="s">
        <v>44</v>
      </c>
      <c r="B10923" s="44" t="s">
        <v>36</v>
      </c>
      <c r="C10923" s="44" t="s">
        <v>57</v>
      </c>
      <c r="D10923" s="43">
        <v>2493031.9539999999</v>
      </c>
      <c r="E10923" s="43">
        <v>-1422948.737</v>
      </c>
      <c r="F10923" s="45">
        <v>-103080</v>
      </c>
      <c r="G10923" s="45">
        <v>-27810</v>
      </c>
      <c r="H10923" s="45">
        <v>-36780</v>
      </c>
      <c r="I10923" s="55">
        <f>pro[[#This Row],[Admin expenses 3]]+pro[[#This Row],[Admin expenses 2]]+pro[[#This Row],[Admin expenses 1]]+pro[[#This Row],[COGS]]</f>
        <v>-1590618.737</v>
      </c>
      <c r="J10923" s="55">
        <f>pro[[#This Row],[Revenue]]+pro[[#This Row],[AdminExp]]</f>
        <v>902413.21699999995</v>
      </c>
      <c r="K10923" s="83">
        <f>pro[[#This Row],[Profit]]/pro[[#This Row],[Revenue]]</f>
        <v>0.36197418791688701</v>
      </c>
      <c r="L10923" s="56">
        <f t="shared" si="170"/>
        <v>10</v>
      </c>
      <c r="M10923" s="82" t="str">
        <f>"Q"&amp;" "&amp;VLOOKUP(pro[[#This Row],[Period]],Mapping!A:B,2,0)</f>
        <v>Q 4</v>
      </c>
      <c r="N10923"/>
    </row>
    <row r="10924" spans="1:14" ht="14.25" x14ac:dyDescent="0.2">
      <c r="A10924" s="42" t="s">
        <v>44</v>
      </c>
      <c r="B10924" s="44" t="s">
        <v>36</v>
      </c>
      <c r="C10924" s="44" t="s">
        <v>57</v>
      </c>
      <c r="D10924" s="43">
        <v>-21240.820999999996</v>
      </c>
      <c r="E10924" s="43">
        <v>28551.907999999999</v>
      </c>
      <c r="F10924" s="45">
        <v>-35940</v>
      </c>
      <c r="G10924" s="45">
        <v>-105920</v>
      </c>
      <c r="H10924" s="45">
        <v>-12990</v>
      </c>
      <c r="I10924" s="55">
        <f>pro[[#This Row],[Admin expenses 3]]+pro[[#This Row],[Admin expenses 2]]+pro[[#This Row],[Admin expenses 1]]+pro[[#This Row],[COGS]]</f>
        <v>-126298.092</v>
      </c>
      <c r="J10924" s="55">
        <f>pro[[#This Row],[Revenue]]+pro[[#This Row],[AdminExp]]</f>
        <v>-147538.913</v>
      </c>
      <c r="K10924" s="83">
        <f>pro[[#This Row],[Profit]]/pro[[#This Row],[Revenue]]</f>
        <v>6.9460080191815576</v>
      </c>
      <c r="L10924" s="56">
        <f t="shared" si="170"/>
        <v>10</v>
      </c>
      <c r="M10924" s="82" t="str">
        <f>"Q"&amp;" "&amp;VLOOKUP(pro[[#This Row],[Period]],Mapping!A:B,2,0)</f>
        <v>Q 4</v>
      </c>
      <c r="N10924"/>
    </row>
    <row r="10925" spans="1:14" ht="14.25" x14ac:dyDescent="0.2">
      <c r="A10925" s="42" t="s">
        <v>44</v>
      </c>
      <c r="B10925" s="44" t="s">
        <v>36</v>
      </c>
      <c r="C10925" s="44" t="s">
        <v>57</v>
      </c>
      <c r="D10925" s="43">
        <v>4385747.4709999999</v>
      </c>
      <c r="E10925" s="43">
        <v>-607810.13299999991</v>
      </c>
      <c r="F10925" s="45">
        <v>-103080</v>
      </c>
      <c r="G10925" s="45">
        <v>-49060</v>
      </c>
      <c r="H10925" s="45">
        <v>-43310</v>
      </c>
      <c r="I10925" s="55">
        <f>pro[[#This Row],[Admin expenses 3]]+pro[[#This Row],[Admin expenses 2]]+pro[[#This Row],[Admin expenses 1]]+pro[[#This Row],[COGS]]</f>
        <v>-803260.13299999991</v>
      </c>
      <c r="J10925" s="55">
        <f>pro[[#This Row],[Revenue]]+pro[[#This Row],[AdminExp]]</f>
        <v>3582487.338</v>
      </c>
      <c r="K10925" s="83">
        <f>pro[[#This Row],[Profit]]/pro[[#This Row],[Revenue]]</f>
        <v>0.81684760960100433</v>
      </c>
      <c r="L10925" s="56">
        <f t="shared" si="170"/>
        <v>10</v>
      </c>
      <c r="M10925" s="82" t="str">
        <f>"Q"&amp;" "&amp;VLOOKUP(pro[[#This Row],[Period]],Mapping!A:B,2,0)</f>
        <v>Q 4</v>
      </c>
      <c r="N10925"/>
    </row>
    <row r="10926" spans="1:14" ht="14.25" x14ac:dyDescent="0.2">
      <c r="A10926" s="42" t="s">
        <v>44</v>
      </c>
      <c r="B10926" s="44" t="s">
        <v>36</v>
      </c>
      <c r="C10926" s="44" t="s">
        <v>58</v>
      </c>
      <c r="D10926" s="43">
        <v>33368.572999999997</v>
      </c>
      <c r="E10926" s="43">
        <v>-8388.253999999999</v>
      </c>
      <c r="F10926" s="45">
        <v>-58650</v>
      </c>
      <c r="G10926" s="45">
        <v>-97270</v>
      </c>
      <c r="H10926" s="45">
        <v>-106400</v>
      </c>
      <c r="I10926" s="55">
        <f>pro[[#This Row],[Admin expenses 3]]+pro[[#This Row],[Admin expenses 2]]+pro[[#This Row],[Admin expenses 1]]+pro[[#This Row],[COGS]]</f>
        <v>-270708.25400000002</v>
      </c>
      <c r="J10926" s="55">
        <f>pro[[#This Row],[Revenue]]+pro[[#This Row],[AdminExp]]</f>
        <v>-237339.68100000001</v>
      </c>
      <c r="K10926" s="83">
        <f>pro[[#This Row],[Profit]]/pro[[#This Row],[Revenue]]</f>
        <v>-7.1126709853609871</v>
      </c>
      <c r="L10926" s="56">
        <f t="shared" si="170"/>
        <v>10</v>
      </c>
      <c r="M10926" s="82" t="str">
        <f>"Q"&amp;" "&amp;VLOOKUP(pro[[#This Row],[Period]],Mapping!A:B,2,0)</f>
        <v>Q 4</v>
      </c>
      <c r="N10926"/>
    </row>
    <row r="10927" spans="1:14" ht="14.25" x14ac:dyDescent="0.2">
      <c r="A10927" s="42" t="s">
        <v>44</v>
      </c>
      <c r="B10927" s="44" t="s">
        <v>36</v>
      </c>
      <c r="C10927" s="44" t="s">
        <v>59</v>
      </c>
      <c r="D10927" s="43">
        <v>217204.37899999996</v>
      </c>
      <c r="E10927" s="43">
        <v>-71275.47</v>
      </c>
      <c r="F10927" s="45">
        <v>-49850</v>
      </c>
      <c r="G10927" s="45">
        <v>-46910</v>
      </c>
      <c r="H10927" s="45">
        <v>-19960</v>
      </c>
      <c r="I10927" s="55">
        <f>pro[[#This Row],[Admin expenses 3]]+pro[[#This Row],[Admin expenses 2]]+pro[[#This Row],[Admin expenses 1]]+pro[[#This Row],[COGS]]</f>
        <v>-187995.47</v>
      </c>
      <c r="J10927" s="55">
        <f>pro[[#This Row],[Revenue]]+pro[[#This Row],[AdminExp]]</f>
        <v>29208.908999999956</v>
      </c>
      <c r="K10927" s="83">
        <f>pro[[#This Row],[Profit]]/pro[[#This Row],[Revenue]]</f>
        <v>0.13447661200237571</v>
      </c>
      <c r="L10927" s="56">
        <f t="shared" si="170"/>
        <v>10</v>
      </c>
      <c r="M10927" s="82" t="str">
        <f>"Q"&amp;" "&amp;VLOOKUP(pro[[#This Row],[Period]],Mapping!A:B,2,0)</f>
        <v>Q 4</v>
      </c>
      <c r="N10927"/>
    </row>
    <row r="10928" spans="1:14" ht="14.25" x14ac:dyDescent="0.2">
      <c r="A10928" s="42" t="s">
        <v>44</v>
      </c>
      <c r="B10928" s="44" t="s">
        <v>36</v>
      </c>
      <c r="C10928" s="44" t="s">
        <v>60</v>
      </c>
      <c r="D10928" s="43">
        <v>1163362.97</v>
      </c>
      <c r="E10928" s="43">
        <v>-299615.80599999998</v>
      </c>
      <c r="F10928" s="45">
        <v>-62760</v>
      </c>
      <c r="G10928" s="45">
        <v>-71430</v>
      </c>
      <c r="H10928" s="45">
        <v>-66290</v>
      </c>
      <c r="I10928" s="55">
        <f>pro[[#This Row],[Admin expenses 3]]+pro[[#This Row],[Admin expenses 2]]+pro[[#This Row],[Admin expenses 1]]+pro[[#This Row],[COGS]]</f>
        <v>-500095.80599999998</v>
      </c>
      <c r="J10928" s="55">
        <f>pro[[#This Row],[Revenue]]+pro[[#This Row],[AdminExp]]</f>
        <v>663267.16399999999</v>
      </c>
      <c r="K10928" s="83">
        <f>pro[[#This Row],[Profit]]/pro[[#This Row],[Revenue]]</f>
        <v>0.57012916957465132</v>
      </c>
      <c r="L10928" s="56">
        <f t="shared" si="170"/>
        <v>10</v>
      </c>
      <c r="M10928" s="82" t="str">
        <f>"Q"&amp;" "&amp;VLOOKUP(pro[[#This Row],[Period]],Mapping!A:B,2,0)</f>
        <v>Q 4</v>
      </c>
      <c r="N10928"/>
    </row>
    <row r="10929" spans="1:14" ht="14.25" x14ac:dyDescent="0.2">
      <c r="A10929" s="42" t="s">
        <v>44</v>
      </c>
      <c r="B10929" s="44" t="s">
        <v>36</v>
      </c>
      <c r="C10929" s="44" t="s">
        <v>57</v>
      </c>
      <c r="D10929" s="43">
        <v>2065754.4109999998</v>
      </c>
      <c r="E10929" s="43">
        <v>-604797.82299999997</v>
      </c>
      <c r="F10929" s="45">
        <v>-18000</v>
      </c>
      <c r="G10929" s="45">
        <v>-104680</v>
      </c>
      <c r="H10929" s="45">
        <v>-12950</v>
      </c>
      <c r="I10929" s="55">
        <f>pro[[#This Row],[Admin expenses 3]]+pro[[#This Row],[Admin expenses 2]]+pro[[#This Row],[Admin expenses 1]]+pro[[#This Row],[COGS]]</f>
        <v>-740427.82299999997</v>
      </c>
      <c r="J10929" s="55">
        <f>pro[[#This Row],[Revenue]]+pro[[#This Row],[AdminExp]]</f>
        <v>1325326.588</v>
      </c>
      <c r="K10929" s="83">
        <f>pro[[#This Row],[Profit]]/pro[[#This Row],[Revenue]]</f>
        <v>0.64157025682371882</v>
      </c>
      <c r="L10929" s="56">
        <f t="shared" si="170"/>
        <v>10</v>
      </c>
      <c r="M10929" s="82" t="str">
        <f>"Q"&amp;" "&amp;VLOOKUP(pro[[#This Row],[Period]],Mapping!A:B,2,0)</f>
        <v>Q 4</v>
      </c>
      <c r="N10929"/>
    </row>
    <row r="10930" spans="1:14" ht="14.25" x14ac:dyDescent="0.2">
      <c r="A10930" s="42" t="s">
        <v>44</v>
      </c>
      <c r="B10930" s="44" t="s">
        <v>36</v>
      </c>
      <c r="C10930" s="44" t="s">
        <v>58</v>
      </c>
      <c r="D10930" s="43">
        <v>595054.80999999994</v>
      </c>
      <c r="E10930" s="43">
        <v>-156842.84699999998</v>
      </c>
      <c r="F10930" s="45">
        <v>-89670</v>
      </c>
      <c r="G10930" s="45">
        <v>-72950</v>
      </c>
      <c r="H10930" s="45">
        <v>-28120</v>
      </c>
      <c r="I10930" s="55">
        <f>pro[[#This Row],[Admin expenses 3]]+pro[[#This Row],[Admin expenses 2]]+pro[[#This Row],[Admin expenses 1]]+pro[[#This Row],[COGS]]</f>
        <v>-347582.84699999995</v>
      </c>
      <c r="J10930" s="55">
        <f>pro[[#This Row],[Revenue]]+pro[[#This Row],[AdminExp]]</f>
        <v>247471.96299999999</v>
      </c>
      <c r="K10930" s="83">
        <f>pro[[#This Row],[Profit]]/pro[[#This Row],[Revenue]]</f>
        <v>0.41588095557113475</v>
      </c>
      <c r="L10930" s="56">
        <f t="shared" si="170"/>
        <v>10</v>
      </c>
      <c r="M10930" s="82" t="str">
        <f>"Q"&amp;" "&amp;VLOOKUP(pro[[#This Row],[Period]],Mapping!A:B,2,0)</f>
        <v>Q 4</v>
      </c>
      <c r="N10930"/>
    </row>
    <row r="10931" spans="1:14" ht="14.25" x14ac:dyDescent="0.2">
      <c r="A10931" s="42" t="s">
        <v>44</v>
      </c>
      <c r="B10931" s="44" t="s">
        <v>36</v>
      </c>
      <c r="C10931" s="44" t="s">
        <v>59</v>
      </c>
      <c r="D10931" s="43">
        <v>1966675.2</v>
      </c>
      <c r="E10931" s="43">
        <v>-581265.62199999997</v>
      </c>
      <c r="F10931" s="45">
        <v>-39230</v>
      </c>
      <c r="G10931" s="45">
        <v>-22280</v>
      </c>
      <c r="H10931" s="45">
        <v>-84440</v>
      </c>
      <c r="I10931" s="55">
        <f>pro[[#This Row],[Admin expenses 3]]+pro[[#This Row],[Admin expenses 2]]+pro[[#This Row],[Admin expenses 1]]+pro[[#This Row],[COGS]]</f>
        <v>-727215.62199999997</v>
      </c>
      <c r="J10931" s="55">
        <f>pro[[#This Row],[Revenue]]+pro[[#This Row],[AdminExp]]</f>
        <v>1239459.578</v>
      </c>
      <c r="K10931" s="83">
        <f>pro[[#This Row],[Profit]]/pro[[#This Row],[Revenue]]</f>
        <v>0.63023094916740696</v>
      </c>
      <c r="L10931" s="56">
        <f t="shared" si="170"/>
        <v>10</v>
      </c>
      <c r="M10931" s="82" t="str">
        <f>"Q"&amp;" "&amp;VLOOKUP(pro[[#This Row],[Period]],Mapping!A:B,2,0)</f>
        <v>Q 4</v>
      </c>
      <c r="N10931"/>
    </row>
    <row r="10932" spans="1:14" ht="14.25" x14ac:dyDescent="0.2">
      <c r="A10932" s="42" t="s">
        <v>44</v>
      </c>
      <c r="B10932" s="44" t="s">
        <v>36</v>
      </c>
      <c r="C10932" s="44" t="s">
        <v>60</v>
      </c>
      <c r="D10932" s="43">
        <v>1473073.6719999998</v>
      </c>
      <c r="E10932" s="43">
        <v>-272758.87799999997</v>
      </c>
      <c r="F10932" s="45">
        <v>-93920</v>
      </c>
      <c r="G10932" s="45">
        <v>-80160</v>
      </c>
      <c r="H10932" s="45">
        <v>-49480</v>
      </c>
      <c r="I10932" s="55">
        <f>pro[[#This Row],[Admin expenses 3]]+pro[[#This Row],[Admin expenses 2]]+pro[[#This Row],[Admin expenses 1]]+pro[[#This Row],[COGS]]</f>
        <v>-496318.87799999997</v>
      </c>
      <c r="J10932" s="55">
        <f>pro[[#This Row],[Revenue]]+pro[[#This Row],[AdminExp]]</f>
        <v>976754.79399999976</v>
      </c>
      <c r="K10932" s="83">
        <f>pro[[#This Row],[Profit]]/pro[[#This Row],[Revenue]]</f>
        <v>0.66307260292952941</v>
      </c>
      <c r="L10932" s="56">
        <f t="shared" si="170"/>
        <v>10</v>
      </c>
      <c r="M10932" s="82" t="str">
        <f>"Q"&amp;" "&amp;VLOOKUP(pro[[#This Row],[Period]],Mapping!A:B,2,0)</f>
        <v>Q 4</v>
      </c>
      <c r="N10932"/>
    </row>
    <row r="10933" spans="1:14" ht="14.25" x14ac:dyDescent="0.2">
      <c r="A10933" s="42" t="s">
        <v>44</v>
      </c>
      <c r="B10933" s="44" t="s">
        <v>36</v>
      </c>
      <c r="C10933" s="44" t="s">
        <v>57</v>
      </c>
      <c r="D10933" s="43">
        <v>1761809.42</v>
      </c>
      <c r="E10933" s="43">
        <v>-800647.04999999993</v>
      </c>
      <c r="F10933" s="45">
        <v>-97510</v>
      </c>
      <c r="G10933" s="45">
        <v>-36630</v>
      </c>
      <c r="H10933" s="45">
        <v>-52430</v>
      </c>
      <c r="I10933" s="55">
        <f>pro[[#This Row],[Admin expenses 3]]+pro[[#This Row],[Admin expenses 2]]+pro[[#This Row],[Admin expenses 1]]+pro[[#This Row],[COGS]]</f>
        <v>-987217.04999999993</v>
      </c>
      <c r="J10933" s="55">
        <f>pro[[#This Row],[Revenue]]+pro[[#This Row],[AdminExp]]</f>
        <v>774592.37</v>
      </c>
      <c r="K10933" s="83">
        <f>pro[[#This Row],[Profit]]/pro[[#This Row],[Revenue]]</f>
        <v>0.43965729846080631</v>
      </c>
      <c r="L10933" s="56">
        <f t="shared" si="170"/>
        <v>10</v>
      </c>
      <c r="M10933" s="82" t="str">
        <f>"Q"&amp;" "&amp;VLOOKUP(pro[[#This Row],[Period]],Mapping!A:B,2,0)</f>
        <v>Q 4</v>
      </c>
      <c r="N10933"/>
    </row>
    <row r="10934" spans="1:14" ht="14.25" x14ac:dyDescent="0.2">
      <c r="A10934" s="42" t="s">
        <v>44</v>
      </c>
      <c r="B10934" s="44" t="s">
        <v>36</v>
      </c>
      <c r="C10934" s="44" t="s">
        <v>58</v>
      </c>
      <c r="D10934" s="43">
        <v>203788.75299999997</v>
      </c>
      <c r="E10934" s="43">
        <v>-111384.79800000001</v>
      </c>
      <c r="F10934" s="45">
        <v>-26610</v>
      </c>
      <c r="G10934" s="45">
        <v>-64670</v>
      </c>
      <c r="H10934" s="45">
        <v>-32660</v>
      </c>
      <c r="I10934" s="55">
        <f>pro[[#This Row],[Admin expenses 3]]+pro[[#This Row],[Admin expenses 2]]+pro[[#This Row],[Admin expenses 1]]+pro[[#This Row],[COGS]]</f>
        <v>-235324.79800000001</v>
      </c>
      <c r="J10934" s="55">
        <f>pro[[#This Row],[Revenue]]+pro[[#This Row],[AdminExp]]</f>
        <v>-31536.045000000042</v>
      </c>
      <c r="K10934" s="83">
        <f>pro[[#This Row],[Profit]]/pro[[#This Row],[Revenue]]</f>
        <v>-0.15474870195608903</v>
      </c>
      <c r="L10934" s="56">
        <f t="shared" si="170"/>
        <v>10</v>
      </c>
      <c r="M10934" s="82" t="str">
        <f>"Q"&amp;" "&amp;VLOOKUP(pro[[#This Row],[Period]],Mapping!A:B,2,0)</f>
        <v>Q 4</v>
      </c>
      <c r="N10934"/>
    </row>
    <row r="10935" spans="1:14" ht="14.25" x14ac:dyDescent="0.2">
      <c r="A10935" s="42" t="s">
        <v>44</v>
      </c>
      <c r="B10935" s="44" t="s">
        <v>36</v>
      </c>
      <c r="C10935" s="44" t="s">
        <v>59</v>
      </c>
      <c r="D10935" s="43">
        <v>428629.86599999998</v>
      </c>
      <c r="E10935" s="43">
        <v>-209081.59299999999</v>
      </c>
      <c r="F10935" s="45">
        <v>-84430</v>
      </c>
      <c r="G10935" s="45">
        <v>-35000</v>
      </c>
      <c r="H10935" s="45">
        <v>-13390</v>
      </c>
      <c r="I10935" s="55">
        <f>pro[[#This Row],[Admin expenses 3]]+pro[[#This Row],[Admin expenses 2]]+pro[[#This Row],[Admin expenses 1]]+pro[[#This Row],[COGS]]</f>
        <v>-341901.59299999999</v>
      </c>
      <c r="J10935" s="55">
        <f>pro[[#This Row],[Revenue]]+pro[[#This Row],[AdminExp]]</f>
        <v>86728.272999999986</v>
      </c>
      <c r="K10935" s="83">
        <f>pro[[#This Row],[Profit]]/pro[[#This Row],[Revenue]]</f>
        <v>0.20233838068577328</v>
      </c>
      <c r="L10935" s="56">
        <f t="shared" si="170"/>
        <v>10</v>
      </c>
      <c r="M10935" s="82" t="str">
        <f>"Q"&amp;" "&amp;VLOOKUP(pro[[#This Row],[Period]],Mapping!A:B,2,0)</f>
        <v>Q 4</v>
      </c>
      <c r="N10935"/>
    </row>
    <row r="10936" spans="1:14" ht="14.25" x14ac:dyDescent="0.2">
      <c r="A10936" s="42" t="s">
        <v>44</v>
      </c>
      <c r="B10936" s="44" t="s">
        <v>36</v>
      </c>
      <c r="C10936" s="44" t="s">
        <v>60</v>
      </c>
      <c r="D10936" s="43">
        <v>218078.46899999998</v>
      </c>
      <c r="E10936" s="43">
        <v>-115017.462</v>
      </c>
      <c r="F10936" s="45">
        <v>-51990</v>
      </c>
      <c r="G10936" s="45">
        <v>-62240</v>
      </c>
      <c r="H10936" s="45">
        <v>-49220</v>
      </c>
      <c r="I10936" s="55">
        <f>pro[[#This Row],[Admin expenses 3]]+pro[[#This Row],[Admin expenses 2]]+pro[[#This Row],[Admin expenses 1]]+pro[[#This Row],[COGS]]</f>
        <v>-278467.462</v>
      </c>
      <c r="J10936" s="55">
        <f>pro[[#This Row],[Revenue]]+pro[[#This Row],[AdminExp]]</f>
        <v>-60388.993000000017</v>
      </c>
      <c r="K10936" s="83">
        <f>pro[[#This Row],[Profit]]/pro[[#This Row],[Revenue]]</f>
        <v>-0.2769140542709882</v>
      </c>
      <c r="L10936" s="56">
        <f t="shared" si="170"/>
        <v>10</v>
      </c>
      <c r="M10936" s="82" t="str">
        <f>"Q"&amp;" "&amp;VLOOKUP(pro[[#This Row],[Period]],Mapping!A:B,2,0)</f>
        <v>Q 4</v>
      </c>
      <c r="N10936"/>
    </row>
    <row r="10937" spans="1:14" ht="14.25" x14ac:dyDescent="0.2">
      <c r="A10937" s="42" t="s">
        <v>44</v>
      </c>
      <c r="B10937" s="44" t="s">
        <v>36</v>
      </c>
      <c r="C10937" s="44" t="s">
        <v>57</v>
      </c>
      <c r="D10937" s="43">
        <v>1075193.5109999999</v>
      </c>
      <c r="E10937" s="43">
        <v>-570684.44299999997</v>
      </c>
      <c r="F10937" s="45">
        <v>-27420</v>
      </c>
      <c r="G10937" s="45">
        <v>-84690</v>
      </c>
      <c r="H10937" s="45">
        <v>-62480</v>
      </c>
      <c r="I10937" s="55">
        <f>pro[[#This Row],[Admin expenses 3]]+pro[[#This Row],[Admin expenses 2]]+pro[[#This Row],[Admin expenses 1]]+pro[[#This Row],[COGS]]</f>
        <v>-745274.44299999997</v>
      </c>
      <c r="J10937" s="55">
        <f>pro[[#This Row],[Revenue]]+pro[[#This Row],[AdminExp]]</f>
        <v>329919.06799999997</v>
      </c>
      <c r="K10937" s="83">
        <f>pro[[#This Row],[Profit]]/pro[[#This Row],[Revenue]]</f>
        <v>0.30684622314466331</v>
      </c>
      <c r="L10937" s="56">
        <f t="shared" si="170"/>
        <v>10</v>
      </c>
      <c r="M10937" s="82" t="str">
        <f>"Q"&amp;" "&amp;VLOOKUP(pro[[#This Row],[Period]],Mapping!A:B,2,0)</f>
        <v>Q 4</v>
      </c>
      <c r="N10937"/>
    </row>
    <row r="10938" spans="1:14" ht="14.25" x14ac:dyDescent="0.2">
      <c r="A10938" s="42" t="s">
        <v>44</v>
      </c>
      <c r="B10938" s="44" t="s">
        <v>36</v>
      </c>
      <c r="C10938" s="44" t="s">
        <v>58</v>
      </c>
      <c r="D10938" s="43">
        <v>254792.321</v>
      </c>
      <c r="E10938" s="43">
        <v>-143330.27799999999</v>
      </c>
      <c r="F10938" s="45">
        <v>-74360</v>
      </c>
      <c r="G10938" s="45">
        <v>-36220</v>
      </c>
      <c r="H10938" s="45">
        <v>-50740</v>
      </c>
      <c r="I10938" s="55">
        <f>pro[[#This Row],[Admin expenses 3]]+pro[[#This Row],[Admin expenses 2]]+pro[[#This Row],[Admin expenses 1]]+pro[[#This Row],[COGS]]</f>
        <v>-304650.27799999999</v>
      </c>
      <c r="J10938" s="55">
        <f>pro[[#This Row],[Revenue]]+pro[[#This Row],[AdminExp]]</f>
        <v>-49857.956999999995</v>
      </c>
      <c r="K10938" s="83">
        <f>pro[[#This Row],[Profit]]/pro[[#This Row],[Revenue]]</f>
        <v>-0.19568076778891619</v>
      </c>
      <c r="L10938" s="56">
        <f t="shared" si="170"/>
        <v>10</v>
      </c>
      <c r="M10938" s="82" t="str">
        <f>"Q"&amp;" "&amp;VLOOKUP(pro[[#This Row],[Period]],Mapping!A:B,2,0)</f>
        <v>Q 4</v>
      </c>
      <c r="N10938"/>
    </row>
    <row r="10939" spans="1:14" ht="14.25" x14ac:dyDescent="0.2">
      <c r="A10939" s="42" t="s">
        <v>44</v>
      </c>
      <c r="B10939" s="44" t="s">
        <v>36</v>
      </c>
      <c r="C10939" s="44" t="s">
        <v>59</v>
      </c>
      <c r="D10939" s="43">
        <v>1049651.372</v>
      </c>
      <c r="E10939" s="43">
        <v>-518951.06900000002</v>
      </c>
      <c r="F10939" s="45">
        <v>-39550</v>
      </c>
      <c r="G10939" s="45">
        <v>-55350</v>
      </c>
      <c r="H10939" s="45">
        <v>-87890</v>
      </c>
      <c r="I10939" s="55">
        <f>pro[[#This Row],[Admin expenses 3]]+pro[[#This Row],[Admin expenses 2]]+pro[[#This Row],[Admin expenses 1]]+pro[[#This Row],[COGS]]</f>
        <v>-701741.06900000002</v>
      </c>
      <c r="J10939" s="55">
        <f>pro[[#This Row],[Revenue]]+pro[[#This Row],[AdminExp]]</f>
        <v>347910.30299999996</v>
      </c>
      <c r="K10939" s="83">
        <f>pro[[#This Row],[Profit]]/pro[[#This Row],[Revenue]]</f>
        <v>0.33145319701444642</v>
      </c>
      <c r="L10939" s="56">
        <f t="shared" si="170"/>
        <v>10</v>
      </c>
      <c r="M10939" s="82" t="str">
        <f>"Q"&amp;" "&amp;VLOOKUP(pro[[#This Row],[Period]],Mapping!A:B,2,0)</f>
        <v>Q 4</v>
      </c>
      <c r="N10939"/>
    </row>
    <row r="10940" spans="1:14" ht="14.25" x14ac:dyDescent="0.2">
      <c r="A10940" s="42" t="s">
        <v>44</v>
      </c>
      <c r="B10940" s="44" t="s">
        <v>36</v>
      </c>
      <c r="C10940" s="44" t="s">
        <v>60</v>
      </c>
      <c r="D10940" s="43">
        <v>363497.484</v>
      </c>
      <c r="E10940" s="43">
        <v>-193849.85199999998</v>
      </c>
      <c r="F10940" s="45">
        <v>-97510</v>
      </c>
      <c r="G10940" s="45">
        <v>-53910</v>
      </c>
      <c r="H10940" s="45">
        <v>-53900</v>
      </c>
      <c r="I10940" s="55">
        <f>pro[[#This Row],[Admin expenses 3]]+pro[[#This Row],[Admin expenses 2]]+pro[[#This Row],[Admin expenses 1]]+pro[[#This Row],[COGS]]</f>
        <v>-399169.85199999996</v>
      </c>
      <c r="J10940" s="55">
        <f>pro[[#This Row],[Revenue]]+pro[[#This Row],[AdminExp]]</f>
        <v>-35672.367999999959</v>
      </c>
      <c r="K10940" s="83">
        <f>pro[[#This Row],[Profit]]/pro[[#This Row],[Revenue]]</f>
        <v>-9.8136492190960961E-2</v>
      </c>
      <c r="L10940" s="56">
        <f t="shared" si="170"/>
        <v>10</v>
      </c>
      <c r="M10940" s="82" t="str">
        <f>"Q"&amp;" "&amp;VLOOKUP(pro[[#This Row],[Period]],Mapping!A:B,2,0)</f>
        <v>Q 4</v>
      </c>
      <c r="N10940"/>
    </row>
    <row r="10941" spans="1:14" ht="14.25" x14ac:dyDescent="0.2">
      <c r="A10941" s="42" t="s">
        <v>44</v>
      </c>
      <c r="B10941" s="44" t="s">
        <v>36</v>
      </c>
      <c r="C10941" s="44" t="s">
        <v>57</v>
      </c>
      <c r="D10941" s="43">
        <v>1010268.434</v>
      </c>
      <c r="E10941" s="43">
        <v>-541320.63299999991</v>
      </c>
      <c r="F10941" s="45">
        <v>-90090</v>
      </c>
      <c r="G10941" s="45">
        <v>-34740</v>
      </c>
      <c r="H10941" s="45">
        <v>-27080</v>
      </c>
      <c r="I10941" s="55">
        <f>pro[[#This Row],[Admin expenses 3]]+pro[[#This Row],[Admin expenses 2]]+pro[[#This Row],[Admin expenses 1]]+pro[[#This Row],[COGS]]</f>
        <v>-693230.63299999991</v>
      </c>
      <c r="J10941" s="55">
        <f>pro[[#This Row],[Revenue]]+pro[[#This Row],[AdminExp]]</f>
        <v>317037.80100000009</v>
      </c>
      <c r="K10941" s="83">
        <f>pro[[#This Row],[Profit]]/pro[[#This Row],[Revenue]]</f>
        <v>0.31381540819278936</v>
      </c>
      <c r="L10941" s="56">
        <f t="shared" si="170"/>
        <v>10</v>
      </c>
      <c r="M10941" s="82" t="str">
        <f>"Q"&amp;" "&amp;VLOOKUP(pro[[#This Row],[Period]],Mapping!A:B,2,0)</f>
        <v>Q 4</v>
      </c>
      <c r="N10941"/>
    </row>
    <row r="10942" spans="1:14" ht="14.25" x14ac:dyDescent="0.2">
      <c r="A10942" s="42" t="s">
        <v>44</v>
      </c>
      <c r="B10942" s="44" t="s">
        <v>36</v>
      </c>
      <c r="C10942" s="44" t="s">
        <v>57</v>
      </c>
      <c r="D10942" s="43">
        <v>3917370.821</v>
      </c>
      <c r="E10942" s="43">
        <v>-111670.503</v>
      </c>
      <c r="F10942" s="45">
        <v>-39240</v>
      </c>
      <c r="G10942" s="45">
        <v>-26150</v>
      </c>
      <c r="H10942" s="45">
        <v>-43380</v>
      </c>
      <c r="I10942" s="55">
        <f>pro[[#This Row],[Admin expenses 3]]+pro[[#This Row],[Admin expenses 2]]+pro[[#This Row],[Admin expenses 1]]+pro[[#This Row],[COGS]]</f>
        <v>-220440.503</v>
      </c>
      <c r="J10942" s="55">
        <f>pro[[#This Row],[Revenue]]+pro[[#This Row],[AdminExp]]</f>
        <v>3696930.318</v>
      </c>
      <c r="K10942" s="83">
        <f>pro[[#This Row],[Profit]]/pro[[#This Row],[Revenue]]</f>
        <v>0.94372743529454084</v>
      </c>
      <c r="L10942" s="56">
        <f t="shared" si="170"/>
        <v>10</v>
      </c>
      <c r="M10942" s="82" t="str">
        <f>"Q"&amp;" "&amp;VLOOKUP(pro[[#This Row],[Period]],Mapping!A:B,2,0)</f>
        <v>Q 4</v>
      </c>
      <c r="N10942"/>
    </row>
    <row r="10943" spans="1:14" ht="14.25" x14ac:dyDescent="0.2">
      <c r="A10943" s="42" t="s">
        <v>44</v>
      </c>
      <c r="B10943" s="44" t="s">
        <v>36</v>
      </c>
      <c r="C10943" s="44" t="s">
        <v>58</v>
      </c>
      <c r="D10943" s="43">
        <v>2976476.7339999997</v>
      </c>
      <c r="E10943" s="43">
        <v>-1711929.534</v>
      </c>
      <c r="F10943" s="45">
        <v>-96900</v>
      </c>
      <c r="G10943" s="45">
        <v>-42020</v>
      </c>
      <c r="H10943" s="45">
        <v>-61780</v>
      </c>
      <c r="I10943" s="55">
        <f>pro[[#This Row],[Admin expenses 3]]+pro[[#This Row],[Admin expenses 2]]+pro[[#This Row],[Admin expenses 1]]+pro[[#This Row],[COGS]]</f>
        <v>-1912629.534</v>
      </c>
      <c r="J10943" s="55">
        <f>pro[[#This Row],[Revenue]]+pro[[#This Row],[AdminExp]]</f>
        <v>1063847.1999999997</v>
      </c>
      <c r="K10943" s="83">
        <f>pro[[#This Row],[Profit]]/pro[[#This Row],[Revenue]]</f>
        <v>0.35741828177179358</v>
      </c>
      <c r="L10943" s="56">
        <f t="shared" si="170"/>
        <v>10</v>
      </c>
      <c r="M10943" s="82" t="str">
        <f>"Q"&amp;" "&amp;VLOOKUP(pro[[#This Row],[Period]],Mapping!A:B,2,0)</f>
        <v>Q 4</v>
      </c>
      <c r="N10943"/>
    </row>
    <row r="10944" spans="1:14" ht="14.25" x14ac:dyDescent="0.2">
      <c r="A10944" s="42" t="s">
        <v>44</v>
      </c>
      <c r="B10944" s="44" t="s">
        <v>36</v>
      </c>
      <c r="C10944" s="44" t="s">
        <v>59</v>
      </c>
      <c r="D10944" s="43">
        <v>2437879.395</v>
      </c>
      <c r="E10944" s="43">
        <v>-532677.22199999995</v>
      </c>
      <c r="F10944" s="45">
        <v>-84510</v>
      </c>
      <c r="G10944" s="45">
        <v>-107110</v>
      </c>
      <c r="H10944" s="45">
        <v>-87100</v>
      </c>
      <c r="I10944" s="55">
        <f>pro[[#This Row],[Admin expenses 3]]+pro[[#This Row],[Admin expenses 2]]+pro[[#This Row],[Admin expenses 1]]+pro[[#This Row],[COGS]]</f>
        <v>-811397.22199999995</v>
      </c>
      <c r="J10944" s="55">
        <f>pro[[#This Row],[Revenue]]+pro[[#This Row],[AdminExp]]</f>
        <v>1626482.173</v>
      </c>
      <c r="K10944" s="83">
        <f>pro[[#This Row],[Profit]]/pro[[#This Row],[Revenue]]</f>
        <v>0.66717089300473775</v>
      </c>
      <c r="L10944" s="56">
        <f t="shared" si="170"/>
        <v>10</v>
      </c>
      <c r="M10944" s="82" t="str">
        <f>"Q"&amp;" "&amp;VLOOKUP(pro[[#This Row],[Period]],Mapping!A:B,2,0)</f>
        <v>Q 4</v>
      </c>
      <c r="N10944"/>
    </row>
    <row r="10945" spans="1:14" ht="14.25" x14ac:dyDescent="0.2">
      <c r="A10945" s="42" t="s">
        <v>44</v>
      </c>
      <c r="B10945" s="44" t="s">
        <v>36</v>
      </c>
      <c r="C10945" s="44" t="s">
        <v>57</v>
      </c>
      <c r="D10945" s="43">
        <v>599606.86099999992</v>
      </c>
      <c r="E10945" s="43">
        <v>-115246.94299999998</v>
      </c>
      <c r="F10945" s="45">
        <v>-107550</v>
      </c>
      <c r="G10945" s="45">
        <v>-52000</v>
      </c>
      <c r="H10945" s="45">
        <v>-27540</v>
      </c>
      <c r="I10945" s="55">
        <f>pro[[#This Row],[Admin expenses 3]]+pro[[#This Row],[Admin expenses 2]]+pro[[#This Row],[Admin expenses 1]]+pro[[#This Row],[COGS]]</f>
        <v>-302336.94299999997</v>
      </c>
      <c r="J10945" s="55">
        <f>pro[[#This Row],[Revenue]]+pro[[#This Row],[AdminExp]]</f>
        <v>297269.91799999995</v>
      </c>
      <c r="K10945" s="83">
        <f>pro[[#This Row],[Profit]]/pro[[#This Row],[Revenue]]</f>
        <v>0.49577471062326617</v>
      </c>
      <c r="L10945" s="56">
        <f t="shared" si="170"/>
        <v>10</v>
      </c>
      <c r="M10945" s="82" t="str">
        <f>"Q"&amp;" "&amp;VLOOKUP(pro[[#This Row],[Period]],Mapping!A:B,2,0)</f>
        <v>Q 4</v>
      </c>
      <c r="N10945"/>
    </row>
    <row r="10946" spans="1:14" ht="14.25" x14ac:dyDescent="0.2">
      <c r="A10946" s="42" t="s">
        <v>44</v>
      </c>
      <c r="B10946" s="44" t="s">
        <v>36</v>
      </c>
      <c r="C10946" s="44" t="s">
        <v>58</v>
      </c>
      <c r="D10946" s="43">
        <v>751419.03899999999</v>
      </c>
      <c r="E10946" s="43">
        <v>-96342.847999999998</v>
      </c>
      <c r="F10946" s="45">
        <v>-86640</v>
      </c>
      <c r="G10946" s="45">
        <v>-23730</v>
      </c>
      <c r="H10946" s="45">
        <v>-96990</v>
      </c>
      <c r="I10946" s="55">
        <f>pro[[#This Row],[Admin expenses 3]]+pro[[#This Row],[Admin expenses 2]]+pro[[#This Row],[Admin expenses 1]]+pro[[#This Row],[COGS]]</f>
        <v>-303702.848</v>
      </c>
      <c r="J10946" s="55">
        <f>pro[[#This Row],[Revenue]]+pro[[#This Row],[AdminExp]]</f>
        <v>447716.19099999999</v>
      </c>
      <c r="K10946" s="83">
        <f>pro[[#This Row],[Profit]]/pro[[#This Row],[Revenue]]</f>
        <v>0.59582758456031082</v>
      </c>
      <c r="L10946" s="56">
        <f t="shared" ref="L10946:L11009" si="171">MONTH(DATEVALUE(A10946&amp;"1"))</f>
        <v>10</v>
      </c>
      <c r="M10946" s="82" t="str">
        <f>"Q"&amp;" "&amp;VLOOKUP(pro[[#This Row],[Period]],Mapping!A:B,2,0)</f>
        <v>Q 4</v>
      </c>
      <c r="N10946"/>
    </row>
    <row r="10947" spans="1:14" ht="14.25" x14ac:dyDescent="0.2">
      <c r="A10947" s="42" t="s">
        <v>44</v>
      </c>
      <c r="B10947" s="44" t="s">
        <v>36</v>
      </c>
      <c r="C10947" s="44" t="s">
        <v>59</v>
      </c>
      <c r="D10947" s="43">
        <v>202068.524</v>
      </c>
      <c r="E10947" s="43">
        <v>-82382.118000000002</v>
      </c>
      <c r="F10947" s="45">
        <v>-50510</v>
      </c>
      <c r="G10947" s="45">
        <v>-51990</v>
      </c>
      <c r="H10947" s="45">
        <v>-59110</v>
      </c>
      <c r="I10947" s="55">
        <f>pro[[#This Row],[Admin expenses 3]]+pro[[#This Row],[Admin expenses 2]]+pro[[#This Row],[Admin expenses 1]]+pro[[#This Row],[COGS]]</f>
        <v>-243992.11800000002</v>
      </c>
      <c r="J10947" s="55">
        <f>pro[[#This Row],[Revenue]]+pro[[#This Row],[AdminExp]]</f>
        <v>-41923.594000000012</v>
      </c>
      <c r="K10947" s="83">
        <f>pro[[#This Row],[Profit]]/pro[[#This Row],[Revenue]]</f>
        <v>-0.20747216424464016</v>
      </c>
      <c r="L10947" s="56">
        <f t="shared" si="171"/>
        <v>10</v>
      </c>
      <c r="M10947" s="82" t="str">
        <f>"Q"&amp;" "&amp;VLOOKUP(pro[[#This Row],[Period]],Mapping!A:B,2,0)</f>
        <v>Q 4</v>
      </c>
      <c r="N10947"/>
    </row>
    <row r="10948" spans="1:14" ht="14.25" x14ac:dyDescent="0.2">
      <c r="A10948" s="42" t="s">
        <v>44</v>
      </c>
      <c r="B10948" s="44" t="s">
        <v>36</v>
      </c>
      <c r="C10948" s="44" t="s">
        <v>57</v>
      </c>
      <c r="D10948" s="43">
        <v>339829.67200000002</v>
      </c>
      <c r="E10948" s="43">
        <v>-66723.040999999983</v>
      </c>
      <c r="F10948" s="45">
        <v>-49600</v>
      </c>
      <c r="G10948" s="45">
        <v>-30840</v>
      </c>
      <c r="H10948" s="45">
        <v>-31420</v>
      </c>
      <c r="I10948" s="55">
        <f>pro[[#This Row],[Admin expenses 3]]+pro[[#This Row],[Admin expenses 2]]+pro[[#This Row],[Admin expenses 1]]+pro[[#This Row],[COGS]]</f>
        <v>-178583.04099999997</v>
      </c>
      <c r="J10948" s="55">
        <f>pro[[#This Row],[Revenue]]+pro[[#This Row],[AdminExp]]</f>
        <v>161246.63100000005</v>
      </c>
      <c r="K10948" s="83">
        <f>pro[[#This Row],[Profit]]/pro[[#This Row],[Revenue]]</f>
        <v>0.47449250105505808</v>
      </c>
      <c r="L10948" s="56">
        <f t="shared" si="171"/>
        <v>10</v>
      </c>
      <c r="M10948" s="82" t="str">
        <f>"Q"&amp;" "&amp;VLOOKUP(pro[[#This Row],[Period]],Mapping!A:B,2,0)</f>
        <v>Q 4</v>
      </c>
      <c r="N10948"/>
    </row>
    <row r="10949" spans="1:14" ht="14.25" x14ac:dyDescent="0.2">
      <c r="A10949" s="42" t="s">
        <v>44</v>
      </c>
      <c r="B10949" s="44" t="s">
        <v>36</v>
      </c>
      <c r="C10949" s="44" t="s">
        <v>58</v>
      </c>
      <c r="D10949" s="43">
        <v>2109.933</v>
      </c>
      <c r="E10949" s="43">
        <v>-6131.2369999999992</v>
      </c>
      <c r="F10949" s="45">
        <v>-16330</v>
      </c>
      <c r="G10949" s="45">
        <v>-93080</v>
      </c>
      <c r="H10949" s="45">
        <v>-35420</v>
      </c>
      <c r="I10949" s="55">
        <f>pro[[#This Row],[Admin expenses 3]]+pro[[#This Row],[Admin expenses 2]]+pro[[#This Row],[Admin expenses 1]]+pro[[#This Row],[COGS]]</f>
        <v>-150961.23699999999</v>
      </c>
      <c r="J10949" s="55">
        <f>pro[[#This Row],[Revenue]]+pro[[#This Row],[AdminExp]]</f>
        <v>-148851.304</v>
      </c>
      <c r="K10949" s="83">
        <f>pro[[#This Row],[Profit]]/pro[[#This Row],[Revenue]]</f>
        <v>-70.547881852172566</v>
      </c>
      <c r="L10949" s="56">
        <f t="shared" si="171"/>
        <v>10</v>
      </c>
      <c r="M10949" s="82" t="str">
        <f>"Q"&amp;" "&amp;VLOOKUP(pro[[#This Row],[Period]],Mapping!A:B,2,0)</f>
        <v>Q 4</v>
      </c>
      <c r="N10949"/>
    </row>
    <row r="10950" spans="1:14" ht="14.25" x14ac:dyDescent="0.2">
      <c r="A10950" s="42" t="s">
        <v>44</v>
      </c>
      <c r="B10950" s="44" t="s">
        <v>36</v>
      </c>
      <c r="C10950" s="44" t="s">
        <v>59</v>
      </c>
      <c r="D10950" s="43">
        <v>176556.74400000001</v>
      </c>
      <c r="E10950" s="43">
        <v>-27229.593999999997</v>
      </c>
      <c r="F10950" s="45">
        <v>-53360</v>
      </c>
      <c r="G10950" s="45">
        <v>-54950</v>
      </c>
      <c r="H10950" s="45">
        <v>-37860</v>
      </c>
      <c r="I10950" s="55">
        <f>pro[[#This Row],[Admin expenses 3]]+pro[[#This Row],[Admin expenses 2]]+pro[[#This Row],[Admin expenses 1]]+pro[[#This Row],[COGS]]</f>
        <v>-173399.59399999998</v>
      </c>
      <c r="J10950" s="55">
        <f>pro[[#This Row],[Revenue]]+pro[[#This Row],[AdminExp]]</f>
        <v>3157.1500000000233</v>
      </c>
      <c r="K10950" s="83">
        <f>pro[[#This Row],[Profit]]/pro[[#This Row],[Revenue]]</f>
        <v>1.7881786492392627E-2</v>
      </c>
      <c r="L10950" s="56">
        <f t="shared" si="171"/>
        <v>10</v>
      </c>
      <c r="M10950" s="82" t="str">
        <f>"Q"&amp;" "&amp;VLOOKUP(pro[[#This Row],[Period]],Mapping!A:B,2,0)</f>
        <v>Q 4</v>
      </c>
      <c r="N10950"/>
    </row>
    <row r="10951" spans="1:14" ht="14.25" x14ac:dyDescent="0.2">
      <c r="A10951" s="42" t="s">
        <v>44</v>
      </c>
      <c r="B10951" s="44" t="s">
        <v>36</v>
      </c>
      <c r="C10951" s="44" t="s">
        <v>57</v>
      </c>
      <c r="D10951" s="43">
        <v>2606037.9239999996</v>
      </c>
      <c r="E10951" s="43">
        <v>-446192.81</v>
      </c>
      <c r="F10951" s="45">
        <v>-94400</v>
      </c>
      <c r="G10951" s="45">
        <v>-97340</v>
      </c>
      <c r="H10951" s="45">
        <v>-75080</v>
      </c>
      <c r="I10951" s="55">
        <f>pro[[#This Row],[Admin expenses 3]]+pro[[#This Row],[Admin expenses 2]]+pro[[#This Row],[Admin expenses 1]]+pro[[#This Row],[COGS]]</f>
        <v>-713012.81</v>
      </c>
      <c r="J10951" s="55">
        <f>pro[[#This Row],[Revenue]]+pro[[#This Row],[AdminExp]]</f>
        <v>1893025.1139999996</v>
      </c>
      <c r="K10951" s="83">
        <f>pro[[#This Row],[Profit]]/pro[[#This Row],[Revenue]]</f>
        <v>0.72639967997641464</v>
      </c>
      <c r="L10951" s="56">
        <f t="shared" si="171"/>
        <v>10</v>
      </c>
      <c r="M10951" s="82" t="str">
        <f>"Q"&amp;" "&amp;VLOOKUP(pro[[#This Row],[Period]],Mapping!A:B,2,0)</f>
        <v>Q 4</v>
      </c>
      <c r="N10951"/>
    </row>
    <row r="10952" spans="1:14" ht="14.25" x14ac:dyDescent="0.2">
      <c r="A10952" s="42" t="s">
        <v>44</v>
      </c>
      <c r="B10952" s="44" t="s">
        <v>36</v>
      </c>
      <c r="C10952" s="44" t="s">
        <v>57</v>
      </c>
      <c r="D10952" s="43">
        <v>165494.18899999998</v>
      </c>
      <c r="E10952" s="43">
        <v>-116174.37999999999</v>
      </c>
      <c r="F10952" s="45">
        <v>-67680</v>
      </c>
      <c r="G10952" s="45">
        <v>-49040</v>
      </c>
      <c r="H10952" s="45">
        <v>-52080</v>
      </c>
      <c r="I10952" s="55">
        <f>pro[[#This Row],[Admin expenses 3]]+pro[[#This Row],[Admin expenses 2]]+pro[[#This Row],[Admin expenses 1]]+pro[[#This Row],[COGS]]</f>
        <v>-284974.38</v>
      </c>
      <c r="J10952" s="55">
        <f>pro[[#This Row],[Revenue]]+pro[[#This Row],[AdminExp]]</f>
        <v>-119480.19100000002</v>
      </c>
      <c r="K10952" s="83">
        <f>pro[[#This Row],[Profit]]/pro[[#This Row],[Revenue]]</f>
        <v>-0.72196003812556842</v>
      </c>
      <c r="L10952" s="56">
        <f t="shared" si="171"/>
        <v>10</v>
      </c>
      <c r="M10952" s="82" t="str">
        <f>"Q"&amp;" "&amp;VLOOKUP(pro[[#This Row],[Period]],Mapping!A:B,2,0)</f>
        <v>Q 4</v>
      </c>
      <c r="N10952"/>
    </row>
    <row r="10953" spans="1:14" ht="14.25" x14ac:dyDescent="0.2">
      <c r="A10953" s="42" t="s">
        <v>44</v>
      </c>
      <c r="B10953" s="44" t="s">
        <v>36</v>
      </c>
      <c r="C10953" s="44" t="s">
        <v>57</v>
      </c>
      <c r="D10953" s="43">
        <v>2158267.65</v>
      </c>
      <c r="E10953" s="43">
        <v>-17467.842000000001</v>
      </c>
      <c r="F10953" s="45">
        <v>-51310</v>
      </c>
      <c r="G10953" s="45">
        <v>-81490</v>
      </c>
      <c r="H10953" s="45">
        <v>-85570</v>
      </c>
      <c r="I10953" s="55">
        <f>pro[[#This Row],[Admin expenses 3]]+pro[[#This Row],[Admin expenses 2]]+pro[[#This Row],[Admin expenses 1]]+pro[[#This Row],[COGS]]</f>
        <v>-235837.842</v>
      </c>
      <c r="J10953" s="55">
        <f>pro[[#This Row],[Revenue]]+pro[[#This Row],[AdminExp]]</f>
        <v>1922429.808</v>
      </c>
      <c r="K10953" s="83">
        <f>pro[[#This Row],[Profit]]/pro[[#This Row],[Revenue]]</f>
        <v>0.89072817636867241</v>
      </c>
      <c r="L10953" s="56">
        <f t="shared" si="171"/>
        <v>10</v>
      </c>
      <c r="M10953" s="82" t="str">
        <f>"Q"&amp;" "&amp;VLOOKUP(pro[[#This Row],[Period]],Mapping!A:B,2,0)</f>
        <v>Q 4</v>
      </c>
      <c r="N10953"/>
    </row>
    <row r="10954" spans="1:14" ht="14.25" x14ac:dyDescent="0.2">
      <c r="A10954" s="42" t="s">
        <v>44</v>
      </c>
      <c r="B10954" s="44" t="s">
        <v>36</v>
      </c>
      <c r="C10954" s="44" t="s">
        <v>57</v>
      </c>
      <c r="D10954" s="43">
        <v>1062151.6429999999</v>
      </c>
      <c r="E10954" s="43">
        <v>-200774.09099999999</v>
      </c>
      <c r="F10954" s="45">
        <v>-58650</v>
      </c>
      <c r="G10954" s="45">
        <v>-96210</v>
      </c>
      <c r="H10954" s="45">
        <v>-85300</v>
      </c>
      <c r="I10954" s="55">
        <f>pro[[#This Row],[Admin expenses 3]]+pro[[#This Row],[Admin expenses 2]]+pro[[#This Row],[Admin expenses 1]]+pro[[#This Row],[COGS]]</f>
        <v>-440934.09100000001</v>
      </c>
      <c r="J10954" s="55">
        <f>pro[[#This Row],[Revenue]]+pro[[#This Row],[AdminExp]]</f>
        <v>621217.55199999991</v>
      </c>
      <c r="K10954" s="83">
        <f>pro[[#This Row],[Profit]]/pro[[#This Row],[Revenue]]</f>
        <v>0.58486710075163906</v>
      </c>
      <c r="L10954" s="56">
        <f t="shared" si="171"/>
        <v>10</v>
      </c>
      <c r="M10954" s="82" t="str">
        <f>"Q"&amp;" "&amp;VLOOKUP(pro[[#This Row],[Period]],Mapping!A:B,2,0)</f>
        <v>Q 4</v>
      </c>
      <c r="N10954"/>
    </row>
    <row r="10955" spans="1:14" ht="14.25" x14ac:dyDescent="0.2">
      <c r="A10955" s="42" t="s">
        <v>44</v>
      </c>
      <c r="B10955" s="44" t="s">
        <v>30</v>
      </c>
      <c r="C10955" s="44" t="s">
        <v>57</v>
      </c>
      <c r="D10955" s="43">
        <v>3046191.1129999999</v>
      </c>
      <c r="E10955" s="43">
        <v>-3749580.1209999998</v>
      </c>
      <c r="F10955" s="45">
        <v>-75060</v>
      </c>
      <c r="G10955" s="45">
        <v>-24580</v>
      </c>
      <c r="H10955" s="45">
        <v>-72720</v>
      </c>
      <c r="I10955" s="55">
        <f>pro[[#This Row],[Admin expenses 3]]+pro[[#This Row],[Admin expenses 2]]+pro[[#This Row],[Admin expenses 1]]+pro[[#This Row],[COGS]]</f>
        <v>-3921940.1209999998</v>
      </c>
      <c r="J10955" s="55">
        <f>pro[[#This Row],[Revenue]]+pro[[#This Row],[AdminExp]]</f>
        <v>-875749.00799999991</v>
      </c>
      <c r="K10955" s="83">
        <f>pro[[#This Row],[Profit]]/pro[[#This Row],[Revenue]]</f>
        <v>-0.28748984404249356</v>
      </c>
      <c r="L10955" s="56">
        <f t="shared" si="171"/>
        <v>10</v>
      </c>
      <c r="M10955" s="82" t="str">
        <f>"Q"&amp;" "&amp;VLOOKUP(pro[[#This Row],[Period]],Mapping!A:B,2,0)</f>
        <v>Q 4</v>
      </c>
      <c r="N10955"/>
    </row>
    <row r="10956" spans="1:14" ht="14.25" x14ac:dyDescent="0.2">
      <c r="A10956" s="42" t="s">
        <v>44</v>
      </c>
      <c r="B10956" s="44" t="s">
        <v>30</v>
      </c>
      <c r="C10956" s="44" t="s">
        <v>57</v>
      </c>
      <c r="D10956" s="43">
        <v>925547.88199999998</v>
      </c>
      <c r="E10956" s="43">
        <v>-1561172.5359999998</v>
      </c>
      <c r="F10956" s="45">
        <v>-98420</v>
      </c>
      <c r="G10956" s="45">
        <v>-26060</v>
      </c>
      <c r="H10956" s="45">
        <v>-16630</v>
      </c>
      <c r="I10956" s="55">
        <f>pro[[#This Row],[Admin expenses 3]]+pro[[#This Row],[Admin expenses 2]]+pro[[#This Row],[Admin expenses 1]]+pro[[#This Row],[COGS]]</f>
        <v>-1702282.5359999998</v>
      </c>
      <c r="J10956" s="55">
        <f>pro[[#This Row],[Revenue]]+pro[[#This Row],[AdminExp]]</f>
        <v>-776734.65399999986</v>
      </c>
      <c r="K10956" s="83">
        <f>pro[[#This Row],[Profit]]/pro[[#This Row],[Revenue]]</f>
        <v>-0.83921606769988788</v>
      </c>
      <c r="L10956" s="56">
        <f t="shared" si="171"/>
        <v>10</v>
      </c>
      <c r="M10956" s="82" t="str">
        <f>"Q"&amp;" "&amp;VLOOKUP(pro[[#This Row],[Period]],Mapping!A:B,2,0)</f>
        <v>Q 4</v>
      </c>
      <c r="N10956"/>
    </row>
    <row r="10957" spans="1:14" ht="14.25" x14ac:dyDescent="0.2">
      <c r="A10957" s="42" t="s">
        <v>44</v>
      </c>
      <c r="B10957" s="44" t="s">
        <v>30</v>
      </c>
      <c r="C10957" s="44" t="s">
        <v>57</v>
      </c>
      <c r="D10957" s="43">
        <v>243104.88299999997</v>
      </c>
      <c r="E10957" s="43">
        <v>-86953.831999999995</v>
      </c>
      <c r="F10957" s="45">
        <v>-104270</v>
      </c>
      <c r="G10957" s="45">
        <v>-68860</v>
      </c>
      <c r="H10957" s="45">
        <v>-105650</v>
      </c>
      <c r="I10957" s="55">
        <f>pro[[#This Row],[Admin expenses 3]]+pro[[#This Row],[Admin expenses 2]]+pro[[#This Row],[Admin expenses 1]]+pro[[#This Row],[COGS]]</f>
        <v>-365733.83199999999</v>
      </c>
      <c r="J10957" s="55">
        <f>pro[[#This Row],[Revenue]]+pro[[#This Row],[AdminExp]]</f>
        <v>-122628.94900000002</v>
      </c>
      <c r="K10957" s="83">
        <f>pro[[#This Row],[Profit]]/pro[[#This Row],[Revenue]]</f>
        <v>-0.50442816074574703</v>
      </c>
      <c r="L10957" s="56">
        <f t="shared" si="171"/>
        <v>10</v>
      </c>
      <c r="M10957" s="82" t="str">
        <f>"Q"&amp;" "&amp;VLOOKUP(pro[[#This Row],[Period]],Mapping!A:B,2,0)</f>
        <v>Q 4</v>
      </c>
      <c r="N10957"/>
    </row>
    <row r="10958" spans="1:14" ht="14.25" x14ac:dyDescent="0.2">
      <c r="A10958" s="42" t="s">
        <v>44</v>
      </c>
      <c r="B10958" s="44" t="s">
        <v>30</v>
      </c>
      <c r="C10958" s="44" t="s">
        <v>57</v>
      </c>
      <c r="D10958" s="43">
        <v>5334.5879999999997</v>
      </c>
      <c r="E10958" s="43">
        <v>-1707.0829999999999</v>
      </c>
      <c r="F10958" s="45">
        <v>-18780</v>
      </c>
      <c r="G10958" s="45">
        <v>-23630</v>
      </c>
      <c r="H10958" s="45">
        <v>-72880</v>
      </c>
      <c r="I10958" s="55">
        <f>pro[[#This Row],[Admin expenses 3]]+pro[[#This Row],[Admin expenses 2]]+pro[[#This Row],[Admin expenses 1]]+pro[[#This Row],[COGS]]</f>
        <v>-116997.083</v>
      </c>
      <c r="J10958" s="55">
        <f>pro[[#This Row],[Revenue]]+pro[[#This Row],[AdminExp]]</f>
        <v>-111662.495</v>
      </c>
      <c r="K10958" s="83">
        <f>pro[[#This Row],[Profit]]/pro[[#This Row],[Revenue]]</f>
        <v>-20.931793608053706</v>
      </c>
      <c r="L10958" s="56">
        <f t="shared" si="171"/>
        <v>10</v>
      </c>
      <c r="M10958" s="82" t="str">
        <f>"Q"&amp;" "&amp;VLOOKUP(pro[[#This Row],[Period]],Mapping!A:B,2,0)</f>
        <v>Q 4</v>
      </c>
      <c r="N10958"/>
    </row>
    <row r="10959" spans="1:14" ht="14.25" x14ac:dyDescent="0.2">
      <c r="A10959" s="42" t="s">
        <v>44</v>
      </c>
      <c r="B10959" s="44" t="s">
        <v>30</v>
      </c>
      <c r="C10959" s="44" t="s">
        <v>57</v>
      </c>
      <c r="D10959" s="43">
        <v>482479.30499999999</v>
      </c>
      <c r="E10959" s="43">
        <v>-452187.70799999993</v>
      </c>
      <c r="F10959" s="45">
        <v>-13830</v>
      </c>
      <c r="G10959" s="45">
        <v>-85230</v>
      </c>
      <c r="H10959" s="45">
        <v>-57140</v>
      </c>
      <c r="I10959" s="55">
        <f>pro[[#This Row],[Admin expenses 3]]+pro[[#This Row],[Admin expenses 2]]+pro[[#This Row],[Admin expenses 1]]+pro[[#This Row],[COGS]]</f>
        <v>-608387.70799999987</v>
      </c>
      <c r="J10959" s="55">
        <f>pro[[#This Row],[Revenue]]+pro[[#This Row],[AdminExp]]</f>
        <v>-125908.40299999987</v>
      </c>
      <c r="K10959" s="83">
        <f>pro[[#This Row],[Profit]]/pro[[#This Row],[Revenue]]</f>
        <v>-0.26096125097013201</v>
      </c>
      <c r="L10959" s="56">
        <f t="shared" si="171"/>
        <v>10</v>
      </c>
      <c r="M10959" s="82" t="str">
        <f>"Q"&amp;" "&amp;VLOOKUP(pro[[#This Row],[Period]],Mapping!A:B,2,0)</f>
        <v>Q 4</v>
      </c>
      <c r="N10959"/>
    </row>
    <row r="10960" spans="1:14" ht="14.25" x14ac:dyDescent="0.2">
      <c r="A10960" s="42" t="s">
        <v>44</v>
      </c>
      <c r="B10960" s="44" t="s">
        <v>30</v>
      </c>
      <c r="C10960" s="44" t="s">
        <v>57</v>
      </c>
      <c r="D10960" s="43">
        <v>50997.183999999994</v>
      </c>
      <c r="E10960" s="43">
        <v>-10064.222</v>
      </c>
      <c r="F10960" s="45">
        <v>-90070</v>
      </c>
      <c r="G10960" s="45">
        <v>-55280</v>
      </c>
      <c r="H10960" s="45">
        <v>-31760</v>
      </c>
      <c r="I10960" s="55">
        <f>pro[[#This Row],[Admin expenses 3]]+pro[[#This Row],[Admin expenses 2]]+pro[[#This Row],[Admin expenses 1]]+pro[[#This Row],[COGS]]</f>
        <v>-187174.22200000001</v>
      </c>
      <c r="J10960" s="55">
        <f>pro[[#This Row],[Revenue]]+pro[[#This Row],[AdminExp]]</f>
        <v>-136177.038</v>
      </c>
      <c r="K10960" s="83">
        <f>pro[[#This Row],[Profit]]/pro[[#This Row],[Revenue]]</f>
        <v>-2.6702854416432094</v>
      </c>
      <c r="L10960" s="56">
        <f t="shared" si="171"/>
        <v>10</v>
      </c>
      <c r="M10960" s="82" t="str">
        <f>"Q"&amp;" "&amp;VLOOKUP(pro[[#This Row],[Period]],Mapping!A:B,2,0)</f>
        <v>Q 4</v>
      </c>
      <c r="N10960"/>
    </row>
    <row r="10961" spans="1:14" ht="14.25" x14ac:dyDescent="0.2">
      <c r="A10961" s="42" t="s">
        <v>44</v>
      </c>
      <c r="B10961" s="44" t="s">
        <v>30</v>
      </c>
      <c r="C10961" s="44" t="s">
        <v>57</v>
      </c>
      <c r="D10961" s="43">
        <v>319128.663</v>
      </c>
      <c r="E10961" s="43">
        <v>-96870.045999999988</v>
      </c>
      <c r="F10961" s="45">
        <v>-98710</v>
      </c>
      <c r="G10961" s="45">
        <v>-18690</v>
      </c>
      <c r="H10961" s="45">
        <v>-21090</v>
      </c>
      <c r="I10961" s="55">
        <f>pro[[#This Row],[Admin expenses 3]]+pro[[#This Row],[Admin expenses 2]]+pro[[#This Row],[Admin expenses 1]]+pro[[#This Row],[COGS]]</f>
        <v>-235360.04599999997</v>
      </c>
      <c r="J10961" s="55">
        <f>pro[[#This Row],[Revenue]]+pro[[#This Row],[AdminExp]]</f>
        <v>83768.617000000027</v>
      </c>
      <c r="K10961" s="83">
        <f>pro[[#This Row],[Profit]]/pro[[#This Row],[Revenue]]</f>
        <v>0.26249167408694979</v>
      </c>
      <c r="L10961" s="56">
        <f t="shared" si="171"/>
        <v>10</v>
      </c>
      <c r="M10961" s="82" t="str">
        <f>"Q"&amp;" "&amp;VLOOKUP(pro[[#This Row],[Period]],Mapping!A:B,2,0)</f>
        <v>Q 4</v>
      </c>
      <c r="N10961"/>
    </row>
    <row r="10962" spans="1:14" ht="14.25" x14ac:dyDescent="0.2">
      <c r="A10962" s="42" t="s">
        <v>44</v>
      </c>
      <c r="B10962" s="44" t="s">
        <v>30</v>
      </c>
      <c r="C10962" s="44" t="s">
        <v>57</v>
      </c>
      <c r="D10962" s="43">
        <v>166278.51799999998</v>
      </c>
      <c r="E10962" s="43">
        <v>-16642.409</v>
      </c>
      <c r="F10962" s="45">
        <v>-87210</v>
      </c>
      <c r="G10962" s="45">
        <v>-57130</v>
      </c>
      <c r="H10962" s="45">
        <v>-97930</v>
      </c>
      <c r="I10962" s="55">
        <f>pro[[#This Row],[Admin expenses 3]]+pro[[#This Row],[Admin expenses 2]]+pro[[#This Row],[Admin expenses 1]]+pro[[#This Row],[COGS]]</f>
        <v>-258912.40899999999</v>
      </c>
      <c r="J10962" s="55">
        <f>pro[[#This Row],[Revenue]]+pro[[#This Row],[AdminExp]]</f>
        <v>-92633.891000000003</v>
      </c>
      <c r="K10962" s="83">
        <f>pro[[#This Row],[Profit]]/pro[[#This Row],[Revenue]]</f>
        <v>-0.55710077353467879</v>
      </c>
      <c r="L10962" s="56">
        <f t="shared" si="171"/>
        <v>10</v>
      </c>
      <c r="M10962" s="82" t="str">
        <f>"Q"&amp;" "&amp;VLOOKUP(pro[[#This Row],[Period]],Mapping!A:B,2,0)</f>
        <v>Q 4</v>
      </c>
      <c r="N10962"/>
    </row>
    <row r="10963" spans="1:14" ht="14.25" x14ac:dyDescent="0.2">
      <c r="A10963" s="42" t="s">
        <v>44</v>
      </c>
      <c r="B10963" s="44" t="s">
        <v>30</v>
      </c>
      <c r="C10963" s="44" t="s">
        <v>57</v>
      </c>
      <c r="D10963" s="43">
        <v>1306595.3669999999</v>
      </c>
      <c r="E10963" s="43">
        <v>-147962.02399999998</v>
      </c>
      <c r="F10963" s="45">
        <v>-48450</v>
      </c>
      <c r="G10963" s="45">
        <v>-20180</v>
      </c>
      <c r="H10963" s="45">
        <v>-19180</v>
      </c>
      <c r="I10963" s="55">
        <f>pro[[#This Row],[Admin expenses 3]]+pro[[#This Row],[Admin expenses 2]]+pro[[#This Row],[Admin expenses 1]]+pro[[#This Row],[COGS]]</f>
        <v>-235772.02399999998</v>
      </c>
      <c r="J10963" s="55">
        <f>pro[[#This Row],[Revenue]]+pro[[#This Row],[AdminExp]]</f>
        <v>1070823.3429999999</v>
      </c>
      <c r="K10963" s="83">
        <f>pro[[#This Row],[Profit]]/pro[[#This Row],[Revenue]]</f>
        <v>0.81955238021290178</v>
      </c>
      <c r="L10963" s="56">
        <f t="shared" si="171"/>
        <v>10</v>
      </c>
      <c r="M10963" s="82" t="str">
        <f>"Q"&amp;" "&amp;VLOOKUP(pro[[#This Row],[Period]],Mapping!A:B,2,0)</f>
        <v>Q 4</v>
      </c>
      <c r="N10963"/>
    </row>
    <row r="10964" spans="1:14" ht="14.25" x14ac:dyDescent="0.2">
      <c r="A10964" s="42" t="s">
        <v>44</v>
      </c>
      <c r="B10964" s="44" t="s">
        <v>30</v>
      </c>
      <c r="C10964" s="44" t="s">
        <v>57</v>
      </c>
      <c r="D10964" s="43">
        <v>177658.60699999999</v>
      </c>
      <c r="E10964" s="43">
        <v>-82141.744999999995</v>
      </c>
      <c r="F10964" s="45">
        <v>-14330</v>
      </c>
      <c r="G10964" s="45">
        <v>-15320</v>
      </c>
      <c r="H10964" s="45">
        <v>-42810</v>
      </c>
      <c r="I10964" s="55">
        <f>pro[[#This Row],[Admin expenses 3]]+pro[[#This Row],[Admin expenses 2]]+pro[[#This Row],[Admin expenses 1]]+pro[[#This Row],[COGS]]</f>
        <v>-154601.745</v>
      </c>
      <c r="J10964" s="55">
        <f>pro[[#This Row],[Revenue]]+pro[[#This Row],[AdminExp]]</f>
        <v>23056.861999999994</v>
      </c>
      <c r="K10964" s="83">
        <f>pro[[#This Row],[Profit]]/pro[[#This Row],[Revenue]]</f>
        <v>0.1297818461449492</v>
      </c>
      <c r="L10964" s="56">
        <f t="shared" si="171"/>
        <v>10</v>
      </c>
      <c r="M10964" s="82" t="str">
        <f>"Q"&amp;" "&amp;VLOOKUP(pro[[#This Row],[Period]],Mapping!A:B,2,0)</f>
        <v>Q 4</v>
      </c>
      <c r="N10964"/>
    </row>
    <row r="10965" spans="1:14" ht="14.25" x14ac:dyDescent="0.2">
      <c r="A10965" s="42" t="s">
        <v>44</v>
      </c>
      <c r="B10965" s="44" t="s">
        <v>30</v>
      </c>
      <c r="C10965" s="44" t="s">
        <v>57</v>
      </c>
      <c r="D10965" s="43">
        <v>157174.073</v>
      </c>
      <c r="E10965" s="43">
        <v>-81612.593999999997</v>
      </c>
      <c r="F10965" s="45">
        <v>-84550</v>
      </c>
      <c r="G10965" s="45">
        <v>-104700</v>
      </c>
      <c r="H10965" s="45">
        <v>-58290</v>
      </c>
      <c r="I10965" s="55">
        <f>pro[[#This Row],[Admin expenses 3]]+pro[[#This Row],[Admin expenses 2]]+pro[[#This Row],[Admin expenses 1]]+pro[[#This Row],[COGS]]</f>
        <v>-329152.59399999998</v>
      </c>
      <c r="J10965" s="55">
        <f>pro[[#This Row],[Revenue]]+pro[[#This Row],[AdminExp]]</f>
        <v>-171978.52099999998</v>
      </c>
      <c r="K10965" s="83">
        <f>pro[[#This Row],[Profit]]/pro[[#This Row],[Revenue]]</f>
        <v>-1.0941914128547141</v>
      </c>
      <c r="L10965" s="56">
        <f t="shared" si="171"/>
        <v>10</v>
      </c>
      <c r="M10965" s="82" t="str">
        <f>"Q"&amp;" "&amp;VLOOKUP(pro[[#This Row],[Period]],Mapping!A:B,2,0)</f>
        <v>Q 4</v>
      </c>
      <c r="N10965"/>
    </row>
    <row r="10966" spans="1:14" ht="14.25" x14ac:dyDescent="0.2">
      <c r="A10966" s="42" t="s">
        <v>44</v>
      </c>
      <c r="B10966" s="44" t="s">
        <v>30</v>
      </c>
      <c r="C10966" s="44" t="s">
        <v>57</v>
      </c>
      <c r="D10966" s="43">
        <v>57851.843000000001</v>
      </c>
      <c r="E10966" s="43">
        <v>-27367.039000000001</v>
      </c>
      <c r="F10966" s="45">
        <v>-45330</v>
      </c>
      <c r="G10966" s="45">
        <v>-100790</v>
      </c>
      <c r="H10966" s="45">
        <v>-58750</v>
      </c>
      <c r="I10966" s="55">
        <f>pro[[#This Row],[Admin expenses 3]]+pro[[#This Row],[Admin expenses 2]]+pro[[#This Row],[Admin expenses 1]]+pro[[#This Row],[COGS]]</f>
        <v>-232237.03899999999</v>
      </c>
      <c r="J10966" s="55">
        <f>pro[[#This Row],[Revenue]]+pro[[#This Row],[AdminExp]]</f>
        <v>-174385.196</v>
      </c>
      <c r="K10966" s="83">
        <f>pro[[#This Row],[Profit]]/pro[[#This Row],[Revenue]]</f>
        <v>-3.0143412371495235</v>
      </c>
      <c r="L10966" s="56">
        <f t="shared" si="171"/>
        <v>10</v>
      </c>
      <c r="M10966" s="82" t="str">
        <f>"Q"&amp;" "&amp;VLOOKUP(pro[[#This Row],[Period]],Mapping!A:B,2,0)</f>
        <v>Q 4</v>
      </c>
      <c r="N10966"/>
    </row>
    <row r="10967" spans="1:14" ht="14.25" x14ac:dyDescent="0.2">
      <c r="A10967" s="42" t="s">
        <v>44</v>
      </c>
      <c r="B10967" s="44" t="s">
        <v>30</v>
      </c>
      <c r="C10967" s="44" t="s">
        <v>57</v>
      </c>
      <c r="D10967" s="43">
        <v>61006.672999999995</v>
      </c>
      <c r="E10967" s="43">
        <v>-28243.445999999996</v>
      </c>
      <c r="F10967" s="45">
        <v>-22380</v>
      </c>
      <c r="G10967" s="45">
        <v>-39240</v>
      </c>
      <c r="H10967" s="45">
        <v>-24310</v>
      </c>
      <c r="I10967" s="55">
        <f>pro[[#This Row],[Admin expenses 3]]+pro[[#This Row],[Admin expenses 2]]+pro[[#This Row],[Admin expenses 1]]+pro[[#This Row],[COGS]]</f>
        <v>-114173.446</v>
      </c>
      <c r="J10967" s="55">
        <f>pro[[#This Row],[Revenue]]+pro[[#This Row],[AdminExp]]</f>
        <v>-53166.773000000001</v>
      </c>
      <c r="K10967" s="83">
        <f>pro[[#This Row],[Profit]]/pro[[#This Row],[Revenue]]</f>
        <v>-0.87149110721051781</v>
      </c>
      <c r="L10967" s="56">
        <f t="shared" si="171"/>
        <v>10</v>
      </c>
      <c r="M10967" s="82" t="str">
        <f>"Q"&amp;" "&amp;VLOOKUP(pro[[#This Row],[Period]],Mapping!A:B,2,0)</f>
        <v>Q 4</v>
      </c>
      <c r="N10967"/>
    </row>
    <row r="10968" spans="1:14" ht="14.25" x14ac:dyDescent="0.2">
      <c r="A10968" s="42" t="s">
        <v>44</v>
      </c>
      <c r="B10968" s="44" t="s">
        <v>30</v>
      </c>
      <c r="C10968" s="44" t="s">
        <v>57</v>
      </c>
      <c r="D10968" s="43">
        <v>320333.31400000001</v>
      </c>
      <c r="E10968" s="43">
        <v>-232866.05299999996</v>
      </c>
      <c r="F10968" s="45">
        <v>-68080</v>
      </c>
      <c r="G10968" s="45">
        <v>-80970</v>
      </c>
      <c r="H10968" s="45">
        <v>-62090</v>
      </c>
      <c r="I10968" s="55">
        <f>pro[[#This Row],[Admin expenses 3]]+pro[[#This Row],[Admin expenses 2]]+pro[[#This Row],[Admin expenses 1]]+pro[[#This Row],[COGS]]</f>
        <v>-444006.05299999996</v>
      </c>
      <c r="J10968" s="55">
        <f>pro[[#This Row],[Revenue]]+pro[[#This Row],[AdminExp]]</f>
        <v>-123672.73899999994</v>
      </c>
      <c r="K10968" s="83">
        <f>pro[[#This Row],[Profit]]/pro[[#This Row],[Revenue]]</f>
        <v>-0.38607517106384986</v>
      </c>
      <c r="L10968" s="56">
        <f t="shared" si="171"/>
        <v>10</v>
      </c>
      <c r="M10968" s="82" t="str">
        <f>"Q"&amp;" "&amp;VLOOKUP(pro[[#This Row],[Period]],Mapping!A:B,2,0)</f>
        <v>Q 4</v>
      </c>
      <c r="N10968"/>
    </row>
    <row r="10969" spans="1:14" ht="14.25" x14ac:dyDescent="0.2">
      <c r="A10969" s="42" t="s">
        <v>44</v>
      </c>
      <c r="B10969" s="44" t="s">
        <v>30</v>
      </c>
      <c r="C10969" s="44" t="s">
        <v>57</v>
      </c>
      <c r="D10969" s="43">
        <v>306327.71399999998</v>
      </c>
      <c r="E10969" s="43">
        <v>-221499.83800000002</v>
      </c>
      <c r="F10969" s="45">
        <v>-51780</v>
      </c>
      <c r="G10969" s="45">
        <v>-64170</v>
      </c>
      <c r="H10969" s="45">
        <v>-106980</v>
      </c>
      <c r="I10969" s="55">
        <f>pro[[#This Row],[Admin expenses 3]]+pro[[#This Row],[Admin expenses 2]]+pro[[#This Row],[Admin expenses 1]]+pro[[#This Row],[COGS]]</f>
        <v>-444429.83799999999</v>
      </c>
      <c r="J10969" s="55">
        <f>pro[[#This Row],[Revenue]]+pro[[#This Row],[AdminExp]]</f>
        <v>-138102.12400000001</v>
      </c>
      <c r="K10969" s="83">
        <f>pro[[#This Row],[Profit]]/pro[[#This Row],[Revenue]]</f>
        <v>-0.45083130806767296</v>
      </c>
      <c r="L10969" s="56">
        <f t="shared" si="171"/>
        <v>10</v>
      </c>
      <c r="M10969" s="82" t="str">
        <f>"Q"&amp;" "&amp;VLOOKUP(pro[[#This Row],[Period]],Mapping!A:B,2,0)</f>
        <v>Q 4</v>
      </c>
      <c r="N10969"/>
    </row>
    <row r="10970" spans="1:14" ht="14.25" x14ac:dyDescent="0.2">
      <c r="A10970" s="42" t="s">
        <v>44</v>
      </c>
      <c r="B10970" s="44" t="s">
        <v>30</v>
      </c>
      <c r="C10970" s="44" t="s">
        <v>57</v>
      </c>
      <c r="D10970" s="43">
        <v>186133.27599999998</v>
      </c>
      <c r="E10970" s="43">
        <v>-109063.724</v>
      </c>
      <c r="F10970" s="45">
        <v>-96700</v>
      </c>
      <c r="G10970" s="45">
        <v>-63500</v>
      </c>
      <c r="H10970" s="45">
        <v>-105720</v>
      </c>
      <c r="I10970" s="55">
        <f>pro[[#This Row],[Admin expenses 3]]+pro[[#This Row],[Admin expenses 2]]+pro[[#This Row],[Admin expenses 1]]+pro[[#This Row],[COGS]]</f>
        <v>-374983.72399999999</v>
      </c>
      <c r="J10970" s="55">
        <f>pro[[#This Row],[Revenue]]+pro[[#This Row],[AdminExp]]</f>
        <v>-188850.448</v>
      </c>
      <c r="K10970" s="83">
        <f>pro[[#This Row],[Profit]]/pro[[#This Row],[Revenue]]</f>
        <v>-1.0145979916025334</v>
      </c>
      <c r="L10970" s="56">
        <f t="shared" si="171"/>
        <v>10</v>
      </c>
      <c r="M10970" s="82" t="str">
        <f>"Q"&amp;" "&amp;VLOOKUP(pro[[#This Row],[Period]],Mapping!A:B,2,0)</f>
        <v>Q 4</v>
      </c>
      <c r="N10970"/>
    </row>
    <row r="10971" spans="1:14" ht="14.25" x14ac:dyDescent="0.2">
      <c r="A10971" s="42" t="s">
        <v>44</v>
      </c>
      <c r="B10971" s="44" t="s">
        <v>30</v>
      </c>
      <c r="C10971" s="44" t="s">
        <v>57</v>
      </c>
      <c r="D10971" s="43">
        <v>747791.94699999993</v>
      </c>
      <c r="E10971" s="43">
        <v>-509137.272</v>
      </c>
      <c r="F10971" s="45">
        <v>-84980</v>
      </c>
      <c r="G10971" s="45">
        <v>-21260</v>
      </c>
      <c r="H10971" s="45">
        <v>-73660</v>
      </c>
      <c r="I10971" s="55">
        <f>pro[[#This Row],[Admin expenses 3]]+pro[[#This Row],[Admin expenses 2]]+pro[[#This Row],[Admin expenses 1]]+pro[[#This Row],[COGS]]</f>
        <v>-689037.272</v>
      </c>
      <c r="J10971" s="55">
        <f>pro[[#This Row],[Revenue]]+pro[[#This Row],[AdminExp]]</f>
        <v>58754.67499999993</v>
      </c>
      <c r="K10971" s="83">
        <f>pro[[#This Row],[Profit]]/pro[[#This Row],[Revenue]]</f>
        <v>7.8570884904166985E-2</v>
      </c>
      <c r="L10971" s="56">
        <f t="shared" si="171"/>
        <v>10</v>
      </c>
      <c r="M10971" s="82" t="str">
        <f>"Q"&amp;" "&amp;VLOOKUP(pro[[#This Row],[Period]],Mapping!A:B,2,0)</f>
        <v>Q 4</v>
      </c>
      <c r="N10971"/>
    </row>
    <row r="10972" spans="1:14" ht="14.25" x14ac:dyDescent="0.2">
      <c r="A10972" s="42" t="s">
        <v>44</v>
      </c>
      <c r="B10972" s="44" t="s">
        <v>30</v>
      </c>
      <c r="C10972" s="44" t="s">
        <v>57</v>
      </c>
      <c r="D10972" s="43">
        <v>37258.297999999995</v>
      </c>
      <c r="E10972" s="43">
        <v>-16656.143</v>
      </c>
      <c r="F10972" s="45">
        <v>-104650</v>
      </c>
      <c r="G10972" s="45">
        <v>-40100</v>
      </c>
      <c r="H10972" s="45">
        <v>-31890</v>
      </c>
      <c r="I10972" s="55">
        <f>pro[[#This Row],[Admin expenses 3]]+pro[[#This Row],[Admin expenses 2]]+pro[[#This Row],[Admin expenses 1]]+pro[[#This Row],[COGS]]</f>
        <v>-193296.14300000001</v>
      </c>
      <c r="J10972" s="55">
        <f>pro[[#This Row],[Revenue]]+pro[[#This Row],[AdminExp]]</f>
        <v>-156037.84500000003</v>
      </c>
      <c r="K10972" s="83">
        <f>pro[[#This Row],[Profit]]/pro[[#This Row],[Revenue]]</f>
        <v>-4.1880024954441035</v>
      </c>
      <c r="L10972" s="56">
        <f t="shared" si="171"/>
        <v>10</v>
      </c>
      <c r="M10972" s="82" t="str">
        <f>"Q"&amp;" "&amp;VLOOKUP(pro[[#This Row],[Period]],Mapping!A:B,2,0)</f>
        <v>Q 4</v>
      </c>
      <c r="N10972"/>
    </row>
    <row r="10973" spans="1:14" ht="14.25" x14ac:dyDescent="0.2">
      <c r="A10973" s="42" t="s">
        <v>44</v>
      </c>
      <c r="B10973" s="44" t="s">
        <v>30</v>
      </c>
      <c r="C10973" s="44" t="s">
        <v>57</v>
      </c>
      <c r="D10973" s="43">
        <v>99298.184999999983</v>
      </c>
      <c r="E10973" s="43">
        <v>-49852.403999999995</v>
      </c>
      <c r="F10973" s="45">
        <v>-42100</v>
      </c>
      <c r="G10973" s="45">
        <v>-13460</v>
      </c>
      <c r="H10973" s="45">
        <v>-107370</v>
      </c>
      <c r="I10973" s="55">
        <f>pro[[#This Row],[Admin expenses 3]]+pro[[#This Row],[Admin expenses 2]]+pro[[#This Row],[Admin expenses 1]]+pro[[#This Row],[COGS]]</f>
        <v>-212782.40399999998</v>
      </c>
      <c r="J10973" s="55">
        <f>pro[[#This Row],[Revenue]]+pro[[#This Row],[AdminExp]]</f>
        <v>-113484.219</v>
      </c>
      <c r="K10973" s="83">
        <f>pro[[#This Row],[Profit]]/pro[[#This Row],[Revenue]]</f>
        <v>-1.1428629737794302</v>
      </c>
      <c r="L10973" s="56">
        <f t="shared" si="171"/>
        <v>10</v>
      </c>
      <c r="M10973" s="82" t="str">
        <f>"Q"&amp;" "&amp;VLOOKUP(pro[[#This Row],[Period]],Mapping!A:B,2,0)</f>
        <v>Q 4</v>
      </c>
      <c r="N10973"/>
    </row>
    <row r="10974" spans="1:14" ht="14.25" x14ac:dyDescent="0.2">
      <c r="A10974" s="42" t="s">
        <v>44</v>
      </c>
      <c r="B10974" s="44" t="s">
        <v>30</v>
      </c>
      <c r="C10974" s="44" t="s">
        <v>57</v>
      </c>
      <c r="D10974" s="43">
        <v>128769.62</v>
      </c>
      <c r="E10974" s="43">
        <v>-138456.26199999999</v>
      </c>
      <c r="F10974" s="45">
        <v>-12320</v>
      </c>
      <c r="G10974" s="45">
        <v>-16480</v>
      </c>
      <c r="H10974" s="45">
        <v>-97040</v>
      </c>
      <c r="I10974" s="55">
        <f>pro[[#This Row],[Admin expenses 3]]+pro[[#This Row],[Admin expenses 2]]+pro[[#This Row],[Admin expenses 1]]+pro[[#This Row],[COGS]]</f>
        <v>-264296.26199999999</v>
      </c>
      <c r="J10974" s="55">
        <f>pro[[#This Row],[Revenue]]+pro[[#This Row],[AdminExp]]</f>
        <v>-135526.64199999999</v>
      </c>
      <c r="K10974" s="83">
        <f>pro[[#This Row],[Profit]]/pro[[#This Row],[Revenue]]</f>
        <v>-1.0524737278870591</v>
      </c>
      <c r="L10974" s="56">
        <f t="shared" si="171"/>
        <v>10</v>
      </c>
      <c r="M10974" s="82" t="str">
        <f>"Q"&amp;" "&amp;VLOOKUP(pro[[#This Row],[Period]],Mapping!A:B,2,0)</f>
        <v>Q 4</v>
      </c>
      <c r="N10974"/>
    </row>
    <row r="10975" spans="1:14" ht="14.25" x14ac:dyDescent="0.2">
      <c r="A10975" s="42" t="s">
        <v>44</v>
      </c>
      <c r="B10975" s="44" t="s">
        <v>30</v>
      </c>
      <c r="C10975" s="44" t="s">
        <v>57</v>
      </c>
      <c r="D10975" s="43">
        <v>139938.16199999998</v>
      </c>
      <c r="E10975" s="43">
        <v>-46662.286999999997</v>
      </c>
      <c r="F10975" s="45">
        <v>-92440</v>
      </c>
      <c r="G10975" s="45">
        <v>-41980</v>
      </c>
      <c r="H10975" s="45">
        <v>-92070</v>
      </c>
      <c r="I10975" s="55">
        <f>pro[[#This Row],[Admin expenses 3]]+pro[[#This Row],[Admin expenses 2]]+pro[[#This Row],[Admin expenses 1]]+pro[[#This Row],[COGS]]</f>
        <v>-273152.28700000001</v>
      </c>
      <c r="J10975" s="55">
        <f>pro[[#This Row],[Revenue]]+pro[[#This Row],[AdminExp]]</f>
        <v>-133214.12500000003</v>
      </c>
      <c r="K10975" s="83">
        <f>pro[[#This Row],[Profit]]/pro[[#This Row],[Revenue]]</f>
        <v>-0.95194994057446636</v>
      </c>
      <c r="L10975" s="56">
        <f t="shared" si="171"/>
        <v>10</v>
      </c>
      <c r="M10975" s="82" t="str">
        <f>"Q"&amp;" "&amp;VLOOKUP(pro[[#This Row],[Period]],Mapping!A:B,2,0)</f>
        <v>Q 4</v>
      </c>
      <c r="N10975"/>
    </row>
    <row r="10976" spans="1:14" ht="14.25" x14ac:dyDescent="0.2">
      <c r="A10976" s="42" t="s">
        <v>44</v>
      </c>
      <c r="B10976" s="44" t="s">
        <v>30</v>
      </c>
      <c r="C10976" s="44" t="s">
        <v>57</v>
      </c>
      <c r="D10976" s="43">
        <v>229138.742</v>
      </c>
      <c r="E10976" s="43">
        <v>-89168.534</v>
      </c>
      <c r="F10976" s="45">
        <v>-20530</v>
      </c>
      <c r="G10976" s="45">
        <v>-62030</v>
      </c>
      <c r="H10976" s="45">
        <v>-46070</v>
      </c>
      <c r="I10976" s="55">
        <f>pro[[#This Row],[Admin expenses 3]]+pro[[#This Row],[Admin expenses 2]]+pro[[#This Row],[Admin expenses 1]]+pro[[#This Row],[COGS]]</f>
        <v>-217798.53399999999</v>
      </c>
      <c r="J10976" s="55">
        <f>pro[[#This Row],[Revenue]]+pro[[#This Row],[AdminExp]]</f>
        <v>11340.208000000013</v>
      </c>
      <c r="K10976" s="83">
        <f>pro[[#This Row],[Profit]]/pro[[#This Row],[Revenue]]</f>
        <v>4.9490574579483436E-2</v>
      </c>
      <c r="L10976" s="56">
        <f t="shared" si="171"/>
        <v>10</v>
      </c>
      <c r="M10976" s="82" t="str">
        <f>"Q"&amp;" "&amp;VLOOKUP(pro[[#This Row],[Period]],Mapping!A:B,2,0)</f>
        <v>Q 4</v>
      </c>
      <c r="N10976"/>
    </row>
    <row r="10977" spans="1:14" ht="14.25" x14ac:dyDescent="0.2">
      <c r="A10977" s="42" t="s">
        <v>44</v>
      </c>
      <c r="B10977" s="44" t="s">
        <v>30</v>
      </c>
      <c r="C10977" s="44" t="s">
        <v>58</v>
      </c>
      <c r="D10977" s="43">
        <v>55495.964999999997</v>
      </c>
      <c r="E10977" s="43">
        <v>-48385.280999999995</v>
      </c>
      <c r="F10977" s="45">
        <v>-66320</v>
      </c>
      <c r="G10977" s="45">
        <v>-58430</v>
      </c>
      <c r="H10977" s="45">
        <v>-66620</v>
      </c>
      <c r="I10977" s="55">
        <f>pro[[#This Row],[Admin expenses 3]]+pro[[#This Row],[Admin expenses 2]]+pro[[#This Row],[Admin expenses 1]]+pro[[#This Row],[COGS]]</f>
        <v>-239755.28099999999</v>
      </c>
      <c r="J10977" s="55">
        <f>pro[[#This Row],[Revenue]]+pro[[#This Row],[AdminExp]]</f>
        <v>-184259.31599999999</v>
      </c>
      <c r="K10977" s="83">
        <f>pro[[#This Row],[Profit]]/pro[[#This Row],[Revenue]]</f>
        <v>-3.3202290653023154</v>
      </c>
      <c r="L10977" s="56">
        <f t="shared" si="171"/>
        <v>10</v>
      </c>
      <c r="M10977" s="82" t="str">
        <f>"Q"&amp;" "&amp;VLOOKUP(pro[[#This Row],[Period]],Mapping!A:B,2,0)</f>
        <v>Q 4</v>
      </c>
      <c r="N10977"/>
    </row>
    <row r="10978" spans="1:14" ht="14.25" x14ac:dyDescent="0.2">
      <c r="A10978" s="42" t="s">
        <v>44</v>
      </c>
      <c r="B10978" s="44" t="s">
        <v>30</v>
      </c>
      <c r="C10978" s="44" t="s">
        <v>59</v>
      </c>
      <c r="D10978" s="43">
        <v>505343.223</v>
      </c>
      <c r="E10978" s="43">
        <v>-206593.99600000001</v>
      </c>
      <c r="F10978" s="45">
        <v>-75530</v>
      </c>
      <c r="G10978" s="45">
        <v>-47900</v>
      </c>
      <c r="H10978" s="45">
        <v>-72340</v>
      </c>
      <c r="I10978" s="55">
        <f>pro[[#This Row],[Admin expenses 3]]+pro[[#This Row],[Admin expenses 2]]+pro[[#This Row],[Admin expenses 1]]+pro[[#This Row],[COGS]]</f>
        <v>-402363.99600000004</v>
      </c>
      <c r="J10978" s="55">
        <f>pro[[#This Row],[Revenue]]+pro[[#This Row],[AdminExp]]</f>
        <v>102979.22699999996</v>
      </c>
      <c r="K10978" s="83">
        <f>pro[[#This Row],[Profit]]/pro[[#This Row],[Revenue]]</f>
        <v>0.20378076189220007</v>
      </c>
      <c r="L10978" s="56">
        <f t="shared" si="171"/>
        <v>10</v>
      </c>
      <c r="M10978" s="82" t="str">
        <f>"Q"&amp;" "&amp;VLOOKUP(pro[[#This Row],[Period]],Mapping!A:B,2,0)</f>
        <v>Q 4</v>
      </c>
      <c r="N10978"/>
    </row>
    <row r="10979" spans="1:14" ht="14.25" x14ac:dyDescent="0.2">
      <c r="A10979" s="42" t="s">
        <v>44</v>
      </c>
      <c r="B10979" s="44" t="s">
        <v>30</v>
      </c>
      <c r="C10979" s="44" t="s">
        <v>57</v>
      </c>
      <c r="D10979" s="43">
        <v>384127.69499999995</v>
      </c>
      <c r="E10979" s="43">
        <v>-226911.93</v>
      </c>
      <c r="F10979" s="45">
        <v>-82310</v>
      </c>
      <c r="G10979" s="45">
        <v>-54120</v>
      </c>
      <c r="H10979" s="45">
        <v>-40930</v>
      </c>
      <c r="I10979" s="55">
        <f>pro[[#This Row],[Admin expenses 3]]+pro[[#This Row],[Admin expenses 2]]+pro[[#This Row],[Admin expenses 1]]+pro[[#This Row],[COGS]]</f>
        <v>-404271.93</v>
      </c>
      <c r="J10979" s="55">
        <f>pro[[#This Row],[Revenue]]+pro[[#This Row],[AdminExp]]</f>
        <v>-20144.235000000044</v>
      </c>
      <c r="K10979" s="83">
        <f>pro[[#This Row],[Profit]]/pro[[#This Row],[Revenue]]</f>
        <v>-5.2441506463104796E-2</v>
      </c>
      <c r="L10979" s="56">
        <f t="shared" si="171"/>
        <v>10</v>
      </c>
      <c r="M10979" s="82" t="str">
        <f>"Q"&amp;" "&amp;VLOOKUP(pro[[#This Row],[Period]],Mapping!A:B,2,0)</f>
        <v>Q 4</v>
      </c>
      <c r="N10979"/>
    </row>
    <row r="10980" spans="1:14" ht="14.25" x14ac:dyDescent="0.2">
      <c r="A10980" s="42" t="s">
        <v>44</v>
      </c>
      <c r="B10980" s="44" t="s">
        <v>30</v>
      </c>
      <c r="C10980" s="44" t="s">
        <v>57</v>
      </c>
      <c r="D10980" s="43">
        <v>386527.24599999998</v>
      </c>
      <c r="E10980" s="43">
        <v>-218462.79</v>
      </c>
      <c r="F10980" s="45">
        <v>-73940</v>
      </c>
      <c r="G10980" s="45">
        <v>-47380</v>
      </c>
      <c r="H10980" s="45">
        <v>-59390</v>
      </c>
      <c r="I10980" s="55">
        <f>pro[[#This Row],[Admin expenses 3]]+pro[[#This Row],[Admin expenses 2]]+pro[[#This Row],[Admin expenses 1]]+pro[[#This Row],[COGS]]</f>
        <v>-399172.79000000004</v>
      </c>
      <c r="J10980" s="55">
        <f>pro[[#This Row],[Revenue]]+pro[[#This Row],[AdminExp]]</f>
        <v>-12645.544000000053</v>
      </c>
      <c r="K10980" s="83">
        <f>pro[[#This Row],[Profit]]/pro[[#This Row],[Revenue]]</f>
        <v>-3.2715789458215974E-2</v>
      </c>
      <c r="L10980" s="56">
        <f t="shared" si="171"/>
        <v>10</v>
      </c>
      <c r="M10980" s="82" t="str">
        <f>"Q"&amp;" "&amp;VLOOKUP(pro[[#This Row],[Period]],Mapping!A:B,2,0)</f>
        <v>Q 4</v>
      </c>
      <c r="N10980"/>
    </row>
    <row r="10981" spans="1:14" ht="14.25" x14ac:dyDescent="0.2">
      <c r="A10981" s="42" t="s">
        <v>44</v>
      </c>
      <c r="B10981" s="44" t="s">
        <v>30</v>
      </c>
      <c r="C10981" s="44" t="s">
        <v>57</v>
      </c>
      <c r="D10981" s="43">
        <v>459230.09299999994</v>
      </c>
      <c r="E10981" s="43">
        <v>-261938.698</v>
      </c>
      <c r="F10981" s="45">
        <v>-20440</v>
      </c>
      <c r="G10981" s="45">
        <v>-12520</v>
      </c>
      <c r="H10981" s="45">
        <v>-47010</v>
      </c>
      <c r="I10981" s="55">
        <f>pro[[#This Row],[Admin expenses 3]]+pro[[#This Row],[Admin expenses 2]]+pro[[#This Row],[Admin expenses 1]]+pro[[#This Row],[COGS]]</f>
        <v>-341908.69799999997</v>
      </c>
      <c r="J10981" s="55">
        <f>pro[[#This Row],[Revenue]]+pro[[#This Row],[AdminExp]]</f>
        <v>117321.39499999996</v>
      </c>
      <c r="K10981" s="83">
        <f>pro[[#This Row],[Profit]]/pro[[#This Row],[Revenue]]</f>
        <v>0.25547410064871334</v>
      </c>
      <c r="L10981" s="56">
        <f t="shared" si="171"/>
        <v>10</v>
      </c>
      <c r="M10981" s="82" t="str">
        <f>"Q"&amp;" "&amp;VLOOKUP(pro[[#This Row],[Period]],Mapping!A:B,2,0)</f>
        <v>Q 4</v>
      </c>
      <c r="N10981"/>
    </row>
    <row r="10982" spans="1:14" ht="14.25" x14ac:dyDescent="0.2">
      <c r="A10982" s="42" t="s">
        <v>44</v>
      </c>
      <c r="B10982" s="44" t="s">
        <v>30</v>
      </c>
      <c r="C10982" s="44" t="s">
        <v>57</v>
      </c>
      <c r="D10982" s="43">
        <v>163855.59400000001</v>
      </c>
      <c r="E10982" s="43">
        <v>-107871.07799999998</v>
      </c>
      <c r="F10982" s="45">
        <v>-90080</v>
      </c>
      <c r="G10982" s="45">
        <v>-63920</v>
      </c>
      <c r="H10982" s="45">
        <v>-50170</v>
      </c>
      <c r="I10982" s="55">
        <f>pro[[#This Row],[Admin expenses 3]]+pro[[#This Row],[Admin expenses 2]]+pro[[#This Row],[Admin expenses 1]]+pro[[#This Row],[COGS]]</f>
        <v>-312041.07799999998</v>
      </c>
      <c r="J10982" s="55">
        <f>pro[[#This Row],[Revenue]]+pro[[#This Row],[AdminExp]]</f>
        <v>-148185.48399999997</v>
      </c>
      <c r="K10982" s="83">
        <f>pro[[#This Row],[Profit]]/pro[[#This Row],[Revenue]]</f>
        <v>-0.9043663410112196</v>
      </c>
      <c r="L10982" s="56">
        <f t="shared" si="171"/>
        <v>10</v>
      </c>
      <c r="M10982" s="82" t="str">
        <f>"Q"&amp;" "&amp;VLOOKUP(pro[[#This Row],[Period]],Mapping!A:B,2,0)</f>
        <v>Q 4</v>
      </c>
      <c r="N10982"/>
    </row>
    <row r="10983" spans="1:14" ht="14.25" x14ac:dyDescent="0.2">
      <c r="A10983" s="42" t="s">
        <v>44</v>
      </c>
      <c r="B10983" s="44" t="s">
        <v>30</v>
      </c>
      <c r="C10983" s="44" t="s">
        <v>57</v>
      </c>
      <c r="D10983" s="43">
        <v>82418.384999999995</v>
      </c>
      <c r="E10983" s="43">
        <v>-51725.120999999999</v>
      </c>
      <c r="F10983" s="45">
        <v>-73340</v>
      </c>
      <c r="G10983" s="45">
        <v>-16320</v>
      </c>
      <c r="H10983" s="45">
        <v>-16620</v>
      </c>
      <c r="I10983" s="55">
        <f>pro[[#This Row],[Admin expenses 3]]+pro[[#This Row],[Admin expenses 2]]+pro[[#This Row],[Admin expenses 1]]+pro[[#This Row],[COGS]]</f>
        <v>-158005.12099999998</v>
      </c>
      <c r="J10983" s="55">
        <f>pro[[#This Row],[Revenue]]+pro[[#This Row],[AdminExp]]</f>
        <v>-75586.73599999999</v>
      </c>
      <c r="K10983" s="83">
        <f>pro[[#This Row],[Profit]]/pro[[#This Row],[Revenue]]</f>
        <v>-0.91711013264819485</v>
      </c>
      <c r="L10983" s="56">
        <f t="shared" si="171"/>
        <v>10</v>
      </c>
      <c r="M10983" s="82" t="str">
        <f>"Q"&amp;" "&amp;VLOOKUP(pro[[#This Row],[Period]],Mapping!A:B,2,0)</f>
        <v>Q 4</v>
      </c>
      <c r="N10983"/>
    </row>
    <row r="10984" spans="1:14" ht="14.25" x14ac:dyDescent="0.2">
      <c r="A10984" s="42" t="s">
        <v>44</v>
      </c>
      <c r="B10984" s="44" t="s">
        <v>30</v>
      </c>
      <c r="C10984" s="44" t="s">
        <v>58</v>
      </c>
      <c r="D10984" s="43">
        <v>44156.322</v>
      </c>
      <c r="E10984" s="43">
        <v>-27341.327999999998</v>
      </c>
      <c r="F10984" s="45">
        <v>-20390</v>
      </c>
      <c r="G10984" s="45">
        <v>-100950</v>
      </c>
      <c r="H10984" s="45">
        <v>-47350</v>
      </c>
      <c r="I10984" s="55">
        <f>pro[[#This Row],[Admin expenses 3]]+pro[[#This Row],[Admin expenses 2]]+pro[[#This Row],[Admin expenses 1]]+pro[[#This Row],[COGS]]</f>
        <v>-196031.32800000001</v>
      </c>
      <c r="J10984" s="55">
        <f>pro[[#This Row],[Revenue]]+pro[[#This Row],[AdminExp]]</f>
        <v>-151875.00599999999</v>
      </c>
      <c r="K10984" s="83">
        <f>pro[[#This Row],[Profit]]/pro[[#This Row],[Revenue]]</f>
        <v>-3.4394849734087907</v>
      </c>
      <c r="L10984" s="56">
        <f t="shared" si="171"/>
        <v>10</v>
      </c>
      <c r="M10984" s="82" t="str">
        <f>"Q"&amp;" "&amp;VLOOKUP(pro[[#This Row],[Period]],Mapping!A:B,2,0)</f>
        <v>Q 4</v>
      </c>
      <c r="N10984"/>
    </row>
    <row r="10985" spans="1:14" ht="14.25" x14ac:dyDescent="0.2">
      <c r="A10985" s="42" t="s">
        <v>44</v>
      </c>
      <c r="B10985" s="44" t="s">
        <v>30</v>
      </c>
      <c r="C10985" s="44" t="s">
        <v>59</v>
      </c>
      <c r="D10985" s="43">
        <v>58080.749999999993</v>
      </c>
      <c r="E10985" s="43">
        <v>-36120.839999999997</v>
      </c>
      <c r="F10985" s="45">
        <v>-16170</v>
      </c>
      <c r="G10985" s="45">
        <v>-82440</v>
      </c>
      <c r="H10985" s="45">
        <v>-59540</v>
      </c>
      <c r="I10985" s="55">
        <f>pro[[#This Row],[Admin expenses 3]]+pro[[#This Row],[Admin expenses 2]]+pro[[#This Row],[Admin expenses 1]]+pro[[#This Row],[COGS]]</f>
        <v>-194270.84</v>
      </c>
      <c r="J10985" s="55">
        <f>pro[[#This Row],[Revenue]]+pro[[#This Row],[AdminExp]]</f>
        <v>-136190.09</v>
      </c>
      <c r="K10985" s="83">
        <f>pro[[#This Row],[Profit]]/pro[[#This Row],[Revenue]]</f>
        <v>-2.344840416144764</v>
      </c>
      <c r="L10985" s="56">
        <f t="shared" si="171"/>
        <v>10</v>
      </c>
      <c r="M10985" s="82" t="str">
        <f>"Q"&amp;" "&amp;VLOOKUP(pro[[#This Row],[Period]],Mapping!A:B,2,0)</f>
        <v>Q 4</v>
      </c>
      <c r="N10985"/>
    </row>
    <row r="10986" spans="1:14" ht="14.25" x14ac:dyDescent="0.2">
      <c r="A10986" s="42" t="s">
        <v>44</v>
      </c>
      <c r="B10986" s="44" t="s">
        <v>30</v>
      </c>
      <c r="C10986" s="44" t="s">
        <v>57</v>
      </c>
      <c r="D10986" s="43">
        <v>670627.25799999991</v>
      </c>
      <c r="E10986" s="43">
        <v>-663871.84499999997</v>
      </c>
      <c r="F10986" s="45">
        <v>-33630</v>
      </c>
      <c r="G10986" s="45">
        <v>-33750</v>
      </c>
      <c r="H10986" s="45">
        <v>-37770</v>
      </c>
      <c r="I10986" s="55">
        <f>pro[[#This Row],[Admin expenses 3]]+pro[[#This Row],[Admin expenses 2]]+pro[[#This Row],[Admin expenses 1]]+pro[[#This Row],[COGS]]</f>
        <v>-769021.84499999997</v>
      </c>
      <c r="J10986" s="55">
        <f>pro[[#This Row],[Revenue]]+pro[[#This Row],[AdminExp]]</f>
        <v>-98394.587000000058</v>
      </c>
      <c r="K10986" s="83">
        <f>pro[[#This Row],[Profit]]/pro[[#This Row],[Revenue]]</f>
        <v>-0.14672023218000493</v>
      </c>
      <c r="L10986" s="56">
        <f t="shared" si="171"/>
        <v>10</v>
      </c>
      <c r="M10986" s="82" t="str">
        <f>"Q"&amp;" "&amp;VLOOKUP(pro[[#This Row],[Period]],Mapping!A:B,2,0)</f>
        <v>Q 4</v>
      </c>
      <c r="N10986"/>
    </row>
    <row r="10987" spans="1:14" ht="14.25" x14ac:dyDescent="0.2">
      <c r="A10987" s="42" t="s">
        <v>44</v>
      </c>
      <c r="B10987" s="44" t="s">
        <v>30</v>
      </c>
      <c r="C10987" s="44" t="s">
        <v>57</v>
      </c>
      <c r="D10987" s="43">
        <v>358300.13799999998</v>
      </c>
      <c r="E10987" s="43">
        <v>-282427.17300000001</v>
      </c>
      <c r="F10987" s="45">
        <v>-89020</v>
      </c>
      <c r="G10987" s="45">
        <v>-15070</v>
      </c>
      <c r="H10987" s="45">
        <v>-51490</v>
      </c>
      <c r="I10987" s="55">
        <f>pro[[#This Row],[Admin expenses 3]]+pro[[#This Row],[Admin expenses 2]]+pro[[#This Row],[Admin expenses 1]]+pro[[#This Row],[COGS]]</f>
        <v>-438007.17300000001</v>
      </c>
      <c r="J10987" s="55">
        <f>pro[[#This Row],[Revenue]]+pro[[#This Row],[AdminExp]]</f>
        <v>-79707.035000000033</v>
      </c>
      <c r="K10987" s="83">
        <f>pro[[#This Row],[Profit]]/pro[[#This Row],[Revenue]]</f>
        <v>-0.22245884538286179</v>
      </c>
      <c r="L10987" s="56">
        <f t="shared" si="171"/>
        <v>10</v>
      </c>
      <c r="M10987" s="82" t="str">
        <f>"Q"&amp;" "&amp;VLOOKUP(pro[[#This Row],[Period]],Mapping!A:B,2,0)</f>
        <v>Q 4</v>
      </c>
      <c r="N10987"/>
    </row>
    <row r="10988" spans="1:14" ht="14.25" x14ac:dyDescent="0.2">
      <c r="A10988" s="42" t="s">
        <v>44</v>
      </c>
      <c r="B10988" s="44" t="s">
        <v>30</v>
      </c>
      <c r="C10988" s="44" t="s">
        <v>57</v>
      </c>
      <c r="D10988" s="43">
        <v>114737.266</v>
      </c>
      <c r="E10988" s="43">
        <v>-164962.06299999999</v>
      </c>
      <c r="F10988" s="45">
        <v>-64520</v>
      </c>
      <c r="G10988" s="45">
        <v>-31240</v>
      </c>
      <c r="H10988" s="45">
        <v>-32630</v>
      </c>
      <c r="I10988" s="55">
        <f>pro[[#This Row],[Admin expenses 3]]+pro[[#This Row],[Admin expenses 2]]+pro[[#This Row],[Admin expenses 1]]+pro[[#This Row],[COGS]]</f>
        <v>-293352.06299999997</v>
      </c>
      <c r="J10988" s="55">
        <f>pro[[#This Row],[Revenue]]+pro[[#This Row],[AdminExp]]</f>
        <v>-178614.79699999996</v>
      </c>
      <c r="K10988" s="83">
        <f>pro[[#This Row],[Profit]]/pro[[#This Row],[Revenue]]</f>
        <v>-1.5567287179389473</v>
      </c>
      <c r="L10988" s="56">
        <f t="shared" si="171"/>
        <v>10</v>
      </c>
      <c r="M10988" s="82" t="str">
        <f>"Q"&amp;" "&amp;VLOOKUP(pro[[#This Row],[Period]],Mapping!A:B,2,0)</f>
        <v>Q 4</v>
      </c>
      <c r="N10988"/>
    </row>
    <row r="10989" spans="1:14" ht="14.25" x14ac:dyDescent="0.2">
      <c r="A10989" s="42" t="s">
        <v>44</v>
      </c>
      <c r="B10989" s="44" t="s">
        <v>30</v>
      </c>
      <c r="C10989" s="44" t="s">
        <v>58</v>
      </c>
      <c r="D10989" s="43">
        <v>32957.014999999999</v>
      </c>
      <c r="E10989" s="43">
        <v>-53042.71</v>
      </c>
      <c r="F10989" s="45">
        <v>-42130</v>
      </c>
      <c r="G10989" s="45">
        <v>-87770</v>
      </c>
      <c r="H10989" s="45">
        <v>-75360</v>
      </c>
      <c r="I10989" s="55">
        <f>pro[[#This Row],[Admin expenses 3]]+pro[[#This Row],[Admin expenses 2]]+pro[[#This Row],[Admin expenses 1]]+pro[[#This Row],[COGS]]</f>
        <v>-258302.71</v>
      </c>
      <c r="J10989" s="55">
        <f>pro[[#This Row],[Revenue]]+pro[[#This Row],[AdminExp]]</f>
        <v>-225345.69500000001</v>
      </c>
      <c r="K10989" s="83">
        <f>pro[[#This Row],[Profit]]/pro[[#This Row],[Revenue]]</f>
        <v>-6.8375638691792933</v>
      </c>
      <c r="L10989" s="56">
        <f t="shared" si="171"/>
        <v>10</v>
      </c>
      <c r="M10989" s="82" t="str">
        <f>"Q"&amp;" "&amp;VLOOKUP(pro[[#This Row],[Period]],Mapping!A:B,2,0)</f>
        <v>Q 4</v>
      </c>
      <c r="N10989"/>
    </row>
    <row r="10990" spans="1:14" ht="14.25" x14ac:dyDescent="0.2">
      <c r="A10990" s="42" t="s">
        <v>44</v>
      </c>
      <c r="B10990" s="44" t="s">
        <v>30</v>
      </c>
      <c r="C10990" s="44" t="s">
        <v>59</v>
      </c>
      <c r="D10990" s="43">
        <v>1863670.5499999998</v>
      </c>
      <c r="E10990" s="43">
        <v>-135912.049</v>
      </c>
      <c r="F10990" s="45">
        <v>-73450</v>
      </c>
      <c r="G10990" s="45">
        <v>-97510</v>
      </c>
      <c r="H10990" s="45">
        <v>-14390</v>
      </c>
      <c r="I10990" s="55">
        <f>pro[[#This Row],[Admin expenses 3]]+pro[[#This Row],[Admin expenses 2]]+pro[[#This Row],[Admin expenses 1]]+pro[[#This Row],[COGS]]</f>
        <v>-321262.049</v>
      </c>
      <c r="J10990" s="55">
        <f>pro[[#This Row],[Revenue]]+pro[[#This Row],[AdminExp]]</f>
        <v>1542408.5009999997</v>
      </c>
      <c r="K10990" s="83">
        <f>pro[[#This Row],[Profit]]/pro[[#This Row],[Revenue]]</f>
        <v>0.82761864804914143</v>
      </c>
      <c r="L10990" s="56">
        <f t="shared" si="171"/>
        <v>10</v>
      </c>
      <c r="M10990" s="82" t="str">
        <f>"Q"&amp;" "&amp;VLOOKUP(pro[[#This Row],[Period]],Mapping!A:B,2,0)</f>
        <v>Q 4</v>
      </c>
      <c r="N10990"/>
    </row>
    <row r="10991" spans="1:14" ht="14.25" x14ac:dyDescent="0.2">
      <c r="A10991" s="42" t="s">
        <v>44</v>
      </c>
      <c r="B10991" s="44" t="s">
        <v>30</v>
      </c>
      <c r="C10991" s="44" t="s">
        <v>57</v>
      </c>
      <c r="D10991" s="43">
        <v>195963.57899999997</v>
      </c>
      <c r="E10991" s="43">
        <v>-207512.35399999996</v>
      </c>
      <c r="F10991" s="45">
        <v>-106590</v>
      </c>
      <c r="G10991" s="45">
        <v>-59590</v>
      </c>
      <c r="H10991" s="45">
        <v>-86380</v>
      </c>
      <c r="I10991" s="55">
        <f>pro[[#This Row],[Admin expenses 3]]+pro[[#This Row],[Admin expenses 2]]+pro[[#This Row],[Admin expenses 1]]+pro[[#This Row],[COGS]]</f>
        <v>-460072.35399999993</v>
      </c>
      <c r="J10991" s="55">
        <f>pro[[#This Row],[Revenue]]+pro[[#This Row],[AdminExp]]</f>
        <v>-264108.77499999997</v>
      </c>
      <c r="K10991" s="83">
        <f>pro[[#This Row],[Profit]]/pro[[#This Row],[Revenue]]</f>
        <v>-1.3477441897506883</v>
      </c>
      <c r="L10991" s="56">
        <f t="shared" si="171"/>
        <v>10</v>
      </c>
      <c r="M10991" s="82" t="str">
        <f>"Q"&amp;" "&amp;VLOOKUP(pro[[#This Row],[Period]],Mapping!A:B,2,0)</f>
        <v>Q 4</v>
      </c>
      <c r="N10991"/>
    </row>
    <row r="10992" spans="1:14" ht="14.25" x14ac:dyDescent="0.2">
      <c r="A10992" s="42" t="s">
        <v>44</v>
      </c>
      <c r="B10992" s="44" t="s">
        <v>30</v>
      </c>
      <c r="C10992" s="44" t="s">
        <v>57</v>
      </c>
      <c r="D10992" s="43">
        <v>34116.201000000001</v>
      </c>
      <c r="E10992" s="43">
        <v>-14948.723999999998</v>
      </c>
      <c r="F10992" s="45">
        <v>-43510</v>
      </c>
      <c r="G10992" s="45">
        <v>-103180</v>
      </c>
      <c r="H10992" s="45">
        <v>-95030</v>
      </c>
      <c r="I10992" s="55">
        <f>pro[[#This Row],[Admin expenses 3]]+pro[[#This Row],[Admin expenses 2]]+pro[[#This Row],[Admin expenses 1]]+pro[[#This Row],[COGS]]</f>
        <v>-256668.72399999999</v>
      </c>
      <c r="J10992" s="55">
        <f>pro[[#This Row],[Revenue]]+pro[[#This Row],[AdminExp]]</f>
        <v>-222552.52299999999</v>
      </c>
      <c r="K10992" s="83">
        <f>pro[[#This Row],[Profit]]/pro[[#This Row],[Revenue]]</f>
        <v>-6.5233676809443111</v>
      </c>
      <c r="L10992" s="56">
        <f t="shared" si="171"/>
        <v>10</v>
      </c>
      <c r="M10992" s="82" t="str">
        <f>"Q"&amp;" "&amp;VLOOKUP(pro[[#This Row],[Period]],Mapping!A:B,2,0)</f>
        <v>Q 4</v>
      </c>
      <c r="N10992"/>
    </row>
    <row r="10993" spans="1:14" ht="14.25" x14ac:dyDescent="0.2">
      <c r="A10993" s="42" t="s">
        <v>44</v>
      </c>
      <c r="B10993" s="44" t="s">
        <v>30</v>
      </c>
      <c r="C10993" s="44" t="s">
        <v>58</v>
      </c>
      <c r="D10993" s="43">
        <v>8270.4580000000005</v>
      </c>
      <c r="E10993" s="43">
        <v>-3001.1029999999996</v>
      </c>
      <c r="F10993" s="45">
        <v>-76990</v>
      </c>
      <c r="G10993" s="45">
        <v>-88010</v>
      </c>
      <c r="H10993" s="45">
        <v>-64040</v>
      </c>
      <c r="I10993" s="55">
        <f>pro[[#This Row],[Admin expenses 3]]+pro[[#This Row],[Admin expenses 2]]+pro[[#This Row],[Admin expenses 1]]+pro[[#This Row],[COGS]]</f>
        <v>-232041.103</v>
      </c>
      <c r="J10993" s="55">
        <f>pro[[#This Row],[Revenue]]+pro[[#This Row],[AdminExp]]</f>
        <v>-223770.64499999999</v>
      </c>
      <c r="K10993" s="83">
        <f>pro[[#This Row],[Profit]]/pro[[#This Row],[Revenue]]</f>
        <v>-27.056620685335684</v>
      </c>
      <c r="L10993" s="56">
        <f t="shared" si="171"/>
        <v>10</v>
      </c>
      <c r="M10993" s="82" t="str">
        <f>"Q"&amp;" "&amp;VLOOKUP(pro[[#This Row],[Period]],Mapping!A:B,2,0)</f>
        <v>Q 4</v>
      </c>
      <c r="N10993"/>
    </row>
    <row r="10994" spans="1:14" ht="14.25" x14ac:dyDescent="0.2">
      <c r="A10994" s="42" t="s">
        <v>44</v>
      </c>
      <c r="B10994" s="44" t="s">
        <v>30</v>
      </c>
      <c r="C10994" s="44" t="s">
        <v>59</v>
      </c>
      <c r="D10994" s="43">
        <v>259875.90999999997</v>
      </c>
      <c r="E10994" s="43">
        <v>-76280.553999999989</v>
      </c>
      <c r="F10994" s="45">
        <v>-104770</v>
      </c>
      <c r="G10994" s="45">
        <v>-60340</v>
      </c>
      <c r="H10994" s="45">
        <v>-45860</v>
      </c>
      <c r="I10994" s="55">
        <f>pro[[#This Row],[Admin expenses 3]]+pro[[#This Row],[Admin expenses 2]]+pro[[#This Row],[Admin expenses 1]]+pro[[#This Row],[COGS]]</f>
        <v>-287250.554</v>
      </c>
      <c r="J10994" s="55">
        <f>pro[[#This Row],[Revenue]]+pro[[#This Row],[AdminExp]]</f>
        <v>-27374.644000000029</v>
      </c>
      <c r="K10994" s="83">
        <f>pro[[#This Row],[Profit]]/pro[[#This Row],[Revenue]]</f>
        <v>-0.10533736659161687</v>
      </c>
      <c r="L10994" s="56">
        <f t="shared" si="171"/>
        <v>10</v>
      </c>
      <c r="M10994" s="82" t="str">
        <f>"Q"&amp;" "&amp;VLOOKUP(pro[[#This Row],[Period]],Mapping!A:B,2,0)</f>
        <v>Q 4</v>
      </c>
      <c r="N10994"/>
    </row>
    <row r="10995" spans="1:14" ht="14.25" x14ac:dyDescent="0.2">
      <c r="A10995" s="42" t="s">
        <v>44</v>
      </c>
      <c r="B10995" s="44" t="s">
        <v>30</v>
      </c>
      <c r="C10995" s="44" t="s">
        <v>57</v>
      </c>
      <c r="D10995" s="43">
        <v>44537.352999999996</v>
      </c>
      <c r="E10995" s="43">
        <v>-11155.83</v>
      </c>
      <c r="F10995" s="45">
        <v>-23170</v>
      </c>
      <c r="G10995" s="45">
        <v>-31970</v>
      </c>
      <c r="H10995" s="45">
        <v>-52810</v>
      </c>
      <c r="I10995" s="55">
        <f>pro[[#This Row],[Admin expenses 3]]+pro[[#This Row],[Admin expenses 2]]+pro[[#This Row],[Admin expenses 1]]+pro[[#This Row],[COGS]]</f>
        <v>-119105.83</v>
      </c>
      <c r="J10995" s="55">
        <f>pro[[#This Row],[Revenue]]+pro[[#This Row],[AdminExp]]</f>
        <v>-74568.477000000014</v>
      </c>
      <c r="K10995" s="83">
        <f>pro[[#This Row],[Profit]]/pro[[#This Row],[Revenue]]</f>
        <v>-1.6742907240131675</v>
      </c>
      <c r="L10995" s="56">
        <f t="shared" si="171"/>
        <v>10</v>
      </c>
      <c r="M10995" s="82" t="str">
        <f>"Q"&amp;" "&amp;VLOOKUP(pro[[#This Row],[Period]],Mapping!A:B,2,0)</f>
        <v>Q 4</v>
      </c>
      <c r="N10995"/>
    </row>
    <row r="10996" spans="1:14" ht="14.25" x14ac:dyDescent="0.2">
      <c r="A10996" s="42" t="s">
        <v>44</v>
      </c>
      <c r="B10996" s="44" t="s">
        <v>30</v>
      </c>
      <c r="C10996" s="44" t="s">
        <v>57</v>
      </c>
      <c r="D10996" s="43">
        <v>105521.003</v>
      </c>
      <c r="E10996" s="43">
        <v>-26263.559000000001</v>
      </c>
      <c r="F10996" s="45">
        <v>-71130</v>
      </c>
      <c r="G10996" s="45">
        <v>-97880</v>
      </c>
      <c r="H10996" s="45">
        <v>-43000</v>
      </c>
      <c r="I10996" s="55">
        <f>pro[[#This Row],[Admin expenses 3]]+pro[[#This Row],[Admin expenses 2]]+pro[[#This Row],[Admin expenses 1]]+pro[[#This Row],[COGS]]</f>
        <v>-238273.55900000001</v>
      </c>
      <c r="J10996" s="55">
        <f>pro[[#This Row],[Revenue]]+pro[[#This Row],[AdminExp]]</f>
        <v>-132752.55600000001</v>
      </c>
      <c r="K10996" s="83">
        <f>pro[[#This Row],[Profit]]/pro[[#This Row],[Revenue]]</f>
        <v>-1.2580676095355161</v>
      </c>
      <c r="L10996" s="56">
        <f t="shared" si="171"/>
        <v>10</v>
      </c>
      <c r="M10996" s="82" t="str">
        <f>"Q"&amp;" "&amp;VLOOKUP(pro[[#This Row],[Period]],Mapping!A:B,2,0)</f>
        <v>Q 4</v>
      </c>
      <c r="N10996"/>
    </row>
    <row r="10997" spans="1:14" ht="14.25" x14ac:dyDescent="0.2">
      <c r="A10997" s="42" t="s">
        <v>44</v>
      </c>
      <c r="B10997" s="44" t="s">
        <v>30</v>
      </c>
      <c r="C10997" s="44" t="s">
        <v>57</v>
      </c>
      <c r="D10997" s="43">
        <v>156169.01299999998</v>
      </c>
      <c r="E10997" s="43">
        <v>-16399.613999999998</v>
      </c>
      <c r="F10997" s="45">
        <v>-72820</v>
      </c>
      <c r="G10997" s="45">
        <v>-23010</v>
      </c>
      <c r="H10997" s="45">
        <v>-92120</v>
      </c>
      <c r="I10997" s="55">
        <f>pro[[#This Row],[Admin expenses 3]]+pro[[#This Row],[Admin expenses 2]]+pro[[#This Row],[Admin expenses 1]]+pro[[#This Row],[COGS]]</f>
        <v>-204349.614</v>
      </c>
      <c r="J10997" s="55">
        <f>pro[[#This Row],[Revenue]]+pro[[#This Row],[AdminExp]]</f>
        <v>-48180.601000000024</v>
      </c>
      <c r="K10997" s="83">
        <f>pro[[#This Row],[Profit]]/pro[[#This Row],[Revenue]]</f>
        <v>-0.30851575529903635</v>
      </c>
      <c r="L10997" s="56">
        <f t="shared" si="171"/>
        <v>10</v>
      </c>
      <c r="M10997" s="82" t="str">
        <f>"Q"&amp;" "&amp;VLOOKUP(pro[[#This Row],[Period]],Mapping!A:B,2,0)</f>
        <v>Q 4</v>
      </c>
      <c r="N10997"/>
    </row>
    <row r="10998" spans="1:14" ht="14.25" x14ac:dyDescent="0.2">
      <c r="A10998" s="42" t="s">
        <v>44</v>
      </c>
      <c r="B10998" s="44" t="s">
        <v>30</v>
      </c>
      <c r="C10998" s="44" t="s">
        <v>58</v>
      </c>
      <c r="D10998" s="43">
        <v>13355.481999999998</v>
      </c>
      <c r="E10998" s="43">
        <v>-6656.1949999999997</v>
      </c>
      <c r="F10998" s="45">
        <v>-50750</v>
      </c>
      <c r="G10998" s="45">
        <v>-106320</v>
      </c>
      <c r="H10998" s="45">
        <v>-99910</v>
      </c>
      <c r="I10998" s="55">
        <f>pro[[#This Row],[Admin expenses 3]]+pro[[#This Row],[Admin expenses 2]]+pro[[#This Row],[Admin expenses 1]]+pro[[#This Row],[COGS]]</f>
        <v>-263636.19500000001</v>
      </c>
      <c r="J10998" s="55">
        <f>pro[[#This Row],[Revenue]]+pro[[#This Row],[AdminExp]]</f>
        <v>-250280.71300000002</v>
      </c>
      <c r="K10998" s="83">
        <f>pro[[#This Row],[Profit]]/pro[[#This Row],[Revenue]]</f>
        <v>-18.739923650827432</v>
      </c>
      <c r="L10998" s="56">
        <f t="shared" si="171"/>
        <v>10</v>
      </c>
      <c r="M10998" s="82" t="str">
        <f>"Q"&amp;" "&amp;VLOOKUP(pro[[#This Row],[Period]],Mapping!A:B,2,0)</f>
        <v>Q 4</v>
      </c>
      <c r="N10998"/>
    </row>
    <row r="10999" spans="1:14" ht="14.25" x14ac:dyDescent="0.2">
      <c r="A10999" s="42" t="s">
        <v>44</v>
      </c>
      <c r="B10999" s="44" t="s">
        <v>30</v>
      </c>
      <c r="C10999" s="44" t="s">
        <v>59</v>
      </c>
      <c r="D10999" s="43">
        <v>1834826.5319999997</v>
      </c>
      <c r="E10999" s="43">
        <v>-345028.02599999995</v>
      </c>
      <c r="F10999" s="45">
        <v>-88770</v>
      </c>
      <c r="G10999" s="45">
        <v>-100570</v>
      </c>
      <c r="H10999" s="45">
        <v>-63310</v>
      </c>
      <c r="I10999" s="55">
        <f>pro[[#This Row],[Admin expenses 3]]+pro[[#This Row],[Admin expenses 2]]+pro[[#This Row],[Admin expenses 1]]+pro[[#This Row],[COGS]]</f>
        <v>-597678.02599999995</v>
      </c>
      <c r="J10999" s="55">
        <f>pro[[#This Row],[Revenue]]+pro[[#This Row],[AdminExp]]</f>
        <v>1237148.5059999996</v>
      </c>
      <c r="K10999" s="83">
        <f>pro[[#This Row],[Profit]]/pro[[#This Row],[Revenue]]</f>
        <v>0.67425911083348111</v>
      </c>
      <c r="L10999" s="56">
        <f t="shared" si="171"/>
        <v>10</v>
      </c>
      <c r="M10999" s="82" t="str">
        <f>"Q"&amp;" "&amp;VLOOKUP(pro[[#This Row],[Period]],Mapping!A:B,2,0)</f>
        <v>Q 4</v>
      </c>
      <c r="N10999"/>
    </row>
    <row r="11000" spans="1:14" ht="14.25" x14ac:dyDescent="0.2">
      <c r="A11000" s="42" t="s">
        <v>44</v>
      </c>
      <c r="B11000" s="44" t="s">
        <v>30</v>
      </c>
      <c r="C11000" s="44" t="s">
        <v>60</v>
      </c>
      <c r="D11000" s="43">
        <v>2115244.67</v>
      </c>
      <c r="E11000" s="43">
        <v>-191480.41500000001</v>
      </c>
      <c r="F11000" s="45">
        <v>-70130</v>
      </c>
      <c r="G11000" s="45">
        <v>-108380</v>
      </c>
      <c r="H11000" s="45">
        <v>-83950</v>
      </c>
      <c r="I11000" s="55">
        <f>pro[[#This Row],[Admin expenses 3]]+pro[[#This Row],[Admin expenses 2]]+pro[[#This Row],[Admin expenses 1]]+pro[[#This Row],[COGS]]</f>
        <v>-453940.41500000004</v>
      </c>
      <c r="J11000" s="55">
        <f>pro[[#This Row],[Revenue]]+pro[[#This Row],[AdminExp]]</f>
        <v>1661304.2549999999</v>
      </c>
      <c r="K11000" s="83">
        <f>pro[[#This Row],[Profit]]/pro[[#This Row],[Revenue]]</f>
        <v>0.78539578828013312</v>
      </c>
      <c r="L11000" s="56">
        <f t="shared" si="171"/>
        <v>10</v>
      </c>
      <c r="M11000" s="82" t="str">
        <f>"Q"&amp;" "&amp;VLOOKUP(pro[[#This Row],[Period]],Mapping!A:B,2,0)</f>
        <v>Q 4</v>
      </c>
      <c r="N11000"/>
    </row>
    <row r="11001" spans="1:14" ht="14.25" x14ac:dyDescent="0.2">
      <c r="A11001" s="42" t="s">
        <v>44</v>
      </c>
      <c r="B11001" s="44" t="s">
        <v>30</v>
      </c>
      <c r="C11001" s="44" t="s">
        <v>57</v>
      </c>
      <c r="D11001" s="43">
        <v>141608.34099999999</v>
      </c>
      <c r="E11001" s="43">
        <v>-49570.387999999992</v>
      </c>
      <c r="F11001" s="45">
        <v>-30010</v>
      </c>
      <c r="G11001" s="45">
        <v>-47450</v>
      </c>
      <c r="H11001" s="45">
        <v>-58700</v>
      </c>
      <c r="I11001" s="55">
        <f>pro[[#This Row],[Admin expenses 3]]+pro[[#This Row],[Admin expenses 2]]+pro[[#This Row],[Admin expenses 1]]+pro[[#This Row],[COGS]]</f>
        <v>-185730.38799999998</v>
      </c>
      <c r="J11001" s="55">
        <f>pro[[#This Row],[Revenue]]+pro[[#This Row],[AdminExp]]</f>
        <v>-44122.046999999991</v>
      </c>
      <c r="K11001" s="83">
        <f>pro[[#This Row],[Profit]]/pro[[#This Row],[Revenue]]</f>
        <v>-0.31157802350074842</v>
      </c>
      <c r="L11001" s="56">
        <f t="shared" si="171"/>
        <v>10</v>
      </c>
      <c r="M11001" s="82" t="str">
        <f>"Q"&amp;" "&amp;VLOOKUP(pro[[#This Row],[Period]],Mapping!A:B,2,0)</f>
        <v>Q 4</v>
      </c>
      <c r="N11001"/>
    </row>
    <row r="11002" spans="1:14" ht="14.25" x14ac:dyDescent="0.2">
      <c r="A11002" s="42" t="s">
        <v>44</v>
      </c>
      <c r="B11002" s="44" t="s">
        <v>30</v>
      </c>
      <c r="C11002" s="44" t="s">
        <v>58</v>
      </c>
      <c r="D11002" s="43">
        <v>87976.7</v>
      </c>
      <c r="E11002" s="43">
        <v>-58266.774999999994</v>
      </c>
      <c r="F11002" s="45">
        <v>-107110</v>
      </c>
      <c r="G11002" s="45">
        <v>-29190</v>
      </c>
      <c r="H11002" s="45">
        <v>-15800</v>
      </c>
      <c r="I11002" s="55">
        <f>pro[[#This Row],[Admin expenses 3]]+pro[[#This Row],[Admin expenses 2]]+pro[[#This Row],[Admin expenses 1]]+pro[[#This Row],[COGS]]</f>
        <v>-210366.77499999999</v>
      </c>
      <c r="J11002" s="55">
        <f>pro[[#This Row],[Revenue]]+pro[[#This Row],[AdminExp]]</f>
        <v>-122390.075</v>
      </c>
      <c r="K11002" s="83">
        <f>pro[[#This Row],[Profit]]/pro[[#This Row],[Revenue]]</f>
        <v>-1.3911646492764562</v>
      </c>
      <c r="L11002" s="56">
        <f t="shared" si="171"/>
        <v>10</v>
      </c>
      <c r="M11002" s="82" t="str">
        <f>"Q"&amp;" "&amp;VLOOKUP(pro[[#This Row],[Period]],Mapping!A:B,2,0)</f>
        <v>Q 4</v>
      </c>
      <c r="N11002"/>
    </row>
    <row r="11003" spans="1:14" ht="14.25" x14ac:dyDescent="0.2">
      <c r="A11003" s="42" t="s">
        <v>44</v>
      </c>
      <c r="B11003" s="44" t="s">
        <v>30</v>
      </c>
      <c r="C11003" s="44" t="s">
        <v>59</v>
      </c>
      <c r="D11003" s="43">
        <v>45438.358</v>
      </c>
      <c r="E11003" s="43">
        <v>-29353.547999999999</v>
      </c>
      <c r="F11003" s="45">
        <v>-15560</v>
      </c>
      <c r="G11003" s="45">
        <v>-28100</v>
      </c>
      <c r="H11003" s="45">
        <v>-76030</v>
      </c>
      <c r="I11003" s="55">
        <f>pro[[#This Row],[Admin expenses 3]]+pro[[#This Row],[Admin expenses 2]]+pro[[#This Row],[Admin expenses 1]]+pro[[#This Row],[COGS]]</f>
        <v>-149043.54800000001</v>
      </c>
      <c r="J11003" s="55">
        <f>pro[[#This Row],[Revenue]]+pro[[#This Row],[AdminExp]]</f>
        <v>-103605.19</v>
      </c>
      <c r="K11003" s="83">
        <f>pro[[#This Row],[Profit]]/pro[[#This Row],[Revenue]]</f>
        <v>-2.2801261876584538</v>
      </c>
      <c r="L11003" s="56">
        <f t="shared" si="171"/>
        <v>10</v>
      </c>
      <c r="M11003" s="82" t="str">
        <f>"Q"&amp;" "&amp;VLOOKUP(pro[[#This Row],[Period]],Mapping!A:B,2,0)</f>
        <v>Q 4</v>
      </c>
      <c r="N11003"/>
    </row>
    <row r="11004" spans="1:14" ht="14.25" x14ac:dyDescent="0.2">
      <c r="A11004" s="42" t="s">
        <v>44</v>
      </c>
      <c r="B11004" s="44" t="s">
        <v>30</v>
      </c>
      <c r="C11004" s="44" t="s">
        <v>60</v>
      </c>
      <c r="D11004" s="43">
        <v>89981.43</v>
      </c>
      <c r="E11004" s="43">
        <v>-112806.855</v>
      </c>
      <c r="F11004" s="45">
        <v>-17740</v>
      </c>
      <c r="G11004" s="45">
        <v>-94520</v>
      </c>
      <c r="H11004" s="45">
        <v>-104720</v>
      </c>
      <c r="I11004" s="55">
        <f>pro[[#This Row],[Admin expenses 3]]+pro[[#This Row],[Admin expenses 2]]+pro[[#This Row],[Admin expenses 1]]+pro[[#This Row],[COGS]]</f>
        <v>-329786.85499999998</v>
      </c>
      <c r="J11004" s="55">
        <f>pro[[#This Row],[Revenue]]+pro[[#This Row],[AdminExp]]</f>
        <v>-239805.42499999999</v>
      </c>
      <c r="K11004" s="83">
        <f>pro[[#This Row],[Profit]]/pro[[#This Row],[Revenue]]</f>
        <v>-2.6650546118237952</v>
      </c>
      <c r="L11004" s="56">
        <f t="shared" si="171"/>
        <v>10</v>
      </c>
      <c r="M11004" s="82" t="str">
        <f>"Q"&amp;" "&amp;VLOOKUP(pro[[#This Row],[Period]],Mapping!A:B,2,0)</f>
        <v>Q 4</v>
      </c>
      <c r="N11004"/>
    </row>
    <row r="11005" spans="1:14" ht="14.25" x14ac:dyDescent="0.2">
      <c r="A11005" s="42" t="s">
        <v>44</v>
      </c>
      <c r="B11005" s="44" t="s">
        <v>32</v>
      </c>
      <c r="C11005" s="44" t="s">
        <v>57</v>
      </c>
      <c r="D11005" s="43">
        <v>1107844.9479999999</v>
      </c>
      <c r="E11005" s="43">
        <v>-540104.26399999997</v>
      </c>
      <c r="F11005" s="45">
        <v>-67650</v>
      </c>
      <c r="G11005" s="45">
        <v>-50190</v>
      </c>
      <c r="H11005" s="45">
        <v>-103620</v>
      </c>
      <c r="I11005" s="55">
        <f>pro[[#This Row],[Admin expenses 3]]+pro[[#This Row],[Admin expenses 2]]+pro[[#This Row],[Admin expenses 1]]+pro[[#This Row],[COGS]]</f>
        <v>-761564.26399999997</v>
      </c>
      <c r="J11005" s="55">
        <f>pro[[#This Row],[Revenue]]+pro[[#This Row],[AdminExp]]</f>
        <v>346280.68399999989</v>
      </c>
      <c r="K11005" s="83">
        <f>pro[[#This Row],[Profit]]/pro[[#This Row],[Revenue]]</f>
        <v>0.31257143395846393</v>
      </c>
      <c r="L11005" s="56">
        <f t="shared" si="171"/>
        <v>10</v>
      </c>
      <c r="M11005" s="82" t="str">
        <f>"Q"&amp;" "&amp;VLOOKUP(pro[[#This Row],[Period]],Mapping!A:B,2,0)</f>
        <v>Q 4</v>
      </c>
      <c r="N11005"/>
    </row>
    <row r="11006" spans="1:14" ht="14.25" x14ac:dyDescent="0.2">
      <c r="A11006" s="42" t="s">
        <v>44</v>
      </c>
      <c r="B11006" s="44" t="s">
        <v>32</v>
      </c>
      <c r="C11006" s="44" t="s">
        <v>58</v>
      </c>
      <c r="D11006" s="43">
        <v>586916.71499999997</v>
      </c>
      <c r="E11006" s="43">
        <v>-210479.84999999998</v>
      </c>
      <c r="F11006" s="45">
        <v>-24410</v>
      </c>
      <c r="G11006" s="45">
        <v>-107600</v>
      </c>
      <c r="H11006" s="45">
        <v>-40400</v>
      </c>
      <c r="I11006" s="55">
        <f>pro[[#This Row],[Admin expenses 3]]+pro[[#This Row],[Admin expenses 2]]+pro[[#This Row],[Admin expenses 1]]+pro[[#This Row],[COGS]]</f>
        <v>-382889.85</v>
      </c>
      <c r="J11006" s="55">
        <f>pro[[#This Row],[Revenue]]+pro[[#This Row],[AdminExp]]</f>
        <v>204026.86499999999</v>
      </c>
      <c r="K11006" s="83">
        <f>pro[[#This Row],[Profit]]/pro[[#This Row],[Revenue]]</f>
        <v>0.34762490109009758</v>
      </c>
      <c r="L11006" s="56">
        <f t="shared" si="171"/>
        <v>10</v>
      </c>
      <c r="M11006" s="82" t="str">
        <f>"Q"&amp;" "&amp;VLOOKUP(pro[[#This Row],[Period]],Mapping!A:B,2,0)</f>
        <v>Q 4</v>
      </c>
      <c r="N11006"/>
    </row>
    <row r="11007" spans="1:14" ht="14.25" x14ac:dyDescent="0.2">
      <c r="A11007" s="42" t="s">
        <v>44</v>
      </c>
      <c r="B11007" s="44" t="s">
        <v>32</v>
      </c>
      <c r="C11007" s="44" t="s">
        <v>59</v>
      </c>
      <c r="D11007" s="43">
        <v>67470.004000000001</v>
      </c>
      <c r="E11007" s="43">
        <v>-9726.8849999999984</v>
      </c>
      <c r="F11007" s="45">
        <v>-14560</v>
      </c>
      <c r="G11007" s="45">
        <v>-38910</v>
      </c>
      <c r="H11007" s="45">
        <v>-37700</v>
      </c>
      <c r="I11007" s="55">
        <f>pro[[#This Row],[Admin expenses 3]]+pro[[#This Row],[Admin expenses 2]]+pro[[#This Row],[Admin expenses 1]]+pro[[#This Row],[COGS]]</f>
        <v>-100896.88499999999</v>
      </c>
      <c r="J11007" s="55">
        <f>pro[[#This Row],[Revenue]]+pro[[#This Row],[AdminExp]]</f>
        <v>-33426.880999999994</v>
      </c>
      <c r="K11007" s="83">
        <f>pro[[#This Row],[Profit]]/pro[[#This Row],[Revenue]]</f>
        <v>-0.49543321503286103</v>
      </c>
      <c r="L11007" s="56">
        <f t="shared" si="171"/>
        <v>10</v>
      </c>
      <c r="M11007" s="82" t="str">
        <f>"Q"&amp;" "&amp;VLOOKUP(pro[[#This Row],[Period]],Mapping!A:B,2,0)</f>
        <v>Q 4</v>
      </c>
      <c r="N11007"/>
    </row>
    <row r="11008" spans="1:14" ht="14.25" x14ac:dyDescent="0.2">
      <c r="A11008" s="42" t="s">
        <v>44</v>
      </c>
      <c r="B11008" s="44" t="s">
        <v>32</v>
      </c>
      <c r="C11008" s="44" t="s">
        <v>60</v>
      </c>
      <c r="D11008" s="43">
        <v>22507.303</v>
      </c>
      <c r="E11008" s="43">
        <v>-16837.519999999997</v>
      </c>
      <c r="F11008" s="45">
        <v>-94590</v>
      </c>
      <c r="G11008" s="45">
        <v>-20990</v>
      </c>
      <c r="H11008" s="45">
        <v>-79160</v>
      </c>
      <c r="I11008" s="55">
        <f>pro[[#This Row],[Admin expenses 3]]+pro[[#This Row],[Admin expenses 2]]+pro[[#This Row],[Admin expenses 1]]+pro[[#This Row],[COGS]]</f>
        <v>-211577.52</v>
      </c>
      <c r="J11008" s="55">
        <f>pro[[#This Row],[Revenue]]+pro[[#This Row],[AdminExp]]</f>
        <v>-189070.217</v>
      </c>
      <c r="K11008" s="83">
        <f>pro[[#This Row],[Profit]]/pro[[#This Row],[Revenue]]</f>
        <v>-8.4003941742820096</v>
      </c>
      <c r="L11008" s="56">
        <f t="shared" si="171"/>
        <v>10</v>
      </c>
      <c r="M11008" s="82" t="str">
        <f>"Q"&amp;" "&amp;VLOOKUP(pro[[#This Row],[Period]],Mapping!A:B,2,0)</f>
        <v>Q 4</v>
      </c>
      <c r="N11008"/>
    </row>
    <row r="11009" spans="1:14" ht="14.25" x14ac:dyDescent="0.2">
      <c r="A11009" s="42" t="s">
        <v>44</v>
      </c>
      <c r="B11009" s="44" t="s">
        <v>32</v>
      </c>
      <c r="C11009" s="44" t="s">
        <v>57</v>
      </c>
      <c r="D11009" s="43">
        <v>116050.00399999999</v>
      </c>
      <c r="E11009" s="43">
        <v>-61432.091</v>
      </c>
      <c r="F11009" s="45">
        <v>-15110</v>
      </c>
      <c r="G11009" s="45">
        <v>-80800</v>
      </c>
      <c r="H11009" s="45">
        <v>-91590</v>
      </c>
      <c r="I11009" s="55">
        <f>pro[[#This Row],[Admin expenses 3]]+pro[[#This Row],[Admin expenses 2]]+pro[[#This Row],[Admin expenses 1]]+pro[[#This Row],[COGS]]</f>
        <v>-248932.09100000001</v>
      </c>
      <c r="J11009" s="55">
        <f>pro[[#This Row],[Revenue]]+pro[[#This Row],[AdminExp]]</f>
        <v>-132882.08700000003</v>
      </c>
      <c r="K11009" s="83">
        <f>pro[[#This Row],[Profit]]/pro[[#This Row],[Revenue]]</f>
        <v>-1.1450416408430286</v>
      </c>
      <c r="L11009" s="56">
        <f t="shared" si="171"/>
        <v>10</v>
      </c>
      <c r="M11009" s="82" t="str">
        <f>"Q"&amp;" "&amp;VLOOKUP(pro[[#This Row],[Period]],Mapping!A:B,2,0)</f>
        <v>Q 4</v>
      </c>
      <c r="N11009"/>
    </row>
    <row r="11010" spans="1:14" ht="14.25" x14ac:dyDescent="0.2">
      <c r="A11010" s="42" t="s">
        <v>44</v>
      </c>
      <c r="B11010" s="44" t="s">
        <v>32</v>
      </c>
      <c r="C11010" s="44" t="s">
        <v>58</v>
      </c>
      <c r="D11010" s="43">
        <v>1585092.4739999997</v>
      </c>
      <c r="E11010" s="43">
        <v>-786752.28800000006</v>
      </c>
      <c r="F11010" s="45">
        <v>-93500</v>
      </c>
      <c r="G11010" s="45">
        <v>-35070</v>
      </c>
      <c r="H11010" s="45">
        <v>-38360</v>
      </c>
      <c r="I11010" s="55">
        <f>pro[[#This Row],[Admin expenses 3]]+pro[[#This Row],[Admin expenses 2]]+pro[[#This Row],[Admin expenses 1]]+pro[[#This Row],[COGS]]</f>
        <v>-953682.28800000006</v>
      </c>
      <c r="J11010" s="55">
        <f>pro[[#This Row],[Revenue]]+pro[[#This Row],[AdminExp]]</f>
        <v>631410.18599999964</v>
      </c>
      <c r="K11010" s="83">
        <f>pro[[#This Row],[Profit]]/pro[[#This Row],[Revenue]]</f>
        <v>0.39834280734841199</v>
      </c>
      <c r="L11010" s="56">
        <f t="shared" ref="L11010:L11073" si="172">MONTH(DATEVALUE(A11010&amp;"1"))</f>
        <v>10</v>
      </c>
      <c r="M11010" s="82" t="str">
        <f>"Q"&amp;" "&amp;VLOOKUP(pro[[#This Row],[Period]],Mapping!A:B,2,0)</f>
        <v>Q 4</v>
      </c>
      <c r="N11010"/>
    </row>
    <row r="11011" spans="1:14" ht="14.25" x14ac:dyDescent="0.2">
      <c r="A11011" s="42" t="s">
        <v>44</v>
      </c>
      <c r="B11011" s="44" t="s">
        <v>32</v>
      </c>
      <c r="C11011" s="44" t="s">
        <v>59</v>
      </c>
      <c r="D11011" s="43">
        <v>1019487.1189999998</v>
      </c>
      <c r="E11011" s="43">
        <v>-606326.65099999995</v>
      </c>
      <c r="F11011" s="45">
        <v>-18770</v>
      </c>
      <c r="G11011" s="45">
        <v>-39580</v>
      </c>
      <c r="H11011" s="45">
        <v>-53020</v>
      </c>
      <c r="I11011" s="55">
        <f>pro[[#This Row],[Admin expenses 3]]+pro[[#This Row],[Admin expenses 2]]+pro[[#This Row],[Admin expenses 1]]+pro[[#This Row],[COGS]]</f>
        <v>-717696.65099999995</v>
      </c>
      <c r="J11011" s="55">
        <f>pro[[#This Row],[Revenue]]+pro[[#This Row],[AdminExp]]</f>
        <v>301790.46799999988</v>
      </c>
      <c r="K11011" s="83">
        <f>pro[[#This Row],[Profit]]/pro[[#This Row],[Revenue]]</f>
        <v>0.29602185488721211</v>
      </c>
      <c r="L11011" s="56">
        <f t="shared" si="172"/>
        <v>10</v>
      </c>
      <c r="M11011" s="82" t="str">
        <f>"Q"&amp;" "&amp;VLOOKUP(pro[[#This Row],[Period]],Mapping!A:B,2,0)</f>
        <v>Q 4</v>
      </c>
      <c r="N11011"/>
    </row>
    <row r="11012" spans="1:14" ht="14.25" x14ac:dyDescent="0.2">
      <c r="A11012" s="42" t="s">
        <v>44</v>
      </c>
      <c r="B11012" s="44" t="s">
        <v>32</v>
      </c>
      <c r="C11012" s="44" t="s">
        <v>60</v>
      </c>
      <c r="D11012" s="43">
        <v>948457.20200000005</v>
      </c>
      <c r="E11012" s="43">
        <v>-522458.82499999995</v>
      </c>
      <c r="F11012" s="45">
        <v>-104620</v>
      </c>
      <c r="G11012" s="45">
        <v>-108280</v>
      </c>
      <c r="H11012" s="45">
        <v>-70380</v>
      </c>
      <c r="I11012" s="55">
        <f>pro[[#This Row],[Admin expenses 3]]+pro[[#This Row],[Admin expenses 2]]+pro[[#This Row],[Admin expenses 1]]+pro[[#This Row],[COGS]]</f>
        <v>-805738.82499999995</v>
      </c>
      <c r="J11012" s="55">
        <f>pro[[#This Row],[Revenue]]+pro[[#This Row],[AdminExp]]</f>
        <v>142718.37700000009</v>
      </c>
      <c r="K11012" s="83">
        <f>pro[[#This Row],[Profit]]/pro[[#This Row],[Revenue]]</f>
        <v>0.15047424037589846</v>
      </c>
      <c r="L11012" s="56">
        <f t="shared" si="172"/>
        <v>10</v>
      </c>
      <c r="M11012" s="82" t="str">
        <f>"Q"&amp;" "&amp;VLOOKUP(pro[[#This Row],[Period]],Mapping!A:B,2,0)</f>
        <v>Q 4</v>
      </c>
      <c r="N11012"/>
    </row>
    <row r="11013" spans="1:14" ht="14.25" x14ac:dyDescent="0.2">
      <c r="A11013" s="42" t="s">
        <v>44</v>
      </c>
      <c r="B11013" s="44" t="s">
        <v>32</v>
      </c>
      <c r="C11013" s="44" t="s">
        <v>57</v>
      </c>
      <c r="D11013" s="43">
        <v>135903.24299999999</v>
      </c>
      <c r="E11013" s="43">
        <v>-40411.889000000003</v>
      </c>
      <c r="F11013" s="45">
        <v>-20540</v>
      </c>
      <c r="G11013" s="45">
        <v>-48920</v>
      </c>
      <c r="H11013" s="45">
        <v>-38370</v>
      </c>
      <c r="I11013" s="55">
        <f>pro[[#This Row],[Admin expenses 3]]+pro[[#This Row],[Admin expenses 2]]+pro[[#This Row],[Admin expenses 1]]+pro[[#This Row],[COGS]]</f>
        <v>-148241.889</v>
      </c>
      <c r="J11013" s="55">
        <f>pro[[#This Row],[Revenue]]+pro[[#This Row],[AdminExp]]</f>
        <v>-12338.646000000008</v>
      </c>
      <c r="K11013" s="83">
        <f>pro[[#This Row],[Profit]]/pro[[#This Row],[Revenue]]</f>
        <v>-9.0789930597903454E-2</v>
      </c>
      <c r="L11013" s="56">
        <f t="shared" si="172"/>
        <v>10</v>
      </c>
      <c r="M11013" s="82" t="str">
        <f>"Q"&amp;" "&amp;VLOOKUP(pro[[#This Row],[Period]],Mapping!A:B,2,0)</f>
        <v>Q 4</v>
      </c>
      <c r="N11013"/>
    </row>
    <row r="11014" spans="1:14" ht="14.25" x14ac:dyDescent="0.2">
      <c r="A11014" s="42" t="s">
        <v>44</v>
      </c>
      <c r="B11014" s="44" t="s">
        <v>32</v>
      </c>
      <c r="C11014" s="44" t="s">
        <v>57</v>
      </c>
      <c r="D11014" s="43">
        <v>249750.48699999996</v>
      </c>
      <c r="E11014" s="43">
        <v>-349308.12699999998</v>
      </c>
      <c r="F11014" s="45">
        <v>-65170</v>
      </c>
      <c r="G11014" s="45">
        <v>-92840</v>
      </c>
      <c r="H11014" s="45">
        <v>-87650</v>
      </c>
      <c r="I11014" s="55">
        <f>pro[[#This Row],[Admin expenses 3]]+pro[[#This Row],[Admin expenses 2]]+pro[[#This Row],[Admin expenses 1]]+pro[[#This Row],[COGS]]</f>
        <v>-594968.12699999998</v>
      </c>
      <c r="J11014" s="55">
        <f>pro[[#This Row],[Revenue]]+pro[[#This Row],[AdminExp]]</f>
        <v>-345217.64</v>
      </c>
      <c r="K11014" s="83">
        <f>pro[[#This Row],[Profit]]/pro[[#This Row],[Revenue]]</f>
        <v>-1.3822501174942656</v>
      </c>
      <c r="L11014" s="56">
        <f t="shared" si="172"/>
        <v>10</v>
      </c>
      <c r="M11014" s="82" t="str">
        <f>"Q"&amp;" "&amp;VLOOKUP(pro[[#This Row],[Period]],Mapping!A:B,2,0)</f>
        <v>Q 4</v>
      </c>
      <c r="N11014"/>
    </row>
    <row r="11015" spans="1:14" ht="14.25" x14ac:dyDescent="0.2">
      <c r="A11015" s="42" t="s">
        <v>44</v>
      </c>
      <c r="B11015" s="44" t="s">
        <v>32</v>
      </c>
      <c r="C11015" s="44" t="s">
        <v>58</v>
      </c>
      <c r="D11015" s="43">
        <v>25673.017999999996</v>
      </c>
      <c r="E11015" s="43">
        <v>-30984.827999999998</v>
      </c>
      <c r="F11015" s="45">
        <v>-87870</v>
      </c>
      <c r="G11015" s="45">
        <v>-18240</v>
      </c>
      <c r="H11015" s="45">
        <v>-73200</v>
      </c>
      <c r="I11015" s="55">
        <f>pro[[#This Row],[Admin expenses 3]]+pro[[#This Row],[Admin expenses 2]]+pro[[#This Row],[Admin expenses 1]]+pro[[#This Row],[COGS]]</f>
        <v>-210294.82800000001</v>
      </c>
      <c r="J11015" s="55">
        <f>pro[[#This Row],[Revenue]]+pro[[#This Row],[AdminExp]]</f>
        <v>-184621.81</v>
      </c>
      <c r="K11015" s="83">
        <f>pro[[#This Row],[Profit]]/pro[[#This Row],[Revenue]]</f>
        <v>-7.1912780180343434</v>
      </c>
      <c r="L11015" s="56">
        <f t="shared" si="172"/>
        <v>10</v>
      </c>
      <c r="M11015" s="82" t="str">
        <f>"Q"&amp;" "&amp;VLOOKUP(pro[[#This Row],[Period]],Mapping!A:B,2,0)</f>
        <v>Q 4</v>
      </c>
      <c r="N11015"/>
    </row>
    <row r="11016" spans="1:14" ht="14.25" x14ac:dyDescent="0.2">
      <c r="A11016" s="42" t="s">
        <v>44</v>
      </c>
      <c r="B11016" s="44" t="s">
        <v>32</v>
      </c>
      <c r="C11016" s="44" t="s">
        <v>59</v>
      </c>
      <c r="D11016" s="43">
        <v>36635.402999999998</v>
      </c>
      <c r="E11016" s="43">
        <v>-46359.14499999999</v>
      </c>
      <c r="F11016" s="45">
        <v>-56960</v>
      </c>
      <c r="G11016" s="45">
        <v>-46600</v>
      </c>
      <c r="H11016" s="45">
        <v>-85660</v>
      </c>
      <c r="I11016" s="55">
        <f>pro[[#This Row],[Admin expenses 3]]+pro[[#This Row],[Admin expenses 2]]+pro[[#This Row],[Admin expenses 1]]+pro[[#This Row],[COGS]]</f>
        <v>-235579.14499999999</v>
      </c>
      <c r="J11016" s="55">
        <f>pro[[#This Row],[Revenue]]+pro[[#This Row],[AdminExp]]</f>
        <v>-198943.742</v>
      </c>
      <c r="K11016" s="83">
        <f>pro[[#This Row],[Profit]]/pro[[#This Row],[Revenue]]</f>
        <v>-5.430368597282798</v>
      </c>
      <c r="L11016" s="56">
        <f t="shared" si="172"/>
        <v>10</v>
      </c>
      <c r="M11016" s="82" t="str">
        <f>"Q"&amp;" "&amp;VLOOKUP(pro[[#This Row],[Period]],Mapping!A:B,2,0)</f>
        <v>Q 4</v>
      </c>
      <c r="N11016"/>
    </row>
    <row r="11017" spans="1:14" ht="14.25" x14ac:dyDescent="0.2">
      <c r="A11017" s="42" t="s">
        <v>44</v>
      </c>
      <c r="B11017" s="44" t="s">
        <v>32</v>
      </c>
      <c r="C11017" s="44" t="s">
        <v>57</v>
      </c>
      <c r="D11017" s="43">
        <v>202513.72399999999</v>
      </c>
      <c r="E11017" s="43">
        <v>-25213.691999999995</v>
      </c>
      <c r="F11017" s="45">
        <v>-57570</v>
      </c>
      <c r="G11017" s="45">
        <v>-13600</v>
      </c>
      <c r="H11017" s="45">
        <v>-103500</v>
      </c>
      <c r="I11017" s="55">
        <f>pro[[#This Row],[Admin expenses 3]]+pro[[#This Row],[Admin expenses 2]]+pro[[#This Row],[Admin expenses 1]]+pro[[#This Row],[COGS]]</f>
        <v>-199883.69199999998</v>
      </c>
      <c r="J11017" s="55">
        <f>pro[[#This Row],[Revenue]]+pro[[#This Row],[AdminExp]]</f>
        <v>2630.0320000000065</v>
      </c>
      <c r="K11017" s="83">
        <f>pro[[#This Row],[Profit]]/pro[[#This Row],[Revenue]]</f>
        <v>1.2986932184408434E-2</v>
      </c>
      <c r="L11017" s="56">
        <f t="shared" si="172"/>
        <v>10</v>
      </c>
      <c r="M11017" s="82" t="str">
        <f>"Q"&amp;" "&amp;VLOOKUP(pro[[#This Row],[Period]],Mapping!A:B,2,0)</f>
        <v>Q 4</v>
      </c>
      <c r="N11017"/>
    </row>
    <row r="11018" spans="1:14" ht="14.25" x14ac:dyDescent="0.2">
      <c r="A11018" s="42" t="s">
        <v>44</v>
      </c>
      <c r="B11018" s="44" t="s">
        <v>32</v>
      </c>
      <c r="C11018" s="44" t="s">
        <v>58</v>
      </c>
      <c r="D11018" s="43">
        <v>1541011.0659999999</v>
      </c>
      <c r="E11018" s="43">
        <v>-66101.133000000002</v>
      </c>
      <c r="F11018" s="45">
        <v>-20320</v>
      </c>
      <c r="G11018" s="45">
        <v>-73150</v>
      </c>
      <c r="H11018" s="45">
        <v>-38450</v>
      </c>
      <c r="I11018" s="55">
        <f>pro[[#This Row],[Admin expenses 3]]+pro[[#This Row],[Admin expenses 2]]+pro[[#This Row],[Admin expenses 1]]+pro[[#This Row],[COGS]]</f>
        <v>-198021.133</v>
      </c>
      <c r="J11018" s="55">
        <f>pro[[#This Row],[Revenue]]+pro[[#This Row],[AdminExp]]</f>
        <v>1342989.933</v>
      </c>
      <c r="K11018" s="83">
        <f>pro[[#This Row],[Profit]]/pro[[#This Row],[Revenue]]</f>
        <v>0.87149921413997167</v>
      </c>
      <c r="L11018" s="56">
        <f t="shared" si="172"/>
        <v>10</v>
      </c>
      <c r="M11018" s="82" t="str">
        <f>"Q"&amp;" "&amp;VLOOKUP(pro[[#This Row],[Period]],Mapping!A:B,2,0)</f>
        <v>Q 4</v>
      </c>
      <c r="N11018"/>
    </row>
    <row r="11019" spans="1:14" ht="14.25" x14ac:dyDescent="0.2">
      <c r="A11019" s="42" t="s">
        <v>44</v>
      </c>
      <c r="B11019" s="44" t="s">
        <v>32</v>
      </c>
      <c r="C11019" s="44" t="s">
        <v>59</v>
      </c>
      <c r="D11019" s="43">
        <v>83093.310999999987</v>
      </c>
      <c r="E11019" s="43">
        <v>-5697.692</v>
      </c>
      <c r="F11019" s="45">
        <v>-102840</v>
      </c>
      <c r="G11019" s="45">
        <v>-68920</v>
      </c>
      <c r="H11019" s="45">
        <v>-63330</v>
      </c>
      <c r="I11019" s="55">
        <f>pro[[#This Row],[Admin expenses 3]]+pro[[#This Row],[Admin expenses 2]]+pro[[#This Row],[Admin expenses 1]]+pro[[#This Row],[COGS]]</f>
        <v>-240787.69200000001</v>
      </c>
      <c r="J11019" s="55">
        <f>pro[[#This Row],[Revenue]]+pro[[#This Row],[AdminExp]]</f>
        <v>-157694.38100000002</v>
      </c>
      <c r="K11019" s="83">
        <f>pro[[#This Row],[Profit]]/pro[[#This Row],[Revenue]]</f>
        <v>-1.8977987409840973</v>
      </c>
      <c r="L11019" s="56">
        <f t="shared" si="172"/>
        <v>10</v>
      </c>
      <c r="M11019" s="82" t="str">
        <f>"Q"&amp;" "&amp;VLOOKUP(pro[[#This Row],[Period]],Mapping!A:B,2,0)</f>
        <v>Q 4</v>
      </c>
      <c r="N11019"/>
    </row>
    <row r="11020" spans="1:14" ht="14.25" x14ac:dyDescent="0.2">
      <c r="A11020" s="42" t="s">
        <v>44</v>
      </c>
      <c r="B11020" s="44" t="s">
        <v>32</v>
      </c>
      <c r="C11020" s="44" t="s">
        <v>57</v>
      </c>
      <c r="D11020" s="43">
        <v>41039.088999999993</v>
      </c>
      <c r="E11020" s="43">
        <v>-7393.4069999999992</v>
      </c>
      <c r="F11020" s="45">
        <v>-38530</v>
      </c>
      <c r="G11020" s="45">
        <v>-49590</v>
      </c>
      <c r="H11020" s="45">
        <v>-15490</v>
      </c>
      <c r="I11020" s="55">
        <f>pro[[#This Row],[Admin expenses 3]]+pro[[#This Row],[Admin expenses 2]]+pro[[#This Row],[Admin expenses 1]]+pro[[#This Row],[COGS]]</f>
        <v>-111003.40700000001</v>
      </c>
      <c r="J11020" s="55">
        <f>pro[[#This Row],[Revenue]]+pro[[#This Row],[AdminExp]]</f>
        <v>-69964.318000000014</v>
      </c>
      <c r="K11020" s="83">
        <f>pro[[#This Row],[Profit]]/pro[[#This Row],[Revenue]]</f>
        <v>-1.7048214203780212</v>
      </c>
      <c r="L11020" s="56">
        <f t="shared" si="172"/>
        <v>10</v>
      </c>
      <c r="M11020" s="82" t="str">
        <f>"Q"&amp;" "&amp;VLOOKUP(pro[[#This Row],[Period]],Mapping!A:B,2,0)</f>
        <v>Q 4</v>
      </c>
      <c r="N11020"/>
    </row>
    <row r="11021" spans="1:14" ht="14.25" x14ac:dyDescent="0.2">
      <c r="A11021" s="42" t="s">
        <v>44</v>
      </c>
      <c r="B11021" s="44" t="s">
        <v>32</v>
      </c>
      <c r="C11021" s="44" t="s">
        <v>58</v>
      </c>
      <c r="D11021" s="43">
        <v>1274221.3609999998</v>
      </c>
      <c r="E11021" s="43">
        <v>-87849.37</v>
      </c>
      <c r="F11021" s="45">
        <v>-29950</v>
      </c>
      <c r="G11021" s="45">
        <v>-65400</v>
      </c>
      <c r="H11021" s="45">
        <v>-65200</v>
      </c>
      <c r="I11021" s="55">
        <f>pro[[#This Row],[Admin expenses 3]]+pro[[#This Row],[Admin expenses 2]]+pro[[#This Row],[Admin expenses 1]]+pro[[#This Row],[COGS]]</f>
        <v>-248399.37</v>
      </c>
      <c r="J11021" s="55">
        <f>pro[[#This Row],[Revenue]]+pro[[#This Row],[AdminExp]]</f>
        <v>1025821.9909999998</v>
      </c>
      <c r="K11021" s="83">
        <f>pro[[#This Row],[Profit]]/pro[[#This Row],[Revenue]]</f>
        <v>0.80505791410916394</v>
      </c>
      <c r="L11021" s="56">
        <f t="shared" si="172"/>
        <v>10</v>
      </c>
      <c r="M11021" s="82" t="str">
        <f>"Q"&amp;" "&amp;VLOOKUP(pro[[#This Row],[Period]],Mapping!A:B,2,0)</f>
        <v>Q 4</v>
      </c>
      <c r="N11021"/>
    </row>
    <row r="11022" spans="1:14" ht="14.25" x14ac:dyDescent="0.2">
      <c r="A11022" s="42" t="s">
        <v>44</v>
      </c>
      <c r="B11022" s="44" t="s">
        <v>32</v>
      </c>
      <c r="C11022" s="44" t="s">
        <v>59</v>
      </c>
      <c r="D11022" s="43">
        <v>565804.652</v>
      </c>
      <c r="E11022" s="43">
        <v>-28273.763000000003</v>
      </c>
      <c r="F11022" s="45">
        <v>-94360</v>
      </c>
      <c r="G11022" s="45">
        <v>-32220</v>
      </c>
      <c r="H11022" s="45">
        <v>-46440</v>
      </c>
      <c r="I11022" s="55">
        <f>pro[[#This Row],[Admin expenses 3]]+pro[[#This Row],[Admin expenses 2]]+pro[[#This Row],[Admin expenses 1]]+pro[[#This Row],[COGS]]</f>
        <v>-201293.76300000001</v>
      </c>
      <c r="J11022" s="55">
        <f>pro[[#This Row],[Revenue]]+pro[[#This Row],[AdminExp]]</f>
        <v>364510.88899999997</v>
      </c>
      <c r="K11022" s="83">
        <f>pro[[#This Row],[Profit]]/pro[[#This Row],[Revenue]]</f>
        <v>0.64423452106929646</v>
      </c>
      <c r="L11022" s="56">
        <f t="shared" si="172"/>
        <v>10</v>
      </c>
      <c r="M11022" s="82" t="str">
        <f>"Q"&amp;" "&amp;VLOOKUP(pro[[#This Row],[Period]],Mapping!A:B,2,0)</f>
        <v>Q 4</v>
      </c>
      <c r="N11022"/>
    </row>
    <row r="11023" spans="1:14" ht="14.25" x14ac:dyDescent="0.2">
      <c r="A11023" s="42" t="s">
        <v>44</v>
      </c>
      <c r="B11023" s="44" t="s">
        <v>32</v>
      </c>
      <c r="C11023" s="44" t="s">
        <v>57</v>
      </c>
      <c r="D11023" s="43">
        <v>38829.188999999998</v>
      </c>
      <c r="E11023" s="43">
        <v>-20035.042999999998</v>
      </c>
      <c r="F11023" s="45">
        <v>-30250</v>
      </c>
      <c r="G11023" s="45">
        <v>-40050</v>
      </c>
      <c r="H11023" s="45">
        <v>-29350</v>
      </c>
      <c r="I11023" s="55">
        <f>pro[[#This Row],[Admin expenses 3]]+pro[[#This Row],[Admin expenses 2]]+pro[[#This Row],[Admin expenses 1]]+pro[[#This Row],[COGS]]</f>
        <v>-119685.04300000001</v>
      </c>
      <c r="J11023" s="55">
        <f>pro[[#This Row],[Revenue]]+pro[[#This Row],[AdminExp]]</f>
        <v>-80855.854000000007</v>
      </c>
      <c r="K11023" s="83">
        <f>pro[[#This Row],[Profit]]/pro[[#This Row],[Revenue]]</f>
        <v>-2.082347225949015</v>
      </c>
      <c r="L11023" s="56">
        <f t="shared" si="172"/>
        <v>10</v>
      </c>
      <c r="M11023" s="82" t="str">
        <f>"Q"&amp;" "&amp;VLOOKUP(pro[[#This Row],[Period]],Mapping!A:B,2,0)</f>
        <v>Q 4</v>
      </c>
      <c r="N11023"/>
    </row>
    <row r="11024" spans="1:14" ht="14.25" x14ac:dyDescent="0.2">
      <c r="A11024" s="42" t="s">
        <v>44</v>
      </c>
      <c r="B11024" s="44" t="s">
        <v>32</v>
      </c>
      <c r="C11024" s="44" t="s">
        <v>57</v>
      </c>
      <c r="D11024" s="43">
        <v>155400.02099999998</v>
      </c>
      <c r="E11024" s="43">
        <v>-32330.319000000003</v>
      </c>
      <c r="F11024" s="45">
        <v>-102980</v>
      </c>
      <c r="G11024" s="45">
        <v>-90030</v>
      </c>
      <c r="H11024" s="45">
        <v>-55290</v>
      </c>
      <c r="I11024" s="55">
        <f>pro[[#This Row],[Admin expenses 3]]+pro[[#This Row],[Admin expenses 2]]+pro[[#This Row],[Admin expenses 1]]+pro[[#This Row],[COGS]]</f>
        <v>-280630.31900000002</v>
      </c>
      <c r="J11024" s="55">
        <f>pro[[#This Row],[Revenue]]+pro[[#This Row],[AdminExp]]</f>
        <v>-125230.29800000004</v>
      </c>
      <c r="K11024" s="83">
        <f>pro[[#This Row],[Profit]]/pro[[#This Row],[Revenue]]</f>
        <v>-0.8058576645880895</v>
      </c>
      <c r="L11024" s="56">
        <f t="shared" si="172"/>
        <v>10</v>
      </c>
      <c r="M11024" s="82" t="str">
        <f>"Q"&amp;" "&amp;VLOOKUP(pro[[#This Row],[Period]],Mapping!A:B,2,0)</f>
        <v>Q 4</v>
      </c>
      <c r="N11024"/>
    </row>
    <row r="11025" spans="1:14" ht="14.25" x14ac:dyDescent="0.2">
      <c r="A11025" s="42" t="s">
        <v>44</v>
      </c>
      <c r="B11025" s="44" t="s">
        <v>32</v>
      </c>
      <c r="C11025" s="44" t="s">
        <v>57</v>
      </c>
      <c r="D11025" s="43">
        <v>37069.766999999993</v>
      </c>
      <c r="E11025" s="43">
        <v>-11029.934999999999</v>
      </c>
      <c r="F11025" s="45">
        <v>-96610</v>
      </c>
      <c r="G11025" s="45">
        <v>-98610</v>
      </c>
      <c r="H11025" s="45">
        <v>-66850</v>
      </c>
      <c r="I11025" s="55">
        <f>pro[[#This Row],[Admin expenses 3]]+pro[[#This Row],[Admin expenses 2]]+pro[[#This Row],[Admin expenses 1]]+pro[[#This Row],[COGS]]</f>
        <v>-273099.935</v>
      </c>
      <c r="J11025" s="55">
        <f>pro[[#This Row],[Revenue]]+pro[[#This Row],[AdminExp]]</f>
        <v>-236030.16800000001</v>
      </c>
      <c r="K11025" s="83">
        <f>pro[[#This Row],[Profit]]/pro[[#This Row],[Revenue]]</f>
        <v>-6.3671877948410103</v>
      </c>
      <c r="L11025" s="56">
        <f t="shared" si="172"/>
        <v>10</v>
      </c>
      <c r="M11025" s="82" t="str">
        <f>"Q"&amp;" "&amp;VLOOKUP(pro[[#This Row],[Period]],Mapping!A:B,2,0)</f>
        <v>Q 4</v>
      </c>
      <c r="N11025"/>
    </row>
    <row r="11026" spans="1:14" ht="14.25" x14ac:dyDescent="0.2">
      <c r="A11026" s="42" t="s">
        <v>44</v>
      </c>
      <c r="B11026" s="44" t="s">
        <v>32</v>
      </c>
      <c r="C11026" s="44" t="s">
        <v>57</v>
      </c>
      <c r="D11026" s="43">
        <v>49441.426999999996</v>
      </c>
      <c r="E11026" s="43">
        <v>-12690.517</v>
      </c>
      <c r="F11026" s="45">
        <v>-52550</v>
      </c>
      <c r="G11026" s="45">
        <v>-81720</v>
      </c>
      <c r="H11026" s="45">
        <v>-51840</v>
      </c>
      <c r="I11026" s="55">
        <f>pro[[#This Row],[Admin expenses 3]]+pro[[#This Row],[Admin expenses 2]]+pro[[#This Row],[Admin expenses 1]]+pro[[#This Row],[COGS]]</f>
        <v>-198800.51699999999</v>
      </c>
      <c r="J11026" s="55">
        <f>pro[[#This Row],[Revenue]]+pro[[#This Row],[AdminExp]]</f>
        <v>-149359.09</v>
      </c>
      <c r="K11026" s="83">
        <f>pro[[#This Row],[Profit]]/pro[[#This Row],[Revenue]]</f>
        <v>-3.0209299986426363</v>
      </c>
      <c r="L11026" s="56">
        <f t="shared" si="172"/>
        <v>10</v>
      </c>
      <c r="M11026" s="82" t="str">
        <f>"Q"&amp;" "&amp;VLOOKUP(pro[[#This Row],[Period]],Mapping!A:B,2,0)</f>
        <v>Q 4</v>
      </c>
      <c r="N11026"/>
    </row>
    <row r="11027" spans="1:14" ht="14.25" x14ac:dyDescent="0.2">
      <c r="A11027" s="42" t="s">
        <v>44</v>
      </c>
      <c r="B11027" s="44" t="s">
        <v>32</v>
      </c>
      <c r="C11027" s="44" t="s">
        <v>57</v>
      </c>
      <c r="D11027" s="43">
        <v>12051.857999999998</v>
      </c>
      <c r="E11027" s="43">
        <v>-4495.75</v>
      </c>
      <c r="F11027" s="45">
        <v>-85170</v>
      </c>
      <c r="G11027" s="45">
        <v>-37120</v>
      </c>
      <c r="H11027" s="45">
        <v>-88150</v>
      </c>
      <c r="I11027" s="55">
        <f>pro[[#This Row],[Admin expenses 3]]+pro[[#This Row],[Admin expenses 2]]+pro[[#This Row],[Admin expenses 1]]+pro[[#This Row],[COGS]]</f>
        <v>-214935.75</v>
      </c>
      <c r="J11027" s="55">
        <f>pro[[#This Row],[Revenue]]+pro[[#This Row],[AdminExp]]</f>
        <v>-202883.89199999999</v>
      </c>
      <c r="K11027" s="83">
        <f>pro[[#This Row],[Profit]]/pro[[#This Row],[Revenue]]</f>
        <v>-16.834241823957768</v>
      </c>
      <c r="L11027" s="56">
        <f t="shared" si="172"/>
        <v>10</v>
      </c>
      <c r="M11027" s="82" t="str">
        <f>"Q"&amp;" "&amp;VLOOKUP(pro[[#This Row],[Period]],Mapping!A:B,2,0)</f>
        <v>Q 4</v>
      </c>
      <c r="N11027"/>
    </row>
    <row r="11028" spans="1:14" ht="14.25" x14ac:dyDescent="0.2">
      <c r="A11028" s="42" t="s">
        <v>44</v>
      </c>
      <c r="B11028" s="44" t="s">
        <v>32</v>
      </c>
      <c r="C11028" s="44" t="s">
        <v>57</v>
      </c>
      <c r="D11028" s="43">
        <v>90024.472999999998</v>
      </c>
      <c r="E11028" s="43">
        <v>-6565.4329999999991</v>
      </c>
      <c r="F11028" s="45">
        <v>-94720</v>
      </c>
      <c r="G11028" s="45">
        <v>-96330</v>
      </c>
      <c r="H11028" s="45">
        <v>-19670</v>
      </c>
      <c r="I11028" s="55">
        <f>pro[[#This Row],[Admin expenses 3]]+pro[[#This Row],[Admin expenses 2]]+pro[[#This Row],[Admin expenses 1]]+pro[[#This Row],[COGS]]</f>
        <v>-217285.43299999999</v>
      </c>
      <c r="J11028" s="55">
        <f>pro[[#This Row],[Revenue]]+pro[[#This Row],[AdminExp]]</f>
        <v>-127260.95999999999</v>
      </c>
      <c r="K11028" s="83">
        <f>pro[[#This Row],[Profit]]/pro[[#This Row],[Revenue]]</f>
        <v>-1.4136262702698632</v>
      </c>
      <c r="L11028" s="56">
        <f t="shared" si="172"/>
        <v>10</v>
      </c>
      <c r="M11028" s="82" t="str">
        <f>"Q"&amp;" "&amp;VLOOKUP(pro[[#This Row],[Period]],Mapping!A:B,2,0)</f>
        <v>Q 4</v>
      </c>
      <c r="N11028"/>
    </row>
    <row r="11029" spans="1:14" ht="14.25" x14ac:dyDescent="0.2">
      <c r="A11029" s="42" t="s">
        <v>44</v>
      </c>
      <c r="B11029" s="44" t="s">
        <v>32</v>
      </c>
      <c r="C11029" s="44" t="s">
        <v>57</v>
      </c>
      <c r="D11029" s="43">
        <v>65704.365999999995</v>
      </c>
      <c r="E11029" s="43">
        <v>-31574.024999999998</v>
      </c>
      <c r="F11029" s="45">
        <v>-28790</v>
      </c>
      <c r="G11029" s="45">
        <v>-67870</v>
      </c>
      <c r="H11029" s="45">
        <v>-47710</v>
      </c>
      <c r="I11029" s="55">
        <f>pro[[#This Row],[Admin expenses 3]]+pro[[#This Row],[Admin expenses 2]]+pro[[#This Row],[Admin expenses 1]]+pro[[#This Row],[COGS]]</f>
        <v>-175944.02499999999</v>
      </c>
      <c r="J11029" s="55">
        <f>pro[[#This Row],[Revenue]]+pro[[#This Row],[AdminExp]]</f>
        <v>-110239.659</v>
      </c>
      <c r="K11029" s="83">
        <f>pro[[#This Row],[Profit]]/pro[[#This Row],[Revenue]]</f>
        <v>-1.6778132978255966</v>
      </c>
      <c r="L11029" s="56">
        <f t="shared" si="172"/>
        <v>10</v>
      </c>
      <c r="M11029" s="82" t="str">
        <f>"Q"&amp;" "&amp;VLOOKUP(pro[[#This Row],[Period]],Mapping!A:B,2,0)</f>
        <v>Q 4</v>
      </c>
      <c r="N11029"/>
    </row>
    <row r="11030" spans="1:14" ht="14.25" x14ac:dyDescent="0.2">
      <c r="A11030" s="42" t="s">
        <v>44</v>
      </c>
      <c r="B11030" s="44" t="s">
        <v>32</v>
      </c>
      <c r="C11030" s="44" t="s">
        <v>57</v>
      </c>
      <c r="D11030" s="43">
        <v>19798.834999999999</v>
      </c>
      <c r="E11030" s="43">
        <v>-13096.208999999999</v>
      </c>
      <c r="F11030" s="45">
        <v>-72980</v>
      </c>
      <c r="G11030" s="45">
        <v>-76140</v>
      </c>
      <c r="H11030" s="45">
        <v>-102550</v>
      </c>
      <c r="I11030" s="55">
        <f>pro[[#This Row],[Admin expenses 3]]+pro[[#This Row],[Admin expenses 2]]+pro[[#This Row],[Admin expenses 1]]+pro[[#This Row],[COGS]]</f>
        <v>-264766.20899999997</v>
      </c>
      <c r="J11030" s="55">
        <f>pro[[#This Row],[Revenue]]+pro[[#This Row],[AdminExp]]</f>
        <v>-244967.37399999998</v>
      </c>
      <c r="K11030" s="83">
        <f>pro[[#This Row],[Profit]]/pro[[#This Row],[Revenue]]</f>
        <v>-12.372817592550268</v>
      </c>
      <c r="L11030" s="56">
        <f t="shared" si="172"/>
        <v>10</v>
      </c>
      <c r="M11030" s="82" t="str">
        <f>"Q"&amp;" "&amp;VLOOKUP(pro[[#This Row],[Period]],Mapping!A:B,2,0)</f>
        <v>Q 4</v>
      </c>
      <c r="N11030"/>
    </row>
    <row r="11031" spans="1:14" ht="14.25" x14ac:dyDescent="0.2">
      <c r="A11031" s="42" t="s">
        <v>44</v>
      </c>
      <c r="B11031" s="44" t="s">
        <v>32</v>
      </c>
      <c r="C11031" s="44" t="s">
        <v>57</v>
      </c>
      <c r="D11031" s="43">
        <v>191788.59</v>
      </c>
      <c r="E11031" s="43">
        <v>-37543.218999999997</v>
      </c>
      <c r="F11031" s="45">
        <v>-64430</v>
      </c>
      <c r="G11031" s="45">
        <v>-83540</v>
      </c>
      <c r="H11031" s="45">
        <v>-26980</v>
      </c>
      <c r="I11031" s="55">
        <f>pro[[#This Row],[Admin expenses 3]]+pro[[#This Row],[Admin expenses 2]]+pro[[#This Row],[Admin expenses 1]]+pro[[#This Row],[COGS]]</f>
        <v>-212493.21899999998</v>
      </c>
      <c r="J11031" s="55">
        <f>pro[[#This Row],[Revenue]]+pro[[#This Row],[AdminExp]]</f>
        <v>-20704.628999999986</v>
      </c>
      <c r="K11031" s="83">
        <f>pro[[#This Row],[Profit]]/pro[[#This Row],[Revenue]]</f>
        <v>-0.1079554784776299</v>
      </c>
      <c r="L11031" s="56">
        <f t="shared" si="172"/>
        <v>10</v>
      </c>
      <c r="M11031" s="82" t="str">
        <f>"Q"&amp;" "&amp;VLOOKUP(pro[[#This Row],[Period]],Mapping!A:B,2,0)</f>
        <v>Q 4</v>
      </c>
      <c r="N11031"/>
    </row>
    <row r="11032" spans="1:14" ht="14.25" x14ac:dyDescent="0.2">
      <c r="A11032" s="42" t="s">
        <v>44</v>
      </c>
      <c r="B11032" s="44" t="s">
        <v>32</v>
      </c>
      <c r="C11032" s="44" t="s">
        <v>57</v>
      </c>
      <c r="D11032" s="43">
        <v>173564.53099999999</v>
      </c>
      <c r="E11032" s="43">
        <v>-104146.357</v>
      </c>
      <c r="F11032" s="45">
        <v>-20910</v>
      </c>
      <c r="G11032" s="45">
        <v>-107030</v>
      </c>
      <c r="H11032" s="45">
        <v>-76670</v>
      </c>
      <c r="I11032" s="55">
        <f>pro[[#This Row],[Admin expenses 3]]+pro[[#This Row],[Admin expenses 2]]+pro[[#This Row],[Admin expenses 1]]+pro[[#This Row],[COGS]]</f>
        <v>-308756.35700000002</v>
      </c>
      <c r="J11032" s="55">
        <f>pro[[#This Row],[Revenue]]+pro[[#This Row],[AdminExp]]</f>
        <v>-135191.82600000003</v>
      </c>
      <c r="K11032" s="83">
        <f>pro[[#This Row],[Profit]]/pro[[#This Row],[Revenue]]</f>
        <v>-0.77891390148140371</v>
      </c>
      <c r="L11032" s="56">
        <f t="shared" si="172"/>
        <v>10</v>
      </c>
      <c r="M11032" s="82" t="str">
        <f>"Q"&amp;" "&amp;VLOOKUP(pro[[#This Row],[Period]],Mapping!A:B,2,0)</f>
        <v>Q 4</v>
      </c>
      <c r="N11032"/>
    </row>
    <row r="11033" spans="1:14" ht="14.25" x14ac:dyDescent="0.2">
      <c r="A11033" s="42" t="s">
        <v>44</v>
      </c>
      <c r="B11033" s="44" t="s">
        <v>32</v>
      </c>
      <c r="C11033" s="44" t="s">
        <v>57</v>
      </c>
      <c r="D11033" s="43">
        <v>314777.98800000001</v>
      </c>
      <c r="E11033" s="43">
        <v>-99292.850999999995</v>
      </c>
      <c r="F11033" s="45">
        <v>-60160</v>
      </c>
      <c r="G11033" s="45">
        <v>-56470</v>
      </c>
      <c r="H11033" s="45">
        <v>-42340</v>
      </c>
      <c r="I11033" s="55">
        <f>pro[[#This Row],[Admin expenses 3]]+pro[[#This Row],[Admin expenses 2]]+pro[[#This Row],[Admin expenses 1]]+pro[[#This Row],[COGS]]</f>
        <v>-258262.851</v>
      </c>
      <c r="J11033" s="55">
        <f>pro[[#This Row],[Revenue]]+pro[[#This Row],[AdminExp]]</f>
        <v>56515.137000000017</v>
      </c>
      <c r="K11033" s="83">
        <f>pro[[#This Row],[Profit]]/pro[[#This Row],[Revenue]]</f>
        <v>0.17953967289478961</v>
      </c>
      <c r="L11033" s="56">
        <f t="shared" si="172"/>
        <v>10</v>
      </c>
      <c r="M11033" s="82" t="str">
        <f>"Q"&amp;" "&amp;VLOOKUP(pro[[#This Row],[Period]],Mapping!A:B,2,0)</f>
        <v>Q 4</v>
      </c>
      <c r="N11033"/>
    </row>
    <row r="11034" spans="1:14" ht="14.25" x14ac:dyDescent="0.2">
      <c r="A11034" s="42" t="s">
        <v>44</v>
      </c>
      <c r="B11034" s="44" t="s">
        <v>32</v>
      </c>
      <c r="C11034" s="44" t="s">
        <v>57</v>
      </c>
      <c r="D11034" s="43">
        <v>328188.61599999998</v>
      </c>
      <c r="E11034" s="43">
        <v>-109282.43899999998</v>
      </c>
      <c r="F11034" s="45">
        <v>-102710</v>
      </c>
      <c r="G11034" s="45">
        <v>-42340</v>
      </c>
      <c r="H11034" s="45">
        <v>-90990</v>
      </c>
      <c r="I11034" s="55">
        <f>pro[[#This Row],[Admin expenses 3]]+pro[[#This Row],[Admin expenses 2]]+pro[[#This Row],[Admin expenses 1]]+pro[[#This Row],[COGS]]</f>
        <v>-345322.43900000001</v>
      </c>
      <c r="J11034" s="55">
        <f>pro[[#This Row],[Revenue]]+pro[[#This Row],[AdminExp]]</f>
        <v>-17133.823000000033</v>
      </c>
      <c r="K11034" s="83">
        <f>pro[[#This Row],[Profit]]/pro[[#This Row],[Revenue]]</f>
        <v>-5.2207243532176734E-2</v>
      </c>
      <c r="L11034" s="56">
        <f t="shared" si="172"/>
        <v>10</v>
      </c>
      <c r="M11034" s="82" t="str">
        <f>"Q"&amp;" "&amp;VLOOKUP(pro[[#This Row],[Period]],Mapping!A:B,2,0)</f>
        <v>Q 4</v>
      </c>
      <c r="N11034"/>
    </row>
    <row r="11035" spans="1:14" ht="14.25" x14ac:dyDescent="0.2">
      <c r="A11035" s="42" t="s">
        <v>44</v>
      </c>
      <c r="B11035" s="44" t="s">
        <v>32</v>
      </c>
      <c r="C11035" s="44" t="s">
        <v>57</v>
      </c>
      <c r="D11035" s="43">
        <v>41037.199000000001</v>
      </c>
      <c r="E11035" s="43">
        <v>-39740.147999999994</v>
      </c>
      <c r="F11035" s="45">
        <v>-16040</v>
      </c>
      <c r="G11035" s="45">
        <v>-93370</v>
      </c>
      <c r="H11035" s="45">
        <v>-38360</v>
      </c>
      <c r="I11035" s="55">
        <f>pro[[#This Row],[Admin expenses 3]]+pro[[#This Row],[Admin expenses 2]]+pro[[#This Row],[Admin expenses 1]]+pro[[#This Row],[COGS]]</f>
        <v>-187510.14799999999</v>
      </c>
      <c r="J11035" s="55">
        <f>pro[[#This Row],[Revenue]]+pro[[#This Row],[AdminExp]]</f>
        <v>-146472.94899999999</v>
      </c>
      <c r="K11035" s="83">
        <f>pro[[#This Row],[Profit]]/pro[[#This Row],[Revenue]]</f>
        <v>-3.5692725763276387</v>
      </c>
      <c r="L11035" s="56">
        <f t="shared" si="172"/>
        <v>10</v>
      </c>
      <c r="M11035" s="82" t="str">
        <f>"Q"&amp;" "&amp;VLOOKUP(pro[[#This Row],[Period]],Mapping!A:B,2,0)</f>
        <v>Q 4</v>
      </c>
      <c r="N11035"/>
    </row>
    <row r="11036" spans="1:14" ht="14.25" x14ac:dyDescent="0.2">
      <c r="A11036" s="42" t="s">
        <v>44</v>
      </c>
      <c r="B11036" s="44" t="s">
        <v>32</v>
      </c>
      <c r="C11036" s="44" t="s">
        <v>57</v>
      </c>
      <c r="D11036" s="43">
        <v>161780.66099999999</v>
      </c>
      <c r="E11036" s="43">
        <v>-69079.583999999988</v>
      </c>
      <c r="F11036" s="45">
        <v>-30440</v>
      </c>
      <c r="G11036" s="45">
        <v>-19670</v>
      </c>
      <c r="H11036" s="45">
        <v>-87010</v>
      </c>
      <c r="I11036" s="55">
        <f>pro[[#This Row],[Admin expenses 3]]+pro[[#This Row],[Admin expenses 2]]+pro[[#This Row],[Admin expenses 1]]+pro[[#This Row],[COGS]]</f>
        <v>-206199.58399999997</v>
      </c>
      <c r="J11036" s="55">
        <f>pro[[#This Row],[Revenue]]+pro[[#This Row],[AdminExp]]</f>
        <v>-44418.922999999981</v>
      </c>
      <c r="K11036" s="83">
        <f>pro[[#This Row],[Profit]]/pro[[#This Row],[Revenue]]</f>
        <v>-0.27456262525716829</v>
      </c>
      <c r="L11036" s="56">
        <f t="shared" si="172"/>
        <v>10</v>
      </c>
      <c r="M11036" s="82" t="str">
        <f>"Q"&amp;" "&amp;VLOOKUP(pro[[#This Row],[Period]],Mapping!A:B,2,0)</f>
        <v>Q 4</v>
      </c>
      <c r="N11036"/>
    </row>
    <row r="11037" spans="1:14" ht="14.25" x14ac:dyDescent="0.2">
      <c r="A11037" s="42" t="s">
        <v>44</v>
      </c>
      <c r="B11037" s="44" t="s">
        <v>32</v>
      </c>
      <c r="C11037" s="44" t="s">
        <v>57</v>
      </c>
      <c r="D11037" s="43">
        <v>42494.858</v>
      </c>
      <c r="E11037" s="43">
        <v>-19049.8</v>
      </c>
      <c r="F11037" s="45">
        <v>-18560</v>
      </c>
      <c r="G11037" s="45">
        <v>-64290</v>
      </c>
      <c r="H11037" s="45">
        <v>-38170</v>
      </c>
      <c r="I11037" s="55">
        <f>pro[[#This Row],[Admin expenses 3]]+pro[[#This Row],[Admin expenses 2]]+pro[[#This Row],[Admin expenses 1]]+pro[[#This Row],[COGS]]</f>
        <v>-140069.79999999999</v>
      </c>
      <c r="J11037" s="55">
        <f>pro[[#This Row],[Revenue]]+pro[[#This Row],[AdminExp]]</f>
        <v>-97574.941999999981</v>
      </c>
      <c r="K11037" s="83">
        <f>pro[[#This Row],[Profit]]/pro[[#This Row],[Revenue]]</f>
        <v>-2.2961587964360297</v>
      </c>
      <c r="L11037" s="56">
        <f t="shared" si="172"/>
        <v>10</v>
      </c>
      <c r="M11037" s="82" t="str">
        <f>"Q"&amp;" "&amp;VLOOKUP(pro[[#This Row],[Period]],Mapping!A:B,2,0)</f>
        <v>Q 4</v>
      </c>
      <c r="N11037"/>
    </row>
    <row r="11038" spans="1:14" ht="14.25" x14ac:dyDescent="0.2">
      <c r="A11038" s="42" t="s">
        <v>44</v>
      </c>
      <c r="B11038" s="44" t="s">
        <v>32</v>
      </c>
      <c r="C11038" s="44" t="s">
        <v>57</v>
      </c>
      <c r="D11038" s="43">
        <v>69289.317999999999</v>
      </c>
      <c r="E11038" s="43">
        <v>-52707.675999999999</v>
      </c>
      <c r="F11038" s="45">
        <v>-38370</v>
      </c>
      <c r="G11038" s="45">
        <v>-88780</v>
      </c>
      <c r="H11038" s="45">
        <v>-34340</v>
      </c>
      <c r="I11038" s="55">
        <f>pro[[#This Row],[Admin expenses 3]]+pro[[#This Row],[Admin expenses 2]]+pro[[#This Row],[Admin expenses 1]]+pro[[#This Row],[COGS]]</f>
        <v>-214197.67600000001</v>
      </c>
      <c r="J11038" s="55">
        <f>pro[[#This Row],[Revenue]]+pro[[#This Row],[AdminExp]]</f>
        <v>-144908.35800000001</v>
      </c>
      <c r="K11038" s="83">
        <f>pro[[#This Row],[Profit]]/pro[[#This Row],[Revenue]]</f>
        <v>-2.0913520609338372</v>
      </c>
      <c r="L11038" s="56">
        <f t="shared" si="172"/>
        <v>10</v>
      </c>
      <c r="M11038" s="82" t="str">
        <f>"Q"&amp;" "&amp;VLOOKUP(pro[[#This Row],[Period]],Mapping!A:B,2,0)</f>
        <v>Q 4</v>
      </c>
      <c r="N11038"/>
    </row>
    <row r="11039" spans="1:14" ht="14.25" x14ac:dyDescent="0.2">
      <c r="A11039" s="42" t="s">
        <v>44</v>
      </c>
      <c r="B11039" s="44" t="s">
        <v>32</v>
      </c>
      <c r="C11039" s="44" t="s">
        <v>57</v>
      </c>
      <c r="D11039" s="43">
        <v>267996.04300000001</v>
      </c>
      <c r="E11039" s="43">
        <v>-32176.206999999999</v>
      </c>
      <c r="F11039" s="45">
        <v>-104060</v>
      </c>
      <c r="G11039" s="45">
        <v>-25580</v>
      </c>
      <c r="H11039" s="45">
        <v>-32290</v>
      </c>
      <c r="I11039" s="55">
        <f>pro[[#This Row],[Admin expenses 3]]+pro[[#This Row],[Admin expenses 2]]+pro[[#This Row],[Admin expenses 1]]+pro[[#This Row],[COGS]]</f>
        <v>-194106.20699999999</v>
      </c>
      <c r="J11039" s="55">
        <f>pro[[#This Row],[Revenue]]+pro[[#This Row],[AdminExp]]</f>
        <v>73889.83600000001</v>
      </c>
      <c r="K11039" s="83">
        <f>pro[[#This Row],[Profit]]/pro[[#This Row],[Revenue]]</f>
        <v>0.27571241415680159</v>
      </c>
      <c r="L11039" s="56">
        <f t="shared" si="172"/>
        <v>10</v>
      </c>
      <c r="M11039" s="82" t="str">
        <f>"Q"&amp;" "&amp;VLOOKUP(pro[[#This Row],[Period]],Mapping!A:B,2,0)</f>
        <v>Q 4</v>
      </c>
      <c r="N11039"/>
    </row>
    <row r="11040" spans="1:14" ht="14.25" x14ac:dyDescent="0.2">
      <c r="A11040" s="42" t="s">
        <v>44</v>
      </c>
      <c r="B11040" s="44" t="s">
        <v>32</v>
      </c>
      <c r="C11040" s="44" t="s">
        <v>57</v>
      </c>
      <c r="D11040" s="43">
        <v>99999.234999999986</v>
      </c>
      <c r="E11040" s="43">
        <v>-13023.835999999999</v>
      </c>
      <c r="F11040" s="45">
        <v>-47810</v>
      </c>
      <c r="G11040" s="45">
        <v>-40150</v>
      </c>
      <c r="H11040" s="45">
        <v>-107930</v>
      </c>
      <c r="I11040" s="55">
        <f>pro[[#This Row],[Admin expenses 3]]+pro[[#This Row],[Admin expenses 2]]+pro[[#This Row],[Admin expenses 1]]+pro[[#This Row],[COGS]]</f>
        <v>-208913.83600000001</v>
      </c>
      <c r="J11040" s="55">
        <f>pro[[#This Row],[Revenue]]+pro[[#This Row],[AdminExp]]</f>
        <v>-108914.60100000002</v>
      </c>
      <c r="K11040" s="83">
        <f>pro[[#This Row],[Profit]]/pro[[#This Row],[Revenue]]</f>
        <v>-1.089154342030717</v>
      </c>
      <c r="L11040" s="56">
        <f t="shared" si="172"/>
        <v>10</v>
      </c>
      <c r="M11040" s="82" t="str">
        <f>"Q"&amp;" "&amp;VLOOKUP(pro[[#This Row],[Period]],Mapping!A:B,2,0)</f>
        <v>Q 4</v>
      </c>
      <c r="N11040"/>
    </row>
    <row r="11041" spans="1:14" ht="14.25" x14ac:dyDescent="0.2">
      <c r="A11041" s="42" t="s">
        <v>44</v>
      </c>
      <c r="B11041" s="44" t="s">
        <v>32</v>
      </c>
      <c r="C11041" s="44" t="s">
        <v>57</v>
      </c>
      <c r="D11041" s="43">
        <v>44361.645999999993</v>
      </c>
      <c r="E11041" s="43">
        <v>-5459.0689999999995</v>
      </c>
      <c r="F11041" s="45">
        <v>-53120</v>
      </c>
      <c r="G11041" s="45">
        <v>-74880</v>
      </c>
      <c r="H11041" s="45">
        <v>-60270</v>
      </c>
      <c r="I11041" s="55">
        <f>pro[[#This Row],[Admin expenses 3]]+pro[[#This Row],[Admin expenses 2]]+pro[[#This Row],[Admin expenses 1]]+pro[[#This Row],[COGS]]</f>
        <v>-193729.06899999999</v>
      </c>
      <c r="J11041" s="55">
        <f>pro[[#This Row],[Revenue]]+pro[[#This Row],[AdminExp]]</f>
        <v>-149367.42300000001</v>
      </c>
      <c r="K11041" s="83">
        <f>pro[[#This Row],[Profit]]/pro[[#This Row],[Revenue]]</f>
        <v>-3.3670396946046597</v>
      </c>
      <c r="L11041" s="56">
        <f t="shared" si="172"/>
        <v>10</v>
      </c>
      <c r="M11041" s="82" t="str">
        <f>"Q"&amp;" "&amp;VLOOKUP(pro[[#This Row],[Period]],Mapping!A:B,2,0)</f>
        <v>Q 4</v>
      </c>
      <c r="N11041"/>
    </row>
    <row r="11042" spans="1:14" ht="14.25" x14ac:dyDescent="0.2">
      <c r="A11042" s="42" t="s">
        <v>44</v>
      </c>
      <c r="B11042" s="44" t="s">
        <v>32</v>
      </c>
      <c r="C11042" s="44" t="s">
        <v>57</v>
      </c>
      <c r="D11042" s="43">
        <v>238501.788</v>
      </c>
      <c r="E11042" s="43">
        <v>-20123.242999999999</v>
      </c>
      <c r="F11042" s="45">
        <v>-73070</v>
      </c>
      <c r="G11042" s="45">
        <v>-71440</v>
      </c>
      <c r="H11042" s="45">
        <v>-22810</v>
      </c>
      <c r="I11042" s="55">
        <f>pro[[#This Row],[Admin expenses 3]]+pro[[#This Row],[Admin expenses 2]]+pro[[#This Row],[Admin expenses 1]]+pro[[#This Row],[COGS]]</f>
        <v>-187443.24299999999</v>
      </c>
      <c r="J11042" s="55">
        <f>pro[[#This Row],[Revenue]]+pro[[#This Row],[AdminExp]]</f>
        <v>51058.545000000013</v>
      </c>
      <c r="K11042" s="83">
        <f>pro[[#This Row],[Profit]]/pro[[#This Row],[Revenue]]</f>
        <v>0.21408034475615761</v>
      </c>
      <c r="L11042" s="56">
        <f t="shared" si="172"/>
        <v>10</v>
      </c>
      <c r="M11042" s="82" t="str">
        <f>"Q"&amp;" "&amp;VLOOKUP(pro[[#This Row],[Period]],Mapping!A:B,2,0)</f>
        <v>Q 4</v>
      </c>
      <c r="N11042"/>
    </row>
    <row r="11043" spans="1:14" ht="14.25" x14ac:dyDescent="0.2">
      <c r="A11043" s="42" t="s">
        <v>44</v>
      </c>
      <c r="B11043" s="44" t="s">
        <v>32</v>
      </c>
      <c r="C11043" s="44" t="s">
        <v>57</v>
      </c>
      <c r="D11043" s="43">
        <v>49346.766000000003</v>
      </c>
      <c r="E11043" s="43">
        <v>-3624.9219999999996</v>
      </c>
      <c r="F11043" s="45">
        <v>-78160</v>
      </c>
      <c r="G11043" s="45">
        <v>-73700</v>
      </c>
      <c r="H11043" s="45">
        <v>-49350</v>
      </c>
      <c r="I11043" s="55">
        <f>pro[[#This Row],[Admin expenses 3]]+pro[[#This Row],[Admin expenses 2]]+pro[[#This Row],[Admin expenses 1]]+pro[[#This Row],[COGS]]</f>
        <v>-204834.92199999999</v>
      </c>
      <c r="J11043" s="55">
        <f>pro[[#This Row],[Revenue]]+pro[[#This Row],[AdminExp]]</f>
        <v>-155488.15599999999</v>
      </c>
      <c r="K11043" s="83">
        <f>pro[[#This Row],[Profit]]/pro[[#This Row],[Revenue]]</f>
        <v>-3.1509289990756431</v>
      </c>
      <c r="L11043" s="56">
        <f t="shared" si="172"/>
        <v>10</v>
      </c>
      <c r="M11043" s="82" t="str">
        <f>"Q"&amp;" "&amp;VLOOKUP(pro[[#This Row],[Period]],Mapping!A:B,2,0)</f>
        <v>Q 4</v>
      </c>
      <c r="N11043"/>
    </row>
    <row r="11044" spans="1:14" ht="14.25" x14ac:dyDescent="0.2">
      <c r="A11044" s="42" t="s">
        <v>44</v>
      </c>
      <c r="B11044" s="44" t="s">
        <v>32</v>
      </c>
      <c r="C11044" s="44" t="s">
        <v>57</v>
      </c>
      <c r="D11044" s="43">
        <v>86073.861999999994</v>
      </c>
      <c r="E11044" s="43">
        <v>-16245.564999999999</v>
      </c>
      <c r="F11044" s="45">
        <v>-99670</v>
      </c>
      <c r="G11044" s="45">
        <v>-81600</v>
      </c>
      <c r="H11044" s="45">
        <v>-76810</v>
      </c>
      <c r="I11044" s="55">
        <f>pro[[#This Row],[Admin expenses 3]]+pro[[#This Row],[Admin expenses 2]]+pro[[#This Row],[Admin expenses 1]]+pro[[#This Row],[COGS]]</f>
        <v>-274325.565</v>
      </c>
      <c r="J11044" s="55">
        <f>pro[[#This Row],[Revenue]]+pro[[#This Row],[AdminExp]]</f>
        <v>-188251.70300000001</v>
      </c>
      <c r="K11044" s="83">
        <f>pro[[#This Row],[Profit]]/pro[[#This Row],[Revenue]]</f>
        <v>-2.1870948813706073</v>
      </c>
      <c r="L11044" s="56">
        <f t="shared" si="172"/>
        <v>10</v>
      </c>
      <c r="M11044" s="82" t="str">
        <f>"Q"&amp;" "&amp;VLOOKUP(pro[[#This Row],[Period]],Mapping!A:B,2,0)</f>
        <v>Q 4</v>
      </c>
      <c r="N11044"/>
    </row>
    <row r="11045" spans="1:14" ht="14.25" x14ac:dyDescent="0.2">
      <c r="A11045" s="42" t="s">
        <v>44</v>
      </c>
      <c r="B11045" s="44" t="s">
        <v>32</v>
      </c>
      <c r="C11045" s="44" t="s">
        <v>57</v>
      </c>
      <c r="D11045" s="43">
        <v>73507.468999999997</v>
      </c>
      <c r="E11045" s="43">
        <v>-12431.859999999999</v>
      </c>
      <c r="F11045" s="45">
        <v>-75710</v>
      </c>
      <c r="G11045" s="45">
        <v>-57910</v>
      </c>
      <c r="H11045" s="45">
        <v>-71390</v>
      </c>
      <c r="I11045" s="55">
        <f>pro[[#This Row],[Admin expenses 3]]+pro[[#This Row],[Admin expenses 2]]+pro[[#This Row],[Admin expenses 1]]+pro[[#This Row],[COGS]]</f>
        <v>-217441.86</v>
      </c>
      <c r="J11045" s="55">
        <f>pro[[#This Row],[Revenue]]+pro[[#This Row],[AdminExp]]</f>
        <v>-143934.391</v>
      </c>
      <c r="K11045" s="83">
        <f>pro[[#This Row],[Profit]]/pro[[#This Row],[Revenue]]</f>
        <v>-1.9580920545638703</v>
      </c>
      <c r="L11045" s="56">
        <f t="shared" si="172"/>
        <v>10</v>
      </c>
      <c r="M11045" s="82" t="str">
        <f>"Q"&amp;" "&amp;VLOOKUP(pro[[#This Row],[Period]],Mapping!A:B,2,0)</f>
        <v>Q 4</v>
      </c>
      <c r="N11045"/>
    </row>
    <row r="11046" spans="1:14" ht="14.25" x14ac:dyDescent="0.2">
      <c r="A11046" s="42" t="s">
        <v>44</v>
      </c>
      <c r="B11046" s="44" t="s">
        <v>32</v>
      </c>
      <c r="C11046" s="44" t="s">
        <v>57</v>
      </c>
      <c r="D11046" s="43">
        <v>3755921.8829999999</v>
      </c>
      <c r="E11046" s="43">
        <v>-257625.20699999994</v>
      </c>
      <c r="F11046" s="45">
        <v>-73710</v>
      </c>
      <c r="G11046" s="45">
        <v>-70430</v>
      </c>
      <c r="H11046" s="45">
        <v>-87750</v>
      </c>
      <c r="I11046" s="55">
        <f>pro[[#This Row],[Admin expenses 3]]+pro[[#This Row],[Admin expenses 2]]+pro[[#This Row],[Admin expenses 1]]+pro[[#This Row],[COGS]]</f>
        <v>-489515.20699999994</v>
      </c>
      <c r="J11046" s="55">
        <f>pro[[#This Row],[Revenue]]+pro[[#This Row],[AdminExp]]</f>
        <v>3266406.676</v>
      </c>
      <c r="K11046" s="83">
        <f>pro[[#This Row],[Profit]]/pro[[#This Row],[Revenue]]</f>
        <v>0.86966842702037106</v>
      </c>
      <c r="L11046" s="56">
        <f t="shared" si="172"/>
        <v>10</v>
      </c>
      <c r="M11046" s="82" t="str">
        <f>"Q"&amp;" "&amp;VLOOKUP(pro[[#This Row],[Period]],Mapping!A:B,2,0)</f>
        <v>Q 4</v>
      </c>
      <c r="N11046"/>
    </row>
    <row r="11047" spans="1:14" ht="14.25" x14ac:dyDescent="0.2">
      <c r="A11047" s="42" t="s">
        <v>44</v>
      </c>
      <c r="B11047" s="44" t="s">
        <v>32</v>
      </c>
      <c r="C11047" s="44" t="s">
        <v>57</v>
      </c>
      <c r="D11047" s="43">
        <v>109594.954</v>
      </c>
      <c r="E11047" s="43">
        <v>-31399.458999999999</v>
      </c>
      <c r="F11047" s="45">
        <v>-16330</v>
      </c>
      <c r="G11047" s="45">
        <v>-107660</v>
      </c>
      <c r="H11047" s="45">
        <v>-61810</v>
      </c>
      <c r="I11047" s="55">
        <f>pro[[#This Row],[Admin expenses 3]]+pro[[#This Row],[Admin expenses 2]]+pro[[#This Row],[Admin expenses 1]]+pro[[#This Row],[COGS]]</f>
        <v>-217199.459</v>
      </c>
      <c r="J11047" s="55">
        <f>pro[[#This Row],[Revenue]]+pro[[#This Row],[AdminExp]]</f>
        <v>-107604.505</v>
      </c>
      <c r="K11047" s="83">
        <f>pro[[#This Row],[Profit]]/pro[[#This Row],[Revenue]]</f>
        <v>-0.98183813280308518</v>
      </c>
      <c r="L11047" s="56">
        <f t="shared" si="172"/>
        <v>10</v>
      </c>
      <c r="M11047" s="82" t="str">
        <f>"Q"&amp;" "&amp;VLOOKUP(pro[[#This Row],[Period]],Mapping!A:B,2,0)</f>
        <v>Q 4</v>
      </c>
      <c r="N11047"/>
    </row>
    <row r="11048" spans="1:14" ht="14.25" x14ac:dyDescent="0.2">
      <c r="A11048" s="42" t="s">
        <v>44</v>
      </c>
      <c r="B11048" s="44" t="s">
        <v>32</v>
      </c>
      <c r="C11048" s="44" t="s">
        <v>57</v>
      </c>
      <c r="D11048" s="43">
        <v>47295.576999999997</v>
      </c>
      <c r="E11048" s="43">
        <v>-21610.315999999999</v>
      </c>
      <c r="F11048" s="45">
        <v>-98530</v>
      </c>
      <c r="G11048" s="45">
        <v>-36700</v>
      </c>
      <c r="H11048" s="45">
        <v>-81380</v>
      </c>
      <c r="I11048" s="55">
        <f>pro[[#This Row],[Admin expenses 3]]+pro[[#This Row],[Admin expenses 2]]+pro[[#This Row],[Admin expenses 1]]+pro[[#This Row],[COGS]]</f>
        <v>-238220.31599999999</v>
      </c>
      <c r="J11048" s="55">
        <f>pro[[#This Row],[Revenue]]+pro[[#This Row],[AdminExp]]</f>
        <v>-190924.739</v>
      </c>
      <c r="K11048" s="83">
        <f>pro[[#This Row],[Profit]]/pro[[#This Row],[Revenue]]</f>
        <v>-4.0368413097064026</v>
      </c>
      <c r="L11048" s="56">
        <f t="shared" si="172"/>
        <v>10</v>
      </c>
      <c r="M11048" s="82" t="str">
        <f>"Q"&amp;" "&amp;VLOOKUP(pro[[#This Row],[Period]],Mapping!A:B,2,0)</f>
        <v>Q 4</v>
      </c>
      <c r="N11048"/>
    </row>
    <row r="11049" spans="1:14" ht="14.25" x14ac:dyDescent="0.2">
      <c r="A11049" s="42" t="s">
        <v>44</v>
      </c>
      <c r="B11049" s="44" t="s">
        <v>32</v>
      </c>
      <c r="C11049" s="44" t="s">
        <v>58</v>
      </c>
      <c r="D11049" s="43">
        <v>2799.3490000000002</v>
      </c>
      <c r="E11049" s="43">
        <v>-2474.346</v>
      </c>
      <c r="F11049" s="45">
        <v>-25320</v>
      </c>
      <c r="G11049" s="45">
        <v>-79630</v>
      </c>
      <c r="H11049" s="45">
        <v>-69860</v>
      </c>
      <c r="I11049" s="55">
        <f>pro[[#This Row],[Admin expenses 3]]+pro[[#This Row],[Admin expenses 2]]+pro[[#This Row],[Admin expenses 1]]+pro[[#This Row],[COGS]]</f>
        <v>-177284.34599999999</v>
      </c>
      <c r="J11049" s="55">
        <f>pro[[#This Row],[Revenue]]+pro[[#This Row],[AdminExp]]</f>
        <v>-174484.997</v>
      </c>
      <c r="K11049" s="83">
        <f>pro[[#This Row],[Profit]]/pro[[#This Row],[Revenue]]</f>
        <v>-62.330562212857345</v>
      </c>
      <c r="L11049" s="56">
        <f t="shared" si="172"/>
        <v>10</v>
      </c>
      <c r="M11049" s="82" t="str">
        <f>"Q"&amp;" "&amp;VLOOKUP(pro[[#This Row],[Period]],Mapping!A:B,2,0)</f>
        <v>Q 4</v>
      </c>
      <c r="N11049"/>
    </row>
    <row r="11050" spans="1:14" ht="14.25" x14ac:dyDescent="0.2">
      <c r="A11050" s="42" t="s">
        <v>44</v>
      </c>
      <c r="B11050" s="44" t="s">
        <v>32</v>
      </c>
      <c r="C11050" s="44" t="s">
        <v>59</v>
      </c>
      <c r="D11050" s="43">
        <v>133850.98300000001</v>
      </c>
      <c r="E11050" s="43">
        <v>-42103.935999999994</v>
      </c>
      <c r="F11050" s="45">
        <v>-104850</v>
      </c>
      <c r="G11050" s="45">
        <v>-37640</v>
      </c>
      <c r="H11050" s="45">
        <v>-33520</v>
      </c>
      <c r="I11050" s="55">
        <f>pro[[#This Row],[Admin expenses 3]]+pro[[#This Row],[Admin expenses 2]]+pro[[#This Row],[Admin expenses 1]]+pro[[#This Row],[COGS]]</f>
        <v>-218113.93599999999</v>
      </c>
      <c r="J11050" s="55">
        <f>pro[[#This Row],[Revenue]]+pro[[#This Row],[AdminExp]]</f>
        <v>-84262.95299999998</v>
      </c>
      <c r="K11050" s="83">
        <f>pro[[#This Row],[Profit]]/pro[[#This Row],[Revenue]]</f>
        <v>-0.62952808497491552</v>
      </c>
      <c r="L11050" s="56">
        <f t="shared" si="172"/>
        <v>10</v>
      </c>
      <c r="M11050" s="82" t="str">
        <f>"Q"&amp;" "&amp;VLOOKUP(pro[[#This Row],[Period]],Mapping!A:B,2,0)</f>
        <v>Q 4</v>
      </c>
      <c r="N11050"/>
    </row>
    <row r="11051" spans="1:14" ht="14.25" x14ac:dyDescent="0.2">
      <c r="A11051" s="42" t="s">
        <v>44</v>
      </c>
      <c r="B11051" s="44" t="s">
        <v>32</v>
      </c>
      <c r="C11051" s="44" t="s">
        <v>57</v>
      </c>
      <c r="D11051" s="43">
        <v>490243.46</v>
      </c>
      <c r="E11051" s="43">
        <v>-111557.90099999998</v>
      </c>
      <c r="F11051" s="45">
        <v>-92520</v>
      </c>
      <c r="G11051" s="45">
        <v>-97690</v>
      </c>
      <c r="H11051" s="45">
        <v>-15600</v>
      </c>
      <c r="I11051" s="55">
        <f>pro[[#This Row],[Admin expenses 3]]+pro[[#This Row],[Admin expenses 2]]+pro[[#This Row],[Admin expenses 1]]+pro[[#This Row],[COGS]]</f>
        <v>-317367.90099999995</v>
      </c>
      <c r="J11051" s="55">
        <f>pro[[#This Row],[Revenue]]+pro[[#This Row],[AdminExp]]</f>
        <v>172875.55900000007</v>
      </c>
      <c r="K11051" s="83">
        <f>pro[[#This Row],[Profit]]/pro[[#This Row],[Revenue]]</f>
        <v>0.35263205550972582</v>
      </c>
      <c r="L11051" s="56">
        <f t="shared" si="172"/>
        <v>10</v>
      </c>
      <c r="M11051" s="82" t="str">
        <f>"Q"&amp;" "&amp;VLOOKUP(pro[[#This Row],[Period]],Mapping!A:B,2,0)</f>
        <v>Q 4</v>
      </c>
      <c r="N11051"/>
    </row>
    <row r="11052" spans="1:14" ht="14.25" x14ac:dyDescent="0.2">
      <c r="A11052" s="42" t="s">
        <v>44</v>
      </c>
      <c r="B11052" s="44" t="s">
        <v>32</v>
      </c>
      <c r="C11052" s="44" t="s">
        <v>57</v>
      </c>
      <c r="D11052" s="43">
        <v>791354.66199999989</v>
      </c>
      <c r="E11052" s="43">
        <v>-195978.90199999997</v>
      </c>
      <c r="F11052" s="45">
        <v>-99070</v>
      </c>
      <c r="G11052" s="45">
        <v>-41740</v>
      </c>
      <c r="H11052" s="45">
        <v>-13970</v>
      </c>
      <c r="I11052" s="55">
        <f>pro[[#This Row],[Admin expenses 3]]+pro[[#This Row],[Admin expenses 2]]+pro[[#This Row],[Admin expenses 1]]+pro[[#This Row],[COGS]]</f>
        <v>-350758.902</v>
      </c>
      <c r="J11052" s="55">
        <f>pro[[#This Row],[Revenue]]+pro[[#This Row],[AdminExp]]</f>
        <v>440595.75999999989</v>
      </c>
      <c r="K11052" s="83">
        <f>pro[[#This Row],[Profit]]/pro[[#This Row],[Revenue]]</f>
        <v>0.55676143852678783</v>
      </c>
      <c r="L11052" s="56">
        <f t="shared" si="172"/>
        <v>10</v>
      </c>
      <c r="M11052" s="82" t="str">
        <f>"Q"&amp;" "&amp;VLOOKUP(pro[[#This Row],[Period]],Mapping!A:B,2,0)</f>
        <v>Q 4</v>
      </c>
      <c r="N11052"/>
    </row>
    <row r="11053" spans="1:14" ht="14.25" x14ac:dyDescent="0.2">
      <c r="A11053" s="42" t="s">
        <v>44</v>
      </c>
      <c r="B11053" s="44" t="s">
        <v>32</v>
      </c>
      <c r="C11053" s="44" t="s">
        <v>57</v>
      </c>
      <c r="D11053" s="43">
        <v>1236137.693</v>
      </c>
      <c r="E11053" s="43">
        <v>-21118.831999999999</v>
      </c>
      <c r="F11053" s="45">
        <v>-16660</v>
      </c>
      <c r="G11053" s="45">
        <v>-78790</v>
      </c>
      <c r="H11053" s="45">
        <v>-105350</v>
      </c>
      <c r="I11053" s="55">
        <f>pro[[#This Row],[Admin expenses 3]]+pro[[#This Row],[Admin expenses 2]]+pro[[#This Row],[Admin expenses 1]]+pro[[#This Row],[COGS]]</f>
        <v>-221918.83199999999</v>
      </c>
      <c r="J11053" s="55">
        <f>pro[[#This Row],[Revenue]]+pro[[#This Row],[AdminExp]]</f>
        <v>1014218.861</v>
      </c>
      <c r="K11053" s="83">
        <f>pro[[#This Row],[Profit]]/pro[[#This Row],[Revenue]]</f>
        <v>0.82047401898940397</v>
      </c>
      <c r="L11053" s="56">
        <f t="shared" si="172"/>
        <v>10</v>
      </c>
      <c r="M11053" s="82" t="str">
        <f>"Q"&amp;" "&amp;VLOOKUP(pro[[#This Row],[Period]],Mapping!A:B,2,0)</f>
        <v>Q 4</v>
      </c>
      <c r="N11053"/>
    </row>
    <row r="11054" spans="1:14" ht="14.25" x14ac:dyDescent="0.2">
      <c r="A11054" s="42" t="s">
        <v>44</v>
      </c>
      <c r="B11054" s="44" t="s">
        <v>32</v>
      </c>
      <c r="C11054" s="44" t="s">
        <v>57</v>
      </c>
      <c r="D11054" s="43">
        <v>314115.99099999998</v>
      </c>
      <c r="E11054" s="43">
        <v>-23331.202999999998</v>
      </c>
      <c r="F11054" s="45">
        <v>-94030</v>
      </c>
      <c r="G11054" s="45">
        <v>-66020</v>
      </c>
      <c r="H11054" s="45">
        <v>-96780</v>
      </c>
      <c r="I11054" s="55">
        <f>pro[[#This Row],[Admin expenses 3]]+pro[[#This Row],[Admin expenses 2]]+pro[[#This Row],[Admin expenses 1]]+pro[[#This Row],[COGS]]</f>
        <v>-280161.20299999998</v>
      </c>
      <c r="J11054" s="55">
        <f>pro[[#This Row],[Revenue]]+pro[[#This Row],[AdminExp]]</f>
        <v>33954.788</v>
      </c>
      <c r="K11054" s="83">
        <f>pro[[#This Row],[Profit]]/pro[[#This Row],[Revenue]]</f>
        <v>0.10809633693561307</v>
      </c>
      <c r="L11054" s="56">
        <f t="shared" si="172"/>
        <v>10</v>
      </c>
      <c r="M11054" s="82" t="str">
        <f>"Q"&amp;" "&amp;VLOOKUP(pro[[#This Row],[Period]],Mapping!A:B,2,0)</f>
        <v>Q 4</v>
      </c>
      <c r="N11054"/>
    </row>
    <row r="11055" spans="1:14" ht="14.25" x14ac:dyDescent="0.2">
      <c r="A11055" s="42" t="s">
        <v>44</v>
      </c>
      <c r="B11055" s="44" t="s">
        <v>32</v>
      </c>
      <c r="C11055" s="44" t="s">
        <v>57</v>
      </c>
      <c r="D11055" s="43">
        <v>474331.89999999997</v>
      </c>
      <c r="E11055" s="43">
        <v>-188452.83800000002</v>
      </c>
      <c r="F11055" s="45">
        <v>-18490</v>
      </c>
      <c r="G11055" s="45">
        <v>-35650</v>
      </c>
      <c r="H11055" s="45">
        <v>-92120</v>
      </c>
      <c r="I11055" s="55">
        <f>pro[[#This Row],[Admin expenses 3]]+pro[[#This Row],[Admin expenses 2]]+pro[[#This Row],[Admin expenses 1]]+pro[[#This Row],[COGS]]</f>
        <v>-334712.83799999999</v>
      </c>
      <c r="J11055" s="55">
        <f>pro[[#This Row],[Revenue]]+pro[[#This Row],[AdminExp]]</f>
        <v>139619.06199999998</v>
      </c>
      <c r="K11055" s="83">
        <f>pro[[#This Row],[Profit]]/pro[[#This Row],[Revenue]]</f>
        <v>0.29434887680967692</v>
      </c>
      <c r="L11055" s="56">
        <f t="shared" si="172"/>
        <v>10</v>
      </c>
      <c r="M11055" s="82" t="str">
        <f>"Q"&amp;" "&amp;VLOOKUP(pro[[#This Row],[Period]],Mapping!A:B,2,0)</f>
        <v>Q 4</v>
      </c>
      <c r="N11055"/>
    </row>
    <row r="11056" spans="1:14" ht="14.25" x14ac:dyDescent="0.2">
      <c r="A11056" s="42" t="s">
        <v>44</v>
      </c>
      <c r="B11056" s="44" t="s">
        <v>24</v>
      </c>
      <c r="C11056" s="44" t="s">
        <v>58</v>
      </c>
      <c r="D11056" s="43">
        <v>2133342.6939999997</v>
      </c>
      <c r="E11056" s="43">
        <v>-692148.96099999989</v>
      </c>
      <c r="F11056" s="45">
        <v>-48990</v>
      </c>
      <c r="G11056" s="45">
        <v>-15340</v>
      </c>
      <c r="H11056" s="45">
        <v>-19100</v>
      </c>
      <c r="I11056" s="55">
        <f>pro[[#This Row],[Admin expenses 3]]+pro[[#This Row],[Admin expenses 2]]+pro[[#This Row],[Admin expenses 1]]+pro[[#This Row],[COGS]]</f>
        <v>-775578.96099999989</v>
      </c>
      <c r="J11056" s="55">
        <f>pro[[#This Row],[Revenue]]+pro[[#This Row],[AdminExp]]</f>
        <v>1357763.7329999998</v>
      </c>
      <c r="K11056" s="83">
        <f>pro[[#This Row],[Profit]]/pro[[#This Row],[Revenue]]</f>
        <v>0.6364489572250599</v>
      </c>
      <c r="L11056" s="56">
        <f t="shared" si="172"/>
        <v>10</v>
      </c>
      <c r="M11056" s="82" t="str">
        <f>"Q"&amp;" "&amp;VLOOKUP(pro[[#This Row],[Period]],Mapping!A:B,2,0)</f>
        <v>Q 4</v>
      </c>
      <c r="N11056"/>
    </row>
    <row r="11057" spans="1:14" ht="14.25" x14ac:dyDescent="0.2">
      <c r="A11057" s="42" t="s">
        <v>44</v>
      </c>
      <c r="B11057" s="44" t="s">
        <v>24</v>
      </c>
      <c r="C11057" s="44" t="s">
        <v>59</v>
      </c>
      <c r="D11057" s="43">
        <v>433694.86999999994</v>
      </c>
      <c r="E11057" s="43">
        <v>-26753.888000000003</v>
      </c>
      <c r="F11057" s="45">
        <v>-94530</v>
      </c>
      <c r="G11057" s="45">
        <v>-67360</v>
      </c>
      <c r="H11057" s="45">
        <v>-45980</v>
      </c>
      <c r="I11057" s="55">
        <f>pro[[#This Row],[Admin expenses 3]]+pro[[#This Row],[Admin expenses 2]]+pro[[#This Row],[Admin expenses 1]]+pro[[#This Row],[COGS]]</f>
        <v>-234623.88800000001</v>
      </c>
      <c r="J11057" s="55">
        <f>pro[[#This Row],[Revenue]]+pro[[#This Row],[AdminExp]]</f>
        <v>199070.98199999993</v>
      </c>
      <c r="K11057" s="83">
        <f>pro[[#This Row],[Profit]]/pro[[#This Row],[Revenue]]</f>
        <v>0.45901161339538088</v>
      </c>
      <c r="L11057" s="56">
        <f t="shared" si="172"/>
        <v>10</v>
      </c>
      <c r="M11057" s="82" t="str">
        <f>"Q"&amp;" "&amp;VLOOKUP(pro[[#This Row],[Period]],Mapping!A:B,2,0)</f>
        <v>Q 4</v>
      </c>
      <c r="N11057"/>
    </row>
    <row r="11058" spans="1:14" ht="14.25" x14ac:dyDescent="0.2">
      <c r="A11058" s="42" t="s">
        <v>44</v>
      </c>
      <c r="B11058" s="44" t="s">
        <v>24</v>
      </c>
      <c r="C11058" s="44" t="s">
        <v>57</v>
      </c>
      <c r="D11058" s="43">
        <v>325056.56400000001</v>
      </c>
      <c r="E11058" s="43">
        <v>-171702.94399999999</v>
      </c>
      <c r="F11058" s="45">
        <v>-62410</v>
      </c>
      <c r="G11058" s="45">
        <v>-13090</v>
      </c>
      <c r="H11058" s="45">
        <v>-33240</v>
      </c>
      <c r="I11058" s="55">
        <f>pro[[#This Row],[Admin expenses 3]]+pro[[#This Row],[Admin expenses 2]]+pro[[#This Row],[Admin expenses 1]]+pro[[#This Row],[COGS]]</f>
        <v>-280442.94400000002</v>
      </c>
      <c r="J11058" s="55">
        <f>pro[[#This Row],[Revenue]]+pro[[#This Row],[AdminExp]]</f>
        <v>44613.619999999995</v>
      </c>
      <c r="K11058" s="83">
        <f>pro[[#This Row],[Profit]]/pro[[#This Row],[Revenue]]</f>
        <v>0.13724878972140983</v>
      </c>
      <c r="L11058" s="56">
        <f t="shared" si="172"/>
        <v>10</v>
      </c>
      <c r="M11058" s="82" t="str">
        <f>"Q"&amp;" "&amp;VLOOKUP(pro[[#This Row],[Period]],Mapping!A:B,2,0)</f>
        <v>Q 4</v>
      </c>
      <c r="N11058"/>
    </row>
    <row r="11059" spans="1:14" ht="14.25" x14ac:dyDescent="0.2">
      <c r="A11059" s="42" t="s">
        <v>44</v>
      </c>
      <c r="B11059" s="44" t="s">
        <v>24</v>
      </c>
      <c r="C11059" s="44" t="s">
        <v>57</v>
      </c>
      <c r="D11059" s="43">
        <v>1642508.2379999999</v>
      </c>
      <c r="E11059" s="43">
        <v>-1116587.99</v>
      </c>
      <c r="F11059" s="45">
        <v>-70780</v>
      </c>
      <c r="G11059" s="45">
        <v>-41870</v>
      </c>
      <c r="H11059" s="45">
        <v>-16430</v>
      </c>
      <c r="I11059" s="55">
        <f>pro[[#This Row],[Admin expenses 3]]+pro[[#This Row],[Admin expenses 2]]+pro[[#This Row],[Admin expenses 1]]+pro[[#This Row],[COGS]]</f>
        <v>-1245667.99</v>
      </c>
      <c r="J11059" s="55">
        <f>pro[[#This Row],[Revenue]]+pro[[#This Row],[AdminExp]]</f>
        <v>396840.24799999991</v>
      </c>
      <c r="K11059" s="83">
        <f>pro[[#This Row],[Profit]]/pro[[#This Row],[Revenue]]</f>
        <v>0.24160624514322829</v>
      </c>
      <c r="L11059" s="56">
        <f t="shared" si="172"/>
        <v>10</v>
      </c>
      <c r="M11059" s="82" t="str">
        <f>"Q"&amp;" "&amp;VLOOKUP(pro[[#This Row],[Period]],Mapping!A:B,2,0)</f>
        <v>Q 4</v>
      </c>
      <c r="N11059"/>
    </row>
    <row r="11060" spans="1:14" ht="14.25" x14ac:dyDescent="0.2">
      <c r="A11060" s="42" t="s">
        <v>44</v>
      </c>
      <c r="B11060" s="44" t="s">
        <v>24</v>
      </c>
      <c r="C11060" s="44" t="s">
        <v>57</v>
      </c>
      <c r="D11060" s="43">
        <v>960882.82499999995</v>
      </c>
      <c r="E11060" s="43">
        <v>-166429.71100000001</v>
      </c>
      <c r="F11060" s="45">
        <v>-24950</v>
      </c>
      <c r="G11060" s="45">
        <v>-72180</v>
      </c>
      <c r="H11060" s="45">
        <v>-80460</v>
      </c>
      <c r="I11060" s="55">
        <f>pro[[#This Row],[Admin expenses 3]]+pro[[#This Row],[Admin expenses 2]]+pro[[#This Row],[Admin expenses 1]]+pro[[#This Row],[COGS]]</f>
        <v>-344019.71100000001</v>
      </c>
      <c r="J11060" s="55">
        <f>pro[[#This Row],[Revenue]]+pro[[#This Row],[AdminExp]]</f>
        <v>616863.11399999994</v>
      </c>
      <c r="K11060" s="83">
        <f>pro[[#This Row],[Profit]]/pro[[#This Row],[Revenue]]</f>
        <v>0.64197537717463105</v>
      </c>
      <c r="L11060" s="56">
        <f t="shared" si="172"/>
        <v>10</v>
      </c>
      <c r="M11060" s="82" t="str">
        <f>"Q"&amp;" "&amp;VLOOKUP(pro[[#This Row],[Period]],Mapping!A:B,2,0)</f>
        <v>Q 4</v>
      </c>
      <c r="N11060"/>
    </row>
    <row r="11061" spans="1:14" ht="14.25" x14ac:dyDescent="0.2">
      <c r="A11061" s="42" t="s">
        <v>44</v>
      </c>
      <c r="B11061" s="44" t="s">
        <v>24</v>
      </c>
      <c r="C11061" s="44" t="s">
        <v>58</v>
      </c>
      <c r="D11061" s="43">
        <v>584483.46600000001</v>
      </c>
      <c r="E11061" s="43">
        <v>-119310.48499999999</v>
      </c>
      <c r="F11061" s="45">
        <v>-65620</v>
      </c>
      <c r="G11061" s="45">
        <v>-56540</v>
      </c>
      <c r="H11061" s="45">
        <v>-72370</v>
      </c>
      <c r="I11061" s="55">
        <f>pro[[#This Row],[Admin expenses 3]]+pro[[#This Row],[Admin expenses 2]]+pro[[#This Row],[Admin expenses 1]]+pro[[#This Row],[COGS]]</f>
        <v>-313840.48499999999</v>
      </c>
      <c r="J11061" s="55">
        <f>pro[[#This Row],[Revenue]]+pro[[#This Row],[AdminExp]]</f>
        <v>270642.98100000003</v>
      </c>
      <c r="K11061" s="83">
        <f>pro[[#This Row],[Profit]]/pro[[#This Row],[Revenue]]</f>
        <v>0.46304642773248272</v>
      </c>
      <c r="L11061" s="56">
        <f t="shared" si="172"/>
        <v>10</v>
      </c>
      <c r="M11061" s="82" t="str">
        <f>"Q"&amp;" "&amp;VLOOKUP(pro[[#This Row],[Period]],Mapping!A:B,2,0)</f>
        <v>Q 4</v>
      </c>
      <c r="N11061"/>
    </row>
    <row r="11062" spans="1:14" ht="14.25" x14ac:dyDescent="0.2">
      <c r="A11062" s="42" t="s">
        <v>44</v>
      </c>
      <c r="B11062" s="44" t="s">
        <v>24</v>
      </c>
      <c r="C11062" s="44" t="s">
        <v>59</v>
      </c>
      <c r="D11062" s="43">
        <v>744432.06599999988</v>
      </c>
      <c r="E11062" s="43">
        <v>-302200.19899999996</v>
      </c>
      <c r="F11062" s="45">
        <v>-26680</v>
      </c>
      <c r="G11062" s="45">
        <v>-44820</v>
      </c>
      <c r="H11062" s="45">
        <v>-67560</v>
      </c>
      <c r="I11062" s="55">
        <f>pro[[#This Row],[Admin expenses 3]]+pro[[#This Row],[Admin expenses 2]]+pro[[#This Row],[Admin expenses 1]]+pro[[#This Row],[COGS]]</f>
        <v>-441260.19899999996</v>
      </c>
      <c r="J11062" s="55">
        <f>pro[[#This Row],[Revenue]]+pro[[#This Row],[AdminExp]]</f>
        <v>303171.86699999991</v>
      </c>
      <c r="K11062" s="83">
        <f>pro[[#This Row],[Profit]]/pro[[#This Row],[Revenue]]</f>
        <v>0.40725256319090364</v>
      </c>
      <c r="L11062" s="56">
        <f t="shared" si="172"/>
        <v>10</v>
      </c>
      <c r="M11062" s="82" t="str">
        <f>"Q"&amp;" "&amp;VLOOKUP(pro[[#This Row],[Period]],Mapping!A:B,2,0)</f>
        <v>Q 4</v>
      </c>
      <c r="N11062"/>
    </row>
    <row r="11063" spans="1:14" ht="14.25" x14ac:dyDescent="0.2">
      <c r="A11063" s="42" t="s">
        <v>44</v>
      </c>
      <c r="B11063" s="44" t="s">
        <v>24</v>
      </c>
      <c r="C11063" s="44" t="s">
        <v>57</v>
      </c>
      <c r="D11063" s="43">
        <v>101130.46299999999</v>
      </c>
      <c r="E11063" s="43">
        <v>-14062.201999999999</v>
      </c>
      <c r="F11063" s="45">
        <v>-86270</v>
      </c>
      <c r="G11063" s="45">
        <v>-59320</v>
      </c>
      <c r="H11063" s="45">
        <v>-79250</v>
      </c>
      <c r="I11063" s="55">
        <f>pro[[#This Row],[Admin expenses 3]]+pro[[#This Row],[Admin expenses 2]]+pro[[#This Row],[Admin expenses 1]]+pro[[#This Row],[COGS]]</f>
        <v>-238902.20199999999</v>
      </c>
      <c r="J11063" s="55">
        <f>pro[[#This Row],[Revenue]]+pro[[#This Row],[AdminExp]]</f>
        <v>-137771.739</v>
      </c>
      <c r="K11063" s="83">
        <f>pro[[#This Row],[Profit]]/pro[[#This Row],[Revenue]]</f>
        <v>-1.3623169014859551</v>
      </c>
      <c r="L11063" s="56">
        <f t="shared" si="172"/>
        <v>10</v>
      </c>
      <c r="M11063" s="82" t="str">
        <f>"Q"&amp;" "&amp;VLOOKUP(pro[[#This Row],[Period]],Mapping!A:B,2,0)</f>
        <v>Q 4</v>
      </c>
      <c r="N11063"/>
    </row>
    <row r="11064" spans="1:14" ht="14.25" x14ac:dyDescent="0.2">
      <c r="A11064" s="42" t="s">
        <v>44</v>
      </c>
      <c r="B11064" s="44" t="s">
        <v>24</v>
      </c>
      <c r="C11064" s="44" t="s">
        <v>57</v>
      </c>
      <c r="D11064" s="43">
        <v>258354.53699999995</v>
      </c>
      <c r="E11064" s="43">
        <v>-50485.337</v>
      </c>
      <c r="F11064" s="45">
        <v>-67420</v>
      </c>
      <c r="G11064" s="45">
        <v>-92320</v>
      </c>
      <c r="H11064" s="45">
        <v>-82770</v>
      </c>
      <c r="I11064" s="55">
        <f>pro[[#This Row],[Admin expenses 3]]+pro[[#This Row],[Admin expenses 2]]+pro[[#This Row],[Admin expenses 1]]+pro[[#This Row],[COGS]]</f>
        <v>-292995.337</v>
      </c>
      <c r="J11064" s="55">
        <f>pro[[#This Row],[Revenue]]+pro[[#This Row],[AdminExp]]</f>
        <v>-34640.800000000047</v>
      </c>
      <c r="K11064" s="83">
        <f>pro[[#This Row],[Profit]]/pro[[#This Row],[Revenue]]</f>
        <v>-0.13408241404330382</v>
      </c>
      <c r="L11064" s="56">
        <f t="shared" si="172"/>
        <v>10</v>
      </c>
      <c r="M11064" s="82" t="str">
        <f>"Q"&amp;" "&amp;VLOOKUP(pro[[#This Row],[Period]],Mapping!A:B,2,0)</f>
        <v>Q 4</v>
      </c>
      <c r="N11064"/>
    </row>
    <row r="11065" spans="1:14" ht="14.25" x14ac:dyDescent="0.2">
      <c r="A11065" s="42" t="s">
        <v>44</v>
      </c>
      <c r="B11065" s="44" t="s">
        <v>24</v>
      </c>
      <c r="C11065" s="44" t="s">
        <v>58</v>
      </c>
      <c r="D11065" s="43">
        <v>204901.872</v>
      </c>
      <c r="E11065" s="43">
        <v>-56993.237000000001</v>
      </c>
      <c r="F11065" s="45">
        <v>-91730</v>
      </c>
      <c r="G11065" s="45">
        <v>-51000</v>
      </c>
      <c r="H11065" s="45">
        <v>-26630</v>
      </c>
      <c r="I11065" s="55">
        <f>pro[[#This Row],[Admin expenses 3]]+pro[[#This Row],[Admin expenses 2]]+pro[[#This Row],[Admin expenses 1]]+pro[[#This Row],[COGS]]</f>
        <v>-226353.23699999999</v>
      </c>
      <c r="J11065" s="55">
        <f>pro[[#This Row],[Revenue]]+pro[[#This Row],[AdminExp]]</f>
        <v>-21451.364999999991</v>
      </c>
      <c r="K11065" s="83">
        <f>pro[[#This Row],[Profit]]/pro[[#This Row],[Revenue]]</f>
        <v>-0.10469091761152866</v>
      </c>
      <c r="L11065" s="56">
        <f t="shared" si="172"/>
        <v>10</v>
      </c>
      <c r="M11065" s="82" t="str">
        <f>"Q"&amp;" "&amp;VLOOKUP(pro[[#This Row],[Period]],Mapping!A:B,2,0)</f>
        <v>Q 4</v>
      </c>
      <c r="N11065"/>
    </row>
    <row r="11066" spans="1:14" ht="14.25" x14ac:dyDescent="0.2">
      <c r="A11066" s="42" t="s">
        <v>44</v>
      </c>
      <c r="B11066" s="44" t="s">
        <v>24</v>
      </c>
      <c r="C11066" s="44" t="s">
        <v>59</v>
      </c>
      <c r="D11066" s="43">
        <v>1885950.8289999999</v>
      </c>
      <c r="E11066" s="43">
        <v>-1424481.4149999998</v>
      </c>
      <c r="F11066" s="45">
        <v>-14580</v>
      </c>
      <c r="G11066" s="45">
        <v>-98220</v>
      </c>
      <c r="H11066" s="45">
        <v>-65740</v>
      </c>
      <c r="I11066" s="55">
        <f>pro[[#This Row],[Admin expenses 3]]+pro[[#This Row],[Admin expenses 2]]+pro[[#This Row],[Admin expenses 1]]+pro[[#This Row],[COGS]]</f>
        <v>-1603021.4149999998</v>
      </c>
      <c r="J11066" s="55">
        <f>pro[[#This Row],[Revenue]]+pro[[#This Row],[AdminExp]]</f>
        <v>282929.41400000011</v>
      </c>
      <c r="K11066" s="83">
        <f>pro[[#This Row],[Profit]]/pro[[#This Row],[Revenue]]</f>
        <v>0.15001950721590107</v>
      </c>
      <c r="L11066" s="56">
        <f t="shared" si="172"/>
        <v>10</v>
      </c>
      <c r="M11066" s="82" t="str">
        <f>"Q"&amp;" "&amp;VLOOKUP(pro[[#This Row],[Period]],Mapping!A:B,2,0)</f>
        <v>Q 4</v>
      </c>
      <c r="N11066"/>
    </row>
    <row r="11067" spans="1:14" ht="14.25" x14ac:dyDescent="0.2">
      <c r="A11067" s="42" t="s">
        <v>44</v>
      </c>
      <c r="B11067" s="44" t="s">
        <v>24</v>
      </c>
      <c r="C11067" s="44" t="s">
        <v>57</v>
      </c>
      <c r="D11067" s="43">
        <v>1989741.9569999997</v>
      </c>
      <c r="E11067" s="43">
        <v>-38525.052999999993</v>
      </c>
      <c r="F11067" s="45">
        <v>-99230</v>
      </c>
      <c r="G11067" s="45">
        <v>-57420</v>
      </c>
      <c r="H11067" s="45">
        <v>-106750</v>
      </c>
      <c r="I11067" s="55">
        <f>pro[[#This Row],[Admin expenses 3]]+pro[[#This Row],[Admin expenses 2]]+pro[[#This Row],[Admin expenses 1]]+pro[[#This Row],[COGS]]</f>
        <v>-301925.05300000001</v>
      </c>
      <c r="J11067" s="55">
        <f>pro[[#This Row],[Revenue]]+pro[[#This Row],[AdminExp]]</f>
        <v>1687816.9039999996</v>
      </c>
      <c r="K11067" s="83">
        <f>pro[[#This Row],[Profit]]/pro[[#This Row],[Revenue]]</f>
        <v>0.84825919163145025</v>
      </c>
      <c r="L11067" s="56">
        <f t="shared" si="172"/>
        <v>10</v>
      </c>
      <c r="M11067" s="82" t="str">
        <f>"Q"&amp;" "&amp;VLOOKUP(pro[[#This Row],[Period]],Mapping!A:B,2,0)</f>
        <v>Q 4</v>
      </c>
      <c r="N11067"/>
    </row>
    <row r="11068" spans="1:14" ht="14.25" x14ac:dyDescent="0.2">
      <c r="A11068" s="42" t="s">
        <v>44</v>
      </c>
      <c r="B11068" s="44" t="s">
        <v>24</v>
      </c>
      <c r="C11068" s="44" t="s">
        <v>57</v>
      </c>
      <c r="D11068" s="43">
        <v>1096276.4749999999</v>
      </c>
      <c r="E11068" s="43">
        <v>-28075.991999999998</v>
      </c>
      <c r="F11068" s="45">
        <v>-100410</v>
      </c>
      <c r="G11068" s="45">
        <v>-107840</v>
      </c>
      <c r="H11068" s="45">
        <v>-32070</v>
      </c>
      <c r="I11068" s="55">
        <f>pro[[#This Row],[Admin expenses 3]]+pro[[#This Row],[Admin expenses 2]]+pro[[#This Row],[Admin expenses 1]]+pro[[#This Row],[COGS]]</f>
        <v>-268395.99199999997</v>
      </c>
      <c r="J11068" s="55">
        <f>pro[[#This Row],[Revenue]]+pro[[#This Row],[AdminExp]]</f>
        <v>827880.48299999989</v>
      </c>
      <c r="K11068" s="83">
        <f>pro[[#This Row],[Profit]]/pro[[#This Row],[Revenue]]</f>
        <v>0.75517490512600849</v>
      </c>
      <c r="L11068" s="56">
        <f t="shared" si="172"/>
        <v>10</v>
      </c>
      <c r="M11068" s="82" t="str">
        <f>"Q"&amp;" "&amp;VLOOKUP(pro[[#This Row],[Period]],Mapping!A:B,2,0)</f>
        <v>Q 4</v>
      </c>
      <c r="N11068"/>
    </row>
    <row r="11069" spans="1:14" ht="14.25" x14ac:dyDescent="0.2">
      <c r="A11069" s="42" t="s">
        <v>44</v>
      </c>
      <c r="B11069" s="44" t="s">
        <v>24</v>
      </c>
      <c r="C11069" s="44" t="s">
        <v>57</v>
      </c>
      <c r="D11069" s="43">
        <v>113960.245</v>
      </c>
      <c r="E11069" s="43">
        <v>-4600.8269999999993</v>
      </c>
      <c r="F11069" s="45">
        <v>-75030</v>
      </c>
      <c r="G11069" s="45">
        <v>-36020</v>
      </c>
      <c r="H11069" s="45">
        <v>-24430</v>
      </c>
      <c r="I11069" s="55">
        <f>pro[[#This Row],[Admin expenses 3]]+pro[[#This Row],[Admin expenses 2]]+pro[[#This Row],[Admin expenses 1]]+pro[[#This Row],[COGS]]</f>
        <v>-140080.82699999999</v>
      </c>
      <c r="J11069" s="55">
        <f>pro[[#This Row],[Revenue]]+pro[[#This Row],[AdminExp]]</f>
        <v>-26120.581999999995</v>
      </c>
      <c r="K11069" s="83">
        <f>pro[[#This Row],[Profit]]/pro[[#This Row],[Revenue]]</f>
        <v>-0.22920784348963094</v>
      </c>
      <c r="L11069" s="56">
        <f t="shared" si="172"/>
        <v>10</v>
      </c>
      <c r="M11069" s="82" t="str">
        <f>"Q"&amp;" "&amp;VLOOKUP(pro[[#This Row],[Period]],Mapping!A:B,2,0)</f>
        <v>Q 4</v>
      </c>
      <c r="N11069"/>
    </row>
    <row r="11070" spans="1:14" ht="14.25" x14ac:dyDescent="0.2">
      <c r="A11070" s="42" t="s">
        <v>44</v>
      </c>
      <c r="B11070" s="44" t="s">
        <v>24</v>
      </c>
      <c r="C11070" s="44" t="s">
        <v>58</v>
      </c>
      <c r="D11070" s="43">
        <v>2898070.602</v>
      </c>
      <c r="E11070" s="43">
        <v>-65041.815999999999</v>
      </c>
      <c r="F11070" s="45">
        <v>-37840</v>
      </c>
      <c r="G11070" s="45">
        <v>-62680</v>
      </c>
      <c r="H11070" s="45">
        <v>-20660</v>
      </c>
      <c r="I11070" s="55">
        <f>pro[[#This Row],[Admin expenses 3]]+pro[[#This Row],[Admin expenses 2]]+pro[[#This Row],[Admin expenses 1]]+pro[[#This Row],[COGS]]</f>
        <v>-186221.81599999999</v>
      </c>
      <c r="J11070" s="55">
        <f>pro[[#This Row],[Revenue]]+pro[[#This Row],[AdminExp]]</f>
        <v>2711848.7859999998</v>
      </c>
      <c r="K11070" s="83">
        <f>pro[[#This Row],[Profit]]/pro[[#This Row],[Revenue]]</f>
        <v>0.93574282977388967</v>
      </c>
      <c r="L11070" s="56">
        <f t="shared" si="172"/>
        <v>10</v>
      </c>
      <c r="M11070" s="82" t="str">
        <f>"Q"&amp;" "&amp;VLOOKUP(pro[[#This Row],[Period]],Mapping!A:B,2,0)</f>
        <v>Q 4</v>
      </c>
      <c r="N11070"/>
    </row>
    <row r="11071" spans="1:14" ht="14.25" x14ac:dyDescent="0.2">
      <c r="A11071" s="42" t="s">
        <v>44</v>
      </c>
      <c r="B11071" s="44" t="s">
        <v>24</v>
      </c>
      <c r="C11071" s="44" t="s">
        <v>59</v>
      </c>
      <c r="D11071" s="43">
        <v>187507.37599999999</v>
      </c>
      <c r="E11071" s="43">
        <v>-11063.626</v>
      </c>
      <c r="F11071" s="45">
        <v>-32070</v>
      </c>
      <c r="G11071" s="45">
        <v>-66090</v>
      </c>
      <c r="H11071" s="45">
        <v>-54020</v>
      </c>
      <c r="I11071" s="55">
        <f>pro[[#This Row],[Admin expenses 3]]+pro[[#This Row],[Admin expenses 2]]+pro[[#This Row],[Admin expenses 1]]+pro[[#This Row],[COGS]]</f>
        <v>-163243.62599999999</v>
      </c>
      <c r="J11071" s="55">
        <f>pro[[#This Row],[Revenue]]+pro[[#This Row],[AdminExp]]</f>
        <v>24263.75</v>
      </c>
      <c r="K11071" s="83">
        <f>pro[[#This Row],[Profit]]/pro[[#This Row],[Revenue]]</f>
        <v>0.12940157618119513</v>
      </c>
      <c r="L11071" s="56">
        <f t="shared" si="172"/>
        <v>10</v>
      </c>
      <c r="M11071" s="82" t="str">
        <f>"Q"&amp;" "&amp;VLOOKUP(pro[[#This Row],[Period]],Mapping!A:B,2,0)</f>
        <v>Q 4</v>
      </c>
      <c r="N11071"/>
    </row>
    <row r="11072" spans="1:14" ht="14.25" x14ac:dyDescent="0.2">
      <c r="A11072" s="42" t="s">
        <v>44</v>
      </c>
      <c r="B11072" s="44" t="s">
        <v>24</v>
      </c>
      <c r="C11072" s="44" t="s">
        <v>60</v>
      </c>
      <c r="D11072" s="43">
        <v>307568.35199999996</v>
      </c>
      <c r="E11072" s="43">
        <v>-54083.812999999995</v>
      </c>
      <c r="F11072" s="45">
        <v>-40000</v>
      </c>
      <c r="G11072" s="45">
        <v>-52250</v>
      </c>
      <c r="H11072" s="45">
        <v>-98310</v>
      </c>
      <c r="I11072" s="55">
        <f>pro[[#This Row],[Admin expenses 3]]+pro[[#This Row],[Admin expenses 2]]+pro[[#This Row],[Admin expenses 1]]+pro[[#This Row],[COGS]]</f>
        <v>-244643.81299999999</v>
      </c>
      <c r="J11072" s="55">
        <f>pro[[#This Row],[Revenue]]+pro[[#This Row],[AdminExp]]</f>
        <v>62924.538999999961</v>
      </c>
      <c r="K11072" s="83">
        <f>pro[[#This Row],[Profit]]/pro[[#This Row],[Revenue]]</f>
        <v>0.20458717091932777</v>
      </c>
      <c r="L11072" s="56">
        <f t="shared" si="172"/>
        <v>10</v>
      </c>
      <c r="M11072" s="82" t="str">
        <f>"Q"&amp;" "&amp;VLOOKUP(pro[[#This Row],[Period]],Mapping!A:B,2,0)</f>
        <v>Q 4</v>
      </c>
      <c r="N11072"/>
    </row>
    <row r="11073" spans="1:14" ht="14.25" x14ac:dyDescent="0.2">
      <c r="A11073" s="42" t="s">
        <v>44</v>
      </c>
      <c r="B11073" s="44" t="s">
        <v>24</v>
      </c>
      <c r="C11073" s="44" t="s">
        <v>57</v>
      </c>
      <c r="D11073" s="43">
        <v>139763.883</v>
      </c>
      <c r="E11073" s="43">
        <v>-23984.792999999998</v>
      </c>
      <c r="F11073" s="45">
        <v>-82330</v>
      </c>
      <c r="G11073" s="45">
        <v>-52600</v>
      </c>
      <c r="H11073" s="45">
        <v>-12620</v>
      </c>
      <c r="I11073" s="55">
        <f>pro[[#This Row],[Admin expenses 3]]+pro[[#This Row],[Admin expenses 2]]+pro[[#This Row],[Admin expenses 1]]+pro[[#This Row],[COGS]]</f>
        <v>-171534.79300000001</v>
      </c>
      <c r="J11073" s="55">
        <f>pro[[#This Row],[Revenue]]+pro[[#This Row],[AdminExp]]</f>
        <v>-31770.910000000003</v>
      </c>
      <c r="K11073" s="83">
        <f>pro[[#This Row],[Profit]]/pro[[#This Row],[Revenue]]</f>
        <v>-0.22731845536947484</v>
      </c>
      <c r="L11073" s="56">
        <f t="shared" si="172"/>
        <v>10</v>
      </c>
      <c r="M11073" s="82" t="str">
        <f>"Q"&amp;" "&amp;VLOOKUP(pro[[#This Row],[Period]],Mapping!A:B,2,0)</f>
        <v>Q 4</v>
      </c>
      <c r="N11073"/>
    </row>
    <row r="11074" spans="1:14" ht="14.25" x14ac:dyDescent="0.2">
      <c r="A11074" s="42" t="s">
        <v>44</v>
      </c>
      <c r="B11074" s="44" t="s">
        <v>24</v>
      </c>
      <c r="C11074" s="44" t="s">
        <v>58</v>
      </c>
      <c r="D11074" s="43">
        <v>454106.88399999996</v>
      </c>
      <c r="E11074" s="43">
        <v>-25092.536</v>
      </c>
      <c r="F11074" s="45">
        <v>-108300</v>
      </c>
      <c r="G11074" s="45">
        <v>-54120</v>
      </c>
      <c r="H11074" s="45">
        <v>-25750</v>
      </c>
      <c r="I11074" s="55">
        <f>pro[[#This Row],[Admin expenses 3]]+pro[[#This Row],[Admin expenses 2]]+pro[[#This Row],[Admin expenses 1]]+pro[[#This Row],[COGS]]</f>
        <v>-213262.53599999999</v>
      </c>
      <c r="J11074" s="55">
        <f>pro[[#This Row],[Revenue]]+pro[[#This Row],[AdminExp]]</f>
        <v>240844.34799999997</v>
      </c>
      <c r="K11074" s="83">
        <f>pro[[#This Row],[Profit]]/pro[[#This Row],[Revenue]]</f>
        <v>0.53036929517236742</v>
      </c>
      <c r="L11074" s="56">
        <f t="shared" ref="L11074:L11137" si="173">MONTH(DATEVALUE(A11074&amp;"1"))</f>
        <v>10</v>
      </c>
      <c r="M11074" s="82" t="str">
        <f>"Q"&amp;" "&amp;VLOOKUP(pro[[#This Row],[Period]],Mapping!A:B,2,0)</f>
        <v>Q 4</v>
      </c>
      <c r="N11074"/>
    </row>
    <row r="11075" spans="1:14" ht="14.25" x14ac:dyDescent="0.2">
      <c r="A11075" s="42" t="s">
        <v>44</v>
      </c>
      <c r="B11075" s="44" t="s">
        <v>24</v>
      </c>
      <c r="C11075" s="44" t="s">
        <v>59</v>
      </c>
      <c r="D11075" s="43">
        <v>153634.22899999999</v>
      </c>
      <c r="E11075" s="43">
        <v>-5878.3339999999998</v>
      </c>
      <c r="F11075" s="45">
        <v>-48910</v>
      </c>
      <c r="G11075" s="45">
        <v>-33670</v>
      </c>
      <c r="H11075" s="45">
        <v>-23320</v>
      </c>
      <c r="I11075" s="55">
        <f>pro[[#This Row],[Admin expenses 3]]+pro[[#This Row],[Admin expenses 2]]+pro[[#This Row],[Admin expenses 1]]+pro[[#This Row],[COGS]]</f>
        <v>-111778.334</v>
      </c>
      <c r="J11075" s="55">
        <f>pro[[#This Row],[Revenue]]+pro[[#This Row],[AdminExp]]</f>
        <v>41855.89499999999</v>
      </c>
      <c r="K11075" s="83">
        <f>pro[[#This Row],[Profit]]/pro[[#This Row],[Revenue]]</f>
        <v>0.27243860481117127</v>
      </c>
      <c r="L11075" s="56">
        <f t="shared" si="173"/>
        <v>10</v>
      </c>
      <c r="M11075" s="82" t="str">
        <f>"Q"&amp;" "&amp;VLOOKUP(pro[[#This Row],[Period]],Mapping!A:B,2,0)</f>
        <v>Q 4</v>
      </c>
      <c r="N11075"/>
    </row>
    <row r="11076" spans="1:14" ht="14.25" x14ac:dyDescent="0.2">
      <c r="A11076" s="42" t="s">
        <v>44</v>
      </c>
      <c r="B11076" s="44" t="s">
        <v>24</v>
      </c>
      <c r="C11076" s="44" t="s">
        <v>60</v>
      </c>
      <c r="D11076" s="43">
        <v>70483.482999999993</v>
      </c>
      <c r="E11076" s="43">
        <v>-31882.241999999995</v>
      </c>
      <c r="F11076" s="45">
        <v>-21680</v>
      </c>
      <c r="G11076" s="45">
        <v>-99560</v>
      </c>
      <c r="H11076" s="45">
        <v>-72000</v>
      </c>
      <c r="I11076" s="55">
        <f>pro[[#This Row],[Admin expenses 3]]+pro[[#This Row],[Admin expenses 2]]+pro[[#This Row],[Admin expenses 1]]+pro[[#This Row],[COGS]]</f>
        <v>-225122.242</v>
      </c>
      <c r="J11076" s="55">
        <f>pro[[#This Row],[Revenue]]+pro[[#This Row],[AdminExp]]</f>
        <v>-154638.75900000002</v>
      </c>
      <c r="K11076" s="83">
        <f>pro[[#This Row],[Profit]]/pro[[#This Row],[Revenue]]</f>
        <v>-2.1939715862225486</v>
      </c>
      <c r="L11076" s="56">
        <f t="shared" si="173"/>
        <v>10</v>
      </c>
      <c r="M11076" s="82" t="str">
        <f>"Q"&amp;" "&amp;VLOOKUP(pro[[#This Row],[Period]],Mapping!A:B,2,0)</f>
        <v>Q 4</v>
      </c>
      <c r="N11076"/>
    </row>
    <row r="11077" spans="1:14" ht="14.25" x14ac:dyDescent="0.2">
      <c r="A11077" s="42" t="s">
        <v>44</v>
      </c>
      <c r="B11077" s="44" t="s">
        <v>24</v>
      </c>
      <c r="C11077" s="44" t="s">
        <v>57</v>
      </c>
      <c r="D11077" s="43">
        <v>27837.326999999997</v>
      </c>
      <c r="E11077" s="43">
        <v>-26607.265999999996</v>
      </c>
      <c r="F11077" s="45">
        <v>-105410</v>
      </c>
      <c r="G11077" s="45">
        <v>-94530</v>
      </c>
      <c r="H11077" s="45">
        <v>-24120</v>
      </c>
      <c r="I11077" s="55">
        <f>pro[[#This Row],[Admin expenses 3]]+pro[[#This Row],[Admin expenses 2]]+pro[[#This Row],[Admin expenses 1]]+pro[[#This Row],[COGS]]</f>
        <v>-250667.266</v>
      </c>
      <c r="J11077" s="55">
        <f>pro[[#This Row],[Revenue]]+pro[[#This Row],[AdminExp]]</f>
        <v>-222829.93900000001</v>
      </c>
      <c r="K11077" s="83">
        <f>pro[[#This Row],[Profit]]/pro[[#This Row],[Revenue]]</f>
        <v>-8.0047175147240264</v>
      </c>
      <c r="L11077" s="56">
        <f t="shared" si="173"/>
        <v>10</v>
      </c>
      <c r="M11077" s="82" t="str">
        <f>"Q"&amp;" "&amp;VLOOKUP(pro[[#This Row],[Period]],Mapping!A:B,2,0)</f>
        <v>Q 4</v>
      </c>
      <c r="N11077"/>
    </row>
    <row r="11078" spans="1:14" ht="14.25" x14ac:dyDescent="0.2">
      <c r="A11078" s="42" t="s">
        <v>44</v>
      </c>
      <c r="B11078" s="44" t="s">
        <v>24</v>
      </c>
      <c r="C11078" s="44" t="s">
        <v>58</v>
      </c>
      <c r="D11078" s="43">
        <v>154514.01699999999</v>
      </c>
      <c r="E11078" s="43">
        <v>-93806.41899999998</v>
      </c>
      <c r="F11078" s="45">
        <v>-31830</v>
      </c>
      <c r="G11078" s="45">
        <v>-39710</v>
      </c>
      <c r="H11078" s="45">
        <v>-34240</v>
      </c>
      <c r="I11078" s="55">
        <f>pro[[#This Row],[Admin expenses 3]]+pro[[#This Row],[Admin expenses 2]]+pro[[#This Row],[Admin expenses 1]]+pro[[#This Row],[COGS]]</f>
        <v>-199586.41899999999</v>
      </c>
      <c r="J11078" s="55">
        <f>pro[[#This Row],[Revenue]]+pro[[#This Row],[AdminExp]]</f>
        <v>-45072.402000000002</v>
      </c>
      <c r="K11078" s="83">
        <f>pro[[#This Row],[Profit]]/pro[[#This Row],[Revenue]]</f>
        <v>-0.2917042924332231</v>
      </c>
      <c r="L11078" s="56">
        <f t="shared" si="173"/>
        <v>10</v>
      </c>
      <c r="M11078" s="82" t="str">
        <f>"Q"&amp;" "&amp;VLOOKUP(pro[[#This Row],[Period]],Mapping!A:B,2,0)</f>
        <v>Q 4</v>
      </c>
      <c r="N11078"/>
    </row>
    <row r="11079" spans="1:14" ht="14.25" x14ac:dyDescent="0.2">
      <c r="A11079" s="42" t="s">
        <v>44</v>
      </c>
      <c r="B11079" s="44" t="s">
        <v>24</v>
      </c>
      <c r="C11079" s="44" t="s">
        <v>59</v>
      </c>
      <c r="D11079" s="43">
        <v>16267.531000000001</v>
      </c>
      <c r="E11079" s="43">
        <v>-12085.255000000001</v>
      </c>
      <c r="F11079" s="45">
        <v>-58300</v>
      </c>
      <c r="G11079" s="45">
        <v>-54580</v>
      </c>
      <c r="H11079" s="45">
        <v>-26080</v>
      </c>
      <c r="I11079" s="55">
        <f>pro[[#This Row],[Admin expenses 3]]+pro[[#This Row],[Admin expenses 2]]+pro[[#This Row],[Admin expenses 1]]+pro[[#This Row],[COGS]]</f>
        <v>-151045.255</v>
      </c>
      <c r="J11079" s="55">
        <f>pro[[#This Row],[Revenue]]+pro[[#This Row],[AdminExp]]</f>
        <v>-134777.72400000002</v>
      </c>
      <c r="K11079" s="83">
        <f>pro[[#This Row],[Profit]]/pro[[#This Row],[Revenue]]</f>
        <v>-8.2850755901433359</v>
      </c>
      <c r="L11079" s="56">
        <f t="shared" si="173"/>
        <v>10</v>
      </c>
      <c r="M11079" s="82" t="str">
        <f>"Q"&amp;" "&amp;VLOOKUP(pro[[#This Row],[Period]],Mapping!A:B,2,0)</f>
        <v>Q 4</v>
      </c>
      <c r="N11079"/>
    </row>
    <row r="11080" spans="1:14" ht="14.25" x14ac:dyDescent="0.2">
      <c r="A11080" s="42" t="s">
        <v>44</v>
      </c>
      <c r="B11080" s="44" t="s">
        <v>24</v>
      </c>
      <c r="C11080" s="44" t="s">
        <v>60</v>
      </c>
      <c r="D11080" s="43">
        <v>339643.97599999997</v>
      </c>
      <c r="E11080" s="43">
        <v>-53767.483</v>
      </c>
      <c r="F11080" s="45">
        <v>-26890</v>
      </c>
      <c r="G11080" s="45">
        <v>-104860</v>
      </c>
      <c r="H11080" s="45">
        <v>-56480</v>
      </c>
      <c r="I11080" s="55">
        <f>pro[[#This Row],[Admin expenses 3]]+pro[[#This Row],[Admin expenses 2]]+pro[[#This Row],[Admin expenses 1]]+pro[[#This Row],[COGS]]</f>
        <v>-241997.48300000001</v>
      </c>
      <c r="J11080" s="55">
        <f>pro[[#This Row],[Revenue]]+pro[[#This Row],[AdminExp]]</f>
        <v>97646.492999999959</v>
      </c>
      <c r="K11080" s="83">
        <f>pro[[#This Row],[Profit]]/pro[[#This Row],[Revenue]]</f>
        <v>0.28749661380715896</v>
      </c>
      <c r="L11080" s="56">
        <f t="shared" si="173"/>
        <v>10</v>
      </c>
      <c r="M11080" s="82" t="str">
        <f>"Q"&amp;" "&amp;VLOOKUP(pro[[#This Row],[Period]],Mapping!A:B,2,0)</f>
        <v>Q 4</v>
      </c>
      <c r="N11080"/>
    </row>
    <row r="11081" spans="1:14" ht="14.25" x14ac:dyDescent="0.2">
      <c r="A11081" s="42" t="s">
        <v>44</v>
      </c>
      <c r="B11081" s="44" t="s">
        <v>24</v>
      </c>
      <c r="C11081" s="44" t="s">
        <v>57</v>
      </c>
      <c r="D11081" s="43">
        <v>20145.887999999999</v>
      </c>
      <c r="E11081" s="43">
        <v>-6513.29</v>
      </c>
      <c r="F11081" s="45">
        <v>-34040</v>
      </c>
      <c r="G11081" s="45">
        <v>-14590</v>
      </c>
      <c r="H11081" s="45">
        <v>-98450</v>
      </c>
      <c r="I11081" s="55">
        <f>pro[[#This Row],[Admin expenses 3]]+pro[[#This Row],[Admin expenses 2]]+pro[[#This Row],[Admin expenses 1]]+pro[[#This Row],[COGS]]</f>
        <v>-153593.29</v>
      </c>
      <c r="J11081" s="55">
        <f>pro[[#This Row],[Revenue]]+pro[[#This Row],[AdminExp]]</f>
        <v>-133447.402</v>
      </c>
      <c r="K11081" s="83">
        <f>pro[[#This Row],[Profit]]/pro[[#This Row],[Revenue]]</f>
        <v>-6.6240516178785471</v>
      </c>
      <c r="L11081" s="56">
        <f t="shared" si="173"/>
        <v>10</v>
      </c>
      <c r="M11081" s="82" t="str">
        <f>"Q"&amp;" "&amp;VLOOKUP(pro[[#This Row],[Period]],Mapping!A:B,2,0)</f>
        <v>Q 4</v>
      </c>
      <c r="N11081"/>
    </row>
    <row r="11082" spans="1:14" ht="14.25" x14ac:dyDescent="0.2">
      <c r="A11082" s="42" t="s">
        <v>44</v>
      </c>
      <c r="B11082" s="44" t="s">
        <v>24</v>
      </c>
      <c r="C11082" s="44" t="s">
        <v>58</v>
      </c>
      <c r="D11082" s="43">
        <v>32019.561000000002</v>
      </c>
      <c r="E11082" s="43">
        <v>-37088.883999999998</v>
      </c>
      <c r="F11082" s="45">
        <v>-67340</v>
      </c>
      <c r="G11082" s="45">
        <v>-34700</v>
      </c>
      <c r="H11082" s="45">
        <v>-90730</v>
      </c>
      <c r="I11082" s="55">
        <f>pro[[#This Row],[Admin expenses 3]]+pro[[#This Row],[Admin expenses 2]]+pro[[#This Row],[Admin expenses 1]]+pro[[#This Row],[COGS]]</f>
        <v>-229858.88399999999</v>
      </c>
      <c r="J11082" s="55">
        <f>pro[[#This Row],[Revenue]]+pro[[#This Row],[AdminExp]]</f>
        <v>-197839.32299999997</v>
      </c>
      <c r="K11082" s="83">
        <f>pro[[#This Row],[Profit]]/pro[[#This Row],[Revenue]]</f>
        <v>-6.1787019191175032</v>
      </c>
      <c r="L11082" s="56">
        <f t="shared" si="173"/>
        <v>10</v>
      </c>
      <c r="M11082" s="82" t="str">
        <f>"Q"&amp;" "&amp;VLOOKUP(pro[[#This Row],[Period]],Mapping!A:B,2,0)</f>
        <v>Q 4</v>
      </c>
      <c r="N11082"/>
    </row>
    <row r="11083" spans="1:14" ht="14.25" x14ac:dyDescent="0.2">
      <c r="A11083" s="42" t="s">
        <v>44</v>
      </c>
      <c r="B11083" s="44" t="s">
        <v>24</v>
      </c>
      <c r="C11083" s="44" t="s">
        <v>59</v>
      </c>
      <c r="D11083" s="43">
        <v>61257.853999999999</v>
      </c>
      <c r="E11083" s="43">
        <v>-61848.296999999999</v>
      </c>
      <c r="F11083" s="45">
        <v>-77830</v>
      </c>
      <c r="G11083" s="45">
        <v>-53590</v>
      </c>
      <c r="H11083" s="45">
        <v>-13070</v>
      </c>
      <c r="I11083" s="55">
        <f>pro[[#This Row],[Admin expenses 3]]+pro[[#This Row],[Admin expenses 2]]+pro[[#This Row],[Admin expenses 1]]+pro[[#This Row],[COGS]]</f>
        <v>-206338.29699999999</v>
      </c>
      <c r="J11083" s="55">
        <f>pro[[#This Row],[Revenue]]+pro[[#This Row],[AdminExp]]</f>
        <v>-145080.443</v>
      </c>
      <c r="K11083" s="83">
        <f>pro[[#This Row],[Profit]]/pro[[#This Row],[Revenue]]</f>
        <v>-2.3683566028937286</v>
      </c>
      <c r="L11083" s="56">
        <f t="shared" si="173"/>
        <v>10</v>
      </c>
      <c r="M11083" s="82" t="str">
        <f>"Q"&amp;" "&amp;VLOOKUP(pro[[#This Row],[Period]],Mapping!A:B,2,0)</f>
        <v>Q 4</v>
      </c>
      <c r="N11083"/>
    </row>
    <row r="11084" spans="1:14" ht="14.25" x14ac:dyDescent="0.2">
      <c r="A11084" s="42" t="s">
        <v>44</v>
      </c>
      <c r="B11084" s="44" t="s">
        <v>24</v>
      </c>
      <c r="C11084" s="44" t="s">
        <v>60</v>
      </c>
      <c r="D11084" s="43">
        <v>3954.3839999999996</v>
      </c>
      <c r="E11084" s="43">
        <v>-5051.3469999999998</v>
      </c>
      <c r="F11084" s="45">
        <v>-94030</v>
      </c>
      <c r="G11084" s="45">
        <v>-31790</v>
      </c>
      <c r="H11084" s="45">
        <v>-59070</v>
      </c>
      <c r="I11084" s="55">
        <f>pro[[#This Row],[Admin expenses 3]]+pro[[#This Row],[Admin expenses 2]]+pro[[#This Row],[Admin expenses 1]]+pro[[#This Row],[COGS]]</f>
        <v>-189941.34700000001</v>
      </c>
      <c r="J11084" s="55">
        <f>pro[[#This Row],[Revenue]]+pro[[#This Row],[AdminExp]]</f>
        <v>-185986.96300000002</v>
      </c>
      <c r="K11084" s="83">
        <f>pro[[#This Row],[Profit]]/pro[[#This Row],[Revenue]]</f>
        <v>-47.033106294178822</v>
      </c>
      <c r="L11084" s="56">
        <f t="shared" si="173"/>
        <v>10</v>
      </c>
      <c r="M11084" s="82" t="str">
        <f>"Q"&amp;" "&amp;VLOOKUP(pro[[#This Row],[Period]],Mapping!A:B,2,0)</f>
        <v>Q 4</v>
      </c>
      <c r="N11084"/>
    </row>
    <row r="11085" spans="1:14" ht="14.25" x14ac:dyDescent="0.2">
      <c r="A11085" s="42" t="s">
        <v>44</v>
      </c>
      <c r="B11085" s="44" t="s">
        <v>24</v>
      </c>
      <c r="C11085" s="44" t="s">
        <v>57</v>
      </c>
      <c r="D11085" s="43">
        <v>583060.33099999989</v>
      </c>
      <c r="E11085" s="43">
        <v>-183924.41899999997</v>
      </c>
      <c r="F11085" s="45">
        <v>-14230</v>
      </c>
      <c r="G11085" s="45">
        <v>-26960</v>
      </c>
      <c r="H11085" s="45">
        <v>-26840</v>
      </c>
      <c r="I11085" s="55">
        <f>pro[[#This Row],[Admin expenses 3]]+pro[[#This Row],[Admin expenses 2]]+pro[[#This Row],[Admin expenses 1]]+pro[[#This Row],[COGS]]</f>
        <v>-251954.41899999997</v>
      </c>
      <c r="J11085" s="55">
        <f>pro[[#This Row],[Revenue]]+pro[[#This Row],[AdminExp]]</f>
        <v>331105.91199999989</v>
      </c>
      <c r="K11085" s="83">
        <f>pro[[#This Row],[Profit]]/pro[[#This Row],[Revenue]]</f>
        <v>0.56787590305127444</v>
      </c>
      <c r="L11085" s="56">
        <f t="shared" si="173"/>
        <v>10</v>
      </c>
      <c r="M11085" s="82" t="str">
        <f>"Q"&amp;" "&amp;VLOOKUP(pro[[#This Row],[Period]],Mapping!A:B,2,0)</f>
        <v>Q 4</v>
      </c>
      <c r="N11085"/>
    </row>
    <row r="11086" spans="1:14" ht="14.25" x14ac:dyDescent="0.2">
      <c r="A11086" s="42" t="s">
        <v>44</v>
      </c>
      <c r="B11086" s="44" t="s">
        <v>24</v>
      </c>
      <c r="C11086" s="44" t="s">
        <v>57</v>
      </c>
      <c r="D11086" s="43">
        <v>146301.03599999999</v>
      </c>
      <c r="E11086" s="43">
        <v>-48394.724000000002</v>
      </c>
      <c r="F11086" s="45">
        <v>-27600</v>
      </c>
      <c r="G11086" s="45">
        <v>-18870</v>
      </c>
      <c r="H11086" s="45">
        <v>-15490</v>
      </c>
      <c r="I11086" s="55">
        <f>pro[[#This Row],[Admin expenses 3]]+pro[[#This Row],[Admin expenses 2]]+pro[[#This Row],[Admin expenses 1]]+pro[[#This Row],[COGS]]</f>
        <v>-110354.724</v>
      </c>
      <c r="J11086" s="55">
        <f>pro[[#This Row],[Revenue]]+pro[[#This Row],[AdminExp]]</f>
        <v>35946.311999999991</v>
      </c>
      <c r="K11086" s="83">
        <f>pro[[#This Row],[Profit]]/pro[[#This Row],[Revenue]]</f>
        <v>0.24570100788623256</v>
      </c>
      <c r="L11086" s="56">
        <f t="shared" si="173"/>
        <v>10</v>
      </c>
      <c r="M11086" s="82" t="str">
        <f>"Q"&amp;" "&amp;VLOOKUP(pro[[#This Row],[Period]],Mapping!A:B,2,0)</f>
        <v>Q 4</v>
      </c>
      <c r="N11086"/>
    </row>
    <row r="11087" spans="1:14" ht="14.25" x14ac:dyDescent="0.2">
      <c r="A11087" s="42" t="s">
        <v>44</v>
      </c>
      <c r="B11087" s="44" t="s">
        <v>24</v>
      </c>
      <c r="C11087" s="44" t="s">
        <v>58</v>
      </c>
      <c r="D11087" s="43">
        <v>24768.611000000001</v>
      </c>
      <c r="E11087" s="43">
        <v>-13144.306</v>
      </c>
      <c r="F11087" s="45">
        <v>-23070</v>
      </c>
      <c r="G11087" s="45">
        <v>-94140</v>
      </c>
      <c r="H11087" s="45">
        <v>-62850</v>
      </c>
      <c r="I11087" s="55">
        <f>pro[[#This Row],[Admin expenses 3]]+pro[[#This Row],[Admin expenses 2]]+pro[[#This Row],[Admin expenses 1]]+pro[[#This Row],[COGS]]</f>
        <v>-193204.30600000001</v>
      </c>
      <c r="J11087" s="55">
        <f>pro[[#This Row],[Revenue]]+pro[[#This Row],[AdminExp]]</f>
        <v>-168435.69500000001</v>
      </c>
      <c r="K11087" s="83">
        <f>pro[[#This Row],[Profit]]/pro[[#This Row],[Revenue]]</f>
        <v>-6.8003690235193242</v>
      </c>
      <c r="L11087" s="56">
        <f t="shared" si="173"/>
        <v>10</v>
      </c>
      <c r="M11087" s="82" t="str">
        <f>"Q"&amp;" "&amp;VLOOKUP(pro[[#This Row],[Period]],Mapping!A:B,2,0)</f>
        <v>Q 4</v>
      </c>
      <c r="N11087"/>
    </row>
    <row r="11088" spans="1:14" ht="14.25" x14ac:dyDescent="0.2">
      <c r="A11088" s="42" t="s">
        <v>44</v>
      </c>
      <c r="B11088" s="44" t="s">
        <v>24</v>
      </c>
      <c r="C11088" s="44" t="s">
        <v>59</v>
      </c>
      <c r="D11088" s="43">
        <v>162249.71</v>
      </c>
      <c r="E11088" s="43">
        <v>-25882.345999999998</v>
      </c>
      <c r="F11088" s="45">
        <v>-69340</v>
      </c>
      <c r="G11088" s="45">
        <v>-85470</v>
      </c>
      <c r="H11088" s="45">
        <v>-39950</v>
      </c>
      <c r="I11088" s="55">
        <f>pro[[#This Row],[Admin expenses 3]]+pro[[#This Row],[Admin expenses 2]]+pro[[#This Row],[Admin expenses 1]]+pro[[#This Row],[COGS]]</f>
        <v>-220642.34599999999</v>
      </c>
      <c r="J11088" s="55">
        <f>pro[[#This Row],[Revenue]]+pro[[#This Row],[AdminExp]]</f>
        <v>-58392.635999999999</v>
      </c>
      <c r="K11088" s="83">
        <f>pro[[#This Row],[Profit]]/pro[[#This Row],[Revenue]]</f>
        <v>-0.35989362323051305</v>
      </c>
      <c r="L11088" s="56">
        <f t="shared" si="173"/>
        <v>10</v>
      </c>
      <c r="M11088" s="82" t="str">
        <f>"Q"&amp;" "&amp;VLOOKUP(pro[[#This Row],[Period]],Mapping!A:B,2,0)</f>
        <v>Q 4</v>
      </c>
      <c r="N11088"/>
    </row>
    <row r="11089" spans="1:14" ht="14.25" x14ac:dyDescent="0.2">
      <c r="A11089" s="42" t="s">
        <v>44</v>
      </c>
      <c r="B11089" s="44" t="s">
        <v>24</v>
      </c>
      <c r="C11089" s="44" t="s">
        <v>57</v>
      </c>
      <c r="D11089" s="43">
        <v>65094.875999999989</v>
      </c>
      <c r="E11089" s="43">
        <v>-52293.976000000002</v>
      </c>
      <c r="F11089" s="45">
        <v>-52570</v>
      </c>
      <c r="G11089" s="45">
        <v>-103870</v>
      </c>
      <c r="H11089" s="45">
        <v>-97610</v>
      </c>
      <c r="I11089" s="55">
        <f>pro[[#This Row],[Admin expenses 3]]+pro[[#This Row],[Admin expenses 2]]+pro[[#This Row],[Admin expenses 1]]+pro[[#This Row],[COGS]]</f>
        <v>-306343.97600000002</v>
      </c>
      <c r="J11089" s="55">
        <f>pro[[#This Row],[Revenue]]+pro[[#This Row],[AdminExp]]</f>
        <v>-241249.10000000003</v>
      </c>
      <c r="K11089" s="83">
        <f>pro[[#This Row],[Profit]]/pro[[#This Row],[Revenue]]</f>
        <v>-3.7061150558148399</v>
      </c>
      <c r="L11089" s="56">
        <f t="shared" si="173"/>
        <v>10</v>
      </c>
      <c r="M11089" s="82" t="str">
        <f>"Q"&amp;" "&amp;VLOOKUP(pro[[#This Row],[Period]],Mapping!A:B,2,0)</f>
        <v>Q 4</v>
      </c>
      <c r="N11089"/>
    </row>
    <row r="11090" spans="1:14" ht="14.25" x14ac:dyDescent="0.2">
      <c r="A11090" s="42" t="s">
        <v>44</v>
      </c>
      <c r="B11090" s="44" t="s">
        <v>24</v>
      </c>
      <c r="C11090" s="44" t="s">
        <v>58</v>
      </c>
      <c r="D11090" s="43">
        <v>1119378.7149999999</v>
      </c>
      <c r="E11090" s="43">
        <v>-29999.053</v>
      </c>
      <c r="F11090" s="45">
        <v>-50640</v>
      </c>
      <c r="G11090" s="45">
        <v>-21130</v>
      </c>
      <c r="H11090" s="45">
        <v>-15750</v>
      </c>
      <c r="I11090" s="55">
        <f>pro[[#This Row],[Admin expenses 3]]+pro[[#This Row],[Admin expenses 2]]+pro[[#This Row],[Admin expenses 1]]+pro[[#This Row],[COGS]]</f>
        <v>-117519.053</v>
      </c>
      <c r="J11090" s="55">
        <f>pro[[#This Row],[Revenue]]+pro[[#This Row],[AdminExp]]</f>
        <v>1001859.6619999999</v>
      </c>
      <c r="K11090" s="83">
        <f>pro[[#This Row],[Profit]]/pro[[#This Row],[Revenue]]</f>
        <v>0.89501403642466082</v>
      </c>
      <c r="L11090" s="56">
        <f t="shared" si="173"/>
        <v>10</v>
      </c>
      <c r="M11090" s="82" t="str">
        <f>"Q"&amp;" "&amp;VLOOKUP(pro[[#This Row],[Period]],Mapping!A:B,2,0)</f>
        <v>Q 4</v>
      </c>
      <c r="N11090"/>
    </row>
    <row r="11091" spans="1:14" ht="14.25" x14ac:dyDescent="0.2">
      <c r="A11091" s="42" t="s">
        <v>44</v>
      </c>
      <c r="B11091" s="44" t="s">
        <v>24</v>
      </c>
      <c r="C11091" s="44" t="s">
        <v>59</v>
      </c>
      <c r="D11091" s="43">
        <v>77997.373999999996</v>
      </c>
      <c r="E11091" s="43">
        <v>-27292.978999999999</v>
      </c>
      <c r="F11091" s="45">
        <v>-83220</v>
      </c>
      <c r="G11091" s="45">
        <v>-60990</v>
      </c>
      <c r="H11091" s="45">
        <v>-91670</v>
      </c>
      <c r="I11091" s="55">
        <f>pro[[#This Row],[Admin expenses 3]]+pro[[#This Row],[Admin expenses 2]]+pro[[#This Row],[Admin expenses 1]]+pro[[#This Row],[COGS]]</f>
        <v>-263172.97899999999</v>
      </c>
      <c r="J11091" s="55">
        <f>pro[[#This Row],[Revenue]]+pro[[#This Row],[AdminExp]]</f>
        <v>-185175.60499999998</v>
      </c>
      <c r="K11091" s="83">
        <f>pro[[#This Row],[Profit]]/pro[[#This Row],[Revenue]]</f>
        <v>-2.3741261468623289</v>
      </c>
      <c r="L11091" s="56">
        <f t="shared" si="173"/>
        <v>10</v>
      </c>
      <c r="M11091" s="82" t="str">
        <f>"Q"&amp;" "&amp;VLOOKUP(pro[[#This Row],[Period]],Mapping!A:B,2,0)</f>
        <v>Q 4</v>
      </c>
      <c r="N11091"/>
    </row>
    <row r="11092" spans="1:14" ht="14.25" x14ac:dyDescent="0.2">
      <c r="A11092" s="42" t="s">
        <v>44</v>
      </c>
      <c r="B11092" s="44" t="s">
        <v>24</v>
      </c>
      <c r="C11092" s="44" t="s">
        <v>57</v>
      </c>
      <c r="D11092" s="43">
        <v>240955.81999999998</v>
      </c>
      <c r="E11092" s="43">
        <v>-32507.034</v>
      </c>
      <c r="F11092" s="45">
        <v>-94800</v>
      </c>
      <c r="G11092" s="45">
        <v>-68370</v>
      </c>
      <c r="H11092" s="45">
        <v>-32660</v>
      </c>
      <c r="I11092" s="55">
        <f>pro[[#This Row],[Admin expenses 3]]+pro[[#This Row],[Admin expenses 2]]+pro[[#This Row],[Admin expenses 1]]+pro[[#This Row],[COGS]]</f>
        <v>-228337.03399999999</v>
      </c>
      <c r="J11092" s="55">
        <f>pro[[#This Row],[Revenue]]+pro[[#This Row],[AdminExp]]</f>
        <v>12618.785999999993</v>
      </c>
      <c r="K11092" s="83">
        <f>pro[[#This Row],[Profit]]/pro[[#This Row],[Revenue]]</f>
        <v>5.2369708272661741E-2</v>
      </c>
      <c r="L11092" s="56">
        <f t="shared" si="173"/>
        <v>10</v>
      </c>
      <c r="M11092" s="82" t="str">
        <f>"Q"&amp;" "&amp;VLOOKUP(pro[[#This Row],[Period]],Mapping!A:B,2,0)</f>
        <v>Q 4</v>
      </c>
      <c r="N11092"/>
    </row>
    <row r="11093" spans="1:14" ht="14.25" x14ac:dyDescent="0.2">
      <c r="A11093" s="42" t="s">
        <v>44</v>
      </c>
      <c r="B11093" s="44" t="s">
        <v>24</v>
      </c>
      <c r="C11093" s="44" t="s">
        <v>58</v>
      </c>
      <c r="D11093" s="43">
        <v>47162.731</v>
      </c>
      <c r="E11093" s="43">
        <v>-10234.623</v>
      </c>
      <c r="F11093" s="45">
        <v>-108290</v>
      </c>
      <c r="G11093" s="45">
        <v>-98320</v>
      </c>
      <c r="H11093" s="45">
        <v>-82790</v>
      </c>
      <c r="I11093" s="55">
        <f>pro[[#This Row],[Admin expenses 3]]+pro[[#This Row],[Admin expenses 2]]+pro[[#This Row],[Admin expenses 1]]+pro[[#This Row],[COGS]]</f>
        <v>-299634.62300000002</v>
      </c>
      <c r="J11093" s="55">
        <f>pro[[#This Row],[Revenue]]+pro[[#This Row],[AdminExp]]</f>
        <v>-252471.89200000002</v>
      </c>
      <c r="K11093" s="83">
        <f>pro[[#This Row],[Profit]]/pro[[#This Row],[Revenue]]</f>
        <v>-5.3532076418560246</v>
      </c>
      <c r="L11093" s="56">
        <f t="shared" si="173"/>
        <v>10</v>
      </c>
      <c r="M11093" s="82" t="str">
        <f>"Q"&amp;" "&amp;VLOOKUP(pro[[#This Row],[Period]],Mapping!A:B,2,0)</f>
        <v>Q 4</v>
      </c>
      <c r="N11093"/>
    </row>
    <row r="11094" spans="1:14" ht="14.25" x14ac:dyDescent="0.2">
      <c r="A11094" s="42" t="s">
        <v>44</v>
      </c>
      <c r="B11094" s="44" t="s">
        <v>24</v>
      </c>
      <c r="C11094" s="44" t="s">
        <v>59</v>
      </c>
      <c r="D11094" s="43">
        <v>63850.702999999994</v>
      </c>
      <c r="E11094" s="43">
        <v>-7471.2189999999991</v>
      </c>
      <c r="F11094" s="45">
        <v>-33190</v>
      </c>
      <c r="G11094" s="45">
        <v>-19150</v>
      </c>
      <c r="H11094" s="45">
        <v>-95210</v>
      </c>
      <c r="I11094" s="55">
        <f>pro[[#This Row],[Admin expenses 3]]+pro[[#This Row],[Admin expenses 2]]+pro[[#This Row],[Admin expenses 1]]+pro[[#This Row],[COGS]]</f>
        <v>-155021.21900000001</v>
      </c>
      <c r="J11094" s="55">
        <f>pro[[#This Row],[Revenue]]+pro[[#This Row],[AdminExp]]</f>
        <v>-91170.516000000018</v>
      </c>
      <c r="K11094" s="83">
        <f>pro[[#This Row],[Profit]]/pro[[#This Row],[Revenue]]</f>
        <v>-1.4278701990172298</v>
      </c>
      <c r="L11094" s="56">
        <f t="shared" si="173"/>
        <v>10</v>
      </c>
      <c r="M11094" s="82" t="str">
        <f>"Q"&amp;" "&amp;VLOOKUP(pro[[#This Row],[Period]],Mapping!A:B,2,0)</f>
        <v>Q 4</v>
      </c>
      <c r="N11094"/>
    </row>
    <row r="11095" spans="1:14" ht="14.25" x14ac:dyDescent="0.2">
      <c r="A11095" s="42" t="s">
        <v>44</v>
      </c>
      <c r="B11095" s="44" t="s">
        <v>24</v>
      </c>
      <c r="C11095" s="44" t="s">
        <v>57</v>
      </c>
      <c r="D11095" s="43">
        <v>80053.077999999994</v>
      </c>
      <c r="E11095" s="43">
        <v>-6882.6449999999986</v>
      </c>
      <c r="F11095" s="45">
        <v>-38370</v>
      </c>
      <c r="G11095" s="45">
        <v>-90390</v>
      </c>
      <c r="H11095" s="45">
        <v>-20300</v>
      </c>
      <c r="I11095" s="55">
        <f>pro[[#This Row],[Admin expenses 3]]+pro[[#This Row],[Admin expenses 2]]+pro[[#This Row],[Admin expenses 1]]+pro[[#This Row],[COGS]]</f>
        <v>-155942.64499999999</v>
      </c>
      <c r="J11095" s="55">
        <f>pro[[#This Row],[Revenue]]+pro[[#This Row],[AdminExp]]</f>
        <v>-75889.566999999995</v>
      </c>
      <c r="K11095" s="83">
        <f>pro[[#This Row],[Profit]]/pro[[#This Row],[Revenue]]</f>
        <v>-0.94799061942377782</v>
      </c>
      <c r="L11095" s="56">
        <f t="shared" si="173"/>
        <v>10</v>
      </c>
      <c r="M11095" s="82" t="str">
        <f>"Q"&amp;" "&amp;VLOOKUP(pro[[#This Row],[Period]],Mapping!A:B,2,0)</f>
        <v>Q 4</v>
      </c>
      <c r="N11095"/>
    </row>
    <row r="11096" spans="1:14" ht="14.25" x14ac:dyDescent="0.2">
      <c r="A11096" s="42" t="s">
        <v>44</v>
      </c>
      <c r="B11096" s="44" t="s">
        <v>24</v>
      </c>
      <c r="C11096" s="44" t="s">
        <v>57</v>
      </c>
      <c r="D11096" s="43">
        <v>438865.10499999998</v>
      </c>
      <c r="E11096" s="43">
        <v>-92084.790000000008</v>
      </c>
      <c r="F11096" s="45">
        <v>-88110</v>
      </c>
      <c r="G11096" s="45">
        <v>-106320</v>
      </c>
      <c r="H11096" s="45">
        <v>-86130</v>
      </c>
      <c r="I11096" s="55">
        <f>pro[[#This Row],[Admin expenses 3]]+pro[[#This Row],[Admin expenses 2]]+pro[[#This Row],[Admin expenses 1]]+pro[[#This Row],[COGS]]</f>
        <v>-372644.79000000004</v>
      </c>
      <c r="J11096" s="55">
        <f>pro[[#This Row],[Revenue]]+pro[[#This Row],[AdminExp]]</f>
        <v>66220.314999999944</v>
      </c>
      <c r="K11096" s="83">
        <f>pro[[#This Row],[Profit]]/pro[[#This Row],[Revenue]]</f>
        <v>0.15088990727572188</v>
      </c>
      <c r="L11096" s="56">
        <f t="shared" si="173"/>
        <v>10</v>
      </c>
      <c r="M11096" s="82" t="str">
        <f>"Q"&amp;" "&amp;VLOOKUP(pro[[#This Row],[Period]],Mapping!A:B,2,0)</f>
        <v>Q 4</v>
      </c>
      <c r="N11096"/>
    </row>
    <row r="11097" spans="1:14" ht="14.25" x14ac:dyDescent="0.2">
      <c r="A11097" s="42" t="s">
        <v>44</v>
      </c>
      <c r="B11097" s="44" t="s">
        <v>24</v>
      </c>
      <c r="C11097" s="44" t="s">
        <v>57</v>
      </c>
      <c r="D11097" s="43">
        <v>64048.564999999995</v>
      </c>
      <c r="E11097" s="43">
        <v>-18358.829999999998</v>
      </c>
      <c r="F11097" s="45">
        <v>-85120</v>
      </c>
      <c r="G11097" s="45">
        <v>-68470</v>
      </c>
      <c r="H11097" s="45">
        <v>-41440</v>
      </c>
      <c r="I11097" s="55">
        <f>pro[[#This Row],[Admin expenses 3]]+pro[[#This Row],[Admin expenses 2]]+pro[[#This Row],[Admin expenses 1]]+pro[[#This Row],[COGS]]</f>
        <v>-213388.83</v>
      </c>
      <c r="J11097" s="55">
        <f>pro[[#This Row],[Revenue]]+pro[[#This Row],[AdminExp]]</f>
        <v>-149340.26499999998</v>
      </c>
      <c r="K11097" s="83">
        <f>pro[[#This Row],[Profit]]/pro[[#This Row],[Revenue]]</f>
        <v>-2.3316723021038799</v>
      </c>
      <c r="L11097" s="56">
        <f t="shared" si="173"/>
        <v>10</v>
      </c>
      <c r="M11097" s="82" t="str">
        <f>"Q"&amp;" "&amp;VLOOKUP(pro[[#This Row],[Period]],Mapping!A:B,2,0)</f>
        <v>Q 4</v>
      </c>
      <c r="N11097"/>
    </row>
    <row r="11098" spans="1:14" ht="14.25" x14ac:dyDescent="0.2">
      <c r="A11098" s="42" t="s">
        <v>44</v>
      </c>
      <c r="B11098" s="44" t="s">
        <v>24</v>
      </c>
      <c r="C11098" s="44" t="s">
        <v>57</v>
      </c>
      <c r="D11098" s="43">
        <v>1055514.9639999999</v>
      </c>
      <c r="E11098" s="43">
        <v>-67532.646999999997</v>
      </c>
      <c r="F11098" s="45">
        <v>-94370</v>
      </c>
      <c r="G11098" s="45">
        <v>-55660</v>
      </c>
      <c r="H11098" s="45">
        <v>-43230</v>
      </c>
      <c r="I11098" s="55">
        <f>pro[[#This Row],[Admin expenses 3]]+pro[[#This Row],[Admin expenses 2]]+pro[[#This Row],[Admin expenses 1]]+pro[[#This Row],[COGS]]</f>
        <v>-260792.647</v>
      </c>
      <c r="J11098" s="55">
        <f>pro[[#This Row],[Revenue]]+pro[[#This Row],[AdminExp]]</f>
        <v>794722.31699999992</v>
      </c>
      <c r="K11098" s="83">
        <f>pro[[#This Row],[Profit]]/pro[[#This Row],[Revenue]]</f>
        <v>0.75292378043443819</v>
      </c>
      <c r="L11098" s="56">
        <f t="shared" si="173"/>
        <v>10</v>
      </c>
      <c r="M11098" s="82" t="str">
        <f>"Q"&amp;" "&amp;VLOOKUP(pro[[#This Row],[Period]],Mapping!A:B,2,0)</f>
        <v>Q 4</v>
      </c>
      <c r="N11098"/>
    </row>
    <row r="11099" spans="1:14" ht="14.25" x14ac:dyDescent="0.2">
      <c r="A11099" s="42" t="s">
        <v>44</v>
      </c>
      <c r="B11099" s="44" t="s">
        <v>24</v>
      </c>
      <c r="C11099" s="44" t="s">
        <v>57</v>
      </c>
      <c r="D11099" s="43">
        <v>154205.05799999999</v>
      </c>
      <c r="E11099" s="43">
        <v>-77969.471999999994</v>
      </c>
      <c r="F11099" s="45">
        <v>-72230</v>
      </c>
      <c r="G11099" s="45">
        <v>-82300</v>
      </c>
      <c r="H11099" s="45">
        <v>-38650</v>
      </c>
      <c r="I11099" s="55">
        <f>pro[[#This Row],[Admin expenses 3]]+pro[[#This Row],[Admin expenses 2]]+pro[[#This Row],[Admin expenses 1]]+pro[[#This Row],[COGS]]</f>
        <v>-271149.47200000001</v>
      </c>
      <c r="J11099" s="55">
        <f>pro[[#This Row],[Revenue]]+pro[[#This Row],[AdminExp]]</f>
        <v>-116944.41400000002</v>
      </c>
      <c r="K11099" s="83">
        <f>pro[[#This Row],[Profit]]/pro[[#This Row],[Revenue]]</f>
        <v>-0.75836950821677995</v>
      </c>
      <c r="L11099" s="56">
        <f t="shared" si="173"/>
        <v>10</v>
      </c>
      <c r="M11099" s="82" t="str">
        <f>"Q"&amp;" "&amp;VLOOKUP(pro[[#This Row],[Period]],Mapping!A:B,2,0)</f>
        <v>Q 4</v>
      </c>
      <c r="N11099"/>
    </row>
    <row r="11100" spans="1:14" ht="14.25" x14ac:dyDescent="0.2">
      <c r="A11100" s="42" t="s">
        <v>44</v>
      </c>
      <c r="B11100" s="44" t="s">
        <v>24</v>
      </c>
      <c r="C11100" s="44" t="s">
        <v>57</v>
      </c>
      <c r="D11100" s="43">
        <v>690110.32299999997</v>
      </c>
      <c r="E11100" s="43">
        <v>-214417.90999999997</v>
      </c>
      <c r="F11100" s="45">
        <v>-45250</v>
      </c>
      <c r="G11100" s="45">
        <v>-33740</v>
      </c>
      <c r="H11100" s="45">
        <v>-68560</v>
      </c>
      <c r="I11100" s="55">
        <f>pro[[#This Row],[Admin expenses 3]]+pro[[#This Row],[Admin expenses 2]]+pro[[#This Row],[Admin expenses 1]]+pro[[#This Row],[COGS]]</f>
        <v>-361967.91</v>
      </c>
      <c r="J11100" s="55">
        <f>pro[[#This Row],[Revenue]]+pro[[#This Row],[AdminExp]]</f>
        <v>328142.413</v>
      </c>
      <c r="K11100" s="83">
        <f>pro[[#This Row],[Profit]]/pro[[#This Row],[Revenue]]</f>
        <v>0.47549268872478528</v>
      </c>
      <c r="L11100" s="56">
        <f t="shared" si="173"/>
        <v>10</v>
      </c>
      <c r="M11100" s="82" t="str">
        <f>"Q"&amp;" "&amp;VLOOKUP(pro[[#This Row],[Period]],Mapping!A:B,2,0)</f>
        <v>Q 4</v>
      </c>
      <c r="N11100"/>
    </row>
    <row r="11101" spans="1:14" ht="14.25" x14ac:dyDescent="0.2">
      <c r="A11101" s="42" t="s">
        <v>44</v>
      </c>
      <c r="B11101" s="44" t="s">
        <v>24</v>
      </c>
      <c r="C11101" s="44" t="s">
        <v>57</v>
      </c>
      <c r="D11101" s="43">
        <v>888458.74599999993</v>
      </c>
      <c r="E11101" s="43">
        <v>-191032.772</v>
      </c>
      <c r="F11101" s="45">
        <v>-105690</v>
      </c>
      <c r="G11101" s="45">
        <v>-60150</v>
      </c>
      <c r="H11101" s="45">
        <v>-104270</v>
      </c>
      <c r="I11101" s="55">
        <f>pro[[#This Row],[Admin expenses 3]]+pro[[#This Row],[Admin expenses 2]]+pro[[#This Row],[Admin expenses 1]]+pro[[#This Row],[COGS]]</f>
        <v>-461142.772</v>
      </c>
      <c r="J11101" s="55">
        <f>pro[[#This Row],[Revenue]]+pro[[#This Row],[AdminExp]]</f>
        <v>427315.97399999993</v>
      </c>
      <c r="K11101" s="83">
        <f>pro[[#This Row],[Profit]]/pro[[#This Row],[Revenue]]</f>
        <v>0.48096321401961861</v>
      </c>
      <c r="L11101" s="56">
        <f t="shared" si="173"/>
        <v>10</v>
      </c>
      <c r="M11101" s="82" t="str">
        <f>"Q"&amp;" "&amp;VLOOKUP(pro[[#This Row],[Period]],Mapping!A:B,2,0)</f>
        <v>Q 4</v>
      </c>
      <c r="N11101"/>
    </row>
    <row r="11102" spans="1:14" ht="14.25" x14ac:dyDescent="0.2">
      <c r="A11102" s="42" t="s">
        <v>44</v>
      </c>
      <c r="B11102" s="44" t="s">
        <v>24</v>
      </c>
      <c r="C11102" s="44" t="s">
        <v>57</v>
      </c>
      <c r="D11102" s="43">
        <v>28681.218999999997</v>
      </c>
      <c r="E11102" s="43">
        <v>-9559.3539999999994</v>
      </c>
      <c r="F11102" s="45">
        <v>-42730</v>
      </c>
      <c r="G11102" s="45">
        <v>-41220</v>
      </c>
      <c r="H11102" s="45">
        <v>-96450</v>
      </c>
      <c r="I11102" s="55">
        <f>pro[[#This Row],[Admin expenses 3]]+pro[[#This Row],[Admin expenses 2]]+pro[[#This Row],[Admin expenses 1]]+pro[[#This Row],[COGS]]</f>
        <v>-189959.35399999999</v>
      </c>
      <c r="J11102" s="55">
        <f>pro[[#This Row],[Revenue]]+pro[[#This Row],[AdminExp]]</f>
        <v>-161278.13500000001</v>
      </c>
      <c r="K11102" s="83">
        <f>pro[[#This Row],[Profit]]/pro[[#This Row],[Revenue]]</f>
        <v>-5.6231269319480468</v>
      </c>
      <c r="L11102" s="56">
        <f t="shared" si="173"/>
        <v>10</v>
      </c>
      <c r="M11102" s="82" t="str">
        <f>"Q"&amp;" "&amp;VLOOKUP(pro[[#This Row],[Period]],Mapping!A:B,2,0)</f>
        <v>Q 4</v>
      </c>
      <c r="N11102"/>
    </row>
    <row r="11103" spans="1:14" ht="14.25" x14ac:dyDescent="0.2">
      <c r="A11103" s="42" t="s">
        <v>44</v>
      </c>
      <c r="B11103" s="44" t="s">
        <v>24</v>
      </c>
      <c r="C11103" s="44" t="s">
        <v>57</v>
      </c>
      <c r="D11103" s="43">
        <v>1965220.5579999997</v>
      </c>
      <c r="E11103" s="43">
        <v>-10134.473999999998</v>
      </c>
      <c r="F11103" s="45">
        <v>-97910</v>
      </c>
      <c r="G11103" s="45">
        <v>-45980</v>
      </c>
      <c r="H11103" s="45">
        <v>-14440</v>
      </c>
      <c r="I11103" s="55">
        <f>pro[[#This Row],[Admin expenses 3]]+pro[[#This Row],[Admin expenses 2]]+pro[[#This Row],[Admin expenses 1]]+pro[[#This Row],[COGS]]</f>
        <v>-168464.47399999999</v>
      </c>
      <c r="J11103" s="55">
        <f>pro[[#This Row],[Revenue]]+pro[[#This Row],[AdminExp]]</f>
        <v>1796756.0839999998</v>
      </c>
      <c r="K11103" s="83">
        <f>pro[[#This Row],[Profit]]/pro[[#This Row],[Revenue]]</f>
        <v>0.91427706507841244</v>
      </c>
      <c r="L11103" s="56">
        <f t="shared" si="173"/>
        <v>10</v>
      </c>
      <c r="M11103" s="82" t="str">
        <f>"Q"&amp;" "&amp;VLOOKUP(pro[[#This Row],[Period]],Mapping!A:B,2,0)</f>
        <v>Q 4</v>
      </c>
      <c r="N11103"/>
    </row>
    <row r="11104" spans="1:14" ht="14.25" x14ac:dyDescent="0.2">
      <c r="A11104" s="42" t="s">
        <v>44</v>
      </c>
      <c r="B11104" s="44" t="s">
        <v>24</v>
      </c>
      <c r="C11104" s="44" t="s">
        <v>57</v>
      </c>
      <c r="D11104" s="43">
        <v>97177.899000000005</v>
      </c>
      <c r="E11104" s="43">
        <v>-18097.806999999997</v>
      </c>
      <c r="F11104" s="45">
        <v>-42800</v>
      </c>
      <c r="G11104" s="45">
        <v>-64210</v>
      </c>
      <c r="H11104" s="45">
        <v>-62900</v>
      </c>
      <c r="I11104" s="55">
        <f>pro[[#This Row],[Admin expenses 3]]+pro[[#This Row],[Admin expenses 2]]+pro[[#This Row],[Admin expenses 1]]+pro[[#This Row],[COGS]]</f>
        <v>-188007.807</v>
      </c>
      <c r="J11104" s="55">
        <f>pro[[#This Row],[Revenue]]+pro[[#This Row],[AdminExp]]</f>
        <v>-90829.907999999996</v>
      </c>
      <c r="K11104" s="83">
        <f>pro[[#This Row],[Profit]]/pro[[#This Row],[Revenue]]</f>
        <v>-0.93467659760785726</v>
      </c>
      <c r="L11104" s="56">
        <f t="shared" si="173"/>
        <v>10</v>
      </c>
      <c r="M11104" s="82" t="str">
        <f>"Q"&amp;" "&amp;VLOOKUP(pro[[#This Row],[Period]],Mapping!A:B,2,0)</f>
        <v>Q 4</v>
      </c>
      <c r="N11104"/>
    </row>
    <row r="11105" spans="1:14" ht="14.25" x14ac:dyDescent="0.2">
      <c r="A11105" s="42" t="s">
        <v>44</v>
      </c>
      <c r="B11105" s="44" t="s">
        <v>24</v>
      </c>
      <c r="C11105" s="44" t="s">
        <v>57</v>
      </c>
      <c r="D11105" s="43">
        <v>33444.340999999993</v>
      </c>
      <c r="E11105" s="43">
        <v>-6594.8469999999988</v>
      </c>
      <c r="F11105" s="45">
        <v>-88020</v>
      </c>
      <c r="G11105" s="45">
        <v>-101960</v>
      </c>
      <c r="H11105" s="45">
        <v>-51350</v>
      </c>
      <c r="I11105" s="55">
        <f>pro[[#This Row],[Admin expenses 3]]+pro[[#This Row],[Admin expenses 2]]+pro[[#This Row],[Admin expenses 1]]+pro[[#This Row],[COGS]]</f>
        <v>-247924.84700000001</v>
      </c>
      <c r="J11105" s="55">
        <f>pro[[#This Row],[Revenue]]+pro[[#This Row],[AdminExp]]</f>
        <v>-214480.50600000002</v>
      </c>
      <c r="K11105" s="83">
        <f>pro[[#This Row],[Profit]]/pro[[#This Row],[Revenue]]</f>
        <v>-6.4130582211202807</v>
      </c>
      <c r="L11105" s="56">
        <f t="shared" si="173"/>
        <v>10</v>
      </c>
      <c r="M11105" s="82" t="str">
        <f>"Q"&amp;" "&amp;VLOOKUP(pro[[#This Row],[Period]],Mapping!A:B,2,0)</f>
        <v>Q 4</v>
      </c>
      <c r="N11105"/>
    </row>
    <row r="11106" spans="1:14" ht="14.25" x14ac:dyDescent="0.2">
      <c r="A11106" s="42" t="s">
        <v>44</v>
      </c>
      <c r="B11106" s="44" t="s">
        <v>24</v>
      </c>
      <c r="C11106" s="44" t="s">
        <v>57</v>
      </c>
      <c r="D11106" s="43">
        <v>99023.232000000004</v>
      </c>
      <c r="E11106" s="43">
        <v>-11852.245999999999</v>
      </c>
      <c r="F11106" s="45">
        <v>-97680</v>
      </c>
      <c r="G11106" s="45">
        <v>-14940</v>
      </c>
      <c r="H11106" s="45">
        <v>-93490</v>
      </c>
      <c r="I11106" s="55">
        <f>pro[[#This Row],[Admin expenses 3]]+pro[[#This Row],[Admin expenses 2]]+pro[[#This Row],[Admin expenses 1]]+pro[[#This Row],[COGS]]</f>
        <v>-217962.24599999998</v>
      </c>
      <c r="J11106" s="55">
        <f>pro[[#This Row],[Revenue]]+pro[[#This Row],[AdminExp]]</f>
        <v>-118939.01399999998</v>
      </c>
      <c r="K11106" s="83">
        <f>pro[[#This Row],[Profit]]/pro[[#This Row],[Revenue]]</f>
        <v>-1.2011223184474527</v>
      </c>
      <c r="L11106" s="56">
        <f t="shared" si="173"/>
        <v>10</v>
      </c>
      <c r="M11106" s="82" t="str">
        <f>"Q"&amp;" "&amp;VLOOKUP(pro[[#This Row],[Period]],Mapping!A:B,2,0)</f>
        <v>Q 4</v>
      </c>
      <c r="N11106"/>
    </row>
    <row r="11107" spans="1:14" ht="14.25" x14ac:dyDescent="0.2">
      <c r="A11107" s="42" t="s">
        <v>44</v>
      </c>
      <c r="B11107" s="44" t="s">
        <v>24</v>
      </c>
      <c r="C11107" s="44" t="s">
        <v>57</v>
      </c>
      <c r="D11107" s="43">
        <v>2744141.477</v>
      </c>
      <c r="E11107" s="43">
        <v>-235101.538</v>
      </c>
      <c r="F11107" s="45">
        <v>-18790</v>
      </c>
      <c r="G11107" s="45">
        <v>-41360</v>
      </c>
      <c r="H11107" s="45">
        <v>-41120</v>
      </c>
      <c r="I11107" s="55">
        <f>pro[[#This Row],[Admin expenses 3]]+pro[[#This Row],[Admin expenses 2]]+pro[[#This Row],[Admin expenses 1]]+pro[[#This Row],[COGS]]</f>
        <v>-336371.538</v>
      </c>
      <c r="J11107" s="55">
        <f>pro[[#This Row],[Revenue]]+pro[[#This Row],[AdminExp]]</f>
        <v>2407769.9389999998</v>
      </c>
      <c r="K11107" s="83">
        <f>pro[[#This Row],[Profit]]/pro[[#This Row],[Revenue]]</f>
        <v>0.87742194022454911</v>
      </c>
      <c r="L11107" s="56">
        <f t="shared" si="173"/>
        <v>10</v>
      </c>
      <c r="M11107" s="82" t="str">
        <f>"Q"&amp;" "&amp;VLOOKUP(pro[[#This Row],[Period]],Mapping!A:B,2,0)</f>
        <v>Q 4</v>
      </c>
      <c r="N11107"/>
    </row>
    <row r="11108" spans="1:14" ht="14.25" x14ac:dyDescent="0.2">
      <c r="A11108" s="42" t="s">
        <v>44</v>
      </c>
      <c r="B11108" s="44" t="s">
        <v>24</v>
      </c>
      <c r="C11108" s="44" t="s">
        <v>57</v>
      </c>
      <c r="D11108" s="43">
        <v>44824.870999999999</v>
      </c>
      <c r="E11108" s="43">
        <v>-7059.9059999999999</v>
      </c>
      <c r="F11108" s="45">
        <v>-43610</v>
      </c>
      <c r="G11108" s="45">
        <v>-49140</v>
      </c>
      <c r="H11108" s="45">
        <v>-89120</v>
      </c>
      <c r="I11108" s="55">
        <f>pro[[#This Row],[Admin expenses 3]]+pro[[#This Row],[Admin expenses 2]]+pro[[#This Row],[Admin expenses 1]]+pro[[#This Row],[COGS]]</f>
        <v>-188929.90599999999</v>
      </c>
      <c r="J11108" s="55">
        <f>pro[[#This Row],[Revenue]]+pro[[#This Row],[AdminExp]]</f>
        <v>-144105.03499999997</v>
      </c>
      <c r="K11108" s="83">
        <f>pro[[#This Row],[Profit]]/pro[[#This Row],[Revenue]]</f>
        <v>-3.214845503961405</v>
      </c>
      <c r="L11108" s="56">
        <f t="shared" si="173"/>
        <v>10</v>
      </c>
      <c r="M11108" s="82" t="str">
        <f>"Q"&amp;" "&amp;VLOOKUP(pro[[#This Row],[Period]],Mapping!A:B,2,0)</f>
        <v>Q 4</v>
      </c>
      <c r="N11108"/>
    </row>
    <row r="11109" spans="1:14" ht="14.25" x14ac:dyDescent="0.2">
      <c r="A11109" s="42" t="s">
        <v>44</v>
      </c>
      <c r="B11109" s="44" t="s">
        <v>24</v>
      </c>
      <c r="C11109" s="44" t="s">
        <v>57</v>
      </c>
      <c r="D11109" s="43">
        <v>87604.37</v>
      </c>
      <c r="E11109" s="43">
        <v>-16633.75</v>
      </c>
      <c r="F11109" s="45">
        <v>-15830</v>
      </c>
      <c r="G11109" s="45">
        <v>-59810</v>
      </c>
      <c r="H11109" s="45">
        <v>-18360</v>
      </c>
      <c r="I11109" s="55">
        <f>pro[[#This Row],[Admin expenses 3]]+pro[[#This Row],[Admin expenses 2]]+pro[[#This Row],[Admin expenses 1]]+pro[[#This Row],[COGS]]</f>
        <v>-110633.75</v>
      </c>
      <c r="J11109" s="55">
        <f>pro[[#This Row],[Revenue]]+pro[[#This Row],[AdminExp]]</f>
        <v>-23029.380000000005</v>
      </c>
      <c r="K11109" s="83">
        <f>pro[[#This Row],[Profit]]/pro[[#This Row],[Revenue]]</f>
        <v>-0.26287935179489341</v>
      </c>
      <c r="L11109" s="56">
        <f t="shared" si="173"/>
        <v>10</v>
      </c>
      <c r="M11109" s="82" t="str">
        <f>"Q"&amp;" "&amp;VLOOKUP(pro[[#This Row],[Period]],Mapping!A:B,2,0)</f>
        <v>Q 4</v>
      </c>
      <c r="N11109"/>
    </row>
    <row r="11110" spans="1:14" ht="14.25" x14ac:dyDescent="0.2">
      <c r="A11110" s="42" t="s">
        <v>44</v>
      </c>
      <c r="B11110" s="44" t="s">
        <v>24</v>
      </c>
      <c r="C11110" s="44" t="s">
        <v>57</v>
      </c>
      <c r="D11110" s="43">
        <v>45305.203999999998</v>
      </c>
      <c r="E11110" s="43">
        <v>-15016.812999999998</v>
      </c>
      <c r="F11110" s="45">
        <v>-60330</v>
      </c>
      <c r="G11110" s="45">
        <v>-52770</v>
      </c>
      <c r="H11110" s="45">
        <v>-44740</v>
      </c>
      <c r="I11110" s="55">
        <f>pro[[#This Row],[Admin expenses 3]]+pro[[#This Row],[Admin expenses 2]]+pro[[#This Row],[Admin expenses 1]]+pro[[#This Row],[COGS]]</f>
        <v>-172856.81299999999</v>
      </c>
      <c r="J11110" s="55">
        <f>pro[[#This Row],[Revenue]]+pro[[#This Row],[AdminExp]]</f>
        <v>-127551.609</v>
      </c>
      <c r="K11110" s="83">
        <f>pro[[#This Row],[Profit]]/pro[[#This Row],[Revenue]]</f>
        <v>-2.8153853804521001</v>
      </c>
      <c r="L11110" s="56">
        <f t="shared" si="173"/>
        <v>10</v>
      </c>
      <c r="M11110" s="82" t="str">
        <f>"Q"&amp;" "&amp;VLOOKUP(pro[[#This Row],[Period]],Mapping!A:B,2,0)</f>
        <v>Q 4</v>
      </c>
      <c r="N11110"/>
    </row>
    <row r="11111" spans="1:14" ht="14.25" x14ac:dyDescent="0.2">
      <c r="A11111" s="42" t="s">
        <v>44</v>
      </c>
      <c r="B11111" s="44" t="s">
        <v>39</v>
      </c>
      <c r="C11111" s="44" t="s">
        <v>57</v>
      </c>
      <c r="D11111" s="43">
        <v>-1114.162</v>
      </c>
      <c r="E11111" s="43">
        <v>83.418999999999997</v>
      </c>
      <c r="F11111" s="45">
        <v>-108020</v>
      </c>
      <c r="G11111" s="45">
        <v>-73400</v>
      </c>
      <c r="H11111" s="45">
        <v>-14270</v>
      </c>
      <c r="I11111" s="55">
        <f>pro[[#This Row],[Admin expenses 3]]+pro[[#This Row],[Admin expenses 2]]+pro[[#This Row],[Admin expenses 1]]+pro[[#This Row],[COGS]]</f>
        <v>-195606.58100000001</v>
      </c>
      <c r="J11111" s="55">
        <f>pro[[#This Row],[Revenue]]+pro[[#This Row],[AdminExp]]</f>
        <v>-196720.74300000002</v>
      </c>
      <c r="K11111" s="83">
        <f>pro[[#This Row],[Profit]]/pro[[#This Row],[Revenue]]</f>
        <v>176.5638596541616</v>
      </c>
      <c r="L11111" s="56">
        <f t="shared" si="173"/>
        <v>10</v>
      </c>
      <c r="M11111" s="82" t="str">
        <f>"Q"&amp;" "&amp;VLOOKUP(pro[[#This Row],[Period]],Mapping!A:B,2,0)</f>
        <v>Q 4</v>
      </c>
      <c r="N11111"/>
    </row>
    <row r="11112" spans="1:14" ht="14.25" x14ac:dyDescent="0.2">
      <c r="A11112" s="42" t="s">
        <v>44</v>
      </c>
      <c r="B11112" s="44" t="s">
        <v>39</v>
      </c>
      <c r="C11112" s="44" t="s">
        <v>57</v>
      </c>
      <c r="D11112" s="43">
        <v>10723.915999999999</v>
      </c>
      <c r="E11112" s="43">
        <v>-8585.2829999999994</v>
      </c>
      <c r="F11112" s="45">
        <v>-82030</v>
      </c>
      <c r="G11112" s="45">
        <v>-15740</v>
      </c>
      <c r="H11112" s="45">
        <v>-79250</v>
      </c>
      <c r="I11112" s="55">
        <f>pro[[#This Row],[Admin expenses 3]]+pro[[#This Row],[Admin expenses 2]]+pro[[#This Row],[Admin expenses 1]]+pro[[#This Row],[COGS]]</f>
        <v>-185605.283</v>
      </c>
      <c r="J11112" s="55">
        <f>pro[[#This Row],[Revenue]]+pro[[#This Row],[AdminExp]]</f>
        <v>-174881.367</v>
      </c>
      <c r="K11112" s="83">
        <f>pro[[#This Row],[Profit]]/pro[[#This Row],[Revenue]]</f>
        <v>-16.307603211364206</v>
      </c>
      <c r="L11112" s="56">
        <f t="shared" si="173"/>
        <v>10</v>
      </c>
      <c r="M11112" s="82" t="str">
        <f>"Q"&amp;" "&amp;VLOOKUP(pro[[#This Row],[Period]],Mapping!A:B,2,0)</f>
        <v>Q 4</v>
      </c>
      <c r="N11112"/>
    </row>
    <row r="11113" spans="1:14" ht="14.25" x14ac:dyDescent="0.2">
      <c r="A11113" s="42" t="s">
        <v>44</v>
      </c>
      <c r="B11113" s="44" t="s">
        <v>39</v>
      </c>
      <c r="C11113" s="44" t="s">
        <v>57</v>
      </c>
      <c r="D11113" s="43">
        <v>251778.12799999997</v>
      </c>
      <c r="E11113" s="43">
        <v>-254066.34399999998</v>
      </c>
      <c r="F11113" s="45">
        <v>-19120</v>
      </c>
      <c r="G11113" s="45">
        <v>-13680</v>
      </c>
      <c r="H11113" s="45">
        <v>-92450</v>
      </c>
      <c r="I11113" s="55">
        <f>pro[[#This Row],[Admin expenses 3]]+pro[[#This Row],[Admin expenses 2]]+pro[[#This Row],[Admin expenses 1]]+pro[[#This Row],[COGS]]</f>
        <v>-379316.34399999998</v>
      </c>
      <c r="J11113" s="55">
        <f>pro[[#This Row],[Revenue]]+pro[[#This Row],[AdminExp]]</f>
        <v>-127538.21600000001</v>
      </c>
      <c r="K11113" s="83">
        <f>pro[[#This Row],[Profit]]/pro[[#This Row],[Revenue]]</f>
        <v>-0.50655002089776457</v>
      </c>
      <c r="L11113" s="56">
        <f t="shared" si="173"/>
        <v>10</v>
      </c>
      <c r="M11113" s="82" t="str">
        <f>"Q"&amp;" "&amp;VLOOKUP(pro[[#This Row],[Period]],Mapping!A:B,2,0)</f>
        <v>Q 4</v>
      </c>
      <c r="N11113"/>
    </row>
    <row r="11114" spans="1:14" ht="14.25" x14ac:dyDescent="0.2">
      <c r="A11114" s="42" t="s">
        <v>44</v>
      </c>
      <c r="B11114" s="44" t="s">
        <v>39</v>
      </c>
      <c r="C11114" s="44" t="s">
        <v>57</v>
      </c>
      <c r="D11114" s="43">
        <v>1017276.3859999999</v>
      </c>
      <c r="E11114" s="43">
        <v>-58675.841</v>
      </c>
      <c r="F11114" s="45">
        <v>-68780</v>
      </c>
      <c r="G11114" s="45">
        <v>-68340</v>
      </c>
      <c r="H11114" s="45">
        <v>-41860</v>
      </c>
      <c r="I11114" s="55">
        <f>pro[[#This Row],[Admin expenses 3]]+pro[[#This Row],[Admin expenses 2]]+pro[[#This Row],[Admin expenses 1]]+pro[[#This Row],[COGS]]</f>
        <v>-237655.84100000001</v>
      </c>
      <c r="J11114" s="55">
        <f>pro[[#This Row],[Revenue]]+pro[[#This Row],[AdminExp]]</f>
        <v>779620.54499999993</v>
      </c>
      <c r="K11114" s="83">
        <f>pro[[#This Row],[Profit]]/pro[[#This Row],[Revenue]]</f>
        <v>0.76638026374083157</v>
      </c>
      <c r="L11114" s="56">
        <f t="shared" si="173"/>
        <v>10</v>
      </c>
      <c r="M11114" s="82" t="str">
        <f>"Q"&amp;" "&amp;VLOOKUP(pro[[#This Row],[Period]],Mapping!A:B,2,0)</f>
        <v>Q 4</v>
      </c>
      <c r="N11114"/>
    </row>
    <row r="11115" spans="1:14" ht="14.25" x14ac:dyDescent="0.2">
      <c r="A11115" s="42" t="s">
        <v>44</v>
      </c>
      <c r="B11115" s="44" t="s">
        <v>39</v>
      </c>
      <c r="C11115" s="44" t="s">
        <v>57</v>
      </c>
      <c r="D11115" s="43">
        <v>891615.52199999988</v>
      </c>
      <c r="E11115" s="43">
        <v>-88501.314999999988</v>
      </c>
      <c r="F11115" s="45">
        <v>-100430</v>
      </c>
      <c r="G11115" s="45">
        <v>-98260</v>
      </c>
      <c r="H11115" s="45">
        <v>-107030</v>
      </c>
      <c r="I11115" s="55">
        <f>pro[[#This Row],[Admin expenses 3]]+pro[[#This Row],[Admin expenses 2]]+pro[[#This Row],[Admin expenses 1]]+pro[[#This Row],[COGS]]</f>
        <v>-394221.315</v>
      </c>
      <c r="J11115" s="55">
        <f>pro[[#This Row],[Revenue]]+pro[[#This Row],[AdminExp]]</f>
        <v>497394.20699999988</v>
      </c>
      <c r="K11115" s="83">
        <f>pro[[#This Row],[Profit]]/pro[[#This Row],[Revenue]]</f>
        <v>0.55785727673771923</v>
      </c>
      <c r="L11115" s="56">
        <f t="shared" si="173"/>
        <v>10</v>
      </c>
      <c r="M11115" s="82" t="str">
        <f>"Q"&amp;" "&amp;VLOOKUP(pro[[#This Row],[Period]],Mapping!A:B,2,0)</f>
        <v>Q 4</v>
      </c>
      <c r="N11115"/>
    </row>
    <row r="11116" spans="1:14" ht="14.25" x14ac:dyDescent="0.2">
      <c r="A11116" s="42" t="s">
        <v>44</v>
      </c>
      <c r="B11116" s="44" t="s">
        <v>39</v>
      </c>
      <c r="C11116" s="44" t="s">
        <v>57</v>
      </c>
      <c r="D11116" s="43">
        <v>1299349.317</v>
      </c>
      <c r="E11116" s="43">
        <v>-121906.08499999998</v>
      </c>
      <c r="F11116" s="45">
        <v>-76170</v>
      </c>
      <c r="G11116" s="45">
        <v>-39750</v>
      </c>
      <c r="H11116" s="45">
        <v>-35690</v>
      </c>
      <c r="I11116" s="55">
        <f>pro[[#This Row],[Admin expenses 3]]+pro[[#This Row],[Admin expenses 2]]+pro[[#This Row],[Admin expenses 1]]+pro[[#This Row],[COGS]]</f>
        <v>-273516.08499999996</v>
      </c>
      <c r="J11116" s="55">
        <f>pro[[#This Row],[Revenue]]+pro[[#This Row],[AdminExp]]</f>
        <v>1025833.2320000001</v>
      </c>
      <c r="K11116" s="83">
        <f>pro[[#This Row],[Profit]]/pro[[#This Row],[Revenue]]</f>
        <v>0.78949764976864956</v>
      </c>
      <c r="L11116" s="56">
        <f t="shared" si="173"/>
        <v>10</v>
      </c>
      <c r="M11116" s="82" t="str">
        <f>"Q"&amp;" "&amp;VLOOKUP(pro[[#This Row],[Period]],Mapping!A:B,2,0)</f>
        <v>Q 4</v>
      </c>
      <c r="N11116"/>
    </row>
    <row r="11117" spans="1:14" ht="14.25" x14ac:dyDescent="0.2">
      <c r="A11117" s="42" t="s">
        <v>44</v>
      </c>
      <c r="B11117" s="44" t="s">
        <v>39</v>
      </c>
      <c r="C11117" s="44" t="s">
        <v>57</v>
      </c>
      <c r="D11117" s="43">
        <v>2736647.5639999998</v>
      </c>
      <c r="E11117" s="43">
        <v>-97110.187999999995</v>
      </c>
      <c r="F11117" s="45">
        <v>-65580</v>
      </c>
      <c r="G11117" s="45">
        <v>-59160</v>
      </c>
      <c r="H11117" s="45">
        <v>-15470</v>
      </c>
      <c r="I11117" s="55">
        <f>pro[[#This Row],[Admin expenses 3]]+pro[[#This Row],[Admin expenses 2]]+pro[[#This Row],[Admin expenses 1]]+pro[[#This Row],[COGS]]</f>
        <v>-237320.18799999999</v>
      </c>
      <c r="J11117" s="55">
        <f>pro[[#This Row],[Revenue]]+pro[[#This Row],[AdminExp]]</f>
        <v>2499327.3759999997</v>
      </c>
      <c r="K11117" s="83">
        <f>pro[[#This Row],[Profit]]/pro[[#This Row],[Revenue]]</f>
        <v>0.91328069016928037</v>
      </c>
      <c r="L11117" s="56">
        <f t="shared" si="173"/>
        <v>10</v>
      </c>
      <c r="M11117" s="82" t="str">
        <f>"Q"&amp;" "&amp;VLOOKUP(pro[[#This Row],[Period]],Mapping!A:B,2,0)</f>
        <v>Q 4</v>
      </c>
      <c r="N11117"/>
    </row>
    <row r="11118" spans="1:14" ht="14.25" x14ac:dyDescent="0.2">
      <c r="A11118" s="42" t="s">
        <v>44</v>
      </c>
      <c r="B11118" s="44" t="s">
        <v>39</v>
      </c>
      <c r="C11118" s="44" t="s">
        <v>57</v>
      </c>
      <c r="D11118" s="43">
        <v>2819194.84</v>
      </c>
      <c r="E11118" s="43">
        <v>-264971.609</v>
      </c>
      <c r="F11118" s="45">
        <v>-84960</v>
      </c>
      <c r="G11118" s="45">
        <v>-17950</v>
      </c>
      <c r="H11118" s="45">
        <v>-28240</v>
      </c>
      <c r="I11118" s="55">
        <f>pro[[#This Row],[Admin expenses 3]]+pro[[#This Row],[Admin expenses 2]]+pro[[#This Row],[Admin expenses 1]]+pro[[#This Row],[COGS]]</f>
        <v>-396121.609</v>
      </c>
      <c r="J11118" s="55">
        <f>pro[[#This Row],[Revenue]]+pro[[#This Row],[AdminExp]]</f>
        <v>2423073.2309999997</v>
      </c>
      <c r="K11118" s="83">
        <f>pro[[#This Row],[Profit]]/pro[[#This Row],[Revenue]]</f>
        <v>0.85949122658013943</v>
      </c>
      <c r="L11118" s="56">
        <f t="shared" si="173"/>
        <v>10</v>
      </c>
      <c r="M11118" s="82" t="str">
        <f>"Q"&amp;" "&amp;VLOOKUP(pro[[#This Row],[Period]],Mapping!A:B,2,0)</f>
        <v>Q 4</v>
      </c>
      <c r="N11118"/>
    </row>
    <row r="11119" spans="1:14" ht="14.25" x14ac:dyDescent="0.2">
      <c r="A11119" s="42" t="s">
        <v>44</v>
      </c>
      <c r="B11119" s="44" t="s">
        <v>39</v>
      </c>
      <c r="C11119" s="44" t="s">
        <v>57</v>
      </c>
      <c r="D11119" s="43">
        <v>2843010.625</v>
      </c>
      <c r="E11119" s="43">
        <v>-263030.01899999997</v>
      </c>
      <c r="F11119" s="45">
        <v>-99150</v>
      </c>
      <c r="G11119" s="45">
        <v>-91110</v>
      </c>
      <c r="H11119" s="45">
        <v>-107210</v>
      </c>
      <c r="I11119" s="55">
        <f>pro[[#This Row],[Admin expenses 3]]+pro[[#This Row],[Admin expenses 2]]+pro[[#This Row],[Admin expenses 1]]+pro[[#This Row],[COGS]]</f>
        <v>-560500.01899999997</v>
      </c>
      <c r="J11119" s="55">
        <f>pro[[#This Row],[Revenue]]+pro[[#This Row],[AdminExp]]</f>
        <v>2282510.6060000001</v>
      </c>
      <c r="K11119" s="83">
        <f>pro[[#This Row],[Profit]]/pro[[#This Row],[Revenue]]</f>
        <v>0.80284983317640612</v>
      </c>
      <c r="L11119" s="56">
        <f t="shared" si="173"/>
        <v>10</v>
      </c>
      <c r="M11119" s="82" t="str">
        <f>"Q"&amp;" "&amp;VLOOKUP(pro[[#This Row],[Period]],Mapping!A:B,2,0)</f>
        <v>Q 4</v>
      </c>
      <c r="N11119"/>
    </row>
    <row r="11120" spans="1:14" ht="14.25" x14ac:dyDescent="0.2">
      <c r="A11120" s="42" t="s">
        <v>44</v>
      </c>
      <c r="B11120" s="44" t="s">
        <v>39</v>
      </c>
      <c r="C11120" s="44" t="s">
        <v>57</v>
      </c>
      <c r="D11120" s="43">
        <v>297685.68900000001</v>
      </c>
      <c r="E11120" s="43">
        <v>-12249.362999999999</v>
      </c>
      <c r="F11120" s="45">
        <v>-15370</v>
      </c>
      <c r="G11120" s="45">
        <v>-69080</v>
      </c>
      <c r="H11120" s="45">
        <v>-102180</v>
      </c>
      <c r="I11120" s="55">
        <f>pro[[#This Row],[Admin expenses 3]]+pro[[#This Row],[Admin expenses 2]]+pro[[#This Row],[Admin expenses 1]]+pro[[#This Row],[COGS]]</f>
        <v>-198879.36300000001</v>
      </c>
      <c r="J11120" s="55">
        <f>pro[[#This Row],[Revenue]]+pro[[#This Row],[AdminExp]]</f>
        <v>98806.326000000001</v>
      </c>
      <c r="K11120" s="83">
        <f>pro[[#This Row],[Profit]]/pro[[#This Row],[Revenue]]</f>
        <v>0.33191493461413929</v>
      </c>
      <c r="L11120" s="56">
        <f t="shared" si="173"/>
        <v>10</v>
      </c>
      <c r="M11120" s="82" t="str">
        <f>"Q"&amp;" "&amp;VLOOKUP(pro[[#This Row],[Period]],Mapping!A:B,2,0)</f>
        <v>Q 4</v>
      </c>
      <c r="N11120"/>
    </row>
    <row r="11121" spans="1:14" ht="14.25" x14ac:dyDescent="0.2">
      <c r="A11121" s="42" t="s">
        <v>44</v>
      </c>
      <c r="B11121" s="44" t="s">
        <v>39</v>
      </c>
      <c r="C11121" s="44" t="s">
        <v>58</v>
      </c>
      <c r="D11121" s="43">
        <v>2595953.227</v>
      </c>
      <c r="E11121" s="43">
        <v>-106052.821</v>
      </c>
      <c r="F11121" s="45">
        <v>-36880</v>
      </c>
      <c r="G11121" s="45">
        <v>-72550</v>
      </c>
      <c r="H11121" s="45">
        <v>-32400</v>
      </c>
      <c r="I11121" s="55">
        <f>pro[[#This Row],[Admin expenses 3]]+pro[[#This Row],[Admin expenses 2]]+pro[[#This Row],[Admin expenses 1]]+pro[[#This Row],[COGS]]</f>
        <v>-247882.821</v>
      </c>
      <c r="J11121" s="55">
        <f>pro[[#This Row],[Revenue]]+pro[[#This Row],[AdminExp]]</f>
        <v>2348070.406</v>
      </c>
      <c r="K11121" s="83">
        <f>pro[[#This Row],[Profit]]/pro[[#This Row],[Revenue]]</f>
        <v>0.90451183079039355</v>
      </c>
      <c r="L11121" s="56">
        <f t="shared" si="173"/>
        <v>10</v>
      </c>
      <c r="M11121" s="82" t="str">
        <f>"Q"&amp;" "&amp;VLOOKUP(pro[[#This Row],[Period]],Mapping!A:B,2,0)</f>
        <v>Q 4</v>
      </c>
      <c r="N11121"/>
    </row>
    <row r="11122" spans="1:14" ht="14.25" x14ac:dyDescent="0.2">
      <c r="A11122" s="42" t="s">
        <v>44</v>
      </c>
      <c r="B11122" s="44" t="s">
        <v>39</v>
      </c>
      <c r="C11122" s="44" t="s">
        <v>59</v>
      </c>
      <c r="D11122" s="43">
        <v>993513.42999999982</v>
      </c>
      <c r="E11122" s="43">
        <v>-1459021.6969999999</v>
      </c>
      <c r="F11122" s="45">
        <v>-32690</v>
      </c>
      <c r="G11122" s="45">
        <v>-49920</v>
      </c>
      <c r="H11122" s="45">
        <v>-27160</v>
      </c>
      <c r="I11122" s="55">
        <f>pro[[#This Row],[Admin expenses 3]]+pro[[#This Row],[Admin expenses 2]]+pro[[#This Row],[Admin expenses 1]]+pro[[#This Row],[COGS]]</f>
        <v>-1568791.6969999999</v>
      </c>
      <c r="J11122" s="55">
        <f>pro[[#This Row],[Revenue]]+pro[[#This Row],[AdminExp]]</f>
        <v>-575278.26700000011</v>
      </c>
      <c r="K11122" s="83">
        <f>pro[[#This Row],[Profit]]/pro[[#This Row],[Revenue]]</f>
        <v>-0.5790342129547259</v>
      </c>
      <c r="L11122" s="56">
        <f t="shared" si="173"/>
        <v>10</v>
      </c>
      <c r="M11122" s="82" t="str">
        <f>"Q"&amp;" "&amp;VLOOKUP(pro[[#This Row],[Period]],Mapping!A:B,2,0)</f>
        <v>Q 4</v>
      </c>
      <c r="N11122"/>
    </row>
    <row r="11123" spans="1:14" ht="14.25" x14ac:dyDescent="0.2">
      <c r="A11123" s="42" t="s">
        <v>44</v>
      </c>
      <c r="B11123" s="44" t="s">
        <v>39</v>
      </c>
      <c r="C11123" s="44" t="s">
        <v>57</v>
      </c>
      <c r="D11123" s="43">
        <v>2701.0479999999998</v>
      </c>
      <c r="E11123" s="43">
        <v>-2215.3809999999999</v>
      </c>
      <c r="F11123" s="45">
        <v>-46170</v>
      </c>
      <c r="G11123" s="45">
        <v>-57310</v>
      </c>
      <c r="H11123" s="45">
        <v>-47410</v>
      </c>
      <c r="I11123" s="55">
        <f>pro[[#This Row],[Admin expenses 3]]+pro[[#This Row],[Admin expenses 2]]+pro[[#This Row],[Admin expenses 1]]+pro[[#This Row],[COGS]]</f>
        <v>-153105.38099999999</v>
      </c>
      <c r="J11123" s="55">
        <f>pro[[#This Row],[Revenue]]+pro[[#This Row],[AdminExp]]</f>
        <v>-150404.33299999998</v>
      </c>
      <c r="K11123" s="83">
        <f>pro[[#This Row],[Profit]]/pro[[#This Row],[Revenue]]</f>
        <v>-55.683694995423998</v>
      </c>
      <c r="L11123" s="56">
        <f t="shared" si="173"/>
        <v>10</v>
      </c>
      <c r="M11123" s="82" t="str">
        <f>"Q"&amp;" "&amp;VLOOKUP(pro[[#This Row],[Period]],Mapping!A:B,2,0)</f>
        <v>Q 4</v>
      </c>
      <c r="N11123"/>
    </row>
    <row r="11124" spans="1:14" ht="14.25" x14ac:dyDescent="0.2">
      <c r="A11124" s="42" t="s">
        <v>44</v>
      </c>
      <c r="B11124" s="44" t="s">
        <v>39</v>
      </c>
      <c r="C11124" s="44" t="s">
        <v>57</v>
      </c>
      <c r="D11124" s="43">
        <v>136.04499999999999</v>
      </c>
      <c r="E11124" s="43">
        <v>-4678.2259999999997</v>
      </c>
      <c r="F11124" s="45">
        <v>-14510</v>
      </c>
      <c r="G11124" s="45">
        <v>-75300</v>
      </c>
      <c r="H11124" s="45">
        <v>-45090</v>
      </c>
      <c r="I11124" s="55">
        <f>pro[[#This Row],[Admin expenses 3]]+pro[[#This Row],[Admin expenses 2]]+pro[[#This Row],[Admin expenses 1]]+pro[[#This Row],[COGS]]</f>
        <v>-139578.226</v>
      </c>
      <c r="J11124" s="55">
        <f>pro[[#This Row],[Revenue]]+pro[[#This Row],[AdminExp]]</f>
        <v>-139442.18099999998</v>
      </c>
      <c r="K11124" s="83">
        <f>pro[[#This Row],[Profit]]/pro[[#This Row],[Revenue]]</f>
        <v>-1024.9710095924142</v>
      </c>
      <c r="L11124" s="56">
        <f t="shared" si="173"/>
        <v>10</v>
      </c>
      <c r="M11124" s="82" t="str">
        <f>"Q"&amp;" "&amp;VLOOKUP(pro[[#This Row],[Period]],Mapping!A:B,2,0)</f>
        <v>Q 4</v>
      </c>
      <c r="N11124"/>
    </row>
    <row r="11125" spans="1:14" ht="14.25" x14ac:dyDescent="0.2">
      <c r="A11125" s="42" t="s">
        <v>44</v>
      </c>
      <c r="B11125" s="44" t="s">
        <v>39</v>
      </c>
      <c r="C11125" s="44" t="s">
        <v>57</v>
      </c>
      <c r="D11125" s="43">
        <v>140547.95300000001</v>
      </c>
      <c r="E11125" s="43">
        <v>-79884.055999999997</v>
      </c>
      <c r="F11125" s="45">
        <v>-30570</v>
      </c>
      <c r="G11125" s="45">
        <v>-60200</v>
      </c>
      <c r="H11125" s="45">
        <v>-88430</v>
      </c>
      <c r="I11125" s="55">
        <f>pro[[#This Row],[Admin expenses 3]]+pro[[#This Row],[Admin expenses 2]]+pro[[#This Row],[Admin expenses 1]]+pro[[#This Row],[COGS]]</f>
        <v>-259084.05599999998</v>
      </c>
      <c r="J11125" s="55">
        <f>pro[[#This Row],[Revenue]]+pro[[#This Row],[AdminExp]]</f>
        <v>-118536.10299999997</v>
      </c>
      <c r="K11125" s="83">
        <f>pro[[#This Row],[Profit]]/pro[[#This Row],[Revenue]]</f>
        <v>-0.84338548139509339</v>
      </c>
      <c r="L11125" s="56">
        <f t="shared" si="173"/>
        <v>10</v>
      </c>
      <c r="M11125" s="82" t="str">
        <f>"Q"&amp;" "&amp;VLOOKUP(pro[[#This Row],[Period]],Mapping!A:B,2,0)</f>
        <v>Q 4</v>
      </c>
      <c r="N11125"/>
    </row>
    <row r="11126" spans="1:14" ht="14.25" x14ac:dyDescent="0.2">
      <c r="A11126" s="42" t="s">
        <v>44</v>
      </c>
      <c r="B11126" s="44" t="s">
        <v>39</v>
      </c>
      <c r="C11126" s="44" t="s">
        <v>57</v>
      </c>
      <c r="D11126" s="43">
        <v>152728.163</v>
      </c>
      <c r="E11126" s="43">
        <v>-95407.403000000006</v>
      </c>
      <c r="F11126" s="45">
        <v>-36670</v>
      </c>
      <c r="G11126" s="45">
        <v>-25500</v>
      </c>
      <c r="H11126" s="45">
        <v>-95560</v>
      </c>
      <c r="I11126" s="55">
        <f>pro[[#This Row],[Admin expenses 3]]+pro[[#This Row],[Admin expenses 2]]+pro[[#This Row],[Admin expenses 1]]+pro[[#This Row],[COGS]]</f>
        <v>-253137.40299999999</v>
      </c>
      <c r="J11126" s="55">
        <f>pro[[#This Row],[Revenue]]+pro[[#This Row],[AdminExp]]</f>
        <v>-100409.23999999999</v>
      </c>
      <c r="K11126" s="83">
        <f>pro[[#This Row],[Profit]]/pro[[#This Row],[Revenue]]</f>
        <v>-0.65743762006749196</v>
      </c>
      <c r="L11126" s="56">
        <f t="shared" si="173"/>
        <v>10</v>
      </c>
      <c r="M11126" s="82" t="str">
        <f>"Q"&amp;" "&amp;VLOOKUP(pro[[#This Row],[Period]],Mapping!A:B,2,0)</f>
        <v>Q 4</v>
      </c>
      <c r="N11126"/>
    </row>
    <row r="11127" spans="1:14" ht="14.25" x14ac:dyDescent="0.2">
      <c r="A11127" s="42" t="s">
        <v>44</v>
      </c>
      <c r="B11127" s="44" t="s">
        <v>39</v>
      </c>
      <c r="C11127" s="44" t="s">
        <v>57</v>
      </c>
      <c r="D11127" s="43">
        <v>52974.529999999992</v>
      </c>
      <c r="E11127" s="43">
        <v>-49110.326999999997</v>
      </c>
      <c r="F11127" s="45">
        <v>-99740</v>
      </c>
      <c r="G11127" s="45">
        <v>-65440</v>
      </c>
      <c r="H11127" s="45">
        <v>-63260</v>
      </c>
      <c r="I11127" s="55">
        <f>pro[[#This Row],[Admin expenses 3]]+pro[[#This Row],[Admin expenses 2]]+pro[[#This Row],[Admin expenses 1]]+pro[[#This Row],[COGS]]</f>
        <v>-277550.32699999999</v>
      </c>
      <c r="J11127" s="55">
        <f>pro[[#This Row],[Revenue]]+pro[[#This Row],[AdminExp]]</f>
        <v>-224575.79699999999</v>
      </c>
      <c r="K11127" s="83">
        <f>pro[[#This Row],[Profit]]/pro[[#This Row],[Revenue]]</f>
        <v>-4.2393164601932289</v>
      </c>
      <c r="L11127" s="56">
        <f t="shared" si="173"/>
        <v>10</v>
      </c>
      <c r="M11127" s="82" t="str">
        <f>"Q"&amp;" "&amp;VLOOKUP(pro[[#This Row],[Period]],Mapping!A:B,2,0)</f>
        <v>Q 4</v>
      </c>
      <c r="N11127"/>
    </row>
    <row r="11128" spans="1:14" ht="14.25" x14ac:dyDescent="0.2">
      <c r="A11128" s="42" t="s">
        <v>44</v>
      </c>
      <c r="B11128" s="44" t="s">
        <v>39</v>
      </c>
      <c r="C11128" s="44" t="s">
        <v>58</v>
      </c>
      <c r="D11128" s="43">
        <v>63101.968999999997</v>
      </c>
      <c r="E11128" s="43">
        <v>-35096.963999999993</v>
      </c>
      <c r="F11128" s="45">
        <v>-21630</v>
      </c>
      <c r="G11128" s="45">
        <v>-78490</v>
      </c>
      <c r="H11128" s="45">
        <v>-41370</v>
      </c>
      <c r="I11128" s="55">
        <f>pro[[#This Row],[Admin expenses 3]]+pro[[#This Row],[Admin expenses 2]]+pro[[#This Row],[Admin expenses 1]]+pro[[#This Row],[COGS]]</f>
        <v>-176586.96399999998</v>
      </c>
      <c r="J11128" s="55">
        <f>pro[[#This Row],[Revenue]]+pro[[#This Row],[AdminExp]]</f>
        <v>-113484.99499999998</v>
      </c>
      <c r="K11128" s="83">
        <f>pro[[#This Row],[Profit]]/pro[[#This Row],[Revenue]]</f>
        <v>-1.7984382547555684</v>
      </c>
      <c r="L11128" s="56">
        <f t="shared" si="173"/>
        <v>10</v>
      </c>
      <c r="M11128" s="82" t="str">
        <f>"Q"&amp;" "&amp;VLOOKUP(pro[[#This Row],[Period]],Mapping!A:B,2,0)</f>
        <v>Q 4</v>
      </c>
      <c r="N11128"/>
    </row>
    <row r="11129" spans="1:14" ht="14.25" x14ac:dyDescent="0.2">
      <c r="A11129" s="42" t="s">
        <v>44</v>
      </c>
      <c r="B11129" s="44" t="s">
        <v>39</v>
      </c>
      <c r="C11129" s="44" t="s">
        <v>59</v>
      </c>
      <c r="D11129" s="43">
        <v>82442.373999999996</v>
      </c>
      <c r="E11129" s="43">
        <v>-64516.934999999998</v>
      </c>
      <c r="F11129" s="45">
        <v>-74760</v>
      </c>
      <c r="G11129" s="45">
        <v>-80040</v>
      </c>
      <c r="H11129" s="45">
        <v>-60150</v>
      </c>
      <c r="I11129" s="55">
        <f>pro[[#This Row],[Admin expenses 3]]+pro[[#This Row],[Admin expenses 2]]+pro[[#This Row],[Admin expenses 1]]+pro[[#This Row],[COGS]]</f>
        <v>-279466.935</v>
      </c>
      <c r="J11129" s="55">
        <f>pro[[#This Row],[Revenue]]+pro[[#This Row],[AdminExp]]</f>
        <v>-197024.56099999999</v>
      </c>
      <c r="K11129" s="83">
        <f>pro[[#This Row],[Profit]]/pro[[#This Row],[Revenue]]</f>
        <v>-2.3898457970169562</v>
      </c>
      <c r="L11129" s="56">
        <f t="shared" si="173"/>
        <v>10</v>
      </c>
      <c r="M11129" s="82" t="str">
        <f>"Q"&amp;" "&amp;VLOOKUP(pro[[#This Row],[Period]],Mapping!A:B,2,0)</f>
        <v>Q 4</v>
      </c>
      <c r="N11129"/>
    </row>
    <row r="11130" spans="1:14" ht="14.25" x14ac:dyDescent="0.2">
      <c r="A11130" s="42" t="s">
        <v>44</v>
      </c>
      <c r="B11130" s="44" t="s">
        <v>39</v>
      </c>
      <c r="C11130" s="44" t="s">
        <v>57</v>
      </c>
      <c r="D11130" s="43">
        <v>39012.582000000002</v>
      </c>
      <c r="E11130" s="43">
        <v>-9342.3259999999991</v>
      </c>
      <c r="F11130" s="45">
        <v>-68840</v>
      </c>
      <c r="G11130" s="45">
        <v>-39250</v>
      </c>
      <c r="H11130" s="45">
        <v>-39850</v>
      </c>
      <c r="I11130" s="55">
        <f>pro[[#This Row],[Admin expenses 3]]+pro[[#This Row],[Admin expenses 2]]+pro[[#This Row],[Admin expenses 1]]+pro[[#This Row],[COGS]]</f>
        <v>-157282.326</v>
      </c>
      <c r="J11130" s="55">
        <f>pro[[#This Row],[Revenue]]+pro[[#This Row],[AdminExp]]</f>
        <v>-118269.74400000001</v>
      </c>
      <c r="K11130" s="83">
        <f>pro[[#This Row],[Profit]]/pro[[#This Row],[Revenue]]</f>
        <v>-3.031579504273775</v>
      </c>
      <c r="L11130" s="56">
        <f t="shared" si="173"/>
        <v>10</v>
      </c>
      <c r="M11130" s="82" t="str">
        <f>"Q"&amp;" "&amp;VLOOKUP(pro[[#This Row],[Period]],Mapping!A:B,2,0)</f>
        <v>Q 4</v>
      </c>
      <c r="N11130"/>
    </row>
    <row r="11131" spans="1:14" ht="14.25" x14ac:dyDescent="0.2">
      <c r="A11131" s="42" t="s">
        <v>44</v>
      </c>
      <c r="B11131" s="44" t="s">
        <v>39</v>
      </c>
      <c r="C11131" s="44" t="s">
        <v>57</v>
      </c>
      <c r="D11131" s="43">
        <v>30861.347999999998</v>
      </c>
      <c r="E11131" s="43">
        <v>-9787.5820000000003</v>
      </c>
      <c r="F11131" s="45">
        <v>-31520</v>
      </c>
      <c r="G11131" s="45">
        <v>-103200</v>
      </c>
      <c r="H11131" s="45">
        <v>-94960</v>
      </c>
      <c r="I11131" s="55">
        <f>pro[[#This Row],[Admin expenses 3]]+pro[[#This Row],[Admin expenses 2]]+pro[[#This Row],[Admin expenses 1]]+pro[[#This Row],[COGS]]</f>
        <v>-239467.58199999999</v>
      </c>
      <c r="J11131" s="55">
        <f>pro[[#This Row],[Revenue]]+pro[[#This Row],[AdminExp]]</f>
        <v>-208606.234</v>
      </c>
      <c r="K11131" s="83">
        <f>pro[[#This Row],[Profit]]/pro[[#This Row],[Revenue]]</f>
        <v>-6.7594660479509843</v>
      </c>
      <c r="L11131" s="56">
        <f t="shared" si="173"/>
        <v>10</v>
      </c>
      <c r="M11131" s="82" t="str">
        <f>"Q"&amp;" "&amp;VLOOKUP(pro[[#This Row],[Period]],Mapping!A:B,2,0)</f>
        <v>Q 4</v>
      </c>
      <c r="N11131"/>
    </row>
    <row r="11132" spans="1:14" ht="14.25" x14ac:dyDescent="0.2">
      <c r="A11132" s="42" t="s">
        <v>44</v>
      </c>
      <c r="B11132" s="44" t="s">
        <v>39</v>
      </c>
      <c r="C11132" s="44" t="s">
        <v>57</v>
      </c>
      <c r="D11132" s="43">
        <v>1075144.6089999999</v>
      </c>
      <c r="E11132" s="43">
        <v>-693354.66199999989</v>
      </c>
      <c r="F11132" s="45">
        <v>-17140</v>
      </c>
      <c r="G11132" s="45">
        <v>-81910</v>
      </c>
      <c r="H11132" s="45">
        <v>-30120</v>
      </c>
      <c r="I11132" s="55">
        <f>pro[[#This Row],[Admin expenses 3]]+pro[[#This Row],[Admin expenses 2]]+pro[[#This Row],[Admin expenses 1]]+pro[[#This Row],[COGS]]</f>
        <v>-822524.66199999989</v>
      </c>
      <c r="J11132" s="55">
        <f>pro[[#This Row],[Revenue]]+pro[[#This Row],[AdminExp]]</f>
        <v>252619.94700000004</v>
      </c>
      <c r="K11132" s="83">
        <f>pro[[#This Row],[Profit]]/pro[[#This Row],[Revenue]]</f>
        <v>0.23496369221900648</v>
      </c>
      <c r="L11132" s="56">
        <f t="shared" si="173"/>
        <v>10</v>
      </c>
      <c r="M11132" s="82" t="str">
        <f>"Q"&amp;" "&amp;VLOOKUP(pro[[#This Row],[Period]],Mapping!A:B,2,0)</f>
        <v>Q 4</v>
      </c>
      <c r="N11132"/>
    </row>
    <row r="11133" spans="1:14" ht="14.25" x14ac:dyDescent="0.2">
      <c r="A11133" s="42" t="s">
        <v>44</v>
      </c>
      <c r="B11133" s="44" t="s">
        <v>39</v>
      </c>
      <c r="C11133" s="44" t="s">
        <v>58</v>
      </c>
      <c r="D11133" s="43">
        <v>55627.116999999998</v>
      </c>
      <c r="E11133" s="43">
        <v>-69633.381999999998</v>
      </c>
      <c r="F11133" s="45">
        <v>-68140</v>
      </c>
      <c r="G11133" s="45">
        <v>-36410</v>
      </c>
      <c r="H11133" s="45">
        <v>-79540</v>
      </c>
      <c r="I11133" s="55">
        <f>pro[[#This Row],[Admin expenses 3]]+pro[[#This Row],[Admin expenses 2]]+pro[[#This Row],[Admin expenses 1]]+pro[[#This Row],[COGS]]</f>
        <v>-253723.38199999998</v>
      </c>
      <c r="J11133" s="55">
        <f>pro[[#This Row],[Revenue]]+pro[[#This Row],[AdminExp]]</f>
        <v>-198096.26499999998</v>
      </c>
      <c r="K11133" s="83">
        <f>pro[[#This Row],[Profit]]/pro[[#This Row],[Revenue]]</f>
        <v>-3.561145636938186</v>
      </c>
      <c r="L11133" s="56">
        <f t="shared" si="173"/>
        <v>10</v>
      </c>
      <c r="M11133" s="82" t="str">
        <f>"Q"&amp;" "&amp;VLOOKUP(pro[[#This Row],[Period]],Mapping!A:B,2,0)</f>
        <v>Q 4</v>
      </c>
      <c r="N11133"/>
    </row>
    <row r="11134" spans="1:14" ht="14.25" x14ac:dyDescent="0.2">
      <c r="A11134" s="42" t="s">
        <v>44</v>
      </c>
      <c r="B11134" s="44" t="s">
        <v>39</v>
      </c>
      <c r="C11134" s="44" t="s">
        <v>59</v>
      </c>
      <c r="D11134" s="43">
        <v>86058.384999999995</v>
      </c>
      <c r="E11134" s="43">
        <v>-97242.193999999989</v>
      </c>
      <c r="F11134" s="45">
        <v>-12380</v>
      </c>
      <c r="G11134" s="45">
        <v>-97780</v>
      </c>
      <c r="H11134" s="45">
        <v>-98860</v>
      </c>
      <c r="I11134" s="55">
        <f>pro[[#This Row],[Admin expenses 3]]+pro[[#This Row],[Admin expenses 2]]+pro[[#This Row],[Admin expenses 1]]+pro[[#This Row],[COGS]]</f>
        <v>-306262.19400000002</v>
      </c>
      <c r="J11134" s="55">
        <f>pro[[#This Row],[Revenue]]+pro[[#This Row],[AdminExp]]</f>
        <v>-220203.80900000001</v>
      </c>
      <c r="K11134" s="83">
        <f>pro[[#This Row],[Profit]]/pro[[#This Row],[Revenue]]</f>
        <v>-2.5587722683850043</v>
      </c>
      <c r="L11134" s="56">
        <f t="shared" si="173"/>
        <v>10</v>
      </c>
      <c r="M11134" s="82" t="str">
        <f>"Q"&amp;" "&amp;VLOOKUP(pro[[#This Row],[Period]],Mapping!A:B,2,0)</f>
        <v>Q 4</v>
      </c>
      <c r="N11134"/>
    </row>
    <row r="11135" spans="1:14" ht="14.25" x14ac:dyDescent="0.2">
      <c r="A11135" s="42" t="s">
        <v>44</v>
      </c>
      <c r="B11135" s="44" t="s">
        <v>39</v>
      </c>
      <c r="C11135" s="44" t="s">
        <v>57</v>
      </c>
      <c r="D11135" s="43">
        <v>1063864.8859999999</v>
      </c>
      <c r="E11135" s="43">
        <v>-327390.94499999995</v>
      </c>
      <c r="F11135" s="45">
        <v>-78300</v>
      </c>
      <c r="G11135" s="45">
        <v>-105340</v>
      </c>
      <c r="H11135" s="45">
        <v>-64030</v>
      </c>
      <c r="I11135" s="55">
        <f>pro[[#This Row],[Admin expenses 3]]+pro[[#This Row],[Admin expenses 2]]+pro[[#This Row],[Admin expenses 1]]+pro[[#This Row],[COGS]]</f>
        <v>-575060.94499999995</v>
      </c>
      <c r="J11135" s="55">
        <f>pro[[#This Row],[Revenue]]+pro[[#This Row],[AdminExp]]</f>
        <v>488803.94099999999</v>
      </c>
      <c r="K11135" s="83">
        <f>pro[[#This Row],[Profit]]/pro[[#This Row],[Revenue]]</f>
        <v>0.45946054563173166</v>
      </c>
      <c r="L11135" s="56">
        <f t="shared" si="173"/>
        <v>10</v>
      </c>
      <c r="M11135" s="82" t="str">
        <f>"Q"&amp;" "&amp;VLOOKUP(pro[[#This Row],[Period]],Mapping!A:B,2,0)</f>
        <v>Q 4</v>
      </c>
      <c r="N11135"/>
    </row>
    <row r="11136" spans="1:14" ht="14.25" x14ac:dyDescent="0.2">
      <c r="A11136" s="42" t="s">
        <v>44</v>
      </c>
      <c r="B11136" s="44" t="s">
        <v>39</v>
      </c>
      <c r="C11136" s="44" t="s">
        <v>57</v>
      </c>
      <c r="D11136" s="43">
        <v>36117.689999999995</v>
      </c>
      <c r="E11136" s="43">
        <v>-2822.3020000000001</v>
      </c>
      <c r="F11136" s="45">
        <v>-100910</v>
      </c>
      <c r="G11136" s="45">
        <v>-60670</v>
      </c>
      <c r="H11136" s="45">
        <v>-41360</v>
      </c>
      <c r="I11136" s="55">
        <f>pro[[#This Row],[Admin expenses 3]]+pro[[#This Row],[Admin expenses 2]]+pro[[#This Row],[Admin expenses 1]]+pro[[#This Row],[COGS]]</f>
        <v>-205762.302</v>
      </c>
      <c r="J11136" s="55">
        <f>pro[[#This Row],[Revenue]]+pro[[#This Row],[AdminExp]]</f>
        <v>-169644.61199999999</v>
      </c>
      <c r="K11136" s="83">
        <f>pro[[#This Row],[Profit]]/pro[[#This Row],[Revenue]]</f>
        <v>-4.6969950736052057</v>
      </c>
      <c r="L11136" s="56">
        <f t="shared" si="173"/>
        <v>10</v>
      </c>
      <c r="M11136" s="82" t="str">
        <f>"Q"&amp;" "&amp;VLOOKUP(pro[[#This Row],[Period]],Mapping!A:B,2,0)</f>
        <v>Q 4</v>
      </c>
      <c r="N11136"/>
    </row>
    <row r="11137" spans="1:14" ht="14.25" x14ac:dyDescent="0.2">
      <c r="A11137" s="42" t="s">
        <v>44</v>
      </c>
      <c r="B11137" s="44" t="s">
        <v>39</v>
      </c>
      <c r="C11137" s="44" t="s">
        <v>58</v>
      </c>
      <c r="D11137" s="43">
        <v>176610.97999999998</v>
      </c>
      <c r="E11137" s="43">
        <v>-97814.695999999996</v>
      </c>
      <c r="F11137" s="45">
        <v>-96450</v>
      </c>
      <c r="G11137" s="45">
        <v>-82060</v>
      </c>
      <c r="H11137" s="45">
        <v>-26460</v>
      </c>
      <c r="I11137" s="55">
        <f>pro[[#This Row],[Admin expenses 3]]+pro[[#This Row],[Admin expenses 2]]+pro[[#This Row],[Admin expenses 1]]+pro[[#This Row],[COGS]]</f>
        <v>-302784.696</v>
      </c>
      <c r="J11137" s="55">
        <f>pro[[#This Row],[Revenue]]+pro[[#This Row],[AdminExp]]</f>
        <v>-126173.71600000001</v>
      </c>
      <c r="K11137" s="83">
        <f>pro[[#This Row],[Profit]]/pro[[#This Row],[Revenue]]</f>
        <v>-0.71441603460894687</v>
      </c>
      <c r="L11137" s="56">
        <f t="shared" si="173"/>
        <v>10</v>
      </c>
      <c r="M11137" s="82" t="str">
        <f>"Q"&amp;" "&amp;VLOOKUP(pro[[#This Row],[Period]],Mapping!A:B,2,0)</f>
        <v>Q 4</v>
      </c>
      <c r="N11137"/>
    </row>
    <row r="11138" spans="1:14" ht="14.25" x14ac:dyDescent="0.2">
      <c r="A11138" s="42" t="s">
        <v>44</v>
      </c>
      <c r="B11138" s="44" t="s">
        <v>39</v>
      </c>
      <c r="C11138" s="44" t="s">
        <v>59</v>
      </c>
      <c r="D11138" s="43">
        <v>9614.92</v>
      </c>
      <c r="E11138" s="43">
        <v>-8191.4909999999991</v>
      </c>
      <c r="F11138" s="45">
        <v>-77130</v>
      </c>
      <c r="G11138" s="45">
        <v>-39710</v>
      </c>
      <c r="H11138" s="45">
        <v>-45480</v>
      </c>
      <c r="I11138" s="55">
        <f>pro[[#This Row],[Admin expenses 3]]+pro[[#This Row],[Admin expenses 2]]+pro[[#This Row],[Admin expenses 1]]+pro[[#This Row],[COGS]]</f>
        <v>-170511.49100000001</v>
      </c>
      <c r="J11138" s="55">
        <f>pro[[#This Row],[Revenue]]+pro[[#This Row],[AdminExp]]</f>
        <v>-160896.571</v>
      </c>
      <c r="K11138" s="83">
        <f>pro[[#This Row],[Profit]]/pro[[#This Row],[Revenue]]</f>
        <v>-16.734051973391352</v>
      </c>
      <c r="L11138" s="56">
        <f t="shared" ref="L11138:L11201" si="174">MONTH(DATEVALUE(A11138&amp;"1"))</f>
        <v>10</v>
      </c>
      <c r="M11138" s="82" t="str">
        <f>"Q"&amp;" "&amp;VLOOKUP(pro[[#This Row],[Period]],Mapping!A:B,2,0)</f>
        <v>Q 4</v>
      </c>
      <c r="N11138"/>
    </row>
    <row r="11139" spans="1:14" ht="14.25" x14ac:dyDescent="0.2">
      <c r="A11139" s="42" t="s">
        <v>44</v>
      </c>
      <c r="B11139" s="44" t="s">
        <v>39</v>
      </c>
      <c r="C11139" s="44" t="s">
        <v>57</v>
      </c>
      <c r="D11139" s="43">
        <v>89995.940999999992</v>
      </c>
      <c r="E11139" s="43">
        <v>-99857.260999999984</v>
      </c>
      <c r="F11139" s="45">
        <v>-107150</v>
      </c>
      <c r="G11139" s="45">
        <v>-37830</v>
      </c>
      <c r="H11139" s="45">
        <v>-92460</v>
      </c>
      <c r="I11139" s="55">
        <f>pro[[#This Row],[Admin expenses 3]]+pro[[#This Row],[Admin expenses 2]]+pro[[#This Row],[Admin expenses 1]]+pro[[#This Row],[COGS]]</f>
        <v>-337297.261</v>
      </c>
      <c r="J11139" s="55">
        <f>pro[[#This Row],[Revenue]]+pro[[#This Row],[AdminExp]]</f>
        <v>-247301.32</v>
      </c>
      <c r="K11139" s="83">
        <f>pro[[#This Row],[Profit]]/pro[[#This Row],[Revenue]]</f>
        <v>-2.7479163754729785</v>
      </c>
      <c r="L11139" s="56">
        <f t="shared" si="174"/>
        <v>10</v>
      </c>
      <c r="M11139" s="82" t="str">
        <f>"Q"&amp;" "&amp;VLOOKUP(pro[[#This Row],[Period]],Mapping!A:B,2,0)</f>
        <v>Q 4</v>
      </c>
      <c r="N11139"/>
    </row>
    <row r="11140" spans="1:14" ht="14.25" x14ac:dyDescent="0.2">
      <c r="A11140" s="42" t="s">
        <v>44</v>
      </c>
      <c r="B11140" s="44" t="s">
        <v>39</v>
      </c>
      <c r="C11140" s="44" t="s">
        <v>57</v>
      </c>
      <c r="D11140" s="43">
        <v>977569.58599999989</v>
      </c>
      <c r="E11140" s="43">
        <v>-253522.731</v>
      </c>
      <c r="F11140" s="45">
        <v>-18750</v>
      </c>
      <c r="G11140" s="45">
        <v>-25550</v>
      </c>
      <c r="H11140" s="45">
        <v>-94040</v>
      </c>
      <c r="I11140" s="55">
        <f>pro[[#This Row],[Admin expenses 3]]+pro[[#This Row],[Admin expenses 2]]+pro[[#This Row],[Admin expenses 1]]+pro[[#This Row],[COGS]]</f>
        <v>-391862.73100000003</v>
      </c>
      <c r="J11140" s="55">
        <f>pro[[#This Row],[Revenue]]+pro[[#This Row],[AdminExp]]</f>
        <v>585706.85499999986</v>
      </c>
      <c r="K11140" s="83">
        <f>pro[[#This Row],[Profit]]/pro[[#This Row],[Revenue]]</f>
        <v>0.59914594662931742</v>
      </c>
      <c r="L11140" s="56">
        <f t="shared" si="174"/>
        <v>10</v>
      </c>
      <c r="M11140" s="82" t="str">
        <f>"Q"&amp;" "&amp;VLOOKUP(pro[[#This Row],[Period]],Mapping!A:B,2,0)</f>
        <v>Q 4</v>
      </c>
      <c r="N11140"/>
    </row>
    <row r="11141" spans="1:14" ht="14.25" x14ac:dyDescent="0.2">
      <c r="A11141" s="42" t="s">
        <v>44</v>
      </c>
      <c r="B11141" s="44" t="s">
        <v>39</v>
      </c>
      <c r="C11141" s="44" t="s">
        <v>57</v>
      </c>
      <c r="D11141" s="43">
        <v>44540.055</v>
      </c>
      <c r="E11141" s="43">
        <v>-43612.610999999997</v>
      </c>
      <c r="F11141" s="45">
        <v>-85560</v>
      </c>
      <c r="G11141" s="45">
        <v>-51100</v>
      </c>
      <c r="H11141" s="45">
        <v>-63280</v>
      </c>
      <c r="I11141" s="55">
        <f>pro[[#This Row],[Admin expenses 3]]+pro[[#This Row],[Admin expenses 2]]+pro[[#This Row],[Admin expenses 1]]+pro[[#This Row],[COGS]]</f>
        <v>-243552.611</v>
      </c>
      <c r="J11141" s="55">
        <f>pro[[#This Row],[Revenue]]+pro[[#This Row],[AdminExp]]</f>
        <v>-199012.55600000001</v>
      </c>
      <c r="K11141" s="83">
        <f>pro[[#This Row],[Profit]]/pro[[#This Row],[Revenue]]</f>
        <v>-4.4681704142484779</v>
      </c>
      <c r="L11141" s="56">
        <f t="shared" si="174"/>
        <v>10</v>
      </c>
      <c r="M11141" s="82" t="str">
        <f>"Q"&amp;" "&amp;VLOOKUP(pro[[#This Row],[Period]],Mapping!A:B,2,0)</f>
        <v>Q 4</v>
      </c>
      <c r="N11141"/>
    </row>
    <row r="11142" spans="1:14" ht="14.25" x14ac:dyDescent="0.2">
      <c r="A11142" s="42" t="s">
        <v>44</v>
      </c>
      <c r="B11142" s="44" t="s">
        <v>39</v>
      </c>
      <c r="C11142" s="44" t="s">
        <v>58</v>
      </c>
      <c r="D11142" s="43">
        <v>220099.88</v>
      </c>
      <c r="E11142" s="43">
        <v>-155921.20599999998</v>
      </c>
      <c r="F11142" s="45">
        <v>-75500</v>
      </c>
      <c r="G11142" s="45">
        <v>-69740</v>
      </c>
      <c r="H11142" s="45">
        <v>-21550</v>
      </c>
      <c r="I11142" s="55">
        <f>pro[[#This Row],[Admin expenses 3]]+pro[[#This Row],[Admin expenses 2]]+pro[[#This Row],[Admin expenses 1]]+pro[[#This Row],[COGS]]</f>
        <v>-322711.20600000001</v>
      </c>
      <c r="J11142" s="55">
        <f>pro[[#This Row],[Revenue]]+pro[[#This Row],[AdminExp]]</f>
        <v>-102611.326</v>
      </c>
      <c r="K11142" s="83">
        <f>pro[[#This Row],[Profit]]/pro[[#This Row],[Revenue]]</f>
        <v>-0.46620346181015637</v>
      </c>
      <c r="L11142" s="56">
        <f t="shared" si="174"/>
        <v>10</v>
      </c>
      <c r="M11142" s="82" t="str">
        <f>"Q"&amp;" "&amp;VLOOKUP(pro[[#This Row],[Period]],Mapping!A:B,2,0)</f>
        <v>Q 4</v>
      </c>
      <c r="N11142"/>
    </row>
    <row r="11143" spans="1:14" ht="14.25" x14ac:dyDescent="0.2">
      <c r="A11143" s="42" t="s">
        <v>44</v>
      </c>
      <c r="B11143" s="44" t="s">
        <v>39</v>
      </c>
      <c r="C11143" s="44" t="s">
        <v>59</v>
      </c>
      <c r="D11143" s="43">
        <v>494288.94199999998</v>
      </c>
      <c r="E11143" s="43">
        <v>-259150.36</v>
      </c>
      <c r="F11143" s="45">
        <v>-65450</v>
      </c>
      <c r="G11143" s="45">
        <v>-72000</v>
      </c>
      <c r="H11143" s="45">
        <v>-42010</v>
      </c>
      <c r="I11143" s="55">
        <f>pro[[#This Row],[Admin expenses 3]]+pro[[#This Row],[Admin expenses 2]]+pro[[#This Row],[Admin expenses 1]]+pro[[#This Row],[COGS]]</f>
        <v>-438610.36</v>
      </c>
      <c r="J11143" s="55">
        <f>pro[[#This Row],[Revenue]]+pro[[#This Row],[AdminExp]]</f>
        <v>55678.581999999995</v>
      </c>
      <c r="K11143" s="83">
        <f>pro[[#This Row],[Profit]]/pro[[#This Row],[Revenue]]</f>
        <v>0.11264379448731426</v>
      </c>
      <c r="L11143" s="56">
        <f t="shared" si="174"/>
        <v>10</v>
      </c>
      <c r="M11143" s="82" t="str">
        <f>"Q"&amp;" "&amp;VLOOKUP(pro[[#This Row],[Period]],Mapping!A:B,2,0)</f>
        <v>Q 4</v>
      </c>
      <c r="N11143"/>
    </row>
    <row r="11144" spans="1:14" ht="14.25" x14ac:dyDescent="0.2">
      <c r="A11144" s="42" t="s">
        <v>44</v>
      </c>
      <c r="B11144" s="44" t="s">
        <v>39</v>
      </c>
      <c r="C11144" s="44" t="s">
        <v>60</v>
      </c>
      <c r="D11144" s="43">
        <v>3068431.8</v>
      </c>
      <c r="E11144" s="43">
        <v>-102290.99299999999</v>
      </c>
      <c r="F11144" s="45">
        <v>-70210</v>
      </c>
      <c r="G11144" s="45">
        <v>-74170</v>
      </c>
      <c r="H11144" s="45">
        <v>-74650</v>
      </c>
      <c r="I11144" s="55">
        <f>pro[[#This Row],[Admin expenses 3]]+pro[[#This Row],[Admin expenses 2]]+pro[[#This Row],[Admin expenses 1]]+pro[[#This Row],[COGS]]</f>
        <v>-321320.99300000002</v>
      </c>
      <c r="J11144" s="55">
        <f>pro[[#This Row],[Revenue]]+pro[[#This Row],[AdminExp]]</f>
        <v>2747110.807</v>
      </c>
      <c r="K11144" s="83">
        <f>pro[[#This Row],[Profit]]/pro[[#This Row],[Revenue]]</f>
        <v>0.89528168981953593</v>
      </c>
      <c r="L11144" s="56">
        <f t="shared" si="174"/>
        <v>10</v>
      </c>
      <c r="M11144" s="82" t="str">
        <f>"Q"&amp;" "&amp;VLOOKUP(pro[[#This Row],[Period]],Mapping!A:B,2,0)</f>
        <v>Q 4</v>
      </c>
      <c r="N11144"/>
    </row>
    <row r="11145" spans="1:14" ht="14.25" x14ac:dyDescent="0.2">
      <c r="A11145" s="42" t="s">
        <v>44</v>
      </c>
      <c r="B11145" s="44" t="s">
        <v>39</v>
      </c>
      <c r="C11145" s="44" t="s">
        <v>57</v>
      </c>
      <c r="D11145" s="43">
        <v>211233.33000000002</v>
      </c>
      <c r="E11145" s="43">
        <v>-52258.493000000002</v>
      </c>
      <c r="F11145" s="45">
        <v>-52980</v>
      </c>
      <c r="G11145" s="45">
        <v>-60620</v>
      </c>
      <c r="H11145" s="45">
        <v>-57790</v>
      </c>
      <c r="I11145" s="55">
        <f>pro[[#This Row],[Admin expenses 3]]+pro[[#This Row],[Admin expenses 2]]+pro[[#This Row],[Admin expenses 1]]+pro[[#This Row],[COGS]]</f>
        <v>-223648.49300000002</v>
      </c>
      <c r="J11145" s="55">
        <f>pro[[#This Row],[Revenue]]+pro[[#This Row],[AdminExp]]</f>
        <v>-12415.163</v>
      </c>
      <c r="K11145" s="83">
        <f>pro[[#This Row],[Profit]]/pro[[#This Row],[Revenue]]</f>
        <v>-5.8774640346767243E-2</v>
      </c>
      <c r="L11145" s="56">
        <f t="shared" si="174"/>
        <v>10</v>
      </c>
      <c r="M11145" s="82" t="str">
        <f>"Q"&amp;" "&amp;VLOOKUP(pro[[#This Row],[Period]],Mapping!A:B,2,0)</f>
        <v>Q 4</v>
      </c>
      <c r="N11145"/>
    </row>
    <row r="11146" spans="1:14" ht="14.25" x14ac:dyDescent="0.2">
      <c r="A11146" s="42" t="s">
        <v>44</v>
      </c>
      <c r="B11146" s="44" t="s">
        <v>39</v>
      </c>
      <c r="C11146" s="44" t="s">
        <v>58</v>
      </c>
      <c r="D11146" s="43">
        <v>839294.27399999998</v>
      </c>
      <c r="E11146" s="43">
        <v>-222687.00999999998</v>
      </c>
      <c r="F11146" s="45">
        <v>-98380</v>
      </c>
      <c r="G11146" s="45">
        <v>-95220</v>
      </c>
      <c r="H11146" s="45">
        <v>-74830</v>
      </c>
      <c r="I11146" s="55">
        <f>pro[[#This Row],[Admin expenses 3]]+pro[[#This Row],[Admin expenses 2]]+pro[[#This Row],[Admin expenses 1]]+pro[[#This Row],[COGS]]</f>
        <v>-491117.01</v>
      </c>
      <c r="J11146" s="55">
        <f>pro[[#This Row],[Revenue]]+pro[[#This Row],[AdminExp]]</f>
        <v>348177.26399999997</v>
      </c>
      <c r="K11146" s="83">
        <f>pro[[#This Row],[Profit]]/pro[[#This Row],[Revenue]]</f>
        <v>0.41484527511503072</v>
      </c>
      <c r="L11146" s="56">
        <f t="shared" si="174"/>
        <v>10</v>
      </c>
      <c r="M11146" s="82" t="str">
        <f>"Q"&amp;" "&amp;VLOOKUP(pro[[#This Row],[Period]],Mapping!A:B,2,0)</f>
        <v>Q 4</v>
      </c>
      <c r="N11146"/>
    </row>
    <row r="11147" spans="1:14" ht="14.25" x14ac:dyDescent="0.2">
      <c r="A11147" s="42" t="s">
        <v>44</v>
      </c>
      <c r="B11147" s="44" t="s">
        <v>39</v>
      </c>
      <c r="C11147" s="44" t="s">
        <v>59</v>
      </c>
      <c r="D11147" s="43">
        <v>63877.351999999999</v>
      </c>
      <c r="E11147" s="43">
        <v>-14543.458999999999</v>
      </c>
      <c r="F11147" s="45">
        <v>-26480</v>
      </c>
      <c r="G11147" s="45">
        <v>-40700</v>
      </c>
      <c r="H11147" s="45">
        <v>-84500</v>
      </c>
      <c r="I11147" s="55">
        <f>pro[[#This Row],[Admin expenses 3]]+pro[[#This Row],[Admin expenses 2]]+pro[[#This Row],[Admin expenses 1]]+pro[[#This Row],[COGS]]</f>
        <v>-166223.459</v>
      </c>
      <c r="J11147" s="55">
        <f>pro[[#This Row],[Revenue]]+pro[[#This Row],[AdminExp]]</f>
        <v>-102346.107</v>
      </c>
      <c r="K11147" s="83">
        <f>pro[[#This Row],[Profit]]/pro[[#This Row],[Revenue]]</f>
        <v>-1.6022283923103138</v>
      </c>
      <c r="L11147" s="56">
        <f t="shared" si="174"/>
        <v>10</v>
      </c>
      <c r="M11147" s="82" t="str">
        <f>"Q"&amp;" "&amp;VLOOKUP(pro[[#This Row],[Period]],Mapping!A:B,2,0)</f>
        <v>Q 4</v>
      </c>
      <c r="N11147"/>
    </row>
    <row r="11148" spans="1:14" ht="14.25" x14ac:dyDescent="0.2">
      <c r="A11148" s="42" t="s">
        <v>44</v>
      </c>
      <c r="B11148" s="44" t="s">
        <v>39</v>
      </c>
      <c r="C11148" s="44" t="s">
        <v>60</v>
      </c>
      <c r="D11148" s="43">
        <v>225717.00899999999</v>
      </c>
      <c r="E11148" s="43">
        <v>-35268.848999999995</v>
      </c>
      <c r="F11148" s="45">
        <v>-42290</v>
      </c>
      <c r="G11148" s="45">
        <v>-24270</v>
      </c>
      <c r="H11148" s="45">
        <v>-29820</v>
      </c>
      <c r="I11148" s="55">
        <f>pro[[#This Row],[Admin expenses 3]]+pro[[#This Row],[Admin expenses 2]]+pro[[#This Row],[Admin expenses 1]]+pro[[#This Row],[COGS]]</f>
        <v>-131648.84899999999</v>
      </c>
      <c r="J11148" s="55">
        <f>pro[[#This Row],[Revenue]]+pro[[#This Row],[AdminExp]]</f>
        <v>94068.160000000003</v>
      </c>
      <c r="K11148" s="83">
        <f>pro[[#This Row],[Profit]]/pro[[#This Row],[Revenue]]</f>
        <v>0.41675264268631174</v>
      </c>
      <c r="L11148" s="56">
        <f t="shared" si="174"/>
        <v>10</v>
      </c>
      <c r="M11148" s="82" t="str">
        <f>"Q"&amp;" "&amp;VLOOKUP(pro[[#This Row],[Period]],Mapping!A:B,2,0)</f>
        <v>Q 4</v>
      </c>
      <c r="N11148"/>
    </row>
    <row r="11149" spans="1:14" ht="14.25" x14ac:dyDescent="0.2">
      <c r="A11149" s="42" t="s">
        <v>44</v>
      </c>
      <c r="B11149" s="44" t="s">
        <v>39</v>
      </c>
      <c r="C11149" s="44" t="s">
        <v>57</v>
      </c>
      <c r="D11149" s="43">
        <v>838194.64399999985</v>
      </c>
      <c r="E11149" s="43">
        <v>-197151.87100000001</v>
      </c>
      <c r="F11149" s="45">
        <v>-97270</v>
      </c>
      <c r="G11149" s="45">
        <v>-96900</v>
      </c>
      <c r="H11149" s="45">
        <v>-86390</v>
      </c>
      <c r="I11149" s="55">
        <f>pro[[#This Row],[Admin expenses 3]]+pro[[#This Row],[Admin expenses 2]]+pro[[#This Row],[Admin expenses 1]]+pro[[#This Row],[COGS]]</f>
        <v>-477711.87100000004</v>
      </c>
      <c r="J11149" s="55">
        <f>pro[[#This Row],[Revenue]]+pro[[#This Row],[AdminExp]]</f>
        <v>360482.77299999981</v>
      </c>
      <c r="K11149" s="83">
        <f>pro[[#This Row],[Profit]]/pro[[#This Row],[Revenue]]</f>
        <v>0.43007048014494337</v>
      </c>
      <c r="L11149" s="56">
        <f t="shared" si="174"/>
        <v>10</v>
      </c>
      <c r="M11149" s="82" t="str">
        <f>"Q"&amp;" "&amp;VLOOKUP(pro[[#This Row],[Period]],Mapping!A:B,2,0)</f>
        <v>Q 4</v>
      </c>
      <c r="N11149"/>
    </row>
    <row r="11150" spans="1:14" ht="14.25" x14ac:dyDescent="0.2">
      <c r="A11150" s="42" t="s">
        <v>44</v>
      </c>
      <c r="B11150" s="44" t="s">
        <v>39</v>
      </c>
      <c r="C11150" s="44" t="s">
        <v>58</v>
      </c>
      <c r="D11150" s="43">
        <v>699402.23499999999</v>
      </c>
      <c r="E11150" s="43">
        <v>-176491.05599999998</v>
      </c>
      <c r="F11150" s="45">
        <v>-50300</v>
      </c>
      <c r="G11150" s="45">
        <v>-87680</v>
      </c>
      <c r="H11150" s="45">
        <v>-15810</v>
      </c>
      <c r="I11150" s="55">
        <f>pro[[#This Row],[Admin expenses 3]]+pro[[#This Row],[Admin expenses 2]]+pro[[#This Row],[Admin expenses 1]]+pro[[#This Row],[COGS]]</f>
        <v>-330281.05599999998</v>
      </c>
      <c r="J11150" s="55">
        <f>pro[[#This Row],[Revenue]]+pro[[#This Row],[AdminExp]]</f>
        <v>369121.179</v>
      </c>
      <c r="K11150" s="83">
        <f>pro[[#This Row],[Profit]]/pro[[#This Row],[Revenue]]</f>
        <v>0.52776665633617825</v>
      </c>
      <c r="L11150" s="56">
        <f t="shared" si="174"/>
        <v>10</v>
      </c>
      <c r="M11150" s="82" t="str">
        <f>"Q"&amp;" "&amp;VLOOKUP(pro[[#This Row],[Period]],Mapping!A:B,2,0)</f>
        <v>Q 4</v>
      </c>
      <c r="N11150"/>
    </row>
    <row r="11151" spans="1:14" ht="14.25" x14ac:dyDescent="0.2">
      <c r="A11151" s="42" t="s">
        <v>44</v>
      </c>
      <c r="B11151" s="44" t="s">
        <v>39</v>
      </c>
      <c r="C11151" s="44" t="s">
        <v>59</v>
      </c>
      <c r="D11151" s="43">
        <v>424361.217</v>
      </c>
      <c r="E11151" s="43">
        <v>-49153.810999999994</v>
      </c>
      <c r="F11151" s="45">
        <v>-58140</v>
      </c>
      <c r="G11151" s="45">
        <v>-106590</v>
      </c>
      <c r="H11151" s="45">
        <v>-79340</v>
      </c>
      <c r="I11151" s="55">
        <f>pro[[#This Row],[Admin expenses 3]]+pro[[#This Row],[Admin expenses 2]]+pro[[#This Row],[Admin expenses 1]]+pro[[#This Row],[COGS]]</f>
        <v>-293223.81099999999</v>
      </c>
      <c r="J11151" s="55">
        <f>pro[[#This Row],[Revenue]]+pro[[#This Row],[AdminExp]]</f>
        <v>131137.40600000002</v>
      </c>
      <c r="K11151" s="83">
        <f>pro[[#This Row],[Profit]]/pro[[#This Row],[Revenue]]</f>
        <v>0.30902306984382133</v>
      </c>
      <c r="L11151" s="56">
        <f t="shared" si="174"/>
        <v>10</v>
      </c>
      <c r="M11151" s="82" t="str">
        <f>"Q"&amp;" "&amp;VLOOKUP(pro[[#This Row],[Period]],Mapping!A:B,2,0)</f>
        <v>Q 4</v>
      </c>
      <c r="N11151"/>
    </row>
    <row r="11152" spans="1:14" ht="14.25" x14ac:dyDescent="0.2">
      <c r="A11152" s="42" t="s">
        <v>44</v>
      </c>
      <c r="B11152" s="44" t="s">
        <v>39</v>
      </c>
      <c r="C11152" s="44" t="s">
        <v>60</v>
      </c>
      <c r="D11152" s="43">
        <v>187659.35299999997</v>
      </c>
      <c r="E11152" s="43">
        <v>-28523.985000000001</v>
      </c>
      <c r="F11152" s="45">
        <v>-68530</v>
      </c>
      <c r="G11152" s="45">
        <v>-55890</v>
      </c>
      <c r="H11152" s="45">
        <v>-47850</v>
      </c>
      <c r="I11152" s="55">
        <f>pro[[#This Row],[Admin expenses 3]]+pro[[#This Row],[Admin expenses 2]]+pro[[#This Row],[Admin expenses 1]]+pro[[#This Row],[COGS]]</f>
        <v>-200793.98499999999</v>
      </c>
      <c r="J11152" s="55">
        <f>pro[[#This Row],[Revenue]]+pro[[#This Row],[AdminExp]]</f>
        <v>-13134.632000000012</v>
      </c>
      <c r="K11152" s="83">
        <f>pro[[#This Row],[Profit]]/pro[[#This Row],[Revenue]]</f>
        <v>-6.9991885776138282E-2</v>
      </c>
      <c r="L11152" s="56">
        <f t="shared" si="174"/>
        <v>10</v>
      </c>
      <c r="M11152" s="82" t="str">
        <f>"Q"&amp;" "&amp;VLOOKUP(pro[[#This Row],[Period]],Mapping!A:B,2,0)</f>
        <v>Q 4</v>
      </c>
      <c r="N11152"/>
    </row>
    <row r="11153" spans="1:14" ht="14.25" x14ac:dyDescent="0.2">
      <c r="A11153" s="42" t="s">
        <v>44</v>
      </c>
      <c r="B11153" s="44" t="s">
        <v>39</v>
      </c>
      <c r="C11153" s="44" t="s">
        <v>57</v>
      </c>
      <c r="D11153" s="43">
        <v>170105.30599999998</v>
      </c>
      <c r="E11153" s="43">
        <v>-43448.076000000001</v>
      </c>
      <c r="F11153" s="45">
        <v>-44970</v>
      </c>
      <c r="G11153" s="45">
        <v>-16920</v>
      </c>
      <c r="H11153" s="45">
        <v>-67430</v>
      </c>
      <c r="I11153" s="55">
        <f>pro[[#This Row],[Admin expenses 3]]+pro[[#This Row],[Admin expenses 2]]+pro[[#This Row],[Admin expenses 1]]+pro[[#This Row],[COGS]]</f>
        <v>-172768.076</v>
      </c>
      <c r="J11153" s="55">
        <f>pro[[#This Row],[Revenue]]+pro[[#This Row],[AdminExp]]</f>
        <v>-2662.7700000000186</v>
      </c>
      <c r="K11153" s="83">
        <f>pro[[#This Row],[Profit]]/pro[[#This Row],[Revenue]]</f>
        <v>-1.5653656329803249E-2</v>
      </c>
      <c r="L11153" s="56">
        <f t="shared" si="174"/>
        <v>10</v>
      </c>
      <c r="M11153" s="82" t="str">
        <f>"Q"&amp;" "&amp;VLOOKUP(pro[[#This Row],[Period]],Mapping!A:B,2,0)</f>
        <v>Q 4</v>
      </c>
      <c r="N11153"/>
    </row>
    <row r="11154" spans="1:14" ht="14.25" x14ac:dyDescent="0.2">
      <c r="A11154" s="42" t="s">
        <v>44</v>
      </c>
      <c r="B11154" s="44" t="s">
        <v>39</v>
      </c>
      <c r="C11154" s="44" t="s">
        <v>58</v>
      </c>
      <c r="D11154" s="43">
        <v>31343.48</v>
      </c>
      <c r="E11154" s="43">
        <v>-10926.698999999999</v>
      </c>
      <c r="F11154" s="45">
        <v>-57220</v>
      </c>
      <c r="G11154" s="45">
        <v>-44590</v>
      </c>
      <c r="H11154" s="45">
        <v>-103950</v>
      </c>
      <c r="I11154" s="55">
        <f>pro[[#This Row],[Admin expenses 3]]+pro[[#This Row],[Admin expenses 2]]+pro[[#This Row],[Admin expenses 1]]+pro[[#This Row],[COGS]]</f>
        <v>-216686.69899999999</v>
      </c>
      <c r="J11154" s="55">
        <f>pro[[#This Row],[Revenue]]+pro[[#This Row],[AdminExp]]</f>
        <v>-185343.21899999998</v>
      </c>
      <c r="K11154" s="83">
        <f>pro[[#This Row],[Profit]]/pro[[#This Row],[Revenue]]</f>
        <v>-5.9132942162133872</v>
      </c>
      <c r="L11154" s="56">
        <f t="shared" si="174"/>
        <v>10</v>
      </c>
      <c r="M11154" s="82" t="str">
        <f>"Q"&amp;" "&amp;VLOOKUP(pro[[#This Row],[Period]],Mapping!A:B,2,0)</f>
        <v>Q 4</v>
      </c>
      <c r="N11154"/>
    </row>
    <row r="11155" spans="1:14" ht="14.25" x14ac:dyDescent="0.2">
      <c r="A11155" s="42" t="s">
        <v>44</v>
      </c>
      <c r="B11155" s="44" t="s">
        <v>39</v>
      </c>
      <c r="C11155" s="44" t="s">
        <v>59</v>
      </c>
      <c r="D11155" s="43">
        <v>190551.29800000001</v>
      </c>
      <c r="E11155" s="43">
        <v>-62993.804999999993</v>
      </c>
      <c r="F11155" s="45">
        <v>-37370</v>
      </c>
      <c r="G11155" s="45">
        <v>-15510</v>
      </c>
      <c r="H11155" s="45">
        <v>-35820</v>
      </c>
      <c r="I11155" s="55">
        <f>pro[[#This Row],[Admin expenses 3]]+pro[[#This Row],[Admin expenses 2]]+pro[[#This Row],[Admin expenses 1]]+pro[[#This Row],[COGS]]</f>
        <v>-151693.80499999999</v>
      </c>
      <c r="J11155" s="55">
        <f>pro[[#This Row],[Revenue]]+pro[[#This Row],[AdminExp]]</f>
        <v>38857.493000000017</v>
      </c>
      <c r="K11155" s="83">
        <f>pro[[#This Row],[Profit]]/pro[[#This Row],[Revenue]]</f>
        <v>0.20392142907365562</v>
      </c>
      <c r="L11155" s="56">
        <f t="shared" si="174"/>
        <v>10</v>
      </c>
      <c r="M11155" s="82" t="str">
        <f>"Q"&amp;" "&amp;VLOOKUP(pro[[#This Row],[Period]],Mapping!A:B,2,0)</f>
        <v>Q 4</v>
      </c>
      <c r="N11155"/>
    </row>
    <row r="11156" spans="1:14" ht="14.25" x14ac:dyDescent="0.2">
      <c r="A11156" s="42" t="s">
        <v>44</v>
      </c>
      <c r="B11156" s="44" t="s">
        <v>39</v>
      </c>
      <c r="C11156" s="44" t="s">
        <v>60</v>
      </c>
      <c r="D11156" s="43">
        <v>594341.223</v>
      </c>
      <c r="E11156" s="43">
        <v>-164641.39300000001</v>
      </c>
      <c r="F11156" s="45">
        <v>-25550</v>
      </c>
      <c r="G11156" s="45">
        <v>-76660</v>
      </c>
      <c r="H11156" s="45">
        <v>-78880</v>
      </c>
      <c r="I11156" s="55">
        <f>pro[[#This Row],[Admin expenses 3]]+pro[[#This Row],[Admin expenses 2]]+pro[[#This Row],[Admin expenses 1]]+pro[[#This Row],[COGS]]</f>
        <v>-345731.39300000004</v>
      </c>
      <c r="J11156" s="55">
        <f>pro[[#This Row],[Revenue]]+pro[[#This Row],[AdminExp]]</f>
        <v>248609.82999999996</v>
      </c>
      <c r="K11156" s="83">
        <f>pro[[#This Row],[Profit]]/pro[[#This Row],[Revenue]]</f>
        <v>0.41829477811603849</v>
      </c>
      <c r="L11156" s="56">
        <f t="shared" si="174"/>
        <v>10</v>
      </c>
      <c r="M11156" s="82" t="str">
        <f>"Q"&amp;" "&amp;VLOOKUP(pro[[#This Row],[Period]],Mapping!A:B,2,0)</f>
        <v>Q 4</v>
      </c>
      <c r="N11156"/>
    </row>
    <row r="11157" spans="1:14" ht="14.25" x14ac:dyDescent="0.2">
      <c r="A11157" s="42" t="s">
        <v>44</v>
      </c>
      <c r="B11157" s="44" t="s">
        <v>39</v>
      </c>
      <c r="C11157" s="44" t="s">
        <v>57</v>
      </c>
      <c r="D11157" s="43">
        <v>318354.25999999995</v>
      </c>
      <c r="E11157" s="43">
        <v>-341422.76699999999</v>
      </c>
      <c r="F11157" s="45">
        <v>-71160</v>
      </c>
      <c r="G11157" s="45">
        <v>-46170</v>
      </c>
      <c r="H11157" s="45">
        <v>-29070</v>
      </c>
      <c r="I11157" s="55">
        <f>pro[[#This Row],[Admin expenses 3]]+pro[[#This Row],[Admin expenses 2]]+pro[[#This Row],[Admin expenses 1]]+pro[[#This Row],[COGS]]</f>
        <v>-487822.76699999999</v>
      </c>
      <c r="J11157" s="55">
        <f>pro[[#This Row],[Revenue]]+pro[[#This Row],[AdminExp]]</f>
        <v>-169468.50700000004</v>
      </c>
      <c r="K11157" s="83">
        <f>pro[[#This Row],[Profit]]/pro[[#This Row],[Revenue]]</f>
        <v>-0.53232680787748865</v>
      </c>
      <c r="L11157" s="56">
        <f t="shared" si="174"/>
        <v>10</v>
      </c>
      <c r="M11157" s="82" t="str">
        <f>"Q"&amp;" "&amp;VLOOKUP(pro[[#This Row],[Period]],Mapping!A:B,2,0)</f>
        <v>Q 4</v>
      </c>
      <c r="N11157"/>
    </row>
    <row r="11158" spans="1:14" ht="14.25" x14ac:dyDescent="0.2">
      <c r="A11158" s="42" t="s">
        <v>44</v>
      </c>
      <c r="B11158" s="44" t="s">
        <v>37</v>
      </c>
      <c r="C11158" s="44" t="s">
        <v>57</v>
      </c>
      <c r="D11158" s="43">
        <v>243094.97099999999</v>
      </c>
      <c r="E11158" s="43">
        <v>-11142.88</v>
      </c>
      <c r="F11158" s="45">
        <v>-39930</v>
      </c>
      <c r="G11158" s="45">
        <v>-75290</v>
      </c>
      <c r="H11158" s="45">
        <v>-94640</v>
      </c>
      <c r="I11158" s="55">
        <f>pro[[#This Row],[Admin expenses 3]]+pro[[#This Row],[Admin expenses 2]]+pro[[#This Row],[Admin expenses 1]]+pro[[#This Row],[COGS]]</f>
        <v>-221002.88</v>
      </c>
      <c r="J11158" s="55">
        <f>pro[[#This Row],[Revenue]]+pro[[#This Row],[AdminExp]]</f>
        <v>22092.090999999986</v>
      </c>
      <c r="K11158" s="83">
        <f>pro[[#This Row],[Profit]]/pro[[#This Row],[Revenue]]</f>
        <v>9.0878436971038729E-2</v>
      </c>
      <c r="L11158" s="56">
        <f t="shared" si="174"/>
        <v>10</v>
      </c>
      <c r="M11158" s="82" t="str">
        <f>"Q"&amp;" "&amp;VLOOKUP(pro[[#This Row],[Period]],Mapping!A:B,2,0)</f>
        <v>Q 4</v>
      </c>
      <c r="N11158"/>
    </row>
    <row r="11159" spans="1:14" ht="14.25" x14ac:dyDescent="0.2">
      <c r="A11159" s="42" t="s">
        <v>44</v>
      </c>
      <c r="B11159" s="44" t="s">
        <v>37</v>
      </c>
      <c r="C11159" s="44" t="s">
        <v>58</v>
      </c>
      <c r="D11159" s="43">
        <v>76829.899999999994</v>
      </c>
      <c r="E11159" s="43">
        <v>-43100.938999999998</v>
      </c>
      <c r="F11159" s="45">
        <v>-64270</v>
      </c>
      <c r="G11159" s="45">
        <v>-74430</v>
      </c>
      <c r="H11159" s="45">
        <v>-77890</v>
      </c>
      <c r="I11159" s="55">
        <f>pro[[#This Row],[Admin expenses 3]]+pro[[#This Row],[Admin expenses 2]]+pro[[#This Row],[Admin expenses 1]]+pro[[#This Row],[COGS]]</f>
        <v>-259690.93900000001</v>
      </c>
      <c r="J11159" s="55">
        <f>pro[[#This Row],[Revenue]]+pro[[#This Row],[AdminExp]]</f>
        <v>-182861.03900000002</v>
      </c>
      <c r="K11159" s="83">
        <f>pro[[#This Row],[Profit]]/pro[[#This Row],[Revenue]]</f>
        <v>-2.3800764936567669</v>
      </c>
      <c r="L11159" s="56">
        <f t="shared" si="174"/>
        <v>10</v>
      </c>
      <c r="M11159" s="82" t="str">
        <f>"Q"&amp;" "&amp;VLOOKUP(pro[[#This Row],[Period]],Mapping!A:B,2,0)</f>
        <v>Q 4</v>
      </c>
      <c r="N11159"/>
    </row>
    <row r="11160" spans="1:14" ht="14.25" x14ac:dyDescent="0.2">
      <c r="A11160" s="42" t="s">
        <v>44</v>
      </c>
      <c r="B11160" s="44" t="s">
        <v>37</v>
      </c>
      <c r="C11160" s="44" t="s">
        <v>59</v>
      </c>
      <c r="D11160" s="43">
        <v>5580.5540000000001</v>
      </c>
      <c r="E11160" s="43">
        <v>-6041.7</v>
      </c>
      <c r="F11160" s="45">
        <v>-71930</v>
      </c>
      <c r="G11160" s="45">
        <v>-48460</v>
      </c>
      <c r="H11160" s="45">
        <v>-60060</v>
      </c>
      <c r="I11160" s="55">
        <f>pro[[#This Row],[Admin expenses 3]]+pro[[#This Row],[Admin expenses 2]]+pro[[#This Row],[Admin expenses 1]]+pro[[#This Row],[COGS]]</f>
        <v>-186491.7</v>
      </c>
      <c r="J11160" s="55">
        <f>pro[[#This Row],[Revenue]]+pro[[#This Row],[AdminExp]]</f>
        <v>-180911.14600000001</v>
      </c>
      <c r="K11160" s="83">
        <f>pro[[#This Row],[Profit]]/pro[[#This Row],[Revenue]]</f>
        <v>-32.418133755179149</v>
      </c>
      <c r="L11160" s="56">
        <f t="shared" si="174"/>
        <v>10</v>
      </c>
      <c r="M11160" s="82" t="str">
        <f>"Q"&amp;" "&amp;VLOOKUP(pro[[#This Row],[Period]],Mapping!A:B,2,0)</f>
        <v>Q 4</v>
      </c>
      <c r="N11160"/>
    </row>
    <row r="11161" spans="1:14" ht="14.25" x14ac:dyDescent="0.2">
      <c r="A11161" s="42" t="s">
        <v>44</v>
      </c>
      <c r="B11161" s="44" t="s">
        <v>37</v>
      </c>
      <c r="C11161" s="44" t="s">
        <v>57</v>
      </c>
      <c r="D11161" s="43">
        <v>280559.56599999999</v>
      </c>
      <c r="E11161" s="43">
        <v>-328611.80099999998</v>
      </c>
      <c r="F11161" s="45">
        <v>-99100</v>
      </c>
      <c r="G11161" s="45">
        <v>-62440</v>
      </c>
      <c r="H11161" s="45">
        <v>-95800</v>
      </c>
      <c r="I11161" s="55">
        <f>pro[[#This Row],[Admin expenses 3]]+pro[[#This Row],[Admin expenses 2]]+pro[[#This Row],[Admin expenses 1]]+pro[[#This Row],[COGS]]</f>
        <v>-585951.80099999998</v>
      </c>
      <c r="J11161" s="55">
        <f>pro[[#This Row],[Revenue]]+pro[[#This Row],[AdminExp]]</f>
        <v>-305392.23499999999</v>
      </c>
      <c r="K11161" s="83">
        <f>pro[[#This Row],[Profit]]/pro[[#This Row],[Revenue]]</f>
        <v>-1.0885112183271626</v>
      </c>
      <c r="L11161" s="56">
        <f t="shared" si="174"/>
        <v>10</v>
      </c>
      <c r="M11161" s="82" t="str">
        <f>"Q"&amp;" "&amp;VLOOKUP(pro[[#This Row],[Period]],Mapping!A:B,2,0)</f>
        <v>Q 4</v>
      </c>
      <c r="N11161"/>
    </row>
    <row r="11162" spans="1:14" ht="14.25" x14ac:dyDescent="0.2">
      <c r="A11162" s="42" t="s">
        <v>44</v>
      </c>
      <c r="B11162" s="44" t="s">
        <v>37</v>
      </c>
      <c r="C11162" s="44" t="s">
        <v>58</v>
      </c>
      <c r="D11162" s="43">
        <v>225270.38099999999</v>
      </c>
      <c r="E11162" s="43">
        <v>-92715.790999999997</v>
      </c>
      <c r="F11162" s="45">
        <v>-72350</v>
      </c>
      <c r="G11162" s="45">
        <v>-103190</v>
      </c>
      <c r="H11162" s="45">
        <v>-87020</v>
      </c>
      <c r="I11162" s="55">
        <f>pro[[#This Row],[Admin expenses 3]]+pro[[#This Row],[Admin expenses 2]]+pro[[#This Row],[Admin expenses 1]]+pro[[#This Row],[COGS]]</f>
        <v>-355275.79099999997</v>
      </c>
      <c r="J11162" s="55">
        <f>pro[[#This Row],[Revenue]]+pro[[#This Row],[AdminExp]]</f>
        <v>-130005.40999999997</v>
      </c>
      <c r="K11162" s="83">
        <f>pro[[#This Row],[Profit]]/pro[[#This Row],[Revenue]]</f>
        <v>-0.5771083150074664</v>
      </c>
      <c r="L11162" s="56">
        <f t="shared" si="174"/>
        <v>10</v>
      </c>
      <c r="M11162" s="82" t="str">
        <f>"Q"&amp;" "&amp;VLOOKUP(pro[[#This Row],[Period]],Mapping!A:B,2,0)</f>
        <v>Q 4</v>
      </c>
      <c r="N11162"/>
    </row>
    <row r="11163" spans="1:14" ht="14.25" x14ac:dyDescent="0.2">
      <c r="A11163" s="42" t="s">
        <v>44</v>
      </c>
      <c r="B11163" s="44" t="s">
        <v>37</v>
      </c>
      <c r="C11163" s="44" t="s">
        <v>59</v>
      </c>
      <c r="D11163" s="43">
        <v>46008.899999999994</v>
      </c>
      <c r="E11163" s="43">
        <v>-26761.741999999998</v>
      </c>
      <c r="F11163" s="45">
        <v>-35030</v>
      </c>
      <c r="G11163" s="45">
        <v>-63390</v>
      </c>
      <c r="H11163" s="45">
        <v>-93740</v>
      </c>
      <c r="I11163" s="55">
        <f>pro[[#This Row],[Admin expenses 3]]+pro[[#This Row],[Admin expenses 2]]+pro[[#This Row],[Admin expenses 1]]+pro[[#This Row],[COGS]]</f>
        <v>-218921.742</v>
      </c>
      <c r="J11163" s="55">
        <f>pro[[#This Row],[Revenue]]+pro[[#This Row],[AdminExp]]</f>
        <v>-172912.842</v>
      </c>
      <c r="K11163" s="83">
        <f>pro[[#This Row],[Profit]]/pro[[#This Row],[Revenue]]</f>
        <v>-3.7582476868605861</v>
      </c>
      <c r="L11163" s="56">
        <f t="shared" si="174"/>
        <v>10</v>
      </c>
      <c r="M11163" s="82" t="str">
        <f>"Q"&amp;" "&amp;VLOOKUP(pro[[#This Row],[Period]],Mapping!A:B,2,0)</f>
        <v>Q 4</v>
      </c>
      <c r="N11163"/>
    </row>
    <row r="11164" spans="1:14" ht="14.25" x14ac:dyDescent="0.2">
      <c r="A11164" s="42" t="s">
        <v>44</v>
      </c>
      <c r="B11164" s="44" t="s">
        <v>37</v>
      </c>
      <c r="C11164" s="44" t="s">
        <v>57</v>
      </c>
      <c r="D11164" s="43">
        <v>76351.799999999988</v>
      </c>
      <c r="E11164" s="43">
        <v>-60339.054999999993</v>
      </c>
      <c r="F11164" s="45">
        <v>-93260</v>
      </c>
      <c r="G11164" s="45">
        <v>-83850</v>
      </c>
      <c r="H11164" s="45">
        <v>-12470</v>
      </c>
      <c r="I11164" s="55">
        <f>pro[[#This Row],[Admin expenses 3]]+pro[[#This Row],[Admin expenses 2]]+pro[[#This Row],[Admin expenses 1]]+pro[[#This Row],[COGS]]</f>
        <v>-249919.05499999999</v>
      </c>
      <c r="J11164" s="55">
        <f>pro[[#This Row],[Revenue]]+pro[[#This Row],[AdminExp]]</f>
        <v>-173567.255</v>
      </c>
      <c r="K11164" s="83">
        <f>pro[[#This Row],[Profit]]/pro[[#This Row],[Revenue]]</f>
        <v>-2.2732568845790149</v>
      </c>
      <c r="L11164" s="56">
        <f t="shared" si="174"/>
        <v>10</v>
      </c>
      <c r="M11164" s="82" t="str">
        <f>"Q"&amp;" "&amp;VLOOKUP(pro[[#This Row],[Period]],Mapping!A:B,2,0)</f>
        <v>Q 4</v>
      </c>
      <c r="N11164"/>
    </row>
    <row r="11165" spans="1:14" ht="14.25" x14ac:dyDescent="0.2">
      <c r="A11165" s="42" t="s">
        <v>44</v>
      </c>
      <c r="B11165" s="44" t="s">
        <v>37</v>
      </c>
      <c r="C11165" s="44" t="s">
        <v>58</v>
      </c>
      <c r="D11165" s="43">
        <v>28215073.418000001</v>
      </c>
      <c r="E11165" s="43">
        <v>-25936578.254999999</v>
      </c>
      <c r="F11165" s="45">
        <v>-14700</v>
      </c>
      <c r="G11165" s="45">
        <v>-58410</v>
      </c>
      <c r="H11165" s="45">
        <v>-72840</v>
      </c>
      <c r="I11165" s="55">
        <f>pro[[#This Row],[Admin expenses 3]]+pro[[#This Row],[Admin expenses 2]]+pro[[#This Row],[Admin expenses 1]]+pro[[#This Row],[COGS]]</f>
        <v>-26082528.254999999</v>
      </c>
      <c r="J11165" s="55">
        <f>pro[[#This Row],[Revenue]]+pro[[#This Row],[AdminExp]]</f>
        <v>2132545.1630000025</v>
      </c>
      <c r="K11165" s="83">
        <f>pro[[#This Row],[Profit]]/pro[[#This Row],[Revenue]]</f>
        <v>7.5581769056802472E-2</v>
      </c>
      <c r="L11165" s="56">
        <f t="shared" si="174"/>
        <v>10</v>
      </c>
      <c r="M11165" s="82" t="str">
        <f>"Q"&amp;" "&amp;VLOOKUP(pro[[#This Row],[Period]],Mapping!A:B,2,0)</f>
        <v>Q 4</v>
      </c>
      <c r="N11165"/>
    </row>
    <row r="11166" spans="1:14" ht="14.25" x14ac:dyDescent="0.2">
      <c r="A11166" s="42" t="s">
        <v>44</v>
      </c>
      <c r="B11166" s="44" t="s">
        <v>37</v>
      </c>
      <c r="C11166" s="44" t="s">
        <v>59</v>
      </c>
      <c r="D11166" s="43">
        <v>11221.252</v>
      </c>
      <c r="E11166" s="43">
        <v>-1020.943</v>
      </c>
      <c r="F11166" s="45">
        <v>-83270</v>
      </c>
      <c r="G11166" s="45">
        <v>-88990</v>
      </c>
      <c r="H11166" s="45">
        <v>-51970</v>
      </c>
      <c r="I11166" s="55">
        <f>pro[[#This Row],[Admin expenses 3]]+pro[[#This Row],[Admin expenses 2]]+pro[[#This Row],[Admin expenses 1]]+pro[[#This Row],[COGS]]</f>
        <v>-225250.943</v>
      </c>
      <c r="J11166" s="55">
        <f>pro[[#This Row],[Revenue]]+pro[[#This Row],[AdminExp]]</f>
        <v>-214029.69099999999</v>
      </c>
      <c r="K11166" s="83">
        <f>pro[[#This Row],[Profit]]/pro[[#This Row],[Revenue]]</f>
        <v>-19.073601680097727</v>
      </c>
      <c r="L11166" s="56">
        <f t="shared" si="174"/>
        <v>10</v>
      </c>
      <c r="M11166" s="82" t="str">
        <f>"Q"&amp;" "&amp;VLOOKUP(pro[[#This Row],[Period]],Mapping!A:B,2,0)</f>
        <v>Q 4</v>
      </c>
      <c r="N11166"/>
    </row>
    <row r="11167" spans="1:14" ht="14.25" x14ac:dyDescent="0.2">
      <c r="A11167" s="42" t="s">
        <v>44</v>
      </c>
      <c r="B11167" s="44" t="s">
        <v>37</v>
      </c>
      <c r="C11167" s="44" t="s">
        <v>57</v>
      </c>
      <c r="D11167" s="43">
        <v>139969.53599999999</v>
      </c>
      <c r="E11167" s="43">
        <v>-17372.151999999998</v>
      </c>
      <c r="F11167" s="45">
        <v>-100700</v>
      </c>
      <c r="G11167" s="45">
        <v>-41070</v>
      </c>
      <c r="H11167" s="45">
        <v>-33850</v>
      </c>
      <c r="I11167" s="55">
        <f>pro[[#This Row],[Admin expenses 3]]+pro[[#This Row],[Admin expenses 2]]+pro[[#This Row],[Admin expenses 1]]+pro[[#This Row],[COGS]]</f>
        <v>-192992.152</v>
      </c>
      <c r="J11167" s="55">
        <f>pro[[#This Row],[Revenue]]+pro[[#This Row],[AdminExp]]</f>
        <v>-53022.616000000009</v>
      </c>
      <c r="K11167" s="83">
        <f>pro[[#This Row],[Profit]]/pro[[#This Row],[Revenue]]</f>
        <v>-0.37881540165997274</v>
      </c>
      <c r="L11167" s="56">
        <f t="shared" si="174"/>
        <v>10</v>
      </c>
      <c r="M11167" s="82" t="str">
        <f>"Q"&amp;" "&amp;VLOOKUP(pro[[#This Row],[Period]],Mapping!A:B,2,0)</f>
        <v>Q 4</v>
      </c>
      <c r="N11167"/>
    </row>
    <row r="11168" spans="1:14" ht="14.25" x14ac:dyDescent="0.2">
      <c r="A11168" s="42" t="s">
        <v>44</v>
      </c>
      <c r="B11168" s="44" t="s">
        <v>37</v>
      </c>
      <c r="C11168" s="44" t="s">
        <v>57</v>
      </c>
      <c r="D11168" s="43">
        <v>13064.968000000001</v>
      </c>
      <c r="E11168" s="43">
        <v>-1070.818</v>
      </c>
      <c r="F11168" s="45">
        <v>-68400</v>
      </c>
      <c r="G11168" s="45">
        <v>-26150</v>
      </c>
      <c r="H11168" s="45">
        <v>-20770</v>
      </c>
      <c r="I11168" s="55">
        <f>pro[[#This Row],[Admin expenses 3]]+pro[[#This Row],[Admin expenses 2]]+pro[[#This Row],[Admin expenses 1]]+pro[[#This Row],[COGS]]</f>
        <v>-116390.818</v>
      </c>
      <c r="J11168" s="55">
        <f>pro[[#This Row],[Revenue]]+pro[[#This Row],[AdminExp]]</f>
        <v>-103325.85</v>
      </c>
      <c r="K11168" s="83">
        <f>pro[[#This Row],[Profit]]/pro[[#This Row],[Revenue]]</f>
        <v>-7.9086186816531043</v>
      </c>
      <c r="L11168" s="56">
        <f t="shared" si="174"/>
        <v>10</v>
      </c>
      <c r="M11168" s="82" t="str">
        <f>"Q"&amp;" "&amp;VLOOKUP(pro[[#This Row],[Period]],Mapping!A:B,2,0)</f>
        <v>Q 4</v>
      </c>
      <c r="N11168"/>
    </row>
    <row r="11169" spans="1:14" ht="14.25" x14ac:dyDescent="0.2">
      <c r="A11169" s="42" t="s">
        <v>44</v>
      </c>
      <c r="B11169" s="44" t="s">
        <v>37</v>
      </c>
      <c r="C11169" s="44" t="s">
        <v>57</v>
      </c>
      <c r="D11169" s="43">
        <v>137807.15899999999</v>
      </c>
      <c r="E11169" s="43">
        <v>-10599.882999999998</v>
      </c>
      <c r="F11169" s="45">
        <v>-65140</v>
      </c>
      <c r="G11169" s="45">
        <v>-66260</v>
      </c>
      <c r="H11169" s="45">
        <v>-22610</v>
      </c>
      <c r="I11169" s="55">
        <f>pro[[#This Row],[Admin expenses 3]]+pro[[#This Row],[Admin expenses 2]]+pro[[#This Row],[Admin expenses 1]]+pro[[#This Row],[COGS]]</f>
        <v>-164609.883</v>
      </c>
      <c r="J11169" s="55">
        <f>pro[[#This Row],[Revenue]]+pro[[#This Row],[AdminExp]]</f>
        <v>-26802.724000000017</v>
      </c>
      <c r="K11169" s="83">
        <f>pro[[#This Row],[Profit]]/pro[[#This Row],[Revenue]]</f>
        <v>-0.19449442390725158</v>
      </c>
      <c r="L11169" s="56">
        <f t="shared" si="174"/>
        <v>10</v>
      </c>
      <c r="M11169" s="82" t="str">
        <f>"Q"&amp;" "&amp;VLOOKUP(pro[[#This Row],[Period]],Mapping!A:B,2,0)</f>
        <v>Q 4</v>
      </c>
      <c r="N11169"/>
    </row>
    <row r="11170" spans="1:14" ht="14.25" x14ac:dyDescent="0.2">
      <c r="A11170" s="42" t="s">
        <v>44</v>
      </c>
      <c r="B11170" s="44" t="s">
        <v>37</v>
      </c>
      <c r="C11170" s="44" t="s">
        <v>57</v>
      </c>
      <c r="D11170" s="43">
        <v>69327.516999999993</v>
      </c>
      <c r="E11170" s="43">
        <v>-11143.460999999999</v>
      </c>
      <c r="F11170" s="45">
        <v>-62420</v>
      </c>
      <c r="G11170" s="45">
        <v>-77190</v>
      </c>
      <c r="H11170" s="45">
        <v>-42190</v>
      </c>
      <c r="I11170" s="55">
        <f>pro[[#This Row],[Admin expenses 3]]+pro[[#This Row],[Admin expenses 2]]+pro[[#This Row],[Admin expenses 1]]+pro[[#This Row],[COGS]]</f>
        <v>-192943.46100000001</v>
      </c>
      <c r="J11170" s="55">
        <f>pro[[#This Row],[Revenue]]+pro[[#This Row],[AdminExp]]</f>
        <v>-123615.94400000002</v>
      </c>
      <c r="K11170" s="83">
        <f>pro[[#This Row],[Profit]]/pro[[#This Row],[Revenue]]</f>
        <v>-1.7830718500995792</v>
      </c>
      <c r="L11170" s="56">
        <f t="shared" si="174"/>
        <v>10</v>
      </c>
      <c r="M11170" s="82" t="str">
        <f>"Q"&amp;" "&amp;VLOOKUP(pro[[#This Row],[Period]],Mapping!A:B,2,0)</f>
        <v>Q 4</v>
      </c>
      <c r="N11170"/>
    </row>
    <row r="11171" spans="1:14" ht="14.25" x14ac:dyDescent="0.2">
      <c r="A11171" s="42" t="s">
        <v>44</v>
      </c>
      <c r="B11171" s="44" t="s">
        <v>37</v>
      </c>
      <c r="C11171" s="44" t="s">
        <v>57</v>
      </c>
      <c r="D11171" s="43">
        <v>15867.956999999999</v>
      </c>
      <c r="E11171" s="43">
        <v>-5980.1840000000002</v>
      </c>
      <c r="F11171" s="45">
        <v>-104600</v>
      </c>
      <c r="G11171" s="45">
        <v>-86620</v>
      </c>
      <c r="H11171" s="45">
        <v>-19070</v>
      </c>
      <c r="I11171" s="55">
        <f>pro[[#This Row],[Admin expenses 3]]+pro[[#This Row],[Admin expenses 2]]+pro[[#This Row],[Admin expenses 1]]+pro[[#This Row],[COGS]]</f>
        <v>-216270.18400000001</v>
      </c>
      <c r="J11171" s="55">
        <f>pro[[#This Row],[Revenue]]+pro[[#This Row],[AdminExp]]</f>
        <v>-200402.22700000001</v>
      </c>
      <c r="K11171" s="83">
        <f>pro[[#This Row],[Profit]]/pro[[#This Row],[Revenue]]</f>
        <v>-12.629365393415172</v>
      </c>
      <c r="L11171" s="56">
        <f t="shared" si="174"/>
        <v>10</v>
      </c>
      <c r="M11171" s="82" t="str">
        <f>"Q"&amp;" "&amp;VLOOKUP(pro[[#This Row],[Period]],Mapping!A:B,2,0)</f>
        <v>Q 4</v>
      </c>
      <c r="N11171"/>
    </row>
    <row r="11172" spans="1:14" ht="14.25" x14ac:dyDescent="0.2">
      <c r="A11172" s="42" t="s">
        <v>44</v>
      </c>
      <c r="B11172" s="44" t="s">
        <v>37</v>
      </c>
      <c r="C11172" s="44" t="s">
        <v>57</v>
      </c>
      <c r="D11172" s="43">
        <v>28952.216999999997</v>
      </c>
      <c r="E11172" s="43">
        <v>-8403.0450000000001</v>
      </c>
      <c r="F11172" s="45">
        <v>-77740</v>
      </c>
      <c r="G11172" s="45">
        <v>-92060</v>
      </c>
      <c r="H11172" s="45">
        <v>-80050</v>
      </c>
      <c r="I11172" s="55">
        <f>pro[[#This Row],[Admin expenses 3]]+pro[[#This Row],[Admin expenses 2]]+pro[[#This Row],[Admin expenses 1]]+pro[[#This Row],[COGS]]</f>
        <v>-258253.04500000001</v>
      </c>
      <c r="J11172" s="55">
        <f>pro[[#This Row],[Revenue]]+pro[[#This Row],[AdminExp]]</f>
        <v>-229300.82800000001</v>
      </c>
      <c r="K11172" s="83">
        <f>pro[[#This Row],[Profit]]/pro[[#This Row],[Revenue]]</f>
        <v>-7.9199747639360414</v>
      </c>
      <c r="L11172" s="56">
        <f t="shared" si="174"/>
        <v>10</v>
      </c>
      <c r="M11172" s="82" t="str">
        <f>"Q"&amp;" "&amp;VLOOKUP(pro[[#This Row],[Period]],Mapping!A:B,2,0)</f>
        <v>Q 4</v>
      </c>
      <c r="N11172"/>
    </row>
    <row r="11173" spans="1:14" ht="14.25" x14ac:dyDescent="0.2">
      <c r="A11173" s="42" t="s">
        <v>44</v>
      </c>
      <c r="B11173" s="44" t="s">
        <v>37</v>
      </c>
      <c r="C11173" s="44" t="s">
        <v>57</v>
      </c>
      <c r="D11173" s="43">
        <v>10585843.911999999</v>
      </c>
      <c r="E11173" s="43">
        <v>-593926.01099999994</v>
      </c>
      <c r="F11173" s="45">
        <v>-13890</v>
      </c>
      <c r="G11173" s="45">
        <v>-106680</v>
      </c>
      <c r="H11173" s="45">
        <v>-89500</v>
      </c>
      <c r="I11173" s="55">
        <f>pro[[#This Row],[Admin expenses 3]]+pro[[#This Row],[Admin expenses 2]]+pro[[#This Row],[Admin expenses 1]]+pro[[#This Row],[COGS]]</f>
        <v>-803996.01099999994</v>
      </c>
      <c r="J11173" s="55">
        <f>pro[[#This Row],[Revenue]]+pro[[#This Row],[AdminExp]]</f>
        <v>9781847.9009999987</v>
      </c>
      <c r="K11173" s="83">
        <f>pro[[#This Row],[Profit]]/pro[[#This Row],[Revenue]]</f>
        <v>0.92404988986389658</v>
      </c>
      <c r="L11173" s="56">
        <f t="shared" si="174"/>
        <v>10</v>
      </c>
      <c r="M11173" s="82" t="str">
        <f>"Q"&amp;" "&amp;VLOOKUP(pro[[#This Row],[Period]],Mapping!A:B,2,0)</f>
        <v>Q 4</v>
      </c>
      <c r="N11173"/>
    </row>
    <row r="11174" spans="1:14" ht="14.25" x14ac:dyDescent="0.2">
      <c r="A11174" s="42" t="s">
        <v>44</v>
      </c>
      <c r="B11174" s="44" t="s">
        <v>37</v>
      </c>
      <c r="C11174" s="44" t="s">
        <v>57</v>
      </c>
      <c r="D11174" s="43">
        <v>1035.9019999999998</v>
      </c>
      <c r="E11174" s="43">
        <v>-822.68899999999996</v>
      </c>
      <c r="F11174" s="45">
        <v>-81100</v>
      </c>
      <c r="G11174" s="45">
        <v>-45920</v>
      </c>
      <c r="H11174" s="45">
        <v>-66660</v>
      </c>
      <c r="I11174" s="55">
        <f>pro[[#This Row],[Admin expenses 3]]+pro[[#This Row],[Admin expenses 2]]+pro[[#This Row],[Admin expenses 1]]+pro[[#This Row],[COGS]]</f>
        <v>-194502.68900000001</v>
      </c>
      <c r="J11174" s="55">
        <f>pro[[#This Row],[Revenue]]+pro[[#This Row],[AdminExp]]</f>
        <v>-193466.78700000001</v>
      </c>
      <c r="K11174" s="83">
        <f>pro[[#This Row],[Profit]]/pro[[#This Row],[Revenue]]</f>
        <v>-186.7616695401689</v>
      </c>
      <c r="L11174" s="56">
        <f t="shared" si="174"/>
        <v>10</v>
      </c>
      <c r="M11174" s="82" t="str">
        <f>"Q"&amp;" "&amp;VLOOKUP(pro[[#This Row],[Period]],Mapping!A:B,2,0)</f>
        <v>Q 4</v>
      </c>
      <c r="N11174"/>
    </row>
    <row r="11175" spans="1:14" ht="14.25" x14ac:dyDescent="0.2">
      <c r="A11175" s="42" t="s">
        <v>44</v>
      </c>
      <c r="B11175" s="44" t="s">
        <v>37</v>
      </c>
      <c r="C11175" s="44" t="s">
        <v>57</v>
      </c>
      <c r="D11175" s="43">
        <v>122690.4</v>
      </c>
      <c r="E11175" s="43">
        <v>-55525.049999999996</v>
      </c>
      <c r="F11175" s="45">
        <v>-100630</v>
      </c>
      <c r="G11175" s="45">
        <v>-92860</v>
      </c>
      <c r="H11175" s="45">
        <v>-98910</v>
      </c>
      <c r="I11175" s="55">
        <f>pro[[#This Row],[Admin expenses 3]]+pro[[#This Row],[Admin expenses 2]]+pro[[#This Row],[Admin expenses 1]]+pro[[#This Row],[COGS]]</f>
        <v>-347925.05</v>
      </c>
      <c r="J11175" s="55">
        <f>pro[[#This Row],[Revenue]]+pro[[#This Row],[AdminExp]]</f>
        <v>-225234.65</v>
      </c>
      <c r="K11175" s="83">
        <f>pro[[#This Row],[Profit]]/pro[[#This Row],[Revenue]]</f>
        <v>-1.8357968512613865</v>
      </c>
      <c r="L11175" s="56">
        <f t="shared" si="174"/>
        <v>10</v>
      </c>
      <c r="M11175" s="82" t="str">
        <f>"Q"&amp;" "&amp;VLOOKUP(pro[[#This Row],[Period]],Mapping!A:B,2,0)</f>
        <v>Q 4</v>
      </c>
      <c r="N11175"/>
    </row>
    <row r="11176" spans="1:14" ht="14.25" x14ac:dyDescent="0.2">
      <c r="A11176" s="42" t="s">
        <v>44</v>
      </c>
      <c r="B11176" s="44" t="s">
        <v>37</v>
      </c>
      <c r="C11176" s="44" t="s">
        <v>57</v>
      </c>
      <c r="D11176" s="43">
        <v>15517.522999999999</v>
      </c>
      <c r="E11176" s="43">
        <v>-1251.3689999999999</v>
      </c>
      <c r="F11176" s="45">
        <v>-91120</v>
      </c>
      <c r="G11176" s="45">
        <v>-58300</v>
      </c>
      <c r="H11176" s="45">
        <v>-39670</v>
      </c>
      <c r="I11176" s="55">
        <f>pro[[#This Row],[Admin expenses 3]]+pro[[#This Row],[Admin expenses 2]]+pro[[#This Row],[Admin expenses 1]]+pro[[#This Row],[COGS]]</f>
        <v>-190341.36900000001</v>
      </c>
      <c r="J11176" s="55">
        <f>pro[[#This Row],[Revenue]]+pro[[#This Row],[AdminExp]]</f>
        <v>-174823.84600000002</v>
      </c>
      <c r="K11176" s="83">
        <f>pro[[#This Row],[Profit]]/pro[[#This Row],[Revenue]]</f>
        <v>-11.266221161715052</v>
      </c>
      <c r="L11176" s="56">
        <f t="shared" si="174"/>
        <v>10</v>
      </c>
      <c r="M11176" s="82" t="str">
        <f>"Q"&amp;" "&amp;VLOOKUP(pro[[#This Row],[Period]],Mapping!A:B,2,0)</f>
        <v>Q 4</v>
      </c>
      <c r="N11176"/>
    </row>
    <row r="11177" spans="1:14" ht="14.25" x14ac:dyDescent="0.2">
      <c r="A11177" s="42" t="s">
        <v>44</v>
      </c>
      <c r="B11177" s="44" t="s">
        <v>37</v>
      </c>
      <c r="C11177" s="44" t="s">
        <v>57</v>
      </c>
      <c r="D11177" s="43">
        <v>281045.96799999999</v>
      </c>
      <c r="E11177" s="43">
        <v>-62838.005999999994</v>
      </c>
      <c r="F11177" s="45">
        <v>-93460</v>
      </c>
      <c r="G11177" s="45">
        <v>-89870</v>
      </c>
      <c r="H11177" s="45">
        <v>-105990</v>
      </c>
      <c r="I11177" s="55">
        <f>pro[[#This Row],[Admin expenses 3]]+pro[[#This Row],[Admin expenses 2]]+pro[[#This Row],[Admin expenses 1]]+pro[[#This Row],[COGS]]</f>
        <v>-352158.00599999999</v>
      </c>
      <c r="J11177" s="55">
        <f>pro[[#This Row],[Revenue]]+pro[[#This Row],[AdminExp]]</f>
        <v>-71112.038</v>
      </c>
      <c r="K11177" s="83">
        <f>pro[[#This Row],[Profit]]/pro[[#This Row],[Revenue]]</f>
        <v>-0.25302635901896303</v>
      </c>
      <c r="L11177" s="56">
        <f t="shared" si="174"/>
        <v>10</v>
      </c>
      <c r="M11177" s="82" t="str">
        <f>"Q"&amp;" "&amp;VLOOKUP(pro[[#This Row],[Period]],Mapping!A:B,2,0)</f>
        <v>Q 4</v>
      </c>
      <c r="N11177"/>
    </row>
    <row r="11178" spans="1:14" ht="14.25" x14ac:dyDescent="0.2">
      <c r="A11178" s="42" t="s">
        <v>44</v>
      </c>
      <c r="B11178" s="44" t="s">
        <v>37</v>
      </c>
      <c r="C11178" s="44" t="s">
        <v>57</v>
      </c>
      <c r="D11178" s="43">
        <v>13160.203</v>
      </c>
      <c r="E11178" s="43">
        <v>-4777.8220000000001</v>
      </c>
      <c r="F11178" s="45">
        <v>-32160</v>
      </c>
      <c r="G11178" s="45">
        <v>-34220</v>
      </c>
      <c r="H11178" s="45">
        <v>-68870</v>
      </c>
      <c r="I11178" s="55">
        <f>pro[[#This Row],[Admin expenses 3]]+pro[[#This Row],[Admin expenses 2]]+pro[[#This Row],[Admin expenses 1]]+pro[[#This Row],[COGS]]</f>
        <v>-140027.82199999999</v>
      </c>
      <c r="J11178" s="55">
        <f>pro[[#This Row],[Revenue]]+pro[[#This Row],[AdminExp]]</f>
        <v>-126867.61899999999</v>
      </c>
      <c r="K11178" s="83">
        <f>pro[[#This Row],[Profit]]/pro[[#This Row],[Revenue]]</f>
        <v>-9.6402478745958557</v>
      </c>
      <c r="L11178" s="56">
        <f t="shared" si="174"/>
        <v>10</v>
      </c>
      <c r="M11178" s="82" t="str">
        <f>"Q"&amp;" "&amp;VLOOKUP(pro[[#This Row],[Period]],Mapping!A:B,2,0)</f>
        <v>Q 4</v>
      </c>
      <c r="N11178"/>
    </row>
    <row r="11179" spans="1:14" ht="14.25" x14ac:dyDescent="0.2">
      <c r="A11179" s="42" t="s">
        <v>44</v>
      </c>
      <c r="B11179" s="44" t="s">
        <v>37</v>
      </c>
      <c r="C11179" s="44" t="s">
        <v>57</v>
      </c>
      <c r="D11179" s="43">
        <v>374028.15799999994</v>
      </c>
      <c r="E11179" s="43">
        <v>-210386.55399999997</v>
      </c>
      <c r="F11179" s="45">
        <v>-55720</v>
      </c>
      <c r="G11179" s="45">
        <v>-96570</v>
      </c>
      <c r="H11179" s="45">
        <v>-62660</v>
      </c>
      <c r="I11179" s="55">
        <f>pro[[#This Row],[Admin expenses 3]]+pro[[#This Row],[Admin expenses 2]]+pro[[#This Row],[Admin expenses 1]]+pro[[#This Row],[COGS]]</f>
        <v>-425336.554</v>
      </c>
      <c r="J11179" s="55">
        <f>pro[[#This Row],[Revenue]]+pro[[#This Row],[AdminExp]]</f>
        <v>-51308.396000000066</v>
      </c>
      <c r="K11179" s="83">
        <f>pro[[#This Row],[Profit]]/pro[[#This Row],[Revenue]]</f>
        <v>-0.13717789664381386</v>
      </c>
      <c r="L11179" s="56">
        <f t="shared" si="174"/>
        <v>10</v>
      </c>
      <c r="M11179" s="82" t="str">
        <f>"Q"&amp;" "&amp;VLOOKUP(pro[[#This Row],[Period]],Mapping!A:B,2,0)</f>
        <v>Q 4</v>
      </c>
      <c r="N11179"/>
    </row>
    <row r="11180" spans="1:14" ht="14.25" x14ac:dyDescent="0.2">
      <c r="A11180" s="42" t="s">
        <v>44</v>
      </c>
      <c r="B11180" s="44" t="s">
        <v>37</v>
      </c>
      <c r="C11180" s="44" t="s">
        <v>57</v>
      </c>
      <c r="D11180" s="43">
        <v>52637.493999999999</v>
      </c>
      <c r="E11180" s="43">
        <v>-35598.716999999997</v>
      </c>
      <c r="F11180" s="45">
        <v>-21730</v>
      </c>
      <c r="G11180" s="45">
        <v>-105930</v>
      </c>
      <c r="H11180" s="45">
        <v>-92610</v>
      </c>
      <c r="I11180" s="55">
        <f>pro[[#This Row],[Admin expenses 3]]+pro[[#This Row],[Admin expenses 2]]+pro[[#This Row],[Admin expenses 1]]+pro[[#This Row],[COGS]]</f>
        <v>-255868.717</v>
      </c>
      <c r="J11180" s="55">
        <f>pro[[#This Row],[Revenue]]+pro[[#This Row],[AdminExp]]</f>
        <v>-203231.223</v>
      </c>
      <c r="K11180" s="83">
        <f>pro[[#This Row],[Profit]]/pro[[#This Row],[Revenue]]</f>
        <v>-3.8609593192259495</v>
      </c>
      <c r="L11180" s="56">
        <f t="shared" si="174"/>
        <v>10</v>
      </c>
      <c r="M11180" s="82" t="str">
        <f>"Q"&amp;" "&amp;VLOOKUP(pro[[#This Row],[Period]],Mapping!A:B,2,0)</f>
        <v>Q 4</v>
      </c>
      <c r="N11180"/>
    </row>
    <row r="11181" spans="1:14" ht="14.25" x14ac:dyDescent="0.2">
      <c r="A11181" s="42" t="s">
        <v>44</v>
      </c>
      <c r="B11181" s="44" t="s">
        <v>37</v>
      </c>
      <c r="C11181" s="44" t="s">
        <v>57</v>
      </c>
      <c r="D11181" s="43">
        <v>36829742.914999999</v>
      </c>
      <c r="E11181" s="43">
        <v>-9614119.9209999982</v>
      </c>
      <c r="F11181" s="45">
        <v>-45050</v>
      </c>
      <c r="G11181" s="45">
        <v>-66640</v>
      </c>
      <c r="H11181" s="45">
        <v>-62390</v>
      </c>
      <c r="I11181" s="55">
        <f>pro[[#This Row],[Admin expenses 3]]+pro[[#This Row],[Admin expenses 2]]+pro[[#This Row],[Admin expenses 1]]+pro[[#This Row],[COGS]]</f>
        <v>-9788199.9209999982</v>
      </c>
      <c r="J11181" s="55">
        <f>pro[[#This Row],[Revenue]]+pro[[#This Row],[AdminExp]]</f>
        <v>27041542.994000003</v>
      </c>
      <c r="K11181" s="83">
        <f>pro[[#This Row],[Profit]]/pro[[#This Row],[Revenue]]</f>
        <v>0.73423110925345436</v>
      </c>
      <c r="L11181" s="56">
        <f t="shared" si="174"/>
        <v>10</v>
      </c>
      <c r="M11181" s="82" t="str">
        <f>"Q"&amp;" "&amp;VLOOKUP(pro[[#This Row],[Period]],Mapping!A:B,2,0)</f>
        <v>Q 4</v>
      </c>
      <c r="N11181"/>
    </row>
    <row r="11182" spans="1:14" ht="14.25" x14ac:dyDescent="0.2">
      <c r="A11182" s="42" t="s">
        <v>44</v>
      </c>
      <c r="B11182" s="44" t="s">
        <v>37</v>
      </c>
      <c r="C11182" s="44" t="s">
        <v>57</v>
      </c>
      <c r="D11182" s="43">
        <v>6517.3919999999989</v>
      </c>
      <c r="E11182" s="43">
        <v>-2909.3610000000003</v>
      </c>
      <c r="F11182" s="45">
        <v>-45850</v>
      </c>
      <c r="G11182" s="45">
        <v>-25190</v>
      </c>
      <c r="H11182" s="45">
        <v>-105520</v>
      </c>
      <c r="I11182" s="55">
        <f>pro[[#This Row],[Admin expenses 3]]+pro[[#This Row],[Admin expenses 2]]+pro[[#This Row],[Admin expenses 1]]+pro[[#This Row],[COGS]]</f>
        <v>-179469.361</v>
      </c>
      <c r="J11182" s="55">
        <f>pro[[#This Row],[Revenue]]+pro[[#This Row],[AdminExp]]</f>
        <v>-172951.96900000001</v>
      </c>
      <c r="K11182" s="83">
        <f>pro[[#This Row],[Profit]]/pro[[#This Row],[Revenue]]</f>
        <v>-26.536990409660802</v>
      </c>
      <c r="L11182" s="56">
        <f t="shared" si="174"/>
        <v>10</v>
      </c>
      <c r="M11182" s="82" t="str">
        <f>"Q"&amp;" "&amp;VLOOKUP(pro[[#This Row],[Period]],Mapping!A:B,2,0)</f>
        <v>Q 4</v>
      </c>
      <c r="N11182"/>
    </row>
    <row r="11183" spans="1:14" ht="14.25" x14ac:dyDescent="0.2">
      <c r="A11183" s="42" t="s">
        <v>44</v>
      </c>
      <c r="B11183" s="44" t="s">
        <v>37</v>
      </c>
      <c r="C11183" s="44" t="s">
        <v>57</v>
      </c>
      <c r="D11183" s="43">
        <v>3904.95</v>
      </c>
      <c r="E11183" s="43">
        <v>-2137.94</v>
      </c>
      <c r="F11183" s="45">
        <v>-97940</v>
      </c>
      <c r="G11183" s="45">
        <v>-28820</v>
      </c>
      <c r="H11183" s="45">
        <v>-41300</v>
      </c>
      <c r="I11183" s="55">
        <f>pro[[#This Row],[Admin expenses 3]]+pro[[#This Row],[Admin expenses 2]]+pro[[#This Row],[Admin expenses 1]]+pro[[#This Row],[COGS]]</f>
        <v>-170197.94</v>
      </c>
      <c r="J11183" s="55">
        <f>pro[[#This Row],[Revenue]]+pro[[#This Row],[AdminExp]]</f>
        <v>-166292.99</v>
      </c>
      <c r="K11183" s="83">
        <f>pro[[#This Row],[Profit]]/pro[[#This Row],[Revenue]]</f>
        <v>-42.585177787167567</v>
      </c>
      <c r="L11183" s="56">
        <f t="shared" si="174"/>
        <v>10</v>
      </c>
      <c r="M11183" s="82" t="str">
        <f>"Q"&amp;" "&amp;VLOOKUP(pro[[#This Row],[Period]],Mapping!A:B,2,0)</f>
        <v>Q 4</v>
      </c>
      <c r="N11183"/>
    </row>
    <row r="11184" spans="1:14" ht="14.25" x14ac:dyDescent="0.2">
      <c r="A11184" s="42" t="s">
        <v>44</v>
      </c>
      <c r="B11184" s="44" t="s">
        <v>37</v>
      </c>
      <c r="C11184" s="44" t="s">
        <v>57</v>
      </c>
      <c r="D11184" s="43">
        <v>29884.378999999997</v>
      </c>
      <c r="E11184" s="43">
        <v>-19410.734</v>
      </c>
      <c r="F11184" s="45">
        <v>-23280</v>
      </c>
      <c r="G11184" s="45">
        <v>-48160</v>
      </c>
      <c r="H11184" s="45">
        <v>-36250</v>
      </c>
      <c r="I11184" s="55">
        <f>pro[[#This Row],[Admin expenses 3]]+pro[[#This Row],[Admin expenses 2]]+pro[[#This Row],[Admin expenses 1]]+pro[[#This Row],[COGS]]</f>
        <v>-127100.734</v>
      </c>
      <c r="J11184" s="55">
        <f>pro[[#This Row],[Revenue]]+pro[[#This Row],[AdminExp]]</f>
        <v>-97216.354999999996</v>
      </c>
      <c r="K11184" s="83">
        <f>pro[[#This Row],[Profit]]/pro[[#This Row],[Revenue]]</f>
        <v>-3.2530826556576602</v>
      </c>
      <c r="L11184" s="56">
        <f t="shared" si="174"/>
        <v>10</v>
      </c>
      <c r="M11184" s="82" t="str">
        <f>"Q"&amp;" "&amp;VLOOKUP(pro[[#This Row],[Period]],Mapping!A:B,2,0)</f>
        <v>Q 4</v>
      </c>
      <c r="N11184"/>
    </row>
    <row r="11185" spans="1:14" ht="14.25" x14ac:dyDescent="0.2">
      <c r="A11185" s="42" t="s">
        <v>44</v>
      </c>
      <c r="B11185" s="44" t="s">
        <v>37</v>
      </c>
      <c r="C11185" s="44" t="s">
        <v>57</v>
      </c>
      <c r="D11185" s="43">
        <v>79728.263999999996</v>
      </c>
      <c r="E11185" s="43">
        <v>-47863.199999999997</v>
      </c>
      <c r="F11185" s="45">
        <v>-57710</v>
      </c>
      <c r="G11185" s="45">
        <v>-98030</v>
      </c>
      <c r="H11185" s="45">
        <v>-64430</v>
      </c>
      <c r="I11185" s="55">
        <f>pro[[#This Row],[Admin expenses 3]]+pro[[#This Row],[Admin expenses 2]]+pro[[#This Row],[Admin expenses 1]]+pro[[#This Row],[COGS]]</f>
        <v>-268033.2</v>
      </c>
      <c r="J11185" s="55">
        <f>pro[[#This Row],[Revenue]]+pro[[#This Row],[AdminExp]]</f>
        <v>-188304.93600000002</v>
      </c>
      <c r="K11185" s="83">
        <f>pro[[#This Row],[Profit]]/pro[[#This Row],[Revenue]]</f>
        <v>-2.3618341420302342</v>
      </c>
      <c r="L11185" s="56">
        <f t="shared" si="174"/>
        <v>10</v>
      </c>
      <c r="M11185" s="82" t="str">
        <f>"Q"&amp;" "&amp;VLOOKUP(pro[[#This Row],[Period]],Mapping!A:B,2,0)</f>
        <v>Q 4</v>
      </c>
      <c r="N11185"/>
    </row>
    <row r="11186" spans="1:14" ht="14.25" x14ac:dyDescent="0.2">
      <c r="A11186" s="42" t="s">
        <v>44</v>
      </c>
      <c r="B11186" s="44" t="s">
        <v>37</v>
      </c>
      <c r="C11186" s="44" t="s">
        <v>57</v>
      </c>
      <c r="D11186" s="43">
        <v>380773.92499999999</v>
      </c>
      <c r="E11186" s="43">
        <v>-203914.55</v>
      </c>
      <c r="F11186" s="45">
        <v>-66610</v>
      </c>
      <c r="G11186" s="45">
        <v>-44800</v>
      </c>
      <c r="H11186" s="45">
        <v>-60460</v>
      </c>
      <c r="I11186" s="55">
        <f>pro[[#This Row],[Admin expenses 3]]+pro[[#This Row],[Admin expenses 2]]+pro[[#This Row],[Admin expenses 1]]+pro[[#This Row],[COGS]]</f>
        <v>-375784.55</v>
      </c>
      <c r="J11186" s="55">
        <f>pro[[#This Row],[Revenue]]+pro[[#This Row],[AdminExp]]</f>
        <v>4989.375</v>
      </c>
      <c r="K11186" s="83">
        <f>pro[[#This Row],[Profit]]/pro[[#This Row],[Revenue]]</f>
        <v>1.3103247550367321E-2</v>
      </c>
      <c r="L11186" s="56">
        <f t="shared" si="174"/>
        <v>10</v>
      </c>
      <c r="M11186" s="82" t="str">
        <f>"Q"&amp;" "&amp;VLOOKUP(pro[[#This Row],[Period]],Mapping!A:B,2,0)</f>
        <v>Q 4</v>
      </c>
      <c r="N11186"/>
    </row>
    <row r="11187" spans="1:14" ht="14.25" x14ac:dyDescent="0.2">
      <c r="A11187" s="42" t="s">
        <v>44</v>
      </c>
      <c r="B11187" s="44" t="s">
        <v>37</v>
      </c>
      <c r="C11187" s="44" t="s">
        <v>57</v>
      </c>
      <c r="D11187" s="43">
        <v>53799.774000000005</v>
      </c>
      <c r="E11187" s="43">
        <v>-23156.378000000001</v>
      </c>
      <c r="F11187" s="45">
        <v>-65400</v>
      </c>
      <c r="G11187" s="45">
        <v>-60280</v>
      </c>
      <c r="H11187" s="45">
        <v>-97590</v>
      </c>
      <c r="I11187" s="55">
        <f>pro[[#This Row],[Admin expenses 3]]+pro[[#This Row],[Admin expenses 2]]+pro[[#This Row],[Admin expenses 1]]+pro[[#This Row],[COGS]]</f>
        <v>-246426.378</v>
      </c>
      <c r="J11187" s="55">
        <f>pro[[#This Row],[Revenue]]+pro[[#This Row],[AdminExp]]</f>
        <v>-192626.60399999999</v>
      </c>
      <c r="K11187" s="83">
        <f>pro[[#This Row],[Profit]]/pro[[#This Row],[Revenue]]</f>
        <v>-3.5804351891887123</v>
      </c>
      <c r="L11187" s="56">
        <f t="shared" si="174"/>
        <v>10</v>
      </c>
      <c r="M11187" s="82" t="str">
        <f>"Q"&amp;" "&amp;VLOOKUP(pro[[#This Row],[Period]],Mapping!A:B,2,0)</f>
        <v>Q 4</v>
      </c>
      <c r="N11187"/>
    </row>
    <row r="11188" spans="1:14" ht="14.25" x14ac:dyDescent="0.2">
      <c r="A11188" s="42" t="s">
        <v>44</v>
      </c>
      <c r="B11188" s="44" t="s">
        <v>37</v>
      </c>
      <c r="C11188" s="44" t="s">
        <v>57</v>
      </c>
      <c r="D11188" s="43">
        <v>7022.6729999999989</v>
      </c>
      <c r="E11188" s="43">
        <v>-2123.2820000000002</v>
      </c>
      <c r="F11188" s="45">
        <v>-96560</v>
      </c>
      <c r="G11188" s="45">
        <v>-27400</v>
      </c>
      <c r="H11188" s="45">
        <v>-43860</v>
      </c>
      <c r="I11188" s="55">
        <f>pro[[#This Row],[Admin expenses 3]]+pro[[#This Row],[Admin expenses 2]]+pro[[#This Row],[Admin expenses 1]]+pro[[#This Row],[COGS]]</f>
        <v>-169943.28200000001</v>
      </c>
      <c r="J11188" s="55">
        <f>pro[[#This Row],[Revenue]]+pro[[#This Row],[AdminExp]]</f>
        <v>-162920.609</v>
      </c>
      <c r="K11188" s="83">
        <f>pro[[#This Row],[Profit]]/pro[[#This Row],[Revenue]]</f>
        <v>-23.199230406997454</v>
      </c>
      <c r="L11188" s="56">
        <f t="shared" si="174"/>
        <v>10</v>
      </c>
      <c r="M11188" s="82" t="str">
        <f>"Q"&amp;" "&amp;VLOOKUP(pro[[#This Row],[Period]],Mapping!A:B,2,0)</f>
        <v>Q 4</v>
      </c>
      <c r="N11188"/>
    </row>
    <row r="11189" spans="1:14" ht="14.25" x14ac:dyDescent="0.2">
      <c r="A11189" s="42" t="s">
        <v>44</v>
      </c>
      <c r="B11189" s="44" t="s">
        <v>37</v>
      </c>
      <c r="C11189" s="44" t="s">
        <v>57</v>
      </c>
      <c r="D11189" s="43">
        <v>3815.567</v>
      </c>
      <c r="E11189" s="43">
        <v>-1168.2859999999998</v>
      </c>
      <c r="F11189" s="45">
        <v>-104840</v>
      </c>
      <c r="G11189" s="45">
        <v>-90560</v>
      </c>
      <c r="H11189" s="45">
        <v>-102420</v>
      </c>
      <c r="I11189" s="55">
        <f>pro[[#This Row],[Admin expenses 3]]+pro[[#This Row],[Admin expenses 2]]+pro[[#This Row],[Admin expenses 1]]+pro[[#This Row],[COGS]]</f>
        <v>-298988.28600000002</v>
      </c>
      <c r="J11189" s="55">
        <f>pro[[#This Row],[Revenue]]+pro[[#This Row],[AdminExp]]</f>
        <v>-295172.71900000004</v>
      </c>
      <c r="K11189" s="83">
        <f>pro[[#This Row],[Profit]]/pro[[#This Row],[Revenue]]</f>
        <v>-77.360119478966041</v>
      </c>
      <c r="L11189" s="56">
        <f t="shared" si="174"/>
        <v>10</v>
      </c>
      <c r="M11189" s="82" t="str">
        <f>"Q"&amp;" "&amp;VLOOKUP(pro[[#This Row],[Period]],Mapping!A:B,2,0)</f>
        <v>Q 4</v>
      </c>
      <c r="N11189"/>
    </row>
    <row r="11190" spans="1:14" ht="14.25" x14ac:dyDescent="0.2">
      <c r="A11190" s="42" t="s">
        <v>44</v>
      </c>
      <c r="B11190" s="44" t="s">
        <v>37</v>
      </c>
      <c r="C11190" s="44" t="s">
        <v>57</v>
      </c>
      <c r="D11190" s="43">
        <v>3843.9589999999998</v>
      </c>
      <c r="E11190" s="43">
        <v>-765.42899999999997</v>
      </c>
      <c r="F11190" s="45">
        <v>-99300</v>
      </c>
      <c r="G11190" s="45">
        <v>-91460</v>
      </c>
      <c r="H11190" s="45">
        <v>-48670</v>
      </c>
      <c r="I11190" s="55">
        <f>pro[[#This Row],[Admin expenses 3]]+pro[[#This Row],[Admin expenses 2]]+pro[[#This Row],[Admin expenses 1]]+pro[[#This Row],[COGS]]</f>
        <v>-240195.429</v>
      </c>
      <c r="J11190" s="55">
        <f>pro[[#This Row],[Revenue]]+pro[[#This Row],[AdminExp]]</f>
        <v>-236351.47</v>
      </c>
      <c r="K11190" s="83">
        <f>pro[[#This Row],[Profit]]/pro[[#This Row],[Revenue]]</f>
        <v>-61.486470069009584</v>
      </c>
      <c r="L11190" s="56">
        <f t="shared" si="174"/>
        <v>10</v>
      </c>
      <c r="M11190" s="82" t="str">
        <f>"Q"&amp;" "&amp;VLOOKUP(pro[[#This Row],[Period]],Mapping!A:B,2,0)</f>
        <v>Q 4</v>
      </c>
      <c r="N11190"/>
    </row>
    <row r="11191" spans="1:14" ht="14.25" x14ac:dyDescent="0.2">
      <c r="A11191" s="42" t="s">
        <v>44</v>
      </c>
      <c r="B11191" s="44" t="s">
        <v>37</v>
      </c>
      <c r="C11191" s="44" t="s">
        <v>57</v>
      </c>
      <c r="D11191" s="43">
        <v>68878.697999999989</v>
      </c>
      <c r="E11191" s="43">
        <v>-11813.655000000001</v>
      </c>
      <c r="F11191" s="45">
        <v>-59990</v>
      </c>
      <c r="G11191" s="45">
        <v>-30290</v>
      </c>
      <c r="H11191" s="45">
        <v>-58900</v>
      </c>
      <c r="I11191" s="55">
        <f>pro[[#This Row],[Admin expenses 3]]+pro[[#This Row],[Admin expenses 2]]+pro[[#This Row],[Admin expenses 1]]+pro[[#This Row],[COGS]]</f>
        <v>-160993.655</v>
      </c>
      <c r="J11191" s="55">
        <f>pro[[#This Row],[Revenue]]+pro[[#This Row],[AdminExp]]</f>
        <v>-92114.957000000009</v>
      </c>
      <c r="K11191" s="83">
        <f>pro[[#This Row],[Profit]]/pro[[#This Row],[Revenue]]</f>
        <v>-1.3373504388831512</v>
      </c>
      <c r="L11191" s="56">
        <f t="shared" si="174"/>
        <v>10</v>
      </c>
      <c r="M11191" s="82" t="str">
        <f>"Q"&amp;" "&amp;VLOOKUP(pro[[#This Row],[Period]],Mapping!A:B,2,0)</f>
        <v>Q 4</v>
      </c>
      <c r="N11191"/>
    </row>
    <row r="11192" spans="1:14" ht="14.25" x14ac:dyDescent="0.2">
      <c r="A11192" s="42" t="s">
        <v>44</v>
      </c>
      <c r="B11192" s="44" t="s">
        <v>37</v>
      </c>
      <c r="C11192" s="44" t="s">
        <v>57</v>
      </c>
      <c r="D11192" s="43">
        <v>45345.055</v>
      </c>
      <c r="E11192" s="43">
        <v>-5600.4759999999997</v>
      </c>
      <c r="F11192" s="45">
        <v>-65250</v>
      </c>
      <c r="G11192" s="45">
        <v>-38930</v>
      </c>
      <c r="H11192" s="45">
        <v>-71790</v>
      </c>
      <c r="I11192" s="55">
        <f>pro[[#This Row],[Admin expenses 3]]+pro[[#This Row],[Admin expenses 2]]+pro[[#This Row],[Admin expenses 1]]+pro[[#This Row],[COGS]]</f>
        <v>-181570.476</v>
      </c>
      <c r="J11192" s="55">
        <f>pro[[#This Row],[Revenue]]+pro[[#This Row],[AdminExp]]</f>
        <v>-136225.421</v>
      </c>
      <c r="K11192" s="83">
        <f>pro[[#This Row],[Profit]]/pro[[#This Row],[Revenue]]</f>
        <v>-3.0041957386533107</v>
      </c>
      <c r="L11192" s="56">
        <f t="shared" si="174"/>
        <v>10</v>
      </c>
      <c r="M11192" s="82" t="str">
        <f>"Q"&amp;" "&amp;VLOOKUP(pro[[#This Row],[Period]],Mapping!A:B,2,0)</f>
        <v>Q 4</v>
      </c>
      <c r="N11192"/>
    </row>
    <row r="11193" spans="1:14" ht="14.25" x14ac:dyDescent="0.2">
      <c r="A11193" s="42" t="s">
        <v>44</v>
      </c>
      <c r="B11193" s="44" t="s">
        <v>37</v>
      </c>
      <c r="C11193" s="44" t="s">
        <v>58</v>
      </c>
      <c r="D11193" s="43">
        <v>13506.752</v>
      </c>
      <c r="E11193" s="43">
        <v>-2731.0079999999998</v>
      </c>
      <c r="F11193" s="45">
        <v>-66560</v>
      </c>
      <c r="G11193" s="45">
        <v>-62600</v>
      </c>
      <c r="H11193" s="45">
        <v>-73390</v>
      </c>
      <c r="I11193" s="55">
        <f>pro[[#This Row],[Admin expenses 3]]+pro[[#This Row],[Admin expenses 2]]+pro[[#This Row],[Admin expenses 1]]+pro[[#This Row],[COGS]]</f>
        <v>-205281.008</v>
      </c>
      <c r="J11193" s="55">
        <f>pro[[#This Row],[Revenue]]+pro[[#This Row],[AdminExp]]</f>
        <v>-191774.25599999999</v>
      </c>
      <c r="K11193" s="83">
        <f>pro[[#This Row],[Profit]]/pro[[#This Row],[Revenue]]</f>
        <v>-14.198399141407201</v>
      </c>
      <c r="L11193" s="56">
        <f t="shared" si="174"/>
        <v>10</v>
      </c>
      <c r="M11193" s="82" t="str">
        <f>"Q"&amp;" "&amp;VLOOKUP(pro[[#This Row],[Period]],Mapping!A:B,2,0)</f>
        <v>Q 4</v>
      </c>
      <c r="N11193"/>
    </row>
    <row r="11194" spans="1:14" ht="14.25" x14ac:dyDescent="0.2">
      <c r="A11194" s="42" t="s">
        <v>44</v>
      </c>
      <c r="B11194" s="44" t="s">
        <v>37</v>
      </c>
      <c r="C11194" s="44" t="s">
        <v>59</v>
      </c>
      <c r="D11194" s="43">
        <v>51643.249000000003</v>
      </c>
      <c r="E11194" s="43">
        <v>-7438.9629999999997</v>
      </c>
      <c r="F11194" s="45">
        <v>-57520</v>
      </c>
      <c r="G11194" s="45">
        <v>-42470</v>
      </c>
      <c r="H11194" s="45">
        <v>-35540</v>
      </c>
      <c r="I11194" s="55">
        <f>pro[[#This Row],[Admin expenses 3]]+pro[[#This Row],[Admin expenses 2]]+pro[[#This Row],[Admin expenses 1]]+pro[[#This Row],[COGS]]</f>
        <v>-142968.96299999999</v>
      </c>
      <c r="J11194" s="55">
        <f>pro[[#This Row],[Revenue]]+pro[[#This Row],[AdminExp]]</f>
        <v>-91325.713999999978</v>
      </c>
      <c r="K11194" s="83">
        <f>pro[[#This Row],[Profit]]/pro[[#This Row],[Revenue]]</f>
        <v>-1.7683959814379604</v>
      </c>
      <c r="L11194" s="56">
        <f t="shared" si="174"/>
        <v>10</v>
      </c>
      <c r="M11194" s="82" t="str">
        <f>"Q"&amp;" "&amp;VLOOKUP(pro[[#This Row],[Period]],Mapping!A:B,2,0)</f>
        <v>Q 4</v>
      </c>
      <c r="N11194"/>
    </row>
    <row r="11195" spans="1:14" ht="14.25" x14ac:dyDescent="0.2">
      <c r="A11195" s="42" t="s">
        <v>44</v>
      </c>
      <c r="B11195" s="44" t="s">
        <v>37</v>
      </c>
      <c r="C11195" s="44" t="s">
        <v>57</v>
      </c>
      <c r="D11195" s="43">
        <v>11621.631000000001</v>
      </c>
      <c r="E11195" s="43">
        <v>-7796.8519999999999</v>
      </c>
      <c r="F11195" s="45">
        <v>-98020</v>
      </c>
      <c r="G11195" s="45">
        <v>-20690</v>
      </c>
      <c r="H11195" s="45">
        <v>-99750</v>
      </c>
      <c r="I11195" s="55">
        <f>pro[[#This Row],[Admin expenses 3]]+pro[[#This Row],[Admin expenses 2]]+pro[[#This Row],[Admin expenses 1]]+pro[[#This Row],[COGS]]</f>
        <v>-226256.85200000001</v>
      </c>
      <c r="J11195" s="55">
        <f>pro[[#This Row],[Revenue]]+pro[[#This Row],[AdminExp]]</f>
        <v>-214635.22100000002</v>
      </c>
      <c r="K11195" s="83">
        <f>pro[[#This Row],[Profit]]/pro[[#This Row],[Revenue]]</f>
        <v>-18.468597135806498</v>
      </c>
      <c r="L11195" s="56">
        <f t="shared" si="174"/>
        <v>10</v>
      </c>
      <c r="M11195" s="82" t="str">
        <f>"Q"&amp;" "&amp;VLOOKUP(pro[[#This Row],[Period]],Mapping!A:B,2,0)</f>
        <v>Q 4</v>
      </c>
      <c r="N11195"/>
    </row>
    <row r="11196" spans="1:14" ht="14.25" x14ac:dyDescent="0.2">
      <c r="A11196" s="42" t="s">
        <v>44</v>
      </c>
      <c r="B11196" s="44" t="s">
        <v>37</v>
      </c>
      <c r="C11196" s="44" t="s">
        <v>57</v>
      </c>
      <c r="D11196" s="43">
        <v>10711.561</v>
      </c>
      <c r="E11196" s="43">
        <v>-4299.4629999999997</v>
      </c>
      <c r="F11196" s="45">
        <v>-73300</v>
      </c>
      <c r="G11196" s="45">
        <v>-74890</v>
      </c>
      <c r="H11196" s="45">
        <v>-63350</v>
      </c>
      <c r="I11196" s="55">
        <f>pro[[#This Row],[Admin expenses 3]]+pro[[#This Row],[Admin expenses 2]]+pro[[#This Row],[Admin expenses 1]]+pro[[#This Row],[COGS]]</f>
        <v>-215839.46299999999</v>
      </c>
      <c r="J11196" s="55">
        <f>pro[[#This Row],[Revenue]]+pro[[#This Row],[AdminExp]]</f>
        <v>-205127.902</v>
      </c>
      <c r="K11196" s="83">
        <f>pro[[#This Row],[Profit]]/pro[[#This Row],[Revenue]]</f>
        <v>-19.150140861822102</v>
      </c>
      <c r="L11196" s="56">
        <f t="shared" si="174"/>
        <v>10</v>
      </c>
      <c r="M11196" s="82" t="str">
        <f>"Q"&amp;" "&amp;VLOOKUP(pro[[#This Row],[Period]],Mapping!A:B,2,0)</f>
        <v>Q 4</v>
      </c>
      <c r="N11196"/>
    </row>
    <row r="11197" spans="1:14" ht="14.25" x14ac:dyDescent="0.2">
      <c r="A11197" s="42" t="s">
        <v>44</v>
      </c>
      <c r="B11197" s="44" t="s">
        <v>37</v>
      </c>
      <c r="C11197" s="44" t="s">
        <v>57</v>
      </c>
      <c r="D11197" s="43">
        <v>8993.2080000000005</v>
      </c>
      <c r="E11197" s="43">
        <v>-3968.4049999999993</v>
      </c>
      <c r="F11197" s="45">
        <v>-31340</v>
      </c>
      <c r="G11197" s="45">
        <v>-56800</v>
      </c>
      <c r="H11197" s="45">
        <v>-87170</v>
      </c>
      <c r="I11197" s="55">
        <f>pro[[#This Row],[Admin expenses 3]]+pro[[#This Row],[Admin expenses 2]]+pro[[#This Row],[Admin expenses 1]]+pro[[#This Row],[COGS]]</f>
        <v>-179278.405</v>
      </c>
      <c r="J11197" s="55">
        <f>pro[[#This Row],[Revenue]]+pro[[#This Row],[AdminExp]]</f>
        <v>-170285.19699999999</v>
      </c>
      <c r="K11197" s="83">
        <f>pro[[#This Row],[Profit]]/pro[[#This Row],[Revenue]]</f>
        <v>-18.93486695737494</v>
      </c>
      <c r="L11197" s="56">
        <f t="shared" si="174"/>
        <v>10</v>
      </c>
      <c r="M11197" s="82" t="str">
        <f>"Q"&amp;" "&amp;VLOOKUP(pro[[#This Row],[Period]],Mapping!A:B,2,0)</f>
        <v>Q 4</v>
      </c>
      <c r="N11197"/>
    </row>
    <row r="11198" spans="1:14" ht="14.25" x14ac:dyDescent="0.2">
      <c r="A11198" s="42" t="s">
        <v>44</v>
      </c>
      <c r="B11198" s="44" t="s">
        <v>37</v>
      </c>
      <c r="C11198" s="44" t="s">
        <v>57</v>
      </c>
      <c r="D11198" s="43">
        <v>7000.9520000000002</v>
      </c>
      <c r="E11198" s="43">
        <v>-57.616999999999997</v>
      </c>
      <c r="F11198" s="45">
        <v>-49970</v>
      </c>
      <c r="G11198" s="45">
        <v>-70210</v>
      </c>
      <c r="H11198" s="45">
        <v>-102570</v>
      </c>
      <c r="I11198" s="55">
        <f>pro[[#This Row],[Admin expenses 3]]+pro[[#This Row],[Admin expenses 2]]+pro[[#This Row],[Admin expenses 1]]+pro[[#This Row],[COGS]]</f>
        <v>-222807.617</v>
      </c>
      <c r="J11198" s="55">
        <f>pro[[#This Row],[Revenue]]+pro[[#This Row],[AdminExp]]</f>
        <v>-215806.66500000001</v>
      </c>
      <c r="K11198" s="83">
        <f>pro[[#This Row],[Profit]]/pro[[#This Row],[Revenue]]</f>
        <v>-30.825331326368186</v>
      </c>
      <c r="L11198" s="56">
        <f t="shared" si="174"/>
        <v>10</v>
      </c>
      <c r="M11198" s="82" t="str">
        <f>"Q"&amp;" "&amp;VLOOKUP(pro[[#This Row],[Period]],Mapping!A:B,2,0)</f>
        <v>Q 4</v>
      </c>
      <c r="N11198"/>
    </row>
    <row r="11199" spans="1:14" ht="14.25" x14ac:dyDescent="0.2">
      <c r="A11199" s="42" t="s">
        <v>44</v>
      </c>
      <c r="B11199" s="44" t="s">
        <v>37</v>
      </c>
      <c r="C11199" s="44" t="s">
        <v>57</v>
      </c>
      <c r="D11199" s="43">
        <v>125870.58399999999</v>
      </c>
      <c r="E11199" s="43">
        <v>-105153.587</v>
      </c>
      <c r="F11199" s="45">
        <v>-86770</v>
      </c>
      <c r="G11199" s="45">
        <v>-106790</v>
      </c>
      <c r="H11199" s="45">
        <v>-56620</v>
      </c>
      <c r="I11199" s="55">
        <f>pro[[#This Row],[Admin expenses 3]]+pro[[#This Row],[Admin expenses 2]]+pro[[#This Row],[Admin expenses 1]]+pro[[#This Row],[COGS]]</f>
        <v>-355333.587</v>
      </c>
      <c r="J11199" s="55">
        <f>pro[[#This Row],[Revenue]]+pro[[#This Row],[AdminExp]]</f>
        <v>-229463.00300000003</v>
      </c>
      <c r="K11199" s="83">
        <f>pro[[#This Row],[Profit]]/pro[[#This Row],[Revenue]]</f>
        <v>-1.823007375575536</v>
      </c>
      <c r="L11199" s="56">
        <f t="shared" si="174"/>
        <v>10</v>
      </c>
      <c r="M11199" s="82" t="str">
        <f>"Q"&amp;" "&amp;VLOOKUP(pro[[#This Row],[Period]],Mapping!A:B,2,0)</f>
        <v>Q 4</v>
      </c>
      <c r="N11199"/>
    </row>
    <row r="11200" spans="1:14" ht="14.25" x14ac:dyDescent="0.2">
      <c r="A11200" s="42" t="s">
        <v>44</v>
      </c>
      <c r="B11200" s="44" t="s">
        <v>37</v>
      </c>
      <c r="C11200" s="44" t="s">
        <v>58</v>
      </c>
      <c r="D11200" s="43">
        <v>7665301.9169999994</v>
      </c>
      <c r="E11200" s="43">
        <v>-6237665.9170000004</v>
      </c>
      <c r="F11200" s="45">
        <v>-26250</v>
      </c>
      <c r="G11200" s="45">
        <v>-92430</v>
      </c>
      <c r="H11200" s="45">
        <v>-55580</v>
      </c>
      <c r="I11200" s="55">
        <f>pro[[#This Row],[Admin expenses 3]]+pro[[#This Row],[Admin expenses 2]]+pro[[#This Row],[Admin expenses 1]]+pro[[#This Row],[COGS]]</f>
        <v>-6411925.9170000004</v>
      </c>
      <c r="J11200" s="55">
        <f>pro[[#This Row],[Revenue]]+pro[[#This Row],[AdminExp]]</f>
        <v>1253375.9999999991</v>
      </c>
      <c r="K11200" s="83">
        <f>pro[[#This Row],[Profit]]/pro[[#This Row],[Revenue]]</f>
        <v>0.16351293315926399</v>
      </c>
      <c r="L11200" s="56">
        <f t="shared" si="174"/>
        <v>10</v>
      </c>
      <c r="M11200" s="82" t="str">
        <f>"Q"&amp;" "&amp;VLOOKUP(pro[[#This Row],[Period]],Mapping!A:B,2,0)</f>
        <v>Q 4</v>
      </c>
      <c r="N11200"/>
    </row>
    <row r="11201" spans="1:14" ht="14.25" x14ac:dyDescent="0.2">
      <c r="A11201" s="42" t="s">
        <v>44</v>
      </c>
      <c r="B11201" s="44" t="s">
        <v>37</v>
      </c>
      <c r="C11201" s="44" t="s">
        <v>59</v>
      </c>
      <c r="D11201" s="43">
        <v>15698124.071</v>
      </c>
      <c r="E11201" s="43">
        <v>-12890898.866999999</v>
      </c>
      <c r="F11201" s="45">
        <v>-25590</v>
      </c>
      <c r="G11201" s="45">
        <v>-99610</v>
      </c>
      <c r="H11201" s="45">
        <v>-85880</v>
      </c>
      <c r="I11201" s="55">
        <f>pro[[#This Row],[Admin expenses 3]]+pro[[#This Row],[Admin expenses 2]]+pro[[#This Row],[Admin expenses 1]]+pro[[#This Row],[COGS]]</f>
        <v>-13101978.866999999</v>
      </c>
      <c r="J11201" s="55">
        <f>pro[[#This Row],[Revenue]]+pro[[#This Row],[AdminExp]]</f>
        <v>2596145.2040000018</v>
      </c>
      <c r="K11201" s="83">
        <f>pro[[#This Row],[Profit]]/pro[[#This Row],[Revenue]]</f>
        <v>0.16537932763545946</v>
      </c>
      <c r="L11201" s="56">
        <f t="shared" si="174"/>
        <v>10</v>
      </c>
      <c r="M11201" s="82" t="str">
        <f>"Q"&amp;" "&amp;VLOOKUP(pro[[#This Row],[Period]],Mapping!A:B,2,0)</f>
        <v>Q 4</v>
      </c>
      <c r="N11201"/>
    </row>
    <row r="11202" spans="1:14" ht="14.25" x14ac:dyDescent="0.2">
      <c r="A11202" s="42" t="s">
        <v>44</v>
      </c>
      <c r="B11202" s="44" t="s">
        <v>33</v>
      </c>
      <c r="C11202" s="44" t="s">
        <v>57</v>
      </c>
      <c r="D11202" s="43">
        <v>145874.65199999997</v>
      </c>
      <c r="E11202" s="43">
        <v>-74172</v>
      </c>
      <c r="F11202" s="45">
        <v>-98810</v>
      </c>
      <c r="G11202" s="45">
        <v>-105710</v>
      </c>
      <c r="H11202" s="45">
        <v>-101110</v>
      </c>
      <c r="I11202" s="55">
        <f>pro[[#This Row],[Admin expenses 3]]+pro[[#This Row],[Admin expenses 2]]+pro[[#This Row],[Admin expenses 1]]+pro[[#This Row],[COGS]]</f>
        <v>-379802</v>
      </c>
      <c r="J11202" s="55">
        <f>pro[[#This Row],[Revenue]]+pro[[#This Row],[AdminExp]]</f>
        <v>-233927.34800000003</v>
      </c>
      <c r="K11202" s="83">
        <f>pro[[#This Row],[Profit]]/pro[[#This Row],[Revenue]]</f>
        <v>-1.6036188932947726</v>
      </c>
      <c r="L11202" s="56">
        <f t="shared" ref="L11202:L11265" si="175">MONTH(DATEVALUE(A11202&amp;"1"))</f>
        <v>10</v>
      </c>
      <c r="M11202" s="82" t="str">
        <f>"Q"&amp;" "&amp;VLOOKUP(pro[[#This Row],[Period]],Mapping!A:B,2,0)</f>
        <v>Q 4</v>
      </c>
      <c r="N11202"/>
    </row>
    <row r="11203" spans="1:14" ht="14.25" x14ac:dyDescent="0.2">
      <c r="A11203" s="42" t="s">
        <v>44</v>
      </c>
      <c r="B11203" s="44" t="s">
        <v>33</v>
      </c>
      <c r="C11203" s="44" t="s">
        <v>57</v>
      </c>
      <c r="D11203" s="43">
        <v>348705.413</v>
      </c>
      <c r="E11203" s="43">
        <v>-54882.358999999997</v>
      </c>
      <c r="F11203" s="45">
        <v>-76400</v>
      </c>
      <c r="G11203" s="45">
        <v>-57690</v>
      </c>
      <c r="H11203" s="45">
        <v>-43790</v>
      </c>
      <c r="I11203" s="55">
        <f>pro[[#This Row],[Admin expenses 3]]+pro[[#This Row],[Admin expenses 2]]+pro[[#This Row],[Admin expenses 1]]+pro[[#This Row],[COGS]]</f>
        <v>-232762.359</v>
      </c>
      <c r="J11203" s="55">
        <f>pro[[#This Row],[Revenue]]+pro[[#This Row],[AdminExp]]</f>
        <v>115943.054</v>
      </c>
      <c r="K11203" s="83">
        <f>pro[[#This Row],[Profit]]/pro[[#This Row],[Revenue]]</f>
        <v>0.33249571035480313</v>
      </c>
      <c r="L11203" s="56">
        <f t="shared" si="175"/>
        <v>10</v>
      </c>
      <c r="M11203" s="82" t="str">
        <f>"Q"&amp;" "&amp;VLOOKUP(pro[[#This Row],[Period]],Mapping!A:B,2,0)</f>
        <v>Q 4</v>
      </c>
      <c r="N11203"/>
    </row>
    <row r="11204" spans="1:14" ht="14.25" x14ac:dyDescent="0.2">
      <c r="A11204" s="42" t="s">
        <v>44</v>
      </c>
      <c r="B11204" s="44" t="s">
        <v>33</v>
      </c>
      <c r="C11204" s="44" t="s">
        <v>57</v>
      </c>
      <c r="D11204" s="43">
        <v>-186160.49899999998</v>
      </c>
      <c r="E11204" s="43">
        <v>27379.254000000001</v>
      </c>
      <c r="F11204" s="45">
        <v>-64390</v>
      </c>
      <c r="G11204" s="45">
        <v>-107870</v>
      </c>
      <c r="H11204" s="45">
        <v>-82990</v>
      </c>
      <c r="I11204" s="55">
        <f>pro[[#This Row],[Admin expenses 3]]+pro[[#This Row],[Admin expenses 2]]+pro[[#This Row],[Admin expenses 1]]+pro[[#This Row],[COGS]]</f>
        <v>-227870.74599999998</v>
      </c>
      <c r="J11204" s="55">
        <f>pro[[#This Row],[Revenue]]+pro[[#This Row],[AdminExp]]</f>
        <v>-414031.245</v>
      </c>
      <c r="K11204" s="83">
        <f>pro[[#This Row],[Profit]]/pro[[#This Row],[Revenue]]</f>
        <v>2.2240553029458736</v>
      </c>
      <c r="L11204" s="56">
        <f t="shared" si="175"/>
        <v>10</v>
      </c>
      <c r="M11204" s="82" t="str">
        <f>"Q"&amp;" "&amp;VLOOKUP(pro[[#This Row],[Period]],Mapping!A:B,2,0)</f>
        <v>Q 4</v>
      </c>
      <c r="N11204"/>
    </row>
    <row r="11205" spans="1:14" ht="14.25" x14ac:dyDescent="0.2">
      <c r="A11205" s="42" t="s">
        <v>44</v>
      </c>
      <c r="B11205" s="44" t="s">
        <v>33</v>
      </c>
      <c r="C11205" s="44" t="s">
        <v>58</v>
      </c>
      <c r="D11205" s="43">
        <v>768045.50900000008</v>
      </c>
      <c r="E11205" s="43">
        <v>-2330372.17</v>
      </c>
      <c r="F11205" s="45">
        <v>-53020</v>
      </c>
      <c r="G11205" s="45">
        <v>-32890</v>
      </c>
      <c r="H11205" s="45">
        <v>-106640</v>
      </c>
      <c r="I11205" s="55">
        <f>pro[[#This Row],[Admin expenses 3]]+pro[[#This Row],[Admin expenses 2]]+pro[[#This Row],[Admin expenses 1]]+pro[[#This Row],[COGS]]</f>
        <v>-2522922.17</v>
      </c>
      <c r="J11205" s="55">
        <f>pro[[#This Row],[Revenue]]+pro[[#This Row],[AdminExp]]</f>
        <v>-1754876.6609999998</v>
      </c>
      <c r="K11205" s="83">
        <f>pro[[#This Row],[Profit]]/pro[[#This Row],[Revenue]]</f>
        <v>-2.2848602594979819</v>
      </c>
      <c r="L11205" s="56">
        <f t="shared" si="175"/>
        <v>10</v>
      </c>
      <c r="M11205" s="82" t="str">
        <f>"Q"&amp;" "&amp;VLOOKUP(pro[[#This Row],[Period]],Mapping!A:B,2,0)</f>
        <v>Q 4</v>
      </c>
      <c r="N11205"/>
    </row>
    <row r="11206" spans="1:14" ht="14.25" x14ac:dyDescent="0.2">
      <c r="A11206" s="42" t="s">
        <v>44</v>
      </c>
      <c r="B11206" s="44" t="s">
        <v>33</v>
      </c>
      <c r="C11206" s="44" t="s">
        <v>59</v>
      </c>
      <c r="D11206" s="43">
        <v>7473.5709999999999</v>
      </c>
      <c r="E11206" s="43">
        <v>-4602.5279999999993</v>
      </c>
      <c r="F11206" s="45">
        <v>-70390</v>
      </c>
      <c r="G11206" s="45">
        <v>-69390</v>
      </c>
      <c r="H11206" s="45">
        <v>-45790</v>
      </c>
      <c r="I11206" s="55">
        <f>pro[[#This Row],[Admin expenses 3]]+pro[[#This Row],[Admin expenses 2]]+pro[[#This Row],[Admin expenses 1]]+pro[[#This Row],[COGS]]</f>
        <v>-190172.52799999999</v>
      </c>
      <c r="J11206" s="55">
        <f>pro[[#This Row],[Revenue]]+pro[[#This Row],[AdminExp]]</f>
        <v>-182698.95699999999</v>
      </c>
      <c r="K11206" s="83">
        <f>pro[[#This Row],[Profit]]/pro[[#This Row],[Revenue]]</f>
        <v>-24.446005396884569</v>
      </c>
      <c r="L11206" s="56">
        <f t="shared" si="175"/>
        <v>10</v>
      </c>
      <c r="M11206" s="82" t="str">
        <f>"Q"&amp;" "&amp;VLOOKUP(pro[[#This Row],[Period]],Mapping!A:B,2,0)</f>
        <v>Q 4</v>
      </c>
      <c r="N11206"/>
    </row>
    <row r="11207" spans="1:14" ht="14.25" x14ac:dyDescent="0.2">
      <c r="A11207" s="42" t="s">
        <v>44</v>
      </c>
      <c r="B11207" s="44" t="s">
        <v>33</v>
      </c>
      <c r="C11207" s="44" t="s">
        <v>57</v>
      </c>
      <c r="D11207" s="43">
        <v>32017.208999999999</v>
      </c>
      <c r="E11207" s="43">
        <v>-9733.6049999999996</v>
      </c>
      <c r="F11207" s="45">
        <v>-26610</v>
      </c>
      <c r="G11207" s="45">
        <v>-97530</v>
      </c>
      <c r="H11207" s="45">
        <v>-93670</v>
      </c>
      <c r="I11207" s="55">
        <f>pro[[#This Row],[Admin expenses 3]]+pro[[#This Row],[Admin expenses 2]]+pro[[#This Row],[Admin expenses 1]]+pro[[#This Row],[COGS]]</f>
        <v>-227543.60500000001</v>
      </c>
      <c r="J11207" s="55">
        <f>pro[[#This Row],[Revenue]]+pro[[#This Row],[AdminExp]]</f>
        <v>-195526.39600000001</v>
      </c>
      <c r="K11207" s="83">
        <f>pro[[#This Row],[Profit]]/pro[[#This Row],[Revenue]]</f>
        <v>-6.1069156902464554</v>
      </c>
      <c r="L11207" s="56">
        <f t="shared" si="175"/>
        <v>10</v>
      </c>
      <c r="M11207" s="82" t="str">
        <f>"Q"&amp;" "&amp;VLOOKUP(pro[[#This Row],[Period]],Mapping!A:B,2,0)</f>
        <v>Q 4</v>
      </c>
      <c r="N11207"/>
    </row>
    <row r="11208" spans="1:14" ht="14.25" x14ac:dyDescent="0.2">
      <c r="A11208" s="42" t="s">
        <v>44</v>
      </c>
      <c r="B11208" s="44" t="s">
        <v>33</v>
      </c>
      <c r="C11208" s="44" t="s">
        <v>57</v>
      </c>
      <c r="D11208" s="43">
        <v>374849.04099999997</v>
      </c>
      <c r="E11208" s="43">
        <v>-72891.342999999993</v>
      </c>
      <c r="F11208" s="45">
        <v>-45290</v>
      </c>
      <c r="G11208" s="45">
        <v>-32440</v>
      </c>
      <c r="H11208" s="45">
        <v>-27280</v>
      </c>
      <c r="I11208" s="55">
        <f>pro[[#This Row],[Admin expenses 3]]+pro[[#This Row],[Admin expenses 2]]+pro[[#This Row],[Admin expenses 1]]+pro[[#This Row],[COGS]]</f>
        <v>-177901.34299999999</v>
      </c>
      <c r="J11208" s="55">
        <f>pro[[#This Row],[Revenue]]+pro[[#This Row],[AdminExp]]</f>
        <v>196947.69799999997</v>
      </c>
      <c r="K11208" s="83">
        <f>pro[[#This Row],[Profit]]/pro[[#This Row],[Revenue]]</f>
        <v>0.52540536711683894</v>
      </c>
      <c r="L11208" s="56">
        <f t="shared" si="175"/>
        <v>10</v>
      </c>
      <c r="M11208" s="82" t="str">
        <f>"Q"&amp;" "&amp;VLOOKUP(pro[[#This Row],[Period]],Mapping!A:B,2,0)</f>
        <v>Q 4</v>
      </c>
      <c r="N11208"/>
    </row>
    <row r="11209" spans="1:14" ht="14.25" x14ac:dyDescent="0.2">
      <c r="A11209" s="42" t="s">
        <v>44</v>
      </c>
      <c r="B11209" s="44" t="s">
        <v>33</v>
      </c>
      <c r="C11209" s="44" t="s">
        <v>58</v>
      </c>
      <c r="D11209" s="43">
        <v>257180.33599999998</v>
      </c>
      <c r="E11209" s="43">
        <v>-33951.686999999998</v>
      </c>
      <c r="F11209" s="45">
        <v>-60870</v>
      </c>
      <c r="G11209" s="45">
        <v>-88870</v>
      </c>
      <c r="H11209" s="45">
        <v>-60330</v>
      </c>
      <c r="I11209" s="55">
        <f>pro[[#This Row],[Admin expenses 3]]+pro[[#This Row],[Admin expenses 2]]+pro[[#This Row],[Admin expenses 1]]+pro[[#This Row],[COGS]]</f>
        <v>-244021.68700000001</v>
      </c>
      <c r="J11209" s="55">
        <f>pro[[#This Row],[Revenue]]+pro[[#This Row],[AdminExp]]</f>
        <v>13158.648999999976</v>
      </c>
      <c r="K11209" s="83">
        <f>pro[[#This Row],[Profit]]/pro[[#This Row],[Revenue]]</f>
        <v>5.1165066523592914E-2</v>
      </c>
      <c r="L11209" s="56">
        <f t="shared" si="175"/>
        <v>10</v>
      </c>
      <c r="M11209" s="82" t="str">
        <f>"Q"&amp;" "&amp;VLOOKUP(pro[[#This Row],[Period]],Mapping!A:B,2,0)</f>
        <v>Q 4</v>
      </c>
      <c r="N11209"/>
    </row>
    <row r="11210" spans="1:14" ht="14.25" x14ac:dyDescent="0.2">
      <c r="A11210" s="42" t="s">
        <v>44</v>
      </c>
      <c r="B11210" s="44" t="s">
        <v>33</v>
      </c>
      <c r="C11210" s="44" t="s">
        <v>59</v>
      </c>
      <c r="D11210" s="43">
        <v>105907.186</v>
      </c>
      <c r="E11210" s="43">
        <v>-52662.75</v>
      </c>
      <c r="F11210" s="45">
        <v>-74090</v>
      </c>
      <c r="G11210" s="45">
        <v>-107760</v>
      </c>
      <c r="H11210" s="45">
        <v>-103810</v>
      </c>
      <c r="I11210" s="55">
        <f>pro[[#This Row],[Admin expenses 3]]+pro[[#This Row],[Admin expenses 2]]+pro[[#This Row],[Admin expenses 1]]+pro[[#This Row],[COGS]]</f>
        <v>-338322.75</v>
      </c>
      <c r="J11210" s="55">
        <f>pro[[#This Row],[Revenue]]+pro[[#This Row],[AdminExp]]</f>
        <v>-232415.56400000001</v>
      </c>
      <c r="K11210" s="83">
        <f>pro[[#This Row],[Profit]]/pro[[#This Row],[Revenue]]</f>
        <v>-2.1945211914137723</v>
      </c>
      <c r="L11210" s="56">
        <f t="shared" si="175"/>
        <v>10</v>
      </c>
      <c r="M11210" s="82" t="str">
        <f>"Q"&amp;" "&amp;VLOOKUP(pro[[#This Row],[Period]],Mapping!A:B,2,0)</f>
        <v>Q 4</v>
      </c>
      <c r="N11210"/>
    </row>
    <row r="11211" spans="1:14" ht="14.25" x14ac:dyDescent="0.2">
      <c r="A11211" s="42" t="s">
        <v>44</v>
      </c>
      <c r="B11211" s="44" t="s">
        <v>33</v>
      </c>
      <c r="C11211" s="44" t="s">
        <v>57</v>
      </c>
      <c r="D11211" s="43">
        <v>2532835.1510000001</v>
      </c>
      <c r="E11211" s="43">
        <v>-1822723.49</v>
      </c>
      <c r="F11211" s="45">
        <v>-19510</v>
      </c>
      <c r="G11211" s="45">
        <v>-74120</v>
      </c>
      <c r="H11211" s="45">
        <v>-67590</v>
      </c>
      <c r="I11211" s="55">
        <f>pro[[#This Row],[Admin expenses 3]]+pro[[#This Row],[Admin expenses 2]]+pro[[#This Row],[Admin expenses 1]]+pro[[#This Row],[COGS]]</f>
        <v>-1983943.49</v>
      </c>
      <c r="J11211" s="55">
        <f>pro[[#This Row],[Revenue]]+pro[[#This Row],[AdminExp]]</f>
        <v>548891.66100000008</v>
      </c>
      <c r="K11211" s="83">
        <f>pro[[#This Row],[Profit]]/pro[[#This Row],[Revenue]]</f>
        <v>0.2167103772163339</v>
      </c>
      <c r="L11211" s="56">
        <f t="shared" si="175"/>
        <v>10</v>
      </c>
      <c r="M11211" s="82" t="str">
        <f>"Q"&amp;" "&amp;VLOOKUP(pro[[#This Row],[Period]],Mapping!A:B,2,0)</f>
        <v>Q 4</v>
      </c>
      <c r="N11211"/>
    </row>
    <row r="11212" spans="1:14" ht="14.25" x14ac:dyDescent="0.2">
      <c r="A11212" s="42" t="s">
        <v>44</v>
      </c>
      <c r="B11212" s="44" t="s">
        <v>33</v>
      </c>
      <c r="C11212" s="44" t="s">
        <v>57</v>
      </c>
      <c r="D11212" s="43">
        <v>442492.01499999996</v>
      </c>
      <c r="E11212" s="43">
        <v>-290547.78200000001</v>
      </c>
      <c r="F11212" s="45">
        <v>-82300</v>
      </c>
      <c r="G11212" s="45">
        <v>-14990</v>
      </c>
      <c r="H11212" s="45">
        <v>-60840</v>
      </c>
      <c r="I11212" s="55">
        <f>pro[[#This Row],[Admin expenses 3]]+pro[[#This Row],[Admin expenses 2]]+pro[[#This Row],[Admin expenses 1]]+pro[[#This Row],[COGS]]</f>
        <v>-448677.78200000001</v>
      </c>
      <c r="J11212" s="55">
        <f>pro[[#This Row],[Revenue]]+pro[[#This Row],[AdminExp]]</f>
        <v>-6185.7670000000508</v>
      </c>
      <c r="K11212" s="83">
        <f>pro[[#This Row],[Profit]]/pro[[#This Row],[Revenue]]</f>
        <v>-1.3979386724074673E-2</v>
      </c>
      <c r="L11212" s="56">
        <f t="shared" si="175"/>
        <v>10</v>
      </c>
      <c r="M11212" s="82" t="str">
        <f>"Q"&amp;" "&amp;VLOOKUP(pro[[#This Row],[Period]],Mapping!A:B,2,0)</f>
        <v>Q 4</v>
      </c>
      <c r="N11212"/>
    </row>
    <row r="11213" spans="1:14" ht="14.25" x14ac:dyDescent="0.2">
      <c r="A11213" s="42" t="s">
        <v>44</v>
      </c>
      <c r="B11213" s="44" t="s">
        <v>33</v>
      </c>
      <c r="C11213" s="44" t="s">
        <v>57</v>
      </c>
      <c r="D11213" s="43">
        <v>21727.468000000001</v>
      </c>
      <c r="E11213" s="43">
        <v>-9894.9339999999993</v>
      </c>
      <c r="F11213" s="45">
        <v>-48120</v>
      </c>
      <c r="G11213" s="45">
        <v>-93570</v>
      </c>
      <c r="H11213" s="45">
        <v>-33750</v>
      </c>
      <c r="I11213" s="55">
        <f>pro[[#This Row],[Admin expenses 3]]+pro[[#This Row],[Admin expenses 2]]+pro[[#This Row],[Admin expenses 1]]+pro[[#This Row],[COGS]]</f>
        <v>-185334.93400000001</v>
      </c>
      <c r="J11213" s="55">
        <f>pro[[#This Row],[Revenue]]+pro[[#This Row],[AdminExp]]</f>
        <v>-163607.46600000001</v>
      </c>
      <c r="K11213" s="83">
        <f>pro[[#This Row],[Profit]]/pro[[#This Row],[Revenue]]</f>
        <v>-7.5299830610727403</v>
      </c>
      <c r="L11213" s="56">
        <f t="shared" si="175"/>
        <v>10</v>
      </c>
      <c r="M11213" s="82" t="str">
        <f>"Q"&amp;" "&amp;VLOOKUP(pro[[#This Row],[Period]],Mapping!A:B,2,0)</f>
        <v>Q 4</v>
      </c>
      <c r="N11213"/>
    </row>
    <row r="11214" spans="1:14" ht="14.25" x14ac:dyDescent="0.2">
      <c r="A11214" s="42" t="s">
        <v>44</v>
      </c>
      <c r="B11214" s="44" t="s">
        <v>33</v>
      </c>
      <c r="C11214" s="44" t="s">
        <v>58</v>
      </c>
      <c r="D11214" s="43">
        <v>11363.659999999998</v>
      </c>
      <c r="E11214" s="43">
        <v>-6276.5640000000003</v>
      </c>
      <c r="F11214" s="45">
        <v>-57940</v>
      </c>
      <c r="G11214" s="45">
        <v>-19420</v>
      </c>
      <c r="H11214" s="45">
        <v>-106570</v>
      </c>
      <c r="I11214" s="55">
        <f>pro[[#This Row],[Admin expenses 3]]+pro[[#This Row],[Admin expenses 2]]+pro[[#This Row],[Admin expenses 1]]+pro[[#This Row],[COGS]]</f>
        <v>-190206.56400000001</v>
      </c>
      <c r="J11214" s="55">
        <f>pro[[#This Row],[Revenue]]+pro[[#This Row],[AdminExp]]</f>
        <v>-178842.90400000001</v>
      </c>
      <c r="K11214" s="83">
        <f>pro[[#This Row],[Profit]]/pro[[#This Row],[Revenue]]</f>
        <v>-15.738142816662945</v>
      </c>
      <c r="L11214" s="56">
        <f t="shared" si="175"/>
        <v>10</v>
      </c>
      <c r="M11214" s="82" t="str">
        <f>"Q"&amp;" "&amp;VLOOKUP(pro[[#This Row],[Period]],Mapping!A:B,2,0)</f>
        <v>Q 4</v>
      </c>
      <c r="N11214"/>
    </row>
    <row r="11215" spans="1:14" ht="14.25" x14ac:dyDescent="0.2">
      <c r="A11215" s="42" t="s">
        <v>44</v>
      </c>
      <c r="B11215" s="44" t="s">
        <v>33</v>
      </c>
      <c r="C11215" s="44" t="s">
        <v>59</v>
      </c>
      <c r="D11215" s="43">
        <v>15501.002999999999</v>
      </c>
      <c r="E11215" s="43">
        <v>-8371.9929999999986</v>
      </c>
      <c r="F11215" s="45">
        <v>-56650</v>
      </c>
      <c r="G11215" s="45">
        <v>-39310</v>
      </c>
      <c r="H11215" s="45">
        <v>-98350</v>
      </c>
      <c r="I11215" s="55">
        <f>pro[[#This Row],[Admin expenses 3]]+pro[[#This Row],[Admin expenses 2]]+pro[[#This Row],[Admin expenses 1]]+pro[[#This Row],[COGS]]</f>
        <v>-202681.99299999999</v>
      </c>
      <c r="J11215" s="55">
        <f>pro[[#This Row],[Revenue]]+pro[[#This Row],[AdminExp]]</f>
        <v>-187180.99</v>
      </c>
      <c r="K11215" s="83">
        <f>pro[[#This Row],[Profit]]/pro[[#This Row],[Revenue]]</f>
        <v>-12.075411507242467</v>
      </c>
      <c r="L11215" s="56">
        <f t="shared" si="175"/>
        <v>10</v>
      </c>
      <c r="M11215" s="82" t="str">
        <f>"Q"&amp;" "&amp;VLOOKUP(pro[[#This Row],[Period]],Mapping!A:B,2,0)</f>
        <v>Q 4</v>
      </c>
      <c r="N11215"/>
    </row>
    <row r="11216" spans="1:14" ht="14.25" x14ac:dyDescent="0.2">
      <c r="A11216" s="42" t="s">
        <v>44</v>
      </c>
      <c r="B11216" s="44" t="s">
        <v>33</v>
      </c>
      <c r="C11216" s="44" t="s">
        <v>60</v>
      </c>
      <c r="D11216" s="43">
        <v>508058.31299999997</v>
      </c>
      <c r="E11216" s="43">
        <v>-443586.82199999993</v>
      </c>
      <c r="F11216" s="45">
        <v>-44740</v>
      </c>
      <c r="G11216" s="45">
        <v>-26190</v>
      </c>
      <c r="H11216" s="45">
        <v>-88390</v>
      </c>
      <c r="I11216" s="55">
        <f>pro[[#This Row],[Admin expenses 3]]+pro[[#This Row],[Admin expenses 2]]+pro[[#This Row],[Admin expenses 1]]+pro[[#This Row],[COGS]]</f>
        <v>-602906.82199999993</v>
      </c>
      <c r="J11216" s="55">
        <f>pro[[#This Row],[Revenue]]+pro[[#This Row],[AdminExp]]</f>
        <v>-94848.508999999962</v>
      </c>
      <c r="K11216" s="83">
        <f>pro[[#This Row],[Profit]]/pro[[#This Row],[Revenue]]</f>
        <v>-0.18668823356109512</v>
      </c>
      <c r="L11216" s="56">
        <f t="shared" si="175"/>
        <v>10</v>
      </c>
      <c r="M11216" s="82" t="str">
        <f>"Q"&amp;" "&amp;VLOOKUP(pro[[#This Row],[Period]],Mapping!A:B,2,0)</f>
        <v>Q 4</v>
      </c>
      <c r="N11216"/>
    </row>
    <row r="11217" spans="1:14" ht="14.25" x14ac:dyDescent="0.2">
      <c r="A11217" s="42" t="s">
        <v>44</v>
      </c>
      <c r="B11217" s="44" t="s">
        <v>33</v>
      </c>
      <c r="C11217" s="44" t="s">
        <v>57</v>
      </c>
      <c r="D11217" s="43">
        <v>28837.458999999999</v>
      </c>
      <c r="E11217" s="43">
        <v>-113585.51399999998</v>
      </c>
      <c r="F11217" s="45">
        <v>-37330</v>
      </c>
      <c r="G11217" s="45">
        <v>-64870</v>
      </c>
      <c r="H11217" s="45">
        <v>-19350</v>
      </c>
      <c r="I11217" s="55">
        <f>pro[[#This Row],[Admin expenses 3]]+pro[[#This Row],[Admin expenses 2]]+pro[[#This Row],[Admin expenses 1]]+pro[[#This Row],[COGS]]</f>
        <v>-235135.51399999997</v>
      </c>
      <c r="J11217" s="55">
        <f>pro[[#This Row],[Revenue]]+pro[[#This Row],[AdminExp]]</f>
        <v>-206298.05499999996</v>
      </c>
      <c r="K11217" s="83">
        <f>pro[[#This Row],[Profit]]/pro[[#This Row],[Revenue]]</f>
        <v>-7.1538222212990394</v>
      </c>
      <c r="L11217" s="56">
        <f t="shared" si="175"/>
        <v>10</v>
      </c>
      <c r="M11217" s="82" t="str">
        <f>"Q"&amp;" "&amp;VLOOKUP(pro[[#This Row],[Period]],Mapping!A:B,2,0)</f>
        <v>Q 4</v>
      </c>
      <c r="N11217"/>
    </row>
    <row r="11218" spans="1:14" ht="14.25" x14ac:dyDescent="0.2">
      <c r="A11218" s="42" t="s">
        <v>44</v>
      </c>
      <c r="B11218" s="44" t="s">
        <v>33</v>
      </c>
      <c r="C11218" s="44" t="s">
        <v>58</v>
      </c>
      <c r="D11218" s="43">
        <v>28230.559000000001</v>
      </c>
      <c r="E11218" s="43">
        <v>-76080.584999999992</v>
      </c>
      <c r="F11218" s="45">
        <v>-43620</v>
      </c>
      <c r="G11218" s="45">
        <v>-98830</v>
      </c>
      <c r="H11218" s="45">
        <v>-46240</v>
      </c>
      <c r="I11218" s="55">
        <f>pro[[#This Row],[Admin expenses 3]]+pro[[#This Row],[Admin expenses 2]]+pro[[#This Row],[Admin expenses 1]]+pro[[#This Row],[COGS]]</f>
        <v>-264770.58499999996</v>
      </c>
      <c r="J11218" s="55">
        <f>pro[[#This Row],[Revenue]]+pro[[#This Row],[AdminExp]]</f>
        <v>-236540.02599999995</v>
      </c>
      <c r="K11218" s="83">
        <f>pro[[#This Row],[Profit]]/pro[[#This Row],[Revenue]]</f>
        <v>-8.3788644071837162</v>
      </c>
      <c r="L11218" s="56">
        <f t="shared" si="175"/>
        <v>10</v>
      </c>
      <c r="M11218" s="82" t="str">
        <f>"Q"&amp;" "&amp;VLOOKUP(pro[[#This Row],[Period]],Mapping!A:B,2,0)</f>
        <v>Q 4</v>
      </c>
      <c r="N11218"/>
    </row>
    <row r="11219" spans="1:14" ht="14.25" x14ac:dyDescent="0.2">
      <c r="A11219" s="42" t="s">
        <v>44</v>
      </c>
      <c r="B11219" s="44" t="s">
        <v>33</v>
      </c>
      <c r="C11219" s="44" t="s">
        <v>59</v>
      </c>
      <c r="D11219" s="43">
        <v>139540.99599999998</v>
      </c>
      <c r="E11219" s="43">
        <v>-471080.67299999995</v>
      </c>
      <c r="F11219" s="45">
        <v>-62080</v>
      </c>
      <c r="G11219" s="45">
        <v>-70920</v>
      </c>
      <c r="H11219" s="45">
        <v>-22390</v>
      </c>
      <c r="I11219" s="55">
        <f>pro[[#This Row],[Admin expenses 3]]+pro[[#This Row],[Admin expenses 2]]+pro[[#This Row],[Admin expenses 1]]+pro[[#This Row],[COGS]]</f>
        <v>-626470.67299999995</v>
      </c>
      <c r="J11219" s="55">
        <f>pro[[#This Row],[Revenue]]+pro[[#This Row],[AdminExp]]</f>
        <v>-486929.67699999997</v>
      </c>
      <c r="K11219" s="83">
        <f>pro[[#This Row],[Profit]]/pro[[#This Row],[Revenue]]</f>
        <v>-3.4895098283518058</v>
      </c>
      <c r="L11219" s="56">
        <f t="shared" si="175"/>
        <v>10</v>
      </c>
      <c r="M11219" s="82" t="str">
        <f>"Q"&amp;" "&amp;VLOOKUP(pro[[#This Row],[Period]],Mapping!A:B,2,0)</f>
        <v>Q 4</v>
      </c>
      <c r="N11219"/>
    </row>
    <row r="11220" spans="1:14" ht="14.25" x14ac:dyDescent="0.2">
      <c r="A11220" s="42" t="s">
        <v>44</v>
      </c>
      <c r="B11220" s="44" t="s">
        <v>33</v>
      </c>
      <c r="C11220" s="44" t="s">
        <v>60</v>
      </c>
      <c r="D11220" s="43">
        <v>146640.158</v>
      </c>
      <c r="E11220" s="43">
        <v>-180382.56599999999</v>
      </c>
      <c r="F11220" s="45">
        <v>-22860</v>
      </c>
      <c r="G11220" s="45">
        <v>-60370</v>
      </c>
      <c r="H11220" s="45">
        <v>-36440</v>
      </c>
      <c r="I11220" s="55">
        <f>pro[[#This Row],[Admin expenses 3]]+pro[[#This Row],[Admin expenses 2]]+pro[[#This Row],[Admin expenses 1]]+pro[[#This Row],[COGS]]</f>
        <v>-300052.56599999999</v>
      </c>
      <c r="J11220" s="55">
        <f>pro[[#This Row],[Revenue]]+pro[[#This Row],[AdminExp]]</f>
        <v>-153412.408</v>
      </c>
      <c r="K11220" s="83">
        <f>pro[[#This Row],[Profit]]/pro[[#This Row],[Revenue]]</f>
        <v>-1.0461827789356311</v>
      </c>
      <c r="L11220" s="56">
        <f t="shared" si="175"/>
        <v>10</v>
      </c>
      <c r="M11220" s="82" t="str">
        <f>"Q"&amp;" "&amp;VLOOKUP(pro[[#This Row],[Period]],Mapping!A:B,2,0)</f>
        <v>Q 4</v>
      </c>
      <c r="N11220"/>
    </row>
    <row r="11221" spans="1:14" ht="14.25" x14ac:dyDescent="0.2">
      <c r="A11221" s="42" t="s">
        <v>44</v>
      </c>
      <c r="B11221" s="44" t="s">
        <v>33</v>
      </c>
      <c r="C11221" s="44" t="s">
        <v>57</v>
      </c>
      <c r="D11221" s="43">
        <v>787913.11899999995</v>
      </c>
      <c r="E11221" s="43">
        <v>-907798.41599999985</v>
      </c>
      <c r="F11221" s="45">
        <v>-97070</v>
      </c>
      <c r="G11221" s="45">
        <v>-74380</v>
      </c>
      <c r="H11221" s="45">
        <v>-78620</v>
      </c>
      <c r="I11221" s="55">
        <f>pro[[#This Row],[Admin expenses 3]]+pro[[#This Row],[Admin expenses 2]]+pro[[#This Row],[Admin expenses 1]]+pro[[#This Row],[COGS]]</f>
        <v>-1157868.4159999997</v>
      </c>
      <c r="J11221" s="55">
        <f>pro[[#This Row],[Revenue]]+pro[[#This Row],[AdminExp]]</f>
        <v>-369955.29699999979</v>
      </c>
      <c r="K11221" s="83">
        <f>pro[[#This Row],[Profit]]/pro[[#This Row],[Revenue]]</f>
        <v>-0.46953818648119222</v>
      </c>
      <c r="L11221" s="56">
        <f t="shared" si="175"/>
        <v>10</v>
      </c>
      <c r="M11221" s="82" t="str">
        <f>"Q"&amp;" "&amp;VLOOKUP(pro[[#This Row],[Period]],Mapping!A:B,2,0)</f>
        <v>Q 4</v>
      </c>
      <c r="N11221"/>
    </row>
    <row r="11222" spans="1:14" ht="14.25" x14ac:dyDescent="0.2">
      <c r="A11222" s="42" t="s">
        <v>44</v>
      </c>
      <c r="B11222" s="44" t="s">
        <v>33</v>
      </c>
      <c r="C11222" s="44" t="s">
        <v>58</v>
      </c>
      <c r="D11222" s="43">
        <v>5942.7129999999997</v>
      </c>
      <c r="E11222" s="43">
        <v>-7209.1249999999991</v>
      </c>
      <c r="F11222" s="45">
        <v>-19560</v>
      </c>
      <c r="G11222" s="45">
        <v>-97520</v>
      </c>
      <c r="H11222" s="45">
        <v>-36990</v>
      </c>
      <c r="I11222" s="55">
        <f>pro[[#This Row],[Admin expenses 3]]+pro[[#This Row],[Admin expenses 2]]+pro[[#This Row],[Admin expenses 1]]+pro[[#This Row],[COGS]]</f>
        <v>-161279.125</v>
      </c>
      <c r="J11222" s="55">
        <f>pro[[#This Row],[Revenue]]+pro[[#This Row],[AdminExp]]</f>
        <v>-155336.41200000001</v>
      </c>
      <c r="K11222" s="83">
        <f>pro[[#This Row],[Profit]]/pro[[#This Row],[Revenue]]</f>
        <v>-26.138972553444869</v>
      </c>
      <c r="L11222" s="56">
        <f t="shared" si="175"/>
        <v>10</v>
      </c>
      <c r="M11222" s="82" t="str">
        <f>"Q"&amp;" "&amp;VLOOKUP(pro[[#This Row],[Period]],Mapping!A:B,2,0)</f>
        <v>Q 4</v>
      </c>
      <c r="N11222"/>
    </row>
    <row r="11223" spans="1:14" ht="14.25" x14ac:dyDescent="0.2">
      <c r="A11223" s="42" t="s">
        <v>44</v>
      </c>
      <c r="B11223" s="44" t="s">
        <v>33</v>
      </c>
      <c r="C11223" s="44" t="s">
        <v>59</v>
      </c>
      <c r="D11223" s="43">
        <v>2508698.9479999999</v>
      </c>
      <c r="E11223" s="43">
        <v>-2244132.8489999999</v>
      </c>
      <c r="F11223" s="45">
        <v>-16310</v>
      </c>
      <c r="G11223" s="45">
        <v>-63850</v>
      </c>
      <c r="H11223" s="45">
        <v>-55300</v>
      </c>
      <c r="I11223" s="55">
        <f>pro[[#This Row],[Admin expenses 3]]+pro[[#This Row],[Admin expenses 2]]+pro[[#This Row],[Admin expenses 1]]+pro[[#This Row],[COGS]]</f>
        <v>-2379592.8489999999</v>
      </c>
      <c r="J11223" s="55">
        <f>pro[[#This Row],[Revenue]]+pro[[#This Row],[AdminExp]]</f>
        <v>129106.09899999993</v>
      </c>
      <c r="K11223" s="83">
        <f>pro[[#This Row],[Profit]]/pro[[#This Row],[Revenue]]</f>
        <v>5.1463368732596104E-2</v>
      </c>
      <c r="L11223" s="56">
        <f t="shared" si="175"/>
        <v>10</v>
      </c>
      <c r="M11223" s="82" t="str">
        <f>"Q"&amp;" "&amp;VLOOKUP(pro[[#This Row],[Period]],Mapping!A:B,2,0)</f>
        <v>Q 4</v>
      </c>
      <c r="N11223"/>
    </row>
    <row r="11224" spans="1:14" ht="14.25" x14ac:dyDescent="0.2">
      <c r="A11224" s="42" t="s">
        <v>44</v>
      </c>
      <c r="B11224" s="44" t="s">
        <v>33</v>
      </c>
      <c r="C11224" s="44" t="s">
        <v>60</v>
      </c>
      <c r="D11224" s="43">
        <v>63433.950999999994</v>
      </c>
      <c r="E11224" s="43">
        <v>-80963.462999999989</v>
      </c>
      <c r="F11224" s="45">
        <v>-51560</v>
      </c>
      <c r="G11224" s="45">
        <v>-39920</v>
      </c>
      <c r="H11224" s="45">
        <v>-76070</v>
      </c>
      <c r="I11224" s="55">
        <f>pro[[#This Row],[Admin expenses 3]]+pro[[#This Row],[Admin expenses 2]]+pro[[#This Row],[Admin expenses 1]]+pro[[#This Row],[COGS]]</f>
        <v>-248513.46299999999</v>
      </c>
      <c r="J11224" s="55">
        <f>pro[[#This Row],[Revenue]]+pro[[#This Row],[AdminExp]]</f>
        <v>-185079.51199999999</v>
      </c>
      <c r="K11224" s="83">
        <f>pro[[#This Row],[Profit]]/pro[[#This Row],[Revenue]]</f>
        <v>-2.9176727774689617</v>
      </c>
      <c r="L11224" s="56">
        <f t="shared" si="175"/>
        <v>10</v>
      </c>
      <c r="M11224" s="82" t="str">
        <f>"Q"&amp;" "&amp;VLOOKUP(pro[[#This Row],[Period]],Mapping!A:B,2,0)</f>
        <v>Q 4</v>
      </c>
      <c r="N11224"/>
    </row>
    <row r="11225" spans="1:14" ht="14.25" x14ac:dyDescent="0.2">
      <c r="A11225" s="42" t="s">
        <v>44</v>
      </c>
      <c r="B11225" s="44" t="s">
        <v>33</v>
      </c>
      <c r="C11225" s="44" t="s">
        <v>57</v>
      </c>
      <c r="D11225" s="43">
        <v>621493.86599999992</v>
      </c>
      <c r="E11225" s="43">
        <v>-843503.10799999989</v>
      </c>
      <c r="F11225" s="45">
        <v>-101420</v>
      </c>
      <c r="G11225" s="45">
        <v>-55070</v>
      </c>
      <c r="H11225" s="45">
        <v>-23930</v>
      </c>
      <c r="I11225" s="55">
        <f>pro[[#This Row],[Admin expenses 3]]+pro[[#This Row],[Admin expenses 2]]+pro[[#This Row],[Admin expenses 1]]+pro[[#This Row],[COGS]]</f>
        <v>-1023923.1079999999</v>
      </c>
      <c r="J11225" s="55">
        <f>pro[[#This Row],[Revenue]]+pro[[#This Row],[AdminExp]]</f>
        <v>-402429.24199999997</v>
      </c>
      <c r="K11225" s="83">
        <f>pro[[#This Row],[Profit]]/pro[[#This Row],[Revenue]]</f>
        <v>-0.64751925001300015</v>
      </c>
      <c r="L11225" s="56">
        <f t="shared" si="175"/>
        <v>10</v>
      </c>
      <c r="M11225" s="82" t="str">
        <f>"Q"&amp;" "&amp;VLOOKUP(pro[[#This Row],[Period]],Mapping!A:B,2,0)</f>
        <v>Q 4</v>
      </c>
      <c r="N11225"/>
    </row>
    <row r="11226" spans="1:14" ht="14.25" x14ac:dyDescent="0.2">
      <c r="A11226" s="42" t="s">
        <v>44</v>
      </c>
      <c r="B11226" s="44" t="s">
        <v>33</v>
      </c>
      <c r="C11226" s="44" t="s">
        <v>58</v>
      </c>
      <c r="D11226" s="43">
        <v>53032.231</v>
      </c>
      <c r="E11226" s="43">
        <v>-145441.66</v>
      </c>
      <c r="F11226" s="45">
        <v>-102650</v>
      </c>
      <c r="G11226" s="45">
        <v>-13530</v>
      </c>
      <c r="H11226" s="45">
        <v>-19880</v>
      </c>
      <c r="I11226" s="55">
        <f>pro[[#This Row],[Admin expenses 3]]+pro[[#This Row],[Admin expenses 2]]+pro[[#This Row],[Admin expenses 1]]+pro[[#This Row],[COGS]]</f>
        <v>-281501.66000000003</v>
      </c>
      <c r="J11226" s="55">
        <f>pro[[#This Row],[Revenue]]+pro[[#This Row],[AdminExp]]</f>
        <v>-228469.42900000003</v>
      </c>
      <c r="K11226" s="83">
        <f>pro[[#This Row],[Profit]]/pro[[#This Row],[Revenue]]</f>
        <v>-4.3081240349854415</v>
      </c>
      <c r="L11226" s="56">
        <f t="shared" si="175"/>
        <v>10</v>
      </c>
      <c r="M11226" s="82" t="str">
        <f>"Q"&amp;" "&amp;VLOOKUP(pro[[#This Row],[Period]],Mapping!A:B,2,0)</f>
        <v>Q 4</v>
      </c>
      <c r="N11226"/>
    </row>
    <row r="11227" spans="1:14" ht="14.25" x14ac:dyDescent="0.2">
      <c r="A11227" s="42" t="s">
        <v>44</v>
      </c>
      <c r="B11227" s="44" t="s">
        <v>33</v>
      </c>
      <c r="C11227" s="44" t="s">
        <v>59</v>
      </c>
      <c r="D11227" s="43">
        <v>172397.98799999998</v>
      </c>
      <c r="E11227" s="43">
        <v>-549959.21400000004</v>
      </c>
      <c r="F11227" s="45">
        <v>-61340</v>
      </c>
      <c r="G11227" s="45">
        <v>-28690</v>
      </c>
      <c r="H11227" s="45">
        <v>-76350</v>
      </c>
      <c r="I11227" s="55">
        <f>pro[[#This Row],[Admin expenses 3]]+pro[[#This Row],[Admin expenses 2]]+pro[[#This Row],[Admin expenses 1]]+pro[[#This Row],[COGS]]</f>
        <v>-716339.21400000004</v>
      </c>
      <c r="J11227" s="55">
        <f>pro[[#This Row],[Revenue]]+pro[[#This Row],[AdminExp]]</f>
        <v>-543941.22600000002</v>
      </c>
      <c r="K11227" s="83">
        <f>pro[[#This Row],[Profit]]/pro[[#This Row],[Revenue]]</f>
        <v>-3.1551483419864512</v>
      </c>
      <c r="L11227" s="56">
        <f t="shared" si="175"/>
        <v>10</v>
      </c>
      <c r="M11227" s="82" t="str">
        <f>"Q"&amp;" "&amp;VLOOKUP(pro[[#This Row],[Period]],Mapping!A:B,2,0)</f>
        <v>Q 4</v>
      </c>
      <c r="N11227"/>
    </row>
    <row r="11228" spans="1:14" ht="14.25" x14ac:dyDescent="0.2">
      <c r="A11228" s="42" t="s">
        <v>44</v>
      </c>
      <c r="B11228" s="44" t="s">
        <v>33</v>
      </c>
      <c r="C11228" s="44" t="s">
        <v>60</v>
      </c>
      <c r="D11228" s="43">
        <v>131761.95199999999</v>
      </c>
      <c r="E11228" s="43">
        <v>-430058.49599999998</v>
      </c>
      <c r="F11228" s="45">
        <v>-96530</v>
      </c>
      <c r="G11228" s="45">
        <v>-104020</v>
      </c>
      <c r="H11228" s="45">
        <v>-70660</v>
      </c>
      <c r="I11228" s="55">
        <f>pro[[#This Row],[Admin expenses 3]]+pro[[#This Row],[Admin expenses 2]]+pro[[#This Row],[Admin expenses 1]]+pro[[#This Row],[COGS]]</f>
        <v>-701268.49600000004</v>
      </c>
      <c r="J11228" s="55">
        <f>pro[[#This Row],[Revenue]]+pro[[#This Row],[AdminExp]]</f>
        <v>-569506.54399999999</v>
      </c>
      <c r="K11228" s="83">
        <f>pro[[#This Row],[Profit]]/pro[[#This Row],[Revenue]]</f>
        <v>-4.3222382133500883</v>
      </c>
      <c r="L11228" s="56">
        <f t="shared" si="175"/>
        <v>10</v>
      </c>
      <c r="M11228" s="82" t="str">
        <f>"Q"&amp;" "&amp;VLOOKUP(pro[[#This Row],[Period]],Mapping!A:B,2,0)</f>
        <v>Q 4</v>
      </c>
      <c r="N11228"/>
    </row>
    <row r="11229" spans="1:14" ht="14.25" x14ac:dyDescent="0.2">
      <c r="A11229" s="42" t="s">
        <v>44</v>
      </c>
      <c r="B11229" s="44" t="s">
        <v>33</v>
      </c>
      <c r="C11229" s="44" t="s">
        <v>57</v>
      </c>
      <c r="D11229" s="43">
        <v>307562.283</v>
      </c>
      <c r="E11229" s="43">
        <v>-244751.84999999998</v>
      </c>
      <c r="F11229" s="45">
        <v>-65250</v>
      </c>
      <c r="G11229" s="45">
        <v>-66560</v>
      </c>
      <c r="H11229" s="45">
        <v>-53220</v>
      </c>
      <c r="I11229" s="55">
        <f>pro[[#This Row],[Admin expenses 3]]+pro[[#This Row],[Admin expenses 2]]+pro[[#This Row],[Admin expenses 1]]+pro[[#This Row],[COGS]]</f>
        <v>-429781.85</v>
      </c>
      <c r="J11229" s="55">
        <f>pro[[#This Row],[Revenue]]+pro[[#This Row],[AdminExp]]</f>
        <v>-122219.56699999998</v>
      </c>
      <c r="K11229" s="83">
        <f>pro[[#This Row],[Profit]]/pro[[#This Row],[Revenue]]</f>
        <v>-0.39738151833136182</v>
      </c>
      <c r="L11229" s="56">
        <f t="shared" si="175"/>
        <v>10</v>
      </c>
      <c r="M11229" s="82" t="str">
        <f>"Q"&amp;" "&amp;VLOOKUP(pro[[#This Row],[Period]],Mapping!A:B,2,0)</f>
        <v>Q 4</v>
      </c>
      <c r="N11229"/>
    </row>
    <row r="11230" spans="1:14" ht="14.25" x14ac:dyDescent="0.2">
      <c r="A11230" s="42" t="s">
        <v>44</v>
      </c>
      <c r="B11230" s="44" t="s">
        <v>33</v>
      </c>
      <c r="C11230" s="44" t="s">
        <v>57</v>
      </c>
      <c r="D11230" s="43">
        <v>59840.739000000001</v>
      </c>
      <c r="E11230" s="43">
        <v>-30831.317999999996</v>
      </c>
      <c r="F11230" s="45">
        <v>-37630</v>
      </c>
      <c r="G11230" s="45">
        <v>-65320</v>
      </c>
      <c r="H11230" s="45">
        <v>-20370</v>
      </c>
      <c r="I11230" s="55">
        <f>pro[[#This Row],[Admin expenses 3]]+pro[[#This Row],[Admin expenses 2]]+pro[[#This Row],[Admin expenses 1]]+pro[[#This Row],[COGS]]</f>
        <v>-154151.318</v>
      </c>
      <c r="J11230" s="55">
        <f>pro[[#This Row],[Revenue]]+pro[[#This Row],[AdminExp]]</f>
        <v>-94310.578999999998</v>
      </c>
      <c r="K11230" s="83">
        <f>pro[[#This Row],[Profit]]/pro[[#This Row],[Revenue]]</f>
        <v>-1.5760263087660062</v>
      </c>
      <c r="L11230" s="56">
        <f t="shared" si="175"/>
        <v>10</v>
      </c>
      <c r="M11230" s="82" t="str">
        <f>"Q"&amp;" "&amp;VLOOKUP(pro[[#This Row],[Period]],Mapping!A:B,2,0)</f>
        <v>Q 4</v>
      </c>
      <c r="N11230"/>
    </row>
    <row r="11231" spans="1:14" ht="14.25" x14ac:dyDescent="0.2">
      <c r="A11231" s="42" t="s">
        <v>44</v>
      </c>
      <c r="B11231" s="44" t="s">
        <v>33</v>
      </c>
      <c r="C11231" s="44" t="s">
        <v>58</v>
      </c>
      <c r="D11231" s="43">
        <v>110933.19299999998</v>
      </c>
      <c r="E11231" s="43">
        <v>-48310.429999999993</v>
      </c>
      <c r="F11231" s="45">
        <v>-82870</v>
      </c>
      <c r="G11231" s="45">
        <v>-58270</v>
      </c>
      <c r="H11231" s="45">
        <v>-16780</v>
      </c>
      <c r="I11231" s="55">
        <f>pro[[#This Row],[Admin expenses 3]]+pro[[#This Row],[Admin expenses 2]]+pro[[#This Row],[Admin expenses 1]]+pro[[#This Row],[COGS]]</f>
        <v>-206230.43</v>
      </c>
      <c r="J11231" s="55">
        <f>pro[[#This Row],[Revenue]]+pro[[#This Row],[AdminExp]]</f>
        <v>-95297.237000000008</v>
      </c>
      <c r="K11231" s="83">
        <f>pro[[#This Row],[Profit]]/pro[[#This Row],[Revenue]]</f>
        <v>-0.85905069909959253</v>
      </c>
      <c r="L11231" s="56">
        <f t="shared" si="175"/>
        <v>10</v>
      </c>
      <c r="M11231" s="82" t="str">
        <f>"Q"&amp;" "&amp;VLOOKUP(pro[[#This Row],[Period]],Mapping!A:B,2,0)</f>
        <v>Q 4</v>
      </c>
      <c r="N11231"/>
    </row>
    <row r="11232" spans="1:14" ht="14.25" x14ac:dyDescent="0.2">
      <c r="A11232" s="42" t="s">
        <v>44</v>
      </c>
      <c r="B11232" s="44" t="s">
        <v>33</v>
      </c>
      <c r="C11232" s="44" t="s">
        <v>59</v>
      </c>
      <c r="D11232" s="43">
        <v>200125.226</v>
      </c>
      <c r="E11232" s="43">
        <v>-87755.709999999992</v>
      </c>
      <c r="F11232" s="45">
        <v>-53430</v>
      </c>
      <c r="G11232" s="45">
        <v>-101240</v>
      </c>
      <c r="H11232" s="45">
        <v>-82000</v>
      </c>
      <c r="I11232" s="55">
        <f>pro[[#This Row],[Admin expenses 3]]+pro[[#This Row],[Admin expenses 2]]+pro[[#This Row],[Admin expenses 1]]+pro[[#This Row],[COGS]]</f>
        <v>-324425.70999999996</v>
      </c>
      <c r="J11232" s="55">
        <f>pro[[#This Row],[Revenue]]+pro[[#This Row],[AdminExp]]</f>
        <v>-124300.48399999997</v>
      </c>
      <c r="K11232" s="83">
        <f>pro[[#This Row],[Profit]]/pro[[#This Row],[Revenue]]</f>
        <v>-0.62111352219035076</v>
      </c>
      <c r="L11232" s="56">
        <f t="shared" si="175"/>
        <v>10</v>
      </c>
      <c r="M11232" s="82" t="str">
        <f>"Q"&amp;" "&amp;VLOOKUP(pro[[#This Row],[Period]],Mapping!A:B,2,0)</f>
        <v>Q 4</v>
      </c>
      <c r="N11232"/>
    </row>
    <row r="11233" spans="1:14" ht="14.25" x14ac:dyDescent="0.2">
      <c r="A11233" s="42" t="s">
        <v>44</v>
      </c>
      <c r="B11233" s="44" t="s">
        <v>33</v>
      </c>
      <c r="C11233" s="44" t="s">
        <v>57</v>
      </c>
      <c r="D11233" s="43">
        <v>76236.691999999995</v>
      </c>
      <c r="E11233" s="43">
        <v>-46669.126000000004</v>
      </c>
      <c r="F11233" s="45">
        <v>-30790</v>
      </c>
      <c r="G11233" s="45">
        <v>-34700</v>
      </c>
      <c r="H11233" s="45">
        <v>-63990</v>
      </c>
      <c r="I11233" s="55">
        <f>pro[[#This Row],[Admin expenses 3]]+pro[[#This Row],[Admin expenses 2]]+pro[[#This Row],[Admin expenses 1]]+pro[[#This Row],[COGS]]</f>
        <v>-176149.12599999999</v>
      </c>
      <c r="J11233" s="55">
        <f>pro[[#This Row],[Revenue]]+pro[[#This Row],[AdminExp]]</f>
        <v>-99912.433999999994</v>
      </c>
      <c r="K11233" s="83">
        <f>pro[[#This Row],[Profit]]/pro[[#This Row],[Revenue]]</f>
        <v>-1.3105557360752222</v>
      </c>
      <c r="L11233" s="56">
        <f t="shared" si="175"/>
        <v>10</v>
      </c>
      <c r="M11233" s="82" t="str">
        <f>"Q"&amp;" "&amp;VLOOKUP(pro[[#This Row],[Period]],Mapping!A:B,2,0)</f>
        <v>Q 4</v>
      </c>
      <c r="N11233"/>
    </row>
    <row r="11234" spans="1:14" ht="14.25" x14ac:dyDescent="0.2">
      <c r="A11234" s="42" t="s">
        <v>44</v>
      </c>
      <c r="B11234" s="44" t="s">
        <v>33</v>
      </c>
      <c r="C11234" s="44" t="s">
        <v>58</v>
      </c>
      <c r="D11234" s="43">
        <v>261976.65199999997</v>
      </c>
      <c r="E11234" s="43">
        <v>-180024.53</v>
      </c>
      <c r="F11234" s="45">
        <v>-61780</v>
      </c>
      <c r="G11234" s="45">
        <v>-63030</v>
      </c>
      <c r="H11234" s="45">
        <v>-45260</v>
      </c>
      <c r="I11234" s="55">
        <f>pro[[#This Row],[Admin expenses 3]]+pro[[#This Row],[Admin expenses 2]]+pro[[#This Row],[Admin expenses 1]]+pro[[#This Row],[COGS]]</f>
        <v>-350094.53</v>
      </c>
      <c r="J11234" s="55">
        <f>pro[[#This Row],[Revenue]]+pro[[#This Row],[AdminExp]]</f>
        <v>-88117.878000000055</v>
      </c>
      <c r="K11234" s="83">
        <f>pro[[#This Row],[Profit]]/pro[[#This Row],[Revenue]]</f>
        <v>-0.3363577529802162</v>
      </c>
      <c r="L11234" s="56">
        <f t="shared" si="175"/>
        <v>10</v>
      </c>
      <c r="M11234" s="82" t="str">
        <f>"Q"&amp;" "&amp;VLOOKUP(pro[[#This Row],[Period]],Mapping!A:B,2,0)</f>
        <v>Q 4</v>
      </c>
      <c r="N11234"/>
    </row>
    <row r="11235" spans="1:14" ht="14.25" x14ac:dyDescent="0.2">
      <c r="A11235" s="42" t="s">
        <v>44</v>
      </c>
      <c r="B11235" s="44" t="s">
        <v>33</v>
      </c>
      <c r="C11235" s="44" t="s">
        <v>59</v>
      </c>
      <c r="D11235" s="43">
        <v>62330.421999999999</v>
      </c>
      <c r="E11235" s="43">
        <v>-27755.378000000001</v>
      </c>
      <c r="F11235" s="45">
        <v>-27700</v>
      </c>
      <c r="G11235" s="45">
        <v>-48210</v>
      </c>
      <c r="H11235" s="45">
        <v>-13240</v>
      </c>
      <c r="I11235" s="55">
        <f>pro[[#This Row],[Admin expenses 3]]+pro[[#This Row],[Admin expenses 2]]+pro[[#This Row],[Admin expenses 1]]+pro[[#This Row],[COGS]]</f>
        <v>-116905.378</v>
      </c>
      <c r="J11235" s="55">
        <f>pro[[#This Row],[Revenue]]+pro[[#This Row],[AdminExp]]</f>
        <v>-54574.955999999998</v>
      </c>
      <c r="K11235" s="83">
        <f>pro[[#This Row],[Profit]]/pro[[#This Row],[Revenue]]</f>
        <v>-0.87557494797644719</v>
      </c>
      <c r="L11235" s="56">
        <f t="shared" si="175"/>
        <v>10</v>
      </c>
      <c r="M11235" s="82" t="str">
        <f>"Q"&amp;" "&amp;VLOOKUP(pro[[#This Row],[Period]],Mapping!A:B,2,0)</f>
        <v>Q 4</v>
      </c>
      <c r="N11235"/>
    </row>
    <row r="11236" spans="1:14" ht="14.25" x14ac:dyDescent="0.2">
      <c r="A11236" s="42" t="s">
        <v>44</v>
      </c>
      <c r="B11236" s="44" t="s">
        <v>33</v>
      </c>
      <c r="C11236" s="44" t="s">
        <v>57</v>
      </c>
      <c r="D11236" s="43">
        <v>93985.948000000004</v>
      </c>
      <c r="E11236" s="43">
        <v>-40779.473000000005</v>
      </c>
      <c r="F11236" s="45">
        <v>-61380</v>
      </c>
      <c r="G11236" s="45">
        <v>-35450</v>
      </c>
      <c r="H11236" s="45">
        <v>-31300</v>
      </c>
      <c r="I11236" s="55">
        <f>pro[[#This Row],[Admin expenses 3]]+pro[[#This Row],[Admin expenses 2]]+pro[[#This Row],[Admin expenses 1]]+pro[[#This Row],[COGS]]</f>
        <v>-168909.473</v>
      </c>
      <c r="J11236" s="55">
        <f>pro[[#This Row],[Revenue]]+pro[[#This Row],[AdminExp]]</f>
        <v>-74923.524999999994</v>
      </c>
      <c r="K11236" s="83">
        <f>pro[[#This Row],[Profit]]/pro[[#This Row],[Revenue]]</f>
        <v>-0.79717794621808769</v>
      </c>
      <c r="L11236" s="56">
        <f t="shared" si="175"/>
        <v>10</v>
      </c>
      <c r="M11236" s="82" t="str">
        <f>"Q"&amp;" "&amp;VLOOKUP(pro[[#This Row],[Period]],Mapping!A:B,2,0)</f>
        <v>Q 4</v>
      </c>
      <c r="N11236"/>
    </row>
    <row r="11237" spans="1:14" ht="14.25" x14ac:dyDescent="0.2">
      <c r="A11237" s="42" t="s">
        <v>44</v>
      </c>
      <c r="B11237" s="44" t="s">
        <v>33</v>
      </c>
      <c r="C11237" s="44" t="s">
        <v>58</v>
      </c>
      <c r="D11237" s="43">
        <v>67418.637999999992</v>
      </c>
      <c r="E11237" s="43">
        <v>-190697.56299999997</v>
      </c>
      <c r="F11237" s="45">
        <v>-47180</v>
      </c>
      <c r="G11237" s="45">
        <v>-29960</v>
      </c>
      <c r="H11237" s="45">
        <v>-87530</v>
      </c>
      <c r="I11237" s="55">
        <f>pro[[#This Row],[Admin expenses 3]]+pro[[#This Row],[Admin expenses 2]]+pro[[#This Row],[Admin expenses 1]]+pro[[#This Row],[COGS]]</f>
        <v>-355367.56299999997</v>
      </c>
      <c r="J11237" s="55">
        <f>pro[[#This Row],[Revenue]]+pro[[#This Row],[AdminExp]]</f>
        <v>-287948.92499999999</v>
      </c>
      <c r="K11237" s="83">
        <f>pro[[#This Row],[Profit]]/pro[[#This Row],[Revenue]]</f>
        <v>-4.2710581753372123</v>
      </c>
      <c r="L11237" s="56">
        <f t="shared" si="175"/>
        <v>10</v>
      </c>
      <c r="M11237" s="82" t="str">
        <f>"Q"&amp;" "&amp;VLOOKUP(pro[[#This Row],[Period]],Mapping!A:B,2,0)</f>
        <v>Q 4</v>
      </c>
      <c r="N11237"/>
    </row>
    <row r="11238" spans="1:14" ht="14.25" x14ac:dyDescent="0.2">
      <c r="A11238" s="42" t="s">
        <v>44</v>
      </c>
      <c r="B11238" s="44" t="s">
        <v>33</v>
      </c>
      <c r="C11238" s="44" t="s">
        <v>59</v>
      </c>
      <c r="D11238" s="43">
        <v>180665.47099999999</v>
      </c>
      <c r="E11238" s="43">
        <v>-790422.88499999978</v>
      </c>
      <c r="F11238" s="45">
        <v>-67780</v>
      </c>
      <c r="G11238" s="45">
        <v>-79130</v>
      </c>
      <c r="H11238" s="45">
        <v>-52720</v>
      </c>
      <c r="I11238" s="55">
        <f>pro[[#This Row],[Admin expenses 3]]+pro[[#This Row],[Admin expenses 2]]+pro[[#This Row],[Admin expenses 1]]+pro[[#This Row],[COGS]]</f>
        <v>-990052.88499999978</v>
      </c>
      <c r="J11238" s="55">
        <f>pro[[#This Row],[Revenue]]+pro[[#This Row],[AdminExp]]</f>
        <v>-809387.41399999976</v>
      </c>
      <c r="K11238" s="83">
        <f>pro[[#This Row],[Profit]]/pro[[#This Row],[Revenue]]</f>
        <v>-4.4800337857586507</v>
      </c>
      <c r="L11238" s="56">
        <f t="shared" si="175"/>
        <v>10</v>
      </c>
      <c r="M11238" s="82" t="str">
        <f>"Q"&amp;" "&amp;VLOOKUP(pro[[#This Row],[Period]],Mapping!A:B,2,0)</f>
        <v>Q 4</v>
      </c>
      <c r="N11238"/>
    </row>
    <row r="11239" spans="1:14" ht="14.25" x14ac:dyDescent="0.2">
      <c r="A11239" s="42" t="s">
        <v>44</v>
      </c>
      <c r="B11239" s="44" t="s">
        <v>33</v>
      </c>
      <c r="C11239" s="44" t="s">
        <v>57</v>
      </c>
      <c r="D11239" s="43">
        <v>3025614.7110000001</v>
      </c>
      <c r="E11239" s="43">
        <v>-14997.800999999999</v>
      </c>
      <c r="F11239" s="45">
        <v>-70490</v>
      </c>
      <c r="G11239" s="45">
        <v>-59130</v>
      </c>
      <c r="H11239" s="45">
        <v>-94290</v>
      </c>
      <c r="I11239" s="55">
        <f>pro[[#This Row],[Admin expenses 3]]+pro[[#This Row],[Admin expenses 2]]+pro[[#This Row],[Admin expenses 1]]+pro[[#This Row],[COGS]]</f>
        <v>-238907.80100000001</v>
      </c>
      <c r="J11239" s="55">
        <f>pro[[#This Row],[Revenue]]+pro[[#This Row],[AdminExp]]</f>
        <v>2786706.91</v>
      </c>
      <c r="K11239" s="83">
        <f>pro[[#This Row],[Profit]]/pro[[#This Row],[Revenue]]</f>
        <v>0.92103826038014003</v>
      </c>
      <c r="L11239" s="56">
        <f t="shared" si="175"/>
        <v>10</v>
      </c>
      <c r="M11239" s="82" t="str">
        <f>"Q"&amp;" "&amp;VLOOKUP(pro[[#This Row],[Period]],Mapping!A:B,2,0)</f>
        <v>Q 4</v>
      </c>
      <c r="N11239"/>
    </row>
    <row r="11240" spans="1:14" ht="14.25" x14ac:dyDescent="0.2">
      <c r="A11240" s="42" t="s">
        <v>44</v>
      </c>
      <c r="B11240" s="44" t="s">
        <v>33</v>
      </c>
      <c r="C11240" s="44" t="s">
        <v>57</v>
      </c>
      <c r="D11240" s="43">
        <v>986695.63299999991</v>
      </c>
      <c r="E11240" s="43">
        <v>-421317.484</v>
      </c>
      <c r="F11240" s="45">
        <v>-53360</v>
      </c>
      <c r="G11240" s="45">
        <v>-33280</v>
      </c>
      <c r="H11240" s="45">
        <v>-86940</v>
      </c>
      <c r="I11240" s="55">
        <f>pro[[#This Row],[Admin expenses 3]]+pro[[#This Row],[Admin expenses 2]]+pro[[#This Row],[Admin expenses 1]]+pro[[#This Row],[COGS]]</f>
        <v>-594897.48399999994</v>
      </c>
      <c r="J11240" s="55">
        <f>pro[[#This Row],[Revenue]]+pro[[#This Row],[AdminExp]]</f>
        <v>391798.14899999998</v>
      </c>
      <c r="K11240" s="83">
        <f>pro[[#This Row],[Profit]]/pro[[#This Row],[Revenue]]</f>
        <v>0.39708106116650871</v>
      </c>
      <c r="L11240" s="56">
        <f t="shared" si="175"/>
        <v>10</v>
      </c>
      <c r="M11240" s="82" t="str">
        <f>"Q"&amp;" "&amp;VLOOKUP(pro[[#This Row],[Period]],Mapping!A:B,2,0)</f>
        <v>Q 4</v>
      </c>
      <c r="N11240"/>
    </row>
    <row r="11241" spans="1:14" ht="14.25" x14ac:dyDescent="0.2">
      <c r="A11241" s="42" t="s">
        <v>44</v>
      </c>
      <c r="B11241" s="44" t="s">
        <v>33</v>
      </c>
      <c r="C11241" s="44" t="s">
        <v>57</v>
      </c>
      <c r="D11241" s="43">
        <v>276343.49399999995</v>
      </c>
      <c r="E11241" s="43">
        <v>-580839.35699999996</v>
      </c>
      <c r="F11241" s="45">
        <v>-64840</v>
      </c>
      <c r="G11241" s="45">
        <v>-69600</v>
      </c>
      <c r="H11241" s="45">
        <v>-32730</v>
      </c>
      <c r="I11241" s="55">
        <f>pro[[#This Row],[Admin expenses 3]]+pro[[#This Row],[Admin expenses 2]]+pro[[#This Row],[Admin expenses 1]]+pro[[#This Row],[COGS]]</f>
        <v>-748009.35699999996</v>
      </c>
      <c r="J11241" s="55">
        <f>pro[[#This Row],[Revenue]]+pro[[#This Row],[AdminExp]]</f>
        <v>-471665.86300000001</v>
      </c>
      <c r="K11241" s="83">
        <f>pro[[#This Row],[Profit]]/pro[[#This Row],[Revenue]]</f>
        <v>-1.706810086869641</v>
      </c>
      <c r="L11241" s="56">
        <f t="shared" si="175"/>
        <v>10</v>
      </c>
      <c r="M11241" s="82" t="str">
        <f>"Q"&amp;" "&amp;VLOOKUP(pro[[#This Row],[Period]],Mapping!A:B,2,0)</f>
        <v>Q 4</v>
      </c>
      <c r="N11241"/>
    </row>
    <row r="11242" spans="1:14" ht="14.25" x14ac:dyDescent="0.2">
      <c r="A11242" s="42" t="s">
        <v>44</v>
      </c>
      <c r="B11242" s="44" t="s">
        <v>35</v>
      </c>
      <c r="C11242" s="44" t="s">
        <v>57</v>
      </c>
      <c r="D11242" s="43">
        <v>69250875.721999988</v>
      </c>
      <c r="E11242" s="43">
        <v>-14558304.298999999</v>
      </c>
      <c r="F11242" s="45">
        <v>-74710</v>
      </c>
      <c r="G11242" s="45">
        <v>-40810</v>
      </c>
      <c r="H11242" s="45">
        <v>-67930</v>
      </c>
      <c r="I11242" s="55">
        <f>pro[[#This Row],[Admin expenses 3]]+pro[[#This Row],[Admin expenses 2]]+pro[[#This Row],[Admin expenses 1]]+pro[[#This Row],[COGS]]</f>
        <v>-14741754.298999999</v>
      </c>
      <c r="J11242" s="55">
        <f>pro[[#This Row],[Revenue]]+pro[[#This Row],[AdminExp]]</f>
        <v>54509121.422999993</v>
      </c>
      <c r="K11242" s="83">
        <f>pro[[#This Row],[Profit]]/pro[[#This Row],[Revenue]]</f>
        <v>0.78712537357391488</v>
      </c>
      <c r="L11242" s="56">
        <f t="shared" si="175"/>
        <v>10</v>
      </c>
      <c r="M11242" s="82" t="str">
        <f>"Q"&amp;" "&amp;VLOOKUP(pro[[#This Row],[Period]],Mapping!A:B,2,0)</f>
        <v>Q 4</v>
      </c>
      <c r="N11242"/>
    </row>
    <row r="11243" spans="1:14" ht="14.25" x14ac:dyDescent="0.2">
      <c r="A11243" s="42" t="s">
        <v>44</v>
      </c>
      <c r="B11243" s="44" t="s">
        <v>35</v>
      </c>
      <c r="C11243" s="44" t="s">
        <v>57</v>
      </c>
      <c r="D11243" s="43">
        <v>253274.99399999998</v>
      </c>
      <c r="E11243" s="43">
        <v>-39133.443999999996</v>
      </c>
      <c r="F11243" s="45">
        <v>-60340</v>
      </c>
      <c r="G11243" s="45">
        <v>-50150</v>
      </c>
      <c r="H11243" s="45">
        <v>-15470</v>
      </c>
      <c r="I11243" s="55">
        <f>pro[[#This Row],[Admin expenses 3]]+pro[[#This Row],[Admin expenses 2]]+pro[[#This Row],[Admin expenses 1]]+pro[[#This Row],[COGS]]</f>
        <v>-165093.44399999999</v>
      </c>
      <c r="J11243" s="55">
        <f>pro[[#This Row],[Revenue]]+pro[[#This Row],[AdminExp]]</f>
        <v>88181.549999999988</v>
      </c>
      <c r="K11243" s="83">
        <f>pro[[#This Row],[Profit]]/pro[[#This Row],[Revenue]]</f>
        <v>0.34816524366396784</v>
      </c>
      <c r="L11243" s="56">
        <f t="shared" si="175"/>
        <v>10</v>
      </c>
      <c r="M11243" s="82" t="str">
        <f>"Q"&amp;" "&amp;VLOOKUP(pro[[#This Row],[Period]],Mapping!A:B,2,0)</f>
        <v>Q 4</v>
      </c>
      <c r="N11243"/>
    </row>
    <row r="11244" spans="1:14" ht="14.25" x14ac:dyDescent="0.2">
      <c r="A11244" s="42" t="s">
        <v>44</v>
      </c>
      <c r="B11244" s="44" t="s">
        <v>35</v>
      </c>
      <c r="C11244" s="44" t="s">
        <v>57</v>
      </c>
      <c r="D11244" s="43">
        <v>123702.446</v>
      </c>
      <c r="E11244" s="43">
        <v>-40417.334999999999</v>
      </c>
      <c r="F11244" s="45">
        <v>-67150</v>
      </c>
      <c r="G11244" s="45">
        <v>-83840</v>
      </c>
      <c r="H11244" s="45">
        <v>-61190</v>
      </c>
      <c r="I11244" s="55">
        <f>pro[[#This Row],[Admin expenses 3]]+pro[[#This Row],[Admin expenses 2]]+pro[[#This Row],[Admin expenses 1]]+pro[[#This Row],[COGS]]</f>
        <v>-252597.33499999999</v>
      </c>
      <c r="J11244" s="55">
        <f>pro[[#This Row],[Revenue]]+pro[[#This Row],[AdminExp]]</f>
        <v>-128894.889</v>
      </c>
      <c r="K11244" s="83">
        <f>pro[[#This Row],[Profit]]/pro[[#This Row],[Revenue]]</f>
        <v>-1.0419752653880425</v>
      </c>
      <c r="L11244" s="56">
        <f t="shared" si="175"/>
        <v>10</v>
      </c>
      <c r="M11244" s="82" t="str">
        <f>"Q"&amp;" "&amp;VLOOKUP(pro[[#This Row],[Period]],Mapping!A:B,2,0)</f>
        <v>Q 4</v>
      </c>
      <c r="N11244"/>
    </row>
    <row r="11245" spans="1:14" ht="14.25" x14ac:dyDescent="0.2">
      <c r="A11245" s="42" t="s">
        <v>44</v>
      </c>
      <c r="B11245" s="44" t="s">
        <v>35</v>
      </c>
      <c r="C11245" s="44" t="s">
        <v>57</v>
      </c>
      <c r="D11245" s="43">
        <v>6225721.523</v>
      </c>
      <c r="E11245" s="43">
        <v>-2430837.9409999996</v>
      </c>
      <c r="F11245" s="45">
        <v>-88960</v>
      </c>
      <c r="G11245" s="45">
        <v>-97620</v>
      </c>
      <c r="H11245" s="45">
        <v>-22850</v>
      </c>
      <c r="I11245" s="55">
        <f>pro[[#This Row],[Admin expenses 3]]+pro[[#This Row],[Admin expenses 2]]+pro[[#This Row],[Admin expenses 1]]+pro[[#This Row],[COGS]]</f>
        <v>-2640267.9409999996</v>
      </c>
      <c r="J11245" s="55">
        <f>pro[[#This Row],[Revenue]]+pro[[#This Row],[AdminExp]]</f>
        <v>3585453.5820000004</v>
      </c>
      <c r="K11245" s="83">
        <f>pro[[#This Row],[Profit]]/pro[[#This Row],[Revenue]]</f>
        <v>0.5759097268893375</v>
      </c>
      <c r="L11245" s="56">
        <f t="shared" si="175"/>
        <v>10</v>
      </c>
      <c r="M11245" s="82" t="str">
        <f>"Q"&amp;" "&amp;VLOOKUP(pro[[#This Row],[Period]],Mapping!A:B,2,0)</f>
        <v>Q 4</v>
      </c>
      <c r="N11245"/>
    </row>
    <row r="11246" spans="1:14" ht="14.25" x14ac:dyDescent="0.2">
      <c r="A11246" s="42" t="s">
        <v>44</v>
      </c>
      <c r="B11246" s="44" t="s">
        <v>35</v>
      </c>
      <c r="C11246" s="44" t="s">
        <v>57</v>
      </c>
      <c r="D11246" s="43">
        <v>18383673.349999998</v>
      </c>
      <c r="E11246" s="43">
        <v>-6765802.8059999999</v>
      </c>
      <c r="F11246" s="45">
        <v>-24720</v>
      </c>
      <c r="G11246" s="45">
        <v>-44150</v>
      </c>
      <c r="H11246" s="45">
        <v>-17260</v>
      </c>
      <c r="I11246" s="55">
        <f>pro[[#This Row],[Admin expenses 3]]+pro[[#This Row],[Admin expenses 2]]+pro[[#This Row],[Admin expenses 1]]+pro[[#This Row],[COGS]]</f>
        <v>-6851932.8059999999</v>
      </c>
      <c r="J11246" s="55">
        <f>pro[[#This Row],[Revenue]]+pro[[#This Row],[AdminExp]]</f>
        <v>11531740.543999998</v>
      </c>
      <c r="K11246" s="83">
        <f>pro[[#This Row],[Profit]]/pro[[#This Row],[Revenue]]</f>
        <v>0.6272816278037272</v>
      </c>
      <c r="L11246" s="56">
        <f t="shared" si="175"/>
        <v>10</v>
      </c>
      <c r="M11246" s="82" t="str">
        <f>"Q"&amp;" "&amp;VLOOKUP(pro[[#This Row],[Period]],Mapping!A:B,2,0)</f>
        <v>Q 4</v>
      </c>
      <c r="N11246"/>
    </row>
    <row r="11247" spans="1:14" ht="14.25" x14ac:dyDescent="0.2">
      <c r="A11247" s="42" t="s">
        <v>44</v>
      </c>
      <c r="B11247" s="44" t="s">
        <v>35</v>
      </c>
      <c r="C11247" s="44" t="s">
        <v>57</v>
      </c>
      <c r="D11247" s="43">
        <v>10303162.050999999</v>
      </c>
      <c r="E11247" s="43">
        <v>-3421958.3789999997</v>
      </c>
      <c r="F11247" s="45">
        <v>-25250</v>
      </c>
      <c r="G11247" s="45">
        <v>-40690</v>
      </c>
      <c r="H11247" s="45">
        <v>-59420</v>
      </c>
      <c r="I11247" s="55">
        <f>pro[[#This Row],[Admin expenses 3]]+pro[[#This Row],[Admin expenses 2]]+pro[[#This Row],[Admin expenses 1]]+pro[[#This Row],[COGS]]</f>
        <v>-3547318.3789999997</v>
      </c>
      <c r="J11247" s="55">
        <f>pro[[#This Row],[Revenue]]+pro[[#This Row],[AdminExp]]</f>
        <v>6755843.6719999993</v>
      </c>
      <c r="K11247" s="83">
        <f>pro[[#This Row],[Profit]]/pro[[#This Row],[Revenue]]</f>
        <v>0.6557058540435452</v>
      </c>
      <c r="L11247" s="56">
        <f t="shared" si="175"/>
        <v>10</v>
      </c>
      <c r="M11247" s="82" t="str">
        <f>"Q"&amp;" "&amp;VLOOKUP(pro[[#This Row],[Period]],Mapping!A:B,2,0)</f>
        <v>Q 4</v>
      </c>
      <c r="N11247"/>
    </row>
    <row r="11248" spans="1:14" ht="14.25" x14ac:dyDescent="0.2">
      <c r="A11248" s="42" t="s">
        <v>44</v>
      </c>
      <c r="B11248" s="44" t="s">
        <v>35</v>
      </c>
      <c r="C11248" s="44" t="s">
        <v>57</v>
      </c>
      <c r="D11248" s="43">
        <v>63582.140999999996</v>
      </c>
      <c r="E11248" s="43">
        <v>-36797.411</v>
      </c>
      <c r="F11248" s="45">
        <v>-106980</v>
      </c>
      <c r="G11248" s="45">
        <v>-25180</v>
      </c>
      <c r="H11248" s="45">
        <v>-86480</v>
      </c>
      <c r="I11248" s="55">
        <f>pro[[#This Row],[Admin expenses 3]]+pro[[#This Row],[Admin expenses 2]]+pro[[#This Row],[Admin expenses 1]]+pro[[#This Row],[COGS]]</f>
        <v>-255437.41099999999</v>
      </c>
      <c r="J11248" s="55">
        <f>pro[[#This Row],[Revenue]]+pro[[#This Row],[AdminExp]]</f>
        <v>-191855.27</v>
      </c>
      <c r="K11248" s="83">
        <f>pro[[#This Row],[Profit]]/pro[[#This Row],[Revenue]]</f>
        <v>-3.0174395983299775</v>
      </c>
      <c r="L11248" s="56">
        <f t="shared" si="175"/>
        <v>10</v>
      </c>
      <c r="M11248" s="82" t="str">
        <f>"Q"&amp;" "&amp;VLOOKUP(pro[[#This Row],[Period]],Mapping!A:B,2,0)</f>
        <v>Q 4</v>
      </c>
      <c r="N11248"/>
    </row>
    <row r="11249" spans="1:14" ht="14.25" x14ac:dyDescent="0.2">
      <c r="A11249" s="42" t="s">
        <v>44</v>
      </c>
      <c r="B11249" s="44" t="s">
        <v>35</v>
      </c>
      <c r="C11249" s="44" t="s">
        <v>57</v>
      </c>
      <c r="D11249" s="43">
        <v>23074687.691999998</v>
      </c>
      <c r="E11249" s="43">
        <v>-1116966.06</v>
      </c>
      <c r="F11249" s="45">
        <v>-83820</v>
      </c>
      <c r="G11249" s="45">
        <v>-60370</v>
      </c>
      <c r="H11249" s="45">
        <v>-91460</v>
      </c>
      <c r="I11249" s="55">
        <f>pro[[#This Row],[Admin expenses 3]]+pro[[#This Row],[Admin expenses 2]]+pro[[#This Row],[Admin expenses 1]]+pro[[#This Row],[COGS]]</f>
        <v>-1352616.06</v>
      </c>
      <c r="J11249" s="55">
        <f>pro[[#This Row],[Revenue]]+pro[[#This Row],[AdminExp]]</f>
        <v>21722071.631999999</v>
      </c>
      <c r="K11249" s="83">
        <f>pro[[#This Row],[Profit]]/pro[[#This Row],[Revenue]]</f>
        <v>0.94138095916812992</v>
      </c>
      <c r="L11249" s="56">
        <f t="shared" si="175"/>
        <v>10</v>
      </c>
      <c r="M11249" s="82" t="str">
        <f>"Q"&amp;" "&amp;VLOOKUP(pro[[#This Row],[Period]],Mapping!A:B,2,0)</f>
        <v>Q 4</v>
      </c>
      <c r="N11249"/>
    </row>
    <row r="11250" spans="1:14" ht="14.25" x14ac:dyDescent="0.2">
      <c r="A11250" s="42" t="s">
        <v>44</v>
      </c>
      <c r="B11250" s="44" t="s">
        <v>35</v>
      </c>
      <c r="C11250" s="44" t="s">
        <v>57</v>
      </c>
      <c r="D11250" s="43">
        <v>24500140.588</v>
      </c>
      <c r="E11250" s="43">
        <v>-2402264.62</v>
      </c>
      <c r="F11250" s="45">
        <v>-61300</v>
      </c>
      <c r="G11250" s="45">
        <v>-67670</v>
      </c>
      <c r="H11250" s="45">
        <v>-45210</v>
      </c>
      <c r="I11250" s="55">
        <f>pro[[#This Row],[Admin expenses 3]]+pro[[#This Row],[Admin expenses 2]]+pro[[#This Row],[Admin expenses 1]]+pro[[#This Row],[COGS]]</f>
        <v>-2576444.62</v>
      </c>
      <c r="J11250" s="55">
        <f>pro[[#This Row],[Revenue]]+pro[[#This Row],[AdminExp]]</f>
        <v>21923695.967999998</v>
      </c>
      <c r="K11250" s="83">
        <f>pro[[#This Row],[Profit]]/pro[[#This Row],[Revenue]]</f>
        <v>0.89483959854247019</v>
      </c>
      <c r="L11250" s="56">
        <f t="shared" si="175"/>
        <v>10</v>
      </c>
      <c r="M11250" s="82" t="str">
        <f>"Q"&amp;" "&amp;VLOOKUP(pro[[#This Row],[Period]],Mapping!A:B,2,0)</f>
        <v>Q 4</v>
      </c>
      <c r="N11250"/>
    </row>
    <row r="11251" spans="1:14" ht="14.25" x14ac:dyDescent="0.2">
      <c r="A11251" s="42" t="s">
        <v>44</v>
      </c>
      <c r="B11251" s="44" t="s">
        <v>35</v>
      </c>
      <c r="C11251" s="44" t="s">
        <v>57</v>
      </c>
      <c r="D11251" s="43">
        <v>4725555.9610000001</v>
      </c>
      <c r="E11251" s="43">
        <v>-377708.95399999997</v>
      </c>
      <c r="F11251" s="45">
        <v>-34760</v>
      </c>
      <c r="G11251" s="45">
        <v>-63330</v>
      </c>
      <c r="H11251" s="45">
        <v>-72000</v>
      </c>
      <c r="I11251" s="55">
        <f>pro[[#This Row],[Admin expenses 3]]+pro[[#This Row],[Admin expenses 2]]+pro[[#This Row],[Admin expenses 1]]+pro[[#This Row],[COGS]]</f>
        <v>-547798.95399999991</v>
      </c>
      <c r="J11251" s="55">
        <f>pro[[#This Row],[Revenue]]+pro[[#This Row],[AdminExp]]</f>
        <v>4177757.0070000002</v>
      </c>
      <c r="K11251" s="83">
        <f>pro[[#This Row],[Profit]]/pro[[#This Row],[Revenue]]</f>
        <v>0.88407735332710413</v>
      </c>
      <c r="L11251" s="56">
        <f t="shared" si="175"/>
        <v>10</v>
      </c>
      <c r="M11251" s="82" t="str">
        <f>"Q"&amp;" "&amp;VLOOKUP(pro[[#This Row],[Period]],Mapping!A:B,2,0)</f>
        <v>Q 4</v>
      </c>
      <c r="N11251"/>
    </row>
    <row r="11252" spans="1:14" ht="14.25" x14ac:dyDescent="0.2">
      <c r="A11252" s="42" t="s">
        <v>44</v>
      </c>
      <c r="B11252" s="44" t="s">
        <v>35</v>
      </c>
      <c r="C11252" s="44" t="s">
        <v>57</v>
      </c>
      <c r="D11252" s="43">
        <v>263281.109</v>
      </c>
      <c r="E11252" s="43">
        <v>-28915.46</v>
      </c>
      <c r="F11252" s="45">
        <v>-103720</v>
      </c>
      <c r="G11252" s="45">
        <v>-60310</v>
      </c>
      <c r="H11252" s="45">
        <v>-46720</v>
      </c>
      <c r="I11252" s="55">
        <f>pro[[#This Row],[Admin expenses 3]]+pro[[#This Row],[Admin expenses 2]]+pro[[#This Row],[Admin expenses 1]]+pro[[#This Row],[COGS]]</f>
        <v>-239665.46</v>
      </c>
      <c r="J11252" s="55">
        <f>pro[[#This Row],[Revenue]]+pro[[#This Row],[AdminExp]]</f>
        <v>23615.649000000005</v>
      </c>
      <c r="K11252" s="83">
        <f>pro[[#This Row],[Profit]]/pro[[#This Row],[Revenue]]</f>
        <v>8.9697468571510786E-2</v>
      </c>
      <c r="L11252" s="56">
        <f t="shared" si="175"/>
        <v>10</v>
      </c>
      <c r="M11252" s="82" t="str">
        <f>"Q"&amp;" "&amp;VLOOKUP(pro[[#This Row],[Period]],Mapping!A:B,2,0)</f>
        <v>Q 4</v>
      </c>
      <c r="N11252"/>
    </row>
    <row r="11253" spans="1:14" ht="14.25" x14ac:dyDescent="0.2">
      <c r="A11253" s="42" t="s">
        <v>44</v>
      </c>
      <c r="B11253" s="44" t="s">
        <v>35</v>
      </c>
      <c r="C11253" s="44" t="s">
        <v>57</v>
      </c>
      <c r="D11253" s="43">
        <v>2322098.5549999997</v>
      </c>
      <c r="E11253" s="43">
        <v>-570330.2429999999</v>
      </c>
      <c r="F11253" s="45">
        <v>-98260</v>
      </c>
      <c r="G11253" s="45">
        <v>-41690</v>
      </c>
      <c r="H11253" s="45">
        <v>-84830</v>
      </c>
      <c r="I11253" s="55">
        <f>pro[[#This Row],[Admin expenses 3]]+pro[[#This Row],[Admin expenses 2]]+pro[[#This Row],[Admin expenses 1]]+pro[[#This Row],[COGS]]</f>
        <v>-795110.2429999999</v>
      </c>
      <c r="J11253" s="55">
        <f>pro[[#This Row],[Revenue]]+pro[[#This Row],[AdminExp]]</f>
        <v>1526988.3119999999</v>
      </c>
      <c r="K11253" s="83">
        <f>pro[[#This Row],[Profit]]/pro[[#This Row],[Revenue]]</f>
        <v>0.65758979467604906</v>
      </c>
      <c r="L11253" s="56">
        <f t="shared" si="175"/>
        <v>10</v>
      </c>
      <c r="M11253" s="82" t="str">
        <f>"Q"&amp;" "&amp;VLOOKUP(pro[[#This Row],[Period]],Mapping!A:B,2,0)</f>
        <v>Q 4</v>
      </c>
      <c r="N11253"/>
    </row>
    <row r="11254" spans="1:14" ht="14.25" x14ac:dyDescent="0.2">
      <c r="A11254" s="42" t="s">
        <v>44</v>
      </c>
      <c r="B11254" s="44" t="s">
        <v>35</v>
      </c>
      <c r="C11254" s="44" t="s">
        <v>57</v>
      </c>
      <c r="D11254" s="43">
        <v>9437861.2999999989</v>
      </c>
      <c r="E11254" s="43">
        <v>-4026917.5939999996</v>
      </c>
      <c r="F11254" s="45">
        <v>-60150</v>
      </c>
      <c r="G11254" s="45">
        <v>-96640</v>
      </c>
      <c r="H11254" s="45">
        <v>-44250</v>
      </c>
      <c r="I11254" s="55">
        <f>pro[[#This Row],[Admin expenses 3]]+pro[[#This Row],[Admin expenses 2]]+pro[[#This Row],[Admin expenses 1]]+pro[[#This Row],[COGS]]</f>
        <v>-4227957.5939999996</v>
      </c>
      <c r="J11254" s="55">
        <f>pro[[#This Row],[Revenue]]+pro[[#This Row],[AdminExp]]</f>
        <v>5209903.7059999993</v>
      </c>
      <c r="K11254" s="83">
        <f>pro[[#This Row],[Profit]]/pro[[#This Row],[Revenue]]</f>
        <v>0.5520216435051869</v>
      </c>
      <c r="L11254" s="56">
        <f t="shared" si="175"/>
        <v>10</v>
      </c>
      <c r="M11254" s="82" t="str">
        <f>"Q"&amp;" "&amp;VLOOKUP(pro[[#This Row],[Period]],Mapping!A:B,2,0)</f>
        <v>Q 4</v>
      </c>
      <c r="N11254"/>
    </row>
    <row r="11255" spans="1:14" ht="14.25" x14ac:dyDescent="0.2">
      <c r="A11255" s="42" t="s">
        <v>44</v>
      </c>
      <c r="B11255" s="44" t="s">
        <v>35</v>
      </c>
      <c r="C11255" s="44" t="s">
        <v>57</v>
      </c>
      <c r="D11255" s="43">
        <v>4024764.4499999997</v>
      </c>
      <c r="E11255" s="43">
        <v>-1583142.1199999999</v>
      </c>
      <c r="F11255" s="45">
        <v>-44840</v>
      </c>
      <c r="G11255" s="45">
        <v>-18820</v>
      </c>
      <c r="H11255" s="45">
        <v>-53990</v>
      </c>
      <c r="I11255" s="55">
        <f>pro[[#This Row],[Admin expenses 3]]+pro[[#This Row],[Admin expenses 2]]+pro[[#This Row],[Admin expenses 1]]+pro[[#This Row],[COGS]]</f>
        <v>-1700792.1199999999</v>
      </c>
      <c r="J11255" s="55">
        <f>pro[[#This Row],[Revenue]]+pro[[#This Row],[AdminExp]]</f>
        <v>2323972.33</v>
      </c>
      <c r="K11255" s="83">
        <f>pro[[#This Row],[Profit]]/pro[[#This Row],[Revenue]]</f>
        <v>0.57741822133218257</v>
      </c>
      <c r="L11255" s="56">
        <f t="shared" si="175"/>
        <v>10</v>
      </c>
      <c r="M11255" s="82" t="str">
        <f>"Q"&amp;" "&amp;VLOOKUP(pro[[#This Row],[Period]],Mapping!A:B,2,0)</f>
        <v>Q 4</v>
      </c>
      <c r="N11255"/>
    </row>
    <row r="11256" spans="1:14" ht="14.25" x14ac:dyDescent="0.2">
      <c r="A11256" s="42" t="s">
        <v>44</v>
      </c>
      <c r="B11256" s="44" t="s">
        <v>35</v>
      </c>
      <c r="C11256" s="44" t="s">
        <v>57</v>
      </c>
      <c r="D11256" s="43">
        <v>2431410.59</v>
      </c>
      <c r="E11256" s="43">
        <v>-87022.410999999993</v>
      </c>
      <c r="F11256" s="45">
        <v>-69140</v>
      </c>
      <c r="G11256" s="45">
        <v>-19480</v>
      </c>
      <c r="H11256" s="45">
        <v>-73090</v>
      </c>
      <c r="I11256" s="55">
        <f>pro[[#This Row],[Admin expenses 3]]+pro[[#This Row],[Admin expenses 2]]+pro[[#This Row],[Admin expenses 1]]+pro[[#This Row],[COGS]]</f>
        <v>-248732.41099999999</v>
      </c>
      <c r="J11256" s="55">
        <f>pro[[#This Row],[Revenue]]+pro[[#This Row],[AdminExp]]</f>
        <v>2182678.179</v>
      </c>
      <c r="K11256" s="83">
        <f>pro[[#This Row],[Profit]]/pro[[#This Row],[Revenue]]</f>
        <v>0.89770036701205624</v>
      </c>
      <c r="L11256" s="56">
        <f t="shared" si="175"/>
        <v>10</v>
      </c>
      <c r="M11256" s="82" t="str">
        <f>"Q"&amp;" "&amp;VLOOKUP(pro[[#This Row],[Period]],Mapping!A:B,2,0)</f>
        <v>Q 4</v>
      </c>
      <c r="N11256"/>
    </row>
    <row r="11257" spans="1:14" ht="14.25" x14ac:dyDescent="0.2">
      <c r="A11257" s="42" t="s">
        <v>44</v>
      </c>
      <c r="B11257" s="44" t="s">
        <v>35</v>
      </c>
      <c r="C11257" s="44" t="s">
        <v>57</v>
      </c>
      <c r="D11257" s="43">
        <v>13272708.924999999</v>
      </c>
      <c r="E11257" s="43">
        <v>-676743.571</v>
      </c>
      <c r="F11257" s="45">
        <v>-41430</v>
      </c>
      <c r="G11257" s="45">
        <v>-29160</v>
      </c>
      <c r="H11257" s="45">
        <v>-56620</v>
      </c>
      <c r="I11257" s="55">
        <f>pro[[#This Row],[Admin expenses 3]]+pro[[#This Row],[Admin expenses 2]]+pro[[#This Row],[Admin expenses 1]]+pro[[#This Row],[COGS]]</f>
        <v>-803953.571</v>
      </c>
      <c r="J11257" s="55">
        <f>pro[[#This Row],[Revenue]]+pro[[#This Row],[AdminExp]]</f>
        <v>12468755.353999998</v>
      </c>
      <c r="K11257" s="83">
        <f>pro[[#This Row],[Profit]]/pro[[#This Row],[Revenue]]</f>
        <v>0.9394280718771959</v>
      </c>
      <c r="L11257" s="56">
        <f t="shared" si="175"/>
        <v>10</v>
      </c>
      <c r="M11257" s="82" t="str">
        <f>"Q"&amp;" "&amp;VLOOKUP(pro[[#This Row],[Period]],Mapping!A:B,2,0)</f>
        <v>Q 4</v>
      </c>
      <c r="N11257"/>
    </row>
    <row r="11258" spans="1:14" ht="14.25" x14ac:dyDescent="0.2">
      <c r="A11258" s="42" t="s">
        <v>44</v>
      </c>
      <c r="B11258" s="44" t="s">
        <v>35</v>
      </c>
      <c r="C11258" s="44" t="s">
        <v>57</v>
      </c>
      <c r="D11258" s="43">
        <v>32492433.931999996</v>
      </c>
      <c r="E11258" s="43">
        <v>-671638.10699999996</v>
      </c>
      <c r="F11258" s="45">
        <v>-13170</v>
      </c>
      <c r="G11258" s="45">
        <v>-90840</v>
      </c>
      <c r="H11258" s="45">
        <v>-27000</v>
      </c>
      <c r="I11258" s="55">
        <f>pro[[#This Row],[Admin expenses 3]]+pro[[#This Row],[Admin expenses 2]]+pro[[#This Row],[Admin expenses 1]]+pro[[#This Row],[COGS]]</f>
        <v>-802648.10699999996</v>
      </c>
      <c r="J11258" s="55">
        <f>pro[[#This Row],[Revenue]]+pro[[#This Row],[AdminExp]]</f>
        <v>31689785.824999996</v>
      </c>
      <c r="K11258" s="83">
        <f>pro[[#This Row],[Profit]]/pro[[#This Row],[Revenue]]</f>
        <v>0.97529738434862168</v>
      </c>
      <c r="L11258" s="56">
        <f t="shared" si="175"/>
        <v>10</v>
      </c>
      <c r="M11258" s="82" t="str">
        <f>"Q"&amp;" "&amp;VLOOKUP(pro[[#This Row],[Period]],Mapping!A:B,2,0)</f>
        <v>Q 4</v>
      </c>
      <c r="N11258"/>
    </row>
    <row r="11259" spans="1:14" ht="14.25" x14ac:dyDescent="0.2">
      <c r="A11259" s="42" t="s">
        <v>44</v>
      </c>
      <c r="B11259" s="44" t="s">
        <v>35</v>
      </c>
      <c r="C11259" s="44" t="s">
        <v>57</v>
      </c>
      <c r="D11259" s="43">
        <v>1721577.9</v>
      </c>
      <c r="E11259" s="43">
        <v>-392494.29099999997</v>
      </c>
      <c r="F11259" s="45">
        <v>-35880</v>
      </c>
      <c r="G11259" s="45">
        <v>-16580</v>
      </c>
      <c r="H11259" s="45">
        <v>-61870</v>
      </c>
      <c r="I11259" s="55">
        <f>pro[[#This Row],[Admin expenses 3]]+pro[[#This Row],[Admin expenses 2]]+pro[[#This Row],[Admin expenses 1]]+pro[[#This Row],[COGS]]</f>
        <v>-506824.29099999997</v>
      </c>
      <c r="J11259" s="55">
        <f>pro[[#This Row],[Revenue]]+pro[[#This Row],[AdminExp]]</f>
        <v>1214753.6089999999</v>
      </c>
      <c r="K11259" s="83">
        <f>pro[[#This Row],[Profit]]/pro[[#This Row],[Revenue]]</f>
        <v>0.70560478790997494</v>
      </c>
      <c r="L11259" s="56">
        <f t="shared" si="175"/>
        <v>10</v>
      </c>
      <c r="M11259" s="82" t="str">
        <f>"Q"&amp;" "&amp;VLOOKUP(pro[[#This Row],[Period]],Mapping!A:B,2,0)</f>
        <v>Q 4</v>
      </c>
      <c r="N11259"/>
    </row>
    <row r="11260" spans="1:14" ht="14.25" x14ac:dyDescent="0.2">
      <c r="A11260" s="42" t="s">
        <v>44</v>
      </c>
      <c r="B11260" s="44" t="s">
        <v>35</v>
      </c>
      <c r="C11260" s="44" t="s">
        <v>57</v>
      </c>
      <c r="D11260" s="43">
        <v>-37626.091999999997</v>
      </c>
      <c r="E11260" s="43">
        <v>564.82999999999993</v>
      </c>
      <c r="F11260" s="45">
        <v>-26020</v>
      </c>
      <c r="G11260" s="45">
        <v>-75310</v>
      </c>
      <c r="H11260" s="45">
        <v>-99990</v>
      </c>
      <c r="I11260" s="55">
        <f>pro[[#This Row],[Admin expenses 3]]+pro[[#This Row],[Admin expenses 2]]+pro[[#This Row],[Admin expenses 1]]+pro[[#This Row],[COGS]]</f>
        <v>-200755.17</v>
      </c>
      <c r="J11260" s="55">
        <f>pro[[#This Row],[Revenue]]+pro[[#This Row],[AdminExp]]</f>
        <v>-238381.26200000002</v>
      </c>
      <c r="K11260" s="83">
        <f>pro[[#This Row],[Profit]]/pro[[#This Row],[Revenue]]</f>
        <v>6.3355307269221592</v>
      </c>
      <c r="L11260" s="56">
        <f t="shared" si="175"/>
        <v>10</v>
      </c>
      <c r="M11260" s="82" t="str">
        <f>"Q"&amp;" "&amp;VLOOKUP(pro[[#This Row],[Period]],Mapping!A:B,2,0)</f>
        <v>Q 4</v>
      </c>
      <c r="N11260"/>
    </row>
    <row r="11261" spans="1:14" ht="14.25" x14ac:dyDescent="0.2">
      <c r="A11261" s="42" t="s">
        <v>44</v>
      </c>
      <c r="B11261" s="44" t="s">
        <v>35</v>
      </c>
      <c r="C11261" s="44" t="s">
        <v>57</v>
      </c>
      <c r="D11261" s="43">
        <v>-73746.448999999993</v>
      </c>
      <c r="E11261" s="43">
        <v>1006.0819999999999</v>
      </c>
      <c r="F11261" s="45">
        <v>-14950</v>
      </c>
      <c r="G11261" s="45">
        <v>-92160</v>
      </c>
      <c r="H11261" s="45">
        <v>-75670</v>
      </c>
      <c r="I11261" s="55">
        <f>pro[[#This Row],[Admin expenses 3]]+pro[[#This Row],[Admin expenses 2]]+pro[[#This Row],[Admin expenses 1]]+pro[[#This Row],[COGS]]</f>
        <v>-181773.91800000001</v>
      </c>
      <c r="J11261" s="55">
        <f>pro[[#This Row],[Revenue]]+pro[[#This Row],[AdminExp]]</f>
        <v>-255520.367</v>
      </c>
      <c r="K11261" s="83">
        <f>pro[[#This Row],[Profit]]/pro[[#This Row],[Revenue]]</f>
        <v>3.4648497719530877</v>
      </c>
      <c r="L11261" s="56">
        <f t="shared" si="175"/>
        <v>10</v>
      </c>
      <c r="M11261" s="82" t="str">
        <f>"Q"&amp;" "&amp;VLOOKUP(pro[[#This Row],[Period]],Mapping!A:B,2,0)</f>
        <v>Q 4</v>
      </c>
      <c r="N11261"/>
    </row>
    <row r="11262" spans="1:14" ht="14.25" x14ac:dyDescent="0.2">
      <c r="A11262" s="42" t="s">
        <v>44</v>
      </c>
      <c r="B11262" s="44" t="s">
        <v>35</v>
      </c>
      <c r="C11262" s="44" t="s">
        <v>57</v>
      </c>
      <c r="D11262" s="43">
        <v>-321275.43699999998</v>
      </c>
      <c r="E11262" s="43">
        <v>5414.2479999999996</v>
      </c>
      <c r="F11262" s="45">
        <v>-76350</v>
      </c>
      <c r="G11262" s="45">
        <v>-24590</v>
      </c>
      <c r="H11262" s="45">
        <v>-67930</v>
      </c>
      <c r="I11262" s="55">
        <f>pro[[#This Row],[Admin expenses 3]]+pro[[#This Row],[Admin expenses 2]]+pro[[#This Row],[Admin expenses 1]]+pro[[#This Row],[COGS]]</f>
        <v>-163455.75200000001</v>
      </c>
      <c r="J11262" s="55">
        <f>pro[[#This Row],[Revenue]]+pro[[#This Row],[AdminExp]]</f>
        <v>-484731.18900000001</v>
      </c>
      <c r="K11262" s="83">
        <f>pro[[#This Row],[Profit]]/pro[[#This Row],[Revenue]]</f>
        <v>1.5087713941853578</v>
      </c>
      <c r="L11262" s="56">
        <f t="shared" si="175"/>
        <v>10</v>
      </c>
      <c r="M11262" s="82" t="str">
        <f>"Q"&amp;" "&amp;VLOOKUP(pro[[#This Row],[Period]],Mapping!A:B,2,0)</f>
        <v>Q 4</v>
      </c>
      <c r="N11262"/>
    </row>
    <row r="11263" spans="1:14" ht="14.25" x14ac:dyDescent="0.2">
      <c r="A11263" s="42" t="s">
        <v>44</v>
      </c>
      <c r="B11263" s="44" t="s">
        <v>35</v>
      </c>
      <c r="C11263" s="44" t="s">
        <v>57</v>
      </c>
      <c r="D11263" s="43">
        <v>10083541.824999999</v>
      </c>
      <c r="E11263" s="43">
        <v>-516520.14399999997</v>
      </c>
      <c r="F11263" s="45">
        <v>-42110</v>
      </c>
      <c r="G11263" s="45">
        <v>-86910</v>
      </c>
      <c r="H11263" s="45">
        <v>-46000</v>
      </c>
      <c r="I11263" s="55">
        <f>pro[[#This Row],[Admin expenses 3]]+pro[[#This Row],[Admin expenses 2]]+pro[[#This Row],[Admin expenses 1]]+pro[[#This Row],[COGS]]</f>
        <v>-691540.14399999997</v>
      </c>
      <c r="J11263" s="55">
        <f>pro[[#This Row],[Revenue]]+pro[[#This Row],[AdminExp]]</f>
        <v>9392001.6809999999</v>
      </c>
      <c r="K11263" s="83">
        <f>pro[[#This Row],[Profit]]/pro[[#This Row],[Revenue]]</f>
        <v>0.93141892442142971</v>
      </c>
      <c r="L11263" s="56">
        <f t="shared" si="175"/>
        <v>10</v>
      </c>
      <c r="M11263" s="82" t="str">
        <f>"Q"&amp;" "&amp;VLOOKUP(pro[[#This Row],[Period]],Mapping!A:B,2,0)</f>
        <v>Q 4</v>
      </c>
      <c r="N11263"/>
    </row>
    <row r="11264" spans="1:14" ht="14.25" x14ac:dyDescent="0.2">
      <c r="A11264" s="42" t="s">
        <v>44</v>
      </c>
      <c r="B11264" s="44" t="s">
        <v>35</v>
      </c>
      <c r="C11264" s="44" t="s">
        <v>57</v>
      </c>
      <c r="D11264" s="43">
        <v>355439.40600000002</v>
      </c>
      <c r="E11264" s="43">
        <v>-21590.743999999999</v>
      </c>
      <c r="F11264" s="45">
        <v>-100820</v>
      </c>
      <c r="G11264" s="45">
        <v>-82140</v>
      </c>
      <c r="H11264" s="45">
        <v>-96130</v>
      </c>
      <c r="I11264" s="55">
        <f>pro[[#This Row],[Admin expenses 3]]+pro[[#This Row],[Admin expenses 2]]+pro[[#This Row],[Admin expenses 1]]+pro[[#This Row],[COGS]]</f>
        <v>-300680.74400000001</v>
      </c>
      <c r="J11264" s="55">
        <f>pro[[#This Row],[Revenue]]+pro[[#This Row],[AdminExp]]</f>
        <v>54758.662000000011</v>
      </c>
      <c r="K11264" s="83">
        <f>pro[[#This Row],[Profit]]/pro[[#This Row],[Revenue]]</f>
        <v>0.15405906344554268</v>
      </c>
      <c r="L11264" s="56">
        <f t="shared" si="175"/>
        <v>10</v>
      </c>
      <c r="M11264" s="82" t="str">
        <f>"Q"&amp;" "&amp;VLOOKUP(pro[[#This Row],[Period]],Mapping!A:B,2,0)</f>
        <v>Q 4</v>
      </c>
      <c r="N11264"/>
    </row>
    <row r="11265" spans="1:14" ht="14.25" x14ac:dyDescent="0.2">
      <c r="A11265" s="42" t="s">
        <v>44</v>
      </c>
      <c r="B11265" s="44" t="s">
        <v>35</v>
      </c>
      <c r="C11265" s="44" t="s">
        <v>58</v>
      </c>
      <c r="D11265" s="43">
        <v>838541.99099999992</v>
      </c>
      <c r="E11265" s="43">
        <v>-44366.356999999996</v>
      </c>
      <c r="F11265" s="45">
        <v>-46760</v>
      </c>
      <c r="G11265" s="45">
        <v>-86180</v>
      </c>
      <c r="H11265" s="45">
        <v>-27320</v>
      </c>
      <c r="I11265" s="55">
        <f>pro[[#This Row],[Admin expenses 3]]+pro[[#This Row],[Admin expenses 2]]+pro[[#This Row],[Admin expenses 1]]+pro[[#This Row],[COGS]]</f>
        <v>-204626.35699999999</v>
      </c>
      <c r="J11265" s="55">
        <f>pro[[#This Row],[Revenue]]+pro[[#This Row],[AdminExp]]</f>
        <v>633915.63399999996</v>
      </c>
      <c r="K11265" s="83">
        <f>pro[[#This Row],[Profit]]/pro[[#This Row],[Revenue]]</f>
        <v>0.75597363137894424</v>
      </c>
      <c r="L11265" s="56">
        <f t="shared" si="175"/>
        <v>10</v>
      </c>
      <c r="M11265" s="82" t="str">
        <f>"Q"&amp;" "&amp;VLOOKUP(pro[[#This Row],[Period]],Mapping!A:B,2,0)</f>
        <v>Q 4</v>
      </c>
      <c r="N11265"/>
    </row>
    <row r="11266" spans="1:14" ht="14.25" x14ac:dyDescent="0.2">
      <c r="A11266" s="42" t="s">
        <v>44</v>
      </c>
      <c r="B11266" s="44" t="s">
        <v>35</v>
      </c>
      <c r="C11266" s="44" t="s">
        <v>59</v>
      </c>
      <c r="D11266" s="43">
        <v>355439.40600000002</v>
      </c>
      <c r="E11266" s="43">
        <v>-24096.281999999999</v>
      </c>
      <c r="F11266" s="45">
        <v>-58790</v>
      </c>
      <c r="G11266" s="45">
        <v>-98230</v>
      </c>
      <c r="H11266" s="45">
        <v>-24850</v>
      </c>
      <c r="I11266" s="55">
        <f>pro[[#This Row],[Admin expenses 3]]+pro[[#This Row],[Admin expenses 2]]+pro[[#This Row],[Admin expenses 1]]+pro[[#This Row],[COGS]]</f>
        <v>-205966.28200000001</v>
      </c>
      <c r="J11266" s="55">
        <f>pro[[#This Row],[Revenue]]+pro[[#This Row],[AdminExp]]</f>
        <v>149473.12400000001</v>
      </c>
      <c r="K11266" s="83">
        <f>pro[[#This Row],[Profit]]/pro[[#This Row],[Revenue]]</f>
        <v>0.4205305362230996</v>
      </c>
      <c r="L11266" s="56">
        <f t="shared" ref="L11266:L11329" si="176">MONTH(DATEVALUE(A11266&amp;"1"))</f>
        <v>10</v>
      </c>
      <c r="M11266" s="82" t="str">
        <f>"Q"&amp;" "&amp;VLOOKUP(pro[[#This Row],[Period]],Mapping!A:B,2,0)</f>
        <v>Q 4</v>
      </c>
      <c r="N11266"/>
    </row>
    <row r="11267" spans="1:14" ht="14.25" x14ac:dyDescent="0.2">
      <c r="A11267" s="42" t="s">
        <v>44</v>
      </c>
      <c r="B11267" s="44" t="s">
        <v>35</v>
      </c>
      <c r="C11267" s="44" t="s">
        <v>57</v>
      </c>
      <c r="D11267" s="43">
        <v>637177.70199999993</v>
      </c>
      <c r="E11267" s="43">
        <v>-64195.585999999996</v>
      </c>
      <c r="F11267" s="45">
        <v>-27450</v>
      </c>
      <c r="G11267" s="45">
        <v>-66480</v>
      </c>
      <c r="H11267" s="45">
        <v>-12760</v>
      </c>
      <c r="I11267" s="55">
        <f>pro[[#This Row],[Admin expenses 3]]+pro[[#This Row],[Admin expenses 2]]+pro[[#This Row],[Admin expenses 1]]+pro[[#This Row],[COGS]]</f>
        <v>-170885.58600000001</v>
      </c>
      <c r="J11267" s="55">
        <f>pro[[#This Row],[Revenue]]+pro[[#This Row],[AdminExp]]</f>
        <v>466292.11599999992</v>
      </c>
      <c r="K11267" s="83">
        <f>pro[[#This Row],[Profit]]/pro[[#This Row],[Revenue]]</f>
        <v>0.73180859050212022</v>
      </c>
      <c r="L11267" s="56">
        <f t="shared" si="176"/>
        <v>10</v>
      </c>
      <c r="M11267" s="82" t="str">
        <f>"Q"&amp;" "&amp;VLOOKUP(pro[[#This Row],[Period]],Mapping!A:B,2,0)</f>
        <v>Q 4</v>
      </c>
      <c r="N11267"/>
    </row>
    <row r="11268" spans="1:14" ht="14.25" x14ac:dyDescent="0.2">
      <c r="A11268" s="42" t="s">
        <v>44</v>
      </c>
      <c r="B11268" s="44" t="s">
        <v>35</v>
      </c>
      <c r="C11268" s="44" t="s">
        <v>57</v>
      </c>
      <c r="D11268" s="43">
        <v>16688151.479999999</v>
      </c>
      <c r="E11268" s="43">
        <v>-1555750</v>
      </c>
      <c r="F11268" s="45">
        <v>-15840</v>
      </c>
      <c r="G11268" s="45">
        <v>-75380</v>
      </c>
      <c r="H11268" s="45">
        <v>-96800</v>
      </c>
      <c r="I11268" s="55">
        <f>pro[[#This Row],[Admin expenses 3]]+pro[[#This Row],[Admin expenses 2]]+pro[[#This Row],[Admin expenses 1]]+pro[[#This Row],[COGS]]</f>
        <v>-1743770</v>
      </c>
      <c r="J11268" s="55">
        <f>pro[[#This Row],[Revenue]]+pro[[#This Row],[AdminExp]]</f>
        <v>14944381.479999999</v>
      </c>
      <c r="K11268" s="83">
        <f>pro[[#This Row],[Profit]]/pro[[#This Row],[Revenue]]</f>
        <v>0.8955084988238613</v>
      </c>
      <c r="L11268" s="56">
        <f t="shared" si="176"/>
        <v>10</v>
      </c>
      <c r="M11268" s="82" t="str">
        <f>"Q"&amp;" "&amp;VLOOKUP(pro[[#This Row],[Period]],Mapping!A:B,2,0)</f>
        <v>Q 4</v>
      </c>
      <c r="N11268"/>
    </row>
    <row r="11269" spans="1:14" ht="14.25" x14ac:dyDescent="0.2">
      <c r="A11269" s="42" t="s">
        <v>44</v>
      </c>
      <c r="B11269" s="44" t="s">
        <v>35</v>
      </c>
      <c r="C11269" s="44" t="s">
        <v>57</v>
      </c>
      <c r="D11269" s="43">
        <v>808838.73699999985</v>
      </c>
      <c r="E11269" s="43">
        <v>-317797.31199999998</v>
      </c>
      <c r="F11269" s="45">
        <v>-82720</v>
      </c>
      <c r="G11269" s="45">
        <v>-14450</v>
      </c>
      <c r="H11269" s="45">
        <v>-16850</v>
      </c>
      <c r="I11269" s="55">
        <f>pro[[#This Row],[Admin expenses 3]]+pro[[#This Row],[Admin expenses 2]]+pro[[#This Row],[Admin expenses 1]]+pro[[#This Row],[COGS]]</f>
        <v>-431817.31199999998</v>
      </c>
      <c r="J11269" s="55">
        <f>pro[[#This Row],[Revenue]]+pro[[#This Row],[AdminExp]]</f>
        <v>377021.42499999987</v>
      </c>
      <c r="K11269" s="83">
        <f>pro[[#This Row],[Profit]]/pro[[#This Row],[Revenue]]</f>
        <v>0.46612681583275845</v>
      </c>
      <c r="L11269" s="56">
        <f t="shared" si="176"/>
        <v>10</v>
      </c>
      <c r="M11269" s="82" t="str">
        <f>"Q"&amp;" "&amp;VLOOKUP(pro[[#This Row],[Period]],Mapping!A:B,2,0)</f>
        <v>Q 4</v>
      </c>
      <c r="N11269"/>
    </row>
    <row r="11270" spans="1:14" ht="14.25" x14ac:dyDescent="0.2">
      <c r="A11270" s="42" t="s">
        <v>44</v>
      </c>
      <c r="B11270" s="44" t="s">
        <v>35</v>
      </c>
      <c r="C11270" s="44" t="s">
        <v>57</v>
      </c>
      <c r="D11270" s="43">
        <v>190709.16199999998</v>
      </c>
      <c r="E11270" s="43">
        <v>-60443.445999999996</v>
      </c>
      <c r="F11270" s="45">
        <v>-63080</v>
      </c>
      <c r="G11270" s="45">
        <v>-49240</v>
      </c>
      <c r="H11270" s="45">
        <v>-95110</v>
      </c>
      <c r="I11270" s="55">
        <f>pro[[#This Row],[Admin expenses 3]]+pro[[#This Row],[Admin expenses 2]]+pro[[#This Row],[Admin expenses 1]]+pro[[#This Row],[COGS]]</f>
        <v>-267873.446</v>
      </c>
      <c r="J11270" s="55">
        <f>pro[[#This Row],[Revenue]]+pro[[#This Row],[AdminExp]]</f>
        <v>-77164.284000000014</v>
      </c>
      <c r="K11270" s="83">
        <f>pro[[#This Row],[Profit]]/pro[[#This Row],[Revenue]]</f>
        <v>-0.40461760300745292</v>
      </c>
      <c r="L11270" s="56">
        <f t="shared" si="176"/>
        <v>10</v>
      </c>
      <c r="M11270" s="82" t="str">
        <f>"Q"&amp;" "&amp;VLOOKUP(pro[[#This Row],[Period]],Mapping!A:B,2,0)</f>
        <v>Q 4</v>
      </c>
      <c r="N11270"/>
    </row>
    <row r="11271" spans="1:14" ht="14.25" x14ac:dyDescent="0.2">
      <c r="A11271" s="42" t="s">
        <v>44</v>
      </c>
      <c r="B11271" s="44" t="s">
        <v>35</v>
      </c>
      <c r="C11271" s="44" t="s">
        <v>57</v>
      </c>
      <c r="D11271" s="43">
        <v>43447.159</v>
      </c>
      <c r="E11271" s="43">
        <v>-25869.591999999997</v>
      </c>
      <c r="F11271" s="45">
        <v>-47190</v>
      </c>
      <c r="G11271" s="45">
        <v>-107160</v>
      </c>
      <c r="H11271" s="45">
        <v>-100500</v>
      </c>
      <c r="I11271" s="55">
        <f>pro[[#This Row],[Admin expenses 3]]+pro[[#This Row],[Admin expenses 2]]+pro[[#This Row],[Admin expenses 1]]+pro[[#This Row],[COGS]]</f>
        <v>-280719.592</v>
      </c>
      <c r="J11271" s="55">
        <f>pro[[#This Row],[Revenue]]+pro[[#This Row],[AdminExp]]</f>
        <v>-237272.43300000002</v>
      </c>
      <c r="K11271" s="83">
        <f>pro[[#This Row],[Profit]]/pro[[#This Row],[Revenue]]</f>
        <v>-5.4611725705701497</v>
      </c>
      <c r="L11271" s="56">
        <f t="shared" si="176"/>
        <v>10</v>
      </c>
      <c r="M11271" s="82" t="str">
        <f>"Q"&amp;" "&amp;VLOOKUP(pro[[#This Row],[Period]],Mapping!A:B,2,0)</f>
        <v>Q 4</v>
      </c>
      <c r="N11271"/>
    </row>
    <row r="11272" spans="1:14" ht="14.25" x14ac:dyDescent="0.2">
      <c r="A11272" s="42" t="s">
        <v>44</v>
      </c>
      <c r="B11272" s="44" t="s">
        <v>35</v>
      </c>
      <c r="C11272" s="44" t="s">
        <v>58</v>
      </c>
      <c r="D11272" s="43">
        <v>955856.47499999998</v>
      </c>
      <c r="E11272" s="43">
        <v>-233417.674</v>
      </c>
      <c r="F11272" s="45">
        <v>-17640</v>
      </c>
      <c r="G11272" s="45">
        <v>-79150</v>
      </c>
      <c r="H11272" s="45">
        <v>-89870</v>
      </c>
      <c r="I11272" s="55">
        <f>pro[[#This Row],[Admin expenses 3]]+pro[[#This Row],[Admin expenses 2]]+pro[[#This Row],[Admin expenses 1]]+pro[[#This Row],[COGS]]</f>
        <v>-420077.674</v>
      </c>
      <c r="J11272" s="55">
        <f>pro[[#This Row],[Revenue]]+pro[[#This Row],[AdminExp]]</f>
        <v>535778.80099999998</v>
      </c>
      <c r="K11272" s="83">
        <f>pro[[#This Row],[Profit]]/pro[[#This Row],[Revenue]]</f>
        <v>0.56052222798407048</v>
      </c>
      <c r="L11272" s="56">
        <f t="shared" si="176"/>
        <v>10</v>
      </c>
      <c r="M11272" s="82" t="str">
        <f>"Q"&amp;" "&amp;VLOOKUP(pro[[#This Row],[Period]],Mapping!A:B,2,0)</f>
        <v>Q 4</v>
      </c>
      <c r="N11272"/>
    </row>
    <row r="11273" spans="1:14" ht="14.25" x14ac:dyDescent="0.2">
      <c r="A11273" s="42" t="s">
        <v>44</v>
      </c>
      <c r="B11273" s="44" t="s">
        <v>35</v>
      </c>
      <c r="C11273" s="44" t="s">
        <v>59</v>
      </c>
      <c r="D11273" s="43">
        <v>488369.45499999996</v>
      </c>
      <c r="E11273" s="43">
        <v>-111319.57199999999</v>
      </c>
      <c r="F11273" s="45">
        <v>-43930</v>
      </c>
      <c r="G11273" s="45">
        <v>-28640</v>
      </c>
      <c r="H11273" s="45">
        <v>-28790</v>
      </c>
      <c r="I11273" s="55">
        <f>pro[[#This Row],[Admin expenses 3]]+pro[[#This Row],[Admin expenses 2]]+pro[[#This Row],[Admin expenses 1]]+pro[[#This Row],[COGS]]</f>
        <v>-212679.57199999999</v>
      </c>
      <c r="J11273" s="55">
        <f>pro[[#This Row],[Revenue]]+pro[[#This Row],[AdminExp]]</f>
        <v>275689.88299999997</v>
      </c>
      <c r="K11273" s="83">
        <f>pro[[#This Row],[Profit]]/pro[[#This Row],[Revenue]]</f>
        <v>0.56451090496640499</v>
      </c>
      <c r="L11273" s="56">
        <f t="shared" si="176"/>
        <v>10</v>
      </c>
      <c r="M11273" s="82" t="str">
        <f>"Q"&amp;" "&amp;VLOOKUP(pro[[#This Row],[Period]],Mapping!A:B,2,0)</f>
        <v>Q 4</v>
      </c>
      <c r="N11273"/>
    </row>
    <row r="11274" spans="1:14" ht="14.25" x14ac:dyDescent="0.2">
      <c r="A11274" s="42" t="s">
        <v>44</v>
      </c>
      <c r="B11274" s="44" t="s">
        <v>35</v>
      </c>
      <c r="C11274" s="44" t="s">
        <v>57</v>
      </c>
      <c r="D11274" s="43">
        <v>450691.353</v>
      </c>
      <c r="E11274" s="43">
        <v>-96680.962</v>
      </c>
      <c r="F11274" s="45">
        <v>-100490</v>
      </c>
      <c r="G11274" s="45">
        <v>-73290</v>
      </c>
      <c r="H11274" s="45">
        <v>-22680</v>
      </c>
      <c r="I11274" s="55">
        <f>pro[[#This Row],[Admin expenses 3]]+pro[[#This Row],[Admin expenses 2]]+pro[[#This Row],[Admin expenses 1]]+pro[[#This Row],[COGS]]</f>
        <v>-293140.962</v>
      </c>
      <c r="J11274" s="55">
        <f>pro[[#This Row],[Revenue]]+pro[[#This Row],[AdminExp]]</f>
        <v>157550.391</v>
      </c>
      <c r="K11274" s="83">
        <f>pro[[#This Row],[Profit]]/pro[[#This Row],[Revenue]]</f>
        <v>0.3495749140765077</v>
      </c>
      <c r="L11274" s="56">
        <f t="shared" si="176"/>
        <v>10</v>
      </c>
      <c r="M11274" s="82" t="str">
        <f>"Q"&amp;" "&amp;VLOOKUP(pro[[#This Row],[Period]],Mapping!A:B,2,0)</f>
        <v>Q 4</v>
      </c>
      <c r="N11274"/>
    </row>
    <row r="11275" spans="1:14" ht="14.25" x14ac:dyDescent="0.2">
      <c r="A11275" s="42" t="s">
        <v>44</v>
      </c>
      <c r="B11275" s="44" t="s">
        <v>35</v>
      </c>
      <c r="C11275" s="44" t="s">
        <v>57</v>
      </c>
      <c r="D11275" s="43">
        <v>117478.22099999999</v>
      </c>
      <c r="E11275" s="43">
        <v>-92796.144</v>
      </c>
      <c r="F11275" s="45">
        <v>-40520</v>
      </c>
      <c r="G11275" s="45">
        <v>-47360</v>
      </c>
      <c r="H11275" s="45">
        <v>-82900</v>
      </c>
      <c r="I11275" s="55">
        <f>pro[[#This Row],[Admin expenses 3]]+pro[[#This Row],[Admin expenses 2]]+pro[[#This Row],[Admin expenses 1]]+pro[[#This Row],[COGS]]</f>
        <v>-263576.14399999997</v>
      </c>
      <c r="J11275" s="55">
        <f>pro[[#This Row],[Revenue]]+pro[[#This Row],[AdminExp]]</f>
        <v>-146097.92299999998</v>
      </c>
      <c r="K11275" s="83">
        <f>pro[[#This Row],[Profit]]/pro[[#This Row],[Revenue]]</f>
        <v>-1.2436170871194925</v>
      </c>
      <c r="L11275" s="56">
        <f t="shared" si="176"/>
        <v>10</v>
      </c>
      <c r="M11275" s="82" t="str">
        <f>"Q"&amp;" "&amp;VLOOKUP(pro[[#This Row],[Period]],Mapping!A:B,2,0)</f>
        <v>Q 4</v>
      </c>
      <c r="N11275"/>
    </row>
    <row r="11276" spans="1:14" ht="14.25" x14ac:dyDescent="0.2">
      <c r="A11276" s="42" t="s">
        <v>44</v>
      </c>
      <c r="B11276" s="44" t="s">
        <v>35</v>
      </c>
      <c r="C11276" s="44" t="s">
        <v>57</v>
      </c>
      <c r="D11276" s="43">
        <v>-15206.008999999998</v>
      </c>
      <c r="E11276" s="43">
        <v>5620.6849999999995</v>
      </c>
      <c r="F11276" s="45">
        <v>-70440</v>
      </c>
      <c r="G11276" s="45">
        <v>-72840</v>
      </c>
      <c r="H11276" s="45">
        <v>-28210</v>
      </c>
      <c r="I11276" s="55">
        <f>pro[[#This Row],[Admin expenses 3]]+pro[[#This Row],[Admin expenses 2]]+pro[[#This Row],[Admin expenses 1]]+pro[[#This Row],[COGS]]</f>
        <v>-165869.315</v>
      </c>
      <c r="J11276" s="55">
        <f>pro[[#This Row],[Revenue]]+pro[[#This Row],[AdminExp]]</f>
        <v>-181075.32399999999</v>
      </c>
      <c r="K11276" s="83">
        <f>pro[[#This Row],[Profit]]/pro[[#This Row],[Revenue]]</f>
        <v>11.908142629666996</v>
      </c>
      <c r="L11276" s="56">
        <f t="shared" si="176"/>
        <v>10</v>
      </c>
      <c r="M11276" s="82" t="str">
        <f>"Q"&amp;" "&amp;VLOOKUP(pro[[#This Row],[Period]],Mapping!A:B,2,0)</f>
        <v>Q 4</v>
      </c>
      <c r="N11276"/>
    </row>
    <row r="11277" spans="1:14" ht="14.25" x14ac:dyDescent="0.2">
      <c r="A11277" s="42" t="s">
        <v>44</v>
      </c>
      <c r="B11277" s="44" t="s">
        <v>35</v>
      </c>
      <c r="C11277" s="44" t="s">
        <v>58</v>
      </c>
      <c r="D11277" s="43">
        <v>3775296.693</v>
      </c>
      <c r="E11277" s="43">
        <v>-659904</v>
      </c>
      <c r="F11277" s="45">
        <v>-33510</v>
      </c>
      <c r="G11277" s="45">
        <v>-51210</v>
      </c>
      <c r="H11277" s="45">
        <v>-103010</v>
      </c>
      <c r="I11277" s="55">
        <f>pro[[#This Row],[Admin expenses 3]]+pro[[#This Row],[Admin expenses 2]]+pro[[#This Row],[Admin expenses 1]]+pro[[#This Row],[COGS]]</f>
        <v>-847634</v>
      </c>
      <c r="J11277" s="55">
        <f>pro[[#This Row],[Revenue]]+pro[[#This Row],[AdminExp]]</f>
        <v>2927662.693</v>
      </c>
      <c r="K11277" s="83">
        <f>pro[[#This Row],[Profit]]/pro[[#This Row],[Revenue]]</f>
        <v>0.77547883810783713</v>
      </c>
      <c r="L11277" s="56">
        <f t="shared" si="176"/>
        <v>10</v>
      </c>
      <c r="M11277" s="82" t="str">
        <f>"Q"&amp;" "&amp;VLOOKUP(pro[[#This Row],[Period]],Mapping!A:B,2,0)</f>
        <v>Q 4</v>
      </c>
      <c r="N11277"/>
    </row>
    <row r="11278" spans="1:14" ht="14.25" x14ac:dyDescent="0.2">
      <c r="A11278" s="42" t="s">
        <v>44</v>
      </c>
      <c r="B11278" s="44" t="s">
        <v>35</v>
      </c>
      <c r="C11278" s="44" t="s">
        <v>59</v>
      </c>
      <c r="D11278" s="43">
        <v>3063603.8159999996</v>
      </c>
      <c r="E11278" s="43">
        <v>-518241.864</v>
      </c>
      <c r="F11278" s="45">
        <v>-20260</v>
      </c>
      <c r="G11278" s="45">
        <v>-43060</v>
      </c>
      <c r="H11278" s="45">
        <v>-19610</v>
      </c>
      <c r="I11278" s="55">
        <f>pro[[#This Row],[Admin expenses 3]]+pro[[#This Row],[Admin expenses 2]]+pro[[#This Row],[Admin expenses 1]]+pro[[#This Row],[COGS]]</f>
        <v>-601171.86400000006</v>
      </c>
      <c r="J11278" s="55">
        <f>pro[[#This Row],[Revenue]]+pro[[#This Row],[AdminExp]]</f>
        <v>2462431.9519999996</v>
      </c>
      <c r="K11278" s="83">
        <f>pro[[#This Row],[Profit]]/pro[[#This Row],[Revenue]]</f>
        <v>0.80376971041088419</v>
      </c>
      <c r="L11278" s="56">
        <f t="shared" si="176"/>
        <v>10</v>
      </c>
      <c r="M11278" s="82" t="str">
        <f>"Q"&amp;" "&amp;VLOOKUP(pro[[#This Row],[Period]],Mapping!A:B,2,0)</f>
        <v>Q 4</v>
      </c>
      <c r="N11278"/>
    </row>
    <row r="11279" spans="1:14" ht="14.25" x14ac:dyDescent="0.2">
      <c r="A11279" s="42" t="s">
        <v>44</v>
      </c>
      <c r="B11279" s="44" t="s">
        <v>35</v>
      </c>
      <c r="C11279" s="44" t="s">
        <v>57</v>
      </c>
      <c r="D11279" s="43">
        <v>392151.54299999995</v>
      </c>
      <c r="E11279" s="43">
        <v>-179387.41799999998</v>
      </c>
      <c r="F11279" s="45">
        <v>-93280</v>
      </c>
      <c r="G11279" s="45">
        <v>-88760</v>
      </c>
      <c r="H11279" s="45">
        <v>-52140</v>
      </c>
      <c r="I11279" s="55">
        <f>pro[[#This Row],[Admin expenses 3]]+pro[[#This Row],[Admin expenses 2]]+pro[[#This Row],[Admin expenses 1]]+pro[[#This Row],[COGS]]</f>
        <v>-413567.41799999995</v>
      </c>
      <c r="J11279" s="55">
        <f>pro[[#This Row],[Revenue]]+pro[[#This Row],[AdminExp]]</f>
        <v>-21415.875</v>
      </c>
      <c r="K11279" s="83">
        <f>pro[[#This Row],[Profit]]/pro[[#This Row],[Revenue]]</f>
        <v>-5.4611222070341317E-2</v>
      </c>
      <c r="L11279" s="56">
        <f t="shared" si="176"/>
        <v>10</v>
      </c>
      <c r="M11279" s="82" t="str">
        <f>"Q"&amp;" "&amp;VLOOKUP(pro[[#This Row],[Period]],Mapping!A:B,2,0)</f>
        <v>Q 4</v>
      </c>
      <c r="N11279"/>
    </row>
    <row r="11280" spans="1:14" ht="14.25" x14ac:dyDescent="0.2">
      <c r="A11280" s="42" t="s">
        <v>44</v>
      </c>
      <c r="B11280" s="44" t="s">
        <v>35</v>
      </c>
      <c r="C11280" s="44" t="s">
        <v>57</v>
      </c>
      <c r="D11280" s="43">
        <v>340517.53399999999</v>
      </c>
      <c r="E11280" s="43">
        <v>-155756.25099999999</v>
      </c>
      <c r="F11280" s="45">
        <v>-106700</v>
      </c>
      <c r="G11280" s="45">
        <v>-71940</v>
      </c>
      <c r="H11280" s="45">
        <v>-96950</v>
      </c>
      <c r="I11280" s="55">
        <f>pro[[#This Row],[Admin expenses 3]]+pro[[#This Row],[Admin expenses 2]]+pro[[#This Row],[Admin expenses 1]]+pro[[#This Row],[COGS]]</f>
        <v>-431346.25099999999</v>
      </c>
      <c r="J11280" s="55">
        <f>pro[[#This Row],[Revenue]]+pro[[#This Row],[AdminExp]]</f>
        <v>-90828.717000000004</v>
      </c>
      <c r="K11280" s="83">
        <f>pro[[#This Row],[Profit]]/pro[[#This Row],[Revenue]]</f>
        <v>-0.26673726880683918</v>
      </c>
      <c r="L11280" s="56">
        <f t="shared" si="176"/>
        <v>10</v>
      </c>
      <c r="M11280" s="82" t="str">
        <f>"Q"&amp;" "&amp;VLOOKUP(pro[[#This Row],[Period]],Mapping!A:B,2,0)</f>
        <v>Q 4</v>
      </c>
      <c r="N11280"/>
    </row>
    <row r="11281" spans="1:14" ht="14.25" x14ac:dyDescent="0.2">
      <c r="A11281" s="42" t="s">
        <v>44</v>
      </c>
      <c r="B11281" s="44" t="s">
        <v>35</v>
      </c>
      <c r="C11281" s="44" t="s">
        <v>58</v>
      </c>
      <c r="D11281" s="43">
        <v>917480.50799999991</v>
      </c>
      <c r="E11281" s="43">
        <v>-76727.266000000003</v>
      </c>
      <c r="F11281" s="45">
        <v>-83300</v>
      </c>
      <c r="G11281" s="45">
        <v>-20250</v>
      </c>
      <c r="H11281" s="45">
        <v>-75780</v>
      </c>
      <c r="I11281" s="55">
        <f>pro[[#This Row],[Admin expenses 3]]+pro[[#This Row],[Admin expenses 2]]+pro[[#This Row],[Admin expenses 1]]+pro[[#This Row],[COGS]]</f>
        <v>-256057.266</v>
      </c>
      <c r="J11281" s="55">
        <f>pro[[#This Row],[Revenue]]+pro[[#This Row],[AdminExp]]</f>
        <v>661423.24199999985</v>
      </c>
      <c r="K11281" s="83">
        <f>pro[[#This Row],[Profit]]/pro[[#This Row],[Revenue]]</f>
        <v>0.7209125820469201</v>
      </c>
      <c r="L11281" s="56">
        <f t="shared" si="176"/>
        <v>10</v>
      </c>
      <c r="M11281" s="82" t="str">
        <f>"Q"&amp;" "&amp;VLOOKUP(pro[[#This Row],[Period]],Mapping!A:B,2,0)</f>
        <v>Q 4</v>
      </c>
      <c r="N11281"/>
    </row>
    <row r="11282" spans="1:14" ht="14.25" x14ac:dyDescent="0.2">
      <c r="A11282" s="42" t="s">
        <v>44</v>
      </c>
      <c r="B11282" s="44" t="s">
        <v>35</v>
      </c>
      <c r="C11282" s="44" t="s">
        <v>59</v>
      </c>
      <c r="D11282" s="43">
        <v>709524.42399999988</v>
      </c>
      <c r="E11282" s="43">
        <v>-96727.287999999986</v>
      </c>
      <c r="F11282" s="45">
        <v>-58020</v>
      </c>
      <c r="G11282" s="45">
        <v>-82620</v>
      </c>
      <c r="H11282" s="45">
        <v>-26150</v>
      </c>
      <c r="I11282" s="55">
        <f>pro[[#This Row],[Admin expenses 3]]+pro[[#This Row],[Admin expenses 2]]+pro[[#This Row],[Admin expenses 1]]+pro[[#This Row],[COGS]]</f>
        <v>-263517.288</v>
      </c>
      <c r="J11282" s="55">
        <f>pro[[#This Row],[Revenue]]+pro[[#This Row],[AdminExp]]</f>
        <v>446007.13599999988</v>
      </c>
      <c r="K11282" s="83">
        <f>pro[[#This Row],[Profit]]/pro[[#This Row],[Revenue]]</f>
        <v>0.62860011708349584</v>
      </c>
      <c r="L11282" s="56">
        <f t="shared" si="176"/>
        <v>10</v>
      </c>
      <c r="M11282" s="82" t="str">
        <f>"Q"&amp;" "&amp;VLOOKUP(pro[[#This Row],[Period]],Mapping!A:B,2,0)</f>
        <v>Q 4</v>
      </c>
      <c r="N11282"/>
    </row>
    <row r="11283" spans="1:14" ht="14.25" x14ac:dyDescent="0.2">
      <c r="A11283" s="42" t="s">
        <v>44</v>
      </c>
      <c r="B11283" s="44" t="s">
        <v>35</v>
      </c>
      <c r="C11283" s="44" t="s">
        <v>57</v>
      </c>
      <c r="D11283" s="43">
        <v>4263157.8499999996</v>
      </c>
      <c r="E11283" s="43">
        <v>-358487.97599999997</v>
      </c>
      <c r="F11283" s="45">
        <v>-40530</v>
      </c>
      <c r="G11283" s="45">
        <v>-83160</v>
      </c>
      <c r="H11283" s="45">
        <v>-28290</v>
      </c>
      <c r="I11283" s="55">
        <f>pro[[#This Row],[Admin expenses 3]]+pro[[#This Row],[Admin expenses 2]]+pro[[#This Row],[Admin expenses 1]]+pro[[#This Row],[COGS]]</f>
        <v>-510467.97599999997</v>
      </c>
      <c r="J11283" s="55">
        <f>pro[[#This Row],[Revenue]]+pro[[#This Row],[AdminExp]]</f>
        <v>3752689.8739999998</v>
      </c>
      <c r="K11283" s="83">
        <f>pro[[#This Row],[Profit]]/pro[[#This Row],[Revenue]]</f>
        <v>0.88026059696569769</v>
      </c>
      <c r="L11283" s="56">
        <f t="shared" si="176"/>
        <v>10</v>
      </c>
      <c r="M11283" s="82" t="str">
        <f>"Q"&amp;" "&amp;VLOOKUP(pro[[#This Row],[Period]],Mapping!A:B,2,0)</f>
        <v>Q 4</v>
      </c>
      <c r="N11283"/>
    </row>
    <row r="11284" spans="1:14" ht="14.25" x14ac:dyDescent="0.2">
      <c r="A11284" s="42" t="s">
        <v>44</v>
      </c>
      <c r="B11284" s="44" t="s">
        <v>35</v>
      </c>
      <c r="C11284" s="44" t="s">
        <v>57</v>
      </c>
      <c r="D11284" s="43">
        <v>1696519.3069999998</v>
      </c>
      <c r="E11284" s="43">
        <v>-325316.38299999997</v>
      </c>
      <c r="F11284" s="45">
        <v>-56770</v>
      </c>
      <c r="G11284" s="45">
        <v>-84410</v>
      </c>
      <c r="H11284" s="45">
        <v>-41630</v>
      </c>
      <c r="I11284" s="55">
        <f>pro[[#This Row],[Admin expenses 3]]+pro[[#This Row],[Admin expenses 2]]+pro[[#This Row],[Admin expenses 1]]+pro[[#This Row],[COGS]]</f>
        <v>-508126.38299999997</v>
      </c>
      <c r="J11284" s="55">
        <f>pro[[#This Row],[Revenue]]+pro[[#This Row],[AdminExp]]</f>
        <v>1188392.9239999999</v>
      </c>
      <c r="K11284" s="83">
        <f>pro[[#This Row],[Profit]]/pro[[#This Row],[Revenue]]</f>
        <v>0.7004888886890811</v>
      </c>
      <c r="L11284" s="56">
        <f t="shared" si="176"/>
        <v>10</v>
      </c>
      <c r="M11284" s="82" t="str">
        <f>"Q"&amp;" "&amp;VLOOKUP(pro[[#This Row],[Period]],Mapping!A:B,2,0)</f>
        <v>Q 4</v>
      </c>
      <c r="N11284"/>
    </row>
    <row r="11285" spans="1:14" ht="14.25" x14ac:dyDescent="0.2">
      <c r="A11285" s="42" t="s">
        <v>44</v>
      </c>
      <c r="B11285" s="44" t="s">
        <v>35</v>
      </c>
      <c r="C11285" s="44" t="s">
        <v>57</v>
      </c>
      <c r="D11285" s="43">
        <v>3908849.8050000002</v>
      </c>
      <c r="E11285" s="43">
        <v>-43755.641999999993</v>
      </c>
      <c r="F11285" s="45">
        <v>-71290</v>
      </c>
      <c r="G11285" s="45">
        <v>-26670</v>
      </c>
      <c r="H11285" s="45">
        <v>-70820</v>
      </c>
      <c r="I11285" s="55">
        <f>pro[[#This Row],[Admin expenses 3]]+pro[[#This Row],[Admin expenses 2]]+pro[[#This Row],[Admin expenses 1]]+pro[[#This Row],[COGS]]</f>
        <v>-212535.64199999999</v>
      </c>
      <c r="J11285" s="55">
        <f>pro[[#This Row],[Revenue]]+pro[[#This Row],[AdminExp]]</f>
        <v>3696314.1630000002</v>
      </c>
      <c r="K11285" s="83">
        <f>pro[[#This Row],[Profit]]/pro[[#This Row],[Revenue]]</f>
        <v>0.94562706356019732</v>
      </c>
      <c r="L11285" s="56">
        <f t="shared" si="176"/>
        <v>10</v>
      </c>
      <c r="M11285" s="82" t="str">
        <f>"Q"&amp;" "&amp;VLOOKUP(pro[[#This Row],[Period]],Mapping!A:B,2,0)</f>
        <v>Q 4</v>
      </c>
      <c r="N11285"/>
    </row>
    <row r="11286" spans="1:14" ht="14.25" x14ac:dyDescent="0.2">
      <c r="A11286" s="42" t="s">
        <v>44</v>
      </c>
      <c r="B11286" s="44" t="s">
        <v>35</v>
      </c>
      <c r="C11286" s="44" t="s">
        <v>58</v>
      </c>
      <c r="D11286" s="43">
        <v>6160322.1399999987</v>
      </c>
      <c r="E11286" s="43">
        <v>-646291.84199999995</v>
      </c>
      <c r="F11286" s="45">
        <v>-89140</v>
      </c>
      <c r="G11286" s="45">
        <v>-95210</v>
      </c>
      <c r="H11286" s="45">
        <v>-89030</v>
      </c>
      <c r="I11286" s="55">
        <f>pro[[#This Row],[Admin expenses 3]]+pro[[#This Row],[Admin expenses 2]]+pro[[#This Row],[Admin expenses 1]]+pro[[#This Row],[COGS]]</f>
        <v>-919671.84199999995</v>
      </c>
      <c r="J11286" s="55">
        <f>pro[[#This Row],[Revenue]]+pro[[#This Row],[AdminExp]]</f>
        <v>5240650.2979999986</v>
      </c>
      <c r="K11286" s="83">
        <f>pro[[#This Row],[Profit]]/pro[[#This Row],[Revenue]]</f>
        <v>0.85071043021785864</v>
      </c>
      <c r="L11286" s="56">
        <f t="shared" si="176"/>
        <v>10</v>
      </c>
      <c r="M11286" s="82" t="str">
        <f>"Q"&amp;" "&amp;VLOOKUP(pro[[#This Row],[Period]],Mapping!A:B,2,0)</f>
        <v>Q 4</v>
      </c>
      <c r="N11286"/>
    </row>
    <row r="11287" spans="1:14" ht="14.25" x14ac:dyDescent="0.2">
      <c r="A11287" s="42" t="s">
        <v>44</v>
      </c>
      <c r="B11287" s="44" t="s">
        <v>35</v>
      </c>
      <c r="C11287" s="44" t="s">
        <v>59</v>
      </c>
      <c r="D11287" s="43">
        <v>1366010.2889999999</v>
      </c>
      <c r="E11287" s="43">
        <v>-23693.662999999997</v>
      </c>
      <c r="F11287" s="45">
        <v>-83380</v>
      </c>
      <c r="G11287" s="45">
        <v>-36250</v>
      </c>
      <c r="H11287" s="45">
        <v>-94300</v>
      </c>
      <c r="I11287" s="55">
        <f>pro[[#This Row],[Admin expenses 3]]+pro[[#This Row],[Admin expenses 2]]+pro[[#This Row],[Admin expenses 1]]+pro[[#This Row],[COGS]]</f>
        <v>-237623.663</v>
      </c>
      <c r="J11287" s="55">
        <f>pro[[#This Row],[Revenue]]+pro[[#This Row],[AdminExp]]</f>
        <v>1128386.6259999999</v>
      </c>
      <c r="K11287" s="83">
        <f>pro[[#This Row],[Profit]]/pro[[#This Row],[Revenue]]</f>
        <v>0.82604548083312423</v>
      </c>
      <c r="L11287" s="56">
        <f t="shared" si="176"/>
        <v>10</v>
      </c>
      <c r="M11287" s="82" t="str">
        <f>"Q"&amp;" "&amp;VLOOKUP(pro[[#This Row],[Period]],Mapping!A:B,2,0)</f>
        <v>Q 4</v>
      </c>
      <c r="N11287"/>
    </row>
    <row r="11288" spans="1:14" ht="14.25" x14ac:dyDescent="0.2">
      <c r="A11288" s="42" t="s">
        <v>44</v>
      </c>
      <c r="B11288" s="44" t="s">
        <v>35</v>
      </c>
      <c r="C11288" s="44" t="s">
        <v>60</v>
      </c>
      <c r="D11288" s="43">
        <v>47732950.397999994</v>
      </c>
      <c r="E11288" s="43">
        <v>-75781.075999999986</v>
      </c>
      <c r="F11288" s="45">
        <v>-21960</v>
      </c>
      <c r="G11288" s="45">
        <v>-19210</v>
      </c>
      <c r="H11288" s="45">
        <v>-58340</v>
      </c>
      <c r="I11288" s="55">
        <f>pro[[#This Row],[Admin expenses 3]]+pro[[#This Row],[Admin expenses 2]]+pro[[#This Row],[Admin expenses 1]]+pro[[#This Row],[COGS]]</f>
        <v>-175291.076</v>
      </c>
      <c r="J11288" s="55">
        <f>pro[[#This Row],[Revenue]]+pro[[#This Row],[AdminExp]]</f>
        <v>47557659.321999997</v>
      </c>
      <c r="K11288" s="83">
        <f>pro[[#This Row],[Profit]]/pro[[#This Row],[Revenue]]</f>
        <v>0.99632767146094237</v>
      </c>
      <c r="L11288" s="56">
        <f t="shared" si="176"/>
        <v>10</v>
      </c>
      <c r="M11288" s="82" t="str">
        <f>"Q"&amp;" "&amp;VLOOKUP(pro[[#This Row],[Period]],Mapping!A:B,2,0)</f>
        <v>Q 4</v>
      </c>
      <c r="N11288"/>
    </row>
    <row r="11289" spans="1:14" ht="14.25" x14ac:dyDescent="0.2">
      <c r="A11289" s="42" t="s">
        <v>44</v>
      </c>
      <c r="B11289" s="44" t="s">
        <v>35</v>
      </c>
      <c r="C11289" s="44" t="s">
        <v>57</v>
      </c>
      <c r="D11289" s="43">
        <v>27679014.594000001</v>
      </c>
      <c r="E11289" s="43">
        <v>-467492.06</v>
      </c>
      <c r="F11289" s="45">
        <v>-62820</v>
      </c>
      <c r="G11289" s="45">
        <v>-99130</v>
      </c>
      <c r="H11289" s="45">
        <v>-13480</v>
      </c>
      <c r="I11289" s="55">
        <f>pro[[#This Row],[Admin expenses 3]]+pro[[#This Row],[Admin expenses 2]]+pro[[#This Row],[Admin expenses 1]]+pro[[#This Row],[COGS]]</f>
        <v>-642922.06000000006</v>
      </c>
      <c r="J11289" s="55">
        <f>pro[[#This Row],[Revenue]]+pro[[#This Row],[AdminExp]]</f>
        <v>27036092.534000002</v>
      </c>
      <c r="K11289" s="83">
        <f>pro[[#This Row],[Profit]]/pro[[#This Row],[Revenue]]</f>
        <v>0.97677222005803033</v>
      </c>
      <c r="L11289" s="56">
        <f t="shared" si="176"/>
        <v>10</v>
      </c>
      <c r="M11289" s="82" t="str">
        <f>"Q"&amp;" "&amp;VLOOKUP(pro[[#This Row],[Period]],Mapping!A:B,2,0)</f>
        <v>Q 4</v>
      </c>
      <c r="N11289"/>
    </row>
    <row r="11290" spans="1:14" ht="14.25" x14ac:dyDescent="0.2">
      <c r="A11290" s="42" t="s">
        <v>44</v>
      </c>
      <c r="B11290" s="44" t="s">
        <v>35</v>
      </c>
      <c r="C11290" s="44" t="s">
        <v>58</v>
      </c>
      <c r="D11290" s="43">
        <v>4347767.1229999997</v>
      </c>
      <c r="E11290" s="43">
        <v>-86827.524000000005</v>
      </c>
      <c r="F11290" s="45">
        <v>-77200</v>
      </c>
      <c r="G11290" s="45">
        <v>-103380</v>
      </c>
      <c r="H11290" s="45">
        <v>-47880</v>
      </c>
      <c r="I11290" s="55">
        <f>pro[[#This Row],[Admin expenses 3]]+pro[[#This Row],[Admin expenses 2]]+pro[[#This Row],[Admin expenses 1]]+pro[[#This Row],[COGS]]</f>
        <v>-315287.52399999998</v>
      </c>
      <c r="J11290" s="55">
        <f>pro[[#This Row],[Revenue]]+pro[[#This Row],[AdminExp]]</f>
        <v>4032479.5989999995</v>
      </c>
      <c r="K11290" s="83">
        <f>pro[[#This Row],[Profit]]/pro[[#This Row],[Revenue]]</f>
        <v>0.92748288602393014</v>
      </c>
      <c r="L11290" s="56">
        <f t="shared" si="176"/>
        <v>10</v>
      </c>
      <c r="M11290" s="82" t="str">
        <f>"Q"&amp;" "&amp;VLOOKUP(pro[[#This Row],[Period]],Mapping!A:B,2,0)</f>
        <v>Q 4</v>
      </c>
      <c r="N11290"/>
    </row>
    <row r="11291" spans="1:14" ht="14.25" x14ac:dyDescent="0.2">
      <c r="A11291" s="42" t="s">
        <v>44</v>
      </c>
      <c r="B11291" s="44" t="s">
        <v>35</v>
      </c>
      <c r="C11291" s="44" t="s">
        <v>59</v>
      </c>
      <c r="D11291" s="43">
        <v>32048869.544999998</v>
      </c>
      <c r="E11291" s="43">
        <v>-764492.45600000001</v>
      </c>
      <c r="F11291" s="45">
        <v>-91930</v>
      </c>
      <c r="G11291" s="45">
        <v>-43680</v>
      </c>
      <c r="H11291" s="45">
        <v>-25610</v>
      </c>
      <c r="I11291" s="55">
        <f>pro[[#This Row],[Admin expenses 3]]+pro[[#This Row],[Admin expenses 2]]+pro[[#This Row],[Admin expenses 1]]+pro[[#This Row],[COGS]]</f>
        <v>-925712.45600000001</v>
      </c>
      <c r="J11291" s="55">
        <f>pro[[#This Row],[Revenue]]+pro[[#This Row],[AdminExp]]</f>
        <v>31123157.088999998</v>
      </c>
      <c r="K11291" s="83">
        <f>pro[[#This Row],[Profit]]/pro[[#This Row],[Revenue]]</f>
        <v>0.97111559723814278</v>
      </c>
      <c r="L11291" s="56">
        <f t="shared" si="176"/>
        <v>10</v>
      </c>
      <c r="M11291" s="82" t="str">
        <f>"Q"&amp;" "&amp;VLOOKUP(pro[[#This Row],[Period]],Mapping!A:B,2,0)</f>
        <v>Q 4</v>
      </c>
      <c r="N11291"/>
    </row>
    <row r="11292" spans="1:14" ht="14.25" x14ac:dyDescent="0.2">
      <c r="A11292" s="42" t="s">
        <v>44</v>
      </c>
      <c r="B11292" s="44" t="s">
        <v>35</v>
      </c>
      <c r="C11292" s="44" t="s">
        <v>60</v>
      </c>
      <c r="D11292" s="43">
        <v>13220205.585999999</v>
      </c>
      <c r="E11292" s="43">
        <v>-476128.35899999994</v>
      </c>
      <c r="F11292" s="45">
        <v>-93080</v>
      </c>
      <c r="G11292" s="45">
        <v>-18020</v>
      </c>
      <c r="H11292" s="45">
        <v>-47320</v>
      </c>
      <c r="I11292" s="55">
        <f>pro[[#This Row],[Admin expenses 3]]+pro[[#This Row],[Admin expenses 2]]+pro[[#This Row],[Admin expenses 1]]+pro[[#This Row],[COGS]]</f>
        <v>-634548.35899999994</v>
      </c>
      <c r="J11292" s="55">
        <f>pro[[#This Row],[Revenue]]+pro[[#This Row],[AdminExp]]</f>
        <v>12585657.227</v>
      </c>
      <c r="K11292" s="83">
        <f>pro[[#This Row],[Profit]]/pro[[#This Row],[Revenue]]</f>
        <v>0.95200162698891944</v>
      </c>
      <c r="L11292" s="56">
        <f t="shared" si="176"/>
        <v>10</v>
      </c>
      <c r="M11292" s="82" t="str">
        <f>"Q"&amp;" "&amp;VLOOKUP(pro[[#This Row],[Period]],Mapping!A:B,2,0)</f>
        <v>Q 4</v>
      </c>
      <c r="N11292"/>
    </row>
    <row r="11293" spans="1:14" ht="14.25" x14ac:dyDescent="0.2">
      <c r="A11293" s="42" t="s">
        <v>44</v>
      </c>
      <c r="B11293" s="44" t="s">
        <v>35</v>
      </c>
      <c r="C11293" s="44" t="s">
        <v>57</v>
      </c>
      <c r="D11293" s="43">
        <v>72917565.797999993</v>
      </c>
      <c r="E11293" s="43">
        <v>-3342814.986</v>
      </c>
      <c r="F11293" s="45">
        <v>-19520</v>
      </c>
      <c r="G11293" s="45">
        <v>-30080</v>
      </c>
      <c r="H11293" s="45">
        <v>-89780</v>
      </c>
      <c r="I11293" s="55">
        <f>pro[[#This Row],[Admin expenses 3]]+pro[[#This Row],[Admin expenses 2]]+pro[[#This Row],[Admin expenses 1]]+pro[[#This Row],[COGS]]</f>
        <v>-3482194.986</v>
      </c>
      <c r="J11293" s="55">
        <f>pro[[#This Row],[Revenue]]+pro[[#This Row],[AdminExp]]</f>
        <v>69435370.811999992</v>
      </c>
      <c r="K11293" s="83">
        <f>pro[[#This Row],[Profit]]/pro[[#This Row],[Revenue]]</f>
        <v>0.95224477191618606</v>
      </c>
      <c r="L11293" s="56">
        <f t="shared" si="176"/>
        <v>10</v>
      </c>
      <c r="M11293" s="82" t="str">
        <f>"Q"&amp;" "&amp;VLOOKUP(pro[[#This Row],[Period]],Mapping!A:B,2,0)</f>
        <v>Q 4</v>
      </c>
      <c r="N11293"/>
    </row>
    <row r="11294" spans="1:14" ht="14.25" x14ac:dyDescent="0.2">
      <c r="A11294" s="42" t="s">
        <v>44</v>
      </c>
      <c r="B11294" s="44" t="s">
        <v>35</v>
      </c>
      <c r="C11294" s="44" t="s">
        <v>58</v>
      </c>
      <c r="D11294" s="43">
        <v>5377721.6359999999</v>
      </c>
      <c r="E11294" s="43">
        <v>-245918.91099999996</v>
      </c>
      <c r="F11294" s="45">
        <v>-78870</v>
      </c>
      <c r="G11294" s="45">
        <v>-27190</v>
      </c>
      <c r="H11294" s="45">
        <v>-99090</v>
      </c>
      <c r="I11294" s="55">
        <f>pro[[#This Row],[Admin expenses 3]]+pro[[#This Row],[Admin expenses 2]]+pro[[#This Row],[Admin expenses 1]]+pro[[#This Row],[COGS]]</f>
        <v>-451068.91099999996</v>
      </c>
      <c r="J11294" s="55">
        <f>pro[[#This Row],[Revenue]]+pro[[#This Row],[AdminExp]]</f>
        <v>4926652.7249999996</v>
      </c>
      <c r="K11294" s="83">
        <f>pro[[#This Row],[Profit]]/pro[[#This Row],[Revenue]]</f>
        <v>0.91612267396281422</v>
      </c>
      <c r="L11294" s="56">
        <f t="shared" si="176"/>
        <v>10</v>
      </c>
      <c r="M11294" s="82" t="str">
        <f>"Q"&amp;" "&amp;VLOOKUP(pro[[#This Row],[Period]],Mapping!A:B,2,0)</f>
        <v>Q 4</v>
      </c>
      <c r="N11294"/>
    </row>
    <row r="11295" spans="1:14" ht="14.25" x14ac:dyDescent="0.2">
      <c r="A11295" s="42" t="s">
        <v>44</v>
      </c>
      <c r="B11295" s="44" t="s">
        <v>35</v>
      </c>
      <c r="C11295" s="44" t="s">
        <v>59</v>
      </c>
      <c r="D11295" s="43">
        <v>24790402.945</v>
      </c>
      <c r="E11295" s="43">
        <v>-1621164.3699999999</v>
      </c>
      <c r="F11295" s="45">
        <v>-46770</v>
      </c>
      <c r="G11295" s="45">
        <v>-50760</v>
      </c>
      <c r="H11295" s="45">
        <v>-107890</v>
      </c>
      <c r="I11295" s="55">
        <f>pro[[#This Row],[Admin expenses 3]]+pro[[#This Row],[Admin expenses 2]]+pro[[#This Row],[Admin expenses 1]]+pro[[#This Row],[COGS]]</f>
        <v>-1826584.3699999999</v>
      </c>
      <c r="J11295" s="55">
        <f>pro[[#This Row],[Revenue]]+pro[[#This Row],[AdminExp]]</f>
        <v>22963818.574999999</v>
      </c>
      <c r="K11295" s="83">
        <f>pro[[#This Row],[Profit]]/pro[[#This Row],[Revenue]]</f>
        <v>0.9263188914656828</v>
      </c>
      <c r="L11295" s="56">
        <f t="shared" si="176"/>
        <v>10</v>
      </c>
      <c r="M11295" s="82" t="str">
        <f>"Q"&amp;" "&amp;VLOOKUP(pro[[#This Row],[Period]],Mapping!A:B,2,0)</f>
        <v>Q 4</v>
      </c>
      <c r="N11295"/>
    </row>
    <row r="11296" spans="1:14" ht="14.25" x14ac:dyDescent="0.2">
      <c r="A11296" s="42" t="s">
        <v>44</v>
      </c>
      <c r="B11296" s="44" t="s">
        <v>35</v>
      </c>
      <c r="C11296" s="44" t="s">
        <v>60</v>
      </c>
      <c r="D11296" s="43">
        <v>2290692.3829999999</v>
      </c>
      <c r="E11296" s="43">
        <v>-943239.43699999992</v>
      </c>
      <c r="F11296" s="45">
        <v>-19710</v>
      </c>
      <c r="G11296" s="45">
        <v>-81100</v>
      </c>
      <c r="H11296" s="45">
        <v>-19490</v>
      </c>
      <c r="I11296" s="55">
        <f>pro[[#This Row],[Admin expenses 3]]+pro[[#This Row],[Admin expenses 2]]+pro[[#This Row],[Admin expenses 1]]+pro[[#This Row],[COGS]]</f>
        <v>-1063539.4369999999</v>
      </c>
      <c r="J11296" s="55">
        <f>pro[[#This Row],[Revenue]]+pro[[#This Row],[AdminExp]]</f>
        <v>1227152.946</v>
      </c>
      <c r="K11296" s="83">
        <f>pro[[#This Row],[Profit]]/pro[[#This Row],[Revenue]]</f>
        <v>0.53571267582985627</v>
      </c>
      <c r="L11296" s="56">
        <f t="shared" si="176"/>
        <v>10</v>
      </c>
      <c r="M11296" s="82" t="str">
        <f>"Q"&amp;" "&amp;VLOOKUP(pro[[#This Row],[Period]],Mapping!A:B,2,0)</f>
        <v>Q 4</v>
      </c>
      <c r="N11296"/>
    </row>
    <row r="11297" spans="1:14" ht="14.25" x14ac:dyDescent="0.2">
      <c r="A11297" s="42" t="s">
        <v>44</v>
      </c>
      <c r="B11297" s="44" t="s">
        <v>35</v>
      </c>
      <c r="C11297" s="44" t="s">
        <v>57</v>
      </c>
      <c r="D11297" s="43">
        <v>6860008.0569999991</v>
      </c>
      <c r="E11297" s="43">
        <v>-1569250.9139999999</v>
      </c>
      <c r="F11297" s="45">
        <v>-42920</v>
      </c>
      <c r="G11297" s="45">
        <v>-31320</v>
      </c>
      <c r="H11297" s="45">
        <v>-26430</v>
      </c>
      <c r="I11297" s="55">
        <f>pro[[#This Row],[Admin expenses 3]]+pro[[#This Row],[Admin expenses 2]]+pro[[#This Row],[Admin expenses 1]]+pro[[#This Row],[COGS]]</f>
        <v>-1669920.9139999999</v>
      </c>
      <c r="J11297" s="55">
        <f>pro[[#This Row],[Revenue]]+pro[[#This Row],[AdminExp]]</f>
        <v>5190087.1429999992</v>
      </c>
      <c r="K11297" s="83">
        <f>pro[[#This Row],[Profit]]/pro[[#This Row],[Revenue]]</f>
        <v>0.75657158123947088</v>
      </c>
      <c r="L11297" s="56">
        <f t="shared" si="176"/>
        <v>10</v>
      </c>
      <c r="M11297" s="82" t="str">
        <f>"Q"&amp;" "&amp;VLOOKUP(pro[[#This Row],[Period]],Mapping!A:B,2,0)</f>
        <v>Q 4</v>
      </c>
      <c r="N11297"/>
    </row>
    <row r="11298" spans="1:14" ht="14.25" x14ac:dyDescent="0.2">
      <c r="A11298" s="44" t="s">
        <v>34</v>
      </c>
      <c r="B11298" s="44" t="s">
        <v>25</v>
      </c>
      <c r="C11298" s="44" t="s">
        <v>58</v>
      </c>
      <c r="D11298" s="43">
        <v>306666.55599999998</v>
      </c>
      <c r="E11298" s="43">
        <v>-70468.125</v>
      </c>
      <c r="F11298" s="45">
        <v>-17900</v>
      </c>
      <c r="G11298" s="45">
        <v>-97620</v>
      </c>
      <c r="H11298" s="45">
        <v>-22560</v>
      </c>
      <c r="I11298" s="55">
        <f>pro[[#This Row],[Admin expenses 3]]+pro[[#This Row],[Admin expenses 2]]+pro[[#This Row],[Admin expenses 1]]+pro[[#This Row],[COGS]]</f>
        <v>-208548.125</v>
      </c>
      <c r="J11298" s="55">
        <f>pro[[#This Row],[Revenue]]+pro[[#This Row],[AdminExp]]</f>
        <v>98118.430999999982</v>
      </c>
      <c r="K11298" s="83">
        <f>pro[[#This Row],[Profit]]/pro[[#This Row],[Revenue]]</f>
        <v>0.31995152089554879</v>
      </c>
      <c r="L11298" s="56">
        <f t="shared" si="176"/>
        <v>11</v>
      </c>
      <c r="M11298" s="82" t="str">
        <f>"Q"&amp;" "&amp;VLOOKUP(pro[[#This Row],[Period]],Mapping!A:B,2,0)</f>
        <v>Q 4</v>
      </c>
      <c r="N11298"/>
    </row>
    <row r="11299" spans="1:14" ht="14.25" x14ac:dyDescent="0.2">
      <c r="A11299" s="44" t="s">
        <v>34</v>
      </c>
      <c r="B11299" s="44" t="s">
        <v>25</v>
      </c>
      <c r="C11299" s="44" t="s">
        <v>59</v>
      </c>
      <c r="D11299" s="43">
        <v>-114401.58099999999</v>
      </c>
      <c r="E11299" s="43">
        <v>77542.562999999995</v>
      </c>
      <c r="F11299" s="45">
        <v>-34140</v>
      </c>
      <c r="G11299" s="45">
        <v>-71400</v>
      </c>
      <c r="H11299" s="45">
        <v>-28690</v>
      </c>
      <c r="I11299" s="55">
        <f>pro[[#This Row],[Admin expenses 3]]+pro[[#This Row],[Admin expenses 2]]+pro[[#This Row],[Admin expenses 1]]+pro[[#This Row],[COGS]]</f>
        <v>-56687.437000000005</v>
      </c>
      <c r="J11299" s="55">
        <f>pro[[#This Row],[Revenue]]+pro[[#This Row],[AdminExp]]</f>
        <v>-171089.01799999998</v>
      </c>
      <c r="K11299" s="83">
        <f>pro[[#This Row],[Profit]]/pro[[#This Row],[Revenue]]</f>
        <v>1.495512706244855</v>
      </c>
      <c r="L11299" s="56">
        <f t="shared" si="176"/>
        <v>11</v>
      </c>
      <c r="M11299" s="82" t="str">
        <f>"Q"&amp;" "&amp;VLOOKUP(pro[[#This Row],[Period]],Mapping!A:B,2,0)</f>
        <v>Q 4</v>
      </c>
      <c r="N11299"/>
    </row>
    <row r="11300" spans="1:14" ht="14.25" x14ac:dyDescent="0.2">
      <c r="A11300" s="44" t="s">
        <v>34</v>
      </c>
      <c r="B11300" s="44" t="s">
        <v>25</v>
      </c>
      <c r="C11300" s="44" t="s">
        <v>60</v>
      </c>
      <c r="D11300" s="43">
        <v>111058.40199999999</v>
      </c>
      <c r="E11300" s="43">
        <v>-84750.61</v>
      </c>
      <c r="F11300" s="45">
        <v>-62290</v>
      </c>
      <c r="G11300" s="45">
        <v>-75330</v>
      </c>
      <c r="H11300" s="45">
        <v>-100410</v>
      </c>
      <c r="I11300" s="55">
        <f>pro[[#This Row],[Admin expenses 3]]+pro[[#This Row],[Admin expenses 2]]+pro[[#This Row],[Admin expenses 1]]+pro[[#This Row],[COGS]]</f>
        <v>-322780.61</v>
      </c>
      <c r="J11300" s="55">
        <f>pro[[#This Row],[Revenue]]+pro[[#This Row],[AdminExp]]</f>
        <v>-211722.20799999998</v>
      </c>
      <c r="K11300" s="83">
        <f>pro[[#This Row],[Profit]]/pro[[#This Row],[Revenue]]</f>
        <v>-1.906404235854213</v>
      </c>
      <c r="L11300" s="56">
        <f t="shared" si="176"/>
        <v>11</v>
      </c>
      <c r="M11300" s="82" t="str">
        <f>"Q"&amp;" "&amp;VLOOKUP(pro[[#This Row],[Period]],Mapping!A:B,2,0)</f>
        <v>Q 4</v>
      </c>
      <c r="N11300"/>
    </row>
    <row r="11301" spans="1:14" ht="14.25" x14ac:dyDescent="0.2">
      <c r="A11301" s="44" t="s">
        <v>34</v>
      </c>
      <c r="B11301" s="44" t="s">
        <v>25</v>
      </c>
      <c r="C11301" s="44" t="s">
        <v>57</v>
      </c>
      <c r="D11301" s="43">
        <v>1261563.7859999998</v>
      </c>
      <c r="E11301" s="43">
        <v>-1644607.5939999998</v>
      </c>
      <c r="F11301" s="45">
        <v>-16270</v>
      </c>
      <c r="G11301" s="45">
        <v>-34570</v>
      </c>
      <c r="H11301" s="45">
        <v>-41580</v>
      </c>
      <c r="I11301" s="55">
        <f>pro[[#This Row],[Admin expenses 3]]+pro[[#This Row],[Admin expenses 2]]+pro[[#This Row],[Admin expenses 1]]+pro[[#This Row],[COGS]]</f>
        <v>-1737027.5939999998</v>
      </c>
      <c r="J11301" s="55">
        <f>pro[[#This Row],[Revenue]]+pro[[#This Row],[AdminExp]]</f>
        <v>-475463.80799999996</v>
      </c>
      <c r="K11301" s="83">
        <f>pro[[#This Row],[Profit]]/pro[[#This Row],[Revenue]]</f>
        <v>-0.3768844772467177</v>
      </c>
      <c r="L11301" s="56">
        <f t="shared" si="176"/>
        <v>11</v>
      </c>
      <c r="M11301" s="82" t="str">
        <f>"Q"&amp;" "&amp;VLOOKUP(pro[[#This Row],[Period]],Mapping!A:B,2,0)</f>
        <v>Q 4</v>
      </c>
      <c r="N11301"/>
    </row>
    <row r="11302" spans="1:14" ht="14.25" x14ac:dyDescent="0.2">
      <c r="A11302" s="44" t="s">
        <v>34</v>
      </c>
      <c r="B11302" s="44" t="s">
        <v>25</v>
      </c>
      <c r="C11302" s="44" t="s">
        <v>57</v>
      </c>
      <c r="D11302" s="43">
        <v>423875.326</v>
      </c>
      <c r="E11302" s="43">
        <v>-280690.75299999997</v>
      </c>
      <c r="F11302" s="45">
        <v>-53820</v>
      </c>
      <c r="G11302" s="45">
        <v>-74180</v>
      </c>
      <c r="H11302" s="45">
        <v>-71070</v>
      </c>
      <c r="I11302" s="55">
        <f>pro[[#This Row],[Admin expenses 3]]+pro[[#This Row],[Admin expenses 2]]+pro[[#This Row],[Admin expenses 1]]+pro[[#This Row],[COGS]]</f>
        <v>-479760.75299999997</v>
      </c>
      <c r="J11302" s="55">
        <f>pro[[#This Row],[Revenue]]+pro[[#This Row],[AdminExp]]</f>
        <v>-55885.426999999967</v>
      </c>
      <c r="K11302" s="83">
        <f>pro[[#This Row],[Profit]]/pro[[#This Row],[Revenue]]</f>
        <v>-0.13184402009755097</v>
      </c>
      <c r="L11302" s="56">
        <f t="shared" si="176"/>
        <v>11</v>
      </c>
      <c r="M11302" s="82" t="str">
        <f>"Q"&amp;" "&amp;VLOOKUP(pro[[#This Row],[Period]],Mapping!A:B,2,0)</f>
        <v>Q 4</v>
      </c>
      <c r="N11302"/>
    </row>
    <row r="11303" spans="1:14" ht="14.25" x14ac:dyDescent="0.2">
      <c r="A11303" s="44" t="s">
        <v>34</v>
      </c>
      <c r="B11303" s="44" t="s">
        <v>25</v>
      </c>
      <c r="C11303" s="44" t="s">
        <v>58</v>
      </c>
      <c r="D11303" s="43">
        <v>209926.42300000001</v>
      </c>
      <c r="E11303" s="43">
        <v>-587991.31999999995</v>
      </c>
      <c r="F11303" s="45">
        <v>-18170</v>
      </c>
      <c r="G11303" s="45">
        <v>-15450</v>
      </c>
      <c r="H11303" s="45">
        <v>-14210</v>
      </c>
      <c r="I11303" s="55">
        <f>pro[[#This Row],[Admin expenses 3]]+pro[[#This Row],[Admin expenses 2]]+pro[[#This Row],[Admin expenses 1]]+pro[[#This Row],[COGS]]</f>
        <v>-635821.31999999995</v>
      </c>
      <c r="J11303" s="55">
        <f>pro[[#This Row],[Revenue]]+pro[[#This Row],[AdminExp]]</f>
        <v>-425894.89699999994</v>
      </c>
      <c r="K11303" s="83">
        <f>pro[[#This Row],[Profit]]/pro[[#This Row],[Revenue]]</f>
        <v>-2.0287817555963401</v>
      </c>
      <c r="L11303" s="56">
        <f t="shared" si="176"/>
        <v>11</v>
      </c>
      <c r="M11303" s="82" t="str">
        <f>"Q"&amp;" "&amp;VLOOKUP(pro[[#This Row],[Period]],Mapping!A:B,2,0)</f>
        <v>Q 4</v>
      </c>
      <c r="N11303"/>
    </row>
    <row r="11304" spans="1:14" ht="14.25" x14ac:dyDescent="0.2">
      <c r="A11304" s="44" t="s">
        <v>34</v>
      </c>
      <c r="B11304" s="44" t="s">
        <v>25</v>
      </c>
      <c r="C11304" s="44" t="s">
        <v>59</v>
      </c>
      <c r="D11304" s="43">
        <v>46784.591</v>
      </c>
      <c r="E11304" s="43">
        <v>-128320.47899999999</v>
      </c>
      <c r="F11304" s="45">
        <v>-100340</v>
      </c>
      <c r="G11304" s="45">
        <v>-57770</v>
      </c>
      <c r="H11304" s="45">
        <v>-23280</v>
      </c>
      <c r="I11304" s="55">
        <f>pro[[#This Row],[Admin expenses 3]]+pro[[#This Row],[Admin expenses 2]]+pro[[#This Row],[Admin expenses 1]]+pro[[#This Row],[COGS]]</f>
        <v>-309710.47899999999</v>
      </c>
      <c r="J11304" s="55">
        <f>pro[[#This Row],[Revenue]]+pro[[#This Row],[AdminExp]]</f>
        <v>-262925.88799999998</v>
      </c>
      <c r="K11304" s="83">
        <f>pro[[#This Row],[Profit]]/pro[[#This Row],[Revenue]]</f>
        <v>-5.6199249021969644</v>
      </c>
      <c r="L11304" s="56">
        <f t="shared" si="176"/>
        <v>11</v>
      </c>
      <c r="M11304" s="82" t="str">
        <f>"Q"&amp;" "&amp;VLOOKUP(pro[[#This Row],[Period]],Mapping!A:B,2,0)</f>
        <v>Q 4</v>
      </c>
      <c r="N11304"/>
    </row>
    <row r="11305" spans="1:14" ht="14.25" x14ac:dyDescent="0.2">
      <c r="A11305" s="44" t="s">
        <v>34</v>
      </c>
      <c r="B11305" s="44" t="s">
        <v>25</v>
      </c>
      <c r="C11305" s="44" t="s">
        <v>57</v>
      </c>
      <c r="D11305" s="43">
        <v>821449.82499999995</v>
      </c>
      <c r="E11305" s="43">
        <v>-33444.046999999999</v>
      </c>
      <c r="F11305" s="45">
        <v>-41620</v>
      </c>
      <c r="G11305" s="45">
        <v>-42120</v>
      </c>
      <c r="H11305" s="45">
        <v>-14190</v>
      </c>
      <c r="I11305" s="55">
        <f>pro[[#This Row],[Admin expenses 3]]+pro[[#This Row],[Admin expenses 2]]+pro[[#This Row],[Admin expenses 1]]+pro[[#This Row],[COGS]]</f>
        <v>-131374.04699999999</v>
      </c>
      <c r="J11305" s="55">
        <f>pro[[#This Row],[Revenue]]+pro[[#This Row],[AdminExp]]</f>
        <v>690075.77799999993</v>
      </c>
      <c r="K11305" s="83">
        <f>pro[[#This Row],[Profit]]/pro[[#This Row],[Revenue]]</f>
        <v>0.84007051556679069</v>
      </c>
      <c r="L11305" s="56">
        <f t="shared" si="176"/>
        <v>11</v>
      </c>
      <c r="M11305" s="82" t="str">
        <f>"Q"&amp;" "&amp;VLOOKUP(pro[[#This Row],[Period]],Mapping!A:B,2,0)</f>
        <v>Q 4</v>
      </c>
      <c r="N11305"/>
    </row>
    <row r="11306" spans="1:14" ht="14.25" x14ac:dyDescent="0.2">
      <c r="A11306" s="44" t="s">
        <v>34</v>
      </c>
      <c r="B11306" s="44" t="s">
        <v>25</v>
      </c>
      <c r="C11306" s="44" t="s">
        <v>58</v>
      </c>
      <c r="D11306" s="43">
        <v>42824.684000000001</v>
      </c>
      <c r="E11306" s="43">
        <v>-21360.787</v>
      </c>
      <c r="F11306" s="45">
        <v>-104700</v>
      </c>
      <c r="G11306" s="45">
        <v>-24940</v>
      </c>
      <c r="H11306" s="45">
        <v>-71960</v>
      </c>
      <c r="I11306" s="55">
        <f>pro[[#This Row],[Admin expenses 3]]+pro[[#This Row],[Admin expenses 2]]+pro[[#This Row],[Admin expenses 1]]+pro[[#This Row],[COGS]]</f>
        <v>-222960.78700000001</v>
      </c>
      <c r="J11306" s="55">
        <f>pro[[#This Row],[Revenue]]+pro[[#This Row],[AdminExp]]</f>
        <v>-180136.103</v>
      </c>
      <c r="K11306" s="83">
        <f>pro[[#This Row],[Profit]]/pro[[#This Row],[Revenue]]</f>
        <v>-4.2063615227143298</v>
      </c>
      <c r="L11306" s="56">
        <f t="shared" si="176"/>
        <v>11</v>
      </c>
      <c r="M11306" s="82" t="str">
        <f>"Q"&amp;" "&amp;VLOOKUP(pro[[#This Row],[Period]],Mapping!A:B,2,0)</f>
        <v>Q 4</v>
      </c>
      <c r="N11306"/>
    </row>
    <row r="11307" spans="1:14" ht="14.25" x14ac:dyDescent="0.2">
      <c r="A11307" s="44" t="s">
        <v>34</v>
      </c>
      <c r="B11307" s="44" t="s">
        <v>25</v>
      </c>
      <c r="C11307" s="44" t="s">
        <v>59</v>
      </c>
      <c r="D11307" s="43">
        <v>76610.70199999999</v>
      </c>
      <c r="E11307" s="43">
        <v>-21380.695</v>
      </c>
      <c r="F11307" s="45">
        <v>-20400</v>
      </c>
      <c r="G11307" s="45">
        <v>-67930</v>
      </c>
      <c r="H11307" s="45">
        <v>-90960</v>
      </c>
      <c r="I11307" s="55">
        <f>pro[[#This Row],[Admin expenses 3]]+pro[[#This Row],[Admin expenses 2]]+pro[[#This Row],[Admin expenses 1]]+pro[[#This Row],[COGS]]</f>
        <v>-200670.69500000001</v>
      </c>
      <c r="J11307" s="55">
        <f>pro[[#This Row],[Revenue]]+pro[[#This Row],[AdminExp]]</f>
        <v>-124059.99300000002</v>
      </c>
      <c r="K11307" s="83">
        <f>pro[[#This Row],[Profit]]/pro[[#This Row],[Revenue]]</f>
        <v>-1.6193559093088592</v>
      </c>
      <c r="L11307" s="56">
        <f t="shared" si="176"/>
        <v>11</v>
      </c>
      <c r="M11307" s="82" t="str">
        <f>"Q"&amp;" "&amp;VLOOKUP(pro[[#This Row],[Period]],Mapping!A:B,2,0)</f>
        <v>Q 4</v>
      </c>
      <c r="N11307"/>
    </row>
    <row r="11308" spans="1:14" ht="14.25" x14ac:dyDescent="0.2">
      <c r="A11308" s="44" t="s">
        <v>34</v>
      </c>
      <c r="B11308" s="44" t="s">
        <v>25</v>
      </c>
      <c r="C11308" s="44" t="s">
        <v>57</v>
      </c>
      <c r="D11308" s="43">
        <v>62347.158999999992</v>
      </c>
      <c r="E11308" s="43">
        <v>-9088.3799999999992</v>
      </c>
      <c r="F11308" s="45">
        <v>-56420</v>
      </c>
      <c r="G11308" s="45">
        <v>-78920</v>
      </c>
      <c r="H11308" s="45">
        <v>-33410</v>
      </c>
      <c r="I11308" s="55">
        <f>pro[[#This Row],[Admin expenses 3]]+pro[[#This Row],[Admin expenses 2]]+pro[[#This Row],[Admin expenses 1]]+pro[[#This Row],[COGS]]</f>
        <v>-177838.38</v>
      </c>
      <c r="J11308" s="55">
        <f>pro[[#This Row],[Revenue]]+pro[[#This Row],[AdminExp]]</f>
        <v>-115491.22100000002</v>
      </c>
      <c r="K11308" s="83">
        <f>pro[[#This Row],[Profit]]/pro[[#This Row],[Revenue]]</f>
        <v>-1.8523894729509653</v>
      </c>
      <c r="L11308" s="56">
        <f t="shared" si="176"/>
        <v>11</v>
      </c>
      <c r="M11308" s="82" t="str">
        <f>"Q"&amp;" "&amp;VLOOKUP(pro[[#This Row],[Period]],Mapping!A:B,2,0)</f>
        <v>Q 4</v>
      </c>
      <c r="N11308"/>
    </row>
    <row r="11309" spans="1:14" ht="14.25" x14ac:dyDescent="0.2">
      <c r="A11309" s="44" t="s">
        <v>34</v>
      </c>
      <c r="B11309" s="44" t="s">
        <v>25</v>
      </c>
      <c r="C11309" s="44" t="s">
        <v>58</v>
      </c>
      <c r="D11309" s="43">
        <v>26843.509000000002</v>
      </c>
      <c r="E11309" s="43">
        <v>-4615.5339999999997</v>
      </c>
      <c r="F11309" s="45">
        <v>-25380</v>
      </c>
      <c r="G11309" s="45">
        <v>-105240</v>
      </c>
      <c r="H11309" s="45">
        <v>-25770</v>
      </c>
      <c r="I11309" s="55">
        <f>pro[[#This Row],[Admin expenses 3]]+pro[[#This Row],[Admin expenses 2]]+pro[[#This Row],[Admin expenses 1]]+pro[[#This Row],[COGS]]</f>
        <v>-161005.53399999999</v>
      </c>
      <c r="J11309" s="55">
        <f>pro[[#This Row],[Revenue]]+pro[[#This Row],[AdminExp]]</f>
        <v>-134162.02499999999</v>
      </c>
      <c r="K11309" s="83">
        <f>pro[[#This Row],[Profit]]/pro[[#This Row],[Revenue]]</f>
        <v>-4.9979317160062786</v>
      </c>
      <c r="L11309" s="56">
        <f t="shared" si="176"/>
        <v>11</v>
      </c>
      <c r="M11309" s="82" t="str">
        <f>"Q"&amp;" "&amp;VLOOKUP(pro[[#This Row],[Period]],Mapping!A:B,2,0)</f>
        <v>Q 4</v>
      </c>
      <c r="N11309"/>
    </row>
    <row r="11310" spans="1:14" ht="14.25" x14ac:dyDescent="0.2">
      <c r="A11310" s="44" t="s">
        <v>34</v>
      </c>
      <c r="B11310" s="44" t="s">
        <v>25</v>
      </c>
      <c r="C11310" s="44" t="s">
        <v>59</v>
      </c>
      <c r="D11310" s="43">
        <v>38355.086000000003</v>
      </c>
      <c r="E11310" s="43">
        <v>-5207.4959999999992</v>
      </c>
      <c r="F11310" s="45">
        <v>-50960</v>
      </c>
      <c r="G11310" s="45">
        <v>-19750</v>
      </c>
      <c r="H11310" s="45">
        <v>-70410</v>
      </c>
      <c r="I11310" s="55">
        <f>pro[[#This Row],[Admin expenses 3]]+pro[[#This Row],[Admin expenses 2]]+pro[[#This Row],[Admin expenses 1]]+pro[[#This Row],[COGS]]</f>
        <v>-146327.49599999998</v>
      </c>
      <c r="J11310" s="55">
        <f>pro[[#This Row],[Revenue]]+pro[[#This Row],[AdminExp]]</f>
        <v>-107972.40999999997</v>
      </c>
      <c r="K11310" s="83">
        <f>pro[[#This Row],[Profit]]/pro[[#This Row],[Revenue]]</f>
        <v>-2.8150741208089056</v>
      </c>
      <c r="L11310" s="56">
        <f t="shared" si="176"/>
        <v>11</v>
      </c>
      <c r="M11310" s="82" t="str">
        <f>"Q"&amp;" "&amp;VLOOKUP(pro[[#This Row],[Period]],Mapping!A:B,2,0)</f>
        <v>Q 4</v>
      </c>
      <c r="N11310"/>
    </row>
    <row r="11311" spans="1:14" ht="14.25" x14ac:dyDescent="0.2">
      <c r="A11311" s="44" t="s">
        <v>34</v>
      </c>
      <c r="B11311" s="44" t="s">
        <v>25</v>
      </c>
      <c r="C11311" s="44" t="s">
        <v>57</v>
      </c>
      <c r="D11311" s="43">
        <v>302844.21999999997</v>
      </c>
      <c r="E11311" s="43">
        <v>-19291.439999999999</v>
      </c>
      <c r="F11311" s="45">
        <v>-63730</v>
      </c>
      <c r="G11311" s="45">
        <v>-17170</v>
      </c>
      <c r="H11311" s="45">
        <v>-53650</v>
      </c>
      <c r="I11311" s="55">
        <f>pro[[#This Row],[Admin expenses 3]]+pro[[#This Row],[Admin expenses 2]]+pro[[#This Row],[Admin expenses 1]]+pro[[#This Row],[COGS]]</f>
        <v>-153841.44</v>
      </c>
      <c r="J11311" s="55">
        <f>pro[[#This Row],[Revenue]]+pro[[#This Row],[AdminExp]]</f>
        <v>149002.77999999997</v>
      </c>
      <c r="K11311" s="83">
        <f>pro[[#This Row],[Profit]]/pro[[#This Row],[Revenue]]</f>
        <v>0.49201130535032161</v>
      </c>
      <c r="L11311" s="56">
        <f t="shared" si="176"/>
        <v>11</v>
      </c>
      <c r="M11311" s="82" t="str">
        <f>"Q"&amp;" "&amp;VLOOKUP(pro[[#This Row],[Period]],Mapping!A:B,2,0)</f>
        <v>Q 4</v>
      </c>
      <c r="N11311"/>
    </row>
    <row r="11312" spans="1:14" ht="14.25" x14ac:dyDescent="0.2">
      <c r="A11312" s="44" t="s">
        <v>34</v>
      </c>
      <c r="B11312" s="44" t="s">
        <v>25</v>
      </c>
      <c r="C11312" s="44" t="s">
        <v>57</v>
      </c>
      <c r="D11312" s="43">
        <v>160857.05999999997</v>
      </c>
      <c r="E11312" s="43">
        <v>-206700.14399999997</v>
      </c>
      <c r="F11312" s="45">
        <v>-57230</v>
      </c>
      <c r="G11312" s="45">
        <v>-93300</v>
      </c>
      <c r="H11312" s="45">
        <v>-94970</v>
      </c>
      <c r="I11312" s="55">
        <f>pro[[#This Row],[Admin expenses 3]]+pro[[#This Row],[Admin expenses 2]]+pro[[#This Row],[Admin expenses 1]]+pro[[#This Row],[COGS]]</f>
        <v>-452200.14399999997</v>
      </c>
      <c r="J11312" s="55">
        <f>pro[[#This Row],[Revenue]]+pro[[#This Row],[AdminExp]]</f>
        <v>-291343.08400000003</v>
      </c>
      <c r="K11312" s="83">
        <f>pro[[#This Row],[Profit]]/pro[[#This Row],[Revenue]]</f>
        <v>-1.8111923965289436</v>
      </c>
      <c r="L11312" s="56">
        <f t="shared" si="176"/>
        <v>11</v>
      </c>
      <c r="M11312" s="82" t="str">
        <f>"Q"&amp;" "&amp;VLOOKUP(pro[[#This Row],[Period]],Mapping!A:B,2,0)</f>
        <v>Q 4</v>
      </c>
      <c r="N11312"/>
    </row>
    <row r="11313" spans="1:14" ht="14.25" x14ac:dyDescent="0.2">
      <c r="A11313" s="44" t="s">
        <v>34</v>
      </c>
      <c r="B11313" s="44" t="s">
        <v>25</v>
      </c>
      <c r="C11313" s="44" t="s">
        <v>57</v>
      </c>
      <c r="D11313" s="43">
        <v>160066.9</v>
      </c>
      <c r="E11313" s="43">
        <v>-206734.35299999997</v>
      </c>
      <c r="F11313" s="45">
        <v>-53490</v>
      </c>
      <c r="G11313" s="45">
        <v>-25040</v>
      </c>
      <c r="H11313" s="45">
        <v>-91510</v>
      </c>
      <c r="I11313" s="55">
        <f>pro[[#This Row],[Admin expenses 3]]+pro[[#This Row],[Admin expenses 2]]+pro[[#This Row],[Admin expenses 1]]+pro[[#This Row],[COGS]]</f>
        <v>-376774.353</v>
      </c>
      <c r="J11313" s="55">
        <f>pro[[#This Row],[Revenue]]+pro[[#This Row],[AdminExp]]</f>
        <v>-216707.45300000001</v>
      </c>
      <c r="K11313" s="83">
        <f>pro[[#This Row],[Profit]]/pro[[#This Row],[Revenue]]</f>
        <v>-1.3538555004188875</v>
      </c>
      <c r="L11313" s="56">
        <f t="shared" si="176"/>
        <v>11</v>
      </c>
      <c r="M11313" s="82" t="str">
        <f>"Q"&amp;" "&amp;VLOOKUP(pro[[#This Row],[Period]],Mapping!A:B,2,0)</f>
        <v>Q 4</v>
      </c>
      <c r="N11313"/>
    </row>
    <row r="11314" spans="1:14" ht="14.25" x14ac:dyDescent="0.2">
      <c r="A11314" s="44" t="s">
        <v>34</v>
      </c>
      <c r="B11314" s="44" t="s">
        <v>25</v>
      </c>
      <c r="C11314" s="44" t="s">
        <v>57</v>
      </c>
      <c r="D11314" s="43">
        <v>70592.381999999998</v>
      </c>
      <c r="E11314" s="43">
        <v>-22239.321999999996</v>
      </c>
      <c r="F11314" s="45">
        <v>-63900</v>
      </c>
      <c r="G11314" s="45">
        <v>-89910</v>
      </c>
      <c r="H11314" s="45">
        <v>-71040</v>
      </c>
      <c r="I11314" s="55">
        <f>pro[[#This Row],[Admin expenses 3]]+pro[[#This Row],[Admin expenses 2]]+pro[[#This Row],[Admin expenses 1]]+pro[[#This Row],[COGS]]</f>
        <v>-247089.32199999999</v>
      </c>
      <c r="J11314" s="55">
        <f>pro[[#This Row],[Revenue]]+pro[[#This Row],[AdminExp]]</f>
        <v>-176496.94</v>
      </c>
      <c r="K11314" s="83">
        <f>pro[[#This Row],[Profit]]/pro[[#This Row],[Revenue]]</f>
        <v>-2.5002264408643984</v>
      </c>
      <c r="L11314" s="56">
        <f t="shared" si="176"/>
        <v>11</v>
      </c>
      <c r="M11314" s="82" t="str">
        <f>"Q"&amp;" "&amp;VLOOKUP(pro[[#This Row],[Period]],Mapping!A:B,2,0)</f>
        <v>Q 4</v>
      </c>
      <c r="N11314"/>
    </row>
    <row r="11315" spans="1:14" ht="14.25" x14ac:dyDescent="0.2">
      <c r="A11315" s="44" t="s">
        <v>34</v>
      </c>
      <c r="B11315" s="44" t="s">
        <v>25</v>
      </c>
      <c r="C11315" s="44" t="s">
        <v>57</v>
      </c>
      <c r="D11315" s="43">
        <v>124381.88699999999</v>
      </c>
      <c r="E11315" s="43">
        <v>-45517.591</v>
      </c>
      <c r="F11315" s="45">
        <v>-48960</v>
      </c>
      <c r="G11315" s="45">
        <v>-25180</v>
      </c>
      <c r="H11315" s="45">
        <v>-20550</v>
      </c>
      <c r="I11315" s="55">
        <f>pro[[#This Row],[Admin expenses 3]]+pro[[#This Row],[Admin expenses 2]]+pro[[#This Row],[Admin expenses 1]]+pro[[#This Row],[COGS]]</f>
        <v>-140207.59100000001</v>
      </c>
      <c r="J11315" s="55">
        <f>pro[[#This Row],[Revenue]]+pro[[#This Row],[AdminExp]]</f>
        <v>-15825.704000000027</v>
      </c>
      <c r="K11315" s="83">
        <f>pro[[#This Row],[Profit]]/pro[[#This Row],[Revenue]]</f>
        <v>-0.12723479585094274</v>
      </c>
      <c r="L11315" s="56">
        <f t="shared" si="176"/>
        <v>11</v>
      </c>
      <c r="M11315" s="82" t="str">
        <f>"Q"&amp;" "&amp;VLOOKUP(pro[[#This Row],[Period]],Mapping!A:B,2,0)</f>
        <v>Q 4</v>
      </c>
      <c r="N11315"/>
    </row>
    <row r="11316" spans="1:14" ht="14.25" x14ac:dyDescent="0.2">
      <c r="A11316" s="44" t="s">
        <v>34</v>
      </c>
      <c r="B11316" s="44" t="s">
        <v>25</v>
      </c>
      <c r="C11316" s="44" t="s">
        <v>57</v>
      </c>
      <c r="D11316" s="43">
        <v>160220.21399999998</v>
      </c>
      <c r="E11316" s="43">
        <v>-101505.87999999999</v>
      </c>
      <c r="F11316" s="45">
        <v>-39960</v>
      </c>
      <c r="G11316" s="45">
        <v>-82570</v>
      </c>
      <c r="H11316" s="45">
        <v>-25050</v>
      </c>
      <c r="I11316" s="55">
        <f>pro[[#This Row],[Admin expenses 3]]+pro[[#This Row],[Admin expenses 2]]+pro[[#This Row],[Admin expenses 1]]+pro[[#This Row],[COGS]]</f>
        <v>-249085.88</v>
      </c>
      <c r="J11316" s="55">
        <f>pro[[#This Row],[Revenue]]+pro[[#This Row],[AdminExp]]</f>
        <v>-88865.666000000027</v>
      </c>
      <c r="K11316" s="83">
        <f>pro[[#This Row],[Profit]]/pro[[#This Row],[Revenue]]</f>
        <v>-0.55464703099198231</v>
      </c>
      <c r="L11316" s="56">
        <f t="shared" si="176"/>
        <v>11</v>
      </c>
      <c r="M11316" s="82" t="str">
        <f>"Q"&amp;" "&amp;VLOOKUP(pro[[#This Row],[Period]],Mapping!A:B,2,0)</f>
        <v>Q 4</v>
      </c>
      <c r="N11316"/>
    </row>
    <row r="11317" spans="1:14" ht="14.25" x14ac:dyDescent="0.2">
      <c r="A11317" s="44" t="s">
        <v>34</v>
      </c>
      <c r="B11317" s="44" t="s">
        <v>25</v>
      </c>
      <c r="C11317" s="44" t="s">
        <v>57</v>
      </c>
      <c r="D11317" s="43">
        <v>76667.5</v>
      </c>
      <c r="E11317" s="43">
        <v>-46396.804999999993</v>
      </c>
      <c r="F11317" s="45">
        <v>-32030</v>
      </c>
      <c r="G11317" s="45">
        <v>-63810</v>
      </c>
      <c r="H11317" s="45">
        <v>-78430</v>
      </c>
      <c r="I11317" s="55">
        <f>pro[[#This Row],[Admin expenses 3]]+pro[[#This Row],[Admin expenses 2]]+pro[[#This Row],[Admin expenses 1]]+pro[[#This Row],[COGS]]</f>
        <v>-220666.80499999999</v>
      </c>
      <c r="J11317" s="55">
        <f>pro[[#This Row],[Revenue]]+pro[[#This Row],[AdminExp]]</f>
        <v>-143999.30499999999</v>
      </c>
      <c r="K11317" s="83">
        <f>pro[[#This Row],[Profit]]/pro[[#This Row],[Revenue]]</f>
        <v>-1.8782313887892521</v>
      </c>
      <c r="L11317" s="56">
        <f t="shared" si="176"/>
        <v>11</v>
      </c>
      <c r="M11317" s="82" t="str">
        <f>"Q"&amp;" "&amp;VLOOKUP(pro[[#This Row],[Period]],Mapping!A:B,2,0)</f>
        <v>Q 4</v>
      </c>
      <c r="N11317"/>
    </row>
    <row r="11318" spans="1:14" ht="14.25" x14ac:dyDescent="0.2">
      <c r="A11318" s="44" t="s">
        <v>34</v>
      </c>
      <c r="B11318" s="44" t="s">
        <v>25</v>
      </c>
      <c r="C11318" s="44" t="s">
        <v>57</v>
      </c>
      <c r="D11318" s="43">
        <v>85668.120999999999</v>
      </c>
      <c r="E11318" s="43">
        <v>-85408.959999999992</v>
      </c>
      <c r="F11318" s="45">
        <v>-25730</v>
      </c>
      <c r="G11318" s="45">
        <v>-17900</v>
      </c>
      <c r="H11318" s="45">
        <v>-76080</v>
      </c>
      <c r="I11318" s="55">
        <f>pro[[#This Row],[Admin expenses 3]]+pro[[#This Row],[Admin expenses 2]]+pro[[#This Row],[Admin expenses 1]]+pro[[#This Row],[COGS]]</f>
        <v>-205118.96</v>
      </c>
      <c r="J11318" s="55">
        <f>pro[[#This Row],[Revenue]]+pro[[#This Row],[AdminExp]]</f>
        <v>-119450.83899999999</v>
      </c>
      <c r="K11318" s="83">
        <f>pro[[#This Row],[Profit]]/pro[[#This Row],[Revenue]]</f>
        <v>-1.3943440991311107</v>
      </c>
      <c r="L11318" s="56">
        <f t="shared" si="176"/>
        <v>11</v>
      </c>
      <c r="M11318" s="82" t="str">
        <f>"Q"&amp;" "&amp;VLOOKUP(pro[[#This Row],[Period]],Mapping!A:B,2,0)</f>
        <v>Q 4</v>
      </c>
      <c r="N11318"/>
    </row>
    <row r="11319" spans="1:14" ht="14.25" x14ac:dyDescent="0.2">
      <c r="A11319" s="44" t="s">
        <v>34</v>
      </c>
      <c r="B11319" s="44" t="s">
        <v>25</v>
      </c>
      <c r="C11319" s="44" t="s">
        <v>57</v>
      </c>
      <c r="D11319" s="43">
        <v>21417.031999999999</v>
      </c>
      <c r="E11319" s="43">
        <v>-21890.399999999998</v>
      </c>
      <c r="F11319" s="45">
        <v>-27040</v>
      </c>
      <c r="G11319" s="45">
        <v>-58860</v>
      </c>
      <c r="H11319" s="45">
        <v>-105290</v>
      </c>
      <c r="I11319" s="55">
        <f>pro[[#This Row],[Admin expenses 3]]+pro[[#This Row],[Admin expenses 2]]+pro[[#This Row],[Admin expenses 1]]+pro[[#This Row],[COGS]]</f>
        <v>-213080.4</v>
      </c>
      <c r="J11319" s="55">
        <f>pro[[#This Row],[Revenue]]+pro[[#This Row],[AdminExp]]</f>
        <v>-191663.36799999999</v>
      </c>
      <c r="K11319" s="83">
        <f>pro[[#This Row],[Profit]]/pro[[#This Row],[Revenue]]</f>
        <v>-8.9491096618803194</v>
      </c>
      <c r="L11319" s="56">
        <f t="shared" si="176"/>
        <v>11</v>
      </c>
      <c r="M11319" s="82" t="str">
        <f>"Q"&amp;" "&amp;VLOOKUP(pro[[#This Row],[Period]],Mapping!A:B,2,0)</f>
        <v>Q 4</v>
      </c>
      <c r="N11319"/>
    </row>
    <row r="11320" spans="1:14" ht="14.25" x14ac:dyDescent="0.2">
      <c r="A11320" s="44" t="s">
        <v>34</v>
      </c>
      <c r="B11320" s="44" t="s">
        <v>25</v>
      </c>
      <c r="C11320" s="44" t="s">
        <v>57</v>
      </c>
      <c r="D11320" s="43">
        <v>34927.375</v>
      </c>
      <c r="E11320" s="43">
        <v>-68238.274999999994</v>
      </c>
      <c r="F11320" s="45">
        <v>-27710</v>
      </c>
      <c r="G11320" s="45">
        <v>-45180</v>
      </c>
      <c r="H11320" s="45">
        <v>-60400</v>
      </c>
      <c r="I11320" s="55">
        <f>pro[[#This Row],[Admin expenses 3]]+pro[[#This Row],[Admin expenses 2]]+pro[[#This Row],[Admin expenses 1]]+pro[[#This Row],[COGS]]</f>
        <v>-201528.27499999999</v>
      </c>
      <c r="J11320" s="55">
        <f>pro[[#This Row],[Revenue]]+pro[[#This Row],[AdminExp]]</f>
        <v>-166600.9</v>
      </c>
      <c r="K11320" s="83">
        <f>pro[[#This Row],[Profit]]/pro[[#This Row],[Revenue]]</f>
        <v>-4.7699233051438874</v>
      </c>
      <c r="L11320" s="56">
        <f t="shared" si="176"/>
        <v>11</v>
      </c>
      <c r="M11320" s="82" t="str">
        <f>"Q"&amp;" "&amp;VLOOKUP(pro[[#This Row],[Period]],Mapping!A:B,2,0)</f>
        <v>Q 4</v>
      </c>
      <c r="N11320"/>
    </row>
    <row r="11321" spans="1:14" ht="14.25" x14ac:dyDescent="0.2">
      <c r="A11321" s="44" t="s">
        <v>34</v>
      </c>
      <c r="B11321" s="44" t="s">
        <v>25</v>
      </c>
      <c r="C11321" s="44" t="s">
        <v>57</v>
      </c>
      <c r="D11321" s="43">
        <v>137560.29</v>
      </c>
      <c r="E11321" s="43">
        <v>-85842.868999999992</v>
      </c>
      <c r="F11321" s="45">
        <v>-106030</v>
      </c>
      <c r="G11321" s="45">
        <v>-102720</v>
      </c>
      <c r="H11321" s="45">
        <v>-36300</v>
      </c>
      <c r="I11321" s="55">
        <f>pro[[#This Row],[Admin expenses 3]]+pro[[#This Row],[Admin expenses 2]]+pro[[#This Row],[Admin expenses 1]]+pro[[#This Row],[COGS]]</f>
        <v>-330892.86900000001</v>
      </c>
      <c r="J11321" s="55">
        <f>pro[[#This Row],[Revenue]]+pro[[#This Row],[AdminExp]]</f>
        <v>-193332.579</v>
      </c>
      <c r="K11321" s="83">
        <f>pro[[#This Row],[Profit]]/pro[[#This Row],[Revenue]]</f>
        <v>-1.4054388733841721</v>
      </c>
      <c r="L11321" s="56">
        <f t="shared" si="176"/>
        <v>11</v>
      </c>
      <c r="M11321" s="82" t="str">
        <f>"Q"&amp;" "&amp;VLOOKUP(pro[[#This Row],[Period]],Mapping!A:B,2,0)</f>
        <v>Q 4</v>
      </c>
      <c r="N11321"/>
    </row>
    <row r="11322" spans="1:14" ht="14.25" x14ac:dyDescent="0.2">
      <c r="A11322" s="44" t="s">
        <v>34</v>
      </c>
      <c r="B11322" s="44" t="s">
        <v>25</v>
      </c>
      <c r="C11322" s="44" t="s">
        <v>57</v>
      </c>
      <c r="D11322" s="43">
        <v>21531.481999999996</v>
      </c>
      <c r="E11322" s="43">
        <v>-17644.955999999998</v>
      </c>
      <c r="F11322" s="45">
        <v>-90160</v>
      </c>
      <c r="G11322" s="45">
        <v>-21040</v>
      </c>
      <c r="H11322" s="45">
        <v>-93360</v>
      </c>
      <c r="I11322" s="55">
        <f>pro[[#This Row],[Admin expenses 3]]+pro[[#This Row],[Admin expenses 2]]+pro[[#This Row],[Admin expenses 1]]+pro[[#This Row],[COGS]]</f>
        <v>-222204.95600000001</v>
      </c>
      <c r="J11322" s="55">
        <f>pro[[#This Row],[Revenue]]+pro[[#This Row],[AdminExp]]</f>
        <v>-200673.47400000002</v>
      </c>
      <c r="K11322" s="83">
        <f>pro[[#This Row],[Profit]]/pro[[#This Row],[Revenue]]</f>
        <v>-9.3200028683580651</v>
      </c>
      <c r="L11322" s="56">
        <f t="shared" si="176"/>
        <v>11</v>
      </c>
      <c r="M11322" s="82" t="str">
        <f>"Q"&amp;" "&amp;VLOOKUP(pro[[#This Row],[Period]],Mapping!A:B,2,0)</f>
        <v>Q 4</v>
      </c>
      <c r="N11322"/>
    </row>
    <row r="11323" spans="1:14" ht="14.25" x14ac:dyDescent="0.2">
      <c r="A11323" s="44" t="s">
        <v>34</v>
      </c>
      <c r="B11323" s="44" t="s">
        <v>25</v>
      </c>
      <c r="C11323" s="44" t="s">
        <v>57</v>
      </c>
      <c r="D11323" s="43">
        <v>31052.812000000002</v>
      </c>
      <c r="E11323" s="43">
        <v>-20896.595999999998</v>
      </c>
      <c r="F11323" s="45">
        <v>-14810</v>
      </c>
      <c r="G11323" s="45">
        <v>-69980</v>
      </c>
      <c r="H11323" s="45">
        <v>-49410</v>
      </c>
      <c r="I11323" s="55">
        <f>pro[[#This Row],[Admin expenses 3]]+pro[[#This Row],[Admin expenses 2]]+pro[[#This Row],[Admin expenses 1]]+pro[[#This Row],[COGS]]</f>
        <v>-155096.59599999999</v>
      </c>
      <c r="J11323" s="55">
        <f>pro[[#This Row],[Revenue]]+pro[[#This Row],[AdminExp]]</f>
        <v>-124043.78399999999</v>
      </c>
      <c r="K11323" s="83">
        <f>pro[[#This Row],[Profit]]/pro[[#This Row],[Revenue]]</f>
        <v>-3.9946071228589535</v>
      </c>
      <c r="L11323" s="56">
        <f t="shared" si="176"/>
        <v>11</v>
      </c>
      <c r="M11323" s="82" t="str">
        <f>"Q"&amp;" "&amp;VLOOKUP(pro[[#This Row],[Period]],Mapping!A:B,2,0)</f>
        <v>Q 4</v>
      </c>
      <c r="N11323"/>
    </row>
    <row r="11324" spans="1:14" ht="14.25" x14ac:dyDescent="0.2">
      <c r="A11324" s="44" t="s">
        <v>34</v>
      </c>
      <c r="B11324" s="44" t="s">
        <v>25</v>
      </c>
      <c r="C11324" s="44" t="s">
        <v>57</v>
      </c>
      <c r="D11324" s="43">
        <v>46062.002</v>
      </c>
      <c r="E11324" s="43">
        <v>-27206.613000000001</v>
      </c>
      <c r="F11324" s="45">
        <v>-82200</v>
      </c>
      <c r="G11324" s="45">
        <v>-30610</v>
      </c>
      <c r="H11324" s="45">
        <v>-105450</v>
      </c>
      <c r="I11324" s="55">
        <f>pro[[#This Row],[Admin expenses 3]]+pro[[#This Row],[Admin expenses 2]]+pro[[#This Row],[Admin expenses 1]]+pro[[#This Row],[COGS]]</f>
        <v>-245466.61300000001</v>
      </c>
      <c r="J11324" s="55">
        <f>pro[[#This Row],[Revenue]]+pro[[#This Row],[AdminExp]]</f>
        <v>-199404.611</v>
      </c>
      <c r="K11324" s="83">
        <f>pro[[#This Row],[Profit]]/pro[[#This Row],[Revenue]]</f>
        <v>-4.3290478559746495</v>
      </c>
      <c r="L11324" s="56">
        <f t="shared" si="176"/>
        <v>11</v>
      </c>
      <c r="M11324" s="82" t="str">
        <f>"Q"&amp;" "&amp;VLOOKUP(pro[[#This Row],[Period]],Mapping!A:B,2,0)</f>
        <v>Q 4</v>
      </c>
      <c r="N11324"/>
    </row>
    <row r="11325" spans="1:14" ht="14.25" x14ac:dyDescent="0.2">
      <c r="A11325" s="44" t="s">
        <v>34</v>
      </c>
      <c r="B11325" s="44" t="s">
        <v>25</v>
      </c>
      <c r="C11325" s="44" t="s">
        <v>57</v>
      </c>
      <c r="D11325" s="43">
        <v>11466.951999999999</v>
      </c>
      <c r="E11325" s="43">
        <v>-12812.785999999998</v>
      </c>
      <c r="F11325" s="45">
        <v>-42680</v>
      </c>
      <c r="G11325" s="45">
        <v>-32860</v>
      </c>
      <c r="H11325" s="45">
        <v>-63110</v>
      </c>
      <c r="I11325" s="55">
        <f>pro[[#This Row],[Admin expenses 3]]+pro[[#This Row],[Admin expenses 2]]+pro[[#This Row],[Admin expenses 1]]+pro[[#This Row],[COGS]]</f>
        <v>-151462.78599999999</v>
      </c>
      <c r="J11325" s="55">
        <f>pro[[#This Row],[Revenue]]+pro[[#This Row],[AdminExp]]</f>
        <v>-139995.834</v>
      </c>
      <c r="K11325" s="83">
        <f>pro[[#This Row],[Profit]]/pro[[#This Row],[Revenue]]</f>
        <v>-12.208635215356271</v>
      </c>
      <c r="L11325" s="56">
        <f t="shared" si="176"/>
        <v>11</v>
      </c>
      <c r="M11325" s="82" t="str">
        <f>"Q"&amp;" "&amp;VLOOKUP(pro[[#This Row],[Period]],Mapping!A:B,2,0)</f>
        <v>Q 4</v>
      </c>
      <c r="N11325"/>
    </row>
    <row r="11326" spans="1:14" ht="14.25" x14ac:dyDescent="0.2">
      <c r="A11326" s="44" t="s">
        <v>34</v>
      </c>
      <c r="B11326" s="44" t="s">
        <v>25</v>
      </c>
      <c r="C11326" s="44" t="s">
        <v>57</v>
      </c>
      <c r="D11326" s="43">
        <v>40697.796999999999</v>
      </c>
      <c r="E11326" s="43">
        <v>-24258.339</v>
      </c>
      <c r="F11326" s="45">
        <v>-71300</v>
      </c>
      <c r="G11326" s="45">
        <v>-26400</v>
      </c>
      <c r="H11326" s="45">
        <v>-71900</v>
      </c>
      <c r="I11326" s="55">
        <f>pro[[#This Row],[Admin expenses 3]]+pro[[#This Row],[Admin expenses 2]]+pro[[#This Row],[Admin expenses 1]]+pro[[#This Row],[COGS]]</f>
        <v>-193858.33900000001</v>
      </c>
      <c r="J11326" s="55">
        <f>pro[[#This Row],[Revenue]]+pro[[#This Row],[AdminExp]]</f>
        <v>-153160.54200000002</v>
      </c>
      <c r="K11326" s="83">
        <f>pro[[#This Row],[Profit]]/pro[[#This Row],[Revenue]]</f>
        <v>-3.7633619824679951</v>
      </c>
      <c r="L11326" s="56">
        <f t="shared" si="176"/>
        <v>11</v>
      </c>
      <c r="M11326" s="82" t="str">
        <f>"Q"&amp;" "&amp;VLOOKUP(pro[[#This Row],[Period]],Mapping!A:B,2,0)</f>
        <v>Q 4</v>
      </c>
      <c r="N11326"/>
    </row>
    <row r="11327" spans="1:14" ht="14.25" x14ac:dyDescent="0.2">
      <c r="A11327" s="44" t="s">
        <v>34</v>
      </c>
      <c r="B11327" s="44" t="s">
        <v>25</v>
      </c>
      <c r="C11327" s="44" t="s">
        <v>57</v>
      </c>
      <c r="D11327" s="43">
        <v>248393.432</v>
      </c>
      <c r="E11327" s="43">
        <v>-108818.92</v>
      </c>
      <c r="F11327" s="45">
        <v>-61180</v>
      </c>
      <c r="G11327" s="45">
        <v>-83280</v>
      </c>
      <c r="H11327" s="45">
        <v>-32260</v>
      </c>
      <c r="I11327" s="55">
        <f>pro[[#This Row],[Admin expenses 3]]+pro[[#This Row],[Admin expenses 2]]+pro[[#This Row],[Admin expenses 1]]+pro[[#This Row],[COGS]]</f>
        <v>-285538.92</v>
      </c>
      <c r="J11327" s="55">
        <f>pro[[#This Row],[Revenue]]+pro[[#This Row],[AdminExp]]</f>
        <v>-37145.487999999983</v>
      </c>
      <c r="K11327" s="83">
        <f>pro[[#This Row],[Profit]]/pro[[#This Row],[Revenue]]</f>
        <v>-0.14954295570907036</v>
      </c>
      <c r="L11327" s="56">
        <f t="shared" si="176"/>
        <v>11</v>
      </c>
      <c r="M11327" s="82" t="str">
        <f>"Q"&amp;" "&amp;VLOOKUP(pro[[#This Row],[Period]],Mapping!A:B,2,0)</f>
        <v>Q 4</v>
      </c>
      <c r="N11327"/>
    </row>
    <row r="11328" spans="1:14" ht="14.25" x14ac:dyDescent="0.2">
      <c r="A11328" s="44" t="s">
        <v>34</v>
      </c>
      <c r="B11328" s="44" t="s">
        <v>25</v>
      </c>
      <c r="C11328" s="44" t="s">
        <v>57</v>
      </c>
      <c r="D11328" s="43">
        <v>182034.58</v>
      </c>
      <c r="E11328" s="43">
        <v>-86533.537999999986</v>
      </c>
      <c r="F11328" s="45">
        <v>-91900</v>
      </c>
      <c r="G11328" s="45">
        <v>-73420</v>
      </c>
      <c r="H11328" s="45">
        <v>-82960</v>
      </c>
      <c r="I11328" s="55">
        <f>pro[[#This Row],[Admin expenses 3]]+pro[[#This Row],[Admin expenses 2]]+pro[[#This Row],[Admin expenses 1]]+pro[[#This Row],[COGS]]</f>
        <v>-334813.538</v>
      </c>
      <c r="J11328" s="55">
        <f>pro[[#This Row],[Revenue]]+pro[[#This Row],[AdminExp]]</f>
        <v>-152778.95800000001</v>
      </c>
      <c r="K11328" s="83">
        <f>pro[[#This Row],[Profit]]/pro[[#This Row],[Revenue]]</f>
        <v>-0.83928535995743236</v>
      </c>
      <c r="L11328" s="56">
        <f t="shared" si="176"/>
        <v>11</v>
      </c>
      <c r="M11328" s="82" t="str">
        <f>"Q"&amp;" "&amp;VLOOKUP(pro[[#This Row],[Period]],Mapping!A:B,2,0)</f>
        <v>Q 4</v>
      </c>
      <c r="N11328"/>
    </row>
    <row r="11329" spans="1:14" ht="14.25" x14ac:dyDescent="0.2">
      <c r="A11329" s="44" t="s">
        <v>34</v>
      </c>
      <c r="B11329" s="44" t="s">
        <v>25</v>
      </c>
      <c r="C11329" s="44" t="s">
        <v>57</v>
      </c>
      <c r="D11329" s="43">
        <v>201154.19099999999</v>
      </c>
      <c r="E11329" s="43">
        <v>-56591.716999999997</v>
      </c>
      <c r="F11329" s="45">
        <v>-49880</v>
      </c>
      <c r="G11329" s="45">
        <v>-56420</v>
      </c>
      <c r="H11329" s="45">
        <v>-14960</v>
      </c>
      <c r="I11329" s="55">
        <f>pro[[#This Row],[Admin expenses 3]]+pro[[#This Row],[Admin expenses 2]]+pro[[#This Row],[Admin expenses 1]]+pro[[#This Row],[COGS]]</f>
        <v>-177851.717</v>
      </c>
      <c r="J11329" s="55">
        <f>pro[[#This Row],[Revenue]]+pro[[#This Row],[AdminExp]]</f>
        <v>23302.473999999987</v>
      </c>
      <c r="K11329" s="83">
        <f>pro[[#This Row],[Profit]]/pro[[#This Row],[Revenue]]</f>
        <v>0.11584384040996684</v>
      </c>
      <c r="L11329" s="56">
        <f t="shared" si="176"/>
        <v>11</v>
      </c>
      <c r="M11329" s="82" t="str">
        <f>"Q"&amp;" "&amp;VLOOKUP(pro[[#This Row],[Period]],Mapping!A:B,2,0)</f>
        <v>Q 4</v>
      </c>
      <c r="N11329"/>
    </row>
    <row r="11330" spans="1:14" ht="14.25" x14ac:dyDescent="0.2">
      <c r="A11330" s="44" t="s">
        <v>34</v>
      </c>
      <c r="B11330" s="44" t="s">
        <v>25</v>
      </c>
      <c r="C11330" s="44" t="s">
        <v>57</v>
      </c>
      <c r="D11330" s="43">
        <v>295479.44999999995</v>
      </c>
      <c r="E11330" s="43">
        <v>-88843.803999999989</v>
      </c>
      <c r="F11330" s="45">
        <v>-29110</v>
      </c>
      <c r="G11330" s="45">
        <v>-82760</v>
      </c>
      <c r="H11330" s="45">
        <v>-27180</v>
      </c>
      <c r="I11330" s="55">
        <f>pro[[#This Row],[Admin expenses 3]]+pro[[#This Row],[Admin expenses 2]]+pro[[#This Row],[Admin expenses 1]]+pro[[#This Row],[COGS]]</f>
        <v>-227893.804</v>
      </c>
      <c r="J11330" s="55">
        <f>pro[[#This Row],[Revenue]]+pro[[#This Row],[AdminExp]]</f>
        <v>67585.64599999995</v>
      </c>
      <c r="K11330" s="83">
        <f>pro[[#This Row],[Profit]]/pro[[#This Row],[Revenue]]</f>
        <v>0.22873213687110883</v>
      </c>
      <c r="L11330" s="56">
        <f t="shared" ref="L11330:L11393" si="177">MONTH(DATEVALUE(A11330&amp;"1"))</f>
        <v>11</v>
      </c>
      <c r="M11330" s="82" t="str">
        <f>"Q"&amp;" "&amp;VLOOKUP(pro[[#This Row],[Period]],Mapping!A:B,2,0)</f>
        <v>Q 4</v>
      </c>
      <c r="N11330"/>
    </row>
    <row r="11331" spans="1:14" ht="14.25" x14ac:dyDescent="0.2">
      <c r="A11331" s="44" t="s">
        <v>34</v>
      </c>
      <c r="B11331" s="44" t="s">
        <v>25</v>
      </c>
      <c r="C11331" s="44" t="s">
        <v>57</v>
      </c>
      <c r="D11331" s="43">
        <v>40150.417999999998</v>
      </c>
      <c r="E11331" s="43">
        <v>-47187.847000000002</v>
      </c>
      <c r="F11331" s="45">
        <v>-76130</v>
      </c>
      <c r="G11331" s="45">
        <v>-15940</v>
      </c>
      <c r="H11331" s="45">
        <v>-23700</v>
      </c>
      <c r="I11331" s="55">
        <f>pro[[#This Row],[Admin expenses 3]]+pro[[#This Row],[Admin expenses 2]]+pro[[#This Row],[Admin expenses 1]]+pro[[#This Row],[COGS]]</f>
        <v>-162957.84700000001</v>
      </c>
      <c r="J11331" s="55">
        <f>pro[[#This Row],[Revenue]]+pro[[#This Row],[AdminExp]]</f>
        <v>-122807.429</v>
      </c>
      <c r="K11331" s="83">
        <f>pro[[#This Row],[Profit]]/pro[[#This Row],[Revenue]]</f>
        <v>-3.0586836978882763</v>
      </c>
      <c r="L11331" s="56">
        <f t="shared" si="177"/>
        <v>11</v>
      </c>
      <c r="M11331" s="82" t="str">
        <f>"Q"&amp;" "&amp;VLOOKUP(pro[[#This Row],[Period]],Mapping!A:B,2,0)</f>
        <v>Q 4</v>
      </c>
      <c r="N11331"/>
    </row>
    <row r="11332" spans="1:14" ht="14.25" x14ac:dyDescent="0.2">
      <c r="A11332" s="44" t="s">
        <v>34</v>
      </c>
      <c r="B11332" s="44" t="s">
        <v>25</v>
      </c>
      <c r="C11332" s="44" t="s">
        <v>57</v>
      </c>
      <c r="D11332" s="43">
        <v>39885.523999999998</v>
      </c>
      <c r="E11332" s="43">
        <v>-57166.066999999995</v>
      </c>
      <c r="F11332" s="45">
        <v>-69030</v>
      </c>
      <c r="G11332" s="45">
        <v>-103640</v>
      </c>
      <c r="H11332" s="45">
        <v>-80220</v>
      </c>
      <c r="I11332" s="55">
        <f>pro[[#This Row],[Admin expenses 3]]+pro[[#This Row],[Admin expenses 2]]+pro[[#This Row],[Admin expenses 1]]+pro[[#This Row],[COGS]]</f>
        <v>-310056.06699999998</v>
      </c>
      <c r="J11332" s="55">
        <f>pro[[#This Row],[Revenue]]+pro[[#This Row],[AdminExp]]</f>
        <v>-270170.54300000001</v>
      </c>
      <c r="K11332" s="83">
        <f>pro[[#This Row],[Profit]]/pro[[#This Row],[Revenue]]</f>
        <v>-6.7736490813057895</v>
      </c>
      <c r="L11332" s="56">
        <f t="shared" si="177"/>
        <v>11</v>
      </c>
      <c r="M11332" s="82" t="str">
        <f>"Q"&amp;" "&amp;VLOOKUP(pro[[#This Row],[Period]],Mapping!A:B,2,0)</f>
        <v>Q 4</v>
      </c>
      <c r="N11332"/>
    </row>
    <row r="11333" spans="1:14" ht="14.25" x14ac:dyDescent="0.2">
      <c r="A11333" s="44" t="s">
        <v>34</v>
      </c>
      <c r="B11333" s="44" t="s">
        <v>25</v>
      </c>
      <c r="C11333" s="44" t="s">
        <v>57</v>
      </c>
      <c r="D11333" s="43">
        <v>70449.616999999998</v>
      </c>
      <c r="E11333" s="43">
        <v>-27661.017999999996</v>
      </c>
      <c r="F11333" s="45">
        <v>-104410</v>
      </c>
      <c r="G11333" s="45">
        <v>-100210</v>
      </c>
      <c r="H11333" s="45">
        <v>-35480</v>
      </c>
      <c r="I11333" s="55">
        <f>pro[[#This Row],[Admin expenses 3]]+pro[[#This Row],[Admin expenses 2]]+pro[[#This Row],[Admin expenses 1]]+pro[[#This Row],[COGS]]</f>
        <v>-267761.01799999998</v>
      </c>
      <c r="J11333" s="55">
        <f>pro[[#This Row],[Revenue]]+pro[[#This Row],[AdminExp]]</f>
        <v>-197311.40099999998</v>
      </c>
      <c r="K11333" s="83">
        <f>pro[[#This Row],[Profit]]/pro[[#This Row],[Revenue]]</f>
        <v>-2.8007448358448848</v>
      </c>
      <c r="L11333" s="56">
        <f t="shared" si="177"/>
        <v>11</v>
      </c>
      <c r="M11333" s="82" t="str">
        <f>"Q"&amp;" "&amp;VLOOKUP(pro[[#This Row],[Period]],Mapping!A:B,2,0)</f>
        <v>Q 4</v>
      </c>
      <c r="N11333"/>
    </row>
    <row r="11334" spans="1:14" ht="14.25" x14ac:dyDescent="0.2">
      <c r="A11334" s="44" t="s">
        <v>34</v>
      </c>
      <c r="B11334" s="44" t="s">
        <v>25</v>
      </c>
      <c r="C11334" s="44" t="s">
        <v>57</v>
      </c>
      <c r="D11334" s="43">
        <v>211019.788</v>
      </c>
      <c r="E11334" s="43">
        <v>-73289.993000000002</v>
      </c>
      <c r="F11334" s="45">
        <v>-54660</v>
      </c>
      <c r="G11334" s="45">
        <v>-44900</v>
      </c>
      <c r="H11334" s="45">
        <v>-66680</v>
      </c>
      <c r="I11334" s="55">
        <f>pro[[#This Row],[Admin expenses 3]]+pro[[#This Row],[Admin expenses 2]]+pro[[#This Row],[Admin expenses 1]]+pro[[#This Row],[COGS]]</f>
        <v>-239529.99300000002</v>
      </c>
      <c r="J11334" s="55">
        <f>pro[[#This Row],[Revenue]]+pro[[#This Row],[AdminExp]]</f>
        <v>-28510.205000000016</v>
      </c>
      <c r="K11334" s="83">
        <f>pro[[#This Row],[Profit]]/pro[[#This Row],[Revenue]]</f>
        <v>-0.13510678439313006</v>
      </c>
      <c r="L11334" s="56">
        <f t="shared" si="177"/>
        <v>11</v>
      </c>
      <c r="M11334" s="82" t="str">
        <f>"Q"&amp;" "&amp;VLOOKUP(pro[[#This Row],[Period]],Mapping!A:B,2,0)</f>
        <v>Q 4</v>
      </c>
      <c r="N11334"/>
    </row>
    <row r="11335" spans="1:14" ht="14.25" x14ac:dyDescent="0.2">
      <c r="A11335" s="44" t="s">
        <v>34</v>
      </c>
      <c r="B11335" s="44" t="s">
        <v>25</v>
      </c>
      <c r="C11335" s="44" t="s">
        <v>57</v>
      </c>
      <c r="D11335" s="43">
        <v>363300.73499999999</v>
      </c>
      <c r="E11335" s="43">
        <v>-114714.75399999997</v>
      </c>
      <c r="F11335" s="45">
        <v>-104780</v>
      </c>
      <c r="G11335" s="45">
        <v>-94990</v>
      </c>
      <c r="H11335" s="45">
        <v>-15590</v>
      </c>
      <c r="I11335" s="55">
        <f>pro[[#This Row],[Admin expenses 3]]+pro[[#This Row],[Admin expenses 2]]+pro[[#This Row],[Admin expenses 1]]+pro[[#This Row],[COGS]]</f>
        <v>-330074.75399999996</v>
      </c>
      <c r="J11335" s="55">
        <f>pro[[#This Row],[Revenue]]+pro[[#This Row],[AdminExp]]</f>
        <v>33225.981000000029</v>
      </c>
      <c r="K11335" s="83">
        <f>pro[[#This Row],[Profit]]/pro[[#This Row],[Revenue]]</f>
        <v>9.1455859564941511E-2</v>
      </c>
      <c r="L11335" s="56">
        <f t="shared" si="177"/>
        <v>11</v>
      </c>
      <c r="M11335" s="82" t="str">
        <f>"Q"&amp;" "&amp;VLOOKUP(pro[[#This Row],[Period]],Mapping!A:B,2,0)</f>
        <v>Q 4</v>
      </c>
      <c r="N11335"/>
    </row>
    <row r="11336" spans="1:14" ht="14.25" x14ac:dyDescent="0.2">
      <c r="A11336" s="44" t="s">
        <v>34</v>
      </c>
      <c r="B11336" s="44" t="s">
        <v>25</v>
      </c>
      <c r="C11336" s="44" t="s">
        <v>57</v>
      </c>
      <c r="D11336" s="43">
        <v>754165.22299999988</v>
      </c>
      <c r="E11336" s="43">
        <v>-215612.02599999998</v>
      </c>
      <c r="F11336" s="45">
        <v>-91100</v>
      </c>
      <c r="G11336" s="45">
        <v>-31090</v>
      </c>
      <c r="H11336" s="45">
        <v>-97640</v>
      </c>
      <c r="I11336" s="55">
        <f>pro[[#This Row],[Admin expenses 3]]+pro[[#This Row],[Admin expenses 2]]+pro[[#This Row],[Admin expenses 1]]+pro[[#This Row],[COGS]]</f>
        <v>-435442.02599999995</v>
      </c>
      <c r="J11336" s="55">
        <f>pro[[#This Row],[Revenue]]+pro[[#This Row],[AdminExp]]</f>
        <v>318723.19699999993</v>
      </c>
      <c r="K11336" s="83">
        <f>pro[[#This Row],[Profit]]/pro[[#This Row],[Revenue]]</f>
        <v>0.42261720280888632</v>
      </c>
      <c r="L11336" s="56">
        <f t="shared" si="177"/>
        <v>11</v>
      </c>
      <c r="M11336" s="82" t="str">
        <f>"Q"&amp;" "&amp;VLOOKUP(pro[[#This Row],[Period]],Mapping!A:B,2,0)</f>
        <v>Q 4</v>
      </c>
      <c r="N11336"/>
    </row>
    <row r="11337" spans="1:14" ht="14.25" x14ac:dyDescent="0.2">
      <c r="A11337" s="44" t="s">
        <v>34</v>
      </c>
      <c r="B11337" s="44" t="s">
        <v>25</v>
      </c>
      <c r="C11337" s="44" t="s">
        <v>58</v>
      </c>
      <c r="D11337" s="43">
        <v>183079.91799999998</v>
      </c>
      <c r="E11337" s="43">
        <v>-78384.25</v>
      </c>
      <c r="F11337" s="45">
        <v>-87720</v>
      </c>
      <c r="G11337" s="45">
        <v>-38490</v>
      </c>
      <c r="H11337" s="45">
        <v>-60210</v>
      </c>
      <c r="I11337" s="55">
        <f>pro[[#This Row],[Admin expenses 3]]+pro[[#This Row],[Admin expenses 2]]+pro[[#This Row],[Admin expenses 1]]+pro[[#This Row],[COGS]]</f>
        <v>-264804.25</v>
      </c>
      <c r="J11337" s="55">
        <f>pro[[#This Row],[Revenue]]+pro[[#This Row],[AdminExp]]</f>
        <v>-81724.332000000024</v>
      </c>
      <c r="K11337" s="83">
        <f>pro[[#This Row],[Profit]]/pro[[#This Row],[Revenue]]</f>
        <v>-0.44638610773247145</v>
      </c>
      <c r="L11337" s="56">
        <f t="shared" si="177"/>
        <v>11</v>
      </c>
      <c r="M11337" s="82" t="str">
        <f>"Q"&amp;" "&amp;VLOOKUP(pro[[#This Row],[Period]],Mapping!A:B,2,0)</f>
        <v>Q 4</v>
      </c>
      <c r="N11337"/>
    </row>
    <row r="11338" spans="1:14" ht="14.25" x14ac:dyDescent="0.2">
      <c r="A11338" s="44" t="s">
        <v>34</v>
      </c>
      <c r="B11338" s="44" t="s">
        <v>25</v>
      </c>
      <c r="C11338" s="44" t="s">
        <v>59</v>
      </c>
      <c r="D11338" s="43">
        <v>81471.823999999993</v>
      </c>
      <c r="E11338" s="43">
        <v>-38861.598999999995</v>
      </c>
      <c r="F11338" s="45">
        <v>-73430</v>
      </c>
      <c r="G11338" s="45">
        <v>-32660</v>
      </c>
      <c r="H11338" s="45">
        <v>-74610</v>
      </c>
      <c r="I11338" s="55">
        <f>pro[[#This Row],[Admin expenses 3]]+pro[[#This Row],[Admin expenses 2]]+pro[[#This Row],[Admin expenses 1]]+pro[[#This Row],[COGS]]</f>
        <v>-219561.59899999999</v>
      </c>
      <c r="J11338" s="55">
        <f>pro[[#This Row],[Revenue]]+pro[[#This Row],[AdminExp]]</f>
        <v>-138089.77499999999</v>
      </c>
      <c r="K11338" s="83">
        <f>pro[[#This Row],[Profit]]/pro[[#This Row],[Revenue]]</f>
        <v>-1.694939038065479</v>
      </c>
      <c r="L11338" s="56">
        <f t="shared" si="177"/>
        <v>11</v>
      </c>
      <c r="M11338" s="82" t="str">
        <f>"Q"&amp;" "&amp;VLOOKUP(pro[[#This Row],[Period]],Mapping!A:B,2,0)</f>
        <v>Q 4</v>
      </c>
      <c r="N11338"/>
    </row>
    <row r="11339" spans="1:14" ht="14.25" x14ac:dyDescent="0.2">
      <c r="A11339" s="44" t="s">
        <v>34</v>
      </c>
      <c r="B11339" s="44" t="s">
        <v>25</v>
      </c>
      <c r="C11339" s="44" t="s">
        <v>57</v>
      </c>
      <c r="D11339" s="43">
        <v>85995.881999999998</v>
      </c>
      <c r="E11339" s="43">
        <v>-136617.65599999999</v>
      </c>
      <c r="F11339" s="45">
        <v>-25190</v>
      </c>
      <c r="G11339" s="45">
        <v>-31060</v>
      </c>
      <c r="H11339" s="45">
        <v>-34260</v>
      </c>
      <c r="I11339" s="55">
        <f>pro[[#This Row],[Admin expenses 3]]+pro[[#This Row],[Admin expenses 2]]+pro[[#This Row],[Admin expenses 1]]+pro[[#This Row],[COGS]]</f>
        <v>-227127.65599999999</v>
      </c>
      <c r="J11339" s="55">
        <f>pro[[#This Row],[Revenue]]+pro[[#This Row],[AdminExp]]</f>
        <v>-141131.77399999998</v>
      </c>
      <c r="K11339" s="83">
        <f>pro[[#This Row],[Profit]]/pro[[#This Row],[Revenue]]</f>
        <v>-1.641145723698723</v>
      </c>
      <c r="L11339" s="56">
        <f t="shared" si="177"/>
        <v>11</v>
      </c>
      <c r="M11339" s="82" t="str">
        <f>"Q"&amp;" "&amp;VLOOKUP(pro[[#This Row],[Period]],Mapping!A:B,2,0)</f>
        <v>Q 4</v>
      </c>
      <c r="N11339"/>
    </row>
    <row r="11340" spans="1:14" ht="14.25" x14ac:dyDescent="0.2">
      <c r="A11340" s="44" t="s">
        <v>34</v>
      </c>
      <c r="B11340" s="44" t="s">
        <v>25</v>
      </c>
      <c r="C11340" s="44" t="s">
        <v>57</v>
      </c>
      <c r="D11340" s="43">
        <v>4395.9790000000003</v>
      </c>
      <c r="E11340" s="43">
        <v>-8103.2069999999994</v>
      </c>
      <c r="F11340" s="45">
        <v>-79110</v>
      </c>
      <c r="G11340" s="45">
        <v>-78580</v>
      </c>
      <c r="H11340" s="45">
        <v>-67970</v>
      </c>
      <c r="I11340" s="55">
        <f>pro[[#This Row],[Admin expenses 3]]+pro[[#This Row],[Admin expenses 2]]+pro[[#This Row],[Admin expenses 1]]+pro[[#This Row],[COGS]]</f>
        <v>-233763.20699999999</v>
      </c>
      <c r="J11340" s="55">
        <f>pro[[#This Row],[Revenue]]+pro[[#This Row],[AdminExp]]</f>
        <v>-229367.228</v>
      </c>
      <c r="K11340" s="83">
        <f>pro[[#This Row],[Profit]]/pro[[#This Row],[Revenue]]</f>
        <v>-52.176597749898256</v>
      </c>
      <c r="L11340" s="56">
        <f t="shared" si="177"/>
        <v>11</v>
      </c>
      <c r="M11340" s="82" t="str">
        <f>"Q"&amp;" "&amp;VLOOKUP(pro[[#This Row],[Period]],Mapping!A:B,2,0)</f>
        <v>Q 4</v>
      </c>
      <c r="N11340"/>
    </row>
    <row r="11341" spans="1:14" ht="14.25" x14ac:dyDescent="0.2">
      <c r="A11341" s="44" t="s">
        <v>34</v>
      </c>
      <c r="B11341" s="44" t="s">
        <v>25</v>
      </c>
      <c r="C11341" s="44" t="s">
        <v>57</v>
      </c>
      <c r="D11341" s="43">
        <v>161261.492</v>
      </c>
      <c r="E11341" s="43">
        <v>-264477.10099999997</v>
      </c>
      <c r="F11341" s="45">
        <v>-57960</v>
      </c>
      <c r="G11341" s="45">
        <v>-48040</v>
      </c>
      <c r="H11341" s="45">
        <v>-15030</v>
      </c>
      <c r="I11341" s="55">
        <f>pro[[#This Row],[Admin expenses 3]]+pro[[#This Row],[Admin expenses 2]]+pro[[#This Row],[Admin expenses 1]]+pro[[#This Row],[COGS]]</f>
        <v>-385507.10099999997</v>
      </c>
      <c r="J11341" s="55">
        <f>pro[[#This Row],[Revenue]]+pro[[#This Row],[AdminExp]]</f>
        <v>-224245.60899999997</v>
      </c>
      <c r="K11341" s="83">
        <f>pro[[#This Row],[Profit]]/pro[[#This Row],[Revenue]]</f>
        <v>-1.3905713398707731</v>
      </c>
      <c r="L11341" s="56">
        <f t="shared" si="177"/>
        <v>11</v>
      </c>
      <c r="M11341" s="82" t="str">
        <f>"Q"&amp;" "&amp;VLOOKUP(pro[[#This Row],[Period]],Mapping!A:B,2,0)</f>
        <v>Q 4</v>
      </c>
      <c r="N11341"/>
    </row>
    <row r="11342" spans="1:14" ht="14.25" x14ac:dyDescent="0.2">
      <c r="A11342" s="44" t="s">
        <v>34</v>
      </c>
      <c r="B11342" s="44" t="s">
        <v>25</v>
      </c>
      <c r="C11342" s="44" t="s">
        <v>57</v>
      </c>
      <c r="D11342" s="43">
        <v>848928.6399999999</v>
      </c>
      <c r="E11342" s="43">
        <v>-1491692.9159999997</v>
      </c>
      <c r="F11342" s="45">
        <v>-77790</v>
      </c>
      <c r="G11342" s="45">
        <v>-84400</v>
      </c>
      <c r="H11342" s="45">
        <v>-36240</v>
      </c>
      <c r="I11342" s="55">
        <f>pro[[#This Row],[Admin expenses 3]]+pro[[#This Row],[Admin expenses 2]]+pro[[#This Row],[Admin expenses 1]]+pro[[#This Row],[COGS]]</f>
        <v>-1690122.9159999997</v>
      </c>
      <c r="J11342" s="55">
        <f>pro[[#This Row],[Revenue]]+pro[[#This Row],[AdminExp]]</f>
        <v>-841194.27599999984</v>
      </c>
      <c r="K11342" s="83">
        <f>pro[[#This Row],[Profit]]/pro[[#This Row],[Revenue]]</f>
        <v>-0.99088926485034112</v>
      </c>
      <c r="L11342" s="56">
        <f t="shared" si="177"/>
        <v>11</v>
      </c>
      <c r="M11342" s="82" t="str">
        <f>"Q"&amp;" "&amp;VLOOKUP(pro[[#This Row],[Period]],Mapping!A:B,2,0)</f>
        <v>Q 4</v>
      </c>
      <c r="N11342"/>
    </row>
    <row r="11343" spans="1:14" ht="14.25" x14ac:dyDescent="0.2">
      <c r="A11343" s="44" t="s">
        <v>34</v>
      </c>
      <c r="B11343" s="44" t="s">
        <v>25</v>
      </c>
      <c r="C11343" s="44" t="s">
        <v>57</v>
      </c>
      <c r="D11343" s="43">
        <v>4420.6959999999999</v>
      </c>
      <c r="E11343" s="43">
        <v>-8571.4369999999999</v>
      </c>
      <c r="F11343" s="45">
        <v>-28210</v>
      </c>
      <c r="G11343" s="45">
        <v>-45850</v>
      </c>
      <c r="H11343" s="45">
        <v>-33440</v>
      </c>
      <c r="I11343" s="55">
        <f>pro[[#This Row],[Admin expenses 3]]+pro[[#This Row],[Admin expenses 2]]+pro[[#This Row],[Admin expenses 1]]+pro[[#This Row],[COGS]]</f>
        <v>-116071.43700000001</v>
      </c>
      <c r="J11343" s="55">
        <f>pro[[#This Row],[Revenue]]+pro[[#This Row],[AdminExp]]</f>
        <v>-111650.74100000001</v>
      </c>
      <c r="K11343" s="83">
        <f>pro[[#This Row],[Profit]]/pro[[#This Row],[Revenue]]</f>
        <v>-25.256371621120298</v>
      </c>
      <c r="L11343" s="56">
        <f t="shared" si="177"/>
        <v>11</v>
      </c>
      <c r="M11343" s="82" t="str">
        <f>"Q"&amp;" "&amp;VLOOKUP(pro[[#This Row],[Period]],Mapping!A:B,2,0)</f>
        <v>Q 4</v>
      </c>
      <c r="N11343"/>
    </row>
    <row r="11344" spans="1:14" ht="14.25" x14ac:dyDescent="0.2">
      <c r="A11344" s="44" t="s">
        <v>34</v>
      </c>
      <c r="B11344" s="44" t="s">
        <v>25</v>
      </c>
      <c r="C11344" s="44" t="s">
        <v>58</v>
      </c>
      <c r="D11344" s="43">
        <v>31093.530999999999</v>
      </c>
      <c r="E11344" s="43">
        <v>-45472.545999999995</v>
      </c>
      <c r="F11344" s="45">
        <v>-89180</v>
      </c>
      <c r="G11344" s="45">
        <v>-49520</v>
      </c>
      <c r="H11344" s="45">
        <v>-91130</v>
      </c>
      <c r="I11344" s="55">
        <f>pro[[#This Row],[Admin expenses 3]]+pro[[#This Row],[Admin expenses 2]]+pro[[#This Row],[Admin expenses 1]]+pro[[#This Row],[COGS]]</f>
        <v>-275302.54599999997</v>
      </c>
      <c r="J11344" s="55">
        <f>pro[[#This Row],[Revenue]]+pro[[#This Row],[AdminExp]]</f>
        <v>-244209.01499999998</v>
      </c>
      <c r="K11344" s="83">
        <f>pro[[#This Row],[Profit]]/pro[[#This Row],[Revenue]]</f>
        <v>-7.8540135888715881</v>
      </c>
      <c r="L11344" s="56">
        <f t="shared" si="177"/>
        <v>11</v>
      </c>
      <c r="M11344" s="82" t="str">
        <f>"Q"&amp;" "&amp;VLOOKUP(pro[[#This Row],[Period]],Mapping!A:B,2,0)</f>
        <v>Q 4</v>
      </c>
      <c r="N11344"/>
    </row>
    <row r="11345" spans="1:14" ht="14.25" x14ac:dyDescent="0.2">
      <c r="A11345" s="44" t="s">
        <v>34</v>
      </c>
      <c r="B11345" s="44" t="s">
        <v>25</v>
      </c>
      <c r="C11345" s="44" t="s">
        <v>59</v>
      </c>
      <c r="D11345" s="43">
        <v>43726.724999999999</v>
      </c>
      <c r="E11345" s="43">
        <v>-60591.09</v>
      </c>
      <c r="F11345" s="45">
        <v>-84970</v>
      </c>
      <c r="G11345" s="45">
        <v>-71630</v>
      </c>
      <c r="H11345" s="45">
        <v>-99630</v>
      </c>
      <c r="I11345" s="55">
        <f>pro[[#This Row],[Admin expenses 3]]+pro[[#This Row],[Admin expenses 2]]+pro[[#This Row],[Admin expenses 1]]+pro[[#This Row],[COGS]]</f>
        <v>-316821.08999999997</v>
      </c>
      <c r="J11345" s="55">
        <f>pro[[#This Row],[Revenue]]+pro[[#This Row],[AdminExp]]</f>
        <v>-273094.36499999999</v>
      </c>
      <c r="K11345" s="83">
        <f>pro[[#This Row],[Profit]]/pro[[#This Row],[Revenue]]</f>
        <v>-6.2454795093847073</v>
      </c>
      <c r="L11345" s="56">
        <f t="shared" si="177"/>
        <v>11</v>
      </c>
      <c r="M11345" s="82" t="str">
        <f>"Q"&amp;" "&amp;VLOOKUP(pro[[#This Row],[Period]],Mapping!A:B,2,0)</f>
        <v>Q 4</v>
      </c>
      <c r="N11345"/>
    </row>
    <row r="11346" spans="1:14" ht="14.25" x14ac:dyDescent="0.2">
      <c r="A11346" s="44" t="s">
        <v>34</v>
      </c>
      <c r="B11346" s="44" t="s">
        <v>25</v>
      </c>
      <c r="C11346" s="44" t="s">
        <v>57</v>
      </c>
      <c r="D11346" s="43">
        <v>46815.327999999994</v>
      </c>
      <c r="E11346" s="43">
        <v>-76397.831999999995</v>
      </c>
      <c r="F11346" s="45">
        <v>-98580</v>
      </c>
      <c r="G11346" s="45">
        <v>-107880</v>
      </c>
      <c r="H11346" s="45">
        <v>-14490</v>
      </c>
      <c r="I11346" s="55">
        <f>pro[[#This Row],[Admin expenses 3]]+pro[[#This Row],[Admin expenses 2]]+pro[[#This Row],[Admin expenses 1]]+pro[[#This Row],[COGS]]</f>
        <v>-297347.83199999999</v>
      </c>
      <c r="J11346" s="55">
        <f>pro[[#This Row],[Revenue]]+pro[[#This Row],[AdminExp]]</f>
        <v>-250532.50400000002</v>
      </c>
      <c r="K11346" s="83">
        <f>pro[[#This Row],[Profit]]/pro[[#This Row],[Revenue]]</f>
        <v>-5.3515058999479841</v>
      </c>
      <c r="L11346" s="56">
        <f t="shared" si="177"/>
        <v>11</v>
      </c>
      <c r="M11346" s="82" t="str">
        <f>"Q"&amp;" "&amp;VLOOKUP(pro[[#This Row],[Period]],Mapping!A:B,2,0)</f>
        <v>Q 4</v>
      </c>
      <c r="N11346"/>
    </row>
    <row r="11347" spans="1:14" ht="14.25" x14ac:dyDescent="0.2">
      <c r="A11347" s="44" t="s">
        <v>34</v>
      </c>
      <c r="B11347" s="44" t="s">
        <v>25</v>
      </c>
      <c r="C11347" s="44" t="s">
        <v>57</v>
      </c>
      <c r="D11347" s="43">
        <v>44239.957999999999</v>
      </c>
      <c r="E11347" s="43">
        <v>-68078.535000000003</v>
      </c>
      <c r="F11347" s="45">
        <v>-54950</v>
      </c>
      <c r="G11347" s="45">
        <v>-48450</v>
      </c>
      <c r="H11347" s="45">
        <v>-103340</v>
      </c>
      <c r="I11347" s="55">
        <f>pro[[#This Row],[Admin expenses 3]]+pro[[#This Row],[Admin expenses 2]]+pro[[#This Row],[Admin expenses 1]]+pro[[#This Row],[COGS]]</f>
        <v>-274818.53500000003</v>
      </c>
      <c r="J11347" s="55">
        <f>pro[[#This Row],[Revenue]]+pro[[#This Row],[AdminExp]]</f>
        <v>-230578.57700000005</v>
      </c>
      <c r="K11347" s="83">
        <f>pro[[#This Row],[Profit]]/pro[[#This Row],[Revenue]]</f>
        <v>-5.2119980990940373</v>
      </c>
      <c r="L11347" s="56">
        <f t="shared" si="177"/>
        <v>11</v>
      </c>
      <c r="M11347" s="82" t="str">
        <f>"Q"&amp;" "&amp;VLOOKUP(pro[[#This Row],[Period]],Mapping!A:B,2,0)</f>
        <v>Q 4</v>
      </c>
      <c r="N11347"/>
    </row>
    <row r="11348" spans="1:14" ht="14.25" x14ac:dyDescent="0.2">
      <c r="A11348" s="44" t="s">
        <v>34</v>
      </c>
      <c r="B11348" s="44" t="s">
        <v>25</v>
      </c>
      <c r="C11348" s="44" t="s">
        <v>57</v>
      </c>
      <c r="D11348" s="43">
        <v>163402.12</v>
      </c>
      <c r="E11348" s="43">
        <v>-366322.36199999996</v>
      </c>
      <c r="F11348" s="45">
        <v>-31930</v>
      </c>
      <c r="G11348" s="45">
        <v>-18060</v>
      </c>
      <c r="H11348" s="45">
        <v>-32370</v>
      </c>
      <c r="I11348" s="55">
        <f>pro[[#This Row],[Admin expenses 3]]+pro[[#This Row],[Admin expenses 2]]+pro[[#This Row],[Admin expenses 1]]+pro[[#This Row],[COGS]]</f>
        <v>-448682.36199999996</v>
      </c>
      <c r="J11348" s="55">
        <f>pro[[#This Row],[Revenue]]+pro[[#This Row],[AdminExp]]</f>
        <v>-285280.24199999997</v>
      </c>
      <c r="K11348" s="83">
        <f>pro[[#This Row],[Profit]]/pro[[#This Row],[Revenue]]</f>
        <v>-1.7458784622867805</v>
      </c>
      <c r="L11348" s="56">
        <f t="shared" si="177"/>
        <v>11</v>
      </c>
      <c r="M11348" s="82" t="str">
        <f>"Q"&amp;" "&amp;VLOOKUP(pro[[#This Row],[Period]],Mapping!A:B,2,0)</f>
        <v>Q 4</v>
      </c>
      <c r="N11348"/>
    </row>
    <row r="11349" spans="1:14" ht="14.25" x14ac:dyDescent="0.2">
      <c r="A11349" s="44" t="s">
        <v>34</v>
      </c>
      <c r="B11349" s="44" t="s">
        <v>25</v>
      </c>
      <c r="C11349" s="44" t="s">
        <v>58</v>
      </c>
      <c r="D11349" s="43">
        <v>270047.07799999998</v>
      </c>
      <c r="E11349" s="43">
        <v>-30484.082999999999</v>
      </c>
      <c r="F11349" s="45">
        <v>-51720</v>
      </c>
      <c r="G11349" s="45">
        <v>-74340</v>
      </c>
      <c r="H11349" s="45">
        <v>-56670</v>
      </c>
      <c r="I11349" s="55">
        <f>pro[[#This Row],[Admin expenses 3]]+pro[[#This Row],[Admin expenses 2]]+pro[[#This Row],[Admin expenses 1]]+pro[[#This Row],[COGS]]</f>
        <v>-213214.08299999998</v>
      </c>
      <c r="J11349" s="55">
        <f>pro[[#This Row],[Revenue]]+pro[[#This Row],[AdminExp]]</f>
        <v>56832.994999999995</v>
      </c>
      <c r="K11349" s="83">
        <f>pro[[#This Row],[Profit]]/pro[[#This Row],[Revenue]]</f>
        <v>0.21045587836354962</v>
      </c>
      <c r="L11349" s="56">
        <f t="shared" si="177"/>
        <v>11</v>
      </c>
      <c r="M11349" s="82" t="str">
        <f>"Q"&amp;" "&amp;VLOOKUP(pro[[#This Row],[Period]],Mapping!A:B,2,0)</f>
        <v>Q 4</v>
      </c>
      <c r="N11349"/>
    </row>
    <row r="11350" spans="1:14" ht="14.25" x14ac:dyDescent="0.2">
      <c r="A11350" s="44" t="s">
        <v>34</v>
      </c>
      <c r="B11350" s="44" t="s">
        <v>25</v>
      </c>
      <c r="C11350" s="44" t="s">
        <v>59</v>
      </c>
      <c r="D11350" s="43">
        <v>62178.445</v>
      </c>
      <c r="E11350" s="43">
        <v>-6844.4319999999998</v>
      </c>
      <c r="F11350" s="45">
        <v>-31120</v>
      </c>
      <c r="G11350" s="45">
        <v>-94200</v>
      </c>
      <c r="H11350" s="45">
        <v>-89000</v>
      </c>
      <c r="I11350" s="55">
        <f>pro[[#This Row],[Admin expenses 3]]+pro[[#This Row],[Admin expenses 2]]+pro[[#This Row],[Admin expenses 1]]+pro[[#This Row],[COGS]]</f>
        <v>-221164.432</v>
      </c>
      <c r="J11350" s="55">
        <f>pro[[#This Row],[Revenue]]+pro[[#This Row],[AdminExp]]</f>
        <v>-158985.98699999999</v>
      </c>
      <c r="K11350" s="83">
        <f>pro[[#This Row],[Profit]]/pro[[#This Row],[Revenue]]</f>
        <v>-2.556930894621118</v>
      </c>
      <c r="L11350" s="56">
        <f t="shared" si="177"/>
        <v>11</v>
      </c>
      <c r="M11350" s="82" t="str">
        <f>"Q"&amp;" "&amp;VLOOKUP(pro[[#This Row],[Period]],Mapping!A:B,2,0)</f>
        <v>Q 4</v>
      </c>
      <c r="N11350"/>
    </row>
    <row r="11351" spans="1:14" ht="14.25" x14ac:dyDescent="0.2">
      <c r="A11351" s="44" t="s">
        <v>34</v>
      </c>
      <c r="B11351" s="44" t="s">
        <v>25</v>
      </c>
      <c r="C11351" s="44" t="s">
        <v>57</v>
      </c>
      <c r="D11351" s="43">
        <v>42736.504999999997</v>
      </c>
      <c r="E11351" s="43">
        <v>-4596.5989999999993</v>
      </c>
      <c r="F11351" s="45">
        <v>-87040</v>
      </c>
      <c r="G11351" s="45">
        <v>-71780</v>
      </c>
      <c r="H11351" s="45">
        <v>-20170</v>
      </c>
      <c r="I11351" s="55">
        <f>pro[[#This Row],[Admin expenses 3]]+pro[[#This Row],[Admin expenses 2]]+pro[[#This Row],[Admin expenses 1]]+pro[[#This Row],[COGS]]</f>
        <v>-183586.59899999999</v>
      </c>
      <c r="J11351" s="55">
        <f>pro[[#This Row],[Revenue]]+pro[[#This Row],[AdminExp]]</f>
        <v>-140850.09399999998</v>
      </c>
      <c r="K11351" s="83">
        <f>pro[[#This Row],[Profit]]/pro[[#This Row],[Revenue]]</f>
        <v>-3.2957794279153148</v>
      </c>
      <c r="L11351" s="56">
        <f t="shared" si="177"/>
        <v>11</v>
      </c>
      <c r="M11351" s="82" t="str">
        <f>"Q"&amp;" "&amp;VLOOKUP(pro[[#This Row],[Period]],Mapping!A:B,2,0)</f>
        <v>Q 4</v>
      </c>
      <c r="N11351"/>
    </row>
    <row r="11352" spans="1:14" ht="14.25" x14ac:dyDescent="0.2">
      <c r="A11352" s="44" t="s">
        <v>34</v>
      </c>
      <c r="B11352" s="44" t="s">
        <v>25</v>
      </c>
      <c r="C11352" s="44" t="s">
        <v>57</v>
      </c>
      <c r="D11352" s="43">
        <v>52315.528999999995</v>
      </c>
      <c r="E11352" s="43">
        <v>-30318.777999999998</v>
      </c>
      <c r="F11352" s="45">
        <v>-26060</v>
      </c>
      <c r="G11352" s="45">
        <v>-68040</v>
      </c>
      <c r="H11352" s="45">
        <v>-23480</v>
      </c>
      <c r="I11352" s="55">
        <f>pro[[#This Row],[Admin expenses 3]]+pro[[#This Row],[Admin expenses 2]]+pro[[#This Row],[Admin expenses 1]]+pro[[#This Row],[COGS]]</f>
        <v>-147898.77799999999</v>
      </c>
      <c r="J11352" s="55">
        <f>pro[[#This Row],[Revenue]]+pro[[#This Row],[AdminExp]]</f>
        <v>-95583.248999999996</v>
      </c>
      <c r="K11352" s="83">
        <f>pro[[#This Row],[Profit]]/pro[[#This Row],[Revenue]]</f>
        <v>-1.8270530916355641</v>
      </c>
      <c r="L11352" s="56">
        <f t="shared" si="177"/>
        <v>11</v>
      </c>
      <c r="M11352" s="82" t="str">
        <f>"Q"&amp;" "&amp;VLOOKUP(pro[[#This Row],[Period]],Mapping!A:B,2,0)</f>
        <v>Q 4</v>
      </c>
      <c r="N11352"/>
    </row>
    <row r="11353" spans="1:14" ht="14.25" x14ac:dyDescent="0.2">
      <c r="A11353" s="44" t="s">
        <v>34</v>
      </c>
      <c r="B11353" s="44" t="s">
        <v>25</v>
      </c>
      <c r="C11353" s="44" t="s">
        <v>58</v>
      </c>
      <c r="D11353" s="43">
        <v>233446.17799999996</v>
      </c>
      <c r="E11353" s="43">
        <v>-33020.337</v>
      </c>
      <c r="F11353" s="45">
        <v>-24060</v>
      </c>
      <c r="G11353" s="45">
        <v>-61600</v>
      </c>
      <c r="H11353" s="45">
        <v>-57480</v>
      </c>
      <c r="I11353" s="55">
        <f>pro[[#This Row],[Admin expenses 3]]+pro[[#This Row],[Admin expenses 2]]+pro[[#This Row],[Admin expenses 1]]+pro[[#This Row],[COGS]]</f>
        <v>-176160.337</v>
      </c>
      <c r="J11353" s="55">
        <f>pro[[#This Row],[Revenue]]+pro[[#This Row],[AdminExp]]</f>
        <v>57285.840999999957</v>
      </c>
      <c r="K11353" s="83">
        <f>pro[[#This Row],[Profit]]/pro[[#This Row],[Revenue]]</f>
        <v>0.24539207062965909</v>
      </c>
      <c r="L11353" s="56">
        <f t="shared" si="177"/>
        <v>11</v>
      </c>
      <c r="M11353" s="82" t="str">
        <f>"Q"&amp;" "&amp;VLOOKUP(pro[[#This Row],[Period]],Mapping!A:B,2,0)</f>
        <v>Q 4</v>
      </c>
      <c r="N11353"/>
    </row>
    <row r="11354" spans="1:14" ht="14.25" x14ac:dyDescent="0.2">
      <c r="A11354" s="44" t="s">
        <v>34</v>
      </c>
      <c r="B11354" s="44" t="s">
        <v>25</v>
      </c>
      <c r="C11354" s="44" t="s">
        <v>59</v>
      </c>
      <c r="D11354" s="43">
        <v>165992.18299999999</v>
      </c>
      <c r="E11354" s="43">
        <v>-23479.147999999997</v>
      </c>
      <c r="F11354" s="45">
        <v>-89550</v>
      </c>
      <c r="G11354" s="45">
        <v>-93720</v>
      </c>
      <c r="H11354" s="45">
        <v>-41800</v>
      </c>
      <c r="I11354" s="55">
        <f>pro[[#This Row],[Admin expenses 3]]+pro[[#This Row],[Admin expenses 2]]+pro[[#This Row],[Admin expenses 1]]+pro[[#This Row],[COGS]]</f>
        <v>-248549.14799999999</v>
      </c>
      <c r="J11354" s="55">
        <f>pro[[#This Row],[Revenue]]+pro[[#This Row],[AdminExp]]</f>
        <v>-82556.964999999997</v>
      </c>
      <c r="K11354" s="83">
        <f>pro[[#This Row],[Profit]]/pro[[#This Row],[Revenue]]</f>
        <v>-0.49735453506265415</v>
      </c>
      <c r="L11354" s="56">
        <f t="shared" si="177"/>
        <v>11</v>
      </c>
      <c r="M11354" s="82" t="str">
        <f>"Q"&amp;" "&amp;VLOOKUP(pro[[#This Row],[Period]],Mapping!A:B,2,0)</f>
        <v>Q 4</v>
      </c>
      <c r="N11354"/>
    </row>
    <row r="11355" spans="1:14" ht="14.25" x14ac:dyDescent="0.2">
      <c r="A11355" s="44" t="s">
        <v>34</v>
      </c>
      <c r="B11355" s="44" t="s">
        <v>25</v>
      </c>
      <c r="C11355" s="44" t="s">
        <v>57</v>
      </c>
      <c r="D11355" s="43">
        <v>151744.41099999999</v>
      </c>
      <c r="E11355" s="43">
        <v>-25813.186000000002</v>
      </c>
      <c r="F11355" s="45">
        <v>-16370</v>
      </c>
      <c r="G11355" s="45">
        <v>-28120</v>
      </c>
      <c r="H11355" s="45">
        <v>-24610</v>
      </c>
      <c r="I11355" s="55">
        <f>pro[[#This Row],[Admin expenses 3]]+pro[[#This Row],[Admin expenses 2]]+pro[[#This Row],[Admin expenses 1]]+pro[[#This Row],[COGS]]</f>
        <v>-94913.186000000002</v>
      </c>
      <c r="J11355" s="55">
        <f>pro[[#This Row],[Revenue]]+pro[[#This Row],[AdminExp]]</f>
        <v>56831.224999999991</v>
      </c>
      <c r="K11355" s="83">
        <f>pro[[#This Row],[Profit]]/pro[[#This Row],[Revenue]]</f>
        <v>0.37451939498450454</v>
      </c>
      <c r="L11355" s="56">
        <f t="shared" si="177"/>
        <v>11</v>
      </c>
      <c r="M11355" s="82" t="str">
        <f>"Q"&amp;" "&amp;VLOOKUP(pro[[#This Row],[Period]],Mapping!A:B,2,0)</f>
        <v>Q 4</v>
      </c>
      <c r="N11355"/>
    </row>
    <row r="11356" spans="1:14" ht="14.25" x14ac:dyDescent="0.2">
      <c r="A11356" s="44" t="s">
        <v>34</v>
      </c>
      <c r="B11356" s="44" t="s">
        <v>25</v>
      </c>
      <c r="C11356" s="44" t="s">
        <v>57</v>
      </c>
      <c r="D11356" s="43">
        <v>225351.28</v>
      </c>
      <c r="E11356" s="43">
        <v>-12782.518</v>
      </c>
      <c r="F11356" s="45">
        <v>-21720</v>
      </c>
      <c r="G11356" s="45">
        <v>-75830</v>
      </c>
      <c r="H11356" s="45">
        <v>-68790</v>
      </c>
      <c r="I11356" s="55">
        <f>pro[[#This Row],[Admin expenses 3]]+pro[[#This Row],[Admin expenses 2]]+pro[[#This Row],[Admin expenses 1]]+pro[[#This Row],[COGS]]</f>
        <v>-179122.51800000001</v>
      </c>
      <c r="J11356" s="55">
        <f>pro[[#This Row],[Revenue]]+pro[[#This Row],[AdminExp]]</f>
        <v>46228.761999999988</v>
      </c>
      <c r="K11356" s="83">
        <f>pro[[#This Row],[Profit]]/pro[[#This Row],[Revenue]]</f>
        <v>0.20514088937058617</v>
      </c>
      <c r="L11356" s="56">
        <f t="shared" si="177"/>
        <v>11</v>
      </c>
      <c r="M11356" s="82" t="str">
        <f>"Q"&amp;" "&amp;VLOOKUP(pro[[#This Row],[Period]],Mapping!A:B,2,0)</f>
        <v>Q 4</v>
      </c>
      <c r="N11356"/>
    </row>
    <row r="11357" spans="1:14" ht="14.25" x14ac:dyDescent="0.2">
      <c r="A11357" s="44" t="s">
        <v>34</v>
      </c>
      <c r="B11357" s="44" t="s">
        <v>25</v>
      </c>
      <c r="C11357" s="44" t="s">
        <v>58</v>
      </c>
      <c r="D11357" s="43">
        <v>106657.69099999999</v>
      </c>
      <c r="E11357" s="43">
        <v>-18009.445999999996</v>
      </c>
      <c r="F11357" s="45">
        <v>-27000</v>
      </c>
      <c r="G11357" s="45">
        <v>-73750</v>
      </c>
      <c r="H11357" s="45">
        <v>-87570</v>
      </c>
      <c r="I11357" s="55">
        <f>pro[[#This Row],[Admin expenses 3]]+pro[[#This Row],[Admin expenses 2]]+pro[[#This Row],[Admin expenses 1]]+pro[[#This Row],[COGS]]</f>
        <v>-206329.446</v>
      </c>
      <c r="J11357" s="55">
        <f>pro[[#This Row],[Revenue]]+pro[[#This Row],[AdminExp]]</f>
        <v>-99671.755000000005</v>
      </c>
      <c r="K11357" s="83">
        <f>pro[[#This Row],[Profit]]/pro[[#This Row],[Revenue]]</f>
        <v>-0.93450133849231753</v>
      </c>
      <c r="L11357" s="56">
        <f t="shared" si="177"/>
        <v>11</v>
      </c>
      <c r="M11357" s="82" t="str">
        <f>"Q"&amp;" "&amp;VLOOKUP(pro[[#This Row],[Period]],Mapping!A:B,2,0)</f>
        <v>Q 4</v>
      </c>
      <c r="N11357"/>
    </row>
    <row r="11358" spans="1:14" ht="14.25" x14ac:dyDescent="0.2">
      <c r="A11358" s="44" t="s">
        <v>34</v>
      </c>
      <c r="B11358" s="44" t="s">
        <v>25</v>
      </c>
      <c r="C11358" s="44" t="s">
        <v>59</v>
      </c>
      <c r="D11358" s="43">
        <v>12350.512999999999</v>
      </c>
      <c r="E11358" s="43">
        <v>-8042.110999999999</v>
      </c>
      <c r="F11358" s="45">
        <v>-55570</v>
      </c>
      <c r="G11358" s="45">
        <v>-59680</v>
      </c>
      <c r="H11358" s="45">
        <v>-15190</v>
      </c>
      <c r="I11358" s="55">
        <f>pro[[#This Row],[Admin expenses 3]]+pro[[#This Row],[Admin expenses 2]]+pro[[#This Row],[Admin expenses 1]]+pro[[#This Row],[COGS]]</f>
        <v>-138482.111</v>
      </c>
      <c r="J11358" s="55">
        <f>pro[[#This Row],[Revenue]]+pro[[#This Row],[AdminExp]]</f>
        <v>-126131.598</v>
      </c>
      <c r="K11358" s="83">
        <f>pro[[#This Row],[Profit]]/pro[[#This Row],[Revenue]]</f>
        <v>-10.212660640088393</v>
      </c>
      <c r="L11358" s="56">
        <f t="shared" si="177"/>
        <v>11</v>
      </c>
      <c r="M11358" s="82" t="str">
        <f>"Q"&amp;" "&amp;VLOOKUP(pro[[#This Row],[Period]],Mapping!A:B,2,0)</f>
        <v>Q 4</v>
      </c>
      <c r="N11358"/>
    </row>
    <row r="11359" spans="1:14" ht="14.25" x14ac:dyDescent="0.2">
      <c r="A11359" s="44" t="s">
        <v>34</v>
      </c>
      <c r="B11359" s="44" t="s">
        <v>25</v>
      </c>
      <c r="C11359" s="44" t="s">
        <v>60</v>
      </c>
      <c r="D11359" s="43">
        <v>8091.3349999999991</v>
      </c>
      <c r="E11359" s="43">
        <v>-4131.9109999999991</v>
      </c>
      <c r="F11359" s="45">
        <v>-73900</v>
      </c>
      <c r="G11359" s="45">
        <v>-89000</v>
      </c>
      <c r="H11359" s="45">
        <v>-87370</v>
      </c>
      <c r="I11359" s="55">
        <f>pro[[#This Row],[Admin expenses 3]]+pro[[#This Row],[Admin expenses 2]]+pro[[#This Row],[Admin expenses 1]]+pro[[#This Row],[COGS]]</f>
        <v>-254401.91099999999</v>
      </c>
      <c r="J11359" s="55">
        <f>pro[[#This Row],[Revenue]]+pro[[#This Row],[AdminExp]]</f>
        <v>-246310.576</v>
      </c>
      <c r="K11359" s="83">
        <f>pro[[#This Row],[Profit]]/pro[[#This Row],[Revenue]]</f>
        <v>-30.441277737233722</v>
      </c>
      <c r="L11359" s="56">
        <f t="shared" si="177"/>
        <v>11</v>
      </c>
      <c r="M11359" s="82" t="str">
        <f>"Q"&amp;" "&amp;VLOOKUP(pro[[#This Row],[Period]],Mapping!A:B,2,0)</f>
        <v>Q 4</v>
      </c>
      <c r="N11359"/>
    </row>
    <row r="11360" spans="1:14" ht="14.25" x14ac:dyDescent="0.2">
      <c r="A11360" s="44" t="s">
        <v>34</v>
      </c>
      <c r="B11360" s="44" t="s">
        <v>25</v>
      </c>
      <c r="C11360" s="44" t="s">
        <v>57</v>
      </c>
      <c r="D11360" s="43">
        <v>2102.9679999999998</v>
      </c>
      <c r="E11360" s="43">
        <v>-633.26199999999994</v>
      </c>
      <c r="F11360" s="45">
        <v>-68680</v>
      </c>
      <c r="G11360" s="45">
        <v>-43950</v>
      </c>
      <c r="H11360" s="45">
        <v>-16870</v>
      </c>
      <c r="I11360" s="55">
        <f>pro[[#This Row],[Admin expenses 3]]+pro[[#This Row],[Admin expenses 2]]+pro[[#This Row],[Admin expenses 1]]+pro[[#This Row],[COGS]]</f>
        <v>-130133.262</v>
      </c>
      <c r="J11360" s="55">
        <f>pro[[#This Row],[Revenue]]+pro[[#This Row],[AdminExp]]</f>
        <v>-128030.29400000001</v>
      </c>
      <c r="K11360" s="83">
        <f>pro[[#This Row],[Profit]]/pro[[#This Row],[Revenue]]</f>
        <v>-60.880761856576051</v>
      </c>
      <c r="L11360" s="56">
        <f t="shared" si="177"/>
        <v>11</v>
      </c>
      <c r="M11360" s="82" t="str">
        <f>"Q"&amp;" "&amp;VLOOKUP(pro[[#This Row],[Period]],Mapping!A:B,2,0)</f>
        <v>Q 4</v>
      </c>
      <c r="N11360"/>
    </row>
    <row r="11361" spans="1:14" ht="14.25" x14ac:dyDescent="0.2">
      <c r="A11361" s="44" t="s">
        <v>34</v>
      </c>
      <c r="B11361" s="44" t="s">
        <v>25</v>
      </c>
      <c r="C11361" s="44" t="s">
        <v>58</v>
      </c>
      <c r="D11361" s="43">
        <v>-1359.547</v>
      </c>
      <c r="E11361" s="43">
        <v>173.726</v>
      </c>
      <c r="F11361" s="45">
        <v>-100870</v>
      </c>
      <c r="G11361" s="45">
        <v>-31960</v>
      </c>
      <c r="H11361" s="45">
        <v>-18060</v>
      </c>
      <c r="I11361" s="55">
        <f>pro[[#This Row],[Admin expenses 3]]+pro[[#This Row],[Admin expenses 2]]+pro[[#This Row],[Admin expenses 1]]+pro[[#This Row],[COGS]]</f>
        <v>-150716.274</v>
      </c>
      <c r="J11361" s="55">
        <f>pro[[#This Row],[Revenue]]+pro[[#This Row],[AdminExp]]</f>
        <v>-152075.821</v>
      </c>
      <c r="K11361" s="83">
        <f>pro[[#This Row],[Profit]]/pro[[#This Row],[Revenue]]</f>
        <v>111.85771510657594</v>
      </c>
      <c r="L11361" s="56">
        <f t="shared" si="177"/>
        <v>11</v>
      </c>
      <c r="M11361" s="82" t="str">
        <f>"Q"&amp;" "&amp;VLOOKUP(pro[[#This Row],[Period]],Mapping!A:B,2,0)</f>
        <v>Q 4</v>
      </c>
      <c r="N11361"/>
    </row>
    <row r="11362" spans="1:14" ht="14.25" x14ac:dyDescent="0.2">
      <c r="A11362" s="44" t="s">
        <v>34</v>
      </c>
      <c r="B11362" s="44" t="s">
        <v>25</v>
      </c>
      <c r="C11362" s="44" t="s">
        <v>59</v>
      </c>
      <c r="D11362" s="43">
        <v>107124.416</v>
      </c>
      <c r="E11362" s="43">
        <v>-10693.48</v>
      </c>
      <c r="F11362" s="45">
        <v>-19160</v>
      </c>
      <c r="G11362" s="45">
        <v>-55400</v>
      </c>
      <c r="H11362" s="45">
        <v>-55670</v>
      </c>
      <c r="I11362" s="55">
        <f>pro[[#This Row],[Admin expenses 3]]+pro[[#This Row],[Admin expenses 2]]+pro[[#This Row],[Admin expenses 1]]+pro[[#This Row],[COGS]]</f>
        <v>-140923.48000000001</v>
      </c>
      <c r="J11362" s="55">
        <f>pro[[#This Row],[Revenue]]+pro[[#This Row],[AdminExp]]</f>
        <v>-33799.064000000013</v>
      </c>
      <c r="K11362" s="83">
        <f>pro[[#This Row],[Profit]]/pro[[#This Row],[Revenue]]</f>
        <v>-0.31551223579132526</v>
      </c>
      <c r="L11362" s="56">
        <f t="shared" si="177"/>
        <v>11</v>
      </c>
      <c r="M11362" s="82" t="str">
        <f>"Q"&amp;" "&amp;VLOOKUP(pro[[#This Row],[Period]],Mapping!A:B,2,0)</f>
        <v>Q 4</v>
      </c>
      <c r="N11362"/>
    </row>
    <row r="11363" spans="1:14" ht="14.25" x14ac:dyDescent="0.2">
      <c r="A11363" s="44" t="s">
        <v>34</v>
      </c>
      <c r="B11363" s="44" t="s">
        <v>25</v>
      </c>
      <c r="C11363" s="44" t="s">
        <v>60</v>
      </c>
      <c r="D11363" s="43">
        <v>436974.41899999999</v>
      </c>
      <c r="E11363" s="43">
        <v>-138993.77099999998</v>
      </c>
      <c r="F11363" s="45">
        <v>-71110</v>
      </c>
      <c r="G11363" s="45">
        <v>-89840</v>
      </c>
      <c r="H11363" s="45">
        <v>-60010</v>
      </c>
      <c r="I11363" s="55">
        <f>pro[[#This Row],[Admin expenses 3]]+pro[[#This Row],[Admin expenses 2]]+pro[[#This Row],[Admin expenses 1]]+pro[[#This Row],[COGS]]</f>
        <v>-359953.77099999995</v>
      </c>
      <c r="J11363" s="55">
        <f>pro[[#This Row],[Revenue]]+pro[[#This Row],[AdminExp]]</f>
        <v>77020.648000000045</v>
      </c>
      <c r="K11363" s="83">
        <f>pro[[#This Row],[Profit]]/pro[[#This Row],[Revenue]]</f>
        <v>0.17625894022871863</v>
      </c>
      <c r="L11363" s="56">
        <f t="shared" si="177"/>
        <v>11</v>
      </c>
      <c r="M11363" s="82" t="str">
        <f>"Q"&amp;" "&amp;VLOOKUP(pro[[#This Row],[Period]],Mapping!A:B,2,0)</f>
        <v>Q 4</v>
      </c>
      <c r="N11363"/>
    </row>
    <row r="11364" spans="1:14" ht="14.25" x14ac:dyDescent="0.2">
      <c r="A11364" s="44" t="s">
        <v>34</v>
      </c>
      <c r="B11364" s="44" t="s">
        <v>25</v>
      </c>
      <c r="C11364" s="44" t="s">
        <v>57</v>
      </c>
      <c r="D11364" s="43">
        <v>26171.725999999999</v>
      </c>
      <c r="E11364" s="43">
        <v>-2624.125</v>
      </c>
      <c r="F11364" s="45">
        <v>-72200</v>
      </c>
      <c r="G11364" s="45">
        <v>-31280</v>
      </c>
      <c r="H11364" s="45">
        <v>-52810</v>
      </c>
      <c r="I11364" s="55">
        <f>pro[[#This Row],[Admin expenses 3]]+pro[[#This Row],[Admin expenses 2]]+pro[[#This Row],[Admin expenses 1]]+pro[[#This Row],[COGS]]</f>
        <v>-158914.125</v>
      </c>
      <c r="J11364" s="55">
        <f>pro[[#This Row],[Revenue]]+pro[[#This Row],[AdminExp]]</f>
        <v>-132742.399</v>
      </c>
      <c r="K11364" s="83">
        <f>pro[[#This Row],[Profit]]/pro[[#This Row],[Revenue]]</f>
        <v>-5.0719772551493172</v>
      </c>
      <c r="L11364" s="56">
        <f t="shared" si="177"/>
        <v>11</v>
      </c>
      <c r="M11364" s="82" t="str">
        <f>"Q"&amp;" "&amp;VLOOKUP(pro[[#This Row],[Period]],Mapping!A:B,2,0)</f>
        <v>Q 4</v>
      </c>
      <c r="N11364"/>
    </row>
    <row r="11365" spans="1:14" ht="14.25" x14ac:dyDescent="0.2">
      <c r="A11365" s="44" t="s">
        <v>34</v>
      </c>
      <c r="B11365" s="44" t="s">
        <v>25</v>
      </c>
      <c r="C11365" s="44" t="s">
        <v>58</v>
      </c>
      <c r="D11365" s="43">
        <v>764332.63199999998</v>
      </c>
      <c r="E11365" s="43">
        <v>-329403.55</v>
      </c>
      <c r="F11365" s="45">
        <v>-78540</v>
      </c>
      <c r="G11365" s="45">
        <v>-22820</v>
      </c>
      <c r="H11365" s="45">
        <v>-107890</v>
      </c>
      <c r="I11365" s="55">
        <f>pro[[#This Row],[Admin expenses 3]]+pro[[#This Row],[Admin expenses 2]]+pro[[#This Row],[Admin expenses 1]]+pro[[#This Row],[COGS]]</f>
        <v>-538653.55000000005</v>
      </c>
      <c r="J11365" s="55">
        <f>pro[[#This Row],[Revenue]]+pro[[#This Row],[AdminExp]]</f>
        <v>225679.08199999994</v>
      </c>
      <c r="K11365" s="83">
        <f>pro[[#This Row],[Profit]]/pro[[#This Row],[Revenue]]</f>
        <v>0.29526291636858953</v>
      </c>
      <c r="L11365" s="56">
        <f t="shared" si="177"/>
        <v>11</v>
      </c>
      <c r="M11365" s="82" t="str">
        <f>"Q"&amp;" "&amp;VLOOKUP(pro[[#This Row],[Period]],Mapping!A:B,2,0)</f>
        <v>Q 4</v>
      </c>
      <c r="N11365"/>
    </row>
    <row r="11366" spans="1:14" ht="14.25" x14ac:dyDescent="0.2">
      <c r="A11366" s="44" t="s">
        <v>34</v>
      </c>
      <c r="B11366" s="44" t="s">
        <v>25</v>
      </c>
      <c r="C11366" s="44" t="s">
        <v>59</v>
      </c>
      <c r="D11366" s="43">
        <v>1029336.21</v>
      </c>
      <c r="E11366" s="43">
        <v>-76400.981999999989</v>
      </c>
      <c r="F11366" s="45">
        <v>-101360</v>
      </c>
      <c r="G11366" s="45">
        <v>-82300</v>
      </c>
      <c r="H11366" s="45">
        <v>-17910</v>
      </c>
      <c r="I11366" s="55">
        <f>pro[[#This Row],[Admin expenses 3]]+pro[[#This Row],[Admin expenses 2]]+pro[[#This Row],[Admin expenses 1]]+pro[[#This Row],[COGS]]</f>
        <v>-277970.98199999996</v>
      </c>
      <c r="J11366" s="55">
        <f>pro[[#This Row],[Revenue]]+pro[[#This Row],[AdminExp]]</f>
        <v>751365.228</v>
      </c>
      <c r="K11366" s="83">
        <f>pro[[#This Row],[Profit]]/pro[[#This Row],[Revenue]]</f>
        <v>0.72995122555729386</v>
      </c>
      <c r="L11366" s="56">
        <f t="shared" si="177"/>
        <v>11</v>
      </c>
      <c r="M11366" s="82" t="str">
        <f>"Q"&amp;" "&amp;VLOOKUP(pro[[#This Row],[Period]],Mapping!A:B,2,0)</f>
        <v>Q 4</v>
      </c>
      <c r="N11366"/>
    </row>
    <row r="11367" spans="1:14" ht="14.25" x14ac:dyDescent="0.2">
      <c r="A11367" s="44" t="s">
        <v>34</v>
      </c>
      <c r="B11367" s="44" t="s">
        <v>25</v>
      </c>
      <c r="C11367" s="44" t="s">
        <v>60</v>
      </c>
      <c r="D11367" s="43">
        <v>3812978.7499999995</v>
      </c>
      <c r="E11367" s="43">
        <v>-252877.30299999996</v>
      </c>
      <c r="F11367" s="45">
        <v>-41190</v>
      </c>
      <c r="G11367" s="45">
        <v>-61790</v>
      </c>
      <c r="H11367" s="45">
        <v>-41680</v>
      </c>
      <c r="I11367" s="55">
        <f>pro[[#This Row],[Admin expenses 3]]+pro[[#This Row],[Admin expenses 2]]+pro[[#This Row],[Admin expenses 1]]+pro[[#This Row],[COGS]]</f>
        <v>-397537.30299999996</v>
      </c>
      <c r="J11367" s="55">
        <f>pro[[#This Row],[Revenue]]+pro[[#This Row],[AdminExp]]</f>
        <v>3415441.4469999997</v>
      </c>
      <c r="K11367" s="83">
        <f>pro[[#This Row],[Profit]]/pro[[#This Row],[Revenue]]</f>
        <v>0.89574101271873074</v>
      </c>
      <c r="L11367" s="56">
        <f t="shared" si="177"/>
        <v>11</v>
      </c>
      <c r="M11367" s="82" t="str">
        <f>"Q"&amp;" "&amp;VLOOKUP(pro[[#This Row],[Period]],Mapping!A:B,2,0)</f>
        <v>Q 4</v>
      </c>
      <c r="N11367"/>
    </row>
    <row r="11368" spans="1:14" ht="14.25" x14ac:dyDescent="0.2">
      <c r="A11368" s="44" t="s">
        <v>34</v>
      </c>
      <c r="B11368" s="44" t="s">
        <v>25</v>
      </c>
      <c r="C11368" s="44" t="s">
        <v>57</v>
      </c>
      <c r="D11368" s="43">
        <v>-14402.268999999998</v>
      </c>
      <c r="E11368" s="43">
        <v>7315.5179999999991</v>
      </c>
      <c r="F11368" s="45">
        <v>-51900</v>
      </c>
      <c r="G11368" s="45">
        <v>-36740</v>
      </c>
      <c r="H11368" s="45">
        <v>-43070</v>
      </c>
      <c r="I11368" s="55">
        <f>pro[[#This Row],[Admin expenses 3]]+pro[[#This Row],[Admin expenses 2]]+pro[[#This Row],[Admin expenses 1]]+pro[[#This Row],[COGS]]</f>
        <v>-124394.482</v>
      </c>
      <c r="J11368" s="55">
        <f>pro[[#This Row],[Revenue]]+pro[[#This Row],[AdminExp]]</f>
        <v>-138796.75099999999</v>
      </c>
      <c r="K11368" s="83">
        <f>pro[[#This Row],[Profit]]/pro[[#This Row],[Revenue]]</f>
        <v>9.6371447443454912</v>
      </c>
      <c r="L11368" s="56">
        <f t="shared" si="177"/>
        <v>11</v>
      </c>
      <c r="M11368" s="82" t="str">
        <f>"Q"&amp;" "&amp;VLOOKUP(pro[[#This Row],[Period]],Mapping!A:B,2,0)</f>
        <v>Q 4</v>
      </c>
      <c r="N11368"/>
    </row>
    <row r="11369" spans="1:14" ht="14.25" x14ac:dyDescent="0.2">
      <c r="A11369" s="44" t="s">
        <v>34</v>
      </c>
      <c r="B11369" s="44" t="s">
        <v>13</v>
      </c>
      <c r="C11369" s="44" t="s">
        <v>58</v>
      </c>
      <c r="D11369" s="43">
        <v>16327.450999999999</v>
      </c>
      <c r="E11369" s="43">
        <v>-37071.559000000001</v>
      </c>
      <c r="F11369" s="45">
        <v>-107180</v>
      </c>
      <c r="G11369" s="45">
        <v>-98050</v>
      </c>
      <c r="H11369" s="45">
        <v>-86510</v>
      </c>
      <c r="I11369" s="55">
        <f>pro[[#This Row],[Admin expenses 3]]+pro[[#This Row],[Admin expenses 2]]+pro[[#This Row],[Admin expenses 1]]+pro[[#This Row],[COGS]]</f>
        <v>-328811.55900000001</v>
      </c>
      <c r="J11369" s="55">
        <f>pro[[#This Row],[Revenue]]+pro[[#This Row],[AdminExp]]</f>
        <v>-312484.10800000001</v>
      </c>
      <c r="K11369" s="83">
        <f>pro[[#This Row],[Profit]]/pro[[#This Row],[Revenue]]</f>
        <v>-19.138572701887149</v>
      </c>
      <c r="L11369" s="56">
        <f t="shared" si="177"/>
        <v>11</v>
      </c>
      <c r="M11369" s="82" t="str">
        <f>"Q"&amp;" "&amp;VLOOKUP(pro[[#This Row],[Period]],Mapping!A:B,2,0)</f>
        <v>Q 4</v>
      </c>
      <c r="N11369"/>
    </row>
    <row r="11370" spans="1:14" ht="14.25" x14ac:dyDescent="0.2">
      <c r="A11370" s="44" t="s">
        <v>34</v>
      </c>
      <c r="B11370" s="44" t="s">
        <v>13</v>
      </c>
      <c r="C11370" s="44" t="s">
        <v>59</v>
      </c>
      <c r="D11370" s="43">
        <v>45820.774999999994</v>
      </c>
      <c r="E11370" s="43">
        <v>-7864.9479999999994</v>
      </c>
      <c r="F11370" s="45">
        <v>-62090</v>
      </c>
      <c r="G11370" s="45">
        <v>-57410</v>
      </c>
      <c r="H11370" s="45">
        <v>-14080</v>
      </c>
      <c r="I11370" s="55">
        <f>pro[[#This Row],[Admin expenses 3]]+pro[[#This Row],[Admin expenses 2]]+pro[[#This Row],[Admin expenses 1]]+pro[[#This Row],[COGS]]</f>
        <v>-141444.948</v>
      </c>
      <c r="J11370" s="55">
        <f>pro[[#This Row],[Revenue]]+pro[[#This Row],[AdminExp]]</f>
        <v>-95624.17300000001</v>
      </c>
      <c r="K11370" s="83">
        <f>pro[[#This Row],[Profit]]/pro[[#This Row],[Revenue]]</f>
        <v>-2.0869174080970918</v>
      </c>
      <c r="L11370" s="56">
        <f t="shared" si="177"/>
        <v>11</v>
      </c>
      <c r="M11370" s="82" t="str">
        <f>"Q"&amp;" "&amp;VLOOKUP(pro[[#This Row],[Period]],Mapping!A:B,2,0)</f>
        <v>Q 4</v>
      </c>
      <c r="N11370"/>
    </row>
    <row r="11371" spans="1:14" ht="14.25" x14ac:dyDescent="0.2">
      <c r="A11371" s="44" t="s">
        <v>34</v>
      </c>
      <c r="B11371" s="44" t="s">
        <v>13</v>
      </c>
      <c r="C11371" s="44" t="s">
        <v>60</v>
      </c>
      <c r="D11371" s="43">
        <v>266946.46299999999</v>
      </c>
      <c r="E11371" s="43">
        <v>-94543.588999999993</v>
      </c>
      <c r="F11371" s="45">
        <v>-43490</v>
      </c>
      <c r="G11371" s="45">
        <v>-88130</v>
      </c>
      <c r="H11371" s="45">
        <v>-63330</v>
      </c>
      <c r="I11371" s="55">
        <f>pro[[#This Row],[Admin expenses 3]]+pro[[#This Row],[Admin expenses 2]]+pro[[#This Row],[Admin expenses 1]]+pro[[#This Row],[COGS]]</f>
        <v>-289493.58899999998</v>
      </c>
      <c r="J11371" s="55">
        <f>pro[[#This Row],[Revenue]]+pro[[#This Row],[AdminExp]]</f>
        <v>-22547.125999999989</v>
      </c>
      <c r="K11371" s="83">
        <f>pro[[#This Row],[Profit]]/pro[[#This Row],[Revenue]]</f>
        <v>-8.4463100752902615E-2</v>
      </c>
      <c r="L11371" s="56">
        <f t="shared" si="177"/>
        <v>11</v>
      </c>
      <c r="M11371" s="82" t="str">
        <f>"Q"&amp;" "&amp;VLOOKUP(pro[[#This Row],[Period]],Mapping!A:B,2,0)</f>
        <v>Q 4</v>
      </c>
      <c r="N11371"/>
    </row>
    <row r="11372" spans="1:14" ht="14.25" x14ac:dyDescent="0.2">
      <c r="A11372" s="44" t="s">
        <v>34</v>
      </c>
      <c r="B11372" s="44" t="s">
        <v>13</v>
      </c>
      <c r="C11372" s="44" t="s">
        <v>57</v>
      </c>
      <c r="D11372" s="43">
        <v>141805.20899999997</v>
      </c>
      <c r="E11372" s="43">
        <v>-80809.532999999996</v>
      </c>
      <c r="F11372" s="45">
        <v>-28520</v>
      </c>
      <c r="G11372" s="45">
        <v>-103360</v>
      </c>
      <c r="H11372" s="45">
        <v>-103130</v>
      </c>
      <c r="I11372" s="55">
        <f>pro[[#This Row],[Admin expenses 3]]+pro[[#This Row],[Admin expenses 2]]+pro[[#This Row],[Admin expenses 1]]+pro[[#This Row],[COGS]]</f>
        <v>-315819.533</v>
      </c>
      <c r="J11372" s="55">
        <f>pro[[#This Row],[Revenue]]+pro[[#This Row],[AdminExp]]</f>
        <v>-174014.32400000002</v>
      </c>
      <c r="K11372" s="83">
        <f>pro[[#This Row],[Profit]]/pro[[#This Row],[Revenue]]</f>
        <v>-1.2271363317831296</v>
      </c>
      <c r="L11372" s="56">
        <f t="shared" si="177"/>
        <v>11</v>
      </c>
      <c r="M11372" s="82" t="str">
        <f>"Q"&amp;" "&amp;VLOOKUP(pro[[#This Row],[Period]],Mapping!A:B,2,0)</f>
        <v>Q 4</v>
      </c>
      <c r="N11372"/>
    </row>
    <row r="11373" spans="1:14" ht="14.25" x14ac:dyDescent="0.2">
      <c r="A11373" s="44" t="s">
        <v>34</v>
      </c>
      <c r="B11373" s="44" t="s">
        <v>13</v>
      </c>
      <c r="C11373" s="44" t="s">
        <v>58</v>
      </c>
      <c r="D11373" s="43">
        <v>199132.38099999999</v>
      </c>
      <c r="E11373" s="43">
        <v>-224914.14399999997</v>
      </c>
      <c r="F11373" s="45">
        <v>-25420</v>
      </c>
      <c r="G11373" s="45">
        <v>-45120</v>
      </c>
      <c r="H11373" s="45">
        <v>-56050</v>
      </c>
      <c r="I11373" s="55">
        <f>pro[[#This Row],[Admin expenses 3]]+pro[[#This Row],[Admin expenses 2]]+pro[[#This Row],[Admin expenses 1]]+pro[[#This Row],[COGS]]</f>
        <v>-351504.14399999997</v>
      </c>
      <c r="J11373" s="55">
        <f>pro[[#This Row],[Revenue]]+pro[[#This Row],[AdminExp]]</f>
        <v>-152371.76299999998</v>
      </c>
      <c r="K11373" s="83">
        <f>pro[[#This Row],[Profit]]/pro[[#This Row],[Revenue]]</f>
        <v>-0.76517823085739123</v>
      </c>
      <c r="L11373" s="56">
        <f t="shared" si="177"/>
        <v>11</v>
      </c>
      <c r="M11373" s="82" t="str">
        <f>"Q"&amp;" "&amp;VLOOKUP(pro[[#This Row],[Period]],Mapping!A:B,2,0)</f>
        <v>Q 4</v>
      </c>
      <c r="N11373"/>
    </row>
    <row r="11374" spans="1:14" ht="14.25" x14ac:dyDescent="0.2">
      <c r="A11374" s="44" t="s">
        <v>34</v>
      </c>
      <c r="B11374" s="44" t="s">
        <v>13</v>
      </c>
      <c r="C11374" s="44" t="s">
        <v>59</v>
      </c>
      <c r="D11374" s="43">
        <v>423366.67800000001</v>
      </c>
      <c r="E11374" s="43">
        <v>-395190.92899999995</v>
      </c>
      <c r="F11374" s="45">
        <v>-36280</v>
      </c>
      <c r="G11374" s="45">
        <v>-43060</v>
      </c>
      <c r="H11374" s="45">
        <v>-91720</v>
      </c>
      <c r="I11374" s="55">
        <f>pro[[#This Row],[Admin expenses 3]]+pro[[#This Row],[Admin expenses 2]]+pro[[#This Row],[Admin expenses 1]]+pro[[#This Row],[COGS]]</f>
        <v>-566250.929</v>
      </c>
      <c r="J11374" s="55">
        <f>pro[[#This Row],[Revenue]]+pro[[#This Row],[AdminExp]]</f>
        <v>-142884.25099999999</v>
      </c>
      <c r="K11374" s="83">
        <f>pro[[#This Row],[Profit]]/pro[[#This Row],[Revenue]]</f>
        <v>-0.33749526928994628</v>
      </c>
      <c r="L11374" s="56">
        <f t="shared" si="177"/>
        <v>11</v>
      </c>
      <c r="M11374" s="82" t="str">
        <f>"Q"&amp;" "&amp;VLOOKUP(pro[[#This Row],[Period]],Mapping!A:B,2,0)</f>
        <v>Q 4</v>
      </c>
      <c r="N11374"/>
    </row>
    <row r="11375" spans="1:14" ht="14.25" x14ac:dyDescent="0.2">
      <c r="A11375" s="44" t="s">
        <v>34</v>
      </c>
      <c r="B11375" s="44" t="s">
        <v>13</v>
      </c>
      <c r="C11375" s="44" t="s">
        <v>60</v>
      </c>
      <c r="D11375" s="43">
        <v>-27783.252</v>
      </c>
      <c r="E11375" s="43">
        <v>3153.4299999999994</v>
      </c>
      <c r="F11375" s="45">
        <v>-23220</v>
      </c>
      <c r="G11375" s="45">
        <v>-63670</v>
      </c>
      <c r="H11375" s="45">
        <v>-40960</v>
      </c>
      <c r="I11375" s="55">
        <f>pro[[#This Row],[Admin expenses 3]]+pro[[#This Row],[Admin expenses 2]]+pro[[#This Row],[Admin expenses 1]]+pro[[#This Row],[COGS]]</f>
        <v>-124696.57</v>
      </c>
      <c r="J11375" s="55">
        <f>pro[[#This Row],[Revenue]]+pro[[#This Row],[AdminExp]]</f>
        <v>-152479.82200000001</v>
      </c>
      <c r="K11375" s="83">
        <f>pro[[#This Row],[Profit]]/pro[[#This Row],[Revenue]]</f>
        <v>5.4881920230216394</v>
      </c>
      <c r="L11375" s="56">
        <f t="shared" si="177"/>
        <v>11</v>
      </c>
      <c r="M11375" s="82" t="str">
        <f>"Q"&amp;" "&amp;VLOOKUP(pro[[#This Row],[Period]],Mapping!A:B,2,0)</f>
        <v>Q 4</v>
      </c>
      <c r="N11375"/>
    </row>
    <row r="11376" spans="1:14" ht="14.25" x14ac:dyDescent="0.2">
      <c r="A11376" s="44" t="s">
        <v>34</v>
      </c>
      <c r="B11376" s="44" t="s">
        <v>13</v>
      </c>
      <c r="C11376" s="44" t="s">
        <v>57</v>
      </c>
      <c r="D11376" s="43">
        <v>-112737.478</v>
      </c>
      <c r="E11376" s="43">
        <v>4853.1350000000002</v>
      </c>
      <c r="F11376" s="45">
        <v>-58650</v>
      </c>
      <c r="G11376" s="45">
        <v>-34660</v>
      </c>
      <c r="H11376" s="45">
        <v>-51730</v>
      </c>
      <c r="I11376" s="55">
        <f>pro[[#This Row],[Admin expenses 3]]+pro[[#This Row],[Admin expenses 2]]+pro[[#This Row],[Admin expenses 1]]+pro[[#This Row],[COGS]]</f>
        <v>-140186.86499999999</v>
      </c>
      <c r="J11376" s="55">
        <f>pro[[#This Row],[Revenue]]+pro[[#This Row],[AdminExp]]</f>
        <v>-252924.34299999999</v>
      </c>
      <c r="K11376" s="83">
        <f>pro[[#This Row],[Profit]]/pro[[#This Row],[Revenue]]</f>
        <v>2.2434805841585348</v>
      </c>
      <c r="L11376" s="56">
        <f t="shared" si="177"/>
        <v>11</v>
      </c>
      <c r="M11376" s="82" t="str">
        <f>"Q"&amp;" "&amp;VLOOKUP(pro[[#This Row],[Period]],Mapping!A:B,2,0)</f>
        <v>Q 4</v>
      </c>
      <c r="N11376"/>
    </row>
    <row r="11377" spans="1:14" ht="14.25" x14ac:dyDescent="0.2">
      <c r="A11377" s="44" t="s">
        <v>34</v>
      </c>
      <c r="B11377" s="44" t="s">
        <v>13</v>
      </c>
      <c r="C11377" s="44" t="s">
        <v>57</v>
      </c>
      <c r="D11377" s="43">
        <v>93874.829999999987</v>
      </c>
      <c r="E11377" s="43">
        <v>-7709.8559999999998</v>
      </c>
      <c r="F11377" s="45">
        <v>-59060</v>
      </c>
      <c r="G11377" s="45">
        <v>-91800</v>
      </c>
      <c r="H11377" s="45">
        <v>-20050</v>
      </c>
      <c r="I11377" s="55">
        <f>pro[[#This Row],[Admin expenses 3]]+pro[[#This Row],[Admin expenses 2]]+pro[[#This Row],[Admin expenses 1]]+pro[[#This Row],[COGS]]</f>
        <v>-178619.856</v>
      </c>
      <c r="J11377" s="55">
        <f>pro[[#This Row],[Revenue]]+pro[[#This Row],[AdminExp]]</f>
        <v>-84745.026000000013</v>
      </c>
      <c r="K11377" s="83">
        <f>pro[[#This Row],[Profit]]/pro[[#This Row],[Revenue]]</f>
        <v>-0.90274492108268023</v>
      </c>
      <c r="L11377" s="56">
        <f t="shared" si="177"/>
        <v>11</v>
      </c>
      <c r="M11377" s="82" t="str">
        <f>"Q"&amp;" "&amp;VLOOKUP(pro[[#This Row],[Period]],Mapping!A:B,2,0)</f>
        <v>Q 4</v>
      </c>
      <c r="N11377"/>
    </row>
    <row r="11378" spans="1:14" ht="14.25" x14ac:dyDescent="0.2">
      <c r="A11378" s="44" t="s">
        <v>34</v>
      </c>
      <c r="B11378" s="44" t="s">
        <v>13</v>
      </c>
      <c r="C11378" s="44" t="s">
        <v>58</v>
      </c>
      <c r="D11378" s="43">
        <v>1493730</v>
      </c>
      <c r="E11378" s="43">
        <v>-105206.43</v>
      </c>
      <c r="F11378" s="45">
        <v>-85220</v>
      </c>
      <c r="G11378" s="45">
        <v>-46680</v>
      </c>
      <c r="H11378" s="45">
        <v>-48230</v>
      </c>
      <c r="I11378" s="55">
        <f>pro[[#This Row],[Admin expenses 3]]+pro[[#This Row],[Admin expenses 2]]+pro[[#This Row],[Admin expenses 1]]+pro[[#This Row],[COGS]]</f>
        <v>-285336.43</v>
      </c>
      <c r="J11378" s="55">
        <f>pro[[#This Row],[Revenue]]+pro[[#This Row],[AdminExp]]</f>
        <v>1208393.57</v>
      </c>
      <c r="K11378" s="83">
        <f>pro[[#This Row],[Profit]]/pro[[#This Row],[Revenue]]</f>
        <v>0.80897723818896328</v>
      </c>
      <c r="L11378" s="56">
        <f t="shared" si="177"/>
        <v>11</v>
      </c>
      <c r="M11378" s="82" t="str">
        <f>"Q"&amp;" "&amp;VLOOKUP(pro[[#This Row],[Period]],Mapping!A:B,2,0)</f>
        <v>Q 4</v>
      </c>
      <c r="N11378"/>
    </row>
    <row r="11379" spans="1:14" ht="14.25" x14ac:dyDescent="0.2">
      <c r="A11379" s="44" t="s">
        <v>34</v>
      </c>
      <c r="B11379" s="44" t="s">
        <v>13</v>
      </c>
      <c r="C11379" s="44" t="s">
        <v>59</v>
      </c>
      <c r="D11379" s="43">
        <v>242950.13399999999</v>
      </c>
      <c r="E11379" s="43">
        <v>-415914.85599999997</v>
      </c>
      <c r="F11379" s="45">
        <v>-56010</v>
      </c>
      <c r="G11379" s="45">
        <v>-45150</v>
      </c>
      <c r="H11379" s="45">
        <v>-73560</v>
      </c>
      <c r="I11379" s="55">
        <f>pro[[#This Row],[Admin expenses 3]]+pro[[#This Row],[Admin expenses 2]]+pro[[#This Row],[Admin expenses 1]]+pro[[#This Row],[COGS]]</f>
        <v>-590634.85599999991</v>
      </c>
      <c r="J11379" s="55">
        <f>pro[[#This Row],[Revenue]]+pro[[#This Row],[AdminExp]]</f>
        <v>-347684.72199999995</v>
      </c>
      <c r="K11379" s="83">
        <f>pro[[#This Row],[Profit]]/pro[[#This Row],[Revenue]]</f>
        <v>-1.431094999931138</v>
      </c>
      <c r="L11379" s="56">
        <f t="shared" si="177"/>
        <v>11</v>
      </c>
      <c r="M11379" s="82" t="str">
        <f>"Q"&amp;" "&amp;VLOOKUP(pro[[#This Row],[Period]],Mapping!A:B,2,0)</f>
        <v>Q 4</v>
      </c>
      <c r="N11379"/>
    </row>
    <row r="11380" spans="1:14" ht="14.25" x14ac:dyDescent="0.2">
      <c r="A11380" s="44" t="s">
        <v>34</v>
      </c>
      <c r="B11380" s="44" t="s">
        <v>13</v>
      </c>
      <c r="C11380" s="44" t="s">
        <v>57</v>
      </c>
      <c r="D11380" s="43">
        <v>243644.57599999997</v>
      </c>
      <c r="E11380" s="43">
        <v>-416946.61399999988</v>
      </c>
      <c r="F11380" s="45">
        <v>-97960</v>
      </c>
      <c r="G11380" s="45">
        <v>-48300</v>
      </c>
      <c r="H11380" s="45">
        <v>-63150</v>
      </c>
      <c r="I11380" s="55">
        <f>pro[[#This Row],[Admin expenses 3]]+pro[[#This Row],[Admin expenses 2]]+pro[[#This Row],[Admin expenses 1]]+pro[[#This Row],[COGS]]</f>
        <v>-626356.61399999983</v>
      </c>
      <c r="J11380" s="55">
        <f>pro[[#This Row],[Revenue]]+pro[[#This Row],[AdminExp]]</f>
        <v>-382712.03799999983</v>
      </c>
      <c r="K11380" s="83">
        <f>pro[[#This Row],[Profit]]/pro[[#This Row],[Revenue]]</f>
        <v>-1.5707800447812961</v>
      </c>
      <c r="L11380" s="56">
        <f t="shared" si="177"/>
        <v>11</v>
      </c>
      <c r="M11380" s="82" t="str">
        <f>"Q"&amp;" "&amp;VLOOKUP(pro[[#This Row],[Period]],Mapping!A:B,2,0)</f>
        <v>Q 4</v>
      </c>
      <c r="N11380"/>
    </row>
    <row r="11381" spans="1:14" ht="14.25" x14ac:dyDescent="0.2">
      <c r="A11381" s="44" t="s">
        <v>34</v>
      </c>
      <c r="B11381" s="44" t="s">
        <v>13</v>
      </c>
      <c r="C11381" s="44" t="s">
        <v>58</v>
      </c>
      <c r="D11381" s="43">
        <v>2907.7089999999998</v>
      </c>
      <c r="E11381" s="43">
        <v>-12827.583999999999</v>
      </c>
      <c r="F11381" s="45">
        <v>-71160</v>
      </c>
      <c r="G11381" s="45">
        <v>-62500</v>
      </c>
      <c r="H11381" s="45">
        <v>-108080</v>
      </c>
      <c r="I11381" s="55">
        <f>pro[[#This Row],[Admin expenses 3]]+pro[[#This Row],[Admin expenses 2]]+pro[[#This Row],[Admin expenses 1]]+pro[[#This Row],[COGS]]</f>
        <v>-254567.584</v>
      </c>
      <c r="J11381" s="55">
        <f>pro[[#This Row],[Revenue]]+pro[[#This Row],[AdminExp]]</f>
        <v>-251659.875</v>
      </c>
      <c r="K11381" s="83">
        <f>pro[[#This Row],[Profit]]/pro[[#This Row],[Revenue]]</f>
        <v>-86.549195603824188</v>
      </c>
      <c r="L11381" s="56">
        <f t="shared" si="177"/>
        <v>11</v>
      </c>
      <c r="M11381" s="82" t="str">
        <f>"Q"&amp;" "&amp;VLOOKUP(pro[[#This Row],[Period]],Mapping!A:B,2,0)</f>
        <v>Q 4</v>
      </c>
      <c r="N11381"/>
    </row>
    <row r="11382" spans="1:14" ht="14.25" x14ac:dyDescent="0.2">
      <c r="A11382" s="44" t="s">
        <v>34</v>
      </c>
      <c r="B11382" s="44" t="s">
        <v>13</v>
      </c>
      <c r="C11382" s="44" t="s">
        <v>59</v>
      </c>
      <c r="D11382" s="43">
        <v>22848.608999999997</v>
      </c>
      <c r="E11382" s="43">
        <v>-34542.06</v>
      </c>
      <c r="F11382" s="45">
        <v>-77700</v>
      </c>
      <c r="G11382" s="45">
        <v>-28750</v>
      </c>
      <c r="H11382" s="45">
        <v>-46890</v>
      </c>
      <c r="I11382" s="55">
        <f>pro[[#This Row],[Admin expenses 3]]+pro[[#This Row],[Admin expenses 2]]+pro[[#This Row],[Admin expenses 1]]+pro[[#This Row],[COGS]]</f>
        <v>-187882.06</v>
      </c>
      <c r="J11382" s="55">
        <f>pro[[#This Row],[Revenue]]+pro[[#This Row],[AdminExp]]</f>
        <v>-165033.451</v>
      </c>
      <c r="K11382" s="83">
        <f>pro[[#This Row],[Profit]]/pro[[#This Row],[Revenue]]</f>
        <v>-7.2229101999163285</v>
      </c>
      <c r="L11382" s="56">
        <f t="shared" si="177"/>
        <v>11</v>
      </c>
      <c r="M11382" s="82" t="str">
        <f>"Q"&amp;" "&amp;VLOOKUP(pro[[#This Row],[Period]],Mapping!A:B,2,0)</f>
        <v>Q 4</v>
      </c>
      <c r="N11382"/>
    </row>
    <row r="11383" spans="1:14" ht="14.25" x14ac:dyDescent="0.2">
      <c r="A11383" s="44" t="s">
        <v>34</v>
      </c>
      <c r="B11383" s="44" t="s">
        <v>13</v>
      </c>
      <c r="C11383" s="44" t="s">
        <v>57</v>
      </c>
      <c r="D11383" s="43">
        <v>28445.508000000002</v>
      </c>
      <c r="E11383" s="43">
        <v>-19544.161</v>
      </c>
      <c r="F11383" s="45">
        <v>-57950</v>
      </c>
      <c r="G11383" s="45">
        <v>-58790</v>
      </c>
      <c r="H11383" s="45">
        <v>-48370</v>
      </c>
      <c r="I11383" s="55">
        <f>pro[[#This Row],[Admin expenses 3]]+pro[[#This Row],[Admin expenses 2]]+pro[[#This Row],[Admin expenses 1]]+pro[[#This Row],[COGS]]</f>
        <v>-184654.16099999999</v>
      </c>
      <c r="J11383" s="55">
        <f>pro[[#This Row],[Revenue]]+pro[[#This Row],[AdminExp]]</f>
        <v>-156208.65299999999</v>
      </c>
      <c r="K11383" s="83">
        <f>pro[[#This Row],[Profit]]/pro[[#This Row],[Revenue]]</f>
        <v>-5.4915051262223891</v>
      </c>
      <c r="L11383" s="56">
        <f t="shared" si="177"/>
        <v>11</v>
      </c>
      <c r="M11383" s="82" t="str">
        <f>"Q"&amp;" "&amp;VLOOKUP(pro[[#This Row],[Period]],Mapping!A:B,2,0)</f>
        <v>Q 4</v>
      </c>
      <c r="N11383"/>
    </row>
    <row r="11384" spans="1:14" ht="14.25" x14ac:dyDescent="0.2">
      <c r="A11384" s="44" t="s">
        <v>34</v>
      </c>
      <c r="B11384" s="44" t="s">
        <v>13</v>
      </c>
      <c r="C11384" s="44" t="s">
        <v>58</v>
      </c>
      <c r="D11384" s="43">
        <v>17633.524999999998</v>
      </c>
      <c r="E11384" s="43">
        <v>-12007.842000000001</v>
      </c>
      <c r="F11384" s="45">
        <v>-88190</v>
      </c>
      <c r="G11384" s="45">
        <v>-104420</v>
      </c>
      <c r="H11384" s="45">
        <v>-51410</v>
      </c>
      <c r="I11384" s="55">
        <f>pro[[#This Row],[Admin expenses 3]]+pro[[#This Row],[Admin expenses 2]]+pro[[#This Row],[Admin expenses 1]]+pro[[#This Row],[COGS]]</f>
        <v>-256027.842</v>
      </c>
      <c r="J11384" s="55">
        <f>pro[[#This Row],[Revenue]]+pro[[#This Row],[AdminExp]]</f>
        <v>-238394.31700000001</v>
      </c>
      <c r="K11384" s="83">
        <f>pro[[#This Row],[Profit]]/pro[[#This Row],[Revenue]]</f>
        <v>-13.519379534154405</v>
      </c>
      <c r="L11384" s="56">
        <f t="shared" si="177"/>
        <v>11</v>
      </c>
      <c r="M11384" s="82" t="str">
        <f>"Q"&amp;" "&amp;VLOOKUP(pro[[#This Row],[Period]],Mapping!A:B,2,0)</f>
        <v>Q 4</v>
      </c>
      <c r="N11384"/>
    </row>
    <row r="11385" spans="1:14" ht="14.25" x14ac:dyDescent="0.2">
      <c r="A11385" s="44" t="s">
        <v>34</v>
      </c>
      <c r="B11385" s="44" t="s">
        <v>13</v>
      </c>
      <c r="C11385" s="44" t="s">
        <v>59</v>
      </c>
      <c r="D11385" s="43">
        <v>31026.771999999997</v>
      </c>
      <c r="E11385" s="43">
        <v>-37031.449000000001</v>
      </c>
      <c r="F11385" s="45">
        <v>-24000</v>
      </c>
      <c r="G11385" s="45">
        <v>-26580</v>
      </c>
      <c r="H11385" s="45">
        <v>-96300</v>
      </c>
      <c r="I11385" s="55">
        <f>pro[[#This Row],[Admin expenses 3]]+pro[[#This Row],[Admin expenses 2]]+pro[[#This Row],[Admin expenses 1]]+pro[[#This Row],[COGS]]</f>
        <v>-183911.44899999999</v>
      </c>
      <c r="J11385" s="55">
        <f>pro[[#This Row],[Revenue]]+pro[[#This Row],[AdminExp]]</f>
        <v>-152884.677</v>
      </c>
      <c r="K11385" s="83">
        <f>pro[[#This Row],[Profit]]/pro[[#This Row],[Revenue]]</f>
        <v>-4.9275083144324521</v>
      </c>
      <c r="L11385" s="56">
        <f t="shared" si="177"/>
        <v>11</v>
      </c>
      <c r="M11385" s="82" t="str">
        <f>"Q"&amp;" "&amp;VLOOKUP(pro[[#This Row],[Period]],Mapping!A:B,2,0)</f>
        <v>Q 4</v>
      </c>
      <c r="N11385"/>
    </row>
    <row r="11386" spans="1:14" ht="14.25" x14ac:dyDescent="0.2">
      <c r="A11386" s="44" t="s">
        <v>34</v>
      </c>
      <c r="B11386" s="44" t="s">
        <v>13</v>
      </c>
      <c r="C11386" s="44" t="s">
        <v>57</v>
      </c>
      <c r="D11386" s="43">
        <v>6517.7629999999999</v>
      </c>
      <c r="E11386" s="43">
        <v>-12101.858999999999</v>
      </c>
      <c r="F11386" s="45">
        <v>-60200</v>
      </c>
      <c r="G11386" s="45">
        <v>-42180</v>
      </c>
      <c r="H11386" s="45">
        <v>-59760</v>
      </c>
      <c r="I11386" s="55">
        <f>pro[[#This Row],[Admin expenses 3]]+pro[[#This Row],[Admin expenses 2]]+pro[[#This Row],[Admin expenses 1]]+pro[[#This Row],[COGS]]</f>
        <v>-174241.859</v>
      </c>
      <c r="J11386" s="55">
        <f>pro[[#This Row],[Revenue]]+pro[[#This Row],[AdminExp]]</f>
        <v>-167724.09599999999</v>
      </c>
      <c r="K11386" s="83">
        <f>pro[[#This Row],[Profit]]/pro[[#This Row],[Revenue]]</f>
        <v>-25.733383677804792</v>
      </c>
      <c r="L11386" s="56">
        <f t="shared" si="177"/>
        <v>11</v>
      </c>
      <c r="M11386" s="82" t="str">
        <f>"Q"&amp;" "&amp;VLOOKUP(pro[[#This Row],[Period]],Mapping!A:B,2,0)</f>
        <v>Q 4</v>
      </c>
      <c r="N11386"/>
    </row>
    <row r="11387" spans="1:14" ht="14.25" x14ac:dyDescent="0.2">
      <c r="A11387" s="44" t="s">
        <v>34</v>
      </c>
      <c r="B11387" s="44" t="s">
        <v>13</v>
      </c>
      <c r="C11387" s="44" t="s">
        <v>57</v>
      </c>
      <c r="D11387" s="43">
        <v>46849.649000000005</v>
      </c>
      <c r="E11387" s="43">
        <v>-86624.586999999985</v>
      </c>
      <c r="F11387" s="45">
        <v>-36920</v>
      </c>
      <c r="G11387" s="45">
        <v>-37250</v>
      </c>
      <c r="H11387" s="45">
        <v>-14380</v>
      </c>
      <c r="I11387" s="55">
        <f>pro[[#This Row],[Admin expenses 3]]+pro[[#This Row],[Admin expenses 2]]+pro[[#This Row],[Admin expenses 1]]+pro[[#This Row],[COGS]]</f>
        <v>-175174.587</v>
      </c>
      <c r="J11387" s="55">
        <f>pro[[#This Row],[Revenue]]+pro[[#This Row],[AdminExp]]</f>
        <v>-128324.93799999999</v>
      </c>
      <c r="K11387" s="83">
        <f>pro[[#This Row],[Profit]]/pro[[#This Row],[Revenue]]</f>
        <v>-2.7390800302473979</v>
      </c>
      <c r="L11387" s="56">
        <f t="shared" si="177"/>
        <v>11</v>
      </c>
      <c r="M11387" s="82" t="str">
        <f>"Q"&amp;" "&amp;VLOOKUP(pro[[#This Row],[Period]],Mapping!A:B,2,0)</f>
        <v>Q 4</v>
      </c>
      <c r="N11387"/>
    </row>
    <row r="11388" spans="1:14" ht="14.25" x14ac:dyDescent="0.2">
      <c r="A11388" s="44" t="s">
        <v>34</v>
      </c>
      <c r="B11388" s="44" t="s">
        <v>13</v>
      </c>
      <c r="C11388" s="44" t="s">
        <v>57</v>
      </c>
      <c r="D11388" s="43">
        <v>31802.057000000001</v>
      </c>
      <c r="E11388" s="43">
        <v>-16541.384999999998</v>
      </c>
      <c r="F11388" s="45">
        <v>-62180</v>
      </c>
      <c r="G11388" s="45">
        <v>-78060</v>
      </c>
      <c r="H11388" s="45">
        <v>-106550</v>
      </c>
      <c r="I11388" s="55">
        <f>pro[[#This Row],[Admin expenses 3]]+pro[[#This Row],[Admin expenses 2]]+pro[[#This Row],[Admin expenses 1]]+pro[[#This Row],[COGS]]</f>
        <v>-263331.38500000001</v>
      </c>
      <c r="J11388" s="55">
        <f>pro[[#This Row],[Revenue]]+pro[[#This Row],[AdminExp]]</f>
        <v>-231529.32800000001</v>
      </c>
      <c r="K11388" s="83">
        <f>pro[[#This Row],[Profit]]/pro[[#This Row],[Revenue]]</f>
        <v>-7.2803255462374654</v>
      </c>
      <c r="L11388" s="56">
        <f t="shared" si="177"/>
        <v>11</v>
      </c>
      <c r="M11388" s="82" t="str">
        <f>"Q"&amp;" "&amp;VLOOKUP(pro[[#This Row],[Period]],Mapping!A:B,2,0)</f>
        <v>Q 4</v>
      </c>
      <c r="N11388"/>
    </row>
    <row r="11389" spans="1:14" ht="14.25" x14ac:dyDescent="0.2">
      <c r="A11389" s="44" t="s">
        <v>34</v>
      </c>
      <c r="B11389" s="44" t="s">
        <v>13</v>
      </c>
      <c r="C11389" s="44" t="s">
        <v>57</v>
      </c>
      <c r="D11389" s="43">
        <v>23834.649999999998</v>
      </c>
      <c r="E11389" s="43">
        <v>-15197.357</v>
      </c>
      <c r="F11389" s="45">
        <v>-61290</v>
      </c>
      <c r="G11389" s="45">
        <v>-29910</v>
      </c>
      <c r="H11389" s="45">
        <v>-21920</v>
      </c>
      <c r="I11389" s="55">
        <f>pro[[#This Row],[Admin expenses 3]]+pro[[#This Row],[Admin expenses 2]]+pro[[#This Row],[Admin expenses 1]]+pro[[#This Row],[COGS]]</f>
        <v>-128317.357</v>
      </c>
      <c r="J11389" s="55">
        <f>pro[[#This Row],[Revenue]]+pro[[#This Row],[AdminExp]]</f>
        <v>-104482.70700000001</v>
      </c>
      <c r="K11389" s="83">
        <f>pro[[#This Row],[Profit]]/pro[[#This Row],[Revenue]]</f>
        <v>-4.3836476306553704</v>
      </c>
      <c r="L11389" s="56">
        <f t="shared" si="177"/>
        <v>11</v>
      </c>
      <c r="M11389" s="82" t="str">
        <f>"Q"&amp;" "&amp;VLOOKUP(pro[[#This Row],[Period]],Mapping!A:B,2,0)</f>
        <v>Q 4</v>
      </c>
      <c r="N11389"/>
    </row>
    <row r="11390" spans="1:14" ht="14.25" x14ac:dyDescent="0.2">
      <c r="A11390" s="44" t="s">
        <v>34</v>
      </c>
      <c r="B11390" s="44" t="s">
        <v>13</v>
      </c>
      <c r="C11390" s="44" t="s">
        <v>57</v>
      </c>
      <c r="D11390" s="43">
        <v>76129.157999999996</v>
      </c>
      <c r="E11390" s="43">
        <v>-49916.972000000002</v>
      </c>
      <c r="F11390" s="45">
        <v>-14930</v>
      </c>
      <c r="G11390" s="45">
        <v>-104170</v>
      </c>
      <c r="H11390" s="45">
        <v>-58950</v>
      </c>
      <c r="I11390" s="55">
        <f>pro[[#This Row],[Admin expenses 3]]+pro[[#This Row],[Admin expenses 2]]+pro[[#This Row],[Admin expenses 1]]+pro[[#This Row],[COGS]]</f>
        <v>-227966.97200000001</v>
      </c>
      <c r="J11390" s="55">
        <f>pro[[#This Row],[Revenue]]+pro[[#This Row],[AdminExp]]</f>
        <v>-151837.81400000001</v>
      </c>
      <c r="K11390" s="83">
        <f>pro[[#This Row],[Profit]]/pro[[#This Row],[Revenue]]</f>
        <v>-1.9944764659028544</v>
      </c>
      <c r="L11390" s="56">
        <f t="shared" si="177"/>
        <v>11</v>
      </c>
      <c r="M11390" s="82" t="str">
        <f>"Q"&amp;" "&amp;VLOOKUP(pro[[#This Row],[Period]],Mapping!A:B,2,0)</f>
        <v>Q 4</v>
      </c>
      <c r="N11390"/>
    </row>
    <row r="11391" spans="1:14" ht="14.25" x14ac:dyDescent="0.2">
      <c r="A11391" s="44" t="s">
        <v>34</v>
      </c>
      <c r="B11391" s="44" t="s">
        <v>13</v>
      </c>
      <c r="C11391" s="44" t="s">
        <v>57</v>
      </c>
      <c r="D11391" s="43">
        <v>6856.4579999999996</v>
      </c>
      <c r="E11391" s="43">
        <v>-1237.7819999999999</v>
      </c>
      <c r="F11391" s="45">
        <v>-82510</v>
      </c>
      <c r="G11391" s="45">
        <v>-59850</v>
      </c>
      <c r="H11391" s="45">
        <v>-75600</v>
      </c>
      <c r="I11391" s="55">
        <f>pro[[#This Row],[Admin expenses 3]]+pro[[#This Row],[Admin expenses 2]]+pro[[#This Row],[Admin expenses 1]]+pro[[#This Row],[COGS]]</f>
        <v>-219197.78200000001</v>
      </c>
      <c r="J11391" s="55">
        <f>pro[[#This Row],[Revenue]]+pro[[#This Row],[AdminExp]]</f>
        <v>-212341.32399999999</v>
      </c>
      <c r="K11391" s="83">
        <f>pro[[#This Row],[Profit]]/pro[[#This Row],[Revenue]]</f>
        <v>-30.969536165757891</v>
      </c>
      <c r="L11391" s="56">
        <f t="shared" si="177"/>
        <v>11</v>
      </c>
      <c r="M11391" s="82" t="str">
        <f>"Q"&amp;" "&amp;VLOOKUP(pro[[#This Row],[Period]],Mapping!A:B,2,0)</f>
        <v>Q 4</v>
      </c>
      <c r="N11391"/>
    </row>
    <row r="11392" spans="1:14" ht="14.25" x14ac:dyDescent="0.2">
      <c r="A11392" s="44" t="s">
        <v>34</v>
      </c>
      <c r="B11392" s="44" t="s">
        <v>13</v>
      </c>
      <c r="C11392" s="44" t="s">
        <v>57</v>
      </c>
      <c r="D11392" s="43">
        <v>15390.094999999998</v>
      </c>
      <c r="E11392" s="43">
        <v>-2440.2489999999998</v>
      </c>
      <c r="F11392" s="45">
        <v>-29930</v>
      </c>
      <c r="G11392" s="45">
        <v>-44460</v>
      </c>
      <c r="H11392" s="45">
        <v>-71050</v>
      </c>
      <c r="I11392" s="55">
        <f>pro[[#This Row],[Admin expenses 3]]+pro[[#This Row],[Admin expenses 2]]+pro[[#This Row],[Admin expenses 1]]+pro[[#This Row],[COGS]]</f>
        <v>-147880.24900000001</v>
      </c>
      <c r="J11392" s="55">
        <f>pro[[#This Row],[Revenue]]+pro[[#This Row],[AdminExp]]</f>
        <v>-132490.15400000001</v>
      </c>
      <c r="K11392" s="83">
        <f>pro[[#This Row],[Profit]]/pro[[#This Row],[Revenue]]</f>
        <v>-8.6087937728779469</v>
      </c>
      <c r="L11392" s="56">
        <f t="shared" si="177"/>
        <v>11</v>
      </c>
      <c r="M11392" s="82" t="str">
        <f>"Q"&amp;" "&amp;VLOOKUP(pro[[#This Row],[Period]],Mapping!A:B,2,0)</f>
        <v>Q 4</v>
      </c>
      <c r="N11392"/>
    </row>
    <row r="11393" spans="1:14" ht="14.25" x14ac:dyDescent="0.2">
      <c r="A11393" s="44" t="s">
        <v>34</v>
      </c>
      <c r="B11393" s="44" t="s">
        <v>13</v>
      </c>
      <c r="C11393" s="44" t="s">
        <v>57</v>
      </c>
      <c r="D11393" s="43">
        <v>69494.165999999997</v>
      </c>
      <c r="E11393" s="43">
        <v>-27918.092999999997</v>
      </c>
      <c r="F11393" s="45">
        <v>-33060</v>
      </c>
      <c r="G11393" s="45">
        <v>-25980</v>
      </c>
      <c r="H11393" s="45">
        <v>-15980</v>
      </c>
      <c r="I11393" s="55">
        <f>pro[[#This Row],[Admin expenses 3]]+pro[[#This Row],[Admin expenses 2]]+pro[[#This Row],[Admin expenses 1]]+pro[[#This Row],[COGS]]</f>
        <v>-102938.09299999999</v>
      </c>
      <c r="J11393" s="55">
        <f>pro[[#This Row],[Revenue]]+pro[[#This Row],[AdminExp]]</f>
        <v>-33443.926999999996</v>
      </c>
      <c r="K11393" s="83">
        <f>pro[[#This Row],[Profit]]/pro[[#This Row],[Revenue]]</f>
        <v>-0.48124797986639622</v>
      </c>
      <c r="L11393" s="56">
        <f t="shared" si="177"/>
        <v>11</v>
      </c>
      <c r="M11393" s="82" t="str">
        <f>"Q"&amp;" "&amp;VLOOKUP(pro[[#This Row],[Period]],Mapping!A:B,2,0)</f>
        <v>Q 4</v>
      </c>
      <c r="N11393"/>
    </row>
    <row r="11394" spans="1:14" ht="14.25" x14ac:dyDescent="0.2">
      <c r="A11394" s="44" t="s">
        <v>34</v>
      </c>
      <c r="B11394" s="44" t="s">
        <v>13</v>
      </c>
      <c r="C11394" s="44" t="s">
        <v>57</v>
      </c>
      <c r="D11394" s="43">
        <v>135690.16999999998</v>
      </c>
      <c r="E11394" s="43">
        <v>-66401.572999999989</v>
      </c>
      <c r="F11394" s="45">
        <v>-13830</v>
      </c>
      <c r="G11394" s="45">
        <v>-78110</v>
      </c>
      <c r="H11394" s="45">
        <v>-52490</v>
      </c>
      <c r="I11394" s="55">
        <f>pro[[#This Row],[Admin expenses 3]]+pro[[#This Row],[Admin expenses 2]]+pro[[#This Row],[Admin expenses 1]]+pro[[#This Row],[COGS]]</f>
        <v>-210831.57299999997</v>
      </c>
      <c r="J11394" s="55">
        <f>pro[[#This Row],[Revenue]]+pro[[#This Row],[AdminExp]]</f>
        <v>-75141.402999999991</v>
      </c>
      <c r="K11394" s="83">
        <f>pro[[#This Row],[Profit]]/pro[[#This Row],[Revenue]]</f>
        <v>-0.55377189814118444</v>
      </c>
      <c r="L11394" s="56">
        <f t="shared" ref="L11394:L11457" si="178">MONTH(DATEVALUE(A11394&amp;"1"))</f>
        <v>11</v>
      </c>
      <c r="M11394" s="82" t="str">
        <f>"Q"&amp;" "&amp;VLOOKUP(pro[[#This Row],[Period]],Mapping!A:B,2,0)</f>
        <v>Q 4</v>
      </c>
      <c r="N11394"/>
    </row>
    <row r="11395" spans="1:14" ht="14.25" x14ac:dyDescent="0.2">
      <c r="A11395" s="44" t="s">
        <v>34</v>
      </c>
      <c r="B11395" s="44" t="s">
        <v>13</v>
      </c>
      <c r="C11395" s="44" t="s">
        <v>57</v>
      </c>
      <c r="D11395" s="43">
        <v>77811.068999999989</v>
      </c>
      <c r="E11395" s="43">
        <v>-27112.644999999997</v>
      </c>
      <c r="F11395" s="45">
        <v>-87520</v>
      </c>
      <c r="G11395" s="45">
        <v>-20810</v>
      </c>
      <c r="H11395" s="45">
        <v>-74850</v>
      </c>
      <c r="I11395" s="55">
        <f>pro[[#This Row],[Admin expenses 3]]+pro[[#This Row],[Admin expenses 2]]+pro[[#This Row],[Admin expenses 1]]+pro[[#This Row],[COGS]]</f>
        <v>-210292.64499999999</v>
      </c>
      <c r="J11395" s="55">
        <f>pro[[#This Row],[Revenue]]+pro[[#This Row],[AdminExp]]</f>
        <v>-132481.576</v>
      </c>
      <c r="K11395" s="83">
        <f>pro[[#This Row],[Profit]]/pro[[#This Row],[Revenue]]</f>
        <v>-1.7026057822184659</v>
      </c>
      <c r="L11395" s="56">
        <f t="shared" si="178"/>
        <v>11</v>
      </c>
      <c r="M11395" s="82" t="str">
        <f>"Q"&amp;" "&amp;VLOOKUP(pro[[#This Row],[Period]],Mapping!A:B,2,0)</f>
        <v>Q 4</v>
      </c>
      <c r="N11395"/>
    </row>
    <row r="11396" spans="1:14" ht="14.25" x14ac:dyDescent="0.2">
      <c r="A11396" s="44" t="s">
        <v>34</v>
      </c>
      <c r="B11396" s="44" t="s">
        <v>13</v>
      </c>
      <c r="C11396" s="44" t="s">
        <v>57</v>
      </c>
      <c r="D11396" s="43">
        <v>132632.86399999997</v>
      </c>
      <c r="E11396" s="43">
        <v>-59503.878000000004</v>
      </c>
      <c r="F11396" s="45">
        <v>-16170</v>
      </c>
      <c r="G11396" s="45">
        <v>-67690</v>
      </c>
      <c r="H11396" s="45">
        <v>-82590</v>
      </c>
      <c r="I11396" s="55">
        <f>pro[[#This Row],[Admin expenses 3]]+pro[[#This Row],[Admin expenses 2]]+pro[[#This Row],[Admin expenses 1]]+pro[[#This Row],[COGS]]</f>
        <v>-225953.878</v>
      </c>
      <c r="J11396" s="55">
        <f>pro[[#This Row],[Revenue]]+pro[[#This Row],[AdminExp]]</f>
        <v>-93321.014000000025</v>
      </c>
      <c r="K11396" s="83">
        <f>pro[[#This Row],[Profit]]/pro[[#This Row],[Revenue]]</f>
        <v>-0.70360400270026624</v>
      </c>
      <c r="L11396" s="56">
        <f t="shared" si="178"/>
        <v>11</v>
      </c>
      <c r="M11396" s="82" t="str">
        <f>"Q"&amp;" "&amp;VLOOKUP(pro[[#This Row],[Period]],Mapping!A:B,2,0)</f>
        <v>Q 4</v>
      </c>
      <c r="N11396"/>
    </row>
    <row r="11397" spans="1:14" ht="14.25" x14ac:dyDescent="0.2">
      <c r="A11397" s="44" t="s">
        <v>34</v>
      </c>
      <c r="B11397" s="44" t="s">
        <v>13</v>
      </c>
      <c r="C11397" s="44" t="s">
        <v>57</v>
      </c>
      <c r="D11397" s="43">
        <v>19626.452999999998</v>
      </c>
      <c r="E11397" s="43">
        <v>-4732.5739999999996</v>
      </c>
      <c r="F11397" s="45">
        <v>-105690</v>
      </c>
      <c r="G11397" s="45">
        <v>-17680</v>
      </c>
      <c r="H11397" s="45">
        <v>-60130</v>
      </c>
      <c r="I11397" s="55">
        <f>pro[[#This Row],[Admin expenses 3]]+pro[[#This Row],[Admin expenses 2]]+pro[[#This Row],[Admin expenses 1]]+pro[[#This Row],[COGS]]</f>
        <v>-188232.57399999999</v>
      </c>
      <c r="J11397" s="55">
        <f>pro[[#This Row],[Revenue]]+pro[[#This Row],[AdminExp]]</f>
        <v>-168606.12099999998</v>
      </c>
      <c r="K11397" s="83">
        <f>pro[[#This Row],[Profit]]/pro[[#This Row],[Revenue]]</f>
        <v>-8.5907586561871376</v>
      </c>
      <c r="L11397" s="56">
        <f t="shared" si="178"/>
        <v>11</v>
      </c>
      <c r="M11397" s="82" t="str">
        <f>"Q"&amp;" "&amp;VLOOKUP(pro[[#This Row],[Period]],Mapping!A:B,2,0)</f>
        <v>Q 4</v>
      </c>
      <c r="N11397"/>
    </row>
    <row r="11398" spans="1:14" ht="14.25" x14ac:dyDescent="0.2">
      <c r="A11398" s="44" t="s">
        <v>34</v>
      </c>
      <c r="B11398" s="44" t="s">
        <v>13</v>
      </c>
      <c r="C11398" s="44" t="s">
        <v>57</v>
      </c>
      <c r="D11398" s="43">
        <v>76975.100999999995</v>
      </c>
      <c r="E11398" s="43">
        <v>-39091.863999999994</v>
      </c>
      <c r="F11398" s="45">
        <v>-78780</v>
      </c>
      <c r="G11398" s="45">
        <v>-68580</v>
      </c>
      <c r="H11398" s="45">
        <v>-46450</v>
      </c>
      <c r="I11398" s="55">
        <f>pro[[#This Row],[Admin expenses 3]]+pro[[#This Row],[Admin expenses 2]]+pro[[#This Row],[Admin expenses 1]]+pro[[#This Row],[COGS]]</f>
        <v>-232901.864</v>
      </c>
      <c r="J11398" s="55">
        <f>pro[[#This Row],[Revenue]]+pro[[#This Row],[AdminExp]]</f>
        <v>-155926.76300000001</v>
      </c>
      <c r="K11398" s="83">
        <f>pro[[#This Row],[Profit]]/pro[[#This Row],[Revenue]]</f>
        <v>-2.0256779266843705</v>
      </c>
      <c r="L11398" s="56">
        <f t="shared" si="178"/>
        <v>11</v>
      </c>
      <c r="M11398" s="82" t="str">
        <f>"Q"&amp;" "&amp;VLOOKUP(pro[[#This Row],[Period]],Mapping!A:B,2,0)</f>
        <v>Q 4</v>
      </c>
      <c r="N11398"/>
    </row>
    <row r="11399" spans="1:14" ht="14.25" x14ac:dyDescent="0.2">
      <c r="A11399" s="44" t="s">
        <v>34</v>
      </c>
      <c r="B11399" s="44" t="s">
        <v>13</v>
      </c>
      <c r="C11399" s="44" t="s">
        <v>57</v>
      </c>
      <c r="D11399" s="43">
        <v>89390.013999999996</v>
      </c>
      <c r="E11399" s="43">
        <v>-41200.550999999999</v>
      </c>
      <c r="F11399" s="45">
        <v>-105420</v>
      </c>
      <c r="G11399" s="45">
        <v>-19700</v>
      </c>
      <c r="H11399" s="45">
        <v>-48570</v>
      </c>
      <c r="I11399" s="55">
        <f>pro[[#This Row],[Admin expenses 3]]+pro[[#This Row],[Admin expenses 2]]+pro[[#This Row],[Admin expenses 1]]+pro[[#This Row],[COGS]]</f>
        <v>-214890.55100000001</v>
      </c>
      <c r="J11399" s="55">
        <f>pro[[#This Row],[Revenue]]+pro[[#This Row],[AdminExp]]</f>
        <v>-125500.53700000001</v>
      </c>
      <c r="K11399" s="83">
        <f>pro[[#This Row],[Profit]]/pro[[#This Row],[Revenue]]</f>
        <v>-1.4039659620145044</v>
      </c>
      <c r="L11399" s="56">
        <f t="shared" si="178"/>
        <v>11</v>
      </c>
      <c r="M11399" s="82" t="str">
        <f>"Q"&amp;" "&amp;VLOOKUP(pro[[#This Row],[Period]],Mapping!A:B,2,0)</f>
        <v>Q 4</v>
      </c>
      <c r="N11399"/>
    </row>
    <row r="11400" spans="1:14" ht="14.25" x14ac:dyDescent="0.2">
      <c r="A11400" s="44" t="s">
        <v>34</v>
      </c>
      <c r="B11400" s="44" t="s">
        <v>13</v>
      </c>
      <c r="C11400" s="44" t="s">
        <v>57</v>
      </c>
      <c r="D11400" s="43">
        <v>45173.506000000001</v>
      </c>
      <c r="E11400" s="43">
        <v>-40434.246999999996</v>
      </c>
      <c r="F11400" s="45">
        <v>-55420</v>
      </c>
      <c r="G11400" s="45">
        <v>-39060</v>
      </c>
      <c r="H11400" s="45">
        <v>-65880</v>
      </c>
      <c r="I11400" s="55">
        <f>pro[[#This Row],[Admin expenses 3]]+pro[[#This Row],[Admin expenses 2]]+pro[[#This Row],[Admin expenses 1]]+pro[[#This Row],[COGS]]</f>
        <v>-200794.247</v>
      </c>
      <c r="J11400" s="55">
        <f>pro[[#This Row],[Revenue]]+pro[[#This Row],[AdminExp]]</f>
        <v>-155620.74100000001</v>
      </c>
      <c r="K11400" s="83">
        <f>pro[[#This Row],[Profit]]/pro[[#This Row],[Revenue]]</f>
        <v>-3.4449560102773518</v>
      </c>
      <c r="L11400" s="56">
        <f t="shared" si="178"/>
        <v>11</v>
      </c>
      <c r="M11400" s="82" t="str">
        <f>"Q"&amp;" "&amp;VLOOKUP(pro[[#This Row],[Period]],Mapping!A:B,2,0)</f>
        <v>Q 4</v>
      </c>
      <c r="N11400"/>
    </row>
    <row r="11401" spans="1:14" ht="14.25" x14ac:dyDescent="0.2">
      <c r="A11401" s="44" t="s">
        <v>34</v>
      </c>
      <c r="B11401" s="44" t="s">
        <v>13</v>
      </c>
      <c r="C11401" s="44" t="s">
        <v>57</v>
      </c>
      <c r="D11401" s="43">
        <v>32735.394999999997</v>
      </c>
      <c r="E11401" s="43">
        <v>-25723.480999999996</v>
      </c>
      <c r="F11401" s="45">
        <v>-71370</v>
      </c>
      <c r="G11401" s="45">
        <v>-94590</v>
      </c>
      <c r="H11401" s="45">
        <v>-93530</v>
      </c>
      <c r="I11401" s="55">
        <f>pro[[#This Row],[Admin expenses 3]]+pro[[#This Row],[Admin expenses 2]]+pro[[#This Row],[Admin expenses 1]]+pro[[#This Row],[COGS]]</f>
        <v>-285213.48099999997</v>
      </c>
      <c r="J11401" s="55">
        <f>pro[[#This Row],[Revenue]]+pro[[#This Row],[AdminExp]]</f>
        <v>-252478.08599999998</v>
      </c>
      <c r="K11401" s="83">
        <f>pro[[#This Row],[Profit]]/pro[[#This Row],[Revenue]]</f>
        <v>-7.7126940426410009</v>
      </c>
      <c r="L11401" s="56">
        <f t="shared" si="178"/>
        <v>11</v>
      </c>
      <c r="M11401" s="82" t="str">
        <f>"Q"&amp;" "&amp;VLOOKUP(pro[[#This Row],[Period]],Mapping!A:B,2,0)</f>
        <v>Q 4</v>
      </c>
      <c r="N11401"/>
    </row>
    <row r="11402" spans="1:14" ht="14.25" x14ac:dyDescent="0.2">
      <c r="A11402" s="44" t="s">
        <v>34</v>
      </c>
      <c r="B11402" s="44" t="s">
        <v>13</v>
      </c>
      <c r="C11402" s="44" t="s">
        <v>57</v>
      </c>
      <c r="D11402" s="43">
        <v>29556.184000000001</v>
      </c>
      <c r="E11402" s="43">
        <v>-37393.803999999996</v>
      </c>
      <c r="F11402" s="45">
        <v>-32170</v>
      </c>
      <c r="G11402" s="45">
        <v>-35390</v>
      </c>
      <c r="H11402" s="45">
        <v>-80840</v>
      </c>
      <c r="I11402" s="55">
        <f>pro[[#This Row],[Admin expenses 3]]+pro[[#This Row],[Admin expenses 2]]+pro[[#This Row],[Admin expenses 1]]+pro[[#This Row],[COGS]]</f>
        <v>-185793.804</v>
      </c>
      <c r="J11402" s="55">
        <f>pro[[#This Row],[Revenue]]+pro[[#This Row],[AdminExp]]</f>
        <v>-156237.62</v>
      </c>
      <c r="K11402" s="83">
        <f>pro[[#This Row],[Profit]]/pro[[#This Row],[Revenue]]</f>
        <v>-5.286122863492797</v>
      </c>
      <c r="L11402" s="56">
        <f t="shared" si="178"/>
        <v>11</v>
      </c>
      <c r="M11402" s="82" t="str">
        <f>"Q"&amp;" "&amp;VLOOKUP(pro[[#This Row],[Period]],Mapping!A:B,2,0)</f>
        <v>Q 4</v>
      </c>
      <c r="N11402"/>
    </row>
    <row r="11403" spans="1:14" ht="14.25" x14ac:dyDescent="0.2">
      <c r="A11403" s="44" t="s">
        <v>34</v>
      </c>
      <c r="B11403" s="44" t="s">
        <v>13</v>
      </c>
      <c r="C11403" s="44" t="s">
        <v>57</v>
      </c>
      <c r="D11403" s="43">
        <v>3203244.0719999997</v>
      </c>
      <c r="E11403" s="43">
        <v>-204694.93799999999</v>
      </c>
      <c r="F11403" s="45">
        <v>-84080</v>
      </c>
      <c r="G11403" s="45">
        <v>-48010</v>
      </c>
      <c r="H11403" s="45">
        <v>-76090</v>
      </c>
      <c r="I11403" s="55">
        <f>pro[[#This Row],[Admin expenses 3]]+pro[[#This Row],[Admin expenses 2]]+pro[[#This Row],[Admin expenses 1]]+pro[[#This Row],[COGS]]</f>
        <v>-412874.93799999997</v>
      </c>
      <c r="J11403" s="55">
        <f>pro[[#This Row],[Revenue]]+pro[[#This Row],[AdminExp]]</f>
        <v>2790369.1339999996</v>
      </c>
      <c r="K11403" s="83">
        <f>pro[[#This Row],[Profit]]/pro[[#This Row],[Revenue]]</f>
        <v>0.8711072498006015</v>
      </c>
      <c r="L11403" s="56">
        <f t="shared" si="178"/>
        <v>11</v>
      </c>
      <c r="M11403" s="82" t="str">
        <f>"Q"&amp;" "&amp;VLOOKUP(pro[[#This Row],[Period]],Mapping!A:B,2,0)</f>
        <v>Q 4</v>
      </c>
      <c r="N11403"/>
    </row>
    <row r="11404" spans="1:14" ht="14.25" x14ac:dyDescent="0.2">
      <c r="A11404" s="44" t="s">
        <v>34</v>
      </c>
      <c r="B11404" s="44" t="s">
        <v>13</v>
      </c>
      <c r="C11404" s="44" t="s">
        <v>57</v>
      </c>
      <c r="D11404" s="43">
        <v>929185.46</v>
      </c>
      <c r="E11404" s="43">
        <v>-880437.20099999988</v>
      </c>
      <c r="F11404" s="45">
        <v>-14210</v>
      </c>
      <c r="G11404" s="45">
        <v>-87600</v>
      </c>
      <c r="H11404" s="45">
        <v>-70370</v>
      </c>
      <c r="I11404" s="55">
        <f>pro[[#This Row],[Admin expenses 3]]+pro[[#This Row],[Admin expenses 2]]+pro[[#This Row],[Admin expenses 1]]+pro[[#This Row],[COGS]]</f>
        <v>-1052617.2009999999</v>
      </c>
      <c r="J11404" s="55">
        <f>pro[[#This Row],[Revenue]]+pro[[#This Row],[AdminExp]]</f>
        <v>-123431.74099999992</v>
      </c>
      <c r="K11404" s="83">
        <f>pro[[#This Row],[Profit]]/pro[[#This Row],[Revenue]]</f>
        <v>-0.13283864880967888</v>
      </c>
      <c r="L11404" s="56">
        <f t="shared" si="178"/>
        <v>11</v>
      </c>
      <c r="M11404" s="82" t="str">
        <f>"Q"&amp;" "&amp;VLOOKUP(pro[[#This Row],[Period]],Mapping!A:B,2,0)</f>
        <v>Q 4</v>
      </c>
      <c r="N11404"/>
    </row>
    <row r="11405" spans="1:14" ht="14.25" x14ac:dyDescent="0.2">
      <c r="A11405" s="44" t="s">
        <v>34</v>
      </c>
      <c r="B11405" s="44" t="s">
        <v>13</v>
      </c>
      <c r="C11405" s="44" t="s">
        <v>57</v>
      </c>
      <c r="D11405" s="43">
        <v>64161.600999999988</v>
      </c>
      <c r="E11405" s="43">
        <v>-45027.254999999997</v>
      </c>
      <c r="F11405" s="45">
        <v>-27350</v>
      </c>
      <c r="G11405" s="45">
        <v>-12630</v>
      </c>
      <c r="H11405" s="45">
        <v>-55870</v>
      </c>
      <c r="I11405" s="55">
        <f>pro[[#This Row],[Admin expenses 3]]+pro[[#This Row],[Admin expenses 2]]+pro[[#This Row],[Admin expenses 1]]+pro[[#This Row],[COGS]]</f>
        <v>-140877.255</v>
      </c>
      <c r="J11405" s="55">
        <f>pro[[#This Row],[Revenue]]+pro[[#This Row],[AdminExp]]</f>
        <v>-76715.65400000001</v>
      </c>
      <c r="K11405" s="83">
        <f>pro[[#This Row],[Profit]]/pro[[#This Row],[Revenue]]</f>
        <v>-1.1956630259272991</v>
      </c>
      <c r="L11405" s="56">
        <f t="shared" si="178"/>
        <v>11</v>
      </c>
      <c r="M11405" s="82" t="str">
        <f>"Q"&amp;" "&amp;VLOOKUP(pro[[#This Row],[Period]],Mapping!A:B,2,0)</f>
        <v>Q 4</v>
      </c>
      <c r="N11405"/>
    </row>
    <row r="11406" spans="1:14" ht="14.25" x14ac:dyDescent="0.2">
      <c r="A11406" s="44" t="s">
        <v>34</v>
      </c>
      <c r="B11406" s="44" t="s">
        <v>13</v>
      </c>
      <c r="C11406" s="44" t="s">
        <v>57</v>
      </c>
      <c r="D11406" s="43">
        <v>23710.413999999997</v>
      </c>
      <c r="E11406" s="43">
        <v>-11985.196999999998</v>
      </c>
      <c r="F11406" s="45">
        <v>-16540</v>
      </c>
      <c r="G11406" s="45">
        <v>-22210</v>
      </c>
      <c r="H11406" s="45">
        <v>-49500</v>
      </c>
      <c r="I11406" s="55">
        <f>pro[[#This Row],[Admin expenses 3]]+pro[[#This Row],[Admin expenses 2]]+pro[[#This Row],[Admin expenses 1]]+pro[[#This Row],[COGS]]</f>
        <v>-100235.197</v>
      </c>
      <c r="J11406" s="55">
        <f>pro[[#This Row],[Revenue]]+pro[[#This Row],[AdminExp]]</f>
        <v>-76524.782999999996</v>
      </c>
      <c r="K11406" s="83">
        <f>pro[[#This Row],[Profit]]/pro[[#This Row],[Revenue]]</f>
        <v>-3.2274756147235557</v>
      </c>
      <c r="L11406" s="56">
        <f t="shared" si="178"/>
        <v>11</v>
      </c>
      <c r="M11406" s="82" t="str">
        <f>"Q"&amp;" "&amp;VLOOKUP(pro[[#This Row],[Period]],Mapping!A:B,2,0)</f>
        <v>Q 4</v>
      </c>
      <c r="N11406"/>
    </row>
    <row r="11407" spans="1:14" ht="14.25" x14ac:dyDescent="0.2">
      <c r="A11407" s="44" t="s">
        <v>34</v>
      </c>
      <c r="B11407" s="44" t="s">
        <v>13</v>
      </c>
      <c r="C11407" s="44" t="s">
        <v>57</v>
      </c>
      <c r="D11407" s="43">
        <v>44599.106999999996</v>
      </c>
      <c r="E11407" s="43">
        <v>-14324.897999999999</v>
      </c>
      <c r="F11407" s="45">
        <v>-54700</v>
      </c>
      <c r="G11407" s="45">
        <v>-42280</v>
      </c>
      <c r="H11407" s="45">
        <v>-48690</v>
      </c>
      <c r="I11407" s="55">
        <f>pro[[#This Row],[Admin expenses 3]]+pro[[#This Row],[Admin expenses 2]]+pro[[#This Row],[Admin expenses 1]]+pro[[#This Row],[COGS]]</f>
        <v>-159994.89799999999</v>
      </c>
      <c r="J11407" s="55">
        <f>pro[[#This Row],[Revenue]]+pro[[#This Row],[AdminExp]]</f>
        <v>-115395.791</v>
      </c>
      <c r="K11407" s="83">
        <f>pro[[#This Row],[Profit]]/pro[[#This Row],[Revenue]]</f>
        <v>-2.5874013800321158</v>
      </c>
      <c r="L11407" s="56">
        <f t="shared" si="178"/>
        <v>11</v>
      </c>
      <c r="M11407" s="82" t="str">
        <f>"Q"&amp;" "&amp;VLOOKUP(pro[[#This Row],[Period]],Mapping!A:B,2,0)</f>
        <v>Q 4</v>
      </c>
      <c r="N11407"/>
    </row>
    <row r="11408" spans="1:14" ht="14.25" x14ac:dyDescent="0.2">
      <c r="A11408" s="44" t="s">
        <v>34</v>
      </c>
      <c r="B11408" s="44" t="s">
        <v>13</v>
      </c>
      <c r="C11408" s="44" t="s">
        <v>57</v>
      </c>
      <c r="D11408" s="43">
        <v>3026.6950000000002</v>
      </c>
      <c r="E11408" s="43">
        <v>-791.66499999999996</v>
      </c>
      <c r="F11408" s="45">
        <v>-66800</v>
      </c>
      <c r="G11408" s="45">
        <v>-23860</v>
      </c>
      <c r="H11408" s="45">
        <v>-47350</v>
      </c>
      <c r="I11408" s="55">
        <f>pro[[#This Row],[Admin expenses 3]]+pro[[#This Row],[Admin expenses 2]]+pro[[#This Row],[Admin expenses 1]]+pro[[#This Row],[COGS]]</f>
        <v>-138801.66500000001</v>
      </c>
      <c r="J11408" s="55">
        <f>pro[[#This Row],[Revenue]]+pro[[#This Row],[AdminExp]]</f>
        <v>-135774.97</v>
      </c>
      <c r="K11408" s="83">
        <f>pro[[#This Row],[Profit]]/pro[[#This Row],[Revenue]]</f>
        <v>-44.859151648910775</v>
      </c>
      <c r="L11408" s="56">
        <f t="shared" si="178"/>
        <v>11</v>
      </c>
      <c r="M11408" s="82" t="str">
        <f>"Q"&amp;" "&amp;VLOOKUP(pro[[#This Row],[Period]],Mapping!A:B,2,0)</f>
        <v>Q 4</v>
      </c>
      <c r="N11408"/>
    </row>
    <row r="11409" spans="1:14" ht="14.25" x14ac:dyDescent="0.2">
      <c r="A11409" s="44" t="s">
        <v>34</v>
      </c>
      <c r="B11409" s="44" t="s">
        <v>13</v>
      </c>
      <c r="C11409" s="44" t="s">
        <v>57</v>
      </c>
      <c r="D11409" s="43">
        <v>9019.8219999999983</v>
      </c>
      <c r="E11409" s="43">
        <v>-3955.5739999999996</v>
      </c>
      <c r="F11409" s="45">
        <v>-37860</v>
      </c>
      <c r="G11409" s="45">
        <v>-63900</v>
      </c>
      <c r="H11409" s="45">
        <v>-47900</v>
      </c>
      <c r="I11409" s="55">
        <f>pro[[#This Row],[Admin expenses 3]]+pro[[#This Row],[Admin expenses 2]]+pro[[#This Row],[Admin expenses 1]]+pro[[#This Row],[COGS]]</f>
        <v>-153615.57399999999</v>
      </c>
      <c r="J11409" s="55">
        <f>pro[[#This Row],[Revenue]]+pro[[#This Row],[AdminExp]]</f>
        <v>-144595.75200000001</v>
      </c>
      <c r="K11409" s="83">
        <f>pro[[#This Row],[Profit]]/pro[[#This Row],[Revenue]]</f>
        <v>-16.030887527492233</v>
      </c>
      <c r="L11409" s="56">
        <f t="shared" si="178"/>
        <v>11</v>
      </c>
      <c r="M11409" s="82" t="str">
        <f>"Q"&amp;" "&amp;VLOOKUP(pro[[#This Row],[Period]],Mapping!A:B,2,0)</f>
        <v>Q 4</v>
      </c>
      <c r="N11409"/>
    </row>
    <row r="11410" spans="1:14" ht="14.25" x14ac:dyDescent="0.2">
      <c r="A11410" s="44" t="s">
        <v>34</v>
      </c>
      <c r="B11410" s="44" t="s">
        <v>13</v>
      </c>
      <c r="C11410" s="44" t="s">
        <v>57</v>
      </c>
      <c r="D11410" s="43">
        <v>117906.894</v>
      </c>
      <c r="E11410" s="43">
        <v>-12888.511999999999</v>
      </c>
      <c r="F11410" s="45">
        <v>-33980</v>
      </c>
      <c r="G11410" s="45">
        <v>-72990</v>
      </c>
      <c r="H11410" s="45">
        <v>-18980</v>
      </c>
      <c r="I11410" s="55">
        <f>pro[[#This Row],[Admin expenses 3]]+pro[[#This Row],[Admin expenses 2]]+pro[[#This Row],[Admin expenses 1]]+pro[[#This Row],[COGS]]</f>
        <v>-138838.51199999999</v>
      </c>
      <c r="J11410" s="55">
        <f>pro[[#This Row],[Revenue]]+pro[[#This Row],[AdminExp]]</f>
        <v>-20931.617999999988</v>
      </c>
      <c r="K11410" s="83">
        <f>pro[[#This Row],[Profit]]/pro[[#This Row],[Revenue]]</f>
        <v>-0.1775266677790697</v>
      </c>
      <c r="L11410" s="56">
        <f t="shared" si="178"/>
        <v>11</v>
      </c>
      <c r="M11410" s="82" t="str">
        <f>"Q"&amp;" "&amp;VLOOKUP(pro[[#This Row],[Period]],Mapping!A:B,2,0)</f>
        <v>Q 4</v>
      </c>
      <c r="N11410"/>
    </row>
    <row r="11411" spans="1:14" ht="14.25" x14ac:dyDescent="0.2">
      <c r="A11411" s="44" t="s">
        <v>34</v>
      </c>
      <c r="B11411" s="44" t="s">
        <v>13</v>
      </c>
      <c r="C11411" s="44" t="s">
        <v>57</v>
      </c>
      <c r="D11411" s="43">
        <v>10259.501</v>
      </c>
      <c r="E11411" s="43">
        <v>-3606.9879999999998</v>
      </c>
      <c r="F11411" s="45">
        <v>-88140</v>
      </c>
      <c r="G11411" s="45">
        <v>-12980</v>
      </c>
      <c r="H11411" s="45">
        <v>-67210</v>
      </c>
      <c r="I11411" s="55">
        <f>pro[[#This Row],[Admin expenses 3]]+pro[[#This Row],[Admin expenses 2]]+pro[[#This Row],[Admin expenses 1]]+pro[[#This Row],[COGS]]</f>
        <v>-171936.98800000001</v>
      </c>
      <c r="J11411" s="55">
        <f>pro[[#This Row],[Revenue]]+pro[[#This Row],[AdminExp]]</f>
        <v>-161677.48700000002</v>
      </c>
      <c r="K11411" s="83">
        <f>pro[[#This Row],[Profit]]/pro[[#This Row],[Revenue]]</f>
        <v>-15.758806105677071</v>
      </c>
      <c r="L11411" s="56">
        <f t="shared" si="178"/>
        <v>11</v>
      </c>
      <c r="M11411" s="82" t="str">
        <f>"Q"&amp;" "&amp;VLOOKUP(pro[[#This Row],[Period]],Mapping!A:B,2,0)</f>
        <v>Q 4</v>
      </c>
      <c r="N11411"/>
    </row>
    <row r="11412" spans="1:14" ht="14.25" x14ac:dyDescent="0.2">
      <c r="A11412" s="44" t="s">
        <v>34</v>
      </c>
      <c r="B11412" s="44" t="s">
        <v>13</v>
      </c>
      <c r="C11412" s="44" t="s">
        <v>58</v>
      </c>
      <c r="D11412" s="43">
        <v>743723.31599999988</v>
      </c>
      <c r="E11412" s="43">
        <v>-764052.08599999989</v>
      </c>
      <c r="F11412" s="45">
        <v>-72260</v>
      </c>
      <c r="G11412" s="45">
        <v>-95680</v>
      </c>
      <c r="H11412" s="45">
        <v>-26310</v>
      </c>
      <c r="I11412" s="55">
        <f>pro[[#This Row],[Admin expenses 3]]+pro[[#This Row],[Admin expenses 2]]+pro[[#This Row],[Admin expenses 1]]+pro[[#This Row],[COGS]]</f>
        <v>-958302.08599999989</v>
      </c>
      <c r="J11412" s="55">
        <f>pro[[#This Row],[Revenue]]+pro[[#This Row],[AdminExp]]</f>
        <v>-214578.77000000002</v>
      </c>
      <c r="K11412" s="83">
        <f>pro[[#This Row],[Profit]]/pro[[#This Row],[Revenue]]</f>
        <v>-0.28851962199340281</v>
      </c>
      <c r="L11412" s="56">
        <f t="shared" si="178"/>
        <v>11</v>
      </c>
      <c r="M11412" s="82" t="str">
        <f>"Q"&amp;" "&amp;VLOOKUP(pro[[#This Row],[Period]],Mapping!A:B,2,0)</f>
        <v>Q 4</v>
      </c>
      <c r="N11412"/>
    </row>
    <row r="11413" spans="1:14" ht="14.25" x14ac:dyDescent="0.2">
      <c r="A11413" s="44" t="s">
        <v>34</v>
      </c>
      <c r="B11413" s="44" t="s">
        <v>13</v>
      </c>
      <c r="C11413" s="44" t="s">
        <v>59</v>
      </c>
      <c r="D11413" s="43">
        <v>165841.69699999999</v>
      </c>
      <c r="E11413" s="43">
        <v>-27442.429</v>
      </c>
      <c r="F11413" s="45">
        <v>-66580</v>
      </c>
      <c r="G11413" s="45">
        <v>-19860</v>
      </c>
      <c r="H11413" s="45">
        <v>-36560</v>
      </c>
      <c r="I11413" s="55">
        <f>pro[[#This Row],[Admin expenses 3]]+pro[[#This Row],[Admin expenses 2]]+pro[[#This Row],[Admin expenses 1]]+pro[[#This Row],[COGS]]</f>
        <v>-150442.429</v>
      </c>
      <c r="J11413" s="55">
        <f>pro[[#This Row],[Revenue]]+pro[[#This Row],[AdminExp]]</f>
        <v>15399.267999999982</v>
      </c>
      <c r="K11413" s="83">
        <f>pro[[#This Row],[Profit]]/pro[[#This Row],[Revenue]]</f>
        <v>9.2855224461433142E-2</v>
      </c>
      <c r="L11413" s="56">
        <f t="shared" si="178"/>
        <v>11</v>
      </c>
      <c r="M11413" s="82" t="str">
        <f>"Q"&amp;" "&amp;VLOOKUP(pro[[#This Row],[Period]],Mapping!A:B,2,0)</f>
        <v>Q 4</v>
      </c>
      <c r="N11413"/>
    </row>
    <row r="11414" spans="1:14" ht="14.25" x14ac:dyDescent="0.2">
      <c r="A11414" s="44" t="s">
        <v>34</v>
      </c>
      <c r="B11414" s="44" t="s">
        <v>13</v>
      </c>
      <c r="C11414" s="44" t="s">
        <v>57</v>
      </c>
      <c r="D11414" s="43">
        <v>1976481.612</v>
      </c>
      <c r="E11414" s="43">
        <v>-187093.03200000001</v>
      </c>
      <c r="F11414" s="45">
        <v>-75540</v>
      </c>
      <c r="G11414" s="45">
        <v>-71720</v>
      </c>
      <c r="H11414" s="45">
        <v>-73630</v>
      </c>
      <c r="I11414" s="55">
        <f>pro[[#This Row],[Admin expenses 3]]+pro[[#This Row],[Admin expenses 2]]+pro[[#This Row],[Admin expenses 1]]+pro[[#This Row],[COGS]]</f>
        <v>-407983.03200000001</v>
      </c>
      <c r="J11414" s="55">
        <f>pro[[#This Row],[Revenue]]+pro[[#This Row],[AdminExp]]</f>
        <v>1568498.58</v>
      </c>
      <c r="K11414" s="83">
        <f>pro[[#This Row],[Profit]]/pro[[#This Row],[Revenue]]</f>
        <v>0.79358116487248154</v>
      </c>
      <c r="L11414" s="56">
        <f t="shared" si="178"/>
        <v>11</v>
      </c>
      <c r="M11414" s="82" t="str">
        <f>"Q"&amp;" "&amp;VLOOKUP(pro[[#This Row],[Period]],Mapping!A:B,2,0)</f>
        <v>Q 4</v>
      </c>
      <c r="N11414"/>
    </row>
    <row r="11415" spans="1:14" ht="14.25" x14ac:dyDescent="0.2">
      <c r="A11415" s="44" t="s">
        <v>34</v>
      </c>
      <c r="B11415" s="44" t="s">
        <v>13</v>
      </c>
      <c r="C11415" s="44" t="s">
        <v>57</v>
      </c>
      <c r="D11415" s="43">
        <v>64347.199000000001</v>
      </c>
      <c r="E11415" s="43">
        <v>-21793.1</v>
      </c>
      <c r="F11415" s="45">
        <v>-55290</v>
      </c>
      <c r="G11415" s="45">
        <v>-106590</v>
      </c>
      <c r="H11415" s="45">
        <v>-12400</v>
      </c>
      <c r="I11415" s="55">
        <f>pro[[#This Row],[Admin expenses 3]]+pro[[#This Row],[Admin expenses 2]]+pro[[#This Row],[Admin expenses 1]]+pro[[#This Row],[COGS]]</f>
        <v>-196073.1</v>
      </c>
      <c r="J11415" s="55">
        <f>pro[[#This Row],[Revenue]]+pro[[#This Row],[AdminExp]]</f>
        <v>-131725.90100000001</v>
      </c>
      <c r="K11415" s="83">
        <f>pro[[#This Row],[Profit]]/pro[[#This Row],[Revenue]]</f>
        <v>-2.0471116543860752</v>
      </c>
      <c r="L11415" s="56">
        <f t="shared" si="178"/>
        <v>11</v>
      </c>
      <c r="M11415" s="82" t="str">
        <f>"Q"&amp;" "&amp;VLOOKUP(pro[[#This Row],[Period]],Mapping!A:B,2,0)</f>
        <v>Q 4</v>
      </c>
      <c r="N11415"/>
    </row>
    <row r="11416" spans="1:14" ht="14.25" x14ac:dyDescent="0.2">
      <c r="A11416" s="44" t="s">
        <v>34</v>
      </c>
      <c r="B11416" s="44" t="s">
        <v>13</v>
      </c>
      <c r="C11416" s="44" t="s">
        <v>57</v>
      </c>
      <c r="D11416" s="43">
        <v>189775.42499999999</v>
      </c>
      <c r="E11416" s="43">
        <v>-74406.065999999992</v>
      </c>
      <c r="F11416" s="45">
        <v>-45100</v>
      </c>
      <c r="G11416" s="45">
        <v>-75580</v>
      </c>
      <c r="H11416" s="45">
        <v>-90510</v>
      </c>
      <c r="I11416" s="55">
        <f>pro[[#This Row],[Admin expenses 3]]+pro[[#This Row],[Admin expenses 2]]+pro[[#This Row],[Admin expenses 1]]+pro[[#This Row],[COGS]]</f>
        <v>-285596.06599999999</v>
      </c>
      <c r="J11416" s="55">
        <f>pro[[#This Row],[Revenue]]+pro[[#This Row],[AdminExp]]</f>
        <v>-95820.641000000003</v>
      </c>
      <c r="K11416" s="83">
        <f>pro[[#This Row],[Profit]]/pro[[#This Row],[Revenue]]</f>
        <v>-0.5049159605359862</v>
      </c>
      <c r="L11416" s="56">
        <f t="shared" si="178"/>
        <v>11</v>
      </c>
      <c r="M11416" s="82" t="str">
        <f>"Q"&amp;" "&amp;VLOOKUP(pro[[#This Row],[Period]],Mapping!A:B,2,0)</f>
        <v>Q 4</v>
      </c>
      <c r="N11416"/>
    </row>
    <row r="11417" spans="1:14" ht="14.25" x14ac:dyDescent="0.2">
      <c r="A11417" s="44" t="s">
        <v>34</v>
      </c>
      <c r="B11417" s="44" t="s">
        <v>13</v>
      </c>
      <c r="C11417" s="44" t="s">
        <v>57</v>
      </c>
      <c r="D11417" s="43">
        <v>25600.196999999996</v>
      </c>
      <c r="E11417" s="43">
        <v>-11275.305999999999</v>
      </c>
      <c r="F11417" s="45">
        <v>-100940</v>
      </c>
      <c r="G11417" s="45">
        <v>-104450</v>
      </c>
      <c r="H11417" s="45">
        <v>-31940</v>
      </c>
      <c r="I11417" s="55">
        <f>pro[[#This Row],[Admin expenses 3]]+pro[[#This Row],[Admin expenses 2]]+pro[[#This Row],[Admin expenses 1]]+pro[[#This Row],[COGS]]</f>
        <v>-248605.30600000001</v>
      </c>
      <c r="J11417" s="55">
        <f>pro[[#This Row],[Revenue]]+pro[[#This Row],[AdminExp]]</f>
        <v>-223005.10900000003</v>
      </c>
      <c r="K11417" s="83">
        <f>pro[[#This Row],[Profit]]/pro[[#This Row],[Revenue]]</f>
        <v>-8.7110700359063671</v>
      </c>
      <c r="L11417" s="56">
        <f t="shared" si="178"/>
        <v>11</v>
      </c>
      <c r="M11417" s="82" t="str">
        <f>"Q"&amp;" "&amp;VLOOKUP(pro[[#This Row],[Period]],Mapping!A:B,2,0)</f>
        <v>Q 4</v>
      </c>
      <c r="N11417"/>
    </row>
    <row r="11418" spans="1:14" ht="14.25" x14ac:dyDescent="0.2">
      <c r="A11418" s="44" t="s">
        <v>34</v>
      </c>
      <c r="B11418" s="44" t="s">
        <v>13</v>
      </c>
      <c r="C11418" s="44" t="s">
        <v>57</v>
      </c>
      <c r="D11418" s="43">
        <v>134250.592</v>
      </c>
      <c r="E11418" s="43">
        <v>-33413.072</v>
      </c>
      <c r="F11418" s="45">
        <v>-86750</v>
      </c>
      <c r="G11418" s="45">
        <v>-50960</v>
      </c>
      <c r="H11418" s="45">
        <v>-89010</v>
      </c>
      <c r="I11418" s="55">
        <f>pro[[#This Row],[Admin expenses 3]]+pro[[#This Row],[Admin expenses 2]]+pro[[#This Row],[Admin expenses 1]]+pro[[#This Row],[COGS]]</f>
        <v>-260133.07199999999</v>
      </c>
      <c r="J11418" s="55">
        <f>pro[[#This Row],[Revenue]]+pro[[#This Row],[AdminExp]]</f>
        <v>-125882.47999999998</v>
      </c>
      <c r="K11418" s="83">
        <f>pro[[#This Row],[Profit]]/pro[[#This Row],[Revenue]]</f>
        <v>-0.93766796946414943</v>
      </c>
      <c r="L11418" s="56">
        <f t="shared" si="178"/>
        <v>11</v>
      </c>
      <c r="M11418" s="82" t="str">
        <f>"Q"&amp;" "&amp;VLOOKUP(pro[[#This Row],[Period]],Mapping!A:B,2,0)</f>
        <v>Q 4</v>
      </c>
      <c r="N11418"/>
    </row>
    <row r="11419" spans="1:14" ht="14.25" x14ac:dyDescent="0.2">
      <c r="A11419" s="44" t="s">
        <v>34</v>
      </c>
      <c r="B11419" s="44" t="s">
        <v>13</v>
      </c>
      <c r="C11419" s="44" t="s">
        <v>58</v>
      </c>
      <c r="D11419" s="43">
        <v>2303195.9649999999</v>
      </c>
      <c r="E11419" s="43">
        <v>-13730.311</v>
      </c>
      <c r="F11419" s="45">
        <v>-73330</v>
      </c>
      <c r="G11419" s="45">
        <v>-40440</v>
      </c>
      <c r="H11419" s="45">
        <v>-15770</v>
      </c>
      <c r="I11419" s="55">
        <f>pro[[#This Row],[Admin expenses 3]]+pro[[#This Row],[Admin expenses 2]]+pro[[#This Row],[Admin expenses 1]]+pro[[#This Row],[COGS]]</f>
        <v>-143270.31099999999</v>
      </c>
      <c r="J11419" s="55">
        <f>pro[[#This Row],[Revenue]]+pro[[#This Row],[AdminExp]]</f>
        <v>2159925.6540000001</v>
      </c>
      <c r="K11419" s="83">
        <f>pro[[#This Row],[Profit]]/pro[[#This Row],[Revenue]]</f>
        <v>0.93779499739615091</v>
      </c>
      <c r="L11419" s="56">
        <f t="shared" si="178"/>
        <v>11</v>
      </c>
      <c r="M11419" s="82" t="str">
        <f>"Q"&amp;" "&amp;VLOOKUP(pro[[#This Row],[Period]],Mapping!A:B,2,0)</f>
        <v>Q 4</v>
      </c>
      <c r="N11419"/>
    </row>
    <row r="11420" spans="1:14" ht="14.25" x14ac:dyDescent="0.2">
      <c r="A11420" s="44" t="s">
        <v>34</v>
      </c>
      <c r="B11420" s="44" t="s">
        <v>13</v>
      </c>
      <c r="C11420" s="44" t="s">
        <v>59</v>
      </c>
      <c r="D11420" s="43">
        <v>166542.726</v>
      </c>
      <c r="E11420" s="43">
        <v>-61814.577999999994</v>
      </c>
      <c r="F11420" s="45">
        <v>-62110</v>
      </c>
      <c r="G11420" s="45">
        <v>-102930</v>
      </c>
      <c r="H11420" s="45">
        <v>-57040</v>
      </c>
      <c r="I11420" s="55">
        <f>pro[[#This Row],[Admin expenses 3]]+pro[[#This Row],[Admin expenses 2]]+pro[[#This Row],[Admin expenses 1]]+pro[[#This Row],[COGS]]</f>
        <v>-283894.57799999998</v>
      </c>
      <c r="J11420" s="55">
        <f>pro[[#This Row],[Revenue]]+pro[[#This Row],[AdminExp]]</f>
        <v>-117351.85199999998</v>
      </c>
      <c r="K11420" s="83">
        <f>pro[[#This Row],[Profit]]/pro[[#This Row],[Revenue]]</f>
        <v>-0.70463510967149645</v>
      </c>
      <c r="L11420" s="56">
        <f t="shared" si="178"/>
        <v>11</v>
      </c>
      <c r="M11420" s="82" t="str">
        <f>"Q"&amp;" "&amp;VLOOKUP(pro[[#This Row],[Period]],Mapping!A:B,2,0)</f>
        <v>Q 4</v>
      </c>
      <c r="N11420"/>
    </row>
    <row r="11421" spans="1:14" ht="14.25" x14ac:dyDescent="0.2">
      <c r="A11421" s="44" t="s">
        <v>34</v>
      </c>
      <c r="B11421" s="44" t="s">
        <v>13</v>
      </c>
      <c r="C11421" s="44" t="s">
        <v>57</v>
      </c>
      <c r="D11421" s="43">
        <v>633357.64099999995</v>
      </c>
      <c r="E11421" s="43">
        <v>-248488.8</v>
      </c>
      <c r="F11421" s="45">
        <v>-52240</v>
      </c>
      <c r="G11421" s="45">
        <v>-78470</v>
      </c>
      <c r="H11421" s="45">
        <v>-83290</v>
      </c>
      <c r="I11421" s="55">
        <f>pro[[#This Row],[Admin expenses 3]]+pro[[#This Row],[Admin expenses 2]]+pro[[#This Row],[Admin expenses 1]]+pro[[#This Row],[COGS]]</f>
        <v>-462488.8</v>
      </c>
      <c r="J11421" s="55">
        <f>pro[[#This Row],[Revenue]]+pro[[#This Row],[AdminExp]]</f>
        <v>170868.84099999996</v>
      </c>
      <c r="K11421" s="83">
        <f>pro[[#This Row],[Profit]]/pro[[#This Row],[Revenue]]</f>
        <v>0.26978255244575156</v>
      </c>
      <c r="L11421" s="56">
        <f t="shared" si="178"/>
        <v>11</v>
      </c>
      <c r="M11421" s="82" t="str">
        <f>"Q"&amp;" "&amp;VLOOKUP(pro[[#This Row],[Period]],Mapping!A:B,2,0)</f>
        <v>Q 4</v>
      </c>
      <c r="N11421"/>
    </row>
    <row r="11422" spans="1:14" ht="14.25" x14ac:dyDescent="0.2">
      <c r="A11422" s="44" t="s">
        <v>34</v>
      </c>
      <c r="B11422" s="44" t="s">
        <v>13</v>
      </c>
      <c r="C11422" s="44" t="s">
        <v>57</v>
      </c>
      <c r="D11422" s="43">
        <v>372296.77799999999</v>
      </c>
      <c r="E11422" s="43">
        <v>-406267.603</v>
      </c>
      <c r="F11422" s="45">
        <v>-28010</v>
      </c>
      <c r="G11422" s="45">
        <v>-66060</v>
      </c>
      <c r="H11422" s="45">
        <v>-28200</v>
      </c>
      <c r="I11422" s="55">
        <f>pro[[#This Row],[Admin expenses 3]]+pro[[#This Row],[Admin expenses 2]]+pro[[#This Row],[Admin expenses 1]]+pro[[#This Row],[COGS]]</f>
        <v>-528537.603</v>
      </c>
      <c r="J11422" s="55">
        <f>pro[[#This Row],[Revenue]]+pro[[#This Row],[AdminExp]]</f>
        <v>-156240.82500000001</v>
      </c>
      <c r="K11422" s="83">
        <f>pro[[#This Row],[Profit]]/pro[[#This Row],[Revenue]]</f>
        <v>-0.41966741114262346</v>
      </c>
      <c r="L11422" s="56">
        <f t="shared" si="178"/>
        <v>11</v>
      </c>
      <c r="M11422" s="82" t="str">
        <f>"Q"&amp;" "&amp;VLOOKUP(pro[[#This Row],[Period]],Mapping!A:B,2,0)</f>
        <v>Q 4</v>
      </c>
      <c r="N11422"/>
    </row>
    <row r="11423" spans="1:14" ht="14.25" x14ac:dyDescent="0.2">
      <c r="A11423" s="44" t="s">
        <v>34</v>
      </c>
      <c r="B11423" s="44" t="s">
        <v>13</v>
      </c>
      <c r="C11423" s="44" t="s">
        <v>57</v>
      </c>
      <c r="D11423" s="43">
        <v>23177.363999999998</v>
      </c>
      <c r="E11423" s="43">
        <v>-7451.8360000000002</v>
      </c>
      <c r="F11423" s="45">
        <v>-69470</v>
      </c>
      <c r="G11423" s="45">
        <v>-39530</v>
      </c>
      <c r="H11423" s="45">
        <v>-59290</v>
      </c>
      <c r="I11423" s="55">
        <f>pro[[#This Row],[Admin expenses 3]]+pro[[#This Row],[Admin expenses 2]]+pro[[#This Row],[Admin expenses 1]]+pro[[#This Row],[COGS]]</f>
        <v>-175741.83600000001</v>
      </c>
      <c r="J11423" s="55">
        <f>pro[[#This Row],[Revenue]]+pro[[#This Row],[AdminExp]]</f>
        <v>-152564.47200000001</v>
      </c>
      <c r="K11423" s="83">
        <f>pro[[#This Row],[Profit]]/pro[[#This Row],[Revenue]]</f>
        <v>-6.5824772825762246</v>
      </c>
      <c r="L11423" s="56">
        <f t="shared" si="178"/>
        <v>11</v>
      </c>
      <c r="M11423" s="82" t="str">
        <f>"Q"&amp;" "&amp;VLOOKUP(pro[[#This Row],[Period]],Mapping!A:B,2,0)</f>
        <v>Q 4</v>
      </c>
      <c r="N11423"/>
    </row>
    <row r="11424" spans="1:14" ht="14.25" x14ac:dyDescent="0.2">
      <c r="A11424" s="44" t="s">
        <v>34</v>
      </c>
      <c r="B11424" s="44" t="s">
        <v>28</v>
      </c>
      <c r="C11424" s="44" t="s">
        <v>58</v>
      </c>
      <c r="D11424" s="43">
        <v>8525.1179999999986</v>
      </c>
      <c r="E11424" s="43">
        <v>-10417.511999999999</v>
      </c>
      <c r="F11424" s="45">
        <v>-31340</v>
      </c>
      <c r="G11424" s="45">
        <v>-33860</v>
      </c>
      <c r="H11424" s="45">
        <v>-26860</v>
      </c>
      <c r="I11424" s="55">
        <f>pro[[#This Row],[Admin expenses 3]]+pro[[#This Row],[Admin expenses 2]]+pro[[#This Row],[Admin expenses 1]]+pro[[#This Row],[COGS]]</f>
        <v>-102477.512</v>
      </c>
      <c r="J11424" s="55">
        <f>pro[[#This Row],[Revenue]]+pro[[#This Row],[AdminExp]]</f>
        <v>-93952.394</v>
      </c>
      <c r="K11424" s="83">
        <f>pro[[#This Row],[Profit]]/pro[[#This Row],[Revenue]]</f>
        <v>-11.020656136372542</v>
      </c>
      <c r="L11424" s="56">
        <f t="shared" si="178"/>
        <v>11</v>
      </c>
      <c r="M11424" s="82" t="str">
        <f>"Q"&amp;" "&amp;VLOOKUP(pro[[#This Row],[Period]],Mapping!A:B,2,0)</f>
        <v>Q 4</v>
      </c>
      <c r="N11424"/>
    </row>
    <row r="11425" spans="1:14" ht="14.25" x14ac:dyDescent="0.2">
      <c r="A11425" s="44" t="s">
        <v>34</v>
      </c>
      <c r="B11425" s="44" t="s">
        <v>28</v>
      </c>
      <c r="C11425" s="44" t="s">
        <v>59</v>
      </c>
      <c r="D11425" s="43">
        <v>704433.47100000002</v>
      </c>
      <c r="E11425" s="43">
        <v>-22408.112999999998</v>
      </c>
      <c r="F11425" s="45">
        <v>-52860</v>
      </c>
      <c r="G11425" s="45">
        <v>-103760</v>
      </c>
      <c r="H11425" s="45">
        <v>-89090</v>
      </c>
      <c r="I11425" s="55">
        <f>pro[[#This Row],[Admin expenses 3]]+pro[[#This Row],[Admin expenses 2]]+pro[[#This Row],[Admin expenses 1]]+pro[[#This Row],[COGS]]</f>
        <v>-268118.11300000001</v>
      </c>
      <c r="J11425" s="55">
        <f>pro[[#This Row],[Revenue]]+pro[[#This Row],[AdminExp]]</f>
        <v>436315.35800000001</v>
      </c>
      <c r="K11425" s="83">
        <f>pro[[#This Row],[Profit]]/pro[[#This Row],[Revenue]]</f>
        <v>0.61938476231206796</v>
      </c>
      <c r="L11425" s="56">
        <f t="shared" si="178"/>
        <v>11</v>
      </c>
      <c r="M11425" s="82" t="str">
        <f>"Q"&amp;" "&amp;VLOOKUP(pro[[#This Row],[Period]],Mapping!A:B,2,0)</f>
        <v>Q 4</v>
      </c>
      <c r="N11425"/>
    </row>
    <row r="11426" spans="1:14" ht="14.25" x14ac:dyDescent="0.2">
      <c r="A11426" s="44" t="s">
        <v>34</v>
      </c>
      <c r="B11426" s="44" t="s">
        <v>28</v>
      </c>
      <c r="C11426" s="44" t="s">
        <v>57</v>
      </c>
      <c r="D11426" s="43">
        <v>344688.141</v>
      </c>
      <c r="E11426" s="43">
        <v>-106524.18699999999</v>
      </c>
      <c r="F11426" s="45">
        <v>-72360</v>
      </c>
      <c r="G11426" s="45">
        <v>-84590</v>
      </c>
      <c r="H11426" s="45">
        <v>-95800</v>
      </c>
      <c r="I11426" s="55">
        <f>pro[[#This Row],[Admin expenses 3]]+pro[[#This Row],[Admin expenses 2]]+pro[[#This Row],[Admin expenses 1]]+pro[[#This Row],[COGS]]</f>
        <v>-359274.18699999998</v>
      </c>
      <c r="J11426" s="55">
        <f>pro[[#This Row],[Revenue]]+pro[[#This Row],[AdminExp]]</f>
        <v>-14586.045999999973</v>
      </c>
      <c r="K11426" s="83">
        <f>pro[[#This Row],[Profit]]/pro[[#This Row],[Revenue]]</f>
        <v>-4.2316645874973614E-2</v>
      </c>
      <c r="L11426" s="56">
        <f t="shared" si="178"/>
        <v>11</v>
      </c>
      <c r="M11426" s="82" t="str">
        <f>"Q"&amp;" "&amp;VLOOKUP(pro[[#This Row],[Period]],Mapping!A:B,2,0)</f>
        <v>Q 4</v>
      </c>
      <c r="N11426"/>
    </row>
    <row r="11427" spans="1:14" ht="14.25" x14ac:dyDescent="0.2">
      <c r="A11427" s="44" t="s">
        <v>34</v>
      </c>
      <c r="B11427" s="44" t="s">
        <v>28</v>
      </c>
      <c r="C11427" s="44" t="s">
        <v>57</v>
      </c>
      <c r="D11427" s="43">
        <v>2276432.7599999998</v>
      </c>
      <c r="E11427" s="43">
        <v>-1138185.6850000001</v>
      </c>
      <c r="F11427" s="45">
        <v>-13560</v>
      </c>
      <c r="G11427" s="45">
        <v>-39390</v>
      </c>
      <c r="H11427" s="45">
        <v>-27030</v>
      </c>
      <c r="I11427" s="55">
        <f>pro[[#This Row],[Admin expenses 3]]+pro[[#This Row],[Admin expenses 2]]+pro[[#This Row],[Admin expenses 1]]+pro[[#This Row],[COGS]]</f>
        <v>-1218165.6850000001</v>
      </c>
      <c r="J11427" s="55">
        <f>pro[[#This Row],[Revenue]]+pro[[#This Row],[AdminExp]]</f>
        <v>1058267.0749999997</v>
      </c>
      <c r="K11427" s="83">
        <f>pro[[#This Row],[Profit]]/pro[[#This Row],[Revenue]]</f>
        <v>0.46487956666025126</v>
      </c>
      <c r="L11427" s="56">
        <f t="shared" si="178"/>
        <v>11</v>
      </c>
      <c r="M11427" s="82" t="str">
        <f>"Q"&amp;" "&amp;VLOOKUP(pro[[#This Row],[Period]],Mapping!A:B,2,0)</f>
        <v>Q 4</v>
      </c>
      <c r="N11427"/>
    </row>
    <row r="11428" spans="1:14" ht="14.25" x14ac:dyDescent="0.2">
      <c r="A11428" s="44" t="s">
        <v>34</v>
      </c>
      <c r="B11428" s="44" t="s">
        <v>28</v>
      </c>
      <c r="C11428" s="44" t="s">
        <v>58</v>
      </c>
      <c r="D11428" s="43">
        <v>1050185.2479999999</v>
      </c>
      <c r="E11428" s="43">
        <v>-1968152.4449999998</v>
      </c>
      <c r="F11428" s="45">
        <v>-28960</v>
      </c>
      <c r="G11428" s="45">
        <v>-37230</v>
      </c>
      <c r="H11428" s="45">
        <v>-94800</v>
      </c>
      <c r="I11428" s="55">
        <f>pro[[#This Row],[Admin expenses 3]]+pro[[#This Row],[Admin expenses 2]]+pro[[#This Row],[Admin expenses 1]]+pro[[#This Row],[COGS]]</f>
        <v>-2129142.4449999998</v>
      </c>
      <c r="J11428" s="55">
        <f>pro[[#This Row],[Revenue]]+pro[[#This Row],[AdminExp]]</f>
        <v>-1078957.1969999999</v>
      </c>
      <c r="K11428" s="83">
        <f>pro[[#This Row],[Profit]]/pro[[#This Row],[Revenue]]</f>
        <v>-1.0273970226250979</v>
      </c>
      <c r="L11428" s="56">
        <f t="shared" si="178"/>
        <v>11</v>
      </c>
      <c r="M11428" s="82" t="str">
        <f>"Q"&amp;" "&amp;VLOOKUP(pro[[#This Row],[Period]],Mapping!A:B,2,0)</f>
        <v>Q 4</v>
      </c>
      <c r="N11428"/>
    </row>
    <row r="11429" spans="1:14" ht="14.25" x14ac:dyDescent="0.2">
      <c r="A11429" s="44" t="s">
        <v>34</v>
      </c>
      <c r="B11429" s="44" t="s">
        <v>28</v>
      </c>
      <c r="C11429" s="44" t="s">
        <v>59</v>
      </c>
      <c r="D11429" s="43">
        <v>25703.901999999998</v>
      </c>
      <c r="E11429" s="43">
        <v>-2925.9859999999994</v>
      </c>
      <c r="F11429" s="45">
        <v>-80650</v>
      </c>
      <c r="G11429" s="45">
        <v>-79370</v>
      </c>
      <c r="H11429" s="45">
        <v>-72290</v>
      </c>
      <c r="I11429" s="55">
        <f>pro[[#This Row],[Admin expenses 3]]+pro[[#This Row],[Admin expenses 2]]+pro[[#This Row],[Admin expenses 1]]+pro[[#This Row],[COGS]]</f>
        <v>-235235.986</v>
      </c>
      <c r="J11429" s="55">
        <f>pro[[#This Row],[Revenue]]+pro[[#This Row],[AdminExp]]</f>
        <v>-209532.084</v>
      </c>
      <c r="K11429" s="83">
        <f>pro[[#This Row],[Profit]]/pro[[#This Row],[Revenue]]</f>
        <v>-8.1517617052850575</v>
      </c>
      <c r="L11429" s="56">
        <f t="shared" si="178"/>
        <v>11</v>
      </c>
      <c r="M11429" s="82" t="str">
        <f>"Q"&amp;" "&amp;VLOOKUP(pro[[#This Row],[Period]],Mapping!A:B,2,0)</f>
        <v>Q 4</v>
      </c>
      <c r="N11429"/>
    </row>
    <row r="11430" spans="1:14" ht="14.25" x14ac:dyDescent="0.2">
      <c r="A11430" s="44" t="s">
        <v>34</v>
      </c>
      <c r="B11430" s="44" t="s">
        <v>28</v>
      </c>
      <c r="C11430" s="44" t="s">
        <v>57</v>
      </c>
      <c r="D11430" s="43">
        <v>447043.41499999992</v>
      </c>
      <c r="E11430" s="43">
        <v>-187507.99899999998</v>
      </c>
      <c r="F11430" s="45">
        <v>-45870</v>
      </c>
      <c r="G11430" s="45">
        <v>-55640</v>
      </c>
      <c r="H11430" s="45">
        <v>-29850</v>
      </c>
      <c r="I11430" s="55">
        <f>pro[[#This Row],[Admin expenses 3]]+pro[[#This Row],[Admin expenses 2]]+pro[[#This Row],[Admin expenses 1]]+pro[[#This Row],[COGS]]</f>
        <v>-318867.99899999995</v>
      </c>
      <c r="J11430" s="55">
        <f>pro[[#This Row],[Revenue]]+pro[[#This Row],[AdminExp]]</f>
        <v>128175.41599999997</v>
      </c>
      <c r="K11430" s="83">
        <f>pro[[#This Row],[Profit]]/pro[[#This Row],[Revenue]]</f>
        <v>0.2867180495209844</v>
      </c>
      <c r="L11430" s="56">
        <f t="shared" si="178"/>
        <v>11</v>
      </c>
      <c r="M11430" s="82" t="str">
        <f>"Q"&amp;" "&amp;VLOOKUP(pro[[#This Row],[Period]],Mapping!A:B,2,0)</f>
        <v>Q 4</v>
      </c>
      <c r="N11430"/>
    </row>
    <row r="11431" spans="1:14" ht="14.25" x14ac:dyDescent="0.2">
      <c r="A11431" s="44" t="s">
        <v>34</v>
      </c>
      <c r="B11431" s="44" t="s">
        <v>28</v>
      </c>
      <c r="C11431" s="44" t="s">
        <v>57</v>
      </c>
      <c r="D11431" s="43">
        <v>538541.31099999999</v>
      </c>
      <c r="E11431" s="43">
        <v>-361663.75</v>
      </c>
      <c r="F11431" s="45">
        <v>-71560</v>
      </c>
      <c r="G11431" s="45">
        <v>-13600</v>
      </c>
      <c r="H11431" s="45">
        <v>-79980</v>
      </c>
      <c r="I11431" s="55">
        <f>pro[[#This Row],[Admin expenses 3]]+pro[[#This Row],[Admin expenses 2]]+pro[[#This Row],[Admin expenses 1]]+pro[[#This Row],[COGS]]</f>
        <v>-526803.75</v>
      </c>
      <c r="J11431" s="55">
        <f>pro[[#This Row],[Revenue]]+pro[[#This Row],[AdminExp]]</f>
        <v>11737.560999999987</v>
      </c>
      <c r="K11431" s="83">
        <f>pro[[#This Row],[Profit]]/pro[[#This Row],[Revenue]]</f>
        <v>2.1795098649358743E-2</v>
      </c>
      <c r="L11431" s="56">
        <f t="shared" si="178"/>
        <v>11</v>
      </c>
      <c r="M11431" s="82" t="str">
        <f>"Q"&amp;" "&amp;VLOOKUP(pro[[#This Row],[Period]],Mapping!A:B,2,0)</f>
        <v>Q 4</v>
      </c>
      <c r="N11431"/>
    </row>
    <row r="11432" spans="1:14" ht="14.25" x14ac:dyDescent="0.2">
      <c r="A11432" s="44" t="s">
        <v>34</v>
      </c>
      <c r="B11432" s="44" t="s">
        <v>28</v>
      </c>
      <c r="C11432" s="44" t="s">
        <v>58</v>
      </c>
      <c r="D11432" s="43">
        <v>618652.71299999999</v>
      </c>
      <c r="E11432" s="43">
        <v>-570041.62600000005</v>
      </c>
      <c r="F11432" s="45">
        <v>-61550</v>
      </c>
      <c r="G11432" s="45">
        <v>-102400</v>
      </c>
      <c r="H11432" s="45">
        <v>-67450</v>
      </c>
      <c r="I11432" s="55">
        <f>pro[[#This Row],[Admin expenses 3]]+pro[[#This Row],[Admin expenses 2]]+pro[[#This Row],[Admin expenses 1]]+pro[[#This Row],[COGS]]</f>
        <v>-801441.62600000005</v>
      </c>
      <c r="J11432" s="55">
        <f>pro[[#This Row],[Revenue]]+pro[[#This Row],[AdminExp]]</f>
        <v>-182788.91300000006</v>
      </c>
      <c r="K11432" s="83">
        <f>pro[[#This Row],[Profit]]/pro[[#This Row],[Revenue]]</f>
        <v>-0.29546288112697577</v>
      </c>
      <c r="L11432" s="56">
        <f t="shared" si="178"/>
        <v>11</v>
      </c>
      <c r="M11432" s="82" t="str">
        <f>"Q"&amp;" "&amp;VLOOKUP(pro[[#This Row],[Period]],Mapping!A:B,2,0)</f>
        <v>Q 4</v>
      </c>
      <c r="N11432"/>
    </row>
    <row r="11433" spans="1:14" ht="14.25" x14ac:dyDescent="0.2">
      <c r="A11433" s="44" t="s">
        <v>34</v>
      </c>
      <c r="B11433" s="44" t="s">
        <v>28</v>
      </c>
      <c r="C11433" s="44" t="s">
        <v>57</v>
      </c>
      <c r="D11433" s="43">
        <v>388283.11200000002</v>
      </c>
      <c r="E11433" s="43">
        <v>-724188.70299999986</v>
      </c>
      <c r="F11433" s="45">
        <v>-66270</v>
      </c>
      <c r="G11433" s="45">
        <v>-92700</v>
      </c>
      <c r="H11433" s="45">
        <v>-83650</v>
      </c>
      <c r="I11433" s="55">
        <f>pro[[#This Row],[Admin expenses 3]]+pro[[#This Row],[Admin expenses 2]]+pro[[#This Row],[Admin expenses 1]]+pro[[#This Row],[COGS]]</f>
        <v>-966808.70299999986</v>
      </c>
      <c r="J11433" s="55">
        <f>pro[[#This Row],[Revenue]]+pro[[#This Row],[AdminExp]]</f>
        <v>-578525.59099999978</v>
      </c>
      <c r="K11433" s="83">
        <f>pro[[#This Row],[Profit]]/pro[[#This Row],[Revenue]]</f>
        <v>-1.4899581597048694</v>
      </c>
      <c r="L11433" s="56">
        <f t="shared" si="178"/>
        <v>11</v>
      </c>
      <c r="M11433" s="82" t="str">
        <f>"Q"&amp;" "&amp;VLOOKUP(pro[[#This Row],[Period]],Mapping!A:B,2,0)</f>
        <v>Q 4</v>
      </c>
      <c r="N11433"/>
    </row>
    <row r="11434" spans="1:14" ht="14.25" x14ac:dyDescent="0.2">
      <c r="A11434" s="44" t="s">
        <v>34</v>
      </c>
      <c r="B11434" s="44" t="s">
        <v>28</v>
      </c>
      <c r="C11434" s="44" t="s">
        <v>58</v>
      </c>
      <c r="D11434" s="43">
        <v>31468.247999999996</v>
      </c>
      <c r="E11434" s="43">
        <v>-12580.532999999998</v>
      </c>
      <c r="F11434" s="45">
        <v>-103350</v>
      </c>
      <c r="G11434" s="45">
        <v>-71370</v>
      </c>
      <c r="H11434" s="45">
        <v>-78780</v>
      </c>
      <c r="I11434" s="55">
        <f>pro[[#This Row],[Admin expenses 3]]+pro[[#This Row],[Admin expenses 2]]+pro[[#This Row],[Admin expenses 1]]+pro[[#This Row],[COGS]]</f>
        <v>-266080.533</v>
      </c>
      <c r="J11434" s="55">
        <f>pro[[#This Row],[Revenue]]+pro[[#This Row],[AdminExp]]</f>
        <v>-234612.285</v>
      </c>
      <c r="K11434" s="83">
        <f>pro[[#This Row],[Profit]]/pro[[#This Row],[Revenue]]</f>
        <v>-7.455524216028806</v>
      </c>
      <c r="L11434" s="56">
        <f t="shared" si="178"/>
        <v>11</v>
      </c>
      <c r="M11434" s="82" t="str">
        <f>"Q"&amp;" "&amp;VLOOKUP(pro[[#This Row],[Period]],Mapping!A:B,2,0)</f>
        <v>Q 4</v>
      </c>
      <c r="N11434"/>
    </row>
    <row r="11435" spans="1:14" ht="14.25" x14ac:dyDescent="0.2">
      <c r="A11435" s="44" t="s">
        <v>34</v>
      </c>
      <c r="B11435" s="44" t="s">
        <v>28</v>
      </c>
      <c r="C11435" s="44" t="s">
        <v>59</v>
      </c>
      <c r="D11435" s="43">
        <v>56686.762999999992</v>
      </c>
      <c r="E11435" s="43">
        <v>-8190.1540000000005</v>
      </c>
      <c r="F11435" s="45">
        <v>-104210</v>
      </c>
      <c r="G11435" s="45">
        <v>-23080</v>
      </c>
      <c r="H11435" s="45">
        <v>-92580</v>
      </c>
      <c r="I11435" s="55">
        <f>pro[[#This Row],[Admin expenses 3]]+pro[[#This Row],[Admin expenses 2]]+pro[[#This Row],[Admin expenses 1]]+pro[[#This Row],[COGS]]</f>
        <v>-228060.15400000001</v>
      </c>
      <c r="J11435" s="55">
        <f>pro[[#This Row],[Revenue]]+pro[[#This Row],[AdminExp]]</f>
        <v>-171373.391</v>
      </c>
      <c r="K11435" s="83">
        <f>pro[[#This Row],[Profit]]/pro[[#This Row],[Revenue]]</f>
        <v>-3.0231641732656356</v>
      </c>
      <c r="L11435" s="56">
        <f t="shared" si="178"/>
        <v>11</v>
      </c>
      <c r="M11435" s="82" t="str">
        <f>"Q"&amp;" "&amp;VLOOKUP(pro[[#This Row],[Period]],Mapping!A:B,2,0)</f>
        <v>Q 4</v>
      </c>
      <c r="N11435"/>
    </row>
    <row r="11436" spans="1:14" ht="14.25" x14ac:dyDescent="0.2">
      <c r="A11436" s="44" t="s">
        <v>34</v>
      </c>
      <c r="B11436" s="44" t="s">
        <v>28</v>
      </c>
      <c r="C11436" s="44" t="s">
        <v>60</v>
      </c>
      <c r="D11436" s="43">
        <v>303208.78699999995</v>
      </c>
      <c r="E11436" s="43">
        <v>-31451.517999999996</v>
      </c>
      <c r="F11436" s="45">
        <v>-95350</v>
      </c>
      <c r="G11436" s="45">
        <v>-17610</v>
      </c>
      <c r="H11436" s="45">
        <v>-65180</v>
      </c>
      <c r="I11436" s="55">
        <f>pro[[#This Row],[Admin expenses 3]]+pro[[#This Row],[Admin expenses 2]]+pro[[#This Row],[Admin expenses 1]]+pro[[#This Row],[COGS]]</f>
        <v>-209591.51799999998</v>
      </c>
      <c r="J11436" s="55">
        <f>pro[[#This Row],[Revenue]]+pro[[#This Row],[AdminExp]]</f>
        <v>93617.268999999971</v>
      </c>
      <c r="K11436" s="83">
        <f>pro[[#This Row],[Profit]]/pro[[#This Row],[Revenue]]</f>
        <v>0.30875513182274622</v>
      </c>
      <c r="L11436" s="56">
        <f t="shared" si="178"/>
        <v>11</v>
      </c>
      <c r="M11436" s="82" t="str">
        <f>"Q"&amp;" "&amp;VLOOKUP(pro[[#This Row],[Period]],Mapping!A:B,2,0)</f>
        <v>Q 4</v>
      </c>
      <c r="N11436"/>
    </row>
    <row r="11437" spans="1:14" ht="14.25" x14ac:dyDescent="0.2">
      <c r="A11437" s="44" t="s">
        <v>34</v>
      </c>
      <c r="B11437" s="44" t="s">
        <v>28</v>
      </c>
      <c r="C11437" s="44" t="s">
        <v>57</v>
      </c>
      <c r="D11437" s="43">
        <v>121289.62300000001</v>
      </c>
      <c r="E11437" s="43">
        <v>-29657.830999999995</v>
      </c>
      <c r="F11437" s="45">
        <v>-86310</v>
      </c>
      <c r="G11437" s="45">
        <v>-75990</v>
      </c>
      <c r="H11437" s="45">
        <v>-23690</v>
      </c>
      <c r="I11437" s="55">
        <f>pro[[#This Row],[Admin expenses 3]]+pro[[#This Row],[Admin expenses 2]]+pro[[#This Row],[Admin expenses 1]]+pro[[#This Row],[COGS]]</f>
        <v>-215647.83100000001</v>
      </c>
      <c r="J11437" s="55">
        <f>pro[[#This Row],[Revenue]]+pro[[#This Row],[AdminExp]]</f>
        <v>-94358.207999999999</v>
      </c>
      <c r="K11437" s="83">
        <f>pro[[#This Row],[Profit]]/pro[[#This Row],[Revenue]]</f>
        <v>-0.77795779775818075</v>
      </c>
      <c r="L11437" s="56">
        <f t="shared" si="178"/>
        <v>11</v>
      </c>
      <c r="M11437" s="82" t="str">
        <f>"Q"&amp;" "&amp;VLOOKUP(pro[[#This Row],[Period]],Mapping!A:B,2,0)</f>
        <v>Q 4</v>
      </c>
      <c r="N11437"/>
    </row>
    <row r="11438" spans="1:14" ht="14.25" x14ac:dyDescent="0.2">
      <c r="A11438" s="44" t="s">
        <v>34</v>
      </c>
      <c r="B11438" s="44" t="s">
        <v>28</v>
      </c>
      <c r="C11438" s="44" t="s">
        <v>58</v>
      </c>
      <c r="D11438" s="43">
        <v>129119.68299999999</v>
      </c>
      <c r="E11438" s="43">
        <v>-21965.755000000001</v>
      </c>
      <c r="F11438" s="45">
        <v>-90960</v>
      </c>
      <c r="G11438" s="45">
        <v>-18310</v>
      </c>
      <c r="H11438" s="45">
        <v>-13280</v>
      </c>
      <c r="I11438" s="55">
        <f>pro[[#This Row],[Admin expenses 3]]+pro[[#This Row],[Admin expenses 2]]+pro[[#This Row],[Admin expenses 1]]+pro[[#This Row],[COGS]]</f>
        <v>-144515.755</v>
      </c>
      <c r="J11438" s="55">
        <f>pro[[#This Row],[Revenue]]+pro[[#This Row],[AdminExp]]</f>
        <v>-15396.072000000015</v>
      </c>
      <c r="K11438" s="83">
        <f>pro[[#This Row],[Profit]]/pro[[#This Row],[Revenue]]</f>
        <v>-0.11923876857721231</v>
      </c>
      <c r="L11438" s="56">
        <f t="shared" si="178"/>
        <v>11</v>
      </c>
      <c r="M11438" s="82" t="str">
        <f>"Q"&amp;" "&amp;VLOOKUP(pro[[#This Row],[Period]],Mapping!A:B,2,0)</f>
        <v>Q 4</v>
      </c>
      <c r="N11438"/>
    </row>
    <row r="11439" spans="1:14" ht="14.25" x14ac:dyDescent="0.2">
      <c r="A11439" s="44" t="s">
        <v>34</v>
      </c>
      <c r="B11439" s="44" t="s">
        <v>28</v>
      </c>
      <c r="C11439" s="44" t="s">
        <v>59</v>
      </c>
      <c r="D11439" s="43">
        <v>585865.48999999987</v>
      </c>
      <c r="E11439" s="43">
        <v>-70304.107999999993</v>
      </c>
      <c r="F11439" s="45">
        <v>-31590</v>
      </c>
      <c r="G11439" s="45">
        <v>-40260</v>
      </c>
      <c r="H11439" s="45">
        <v>-85840</v>
      </c>
      <c r="I11439" s="55">
        <f>pro[[#This Row],[Admin expenses 3]]+pro[[#This Row],[Admin expenses 2]]+pro[[#This Row],[Admin expenses 1]]+pro[[#This Row],[COGS]]</f>
        <v>-227994.10800000001</v>
      </c>
      <c r="J11439" s="55">
        <f>pro[[#This Row],[Revenue]]+pro[[#This Row],[AdminExp]]</f>
        <v>357871.38199999987</v>
      </c>
      <c r="K11439" s="83">
        <f>pro[[#This Row],[Profit]]/pro[[#This Row],[Revenue]]</f>
        <v>0.61084222933151422</v>
      </c>
      <c r="L11439" s="56">
        <f t="shared" si="178"/>
        <v>11</v>
      </c>
      <c r="M11439" s="82" t="str">
        <f>"Q"&amp;" "&amp;VLOOKUP(pro[[#This Row],[Period]],Mapping!A:B,2,0)</f>
        <v>Q 4</v>
      </c>
      <c r="N11439"/>
    </row>
    <row r="11440" spans="1:14" ht="14.25" x14ac:dyDescent="0.2">
      <c r="A11440" s="44" t="s">
        <v>34</v>
      </c>
      <c r="B11440" s="44" t="s">
        <v>28</v>
      </c>
      <c r="C11440" s="44" t="s">
        <v>60</v>
      </c>
      <c r="D11440" s="43">
        <v>909417.42499999993</v>
      </c>
      <c r="E11440" s="43">
        <v>-70869.420999999988</v>
      </c>
      <c r="F11440" s="45">
        <v>-78930</v>
      </c>
      <c r="G11440" s="45">
        <v>-86610</v>
      </c>
      <c r="H11440" s="45">
        <v>-42160</v>
      </c>
      <c r="I11440" s="55">
        <f>pro[[#This Row],[Admin expenses 3]]+pro[[#This Row],[Admin expenses 2]]+pro[[#This Row],[Admin expenses 1]]+pro[[#This Row],[COGS]]</f>
        <v>-278569.42099999997</v>
      </c>
      <c r="J11440" s="55">
        <f>pro[[#This Row],[Revenue]]+pro[[#This Row],[AdminExp]]</f>
        <v>630848.00399999996</v>
      </c>
      <c r="K11440" s="83">
        <f>pro[[#This Row],[Profit]]/pro[[#This Row],[Revenue]]</f>
        <v>0.69368365577556423</v>
      </c>
      <c r="L11440" s="56">
        <f t="shared" si="178"/>
        <v>11</v>
      </c>
      <c r="M11440" s="82" t="str">
        <f>"Q"&amp;" "&amp;VLOOKUP(pro[[#This Row],[Period]],Mapping!A:B,2,0)</f>
        <v>Q 4</v>
      </c>
      <c r="N11440"/>
    </row>
    <row r="11441" spans="1:14" ht="14.25" x14ac:dyDescent="0.2">
      <c r="A11441" s="44" t="s">
        <v>34</v>
      </c>
      <c r="B11441" s="44" t="s">
        <v>28</v>
      </c>
      <c r="C11441" s="44" t="s">
        <v>57</v>
      </c>
      <c r="D11441" s="43">
        <v>2273295.6119999997</v>
      </c>
      <c r="E11441" s="43">
        <v>-159922.99400000001</v>
      </c>
      <c r="F11441" s="45">
        <v>-100530</v>
      </c>
      <c r="G11441" s="45">
        <v>-35760</v>
      </c>
      <c r="H11441" s="45">
        <v>-94730</v>
      </c>
      <c r="I11441" s="55">
        <f>pro[[#This Row],[Admin expenses 3]]+pro[[#This Row],[Admin expenses 2]]+pro[[#This Row],[Admin expenses 1]]+pro[[#This Row],[COGS]]</f>
        <v>-390942.99400000001</v>
      </c>
      <c r="J11441" s="55">
        <f>pro[[#This Row],[Revenue]]+pro[[#This Row],[AdminExp]]</f>
        <v>1882352.6179999998</v>
      </c>
      <c r="K11441" s="83">
        <f>pro[[#This Row],[Profit]]/pro[[#This Row],[Revenue]]</f>
        <v>0.82802808753233104</v>
      </c>
      <c r="L11441" s="56">
        <f t="shared" si="178"/>
        <v>11</v>
      </c>
      <c r="M11441" s="82" t="str">
        <f>"Q"&amp;" "&amp;VLOOKUP(pro[[#This Row],[Period]],Mapping!A:B,2,0)</f>
        <v>Q 4</v>
      </c>
      <c r="N11441"/>
    </row>
    <row r="11442" spans="1:14" ht="14.25" x14ac:dyDescent="0.2">
      <c r="A11442" s="44" t="s">
        <v>34</v>
      </c>
      <c r="B11442" s="44" t="s">
        <v>28</v>
      </c>
      <c r="C11442" s="44" t="s">
        <v>58</v>
      </c>
      <c r="D11442" s="43">
        <v>134848.96599999999</v>
      </c>
      <c r="E11442" s="43">
        <v>-130042.02399999999</v>
      </c>
      <c r="F11442" s="45">
        <v>-33500</v>
      </c>
      <c r="G11442" s="45">
        <v>-66350</v>
      </c>
      <c r="H11442" s="45">
        <v>-75260</v>
      </c>
      <c r="I11442" s="55">
        <f>pro[[#This Row],[Admin expenses 3]]+pro[[#This Row],[Admin expenses 2]]+pro[[#This Row],[Admin expenses 1]]+pro[[#This Row],[COGS]]</f>
        <v>-305152.02399999998</v>
      </c>
      <c r="J11442" s="55">
        <f>pro[[#This Row],[Revenue]]+pro[[#This Row],[AdminExp]]</f>
        <v>-170303.05799999999</v>
      </c>
      <c r="K11442" s="83">
        <f>pro[[#This Row],[Profit]]/pro[[#This Row],[Revenue]]</f>
        <v>-1.2629170475063192</v>
      </c>
      <c r="L11442" s="56">
        <f t="shared" si="178"/>
        <v>11</v>
      </c>
      <c r="M11442" s="82" t="str">
        <f>"Q"&amp;" "&amp;VLOOKUP(pro[[#This Row],[Period]],Mapping!A:B,2,0)</f>
        <v>Q 4</v>
      </c>
      <c r="N11442"/>
    </row>
    <row r="11443" spans="1:14" ht="14.25" x14ac:dyDescent="0.2">
      <c r="A11443" s="44" t="s">
        <v>34</v>
      </c>
      <c r="B11443" s="44" t="s">
        <v>28</v>
      </c>
      <c r="C11443" s="44" t="s">
        <v>59</v>
      </c>
      <c r="D11443" s="43">
        <v>13218.212</v>
      </c>
      <c r="E11443" s="43">
        <v>-16727.423999999999</v>
      </c>
      <c r="F11443" s="45">
        <v>-87770</v>
      </c>
      <c r="G11443" s="45">
        <v>-27010</v>
      </c>
      <c r="H11443" s="45">
        <v>-44710</v>
      </c>
      <c r="I11443" s="55">
        <f>pro[[#This Row],[Admin expenses 3]]+pro[[#This Row],[Admin expenses 2]]+pro[[#This Row],[Admin expenses 1]]+pro[[#This Row],[COGS]]</f>
        <v>-176217.424</v>
      </c>
      <c r="J11443" s="55">
        <f>pro[[#This Row],[Revenue]]+pro[[#This Row],[AdminExp]]</f>
        <v>-162999.212</v>
      </c>
      <c r="K11443" s="83">
        <f>pro[[#This Row],[Profit]]/pro[[#This Row],[Revenue]]</f>
        <v>-12.331411540380802</v>
      </c>
      <c r="L11443" s="56">
        <f t="shared" si="178"/>
        <v>11</v>
      </c>
      <c r="M11443" s="82" t="str">
        <f>"Q"&amp;" "&amp;VLOOKUP(pro[[#This Row],[Period]],Mapping!A:B,2,0)</f>
        <v>Q 4</v>
      </c>
      <c r="N11443"/>
    </row>
    <row r="11444" spans="1:14" ht="14.25" x14ac:dyDescent="0.2">
      <c r="A11444" s="44" t="s">
        <v>34</v>
      </c>
      <c r="B11444" s="44" t="s">
        <v>28</v>
      </c>
      <c r="C11444" s="44" t="s">
        <v>60</v>
      </c>
      <c r="D11444" s="43">
        <v>317413.22899999993</v>
      </c>
      <c r="E11444" s="43">
        <v>-223371.883</v>
      </c>
      <c r="F11444" s="45">
        <v>-94180</v>
      </c>
      <c r="G11444" s="45">
        <v>-63430</v>
      </c>
      <c r="H11444" s="45">
        <v>-58340</v>
      </c>
      <c r="I11444" s="55">
        <f>pro[[#This Row],[Admin expenses 3]]+pro[[#This Row],[Admin expenses 2]]+pro[[#This Row],[Admin expenses 1]]+pro[[#This Row],[COGS]]</f>
        <v>-439321.88300000003</v>
      </c>
      <c r="J11444" s="55">
        <f>pro[[#This Row],[Revenue]]+pro[[#This Row],[AdminExp]]</f>
        <v>-121908.6540000001</v>
      </c>
      <c r="K11444" s="83">
        <f>pro[[#This Row],[Profit]]/pro[[#This Row],[Revenue]]</f>
        <v>-0.38406922857018072</v>
      </c>
      <c r="L11444" s="56">
        <f t="shared" si="178"/>
        <v>11</v>
      </c>
      <c r="M11444" s="82" t="str">
        <f>"Q"&amp;" "&amp;VLOOKUP(pro[[#This Row],[Period]],Mapping!A:B,2,0)</f>
        <v>Q 4</v>
      </c>
      <c r="N11444"/>
    </row>
    <row r="11445" spans="1:14" ht="14.25" x14ac:dyDescent="0.2">
      <c r="A11445" s="44" t="s">
        <v>34</v>
      </c>
      <c r="B11445" s="44" t="s">
        <v>28</v>
      </c>
      <c r="C11445" s="44" t="s">
        <v>57</v>
      </c>
      <c r="D11445" s="43">
        <v>364571.87899999996</v>
      </c>
      <c r="E11445" s="43">
        <v>-324447.48699999996</v>
      </c>
      <c r="F11445" s="45">
        <v>-41590</v>
      </c>
      <c r="G11445" s="45">
        <v>-40210</v>
      </c>
      <c r="H11445" s="45">
        <v>-69700</v>
      </c>
      <c r="I11445" s="55">
        <f>pro[[#This Row],[Admin expenses 3]]+pro[[#This Row],[Admin expenses 2]]+pro[[#This Row],[Admin expenses 1]]+pro[[#This Row],[COGS]]</f>
        <v>-475947.48699999996</v>
      </c>
      <c r="J11445" s="55">
        <f>pro[[#This Row],[Revenue]]+pro[[#This Row],[AdminExp]]</f>
        <v>-111375.60800000001</v>
      </c>
      <c r="K11445" s="83">
        <f>pro[[#This Row],[Profit]]/pro[[#This Row],[Revenue]]</f>
        <v>-0.3054969799247737</v>
      </c>
      <c r="L11445" s="56">
        <f t="shared" si="178"/>
        <v>11</v>
      </c>
      <c r="M11445" s="82" t="str">
        <f>"Q"&amp;" "&amp;VLOOKUP(pro[[#This Row],[Period]],Mapping!A:B,2,0)</f>
        <v>Q 4</v>
      </c>
      <c r="N11445"/>
    </row>
    <row r="11446" spans="1:14" ht="14.25" x14ac:dyDescent="0.2">
      <c r="A11446" s="44" t="s">
        <v>34</v>
      </c>
      <c r="B11446" s="44" t="s">
        <v>28</v>
      </c>
      <c r="C11446" s="44" t="s">
        <v>58</v>
      </c>
      <c r="D11446" s="43">
        <v>223542.53599999996</v>
      </c>
      <c r="E11446" s="43">
        <v>-246218.84</v>
      </c>
      <c r="F11446" s="45">
        <v>-73170</v>
      </c>
      <c r="G11446" s="45">
        <v>-75910</v>
      </c>
      <c r="H11446" s="45">
        <v>-80700</v>
      </c>
      <c r="I11446" s="55">
        <f>pro[[#This Row],[Admin expenses 3]]+pro[[#This Row],[Admin expenses 2]]+pro[[#This Row],[Admin expenses 1]]+pro[[#This Row],[COGS]]</f>
        <v>-475998.83999999997</v>
      </c>
      <c r="J11446" s="55">
        <f>pro[[#This Row],[Revenue]]+pro[[#This Row],[AdminExp]]</f>
        <v>-252456.304</v>
      </c>
      <c r="K11446" s="83">
        <f>pro[[#This Row],[Profit]]/pro[[#This Row],[Revenue]]</f>
        <v>-1.1293434731365848</v>
      </c>
      <c r="L11446" s="56">
        <f t="shared" si="178"/>
        <v>11</v>
      </c>
      <c r="M11446" s="82" t="str">
        <f>"Q"&amp;" "&amp;VLOOKUP(pro[[#This Row],[Period]],Mapping!A:B,2,0)</f>
        <v>Q 4</v>
      </c>
      <c r="N11446"/>
    </row>
    <row r="11447" spans="1:14" ht="14.25" x14ac:dyDescent="0.2">
      <c r="A11447" s="44" t="s">
        <v>34</v>
      </c>
      <c r="B11447" s="44" t="s">
        <v>28</v>
      </c>
      <c r="C11447" s="44" t="s">
        <v>59</v>
      </c>
      <c r="D11447" s="43">
        <v>333335.163</v>
      </c>
      <c r="E11447" s="43">
        <v>-738413.44500000007</v>
      </c>
      <c r="F11447" s="45">
        <v>-96030</v>
      </c>
      <c r="G11447" s="45">
        <v>-23370</v>
      </c>
      <c r="H11447" s="45">
        <v>-73540</v>
      </c>
      <c r="I11447" s="55">
        <f>pro[[#This Row],[Admin expenses 3]]+pro[[#This Row],[Admin expenses 2]]+pro[[#This Row],[Admin expenses 1]]+pro[[#This Row],[COGS]]</f>
        <v>-931353.44500000007</v>
      </c>
      <c r="J11447" s="55">
        <f>pro[[#This Row],[Revenue]]+pro[[#This Row],[AdminExp]]</f>
        <v>-598018.28200000012</v>
      </c>
      <c r="K11447" s="83">
        <f>pro[[#This Row],[Profit]]/pro[[#This Row],[Revenue]]</f>
        <v>-1.7940449984870037</v>
      </c>
      <c r="L11447" s="56">
        <f t="shared" si="178"/>
        <v>11</v>
      </c>
      <c r="M11447" s="82" t="str">
        <f>"Q"&amp;" "&amp;VLOOKUP(pro[[#This Row],[Period]],Mapping!A:B,2,0)</f>
        <v>Q 4</v>
      </c>
      <c r="N11447"/>
    </row>
    <row r="11448" spans="1:14" ht="14.25" x14ac:dyDescent="0.2">
      <c r="A11448" s="44" t="s">
        <v>34</v>
      </c>
      <c r="B11448" s="44" t="s">
        <v>28</v>
      </c>
      <c r="C11448" s="44" t="s">
        <v>60</v>
      </c>
      <c r="D11448" s="43">
        <v>176413.99299999999</v>
      </c>
      <c r="E11448" s="43">
        <v>-85819.216</v>
      </c>
      <c r="F11448" s="45">
        <v>-90980</v>
      </c>
      <c r="G11448" s="45">
        <v>-33660</v>
      </c>
      <c r="H11448" s="45">
        <v>-55450</v>
      </c>
      <c r="I11448" s="55">
        <f>pro[[#This Row],[Admin expenses 3]]+pro[[#This Row],[Admin expenses 2]]+pro[[#This Row],[Admin expenses 1]]+pro[[#This Row],[COGS]]</f>
        <v>-265909.21600000001</v>
      </c>
      <c r="J11448" s="55">
        <f>pro[[#This Row],[Revenue]]+pro[[#This Row],[AdminExp]]</f>
        <v>-89495.223000000027</v>
      </c>
      <c r="K11448" s="83">
        <f>pro[[#This Row],[Profit]]/pro[[#This Row],[Revenue]]</f>
        <v>-0.50730229205797772</v>
      </c>
      <c r="L11448" s="56">
        <f t="shared" si="178"/>
        <v>11</v>
      </c>
      <c r="M11448" s="82" t="str">
        <f>"Q"&amp;" "&amp;VLOOKUP(pro[[#This Row],[Period]],Mapping!A:B,2,0)</f>
        <v>Q 4</v>
      </c>
      <c r="N11448"/>
    </row>
    <row r="11449" spans="1:14" ht="14.25" x14ac:dyDescent="0.2">
      <c r="A11449" s="44" t="s">
        <v>34</v>
      </c>
      <c r="B11449" s="44" t="s">
        <v>28</v>
      </c>
      <c r="C11449" s="44" t="s">
        <v>57</v>
      </c>
      <c r="D11449" s="43">
        <v>581509.01899999997</v>
      </c>
      <c r="E11449" s="43">
        <v>-337626.00199999998</v>
      </c>
      <c r="F11449" s="45">
        <v>-43870</v>
      </c>
      <c r="G11449" s="45">
        <v>-88890</v>
      </c>
      <c r="H11449" s="45">
        <v>-102760</v>
      </c>
      <c r="I11449" s="55">
        <f>pro[[#This Row],[Admin expenses 3]]+pro[[#This Row],[Admin expenses 2]]+pro[[#This Row],[Admin expenses 1]]+pro[[#This Row],[COGS]]</f>
        <v>-573146.00199999998</v>
      </c>
      <c r="J11449" s="55">
        <f>pro[[#This Row],[Revenue]]+pro[[#This Row],[AdminExp]]</f>
        <v>8363.0169999999925</v>
      </c>
      <c r="K11449" s="83">
        <f>pro[[#This Row],[Profit]]/pro[[#This Row],[Revenue]]</f>
        <v>1.4381577459248302E-2</v>
      </c>
      <c r="L11449" s="56">
        <f t="shared" si="178"/>
        <v>11</v>
      </c>
      <c r="M11449" s="82" t="str">
        <f>"Q"&amp;" "&amp;VLOOKUP(pro[[#This Row],[Period]],Mapping!A:B,2,0)</f>
        <v>Q 4</v>
      </c>
      <c r="N11449"/>
    </row>
    <row r="11450" spans="1:14" ht="14.25" x14ac:dyDescent="0.2">
      <c r="A11450" s="44" t="s">
        <v>34</v>
      </c>
      <c r="B11450" s="44" t="s">
        <v>28</v>
      </c>
      <c r="C11450" s="44" t="s">
        <v>57</v>
      </c>
      <c r="D11450" s="43">
        <v>293434.14799999999</v>
      </c>
      <c r="E11450" s="43">
        <v>-283458.46199999994</v>
      </c>
      <c r="F11450" s="45">
        <v>-82500</v>
      </c>
      <c r="G11450" s="45">
        <v>-40030</v>
      </c>
      <c r="H11450" s="45">
        <v>-35530</v>
      </c>
      <c r="I11450" s="55">
        <f>pro[[#This Row],[Admin expenses 3]]+pro[[#This Row],[Admin expenses 2]]+pro[[#This Row],[Admin expenses 1]]+pro[[#This Row],[COGS]]</f>
        <v>-441518.46199999994</v>
      </c>
      <c r="J11450" s="55">
        <f>pro[[#This Row],[Revenue]]+pro[[#This Row],[AdminExp]]</f>
        <v>-148084.31399999995</v>
      </c>
      <c r="K11450" s="83">
        <f>pro[[#This Row],[Profit]]/pro[[#This Row],[Revenue]]</f>
        <v>-0.50465944406715735</v>
      </c>
      <c r="L11450" s="56">
        <f t="shared" si="178"/>
        <v>11</v>
      </c>
      <c r="M11450" s="82" t="str">
        <f>"Q"&amp;" "&amp;VLOOKUP(pro[[#This Row],[Period]],Mapping!A:B,2,0)</f>
        <v>Q 4</v>
      </c>
      <c r="N11450"/>
    </row>
    <row r="11451" spans="1:14" ht="14.25" x14ac:dyDescent="0.2">
      <c r="A11451" s="44" t="s">
        <v>34</v>
      </c>
      <c r="B11451" s="44" t="s">
        <v>28</v>
      </c>
      <c r="C11451" s="44" t="s">
        <v>58</v>
      </c>
      <c r="D11451" s="43">
        <v>202626.375</v>
      </c>
      <c r="E11451" s="43">
        <v>-155205.288</v>
      </c>
      <c r="F11451" s="45">
        <v>-78040</v>
      </c>
      <c r="G11451" s="45">
        <v>-64400</v>
      </c>
      <c r="H11451" s="45">
        <v>-57130</v>
      </c>
      <c r="I11451" s="55">
        <f>pro[[#This Row],[Admin expenses 3]]+pro[[#This Row],[Admin expenses 2]]+pro[[#This Row],[Admin expenses 1]]+pro[[#This Row],[COGS]]</f>
        <v>-354775.288</v>
      </c>
      <c r="J11451" s="55">
        <f>pro[[#This Row],[Revenue]]+pro[[#This Row],[AdminExp]]</f>
        <v>-152148.913</v>
      </c>
      <c r="K11451" s="83">
        <f>pro[[#This Row],[Profit]]/pro[[#This Row],[Revenue]]</f>
        <v>-0.75088404952218091</v>
      </c>
      <c r="L11451" s="56">
        <f t="shared" si="178"/>
        <v>11</v>
      </c>
      <c r="M11451" s="82" t="str">
        <f>"Q"&amp;" "&amp;VLOOKUP(pro[[#This Row],[Period]],Mapping!A:B,2,0)</f>
        <v>Q 4</v>
      </c>
      <c r="N11451"/>
    </row>
    <row r="11452" spans="1:14" ht="14.25" x14ac:dyDescent="0.2">
      <c r="A11452" s="44" t="s">
        <v>34</v>
      </c>
      <c r="B11452" s="44" t="s">
        <v>28</v>
      </c>
      <c r="C11452" s="44" t="s">
        <v>59</v>
      </c>
      <c r="D11452" s="43">
        <v>167353.19999999998</v>
      </c>
      <c r="E11452" s="43">
        <v>-34471.5</v>
      </c>
      <c r="F11452" s="45">
        <v>-60750</v>
      </c>
      <c r="G11452" s="45">
        <v>-73410</v>
      </c>
      <c r="H11452" s="45">
        <v>-35270</v>
      </c>
      <c r="I11452" s="55">
        <f>pro[[#This Row],[Admin expenses 3]]+pro[[#This Row],[Admin expenses 2]]+pro[[#This Row],[Admin expenses 1]]+pro[[#This Row],[COGS]]</f>
        <v>-203901.5</v>
      </c>
      <c r="J11452" s="55">
        <f>pro[[#This Row],[Revenue]]+pro[[#This Row],[AdminExp]]</f>
        <v>-36548.300000000017</v>
      </c>
      <c r="K11452" s="83">
        <f>pro[[#This Row],[Profit]]/pro[[#This Row],[Revenue]]</f>
        <v>-0.21839020705908235</v>
      </c>
      <c r="L11452" s="56">
        <f t="shared" si="178"/>
        <v>11</v>
      </c>
      <c r="M11452" s="82" t="str">
        <f>"Q"&amp;" "&amp;VLOOKUP(pro[[#This Row],[Period]],Mapping!A:B,2,0)</f>
        <v>Q 4</v>
      </c>
      <c r="N11452"/>
    </row>
    <row r="11453" spans="1:14" ht="14.25" x14ac:dyDescent="0.2">
      <c r="A11453" s="44" t="s">
        <v>34</v>
      </c>
      <c r="B11453" s="44" t="s">
        <v>28</v>
      </c>
      <c r="C11453" s="44" t="s">
        <v>57</v>
      </c>
      <c r="D11453" s="43">
        <v>104192.78799999999</v>
      </c>
      <c r="E11453" s="43">
        <v>-44992.541999999994</v>
      </c>
      <c r="F11453" s="45">
        <v>-105650</v>
      </c>
      <c r="G11453" s="45">
        <v>-103150</v>
      </c>
      <c r="H11453" s="45">
        <v>-100780</v>
      </c>
      <c r="I11453" s="55">
        <f>pro[[#This Row],[Admin expenses 3]]+pro[[#This Row],[Admin expenses 2]]+pro[[#This Row],[Admin expenses 1]]+pro[[#This Row],[COGS]]</f>
        <v>-354572.54200000002</v>
      </c>
      <c r="J11453" s="55">
        <f>pro[[#This Row],[Revenue]]+pro[[#This Row],[AdminExp]]</f>
        <v>-250379.75400000002</v>
      </c>
      <c r="K11453" s="83">
        <f>pro[[#This Row],[Profit]]/pro[[#This Row],[Revenue]]</f>
        <v>-2.4030430397927356</v>
      </c>
      <c r="L11453" s="56">
        <f t="shared" si="178"/>
        <v>11</v>
      </c>
      <c r="M11453" s="82" t="str">
        <f>"Q"&amp;" "&amp;VLOOKUP(pro[[#This Row],[Period]],Mapping!A:B,2,0)</f>
        <v>Q 4</v>
      </c>
      <c r="N11453"/>
    </row>
    <row r="11454" spans="1:14" ht="14.25" x14ac:dyDescent="0.2">
      <c r="A11454" s="44" t="s">
        <v>34</v>
      </c>
      <c r="B11454" s="44" t="s">
        <v>28</v>
      </c>
      <c r="C11454" s="44" t="s">
        <v>58</v>
      </c>
      <c r="D11454" s="43">
        <v>146619.753</v>
      </c>
      <c r="E11454" s="43">
        <v>-85909.09599999999</v>
      </c>
      <c r="F11454" s="45">
        <v>-85310</v>
      </c>
      <c r="G11454" s="45">
        <v>-33900</v>
      </c>
      <c r="H11454" s="45">
        <v>-95170</v>
      </c>
      <c r="I11454" s="55">
        <f>pro[[#This Row],[Admin expenses 3]]+pro[[#This Row],[Admin expenses 2]]+pro[[#This Row],[Admin expenses 1]]+pro[[#This Row],[COGS]]</f>
        <v>-300289.09600000002</v>
      </c>
      <c r="J11454" s="55">
        <f>pro[[#This Row],[Revenue]]+pro[[#This Row],[AdminExp]]</f>
        <v>-153669.34300000002</v>
      </c>
      <c r="K11454" s="83">
        <f>pro[[#This Row],[Profit]]/pro[[#This Row],[Revenue]]</f>
        <v>-1.0480807657614866</v>
      </c>
      <c r="L11454" s="56">
        <f t="shared" si="178"/>
        <v>11</v>
      </c>
      <c r="M11454" s="82" t="str">
        <f>"Q"&amp;" "&amp;VLOOKUP(pro[[#This Row],[Period]],Mapping!A:B,2,0)</f>
        <v>Q 4</v>
      </c>
      <c r="N11454"/>
    </row>
    <row r="11455" spans="1:14" ht="14.25" x14ac:dyDescent="0.2">
      <c r="A11455" s="44" t="s">
        <v>34</v>
      </c>
      <c r="B11455" s="44" t="s">
        <v>28</v>
      </c>
      <c r="C11455" s="44" t="s">
        <v>59</v>
      </c>
      <c r="D11455" s="43">
        <v>66128.391000000003</v>
      </c>
      <c r="E11455" s="43">
        <v>-44957.85</v>
      </c>
      <c r="F11455" s="45">
        <v>-29560</v>
      </c>
      <c r="G11455" s="45">
        <v>-19350</v>
      </c>
      <c r="H11455" s="45">
        <v>-20380</v>
      </c>
      <c r="I11455" s="55">
        <f>pro[[#This Row],[Admin expenses 3]]+pro[[#This Row],[Admin expenses 2]]+pro[[#This Row],[Admin expenses 1]]+pro[[#This Row],[COGS]]</f>
        <v>-114247.85</v>
      </c>
      <c r="J11455" s="55">
        <f>pro[[#This Row],[Revenue]]+pro[[#This Row],[AdminExp]]</f>
        <v>-48119.459000000003</v>
      </c>
      <c r="K11455" s="83">
        <f>pro[[#This Row],[Profit]]/pro[[#This Row],[Revenue]]</f>
        <v>-0.72766716794908859</v>
      </c>
      <c r="L11455" s="56">
        <f t="shared" si="178"/>
        <v>11</v>
      </c>
      <c r="M11455" s="82" t="str">
        <f>"Q"&amp;" "&amp;VLOOKUP(pro[[#This Row],[Period]],Mapping!A:B,2,0)</f>
        <v>Q 4</v>
      </c>
      <c r="N11455"/>
    </row>
    <row r="11456" spans="1:14" ht="14.25" x14ac:dyDescent="0.2">
      <c r="A11456" s="44" t="s">
        <v>34</v>
      </c>
      <c r="B11456" s="44" t="s">
        <v>28</v>
      </c>
      <c r="C11456" s="44" t="s">
        <v>57</v>
      </c>
      <c r="D11456" s="43">
        <v>47004.712999999996</v>
      </c>
      <c r="E11456" s="43">
        <v>-7888.6989999999996</v>
      </c>
      <c r="F11456" s="45">
        <v>-55520</v>
      </c>
      <c r="G11456" s="45">
        <v>-105120</v>
      </c>
      <c r="H11456" s="45">
        <v>-61410</v>
      </c>
      <c r="I11456" s="55">
        <f>pro[[#This Row],[Admin expenses 3]]+pro[[#This Row],[Admin expenses 2]]+pro[[#This Row],[Admin expenses 1]]+pro[[#This Row],[COGS]]</f>
        <v>-229938.69899999999</v>
      </c>
      <c r="J11456" s="55">
        <f>pro[[#This Row],[Revenue]]+pro[[#This Row],[AdminExp]]</f>
        <v>-182933.986</v>
      </c>
      <c r="K11456" s="83">
        <f>pro[[#This Row],[Profit]]/pro[[#This Row],[Revenue]]</f>
        <v>-3.8918222094027044</v>
      </c>
      <c r="L11456" s="56">
        <f t="shared" si="178"/>
        <v>11</v>
      </c>
      <c r="M11456" s="82" t="str">
        <f>"Q"&amp;" "&amp;VLOOKUP(pro[[#This Row],[Period]],Mapping!A:B,2,0)</f>
        <v>Q 4</v>
      </c>
      <c r="N11456"/>
    </row>
    <row r="11457" spans="1:14" ht="14.25" x14ac:dyDescent="0.2">
      <c r="A11457" s="44" t="s">
        <v>34</v>
      </c>
      <c r="B11457" s="44" t="s">
        <v>28</v>
      </c>
      <c r="C11457" s="44" t="s">
        <v>58</v>
      </c>
      <c r="D11457" s="43">
        <v>11758.341</v>
      </c>
      <c r="E11457" s="43">
        <v>-32087.222999999998</v>
      </c>
      <c r="F11457" s="45">
        <v>-45160</v>
      </c>
      <c r="G11457" s="45">
        <v>-71030</v>
      </c>
      <c r="H11457" s="45">
        <v>-94320</v>
      </c>
      <c r="I11457" s="55">
        <f>pro[[#This Row],[Admin expenses 3]]+pro[[#This Row],[Admin expenses 2]]+pro[[#This Row],[Admin expenses 1]]+pro[[#This Row],[COGS]]</f>
        <v>-242597.223</v>
      </c>
      <c r="J11457" s="55">
        <f>pro[[#This Row],[Revenue]]+pro[[#This Row],[AdminExp]]</f>
        <v>-230838.88199999998</v>
      </c>
      <c r="K11457" s="83">
        <f>pro[[#This Row],[Profit]]/pro[[#This Row],[Revenue]]</f>
        <v>-19.631926136518747</v>
      </c>
      <c r="L11457" s="56">
        <f t="shared" si="178"/>
        <v>11</v>
      </c>
      <c r="M11457" s="82" t="str">
        <f>"Q"&amp;" "&amp;VLOOKUP(pro[[#This Row],[Period]],Mapping!A:B,2,0)</f>
        <v>Q 4</v>
      </c>
      <c r="N11457"/>
    </row>
    <row r="11458" spans="1:14" ht="14.25" x14ac:dyDescent="0.2">
      <c r="A11458" s="44" t="s">
        <v>34</v>
      </c>
      <c r="B11458" s="44" t="s">
        <v>28</v>
      </c>
      <c r="C11458" s="44" t="s">
        <v>59</v>
      </c>
      <c r="D11458" s="43">
        <v>23062.353999999999</v>
      </c>
      <c r="E11458" s="43">
        <v>-35279.356</v>
      </c>
      <c r="F11458" s="45">
        <v>-52880</v>
      </c>
      <c r="G11458" s="45">
        <v>-92610</v>
      </c>
      <c r="H11458" s="45">
        <v>-50140</v>
      </c>
      <c r="I11458" s="55">
        <f>pro[[#This Row],[Admin expenses 3]]+pro[[#This Row],[Admin expenses 2]]+pro[[#This Row],[Admin expenses 1]]+pro[[#This Row],[COGS]]</f>
        <v>-230909.356</v>
      </c>
      <c r="J11458" s="55">
        <f>pro[[#This Row],[Revenue]]+pro[[#This Row],[AdminExp]]</f>
        <v>-207847.00200000001</v>
      </c>
      <c r="K11458" s="83">
        <f>pro[[#This Row],[Profit]]/pro[[#This Row],[Revenue]]</f>
        <v>-9.012393184147637</v>
      </c>
      <c r="L11458" s="56">
        <f t="shared" ref="L11458:L11521" si="179">MONTH(DATEVALUE(A11458&amp;"1"))</f>
        <v>11</v>
      </c>
      <c r="M11458" s="82" t="str">
        <f>"Q"&amp;" "&amp;VLOOKUP(pro[[#This Row],[Period]],Mapping!A:B,2,0)</f>
        <v>Q 4</v>
      </c>
      <c r="N11458"/>
    </row>
    <row r="11459" spans="1:14" ht="14.25" x14ac:dyDescent="0.2">
      <c r="A11459" s="44" t="s">
        <v>34</v>
      </c>
      <c r="B11459" s="44" t="s">
        <v>28</v>
      </c>
      <c r="C11459" s="44" t="s">
        <v>57</v>
      </c>
      <c r="D11459" s="43">
        <v>35987.650999999998</v>
      </c>
      <c r="E11459" s="43">
        <v>-53612.50299999999</v>
      </c>
      <c r="F11459" s="45">
        <v>-50500</v>
      </c>
      <c r="G11459" s="45">
        <v>-106740</v>
      </c>
      <c r="H11459" s="45">
        <v>-90810</v>
      </c>
      <c r="I11459" s="55">
        <f>pro[[#This Row],[Admin expenses 3]]+pro[[#This Row],[Admin expenses 2]]+pro[[#This Row],[Admin expenses 1]]+pro[[#This Row],[COGS]]</f>
        <v>-301662.50299999997</v>
      </c>
      <c r="J11459" s="55">
        <f>pro[[#This Row],[Revenue]]+pro[[#This Row],[AdminExp]]</f>
        <v>-265674.85199999996</v>
      </c>
      <c r="K11459" s="83">
        <f>pro[[#This Row],[Profit]]/pro[[#This Row],[Revenue]]</f>
        <v>-7.3823893646184349</v>
      </c>
      <c r="L11459" s="56">
        <f t="shared" si="179"/>
        <v>11</v>
      </c>
      <c r="M11459" s="82" t="str">
        <f>"Q"&amp;" "&amp;VLOOKUP(pro[[#This Row],[Period]],Mapping!A:B,2,0)</f>
        <v>Q 4</v>
      </c>
      <c r="N11459"/>
    </row>
    <row r="11460" spans="1:14" ht="14.25" x14ac:dyDescent="0.2">
      <c r="A11460" s="44" t="s">
        <v>34</v>
      </c>
      <c r="B11460" s="44" t="s">
        <v>28</v>
      </c>
      <c r="C11460" s="44" t="s">
        <v>57</v>
      </c>
      <c r="D11460" s="43">
        <v>613431.41299999994</v>
      </c>
      <c r="E11460" s="43">
        <v>-697236.07799999998</v>
      </c>
      <c r="F11460" s="45">
        <v>-83590</v>
      </c>
      <c r="G11460" s="45">
        <v>-43380</v>
      </c>
      <c r="H11460" s="45">
        <v>-66570</v>
      </c>
      <c r="I11460" s="55">
        <f>pro[[#This Row],[Admin expenses 3]]+pro[[#This Row],[Admin expenses 2]]+pro[[#This Row],[Admin expenses 1]]+pro[[#This Row],[COGS]]</f>
        <v>-890776.07799999998</v>
      </c>
      <c r="J11460" s="55">
        <f>pro[[#This Row],[Revenue]]+pro[[#This Row],[AdminExp]]</f>
        <v>-277344.66500000004</v>
      </c>
      <c r="K11460" s="83">
        <f>pro[[#This Row],[Profit]]/pro[[#This Row],[Revenue]]</f>
        <v>-0.45212008893323508</v>
      </c>
      <c r="L11460" s="56">
        <f t="shared" si="179"/>
        <v>11</v>
      </c>
      <c r="M11460" s="82" t="str">
        <f>"Q"&amp;" "&amp;VLOOKUP(pro[[#This Row],[Period]],Mapping!A:B,2,0)</f>
        <v>Q 4</v>
      </c>
      <c r="N11460"/>
    </row>
    <row r="11461" spans="1:14" ht="14.25" x14ac:dyDescent="0.2">
      <c r="A11461" s="44" t="s">
        <v>34</v>
      </c>
      <c r="B11461" s="44" t="s">
        <v>28</v>
      </c>
      <c r="C11461" s="44" t="s">
        <v>57</v>
      </c>
      <c r="D11461" s="43">
        <v>184664.56400000001</v>
      </c>
      <c r="E11461" s="43">
        <v>-183378.68499999997</v>
      </c>
      <c r="F11461" s="45">
        <v>-76680</v>
      </c>
      <c r="G11461" s="45">
        <v>-98060</v>
      </c>
      <c r="H11461" s="45">
        <v>-94140</v>
      </c>
      <c r="I11461" s="55">
        <f>pro[[#This Row],[Admin expenses 3]]+pro[[#This Row],[Admin expenses 2]]+pro[[#This Row],[Admin expenses 1]]+pro[[#This Row],[COGS]]</f>
        <v>-452258.68499999994</v>
      </c>
      <c r="J11461" s="55">
        <f>pro[[#This Row],[Revenue]]+pro[[#This Row],[AdminExp]]</f>
        <v>-267594.12099999993</v>
      </c>
      <c r="K11461" s="83">
        <f>pro[[#This Row],[Profit]]/pro[[#This Row],[Revenue]]</f>
        <v>-1.44908213684137</v>
      </c>
      <c r="L11461" s="56">
        <f t="shared" si="179"/>
        <v>11</v>
      </c>
      <c r="M11461" s="82" t="str">
        <f>"Q"&amp;" "&amp;VLOOKUP(pro[[#This Row],[Period]],Mapping!A:B,2,0)</f>
        <v>Q 4</v>
      </c>
      <c r="N11461"/>
    </row>
    <row r="11462" spans="1:14" ht="14.25" x14ac:dyDescent="0.2">
      <c r="A11462" s="44" t="s">
        <v>34</v>
      </c>
      <c r="B11462" s="44" t="s">
        <v>28</v>
      </c>
      <c r="C11462" s="44" t="s">
        <v>57</v>
      </c>
      <c r="D11462" s="43">
        <v>271393.85700000002</v>
      </c>
      <c r="E11462" s="43">
        <v>-349299.48199999996</v>
      </c>
      <c r="F11462" s="45">
        <v>-45060</v>
      </c>
      <c r="G11462" s="45">
        <v>-71480</v>
      </c>
      <c r="H11462" s="45">
        <v>-37980</v>
      </c>
      <c r="I11462" s="55">
        <f>pro[[#This Row],[Admin expenses 3]]+pro[[#This Row],[Admin expenses 2]]+pro[[#This Row],[Admin expenses 1]]+pro[[#This Row],[COGS]]</f>
        <v>-503819.48199999996</v>
      </c>
      <c r="J11462" s="55">
        <f>pro[[#This Row],[Revenue]]+pro[[#This Row],[AdminExp]]</f>
        <v>-232425.62499999994</v>
      </c>
      <c r="K11462" s="83">
        <f>pro[[#This Row],[Profit]]/pro[[#This Row],[Revenue]]</f>
        <v>-0.85641446556397161</v>
      </c>
      <c r="L11462" s="56">
        <f t="shared" si="179"/>
        <v>11</v>
      </c>
      <c r="M11462" s="82" t="str">
        <f>"Q"&amp;" "&amp;VLOOKUP(pro[[#This Row],[Period]],Mapping!A:B,2,0)</f>
        <v>Q 4</v>
      </c>
      <c r="N11462"/>
    </row>
    <row r="11463" spans="1:14" ht="14.25" x14ac:dyDescent="0.2">
      <c r="A11463" s="44" t="s">
        <v>34</v>
      </c>
      <c r="B11463" s="44" t="s">
        <v>28</v>
      </c>
      <c r="C11463" s="44" t="s">
        <v>57</v>
      </c>
      <c r="D11463" s="43">
        <v>322609.13299999997</v>
      </c>
      <c r="E11463" s="43">
        <v>-177385.50899999999</v>
      </c>
      <c r="F11463" s="45">
        <v>-34030</v>
      </c>
      <c r="G11463" s="45">
        <v>-80960</v>
      </c>
      <c r="H11463" s="45">
        <v>-70710</v>
      </c>
      <c r="I11463" s="55">
        <f>pro[[#This Row],[Admin expenses 3]]+pro[[#This Row],[Admin expenses 2]]+pro[[#This Row],[Admin expenses 1]]+pro[[#This Row],[COGS]]</f>
        <v>-363085.50899999996</v>
      </c>
      <c r="J11463" s="55">
        <f>pro[[#This Row],[Revenue]]+pro[[#This Row],[AdminExp]]</f>
        <v>-40476.375999999989</v>
      </c>
      <c r="K11463" s="83">
        <f>pro[[#This Row],[Profit]]/pro[[#This Row],[Revenue]]</f>
        <v>-0.12546568543674799</v>
      </c>
      <c r="L11463" s="56">
        <f t="shared" si="179"/>
        <v>11</v>
      </c>
      <c r="M11463" s="82" t="str">
        <f>"Q"&amp;" "&amp;VLOOKUP(pro[[#This Row],[Period]],Mapping!A:B,2,0)</f>
        <v>Q 4</v>
      </c>
      <c r="N11463"/>
    </row>
    <row r="11464" spans="1:14" ht="14.25" x14ac:dyDescent="0.2">
      <c r="A11464" s="44" t="s">
        <v>34</v>
      </c>
      <c r="B11464" s="44" t="s">
        <v>28</v>
      </c>
      <c r="C11464" s="44" t="s">
        <v>57</v>
      </c>
      <c r="D11464" s="43">
        <v>33993.301999999996</v>
      </c>
      <c r="E11464" s="43">
        <v>-16719.975999999999</v>
      </c>
      <c r="F11464" s="45">
        <v>-76190</v>
      </c>
      <c r="G11464" s="45">
        <v>-88160</v>
      </c>
      <c r="H11464" s="45">
        <v>-104100</v>
      </c>
      <c r="I11464" s="55">
        <f>pro[[#This Row],[Admin expenses 3]]+pro[[#This Row],[Admin expenses 2]]+pro[[#This Row],[Admin expenses 1]]+pro[[#This Row],[COGS]]</f>
        <v>-285169.97600000002</v>
      </c>
      <c r="J11464" s="55">
        <f>pro[[#This Row],[Revenue]]+pro[[#This Row],[AdminExp]]</f>
        <v>-251176.67400000003</v>
      </c>
      <c r="K11464" s="83">
        <f>pro[[#This Row],[Profit]]/pro[[#This Row],[Revenue]]</f>
        <v>-7.3890048692533625</v>
      </c>
      <c r="L11464" s="56">
        <f t="shared" si="179"/>
        <v>11</v>
      </c>
      <c r="M11464" s="82" t="str">
        <f>"Q"&amp;" "&amp;VLOOKUP(pro[[#This Row],[Period]],Mapping!A:B,2,0)</f>
        <v>Q 4</v>
      </c>
      <c r="N11464"/>
    </row>
    <row r="11465" spans="1:14" ht="14.25" x14ac:dyDescent="0.2">
      <c r="A11465" s="44" t="s">
        <v>34</v>
      </c>
      <c r="B11465" s="44" t="s">
        <v>28</v>
      </c>
      <c r="C11465" s="44" t="s">
        <v>57</v>
      </c>
      <c r="D11465" s="43">
        <v>433487.02600000001</v>
      </c>
      <c r="E11465" s="43">
        <v>-449026.04599999997</v>
      </c>
      <c r="F11465" s="45">
        <v>-29160</v>
      </c>
      <c r="G11465" s="45">
        <v>-102780</v>
      </c>
      <c r="H11465" s="45">
        <v>-68250</v>
      </c>
      <c r="I11465" s="55">
        <f>pro[[#This Row],[Admin expenses 3]]+pro[[#This Row],[Admin expenses 2]]+pro[[#This Row],[Admin expenses 1]]+pro[[#This Row],[COGS]]</f>
        <v>-649216.04599999997</v>
      </c>
      <c r="J11465" s="55">
        <f>pro[[#This Row],[Revenue]]+pro[[#This Row],[AdminExp]]</f>
        <v>-215729.01999999996</v>
      </c>
      <c r="K11465" s="83">
        <f>pro[[#This Row],[Profit]]/pro[[#This Row],[Revenue]]</f>
        <v>-0.49765969235720553</v>
      </c>
      <c r="L11465" s="56">
        <f t="shared" si="179"/>
        <v>11</v>
      </c>
      <c r="M11465" s="82" t="str">
        <f>"Q"&amp;" "&amp;VLOOKUP(pro[[#This Row],[Period]],Mapping!A:B,2,0)</f>
        <v>Q 4</v>
      </c>
      <c r="N11465"/>
    </row>
    <row r="11466" spans="1:14" ht="14.25" x14ac:dyDescent="0.2">
      <c r="A11466" s="44" t="s">
        <v>34</v>
      </c>
      <c r="B11466" s="44" t="s">
        <v>28</v>
      </c>
      <c r="C11466" s="44" t="s">
        <v>57</v>
      </c>
      <c r="D11466" s="43">
        <v>562498.65700000001</v>
      </c>
      <c r="E11466" s="43">
        <v>-563450.74099999992</v>
      </c>
      <c r="F11466" s="45">
        <v>-93020</v>
      </c>
      <c r="G11466" s="45">
        <v>-104780</v>
      </c>
      <c r="H11466" s="45">
        <v>-80780</v>
      </c>
      <c r="I11466" s="55">
        <f>pro[[#This Row],[Admin expenses 3]]+pro[[#This Row],[Admin expenses 2]]+pro[[#This Row],[Admin expenses 1]]+pro[[#This Row],[COGS]]</f>
        <v>-842030.74099999992</v>
      </c>
      <c r="J11466" s="55">
        <f>pro[[#This Row],[Revenue]]+pro[[#This Row],[AdminExp]]</f>
        <v>-279532.08399999992</v>
      </c>
      <c r="K11466" s="83">
        <f>pro[[#This Row],[Profit]]/pro[[#This Row],[Revenue]]</f>
        <v>-0.49694711359995286</v>
      </c>
      <c r="L11466" s="56">
        <f t="shared" si="179"/>
        <v>11</v>
      </c>
      <c r="M11466" s="82" t="str">
        <f>"Q"&amp;" "&amp;VLOOKUP(pro[[#This Row],[Period]],Mapping!A:B,2,0)</f>
        <v>Q 4</v>
      </c>
      <c r="N11466"/>
    </row>
    <row r="11467" spans="1:14" ht="14.25" x14ac:dyDescent="0.2">
      <c r="A11467" s="44" t="s">
        <v>34</v>
      </c>
      <c r="B11467" s="44" t="s">
        <v>28</v>
      </c>
      <c r="C11467" s="44" t="s">
        <v>57</v>
      </c>
      <c r="D11467" s="43">
        <v>801813.26399999997</v>
      </c>
      <c r="E11467" s="43">
        <v>-732660.98499999987</v>
      </c>
      <c r="F11467" s="45">
        <v>-73130</v>
      </c>
      <c r="G11467" s="45">
        <v>-67210</v>
      </c>
      <c r="H11467" s="45">
        <v>-66950</v>
      </c>
      <c r="I11467" s="55">
        <f>pro[[#This Row],[Admin expenses 3]]+pro[[#This Row],[Admin expenses 2]]+pro[[#This Row],[Admin expenses 1]]+pro[[#This Row],[COGS]]</f>
        <v>-939950.98499999987</v>
      </c>
      <c r="J11467" s="55">
        <f>pro[[#This Row],[Revenue]]+pro[[#This Row],[AdminExp]]</f>
        <v>-138137.7209999999</v>
      </c>
      <c r="K11467" s="83">
        <f>pro[[#This Row],[Profit]]/pro[[#This Row],[Revenue]]</f>
        <v>-0.17228166108262324</v>
      </c>
      <c r="L11467" s="56">
        <f t="shared" si="179"/>
        <v>11</v>
      </c>
      <c r="M11467" s="82" t="str">
        <f>"Q"&amp;" "&amp;VLOOKUP(pro[[#This Row],[Period]],Mapping!A:B,2,0)</f>
        <v>Q 4</v>
      </c>
      <c r="N11467"/>
    </row>
    <row r="11468" spans="1:14" ht="14.25" x14ac:dyDescent="0.2">
      <c r="A11468" s="44" t="s">
        <v>34</v>
      </c>
      <c r="B11468" s="44" t="s">
        <v>28</v>
      </c>
      <c r="C11468" s="44" t="s">
        <v>57</v>
      </c>
      <c r="D11468" s="43">
        <v>122617.72599999998</v>
      </c>
      <c r="E11468" s="43">
        <v>-110911.11500000001</v>
      </c>
      <c r="F11468" s="45">
        <v>-71660</v>
      </c>
      <c r="G11468" s="45">
        <v>-17950</v>
      </c>
      <c r="H11468" s="45">
        <v>-19330</v>
      </c>
      <c r="I11468" s="55">
        <f>pro[[#This Row],[Admin expenses 3]]+pro[[#This Row],[Admin expenses 2]]+pro[[#This Row],[Admin expenses 1]]+pro[[#This Row],[COGS]]</f>
        <v>-219851.11499999999</v>
      </c>
      <c r="J11468" s="55">
        <f>pro[[#This Row],[Revenue]]+pro[[#This Row],[AdminExp]]</f>
        <v>-97233.38900000001</v>
      </c>
      <c r="K11468" s="83">
        <f>pro[[#This Row],[Profit]]/pro[[#This Row],[Revenue]]</f>
        <v>-0.79297987470424969</v>
      </c>
      <c r="L11468" s="56">
        <f t="shared" si="179"/>
        <v>11</v>
      </c>
      <c r="M11468" s="82" t="str">
        <f>"Q"&amp;" "&amp;VLOOKUP(pro[[#This Row],[Period]],Mapping!A:B,2,0)</f>
        <v>Q 4</v>
      </c>
      <c r="N11468"/>
    </row>
    <row r="11469" spans="1:14" ht="14.25" x14ac:dyDescent="0.2">
      <c r="A11469" s="44" t="s">
        <v>34</v>
      </c>
      <c r="B11469" s="44" t="s">
        <v>28</v>
      </c>
      <c r="C11469" s="44" t="s">
        <v>57</v>
      </c>
      <c r="D11469" s="43">
        <v>88956.406000000003</v>
      </c>
      <c r="E11469" s="43">
        <v>-71974.30799999999</v>
      </c>
      <c r="F11469" s="45">
        <v>-59570</v>
      </c>
      <c r="G11469" s="45">
        <v>-22250</v>
      </c>
      <c r="H11469" s="45">
        <v>-64180</v>
      </c>
      <c r="I11469" s="55">
        <f>pro[[#This Row],[Admin expenses 3]]+pro[[#This Row],[Admin expenses 2]]+pro[[#This Row],[Admin expenses 1]]+pro[[#This Row],[COGS]]</f>
        <v>-217974.30799999999</v>
      </c>
      <c r="J11469" s="55">
        <f>pro[[#This Row],[Revenue]]+pro[[#This Row],[AdminExp]]</f>
        <v>-129017.90199999999</v>
      </c>
      <c r="K11469" s="83">
        <f>pro[[#This Row],[Profit]]/pro[[#This Row],[Revenue]]</f>
        <v>-1.4503497589594614</v>
      </c>
      <c r="L11469" s="56">
        <f t="shared" si="179"/>
        <v>11</v>
      </c>
      <c r="M11469" s="82" t="str">
        <f>"Q"&amp;" "&amp;VLOOKUP(pro[[#This Row],[Period]],Mapping!A:B,2,0)</f>
        <v>Q 4</v>
      </c>
      <c r="N11469"/>
    </row>
    <row r="11470" spans="1:14" ht="14.25" x14ac:dyDescent="0.2">
      <c r="A11470" s="44" t="s">
        <v>34</v>
      </c>
      <c r="B11470" s="44" t="s">
        <v>28</v>
      </c>
      <c r="C11470" s="44" t="s">
        <v>57</v>
      </c>
      <c r="D11470" s="43">
        <v>1061957.2879999999</v>
      </c>
      <c r="E11470" s="43">
        <v>-1557837.9249999998</v>
      </c>
      <c r="F11470" s="45">
        <v>-70930</v>
      </c>
      <c r="G11470" s="45">
        <v>-46290</v>
      </c>
      <c r="H11470" s="45">
        <v>-34010</v>
      </c>
      <c r="I11470" s="55">
        <f>pro[[#This Row],[Admin expenses 3]]+pro[[#This Row],[Admin expenses 2]]+pro[[#This Row],[Admin expenses 1]]+pro[[#This Row],[COGS]]</f>
        <v>-1709067.9249999998</v>
      </c>
      <c r="J11470" s="55">
        <f>pro[[#This Row],[Revenue]]+pro[[#This Row],[AdminExp]]</f>
        <v>-647110.63699999987</v>
      </c>
      <c r="K11470" s="83">
        <f>pro[[#This Row],[Profit]]/pro[[#This Row],[Revenue]]</f>
        <v>-0.60935655728556937</v>
      </c>
      <c r="L11470" s="56">
        <f t="shared" si="179"/>
        <v>11</v>
      </c>
      <c r="M11470" s="82" t="str">
        <f>"Q"&amp;" "&amp;VLOOKUP(pro[[#This Row],[Period]],Mapping!A:B,2,0)</f>
        <v>Q 4</v>
      </c>
      <c r="N11470"/>
    </row>
    <row r="11471" spans="1:14" ht="14.25" x14ac:dyDescent="0.2">
      <c r="A11471" s="44" t="s">
        <v>34</v>
      </c>
      <c r="B11471" s="44" t="s">
        <v>28</v>
      </c>
      <c r="C11471" s="44" t="s">
        <v>57</v>
      </c>
      <c r="D11471" s="43">
        <v>26969.509000000002</v>
      </c>
      <c r="E11471" s="43">
        <v>-17732.253000000001</v>
      </c>
      <c r="F11471" s="45">
        <v>-96300</v>
      </c>
      <c r="G11471" s="45">
        <v>-83500</v>
      </c>
      <c r="H11471" s="45">
        <v>-56470</v>
      </c>
      <c r="I11471" s="55">
        <f>pro[[#This Row],[Admin expenses 3]]+pro[[#This Row],[Admin expenses 2]]+pro[[#This Row],[Admin expenses 1]]+pro[[#This Row],[COGS]]</f>
        <v>-254002.253</v>
      </c>
      <c r="J11471" s="55">
        <f>pro[[#This Row],[Revenue]]+pro[[#This Row],[AdminExp]]</f>
        <v>-227032.74400000001</v>
      </c>
      <c r="K11471" s="83">
        <f>pro[[#This Row],[Profit]]/pro[[#This Row],[Revenue]]</f>
        <v>-8.4181267074606367</v>
      </c>
      <c r="L11471" s="56">
        <f t="shared" si="179"/>
        <v>11</v>
      </c>
      <c r="M11471" s="82" t="str">
        <f>"Q"&amp;" "&amp;VLOOKUP(pro[[#This Row],[Period]],Mapping!A:B,2,0)</f>
        <v>Q 4</v>
      </c>
      <c r="N11471"/>
    </row>
    <row r="11472" spans="1:14" ht="14.25" x14ac:dyDescent="0.2">
      <c r="A11472" s="44" t="s">
        <v>34</v>
      </c>
      <c r="B11472" s="44" t="s">
        <v>28</v>
      </c>
      <c r="C11472" s="44" t="s">
        <v>57</v>
      </c>
      <c r="D11472" s="43">
        <v>26111.253000000001</v>
      </c>
      <c r="E11472" s="43">
        <v>-16193.148999999999</v>
      </c>
      <c r="F11472" s="45">
        <v>-57720</v>
      </c>
      <c r="G11472" s="45">
        <v>-70920</v>
      </c>
      <c r="H11472" s="45">
        <v>-80780</v>
      </c>
      <c r="I11472" s="55">
        <f>pro[[#This Row],[Admin expenses 3]]+pro[[#This Row],[Admin expenses 2]]+pro[[#This Row],[Admin expenses 1]]+pro[[#This Row],[COGS]]</f>
        <v>-225613.149</v>
      </c>
      <c r="J11472" s="55">
        <f>pro[[#This Row],[Revenue]]+pro[[#This Row],[AdminExp]]</f>
        <v>-199501.89600000001</v>
      </c>
      <c r="K11472" s="83">
        <f>pro[[#This Row],[Profit]]/pro[[#This Row],[Revenue]]</f>
        <v>-7.6404566261144193</v>
      </c>
      <c r="L11472" s="56">
        <f t="shared" si="179"/>
        <v>11</v>
      </c>
      <c r="M11472" s="82" t="str">
        <f>"Q"&amp;" "&amp;VLOOKUP(pro[[#This Row],[Period]],Mapping!A:B,2,0)</f>
        <v>Q 4</v>
      </c>
      <c r="N11472"/>
    </row>
    <row r="11473" spans="1:14" ht="14.25" x14ac:dyDescent="0.2">
      <c r="A11473" s="44" t="s">
        <v>34</v>
      </c>
      <c r="B11473" s="44" t="s">
        <v>28</v>
      </c>
      <c r="C11473" s="44" t="s">
        <v>57</v>
      </c>
      <c r="D11473" s="43">
        <v>762931.5469999999</v>
      </c>
      <c r="E11473" s="43">
        <v>-70431.353999999992</v>
      </c>
      <c r="F11473" s="45">
        <v>-54770</v>
      </c>
      <c r="G11473" s="45">
        <v>-103100</v>
      </c>
      <c r="H11473" s="45">
        <v>-89900</v>
      </c>
      <c r="I11473" s="55">
        <f>pro[[#This Row],[Admin expenses 3]]+pro[[#This Row],[Admin expenses 2]]+pro[[#This Row],[Admin expenses 1]]+pro[[#This Row],[COGS]]</f>
        <v>-318201.35399999999</v>
      </c>
      <c r="J11473" s="55">
        <f>pro[[#This Row],[Revenue]]+pro[[#This Row],[AdminExp]]</f>
        <v>444730.19299999991</v>
      </c>
      <c r="K11473" s="83">
        <f>pro[[#This Row],[Profit]]/pro[[#This Row],[Revenue]]</f>
        <v>0.58292279923247159</v>
      </c>
      <c r="L11473" s="56">
        <f t="shared" si="179"/>
        <v>11</v>
      </c>
      <c r="M11473" s="82" t="str">
        <f>"Q"&amp;" "&amp;VLOOKUP(pro[[#This Row],[Period]],Mapping!A:B,2,0)</f>
        <v>Q 4</v>
      </c>
      <c r="N11473"/>
    </row>
    <row r="11474" spans="1:14" ht="14.25" x14ac:dyDescent="0.2">
      <c r="A11474" s="44" t="s">
        <v>34</v>
      </c>
      <c r="B11474" s="44" t="s">
        <v>28</v>
      </c>
      <c r="C11474" s="44" t="s">
        <v>57</v>
      </c>
      <c r="D11474" s="43">
        <v>489626.97699999996</v>
      </c>
      <c r="E11474" s="43">
        <v>-180233.62700000001</v>
      </c>
      <c r="F11474" s="45">
        <v>-38440</v>
      </c>
      <c r="G11474" s="45">
        <v>-25550</v>
      </c>
      <c r="H11474" s="45">
        <v>-13980</v>
      </c>
      <c r="I11474" s="55">
        <f>pro[[#This Row],[Admin expenses 3]]+pro[[#This Row],[Admin expenses 2]]+pro[[#This Row],[Admin expenses 1]]+pro[[#This Row],[COGS]]</f>
        <v>-258203.62700000001</v>
      </c>
      <c r="J11474" s="55">
        <f>pro[[#This Row],[Revenue]]+pro[[#This Row],[AdminExp]]</f>
        <v>231423.34999999995</v>
      </c>
      <c r="K11474" s="83">
        <f>pro[[#This Row],[Profit]]/pro[[#This Row],[Revenue]]</f>
        <v>0.47265236776363317</v>
      </c>
      <c r="L11474" s="56">
        <f t="shared" si="179"/>
        <v>11</v>
      </c>
      <c r="M11474" s="82" t="str">
        <f>"Q"&amp;" "&amp;VLOOKUP(pro[[#This Row],[Period]],Mapping!A:B,2,0)</f>
        <v>Q 4</v>
      </c>
      <c r="N11474"/>
    </row>
    <row r="11475" spans="1:14" ht="14.25" x14ac:dyDescent="0.2">
      <c r="A11475" s="44" t="s">
        <v>34</v>
      </c>
      <c r="B11475" s="44" t="s">
        <v>28</v>
      </c>
      <c r="C11475" s="44" t="s">
        <v>57</v>
      </c>
      <c r="D11475" s="43">
        <v>125747.53799999999</v>
      </c>
      <c r="E11475" s="43">
        <v>-19226.598999999998</v>
      </c>
      <c r="F11475" s="45">
        <v>-67060</v>
      </c>
      <c r="G11475" s="45">
        <v>-46230</v>
      </c>
      <c r="H11475" s="45">
        <v>-21680</v>
      </c>
      <c r="I11475" s="55">
        <f>pro[[#This Row],[Admin expenses 3]]+pro[[#This Row],[Admin expenses 2]]+pro[[#This Row],[Admin expenses 1]]+pro[[#This Row],[COGS]]</f>
        <v>-154196.59899999999</v>
      </c>
      <c r="J11475" s="55">
        <f>pro[[#This Row],[Revenue]]+pro[[#This Row],[AdminExp]]</f>
        <v>-28449.061000000002</v>
      </c>
      <c r="K11475" s="83">
        <f>pro[[#This Row],[Profit]]/pro[[#This Row],[Revenue]]</f>
        <v>-0.22623950697150036</v>
      </c>
      <c r="L11475" s="56">
        <f t="shared" si="179"/>
        <v>11</v>
      </c>
      <c r="M11475" s="82" t="str">
        <f>"Q"&amp;" "&amp;VLOOKUP(pro[[#This Row],[Period]],Mapping!A:B,2,0)</f>
        <v>Q 4</v>
      </c>
      <c r="N11475"/>
    </row>
    <row r="11476" spans="1:14" ht="14.25" x14ac:dyDescent="0.2">
      <c r="A11476" s="44" t="s">
        <v>34</v>
      </c>
      <c r="B11476" s="44" t="s">
        <v>28</v>
      </c>
      <c r="C11476" s="44" t="s">
        <v>57</v>
      </c>
      <c r="D11476" s="43">
        <v>48019.152999999991</v>
      </c>
      <c r="E11476" s="43">
        <v>-46957.322999999997</v>
      </c>
      <c r="F11476" s="45">
        <v>-12710</v>
      </c>
      <c r="G11476" s="45">
        <v>-69330</v>
      </c>
      <c r="H11476" s="45">
        <v>-82180</v>
      </c>
      <c r="I11476" s="55">
        <f>pro[[#This Row],[Admin expenses 3]]+pro[[#This Row],[Admin expenses 2]]+pro[[#This Row],[Admin expenses 1]]+pro[[#This Row],[COGS]]</f>
        <v>-211177.323</v>
      </c>
      <c r="J11476" s="55">
        <f>pro[[#This Row],[Revenue]]+pro[[#This Row],[AdminExp]]</f>
        <v>-163158.17000000001</v>
      </c>
      <c r="K11476" s="83">
        <f>pro[[#This Row],[Profit]]/pro[[#This Row],[Revenue]]</f>
        <v>-3.3977727595486753</v>
      </c>
      <c r="L11476" s="56">
        <f t="shared" si="179"/>
        <v>11</v>
      </c>
      <c r="M11476" s="82" t="str">
        <f>"Q"&amp;" "&amp;VLOOKUP(pro[[#This Row],[Period]],Mapping!A:B,2,0)</f>
        <v>Q 4</v>
      </c>
      <c r="N11476"/>
    </row>
    <row r="11477" spans="1:14" ht="14.25" x14ac:dyDescent="0.2">
      <c r="A11477" s="44" t="s">
        <v>34</v>
      </c>
      <c r="B11477" s="44" t="s">
        <v>28</v>
      </c>
      <c r="C11477" s="44" t="s">
        <v>57</v>
      </c>
      <c r="D11477" s="43">
        <v>63694.070999999996</v>
      </c>
      <c r="E11477" s="43">
        <v>-46990.50299999999</v>
      </c>
      <c r="F11477" s="45">
        <v>-45180</v>
      </c>
      <c r="G11477" s="45">
        <v>-94380</v>
      </c>
      <c r="H11477" s="45">
        <v>-74380</v>
      </c>
      <c r="I11477" s="55">
        <f>pro[[#This Row],[Admin expenses 3]]+pro[[#This Row],[Admin expenses 2]]+pro[[#This Row],[Admin expenses 1]]+pro[[#This Row],[COGS]]</f>
        <v>-260930.503</v>
      </c>
      <c r="J11477" s="55">
        <f>pro[[#This Row],[Revenue]]+pro[[#This Row],[AdminExp]]</f>
        <v>-197236.432</v>
      </c>
      <c r="K11477" s="83">
        <f>pro[[#This Row],[Profit]]/pro[[#This Row],[Revenue]]</f>
        <v>-3.0966215364064267</v>
      </c>
      <c r="L11477" s="56">
        <f t="shared" si="179"/>
        <v>11</v>
      </c>
      <c r="M11477" s="82" t="str">
        <f>"Q"&amp;" "&amp;VLOOKUP(pro[[#This Row],[Period]],Mapping!A:B,2,0)</f>
        <v>Q 4</v>
      </c>
      <c r="N11477"/>
    </row>
    <row r="11478" spans="1:14" ht="14.25" x14ac:dyDescent="0.2">
      <c r="A11478" s="44" t="s">
        <v>34</v>
      </c>
      <c r="B11478" s="44" t="s">
        <v>28</v>
      </c>
      <c r="C11478" s="44" t="s">
        <v>57</v>
      </c>
      <c r="D11478" s="43">
        <v>269138.09299999999</v>
      </c>
      <c r="E11478" s="43">
        <v>-144243.421</v>
      </c>
      <c r="F11478" s="45">
        <v>-44020</v>
      </c>
      <c r="G11478" s="45">
        <v>-53080</v>
      </c>
      <c r="H11478" s="45">
        <v>-91370</v>
      </c>
      <c r="I11478" s="55">
        <f>pro[[#This Row],[Admin expenses 3]]+pro[[#This Row],[Admin expenses 2]]+pro[[#This Row],[Admin expenses 1]]+pro[[#This Row],[COGS]]</f>
        <v>-332713.42099999997</v>
      </c>
      <c r="J11478" s="55">
        <f>pro[[#This Row],[Revenue]]+pro[[#This Row],[AdminExp]]</f>
        <v>-63575.32799999998</v>
      </c>
      <c r="K11478" s="83">
        <f>pro[[#This Row],[Profit]]/pro[[#This Row],[Revenue]]</f>
        <v>-0.23621824503304326</v>
      </c>
      <c r="L11478" s="56">
        <f t="shared" si="179"/>
        <v>11</v>
      </c>
      <c r="M11478" s="82" t="str">
        <f>"Q"&amp;" "&amp;VLOOKUP(pro[[#This Row],[Period]],Mapping!A:B,2,0)</f>
        <v>Q 4</v>
      </c>
      <c r="N11478"/>
    </row>
    <row r="11479" spans="1:14" ht="14.25" x14ac:dyDescent="0.2">
      <c r="A11479" s="44" t="s">
        <v>34</v>
      </c>
      <c r="B11479" s="44" t="s">
        <v>28</v>
      </c>
      <c r="C11479" s="44" t="s">
        <v>57</v>
      </c>
      <c r="D11479" s="43">
        <v>401057.50300000003</v>
      </c>
      <c r="E11479" s="43">
        <v>-239301.14599999995</v>
      </c>
      <c r="F11479" s="45">
        <v>-85740</v>
      </c>
      <c r="G11479" s="45">
        <v>-81020</v>
      </c>
      <c r="H11479" s="45">
        <v>-105590</v>
      </c>
      <c r="I11479" s="55">
        <f>pro[[#This Row],[Admin expenses 3]]+pro[[#This Row],[Admin expenses 2]]+pro[[#This Row],[Admin expenses 1]]+pro[[#This Row],[COGS]]</f>
        <v>-511651.14599999995</v>
      </c>
      <c r="J11479" s="55">
        <f>pro[[#This Row],[Revenue]]+pro[[#This Row],[AdminExp]]</f>
        <v>-110593.64299999992</v>
      </c>
      <c r="K11479" s="83">
        <f>pro[[#This Row],[Profit]]/pro[[#This Row],[Revenue]]</f>
        <v>-0.27575507794452087</v>
      </c>
      <c r="L11479" s="56">
        <f t="shared" si="179"/>
        <v>11</v>
      </c>
      <c r="M11479" s="82" t="str">
        <f>"Q"&amp;" "&amp;VLOOKUP(pro[[#This Row],[Period]],Mapping!A:B,2,0)</f>
        <v>Q 4</v>
      </c>
      <c r="N11479"/>
    </row>
    <row r="11480" spans="1:14" ht="14.25" x14ac:dyDescent="0.2">
      <c r="A11480" s="44" t="s">
        <v>34</v>
      </c>
      <c r="B11480" s="44" t="s">
        <v>28</v>
      </c>
      <c r="C11480" s="44" t="s">
        <v>57</v>
      </c>
      <c r="D11480" s="43">
        <v>39204.150999999998</v>
      </c>
      <c r="E11480" s="43">
        <v>-28738.087</v>
      </c>
      <c r="F11480" s="45">
        <v>-47680</v>
      </c>
      <c r="G11480" s="45">
        <v>-42970</v>
      </c>
      <c r="H11480" s="45">
        <v>-75780</v>
      </c>
      <c r="I11480" s="55">
        <f>pro[[#This Row],[Admin expenses 3]]+pro[[#This Row],[Admin expenses 2]]+pro[[#This Row],[Admin expenses 1]]+pro[[#This Row],[COGS]]</f>
        <v>-195168.087</v>
      </c>
      <c r="J11480" s="55">
        <f>pro[[#This Row],[Revenue]]+pro[[#This Row],[AdminExp]]</f>
        <v>-155963.93599999999</v>
      </c>
      <c r="K11480" s="83">
        <f>pro[[#This Row],[Profit]]/pro[[#This Row],[Revenue]]</f>
        <v>-3.9782505684155742</v>
      </c>
      <c r="L11480" s="56">
        <f t="shared" si="179"/>
        <v>11</v>
      </c>
      <c r="M11480" s="82" t="str">
        <f>"Q"&amp;" "&amp;VLOOKUP(pro[[#This Row],[Period]],Mapping!A:B,2,0)</f>
        <v>Q 4</v>
      </c>
      <c r="N11480"/>
    </row>
    <row r="11481" spans="1:14" ht="14.25" x14ac:dyDescent="0.2">
      <c r="A11481" s="44" t="s">
        <v>34</v>
      </c>
      <c r="B11481" s="44" t="s">
        <v>28</v>
      </c>
      <c r="C11481" s="44" t="s">
        <v>57</v>
      </c>
      <c r="D11481" s="43">
        <v>319365.56400000001</v>
      </c>
      <c r="E11481" s="43">
        <v>-153873.55900000001</v>
      </c>
      <c r="F11481" s="45">
        <v>-84600</v>
      </c>
      <c r="G11481" s="45">
        <v>-59250</v>
      </c>
      <c r="H11481" s="45">
        <v>-30530</v>
      </c>
      <c r="I11481" s="55">
        <f>pro[[#This Row],[Admin expenses 3]]+pro[[#This Row],[Admin expenses 2]]+pro[[#This Row],[Admin expenses 1]]+pro[[#This Row],[COGS]]</f>
        <v>-328253.55900000001</v>
      </c>
      <c r="J11481" s="55">
        <f>pro[[#This Row],[Revenue]]+pro[[#This Row],[AdminExp]]</f>
        <v>-8887.9949999999953</v>
      </c>
      <c r="K11481" s="83">
        <f>pro[[#This Row],[Profit]]/pro[[#This Row],[Revenue]]</f>
        <v>-2.7830160799678438E-2</v>
      </c>
      <c r="L11481" s="56">
        <f t="shared" si="179"/>
        <v>11</v>
      </c>
      <c r="M11481" s="82" t="str">
        <f>"Q"&amp;" "&amp;VLOOKUP(pro[[#This Row],[Period]],Mapping!A:B,2,0)</f>
        <v>Q 4</v>
      </c>
      <c r="N11481"/>
    </row>
    <row r="11482" spans="1:14" ht="14.25" x14ac:dyDescent="0.2">
      <c r="A11482" s="44" t="s">
        <v>34</v>
      </c>
      <c r="B11482" s="44" t="s">
        <v>28</v>
      </c>
      <c r="C11482" s="44" t="s">
        <v>57</v>
      </c>
      <c r="D11482" s="43">
        <v>249653.48800000001</v>
      </c>
      <c r="E11482" s="43">
        <v>-170399.60699999999</v>
      </c>
      <c r="F11482" s="45">
        <v>-67530</v>
      </c>
      <c r="G11482" s="45">
        <v>-40490</v>
      </c>
      <c r="H11482" s="45">
        <v>-100920</v>
      </c>
      <c r="I11482" s="55">
        <f>pro[[#This Row],[Admin expenses 3]]+pro[[#This Row],[Admin expenses 2]]+pro[[#This Row],[Admin expenses 1]]+pro[[#This Row],[COGS]]</f>
        <v>-379339.60699999996</v>
      </c>
      <c r="J11482" s="55">
        <f>pro[[#This Row],[Revenue]]+pro[[#This Row],[AdminExp]]</f>
        <v>-129686.11899999995</v>
      </c>
      <c r="K11482" s="83">
        <f>pro[[#This Row],[Profit]]/pro[[#This Row],[Revenue]]</f>
        <v>-0.51946447870177537</v>
      </c>
      <c r="L11482" s="56">
        <f t="shared" si="179"/>
        <v>11</v>
      </c>
      <c r="M11482" s="82" t="str">
        <f>"Q"&amp;" "&amp;VLOOKUP(pro[[#This Row],[Period]],Mapping!A:B,2,0)</f>
        <v>Q 4</v>
      </c>
      <c r="N11482"/>
    </row>
    <row r="11483" spans="1:14" ht="14.25" x14ac:dyDescent="0.2">
      <c r="A11483" s="44" t="s">
        <v>34</v>
      </c>
      <c r="B11483" s="44" t="s">
        <v>28</v>
      </c>
      <c r="C11483" s="44" t="s">
        <v>57</v>
      </c>
      <c r="D11483" s="43">
        <v>565290.66299999994</v>
      </c>
      <c r="E11483" s="43">
        <v>-13566.797999999999</v>
      </c>
      <c r="F11483" s="45">
        <v>-43410</v>
      </c>
      <c r="G11483" s="45">
        <v>-83010</v>
      </c>
      <c r="H11483" s="45">
        <v>-100900</v>
      </c>
      <c r="I11483" s="55">
        <f>pro[[#This Row],[Admin expenses 3]]+pro[[#This Row],[Admin expenses 2]]+pro[[#This Row],[Admin expenses 1]]+pro[[#This Row],[COGS]]</f>
        <v>-240886.79800000001</v>
      </c>
      <c r="J11483" s="55">
        <f>pro[[#This Row],[Revenue]]+pro[[#This Row],[AdminExp]]</f>
        <v>324403.86499999993</v>
      </c>
      <c r="K11483" s="83">
        <f>pro[[#This Row],[Profit]]/pro[[#This Row],[Revenue]]</f>
        <v>0.57387090612533254</v>
      </c>
      <c r="L11483" s="56">
        <f t="shared" si="179"/>
        <v>11</v>
      </c>
      <c r="M11483" s="82" t="str">
        <f>"Q"&amp;" "&amp;VLOOKUP(pro[[#This Row],[Period]],Mapping!A:B,2,0)</f>
        <v>Q 4</v>
      </c>
      <c r="N11483"/>
    </row>
    <row r="11484" spans="1:14" ht="14.25" x14ac:dyDescent="0.2">
      <c r="A11484" s="44" t="s">
        <v>34</v>
      </c>
      <c r="B11484" s="44" t="s">
        <v>28</v>
      </c>
      <c r="C11484" s="44" t="s">
        <v>57</v>
      </c>
      <c r="D11484" s="43">
        <v>669164.09</v>
      </c>
      <c r="E11484" s="43">
        <v>-107498.18799999999</v>
      </c>
      <c r="F11484" s="45">
        <v>-107250</v>
      </c>
      <c r="G11484" s="45">
        <v>-79880</v>
      </c>
      <c r="H11484" s="45">
        <v>-54700</v>
      </c>
      <c r="I11484" s="55">
        <f>pro[[#This Row],[Admin expenses 3]]+pro[[#This Row],[Admin expenses 2]]+pro[[#This Row],[Admin expenses 1]]+pro[[#This Row],[COGS]]</f>
        <v>-349328.18799999997</v>
      </c>
      <c r="J11484" s="55">
        <f>pro[[#This Row],[Revenue]]+pro[[#This Row],[AdminExp]]</f>
        <v>319835.902</v>
      </c>
      <c r="K11484" s="83">
        <f>pro[[#This Row],[Profit]]/pro[[#This Row],[Revenue]]</f>
        <v>0.47796333781150752</v>
      </c>
      <c r="L11484" s="56">
        <f t="shared" si="179"/>
        <v>11</v>
      </c>
      <c r="M11484" s="82" t="str">
        <f>"Q"&amp;" "&amp;VLOOKUP(pro[[#This Row],[Period]],Mapping!A:B,2,0)</f>
        <v>Q 4</v>
      </c>
      <c r="N11484"/>
    </row>
    <row r="11485" spans="1:14" ht="14.25" x14ac:dyDescent="0.2">
      <c r="A11485" s="44" t="s">
        <v>34</v>
      </c>
      <c r="B11485" s="44" t="s">
        <v>28</v>
      </c>
      <c r="C11485" s="44" t="s">
        <v>58</v>
      </c>
      <c r="D11485" s="43">
        <v>575490.09699999995</v>
      </c>
      <c r="E11485" s="43">
        <v>-751978.07999999984</v>
      </c>
      <c r="F11485" s="45">
        <v>-103880</v>
      </c>
      <c r="G11485" s="45">
        <v>-33440</v>
      </c>
      <c r="H11485" s="45">
        <v>-69190</v>
      </c>
      <c r="I11485" s="55">
        <f>pro[[#This Row],[Admin expenses 3]]+pro[[#This Row],[Admin expenses 2]]+pro[[#This Row],[Admin expenses 1]]+pro[[#This Row],[COGS]]</f>
        <v>-958488.07999999984</v>
      </c>
      <c r="J11485" s="55">
        <f>pro[[#This Row],[Revenue]]+pro[[#This Row],[AdminExp]]</f>
        <v>-382997.98299999989</v>
      </c>
      <c r="K11485" s="83">
        <f>pro[[#This Row],[Profit]]/pro[[#This Row],[Revenue]]</f>
        <v>-0.66551620088086405</v>
      </c>
      <c r="L11485" s="56">
        <f t="shared" si="179"/>
        <v>11</v>
      </c>
      <c r="M11485" s="82" t="str">
        <f>"Q"&amp;" "&amp;VLOOKUP(pro[[#This Row],[Period]],Mapping!A:B,2,0)</f>
        <v>Q 4</v>
      </c>
      <c r="N11485"/>
    </row>
    <row r="11486" spans="1:14" ht="14.25" x14ac:dyDescent="0.2">
      <c r="A11486" s="44" t="s">
        <v>34</v>
      </c>
      <c r="B11486" s="44" t="s">
        <v>28</v>
      </c>
      <c r="C11486" s="44" t="s">
        <v>59</v>
      </c>
      <c r="D11486" s="43">
        <v>680047.09499999997</v>
      </c>
      <c r="E11486" s="43">
        <v>-1609778.2329999998</v>
      </c>
      <c r="F11486" s="45">
        <v>-70330</v>
      </c>
      <c r="G11486" s="45">
        <v>-106120</v>
      </c>
      <c r="H11486" s="45">
        <v>-97730</v>
      </c>
      <c r="I11486" s="55">
        <f>pro[[#This Row],[Admin expenses 3]]+pro[[#This Row],[Admin expenses 2]]+pro[[#This Row],[Admin expenses 1]]+pro[[#This Row],[COGS]]</f>
        <v>-1883958.2329999998</v>
      </c>
      <c r="J11486" s="55">
        <f>pro[[#This Row],[Revenue]]+pro[[#This Row],[AdminExp]]</f>
        <v>-1203911.1379999998</v>
      </c>
      <c r="K11486" s="83">
        <f>pro[[#This Row],[Profit]]/pro[[#This Row],[Revenue]]</f>
        <v>-1.7703349471700924</v>
      </c>
      <c r="L11486" s="56">
        <f t="shared" si="179"/>
        <v>11</v>
      </c>
      <c r="M11486" s="82" t="str">
        <f>"Q"&amp;" "&amp;VLOOKUP(pro[[#This Row],[Period]],Mapping!A:B,2,0)</f>
        <v>Q 4</v>
      </c>
      <c r="N11486"/>
    </row>
    <row r="11487" spans="1:14" ht="14.25" x14ac:dyDescent="0.2">
      <c r="A11487" s="44" t="s">
        <v>34</v>
      </c>
      <c r="B11487" s="44" t="s">
        <v>28</v>
      </c>
      <c r="C11487" s="44" t="s">
        <v>57</v>
      </c>
      <c r="D11487" s="43">
        <v>112227.64</v>
      </c>
      <c r="E11487" s="43">
        <v>-274438.44399999996</v>
      </c>
      <c r="F11487" s="45">
        <v>-89220</v>
      </c>
      <c r="G11487" s="45">
        <v>-39630</v>
      </c>
      <c r="H11487" s="45">
        <v>-96580</v>
      </c>
      <c r="I11487" s="55">
        <f>pro[[#This Row],[Admin expenses 3]]+pro[[#This Row],[Admin expenses 2]]+pro[[#This Row],[Admin expenses 1]]+pro[[#This Row],[COGS]]</f>
        <v>-499868.44399999996</v>
      </c>
      <c r="J11487" s="55">
        <f>pro[[#This Row],[Revenue]]+pro[[#This Row],[AdminExp]]</f>
        <v>-387640.80399999995</v>
      </c>
      <c r="K11487" s="83">
        <f>pro[[#This Row],[Profit]]/pro[[#This Row],[Revenue]]</f>
        <v>-3.4540582337826935</v>
      </c>
      <c r="L11487" s="56">
        <f t="shared" si="179"/>
        <v>11</v>
      </c>
      <c r="M11487" s="82" t="str">
        <f>"Q"&amp;" "&amp;VLOOKUP(pro[[#This Row],[Period]],Mapping!A:B,2,0)</f>
        <v>Q 4</v>
      </c>
      <c r="N11487"/>
    </row>
    <row r="11488" spans="1:14" ht="14.25" x14ac:dyDescent="0.2">
      <c r="A11488" s="44" t="s">
        <v>34</v>
      </c>
      <c r="B11488" s="44" t="s">
        <v>28</v>
      </c>
      <c r="C11488" s="44" t="s">
        <v>57</v>
      </c>
      <c r="D11488" s="43">
        <v>939906.87</v>
      </c>
      <c r="E11488" s="43">
        <v>-3501469.9229999995</v>
      </c>
      <c r="F11488" s="45">
        <v>-44440</v>
      </c>
      <c r="G11488" s="45">
        <v>-63970</v>
      </c>
      <c r="H11488" s="45">
        <v>-81810</v>
      </c>
      <c r="I11488" s="55">
        <f>pro[[#This Row],[Admin expenses 3]]+pro[[#This Row],[Admin expenses 2]]+pro[[#This Row],[Admin expenses 1]]+pro[[#This Row],[COGS]]</f>
        <v>-3691689.9229999995</v>
      </c>
      <c r="J11488" s="55">
        <f>pro[[#This Row],[Revenue]]+pro[[#This Row],[AdminExp]]</f>
        <v>-2751783.0529999994</v>
      </c>
      <c r="K11488" s="83">
        <f>pro[[#This Row],[Profit]]/pro[[#This Row],[Revenue]]</f>
        <v>-2.9277188419742046</v>
      </c>
      <c r="L11488" s="56">
        <f t="shared" si="179"/>
        <v>11</v>
      </c>
      <c r="M11488" s="82" t="str">
        <f>"Q"&amp;" "&amp;VLOOKUP(pro[[#This Row],[Period]],Mapping!A:B,2,0)</f>
        <v>Q 4</v>
      </c>
      <c r="N11488"/>
    </row>
    <row r="11489" spans="1:14" ht="14.25" x14ac:dyDescent="0.2">
      <c r="A11489" s="44" t="s">
        <v>34</v>
      </c>
      <c r="B11489" s="44" t="s">
        <v>14</v>
      </c>
      <c r="C11489" s="44" t="s">
        <v>57</v>
      </c>
      <c r="D11489" s="43">
        <v>11126.618999999999</v>
      </c>
      <c r="E11489" s="43">
        <v>-8828.393</v>
      </c>
      <c r="F11489" s="45">
        <v>-73860</v>
      </c>
      <c r="G11489" s="45">
        <v>-39080</v>
      </c>
      <c r="H11489" s="45">
        <v>-40330</v>
      </c>
      <c r="I11489" s="55">
        <f>pro[[#This Row],[Admin expenses 3]]+pro[[#This Row],[Admin expenses 2]]+pro[[#This Row],[Admin expenses 1]]+pro[[#This Row],[COGS]]</f>
        <v>-162098.39300000001</v>
      </c>
      <c r="J11489" s="55">
        <f>pro[[#This Row],[Revenue]]+pro[[#This Row],[AdminExp]]</f>
        <v>-150971.774</v>
      </c>
      <c r="K11489" s="83">
        <f>pro[[#This Row],[Profit]]/pro[[#This Row],[Revenue]]</f>
        <v>-13.568521938245572</v>
      </c>
      <c r="L11489" s="56">
        <f t="shared" si="179"/>
        <v>11</v>
      </c>
      <c r="M11489" s="82" t="str">
        <f>"Q"&amp;" "&amp;VLOOKUP(pro[[#This Row],[Period]],Mapping!A:B,2,0)</f>
        <v>Q 4</v>
      </c>
      <c r="N11489"/>
    </row>
    <row r="11490" spans="1:14" ht="14.25" x14ac:dyDescent="0.2">
      <c r="A11490" s="44" t="s">
        <v>34</v>
      </c>
      <c r="B11490" s="44" t="s">
        <v>14</v>
      </c>
      <c r="C11490" s="44" t="s">
        <v>57</v>
      </c>
      <c r="D11490" s="43">
        <v>1813533.7779999999</v>
      </c>
      <c r="E11490" s="43">
        <v>-980214.2</v>
      </c>
      <c r="F11490" s="45">
        <v>-41440</v>
      </c>
      <c r="G11490" s="45">
        <v>-14970</v>
      </c>
      <c r="H11490" s="45">
        <v>-84980</v>
      </c>
      <c r="I11490" s="55">
        <f>pro[[#This Row],[Admin expenses 3]]+pro[[#This Row],[Admin expenses 2]]+pro[[#This Row],[Admin expenses 1]]+pro[[#This Row],[COGS]]</f>
        <v>-1121604.2</v>
      </c>
      <c r="J11490" s="55">
        <f>pro[[#This Row],[Revenue]]+pro[[#This Row],[AdminExp]]</f>
        <v>691929.57799999998</v>
      </c>
      <c r="K11490" s="83">
        <f>pro[[#This Row],[Profit]]/pro[[#This Row],[Revenue]]</f>
        <v>0.38153663658973769</v>
      </c>
      <c r="L11490" s="56">
        <f t="shared" si="179"/>
        <v>11</v>
      </c>
      <c r="M11490" s="82" t="str">
        <f>"Q"&amp;" "&amp;VLOOKUP(pro[[#This Row],[Period]],Mapping!A:B,2,0)</f>
        <v>Q 4</v>
      </c>
      <c r="N11490"/>
    </row>
    <row r="11491" spans="1:14" ht="14.25" x14ac:dyDescent="0.2">
      <c r="A11491" s="44" t="s">
        <v>34</v>
      </c>
      <c r="B11491" s="44" t="s">
        <v>14</v>
      </c>
      <c r="C11491" s="44" t="s">
        <v>57</v>
      </c>
      <c r="D11491" s="43">
        <v>284312.33599999995</v>
      </c>
      <c r="E11491" s="43">
        <v>-117248.236</v>
      </c>
      <c r="F11491" s="45">
        <v>-98880</v>
      </c>
      <c r="G11491" s="45">
        <v>-24910</v>
      </c>
      <c r="H11491" s="45">
        <v>-24350</v>
      </c>
      <c r="I11491" s="55">
        <f>pro[[#This Row],[Admin expenses 3]]+pro[[#This Row],[Admin expenses 2]]+pro[[#This Row],[Admin expenses 1]]+pro[[#This Row],[COGS]]</f>
        <v>-265388.23600000003</v>
      </c>
      <c r="J11491" s="55">
        <f>pro[[#This Row],[Revenue]]+pro[[#This Row],[AdminExp]]</f>
        <v>18924.099999999919</v>
      </c>
      <c r="K11491" s="83">
        <f>pro[[#This Row],[Profit]]/pro[[#This Row],[Revenue]]</f>
        <v>6.6560952881059371E-2</v>
      </c>
      <c r="L11491" s="56">
        <f t="shared" si="179"/>
        <v>11</v>
      </c>
      <c r="M11491" s="82" t="str">
        <f>"Q"&amp;" "&amp;VLOOKUP(pro[[#This Row],[Period]],Mapping!A:B,2,0)</f>
        <v>Q 4</v>
      </c>
      <c r="N11491"/>
    </row>
    <row r="11492" spans="1:14" ht="14.25" x14ac:dyDescent="0.2">
      <c r="A11492" s="44" t="s">
        <v>34</v>
      </c>
      <c r="B11492" s="44" t="s">
        <v>14</v>
      </c>
      <c r="C11492" s="44" t="s">
        <v>58</v>
      </c>
      <c r="D11492" s="43">
        <v>1481836.2019999998</v>
      </c>
      <c r="E11492" s="43">
        <v>-704311.73399999994</v>
      </c>
      <c r="F11492" s="45">
        <v>-68260</v>
      </c>
      <c r="G11492" s="45">
        <v>-79840</v>
      </c>
      <c r="H11492" s="45">
        <v>-80920</v>
      </c>
      <c r="I11492" s="55">
        <f>pro[[#This Row],[Admin expenses 3]]+pro[[#This Row],[Admin expenses 2]]+pro[[#This Row],[Admin expenses 1]]+pro[[#This Row],[COGS]]</f>
        <v>-933331.73399999994</v>
      </c>
      <c r="J11492" s="55">
        <f>pro[[#This Row],[Revenue]]+pro[[#This Row],[AdminExp]]</f>
        <v>548504.46799999988</v>
      </c>
      <c r="K11492" s="83">
        <f>pro[[#This Row],[Profit]]/pro[[#This Row],[Revenue]]</f>
        <v>0.37015188808297178</v>
      </c>
      <c r="L11492" s="56">
        <f t="shared" si="179"/>
        <v>11</v>
      </c>
      <c r="M11492" s="82" t="str">
        <f>"Q"&amp;" "&amp;VLOOKUP(pro[[#This Row],[Period]],Mapping!A:B,2,0)</f>
        <v>Q 4</v>
      </c>
      <c r="N11492"/>
    </row>
    <row r="11493" spans="1:14" ht="14.25" x14ac:dyDescent="0.2">
      <c r="A11493" s="44" t="s">
        <v>34</v>
      </c>
      <c r="B11493" s="44" t="s">
        <v>14</v>
      </c>
      <c r="C11493" s="44" t="s">
        <v>59</v>
      </c>
      <c r="D11493" s="43">
        <v>2874294.4439999997</v>
      </c>
      <c r="E11493" s="43">
        <v>-1539867.9939999999</v>
      </c>
      <c r="F11493" s="45">
        <v>-68320</v>
      </c>
      <c r="G11493" s="45">
        <v>-91870</v>
      </c>
      <c r="H11493" s="45">
        <v>-56420</v>
      </c>
      <c r="I11493" s="55">
        <f>pro[[#This Row],[Admin expenses 3]]+pro[[#This Row],[Admin expenses 2]]+pro[[#This Row],[Admin expenses 1]]+pro[[#This Row],[COGS]]</f>
        <v>-1756477.9939999999</v>
      </c>
      <c r="J11493" s="55">
        <f>pro[[#This Row],[Revenue]]+pro[[#This Row],[AdminExp]]</f>
        <v>1117816.4499999997</v>
      </c>
      <c r="K11493" s="83">
        <f>pro[[#This Row],[Profit]]/pro[[#This Row],[Revenue]]</f>
        <v>0.38890116227772237</v>
      </c>
      <c r="L11493" s="56">
        <f t="shared" si="179"/>
        <v>11</v>
      </c>
      <c r="M11493" s="82" t="str">
        <f>"Q"&amp;" "&amp;VLOOKUP(pro[[#This Row],[Period]],Mapping!A:B,2,0)</f>
        <v>Q 4</v>
      </c>
      <c r="N11493"/>
    </row>
    <row r="11494" spans="1:14" ht="14.25" x14ac:dyDescent="0.2">
      <c r="A11494" s="44" t="s">
        <v>34</v>
      </c>
      <c r="B11494" s="44" t="s">
        <v>14</v>
      </c>
      <c r="C11494" s="44" t="s">
        <v>57</v>
      </c>
      <c r="D11494" s="43">
        <v>20302.687999999998</v>
      </c>
      <c r="E11494" s="43">
        <v>-1088.241</v>
      </c>
      <c r="F11494" s="45">
        <v>-66580</v>
      </c>
      <c r="G11494" s="45">
        <v>-97020</v>
      </c>
      <c r="H11494" s="45">
        <v>-93870</v>
      </c>
      <c r="I11494" s="55">
        <f>pro[[#This Row],[Admin expenses 3]]+pro[[#This Row],[Admin expenses 2]]+pro[[#This Row],[Admin expenses 1]]+pro[[#This Row],[COGS]]</f>
        <v>-258558.24100000001</v>
      </c>
      <c r="J11494" s="55">
        <f>pro[[#This Row],[Revenue]]+pro[[#This Row],[AdminExp]]</f>
        <v>-238255.55300000001</v>
      </c>
      <c r="K11494" s="83">
        <f>pro[[#This Row],[Profit]]/pro[[#This Row],[Revenue]]</f>
        <v>-11.73517285001868</v>
      </c>
      <c r="L11494" s="56">
        <f t="shared" si="179"/>
        <v>11</v>
      </c>
      <c r="M11494" s="82" t="str">
        <f>"Q"&amp;" "&amp;VLOOKUP(pro[[#This Row],[Period]],Mapping!A:B,2,0)</f>
        <v>Q 4</v>
      </c>
      <c r="N11494"/>
    </row>
    <row r="11495" spans="1:14" ht="14.25" x14ac:dyDescent="0.2">
      <c r="A11495" s="44" t="s">
        <v>34</v>
      </c>
      <c r="B11495" s="44" t="s">
        <v>14</v>
      </c>
      <c r="C11495" s="44" t="s">
        <v>57</v>
      </c>
      <c r="D11495" s="43">
        <v>217425.88699999996</v>
      </c>
      <c r="E11495" s="43">
        <v>-8259.6149999999998</v>
      </c>
      <c r="F11495" s="45">
        <v>-78590</v>
      </c>
      <c r="G11495" s="45">
        <v>-82520</v>
      </c>
      <c r="H11495" s="45">
        <v>-51170</v>
      </c>
      <c r="I11495" s="55">
        <f>pro[[#This Row],[Admin expenses 3]]+pro[[#This Row],[Admin expenses 2]]+pro[[#This Row],[Admin expenses 1]]+pro[[#This Row],[COGS]]</f>
        <v>-220539.61499999999</v>
      </c>
      <c r="J11495" s="55">
        <f>pro[[#This Row],[Revenue]]+pro[[#This Row],[AdminExp]]</f>
        <v>-3113.7280000000319</v>
      </c>
      <c r="K11495" s="83">
        <f>pro[[#This Row],[Profit]]/pro[[#This Row],[Revenue]]</f>
        <v>-1.4320870633035672E-2</v>
      </c>
      <c r="L11495" s="56">
        <f t="shared" si="179"/>
        <v>11</v>
      </c>
      <c r="M11495" s="82" t="str">
        <f>"Q"&amp;" "&amp;VLOOKUP(pro[[#This Row],[Period]],Mapping!A:B,2,0)</f>
        <v>Q 4</v>
      </c>
      <c r="N11495"/>
    </row>
    <row r="11496" spans="1:14" ht="14.25" x14ac:dyDescent="0.2">
      <c r="A11496" s="44" t="s">
        <v>34</v>
      </c>
      <c r="B11496" s="44" t="s">
        <v>14</v>
      </c>
      <c r="C11496" s="44" t="s">
        <v>57</v>
      </c>
      <c r="D11496" s="43">
        <v>1338553.9159999997</v>
      </c>
      <c r="E11496" s="43">
        <v>-1289298.4859999998</v>
      </c>
      <c r="F11496" s="45">
        <v>-20830</v>
      </c>
      <c r="G11496" s="45">
        <v>-68510</v>
      </c>
      <c r="H11496" s="45">
        <v>-30110</v>
      </c>
      <c r="I11496" s="55">
        <f>pro[[#This Row],[Admin expenses 3]]+pro[[#This Row],[Admin expenses 2]]+pro[[#This Row],[Admin expenses 1]]+pro[[#This Row],[COGS]]</f>
        <v>-1408748.4859999998</v>
      </c>
      <c r="J11496" s="55">
        <f>pro[[#This Row],[Revenue]]+pro[[#This Row],[AdminExp]]</f>
        <v>-70194.570000000065</v>
      </c>
      <c r="K11496" s="83">
        <f>pro[[#This Row],[Profit]]/pro[[#This Row],[Revenue]]</f>
        <v>-5.2440599635883538E-2</v>
      </c>
      <c r="L11496" s="56">
        <f t="shared" si="179"/>
        <v>11</v>
      </c>
      <c r="M11496" s="82" t="str">
        <f>"Q"&amp;" "&amp;VLOOKUP(pro[[#This Row],[Period]],Mapping!A:B,2,0)</f>
        <v>Q 4</v>
      </c>
      <c r="N11496"/>
    </row>
    <row r="11497" spans="1:14" ht="14.25" x14ac:dyDescent="0.2">
      <c r="A11497" s="44" t="s">
        <v>34</v>
      </c>
      <c r="B11497" s="44" t="s">
        <v>14</v>
      </c>
      <c r="C11497" s="44" t="s">
        <v>58</v>
      </c>
      <c r="D11497" s="43">
        <v>473559.56900000002</v>
      </c>
      <c r="E11497" s="43">
        <v>-435794.91899999999</v>
      </c>
      <c r="F11497" s="45">
        <v>-17660</v>
      </c>
      <c r="G11497" s="45">
        <v>-56750</v>
      </c>
      <c r="H11497" s="45">
        <v>-57360</v>
      </c>
      <c r="I11497" s="55">
        <f>pro[[#This Row],[Admin expenses 3]]+pro[[#This Row],[Admin expenses 2]]+pro[[#This Row],[Admin expenses 1]]+pro[[#This Row],[COGS]]</f>
        <v>-567564.91899999999</v>
      </c>
      <c r="J11497" s="55">
        <f>pro[[#This Row],[Revenue]]+pro[[#This Row],[AdminExp]]</f>
        <v>-94005.349999999977</v>
      </c>
      <c r="K11497" s="83">
        <f>pro[[#This Row],[Profit]]/pro[[#This Row],[Revenue]]</f>
        <v>-0.19850797271082063</v>
      </c>
      <c r="L11497" s="56">
        <f t="shared" si="179"/>
        <v>11</v>
      </c>
      <c r="M11497" s="82" t="str">
        <f>"Q"&amp;" "&amp;VLOOKUP(pro[[#This Row],[Period]],Mapping!A:B,2,0)</f>
        <v>Q 4</v>
      </c>
      <c r="N11497"/>
    </row>
    <row r="11498" spans="1:14" ht="14.25" x14ac:dyDescent="0.2">
      <c r="A11498" s="44" t="s">
        <v>34</v>
      </c>
      <c r="B11498" s="44" t="s">
        <v>14</v>
      </c>
      <c r="C11498" s="44" t="s">
        <v>59</v>
      </c>
      <c r="D11498" s="43">
        <v>540570.79299999995</v>
      </c>
      <c r="E11498" s="43">
        <v>-98235.815999999992</v>
      </c>
      <c r="F11498" s="45">
        <v>-103720</v>
      </c>
      <c r="G11498" s="45">
        <v>-69060</v>
      </c>
      <c r="H11498" s="45">
        <v>-67970</v>
      </c>
      <c r="I11498" s="55">
        <f>pro[[#This Row],[Admin expenses 3]]+pro[[#This Row],[Admin expenses 2]]+pro[[#This Row],[Admin expenses 1]]+pro[[#This Row],[COGS]]</f>
        <v>-338985.81599999999</v>
      </c>
      <c r="J11498" s="55">
        <f>pro[[#This Row],[Revenue]]+pro[[#This Row],[AdminExp]]</f>
        <v>201584.97699999996</v>
      </c>
      <c r="K11498" s="83">
        <f>pro[[#This Row],[Profit]]/pro[[#This Row],[Revenue]]</f>
        <v>0.37291133670257315</v>
      </c>
      <c r="L11498" s="56">
        <f t="shared" si="179"/>
        <v>11</v>
      </c>
      <c r="M11498" s="82" t="str">
        <f>"Q"&amp;" "&amp;VLOOKUP(pro[[#This Row],[Period]],Mapping!A:B,2,0)</f>
        <v>Q 4</v>
      </c>
      <c r="N11498"/>
    </row>
    <row r="11499" spans="1:14" ht="14.25" x14ac:dyDescent="0.2">
      <c r="A11499" s="44" t="s">
        <v>34</v>
      </c>
      <c r="B11499" s="44" t="s">
        <v>14</v>
      </c>
      <c r="C11499" s="44" t="s">
        <v>57</v>
      </c>
      <c r="D11499" s="43">
        <v>620801.49599999993</v>
      </c>
      <c r="E11499" s="43">
        <v>-195054.15299999996</v>
      </c>
      <c r="F11499" s="45">
        <v>-82110</v>
      </c>
      <c r="G11499" s="45">
        <v>-14860</v>
      </c>
      <c r="H11499" s="45">
        <v>-69680</v>
      </c>
      <c r="I11499" s="55">
        <f>pro[[#This Row],[Admin expenses 3]]+pro[[#This Row],[Admin expenses 2]]+pro[[#This Row],[Admin expenses 1]]+pro[[#This Row],[COGS]]</f>
        <v>-361704.15299999993</v>
      </c>
      <c r="J11499" s="55">
        <f>pro[[#This Row],[Revenue]]+pro[[#This Row],[AdminExp]]</f>
        <v>259097.34299999999</v>
      </c>
      <c r="K11499" s="83">
        <f>pro[[#This Row],[Profit]]/pro[[#This Row],[Revenue]]</f>
        <v>0.41735940501019675</v>
      </c>
      <c r="L11499" s="56">
        <f t="shared" si="179"/>
        <v>11</v>
      </c>
      <c r="M11499" s="82" t="str">
        <f>"Q"&amp;" "&amp;VLOOKUP(pro[[#This Row],[Period]],Mapping!A:B,2,0)</f>
        <v>Q 4</v>
      </c>
      <c r="N11499"/>
    </row>
    <row r="11500" spans="1:14" ht="14.25" x14ac:dyDescent="0.2">
      <c r="A11500" s="44" t="s">
        <v>34</v>
      </c>
      <c r="B11500" s="44" t="s">
        <v>14</v>
      </c>
      <c r="C11500" s="44" t="s">
        <v>57</v>
      </c>
      <c r="D11500" s="43">
        <v>1096277.483</v>
      </c>
      <c r="E11500" s="43">
        <v>-1192726.7379999999</v>
      </c>
      <c r="F11500" s="45">
        <v>-52960</v>
      </c>
      <c r="G11500" s="45">
        <v>-84810</v>
      </c>
      <c r="H11500" s="45">
        <v>-73090</v>
      </c>
      <c r="I11500" s="55">
        <f>pro[[#This Row],[Admin expenses 3]]+pro[[#This Row],[Admin expenses 2]]+pro[[#This Row],[Admin expenses 1]]+pro[[#This Row],[COGS]]</f>
        <v>-1403586.7379999999</v>
      </c>
      <c r="J11500" s="55">
        <f>pro[[#This Row],[Revenue]]+pro[[#This Row],[AdminExp]]</f>
        <v>-307309.25499999989</v>
      </c>
      <c r="K11500" s="83">
        <f>pro[[#This Row],[Profit]]/pro[[#This Row],[Revenue]]</f>
        <v>-0.28032068501401475</v>
      </c>
      <c r="L11500" s="56">
        <f t="shared" si="179"/>
        <v>11</v>
      </c>
      <c r="M11500" s="82" t="str">
        <f>"Q"&amp;" "&amp;VLOOKUP(pro[[#This Row],[Period]],Mapping!A:B,2,0)</f>
        <v>Q 4</v>
      </c>
      <c r="N11500"/>
    </row>
    <row r="11501" spans="1:14" ht="14.25" x14ac:dyDescent="0.2">
      <c r="A11501" s="44" t="s">
        <v>34</v>
      </c>
      <c r="B11501" s="44" t="s">
        <v>14</v>
      </c>
      <c r="C11501" s="44" t="s">
        <v>58</v>
      </c>
      <c r="D11501" s="43">
        <v>337316.147</v>
      </c>
      <c r="E11501" s="43">
        <v>-497149.35199999996</v>
      </c>
      <c r="F11501" s="45">
        <v>-17830</v>
      </c>
      <c r="G11501" s="45">
        <v>-96340</v>
      </c>
      <c r="H11501" s="45">
        <v>-75600</v>
      </c>
      <c r="I11501" s="55">
        <f>pro[[#This Row],[Admin expenses 3]]+pro[[#This Row],[Admin expenses 2]]+pro[[#This Row],[Admin expenses 1]]+pro[[#This Row],[COGS]]</f>
        <v>-686919.35199999996</v>
      </c>
      <c r="J11501" s="55">
        <f>pro[[#This Row],[Revenue]]+pro[[#This Row],[AdminExp]]</f>
        <v>-349603.20499999996</v>
      </c>
      <c r="K11501" s="83">
        <f>pro[[#This Row],[Profit]]/pro[[#This Row],[Revenue]]</f>
        <v>-1.036425940795535</v>
      </c>
      <c r="L11501" s="56">
        <f t="shared" si="179"/>
        <v>11</v>
      </c>
      <c r="M11501" s="82" t="str">
        <f>"Q"&amp;" "&amp;VLOOKUP(pro[[#This Row],[Period]],Mapping!A:B,2,0)</f>
        <v>Q 4</v>
      </c>
      <c r="N11501"/>
    </row>
    <row r="11502" spans="1:14" ht="14.25" x14ac:dyDescent="0.2">
      <c r="A11502" s="44" t="s">
        <v>34</v>
      </c>
      <c r="B11502" s="44" t="s">
        <v>14</v>
      </c>
      <c r="C11502" s="44" t="s">
        <v>59</v>
      </c>
      <c r="D11502" s="43">
        <v>314469.81999999995</v>
      </c>
      <c r="E11502" s="43">
        <v>-255251.962</v>
      </c>
      <c r="F11502" s="45">
        <v>-22290</v>
      </c>
      <c r="G11502" s="45">
        <v>-54710</v>
      </c>
      <c r="H11502" s="45">
        <v>-78210</v>
      </c>
      <c r="I11502" s="55">
        <f>pro[[#This Row],[Admin expenses 3]]+pro[[#This Row],[Admin expenses 2]]+pro[[#This Row],[Admin expenses 1]]+pro[[#This Row],[COGS]]</f>
        <v>-410461.962</v>
      </c>
      <c r="J11502" s="55">
        <f>pro[[#This Row],[Revenue]]+pro[[#This Row],[AdminExp]]</f>
        <v>-95992.142000000051</v>
      </c>
      <c r="K11502" s="83">
        <f>pro[[#This Row],[Profit]]/pro[[#This Row],[Revenue]]</f>
        <v>-0.30525072962486532</v>
      </c>
      <c r="L11502" s="56">
        <f t="shared" si="179"/>
        <v>11</v>
      </c>
      <c r="M11502" s="82" t="str">
        <f>"Q"&amp;" "&amp;VLOOKUP(pro[[#This Row],[Period]],Mapping!A:B,2,0)</f>
        <v>Q 4</v>
      </c>
      <c r="N11502"/>
    </row>
    <row r="11503" spans="1:14" ht="14.25" x14ac:dyDescent="0.2">
      <c r="A11503" s="44" t="s">
        <v>34</v>
      </c>
      <c r="B11503" s="44" t="s">
        <v>14</v>
      </c>
      <c r="C11503" s="44" t="s">
        <v>57</v>
      </c>
      <c r="D11503" s="43">
        <v>125876.53399999999</v>
      </c>
      <c r="E11503" s="43">
        <v>-15925.125999999997</v>
      </c>
      <c r="F11503" s="45">
        <v>-70170</v>
      </c>
      <c r="G11503" s="45">
        <v>-95010</v>
      </c>
      <c r="H11503" s="45">
        <v>-81660</v>
      </c>
      <c r="I11503" s="55">
        <f>pro[[#This Row],[Admin expenses 3]]+pro[[#This Row],[Admin expenses 2]]+pro[[#This Row],[Admin expenses 1]]+pro[[#This Row],[COGS]]</f>
        <v>-262765.12599999999</v>
      </c>
      <c r="J11503" s="55">
        <f>pro[[#This Row],[Revenue]]+pro[[#This Row],[AdminExp]]</f>
        <v>-136888.592</v>
      </c>
      <c r="K11503" s="83">
        <f>pro[[#This Row],[Profit]]/pro[[#This Row],[Revenue]]</f>
        <v>-1.0874830093431078</v>
      </c>
      <c r="L11503" s="56">
        <f t="shared" si="179"/>
        <v>11</v>
      </c>
      <c r="M11503" s="82" t="str">
        <f>"Q"&amp;" "&amp;VLOOKUP(pro[[#This Row],[Period]],Mapping!A:B,2,0)</f>
        <v>Q 4</v>
      </c>
      <c r="N11503"/>
    </row>
    <row r="11504" spans="1:14" ht="14.25" x14ac:dyDescent="0.2">
      <c r="A11504" s="44" t="s">
        <v>34</v>
      </c>
      <c r="B11504" s="44" t="s">
        <v>14</v>
      </c>
      <c r="C11504" s="44" t="s">
        <v>57</v>
      </c>
      <c r="D11504" s="43">
        <v>307680.76500000001</v>
      </c>
      <c r="E11504" s="43">
        <v>-23959.362000000001</v>
      </c>
      <c r="F11504" s="45">
        <v>-70560</v>
      </c>
      <c r="G11504" s="45">
        <v>-56900</v>
      </c>
      <c r="H11504" s="45">
        <v>-55690</v>
      </c>
      <c r="I11504" s="55">
        <f>pro[[#This Row],[Admin expenses 3]]+pro[[#This Row],[Admin expenses 2]]+pro[[#This Row],[Admin expenses 1]]+pro[[#This Row],[COGS]]</f>
        <v>-207109.36199999999</v>
      </c>
      <c r="J11504" s="55">
        <f>pro[[#This Row],[Revenue]]+pro[[#This Row],[AdminExp]]</f>
        <v>100571.40300000002</v>
      </c>
      <c r="K11504" s="83">
        <f>pro[[#This Row],[Profit]]/pro[[#This Row],[Revenue]]</f>
        <v>0.3268693218440224</v>
      </c>
      <c r="L11504" s="56">
        <f t="shared" si="179"/>
        <v>11</v>
      </c>
      <c r="M11504" s="82" t="str">
        <f>"Q"&amp;" "&amp;VLOOKUP(pro[[#This Row],[Period]],Mapping!A:B,2,0)</f>
        <v>Q 4</v>
      </c>
      <c r="N11504"/>
    </row>
    <row r="11505" spans="1:14" ht="14.25" x14ac:dyDescent="0.2">
      <c r="A11505" s="44" t="s">
        <v>34</v>
      </c>
      <c r="B11505" s="44" t="s">
        <v>14</v>
      </c>
      <c r="C11505" s="44" t="s">
        <v>57</v>
      </c>
      <c r="D11505" s="43">
        <v>373675.38599999994</v>
      </c>
      <c r="E11505" s="43">
        <v>-18487.308000000001</v>
      </c>
      <c r="F11505" s="45">
        <v>-77240</v>
      </c>
      <c r="G11505" s="45">
        <v>-47160</v>
      </c>
      <c r="H11505" s="45">
        <v>-65160</v>
      </c>
      <c r="I11505" s="55">
        <f>pro[[#This Row],[Admin expenses 3]]+pro[[#This Row],[Admin expenses 2]]+pro[[#This Row],[Admin expenses 1]]+pro[[#This Row],[COGS]]</f>
        <v>-208047.30799999999</v>
      </c>
      <c r="J11505" s="55">
        <f>pro[[#This Row],[Revenue]]+pro[[#This Row],[AdminExp]]</f>
        <v>165628.07799999995</v>
      </c>
      <c r="K11505" s="83">
        <f>pro[[#This Row],[Profit]]/pro[[#This Row],[Revenue]]</f>
        <v>0.44324053498134336</v>
      </c>
      <c r="L11505" s="56">
        <f t="shared" si="179"/>
        <v>11</v>
      </c>
      <c r="M11505" s="82" t="str">
        <f>"Q"&amp;" "&amp;VLOOKUP(pro[[#This Row],[Period]],Mapping!A:B,2,0)</f>
        <v>Q 4</v>
      </c>
      <c r="N11505"/>
    </row>
    <row r="11506" spans="1:14" ht="14.25" x14ac:dyDescent="0.2">
      <c r="A11506" s="44" t="s">
        <v>34</v>
      </c>
      <c r="B11506" s="44" t="s">
        <v>14</v>
      </c>
      <c r="C11506" s="44" t="s">
        <v>58</v>
      </c>
      <c r="D11506" s="43">
        <v>718774.39899999998</v>
      </c>
      <c r="E11506" s="43">
        <v>-32392.521000000001</v>
      </c>
      <c r="F11506" s="45">
        <v>-78110</v>
      </c>
      <c r="G11506" s="45">
        <v>-73610</v>
      </c>
      <c r="H11506" s="45">
        <v>-100810</v>
      </c>
      <c r="I11506" s="55">
        <f>pro[[#This Row],[Admin expenses 3]]+pro[[#This Row],[Admin expenses 2]]+pro[[#This Row],[Admin expenses 1]]+pro[[#This Row],[COGS]]</f>
        <v>-284922.52100000001</v>
      </c>
      <c r="J11506" s="55">
        <f>pro[[#This Row],[Revenue]]+pro[[#This Row],[AdminExp]]</f>
        <v>433851.87799999997</v>
      </c>
      <c r="K11506" s="83">
        <f>pro[[#This Row],[Profit]]/pro[[#This Row],[Revenue]]</f>
        <v>0.60359951412237201</v>
      </c>
      <c r="L11506" s="56">
        <f t="shared" si="179"/>
        <v>11</v>
      </c>
      <c r="M11506" s="82" t="str">
        <f>"Q"&amp;" "&amp;VLOOKUP(pro[[#This Row],[Period]],Mapping!A:B,2,0)</f>
        <v>Q 4</v>
      </c>
      <c r="N11506"/>
    </row>
    <row r="11507" spans="1:14" ht="14.25" x14ac:dyDescent="0.2">
      <c r="A11507" s="44" t="s">
        <v>34</v>
      </c>
      <c r="B11507" s="44" t="s">
        <v>14</v>
      </c>
      <c r="C11507" s="44" t="s">
        <v>59</v>
      </c>
      <c r="D11507" s="43">
        <v>103621.48299999999</v>
      </c>
      <c r="E11507" s="43">
        <v>-205856.89599999998</v>
      </c>
      <c r="F11507" s="45">
        <v>-104300</v>
      </c>
      <c r="G11507" s="45">
        <v>-41160</v>
      </c>
      <c r="H11507" s="45">
        <v>-59480</v>
      </c>
      <c r="I11507" s="55">
        <f>pro[[#This Row],[Admin expenses 3]]+pro[[#This Row],[Admin expenses 2]]+pro[[#This Row],[Admin expenses 1]]+pro[[#This Row],[COGS]]</f>
        <v>-410796.89599999995</v>
      </c>
      <c r="J11507" s="55">
        <f>pro[[#This Row],[Revenue]]+pro[[#This Row],[AdminExp]]</f>
        <v>-307175.41299999994</v>
      </c>
      <c r="K11507" s="83">
        <f>pro[[#This Row],[Profit]]/pro[[#This Row],[Revenue]]</f>
        <v>-2.9643989268132747</v>
      </c>
      <c r="L11507" s="56">
        <f t="shared" si="179"/>
        <v>11</v>
      </c>
      <c r="M11507" s="82" t="str">
        <f>"Q"&amp;" "&amp;VLOOKUP(pro[[#This Row],[Period]],Mapping!A:B,2,0)</f>
        <v>Q 4</v>
      </c>
      <c r="N11507"/>
    </row>
    <row r="11508" spans="1:14" ht="14.25" x14ac:dyDescent="0.2">
      <c r="A11508" s="44" t="s">
        <v>34</v>
      </c>
      <c r="B11508" s="44" t="s">
        <v>14</v>
      </c>
      <c r="C11508" s="44" t="s">
        <v>60</v>
      </c>
      <c r="D11508" s="43">
        <v>59561.683999999994</v>
      </c>
      <c r="E11508" s="43">
        <v>-7368.8019999999988</v>
      </c>
      <c r="F11508" s="45">
        <v>-44520</v>
      </c>
      <c r="G11508" s="45">
        <v>-61610</v>
      </c>
      <c r="H11508" s="45">
        <v>-72110</v>
      </c>
      <c r="I11508" s="55">
        <f>pro[[#This Row],[Admin expenses 3]]+pro[[#This Row],[Admin expenses 2]]+pro[[#This Row],[Admin expenses 1]]+pro[[#This Row],[COGS]]</f>
        <v>-185608.802</v>
      </c>
      <c r="J11508" s="55">
        <f>pro[[#This Row],[Revenue]]+pro[[#This Row],[AdminExp]]</f>
        <v>-126047.118</v>
      </c>
      <c r="K11508" s="83">
        <f>pro[[#This Row],[Profit]]/pro[[#This Row],[Revenue]]</f>
        <v>-2.1162450343076267</v>
      </c>
      <c r="L11508" s="56">
        <f t="shared" si="179"/>
        <v>11</v>
      </c>
      <c r="M11508" s="82" t="str">
        <f>"Q"&amp;" "&amp;VLOOKUP(pro[[#This Row],[Period]],Mapping!A:B,2,0)</f>
        <v>Q 4</v>
      </c>
      <c r="N11508"/>
    </row>
    <row r="11509" spans="1:14" ht="14.25" x14ac:dyDescent="0.2">
      <c r="A11509" s="44" t="s">
        <v>34</v>
      </c>
      <c r="B11509" s="44" t="s">
        <v>14</v>
      </c>
      <c r="C11509" s="44" t="s">
        <v>57</v>
      </c>
      <c r="D11509" s="43">
        <v>26404.756000000001</v>
      </c>
      <c r="E11509" s="43">
        <v>-13565.251</v>
      </c>
      <c r="F11509" s="45">
        <v>-47370</v>
      </c>
      <c r="G11509" s="45">
        <v>-108020</v>
      </c>
      <c r="H11509" s="45">
        <v>-102880</v>
      </c>
      <c r="I11509" s="55">
        <f>pro[[#This Row],[Admin expenses 3]]+pro[[#This Row],[Admin expenses 2]]+pro[[#This Row],[Admin expenses 1]]+pro[[#This Row],[COGS]]</f>
        <v>-271835.25099999999</v>
      </c>
      <c r="J11509" s="55">
        <f>pro[[#This Row],[Revenue]]+pro[[#This Row],[AdminExp]]</f>
        <v>-245430.495</v>
      </c>
      <c r="K11509" s="83">
        <f>pro[[#This Row],[Profit]]/pro[[#This Row],[Revenue]]</f>
        <v>-9.2949351624381595</v>
      </c>
      <c r="L11509" s="56">
        <f t="shared" si="179"/>
        <v>11</v>
      </c>
      <c r="M11509" s="82" t="str">
        <f>"Q"&amp;" "&amp;VLOOKUP(pro[[#This Row],[Period]],Mapping!A:B,2,0)</f>
        <v>Q 4</v>
      </c>
      <c r="N11509"/>
    </row>
    <row r="11510" spans="1:14" ht="14.25" x14ac:dyDescent="0.2">
      <c r="A11510" s="44" t="s">
        <v>34</v>
      </c>
      <c r="B11510" s="44" t="s">
        <v>14</v>
      </c>
      <c r="C11510" s="44" t="s">
        <v>58</v>
      </c>
      <c r="D11510" s="43">
        <v>41735.616999999998</v>
      </c>
      <c r="E11510" s="43">
        <v>-8305.9760000000006</v>
      </c>
      <c r="F11510" s="45">
        <v>-101450</v>
      </c>
      <c r="G11510" s="45">
        <v>-46200</v>
      </c>
      <c r="H11510" s="45">
        <v>-18330</v>
      </c>
      <c r="I11510" s="55">
        <f>pro[[#This Row],[Admin expenses 3]]+pro[[#This Row],[Admin expenses 2]]+pro[[#This Row],[Admin expenses 1]]+pro[[#This Row],[COGS]]</f>
        <v>-174285.976</v>
      </c>
      <c r="J11510" s="55">
        <f>pro[[#This Row],[Revenue]]+pro[[#This Row],[AdminExp]]</f>
        <v>-132550.359</v>
      </c>
      <c r="K11510" s="83">
        <f>pro[[#This Row],[Profit]]/pro[[#This Row],[Revenue]]</f>
        <v>-3.1759530235290399</v>
      </c>
      <c r="L11510" s="56">
        <f t="shared" si="179"/>
        <v>11</v>
      </c>
      <c r="M11510" s="82" t="str">
        <f>"Q"&amp;" "&amp;VLOOKUP(pro[[#This Row],[Period]],Mapping!A:B,2,0)</f>
        <v>Q 4</v>
      </c>
      <c r="N11510"/>
    </row>
    <row r="11511" spans="1:14" ht="14.25" x14ac:dyDescent="0.2">
      <c r="A11511" s="44" t="s">
        <v>34</v>
      </c>
      <c r="B11511" s="44" t="s">
        <v>14</v>
      </c>
      <c r="C11511" s="44" t="s">
        <v>59</v>
      </c>
      <c r="D11511" s="43">
        <v>642988.99699999997</v>
      </c>
      <c r="E11511" s="43">
        <v>-171081.386</v>
      </c>
      <c r="F11511" s="45">
        <v>-69010</v>
      </c>
      <c r="G11511" s="45">
        <v>-39180</v>
      </c>
      <c r="H11511" s="45">
        <v>-67220</v>
      </c>
      <c r="I11511" s="55">
        <f>pro[[#This Row],[Admin expenses 3]]+pro[[#This Row],[Admin expenses 2]]+pro[[#This Row],[Admin expenses 1]]+pro[[#This Row],[COGS]]</f>
        <v>-346491.386</v>
      </c>
      <c r="J11511" s="55">
        <f>pro[[#This Row],[Revenue]]+pro[[#This Row],[AdminExp]]</f>
        <v>296497.61099999998</v>
      </c>
      <c r="K11511" s="83">
        <f>pro[[#This Row],[Profit]]/pro[[#This Row],[Revenue]]</f>
        <v>0.46112392651098505</v>
      </c>
      <c r="L11511" s="56">
        <f t="shared" si="179"/>
        <v>11</v>
      </c>
      <c r="M11511" s="82" t="str">
        <f>"Q"&amp;" "&amp;VLOOKUP(pro[[#This Row],[Period]],Mapping!A:B,2,0)</f>
        <v>Q 4</v>
      </c>
      <c r="N11511"/>
    </row>
    <row r="11512" spans="1:14" ht="14.25" x14ac:dyDescent="0.2">
      <c r="A11512" s="44" t="s">
        <v>34</v>
      </c>
      <c r="B11512" s="44" t="s">
        <v>14</v>
      </c>
      <c r="C11512" s="44" t="s">
        <v>60</v>
      </c>
      <c r="D11512" s="43">
        <v>33442.485999999997</v>
      </c>
      <c r="E11512" s="43">
        <v>-27278.943999999996</v>
      </c>
      <c r="F11512" s="45">
        <v>-107440</v>
      </c>
      <c r="G11512" s="45">
        <v>-43050</v>
      </c>
      <c r="H11512" s="45">
        <v>-50330</v>
      </c>
      <c r="I11512" s="55">
        <f>pro[[#This Row],[Admin expenses 3]]+pro[[#This Row],[Admin expenses 2]]+pro[[#This Row],[Admin expenses 1]]+pro[[#This Row],[COGS]]</f>
        <v>-228098.94399999999</v>
      </c>
      <c r="J11512" s="55">
        <f>pro[[#This Row],[Revenue]]+pro[[#This Row],[AdminExp]]</f>
        <v>-194656.45799999998</v>
      </c>
      <c r="K11512" s="83">
        <f>pro[[#This Row],[Profit]]/pro[[#This Row],[Revenue]]</f>
        <v>-5.8206336095946938</v>
      </c>
      <c r="L11512" s="56">
        <f t="shared" si="179"/>
        <v>11</v>
      </c>
      <c r="M11512" s="82" t="str">
        <f>"Q"&amp;" "&amp;VLOOKUP(pro[[#This Row],[Period]],Mapping!A:B,2,0)</f>
        <v>Q 4</v>
      </c>
      <c r="N11512"/>
    </row>
    <row r="11513" spans="1:14" ht="14.25" x14ac:dyDescent="0.2">
      <c r="A11513" s="44" t="s">
        <v>34</v>
      </c>
      <c r="B11513" s="44" t="s">
        <v>14</v>
      </c>
      <c r="C11513" s="44" t="s">
        <v>57</v>
      </c>
      <c r="D11513" s="43">
        <v>1129761.1359999999</v>
      </c>
      <c r="E11513" s="43">
        <v>-225151.89199999999</v>
      </c>
      <c r="F11513" s="45">
        <v>-65130</v>
      </c>
      <c r="G11513" s="45">
        <v>-62700</v>
      </c>
      <c r="H11513" s="45">
        <v>-86330</v>
      </c>
      <c r="I11513" s="55">
        <f>pro[[#This Row],[Admin expenses 3]]+pro[[#This Row],[Admin expenses 2]]+pro[[#This Row],[Admin expenses 1]]+pro[[#This Row],[COGS]]</f>
        <v>-439311.89199999999</v>
      </c>
      <c r="J11513" s="55">
        <f>pro[[#This Row],[Revenue]]+pro[[#This Row],[AdminExp]]</f>
        <v>690449.24399999995</v>
      </c>
      <c r="K11513" s="83">
        <f>pro[[#This Row],[Profit]]/pro[[#This Row],[Revenue]]</f>
        <v>0.61114621666362579</v>
      </c>
      <c r="L11513" s="56">
        <f t="shared" si="179"/>
        <v>11</v>
      </c>
      <c r="M11513" s="82" t="str">
        <f>"Q"&amp;" "&amp;VLOOKUP(pro[[#This Row],[Period]],Mapping!A:B,2,0)</f>
        <v>Q 4</v>
      </c>
      <c r="N11513"/>
    </row>
    <row r="11514" spans="1:14" ht="14.25" x14ac:dyDescent="0.2">
      <c r="A11514" s="44" t="s">
        <v>34</v>
      </c>
      <c r="B11514" s="44" t="s">
        <v>14</v>
      </c>
      <c r="C11514" s="44" t="s">
        <v>58</v>
      </c>
      <c r="D11514" s="43">
        <v>185450.783</v>
      </c>
      <c r="E11514" s="43">
        <v>-87798.235000000001</v>
      </c>
      <c r="F11514" s="45">
        <v>-103170</v>
      </c>
      <c r="G11514" s="45">
        <v>-107220</v>
      </c>
      <c r="H11514" s="45">
        <v>-35330</v>
      </c>
      <c r="I11514" s="55">
        <f>pro[[#This Row],[Admin expenses 3]]+pro[[#This Row],[Admin expenses 2]]+pro[[#This Row],[Admin expenses 1]]+pro[[#This Row],[COGS]]</f>
        <v>-333518.23499999999</v>
      </c>
      <c r="J11514" s="55">
        <f>pro[[#This Row],[Revenue]]+pro[[#This Row],[AdminExp]]</f>
        <v>-148067.45199999999</v>
      </c>
      <c r="K11514" s="83">
        <f>pro[[#This Row],[Profit]]/pro[[#This Row],[Revenue]]</f>
        <v>-0.79841912557468142</v>
      </c>
      <c r="L11514" s="56">
        <f t="shared" si="179"/>
        <v>11</v>
      </c>
      <c r="M11514" s="82" t="str">
        <f>"Q"&amp;" "&amp;VLOOKUP(pro[[#This Row],[Period]],Mapping!A:B,2,0)</f>
        <v>Q 4</v>
      </c>
      <c r="N11514"/>
    </row>
    <row r="11515" spans="1:14" ht="14.25" x14ac:dyDescent="0.2">
      <c r="A11515" s="44" t="s">
        <v>34</v>
      </c>
      <c r="B11515" s="44" t="s">
        <v>14</v>
      </c>
      <c r="C11515" s="44" t="s">
        <v>59</v>
      </c>
      <c r="D11515" s="43">
        <v>149859.77299999999</v>
      </c>
      <c r="E11515" s="43">
        <v>-76554.673999999999</v>
      </c>
      <c r="F11515" s="45">
        <v>-63350</v>
      </c>
      <c r="G11515" s="45">
        <v>-100520</v>
      </c>
      <c r="H11515" s="45">
        <v>-65500</v>
      </c>
      <c r="I11515" s="55">
        <f>pro[[#This Row],[Admin expenses 3]]+pro[[#This Row],[Admin expenses 2]]+pro[[#This Row],[Admin expenses 1]]+pro[[#This Row],[COGS]]</f>
        <v>-305924.674</v>
      </c>
      <c r="J11515" s="55">
        <f>pro[[#This Row],[Revenue]]+pro[[#This Row],[AdminExp]]</f>
        <v>-156064.90100000001</v>
      </c>
      <c r="K11515" s="83">
        <f>pro[[#This Row],[Profit]]/pro[[#This Row],[Revenue]]</f>
        <v>-1.041406228474669</v>
      </c>
      <c r="L11515" s="56">
        <f t="shared" si="179"/>
        <v>11</v>
      </c>
      <c r="M11515" s="82" t="str">
        <f>"Q"&amp;" "&amp;VLOOKUP(pro[[#This Row],[Period]],Mapping!A:B,2,0)</f>
        <v>Q 4</v>
      </c>
      <c r="N11515"/>
    </row>
    <row r="11516" spans="1:14" ht="14.25" x14ac:dyDescent="0.2">
      <c r="A11516" s="44" t="s">
        <v>34</v>
      </c>
      <c r="B11516" s="44" t="s">
        <v>14</v>
      </c>
      <c r="C11516" s="44" t="s">
        <v>60</v>
      </c>
      <c r="D11516" s="43">
        <v>419882.96</v>
      </c>
      <c r="E11516" s="43">
        <v>-169564.304</v>
      </c>
      <c r="F11516" s="45">
        <v>-75130</v>
      </c>
      <c r="G11516" s="45">
        <v>-82270</v>
      </c>
      <c r="H11516" s="45">
        <v>-75590</v>
      </c>
      <c r="I11516" s="55">
        <f>pro[[#This Row],[Admin expenses 3]]+pro[[#This Row],[Admin expenses 2]]+pro[[#This Row],[Admin expenses 1]]+pro[[#This Row],[COGS]]</f>
        <v>-402554.304</v>
      </c>
      <c r="J11516" s="55">
        <f>pro[[#This Row],[Revenue]]+pro[[#This Row],[AdminExp]]</f>
        <v>17328.656000000017</v>
      </c>
      <c r="K11516" s="83">
        <f>pro[[#This Row],[Profit]]/pro[[#This Row],[Revenue]]</f>
        <v>4.1270205392474169E-2</v>
      </c>
      <c r="L11516" s="56">
        <f t="shared" si="179"/>
        <v>11</v>
      </c>
      <c r="M11516" s="82" t="str">
        <f>"Q"&amp;" "&amp;VLOOKUP(pro[[#This Row],[Period]],Mapping!A:B,2,0)</f>
        <v>Q 4</v>
      </c>
      <c r="N11516"/>
    </row>
    <row r="11517" spans="1:14" ht="14.25" x14ac:dyDescent="0.2">
      <c r="A11517" s="44" t="s">
        <v>34</v>
      </c>
      <c r="B11517" s="44" t="s">
        <v>14</v>
      </c>
      <c r="C11517" s="44" t="s">
        <v>57</v>
      </c>
      <c r="D11517" s="43">
        <v>1154070.379</v>
      </c>
      <c r="E11517" s="43">
        <v>-51001.237000000001</v>
      </c>
      <c r="F11517" s="45">
        <v>-94270</v>
      </c>
      <c r="G11517" s="45">
        <v>-33850</v>
      </c>
      <c r="H11517" s="45">
        <v>-40660</v>
      </c>
      <c r="I11517" s="55">
        <f>pro[[#This Row],[Admin expenses 3]]+pro[[#This Row],[Admin expenses 2]]+pro[[#This Row],[Admin expenses 1]]+pro[[#This Row],[COGS]]</f>
        <v>-219781.23699999999</v>
      </c>
      <c r="J11517" s="55">
        <f>pro[[#This Row],[Revenue]]+pro[[#This Row],[AdminExp]]</f>
        <v>934289.14199999999</v>
      </c>
      <c r="K11517" s="83">
        <f>pro[[#This Row],[Profit]]/pro[[#This Row],[Revenue]]</f>
        <v>0.80955993585898978</v>
      </c>
      <c r="L11517" s="56">
        <f t="shared" si="179"/>
        <v>11</v>
      </c>
      <c r="M11517" s="82" t="str">
        <f>"Q"&amp;" "&amp;VLOOKUP(pro[[#This Row],[Period]],Mapping!A:B,2,0)</f>
        <v>Q 4</v>
      </c>
      <c r="N11517"/>
    </row>
    <row r="11518" spans="1:14" ht="14.25" x14ac:dyDescent="0.2">
      <c r="A11518" s="44" t="s">
        <v>34</v>
      </c>
      <c r="B11518" s="44" t="s">
        <v>14</v>
      </c>
      <c r="C11518" s="44" t="s">
        <v>58</v>
      </c>
      <c r="D11518" s="43">
        <v>565060.51699999999</v>
      </c>
      <c r="E11518" s="43">
        <v>-43788.898999999998</v>
      </c>
      <c r="F11518" s="45">
        <v>-36540</v>
      </c>
      <c r="G11518" s="45">
        <v>-104780</v>
      </c>
      <c r="H11518" s="45">
        <v>-63640</v>
      </c>
      <c r="I11518" s="55">
        <f>pro[[#This Row],[Admin expenses 3]]+pro[[#This Row],[Admin expenses 2]]+pro[[#This Row],[Admin expenses 1]]+pro[[#This Row],[COGS]]</f>
        <v>-248748.899</v>
      </c>
      <c r="J11518" s="55">
        <f>pro[[#This Row],[Revenue]]+pro[[#This Row],[AdminExp]]</f>
        <v>316311.61800000002</v>
      </c>
      <c r="K11518" s="83">
        <f>pro[[#This Row],[Profit]]/pro[[#This Row],[Revenue]]</f>
        <v>0.55978361340719907</v>
      </c>
      <c r="L11518" s="56">
        <f t="shared" si="179"/>
        <v>11</v>
      </c>
      <c r="M11518" s="82" t="str">
        <f>"Q"&amp;" "&amp;VLOOKUP(pro[[#This Row],[Period]],Mapping!A:B,2,0)</f>
        <v>Q 4</v>
      </c>
      <c r="N11518"/>
    </row>
    <row r="11519" spans="1:14" ht="14.25" x14ac:dyDescent="0.2">
      <c r="A11519" s="44" t="s">
        <v>34</v>
      </c>
      <c r="B11519" s="44" t="s">
        <v>14</v>
      </c>
      <c r="C11519" s="44" t="s">
        <v>59</v>
      </c>
      <c r="D11519" s="43">
        <v>230468.91699999999</v>
      </c>
      <c r="E11519" s="43">
        <v>-38638.844999999994</v>
      </c>
      <c r="F11519" s="45">
        <v>-53230</v>
      </c>
      <c r="G11519" s="45">
        <v>-104900</v>
      </c>
      <c r="H11519" s="45">
        <v>-40820</v>
      </c>
      <c r="I11519" s="55">
        <f>pro[[#This Row],[Admin expenses 3]]+pro[[#This Row],[Admin expenses 2]]+pro[[#This Row],[Admin expenses 1]]+pro[[#This Row],[COGS]]</f>
        <v>-237588.845</v>
      </c>
      <c r="J11519" s="55">
        <f>pro[[#This Row],[Revenue]]+pro[[#This Row],[AdminExp]]</f>
        <v>-7119.9280000000144</v>
      </c>
      <c r="K11519" s="83">
        <f>pro[[#This Row],[Profit]]/pro[[#This Row],[Revenue]]</f>
        <v>-3.0893224529709638E-2</v>
      </c>
      <c r="L11519" s="56">
        <f t="shared" si="179"/>
        <v>11</v>
      </c>
      <c r="M11519" s="82" t="str">
        <f>"Q"&amp;" "&amp;VLOOKUP(pro[[#This Row],[Period]],Mapping!A:B,2,0)</f>
        <v>Q 4</v>
      </c>
      <c r="N11519"/>
    </row>
    <row r="11520" spans="1:14" ht="14.25" x14ac:dyDescent="0.2">
      <c r="A11520" s="44" t="s">
        <v>34</v>
      </c>
      <c r="B11520" s="44" t="s">
        <v>14</v>
      </c>
      <c r="C11520" s="44" t="s">
        <v>60</v>
      </c>
      <c r="D11520" s="43">
        <v>75105.827999999994</v>
      </c>
      <c r="E11520" s="43">
        <v>-7908.655999999999</v>
      </c>
      <c r="F11520" s="45">
        <v>-40470</v>
      </c>
      <c r="G11520" s="45">
        <v>-30120</v>
      </c>
      <c r="H11520" s="45">
        <v>-96840</v>
      </c>
      <c r="I11520" s="55">
        <f>pro[[#This Row],[Admin expenses 3]]+pro[[#This Row],[Admin expenses 2]]+pro[[#This Row],[Admin expenses 1]]+pro[[#This Row],[COGS]]</f>
        <v>-175338.65599999999</v>
      </c>
      <c r="J11520" s="55">
        <f>pro[[#This Row],[Revenue]]+pro[[#This Row],[AdminExp]]</f>
        <v>-100232.82799999999</v>
      </c>
      <c r="K11520" s="83">
        <f>pro[[#This Row],[Profit]]/pro[[#This Row],[Revenue]]</f>
        <v>-1.3345545967484707</v>
      </c>
      <c r="L11520" s="56">
        <f t="shared" si="179"/>
        <v>11</v>
      </c>
      <c r="M11520" s="82" t="str">
        <f>"Q"&amp;" "&amp;VLOOKUP(pro[[#This Row],[Period]],Mapping!A:B,2,0)</f>
        <v>Q 4</v>
      </c>
      <c r="N11520"/>
    </row>
    <row r="11521" spans="1:14" ht="14.25" x14ac:dyDescent="0.2">
      <c r="A11521" s="44" t="s">
        <v>34</v>
      </c>
      <c r="B11521" s="44" t="s">
        <v>14</v>
      </c>
      <c r="C11521" s="44" t="s">
        <v>57</v>
      </c>
      <c r="D11521" s="43">
        <v>205050.46799999999</v>
      </c>
      <c r="E11521" s="43">
        <v>-31637.766999999996</v>
      </c>
      <c r="F11521" s="45">
        <v>-89330</v>
      </c>
      <c r="G11521" s="45">
        <v>-84430</v>
      </c>
      <c r="H11521" s="45">
        <v>-25180</v>
      </c>
      <c r="I11521" s="55">
        <f>pro[[#This Row],[Admin expenses 3]]+pro[[#This Row],[Admin expenses 2]]+pro[[#This Row],[Admin expenses 1]]+pro[[#This Row],[COGS]]</f>
        <v>-230577.76699999999</v>
      </c>
      <c r="J11521" s="55">
        <f>pro[[#This Row],[Revenue]]+pro[[#This Row],[AdminExp]]</f>
        <v>-25527.298999999999</v>
      </c>
      <c r="K11521" s="83">
        <f>pro[[#This Row],[Profit]]/pro[[#This Row],[Revenue]]</f>
        <v>-0.12449276146007138</v>
      </c>
      <c r="L11521" s="56">
        <f t="shared" si="179"/>
        <v>11</v>
      </c>
      <c r="M11521" s="82" t="str">
        <f>"Q"&amp;" "&amp;VLOOKUP(pro[[#This Row],[Period]],Mapping!A:B,2,0)</f>
        <v>Q 4</v>
      </c>
      <c r="N11521"/>
    </row>
    <row r="11522" spans="1:14" ht="14.25" x14ac:dyDescent="0.2">
      <c r="A11522" s="44" t="s">
        <v>34</v>
      </c>
      <c r="B11522" s="44" t="s">
        <v>14</v>
      </c>
      <c r="C11522" s="44" t="s">
        <v>57</v>
      </c>
      <c r="D11522" s="43">
        <v>97986.119000000006</v>
      </c>
      <c r="E11522" s="43">
        <v>-11231.317999999999</v>
      </c>
      <c r="F11522" s="45">
        <v>-23930</v>
      </c>
      <c r="G11522" s="45">
        <v>-49500</v>
      </c>
      <c r="H11522" s="45">
        <v>-68800</v>
      </c>
      <c r="I11522" s="55">
        <f>pro[[#This Row],[Admin expenses 3]]+pro[[#This Row],[Admin expenses 2]]+pro[[#This Row],[Admin expenses 1]]+pro[[#This Row],[COGS]]</f>
        <v>-153461.318</v>
      </c>
      <c r="J11522" s="55">
        <f>pro[[#This Row],[Revenue]]+pro[[#This Row],[AdminExp]]</f>
        <v>-55475.198999999993</v>
      </c>
      <c r="K11522" s="83">
        <f>pro[[#This Row],[Profit]]/pro[[#This Row],[Revenue]]</f>
        <v>-0.5661536508043552</v>
      </c>
      <c r="L11522" s="56">
        <f t="shared" ref="L11522:L11585" si="180">MONTH(DATEVALUE(A11522&amp;"1"))</f>
        <v>11</v>
      </c>
      <c r="M11522" s="82" t="str">
        <f>"Q"&amp;" "&amp;VLOOKUP(pro[[#This Row],[Period]],Mapping!A:B,2,0)</f>
        <v>Q 4</v>
      </c>
      <c r="N11522"/>
    </row>
    <row r="11523" spans="1:14" ht="14.25" x14ac:dyDescent="0.2">
      <c r="A11523" s="44" t="s">
        <v>34</v>
      </c>
      <c r="B11523" s="44" t="s">
        <v>14</v>
      </c>
      <c r="C11523" s="44" t="s">
        <v>58</v>
      </c>
      <c r="D11523" s="43">
        <v>240140.97799999997</v>
      </c>
      <c r="E11523" s="43">
        <v>-12858.678</v>
      </c>
      <c r="F11523" s="45">
        <v>-87070</v>
      </c>
      <c r="G11523" s="45">
        <v>-16800</v>
      </c>
      <c r="H11523" s="45">
        <v>-98460</v>
      </c>
      <c r="I11523" s="55">
        <f>pro[[#This Row],[Admin expenses 3]]+pro[[#This Row],[Admin expenses 2]]+pro[[#This Row],[Admin expenses 1]]+pro[[#This Row],[COGS]]</f>
        <v>-215188.67800000001</v>
      </c>
      <c r="J11523" s="55">
        <f>pro[[#This Row],[Revenue]]+pro[[#This Row],[AdminExp]]</f>
        <v>24952.299999999959</v>
      </c>
      <c r="K11523" s="83">
        <f>pro[[#This Row],[Profit]]/pro[[#This Row],[Revenue]]</f>
        <v>0.10390688089893579</v>
      </c>
      <c r="L11523" s="56">
        <f t="shared" si="180"/>
        <v>11</v>
      </c>
      <c r="M11523" s="82" t="str">
        <f>"Q"&amp;" "&amp;VLOOKUP(pro[[#This Row],[Period]],Mapping!A:B,2,0)</f>
        <v>Q 4</v>
      </c>
      <c r="N11523"/>
    </row>
    <row r="11524" spans="1:14" ht="14.25" x14ac:dyDescent="0.2">
      <c r="A11524" s="44" t="s">
        <v>34</v>
      </c>
      <c r="B11524" s="44" t="s">
        <v>14</v>
      </c>
      <c r="C11524" s="44" t="s">
        <v>59</v>
      </c>
      <c r="D11524" s="43">
        <v>176139.58600000001</v>
      </c>
      <c r="E11524" s="43">
        <v>-14170.673999999999</v>
      </c>
      <c r="F11524" s="45">
        <v>-86660</v>
      </c>
      <c r="G11524" s="45">
        <v>-97890</v>
      </c>
      <c r="H11524" s="45">
        <v>-106670</v>
      </c>
      <c r="I11524" s="55">
        <f>pro[[#This Row],[Admin expenses 3]]+pro[[#This Row],[Admin expenses 2]]+pro[[#This Row],[Admin expenses 1]]+pro[[#This Row],[COGS]]</f>
        <v>-305390.674</v>
      </c>
      <c r="J11524" s="55">
        <f>pro[[#This Row],[Revenue]]+pro[[#This Row],[AdminExp]]</f>
        <v>-129251.08799999999</v>
      </c>
      <c r="K11524" s="83">
        <f>pro[[#This Row],[Profit]]/pro[[#This Row],[Revenue]]</f>
        <v>-0.73379920400176246</v>
      </c>
      <c r="L11524" s="56">
        <f t="shared" si="180"/>
        <v>11</v>
      </c>
      <c r="M11524" s="82" t="str">
        <f>"Q"&amp;" "&amp;VLOOKUP(pro[[#This Row],[Period]],Mapping!A:B,2,0)</f>
        <v>Q 4</v>
      </c>
      <c r="N11524"/>
    </row>
    <row r="11525" spans="1:14" ht="14.25" x14ac:dyDescent="0.2">
      <c r="A11525" s="44" t="s">
        <v>34</v>
      </c>
      <c r="B11525" s="44" t="s">
        <v>14</v>
      </c>
      <c r="C11525" s="44" t="s">
        <v>57</v>
      </c>
      <c r="D11525" s="43">
        <v>120551.48699999999</v>
      </c>
      <c r="E11525" s="43">
        <v>-9995.44</v>
      </c>
      <c r="F11525" s="45">
        <v>-84300</v>
      </c>
      <c r="G11525" s="45">
        <v>-91000</v>
      </c>
      <c r="H11525" s="45">
        <v>-42830</v>
      </c>
      <c r="I11525" s="55">
        <f>pro[[#This Row],[Admin expenses 3]]+pro[[#This Row],[Admin expenses 2]]+pro[[#This Row],[Admin expenses 1]]+pro[[#This Row],[COGS]]</f>
        <v>-228125.44</v>
      </c>
      <c r="J11525" s="55">
        <f>pro[[#This Row],[Revenue]]+pro[[#This Row],[AdminExp]]</f>
        <v>-107573.95300000001</v>
      </c>
      <c r="K11525" s="83">
        <f>pro[[#This Row],[Profit]]/pro[[#This Row],[Revenue]]</f>
        <v>-0.89234861947410082</v>
      </c>
      <c r="L11525" s="56">
        <f t="shared" si="180"/>
        <v>11</v>
      </c>
      <c r="M11525" s="82" t="str">
        <f>"Q"&amp;" "&amp;VLOOKUP(pro[[#This Row],[Period]],Mapping!A:B,2,0)</f>
        <v>Q 4</v>
      </c>
      <c r="N11525"/>
    </row>
    <row r="11526" spans="1:14" ht="14.25" x14ac:dyDescent="0.2">
      <c r="A11526" s="44" t="s">
        <v>34</v>
      </c>
      <c r="B11526" s="44" t="s">
        <v>14</v>
      </c>
      <c r="C11526" s="44" t="s">
        <v>58</v>
      </c>
      <c r="D11526" s="43">
        <v>37941.651999999995</v>
      </c>
      <c r="E11526" s="43">
        <v>-7491.9599999999991</v>
      </c>
      <c r="F11526" s="45">
        <v>-93570</v>
      </c>
      <c r="G11526" s="45">
        <v>-19070</v>
      </c>
      <c r="H11526" s="45">
        <v>-72950</v>
      </c>
      <c r="I11526" s="55">
        <f>pro[[#This Row],[Admin expenses 3]]+pro[[#This Row],[Admin expenses 2]]+pro[[#This Row],[Admin expenses 1]]+pro[[#This Row],[COGS]]</f>
        <v>-193081.96</v>
      </c>
      <c r="J11526" s="55">
        <f>pro[[#This Row],[Revenue]]+pro[[#This Row],[AdminExp]]</f>
        <v>-155140.30799999999</v>
      </c>
      <c r="K11526" s="83">
        <f>pro[[#This Row],[Profit]]/pro[[#This Row],[Revenue]]</f>
        <v>-4.0889181103658849</v>
      </c>
      <c r="L11526" s="56">
        <f t="shared" si="180"/>
        <v>11</v>
      </c>
      <c r="M11526" s="82" t="str">
        <f>"Q"&amp;" "&amp;VLOOKUP(pro[[#This Row],[Period]],Mapping!A:B,2,0)</f>
        <v>Q 4</v>
      </c>
      <c r="N11526"/>
    </row>
    <row r="11527" spans="1:14" ht="14.25" x14ac:dyDescent="0.2">
      <c r="A11527" s="44" t="s">
        <v>34</v>
      </c>
      <c r="B11527" s="44" t="s">
        <v>14</v>
      </c>
      <c r="C11527" s="44" t="s">
        <v>59</v>
      </c>
      <c r="D11527" s="43">
        <v>827934.92599999986</v>
      </c>
      <c r="E11527" s="43">
        <v>-44781.24</v>
      </c>
      <c r="F11527" s="45">
        <v>-51200</v>
      </c>
      <c r="G11527" s="45">
        <v>-67730</v>
      </c>
      <c r="H11527" s="45">
        <v>-73850</v>
      </c>
      <c r="I11527" s="55">
        <f>pro[[#This Row],[Admin expenses 3]]+pro[[#This Row],[Admin expenses 2]]+pro[[#This Row],[Admin expenses 1]]+pro[[#This Row],[COGS]]</f>
        <v>-237561.24</v>
      </c>
      <c r="J11527" s="55">
        <f>pro[[#This Row],[Revenue]]+pro[[#This Row],[AdminExp]]</f>
        <v>590373.68599999987</v>
      </c>
      <c r="K11527" s="83">
        <f>pro[[#This Row],[Profit]]/pro[[#This Row],[Revenue]]</f>
        <v>0.71306773933583278</v>
      </c>
      <c r="L11527" s="56">
        <f t="shared" si="180"/>
        <v>11</v>
      </c>
      <c r="M11527" s="82" t="str">
        <f>"Q"&amp;" "&amp;VLOOKUP(pro[[#This Row],[Period]],Mapping!A:B,2,0)</f>
        <v>Q 4</v>
      </c>
      <c r="N11527"/>
    </row>
    <row r="11528" spans="1:14" ht="14.25" x14ac:dyDescent="0.2">
      <c r="A11528" s="44" t="s">
        <v>34</v>
      </c>
      <c r="B11528" s="44" t="s">
        <v>14</v>
      </c>
      <c r="C11528" s="44" t="s">
        <v>57</v>
      </c>
      <c r="D11528" s="43">
        <v>3974406.6319999998</v>
      </c>
      <c r="E11528" s="43">
        <v>-413051.17</v>
      </c>
      <c r="F11528" s="45">
        <v>-53760</v>
      </c>
      <c r="G11528" s="45">
        <v>-41060</v>
      </c>
      <c r="H11528" s="45">
        <v>-13700</v>
      </c>
      <c r="I11528" s="55">
        <f>pro[[#This Row],[Admin expenses 3]]+pro[[#This Row],[Admin expenses 2]]+pro[[#This Row],[Admin expenses 1]]+pro[[#This Row],[COGS]]</f>
        <v>-521571.17</v>
      </c>
      <c r="J11528" s="55">
        <f>pro[[#This Row],[Revenue]]+pro[[#This Row],[AdminExp]]</f>
        <v>3452835.4619999998</v>
      </c>
      <c r="K11528" s="83">
        <f>pro[[#This Row],[Profit]]/pro[[#This Row],[Revenue]]</f>
        <v>0.86876753732228573</v>
      </c>
      <c r="L11528" s="56">
        <f t="shared" si="180"/>
        <v>11</v>
      </c>
      <c r="M11528" s="82" t="str">
        <f>"Q"&amp;" "&amp;VLOOKUP(pro[[#This Row],[Period]],Mapping!A:B,2,0)</f>
        <v>Q 4</v>
      </c>
      <c r="N11528"/>
    </row>
    <row r="11529" spans="1:14" ht="14.25" x14ac:dyDescent="0.2">
      <c r="A11529" s="44" t="s">
        <v>34</v>
      </c>
      <c r="B11529" s="44" t="s">
        <v>14</v>
      </c>
      <c r="C11529" s="44" t="s">
        <v>58</v>
      </c>
      <c r="D11529" s="43">
        <v>179986.24699999997</v>
      </c>
      <c r="E11529" s="43">
        <v>-23230.780999999999</v>
      </c>
      <c r="F11529" s="45">
        <v>-90250</v>
      </c>
      <c r="G11529" s="45">
        <v>-83550</v>
      </c>
      <c r="H11529" s="45">
        <v>-87240</v>
      </c>
      <c r="I11529" s="55">
        <f>pro[[#This Row],[Admin expenses 3]]+pro[[#This Row],[Admin expenses 2]]+pro[[#This Row],[Admin expenses 1]]+pro[[#This Row],[COGS]]</f>
        <v>-284270.78100000002</v>
      </c>
      <c r="J11529" s="55">
        <f>pro[[#This Row],[Revenue]]+pro[[#This Row],[AdminExp]]</f>
        <v>-104284.53400000004</v>
      </c>
      <c r="K11529" s="83">
        <f>pro[[#This Row],[Profit]]/pro[[#This Row],[Revenue]]</f>
        <v>-0.57940279181442156</v>
      </c>
      <c r="L11529" s="56">
        <f t="shared" si="180"/>
        <v>11</v>
      </c>
      <c r="M11529" s="82" t="str">
        <f>"Q"&amp;" "&amp;VLOOKUP(pro[[#This Row],[Period]],Mapping!A:B,2,0)</f>
        <v>Q 4</v>
      </c>
      <c r="N11529"/>
    </row>
    <row r="11530" spans="1:14" ht="14.25" x14ac:dyDescent="0.2">
      <c r="A11530" s="44" t="s">
        <v>34</v>
      </c>
      <c r="B11530" s="44" t="s">
        <v>14</v>
      </c>
      <c r="C11530" s="44" t="s">
        <v>59</v>
      </c>
      <c r="D11530" s="43">
        <v>713469.41399999999</v>
      </c>
      <c r="E11530" s="43">
        <v>-232042.10399999999</v>
      </c>
      <c r="F11530" s="45">
        <v>-42580</v>
      </c>
      <c r="G11530" s="45">
        <v>-102980</v>
      </c>
      <c r="H11530" s="45">
        <v>-87590</v>
      </c>
      <c r="I11530" s="55">
        <f>pro[[#This Row],[Admin expenses 3]]+pro[[#This Row],[Admin expenses 2]]+pro[[#This Row],[Admin expenses 1]]+pro[[#This Row],[COGS]]</f>
        <v>-465192.10399999999</v>
      </c>
      <c r="J11530" s="55">
        <f>pro[[#This Row],[Revenue]]+pro[[#This Row],[AdminExp]]</f>
        <v>248277.31</v>
      </c>
      <c r="K11530" s="83">
        <f>pro[[#This Row],[Profit]]/pro[[#This Row],[Revenue]]</f>
        <v>0.34798591940761175</v>
      </c>
      <c r="L11530" s="56">
        <f t="shared" si="180"/>
        <v>11</v>
      </c>
      <c r="M11530" s="82" t="str">
        <f>"Q"&amp;" "&amp;VLOOKUP(pro[[#This Row],[Period]],Mapping!A:B,2,0)</f>
        <v>Q 4</v>
      </c>
      <c r="N11530"/>
    </row>
    <row r="11531" spans="1:14" ht="14.25" x14ac:dyDescent="0.2">
      <c r="A11531" s="44" t="s">
        <v>34</v>
      </c>
      <c r="B11531" s="44" t="s">
        <v>14</v>
      </c>
      <c r="C11531" s="44" t="s">
        <v>57</v>
      </c>
      <c r="D11531" s="43">
        <v>602762.98599999992</v>
      </c>
      <c r="E11531" s="43">
        <v>-174601.973</v>
      </c>
      <c r="F11531" s="45">
        <v>-19480</v>
      </c>
      <c r="G11531" s="45">
        <v>-22660</v>
      </c>
      <c r="H11531" s="45">
        <v>-16100</v>
      </c>
      <c r="I11531" s="55">
        <f>pro[[#This Row],[Admin expenses 3]]+pro[[#This Row],[Admin expenses 2]]+pro[[#This Row],[Admin expenses 1]]+pro[[#This Row],[COGS]]</f>
        <v>-232841.973</v>
      </c>
      <c r="J11531" s="55">
        <f>pro[[#This Row],[Revenue]]+pro[[#This Row],[AdminExp]]</f>
        <v>369921.01299999992</v>
      </c>
      <c r="K11531" s="83">
        <f>pro[[#This Row],[Profit]]/pro[[#This Row],[Revenue]]</f>
        <v>0.61370890647223642</v>
      </c>
      <c r="L11531" s="56">
        <f t="shared" si="180"/>
        <v>11</v>
      </c>
      <c r="M11531" s="82" t="str">
        <f>"Q"&amp;" "&amp;VLOOKUP(pro[[#This Row],[Period]],Mapping!A:B,2,0)</f>
        <v>Q 4</v>
      </c>
      <c r="N11531"/>
    </row>
    <row r="11532" spans="1:14" ht="14.25" x14ac:dyDescent="0.2">
      <c r="A11532" s="44" t="s">
        <v>34</v>
      </c>
      <c r="B11532" s="44" t="s">
        <v>14</v>
      </c>
      <c r="C11532" s="44" t="s">
        <v>57</v>
      </c>
      <c r="D11532" s="43">
        <v>15353.127999999999</v>
      </c>
      <c r="E11532" s="43">
        <v>-17779.733999999997</v>
      </c>
      <c r="F11532" s="45">
        <v>-92780</v>
      </c>
      <c r="G11532" s="45">
        <v>-69850</v>
      </c>
      <c r="H11532" s="45">
        <v>-51580</v>
      </c>
      <c r="I11532" s="55">
        <f>pro[[#This Row],[Admin expenses 3]]+pro[[#This Row],[Admin expenses 2]]+pro[[#This Row],[Admin expenses 1]]+pro[[#This Row],[COGS]]</f>
        <v>-231989.734</v>
      </c>
      <c r="J11532" s="55">
        <f>pro[[#This Row],[Revenue]]+pro[[#This Row],[AdminExp]]</f>
        <v>-216636.606</v>
      </c>
      <c r="K11532" s="83">
        <f>pro[[#This Row],[Profit]]/pro[[#This Row],[Revenue]]</f>
        <v>-14.110258574018273</v>
      </c>
      <c r="L11532" s="56">
        <f t="shared" si="180"/>
        <v>11</v>
      </c>
      <c r="M11532" s="82" t="str">
        <f>"Q"&amp;" "&amp;VLOOKUP(pro[[#This Row],[Period]],Mapping!A:B,2,0)</f>
        <v>Q 4</v>
      </c>
      <c r="N11532"/>
    </row>
    <row r="11533" spans="1:14" ht="14.25" x14ac:dyDescent="0.2">
      <c r="A11533" s="44" t="s">
        <v>34</v>
      </c>
      <c r="B11533" s="44" t="s">
        <v>14</v>
      </c>
      <c r="C11533" s="44" t="s">
        <v>57</v>
      </c>
      <c r="D11533" s="43">
        <v>1113275.8979999998</v>
      </c>
      <c r="E11533" s="43">
        <v>-32493.495999999996</v>
      </c>
      <c r="F11533" s="45">
        <v>-34290</v>
      </c>
      <c r="G11533" s="45">
        <v>-34230</v>
      </c>
      <c r="H11533" s="45">
        <v>-16910</v>
      </c>
      <c r="I11533" s="55">
        <f>pro[[#This Row],[Admin expenses 3]]+pro[[#This Row],[Admin expenses 2]]+pro[[#This Row],[Admin expenses 1]]+pro[[#This Row],[COGS]]</f>
        <v>-117923.496</v>
      </c>
      <c r="J11533" s="55">
        <f>pro[[#This Row],[Revenue]]+pro[[#This Row],[AdminExp]]</f>
        <v>995352.40199999977</v>
      </c>
      <c r="K11533" s="83">
        <f>pro[[#This Row],[Profit]]/pro[[#This Row],[Revenue]]</f>
        <v>0.8940752277024504</v>
      </c>
      <c r="L11533" s="56">
        <f t="shared" si="180"/>
        <v>11</v>
      </c>
      <c r="M11533" s="82" t="str">
        <f>"Q"&amp;" "&amp;VLOOKUP(pro[[#This Row],[Period]],Mapping!A:B,2,0)</f>
        <v>Q 4</v>
      </c>
      <c r="N11533"/>
    </row>
    <row r="11534" spans="1:14" ht="14.25" x14ac:dyDescent="0.2">
      <c r="A11534" s="44" t="s">
        <v>34</v>
      </c>
      <c r="B11534" s="44" t="s">
        <v>14</v>
      </c>
      <c r="C11534" s="44" t="s">
        <v>57</v>
      </c>
      <c r="D11534" s="43">
        <v>943824.88899999997</v>
      </c>
      <c r="E11534" s="43">
        <v>-86324.944999999992</v>
      </c>
      <c r="F11534" s="45">
        <v>-76650</v>
      </c>
      <c r="G11534" s="45">
        <v>-72710</v>
      </c>
      <c r="H11534" s="45">
        <v>-66700</v>
      </c>
      <c r="I11534" s="55">
        <f>pro[[#This Row],[Admin expenses 3]]+pro[[#This Row],[Admin expenses 2]]+pro[[#This Row],[Admin expenses 1]]+pro[[#This Row],[COGS]]</f>
        <v>-302384.94500000001</v>
      </c>
      <c r="J11534" s="55">
        <f>pro[[#This Row],[Revenue]]+pro[[#This Row],[AdminExp]]</f>
        <v>641439.9439999999</v>
      </c>
      <c r="K11534" s="83">
        <f>pro[[#This Row],[Profit]]/pro[[#This Row],[Revenue]]</f>
        <v>0.67961753443439854</v>
      </c>
      <c r="L11534" s="56">
        <f t="shared" si="180"/>
        <v>11</v>
      </c>
      <c r="M11534" s="82" t="str">
        <f>"Q"&amp;" "&amp;VLOOKUP(pro[[#This Row],[Period]],Mapping!A:B,2,0)</f>
        <v>Q 4</v>
      </c>
      <c r="N11534"/>
    </row>
    <row r="11535" spans="1:14" ht="14.25" x14ac:dyDescent="0.2">
      <c r="A11535" s="44" t="s">
        <v>34</v>
      </c>
      <c r="B11535" s="44" t="s">
        <v>14</v>
      </c>
      <c r="C11535" s="44" t="s">
        <v>57</v>
      </c>
      <c r="D11535" s="43">
        <v>3975612.9419999993</v>
      </c>
      <c r="E11535" s="43">
        <v>-524536.929</v>
      </c>
      <c r="F11535" s="45">
        <v>-60500</v>
      </c>
      <c r="G11535" s="45">
        <v>-50710</v>
      </c>
      <c r="H11535" s="45">
        <v>-38730</v>
      </c>
      <c r="I11535" s="55">
        <f>pro[[#This Row],[Admin expenses 3]]+pro[[#This Row],[Admin expenses 2]]+pro[[#This Row],[Admin expenses 1]]+pro[[#This Row],[COGS]]</f>
        <v>-674476.929</v>
      </c>
      <c r="J11535" s="55">
        <f>pro[[#This Row],[Revenue]]+pro[[#This Row],[AdminExp]]</f>
        <v>3301136.0129999993</v>
      </c>
      <c r="K11535" s="83">
        <f>pro[[#This Row],[Profit]]/pro[[#This Row],[Revenue]]</f>
        <v>0.83034642988643337</v>
      </c>
      <c r="L11535" s="56">
        <f t="shared" si="180"/>
        <v>11</v>
      </c>
      <c r="M11535" s="82" t="str">
        <f>"Q"&amp;" "&amp;VLOOKUP(pro[[#This Row],[Period]],Mapping!A:B,2,0)</f>
        <v>Q 4</v>
      </c>
      <c r="N11535"/>
    </row>
    <row r="11536" spans="1:14" ht="14.25" x14ac:dyDescent="0.2">
      <c r="A11536" s="44" t="s">
        <v>34</v>
      </c>
      <c r="B11536" s="44" t="s">
        <v>14</v>
      </c>
      <c r="C11536" s="44" t="s">
        <v>57</v>
      </c>
      <c r="D11536" s="43">
        <v>1033364.8009999999</v>
      </c>
      <c r="E11536" s="43">
        <v>-646000.47400000005</v>
      </c>
      <c r="F11536" s="45">
        <v>-87650</v>
      </c>
      <c r="G11536" s="45">
        <v>-68410</v>
      </c>
      <c r="H11536" s="45">
        <v>-54160</v>
      </c>
      <c r="I11536" s="55">
        <f>pro[[#This Row],[Admin expenses 3]]+pro[[#This Row],[Admin expenses 2]]+pro[[#This Row],[Admin expenses 1]]+pro[[#This Row],[COGS]]</f>
        <v>-856220.47400000005</v>
      </c>
      <c r="J11536" s="55">
        <f>pro[[#This Row],[Revenue]]+pro[[#This Row],[AdminExp]]</f>
        <v>177144.32699999982</v>
      </c>
      <c r="K11536" s="83">
        <f>pro[[#This Row],[Profit]]/pro[[#This Row],[Revenue]]</f>
        <v>0.17142477354422667</v>
      </c>
      <c r="L11536" s="56">
        <f t="shared" si="180"/>
        <v>11</v>
      </c>
      <c r="M11536" s="82" t="str">
        <f>"Q"&amp;" "&amp;VLOOKUP(pro[[#This Row],[Period]],Mapping!A:B,2,0)</f>
        <v>Q 4</v>
      </c>
      <c r="N11536"/>
    </row>
    <row r="11537" spans="1:14" ht="14.25" x14ac:dyDescent="0.2">
      <c r="A11537" s="44" t="s">
        <v>34</v>
      </c>
      <c r="B11537" s="44" t="s">
        <v>14</v>
      </c>
      <c r="C11537" s="44" t="s">
        <v>57</v>
      </c>
      <c r="D11537" s="43">
        <v>939758.05699999991</v>
      </c>
      <c r="E11537" s="43">
        <v>-1158566.2339999999</v>
      </c>
      <c r="F11537" s="45">
        <v>-67110</v>
      </c>
      <c r="G11537" s="45">
        <v>-38680</v>
      </c>
      <c r="H11537" s="45">
        <v>-38420</v>
      </c>
      <c r="I11537" s="55">
        <f>pro[[#This Row],[Admin expenses 3]]+pro[[#This Row],[Admin expenses 2]]+pro[[#This Row],[Admin expenses 1]]+pro[[#This Row],[COGS]]</f>
        <v>-1302776.2339999999</v>
      </c>
      <c r="J11537" s="55">
        <f>pro[[#This Row],[Revenue]]+pro[[#This Row],[AdminExp]]</f>
        <v>-363018.17700000003</v>
      </c>
      <c r="K11537" s="83">
        <f>pro[[#This Row],[Profit]]/pro[[#This Row],[Revenue]]</f>
        <v>-0.38628897543998397</v>
      </c>
      <c r="L11537" s="56">
        <f t="shared" si="180"/>
        <v>11</v>
      </c>
      <c r="M11537" s="82" t="str">
        <f>"Q"&amp;" "&amp;VLOOKUP(pro[[#This Row],[Period]],Mapping!A:B,2,0)</f>
        <v>Q 4</v>
      </c>
      <c r="N11537"/>
    </row>
    <row r="11538" spans="1:14" ht="14.25" x14ac:dyDescent="0.2">
      <c r="A11538" s="44" t="s">
        <v>34</v>
      </c>
      <c r="B11538" s="44" t="s">
        <v>14</v>
      </c>
      <c r="C11538" s="44" t="s">
        <v>57</v>
      </c>
      <c r="D11538" s="43">
        <v>689009.39099999995</v>
      </c>
      <c r="E11538" s="43">
        <v>-230118.39200000002</v>
      </c>
      <c r="F11538" s="45">
        <v>-94950</v>
      </c>
      <c r="G11538" s="45">
        <v>-49980</v>
      </c>
      <c r="H11538" s="45">
        <v>-32880</v>
      </c>
      <c r="I11538" s="55">
        <f>pro[[#This Row],[Admin expenses 3]]+pro[[#This Row],[Admin expenses 2]]+pro[[#This Row],[Admin expenses 1]]+pro[[#This Row],[COGS]]</f>
        <v>-407928.39199999999</v>
      </c>
      <c r="J11538" s="55">
        <f>pro[[#This Row],[Revenue]]+pro[[#This Row],[AdminExp]]</f>
        <v>281080.99899999995</v>
      </c>
      <c r="K11538" s="83">
        <f>pro[[#This Row],[Profit]]/pro[[#This Row],[Revenue]]</f>
        <v>0.40794944549601936</v>
      </c>
      <c r="L11538" s="56">
        <f t="shared" si="180"/>
        <v>11</v>
      </c>
      <c r="M11538" s="82" t="str">
        <f>"Q"&amp;" "&amp;VLOOKUP(pro[[#This Row],[Period]],Mapping!A:B,2,0)</f>
        <v>Q 4</v>
      </c>
      <c r="N11538"/>
    </row>
    <row r="11539" spans="1:14" ht="14.25" x14ac:dyDescent="0.2">
      <c r="A11539" s="44" t="s">
        <v>34</v>
      </c>
      <c r="B11539" s="44" t="s">
        <v>14</v>
      </c>
      <c r="C11539" s="44" t="s">
        <v>57</v>
      </c>
      <c r="D11539" s="43">
        <v>74333.510999999999</v>
      </c>
      <c r="E11539" s="43">
        <v>-28956.445000000003</v>
      </c>
      <c r="F11539" s="45">
        <v>-42110</v>
      </c>
      <c r="G11539" s="45">
        <v>-20320</v>
      </c>
      <c r="H11539" s="45">
        <v>-78350</v>
      </c>
      <c r="I11539" s="55">
        <f>pro[[#This Row],[Admin expenses 3]]+pro[[#This Row],[Admin expenses 2]]+pro[[#This Row],[Admin expenses 1]]+pro[[#This Row],[COGS]]</f>
        <v>-169736.44500000001</v>
      </c>
      <c r="J11539" s="55">
        <f>pro[[#This Row],[Revenue]]+pro[[#This Row],[AdminExp]]</f>
        <v>-95402.934000000008</v>
      </c>
      <c r="K11539" s="83">
        <f>pro[[#This Row],[Profit]]/pro[[#This Row],[Revenue]]</f>
        <v>-1.2834444749959411</v>
      </c>
      <c r="L11539" s="56">
        <f t="shared" si="180"/>
        <v>11</v>
      </c>
      <c r="M11539" s="82" t="str">
        <f>"Q"&amp;" "&amp;VLOOKUP(pro[[#This Row],[Period]],Mapping!A:B,2,0)</f>
        <v>Q 4</v>
      </c>
      <c r="N11539"/>
    </row>
    <row r="11540" spans="1:14" ht="14.25" x14ac:dyDescent="0.2">
      <c r="A11540" s="44" t="s">
        <v>34</v>
      </c>
      <c r="B11540" s="44" t="s">
        <v>26</v>
      </c>
      <c r="C11540" s="44" t="s">
        <v>57</v>
      </c>
      <c r="D11540" s="43">
        <v>-64890.462</v>
      </c>
      <c r="E11540" s="43">
        <v>60797.624999999993</v>
      </c>
      <c r="F11540" s="45">
        <v>-107430</v>
      </c>
      <c r="G11540" s="45">
        <v>-50490</v>
      </c>
      <c r="H11540" s="45">
        <v>-63270</v>
      </c>
      <c r="I11540" s="55">
        <f>pro[[#This Row],[Admin expenses 3]]+pro[[#This Row],[Admin expenses 2]]+pro[[#This Row],[Admin expenses 1]]+pro[[#This Row],[COGS]]</f>
        <v>-160392.375</v>
      </c>
      <c r="J11540" s="55">
        <f>pro[[#This Row],[Revenue]]+pro[[#This Row],[AdminExp]]</f>
        <v>-225282.837</v>
      </c>
      <c r="K11540" s="83">
        <f>pro[[#This Row],[Profit]]/pro[[#This Row],[Revenue]]</f>
        <v>3.4717403768831234</v>
      </c>
      <c r="L11540" s="56">
        <f t="shared" si="180"/>
        <v>11</v>
      </c>
      <c r="M11540" s="82" t="str">
        <f>"Q"&amp;" "&amp;VLOOKUP(pro[[#This Row],[Period]],Mapping!A:B,2,0)</f>
        <v>Q 4</v>
      </c>
      <c r="N11540"/>
    </row>
    <row r="11541" spans="1:14" ht="14.25" x14ac:dyDescent="0.2">
      <c r="A11541" s="44" t="s">
        <v>34</v>
      </c>
      <c r="B11541" s="44" t="s">
        <v>26</v>
      </c>
      <c r="C11541" s="44" t="s">
        <v>57</v>
      </c>
      <c r="D11541" s="43">
        <v>1673109.4939999999</v>
      </c>
      <c r="E11541" s="43">
        <v>-88846.603999999992</v>
      </c>
      <c r="F11541" s="45">
        <v>-66640</v>
      </c>
      <c r="G11541" s="45">
        <v>-35700</v>
      </c>
      <c r="H11541" s="45">
        <v>-105430</v>
      </c>
      <c r="I11541" s="55">
        <f>pro[[#This Row],[Admin expenses 3]]+pro[[#This Row],[Admin expenses 2]]+pro[[#This Row],[Admin expenses 1]]+pro[[#This Row],[COGS]]</f>
        <v>-296616.60399999999</v>
      </c>
      <c r="J11541" s="55">
        <f>pro[[#This Row],[Revenue]]+pro[[#This Row],[AdminExp]]</f>
        <v>1376492.89</v>
      </c>
      <c r="K11541" s="83">
        <f>pro[[#This Row],[Profit]]/pro[[#This Row],[Revenue]]</f>
        <v>0.8227153661707689</v>
      </c>
      <c r="L11541" s="56">
        <f t="shared" si="180"/>
        <v>11</v>
      </c>
      <c r="M11541" s="82" t="str">
        <f>"Q"&amp;" "&amp;VLOOKUP(pro[[#This Row],[Period]],Mapping!A:B,2,0)</f>
        <v>Q 4</v>
      </c>
      <c r="N11541"/>
    </row>
    <row r="11542" spans="1:14" ht="14.25" x14ac:dyDescent="0.2">
      <c r="A11542" s="44" t="s">
        <v>34</v>
      </c>
      <c r="B11542" s="44" t="s">
        <v>26</v>
      </c>
      <c r="C11542" s="44" t="s">
        <v>57</v>
      </c>
      <c r="D11542" s="43">
        <v>1145006.821</v>
      </c>
      <c r="E11542" s="43">
        <v>-96378.246999999988</v>
      </c>
      <c r="F11542" s="45">
        <v>-73590</v>
      </c>
      <c r="G11542" s="45">
        <v>-108040</v>
      </c>
      <c r="H11542" s="45">
        <v>-50720</v>
      </c>
      <c r="I11542" s="55">
        <f>pro[[#This Row],[Admin expenses 3]]+pro[[#This Row],[Admin expenses 2]]+pro[[#This Row],[Admin expenses 1]]+pro[[#This Row],[COGS]]</f>
        <v>-328728.24699999997</v>
      </c>
      <c r="J11542" s="55">
        <f>pro[[#This Row],[Revenue]]+pro[[#This Row],[AdminExp]]</f>
        <v>816278.57400000002</v>
      </c>
      <c r="K11542" s="83">
        <f>pro[[#This Row],[Profit]]/pro[[#This Row],[Revenue]]</f>
        <v>0.71290280462006084</v>
      </c>
      <c r="L11542" s="56">
        <f t="shared" si="180"/>
        <v>11</v>
      </c>
      <c r="M11542" s="82" t="str">
        <f>"Q"&amp;" "&amp;VLOOKUP(pro[[#This Row],[Period]],Mapping!A:B,2,0)</f>
        <v>Q 4</v>
      </c>
      <c r="N11542"/>
    </row>
    <row r="11543" spans="1:14" ht="14.25" x14ac:dyDescent="0.2">
      <c r="A11543" s="44" t="s">
        <v>34</v>
      </c>
      <c r="B11543" s="44" t="s">
        <v>26</v>
      </c>
      <c r="C11543" s="44" t="s">
        <v>57</v>
      </c>
      <c r="D11543" s="43">
        <v>1285058.5929999999</v>
      </c>
      <c r="E11543" s="43">
        <v>-1594803.679</v>
      </c>
      <c r="F11543" s="45">
        <v>-14820</v>
      </c>
      <c r="G11543" s="45">
        <v>-57010</v>
      </c>
      <c r="H11543" s="45">
        <v>-25030</v>
      </c>
      <c r="I11543" s="55">
        <f>pro[[#This Row],[Admin expenses 3]]+pro[[#This Row],[Admin expenses 2]]+pro[[#This Row],[Admin expenses 1]]+pro[[#This Row],[COGS]]</f>
        <v>-1691663.679</v>
      </c>
      <c r="J11543" s="55">
        <f>pro[[#This Row],[Revenue]]+pro[[#This Row],[AdminExp]]</f>
        <v>-406605.08600000013</v>
      </c>
      <c r="K11543" s="83">
        <f>pro[[#This Row],[Profit]]/pro[[#This Row],[Revenue]]</f>
        <v>-0.31640976389315517</v>
      </c>
      <c r="L11543" s="56">
        <f t="shared" si="180"/>
        <v>11</v>
      </c>
      <c r="M11543" s="82" t="str">
        <f>"Q"&amp;" "&amp;VLOOKUP(pro[[#This Row],[Period]],Mapping!A:B,2,0)</f>
        <v>Q 4</v>
      </c>
      <c r="N11543"/>
    </row>
    <row r="11544" spans="1:14" ht="14.25" x14ac:dyDescent="0.2">
      <c r="A11544" s="44" t="s">
        <v>34</v>
      </c>
      <c r="B11544" s="44" t="s">
        <v>26</v>
      </c>
      <c r="C11544" s="44" t="s">
        <v>57</v>
      </c>
      <c r="D11544" s="43">
        <v>1487566.1849999998</v>
      </c>
      <c r="E11544" s="43">
        <v>-73885.328999999998</v>
      </c>
      <c r="F11544" s="45">
        <v>-42260</v>
      </c>
      <c r="G11544" s="45">
        <v>-28810</v>
      </c>
      <c r="H11544" s="45">
        <v>-47650</v>
      </c>
      <c r="I11544" s="55">
        <f>pro[[#This Row],[Admin expenses 3]]+pro[[#This Row],[Admin expenses 2]]+pro[[#This Row],[Admin expenses 1]]+pro[[#This Row],[COGS]]</f>
        <v>-192605.329</v>
      </c>
      <c r="J11544" s="55">
        <f>pro[[#This Row],[Revenue]]+pro[[#This Row],[AdminExp]]</f>
        <v>1294960.8559999999</v>
      </c>
      <c r="K11544" s="83">
        <f>pro[[#This Row],[Profit]]/pro[[#This Row],[Revenue]]</f>
        <v>0.87052318683891039</v>
      </c>
      <c r="L11544" s="56">
        <f t="shared" si="180"/>
        <v>11</v>
      </c>
      <c r="M11544" s="82" t="str">
        <f>"Q"&amp;" "&amp;VLOOKUP(pro[[#This Row],[Period]],Mapping!A:B,2,0)</f>
        <v>Q 4</v>
      </c>
      <c r="N11544"/>
    </row>
    <row r="11545" spans="1:14" ht="14.25" x14ac:dyDescent="0.2">
      <c r="A11545" s="44" t="s">
        <v>34</v>
      </c>
      <c r="B11545" s="44" t="s">
        <v>26</v>
      </c>
      <c r="C11545" s="44" t="s">
        <v>57</v>
      </c>
      <c r="D11545" s="43">
        <v>1104417.7479999999</v>
      </c>
      <c r="E11545" s="43">
        <v>-673913.46399999992</v>
      </c>
      <c r="F11545" s="45">
        <v>-21350</v>
      </c>
      <c r="G11545" s="45">
        <v>-14790</v>
      </c>
      <c r="H11545" s="45">
        <v>-80470</v>
      </c>
      <c r="I11545" s="55">
        <f>pro[[#This Row],[Admin expenses 3]]+pro[[#This Row],[Admin expenses 2]]+pro[[#This Row],[Admin expenses 1]]+pro[[#This Row],[COGS]]</f>
        <v>-790523.46399999992</v>
      </c>
      <c r="J11545" s="55">
        <f>pro[[#This Row],[Revenue]]+pro[[#This Row],[AdminExp]]</f>
        <v>313894.28399999999</v>
      </c>
      <c r="K11545" s="83">
        <f>pro[[#This Row],[Profit]]/pro[[#This Row],[Revenue]]</f>
        <v>0.28421698634274395</v>
      </c>
      <c r="L11545" s="56">
        <f t="shared" si="180"/>
        <v>11</v>
      </c>
      <c r="M11545" s="82" t="str">
        <f>"Q"&amp;" "&amp;VLOOKUP(pro[[#This Row],[Period]],Mapping!A:B,2,0)</f>
        <v>Q 4</v>
      </c>
      <c r="N11545"/>
    </row>
    <row r="11546" spans="1:14" ht="14.25" x14ac:dyDescent="0.2">
      <c r="A11546" s="44" t="s">
        <v>34</v>
      </c>
      <c r="B11546" s="44" t="s">
        <v>26</v>
      </c>
      <c r="C11546" s="44" t="s">
        <v>57</v>
      </c>
      <c r="D11546" s="43">
        <v>977308.13599999994</v>
      </c>
      <c r="E11546" s="43">
        <v>-2752866.676</v>
      </c>
      <c r="F11546" s="45">
        <v>-76910</v>
      </c>
      <c r="G11546" s="45">
        <v>-37890</v>
      </c>
      <c r="H11546" s="45">
        <v>-85810</v>
      </c>
      <c r="I11546" s="55">
        <f>pro[[#This Row],[Admin expenses 3]]+pro[[#This Row],[Admin expenses 2]]+pro[[#This Row],[Admin expenses 1]]+pro[[#This Row],[COGS]]</f>
        <v>-2953476.676</v>
      </c>
      <c r="J11546" s="55">
        <f>pro[[#This Row],[Revenue]]+pro[[#This Row],[AdminExp]]</f>
        <v>-1976168.54</v>
      </c>
      <c r="K11546" s="83">
        <f>pro[[#This Row],[Profit]]/pro[[#This Row],[Revenue]]</f>
        <v>-2.0220526845179156</v>
      </c>
      <c r="L11546" s="56">
        <f t="shared" si="180"/>
        <v>11</v>
      </c>
      <c r="M11546" s="82" t="str">
        <f>"Q"&amp;" "&amp;VLOOKUP(pro[[#This Row],[Period]],Mapping!A:B,2,0)</f>
        <v>Q 4</v>
      </c>
      <c r="N11546"/>
    </row>
    <row r="11547" spans="1:14" ht="14.25" x14ac:dyDescent="0.2">
      <c r="A11547" s="44" t="s">
        <v>34</v>
      </c>
      <c r="B11547" s="44" t="s">
        <v>26</v>
      </c>
      <c r="C11547" s="44" t="s">
        <v>57</v>
      </c>
      <c r="D11547" s="43">
        <v>1900703.5109999999</v>
      </c>
      <c r="E11547" s="43">
        <v>-2121273.2310000001</v>
      </c>
      <c r="F11547" s="45">
        <v>-78530</v>
      </c>
      <c r="G11547" s="45">
        <v>-30910</v>
      </c>
      <c r="H11547" s="45">
        <v>-46620</v>
      </c>
      <c r="I11547" s="55">
        <f>pro[[#This Row],[Admin expenses 3]]+pro[[#This Row],[Admin expenses 2]]+pro[[#This Row],[Admin expenses 1]]+pro[[#This Row],[COGS]]</f>
        <v>-2277333.2310000001</v>
      </c>
      <c r="J11547" s="55">
        <f>pro[[#This Row],[Revenue]]+pro[[#This Row],[AdminExp]]</f>
        <v>-376629.7200000002</v>
      </c>
      <c r="K11547" s="83">
        <f>pro[[#This Row],[Profit]]/pro[[#This Row],[Revenue]]</f>
        <v>-0.19815279859289964</v>
      </c>
      <c r="L11547" s="56">
        <f t="shared" si="180"/>
        <v>11</v>
      </c>
      <c r="M11547" s="82" t="str">
        <f>"Q"&amp;" "&amp;VLOOKUP(pro[[#This Row],[Period]],Mapping!A:B,2,0)</f>
        <v>Q 4</v>
      </c>
      <c r="N11547"/>
    </row>
    <row r="11548" spans="1:14" ht="14.25" x14ac:dyDescent="0.2">
      <c r="A11548" s="44" t="s">
        <v>34</v>
      </c>
      <c r="B11548" s="44" t="s">
        <v>26</v>
      </c>
      <c r="C11548" s="44" t="s">
        <v>57</v>
      </c>
      <c r="D11548" s="43">
        <v>6207423.7470000004</v>
      </c>
      <c r="E11548" s="43">
        <v>-974065.15499999991</v>
      </c>
      <c r="F11548" s="45">
        <v>-42680</v>
      </c>
      <c r="G11548" s="45">
        <v>-18820</v>
      </c>
      <c r="H11548" s="45">
        <v>-101150</v>
      </c>
      <c r="I11548" s="55">
        <f>pro[[#This Row],[Admin expenses 3]]+pro[[#This Row],[Admin expenses 2]]+pro[[#This Row],[Admin expenses 1]]+pro[[#This Row],[COGS]]</f>
        <v>-1136715.1549999998</v>
      </c>
      <c r="J11548" s="55">
        <f>pro[[#This Row],[Revenue]]+pro[[#This Row],[AdminExp]]</f>
        <v>5070708.5920000002</v>
      </c>
      <c r="K11548" s="83">
        <f>pro[[#This Row],[Profit]]/pro[[#This Row],[Revenue]]</f>
        <v>0.81687811218794826</v>
      </c>
      <c r="L11548" s="56">
        <f t="shared" si="180"/>
        <v>11</v>
      </c>
      <c r="M11548" s="82" t="str">
        <f>"Q"&amp;" "&amp;VLOOKUP(pro[[#This Row],[Period]],Mapping!A:B,2,0)</f>
        <v>Q 4</v>
      </c>
      <c r="N11548"/>
    </row>
    <row r="11549" spans="1:14" ht="14.25" x14ac:dyDescent="0.2">
      <c r="A11549" s="44" t="s">
        <v>34</v>
      </c>
      <c r="B11549" s="44" t="s">
        <v>26</v>
      </c>
      <c r="C11549" s="44" t="s">
        <v>57</v>
      </c>
      <c r="D11549" s="43">
        <v>306531.00099999999</v>
      </c>
      <c r="E11549" s="43">
        <v>-58465.427999999993</v>
      </c>
      <c r="F11549" s="45">
        <v>-103970</v>
      </c>
      <c r="G11549" s="45">
        <v>-94830</v>
      </c>
      <c r="H11549" s="45">
        <v>-101670</v>
      </c>
      <c r="I11549" s="55">
        <f>pro[[#This Row],[Admin expenses 3]]+pro[[#This Row],[Admin expenses 2]]+pro[[#This Row],[Admin expenses 1]]+pro[[#This Row],[COGS]]</f>
        <v>-358935.42800000001</v>
      </c>
      <c r="J11549" s="55">
        <f>pro[[#This Row],[Revenue]]+pro[[#This Row],[AdminExp]]</f>
        <v>-52404.427000000025</v>
      </c>
      <c r="K11549" s="83">
        <f>pro[[#This Row],[Profit]]/pro[[#This Row],[Revenue]]</f>
        <v>-0.17095963158388677</v>
      </c>
      <c r="L11549" s="56">
        <f t="shared" si="180"/>
        <v>11</v>
      </c>
      <c r="M11549" s="82" t="str">
        <f>"Q"&amp;" "&amp;VLOOKUP(pro[[#This Row],[Period]],Mapping!A:B,2,0)</f>
        <v>Q 4</v>
      </c>
      <c r="N11549"/>
    </row>
    <row r="11550" spans="1:14" ht="14.25" x14ac:dyDescent="0.2">
      <c r="A11550" s="44" t="s">
        <v>34</v>
      </c>
      <c r="B11550" s="44" t="s">
        <v>26</v>
      </c>
      <c r="C11550" s="44" t="s">
        <v>57</v>
      </c>
      <c r="D11550" s="43">
        <v>68128.927999999985</v>
      </c>
      <c r="E11550" s="43">
        <v>-36894.445</v>
      </c>
      <c r="F11550" s="45">
        <v>-91230</v>
      </c>
      <c r="G11550" s="45">
        <v>-51290</v>
      </c>
      <c r="H11550" s="45">
        <v>-75530</v>
      </c>
      <c r="I11550" s="55">
        <f>pro[[#This Row],[Admin expenses 3]]+pro[[#This Row],[Admin expenses 2]]+pro[[#This Row],[Admin expenses 1]]+pro[[#This Row],[COGS]]</f>
        <v>-254944.44500000001</v>
      </c>
      <c r="J11550" s="55">
        <f>pro[[#This Row],[Revenue]]+pro[[#This Row],[AdminExp]]</f>
        <v>-186815.51700000002</v>
      </c>
      <c r="K11550" s="83">
        <f>pro[[#This Row],[Profit]]/pro[[#This Row],[Revenue]]</f>
        <v>-2.7420880158278735</v>
      </c>
      <c r="L11550" s="56">
        <f t="shared" si="180"/>
        <v>11</v>
      </c>
      <c r="M11550" s="82" t="str">
        <f>"Q"&amp;" "&amp;VLOOKUP(pro[[#This Row],[Period]],Mapping!A:B,2,0)</f>
        <v>Q 4</v>
      </c>
      <c r="N11550"/>
    </row>
    <row r="11551" spans="1:14" ht="14.25" x14ac:dyDescent="0.2">
      <c r="A11551" s="44" t="s">
        <v>34</v>
      </c>
      <c r="B11551" s="44" t="s">
        <v>26</v>
      </c>
      <c r="C11551" s="44" t="s">
        <v>57</v>
      </c>
      <c r="D11551" s="43">
        <v>869086.26</v>
      </c>
      <c r="E11551" s="43">
        <v>-460204.97600000002</v>
      </c>
      <c r="F11551" s="45">
        <v>-101420</v>
      </c>
      <c r="G11551" s="45">
        <v>-63100</v>
      </c>
      <c r="H11551" s="45">
        <v>-107710</v>
      </c>
      <c r="I11551" s="55">
        <f>pro[[#This Row],[Admin expenses 3]]+pro[[#This Row],[Admin expenses 2]]+pro[[#This Row],[Admin expenses 1]]+pro[[#This Row],[COGS]]</f>
        <v>-732434.97600000002</v>
      </c>
      <c r="J11551" s="55">
        <f>pro[[#This Row],[Revenue]]+pro[[#This Row],[AdminExp]]</f>
        <v>136651.28399999999</v>
      </c>
      <c r="K11551" s="83">
        <f>pro[[#This Row],[Profit]]/pro[[#This Row],[Revenue]]</f>
        <v>0.15723558211586497</v>
      </c>
      <c r="L11551" s="56">
        <f t="shared" si="180"/>
        <v>11</v>
      </c>
      <c r="M11551" s="82" t="str">
        <f>"Q"&amp;" "&amp;VLOOKUP(pro[[#This Row],[Period]],Mapping!A:B,2,0)</f>
        <v>Q 4</v>
      </c>
      <c r="N11551"/>
    </row>
    <row r="11552" spans="1:14" ht="14.25" x14ac:dyDescent="0.2">
      <c r="A11552" s="44" t="s">
        <v>34</v>
      </c>
      <c r="B11552" s="44" t="s">
        <v>26</v>
      </c>
      <c r="C11552" s="44" t="s">
        <v>57</v>
      </c>
      <c r="D11552" s="43">
        <v>230275.48599999998</v>
      </c>
      <c r="E11552" s="43">
        <v>-112752.864</v>
      </c>
      <c r="F11552" s="45">
        <v>-106280</v>
      </c>
      <c r="G11552" s="45">
        <v>-25160</v>
      </c>
      <c r="H11552" s="45">
        <v>-47220</v>
      </c>
      <c r="I11552" s="55">
        <f>pro[[#This Row],[Admin expenses 3]]+pro[[#This Row],[Admin expenses 2]]+pro[[#This Row],[Admin expenses 1]]+pro[[#This Row],[COGS]]</f>
        <v>-291412.864</v>
      </c>
      <c r="J11552" s="55">
        <f>pro[[#This Row],[Revenue]]+pro[[#This Row],[AdminExp]]</f>
        <v>-61137.378000000026</v>
      </c>
      <c r="K11552" s="83">
        <f>pro[[#This Row],[Profit]]/pro[[#This Row],[Revenue]]</f>
        <v>-0.26549668426277923</v>
      </c>
      <c r="L11552" s="56">
        <f t="shared" si="180"/>
        <v>11</v>
      </c>
      <c r="M11552" s="82" t="str">
        <f>"Q"&amp;" "&amp;VLOOKUP(pro[[#This Row],[Period]],Mapping!A:B,2,0)</f>
        <v>Q 4</v>
      </c>
      <c r="N11552"/>
    </row>
    <row r="11553" spans="1:14" ht="14.25" x14ac:dyDescent="0.2">
      <c r="A11553" s="44" t="s">
        <v>34</v>
      </c>
      <c r="B11553" s="44" t="s">
        <v>26</v>
      </c>
      <c r="C11553" s="44" t="s">
        <v>57</v>
      </c>
      <c r="D11553" s="43">
        <v>17370121.628999997</v>
      </c>
      <c r="E11553" s="43">
        <v>-7874434.8899999987</v>
      </c>
      <c r="F11553" s="45">
        <v>-48660</v>
      </c>
      <c r="G11553" s="45">
        <v>-47810</v>
      </c>
      <c r="H11553" s="45">
        <v>-68180</v>
      </c>
      <c r="I11553" s="55">
        <f>pro[[#This Row],[Admin expenses 3]]+pro[[#This Row],[Admin expenses 2]]+pro[[#This Row],[Admin expenses 1]]+pro[[#This Row],[COGS]]</f>
        <v>-8039084.8899999987</v>
      </c>
      <c r="J11553" s="55">
        <f>pro[[#This Row],[Revenue]]+pro[[#This Row],[AdminExp]]</f>
        <v>9331036.7389999982</v>
      </c>
      <c r="K11553" s="83">
        <f>pro[[#This Row],[Profit]]/pro[[#This Row],[Revenue]]</f>
        <v>0.53718891198905139</v>
      </c>
      <c r="L11553" s="56">
        <f t="shared" si="180"/>
        <v>11</v>
      </c>
      <c r="M11553" s="82" t="str">
        <f>"Q"&amp;" "&amp;VLOOKUP(pro[[#This Row],[Period]],Mapping!A:B,2,0)</f>
        <v>Q 4</v>
      </c>
      <c r="N11553"/>
    </row>
    <row r="11554" spans="1:14" ht="14.25" x14ac:dyDescent="0.2">
      <c r="A11554" s="44" t="s">
        <v>34</v>
      </c>
      <c r="B11554" s="44" t="s">
        <v>26</v>
      </c>
      <c r="C11554" s="44" t="s">
        <v>57</v>
      </c>
      <c r="D11554" s="43">
        <v>890110.12299999991</v>
      </c>
      <c r="E11554" s="43">
        <v>-534476.79599999986</v>
      </c>
      <c r="F11554" s="45">
        <v>-77660</v>
      </c>
      <c r="G11554" s="45">
        <v>-98720</v>
      </c>
      <c r="H11554" s="45">
        <v>-36200</v>
      </c>
      <c r="I11554" s="55">
        <f>pro[[#This Row],[Admin expenses 3]]+pro[[#This Row],[Admin expenses 2]]+pro[[#This Row],[Admin expenses 1]]+pro[[#This Row],[COGS]]</f>
        <v>-747056.79599999986</v>
      </c>
      <c r="J11554" s="55">
        <f>pro[[#This Row],[Revenue]]+pro[[#This Row],[AdminExp]]</f>
        <v>143053.32700000005</v>
      </c>
      <c r="K11554" s="83">
        <f>pro[[#This Row],[Profit]]/pro[[#This Row],[Revenue]]</f>
        <v>0.16071418951832331</v>
      </c>
      <c r="L11554" s="56">
        <f t="shared" si="180"/>
        <v>11</v>
      </c>
      <c r="M11554" s="82" t="str">
        <f>"Q"&amp;" "&amp;VLOOKUP(pro[[#This Row],[Period]],Mapping!A:B,2,0)</f>
        <v>Q 4</v>
      </c>
      <c r="N11554"/>
    </row>
    <row r="11555" spans="1:14" ht="14.25" x14ac:dyDescent="0.2">
      <c r="A11555" s="44" t="s">
        <v>34</v>
      </c>
      <c r="B11555" s="44" t="s">
        <v>26</v>
      </c>
      <c r="C11555" s="44" t="s">
        <v>57</v>
      </c>
      <c r="D11555" s="43">
        <v>421200.43699999998</v>
      </c>
      <c r="E11555" s="43">
        <v>-227602.774</v>
      </c>
      <c r="F11555" s="45">
        <v>-91360</v>
      </c>
      <c r="G11555" s="45">
        <v>-46790</v>
      </c>
      <c r="H11555" s="45">
        <v>-82920</v>
      </c>
      <c r="I11555" s="55">
        <f>pro[[#This Row],[Admin expenses 3]]+pro[[#This Row],[Admin expenses 2]]+pro[[#This Row],[Admin expenses 1]]+pro[[#This Row],[COGS]]</f>
        <v>-448672.77399999998</v>
      </c>
      <c r="J11555" s="55">
        <f>pro[[#This Row],[Revenue]]+pro[[#This Row],[AdminExp]]</f>
        <v>-27472.337</v>
      </c>
      <c r="K11555" s="83">
        <f>pro[[#This Row],[Profit]]/pro[[#This Row],[Revenue]]</f>
        <v>-6.5223904314230335E-2</v>
      </c>
      <c r="L11555" s="56">
        <f t="shared" si="180"/>
        <v>11</v>
      </c>
      <c r="M11555" s="82" t="str">
        <f>"Q"&amp;" "&amp;VLOOKUP(pro[[#This Row],[Period]],Mapping!A:B,2,0)</f>
        <v>Q 4</v>
      </c>
      <c r="N11555"/>
    </row>
    <row r="11556" spans="1:14" ht="14.25" x14ac:dyDescent="0.2">
      <c r="A11556" s="44" t="s">
        <v>34</v>
      </c>
      <c r="B11556" s="44" t="s">
        <v>26</v>
      </c>
      <c r="C11556" s="44" t="s">
        <v>57</v>
      </c>
      <c r="D11556" s="43">
        <v>1913745.7569999998</v>
      </c>
      <c r="E11556" s="43">
        <v>-954964.92</v>
      </c>
      <c r="F11556" s="45">
        <v>-31860</v>
      </c>
      <c r="G11556" s="45">
        <v>-101740</v>
      </c>
      <c r="H11556" s="45">
        <v>-19340</v>
      </c>
      <c r="I11556" s="55">
        <f>pro[[#This Row],[Admin expenses 3]]+pro[[#This Row],[Admin expenses 2]]+pro[[#This Row],[Admin expenses 1]]+pro[[#This Row],[COGS]]</f>
        <v>-1107904.92</v>
      </c>
      <c r="J11556" s="55">
        <f>pro[[#This Row],[Revenue]]+pro[[#This Row],[AdminExp]]</f>
        <v>805840.83699999982</v>
      </c>
      <c r="K11556" s="83">
        <f>pro[[#This Row],[Profit]]/pro[[#This Row],[Revenue]]</f>
        <v>0.42108040425560034</v>
      </c>
      <c r="L11556" s="56">
        <f t="shared" si="180"/>
        <v>11</v>
      </c>
      <c r="M11556" s="82" t="str">
        <f>"Q"&amp;" "&amp;VLOOKUP(pro[[#This Row],[Period]],Mapping!A:B,2,0)</f>
        <v>Q 4</v>
      </c>
      <c r="N11556"/>
    </row>
    <row r="11557" spans="1:14" ht="14.25" x14ac:dyDescent="0.2">
      <c r="A11557" s="44" t="s">
        <v>34</v>
      </c>
      <c r="B11557" s="44" t="s">
        <v>26</v>
      </c>
      <c r="C11557" s="44" t="s">
        <v>58</v>
      </c>
      <c r="D11557" s="43">
        <v>1693595.939</v>
      </c>
      <c r="E11557" s="43">
        <v>-639816.56200000003</v>
      </c>
      <c r="F11557" s="45">
        <v>-40140</v>
      </c>
      <c r="G11557" s="45">
        <v>-63240</v>
      </c>
      <c r="H11557" s="45">
        <v>-60860</v>
      </c>
      <c r="I11557" s="55">
        <f>pro[[#This Row],[Admin expenses 3]]+pro[[#This Row],[Admin expenses 2]]+pro[[#This Row],[Admin expenses 1]]+pro[[#This Row],[COGS]]</f>
        <v>-804056.56200000003</v>
      </c>
      <c r="J11557" s="55">
        <f>pro[[#This Row],[Revenue]]+pro[[#This Row],[AdminExp]]</f>
        <v>889539.37699999998</v>
      </c>
      <c r="K11557" s="83">
        <f>pro[[#This Row],[Profit]]/pro[[#This Row],[Revenue]]</f>
        <v>0.52523707486287252</v>
      </c>
      <c r="L11557" s="56">
        <f t="shared" si="180"/>
        <v>11</v>
      </c>
      <c r="M11557" s="82" t="str">
        <f>"Q"&amp;" "&amp;VLOOKUP(pro[[#This Row],[Period]],Mapping!A:B,2,0)</f>
        <v>Q 4</v>
      </c>
      <c r="N11557"/>
    </row>
    <row r="11558" spans="1:14" ht="14.25" x14ac:dyDescent="0.2">
      <c r="A11558" s="44" t="s">
        <v>34</v>
      </c>
      <c r="B11558" s="44" t="s">
        <v>26</v>
      </c>
      <c r="C11558" s="44" t="s">
        <v>59</v>
      </c>
      <c r="D11558" s="43">
        <v>2883992.517</v>
      </c>
      <c r="E11558" s="43">
        <v>-617027.19400000002</v>
      </c>
      <c r="F11558" s="45">
        <v>-64570</v>
      </c>
      <c r="G11558" s="45">
        <v>-21170</v>
      </c>
      <c r="H11558" s="45">
        <v>-83380</v>
      </c>
      <c r="I11558" s="55">
        <f>pro[[#This Row],[Admin expenses 3]]+pro[[#This Row],[Admin expenses 2]]+pro[[#This Row],[Admin expenses 1]]+pro[[#This Row],[COGS]]</f>
        <v>-786147.19400000002</v>
      </c>
      <c r="J11558" s="55">
        <f>pro[[#This Row],[Revenue]]+pro[[#This Row],[AdminExp]]</f>
        <v>2097845.3229999999</v>
      </c>
      <c r="K11558" s="83">
        <f>pro[[#This Row],[Profit]]/pro[[#This Row],[Revenue]]</f>
        <v>0.72741011311022064</v>
      </c>
      <c r="L11558" s="56">
        <f t="shared" si="180"/>
        <v>11</v>
      </c>
      <c r="M11558" s="82" t="str">
        <f>"Q"&amp;" "&amp;VLOOKUP(pro[[#This Row],[Period]],Mapping!A:B,2,0)</f>
        <v>Q 4</v>
      </c>
      <c r="N11558"/>
    </row>
    <row r="11559" spans="1:14" ht="14.25" x14ac:dyDescent="0.2">
      <c r="A11559" s="44" t="s">
        <v>34</v>
      </c>
      <c r="B11559" s="44" t="s">
        <v>26</v>
      </c>
      <c r="C11559" s="44" t="s">
        <v>57</v>
      </c>
      <c r="D11559" s="43">
        <v>127869.93099999998</v>
      </c>
      <c r="E11559" s="43">
        <v>-92708.440999999992</v>
      </c>
      <c r="F11559" s="45">
        <v>-49500</v>
      </c>
      <c r="G11559" s="45">
        <v>-32880</v>
      </c>
      <c r="H11559" s="45">
        <v>-29240</v>
      </c>
      <c r="I11559" s="55">
        <f>pro[[#This Row],[Admin expenses 3]]+pro[[#This Row],[Admin expenses 2]]+pro[[#This Row],[Admin expenses 1]]+pro[[#This Row],[COGS]]</f>
        <v>-204328.44099999999</v>
      </c>
      <c r="J11559" s="55">
        <f>pro[[#This Row],[Revenue]]+pro[[#This Row],[AdminExp]]</f>
        <v>-76458.510000000009</v>
      </c>
      <c r="K11559" s="83">
        <f>pro[[#This Row],[Profit]]/pro[[#This Row],[Revenue]]</f>
        <v>-0.59793971422413628</v>
      </c>
      <c r="L11559" s="56">
        <f t="shared" si="180"/>
        <v>11</v>
      </c>
      <c r="M11559" s="82" t="str">
        <f>"Q"&amp;" "&amp;VLOOKUP(pro[[#This Row],[Period]],Mapping!A:B,2,0)</f>
        <v>Q 4</v>
      </c>
      <c r="N11559"/>
    </row>
    <row r="11560" spans="1:14" ht="14.25" x14ac:dyDescent="0.2">
      <c r="A11560" s="44" t="s">
        <v>34</v>
      </c>
      <c r="B11560" s="44" t="s">
        <v>26</v>
      </c>
      <c r="C11560" s="44" t="s">
        <v>57</v>
      </c>
      <c r="D11560" s="43">
        <v>2593301.0109999999</v>
      </c>
      <c r="E11560" s="43">
        <v>-1117688.9569999999</v>
      </c>
      <c r="F11560" s="45">
        <v>-34530</v>
      </c>
      <c r="G11560" s="45">
        <v>-64770</v>
      </c>
      <c r="H11560" s="45">
        <v>-100730</v>
      </c>
      <c r="I11560" s="55">
        <f>pro[[#This Row],[Admin expenses 3]]+pro[[#This Row],[Admin expenses 2]]+pro[[#This Row],[Admin expenses 1]]+pro[[#This Row],[COGS]]</f>
        <v>-1317718.9569999999</v>
      </c>
      <c r="J11560" s="55">
        <f>pro[[#This Row],[Revenue]]+pro[[#This Row],[AdminExp]]</f>
        <v>1275582.054</v>
      </c>
      <c r="K11560" s="83">
        <f>pro[[#This Row],[Profit]]/pro[[#This Row],[Revenue]]</f>
        <v>0.49187581718796469</v>
      </c>
      <c r="L11560" s="56">
        <f t="shared" si="180"/>
        <v>11</v>
      </c>
      <c r="M11560" s="82" t="str">
        <f>"Q"&amp;" "&amp;VLOOKUP(pro[[#This Row],[Period]],Mapping!A:B,2,0)</f>
        <v>Q 4</v>
      </c>
      <c r="N11560"/>
    </row>
    <row r="11561" spans="1:14" ht="14.25" x14ac:dyDescent="0.2">
      <c r="A11561" s="44" t="s">
        <v>34</v>
      </c>
      <c r="B11561" s="44" t="s">
        <v>26</v>
      </c>
      <c r="C11561" s="44" t="s">
        <v>57</v>
      </c>
      <c r="D11561" s="43">
        <v>5030698.75</v>
      </c>
      <c r="E11561" s="43">
        <v>-482470.60399999993</v>
      </c>
      <c r="F11561" s="45">
        <v>-24840</v>
      </c>
      <c r="G11561" s="45">
        <v>-107120</v>
      </c>
      <c r="H11561" s="45">
        <v>-106370</v>
      </c>
      <c r="I11561" s="55">
        <f>pro[[#This Row],[Admin expenses 3]]+pro[[#This Row],[Admin expenses 2]]+pro[[#This Row],[Admin expenses 1]]+pro[[#This Row],[COGS]]</f>
        <v>-720800.60399999993</v>
      </c>
      <c r="J11561" s="55">
        <f>pro[[#This Row],[Revenue]]+pro[[#This Row],[AdminExp]]</f>
        <v>4309898.1459999997</v>
      </c>
      <c r="K11561" s="83">
        <f>pro[[#This Row],[Profit]]/pro[[#This Row],[Revenue]]</f>
        <v>0.85671958512721513</v>
      </c>
      <c r="L11561" s="56">
        <f t="shared" si="180"/>
        <v>11</v>
      </c>
      <c r="M11561" s="82" t="str">
        <f>"Q"&amp;" "&amp;VLOOKUP(pro[[#This Row],[Period]],Mapping!A:B,2,0)</f>
        <v>Q 4</v>
      </c>
      <c r="N11561"/>
    </row>
    <row r="11562" spans="1:14" ht="14.25" x14ac:dyDescent="0.2">
      <c r="A11562" s="44" t="s">
        <v>34</v>
      </c>
      <c r="B11562" s="44" t="s">
        <v>26</v>
      </c>
      <c r="C11562" s="44" t="s">
        <v>57</v>
      </c>
      <c r="D11562" s="43">
        <v>1824181.3659999999</v>
      </c>
      <c r="E11562" s="43">
        <v>-868848.30899999989</v>
      </c>
      <c r="F11562" s="45">
        <v>-53280</v>
      </c>
      <c r="G11562" s="45">
        <v>-69680</v>
      </c>
      <c r="H11562" s="45">
        <v>-60860</v>
      </c>
      <c r="I11562" s="55">
        <f>pro[[#This Row],[Admin expenses 3]]+pro[[#This Row],[Admin expenses 2]]+pro[[#This Row],[Admin expenses 1]]+pro[[#This Row],[COGS]]</f>
        <v>-1052668.3089999999</v>
      </c>
      <c r="J11562" s="55">
        <f>pro[[#This Row],[Revenue]]+pro[[#This Row],[AdminExp]]</f>
        <v>771513.05700000003</v>
      </c>
      <c r="K11562" s="83">
        <f>pro[[#This Row],[Profit]]/pro[[#This Row],[Revenue]]</f>
        <v>0.42293659576829601</v>
      </c>
      <c r="L11562" s="56">
        <f t="shared" si="180"/>
        <v>11</v>
      </c>
      <c r="M11562" s="82" t="str">
        <f>"Q"&amp;" "&amp;VLOOKUP(pro[[#This Row],[Period]],Mapping!A:B,2,0)</f>
        <v>Q 4</v>
      </c>
      <c r="N11562"/>
    </row>
    <row r="11563" spans="1:14" ht="14.25" x14ac:dyDescent="0.2">
      <c r="A11563" s="44" t="s">
        <v>34</v>
      </c>
      <c r="B11563" s="44" t="s">
        <v>26</v>
      </c>
      <c r="C11563" s="44" t="s">
        <v>57</v>
      </c>
      <c r="D11563" s="43">
        <v>517381.52899999992</v>
      </c>
      <c r="E11563" s="43">
        <v>-355749.28200000001</v>
      </c>
      <c r="F11563" s="45">
        <v>-57240</v>
      </c>
      <c r="G11563" s="45">
        <v>-23770</v>
      </c>
      <c r="H11563" s="45">
        <v>-88750</v>
      </c>
      <c r="I11563" s="55">
        <f>pro[[#This Row],[Admin expenses 3]]+pro[[#This Row],[Admin expenses 2]]+pro[[#This Row],[Admin expenses 1]]+pro[[#This Row],[COGS]]</f>
        <v>-525509.28200000001</v>
      </c>
      <c r="J11563" s="55">
        <f>pro[[#This Row],[Revenue]]+pro[[#This Row],[AdminExp]]</f>
        <v>-8127.7530000000843</v>
      </c>
      <c r="K11563" s="83">
        <f>pro[[#This Row],[Profit]]/pro[[#This Row],[Revenue]]</f>
        <v>-1.5709399242971593E-2</v>
      </c>
      <c r="L11563" s="56">
        <f t="shared" si="180"/>
        <v>11</v>
      </c>
      <c r="M11563" s="82" t="str">
        <f>"Q"&amp;" "&amp;VLOOKUP(pro[[#This Row],[Period]],Mapping!A:B,2,0)</f>
        <v>Q 4</v>
      </c>
      <c r="N11563"/>
    </row>
    <row r="11564" spans="1:14" ht="14.25" x14ac:dyDescent="0.2">
      <c r="A11564" s="44" t="s">
        <v>34</v>
      </c>
      <c r="B11564" s="44" t="s">
        <v>26</v>
      </c>
      <c r="C11564" s="44" t="s">
        <v>58</v>
      </c>
      <c r="D11564" s="43">
        <v>338388.946</v>
      </c>
      <c r="E11564" s="43">
        <v>-69474.803999999989</v>
      </c>
      <c r="F11564" s="45">
        <v>-20790</v>
      </c>
      <c r="G11564" s="45">
        <v>-12820</v>
      </c>
      <c r="H11564" s="45">
        <v>-64640</v>
      </c>
      <c r="I11564" s="55">
        <f>pro[[#This Row],[Admin expenses 3]]+pro[[#This Row],[Admin expenses 2]]+pro[[#This Row],[Admin expenses 1]]+pro[[#This Row],[COGS]]</f>
        <v>-167724.804</v>
      </c>
      <c r="J11564" s="55">
        <f>pro[[#This Row],[Revenue]]+pro[[#This Row],[AdminExp]]</f>
        <v>170664.14199999999</v>
      </c>
      <c r="K11564" s="83">
        <f>pro[[#This Row],[Profit]]/pro[[#This Row],[Revenue]]</f>
        <v>0.50434313536943964</v>
      </c>
      <c r="L11564" s="56">
        <f t="shared" si="180"/>
        <v>11</v>
      </c>
      <c r="M11564" s="82" t="str">
        <f>"Q"&amp;" "&amp;VLOOKUP(pro[[#This Row],[Period]],Mapping!A:B,2,0)</f>
        <v>Q 4</v>
      </c>
      <c r="N11564"/>
    </row>
    <row r="11565" spans="1:14" ht="14.25" x14ac:dyDescent="0.2">
      <c r="A11565" s="44" t="s">
        <v>34</v>
      </c>
      <c r="B11565" s="44" t="s">
        <v>26</v>
      </c>
      <c r="C11565" s="44" t="s">
        <v>59</v>
      </c>
      <c r="D11565" s="43">
        <v>885455.10900000005</v>
      </c>
      <c r="E11565" s="43">
        <v>-362095.83199999999</v>
      </c>
      <c r="F11565" s="45">
        <v>-46100</v>
      </c>
      <c r="G11565" s="45">
        <v>-100420</v>
      </c>
      <c r="H11565" s="45">
        <v>-33890</v>
      </c>
      <c r="I11565" s="55">
        <f>pro[[#This Row],[Admin expenses 3]]+pro[[#This Row],[Admin expenses 2]]+pro[[#This Row],[Admin expenses 1]]+pro[[#This Row],[COGS]]</f>
        <v>-542505.83199999994</v>
      </c>
      <c r="J11565" s="55">
        <f>pro[[#This Row],[Revenue]]+pro[[#This Row],[AdminExp]]</f>
        <v>342949.27700000012</v>
      </c>
      <c r="K11565" s="83">
        <f>pro[[#This Row],[Profit]]/pro[[#This Row],[Revenue]]</f>
        <v>0.38731413203692983</v>
      </c>
      <c r="L11565" s="56">
        <f t="shared" si="180"/>
        <v>11</v>
      </c>
      <c r="M11565" s="82" t="str">
        <f>"Q"&amp;" "&amp;VLOOKUP(pro[[#This Row],[Period]],Mapping!A:B,2,0)</f>
        <v>Q 4</v>
      </c>
      <c r="N11565"/>
    </row>
    <row r="11566" spans="1:14" ht="14.25" x14ac:dyDescent="0.2">
      <c r="A11566" s="44" t="s">
        <v>34</v>
      </c>
      <c r="B11566" s="44" t="s">
        <v>26</v>
      </c>
      <c r="C11566" s="44" t="s">
        <v>57</v>
      </c>
      <c r="D11566" s="43">
        <v>577221.61699999997</v>
      </c>
      <c r="E11566" s="43">
        <v>-255469.40300000002</v>
      </c>
      <c r="F11566" s="45">
        <v>-48780</v>
      </c>
      <c r="G11566" s="45">
        <v>-39200</v>
      </c>
      <c r="H11566" s="45">
        <v>-46200</v>
      </c>
      <c r="I11566" s="55">
        <f>pro[[#This Row],[Admin expenses 3]]+pro[[#This Row],[Admin expenses 2]]+pro[[#This Row],[Admin expenses 1]]+pro[[#This Row],[COGS]]</f>
        <v>-389649.40300000005</v>
      </c>
      <c r="J11566" s="55">
        <f>pro[[#This Row],[Revenue]]+pro[[#This Row],[AdminExp]]</f>
        <v>187572.21399999992</v>
      </c>
      <c r="K11566" s="83">
        <f>pro[[#This Row],[Profit]]/pro[[#This Row],[Revenue]]</f>
        <v>0.32495701559978118</v>
      </c>
      <c r="L11566" s="56">
        <f t="shared" si="180"/>
        <v>11</v>
      </c>
      <c r="M11566" s="82" t="str">
        <f>"Q"&amp;" "&amp;VLOOKUP(pro[[#This Row],[Period]],Mapping!A:B,2,0)</f>
        <v>Q 4</v>
      </c>
      <c r="N11566"/>
    </row>
    <row r="11567" spans="1:14" ht="14.25" x14ac:dyDescent="0.2">
      <c r="A11567" s="44" t="s">
        <v>34</v>
      </c>
      <c r="B11567" s="44" t="s">
        <v>26</v>
      </c>
      <c r="C11567" s="44" t="s">
        <v>57</v>
      </c>
      <c r="D11567" s="43">
        <v>2696160.6769999997</v>
      </c>
      <c r="E11567" s="43">
        <v>-1102200.7709999999</v>
      </c>
      <c r="F11567" s="45">
        <v>-22460</v>
      </c>
      <c r="G11567" s="45">
        <v>-12460</v>
      </c>
      <c r="H11567" s="45">
        <v>-75150</v>
      </c>
      <c r="I11567" s="55">
        <f>pro[[#This Row],[Admin expenses 3]]+pro[[#This Row],[Admin expenses 2]]+pro[[#This Row],[Admin expenses 1]]+pro[[#This Row],[COGS]]</f>
        <v>-1212270.7709999999</v>
      </c>
      <c r="J11567" s="55">
        <f>pro[[#This Row],[Revenue]]+pro[[#This Row],[AdminExp]]</f>
        <v>1483889.9059999997</v>
      </c>
      <c r="K11567" s="83">
        <f>pro[[#This Row],[Profit]]/pro[[#This Row],[Revenue]]</f>
        <v>0.55037146660380576</v>
      </c>
      <c r="L11567" s="56">
        <f t="shared" si="180"/>
        <v>11</v>
      </c>
      <c r="M11567" s="82" t="str">
        <f>"Q"&amp;" "&amp;VLOOKUP(pro[[#This Row],[Period]],Mapping!A:B,2,0)</f>
        <v>Q 4</v>
      </c>
      <c r="N11567"/>
    </row>
    <row r="11568" spans="1:14" ht="14.25" x14ac:dyDescent="0.2">
      <c r="A11568" s="44" t="s">
        <v>34</v>
      </c>
      <c r="B11568" s="44" t="s">
        <v>26</v>
      </c>
      <c r="C11568" s="44" t="s">
        <v>57</v>
      </c>
      <c r="D11568" s="43">
        <v>225871.226</v>
      </c>
      <c r="E11568" s="43">
        <v>-110726.378</v>
      </c>
      <c r="F11568" s="45">
        <v>-107160</v>
      </c>
      <c r="G11568" s="45">
        <v>-17430</v>
      </c>
      <c r="H11568" s="45">
        <v>-82730</v>
      </c>
      <c r="I11568" s="55">
        <f>pro[[#This Row],[Admin expenses 3]]+pro[[#This Row],[Admin expenses 2]]+pro[[#This Row],[Admin expenses 1]]+pro[[#This Row],[COGS]]</f>
        <v>-318046.37800000003</v>
      </c>
      <c r="J11568" s="55">
        <f>pro[[#This Row],[Revenue]]+pro[[#This Row],[AdminExp]]</f>
        <v>-92175.152000000031</v>
      </c>
      <c r="K11568" s="83">
        <f>pro[[#This Row],[Profit]]/pro[[#This Row],[Revenue]]</f>
        <v>-0.40808718149871837</v>
      </c>
      <c r="L11568" s="56">
        <f t="shared" si="180"/>
        <v>11</v>
      </c>
      <c r="M11568" s="82" t="str">
        <f>"Q"&amp;" "&amp;VLOOKUP(pro[[#This Row],[Period]],Mapping!A:B,2,0)</f>
        <v>Q 4</v>
      </c>
      <c r="N11568"/>
    </row>
    <row r="11569" spans="1:14" ht="14.25" x14ac:dyDescent="0.2">
      <c r="A11569" s="44" t="s">
        <v>34</v>
      </c>
      <c r="B11569" s="44" t="s">
        <v>26</v>
      </c>
      <c r="C11569" s="44" t="s">
        <v>58</v>
      </c>
      <c r="D11569" s="43">
        <v>60626.404999999992</v>
      </c>
      <c r="E11569" s="43">
        <v>-20932.393999999997</v>
      </c>
      <c r="F11569" s="45">
        <v>-26820</v>
      </c>
      <c r="G11569" s="45">
        <v>-86580</v>
      </c>
      <c r="H11569" s="45">
        <v>-99680</v>
      </c>
      <c r="I11569" s="55">
        <f>pro[[#This Row],[Admin expenses 3]]+pro[[#This Row],[Admin expenses 2]]+pro[[#This Row],[Admin expenses 1]]+pro[[#This Row],[COGS]]</f>
        <v>-234012.394</v>
      </c>
      <c r="J11569" s="55">
        <f>pro[[#This Row],[Revenue]]+pro[[#This Row],[AdminExp]]</f>
        <v>-173385.989</v>
      </c>
      <c r="K11569" s="83">
        <f>pro[[#This Row],[Profit]]/pro[[#This Row],[Revenue]]</f>
        <v>-2.859908797165196</v>
      </c>
      <c r="L11569" s="56">
        <f t="shared" si="180"/>
        <v>11</v>
      </c>
      <c r="M11569" s="82" t="str">
        <f>"Q"&amp;" "&amp;VLOOKUP(pro[[#This Row],[Period]],Mapping!A:B,2,0)</f>
        <v>Q 4</v>
      </c>
      <c r="N11569"/>
    </row>
    <row r="11570" spans="1:14" ht="14.25" x14ac:dyDescent="0.2">
      <c r="A11570" s="44" t="s">
        <v>34</v>
      </c>
      <c r="B11570" s="44" t="s">
        <v>26</v>
      </c>
      <c r="C11570" s="44" t="s">
        <v>59</v>
      </c>
      <c r="D11570" s="43">
        <v>278958.37899999996</v>
      </c>
      <c r="E11570" s="43">
        <v>-94090.457999999999</v>
      </c>
      <c r="F11570" s="45">
        <v>-12680</v>
      </c>
      <c r="G11570" s="45">
        <v>-97860</v>
      </c>
      <c r="H11570" s="45">
        <v>-80800</v>
      </c>
      <c r="I11570" s="55">
        <f>pro[[#This Row],[Admin expenses 3]]+pro[[#This Row],[Admin expenses 2]]+pro[[#This Row],[Admin expenses 1]]+pro[[#This Row],[COGS]]</f>
        <v>-285430.45799999998</v>
      </c>
      <c r="J11570" s="55">
        <f>pro[[#This Row],[Revenue]]+pro[[#This Row],[AdminExp]]</f>
        <v>-6472.079000000027</v>
      </c>
      <c r="K11570" s="83">
        <f>pro[[#This Row],[Profit]]/pro[[#This Row],[Revenue]]</f>
        <v>-2.3200876859124666E-2</v>
      </c>
      <c r="L11570" s="56">
        <f t="shared" si="180"/>
        <v>11</v>
      </c>
      <c r="M11570" s="82" t="str">
        <f>"Q"&amp;" "&amp;VLOOKUP(pro[[#This Row],[Period]],Mapping!A:B,2,0)</f>
        <v>Q 4</v>
      </c>
      <c r="N11570"/>
    </row>
    <row r="11571" spans="1:14" ht="14.25" x14ac:dyDescent="0.2">
      <c r="A11571" s="44" t="s">
        <v>34</v>
      </c>
      <c r="B11571" s="44" t="s">
        <v>26</v>
      </c>
      <c r="C11571" s="44" t="s">
        <v>57</v>
      </c>
      <c r="D11571" s="43">
        <v>912351.60099999991</v>
      </c>
      <c r="E11571" s="43">
        <v>-298946.71799999999</v>
      </c>
      <c r="F11571" s="45">
        <v>-79080</v>
      </c>
      <c r="G11571" s="45">
        <v>-87630</v>
      </c>
      <c r="H11571" s="45">
        <v>-85870</v>
      </c>
      <c r="I11571" s="55">
        <f>pro[[#This Row],[Admin expenses 3]]+pro[[#This Row],[Admin expenses 2]]+pro[[#This Row],[Admin expenses 1]]+pro[[#This Row],[COGS]]</f>
        <v>-551526.71799999999</v>
      </c>
      <c r="J11571" s="55">
        <f>pro[[#This Row],[Revenue]]+pro[[#This Row],[AdminExp]]</f>
        <v>360824.88299999991</v>
      </c>
      <c r="K11571" s="83">
        <f>pro[[#This Row],[Profit]]/pro[[#This Row],[Revenue]]</f>
        <v>0.39548884728706685</v>
      </c>
      <c r="L11571" s="56">
        <f t="shared" si="180"/>
        <v>11</v>
      </c>
      <c r="M11571" s="82" t="str">
        <f>"Q"&amp;" "&amp;VLOOKUP(pro[[#This Row],[Period]],Mapping!A:B,2,0)</f>
        <v>Q 4</v>
      </c>
      <c r="N11571"/>
    </row>
    <row r="11572" spans="1:14" ht="14.25" x14ac:dyDescent="0.2">
      <c r="A11572" s="44" t="s">
        <v>34</v>
      </c>
      <c r="B11572" s="44" t="s">
        <v>26</v>
      </c>
      <c r="C11572" s="44" t="s">
        <v>57</v>
      </c>
      <c r="D11572" s="43">
        <v>2666968.227</v>
      </c>
      <c r="E11572" s="43">
        <v>-2863615.1879999996</v>
      </c>
      <c r="F11572" s="45">
        <v>-16180</v>
      </c>
      <c r="G11572" s="45">
        <v>-42910</v>
      </c>
      <c r="H11572" s="45">
        <v>-38870</v>
      </c>
      <c r="I11572" s="55">
        <f>pro[[#This Row],[Admin expenses 3]]+pro[[#This Row],[Admin expenses 2]]+pro[[#This Row],[Admin expenses 1]]+pro[[#This Row],[COGS]]</f>
        <v>-2961575.1879999996</v>
      </c>
      <c r="J11572" s="55">
        <f>pro[[#This Row],[Revenue]]+pro[[#This Row],[AdminExp]]</f>
        <v>-294606.96099999966</v>
      </c>
      <c r="K11572" s="83">
        <f>pro[[#This Row],[Profit]]/pro[[#This Row],[Revenue]]</f>
        <v>-0.11046511841327597</v>
      </c>
      <c r="L11572" s="56">
        <f t="shared" si="180"/>
        <v>11</v>
      </c>
      <c r="M11572" s="82" t="str">
        <f>"Q"&amp;" "&amp;VLOOKUP(pro[[#This Row],[Period]],Mapping!A:B,2,0)</f>
        <v>Q 4</v>
      </c>
      <c r="N11572"/>
    </row>
    <row r="11573" spans="1:14" ht="14.25" x14ac:dyDescent="0.2">
      <c r="A11573" s="44" t="s">
        <v>34</v>
      </c>
      <c r="B11573" s="44" t="s">
        <v>15</v>
      </c>
      <c r="C11573" s="44" t="s">
        <v>58</v>
      </c>
      <c r="D11573" s="43">
        <v>1324890.5529999998</v>
      </c>
      <c r="E11573" s="43">
        <v>-469467.84499999997</v>
      </c>
      <c r="F11573" s="45">
        <v>-22290</v>
      </c>
      <c r="G11573" s="45">
        <v>-86140</v>
      </c>
      <c r="H11573" s="45">
        <v>-32640</v>
      </c>
      <c r="I11573" s="55">
        <f>pro[[#This Row],[Admin expenses 3]]+pro[[#This Row],[Admin expenses 2]]+pro[[#This Row],[Admin expenses 1]]+pro[[#This Row],[COGS]]</f>
        <v>-610537.84499999997</v>
      </c>
      <c r="J11573" s="55">
        <f>pro[[#This Row],[Revenue]]+pro[[#This Row],[AdminExp]]</f>
        <v>714352.70799999987</v>
      </c>
      <c r="K11573" s="83">
        <f>pro[[#This Row],[Profit]]/pro[[#This Row],[Revenue]]</f>
        <v>0.53917865621614103</v>
      </c>
      <c r="L11573" s="56">
        <f t="shared" si="180"/>
        <v>11</v>
      </c>
      <c r="M11573" s="82" t="str">
        <f>"Q"&amp;" "&amp;VLOOKUP(pro[[#This Row],[Period]],Mapping!A:B,2,0)</f>
        <v>Q 4</v>
      </c>
      <c r="N11573"/>
    </row>
    <row r="11574" spans="1:14" ht="14.25" x14ac:dyDescent="0.2">
      <c r="A11574" s="44" t="s">
        <v>34</v>
      </c>
      <c r="B11574" s="44" t="s">
        <v>15</v>
      </c>
      <c r="C11574" s="44" t="s">
        <v>59</v>
      </c>
      <c r="D11574" s="43">
        <v>12462.31</v>
      </c>
      <c r="E11574" s="43">
        <v>-12270.251</v>
      </c>
      <c r="F11574" s="45">
        <v>-16720</v>
      </c>
      <c r="G11574" s="45">
        <v>-61950</v>
      </c>
      <c r="H11574" s="45">
        <v>-104200</v>
      </c>
      <c r="I11574" s="55">
        <f>pro[[#This Row],[Admin expenses 3]]+pro[[#This Row],[Admin expenses 2]]+pro[[#This Row],[Admin expenses 1]]+pro[[#This Row],[COGS]]</f>
        <v>-195140.25099999999</v>
      </c>
      <c r="J11574" s="55">
        <f>pro[[#This Row],[Revenue]]+pro[[#This Row],[AdminExp]]</f>
        <v>-182677.94099999999</v>
      </c>
      <c r="K11574" s="83">
        <f>pro[[#This Row],[Profit]]/pro[[#This Row],[Revenue]]</f>
        <v>-14.658433388352561</v>
      </c>
      <c r="L11574" s="56">
        <f t="shared" si="180"/>
        <v>11</v>
      </c>
      <c r="M11574" s="82" t="str">
        <f>"Q"&amp;" "&amp;VLOOKUP(pro[[#This Row],[Period]],Mapping!A:B,2,0)</f>
        <v>Q 4</v>
      </c>
      <c r="N11574"/>
    </row>
    <row r="11575" spans="1:14" ht="14.25" x14ac:dyDescent="0.2">
      <c r="A11575" s="44" t="s">
        <v>34</v>
      </c>
      <c r="B11575" s="44" t="s">
        <v>15</v>
      </c>
      <c r="C11575" s="44" t="s">
        <v>57</v>
      </c>
      <c r="D11575" s="43">
        <v>-212292.94099999999</v>
      </c>
      <c r="E11575" s="43">
        <v>9753.4989999999998</v>
      </c>
      <c r="F11575" s="45">
        <v>-105860</v>
      </c>
      <c r="G11575" s="45">
        <v>-61290</v>
      </c>
      <c r="H11575" s="45">
        <v>-25960</v>
      </c>
      <c r="I11575" s="55">
        <f>pro[[#This Row],[Admin expenses 3]]+pro[[#This Row],[Admin expenses 2]]+pro[[#This Row],[Admin expenses 1]]+pro[[#This Row],[COGS]]</f>
        <v>-183356.50099999999</v>
      </c>
      <c r="J11575" s="55">
        <f>pro[[#This Row],[Revenue]]+pro[[#This Row],[AdminExp]]</f>
        <v>-395649.44199999998</v>
      </c>
      <c r="K11575" s="83">
        <f>pro[[#This Row],[Profit]]/pro[[#This Row],[Revenue]]</f>
        <v>1.8636957033818662</v>
      </c>
      <c r="L11575" s="56">
        <f t="shared" si="180"/>
        <v>11</v>
      </c>
      <c r="M11575" s="82" t="str">
        <f>"Q"&amp;" "&amp;VLOOKUP(pro[[#This Row],[Period]],Mapping!A:B,2,0)</f>
        <v>Q 4</v>
      </c>
      <c r="N11575"/>
    </row>
    <row r="11576" spans="1:14" ht="14.25" x14ac:dyDescent="0.2">
      <c r="A11576" s="44" t="s">
        <v>34</v>
      </c>
      <c r="B11576" s="44" t="s">
        <v>15</v>
      </c>
      <c r="C11576" s="44" t="s">
        <v>57</v>
      </c>
      <c r="D11576" s="43">
        <v>-254305.08599999998</v>
      </c>
      <c r="E11576" s="43">
        <v>16103.220000000001</v>
      </c>
      <c r="F11576" s="45">
        <v>-34920</v>
      </c>
      <c r="G11576" s="45">
        <v>-54400</v>
      </c>
      <c r="H11576" s="45">
        <v>-99190</v>
      </c>
      <c r="I11576" s="55">
        <f>pro[[#This Row],[Admin expenses 3]]+pro[[#This Row],[Admin expenses 2]]+pro[[#This Row],[Admin expenses 1]]+pro[[#This Row],[COGS]]</f>
        <v>-172406.78</v>
      </c>
      <c r="J11576" s="55">
        <f>pro[[#This Row],[Revenue]]+pro[[#This Row],[AdminExp]]</f>
        <v>-426711.86599999998</v>
      </c>
      <c r="K11576" s="83">
        <f>pro[[#This Row],[Profit]]/pro[[#This Row],[Revenue]]</f>
        <v>1.6779525439770402</v>
      </c>
      <c r="L11576" s="56">
        <f t="shared" si="180"/>
        <v>11</v>
      </c>
      <c r="M11576" s="82" t="str">
        <f>"Q"&amp;" "&amp;VLOOKUP(pro[[#This Row],[Period]],Mapping!A:B,2,0)</f>
        <v>Q 4</v>
      </c>
      <c r="N11576"/>
    </row>
    <row r="11577" spans="1:14" ht="14.25" x14ac:dyDescent="0.2">
      <c r="A11577" s="44" t="s">
        <v>34</v>
      </c>
      <c r="B11577" s="44" t="s">
        <v>15</v>
      </c>
      <c r="C11577" s="44" t="s">
        <v>57</v>
      </c>
      <c r="D11577" s="43">
        <v>25234.593999999997</v>
      </c>
      <c r="E11577" s="43">
        <v>-10259.109</v>
      </c>
      <c r="F11577" s="45">
        <v>-61290</v>
      </c>
      <c r="G11577" s="45">
        <v>-14410</v>
      </c>
      <c r="H11577" s="45">
        <v>-86780</v>
      </c>
      <c r="I11577" s="55">
        <f>pro[[#This Row],[Admin expenses 3]]+pro[[#This Row],[Admin expenses 2]]+pro[[#This Row],[Admin expenses 1]]+pro[[#This Row],[COGS]]</f>
        <v>-172739.109</v>
      </c>
      <c r="J11577" s="55">
        <f>pro[[#This Row],[Revenue]]+pro[[#This Row],[AdminExp]]</f>
        <v>-147504.51500000001</v>
      </c>
      <c r="K11577" s="83">
        <f>pro[[#This Row],[Profit]]/pro[[#This Row],[Revenue]]</f>
        <v>-5.8453294314939255</v>
      </c>
      <c r="L11577" s="56">
        <f t="shared" si="180"/>
        <v>11</v>
      </c>
      <c r="M11577" s="82" t="str">
        <f>"Q"&amp;" "&amp;VLOOKUP(pro[[#This Row],[Period]],Mapping!A:B,2,0)</f>
        <v>Q 4</v>
      </c>
      <c r="N11577"/>
    </row>
    <row r="11578" spans="1:14" ht="14.25" x14ac:dyDescent="0.2">
      <c r="A11578" s="44" t="s">
        <v>34</v>
      </c>
      <c r="B11578" s="44" t="s">
        <v>15</v>
      </c>
      <c r="C11578" s="44" t="s">
        <v>58</v>
      </c>
      <c r="D11578" s="43">
        <v>146732.25699999998</v>
      </c>
      <c r="E11578" s="43">
        <v>-91005.845000000001</v>
      </c>
      <c r="F11578" s="45">
        <v>-81810</v>
      </c>
      <c r="G11578" s="45">
        <v>-43090</v>
      </c>
      <c r="H11578" s="45">
        <v>-73930</v>
      </c>
      <c r="I11578" s="55">
        <f>pro[[#This Row],[Admin expenses 3]]+pro[[#This Row],[Admin expenses 2]]+pro[[#This Row],[Admin expenses 1]]+pro[[#This Row],[COGS]]</f>
        <v>-289835.84499999997</v>
      </c>
      <c r="J11578" s="55">
        <f>pro[[#This Row],[Revenue]]+pro[[#This Row],[AdminExp]]</f>
        <v>-143103.58799999999</v>
      </c>
      <c r="K11578" s="83">
        <f>pro[[#This Row],[Profit]]/pro[[#This Row],[Revenue]]</f>
        <v>-0.97527013436452492</v>
      </c>
      <c r="L11578" s="56">
        <f t="shared" si="180"/>
        <v>11</v>
      </c>
      <c r="M11578" s="82" t="str">
        <f>"Q"&amp;" "&amp;VLOOKUP(pro[[#This Row],[Period]],Mapping!A:B,2,0)</f>
        <v>Q 4</v>
      </c>
      <c r="N11578"/>
    </row>
    <row r="11579" spans="1:14" ht="14.25" x14ac:dyDescent="0.2">
      <c r="A11579" s="44" t="s">
        <v>34</v>
      </c>
      <c r="B11579" s="44" t="s">
        <v>15</v>
      </c>
      <c r="C11579" s="44" t="s">
        <v>59</v>
      </c>
      <c r="D11579" s="43">
        <v>5057084.5009999992</v>
      </c>
      <c r="E11579" s="43">
        <v>-2244497.4789999998</v>
      </c>
      <c r="F11579" s="45">
        <v>-58280</v>
      </c>
      <c r="G11579" s="45">
        <v>-89160</v>
      </c>
      <c r="H11579" s="45">
        <v>-13120</v>
      </c>
      <c r="I11579" s="55">
        <f>pro[[#This Row],[Admin expenses 3]]+pro[[#This Row],[Admin expenses 2]]+pro[[#This Row],[Admin expenses 1]]+pro[[#This Row],[COGS]]</f>
        <v>-2405057.4789999998</v>
      </c>
      <c r="J11579" s="55">
        <f>pro[[#This Row],[Revenue]]+pro[[#This Row],[AdminExp]]</f>
        <v>2652027.0219999994</v>
      </c>
      <c r="K11579" s="83">
        <f>pro[[#This Row],[Profit]]/pro[[#This Row],[Revenue]]</f>
        <v>0.52441817443935956</v>
      </c>
      <c r="L11579" s="56">
        <f t="shared" si="180"/>
        <v>11</v>
      </c>
      <c r="M11579" s="82" t="str">
        <f>"Q"&amp;" "&amp;VLOOKUP(pro[[#This Row],[Period]],Mapping!A:B,2,0)</f>
        <v>Q 4</v>
      </c>
      <c r="N11579"/>
    </row>
    <row r="11580" spans="1:14" ht="14.25" x14ac:dyDescent="0.2">
      <c r="A11580" s="44" t="s">
        <v>34</v>
      </c>
      <c r="B11580" s="44" t="s">
        <v>15</v>
      </c>
      <c r="C11580" s="44" t="s">
        <v>60</v>
      </c>
      <c r="D11580" s="43">
        <v>294181.25799999997</v>
      </c>
      <c r="E11580" s="43">
        <v>-67538.429000000004</v>
      </c>
      <c r="F11580" s="45">
        <v>-55890</v>
      </c>
      <c r="G11580" s="45">
        <v>-23460</v>
      </c>
      <c r="H11580" s="45">
        <v>-59890</v>
      </c>
      <c r="I11580" s="55">
        <f>pro[[#This Row],[Admin expenses 3]]+pro[[#This Row],[Admin expenses 2]]+pro[[#This Row],[Admin expenses 1]]+pro[[#This Row],[COGS]]</f>
        <v>-206778.429</v>
      </c>
      <c r="J11580" s="55">
        <f>pro[[#This Row],[Revenue]]+pro[[#This Row],[AdminExp]]</f>
        <v>87402.828999999969</v>
      </c>
      <c r="K11580" s="83">
        <f>pro[[#This Row],[Profit]]/pro[[#This Row],[Revenue]]</f>
        <v>0.2971053614843131</v>
      </c>
      <c r="L11580" s="56">
        <f t="shared" si="180"/>
        <v>11</v>
      </c>
      <c r="M11580" s="82" t="str">
        <f>"Q"&amp;" "&amp;VLOOKUP(pro[[#This Row],[Period]],Mapping!A:B,2,0)</f>
        <v>Q 4</v>
      </c>
      <c r="N11580"/>
    </row>
    <row r="11581" spans="1:14" ht="14.25" x14ac:dyDescent="0.2">
      <c r="A11581" s="44" t="s">
        <v>34</v>
      </c>
      <c r="B11581" s="44" t="s">
        <v>15</v>
      </c>
      <c r="C11581" s="44" t="s">
        <v>57</v>
      </c>
      <c r="D11581" s="43">
        <v>693994.31499999994</v>
      </c>
      <c r="E11581" s="43">
        <v>-167847.799</v>
      </c>
      <c r="F11581" s="45">
        <v>-35680</v>
      </c>
      <c r="G11581" s="45">
        <v>-69230</v>
      </c>
      <c r="H11581" s="45">
        <v>-96760</v>
      </c>
      <c r="I11581" s="55">
        <f>pro[[#This Row],[Admin expenses 3]]+pro[[#This Row],[Admin expenses 2]]+pro[[#This Row],[Admin expenses 1]]+pro[[#This Row],[COGS]]</f>
        <v>-369517.799</v>
      </c>
      <c r="J11581" s="55">
        <f>pro[[#This Row],[Revenue]]+pro[[#This Row],[AdminExp]]</f>
        <v>324476.51599999995</v>
      </c>
      <c r="K11581" s="83">
        <f>pro[[#This Row],[Profit]]/pro[[#This Row],[Revenue]]</f>
        <v>0.46754924210005955</v>
      </c>
      <c r="L11581" s="56">
        <f t="shared" si="180"/>
        <v>11</v>
      </c>
      <c r="M11581" s="82" t="str">
        <f>"Q"&amp;" "&amp;VLOOKUP(pro[[#This Row],[Period]],Mapping!A:B,2,0)</f>
        <v>Q 4</v>
      </c>
      <c r="N11581"/>
    </row>
    <row r="11582" spans="1:14" ht="14.25" x14ac:dyDescent="0.2">
      <c r="A11582" s="44" t="s">
        <v>34</v>
      </c>
      <c r="B11582" s="44" t="s">
        <v>15</v>
      </c>
      <c r="C11582" s="44" t="s">
        <v>58</v>
      </c>
      <c r="D11582" s="43">
        <v>428322.50300000003</v>
      </c>
      <c r="E11582" s="43">
        <v>-72135.133000000002</v>
      </c>
      <c r="F11582" s="45">
        <v>-53530</v>
      </c>
      <c r="G11582" s="45">
        <v>-30450</v>
      </c>
      <c r="H11582" s="45">
        <v>-23960</v>
      </c>
      <c r="I11582" s="55">
        <f>pro[[#This Row],[Admin expenses 3]]+pro[[#This Row],[Admin expenses 2]]+pro[[#This Row],[Admin expenses 1]]+pro[[#This Row],[COGS]]</f>
        <v>-180075.133</v>
      </c>
      <c r="J11582" s="55">
        <f>pro[[#This Row],[Revenue]]+pro[[#This Row],[AdminExp]]</f>
        <v>248247.37000000002</v>
      </c>
      <c r="K11582" s="83">
        <f>pro[[#This Row],[Profit]]/pro[[#This Row],[Revenue]]</f>
        <v>0.57958049894940966</v>
      </c>
      <c r="L11582" s="56">
        <f t="shared" si="180"/>
        <v>11</v>
      </c>
      <c r="M11582" s="82" t="str">
        <f>"Q"&amp;" "&amp;VLOOKUP(pro[[#This Row],[Period]],Mapping!A:B,2,0)</f>
        <v>Q 4</v>
      </c>
      <c r="N11582"/>
    </row>
    <row r="11583" spans="1:14" ht="14.25" x14ac:dyDescent="0.2">
      <c r="A11583" s="44" t="s">
        <v>34</v>
      </c>
      <c r="B11583" s="44" t="s">
        <v>15</v>
      </c>
      <c r="C11583" s="44" t="s">
        <v>59</v>
      </c>
      <c r="D11583" s="43">
        <v>54867.455999999998</v>
      </c>
      <c r="E11583" s="43">
        <v>-11396.392</v>
      </c>
      <c r="F11583" s="45">
        <v>-16910</v>
      </c>
      <c r="G11583" s="45">
        <v>-68270</v>
      </c>
      <c r="H11583" s="45">
        <v>-45160</v>
      </c>
      <c r="I11583" s="55">
        <f>pro[[#This Row],[Admin expenses 3]]+pro[[#This Row],[Admin expenses 2]]+pro[[#This Row],[Admin expenses 1]]+pro[[#This Row],[COGS]]</f>
        <v>-141736.39199999999</v>
      </c>
      <c r="J11583" s="55">
        <f>pro[[#This Row],[Revenue]]+pro[[#This Row],[AdminExp]]</f>
        <v>-86868.935999999987</v>
      </c>
      <c r="K11583" s="83">
        <f>pro[[#This Row],[Profit]]/pro[[#This Row],[Revenue]]</f>
        <v>-1.5832506613756612</v>
      </c>
      <c r="L11583" s="56">
        <f t="shared" si="180"/>
        <v>11</v>
      </c>
      <c r="M11583" s="82" t="str">
        <f>"Q"&amp;" "&amp;VLOOKUP(pro[[#This Row],[Period]],Mapping!A:B,2,0)</f>
        <v>Q 4</v>
      </c>
      <c r="N11583"/>
    </row>
    <row r="11584" spans="1:14" ht="14.25" x14ac:dyDescent="0.2">
      <c r="A11584" s="44" t="s">
        <v>34</v>
      </c>
      <c r="B11584" s="44" t="s">
        <v>15</v>
      </c>
      <c r="C11584" s="44" t="s">
        <v>60</v>
      </c>
      <c r="D11584" s="43">
        <v>69204.722999999998</v>
      </c>
      <c r="E11584" s="43">
        <v>-29693.559000000001</v>
      </c>
      <c r="F11584" s="45">
        <v>-46800</v>
      </c>
      <c r="G11584" s="45">
        <v>-77330</v>
      </c>
      <c r="H11584" s="45">
        <v>-94640</v>
      </c>
      <c r="I11584" s="55">
        <f>pro[[#This Row],[Admin expenses 3]]+pro[[#This Row],[Admin expenses 2]]+pro[[#This Row],[Admin expenses 1]]+pro[[#This Row],[COGS]]</f>
        <v>-248463.55900000001</v>
      </c>
      <c r="J11584" s="55">
        <f>pro[[#This Row],[Revenue]]+pro[[#This Row],[AdminExp]]</f>
        <v>-179258.83600000001</v>
      </c>
      <c r="K11584" s="83">
        <f>pro[[#This Row],[Profit]]/pro[[#This Row],[Revenue]]</f>
        <v>-2.5902688173464696</v>
      </c>
      <c r="L11584" s="56">
        <f t="shared" si="180"/>
        <v>11</v>
      </c>
      <c r="M11584" s="82" t="str">
        <f>"Q"&amp;" "&amp;VLOOKUP(pro[[#This Row],[Period]],Mapping!A:B,2,0)</f>
        <v>Q 4</v>
      </c>
      <c r="N11584"/>
    </row>
    <row r="11585" spans="1:14" ht="14.25" x14ac:dyDescent="0.2">
      <c r="A11585" s="44" t="s">
        <v>34</v>
      </c>
      <c r="B11585" s="44" t="s">
        <v>15</v>
      </c>
      <c r="C11585" s="44" t="s">
        <v>57</v>
      </c>
      <c r="D11585" s="43">
        <v>102053.469</v>
      </c>
      <c r="E11585" s="43">
        <v>-26859.020999999997</v>
      </c>
      <c r="F11585" s="45">
        <v>-105380</v>
      </c>
      <c r="G11585" s="45">
        <v>-35990</v>
      </c>
      <c r="H11585" s="45">
        <v>-57990</v>
      </c>
      <c r="I11585" s="55">
        <f>pro[[#This Row],[Admin expenses 3]]+pro[[#This Row],[Admin expenses 2]]+pro[[#This Row],[Admin expenses 1]]+pro[[#This Row],[COGS]]</f>
        <v>-226219.02100000001</v>
      </c>
      <c r="J11585" s="55">
        <f>pro[[#This Row],[Revenue]]+pro[[#This Row],[AdminExp]]</f>
        <v>-124165.55200000001</v>
      </c>
      <c r="K11585" s="83">
        <f>pro[[#This Row],[Profit]]/pro[[#This Row],[Revenue]]</f>
        <v>-1.2166715469515301</v>
      </c>
      <c r="L11585" s="56">
        <f t="shared" si="180"/>
        <v>11</v>
      </c>
      <c r="M11585" s="82" t="str">
        <f>"Q"&amp;" "&amp;VLOOKUP(pro[[#This Row],[Period]],Mapping!A:B,2,0)</f>
        <v>Q 4</v>
      </c>
      <c r="N11585"/>
    </row>
    <row r="11586" spans="1:14" ht="14.25" x14ac:dyDescent="0.2">
      <c r="A11586" s="44" t="s">
        <v>34</v>
      </c>
      <c r="B11586" s="44" t="s">
        <v>15</v>
      </c>
      <c r="C11586" s="44" t="s">
        <v>58</v>
      </c>
      <c r="D11586" s="43">
        <v>9098349.3859999999</v>
      </c>
      <c r="E11586" s="43">
        <v>-5719464.1979999999</v>
      </c>
      <c r="F11586" s="45">
        <v>-18640</v>
      </c>
      <c r="G11586" s="45">
        <v>-27500</v>
      </c>
      <c r="H11586" s="45">
        <v>-101810</v>
      </c>
      <c r="I11586" s="55">
        <f>pro[[#This Row],[Admin expenses 3]]+pro[[#This Row],[Admin expenses 2]]+pro[[#This Row],[Admin expenses 1]]+pro[[#This Row],[COGS]]</f>
        <v>-5867414.1979999999</v>
      </c>
      <c r="J11586" s="55">
        <f>pro[[#This Row],[Revenue]]+pro[[#This Row],[AdminExp]]</f>
        <v>3230935.1880000001</v>
      </c>
      <c r="K11586" s="83">
        <f>pro[[#This Row],[Profit]]/pro[[#This Row],[Revenue]]</f>
        <v>0.35511223529968761</v>
      </c>
      <c r="L11586" s="56">
        <f t="shared" ref="L11586:L11649" si="181">MONTH(DATEVALUE(A11586&amp;"1"))</f>
        <v>11</v>
      </c>
      <c r="M11586" s="82" t="str">
        <f>"Q"&amp;" "&amp;VLOOKUP(pro[[#This Row],[Period]],Mapping!A:B,2,0)</f>
        <v>Q 4</v>
      </c>
      <c r="N11586"/>
    </row>
    <row r="11587" spans="1:14" ht="14.25" x14ac:dyDescent="0.2">
      <c r="A11587" s="44" t="s">
        <v>34</v>
      </c>
      <c r="B11587" s="44" t="s">
        <v>15</v>
      </c>
      <c r="C11587" s="44" t="s">
        <v>59</v>
      </c>
      <c r="D11587" s="43">
        <v>3335281.8029999998</v>
      </c>
      <c r="E11587" s="43">
        <v>-2096594.3669999996</v>
      </c>
      <c r="F11587" s="45">
        <v>-71800</v>
      </c>
      <c r="G11587" s="45">
        <v>-12950</v>
      </c>
      <c r="H11587" s="45">
        <v>-82540</v>
      </c>
      <c r="I11587" s="55">
        <f>pro[[#This Row],[Admin expenses 3]]+pro[[#This Row],[Admin expenses 2]]+pro[[#This Row],[Admin expenses 1]]+pro[[#This Row],[COGS]]</f>
        <v>-2263884.3669999996</v>
      </c>
      <c r="J11587" s="55">
        <f>pro[[#This Row],[Revenue]]+pro[[#This Row],[AdminExp]]</f>
        <v>1071397.4360000002</v>
      </c>
      <c r="K11587" s="83">
        <f>pro[[#This Row],[Profit]]/pro[[#This Row],[Revenue]]</f>
        <v>0.3212314578745058</v>
      </c>
      <c r="L11587" s="56">
        <f t="shared" si="181"/>
        <v>11</v>
      </c>
      <c r="M11587" s="82" t="str">
        <f>"Q"&amp;" "&amp;VLOOKUP(pro[[#This Row],[Period]],Mapping!A:B,2,0)</f>
        <v>Q 4</v>
      </c>
      <c r="N11587"/>
    </row>
    <row r="11588" spans="1:14" ht="14.25" x14ac:dyDescent="0.2">
      <c r="A11588" s="44" t="s">
        <v>34</v>
      </c>
      <c r="B11588" s="44" t="s">
        <v>15</v>
      </c>
      <c r="C11588" s="44" t="s">
        <v>60</v>
      </c>
      <c r="D11588" s="43">
        <v>656765.1719999999</v>
      </c>
      <c r="E11588" s="43">
        <v>-294835.58299999998</v>
      </c>
      <c r="F11588" s="45">
        <v>-13940</v>
      </c>
      <c r="G11588" s="45">
        <v>-45480</v>
      </c>
      <c r="H11588" s="45">
        <v>-51880</v>
      </c>
      <c r="I11588" s="55">
        <f>pro[[#This Row],[Admin expenses 3]]+pro[[#This Row],[Admin expenses 2]]+pro[[#This Row],[Admin expenses 1]]+pro[[#This Row],[COGS]]</f>
        <v>-406135.58299999998</v>
      </c>
      <c r="J11588" s="55">
        <f>pro[[#This Row],[Revenue]]+pro[[#This Row],[AdminExp]]</f>
        <v>250629.58899999992</v>
      </c>
      <c r="K11588" s="83">
        <f>pro[[#This Row],[Profit]]/pro[[#This Row],[Revenue]]</f>
        <v>0.38161217994671609</v>
      </c>
      <c r="L11588" s="56">
        <f t="shared" si="181"/>
        <v>11</v>
      </c>
      <c r="M11588" s="82" t="str">
        <f>"Q"&amp;" "&amp;VLOOKUP(pro[[#This Row],[Period]],Mapping!A:B,2,0)</f>
        <v>Q 4</v>
      </c>
      <c r="N11588"/>
    </row>
    <row r="11589" spans="1:14" ht="14.25" x14ac:dyDescent="0.2">
      <c r="A11589" s="44" t="s">
        <v>34</v>
      </c>
      <c r="B11589" s="44" t="s">
        <v>15</v>
      </c>
      <c r="C11589" s="44" t="s">
        <v>57</v>
      </c>
      <c r="D11589" s="43">
        <v>851434.71</v>
      </c>
      <c r="E11589" s="43">
        <v>-256351.67599999998</v>
      </c>
      <c r="F11589" s="45">
        <v>-28050</v>
      </c>
      <c r="G11589" s="45">
        <v>-15100</v>
      </c>
      <c r="H11589" s="45">
        <v>-58510</v>
      </c>
      <c r="I11589" s="55">
        <f>pro[[#This Row],[Admin expenses 3]]+pro[[#This Row],[Admin expenses 2]]+pro[[#This Row],[Admin expenses 1]]+pro[[#This Row],[COGS]]</f>
        <v>-358011.67599999998</v>
      </c>
      <c r="J11589" s="55">
        <f>pro[[#This Row],[Revenue]]+pro[[#This Row],[AdminExp]]</f>
        <v>493423.03399999999</v>
      </c>
      <c r="K11589" s="83">
        <f>pro[[#This Row],[Profit]]/pro[[#This Row],[Revenue]]</f>
        <v>0.57951951947084701</v>
      </c>
      <c r="L11589" s="56">
        <f t="shared" si="181"/>
        <v>11</v>
      </c>
      <c r="M11589" s="82" t="str">
        <f>"Q"&amp;" "&amp;VLOOKUP(pro[[#This Row],[Period]],Mapping!A:B,2,0)</f>
        <v>Q 4</v>
      </c>
      <c r="N11589"/>
    </row>
    <row r="11590" spans="1:14" ht="14.25" x14ac:dyDescent="0.2">
      <c r="A11590" s="44" t="s">
        <v>34</v>
      </c>
      <c r="B11590" s="44" t="s">
        <v>15</v>
      </c>
      <c r="C11590" s="44" t="s">
        <v>58</v>
      </c>
      <c r="D11590" s="43">
        <v>217339.89199999999</v>
      </c>
      <c r="E11590" s="43">
        <v>-6539.1689999999981</v>
      </c>
      <c r="F11590" s="45">
        <v>-53890</v>
      </c>
      <c r="G11590" s="45">
        <v>-66780</v>
      </c>
      <c r="H11590" s="45">
        <v>-102080</v>
      </c>
      <c r="I11590" s="55">
        <f>pro[[#This Row],[Admin expenses 3]]+pro[[#This Row],[Admin expenses 2]]+pro[[#This Row],[Admin expenses 1]]+pro[[#This Row],[COGS]]</f>
        <v>-229289.16899999999</v>
      </c>
      <c r="J11590" s="55">
        <f>pro[[#This Row],[Revenue]]+pro[[#This Row],[AdminExp]]</f>
        <v>-11949.277000000002</v>
      </c>
      <c r="K11590" s="83">
        <f>pro[[#This Row],[Profit]]/pro[[#This Row],[Revenue]]</f>
        <v>-5.4979676717608762E-2</v>
      </c>
      <c r="L11590" s="56">
        <f t="shared" si="181"/>
        <v>11</v>
      </c>
      <c r="M11590" s="82" t="str">
        <f>"Q"&amp;" "&amp;VLOOKUP(pro[[#This Row],[Period]],Mapping!A:B,2,0)</f>
        <v>Q 4</v>
      </c>
      <c r="N11590"/>
    </row>
    <row r="11591" spans="1:14" ht="14.25" x14ac:dyDescent="0.2">
      <c r="A11591" s="44" t="s">
        <v>34</v>
      </c>
      <c r="B11591" s="44" t="s">
        <v>15</v>
      </c>
      <c r="C11591" s="44" t="s">
        <v>59</v>
      </c>
      <c r="D11591" s="43">
        <v>2584833.7059999998</v>
      </c>
      <c r="E11591" s="43">
        <v>-49914.375</v>
      </c>
      <c r="F11591" s="45">
        <v>-84870</v>
      </c>
      <c r="G11591" s="45">
        <v>-32630</v>
      </c>
      <c r="H11591" s="45">
        <v>-51260</v>
      </c>
      <c r="I11591" s="55">
        <f>pro[[#This Row],[Admin expenses 3]]+pro[[#This Row],[Admin expenses 2]]+pro[[#This Row],[Admin expenses 1]]+pro[[#This Row],[COGS]]</f>
        <v>-218674.375</v>
      </c>
      <c r="J11591" s="55">
        <f>pro[[#This Row],[Revenue]]+pro[[#This Row],[AdminExp]]</f>
        <v>2366159.3309999998</v>
      </c>
      <c r="K11591" s="83">
        <f>pro[[#This Row],[Profit]]/pro[[#This Row],[Revenue]]</f>
        <v>0.91540098904915779</v>
      </c>
      <c r="L11591" s="56">
        <f t="shared" si="181"/>
        <v>11</v>
      </c>
      <c r="M11591" s="82" t="str">
        <f>"Q"&amp;" "&amp;VLOOKUP(pro[[#This Row],[Period]],Mapping!A:B,2,0)</f>
        <v>Q 4</v>
      </c>
      <c r="N11591"/>
    </row>
    <row r="11592" spans="1:14" ht="14.25" x14ac:dyDescent="0.2">
      <c r="A11592" s="44" t="s">
        <v>34</v>
      </c>
      <c r="B11592" s="44" t="s">
        <v>15</v>
      </c>
      <c r="C11592" s="44" t="s">
        <v>60</v>
      </c>
      <c r="D11592" s="43">
        <v>1156429.6240000001</v>
      </c>
      <c r="E11592" s="43">
        <v>-21755.971999999998</v>
      </c>
      <c r="F11592" s="45">
        <v>-66690</v>
      </c>
      <c r="G11592" s="45">
        <v>-64010</v>
      </c>
      <c r="H11592" s="45">
        <v>-50880</v>
      </c>
      <c r="I11592" s="55">
        <f>pro[[#This Row],[Admin expenses 3]]+pro[[#This Row],[Admin expenses 2]]+pro[[#This Row],[Admin expenses 1]]+pro[[#This Row],[COGS]]</f>
        <v>-203335.97200000001</v>
      </c>
      <c r="J11592" s="55">
        <f>pro[[#This Row],[Revenue]]+pro[[#This Row],[AdminExp]]</f>
        <v>953093.652</v>
      </c>
      <c r="K11592" s="83">
        <f>pro[[#This Row],[Profit]]/pro[[#This Row],[Revenue]]</f>
        <v>0.82416917745787521</v>
      </c>
      <c r="L11592" s="56">
        <f t="shared" si="181"/>
        <v>11</v>
      </c>
      <c r="M11592" s="82" t="str">
        <f>"Q"&amp;" "&amp;VLOOKUP(pro[[#This Row],[Period]],Mapping!A:B,2,0)</f>
        <v>Q 4</v>
      </c>
      <c r="N11592"/>
    </row>
    <row r="11593" spans="1:14" ht="14.25" x14ac:dyDescent="0.2">
      <c r="A11593" s="44" t="s">
        <v>34</v>
      </c>
      <c r="B11593" s="44" t="s">
        <v>15</v>
      </c>
      <c r="C11593" s="44" t="s">
        <v>57</v>
      </c>
      <c r="D11593" s="43">
        <v>806418.18599999999</v>
      </c>
      <c r="E11593" s="43">
        <v>-68935.131999999998</v>
      </c>
      <c r="F11593" s="45">
        <v>-99750</v>
      </c>
      <c r="G11593" s="45">
        <v>-74830</v>
      </c>
      <c r="H11593" s="45">
        <v>-88520</v>
      </c>
      <c r="I11593" s="55">
        <f>pro[[#This Row],[Admin expenses 3]]+pro[[#This Row],[Admin expenses 2]]+pro[[#This Row],[Admin expenses 1]]+pro[[#This Row],[COGS]]</f>
        <v>-332035.13199999998</v>
      </c>
      <c r="J11593" s="55">
        <f>pro[[#This Row],[Revenue]]+pro[[#This Row],[AdminExp]]</f>
        <v>474383.054</v>
      </c>
      <c r="K11593" s="83">
        <f>pro[[#This Row],[Profit]]/pro[[#This Row],[Revenue]]</f>
        <v>0.58825936993439776</v>
      </c>
      <c r="L11593" s="56">
        <f t="shared" si="181"/>
        <v>11</v>
      </c>
      <c r="M11593" s="82" t="str">
        <f>"Q"&amp;" "&amp;VLOOKUP(pro[[#This Row],[Period]],Mapping!A:B,2,0)</f>
        <v>Q 4</v>
      </c>
      <c r="N11593"/>
    </row>
    <row r="11594" spans="1:14" ht="14.25" x14ac:dyDescent="0.2">
      <c r="A11594" s="44" t="s">
        <v>34</v>
      </c>
      <c r="B11594" s="44" t="s">
        <v>15</v>
      </c>
      <c r="C11594" s="44" t="s">
        <v>57</v>
      </c>
      <c r="D11594" s="43">
        <v>10018877.442</v>
      </c>
      <c r="E11594" s="43">
        <v>-341925.549</v>
      </c>
      <c r="F11594" s="45">
        <v>-42180</v>
      </c>
      <c r="G11594" s="45">
        <v>-75560</v>
      </c>
      <c r="H11594" s="45">
        <v>-104220</v>
      </c>
      <c r="I11594" s="55">
        <f>pro[[#This Row],[Admin expenses 3]]+pro[[#This Row],[Admin expenses 2]]+pro[[#This Row],[Admin expenses 1]]+pro[[#This Row],[COGS]]</f>
        <v>-563885.549</v>
      </c>
      <c r="J11594" s="55">
        <f>pro[[#This Row],[Revenue]]+pro[[#This Row],[AdminExp]]</f>
        <v>9454991.8929999992</v>
      </c>
      <c r="K11594" s="83">
        <f>pro[[#This Row],[Profit]]/pro[[#This Row],[Revenue]]</f>
        <v>0.94371769170105391</v>
      </c>
      <c r="L11594" s="56">
        <f t="shared" si="181"/>
        <v>11</v>
      </c>
      <c r="M11594" s="82" t="str">
        <f>"Q"&amp;" "&amp;VLOOKUP(pro[[#This Row],[Period]],Mapping!A:B,2,0)</f>
        <v>Q 4</v>
      </c>
      <c r="N11594"/>
    </row>
    <row r="11595" spans="1:14" ht="14.25" x14ac:dyDescent="0.2">
      <c r="A11595" s="44" t="s">
        <v>34</v>
      </c>
      <c r="B11595" s="44" t="s">
        <v>15</v>
      </c>
      <c r="C11595" s="44" t="s">
        <v>58</v>
      </c>
      <c r="D11595" s="43">
        <v>-1002311.975</v>
      </c>
      <c r="E11595" s="43">
        <v>41629.524999999994</v>
      </c>
      <c r="F11595" s="45">
        <v>-64740</v>
      </c>
      <c r="G11595" s="45">
        <v>-55830</v>
      </c>
      <c r="H11595" s="45">
        <v>-99220</v>
      </c>
      <c r="I11595" s="55">
        <f>pro[[#This Row],[Admin expenses 3]]+pro[[#This Row],[Admin expenses 2]]+pro[[#This Row],[Admin expenses 1]]+pro[[#This Row],[COGS]]</f>
        <v>-178160.47500000001</v>
      </c>
      <c r="J11595" s="55">
        <f>pro[[#This Row],[Revenue]]+pro[[#This Row],[AdminExp]]</f>
        <v>-1180472.45</v>
      </c>
      <c r="K11595" s="83">
        <f>pro[[#This Row],[Profit]]/pro[[#This Row],[Revenue]]</f>
        <v>1.177749522547608</v>
      </c>
      <c r="L11595" s="56">
        <f t="shared" si="181"/>
        <v>11</v>
      </c>
      <c r="M11595" s="82" t="str">
        <f>"Q"&amp;" "&amp;VLOOKUP(pro[[#This Row],[Period]],Mapping!A:B,2,0)</f>
        <v>Q 4</v>
      </c>
      <c r="N11595"/>
    </row>
    <row r="11596" spans="1:14" ht="14.25" x14ac:dyDescent="0.2">
      <c r="A11596" s="44" t="s">
        <v>34</v>
      </c>
      <c r="B11596" s="44" t="s">
        <v>15</v>
      </c>
      <c r="C11596" s="44" t="s">
        <v>59</v>
      </c>
      <c r="D11596" s="43">
        <v>7080741.4790000003</v>
      </c>
      <c r="E11596" s="43">
        <v>-260141.53899999999</v>
      </c>
      <c r="F11596" s="45">
        <v>-95590</v>
      </c>
      <c r="G11596" s="45">
        <v>-56710</v>
      </c>
      <c r="H11596" s="45">
        <v>-30040</v>
      </c>
      <c r="I11596" s="55">
        <f>pro[[#This Row],[Admin expenses 3]]+pro[[#This Row],[Admin expenses 2]]+pro[[#This Row],[Admin expenses 1]]+pro[[#This Row],[COGS]]</f>
        <v>-442481.53899999999</v>
      </c>
      <c r="J11596" s="55">
        <f>pro[[#This Row],[Revenue]]+pro[[#This Row],[AdminExp]]</f>
        <v>6638259.9400000004</v>
      </c>
      <c r="K11596" s="83">
        <f>pro[[#This Row],[Profit]]/pro[[#This Row],[Revenue]]</f>
        <v>0.93750915206941143</v>
      </c>
      <c r="L11596" s="56">
        <f t="shared" si="181"/>
        <v>11</v>
      </c>
      <c r="M11596" s="82" t="str">
        <f>"Q"&amp;" "&amp;VLOOKUP(pro[[#This Row],[Period]],Mapping!A:B,2,0)</f>
        <v>Q 4</v>
      </c>
      <c r="N11596"/>
    </row>
    <row r="11597" spans="1:14" ht="14.25" x14ac:dyDescent="0.2">
      <c r="A11597" s="44" t="s">
        <v>34</v>
      </c>
      <c r="B11597" s="44" t="s">
        <v>15</v>
      </c>
      <c r="C11597" s="44" t="s">
        <v>57</v>
      </c>
      <c r="D11597" s="43">
        <v>820523.45200000005</v>
      </c>
      <c r="E11597" s="43">
        <v>-129789.807</v>
      </c>
      <c r="F11597" s="45">
        <v>-70080</v>
      </c>
      <c r="G11597" s="45">
        <v>-71440</v>
      </c>
      <c r="H11597" s="45">
        <v>-72880</v>
      </c>
      <c r="I11597" s="55">
        <f>pro[[#This Row],[Admin expenses 3]]+pro[[#This Row],[Admin expenses 2]]+pro[[#This Row],[Admin expenses 1]]+pro[[#This Row],[COGS]]</f>
        <v>-344189.80700000003</v>
      </c>
      <c r="J11597" s="55">
        <f>pro[[#This Row],[Revenue]]+pro[[#This Row],[AdminExp]]</f>
        <v>476333.64500000002</v>
      </c>
      <c r="K11597" s="83">
        <f>pro[[#This Row],[Profit]]/pro[[#This Row],[Revenue]]</f>
        <v>0.58052410792031817</v>
      </c>
      <c r="L11597" s="56">
        <f t="shared" si="181"/>
        <v>11</v>
      </c>
      <c r="M11597" s="82" t="str">
        <f>"Q"&amp;" "&amp;VLOOKUP(pro[[#This Row],[Period]],Mapping!A:B,2,0)</f>
        <v>Q 4</v>
      </c>
      <c r="N11597"/>
    </row>
    <row r="11598" spans="1:14" ht="14.25" x14ac:dyDescent="0.2">
      <c r="A11598" s="44" t="s">
        <v>34</v>
      </c>
      <c r="B11598" s="44" t="s">
        <v>15</v>
      </c>
      <c r="C11598" s="44" t="s">
        <v>58</v>
      </c>
      <c r="D11598" s="43">
        <v>134645.329</v>
      </c>
      <c r="E11598" s="43">
        <v>-12731.047</v>
      </c>
      <c r="F11598" s="45">
        <v>-40170</v>
      </c>
      <c r="G11598" s="45">
        <v>-39950</v>
      </c>
      <c r="H11598" s="45">
        <v>-68110</v>
      </c>
      <c r="I11598" s="55">
        <f>pro[[#This Row],[Admin expenses 3]]+pro[[#This Row],[Admin expenses 2]]+pro[[#This Row],[Admin expenses 1]]+pro[[#This Row],[COGS]]</f>
        <v>-160961.04699999999</v>
      </c>
      <c r="J11598" s="55">
        <f>pro[[#This Row],[Revenue]]+pro[[#This Row],[AdminExp]]</f>
        <v>-26315.717999999993</v>
      </c>
      <c r="K11598" s="83">
        <f>pro[[#This Row],[Profit]]/pro[[#This Row],[Revenue]]</f>
        <v>-0.19544471535288085</v>
      </c>
      <c r="L11598" s="56">
        <f t="shared" si="181"/>
        <v>11</v>
      </c>
      <c r="M11598" s="82" t="str">
        <f>"Q"&amp;" "&amp;VLOOKUP(pro[[#This Row],[Period]],Mapping!A:B,2,0)</f>
        <v>Q 4</v>
      </c>
      <c r="N11598"/>
    </row>
    <row r="11599" spans="1:14" ht="14.25" x14ac:dyDescent="0.2">
      <c r="A11599" s="44" t="s">
        <v>34</v>
      </c>
      <c r="B11599" s="44" t="s">
        <v>15</v>
      </c>
      <c r="C11599" s="44" t="s">
        <v>59</v>
      </c>
      <c r="D11599" s="43">
        <v>499245.46</v>
      </c>
      <c r="E11599" s="43">
        <v>-54216.952999999994</v>
      </c>
      <c r="F11599" s="45">
        <v>-74460</v>
      </c>
      <c r="G11599" s="45">
        <v>-39310</v>
      </c>
      <c r="H11599" s="45">
        <v>-100890</v>
      </c>
      <c r="I11599" s="55">
        <f>pro[[#This Row],[Admin expenses 3]]+pro[[#This Row],[Admin expenses 2]]+pro[[#This Row],[Admin expenses 1]]+pro[[#This Row],[COGS]]</f>
        <v>-268876.95299999998</v>
      </c>
      <c r="J11599" s="55">
        <f>pro[[#This Row],[Revenue]]+pro[[#This Row],[AdminExp]]</f>
        <v>230368.50700000004</v>
      </c>
      <c r="K11599" s="83">
        <f>pro[[#This Row],[Profit]]/pro[[#This Row],[Revenue]]</f>
        <v>0.4614333538456214</v>
      </c>
      <c r="L11599" s="56">
        <f t="shared" si="181"/>
        <v>11</v>
      </c>
      <c r="M11599" s="82" t="str">
        <f>"Q"&amp;" "&amp;VLOOKUP(pro[[#This Row],[Period]],Mapping!A:B,2,0)</f>
        <v>Q 4</v>
      </c>
      <c r="N11599"/>
    </row>
    <row r="11600" spans="1:14" ht="14.25" x14ac:dyDescent="0.2">
      <c r="A11600" s="44" t="s">
        <v>34</v>
      </c>
      <c r="B11600" s="44" t="s">
        <v>15</v>
      </c>
      <c r="C11600" s="44" t="s">
        <v>57</v>
      </c>
      <c r="D11600" s="43">
        <v>2918668.7390000001</v>
      </c>
      <c r="E11600" s="43">
        <v>-96144.824999999997</v>
      </c>
      <c r="F11600" s="45">
        <v>-57790</v>
      </c>
      <c r="G11600" s="45">
        <v>-69310</v>
      </c>
      <c r="H11600" s="45">
        <v>-43600</v>
      </c>
      <c r="I11600" s="55">
        <f>pro[[#This Row],[Admin expenses 3]]+pro[[#This Row],[Admin expenses 2]]+pro[[#This Row],[Admin expenses 1]]+pro[[#This Row],[COGS]]</f>
        <v>-266844.82500000001</v>
      </c>
      <c r="J11600" s="55">
        <f>pro[[#This Row],[Revenue]]+pro[[#This Row],[AdminExp]]</f>
        <v>2651823.9139999999</v>
      </c>
      <c r="K11600" s="83">
        <f>pro[[#This Row],[Profit]]/pro[[#This Row],[Revenue]]</f>
        <v>0.90857310340349651</v>
      </c>
      <c r="L11600" s="56">
        <f t="shared" si="181"/>
        <v>11</v>
      </c>
      <c r="M11600" s="82" t="str">
        <f>"Q"&amp;" "&amp;VLOOKUP(pro[[#This Row],[Period]],Mapping!A:B,2,0)</f>
        <v>Q 4</v>
      </c>
      <c r="N11600"/>
    </row>
    <row r="11601" spans="1:14" ht="14.25" x14ac:dyDescent="0.2">
      <c r="A11601" s="44" t="s">
        <v>34</v>
      </c>
      <c r="B11601" s="44" t="s">
        <v>15</v>
      </c>
      <c r="C11601" s="44" t="s">
        <v>58</v>
      </c>
      <c r="D11601" s="43">
        <v>71381.708999999988</v>
      </c>
      <c r="E11601" s="43">
        <v>-9707.5650000000005</v>
      </c>
      <c r="F11601" s="45">
        <v>-68720</v>
      </c>
      <c r="G11601" s="45">
        <v>-85230</v>
      </c>
      <c r="H11601" s="45">
        <v>-55930</v>
      </c>
      <c r="I11601" s="55">
        <f>pro[[#This Row],[Admin expenses 3]]+pro[[#This Row],[Admin expenses 2]]+pro[[#This Row],[Admin expenses 1]]+pro[[#This Row],[COGS]]</f>
        <v>-219587.565</v>
      </c>
      <c r="J11601" s="55">
        <f>pro[[#This Row],[Revenue]]+pro[[#This Row],[AdminExp]]</f>
        <v>-148205.85600000003</v>
      </c>
      <c r="K11601" s="83">
        <f>pro[[#This Row],[Profit]]/pro[[#This Row],[Revenue]]</f>
        <v>-2.0762441538069654</v>
      </c>
      <c r="L11601" s="56">
        <f t="shared" si="181"/>
        <v>11</v>
      </c>
      <c r="M11601" s="82" t="str">
        <f>"Q"&amp;" "&amp;VLOOKUP(pro[[#This Row],[Period]],Mapping!A:B,2,0)</f>
        <v>Q 4</v>
      </c>
      <c r="N11601"/>
    </row>
    <row r="11602" spans="1:14" ht="14.25" x14ac:dyDescent="0.2">
      <c r="A11602" s="44" t="s">
        <v>34</v>
      </c>
      <c r="B11602" s="44" t="s">
        <v>15</v>
      </c>
      <c r="C11602" s="44" t="s">
        <v>59</v>
      </c>
      <c r="D11602" s="43">
        <v>413019.103</v>
      </c>
      <c r="E11602" s="43">
        <v>-415753.97499999998</v>
      </c>
      <c r="F11602" s="45">
        <v>-26920</v>
      </c>
      <c r="G11602" s="45">
        <v>-59800</v>
      </c>
      <c r="H11602" s="45">
        <v>-17990</v>
      </c>
      <c r="I11602" s="55">
        <f>pro[[#This Row],[Admin expenses 3]]+pro[[#This Row],[Admin expenses 2]]+pro[[#This Row],[Admin expenses 1]]+pro[[#This Row],[COGS]]</f>
        <v>-520463.97499999998</v>
      </c>
      <c r="J11602" s="55">
        <f>pro[[#This Row],[Revenue]]+pro[[#This Row],[AdminExp]]</f>
        <v>-107444.87199999997</v>
      </c>
      <c r="K11602" s="83">
        <f>pro[[#This Row],[Profit]]/pro[[#This Row],[Revenue]]</f>
        <v>-0.26014504225001905</v>
      </c>
      <c r="L11602" s="56">
        <f t="shared" si="181"/>
        <v>11</v>
      </c>
      <c r="M11602" s="82" t="str">
        <f>"Q"&amp;" "&amp;VLOOKUP(pro[[#This Row],[Period]],Mapping!A:B,2,0)</f>
        <v>Q 4</v>
      </c>
      <c r="N11602"/>
    </row>
    <row r="11603" spans="1:14" ht="14.25" x14ac:dyDescent="0.2">
      <c r="A11603" s="44" t="s">
        <v>34</v>
      </c>
      <c r="B11603" s="44" t="s">
        <v>15</v>
      </c>
      <c r="C11603" s="44" t="s">
        <v>57</v>
      </c>
      <c r="D11603" s="43">
        <v>207101.755</v>
      </c>
      <c r="E11603" s="43">
        <v>-208473.30699999994</v>
      </c>
      <c r="F11603" s="45">
        <v>-77440</v>
      </c>
      <c r="G11603" s="45">
        <v>-102980</v>
      </c>
      <c r="H11603" s="45">
        <v>-45200</v>
      </c>
      <c r="I11603" s="55">
        <f>pro[[#This Row],[Admin expenses 3]]+pro[[#This Row],[Admin expenses 2]]+pro[[#This Row],[Admin expenses 1]]+pro[[#This Row],[COGS]]</f>
        <v>-434093.30699999991</v>
      </c>
      <c r="J11603" s="55">
        <f>pro[[#This Row],[Revenue]]+pro[[#This Row],[AdminExp]]</f>
        <v>-226991.55199999991</v>
      </c>
      <c r="K11603" s="83">
        <f>pro[[#This Row],[Profit]]/pro[[#This Row],[Revenue]]</f>
        <v>-1.0960387660645363</v>
      </c>
      <c r="L11603" s="56">
        <f t="shared" si="181"/>
        <v>11</v>
      </c>
      <c r="M11603" s="82" t="str">
        <f>"Q"&amp;" "&amp;VLOOKUP(pro[[#This Row],[Period]],Mapping!A:B,2,0)</f>
        <v>Q 4</v>
      </c>
      <c r="N11603"/>
    </row>
    <row r="11604" spans="1:14" ht="14.25" x14ac:dyDescent="0.2">
      <c r="A11604" s="44" t="s">
        <v>34</v>
      </c>
      <c r="B11604" s="44" t="s">
        <v>15</v>
      </c>
      <c r="C11604" s="44" t="s">
        <v>57</v>
      </c>
      <c r="D11604" s="43">
        <v>822976.44799999986</v>
      </c>
      <c r="E11604" s="43">
        <v>-831966.37299999991</v>
      </c>
      <c r="F11604" s="45">
        <v>-62440</v>
      </c>
      <c r="G11604" s="45">
        <v>-75460</v>
      </c>
      <c r="H11604" s="45">
        <v>-99190</v>
      </c>
      <c r="I11604" s="55">
        <f>pro[[#This Row],[Admin expenses 3]]+pro[[#This Row],[Admin expenses 2]]+pro[[#This Row],[Admin expenses 1]]+pro[[#This Row],[COGS]]</f>
        <v>-1069056.3729999999</v>
      </c>
      <c r="J11604" s="55">
        <f>pro[[#This Row],[Revenue]]+pro[[#This Row],[AdminExp]]</f>
        <v>-246079.92500000005</v>
      </c>
      <c r="K11604" s="83">
        <f>pro[[#This Row],[Profit]]/pro[[#This Row],[Revenue]]</f>
        <v>-0.29901211097598762</v>
      </c>
      <c r="L11604" s="56">
        <f t="shared" si="181"/>
        <v>11</v>
      </c>
      <c r="M11604" s="82" t="str">
        <f>"Q"&amp;" "&amp;VLOOKUP(pro[[#This Row],[Period]],Mapping!A:B,2,0)</f>
        <v>Q 4</v>
      </c>
      <c r="N11604"/>
    </row>
    <row r="11605" spans="1:14" ht="14.25" x14ac:dyDescent="0.2">
      <c r="A11605" s="44" t="s">
        <v>34</v>
      </c>
      <c r="B11605" s="44" t="s">
        <v>15</v>
      </c>
      <c r="C11605" s="44" t="s">
        <v>57</v>
      </c>
      <c r="D11605" s="43">
        <v>1029726.0819999999</v>
      </c>
      <c r="E11605" s="43">
        <v>-1042366.5349999999</v>
      </c>
      <c r="F11605" s="45">
        <v>-65770</v>
      </c>
      <c r="G11605" s="45">
        <v>-12340</v>
      </c>
      <c r="H11605" s="45">
        <v>-53780</v>
      </c>
      <c r="I11605" s="55">
        <f>pro[[#This Row],[Admin expenses 3]]+pro[[#This Row],[Admin expenses 2]]+pro[[#This Row],[Admin expenses 1]]+pro[[#This Row],[COGS]]</f>
        <v>-1174256.5349999999</v>
      </c>
      <c r="J11605" s="55">
        <f>pro[[#This Row],[Revenue]]+pro[[#This Row],[AdminExp]]</f>
        <v>-144530.45299999998</v>
      </c>
      <c r="K11605" s="83">
        <f>pro[[#This Row],[Profit]]/pro[[#This Row],[Revenue]]</f>
        <v>-0.14035815497582005</v>
      </c>
      <c r="L11605" s="56">
        <f t="shared" si="181"/>
        <v>11</v>
      </c>
      <c r="M11605" s="82" t="str">
        <f>"Q"&amp;" "&amp;VLOOKUP(pro[[#This Row],[Period]],Mapping!A:B,2,0)</f>
        <v>Q 4</v>
      </c>
      <c r="N11605"/>
    </row>
    <row r="11606" spans="1:14" ht="14.25" x14ac:dyDescent="0.2">
      <c r="A11606" s="44" t="s">
        <v>34</v>
      </c>
      <c r="B11606" s="44" t="s">
        <v>15</v>
      </c>
      <c r="C11606" s="44" t="s">
        <v>57</v>
      </c>
      <c r="D11606" s="43">
        <v>32984.748999999996</v>
      </c>
      <c r="E11606" s="43">
        <v>-12688.745999999999</v>
      </c>
      <c r="F11606" s="45">
        <v>-16060</v>
      </c>
      <c r="G11606" s="45">
        <v>-85210</v>
      </c>
      <c r="H11606" s="45">
        <v>-71210</v>
      </c>
      <c r="I11606" s="55">
        <f>pro[[#This Row],[Admin expenses 3]]+pro[[#This Row],[Admin expenses 2]]+pro[[#This Row],[Admin expenses 1]]+pro[[#This Row],[COGS]]</f>
        <v>-185168.74599999998</v>
      </c>
      <c r="J11606" s="55">
        <f>pro[[#This Row],[Revenue]]+pro[[#This Row],[AdminExp]]</f>
        <v>-152183.99699999997</v>
      </c>
      <c r="K11606" s="83">
        <f>pro[[#This Row],[Profit]]/pro[[#This Row],[Revenue]]</f>
        <v>-4.6137685328452855</v>
      </c>
      <c r="L11606" s="56">
        <f t="shared" si="181"/>
        <v>11</v>
      </c>
      <c r="M11606" s="82" t="str">
        <f>"Q"&amp;" "&amp;VLOOKUP(pro[[#This Row],[Period]],Mapping!A:B,2,0)</f>
        <v>Q 4</v>
      </c>
      <c r="N11606"/>
    </row>
    <row r="11607" spans="1:14" ht="14.25" x14ac:dyDescent="0.2">
      <c r="A11607" s="44" t="s">
        <v>34</v>
      </c>
      <c r="B11607" s="44" t="s">
        <v>15</v>
      </c>
      <c r="C11607" s="44" t="s">
        <v>57</v>
      </c>
      <c r="D11607" s="43">
        <v>205312.16999999998</v>
      </c>
      <c r="E11607" s="43">
        <v>-63495.634999999987</v>
      </c>
      <c r="F11607" s="45">
        <v>-64060</v>
      </c>
      <c r="G11607" s="45">
        <v>-61600</v>
      </c>
      <c r="H11607" s="45">
        <v>-21100</v>
      </c>
      <c r="I11607" s="55">
        <f>pro[[#This Row],[Admin expenses 3]]+pro[[#This Row],[Admin expenses 2]]+pro[[#This Row],[Admin expenses 1]]+pro[[#This Row],[COGS]]</f>
        <v>-210255.63499999998</v>
      </c>
      <c r="J11607" s="55">
        <f>pro[[#This Row],[Revenue]]+pro[[#This Row],[AdminExp]]</f>
        <v>-4943.4649999999965</v>
      </c>
      <c r="K11607" s="83">
        <f>pro[[#This Row],[Profit]]/pro[[#This Row],[Revenue]]</f>
        <v>-2.4077798213325577E-2</v>
      </c>
      <c r="L11607" s="56">
        <f t="shared" si="181"/>
        <v>11</v>
      </c>
      <c r="M11607" s="82" t="str">
        <f>"Q"&amp;" "&amp;VLOOKUP(pro[[#This Row],[Period]],Mapping!A:B,2,0)</f>
        <v>Q 4</v>
      </c>
      <c r="N11607"/>
    </row>
    <row r="11608" spans="1:14" ht="14.25" x14ac:dyDescent="0.2">
      <c r="A11608" s="44" t="s">
        <v>34</v>
      </c>
      <c r="B11608" s="44" t="s">
        <v>15</v>
      </c>
      <c r="C11608" s="44" t="s">
        <v>57</v>
      </c>
      <c r="D11608" s="43">
        <v>41972.048999999999</v>
      </c>
      <c r="E11608" s="43">
        <v>-37860.591999999997</v>
      </c>
      <c r="F11608" s="45">
        <v>-14310</v>
      </c>
      <c r="G11608" s="45">
        <v>-56780</v>
      </c>
      <c r="H11608" s="45">
        <v>-55840</v>
      </c>
      <c r="I11608" s="55">
        <f>pro[[#This Row],[Admin expenses 3]]+pro[[#This Row],[Admin expenses 2]]+pro[[#This Row],[Admin expenses 1]]+pro[[#This Row],[COGS]]</f>
        <v>-164790.592</v>
      </c>
      <c r="J11608" s="55">
        <f>pro[[#This Row],[Revenue]]+pro[[#This Row],[AdminExp]]</f>
        <v>-122818.54300000001</v>
      </c>
      <c r="K11608" s="83">
        <f>pro[[#This Row],[Profit]]/pro[[#This Row],[Revenue]]</f>
        <v>-2.9261984088506141</v>
      </c>
      <c r="L11608" s="56">
        <f t="shared" si="181"/>
        <v>11</v>
      </c>
      <c r="M11608" s="82" t="str">
        <f>"Q"&amp;" "&amp;VLOOKUP(pro[[#This Row],[Period]],Mapping!A:B,2,0)</f>
        <v>Q 4</v>
      </c>
      <c r="N11608"/>
    </row>
    <row r="11609" spans="1:14" ht="14.25" x14ac:dyDescent="0.2">
      <c r="A11609" s="44" t="s">
        <v>34</v>
      </c>
      <c r="B11609" s="44" t="s">
        <v>15</v>
      </c>
      <c r="C11609" s="44" t="s">
        <v>57</v>
      </c>
      <c r="D11609" s="43">
        <v>4446.2950000000001</v>
      </c>
      <c r="E11609" s="43">
        <v>-7001.5749999999998</v>
      </c>
      <c r="F11609" s="45">
        <v>-81450</v>
      </c>
      <c r="G11609" s="45">
        <v>-101990</v>
      </c>
      <c r="H11609" s="45">
        <v>-82890</v>
      </c>
      <c r="I11609" s="55">
        <f>pro[[#This Row],[Admin expenses 3]]+pro[[#This Row],[Admin expenses 2]]+pro[[#This Row],[Admin expenses 1]]+pro[[#This Row],[COGS]]</f>
        <v>-273331.57500000001</v>
      </c>
      <c r="J11609" s="55">
        <f>pro[[#This Row],[Revenue]]+pro[[#This Row],[AdminExp]]</f>
        <v>-268885.28000000003</v>
      </c>
      <c r="K11609" s="83">
        <f>pro[[#This Row],[Profit]]/pro[[#This Row],[Revenue]]</f>
        <v>-60.474008134862849</v>
      </c>
      <c r="L11609" s="56">
        <f t="shared" si="181"/>
        <v>11</v>
      </c>
      <c r="M11609" s="82" t="str">
        <f>"Q"&amp;" "&amp;VLOOKUP(pro[[#This Row],[Period]],Mapping!A:B,2,0)</f>
        <v>Q 4</v>
      </c>
      <c r="N11609"/>
    </row>
    <row r="11610" spans="1:14" ht="14.25" x14ac:dyDescent="0.2">
      <c r="A11610" s="44" t="s">
        <v>34</v>
      </c>
      <c r="B11610" s="44" t="s">
        <v>15</v>
      </c>
      <c r="C11610" s="44" t="s">
        <v>57</v>
      </c>
      <c r="D11610" s="43">
        <v>74921.314999999988</v>
      </c>
      <c r="E11610" s="43">
        <v>-27248.206999999999</v>
      </c>
      <c r="F11610" s="45">
        <v>-106520</v>
      </c>
      <c r="G11610" s="45">
        <v>-79870</v>
      </c>
      <c r="H11610" s="45">
        <v>-105000</v>
      </c>
      <c r="I11610" s="55">
        <f>pro[[#This Row],[Admin expenses 3]]+pro[[#This Row],[Admin expenses 2]]+pro[[#This Row],[Admin expenses 1]]+pro[[#This Row],[COGS]]</f>
        <v>-318638.20699999999</v>
      </c>
      <c r="J11610" s="55">
        <f>pro[[#This Row],[Revenue]]+pro[[#This Row],[AdminExp]]</f>
        <v>-243716.89199999999</v>
      </c>
      <c r="K11610" s="83">
        <f>pro[[#This Row],[Profit]]/pro[[#This Row],[Revenue]]</f>
        <v>-3.2529713606868755</v>
      </c>
      <c r="L11610" s="56">
        <f t="shared" si="181"/>
        <v>11</v>
      </c>
      <c r="M11610" s="82" t="str">
        <f>"Q"&amp;" "&amp;VLOOKUP(pro[[#This Row],[Period]],Mapping!A:B,2,0)</f>
        <v>Q 4</v>
      </c>
      <c r="N11610"/>
    </row>
    <row r="11611" spans="1:14" ht="14.25" x14ac:dyDescent="0.2">
      <c r="A11611" s="44" t="s">
        <v>34</v>
      </c>
      <c r="B11611" s="44" t="s">
        <v>15</v>
      </c>
      <c r="C11611" s="44" t="s">
        <v>57</v>
      </c>
      <c r="D11611" s="43">
        <v>51600.87799999999</v>
      </c>
      <c r="E11611" s="43">
        <v>-31641.637999999995</v>
      </c>
      <c r="F11611" s="45">
        <v>-87260</v>
      </c>
      <c r="G11611" s="45">
        <v>-50840</v>
      </c>
      <c r="H11611" s="45">
        <v>-107730</v>
      </c>
      <c r="I11611" s="55">
        <f>pro[[#This Row],[Admin expenses 3]]+pro[[#This Row],[Admin expenses 2]]+pro[[#This Row],[Admin expenses 1]]+pro[[#This Row],[COGS]]</f>
        <v>-277471.63799999998</v>
      </c>
      <c r="J11611" s="55">
        <f>pro[[#This Row],[Revenue]]+pro[[#This Row],[AdminExp]]</f>
        <v>-225870.75999999998</v>
      </c>
      <c r="K11611" s="83">
        <f>pro[[#This Row],[Profit]]/pro[[#This Row],[Revenue]]</f>
        <v>-4.3772658286938455</v>
      </c>
      <c r="L11611" s="56">
        <f t="shared" si="181"/>
        <v>11</v>
      </c>
      <c r="M11611" s="82" t="str">
        <f>"Q"&amp;" "&amp;VLOOKUP(pro[[#This Row],[Period]],Mapping!A:B,2,0)</f>
        <v>Q 4</v>
      </c>
      <c r="N11611"/>
    </row>
    <row r="11612" spans="1:14" ht="14.25" x14ac:dyDescent="0.2">
      <c r="A11612" s="44" t="s">
        <v>34</v>
      </c>
      <c r="B11612" s="44" t="s">
        <v>15</v>
      </c>
      <c r="C11612" s="44" t="s">
        <v>57</v>
      </c>
      <c r="D11612" s="43">
        <v>32323.528999999999</v>
      </c>
      <c r="E11612" s="43">
        <v>-123939.44499999999</v>
      </c>
      <c r="F11612" s="45">
        <v>-101950</v>
      </c>
      <c r="G11612" s="45">
        <v>-14770</v>
      </c>
      <c r="H11612" s="45">
        <v>-91350</v>
      </c>
      <c r="I11612" s="55">
        <f>pro[[#This Row],[Admin expenses 3]]+pro[[#This Row],[Admin expenses 2]]+pro[[#This Row],[Admin expenses 1]]+pro[[#This Row],[COGS]]</f>
        <v>-332009.44500000001</v>
      </c>
      <c r="J11612" s="55">
        <f>pro[[#This Row],[Revenue]]+pro[[#This Row],[AdminExp]]</f>
        <v>-299685.91600000003</v>
      </c>
      <c r="K11612" s="83">
        <f>pro[[#This Row],[Profit]]/pro[[#This Row],[Revenue]]</f>
        <v>-9.2714479288446512</v>
      </c>
      <c r="L11612" s="56">
        <f t="shared" si="181"/>
        <v>11</v>
      </c>
      <c r="M11612" s="82" t="str">
        <f>"Q"&amp;" "&amp;VLOOKUP(pro[[#This Row],[Period]],Mapping!A:B,2,0)</f>
        <v>Q 4</v>
      </c>
      <c r="N11612"/>
    </row>
    <row r="11613" spans="1:14" ht="14.25" x14ac:dyDescent="0.2">
      <c r="A11613" s="44" t="s">
        <v>34</v>
      </c>
      <c r="B11613" s="44" t="s">
        <v>15</v>
      </c>
      <c r="C11613" s="44" t="s">
        <v>57</v>
      </c>
      <c r="D11613" s="43">
        <v>166663.511</v>
      </c>
      <c r="E11613" s="43">
        <v>-173711.49599999998</v>
      </c>
      <c r="F11613" s="45">
        <v>-34900</v>
      </c>
      <c r="G11613" s="45">
        <v>-14310</v>
      </c>
      <c r="H11613" s="45">
        <v>-44600</v>
      </c>
      <c r="I11613" s="55">
        <f>pro[[#This Row],[Admin expenses 3]]+pro[[#This Row],[Admin expenses 2]]+pro[[#This Row],[Admin expenses 1]]+pro[[#This Row],[COGS]]</f>
        <v>-267521.49599999998</v>
      </c>
      <c r="J11613" s="55">
        <f>pro[[#This Row],[Revenue]]+pro[[#This Row],[AdminExp]]</f>
        <v>-100857.98499999999</v>
      </c>
      <c r="K11613" s="83">
        <f>pro[[#This Row],[Profit]]/pro[[#This Row],[Revenue]]</f>
        <v>-0.60515936808747528</v>
      </c>
      <c r="L11613" s="56">
        <f t="shared" si="181"/>
        <v>11</v>
      </c>
      <c r="M11613" s="82" t="str">
        <f>"Q"&amp;" "&amp;VLOOKUP(pro[[#This Row],[Period]],Mapping!A:B,2,0)</f>
        <v>Q 4</v>
      </c>
      <c r="N11613"/>
    </row>
    <row r="11614" spans="1:14" ht="14.25" x14ac:dyDescent="0.2">
      <c r="A11614" s="44" t="s">
        <v>34</v>
      </c>
      <c r="B11614" s="44" t="s">
        <v>15</v>
      </c>
      <c r="C11614" s="44" t="s">
        <v>57</v>
      </c>
      <c r="D11614" s="43">
        <v>99690.415999999997</v>
      </c>
      <c r="E11614" s="43">
        <v>-103906.194</v>
      </c>
      <c r="F11614" s="45">
        <v>-47570</v>
      </c>
      <c r="G11614" s="45">
        <v>-26670</v>
      </c>
      <c r="H11614" s="45">
        <v>-66490</v>
      </c>
      <c r="I11614" s="55">
        <f>pro[[#This Row],[Admin expenses 3]]+pro[[#This Row],[Admin expenses 2]]+pro[[#This Row],[Admin expenses 1]]+pro[[#This Row],[COGS]]</f>
        <v>-244636.19400000002</v>
      </c>
      <c r="J11614" s="55">
        <f>pro[[#This Row],[Revenue]]+pro[[#This Row],[AdminExp]]</f>
        <v>-144945.77800000002</v>
      </c>
      <c r="K11614" s="83">
        <f>pro[[#This Row],[Profit]]/pro[[#This Row],[Revenue]]</f>
        <v>-1.4539590044443191</v>
      </c>
      <c r="L11614" s="56">
        <f t="shared" si="181"/>
        <v>11</v>
      </c>
      <c r="M11614" s="82" t="str">
        <f>"Q"&amp;" "&amp;VLOOKUP(pro[[#This Row],[Period]],Mapping!A:B,2,0)</f>
        <v>Q 4</v>
      </c>
      <c r="N11614"/>
    </row>
    <row r="11615" spans="1:14" ht="14.25" x14ac:dyDescent="0.2">
      <c r="A11615" s="44" t="s">
        <v>34</v>
      </c>
      <c r="B11615" s="44" t="s">
        <v>15</v>
      </c>
      <c r="C11615" s="44" t="s">
        <v>57</v>
      </c>
      <c r="D11615" s="43">
        <v>216160.448</v>
      </c>
      <c r="E11615" s="43">
        <v>-60332.341999999997</v>
      </c>
      <c r="F11615" s="45">
        <v>-84550</v>
      </c>
      <c r="G11615" s="45">
        <v>-96980</v>
      </c>
      <c r="H11615" s="45">
        <v>-81550</v>
      </c>
      <c r="I11615" s="55">
        <f>pro[[#This Row],[Admin expenses 3]]+pro[[#This Row],[Admin expenses 2]]+pro[[#This Row],[Admin expenses 1]]+pro[[#This Row],[COGS]]</f>
        <v>-323412.342</v>
      </c>
      <c r="J11615" s="55">
        <f>pro[[#This Row],[Revenue]]+pro[[#This Row],[AdminExp]]</f>
        <v>-107251.894</v>
      </c>
      <c r="K11615" s="83">
        <f>pro[[#This Row],[Profit]]/pro[[#This Row],[Revenue]]</f>
        <v>-0.49616798536612949</v>
      </c>
      <c r="L11615" s="56">
        <f t="shared" si="181"/>
        <v>11</v>
      </c>
      <c r="M11615" s="82" t="str">
        <f>"Q"&amp;" "&amp;VLOOKUP(pro[[#This Row],[Period]],Mapping!A:B,2,0)</f>
        <v>Q 4</v>
      </c>
      <c r="N11615"/>
    </row>
    <row r="11616" spans="1:14" ht="14.25" x14ac:dyDescent="0.2">
      <c r="A11616" s="44" t="s">
        <v>34</v>
      </c>
      <c r="B11616" s="44" t="s">
        <v>15</v>
      </c>
      <c r="C11616" s="44" t="s">
        <v>57</v>
      </c>
      <c r="D11616" s="43">
        <v>270439.05</v>
      </c>
      <c r="E11616" s="43">
        <v>-117534.27699999999</v>
      </c>
      <c r="F11616" s="45">
        <v>-22800</v>
      </c>
      <c r="G11616" s="45">
        <v>-91170</v>
      </c>
      <c r="H11616" s="45">
        <v>-52310</v>
      </c>
      <c r="I11616" s="55">
        <f>pro[[#This Row],[Admin expenses 3]]+pro[[#This Row],[Admin expenses 2]]+pro[[#This Row],[Admin expenses 1]]+pro[[#This Row],[COGS]]</f>
        <v>-283814.277</v>
      </c>
      <c r="J11616" s="55">
        <f>pro[[#This Row],[Revenue]]+pro[[#This Row],[AdminExp]]</f>
        <v>-13375.227000000014</v>
      </c>
      <c r="K11616" s="83">
        <f>pro[[#This Row],[Profit]]/pro[[#This Row],[Revenue]]</f>
        <v>-4.9457454461550629E-2</v>
      </c>
      <c r="L11616" s="56">
        <f t="shared" si="181"/>
        <v>11</v>
      </c>
      <c r="M11616" s="82" t="str">
        <f>"Q"&amp;" "&amp;VLOOKUP(pro[[#This Row],[Period]],Mapping!A:B,2,0)</f>
        <v>Q 4</v>
      </c>
      <c r="N11616"/>
    </row>
    <row r="11617" spans="1:14" ht="14.25" x14ac:dyDescent="0.2">
      <c r="A11617" s="44" t="s">
        <v>34</v>
      </c>
      <c r="B11617" s="44" t="s">
        <v>15</v>
      </c>
      <c r="C11617" s="44" t="s">
        <v>57</v>
      </c>
      <c r="D11617" s="43">
        <v>1455.1529999999998</v>
      </c>
      <c r="E11617" s="43">
        <v>-1053.6120000000001</v>
      </c>
      <c r="F11617" s="45">
        <v>-15610</v>
      </c>
      <c r="G11617" s="45">
        <v>-84040</v>
      </c>
      <c r="H11617" s="45">
        <v>-16990</v>
      </c>
      <c r="I11617" s="55">
        <f>pro[[#This Row],[Admin expenses 3]]+pro[[#This Row],[Admin expenses 2]]+pro[[#This Row],[Admin expenses 1]]+pro[[#This Row],[COGS]]</f>
        <v>-117693.61199999999</v>
      </c>
      <c r="J11617" s="55">
        <f>pro[[#This Row],[Revenue]]+pro[[#This Row],[AdminExp]]</f>
        <v>-116238.45899999999</v>
      </c>
      <c r="K11617" s="83">
        <f>pro[[#This Row],[Profit]]/pro[[#This Row],[Revenue]]</f>
        <v>-79.880575444643966</v>
      </c>
      <c r="L11617" s="56">
        <f t="shared" si="181"/>
        <v>11</v>
      </c>
      <c r="M11617" s="82" t="str">
        <f>"Q"&amp;" "&amp;VLOOKUP(pro[[#This Row],[Period]],Mapping!A:B,2,0)</f>
        <v>Q 4</v>
      </c>
      <c r="N11617"/>
    </row>
    <row r="11618" spans="1:14" ht="14.25" x14ac:dyDescent="0.2">
      <c r="A11618" s="44" t="s">
        <v>34</v>
      </c>
      <c r="B11618" s="44" t="s">
        <v>15</v>
      </c>
      <c r="C11618" s="44" t="s">
        <v>57</v>
      </c>
      <c r="D11618" s="43">
        <v>-83164.577999999994</v>
      </c>
      <c r="E11618" s="43">
        <v>6151.0119999999997</v>
      </c>
      <c r="F11618" s="45">
        <v>-60460</v>
      </c>
      <c r="G11618" s="45">
        <v>-57440</v>
      </c>
      <c r="H11618" s="45">
        <v>-75930</v>
      </c>
      <c r="I11618" s="55">
        <f>pro[[#This Row],[Admin expenses 3]]+pro[[#This Row],[Admin expenses 2]]+pro[[#This Row],[Admin expenses 1]]+pro[[#This Row],[COGS]]</f>
        <v>-187678.98800000001</v>
      </c>
      <c r="J11618" s="55">
        <f>pro[[#This Row],[Revenue]]+pro[[#This Row],[AdminExp]]</f>
        <v>-270843.56599999999</v>
      </c>
      <c r="K11618" s="83">
        <f>pro[[#This Row],[Profit]]/pro[[#This Row],[Revenue]]</f>
        <v>3.2567178540844637</v>
      </c>
      <c r="L11618" s="56">
        <f t="shared" si="181"/>
        <v>11</v>
      </c>
      <c r="M11618" s="82" t="str">
        <f>"Q"&amp;" "&amp;VLOOKUP(pro[[#This Row],[Period]],Mapping!A:B,2,0)</f>
        <v>Q 4</v>
      </c>
      <c r="N11618"/>
    </row>
    <row r="11619" spans="1:14" ht="14.25" x14ac:dyDescent="0.2">
      <c r="A11619" s="44" t="s">
        <v>34</v>
      </c>
      <c r="B11619" s="44" t="s">
        <v>15</v>
      </c>
      <c r="C11619" s="44" t="s">
        <v>57</v>
      </c>
      <c r="D11619" s="43">
        <v>-214031.06899999999</v>
      </c>
      <c r="E11619" s="43">
        <v>90372.337999999989</v>
      </c>
      <c r="F11619" s="45">
        <v>-23710</v>
      </c>
      <c r="G11619" s="45">
        <v>-46630</v>
      </c>
      <c r="H11619" s="45">
        <v>-63950</v>
      </c>
      <c r="I11619" s="55">
        <f>pro[[#This Row],[Admin expenses 3]]+pro[[#This Row],[Admin expenses 2]]+pro[[#This Row],[Admin expenses 1]]+pro[[#This Row],[COGS]]</f>
        <v>-43917.662000000011</v>
      </c>
      <c r="J11619" s="55">
        <f>pro[[#This Row],[Revenue]]+pro[[#This Row],[AdminExp]]</f>
        <v>-257948.731</v>
      </c>
      <c r="K11619" s="83">
        <f>pro[[#This Row],[Profit]]/pro[[#This Row],[Revenue]]</f>
        <v>1.2051929292564529</v>
      </c>
      <c r="L11619" s="56">
        <f t="shared" si="181"/>
        <v>11</v>
      </c>
      <c r="M11619" s="82" t="str">
        <f>"Q"&amp;" "&amp;VLOOKUP(pro[[#This Row],[Period]],Mapping!A:B,2,0)</f>
        <v>Q 4</v>
      </c>
      <c r="N11619"/>
    </row>
    <row r="11620" spans="1:14" ht="14.25" x14ac:dyDescent="0.2">
      <c r="A11620" s="44" t="s">
        <v>34</v>
      </c>
      <c r="B11620" s="44" t="s">
        <v>15</v>
      </c>
      <c r="C11620" s="44" t="s">
        <v>57</v>
      </c>
      <c r="D11620" s="43">
        <v>-57673.216999999997</v>
      </c>
      <c r="E11620" s="43">
        <v>5326.4049999999997</v>
      </c>
      <c r="F11620" s="45">
        <v>-48590</v>
      </c>
      <c r="G11620" s="45">
        <v>-58360</v>
      </c>
      <c r="H11620" s="45">
        <v>-58580</v>
      </c>
      <c r="I11620" s="55">
        <f>pro[[#This Row],[Admin expenses 3]]+pro[[#This Row],[Admin expenses 2]]+pro[[#This Row],[Admin expenses 1]]+pro[[#This Row],[COGS]]</f>
        <v>-160203.595</v>
      </c>
      <c r="J11620" s="55">
        <f>pro[[#This Row],[Revenue]]+pro[[#This Row],[AdminExp]]</f>
        <v>-217876.81200000001</v>
      </c>
      <c r="K11620" s="83">
        <f>pro[[#This Row],[Profit]]/pro[[#This Row],[Revenue]]</f>
        <v>3.7777814960452099</v>
      </c>
      <c r="L11620" s="56">
        <f t="shared" si="181"/>
        <v>11</v>
      </c>
      <c r="M11620" s="82" t="str">
        <f>"Q"&amp;" "&amp;VLOOKUP(pro[[#This Row],[Period]],Mapping!A:B,2,0)</f>
        <v>Q 4</v>
      </c>
      <c r="N11620"/>
    </row>
    <row r="11621" spans="1:14" ht="14.25" x14ac:dyDescent="0.2">
      <c r="A11621" s="44" t="s">
        <v>34</v>
      </c>
      <c r="B11621" s="44" t="s">
        <v>15</v>
      </c>
      <c r="C11621" s="44" t="s">
        <v>57</v>
      </c>
      <c r="D11621" s="43">
        <v>65058.909999999996</v>
      </c>
      <c r="E11621" s="43">
        <v>-7134.6309999999994</v>
      </c>
      <c r="F11621" s="45">
        <v>-73200</v>
      </c>
      <c r="G11621" s="45">
        <v>-64310</v>
      </c>
      <c r="H11621" s="45">
        <v>-43180</v>
      </c>
      <c r="I11621" s="55">
        <f>pro[[#This Row],[Admin expenses 3]]+pro[[#This Row],[Admin expenses 2]]+pro[[#This Row],[Admin expenses 1]]+pro[[#This Row],[COGS]]</f>
        <v>-187824.63099999999</v>
      </c>
      <c r="J11621" s="55">
        <f>pro[[#This Row],[Revenue]]+pro[[#This Row],[AdminExp]]</f>
        <v>-122765.72099999999</v>
      </c>
      <c r="K11621" s="83">
        <f>pro[[#This Row],[Profit]]/pro[[#This Row],[Revenue]]</f>
        <v>-1.8869932035442953</v>
      </c>
      <c r="L11621" s="56">
        <f t="shared" si="181"/>
        <v>11</v>
      </c>
      <c r="M11621" s="82" t="str">
        <f>"Q"&amp;" "&amp;VLOOKUP(pro[[#This Row],[Period]],Mapping!A:B,2,0)</f>
        <v>Q 4</v>
      </c>
      <c r="N11621"/>
    </row>
    <row r="11622" spans="1:14" ht="14.25" x14ac:dyDescent="0.2">
      <c r="A11622" s="44" t="s">
        <v>34</v>
      </c>
      <c r="B11622" s="44" t="s">
        <v>15</v>
      </c>
      <c r="C11622" s="44" t="s">
        <v>57</v>
      </c>
      <c r="D11622" s="43">
        <v>89119.989000000001</v>
      </c>
      <c r="E11622" s="43">
        <v>-49548.59</v>
      </c>
      <c r="F11622" s="45">
        <v>-97180</v>
      </c>
      <c r="G11622" s="45">
        <v>-73180</v>
      </c>
      <c r="H11622" s="45">
        <v>-71630</v>
      </c>
      <c r="I11622" s="55">
        <f>pro[[#This Row],[Admin expenses 3]]+pro[[#This Row],[Admin expenses 2]]+pro[[#This Row],[Admin expenses 1]]+pro[[#This Row],[COGS]]</f>
        <v>-291538.58999999997</v>
      </c>
      <c r="J11622" s="55">
        <f>pro[[#This Row],[Revenue]]+pro[[#This Row],[AdminExp]]</f>
        <v>-202418.60099999997</v>
      </c>
      <c r="K11622" s="83">
        <f>pro[[#This Row],[Profit]]/pro[[#This Row],[Revenue]]</f>
        <v>-2.2713041515299106</v>
      </c>
      <c r="L11622" s="56">
        <f t="shared" si="181"/>
        <v>11</v>
      </c>
      <c r="M11622" s="82" t="str">
        <f>"Q"&amp;" "&amp;VLOOKUP(pro[[#This Row],[Period]],Mapping!A:B,2,0)</f>
        <v>Q 4</v>
      </c>
      <c r="N11622"/>
    </row>
    <row r="11623" spans="1:14" ht="14.25" x14ac:dyDescent="0.2">
      <c r="A11623" s="44" t="s">
        <v>34</v>
      </c>
      <c r="B11623" s="44" t="s">
        <v>15</v>
      </c>
      <c r="C11623" s="44" t="s">
        <v>57</v>
      </c>
      <c r="D11623" s="43">
        <v>124924.26799999998</v>
      </c>
      <c r="E11623" s="43">
        <v>-150784.62</v>
      </c>
      <c r="F11623" s="45">
        <v>-21460</v>
      </c>
      <c r="G11623" s="45">
        <v>-12380</v>
      </c>
      <c r="H11623" s="45">
        <v>-91590</v>
      </c>
      <c r="I11623" s="55">
        <f>pro[[#This Row],[Admin expenses 3]]+pro[[#This Row],[Admin expenses 2]]+pro[[#This Row],[Admin expenses 1]]+pro[[#This Row],[COGS]]</f>
        <v>-276214.62</v>
      </c>
      <c r="J11623" s="55">
        <f>pro[[#This Row],[Revenue]]+pro[[#This Row],[AdminExp]]</f>
        <v>-151290.35200000001</v>
      </c>
      <c r="K11623" s="83">
        <f>pro[[#This Row],[Profit]]/pro[[#This Row],[Revenue]]</f>
        <v>-1.2110565418722328</v>
      </c>
      <c r="L11623" s="56">
        <f t="shared" si="181"/>
        <v>11</v>
      </c>
      <c r="M11623" s="82" t="str">
        <f>"Q"&amp;" "&amp;VLOOKUP(pro[[#This Row],[Period]],Mapping!A:B,2,0)</f>
        <v>Q 4</v>
      </c>
      <c r="N11623"/>
    </row>
    <row r="11624" spans="1:14" ht="14.25" x14ac:dyDescent="0.2">
      <c r="A11624" s="44" t="s">
        <v>34</v>
      </c>
      <c r="B11624" s="44" t="s">
        <v>15</v>
      </c>
      <c r="C11624" s="44" t="s">
        <v>57</v>
      </c>
      <c r="D11624" s="43">
        <v>244520.40199999997</v>
      </c>
      <c r="E11624" s="43">
        <v>-303205.93099999992</v>
      </c>
      <c r="F11624" s="45">
        <v>-86100</v>
      </c>
      <c r="G11624" s="45">
        <v>-74880</v>
      </c>
      <c r="H11624" s="45">
        <v>-18150</v>
      </c>
      <c r="I11624" s="55">
        <f>pro[[#This Row],[Admin expenses 3]]+pro[[#This Row],[Admin expenses 2]]+pro[[#This Row],[Admin expenses 1]]+pro[[#This Row],[COGS]]</f>
        <v>-482335.93099999992</v>
      </c>
      <c r="J11624" s="55">
        <f>pro[[#This Row],[Revenue]]+pro[[#This Row],[AdminExp]]</f>
        <v>-237815.52899999995</v>
      </c>
      <c r="K11624" s="83">
        <f>pro[[#This Row],[Profit]]/pro[[#This Row],[Revenue]]</f>
        <v>-0.97257949461411397</v>
      </c>
      <c r="L11624" s="56">
        <f t="shared" si="181"/>
        <v>11</v>
      </c>
      <c r="M11624" s="82" t="str">
        <f>"Q"&amp;" "&amp;VLOOKUP(pro[[#This Row],[Period]],Mapping!A:B,2,0)</f>
        <v>Q 4</v>
      </c>
      <c r="N11624"/>
    </row>
    <row r="11625" spans="1:14" ht="14.25" x14ac:dyDescent="0.2">
      <c r="A11625" s="44" t="s">
        <v>34</v>
      </c>
      <c r="B11625" s="44" t="s">
        <v>15</v>
      </c>
      <c r="C11625" s="44" t="s">
        <v>57</v>
      </c>
      <c r="D11625" s="43">
        <v>319003.14600000001</v>
      </c>
      <c r="E11625" s="43">
        <v>-80813.32699999999</v>
      </c>
      <c r="F11625" s="45">
        <v>-62260</v>
      </c>
      <c r="G11625" s="45">
        <v>-70390</v>
      </c>
      <c r="H11625" s="45">
        <v>-106560</v>
      </c>
      <c r="I11625" s="55">
        <f>pro[[#This Row],[Admin expenses 3]]+pro[[#This Row],[Admin expenses 2]]+pro[[#This Row],[Admin expenses 1]]+pro[[#This Row],[COGS]]</f>
        <v>-320023.32699999999</v>
      </c>
      <c r="J11625" s="55">
        <f>pro[[#This Row],[Revenue]]+pro[[#This Row],[AdminExp]]</f>
        <v>-1020.1809999999823</v>
      </c>
      <c r="K11625" s="83">
        <f>pro[[#This Row],[Profit]]/pro[[#This Row],[Revenue]]</f>
        <v>-3.1980280219555649E-3</v>
      </c>
      <c r="L11625" s="56">
        <f t="shared" si="181"/>
        <v>11</v>
      </c>
      <c r="M11625" s="82" t="str">
        <f>"Q"&amp;" "&amp;VLOOKUP(pro[[#This Row],[Period]],Mapping!A:B,2,0)</f>
        <v>Q 4</v>
      </c>
      <c r="N11625"/>
    </row>
    <row r="11626" spans="1:14" ht="14.25" x14ac:dyDescent="0.2">
      <c r="A11626" s="44" t="s">
        <v>34</v>
      </c>
      <c r="B11626" s="44" t="s">
        <v>15</v>
      </c>
      <c r="C11626" s="44" t="s">
        <v>57</v>
      </c>
      <c r="D11626" s="43">
        <v>25912.411</v>
      </c>
      <c r="E11626" s="43">
        <v>-6187.3979999999992</v>
      </c>
      <c r="F11626" s="45">
        <v>-49520</v>
      </c>
      <c r="G11626" s="45">
        <v>-35210</v>
      </c>
      <c r="H11626" s="45">
        <v>-62260</v>
      </c>
      <c r="I11626" s="55">
        <f>pro[[#This Row],[Admin expenses 3]]+pro[[#This Row],[Admin expenses 2]]+pro[[#This Row],[Admin expenses 1]]+pro[[#This Row],[COGS]]</f>
        <v>-153177.39799999999</v>
      </c>
      <c r="J11626" s="55">
        <f>pro[[#This Row],[Revenue]]+pro[[#This Row],[AdminExp]]</f>
        <v>-127264.98699999999</v>
      </c>
      <c r="K11626" s="83">
        <f>pro[[#This Row],[Profit]]/pro[[#This Row],[Revenue]]</f>
        <v>-4.9113525947083811</v>
      </c>
      <c r="L11626" s="56">
        <f t="shared" si="181"/>
        <v>11</v>
      </c>
      <c r="M11626" s="82" t="str">
        <f>"Q"&amp;" "&amp;VLOOKUP(pro[[#This Row],[Period]],Mapping!A:B,2,0)</f>
        <v>Q 4</v>
      </c>
      <c r="N11626"/>
    </row>
    <row r="11627" spans="1:14" ht="14.25" x14ac:dyDescent="0.2">
      <c r="A11627" s="44" t="s">
        <v>34</v>
      </c>
      <c r="B11627" s="44" t="s">
        <v>15</v>
      </c>
      <c r="C11627" s="44" t="s">
        <v>57</v>
      </c>
      <c r="D11627" s="43">
        <v>92611.343999999997</v>
      </c>
      <c r="E11627" s="43">
        <v>-22554.266</v>
      </c>
      <c r="F11627" s="45">
        <v>-99760</v>
      </c>
      <c r="G11627" s="45">
        <v>-38360</v>
      </c>
      <c r="H11627" s="45">
        <v>-87290</v>
      </c>
      <c r="I11627" s="55">
        <f>pro[[#This Row],[Admin expenses 3]]+pro[[#This Row],[Admin expenses 2]]+pro[[#This Row],[Admin expenses 1]]+pro[[#This Row],[COGS]]</f>
        <v>-247964.266</v>
      </c>
      <c r="J11627" s="55">
        <f>pro[[#This Row],[Revenue]]+pro[[#This Row],[AdminExp]]</f>
        <v>-155352.92200000002</v>
      </c>
      <c r="K11627" s="83">
        <f>pro[[#This Row],[Profit]]/pro[[#This Row],[Revenue]]</f>
        <v>-1.6774718440540073</v>
      </c>
      <c r="L11627" s="56">
        <f t="shared" si="181"/>
        <v>11</v>
      </c>
      <c r="M11627" s="82" t="str">
        <f>"Q"&amp;" "&amp;VLOOKUP(pro[[#This Row],[Period]],Mapping!A:B,2,0)</f>
        <v>Q 4</v>
      </c>
      <c r="N11627"/>
    </row>
    <row r="11628" spans="1:14" ht="14.25" x14ac:dyDescent="0.2">
      <c r="A11628" s="44" t="s">
        <v>34</v>
      </c>
      <c r="B11628" s="44" t="s">
        <v>15</v>
      </c>
      <c r="C11628" s="44" t="s">
        <v>57</v>
      </c>
      <c r="D11628" s="43">
        <v>546181.38399999996</v>
      </c>
      <c r="E11628" s="43">
        <v>-94425.59</v>
      </c>
      <c r="F11628" s="45">
        <v>-14300</v>
      </c>
      <c r="G11628" s="45">
        <v>-75570</v>
      </c>
      <c r="H11628" s="45">
        <v>-33240</v>
      </c>
      <c r="I11628" s="55">
        <f>pro[[#This Row],[Admin expenses 3]]+pro[[#This Row],[Admin expenses 2]]+pro[[#This Row],[Admin expenses 1]]+pro[[#This Row],[COGS]]</f>
        <v>-217535.59</v>
      </c>
      <c r="J11628" s="55">
        <f>pro[[#This Row],[Revenue]]+pro[[#This Row],[AdminExp]]</f>
        <v>328645.79399999999</v>
      </c>
      <c r="K11628" s="83">
        <f>pro[[#This Row],[Profit]]/pro[[#This Row],[Revenue]]</f>
        <v>0.60171548065797864</v>
      </c>
      <c r="L11628" s="56">
        <f t="shared" si="181"/>
        <v>11</v>
      </c>
      <c r="M11628" s="82" t="str">
        <f>"Q"&amp;" "&amp;VLOOKUP(pro[[#This Row],[Period]],Mapping!A:B,2,0)</f>
        <v>Q 4</v>
      </c>
      <c r="N11628"/>
    </row>
    <row r="11629" spans="1:14" ht="14.25" x14ac:dyDescent="0.2">
      <c r="A11629" s="44" t="s">
        <v>34</v>
      </c>
      <c r="B11629" s="44" t="s">
        <v>15</v>
      </c>
      <c r="C11629" s="44" t="s">
        <v>58</v>
      </c>
      <c r="D11629" s="43">
        <v>69152.705999999991</v>
      </c>
      <c r="E11629" s="43">
        <v>-116249.37099999998</v>
      </c>
      <c r="F11629" s="45">
        <v>-28410</v>
      </c>
      <c r="G11629" s="45">
        <v>-106780</v>
      </c>
      <c r="H11629" s="45">
        <v>-74960</v>
      </c>
      <c r="I11629" s="55">
        <f>pro[[#This Row],[Admin expenses 3]]+pro[[#This Row],[Admin expenses 2]]+pro[[#This Row],[Admin expenses 1]]+pro[[#This Row],[COGS]]</f>
        <v>-326399.37099999998</v>
      </c>
      <c r="J11629" s="55">
        <f>pro[[#This Row],[Revenue]]+pro[[#This Row],[AdminExp]]</f>
        <v>-257246.66499999998</v>
      </c>
      <c r="K11629" s="83">
        <f>pro[[#This Row],[Profit]]/pro[[#This Row],[Revenue]]</f>
        <v>-3.7199797358616742</v>
      </c>
      <c r="L11629" s="56">
        <f t="shared" si="181"/>
        <v>11</v>
      </c>
      <c r="M11629" s="82" t="str">
        <f>"Q"&amp;" "&amp;VLOOKUP(pro[[#This Row],[Period]],Mapping!A:B,2,0)</f>
        <v>Q 4</v>
      </c>
      <c r="N11629"/>
    </row>
    <row r="11630" spans="1:14" ht="14.25" x14ac:dyDescent="0.2">
      <c r="A11630" s="44" t="s">
        <v>34</v>
      </c>
      <c r="B11630" s="44" t="s">
        <v>15</v>
      </c>
      <c r="C11630" s="44" t="s">
        <v>59</v>
      </c>
      <c r="D11630" s="43">
        <v>84296.974999999991</v>
      </c>
      <c r="E11630" s="43">
        <v>-69365.911999999997</v>
      </c>
      <c r="F11630" s="45">
        <v>-44790</v>
      </c>
      <c r="G11630" s="45">
        <v>-59160</v>
      </c>
      <c r="H11630" s="45">
        <v>-59670</v>
      </c>
      <c r="I11630" s="55">
        <f>pro[[#This Row],[Admin expenses 3]]+pro[[#This Row],[Admin expenses 2]]+pro[[#This Row],[Admin expenses 1]]+pro[[#This Row],[COGS]]</f>
        <v>-232985.91200000001</v>
      </c>
      <c r="J11630" s="55">
        <f>pro[[#This Row],[Revenue]]+pro[[#This Row],[AdminExp]]</f>
        <v>-148688.93700000003</v>
      </c>
      <c r="K11630" s="83">
        <f>pro[[#This Row],[Profit]]/pro[[#This Row],[Revenue]]</f>
        <v>-1.7638703761315284</v>
      </c>
      <c r="L11630" s="56">
        <f t="shared" si="181"/>
        <v>11</v>
      </c>
      <c r="M11630" s="82" t="str">
        <f>"Q"&amp;" "&amp;VLOOKUP(pro[[#This Row],[Period]],Mapping!A:B,2,0)</f>
        <v>Q 4</v>
      </c>
      <c r="N11630"/>
    </row>
    <row r="11631" spans="1:14" ht="14.25" x14ac:dyDescent="0.2">
      <c r="A11631" s="44" t="s">
        <v>34</v>
      </c>
      <c r="B11631" s="44" t="s">
        <v>15</v>
      </c>
      <c r="C11631" s="44" t="s">
        <v>57</v>
      </c>
      <c r="D11631" s="43">
        <v>144952.633</v>
      </c>
      <c r="E11631" s="43">
        <v>-76532.133999999991</v>
      </c>
      <c r="F11631" s="45">
        <v>-45360</v>
      </c>
      <c r="G11631" s="45">
        <v>-32940</v>
      </c>
      <c r="H11631" s="45">
        <v>-100280</v>
      </c>
      <c r="I11631" s="55">
        <f>pro[[#This Row],[Admin expenses 3]]+pro[[#This Row],[Admin expenses 2]]+pro[[#This Row],[Admin expenses 1]]+pro[[#This Row],[COGS]]</f>
        <v>-255112.13399999999</v>
      </c>
      <c r="J11631" s="55">
        <f>pro[[#This Row],[Revenue]]+pro[[#This Row],[AdminExp]]</f>
        <v>-110159.50099999999</v>
      </c>
      <c r="K11631" s="83">
        <f>pro[[#This Row],[Profit]]/pro[[#This Row],[Revenue]]</f>
        <v>-0.7599689548240216</v>
      </c>
      <c r="L11631" s="56">
        <f t="shared" si="181"/>
        <v>11</v>
      </c>
      <c r="M11631" s="82" t="str">
        <f>"Q"&amp;" "&amp;VLOOKUP(pro[[#This Row],[Period]],Mapping!A:B,2,0)</f>
        <v>Q 4</v>
      </c>
      <c r="N11631"/>
    </row>
    <row r="11632" spans="1:14" ht="14.25" x14ac:dyDescent="0.2">
      <c r="A11632" s="44" t="s">
        <v>34</v>
      </c>
      <c r="B11632" s="44" t="s">
        <v>15</v>
      </c>
      <c r="C11632" s="44" t="s">
        <v>57</v>
      </c>
      <c r="D11632" s="43">
        <v>188341.405</v>
      </c>
      <c r="E11632" s="43">
        <v>-99129.351999999999</v>
      </c>
      <c r="F11632" s="45">
        <v>-35150</v>
      </c>
      <c r="G11632" s="45">
        <v>-41620</v>
      </c>
      <c r="H11632" s="45">
        <v>-68470</v>
      </c>
      <c r="I11632" s="55">
        <f>pro[[#This Row],[Admin expenses 3]]+pro[[#This Row],[Admin expenses 2]]+pro[[#This Row],[Admin expenses 1]]+pro[[#This Row],[COGS]]</f>
        <v>-244369.35200000001</v>
      </c>
      <c r="J11632" s="55">
        <f>pro[[#This Row],[Revenue]]+pro[[#This Row],[AdminExp]]</f>
        <v>-56027.947000000015</v>
      </c>
      <c r="K11632" s="83">
        <f>pro[[#This Row],[Profit]]/pro[[#This Row],[Revenue]]</f>
        <v>-0.2974807743416803</v>
      </c>
      <c r="L11632" s="56">
        <f t="shared" si="181"/>
        <v>11</v>
      </c>
      <c r="M11632" s="82" t="str">
        <f>"Q"&amp;" "&amp;VLOOKUP(pro[[#This Row],[Period]],Mapping!A:B,2,0)</f>
        <v>Q 4</v>
      </c>
      <c r="N11632"/>
    </row>
    <row r="11633" spans="1:14" ht="14.25" x14ac:dyDescent="0.2">
      <c r="A11633" s="44" t="s">
        <v>34</v>
      </c>
      <c r="B11633" s="44" t="s">
        <v>15</v>
      </c>
      <c r="C11633" s="44" t="s">
        <v>57</v>
      </c>
      <c r="D11633" s="43">
        <v>169690.766</v>
      </c>
      <c r="E11633" s="43">
        <v>-98052.737999999998</v>
      </c>
      <c r="F11633" s="45">
        <v>-51070</v>
      </c>
      <c r="G11633" s="45">
        <v>-27690</v>
      </c>
      <c r="H11633" s="45">
        <v>-63920</v>
      </c>
      <c r="I11633" s="55">
        <f>pro[[#This Row],[Admin expenses 3]]+pro[[#This Row],[Admin expenses 2]]+pro[[#This Row],[Admin expenses 1]]+pro[[#This Row],[COGS]]</f>
        <v>-240732.73800000001</v>
      </c>
      <c r="J11633" s="55">
        <f>pro[[#This Row],[Revenue]]+pro[[#This Row],[AdminExp]]</f>
        <v>-71041.972000000009</v>
      </c>
      <c r="K11633" s="83">
        <f>pro[[#This Row],[Profit]]/pro[[#This Row],[Revenue]]</f>
        <v>-0.41865549714119393</v>
      </c>
      <c r="L11633" s="56">
        <f t="shared" si="181"/>
        <v>11</v>
      </c>
      <c r="M11633" s="82" t="str">
        <f>"Q"&amp;" "&amp;VLOOKUP(pro[[#This Row],[Period]],Mapping!A:B,2,0)</f>
        <v>Q 4</v>
      </c>
      <c r="N11633"/>
    </row>
    <row r="11634" spans="1:14" ht="14.25" x14ac:dyDescent="0.2">
      <c r="A11634" s="44" t="s">
        <v>34</v>
      </c>
      <c r="B11634" s="44" t="s">
        <v>15</v>
      </c>
      <c r="C11634" s="44" t="s">
        <v>57</v>
      </c>
      <c r="D11634" s="43">
        <v>83781.900999999983</v>
      </c>
      <c r="E11634" s="43">
        <v>-58293.858</v>
      </c>
      <c r="F11634" s="45">
        <v>-18750</v>
      </c>
      <c r="G11634" s="45">
        <v>-21500</v>
      </c>
      <c r="H11634" s="45">
        <v>-73910</v>
      </c>
      <c r="I11634" s="55">
        <f>pro[[#This Row],[Admin expenses 3]]+pro[[#This Row],[Admin expenses 2]]+pro[[#This Row],[Admin expenses 1]]+pro[[#This Row],[COGS]]</f>
        <v>-172453.85800000001</v>
      </c>
      <c r="J11634" s="55">
        <f>pro[[#This Row],[Revenue]]+pro[[#This Row],[AdminExp]]</f>
        <v>-88671.957000000024</v>
      </c>
      <c r="K11634" s="83">
        <f>pro[[#This Row],[Profit]]/pro[[#This Row],[Revenue]]</f>
        <v>-1.0583664961242649</v>
      </c>
      <c r="L11634" s="56">
        <f t="shared" si="181"/>
        <v>11</v>
      </c>
      <c r="M11634" s="82" t="str">
        <f>"Q"&amp;" "&amp;VLOOKUP(pro[[#This Row],[Period]],Mapping!A:B,2,0)</f>
        <v>Q 4</v>
      </c>
      <c r="N11634"/>
    </row>
    <row r="11635" spans="1:14" ht="14.25" x14ac:dyDescent="0.2">
      <c r="A11635" s="44" t="s">
        <v>34</v>
      </c>
      <c r="B11635" s="44" t="s">
        <v>15</v>
      </c>
      <c r="C11635" s="44" t="s">
        <v>57</v>
      </c>
      <c r="D11635" s="43">
        <v>348167.31599999999</v>
      </c>
      <c r="E11635" s="43">
        <v>-124879.53799999999</v>
      </c>
      <c r="F11635" s="45">
        <v>-107450</v>
      </c>
      <c r="G11635" s="45">
        <v>-67900</v>
      </c>
      <c r="H11635" s="45">
        <v>-85260</v>
      </c>
      <c r="I11635" s="55">
        <f>pro[[#This Row],[Admin expenses 3]]+pro[[#This Row],[Admin expenses 2]]+pro[[#This Row],[Admin expenses 1]]+pro[[#This Row],[COGS]]</f>
        <v>-385489.538</v>
      </c>
      <c r="J11635" s="55">
        <f>pro[[#This Row],[Revenue]]+pro[[#This Row],[AdminExp]]</f>
        <v>-37322.222000000009</v>
      </c>
      <c r="K11635" s="83">
        <f>pro[[#This Row],[Profit]]/pro[[#This Row],[Revenue]]</f>
        <v>-0.10719622516204252</v>
      </c>
      <c r="L11635" s="56">
        <f t="shared" si="181"/>
        <v>11</v>
      </c>
      <c r="M11635" s="82" t="str">
        <f>"Q"&amp;" "&amp;VLOOKUP(pro[[#This Row],[Period]],Mapping!A:B,2,0)</f>
        <v>Q 4</v>
      </c>
      <c r="N11635"/>
    </row>
    <row r="11636" spans="1:14" ht="14.25" x14ac:dyDescent="0.2">
      <c r="A11636" s="44" t="s">
        <v>34</v>
      </c>
      <c r="B11636" s="44" t="s">
        <v>15</v>
      </c>
      <c r="C11636" s="44" t="s">
        <v>58</v>
      </c>
      <c r="D11636" s="43">
        <v>30707.837999999996</v>
      </c>
      <c r="E11636" s="43">
        <v>-19117.035</v>
      </c>
      <c r="F11636" s="45">
        <v>-30490</v>
      </c>
      <c r="G11636" s="45">
        <v>-69450</v>
      </c>
      <c r="H11636" s="45">
        <v>-99720</v>
      </c>
      <c r="I11636" s="55">
        <f>pro[[#This Row],[Admin expenses 3]]+pro[[#This Row],[Admin expenses 2]]+pro[[#This Row],[Admin expenses 1]]+pro[[#This Row],[COGS]]</f>
        <v>-218777.035</v>
      </c>
      <c r="J11636" s="55">
        <f>pro[[#This Row],[Revenue]]+pro[[#This Row],[AdminExp]]</f>
        <v>-188069.19700000001</v>
      </c>
      <c r="K11636" s="83">
        <f>pro[[#This Row],[Profit]]/pro[[#This Row],[Revenue]]</f>
        <v>-6.1244688408216836</v>
      </c>
      <c r="L11636" s="56">
        <f t="shared" si="181"/>
        <v>11</v>
      </c>
      <c r="M11636" s="82" t="str">
        <f>"Q"&amp;" "&amp;VLOOKUP(pro[[#This Row],[Period]],Mapping!A:B,2,0)</f>
        <v>Q 4</v>
      </c>
      <c r="N11636"/>
    </row>
    <row r="11637" spans="1:14" ht="14.25" x14ac:dyDescent="0.2">
      <c r="A11637" s="44" t="s">
        <v>34</v>
      </c>
      <c r="B11637" s="44" t="s">
        <v>15</v>
      </c>
      <c r="C11637" s="44" t="s">
        <v>59</v>
      </c>
      <c r="D11637" s="43">
        <v>138670.875</v>
      </c>
      <c r="E11637" s="43">
        <v>-55161.679999999993</v>
      </c>
      <c r="F11637" s="45">
        <v>-28140</v>
      </c>
      <c r="G11637" s="45">
        <v>-62390</v>
      </c>
      <c r="H11637" s="45">
        <v>-24230</v>
      </c>
      <c r="I11637" s="55">
        <f>pro[[#This Row],[Admin expenses 3]]+pro[[#This Row],[Admin expenses 2]]+pro[[#This Row],[Admin expenses 1]]+pro[[#This Row],[COGS]]</f>
        <v>-169921.68</v>
      </c>
      <c r="J11637" s="55">
        <f>pro[[#This Row],[Revenue]]+pro[[#This Row],[AdminExp]]</f>
        <v>-31250.804999999993</v>
      </c>
      <c r="K11637" s="83">
        <f>pro[[#This Row],[Profit]]/pro[[#This Row],[Revenue]]</f>
        <v>-0.22535954287444998</v>
      </c>
      <c r="L11637" s="56">
        <f t="shared" si="181"/>
        <v>11</v>
      </c>
      <c r="M11637" s="82" t="str">
        <f>"Q"&amp;" "&amp;VLOOKUP(pro[[#This Row],[Period]],Mapping!A:B,2,0)</f>
        <v>Q 4</v>
      </c>
      <c r="N11637"/>
    </row>
    <row r="11638" spans="1:14" ht="14.25" x14ac:dyDescent="0.2">
      <c r="A11638" s="44" t="s">
        <v>34</v>
      </c>
      <c r="B11638" s="44" t="s">
        <v>15</v>
      </c>
      <c r="C11638" s="44" t="s">
        <v>57</v>
      </c>
      <c r="D11638" s="43">
        <v>21685.055</v>
      </c>
      <c r="E11638" s="43">
        <v>-7093.4080000000004</v>
      </c>
      <c r="F11638" s="45">
        <v>-82650</v>
      </c>
      <c r="G11638" s="45">
        <v>-63680</v>
      </c>
      <c r="H11638" s="45">
        <v>-25880</v>
      </c>
      <c r="I11638" s="55">
        <f>pro[[#This Row],[Admin expenses 3]]+pro[[#This Row],[Admin expenses 2]]+pro[[#This Row],[Admin expenses 1]]+pro[[#This Row],[COGS]]</f>
        <v>-179303.408</v>
      </c>
      <c r="J11638" s="55">
        <f>pro[[#This Row],[Revenue]]+pro[[#This Row],[AdminExp]]</f>
        <v>-157618.353</v>
      </c>
      <c r="K11638" s="83">
        <f>pro[[#This Row],[Profit]]/pro[[#This Row],[Revenue]]</f>
        <v>-7.2685244745747708</v>
      </c>
      <c r="L11638" s="56">
        <f t="shared" si="181"/>
        <v>11</v>
      </c>
      <c r="M11638" s="82" t="str">
        <f>"Q"&amp;" "&amp;VLOOKUP(pro[[#This Row],[Period]],Mapping!A:B,2,0)</f>
        <v>Q 4</v>
      </c>
      <c r="N11638"/>
    </row>
    <row r="11639" spans="1:14" ht="14.25" x14ac:dyDescent="0.2">
      <c r="A11639" s="44" t="s">
        <v>34</v>
      </c>
      <c r="B11639" s="44" t="s">
        <v>15</v>
      </c>
      <c r="C11639" s="44" t="s">
        <v>57</v>
      </c>
      <c r="D11639" s="43">
        <v>11078.732</v>
      </c>
      <c r="E11639" s="43">
        <v>-4463.8440000000001</v>
      </c>
      <c r="F11639" s="45">
        <v>-76620</v>
      </c>
      <c r="G11639" s="45">
        <v>-75610</v>
      </c>
      <c r="H11639" s="45">
        <v>-42110</v>
      </c>
      <c r="I11639" s="55">
        <f>pro[[#This Row],[Admin expenses 3]]+pro[[#This Row],[Admin expenses 2]]+pro[[#This Row],[Admin expenses 1]]+pro[[#This Row],[COGS]]</f>
        <v>-198803.84400000001</v>
      </c>
      <c r="J11639" s="55">
        <f>pro[[#This Row],[Revenue]]+pro[[#This Row],[AdminExp]]</f>
        <v>-187725.11200000002</v>
      </c>
      <c r="K11639" s="83">
        <f>pro[[#This Row],[Profit]]/pro[[#This Row],[Revenue]]</f>
        <v>-16.944638790793029</v>
      </c>
      <c r="L11639" s="56">
        <f t="shared" si="181"/>
        <v>11</v>
      </c>
      <c r="M11639" s="82" t="str">
        <f>"Q"&amp;" "&amp;VLOOKUP(pro[[#This Row],[Period]],Mapping!A:B,2,0)</f>
        <v>Q 4</v>
      </c>
      <c r="N11639"/>
    </row>
    <row r="11640" spans="1:14" ht="14.25" x14ac:dyDescent="0.2">
      <c r="A11640" s="44" t="s">
        <v>34</v>
      </c>
      <c r="B11640" s="44" t="s">
        <v>15</v>
      </c>
      <c r="C11640" s="44" t="s">
        <v>57</v>
      </c>
      <c r="D11640" s="43">
        <v>10465.959000000001</v>
      </c>
      <c r="E11640" s="43">
        <v>-8799.14</v>
      </c>
      <c r="F11640" s="45">
        <v>-16160</v>
      </c>
      <c r="G11640" s="45">
        <v>-97120</v>
      </c>
      <c r="H11640" s="45">
        <v>-75770</v>
      </c>
      <c r="I11640" s="55">
        <f>pro[[#This Row],[Admin expenses 3]]+pro[[#This Row],[Admin expenses 2]]+pro[[#This Row],[Admin expenses 1]]+pro[[#This Row],[COGS]]</f>
        <v>-197849.14</v>
      </c>
      <c r="J11640" s="55">
        <f>pro[[#This Row],[Revenue]]+pro[[#This Row],[AdminExp]]</f>
        <v>-187383.18100000001</v>
      </c>
      <c r="K11640" s="83">
        <f>pro[[#This Row],[Profit]]/pro[[#This Row],[Revenue]]</f>
        <v>-17.904062207772839</v>
      </c>
      <c r="L11640" s="56">
        <f t="shared" si="181"/>
        <v>11</v>
      </c>
      <c r="M11640" s="82" t="str">
        <f>"Q"&amp;" "&amp;VLOOKUP(pro[[#This Row],[Period]],Mapping!A:B,2,0)</f>
        <v>Q 4</v>
      </c>
      <c r="N11640"/>
    </row>
    <row r="11641" spans="1:14" ht="14.25" x14ac:dyDescent="0.2">
      <c r="A11641" s="44" t="s">
        <v>34</v>
      </c>
      <c r="B11641" s="44" t="s">
        <v>15</v>
      </c>
      <c r="C11641" s="44" t="s">
        <v>58</v>
      </c>
      <c r="D11641" s="43">
        <v>73240.803999999989</v>
      </c>
      <c r="E11641" s="43">
        <v>-59275.481999999989</v>
      </c>
      <c r="F11641" s="45">
        <v>-49460</v>
      </c>
      <c r="G11641" s="45">
        <v>-53050</v>
      </c>
      <c r="H11641" s="45">
        <v>-18830</v>
      </c>
      <c r="I11641" s="55">
        <f>pro[[#This Row],[Admin expenses 3]]+pro[[#This Row],[Admin expenses 2]]+pro[[#This Row],[Admin expenses 1]]+pro[[#This Row],[COGS]]</f>
        <v>-180615.48199999999</v>
      </c>
      <c r="J11641" s="55">
        <f>pro[[#This Row],[Revenue]]+pro[[#This Row],[AdminExp]]</f>
        <v>-107374.678</v>
      </c>
      <c r="K11641" s="83">
        <f>pro[[#This Row],[Profit]]/pro[[#This Row],[Revenue]]</f>
        <v>-1.4660499630779589</v>
      </c>
      <c r="L11641" s="56">
        <f t="shared" si="181"/>
        <v>11</v>
      </c>
      <c r="M11641" s="82" t="str">
        <f>"Q"&amp;" "&amp;VLOOKUP(pro[[#This Row],[Period]],Mapping!A:B,2,0)</f>
        <v>Q 4</v>
      </c>
      <c r="N11641"/>
    </row>
    <row r="11642" spans="1:14" ht="14.25" x14ac:dyDescent="0.2">
      <c r="A11642" s="44" t="s">
        <v>34</v>
      </c>
      <c r="B11642" s="44" t="s">
        <v>15</v>
      </c>
      <c r="C11642" s="44" t="s">
        <v>59</v>
      </c>
      <c r="D11642" s="43">
        <v>2368.5759999999996</v>
      </c>
      <c r="E11642" s="43">
        <v>-9022.6569999999992</v>
      </c>
      <c r="F11642" s="45">
        <v>-29750</v>
      </c>
      <c r="G11642" s="45">
        <v>-98950</v>
      </c>
      <c r="H11642" s="45">
        <v>-66810</v>
      </c>
      <c r="I11642" s="55">
        <f>pro[[#This Row],[Admin expenses 3]]+pro[[#This Row],[Admin expenses 2]]+pro[[#This Row],[Admin expenses 1]]+pro[[#This Row],[COGS]]</f>
        <v>-204532.65700000001</v>
      </c>
      <c r="J11642" s="55">
        <f>pro[[#This Row],[Revenue]]+pro[[#This Row],[AdminExp]]</f>
        <v>-202164.08100000001</v>
      </c>
      <c r="K11642" s="83">
        <f>pro[[#This Row],[Profit]]/pro[[#This Row],[Revenue]]</f>
        <v>-85.352583577643287</v>
      </c>
      <c r="L11642" s="56">
        <f t="shared" si="181"/>
        <v>11</v>
      </c>
      <c r="M11642" s="82" t="str">
        <f>"Q"&amp;" "&amp;VLOOKUP(pro[[#This Row],[Period]],Mapping!A:B,2,0)</f>
        <v>Q 4</v>
      </c>
      <c r="N11642"/>
    </row>
    <row r="11643" spans="1:14" ht="14.25" x14ac:dyDescent="0.2">
      <c r="A11643" s="44" t="s">
        <v>34</v>
      </c>
      <c r="B11643" s="44" t="s">
        <v>15</v>
      </c>
      <c r="C11643" s="44" t="s">
        <v>57</v>
      </c>
      <c r="D11643" s="43">
        <v>76005.915999999997</v>
      </c>
      <c r="E11643" s="43">
        <v>-276882.64799999999</v>
      </c>
      <c r="F11643" s="45">
        <v>-73030</v>
      </c>
      <c r="G11643" s="45">
        <v>-74780</v>
      </c>
      <c r="H11643" s="45">
        <v>-32130</v>
      </c>
      <c r="I11643" s="55">
        <f>pro[[#This Row],[Admin expenses 3]]+pro[[#This Row],[Admin expenses 2]]+pro[[#This Row],[Admin expenses 1]]+pro[[#This Row],[COGS]]</f>
        <v>-456822.64799999999</v>
      </c>
      <c r="J11643" s="55">
        <f>pro[[#This Row],[Revenue]]+pro[[#This Row],[AdminExp]]</f>
        <v>-380816.73199999996</v>
      </c>
      <c r="K11643" s="83">
        <f>pro[[#This Row],[Profit]]/pro[[#This Row],[Revenue]]</f>
        <v>-5.010356456989479</v>
      </c>
      <c r="L11643" s="56">
        <f t="shared" si="181"/>
        <v>11</v>
      </c>
      <c r="M11643" s="82" t="str">
        <f>"Q"&amp;" "&amp;VLOOKUP(pro[[#This Row],[Period]],Mapping!A:B,2,0)</f>
        <v>Q 4</v>
      </c>
      <c r="N11643"/>
    </row>
    <row r="11644" spans="1:14" ht="14.25" x14ac:dyDescent="0.2">
      <c r="A11644" s="44" t="s">
        <v>34</v>
      </c>
      <c r="B11644" s="44" t="s">
        <v>15</v>
      </c>
      <c r="C11644" s="44" t="s">
        <v>57</v>
      </c>
      <c r="D11644" s="43">
        <v>17496.143</v>
      </c>
      <c r="E11644" s="43">
        <v>-63179.276999999995</v>
      </c>
      <c r="F11644" s="45">
        <v>-84530</v>
      </c>
      <c r="G11644" s="45">
        <v>-80610</v>
      </c>
      <c r="H11644" s="45">
        <v>-35830</v>
      </c>
      <c r="I11644" s="55">
        <f>pro[[#This Row],[Admin expenses 3]]+pro[[#This Row],[Admin expenses 2]]+pro[[#This Row],[Admin expenses 1]]+pro[[#This Row],[COGS]]</f>
        <v>-264149.277</v>
      </c>
      <c r="J11644" s="55">
        <f>pro[[#This Row],[Revenue]]+pro[[#This Row],[AdminExp]]</f>
        <v>-246653.13399999999</v>
      </c>
      <c r="K11644" s="83">
        <f>pro[[#This Row],[Profit]]/pro[[#This Row],[Revenue]]</f>
        <v>-14.097571904847827</v>
      </c>
      <c r="L11644" s="56">
        <f t="shared" si="181"/>
        <v>11</v>
      </c>
      <c r="M11644" s="82" t="str">
        <f>"Q"&amp;" "&amp;VLOOKUP(pro[[#This Row],[Period]],Mapping!A:B,2,0)</f>
        <v>Q 4</v>
      </c>
      <c r="N11644"/>
    </row>
    <row r="11645" spans="1:14" ht="14.25" x14ac:dyDescent="0.2">
      <c r="A11645" s="44" t="s">
        <v>34</v>
      </c>
      <c r="B11645" s="44" t="s">
        <v>15</v>
      </c>
      <c r="C11645" s="44" t="s">
        <v>58</v>
      </c>
      <c r="D11645" s="43">
        <v>974244.24999999988</v>
      </c>
      <c r="E11645" s="43">
        <v>-343860.22299999994</v>
      </c>
      <c r="F11645" s="45">
        <v>-73250</v>
      </c>
      <c r="G11645" s="45">
        <v>-29250</v>
      </c>
      <c r="H11645" s="45">
        <v>-107220</v>
      </c>
      <c r="I11645" s="55">
        <f>pro[[#This Row],[Admin expenses 3]]+pro[[#This Row],[Admin expenses 2]]+pro[[#This Row],[Admin expenses 1]]+pro[[#This Row],[COGS]]</f>
        <v>-553580.223</v>
      </c>
      <c r="J11645" s="55">
        <f>pro[[#This Row],[Revenue]]+pro[[#This Row],[AdminExp]]</f>
        <v>420664.02699999989</v>
      </c>
      <c r="K11645" s="83">
        <f>pro[[#This Row],[Profit]]/pro[[#This Row],[Revenue]]</f>
        <v>0.43178497281354233</v>
      </c>
      <c r="L11645" s="56">
        <f t="shared" si="181"/>
        <v>11</v>
      </c>
      <c r="M11645" s="82" t="str">
        <f>"Q"&amp;" "&amp;VLOOKUP(pro[[#This Row],[Period]],Mapping!A:B,2,0)</f>
        <v>Q 4</v>
      </c>
      <c r="N11645"/>
    </row>
    <row r="11646" spans="1:14" ht="14.25" x14ac:dyDescent="0.2">
      <c r="A11646" s="44" t="s">
        <v>34</v>
      </c>
      <c r="B11646" s="44" t="s">
        <v>15</v>
      </c>
      <c r="C11646" s="44" t="s">
        <v>59</v>
      </c>
      <c r="D11646" s="43">
        <v>226425.45099999997</v>
      </c>
      <c r="E11646" s="43">
        <v>-83250.306999999986</v>
      </c>
      <c r="F11646" s="45">
        <v>-54780</v>
      </c>
      <c r="G11646" s="45">
        <v>-92420</v>
      </c>
      <c r="H11646" s="45">
        <v>-84930</v>
      </c>
      <c r="I11646" s="55">
        <f>pro[[#This Row],[Admin expenses 3]]+pro[[#This Row],[Admin expenses 2]]+pro[[#This Row],[Admin expenses 1]]+pro[[#This Row],[COGS]]</f>
        <v>-315380.30699999997</v>
      </c>
      <c r="J11646" s="55">
        <f>pro[[#This Row],[Revenue]]+pro[[#This Row],[AdminExp]]</f>
        <v>-88954.856</v>
      </c>
      <c r="K11646" s="83">
        <f>pro[[#This Row],[Profit]]/pro[[#This Row],[Revenue]]</f>
        <v>-0.3928659768905573</v>
      </c>
      <c r="L11646" s="56">
        <f t="shared" si="181"/>
        <v>11</v>
      </c>
      <c r="M11646" s="82" t="str">
        <f>"Q"&amp;" "&amp;VLOOKUP(pro[[#This Row],[Period]],Mapping!A:B,2,0)</f>
        <v>Q 4</v>
      </c>
      <c r="N11646"/>
    </row>
    <row r="11647" spans="1:14" ht="14.25" x14ac:dyDescent="0.2">
      <c r="A11647" s="44" t="s">
        <v>34</v>
      </c>
      <c r="B11647" s="44" t="s">
        <v>15</v>
      </c>
      <c r="C11647" s="44" t="s">
        <v>57</v>
      </c>
      <c r="D11647" s="43">
        <v>464332.30199999997</v>
      </c>
      <c r="E11647" s="43">
        <v>-166114.9</v>
      </c>
      <c r="F11647" s="45">
        <v>-42120</v>
      </c>
      <c r="G11647" s="45">
        <v>-27960</v>
      </c>
      <c r="H11647" s="45">
        <v>-55770</v>
      </c>
      <c r="I11647" s="55">
        <f>pro[[#This Row],[Admin expenses 3]]+pro[[#This Row],[Admin expenses 2]]+pro[[#This Row],[Admin expenses 1]]+pro[[#This Row],[COGS]]</f>
        <v>-291964.90000000002</v>
      </c>
      <c r="J11647" s="55">
        <f>pro[[#This Row],[Revenue]]+pro[[#This Row],[AdminExp]]</f>
        <v>172367.40199999994</v>
      </c>
      <c r="K11647" s="83">
        <f>pro[[#This Row],[Profit]]/pro[[#This Row],[Revenue]]</f>
        <v>0.37121561704315792</v>
      </c>
      <c r="L11647" s="56">
        <f t="shared" si="181"/>
        <v>11</v>
      </c>
      <c r="M11647" s="82" t="str">
        <f>"Q"&amp;" "&amp;VLOOKUP(pro[[#This Row],[Period]],Mapping!A:B,2,0)</f>
        <v>Q 4</v>
      </c>
      <c r="N11647"/>
    </row>
    <row r="11648" spans="1:14" ht="14.25" x14ac:dyDescent="0.2">
      <c r="A11648" s="44" t="s">
        <v>34</v>
      </c>
      <c r="B11648" s="44" t="s">
        <v>15</v>
      </c>
      <c r="C11648" s="44" t="s">
        <v>57</v>
      </c>
      <c r="D11648" s="43">
        <v>818441.70099999988</v>
      </c>
      <c r="E11648" s="43">
        <v>-506790.70399999997</v>
      </c>
      <c r="F11648" s="45">
        <v>-85190</v>
      </c>
      <c r="G11648" s="45">
        <v>-91540</v>
      </c>
      <c r="H11648" s="45">
        <v>-55710</v>
      </c>
      <c r="I11648" s="55">
        <f>pro[[#This Row],[Admin expenses 3]]+pro[[#This Row],[Admin expenses 2]]+pro[[#This Row],[Admin expenses 1]]+pro[[#This Row],[COGS]]</f>
        <v>-739230.70399999991</v>
      </c>
      <c r="J11648" s="55">
        <f>pro[[#This Row],[Revenue]]+pro[[#This Row],[AdminExp]]</f>
        <v>79210.996999999974</v>
      </c>
      <c r="K11648" s="83">
        <f>pro[[#This Row],[Profit]]/pro[[#This Row],[Revenue]]</f>
        <v>9.678269924811661E-2</v>
      </c>
      <c r="L11648" s="56">
        <f t="shared" si="181"/>
        <v>11</v>
      </c>
      <c r="M11648" s="82" t="str">
        <f>"Q"&amp;" "&amp;VLOOKUP(pro[[#This Row],[Period]],Mapping!A:B,2,0)</f>
        <v>Q 4</v>
      </c>
      <c r="N11648"/>
    </row>
    <row r="11649" spans="1:14" ht="14.25" x14ac:dyDescent="0.2">
      <c r="A11649" s="44" t="s">
        <v>34</v>
      </c>
      <c r="B11649" s="44" t="s">
        <v>15</v>
      </c>
      <c r="C11649" s="44" t="s">
        <v>57</v>
      </c>
      <c r="D11649" s="43">
        <v>469653.99599999998</v>
      </c>
      <c r="E11649" s="43">
        <v>-165534.628</v>
      </c>
      <c r="F11649" s="45">
        <v>-79640</v>
      </c>
      <c r="G11649" s="45">
        <v>-91910</v>
      </c>
      <c r="H11649" s="45">
        <v>-91320</v>
      </c>
      <c r="I11649" s="55">
        <f>pro[[#This Row],[Admin expenses 3]]+pro[[#This Row],[Admin expenses 2]]+pro[[#This Row],[Admin expenses 1]]+pro[[#This Row],[COGS]]</f>
        <v>-428404.62800000003</v>
      </c>
      <c r="J11649" s="55">
        <f>pro[[#This Row],[Revenue]]+pro[[#This Row],[AdminExp]]</f>
        <v>41249.367999999959</v>
      </c>
      <c r="K11649" s="83">
        <f>pro[[#This Row],[Profit]]/pro[[#This Row],[Revenue]]</f>
        <v>8.7829270806417156E-2</v>
      </c>
      <c r="L11649" s="56">
        <f t="shared" si="181"/>
        <v>11</v>
      </c>
      <c r="M11649" s="82" t="str">
        <f>"Q"&amp;" "&amp;VLOOKUP(pro[[#This Row],[Period]],Mapping!A:B,2,0)</f>
        <v>Q 4</v>
      </c>
      <c r="N11649"/>
    </row>
    <row r="11650" spans="1:14" ht="14.25" x14ac:dyDescent="0.2">
      <c r="A11650" s="44" t="s">
        <v>34</v>
      </c>
      <c r="B11650" s="44" t="s">
        <v>15</v>
      </c>
      <c r="C11650" s="44" t="s">
        <v>58</v>
      </c>
      <c r="D11650" s="43">
        <v>-223151.663</v>
      </c>
      <c r="E11650" s="43">
        <v>159556.99899999998</v>
      </c>
      <c r="F11650" s="45">
        <v>-59270</v>
      </c>
      <c r="G11650" s="45">
        <v>-79760</v>
      </c>
      <c r="H11650" s="45">
        <v>-104350</v>
      </c>
      <c r="I11650" s="55">
        <f>pro[[#This Row],[Admin expenses 3]]+pro[[#This Row],[Admin expenses 2]]+pro[[#This Row],[Admin expenses 1]]+pro[[#This Row],[COGS]]</f>
        <v>-83823.001000000018</v>
      </c>
      <c r="J11650" s="55">
        <f>pro[[#This Row],[Revenue]]+pro[[#This Row],[AdminExp]]</f>
        <v>-306974.66399999999</v>
      </c>
      <c r="K11650" s="83">
        <f>pro[[#This Row],[Profit]]/pro[[#This Row],[Revenue]]</f>
        <v>1.3756324280675425</v>
      </c>
      <c r="L11650" s="56">
        <f t="shared" ref="L11650:L11713" si="182">MONTH(DATEVALUE(A11650&amp;"1"))</f>
        <v>11</v>
      </c>
      <c r="M11650" s="82" t="str">
        <f>"Q"&amp;" "&amp;VLOOKUP(pro[[#This Row],[Period]],Mapping!A:B,2,0)</f>
        <v>Q 4</v>
      </c>
      <c r="N11650"/>
    </row>
    <row r="11651" spans="1:14" ht="14.25" x14ac:dyDescent="0.2">
      <c r="A11651" s="44" t="s">
        <v>34</v>
      </c>
      <c r="B11651" s="44" t="s">
        <v>15</v>
      </c>
      <c r="C11651" s="44" t="s">
        <v>59</v>
      </c>
      <c r="D11651" s="43">
        <v>1150800.2869999998</v>
      </c>
      <c r="E11651" s="43">
        <v>-46805.766000000003</v>
      </c>
      <c r="F11651" s="45">
        <v>-94570</v>
      </c>
      <c r="G11651" s="45">
        <v>-82990</v>
      </c>
      <c r="H11651" s="45">
        <v>-105910</v>
      </c>
      <c r="I11651" s="55">
        <f>pro[[#This Row],[Admin expenses 3]]+pro[[#This Row],[Admin expenses 2]]+pro[[#This Row],[Admin expenses 1]]+pro[[#This Row],[COGS]]</f>
        <v>-330275.766</v>
      </c>
      <c r="J11651" s="55">
        <f>pro[[#This Row],[Revenue]]+pro[[#This Row],[AdminExp]]</f>
        <v>820524.52099999972</v>
      </c>
      <c r="K11651" s="83">
        <f>pro[[#This Row],[Profit]]/pro[[#This Row],[Revenue]]</f>
        <v>0.71300340316998889</v>
      </c>
      <c r="L11651" s="56">
        <f t="shared" si="182"/>
        <v>11</v>
      </c>
      <c r="M11651" s="82" t="str">
        <f>"Q"&amp;" "&amp;VLOOKUP(pro[[#This Row],[Period]],Mapping!A:B,2,0)</f>
        <v>Q 4</v>
      </c>
      <c r="N11651"/>
    </row>
    <row r="11652" spans="1:14" ht="14.25" x14ac:dyDescent="0.2">
      <c r="A11652" s="44" t="s">
        <v>34</v>
      </c>
      <c r="B11652" s="44" t="s">
        <v>15</v>
      </c>
      <c r="C11652" s="44" t="s">
        <v>60</v>
      </c>
      <c r="D11652" s="43">
        <v>19069915.276999999</v>
      </c>
      <c r="E11652" s="43">
        <v>-837864.59399999992</v>
      </c>
      <c r="F11652" s="45">
        <v>-70180</v>
      </c>
      <c r="G11652" s="45">
        <v>-96210</v>
      </c>
      <c r="H11652" s="45">
        <v>-96340</v>
      </c>
      <c r="I11652" s="55">
        <f>pro[[#This Row],[Admin expenses 3]]+pro[[#This Row],[Admin expenses 2]]+pro[[#This Row],[Admin expenses 1]]+pro[[#This Row],[COGS]]</f>
        <v>-1100594.594</v>
      </c>
      <c r="J11652" s="55">
        <f>pro[[#This Row],[Revenue]]+pro[[#This Row],[AdminExp]]</f>
        <v>17969320.682999998</v>
      </c>
      <c r="K11652" s="83">
        <f>pro[[#This Row],[Profit]]/pro[[#This Row],[Revenue]]</f>
        <v>0.94228634065682426</v>
      </c>
      <c r="L11652" s="56">
        <f t="shared" si="182"/>
        <v>11</v>
      </c>
      <c r="M11652" s="82" t="str">
        <f>"Q"&amp;" "&amp;VLOOKUP(pro[[#This Row],[Period]],Mapping!A:B,2,0)</f>
        <v>Q 4</v>
      </c>
      <c r="N11652"/>
    </row>
    <row r="11653" spans="1:14" ht="14.25" x14ac:dyDescent="0.2">
      <c r="A11653" s="44" t="s">
        <v>34</v>
      </c>
      <c r="B11653" s="44" t="s">
        <v>15</v>
      </c>
      <c r="C11653" s="44" t="s">
        <v>57</v>
      </c>
      <c r="D11653" s="43">
        <v>146458.19999999998</v>
      </c>
      <c r="E11653" s="43">
        <v>-32351.976999999999</v>
      </c>
      <c r="F11653" s="45">
        <v>-91200</v>
      </c>
      <c r="G11653" s="45">
        <v>-26950</v>
      </c>
      <c r="H11653" s="45">
        <v>-62770</v>
      </c>
      <c r="I11653" s="55">
        <f>pro[[#This Row],[Admin expenses 3]]+pro[[#This Row],[Admin expenses 2]]+pro[[#This Row],[Admin expenses 1]]+pro[[#This Row],[COGS]]</f>
        <v>-213271.97700000001</v>
      </c>
      <c r="J11653" s="55">
        <f>pro[[#This Row],[Revenue]]+pro[[#This Row],[AdminExp]]</f>
        <v>-66813.777000000031</v>
      </c>
      <c r="K11653" s="83">
        <f>pro[[#This Row],[Profit]]/pro[[#This Row],[Revenue]]</f>
        <v>-0.45619690123188761</v>
      </c>
      <c r="L11653" s="56">
        <f t="shared" si="182"/>
        <v>11</v>
      </c>
      <c r="M11653" s="82" t="str">
        <f>"Q"&amp;" "&amp;VLOOKUP(pro[[#This Row],[Period]],Mapping!A:B,2,0)</f>
        <v>Q 4</v>
      </c>
      <c r="N11653"/>
    </row>
    <row r="11654" spans="1:14" ht="14.25" x14ac:dyDescent="0.2">
      <c r="A11654" s="44" t="s">
        <v>34</v>
      </c>
      <c r="B11654" s="44" t="s">
        <v>15</v>
      </c>
      <c r="C11654" s="44" t="s">
        <v>58</v>
      </c>
      <c r="D11654" s="43">
        <v>64473.591</v>
      </c>
      <c r="E11654" s="43">
        <v>-8394.0499999999993</v>
      </c>
      <c r="F11654" s="45">
        <v>-89670</v>
      </c>
      <c r="G11654" s="45">
        <v>-69110</v>
      </c>
      <c r="H11654" s="45">
        <v>-91140</v>
      </c>
      <c r="I11654" s="55">
        <f>pro[[#This Row],[Admin expenses 3]]+pro[[#This Row],[Admin expenses 2]]+pro[[#This Row],[Admin expenses 1]]+pro[[#This Row],[COGS]]</f>
        <v>-258314.05</v>
      </c>
      <c r="J11654" s="55">
        <f>pro[[#This Row],[Revenue]]+pro[[#This Row],[AdminExp]]</f>
        <v>-193840.45899999997</v>
      </c>
      <c r="K11654" s="83">
        <f>pro[[#This Row],[Profit]]/pro[[#This Row],[Revenue]]</f>
        <v>-3.0065094249209721</v>
      </c>
      <c r="L11654" s="56">
        <f t="shared" si="182"/>
        <v>11</v>
      </c>
      <c r="M11654" s="82" t="str">
        <f>"Q"&amp;" "&amp;VLOOKUP(pro[[#This Row],[Period]],Mapping!A:B,2,0)</f>
        <v>Q 4</v>
      </c>
      <c r="N11654"/>
    </row>
    <row r="11655" spans="1:14" ht="14.25" x14ac:dyDescent="0.2">
      <c r="A11655" s="44" t="s">
        <v>34</v>
      </c>
      <c r="B11655" s="44" t="s">
        <v>15</v>
      </c>
      <c r="C11655" s="44" t="s">
        <v>59</v>
      </c>
      <c r="D11655" s="43">
        <v>230885.59199999998</v>
      </c>
      <c r="E11655" s="43">
        <v>-46220.972000000002</v>
      </c>
      <c r="F11655" s="45">
        <v>-103970</v>
      </c>
      <c r="G11655" s="45">
        <v>-99240</v>
      </c>
      <c r="H11655" s="45">
        <v>-61550</v>
      </c>
      <c r="I11655" s="55">
        <f>pro[[#This Row],[Admin expenses 3]]+pro[[#This Row],[Admin expenses 2]]+pro[[#This Row],[Admin expenses 1]]+pro[[#This Row],[COGS]]</f>
        <v>-310980.97200000001</v>
      </c>
      <c r="J11655" s="55">
        <f>pro[[#This Row],[Revenue]]+pro[[#This Row],[AdminExp]]</f>
        <v>-80095.380000000034</v>
      </c>
      <c r="K11655" s="83">
        <f>pro[[#This Row],[Profit]]/pro[[#This Row],[Revenue]]</f>
        <v>-0.3469050593681049</v>
      </c>
      <c r="L11655" s="56">
        <f t="shared" si="182"/>
        <v>11</v>
      </c>
      <c r="M11655" s="82" t="str">
        <f>"Q"&amp;" "&amp;VLOOKUP(pro[[#This Row],[Period]],Mapping!A:B,2,0)</f>
        <v>Q 4</v>
      </c>
      <c r="N11655"/>
    </row>
    <row r="11656" spans="1:14" ht="14.25" x14ac:dyDescent="0.2">
      <c r="A11656" s="44" t="s">
        <v>34</v>
      </c>
      <c r="B11656" s="44" t="s">
        <v>15</v>
      </c>
      <c r="C11656" s="44" t="s">
        <v>60</v>
      </c>
      <c r="D11656" s="43">
        <v>105221.56399999998</v>
      </c>
      <c r="E11656" s="43">
        <v>-37039.176999999996</v>
      </c>
      <c r="F11656" s="45">
        <v>-65840</v>
      </c>
      <c r="G11656" s="45">
        <v>-37950</v>
      </c>
      <c r="H11656" s="45">
        <v>-106440</v>
      </c>
      <c r="I11656" s="55">
        <f>pro[[#This Row],[Admin expenses 3]]+pro[[#This Row],[Admin expenses 2]]+pro[[#This Row],[Admin expenses 1]]+pro[[#This Row],[COGS]]</f>
        <v>-247269.177</v>
      </c>
      <c r="J11656" s="55">
        <f>pro[[#This Row],[Revenue]]+pro[[#This Row],[AdminExp]]</f>
        <v>-142047.61300000001</v>
      </c>
      <c r="K11656" s="83">
        <f>pro[[#This Row],[Profit]]/pro[[#This Row],[Revenue]]</f>
        <v>-1.3499857595730096</v>
      </c>
      <c r="L11656" s="56">
        <f t="shared" si="182"/>
        <v>11</v>
      </c>
      <c r="M11656" s="82" t="str">
        <f>"Q"&amp;" "&amp;VLOOKUP(pro[[#This Row],[Period]],Mapping!A:B,2,0)</f>
        <v>Q 4</v>
      </c>
      <c r="N11656"/>
    </row>
    <row r="11657" spans="1:14" ht="14.25" x14ac:dyDescent="0.2">
      <c r="A11657" s="44" t="s">
        <v>34</v>
      </c>
      <c r="B11657" s="44" t="s">
        <v>15</v>
      </c>
      <c r="C11657" s="44" t="s">
        <v>57</v>
      </c>
      <c r="D11657" s="43">
        <v>32492.249999999996</v>
      </c>
      <c r="E11657" s="43">
        <v>-9426.0389999999989</v>
      </c>
      <c r="F11657" s="45">
        <v>-55070</v>
      </c>
      <c r="G11657" s="45">
        <v>-62540</v>
      </c>
      <c r="H11657" s="45">
        <v>-93930</v>
      </c>
      <c r="I11657" s="55">
        <f>pro[[#This Row],[Admin expenses 3]]+pro[[#This Row],[Admin expenses 2]]+pro[[#This Row],[Admin expenses 1]]+pro[[#This Row],[COGS]]</f>
        <v>-220966.03899999999</v>
      </c>
      <c r="J11657" s="55">
        <f>pro[[#This Row],[Revenue]]+pro[[#This Row],[AdminExp]]</f>
        <v>-188473.78899999999</v>
      </c>
      <c r="K11657" s="83">
        <f>pro[[#This Row],[Profit]]/pro[[#This Row],[Revenue]]</f>
        <v>-5.8005767221414342</v>
      </c>
      <c r="L11657" s="56">
        <f t="shared" si="182"/>
        <v>11</v>
      </c>
      <c r="M11657" s="82" t="str">
        <f>"Q"&amp;" "&amp;VLOOKUP(pro[[#This Row],[Period]],Mapping!A:B,2,0)</f>
        <v>Q 4</v>
      </c>
      <c r="N11657"/>
    </row>
    <row r="11658" spans="1:14" ht="14.25" x14ac:dyDescent="0.2">
      <c r="A11658" s="44" t="s">
        <v>34</v>
      </c>
      <c r="B11658" s="44" t="s">
        <v>15</v>
      </c>
      <c r="C11658" s="44" t="s">
        <v>58</v>
      </c>
      <c r="D11658" s="43">
        <v>12137.356</v>
      </c>
      <c r="E11658" s="43">
        <v>-8524.67</v>
      </c>
      <c r="F11658" s="45">
        <v>-102930</v>
      </c>
      <c r="G11658" s="45">
        <v>-36480</v>
      </c>
      <c r="H11658" s="45">
        <v>-77820</v>
      </c>
      <c r="I11658" s="55">
        <f>pro[[#This Row],[Admin expenses 3]]+pro[[#This Row],[Admin expenses 2]]+pro[[#This Row],[Admin expenses 1]]+pro[[#This Row],[COGS]]</f>
        <v>-225754.67</v>
      </c>
      <c r="J11658" s="55">
        <f>pro[[#This Row],[Revenue]]+pro[[#This Row],[AdminExp]]</f>
        <v>-213617.31400000001</v>
      </c>
      <c r="K11658" s="83">
        <f>pro[[#This Row],[Profit]]/pro[[#This Row],[Revenue]]</f>
        <v>-17.599987509635543</v>
      </c>
      <c r="L11658" s="56">
        <f t="shared" si="182"/>
        <v>11</v>
      </c>
      <c r="M11658" s="82" t="str">
        <f>"Q"&amp;" "&amp;VLOOKUP(pro[[#This Row],[Period]],Mapping!A:B,2,0)</f>
        <v>Q 4</v>
      </c>
      <c r="N11658"/>
    </row>
    <row r="11659" spans="1:14" ht="14.25" x14ac:dyDescent="0.2">
      <c r="A11659" s="44" t="s">
        <v>34</v>
      </c>
      <c r="B11659" s="44" t="s">
        <v>15</v>
      </c>
      <c r="C11659" s="44" t="s">
        <v>59</v>
      </c>
      <c r="D11659" s="43">
        <v>32727.807000000001</v>
      </c>
      <c r="E11659" s="43">
        <v>-5862.1919999999991</v>
      </c>
      <c r="F11659" s="45">
        <v>-17750</v>
      </c>
      <c r="G11659" s="45">
        <v>-106890</v>
      </c>
      <c r="H11659" s="45">
        <v>-93860</v>
      </c>
      <c r="I11659" s="55">
        <f>pro[[#This Row],[Admin expenses 3]]+pro[[#This Row],[Admin expenses 2]]+pro[[#This Row],[Admin expenses 1]]+pro[[#This Row],[COGS]]</f>
        <v>-224362.19200000001</v>
      </c>
      <c r="J11659" s="55">
        <f>pro[[#This Row],[Revenue]]+pro[[#This Row],[AdminExp]]</f>
        <v>-191634.38500000001</v>
      </c>
      <c r="K11659" s="83">
        <f>pro[[#This Row],[Profit]]/pro[[#This Row],[Revenue]]</f>
        <v>-5.8553995078252568</v>
      </c>
      <c r="L11659" s="56">
        <f t="shared" si="182"/>
        <v>11</v>
      </c>
      <c r="M11659" s="82" t="str">
        <f>"Q"&amp;" "&amp;VLOOKUP(pro[[#This Row],[Period]],Mapping!A:B,2,0)</f>
        <v>Q 4</v>
      </c>
      <c r="N11659"/>
    </row>
    <row r="11660" spans="1:14" ht="14.25" x14ac:dyDescent="0.2">
      <c r="A11660" s="44" t="s">
        <v>34</v>
      </c>
      <c r="B11660" s="44" t="s">
        <v>15</v>
      </c>
      <c r="C11660" s="44" t="s">
        <v>60</v>
      </c>
      <c r="D11660" s="43">
        <v>296026.96199999994</v>
      </c>
      <c r="E11660" s="43">
        <v>-33613.811000000002</v>
      </c>
      <c r="F11660" s="45">
        <v>-21040</v>
      </c>
      <c r="G11660" s="45">
        <v>-90340</v>
      </c>
      <c r="H11660" s="45">
        <v>-80500</v>
      </c>
      <c r="I11660" s="55">
        <f>pro[[#This Row],[Admin expenses 3]]+pro[[#This Row],[Admin expenses 2]]+pro[[#This Row],[Admin expenses 1]]+pro[[#This Row],[COGS]]</f>
        <v>-225493.81099999999</v>
      </c>
      <c r="J11660" s="55">
        <f>pro[[#This Row],[Revenue]]+pro[[#This Row],[AdminExp]]</f>
        <v>70533.150999999954</v>
      </c>
      <c r="K11660" s="83">
        <f>pro[[#This Row],[Profit]]/pro[[#This Row],[Revenue]]</f>
        <v>0.23826596916533557</v>
      </c>
      <c r="L11660" s="56">
        <f t="shared" si="182"/>
        <v>11</v>
      </c>
      <c r="M11660" s="82" t="str">
        <f>"Q"&amp;" "&amp;VLOOKUP(pro[[#This Row],[Period]],Mapping!A:B,2,0)</f>
        <v>Q 4</v>
      </c>
      <c r="N11660"/>
    </row>
    <row r="11661" spans="1:14" ht="14.25" x14ac:dyDescent="0.2">
      <c r="A11661" s="44" t="s">
        <v>34</v>
      </c>
      <c r="B11661" s="44" t="s">
        <v>15</v>
      </c>
      <c r="C11661" s="44" t="s">
        <v>57</v>
      </c>
      <c r="D11661" s="43">
        <v>362828.39600000001</v>
      </c>
      <c r="E11661" s="43">
        <v>-71437.365999999995</v>
      </c>
      <c r="F11661" s="45">
        <v>-106820</v>
      </c>
      <c r="G11661" s="45">
        <v>-47460</v>
      </c>
      <c r="H11661" s="45">
        <v>-27910</v>
      </c>
      <c r="I11661" s="55">
        <f>pro[[#This Row],[Admin expenses 3]]+pro[[#This Row],[Admin expenses 2]]+pro[[#This Row],[Admin expenses 1]]+pro[[#This Row],[COGS]]</f>
        <v>-253627.36599999998</v>
      </c>
      <c r="J11661" s="55">
        <f>pro[[#This Row],[Revenue]]+pro[[#This Row],[AdminExp]]</f>
        <v>109201.03000000003</v>
      </c>
      <c r="K11661" s="83">
        <f>pro[[#This Row],[Profit]]/pro[[#This Row],[Revenue]]</f>
        <v>0.3009715645299163</v>
      </c>
      <c r="L11661" s="56">
        <f t="shared" si="182"/>
        <v>11</v>
      </c>
      <c r="M11661" s="82" t="str">
        <f>"Q"&amp;" "&amp;VLOOKUP(pro[[#This Row],[Period]],Mapping!A:B,2,0)</f>
        <v>Q 4</v>
      </c>
      <c r="N11661"/>
    </row>
    <row r="11662" spans="1:14" ht="14.25" x14ac:dyDescent="0.2">
      <c r="A11662" s="44" t="s">
        <v>34</v>
      </c>
      <c r="B11662" s="44" t="s">
        <v>15</v>
      </c>
      <c r="C11662" s="44" t="s">
        <v>58</v>
      </c>
      <c r="D11662" s="43">
        <v>224112.476</v>
      </c>
      <c r="E11662" s="43">
        <v>-29873.109</v>
      </c>
      <c r="F11662" s="45">
        <v>-54530</v>
      </c>
      <c r="G11662" s="45">
        <v>-20070</v>
      </c>
      <c r="H11662" s="45">
        <v>-87420</v>
      </c>
      <c r="I11662" s="55">
        <f>pro[[#This Row],[Admin expenses 3]]+pro[[#This Row],[Admin expenses 2]]+pro[[#This Row],[Admin expenses 1]]+pro[[#This Row],[COGS]]</f>
        <v>-191893.109</v>
      </c>
      <c r="J11662" s="55">
        <f>pro[[#This Row],[Revenue]]+pro[[#This Row],[AdminExp]]</f>
        <v>32219.366999999998</v>
      </c>
      <c r="K11662" s="83">
        <f>pro[[#This Row],[Profit]]/pro[[#This Row],[Revenue]]</f>
        <v>0.14376427218625704</v>
      </c>
      <c r="L11662" s="56">
        <f t="shared" si="182"/>
        <v>11</v>
      </c>
      <c r="M11662" s="82" t="str">
        <f>"Q"&amp;" "&amp;VLOOKUP(pro[[#This Row],[Period]],Mapping!A:B,2,0)</f>
        <v>Q 4</v>
      </c>
      <c r="N11662"/>
    </row>
    <row r="11663" spans="1:14" ht="14.25" x14ac:dyDescent="0.2">
      <c r="A11663" s="44" t="s">
        <v>34</v>
      </c>
      <c r="B11663" s="44" t="s">
        <v>15</v>
      </c>
      <c r="C11663" s="44" t="s">
        <v>59</v>
      </c>
      <c r="D11663" s="43">
        <v>105909.503</v>
      </c>
      <c r="E11663" s="43">
        <v>-28112.069999999996</v>
      </c>
      <c r="F11663" s="45">
        <v>-91860</v>
      </c>
      <c r="G11663" s="45">
        <v>-38790</v>
      </c>
      <c r="H11663" s="45">
        <v>-26210</v>
      </c>
      <c r="I11663" s="55">
        <f>pro[[#This Row],[Admin expenses 3]]+pro[[#This Row],[Admin expenses 2]]+pro[[#This Row],[Admin expenses 1]]+pro[[#This Row],[COGS]]</f>
        <v>-184972.07</v>
      </c>
      <c r="J11663" s="55">
        <f>pro[[#This Row],[Revenue]]+pro[[#This Row],[AdminExp]]</f>
        <v>-79062.56700000001</v>
      </c>
      <c r="K11663" s="83">
        <f>pro[[#This Row],[Profit]]/pro[[#This Row],[Revenue]]</f>
        <v>-0.74651060349136011</v>
      </c>
      <c r="L11663" s="56">
        <f t="shared" si="182"/>
        <v>11</v>
      </c>
      <c r="M11663" s="82" t="str">
        <f>"Q"&amp;" "&amp;VLOOKUP(pro[[#This Row],[Period]],Mapping!A:B,2,0)</f>
        <v>Q 4</v>
      </c>
      <c r="N11663"/>
    </row>
    <row r="11664" spans="1:14" ht="14.25" x14ac:dyDescent="0.2">
      <c r="A11664" s="44" t="s">
        <v>34</v>
      </c>
      <c r="B11664" s="44" t="s">
        <v>15</v>
      </c>
      <c r="C11664" s="44" t="s">
        <v>60</v>
      </c>
      <c r="D11664" s="43">
        <v>1022389.7529999999</v>
      </c>
      <c r="E11664" s="43">
        <v>-77628.704999999987</v>
      </c>
      <c r="F11664" s="45">
        <v>-31280</v>
      </c>
      <c r="G11664" s="45">
        <v>-46410</v>
      </c>
      <c r="H11664" s="45">
        <v>-39760</v>
      </c>
      <c r="I11664" s="55">
        <f>pro[[#This Row],[Admin expenses 3]]+pro[[#This Row],[Admin expenses 2]]+pro[[#This Row],[Admin expenses 1]]+pro[[#This Row],[COGS]]</f>
        <v>-195078.70499999999</v>
      </c>
      <c r="J11664" s="55">
        <f>pro[[#This Row],[Revenue]]+pro[[#This Row],[AdminExp]]</f>
        <v>827311.04799999995</v>
      </c>
      <c r="K11664" s="83">
        <f>pro[[#This Row],[Profit]]/pro[[#This Row],[Revenue]]</f>
        <v>0.80919340747735369</v>
      </c>
      <c r="L11664" s="56">
        <f t="shared" si="182"/>
        <v>11</v>
      </c>
      <c r="M11664" s="82" t="str">
        <f>"Q"&amp;" "&amp;VLOOKUP(pro[[#This Row],[Period]],Mapping!A:B,2,0)</f>
        <v>Q 4</v>
      </c>
      <c r="N11664"/>
    </row>
    <row r="11665" spans="1:14" ht="14.25" x14ac:dyDescent="0.2">
      <c r="A11665" s="44" t="s">
        <v>34</v>
      </c>
      <c r="B11665" s="44" t="s">
        <v>15</v>
      </c>
      <c r="C11665" s="44" t="s">
        <v>57</v>
      </c>
      <c r="D11665" s="43">
        <v>924227.99699999986</v>
      </c>
      <c r="E11665" s="43">
        <v>-54271.307999999997</v>
      </c>
      <c r="F11665" s="45">
        <v>-99740</v>
      </c>
      <c r="G11665" s="45">
        <v>-59050</v>
      </c>
      <c r="H11665" s="45">
        <v>-88380</v>
      </c>
      <c r="I11665" s="55">
        <f>pro[[#This Row],[Admin expenses 3]]+pro[[#This Row],[Admin expenses 2]]+pro[[#This Row],[Admin expenses 1]]+pro[[#This Row],[COGS]]</f>
        <v>-301441.30800000002</v>
      </c>
      <c r="J11665" s="55">
        <f>pro[[#This Row],[Revenue]]+pro[[#This Row],[AdminExp]]</f>
        <v>622786.68899999978</v>
      </c>
      <c r="K11665" s="83">
        <f>pro[[#This Row],[Profit]]/pro[[#This Row],[Revenue]]</f>
        <v>0.67384529685481909</v>
      </c>
      <c r="L11665" s="56">
        <f t="shared" si="182"/>
        <v>11</v>
      </c>
      <c r="M11665" s="82" t="str">
        <f>"Q"&amp;" "&amp;VLOOKUP(pro[[#This Row],[Period]],Mapping!A:B,2,0)</f>
        <v>Q 4</v>
      </c>
      <c r="N11665"/>
    </row>
    <row r="11666" spans="1:14" ht="14.25" x14ac:dyDescent="0.2">
      <c r="A11666" s="44" t="s">
        <v>34</v>
      </c>
      <c r="B11666" s="44" t="s">
        <v>15</v>
      </c>
      <c r="C11666" s="44" t="s">
        <v>57</v>
      </c>
      <c r="D11666" s="43">
        <v>2722095.6839999999</v>
      </c>
      <c r="E11666" s="43">
        <v>-34930.146999999997</v>
      </c>
      <c r="F11666" s="45">
        <v>-32740</v>
      </c>
      <c r="G11666" s="45">
        <v>-102170</v>
      </c>
      <c r="H11666" s="45">
        <v>-51160</v>
      </c>
      <c r="I11666" s="55">
        <f>pro[[#This Row],[Admin expenses 3]]+pro[[#This Row],[Admin expenses 2]]+pro[[#This Row],[Admin expenses 1]]+pro[[#This Row],[COGS]]</f>
        <v>-221000.147</v>
      </c>
      <c r="J11666" s="55">
        <f>pro[[#This Row],[Revenue]]+pro[[#This Row],[AdminExp]]</f>
        <v>2501095.537</v>
      </c>
      <c r="K11666" s="83">
        <f>pro[[#This Row],[Profit]]/pro[[#This Row],[Revenue]]</f>
        <v>0.91881249865719272</v>
      </c>
      <c r="L11666" s="56">
        <f t="shared" si="182"/>
        <v>11</v>
      </c>
      <c r="M11666" s="82" t="str">
        <f>"Q"&amp;" "&amp;VLOOKUP(pro[[#This Row],[Period]],Mapping!A:B,2,0)</f>
        <v>Q 4</v>
      </c>
      <c r="N11666"/>
    </row>
    <row r="11667" spans="1:14" ht="14.25" x14ac:dyDescent="0.2">
      <c r="A11667" s="44" t="s">
        <v>34</v>
      </c>
      <c r="B11667" s="44" t="s">
        <v>15</v>
      </c>
      <c r="C11667" s="44" t="s">
        <v>58</v>
      </c>
      <c r="D11667" s="43">
        <v>27421.274999999998</v>
      </c>
      <c r="E11667" s="43">
        <v>-15986.929</v>
      </c>
      <c r="F11667" s="45">
        <v>-59630</v>
      </c>
      <c r="G11667" s="45">
        <v>-51240</v>
      </c>
      <c r="H11667" s="45">
        <v>-70060</v>
      </c>
      <c r="I11667" s="55">
        <f>pro[[#This Row],[Admin expenses 3]]+pro[[#This Row],[Admin expenses 2]]+pro[[#This Row],[Admin expenses 1]]+pro[[#This Row],[COGS]]</f>
        <v>-196916.929</v>
      </c>
      <c r="J11667" s="55">
        <f>pro[[#This Row],[Revenue]]+pro[[#This Row],[AdminExp]]</f>
        <v>-169495.65400000001</v>
      </c>
      <c r="K11667" s="83">
        <f>pro[[#This Row],[Profit]]/pro[[#This Row],[Revenue]]</f>
        <v>-6.1811733407728129</v>
      </c>
      <c r="L11667" s="56">
        <f t="shared" si="182"/>
        <v>11</v>
      </c>
      <c r="M11667" s="82" t="str">
        <f>"Q"&amp;" "&amp;VLOOKUP(pro[[#This Row],[Period]],Mapping!A:B,2,0)</f>
        <v>Q 4</v>
      </c>
      <c r="N11667"/>
    </row>
    <row r="11668" spans="1:14" ht="14.25" x14ac:dyDescent="0.2">
      <c r="A11668" s="44" t="s">
        <v>34</v>
      </c>
      <c r="B11668" s="44" t="s">
        <v>15</v>
      </c>
      <c r="C11668" s="44" t="s">
        <v>59</v>
      </c>
      <c r="D11668" s="43">
        <v>23817.842999999997</v>
      </c>
      <c r="E11668" s="43">
        <v>-5939.6749999999993</v>
      </c>
      <c r="F11668" s="45">
        <v>-57010</v>
      </c>
      <c r="G11668" s="45">
        <v>-25390</v>
      </c>
      <c r="H11668" s="45">
        <v>-86760</v>
      </c>
      <c r="I11668" s="55">
        <f>pro[[#This Row],[Admin expenses 3]]+pro[[#This Row],[Admin expenses 2]]+pro[[#This Row],[Admin expenses 1]]+pro[[#This Row],[COGS]]</f>
        <v>-175099.67499999999</v>
      </c>
      <c r="J11668" s="55">
        <f>pro[[#This Row],[Revenue]]+pro[[#This Row],[AdminExp]]</f>
        <v>-151281.83199999999</v>
      </c>
      <c r="K11668" s="83">
        <f>pro[[#This Row],[Profit]]/pro[[#This Row],[Revenue]]</f>
        <v>-6.3516176506831457</v>
      </c>
      <c r="L11668" s="56">
        <f t="shared" si="182"/>
        <v>11</v>
      </c>
      <c r="M11668" s="82" t="str">
        <f>"Q"&amp;" "&amp;VLOOKUP(pro[[#This Row],[Period]],Mapping!A:B,2,0)</f>
        <v>Q 4</v>
      </c>
      <c r="N11668"/>
    </row>
    <row r="11669" spans="1:14" ht="14.25" x14ac:dyDescent="0.2">
      <c r="A11669" s="44" t="s">
        <v>34</v>
      </c>
      <c r="B11669" s="44" t="s">
        <v>15</v>
      </c>
      <c r="C11669" s="44" t="s">
        <v>57</v>
      </c>
      <c r="D11669" s="43">
        <v>49878.00299999999</v>
      </c>
      <c r="E11669" s="43">
        <v>-10267.991999999998</v>
      </c>
      <c r="F11669" s="45">
        <v>-85540</v>
      </c>
      <c r="G11669" s="45">
        <v>-76480</v>
      </c>
      <c r="H11669" s="45">
        <v>-91420</v>
      </c>
      <c r="I11669" s="55">
        <f>pro[[#This Row],[Admin expenses 3]]+pro[[#This Row],[Admin expenses 2]]+pro[[#This Row],[Admin expenses 1]]+pro[[#This Row],[COGS]]</f>
        <v>-263707.99199999997</v>
      </c>
      <c r="J11669" s="55">
        <f>pro[[#This Row],[Revenue]]+pro[[#This Row],[AdminExp]]</f>
        <v>-213829.98899999997</v>
      </c>
      <c r="K11669" s="83">
        <f>pro[[#This Row],[Profit]]/pro[[#This Row],[Revenue]]</f>
        <v>-4.2870599490520904</v>
      </c>
      <c r="L11669" s="56">
        <f t="shared" si="182"/>
        <v>11</v>
      </c>
      <c r="M11669" s="82" t="str">
        <f>"Q"&amp;" "&amp;VLOOKUP(pro[[#This Row],[Period]],Mapping!A:B,2,0)</f>
        <v>Q 4</v>
      </c>
      <c r="N11669"/>
    </row>
    <row r="11670" spans="1:14" ht="14.25" x14ac:dyDescent="0.2">
      <c r="A11670" s="44" t="s">
        <v>34</v>
      </c>
      <c r="B11670" s="44" t="s">
        <v>15</v>
      </c>
      <c r="C11670" s="44" t="s">
        <v>58</v>
      </c>
      <c r="D11670" s="43">
        <v>82461.357999999993</v>
      </c>
      <c r="E11670" s="43">
        <v>-21602.308000000001</v>
      </c>
      <c r="F11670" s="45">
        <v>-106530</v>
      </c>
      <c r="G11670" s="45">
        <v>-78240</v>
      </c>
      <c r="H11670" s="45">
        <v>-29580</v>
      </c>
      <c r="I11670" s="55">
        <f>pro[[#This Row],[Admin expenses 3]]+pro[[#This Row],[Admin expenses 2]]+pro[[#This Row],[Admin expenses 1]]+pro[[#This Row],[COGS]]</f>
        <v>-235952.30799999999</v>
      </c>
      <c r="J11670" s="55">
        <f>pro[[#This Row],[Revenue]]+pro[[#This Row],[AdminExp]]</f>
        <v>-153490.95000000001</v>
      </c>
      <c r="K11670" s="83">
        <f>pro[[#This Row],[Profit]]/pro[[#This Row],[Revenue]]</f>
        <v>-1.8613682059419883</v>
      </c>
      <c r="L11670" s="56">
        <f t="shared" si="182"/>
        <v>11</v>
      </c>
      <c r="M11670" s="82" t="str">
        <f>"Q"&amp;" "&amp;VLOOKUP(pro[[#This Row],[Period]],Mapping!A:B,2,0)</f>
        <v>Q 4</v>
      </c>
      <c r="N11670"/>
    </row>
    <row r="11671" spans="1:14" ht="14.25" x14ac:dyDescent="0.2">
      <c r="A11671" s="44" t="s">
        <v>34</v>
      </c>
      <c r="B11671" s="44" t="s">
        <v>15</v>
      </c>
      <c r="C11671" s="44" t="s">
        <v>59</v>
      </c>
      <c r="D11671" s="43">
        <v>64129.218999999997</v>
      </c>
      <c r="E11671" s="43">
        <v>-13346.494000000001</v>
      </c>
      <c r="F11671" s="45">
        <v>-72110</v>
      </c>
      <c r="G11671" s="45">
        <v>-54670</v>
      </c>
      <c r="H11671" s="45">
        <v>-79920</v>
      </c>
      <c r="I11671" s="55">
        <f>pro[[#This Row],[Admin expenses 3]]+pro[[#This Row],[Admin expenses 2]]+pro[[#This Row],[Admin expenses 1]]+pro[[#This Row],[COGS]]</f>
        <v>-220046.49400000001</v>
      </c>
      <c r="J11671" s="55">
        <f>pro[[#This Row],[Revenue]]+pro[[#This Row],[AdminExp]]</f>
        <v>-155917.27500000002</v>
      </c>
      <c r="K11671" s="83">
        <f>pro[[#This Row],[Profit]]/pro[[#This Row],[Revenue]]</f>
        <v>-2.4312985162036673</v>
      </c>
      <c r="L11671" s="56">
        <f t="shared" si="182"/>
        <v>11</v>
      </c>
      <c r="M11671" s="82" t="str">
        <f>"Q"&amp;" "&amp;VLOOKUP(pro[[#This Row],[Period]],Mapping!A:B,2,0)</f>
        <v>Q 4</v>
      </c>
      <c r="N11671"/>
    </row>
    <row r="11672" spans="1:14" ht="14.25" x14ac:dyDescent="0.2">
      <c r="A11672" s="44" t="s">
        <v>34</v>
      </c>
      <c r="B11672" s="44" t="s">
        <v>15</v>
      </c>
      <c r="C11672" s="44" t="s">
        <v>57</v>
      </c>
      <c r="D11672" s="43">
        <v>191971.18499999997</v>
      </c>
      <c r="E11672" s="43">
        <v>-104504.95299999998</v>
      </c>
      <c r="F11672" s="45">
        <v>-85810</v>
      </c>
      <c r="G11672" s="45">
        <v>-99860</v>
      </c>
      <c r="H11672" s="45">
        <v>-72590</v>
      </c>
      <c r="I11672" s="55">
        <f>pro[[#This Row],[Admin expenses 3]]+pro[[#This Row],[Admin expenses 2]]+pro[[#This Row],[Admin expenses 1]]+pro[[#This Row],[COGS]]</f>
        <v>-362764.95299999998</v>
      </c>
      <c r="J11672" s="55">
        <f>pro[[#This Row],[Revenue]]+pro[[#This Row],[AdminExp]]</f>
        <v>-170793.76800000001</v>
      </c>
      <c r="K11672" s="83">
        <f>pro[[#This Row],[Profit]]/pro[[#This Row],[Revenue]]</f>
        <v>-0.88968439716616865</v>
      </c>
      <c r="L11672" s="56">
        <f t="shared" si="182"/>
        <v>11</v>
      </c>
      <c r="M11672" s="82" t="str">
        <f>"Q"&amp;" "&amp;VLOOKUP(pro[[#This Row],[Period]],Mapping!A:B,2,0)</f>
        <v>Q 4</v>
      </c>
      <c r="N11672"/>
    </row>
    <row r="11673" spans="1:14" ht="14.25" x14ac:dyDescent="0.2">
      <c r="A11673" s="44" t="s">
        <v>34</v>
      </c>
      <c r="B11673" s="44" t="s">
        <v>15</v>
      </c>
      <c r="C11673" s="44" t="s">
        <v>58</v>
      </c>
      <c r="D11673" s="43">
        <v>15404.641</v>
      </c>
      <c r="E11673" s="43">
        <v>-16254.412999999999</v>
      </c>
      <c r="F11673" s="45">
        <v>-47320</v>
      </c>
      <c r="G11673" s="45">
        <v>-60550</v>
      </c>
      <c r="H11673" s="45">
        <v>-47290</v>
      </c>
      <c r="I11673" s="55">
        <f>pro[[#This Row],[Admin expenses 3]]+pro[[#This Row],[Admin expenses 2]]+pro[[#This Row],[Admin expenses 1]]+pro[[#This Row],[COGS]]</f>
        <v>-171414.413</v>
      </c>
      <c r="J11673" s="55">
        <f>pro[[#This Row],[Revenue]]+pro[[#This Row],[AdminExp]]</f>
        <v>-156009.772</v>
      </c>
      <c r="K11673" s="83">
        <f>pro[[#This Row],[Profit]]/pro[[#This Row],[Revenue]]</f>
        <v>-10.127452629373186</v>
      </c>
      <c r="L11673" s="56">
        <f t="shared" si="182"/>
        <v>11</v>
      </c>
      <c r="M11673" s="82" t="str">
        <f>"Q"&amp;" "&amp;VLOOKUP(pro[[#This Row],[Period]],Mapping!A:B,2,0)</f>
        <v>Q 4</v>
      </c>
      <c r="N11673"/>
    </row>
    <row r="11674" spans="1:14" ht="14.25" x14ac:dyDescent="0.2">
      <c r="A11674" s="44" t="s">
        <v>34</v>
      </c>
      <c r="B11674" s="44" t="s">
        <v>15</v>
      </c>
      <c r="C11674" s="44" t="s">
        <v>59</v>
      </c>
      <c r="D11674" s="43">
        <v>1639287.615</v>
      </c>
      <c r="E11674" s="43">
        <v>-440863.60499999998</v>
      </c>
      <c r="F11674" s="45">
        <v>-49510</v>
      </c>
      <c r="G11674" s="45">
        <v>-92160</v>
      </c>
      <c r="H11674" s="45">
        <v>-19900</v>
      </c>
      <c r="I11674" s="55">
        <f>pro[[#This Row],[Admin expenses 3]]+pro[[#This Row],[Admin expenses 2]]+pro[[#This Row],[Admin expenses 1]]+pro[[#This Row],[COGS]]</f>
        <v>-602433.60499999998</v>
      </c>
      <c r="J11674" s="55">
        <f>pro[[#This Row],[Revenue]]+pro[[#This Row],[AdminExp]]</f>
        <v>1036854.01</v>
      </c>
      <c r="K11674" s="83">
        <f>pro[[#This Row],[Profit]]/pro[[#This Row],[Revenue]]</f>
        <v>0.63250280213945254</v>
      </c>
      <c r="L11674" s="56">
        <f t="shared" si="182"/>
        <v>11</v>
      </c>
      <c r="M11674" s="82" t="str">
        <f>"Q"&amp;" "&amp;VLOOKUP(pro[[#This Row],[Period]],Mapping!A:B,2,0)</f>
        <v>Q 4</v>
      </c>
      <c r="N11674"/>
    </row>
    <row r="11675" spans="1:14" ht="14.25" x14ac:dyDescent="0.2">
      <c r="A11675" s="44" t="s">
        <v>34</v>
      </c>
      <c r="B11675" s="44" t="s">
        <v>15</v>
      </c>
      <c r="C11675" s="44" t="s">
        <v>57</v>
      </c>
      <c r="D11675" s="43">
        <v>2127985.9509999999</v>
      </c>
      <c r="E11675" s="43">
        <v>-13395.346999999998</v>
      </c>
      <c r="F11675" s="45">
        <v>-89590</v>
      </c>
      <c r="G11675" s="45">
        <v>-39080</v>
      </c>
      <c r="H11675" s="45">
        <v>-56540</v>
      </c>
      <c r="I11675" s="55">
        <f>pro[[#This Row],[Admin expenses 3]]+pro[[#This Row],[Admin expenses 2]]+pro[[#This Row],[Admin expenses 1]]+pro[[#This Row],[COGS]]</f>
        <v>-198605.34700000001</v>
      </c>
      <c r="J11675" s="55">
        <f>pro[[#This Row],[Revenue]]+pro[[#This Row],[AdminExp]]</f>
        <v>1929380.6039999998</v>
      </c>
      <c r="K11675" s="83">
        <f>pro[[#This Row],[Profit]]/pro[[#This Row],[Revenue]]</f>
        <v>0.90666980347935577</v>
      </c>
      <c r="L11675" s="56">
        <f t="shared" si="182"/>
        <v>11</v>
      </c>
      <c r="M11675" s="82" t="str">
        <f>"Q"&amp;" "&amp;VLOOKUP(pro[[#This Row],[Period]],Mapping!A:B,2,0)</f>
        <v>Q 4</v>
      </c>
      <c r="N11675"/>
    </row>
    <row r="11676" spans="1:14" ht="14.25" x14ac:dyDescent="0.2">
      <c r="A11676" s="44" t="s">
        <v>34</v>
      </c>
      <c r="B11676" s="44" t="s">
        <v>15</v>
      </c>
      <c r="C11676" s="44" t="s">
        <v>57</v>
      </c>
      <c r="D11676" s="43">
        <v>21848608.963999998</v>
      </c>
      <c r="E11676" s="43">
        <v>-109768.162</v>
      </c>
      <c r="F11676" s="45">
        <v>-83670</v>
      </c>
      <c r="G11676" s="45">
        <v>-17360</v>
      </c>
      <c r="H11676" s="45">
        <v>-101640</v>
      </c>
      <c r="I11676" s="55">
        <f>pro[[#This Row],[Admin expenses 3]]+pro[[#This Row],[Admin expenses 2]]+pro[[#This Row],[Admin expenses 1]]+pro[[#This Row],[COGS]]</f>
        <v>-312438.16200000001</v>
      </c>
      <c r="J11676" s="55">
        <f>pro[[#This Row],[Revenue]]+pro[[#This Row],[AdminExp]]</f>
        <v>21536170.801999997</v>
      </c>
      <c r="K11676" s="83">
        <f>pro[[#This Row],[Profit]]/pro[[#This Row],[Revenue]]</f>
        <v>0.98569986022841061</v>
      </c>
      <c r="L11676" s="56">
        <f t="shared" si="182"/>
        <v>11</v>
      </c>
      <c r="M11676" s="82" t="str">
        <f>"Q"&amp;" "&amp;VLOOKUP(pro[[#This Row],[Period]],Mapping!A:B,2,0)</f>
        <v>Q 4</v>
      </c>
      <c r="N11676"/>
    </row>
    <row r="11677" spans="1:14" ht="14.25" x14ac:dyDescent="0.2">
      <c r="A11677" s="44" t="s">
        <v>34</v>
      </c>
      <c r="B11677" s="44" t="s">
        <v>15</v>
      </c>
      <c r="C11677" s="44" t="s">
        <v>57</v>
      </c>
      <c r="D11677" s="43">
        <v>191412.51499999998</v>
      </c>
      <c r="E11677" s="43">
        <v>-3526.194</v>
      </c>
      <c r="F11677" s="45">
        <v>-14740</v>
      </c>
      <c r="G11677" s="45">
        <v>-91970</v>
      </c>
      <c r="H11677" s="45">
        <v>-56610</v>
      </c>
      <c r="I11677" s="55">
        <f>pro[[#This Row],[Admin expenses 3]]+pro[[#This Row],[Admin expenses 2]]+pro[[#This Row],[Admin expenses 1]]+pro[[#This Row],[COGS]]</f>
        <v>-166846.19399999999</v>
      </c>
      <c r="J11677" s="55">
        <f>pro[[#This Row],[Revenue]]+pro[[#This Row],[AdminExp]]</f>
        <v>24566.320999999996</v>
      </c>
      <c r="K11677" s="83">
        <f>pro[[#This Row],[Profit]]/pro[[#This Row],[Revenue]]</f>
        <v>0.12834229256117344</v>
      </c>
      <c r="L11677" s="56">
        <f t="shared" si="182"/>
        <v>11</v>
      </c>
      <c r="M11677" s="82" t="str">
        <f>"Q"&amp;" "&amp;VLOOKUP(pro[[#This Row],[Period]],Mapping!A:B,2,0)</f>
        <v>Q 4</v>
      </c>
      <c r="N11677"/>
    </row>
    <row r="11678" spans="1:14" ht="14.25" x14ac:dyDescent="0.2">
      <c r="A11678" s="44" t="s">
        <v>34</v>
      </c>
      <c r="B11678" s="44" t="s">
        <v>15</v>
      </c>
      <c r="C11678" s="44" t="s">
        <v>57</v>
      </c>
      <c r="D11678" s="43">
        <v>286699.80499999999</v>
      </c>
      <c r="E11678" s="43">
        <v>-224426.71300000002</v>
      </c>
      <c r="F11678" s="45">
        <v>-38890</v>
      </c>
      <c r="G11678" s="45">
        <v>-48940</v>
      </c>
      <c r="H11678" s="45">
        <v>-26590</v>
      </c>
      <c r="I11678" s="55">
        <f>pro[[#This Row],[Admin expenses 3]]+pro[[#This Row],[Admin expenses 2]]+pro[[#This Row],[Admin expenses 1]]+pro[[#This Row],[COGS]]</f>
        <v>-338846.71299999999</v>
      </c>
      <c r="J11678" s="55">
        <f>pro[[#This Row],[Revenue]]+pro[[#This Row],[AdminExp]]</f>
        <v>-52146.907999999996</v>
      </c>
      <c r="K11678" s="83">
        <f>pro[[#This Row],[Profit]]/pro[[#This Row],[Revenue]]</f>
        <v>-0.18188679270291097</v>
      </c>
      <c r="L11678" s="56">
        <f t="shared" si="182"/>
        <v>11</v>
      </c>
      <c r="M11678" s="82" t="str">
        <f>"Q"&amp;" "&amp;VLOOKUP(pro[[#This Row],[Period]],Mapping!A:B,2,0)</f>
        <v>Q 4</v>
      </c>
      <c r="N11678"/>
    </row>
    <row r="11679" spans="1:14" ht="14.25" x14ac:dyDescent="0.2">
      <c r="A11679" s="44" t="s">
        <v>34</v>
      </c>
      <c r="B11679" s="44" t="s">
        <v>15</v>
      </c>
      <c r="C11679" s="44" t="s">
        <v>57</v>
      </c>
      <c r="D11679" s="43">
        <v>566018.55099999998</v>
      </c>
      <c r="E11679" s="43">
        <v>-397069.58199999999</v>
      </c>
      <c r="F11679" s="45">
        <v>-63510</v>
      </c>
      <c r="G11679" s="45">
        <v>-62930</v>
      </c>
      <c r="H11679" s="45">
        <v>-18940</v>
      </c>
      <c r="I11679" s="55">
        <f>pro[[#This Row],[Admin expenses 3]]+pro[[#This Row],[Admin expenses 2]]+pro[[#This Row],[Admin expenses 1]]+pro[[#This Row],[COGS]]</f>
        <v>-542449.58199999994</v>
      </c>
      <c r="J11679" s="55">
        <f>pro[[#This Row],[Revenue]]+pro[[#This Row],[AdminExp]]</f>
        <v>23568.969000000041</v>
      </c>
      <c r="K11679" s="83">
        <f>pro[[#This Row],[Profit]]/pro[[#This Row],[Revenue]]</f>
        <v>4.163992321163347E-2</v>
      </c>
      <c r="L11679" s="56">
        <f t="shared" si="182"/>
        <v>11</v>
      </c>
      <c r="M11679" s="82" t="str">
        <f>"Q"&amp;" "&amp;VLOOKUP(pro[[#This Row],[Period]],Mapping!A:B,2,0)</f>
        <v>Q 4</v>
      </c>
      <c r="N11679"/>
    </row>
    <row r="11680" spans="1:14" ht="14.25" x14ac:dyDescent="0.2">
      <c r="A11680" s="44" t="s">
        <v>34</v>
      </c>
      <c r="B11680" s="44" t="s">
        <v>15</v>
      </c>
      <c r="C11680" s="44" t="s">
        <v>57</v>
      </c>
      <c r="D11680" s="43">
        <v>38933.145999999993</v>
      </c>
      <c r="E11680" s="43">
        <v>-46002.341</v>
      </c>
      <c r="F11680" s="45">
        <v>-66600</v>
      </c>
      <c r="G11680" s="45">
        <v>-58070</v>
      </c>
      <c r="H11680" s="45">
        <v>-24130</v>
      </c>
      <c r="I11680" s="55">
        <f>pro[[#This Row],[Admin expenses 3]]+pro[[#This Row],[Admin expenses 2]]+pro[[#This Row],[Admin expenses 1]]+pro[[#This Row],[COGS]]</f>
        <v>-194802.34100000001</v>
      </c>
      <c r="J11680" s="55">
        <f>pro[[#This Row],[Revenue]]+pro[[#This Row],[AdminExp]]</f>
        <v>-155869.19500000001</v>
      </c>
      <c r="K11680" s="83">
        <f>pro[[#This Row],[Profit]]/pro[[#This Row],[Revenue]]</f>
        <v>-4.0035088610614729</v>
      </c>
      <c r="L11680" s="56">
        <f t="shared" si="182"/>
        <v>11</v>
      </c>
      <c r="M11680" s="82" t="str">
        <f>"Q"&amp;" "&amp;VLOOKUP(pro[[#This Row],[Period]],Mapping!A:B,2,0)</f>
        <v>Q 4</v>
      </c>
      <c r="N11680"/>
    </row>
    <row r="11681" spans="1:14" ht="14.25" x14ac:dyDescent="0.2">
      <c r="A11681" s="44" t="s">
        <v>34</v>
      </c>
      <c r="B11681" s="44" t="s">
        <v>15</v>
      </c>
      <c r="C11681" s="44" t="s">
        <v>57</v>
      </c>
      <c r="D11681" s="43">
        <v>209321.72100000002</v>
      </c>
      <c r="E11681" s="43">
        <v>-123335.36599999999</v>
      </c>
      <c r="F11681" s="45">
        <v>-99190</v>
      </c>
      <c r="G11681" s="45">
        <v>-96550</v>
      </c>
      <c r="H11681" s="45">
        <v>-44920</v>
      </c>
      <c r="I11681" s="55">
        <f>pro[[#This Row],[Admin expenses 3]]+pro[[#This Row],[Admin expenses 2]]+pro[[#This Row],[Admin expenses 1]]+pro[[#This Row],[COGS]]</f>
        <v>-363995.36599999998</v>
      </c>
      <c r="J11681" s="55">
        <f>pro[[#This Row],[Revenue]]+pro[[#This Row],[AdminExp]]</f>
        <v>-154673.64499999996</v>
      </c>
      <c r="K11681" s="83">
        <f>pro[[#This Row],[Profit]]/pro[[#This Row],[Revenue]]</f>
        <v>-0.73892782966369719</v>
      </c>
      <c r="L11681" s="56">
        <f t="shared" si="182"/>
        <v>11</v>
      </c>
      <c r="M11681" s="82" t="str">
        <f>"Q"&amp;" "&amp;VLOOKUP(pro[[#This Row],[Period]],Mapping!A:B,2,0)</f>
        <v>Q 4</v>
      </c>
      <c r="N11681"/>
    </row>
    <row r="11682" spans="1:14" ht="14.25" x14ac:dyDescent="0.2">
      <c r="A11682" s="44" t="s">
        <v>34</v>
      </c>
      <c r="B11682" s="44" t="s">
        <v>15</v>
      </c>
      <c r="C11682" s="44" t="s">
        <v>57</v>
      </c>
      <c r="D11682" s="43">
        <v>299011.23</v>
      </c>
      <c r="E11682" s="43">
        <v>-186584.356</v>
      </c>
      <c r="F11682" s="45">
        <v>-64520</v>
      </c>
      <c r="G11682" s="45">
        <v>-51850</v>
      </c>
      <c r="H11682" s="45">
        <v>-62000</v>
      </c>
      <c r="I11682" s="55">
        <f>pro[[#This Row],[Admin expenses 3]]+pro[[#This Row],[Admin expenses 2]]+pro[[#This Row],[Admin expenses 1]]+pro[[#This Row],[COGS]]</f>
        <v>-364954.35600000003</v>
      </c>
      <c r="J11682" s="55">
        <f>pro[[#This Row],[Revenue]]+pro[[#This Row],[AdminExp]]</f>
        <v>-65943.126000000047</v>
      </c>
      <c r="K11682" s="83">
        <f>pro[[#This Row],[Profit]]/pro[[#This Row],[Revenue]]</f>
        <v>-0.22053728885032195</v>
      </c>
      <c r="L11682" s="56">
        <f t="shared" si="182"/>
        <v>11</v>
      </c>
      <c r="M11682" s="82" t="str">
        <f>"Q"&amp;" "&amp;VLOOKUP(pro[[#This Row],[Period]],Mapping!A:B,2,0)</f>
        <v>Q 4</v>
      </c>
      <c r="N11682"/>
    </row>
    <row r="11683" spans="1:14" ht="14.25" x14ac:dyDescent="0.2">
      <c r="A11683" s="44" t="s">
        <v>34</v>
      </c>
      <c r="B11683" s="44" t="s">
        <v>15</v>
      </c>
      <c r="C11683" s="44" t="s">
        <v>57</v>
      </c>
      <c r="D11683" s="43">
        <v>596128.09199999995</v>
      </c>
      <c r="E11683" s="43">
        <v>-371986.61499999993</v>
      </c>
      <c r="F11683" s="45">
        <v>-90180</v>
      </c>
      <c r="G11683" s="45">
        <v>-105560</v>
      </c>
      <c r="H11683" s="45">
        <v>-30020</v>
      </c>
      <c r="I11683" s="55">
        <f>pro[[#This Row],[Admin expenses 3]]+pro[[#This Row],[Admin expenses 2]]+pro[[#This Row],[Admin expenses 1]]+pro[[#This Row],[COGS]]</f>
        <v>-597746.61499999999</v>
      </c>
      <c r="J11683" s="55">
        <f>pro[[#This Row],[Revenue]]+pro[[#This Row],[AdminExp]]</f>
        <v>-1618.5230000000447</v>
      </c>
      <c r="K11683" s="83">
        <f>pro[[#This Row],[Profit]]/pro[[#This Row],[Revenue]]</f>
        <v>-2.7150590984060599E-3</v>
      </c>
      <c r="L11683" s="56">
        <f t="shared" si="182"/>
        <v>11</v>
      </c>
      <c r="M11683" s="82" t="str">
        <f>"Q"&amp;" "&amp;VLOOKUP(pro[[#This Row],[Period]],Mapping!A:B,2,0)</f>
        <v>Q 4</v>
      </c>
      <c r="N11683"/>
    </row>
    <row r="11684" spans="1:14" ht="14.25" x14ac:dyDescent="0.2">
      <c r="A11684" s="44" t="s">
        <v>34</v>
      </c>
      <c r="B11684" s="44" t="s">
        <v>15</v>
      </c>
      <c r="C11684" s="44" t="s">
        <v>57</v>
      </c>
      <c r="D11684" s="43">
        <v>17254056.938999999</v>
      </c>
      <c r="E11684" s="43">
        <v>-241189.13699999996</v>
      </c>
      <c r="F11684" s="45">
        <v>-105800</v>
      </c>
      <c r="G11684" s="45">
        <v>-102350</v>
      </c>
      <c r="H11684" s="45">
        <v>-55210</v>
      </c>
      <c r="I11684" s="55">
        <f>pro[[#This Row],[Admin expenses 3]]+pro[[#This Row],[Admin expenses 2]]+pro[[#This Row],[Admin expenses 1]]+pro[[#This Row],[COGS]]</f>
        <v>-504549.13699999999</v>
      </c>
      <c r="J11684" s="55">
        <f>pro[[#This Row],[Revenue]]+pro[[#This Row],[AdminExp]]</f>
        <v>16749507.801999999</v>
      </c>
      <c r="K11684" s="83">
        <f>pro[[#This Row],[Profit]]/pro[[#This Row],[Revenue]]</f>
        <v>0.97075765202446107</v>
      </c>
      <c r="L11684" s="56">
        <f t="shared" si="182"/>
        <v>11</v>
      </c>
      <c r="M11684" s="82" t="str">
        <f>"Q"&amp;" "&amp;VLOOKUP(pro[[#This Row],[Period]],Mapping!A:B,2,0)</f>
        <v>Q 4</v>
      </c>
      <c r="N11684"/>
    </row>
    <row r="11685" spans="1:14" ht="14.25" x14ac:dyDescent="0.2">
      <c r="A11685" s="44" t="s">
        <v>34</v>
      </c>
      <c r="B11685" s="44" t="s">
        <v>15</v>
      </c>
      <c r="C11685" s="44" t="s">
        <v>57</v>
      </c>
      <c r="D11685" s="43">
        <v>1994905.787</v>
      </c>
      <c r="E11685" s="43">
        <v>-887489.76399999997</v>
      </c>
      <c r="F11685" s="45">
        <v>-63910</v>
      </c>
      <c r="G11685" s="45">
        <v>-31320</v>
      </c>
      <c r="H11685" s="45">
        <v>-31420</v>
      </c>
      <c r="I11685" s="55">
        <f>pro[[#This Row],[Admin expenses 3]]+pro[[#This Row],[Admin expenses 2]]+pro[[#This Row],[Admin expenses 1]]+pro[[#This Row],[COGS]]</f>
        <v>-1014139.764</v>
      </c>
      <c r="J11685" s="55">
        <f>pro[[#This Row],[Revenue]]+pro[[#This Row],[AdminExp]]</f>
        <v>980766.02300000004</v>
      </c>
      <c r="K11685" s="83">
        <f>pro[[#This Row],[Profit]]/pro[[#This Row],[Revenue]]</f>
        <v>0.49163525886348036</v>
      </c>
      <c r="L11685" s="56">
        <f t="shared" si="182"/>
        <v>11</v>
      </c>
      <c r="M11685" s="82" t="str">
        <f>"Q"&amp;" "&amp;VLOOKUP(pro[[#This Row],[Period]],Mapping!A:B,2,0)</f>
        <v>Q 4</v>
      </c>
      <c r="N11685"/>
    </row>
    <row r="11686" spans="1:14" ht="14.25" x14ac:dyDescent="0.2">
      <c r="A11686" s="44" t="s">
        <v>34</v>
      </c>
      <c r="B11686" s="44" t="s">
        <v>15</v>
      </c>
      <c r="C11686" s="44" t="s">
        <v>57</v>
      </c>
      <c r="D11686" s="43">
        <v>343219.68099999998</v>
      </c>
      <c r="E11686" s="43">
        <v>-302261.00099999999</v>
      </c>
      <c r="F11686" s="45">
        <v>-75470</v>
      </c>
      <c r="G11686" s="45">
        <v>-99150</v>
      </c>
      <c r="H11686" s="45">
        <v>-69040</v>
      </c>
      <c r="I11686" s="55">
        <f>pro[[#This Row],[Admin expenses 3]]+pro[[#This Row],[Admin expenses 2]]+pro[[#This Row],[Admin expenses 1]]+pro[[#This Row],[COGS]]</f>
        <v>-545921.00099999993</v>
      </c>
      <c r="J11686" s="55">
        <f>pro[[#This Row],[Revenue]]+pro[[#This Row],[AdminExp]]</f>
        <v>-202701.31999999995</v>
      </c>
      <c r="K11686" s="83">
        <f>pro[[#This Row],[Profit]]/pro[[#This Row],[Revenue]]</f>
        <v>-0.59058769418295676</v>
      </c>
      <c r="L11686" s="56">
        <f t="shared" si="182"/>
        <v>11</v>
      </c>
      <c r="M11686" s="82" t="str">
        <f>"Q"&amp;" "&amp;VLOOKUP(pro[[#This Row],[Period]],Mapping!A:B,2,0)</f>
        <v>Q 4</v>
      </c>
      <c r="N11686"/>
    </row>
    <row r="11687" spans="1:14" ht="14.25" x14ac:dyDescent="0.2">
      <c r="A11687" s="44" t="s">
        <v>34</v>
      </c>
      <c r="B11687" s="44" t="s">
        <v>15</v>
      </c>
      <c r="C11687" s="44" t="s">
        <v>57</v>
      </c>
      <c r="D11687" s="43">
        <v>2656493.9169999999</v>
      </c>
      <c r="E11687" s="43">
        <v>-608503.826</v>
      </c>
      <c r="F11687" s="45">
        <v>-72640</v>
      </c>
      <c r="G11687" s="45">
        <v>-82030</v>
      </c>
      <c r="H11687" s="45">
        <v>-69780</v>
      </c>
      <c r="I11687" s="55">
        <f>pro[[#This Row],[Admin expenses 3]]+pro[[#This Row],[Admin expenses 2]]+pro[[#This Row],[Admin expenses 1]]+pro[[#This Row],[COGS]]</f>
        <v>-832953.826</v>
      </c>
      <c r="J11687" s="55">
        <f>pro[[#This Row],[Revenue]]+pro[[#This Row],[AdminExp]]</f>
        <v>1823540.091</v>
      </c>
      <c r="K11687" s="83">
        <f>pro[[#This Row],[Profit]]/pro[[#This Row],[Revenue]]</f>
        <v>0.68644617604068847</v>
      </c>
      <c r="L11687" s="56">
        <f t="shared" si="182"/>
        <v>11</v>
      </c>
      <c r="M11687" s="82" t="str">
        <f>"Q"&amp;" "&amp;VLOOKUP(pro[[#This Row],[Period]],Mapping!A:B,2,0)</f>
        <v>Q 4</v>
      </c>
      <c r="N11687"/>
    </row>
    <row r="11688" spans="1:14" ht="14.25" x14ac:dyDescent="0.2">
      <c r="A11688" s="44" t="s">
        <v>34</v>
      </c>
      <c r="B11688" s="44" t="s">
        <v>15</v>
      </c>
      <c r="C11688" s="44" t="s">
        <v>57</v>
      </c>
      <c r="D11688" s="43">
        <v>339214.46299999999</v>
      </c>
      <c r="E11688" s="43">
        <v>-80283.727999999988</v>
      </c>
      <c r="F11688" s="45">
        <v>-64330</v>
      </c>
      <c r="G11688" s="45">
        <v>-55470</v>
      </c>
      <c r="H11688" s="45">
        <v>-50310</v>
      </c>
      <c r="I11688" s="55">
        <f>pro[[#This Row],[Admin expenses 3]]+pro[[#This Row],[Admin expenses 2]]+pro[[#This Row],[Admin expenses 1]]+pro[[#This Row],[COGS]]</f>
        <v>-250393.728</v>
      </c>
      <c r="J11688" s="55">
        <f>pro[[#This Row],[Revenue]]+pro[[#This Row],[AdminExp]]</f>
        <v>88820.734999999986</v>
      </c>
      <c r="K11688" s="83">
        <f>pro[[#This Row],[Profit]]/pro[[#This Row],[Revenue]]</f>
        <v>0.26184241737357755</v>
      </c>
      <c r="L11688" s="56">
        <f t="shared" si="182"/>
        <v>11</v>
      </c>
      <c r="M11688" s="82" t="str">
        <f>"Q"&amp;" "&amp;VLOOKUP(pro[[#This Row],[Period]],Mapping!A:B,2,0)</f>
        <v>Q 4</v>
      </c>
      <c r="N11688"/>
    </row>
    <row r="11689" spans="1:14" ht="14.25" x14ac:dyDescent="0.2">
      <c r="A11689" s="44" t="s">
        <v>34</v>
      </c>
      <c r="B11689" s="44" t="s">
        <v>15</v>
      </c>
      <c r="C11689" s="44" t="s">
        <v>57</v>
      </c>
      <c r="D11689" s="43">
        <v>160556.984</v>
      </c>
      <c r="E11689" s="43">
        <v>-72494.898000000001</v>
      </c>
      <c r="F11689" s="45">
        <v>-15450</v>
      </c>
      <c r="G11689" s="45">
        <v>-108350</v>
      </c>
      <c r="H11689" s="45">
        <v>-93310</v>
      </c>
      <c r="I11689" s="55">
        <f>pro[[#This Row],[Admin expenses 3]]+pro[[#This Row],[Admin expenses 2]]+pro[[#This Row],[Admin expenses 1]]+pro[[#This Row],[COGS]]</f>
        <v>-289604.89799999999</v>
      </c>
      <c r="J11689" s="55">
        <f>pro[[#This Row],[Revenue]]+pro[[#This Row],[AdminExp]]</f>
        <v>-129047.91399999999</v>
      </c>
      <c r="K11689" s="83">
        <f>pro[[#This Row],[Profit]]/pro[[#This Row],[Revenue]]</f>
        <v>-0.80375148302486799</v>
      </c>
      <c r="L11689" s="56">
        <f t="shared" si="182"/>
        <v>11</v>
      </c>
      <c r="M11689" s="82" t="str">
        <f>"Q"&amp;" "&amp;VLOOKUP(pro[[#This Row],[Period]],Mapping!A:B,2,0)</f>
        <v>Q 4</v>
      </c>
      <c r="N11689"/>
    </row>
    <row r="11690" spans="1:14" ht="14.25" x14ac:dyDescent="0.2">
      <c r="A11690" s="44" t="s">
        <v>34</v>
      </c>
      <c r="B11690" s="44" t="s">
        <v>15</v>
      </c>
      <c r="C11690" s="44" t="s">
        <v>57</v>
      </c>
      <c r="D11690" s="43">
        <v>2742709.5779999997</v>
      </c>
      <c r="E11690" s="43">
        <v>-1388230.865</v>
      </c>
      <c r="F11690" s="45">
        <v>-64340</v>
      </c>
      <c r="G11690" s="45">
        <v>-94850</v>
      </c>
      <c r="H11690" s="45">
        <v>-54950</v>
      </c>
      <c r="I11690" s="55">
        <f>pro[[#This Row],[Admin expenses 3]]+pro[[#This Row],[Admin expenses 2]]+pro[[#This Row],[Admin expenses 1]]+pro[[#This Row],[COGS]]</f>
        <v>-1602370.865</v>
      </c>
      <c r="J11690" s="55">
        <f>pro[[#This Row],[Revenue]]+pro[[#This Row],[AdminExp]]</f>
        <v>1140338.7129999998</v>
      </c>
      <c r="K11690" s="83">
        <f>pro[[#This Row],[Profit]]/pro[[#This Row],[Revenue]]</f>
        <v>0.41577085745678605</v>
      </c>
      <c r="L11690" s="56">
        <f t="shared" si="182"/>
        <v>11</v>
      </c>
      <c r="M11690" s="82" t="str">
        <f>"Q"&amp;" "&amp;VLOOKUP(pro[[#This Row],[Period]],Mapping!A:B,2,0)</f>
        <v>Q 4</v>
      </c>
      <c r="N11690"/>
    </row>
    <row r="11691" spans="1:14" ht="14.25" x14ac:dyDescent="0.2">
      <c r="A11691" s="44" t="s">
        <v>34</v>
      </c>
      <c r="B11691" s="44" t="s">
        <v>15</v>
      </c>
      <c r="C11691" s="44" t="s">
        <v>57</v>
      </c>
      <c r="D11691" s="43">
        <v>2716741.6709999996</v>
      </c>
      <c r="E11691" s="43">
        <v>-612084.89999999991</v>
      </c>
      <c r="F11691" s="45">
        <v>-59440</v>
      </c>
      <c r="G11691" s="45">
        <v>-51030</v>
      </c>
      <c r="H11691" s="45">
        <v>-35300</v>
      </c>
      <c r="I11691" s="55">
        <f>pro[[#This Row],[Admin expenses 3]]+pro[[#This Row],[Admin expenses 2]]+pro[[#This Row],[Admin expenses 1]]+pro[[#This Row],[COGS]]</f>
        <v>-757854.89999999991</v>
      </c>
      <c r="J11691" s="55">
        <f>pro[[#This Row],[Revenue]]+pro[[#This Row],[AdminExp]]</f>
        <v>1958886.7709999997</v>
      </c>
      <c r="K11691" s="83">
        <f>pro[[#This Row],[Profit]]/pro[[#This Row],[Revenue]]</f>
        <v>0.72104270785486835</v>
      </c>
      <c r="L11691" s="56">
        <f t="shared" si="182"/>
        <v>11</v>
      </c>
      <c r="M11691" s="82" t="str">
        <f>"Q"&amp;" "&amp;VLOOKUP(pro[[#This Row],[Period]],Mapping!A:B,2,0)</f>
        <v>Q 4</v>
      </c>
      <c r="N11691"/>
    </row>
    <row r="11692" spans="1:14" ht="14.25" x14ac:dyDescent="0.2">
      <c r="A11692" s="44" t="s">
        <v>34</v>
      </c>
      <c r="B11692" s="44" t="s">
        <v>17</v>
      </c>
      <c r="C11692" s="44" t="s">
        <v>57</v>
      </c>
      <c r="D11692" s="43">
        <v>7724.436999999999</v>
      </c>
      <c r="E11692" s="43">
        <v>-11872.84</v>
      </c>
      <c r="F11692" s="45">
        <v>-78810</v>
      </c>
      <c r="G11692" s="45">
        <v>-89390</v>
      </c>
      <c r="H11692" s="45">
        <v>-39610</v>
      </c>
      <c r="I11692" s="55">
        <f>pro[[#This Row],[Admin expenses 3]]+pro[[#This Row],[Admin expenses 2]]+pro[[#This Row],[Admin expenses 1]]+pro[[#This Row],[COGS]]</f>
        <v>-219682.84</v>
      </c>
      <c r="J11692" s="55">
        <f>pro[[#This Row],[Revenue]]+pro[[#This Row],[AdminExp]]</f>
        <v>-211958.40299999999</v>
      </c>
      <c r="K11692" s="83">
        <f>pro[[#This Row],[Profit]]/pro[[#This Row],[Revenue]]</f>
        <v>-27.439980803778969</v>
      </c>
      <c r="L11692" s="56">
        <f t="shared" si="182"/>
        <v>11</v>
      </c>
      <c r="M11692" s="82" t="str">
        <f>"Q"&amp;" "&amp;VLOOKUP(pro[[#This Row],[Period]],Mapping!A:B,2,0)</f>
        <v>Q 4</v>
      </c>
      <c r="N11692"/>
    </row>
    <row r="11693" spans="1:14" ht="14.25" x14ac:dyDescent="0.2">
      <c r="A11693" s="44" t="s">
        <v>34</v>
      </c>
      <c r="B11693" s="44" t="s">
        <v>17</v>
      </c>
      <c r="C11693" s="44" t="s">
        <v>57</v>
      </c>
      <c r="D11693" s="43">
        <v>334555.28399999999</v>
      </c>
      <c r="E11693" s="43">
        <v>-23838.317999999996</v>
      </c>
      <c r="F11693" s="45">
        <v>-17750</v>
      </c>
      <c r="G11693" s="45">
        <v>-74230</v>
      </c>
      <c r="H11693" s="45">
        <v>-18820</v>
      </c>
      <c r="I11693" s="55">
        <f>pro[[#This Row],[Admin expenses 3]]+pro[[#This Row],[Admin expenses 2]]+pro[[#This Row],[Admin expenses 1]]+pro[[#This Row],[COGS]]</f>
        <v>-134638.318</v>
      </c>
      <c r="J11693" s="55">
        <f>pro[[#This Row],[Revenue]]+pro[[#This Row],[AdminExp]]</f>
        <v>199916.96599999999</v>
      </c>
      <c r="K11693" s="83">
        <f>pro[[#This Row],[Profit]]/pro[[#This Row],[Revenue]]</f>
        <v>0.5975603302681658</v>
      </c>
      <c r="L11693" s="56">
        <f t="shared" si="182"/>
        <v>11</v>
      </c>
      <c r="M11693" s="82" t="str">
        <f>"Q"&amp;" "&amp;VLOOKUP(pro[[#This Row],[Period]],Mapping!A:B,2,0)</f>
        <v>Q 4</v>
      </c>
      <c r="N11693"/>
    </row>
    <row r="11694" spans="1:14" ht="14.25" x14ac:dyDescent="0.2">
      <c r="A11694" s="44" t="s">
        <v>34</v>
      </c>
      <c r="B11694" s="44" t="s">
        <v>17</v>
      </c>
      <c r="C11694" s="44" t="s">
        <v>57</v>
      </c>
      <c r="D11694" s="43">
        <v>367003.32899999997</v>
      </c>
      <c r="E11694" s="43">
        <v>-26230.883000000002</v>
      </c>
      <c r="F11694" s="45">
        <v>-87090</v>
      </c>
      <c r="G11694" s="45">
        <v>-21350</v>
      </c>
      <c r="H11694" s="45">
        <v>-71760</v>
      </c>
      <c r="I11694" s="55">
        <f>pro[[#This Row],[Admin expenses 3]]+pro[[#This Row],[Admin expenses 2]]+pro[[#This Row],[Admin expenses 1]]+pro[[#This Row],[COGS]]</f>
        <v>-206430.883</v>
      </c>
      <c r="J11694" s="55">
        <f>pro[[#This Row],[Revenue]]+pro[[#This Row],[AdminExp]]</f>
        <v>160572.44599999997</v>
      </c>
      <c r="K11694" s="83">
        <f>pro[[#This Row],[Profit]]/pro[[#This Row],[Revenue]]</f>
        <v>0.43752313211306043</v>
      </c>
      <c r="L11694" s="56">
        <f t="shared" si="182"/>
        <v>11</v>
      </c>
      <c r="M11694" s="82" t="str">
        <f>"Q"&amp;" "&amp;VLOOKUP(pro[[#This Row],[Period]],Mapping!A:B,2,0)</f>
        <v>Q 4</v>
      </c>
      <c r="N11694"/>
    </row>
    <row r="11695" spans="1:14" ht="14.25" x14ac:dyDescent="0.2">
      <c r="A11695" s="44" t="s">
        <v>34</v>
      </c>
      <c r="B11695" s="44" t="s">
        <v>17</v>
      </c>
      <c r="C11695" s="44" t="s">
        <v>57</v>
      </c>
      <c r="D11695" s="43">
        <v>59557.449000000001</v>
      </c>
      <c r="E11695" s="43">
        <v>-152003.01199999999</v>
      </c>
      <c r="F11695" s="45">
        <v>-80010</v>
      </c>
      <c r="G11695" s="45">
        <v>-52310</v>
      </c>
      <c r="H11695" s="45">
        <v>-98110</v>
      </c>
      <c r="I11695" s="55">
        <f>pro[[#This Row],[Admin expenses 3]]+pro[[#This Row],[Admin expenses 2]]+pro[[#This Row],[Admin expenses 1]]+pro[[#This Row],[COGS]]</f>
        <v>-382433.01199999999</v>
      </c>
      <c r="J11695" s="55">
        <f>pro[[#This Row],[Revenue]]+pro[[#This Row],[AdminExp]]</f>
        <v>-322875.56299999997</v>
      </c>
      <c r="K11695" s="83">
        <f>pro[[#This Row],[Profit]]/pro[[#This Row],[Revenue]]</f>
        <v>-5.4212456782693961</v>
      </c>
      <c r="L11695" s="56">
        <f t="shared" si="182"/>
        <v>11</v>
      </c>
      <c r="M11695" s="82" t="str">
        <f>"Q"&amp;" "&amp;VLOOKUP(pro[[#This Row],[Period]],Mapping!A:B,2,0)</f>
        <v>Q 4</v>
      </c>
      <c r="N11695"/>
    </row>
    <row r="11696" spans="1:14" ht="14.25" x14ac:dyDescent="0.2">
      <c r="A11696" s="44" t="s">
        <v>34</v>
      </c>
      <c r="B11696" s="44" t="s">
        <v>17</v>
      </c>
      <c r="C11696" s="44" t="s">
        <v>57</v>
      </c>
      <c r="D11696" s="43">
        <v>382801.04800000001</v>
      </c>
      <c r="E11696" s="43">
        <v>-478948.55399999995</v>
      </c>
      <c r="F11696" s="45">
        <v>-30430</v>
      </c>
      <c r="G11696" s="45">
        <v>-64620</v>
      </c>
      <c r="H11696" s="45">
        <v>-33980</v>
      </c>
      <c r="I11696" s="55">
        <f>pro[[#This Row],[Admin expenses 3]]+pro[[#This Row],[Admin expenses 2]]+pro[[#This Row],[Admin expenses 1]]+pro[[#This Row],[COGS]]</f>
        <v>-607978.554</v>
      </c>
      <c r="J11696" s="55">
        <f>pro[[#This Row],[Revenue]]+pro[[#This Row],[AdminExp]]</f>
        <v>-225177.50599999999</v>
      </c>
      <c r="K11696" s="83">
        <f>pro[[#This Row],[Profit]]/pro[[#This Row],[Revenue]]</f>
        <v>-0.58823638852733751</v>
      </c>
      <c r="L11696" s="56">
        <f t="shared" si="182"/>
        <v>11</v>
      </c>
      <c r="M11696" s="82" t="str">
        <f>"Q"&amp;" "&amp;VLOOKUP(pro[[#This Row],[Period]],Mapping!A:B,2,0)</f>
        <v>Q 4</v>
      </c>
      <c r="N11696"/>
    </row>
    <row r="11697" spans="1:14" ht="14.25" x14ac:dyDescent="0.2">
      <c r="A11697" s="44" t="s">
        <v>34</v>
      </c>
      <c r="B11697" s="44" t="s">
        <v>17</v>
      </c>
      <c r="C11697" s="44" t="s">
        <v>57</v>
      </c>
      <c r="D11697" s="43">
        <v>1092426.699</v>
      </c>
      <c r="E11697" s="43">
        <v>-162481.89299999998</v>
      </c>
      <c r="F11697" s="45">
        <v>-18900</v>
      </c>
      <c r="G11697" s="45">
        <v>-107650</v>
      </c>
      <c r="H11697" s="45">
        <v>-69960</v>
      </c>
      <c r="I11697" s="55">
        <f>pro[[#This Row],[Admin expenses 3]]+pro[[#This Row],[Admin expenses 2]]+pro[[#This Row],[Admin expenses 1]]+pro[[#This Row],[COGS]]</f>
        <v>-358991.89299999998</v>
      </c>
      <c r="J11697" s="55">
        <f>pro[[#This Row],[Revenue]]+pro[[#This Row],[AdminExp]]</f>
        <v>733434.8060000001</v>
      </c>
      <c r="K11697" s="83">
        <f>pro[[#This Row],[Profit]]/pro[[#This Row],[Revenue]]</f>
        <v>0.67138125301348028</v>
      </c>
      <c r="L11697" s="56">
        <f t="shared" si="182"/>
        <v>11</v>
      </c>
      <c r="M11697" s="82" t="str">
        <f>"Q"&amp;" "&amp;VLOOKUP(pro[[#This Row],[Period]],Mapping!A:B,2,0)</f>
        <v>Q 4</v>
      </c>
      <c r="N11697"/>
    </row>
    <row r="11698" spans="1:14" ht="14.25" x14ac:dyDescent="0.2">
      <c r="A11698" s="44" t="s">
        <v>34</v>
      </c>
      <c r="B11698" s="44" t="s">
        <v>17</v>
      </c>
      <c r="C11698" s="44" t="s">
        <v>57</v>
      </c>
      <c r="D11698" s="43">
        <v>2228709.406</v>
      </c>
      <c r="E11698" s="43">
        <v>-1378414.0789999999</v>
      </c>
      <c r="F11698" s="45">
        <v>-94300</v>
      </c>
      <c r="G11698" s="45">
        <v>-76680</v>
      </c>
      <c r="H11698" s="45">
        <v>-100480</v>
      </c>
      <c r="I11698" s="55">
        <f>pro[[#This Row],[Admin expenses 3]]+pro[[#This Row],[Admin expenses 2]]+pro[[#This Row],[Admin expenses 1]]+pro[[#This Row],[COGS]]</f>
        <v>-1649874.0789999999</v>
      </c>
      <c r="J11698" s="55">
        <f>pro[[#This Row],[Revenue]]+pro[[#This Row],[AdminExp]]</f>
        <v>578835.32700000005</v>
      </c>
      <c r="K11698" s="83">
        <f>pro[[#This Row],[Profit]]/pro[[#This Row],[Revenue]]</f>
        <v>0.25971772068700105</v>
      </c>
      <c r="L11698" s="56">
        <f t="shared" si="182"/>
        <v>11</v>
      </c>
      <c r="M11698" s="82" t="str">
        <f>"Q"&amp;" "&amp;VLOOKUP(pro[[#This Row],[Period]],Mapping!A:B,2,0)</f>
        <v>Q 4</v>
      </c>
      <c r="N11698"/>
    </row>
    <row r="11699" spans="1:14" ht="14.25" x14ac:dyDescent="0.2">
      <c r="A11699" s="44" t="s">
        <v>34</v>
      </c>
      <c r="B11699" s="44" t="s">
        <v>17</v>
      </c>
      <c r="C11699" s="44" t="s">
        <v>57</v>
      </c>
      <c r="D11699" s="43">
        <v>-21023.631999999998</v>
      </c>
      <c r="E11699" s="43">
        <v>-12908.510999999999</v>
      </c>
      <c r="F11699" s="45">
        <v>-90540</v>
      </c>
      <c r="G11699" s="45">
        <v>-77110</v>
      </c>
      <c r="H11699" s="45">
        <v>-62530</v>
      </c>
      <c r="I11699" s="55">
        <f>pro[[#This Row],[Admin expenses 3]]+pro[[#This Row],[Admin expenses 2]]+pro[[#This Row],[Admin expenses 1]]+pro[[#This Row],[COGS]]</f>
        <v>-243088.511</v>
      </c>
      <c r="J11699" s="55">
        <f>pro[[#This Row],[Revenue]]+pro[[#This Row],[AdminExp]]</f>
        <v>-264112.14299999998</v>
      </c>
      <c r="K11699" s="83">
        <f>pro[[#This Row],[Profit]]/pro[[#This Row],[Revenue]]</f>
        <v>12.56263156622985</v>
      </c>
      <c r="L11699" s="56">
        <f t="shared" si="182"/>
        <v>11</v>
      </c>
      <c r="M11699" s="82" t="str">
        <f>"Q"&amp;" "&amp;VLOOKUP(pro[[#This Row],[Period]],Mapping!A:B,2,0)</f>
        <v>Q 4</v>
      </c>
      <c r="N11699"/>
    </row>
    <row r="11700" spans="1:14" ht="14.25" x14ac:dyDescent="0.2">
      <c r="A11700" s="44" t="s">
        <v>34</v>
      </c>
      <c r="B11700" s="44" t="s">
        <v>17</v>
      </c>
      <c r="C11700" s="44" t="s">
        <v>57</v>
      </c>
      <c r="D11700" s="43">
        <v>128017.519</v>
      </c>
      <c r="E11700" s="43">
        <v>-184706.12299999999</v>
      </c>
      <c r="F11700" s="45">
        <v>-64090</v>
      </c>
      <c r="G11700" s="45">
        <v>-25420</v>
      </c>
      <c r="H11700" s="45">
        <v>-45330</v>
      </c>
      <c r="I11700" s="55">
        <f>pro[[#This Row],[Admin expenses 3]]+pro[[#This Row],[Admin expenses 2]]+pro[[#This Row],[Admin expenses 1]]+pro[[#This Row],[COGS]]</f>
        <v>-319546.12300000002</v>
      </c>
      <c r="J11700" s="55">
        <f>pro[[#This Row],[Revenue]]+pro[[#This Row],[AdminExp]]</f>
        <v>-191528.60400000002</v>
      </c>
      <c r="K11700" s="83">
        <f>pro[[#This Row],[Profit]]/pro[[#This Row],[Revenue]]</f>
        <v>-1.4961124500467786</v>
      </c>
      <c r="L11700" s="56">
        <f t="shared" si="182"/>
        <v>11</v>
      </c>
      <c r="M11700" s="82" t="str">
        <f>"Q"&amp;" "&amp;VLOOKUP(pro[[#This Row],[Period]],Mapping!A:B,2,0)</f>
        <v>Q 4</v>
      </c>
      <c r="N11700"/>
    </row>
    <row r="11701" spans="1:14" ht="14.25" x14ac:dyDescent="0.2">
      <c r="A11701" s="44" t="s">
        <v>34</v>
      </c>
      <c r="B11701" s="44" t="s">
        <v>17</v>
      </c>
      <c r="C11701" s="44" t="s">
        <v>58</v>
      </c>
      <c r="D11701" s="43">
        <v>15806.566999999999</v>
      </c>
      <c r="E11701" s="43">
        <v>-1300.04</v>
      </c>
      <c r="F11701" s="45">
        <v>-65340</v>
      </c>
      <c r="G11701" s="45">
        <v>-34380</v>
      </c>
      <c r="H11701" s="45">
        <v>-80050</v>
      </c>
      <c r="I11701" s="55">
        <f>pro[[#This Row],[Admin expenses 3]]+pro[[#This Row],[Admin expenses 2]]+pro[[#This Row],[Admin expenses 1]]+pro[[#This Row],[COGS]]</f>
        <v>-181070.04</v>
      </c>
      <c r="J11701" s="55">
        <f>pro[[#This Row],[Revenue]]+pro[[#This Row],[AdminExp]]</f>
        <v>-165263.473</v>
      </c>
      <c r="K11701" s="83">
        <f>pro[[#This Row],[Profit]]/pro[[#This Row],[Revenue]]</f>
        <v>-10.455367886018514</v>
      </c>
      <c r="L11701" s="56">
        <f t="shared" si="182"/>
        <v>11</v>
      </c>
      <c r="M11701" s="82" t="str">
        <f>"Q"&amp;" "&amp;VLOOKUP(pro[[#This Row],[Period]],Mapping!A:B,2,0)</f>
        <v>Q 4</v>
      </c>
      <c r="N11701"/>
    </row>
    <row r="11702" spans="1:14" ht="14.25" x14ac:dyDescent="0.2">
      <c r="A11702" s="44" t="s">
        <v>34</v>
      </c>
      <c r="B11702" s="44" t="s">
        <v>17</v>
      </c>
      <c r="C11702" s="44" t="s">
        <v>59</v>
      </c>
      <c r="D11702" s="43">
        <v>235824.03599999996</v>
      </c>
      <c r="E11702" s="43">
        <v>-113954.89</v>
      </c>
      <c r="F11702" s="45">
        <v>-70650</v>
      </c>
      <c r="G11702" s="45">
        <v>-53490</v>
      </c>
      <c r="H11702" s="45">
        <v>-60270</v>
      </c>
      <c r="I11702" s="55">
        <f>pro[[#This Row],[Admin expenses 3]]+pro[[#This Row],[Admin expenses 2]]+pro[[#This Row],[Admin expenses 1]]+pro[[#This Row],[COGS]]</f>
        <v>-298364.89</v>
      </c>
      <c r="J11702" s="55">
        <f>pro[[#This Row],[Revenue]]+pro[[#This Row],[AdminExp]]</f>
        <v>-62540.85400000005</v>
      </c>
      <c r="K11702" s="83">
        <f>pro[[#This Row],[Profit]]/pro[[#This Row],[Revenue]]</f>
        <v>-0.26520135547167067</v>
      </c>
      <c r="L11702" s="56">
        <f t="shared" si="182"/>
        <v>11</v>
      </c>
      <c r="M11702" s="82" t="str">
        <f>"Q"&amp;" "&amp;VLOOKUP(pro[[#This Row],[Period]],Mapping!A:B,2,0)</f>
        <v>Q 4</v>
      </c>
      <c r="N11702"/>
    </row>
    <row r="11703" spans="1:14" ht="14.25" x14ac:dyDescent="0.2">
      <c r="A11703" s="44" t="s">
        <v>34</v>
      </c>
      <c r="B11703" s="44" t="s">
        <v>17</v>
      </c>
      <c r="C11703" s="44" t="s">
        <v>57</v>
      </c>
      <c r="D11703" s="43">
        <v>570539.79499999993</v>
      </c>
      <c r="E11703" s="43">
        <v>-510837.57199999993</v>
      </c>
      <c r="F11703" s="45">
        <v>-84860</v>
      </c>
      <c r="G11703" s="45">
        <v>-22610</v>
      </c>
      <c r="H11703" s="45">
        <v>-82510</v>
      </c>
      <c r="I11703" s="55">
        <f>pro[[#This Row],[Admin expenses 3]]+pro[[#This Row],[Admin expenses 2]]+pro[[#This Row],[Admin expenses 1]]+pro[[#This Row],[COGS]]</f>
        <v>-700817.57199999993</v>
      </c>
      <c r="J11703" s="55">
        <f>pro[[#This Row],[Revenue]]+pro[[#This Row],[AdminExp]]</f>
        <v>-130277.777</v>
      </c>
      <c r="K11703" s="83">
        <f>pro[[#This Row],[Profit]]/pro[[#This Row],[Revenue]]</f>
        <v>-0.2283412623303516</v>
      </c>
      <c r="L11703" s="56">
        <f t="shared" si="182"/>
        <v>11</v>
      </c>
      <c r="M11703" s="82" t="str">
        <f>"Q"&amp;" "&amp;VLOOKUP(pro[[#This Row],[Period]],Mapping!A:B,2,0)</f>
        <v>Q 4</v>
      </c>
      <c r="N11703"/>
    </row>
    <row r="11704" spans="1:14" ht="14.25" x14ac:dyDescent="0.2">
      <c r="A11704" s="44" t="s">
        <v>34</v>
      </c>
      <c r="B11704" s="44" t="s">
        <v>17</v>
      </c>
      <c r="C11704" s="44" t="s">
        <v>57</v>
      </c>
      <c r="D11704" s="43">
        <v>269052.30799999996</v>
      </c>
      <c r="E11704" s="43">
        <v>-72953.797000000006</v>
      </c>
      <c r="F11704" s="45">
        <v>-68930</v>
      </c>
      <c r="G11704" s="45">
        <v>-30740</v>
      </c>
      <c r="H11704" s="45">
        <v>-67940</v>
      </c>
      <c r="I11704" s="55">
        <f>pro[[#This Row],[Admin expenses 3]]+pro[[#This Row],[Admin expenses 2]]+pro[[#This Row],[Admin expenses 1]]+pro[[#This Row],[COGS]]</f>
        <v>-240563.79700000002</v>
      </c>
      <c r="J11704" s="55">
        <f>pro[[#This Row],[Revenue]]+pro[[#This Row],[AdminExp]]</f>
        <v>28488.51099999994</v>
      </c>
      <c r="K11704" s="83">
        <f>pro[[#This Row],[Profit]]/pro[[#This Row],[Revenue]]</f>
        <v>0.10588465570791515</v>
      </c>
      <c r="L11704" s="56">
        <f t="shared" si="182"/>
        <v>11</v>
      </c>
      <c r="M11704" s="82" t="str">
        <f>"Q"&amp;" "&amp;VLOOKUP(pro[[#This Row],[Period]],Mapping!A:B,2,0)</f>
        <v>Q 4</v>
      </c>
      <c r="N11704"/>
    </row>
    <row r="11705" spans="1:14" ht="14.25" x14ac:dyDescent="0.2">
      <c r="A11705" s="44" t="s">
        <v>34</v>
      </c>
      <c r="B11705" s="44" t="s">
        <v>17</v>
      </c>
      <c r="C11705" s="44" t="s">
        <v>57</v>
      </c>
      <c r="D11705" s="43">
        <v>180155.43</v>
      </c>
      <c r="E11705" s="43">
        <v>-44039.722999999998</v>
      </c>
      <c r="F11705" s="45">
        <v>-45950</v>
      </c>
      <c r="G11705" s="45">
        <v>-79160</v>
      </c>
      <c r="H11705" s="45">
        <v>-32430</v>
      </c>
      <c r="I11705" s="55">
        <f>pro[[#This Row],[Admin expenses 3]]+pro[[#This Row],[Admin expenses 2]]+pro[[#This Row],[Admin expenses 1]]+pro[[#This Row],[COGS]]</f>
        <v>-201579.723</v>
      </c>
      <c r="J11705" s="55">
        <f>pro[[#This Row],[Revenue]]+pro[[#This Row],[AdminExp]]</f>
        <v>-21424.293000000005</v>
      </c>
      <c r="K11705" s="83">
        <f>pro[[#This Row],[Profit]]/pro[[#This Row],[Revenue]]</f>
        <v>-0.11892116157697831</v>
      </c>
      <c r="L11705" s="56">
        <f t="shared" si="182"/>
        <v>11</v>
      </c>
      <c r="M11705" s="82" t="str">
        <f>"Q"&amp;" "&amp;VLOOKUP(pro[[#This Row],[Period]],Mapping!A:B,2,0)</f>
        <v>Q 4</v>
      </c>
      <c r="N11705"/>
    </row>
    <row r="11706" spans="1:14" ht="14.25" x14ac:dyDescent="0.2">
      <c r="A11706" s="44" t="s">
        <v>34</v>
      </c>
      <c r="B11706" s="44" t="s">
        <v>17</v>
      </c>
      <c r="C11706" s="44" t="s">
        <v>57</v>
      </c>
      <c r="D11706" s="43">
        <v>73286.597999999998</v>
      </c>
      <c r="E11706" s="43">
        <v>-24902.731</v>
      </c>
      <c r="F11706" s="45">
        <v>-54180</v>
      </c>
      <c r="G11706" s="45">
        <v>-78670</v>
      </c>
      <c r="H11706" s="45">
        <v>-14620</v>
      </c>
      <c r="I11706" s="55">
        <f>pro[[#This Row],[Admin expenses 3]]+pro[[#This Row],[Admin expenses 2]]+pro[[#This Row],[Admin expenses 1]]+pro[[#This Row],[COGS]]</f>
        <v>-172372.731</v>
      </c>
      <c r="J11706" s="55">
        <f>pro[[#This Row],[Revenue]]+pro[[#This Row],[AdminExp]]</f>
        <v>-99086.133000000002</v>
      </c>
      <c r="K11706" s="83">
        <f>pro[[#This Row],[Profit]]/pro[[#This Row],[Revenue]]</f>
        <v>-1.3520361935752565</v>
      </c>
      <c r="L11706" s="56">
        <f t="shared" si="182"/>
        <v>11</v>
      </c>
      <c r="M11706" s="82" t="str">
        <f>"Q"&amp;" "&amp;VLOOKUP(pro[[#This Row],[Period]],Mapping!A:B,2,0)</f>
        <v>Q 4</v>
      </c>
      <c r="N11706"/>
    </row>
    <row r="11707" spans="1:14" ht="14.25" x14ac:dyDescent="0.2">
      <c r="A11707" s="44" t="s">
        <v>34</v>
      </c>
      <c r="B11707" s="44" t="s">
        <v>17</v>
      </c>
      <c r="C11707" s="44" t="s">
        <v>57</v>
      </c>
      <c r="D11707" s="43">
        <v>978922.75599999994</v>
      </c>
      <c r="E11707" s="43">
        <v>-23379.775999999998</v>
      </c>
      <c r="F11707" s="45">
        <v>-66790</v>
      </c>
      <c r="G11707" s="45">
        <v>-35720</v>
      </c>
      <c r="H11707" s="45">
        <v>-34620</v>
      </c>
      <c r="I11707" s="55">
        <f>pro[[#This Row],[Admin expenses 3]]+pro[[#This Row],[Admin expenses 2]]+pro[[#This Row],[Admin expenses 1]]+pro[[#This Row],[COGS]]</f>
        <v>-160509.77600000001</v>
      </c>
      <c r="J11707" s="55">
        <f>pro[[#This Row],[Revenue]]+pro[[#This Row],[AdminExp]]</f>
        <v>818412.98</v>
      </c>
      <c r="K11707" s="83">
        <f>pro[[#This Row],[Profit]]/pro[[#This Row],[Revenue]]</f>
        <v>0.83603427847988454</v>
      </c>
      <c r="L11707" s="56">
        <f t="shared" si="182"/>
        <v>11</v>
      </c>
      <c r="M11707" s="82" t="str">
        <f>"Q"&amp;" "&amp;VLOOKUP(pro[[#This Row],[Period]],Mapping!A:B,2,0)</f>
        <v>Q 4</v>
      </c>
      <c r="N11707"/>
    </row>
    <row r="11708" spans="1:14" ht="14.25" x14ac:dyDescent="0.2">
      <c r="A11708" s="44" t="s">
        <v>34</v>
      </c>
      <c r="B11708" s="44" t="s">
        <v>17</v>
      </c>
      <c r="C11708" s="44" t="s">
        <v>58</v>
      </c>
      <c r="D11708" s="43">
        <v>596625.82699999993</v>
      </c>
      <c r="E11708" s="43">
        <v>-37465.784999999996</v>
      </c>
      <c r="F11708" s="45">
        <v>-105640</v>
      </c>
      <c r="G11708" s="45">
        <v>-94430</v>
      </c>
      <c r="H11708" s="45">
        <v>-89370</v>
      </c>
      <c r="I11708" s="55">
        <f>pro[[#This Row],[Admin expenses 3]]+pro[[#This Row],[Admin expenses 2]]+pro[[#This Row],[Admin expenses 1]]+pro[[#This Row],[COGS]]</f>
        <v>-326905.78499999997</v>
      </c>
      <c r="J11708" s="55">
        <f>pro[[#This Row],[Revenue]]+pro[[#This Row],[AdminExp]]</f>
        <v>269720.04199999996</v>
      </c>
      <c r="K11708" s="83">
        <f>pro[[#This Row],[Profit]]/pro[[#This Row],[Revenue]]</f>
        <v>0.45207570606895631</v>
      </c>
      <c r="L11708" s="56">
        <f t="shared" si="182"/>
        <v>11</v>
      </c>
      <c r="M11708" s="82" t="str">
        <f>"Q"&amp;" "&amp;VLOOKUP(pro[[#This Row],[Period]],Mapping!A:B,2,0)</f>
        <v>Q 4</v>
      </c>
      <c r="N11708"/>
    </row>
    <row r="11709" spans="1:14" ht="14.25" x14ac:dyDescent="0.2">
      <c r="A11709" s="44" t="s">
        <v>34</v>
      </c>
      <c r="B11709" s="44" t="s">
        <v>17</v>
      </c>
      <c r="C11709" s="44" t="s">
        <v>59</v>
      </c>
      <c r="D11709" s="43">
        <v>349268.68199999997</v>
      </c>
      <c r="E11709" s="43">
        <v>-23408.721000000001</v>
      </c>
      <c r="F11709" s="45">
        <v>-36710</v>
      </c>
      <c r="G11709" s="45">
        <v>-81510</v>
      </c>
      <c r="H11709" s="45">
        <v>-37220</v>
      </c>
      <c r="I11709" s="55">
        <f>pro[[#This Row],[Admin expenses 3]]+pro[[#This Row],[Admin expenses 2]]+pro[[#This Row],[Admin expenses 1]]+pro[[#This Row],[COGS]]</f>
        <v>-178848.72099999999</v>
      </c>
      <c r="J11709" s="55">
        <f>pro[[#This Row],[Revenue]]+pro[[#This Row],[AdminExp]]</f>
        <v>170419.96099999998</v>
      </c>
      <c r="K11709" s="83">
        <f>pro[[#This Row],[Profit]]/pro[[#This Row],[Revenue]]</f>
        <v>0.48793370199736374</v>
      </c>
      <c r="L11709" s="56">
        <f t="shared" si="182"/>
        <v>11</v>
      </c>
      <c r="M11709" s="82" t="str">
        <f>"Q"&amp;" "&amp;VLOOKUP(pro[[#This Row],[Period]],Mapping!A:B,2,0)</f>
        <v>Q 4</v>
      </c>
      <c r="N11709"/>
    </row>
    <row r="11710" spans="1:14" ht="14.25" x14ac:dyDescent="0.2">
      <c r="A11710" s="44" t="s">
        <v>34</v>
      </c>
      <c r="B11710" s="44" t="s">
        <v>17</v>
      </c>
      <c r="C11710" s="44" t="s">
        <v>57</v>
      </c>
      <c r="D11710" s="43">
        <v>2766607.1439999999</v>
      </c>
      <c r="E11710" s="43">
        <v>-161848.95299999998</v>
      </c>
      <c r="F11710" s="45">
        <v>-60990</v>
      </c>
      <c r="G11710" s="45">
        <v>-86730</v>
      </c>
      <c r="H11710" s="45">
        <v>-47350</v>
      </c>
      <c r="I11710" s="55">
        <f>pro[[#This Row],[Admin expenses 3]]+pro[[#This Row],[Admin expenses 2]]+pro[[#This Row],[Admin expenses 1]]+pro[[#This Row],[COGS]]</f>
        <v>-356918.95299999998</v>
      </c>
      <c r="J11710" s="55">
        <f>pro[[#This Row],[Revenue]]+pro[[#This Row],[AdminExp]]</f>
        <v>2409688.1909999996</v>
      </c>
      <c r="K11710" s="83">
        <f>pro[[#This Row],[Profit]]/pro[[#This Row],[Revenue]]</f>
        <v>0.87099037397699997</v>
      </c>
      <c r="L11710" s="56">
        <f t="shared" si="182"/>
        <v>11</v>
      </c>
      <c r="M11710" s="82" t="str">
        <f>"Q"&amp;" "&amp;VLOOKUP(pro[[#This Row],[Period]],Mapping!A:B,2,0)</f>
        <v>Q 4</v>
      </c>
      <c r="N11710"/>
    </row>
    <row r="11711" spans="1:14" ht="14.25" x14ac:dyDescent="0.2">
      <c r="A11711" s="44" t="s">
        <v>34</v>
      </c>
      <c r="B11711" s="44" t="s">
        <v>17</v>
      </c>
      <c r="C11711" s="44" t="s">
        <v>57</v>
      </c>
      <c r="D11711" s="43">
        <v>696098.95599999989</v>
      </c>
      <c r="E11711" s="43">
        <v>-126351.41399999999</v>
      </c>
      <c r="F11711" s="45">
        <v>-45330</v>
      </c>
      <c r="G11711" s="45">
        <v>-29740</v>
      </c>
      <c r="H11711" s="45">
        <v>-35070</v>
      </c>
      <c r="I11711" s="55">
        <f>pro[[#This Row],[Admin expenses 3]]+pro[[#This Row],[Admin expenses 2]]+pro[[#This Row],[Admin expenses 1]]+pro[[#This Row],[COGS]]</f>
        <v>-236491.41399999999</v>
      </c>
      <c r="J11711" s="55">
        <f>pro[[#This Row],[Revenue]]+pro[[#This Row],[AdminExp]]</f>
        <v>459607.5419999999</v>
      </c>
      <c r="K11711" s="83">
        <f>pro[[#This Row],[Profit]]/pro[[#This Row],[Revenue]]</f>
        <v>0.6602617889862199</v>
      </c>
      <c r="L11711" s="56">
        <f t="shared" si="182"/>
        <v>11</v>
      </c>
      <c r="M11711" s="82" t="str">
        <f>"Q"&amp;" "&amp;VLOOKUP(pro[[#This Row],[Period]],Mapping!A:B,2,0)</f>
        <v>Q 4</v>
      </c>
      <c r="N11711"/>
    </row>
    <row r="11712" spans="1:14" ht="14.25" x14ac:dyDescent="0.2">
      <c r="A11712" s="44" t="s">
        <v>34</v>
      </c>
      <c r="B11712" s="44" t="s">
        <v>17</v>
      </c>
      <c r="C11712" s="44" t="s">
        <v>57</v>
      </c>
      <c r="D11712" s="43">
        <v>719269.87300000002</v>
      </c>
      <c r="E11712" s="43">
        <v>-52857.714</v>
      </c>
      <c r="F11712" s="45">
        <v>-91340</v>
      </c>
      <c r="G11712" s="45">
        <v>-33410</v>
      </c>
      <c r="H11712" s="45">
        <v>-93360</v>
      </c>
      <c r="I11712" s="55">
        <f>pro[[#This Row],[Admin expenses 3]]+pro[[#This Row],[Admin expenses 2]]+pro[[#This Row],[Admin expenses 1]]+pro[[#This Row],[COGS]]</f>
        <v>-270967.71399999998</v>
      </c>
      <c r="J11712" s="55">
        <f>pro[[#This Row],[Revenue]]+pro[[#This Row],[AdminExp]]</f>
        <v>448302.15900000004</v>
      </c>
      <c r="K11712" s="83">
        <f>pro[[#This Row],[Profit]]/pro[[#This Row],[Revenue]]</f>
        <v>0.62327392794887715</v>
      </c>
      <c r="L11712" s="56">
        <f t="shared" si="182"/>
        <v>11</v>
      </c>
      <c r="M11712" s="82" t="str">
        <f>"Q"&amp;" "&amp;VLOOKUP(pro[[#This Row],[Period]],Mapping!A:B,2,0)</f>
        <v>Q 4</v>
      </c>
      <c r="N11712"/>
    </row>
    <row r="11713" spans="1:14" ht="14.25" x14ac:dyDescent="0.2">
      <c r="A11713" s="44" t="s">
        <v>34</v>
      </c>
      <c r="B11713" s="44" t="s">
        <v>17</v>
      </c>
      <c r="C11713" s="44" t="s">
        <v>58</v>
      </c>
      <c r="D11713" s="43">
        <v>874940.82899999991</v>
      </c>
      <c r="E11713" s="43">
        <v>-49228.375</v>
      </c>
      <c r="F11713" s="45">
        <v>-67660</v>
      </c>
      <c r="G11713" s="45">
        <v>-28720</v>
      </c>
      <c r="H11713" s="45">
        <v>-27750</v>
      </c>
      <c r="I11713" s="55">
        <f>pro[[#This Row],[Admin expenses 3]]+pro[[#This Row],[Admin expenses 2]]+pro[[#This Row],[Admin expenses 1]]+pro[[#This Row],[COGS]]</f>
        <v>-173358.375</v>
      </c>
      <c r="J11713" s="55">
        <f>pro[[#This Row],[Revenue]]+pro[[#This Row],[AdminExp]]</f>
        <v>701582.45399999991</v>
      </c>
      <c r="K11713" s="83">
        <f>pro[[#This Row],[Profit]]/pro[[#This Row],[Revenue]]</f>
        <v>0.80186274402334468</v>
      </c>
      <c r="L11713" s="56">
        <f t="shared" si="182"/>
        <v>11</v>
      </c>
      <c r="M11713" s="82" t="str">
        <f>"Q"&amp;" "&amp;VLOOKUP(pro[[#This Row],[Period]],Mapping!A:B,2,0)</f>
        <v>Q 4</v>
      </c>
      <c r="N11713"/>
    </row>
    <row r="11714" spans="1:14" ht="14.25" x14ac:dyDescent="0.2">
      <c r="A11714" s="44" t="s">
        <v>34</v>
      </c>
      <c r="B11714" s="44" t="s">
        <v>17</v>
      </c>
      <c r="C11714" s="44" t="s">
        <v>59</v>
      </c>
      <c r="D11714" s="43">
        <v>1733544.0359999998</v>
      </c>
      <c r="E11714" s="43">
        <v>-80982.01999999999</v>
      </c>
      <c r="F11714" s="45">
        <v>-44840</v>
      </c>
      <c r="G11714" s="45">
        <v>-77840</v>
      </c>
      <c r="H11714" s="45">
        <v>-85870</v>
      </c>
      <c r="I11714" s="55">
        <f>pro[[#This Row],[Admin expenses 3]]+pro[[#This Row],[Admin expenses 2]]+pro[[#This Row],[Admin expenses 1]]+pro[[#This Row],[COGS]]</f>
        <v>-289532.02</v>
      </c>
      <c r="J11714" s="55">
        <f>pro[[#This Row],[Revenue]]+pro[[#This Row],[AdminExp]]</f>
        <v>1444012.0159999998</v>
      </c>
      <c r="K11714" s="83">
        <f>pro[[#This Row],[Profit]]/pro[[#This Row],[Revenue]]</f>
        <v>0.83298259866067803</v>
      </c>
      <c r="L11714" s="56">
        <f t="shared" ref="L11714:L11777" si="183">MONTH(DATEVALUE(A11714&amp;"1"))</f>
        <v>11</v>
      </c>
      <c r="M11714" s="82" t="str">
        <f>"Q"&amp;" "&amp;VLOOKUP(pro[[#This Row],[Period]],Mapping!A:B,2,0)</f>
        <v>Q 4</v>
      </c>
      <c r="N11714"/>
    </row>
    <row r="11715" spans="1:14" ht="14.25" x14ac:dyDescent="0.2">
      <c r="A11715" s="44" t="s">
        <v>34</v>
      </c>
      <c r="B11715" s="44" t="s">
        <v>17</v>
      </c>
      <c r="C11715" s="44" t="s">
        <v>57</v>
      </c>
      <c r="D11715" s="43">
        <v>114914.09999999999</v>
      </c>
      <c r="E11715" s="43">
        <v>-207963.54599999997</v>
      </c>
      <c r="F11715" s="45">
        <v>-84700</v>
      </c>
      <c r="G11715" s="45">
        <v>-108310</v>
      </c>
      <c r="H11715" s="45">
        <v>-60270</v>
      </c>
      <c r="I11715" s="55">
        <f>pro[[#This Row],[Admin expenses 3]]+pro[[#This Row],[Admin expenses 2]]+pro[[#This Row],[Admin expenses 1]]+pro[[#This Row],[COGS]]</f>
        <v>-461243.54599999997</v>
      </c>
      <c r="J11715" s="55">
        <f>pro[[#This Row],[Revenue]]+pro[[#This Row],[AdminExp]]</f>
        <v>-346329.446</v>
      </c>
      <c r="K11715" s="83">
        <f>pro[[#This Row],[Profit]]/pro[[#This Row],[Revenue]]</f>
        <v>-3.01381158621962</v>
      </c>
      <c r="L11715" s="56">
        <f t="shared" si="183"/>
        <v>11</v>
      </c>
      <c r="M11715" s="82" t="str">
        <f>"Q"&amp;" "&amp;VLOOKUP(pro[[#This Row],[Period]],Mapping!A:B,2,0)</f>
        <v>Q 4</v>
      </c>
      <c r="N11715"/>
    </row>
    <row r="11716" spans="1:14" ht="14.25" x14ac:dyDescent="0.2">
      <c r="A11716" s="44" t="s">
        <v>34</v>
      </c>
      <c r="B11716" s="44" t="s">
        <v>17</v>
      </c>
      <c r="C11716" s="44" t="s">
        <v>57</v>
      </c>
      <c r="D11716" s="43">
        <v>230052.9</v>
      </c>
      <c r="E11716" s="43">
        <v>-415914.92599999992</v>
      </c>
      <c r="F11716" s="45">
        <v>-63900</v>
      </c>
      <c r="G11716" s="45">
        <v>-16660</v>
      </c>
      <c r="H11716" s="45">
        <v>-107520</v>
      </c>
      <c r="I11716" s="55">
        <f>pro[[#This Row],[Admin expenses 3]]+pro[[#This Row],[Admin expenses 2]]+pro[[#This Row],[Admin expenses 1]]+pro[[#This Row],[COGS]]</f>
        <v>-603994.92599999998</v>
      </c>
      <c r="J11716" s="55">
        <f>pro[[#This Row],[Revenue]]+pro[[#This Row],[AdminExp]]</f>
        <v>-373942.02599999995</v>
      </c>
      <c r="K11716" s="83">
        <f>pro[[#This Row],[Profit]]/pro[[#This Row],[Revenue]]</f>
        <v>-1.6254610396130627</v>
      </c>
      <c r="L11716" s="56">
        <f t="shared" si="183"/>
        <v>11</v>
      </c>
      <c r="M11716" s="82" t="str">
        <f>"Q"&amp;" "&amp;VLOOKUP(pro[[#This Row],[Period]],Mapping!A:B,2,0)</f>
        <v>Q 4</v>
      </c>
      <c r="N11716"/>
    </row>
    <row r="11717" spans="1:14" ht="14.25" x14ac:dyDescent="0.2">
      <c r="A11717" s="44" t="s">
        <v>34</v>
      </c>
      <c r="B11717" s="44" t="s">
        <v>17</v>
      </c>
      <c r="C11717" s="44" t="s">
        <v>58</v>
      </c>
      <c r="D11717" s="43">
        <v>344933.39999999997</v>
      </c>
      <c r="E11717" s="43">
        <v>-625419.92099999997</v>
      </c>
      <c r="F11717" s="45">
        <v>-29210</v>
      </c>
      <c r="G11717" s="45">
        <v>-50510</v>
      </c>
      <c r="H11717" s="45">
        <v>-40310</v>
      </c>
      <c r="I11717" s="55">
        <f>pro[[#This Row],[Admin expenses 3]]+pro[[#This Row],[Admin expenses 2]]+pro[[#This Row],[Admin expenses 1]]+pro[[#This Row],[COGS]]</f>
        <v>-745449.92099999997</v>
      </c>
      <c r="J11717" s="55">
        <f>pro[[#This Row],[Revenue]]+pro[[#This Row],[AdminExp]]</f>
        <v>-400516.52100000001</v>
      </c>
      <c r="K11717" s="83">
        <f>pro[[#This Row],[Profit]]/pro[[#This Row],[Revenue]]</f>
        <v>-1.1611416029877073</v>
      </c>
      <c r="L11717" s="56">
        <f t="shared" si="183"/>
        <v>11</v>
      </c>
      <c r="M11717" s="82" t="str">
        <f>"Q"&amp;" "&amp;VLOOKUP(pro[[#This Row],[Period]],Mapping!A:B,2,0)</f>
        <v>Q 4</v>
      </c>
      <c r="N11717"/>
    </row>
    <row r="11718" spans="1:14" ht="14.25" x14ac:dyDescent="0.2">
      <c r="A11718" s="44" t="s">
        <v>34</v>
      </c>
      <c r="B11718" s="44" t="s">
        <v>17</v>
      </c>
      <c r="C11718" s="44" t="s">
        <v>59</v>
      </c>
      <c r="D11718" s="43">
        <v>66668.566999999995</v>
      </c>
      <c r="E11718" s="43">
        <v>-22682.855999999996</v>
      </c>
      <c r="F11718" s="45">
        <v>-58340</v>
      </c>
      <c r="G11718" s="45">
        <v>-69000</v>
      </c>
      <c r="H11718" s="45">
        <v>-64680</v>
      </c>
      <c r="I11718" s="55">
        <f>pro[[#This Row],[Admin expenses 3]]+pro[[#This Row],[Admin expenses 2]]+pro[[#This Row],[Admin expenses 1]]+pro[[#This Row],[COGS]]</f>
        <v>-214702.856</v>
      </c>
      <c r="J11718" s="55">
        <f>pro[[#This Row],[Revenue]]+pro[[#This Row],[AdminExp]]</f>
        <v>-148034.28899999999</v>
      </c>
      <c r="K11718" s="83">
        <f>pro[[#This Row],[Profit]]/pro[[#This Row],[Revenue]]</f>
        <v>-2.2204510410430749</v>
      </c>
      <c r="L11718" s="56">
        <f t="shared" si="183"/>
        <v>11</v>
      </c>
      <c r="M11718" s="82" t="str">
        <f>"Q"&amp;" "&amp;VLOOKUP(pro[[#This Row],[Period]],Mapping!A:B,2,0)</f>
        <v>Q 4</v>
      </c>
      <c r="N11718"/>
    </row>
    <row r="11719" spans="1:14" ht="14.25" x14ac:dyDescent="0.2">
      <c r="A11719" s="44" t="s">
        <v>34</v>
      </c>
      <c r="B11719" s="44" t="s">
        <v>17</v>
      </c>
      <c r="C11719" s="44" t="s">
        <v>57</v>
      </c>
      <c r="D11719" s="43">
        <v>74303.291999999987</v>
      </c>
      <c r="E11719" s="43">
        <v>-24162.088999999996</v>
      </c>
      <c r="F11719" s="45">
        <v>-92060</v>
      </c>
      <c r="G11719" s="45">
        <v>-49930</v>
      </c>
      <c r="H11719" s="45">
        <v>-16670</v>
      </c>
      <c r="I11719" s="55">
        <f>pro[[#This Row],[Admin expenses 3]]+pro[[#This Row],[Admin expenses 2]]+pro[[#This Row],[Admin expenses 1]]+pro[[#This Row],[COGS]]</f>
        <v>-182822.08900000001</v>
      </c>
      <c r="J11719" s="55">
        <f>pro[[#This Row],[Revenue]]+pro[[#This Row],[AdminExp]]</f>
        <v>-108518.79700000002</v>
      </c>
      <c r="K11719" s="83">
        <f>pro[[#This Row],[Profit]]/pro[[#This Row],[Revenue]]</f>
        <v>-1.4604843753087016</v>
      </c>
      <c r="L11719" s="56">
        <f t="shared" si="183"/>
        <v>11</v>
      </c>
      <c r="M11719" s="82" t="str">
        <f>"Q"&amp;" "&amp;VLOOKUP(pro[[#This Row],[Period]],Mapping!A:B,2,0)</f>
        <v>Q 4</v>
      </c>
      <c r="N11719"/>
    </row>
    <row r="11720" spans="1:14" ht="14.25" x14ac:dyDescent="0.2">
      <c r="A11720" s="44" t="s">
        <v>34</v>
      </c>
      <c r="B11720" s="44" t="s">
        <v>17</v>
      </c>
      <c r="C11720" s="44" t="s">
        <v>57</v>
      </c>
      <c r="D11720" s="43">
        <v>197320.80899999998</v>
      </c>
      <c r="E11720" s="43">
        <v>-158744.71900000001</v>
      </c>
      <c r="F11720" s="45">
        <v>-43610</v>
      </c>
      <c r="G11720" s="45">
        <v>-64210</v>
      </c>
      <c r="H11720" s="45">
        <v>-98970</v>
      </c>
      <c r="I11720" s="55">
        <f>pro[[#This Row],[Admin expenses 3]]+pro[[#This Row],[Admin expenses 2]]+pro[[#This Row],[Admin expenses 1]]+pro[[#This Row],[COGS]]</f>
        <v>-365534.71900000004</v>
      </c>
      <c r="J11720" s="55">
        <f>pro[[#This Row],[Revenue]]+pro[[#This Row],[AdminExp]]</f>
        <v>-168213.91000000006</v>
      </c>
      <c r="K11720" s="83">
        <f>pro[[#This Row],[Profit]]/pro[[#This Row],[Revenue]]</f>
        <v>-0.85248946045016505</v>
      </c>
      <c r="L11720" s="56">
        <f t="shared" si="183"/>
        <v>11</v>
      </c>
      <c r="M11720" s="82" t="str">
        <f>"Q"&amp;" "&amp;VLOOKUP(pro[[#This Row],[Period]],Mapping!A:B,2,0)</f>
        <v>Q 4</v>
      </c>
      <c r="N11720"/>
    </row>
    <row r="11721" spans="1:14" ht="14.25" x14ac:dyDescent="0.2">
      <c r="A11721" s="44" t="s">
        <v>34</v>
      </c>
      <c r="B11721" s="44" t="s">
        <v>17</v>
      </c>
      <c r="C11721" s="44" t="s">
        <v>57</v>
      </c>
      <c r="D11721" s="43">
        <v>263538.45</v>
      </c>
      <c r="E11721" s="43">
        <v>-472419.962</v>
      </c>
      <c r="F11721" s="45">
        <v>-22650</v>
      </c>
      <c r="G11721" s="45">
        <v>-80590</v>
      </c>
      <c r="H11721" s="45">
        <v>-65450</v>
      </c>
      <c r="I11721" s="55">
        <f>pro[[#This Row],[Admin expenses 3]]+pro[[#This Row],[Admin expenses 2]]+pro[[#This Row],[Admin expenses 1]]+pro[[#This Row],[COGS]]</f>
        <v>-641109.96200000006</v>
      </c>
      <c r="J11721" s="55">
        <f>pro[[#This Row],[Revenue]]+pro[[#This Row],[AdminExp]]</f>
        <v>-377571.51200000005</v>
      </c>
      <c r="K11721" s="83">
        <f>pro[[#This Row],[Profit]]/pro[[#This Row],[Revenue]]</f>
        <v>-1.4326999039419106</v>
      </c>
      <c r="L11721" s="56">
        <f t="shared" si="183"/>
        <v>11</v>
      </c>
      <c r="M11721" s="82" t="str">
        <f>"Q"&amp;" "&amp;VLOOKUP(pro[[#This Row],[Period]],Mapping!A:B,2,0)</f>
        <v>Q 4</v>
      </c>
      <c r="N11721"/>
    </row>
    <row r="11722" spans="1:14" ht="14.25" x14ac:dyDescent="0.2">
      <c r="A11722" s="44" t="s">
        <v>34</v>
      </c>
      <c r="B11722" s="44" t="s">
        <v>17</v>
      </c>
      <c r="C11722" s="44" t="s">
        <v>58</v>
      </c>
      <c r="D11722" s="43">
        <v>203543.95600000001</v>
      </c>
      <c r="E11722" s="43">
        <v>-448159.01199999999</v>
      </c>
      <c r="F11722" s="45">
        <v>-105640</v>
      </c>
      <c r="G11722" s="45">
        <v>-101140</v>
      </c>
      <c r="H11722" s="45">
        <v>-43970</v>
      </c>
      <c r="I11722" s="55">
        <f>pro[[#This Row],[Admin expenses 3]]+pro[[#This Row],[Admin expenses 2]]+pro[[#This Row],[Admin expenses 1]]+pro[[#This Row],[COGS]]</f>
        <v>-698909.01199999999</v>
      </c>
      <c r="J11722" s="55">
        <f>pro[[#This Row],[Revenue]]+pro[[#This Row],[AdminExp]]</f>
        <v>-495365.05599999998</v>
      </c>
      <c r="K11722" s="83">
        <f>pro[[#This Row],[Profit]]/pro[[#This Row],[Revenue]]</f>
        <v>-2.4337006400720638</v>
      </c>
      <c r="L11722" s="56">
        <f t="shared" si="183"/>
        <v>11</v>
      </c>
      <c r="M11722" s="82" t="str">
        <f>"Q"&amp;" "&amp;VLOOKUP(pro[[#This Row],[Period]],Mapping!A:B,2,0)</f>
        <v>Q 4</v>
      </c>
      <c r="N11722"/>
    </row>
    <row r="11723" spans="1:14" ht="14.25" x14ac:dyDescent="0.2">
      <c r="A11723" s="44" t="s">
        <v>34</v>
      </c>
      <c r="B11723" s="44" t="s">
        <v>17</v>
      </c>
      <c r="C11723" s="44" t="s">
        <v>59</v>
      </c>
      <c r="D11723" s="43">
        <v>130309.011</v>
      </c>
      <c r="E11723" s="43">
        <v>-63393.707999999999</v>
      </c>
      <c r="F11723" s="45">
        <v>-97300</v>
      </c>
      <c r="G11723" s="45">
        <v>-15830</v>
      </c>
      <c r="H11723" s="45">
        <v>-40160</v>
      </c>
      <c r="I11723" s="55">
        <f>pro[[#This Row],[Admin expenses 3]]+pro[[#This Row],[Admin expenses 2]]+pro[[#This Row],[Admin expenses 1]]+pro[[#This Row],[COGS]]</f>
        <v>-216683.70799999998</v>
      </c>
      <c r="J11723" s="55">
        <f>pro[[#This Row],[Revenue]]+pro[[#This Row],[AdminExp]]</f>
        <v>-86374.696999999986</v>
      </c>
      <c r="K11723" s="83">
        <f>pro[[#This Row],[Profit]]/pro[[#This Row],[Revenue]]</f>
        <v>-0.66284515811419964</v>
      </c>
      <c r="L11723" s="56">
        <f t="shared" si="183"/>
        <v>11</v>
      </c>
      <c r="M11723" s="82" t="str">
        <f>"Q"&amp;" "&amp;VLOOKUP(pro[[#This Row],[Period]],Mapping!A:B,2,0)</f>
        <v>Q 4</v>
      </c>
      <c r="N11723"/>
    </row>
    <row r="11724" spans="1:14" ht="14.25" x14ac:dyDescent="0.2">
      <c r="A11724" s="44" t="s">
        <v>34</v>
      </c>
      <c r="B11724" s="44" t="s">
        <v>17</v>
      </c>
      <c r="C11724" s="44" t="s">
        <v>60</v>
      </c>
      <c r="D11724" s="43">
        <v>205261.476</v>
      </c>
      <c r="E11724" s="43">
        <v>-112815.07999999999</v>
      </c>
      <c r="F11724" s="45">
        <v>-53470</v>
      </c>
      <c r="G11724" s="45">
        <v>-67360</v>
      </c>
      <c r="H11724" s="45">
        <v>-59720</v>
      </c>
      <c r="I11724" s="55">
        <f>pro[[#This Row],[Admin expenses 3]]+pro[[#This Row],[Admin expenses 2]]+pro[[#This Row],[Admin expenses 1]]+pro[[#This Row],[COGS]]</f>
        <v>-293365.07999999996</v>
      </c>
      <c r="J11724" s="55">
        <f>pro[[#This Row],[Revenue]]+pro[[#This Row],[AdminExp]]</f>
        <v>-88103.603999999963</v>
      </c>
      <c r="K11724" s="83">
        <f>pro[[#This Row],[Profit]]/pro[[#This Row],[Revenue]]</f>
        <v>-0.42922620316731991</v>
      </c>
      <c r="L11724" s="56">
        <f t="shared" si="183"/>
        <v>11</v>
      </c>
      <c r="M11724" s="82" t="str">
        <f>"Q"&amp;" "&amp;VLOOKUP(pro[[#This Row],[Period]],Mapping!A:B,2,0)</f>
        <v>Q 4</v>
      </c>
      <c r="N11724"/>
    </row>
    <row r="11725" spans="1:14" ht="14.25" x14ac:dyDescent="0.2">
      <c r="A11725" s="44" t="s">
        <v>34</v>
      </c>
      <c r="B11725" s="44" t="s">
        <v>17</v>
      </c>
      <c r="C11725" s="44" t="s">
        <v>57</v>
      </c>
      <c r="D11725" s="43">
        <v>85616.005999999994</v>
      </c>
      <c r="E11725" s="43">
        <v>-223456.69499999998</v>
      </c>
      <c r="F11725" s="45">
        <v>-21550</v>
      </c>
      <c r="G11725" s="45">
        <v>-42720</v>
      </c>
      <c r="H11725" s="45">
        <v>-95000</v>
      </c>
      <c r="I11725" s="55">
        <f>pro[[#This Row],[Admin expenses 3]]+pro[[#This Row],[Admin expenses 2]]+pro[[#This Row],[Admin expenses 1]]+pro[[#This Row],[COGS]]</f>
        <v>-382726.69499999995</v>
      </c>
      <c r="J11725" s="55">
        <f>pro[[#This Row],[Revenue]]+pro[[#This Row],[AdminExp]]</f>
        <v>-297110.68899999995</v>
      </c>
      <c r="K11725" s="83">
        <f>pro[[#This Row],[Profit]]/pro[[#This Row],[Revenue]]</f>
        <v>-3.4702703721077572</v>
      </c>
      <c r="L11725" s="56">
        <f t="shared" si="183"/>
        <v>11</v>
      </c>
      <c r="M11725" s="82" t="str">
        <f>"Q"&amp;" "&amp;VLOOKUP(pro[[#This Row],[Period]],Mapping!A:B,2,0)</f>
        <v>Q 4</v>
      </c>
      <c r="N11725"/>
    </row>
    <row r="11726" spans="1:14" ht="14.25" x14ac:dyDescent="0.2">
      <c r="A11726" s="44" t="s">
        <v>34</v>
      </c>
      <c r="B11726" s="44" t="s">
        <v>17</v>
      </c>
      <c r="C11726" s="44" t="s">
        <v>58</v>
      </c>
      <c r="D11726" s="43">
        <v>100477.20899999999</v>
      </c>
      <c r="E11726" s="43">
        <v>-174714.49799999999</v>
      </c>
      <c r="F11726" s="45">
        <v>-52680</v>
      </c>
      <c r="G11726" s="45">
        <v>-36480</v>
      </c>
      <c r="H11726" s="45">
        <v>-14170</v>
      </c>
      <c r="I11726" s="55">
        <f>pro[[#This Row],[Admin expenses 3]]+pro[[#This Row],[Admin expenses 2]]+pro[[#This Row],[Admin expenses 1]]+pro[[#This Row],[COGS]]</f>
        <v>-278044.49800000002</v>
      </c>
      <c r="J11726" s="55">
        <f>pro[[#This Row],[Revenue]]+pro[[#This Row],[AdminExp]]</f>
        <v>-177567.28900000005</v>
      </c>
      <c r="K11726" s="83">
        <f>pro[[#This Row],[Profit]]/pro[[#This Row],[Revenue]]</f>
        <v>-1.7672394642251663</v>
      </c>
      <c r="L11726" s="56">
        <f t="shared" si="183"/>
        <v>11</v>
      </c>
      <c r="M11726" s="82" t="str">
        <f>"Q"&amp;" "&amp;VLOOKUP(pro[[#This Row],[Period]],Mapping!A:B,2,0)</f>
        <v>Q 4</v>
      </c>
      <c r="N11726"/>
    </row>
    <row r="11727" spans="1:14" ht="14.25" x14ac:dyDescent="0.2">
      <c r="A11727" s="44" t="s">
        <v>34</v>
      </c>
      <c r="B11727" s="44" t="s">
        <v>17</v>
      </c>
      <c r="C11727" s="44" t="s">
        <v>59</v>
      </c>
      <c r="D11727" s="43">
        <v>166837.965</v>
      </c>
      <c r="E11727" s="43">
        <v>-102575.17899999999</v>
      </c>
      <c r="F11727" s="45">
        <v>-53900</v>
      </c>
      <c r="G11727" s="45">
        <v>-95070</v>
      </c>
      <c r="H11727" s="45">
        <v>-55060</v>
      </c>
      <c r="I11727" s="55">
        <f>pro[[#This Row],[Admin expenses 3]]+pro[[#This Row],[Admin expenses 2]]+pro[[#This Row],[Admin expenses 1]]+pro[[#This Row],[COGS]]</f>
        <v>-306605.179</v>
      </c>
      <c r="J11727" s="55">
        <f>pro[[#This Row],[Revenue]]+pro[[#This Row],[AdminExp]]</f>
        <v>-139767.21400000001</v>
      </c>
      <c r="K11727" s="83">
        <f>pro[[#This Row],[Profit]]/pro[[#This Row],[Revenue]]</f>
        <v>-0.83774226088168846</v>
      </c>
      <c r="L11727" s="56">
        <f t="shared" si="183"/>
        <v>11</v>
      </c>
      <c r="M11727" s="82" t="str">
        <f>"Q"&amp;" "&amp;VLOOKUP(pro[[#This Row],[Period]],Mapping!A:B,2,0)</f>
        <v>Q 4</v>
      </c>
      <c r="N11727"/>
    </row>
    <row r="11728" spans="1:14" ht="14.25" x14ac:dyDescent="0.2">
      <c r="A11728" s="44" t="s">
        <v>34</v>
      </c>
      <c r="B11728" s="44" t="s">
        <v>17</v>
      </c>
      <c r="C11728" s="44" t="s">
        <v>60</v>
      </c>
      <c r="D11728" s="43">
        <v>251423.88599999997</v>
      </c>
      <c r="E11728" s="43">
        <v>-146099.02299999999</v>
      </c>
      <c r="F11728" s="45">
        <v>-80500</v>
      </c>
      <c r="G11728" s="45">
        <v>-40920</v>
      </c>
      <c r="H11728" s="45">
        <v>-31680</v>
      </c>
      <c r="I11728" s="55">
        <f>pro[[#This Row],[Admin expenses 3]]+pro[[#This Row],[Admin expenses 2]]+pro[[#This Row],[Admin expenses 1]]+pro[[#This Row],[COGS]]</f>
        <v>-299199.02299999999</v>
      </c>
      <c r="J11728" s="55">
        <f>pro[[#This Row],[Revenue]]+pro[[#This Row],[AdminExp]]</f>
        <v>-47775.137000000017</v>
      </c>
      <c r="K11728" s="83">
        <f>pro[[#This Row],[Profit]]/pro[[#This Row],[Revenue]]</f>
        <v>-0.19001829046584709</v>
      </c>
      <c r="L11728" s="56">
        <f t="shared" si="183"/>
        <v>11</v>
      </c>
      <c r="M11728" s="82" t="str">
        <f>"Q"&amp;" "&amp;VLOOKUP(pro[[#This Row],[Period]],Mapping!A:B,2,0)</f>
        <v>Q 4</v>
      </c>
      <c r="N11728"/>
    </row>
    <row r="11729" spans="1:14" ht="14.25" x14ac:dyDescent="0.2">
      <c r="A11729" s="44" t="s">
        <v>34</v>
      </c>
      <c r="B11729" s="44" t="s">
        <v>17</v>
      </c>
      <c r="C11729" s="44" t="s">
        <v>57</v>
      </c>
      <c r="D11729" s="43">
        <v>254078.356</v>
      </c>
      <c r="E11729" s="43">
        <v>-548630.13799999992</v>
      </c>
      <c r="F11729" s="45">
        <v>-35280</v>
      </c>
      <c r="G11729" s="45">
        <v>-69230</v>
      </c>
      <c r="H11729" s="45">
        <v>-106720</v>
      </c>
      <c r="I11729" s="55">
        <f>pro[[#This Row],[Admin expenses 3]]+pro[[#This Row],[Admin expenses 2]]+pro[[#This Row],[Admin expenses 1]]+pro[[#This Row],[COGS]]</f>
        <v>-759860.13799999992</v>
      </c>
      <c r="J11729" s="55">
        <f>pro[[#This Row],[Revenue]]+pro[[#This Row],[AdminExp]]</f>
        <v>-505781.78199999989</v>
      </c>
      <c r="K11729" s="83">
        <f>pro[[#This Row],[Profit]]/pro[[#This Row],[Revenue]]</f>
        <v>-1.9906527654012367</v>
      </c>
      <c r="L11729" s="56">
        <f t="shared" si="183"/>
        <v>11</v>
      </c>
      <c r="M11729" s="82" t="str">
        <f>"Q"&amp;" "&amp;VLOOKUP(pro[[#This Row],[Period]],Mapping!A:B,2,0)</f>
        <v>Q 4</v>
      </c>
      <c r="N11729"/>
    </row>
    <row r="11730" spans="1:14" ht="14.25" x14ac:dyDescent="0.2">
      <c r="A11730" s="44" t="s">
        <v>34</v>
      </c>
      <c r="B11730" s="44" t="s">
        <v>17</v>
      </c>
      <c r="C11730" s="44" t="s">
        <v>58</v>
      </c>
      <c r="D11730" s="43">
        <v>205170.60199999998</v>
      </c>
      <c r="E11730" s="43">
        <v>-127315.916</v>
      </c>
      <c r="F11730" s="45">
        <v>-78870</v>
      </c>
      <c r="G11730" s="45">
        <v>-95710</v>
      </c>
      <c r="H11730" s="45">
        <v>-20930</v>
      </c>
      <c r="I11730" s="55">
        <f>pro[[#This Row],[Admin expenses 3]]+pro[[#This Row],[Admin expenses 2]]+pro[[#This Row],[Admin expenses 1]]+pro[[#This Row],[COGS]]</f>
        <v>-322825.91599999997</v>
      </c>
      <c r="J11730" s="55">
        <f>pro[[#This Row],[Revenue]]+pro[[#This Row],[AdminExp]]</f>
        <v>-117655.31399999998</v>
      </c>
      <c r="K11730" s="83">
        <f>pro[[#This Row],[Profit]]/pro[[#This Row],[Revenue]]</f>
        <v>-0.57345113214611509</v>
      </c>
      <c r="L11730" s="56">
        <f t="shared" si="183"/>
        <v>11</v>
      </c>
      <c r="M11730" s="82" t="str">
        <f>"Q"&amp;" "&amp;VLOOKUP(pro[[#This Row],[Period]],Mapping!A:B,2,0)</f>
        <v>Q 4</v>
      </c>
      <c r="N11730"/>
    </row>
    <row r="11731" spans="1:14" ht="14.25" x14ac:dyDescent="0.2">
      <c r="A11731" s="44" t="s">
        <v>34</v>
      </c>
      <c r="B11731" s="44" t="s">
        <v>17</v>
      </c>
      <c r="C11731" s="44" t="s">
        <v>59</v>
      </c>
      <c r="D11731" s="43">
        <v>68844.09</v>
      </c>
      <c r="E11731" s="43">
        <v>-43270.863999999994</v>
      </c>
      <c r="F11731" s="45">
        <v>-70810</v>
      </c>
      <c r="G11731" s="45">
        <v>-70110</v>
      </c>
      <c r="H11731" s="45">
        <v>-19390</v>
      </c>
      <c r="I11731" s="55">
        <f>pro[[#This Row],[Admin expenses 3]]+pro[[#This Row],[Admin expenses 2]]+pro[[#This Row],[Admin expenses 1]]+pro[[#This Row],[COGS]]</f>
        <v>-203580.864</v>
      </c>
      <c r="J11731" s="55">
        <f>pro[[#This Row],[Revenue]]+pro[[#This Row],[AdminExp]]</f>
        <v>-134736.774</v>
      </c>
      <c r="K11731" s="83">
        <f>pro[[#This Row],[Profit]]/pro[[#This Row],[Revenue]]</f>
        <v>-1.9571291304743808</v>
      </c>
      <c r="L11731" s="56">
        <f t="shared" si="183"/>
        <v>11</v>
      </c>
      <c r="M11731" s="82" t="str">
        <f>"Q"&amp;" "&amp;VLOOKUP(pro[[#This Row],[Period]],Mapping!A:B,2,0)</f>
        <v>Q 4</v>
      </c>
      <c r="N11731"/>
    </row>
    <row r="11732" spans="1:14" ht="14.25" x14ac:dyDescent="0.2">
      <c r="A11732" s="44" t="s">
        <v>34</v>
      </c>
      <c r="B11732" s="44" t="s">
        <v>17</v>
      </c>
      <c r="C11732" s="44" t="s">
        <v>60</v>
      </c>
      <c r="D11732" s="43">
        <v>52156.118000000002</v>
      </c>
      <c r="E11732" s="43">
        <v>-41641.712</v>
      </c>
      <c r="F11732" s="45">
        <v>-82180</v>
      </c>
      <c r="G11732" s="45">
        <v>-45010</v>
      </c>
      <c r="H11732" s="45">
        <v>-94910</v>
      </c>
      <c r="I11732" s="55">
        <f>pro[[#This Row],[Admin expenses 3]]+pro[[#This Row],[Admin expenses 2]]+pro[[#This Row],[Admin expenses 1]]+pro[[#This Row],[COGS]]</f>
        <v>-263741.712</v>
      </c>
      <c r="J11732" s="55">
        <f>pro[[#This Row],[Revenue]]+pro[[#This Row],[AdminExp]]</f>
        <v>-211585.59399999998</v>
      </c>
      <c r="K11732" s="83">
        <f>pro[[#This Row],[Profit]]/pro[[#This Row],[Revenue]]</f>
        <v>-4.0567742024051707</v>
      </c>
      <c r="L11732" s="56">
        <f t="shared" si="183"/>
        <v>11</v>
      </c>
      <c r="M11732" s="82" t="str">
        <f>"Q"&amp;" "&amp;VLOOKUP(pro[[#This Row],[Period]],Mapping!A:B,2,0)</f>
        <v>Q 4</v>
      </c>
      <c r="N11732"/>
    </row>
    <row r="11733" spans="1:14" ht="14.25" x14ac:dyDescent="0.2">
      <c r="A11733" s="44" t="s">
        <v>34</v>
      </c>
      <c r="B11733" s="44" t="s">
        <v>17</v>
      </c>
      <c r="C11733" s="44" t="s">
        <v>57</v>
      </c>
      <c r="D11733" s="43">
        <v>125049.015</v>
      </c>
      <c r="E11733" s="43">
        <v>-80355.05799999999</v>
      </c>
      <c r="F11733" s="45">
        <v>-96690</v>
      </c>
      <c r="G11733" s="45">
        <v>-97990</v>
      </c>
      <c r="H11733" s="45">
        <v>-43340</v>
      </c>
      <c r="I11733" s="55">
        <f>pro[[#This Row],[Admin expenses 3]]+pro[[#This Row],[Admin expenses 2]]+pro[[#This Row],[Admin expenses 1]]+pro[[#This Row],[COGS]]</f>
        <v>-318375.05799999996</v>
      </c>
      <c r="J11733" s="55">
        <f>pro[[#This Row],[Revenue]]+pro[[#This Row],[AdminExp]]</f>
        <v>-193326.04299999995</v>
      </c>
      <c r="K11733" s="83">
        <f>pro[[#This Row],[Profit]]/pro[[#This Row],[Revenue]]</f>
        <v>-1.5460021256464911</v>
      </c>
      <c r="L11733" s="56">
        <f t="shared" si="183"/>
        <v>11</v>
      </c>
      <c r="M11733" s="82" t="str">
        <f>"Q"&amp;" "&amp;VLOOKUP(pro[[#This Row],[Period]],Mapping!A:B,2,0)</f>
        <v>Q 4</v>
      </c>
      <c r="N11733"/>
    </row>
    <row r="11734" spans="1:14" ht="14.25" x14ac:dyDescent="0.2">
      <c r="A11734" s="44" t="s">
        <v>34</v>
      </c>
      <c r="B11734" s="44" t="s">
        <v>17</v>
      </c>
      <c r="C11734" s="44" t="s">
        <v>58</v>
      </c>
      <c r="D11734" s="43">
        <v>94072.320999999996</v>
      </c>
      <c r="E11734" s="43">
        <v>-126645.12700000001</v>
      </c>
      <c r="F11734" s="45">
        <v>-80050</v>
      </c>
      <c r="G11734" s="45">
        <v>-27120</v>
      </c>
      <c r="H11734" s="45">
        <v>-55630</v>
      </c>
      <c r="I11734" s="55">
        <f>pro[[#This Row],[Admin expenses 3]]+pro[[#This Row],[Admin expenses 2]]+pro[[#This Row],[Admin expenses 1]]+pro[[#This Row],[COGS]]</f>
        <v>-289445.12699999998</v>
      </c>
      <c r="J11734" s="55">
        <f>pro[[#This Row],[Revenue]]+pro[[#This Row],[AdminExp]]</f>
        <v>-195372.80599999998</v>
      </c>
      <c r="K11734" s="83">
        <f>pro[[#This Row],[Profit]]/pro[[#This Row],[Revenue]]</f>
        <v>-2.0768362460196981</v>
      </c>
      <c r="L11734" s="56">
        <f t="shared" si="183"/>
        <v>11</v>
      </c>
      <c r="M11734" s="82" t="str">
        <f>"Q"&amp;" "&amp;VLOOKUP(pro[[#This Row],[Period]],Mapping!A:B,2,0)</f>
        <v>Q 4</v>
      </c>
      <c r="N11734"/>
    </row>
    <row r="11735" spans="1:14" ht="14.25" x14ac:dyDescent="0.2">
      <c r="A11735" s="44" t="s">
        <v>34</v>
      </c>
      <c r="B11735" s="44" t="s">
        <v>17</v>
      </c>
      <c r="C11735" s="44" t="s">
        <v>59</v>
      </c>
      <c r="D11735" s="43">
        <v>45928.743000000002</v>
      </c>
      <c r="E11735" s="43">
        <v>-73876.55799999999</v>
      </c>
      <c r="F11735" s="45">
        <v>-41630</v>
      </c>
      <c r="G11735" s="45">
        <v>-77420</v>
      </c>
      <c r="H11735" s="45">
        <v>-82880</v>
      </c>
      <c r="I11735" s="55">
        <f>pro[[#This Row],[Admin expenses 3]]+pro[[#This Row],[Admin expenses 2]]+pro[[#This Row],[Admin expenses 1]]+pro[[#This Row],[COGS]]</f>
        <v>-275806.55799999996</v>
      </c>
      <c r="J11735" s="55">
        <f>pro[[#This Row],[Revenue]]+pro[[#This Row],[AdminExp]]</f>
        <v>-229877.81499999994</v>
      </c>
      <c r="K11735" s="83">
        <f>pro[[#This Row],[Profit]]/pro[[#This Row],[Revenue]]</f>
        <v>-5.0050970260605636</v>
      </c>
      <c r="L11735" s="56">
        <f t="shared" si="183"/>
        <v>11</v>
      </c>
      <c r="M11735" s="82" t="str">
        <f>"Q"&amp;" "&amp;VLOOKUP(pro[[#This Row],[Period]],Mapping!A:B,2,0)</f>
        <v>Q 4</v>
      </c>
      <c r="N11735"/>
    </row>
    <row r="11736" spans="1:14" ht="14.25" x14ac:dyDescent="0.2">
      <c r="A11736" s="44" t="s">
        <v>34</v>
      </c>
      <c r="B11736" s="44" t="s">
        <v>17</v>
      </c>
      <c r="C11736" s="44" t="s">
        <v>60</v>
      </c>
      <c r="D11736" s="43">
        <v>338949.28899999999</v>
      </c>
      <c r="E11736" s="43">
        <v>-69915.635999999999</v>
      </c>
      <c r="F11736" s="45">
        <v>-65220</v>
      </c>
      <c r="G11736" s="45">
        <v>-53280</v>
      </c>
      <c r="H11736" s="45">
        <v>-98670</v>
      </c>
      <c r="I11736" s="55">
        <f>pro[[#This Row],[Admin expenses 3]]+pro[[#This Row],[Admin expenses 2]]+pro[[#This Row],[Admin expenses 1]]+pro[[#This Row],[COGS]]</f>
        <v>-287085.636</v>
      </c>
      <c r="J11736" s="55">
        <f>pro[[#This Row],[Revenue]]+pro[[#This Row],[AdminExp]]</f>
        <v>51863.652999999991</v>
      </c>
      <c r="K11736" s="83">
        <f>pro[[#This Row],[Profit]]/pro[[#This Row],[Revenue]]</f>
        <v>0.15301301605621598</v>
      </c>
      <c r="L11736" s="56">
        <f t="shared" si="183"/>
        <v>11</v>
      </c>
      <c r="M11736" s="82" t="str">
        <f>"Q"&amp;" "&amp;VLOOKUP(pro[[#This Row],[Period]],Mapping!A:B,2,0)</f>
        <v>Q 4</v>
      </c>
      <c r="N11736"/>
    </row>
    <row r="11737" spans="1:14" ht="14.25" x14ac:dyDescent="0.2">
      <c r="A11737" s="44" t="s">
        <v>34</v>
      </c>
      <c r="B11737" s="44" t="s">
        <v>17</v>
      </c>
      <c r="C11737" s="44" t="s">
        <v>57</v>
      </c>
      <c r="D11737" s="43">
        <v>5185.3549999999996</v>
      </c>
      <c r="E11737" s="43">
        <v>-32427.205999999998</v>
      </c>
      <c r="F11737" s="45">
        <v>-105000</v>
      </c>
      <c r="G11737" s="45">
        <v>-51520</v>
      </c>
      <c r="H11737" s="45">
        <v>-39270</v>
      </c>
      <c r="I11737" s="55">
        <f>pro[[#This Row],[Admin expenses 3]]+pro[[#This Row],[Admin expenses 2]]+pro[[#This Row],[Admin expenses 1]]+pro[[#This Row],[COGS]]</f>
        <v>-228217.20600000001</v>
      </c>
      <c r="J11737" s="55">
        <f>pro[[#This Row],[Revenue]]+pro[[#This Row],[AdminExp]]</f>
        <v>-223031.851</v>
      </c>
      <c r="K11737" s="83">
        <f>pro[[#This Row],[Profit]]/pro[[#This Row],[Revenue]]</f>
        <v>-43.011876911031166</v>
      </c>
      <c r="L11737" s="56">
        <f t="shared" si="183"/>
        <v>11</v>
      </c>
      <c r="M11737" s="82" t="str">
        <f>"Q"&amp;" "&amp;VLOOKUP(pro[[#This Row],[Period]],Mapping!A:B,2,0)</f>
        <v>Q 4</v>
      </c>
      <c r="N11737"/>
    </row>
    <row r="11738" spans="1:14" ht="14.25" x14ac:dyDescent="0.2">
      <c r="A11738" s="44" t="s">
        <v>34</v>
      </c>
      <c r="B11738" s="44" t="s">
        <v>17</v>
      </c>
      <c r="C11738" s="44" t="s">
        <v>57</v>
      </c>
      <c r="D11738" s="43">
        <v>52483.066999999995</v>
      </c>
      <c r="E11738" s="43">
        <v>-33445.902000000002</v>
      </c>
      <c r="F11738" s="45">
        <v>-60730</v>
      </c>
      <c r="G11738" s="45">
        <v>-74650</v>
      </c>
      <c r="H11738" s="45">
        <v>-58100</v>
      </c>
      <c r="I11738" s="55">
        <f>pro[[#This Row],[Admin expenses 3]]+pro[[#This Row],[Admin expenses 2]]+pro[[#This Row],[Admin expenses 1]]+pro[[#This Row],[COGS]]</f>
        <v>-226925.902</v>
      </c>
      <c r="J11738" s="55">
        <f>pro[[#This Row],[Revenue]]+pro[[#This Row],[AdminExp]]</f>
        <v>-174442.83500000002</v>
      </c>
      <c r="K11738" s="83">
        <f>pro[[#This Row],[Profit]]/pro[[#This Row],[Revenue]]</f>
        <v>-3.3237927006057029</v>
      </c>
      <c r="L11738" s="56">
        <f t="shared" si="183"/>
        <v>11</v>
      </c>
      <c r="M11738" s="82" t="str">
        <f>"Q"&amp;" "&amp;VLOOKUP(pro[[#This Row],[Period]],Mapping!A:B,2,0)</f>
        <v>Q 4</v>
      </c>
      <c r="N11738"/>
    </row>
    <row r="11739" spans="1:14" ht="14.25" x14ac:dyDescent="0.2">
      <c r="A11739" s="44" t="s">
        <v>34</v>
      </c>
      <c r="B11739" s="44" t="s">
        <v>17</v>
      </c>
      <c r="C11739" s="44" t="s">
        <v>58</v>
      </c>
      <c r="D11739" s="43">
        <v>20004.683999999997</v>
      </c>
      <c r="E11739" s="43">
        <v>-27873.152999999998</v>
      </c>
      <c r="F11739" s="45">
        <v>-28290</v>
      </c>
      <c r="G11739" s="45">
        <v>-89420</v>
      </c>
      <c r="H11739" s="45">
        <v>-53920</v>
      </c>
      <c r="I11739" s="55">
        <f>pro[[#This Row],[Admin expenses 3]]+pro[[#This Row],[Admin expenses 2]]+pro[[#This Row],[Admin expenses 1]]+pro[[#This Row],[COGS]]</f>
        <v>-199503.15299999999</v>
      </c>
      <c r="J11739" s="55">
        <f>pro[[#This Row],[Revenue]]+pro[[#This Row],[AdminExp]]</f>
        <v>-179498.46899999998</v>
      </c>
      <c r="K11739" s="83">
        <f>pro[[#This Row],[Profit]]/pro[[#This Row],[Revenue]]</f>
        <v>-8.9728220150840681</v>
      </c>
      <c r="L11739" s="56">
        <f t="shared" si="183"/>
        <v>11</v>
      </c>
      <c r="M11739" s="82" t="str">
        <f>"Q"&amp;" "&amp;VLOOKUP(pro[[#This Row],[Period]],Mapping!A:B,2,0)</f>
        <v>Q 4</v>
      </c>
      <c r="N11739"/>
    </row>
    <row r="11740" spans="1:14" ht="14.25" x14ac:dyDescent="0.2">
      <c r="A11740" s="44" t="s">
        <v>34</v>
      </c>
      <c r="B11740" s="44" t="s">
        <v>17</v>
      </c>
      <c r="C11740" s="44" t="s">
        <v>59</v>
      </c>
      <c r="D11740" s="43">
        <v>185765.10399999996</v>
      </c>
      <c r="E11740" s="43">
        <v>-107437.76399999998</v>
      </c>
      <c r="F11740" s="45">
        <v>-104480</v>
      </c>
      <c r="G11740" s="45">
        <v>-14590</v>
      </c>
      <c r="H11740" s="45">
        <v>-55810</v>
      </c>
      <c r="I11740" s="55">
        <f>pro[[#This Row],[Admin expenses 3]]+pro[[#This Row],[Admin expenses 2]]+pro[[#This Row],[Admin expenses 1]]+pro[[#This Row],[COGS]]</f>
        <v>-282317.76399999997</v>
      </c>
      <c r="J11740" s="55">
        <f>pro[[#This Row],[Revenue]]+pro[[#This Row],[AdminExp]]</f>
        <v>-96552.66</v>
      </c>
      <c r="K11740" s="83">
        <f>pro[[#This Row],[Profit]]/pro[[#This Row],[Revenue]]</f>
        <v>-0.51975671383361655</v>
      </c>
      <c r="L11740" s="56">
        <f t="shared" si="183"/>
        <v>11</v>
      </c>
      <c r="M11740" s="82" t="str">
        <f>"Q"&amp;" "&amp;VLOOKUP(pro[[#This Row],[Period]],Mapping!A:B,2,0)</f>
        <v>Q 4</v>
      </c>
      <c r="N11740"/>
    </row>
    <row r="11741" spans="1:14" ht="14.25" x14ac:dyDescent="0.2">
      <c r="A11741" s="44" t="s">
        <v>34</v>
      </c>
      <c r="B11741" s="44" t="s">
        <v>17</v>
      </c>
      <c r="C11741" s="44" t="s">
        <v>57</v>
      </c>
      <c r="D11741" s="43">
        <v>568762.73999999987</v>
      </c>
      <c r="E11741" s="43">
        <v>-111327.01299999999</v>
      </c>
      <c r="F11741" s="45">
        <v>-13370</v>
      </c>
      <c r="G11741" s="45">
        <v>-45530</v>
      </c>
      <c r="H11741" s="45">
        <v>-32750</v>
      </c>
      <c r="I11741" s="55">
        <f>pro[[#This Row],[Admin expenses 3]]+pro[[#This Row],[Admin expenses 2]]+pro[[#This Row],[Admin expenses 1]]+pro[[#This Row],[COGS]]</f>
        <v>-202977.01299999998</v>
      </c>
      <c r="J11741" s="55">
        <f>pro[[#This Row],[Revenue]]+pro[[#This Row],[AdminExp]]</f>
        <v>365785.7269999999</v>
      </c>
      <c r="K11741" s="83">
        <f>pro[[#This Row],[Profit]]/pro[[#This Row],[Revenue]]</f>
        <v>0.64312533377274328</v>
      </c>
      <c r="L11741" s="56">
        <f t="shared" si="183"/>
        <v>11</v>
      </c>
      <c r="M11741" s="82" t="str">
        <f>"Q"&amp;" "&amp;VLOOKUP(pro[[#This Row],[Period]],Mapping!A:B,2,0)</f>
        <v>Q 4</v>
      </c>
      <c r="N11741"/>
    </row>
    <row r="11742" spans="1:14" ht="14.25" x14ac:dyDescent="0.2">
      <c r="A11742" s="44" t="s">
        <v>34</v>
      </c>
      <c r="B11742" s="44" t="s">
        <v>17</v>
      </c>
      <c r="C11742" s="44" t="s">
        <v>58</v>
      </c>
      <c r="D11742" s="43">
        <v>6859.5169999999989</v>
      </c>
      <c r="E11742" s="43">
        <v>-2516.3879999999999</v>
      </c>
      <c r="F11742" s="45">
        <v>-18010</v>
      </c>
      <c r="G11742" s="45">
        <v>-36870</v>
      </c>
      <c r="H11742" s="45">
        <v>-78460</v>
      </c>
      <c r="I11742" s="55">
        <f>pro[[#This Row],[Admin expenses 3]]+pro[[#This Row],[Admin expenses 2]]+pro[[#This Row],[Admin expenses 1]]+pro[[#This Row],[COGS]]</f>
        <v>-135856.38800000001</v>
      </c>
      <c r="J11742" s="55">
        <f>pro[[#This Row],[Revenue]]+pro[[#This Row],[AdminExp]]</f>
        <v>-128996.87100000001</v>
      </c>
      <c r="K11742" s="83">
        <f>pro[[#This Row],[Profit]]/pro[[#This Row],[Revenue]]</f>
        <v>-18.805532663597166</v>
      </c>
      <c r="L11742" s="56">
        <f t="shared" si="183"/>
        <v>11</v>
      </c>
      <c r="M11742" s="82" t="str">
        <f>"Q"&amp;" "&amp;VLOOKUP(pro[[#This Row],[Period]],Mapping!A:B,2,0)</f>
        <v>Q 4</v>
      </c>
      <c r="N11742"/>
    </row>
    <row r="11743" spans="1:14" ht="14.25" x14ac:dyDescent="0.2">
      <c r="A11743" s="44" t="s">
        <v>34</v>
      </c>
      <c r="B11743" s="44" t="s">
        <v>17</v>
      </c>
      <c r="C11743" s="44" t="s">
        <v>59</v>
      </c>
      <c r="D11743" s="43">
        <v>20211.155999999999</v>
      </c>
      <c r="E11743" s="43">
        <v>-2410.4919999999997</v>
      </c>
      <c r="F11743" s="45">
        <v>-106750</v>
      </c>
      <c r="G11743" s="45">
        <v>-89160</v>
      </c>
      <c r="H11743" s="45">
        <v>-85070</v>
      </c>
      <c r="I11743" s="55">
        <f>pro[[#This Row],[Admin expenses 3]]+pro[[#This Row],[Admin expenses 2]]+pro[[#This Row],[Admin expenses 1]]+pro[[#This Row],[COGS]]</f>
        <v>-283390.49200000003</v>
      </c>
      <c r="J11743" s="55">
        <f>pro[[#This Row],[Revenue]]+pro[[#This Row],[AdminExp]]</f>
        <v>-263179.33600000001</v>
      </c>
      <c r="K11743" s="83">
        <f>pro[[#This Row],[Profit]]/pro[[#This Row],[Revenue]]</f>
        <v>-13.021488528414704</v>
      </c>
      <c r="L11743" s="56">
        <f t="shared" si="183"/>
        <v>11</v>
      </c>
      <c r="M11743" s="82" t="str">
        <f>"Q"&amp;" "&amp;VLOOKUP(pro[[#This Row],[Period]],Mapping!A:B,2,0)</f>
        <v>Q 4</v>
      </c>
      <c r="N11743"/>
    </row>
    <row r="11744" spans="1:14" ht="14.25" x14ac:dyDescent="0.2">
      <c r="A11744" s="44" t="s">
        <v>34</v>
      </c>
      <c r="B11744" s="44" t="s">
        <v>17</v>
      </c>
      <c r="C11744" s="44" t="s">
        <v>57</v>
      </c>
      <c r="D11744" s="43">
        <v>182519.253</v>
      </c>
      <c r="E11744" s="43">
        <v>-77542.009999999995</v>
      </c>
      <c r="F11744" s="45">
        <v>-62740</v>
      </c>
      <c r="G11744" s="45">
        <v>-12770</v>
      </c>
      <c r="H11744" s="45">
        <v>-58310</v>
      </c>
      <c r="I11744" s="55">
        <f>pro[[#This Row],[Admin expenses 3]]+pro[[#This Row],[Admin expenses 2]]+pro[[#This Row],[Admin expenses 1]]+pro[[#This Row],[COGS]]</f>
        <v>-211362.01</v>
      </c>
      <c r="J11744" s="55">
        <f>pro[[#This Row],[Revenue]]+pro[[#This Row],[AdminExp]]</f>
        <v>-28842.757000000012</v>
      </c>
      <c r="K11744" s="83">
        <f>pro[[#This Row],[Profit]]/pro[[#This Row],[Revenue]]</f>
        <v>-0.1580258330336253</v>
      </c>
      <c r="L11744" s="56">
        <f t="shared" si="183"/>
        <v>11</v>
      </c>
      <c r="M11744" s="82" t="str">
        <f>"Q"&amp;" "&amp;VLOOKUP(pro[[#This Row],[Period]],Mapping!A:B,2,0)</f>
        <v>Q 4</v>
      </c>
      <c r="N11744"/>
    </row>
    <row r="11745" spans="1:14" ht="14.25" x14ac:dyDescent="0.2">
      <c r="A11745" s="44" t="s">
        <v>34</v>
      </c>
      <c r="B11745" s="44" t="s">
        <v>17</v>
      </c>
      <c r="C11745" s="44" t="s">
        <v>58</v>
      </c>
      <c r="D11745" s="43">
        <v>377251.83299999993</v>
      </c>
      <c r="E11745" s="43">
        <v>-152083.90399999998</v>
      </c>
      <c r="F11745" s="45">
        <v>-98780</v>
      </c>
      <c r="G11745" s="45">
        <v>-104740</v>
      </c>
      <c r="H11745" s="45">
        <v>-62180</v>
      </c>
      <c r="I11745" s="55">
        <f>pro[[#This Row],[Admin expenses 3]]+pro[[#This Row],[Admin expenses 2]]+pro[[#This Row],[Admin expenses 1]]+pro[[#This Row],[COGS]]</f>
        <v>-417783.90399999998</v>
      </c>
      <c r="J11745" s="55">
        <f>pro[[#This Row],[Revenue]]+pro[[#This Row],[AdminExp]]</f>
        <v>-40532.071000000054</v>
      </c>
      <c r="K11745" s="83">
        <f>pro[[#This Row],[Profit]]/pro[[#This Row],[Revenue]]</f>
        <v>-0.10744035536601372</v>
      </c>
      <c r="L11745" s="56">
        <f t="shared" si="183"/>
        <v>11</v>
      </c>
      <c r="M11745" s="82" t="str">
        <f>"Q"&amp;" "&amp;VLOOKUP(pro[[#This Row],[Period]],Mapping!A:B,2,0)</f>
        <v>Q 4</v>
      </c>
      <c r="N11745"/>
    </row>
    <row r="11746" spans="1:14" ht="14.25" x14ac:dyDescent="0.2">
      <c r="A11746" s="44" t="s">
        <v>34</v>
      </c>
      <c r="B11746" s="44" t="s">
        <v>17</v>
      </c>
      <c r="C11746" s="44" t="s">
        <v>59</v>
      </c>
      <c r="D11746" s="43">
        <v>32245.506999999998</v>
      </c>
      <c r="E11746" s="43">
        <v>-18744.985000000001</v>
      </c>
      <c r="F11746" s="45">
        <v>-42950</v>
      </c>
      <c r="G11746" s="45">
        <v>-56530</v>
      </c>
      <c r="H11746" s="45">
        <v>-39950</v>
      </c>
      <c r="I11746" s="55">
        <f>pro[[#This Row],[Admin expenses 3]]+pro[[#This Row],[Admin expenses 2]]+pro[[#This Row],[Admin expenses 1]]+pro[[#This Row],[COGS]]</f>
        <v>-158174.98499999999</v>
      </c>
      <c r="J11746" s="55">
        <f>pro[[#This Row],[Revenue]]+pro[[#This Row],[AdminExp]]</f>
        <v>-125929.47799999999</v>
      </c>
      <c r="K11746" s="83">
        <f>pro[[#This Row],[Profit]]/pro[[#This Row],[Revenue]]</f>
        <v>-3.9053340981737392</v>
      </c>
      <c r="L11746" s="56">
        <f t="shared" si="183"/>
        <v>11</v>
      </c>
      <c r="M11746" s="82" t="str">
        <f>"Q"&amp;" "&amp;VLOOKUP(pro[[#This Row],[Period]],Mapping!A:B,2,0)</f>
        <v>Q 4</v>
      </c>
      <c r="N11746"/>
    </row>
    <row r="11747" spans="1:14" ht="14.25" x14ac:dyDescent="0.2">
      <c r="A11747" s="44" t="s">
        <v>34</v>
      </c>
      <c r="B11747" s="44" t="s">
        <v>17</v>
      </c>
      <c r="C11747" s="44" t="s">
        <v>57</v>
      </c>
      <c r="D11747" s="43">
        <v>37958.606</v>
      </c>
      <c r="E11747" s="43">
        <v>-52843.616000000002</v>
      </c>
      <c r="F11747" s="45">
        <v>-50020</v>
      </c>
      <c r="G11747" s="45">
        <v>-101670</v>
      </c>
      <c r="H11747" s="45">
        <v>-30180</v>
      </c>
      <c r="I11747" s="55">
        <f>pro[[#This Row],[Admin expenses 3]]+pro[[#This Row],[Admin expenses 2]]+pro[[#This Row],[Admin expenses 1]]+pro[[#This Row],[COGS]]</f>
        <v>-234713.61600000001</v>
      </c>
      <c r="J11747" s="55">
        <f>pro[[#This Row],[Revenue]]+pro[[#This Row],[AdminExp]]</f>
        <v>-196755.01</v>
      </c>
      <c r="K11747" s="83">
        <f>pro[[#This Row],[Profit]]/pro[[#This Row],[Revenue]]</f>
        <v>-5.1834097911814787</v>
      </c>
      <c r="L11747" s="56">
        <f t="shared" si="183"/>
        <v>11</v>
      </c>
      <c r="M11747" s="82" t="str">
        <f>"Q"&amp;" "&amp;VLOOKUP(pro[[#This Row],[Period]],Mapping!A:B,2,0)</f>
        <v>Q 4</v>
      </c>
      <c r="N11747"/>
    </row>
    <row r="11748" spans="1:14" ht="14.25" x14ac:dyDescent="0.2">
      <c r="A11748" s="44" t="s">
        <v>34</v>
      </c>
      <c r="B11748" s="44" t="s">
        <v>17</v>
      </c>
      <c r="C11748" s="44" t="s">
        <v>57</v>
      </c>
      <c r="D11748" s="43">
        <v>205242.96099999998</v>
      </c>
      <c r="E11748" s="43">
        <v>-286943.39799999993</v>
      </c>
      <c r="F11748" s="45">
        <v>-13990</v>
      </c>
      <c r="G11748" s="45">
        <v>-53560</v>
      </c>
      <c r="H11748" s="45">
        <v>-92700</v>
      </c>
      <c r="I11748" s="55">
        <f>pro[[#This Row],[Admin expenses 3]]+pro[[#This Row],[Admin expenses 2]]+pro[[#This Row],[Admin expenses 1]]+pro[[#This Row],[COGS]]</f>
        <v>-447193.39799999993</v>
      </c>
      <c r="J11748" s="55">
        <f>pro[[#This Row],[Revenue]]+pro[[#This Row],[AdminExp]]</f>
        <v>-241950.43699999995</v>
      </c>
      <c r="K11748" s="83">
        <f>pro[[#This Row],[Profit]]/pro[[#This Row],[Revenue]]</f>
        <v>-1.1788488911929114</v>
      </c>
      <c r="L11748" s="56">
        <f t="shared" si="183"/>
        <v>11</v>
      </c>
      <c r="M11748" s="82" t="str">
        <f>"Q"&amp;" "&amp;VLOOKUP(pro[[#This Row],[Period]],Mapping!A:B,2,0)</f>
        <v>Q 4</v>
      </c>
      <c r="N11748"/>
    </row>
    <row r="11749" spans="1:14" ht="14.25" x14ac:dyDescent="0.2">
      <c r="A11749" s="44" t="s">
        <v>34</v>
      </c>
      <c r="B11749" s="44" t="s">
        <v>17</v>
      </c>
      <c r="C11749" s="44" t="s">
        <v>57</v>
      </c>
      <c r="D11749" s="43">
        <v>124428.07999999999</v>
      </c>
      <c r="E11749" s="43">
        <v>-161641.15099999998</v>
      </c>
      <c r="F11749" s="45">
        <v>-72920</v>
      </c>
      <c r="G11749" s="45">
        <v>-60990</v>
      </c>
      <c r="H11749" s="45">
        <v>-71940</v>
      </c>
      <c r="I11749" s="55">
        <f>pro[[#This Row],[Admin expenses 3]]+pro[[#This Row],[Admin expenses 2]]+pro[[#This Row],[Admin expenses 1]]+pro[[#This Row],[COGS]]</f>
        <v>-367491.15099999995</v>
      </c>
      <c r="J11749" s="55">
        <f>pro[[#This Row],[Revenue]]+pro[[#This Row],[AdminExp]]</f>
        <v>-243063.07099999997</v>
      </c>
      <c r="K11749" s="83">
        <f>pro[[#This Row],[Profit]]/pro[[#This Row],[Revenue]]</f>
        <v>-1.9534422696227411</v>
      </c>
      <c r="L11749" s="56">
        <f t="shared" si="183"/>
        <v>11</v>
      </c>
      <c r="M11749" s="82" t="str">
        <f>"Q"&amp;" "&amp;VLOOKUP(pro[[#This Row],[Period]],Mapping!A:B,2,0)</f>
        <v>Q 4</v>
      </c>
      <c r="N11749"/>
    </row>
    <row r="11750" spans="1:14" ht="14.25" x14ac:dyDescent="0.2">
      <c r="A11750" s="44" t="s">
        <v>34</v>
      </c>
      <c r="B11750" s="44" t="s">
        <v>17</v>
      </c>
      <c r="C11750" s="44" t="s">
        <v>57</v>
      </c>
      <c r="D11750" s="43">
        <v>220339.22399999999</v>
      </c>
      <c r="E11750" s="43">
        <v>-101268.265</v>
      </c>
      <c r="F11750" s="45">
        <v>-51920</v>
      </c>
      <c r="G11750" s="45">
        <v>-80740</v>
      </c>
      <c r="H11750" s="45">
        <v>-82670</v>
      </c>
      <c r="I11750" s="55">
        <f>pro[[#This Row],[Admin expenses 3]]+pro[[#This Row],[Admin expenses 2]]+pro[[#This Row],[Admin expenses 1]]+pro[[#This Row],[COGS]]</f>
        <v>-316598.26500000001</v>
      </c>
      <c r="J11750" s="55">
        <f>pro[[#This Row],[Revenue]]+pro[[#This Row],[AdminExp]]</f>
        <v>-96259.041000000027</v>
      </c>
      <c r="K11750" s="83">
        <f>pro[[#This Row],[Profit]]/pro[[#This Row],[Revenue]]</f>
        <v>-0.43686747757630312</v>
      </c>
      <c r="L11750" s="56">
        <f t="shared" si="183"/>
        <v>11</v>
      </c>
      <c r="M11750" s="82" t="str">
        <f>"Q"&amp;" "&amp;VLOOKUP(pro[[#This Row],[Period]],Mapping!A:B,2,0)</f>
        <v>Q 4</v>
      </c>
      <c r="N11750"/>
    </row>
    <row r="11751" spans="1:14" ht="14.25" x14ac:dyDescent="0.2">
      <c r="A11751" s="44" t="s">
        <v>34</v>
      </c>
      <c r="B11751" s="44" t="s">
        <v>17</v>
      </c>
      <c r="C11751" s="44" t="s">
        <v>57</v>
      </c>
      <c r="D11751" s="43">
        <v>94767.490999999995</v>
      </c>
      <c r="E11751" s="43">
        <v>-47593.188999999998</v>
      </c>
      <c r="F11751" s="45">
        <v>-105770</v>
      </c>
      <c r="G11751" s="45">
        <v>-105440</v>
      </c>
      <c r="H11751" s="45">
        <v>-80620</v>
      </c>
      <c r="I11751" s="55">
        <f>pro[[#This Row],[Admin expenses 3]]+pro[[#This Row],[Admin expenses 2]]+pro[[#This Row],[Admin expenses 1]]+pro[[#This Row],[COGS]]</f>
        <v>-339423.18900000001</v>
      </c>
      <c r="J11751" s="55">
        <f>pro[[#This Row],[Revenue]]+pro[[#This Row],[AdminExp]]</f>
        <v>-244655.69800000003</v>
      </c>
      <c r="K11751" s="83">
        <f>pro[[#This Row],[Profit]]/pro[[#This Row],[Revenue]]</f>
        <v>-2.5816416095684125</v>
      </c>
      <c r="L11751" s="56">
        <f t="shared" si="183"/>
        <v>11</v>
      </c>
      <c r="M11751" s="82" t="str">
        <f>"Q"&amp;" "&amp;VLOOKUP(pro[[#This Row],[Period]],Mapping!A:B,2,0)</f>
        <v>Q 4</v>
      </c>
      <c r="N11751"/>
    </row>
    <row r="11752" spans="1:14" ht="14.25" x14ac:dyDescent="0.2">
      <c r="A11752" s="44" t="s">
        <v>34</v>
      </c>
      <c r="B11752" s="44" t="s">
        <v>17</v>
      </c>
      <c r="C11752" s="44" t="s">
        <v>57</v>
      </c>
      <c r="D11752" s="43">
        <v>587407.73699999996</v>
      </c>
      <c r="E11752" s="43">
        <v>-265084.51899999997</v>
      </c>
      <c r="F11752" s="45">
        <v>-50260</v>
      </c>
      <c r="G11752" s="45">
        <v>-15350</v>
      </c>
      <c r="H11752" s="45">
        <v>-36630</v>
      </c>
      <c r="I11752" s="55">
        <f>pro[[#This Row],[Admin expenses 3]]+pro[[#This Row],[Admin expenses 2]]+pro[[#This Row],[Admin expenses 1]]+pro[[#This Row],[COGS]]</f>
        <v>-367324.51899999997</v>
      </c>
      <c r="J11752" s="55">
        <f>pro[[#This Row],[Revenue]]+pro[[#This Row],[AdminExp]]</f>
        <v>220083.21799999999</v>
      </c>
      <c r="K11752" s="83">
        <f>pro[[#This Row],[Profit]]/pro[[#This Row],[Revenue]]</f>
        <v>0.37466857199397086</v>
      </c>
      <c r="L11752" s="56">
        <f t="shared" si="183"/>
        <v>11</v>
      </c>
      <c r="M11752" s="82" t="str">
        <f>"Q"&amp;" "&amp;VLOOKUP(pro[[#This Row],[Period]],Mapping!A:B,2,0)</f>
        <v>Q 4</v>
      </c>
      <c r="N11752"/>
    </row>
    <row r="11753" spans="1:14" ht="14.25" x14ac:dyDescent="0.2">
      <c r="A11753" s="44" t="s">
        <v>34</v>
      </c>
      <c r="B11753" s="44" t="s">
        <v>17</v>
      </c>
      <c r="C11753" s="44" t="s">
        <v>57</v>
      </c>
      <c r="D11753" s="43">
        <v>167487.299</v>
      </c>
      <c r="E11753" s="43">
        <v>-214768.30899999998</v>
      </c>
      <c r="F11753" s="45">
        <v>-37730</v>
      </c>
      <c r="G11753" s="45">
        <v>-25240</v>
      </c>
      <c r="H11753" s="45">
        <v>-52400</v>
      </c>
      <c r="I11753" s="55">
        <f>pro[[#This Row],[Admin expenses 3]]+pro[[#This Row],[Admin expenses 2]]+pro[[#This Row],[Admin expenses 1]]+pro[[#This Row],[COGS]]</f>
        <v>-330138.30900000001</v>
      </c>
      <c r="J11753" s="55">
        <f>pro[[#This Row],[Revenue]]+pro[[#This Row],[AdminExp]]</f>
        <v>-162651.01</v>
      </c>
      <c r="K11753" s="83">
        <f>pro[[#This Row],[Profit]]/pro[[#This Row],[Revenue]]</f>
        <v>-0.97112444329286129</v>
      </c>
      <c r="L11753" s="56">
        <f t="shared" si="183"/>
        <v>11</v>
      </c>
      <c r="M11753" s="82" t="str">
        <f>"Q"&amp;" "&amp;VLOOKUP(pro[[#This Row],[Period]],Mapping!A:B,2,0)</f>
        <v>Q 4</v>
      </c>
      <c r="N11753"/>
    </row>
    <row r="11754" spans="1:14" ht="14.25" x14ac:dyDescent="0.2">
      <c r="A11754" s="44" t="s">
        <v>34</v>
      </c>
      <c r="B11754" s="44" t="s">
        <v>17</v>
      </c>
      <c r="C11754" s="44" t="s">
        <v>57</v>
      </c>
      <c r="D11754" s="43">
        <v>170678.389</v>
      </c>
      <c r="E11754" s="43">
        <v>-218769.31299999997</v>
      </c>
      <c r="F11754" s="45">
        <v>-26800</v>
      </c>
      <c r="G11754" s="45">
        <v>-90580</v>
      </c>
      <c r="H11754" s="45">
        <v>-28400</v>
      </c>
      <c r="I11754" s="55">
        <f>pro[[#This Row],[Admin expenses 3]]+pro[[#This Row],[Admin expenses 2]]+pro[[#This Row],[Admin expenses 1]]+pro[[#This Row],[COGS]]</f>
        <v>-364549.31299999997</v>
      </c>
      <c r="J11754" s="55">
        <f>pro[[#This Row],[Revenue]]+pro[[#This Row],[AdminExp]]</f>
        <v>-193870.92399999997</v>
      </c>
      <c r="K11754" s="83">
        <f>pro[[#This Row],[Profit]]/pro[[#This Row],[Revenue]]</f>
        <v>-1.135884426469481</v>
      </c>
      <c r="L11754" s="56">
        <f t="shared" si="183"/>
        <v>11</v>
      </c>
      <c r="M11754" s="82" t="str">
        <f>"Q"&amp;" "&amp;VLOOKUP(pro[[#This Row],[Period]],Mapping!A:B,2,0)</f>
        <v>Q 4</v>
      </c>
      <c r="N11754"/>
    </row>
    <row r="11755" spans="1:14" ht="14.25" x14ac:dyDescent="0.2">
      <c r="A11755" s="44" t="s">
        <v>34</v>
      </c>
      <c r="B11755" s="44" t="s">
        <v>17</v>
      </c>
      <c r="C11755" s="44" t="s">
        <v>57</v>
      </c>
      <c r="D11755" s="43">
        <v>159753.43299999999</v>
      </c>
      <c r="E11755" s="43">
        <v>-213020.62599999999</v>
      </c>
      <c r="F11755" s="45">
        <v>-21450</v>
      </c>
      <c r="G11755" s="45">
        <v>-49820</v>
      </c>
      <c r="H11755" s="45">
        <v>-79530</v>
      </c>
      <c r="I11755" s="55">
        <f>pro[[#This Row],[Admin expenses 3]]+pro[[#This Row],[Admin expenses 2]]+pro[[#This Row],[Admin expenses 1]]+pro[[#This Row],[COGS]]</f>
        <v>-363820.62599999999</v>
      </c>
      <c r="J11755" s="55">
        <f>pro[[#This Row],[Revenue]]+pro[[#This Row],[AdminExp]]</f>
        <v>-204067.193</v>
      </c>
      <c r="K11755" s="83">
        <f>pro[[#This Row],[Profit]]/pro[[#This Row],[Revenue]]</f>
        <v>-1.2773884677645708</v>
      </c>
      <c r="L11755" s="56">
        <f t="shared" si="183"/>
        <v>11</v>
      </c>
      <c r="M11755" s="82" t="str">
        <f>"Q"&amp;" "&amp;VLOOKUP(pro[[#This Row],[Period]],Mapping!A:B,2,0)</f>
        <v>Q 4</v>
      </c>
      <c r="N11755"/>
    </row>
    <row r="11756" spans="1:14" ht="14.25" x14ac:dyDescent="0.2">
      <c r="A11756" s="44" t="s">
        <v>34</v>
      </c>
      <c r="B11756" s="44" t="s">
        <v>17</v>
      </c>
      <c r="C11756" s="44" t="s">
        <v>57</v>
      </c>
      <c r="D11756" s="43">
        <v>111996.42300000001</v>
      </c>
      <c r="E11756" s="43">
        <v>-143607.954</v>
      </c>
      <c r="F11756" s="45">
        <v>-59460</v>
      </c>
      <c r="G11756" s="45">
        <v>-52620</v>
      </c>
      <c r="H11756" s="45">
        <v>-56960</v>
      </c>
      <c r="I11756" s="55">
        <f>pro[[#This Row],[Admin expenses 3]]+pro[[#This Row],[Admin expenses 2]]+pro[[#This Row],[Admin expenses 1]]+pro[[#This Row],[COGS]]</f>
        <v>-312647.95400000003</v>
      </c>
      <c r="J11756" s="55">
        <f>pro[[#This Row],[Revenue]]+pro[[#This Row],[AdminExp]]</f>
        <v>-200651.53100000002</v>
      </c>
      <c r="K11756" s="83">
        <f>pro[[#This Row],[Profit]]/pro[[#This Row],[Revenue]]</f>
        <v>-1.7915887456512785</v>
      </c>
      <c r="L11756" s="56">
        <f t="shared" si="183"/>
        <v>11</v>
      </c>
      <c r="M11756" s="82" t="str">
        <f>"Q"&amp;" "&amp;VLOOKUP(pro[[#This Row],[Period]],Mapping!A:B,2,0)</f>
        <v>Q 4</v>
      </c>
      <c r="N11756"/>
    </row>
    <row r="11757" spans="1:14" ht="14.25" x14ac:dyDescent="0.2">
      <c r="A11757" s="44" t="s">
        <v>34</v>
      </c>
      <c r="B11757" s="44" t="s">
        <v>17</v>
      </c>
      <c r="C11757" s="44" t="s">
        <v>57</v>
      </c>
      <c r="D11757" s="43">
        <v>563076.10799999989</v>
      </c>
      <c r="E11757" s="43">
        <v>-171554.77499999999</v>
      </c>
      <c r="F11757" s="45">
        <v>-76970</v>
      </c>
      <c r="G11757" s="45">
        <v>-27280</v>
      </c>
      <c r="H11757" s="45">
        <v>-84370</v>
      </c>
      <c r="I11757" s="55">
        <f>pro[[#This Row],[Admin expenses 3]]+pro[[#This Row],[Admin expenses 2]]+pro[[#This Row],[Admin expenses 1]]+pro[[#This Row],[COGS]]</f>
        <v>-360174.77500000002</v>
      </c>
      <c r="J11757" s="55">
        <f>pro[[#This Row],[Revenue]]+pro[[#This Row],[AdminExp]]</f>
        <v>202901.33299999987</v>
      </c>
      <c r="K11757" s="83">
        <f>pro[[#This Row],[Profit]]/pro[[#This Row],[Revenue]]</f>
        <v>0.36034441901768616</v>
      </c>
      <c r="L11757" s="56">
        <f t="shared" si="183"/>
        <v>11</v>
      </c>
      <c r="M11757" s="82" t="str">
        <f>"Q"&amp;" "&amp;VLOOKUP(pro[[#This Row],[Period]],Mapping!A:B,2,0)</f>
        <v>Q 4</v>
      </c>
      <c r="N11757"/>
    </row>
    <row r="11758" spans="1:14" ht="14.25" x14ac:dyDescent="0.2">
      <c r="A11758" s="44" t="s">
        <v>34</v>
      </c>
      <c r="B11758" s="44" t="s">
        <v>17</v>
      </c>
      <c r="C11758" s="44" t="s">
        <v>57</v>
      </c>
      <c r="D11758" s="43">
        <v>192497.84399999998</v>
      </c>
      <c r="E11758" s="43">
        <v>-61402.641999999993</v>
      </c>
      <c r="F11758" s="45">
        <v>-57400</v>
      </c>
      <c r="G11758" s="45">
        <v>-68640</v>
      </c>
      <c r="H11758" s="45">
        <v>-97120</v>
      </c>
      <c r="I11758" s="55">
        <f>pro[[#This Row],[Admin expenses 3]]+pro[[#This Row],[Admin expenses 2]]+pro[[#This Row],[Admin expenses 1]]+pro[[#This Row],[COGS]]</f>
        <v>-284562.64199999999</v>
      </c>
      <c r="J11758" s="55">
        <f>pro[[#This Row],[Revenue]]+pro[[#This Row],[AdminExp]]</f>
        <v>-92064.79800000001</v>
      </c>
      <c r="K11758" s="83">
        <f>pro[[#This Row],[Profit]]/pro[[#This Row],[Revenue]]</f>
        <v>-0.47826404746642265</v>
      </c>
      <c r="L11758" s="56">
        <f t="shared" si="183"/>
        <v>11</v>
      </c>
      <c r="M11758" s="82" t="str">
        <f>"Q"&amp;" "&amp;VLOOKUP(pro[[#This Row],[Period]],Mapping!A:B,2,0)</f>
        <v>Q 4</v>
      </c>
      <c r="N11758"/>
    </row>
    <row r="11759" spans="1:14" ht="14.25" x14ac:dyDescent="0.2">
      <c r="A11759" s="44" t="s">
        <v>34</v>
      </c>
      <c r="B11759" s="44" t="s">
        <v>17</v>
      </c>
      <c r="C11759" s="44" t="s">
        <v>57</v>
      </c>
      <c r="D11759" s="43">
        <v>77438.641000000003</v>
      </c>
      <c r="E11759" s="43">
        <v>-143248.34999999998</v>
      </c>
      <c r="F11759" s="45">
        <v>-97150</v>
      </c>
      <c r="G11759" s="45">
        <v>-98840</v>
      </c>
      <c r="H11759" s="45">
        <v>-18410</v>
      </c>
      <c r="I11759" s="55">
        <f>pro[[#This Row],[Admin expenses 3]]+pro[[#This Row],[Admin expenses 2]]+pro[[#This Row],[Admin expenses 1]]+pro[[#This Row],[COGS]]</f>
        <v>-357648.35</v>
      </c>
      <c r="J11759" s="55">
        <f>pro[[#This Row],[Revenue]]+pro[[#This Row],[AdminExp]]</f>
        <v>-280209.70899999997</v>
      </c>
      <c r="K11759" s="83">
        <f>pro[[#This Row],[Profit]]/pro[[#This Row],[Revenue]]</f>
        <v>-3.6184739993048169</v>
      </c>
      <c r="L11759" s="56">
        <f t="shared" si="183"/>
        <v>11</v>
      </c>
      <c r="M11759" s="82" t="str">
        <f>"Q"&amp;" "&amp;VLOOKUP(pro[[#This Row],[Period]],Mapping!A:B,2,0)</f>
        <v>Q 4</v>
      </c>
      <c r="N11759"/>
    </row>
    <row r="11760" spans="1:14" ht="14.25" x14ac:dyDescent="0.2">
      <c r="A11760" s="44" t="s">
        <v>34</v>
      </c>
      <c r="B11760" s="44" t="s">
        <v>17</v>
      </c>
      <c r="C11760" s="44" t="s">
        <v>57</v>
      </c>
      <c r="D11760" s="43">
        <v>75991.398000000001</v>
      </c>
      <c r="E11760" s="43">
        <v>-140537.978</v>
      </c>
      <c r="F11760" s="45">
        <v>-16820</v>
      </c>
      <c r="G11760" s="45">
        <v>-40340</v>
      </c>
      <c r="H11760" s="45">
        <v>-78110</v>
      </c>
      <c r="I11760" s="55">
        <f>pro[[#This Row],[Admin expenses 3]]+pro[[#This Row],[Admin expenses 2]]+pro[[#This Row],[Admin expenses 1]]+pro[[#This Row],[COGS]]</f>
        <v>-275807.978</v>
      </c>
      <c r="J11760" s="55">
        <f>pro[[#This Row],[Revenue]]+pro[[#This Row],[AdminExp]]</f>
        <v>-199816.58000000002</v>
      </c>
      <c r="K11760" s="83">
        <f>pro[[#This Row],[Profit]]/pro[[#This Row],[Revenue]]</f>
        <v>-2.6294631400254014</v>
      </c>
      <c r="L11760" s="56">
        <f t="shared" si="183"/>
        <v>11</v>
      </c>
      <c r="M11760" s="82" t="str">
        <f>"Q"&amp;" "&amp;VLOOKUP(pro[[#This Row],[Period]],Mapping!A:B,2,0)</f>
        <v>Q 4</v>
      </c>
      <c r="N11760"/>
    </row>
    <row r="11761" spans="1:14" ht="14.25" x14ac:dyDescent="0.2">
      <c r="A11761" s="44" t="s">
        <v>34</v>
      </c>
      <c r="B11761" s="44" t="s">
        <v>17</v>
      </c>
      <c r="C11761" s="44" t="s">
        <v>57</v>
      </c>
      <c r="D11761" s="43">
        <v>1222779.838</v>
      </c>
      <c r="E11761" s="43">
        <v>-1602906.9769999997</v>
      </c>
      <c r="F11761" s="45">
        <v>-28680</v>
      </c>
      <c r="G11761" s="45">
        <v>-106040</v>
      </c>
      <c r="H11761" s="45">
        <v>-31340</v>
      </c>
      <c r="I11761" s="55">
        <f>pro[[#This Row],[Admin expenses 3]]+pro[[#This Row],[Admin expenses 2]]+pro[[#This Row],[Admin expenses 1]]+pro[[#This Row],[COGS]]</f>
        <v>-1768966.9769999997</v>
      </c>
      <c r="J11761" s="55">
        <f>pro[[#This Row],[Revenue]]+pro[[#This Row],[AdminExp]]</f>
        <v>-546187.13899999973</v>
      </c>
      <c r="K11761" s="83">
        <f>pro[[#This Row],[Profit]]/pro[[#This Row],[Revenue]]</f>
        <v>-0.4466765987026356</v>
      </c>
      <c r="L11761" s="56">
        <f t="shared" si="183"/>
        <v>11</v>
      </c>
      <c r="M11761" s="82" t="str">
        <f>"Q"&amp;" "&amp;VLOOKUP(pro[[#This Row],[Period]],Mapping!A:B,2,0)</f>
        <v>Q 4</v>
      </c>
      <c r="N11761"/>
    </row>
    <row r="11762" spans="1:14" ht="14.25" x14ac:dyDescent="0.2">
      <c r="A11762" s="44" t="s">
        <v>34</v>
      </c>
      <c r="B11762" s="44" t="s">
        <v>17</v>
      </c>
      <c r="C11762" s="44" t="s">
        <v>57</v>
      </c>
      <c r="D11762" s="43">
        <v>693987.51099999994</v>
      </c>
      <c r="E11762" s="43">
        <v>-923363.63699999987</v>
      </c>
      <c r="F11762" s="45">
        <v>-39980</v>
      </c>
      <c r="G11762" s="45">
        <v>-82530</v>
      </c>
      <c r="H11762" s="45">
        <v>-28570</v>
      </c>
      <c r="I11762" s="55">
        <f>pro[[#This Row],[Admin expenses 3]]+pro[[#This Row],[Admin expenses 2]]+pro[[#This Row],[Admin expenses 1]]+pro[[#This Row],[COGS]]</f>
        <v>-1074443.6369999999</v>
      </c>
      <c r="J11762" s="55">
        <f>pro[[#This Row],[Revenue]]+pro[[#This Row],[AdminExp]]</f>
        <v>-380456.12599999993</v>
      </c>
      <c r="K11762" s="83">
        <f>pro[[#This Row],[Profit]]/pro[[#This Row],[Revenue]]</f>
        <v>-0.54821753989748667</v>
      </c>
      <c r="L11762" s="56">
        <f t="shared" si="183"/>
        <v>11</v>
      </c>
      <c r="M11762" s="82" t="str">
        <f>"Q"&amp;" "&amp;VLOOKUP(pro[[#This Row],[Period]],Mapping!A:B,2,0)</f>
        <v>Q 4</v>
      </c>
      <c r="N11762"/>
    </row>
    <row r="11763" spans="1:14" ht="14.25" x14ac:dyDescent="0.2">
      <c r="A11763" s="44" t="s">
        <v>34</v>
      </c>
      <c r="B11763" s="44" t="s">
        <v>17</v>
      </c>
      <c r="C11763" s="44" t="s">
        <v>57</v>
      </c>
      <c r="D11763" s="43">
        <v>403255.26499999996</v>
      </c>
      <c r="E11763" s="43">
        <v>-534330.79</v>
      </c>
      <c r="F11763" s="45">
        <v>-90570</v>
      </c>
      <c r="G11763" s="45">
        <v>-21650</v>
      </c>
      <c r="H11763" s="45">
        <v>-53910</v>
      </c>
      <c r="I11763" s="55">
        <f>pro[[#This Row],[Admin expenses 3]]+pro[[#This Row],[Admin expenses 2]]+pro[[#This Row],[Admin expenses 1]]+pro[[#This Row],[COGS]]</f>
        <v>-700460.79</v>
      </c>
      <c r="J11763" s="55">
        <f>pro[[#This Row],[Revenue]]+pro[[#This Row],[AdminExp]]</f>
        <v>-297205.52500000008</v>
      </c>
      <c r="K11763" s="83">
        <f>pro[[#This Row],[Profit]]/pro[[#This Row],[Revenue]]</f>
        <v>-0.73701585768508227</v>
      </c>
      <c r="L11763" s="56">
        <f t="shared" si="183"/>
        <v>11</v>
      </c>
      <c r="M11763" s="82" t="str">
        <f>"Q"&amp;" "&amp;VLOOKUP(pro[[#This Row],[Period]],Mapping!A:B,2,0)</f>
        <v>Q 4</v>
      </c>
      <c r="N11763"/>
    </row>
    <row r="11764" spans="1:14" ht="14.25" x14ac:dyDescent="0.2">
      <c r="A11764" s="44" t="s">
        <v>34</v>
      </c>
      <c r="B11764" s="44" t="s">
        <v>17</v>
      </c>
      <c r="C11764" s="44" t="s">
        <v>57</v>
      </c>
      <c r="D11764" s="43">
        <v>632333.23299999989</v>
      </c>
      <c r="E11764" s="43">
        <v>-841969.478</v>
      </c>
      <c r="F11764" s="45">
        <v>-53770</v>
      </c>
      <c r="G11764" s="45">
        <v>-19450</v>
      </c>
      <c r="H11764" s="45">
        <v>-13950</v>
      </c>
      <c r="I11764" s="55">
        <f>pro[[#This Row],[Admin expenses 3]]+pro[[#This Row],[Admin expenses 2]]+pro[[#This Row],[Admin expenses 1]]+pro[[#This Row],[COGS]]</f>
        <v>-929139.478</v>
      </c>
      <c r="J11764" s="55">
        <f>pro[[#This Row],[Revenue]]+pro[[#This Row],[AdminExp]]</f>
        <v>-296806.24500000011</v>
      </c>
      <c r="K11764" s="83">
        <f>pro[[#This Row],[Profit]]/pro[[#This Row],[Revenue]]</f>
        <v>-0.46938264432481624</v>
      </c>
      <c r="L11764" s="56">
        <f t="shared" si="183"/>
        <v>11</v>
      </c>
      <c r="M11764" s="82" t="str">
        <f>"Q"&amp;" "&amp;VLOOKUP(pro[[#This Row],[Period]],Mapping!A:B,2,0)</f>
        <v>Q 4</v>
      </c>
      <c r="N11764"/>
    </row>
    <row r="11765" spans="1:14" ht="14.25" x14ac:dyDescent="0.2">
      <c r="A11765" s="44" t="s">
        <v>34</v>
      </c>
      <c r="B11765" s="44" t="s">
        <v>17</v>
      </c>
      <c r="C11765" s="44" t="s">
        <v>57</v>
      </c>
      <c r="D11765" s="43">
        <v>3192.2730000000001</v>
      </c>
      <c r="E11765" s="43">
        <v>-218.90399999999997</v>
      </c>
      <c r="F11765" s="45">
        <v>-50650</v>
      </c>
      <c r="G11765" s="45">
        <v>-64680</v>
      </c>
      <c r="H11765" s="45">
        <v>-47060</v>
      </c>
      <c r="I11765" s="55">
        <f>pro[[#This Row],[Admin expenses 3]]+pro[[#This Row],[Admin expenses 2]]+pro[[#This Row],[Admin expenses 1]]+pro[[#This Row],[COGS]]</f>
        <v>-162608.90400000001</v>
      </c>
      <c r="J11765" s="55">
        <f>pro[[#This Row],[Revenue]]+pro[[#This Row],[AdminExp]]</f>
        <v>-159416.63100000002</v>
      </c>
      <c r="K11765" s="83">
        <f>pro[[#This Row],[Profit]]/pro[[#This Row],[Revenue]]</f>
        <v>-49.938282534106584</v>
      </c>
      <c r="L11765" s="56">
        <f t="shared" si="183"/>
        <v>11</v>
      </c>
      <c r="M11765" s="82" t="str">
        <f>"Q"&amp;" "&amp;VLOOKUP(pro[[#This Row],[Period]],Mapping!A:B,2,0)</f>
        <v>Q 4</v>
      </c>
      <c r="N11765"/>
    </row>
    <row r="11766" spans="1:14" ht="14.25" x14ac:dyDescent="0.2">
      <c r="A11766" s="44" t="s">
        <v>34</v>
      </c>
      <c r="B11766" s="44" t="s">
        <v>17</v>
      </c>
      <c r="C11766" s="44" t="s">
        <v>57</v>
      </c>
      <c r="D11766" s="43">
        <v>128650.08799999999</v>
      </c>
      <c r="E11766" s="43">
        <v>-177330.37</v>
      </c>
      <c r="F11766" s="45">
        <v>-72180</v>
      </c>
      <c r="G11766" s="45">
        <v>-44710</v>
      </c>
      <c r="H11766" s="45">
        <v>-51510</v>
      </c>
      <c r="I11766" s="55">
        <f>pro[[#This Row],[Admin expenses 3]]+pro[[#This Row],[Admin expenses 2]]+pro[[#This Row],[Admin expenses 1]]+pro[[#This Row],[COGS]]</f>
        <v>-345730.37</v>
      </c>
      <c r="J11766" s="55">
        <f>pro[[#This Row],[Revenue]]+pro[[#This Row],[AdminExp]]</f>
        <v>-217080.28200000001</v>
      </c>
      <c r="K11766" s="83">
        <f>pro[[#This Row],[Profit]]/pro[[#This Row],[Revenue]]</f>
        <v>-1.6873698679475448</v>
      </c>
      <c r="L11766" s="56">
        <f t="shared" si="183"/>
        <v>11</v>
      </c>
      <c r="M11766" s="82" t="str">
        <f>"Q"&amp;" "&amp;VLOOKUP(pro[[#This Row],[Period]],Mapping!A:B,2,0)</f>
        <v>Q 4</v>
      </c>
      <c r="N11766"/>
    </row>
    <row r="11767" spans="1:14" ht="14.25" x14ac:dyDescent="0.2">
      <c r="A11767" s="44" t="s">
        <v>34</v>
      </c>
      <c r="B11767" s="44" t="s">
        <v>17</v>
      </c>
      <c r="C11767" s="44" t="s">
        <v>57</v>
      </c>
      <c r="D11767" s="43">
        <v>60799.332999999999</v>
      </c>
      <c r="E11767" s="43">
        <v>-85610.174999999988</v>
      </c>
      <c r="F11767" s="45">
        <v>-47330</v>
      </c>
      <c r="G11767" s="45">
        <v>-52200</v>
      </c>
      <c r="H11767" s="45">
        <v>-46720</v>
      </c>
      <c r="I11767" s="55">
        <f>pro[[#This Row],[Admin expenses 3]]+pro[[#This Row],[Admin expenses 2]]+pro[[#This Row],[Admin expenses 1]]+pro[[#This Row],[COGS]]</f>
        <v>-231860.17499999999</v>
      </c>
      <c r="J11767" s="55">
        <f>pro[[#This Row],[Revenue]]+pro[[#This Row],[AdminExp]]</f>
        <v>-171060.842</v>
      </c>
      <c r="K11767" s="83">
        <f>pro[[#This Row],[Profit]]/pro[[#This Row],[Revenue]]</f>
        <v>-2.8135315563412515</v>
      </c>
      <c r="L11767" s="56">
        <f t="shared" si="183"/>
        <v>11</v>
      </c>
      <c r="M11767" s="82" t="str">
        <f>"Q"&amp;" "&amp;VLOOKUP(pro[[#This Row],[Period]],Mapping!A:B,2,0)</f>
        <v>Q 4</v>
      </c>
      <c r="N11767"/>
    </row>
    <row r="11768" spans="1:14" ht="14.25" x14ac:dyDescent="0.2">
      <c r="A11768" s="44" t="s">
        <v>34</v>
      </c>
      <c r="B11768" s="44" t="s">
        <v>17</v>
      </c>
      <c r="C11768" s="44" t="s">
        <v>57</v>
      </c>
      <c r="D11768" s="43">
        <v>136733.198</v>
      </c>
      <c r="E11768" s="43">
        <v>-181815.36800000002</v>
      </c>
      <c r="F11768" s="45">
        <v>-35360</v>
      </c>
      <c r="G11768" s="45">
        <v>-20330</v>
      </c>
      <c r="H11768" s="45">
        <v>-58400</v>
      </c>
      <c r="I11768" s="55">
        <f>pro[[#This Row],[Admin expenses 3]]+pro[[#This Row],[Admin expenses 2]]+pro[[#This Row],[Admin expenses 1]]+pro[[#This Row],[COGS]]</f>
        <v>-295905.36800000002</v>
      </c>
      <c r="J11768" s="55">
        <f>pro[[#This Row],[Revenue]]+pro[[#This Row],[AdminExp]]</f>
        <v>-159172.17000000001</v>
      </c>
      <c r="K11768" s="83">
        <f>pro[[#This Row],[Profit]]/pro[[#This Row],[Revenue]]</f>
        <v>-1.1641077099652128</v>
      </c>
      <c r="L11768" s="56">
        <f t="shared" si="183"/>
        <v>11</v>
      </c>
      <c r="M11768" s="82" t="str">
        <f>"Q"&amp;" "&amp;VLOOKUP(pro[[#This Row],[Period]],Mapping!A:B,2,0)</f>
        <v>Q 4</v>
      </c>
      <c r="N11768"/>
    </row>
    <row r="11769" spans="1:14" ht="14.25" x14ac:dyDescent="0.2">
      <c r="A11769" s="44" t="s">
        <v>34</v>
      </c>
      <c r="B11769" s="44" t="s">
        <v>17</v>
      </c>
      <c r="C11769" s="44" t="s">
        <v>57</v>
      </c>
      <c r="D11769" s="43">
        <v>72292.92</v>
      </c>
      <c r="E11769" s="43">
        <v>-96912.885999999999</v>
      </c>
      <c r="F11769" s="45">
        <v>-53020</v>
      </c>
      <c r="G11769" s="45">
        <v>-81310</v>
      </c>
      <c r="H11769" s="45">
        <v>-81960</v>
      </c>
      <c r="I11769" s="55">
        <f>pro[[#This Row],[Admin expenses 3]]+pro[[#This Row],[Admin expenses 2]]+pro[[#This Row],[Admin expenses 1]]+pro[[#This Row],[COGS]]</f>
        <v>-313202.886</v>
      </c>
      <c r="J11769" s="55">
        <f>pro[[#This Row],[Revenue]]+pro[[#This Row],[AdminExp]]</f>
        <v>-240909.96600000001</v>
      </c>
      <c r="K11769" s="83">
        <f>pro[[#This Row],[Profit]]/pro[[#This Row],[Revenue]]</f>
        <v>-3.3324143775075075</v>
      </c>
      <c r="L11769" s="56">
        <f t="shared" si="183"/>
        <v>11</v>
      </c>
      <c r="M11769" s="82" t="str">
        <f>"Q"&amp;" "&amp;VLOOKUP(pro[[#This Row],[Period]],Mapping!A:B,2,0)</f>
        <v>Q 4</v>
      </c>
      <c r="N11769"/>
    </row>
    <row r="11770" spans="1:14" ht="14.25" x14ac:dyDescent="0.2">
      <c r="A11770" s="44" t="s">
        <v>34</v>
      </c>
      <c r="B11770" s="44" t="s">
        <v>17</v>
      </c>
      <c r="C11770" s="44" t="s">
        <v>57</v>
      </c>
      <c r="D11770" s="43">
        <v>69935.87999999999</v>
      </c>
      <c r="E11770" s="43">
        <v>-89665.37999999999</v>
      </c>
      <c r="F11770" s="45">
        <v>-107140</v>
      </c>
      <c r="G11770" s="45">
        <v>-32940</v>
      </c>
      <c r="H11770" s="45">
        <v>-99830</v>
      </c>
      <c r="I11770" s="55">
        <f>pro[[#This Row],[Admin expenses 3]]+pro[[#This Row],[Admin expenses 2]]+pro[[#This Row],[Admin expenses 1]]+pro[[#This Row],[COGS]]</f>
        <v>-329575.38</v>
      </c>
      <c r="J11770" s="55">
        <f>pro[[#This Row],[Revenue]]+pro[[#This Row],[AdminExp]]</f>
        <v>-259639.5</v>
      </c>
      <c r="K11770" s="83">
        <f>pro[[#This Row],[Profit]]/pro[[#This Row],[Revenue]]</f>
        <v>-3.7125363976259402</v>
      </c>
      <c r="L11770" s="56">
        <f t="shared" si="183"/>
        <v>11</v>
      </c>
      <c r="M11770" s="82" t="str">
        <f>"Q"&amp;" "&amp;VLOOKUP(pro[[#This Row],[Period]],Mapping!A:B,2,0)</f>
        <v>Q 4</v>
      </c>
      <c r="N11770"/>
    </row>
    <row r="11771" spans="1:14" ht="14.25" x14ac:dyDescent="0.2">
      <c r="A11771" s="44" t="s">
        <v>34</v>
      </c>
      <c r="B11771" s="44" t="s">
        <v>17</v>
      </c>
      <c r="C11771" s="44" t="s">
        <v>57</v>
      </c>
      <c r="D11771" s="43">
        <v>61010.158999999992</v>
      </c>
      <c r="E11771" s="43">
        <v>-84398.16</v>
      </c>
      <c r="F11771" s="45">
        <v>-15920</v>
      </c>
      <c r="G11771" s="45">
        <v>-70000</v>
      </c>
      <c r="H11771" s="45">
        <v>-59260</v>
      </c>
      <c r="I11771" s="55">
        <f>pro[[#This Row],[Admin expenses 3]]+pro[[#This Row],[Admin expenses 2]]+pro[[#This Row],[Admin expenses 1]]+pro[[#This Row],[COGS]]</f>
        <v>-229578.16</v>
      </c>
      <c r="J11771" s="55">
        <f>pro[[#This Row],[Revenue]]+pro[[#This Row],[AdminExp]]</f>
        <v>-168568.00100000002</v>
      </c>
      <c r="K11771" s="83">
        <f>pro[[#This Row],[Profit]]/pro[[#This Row],[Revenue]]</f>
        <v>-2.7629497080969752</v>
      </c>
      <c r="L11771" s="56">
        <f t="shared" si="183"/>
        <v>11</v>
      </c>
      <c r="M11771" s="82" t="str">
        <f>"Q"&amp;" "&amp;VLOOKUP(pro[[#This Row],[Period]],Mapping!A:B,2,0)</f>
        <v>Q 4</v>
      </c>
      <c r="N11771"/>
    </row>
    <row r="11772" spans="1:14" ht="14.25" x14ac:dyDescent="0.2">
      <c r="A11772" s="44" t="s">
        <v>34</v>
      </c>
      <c r="B11772" s="44" t="s">
        <v>17</v>
      </c>
      <c r="C11772" s="44" t="s">
        <v>57</v>
      </c>
      <c r="D11772" s="43">
        <v>60713.239999999991</v>
      </c>
      <c r="E11772" s="43">
        <v>-83933.402000000002</v>
      </c>
      <c r="F11772" s="45">
        <v>-83400</v>
      </c>
      <c r="G11772" s="45">
        <v>-18480</v>
      </c>
      <c r="H11772" s="45">
        <v>-17290</v>
      </c>
      <c r="I11772" s="55">
        <f>pro[[#This Row],[Admin expenses 3]]+pro[[#This Row],[Admin expenses 2]]+pro[[#This Row],[Admin expenses 1]]+pro[[#This Row],[COGS]]</f>
        <v>-203103.402</v>
      </c>
      <c r="J11772" s="55">
        <f>pro[[#This Row],[Revenue]]+pro[[#This Row],[AdminExp]]</f>
        <v>-142390.16200000001</v>
      </c>
      <c r="K11772" s="83">
        <f>pro[[#This Row],[Profit]]/pro[[#This Row],[Revenue]]</f>
        <v>-2.3452901212322064</v>
      </c>
      <c r="L11772" s="56">
        <f t="shared" si="183"/>
        <v>11</v>
      </c>
      <c r="M11772" s="82" t="str">
        <f>"Q"&amp;" "&amp;VLOOKUP(pro[[#This Row],[Period]],Mapping!A:B,2,0)</f>
        <v>Q 4</v>
      </c>
      <c r="N11772"/>
    </row>
    <row r="11773" spans="1:14" ht="14.25" x14ac:dyDescent="0.2">
      <c r="A11773" s="44" t="s">
        <v>34</v>
      </c>
      <c r="B11773" s="44" t="s">
        <v>17</v>
      </c>
      <c r="C11773" s="44" t="s">
        <v>58</v>
      </c>
      <c r="D11773" s="43">
        <v>57936.878999999994</v>
      </c>
      <c r="E11773" s="43">
        <v>-76066.213999999993</v>
      </c>
      <c r="F11773" s="45">
        <v>-56880</v>
      </c>
      <c r="G11773" s="45">
        <v>-19290</v>
      </c>
      <c r="H11773" s="45">
        <v>-72120</v>
      </c>
      <c r="I11773" s="55">
        <f>pro[[#This Row],[Admin expenses 3]]+pro[[#This Row],[Admin expenses 2]]+pro[[#This Row],[Admin expenses 1]]+pro[[#This Row],[COGS]]</f>
        <v>-224356.21399999998</v>
      </c>
      <c r="J11773" s="55">
        <f>pro[[#This Row],[Revenue]]+pro[[#This Row],[AdminExp]]</f>
        <v>-166419.33499999999</v>
      </c>
      <c r="K11773" s="83">
        <f>pro[[#This Row],[Profit]]/pro[[#This Row],[Revenue]]</f>
        <v>-2.8724249195404536</v>
      </c>
      <c r="L11773" s="56">
        <f t="shared" si="183"/>
        <v>11</v>
      </c>
      <c r="M11773" s="82" t="str">
        <f>"Q"&amp;" "&amp;VLOOKUP(pro[[#This Row],[Period]],Mapping!A:B,2,0)</f>
        <v>Q 4</v>
      </c>
      <c r="N11773"/>
    </row>
    <row r="11774" spans="1:14" ht="14.25" x14ac:dyDescent="0.2">
      <c r="A11774" s="44" t="s">
        <v>34</v>
      </c>
      <c r="B11774" s="44" t="s">
        <v>17</v>
      </c>
      <c r="C11774" s="44" t="s">
        <v>59</v>
      </c>
      <c r="D11774" s="43">
        <v>130841.158</v>
      </c>
      <c r="E11774" s="43">
        <v>-167193.59299999999</v>
      </c>
      <c r="F11774" s="45">
        <v>-12690</v>
      </c>
      <c r="G11774" s="45">
        <v>-27260</v>
      </c>
      <c r="H11774" s="45">
        <v>-71270</v>
      </c>
      <c r="I11774" s="55">
        <f>pro[[#This Row],[Admin expenses 3]]+pro[[#This Row],[Admin expenses 2]]+pro[[#This Row],[Admin expenses 1]]+pro[[#This Row],[COGS]]</f>
        <v>-278413.59299999999</v>
      </c>
      <c r="J11774" s="55">
        <f>pro[[#This Row],[Revenue]]+pro[[#This Row],[AdminExp]]</f>
        <v>-147572.435</v>
      </c>
      <c r="K11774" s="83">
        <f>pro[[#This Row],[Profit]]/pro[[#This Row],[Revenue]]</f>
        <v>-1.1278747242515235</v>
      </c>
      <c r="L11774" s="56">
        <f t="shared" si="183"/>
        <v>11</v>
      </c>
      <c r="M11774" s="82" t="str">
        <f>"Q"&amp;" "&amp;VLOOKUP(pro[[#This Row],[Period]],Mapping!A:B,2,0)</f>
        <v>Q 4</v>
      </c>
      <c r="N11774"/>
    </row>
    <row r="11775" spans="1:14" ht="14.25" x14ac:dyDescent="0.2">
      <c r="A11775" s="44" t="s">
        <v>34</v>
      </c>
      <c r="B11775" s="44" t="s">
        <v>17</v>
      </c>
      <c r="C11775" s="44" t="s">
        <v>57</v>
      </c>
      <c r="D11775" s="43">
        <v>21774.983999999997</v>
      </c>
      <c r="E11775" s="43">
        <v>-27324.870999999999</v>
      </c>
      <c r="F11775" s="45">
        <v>-74150</v>
      </c>
      <c r="G11775" s="45">
        <v>-54310</v>
      </c>
      <c r="H11775" s="45">
        <v>-107180</v>
      </c>
      <c r="I11775" s="55">
        <f>pro[[#This Row],[Admin expenses 3]]+pro[[#This Row],[Admin expenses 2]]+pro[[#This Row],[Admin expenses 1]]+pro[[#This Row],[COGS]]</f>
        <v>-262964.87099999998</v>
      </c>
      <c r="J11775" s="55">
        <f>pro[[#This Row],[Revenue]]+pro[[#This Row],[AdminExp]]</f>
        <v>-241189.88699999999</v>
      </c>
      <c r="K11775" s="83">
        <f>pro[[#This Row],[Profit]]/pro[[#This Row],[Revenue]]</f>
        <v>-11.076466784085813</v>
      </c>
      <c r="L11775" s="56">
        <f t="shared" si="183"/>
        <v>11</v>
      </c>
      <c r="M11775" s="82" t="str">
        <f>"Q"&amp;" "&amp;VLOOKUP(pro[[#This Row],[Period]],Mapping!A:B,2,0)</f>
        <v>Q 4</v>
      </c>
      <c r="N11775"/>
    </row>
    <row r="11776" spans="1:14" ht="14.25" x14ac:dyDescent="0.2">
      <c r="A11776" s="44" t="s">
        <v>34</v>
      </c>
      <c r="B11776" s="44" t="s">
        <v>17</v>
      </c>
      <c r="C11776" s="44" t="s">
        <v>57</v>
      </c>
      <c r="D11776" s="43">
        <v>60731.614999999991</v>
      </c>
      <c r="E11776" s="43">
        <v>-76107.548999999985</v>
      </c>
      <c r="F11776" s="45">
        <v>-42340</v>
      </c>
      <c r="G11776" s="45">
        <v>-79920</v>
      </c>
      <c r="H11776" s="45">
        <v>-16420</v>
      </c>
      <c r="I11776" s="55">
        <f>pro[[#This Row],[Admin expenses 3]]+pro[[#This Row],[Admin expenses 2]]+pro[[#This Row],[Admin expenses 1]]+pro[[#This Row],[COGS]]</f>
        <v>-214787.549</v>
      </c>
      <c r="J11776" s="55">
        <f>pro[[#This Row],[Revenue]]+pro[[#This Row],[AdminExp]]</f>
        <v>-154055.93400000001</v>
      </c>
      <c r="K11776" s="83">
        <f>pro[[#This Row],[Profit]]/pro[[#This Row],[Revenue]]</f>
        <v>-2.5366678294328255</v>
      </c>
      <c r="L11776" s="56">
        <f t="shared" si="183"/>
        <v>11</v>
      </c>
      <c r="M11776" s="82" t="str">
        <f>"Q"&amp;" "&amp;VLOOKUP(pro[[#This Row],[Period]],Mapping!A:B,2,0)</f>
        <v>Q 4</v>
      </c>
      <c r="N11776"/>
    </row>
    <row r="11777" spans="1:14" ht="14.25" x14ac:dyDescent="0.2">
      <c r="A11777" s="44" t="s">
        <v>34</v>
      </c>
      <c r="B11777" s="44" t="s">
        <v>17</v>
      </c>
      <c r="C11777" s="44" t="s">
        <v>57</v>
      </c>
      <c r="D11777" s="43">
        <v>307789.53100000002</v>
      </c>
      <c r="E11777" s="43">
        <v>-302627.77999999997</v>
      </c>
      <c r="F11777" s="45">
        <v>-45570</v>
      </c>
      <c r="G11777" s="45">
        <v>-87450</v>
      </c>
      <c r="H11777" s="45">
        <v>-31040</v>
      </c>
      <c r="I11777" s="55">
        <f>pro[[#This Row],[Admin expenses 3]]+pro[[#This Row],[Admin expenses 2]]+pro[[#This Row],[Admin expenses 1]]+pro[[#This Row],[COGS]]</f>
        <v>-466687.77999999997</v>
      </c>
      <c r="J11777" s="55">
        <f>pro[[#This Row],[Revenue]]+pro[[#This Row],[AdminExp]]</f>
        <v>-158898.24899999995</v>
      </c>
      <c r="K11777" s="83">
        <f>pro[[#This Row],[Profit]]/pro[[#This Row],[Revenue]]</f>
        <v>-0.51625618481481084</v>
      </c>
      <c r="L11777" s="56">
        <f t="shared" si="183"/>
        <v>11</v>
      </c>
      <c r="M11777" s="82" t="str">
        <f>"Q"&amp;" "&amp;VLOOKUP(pro[[#This Row],[Period]],Mapping!A:B,2,0)</f>
        <v>Q 4</v>
      </c>
      <c r="N11777"/>
    </row>
    <row r="11778" spans="1:14" ht="14.25" x14ac:dyDescent="0.2">
      <c r="A11778" s="44" t="s">
        <v>34</v>
      </c>
      <c r="B11778" s="44" t="s">
        <v>17</v>
      </c>
      <c r="C11778" s="44" t="s">
        <v>57</v>
      </c>
      <c r="D11778" s="43">
        <v>926374.55399999989</v>
      </c>
      <c r="E11778" s="43">
        <v>-914778.3189999999</v>
      </c>
      <c r="F11778" s="45">
        <v>-14910</v>
      </c>
      <c r="G11778" s="45">
        <v>-101650</v>
      </c>
      <c r="H11778" s="45">
        <v>-91320</v>
      </c>
      <c r="I11778" s="55">
        <f>pro[[#This Row],[Admin expenses 3]]+pro[[#This Row],[Admin expenses 2]]+pro[[#This Row],[Admin expenses 1]]+pro[[#This Row],[COGS]]</f>
        <v>-1122658.3189999999</v>
      </c>
      <c r="J11778" s="55">
        <f>pro[[#This Row],[Revenue]]+pro[[#This Row],[AdminExp]]</f>
        <v>-196283.76500000001</v>
      </c>
      <c r="K11778" s="83">
        <f>pro[[#This Row],[Profit]]/pro[[#This Row],[Revenue]]</f>
        <v>-0.21188380461495279</v>
      </c>
      <c r="L11778" s="56">
        <f t="shared" ref="L11778:L11841" si="184">MONTH(DATEVALUE(A11778&amp;"1"))</f>
        <v>11</v>
      </c>
      <c r="M11778" s="82" t="str">
        <f>"Q"&amp;" "&amp;VLOOKUP(pro[[#This Row],[Period]],Mapping!A:B,2,0)</f>
        <v>Q 4</v>
      </c>
      <c r="N11778"/>
    </row>
    <row r="11779" spans="1:14" ht="14.25" x14ac:dyDescent="0.2">
      <c r="A11779" s="44" t="s">
        <v>34</v>
      </c>
      <c r="B11779" s="44" t="s">
        <v>17</v>
      </c>
      <c r="C11779" s="44" t="s">
        <v>57</v>
      </c>
      <c r="D11779" s="43">
        <v>103419.89699999998</v>
      </c>
      <c r="E11779" s="43">
        <v>-107184.182</v>
      </c>
      <c r="F11779" s="45">
        <v>-55800</v>
      </c>
      <c r="G11779" s="45">
        <v>-66350</v>
      </c>
      <c r="H11779" s="45">
        <v>-68150</v>
      </c>
      <c r="I11779" s="55">
        <f>pro[[#This Row],[Admin expenses 3]]+pro[[#This Row],[Admin expenses 2]]+pro[[#This Row],[Admin expenses 1]]+pro[[#This Row],[COGS]]</f>
        <v>-297484.18200000003</v>
      </c>
      <c r="J11779" s="55">
        <f>pro[[#This Row],[Revenue]]+pro[[#This Row],[AdminExp]]</f>
        <v>-194064.28500000003</v>
      </c>
      <c r="K11779" s="83">
        <f>pro[[#This Row],[Profit]]/pro[[#This Row],[Revenue]]</f>
        <v>-1.8764695250083265</v>
      </c>
      <c r="L11779" s="56">
        <f t="shared" si="184"/>
        <v>11</v>
      </c>
      <c r="M11779" s="82" t="str">
        <f>"Q"&amp;" "&amp;VLOOKUP(pro[[#This Row],[Period]],Mapping!A:B,2,0)</f>
        <v>Q 4</v>
      </c>
      <c r="N11779"/>
    </row>
    <row r="11780" spans="1:14" ht="14.25" x14ac:dyDescent="0.2">
      <c r="A11780" s="44" t="s">
        <v>34</v>
      </c>
      <c r="B11780" s="44" t="s">
        <v>17</v>
      </c>
      <c r="C11780" s="44" t="s">
        <v>58</v>
      </c>
      <c r="D11780" s="43">
        <v>259658.47599999997</v>
      </c>
      <c r="E11780" s="43">
        <v>-270518.47199999995</v>
      </c>
      <c r="F11780" s="45">
        <v>-29690</v>
      </c>
      <c r="G11780" s="45">
        <v>-40560</v>
      </c>
      <c r="H11780" s="45">
        <v>-21240</v>
      </c>
      <c r="I11780" s="55">
        <f>pro[[#This Row],[Admin expenses 3]]+pro[[#This Row],[Admin expenses 2]]+pro[[#This Row],[Admin expenses 1]]+pro[[#This Row],[COGS]]</f>
        <v>-362008.47199999995</v>
      </c>
      <c r="J11780" s="55">
        <f>pro[[#This Row],[Revenue]]+pro[[#This Row],[AdminExp]]</f>
        <v>-102349.99599999998</v>
      </c>
      <c r="K11780" s="83">
        <f>pro[[#This Row],[Profit]]/pro[[#This Row],[Revenue]]</f>
        <v>-0.39417159638570781</v>
      </c>
      <c r="L11780" s="56">
        <f t="shared" si="184"/>
        <v>11</v>
      </c>
      <c r="M11780" s="82" t="str">
        <f>"Q"&amp;" "&amp;VLOOKUP(pro[[#This Row],[Period]],Mapping!A:B,2,0)</f>
        <v>Q 4</v>
      </c>
      <c r="N11780"/>
    </row>
    <row r="11781" spans="1:14" ht="14.25" x14ac:dyDescent="0.2">
      <c r="A11781" s="44" t="s">
        <v>34</v>
      </c>
      <c r="B11781" s="44" t="s">
        <v>17</v>
      </c>
      <c r="C11781" s="44" t="s">
        <v>59</v>
      </c>
      <c r="D11781" s="43">
        <v>1582487.1019999997</v>
      </c>
      <c r="E11781" s="43">
        <v>-51732.421999999999</v>
      </c>
      <c r="F11781" s="45">
        <v>-67540</v>
      </c>
      <c r="G11781" s="45">
        <v>-74980</v>
      </c>
      <c r="H11781" s="45">
        <v>-19900</v>
      </c>
      <c r="I11781" s="55">
        <f>pro[[#This Row],[Admin expenses 3]]+pro[[#This Row],[Admin expenses 2]]+pro[[#This Row],[Admin expenses 1]]+pro[[#This Row],[COGS]]</f>
        <v>-214152.42199999999</v>
      </c>
      <c r="J11781" s="55">
        <f>pro[[#This Row],[Revenue]]+pro[[#This Row],[AdminExp]]</f>
        <v>1368334.6799999997</v>
      </c>
      <c r="K11781" s="83">
        <f>pro[[#This Row],[Profit]]/pro[[#This Row],[Revenue]]</f>
        <v>0.86467351188559638</v>
      </c>
      <c r="L11781" s="56">
        <f t="shared" si="184"/>
        <v>11</v>
      </c>
      <c r="M11781" s="82" t="str">
        <f>"Q"&amp;" "&amp;VLOOKUP(pro[[#This Row],[Period]],Mapping!A:B,2,0)</f>
        <v>Q 4</v>
      </c>
      <c r="N11781"/>
    </row>
    <row r="11782" spans="1:14" ht="14.25" x14ac:dyDescent="0.2">
      <c r="A11782" s="44" t="s">
        <v>34</v>
      </c>
      <c r="B11782" s="44" t="s">
        <v>17</v>
      </c>
      <c r="C11782" s="44" t="s">
        <v>57</v>
      </c>
      <c r="D11782" s="43">
        <v>3917247.943</v>
      </c>
      <c r="E11782" s="43">
        <v>-402769.80100000004</v>
      </c>
      <c r="F11782" s="45">
        <v>-57550</v>
      </c>
      <c r="G11782" s="45">
        <v>-54460</v>
      </c>
      <c r="H11782" s="45">
        <v>-83150</v>
      </c>
      <c r="I11782" s="55">
        <f>pro[[#This Row],[Admin expenses 3]]+pro[[#This Row],[Admin expenses 2]]+pro[[#This Row],[Admin expenses 1]]+pro[[#This Row],[COGS]]</f>
        <v>-597929.80099999998</v>
      </c>
      <c r="J11782" s="55">
        <f>pro[[#This Row],[Revenue]]+pro[[#This Row],[AdminExp]]</f>
        <v>3319318.142</v>
      </c>
      <c r="K11782" s="83">
        <f>pro[[#This Row],[Profit]]/pro[[#This Row],[Revenue]]</f>
        <v>0.84735972557762607</v>
      </c>
      <c r="L11782" s="56">
        <f t="shared" si="184"/>
        <v>11</v>
      </c>
      <c r="M11782" s="82" t="str">
        <f>"Q"&amp;" "&amp;VLOOKUP(pro[[#This Row],[Period]],Mapping!A:B,2,0)</f>
        <v>Q 4</v>
      </c>
      <c r="N11782"/>
    </row>
    <row r="11783" spans="1:14" ht="14.25" x14ac:dyDescent="0.2">
      <c r="A11783" s="44" t="s">
        <v>34</v>
      </c>
      <c r="B11783" s="44" t="s">
        <v>17</v>
      </c>
      <c r="C11783" s="44" t="s">
        <v>57</v>
      </c>
      <c r="D11783" s="43">
        <v>328746.10299999994</v>
      </c>
      <c r="E11783" s="43">
        <v>-208446.889</v>
      </c>
      <c r="F11783" s="45">
        <v>-44410</v>
      </c>
      <c r="G11783" s="45">
        <v>-47800</v>
      </c>
      <c r="H11783" s="45">
        <v>-24850</v>
      </c>
      <c r="I11783" s="55">
        <f>pro[[#This Row],[Admin expenses 3]]+pro[[#This Row],[Admin expenses 2]]+pro[[#This Row],[Admin expenses 1]]+pro[[#This Row],[COGS]]</f>
        <v>-325506.88899999997</v>
      </c>
      <c r="J11783" s="55">
        <f>pro[[#This Row],[Revenue]]+pro[[#This Row],[AdminExp]]</f>
        <v>3239.2139999999781</v>
      </c>
      <c r="K11783" s="83">
        <f>pro[[#This Row],[Profit]]/pro[[#This Row],[Revenue]]</f>
        <v>9.8532392336829581E-3</v>
      </c>
      <c r="L11783" s="56">
        <f t="shared" si="184"/>
        <v>11</v>
      </c>
      <c r="M11783" s="82" t="str">
        <f>"Q"&amp;" "&amp;VLOOKUP(pro[[#This Row],[Period]],Mapping!A:B,2,0)</f>
        <v>Q 4</v>
      </c>
      <c r="N11783"/>
    </row>
    <row r="11784" spans="1:14" ht="14.25" x14ac:dyDescent="0.2">
      <c r="A11784" s="44" t="s">
        <v>34</v>
      </c>
      <c r="B11784" s="44" t="s">
        <v>17</v>
      </c>
      <c r="C11784" s="44" t="s">
        <v>57</v>
      </c>
      <c r="D11784" s="43">
        <v>59421.46</v>
      </c>
      <c r="E11784" s="43">
        <v>-11987.422999999999</v>
      </c>
      <c r="F11784" s="45">
        <v>-13490</v>
      </c>
      <c r="G11784" s="45">
        <v>-42590</v>
      </c>
      <c r="H11784" s="45">
        <v>-38840</v>
      </c>
      <c r="I11784" s="55">
        <f>pro[[#This Row],[Admin expenses 3]]+pro[[#This Row],[Admin expenses 2]]+pro[[#This Row],[Admin expenses 1]]+pro[[#This Row],[COGS]]</f>
        <v>-106907.423</v>
      </c>
      <c r="J11784" s="55">
        <f>pro[[#This Row],[Revenue]]+pro[[#This Row],[AdminExp]]</f>
        <v>-47485.962999999996</v>
      </c>
      <c r="K11784" s="83">
        <f>pro[[#This Row],[Profit]]/pro[[#This Row],[Revenue]]</f>
        <v>-0.79913827428676432</v>
      </c>
      <c r="L11784" s="56">
        <f t="shared" si="184"/>
        <v>11</v>
      </c>
      <c r="M11784" s="82" t="str">
        <f>"Q"&amp;" "&amp;VLOOKUP(pro[[#This Row],[Period]],Mapping!A:B,2,0)</f>
        <v>Q 4</v>
      </c>
      <c r="N11784"/>
    </row>
    <row r="11785" spans="1:14" ht="14.25" x14ac:dyDescent="0.2">
      <c r="A11785" s="44" t="s">
        <v>34</v>
      </c>
      <c r="B11785" s="44" t="s">
        <v>17</v>
      </c>
      <c r="C11785" s="44" t="s">
        <v>58</v>
      </c>
      <c r="D11785" s="43">
        <v>70367.555999999997</v>
      </c>
      <c r="E11785" s="43">
        <v>-59579.813999999998</v>
      </c>
      <c r="F11785" s="45">
        <v>-55310</v>
      </c>
      <c r="G11785" s="45">
        <v>-83180</v>
      </c>
      <c r="H11785" s="45">
        <v>-68590</v>
      </c>
      <c r="I11785" s="55">
        <f>pro[[#This Row],[Admin expenses 3]]+pro[[#This Row],[Admin expenses 2]]+pro[[#This Row],[Admin expenses 1]]+pro[[#This Row],[COGS]]</f>
        <v>-266659.81400000001</v>
      </c>
      <c r="J11785" s="55">
        <f>pro[[#This Row],[Revenue]]+pro[[#This Row],[AdminExp]]</f>
        <v>-196292.25800000003</v>
      </c>
      <c r="K11785" s="83">
        <f>pro[[#This Row],[Profit]]/pro[[#This Row],[Revenue]]</f>
        <v>-2.7895278613911225</v>
      </c>
      <c r="L11785" s="56">
        <f t="shared" si="184"/>
        <v>11</v>
      </c>
      <c r="M11785" s="82" t="str">
        <f>"Q"&amp;" "&amp;VLOOKUP(pro[[#This Row],[Period]],Mapping!A:B,2,0)</f>
        <v>Q 4</v>
      </c>
      <c r="N11785"/>
    </row>
    <row r="11786" spans="1:14" ht="14.25" x14ac:dyDescent="0.2">
      <c r="A11786" s="44" t="s">
        <v>34</v>
      </c>
      <c r="B11786" s="44" t="s">
        <v>17</v>
      </c>
      <c r="C11786" s="44" t="s">
        <v>59</v>
      </c>
      <c r="D11786" s="43">
        <v>84202.02</v>
      </c>
      <c r="E11786" s="43">
        <v>-38775.03</v>
      </c>
      <c r="F11786" s="45">
        <v>-15550</v>
      </c>
      <c r="G11786" s="45">
        <v>-47460</v>
      </c>
      <c r="H11786" s="45">
        <v>-18780</v>
      </c>
      <c r="I11786" s="55">
        <f>pro[[#This Row],[Admin expenses 3]]+pro[[#This Row],[Admin expenses 2]]+pro[[#This Row],[Admin expenses 1]]+pro[[#This Row],[COGS]]</f>
        <v>-120565.03</v>
      </c>
      <c r="J11786" s="55">
        <f>pro[[#This Row],[Revenue]]+pro[[#This Row],[AdminExp]]</f>
        <v>-36363.009999999995</v>
      </c>
      <c r="K11786" s="83">
        <f>pro[[#This Row],[Profit]]/pro[[#This Row],[Revenue]]</f>
        <v>-0.43185436643918984</v>
      </c>
      <c r="L11786" s="56">
        <f t="shared" si="184"/>
        <v>11</v>
      </c>
      <c r="M11786" s="82" t="str">
        <f>"Q"&amp;" "&amp;VLOOKUP(pro[[#This Row],[Period]],Mapping!A:B,2,0)</f>
        <v>Q 4</v>
      </c>
      <c r="N11786"/>
    </row>
    <row r="11787" spans="1:14" ht="14.25" x14ac:dyDescent="0.2">
      <c r="A11787" s="44" t="s">
        <v>34</v>
      </c>
      <c r="B11787" s="44" t="s">
        <v>17</v>
      </c>
      <c r="C11787" s="44" t="s">
        <v>57</v>
      </c>
      <c r="D11787" s="43">
        <v>19476.981999999996</v>
      </c>
      <c r="E11787" s="43">
        <v>-5303.2</v>
      </c>
      <c r="F11787" s="45">
        <v>-68930</v>
      </c>
      <c r="G11787" s="45">
        <v>-36210</v>
      </c>
      <c r="H11787" s="45">
        <v>-65510</v>
      </c>
      <c r="I11787" s="55">
        <f>pro[[#This Row],[Admin expenses 3]]+pro[[#This Row],[Admin expenses 2]]+pro[[#This Row],[Admin expenses 1]]+pro[[#This Row],[COGS]]</f>
        <v>-175953.2</v>
      </c>
      <c r="J11787" s="55">
        <f>pro[[#This Row],[Revenue]]+pro[[#This Row],[AdminExp]]</f>
        <v>-156476.21800000002</v>
      </c>
      <c r="K11787" s="83">
        <f>pro[[#This Row],[Profit]]/pro[[#This Row],[Revenue]]</f>
        <v>-8.0339047394509091</v>
      </c>
      <c r="L11787" s="56">
        <f t="shared" si="184"/>
        <v>11</v>
      </c>
      <c r="M11787" s="82" t="str">
        <f>"Q"&amp;" "&amp;VLOOKUP(pro[[#This Row],[Period]],Mapping!A:B,2,0)</f>
        <v>Q 4</v>
      </c>
      <c r="N11787"/>
    </row>
    <row r="11788" spans="1:14" ht="14.25" x14ac:dyDescent="0.2">
      <c r="A11788" s="44" t="s">
        <v>34</v>
      </c>
      <c r="B11788" s="44" t="s">
        <v>17</v>
      </c>
      <c r="C11788" s="44" t="s">
        <v>57</v>
      </c>
      <c r="D11788" s="43">
        <v>139593.636</v>
      </c>
      <c r="E11788" s="43">
        <v>-25825.085999999996</v>
      </c>
      <c r="F11788" s="45">
        <v>-19980</v>
      </c>
      <c r="G11788" s="45">
        <v>-38960</v>
      </c>
      <c r="H11788" s="45">
        <v>-97690</v>
      </c>
      <c r="I11788" s="55">
        <f>pro[[#This Row],[Admin expenses 3]]+pro[[#This Row],[Admin expenses 2]]+pro[[#This Row],[Admin expenses 1]]+pro[[#This Row],[COGS]]</f>
        <v>-182455.08600000001</v>
      </c>
      <c r="J11788" s="55">
        <f>pro[[#This Row],[Revenue]]+pro[[#This Row],[AdminExp]]</f>
        <v>-42861.450000000012</v>
      </c>
      <c r="K11788" s="83">
        <f>pro[[#This Row],[Profit]]/pro[[#This Row],[Revenue]]</f>
        <v>-0.30704444148155874</v>
      </c>
      <c r="L11788" s="56">
        <f t="shared" si="184"/>
        <v>11</v>
      </c>
      <c r="M11788" s="82" t="str">
        <f>"Q"&amp;" "&amp;VLOOKUP(pro[[#This Row],[Period]],Mapping!A:B,2,0)</f>
        <v>Q 4</v>
      </c>
      <c r="N11788"/>
    </row>
    <row r="11789" spans="1:14" ht="14.25" x14ac:dyDescent="0.2">
      <c r="A11789" s="44" t="s">
        <v>34</v>
      </c>
      <c r="B11789" s="44" t="s">
        <v>17</v>
      </c>
      <c r="C11789" s="44" t="s">
        <v>58</v>
      </c>
      <c r="D11789" s="43">
        <v>33006.309000000001</v>
      </c>
      <c r="E11789" s="43">
        <v>-4241.2579999999998</v>
      </c>
      <c r="F11789" s="45">
        <v>-87320</v>
      </c>
      <c r="G11789" s="45">
        <v>-24140</v>
      </c>
      <c r="H11789" s="45">
        <v>-69710</v>
      </c>
      <c r="I11789" s="55">
        <f>pro[[#This Row],[Admin expenses 3]]+pro[[#This Row],[Admin expenses 2]]+pro[[#This Row],[Admin expenses 1]]+pro[[#This Row],[COGS]]</f>
        <v>-185411.258</v>
      </c>
      <c r="J11789" s="55">
        <f>pro[[#This Row],[Revenue]]+pro[[#This Row],[AdminExp]]</f>
        <v>-152404.94899999999</v>
      </c>
      <c r="K11789" s="83">
        <f>pro[[#This Row],[Profit]]/pro[[#This Row],[Revenue]]</f>
        <v>-4.6174490155806271</v>
      </c>
      <c r="L11789" s="56">
        <f t="shared" si="184"/>
        <v>11</v>
      </c>
      <c r="M11789" s="82" t="str">
        <f>"Q"&amp;" "&amp;VLOOKUP(pro[[#This Row],[Period]],Mapping!A:B,2,0)</f>
        <v>Q 4</v>
      </c>
      <c r="N11789"/>
    </row>
    <row r="11790" spans="1:14" ht="14.25" x14ac:dyDescent="0.2">
      <c r="A11790" s="44" t="s">
        <v>34</v>
      </c>
      <c r="B11790" s="44" t="s">
        <v>17</v>
      </c>
      <c r="C11790" s="44" t="s">
        <v>59</v>
      </c>
      <c r="D11790" s="43">
        <v>37463.292999999998</v>
      </c>
      <c r="E11790" s="43">
        <v>-25077.262000000002</v>
      </c>
      <c r="F11790" s="45">
        <v>-83920</v>
      </c>
      <c r="G11790" s="45">
        <v>-49780</v>
      </c>
      <c r="H11790" s="45">
        <v>-96000</v>
      </c>
      <c r="I11790" s="55">
        <f>pro[[#This Row],[Admin expenses 3]]+pro[[#This Row],[Admin expenses 2]]+pro[[#This Row],[Admin expenses 1]]+pro[[#This Row],[COGS]]</f>
        <v>-254777.26199999999</v>
      </c>
      <c r="J11790" s="55">
        <f>pro[[#This Row],[Revenue]]+pro[[#This Row],[AdminExp]]</f>
        <v>-217313.96899999998</v>
      </c>
      <c r="K11790" s="83">
        <f>pro[[#This Row],[Profit]]/pro[[#This Row],[Revenue]]</f>
        <v>-5.8007172247244787</v>
      </c>
      <c r="L11790" s="56">
        <f t="shared" si="184"/>
        <v>11</v>
      </c>
      <c r="M11790" s="82" t="str">
        <f>"Q"&amp;" "&amp;VLOOKUP(pro[[#This Row],[Period]],Mapping!A:B,2,0)</f>
        <v>Q 4</v>
      </c>
      <c r="N11790"/>
    </row>
    <row r="11791" spans="1:14" ht="14.25" x14ac:dyDescent="0.2">
      <c r="A11791" s="44" t="s">
        <v>34</v>
      </c>
      <c r="B11791" s="44" t="s">
        <v>17</v>
      </c>
      <c r="C11791" s="44" t="s">
        <v>57</v>
      </c>
      <c r="D11791" s="43">
        <v>100095.583</v>
      </c>
      <c r="E11791" s="43">
        <v>-21511.825999999997</v>
      </c>
      <c r="F11791" s="45">
        <v>-43890</v>
      </c>
      <c r="G11791" s="45">
        <v>-38630</v>
      </c>
      <c r="H11791" s="45">
        <v>-36790</v>
      </c>
      <c r="I11791" s="55">
        <f>pro[[#This Row],[Admin expenses 3]]+pro[[#This Row],[Admin expenses 2]]+pro[[#This Row],[Admin expenses 1]]+pro[[#This Row],[COGS]]</f>
        <v>-140821.826</v>
      </c>
      <c r="J11791" s="55">
        <f>pro[[#This Row],[Revenue]]+pro[[#This Row],[AdminExp]]</f>
        <v>-40726.243000000002</v>
      </c>
      <c r="K11791" s="83">
        <f>pro[[#This Row],[Profit]]/pro[[#This Row],[Revenue]]</f>
        <v>-0.40687352807565946</v>
      </c>
      <c r="L11791" s="56">
        <f t="shared" si="184"/>
        <v>11</v>
      </c>
      <c r="M11791" s="82" t="str">
        <f>"Q"&amp;" "&amp;VLOOKUP(pro[[#This Row],[Period]],Mapping!A:B,2,0)</f>
        <v>Q 4</v>
      </c>
      <c r="N11791"/>
    </row>
    <row r="11792" spans="1:14" ht="14.25" x14ac:dyDescent="0.2">
      <c r="A11792" s="44" t="s">
        <v>34</v>
      </c>
      <c r="B11792" s="44" t="s">
        <v>17</v>
      </c>
      <c r="C11792" s="44" t="s">
        <v>57</v>
      </c>
      <c r="D11792" s="43">
        <v>361188.96099999995</v>
      </c>
      <c r="E11792" s="43">
        <v>-54473.348999999995</v>
      </c>
      <c r="F11792" s="45">
        <v>-81960</v>
      </c>
      <c r="G11792" s="45">
        <v>-92490</v>
      </c>
      <c r="H11792" s="45">
        <v>-63930</v>
      </c>
      <c r="I11792" s="55">
        <f>pro[[#This Row],[Admin expenses 3]]+pro[[#This Row],[Admin expenses 2]]+pro[[#This Row],[Admin expenses 1]]+pro[[#This Row],[COGS]]</f>
        <v>-292853.34899999999</v>
      </c>
      <c r="J11792" s="55">
        <f>pro[[#This Row],[Revenue]]+pro[[#This Row],[AdminExp]]</f>
        <v>68335.611999999965</v>
      </c>
      <c r="K11792" s="83">
        <f>pro[[#This Row],[Profit]]/pro[[#This Row],[Revenue]]</f>
        <v>0.18919629163306564</v>
      </c>
      <c r="L11792" s="56">
        <f t="shared" si="184"/>
        <v>11</v>
      </c>
      <c r="M11792" s="82" t="str">
        <f>"Q"&amp;" "&amp;VLOOKUP(pro[[#This Row],[Period]],Mapping!A:B,2,0)</f>
        <v>Q 4</v>
      </c>
      <c r="N11792"/>
    </row>
    <row r="11793" spans="1:14" ht="14.25" x14ac:dyDescent="0.2">
      <c r="A11793" s="44" t="s">
        <v>34</v>
      </c>
      <c r="B11793" s="44" t="s">
        <v>17</v>
      </c>
      <c r="C11793" s="44" t="s">
        <v>57</v>
      </c>
      <c r="D11793" s="43">
        <v>28925.554</v>
      </c>
      <c r="E11793" s="43">
        <v>-10560.906999999999</v>
      </c>
      <c r="F11793" s="45">
        <v>-71650</v>
      </c>
      <c r="G11793" s="45">
        <v>-94050</v>
      </c>
      <c r="H11793" s="45">
        <v>-57780</v>
      </c>
      <c r="I11793" s="55">
        <f>pro[[#This Row],[Admin expenses 3]]+pro[[#This Row],[Admin expenses 2]]+pro[[#This Row],[Admin expenses 1]]+pro[[#This Row],[COGS]]</f>
        <v>-234040.90700000001</v>
      </c>
      <c r="J11793" s="55">
        <f>pro[[#This Row],[Revenue]]+pro[[#This Row],[AdminExp]]</f>
        <v>-205115.353</v>
      </c>
      <c r="K11793" s="83">
        <f>pro[[#This Row],[Profit]]/pro[[#This Row],[Revenue]]</f>
        <v>-7.0911469145932351</v>
      </c>
      <c r="L11793" s="56">
        <f t="shared" si="184"/>
        <v>11</v>
      </c>
      <c r="M11793" s="82" t="str">
        <f>"Q"&amp;" "&amp;VLOOKUP(pro[[#This Row],[Period]],Mapping!A:B,2,0)</f>
        <v>Q 4</v>
      </c>
      <c r="N11793"/>
    </row>
    <row r="11794" spans="1:14" ht="14.25" x14ac:dyDescent="0.2">
      <c r="A11794" s="44" t="s">
        <v>34</v>
      </c>
      <c r="B11794" s="44" t="s">
        <v>17</v>
      </c>
      <c r="C11794" s="44" t="s">
        <v>58</v>
      </c>
      <c r="D11794" s="43">
        <v>20466.166000000001</v>
      </c>
      <c r="E11794" s="43">
        <v>-13266.624</v>
      </c>
      <c r="F11794" s="45">
        <v>-20440</v>
      </c>
      <c r="G11794" s="45">
        <v>-75970</v>
      </c>
      <c r="H11794" s="45">
        <v>-88030</v>
      </c>
      <c r="I11794" s="55">
        <f>pro[[#This Row],[Admin expenses 3]]+pro[[#This Row],[Admin expenses 2]]+pro[[#This Row],[Admin expenses 1]]+pro[[#This Row],[COGS]]</f>
        <v>-197706.62400000001</v>
      </c>
      <c r="J11794" s="55">
        <f>pro[[#This Row],[Revenue]]+pro[[#This Row],[AdminExp]]</f>
        <v>-177240.45800000001</v>
      </c>
      <c r="K11794" s="83">
        <f>pro[[#This Row],[Profit]]/pro[[#This Row],[Revenue]]</f>
        <v>-8.6601690810091156</v>
      </c>
      <c r="L11794" s="56">
        <f t="shared" si="184"/>
        <v>11</v>
      </c>
      <c r="M11794" s="82" t="str">
        <f>"Q"&amp;" "&amp;VLOOKUP(pro[[#This Row],[Period]],Mapping!A:B,2,0)</f>
        <v>Q 4</v>
      </c>
      <c r="N11794"/>
    </row>
    <row r="11795" spans="1:14" ht="14.25" x14ac:dyDescent="0.2">
      <c r="A11795" s="44" t="s">
        <v>34</v>
      </c>
      <c r="B11795" s="44" t="s">
        <v>17</v>
      </c>
      <c r="C11795" s="44" t="s">
        <v>59</v>
      </c>
      <c r="D11795" s="43">
        <v>687.51199999999994</v>
      </c>
      <c r="E11795" s="43">
        <v>-70.119</v>
      </c>
      <c r="F11795" s="45">
        <v>-35400</v>
      </c>
      <c r="G11795" s="45">
        <v>-61520</v>
      </c>
      <c r="H11795" s="45">
        <v>-89180</v>
      </c>
      <c r="I11795" s="55">
        <f>pro[[#This Row],[Admin expenses 3]]+pro[[#This Row],[Admin expenses 2]]+pro[[#This Row],[Admin expenses 1]]+pro[[#This Row],[COGS]]</f>
        <v>-186170.11900000001</v>
      </c>
      <c r="J11795" s="55">
        <f>pro[[#This Row],[Revenue]]+pro[[#This Row],[AdminExp]]</f>
        <v>-185482.60700000002</v>
      </c>
      <c r="K11795" s="83">
        <f>pro[[#This Row],[Profit]]/pro[[#This Row],[Revenue]]</f>
        <v>-269.78817387914688</v>
      </c>
      <c r="L11795" s="56">
        <f t="shared" si="184"/>
        <v>11</v>
      </c>
      <c r="M11795" s="82" t="str">
        <f>"Q"&amp;" "&amp;VLOOKUP(pro[[#This Row],[Period]],Mapping!A:B,2,0)</f>
        <v>Q 4</v>
      </c>
      <c r="N11795"/>
    </row>
    <row r="11796" spans="1:14" ht="14.25" x14ac:dyDescent="0.2">
      <c r="A11796" s="44" t="s">
        <v>34</v>
      </c>
      <c r="B11796" s="44" t="s">
        <v>17</v>
      </c>
      <c r="C11796" s="44" t="s">
        <v>60</v>
      </c>
      <c r="D11796" s="43">
        <v>334333.96499999997</v>
      </c>
      <c r="E11796" s="43">
        <v>-38266.332999999999</v>
      </c>
      <c r="F11796" s="45">
        <v>-15640</v>
      </c>
      <c r="G11796" s="45">
        <v>-37350</v>
      </c>
      <c r="H11796" s="45">
        <v>-100140</v>
      </c>
      <c r="I11796" s="55">
        <f>pro[[#This Row],[Admin expenses 3]]+pro[[#This Row],[Admin expenses 2]]+pro[[#This Row],[Admin expenses 1]]+pro[[#This Row],[COGS]]</f>
        <v>-191396.33299999998</v>
      </c>
      <c r="J11796" s="55">
        <f>pro[[#This Row],[Revenue]]+pro[[#This Row],[AdminExp]]</f>
        <v>142937.63199999998</v>
      </c>
      <c r="K11796" s="83">
        <f>pro[[#This Row],[Profit]]/pro[[#This Row],[Revenue]]</f>
        <v>0.42752949733958379</v>
      </c>
      <c r="L11796" s="56">
        <f t="shared" si="184"/>
        <v>11</v>
      </c>
      <c r="M11796" s="82" t="str">
        <f>"Q"&amp;" "&amp;VLOOKUP(pro[[#This Row],[Period]],Mapping!A:B,2,0)</f>
        <v>Q 4</v>
      </c>
      <c r="N11796"/>
    </row>
    <row r="11797" spans="1:14" ht="14.25" x14ac:dyDescent="0.2">
      <c r="A11797" s="44" t="s">
        <v>34</v>
      </c>
      <c r="B11797" s="44" t="s">
        <v>17</v>
      </c>
      <c r="C11797" s="44" t="s">
        <v>57</v>
      </c>
      <c r="D11797" s="43">
        <v>124941.94299999998</v>
      </c>
      <c r="E11797" s="43">
        <v>-52227.174999999996</v>
      </c>
      <c r="F11797" s="45">
        <v>-34850</v>
      </c>
      <c r="G11797" s="45">
        <v>-91870</v>
      </c>
      <c r="H11797" s="45">
        <v>-74660</v>
      </c>
      <c r="I11797" s="55">
        <f>pro[[#This Row],[Admin expenses 3]]+pro[[#This Row],[Admin expenses 2]]+pro[[#This Row],[Admin expenses 1]]+pro[[#This Row],[COGS]]</f>
        <v>-253607.17499999999</v>
      </c>
      <c r="J11797" s="55">
        <f>pro[[#This Row],[Revenue]]+pro[[#This Row],[AdminExp]]</f>
        <v>-128665.232</v>
      </c>
      <c r="K11797" s="83">
        <f>pro[[#This Row],[Profit]]/pro[[#This Row],[Revenue]]</f>
        <v>-1.0298001528597969</v>
      </c>
      <c r="L11797" s="56">
        <f t="shared" si="184"/>
        <v>11</v>
      </c>
      <c r="M11797" s="82" t="str">
        <f>"Q"&amp;" "&amp;VLOOKUP(pro[[#This Row],[Period]],Mapping!A:B,2,0)</f>
        <v>Q 4</v>
      </c>
      <c r="N11797"/>
    </row>
    <row r="11798" spans="1:14" ht="14.25" x14ac:dyDescent="0.2">
      <c r="A11798" s="44" t="s">
        <v>34</v>
      </c>
      <c r="B11798" s="44" t="s">
        <v>17</v>
      </c>
      <c r="C11798" s="44" t="s">
        <v>58</v>
      </c>
      <c r="D11798" s="43">
        <v>67970.755999999994</v>
      </c>
      <c r="E11798" s="43">
        <v>-52340.715000000004</v>
      </c>
      <c r="F11798" s="45">
        <v>-57730</v>
      </c>
      <c r="G11798" s="45">
        <v>-44030</v>
      </c>
      <c r="H11798" s="45">
        <v>-48820</v>
      </c>
      <c r="I11798" s="55">
        <f>pro[[#This Row],[Admin expenses 3]]+pro[[#This Row],[Admin expenses 2]]+pro[[#This Row],[Admin expenses 1]]+pro[[#This Row],[COGS]]</f>
        <v>-202920.715</v>
      </c>
      <c r="J11798" s="55">
        <f>pro[[#This Row],[Revenue]]+pro[[#This Row],[AdminExp]]</f>
        <v>-134949.959</v>
      </c>
      <c r="K11798" s="83">
        <f>pro[[#This Row],[Profit]]/pro[[#This Row],[Revenue]]</f>
        <v>-1.9854120645649433</v>
      </c>
      <c r="L11798" s="56">
        <f t="shared" si="184"/>
        <v>11</v>
      </c>
      <c r="M11798" s="82" t="str">
        <f>"Q"&amp;" "&amp;VLOOKUP(pro[[#This Row],[Period]],Mapping!A:B,2,0)</f>
        <v>Q 4</v>
      </c>
      <c r="N11798"/>
    </row>
    <row r="11799" spans="1:14" ht="14.25" x14ac:dyDescent="0.2">
      <c r="A11799" s="44" t="s">
        <v>34</v>
      </c>
      <c r="B11799" s="44" t="s">
        <v>17</v>
      </c>
      <c r="C11799" s="44" t="s">
        <v>59</v>
      </c>
      <c r="D11799" s="43">
        <v>1623195.4689999998</v>
      </c>
      <c r="E11799" s="43">
        <v>-434765.065</v>
      </c>
      <c r="F11799" s="45">
        <v>-85480</v>
      </c>
      <c r="G11799" s="45">
        <v>-42440</v>
      </c>
      <c r="H11799" s="45">
        <v>-81840</v>
      </c>
      <c r="I11799" s="55">
        <f>pro[[#This Row],[Admin expenses 3]]+pro[[#This Row],[Admin expenses 2]]+pro[[#This Row],[Admin expenses 1]]+pro[[#This Row],[COGS]]</f>
        <v>-644525.06499999994</v>
      </c>
      <c r="J11799" s="55">
        <f>pro[[#This Row],[Revenue]]+pro[[#This Row],[AdminExp]]</f>
        <v>978670.40399999986</v>
      </c>
      <c r="K11799" s="83">
        <f>pro[[#This Row],[Profit]]/pro[[#This Row],[Revenue]]</f>
        <v>0.60292825028825903</v>
      </c>
      <c r="L11799" s="56">
        <f t="shared" si="184"/>
        <v>11</v>
      </c>
      <c r="M11799" s="82" t="str">
        <f>"Q"&amp;" "&amp;VLOOKUP(pro[[#This Row],[Period]],Mapping!A:B,2,0)</f>
        <v>Q 4</v>
      </c>
      <c r="N11799"/>
    </row>
    <row r="11800" spans="1:14" ht="14.25" x14ac:dyDescent="0.2">
      <c r="A11800" s="44" t="s">
        <v>34</v>
      </c>
      <c r="B11800" s="44" t="s">
        <v>17</v>
      </c>
      <c r="C11800" s="44" t="s">
        <v>60</v>
      </c>
      <c r="D11800" s="43">
        <v>97325.654999999984</v>
      </c>
      <c r="E11800" s="43">
        <v>-44914.807000000001</v>
      </c>
      <c r="F11800" s="45">
        <v>-32460</v>
      </c>
      <c r="G11800" s="45">
        <v>-63990</v>
      </c>
      <c r="H11800" s="45">
        <v>-66370</v>
      </c>
      <c r="I11800" s="55">
        <f>pro[[#This Row],[Admin expenses 3]]+pro[[#This Row],[Admin expenses 2]]+pro[[#This Row],[Admin expenses 1]]+pro[[#This Row],[COGS]]</f>
        <v>-207734.807</v>
      </c>
      <c r="J11800" s="55">
        <f>pro[[#This Row],[Revenue]]+pro[[#This Row],[AdminExp]]</f>
        <v>-110409.15200000002</v>
      </c>
      <c r="K11800" s="83">
        <f>pro[[#This Row],[Profit]]/pro[[#This Row],[Revenue]]</f>
        <v>-1.1344300945110519</v>
      </c>
      <c r="L11800" s="56">
        <f t="shared" si="184"/>
        <v>11</v>
      </c>
      <c r="M11800" s="82" t="str">
        <f>"Q"&amp;" "&amp;VLOOKUP(pro[[#This Row],[Period]],Mapping!A:B,2,0)</f>
        <v>Q 4</v>
      </c>
      <c r="N11800"/>
    </row>
    <row r="11801" spans="1:14" ht="14.25" x14ac:dyDescent="0.2">
      <c r="A11801" s="44" t="s">
        <v>34</v>
      </c>
      <c r="B11801" s="44" t="s">
        <v>17</v>
      </c>
      <c r="C11801" s="44" t="s">
        <v>57</v>
      </c>
      <c r="D11801" s="43">
        <v>41446.951000000001</v>
      </c>
      <c r="E11801" s="43">
        <v>-19905.557000000001</v>
      </c>
      <c r="F11801" s="45">
        <v>-91740</v>
      </c>
      <c r="G11801" s="45">
        <v>-18590</v>
      </c>
      <c r="H11801" s="45">
        <v>-93660</v>
      </c>
      <c r="I11801" s="55">
        <f>pro[[#This Row],[Admin expenses 3]]+pro[[#This Row],[Admin expenses 2]]+pro[[#This Row],[Admin expenses 1]]+pro[[#This Row],[COGS]]</f>
        <v>-223895.557</v>
      </c>
      <c r="J11801" s="55">
        <f>pro[[#This Row],[Revenue]]+pro[[#This Row],[AdminExp]]</f>
        <v>-182448.606</v>
      </c>
      <c r="K11801" s="83">
        <f>pro[[#This Row],[Profit]]/pro[[#This Row],[Revenue]]</f>
        <v>-4.4019789537715335</v>
      </c>
      <c r="L11801" s="56">
        <f t="shared" si="184"/>
        <v>11</v>
      </c>
      <c r="M11801" s="82" t="str">
        <f>"Q"&amp;" "&amp;VLOOKUP(pro[[#This Row],[Period]],Mapping!A:B,2,0)</f>
        <v>Q 4</v>
      </c>
      <c r="N11801"/>
    </row>
    <row r="11802" spans="1:14" ht="14.25" x14ac:dyDescent="0.2">
      <c r="A11802" s="44" t="s">
        <v>34</v>
      </c>
      <c r="B11802" s="44" t="s">
        <v>17</v>
      </c>
      <c r="C11802" s="44" t="s">
        <v>58</v>
      </c>
      <c r="D11802" s="43">
        <v>58535.589</v>
      </c>
      <c r="E11802" s="43">
        <v>-34806.947</v>
      </c>
      <c r="F11802" s="45">
        <v>-41240</v>
      </c>
      <c r="G11802" s="45">
        <v>-37230</v>
      </c>
      <c r="H11802" s="45">
        <v>-101710</v>
      </c>
      <c r="I11802" s="55">
        <f>pro[[#This Row],[Admin expenses 3]]+pro[[#This Row],[Admin expenses 2]]+pro[[#This Row],[Admin expenses 1]]+pro[[#This Row],[COGS]]</f>
        <v>-214986.94699999999</v>
      </c>
      <c r="J11802" s="55">
        <f>pro[[#This Row],[Revenue]]+pro[[#This Row],[AdminExp]]</f>
        <v>-156451.35799999998</v>
      </c>
      <c r="K11802" s="83">
        <f>pro[[#This Row],[Profit]]/pro[[#This Row],[Revenue]]</f>
        <v>-2.6727561928180132</v>
      </c>
      <c r="L11802" s="56">
        <f t="shared" si="184"/>
        <v>11</v>
      </c>
      <c r="M11802" s="82" t="str">
        <f>"Q"&amp;" "&amp;VLOOKUP(pro[[#This Row],[Period]],Mapping!A:B,2,0)</f>
        <v>Q 4</v>
      </c>
      <c r="N11802"/>
    </row>
    <row r="11803" spans="1:14" ht="14.25" x14ac:dyDescent="0.2">
      <c r="A11803" s="44" t="s">
        <v>34</v>
      </c>
      <c r="B11803" s="44" t="s">
        <v>17</v>
      </c>
      <c r="C11803" s="44" t="s">
        <v>59</v>
      </c>
      <c r="D11803" s="43">
        <v>111536.77499999999</v>
      </c>
      <c r="E11803" s="43">
        <v>-64142.938999999991</v>
      </c>
      <c r="F11803" s="45">
        <v>-102440</v>
      </c>
      <c r="G11803" s="45">
        <v>-82590</v>
      </c>
      <c r="H11803" s="45">
        <v>-40780</v>
      </c>
      <c r="I11803" s="55">
        <f>pro[[#This Row],[Admin expenses 3]]+pro[[#This Row],[Admin expenses 2]]+pro[[#This Row],[Admin expenses 1]]+pro[[#This Row],[COGS]]</f>
        <v>-289952.93900000001</v>
      </c>
      <c r="J11803" s="55">
        <f>pro[[#This Row],[Revenue]]+pro[[#This Row],[AdminExp]]</f>
        <v>-178416.16400000002</v>
      </c>
      <c r="K11803" s="83">
        <f>pro[[#This Row],[Profit]]/pro[[#This Row],[Revenue]]</f>
        <v>-1.5996173818007562</v>
      </c>
      <c r="L11803" s="56">
        <f t="shared" si="184"/>
        <v>11</v>
      </c>
      <c r="M11803" s="82" t="str">
        <f>"Q"&amp;" "&amp;VLOOKUP(pro[[#This Row],[Period]],Mapping!A:B,2,0)</f>
        <v>Q 4</v>
      </c>
      <c r="N11803"/>
    </row>
    <row r="11804" spans="1:14" ht="14.25" x14ac:dyDescent="0.2">
      <c r="A11804" s="44" t="s">
        <v>34</v>
      </c>
      <c r="B11804" s="44" t="s">
        <v>17</v>
      </c>
      <c r="C11804" s="44" t="s">
        <v>60</v>
      </c>
      <c r="D11804" s="43">
        <v>475200.31299999997</v>
      </c>
      <c r="E11804" s="43">
        <v>-130718.02799999999</v>
      </c>
      <c r="F11804" s="45">
        <v>-104880</v>
      </c>
      <c r="G11804" s="45">
        <v>-66660</v>
      </c>
      <c r="H11804" s="45">
        <v>-44410</v>
      </c>
      <c r="I11804" s="55">
        <f>pro[[#This Row],[Admin expenses 3]]+pro[[#This Row],[Admin expenses 2]]+pro[[#This Row],[Admin expenses 1]]+pro[[#This Row],[COGS]]</f>
        <v>-346668.02799999999</v>
      </c>
      <c r="J11804" s="55">
        <f>pro[[#This Row],[Revenue]]+pro[[#This Row],[AdminExp]]</f>
        <v>128532.28499999997</v>
      </c>
      <c r="K11804" s="83">
        <f>pro[[#This Row],[Profit]]/pro[[#This Row],[Revenue]]</f>
        <v>0.27048021957005736</v>
      </c>
      <c r="L11804" s="56">
        <f t="shared" si="184"/>
        <v>11</v>
      </c>
      <c r="M11804" s="82" t="str">
        <f>"Q"&amp;" "&amp;VLOOKUP(pro[[#This Row],[Period]],Mapping!A:B,2,0)</f>
        <v>Q 4</v>
      </c>
      <c r="N11804"/>
    </row>
    <row r="11805" spans="1:14" ht="14.25" x14ac:dyDescent="0.2">
      <c r="A11805" s="44" t="s">
        <v>34</v>
      </c>
      <c r="B11805" s="44" t="s">
        <v>17</v>
      </c>
      <c r="C11805" s="44" t="s">
        <v>57</v>
      </c>
      <c r="D11805" s="43">
        <v>488816.14600000001</v>
      </c>
      <c r="E11805" s="43">
        <v>-133839.43299999999</v>
      </c>
      <c r="F11805" s="45">
        <v>-73440</v>
      </c>
      <c r="G11805" s="45">
        <v>-30230</v>
      </c>
      <c r="H11805" s="45">
        <v>-99580</v>
      </c>
      <c r="I11805" s="55">
        <f>pro[[#This Row],[Admin expenses 3]]+pro[[#This Row],[Admin expenses 2]]+pro[[#This Row],[Admin expenses 1]]+pro[[#This Row],[COGS]]</f>
        <v>-337089.43299999996</v>
      </c>
      <c r="J11805" s="55">
        <f>pro[[#This Row],[Revenue]]+pro[[#This Row],[AdminExp]]</f>
        <v>151726.71300000005</v>
      </c>
      <c r="K11805" s="83">
        <f>pro[[#This Row],[Profit]]/pro[[#This Row],[Revenue]]</f>
        <v>0.31039627934057656</v>
      </c>
      <c r="L11805" s="56">
        <f t="shared" si="184"/>
        <v>11</v>
      </c>
      <c r="M11805" s="82" t="str">
        <f>"Q"&amp;" "&amp;VLOOKUP(pro[[#This Row],[Period]],Mapping!A:B,2,0)</f>
        <v>Q 4</v>
      </c>
      <c r="N11805"/>
    </row>
    <row r="11806" spans="1:14" ht="14.25" x14ac:dyDescent="0.2">
      <c r="A11806" s="44" t="s">
        <v>34</v>
      </c>
      <c r="B11806" s="44" t="s">
        <v>17</v>
      </c>
      <c r="C11806" s="44" t="s">
        <v>58</v>
      </c>
      <c r="D11806" s="43">
        <v>9432.5979999999981</v>
      </c>
      <c r="E11806" s="43">
        <v>-9441.6139999999996</v>
      </c>
      <c r="F11806" s="45">
        <v>-64000</v>
      </c>
      <c r="G11806" s="45">
        <v>-85840</v>
      </c>
      <c r="H11806" s="45">
        <v>-44570</v>
      </c>
      <c r="I11806" s="55">
        <f>pro[[#This Row],[Admin expenses 3]]+pro[[#This Row],[Admin expenses 2]]+pro[[#This Row],[Admin expenses 1]]+pro[[#This Row],[COGS]]</f>
        <v>-203851.614</v>
      </c>
      <c r="J11806" s="55">
        <f>pro[[#This Row],[Revenue]]+pro[[#This Row],[AdminExp]]</f>
        <v>-194419.016</v>
      </c>
      <c r="K11806" s="83">
        <f>pro[[#This Row],[Profit]]/pro[[#This Row],[Revenue]]</f>
        <v>-20.611396351249152</v>
      </c>
      <c r="L11806" s="56">
        <f t="shared" si="184"/>
        <v>11</v>
      </c>
      <c r="M11806" s="82" t="str">
        <f>"Q"&amp;" "&amp;VLOOKUP(pro[[#This Row],[Period]],Mapping!A:B,2,0)</f>
        <v>Q 4</v>
      </c>
      <c r="N11806"/>
    </row>
    <row r="11807" spans="1:14" ht="14.25" x14ac:dyDescent="0.2">
      <c r="A11807" s="44" t="s">
        <v>34</v>
      </c>
      <c r="B11807" s="44" t="s">
        <v>17</v>
      </c>
      <c r="C11807" s="44" t="s">
        <v>59</v>
      </c>
      <c r="D11807" s="43">
        <v>691170.48</v>
      </c>
      <c r="E11807" s="43">
        <v>-16347.03</v>
      </c>
      <c r="F11807" s="45">
        <v>-91030</v>
      </c>
      <c r="G11807" s="45">
        <v>-97010</v>
      </c>
      <c r="H11807" s="45">
        <v>-18390</v>
      </c>
      <c r="I11807" s="55">
        <f>pro[[#This Row],[Admin expenses 3]]+pro[[#This Row],[Admin expenses 2]]+pro[[#This Row],[Admin expenses 1]]+pro[[#This Row],[COGS]]</f>
        <v>-222777.03</v>
      </c>
      <c r="J11807" s="55">
        <f>pro[[#This Row],[Revenue]]+pro[[#This Row],[AdminExp]]</f>
        <v>468393.44999999995</v>
      </c>
      <c r="K11807" s="83">
        <f>pro[[#This Row],[Profit]]/pro[[#This Row],[Revenue]]</f>
        <v>0.67768150341143041</v>
      </c>
      <c r="L11807" s="56">
        <f t="shared" si="184"/>
        <v>11</v>
      </c>
      <c r="M11807" s="82" t="str">
        <f>"Q"&amp;" "&amp;VLOOKUP(pro[[#This Row],[Period]],Mapping!A:B,2,0)</f>
        <v>Q 4</v>
      </c>
      <c r="N11807"/>
    </row>
    <row r="11808" spans="1:14" ht="14.25" x14ac:dyDescent="0.2">
      <c r="A11808" s="44" t="s">
        <v>34</v>
      </c>
      <c r="B11808" s="44" t="s">
        <v>17</v>
      </c>
      <c r="C11808" s="44" t="s">
        <v>60</v>
      </c>
      <c r="D11808" s="43">
        <v>77000.168000000005</v>
      </c>
      <c r="E11808" s="43">
        <v>-7957.704999999999</v>
      </c>
      <c r="F11808" s="45">
        <v>-65440</v>
      </c>
      <c r="G11808" s="45">
        <v>-96820</v>
      </c>
      <c r="H11808" s="45">
        <v>-63080</v>
      </c>
      <c r="I11808" s="55">
        <f>pro[[#This Row],[Admin expenses 3]]+pro[[#This Row],[Admin expenses 2]]+pro[[#This Row],[Admin expenses 1]]+pro[[#This Row],[COGS]]</f>
        <v>-233297.70499999999</v>
      </c>
      <c r="J11808" s="55">
        <f>pro[[#This Row],[Revenue]]+pro[[#This Row],[AdminExp]]</f>
        <v>-156297.53699999998</v>
      </c>
      <c r="K11808" s="83">
        <f>pro[[#This Row],[Profit]]/pro[[#This Row],[Revenue]]</f>
        <v>-2.029833714129039</v>
      </c>
      <c r="L11808" s="56">
        <f t="shared" si="184"/>
        <v>11</v>
      </c>
      <c r="M11808" s="82" t="str">
        <f>"Q"&amp;" "&amp;VLOOKUP(pro[[#This Row],[Period]],Mapping!A:B,2,0)</f>
        <v>Q 4</v>
      </c>
      <c r="N11808"/>
    </row>
    <row r="11809" spans="1:14" ht="14.25" x14ac:dyDescent="0.2">
      <c r="A11809" s="44" t="s">
        <v>34</v>
      </c>
      <c r="B11809" s="44" t="s">
        <v>17</v>
      </c>
      <c r="C11809" s="44" t="s">
        <v>57</v>
      </c>
      <c r="D11809" s="43">
        <v>6850288.8999999994</v>
      </c>
      <c r="E11809" s="43">
        <v>-493036.85199999996</v>
      </c>
      <c r="F11809" s="45">
        <v>-53770</v>
      </c>
      <c r="G11809" s="45">
        <v>-43130</v>
      </c>
      <c r="H11809" s="45">
        <v>-95150</v>
      </c>
      <c r="I11809" s="55">
        <f>pro[[#This Row],[Admin expenses 3]]+pro[[#This Row],[Admin expenses 2]]+pro[[#This Row],[Admin expenses 1]]+pro[[#This Row],[COGS]]</f>
        <v>-685086.85199999996</v>
      </c>
      <c r="J11809" s="55">
        <f>pro[[#This Row],[Revenue]]+pro[[#This Row],[AdminExp]]</f>
        <v>6165202.0479999995</v>
      </c>
      <c r="K11809" s="83">
        <f>pro[[#This Row],[Profit]]/pro[[#This Row],[Revenue]]</f>
        <v>0.89999153875101534</v>
      </c>
      <c r="L11809" s="56">
        <f t="shared" si="184"/>
        <v>11</v>
      </c>
      <c r="M11809" s="82" t="str">
        <f>"Q"&amp;" "&amp;VLOOKUP(pro[[#This Row],[Period]],Mapping!A:B,2,0)</f>
        <v>Q 4</v>
      </c>
      <c r="N11809"/>
    </row>
    <row r="11810" spans="1:14" ht="14.25" x14ac:dyDescent="0.2">
      <c r="A11810" s="44" t="s">
        <v>34</v>
      </c>
      <c r="B11810" s="44" t="s">
        <v>17</v>
      </c>
      <c r="C11810" s="44" t="s">
        <v>57</v>
      </c>
      <c r="D11810" s="43">
        <v>456219.05</v>
      </c>
      <c r="E11810" s="43">
        <v>-270955.81799999997</v>
      </c>
      <c r="F11810" s="45">
        <v>-66030</v>
      </c>
      <c r="G11810" s="45">
        <v>-76730</v>
      </c>
      <c r="H11810" s="45">
        <v>-106230</v>
      </c>
      <c r="I11810" s="55">
        <f>pro[[#This Row],[Admin expenses 3]]+pro[[#This Row],[Admin expenses 2]]+pro[[#This Row],[Admin expenses 1]]+pro[[#This Row],[COGS]]</f>
        <v>-519945.81799999997</v>
      </c>
      <c r="J11810" s="55">
        <f>pro[[#This Row],[Revenue]]+pro[[#This Row],[AdminExp]]</f>
        <v>-63726.767999999982</v>
      </c>
      <c r="K11810" s="83">
        <f>pro[[#This Row],[Profit]]/pro[[#This Row],[Revenue]]</f>
        <v>-0.13968458353503649</v>
      </c>
      <c r="L11810" s="56">
        <f t="shared" si="184"/>
        <v>11</v>
      </c>
      <c r="M11810" s="82" t="str">
        <f>"Q"&amp;" "&amp;VLOOKUP(pro[[#This Row],[Period]],Mapping!A:B,2,0)</f>
        <v>Q 4</v>
      </c>
      <c r="N11810"/>
    </row>
    <row r="11811" spans="1:14" ht="14.25" x14ac:dyDescent="0.2">
      <c r="A11811" s="44" t="s">
        <v>34</v>
      </c>
      <c r="B11811" s="44" t="s">
        <v>17</v>
      </c>
      <c r="C11811" s="44" t="s">
        <v>58</v>
      </c>
      <c r="D11811" s="43">
        <v>762171.88599999994</v>
      </c>
      <c r="E11811" s="43">
        <v>-778986.41799999995</v>
      </c>
      <c r="F11811" s="45">
        <v>-47290</v>
      </c>
      <c r="G11811" s="45">
        <v>-32160</v>
      </c>
      <c r="H11811" s="45">
        <v>-74860</v>
      </c>
      <c r="I11811" s="55">
        <f>pro[[#This Row],[Admin expenses 3]]+pro[[#This Row],[Admin expenses 2]]+pro[[#This Row],[Admin expenses 1]]+pro[[#This Row],[COGS]]</f>
        <v>-933296.41799999995</v>
      </c>
      <c r="J11811" s="55">
        <f>pro[[#This Row],[Revenue]]+pro[[#This Row],[AdminExp]]</f>
        <v>-171124.53200000001</v>
      </c>
      <c r="K11811" s="83">
        <f>pro[[#This Row],[Profit]]/pro[[#This Row],[Revenue]]</f>
        <v>-0.22452223067173069</v>
      </c>
      <c r="L11811" s="56">
        <f t="shared" si="184"/>
        <v>11</v>
      </c>
      <c r="M11811" s="82" t="str">
        <f>"Q"&amp;" "&amp;VLOOKUP(pro[[#This Row],[Period]],Mapping!A:B,2,0)</f>
        <v>Q 4</v>
      </c>
      <c r="N11811"/>
    </row>
    <row r="11812" spans="1:14" ht="14.25" x14ac:dyDescent="0.2">
      <c r="A11812" s="44" t="s">
        <v>34</v>
      </c>
      <c r="B11812" s="44" t="s">
        <v>17</v>
      </c>
      <c r="C11812" s="44" t="s">
        <v>59</v>
      </c>
      <c r="D11812" s="43">
        <v>241102.61699999997</v>
      </c>
      <c r="E11812" s="43">
        <v>-68829.067999999999</v>
      </c>
      <c r="F11812" s="45">
        <v>-93420</v>
      </c>
      <c r="G11812" s="45">
        <v>-38500</v>
      </c>
      <c r="H11812" s="45">
        <v>-14780</v>
      </c>
      <c r="I11812" s="55">
        <f>pro[[#This Row],[Admin expenses 3]]+pro[[#This Row],[Admin expenses 2]]+pro[[#This Row],[Admin expenses 1]]+pro[[#This Row],[COGS]]</f>
        <v>-215529.068</v>
      </c>
      <c r="J11812" s="55">
        <f>pro[[#This Row],[Revenue]]+pro[[#This Row],[AdminExp]]</f>
        <v>25573.54899999997</v>
      </c>
      <c r="K11812" s="83">
        <f>pro[[#This Row],[Profit]]/pro[[#This Row],[Revenue]]</f>
        <v>0.10606914731249048</v>
      </c>
      <c r="L11812" s="56">
        <f t="shared" si="184"/>
        <v>11</v>
      </c>
      <c r="M11812" s="82" t="str">
        <f>"Q"&amp;" "&amp;VLOOKUP(pro[[#This Row],[Period]],Mapping!A:B,2,0)</f>
        <v>Q 4</v>
      </c>
      <c r="N11812"/>
    </row>
    <row r="11813" spans="1:14" ht="14.25" x14ac:dyDescent="0.2">
      <c r="A11813" s="44" t="s">
        <v>34</v>
      </c>
      <c r="B11813" s="44" t="s">
        <v>17</v>
      </c>
      <c r="C11813" s="44" t="s">
        <v>57</v>
      </c>
      <c r="D11813" s="43">
        <v>750100.75</v>
      </c>
      <c r="E11813" s="43">
        <v>-390191.375</v>
      </c>
      <c r="F11813" s="45">
        <v>-73210</v>
      </c>
      <c r="G11813" s="45">
        <v>-44050</v>
      </c>
      <c r="H11813" s="45">
        <v>-87760</v>
      </c>
      <c r="I11813" s="55">
        <f>pro[[#This Row],[Admin expenses 3]]+pro[[#This Row],[Admin expenses 2]]+pro[[#This Row],[Admin expenses 1]]+pro[[#This Row],[COGS]]</f>
        <v>-595211.375</v>
      </c>
      <c r="J11813" s="55">
        <f>pro[[#This Row],[Revenue]]+pro[[#This Row],[AdminExp]]</f>
        <v>154889.375</v>
      </c>
      <c r="K11813" s="83">
        <f>pro[[#This Row],[Profit]]/pro[[#This Row],[Revenue]]</f>
        <v>0.20649142798484071</v>
      </c>
      <c r="L11813" s="56">
        <f t="shared" si="184"/>
        <v>11</v>
      </c>
      <c r="M11813" s="82" t="str">
        <f>"Q"&amp;" "&amp;VLOOKUP(pro[[#This Row],[Period]],Mapping!A:B,2,0)</f>
        <v>Q 4</v>
      </c>
      <c r="N11813"/>
    </row>
    <row r="11814" spans="1:14" ht="14.25" x14ac:dyDescent="0.2">
      <c r="A11814" s="44" t="s">
        <v>34</v>
      </c>
      <c r="B11814" s="44" t="s">
        <v>17</v>
      </c>
      <c r="C11814" s="44" t="s">
        <v>58</v>
      </c>
      <c r="D11814" s="43">
        <v>219288.43299999999</v>
      </c>
      <c r="E11814" s="43">
        <v>-224520.57600000003</v>
      </c>
      <c r="F11814" s="45">
        <v>-41190</v>
      </c>
      <c r="G11814" s="45">
        <v>-27100</v>
      </c>
      <c r="H11814" s="45">
        <v>-63320</v>
      </c>
      <c r="I11814" s="55">
        <f>pro[[#This Row],[Admin expenses 3]]+pro[[#This Row],[Admin expenses 2]]+pro[[#This Row],[Admin expenses 1]]+pro[[#This Row],[COGS]]</f>
        <v>-356130.576</v>
      </c>
      <c r="J11814" s="55">
        <f>pro[[#This Row],[Revenue]]+pro[[#This Row],[AdminExp]]</f>
        <v>-136842.14300000001</v>
      </c>
      <c r="K11814" s="83">
        <f>pro[[#This Row],[Profit]]/pro[[#This Row],[Revenue]]</f>
        <v>-0.62402809454158492</v>
      </c>
      <c r="L11814" s="56">
        <f t="shared" si="184"/>
        <v>11</v>
      </c>
      <c r="M11814" s="82" t="str">
        <f>"Q"&amp;" "&amp;VLOOKUP(pro[[#This Row],[Period]],Mapping!A:B,2,0)</f>
        <v>Q 4</v>
      </c>
      <c r="N11814"/>
    </row>
    <row r="11815" spans="1:14" ht="14.25" x14ac:dyDescent="0.2">
      <c r="A11815" s="44" t="s">
        <v>34</v>
      </c>
      <c r="B11815" s="44" t="s">
        <v>19</v>
      </c>
      <c r="C11815" s="44" t="s">
        <v>59</v>
      </c>
      <c r="D11815" s="43">
        <v>119701.02899999999</v>
      </c>
      <c r="E11815" s="43">
        <v>-277906.32799999998</v>
      </c>
      <c r="F11815" s="45">
        <v>-82540</v>
      </c>
      <c r="G11815" s="45">
        <v>-16190</v>
      </c>
      <c r="H11815" s="45">
        <v>-47060</v>
      </c>
      <c r="I11815" s="55">
        <f>pro[[#This Row],[Admin expenses 3]]+pro[[#This Row],[Admin expenses 2]]+pro[[#This Row],[Admin expenses 1]]+pro[[#This Row],[COGS]]</f>
        <v>-423696.32799999998</v>
      </c>
      <c r="J11815" s="55">
        <f>pro[[#This Row],[Revenue]]+pro[[#This Row],[AdminExp]]</f>
        <v>-303995.299</v>
      </c>
      <c r="K11815" s="83">
        <f>pro[[#This Row],[Profit]]/pro[[#This Row],[Revenue]]</f>
        <v>-2.5396214346661967</v>
      </c>
      <c r="L11815" s="56">
        <f t="shared" si="184"/>
        <v>11</v>
      </c>
      <c r="M11815" s="82" t="str">
        <f>"Q"&amp;" "&amp;VLOOKUP(pro[[#This Row],[Period]],Mapping!A:B,2,0)</f>
        <v>Q 4</v>
      </c>
      <c r="N11815"/>
    </row>
    <row r="11816" spans="1:14" ht="14.25" x14ac:dyDescent="0.2">
      <c r="A11816" s="44" t="s">
        <v>34</v>
      </c>
      <c r="B11816" s="44" t="s">
        <v>19</v>
      </c>
      <c r="C11816" s="44" t="s">
        <v>57</v>
      </c>
      <c r="D11816" s="43">
        <v>635545.88299999991</v>
      </c>
      <c r="E11816" s="43">
        <v>-59203.402999999991</v>
      </c>
      <c r="F11816" s="45">
        <v>-103980</v>
      </c>
      <c r="G11816" s="45">
        <v>-32530</v>
      </c>
      <c r="H11816" s="45">
        <v>-30570</v>
      </c>
      <c r="I11816" s="55">
        <f>pro[[#This Row],[Admin expenses 3]]+pro[[#This Row],[Admin expenses 2]]+pro[[#This Row],[Admin expenses 1]]+pro[[#This Row],[COGS]]</f>
        <v>-226283.40299999999</v>
      </c>
      <c r="J11816" s="55">
        <f>pro[[#This Row],[Revenue]]+pro[[#This Row],[AdminExp]]</f>
        <v>409262.47999999992</v>
      </c>
      <c r="K11816" s="83">
        <f>pro[[#This Row],[Profit]]/pro[[#This Row],[Revenue]]</f>
        <v>0.64395426191439897</v>
      </c>
      <c r="L11816" s="56">
        <f t="shared" si="184"/>
        <v>11</v>
      </c>
      <c r="M11816" s="82" t="str">
        <f>"Q"&amp;" "&amp;VLOOKUP(pro[[#This Row],[Period]],Mapping!A:B,2,0)</f>
        <v>Q 4</v>
      </c>
      <c r="N11816"/>
    </row>
    <row r="11817" spans="1:14" ht="14.25" x14ac:dyDescent="0.2">
      <c r="A11817" s="44" t="s">
        <v>34</v>
      </c>
      <c r="B11817" s="44" t="s">
        <v>19</v>
      </c>
      <c r="C11817" s="44" t="s">
        <v>58</v>
      </c>
      <c r="D11817" s="43">
        <v>15488.234999999999</v>
      </c>
      <c r="E11817" s="43">
        <v>-8360.1</v>
      </c>
      <c r="F11817" s="45">
        <v>-37280</v>
      </c>
      <c r="G11817" s="45">
        <v>-83030</v>
      </c>
      <c r="H11817" s="45">
        <v>-77230</v>
      </c>
      <c r="I11817" s="55">
        <f>pro[[#This Row],[Admin expenses 3]]+pro[[#This Row],[Admin expenses 2]]+pro[[#This Row],[Admin expenses 1]]+pro[[#This Row],[COGS]]</f>
        <v>-205900.1</v>
      </c>
      <c r="J11817" s="55">
        <f>pro[[#This Row],[Revenue]]+pro[[#This Row],[AdminExp]]</f>
        <v>-190411.86500000002</v>
      </c>
      <c r="K11817" s="83">
        <f>pro[[#This Row],[Profit]]/pro[[#This Row],[Revenue]]</f>
        <v>-12.293967969881658</v>
      </c>
      <c r="L11817" s="56">
        <f t="shared" si="184"/>
        <v>11</v>
      </c>
      <c r="M11817" s="82" t="str">
        <f>"Q"&amp;" "&amp;VLOOKUP(pro[[#This Row],[Period]],Mapping!A:B,2,0)</f>
        <v>Q 4</v>
      </c>
      <c r="N11817"/>
    </row>
    <row r="11818" spans="1:14" ht="14.25" x14ac:dyDescent="0.2">
      <c r="A11818" s="44" t="s">
        <v>34</v>
      </c>
      <c r="B11818" s="44" t="s">
        <v>19</v>
      </c>
      <c r="C11818" s="44" t="s">
        <v>59</v>
      </c>
      <c r="D11818" s="43">
        <v>227759.56699999998</v>
      </c>
      <c r="E11818" s="43">
        <v>-114446.61199999999</v>
      </c>
      <c r="F11818" s="45">
        <v>-47860</v>
      </c>
      <c r="G11818" s="45">
        <v>-85860</v>
      </c>
      <c r="H11818" s="45">
        <v>-54320</v>
      </c>
      <c r="I11818" s="55">
        <f>pro[[#This Row],[Admin expenses 3]]+pro[[#This Row],[Admin expenses 2]]+pro[[#This Row],[Admin expenses 1]]+pro[[#This Row],[COGS]]</f>
        <v>-302486.61199999996</v>
      </c>
      <c r="J11818" s="55">
        <f>pro[[#This Row],[Revenue]]+pro[[#This Row],[AdminExp]]</f>
        <v>-74727.044999999984</v>
      </c>
      <c r="K11818" s="83">
        <f>pro[[#This Row],[Profit]]/pro[[#This Row],[Revenue]]</f>
        <v>-0.32809618486849329</v>
      </c>
      <c r="L11818" s="56">
        <f t="shared" si="184"/>
        <v>11</v>
      </c>
      <c r="M11818" s="82" t="str">
        <f>"Q"&amp;" "&amp;VLOOKUP(pro[[#This Row],[Period]],Mapping!A:B,2,0)</f>
        <v>Q 4</v>
      </c>
      <c r="N11818"/>
    </row>
    <row r="11819" spans="1:14" ht="14.25" x14ac:dyDescent="0.2">
      <c r="A11819" s="44" t="s">
        <v>34</v>
      </c>
      <c r="B11819" s="44" t="s">
        <v>19</v>
      </c>
      <c r="C11819" s="44" t="s">
        <v>57</v>
      </c>
      <c r="D11819" s="43">
        <v>920258.89199999999</v>
      </c>
      <c r="E11819" s="43">
        <v>-779996.95200000005</v>
      </c>
      <c r="F11819" s="45">
        <v>-43660</v>
      </c>
      <c r="G11819" s="45">
        <v>-40760</v>
      </c>
      <c r="H11819" s="45">
        <v>-85060</v>
      </c>
      <c r="I11819" s="55">
        <f>pro[[#This Row],[Admin expenses 3]]+pro[[#This Row],[Admin expenses 2]]+pro[[#This Row],[Admin expenses 1]]+pro[[#This Row],[COGS]]</f>
        <v>-949476.95200000005</v>
      </c>
      <c r="J11819" s="55">
        <f>pro[[#This Row],[Revenue]]+pro[[#This Row],[AdminExp]]</f>
        <v>-29218.060000000056</v>
      </c>
      <c r="K11819" s="83">
        <f>pro[[#This Row],[Profit]]/pro[[#This Row],[Revenue]]</f>
        <v>-3.174982633039318E-2</v>
      </c>
      <c r="L11819" s="56">
        <f t="shared" si="184"/>
        <v>11</v>
      </c>
      <c r="M11819" s="82" t="str">
        <f>"Q"&amp;" "&amp;VLOOKUP(pro[[#This Row],[Period]],Mapping!A:B,2,0)</f>
        <v>Q 4</v>
      </c>
      <c r="N11819"/>
    </row>
    <row r="11820" spans="1:14" ht="14.25" x14ac:dyDescent="0.2">
      <c r="A11820" s="44" t="s">
        <v>34</v>
      </c>
      <c r="B11820" s="44" t="s">
        <v>19</v>
      </c>
      <c r="C11820" s="44" t="s">
        <v>57</v>
      </c>
      <c r="D11820" s="43">
        <v>319487.14</v>
      </c>
      <c r="E11820" s="43">
        <v>-250546.989</v>
      </c>
      <c r="F11820" s="45">
        <v>-72020</v>
      </c>
      <c r="G11820" s="45">
        <v>-57120</v>
      </c>
      <c r="H11820" s="45">
        <v>-45300</v>
      </c>
      <c r="I11820" s="55">
        <f>pro[[#This Row],[Admin expenses 3]]+pro[[#This Row],[Admin expenses 2]]+pro[[#This Row],[Admin expenses 1]]+pro[[#This Row],[COGS]]</f>
        <v>-424986.989</v>
      </c>
      <c r="J11820" s="55">
        <f>pro[[#This Row],[Revenue]]+pro[[#This Row],[AdminExp]]</f>
        <v>-105499.84899999999</v>
      </c>
      <c r="K11820" s="83">
        <f>pro[[#This Row],[Profit]]/pro[[#This Row],[Revenue]]</f>
        <v>-0.33021626159976264</v>
      </c>
      <c r="L11820" s="56">
        <f t="shared" si="184"/>
        <v>11</v>
      </c>
      <c r="M11820" s="82" t="str">
        <f>"Q"&amp;" "&amp;VLOOKUP(pro[[#This Row],[Period]],Mapping!A:B,2,0)</f>
        <v>Q 4</v>
      </c>
      <c r="N11820"/>
    </row>
    <row r="11821" spans="1:14" ht="14.25" x14ac:dyDescent="0.2">
      <c r="A11821" s="44" t="s">
        <v>34</v>
      </c>
      <c r="B11821" s="44" t="s">
        <v>19</v>
      </c>
      <c r="C11821" s="44" t="s">
        <v>57</v>
      </c>
      <c r="D11821" s="43">
        <v>242842.22200000001</v>
      </c>
      <c r="E11821" s="43">
        <v>-163339.95300000001</v>
      </c>
      <c r="F11821" s="45">
        <v>-93310</v>
      </c>
      <c r="G11821" s="45">
        <v>-92470</v>
      </c>
      <c r="H11821" s="45">
        <v>-38180</v>
      </c>
      <c r="I11821" s="55">
        <f>pro[[#This Row],[Admin expenses 3]]+pro[[#This Row],[Admin expenses 2]]+pro[[#This Row],[Admin expenses 1]]+pro[[#This Row],[COGS]]</f>
        <v>-387299.95299999998</v>
      </c>
      <c r="J11821" s="55">
        <f>pro[[#This Row],[Revenue]]+pro[[#This Row],[AdminExp]]</f>
        <v>-144457.73099999997</v>
      </c>
      <c r="K11821" s="83">
        <f>pro[[#This Row],[Profit]]/pro[[#This Row],[Revenue]]</f>
        <v>-0.59486249882856024</v>
      </c>
      <c r="L11821" s="56">
        <f t="shared" si="184"/>
        <v>11</v>
      </c>
      <c r="M11821" s="82" t="str">
        <f>"Q"&amp;" "&amp;VLOOKUP(pro[[#This Row],[Period]],Mapping!A:B,2,0)</f>
        <v>Q 4</v>
      </c>
      <c r="N11821"/>
    </row>
    <row r="11822" spans="1:14" ht="14.25" x14ac:dyDescent="0.2">
      <c r="A11822" s="44" t="s">
        <v>34</v>
      </c>
      <c r="B11822" s="44" t="s">
        <v>19</v>
      </c>
      <c r="C11822" s="44" t="s">
        <v>57</v>
      </c>
      <c r="D11822" s="43">
        <v>1335001.017</v>
      </c>
      <c r="E11822" s="43">
        <v>-889075.90099999995</v>
      </c>
      <c r="F11822" s="45">
        <v>-107080</v>
      </c>
      <c r="G11822" s="45">
        <v>-18730</v>
      </c>
      <c r="H11822" s="45">
        <v>-103980</v>
      </c>
      <c r="I11822" s="55">
        <f>pro[[#This Row],[Admin expenses 3]]+pro[[#This Row],[Admin expenses 2]]+pro[[#This Row],[Admin expenses 1]]+pro[[#This Row],[COGS]]</f>
        <v>-1118865.9010000001</v>
      </c>
      <c r="J11822" s="55">
        <f>pro[[#This Row],[Revenue]]+pro[[#This Row],[AdminExp]]</f>
        <v>216135.11599999992</v>
      </c>
      <c r="K11822" s="83">
        <f>pro[[#This Row],[Profit]]/pro[[#This Row],[Revenue]]</f>
        <v>0.16189883996170762</v>
      </c>
      <c r="L11822" s="56">
        <f t="shared" si="184"/>
        <v>11</v>
      </c>
      <c r="M11822" s="82" t="str">
        <f>"Q"&amp;" "&amp;VLOOKUP(pro[[#This Row],[Period]],Mapping!A:B,2,0)</f>
        <v>Q 4</v>
      </c>
      <c r="N11822"/>
    </row>
    <row r="11823" spans="1:14" ht="14.25" x14ac:dyDescent="0.2">
      <c r="A11823" s="44" t="s">
        <v>34</v>
      </c>
      <c r="B11823" s="44" t="s">
        <v>19</v>
      </c>
      <c r="C11823" s="44" t="s">
        <v>57</v>
      </c>
      <c r="D11823" s="43">
        <v>-19355.042000000001</v>
      </c>
      <c r="E11823" s="43">
        <v>1146.2569999999998</v>
      </c>
      <c r="F11823" s="45">
        <v>-101060</v>
      </c>
      <c r="G11823" s="45">
        <v>-47130</v>
      </c>
      <c r="H11823" s="45">
        <v>-75770</v>
      </c>
      <c r="I11823" s="55">
        <f>pro[[#This Row],[Admin expenses 3]]+pro[[#This Row],[Admin expenses 2]]+pro[[#This Row],[Admin expenses 1]]+pro[[#This Row],[COGS]]</f>
        <v>-222813.74299999999</v>
      </c>
      <c r="J11823" s="55">
        <f>pro[[#This Row],[Revenue]]+pro[[#This Row],[AdminExp]]</f>
        <v>-242168.78499999997</v>
      </c>
      <c r="K11823" s="83">
        <f>pro[[#This Row],[Profit]]/pro[[#This Row],[Revenue]]</f>
        <v>12.511922474774272</v>
      </c>
      <c r="L11823" s="56">
        <f t="shared" si="184"/>
        <v>11</v>
      </c>
      <c r="M11823" s="82" t="str">
        <f>"Q"&amp;" "&amp;VLOOKUP(pro[[#This Row],[Period]],Mapping!A:B,2,0)</f>
        <v>Q 4</v>
      </c>
      <c r="N11823"/>
    </row>
    <row r="11824" spans="1:14" ht="14.25" x14ac:dyDescent="0.2">
      <c r="A11824" s="44" t="s">
        <v>34</v>
      </c>
      <c r="B11824" s="44" t="s">
        <v>19</v>
      </c>
      <c r="C11824" s="44" t="s">
        <v>57</v>
      </c>
      <c r="D11824" s="43">
        <v>-18240.851999999999</v>
      </c>
      <c r="E11824" s="43">
        <v>1099.385</v>
      </c>
      <c r="F11824" s="45">
        <v>-61430</v>
      </c>
      <c r="G11824" s="45">
        <v>-105450</v>
      </c>
      <c r="H11824" s="45">
        <v>-93270</v>
      </c>
      <c r="I11824" s="55">
        <f>pro[[#This Row],[Admin expenses 3]]+pro[[#This Row],[Admin expenses 2]]+pro[[#This Row],[Admin expenses 1]]+pro[[#This Row],[COGS]]</f>
        <v>-259050.61499999999</v>
      </c>
      <c r="J11824" s="55">
        <f>pro[[#This Row],[Revenue]]+pro[[#This Row],[AdminExp]]</f>
        <v>-277291.467</v>
      </c>
      <c r="K11824" s="83">
        <f>pro[[#This Row],[Profit]]/pro[[#This Row],[Revenue]]</f>
        <v>15.201672981064702</v>
      </c>
      <c r="L11824" s="56">
        <f t="shared" si="184"/>
        <v>11</v>
      </c>
      <c r="M11824" s="82" t="str">
        <f>"Q"&amp;" "&amp;VLOOKUP(pro[[#This Row],[Period]],Mapping!A:B,2,0)</f>
        <v>Q 4</v>
      </c>
      <c r="N11824"/>
    </row>
    <row r="11825" spans="1:14" ht="14.25" x14ac:dyDescent="0.2">
      <c r="A11825" s="44" t="s">
        <v>34</v>
      </c>
      <c r="B11825" s="44" t="s">
        <v>19</v>
      </c>
      <c r="C11825" s="44" t="s">
        <v>57</v>
      </c>
      <c r="D11825" s="43">
        <v>-11615.275</v>
      </c>
      <c r="E11825" s="43">
        <v>633.26899999999989</v>
      </c>
      <c r="F11825" s="45">
        <v>-13760</v>
      </c>
      <c r="G11825" s="45">
        <v>-69370</v>
      </c>
      <c r="H11825" s="45">
        <v>-91140</v>
      </c>
      <c r="I11825" s="55">
        <f>pro[[#This Row],[Admin expenses 3]]+pro[[#This Row],[Admin expenses 2]]+pro[[#This Row],[Admin expenses 1]]+pro[[#This Row],[COGS]]</f>
        <v>-173636.731</v>
      </c>
      <c r="J11825" s="55">
        <f>pro[[#This Row],[Revenue]]+pro[[#This Row],[AdminExp]]</f>
        <v>-185252.00599999999</v>
      </c>
      <c r="K11825" s="83">
        <f>pro[[#This Row],[Profit]]/pro[[#This Row],[Revenue]]</f>
        <v>15.948998710749423</v>
      </c>
      <c r="L11825" s="56">
        <f t="shared" si="184"/>
        <v>11</v>
      </c>
      <c r="M11825" s="82" t="str">
        <f>"Q"&amp;" "&amp;VLOOKUP(pro[[#This Row],[Period]],Mapping!A:B,2,0)</f>
        <v>Q 4</v>
      </c>
      <c r="N11825"/>
    </row>
    <row r="11826" spans="1:14" ht="14.25" x14ac:dyDescent="0.2">
      <c r="A11826" s="44" t="s">
        <v>34</v>
      </c>
      <c r="B11826" s="44" t="s">
        <v>19</v>
      </c>
      <c r="C11826" s="44" t="s">
        <v>57</v>
      </c>
      <c r="D11826" s="43">
        <v>-26976.620999999999</v>
      </c>
      <c r="E11826" s="43">
        <v>15823.206</v>
      </c>
      <c r="F11826" s="45">
        <v>-27020</v>
      </c>
      <c r="G11826" s="45">
        <v>-96530</v>
      </c>
      <c r="H11826" s="45">
        <v>-48260</v>
      </c>
      <c r="I11826" s="55">
        <f>pro[[#This Row],[Admin expenses 3]]+pro[[#This Row],[Admin expenses 2]]+pro[[#This Row],[Admin expenses 1]]+pro[[#This Row],[COGS]]</f>
        <v>-155986.79399999999</v>
      </c>
      <c r="J11826" s="55">
        <f>pro[[#This Row],[Revenue]]+pro[[#This Row],[AdminExp]]</f>
        <v>-182963.41499999998</v>
      </c>
      <c r="K11826" s="83">
        <f>pro[[#This Row],[Profit]]/pro[[#This Row],[Revenue]]</f>
        <v>6.7822954920855354</v>
      </c>
      <c r="L11826" s="56">
        <f t="shared" si="184"/>
        <v>11</v>
      </c>
      <c r="M11826" s="82" t="str">
        <f>"Q"&amp;" "&amp;VLOOKUP(pro[[#This Row],[Period]],Mapping!A:B,2,0)</f>
        <v>Q 4</v>
      </c>
      <c r="N11826"/>
    </row>
    <row r="11827" spans="1:14" ht="14.25" x14ac:dyDescent="0.2">
      <c r="A11827" s="44" t="s">
        <v>34</v>
      </c>
      <c r="B11827" s="44" t="s">
        <v>19</v>
      </c>
      <c r="C11827" s="44" t="s">
        <v>57</v>
      </c>
      <c r="D11827" s="43">
        <v>2075260.4389999998</v>
      </c>
      <c r="E11827" s="43">
        <v>-1130652.0889999999</v>
      </c>
      <c r="F11827" s="45">
        <v>-24520</v>
      </c>
      <c r="G11827" s="45">
        <v>-103330</v>
      </c>
      <c r="H11827" s="45">
        <v>-72810</v>
      </c>
      <c r="I11827" s="55">
        <f>pro[[#This Row],[Admin expenses 3]]+pro[[#This Row],[Admin expenses 2]]+pro[[#This Row],[Admin expenses 1]]+pro[[#This Row],[COGS]]</f>
        <v>-1331312.0889999999</v>
      </c>
      <c r="J11827" s="55">
        <f>pro[[#This Row],[Revenue]]+pro[[#This Row],[AdminExp]]</f>
        <v>743948.34999999986</v>
      </c>
      <c r="K11827" s="83">
        <f>pro[[#This Row],[Profit]]/pro[[#This Row],[Revenue]]</f>
        <v>0.35848433093943827</v>
      </c>
      <c r="L11827" s="56">
        <f t="shared" si="184"/>
        <v>11</v>
      </c>
      <c r="M11827" s="82" t="str">
        <f>"Q"&amp;" "&amp;VLOOKUP(pro[[#This Row],[Period]],Mapping!A:B,2,0)</f>
        <v>Q 4</v>
      </c>
      <c r="N11827"/>
    </row>
    <row r="11828" spans="1:14" ht="14.25" x14ac:dyDescent="0.2">
      <c r="A11828" s="44" t="s">
        <v>34</v>
      </c>
      <c r="B11828" s="44" t="s">
        <v>19</v>
      </c>
      <c r="C11828" s="44" t="s">
        <v>57</v>
      </c>
      <c r="D11828" s="43">
        <v>301641.31899999996</v>
      </c>
      <c r="E11828" s="43">
        <v>-76048.875</v>
      </c>
      <c r="F11828" s="45">
        <v>-93540</v>
      </c>
      <c r="G11828" s="45">
        <v>-40080</v>
      </c>
      <c r="H11828" s="45">
        <v>-98370</v>
      </c>
      <c r="I11828" s="55">
        <f>pro[[#This Row],[Admin expenses 3]]+pro[[#This Row],[Admin expenses 2]]+pro[[#This Row],[Admin expenses 1]]+pro[[#This Row],[COGS]]</f>
        <v>-308038.875</v>
      </c>
      <c r="J11828" s="55">
        <f>pro[[#This Row],[Revenue]]+pro[[#This Row],[AdminExp]]</f>
        <v>-6397.5560000000405</v>
      </c>
      <c r="K11828" s="83">
        <f>pro[[#This Row],[Profit]]/pro[[#This Row],[Revenue]]</f>
        <v>-2.1209150063423644E-2</v>
      </c>
      <c r="L11828" s="56">
        <f t="shared" si="184"/>
        <v>11</v>
      </c>
      <c r="M11828" s="82" t="str">
        <f>"Q"&amp;" "&amp;VLOOKUP(pro[[#This Row],[Period]],Mapping!A:B,2,0)</f>
        <v>Q 4</v>
      </c>
      <c r="N11828"/>
    </row>
    <row r="11829" spans="1:14" ht="14.25" x14ac:dyDescent="0.2">
      <c r="A11829" s="44" t="s">
        <v>34</v>
      </c>
      <c r="B11829" s="44" t="s">
        <v>19</v>
      </c>
      <c r="C11829" s="44" t="s">
        <v>57</v>
      </c>
      <c r="D11829" s="43">
        <v>102286.20499999999</v>
      </c>
      <c r="E11829" s="43">
        <v>-15639.119999999997</v>
      </c>
      <c r="F11829" s="45">
        <v>-15390</v>
      </c>
      <c r="G11829" s="45">
        <v>-48470</v>
      </c>
      <c r="H11829" s="45">
        <v>-26040</v>
      </c>
      <c r="I11829" s="55">
        <f>pro[[#This Row],[Admin expenses 3]]+pro[[#This Row],[Admin expenses 2]]+pro[[#This Row],[Admin expenses 1]]+pro[[#This Row],[COGS]]</f>
        <v>-105539.12</v>
      </c>
      <c r="J11829" s="55">
        <f>pro[[#This Row],[Revenue]]+pro[[#This Row],[AdminExp]]</f>
        <v>-3252.9150000000081</v>
      </c>
      <c r="K11829" s="83">
        <f>pro[[#This Row],[Profit]]/pro[[#This Row],[Revenue]]</f>
        <v>-3.1802089050033761E-2</v>
      </c>
      <c r="L11829" s="56">
        <f t="shared" si="184"/>
        <v>11</v>
      </c>
      <c r="M11829" s="82" t="str">
        <f>"Q"&amp;" "&amp;VLOOKUP(pro[[#This Row],[Period]],Mapping!A:B,2,0)</f>
        <v>Q 4</v>
      </c>
      <c r="N11829"/>
    </row>
    <row r="11830" spans="1:14" ht="14.25" x14ac:dyDescent="0.2">
      <c r="A11830" s="44" t="s">
        <v>34</v>
      </c>
      <c r="B11830" s="44" t="s">
        <v>19</v>
      </c>
      <c r="C11830" s="44" t="s">
        <v>57</v>
      </c>
      <c r="D11830" s="43">
        <v>200827.63399999999</v>
      </c>
      <c r="E11830" s="43">
        <v>-41569.646999999997</v>
      </c>
      <c r="F11830" s="45">
        <v>-68320</v>
      </c>
      <c r="G11830" s="45">
        <v>-38960</v>
      </c>
      <c r="H11830" s="45">
        <v>-22240</v>
      </c>
      <c r="I11830" s="55">
        <f>pro[[#This Row],[Admin expenses 3]]+pro[[#This Row],[Admin expenses 2]]+pro[[#This Row],[Admin expenses 1]]+pro[[#This Row],[COGS]]</f>
        <v>-171089.647</v>
      </c>
      <c r="J11830" s="55">
        <f>pro[[#This Row],[Revenue]]+pro[[#This Row],[AdminExp]]</f>
        <v>29737.986999999994</v>
      </c>
      <c r="K11830" s="83">
        <f>pro[[#This Row],[Profit]]/pro[[#This Row],[Revenue]]</f>
        <v>0.14807716651185562</v>
      </c>
      <c r="L11830" s="56">
        <f t="shared" si="184"/>
        <v>11</v>
      </c>
      <c r="M11830" s="82" t="str">
        <f>"Q"&amp;" "&amp;VLOOKUP(pro[[#This Row],[Period]],Mapping!A:B,2,0)</f>
        <v>Q 4</v>
      </c>
      <c r="N11830"/>
    </row>
    <row r="11831" spans="1:14" ht="14.25" x14ac:dyDescent="0.2">
      <c r="A11831" s="44" t="s">
        <v>34</v>
      </c>
      <c r="B11831" s="44" t="s">
        <v>19</v>
      </c>
      <c r="C11831" s="44" t="s">
        <v>57</v>
      </c>
      <c r="D11831" s="43">
        <v>252529.557</v>
      </c>
      <c r="E11831" s="43">
        <v>-81409.425999999992</v>
      </c>
      <c r="F11831" s="45">
        <v>-101310</v>
      </c>
      <c r="G11831" s="45">
        <v>-105890</v>
      </c>
      <c r="H11831" s="45">
        <v>-21940</v>
      </c>
      <c r="I11831" s="55">
        <f>pro[[#This Row],[Admin expenses 3]]+pro[[#This Row],[Admin expenses 2]]+pro[[#This Row],[Admin expenses 1]]+pro[[#This Row],[COGS]]</f>
        <v>-310549.42599999998</v>
      </c>
      <c r="J11831" s="55">
        <f>pro[[#This Row],[Revenue]]+pro[[#This Row],[AdminExp]]</f>
        <v>-58019.868999999977</v>
      </c>
      <c r="K11831" s="83">
        <f>pro[[#This Row],[Profit]]/pro[[#This Row],[Revenue]]</f>
        <v>-0.22975476490460867</v>
      </c>
      <c r="L11831" s="56">
        <f t="shared" si="184"/>
        <v>11</v>
      </c>
      <c r="M11831" s="82" t="str">
        <f>"Q"&amp;" "&amp;VLOOKUP(pro[[#This Row],[Period]],Mapping!A:B,2,0)</f>
        <v>Q 4</v>
      </c>
      <c r="N11831"/>
    </row>
    <row r="11832" spans="1:14" ht="14.25" x14ac:dyDescent="0.2">
      <c r="A11832" s="44" t="s">
        <v>34</v>
      </c>
      <c r="B11832" s="44" t="s">
        <v>19</v>
      </c>
      <c r="C11832" s="44" t="s">
        <v>57</v>
      </c>
      <c r="D11832" s="43">
        <v>630457.59</v>
      </c>
      <c r="E11832" s="43">
        <v>-956179.1889999999</v>
      </c>
      <c r="F11832" s="45">
        <v>-94510</v>
      </c>
      <c r="G11832" s="45">
        <v>-63440</v>
      </c>
      <c r="H11832" s="45">
        <v>-41840</v>
      </c>
      <c r="I11832" s="55">
        <f>pro[[#This Row],[Admin expenses 3]]+pro[[#This Row],[Admin expenses 2]]+pro[[#This Row],[Admin expenses 1]]+pro[[#This Row],[COGS]]</f>
        <v>-1155969.1889999998</v>
      </c>
      <c r="J11832" s="55">
        <f>pro[[#This Row],[Revenue]]+pro[[#This Row],[AdminExp]]</f>
        <v>-525511.59899999981</v>
      </c>
      <c r="K11832" s="83">
        <f>pro[[#This Row],[Profit]]/pro[[#This Row],[Revenue]]</f>
        <v>-0.83353996737512481</v>
      </c>
      <c r="L11832" s="56">
        <f t="shared" si="184"/>
        <v>11</v>
      </c>
      <c r="M11832" s="82" t="str">
        <f>"Q"&amp;" "&amp;VLOOKUP(pro[[#This Row],[Period]],Mapping!A:B,2,0)</f>
        <v>Q 4</v>
      </c>
      <c r="N11832"/>
    </row>
    <row r="11833" spans="1:14" ht="14.25" x14ac:dyDescent="0.2">
      <c r="A11833" s="44" t="s">
        <v>34</v>
      </c>
      <c r="B11833" s="44" t="s">
        <v>19</v>
      </c>
      <c r="C11833" s="44" t="s">
        <v>57</v>
      </c>
      <c r="D11833" s="43">
        <v>284541.45299999998</v>
      </c>
      <c r="E11833" s="43">
        <v>-418569.08799999993</v>
      </c>
      <c r="F11833" s="45">
        <v>-81450</v>
      </c>
      <c r="G11833" s="45">
        <v>-35720</v>
      </c>
      <c r="H11833" s="45">
        <v>-92240</v>
      </c>
      <c r="I11833" s="55">
        <f>pro[[#This Row],[Admin expenses 3]]+pro[[#This Row],[Admin expenses 2]]+pro[[#This Row],[Admin expenses 1]]+pro[[#This Row],[COGS]]</f>
        <v>-627979.08799999999</v>
      </c>
      <c r="J11833" s="55">
        <f>pro[[#This Row],[Revenue]]+pro[[#This Row],[AdminExp]]</f>
        <v>-343437.63500000001</v>
      </c>
      <c r="K11833" s="83">
        <f>pro[[#This Row],[Profit]]/pro[[#This Row],[Revenue]]</f>
        <v>-1.2069862980561923</v>
      </c>
      <c r="L11833" s="56">
        <f t="shared" si="184"/>
        <v>11</v>
      </c>
      <c r="M11833" s="82" t="str">
        <f>"Q"&amp;" "&amp;VLOOKUP(pro[[#This Row],[Period]],Mapping!A:B,2,0)</f>
        <v>Q 4</v>
      </c>
      <c r="N11833"/>
    </row>
    <row r="11834" spans="1:14" ht="14.25" x14ac:dyDescent="0.2">
      <c r="A11834" s="44" t="s">
        <v>34</v>
      </c>
      <c r="B11834" s="44" t="s">
        <v>19</v>
      </c>
      <c r="C11834" s="44" t="s">
        <v>57</v>
      </c>
      <c r="D11834" s="43">
        <v>10957.583000000001</v>
      </c>
      <c r="E11834" s="43">
        <v>-18369.609999999997</v>
      </c>
      <c r="F11834" s="45">
        <v>-78240</v>
      </c>
      <c r="G11834" s="45">
        <v>-76510</v>
      </c>
      <c r="H11834" s="45">
        <v>-78230</v>
      </c>
      <c r="I11834" s="55">
        <f>pro[[#This Row],[Admin expenses 3]]+pro[[#This Row],[Admin expenses 2]]+pro[[#This Row],[Admin expenses 1]]+pro[[#This Row],[COGS]]</f>
        <v>-251349.61</v>
      </c>
      <c r="J11834" s="55">
        <f>pro[[#This Row],[Revenue]]+pro[[#This Row],[AdminExp]]</f>
        <v>-240392.02699999997</v>
      </c>
      <c r="K11834" s="83">
        <f>pro[[#This Row],[Profit]]/pro[[#This Row],[Revenue]]</f>
        <v>-21.938417167362545</v>
      </c>
      <c r="L11834" s="56">
        <f t="shared" si="184"/>
        <v>11</v>
      </c>
      <c r="M11834" s="82" t="str">
        <f>"Q"&amp;" "&amp;VLOOKUP(pro[[#This Row],[Period]],Mapping!A:B,2,0)</f>
        <v>Q 4</v>
      </c>
      <c r="N11834"/>
    </row>
    <row r="11835" spans="1:14" ht="14.25" x14ac:dyDescent="0.2">
      <c r="A11835" s="44" t="s">
        <v>34</v>
      </c>
      <c r="B11835" s="44" t="s">
        <v>19</v>
      </c>
      <c r="C11835" s="44" t="s">
        <v>57</v>
      </c>
      <c r="D11835" s="43">
        <v>-58128.405999999995</v>
      </c>
      <c r="E11835" s="43">
        <v>40.788999999999994</v>
      </c>
      <c r="F11835" s="45">
        <v>-28330</v>
      </c>
      <c r="G11835" s="45">
        <v>-46320</v>
      </c>
      <c r="H11835" s="45">
        <v>-56700</v>
      </c>
      <c r="I11835" s="55">
        <f>pro[[#This Row],[Admin expenses 3]]+pro[[#This Row],[Admin expenses 2]]+pro[[#This Row],[Admin expenses 1]]+pro[[#This Row],[COGS]]</f>
        <v>-131309.21100000001</v>
      </c>
      <c r="J11835" s="55">
        <f>pro[[#This Row],[Revenue]]+pro[[#This Row],[AdminExp]]</f>
        <v>-189437.617</v>
      </c>
      <c r="K11835" s="83">
        <f>pro[[#This Row],[Profit]]/pro[[#This Row],[Revenue]]</f>
        <v>3.2589508303393013</v>
      </c>
      <c r="L11835" s="56">
        <f t="shared" si="184"/>
        <v>11</v>
      </c>
      <c r="M11835" s="82" t="str">
        <f>"Q"&amp;" "&amp;VLOOKUP(pro[[#This Row],[Period]],Mapping!A:B,2,0)</f>
        <v>Q 4</v>
      </c>
      <c r="N11835"/>
    </row>
    <row r="11836" spans="1:14" ht="14.25" x14ac:dyDescent="0.2">
      <c r="A11836" s="44" t="s">
        <v>34</v>
      </c>
      <c r="B11836" s="44" t="s">
        <v>19</v>
      </c>
      <c r="C11836" s="44" t="s">
        <v>57</v>
      </c>
      <c r="D11836" s="43">
        <v>125171.298</v>
      </c>
      <c r="E11836" s="43">
        <v>-5441.3519999999999</v>
      </c>
      <c r="F11836" s="45">
        <v>-91420</v>
      </c>
      <c r="G11836" s="45">
        <v>-100860</v>
      </c>
      <c r="H11836" s="45">
        <v>-48510</v>
      </c>
      <c r="I11836" s="55">
        <f>pro[[#This Row],[Admin expenses 3]]+pro[[#This Row],[Admin expenses 2]]+pro[[#This Row],[Admin expenses 1]]+pro[[#This Row],[COGS]]</f>
        <v>-246231.35200000001</v>
      </c>
      <c r="J11836" s="55">
        <f>pro[[#This Row],[Revenue]]+pro[[#This Row],[AdminExp]]</f>
        <v>-121060.05400000002</v>
      </c>
      <c r="K11836" s="83">
        <f>pro[[#This Row],[Profit]]/pro[[#This Row],[Revenue]]</f>
        <v>-0.9671550581827475</v>
      </c>
      <c r="L11836" s="56">
        <f t="shared" si="184"/>
        <v>11</v>
      </c>
      <c r="M11836" s="82" t="str">
        <f>"Q"&amp;" "&amp;VLOOKUP(pro[[#This Row],[Period]],Mapping!A:B,2,0)</f>
        <v>Q 4</v>
      </c>
      <c r="N11836"/>
    </row>
    <row r="11837" spans="1:14" ht="14.25" x14ac:dyDescent="0.2">
      <c r="A11837" s="44" t="s">
        <v>34</v>
      </c>
      <c r="B11837" s="44" t="s">
        <v>19</v>
      </c>
      <c r="C11837" s="44" t="s">
        <v>57</v>
      </c>
      <c r="D11837" s="43">
        <v>359088.85599999997</v>
      </c>
      <c r="E11837" s="43">
        <v>-10561.137999999999</v>
      </c>
      <c r="F11837" s="45">
        <v>-71240</v>
      </c>
      <c r="G11837" s="45">
        <v>-12560</v>
      </c>
      <c r="H11837" s="45">
        <v>-97130</v>
      </c>
      <c r="I11837" s="55">
        <f>pro[[#This Row],[Admin expenses 3]]+pro[[#This Row],[Admin expenses 2]]+pro[[#This Row],[Admin expenses 1]]+pro[[#This Row],[COGS]]</f>
        <v>-191491.13800000001</v>
      </c>
      <c r="J11837" s="55">
        <f>pro[[#This Row],[Revenue]]+pro[[#This Row],[AdminExp]]</f>
        <v>167597.71799999996</v>
      </c>
      <c r="K11837" s="83">
        <f>pro[[#This Row],[Profit]]/pro[[#This Row],[Revenue]]</f>
        <v>0.46673049079529211</v>
      </c>
      <c r="L11837" s="56">
        <f t="shared" si="184"/>
        <v>11</v>
      </c>
      <c r="M11837" s="82" t="str">
        <f>"Q"&amp;" "&amp;VLOOKUP(pro[[#This Row],[Period]],Mapping!A:B,2,0)</f>
        <v>Q 4</v>
      </c>
      <c r="N11837"/>
    </row>
    <row r="11838" spans="1:14" ht="14.25" x14ac:dyDescent="0.2">
      <c r="A11838" s="44" t="s">
        <v>34</v>
      </c>
      <c r="B11838" s="44" t="s">
        <v>19</v>
      </c>
      <c r="C11838" s="44" t="s">
        <v>57</v>
      </c>
      <c r="D11838" s="43">
        <v>1599896.13</v>
      </c>
      <c r="E11838" s="43">
        <v>-78558.83</v>
      </c>
      <c r="F11838" s="45">
        <v>-70220</v>
      </c>
      <c r="G11838" s="45">
        <v>-34960</v>
      </c>
      <c r="H11838" s="45">
        <v>-84220</v>
      </c>
      <c r="I11838" s="55">
        <f>pro[[#This Row],[Admin expenses 3]]+pro[[#This Row],[Admin expenses 2]]+pro[[#This Row],[Admin expenses 1]]+pro[[#This Row],[COGS]]</f>
        <v>-267958.83</v>
      </c>
      <c r="J11838" s="55">
        <f>pro[[#This Row],[Revenue]]+pro[[#This Row],[AdminExp]]</f>
        <v>1331937.2999999998</v>
      </c>
      <c r="K11838" s="83">
        <f>pro[[#This Row],[Profit]]/pro[[#This Row],[Revenue]]</f>
        <v>0.83251485832395877</v>
      </c>
      <c r="L11838" s="56">
        <f t="shared" si="184"/>
        <v>11</v>
      </c>
      <c r="M11838" s="82" t="str">
        <f>"Q"&amp;" "&amp;VLOOKUP(pro[[#This Row],[Period]],Mapping!A:B,2,0)</f>
        <v>Q 4</v>
      </c>
      <c r="N11838"/>
    </row>
    <row r="11839" spans="1:14" ht="14.25" x14ac:dyDescent="0.2">
      <c r="A11839" s="44" t="s">
        <v>34</v>
      </c>
      <c r="B11839" s="44" t="s">
        <v>19</v>
      </c>
      <c r="C11839" s="44" t="s">
        <v>57</v>
      </c>
      <c r="D11839" s="43">
        <v>440708.38</v>
      </c>
      <c r="E11839" s="43">
        <v>-56938.063000000002</v>
      </c>
      <c r="F11839" s="45">
        <v>-14080</v>
      </c>
      <c r="G11839" s="45">
        <v>-77980</v>
      </c>
      <c r="H11839" s="45">
        <v>-18260</v>
      </c>
      <c r="I11839" s="55">
        <f>pro[[#This Row],[Admin expenses 3]]+pro[[#This Row],[Admin expenses 2]]+pro[[#This Row],[Admin expenses 1]]+pro[[#This Row],[COGS]]</f>
        <v>-167258.06299999999</v>
      </c>
      <c r="J11839" s="55">
        <f>pro[[#This Row],[Revenue]]+pro[[#This Row],[AdminExp]]</f>
        <v>273450.31700000004</v>
      </c>
      <c r="K11839" s="83">
        <f>pro[[#This Row],[Profit]]/pro[[#This Row],[Revenue]]</f>
        <v>0.6204790501147267</v>
      </c>
      <c r="L11839" s="56">
        <f t="shared" si="184"/>
        <v>11</v>
      </c>
      <c r="M11839" s="82" t="str">
        <f>"Q"&amp;" "&amp;VLOOKUP(pro[[#This Row],[Period]],Mapping!A:B,2,0)</f>
        <v>Q 4</v>
      </c>
      <c r="N11839"/>
    </row>
    <row r="11840" spans="1:14" ht="14.25" x14ac:dyDescent="0.2">
      <c r="A11840" s="44" t="s">
        <v>34</v>
      </c>
      <c r="B11840" s="44" t="s">
        <v>19</v>
      </c>
      <c r="C11840" s="44" t="s">
        <v>57</v>
      </c>
      <c r="D11840" s="43">
        <v>435946.58799999993</v>
      </c>
      <c r="E11840" s="43">
        <v>-44634.932999999997</v>
      </c>
      <c r="F11840" s="45">
        <v>-37990</v>
      </c>
      <c r="G11840" s="45">
        <v>-74250</v>
      </c>
      <c r="H11840" s="45">
        <v>-66940</v>
      </c>
      <c r="I11840" s="55">
        <f>pro[[#This Row],[Admin expenses 3]]+pro[[#This Row],[Admin expenses 2]]+pro[[#This Row],[Admin expenses 1]]+pro[[#This Row],[COGS]]</f>
        <v>-223814.93299999999</v>
      </c>
      <c r="J11840" s="55">
        <f>pro[[#This Row],[Revenue]]+pro[[#This Row],[AdminExp]]</f>
        <v>212131.65499999994</v>
      </c>
      <c r="K11840" s="83">
        <f>pro[[#This Row],[Profit]]/pro[[#This Row],[Revenue]]</f>
        <v>0.48660010386409991</v>
      </c>
      <c r="L11840" s="56">
        <f t="shared" si="184"/>
        <v>11</v>
      </c>
      <c r="M11840" s="82" t="str">
        <f>"Q"&amp;" "&amp;VLOOKUP(pro[[#This Row],[Period]],Mapping!A:B,2,0)</f>
        <v>Q 4</v>
      </c>
      <c r="N11840"/>
    </row>
    <row r="11841" spans="1:14" ht="14.25" x14ac:dyDescent="0.2">
      <c r="A11841" s="44" t="s">
        <v>34</v>
      </c>
      <c r="B11841" s="44" t="s">
        <v>19</v>
      </c>
      <c r="C11841" s="44" t="s">
        <v>57</v>
      </c>
      <c r="D11841" s="43">
        <v>5348699.7969999993</v>
      </c>
      <c r="E11841" s="43">
        <v>-492657.66200000001</v>
      </c>
      <c r="F11841" s="45">
        <v>-94020</v>
      </c>
      <c r="G11841" s="45">
        <v>-15900</v>
      </c>
      <c r="H11841" s="45">
        <v>-28930</v>
      </c>
      <c r="I11841" s="55">
        <f>pro[[#This Row],[Admin expenses 3]]+pro[[#This Row],[Admin expenses 2]]+pro[[#This Row],[Admin expenses 1]]+pro[[#This Row],[COGS]]</f>
        <v>-631507.66200000001</v>
      </c>
      <c r="J11841" s="55">
        <f>pro[[#This Row],[Revenue]]+pro[[#This Row],[AdminExp]]</f>
        <v>4717192.1349999998</v>
      </c>
      <c r="K11841" s="83">
        <f>pro[[#This Row],[Profit]]/pro[[#This Row],[Revenue]]</f>
        <v>0.88193249089167391</v>
      </c>
      <c r="L11841" s="56">
        <f t="shared" si="184"/>
        <v>11</v>
      </c>
      <c r="M11841" s="82" t="str">
        <f>"Q"&amp;" "&amp;VLOOKUP(pro[[#This Row],[Period]],Mapping!A:B,2,0)</f>
        <v>Q 4</v>
      </c>
      <c r="N11841"/>
    </row>
    <row r="11842" spans="1:14" ht="14.25" x14ac:dyDescent="0.2">
      <c r="A11842" s="44" t="s">
        <v>34</v>
      </c>
      <c r="B11842" s="44" t="s">
        <v>19</v>
      </c>
      <c r="C11842" s="44" t="s">
        <v>57</v>
      </c>
      <c r="D11842" s="43">
        <v>638484.64399999997</v>
      </c>
      <c r="E11842" s="43">
        <v>-85551.297999999995</v>
      </c>
      <c r="F11842" s="45">
        <v>-100090</v>
      </c>
      <c r="G11842" s="45">
        <v>-68930</v>
      </c>
      <c r="H11842" s="45">
        <v>-70270</v>
      </c>
      <c r="I11842" s="55">
        <f>pro[[#This Row],[Admin expenses 3]]+pro[[#This Row],[Admin expenses 2]]+pro[[#This Row],[Admin expenses 1]]+pro[[#This Row],[COGS]]</f>
        <v>-324841.29800000001</v>
      </c>
      <c r="J11842" s="55">
        <f>pro[[#This Row],[Revenue]]+pro[[#This Row],[AdminExp]]</f>
        <v>313643.34599999996</v>
      </c>
      <c r="K11842" s="83">
        <f>pro[[#This Row],[Profit]]/pro[[#This Row],[Revenue]]</f>
        <v>0.49123083686880337</v>
      </c>
      <c r="L11842" s="56">
        <f t="shared" ref="L11842:L11905" si="185">MONTH(DATEVALUE(A11842&amp;"1"))</f>
        <v>11</v>
      </c>
      <c r="M11842" s="82" t="str">
        <f>"Q"&amp;" "&amp;VLOOKUP(pro[[#This Row],[Period]],Mapping!A:B,2,0)</f>
        <v>Q 4</v>
      </c>
      <c r="N11842"/>
    </row>
    <row r="11843" spans="1:14" ht="14.25" x14ac:dyDescent="0.2">
      <c r="A11843" s="44" t="s">
        <v>34</v>
      </c>
      <c r="B11843" s="44" t="s">
        <v>19</v>
      </c>
      <c r="C11843" s="44" t="s">
        <v>57</v>
      </c>
      <c r="D11843" s="43">
        <v>701474.62</v>
      </c>
      <c r="E11843" s="43">
        <v>-58429.216999999997</v>
      </c>
      <c r="F11843" s="45">
        <v>-69560</v>
      </c>
      <c r="G11843" s="45">
        <v>-47070</v>
      </c>
      <c r="H11843" s="45">
        <v>-61980</v>
      </c>
      <c r="I11843" s="55">
        <f>pro[[#This Row],[Admin expenses 3]]+pro[[#This Row],[Admin expenses 2]]+pro[[#This Row],[Admin expenses 1]]+pro[[#This Row],[COGS]]</f>
        <v>-237039.217</v>
      </c>
      <c r="J11843" s="55">
        <f>pro[[#This Row],[Revenue]]+pro[[#This Row],[AdminExp]]</f>
        <v>464435.40299999999</v>
      </c>
      <c r="K11843" s="83">
        <f>pro[[#This Row],[Profit]]/pro[[#This Row],[Revenue]]</f>
        <v>0.66208440014551062</v>
      </c>
      <c r="L11843" s="56">
        <f t="shared" si="185"/>
        <v>11</v>
      </c>
      <c r="M11843" s="82" t="str">
        <f>"Q"&amp;" "&amp;VLOOKUP(pro[[#This Row],[Period]],Mapping!A:B,2,0)</f>
        <v>Q 4</v>
      </c>
      <c r="N11843"/>
    </row>
    <row r="11844" spans="1:14" ht="14.25" x14ac:dyDescent="0.2">
      <c r="A11844" s="44" t="s">
        <v>34</v>
      </c>
      <c r="B11844" s="44" t="s">
        <v>19</v>
      </c>
      <c r="C11844" s="44" t="s">
        <v>57</v>
      </c>
      <c r="D11844" s="43">
        <v>632412.78799999994</v>
      </c>
      <c r="E11844" s="43">
        <v>-51313.800999999999</v>
      </c>
      <c r="F11844" s="45">
        <v>-83990</v>
      </c>
      <c r="G11844" s="45">
        <v>-48100</v>
      </c>
      <c r="H11844" s="45">
        <v>-27140</v>
      </c>
      <c r="I11844" s="55">
        <f>pro[[#This Row],[Admin expenses 3]]+pro[[#This Row],[Admin expenses 2]]+pro[[#This Row],[Admin expenses 1]]+pro[[#This Row],[COGS]]</f>
        <v>-210543.80100000001</v>
      </c>
      <c r="J11844" s="55">
        <f>pro[[#This Row],[Revenue]]+pro[[#This Row],[AdminExp]]</f>
        <v>421868.98699999996</v>
      </c>
      <c r="K11844" s="83">
        <f>pro[[#This Row],[Profit]]/pro[[#This Row],[Revenue]]</f>
        <v>0.66707852055641859</v>
      </c>
      <c r="L11844" s="56">
        <f t="shared" si="185"/>
        <v>11</v>
      </c>
      <c r="M11844" s="82" t="str">
        <f>"Q"&amp;" "&amp;VLOOKUP(pro[[#This Row],[Period]],Mapping!A:B,2,0)</f>
        <v>Q 4</v>
      </c>
      <c r="N11844"/>
    </row>
    <row r="11845" spans="1:14" ht="14.25" x14ac:dyDescent="0.2">
      <c r="A11845" s="44" t="s">
        <v>34</v>
      </c>
      <c r="B11845" s="44" t="s">
        <v>19</v>
      </c>
      <c r="C11845" s="44" t="s">
        <v>58</v>
      </c>
      <c r="D11845" s="43">
        <v>380157.701</v>
      </c>
      <c r="E11845" s="43">
        <v>-23655.470999999998</v>
      </c>
      <c r="F11845" s="45">
        <v>-32370</v>
      </c>
      <c r="G11845" s="45">
        <v>-94910</v>
      </c>
      <c r="H11845" s="45">
        <v>-75610</v>
      </c>
      <c r="I11845" s="55">
        <f>pro[[#This Row],[Admin expenses 3]]+pro[[#This Row],[Admin expenses 2]]+pro[[#This Row],[Admin expenses 1]]+pro[[#This Row],[COGS]]</f>
        <v>-226545.47099999999</v>
      </c>
      <c r="J11845" s="55">
        <f>pro[[#This Row],[Revenue]]+pro[[#This Row],[AdminExp]]</f>
        <v>153612.23000000001</v>
      </c>
      <c r="K11845" s="83">
        <f>pro[[#This Row],[Profit]]/pro[[#This Row],[Revenue]]</f>
        <v>0.40407501833035342</v>
      </c>
      <c r="L11845" s="56">
        <f t="shared" si="185"/>
        <v>11</v>
      </c>
      <c r="M11845" s="82" t="str">
        <f>"Q"&amp;" "&amp;VLOOKUP(pro[[#This Row],[Period]],Mapping!A:B,2,0)</f>
        <v>Q 4</v>
      </c>
      <c r="N11845"/>
    </row>
    <row r="11846" spans="1:14" ht="14.25" x14ac:dyDescent="0.2">
      <c r="A11846" s="44" t="s">
        <v>34</v>
      </c>
      <c r="B11846" s="44" t="s">
        <v>19</v>
      </c>
      <c r="C11846" s="44" t="s">
        <v>59</v>
      </c>
      <c r="D11846" s="43">
        <v>1213794.6169999999</v>
      </c>
      <c r="E11846" s="43">
        <v>-61295.408999999992</v>
      </c>
      <c r="F11846" s="45">
        <v>-78740</v>
      </c>
      <c r="G11846" s="45">
        <v>-56430</v>
      </c>
      <c r="H11846" s="45">
        <v>-63200</v>
      </c>
      <c r="I11846" s="55">
        <f>pro[[#This Row],[Admin expenses 3]]+pro[[#This Row],[Admin expenses 2]]+pro[[#This Row],[Admin expenses 1]]+pro[[#This Row],[COGS]]</f>
        <v>-259665.40899999999</v>
      </c>
      <c r="J11846" s="55">
        <f>pro[[#This Row],[Revenue]]+pro[[#This Row],[AdminExp]]</f>
        <v>954129.20799999987</v>
      </c>
      <c r="K11846" s="83">
        <f>pro[[#This Row],[Profit]]/pro[[#This Row],[Revenue]]</f>
        <v>0.78607137866389132</v>
      </c>
      <c r="L11846" s="56">
        <f t="shared" si="185"/>
        <v>11</v>
      </c>
      <c r="M11846" s="82" t="str">
        <f>"Q"&amp;" "&amp;VLOOKUP(pro[[#This Row],[Period]],Mapping!A:B,2,0)</f>
        <v>Q 4</v>
      </c>
      <c r="N11846"/>
    </row>
    <row r="11847" spans="1:14" ht="14.25" x14ac:dyDescent="0.2">
      <c r="A11847" s="44" t="s">
        <v>34</v>
      </c>
      <c r="B11847" s="44" t="s">
        <v>19</v>
      </c>
      <c r="C11847" s="44" t="s">
        <v>57</v>
      </c>
      <c r="D11847" s="43">
        <v>2330490.645</v>
      </c>
      <c r="E11847" s="43">
        <v>-121324.70699999998</v>
      </c>
      <c r="F11847" s="45">
        <v>-41880</v>
      </c>
      <c r="G11847" s="45">
        <v>-21270</v>
      </c>
      <c r="H11847" s="45">
        <v>-45840</v>
      </c>
      <c r="I11847" s="55">
        <f>pro[[#This Row],[Admin expenses 3]]+pro[[#This Row],[Admin expenses 2]]+pro[[#This Row],[Admin expenses 1]]+pro[[#This Row],[COGS]]</f>
        <v>-230314.70699999999</v>
      </c>
      <c r="J11847" s="55">
        <f>pro[[#This Row],[Revenue]]+pro[[#This Row],[AdminExp]]</f>
        <v>2100175.9380000001</v>
      </c>
      <c r="K11847" s="83">
        <f>pro[[#This Row],[Profit]]/pro[[#This Row],[Revenue]]</f>
        <v>0.90117329692177339</v>
      </c>
      <c r="L11847" s="56">
        <f t="shared" si="185"/>
        <v>11</v>
      </c>
      <c r="M11847" s="82" t="str">
        <f>"Q"&amp;" "&amp;VLOOKUP(pro[[#This Row],[Period]],Mapping!A:B,2,0)</f>
        <v>Q 4</v>
      </c>
      <c r="N11847"/>
    </row>
    <row r="11848" spans="1:14" ht="14.25" x14ac:dyDescent="0.2">
      <c r="A11848" s="44" t="s">
        <v>34</v>
      </c>
      <c r="B11848" s="44" t="s">
        <v>19</v>
      </c>
      <c r="C11848" s="44" t="s">
        <v>57</v>
      </c>
      <c r="D11848" s="43">
        <v>1438531.4789999998</v>
      </c>
      <c r="E11848" s="43">
        <v>-90980.203999999998</v>
      </c>
      <c r="F11848" s="45">
        <v>-73880</v>
      </c>
      <c r="G11848" s="45">
        <v>-86800</v>
      </c>
      <c r="H11848" s="45">
        <v>-45630</v>
      </c>
      <c r="I11848" s="55">
        <f>pro[[#This Row],[Admin expenses 3]]+pro[[#This Row],[Admin expenses 2]]+pro[[#This Row],[Admin expenses 1]]+pro[[#This Row],[COGS]]</f>
        <v>-297290.20400000003</v>
      </c>
      <c r="J11848" s="55">
        <f>pro[[#This Row],[Revenue]]+pro[[#This Row],[AdminExp]]</f>
        <v>1141241.2749999999</v>
      </c>
      <c r="K11848" s="83">
        <f>pro[[#This Row],[Profit]]/pro[[#This Row],[Revenue]]</f>
        <v>0.79333771395349495</v>
      </c>
      <c r="L11848" s="56">
        <f t="shared" si="185"/>
        <v>11</v>
      </c>
      <c r="M11848" s="82" t="str">
        <f>"Q"&amp;" "&amp;VLOOKUP(pro[[#This Row],[Period]],Mapping!A:B,2,0)</f>
        <v>Q 4</v>
      </c>
      <c r="N11848"/>
    </row>
    <row r="11849" spans="1:14" ht="14.25" x14ac:dyDescent="0.2">
      <c r="A11849" s="44" t="s">
        <v>34</v>
      </c>
      <c r="B11849" s="44" t="s">
        <v>19</v>
      </c>
      <c r="C11849" s="44" t="s">
        <v>57</v>
      </c>
      <c r="D11849" s="43">
        <v>119767.92099999999</v>
      </c>
      <c r="E11849" s="43">
        <v>-199102.883</v>
      </c>
      <c r="F11849" s="45">
        <v>-65740</v>
      </c>
      <c r="G11849" s="45">
        <v>-23770</v>
      </c>
      <c r="H11849" s="45">
        <v>-64330</v>
      </c>
      <c r="I11849" s="55">
        <f>pro[[#This Row],[Admin expenses 3]]+pro[[#This Row],[Admin expenses 2]]+pro[[#This Row],[Admin expenses 1]]+pro[[#This Row],[COGS]]</f>
        <v>-352942.88300000003</v>
      </c>
      <c r="J11849" s="55">
        <f>pro[[#This Row],[Revenue]]+pro[[#This Row],[AdminExp]]</f>
        <v>-233174.96200000006</v>
      </c>
      <c r="K11849" s="83">
        <f>pro[[#This Row],[Profit]]/pro[[#This Row],[Revenue]]</f>
        <v>-1.9468899522769547</v>
      </c>
      <c r="L11849" s="56">
        <f t="shared" si="185"/>
        <v>11</v>
      </c>
      <c r="M11849" s="82" t="str">
        <f>"Q"&amp;" "&amp;VLOOKUP(pro[[#This Row],[Period]],Mapping!A:B,2,0)</f>
        <v>Q 4</v>
      </c>
      <c r="N11849"/>
    </row>
    <row r="11850" spans="1:14" ht="14.25" x14ac:dyDescent="0.2">
      <c r="A11850" s="44" t="s">
        <v>34</v>
      </c>
      <c r="B11850" s="44" t="s">
        <v>19</v>
      </c>
      <c r="C11850" s="44" t="s">
        <v>57</v>
      </c>
      <c r="D11850" s="43">
        <v>241601.96199999997</v>
      </c>
      <c r="E11850" s="43">
        <v>-398205.766</v>
      </c>
      <c r="F11850" s="45">
        <v>-85950</v>
      </c>
      <c r="G11850" s="45">
        <v>-74190</v>
      </c>
      <c r="H11850" s="45">
        <v>-46790</v>
      </c>
      <c r="I11850" s="55">
        <f>pro[[#This Row],[Admin expenses 3]]+pro[[#This Row],[Admin expenses 2]]+pro[[#This Row],[Admin expenses 1]]+pro[[#This Row],[COGS]]</f>
        <v>-605135.76600000006</v>
      </c>
      <c r="J11850" s="55">
        <f>pro[[#This Row],[Revenue]]+pro[[#This Row],[AdminExp]]</f>
        <v>-363533.80400000012</v>
      </c>
      <c r="K11850" s="83">
        <f>pro[[#This Row],[Profit]]/pro[[#This Row],[Revenue]]</f>
        <v>-1.5046806780484678</v>
      </c>
      <c r="L11850" s="56">
        <f t="shared" si="185"/>
        <v>11</v>
      </c>
      <c r="M11850" s="82" t="str">
        <f>"Q"&amp;" "&amp;VLOOKUP(pro[[#This Row],[Period]],Mapping!A:B,2,0)</f>
        <v>Q 4</v>
      </c>
      <c r="N11850"/>
    </row>
    <row r="11851" spans="1:14" ht="14.25" x14ac:dyDescent="0.2">
      <c r="A11851" s="44" t="s">
        <v>34</v>
      </c>
      <c r="B11851" s="44" t="s">
        <v>19</v>
      </c>
      <c r="C11851" s="44" t="s">
        <v>57</v>
      </c>
      <c r="D11851" s="43">
        <v>362096.32199999999</v>
      </c>
      <c r="E11851" s="43">
        <v>-596322.59400000004</v>
      </c>
      <c r="F11851" s="45">
        <v>-71820</v>
      </c>
      <c r="G11851" s="45">
        <v>-42400</v>
      </c>
      <c r="H11851" s="45">
        <v>-95920</v>
      </c>
      <c r="I11851" s="55">
        <f>pro[[#This Row],[Admin expenses 3]]+pro[[#This Row],[Admin expenses 2]]+pro[[#This Row],[Admin expenses 1]]+pro[[#This Row],[COGS]]</f>
        <v>-806462.59400000004</v>
      </c>
      <c r="J11851" s="55">
        <f>pro[[#This Row],[Revenue]]+pro[[#This Row],[AdminExp]]</f>
        <v>-444366.27200000006</v>
      </c>
      <c r="K11851" s="83">
        <f>pro[[#This Row],[Profit]]/pro[[#This Row],[Revenue]]</f>
        <v>-1.2272045999959096</v>
      </c>
      <c r="L11851" s="56">
        <f t="shared" si="185"/>
        <v>11</v>
      </c>
      <c r="M11851" s="82" t="str">
        <f>"Q"&amp;" "&amp;VLOOKUP(pro[[#This Row],[Period]],Mapping!A:B,2,0)</f>
        <v>Q 4</v>
      </c>
      <c r="N11851"/>
    </row>
    <row r="11852" spans="1:14" ht="14.25" x14ac:dyDescent="0.2">
      <c r="A11852" s="44" t="s">
        <v>34</v>
      </c>
      <c r="B11852" s="44" t="s">
        <v>19</v>
      </c>
      <c r="C11852" s="44" t="s">
        <v>58</v>
      </c>
      <c r="D11852" s="43">
        <v>361351.19999999995</v>
      </c>
      <c r="E11852" s="43">
        <v>-625419.92099999997</v>
      </c>
      <c r="F11852" s="45">
        <v>-16850</v>
      </c>
      <c r="G11852" s="45">
        <v>-50460</v>
      </c>
      <c r="H11852" s="45">
        <v>-24970</v>
      </c>
      <c r="I11852" s="55">
        <f>pro[[#This Row],[Admin expenses 3]]+pro[[#This Row],[Admin expenses 2]]+pro[[#This Row],[Admin expenses 1]]+pro[[#This Row],[COGS]]</f>
        <v>-717699.92099999997</v>
      </c>
      <c r="J11852" s="55">
        <f>pro[[#This Row],[Revenue]]+pro[[#This Row],[AdminExp]]</f>
        <v>-356348.72100000002</v>
      </c>
      <c r="K11852" s="83">
        <f>pro[[#This Row],[Profit]]/pro[[#This Row],[Revenue]]</f>
        <v>-0.9861561854506089</v>
      </c>
      <c r="L11852" s="56">
        <f t="shared" si="185"/>
        <v>11</v>
      </c>
      <c r="M11852" s="82" t="str">
        <f>"Q"&amp;" "&amp;VLOOKUP(pro[[#This Row],[Period]],Mapping!A:B,2,0)</f>
        <v>Q 4</v>
      </c>
      <c r="N11852"/>
    </row>
    <row r="11853" spans="1:14" ht="14.25" x14ac:dyDescent="0.2">
      <c r="A11853" s="44" t="s">
        <v>34</v>
      </c>
      <c r="B11853" s="44" t="s">
        <v>19</v>
      </c>
      <c r="C11853" s="44" t="s">
        <v>59</v>
      </c>
      <c r="D11853" s="43">
        <v>-173.27099999999999</v>
      </c>
      <c r="E11853" s="43">
        <v>188.86699999999999</v>
      </c>
      <c r="F11853" s="45">
        <v>-88360</v>
      </c>
      <c r="G11853" s="45">
        <v>-24970</v>
      </c>
      <c r="H11853" s="45">
        <v>-61810</v>
      </c>
      <c r="I11853" s="55">
        <f>pro[[#This Row],[Admin expenses 3]]+pro[[#This Row],[Admin expenses 2]]+pro[[#This Row],[Admin expenses 1]]+pro[[#This Row],[COGS]]</f>
        <v>-174951.133</v>
      </c>
      <c r="J11853" s="55">
        <f>pro[[#This Row],[Revenue]]+pro[[#This Row],[AdminExp]]</f>
        <v>-175124.40400000001</v>
      </c>
      <c r="K11853" s="83">
        <f>pro[[#This Row],[Profit]]/pro[[#This Row],[Revenue]]</f>
        <v>1010.696562032885</v>
      </c>
      <c r="L11853" s="56">
        <f t="shared" si="185"/>
        <v>11</v>
      </c>
      <c r="M11853" s="82" t="str">
        <f>"Q"&amp;" "&amp;VLOOKUP(pro[[#This Row],[Period]],Mapping!A:B,2,0)</f>
        <v>Q 4</v>
      </c>
      <c r="N11853"/>
    </row>
    <row r="11854" spans="1:14" ht="14.25" x14ac:dyDescent="0.2">
      <c r="A11854" s="44" t="s">
        <v>34</v>
      </c>
      <c r="B11854" s="44" t="s">
        <v>19</v>
      </c>
      <c r="C11854" s="44" t="s">
        <v>57</v>
      </c>
      <c r="D11854" s="43">
        <v>138164.70499999999</v>
      </c>
      <c r="E11854" s="43">
        <v>-82275.150999999998</v>
      </c>
      <c r="F11854" s="45">
        <v>-108040</v>
      </c>
      <c r="G11854" s="45">
        <v>-92820</v>
      </c>
      <c r="H11854" s="45">
        <v>-62360</v>
      </c>
      <c r="I11854" s="55">
        <f>pro[[#This Row],[Admin expenses 3]]+pro[[#This Row],[Admin expenses 2]]+pro[[#This Row],[Admin expenses 1]]+pro[[#This Row],[COGS]]</f>
        <v>-345495.15100000001</v>
      </c>
      <c r="J11854" s="55">
        <f>pro[[#This Row],[Revenue]]+pro[[#This Row],[AdminExp]]</f>
        <v>-207330.44600000003</v>
      </c>
      <c r="K11854" s="83">
        <f>pro[[#This Row],[Profit]]/pro[[#This Row],[Revenue]]</f>
        <v>-1.5006035441540591</v>
      </c>
      <c r="L11854" s="56">
        <f t="shared" si="185"/>
        <v>11</v>
      </c>
      <c r="M11854" s="82" t="str">
        <f>"Q"&amp;" "&amp;VLOOKUP(pro[[#This Row],[Period]],Mapping!A:B,2,0)</f>
        <v>Q 4</v>
      </c>
      <c r="N11854"/>
    </row>
    <row r="11855" spans="1:14" ht="14.25" x14ac:dyDescent="0.2">
      <c r="A11855" s="44" t="s">
        <v>34</v>
      </c>
      <c r="B11855" s="44" t="s">
        <v>19</v>
      </c>
      <c r="C11855" s="44" t="s">
        <v>57</v>
      </c>
      <c r="D11855" s="43">
        <v>205859.39499999996</v>
      </c>
      <c r="E11855" s="43">
        <v>-127106.091</v>
      </c>
      <c r="F11855" s="45">
        <v>-92870</v>
      </c>
      <c r="G11855" s="45">
        <v>-98970</v>
      </c>
      <c r="H11855" s="45">
        <v>-62450</v>
      </c>
      <c r="I11855" s="55">
        <f>pro[[#This Row],[Admin expenses 3]]+pro[[#This Row],[Admin expenses 2]]+pro[[#This Row],[Admin expenses 1]]+pro[[#This Row],[COGS]]</f>
        <v>-381396.09100000001</v>
      </c>
      <c r="J11855" s="55">
        <f>pro[[#This Row],[Revenue]]+pro[[#This Row],[AdminExp]]</f>
        <v>-175536.69600000005</v>
      </c>
      <c r="K11855" s="83">
        <f>pro[[#This Row],[Profit]]/pro[[#This Row],[Revenue]]</f>
        <v>-0.85270189393104978</v>
      </c>
      <c r="L11855" s="56">
        <f t="shared" si="185"/>
        <v>11</v>
      </c>
      <c r="M11855" s="82" t="str">
        <f>"Q"&amp;" "&amp;VLOOKUP(pro[[#This Row],[Period]],Mapping!A:B,2,0)</f>
        <v>Q 4</v>
      </c>
      <c r="N11855"/>
    </row>
    <row r="11856" spans="1:14" ht="14.25" x14ac:dyDescent="0.2">
      <c r="A11856" s="44" t="s">
        <v>34</v>
      </c>
      <c r="B11856" s="44" t="s">
        <v>19</v>
      </c>
      <c r="C11856" s="44" t="s">
        <v>57</v>
      </c>
      <c r="D11856" s="43">
        <v>127878.41499999999</v>
      </c>
      <c r="E11856" s="43">
        <v>-112339.24099999999</v>
      </c>
      <c r="F11856" s="45">
        <v>-71710</v>
      </c>
      <c r="G11856" s="45">
        <v>-96700</v>
      </c>
      <c r="H11856" s="45">
        <v>-71450</v>
      </c>
      <c r="I11856" s="55">
        <f>pro[[#This Row],[Admin expenses 3]]+pro[[#This Row],[Admin expenses 2]]+pro[[#This Row],[Admin expenses 1]]+pro[[#This Row],[COGS]]</f>
        <v>-352199.24099999998</v>
      </c>
      <c r="J11856" s="55">
        <f>pro[[#This Row],[Revenue]]+pro[[#This Row],[AdminExp]]</f>
        <v>-224320.826</v>
      </c>
      <c r="K11856" s="83">
        <f>pro[[#This Row],[Profit]]/pro[[#This Row],[Revenue]]</f>
        <v>-1.7541727116339376</v>
      </c>
      <c r="L11856" s="56">
        <f t="shared" si="185"/>
        <v>11</v>
      </c>
      <c r="M11856" s="82" t="str">
        <f>"Q"&amp;" "&amp;VLOOKUP(pro[[#This Row],[Period]],Mapping!A:B,2,0)</f>
        <v>Q 4</v>
      </c>
      <c r="N11856"/>
    </row>
    <row r="11857" spans="1:14" ht="14.25" x14ac:dyDescent="0.2">
      <c r="A11857" s="44" t="s">
        <v>34</v>
      </c>
      <c r="B11857" s="44" t="s">
        <v>19</v>
      </c>
      <c r="C11857" s="44" t="s">
        <v>58</v>
      </c>
      <c r="D11857" s="43">
        <v>55340.928999999996</v>
      </c>
      <c r="E11857" s="43">
        <v>-78107.714999999997</v>
      </c>
      <c r="F11857" s="45">
        <v>-76720</v>
      </c>
      <c r="G11857" s="45">
        <v>-35180</v>
      </c>
      <c r="H11857" s="45">
        <v>-42650</v>
      </c>
      <c r="I11857" s="55">
        <f>pro[[#This Row],[Admin expenses 3]]+pro[[#This Row],[Admin expenses 2]]+pro[[#This Row],[Admin expenses 1]]+pro[[#This Row],[COGS]]</f>
        <v>-232657.715</v>
      </c>
      <c r="J11857" s="55">
        <f>pro[[#This Row],[Revenue]]+pro[[#This Row],[AdminExp]]</f>
        <v>-177316.78599999999</v>
      </c>
      <c r="K11857" s="83">
        <f>pro[[#This Row],[Profit]]/pro[[#This Row],[Revenue]]</f>
        <v>-3.2040804013246689</v>
      </c>
      <c r="L11857" s="56">
        <f t="shared" si="185"/>
        <v>11</v>
      </c>
      <c r="M11857" s="82" t="str">
        <f>"Q"&amp;" "&amp;VLOOKUP(pro[[#This Row],[Period]],Mapping!A:B,2,0)</f>
        <v>Q 4</v>
      </c>
      <c r="N11857"/>
    </row>
    <row r="11858" spans="1:14" ht="14.25" x14ac:dyDescent="0.2">
      <c r="A11858" s="44" t="s">
        <v>34</v>
      </c>
      <c r="B11858" s="44" t="s">
        <v>19</v>
      </c>
      <c r="C11858" s="44" t="s">
        <v>59</v>
      </c>
      <c r="D11858" s="43">
        <v>27631.429</v>
      </c>
      <c r="E11858" s="43">
        <v>-15892.793</v>
      </c>
      <c r="F11858" s="45">
        <v>-83220</v>
      </c>
      <c r="G11858" s="45">
        <v>-21170</v>
      </c>
      <c r="H11858" s="45">
        <v>-83860</v>
      </c>
      <c r="I11858" s="55">
        <f>pro[[#This Row],[Admin expenses 3]]+pro[[#This Row],[Admin expenses 2]]+pro[[#This Row],[Admin expenses 1]]+pro[[#This Row],[COGS]]</f>
        <v>-204142.79300000001</v>
      </c>
      <c r="J11858" s="55">
        <f>pro[[#This Row],[Revenue]]+pro[[#This Row],[AdminExp]]</f>
        <v>-176511.364</v>
      </c>
      <c r="K11858" s="83">
        <f>pro[[#This Row],[Profit]]/pro[[#This Row],[Revenue]]</f>
        <v>-6.3880649820897792</v>
      </c>
      <c r="L11858" s="56">
        <f t="shared" si="185"/>
        <v>11</v>
      </c>
      <c r="M11858" s="82" t="str">
        <f>"Q"&amp;" "&amp;VLOOKUP(pro[[#This Row],[Period]],Mapping!A:B,2,0)</f>
        <v>Q 4</v>
      </c>
      <c r="N11858"/>
    </row>
    <row r="11859" spans="1:14" ht="14.25" x14ac:dyDescent="0.2">
      <c r="A11859" s="44" t="s">
        <v>34</v>
      </c>
      <c r="B11859" s="44" t="s">
        <v>19</v>
      </c>
      <c r="C11859" s="44" t="s">
        <v>57</v>
      </c>
      <c r="D11859" s="43">
        <v>80644.914000000004</v>
      </c>
      <c r="E11859" s="43">
        <v>-45181.667999999998</v>
      </c>
      <c r="F11859" s="45">
        <v>-29640</v>
      </c>
      <c r="G11859" s="45">
        <v>-49610</v>
      </c>
      <c r="H11859" s="45">
        <v>-30020</v>
      </c>
      <c r="I11859" s="55">
        <f>pro[[#This Row],[Admin expenses 3]]+pro[[#This Row],[Admin expenses 2]]+pro[[#This Row],[Admin expenses 1]]+pro[[#This Row],[COGS]]</f>
        <v>-154451.66800000001</v>
      </c>
      <c r="J11859" s="55">
        <f>pro[[#This Row],[Revenue]]+pro[[#This Row],[AdminExp]]</f>
        <v>-73806.754000000001</v>
      </c>
      <c r="K11859" s="83">
        <f>pro[[#This Row],[Profit]]/pro[[#This Row],[Revenue]]</f>
        <v>-0.91520655598938327</v>
      </c>
      <c r="L11859" s="56">
        <f t="shared" si="185"/>
        <v>11</v>
      </c>
      <c r="M11859" s="82" t="str">
        <f>"Q"&amp;" "&amp;VLOOKUP(pro[[#This Row],[Period]],Mapping!A:B,2,0)</f>
        <v>Q 4</v>
      </c>
      <c r="N11859"/>
    </row>
    <row r="11860" spans="1:14" ht="14.25" x14ac:dyDescent="0.2">
      <c r="A11860" s="44" t="s">
        <v>34</v>
      </c>
      <c r="B11860" s="44" t="s">
        <v>19</v>
      </c>
      <c r="C11860" s="44" t="s">
        <v>57</v>
      </c>
      <c r="D11860" s="43">
        <v>22716.056999999997</v>
      </c>
      <c r="E11860" s="43">
        <v>-7865.0180000000009</v>
      </c>
      <c r="F11860" s="45">
        <v>-30790</v>
      </c>
      <c r="G11860" s="45">
        <v>-103960</v>
      </c>
      <c r="H11860" s="45">
        <v>-82400</v>
      </c>
      <c r="I11860" s="55">
        <f>pro[[#This Row],[Admin expenses 3]]+pro[[#This Row],[Admin expenses 2]]+pro[[#This Row],[Admin expenses 1]]+pro[[#This Row],[COGS]]</f>
        <v>-225015.01800000001</v>
      </c>
      <c r="J11860" s="55">
        <f>pro[[#This Row],[Revenue]]+pro[[#This Row],[AdminExp]]</f>
        <v>-202298.96100000001</v>
      </c>
      <c r="K11860" s="83">
        <f>pro[[#This Row],[Profit]]/pro[[#This Row],[Revenue]]</f>
        <v>-8.9055491012370691</v>
      </c>
      <c r="L11860" s="56">
        <f t="shared" si="185"/>
        <v>11</v>
      </c>
      <c r="M11860" s="82" t="str">
        <f>"Q"&amp;" "&amp;VLOOKUP(pro[[#This Row],[Period]],Mapping!A:B,2,0)</f>
        <v>Q 4</v>
      </c>
      <c r="N11860"/>
    </row>
    <row r="11861" spans="1:14" ht="14.25" x14ac:dyDescent="0.2">
      <c r="A11861" s="44" t="s">
        <v>34</v>
      </c>
      <c r="B11861" s="44" t="s">
        <v>19</v>
      </c>
      <c r="C11861" s="44" t="s">
        <v>58</v>
      </c>
      <c r="D11861" s="43">
        <v>24687.039999999997</v>
      </c>
      <c r="E11861" s="43">
        <v>-14078.644999999999</v>
      </c>
      <c r="F11861" s="45">
        <v>-74850</v>
      </c>
      <c r="G11861" s="45">
        <v>-30880</v>
      </c>
      <c r="H11861" s="45">
        <v>-27260</v>
      </c>
      <c r="I11861" s="55">
        <f>pro[[#This Row],[Admin expenses 3]]+pro[[#This Row],[Admin expenses 2]]+pro[[#This Row],[Admin expenses 1]]+pro[[#This Row],[COGS]]</f>
        <v>-147068.64499999999</v>
      </c>
      <c r="J11861" s="55">
        <f>pro[[#This Row],[Revenue]]+pro[[#This Row],[AdminExp]]</f>
        <v>-122381.605</v>
      </c>
      <c r="K11861" s="83">
        <f>pro[[#This Row],[Profit]]/pro[[#This Row],[Revenue]]</f>
        <v>-4.9573219389606855</v>
      </c>
      <c r="L11861" s="56">
        <f t="shared" si="185"/>
        <v>11</v>
      </c>
      <c r="M11861" s="82" t="str">
        <f>"Q"&amp;" "&amp;VLOOKUP(pro[[#This Row],[Period]],Mapping!A:B,2,0)</f>
        <v>Q 4</v>
      </c>
      <c r="N11861"/>
    </row>
    <row r="11862" spans="1:14" ht="14.25" x14ac:dyDescent="0.2">
      <c r="A11862" s="44" t="s">
        <v>34</v>
      </c>
      <c r="B11862" s="44" t="s">
        <v>19</v>
      </c>
      <c r="C11862" s="44" t="s">
        <v>59</v>
      </c>
      <c r="D11862" s="43">
        <v>95849.032999999996</v>
      </c>
      <c r="E11862" s="43">
        <v>-51188.2</v>
      </c>
      <c r="F11862" s="45">
        <v>-57330</v>
      </c>
      <c r="G11862" s="45">
        <v>-52950</v>
      </c>
      <c r="H11862" s="45">
        <v>-20720</v>
      </c>
      <c r="I11862" s="55">
        <f>pro[[#This Row],[Admin expenses 3]]+pro[[#This Row],[Admin expenses 2]]+pro[[#This Row],[Admin expenses 1]]+pro[[#This Row],[COGS]]</f>
        <v>-182188.2</v>
      </c>
      <c r="J11862" s="55">
        <f>pro[[#This Row],[Revenue]]+pro[[#This Row],[AdminExp]]</f>
        <v>-86339.167000000016</v>
      </c>
      <c r="K11862" s="83">
        <f>pro[[#This Row],[Profit]]/pro[[#This Row],[Revenue]]</f>
        <v>-0.90078286966129351</v>
      </c>
      <c r="L11862" s="56">
        <f t="shared" si="185"/>
        <v>11</v>
      </c>
      <c r="M11862" s="82" t="str">
        <f>"Q"&amp;" "&amp;VLOOKUP(pro[[#This Row],[Period]],Mapping!A:B,2,0)</f>
        <v>Q 4</v>
      </c>
      <c r="N11862"/>
    </row>
    <row r="11863" spans="1:14" ht="14.25" x14ac:dyDescent="0.2">
      <c r="A11863" s="44" t="s">
        <v>34</v>
      </c>
      <c r="B11863" s="44" t="s">
        <v>19</v>
      </c>
      <c r="C11863" s="44" t="s">
        <v>57</v>
      </c>
      <c r="D11863" s="43">
        <v>20581.106</v>
      </c>
      <c r="E11863" s="43">
        <v>-11218.55</v>
      </c>
      <c r="F11863" s="45">
        <v>-70110</v>
      </c>
      <c r="G11863" s="45">
        <v>-94580</v>
      </c>
      <c r="H11863" s="45">
        <v>-35870</v>
      </c>
      <c r="I11863" s="55">
        <f>pro[[#This Row],[Admin expenses 3]]+pro[[#This Row],[Admin expenses 2]]+pro[[#This Row],[Admin expenses 1]]+pro[[#This Row],[COGS]]</f>
        <v>-211778.55</v>
      </c>
      <c r="J11863" s="55">
        <f>pro[[#This Row],[Revenue]]+pro[[#This Row],[AdminExp]]</f>
        <v>-191197.44399999999</v>
      </c>
      <c r="K11863" s="83">
        <f>pro[[#This Row],[Profit]]/pro[[#This Row],[Revenue]]</f>
        <v>-9.2899499181433693</v>
      </c>
      <c r="L11863" s="56">
        <f t="shared" si="185"/>
        <v>11</v>
      </c>
      <c r="M11863" s="82" t="str">
        <f>"Q"&amp;" "&amp;VLOOKUP(pro[[#This Row],[Period]],Mapping!A:B,2,0)</f>
        <v>Q 4</v>
      </c>
      <c r="N11863"/>
    </row>
    <row r="11864" spans="1:14" ht="14.25" x14ac:dyDescent="0.2">
      <c r="A11864" s="44" t="s">
        <v>34</v>
      </c>
      <c r="B11864" s="44" t="s">
        <v>19</v>
      </c>
      <c r="C11864" s="44" t="s">
        <v>57</v>
      </c>
      <c r="D11864" s="43">
        <v>-1842.0359999999998</v>
      </c>
      <c r="E11864" s="43">
        <v>1017.7859999999998</v>
      </c>
      <c r="F11864" s="45">
        <v>-29190</v>
      </c>
      <c r="G11864" s="45">
        <v>-57070</v>
      </c>
      <c r="H11864" s="45">
        <v>-76340</v>
      </c>
      <c r="I11864" s="55">
        <f>pro[[#This Row],[Admin expenses 3]]+pro[[#This Row],[Admin expenses 2]]+pro[[#This Row],[Admin expenses 1]]+pro[[#This Row],[COGS]]</f>
        <v>-161582.21400000001</v>
      </c>
      <c r="J11864" s="55">
        <f>pro[[#This Row],[Revenue]]+pro[[#This Row],[AdminExp]]</f>
        <v>-163424.25</v>
      </c>
      <c r="K11864" s="83">
        <f>pro[[#This Row],[Profit]]/pro[[#This Row],[Revenue]]</f>
        <v>88.719357276405034</v>
      </c>
      <c r="L11864" s="56">
        <f t="shared" si="185"/>
        <v>11</v>
      </c>
      <c r="M11864" s="82" t="str">
        <f>"Q"&amp;" "&amp;VLOOKUP(pro[[#This Row],[Period]],Mapping!A:B,2,0)</f>
        <v>Q 4</v>
      </c>
      <c r="N11864"/>
    </row>
    <row r="11865" spans="1:14" ht="14.25" x14ac:dyDescent="0.2">
      <c r="A11865" s="44" t="s">
        <v>34</v>
      </c>
      <c r="B11865" s="44" t="s">
        <v>19</v>
      </c>
      <c r="C11865" s="44" t="s">
        <v>57</v>
      </c>
      <c r="D11865" s="43">
        <v>98435.379000000001</v>
      </c>
      <c r="E11865" s="43">
        <v>-50354.114999999998</v>
      </c>
      <c r="F11865" s="45">
        <v>-83540</v>
      </c>
      <c r="G11865" s="45">
        <v>-99380</v>
      </c>
      <c r="H11865" s="45">
        <v>-32840</v>
      </c>
      <c r="I11865" s="55">
        <f>pro[[#This Row],[Admin expenses 3]]+pro[[#This Row],[Admin expenses 2]]+pro[[#This Row],[Admin expenses 1]]+pro[[#This Row],[COGS]]</f>
        <v>-266114.11499999999</v>
      </c>
      <c r="J11865" s="55">
        <f>pro[[#This Row],[Revenue]]+pro[[#This Row],[AdminExp]]</f>
        <v>-167678.73599999998</v>
      </c>
      <c r="K11865" s="83">
        <f>pro[[#This Row],[Profit]]/pro[[#This Row],[Revenue]]</f>
        <v>-1.7034397358291269</v>
      </c>
      <c r="L11865" s="56">
        <f t="shared" si="185"/>
        <v>11</v>
      </c>
      <c r="M11865" s="82" t="str">
        <f>"Q"&amp;" "&amp;VLOOKUP(pro[[#This Row],[Period]],Mapping!A:B,2,0)</f>
        <v>Q 4</v>
      </c>
      <c r="N11865"/>
    </row>
    <row r="11866" spans="1:14" ht="14.25" x14ac:dyDescent="0.2">
      <c r="A11866" s="44" t="s">
        <v>34</v>
      </c>
      <c r="B11866" s="44" t="s">
        <v>19</v>
      </c>
      <c r="C11866" s="44" t="s">
        <v>58</v>
      </c>
      <c r="D11866" s="43">
        <v>97715.071999999986</v>
      </c>
      <c r="E11866" s="43">
        <v>-82851.258000000002</v>
      </c>
      <c r="F11866" s="45">
        <v>-21570</v>
      </c>
      <c r="G11866" s="45">
        <v>-38410</v>
      </c>
      <c r="H11866" s="45">
        <v>-14080</v>
      </c>
      <c r="I11866" s="55">
        <f>pro[[#This Row],[Admin expenses 3]]+pro[[#This Row],[Admin expenses 2]]+pro[[#This Row],[Admin expenses 1]]+pro[[#This Row],[COGS]]</f>
        <v>-156911.258</v>
      </c>
      <c r="J11866" s="55">
        <f>pro[[#This Row],[Revenue]]+pro[[#This Row],[AdminExp]]</f>
        <v>-59196.186000000016</v>
      </c>
      <c r="K11866" s="83">
        <f>pro[[#This Row],[Profit]]/pro[[#This Row],[Revenue]]</f>
        <v>-0.60580404627855189</v>
      </c>
      <c r="L11866" s="56">
        <f t="shared" si="185"/>
        <v>11</v>
      </c>
      <c r="M11866" s="82" t="str">
        <f>"Q"&amp;" "&amp;VLOOKUP(pro[[#This Row],[Period]],Mapping!A:B,2,0)</f>
        <v>Q 4</v>
      </c>
      <c r="N11866"/>
    </row>
    <row r="11867" spans="1:14" ht="14.25" x14ac:dyDescent="0.2">
      <c r="A11867" s="44" t="s">
        <v>34</v>
      </c>
      <c r="B11867" s="44" t="s">
        <v>19</v>
      </c>
      <c r="C11867" s="44" t="s">
        <v>59</v>
      </c>
      <c r="D11867" s="43">
        <v>51929.016999999993</v>
      </c>
      <c r="E11867" s="43">
        <v>-55676.158999999992</v>
      </c>
      <c r="F11867" s="45">
        <v>-53700</v>
      </c>
      <c r="G11867" s="45">
        <v>-47210</v>
      </c>
      <c r="H11867" s="45">
        <v>-68400</v>
      </c>
      <c r="I11867" s="55">
        <f>pro[[#This Row],[Admin expenses 3]]+pro[[#This Row],[Admin expenses 2]]+pro[[#This Row],[Admin expenses 1]]+pro[[#This Row],[COGS]]</f>
        <v>-224986.15899999999</v>
      </c>
      <c r="J11867" s="55">
        <f>pro[[#This Row],[Revenue]]+pro[[#This Row],[AdminExp]]</f>
        <v>-173057.14199999999</v>
      </c>
      <c r="K11867" s="83">
        <f>pro[[#This Row],[Profit]]/pro[[#This Row],[Revenue]]</f>
        <v>-3.3325711133719325</v>
      </c>
      <c r="L11867" s="56">
        <f t="shared" si="185"/>
        <v>11</v>
      </c>
      <c r="M11867" s="82" t="str">
        <f>"Q"&amp;" "&amp;VLOOKUP(pro[[#This Row],[Period]],Mapping!A:B,2,0)</f>
        <v>Q 4</v>
      </c>
      <c r="N11867"/>
    </row>
    <row r="11868" spans="1:14" ht="14.25" x14ac:dyDescent="0.2">
      <c r="A11868" s="44" t="s">
        <v>34</v>
      </c>
      <c r="B11868" s="44" t="s">
        <v>19</v>
      </c>
      <c r="C11868" s="44" t="s">
        <v>60</v>
      </c>
      <c r="D11868" s="43">
        <v>143042.81599999999</v>
      </c>
      <c r="E11868" s="43">
        <v>-57424.961999999985</v>
      </c>
      <c r="F11868" s="45">
        <v>-105630</v>
      </c>
      <c r="G11868" s="45">
        <v>-84420</v>
      </c>
      <c r="H11868" s="45">
        <v>-97000</v>
      </c>
      <c r="I11868" s="55">
        <f>pro[[#This Row],[Admin expenses 3]]+pro[[#This Row],[Admin expenses 2]]+pro[[#This Row],[Admin expenses 1]]+pro[[#This Row],[COGS]]</f>
        <v>-344474.962</v>
      </c>
      <c r="J11868" s="55">
        <f>pro[[#This Row],[Revenue]]+pro[[#This Row],[AdminExp]]</f>
        <v>-201432.14600000001</v>
      </c>
      <c r="K11868" s="83">
        <f>pro[[#This Row],[Profit]]/pro[[#This Row],[Revenue]]</f>
        <v>-1.4081947743534358</v>
      </c>
      <c r="L11868" s="56">
        <f t="shared" si="185"/>
        <v>11</v>
      </c>
      <c r="M11868" s="82" t="str">
        <f>"Q"&amp;" "&amp;VLOOKUP(pro[[#This Row],[Period]],Mapping!A:B,2,0)</f>
        <v>Q 4</v>
      </c>
      <c r="N11868"/>
    </row>
    <row r="11869" spans="1:14" ht="14.25" x14ac:dyDescent="0.2">
      <c r="A11869" s="44" t="s">
        <v>34</v>
      </c>
      <c r="B11869" s="44" t="s">
        <v>19</v>
      </c>
      <c r="C11869" s="44" t="s">
        <v>57</v>
      </c>
      <c r="D11869" s="43">
        <v>-16072.825999999999</v>
      </c>
      <c r="E11869" s="43">
        <v>8386.518</v>
      </c>
      <c r="F11869" s="45">
        <v>-74100</v>
      </c>
      <c r="G11869" s="45">
        <v>-64130</v>
      </c>
      <c r="H11869" s="45">
        <v>-61050</v>
      </c>
      <c r="I11869" s="55">
        <f>pro[[#This Row],[Admin expenses 3]]+pro[[#This Row],[Admin expenses 2]]+pro[[#This Row],[Admin expenses 1]]+pro[[#This Row],[COGS]]</f>
        <v>-190893.48199999999</v>
      </c>
      <c r="J11869" s="55">
        <f>pro[[#This Row],[Revenue]]+pro[[#This Row],[AdminExp]]</f>
        <v>-206966.30799999999</v>
      </c>
      <c r="K11869" s="83">
        <f>pro[[#This Row],[Profit]]/pro[[#This Row],[Revenue]]</f>
        <v>12.876783958216185</v>
      </c>
      <c r="L11869" s="56">
        <f t="shared" si="185"/>
        <v>11</v>
      </c>
      <c r="M11869" s="82" t="str">
        <f>"Q"&amp;" "&amp;VLOOKUP(pro[[#This Row],[Period]],Mapping!A:B,2,0)</f>
        <v>Q 4</v>
      </c>
      <c r="N11869"/>
    </row>
    <row r="11870" spans="1:14" ht="14.25" x14ac:dyDescent="0.2">
      <c r="A11870" s="44" t="s">
        <v>34</v>
      </c>
      <c r="B11870" s="44" t="s">
        <v>19</v>
      </c>
      <c r="C11870" s="44" t="s">
        <v>58</v>
      </c>
      <c r="D11870" s="43">
        <v>-1706.0609999999999</v>
      </c>
      <c r="E11870" s="43">
        <v>611.75099999999998</v>
      </c>
      <c r="F11870" s="45">
        <v>-43250</v>
      </c>
      <c r="G11870" s="45">
        <v>-16530</v>
      </c>
      <c r="H11870" s="45">
        <v>-46600</v>
      </c>
      <c r="I11870" s="55">
        <f>pro[[#This Row],[Admin expenses 3]]+pro[[#This Row],[Admin expenses 2]]+pro[[#This Row],[Admin expenses 1]]+pro[[#This Row],[COGS]]</f>
        <v>-105768.249</v>
      </c>
      <c r="J11870" s="55">
        <f>pro[[#This Row],[Revenue]]+pro[[#This Row],[AdminExp]]</f>
        <v>-107474.31</v>
      </c>
      <c r="K11870" s="83">
        <f>pro[[#This Row],[Profit]]/pro[[#This Row],[Revenue]]</f>
        <v>62.995584565850812</v>
      </c>
      <c r="L11870" s="56">
        <f t="shared" si="185"/>
        <v>11</v>
      </c>
      <c r="M11870" s="82" t="str">
        <f>"Q"&amp;" "&amp;VLOOKUP(pro[[#This Row],[Period]],Mapping!A:B,2,0)</f>
        <v>Q 4</v>
      </c>
      <c r="N11870"/>
    </row>
    <row r="11871" spans="1:14" ht="14.25" x14ac:dyDescent="0.2">
      <c r="A11871" s="44" t="s">
        <v>34</v>
      </c>
      <c r="B11871" s="44" t="s">
        <v>19</v>
      </c>
      <c r="C11871" s="44" t="s">
        <v>59</v>
      </c>
      <c r="D11871" s="43">
        <v>13054.698999999999</v>
      </c>
      <c r="E11871" s="43">
        <v>-15136.148999999999</v>
      </c>
      <c r="F11871" s="45">
        <v>-27150</v>
      </c>
      <c r="G11871" s="45">
        <v>-95220</v>
      </c>
      <c r="H11871" s="45">
        <v>-16530</v>
      </c>
      <c r="I11871" s="55">
        <f>pro[[#This Row],[Admin expenses 3]]+pro[[#This Row],[Admin expenses 2]]+pro[[#This Row],[Admin expenses 1]]+pro[[#This Row],[COGS]]</f>
        <v>-154036.149</v>
      </c>
      <c r="J11871" s="55">
        <f>pro[[#This Row],[Revenue]]+pro[[#This Row],[AdminExp]]</f>
        <v>-140981.45000000001</v>
      </c>
      <c r="K11871" s="83">
        <f>pro[[#This Row],[Profit]]/pro[[#This Row],[Revenue]]</f>
        <v>-10.799287674116426</v>
      </c>
      <c r="L11871" s="56">
        <f t="shared" si="185"/>
        <v>11</v>
      </c>
      <c r="M11871" s="82" t="str">
        <f>"Q"&amp;" "&amp;VLOOKUP(pro[[#This Row],[Period]],Mapping!A:B,2,0)</f>
        <v>Q 4</v>
      </c>
      <c r="N11871"/>
    </row>
    <row r="11872" spans="1:14" ht="14.25" x14ac:dyDescent="0.2">
      <c r="A11872" s="44" t="s">
        <v>34</v>
      </c>
      <c r="B11872" s="44" t="s">
        <v>19</v>
      </c>
      <c r="C11872" s="44" t="s">
        <v>60</v>
      </c>
      <c r="D11872" s="43">
        <v>834097.76099999994</v>
      </c>
      <c r="E11872" s="43">
        <v>-153860.91699999999</v>
      </c>
      <c r="F11872" s="45">
        <v>-38110</v>
      </c>
      <c r="G11872" s="45">
        <v>-95010</v>
      </c>
      <c r="H11872" s="45">
        <v>-104030</v>
      </c>
      <c r="I11872" s="55">
        <f>pro[[#This Row],[Admin expenses 3]]+pro[[#This Row],[Admin expenses 2]]+pro[[#This Row],[Admin expenses 1]]+pro[[#This Row],[COGS]]</f>
        <v>-391010.91700000002</v>
      </c>
      <c r="J11872" s="55">
        <f>pro[[#This Row],[Revenue]]+pro[[#This Row],[AdminExp]]</f>
        <v>443086.84399999992</v>
      </c>
      <c r="K11872" s="83">
        <f>pro[[#This Row],[Profit]]/pro[[#This Row],[Revenue]]</f>
        <v>0.53121692050675573</v>
      </c>
      <c r="L11872" s="56">
        <f t="shared" si="185"/>
        <v>11</v>
      </c>
      <c r="M11872" s="82" t="str">
        <f>"Q"&amp;" "&amp;VLOOKUP(pro[[#This Row],[Period]],Mapping!A:B,2,0)</f>
        <v>Q 4</v>
      </c>
      <c r="N11872"/>
    </row>
    <row r="11873" spans="1:14" ht="14.25" x14ac:dyDescent="0.2">
      <c r="A11873" s="44" t="s">
        <v>34</v>
      </c>
      <c r="B11873" s="44" t="s">
        <v>19</v>
      </c>
      <c r="C11873" s="44" t="s">
        <v>57</v>
      </c>
      <c r="D11873" s="43">
        <v>42568.875999999997</v>
      </c>
      <c r="E11873" s="43">
        <v>-14480.535999999998</v>
      </c>
      <c r="F11873" s="45">
        <v>-33860</v>
      </c>
      <c r="G11873" s="45">
        <v>-70220</v>
      </c>
      <c r="H11873" s="45">
        <v>-102920</v>
      </c>
      <c r="I11873" s="55">
        <f>pro[[#This Row],[Admin expenses 3]]+pro[[#This Row],[Admin expenses 2]]+pro[[#This Row],[Admin expenses 1]]+pro[[#This Row],[COGS]]</f>
        <v>-221480.53599999999</v>
      </c>
      <c r="J11873" s="55">
        <f>pro[[#This Row],[Revenue]]+pro[[#This Row],[AdminExp]]</f>
        <v>-178911.66</v>
      </c>
      <c r="K11873" s="83">
        <f>pro[[#This Row],[Profit]]/pro[[#This Row],[Revenue]]</f>
        <v>-4.2028748891561056</v>
      </c>
      <c r="L11873" s="56">
        <f t="shared" si="185"/>
        <v>11</v>
      </c>
      <c r="M11873" s="82" t="str">
        <f>"Q"&amp;" "&amp;VLOOKUP(pro[[#This Row],[Period]],Mapping!A:B,2,0)</f>
        <v>Q 4</v>
      </c>
      <c r="N11873"/>
    </row>
    <row r="11874" spans="1:14" ht="14.25" x14ac:dyDescent="0.2">
      <c r="A11874" s="44" t="s">
        <v>34</v>
      </c>
      <c r="B11874" s="44" t="s">
        <v>19</v>
      </c>
      <c r="C11874" s="44" t="s">
        <v>58</v>
      </c>
      <c r="D11874" s="43">
        <v>81801.971999999994</v>
      </c>
      <c r="E11874" s="43">
        <v>-20938.574999999997</v>
      </c>
      <c r="F11874" s="45">
        <v>-23390</v>
      </c>
      <c r="G11874" s="45">
        <v>-46170</v>
      </c>
      <c r="H11874" s="45">
        <v>-45850</v>
      </c>
      <c r="I11874" s="55">
        <f>pro[[#This Row],[Admin expenses 3]]+pro[[#This Row],[Admin expenses 2]]+pro[[#This Row],[Admin expenses 1]]+pro[[#This Row],[COGS]]</f>
        <v>-136348.57500000001</v>
      </c>
      <c r="J11874" s="55">
        <f>pro[[#This Row],[Revenue]]+pro[[#This Row],[AdminExp]]</f>
        <v>-54546.603000000017</v>
      </c>
      <c r="K11874" s="83">
        <f>pro[[#This Row],[Profit]]/pro[[#This Row],[Revenue]]</f>
        <v>-0.66681281228770406</v>
      </c>
      <c r="L11874" s="56">
        <f t="shared" si="185"/>
        <v>11</v>
      </c>
      <c r="M11874" s="82" t="str">
        <f>"Q"&amp;" "&amp;VLOOKUP(pro[[#This Row],[Period]],Mapping!A:B,2,0)</f>
        <v>Q 4</v>
      </c>
      <c r="N11874"/>
    </row>
    <row r="11875" spans="1:14" ht="14.25" x14ac:dyDescent="0.2">
      <c r="A11875" s="44" t="s">
        <v>34</v>
      </c>
      <c r="B11875" s="44" t="s">
        <v>19</v>
      </c>
      <c r="C11875" s="44" t="s">
        <v>59</v>
      </c>
      <c r="D11875" s="43">
        <v>95883.403000000006</v>
      </c>
      <c r="E11875" s="43">
        <v>-142100.84</v>
      </c>
      <c r="F11875" s="45">
        <v>-60670</v>
      </c>
      <c r="G11875" s="45">
        <v>-57840</v>
      </c>
      <c r="H11875" s="45">
        <v>-44360</v>
      </c>
      <c r="I11875" s="55">
        <f>pro[[#This Row],[Admin expenses 3]]+pro[[#This Row],[Admin expenses 2]]+pro[[#This Row],[Admin expenses 1]]+pro[[#This Row],[COGS]]</f>
        <v>-304970.83999999997</v>
      </c>
      <c r="J11875" s="55">
        <f>pro[[#This Row],[Revenue]]+pro[[#This Row],[AdminExp]]</f>
        <v>-209087.43699999998</v>
      </c>
      <c r="K11875" s="83">
        <f>pro[[#This Row],[Profit]]/pro[[#This Row],[Revenue]]</f>
        <v>-2.180642639477449</v>
      </c>
      <c r="L11875" s="56">
        <f t="shared" si="185"/>
        <v>11</v>
      </c>
      <c r="M11875" s="82" t="str">
        <f>"Q"&amp;" "&amp;VLOOKUP(pro[[#This Row],[Period]],Mapping!A:B,2,0)</f>
        <v>Q 4</v>
      </c>
      <c r="N11875"/>
    </row>
    <row r="11876" spans="1:14" ht="14.25" x14ac:dyDescent="0.2">
      <c r="A11876" s="44" t="s">
        <v>34</v>
      </c>
      <c r="B11876" s="44" t="s">
        <v>19</v>
      </c>
      <c r="C11876" s="44" t="s">
        <v>60</v>
      </c>
      <c r="D11876" s="43">
        <v>19791.232999999997</v>
      </c>
      <c r="E11876" s="43">
        <v>-1865.5350000000001</v>
      </c>
      <c r="F11876" s="45">
        <v>-95380</v>
      </c>
      <c r="G11876" s="45">
        <v>-37590</v>
      </c>
      <c r="H11876" s="45">
        <v>-52390</v>
      </c>
      <c r="I11876" s="55">
        <f>pro[[#This Row],[Admin expenses 3]]+pro[[#This Row],[Admin expenses 2]]+pro[[#This Row],[Admin expenses 1]]+pro[[#This Row],[COGS]]</f>
        <v>-187225.535</v>
      </c>
      <c r="J11876" s="55">
        <f>pro[[#This Row],[Revenue]]+pro[[#This Row],[AdminExp]]</f>
        <v>-167434.302</v>
      </c>
      <c r="K11876" s="83">
        <f>pro[[#This Row],[Profit]]/pro[[#This Row],[Revenue]]</f>
        <v>-8.4600237893212622</v>
      </c>
      <c r="L11876" s="56">
        <f t="shared" si="185"/>
        <v>11</v>
      </c>
      <c r="M11876" s="82" t="str">
        <f>"Q"&amp;" "&amp;VLOOKUP(pro[[#This Row],[Period]],Mapping!A:B,2,0)</f>
        <v>Q 4</v>
      </c>
      <c r="N11876"/>
    </row>
    <row r="11877" spans="1:14" ht="14.25" x14ac:dyDescent="0.2">
      <c r="A11877" s="44" t="s">
        <v>34</v>
      </c>
      <c r="B11877" s="44" t="s">
        <v>19</v>
      </c>
      <c r="C11877" s="44" t="s">
        <v>57</v>
      </c>
      <c r="D11877" s="43">
        <v>129215.674</v>
      </c>
      <c r="E11877" s="43">
        <v>-70424.815999999992</v>
      </c>
      <c r="F11877" s="45">
        <v>-20980</v>
      </c>
      <c r="G11877" s="45">
        <v>-52360</v>
      </c>
      <c r="H11877" s="45">
        <v>-16240</v>
      </c>
      <c r="I11877" s="55">
        <f>pro[[#This Row],[Admin expenses 3]]+pro[[#This Row],[Admin expenses 2]]+pro[[#This Row],[Admin expenses 1]]+pro[[#This Row],[COGS]]</f>
        <v>-160004.81599999999</v>
      </c>
      <c r="J11877" s="55">
        <f>pro[[#This Row],[Revenue]]+pro[[#This Row],[AdminExp]]</f>
        <v>-30789.141999999993</v>
      </c>
      <c r="K11877" s="83">
        <f>pro[[#This Row],[Profit]]/pro[[#This Row],[Revenue]]</f>
        <v>-0.23827714585151638</v>
      </c>
      <c r="L11877" s="56">
        <f t="shared" si="185"/>
        <v>11</v>
      </c>
      <c r="M11877" s="82" t="str">
        <f>"Q"&amp;" "&amp;VLOOKUP(pro[[#This Row],[Period]],Mapping!A:B,2,0)</f>
        <v>Q 4</v>
      </c>
      <c r="N11877"/>
    </row>
    <row r="11878" spans="1:14" ht="14.25" x14ac:dyDescent="0.2">
      <c r="A11878" s="44" t="s">
        <v>34</v>
      </c>
      <c r="B11878" s="44" t="s">
        <v>19</v>
      </c>
      <c r="C11878" s="44" t="s">
        <v>58</v>
      </c>
      <c r="D11878" s="43">
        <v>96388.291999999987</v>
      </c>
      <c r="E11878" s="43">
        <v>-62675.584999999999</v>
      </c>
      <c r="F11878" s="45">
        <v>-72740</v>
      </c>
      <c r="G11878" s="45">
        <v>-80950</v>
      </c>
      <c r="H11878" s="45">
        <v>-28430</v>
      </c>
      <c r="I11878" s="55">
        <f>pro[[#This Row],[Admin expenses 3]]+pro[[#This Row],[Admin expenses 2]]+pro[[#This Row],[Admin expenses 1]]+pro[[#This Row],[COGS]]</f>
        <v>-244795.58499999999</v>
      </c>
      <c r="J11878" s="55">
        <f>pro[[#This Row],[Revenue]]+pro[[#This Row],[AdminExp]]</f>
        <v>-148407.29300000001</v>
      </c>
      <c r="K11878" s="83">
        <f>pro[[#This Row],[Profit]]/pro[[#This Row],[Revenue]]</f>
        <v>-1.5396817385248409</v>
      </c>
      <c r="L11878" s="56">
        <f t="shared" si="185"/>
        <v>11</v>
      </c>
      <c r="M11878" s="82" t="str">
        <f>"Q"&amp;" "&amp;VLOOKUP(pro[[#This Row],[Period]],Mapping!A:B,2,0)</f>
        <v>Q 4</v>
      </c>
      <c r="N11878"/>
    </row>
    <row r="11879" spans="1:14" ht="14.25" x14ac:dyDescent="0.2">
      <c r="A11879" s="44" t="s">
        <v>34</v>
      </c>
      <c r="B11879" s="44" t="s">
        <v>19</v>
      </c>
      <c r="C11879" s="44" t="s">
        <v>59</v>
      </c>
      <c r="D11879" s="43">
        <v>181812.74299999999</v>
      </c>
      <c r="E11879" s="43">
        <v>-101856.636</v>
      </c>
      <c r="F11879" s="45">
        <v>-63570</v>
      </c>
      <c r="G11879" s="45">
        <v>-60720</v>
      </c>
      <c r="H11879" s="45">
        <v>-77850</v>
      </c>
      <c r="I11879" s="55">
        <f>pro[[#This Row],[Admin expenses 3]]+pro[[#This Row],[Admin expenses 2]]+pro[[#This Row],[Admin expenses 1]]+pro[[#This Row],[COGS]]</f>
        <v>-303996.636</v>
      </c>
      <c r="J11879" s="55">
        <f>pro[[#This Row],[Revenue]]+pro[[#This Row],[AdminExp]]</f>
        <v>-122183.89300000001</v>
      </c>
      <c r="K11879" s="83">
        <f>pro[[#This Row],[Profit]]/pro[[#This Row],[Revenue]]</f>
        <v>-0.67203151431470354</v>
      </c>
      <c r="L11879" s="56">
        <f t="shared" si="185"/>
        <v>11</v>
      </c>
      <c r="M11879" s="82" t="str">
        <f>"Q"&amp;" "&amp;VLOOKUP(pro[[#This Row],[Period]],Mapping!A:B,2,0)</f>
        <v>Q 4</v>
      </c>
      <c r="N11879"/>
    </row>
    <row r="11880" spans="1:14" ht="14.25" x14ac:dyDescent="0.2">
      <c r="A11880" s="44" t="s">
        <v>34</v>
      </c>
      <c r="B11880" s="44" t="s">
        <v>19</v>
      </c>
      <c r="C11880" s="44" t="s">
        <v>60</v>
      </c>
      <c r="D11880" s="43">
        <v>391730.22</v>
      </c>
      <c r="E11880" s="43">
        <v>-205357.23599999998</v>
      </c>
      <c r="F11880" s="45">
        <v>-74460</v>
      </c>
      <c r="G11880" s="45">
        <v>-56180</v>
      </c>
      <c r="H11880" s="45">
        <v>-75070</v>
      </c>
      <c r="I11880" s="55">
        <f>pro[[#This Row],[Admin expenses 3]]+pro[[#This Row],[Admin expenses 2]]+pro[[#This Row],[Admin expenses 1]]+pro[[#This Row],[COGS]]</f>
        <v>-411067.23599999998</v>
      </c>
      <c r="J11880" s="55">
        <f>pro[[#This Row],[Revenue]]+pro[[#This Row],[AdminExp]]</f>
        <v>-19337.016000000003</v>
      </c>
      <c r="K11880" s="83">
        <f>pro[[#This Row],[Profit]]/pro[[#This Row],[Revenue]]</f>
        <v>-4.9363094836032829E-2</v>
      </c>
      <c r="L11880" s="56">
        <f t="shared" si="185"/>
        <v>11</v>
      </c>
      <c r="M11880" s="82" t="str">
        <f>"Q"&amp;" "&amp;VLOOKUP(pro[[#This Row],[Period]],Mapping!A:B,2,0)</f>
        <v>Q 4</v>
      </c>
      <c r="N11880"/>
    </row>
    <row r="11881" spans="1:14" ht="14.25" x14ac:dyDescent="0.2">
      <c r="A11881" s="44" t="s">
        <v>34</v>
      </c>
      <c r="B11881" s="44" t="s">
        <v>19</v>
      </c>
      <c r="C11881" s="44" t="s">
        <v>57</v>
      </c>
      <c r="D11881" s="43">
        <v>528969.098</v>
      </c>
      <c r="E11881" s="43">
        <v>-302362.984</v>
      </c>
      <c r="F11881" s="45">
        <v>-63330</v>
      </c>
      <c r="G11881" s="45">
        <v>-41770</v>
      </c>
      <c r="H11881" s="45">
        <v>-34650</v>
      </c>
      <c r="I11881" s="55">
        <f>pro[[#This Row],[Admin expenses 3]]+pro[[#This Row],[Admin expenses 2]]+pro[[#This Row],[Admin expenses 1]]+pro[[#This Row],[COGS]]</f>
        <v>-442112.984</v>
      </c>
      <c r="J11881" s="55">
        <f>pro[[#This Row],[Revenue]]+pro[[#This Row],[AdminExp]]</f>
        <v>86856.114000000001</v>
      </c>
      <c r="K11881" s="83">
        <f>pro[[#This Row],[Profit]]/pro[[#This Row],[Revenue]]</f>
        <v>0.16419884323753067</v>
      </c>
      <c r="L11881" s="56">
        <f t="shared" si="185"/>
        <v>11</v>
      </c>
      <c r="M11881" s="82" t="str">
        <f>"Q"&amp;" "&amp;VLOOKUP(pro[[#This Row],[Period]],Mapping!A:B,2,0)</f>
        <v>Q 4</v>
      </c>
      <c r="N11881"/>
    </row>
    <row r="11882" spans="1:14" ht="14.25" x14ac:dyDescent="0.2">
      <c r="A11882" s="44" t="s">
        <v>34</v>
      </c>
      <c r="B11882" s="44" t="s">
        <v>19</v>
      </c>
      <c r="C11882" s="44" t="s">
        <v>57</v>
      </c>
      <c r="D11882" s="43">
        <v>413359.48499999999</v>
      </c>
      <c r="E11882" s="43">
        <v>-159360.70499999999</v>
      </c>
      <c r="F11882" s="45">
        <v>-101370</v>
      </c>
      <c r="G11882" s="45">
        <v>-71260</v>
      </c>
      <c r="H11882" s="45">
        <v>-19580</v>
      </c>
      <c r="I11882" s="55">
        <f>pro[[#This Row],[Admin expenses 3]]+pro[[#This Row],[Admin expenses 2]]+pro[[#This Row],[Admin expenses 1]]+pro[[#This Row],[COGS]]</f>
        <v>-351570.70499999996</v>
      </c>
      <c r="J11882" s="55">
        <f>pro[[#This Row],[Revenue]]+pro[[#This Row],[AdminExp]]</f>
        <v>61788.780000000028</v>
      </c>
      <c r="K11882" s="83">
        <f>pro[[#This Row],[Profit]]/pro[[#This Row],[Revenue]]</f>
        <v>0.14947952627723066</v>
      </c>
      <c r="L11882" s="56">
        <f t="shared" si="185"/>
        <v>11</v>
      </c>
      <c r="M11882" s="82" t="str">
        <f>"Q"&amp;" "&amp;VLOOKUP(pro[[#This Row],[Period]],Mapping!A:B,2,0)</f>
        <v>Q 4</v>
      </c>
      <c r="N11882"/>
    </row>
    <row r="11883" spans="1:14" ht="14.25" x14ac:dyDescent="0.2">
      <c r="A11883" s="44" t="s">
        <v>34</v>
      </c>
      <c r="B11883" s="44" t="s">
        <v>19</v>
      </c>
      <c r="C11883" s="44" t="s">
        <v>58</v>
      </c>
      <c r="D11883" s="43">
        <v>382458.38399999996</v>
      </c>
      <c r="E11883" s="43">
        <v>-211421.45500000002</v>
      </c>
      <c r="F11883" s="45">
        <v>-56990</v>
      </c>
      <c r="G11883" s="45">
        <v>-12800</v>
      </c>
      <c r="H11883" s="45">
        <v>-57430</v>
      </c>
      <c r="I11883" s="55">
        <f>pro[[#This Row],[Admin expenses 3]]+pro[[#This Row],[Admin expenses 2]]+pro[[#This Row],[Admin expenses 1]]+pro[[#This Row],[COGS]]</f>
        <v>-338641.45500000002</v>
      </c>
      <c r="J11883" s="55">
        <f>pro[[#This Row],[Revenue]]+pro[[#This Row],[AdminExp]]</f>
        <v>43816.928999999946</v>
      </c>
      <c r="K11883" s="83">
        <f>pro[[#This Row],[Profit]]/pro[[#This Row],[Revenue]]</f>
        <v>0.11456652758329897</v>
      </c>
      <c r="L11883" s="56">
        <f t="shared" si="185"/>
        <v>11</v>
      </c>
      <c r="M11883" s="82" t="str">
        <f>"Q"&amp;" "&amp;VLOOKUP(pro[[#This Row],[Period]],Mapping!A:B,2,0)</f>
        <v>Q 4</v>
      </c>
      <c r="N11883"/>
    </row>
    <row r="11884" spans="1:14" ht="14.25" x14ac:dyDescent="0.2">
      <c r="A11884" s="44" t="s">
        <v>34</v>
      </c>
      <c r="B11884" s="44" t="s">
        <v>19</v>
      </c>
      <c r="C11884" s="44" t="s">
        <v>59</v>
      </c>
      <c r="D11884" s="43">
        <v>376936.43399999995</v>
      </c>
      <c r="E11884" s="43">
        <v>-228060.399</v>
      </c>
      <c r="F11884" s="45">
        <v>-100180</v>
      </c>
      <c r="G11884" s="45">
        <v>-78310</v>
      </c>
      <c r="H11884" s="45">
        <v>-14570</v>
      </c>
      <c r="I11884" s="55">
        <f>pro[[#This Row],[Admin expenses 3]]+pro[[#This Row],[Admin expenses 2]]+pro[[#This Row],[Admin expenses 1]]+pro[[#This Row],[COGS]]</f>
        <v>-421120.39899999998</v>
      </c>
      <c r="J11884" s="55">
        <f>pro[[#This Row],[Revenue]]+pro[[#This Row],[AdminExp]]</f>
        <v>-44183.965000000026</v>
      </c>
      <c r="K11884" s="83">
        <f>pro[[#This Row],[Profit]]/pro[[#This Row],[Revenue]]</f>
        <v>-0.11721861039307235</v>
      </c>
      <c r="L11884" s="56">
        <f t="shared" si="185"/>
        <v>11</v>
      </c>
      <c r="M11884" s="82" t="str">
        <f>"Q"&amp;" "&amp;VLOOKUP(pro[[#This Row],[Period]],Mapping!A:B,2,0)</f>
        <v>Q 4</v>
      </c>
      <c r="N11884"/>
    </row>
    <row r="11885" spans="1:14" ht="14.25" x14ac:dyDescent="0.2">
      <c r="A11885" s="44" t="s">
        <v>34</v>
      </c>
      <c r="B11885" s="44" t="s">
        <v>19</v>
      </c>
      <c r="C11885" s="44" t="s">
        <v>57</v>
      </c>
      <c r="D11885" s="43">
        <v>282156.28699999995</v>
      </c>
      <c r="E11885" s="43">
        <v>-120681.63799999999</v>
      </c>
      <c r="F11885" s="45">
        <v>-97240</v>
      </c>
      <c r="G11885" s="45">
        <v>-77960</v>
      </c>
      <c r="H11885" s="45">
        <v>-41620</v>
      </c>
      <c r="I11885" s="55">
        <f>pro[[#This Row],[Admin expenses 3]]+pro[[#This Row],[Admin expenses 2]]+pro[[#This Row],[Admin expenses 1]]+pro[[#This Row],[COGS]]</f>
        <v>-337501.63799999998</v>
      </c>
      <c r="J11885" s="55">
        <f>pro[[#This Row],[Revenue]]+pro[[#This Row],[AdminExp]]</f>
        <v>-55345.351000000024</v>
      </c>
      <c r="K11885" s="83">
        <f>pro[[#This Row],[Profit]]/pro[[#This Row],[Revenue]]</f>
        <v>-0.19615140101414799</v>
      </c>
      <c r="L11885" s="56">
        <f t="shared" si="185"/>
        <v>11</v>
      </c>
      <c r="M11885" s="82" t="str">
        <f>"Q"&amp;" "&amp;VLOOKUP(pro[[#This Row],[Period]],Mapping!A:B,2,0)</f>
        <v>Q 4</v>
      </c>
      <c r="N11885"/>
    </row>
    <row r="11886" spans="1:14" ht="14.25" x14ac:dyDescent="0.2">
      <c r="A11886" s="44" t="s">
        <v>34</v>
      </c>
      <c r="B11886" s="44" t="s">
        <v>19</v>
      </c>
      <c r="C11886" s="44" t="s">
        <v>58</v>
      </c>
      <c r="D11886" s="43">
        <v>716522.28899999999</v>
      </c>
      <c r="E11886" s="43">
        <v>-449941.30300000001</v>
      </c>
      <c r="F11886" s="45">
        <v>-14980</v>
      </c>
      <c r="G11886" s="45">
        <v>-19200</v>
      </c>
      <c r="H11886" s="45">
        <v>-105230</v>
      </c>
      <c r="I11886" s="55">
        <f>pro[[#This Row],[Admin expenses 3]]+pro[[#This Row],[Admin expenses 2]]+pro[[#This Row],[Admin expenses 1]]+pro[[#This Row],[COGS]]</f>
        <v>-589351.30300000007</v>
      </c>
      <c r="J11886" s="55">
        <f>pro[[#This Row],[Revenue]]+pro[[#This Row],[AdminExp]]</f>
        <v>127170.98599999992</v>
      </c>
      <c r="K11886" s="83">
        <f>pro[[#This Row],[Profit]]/pro[[#This Row],[Revenue]]</f>
        <v>0.17748364280123591</v>
      </c>
      <c r="L11886" s="56">
        <f t="shared" si="185"/>
        <v>11</v>
      </c>
      <c r="M11886" s="82" t="str">
        <f>"Q"&amp;" "&amp;VLOOKUP(pro[[#This Row],[Period]],Mapping!A:B,2,0)</f>
        <v>Q 4</v>
      </c>
      <c r="N11886"/>
    </row>
    <row r="11887" spans="1:14" ht="14.25" x14ac:dyDescent="0.2">
      <c r="A11887" s="44" t="s">
        <v>34</v>
      </c>
      <c r="B11887" s="44" t="s">
        <v>19</v>
      </c>
      <c r="C11887" s="44" t="s">
        <v>59</v>
      </c>
      <c r="D11887" s="43">
        <v>712797.67999999993</v>
      </c>
      <c r="E11887" s="43">
        <v>-454796.97900000005</v>
      </c>
      <c r="F11887" s="45">
        <v>-89150</v>
      </c>
      <c r="G11887" s="45">
        <v>-47020</v>
      </c>
      <c r="H11887" s="45">
        <v>-95860</v>
      </c>
      <c r="I11887" s="55">
        <f>pro[[#This Row],[Admin expenses 3]]+pro[[#This Row],[Admin expenses 2]]+pro[[#This Row],[Admin expenses 1]]+pro[[#This Row],[COGS]]</f>
        <v>-686826.97900000005</v>
      </c>
      <c r="J11887" s="55">
        <f>pro[[#This Row],[Revenue]]+pro[[#This Row],[AdminExp]]</f>
        <v>25970.700999999885</v>
      </c>
      <c r="K11887" s="83">
        <f>pro[[#This Row],[Profit]]/pro[[#This Row],[Revenue]]</f>
        <v>3.6434884299847731E-2</v>
      </c>
      <c r="L11887" s="56">
        <f t="shared" si="185"/>
        <v>11</v>
      </c>
      <c r="M11887" s="82" t="str">
        <f>"Q"&amp;" "&amp;VLOOKUP(pro[[#This Row],[Period]],Mapping!A:B,2,0)</f>
        <v>Q 4</v>
      </c>
      <c r="N11887"/>
    </row>
    <row r="11888" spans="1:14" ht="14.25" x14ac:dyDescent="0.2">
      <c r="A11888" s="44" t="s">
        <v>34</v>
      </c>
      <c r="B11888" s="44" t="s">
        <v>19</v>
      </c>
      <c r="C11888" s="44" t="s">
        <v>57</v>
      </c>
      <c r="D11888" s="43">
        <v>179060.80499999999</v>
      </c>
      <c r="E11888" s="43">
        <v>-65063.466999999997</v>
      </c>
      <c r="F11888" s="45">
        <v>-59310</v>
      </c>
      <c r="G11888" s="45">
        <v>-104240</v>
      </c>
      <c r="H11888" s="45">
        <v>-15140</v>
      </c>
      <c r="I11888" s="55">
        <f>pro[[#This Row],[Admin expenses 3]]+pro[[#This Row],[Admin expenses 2]]+pro[[#This Row],[Admin expenses 1]]+pro[[#This Row],[COGS]]</f>
        <v>-243753.467</v>
      </c>
      <c r="J11888" s="55">
        <f>pro[[#This Row],[Revenue]]+pro[[#This Row],[AdminExp]]</f>
        <v>-64692.662000000011</v>
      </c>
      <c r="K11888" s="83">
        <f>pro[[#This Row],[Profit]]/pro[[#This Row],[Revenue]]</f>
        <v>-0.36128879237418826</v>
      </c>
      <c r="L11888" s="56">
        <f t="shared" si="185"/>
        <v>11</v>
      </c>
      <c r="M11888" s="82" t="str">
        <f>"Q"&amp;" "&amp;VLOOKUP(pro[[#This Row],[Period]],Mapping!A:B,2,0)</f>
        <v>Q 4</v>
      </c>
      <c r="N11888"/>
    </row>
    <row r="11889" spans="1:14" ht="14.25" x14ac:dyDescent="0.2">
      <c r="A11889" s="44" t="s">
        <v>34</v>
      </c>
      <c r="B11889" s="44" t="s">
        <v>19</v>
      </c>
      <c r="C11889" s="44" t="s">
        <v>58</v>
      </c>
      <c r="D11889" s="43">
        <v>28733.319999999996</v>
      </c>
      <c r="E11889" s="43">
        <v>-129753.799</v>
      </c>
      <c r="F11889" s="45">
        <v>-37070</v>
      </c>
      <c r="G11889" s="45">
        <v>-77300</v>
      </c>
      <c r="H11889" s="45">
        <v>-50150</v>
      </c>
      <c r="I11889" s="55">
        <f>pro[[#This Row],[Admin expenses 3]]+pro[[#This Row],[Admin expenses 2]]+pro[[#This Row],[Admin expenses 1]]+pro[[#This Row],[COGS]]</f>
        <v>-294273.799</v>
      </c>
      <c r="J11889" s="55">
        <f>pro[[#This Row],[Revenue]]+pro[[#This Row],[AdminExp]]</f>
        <v>-265540.47899999999</v>
      </c>
      <c r="K11889" s="83">
        <f>pro[[#This Row],[Profit]]/pro[[#This Row],[Revenue]]</f>
        <v>-9.2415522814627771</v>
      </c>
      <c r="L11889" s="56">
        <f t="shared" si="185"/>
        <v>11</v>
      </c>
      <c r="M11889" s="82" t="str">
        <f>"Q"&amp;" "&amp;VLOOKUP(pro[[#This Row],[Period]],Mapping!A:B,2,0)</f>
        <v>Q 4</v>
      </c>
      <c r="N11889"/>
    </row>
    <row r="11890" spans="1:14" ht="14.25" x14ac:dyDescent="0.2">
      <c r="A11890" s="44" t="s">
        <v>34</v>
      </c>
      <c r="B11890" s="44" t="s">
        <v>19</v>
      </c>
      <c r="C11890" s="44" t="s">
        <v>59</v>
      </c>
      <c r="D11890" s="43">
        <v>2172640.7430000002</v>
      </c>
      <c r="E11890" s="43">
        <v>-3772248.165</v>
      </c>
      <c r="F11890" s="45">
        <v>-93860</v>
      </c>
      <c r="G11890" s="45">
        <v>-50230</v>
      </c>
      <c r="H11890" s="45">
        <v>-53070</v>
      </c>
      <c r="I11890" s="55">
        <f>pro[[#This Row],[Admin expenses 3]]+pro[[#This Row],[Admin expenses 2]]+pro[[#This Row],[Admin expenses 1]]+pro[[#This Row],[COGS]]</f>
        <v>-3969408.165</v>
      </c>
      <c r="J11890" s="55">
        <f>pro[[#This Row],[Revenue]]+pro[[#This Row],[AdminExp]]</f>
        <v>-1796767.4219999998</v>
      </c>
      <c r="K11890" s="83">
        <f>pro[[#This Row],[Profit]]/pro[[#This Row],[Revenue]]</f>
        <v>-0.8269970209244113</v>
      </c>
      <c r="L11890" s="56">
        <f t="shared" si="185"/>
        <v>11</v>
      </c>
      <c r="M11890" s="82" t="str">
        <f>"Q"&amp;" "&amp;VLOOKUP(pro[[#This Row],[Period]],Mapping!A:B,2,0)</f>
        <v>Q 4</v>
      </c>
      <c r="N11890"/>
    </row>
    <row r="11891" spans="1:14" ht="14.25" x14ac:dyDescent="0.2">
      <c r="A11891" s="44" t="s">
        <v>34</v>
      </c>
      <c r="B11891" s="44" t="s">
        <v>19</v>
      </c>
      <c r="C11891" s="44" t="s">
        <v>57</v>
      </c>
      <c r="D11891" s="43">
        <v>12152.98</v>
      </c>
      <c r="E11891" s="43">
        <v>-6960.2749999999996</v>
      </c>
      <c r="F11891" s="45">
        <v>-39940</v>
      </c>
      <c r="G11891" s="45">
        <v>-97660</v>
      </c>
      <c r="H11891" s="45">
        <v>-67050</v>
      </c>
      <c r="I11891" s="55">
        <f>pro[[#This Row],[Admin expenses 3]]+pro[[#This Row],[Admin expenses 2]]+pro[[#This Row],[Admin expenses 1]]+pro[[#This Row],[COGS]]</f>
        <v>-211610.27499999999</v>
      </c>
      <c r="J11891" s="55">
        <f>pro[[#This Row],[Revenue]]+pro[[#This Row],[AdminExp]]</f>
        <v>-199457.29499999998</v>
      </c>
      <c r="K11891" s="83">
        <f>pro[[#This Row],[Profit]]/pro[[#This Row],[Revenue]]</f>
        <v>-16.41221288934895</v>
      </c>
      <c r="L11891" s="56">
        <f t="shared" si="185"/>
        <v>11</v>
      </c>
      <c r="M11891" s="82" t="str">
        <f>"Q"&amp;" "&amp;VLOOKUP(pro[[#This Row],[Period]],Mapping!A:B,2,0)</f>
        <v>Q 4</v>
      </c>
      <c r="N11891"/>
    </row>
    <row r="11892" spans="1:14" ht="14.25" x14ac:dyDescent="0.2">
      <c r="A11892" s="44" t="s">
        <v>34</v>
      </c>
      <c r="B11892" s="44" t="s">
        <v>19</v>
      </c>
      <c r="C11892" s="44" t="s">
        <v>57</v>
      </c>
      <c r="D11892" s="43">
        <v>18552.400999999998</v>
      </c>
      <c r="E11892" s="43">
        <v>-10202.548999999999</v>
      </c>
      <c r="F11892" s="45">
        <v>-102050</v>
      </c>
      <c r="G11892" s="45">
        <v>-22500</v>
      </c>
      <c r="H11892" s="45">
        <v>-108170</v>
      </c>
      <c r="I11892" s="55">
        <f>pro[[#This Row],[Admin expenses 3]]+pro[[#This Row],[Admin expenses 2]]+pro[[#This Row],[Admin expenses 1]]+pro[[#This Row],[COGS]]</f>
        <v>-242922.549</v>
      </c>
      <c r="J11892" s="55">
        <f>pro[[#This Row],[Revenue]]+pro[[#This Row],[AdminExp]]</f>
        <v>-224370.14799999999</v>
      </c>
      <c r="K11892" s="83">
        <f>pro[[#This Row],[Profit]]/pro[[#This Row],[Revenue]]</f>
        <v>-12.093860411921886</v>
      </c>
      <c r="L11892" s="56">
        <f t="shared" si="185"/>
        <v>11</v>
      </c>
      <c r="M11892" s="82" t="str">
        <f>"Q"&amp;" "&amp;VLOOKUP(pro[[#This Row],[Period]],Mapping!A:B,2,0)</f>
        <v>Q 4</v>
      </c>
      <c r="N11892"/>
    </row>
    <row r="11893" spans="1:14" ht="14.25" x14ac:dyDescent="0.2">
      <c r="A11893" s="44" t="s">
        <v>34</v>
      </c>
      <c r="B11893" s="44" t="s">
        <v>19</v>
      </c>
      <c r="C11893" s="44" t="s">
        <v>57</v>
      </c>
      <c r="D11893" s="43">
        <v>25704958.320999999</v>
      </c>
      <c r="E11893" s="43">
        <v>-1305104.7449999999</v>
      </c>
      <c r="F11893" s="45">
        <v>-79560</v>
      </c>
      <c r="G11893" s="45">
        <v>-51740</v>
      </c>
      <c r="H11893" s="45">
        <v>-74220</v>
      </c>
      <c r="I11893" s="55">
        <f>pro[[#This Row],[Admin expenses 3]]+pro[[#This Row],[Admin expenses 2]]+pro[[#This Row],[Admin expenses 1]]+pro[[#This Row],[COGS]]</f>
        <v>-1510624.7449999999</v>
      </c>
      <c r="J11893" s="55">
        <f>pro[[#This Row],[Revenue]]+pro[[#This Row],[AdminExp]]</f>
        <v>24194333.575999998</v>
      </c>
      <c r="K11893" s="83">
        <f>pro[[#This Row],[Profit]]/pro[[#This Row],[Revenue]]</f>
        <v>0.94123216516690955</v>
      </c>
      <c r="L11893" s="56">
        <f t="shared" si="185"/>
        <v>11</v>
      </c>
      <c r="M11893" s="82" t="str">
        <f>"Q"&amp;" "&amp;VLOOKUP(pro[[#This Row],[Period]],Mapping!A:B,2,0)</f>
        <v>Q 4</v>
      </c>
      <c r="N11893"/>
    </row>
    <row r="11894" spans="1:14" ht="14.25" x14ac:dyDescent="0.2">
      <c r="A11894" s="44" t="s">
        <v>34</v>
      </c>
      <c r="B11894" s="44" t="s">
        <v>19</v>
      </c>
      <c r="C11894" s="44" t="s">
        <v>57</v>
      </c>
      <c r="D11894" s="43">
        <v>15724.505999999999</v>
      </c>
      <c r="E11894" s="43">
        <v>-53044.067999999992</v>
      </c>
      <c r="F11894" s="45">
        <v>-26930</v>
      </c>
      <c r="G11894" s="45">
        <v>-43400</v>
      </c>
      <c r="H11894" s="45">
        <v>-45610</v>
      </c>
      <c r="I11894" s="55">
        <f>pro[[#This Row],[Admin expenses 3]]+pro[[#This Row],[Admin expenses 2]]+pro[[#This Row],[Admin expenses 1]]+pro[[#This Row],[COGS]]</f>
        <v>-168984.068</v>
      </c>
      <c r="J11894" s="55">
        <f>pro[[#This Row],[Revenue]]+pro[[#This Row],[AdminExp]]</f>
        <v>-153259.56200000001</v>
      </c>
      <c r="K11894" s="83">
        <f>pro[[#This Row],[Profit]]/pro[[#This Row],[Revenue]]</f>
        <v>-9.7465422443159753</v>
      </c>
      <c r="L11894" s="56">
        <f t="shared" si="185"/>
        <v>11</v>
      </c>
      <c r="M11894" s="82" t="str">
        <f>"Q"&amp;" "&amp;VLOOKUP(pro[[#This Row],[Period]],Mapping!A:B,2,0)</f>
        <v>Q 4</v>
      </c>
      <c r="N11894"/>
    </row>
    <row r="11895" spans="1:14" ht="14.25" x14ac:dyDescent="0.2">
      <c r="A11895" s="44" t="s">
        <v>34</v>
      </c>
      <c r="B11895" s="44" t="s">
        <v>19</v>
      </c>
      <c r="C11895" s="44" t="s">
        <v>57</v>
      </c>
      <c r="D11895" s="43">
        <v>14294.931</v>
      </c>
      <c r="E11895" s="43">
        <v>-20110.649999999998</v>
      </c>
      <c r="F11895" s="45">
        <v>-103400</v>
      </c>
      <c r="G11895" s="45">
        <v>-46530</v>
      </c>
      <c r="H11895" s="45">
        <v>-20830</v>
      </c>
      <c r="I11895" s="55">
        <f>pro[[#This Row],[Admin expenses 3]]+pro[[#This Row],[Admin expenses 2]]+pro[[#This Row],[Admin expenses 1]]+pro[[#This Row],[COGS]]</f>
        <v>-190870.65</v>
      </c>
      <c r="J11895" s="55">
        <f>pro[[#This Row],[Revenue]]+pro[[#This Row],[AdminExp]]</f>
        <v>-176575.71899999998</v>
      </c>
      <c r="K11895" s="83">
        <f>pro[[#This Row],[Profit]]/pro[[#This Row],[Revenue]]</f>
        <v>-12.35233097662381</v>
      </c>
      <c r="L11895" s="56">
        <f t="shared" si="185"/>
        <v>11</v>
      </c>
      <c r="M11895" s="82" t="str">
        <f>"Q"&amp;" "&amp;VLOOKUP(pro[[#This Row],[Period]],Mapping!A:B,2,0)</f>
        <v>Q 4</v>
      </c>
      <c r="N11895"/>
    </row>
    <row r="11896" spans="1:14" ht="14.25" x14ac:dyDescent="0.2">
      <c r="A11896" s="44" t="s">
        <v>34</v>
      </c>
      <c r="B11896" s="44" t="s">
        <v>19</v>
      </c>
      <c r="C11896" s="44" t="s">
        <v>57</v>
      </c>
      <c r="D11896" s="43">
        <v>39659.682999999997</v>
      </c>
      <c r="E11896" s="43">
        <v>-21615.859999999997</v>
      </c>
      <c r="F11896" s="45">
        <v>-56430</v>
      </c>
      <c r="G11896" s="45">
        <v>-54600</v>
      </c>
      <c r="H11896" s="45">
        <v>-103530</v>
      </c>
      <c r="I11896" s="55">
        <f>pro[[#This Row],[Admin expenses 3]]+pro[[#This Row],[Admin expenses 2]]+pro[[#This Row],[Admin expenses 1]]+pro[[#This Row],[COGS]]</f>
        <v>-236175.86</v>
      </c>
      <c r="J11896" s="55">
        <f>pro[[#This Row],[Revenue]]+pro[[#This Row],[AdminExp]]</f>
        <v>-196516.177</v>
      </c>
      <c r="K11896" s="83">
        <f>pro[[#This Row],[Profit]]/pro[[#This Row],[Revenue]]</f>
        <v>-4.9550617184711241</v>
      </c>
      <c r="L11896" s="56">
        <f t="shared" si="185"/>
        <v>11</v>
      </c>
      <c r="M11896" s="82" t="str">
        <f>"Q"&amp;" "&amp;VLOOKUP(pro[[#This Row],[Period]],Mapping!A:B,2,0)</f>
        <v>Q 4</v>
      </c>
      <c r="N11896"/>
    </row>
    <row r="11897" spans="1:14" ht="14.25" x14ac:dyDescent="0.2">
      <c r="A11897" s="44" t="s">
        <v>34</v>
      </c>
      <c r="B11897" s="44" t="s">
        <v>19</v>
      </c>
      <c r="C11897" s="44" t="s">
        <v>57</v>
      </c>
      <c r="D11897" s="43">
        <v>11645.045999999998</v>
      </c>
      <c r="E11897" s="43">
        <v>-9985.3950000000004</v>
      </c>
      <c r="F11897" s="45">
        <v>-24390</v>
      </c>
      <c r="G11897" s="45">
        <v>-91890</v>
      </c>
      <c r="H11897" s="45">
        <v>-82090</v>
      </c>
      <c r="I11897" s="55">
        <f>pro[[#This Row],[Admin expenses 3]]+pro[[#This Row],[Admin expenses 2]]+pro[[#This Row],[Admin expenses 1]]+pro[[#This Row],[COGS]]</f>
        <v>-208355.39499999999</v>
      </c>
      <c r="J11897" s="55">
        <f>pro[[#This Row],[Revenue]]+pro[[#This Row],[AdminExp]]</f>
        <v>-196710.34899999999</v>
      </c>
      <c r="K11897" s="83">
        <f>pro[[#This Row],[Profit]]/pro[[#This Row],[Revenue]]</f>
        <v>-16.892191666739659</v>
      </c>
      <c r="L11897" s="56">
        <f t="shared" si="185"/>
        <v>11</v>
      </c>
      <c r="M11897" s="82" t="str">
        <f>"Q"&amp;" "&amp;VLOOKUP(pro[[#This Row],[Period]],Mapping!A:B,2,0)</f>
        <v>Q 4</v>
      </c>
      <c r="N11897"/>
    </row>
    <row r="11898" spans="1:14" ht="14.25" x14ac:dyDescent="0.2">
      <c r="A11898" s="44" t="s">
        <v>34</v>
      </c>
      <c r="B11898" s="44" t="s">
        <v>19</v>
      </c>
      <c r="C11898" s="44" t="s">
        <v>57</v>
      </c>
      <c r="D11898" s="43">
        <v>84741.23</v>
      </c>
      <c r="E11898" s="43">
        <v>-14070.314999999997</v>
      </c>
      <c r="F11898" s="45">
        <v>-33140</v>
      </c>
      <c r="G11898" s="45">
        <v>-20650</v>
      </c>
      <c r="H11898" s="45">
        <v>-51620</v>
      </c>
      <c r="I11898" s="55">
        <f>pro[[#This Row],[Admin expenses 3]]+pro[[#This Row],[Admin expenses 2]]+pro[[#This Row],[Admin expenses 1]]+pro[[#This Row],[COGS]]</f>
        <v>-119480.315</v>
      </c>
      <c r="J11898" s="55">
        <f>pro[[#This Row],[Revenue]]+pro[[#This Row],[AdminExp]]</f>
        <v>-34739.085000000006</v>
      </c>
      <c r="K11898" s="83">
        <f>pro[[#This Row],[Profit]]/pro[[#This Row],[Revenue]]</f>
        <v>-0.40994312921820947</v>
      </c>
      <c r="L11898" s="56">
        <f t="shared" si="185"/>
        <v>11</v>
      </c>
      <c r="M11898" s="82" t="str">
        <f>"Q"&amp;" "&amp;VLOOKUP(pro[[#This Row],[Period]],Mapping!A:B,2,0)</f>
        <v>Q 4</v>
      </c>
      <c r="N11898"/>
    </row>
    <row r="11899" spans="1:14" ht="14.25" x14ac:dyDescent="0.2">
      <c r="A11899" s="44" t="s">
        <v>34</v>
      </c>
      <c r="B11899" s="44" t="s">
        <v>19</v>
      </c>
      <c r="C11899" s="44" t="s">
        <v>57</v>
      </c>
      <c r="D11899" s="43">
        <v>24645.865999999998</v>
      </c>
      <c r="E11899" s="43">
        <v>-21286.817999999999</v>
      </c>
      <c r="F11899" s="45">
        <v>-72160</v>
      </c>
      <c r="G11899" s="45">
        <v>-20670</v>
      </c>
      <c r="H11899" s="45">
        <v>-78890</v>
      </c>
      <c r="I11899" s="55">
        <f>pro[[#This Row],[Admin expenses 3]]+pro[[#This Row],[Admin expenses 2]]+pro[[#This Row],[Admin expenses 1]]+pro[[#This Row],[COGS]]</f>
        <v>-193006.818</v>
      </c>
      <c r="J11899" s="55">
        <f>pro[[#This Row],[Revenue]]+pro[[#This Row],[AdminExp]]</f>
        <v>-168360.95199999999</v>
      </c>
      <c r="K11899" s="83">
        <f>pro[[#This Row],[Profit]]/pro[[#This Row],[Revenue]]</f>
        <v>-6.8312045517085913</v>
      </c>
      <c r="L11899" s="56">
        <f t="shared" si="185"/>
        <v>11</v>
      </c>
      <c r="M11899" s="82" t="str">
        <f>"Q"&amp;" "&amp;VLOOKUP(pro[[#This Row],[Period]],Mapping!A:B,2,0)</f>
        <v>Q 4</v>
      </c>
      <c r="N11899"/>
    </row>
    <row r="11900" spans="1:14" ht="14.25" x14ac:dyDescent="0.2">
      <c r="A11900" s="44" t="s">
        <v>34</v>
      </c>
      <c r="B11900" s="44" t="s">
        <v>19</v>
      </c>
      <c r="C11900" s="44" t="s">
        <v>57</v>
      </c>
      <c r="D11900" s="43">
        <v>146332.94899999999</v>
      </c>
      <c r="E11900" s="43">
        <v>-83637.455999999991</v>
      </c>
      <c r="F11900" s="45">
        <v>-47700</v>
      </c>
      <c r="G11900" s="45">
        <v>-80530</v>
      </c>
      <c r="H11900" s="45">
        <v>-77330</v>
      </c>
      <c r="I11900" s="55">
        <f>pro[[#This Row],[Admin expenses 3]]+pro[[#This Row],[Admin expenses 2]]+pro[[#This Row],[Admin expenses 1]]+pro[[#This Row],[COGS]]</f>
        <v>-289197.45600000001</v>
      </c>
      <c r="J11900" s="55">
        <f>pro[[#This Row],[Revenue]]+pro[[#This Row],[AdminExp]]</f>
        <v>-142864.50700000001</v>
      </c>
      <c r="K11900" s="83">
        <f>pro[[#This Row],[Profit]]/pro[[#This Row],[Revenue]]</f>
        <v>-0.97629760061761628</v>
      </c>
      <c r="L11900" s="56">
        <f t="shared" si="185"/>
        <v>11</v>
      </c>
      <c r="M11900" s="82" t="str">
        <f>"Q"&amp;" "&amp;VLOOKUP(pro[[#This Row],[Period]],Mapping!A:B,2,0)</f>
        <v>Q 4</v>
      </c>
      <c r="N11900"/>
    </row>
    <row r="11901" spans="1:14" ht="14.25" x14ac:dyDescent="0.2">
      <c r="A11901" s="44" t="s">
        <v>34</v>
      </c>
      <c r="B11901" s="44" t="s">
        <v>19</v>
      </c>
      <c r="C11901" s="44" t="s">
        <v>57</v>
      </c>
      <c r="D11901" s="43">
        <v>125285.16699999999</v>
      </c>
      <c r="E11901" s="43">
        <v>-31506.747999999996</v>
      </c>
      <c r="F11901" s="45">
        <v>-37480</v>
      </c>
      <c r="G11901" s="45">
        <v>-63830</v>
      </c>
      <c r="H11901" s="45">
        <v>-19070</v>
      </c>
      <c r="I11901" s="55">
        <f>pro[[#This Row],[Admin expenses 3]]+pro[[#This Row],[Admin expenses 2]]+pro[[#This Row],[Admin expenses 1]]+pro[[#This Row],[COGS]]</f>
        <v>-151886.74799999999</v>
      </c>
      <c r="J11901" s="55">
        <f>pro[[#This Row],[Revenue]]+pro[[#This Row],[AdminExp]]</f>
        <v>-26601.581000000006</v>
      </c>
      <c r="K11901" s="83">
        <f>pro[[#This Row],[Profit]]/pro[[#This Row],[Revenue]]</f>
        <v>-0.21232825590598453</v>
      </c>
      <c r="L11901" s="56">
        <f t="shared" si="185"/>
        <v>11</v>
      </c>
      <c r="M11901" s="82" t="str">
        <f>"Q"&amp;" "&amp;VLOOKUP(pro[[#This Row],[Period]],Mapping!A:B,2,0)</f>
        <v>Q 4</v>
      </c>
      <c r="N11901"/>
    </row>
    <row r="11902" spans="1:14" ht="14.25" x14ac:dyDescent="0.2">
      <c r="A11902" s="44" t="s">
        <v>34</v>
      </c>
      <c r="B11902" s="44" t="s">
        <v>19</v>
      </c>
      <c r="C11902" s="44" t="s">
        <v>57</v>
      </c>
      <c r="D11902" s="43">
        <v>296242.21199999994</v>
      </c>
      <c r="E11902" s="43">
        <v>-35019.74</v>
      </c>
      <c r="F11902" s="45">
        <v>-77730</v>
      </c>
      <c r="G11902" s="45">
        <v>-66050</v>
      </c>
      <c r="H11902" s="45">
        <v>-94050</v>
      </c>
      <c r="I11902" s="55">
        <f>pro[[#This Row],[Admin expenses 3]]+pro[[#This Row],[Admin expenses 2]]+pro[[#This Row],[Admin expenses 1]]+pro[[#This Row],[COGS]]</f>
        <v>-272849.74</v>
      </c>
      <c r="J11902" s="55">
        <f>pro[[#This Row],[Revenue]]+pro[[#This Row],[AdminExp]]</f>
        <v>23392.471999999951</v>
      </c>
      <c r="K11902" s="83">
        <f>pro[[#This Row],[Profit]]/pro[[#This Row],[Revenue]]</f>
        <v>7.8964006655472707E-2</v>
      </c>
      <c r="L11902" s="56">
        <f t="shared" si="185"/>
        <v>11</v>
      </c>
      <c r="M11902" s="82" t="str">
        <f>"Q"&amp;" "&amp;VLOOKUP(pro[[#This Row],[Period]],Mapping!A:B,2,0)</f>
        <v>Q 4</v>
      </c>
      <c r="N11902"/>
    </row>
    <row r="11903" spans="1:14" ht="14.25" x14ac:dyDescent="0.2">
      <c r="A11903" s="44" t="s">
        <v>34</v>
      </c>
      <c r="B11903" s="44" t="s">
        <v>19</v>
      </c>
      <c r="C11903" s="44" t="s">
        <v>57</v>
      </c>
      <c r="D11903" s="43">
        <v>78385.978999999992</v>
      </c>
      <c r="E11903" s="43">
        <v>-17354.329999999998</v>
      </c>
      <c r="F11903" s="45">
        <v>-35820</v>
      </c>
      <c r="G11903" s="45">
        <v>-25370</v>
      </c>
      <c r="H11903" s="45">
        <v>-64900</v>
      </c>
      <c r="I11903" s="55">
        <f>pro[[#This Row],[Admin expenses 3]]+pro[[#This Row],[Admin expenses 2]]+pro[[#This Row],[Admin expenses 1]]+pro[[#This Row],[COGS]]</f>
        <v>-143444.32999999999</v>
      </c>
      <c r="J11903" s="55">
        <f>pro[[#This Row],[Revenue]]+pro[[#This Row],[AdminExp]]</f>
        <v>-65058.350999999995</v>
      </c>
      <c r="K11903" s="83">
        <f>pro[[#This Row],[Profit]]/pro[[#This Row],[Revenue]]</f>
        <v>-0.82997433762994788</v>
      </c>
      <c r="L11903" s="56">
        <f t="shared" si="185"/>
        <v>11</v>
      </c>
      <c r="M11903" s="82" t="str">
        <f>"Q"&amp;" "&amp;VLOOKUP(pro[[#This Row],[Period]],Mapping!A:B,2,0)</f>
        <v>Q 4</v>
      </c>
      <c r="N11903"/>
    </row>
    <row r="11904" spans="1:14" ht="14.25" x14ac:dyDescent="0.2">
      <c r="A11904" s="44" t="s">
        <v>34</v>
      </c>
      <c r="B11904" s="44" t="s">
        <v>19</v>
      </c>
      <c r="C11904" s="44" t="s">
        <v>57</v>
      </c>
      <c r="D11904" s="43">
        <v>184546.04699999999</v>
      </c>
      <c r="E11904" s="43">
        <v>-53833.149999999994</v>
      </c>
      <c r="F11904" s="45">
        <v>-93290</v>
      </c>
      <c r="G11904" s="45">
        <v>-102450</v>
      </c>
      <c r="H11904" s="45">
        <v>-105120</v>
      </c>
      <c r="I11904" s="55">
        <f>pro[[#This Row],[Admin expenses 3]]+pro[[#This Row],[Admin expenses 2]]+pro[[#This Row],[Admin expenses 1]]+pro[[#This Row],[COGS]]</f>
        <v>-354693.15</v>
      </c>
      <c r="J11904" s="55">
        <f>pro[[#This Row],[Revenue]]+pro[[#This Row],[AdminExp]]</f>
        <v>-170147.10300000003</v>
      </c>
      <c r="K11904" s="83">
        <f>pro[[#This Row],[Profit]]/pro[[#This Row],[Revenue]]</f>
        <v>-0.92197641599985092</v>
      </c>
      <c r="L11904" s="56">
        <f t="shared" si="185"/>
        <v>11</v>
      </c>
      <c r="M11904" s="82" t="str">
        <f>"Q"&amp;" "&amp;VLOOKUP(pro[[#This Row],[Period]],Mapping!A:B,2,0)</f>
        <v>Q 4</v>
      </c>
      <c r="N11904"/>
    </row>
    <row r="11905" spans="1:14" ht="14.25" x14ac:dyDescent="0.2">
      <c r="A11905" s="44" t="s">
        <v>34</v>
      </c>
      <c r="B11905" s="44" t="s">
        <v>19</v>
      </c>
      <c r="C11905" s="44" t="s">
        <v>57</v>
      </c>
      <c r="D11905" s="43">
        <v>208290.90099999998</v>
      </c>
      <c r="E11905" s="43">
        <v>-59437.224000000002</v>
      </c>
      <c r="F11905" s="45">
        <v>-81630</v>
      </c>
      <c r="G11905" s="45">
        <v>-77730</v>
      </c>
      <c r="H11905" s="45">
        <v>-15280</v>
      </c>
      <c r="I11905" s="55">
        <f>pro[[#This Row],[Admin expenses 3]]+pro[[#This Row],[Admin expenses 2]]+pro[[#This Row],[Admin expenses 1]]+pro[[#This Row],[COGS]]</f>
        <v>-234077.22399999999</v>
      </c>
      <c r="J11905" s="55">
        <f>pro[[#This Row],[Revenue]]+pro[[#This Row],[AdminExp]]</f>
        <v>-25786.323000000004</v>
      </c>
      <c r="K11905" s="83">
        <f>pro[[#This Row],[Profit]]/pro[[#This Row],[Revenue]]</f>
        <v>-0.12379956530122267</v>
      </c>
      <c r="L11905" s="56">
        <f t="shared" si="185"/>
        <v>11</v>
      </c>
      <c r="M11905" s="82" t="str">
        <f>"Q"&amp;" "&amp;VLOOKUP(pro[[#This Row],[Period]],Mapping!A:B,2,0)</f>
        <v>Q 4</v>
      </c>
      <c r="N11905"/>
    </row>
    <row r="11906" spans="1:14" ht="14.25" x14ac:dyDescent="0.2">
      <c r="A11906" s="44" t="s">
        <v>34</v>
      </c>
      <c r="B11906" s="44" t="s">
        <v>19</v>
      </c>
      <c r="C11906" s="44" t="s">
        <v>57</v>
      </c>
      <c r="D11906" s="43">
        <v>25460.763999999996</v>
      </c>
      <c r="E11906" s="43">
        <v>-41110.670999999995</v>
      </c>
      <c r="F11906" s="45">
        <v>-16530</v>
      </c>
      <c r="G11906" s="45">
        <v>-24410</v>
      </c>
      <c r="H11906" s="45">
        <v>-53710</v>
      </c>
      <c r="I11906" s="55">
        <f>pro[[#This Row],[Admin expenses 3]]+pro[[#This Row],[Admin expenses 2]]+pro[[#This Row],[Admin expenses 1]]+pro[[#This Row],[COGS]]</f>
        <v>-135760.671</v>
      </c>
      <c r="J11906" s="55">
        <f>pro[[#This Row],[Revenue]]+pro[[#This Row],[AdminExp]]</f>
        <v>-110299.90700000001</v>
      </c>
      <c r="K11906" s="83">
        <f>pro[[#This Row],[Profit]]/pro[[#This Row],[Revenue]]</f>
        <v>-4.3321522873390617</v>
      </c>
      <c r="L11906" s="56">
        <f t="shared" ref="L11906:L11969" si="186">MONTH(DATEVALUE(A11906&amp;"1"))</f>
        <v>11</v>
      </c>
      <c r="M11906" s="82" t="str">
        <f>"Q"&amp;" "&amp;VLOOKUP(pro[[#This Row],[Period]],Mapping!A:B,2,0)</f>
        <v>Q 4</v>
      </c>
      <c r="N11906"/>
    </row>
    <row r="11907" spans="1:14" ht="14.25" x14ac:dyDescent="0.2">
      <c r="A11907" s="44" t="s">
        <v>34</v>
      </c>
      <c r="B11907" s="44" t="s">
        <v>19</v>
      </c>
      <c r="C11907" s="44" t="s">
        <v>57</v>
      </c>
      <c r="D11907" s="43">
        <v>2380.4829999999997</v>
      </c>
      <c r="E11907" s="43">
        <v>-2052.0919999999996</v>
      </c>
      <c r="F11907" s="45">
        <v>-83860</v>
      </c>
      <c r="G11907" s="45">
        <v>-31330</v>
      </c>
      <c r="H11907" s="45">
        <v>-98880</v>
      </c>
      <c r="I11907" s="55">
        <f>pro[[#This Row],[Admin expenses 3]]+pro[[#This Row],[Admin expenses 2]]+pro[[#This Row],[Admin expenses 1]]+pro[[#This Row],[COGS]]</f>
        <v>-216122.092</v>
      </c>
      <c r="J11907" s="55">
        <f>pro[[#This Row],[Revenue]]+pro[[#This Row],[AdminExp]]</f>
        <v>-213741.609</v>
      </c>
      <c r="K11907" s="83">
        <f>pro[[#This Row],[Profit]]/pro[[#This Row],[Revenue]]</f>
        <v>-89.789176818317969</v>
      </c>
      <c r="L11907" s="56">
        <f t="shared" si="186"/>
        <v>11</v>
      </c>
      <c r="M11907" s="82" t="str">
        <f>"Q"&amp;" "&amp;VLOOKUP(pro[[#This Row],[Period]],Mapping!A:B,2,0)</f>
        <v>Q 4</v>
      </c>
      <c r="N11907"/>
    </row>
    <row r="11908" spans="1:14" ht="14.25" x14ac:dyDescent="0.2">
      <c r="A11908" s="44" t="s">
        <v>34</v>
      </c>
      <c r="B11908" s="44" t="s">
        <v>19</v>
      </c>
      <c r="C11908" s="44" t="s">
        <v>57</v>
      </c>
      <c r="D11908" s="43">
        <v>610815.74399999995</v>
      </c>
      <c r="E11908" s="43">
        <v>-119492.44299999998</v>
      </c>
      <c r="F11908" s="45">
        <v>-30810</v>
      </c>
      <c r="G11908" s="45">
        <v>-77490</v>
      </c>
      <c r="H11908" s="45">
        <v>-35880</v>
      </c>
      <c r="I11908" s="55">
        <f>pro[[#This Row],[Admin expenses 3]]+pro[[#This Row],[Admin expenses 2]]+pro[[#This Row],[Admin expenses 1]]+pro[[#This Row],[COGS]]</f>
        <v>-263672.44299999997</v>
      </c>
      <c r="J11908" s="55">
        <f>pro[[#This Row],[Revenue]]+pro[[#This Row],[AdminExp]]</f>
        <v>347143.30099999998</v>
      </c>
      <c r="K11908" s="83">
        <f>pro[[#This Row],[Profit]]/pro[[#This Row],[Revenue]]</f>
        <v>0.56832736289128793</v>
      </c>
      <c r="L11908" s="56">
        <f t="shared" si="186"/>
        <v>11</v>
      </c>
      <c r="M11908" s="82" t="str">
        <f>"Q"&amp;" "&amp;VLOOKUP(pro[[#This Row],[Period]],Mapping!A:B,2,0)</f>
        <v>Q 4</v>
      </c>
      <c r="N11908"/>
    </row>
    <row r="11909" spans="1:14" ht="14.25" x14ac:dyDescent="0.2">
      <c r="A11909" s="44" t="s">
        <v>34</v>
      </c>
      <c r="B11909" s="44" t="s">
        <v>19</v>
      </c>
      <c r="C11909" s="44" t="s">
        <v>57</v>
      </c>
      <c r="D11909" s="43">
        <v>367891.88099999994</v>
      </c>
      <c r="E11909" s="43">
        <v>-50662.087</v>
      </c>
      <c r="F11909" s="45">
        <v>-26340</v>
      </c>
      <c r="G11909" s="45">
        <v>-69530</v>
      </c>
      <c r="H11909" s="45">
        <v>-52740</v>
      </c>
      <c r="I11909" s="55">
        <f>pro[[#This Row],[Admin expenses 3]]+pro[[#This Row],[Admin expenses 2]]+pro[[#This Row],[Admin expenses 1]]+pro[[#This Row],[COGS]]</f>
        <v>-199272.087</v>
      </c>
      <c r="J11909" s="55">
        <f>pro[[#This Row],[Revenue]]+pro[[#This Row],[AdminExp]]</f>
        <v>168619.79399999994</v>
      </c>
      <c r="K11909" s="83">
        <f>pro[[#This Row],[Profit]]/pro[[#This Row],[Revenue]]</f>
        <v>0.45834062317890611</v>
      </c>
      <c r="L11909" s="56">
        <f t="shared" si="186"/>
        <v>11</v>
      </c>
      <c r="M11909" s="82" t="str">
        <f>"Q"&amp;" "&amp;VLOOKUP(pro[[#This Row],[Period]],Mapping!A:B,2,0)</f>
        <v>Q 4</v>
      </c>
      <c r="N11909"/>
    </row>
    <row r="11910" spans="1:14" ht="14.25" x14ac:dyDescent="0.2">
      <c r="A11910" s="44" t="s">
        <v>34</v>
      </c>
      <c r="B11910" s="44" t="s">
        <v>19</v>
      </c>
      <c r="C11910" s="44" t="s">
        <v>57</v>
      </c>
      <c r="D11910" s="43">
        <v>153052.641</v>
      </c>
      <c r="E11910" s="43">
        <v>-76157.542999999991</v>
      </c>
      <c r="F11910" s="45">
        <v>-38760</v>
      </c>
      <c r="G11910" s="45">
        <v>-64690</v>
      </c>
      <c r="H11910" s="45">
        <v>-73650</v>
      </c>
      <c r="I11910" s="55">
        <f>pro[[#This Row],[Admin expenses 3]]+pro[[#This Row],[Admin expenses 2]]+pro[[#This Row],[Admin expenses 1]]+pro[[#This Row],[COGS]]</f>
        <v>-253257.54300000001</v>
      </c>
      <c r="J11910" s="55">
        <f>pro[[#This Row],[Revenue]]+pro[[#This Row],[AdminExp]]</f>
        <v>-100204.902</v>
      </c>
      <c r="K11910" s="83">
        <f>pro[[#This Row],[Profit]]/pro[[#This Row],[Revenue]]</f>
        <v>-0.65470874168058291</v>
      </c>
      <c r="L11910" s="56">
        <f t="shared" si="186"/>
        <v>11</v>
      </c>
      <c r="M11910" s="82" t="str">
        <f>"Q"&amp;" "&amp;VLOOKUP(pro[[#This Row],[Period]],Mapping!A:B,2,0)</f>
        <v>Q 4</v>
      </c>
      <c r="N11910"/>
    </row>
    <row r="11911" spans="1:14" ht="14.25" x14ac:dyDescent="0.2">
      <c r="A11911" s="44" t="s">
        <v>34</v>
      </c>
      <c r="B11911" s="44" t="s">
        <v>19</v>
      </c>
      <c r="C11911" s="44" t="s">
        <v>57</v>
      </c>
      <c r="D11911" s="43">
        <v>15550.849999999999</v>
      </c>
      <c r="E11911" s="43">
        <v>-12844.769</v>
      </c>
      <c r="F11911" s="45">
        <v>-83250</v>
      </c>
      <c r="G11911" s="45">
        <v>-31860</v>
      </c>
      <c r="H11911" s="45">
        <v>-92750</v>
      </c>
      <c r="I11911" s="55">
        <f>pro[[#This Row],[Admin expenses 3]]+pro[[#This Row],[Admin expenses 2]]+pro[[#This Row],[Admin expenses 1]]+pro[[#This Row],[COGS]]</f>
        <v>-220704.769</v>
      </c>
      <c r="J11911" s="55">
        <f>pro[[#This Row],[Revenue]]+pro[[#This Row],[AdminExp]]</f>
        <v>-205153.91899999999</v>
      </c>
      <c r="K11911" s="83">
        <f>pro[[#This Row],[Profit]]/pro[[#This Row],[Revenue]]</f>
        <v>-13.192456939652818</v>
      </c>
      <c r="L11911" s="56">
        <f t="shared" si="186"/>
        <v>11</v>
      </c>
      <c r="M11911" s="82" t="str">
        <f>"Q"&amp;" "&amp;VLOOKUP(pro[[#This Row],[Period]],Mapping!A:B,2,0)</f>
        <v>Q 4</v>
      </c>
      <c r="N11911"/>
    </row>
    <row r="11912" spans="1:14" ht="14.25" x14ac:dyDescent="0.2">
      <c r="A11912" s="44" t="s">
        <v>34</v>
      </c>
      <c r="B11912" s="44" t="s">
        <v>19</v>
      </c>
      <c r="C11912" s="44" t="s">
        <v>57</v>
      </c>
      <c r="D11912" s="43">
        <v>495005.54599999997</v>
      </c>
      <c r="E11912" s="43">
        <v>-182734.524</v>
      </c>
      <c r="F11912" s="45">
        <v>-77750</v>
      </c>
      <c r="G11912" s="45">
        <v>-86410</v>
      </c>
      <c r="H11912" s="45">
        <v>-78060</v>
      </c>
      <c r="I11912" s="55">
        <f>pro[[#This Row],[Admin expenses 3]]+pro[[#This Row],[Admin expenses 2]]+pro[[#This Row],[Admin expenses 1]]+pro[[#This Row],[COGS]]</f>
        <v>-424954.52399999998</v>
      </c>
      <c r="J11912" s="55">
        <f>pro[[#This Row],[Revenue]]+pro[[#This Row],[AdminExp]]</f>
        <v>70051.021999999997</v>
      </c>
      <c r="K11912" s="83">
        <f>pro[[#This Row],[Profit]]/pro[[#This Row],[Revenue]]</f>
        <v>0.14151563061477296</v>
      </c>
      <c r="L11912" s="56">
        <f t="shared" si="186"/>
        <v>11</v>
      </c>
      <c r="M11912" s="82" t="str">
        <f>"Q"&amp;" "&amp;VLOOKUP(pro[[#This Row],[Period]],Mapping!A:B,2,0)</f>
        <v>Q 4</v>
      </c>
      <c r="N11912"/>
    </row>
    <row r="11913" spans="1:14" ht="14.25" x14ac:dyDescent="0.2">
      <c r="A11913" s="44" t="s">
        <v>34</v>
      </c>
      <c r="B11913" s="44" t="s">
        <v>19</v>
      </c>
      <c r="C11913" s="44" t="s">
        <v>57</v>
      </c>
      <c r="D11913" s="43">
        <v>434304.29699999996</v>
      </c>
      <c r="E11913" s="43">
        <v>-328964.83199999999</v>
      </c>
      <c r="F11913" s="45">
        <v>-40250</v>
      </c>
      <c r="G11913" s="45">
        <v>-18270</v>
      </c>
      <c r="H11913" s="45">
        <v>-104140</v>
      </c>
      <c r="I11913" s="55">
        <f>pro[[#This Row],[Admin expenses 3]]+pro[[#This Row],[Admin expenses 2]]+pro[[#This Row],[Admin expenses 1]]+pro[[#This Row],[COGS]]</f>
        <v>-491624.83199999999</v>
      </c>
      <c r="J11913" s="55">
        <f>pro[[#This Row],[Revenue]]+pro[[#This Row],[AdminExp]]</f>
        <v>-57320.535000000033</v>
      </c>
      <c r="K11913" s="83">
        <f>pro[[#This Row],[Profit]]/pro[[#This Row],[Revenue]]</f>
        <v>-0.13198242659800355</v>
      </c>
      <c r="L11913" s="56">
        <f t="shared" si="186"/>
        <v>11</v>
      </c>
      <c r="M11913" s="82" t="str">
        <f>"Q"&amp;" "&amp;VLOOKUP(pro[[#This Row],[Period]],Mapping!A:B,2,0)</f>
        <v>Q 4</v>
      </c>
      <c r="N11913"/>
    </row>
    <row r="11914" spans="1:14" ht="14.25" x14ac:dyDescent="0.2">
      <c r="A11914" s="44" t="s">
        <v>34</v>
      </c>
      <c r="B11914" s="44" t="s">
        <v>19</v>
      </c>
      <c r="C11914" s="44" t="s">
        <v>57</v>
      </c>
      <c r="D11914" s="43">
        <v>463502.78799999994</v>
      </c>
      <c r="E11914" s="43">
        <v>-196545.22999999995</v>
      </c>
      <c r="F11914" s="45">
        <v>-89510</v>
      </c>
      <c r="G11914" s="45">
        <v>-33710</v>
      </c>
      <c r="H11914" s="45">
        <v>-38420</v>
      </c>
      <c r="I11914" s="55">
        <f>pro[[#This Row],[Admin expenses 3]]+pro[[#This Row],[Admin expenses 2]]+pro[[#This Row],[Admin expenses 1]]+pro[[#This Row],[COGS]]</f>
        <v>-358185.23</v>
      </c>
      <c r="J11914" s="55">
        <f>pro[[#This Row],[Revenue]]+pro[[#This Row],[AdminExp]]</f>
        <v>105317.55799999996</v>
      </c>
      <c r="K11914" s="83">
        <f>pro[[#This Row],[Profit]]/pro[[#This Row],[Revenue]]</f>
        <v>0.22722098059958157</v>
      </c>
      <c r="L11914" s="56">
        <f t="shared" si="186"/>
        <v>11</v>
      </c>
      <c r="M11914" s="82" t="str">
        <f>"Q"&amp;" "&amp;VLOOKUP(pro[[#This Row],[Period]],Mapping!A:B,2,0)</f>
        <v>Q 4</v>
      </c>
      <c r="N11914"/>
    </row>
    <row r="11915" spans="1:14" ht="14.25" x14ac:dyDescent="0.2">
      <c r="A11915" s="44" t="s">
        <v>34</v>
      </c>
      <c r="B11915" s="44" t="s">
        <v>19</v>
      </c>
      <c r="C11915" s="44" t="s">
        <v>57</v>
      </c>
      <c r="D11915" s="43">
        <v>12280.254000000001</v>
      </c>
      <c r="E11915" s="43">
        <v>-35814.274999999994</v>
      </c>
      <c r="F11915" s="45">
        <v>-19890</v>
      </c>
      <c r="G11915" s="45">
        <v>-63790</v>
      </c>
      <c r="H11915" s="45">
        <v>-95750</v>
      </c>
      <c r="I11915" s="55">
        <f>pro[[#This Row],[Admin expenses 3]]+pro[[#This Row],[Admin expenses 2]]+pro[[#This Row],[Admin expenses 1]]+pro[[#This Row],[COGS]]</f>
        <v>-215244.27499999999</v>
      </c>
      <c r="J11915" s="55">
        <f>pro[[#This Row],[Revenue]]+pro[[#This Row],[AdminExp]]</f>
        <v>-202964.02100000001</v>
      </c>
      <c r="K11915" s="83">
        <f>pro[[#This Row],[Profit]]/pro[[#This Row],[Revenue]]</f>
        <v>-16.52767288038179</v>
      </c>
      <c r="L11915" s="56">
        <f t="shared" si="186"/>
        <v>11</v>
      </c>
      <c r="M11915" s="82" t="str">
        <f>"Q"&amp;" "&amp;VLOOKUP(pro[[#This Row],[Period]],Mapping!A:B,2,0)</f>
        <v>Q 4</v>
      </c>
      <c r="N11915"/>
    </row>
    <row r="11916" spans="1:14" ht="14.25" x14ac:dyDescent="0.2">
      <c r="A11916" s="44" t="s">
        <v>34</v>
      </c>
      <c r="B11916" s="44" t="s">
        <v>19</v>
      </c>
      <c r="C11916" s="44" t="s">
        <v>57</v>
      </c>
      <c r="D11916" s="43">
        <v>2280341.6719999998</v>
      </c>
      <c r="E11916" s="43">
        <v>-592485.91499999992</v>
      </c>
      <c r="F11916" s="45">
        <v>-20650</v>
      </c>
      <c r="G11916" s="45">
        <v>-50140</v>
      </c>
      <c r="H11916" s="45">
        <v>-55980</v>
      </c>
      <c r="I11916" s="55">
        <f>pro[[#This Row],[Admin expenses 3]]+pro[[#This Row],[Admin expenses 2]]+pro[[#This Row],[Admin expenses 1]]+pro[[#This Row],[COGS]]</f>
        <v>-719255.91499999992</v>
      </c>
      <c r="J11916" s="55">
        <f>pro[[#This Row],[Revenue]]+pro[[#This Row],[AdminExp]]</f>
        <v>1561085.7569999998</v>
      </c>
      <c r="K11916" s="83">
        <f>pro[[#This Row],[Profit]]/pro[[#This Row],[Revenue]]</f>
        <v>0.6845841463883926</v>
      </c>
      <c r="L11916" s="56">
        <f t="shared" si="186"/>
        <v>11</v>
      </c>
      <c r="M11916" s="82" t="str">
        <f>"Q"&amp;" "&amp;VLOOKUP(pro[[#This Row],[Period]],Mapping!A:B,2,0)</f>
        <v>Q 4</v>
      </c>
      <c r="N11916"/>
    </row>
    <row r="11917" spans="1:14" ht="14.25" x14ac:dyDescent="0.2">
      <c r="A11917" s="44" t="s">
        <v>34</v>
      </c>
      <c r="B11917" s="44" t="s">
        <v>19</v>
      </c>
      <c r="C11917" s="44" t="s">
        <v>58</v>
      </c>
      <c r="D11917" s="43">
        <v>6854115.835</v>
      </c>
      <c r="E11917" s="43">
        <v>-41545.286999999997</v>
      </c>
      <c r="F11917" s="45">
        <v>-99870</v>
      </c>
      <c r="G11917" s="45">
        <v>-85670</v>
      </c>
      <c r="H11917" s="45">
        <v>-62790</v>
      </c>
      <c r="I11917" s="55">
        <f>pro[[#This Row],[Admin expenses 3]]+pro[[#This Row],[Admin expenses 2]]+pro[[#This Row],[Admin expenses 1]]+pro[[#This Row],[COGS]]</f>
        <v>-289875.28700000001</v>
      </c>
      <c r="J11917" s="55">
        <f>pro[[#This Row],[Revenue]]+pro[[#This Row],[AdminExp]]</f>
        <v>6564240.5480000004</v>
      </c>
      <c r="K11917" s="83">
        <f>pro[[#This Row],[Profit]]/pro[[#This Row],[Revenue]]</f>
        <v>0.95770785116881529</v>
      </c>
      <c r="L11917" s="56">
        <f t="shared" si="186"/>
        <v>11</v>
      </c>
      <c r="M11917" s="82" t="str">
        <f>"Q"&amp;" "&amp;VLOOKUP(pro[[#This Row],[Period]],Mapping!A:B,2,0)</f>
        <v>Q 4</v>
      </c>
      <c r="N11917"/>
    </row>
    <row r="11918" spans="1:14" ht="14.25" x14ac:dyDescent="0.2">
      <c r="A11918" s="44" t="s">
        <v>34</v>
      </c>
      <c r="B11918" s="44" t="s">
        <v>19</v>
      </c>
      <c r="C11918" s="44" t="s">
        <v>59</v>
      </c>
      <c r="D11918" s="43">
        <v>185106.08900000001</v>
      </c>
      <c r="E11918" s="43">
        <v>-3633.56</v>
      </c>
      <c r="F11918" s="45">
        <v>-77370</v>
      </c>
      <c r="G11918" s="45">
        <v>-59300</v>
      </c>
      <c r="H11918" s="45">
        <v>-67330</v>
      </c>
      <c r="I11918" s="55">
        <f>pro[[#This Row],[Admin expenses 3]]+pro[[#This Row],[Admin expenses 2]]+pro[[#This Row],[Admin expenses 1]]+pro[[#This Row],[COGS]]</f>
        <v>-207633.56</v>
      </c>
      <c r="J11918" s="55">
        <f>pro[[#This Row],[Revenue]]+pro[[#This Row],[AdminExp]]</f>
        <v>-22527.47099999999</v>
      </c>
      <c r="K11918" s="83">
        <f>pro[[#This Row],[Profit]]/pro[[#This Row],[Revenue]]</f>
        <v>-0.12170032396935354</v>
      </c>
      <c r="L11918" s="56">
        <f t="shared" si="186"/>
        <v>11</v>
      </c>
      <c r="M11918" s="82" t="str">
        <f>"Q"&amp;" "&amp;VLOOKUP(pro[[#This Row],[Period]],Mapping!A:B,2,0)</f>
        <v>Q 4</v>
      </c>
      <c r="N11918"/>
    </row>
    <row r="11919" spans="1:14" ht="14.25" x14ac:dyDescent="0.2">
      <c r="A11919" s="44" t="s">
        <v>34</v>
      </c>
      <c r="B11919" s="44" t="s">
        <v>19</v>
      </c>
      <c r="C11919" s="44" t="s">
        <v>57</v>
      </c>
      <c r="D11919" s="43">
        <v>37210.053999999996</v>
      </c>
      <c r="E11919" s="43">
        <v>-41192.76</v>
      </c>
      <c r="F11919" s="45">
        <v>-84380</v>
      </c>
      <c r="G11919" s="45">
        <v>-66800</v>
      </c>
      <c r="H11919" s="45">
        <v>-57320</v>
      </c>
      <c r="I11919" s="55">
        <f>pro[[#This Row],[Admin expenses 3]]+pro[[#This Row],[Admin expenses 2]]+pro[[#This Row],[Admin expenses 1]]+pro[[#This Row],[COGS]]</f>
        <v>-249692.76</v>
      </c>
      <c r="J11919" s="55">
        <f>pro[[#This Row],[Revenue]]+pro[[#This Row],[AdminExp]]</f>
        <v>-212482.70600000001</v>
      </c>
      <c r="K11919" s="83">
        <f>pro[[#This Row],[Profit]]/pro[[#This Row],[Revenue]]</f>
        <v>-5.7103573673932324</v>
      </c>
      <c r="L11919" s="56">
        <f t="shared" si="186"/>
        <v>11</v>
      </c>
      <c r="M11919" s="82" t="str">
        <f>"Q"&amp;" "&amp;VLOOKUP(pro[[#This Row],[Period]],Mapping!A:B,2,0)</f>
        <v>Q 4</v>
      </c>
      <c r="N11919"/>
    </row>
    <row r="11920" spans="1:14" ht="14.25" x14ac:dyDescent="0.2">
      <c r="A11920" s="44" t="s">
        <v>34</v>
      </c>
      <c r="B11920" s="44" t="s">
        <v>19</v>
      </c>
      <c r="C11920" s="44" t="s">
        <v>57</v>
      </c>
      <c r="D11920" s="43">
        <v>5031.8589999999995</v>
      </c>
      <c r="E11920" s="43">
        <v>-5278.7209999999995</v>
      </c>
      <c r="F11920" s="45">
        <v>-29570</v>
      </c>
      <c r="G11920" s="45">
        <v>-65850</v>
      </c>
      <c r="H11920" s="45">
        <v>-44570</v>
      </c>
      <c r="I11920" s="55">
        <f>pro[[#This Row],[Admin expenses 3]]+pro[[#This Row],[Admin expenses 2]]+pro[[#This Row],[Admin expenses 1]]+pro[[#This Row],[COGS]]</f>
        <v>-145268.72099999999</v>
      </c>
      <c r="J11920" s="55">
        <f>pro[[#This Row],[Revenue]]+pro[[#This Row],[AdminExp]]</f>
        <v>-140236.86199999999</v>
      </c>
      <c r="K11920" s="83">
        <f>pro[[#This Row],[Profit]]/pro[[#This Row],[Revenue]]</f>
        <v>-27.869791661491313</v>
      </c>
      <c r="L11920" s="56">
        <f t="shared" si="186"/>
        <v>11</v>
      </c>
      <c r="M11920" s="82" t="str">
        <f>"Q"&amp;" "&amp;VLOOKUP(pro[[#This Row],[Period]],Mapping!A:B,2,0)</f>
        <v>Q 4</v>
      </c>
      <c r="N11920"/>
    </row>
    <row r="11921" spans="1:14" ht="14.25" x14ac:dyDescent="0.2">
      <c r="A11921" s="44" t="s">
        <v>34</v>
      </c>
      <c r="B11921" s="44" t="s">
        <v>19</v>
      </c>
      <c r="C11921" s="44" t="s">
        <v>57</v>
      </c>
      <c r="D11921" s="43">
        <v>760171.05499999993</v>
      </c>
      <c r="E11921" s="43">
        <v>-50184.491000000002</v>
      </c>
      <c r="F11921" s="45">
        <v>-16980</v>
      </c>
      <c r="G11921" s="45">
        <v>-31100</v>
      </c>
      <c r="H11921" s="45">
        <v>-79250</v>
      </c>
      <c r="I11921" s="55">
        <f>pro[[#This Row],[Admin expenses 3]]+pro[[#This Row],[Admin expenses 2]]+pro[[#This Row],[Admin expenses 1]]+pro[[#This Row],[COGS]]</f>
        <v>-177514.49100000001</v>
      </c>
      <c r="J11921" s="55">
        <f>pro[[#This Row],[Revenue]]+pro[[#This Row],[AdminExp]]</f>
        <v>582656.5639999999</v>
      </c>
      <c r="K11921" s="83">
        <f>pro[[#This Row],[Profit]]/pro[[#This Row],[Revenue]]</f>
        <v>0.76648086002169602</v>
      </c>
      <c r="L11921" s="56">
        <f t="shared" si="186"/>
        <v>11</v>
      </c>
      <c r="M11921" s="82" t="str">
        <f>"Q"&amp;" "&amp;VLOOKUP(pro[[#This Row],[Period]],Mapping!A:B,2,0)</f>
        <v>Q 4</v>
      </c>
      <c r="N11921"/>
    </row>
    <row r="11922" spans="1:14" ht="14.25" x14ac:dyDescent="0.2">
      <c r="A11922" s="44" t="s">
        <v>34</v>
      </c>
      <c r="B11922" s="44" t="s">
        <v>19</v>
      </c>
      <c r="C11922" s="44" t="s">
        <v>57</v>
      </c>
      <c r="D11922" s="43">
        <v>1853250.5739999998</v>
      </c>
      <c r="E11922" s="43">
        <v>-147789.18700000001</v>
      </c>
      <c r="F11922" s="45">
        <v>-67210</v>
      </c>
      <c r="G11922" s="45">
        <v>-27320</v>
      </c>
      <c r="H11922" s="45">
        <v>-47390</v>
      </c>
      <c r="I11922" s="55">
        <f>pro[[#This Row],[Admin expenses 3]]+pro[[#This Row],[Admin expenses 2]]+pro[[#This Row],[Admin expenses 1]]+pro[[#This Row],[COGS]]</f>
        <v>-289709.18700000003</v>
      </c>
      <c r="J11922" s="55">
        <f>pro[[#This Row],[Revenue]]+pro[[#This Row],[AdminExp]]</f>
        <v>1563541.3869999996</v>
      </c>
      <c r="K11922" s="83">
        <f>pro[[#This Row],[Profit]]/pro[[#This Row],[Revenue]]</f>
        <v>0.84367511276432483</v>
      </c>
      <c r="L11922" s="56">
        <f t="shared" si="186"/>
        <v>11</v>
      </c>
      <c r="M11922" s="82" t="str">
        <f>"Q"&amp;" "&amp;VLOOKUP(pro[[#This Row],[Period]],Mapping!A:B,2,0)</f>
        <v>Q 4</v>
      </c>
      <c r="N11922"/>
    </row>
    <row r="11923" spans="1:14" ht="14.25" x14ac:dyDescent="0.2">
      <c r="A11923" s="44" t="s">
        <v>34</v>
      </c>
      <c r="B11923" s="44" t="s">
        <v>19</v>
      </c>
      <c r="C11923" s="44" t="s">
        <v>57</v>
      </c>
      <c r="D11923" s="43">
        <v>6239752.7920000004</v>
      </c>
      <c r="E11923" s="43">
        <v>-470631.11900000001</v>
      </c>
      <c r="F11923" s="45">
        <v>-26310</v>
      </c>
      <c r="G11923" s="45">
        <v>-104730</v>
      </c>
      <c r="H11923" s="45">
        <v>-52130</v>
      </c>
      <c r="I11923" s="55">
        <f>pro[[#This Row],[Admin expenses 3]]+pro[[#This Row],[Admin expenses 2]]+pro[[#This Row],[Admin expenses 1]]+pro[[#This Row],[COGS]]</f>
        <v>-653801.11899999995</v>
      </c>
      <c r="J11923" s="55">
        <f>pro[[#This Row],[Revenue]]+pro[[#This Row],[AdminExp]]</f>
        <v>5585951.6730000004</v>
      </c>
      <c r="K11923" s="83">
        <f>pro[[#This Row],[Profit]]/pro[[#This Row],[Revenue]]</f>
        <v>0.89522002861423622</v>
      </c>
      <c r="L11923" s="56">
        <f t="shared" si="186"/>
        <v>11</v>
      </c>
      <c r="M11923" s="82" t="str">
        <f>"Q"&amp;" "&amp;VLOOKUP(pro[[#This Row],[Period]],Mapping!A:B,2,0)</f>
        <v>Q 4</v>
      </c>
      <c r="N11923"/>
    </row>
    <row r="11924" spans="1:14" ht="14.25" x14ac:dyDescent="0.2">
      <c r="A11924" s="44" t="s">
        <v>34</v>
      </c>
      <c r="B11924" s="44" t="s">
        <v>19</v>
      </c>
      <c r="C11924" s="44" t="s">
        <v>58</v>
      </c>
      <c r="D11924" s="43">
        <v>2293364.227</v>
      </c>
      <c r="E11924" s="43">
        <v>-1079669.4370000002</v>
      </c>
      <c r="F11924" s="45">
        <v>-42750</v>
      </c>
      <c r="G11924" s="45">
        <v>-39060</v>
      </c>
      <c r="H11924" s="45">
        <v>-19990</v>
      </c>
      <c r="I11924" s="55">
        <f>pro[[#This Row],[Admin expenses 3]]+pro[[#This Row],[Admin expenses 2]]+pro[[#This Row],[Admin expenses 1]]+pro[[#This Row],[COGS]]</f>
        <v>-1181469.4370000002</v>
      </c>
      <c r="J11924" s="55">
        <f>pro[[#This Row],[Revenue]]+pro[[#This Row],[AdminExp]]</f>
        <v>1111894.7899999998</v>
      </c>
      <c r="K11924" s="83">
        <f>pro[[#This Row],[Profit]]/pro[[#This Row],[Revenue]]</f>
        <v>0.48483131327747875</v>
      </c>
      <c r="L11924" s="56">
        <f t="shared" si="186"/>
        <v>11</v>
      </c>
      <c r="M11924" s="82" t="str">
        <f>"Q"&amp;" "&amp;VLOOKUP(pro[[#This Row],[Period]],Mapping!A:B,2,0)</f>
        <v>Q 4</v>
      </c>
      <c r="N11924"/>
    </row>
    <row r="11925" spans="1:14" ht="14.25" x14ac:dyDescent="0.2">
      <c r="A11925" s="44" t="s">
        <v>34</v>
      </c>
      <c r="B11925" s="44" t="s">
        <v>19</v>
      </c>
      <c r="C11925" s="44" t="s">
        <v>59</v>
      </c>
      <c r="D11925" s="43">
        <v>1937750.3389999999</v>
      </c>
      <c r="E11925" s="43">
        <v>-1963957.6879999998</v>
      </c>
      <c r="F11925" s="45">
        <v>-22430</v>
      </c>
      <c r="G11925" s="45">
        <v>-94760</v>
      </c>
      <c r="H11925" s="45">
        <v>-105340</v>
      </c>
      <c r="I11925" s="55">
        <f>pro[[#This Row],[Admin expenses 3]]+pro[[#This Row],[Admin expenses 2]]+pro[[#This Row],[Admin expenses 1]]+pro[[#This Row],[COGS]]</f>
        <v>-2186487.6880000001</v>
      </c>
      <c r="J11925" s="55">
        <f>pro[[#This Row],[Revenue]]+pro[[#This Row],[AdminExp]]</f>
        <v>-248737.34900000016</v>
      </c>
      <c r="K11925" s="83">
        <f>pro[[#This Row],[Profit]]/pro[[#This Row],[Revenue]]</f>
        <v>-0.12836398167184127</v>
      </c>
      <c r="L11925" s="56">
        <f t="shared" si="186"/>
        <v>11</v>
      </c>
      <c r="M11925" s="82" t="str">
        <f>"Q"&amp;" "&amp;VLOOKUP(pro[[#This Row],[Period]],Mapping!A:B,2,0)</f>
        <v>Q 4</v>
      </c>
      <c r="N11925"/>
    </row>
    <row r="11926" spans="1:14" ht="14.25" x14ac:dyDescent="0.2">
      <c r="A11926" s="44" t="s">
        <v>34</v>
      </c>
      <c r="B11926" s="44" t="s">
        <v>19</v>
      </c>
      <c r="C11926" s="44" t="s">
        <v>57</v>
      </c>
      <c r="D11926" s="43">
        <v>2554345.4929999998</v>
      </c>
      <c r="E11926" s="43">
        <v>-625765.02799999993</v>
      </c>
      <c r="F11926" s="45">
        <v>-40970</v>
      </c>
      <c r="G11926" s="45">
        <v>-44810</v>
      </c>
      <c r="H11926" s="45">
        <v>-21140</v>
      </c>
      <c r="I11926" s="55">
        <f>pro[[#This Row],[Admin expenses 3]]+pro[[#This Row],[Admin expenses 2]]+pro[[#This Row],[Admin expenses 1]]+pro[[#This Row],[COGS]]</f>
        <v>-732685.02799999993</v>
      </c>
      <c r="J11926" s="55">
        <f>pro[[#This Row],[Revenue]]+pro[[#This Row],[AdminExp]]</f>
        <v>1821660.4649999999</v>
      </c>
      <c r="K11926" s="83">
        <f>pro[[#This Row],[Profit]]/pro[[#This Row],[Revenue]]</f>
        <v>0.71316134406724907</v>
      </c>
      <c r="L11926" s="56">
        <f t="shared" si="186"/>
        <v>11</v>
      </c>
      <c r="M11926" s="82" t="str">
        <f>"Q"&amp;" "&amp;VLOOKUP(pro[[#This Row],[Period]],Mapping!A:B,2,0)</f>
        <v>Q 4</v>
      </c>
      <c r="N11926"/>
    </row>
    <row r="11927" spans="1:14" ht="14.25" x14ac:dyDescent="0.2">
      <c r="A11927" s="44" t="s">
        <v>34</v>
      </c>
      <c r="B11927" s="44" t="s">
        <v>38</v>
      </c>
      <c r="C11927" s="44" t="s">
        <v>57</v>
      </c>
      <c r="D11927" s="43">
        <v>112745.33199999999</v>
      </c>
      <c r="E11927" s="43">
        <v>-65748.577999999994</v>
      </c>
      <c r="F11927" s="45">
        <v>-103940</v>
      </c>
      <c r="G11927" s="45">
        <v>-33890</v>
      </c>
      <c r="H11927" s="45">
        <v>-87270</v>
      </c>
      <c r="I11927" s="55">
        <f>pro[[#This Row],[Admin expenses 3]]+pro[[#This Row],[Admin expenses 2]]+pro[[#This Row],[Admin expenses 1]]+pro[[#This Row],[COGS]]</f>
        <v>-290848.57799999998</v>
      </c>
      <c r="J11927" s="55">
        <f>pro[[#This Row],[Revenue]]+pro[[#This Row],[AdminExp]]</f>
        <v>-178103.24599999998</v>
      </c>
      <c r="K11927" s="83">
        <f>pro[[#This Row],[Profit]]/pro[[#This Row],[Revenue]]</f>
        <v>-1.5796950777527534</v>
      </c>
      <c r="L11927" s="56">
        <f t="shared" si="186"/>
        <v>11</v>
      </c>
      <c r="M11927" s="82" t="str">
        <f>"Q"&amp;" "&amp;VLOOKUP(pro[[#This Row],[Period]],Mapping!A:B,2,0)</f>
        <v>Q 4</v>
      </c>
      <c r="N11927"/>
    </row>
    <row r="11928" spans="1:14" ht="14.25" x14ac:dyDescent="0.2">
      <c r="A11928" s="44" t="s">
        <v>34</v>
      </c>
      <c r="B11928" s="44" t="s">
        <v>38</v>
      </c>
      <c r="C11928" s="44" t="s">
        <v>57</v>
      </c>
      <c r="D11928" s="43">
        <v>676630.71</v>
      </c>
      <c r="E11928" s="43">
        <v>-418550.65700000001</v>
      </c>
      <c r="F11928" s="45">
        <v>-13630</v>
      </c>
      <c r="G11928" s="45">
        <v>-95050</v>
      </c>
      <c r="H11928" s="45">
        <v>-64990</v>
      </c>
      <c r="I11928" s="55">
        <f>pro[[#This Row],[Admin expenses 3]]+pro[[#This Row],[Admin expenses 2]]+pro[[#This Row],[Admin expenses 1]]+pro[[#This Row],[COGS]]</f>
        <v>-592220.65700000001</v>
      </c>
      <c r="J11928" s="55">
        <f>pro[[#This Row],[Revenue]]+pro[[#This Row],[AdminExp]]</f>
        <v>84410.052999999956</v>
      </c>
      <c r="K11928" s="83">
        <f>pro[[#This Row],[Profit]]/pro[[#This Row],[Revenue]]</f>
        <v>0.1247505496757603</v>
      </c>
      <c r="L11928" s="56">
        <f t="shared" si="186"/>
        <v>11</v>
      </c>
      <c r="M11928" s="82" t="str">
        <f>"Q"&amp;" "&amp;VLOOKUP(pro[[#This Row],[Period]],Mapping!A:B,2,0)</f>
        <v>Q 4</v>
      </c>
      <c r="N11928"/>
    </row>
    <row r="11929" spans="1:14" ht="14.25" x14ac:dyDescent="0.2">
      <c r="A11929" s="44" t="s">
        <v>34</v>
      </c>
      <c r="B11929" s="44" t="s">
        <v>38</v>
      </c>
      <c r="C11929" s="44" t="s">
        <v>58</v>
      </c>
      <c r="D11929" s="43">
        <v>3373598.977</v>
      </c>
      <c r="E11929" s="43">
        <v>-2296847.8679999998</v>
      </c>
      <c r="F11929" s="45">
        <v>-102250</v>
      </c>
      <c r="G11929" s="45">
        <v>-82700</v>
      </c>
      <c r="H11929" s="45">
        <v>-44290</v>
      </c>
      <c r="I11929" s="55">
        <f>pro[[#This Row],[Admin expenses 3]]+pro[[#This Row],[Admin expenses 2]]+pro[[#This Row],[Admin expenses 1]]+pro[[#This Row],[COGS]]</f>
        <v>-2526087.8679999998</v>
      </c>
      <c r="J11929" s="55">
        <f>pro[[#This Row],[Revenue]]+pro[[#This Row],[AdminExp]]</f>
        <v>847511.10900000017</v>
      </c>
      <c r="K11929" s="83">
        <f>pro[[#This Row],[Profit]]/pro[[#This Row],[Revenue]]</f>
        <v>0.25121868804740277</v>
      </c>
      <c r="L11929" s="56">
        <f t="shared" si="186"/>
        <v>11</v>
      </c>
      <c r="M11929" s="82" t="str">
        <f>"Q"&amp;" "&amp;VLOOKUP(pro[[#This Row],[Period]],Mapping!A:B,2,0)</f>
        <v>Q 4</v>
      </c>
      <c r="N11929"/>
    </row>
    <row r="11930" spans="1:14" ht="14.25" x14ac:dyDescent="0.2">
      <c r="A11930" s="44" t="s">
        <v>34</v>
      </c>
      <c r="B11930" s="44" t="s">
        <v>38</v>
      </c>
      <c r="C11930" s="44" t="s">
        <v>59</v>
      </c>
      <c r="D11930" s="43">
        <v>1282239.203</v>
      </c>
      <c r="E11930" s="43">
        <v>-563005.74399999995</v>
      </c>
      <c r="F11930" s="45">
        <v>-48650</v>
      </c>
      <c r="G11930" s="45">
        <v>-28750</v>
      </c>
      <c r="H11930" s="45">
        <v>-107130</v>
      </c>
      <c r="I11930" s="55">
        <f>pro[[#This Row],[Admin expenses 3]]+pro[[#This Row],[Admin expenses 2]]+pro[[#This Row],[Admin expenses 1]]+pro[[#This Row],[COGS]]</f>
        <v>-747535.74399999995</v>
      </c>
      <c r="J11930" s="55">
        <f>pro[[#This Row],[Revenue]]+pro[[#This Row],[AdminExp]]</f>
        <v>534703.45900000003</v>
      </c>
      <c r="K11930" s="83">
        <f>pro[[#This Row],[Profit]]/pro[[#This Row],[Revenue]]</f>
        <v>0.41700757374207348</v>
      </c>
      <c r="L11930" s="56">
        <f t="shared" si="186"/>
        <v>11</v>
      </c>
      <c r="M11930" s="82" t="str">
        <f>"Q"&amp;" "&amp;VLOOKUP(pro[[#This Row],[Period]],Mapping!A:B,2,0)</f>
        <v>Q 4</v>
      </c>
      <c r="N11930"/>
    </row>
    <row r="11931" spans="1:14" ht="14.25" x14ac:dyDescent="0.2">
      <c r="A11931" s="44" t="s">
        <v>34</v>
      </c>
      <c r="B11931" s="44" t="s">
        <v>38</v>
      </c>
      <c r="C11931" s="44" t="s">
        <v>57</v>
      </c>
      <c r="D11931" s="43">
        <v>856807.65099999995</v>
      </c>
      <c r="E11931" s="43">
        <v>-382154.02399999992</v>
      </c>
      <c r="F11931" s="45">
        <v>-103690</v>
      </c>
      <c r="G11931" s="45">
        <v>-104980</v>
      </c>
      <c r="H11931" s="45">
        <v>-70920</v>
      </c>
      <c r="I11931" s="55">
        <f>pro[[#This Row],[Admin expenses 3]]+pro[[#This Row],[Admin expenses 2]]+pro[[#This Row],[Admin expenses 1]]+pro[[#This Row],[COGS]]</f>
        <v>-661744.02399999998</v>
      </c>
      <c r="J11931" s="55">
        <f>pro[[#This Row],[Revenue]]+pro[[#This Row],[AdminExp]]</f>
        <v>195063.62699999998</v>
      </c>
      <c r="K11931" s="83">
        <f>pro[[#This Row],[Profit]]/pro[[#This Row],[Revenue]]</f>
        <v>0.22766326464561412</v>
      </c>
      <c r="L11931" s="56">
        <f t="shared" si="186"/>
        <v>11</v>
      </c>
      <c r="M11931" s="82" t="str">
        <f>"Q"&amp;" "&amp;VLOOKUP(pro[[#This Row],[Period]],Mapping!A:B,2,0)</f>
        <v>Q 4</v>
      </c>
      <c r="N11931"/>
    </row>
    <row r="11932" spans="1:14" ht="14.25" x14ac:dyDescent="0.2">
      <c r="A11932" s="44" t="s">
        <v>34</v>
      </c>
      <c r="B11932" s="44" t="s">
        <v>38</v>
      </c>
      <c r="C11932" s="44" t="s">
        <v>57</v>
      </c>
      <c r="D11932" s="43">
        <v>170100.679</v>
      </c>
      <c r="E11932" s="43">
        <v>-74039.818999999989</v>
      </c>
      <c r="F11932" s="45">
        <v>-59560</v>
      </c>
      <c r="G11932" s="45">
        <v>-63880</v>
      </c>
      <c r="H11932" s="45">
        <v>-36160</v>
      </c>
      <c r="I11932" s="55">
        <f>pro[[#This Row],[Admin expenses 3]]+pro[[#This Row],[Admin expenses 2]]+pro[[#This Row],[Admin expenses 1]]+pro[[#This Row],[COGS]]</f>
        <v>-233639.81899999999</v>
      </c>
      <c r="J11932" s="55">
        <f>pro[[#This Row],[Revenue]]+pro[[#This Row],[AdminExp]]</f>
        <v>-63539.139999999985</v>
      </c>
      <c r="K11932" s="83">
        <f>pro[[#This Row],[Profit]]/pro[[#This Row],[Revenue]]</f>
        <v>-0.37353842661615705</v>
      </c>
      <c r="L11932" s="56">
        <f t="shared" si="186"/>
        <v>11</v>
      </c>
      <c r="M11932" s="82" t="str">
        <f>"Q"&amp;" "&amp;VLOOKUP(pro[[#This Row],[Period]],Mapping!A:B,2,0)</f>
        <v>Q 4</v>
      </c>
      <c r="N11932"/>
    </row>
    <row r="11933" spans="1:14" ht="14.25" x14ac:dyDescent="0.2">
      <c r="A11933" s="44" t="s">
        <v>34</v>
      </c>
      <c r="B11933" s="44" t="s">
        <v>38</v>
      </c>
      <c r="C11933" s="44" t="s">
        <v>58</v>
      </c>
      <c r="D11933" s="43">
        <v>28382.563999999995</v>
      </c>
      <c r="E11933" s="43">
        <v>-9624.7479999999996</v>
      </c>
      <c r="F11933" s="45">
        <v>-22170</v>
      </c>
      <c r="G11933" s="45">
        <v>-51250</v>
      </c>
      <c r="H11933" s="45">
        <v>-59200</v>
      </c>
      <c r="I11933" s="55">
        <f>pro[[#This Row],[Admin expenses 3]]+pro[[#This Row],[Admin expenses 2]]+pro[[#This Row],[Admin expenses 1]]+pro[[#This Row],[COGS]]</f>
        <v>-142244.74799999999</v>
      </c>
      <c r="J11933" s="55">
        <f>pro[[#This Row],[Revenue]]+pro[[#This Row],[AdminExp]]</f>
        <v>-113862.18399999999</v>
      </c>
      <c r="K11933" s="83">
        <f>pro[[#This Row],[Profit]]/pro[[#This Row],[Revenue]]</f>
        <v>-4.0116947855732841</v>
      </c>
      <c r="L11933" s="56">
        <f t="shared" si="186"/>
        <v>11</v>
      </c>
      <c r="M11933" s="82" t="str">
        <f>"Q"&amp;" "&amp;VLOOKUP(pro[[#This Row],[Period]],Mapping!A:B,2,0)</f>
        <v>Q 4</v>
      </c>
      <c r="N11933"/>
    </row>
    <row r="11934" spans="1:14" ht="14.25" x14ac:dyDescent="0.2">
      <c r="A11934" s="44" t="s">
        <v>34</v>
      </c>
      <c r="B11934" s="44" t="s">
        <v>38</v>
      </c>
      <c r="C11934" s="44" t="s">
        <v>59</v>
      </c>
      <c r="D11934" s="43">
        <v>844657.00900000008</v>
      </c>
      <c r="E11934" s="43">
        <v>-1454543.531</v>
      </c>
      <c r="F11934" s="45">
        <v>-64170</v>
      </c>
      <c r="G11934" s="45">
        <v>-89400</v>
      </c>
      <c r="H11934" s="45">
        <v>-104800</v>
      </c>
      <c r="I11934" s="55">
        <f>pro[[#This Row],[Admin expenses 3]]+pro[[#This Row],[Admin expenses 2]]+pro[[#This Row],[Admin expenses 1]]+pro[[#This Row],[COGS]]</f>
        <v>-1712913.531</v>
      </c>
      <c r="J11934" s="55">
        <f>pro[[#This Row],[Revenue]]+pro[[#This Row],[AdminExp]]</f>
        <v>-868256.52199999988</v>
      </c>
      <c r="K11934" s="83">
        <f>pro[[#This Row],[Profit]]/pro[[#This Row],[Revenue]]</f>
        <v>-1.0279397586813843</v>
      </c>
      <c r="L11934" s="56">
        <f t="shared" si="186"/>
        <v>11</v>
      </c>
      <c r="M11934" s="82" t="str">
        <f>"Q"&amp;" "&amp;VLOOKUP(pro[[#This Row],[Period]],Mapping!A:B,2,0)</f>
        <v>Q 4</v>
      </c>
      <c r="N11934"/>
    </row>
    <row r="11935" spans="1:14" ht="14.25" x14ac:dyDescent="0.2">
      <c r="A11935" s="44" t="s">
        <v>34</v>
      </c>
      <c r="B11935" s="44" t="s">
        <v>38</v>
      </c>
      <c r="C11935" s="44" t="s">
        <v>57</v>
      </c>
      <c r="D11935" s="43">
        <v>2960890.8909999998</v>
      </c>
      <c r="E11935" s="43">
        <v>-78454.599999999991</v>
      </c>
      <c r="F11935" s="45">
        <v>-88800</v>
      </c>
      <c r="G11935" s="45">
        <v>-34110</v>
      </c>
      <c r="H11935" s="45">
        <v>-66030</v>
      </c>
      <c r="I11935" s="55">
        <f>pro[[#This Row],[Admin expenses 3]]+pro[[#This Row],[Admin expenses 2]]+pro[[#This Row],[Admin expenses 1]]+pro[[#This Row],[COGS]]</f>
        <v>-267394.59999999998</v>
      </c>
      <c r="J11935" s="55">
        <f>pro[[#This Row],[Revenue]]+pro[[#This Row],[AdminExp]]</f>
        <v>2693496.2909999997</v>
      </c>
      <c r="K11935" s="83">
        <f>pro[[#This Row],[Profit]]/pro[[#This Row],[Revenue]]</f>
        <v>0.90969116733994504</v>
      </c>
      <c r="L11935" s="56">
        <f t="shared" si="186"/>
        <v>11</v>
      </c>
      <c r="M11935" s="82" t="str">
        <f>"Q"&amp;" "&amp;VLOOKUP(pro[[#This Row],[Period]],Mapping!A:B,2,0)</f>
        <v>Q 4</v>
      </c>
      <c r="N11935"/>
    </row>
    <row r="11936" spans="1:14" ht="14.25" x14ac:dyDescent="0.2">
      <c r="A11936" s="44" t="s">
        <v>34</v>
      </c>
      <c r="B11936" s="44" t="s">
        <v>38</v>
      </c>
      <c r="C11936" s="44" t="s">
        <v>57</v>
      </c>
      <c r="D11936" s="43">
        <v>159051.011</v>
      </c>
      <c r="E11936" s="43">
        <v>-41662.767999999996</v>
      </c>
      <c r="F11936" s="45">
        <v>-80820</v>
      </c>
      <c r="G11936" s="45">
        <v>-19690</v>
      </c>
      <c r="H11936" s="45">
        <v>-31750</v>
      </c>
      <c r="I11936" s="55">
        <f>pro[[#This Row],[Admin expenses 3]]+pro[[#This Row],[Admin expenses 2]]+pro[[#This Row],[Admin expenses 1]]+pro[[#This Row],[COGS]]</f>
        <v>-173922.76799999998</v>
      </c>
      <c r="J11936" s="55">
        <f>pro[[#This Row],[Revenue]]+pro[[#This Row],[AdminExp]]</f>
        <v>-14871.756999999983</v>
      </c>
      <c r="K11936" s="83">
        <f>pro[[#This Row],[Profit]]/pro[[#This Row],[Revenue]]</f>
        <v>-9.3503064875205252E-2</v>
      </c>
      <c r="L11936" s="56">
        <f t="shared" si="186"/>
        <v>11</v>
      </c>
      <c r="M11936" s="82" t="str">
        <f>"Q"&amp;" "&amp;VLOOKUP(pro[[#This Row],[Period]],Mapping!A:B,2,0)</f>
        <v>Q 4</v>
      </c>
      <c r="N11936"/>
    </row>
    <row r="11937" spans="1:14" ht="14.25" x14ac:dyDescent="0.2">
      <c r="A11937" s="44" t="s">
        <v>34</v>
      </c>
      <c r="B11937" s="44" t="s">
        <v>38</v>
      </c>
      <c r="C11937" s="44" t="s">
        <v>57</v>
      </c>
      <c r="D11937" s="43">
        <v>624036.20299999998</v>
      </c>
      <c r="E11937" s="43">
        <v>-65039.155999999988</v>
      </c>
      <c r="F11937" s="45">
        <v>-100810</v>
      </c>
      <c r="G11937" s="45">
        <v>-14930</v>
      </c>
      <c r="H11937" s="45">
        <v>-44130</v>
      </c>
      <c r="I11937" s="55">
        <f>pro[[#This Row],[Admin expenses 3]]+pro[[#This Row],[Admin expenses 2]]+pro[[#This Row],[Admin expenses 1]]+pro[[#This Row],[COGS]]</f>
        <v>-224909.15599999999</v>
      </c>
      <c r="J11937" s="55">
        <f>pro[[#This Row],[Revenue]]+pro[[#This Row],[AdminExp]]</f>
        <v>399127.04700000002</v>
      </c>
      <c r="K11937" s="83">
        <f>pro[[#This Row],[Profit]]/pro[[#This Row],[Revenue]]</f>
        <v>0.6395895704147152</v>
      </c>
      <c r="L11937" s="56">
        <f t="shared" si="186"/>
        <v>11</v>
      </c>
      <c r="M11937" s="82" t="str">
        <f>"Q"&amp;" "&amp;VLOOKUP(pro[[#This Row],[Period]],Mapping!A:B,2,0)</f>
        <v>Q 4</v>
      </c>
      <c r="N11937"/>
    </row>
    <row r="11938" spans="1:14" ht="14.25" x14ac:dyDescent="0.2">
      <c r="A11938" s="44" t="s">
        <v>34</v>
      </c>
      <c r="B11938" s="44" t="s">
        <v>38</v>
      </c>
      <c r="C11938" s="44" t="s">
        <v>58</v>
      </c>
      <c r="D11938" s="43">
        <v>2390965.409</v>
      </c>
      <c r="E11938" s="43">
        <v>-86136.630999999994</v>
      </c>
      <c r="F11938" s="45">
        <v>-45870</v>
      </c>
      <c r="G11938" s="45">
        <v>-81110</v>
      </c>
      <c r="H11938" s="45">
        <v>-46170</v>
      </c>
      <c r="I11938" s="55">
        <f>pro[[#This Row],[Admin expenses 3]]+pro[[#This Row],[Admin expenses 2]]+pro[[#This Row],[Admin expenses 1]]+pro[[#This Row],[COGS]]</f>
        <v>-259286.63099999999</v>
      </c>
      <c r="J11938" s="55">
        <f>pro[[#This Row],[Revenue]]+pro[[#This Row],[AdminExp]]</f>
        <v>2131678.7779999999</v>
      </c>
      <c r="K11938" s="83">
        <f>pro[[#This Row],[Profit]]/pro[[#This Row],[Revenue]]</f>
        <v>0.89155567453046325</v>
      </c>
      <c r="L11938" s="56">
        <f t="shared" si="186"/>
        <v>11</v>
      </c>
      <c r="M11938" s="82" t="str">
        <f>"Q"&amp;" "&amp;VLOOKUP(pro[[#This Row],[Period]],Mapping!A:B,2,0)</f>
        <v>Q 4</v>
      </c>
      <c r="N11938"/>
    </row>
    <row r="11939" spans="1:14" ht="14.25" x14ac:dyDescent="0.2">
      <c r="A11939" s="44" t="s">
        <v>34</v>
      </c>
      <c r="B11939" s="44" t="s">
        <v>38</v>
      </c>
      <c r="C11939" s="44" t="s">
        <v>59</v>
      </c>
      <c r="D11939" s="43">
        <v>838364.02299999993</v>
      </c>
      <c r="E11939" s="43">
        <v>-34629.35</v>
      </c>
      <c r="F11939" s="45">
        <v>-26550</v>
      </c>
      <c r="G11939" s="45">
        <v>-19820</v>
      </c>
      <c r="H11939" s="45">
        <v>-72130</v>
      </c>
      <c r="I11939" s="55">
        <f>pro[[#This Row],[Admin expenses 3]]+pro[[#This Row],[Admin expenses 2]]+pro[[#This Row],[Admin expenses 1]]+pro[[#This Row],[COGS]]</f>
        <v>-153129.35</v>
      </c>
      <c r="J11939" s="55">
        <f>pro[[#This Row],[Revenue]]+pro[[#This Row],[AdminExp]]</f>
        <v>685234.67299999995</v>
      </c>
      <c r="K11939" s="83">
        <f>pro[[#This Row],[Profit]]/pro[[#This Row],[Revenue]]</f>
        <v>0.817347422123337</v>
      </c>
      <c r="L11939" s="56">
        <f t="shared" si="186"/>
        <v>11</v>
      </c>
      <c r="M11939" s="82" t="str">
        <f>"Q"&amp;" "&amp;VLOOKUP(pro[[#This Row],[Period]],Mapping!A:B,2,0)</f>
        <v>Q 4</v>
      </c>
      <c r="N11939"/>
    </row>
    <row r="11940" spans="1:14" ht="14.25" x14ac:dyDescent="0.2">
      <c r="A11940" s="44" t="s">
        <v>34</v>
      </c>
      <c r="B11940" s="44" t="s">
        <v>38</v>
      </c>
      <c r="C11940" s="44" t="s">
        <v>60</v>
      </c>
      <c r="D11940" s="43">
        <v>3579101.1059999997</v>
      </c>
      <c r="E11940" s="43">
        <v>-163273.55099999998</v>
      </c>
      <c r="F11940" s="45">
        <v>-82090</v>
      </c>
      <c r="G11940" s="45">
        <v>-79850</v>
      </c>
      <c r="H11940" s="45">
        <v>-42510</v>
      </c>
      <c r="I11940" s="55">
        <f>pro[[#This Row],[Admin expenses 3]]+pro[[#This Row],[Admin expenses 2]]+pro[[#This Row],[Admin expenses 1]]+pro[[#This Row],[COGS]]</f>
        <v>-367723.55099999998</v>
      </c>
      <c r="J11940" s="55">
        <f>pro[[#This Row],[Revenue]]+pro[[#This Row],[AdminExp]]</f>
        <v>3211377.5549999997</v>
      </c>
      <c r="K11940" s="83">
        <f>pro[[#This Row],[Profit]]/pro[[#This Row],[Revenue]]</f>
        <v>0.89725812708013508</v>
      </c>
      <c r="L11940" s="56">
        <f t="shared" si="186"/>
        <v>11</v>
      </c>
      <c r="M11940" s="82" t="str">
        <f>"Q"&amp;" "&amp;VLOOKUP(pro[[#This Row],[Period]],Mapping!A:B,2,0)</f>
        <v>Q 4</v>
      </c>
      <c r="N11940"/>
    </row>
    <row r="11941" spans="1:14" ht="14.25" x14ac:dyDescent="0.2">
      <c r="A11941" s="44" t="s">
        <v>34</v>
      </c>
      <c r="B11941" s="44" t="s">
        <v>38</v>
      </c>
      <c r="C11941" s="44" t="s">
        <v>57</v>
      </c>
      <c r="D11941" s="43">
        <v>141798.10399999999</v>
      </c>
      <c r="E11941" s="43">
        <v>-207959.79399999997</v>
      </c>
      <c r="F11941" s="45">
        <v>-72560</v>
      </c>
      <c r="G11941" s="45">
        <v>-76340</v>
      </c>
      <c r="H11941" s="45">
        <v>-103460</v>
      </c>
      <c r="I11941" s="55">
        <f>pro[[#This Row],[Admin expenses 3]]+pro[[#This Row],[Admin expenses 2]]+pro[[#This Row],[Admin expenses 1]]+pro[[#This Row],[COGS]]</f>
        <v>-460319.79399999999</v>
      </c>
      <c r="J11941" s="55">
        <f>pro[[#This Row],[Revenue]]+pro[[#This Row],[AdminExp]]</f>
        <v>-318521.69</v>
      </c>
      <c r="K11941" s="83">
        <f>pro[[#This Row],[Profit]]/pro[[#This Row],[Revenue]]</f>
        <v>-2.2463042947316136</v>
      </c>
      <c r="L11941" s="56">
        <f t="shared" si="186"/>
        <v>11</v>
      </c>
      <c r="M11941" s="82" t="str">
        <f>"Q"&amp;" "&amp;VLOOKUP(pro[[#This Row],[Period]],Mapping!A:B,2,0)</f>
        <v>Q 4</v>
      </c>
      <c r="N11941"/>
    </row>
    <row r="11942" spans="1:14" ht="14.25" x14ac:dyDescent="0.2">
      <c r="A11942" s="44" t="s">
        <v>34</v>
      </c>
      <c r="B11942" s="44" t="s">
        <v>38</v>
      </c>
      <c r="C11942" s="44" t="s">
        <v>58</v>
      </c>
      <c r="D11942" s="43">
        <v>-141311.70899999997</v>
      </c>
      <c r="E11942" s="43">
        <v>210409.98999999996</v>
      </c>
      <c r="F11942" s="45">
        <v>-108350</v>
      </c>
      <c r="G11942" s="45">
        <v>-92740</v>
      </c>
      <c r="H11942" s="45">
        <v>-56210</v>
      </c>
      <c r="I11942" s="55">
        <f>pro[[#This Row],[Admin expenses 3]]+pro[[#This Row],[Admin expenses 2]]+pro[[#This Row],[Admin expenses 1]]+pro[[#This Row],[COGS]]</f>
        <v>-46890.010000000038</v>
      </c>
      <c r="J11942" s="55">
        <f>pro[[#This Row],[Revenue]]+pro[[#This Row],[AdminExp]]</f>
        <v>-188201.71900000001</v>
      </c>
      <c r="K11942" s="83">
        <f>pro[[#This Row],[Profit]]/pro[[#This Row],[Revenue]]</f>
        <v>1.3318197078771445</v>
      </c>
      <c r="L11942" s="56">
        <f t="shared" si="186"/>
        <v>11</v>
      </c>
      <c r="M11942" s="82" t="str">
        <f>"Q"&amp;" "&amp;VLOOKUP(pro[[#This Row],[Period]],Mapping!A:B,2,0)</f>
        <v>Q 4</v>
      </c>
      <c r="N11942"/>
    </row>
    <row r="11943" spans="1:14" ht="14.25" x14ac:dyDescent="0.2">
      <c r="A11943" s="44" t="s">
        <v>34</v>
      </c>
      <c r="B11943" s="44" t="s">
        <v>38</v>
      </c>
      <c r="C11943" s="44" t="s">
        <v>59</v>
      </c>
      <c r="D11943" s="43">
        <v>-141332.71599999999</v>
      </c>
      <c r="E11943" s="43">
        <v>211945.69199999998</v>
      </c>
      <c r="F11943" s="45">
        <v>-26760</v>
      </c>
      <c r="G11943" s="45">
        <v>-44770</v>
      </c>
      <c r="H11943" s="45">
        <v>-100360</v>
      </c>
      <c r="I11943" s="55">
        <f>pro[[#This Row],[Admin expenses 3]]+pro[[#This Row],[Admin expenses 2]]+pro[[#This Row],[Admin expenses 1]]+pro[[#This Row],[COGS]]</f>
        <v>40055.691999999981</v>
      </c>
      <c r="J11943" s="55">
        <f>pro[[#This Row],[Revenue]]+pro[[#This Row],[AdminExp]]</f>
        <v>-101277.024</v>
      </c>
      <c r="K11943" s="83">
        <f>pro[[#This Row],[Profit]]/pro[[#This Row],[Revenue]]</f>
        <v>0.71658584697402983</v>
      </c>
      <c r="L11943" s="56">
        <f t="shared" si="186"/>
        <v>11</v>
      </c>
      <c r="M11943" s="82" t="str">
        <f>"Q"&amp;" "&amp;VLOOKUP(pro[[#This Row],[Period]],Mapping!A:B,2,0)</f>
        <v>Q 4</v>
      </c>
      <c r="N11943"/>
    </row>
    <row r="11944" spans="1:14" ht="14.25" x14ac:dyDescent="0.2">
      <c r="A11944" s="44" t="s">
        <v>34</v>
      </c>
      <c r="B11944" s="44" t="s">
        <v>38</v>
      </c>
      <c r="C11944" s="44" t="s">
        <v>60</v>
      </c>
      <c r="D11944" s="43">
        <v>141372.511</v>
      </c>
      <c r="E11944" s="43">
        <v>-208473.30699999994</v>
      </c>
      <c r="F11944" s="45">
        <v>-103880</v>
      </c>
      <c r="G11944" s="45">
        <v>-21460</v>
      </c>
      <c r="H11944" s="45">
        <v>-48460</v>
      </c>
      <c r="I11944" s="55">
        <f>pro[[#This Row],[Admin expenses 3]]+pro[[#This Row],[Admin expenses 2]]+pro[[#This Row],[Admin expenses 1]]+pro[[#This Row],[COGS]]</f>
        <v>-382273.30699999991</v>
      </c>
      <c r="J11944" s="55">
        <f>pro[[#This Row],[Revenue]]+pro[[#This Row],[AdminExp]]</f>
        <v>-240900.79599999991</v>
      </c>
      <c r="K11944" s="83">
        <f>pro[[#This Row],[Profit]]/pro[[#This Row],[Revenue]]</f>
        <v>-1.7040144105525572</v>
      </c>
      <c r="L11944" s="56">
        <f t="shared" si="186"/>
        <v>11</v>
      </c>
      <c r="M11944" s="82" t="str">
        <f>"Q"&amp;" "&amp;VLOOKUP(pro[[#This Row],[Period]],Mapping!A:B,2,0)</f>
        <v>Q 4</v>
      </c>
      <c r="N11944"/>
    </row>
    <row r="11945" spans="1:14" ht="14.25" x14ac:dyDescent="0.2">
      <c r="A11945" s="44" t="s">
        <v>34</v>
      </c>
      <c r="B11945" s="44" t="s">
        <v>38</v>
      </c>
      <c r="C11945" s="44" t="s">
        <v>57</v>
      </c>
      <c r="D11945" s="43">
        <v>74828.25</v>
      </c>
      <c r="E11945" s="43">
        <v>-53580.743999999999</v>
      </c>
      <c r="F11945" s="45">
        <v>-104160</v>
      </c>
      <c r="G11945" s="45">
        <v>-49090</v>
      </c>
      <c r="H11945" s="45">
        <v>-68960</v>
      </c>
      <c r="I11945" s="55">
        <f>pro[[#This Row],[Admin expenses 3]]+pro[[#This Row],[Admin expenses 2]]+pro[[#This Row],[Admin expenses 1]]+pro[[#This Row],[COGS]]</f>
        <v>-275790.74400000001</v>
      </c>
      <c r="J11945" s="55">
        <f>pro[[#This Row],[Revenue]]+pro[[#This Row],[AdminExp]]</f>
        <v>-200962.49400000001</v>
      </c>
      <c r="K11945" s="83">
        <f>pro[[#This Row],[Profit]]/pro[[#This Row],[Revenue]]</f>
        <v>-2.6856500586342724</v>
      </c>
      <c r="L11945" s="56">
        <f t="shared" si="186"/>
        <v>11</v>
      </c>
      <c r="M11945" s="82" t="str">
        <f>"Q"&amp;" "&amp;VLOOKUP(pro[[#This Row],[Period]],Mapping!A:B,2,0)</f>
        <v>Q 4</v>
      </c>
      <c r="N11945"/>
    </row>
    <row r="11946" spans="1:14" ht="14.25" x14ac:dyDescent="0.2">
      <c r="A11946" s="44" t="s">
        <v>34</v>
      </c>
      <c r="B11946" s="44" t="s">
        <v>38</v>
      </c>
      <c r="C11946" s="44" t="s">
        <v>58</v>
      </c>
      <c r="D11946" s="43">
        <v>64520.952999999994</v>
      </c>
      <c r="E11946" s="43">
        <v>-84979.824999999997</v>
      </c>
      <c r="F11946" s="45">
        <v>-93060</v>
      </c>
      <c r="G11946" s="45">
        <v>-32850</v>
      </c>
      <c r="H11946" s="45">
        <v>-26700</v>
      </c>
      <c r="I11946" s="55">
        <f>pro[[#This Row],[Admin expenses 3]]+pro[[#This Row],[Admin expenses 2]]+pro[[#This Row],[Admin expenses 1]]+pro[[#This Row],[COGS]]</f>
        <v>-237589.82500000001</v>
      </c>
      <c r="J11946" s="55">
        <f>pro[[#This Row],[Revenue]]+pro[[#This Row],[AdminExp]]</f>
        <v>-173068.87200000003</v>
      </c>
      <c r="K11946" s="83">
        <f>pro[[#This Row],[Profit]]/pro[[#This Row],[Revenue]]</f>
        <v>-2.6823669513994943</v>
      </c>
      <c r="L11946" s="56">
        <f t="shared" si="186"/>
        <v>11</v>
      </c>
      <c r="M11946" s="82" t="str">
        <f>"Q"&amp;" "&amp;VLOOKUP(pro[[#This Row],[Period]],Mapping!A:B,2,0)</f>
        <v>Q 4</v>
      </c>
      <c r="N11946"/>
    </row>
    <row r="11947" spans="1:14" ht="14.25" x14ac:dyDescent="0.2">
      <c r="A11947" s="44" t="s">
        <v>34</v>
      </c>
      <c r="B11947" s="44" t="s">
        <v>38</v>
      </c>
      <c r="C11947" s="44" t="s">
        <v>59</v>
      </c>
      <c r="D11947" s="43">
        <v>110051.39599999999</v>
      </c>
      <c r="E11947" s="43">
        <v>-89859.013999999996</v>
      </c>
      <c r="F11947" s="45">
        <v>-61400</v>
      </c>
      <c r="G11947" s="45">
        <v>-101430</v>
      </c>
      <c r="H11947" s="45">
        <v>-67750</v>
      </c>
      <c r="I11947" s="55">
        <f>pro[[#This Row],[Admin expenses 3]]+pro[[#This Row],[Admin expenses 2]]+pro[[#This Row],[Admin expenses 1]]+pro[[#This Row],[COGS]]</f>
        <v>-320439.01399999997</v>
      </c>
      <c r="J11947" s="55">
        <f>pro[[#This Row],[Revenue]]+pro[[#This Row],[AdminExp]]</f>
        <v>-210387.61799999996</v>
      </c>
      <c r="K11947" s="83">
        <f>pro[[#This Row],[Profit]]/pro[[#This Row],[Revenue]]</f>
        <v>-1.9117214832967677</v>
      </c>
      <c r="L11947" s="56">
        <f t="shared" si="186"/>
        <v>11</v>
      </c>
      <c r="M11947" s="82" t="str">
        <f>"Q"&amp;" "&amp;VLOOKUP(pro[[#This Row],[Period]],Mapping!A:B,2,0)</f>
        <v>Q 4</v>
      </c>
      <c r="N11947"/>
    </row>
    <row r="11948" spans="1:14" ht="14.25" x14ac:dyDescent="0.2">
      <c r="A11948" s="44" t="s">
        <v>34</v>
      </c>
      <c r="B11948" s="44" t="s">
        <v>38</v>
      </c>
      <c r="C11948" s="44" t="s">
        <v>60</v>
      </c>
      <c r="D11948" s="43">
        <v>112451.24099999999</v>
      </c>
      <c r="E11948" s="43">
        <v>-75601.112999999998</v>
      </c>
      <c r="F11948" s="45">
        <v>-54620</v>
      </c>
      <c r="G11948" s="45">
        <v>-53130</v>
      </c>
      <c r="H11948" s="45">
        <v>-99750</v>
      </c>
      <c r="I11948" s="55">
        <f>pro[[#This Row],[Admin expenses 3]]+pro[[#This Row],[Admin expenses 2]]+pro[[#This Row],[Admin expenses 1]]+pro[[#This Row],[COGS]]</f>
        <v>-283101.11300000001</v>
      </c>
      <c r="J11948" s="55">
        <f>pro[[#This Row],[Revenue]]+pro[[#This Row],[AdminExp]]</f>
        <v>-170649.87200000003</v>
      </c>
      <c r="K11948" s="83">
        <f>pro[[#This Row],[Profit]]/pro[[#This Row],[Revenue]]</f>
        <v>-1.5175454755541564</v>
      </c>
      <c r="L11948" s="56">
        <f t="shared" si="186"/>
        <v>11</v>
      </c>
      <c r="M11948" s="82" t="str">
        <f>"Q"&amp;" "&amp;VLOOKUP(pro[[#This Row],[Period]],Mapping!A:B,2,0)</f>
        <v>Q 4</v>
      </c>
      <c r="N11948"/>
    </row>
    <row r="11949" spans="1:14" ht="14.25" x14ac:dyDescent="0.2">
      <c r="A11949" s="44" t="s">
        <v>34</v>
      </c>
      <c r="B11949" s="44" t="s">
        <v>38</v>
      </c>
      <c r="C11949" s="44" t="s">
        <v>57</v>
      </c>
      <c r="D11949" s="43">
        <v>96128.444999999992</v>
      </c>
      <c r="E11949" s="43">
        <v>-48141.505999999987</v>
      </c>
      <c r="F11949" s="45">
        <v>-86110</v>
      </c>
      <c r="G11949" s="45">
        <v>-13010</v>
      </c>
      <c r="H11949" s="45">
        <v>-49390</v>
      </c>
      <c r="I11949" s="55">
        <f>pro[[#This Row],[Admin expenses 3]]+pro[[#This Row],[Admin expenses 2]]+pro[[#This Row],[Admin expenses 1]]+pro[[#This Row],[COGS]]</f>
        <v>-196651.50599999999</v>
      </c>
      <c r="J11949" s="55">
        <f>pro[[#This Row],[Revenue]]+pro[[#This Row],[AdminExp]]</f>
        <v>-100523.061</v>
      </c>
      <c r="K11949" s="83">
        <f>pro[[#This Row],[Profit]]/pro[[#This Row],[Revenue]]</f>
        <v>-1.0457160833091601</v>
      </c>
      <c r="L11949" s="56">
        <f t="shared" si="186"/>
        <v>11</v>
      </c>
      <c r="M11949" s="82" t="str">
        <f>"Q"&amp;" "&amp;VLOOKUP(pro[[#This Row],[Period]],Mapping!A:B,2,0)</f>
        <v>Q 4</v>
      </c>
      <c r="N11949"/>
    </row>
    <row r="11950" spans="1:14" ht="14.25" x14ac:dyDescent="0.2">
      <c r="A11950" s="44" t="s">
        <v>34</v>
      </c>
      <c r="B11950" s="44" t="s">
        <v>38</v>
      </c>
      <c r="C11950" s="44" t="s">
        <v>58</v>
      </c>
      <c r="D11950" s="43">
        <v>27792.967999999997</v>
      </c>
      <c r="E11950" s="43">
        <v>-22575.223999999998</v>
      </c>
      <c r="F11950" s="45">
        <v>-14340</v>
      </c>
      <c r="G11950" s="45">
        <v>-48200</v>
      </c>
      <c r="H11950" s="45">
        <v>-47300</v>
      </c>
      <c r="I11950" s="55">
        <f>pro[[#This Row],[Admin expenses 3]]+pro[[#This Row],[Admin expenses 2]]+pro[[#This Row],[Admin expenses 1]]+pro[[#This Row],[COGS]]</f>
        <v>-132415.22399999999</v>
      </c>
      <c r="J11950" s="55">
        <f>pro[[#This Row],[Revenue]]+pro[[#This Row],[AdminExp]]</f>
        <v>-104622.25599999999</v>
      </c>
      <c r="K11950" s="83">
        <f>pro[[#This Row],[Profit]]/pro[[#This Row],[Revenue]]</f>
        <v>-3.7643426927271677</v>
      </c>
      <c r="L11950" s="56">
        <f t="shared" si="186"/>
        <v>11</v>
      </c>
      <c r="M11950" s="82" t="str">
        <f>"Q"&amp;" "&amp;VLOOKUP(pro[[#This Row],[Period]],Mapping!A:B,2,0)</f>
        <v>Q 4</v>
      </c>
      <c r="N11950"/>
    </row>
    <row r="11951" spans="1:14" ht="14.25" x14ac:dyDescent="0.2">
      <c r="A11951" s="44" t="s">
        <v>34</v>
      </c>
      <c r="B11951" s="44" t="s">
        <v>38</v>
      </c>
      <c r="C11951" s="44" t="s">
        <v>59</v>
      </c>
      <c r="D11951" s="43">
        <v>123030.18</v>
      </c>
      <c r="E11951" s="43">
        <v>-87465.293999999994</v>
      </c>
      <c r="F11951" s="45">
        <v>-67080</v>
      </c>
      <c r="G11951" s="45">
        <v>-78620</v>
      </c>
      <c r="H11951" s="45">
        <v>-29570</v>
      </c>
      <c r="I11951" s="55">
        <f>pro[[#This Row],[Admin expenses 3]]+pro[[#This Row],[Admin expenses 2]]+pro[[#This Row],[Admin expenses 1]]+pro[[#This Row],[COGS]]</f>
        <v>-262735.29399999999</v>
      </c>
      <c r="J11951" s="55">
        <f>pro[[#This Row],[Revenue]]+pro[[#This Row],[AdminExp]]</f>
        <v>-139705.114</v>
      </c>
      <c r="K11951" s="83">
        <f>pro[[#This Row],[Profit]]/pro[[#This Row],[Revenue]]</f>
        <v>-1.1355353133678256</v>
      </c>
      <c r="L11951" s="56">
        <f t="shared" si="186"/>
        <v>11</v>
      </c>
      <c r="M11951" s="82" t="str">
        <f>"Q"&amp;" "&amp;VLOOKUP(pro[[#This Row],[Period]],Mapping!A:B,2,0)</f>
        <v>Q 4</v>
      </c>
      <c r="N11951"/>
    </row>
    <row r="11952" spans="1:14" ht="14.25" x14ac:dyDescent="0.2">
      <c r="A11952" s="44" t="s">
        <v>34</v>
      </c>
      <c r="B11952" s="44" t="s">
        <v>38</v>
      </c>
      <c r="C11952" s="44" t="s">
        <v>60</v>
      </c>
      <c r="D11952" s="43">
        <v>26942.019999999997</v>
      </c>
      <c r="E11952" s="43">
        <v>-14748.615</v>
      </c>
      <c r="F11952" s="45">
        <v>-41600</v>
      </c>
      <c r="G11952" s="45">
        <v>-79680</v>
      </c>
      <c r="H11952" s="45">
        <v>-102720</v>
      </c>
      <c r="I11952" s="55">
        <f>pro[[#This Row],[Admin expenses 3]]+pro[[#This Row],[Admin expenses 2]]+pro[[#This Row],[Admin expenses 1]]+pro[[#This Row],[COGS]]</f>
        <v>-238748.61499999999</v>
      </c>
      <c r="J11952" s="55">
        <f>pro[[#This Row],[Revenue]]+pro[[#This Row],[AdminExp]]</f>
        <v>-211806.595</v>
      </c>
      <c r="K11952" s="83">
        <f>pro[[#This Row],[Profit]]/pro[[#This Row],[Revenue]]</f>
        <v>-7.8615706988562861</v>
      </c>
      <c r="L11952" s="56">
        <f t="shared" si="186"/>
        <v>11</v>
      </c>
      <c r="M11952" s="82" t="str">
        <f>"Q"&amp;" "&amp;VLOOKUP(pro[[#This Row],[Period]],Mapping!A:B,2,0)</f>
        <v>Q 4</v>
      </c>
      <c r="N11952"/>
    </row>
    <row r="11953" spans="1:14" ht="14.25" x14ac:dyDescent="0.2">
      <c r="A11953" s="44" t="s">
        <v>34</v>
      </c>
      <c r="B11953" s="44" t="s">
        <v>38</v>
      </c>
      <c r="C11953" s="44" t="s">
        <v>57</v>
      </c>
      <c r="D11953" s="43">
        <v>36332.400999999998</v>
      </c>
      <c r="E11953" s="43">
        <v>-49330.022000000004</v>
      </c>
      <c r="F11953" s="45">
        <v>-41300</v>
      </c>
      <c r="G11953" s="45">
        <v>-86930</v>
      </c>
      <c r="H11953" s="45">
        <v>-40740</v>
      </c>
      <c r="I11953" s="55">
        <f>pro[[#This Row],[Admin expenses 3]]+pro[[#This Row],[Admin expenses 2]]+pro[[#This Row],[Admin expenses 1]]+pro[[#This Row],[COGS]]</f>
        <v>-218300.022</v>
      </c>
      <c r="J11953" s="55">
        <f>pro[[#This Row],[Revenue]]+pro[[#This Row],[AdminExp]]</f>
        <v>-181967.62099999998</v>
      </c>
      <c r="K11953" s="83">
        <f>pro[[#This Row],[Profit]]/pro[[#This Row],[Revenue]]</f>
        <v>-5.0084116653892483</v>
      </c>
      <c r="L11953" s="56">
        <f t="shared" si="186"/>
        <v>11</v>
      </c>
      <c r="M11953" s="82" t="str">
        <f>"Q"&amp;" "&amp;VLOOKUP(pro[[#This Row],[Period]],Mapping!A:B,2,0)</f>
        <v>Q 4</v>
      </c>
      <c r="N11953"/>
    </row>
    <row r="11954" spans="1:14" ht="14.25" x14ac:dyDescent="0.2">
      <c r="A11954" s="44" t="s">
        <v>34</v>
      </c>
      <c r="B11954" s="44" t="s">
        <v>38</v>
      </c>
      <c r="C11954" s="44" t="s">
        <v>57</v>
      </c>
      <c r="D11954" s="43">
        <v>603368.38799999992</v>
      </c>
      <c r="E11954" s="43">
        <v>-121601.14399999999</v>
      </c>
      <c r="F11954" s="45">
        <v>-81520</v>
      </c>
      <c r="G11954" s="45">
        <v>-36610</v>
      </c>
      <c r="H11954" s="45">
        <v>-65900</v>
      </c>
      <c r="I11954" s="55">
        <f>pro[[#This Row],[Admin expenses 3]]+pro[[#This Row],[Admin expenses 2]]+pro[[#This Row],[Admin expenses 1]]+pro[[#This Row],[COGS]]</f>
        <v>-305631.14399999997</v>
      </c>
      <c r="J11954" s="55">
        <f>pro[[#This Row],[Revenue]]+pro[[#This Row],[AdminExp]]</f>
        <v>297737.24399999995</v>
      </c>
      <c r="K11954" s="83">
        <f>pro[[#This Row],[Profit]]/pro[[#This Row],[Revenue]]</f>
        <v>0.49345847399615506</v>
      </c>
      <c r="L11954" s="56">
        <f t="shared" si="186"/>
        <v>11</v>
      </c>
      <c r="M11954" s="82" t="str">
        <f>"Q"&amp;" "&amp;VLOOKUP(pro[[#This Row],[Period]],Mapping!A:B,2,0)</f>
        <v>Q 4</v>
      </c>
      <c r="N11954"/>
    </row>
    <row r="11955" spans="1:14" ht="14.25" x14ac:dyDescent="0.2">
      <c r="A11955" s="44" t="s">
        <v>34</v>
      </c>
      <c r="B11955" s="44" t="s">
        <v>38</v>
      </c>
      <c r="C11955" s="44" t="s">
        <v>58</v>
      </c>
      <c r="D11955" s="43">
        <v>72313.450999999986</v>
      </c>
      <c r="E11955" s="43">
        <v>-55637.26</v>
      </c>
      <c r="F11955" s="45">
        <v>-33640</v>
      </c>
      <c r="G11955" s="45">
        <v>-55170</v>
      </c>
      <c r="H11955" s="45">
        <v>-60730</v>
      </c>
      <c r="I11955" s="55">
        <f>pro[[#This Row],[Admin expenses 3]]+pro[[#This Row],[Admin expenses 2]]+pro[[#This Row],[Admin expenses 1]]+pro[[#This Row],[COGS]]</f>
        <v>-205177.26</v>
      </c>
      <c r="J11955" s="55">
        <f>pro[[#This Row],[Revenue]]+pro[[#This Row],[AdminExp]]</f>
        <v>-132863.80900000001</v>
      </c>
      <c r="K11955" s="83">
        <f>pro[[#This Row],[Profit]]/pro[[#This Row],[Revenue]]</f>
        <v>-1.8373318817269562</v>
      </c>
      <c r="L11955" s="56">
        <f t="shared" si="186"/>
        <v>11</v>
      </c>
      <c r="M11955" s="82" t="str">
        <f>"Q"&amp;" "&amp;VLOOKUP(pro[[#This Row],[Period]],Mapping!A:B,2,0)</f>
        <v>Q 4</v>
      </c>
      <c r="N11955"/>
    </row>
    <row r="11956" spans="1:14" ht="14.25" x14ac:dyDescent="0.2">
      <c r="A11956" s="44" t="s">
        <v>34</v>
      </c>
      <c r="B11956" s="44" t="s">
        <v>38</v>
      </c>
      <c r="C11956" s="44" t="s">
        <v>59</v>
      </c>
      <c r="D11956" s="43">
        <v>7014080.6049999995</v>
      </c>
      <c r="E11956" s="43">
        <v>-400175.71299999993</v>
      </c>
      <c r="F11956" s="45">
        <v>-74220</v>
      </c>
      <c r="G11956" s="45">
        <v>-46880</v>
      </c>
      <c r="H11956" s="45">
        <v>-78110</v>
      </c>
      <c r="I11956" s="55">
        <f>pro[[#This Row],[Admin expenses 3]]+pro[[#This Row],[Admin expenses 2]]+pro[[#This Row],[Admin expenses 1]]+pro[[#This Row],[COGS]]</f>
        <v>-599385.71299999999</v>
      </c>
      <c r="J11956" s="55">
        <f>pro[[#This Row],[Revenue]]+pro[[#This Row],[AdminExp]]</f>
        <v>6414694.8919999991</v>
      </c>
      <c r="K11956" s="83">
        <f>pro[[#This Row],[Profit]]/pro[[#This Row],[Revenue]]</f>
        <v>0.91454536285586352</v>
      </c>
      <c r="L11956" s="56">
        <f t="shared" si="186"/>
        <v>11</v>
      </c>
      <c r="M11956" s="82" t="str">
        <f>"Q"&amp;" "&amp;VLOOKUP(pro[[#This Row],[Period]],Mapping!A:B,2,0)</f>
        <v>Q 4</v>
      </c>
      <c r="N11956"/>
    </row>
    <row r="11957" spans="1:14" ht="14.25" x14ac:dyDescent="0.2">
      <c r="A11957" s="44" t="s">
        <v>34</v>
      </c>
      <c r="B11957" s="44" t="s">
        <v>38</v>
      </c>
      <c r="C11957" s="44" t="s">
        <v>57</v>
      </c>
      <c r="D11957" s="43">
        <v>14631.259999999998</v>
      </c>
      <c r="E11957" s="43">
        <v>-2005.5909999999999</v>
      </c>
      <c r="F11957" s="45">
        <v>-13350</v>
      </c>
      <c r="G11957" s="45">
        <v>-77210</v>
      </c>
      <c r="H11957" s="45">
        <v>-66050</v>
      </c>
      <c r="I11957" s="55">
        <f>pro[[#This Row],[Admin expenses 3]]+pro[[#This Row],[Admin expenses 2]]+pro[[#This Row],[Admin expenses 1]]+pro[[#This Row],[COGS]]</f>
        <v>-158615.59099999999</v>
      </c>
      <c r="J11957" s="55">
        <f>pro[[#This Row],[Revenue]]+pro[[#This Row],[AdminExp]]</f>
        <v>-143984.33099999998</v>
      </c>
      <c r="K11957" s="83">
        <f>pro[[#This Row],[Profit]]/pro[[#This Row],[Revenue]]</f>
        <v>-9.8408702326388831</v>
      </c>
      <c r="L11957" s="56">
        <f t="shared" si="186"/>
        <v>11</v>
      </c>
      <c r="M11957" s="82" t="str">
        <f>"Q"&amp;" "&amp;VLOOKUP(pro[[#This Row],[Period]],Mapping!A:B,2,0)</f>
        <v>Q 4</v>
      </c>
      <c r="N11957"/>
    </row>
    <row r="11958" spans="1:14" ht="14.25" x14ac:dyDescent="0.2">
      <c r="A11958" s="44" t="s">
        <v>34</v>
      </c>
      <c r="B11958" s="44" t="s">
        <v>38</v>
      </c>
      <c r="C11958" s="44" t="s">
        <v>58</v>
      </c>
      <c r="D11958" s="43">
        <v>80935.000999999989</v>
      </c>
      <c r="E11958" s="43">
        <v>-22243.472999999998</v>
      </c>
      <c r="F11958" s="45">
        <v>-45880</v>
      </c>
      <c r="G11958" s="45">
        <v>-45530</v>
      </c>
      <c r="H11958" s="45">
        <v>-102720</v>
      </c>
      <c r="I11958" s="55">
        <f>pro[[#This Row],[Admin expenses 3]]+pro[[#This Row],[Admin expenses 2]]+pro[[#This Row],[Admin expenses 1]]+pro[[#This Row],[COGS]]</f>
        <v>-216373.473</v>
      </c>
      <c r="J11958" s="55">
        <f>pro[[#This Row],[Revenue]]+pro[[#This Row],[AdminExp]]</f>
        <v>-135438.47200000001</v>
      </c>
      <c r="K11958" s="83">
        <f>pro[[#This Row],[Profit]]/pro[[#This Row],[Revenue]]</f>
        <v>-1.6734227506836015</v>
      </c>
      <c r="L11958" s="56">
        <f t="shared" si="186"/>
        <v>11</v>
      </c>
      <c r="M11958" s="82" t="str">
        <f>"Q"&amp;" "&amp;VLOOKUP(pro[[#This Row],[Period]],Mapping!A:B,2,0)</f>
        <v>Q 4</v>
      </c>
      <c r="N11958"/>
    </row>
    <row r="11959" spans="1:14" ht="14.25" x14ac:dyDescent="0.2">
      <c r="A11959" s="44" t="s">
        <v>34</v>
      </c>
      <c r="B11959" s="44" t="s">
        <v>38</v>
      </c>
      <c r="C11959" s="44" t="s">
        <v>59</v>
      </c>
      <c r="D11959" s="43">
        <v>214488.59600000002</v>
      </c>
      <c r="E11959" s="43">
        <v>-66576.152999999991</v>
      </c>
      <c r="F11959" s="45">
        <v>-95470</v>
      </c>
      <c r="G11959" s="45">
        <v>-22360</v>
      </c>
      <c r="H11959" s="45">
        <v>-69750</v>
      </c>
      <c r="I11959" s="55">
        <f>pro[[#This Row],[Admin expenses 3]]+pro[[#This Row],[Admin expenses 2]]+pro[[#This Row],[Admin expenses 1]]+pro[[#This Row],[COGS]]</f>
        <v>-254156.15299999999</v>
      </c>
      <c r="J11959" s="55">
        <f>pro[[#This Row],[Revenue]]+pro[[#This Row],[AdminExp]]</f>
        <v>-39667.556999999972</v>
      </c>
      <c r="K11959" s="83">
        <f>pro[[#This Row],[Profit]]/pro[[#This Row],[Revenue]]</f>
        <v>-0.18494016810105823</v>
      </c>
      <c r="L11959" s="56">
        <f t="shared" si="186"/>
        <v>11</v>
      </c>
      <c r="M11959" s="82" t="str">
        <f>"Q"&amp;" "&amp;VLOOKUP(pro[[#This Row],[Period]],Mapping!A:B,2,0)</f>
        <v>Q 4</v>
      </c>
      <c r="N11959"/>
    </row>
    <row r="11960" spans="1:14" ht="14.25" x14ac:dyDescent="0.2">
      <c r="A11960" s="44" t="s">
        <v>34</v>
      </c>
      <c r="B11960" s="44" t="s">
        <v>38</v>
      </c>
      <c r="C11960" s="44" t="s">
        <v>57</v>
      </c>
      <c r="D11960" s="43">
        <v>39633.215999999993</v>
      </c>
      <c r="E11960" s="43">
        <v>-17024.84</v>
      </c>
      <c r="F11960" s="45">
        <v>-63220</v>
      </c>
      <c r="G11960" s="45">
        <v>-86570</v>
      </c>
      <c r="H11960" s="45">
        <v>-19490</v>
      </c>
      <c r="I11960" s="55">
        <f>pro[[#This Row],[Admin expenses 3]]+pro[[#This Row],[Admin expenses 2]]+pro[[#This Row],[Admin expenses 1]]+pro[[#This Row],[COGS]]</f>
        <v>-186304.84</v>
      </c>
      <c r="J11960" s="55">
        <f>pro[[#This Row],[Revenue]]+pro[[#This Row],[AdminExp]]</f>
        <v>-146671.62400000001</v>
      </c>
      <c r="K11960" s="83">
        <f>pro[[#This Row],[Profit]]/pro[[#This Row],[Revenue]]</f>
        <v>-3.7007247658125961</v>
      </c>
      <c r="L11960" s="56">
        <f t="shared" si="186"/>
        <v>11</v>
      </c>
      <c r="M11960" s="82" t="str">
        <f>"Q"&amp;" "&amp;VLOOKUP(pro[[#This Row],[Period]],Mapping!A:B,2,0)</f>
        <v>Q 4</v>
      </c>
      <c r="N11960"/>
    </row>
    <row r="11961" spans="1:14" ht="14.25" x14ac:dyDescent="0.2">
      <c r="A11961" s="44" t="s">
        <v>34</v>
      </c>
      <c r="B11961" s="44" t="s">
        <v>38</v>
      </c>
      <c r="C11961" s="44" t="s">
        <v>58</v>
      </c>
      <c r="D11961" s="43">
        <v>32108.222999999998</v>
      </c>
      <c r="E11961" s="43">
        <v>-1927.7089999999998</v>
      </c>
      <c r="F11961" s="45">
        <v>-32160</v>
      </c>
      <c r="G11961" s="45">
        <v>-59960</v>
      </c>
      <c r="H11961" s="45">
        <v>-31760</v>
      </c>
      <c r="I11961" s="55">
        <f>pro[[#This Row],[Admin expenses 3]]+pro[[#This Row],[Admin expenses 2]]+pro[[#This Row],[Admin expenses 1]]+pro[[#This Row],[COGS]]</f>
        <v>-125807.709</v>
      </c>
      <c r="J11961" s="55">
        <f>pro[[#This Row],[Revenue]]+pro[[#This Row],[AdminExp]]</f>
        <v>-93699.486000000004</v>
      </c>
      <c r="K11961" s="83">
        <f>pro[[#This Row],[Profit]]/pro[[#This Row],[Revenue]]</f>
        <v>-2.9182395425620413</v>
      </c>
      <c r="L11961" s="56">
        <f t="shared" si="186"/>
        <v>11</v>
      </c>
      <c r="M11961" s="82" t="str">
        <f>"Q"&amp;" "&amp;VLOOKUP(pro[[#This Row],[Period]],Mapping!A:B,2,0)</f>
        <v>Q 4</v>
      </c>
      <c r="N11961"/>
    </row>
    <row r="11962" spans="1:14" ht="14.25" x14ac:dyDescent="0.2">
      <c r="A11962" s="44" t="s">
        <v>34</v>
      </c>
      <c r="B11962" s="44" t="s">
        <v>38</v>
      </c>
      <c r="C11962" s="44" t="s">
        <v>59</v>
      </c>
      <c r="D11962" s="43">
        <v>556818.97600000002</v>
      </c>
      <c r="E11962" s="43">
        <v>-687878.29599999997</v>
      </c>
      <c r="F11962" s="45">
        <v>-25120</v>
      </c>
      <c r="G11962" s="45">
        <v>-64530</v>
      </c>
      <c r="H11962" s="45">
        <v>-64850</v>
      </c>
      <c r="I11962" s="55">
        <f>pro[[#This Row],[Admin expenses 3]]+pro[[#This Row],[Admin expenses 2]]+pro[[#This Row],[Admin expenses 1]]+pro[[#This Row],[COGS]]</f>
        <v>-842378.29599999997</v>
      </c>
      <c r="J11962" s="55">
        <f>pro[[#This Row],[Revenue]]+pro[[#This Row],[AdminExp]]</f>
        <v>-285559.31999999995</v>
      </c>
      <c r="K11962" s="83">
        <f>pro[[#This Row],[Profit]]/pro[[#This Row],[Revenue]]</f>
        <v>-0.5128404962980283</v>
      </c>
      <c r="L11962" s="56">
        <f t="shared" si="186"/>
        <v>11</v>
      </c>
      <c r="M11962" s="82" t="str">
        <f>"Q"&amp;" "&amp;VLOOKUP(pro[[#This Row],[Period]],Mapping!A:B,2,0)</f>
        <v>Q 4</v>
      </c>
      <c r="N11962"/>
    </row>
    <row r="11963" spans="1:14" ht="14.25" x14ac:dyDescent="0.2">
      <c r="A11963" s="44" t="s">
        <v>34</v>
      </c>
      <c r="B11963" s="44" t="s">
        <v>21</v>
      </c>
      <c r="C11963" s="44" t="s">
        <v>57</v>
      </c>
      <c r="D11963" s="43">
        <v>55531.762999999992</v>
      </c>
      <c r="E11963" s="43">
        <v>-107765.98699999999</v>
      </c>
      <c r="F11963" s="45">
        <v>-85580</v>
      </c>
      <c r="G11963" s="45">
        <v>-18940</v>
      </c>
      <c r="H11963" s="45">
        <v>-81780</v>
      </c>
      <c r="I11963" s="55">
        <f>pro[[#This Row],[Admin expenses 3]]+pro[[#This Row],[Admin expenses 2]]+pro[[#This Row],[Admin expenses 1]]+pro[[#This Row],[COGS]]</f>
        <v>-294065.98699999996</v>
      </c>
      <c r="J11963" s="55">
        <f>pro[[#This Row],[Revenue]]+pro[[#This Row],[AdminExp]]</f>
        <v>-238534.22399999999</v>
      </c>
      <c r="K11963" s="83">
        <f>pro[[#This Row],[Profit]]/pro[[#This Row],[Revenue]]</f>
        <v>-4.2954556296006672</v>
      </c>
      <c r="L11963" s="56">
        <f t="shared" si="186"/>
        <v>11</v>
      </c>
      <c r="M11963" s="82" t="str">
        <f>"Q"&amp;" "&amp;VLOOKUP(pro[[#This Row],[Period]],Mapping!A:B,2,0)</f>
        <v>Q 4</v>
      </c>
      <c r="N11963"/>
    </row>
    <row r="11964" spans="1:14" ht="14.25" x14ac:dyDescent="0.2">
      <c r="A11964" s="44" t="s">
        <v>34</v>
      </c>
      <c r="B11964" s="44" t="s">
        <v>21</v>
      </c>
      <c r="C11964" s="44" t="s">
        <v>57</v>
      </c>
      <c r="D11964" s="43">
        <v>143585.60999999999</v>
      </c>
      <c r="E11964" s="43">
        <v>-181337.14199999999</v>
      </c>
      <c r="F11964" s="45">
        <v>-79300</v>
      </c>
      <c r="G11964" s="45">
        <v>-87330</v>
      </c>
      <c r="H11964" s="45">
        <v>-97730</v>
      </c>
      <c r="I11964" s="55">
        <f>pro[[#This Row],[Admin expenses 3]]+pro[[#This Row],[Admin expenses 2]]+pro[[#This Row],[Admin expenses 1]]+pro[[#This Row],[COGS]]</f>
        <v>-445697.14199999999</v>
      </c>
      <c r="J11964" s="55">
        <f>pro[[#This Row],[Revenue]]+pro[[#This Row],[AdminExp]]</f>
        <v>-302111.53200000001</v>
      </c>
      <c r="K11964" s="83">
        <f>pro[[#This Row],[Profit]]/pro[[#This Row],[Revenue]]</f>
        <v>-2.1040515968139148</v>
      </c>
      <c r="L11964" s="56">
        <f t="shared" si="186"/>
        <v>11</v>
      </c>
      <c r="M11964" s="82" t="str">
        <f>"Q"&amp;" "&amp;VLOOKUP(pro[[#This Row],[Period]],Mapping!A:B,2,0)</f>
        <v>Q 4</v>
      </c>
      <c r="N11964"/>
    </row>
    <row r="11965" spans="1:14" ht="14.25" x14ac:dyDescent="0.2">
      <c r="A11965" s="44" t="s">
        <v>34</v>
      </c>
      <c r="B11965" s="44" t="s">
        <v>21</v>
      </c>
      <c r="C11965" s="44" t="s">
        <v>57</v>
      </c>
      <c r="D11965" s="43">
        <v>63333.689999999995</v>
      </c>
      <c r="E11965" s="43">
        <v>-103403.32799999999</v>
      </c>
      <c r="F11965" s="45">
        <v>-37900</v>
      </c>
      <c r="G11965" s="45">
        <v>-38600</v>
      </c>
      <c r="H11965" s="45">
        <v>-16220</v>
      </c>
      <c r="I11965" s="55">
        <f>pro[[#This Row],[Admin expenses 3]]+pro[[#This Row],[Admin expenses 2]]+pro[[#This Row],[Admin expenses 1]]+pro[[#This Row],[COGS]]</f>
        <v>-196123.32799999998</v>
      </c>
      <c r="J11965" s="55">
        <f>pro[[#This Row],[Revenue]]+pro[[#This Row],[AdminExp]]</f>
        <v>-132789.63799999998</v>
      </c>
      <c r="K11965" s="83">
        <f>pro[[#This Row],[Profit]]/pro[[#This Row],[Revenue]]</f>
        <v>-2.0966666871928665</v>
      </c>
      <c r="L11965" s="56">
        <f t="shared" si="186"/>
        <v>11</v>
      </c>
      <c r="M11965" s="82" t="str">
        <f>"Q"&amp;" "&amp;VLOOKUP(pro[[#This Row],[Period]],Mapping!A:B,2,0)</f>
        <v>Q 4</v>
      </c>
      <c r="N11965"/>
    </row>
    <row r="11966" spans="1:14" ht="14.25" x14ac:dyDescent="0.2">
      <c r="A11966" s="44" t="s">
        <v>34</v>
      </c>
      <c r="B11966" s="44" t="s">
        <v>21</v>
      </c>
      <c r="C11966" s="44" t="s">
        <v>57</v>
      </c>
      <c r="D11966" s="43">
        <v>601735.61</v>
      </c>
      <c r="E11966" s="43">
        <v>-871984.42099999997</v>
      </c>
      <c r="F11966" s="45">
        <v>-58630</v>
      </c>
      <c r="G11966" s="45">
        <v>-66940</v>
      </c>
      <c r="H11966" s="45">
        <v>-64800</v>
      </c>
      <c r="I11966" s="55">
        <f>pro[[#This Row],[Admin expenses 3]]+pro[[#This Row],[Admin expenses 2]]+pro[[#This Row],[Admin expenses 1]]+pro[[#This Row],[COGS]]</f>
        <v>-1062354.4210000001</v>
      </c>
      <c r="J11966" s="55">
        <f>pro[[#This Row],[Revenue]]+pro[[#This Row],[AdminExp]]</f>
        <v>-460618.8110000001</v>
      </c>
      <c r="K11966" s="83">
        <f>pro[[#This Row],[Profit]]/pro[[#This Row],[Revenue]]</f>
        <v>-0.76548371634512391</v>
      </c>
      <c r="L11966" s="56">
        <f t="shared" si="186"/>
        <v>11</v>
      </c>
      <c r="M11966" s="82" t="str">
        <f>"Q"&amp;" "&amp;VLOOKUP(pro[[#This Row],[Period]],Mapping!A:B,2,0)</f>
        <v>Q 4</v>
      </c>
      <c r="N11966"/>
    </row>
    <row r="11967" spans="1:14" ht="14.25" x14ac:dyDescent="0.2">
      <c r="A11967" s="44" t="s">
        <v>34</v>
      </c>
      <c r="B11967" s="44" t="s">
        <v>21</v>
      </c>
      <c r="C11967" s="44" t="s">
        <v>57</v>
      </c>
      <c r="D11967" s="43">
        <v>334906.01899999997</v>
      </c>
      <c r="E11967" s="43">
        <v>-122286.88499999998</v>
      </c>
      <c r="F11967" s="45">
        <v>-73910</v>
      </c>
      <c r="G11967" s="45">
        <v>-83710</v>
      </c>
      <c r="H11967" s="45">
        <v>-22260</v>
      </c>
      <c r="I11967" s="55">
        <f>pro[[#This Row],[Admin expenses 3]]+pro[[#This Row],[Admin expenses 2]]+pro[[#This Row],[Admin expenses 1]]+pro[[#This Row],[COGS]]</f>
        <v>-302166.88500000001</v>
      </c>
      <c r="J11967" s="55">
        <f>pro[[#This Row],[Revenue]]+pro[[#This Row],[AdminExp]]</f>
        <v>32739.133999999962</v>
      </c>
      <c r="K11967" s="83">
        <f>pro[[#This Row],[Profit]]/pro[[#This Row],[Revenue]]</f>
        <v>9.7756182757646901E-2</v>
      </c>
      <c r="L11967" s="56">
        <f t="shared" si="186"/>
        <v>11</v>
      </c>
      <c r="M11967" s="82" t="str">
        <f>"Q"&amp;" "&amp;VLOOKUP(pro[[#This Row],[Period]],Mapping!A:B,2,0)</f>
        <v>Q 4</v>
      </c>
      <c r="N11967"/>
    </row>
    <row r="11968" spans="1:14" ht="14.25" x14ac:dyDescent="0.2">
      <c r="A11968" s="44" t="s">
        <v>34</v>
      </c>
      <c r="B11968" s="44" t="s">
        <v>21</v>
      </c>
      <c r="C11968" s="44" t="s">
        <v>57</v>
      </c>
      <c r="D11968" s="43">
        <v>239904.12599999999</v>
      </c>
      <c r="E11968" s="43">
        <v>-183795.27599999998</v>
      </c>
      <c r="F11968" s="45">
        <v>-59180</v>
      </c>
      <c r="G11968" s="45">
        <v>-27590</v>
      </c>
      <c r="H11968" s="45">
        <v>-101120</v>
      </c>
      <c r="I11968" s="55">
        <f>pro[[#This Row],[Admin expenses 3]]+pro[[#This Row],[Admin expenses 2]]+pro[[#This Row],[Admin expenses 1]]+pro[[#This Row],[COGS]]</f>
        <v>-371685.27599999995</v>
      </c>
      <c r="J11968" s="55">
        <f>pro[[#This Row],[Revenue]]+pro[[#This Row],[AdminExp]]</f>
        <v>-131781.14999999997</v>
      </c>
      <c r="K11968" s="83">
        <f>pro[[#This Row],[Profit]]/pro[[#This Row],[Revenue]]</f>
        <v>-0.54930755963738598</v>
      </c>
      <c r="L11968" s="56">
        <f t="shared" si="186"/>
        <v>11</v>
      </c>
      <c r="M11968" s="82" t="str">
        <f>"Q"&amp;" "&amp;VLOOKUP(pro[[#This Row],[Period]],Mapping!A:B,2,0)</f>
        <v>Q 4</v>
      </c>
      <c r="N11968"/>
    </row>
    <row r="11969" spans="1:14" ht="14.25" x14ac:dyDescent="0.2">
      <c r="A11969" s="44" t="s">
        <v>34</v>
      </c>
      <c r="B11969" s="44" t="s">
        <v>21</v>
      </c>
      <c r="C11969" s="44" t="s">
        <v>57</v>
      </c>
      <c r="D11969" s="43">
        <v>226878.33000000002</v>
      </c>
      <c r="E11969" s="43">
        <v>-237082.50999999998</v>
      </c>
      <c r="F11969" s="45">
        <v>-51630</v>
      </c>
      <c r="G11969" s="45">
        <v>-106460</v>
      </c>
      <c r="H11969" s="45">
        <v>-26810</v>
      </c>
      <c r="I11969" s="55">
        <f>pro[[#This Row],[Admin expenses 3]]+pro[[#This Row],[Admin expenses 2]]+pro[[#This Row],[Admin expenses 1]]+pro[[#This Row],[COGS]]</f>
        <v>-421982.51</v>
      </c>
      <c r="J11969" s="55">
        <f>pro[[#This Row],[Revenue]]+pro[[#This Row],[AdminExp]]</f>
        <v>-195104.18</v>
      </c>
      <c r="K11969" s="83">
        <f>pro[[#This Row],[Profit]]/pro[[#This Row],[Revenue]]</f>
        <v>-0.8599507057372997</v>
      </c>
      <c r="L11969" s="56">
        <f t="shared" si="186"/>
        <v>11</v>
      </c>
      <c r="M11969" s="82" t="str">
        <f>"Q"&amp;" "&amp;VLOOKUP(pro[[#This Row],[Period]],Mapping!A:B,2,0)</f>
        <v>Q 4</v>
      </c>
      <c r="N11969"/>
    </row>
    <row r="11970" spans="1:14" ht="14.25" x14ac:dyDescent="0.2">
      <c r="A11970" s="44" t="s">
        <v>34</v>
      </c>
      <c r="B11970" s="44" t="s">
        <v>21</v>
      </c>
      <c r="C11970" s="44" t="s">
        <v>57</v>
      </c>
      <c r="D11970" s="43">
        <v>19629.147999999997</v>
      </c>
      <c r="E11970" s="43">
        <v>-5469.1629999999996</v>
      </c>
      <c r="F11970" s="45">
        <v>-65730</v>
      </c>
      <c r="G11970" s="45">
        <v>-63070</v>
      </c>
      <c r="H11970" s="45">
        <v>-47060</v>
      </c>
      <c r="I11970" s="55">
        <f>pro[[#This Row],[Admin expenses 3]]+pro[[#This Row],[Admin expenses 2]]+pro[[#This Row],[Admin expenses 1]]+pro[[#This Row],[COGS]]</f>
        <v>-181329.163</v>
      </c>
      <c r="J11970" s="55">
        <f>pro[[#This Row],[Revenue]]+pro[[#This Row],[AdminExp]]</f>
        <v>-161700.01500000001</v>
      </c>
      <c r="K11970" s="83">
        <f>pro[[#This Row],[Profit]]/pro[[#This Row],[Revenue]]</f>
        <v>-8.2377500541541604</v>
      </c>
      <c r="L11970" s="56">
        <f t="shared" ref="L11970:L12033" si="187">MONTH(DATEVALUE(A11970&amp;"1"))</f>
        <v>11</v>
      </c>
      <c r="M11970" s="82" t="str">
        <f>"Q"&amp;" "&amp;VLOOKUP(pro[[#This Row],[Period]],Mapping!A:B,2,0)</f>
        <v>Q 4</v>
      </c>
      <c r="N11970"/>
    </row>
    <row r="11971" spans="1:14" ht="14.25" x14ac:dyDescent="0.2">
      <c r="A11971" s="44" t="s">
        <v>34</v>
      </c>
      <c r="B11971" s="44" t="s">
        <v>21</v>
      </c>
      <c r="C11971" s="44" t="s">
        <v>57</v>
      </c>
      <c r="D11971" s="43">
        <v>19634.684999999998</v>
      </c>
      <c r="E11971" s="43">
        <v>-9927.0569999999989</v>
      </c>
      <c r="F11971" s="45">
        <v>-69020</v>
      </c>
      <c r="G11971" s="45">
        <v>-91600</v>
      </c>
      <c r="H11971" s="45">
        <v>-70930</v>
      </c>
      <c r="I11971" s="55">
        <f>pro[[#This Row],[Admin expenses 3]]+pro[[#This Row],[Admin expenses 2]]+pro[[#This Row],[Admin expenses 1]]+pro[[#This Row],[COGS]]</f>
        <v>-241477.057</v>
      </c>
      <c r="J11971" s="55">
        <f>pro[[#This Row],[Revenue]]+pro[[#This Row],[AdminExp]]</f>
        <v>-221842.372</v>
      </c>
      <c r="K11971" s="83">
        <f>pro[[#This Row],[Profit]]/pro[[#This Row],[Revenue]]</f>
        <v>-11.298494068022993</v>
      </c>
      <c r="L11971" s="56">
        <f t="shared" si="187"/>
        <v>11</v>
      </c>
      <c r="M11971" s="82" t="str">
        <f>"Q"&amp;" "&amp;VLOOKUP(pro[[#This Row],[Period]],Mapping!A:B,2,0)</f>
        <v>Q 4</v>
      </c>
      <c r="N11971"/>
    </row>
    <row r="11972" spans="1:14" ht="14.25" x14ac:dyDescent="0.2">
      <c r="A11972" s="44" t="s">
        <v>34</v>
      </c>
      <c r="B11972" s="44" t="s">
        <v>21</v>
      </c>
      <c r="C11972" s="44" t="s">
        <v>57</v>
      </c>
      <c r="D11972" s="43">
        <v>151556.95799999998</v>
      </c>
      <c r="E11972" s="43">
        <v>-130606.85399999999</v>
      </c>
      <c r="F11972" s="45">
        <v>-26440</v>
      </c>
      <c r="G11972" s="45">
        <v>-104330</v>
      </c>
      <c r="H11972" s="45">
        <v>-78300</v>
      </c>
      <c r="I11972" s="55">
        <f>pro[[#This Row],[Admin expenses 3]]+pro[[#This Row],[Admin expenses 2]]+pro[[#This Row],[Admin expenses 1]]+pro[[#This Row],[COGS]]</f>
        <v>-339676.85399999999</v>
      </c>
      <c r="J11972" s="55">
        <f>pro[[#This Row],[Revenue]]+pro[[#This Row],[AdminExp]]</f>
        <v>-188119.89600000001</v>
      </c>
      <c r="K11972" s="83">
        <f>pro[[#This Row],[Profit]]/pro[[#This Row],[Revenue]]</f>
        <v>-1.2412488247487787</v>
      </c>
      <c r="L11972" s="56">
        <f t="shared" si="187"/>
        <v>11</v>
      </c>
      <c r="M11972" s="82" t="str">
        <f>"Q"&amp;" "&amp;VLOOKUP(pro[[#This Row],[Period]],Mapping!A:B,2,0)</f>
        <v>Q 4</v>
      </c>
      <c r="N11972"/>
    </row>
    <row r="11973" spans="1:14" ht="14.25" x14ac:dyDescent="0.2">
      <c r="A11973" s="44" t="s">
        <v>34</v>
      </c>
      <c r="B11973" s="44" t="s">
        <v>21</v>
      </c>
      <c r="C11973" s="44" t="s">
        <v>57</v>
      </c>
      <c r="D11973" s="43">
        <v>1208420.2339999999</v>
      </c>
      <c r="E11973" s="43">
        <v>-45804.044999999998</v>
      </c>
      <c r="F11973" s="45">
        <v>-104710</v>
      </c>
      <c r="G11973" s="45">
        <v>-26790</v>
      </c>
      <c r="H11973" s="45">
        <v>-64480</v>
      </c>
      <c r="I11973" s="55">
        <f>pro[[#This Row],[Admin expenses 3]]+pro[[#This Row],[Admin expenses 2]]+pro[[#This Row],[Admin expenses 1]]+pro[[#This Row],[COGS]]</f>
        <v>-241784.04499999998</v>
      </c>
      <c r="J11973" s="55">
        <f>pro[[#This Row],[Revenue]]+pro[[#This Row],[AdminExp]]</f>
        <v>966636.18900000001</v>
      </c>
      <c r="K11973" s="83">
        <f>pro[[#This Row],[Profit]]/pro[[#This Row],[Revenue]]</f>
        <v>0.79991724882024784</v>
      </c>
      <c r="L11973" s="56">
        <f t="shared" si="187"/>
        <v>11</v>
      </c>
      <c r="M11973" s="82" t="str">
        <f>"Q"&amp;" "&amp;VLOOKUP(pro[[#This Row],[Period]],Mapping!A:B,2,0)</f>
        <v>Q 4</v>
      </c>
      <c r="N11973"/>
    </row>
    <row r="11974" spans="1:14" ht="14.25" x14ac:dyDescent="0.2">
      <c r="A11974" s="44" t="s">
        <v>34</v>
      </c>
      <c r="B11974" s="44" t="s">
        <v>21</v>
      </c>
      <c r="C11974" s="44" t="s">
        <v>57</v>
      </c>
      <c r="D11974" s="43">
        <v>35839.209000000003</v>
      </c>
      <c r="E11974" s="43">
        <v>-2431.3870000000002</v>
      </c>
      <c r="F11974" s="45">
        <v>-80720</v>
      </c>
      <c r="G11974" s="45">
        <v>-102550</v>
      </c>
      <c r="H11974" s="45">
        <v>-23750</v>
      </c>
      <c r="I11974" s="55">
        <f>pro[[#This Row],[Admin expenses 3]]+pro[[#This Row],[Admin expenses 2]]+pro[[#This Row],[Admin expenses 1]]+pro[[#This Row],[COGS]]</f>
        <v>-209451.38699999999</v>
      </c>
      <c r="J11974" s="55">
        <f>pro[[#This Row],[Revenue]]+pro[[#This Row],[AdminExp]]</f>
        <v>-173612.17799999999</v>
      </c>
      <c r="K11974" s="83">
        <f>pro[[#This Row],[Profit]]/pro[[#This Row],[Revenue]]</f>
        <v>-4.8441967008814277</v>
      </c>
      <c r="L11974" s="56">
        <f t="shared" si="187"/>
        <v>11</v>
      </c>
      <c r="M11974" s="82" t="str">
        <f>"Q"&amp;" "&amp;VLOOKUP(pro[[#This Row],[Period]],Mapping!A:B,2,0)</f>
        <v>Q 4</v>
      </c>
      <c r="N11974"/>
    </row>
    <row r="11975" spans="1:14" ht="14.25" x14ac:dyDescent="0.2">
      <c r="A11975" s="44" t="s">
        <v>34</v>
      </c>
      <c r="B11975" s="44" t="s">
        <v>21</v>
      </c>
      <c r="C11975" s="44" t="s">
        <v>57</v>
      </c>
      <c r="D11975" s="43">
        <v>145035.99599999998</v>
      </c>
      <c r="E11975" s="43">
        <v>-6423.06</v>
      </c>
      <c r="F11975" s="45">
        <v>-84310</v>
      </c>
      <c r="G11975" s="45">
        <v>-85110</v>
      </c>
      <c r="H11975" s="45">
        <v>-79150</v>
      </c>
      <c r="I11975" s="55">
        <f>pro[[#This Row],[Admin expenses 3]]+pro[[#This Row],[Admin expenses 2]]+pro[[#This Row],[Admin expenses 1]]+pro[[#This Row],[COGS]]</f>
        <v>-254993.06</v>
      </c>
      <c r="J11975" s="55">
        <f>pro[[#This Row],[Revenue]]+pro[[#This Row],[AdminExp]]</f>
        <v>-109957.06400000001</v>
      </c>
      <c r="K11975" s="83">
        <f>pro[[#This Row],[Profit]]/pro[[#This Row],[Revenue]]</f>
        <v>-0.75813637326281413</v>
      </c>
      <c r="L11975" s="56">
        <f t="shared" si="187"/>
        <v>11</v>
      </c>
      <c r="M11975" s="82" t="str">
        <f>"Q"&amp;" "&amp;VLOOKUP(pro[[#This Row],[Period]],Mapping!A:B,2,0)</f>
        <v>Q 4</v>
      </c>
      <c r="N11975"/>
    </row>
    <row r="11976" spans="1:14" ht="14.25" x14ac:dyDescent="0.2">
      <c r="A11976" s="44" t="s">
        <v>34</v>
      </c>
      <c r="B11976" s="44" t="s">
        <v>21</v>
      </c>
      <c r="C11976" s="44" t="s">
        <v>57</v>
      </c>
      <c r="D11976" s="43">
        <v>613559.21199999994</v>
      </c>
      <c r="E11976" s="43">
        <v>-35352.407999999996</v>
      </c>
      <c r="F11976" s="45">
        <v>-73350</v>
      </c>
      <c r="G11976" s="45">
        <v>-64280</v>
      </c>
      <c r="H11976" s="45">
        <v>-76870</v>
      </c>
      <c r="I11976" s="55">
        <f>pro[[#This Row],[Admin expenses 3]]+pro[[#This Row],[Admin expenses 2]]+pro[[#This Row],[Admin expenses 1]]+pro[[#This Row],[COGS]]</f>
        <v>-249852.408</v>
      </c>
      <c r="J11976" s="55">
        <f>pro[[#This Row],[Revenue]]+pro[[#This Row],[AdminExp]]</f>
        <v>363706.80399999995</v>
      </c>
      <c r="K11976" s="83">
        <f>pro[[#This Row],[Profit]]/pro[[#This Row],[Revenue]]</f>
        <v>0.59278191393204926</v>
      </c>
      <c r="L11976" s="56">
        <f t="shared" si="187"/>
        <v>11</v>
      </c>
      <c r="M11976" s="82" t="str">
        <f>"Q"&amp;" "&amp;VLOOKUP(pro[[#This Row],[Period]],Mapping!A:B,2,0)</f>
        <v>Q 4</v>
      </c>
      <c r="N11976"/>
    </row>
    <row r="11977" spans="1:14" ht="14.25" x14ac:dyDescent="0.2">
      <c r="A11977" s="44" t="s">
        <v>34</v>
      </c>
      <c r="B11977" s="44" t="s">
        <v>21</v>
      </c>
      <c r="C11977" s="44" t="s">
        <v>57</v>
      </c>
      <c r="D11977" s="43">
        <v>103054.65099999998</v>
      </c>
      <c r="E11977" s="43">
        <v>-28324.009000000002</v>
      </c>
      <c r="F11977" s="45">
        <v>-19400</v>
      </c>
      <c r="G11977" s="45">
        <v>-80530</v>
      </c>
      <c r="H11977" s="45">
        <v>-21350</v>
      </c>
      <c r="I11977" s="55">
        <f>pro[[#This Row],[Admin expenses 3]]+pro[[#This Row],[Admin expenses 2]]+pro[[#This Row],[Admin expenses 1]]+pro[[#This Row],[COGS]]</f>
        <v>-149604.00899999999</v>
      </c>
      <c r="J11977" s="55">
        <f>pro[[#This Row],[Revenue]]+pro[[#This Row],[AdminExp]]</f>
        <v>-46549.358000000007</v>
      </c>
      <c r="K11977" s="83">
        <f>pro[[#This Row],[Profit]]/pro[[#This Row],[Revenue]]</f>
        <v>-0.45169584825434045</v>
      </c>
      <c r="L11977" s="56">
        <f t="shared" si="187"/>
        <v>11</v>
      </c>
      <c r="M11977" s="82" t="str">
        <f>"Q"&amp;" "&amp;VLOOKUP(pro[[#This Row],[Period]],Mapping!A:B,2,0)</f>
        <v>Q 4</v>
      </c>
      <c r="N11977"/>
    </row>
    <row r="11978" spans="1:14" ht="14.25" x14ac:dyDescent="0.2">
      <c r="A11978" s="44" t="s">
        <v>34</v>
      </c>
      <c r="B11978" s="44" t="s">
        <v>21</v>
      </c>
      <c r="C11978" s="44" t="s">
        <v>57</v>
      </c>
      <c r="D11978" s="43">
        <v>128089.75199999998</v>
      </c>
      <c r="E11978" s="43">
        <v>-11280.772999999999</v>
      </c>
      <c r="F11978" s="45">
        <v>-25990</v>
      </c>
      <c r="G11978" s="45">
        <v>-95510</v>
      </c>
      <c r="H11978" s="45">
        <v>-43620</v>
      </c>
      <c r="I11978" s="55">
        <f>pro[[#This Row],[Admin expenses 3]]+pro[[#This Row],[Admin expenses 2]]+pro[[#This Row],[Admin expenses 1]]+pro[[#This Row],[COGS]]</f>
        <v>-176400.77299999999</v>
      </c>
      <c r="J11978" s="55">
        <f>pro[[#This Row],[Revenue]]+pro[[#This Row],[AdminExp]]</f>
        <v>-48311.021000000008</v>
      </c>
      <c r="K11978" s="83">
        <f>pro[[#This Row],[Profit]]/pro[[#This Row],[Revenue]]</f>
        <v>-0.37716538790706705</v>
      </c>
      <c r="L11978" s="56">
        <f t="shared" si="187"/>
        <v>11</v>
      </c>
      <c r="M11978" s="82" t="str">
        <f>"Q"&amp;" "&amp;VLOOKUP(pro[[#This Row],[Period]],Mapping!A:B,2,0)</f>
        <v>Q 4</v>
      </c>
      <c r="N11978"/>
    </row>
    <row r="11979" spans="1:14" ht="14.25" x14ac:dyDescent="0.2">
      <c r="A11979" s="44" t="s">
        <v>34</v>
      </c>
      <c r="B11979" s="44" t="s">
        <v>21</v>
      </c>
      <c r="C11979" s="44" t="s">
        <v>57</v>
      </c>
      <c r="D11979" s="43">
        <v>164976.791</v>
      </c>
      <c r="E11979" s="43">
        <v>-13070.833999999999</v>
      </c>
      <c r="F11979" s="45">
        <v>-74830</v>
      </c>
      <c r="G11979" s="45">
        <v>-41310</v>
      </c>
      <c r="H11979" s="45">
        <v>-79840</v>
      </c>
      <c r="I11979" s="55">
        <f>pro[[#This Row],[Admin expenses 3]]+pro[[#This Row],[Admin expenses 2]]+pro[[#This Row],[Admin expenses 1]]+pro[[#This Row],[COGS]]</f>
        <v>-209050.834</v>
      </c>
      <c r="J11979" s="55">
        <f>pro[[#This Row],[Revenue]]+pro[[#This Row],[AdminExp]]</f>
        <v>-44074.043000000005</v>
      </c>
      <c r="K11979" s="83">
        <f>pro[[#This Row],[Profit]]/pro[[#This Row],[Revenue]]</f>
        <v>-0.26715299002269965</v>
      </c>
      <c r="L11979" s="56">
        <f t="shared" si="187"/>
        <v>11</v>
      </c>
      <c r="M11979" s="82" t="str">
        <f>"Q"&amp;" "&amp;VLOOKUP(pro[[#This Row],[Period]],Mapping!A:B,2,0)</f>
        <v>Q 4</v>
      </c>
      <c r="N11979"/>
    </row>
    <row r="11980" spans="1:14" ht="14.25" x14ac:dyDescent="0.2">
      <c r="A11980" s="44" t="s">
        <v>34</v>
      </c>
      <c r="B11980" s="44" t="s">
        <v>21</v>
      </c>
      <c r="C11980" s="44" t="s">
        <v>57</v>
      </c>
      <c r="D11980" s="43">
        <v>159391.70099999997</v>
      </c>
      <c r="E11980" s="43">
        <v>-10077.081</v>
      </c>
      <c r="F11980" s="45">
        <v>-66460</v>
      </c>
      <c r="G11980" s="45">
        <v>-59970</v>
      </c>
      <c r="H11980" s="45">
        <v>-38780</v>
      </c>
      <c r="I11980" s="55">
        <f>pro[[#This Row],[Admin expenses 3]]+pro[[#This Row],[Admin expenses 2]]+pro[[#This Row],[Admin expenses 1]]+pro[[#This Row],[COGS]]</f>
        <v>-175287.08100000001</v>
      </c>
      <c r="J11980" s="55">
        <f>pro[[#This Row],[Revenue]]+pro[[#This Row],[AdminExp]]</f>
        <v>-15895.380000000034</v>
      </c>
      <c r="K11980" s="83">
        <f>pro[[#This Row],[Profit]]/pro[[#This Row],[Revenue]]</f>
        <v>-9.9725267377628629E-2</v>
      </c>
      <c r="L11980" s="56">
        <f t="shared" si="187"/>
        <v>11</v>
      </c>
      <c r="M11980" s="82" t="str">
        <f>"Q"&amp;" "&amp;VLOOKUP(pro[[#This Row],[Period]],Mapping!A:B,2,0)</f>
        <v>Q 4</v>
      </c>
      <c r="N11980"/>
    </row>
    <row r="11981" spans="1:14" ht="14.25" x14ac:dyDescent="0.2">
      <c r="A11981" s="44" t="s">
        <v>34</v>
      </c>
      <c r="B11981" s="44" t="s">
        <v>21</v>
      </c>
      <c r="C11981" s="44" t="s">
        <v>57</v>
      </c>
      <c r="D11981" s="43">
        <v>19258.819999999996</v>
      </c>
      <c r="E11981" s="43">
        <v>-23594.948999999997</v>
      </c>
      <c r="F11981" s="45">
        <v>-71690</v>
      </c>
      <c r="G11981" s="45">
        <v>-76230</v>
      </c>
      <c r="H11981" s="45">
        <v>-70320</v>
      </c>
      <c r="I11981" s="55">
        <f>pro[[#This Row],[Admin expenses 3]]+pro[[#This Row],[Admin expenses 2]]+pro[[#This Row],[Admin expenses 1]]+pro[[#This Row],[COGS]]</f>
        <v>-241834.94899999999</v>
      </c>
      <c r="J11981" s="55">
        <f>pro[[#This Row],[Revenue]]+pro[[#This Row],[AdminExp]]</f>
        <v>-222576.12899999999</v>
      </c>
      <c r="K11981" s="83">
        <f>pro[[#This Row],[Profit]]/pro[[#This Row],[Revenue]]</f>
        <v>-11.557101058112597</v>
      </c>
      <c r="L11981" s="56">
        <f t="shared" si="187"/>
        <v>11</v>
      </c>
      <c r="M11981" s="82" t="str">
        <f>"Q"&amp;" "&amp;VLOOKUP(pro[[#This Row],[Period]],Mapping!A:B,2,0)</f>
        <v>Q 4</v>
      </c>
      <c r="N11981"/>
    </row>
    <row r="11982" spans="1:14" ht="14.25" x14ac:dyDescent="0.2">
      <c r="A11982" s="44" t="s">
        <v>34</v>
      </c>
      <c r="B11982" s="44" t="s">
        <v>21</v>
      </c>
      <c r="C11982" s="44" t="s">
        <v>57</v>
      </c>
      <c r="D11982" s="43">
        <v>55959.315999999999</v>
      </c>
      <c r="E11982" s="43">
        <v>-81304.866999999998</v>
      </c>
      <c r="F11982" s="45">
        <v>-99070</v>
      </c>
      <c r="G11982" s="45">
        <v>-71470</v>
      </c>
      <c r="H11982" s="45">
        <v>-105760</v>
      </c>
      <c r="I11982" s="55">
        <f>pro[[#This Row],[Admin expenses 3]]+pro[[#This Row],[Admin expenses 2]]+pro[[#This Row],[Admin expenses 1]]+pro[[#This Row],[COGS]]</f>
        <v>-357604.86699999997</v>
      </c>
      <c r="J11982" s="55">
        <f>pro[[#This Row],[Revenue]]+pro[[#This Row],[AdminExp]]</f>
        <v>-301645.55099999998</v>
      </c>
      <c r="K11982" s="83">
        <f>pro[[#This Row],[Profit]]/pro[[#This Row],[Revenue]]</f>
        <v>-5.3904438538884207</v>
      </c>
      <c r="L11982" s="56">
        <f t="shared" si="187"/>
        <v>11</v>
      </c>
      <c r="M11982" s="82" t="str">
        <f>"Q"&amp;" "&amp;VLOOKUP(pro[[#This Row],[Period]],Mapping!A:B,2,0)</f>
        <v>Q 4</v>
      </c>
      <c r="N11982"/>
    </row>
    <row r="11983" spans="1:14" ht="14.25" x14ac:dyDescent="0.2">
      <c r="A11983" s="44" t="s">
        <v>34</v>
      </c>
      <c r="B11983" s="44" t="s">
        <v>21</v>
      </c>
      <c r="C11983" s="44" t="s">
        <v>57</v>
      </c>
      <c r="D11983" s="43">
        <v>64533.749000000003</v>
      </c>
      <c r="E11983" s="43">
        <v>-51655.358999999997</v>
      </c>
      <c r="F11983" s="45">
        <v>-19300</v>
      </c>
      <c r="G11983" s="45">
        <v>-85710</v>
      </c>
      <c r="H11983" s="45">
        <v>-26040</v>
      </c>
      <c r="I11983" s="55">
        <f>pro[[#This Row],[Admin expenses 3]]+pro[[#This Row],[Admin expenses 2]]+pro[[#This Row],[Admin expenses 1]]+pro[[#This Row],[COGS]]</f>
        <v>-182705.359</v>
      </c>
      <c r="J11983" s="55">
        <f>pro[[#This Row],[Revenue]]+pro[[#This Row],[AdminExp]]</f>
        <v>-118171.60999999999</v>
      </c>
      <c r="K11983" s="83">
        <f>pro[[#This Row],[Profit]]/pro[[#This Row],[Revenue]]</f>
        <v>-1.8311598478495335</v>
      </c>
      <c r="L11983" s="56">
        <f t="shared" si="187"/>
        <v>11</v>
      </c>
      <c r="M11983" s="82" t="str">
        <f>"Q"&amp;" "&amp;VLOOKUP(pro[[#This Row],[Period]],Mapping!A:B,2,0)</f>
        <v>Q 4</v>
      </c>
      <c r="N11983"/>
    </row>
    <row r="11984" spans="1:14" ht="14.25" x14ac:dyDescent="0.2">
      <c r="A11984" s="44" t="s">
        <v>34</v>
      </c>
      <c r="B11984" s="44" t="s">
        <v>21</v>
      </c>
      <c r="C11984" s="44" t="s">
        <v>57</v>
      </c>
      <c r="D11984" s="43">
        <v>50042.537999999993</v>
      </c>
      <c r="E11984" s="43">
        <v>-102454.57599999999</v>
      </c>
      <c r="F11984" s="45">
        <v>-102250</v>
      </c>
      <c r="G11984" s="45">
        <v>-51610</v>
      </c>
      <c r="H11984" s="45">
        <v>-38650</v>
      </c>
      <c r="I11984" s="55">
        <f>pro[[#This Row],[Admin expenses 3]]+pro[[#This Row],[Admin expenses 2]]+pro[[#This Row],[Admin expenses 1]]+pro[[#This Row],[COGS]]</f>
        <v>-294964.576</v>
      </c>
      <c r="J11984" s="55">
        <f>pro[[#This Row],[Revenue]]+pro[[#This Row],[AdminExp]]</f>
        <v>-244922.038</v>
      </c>
      <c r="K11984" s="83">
        <f>pro[[#This Row],[Profit]]/pro[[#This Row],[Revenue]]</f>
        <v>-4.8942769049803196</v>
      </c>
      <c r="L11984" s="56">
        <f t="shared" si="187"/>
        <v>11</v>
      </c>
      <c r="M11984" s="82" t="str">
        <f>"Q"&amp;" "&amp;VLOOKUP(pro[[#This Row],[Period]],Mapping!A:B,2,0)</f>
        <v>Q 4</v>
      </c>
      <c r="N11984"/>
    </row>
    <row r="11985" spans="1:14" ht="14.25" x14ac:dyDescent="0.2">
      <c r="A11985" s="44" t="s">
        <v>34</v>
      </c>
      <c r="B11985" s="44" t="s">
        <v>21</v>
      </c>
      <c r="C11985" s="44" t="s">
        <v>57</v>
      </c>
      <c r="D11985" s="43">
        <v>28723.967999999997</v>
      </c>
      <c r="E11985" s="43">
        <v>-63578.024999999994</v>
      </c>
      <c r="F11985" s="45">
        <v>-78350</v>
      </c>
      <c r="G11985" s="45">
        <v>-22370</v>
      </c>
      <c r="H11985" s="45">
        <v>-13290</v>
      </c>
      <c r="I11985" s="55">
        <f>pro[[#This Row],[Admin expenses 3]]+pro[[#This Row],[Admin expenses 2]]+pro[[#This Row],[Admin expenses 1]]+pro[[#This Row],[COGS]]</f>
        <v>-177588.02499999999</v>
      </c>
      <c r="J11985" s="55">
        <f>pro[[#This Row],[Revenue]]+pro[[#This Row],[AdminExp]]</f>
        <v>-148864.057</v>
      </c>
      <c r="K11985" s="83">
        <f>pro[[#This Row],[Profit]]/pro[[#This Row],[Revenue]]</f>
        <v>-5.1825728604070305</v>
      </c>
      <c r="L11985" s="56">
        <f t="shared" si="187"/>
        <v>11</v>
      </c>
      <c r="M11985" s="82" t="str">
        <f>"Q"&amp;" "&amp;VLOOKUP(pro[[#This Row],[Period]],Mapping!A:B,2,0)</f>
        <v>Q 4</v>
      </c>
      <c r="N11985"/>
    </row>
    <row r="11986" spans="1:14" ht="14.25" x14ac:dyDescent="0.2">
      <c r="A11986" s="44" t="s">
        <v>34</v>
      </c>
      <c r="B11986" s="44" t="s">
        <v>21</v>
      </c>
      <c r="C11986" s="44" t="s">
        <v>57</v>
      </c>
      <c r="D11986" s="43">
        <v>196280.24499999997</v>
      </c>
      <c r="E11986" s="43">
        <v>-335046.60699999996</v>
      </c>
      <c r="F11986" s="45">
        <v>-92110</v>
      </c>
      <c r="G11986" s="45">
        <v>-52880</v>
      </c>
      <c r="H11986" s="45">
        <v>-88520</v>
      </c>
      <c r="I11986" s="55">
        <f>pro[[#This Row],[Admin expenses 3]]+pro[[#This Row],[Admin expenses 2]]+pro[[#This Row],[Admin expenses 1]]+pro[[#This Row],[COGS]]</f>
        <v>-568556.60699999996</v>
      </c>
      <c r="J11986" s="55">
        <f>pro[[#This Row],[Revenue]]+pro[[#This Row],[AdminExp]]</f>
        <v>-372276.36199999996</v>
      </c>
      <c r="K11986" s="83">
        <f>pro[[#This Row],[Profit]]/pro[[#This Row],[Revenue]]</f>
        <v>-1.8966573126093256</v>
      </c>
      <c r="L11986" s="56">
        <f t="shared" si="187"/>
        <v>11</v>
      </c>
      <c r="M11986" s="82" t="str">
        <f>"Q"&amp;" "&amp;VLOOKUP(pro[[#This Row],[Period]],Mapping!A:B,2,0)</f>
        <v>Q 4</v>
      </c>
      <c r="N11986"/>
    </row>
    <row r="11987" spans="1:14" ht="14.25" x14ac:dyDescent="0.2">
      <c r="A11987" s="44" t="s">
        <v>34</v>
      </c>
      <c r="B11987" s="44" t="s">
        <v>21</v>
      </c>
      <c r="C11987" s="44" t="s">
        <v>57</v>
      </c>
      <c r="D11987" s="43">
        <v>195676.95699999999</v>
      </c>
      <c r="E11987" s="43">
        <v>-202966.40700000001</v>
      </c>
      <c r="F11987" s="45">
        <v>-23750</v>
      </c>
      <c r="G11987" s="45">
        <v>-69380</v>
      </c>
      <c r="H11987" s="45">
        <v>-52830</v>
      </c>
      <c r="I11987" s="55">
        <f>pro[[#This Row],[Admin expenses 3]]+pro[[#This Row],[Admin expenses 2]]+pro[[#This Row],[Admin expenses 1]]+pro[[#This Row],[COGS]]</f>
        <v>-348926.40700000001</v>
      </c>
      <c r="J11987" s="55">
        <f>pro[[#This Row],[Revenue]]+pro[[#This Row],[AdminExp]]</f>
        <v>-153249.45000000001</v>
      </c>
      <c r="K11987" s="83">
        <f>pro[[#This Row],[Profit]]/pro[[#This Row],[Revenue]]</f>
        <v>-0.78317576248898846</v>
      </c>
      <c r="L11987" s="56">
        <f t="shared" si="187"/>
        <v>11</v>
      </c>
      <c r="M11987" s="82" t="str">
        <f>"Q"&amp;" "&amp;VLOOKUP(pro[[#This Row],[Period]],Mapping!A:B,2,0)</f>
        <v>Q 4</v>
      </c>
      <c r="N11987"/>
    </row>
    <row r="11988" spans="1:14" ht="14.25" x14ac:dyDescent="0.2">
      <c r="A11988" s="44" t="s">
        <v>34</v>
      </c>
      <c r="B11988" s="44" t="s">
        <v>21</v>
      </c>
      <c r="C11988" s="44" t="s">
        <v>57</v>
      </c>
      <c r="D11988" s="43">
        <v>4875.2269999999999</v>
      </c>
      <c r="E11988" s="43">
        <v>-3718.4629999999993</v>
      </c>
      <c r="F11988" s="45">
        <v>-89190</v>
      </c>
      <c r="G11988" s="45">
        <v>-27130</v>
      </c>
      <c r="H11988" s="45">
        <v>-17440</v>
      </c>
      <c r="I11988" s="55">
        <f>pro[[#This Row],[Admin expenses 3]]+pro[[#This Row],[Admin expenses 2]]+pro[[#This Row],[Admin expenses 1]]+pro[[#This Row],[COGS]]</f>
        <v>-137478.46299999999</v>
      </c>
      <c r="J11988" s="55">
        <f>pro[[#This Row],[Revenue]]+pro[[#This Row],[AdminExp]]</f>
        <v>-132603.23599999998</v>
      </c>
      <c r="K11988" s="83">
        <f>pro[[#This Row],[Profit]]/pro[[#This Row],[Revenue]]</f>
        <v>-27.199397279347192</v>
      </c>
      <c r="L11988" s="56">
        <f t="shared" si="187"/>
        <v>11</v>
      </c>
      <c r="M11988" s="82" t="str">
        <f>"Q"&amp;" "&amp;VLOOKUP(pro[[#This Row],[Period]],Mapping!A:B,2,0)</f>
        <v>Q 4</v>
      </c>
      <c r="N11988"/>
    </row>
    <row r="11989" spans="1:14" ht="14.25" x14ac:dyDescent="0.2">
      <c r="A11989" s="44" t="s">
        <v>34</v>
      </c>
      <c r="B11989" s="44" t="s">
        <v>21</v>
      </c>
      <c r="C11989" s="44" t="s">
        <v>58</v>
      </c>
      <c r="D11989" s="43">
        <v>35727.229999999996</v>
      </c>
      <c r="E11989" s="43">
        <v>-14009.260999999999</v>
      </c>
      <c r="F11989" s="45">
        <v>-49590</v>
      </c>
      <c r="G11989" s="45">
        <v>-54060</v>
      </c>
      <c r="H11989" s="45">
        <v>-108130</v>
      </c>
      <c r="I11989" s="55">
        <f>pro[[#This Row],[Admin expenses 3]]+pro[[#This Row],[Admin expenses 2]]+pro[[#This Row],[Admin expenses 1]]+pro[[#This Row],[COGS]]</f>
        <v>-225789.261</v>
      </c>
      <c r="J11989" s="55">
        <f>pro[[#This Row],[Revenue]]+pro[[#This Row],[AdminExp]]</f>
        <v>-190062.03100000002</v>
      </c>
      <c r="K11989" s="83">
        <f>pro[[#This Row],[Profit]]/pro[[#This Row],[Revenue]]</f>
        <v>-5.3198087565142904</v>
      </c>
      <c r="L11989" s="56">
        <f t="shared" si="187"/>
        <v>11</v>
      </c>
      <c r="M11989" s="82" t="str">
        <f>"Q"&amp;" "&amp;VLOOKUP(pro[[#This Row],[Period]],Mapping!A:B,2,0)</f>
        <v>Q 4</v>
      </c>
      <c r="N11989"/>
    </row>
    <row r="11990" spans="1:14" ht="14.25" x14ac:dyDescent="0.2">
      <c r="A11990" s="44" t="s">
        <v>34</v>
      </c>
      <c r="B11990" s="44" t="s">
        <v>21</v>
      </c>
      <c r="C11990" s="44" t="s">
        <v>59</v>
      </c>
      <c r="D11990" s="43">
        <v>25670.742999999999</v>
      </c>
      <c r="E11990" s="43">
        <v>-10748.415999999999</v>
      </c>
      <c r="F11990" s="45">
        <v>-26500</v>
      </c>
      <c r="G11990" s="45">
        <v>-19250</v>
      </c>
      <c r="H11990" s="45">
        <v>-58880</v>
      </c>
      <c r="I11990" s="55">
        <f>pro[[#This Row],[Admin expenses 3]]+pro[[#This Row],[Admin expenses 2]]+pro[[#This Row],[Admin expenses 1]]+pro[[#This Row],[COGS]]</f>
        <v>-115378.416</v>
      </c>
      <c r="J11990" s="55">
        <f>pro[[#This Row],[Revenue]]+pro[[#This Row],[AdminExp]]</f>
        <v>-89707.672999999995</v>
      </c>
      <c r="K11990" s="83">
        <f>pro[[#This Row],[Profit]]/pro[[#This Row],[Revenue]]</f>
        <v>-3.4945491449156729</v>
      </c>
      <c r="L11990" s="56">
        <f t="shared" si="187"/>
        <v>11</v>
      </c>
      <c r="M11990" s="82" t="str">
        <f>"Q"&amp;" "&amp;VLOOKUP(pro[[#This Row],[Period]],Mapping!A:B,2,0)</f>
        <v>Q 4</v>
      </c>
      <c r="N11990"/>
    </row>
    <row r="11991" spans="1:14" ht="14.25" x14ac:dyDescent="0.2">
      <c r="A11991" s="44" t="s">
        <v>34</v>
      </c>
      <c r="B11991" s="44" t="s">
        <v>21</v>
      </c>
      <c r="C11991" s="44" t="s">
        <v>57</v>
      </c>
      <c r="D11991" s="43">
        <v>17283.895999999997</v>
      </c>
      <c r="E11991" s="43">
        <v>-26106.696000000004</v>
      </c>
      <c r="F11991" s="45">
        <v>-49750</v>
      </c>
      <c r="G11991" s="45">
        <v>-107040</v>
      </c>
      <c r="H11991" s="45">
        <v>-75790</v>
      </c>
      <c r="I11991" s="55">
        <f>pro[[#This Row],[Admin expenses 3]]+pro[[#This Row],[Admin expenses 2]]+pro[[#This Row],[Admin expenses 1]]+pro[[#This Row],[COGS]]</f>
        <v>-258686.696</v>
      </c>
      <c r="J11991" s="55">
        <f>pro[[#This Row],[Revenue]]+pro[[#This Row],[AdminExp]]</f>
        <v>-241402.8</v>
      </c>
      <c r="K11991" s="83">
        <f>pro[[#This Row],[Profit]]/pro[[#This Row],[Revenue]]</f>
        <v>-13.966920421182818</v>
      </c>
      <c r="L11991" s="56">
        <f t="shared" si="187"/>
        <v>11</v>
      </c>
      <c r="M11991" s="82" t="str">
        <f>"Q"&amp;" "&amp;VLOOKUP(pro[[#This Row],[Period]],Mapping!A:B,2,0)</f>
        <v>Q 4</v>
      </c>
      <c r="N11991"/>
    </row>
    <row r="11992" spans="1:14" ht="14.25" x14ac:dyDescent="0.2">
      <c r="A11992" s="44" t="s">
        <v>34</v>
      </c>
      <c r="B11992" s="44" t="s">
        <v>21</v>
      </c>
      <c r="C11992" s="44" t="s">
        <v>57</v>
      </c>
      <c r="D11992" s="43">
        <v>63524.712999999996</v>
      </c>
      <c r="E11992" s="43">
        <v>-55866.950999999994</v>
      </c>
      <c r="F11992" s="45">
        <v>-40470</v>
      </c>
      <c r="G11992" s="45">
        <v>-43950</v>
      </c>
      <c r="H11992" s="45">
        <v>-38070</v>
      </c>
      <c r="I11992" s="55">
        <f>pro[[#This Row],[Admin expenses 3]]+pro[[#This Row],[Admin expenses 2]]+pro[[#This Row],[Admin expenses 1]]+pro[[#This Row],[COGS]]</f>
        <v>-178356.951</v>
      </c>
      <c r="J11992" s="55">
        <f>pro[[#This Row],[Revenue]]+pro[[#This Row],[AdminExp]]</f>
        <v>-114832.23800000001</v>
      </c>
      <c r="K11992" s="83">
        <f>pro[[#This Row],[Profit]]/pro[[#This Row],[Revenue]]</f>
        <v>-1.8076781865980256</v>
      </c>
      <c r="L11992" s="56">
        <f t="shared" si="187"/>
        <v>11</v>
      </c>
      <c r="M11992" s="82" t="str">
        <f>"Q"&amp;" "&amp;VLOOKUP(pro[[#This Row],[Period]],Mapping!A:B,2,0)</f>
        <v>Q 4</v>
      </c>
      <c r="N11992"/>
    </row>
    <row r="11993" spans="1:14" ht="14.25" x14ac:dyDescent="0.2">
      <c r="A11993" s="44" t="s">
        <v>34</v>
      </c>
      <c r="B11993" s="44" t="s">
        <v>21</v>
      </c>
      <c r="C11993" s="44" t="s">
        <v>57</v>
      </c>
      <c r="D11993" s="43">
        <v>57616.656999999992</v>
      </c>
      <c r="E11993" s="43">
        <v>-97273.603000000003</v>
      </c>
      <c r="F11993" s="45">
        <v>-45300</v>
      </c>
      <c r="G11993" s="45">
        <v>-20520</v>
      </c>
      <c r="H11993" s="45">
        <v>-66400</v>
      </c>
      <c r="I11993" s="55">
        <f>pro[[#This Row],[Admin expenses 3]]+pro[[#This Row],[Admin expenses 2]]+pro[[#This Row],[Admin expenses 1]]+pro[[#This Row],[COGS]]</f>
        <v>-229493.603</v>
      </c>
      <c r="J11993" s="55">
        <f>pro[[#This Row],[Revenue]]+pro[[#This Row],[AdminExp]]</f>
        <v>-171876.946</v>
      </c>
      <c r="K11993" s="83">
        <f>pro[[#This Row],[Profit]]/pro[[#This Row],[Revenue]]</f>
        <v>-2.9831120885753579</v>
      </c>
      <c r="L11993" s="56">
        <f t="shared" si="187"/>
        <v>11</v>
      </c>
      <c r="M11993" s="82" t="str">
        <f>"Q"&amp;" "&amp;VLOOKUP(pro[[#This Row],[Period]],Mapping!A:B,2,0)</f>
        <v>Q 4</v>
      </c>
      <c r="N11993"/>
    </row>
    <row r="11994" spans="1:14" ht="14.25" x14ac:dyDescent="0.2">
      <c r="A11994" s="44" t="s">
        <v>34</v>
      </c>
      <c r="B11994" s="44" t="s">
        <v>21</v>
      </c>
      <c r="C11994" s="44" t="s">
        <v>57</v>
      </c>
      <c r="D11994" s="43">
        <v>17678.331999999999</v>
      </c>
      <c r="E11994" s="43">
        <v>-29831.662</v>
      </c>
      <c r="F11994" s="45">
        <v>-12420</v>
      </c>
      <c r="G11994" s="45">
        <v>-59450</v>
      </c>
      <c r="H11994" s="45">
        <v>-33590</v>
      </c>
      <c r="I11994" s="55">
        <f>pro[[#This Row],[Admin expenses 3]]+pro[[#This Row],[Admin expenses 2]]+pro[[#This Row],[Admin expenses 1]]+pro[[#This Row],[COGS]]</f>
        <v>-135291.66200000001</v>
      </c>
      <c r="J11994" s="55">
        <f>pro[[#This Row],[Revenue]]+pro[[#This Row],[AdminExp]]</f>
        <v>-117613.33000000002</v>
      </c>
      <c r="K11994" s="83">
        <f>pro[[#This Row],[Profit]]/pro[[#This Row],[Revenue]]</f>
        <v>-6.6529653363224552</v>
      </c>
      <c r="L11994" s="56">
        <f t="shared" si="187"/>
        <v>11</v>
      </c>
      <c r="M11994" s="82" t="str">
        <f>"Q"&amp;" "&amp;VLOOKUP(pro[[#This Row],[Period]],Mapping!A:B,2,0)</f>
        <v>Q 4</v>
      </c>
      <c r="N11994"/>
    </row>
    <row r="11995" spans="1:14" ht="14.25" x14ac:dyDescent="0.2">
      <c r="A11995" s="44" t="s">
        <v>34</v>
      </c>
      <c r="B11995" s="44" t="s">
        <v>21</v>
      </c>
      <c r="C11995" s="44" t="s">
        <v>57</v>
      </c>
      <c r="D11995" s="43">
        <v>-24166.799999999999</v>
      </c>
      <c r="E11995" s="43">
        <v>11853.120999999999</v>
      </c>
      <c r="F11995" s="45">
        <v>-37370</v>
      </c>
      <c r="G11995" s="45">
        <v>-32370</v>
      </c>
      <c r="H11995" s="45">
        <v>-107910</v>
      </c>
      <c r="I11995" s="55">
        <f>pro[[#This Row],[Admin expenses 3]]+pro[[#This Row],[Admin expenses 2]]+pro[[#This Row],[Admin expenses 1]]+pro[[#This Row],[COGS]]</f>
        <v>-165796.87900000002</v>
      </c>
      <c r="J11995" s="55">
        <f>pro[[#This Row],[Revenue]]+pro[[#This Row],[AdminExp]]</f>
        <v>-189963.679</v>
      </c>
      <c r="K11995" s="83">
        <f>pro[[#This Row],[Profit]]/pro[[#This Row],[Revenue]]</f>
        <v>7.860522659185329</v>
      </c>
      <c r="L11995" s="56">
        <f t="shared" si="187"/>
        <v>11</v>
      </c>
      <c r="M11995" s="82" t="str">
        <f>"Q"&amp;" "&amp;VLOOKUP(pro[[#This Row],[Period]],Mapping!A:B,2,0)</f>
        <v>Q 4</v>
      </c>
      <c r="N11995"/>
    </row>
    <row r="11996" spans="1:14" ht="14.25" x14ac:dyDescent="0.2">
      <c r="A11996" s="44" t="s">
        <v>34</v>
      </c>
      <c r="B11996" s="44" t="s">
        <v>21</v>
      </c>
      <c r="C11996" s="44" t="s">
        <v>58</v>
      </c>
      <c r="D11996" s="43">
        <v>84439.578999999998</v>
      </c>
      <c r="E11996" s="43">
        <v>-36865.912999999993</v>
      </c>
      <c r="F11996" s="45">
        <v>-95740</v>
      </c>
      <c r="G11996" s="45">
        <v>-81170</v>
      </c>
      <c r="H11996" s="45">
        <v>-49030</v>
      </c>
      <c r="I11996" s="55">
        <f>pro[[#This Row],[Admin expenses 3]]+pro[[#This Row],[Admin expenses 2]]+pro[[#This Row],[Admin expenses 1]]+pro[[#This Row],[COGS]]</f>
        <v>-262805.913</v>
      </c>
      <c r="J11996" s="55">
        <f>pro[[#This Row],[Revenue]]+pro[[#This Row],[AdminExp]]</f>
        <v>-178366.334</v>
      </c>
      <c r="K11996" s="83">
        <f>pro[[#This Row],[Profit]]/pro[[#This Row],[Revenue]]</f>
        <v>-2.1123546103895188</v>
      </c>
      <c r="L11996" s="56">
        <f t="shared" si="187"/>
        <v>11</v>
      </c>
      <c r="M11996" s="82" t="str">
        <f>"Q"&amp;" "&amp;VLOOKUP(pro[[#This Row],[Period]],Mapping!A:B,2,0)</f>
        <v>Q 4</v>
      </c>
      <c r="N11996"/>
    </row>
    <row r="11997" spans="1:14" ht="14.25" x14ac:dyDescent="0.2">
      <c r="A11997" s="44" t="s">
        <v>34</v>
      </c>
      <c r="B11997" s="44" t="s">
        <v>21</v>
      </c>
      <c r="C11997" s="44" t="s">
        <v>59</v>
      </c>
      <c r="D11997" s="43">
        <v>39307.176999999996</v>
      </c>
      <c r="E11997" s="43">
        <v>-71891.099000000002</v>
      </c>
      <c r="F11997" s="45">
        <v>-14880</v>
      </c>
      <c r="G11997" s="45">
        <v>-62390</v>
      </c>
      <c r="H11997" s="45">
        <v>-22800</v>
      </c>
      <c r="I11997" s="55">
        <f>pro[[#This Row],[Admin expenses 3]]+pro[[#This Row],[Admin expenses 2]]+pro[[#This Row],[Admin expenses 1]]+pro[[#This Row],[COGS]]</f>
        <v>-171961.09899999999</v>
      </c>
      <c r="J11997" s="55">
        <f>pro[[#This Row],[Revenue]]+pro[[#This Row],[AdminExp]]</f>
        <v>-132653.92199999999</v>
      </c>
      <c r="K11997" s="83">
        <f>pro[[#This Row],[Profit]]/pro[[#This Row],[Revenue]]</f>
        <v>-3.3748015534160594</v>
      </c>
      <c r="L11997" s="56">
        <f t="shared" si="187"/>
        <v>11</v>
      </c>
      <c r="M11997" s="82" t="str">
        <f>"Q"&amp;" "&amp;VLOOKUP(pro[[#This Row],[Period]],Mapping!A:B,2,0)</f>
        <v>Q 4</v>
      </c>
      <c r="N11997"/>
    </row>
    <row r="11998" spans="1:14" ht="14.25" x14ac:dyDescent="0.2">
      <c r="A11998" s="44" t="s">
        <v>34</v>
      </c>
      <c r="B11998" s="44" t="s">
        <v>21</v>
      </c>
      <c r="C11998" s="44" t="s">
        <v>57</v>
      </c>
      <c r="D11998" s="43">
        <v>49636.775999999991</v>
      </c>
      <c r="E11998" s="43">
        <v>-89137.257999999987</v>
      </c>
      <c r="F11998" s="45">
        <v>-73040</v>
      </c>
      <c r="G11998" s="45">
        <v>-60880</v>
      </c>
      <c r="H11998" s="45">
        <v>-37740</v>
      </c>
      <c r="I11998" s="55">
        <f>pro[[#This Row],[Admin expenses 3]]+pro[[#This Row],[Admin expenses 2]]+pro[[#This Row],[Admin expenses 1]]+pro[[#This Row],[COGS]]</f>
        <v>-260797.25799999997</v>
      </c>
      <c r="J11998" s="55">
        <f>pro[[#This Row],[Revenue]]+pro[[#This Row],[AdminExp]]</f>
        <v>-211160.48199999999</v>
      </c>
      <c r="K11998" s="83">
        <f>pro[[#This Row],[Profit]]/pro[[#This Row],[Revenue]]</f>
        <v>-4.254113562895383</v>
      </c>
      <c r="L11998" s="56">
        <f t="shared" si="187"/>
        <v>11</v>
      </c>
      <c r="M11998" s="82" t="str">
        <f>"Q"&amp;" "&amp;VLOOKUP(pro[[#This Row],[Period]],Mapping!A:B,2,0)</f>
        <v>Q 4</v>
      </c>
      <c r="N11998"/>
    </row>
    <row r="11999" spans="1:14" ht="14.25" x14ac:dyDescent="0.2">
      <c r="A11999" s="44" t="s">
        <v>34</v>
      </c>
      <c r="B11999" s="44" t="s">
        <v>21</v>
      </c>
      <c r="C11999" s="44" t="s">
        <v>57</v>
      </c>
      <c r="D11999" s="43">
        <v>75586.125999999989</v>
      </c>
      <c r="E11999" s="43">
        <v>-45778.914999999994</v>
      </c>
      <c r="F11999" s="45">
        <v>-88800</v>
      </c>
      <c r="G11999" s="45">
        <v>-29150</v>
      </c>
      <c r="H11999" s="45">
        <v>-89560</v>
      </c>
      <c r="I11999" s="55">
        <f>pro[[#This Row],[Admin expenses 3]]+pro[[#This Row],[Admin expenses 2]]+pro[[#This Row],[Admin expenses 1]]+pro[[#This Row],[COGS]]</f>
        <v>-253288.91499999998</v>
      </c>
      <c r="J11999" s="55">
        <f>pro[[#This Row],[Revenue]]+pro[[#This Row],[AdminExp]]</f>
        <v>-177702.78899999999</v>
      </c>
      <c r="K11999" s="83">
        <f>pro[[#This Row],[Profit]]/pro[[#This Row],[Revenue]]</f>
        <v>-2.3509974436313885</v>
      </c>
      <c r="L11999" s="56">
        <f t="shared" si="187"/>
        <v>11</v>
      </c>
      <c r="M11999" s="82" t="str">
        <f>"Q"&amp;" "&amp;VLOOKUP(pro[[#This Row],[Period]],Mapping!A:B,2,0)</f>
        <v>Q 4</v>
      </c>
      <c r="N11999"/>
    </row>
    <row r="12000" spans="1:14" ht="14.25" x14ac:dyDescent="0.2">
      <c r="A12000" s="44" t="s">
        <v>34</v>
      </c>
      <c r="B12000" s="44" t="s">
        <v>21</v>
      </c>
      <c r="C12000" s="44" t="s">
        <v>57</v>
      </c>
      <c r="D12000" s="43">
        <v>32802.727999999996</v>
      </c>
      <c r="E12000" s="43">
        <v>-27017.557000000001</v>
      </c>
      <c r="F12000" s="45">
        <v>-73990</v>
      </c>
      <c r="G12000" s="45">
        <v>-92510</v>
      </c>
      <c r="H12000" s="45">
        <v>-17540</v>
      </c>
      <c r="I12000" s="55">
        <f>pro[[#This Row],[Admin expenses 3]]+pro[[#This Row],[Admin expenses 2]]+pro[[#This Row],[Admin expenses 1]]+pro[[#This Row],[COGS]]</f>
        <v>-211057.557</v>
      </c>
      <c r="J12000" s="55">
        <f>pro[[#This Row],[Revenue]]+pro[[#This Row],[AdminExp]]</f>
        <v>-178254.829</v>
      </c>
      <c r="K12000" s="83">
        <f>pro[[#This Row],[Profit]]/pro[[#This Row],[Revenue]]</f>
        <v>-5.4341464831827411</v>
      </c>
      <c r="L12000" s="56">
        <f t="shared" si="187"/>
        <v>11</v>
      </c>
      <c r="M12000" s="82" t="str">
        <f>"Q"&amp;" "&amp;VLOOKUP(pro[[#This Row],[Period]],Mapping!A:B,2,0)</f>
        <v>Q 4</v>
      </c>
      <c r="N12000"/>
    </row>
    <row r="12001" spans="1:14" ht="14.25" x14ac:dyDescent="0.2">
      <c r="A12001" s="44" t="s">
        <v>34</v>
      </c>
      <c r="B12001" s="44" t="s">
        <v>21</v>
      </c>
      <c r="C12001" s="44" t="s">
        <v>58</v>
      </c>
      <c r="D12001" s="43">
        <v>90634.04</v>
      </c>
      <c r="E12001" s="43">
        <v>-82314.981</v>
      </c>
      <c r="F12001" s="45">
        <v>-51940</v>
      </c>
      <c r="G12001" s="45">
        <v>-69610</v>
      </c>
      <c r="H12001" s="45">
        <v>-46320</v>
      </c>
      <c r="I12001" s="55">
        <f>pro[[#This Row],[Admin expenses 3]]+pro[[#This Row],[Admin expenses 2]]+pro[[#This Row],[Admin expenses 1]]+pro[[#This Row],[COGS]]</f>
        <v>-250184.981</v>
      </c>
      <c r="J12001" s="55">
        <f>pro[[#This Row],[Revenue]]+pro[[#This Row],[AdminExp]]</f>
        <v>-159550.94099999999</v>
      </c>
      <c r="K12001" s="83">
        <f>pro[[#This Row],[Profit]]/pro[[#This Row],[Revenue]]</f>
        <v>-1.7603865059970845</v>
      </c>
      <c r="L12001" s="56">
        <f t="shared" si="187"/>
        <v>11</v>
      </c>
      <c r="M12001" s="82" t="str">
        <f>"Q"&amp;" "&amp;VLOOKUP(pro[[#This Row],[Period]],Mapping!A:B,2,0)</f>
        <v>Q 4</v>
      </c>
      <c r="N12001"/>
    </row>
    <row r="12002" spans="1:14" ht="14.25" x14ac:dyDescent="0.2">
      <c r="A12002" s="44" t="s">
        <v>34</v>
      </c>
      <c r="B12002" s="44" t="s">
        <v>21</v>
      </c>
      <c r="C12002" s="44" t="s">
        <v>59</v>
      </c>
      <c r="D12002" s="43">
        <v>728343.28</v>
      </c>
      <c r="E12002" s="43">
        <v>-675535.2379999999</v>
      </c>
      <c r="F12002" s="45">
        <v>-54390</v>
      </c>
      <c r="G12002" s="45">
        <v>-49940</v>
      </c>
      <c r="H12002" s="45">
        <v>-98400</v>
      </c>
      <c r="I12002" s="55">
        <f>pro[[#This Row],[Admin expenses 3]]+pro[[#This Row],[Admin expenses 2]]+pro[[#This Row],[Admin expenses 1]]+pro[[#This Row],[COGS]]</f>
        <v>-878265.2379999999</v>
      </c>
      <c r="J12002" s="55">
        <f>pro[[#This Row],[Revenue]]+pro[[#This Row],[AdminExp]]</f>
        <v>-149921.95799999987</v>
      </c>
      <c r="K12002" s="83">
        <f>pro[[#This Row],[Profit]]/pro[[#This Row],[Revenue]]</f>
        <v>-0.2058396941617967</v>
      </c>
      <c r="L12002" s="56">
        <f t="shared" si="187"/>
        <v>11</v>
      </c>
      <c r="M12002" s="82" t="str">
        <f>"Q"&amp;" "&amp;VLOOKUP(pro[[#This Row],[Period]],Mapping!A:B,2,0)</f>
        <v>Q 4</v>
      </c>
      <c r="N12002"/>
    </row>
    <row r="12003" spans="1:14" ht="14.25" x14ac:dyDescent="0.2">
      <c r="A12003" s="44" t="s">
        <v>34</v>
      </c>
      <c r="B12003" s="44" t="s">
        <v>21</v>
      </c>
      <c r="C12003" s="44" t="s">
        <v>57</v>
      </c>
      <c r="D12003" s="43">
        <v>149742.80299999999</v>
      </c>
      <c r="E12003" s="43">
        <v>-134841.90299999999</v>
      </c>
      <c r="F12003" s="45">
        <v>-84050</v>
      </c>
      <c r="G12003" s="45">
        <v>-16590</v>
      </c>
      <c r="H12003" s="45">
        <v>-70040</v>
      </c>
      <c r="I12003" s="55">
        <f>pro[[#This Row],[Admin expenses 3]]+pro[[#This Row],[Admin expenses 2]]+pro[[#This Row],[Admin expenses 1]]+pro[[#This Row],[COGS]]</f>
        <v>-305521.90299999999</v>
      </c>
      <c r="J12003" s="55">
        <f>pro[[#This Row],[Revenue]]+pro[[#This Row],[AdminExp]]</f>
        <v>-155779.1</v>
      </c>
      <c r="K12003" s="83">
        <f>pro[[#This Row],[Profit]]/pro[[#This Row],[Revenue]]</f>
        <v>-1.0403110992920308</v>
      </c>
      <c r="L12003" s="56">
        <f t="shared" si="187"/>
        <v>11</v>
      </c>
      <c r="M12003" s="82" t="str">
        <f>"Q"&amp;" "&amp;VLOOKUP(pro[[#This Row],[Period]],Mapping!A:B,2,0)</f>
        <v>Q 4</v>
      </c>
      <c r="N12003"/>
    </row>
    <row r="12004" spans="1:14" ht="14.25" x14ac:dyDescent="0.2">
      <c r="A12004" s="44" t="s">
        <v>34</v>
      </c>
      <c r="B12004" s="44" t="s">
        <v>21</v>
      </c>
      <c r="C12004" s="44" t="s">
        <v>57</v>
      </c>
      <c r="D12004" s="43">
        <v>165366.25</v>
      </c>
      <c r="E12004" s="43">
        <v>-59125.71</v>
      </c>
      <c r="F12004" s="45">
        <v>-69870</v>
      </c>
      <c r="G12004" s="45">
        <v>-22190</v>
      </c>
      <c r="H12004" s="45">
        <v>-19320</v>
      </c>
      <c r="I12004" s="55">
        <f>pro[[#This Row],[Admin expenses 3]]+pro[[#This Row],[Admin expenses 2]]+pro[[#This Row],[Admin expenses 1]]+pro[[#This Row],[COGS]]</f>
        <v>-170505.71</v>
      </c>
      <c r="J12004" s="55">
        <f>pro[[#This Row],[Revenue]]+pro[[#This Row],[AdminExp]]</f>
        <v>-5139.4599999999919</v>
      </c>
      <c r="K12004" s="83">
        <f>pro[[#This Row],[Profit]]/pro[[#This Row],[Revenue]]</f>
        <v>-3.1079255894113773E-2</v>
      </c>
      <c r="L12004" s="56">
        <f t="shared" si="187"/>
        <v>11</v>
      </c>
      <c r="M12004" s="82" t="str">
        <f>"Q"&amp;" "&amp;VLOOKUP(pro[[#This Row],[Period]],Mapping!A:B,2,0)</f>
        <v>Q 4</v>
      </c>
      <c r="N12004"/>
    </row>
    <row r="12005" spans="1:14" ht="14.25" x14ac:dyDescent="0.2">
      <c r="A12005" s="44" t="s">
        <v>34</v>
      </c>
      <c r="B12005" s="44" t="s">
        <v>21</v>
      </c>
      <c r="C12005" s="44" t="s">
        <v>58</v>
      </c>
      <c r="D12005" s="43">
        <v>333209.163</v>
      </c>
      <c r="E12005" s="43">
        <v>-536669.00699999998</v>
      </c>
      <c r="F12005" s="45">
        <v>-85650</v>
      </c>
      <c r="G12005" s="45">
        <v>-75920</v>
      </c>
      <c r="H12005" s="45">
        <v>-34780</v>
      </c>
      <c r="I12005" s="55">
        <f>pro[[#This Row],[Admin expenses 3]]+pro[[#This Row],[Admin expenses 2]]+pro[[#This Row],[Admin expenses 1]]+pro[[#This Row],[COGS]]</f>
        <v>-733019.00699999998</v>
      </c>
      <c r="J12005" s="55">
        <f>pro[[#This Row],[Revenue]]+pro[[#This Row],[AdminExp]]</f>
        <v>-399809.84399999998</v>
      </c>
      <c r="K12005" s="83">
        <f>pro[[#This Row],[Profit]]/pro[[#This Row],[Revenue]]</f>
        <v>-1.1998764991945914</v>
      </c>
      <c r="L12005" s="56">
        <f t="shared" si="187"/>
        <v>11</v>
      </c>
      <c r="M12005" s="82" t="str">
        <f>"Q"&amp;" "&amp;VLOOKUP(pro[[#This Row],[Period]],Mapping!A:B,2,0)</f>
        <v>Q 4</v>
      </c>
      <c r="N12005"/>
    </row>
    <row r="12006" spans="1:14" ht="14.25" x14ac:dyDescent="0.2">
      <c r="A12006" s="44" t="s">
        <v>34</v>
      </c>
      <c r="B12006" s="44" t="s">
        <v>21</v>
      </c>
      <c r="C12006" s="44" t="s">
        <v>59</v>
      </c>
      <c r="D12006" s="43">
        <v>150934.21699999998</v>
      </c>
      <c r="E12006" s="43">
        <v>-325285.38</v>
      </c>
      <c r="F12006" s="45">
        <v>-66060</v>
      </c>
      <c r="G12006" s="45">
        <v>-87920</v>
      </c>
      <c r="H12006" s="45">
        <v>-69930</v>
      </c>
      <c r="I12006" s="55">
        <f>pro[[#This Row],[Admin expenses 3]]+pro[[#This Row],[Admin expenses 2]]+pro[[#This Row],[Admin expenses 1]]+pro[[#This Row],[COGS]]</f>
        <v>-549195.38</v>
      </c>
      <c r="J12006" s="55">
        <f>pro[[#This Row],[Revenue]]+pro[[#This Row],[AdminExp]]</f>
        <v>-398261.16300000006</v>
      </c>
      <c r="K12006" s="83">
        <f>pro[[#This Row],[Profit]]/pro[[#This Row],[Revenue]]</f>
        <v>-2.6386406668807254</v>
      </c>
      <c r="L12006" s="56">
        <f t="shared" si="187"/>
        <v>11</v>
      </c>
      <c r="M12006" s="82" t="str">
        <f>"Q"&amp;" "&amp;VLOOKUP(pro[[#This Row],[Period]],Mapping!A:B,2,0)</f>
        <v>Q 4</v>
      </c>
      <c r="N12006"/>
    </row>
    <row r="12007" spans="1:14" ht="14.25" x14ac:dyDescent="0.2">
      <c r="A12007" s="44" t="s">
        <v>34</v>
      </c>
      <c r="B12007" s="44" t="s">
        <v>21</v>
      </c>
      <c r="C12007" s="44" t="s">
        <v>57</v>
      </c>
      <c r="D12007" s="43">
        <v>340607.72899999993</v>
      </c>
      <c r="E12007" s="43">
        <v>-536855.87199999997</v>
      </c>
      <c r="F12007" s="45">
        <v>-17480</v>
      </c>
      <c r="G12007" s="45">
        <v>-60800</v>
      </c>
      <c r="H12007" s="45">
        <v>-100530</v>
      </c>
      <c r="I12007" s="55">
        <f>pro[[#This Row],[Admin expenses 3]]+pro[[#This Row],[Admin expenses 2]]+pro[[#This Row],[Admin expenses 1]]+pro[[#This Row],[COGS]]</f>
        <v>-715665.87199999997</v>
      </c>
      <c r="J12007" s="55">
        <f>pro[[#This Row],[Revenue]]+pro[[#This Row],[AdminExp]]</f>
        <v>-375058.14300000004</v>
      </c>
      <c r="K12007" s="83">
        <f>pro[[#This Row],[Profit]]/pro[[#This Row],[Revenue]]</f>
        <v>-1.1011439584801674</v>
      </c>
      <c r="L12007" s="56">
        <f t="shared" si="187"/>
        <v>11</v>
      </c>
      <c r="M12007" s="82" t="str">
        <f>"Q"&amp;" "&amp;VLOOKUP(pro[[#This Row],[Period]],Mapping!A:B,2,0)</f>
        <v>Q 4</v>
      </c>
      <c r="N12007"/>
    </row>
    <row r="12008" spans="1:14" ht="14.25" x14ac:dyDescent="0.2">
      <c r="A12008" s="44" t="s">
        <v>34</v>
      </c>
      <c r="B12008" s="44" t="s">
        <v>21</v>
      </c>
      <c r="C12008" s="44" t="s">
        <v>57</v>
      </c>
      <c r="D12008" s="43">
        <v>414147.88799999998</v>
      </c>
      <c r="E12008" s="43">
        <v>-897189.321</v>
      </c>
      <c r="F12008" s="45">
        <v>-92660</v>
      </c>
      <c r="G12008" s="45">
        <v>-29700</v>
      </c>
      <c r="H12008" s="45">
        <v>-82630</v>
      </c>
      <c r="I12008" s="55">
        <f>pro[[#This Row],[Admin expenses 3]]+pro[[#This Row],[Admin expenses 2]]+pro[[#This Row],[Admin expenses 1]]+pro[[#This Row],[COGS]]</f>
        <v>-1102179.321</v>
      </c>
      <c r="J12008" s="55">
        <f>pro[[#This Row],[Revenue]]+pro[[#This Row],[AdminExp]]</f>
        <v>-688031.43299999996</v>
      </c>
      <c r="K12008" s="83">
        <f>pro[[#This Row],[Profit]]/pro[[#This Row],[Revenue]]</f>
        <v>-1.6613182221516001</v>
      </c>
      <c r="L12008" s="56">
        <f t="shared" si="187"/>
        <v>11</v>
      </c>
      <c r="M12008" s="82" t="str">
        <f>"Q"&amp;" "&amp;VLOOKUP(pro[[#This Row],[Period]],Mapping!A:B,2,0)</f>
        <v>Q 4</v>
      </c>
      <c r="N12008"/>
    </row>
    <row r="12009" spans="1:14" ht="14.25" x14ac:dyDescent="0.2">
      <c r="A12009" s="44" t="s">
        <v>34</v>
      </c>
      <c r="B12009" s="44" t="s">
        <v>21</v>
      </c>
      <c r="C12009" s="44" t="s">
        <v>57</v>
      </c>
      <c r="D12009" s="43">
        <v>36836.743999999999</v>
      </c>
      <c r="E12009" s="43">
        <v>-28075.739999999998</v>
      </c>
      <c r="F12009" s="45">
        <v>-92750</v>
      </c>
      <c r="G12009" s="45">
        <v>-89970</v>
      </c>
      <c r="H12009" s="45">
        <v>-25820</v>
      </c>
      <c r="I12009" s="55">
        <f>pro[[#This Row],[Admin expenses 3]]+pro[[#This Row],[Admin expenses 2]]+pro[[#This Row],[Admin expenses 1]]+pro[[#This Row],[COGS]]</f>
        <v>-236615.74</v>
      </c>
      <c r="J12009" s="55">
        <f>pro[[#This Row],[Revenue]]+pro[[#This Row],[AdminExp]]</f>
        <v>-199778.99599999998</v>
      </c>
      <c r="K12009" s="83">
        <f>pro[[#This Row],[Profit]]/pro[[#This Row],[Revenue]]</f>
        <v>-5.4233619562032951</v>
      </c>
      <c r="L12009" s="56">
        <f t="shared" si="187"/>
        <v>11</v>
      </c>
      <c r="M12009" s="82" t="str">
        <f>"Q"&amp;" "&amp;VLOOKUP(pro[[#This Row],[Period]],Mapping!A:B,2,0)</f>
        <v>Q 4</v>
      </c>
      <c r="N12009"/>
    </row>
    <row r="12010" spans="1:14" ht="14.25" x14ac:dyDescent="0.2">
      <c r="A12010" s="44" t="s">
        <v>34</v>
      </c>
      <c r="B12010" s="44" t="s">
        <v>21</v>
      </c>
      <c r="C12010" s="44" t="s">
        <v>58</v>
      </c>
      <c r="D12010" s="43">
        <v>442065.81999999995</v>
      </c>
      <c r="E12010" s="43">
        <v>-353551.61099999998</v>
      </c>
      <c r="F12010" s="45">
        <v>-35240</v>
      </c>
      <c r="G12010" s="45">
        <v>-60870</v>
      </c>
      <c r="H12010" s="45">
        <v>-79140</v>
      </c>
      <c r="I12010" s="55">
        <f>pro[[#This Row],[Admin expenses 3]]+pro[[#This Row],[Admin expenses 2]]+pro[[#This Row],[Admin expenses 1]]+pro[[#This Row],[COGS]]</f>
        <v>-528801.61100000003</v>
      </c>
      <c r="J12010" s="55">
        <f>pro[[#This Row],[Revenue]]+pro[[#This Row],[AdminExp]]</f>
        <v>-86735.791000000085</v>
      </c>
      <c r="K12010" s="83">
        <f>pro[[#This Row],[Profit]]/pro[[#This Row],[Revenue]]</f>
        <v>-0.19620560350040203</v>
      </c>
      <c r="L12010" s="56">
        <f t="shared" si="187"/>
        <v>11</v>
      </c>
      <c r="M12010" s="82" t="str">
        <f>"Q"&amp;" "&amp;VLOOKUP(pro[[#This Row],[Period]],Mapping!A:B,2,0)</f>
        <v>Q 4</v>
      </c>
      <c r="N12010"/>
    </row>
    <row r="12011" spans="1:14" ht="14.25" x14ac:dyDescent="0.2">
      <c r="A12011" s="44" t="s">
        <v>34</v>
      </c>
      <c r="B12011" s="44" t="s">
        <v>21</v>
      </c>
      <c r="C12011" s="44" t="s">
        <v>59</v>
      </c>
      <c r="D12011" s="43">
        <v>53163.179999999993</v>
      </c>
      <c r="E12011" s="43">
        <v>-41000.141000000003</v>
      </c>
      <c r="F12011" s="45">
        <v>-42230</v>
      </c>
      <c r="G12011" s="45">
        <v>-97720</v>
      </c>
      <c r="H12011" s="45">
        <v>-29480</v>
      </c>
      <c r="I12011" s="55">
        <f>pro[[#This Row],[Admin expenses 3]]+pro[[#This Row],[Admin expenses 2]]+pro[[#This Row],[Admin expenses 1]]+pro[[#This Row],[COGS]]</f>
        <v>-210430.141</v>
      </c>
      <c r="J12011" s="55">
        <f>pro[[#This Row],[Revenue]]+pro[[#This Row],[AdminExp]]</f>
        <v>-157266.96100000001</v>
      </c>
      <c r="K12011" s="83">
        <f>pro[[#This Row],[Profit]]/pro[[#This Row],[Revenue]]</f>
        <v>-2.9581932645865057</v>
      </c>
      <c r="L12011" s="56">
        <f t="shared" si="187"/>
        <v>11</v>
      </c>
      <c r="M12011" s="82" t="str">
        <f>"Q"&amp;" "&amp;VLOOKUP(pro[[#This Row],[Period]],Mapping!A:B,2,0)</f>
        <v>Q 4</v>
      </c>
      <c r="N12011"/>
    </row>
    <row r="12012" spans="1:14" ht="14.25" x14ac:dyDescent="0.2">
      <c r="A12012" s="44" t="s">
        <v>34</v>
      </c>
      <c r="B12012" s="44" t="s">
        <v>21</v>
      </c>
      <c r="C12012" s="44" t="s">
        <v>60</v>
      </c>
      <c r="D12012" s="43">
        <v>103374.82399999999</v>
      </c>
      <c r="E12012" s="43">
        <v>-72777.599999999991</v>
      </c>
      <c r="F12012" s="45">
        <v>-82580</v>
      </c>
      <c r="G12012" s="45">
        <v>-57030</v>
      </c>
      <c r="H12012" s="45">
        <v>-44010</v>
      </c>
      <c r="I12012" s="55">
        <f>pro[[#This Row],[Admin expenses 3]]+pro[[#This Row],[Admin expenses 2]]+pro[[#This Row],[Admin expenses 1]]+pro[[#This Row],[COGS]]</f>
        <v>-256397.59999999998</v>
      </c>
      <c r="J12012" s="55">
        <f>pro[[#This Row],[Revenue]]+pro[[#This Row],[AdminExp]]</f>
        <v>-153022.77599999998</v>
      </c>
      <c r="K12012" s="83">
        <f>pro[[#This Row],[Profit]]/pro[[#This Row],[Revenue]]</f>
        <v>-1.4802712118765009</v>
      </c>
      <c r="L12012" s="56">
        <f t="shared" si="187"/>
        <v>11</v>
      </c>
      <c r="M12012" s="82" t="str">
        <f>"Q"&amp;" "&amp;VLOOKUP(pro[[#This Row],[Period]],Mapping!A:B,2,0)</f>
        <v>Q 4</v>
      </c>
      <c r="N12012"/>
    </row>
    <row r="12013" spans="1:14" ht="14.25" x14ac:dyDescent="0.2">
      <c r="A12013" s="44" t="s">
        <v>34</v>
      </c>
      <c r="B12013" s="44" t="s">
        <v>21</v>
      </c>
      <c r="C12013" s="44" t="s">
        <v>57</v>
      </c>
      <c r="D12013" s="43">
        <v>143154.158</v>
      </c>
      <c r="E12013" s="43">
        <v>-120907.21299999999</v>
      </c>
      <c r="F12013" s="45">
        <v>-98380</v>
      </c>
      <c r="G12013" s="45">
        <v>-61110</v>
      </c>
      <c r="H12013" s="45">
        <v>-84020</v>
      </c>
      <c r="I12013" s="55">
        <f>pro[[#This Row],[Admin expenses 3]]+pro[[#This Row],[Admin expenses 2]]+pro[[#This Row],[Admin expenses 1]]+pro[[#This Row],[COGS]]</f>
        <v>-364417.21299999999</v>
      </c>
      <c r="J12013" s="55">
        <f>pro[[#This Row],[Revenue]]+pro[[#This Row],[AdminExp]]</f>
        <v>-221263.05499999999</v>
      </c>
      <c r="K12013" s="83">
        <f>pro[[#This Row],[Profit]]/pro[[#This Row],[Revenue]]</f>
        <v>-1.5456278608407588</v>
      </c>
      <c r="L12013" s="56">
        <f t="shared" si="187"/>
        <v>11</v>
      </c>
      <c r="M12013" s="82" t="str">
        <f>"Q"&amp;" "&amp;VLOOKUP(pro[[#This Row],[Period]],Mapping!A:B,2,0)</f>
        <v>Q 4</v>
      </c>
      <c r="N12013"/>
    </row>
    <row r="12014" spans="1:14" ht="14.25" x14ac:dyDescent="0.2">
      <c r="A12014" s="44" t="s">
        <v>34</v>
      </c>
      <c r="B12014" s="44" t="s">
        <v>21</v>
      </c>
      <c r="C12014" s="44" t="s">
        <v>58</v>
      </c>
      <c r="D12014" s="43">
        <v>46516.679999999993</v>
      </c>
      <c r="E12014" s="43">
        <v>-73789.834999999992</v>
      </c>
      <c r="F12014" s="45">
        <v>-89010</v>
      </c>
      <c r="G12014" s="45">
        <v>-53850</v>
      </c>
      <c r="H12014" s="45">
        <v>-47560</v>
      </c>
      <c r="I12014" s="55">
        <f>pro[[#This Row],[Admin expenses 3]]+pro[[#This Row],[Admin expenses 2]]+pro[[#This Row],[Admin expenses 1]]+pro[[#This Row],[COGS]]</f>
        <v>-264209.83499999996</v>
      </c>
      <c r="J12014" s="55">
        <f>pro[[#This Row],[Revenue]]+pro[[#This Row],[AdminExp]]</f>
        <v>-217693.15499999997</v>
      </c>
      <c r="K12014" s="83">
        <f>pro[[#This Row],[Profit]]/pro[[#This Row],[Revenue]]</f>
        <v>-4.6798945023591534</v>
      </c>
      <c r="L12014" s="56">
        <f t="shared" si="187"/>
        <v>11</v>
      </c>
      <c r="M12014" s="82" t="str">
        <f>"Q"&amp;" "&amp;VLOOKUP(pro[[#This Row],[Period]],Mapping!A:B,2,0)</f>
        <v>Q 4</v>
      </c>
      <c r="N12014"/>
    </row>
    <row r="12015" spans="1:14" ht="14.25" x14ac:dyDescent="0.2">
      <c r="A12015" s="44" t="s">
        <v>34</v>
      </c>
      <c r="B12015" s="44" t="s">
        <v>21</v>
      </c>
      <c r="C12015" s="44" t="s">
        <v>59</v>
      </c>
      <c r="D12015" s="43">
        <v>169204.476</v>
      </c>
      <c r="E12015" s="43">
        <v>-301620.71799999999</v>
      </c>
      <c r="F12015" s="45">
        <v>-22450</v>
      </c>
      <c r="G12015" s="45">
        <v>-82320</v>
      </c>
      <c r="H12015" s="45">
        <v>-73910</v>
      </c>
      <c r="I12015" s="55">
        <f>pro[[#This Row],[Admin expenses 3]]+pro[[#This Row],[Admin expenses 2]]+pro[[#This Row],[Admin expenses 1]]+pro[[#This Row],[COGS]]</f>
        <v>-480300.71799999999</v>
      </c>
      <c r="J12015" s="55">
        <f>pro[[#This Row],[Revenue]]+pro[[#This Row],[AdminExp]]</f>
        <v>-311096.24199999997</v>
      </c>
      <c r="K12015" s="83">
        <f>pro[[#This Row],[Profit]]/pro[[#This Row],[Revenue]]</f>
        <v>-1.838581634211615</v>
      </c>
      <c r="L12015" s="56">
        <f t="shared" si="187"/>
        <v>11</v>
      </c>
      <c r="M12015" s="82" t="str">
        <f>"Q"&amp;" "&amp;VLOOKUP(pro[[#This Row],[Period]],Mapping!A:B,2,0)</f>
        <v>Q 4</v>
      </c>
      <c r="N12015"/>
    </row>
    <row r="12016" spans="1:14" ht="14.25" x14ac:dyDescent="0.2">
      <c r="A12016" s="44" t="s">
        <v>34</v>
      </c>
      <c r="B12016" s="44" t="s">
        <v>21</v>
      </c>
      <c r="C12016" s="44" t="s">
        <v>60</v>
      </c>
      <c r="D12016" s="43">
        <v>207851.22399999999</v>
      </c>
      <c r="E12016" s="43">
        <v>-343001.81299999997</v>
      </c>
      <c r="F12016" s="45">
        <v>-90240</v>
      </c>
      <c r="G12016" s="45">
        <v>-61910</v>
      </c>
      <c r="H12016" s="45">
        <v>-69310</v>
      </c>
      <c r="I12016" s="55">
        <f>pro[[#This Row],[Admin expenses 3]]+pro[[#This Row],[Admin expenses 2]]+pro[[#This Row],[Admin expenses 1]]+pro[[#This Row],[COGS]]</f>
        <v>-564461.81299999997</v>
      </c>
      <c r="J12016" s="55">
        <f>pro[[#This Row],[Revenue]]+pro[[#This Row],[AdminExp]]</f>
        <v>-356610.58899999998</v>
      </c>
      <c r="K12016" s="83">
        <f>pro[[#This Row],[Profit]]/pro[[#This Row],[Revenue]]</f>
        <v>-1.7157011738357624</v>
      </c>
      <c r="L12016" s="56">
        <f t="shared" si="187"/>
        <v>11</v>
      </c>
      <c r="M12016" s="82" t="str">
        <f>"Q"&amp;" "&amp;VLOOKUP(pro[[#This Row],[Period]],Mapping!A:B,2,0)</f>
        <v>Q 4</v>
      </c>
      <c r="N12016"/>
    </row>
    <row r="12017" spans="1:14" ht="14.25" x14ac:dyDescent="0.2">
      <c r="A12017" s="44" t="s">
        <v>34</v>
      </c>
      <c r="B12017" s="44" t="s">
        <v>21</v>
      </c>
      <c r="C12017" s="44" t="s">
        <v>57</v>
      </c>
      <c r="D12017" s="43">
        <v>-242668.51699999999</v>
      </c>
      <c r="E12017" s="43">
        <v>13536.838</v>
      </c>
      <c r="F12017" s="45">
        <v>-25620</v>
      </c>
      <c r="G12017" s="45">
        <v>-43240</v>
      </c>
      <c r="H12017" s="45">
        <v>-53920</v>
      </c>
      <c r="I12017" s="55">
        <f>pro[[#This Row],[Admin expenses 3]]+pro[[#This Row],[Admin expenses 2]]+pro[[#This Row],[Admin expenses 1]]+pro[[#This Row],[COGS]]</f>
        <v>-109243.162</v>
      </c>
      <c r="J12017" s="55">
        <f>pro[[#This Row],[Revenue]]+pro[[#This Row],[AdminExp]]</f>
        <v>-351911.679</v>
      </c>
      <c r="K12017" s="83">
        <f>pro[[#This Row],[Profit]]/pro[[#This Row],[Revenue]]</f>
        <v>1.4501744328045654</v>
      </c>
      <c r="L12017" s="56">
        <f t="shared" si="187"/>
        <v>11</v>
      </c>
      <c r="M12017" s="82" t="str">
        <f>"Q"&amp;" "&amp;VLOOKUP(pro[[#This Row],[Period]],Mapping!A:B,2,0)</f>
        <v>Q 4</v>
      </c>
      <c r="N12017"/>
    </row>
    <row r="12018" spans="1:14" ht="14.25" x14ac:dyDescent="0.2">
      <c r="A12018" s="44" t="s">
        <v>34</v>
      </c>
      <c r="B12018" s="44" t="s">
        <v>21</v>
      </c>
      <c r="C12018" s="44" t="s">
        <v>58</v>
      </c>
      <c r="D12018" s="43">
        <v>999776.35799999989</v>
      </c>
      <c r="E12018" s="43">
        <v>-53754.624000000003</v>
      </c>
      <c r="F12018" s="45">
        <v>-36020</v>
      </c>
      <c r="G12018" s="45">
        <v>-46360</v>
      </c>
      <c r="H12018" s="45">
        <v>-61890</v>
      </c>
      <c r="I12018" s="55">
        <f>pro[[#This Row],[Admin expenses 3]]+pro[[#This Row],[Admin expenses 2]]+pro[[#This Row],[Admin expenses 1]]+pro[[#This Row],[COGS]]</f>
        <v>-198024.62400000001</v>
      </c>
      <c r="J12018" s="55">
        <f>pro[[#This Row],[Revenue]]+pro[[#This Row],[AdminExp]]</f>
        <v>801751.73399999994</v>
      </c>
      <c r="K12018" s="83">
        <f>pro[[#This Row],[Profit]]/pro[[#This Row],[Revenue]]</f>
        <v>0.80193107947047493</v>
      </c>
      <c r="L12018" s="56">
        <f t="shared" si="187"/>
        <v>11</v>
      </c>
      <c r="M12018" s="82" t="str">
        <f>"Q"&amp;" "&amp;VLOOKUP(pro[[#This Row],[Period]],Mapping!A:B,2,0)</f>
        <v>Q 4</v>
      </c>
      <c r="N12018"/>
    </row>
    <row r="12019" spans="1:14" ht="14.25" x14ac:dyDescent="0.2">
      <c r="A12019" s="44" t="s">
        <v>34</v>
      </c>
      <c r="B12019" s="44" t="s">
        <v>21</v>
      </c>
      <c r="C12019" s="44" t="s">
        <v>59</v>
      </c>
      <c r="D12019" s="43">
        <v>58855.712999999996</v>
      </c>
      <c r="E12019" s="43">
        <v>-25438.790999999997</v>
      </c>
      <c r="F12019" s="45">
        <v>-51060</v>
      </c>
      <c r="G12019" s="45">
        <v>-82720</v>
      </c>
      <c r="H12019" s="45">
        <v>-58170</v>
      </c>
      <c r="I12019" s="55">
        <f>pro[[#This Row],[Admin expenses 3]]+pro[[#This Row],[Admin expenses 2]]+pro[[#This Row],[Admin expenses 1]]+pro[[#This Row],[COGS]]</f>
        <v>-217388.791</v>
      </c>
      <c r="J12019" s="55">
        <f>pro[[#This Row],[Revenue]]+pro[[#This Row],[AdminExp]]</f>
        <v>-158533.07800000001</v>
      </c>
      <c r="K12019" s="83">
        <f>pro[[#This Row],[Profit]]/pro[[#This Row],[Revenue]]</f>
        <v>-2.6935886071076909</v>
      </c>
      <c r="L12019" s="56">
        <f t="shared" si="187"/>
        <v>11</v>
      </c>
      <c r="M12019" s="82" t="str">
        <f>"Q"&amp;" "&amp;VLOOKUP(pro[[#This Row],[Period]],Mapping!A:B,2,0)</f>
        <v>Q 4</v>
      </c>
      <c r="N12019"/>
    </row>
    <row r="12020" spans="1:14" ht="14.25" x14ac:dyDescent="0.2">
      <c r="A12020" s="44" t="s">
        <v>34</v>
      </c>
      <c r="B12020" s="44" t="s">
        <v>21</v>
      </c>
      <c r="C12020" s="44" t="s">
        <v>60</v>
      </c>
      <c r="D12020" s="43">
        <v>64312.724000000002</v>
      </c>
      <c r="E12020" s="43">
        <v>-44680.068999999996</v>
      </c>
      <c r="F12020" s="45">
        <v>-67370</v>
      </c>
      <c r="G12020" s="45">
        <v>-107950</v>
      </c>
      <c r="H12020" s="45">
        <v>-46160</v>
      </c>
      <c r="I12020" s="55">
        <f>pro[[#This Row],[Admin expenses 3]]+pro[[#This Row],[Admin expenses 2]]+pro[[#This Row],[Admin expenses 1]]+pro[[#This Row],[COGS]]</f>
        <v>-266160.06900000002</v>
      </c>
      <c r="J12020" s="55">
        <f>pro[[#This Row],[Revenue]]+pro[[#This Row],[AdminExp]]</f>
        <v>-201847.34500000003</v>
      </c>
      <c r="K12020" s="83">
        <f>pro[[#This Row],[Profit]]/pro[[#This Row],[Revenue]]</f>
        <v>-3.1385289324706576</v>
      </c>
      <c r="L12020" s="56">
        <f t="shared" si="187"/>
        <v>11</v>
      </c>
      <c r="M12020" s="82" t="str">
        <f>"Q"&amp;" "&amp;VLOOKUP(pro[[#This Row],[Period]],Mapping!A:B,2,0)</f>
        <v>Q 4</v>
      </c>
      <c r="N12020"/>
    </row>
    <row r="12021" spans="1:14" ht="14.25" x14ac:dyDescent="0.2">
      <c r="A12021" s="44" t="s">
        <v>34</v>
      </c>
      <c r="B12021" s="44" t="s">
        <v>21</v>
      </c>
      <c r="C12021" s="44" t="s">
        <v>57</v>
      </c>
      <c r="D12021" s="43">
        <v>16408.252</v>
      </c>
      <c r="E12021" s="43">
        <v>-4404.2459999999992</v>
      </c>
      <c r="F12021" s="45">
        <v>-26510</v>
      </c>
      <c r="G12021" s="45">
        <v>-74370</v>
      </c>
      <c r="H12021" s="45">
        <v>-95230</v>
      </c>
      <c r="I12021" s="55">
        <f>pro[[#This Row],[Admin expenses 3]]+pro[[#This Row],[Admin expenses 2]]+pro[[#This Row],[Admin expenses 1]]+pro[[#This Row],[COGS]]</f>
        <v>-200514.24599999998</v>
      </c>
      <c r="J12021" s="55">
        <f>pro[[#This Row],[Revenue]]+pro[[#This Row],[AdminExp]]</f>
        <v>-184105.99399999998</v>
      </c>
      <c r="K12021" s="83">
        <f>pro[[#This Row],[Profit]]/pro[[#This Row],[Revenue]]</f>
        <v>-11.22032950249667</v>
      </c>
      <c r="L12021" s="56">
        <f t="shared" si="187"/>
        <v>11</v>
      </c>
      <c r="M12021" s="82" t="str">
        <f>"Q"&amp;" "&amp;VLOOKUP(pro[[#This Row],[Period]],Mapping!A:B,2,0)</f>
        <v>Q 4</v>
      </c>
      <c r="N12021"/>
    </row>
    <row r="12022" spans="1:14" ht="14.25" x14ac:dyDescent="0.2">
      <c r="A12022" s="44" t="s">
        <v>34</v>
      </c>
      <c r="B12022" s="44" t="s">
        <v>21</v>
      </c>
      <c r="C12022" s="44" t="s">
        <v>58</v>
      </c>
      <c r="D12022" s="43">
        <v>96168.925999999992</v>
      </c>
      <c r="E12022" s="43">
        <v>-53720.506000000001</v>
      </c>
      <c r="F12022" s="45">
        <v>-77630</v>
      </c>
      <c r="G12022" s="45">
        <v>-24590</v>
      </c>
      <c r="H12022" s="45">
        <v>-95190</v>
      </c>
      <c r="I12022" s="55">
        <f>pro[[#This Row],[Admin expenses 3]]+pro[[#This Row],[Admin expenses 2]]+pro[[#This Row],[Admin expenses 1]]+pro[[#This Row],[COGS]]</f>
        <v>-251130.50599999999</v>
      </c>
      <c r="J12022" s="55">
        <f>pro[[#This Row],[Revenue]]+pro[[#This Row],[AdminExp]]</f>
        <v>-154961.58000000002</v>
      </c>
      <c r="K12022" s="83">
        <f>pro[[#This Row],[Profit]]/pro[[#This Row],[Revenue]]</f>
        <v>-1.6113477236919547</v>
      </c>
      <c r="L12022" s="56">
        <f t="shared" si="187"/>
        <v>11</v>
      </c>
      <c r="M12022" s="82" t="str">
        <f>"Q"&amp;" "&amp;VLOOKUP(pro[[#This Row],[Period]],Mapping!A:B,2,0)</f>
        <v>Q 4</v>
      </c>
      <c r="N12022"/>
    </row>
    <row r="12023" spans="1:14" ht="14.25" x14ac:dyDescent="0.2">
      <c r="A12023" s="44" t="s">
        <v>34</v>
      </c>
      <c r="B12023" s="44" t="s">
        <v>21</v>
      </c>
      <c r="C12023" s="44" t="s">
        <v>59</v>
      </c>
      <c r="D12023" s="43">
        <v>75165.929999999993</v>
      </c>
      <c r="E12023" s="43">
        <v>-9746.0929999999989</v>
      </c>
      <c r="F12023" s="45">
        <v>-17440</v>
      </c>
      <c r="G12023" s="45">
        <v>-98970</v>
      </c>
      <c r="H12023" s="45">
        <v>-100920</v>
      </c>
      <c r="I12023" s="55">
        <f>pro[[#This Row],[Admin expenses 3]]+pro[[#This Row],[Admin expenses 2]]+pro[[#This Row],[Admin expenses 1]]+pro[[#This Row],[COGS]]</f>
        <v>-227076.09299999999</v>
      </c>
      <c r="J12023" s="55">
        <f>pro[[#This Row],[Revenue]]+pro[[#This Row],[AdminExp]]</f>
        <v>-151910.163</v>
      </c>
      <c r="K12023" s="83">
        <f>pro[[#This Row],[Profit]]/pro[[#This Row],[Revenue]]</f>
        <v>-2.0209975849430721</v>
      </c>
      <c r="L12023" s="56">
        <f t="shared" si="187"/>
        <v>11</v>
      </c>
      <c r="M12023" s="82" t="str">
        <f>"Q"&amp;" "&amp;VLOOKUP(pro[[#This Row],[Period]],Mapping!A:B,2,0)</f>
        <v>Q 4</v>
      </c>
      <c r="N12023"/>
    </row>
    <row r="12024" spans="1:14" ht="14.25" x14ac:dyDescent="0.2">
      <c r="A12024" s="44" t="s">
        <v>34</v>
      </c>
      <c r="B12024" s="44" t="s">
        <v>21</v>
      </c>
      <c r="C12024" s="44" t="s">
        <v>60</v>
      </c>
      <c r="D12024" s="43">
        <v>15612.666999999999</v>
      </c>
      <c r="E12024" s="43">
        <v>-15236.500999999998</v>
      </c>
      <c r="F12024" s="45">
        <v>-29850</v>
      </c>
      <c r="G12024" s="45">
        <v>-15230</v>
      </c>
      <c r="H12024" s="45">
        <v>-65090</v>
      </c>
      <c r="I12024" s="55">
        <f>pro[[#This Row],[Admin expenses 3]]+pro[[#This Row],[Admin expenses 2]]+pro[[#This Row],[Admin expenses 1]]+pro[[#This Row],[COGS]]</f>
        <v>-125406.501</v>
      </c>
      <c r="J12024" s="55">
        <f>pro[[#This Row],[Revenue]]+pro[[#This Row],[AdminExp]]</f>
        <v>-109793.834</v>
      </c>
      <c r="K12024" s="83">
        <f>pro[[#This Row],[Profit]]/pro[[#This Row],[Revenue]]</f>
        <v>-7.0323560990572593</v>
      </c>
      <c r="L12024" s="56">
        <f t="shared" si="187"/>
        <v>11</v>
      </c>
      <c r="M12024" s="82" t="str">
        <f>"Q"&amp;" "&amp;VLOOKUP(pro[[#This Row],[Period]],Mapping!A:B,2,0)</f>
        <v>Q 4</v>
      </c>
      <c r="N12024"/>
    </row>
    <row r="12025" spans="1:14" ht="14.25" x14ac:dyDescent="0.2">
      <c r="A12025" s="44" t="s">
        <v>34</v>
      </c>
      <c r="B12025" s="44" t="s">
        <v>21</v>
      </c>
      <c r="C12025" s="44" t="s">
        <v>57</v>
      </c>
      <c r="D12025" s="43">
        <v>52420.745999999999</v>
      </c>
      <c r="E12025" s="43">
        <v>-14619.654</v>
      </c>
      <c r="F12025" s="45">
        <v>-101150</v>
      </c>
      <c r="G12025" s="45">
        <v>-64540</v>
      </c>
      <c r="H12025" s="45">
        <v>-23880</v>
      </c>
      <c r="I12025" s="55">
        <f>pro[[#This Row],[Admin expenses 3]]+pro[[#This Row],[Admin expenses 2]]+pro[[#This Row],[Admin expenses 1]]+pro[[#This Row],[COGS]]</f>
        <v>-204189.65400000001</v>
      </c>
      <c r="J12025" s="55">
        <f>pro[[#This Row],[Revenue]]+pro[[#This Row],[AdminExp]]</f>
        <v>-151768.908</v>
      </c>
      <c r="K12025" s="83">
        <f>pro[[#This Row],[Profit]]/pro[[#This Row],[Revenue]]</f>
        <v>-2.8952069472647337</v>
      </c>
      <c r="L12025" s="56">
        <f t="shared" si="187"/>
        <v>11</v>
      </c>
      <c r="M12025" s="82" t="str">
        <f>"Q"&amp;" "&amp;VLOOKUP(pro[[#This Row],[Period]],Mapping!A:B,2,0)</f>
        <v>Q 4</v>
      </c>
      <c r="N12025"/>
    </row>
    <row r="12026" spans="1:14" ht="14.25" x14ac:dyDescent="0.2">
      <c r="A12026" s="44" t="s">
        <v>34</v>
      </c>
      <c r="B12026" s="44" t="s">
        <v>21</v>
      </c>
      <c r="C12026" s="44" t="s">
        <v>57</v>
      </c>
      <c r="D12026" s="43">
        <v>55203.287999999993</v>
      </c>
      <c r="E12026" s="43">
        <v>-8803.4660000000003</v>
      </c>
      <c r="F12026" s="45">
        <v>-16250</v>
      </c>
      <c r="G12026" s="45">
        <v>-60180</v>
      </c>
      <c r="H12026" s="45">
        <v>-95420</v>
      </c>
      <c r="I12026" s="55">
        <f>pro[[#This Row],[Admin expenses 3]]+pro[[#This Row],[Admin expenses 2]]+pro[[#This Row],[Admin expenses 1]]+pro[[#This Row],[COGS]]</f>
        <v>-180653.46600000001</v>
      </c>
      <c r="J12026" s="55">
        <f>pro[[#This Row],[Revenue]]+pro[[#This Row],[AdminExp]]</f>
        <v>-125450.17800000001</v>
      </c>
      <c r="K12026" s="83">
        <f>pro[[#This Row],[Profit]]/pro[[#This Row],[Revenue]]</f>
        <v>-2.2725127894555852</v>
      </c>
      <c r="L12026" s="56">
        <f t="shared" si="187"/>
        <v>11</v>
      </c>
      <c r="M12026" s="82" t="str">
        <f>"Q"&amp;" "&amp;VLOOKUP(pro[[#This Row],[Period]],Mapping!A:B,2,0)</f>
        <v>Q 4</v>
      </c>
      <c r="N12026"/>
    </row>
    <row r="12027" spans="1:14" ht="14.25" x14ac:dyDescent="0.2">
      <c r="A12027" s="44" t="s">
        <v>34</v>
      </c>
      <c r="B12027" s="44" t="s">
        <v>21</v>
      </c>
      <c r="C12027" s="44" t="s">
        <v>58</v>
      </c>
      <c r="D12027" s="43">
        <v>105211.96699999999</v>
      </c>
      <c r="E12027" s="43">
        <v>-28699.237000000001</v>
      </c>
      <c r="F12027" s="45">
        <v>-74990</v>
      </c>
      <c r="G12027" s="45">
        <v>-24510</v>
      </c>
      <c r="H12027" s="45">
        <v>-71700</v>
      </c>
      <c r="I12027" s="55">
        <f>pro[[#This Row],[Admin expenses 3]]+pro[[#This Row],[Admin expenses 2]]+pro[[#This Row],[Admin expenses 1]]+pro[[#This Row],[COGS]]</f>
        <v>-199899.23699999999</v>
      </c>
      <c r="J12027" s="55">
        <f>pro[[#This Row],[Revenue]]+pro[[#This Row],[AdminExp]]</f>
        <v>-94687.27</v>
      </c>
      <c r="K12027" s="83">
        <f>pro[[#This Row],[Profit]]/pro[[#This Row],[Revenue]]</f>
        <v>-0.89996673097082214</v>
      </c>
      <c r="L12027" s="56">
        <f t="shared" si="187"/>
        <v>11</v>
      </c>
      <c r="M12027" s="82" t="str">
        <f>"Q"&amp;" "&amp;VLOOKUP(pro[[#This Row],[Period]],Mapping!A:B,2,0)</f>
        <v>Q 4</v>
      </c>
      <c r="N12027"/>
    </row>
    <row r="12028" spans="1:14" ht="14.25" x14ac:dyDescent="0.2">
      <c r="A12028" s="44" t="s">
        <v>34</v>
      </c>
      <c r="B12028" s="44" t="s">
        <v>21</v>
      </c>
      <c r="C12028" s="44" t="s">
        <v>59</v>
      </c>
      <c r="D12028" s="43">
        <v>45590.377</v>
      </c>
      <c r="E12028" s="43">
        <v>-8103.7950000000001</v>
      </c>
      <c r="F12028" s="45">
        <v>-41070</v>
      </c>
      <c r="G12028" s="45">
        <v>-34250</v>
      </c>
      <c r="H12028" s="45">
        <v>-38940</v>
      </c>
      <c r="I12028" s="55">
        <f>pro[[#This Row],[Admin expenses 3]]+pro[[#This Row],[Admin expenses 2]]+pro[[#This Row],[Admin expenses 1]]+pro[[#This Row],[COGS]]</f>
        <v>-122363.795</v>
      </c>
      <c r="J12028" s="55">
        <f>pro[[#This Row],[Revenue]]+pro[[#This Row],[AdminExp]]</f>
        <v>-76773.418000000005</v>
      </c>
      <c r="K12028" s="83">
        <f>pro[[#This Row],[Profit]]/pro[[#This Row],[Revenue]]</f>
        <v>-1.6839829598250526</v>
      </c>
      <c r="L12028" s="56">
        <f t="shared" si="187"/>
        <v>11</v>
      </c>
      <c r="M12028" s="82" t="str">
        <f>"Q"&amp;" "&amp;VLOOKUP(pro[[#This Row],[Period]],Mapping!A:B,2,0)</f>
        <v>Q 4</v>
      </c>
      <c r="N12028"/>
    </row>
    <row r="12029" spans="1:14" ht="14.25" x14ac:dyDescent="0.2">
      <c r="A12029" s="44" t="s">
        <v>34</v>
      </c>
      <c r="B12029" s="44" t="s">
        <v>21</v>
      </c>
      <c r="C12029" s="44" t="s">
        <v>57</v>
      </c>
      <c r="D12029" s="43">
        <v>29116.828999999998</v>
      </c>
      <c r="E12029" s="43">
        <v>-17191.881000000001</v>
      </c>
      <c r="F12029" s="45">
        <v>-93930</v>
      </c>
      <c r="G12029" s="45">
        <v>-88350</v>
      </c>
      <c r="H12029" s="45">
        <v>-36790</v>
      </c>
      <c r="I12029" s="55">
        <f>pro[[#This Row],[Admin expenses 3]]+pro[[#This Row],[Admin expenses 2]]+pro[[#This Row],[Admin expenses 1]]+pro[[#This Row],[COGS]]</f>
        <v>-236261.88099999999</v>
      </c>
      <c r="J12029" s="55">
        <f>pro[[#This Row],[Revenue]]+pro[[#This Row],[AdminExp]]</f>
        <v>-207145.052</v>
      </c>
      <c r="K12029" s="83">
        <f>pro[[#This Row],[Profit]]/pro[[#This Row],[Revenue]]</f>
        <v>-7.1142723680521671</v>
      </c>
      <c r="L12029" s="56">
        <f t="shared" si="187"/>
        <v>11</v>
      </c>
      <c r="M12029" s="82" t="str">
        <f>"Q"&amp;" "&amp;VLOOKUP(pro[[#This Row],[Period]],Mapping!A:B,2,0)</f>
        <v>Q 4</v>
      </c>
      <c r="N12029"/>
    </row>
    <row r="12030" spans="1:14" ht="14.25" x14ac:dyDescent="0.2">
      <c r="A12030" s="44" t="s">
        <v>34</v>
      </c>
      <c r="B12030" s="44" t="s">
        <v>21</v>
      </c>
      <c r="C12030" s="44" t="s">
        <v>58</v>
      </c>
      <c r="D12030" s="43">
        <v>9454.3679999999986</v>
      </c>
      <c r="E12030" s="43">
        <v>-5517.0849999999991</v>
      </c>
      <c r="F12030" s="45">
        <v>-93050</v>
      </c>
      <c r="G12030" s="45">
        <v>-44730</v>
      </c>
      <c r="H12030" s="45">
        <v>-20470</v>
      </c>
      <c r="I12030" s="55">
        <f>pro[[#This Row],[Admin expenses 3]]+pro[[#This Row],[Admin expenses 2]]+pro[[#This Row],[Admin expenses 1]]+pro[[#This Row],[COGS]]</f>
        <v>-163767.08499999999</v>
      </c>
      <c r="J12030" s="55">
        <f>pro[[#This Row],[Revenue]]+pro[[#This Row],[AdminExp]]</f>
        <v>-154312.717</v>
      </c>
      <c r="K12030" s="83">
        <f>pro[[#This Row],[Profit]]/pro[[#This Row],[Revenue]]</f>
        <v>-16.321843723451426</v>
      </c>
      <c r="L12030" s="56">
        <f t="shared" si="187"/>
        <v>11</v>
      </c>
      <c r="M12030" s="82" t="str">
        <f>"Q"&amp;" "&amp;VLOOKUP(pro[[#This Row],[Period]],Mapping!A:B,2,0)</f>
        <v>Q 4</v>
      </c>
      <c r="N12030"/>
    </row>
    <row r="12031" spans="1:14" ht="14.25" x14ac:dyDescent="0.2">
      <c r="A12031" s="44" t="s">
        <v>34</v>
      </c>
      <c r="B12031" s="44" t="s">
        <v>21</v>
      </c>
      <c r="C12031" s="44" t="s">
        <v>59</v>
      </c>
      <c r="D12031" s="43">
        <v>11254.291999999999</v>
      </c>
      <c r="E12031" s="43">
        <v>-6598.8440000000001</v>
      </c>
      <c r="F12031" s="45">
        <v>-77550</v>
      </c>
      <c r="G12031" s="45">
        <v>-62610</v>
      </c>
      <c r="H12031" s="45">
        <v>-61430</v>
      </c>
      <c r="I12031" s="55">
        <f>pro[[#This Row],[Admin expenses 3]]+pro[[#This Row],[Admin expenses 2]]+pro[[#This Row],[Admin expenses 1]]+pro[[#This Row],[COGS]]</f>
        <v>-208188.84400000001</v>
      </c>
      <c r="J12031" s="55">
        <f>pro[[#This Row],[Revenue]]+pro[[#This Row],[AdminExp]]</f>
        <v>-196934.55200000003</v>
      </c>
      <c r="K12031" s="83">
        <f>pro[[#This Row],[Profit]]/pro[[#This Row],[Revenue]]</f>
        <v>-17.498617594069891</v>
      </c>
      <c r="L12031" s="56">
        <f t="shared" si="187"/>
        <v>11</v>
      </c>
      <c r="M12031" s="82" t="str">
        <f>"Q"&amp;" "&amp;VLOOKUP(pro[[#This Row],[Period]],Mapping!A:B,2,0)</f>
        <v>Q 4</v>
      </c>
      <c r="N12031"/>
    </row>
    <row r="12032" spans="1:14" ht="14.25" x14ac:dyDescent="0.2">
      <c r="A12032" s="44" t="s">
        <v>34</v>
      </c>
      <c r="B12032" s="44" t="s">
        <v>21</v>
      </c>
      <c r="C12032" s="44" t="s">
        <v>57</v>
      </c>
      <c r="D12032" s="43">
        <v>86065.804999999993</v>
      </c>
      <c r="E12032" s="43">
        <v>-39531.820999999996</v>
      </c>
      <c r="F12032" s="45">
        <v>-78610</v>
      </c>
      <c r="G12032" s="45">
        <v>-65920</v>
      </c>
      <c r="H12032" s="45">
        <v>-81000</v>
      </c>
      <c r="I12032" s="55">
        <f>pro[[#This Row],[Admin expenses 3]]+pro[[#This Row],[Admin expenses 2]]+pro[[#This Row],[Admin expenses 1]]+pro[[#This Row],[COGS]]</f>
        <v>-265061.821</v>
      </c>
      <c r="J12032" s="55">
        <f>pro[[#This Row],[Revenue]]+pro[[#This Row],[AdminExp]]</f>
        <v>-178996.016</v>
      </c>
      <c r="K12032" s="83">
        <f>pro[[#This Row],[Profit]]/pro[[#This Row],[Revenue]]</f>
        <v>-2.0797576459082676</v>
      </c>
      <c r="L12032" s="56">
        <f t="shared" si="187"/>
        <v>11</v>
      </c>
      <c r="M12032" s="82" t="str">
        <f>"Q"&amp;" "&amp;VLOOKUP(pro[[#This Row],[Period]],Mapping!A:B,2,0)</f>
        <v>Q 4</v>
      </c>
      <c r="N12032"/>
    </row>
    <row r="12033" spans="1:14" ht="14.25" x14ac:dyDescent="0.2">
      <c r="A12033" s="44" t="s">
        <v>34</v>
      </c>
      <c r="B12033" s="44" t="s">
        <v>21</v>
      </c>
      <c r="C12033" s="44" t="s">
        <v>58</v>
      </c>
      <c r="D12033" s="43">
        <v>77659.847999999998</v>
      </c>
      <c r="E12033" s="43">
        <v>-25795.244999999999</v>
      </c>
      <c r="F12033" s="45">
        <v>-49110</v>
      </c>
      <c r="G12033" s="45">
        <v>-54040</v>
      </c>
      <c r="H12033" s="45">
        <v>-66090</v>
      </c>
      <c r="I12033" s="55">
        <f>pro[[#This Row],[Admin expenses 3]]+pro[[#This Row],[Admin expenses 2]]+pro[[#This Row],[Admin expenses 1]]+pro[[#This Row],[COGS]]</f>
        <v>-195035.245</v>
      </c>
      <c r="J12033" s="55">
        <f>pro[[#This Row],[Revenue]]+pro[[#This Row],[AdminExp]]</f>
        <v>-117375.397</v>
      </c>
      <c r="K12033" s="83">
        <f>pro[[#This Row],[Profit]]/pro[[#This Row],[Revenue]]</f>
        <v>-1.511403898189448</v>
      </c>
      <c r="L12033" s="56">
        <f t="shared" si="187"/>
        <v>11</v>
      </c>
      <c r="M12033" s="82" t="str">
        <f>"Q"&amp;" "&amp;VLOOKUP(pro[[#This Row],[Period]],Mapping!A:B,2,0)</f>
        <v>Q 4</v>
      </c>
      <c r="N12033"/>
    </row>
    <row r="12034" spans="1:14" ht="14.25" x14ac:dyDescent="0.2">
      <c r="A12034" s="44" t="s">
        <v>34</v>
      </c>
      <c r="B12034" s="44" t="s">
        <v>21</v>
      </c>
      <c r="C12034" s="44" t="s">
        <v>59</v>
      </c>
      <c r="D12034" s="43">
        <v>3089260.2789999996</v>
      </c>
      <c r="E12034" s="43">
        <v>-358511.783</v>
      </c>
      <c r="F12034" s="45">
        <v>-64810</v>
      </c>
      <c r="G12034" s="45">
        <v>-45050</v>
      </c>
      <c r="H12034" s="45">
        <v>-16270</v>
      </c>
      <c r="I12034" s="55">
        <f>pro[[#This Row],[Admin expenses 3]]+pro[[#This Row],[Admin expenses 2]]+pro[[#This Row],[Admin expenses 1]]+pro[[#This Row],[COGS]]</f>
        <v>-484641.783</v>
      </c>
      <c r="J12034" s="55">
        <f>pro[[#This Row],[Revenue]]+pro[[#This Row],[AdminExp]]</f>
        <v>2604618.4959999998</v>
      </c>
      <c r="K12034" s="83">
        <f>pro[[#This Row],[Profit]]/pro[[#This Row],[Revenue]]</f>
        <v>0.84312044333251213</v>
      </c>
      <c r="L12034" s="56">
        <f t="shared" ref="L12034:L12097" si="188">MONTH(DATEVALUE(A12034&amp;"1"))</f>
        <v>11</v>
      </c>
      <c r="M12034" s="82" t="str">
        <f>"Q"&amp;" "&amp;VLOOKUP(pro[[#This Row],[Period]],Mapping!A:B,2,0)</f>
        <v>Q 4</v>
      </c>
      <c r="N12034"/>
    </row>
    <row r="12035" spans="1:14" ht="14.25" x14ac:dyDescent="0.2">
      <c r="A12035" s="44" t="s">
        <v>34</v>
      </c>
      <c r="B12035" s="44" t="s">
        <v>21</v>
      </c>
      <c r="C12035" s="44" t="s">
        <v>57</v>
      </c>
      <c r="D12035" s="43">
        <v>148362.704</v>
      </c>
      <c r="E12035" s="43">
        <v>-116408.299</v>
      </c>
      <c r="F12035" s="45">
        <v>-56290</v>
      </c>
      <c r="G12035" s="45">
        <v>-64740</v>
      </c>
      <c r="H12035" s="45">
        <v>-62090</v>
      </c>
      <c r="I12035" s="55">
        <f>pro[[#This Row],[Admin expenses 3]]+pro[[#This Row],[Admin expenses 2]]+pro[[#This Row],[Admin expenses 1]]+pro[[#This Row],[COGS]]</f>
        <v>-299528.299</v>
      </c>
      <c r="J12035" s="55">
        <f>pro[[#This Row],[Revenue]]+pro[[#This Row],[AdminExp]]</f>
        <v>-151165.595</v>
      </c>
      <c r="K12035" s="83">
        <f>pro[[#This Row],[Profit]]/pro[[#This Row],[Revenue]]</f>
        <v>-1.0188921536506912</v>
      </c>
      <c r="L12035" s="56">
        <f t="shared" si="188"/>
        <v>11</v>
      </c>
      <c r="M12035" s="82" t="str">
        <f>"Q"&amp;" "&amp;VLOOKUP(pro[[#This Row],[Period]],Mapping!A:B,2,0)</f>
        <v>Q 4</v>
      </c>
      <c r="N12035"/>
    </row>
    <row r="12036" spans="1:14" ht="14.25" x14ac:dyDescent="0.2">
      <c r="A12036" s="44" t="s">
        <v>34</v>
      </c>
      <c r="B12036" s="44" t="s">
        <v>21</v>
      </c>
      <c r="C12036" s="44" t="s">
        <v>57</v>
      </c>
      <c r="D12036" s="43">
        <v>114956.30999999998</v>
      </c>
      <c r="E12036" s="43">
        <v>-166588.84199999998</v>
      </c>
      <c r="F12036" s="45">
        <v>-96820</v>
      </c>
      <c r="G12036" s="45">
        <v>-80880</v>
      </c>
      <c r="H12036" s="45">
        <v>-63690</v>
      </c>
      <c r="I12036" s="55">
        <f>pro[[#This Row],[Admin expenses 3]]+pro[[#This Row],[Admin expenses 2]]+pro[[#This Row],[Admin expenses 1]]+pro[[#This Row],[COGS]]</f>
        <v>-407978.84199999995</v>
      </c>
      <c r="J12036" s="55">
        <f>pro[[#This Row],[Revenue]]+pro[[#This Row],[AdminExp]]</f>
        <v>-293022.53199999995</v>
      </c>
      <c r="K12036" s="83">
        <f>pro[[#This Row],[Profit]]/pro[[#This Row],[Revenue]]</f>
        <v>-2.5489904120965607</v>
      </c>
      <c r="L12036" s="56">
        <f t="shared" si="188"/>
        <v>11</v>
      </c>
      <c r="M12036" s="82" t="str">
        <f>"Q"&amp;" "&amp;VLOOKUP(pro[[#This Row],[Period]],Mapping!A:B,2,0)</f>
        <v>Q 4</v>
      </c>
      <c r="N12036"/>
    </row>
    <row r="12037" spans="1:14" ht="14.25" x14ac:dyDescent="0.2">
      <c r="A12037" s="44" t="s">
        <v>34</v>
      </c>
      <c r="B12037" s="44" t="s">
        <v>22</v>
      </c>
      <c r="C12037" s="44" t="s">
        <v>57</v>
      </c>
      <c r="D12037" s="43">
        <v>89263.145999999993</v>
      </c>
      <c r="E12037" s="43">
        <v>-119769.70599999998</v>
      </c>
      <c r="F12037" s="45">
        <v>-69820</v>
      </c>
      <c r="G12037" s="45">
        <v>-58690</v>
      </c>
      <c r="H12037" s="45">
        <v>-71910</v>
      </c>
      <c r="I12037" s="55">
        <f>pro[[#This Row],[Admin expenses 3]]+pro[[#This Row],[Admin expenses 2]]+pro[[#This Row],[Admin expenses 1]]+pro[[#This Row],[COGS]]</f>
        <v>-320189.70600000001</v>
      </c>
      <c r="J12037" s="55">
        <f>pro[[#This Row],[Revenue]]+pro[[#This Row],[AdminExp]]</f>
        <v>-230926.56</v>
      </c>
      <c r="K12037" s="83">
        <f>pro[[#This Row],[Profit]]/pro[[#This Row],[Revenue]]</f>
        <v>-2.5870313824699838</v>
      </c>
      <c r="L12037" s="56">
        <f t="shared" si="188"/>
        <v>11</v>
      </c>
      <c r="M12037" s="82" t="str">
        <f>"Q"&amp;" "&amp;VLOOKUP(pro[[#This Row],[Period]],Mapping!A:B,2,0)</f>
        <v>Q 4</v>
      </c>
      <c r="N12037"/>
    </row>
    <row r="12038" spans="1:14" ht="14.25" x14ac:dyDescent="0.2">
      <c r="A12038" s="44" t="s">
        <v>34</v>
      </c>
      <c r="B12038" s="44" t="s">
        <v>22</v>
      </c>
      <c r="C12038" s="44" t="s">
        <v>57</v>
      </c>
      <c r="D12038" s="43">
        <v>675755.11499999987</v>
      </c>
      <c r="E12038" s="43">
        <v>-62811.62999999999</v>
      </c>
      <c r="F12038" s="45">
        <v>-15940</v>
      </c>
      <c r="G12038" s="45">
        <v>-21920</v>
      </c>
      <c r="H12038" s="45">
        <v>-12520</v>
      </c>
      <c r="I12038" s="55">
        <f>pro[[#This Row],[Admin expenses 3]]+pro[[#This Row],[Admin expenses 2]]+pro[[#This Row],[Admin expenses 1]]+pro[[#This Row],[COGS]]</f>
        <v>-113191.62999999999</v>
      </c>
      <c r="J12038" s="55">
        <f>pro[[#This Row],[Revenue]]+pro[[#This Row],[AdminExp]]</f>
        <v>562563.48499999987</v>
      </c>
      <c r="K12038" s="83">
        <f>pro[[#This Row],[Profit]]/pro[[#This Row],[Revenue]]</f>
        <v>0.83249608106924944</v>
      </c>
      <c r="L12038" s="56">
        <f t="shared" si="188"/>
        <v>11</v>
      </c>
      <c r="M12038" s="82" t="str">
        <f>"Q"&amp;" "&amp;VLOOKUP(pro[[#This Row],[Period]],Mapping!A:B,2,0)</f>
        <v>Q 4</v>
      </c>
      <c r="N12038"/>
    </row>
    <row r="12039" spans="1:14" ht="14.25" x14ac:dyDescent="0.2">
      <c r="A12039" s="44" t="s">
        <v>34</v>
      </c>
      <c r="B12039" s="44" t="s">
        <v>22</v>
      </c>
      <c r="C12039" s="44" t="s">
        <v>57</v>
      </c>
      <c r="D12039" s="43">
        <v>5978.097999999999</v>
      </c>
      <c r="E12039" s="43">
        <v>-10018.946</v>
      </c>
      <c r="F12039" s="45">
        <v>-92680</v>
      </c>
      <c r="G12039" s="45">
        <v>-83850</v>
      </c>
      <c r="H12039" s="45">
        <v>-28940</v>
      </c>
      <c r="I12039" s="55">
        <f>pro[[#This Row],[Admin expenses 3]]+pro[[#This Row],[Admin expenses 2]]+pro[[#This Row],[Admin expenses 1]]+pro[[#This Row],[COGS]]</f>
        <v>-215488.946</v>
      </c>
      <c r="J12039" s="55">
        <f>pro[[#This Row],[Revenue]]+pro[[#This Row],[AdminExp]]</f>
        <v>-209510.848</v>
      </c>
      <c r="K12039" s="83">
        <f>pro[[#This Row],[Profit]]/pro[[#This Row],[Revenue]]</f>
        <v>-35.046405729715374</v>
      </c>
      <c r="L12039" s="56">
        <f t="shared" si="188"/>
        <v>11</v>
      </c>
      <c r="M12039" s="82" t="str">
        <f>"Q"&amp;" "&amp;VLOOKUP(pro[[#This Row],[Period]],Mapping!A:B,2,0)</f>
        <v>Q 4</v>
      </c>
      <c r="N12039"/>
    </row>
    <row r="12040" spans="1:14" ht="14.25" x14ac:dyDescent="0.2">
      <c r="A12040" s="44" t="s">
        <v>34</v>
      </c>
      <c r="B12040" s="44" t="s">
        <v>22</v>
      </c>
      <c r="C12040" s="44" t="s">
        <v>57</v>
      </c>
      <c r="D12040" s="43">
        <v>596988.44799999997</v>
      </c>
      <c r="E12040" s="43">
        <v>-606498.11599999992</v>
      </c>
      <c r="F12040" s="45">
        <v>-41600</v>
      </c>
      <c r="G12040" s="45">
        <v>-96680</v>
      </c>
      <c r="H12040" s="45">
        <v>-46210</v>
      </c>
      <c r="I12040" s="55">
        <f>pro[[#This Row],[Admin expenses 3]]+pro[[#This Row],[Admin expenses 2]]+pro[[#This Row],[Admin expenses 1]]+pro[[#This Row],[COGS]]</f>
        <v>-790988.11599999992</v>
      </c>
      <c r="J12040" s="55">
        <f>pro[[#This Row],[Revenue]]+pro[[#This Row],[AdminExp]]</f>
        <v>-193999.66799999995</v>
      </c>
      <c r="K12040" s="83">
        <f>pro[[#This Row],[Profit]]/pro[[#This Row],[Revenue]]</f>
        <v>-0.32496385591702431</v>
      </c>
      <c r="L12040" s="56">
        <f t="shared" si="188"/>
        <v>11</v>
      </c>
      <c r="M12040" s="82" t="str">
        <f>"Q"&amp;" "&amp;VLOOKUP(pro[[#This Row],[Period]],Mapping!A:B,2,0)</f>
        <v>Q 4</v>
      </c>
      <c r="N12040"/>
    </row>
    <row r="12041" spans="1:14" ht="14.25" x14ac:dyDescent="0.2">
      <c r="A12041" s="44" t="s">
        <v>34</v>
      </c>
      <c r="B12041" s="44" t="s">
        <v>22</v>
      </c>
      <c r="C12041" s="44" t="s">
        <v>57</v>
      </c>
      <c r="D12041" s="43">
        <v>1434334.6709999999</v>
      </c>
      <c r="E12041" s="43">
        <v>-1619774.709</v>
      </c>
      <c r="F12041" s="45">
        <v>-34360</v>
      </c>
      <c r="G12041" s="45">
        <v>-106780</v>
      </c>
      <c r="H12041" s="45">
        <v>-106030</v>
      </c>
      <c r="I12041" s="55">
        <f>pro[[#This Row],[Admin expenses 3]]+pro[[#This Row],[Admin expenses 2]]+pro[[#This Row],[Admin expenses 1]]+pro[[#This Row],[COGS]]</f>
        <v>-1866944.709</v>
      </c>
      <c r="J12041" s="55">
        <f>pro[[#This Row],[Revenue]]+pro[[#This Row],[AdminExp]]</f>
        <v>-432610.03800000018</v>
      </c>
      <c r="K12041" s="83">
        <f>pro[[#This Row],[Profit]]/pro[[#This Row],[Revenue]]</f>
        <v>-0.30161024950919574</v>
      </c>
      <c r="L12041" s="56">
        <f t="shared" si="188"/>
        <v>11</v>
      </c>
      <c r="M12041" s="82" t="str">
        <f>"Q"&amp;" "&amp;VLOOKUP(pro[[#This Row],[Period]],Mapping!A:B,2,0)</f>
        <v>Q 4</v>
      </c>
      <c r="N12041"/>
    </row>
    <row r="12042" spans="1:14" ht="14.25" x14ac:dyDescent="0.2">
      <c r="A12042" s="44" t="s">
        <v>34</v>
      </c>
      <c r="B12042" s="44" t="s">
        <v>22</v>
      </c>
      <c r="C12042" s="44" t="s">
        <v>57</v>
      </c>
      <c r="D12042" s="43">
        <v>1248764.4539999999</v>
      </c>
      <c r="E12042" s="43">
        <v>-799214.75199999998</v>
      </c>
      <c r="F12042" s="45">
        <v>-45720</v>
      </c>
      <c r="G12042" s="45">
        <v>-65110</v>
      </c>
      <c r="H12042" s="45">
        <v>-12510</v>
      </c>
      <c r="I12042" s="55">
        <f>pro[[#This Row],[Admin expenses 3]]+pro[[#This Row],[Admin expenses 2]]+pro[[#This Row],[Admin expenses 1]]+pro[[#This Row],[COGS]]</f>
        <v>-922554.75199999998</v>
      </c>
      <c r="J12042" s="55">
        <f>pro[[#This Row],[Revenue]]+pro[[#This Row],[AdminExp]]</f>
        <v>326209.70199999993</v>
      </c>
      <c r="K12042" s="83">
        <f>pro[[#This Row],[Profit]]/pro[[#This Row],[Revenue]]</f>
        <v>0.26122596695885769</v>
      </c>
      <c r="L12042" s="56">
        <f t="shared" si="188"/>
        <v>11</v>
      </c>
      <c r="M12042" s="82" t="str">
        <f>"Q"&amp;" "&amp;VLOOKUP(pro[[#This Row],[Period]],Mapping!A:B,2,0)</f>
        <v>Q 4</v>
      </c>
      <c r="N12042"/>
    </row>
    <row r="12043" spans="1:14" ht="14.25" x14ac:dyDescent="0.2">
      <c r="A12043" s="44" t="s">
        <v>34</v>
      </c>
      <c r="B12043" s="44" t="s">
        <v>22</v>
      </c>
      <c r="C12043" s="44" t="s">
        <v>57</v>
      </c>
      <c r="D12043" s="43">
        <v>426171.31900000002</v>
      </c>
      <c r="E12043" s="43">
        <v>-83488.572999999989</v>
      </c>
      <c r="F12043" s="45">
        <v>-57700</v>
      </c>
      <c r="G12043" s="45">
        <v>-42040</v>
      </c>
      <c r="H12043" s="45">
        <v>-56970</v>
      </c>
      <c r="I12043" s="55">
        <f>pro[[#This Row],[Admin expenses 3]]+pro[[#This Row],[Admin expenses 2]]+pro[[#This Row],[Admin expenses 1]]+pro[[#This Row],[COGS]]</f>
        <v>-240198.57299999997</v>
      </c>
      <c r="J12043" s="55">
        <f>pro[[#This Row],[Revenue]]+pro[[#This Row],[AdminExp]]</f>
        <v>185972.74600000004</v>
      </c>
      <c r="K12043" s="83">
        <f>pro[[#This Row],[Profit]]/pro[[#This Row],[Revenue]]</f>
        <v>0.43638024829165012</v>
      </c>
      <c r="L12043" s="56">
        <f t="shared" si="188"/>
        <v>11</v>
      </c>
      <c r="M12043" s="82" t="str">
        <f>"Q"&amp;" "&amp;VLOOKUP(pro[[#This Row],[Period]],Mapping!A:B,2,0)</f>
        <v>Q 4</v>
      </c>
      <c r="N12043"/>
    </row>
    <row r="12044" spans="1:14" ht="14.25" x14ac:dyDescent="0.2">
      <c r="A12044" s="44" t="s">
        <v>34</v>
      </c>
      <c r="B12044" s="44" t="s">
        <v>22</v>
      </c>
      <c r="C12044" s="44" t="s">
        <v>57</v>
      </c>
      <c r="D12044" s="43">
        <v>1277069.493</v>
      </c>
      <c r="E12044" s="43">
        <v>-359056.53699999995</v>
      </c>
      <c r="F12044" s="45">
        <v>-76500</v>
      </c>
      <c r="G12044" s="45">
        <v>-74260</v>
      </c>
      <c r="H12044" s="45">
        <v>-17730</v>
      </c>
      <c r="I12044" s="55">
        <f>pro[[#This Row],[Admin expenses 3]]+pro[[#This Row],[Admin expenses 2]]+pro[[#This Row],[Admin expenses 1]]+pro[[#This Row],[COGS]]</f>
        <v>-527546.53700000001</v>
      </c>
      <c r="J12044" s="55">
        <f>pro[[#This Row],[Revenue]]+pro[[#This Row],[AdminExp]]</f>
        <v>749522.95600000001</v>
      </c>
      <c r="K12044" s="83">
        <f>pro[[#This Row],[Profit]]/pro[[#This Row],[Revenue]]</f>
        <v>0.5869085121117994</v>
      </c>
      <c r="L12044" s="56">
        <f t="shared" si="188"/>
        <v>11</v>
      </c>
      <c r="M12044" s="82" t="str">
        <f>"Q"&amp;" "&amp;VLOOKUP(pro[[#This Row],[Period]],Mapping!A:B,2,0)</f>
        <v>Q 4</v>
      </c>
      <c r="N12044"/>
    </row>
    <row r="12045" spans="1:14" ht="14.25" x14ac:dyDescent="0.2">
      <c r="A12045" s="44" t="s">
        <v>34</v>
      </c>
      <c r="B12045" s="44" t="s">
        <v>22</v>
      </c>
      <c r="C12045" s="44" t="s">
        <v>57</v>
      </c>
      <c r="D12045" s="43">
        <v>-22412.095999999998</v>
      </c>
      <c r="E12045" s="43">
        <v>1700.2859999999998</v>
      </c>
      <c r="F12045" s="45">
        <v>-100660</v>
      </c>
      <c r="G12045" s="45">
        <v>-85510</v>
      </c>
      <c r="H12045" s="45">
        <v>-61560</v>
      </c>
      <c r="I12045" s="55">
        <f>pro[[#This Row],[Admin expenses 3]]+pro[[#This Row],[Admin expenses 2]]+pro[[#This Row],[Admin expenses 1]]+pro[[#This Row],[COGS]]</f>
        <v>-246029.71400000001</v>
      </c>
      <c r="J12045" s="55">
        <f>pro[[#This Row],[Revenue]]+pro[[#This Row],[AdminExp]]</f>
        <v>-268441.81</v>
      </c>
      <c r="K12045" s="83">
        <f>pro[[#This Row],[Profit]]/pro[[#This Row],[Revenue]]</f>
        <v>11.977541502588604</v>
      </c>
      <c r="L12045" s="56">
        <f t="shared" si="188"/>
        <v>11</v>
      </c>
      <c r="M12045" s="82" t="str">
        <f>"Q"&amp;" "&amp;VLOOKUP(pro[[#This Row],[Period]],Mapping!A:B,2,0)</f>
        <v>Q 4</v>
      </c>
      <c r="N12045"/>
    </row>
    <row r="12046" spans="1:14" ht="14.25" x14ac:dyDescent="0.2">
      <c r="A12046" s="44" t="s">
        <v>34</v>
      </c>
      <c r="B12046" s="44" t="s">
        <v>22</v>
      </c>
      <c r="C12046" s="44" t="s">
        <v>57</v>
      </c>
      <c r="D12046" s="43">
        <v>-56030.233</v>
      </c>
      <c r="E12046" s="43">
        <v>5791.4639999999999</v>
      </c>
      <c r="F12046" s="45">
        <v>-84370</v>
      </c>
      <c r="G12046" s="45">
        <v>-66630</v>
      </c>
      <c r="H12046" s="45">
        <v>-41270</v>
      </c>
      <c r="I12046" s="55">
        <f>pro[[#This Row],[Admin expenses 3]]+pro[[#This Row],[Admin expenses 2]]+pro[[#This Row],[Admin expenses 1]]+pro[[#This Row],[COGS]]</f>
        <v>-186478.53599999999</v>
      </c>
      <c r="J12046" s="55">
        <f>pro[[#This Row],[Revenue]]+pro[[#This Row],[AdminExp]]</f>
        <v>-242508.769</v>
      </c>
      <c r="K12046" s="83">
        <f>pro[[#This Row],[Profit]]/pro[[#This Row],[Revenue]]</f>
        <v>4.3281770575539102</v>
      </c>
      <c r="L12046" s="56">
        <f t="shared" si="188"/>
        <v>11</v>
      </c>
      <c r="M12046" s="82" t="str">
        <f>"Q"&amp;" "&amp;VLOOKUP(pro[[#This Row],[Period]],Mapping!A:B,2,0)</f>
        <v>Q 4</v>
      </c>
      <c r="N12046"/>
    </row>
    <row r="12047" spans="1:14" ht="14.25" x14ac:dyDescent="0.2">
      <c r="A12047" s="44" t="s">
        <v>34</v>
      </c>
      <c r="B12047" s="44" t="s">
        <v>22</v>
      </c>
      <c r="C12047" s="44" t="s">
        <v>57</v>
      </c>
      <c r="D12047" s="43">
        <v>-56030.233</v>
      </c>
      <c r="E12047" s="43">
        <v>5382.51</v>
      </c>
      <c r="F12047" s="45">
        <v>-80700</v>
      </c>
      <c r="G12047" s="45">
        <v>-68960</v>
      </c>
      <c r="H12047" s="45">
        <v>-37560</v>
      </c>
      <c r="I12047" s="55">
        <f>pro[[#This Row],[Admin expenses 3]]+pro[[#This Row],[Admin expenses 2]]+pro[[#This Row],[Admin expenses 1]]+pro[[#This Row],[COGS]]</f>
        <v>-181837.49</v>
      </c>
      <c r="J12047" s="55">
        <f>pro[[#This Row],[Revenue]]+pro[[#This Row],[AdminExp]]</f>
        <v>-237867.723</v>
      </c>
      <c r="K12047" s="83">
        <f>pro[[#This Row],[Profit]]/pro[[#This Row],[Revenue]]</f>
        <v>4.245345954567064</v>
      </c>
      <c r="L12047" s="56">
        <f t="shared" si="188"/>
        <v>11</v>
      </c>
      <c r="M12047" s="82" t="str">
        <f>"Q"&amp;" "&amp;VLOOKUP(pro[[#This Row],[Period]],Mapping!A:B,2,0)</f>
        <v>Q 4</v>
      </c>
      <c r="N12047"/>
    </row>
    <row r="12048" spans="1:14" ht="14.25" x14ac:dyDescent="0.2">
      <c r="A12048" s="44" t="s">
        <v>34</v>
      </c>
      <c r="B12048" s="44" t="s">
        <v>22</v>
      </c>
      <c r="C12048" s="44" t="s">
        <v>57</v>
      </c>
      <c r="D12048" s="43">
        <v>373054.78700000001</v>
      </c>
      <c r="E12048" s="43">
        <v>-25782.945999999996</v>
      </c>
      <c r="F12048" s="45">
        <v>-70320</v>
      </c>
      <c r="G12048" s="45">
        <v>-76050</v>
      </c>
      <c r="H12048" s="45">
        <v>-90290</v>
      </c>
      <c r="I12048" s="55">
        <f>pro[[#This Row],[Admin expenses 3]]+pro[[#This Row],[Admin expenses 2]]+pro[[#This Row],[Admin expenses 1]]+pro[[#This Row],[COGS]]</f>
        <v>-262442.946</v>
      </c>
      <c r="J12048" s="55">
        <f>pro[[#This Row],[Revenue]]+pro[[#This Row],[AdminExp]]</f>
        <v>110611.84100000001</v>
      </c>
      <c r="K12048" s="83">
        <f>pro[[#This Row],[Profit]]/pro[[#This Row],[Revenue]]</f>
        <v>0.29650293966070995</v>
      </c>
      <c r="L12048" s="56">
        <f t="shared" si="188"/>
        <v>11</v>
      </c>
      <c r="M12048" s="82" t="str">
        <f>"Q"&amp;" "&amp;VLOOKUP(pro[[#This Row],[Period]],Mapping!A:B,2,0)</f>
        <v>Q 4</v>
      </c>
      <c r="N12048"/>
    </row>
    <row r="12049" spans="1:14" ht="14.25" x14ac:dyDescent="0.2">
      <c r="A12049" s="44" t="s">
        <v>34</v>
      </c>
      <c r="B12049" s="44" t="s">
        <v>22</v>
      </c>
      <c r="C12049" s="44" t="s">
        <v>57</v>
      </c>
      <c r="D12049" s="43">
        <v>626011.51199999999</v>
      </c>
      <c r="E12049" s="43">
        <v>-515776.70199999993</v>
      </c>
      <c r="F12049" s="45">
        <v>-107180</v>
      </c>
      <c r="G12049" s="45">
        <v>-69340</v>
      </c>
      <c r="H12049" s="45">
        <v>-33130</v>
      </c>
      <c r="I12049" s="55">
        <f>pro[[#This Row],[Admin expenses 3]]+pro[[#This Row],[Admin expenses 2]]+pro[[#This Row],[Admin expenses 1]]+pro[[#This Row],[COGS]]</f>
        <v>-725426.70199999993</v>
      </c>
      <c r="J12049" s="55">
        <f>pro[[#This Row],[Revenue]]+pro[[#This Row],[AdminExp]]</f>
        <v>-99415.189999999944</v>
      </c>
      <c r="K12049" s="83">
        <f>pro[[#This Row],[Profit]]/pro[[#This Row],[Revenue]]</f>
        <v>-0.15880728723723525</v>
      </c>
      <c r="L12049" s="56">
        <f t="shared" si="188"/>
        <v>11</v>
      </c>
      <c r="M12049" s="82" t="str">
        <f>"Q"&amp;" "&amp;VLOOKUP(pro[[#This Row],[Period]],Mapping!A:B,2,0)</f>
        <v>Q 4</v>
      </c>
      <c r="N12049"/>
    </row>
    <row r="12050" spans="1:14" ht="14.25" x14ac:dyDescent="0.2">
      <c r="A12050" s="44" t="s">
        <v>34</v>
      </c>
      <c r="B12050" s="44" t="s">
        <v>22</v>
      </c>
      <c r="C12050" s="44" t="s">
        <v>57</v>
      </c>
      <c r="D12050" s="43">
        <v>55326.222000000002</v>
      </c>
      <c r="E12050" s="43">
        <v>-50388.407999999996</v>
      </c>
      <c r="F12050" s="45">
        <v>-38130</v>
      </c>
      <c r="G12050" s="45">
        <v>-31200</v>
      </c>
      <c r="H12050" s="45">
        <v>-75100</v>
      </c>
      <c r="I12050" s="55">
        <f>pro[[#This Row],[Admin expenses 3]]+pro[[#This Row],[Admin expenses 2]]+pro[[#This Row],[Admin expenses 1]]+pro[[#This Row],[COGS]]</f>
        <v>-194818.408</v>
      </c>
      <c r="J12050" s="55">
        <f>pro[[#This Row],[Revenue]]+pro[[#This Row],[AdminExp]]</f>
        <v>-139492.18599999999</v>
      </c>
      <c r="K12050" s="83">
        <f>pro[[#This Row],[Profit]]/pro[[#This Row],[Revenue]]</f>
        <v>-2.5212671488756269</v>
      </c>
      <c r="L12050" s="56">
        <f t="shared" si="188"/>
        <v>11</v>
      </c>
      <c r="M12050" s="82" t="str">
        <f>"Q"&amp;" "&amp;VLOOKUP(pro[[#This Row],[Period]],Mapping!A:B,2,0)</f>
        <v>Q 4</v>
      </c>
      <c r="N12050"/>
    </row>
    <row r="12051" spans="1:14" ht="14.25" x14ac:dyDescent="0.2">
      <c r="A12051" s="44" t="s">
        <v>34</v>
      </c>
      <c r="B12051" s="44" t="s">
        <v>22</v>
      </c>
      <c r="C12051" s="44" t="s">
        <v>57</v>
      </c>
      <c r="D12051" s="43">
        <v>382831.73599999998</v>
      </c>
      <c r="E12051" s="43">
        <v>-73511.045999999988</v>
      </c>
      <c r="F12051" s="45">
        <v>-21760</v>
      </c>
      <c r="G12051" s="45">
        <v>-83380</v>
      </c>
      <c r="H12051" s="45">
        <v>-64600</v>
      </c>
      <c r="I12051" s="55">
        <f>pro[[#This Row],[Admin expenses 3]]+pro[[#This Row],[Admin expenses 2]]+pro[[#This Row],[Admin expenses 1]]+pro[[#This Row],[COGS]]</f>
        <v>-243251.04599999997</v>
      </c>
      <c r="J12051" s="55">
        <f>pro[[#This Row],[Revenue]]+pro[[#This Row],[AdminExp]]</f>
        <v>139580.69</v>
      </c>
      <c r="K12051" s="83">
        <f>pro[[#This Row],[Profit]]/pro[[#This Row],[Revenue]]</f>
        <v>0.36460062443725932</v>
      </c>
      <c r="L12051" s="56">
        <f t="shared" si="188"/>
        <v>11</v>
      </c>
      <c r="M12051" s="82" t="str">
        <f>"Q"&amp;" "&amp;VLOOKUP(pro[[#This Row],[Period]],Mapping!A:B,2,0)</f>
        <v>Q 4</v>
      </c>
      <c r="N12051"/>
    </row>
    <row r="12052" spans="1:14" ht="14.25" x14ac:dyDescent="0.2">
      <c r="A12052" s="44" t="s">
        <v>34</v>
      </c>
      <c r="B12052" s="44" t="s">
        <v>22</v>
      </c>
      <c r="C12052" s="44" t="s">
        <v>57</v>
      </c>
      <c r="D12052" s="43">
        <v>159307.26699999999</v>
      </c>
      <c r="E12052" s="43">
        <v>-41026.222999999998</v>
      </c>
      <c r="F12052" s="45">
        <v>-73950</v>
      </c>
      <c r="G12052" s="45">
        <v>-41880</v>
      </c>
      <c r="H12052" s="45">
        <v>-47970</v>
      </c>
      <c r="I12052" s="55">
        <f>pro[[#This Row],[Admin expenses 3]]+pro[[#This Row],[Admin expenses 2]]+pro[[#This Row],[Admin expenses 1]]+pro[[#This Row],[COGS]]</f>
        <v>-204826.223</v>
      </c>
      <c r="J12052" s="55">
        <f>pro[[#This Row],[Revenue]]+pro[[#This Row],[AdminExp]]</f>
        <v>-45518.956000000006</v>
      </c>
      <c r="K12052" s="83">
        <f>pro[[#This Row],[Profit]]/pro[[#This Row],[Revenue]]</f>
        <v>-0.28573056871285102</v>
      </c>
      <c r="L12052" s="56">
        <f t="shared" si="188"/>
        <v>11</v>
      </c>
      <c r="M12052" s="82" t="str">
        <f>"Q"&amp;" "&amp;VLOOKUP(pro[[#This Row],[Period]],Mapping!A:B,2,0)</f>
        <v>Q 4</v>
      </c>
      <c r="N12052"/>
    </row>
    <row r="12053" spans="1:14" ht="14.25" x14ac:dyDescent="0.2">
      <c r="A12053" s="44" t="s">
        <v>34</v>
      </c>
      <c r="B12053" s="44" t="s">
        <v>22</v>
      </c>
      <c r="C12053" s="44" t="s">
        <v>57</v>
      </c>
      <c r="D12053" s="43">
        <v>121314.53599999999</v>
      </c>
      <c r="E12053" s="43">
        <v>-132396.85199999998</v>
      </c>
      <c r="F12053" s="45">
        <v>-19260</v>
      </c>
      <c r="G12053" s="45">
        <v>-15650</v>
      </c>
      <c r="H12053" s="45">
        <v>-65410</v>
      </c>
      <c r="I12053" s="55">
        <f>pro[[#This Row],[Admin expenses 3]]+pro[[#This Row],[Admin expenses 2]]+pro[[#This Row],[Admin expenses 1]]+pro[[#This Row],[COGS]]</f>
        <v>-232716.85199999998</v>
      </c>
      <c r="J12053" s="55">
        <f>pro[[#This Row],[Revenue]]+pro[[#This Row],[AdminExp]]</f>
        <v>-111402.31599999999</v>
      </c>
      <c r="K12053" s="83">
        <f>pro[[#This Row],[Profit]]/pro[[#This Row],[Revenue]]</f>
        <v>-0.91829322085524856</v>
      </c>
      <c r="L12053" s="56">
        <f t="shared" si="188"/>
        <v>11</v>
      </c>
      <c r="M12053" s="82" t="str">
        <f>"Q"&amp;" "&amp;VLOOKUP(pro[[#This Row],[Period]],Mapping!A:B,2,0)</f>
        <v>Q 4</v>
      </c>
      <c r="N12053"/>
    </row>
    <row r="12054" spans="1:14" ht="14.25" x14ac:dyDescent="0.2">
      <c r="A12054" s="44" t="s">
        <v>34</v>
      </c>
      <c r="B12054" s="44" t="s">
        <v>22</v>
      </c>
      <c r="C12054" s="44" t="s">
        <v>57</v>
      </c>
      <c r="D12054" s="43">
        <v>2727569.4389999998</v>
      </c>
      <c r="E12054" s="43">
        <v>-79181.697</v>
      </c>
      <c r="F12054" s="45">
        <v>-64850</v>
      </c>
      <c r="G12054" s="45">
        <v>-35950</v>
      </c>
      <c r="H12054" s="45">
        <v>-35660</v>
      </c>
      <c r="I12054" s="55">
        <f>pro[[#This Row],[Admin expenses 3]]+pro[[#This Row],[Admin expenses 2]]+pro[[#This Row],[Admin expenses 1]]+pro[[#This Row],[COGS]]</f>
        <v>-215641.69699999999</v>
      </c>
      <c r="J12054" s="55">
        <f>pro[[#This Row],[Revenue]]+pro[[#This Row],[AdminExp]]</f>
        <v>2511927.7419999996</v>
      </c>
      <c r="K12054" s="83">
        <f>pro[[#This Row],[Profit]]/pro[[#This Row],[Revenue]]</f>
        <v>0.9209399790463042</v>
      </c>
      <c r="L12054" s="56">
        <f t="shared" si="188"/>
        <v>11</v>
      </c>
      <c r="M12054" s="82" t="str">
        <f>"Q"&amp;" "&amp;VLOOKUP(pro[[#This Row],[Period]],Mapping!A:B,2,0)</f>
        <v>Q 4</v>
      </c>
      <c r="N12054"/>
    </row>
    <row r="12055" spans="1:14" ht="14.25" x14ac:dyDescent="0.2">
      <c r="A12055" s="44" t="s">
        <v>34</v>
      </c>
      <c r="B12055" s="44" t="s">
        <v>22</v>
      </c>
      <c r="C12055" s="44" t="s">
        <v>57</v>
      </c>
      <c r="D12055" s="43">
        <v>946333.40899999999</v>
      </c>
      <c r="E12055" s="43">
        <v>-33135.088000000003</v>
      </c>
      <c r="F12055" s="45">
        <v>-13510</v>
      </c>
      <c r="G12055" s="45">
        <v>-64050</v>
      </c>
      <c r="H12055" s="45">
        <v>-29250</v>
      </c>
      <c r="I12055" s="55">
        <f>pro[[#This Row],[Admin expenses 3]]+pro[[#This Row],[Admin expenses 2]]+pro[[#This Row],[Admin expenses 1]]+pro[[#This Row],[COGS]]</f>
        <v>-139945.08799999999</v>
      </c>
      <c r="J12055" s="55">
        <f>pro[[#This Row],[Revenue]]+pro[[#This Row],[AdminExp]]</f>
        <v>806388.321</v>
      </c>
      <c r="K12055" s="83">
        <f>pro[[#This Row],[Profit]]/pro[[#This Row],[Revenue]]</f>
        <v>0.85211862260270266</v>
      </c>
      <c r="L12055" s="56">
        <f t="shared" si="188"/>
        <v>11</v>
      </c>
      <c r="M12055" s="82" t="str">
        <f>"Q"&amp;" "&amp;VLOOKUP(pro[[#This Row],[Period]],Mapping!A:B,2,0)</f>
        <v>Q 4</v>
      </c>
      <c r="N12055"/>
    </row>
    <row r="12056" spans="1:14" ht="14.25" x14ac:dyDescent="0.2">
      <c r="A12056" s="44" t="s">
        <v>34</v>
      </c>
      <c r="B12056" s="44" t="s">
        <v>22</v>
      </c>
      <c r="C12056" s="44" t="s">
        <v>57</v>
      </c>
      <c r="D12056" s="43">
        <v>912680.54500000004</v>
      </c>
      <c r="E12056" s="43">
        <v>-75599.817999999999</v>
      </c>
      <c r="F12056" s="45">
        <v>-67280</v>
      </c>
      <c r="G12056" s="45">
        <v>-20720</v>
      </c>
      <c r="H12056" s="45">
        <v>-49080</v>
      </c>
      <c r="I12056" s="55">
        <f>pro[[#This Row],[Admin expenses 3]]+pro[[#This Row],[Admin expenses 2]]+pro[[#This Row],[Admin expenses 1]]+pro[[#This Row],[COGS]]</f>
        <v>-212679.818</v>
      </c>
      <c r="J12056" s="55">
        <f>pro[[#This Row],[Revenue]]+pro[[#This Row],[AdminExp]]</f>
        <v>700000.72700000007</v>
      </c>
      <c r="K12056" s="83">
        <f>pro[[#This Row],[Profit]]/pro[[#This Row],[Revenue]]</f>
        <v>0.76697233312889346</v>
      </c>
      <c r="L12056" s="56">
        <f t="shared" si="188"/>
        <v>11</v>
      </c>
      <c r="M12056" s="82" t="str">
        <f>"Q"&amp;" "&amp;VLOOKUP(pro[[#This Row],[Period]],Mapping!A:B,2,0)</f>
        <v>Q 4</v>
      </c>
      <c r="N12056"/>
    </row>
    <row r="12057" spans="1:14" ht="14.25" x14ac:dyDescent="0.2">
      <c r="A12057" s="44" t="s">
        <v>34</v>
      </c>
      <c r="B12057" s="44" t="s">
        <v>22</v>
      </c>
      <c r="C12057" s="44" t="s">
        <v>57</v>
      </c>
      <c r="D12057" s="43">
        <v>425200.90899999999</v>
      </c>
      <c r="E12057" s="43">
        <v>-23373.56</v>
      </c>
      <c r="F12057" s="45">
        <v>-70520</v>
      </c>
      <c r="G12057" s="45">
        <v>-34020</v>
      </c>
      <c r="H12057" s="45">
        <v>-60450</v>
      </c>
      <c r="I12057" s="55">
        <f>pro[[#This Row],[Admin expenses 3]]+pro[[#This Row],[Admin expenses 2]]+pro[[#This Row],[Admin expenses 1]]+pro[[#This Row],[COGS]]</f>
        <v>-188363.56</v>
      </c>
      <c r="J12057" s="55">
        <f>pro[[#This Row],[Revenue]]+pro[[#This Row],[AdminExp]]</f>
        <v>236837.34899999999</v>
      </c>
      <c r="K12057" s="83">
        <f>pro[[#This Row],[Profit]]/pro[[#This Row],[Revenue]]</f>
        <v>0.55700104112430293</v>
      </c>
      <c r="L12057" s="56">
        <f t="shared" si="188"/>
        <v>11</v>
      </c>
      <c r="M12057" s="82" t="str">
        <f>"Q"&amp;" "&amp;VLOOKUP(pro[[#This Row],[Period]],Mapping!A:B,2,0)</f>
        <v>Q 4</v>
      </c>
      <c r="N12057"/>
    </row>
    <row r="12058" spans="1:14" ht="14.25" x14ac:dyDescent="0.2">
      <c r="A12058" s="44" t="s">
        <v>34</v>
      </c>
      <c r="B12058" s="44" t="s">
        <v>22</v>
      </c>
      <c r="C12058" s="44" t="s">
        <v>57</v>
      </c>
      <c r="D12058" s="43">
        <v>222530.476</v>
      </c>
      <c r="E12058" s="43">
        <v>-80936.400999999983</v>
      </c>
      <c r="F12058" s="45">
        <v>-60520</v>
      </c>
      <c r="G12058" s="45">
        <v>-68460</v>
      </c>
      <c r="H12058" s="45">
        <v>-23520</v>
      </c>
      <c r="I12058" s="55">
        <f>pro[[#This Row],[Admin expenses 3]]+pro[[#This Row],[Admin expenses 2]]+pro[[#This Row],[Admin expenses 1]]+pro[[#This Row],[COGS]]</f>
        <v>-233436.40099999998</v>
      </c>
      <c r="J12058" s="55">
        <f>pro[[#This Row],[Revenue]]+pro[[#This Row],[AdminExp]]</f>
        <v>-10905.924999999988</v>
      </c>
      <c r="K12058" s="83">
        <f>pro[[#This Row],[Profit]]/pro[[#This Row],[Revenue]]</f>
        <v>-4.9008680500912553E-2</v>
      </c>
      <c r="L12058" s="56">
        <f t="shared" si="188"/>
        <v>11</v>
      </c>
      <c r="M12058" s="82" t="str">
        <f>"Q"&amp;" "&amp;VLOOKUP(pro[[#This Row],[Period]],Mapping!A:B,2,0)</f>
        <v>Q 4</v>
      </c>
      <c r="N12058"/>
    </row>
    <row r="12059" spans="1:14" ht="14.25" x14ac:dyDescent="0.2">
      <c r="A12059" s="44" t="s">
        <v>34</v>
      </c>
      <c r="B12059" s="44" t="s">
        <v>22</v>
      </c>
      <c r="C12059" s="44" t="s">
        <v>57</v>
      </c>
      <c r="D12059" s="43">
        <v>54960.339</v>
      </c>
      <c r="E12059" s="43">
        <v>-21182.188999999998</v>
      </c>
      <c r="F12059" s="45">
        <v>-38550</v>
      </c>
      <c r="G12059" s="45">
        <v>-79980</v>
      </c>
      <c r="H12059" s="45">
        <v>-106360</v>
      </c>
      <c r="I12059" s="55">
        <f>pro[[#This Row],[Admin expenses 3]]+pro[[#This Row],[Admin expenses 2]]+pro[[#This Row],[Admin expenses 1]]+pro[[#This Row],[COGS]]</f>
        <v>-246072.18900000001</v>
      </c>
      <c r="J12059" s="55">
        <f>pro[[#This Row],[Revenue]]+pro[[#This Row],[AdminExp]]</f>
        <v>-191111.85</v>
      </c>
      <c r="K12059" s="83">
        <f>pro[[#This Row],[Profit]]/pro[[#This Row],[Revenue]]</f>
        <v>-3.4772683989449193</v>
      </c>
      <c r="L12059" s="56">
        <f t="shared" si="188"/>
        <v>11</v>
      </c>
      <c r="M12059" s="82" t="str">
        <f>"Q"&amp;" "&amp;VLOOKUP(pro[[#This Row],[Period]],Mapping!A:B,2,0)</f>
        <v>Q 4</v>
      </c>
      <c r="N12059"/>
    </row>
    <row r="12060" spans="1:14" ht="14.25" x14ac:dyDescent="0.2">
      <c r="A12060" s="44" t="s">
        <v>34</v>
      </c>
      <c r="B12060" s="44" t="s">
        <v>22</v>
      </c>
      <c r="C12060" s="44" t="s">
        <v>57</v>
      </c>
      <c r="D12060" s="43">
        <v>245487.158</v>
      </c>
      <c r="E12060" s="43">
        <v>-19779.738999999998</v>
      </c>
      <c r="F12060" s="45">
        <v>-19470</v>
      </c>
      <c r="G12060" s="45">
        <v>-23820</v>
      </c>
      <c r="H12060" s="45">
        <v>-95150</v>
      </c>
      <c r="I12060" s="55">
        <f>pro[[#This Row],[Admin expenses 3]]+pro[[#This Row],[Admin expenses 2]]+pro[[#This Row],[Admin expenses 1]]+pro[[#This Row],[COGS]]</f>
        <v>-158219.739</v>
      </c>
      <c r="J12060" s="55">
        <f>pro[[#This Row],[Revenue]]+pro[[#This Row],[AdminExp]]</f>
        <v>87267.418999999994</v>
      </c>
      <c r="K12060" s="83">
        <f>pro[[#This Row],[Profit]]/pro[[#This Row],[Revenue]]</f>
        <v>0.35548669719008275</v>
      </c>
      <c r="L12060" s="56">
        <f t="shared" si="188"/>
        <v>11</v>
      </c>
      <c r="M12060" s="82" t="str">
        <f>"Q"&amp;" "&amp;VLOOKUP(pro[[#This Row],[Period]],Mapping!A:B,2,0)</f>
        <v>Q 4</v>
      </c>
      <c r="N12060"/>
    </row>
    <row r="12061" spans="1:14" ht="14.25" x14ac:dyDescent="0.2">
      <c r="A12061" s="44" t="s">
        <v>34</v>
      </c>
      <c r="B12061" s="44" t="s">
        <v>22</v>
      </c>
      <c r="C12061" s="44" t="s">
        <v>58</v>
      </c>
      <c r="D12061" s="43">
        <v>1002640.184</v>
      </c>
      <c r="E12061" s="43">
        <v>-72652.055000000008</v>
      </c>
      <c r="F12061" s="45">
        <v>-107130</v>
      </c>
      <c r="G12061" s="45">
        <v>-65940</v>
      </c>
      <c r="H12061" s="45">
        <v>-88050</v>
      </c>
      <c r="I12061" s="55">
        <f>pro[[#This Row],[Admin expenses 3]]+pro[[#This Row],[Admin expenses 2]]+pro[[#This Row],[Admin expenses 1]]+pro[[#This Row],[COGS]]</f>
        <v>-333772.05499999999</v>
      </c>
      <c r="J12061" s="55">
        <f>pro[[#This Row],[Revenue]]+pro[[#This Row],[AdminExp]]</f>
        <v>668868.12899999996</v>
      </c>
      <c r="K12061" s="83">
        <f>pro[[#This Row],[Profit]]/pro[[#This Row],[Revenue]]</f>
        <v>0.6671068441836957</v>
      </c>
      <c r="L12061" s="56">
        <f t="shared" si="188"/>
        <v>11</v>
      </c>
      <c r="M12061" s="82" t="str">
        <f>"Q"&amp;" "&amp;VLOOKUP(pro[[#This Row],[Period]],Mapping!A:B,2,0)</f>
        <v>Q 4</v>
      </c>
      <c r="N12061"/>
    </row>
    <row r="12062" spans="1:14" ht="14.25" x14ac:dyDescent="0.2">
      <c r="A12062" s="44" t="s">
        <v>34</v>
      </c>
      <c r="B12062" s="44" t="s">
        <v>22</v>
      </c>
      <c r="C12062" s="44" t="s">
        <v>59</v>
      </c>
      <c r="D12062" s="43">
        <v>871081.67299999984</v>
      </c>
      <c r="E12062" s="43">
        <v>-52509.036999999997</v>
      </c>
      <c r="F12062" s="45">
        <v>-27310</v>
      </c>
      <c r="G12062" s="45">
        <v>-106170</v>
      </c>
      <c r="H12062" s="45">
        <v>-18020</v>
      </c>
      <c r="I12062" s="55">
        <f>pro[[#This Row],[Admin expenses 3]]+pro[[#This Row],[Admin expenses 2]]+pro[[#This Row],[Admin expenses 1]]+pro[[#This Row],[COGS]]</f>
        <v>-204009.03700000001</v>
      </c>
      <c r="J12062" s="55">
        <f>pro[[#This Row],[Revenue]]+pro[[#This Row],[AdminExp]]</f>
        <v>667072.63599999982</v>
      </c>
      <c r="K12062" s="83">
        <f>pro[[#This Row],[Profit]]/pro[[#This Row],[Revenue]]</f>
        <v>0.76579803786091127</v>
      </c>
      <c r="L12062" s="56">
        <f t="shared" si="188"/>
        <v>11</v>
      </c>
      <c r="M12062" s="82" t="str">
        <f>"Q"&amp;" "&amp;VLOOKUP(pro[[#This Row],[Period]],Mapping!A:B,2,0)</f>
        <v>Q 4</v>
      </c>
      <c r="N12062"/>
    </row>
    <row r="12063" spans="1:14" ht="14.25" x14ac:dyDescent="0.2">
      <c r="A12063" s="44" t="s">
        <v>34</v>
      </c>
      <c r="B12063" s="44" t="s">
        <v>22</v>
      </c>
      <c r="C12063" s="44" t="s">
        <v>57</v>
      </c>
      <c r="D12063" s="43">
        <v>184128</v>
      </c>
      <c r="E12063" s="43">
        <v>-199104.25499999998</v>
      </c>
      <c r="F12063" s="45">
        <v>-12630</v>
      </c>
      <c r="G12063" s="45">
        <v>-67470</v>
      </c>
      <c r="H12063" s="45">
        <v>-103750</v>
      </c>
      <c r="I12063" s="55">
        <f>pro[[#This Row],[Admin expenses 3]]+pro[[#This Row],[Admin expenses 2]]+pro[[#This Row],[Admin expenses 1]]+pro[[#This Row],[COGS]]</f>
        <v>-382954.255</v>
      </c>
      <c r="J12063" s="55">
        <f>pro[[#This Row],[Revenue]]+pro[[#This Row],[AdminExp]]</f>
        <v>-198826.255</v>
      </c>
      <c r="K12063" s="83">
        <f>pro[[#This Row],[Profit]]/pro[[#This Row],[Revenue]]</f>
        <v>-1.0798262893204726</v>
      </c>
      <c r="L12063" s="56">
        <f t="shared" si="188"/>
        <v>11</v>
      </c>
      <c r="M12063" s="82" t="str">
        <f>"Q"&amp;" "&amp;VLOOKUP(pro[[#This Row],[Period]],Mapping!A:B,2,0)</f>
        <v>Q 4</v>
      </c>
      <c r="N12063"/>
    </row>
    <row r="12064" spans="1:14" ht="14.25" x14ac:dyDescent="0.2">
      <c r="A12064" s="44" t="s">
        <v>34</v>
      </c>
      <c r="B12064" s="44" t="s">
        <v>22</v>
      </c>
      <c r="C12064" s="44" t="s">
        <v>57</v>
      </c>
      <c r="D12064" s="43">
        <v>553334.88</v>
      </c>
      <c r="E12064" s="43">
        <v>-597410.78600000008</v>
      </c>
      <c r="F12064" s="45">
        <v>-96010</v>
      </c>
      <c r="G12064" s="45">
        <v>-63750</v>
      </c>
      <c r="H12064" s="45">
        <v>-45660</v>
      </c>
      <c r="I12064" s="55">
        <f>pro[[#This Row],[Admin expenses 3]]+pro[[#This Row],[Admin expenses 2]]+pro[[#This Row],[Admin expenses 1]]+pro[[#This Row],[COGS]]</f>
        <v>-802830.78600000008</v>
      </c>
      <c r="J12064" s="55">
        <f>pro[[#This Row],[Revenue]]+pro[[#This Row],[AdminExp]]</f>
        <v>-249495.90600000008</v>
      </c>
      <c r="K12064" s="83">
        <f>pro[[#This Row],[Profit]]/pro[[#This Row],[Revenue]]</f>
        <v>-0.45089495532976354</v>
      </c>
      <c r="L12064" s="56">
        <f t="shared" si="188"/>
        <v>11</v>
      </c>
      <c r="M12064" s="82" t="str">
        <f>"Q"&amp;" "&amp;VLOOKUP(pro[[#This Row],[Period]],Mapping!A:B,2,0)</f>
        <v>Q 4</v>
      </c>
      <c r="N12064"/>
    </row>
    <row r="12065" spans="1:14" ht="14.25" x14ac:dyDescent="0.2">
      <c r="A12065" s="44" t="s">
        <v>34</v>
      </c>
      <c r="B12065" s="44" t="s">
        <v>22</v>
      </c>
      <c r="C12065" s="44" t="s">
        <v>57</v>
      </c>
      <c r="D12065" s="43">
        <v>98942.641000000003</v>
      </c>
      <c r="E12065" s="43">
        <v>-62956.697999999997</v>
      </c>
      <c r="F12065" s="45">
        <v>-29510</v>
      </c>
      <c r="G12065" s="45">
        <v>-44740</v>
      </c>
      <c r="H12065" s="45">
        <v>-82950</v>
      </c>
      <c r="I12065" s="55">
        <f>pro[[#This Row],[Admin expenses 3]]+pro[[#This Row],[Admin expenses 2]]+pro[[#This Row],[Admin expenses 1]]+pro[[#This Row],[COGS]]</f>
        <v>-220156.698</v>
      </c>
      <c r="J12065" s="55">
        <f>pro[[#This Row],[Revenue]]+pro[[#This Row],[AdminExp]]</f>
        <v>-121214.057</v>
      </c>
      <c r="K12065" s="83">
        <f>pro[[#This Row],[Profit]]/pro[[#This Row],[Revenue]]</f>
        <v>-1.2250942139294625</v>
      </c>
      <c r="L12065" s="56">
        <f t="shared" si="188"/>
        <v>11</v>
      </c>
      <c r="M12065" s="82" t="str">
        <f>"Q"&amp;" "&amp;VLOOKUP(pro[[#This Row],[Period]],Mapping!A:B,2,0)</f>
        <v>Q 4</v>
      </c>
      <c r="N12065"/>
    </row>
    <row r="12066" spans="1:14" ht="14.25" x14ac:dyDescent="0.2">
      <c r="A12066" s="44" t="s">
        <v>34</v>
      </c>
      <c r="B12066" s="44" t="s">
        <v>22</v>
      </c>
      <c r="C12066" s="44" t="s">
        <v>57</v>
      </c>
      <c r="D12066" s="43">
        <v>214874.79299999998</v>
      </c>
      <c r="E12066" s="43">
        <v>-238030.58999999994</v>
      </c>
      <c r="F12066" s="45">
        <v>-80310</v>
      </c>
      <c r="G12066" s="45">
        <v>-28160</v>
      </c>
      <c r="H12066" s="45">
        <v>-47900</v>
      </c>
      <c r="I12066" s="55">
        <f>pro[[#This Row],[Admin expenses 3]]+pro[[#This Row],[Admin expenses 2]]+pro[[#This Row],[Admin expenses 1]]+pro[[#This Row],[COGS]]</f>
        <v>-394400.58999999997</v>
      </c>
      <c r="J12066" s="55">
        <f>pro[[#This Row],[Revenue]]+pro[[#This Row],[AdminExp]]</f>
        <v>-179525.79699999999</v>
      </c>
      <c r="K12066" s="83">
        <f>pro[[#This Row],[Profit]]/pro[[#This Row],[Revenue]]</f>
        <v>-0.83549026153104899</v>
      </c>
      <c r="L12066" s="56">
        <f t="shared" si="188"/>
        <v>11</v>
      </c>
      <c r="M12066" s="82" t="str">
        <f>"Q"&amp;" "&amp;VLOOKUP(pro[[#This Row],[Period]],Mapping!A:B,2,0)</f>
        <v>Q 4</v>
      </c>
      <c r="N12066"/>
    </row>
    <row r="12067" spans="1:14" ht="14.25" x14ac:dyDescent="0.2">
      <c r="A12067" s="44" t="s">
        <v>34</v>
      </c>
      <c r="B12067" s="44" t="s">
        <v>22</v>
      </c>
      <c r="C12067" s="44" t="s">
        <v>57</v>
      </c>
      <c r="D12067" s="43">
        <v>150855.32699999999</v>
      </c>
      <c r="E12067" s="43">
        <v>-447526.38699999999</v>
      </c>
      <c r="F12067" s="45">
        <v>-26240</v>
      </c>
      <c r="G12067" s="45">
        <v>-107400</v>
      </c>
      <c r="H12067" s="45">
        <v>-43000</v>
      </c>
      <c r="I12067" s="55">
        <f>pro[[#This Row],[Admin expenses 3]]+pro[[#This Row],[Admin expenses 2]]+pro[[#This Row],[Admin expenses 1]]+pro[[#This Row],[COGS]]</f>
        <v>-624166.38699999999</v>
      </c>
      <c r="J12067" s="55">
        <f>pro[[#This Row],[Revenue]]+pro[[#This Row],[AdminExp]]</f>
        <v>-473311.06</v>
      </c>
      <c r="K12067" s="83">
        <f>pro[[#This Row],[Profit]]/pro[[#This Row],[Revenue]]</f>
        <v>-3.1375163834950293</v>
      </c>
      <c r="L12067" s="56">
        <f t="shared" si="188"/>
        <v>11</v>
      </c>
      <c r="M12067" s="82" t="str">
        <f>"Q"&amp;" "&amp;VLOOKUP(pro[[#This Row],[Period]],Mapping!A:B,2,0)</f>
        <v>Q 4</v>
      </c>
      <c r="N12067"/>
    </row>
    <row r="12068" spans="1:14" ht="14.25" x14ac:dyDescent="0.2">
      <c r="A12068" s="44" t="s">
        <v>34</v>
      </c>
      <c r="B12068" s="44" t="s">
        <v>22</v>
      </c>
      <c r="C12068" s="44" t="s">
        <v>58</v>
      </c>
      <c r="D12068" s="43">
        <v>741834.79999999993</v>
      </c>
      <c r="E12068" s="43">
        <v>-905241.91800000006</v>
      </c>
      <c r="F12068" s="45">
        <v>-62880</v>
      </c>
      <c r="G12068" s="45">
        <v>-59010</v>
      </c>
      <c r="H12068" s="45">
        <v>-44930</v>
      </c>
      <c r="I12068" s="55">
        <f>pro[[#This Row],[Admin expenses 3]]+pro[[#This Row],[Admin expenses 2]]+pro[[#This Row],[Admin expenses 1]]+pro[[#This Row],[COGS]]</f>
        <v>-1072061.9180000001</v>
      </c>
      <c r="J12068" s="55">
        <f>pro[[#This Row],[Revenue]]+pro[[#This Row],[AdminExp]]</f>
        <v>-330227.11800000013</v>
      </c>
      <c r="K12068" s="83">
        <f>pro[[#This Row],[Profit]]/pro[[#This Row],[Revenue]]</f>
        <v>-0.44514913293363989</v>
      </c>
      <c r="L12068" s="56">
        <f t="shared" si="188"/>
        <v>11</v>
      </c>
      <c r="M12068" s="82" t="str">
        <f>"Q"&amp;" "&amp;VLOOKUP(pro[[#This Row],[Period]],Mapping!A:B,2,0)</f>
        <v>Q 4</v>
      </c>
      <c r="N12068"/>
    </row>
    <row r="12069" spans="1:14" ht="14.25" x14ac:dyDescent="0.2">
      <c r="A12069" s="44" t="s">
        <v>34</v>
      </c>
      <c r="B12069" s="44" t="s">
        <v>22</v>
      </c>
      <c r="C12069" s="44" t="s">
        <v>59</v>
      </c>
      <c r="D12069" s="43">
        <v>222056.12100000001</v>
      </c>
      <c r="E12069" s="43">
        <v>-428062.71899999998</v>
      </c>
      <c r="F12069" s="45">
        <v>-102150</v>
      </c>
      <c r="G12069" s="45">
        <v>-87640</v>
      </c>
      <c r="H12069" s="45">
        <v>-96940</v>
      </c>
      <c r="I12069" s="55">
        <f>pro[[#This Row],[Admin expenses 3]]+pro[[#This Row],[Admin expenses 2]]+pro[[#This Row],[Admin expenses 1]]+pro[[#This Row],[COGS]]</f>
        <v>-714792.71900000004</v>
      </c>
      <c r="J12069" s="55">
        <f>pro[[#This Row],[Revenue]]+pro[[#This Row],[AdminExp]]</f>
        <v>-492736.598</v>
      </c>
      <c r="K12069" s="83">
        <f>pro[[#This Row],[Profit]]/pro[[#This Row],[Revenue]]</f>
        <v>-2.2189732747785862</v>
      </c>
      <c r="L12069" s="56">
        <f t="shared" si="188"/>
        <v>11</v>
      </c>
      <c r="M12069" s="82" t="str">
        <f>"Q"&amp;" "&amp;VLOOKUP(pro[[#This Row],[Period]],Mapping!A:B,2,0)</f>
        <v>Q 4</v>
      </c>
      <c r="N12069"/>
    </row>
    <row r="12070" spans="1:14" ht="14.25" x14ac:dyDescent="0.2">
      <c r="A12070" s="44" t="s">
        <v>34</v>
      </c>
      <c r="B12070" s="44" t="s">
        <v>22</v>
      </c>
      <c r="C12070" s="44" t="s">
        <v>57</v>
      </c>
      <c r="D12070" s="43">
        <v>255911.32699999996</v>
      </c>
      <c r="E12070" s="43">
        <v>-193789.26699999999</v>
      </c>
      <c r="F12070" s="45">
        <v>-20670</v>
      </c>
      <c r="G12070" s="45">
        <v>-34120</v>
      </c>
      <c r="H12070" s="45">
        <v>-60390</v>
      </c>
      <c r="I12070" s="55">
        <f>pro[[#This Row],[Admin expenses 3]]+pro[[#This Row],[Admin expenses 2]]+pro[[#This Row],[Admin expenses 1]]+pro[[#This Row],[COGS]]</f>
        <v>-308969.26699999999</v>
      </c>
      <c r="J12070" s="55">
        <f>pro[[#This Row],[Revenue]]+pro[[#This Row],[AdminExp]]</f>
        <v>-53057.940000000031</v>
      </c>
      <c r="K12070" s="83">
        <f>pro[[#This Row],[Profit]]/pro[[#This Row],[Revenue]]</f>
        <v>-0.20732939265326086</v>
      </c>
      <c r="L12070" s="56">
        <f t="shared" si="188"/>
        <v>11</v>
      </c>
      <c r="M12070" s="82" t="str">
        <f>"Q"&amp;" "&amp;VLOOKUP(pro[[#This Row],[Period]],Mapping!A:B,2,0)</f>
        <v>Q 4</v>
      </c>
      <c r="N12070"/>
    </row>
    <row r="12071" spans="1:14" ht="14.25" x14ac:dyDescent="0.2">
      <c r="A12071" s="44" t="s">
        <v>34</v>
      </c>
      <c r="B12071" s="44" t="s">
        <v>22</v>
      </c>
      <c r="C12071" s="44" t="s">
        <v>57</v>
      </c>
      <c r="D12071" s="43">
        <v>150728.96299999999</v>
      </c>
      <c r="E12071" s="43">
        <v>-53330.591999999997</v>
      </c>
      <c r="F12071" s="45">
        <v>-13730</v>
      </c>
      <c r="G12071" s="45">
        <v>-68780</v>
      </c>
      <c r="H12071" s="45">
        <v>-64140</v>
      </c>
      <c r="I12071" s="55">
        <f>pro[[#This Row],[Admin expenses 3]]+pro[[#This Row],[Admin expenses 2]]+pro[[#This Row],[Admin expenses 1]]+pro[[#This Row],[COGS]]</f>
        <v>-199980.592</v>
      </c>
      <c r="J12071" s="55">
        <f>pro[[#This Row],[Revenue]]+pro[[#This Row],[AdminExp]]</f>
        <v>-49251.629000000015</v>
      </c>
      <c r="K12071" s="83">
        <f>pro[[#This Row],[Profit]]/pro[[#This Row],[Revenue]]</f>
        <v>-0.3267562386135438</v>
      </c>
      <c r="L12071" s="56">
        <f t="shared" si="188"/>
        <v>11</v>
      </c>
      <c r="M12071" s="82" t="str">
        <f>"Q"&amp;" "&amp;VLOOKUP(pro[[#This Row],[Period]],Mapping!A:B,2,0)</f>
        <v>Q 4</v>
      </c>
      <c r="N12071"/>
    </row>
    <row r="12072" spans="1:14" ht="14.25" x14ac:dyDescent="0.2">
      <c r="A12072" s="44" t="s">
        <v>34</v>
      </c>
      <c r="B12072" s="44" t="s">
        <v>22</v>
      </c>
      <c r="C12072" s="44" t="s">
        <v>57</v>
      </c>
      <c r="D12072" s="43">
        <v>124313.315</v>
      </c>
      <c r="E12072" s="43">
        <v>-69487.599999999991</v>
      </c>
      <c r="F12072" s="45">
        <v>-106410</v>
      </c>
      <c r="G12072" s="45">
        <v>-74720</v>
      </c>
      <c r="H12072" s="45">
        <v>-50090</v>
      </c>
      <c r="I12072" s="55">
        <f>pro[[#This Row],[Admin expenses 3]]+pro[[#This Row],[Admin expenses 2]]+pro[[#This Row],[Admin expenses 1]]+pro[[#This Row],[COGS]]</f>
        <v>-300707.59999999998</v>
      </c>
      <c r="J12072" s="55">
        <f>pro[[#This Row],[Revenue]]+pro[[#This Row],[AdminExp]]</f>
        <v>-176394.28499999997</v>
      </c>
      <c r="K12072" s="83">
        <f>pro[[#This Row],[Profit]]/pro[[#This Row],[Revenue]]</f>
        <v>-1.418949249322166</v>
      </c>
      <c r="L12072" s="56">
        <f t="shared" si="188"/>
        <v>11</v>
      </c>
      <c r="M12072" s="82" t="str">
        <f>"Q"&amp;" "&amp;VLOOKUP(pro[[#This Row],[Period]],Mapping!A:B,2,0)</f>
        <v>Q 4</v>
      </c>
      <c r="N12072"/>
    </row>
    <row r="12073" spans="1:14" ht="14.25" x14ac:dyDescent="0.2">
      <c r="A12073" s="44" t="s">
        <v>34</v>
      </c>
      <c r="B12073" s="44" t="s">
        <v>22</v>
      </c>
      <c r="C12073" s="44" t="s">
        <v>58</v>
      </c>
      <c r="D12073" s="43">
        <v>451509.66000000003</v>
      </c>
      <c r="E12073" s="43">
        <v>-235917.49999999997</v>
      </c>
      <c r="F12073" s="45">
        <v>-95790</v>
      </c>
      <c r="G12073" s="45">
        <v>-45150</v>
      </c>
      <c r="H12073" s="45">
        <v>-64230</v>
      </c>
      <c r="I12073" s="55">
        <f>pro[[#This Row],[Admin expenses 3]]+pro[[#This Row],[Admin expenses 2]]+pro[[#This Row],[Admin expenses 1]]+pro[[#This Row],[COGS]]</f>
        <v>-441087.5</v>
      </c>
      <c r="J12073" s="55">
        <f>pro[[#This Row],[Revenue]]+pro[[#This Row],[AdminExp]]</f>
        <v>10422.160000000033</v>
      </c>
      <c r="K12073" s="83">
        <f>pro[[#This Row],[Profit]]/pro[[#This Row],[Revenue]]</f>
        <v>2.3082916985652159E-2</v>
      </c>
      <c r="L12073" s="56">
        <f t="shared" si="188"/>
        <v>11</v>
      </c>
      <c r="M12073" s="82" t="str">
        <f>"Q"&amp;" "&amp;VLOOKUP(pro[[#This Row],[Period]],Mapping!A:B,2,0)</f>
        <v>Q 4</v>
      </c>
      <c r="N12073"/>
    </row>
    <row r="12074" spans="1:14" ht="14.25" x14ac:dyDescent="0.2">
      <c r="A12074" s="44" t="s">
        <v>34</v>
      </c>
      <c r="B12074" s="44" t="s">
        <v>22</v>
      </c>
      <c r="C12074" s="44" t="s">
        <v>59</v>
      </c>
      <c r="D12074" s="43">
        <v>320277.77599999995</v>
      </c>
      <c r="E12074" s="43">
        <v>-213312.54</v>
      </c>
      <c r="F12074" s="45">
        <v>-77050</v>
      </c>
      <c r="G12074" s="45">
        <v>-50210</v>
      </c>
      <c r="H12074" s="45">
        <v>-94940</v>
      </c>
      <c r="I12074" s="55">
        <f>pro[[#This Row],[Admin expenses 3]]+pro[[#This Row],[Admin expenses 2]]+pro[[#This Row],[Admin expenses 1]]+pro[[#This Row],[COGS]]</f>
        <v>-435512.54000000004</v>
      </c>
      <c r="J12074" s="55">
        <f>pro[[#This Row],[Revenue]]+pro[[#This Row],[AdminExp]]</f>
        <v>-115234.76400000008</v>
      </c>
      <c r="K12074" s="83">
        <f>pro[[#This Row],[Profit]]/pro[[#This Row],[Revenue]]</f>
        <v>-0.35979631630762948</v>
      </c>
      <c r="L12074" s="56">
        <f t="shared" si="188"/>
        <v>11</v>
      </c>
      <c r="M12074" s="82" t="str">
        <f>"Q"&amp;" "&amp;VLOOKUP(pro[[#This Row],[Period]],Mapping!A:B,2,0)</f>
        <v>Q 4</v>
      </c>
      <c r="N12074"/>
    </row>
    <row r="12075" spans="1:14" ht="14.25" x14ac:dyDescent="0.2">
      <c r="A12075" s="44" t="s">
        <v>34</v>
      </c>
      <c r="B12075" s="44" t="s">
        <v>22</v>
      </c>
      <c r="C12075" s="44" t="s">
        <v>57</v>
      </c>
      <c r="D12075" s="43">
        <v>64419.081999999995</v>
      </c>
      <c r="E12075" s="43">
        <v>-42422.813999999998</v>
      </c>
      <c r="F12075" s="45">
        <v>-70000</v>
      </c>
      <c r="G12075" s="45">
        <v>-76410</v>
      </c>
      <c r="H12075" s="45">
        <v>-107750</v>
      </c>
      <c r="I12075" s="55">
        <f>pro[[#This Row],[Admin expenses 3]]+pro[[#This Row],[Admin expenses 2]]+pro[[#This Row],[Admin expenses 1]]+pro[[#This Row],[COGS]]</f>
        <v>-296582.81400000001</v>
      </c>
      <c r="J12075" s="55">
        <f>pro[[#This Row],[Revenue]]+pro[[#This Row],[AdminExp]]</f>
        <v>-232163.73200000002</v>
      </c>
      <c r="K12075" s="83">
        <f>pro[[#This Row],[Profit]]/pro[[#This Row],[Revenue]]</f>
        <v>-3.6039590256812422</v>
      </c>
      <c r="L12075" s="56">
        <f t="shared" si="188"/>
        <v>11</v>
      </c>
      <c r="M12075" s="82" t="str">
        <f>"Q"&amp;" "&amp;VLOOKUP(pro[[#This Row],[Period]],Mapping!A:B,2,0)</f>
        <v>Q 4</v>
      </c>
      <c r="N12075"/>
    </row>
    <row r="12076" spans="1:14" ht="14.25" x14ac:dyDescent="0.2">
      <c r="A12076" s="44" t="s">
        <v>34</v>
      </c>
      <c r="B12076" s="44" t="s">
        <v>22</v>
      </c>
      <c r="C12076" s="44" t="s">
        <v>57</v>
      </c>
      <c r="D12076" s="43">
        <v>40960.065999999999</v>
      </c>
      <c r="E12076" s="43">
        <v>-39104.436000000002</v>
      </c>
      <c r="F12076" s="45">
        <v>-60270</v>
      </c>
      <c r="G12076" s="45">
        <v>-46940</v>
      </c>
      <c r="H12076" s="45">
        <v>-73340</v>
      </c>
      <c r="I12076" s="55">
        <f>pro[[#This Row],[Admin expenses 3]]+pro[[#This Row],[Admin expenses 2]]+pro[[#This Row],[Admin expenses 1]]+pro[[#This Row],[COGS]]</f>
        <v>-219654.43599999999</v>
      </c>
      <c r="J12076" s="55">
        <f>pro[[#This Row],[Revenue]]+pro[[#This Row],[AdminExp]]</f>
        <v>-178694.37</v>
      </c>
      <c r="K12076" s="83">
        <f>pro[[#This Row],[Profit]]/pro[[#This Row],[Revenue]]</f>
        <v>-4.362648487919917</v>
      </c>
      <c r="L12076" s="56">
        <f t="shared" si="188"/>
        <v>11</v>
      </c>
      <c r="M12076" s="82" t="str">
        <f>"Q"&amp;" "&amp;VLOOKUP(pro[[#This Row],[Period]],Mapping!A:B,2,0)</f>
        <v>Q 4</v>
      </c>
      <c r="N12076"/>
    </row>
    <row r="12077" spans="1:14" ht="14.25" x14ac:dyDescent="0.2">
      <c r="A12077" s="44" t="s">
        <v>34</v>
      </c>
      <c r="B12077" s="44" t="s">
        <v>22</v>
      </c>
      <c r="C12077" s="44" t="s">
        <v>58</v>
      </c>
      <c r="D12077" s="43">
        <v>51283.525999999991</v>
      </c>
      <c r="E12077" s="43">
        <v>-34725.935999999994</v>
      </c>
      <c r="F12077" s="45">
        <v>-64550</v>
      </c>
      <c r="G12077" s="45">
        <v>-89180</v>
      </c>
      <c r="H12077" s="45">
        <v>-51600</v>
      </c>
      <c r="I12077" s="55">
        <f>pro[[#This Row],[Admin expenses 3]]+pro[[#This Row],[Admin expenses 2]]+pro[[#This Row],[Admin expenses 1]]+pro[[#This Row],[COGS]]</f>
        <v>-240055.93599999999</v>
      </c>
      <c r="J12077" s="55">
        <f>pro[[#This Row],[Revenue]]+pro[[#This Row],[AdminExp]]</f>
        <v>-188772.41</v>
      </c>
      <c r="K12077" s="83">
        <f>pro[[#This Row],[Profit]]/pro[[#This Row],[Revenue]]</f>
        <v>-3.6809561417442325</v>
      </c>
      <c r="L12077" s="56">
        <f t="shared" si="188"/>
        <v>11</v>
      </c>
      <c r="M12077" s="82" t="str">
        <f>"Q"&amp;" "&amp;VLOOKUP(pro[[#This Row],[Period]],Mapping!A:B,2,0)</f>
        <v>Q 4</v>
      </c>
      <c r="N12077"/>
    </row>
    <row r="12078" spans="1:14" ht="14.25" x14ac:dyDescent="0.2">
      <c r="A12078" s="44" t="s">
        <v>34</v>
      </c>
      <c r="B12078" s="44" t="s">
        <v>22</v>
      </c>
      <c r="C12078" s="44" t="s">
        <v>59</v>
      </c>
      <c r="D12078" s="43">
        <v>75551.622999999992</v>
      </c>
      <c r="E12078" s="43">
        <v>-53901.798999999992</v>
      </c>
      <c r="F12078" s="45">
        <v>-79440</v>
      </c>
      <c r="G12078" s="45">
        <v>-80240</v>
      </c>
      <c r="H12078" s="45">
        <v>-47680</v>
      </c>
      <c r="I12078" s="55">
        <f>pro[[#This Row],[Admin expenses 3]]+pro[[#This Row],[Admin expenses 2]]+pro[[#This Row],[Admin expenses 1]]+pro[[#This Row],[COGS]]</f>
        <v>-261261.799</v>
      </c>
      <c r="J12078" s="55">
        <f>pro[[#This Row],[Revenue]]+pro[[#This Row],[AdminExp]]</f>
        <v>-185710.17600000001</v>
      </c>
      <c r="K12078" s="83">
        <f>pro[[#This Row],[Profit]]/pro[[#This Row],[Revenue]]</f>
        <v>-2.4580567382384362</v>
      </c>
      <c r="L12078" s="56">
        <f t="shared" si="188"/>
        <v>11</v>
      </c>
      <c r="M12078" s="82" t="str">
        <f>"Q"&amp;" "&amp;VLOOKUP(pro[[#This Row],[Period]],Mapping!A:B,2,0)</f>
        <v>Q 4</v>
      </c>
      <c r="N12078"/>
    </row>
    <row r="12079" spans="1:14" ht="14.25" x14ac:dyDescent="0.2">
      <c r="A12079" s="44" t="s">
        <v>34</v>
      </c>
      <c r="B12079" s="44" t="s">
        <v>22</v>
      </c>
      <c r="C12079" s="44" t="s">
        <v>57</v>
      </c>
      <c r="D12079" s="43">
        <v>89120.926999999996</v>
      </c>
      <c r="E12079" s="43">
        <v>-65717.434999999998</v>
      </c>
      <c r="F12079" s="45">
        <v>-86340</v>
      </c>
      <c r="G12079" s="45">
        <v>-102600</v>
      </c>
      <c r="H12079" s="45">
        <v>-104140</v>
      </c>
      <c r="I12079" s="55">
        <f>pro[[#This Row],[Admin expenses 3]]+pro[[#This Row],[Admin expenses 2]]+pro[[#This Row],[Admin expenses 1]]+pro[[#This Row],[COGS]]</f>
        <v>-358797.435</v>
      </c>
      <c r="J12079" s="55">
        <f>pro[[#This Row],[Revenue]]+pro[[#This Row],[AdminExp]]</f>
        <v>-269676.50800000003</v>
      </c>
      <c r="K12079" s="83">
        <f>pro[[#This Row],[Profit]]/pro[[#This Row],[Revenue]]</f>
        <v>-3.0259616576923625</v>
      </c>
      <c r="L12079" s="56">
        <f t="shared" si="188"/>
        <v>11</v>
      </c>
      <c r="M12079" s="82" t="str">
        <f>"Q"&amp;" "&amp;VLOOKUP(pro[[#This Row],[Period]],Mapping!A:B,2,0)</f>
        <v>Q 4</v>
      </c>
      <c r="N12079"/>
    </row>
    <row r="12080" spans="1:14" ht="14.25" x14ac:dyDescent="0.2">
      <c r="A12080" s="44" t="s">
        <v>34</v>
      </c>
      <c r="B12080" s="44" t="s">
        <v>22</v>
      </c>
      <c r="C12080" s="44" t="s">
        <v>57</v>
      </c>
      <c r="D12080" s="43">
        <v>51099.075999999994</v>
      </c>
      <c r="E12080" s="43">
        <v>-15181.803</v>
      </c>
      <c r="F12080" s="45">
        <v>-27930</v>
      </c>
      <c r="G12080" s="45">
        <v>-34170</v>
      </c>
      <c r="H12080" s="45">
        <v>-49690</v>
      </c>
      <c r="I12080" s="55">
        <f>pro[[#This Row],[Admin expenses 3]]+pro[[#This Row],[Admin expenses 2]]+pro[[#This Row],[Admin expenses 1]]+pro[[#This Row],[COGS]]</f>
        <v>-126971.803</v>
      </c>
      <c r="J12080" s="55">
        <f>pro[[#This Row],[Revenue]]+pro[[#This Row],[AdminExp]]</f>
        <v>-75872.727000000014</v>
      </c>
      <c r="K12080" s="83">
        <f>pro[[#This Row],[Profit]]/pro[[#This Row],[Revenue]]</f>
        <v>-1.4848160268103483</v>
      </c>
      <c r="L12080" s="56">
        <f t="shared" si="188"/>
        <v>11</v>
      </c>
      <c r="M12080" s="82" t="str">
        <f>"Q"&amp;" "&amp;VLOOKUP(pro[[#This Row],[Period]],Mapping!A:B,2,0)</f>
        <v>Q 4</v>
      </c>
      <c r="N12080"/>
    </row>
    <row r="12081" spans="1:14" ht="14.25" x14ac:dyDescent="0.2">
      <c r="A12081" s="44" t="s">
        <v>34</v>
      </c>
      <c r="B12081" s="44" t="s">
        <v>22</v>
      </c>
      <c r="C12081" s="44" t="s">
        <v>57</v>
      </c>
      <c r="D12081" s="43">
        <v>266105.71399999998</v>
      </c>
      <c r="E12081" s="43">
        <v>-809870.81700000004</v>
      </c>
      <c r="F12081" s="45">
        <v>-38070</v>
      </c>
      <c r="G12081" s="45">
        <v>-27570</v>
      </c>
      <c r="H12081" s="45">
        <v>-79320</v>
      </c>
      <c r="I12081" s="55">
        <f>pro[[#This Row],[Admin expenses 3]]+pro[[#This Row],[Admin expenses 2]]+pro[[#This Row],[Admin expenses 1]]+pro[[#This Row],[COGS]]</f>
        <v>-954830.81700000004</v>
      </c>
      <c r="J12081" s="55">
        <f>pro[[#This Row],[Revenue]]+pro[[#This Row],[AdminExp]]</f>
        <v>-688725.10300000012</v>
      </c>
      <c r="K12081" s="83">
        <f>pro[[#This Row],[Profit]]/pro[[#This Row],[Revenue]]</f>
        <v>-2.5881635258685205</v>
      </c>
      <c r="L12081" s="56">
        <f t="shared" si="188"/>
        <v>11</v>
      </c>
      <c r="M12081" s="82" t="str">
        <f>"Q"&amp;" "&amp;VLOOKUP(pro[[#This Row],[Period]],Mapping!A:B,2,0)</f>
        <v>Q 4</v>
      </c>
      <c r="N12081"/>
    </row>
    <row r="12082" spans="1:14" ht="14.25" x14ac:dyDescent="0.2">
      <c r="A12082" s="44" t="s">
        <v>34</v>
      </c>
      <c r="B12082" s="44" t="s">
        <v>22</v>
      </c>
      <c r="C12082" s="44" t="s">
        <v>58</v>
      </c>
      <c r="D12082" s="43">
        <v>325754.97499999998</v>
      </c>
      <c r="E12082" s="43">
        <v>-68970.705999999991</v>
      </c>
      <c r="F12082" s="45">
        <v>-94520</v>
      </c>
      <c r="G12082" s="45">
        <v>-91990</v>
      </c>
      <c r="H12082" s="45">
        <v>-35740</v>
      </c>
      <c r="I12082" s="55">
        <f>pro[[#This Row],[Admin expenses 3]]+pro[[#This Row],[Admin expenses 2]]+pro[[#This Row],[Admin expenses 1]]+pro[[#This Row],[COGS]]</f>
        <v>-291220.70600000001</v>
      </c>
      <c r="J12082" s="55">
        <f>pro[[#This Row],[Revenue]]+pro[[#This Row],[AdminExp]]</f>
        <v>34534.268999999971</v>
      </c>
      <c r="K12082" s="83">
        <f>pro[[#This Row],[Profit]]/pro[[#This Row],[Revenue]]</f>
        <v>0.10601302098302558</v>
      </c>
      <c r="L12082" s="56">
        <f t="shared" si="188"/>
        <v>11</v>
      </c>
      <c r="M12082" s="82" t="str">
        <f>"Q"&amp;" "&amp;VLOOKUP(pro[[#This Row],[Period]],Mapping!A:B,2,0)</f>
        <v>Q 4</v>
      </c>
      <c r="N12082"/>
    </row>
    <row r="12083" spans="1:14" ht="14.25" x14ac:dyDescent="0.2">
      <c r="A12083" s="44" t="s">
        <v>34</v>
      </c>
      <c r="B12083" s="44" t="s">
        <v>22</v>
      </c>
      <c r="C12083" s="44" t="s">
        <v>59</v>
      </c>
      <c r="D12083" s="43">
        <v>42651.055999999997</v>
      </c>
      <c r="E12083" s="43">
        <v>-13365.162999999999</v>
      </c>
      <c r="F12083" s="45">
        <v>-28070</v>
      </c>
      <c r="G12083" s="45">
        <v>-45220</v>
      </c>
      <c r="H12083" s="45">
        <v>-38250</v>
      </c>
      <c r="I12083" s="55">
        <f>pro[[#This Row],[Admin expenses 3]]+pro[[#This Row],[Admin expenses 2]]+pro[[#This Row],[Admin expenses 1]]+pro[[#This Row],[COGS]]</f>
        <v>-124905.163</v>
      </c>
      <c r="J12083" s="55">
        <f>pro[[#This Row],[Revenue]]+pro[[#This Row],[AdminExp]]</f>
        <v>-82254.107000000004</v>
      </c>
      <c r="K12083" s="83">
        <f>pro[[#This Row],[Profit]]/pro[[#This Row],[Revenue]]</f>
        <v>-1.9285362360078495</v>
      </c>
      <c r="L12083" s="56">
        <f t="shared" si="188"/>
        <v>11</v>
      </c>
      <c r="M12083" s="82" t="str">
        <f>"Q"&amp;" "&amp;VLOOKUP(pro[[#This Row],[Period]],Mapping!A:B,2,0)</f>
        <v>Q 4</v>
      </c>
      <c r="N12083"/>
    </row>
    <row r="12084" spans="1:14" ht="14.25" x14ac:dyDescent="0.2">
      <c r="A12084" s="44" t="s">
        <v>34</v>
      </c>
      <c r="B12084" s="44" t="s">
        <v>22</v>
      </c>
      <c r="C12084" s="44" t="s">
        <v>60</v>
      </c>
      <c r="D12084" s="43">
        <v>313706.44899999996</v>
      </c>
      <c r="E12084" s="43">
        <v>-80763.500999999989</v>
      </c>
      <c r="F12084" s="45">
        <v>-75340</v>
      </c>
      <c r="G12084" s="45">
        <v>-76880</v>
      </c>
      <c r="H12084" s="45">
        <v>-94350</v>
      </c>
      <c r="I12084" s="55">
        <f>pro[[#This Row],[Admin expenses 3]]+pro[[#This Row],[Admin expenses 2]]+pro[[#This Row],[Admin expenses 1]]+pro[[#This Row],[COGS]]</f>
        <v>-327333.50099999999</v>
      </c>
      <c r="J12084" s="55">
        <f>pro[[#This Row],[Revenue]]+pro[[#This Row],[AdminExp]]</f>
        <v>-13627.052000000025</v>
      </c>
      <c r="K12084" s="83">
        <f>pro[[#This Row],[Profit]]/pro[[#This Row],[Revenue]]</f>
        <v>-4.3438864720310631E-2</v>
      </c>
      <c r="L12084" s="56">
        <f t="shared" si="188"/>
        <v>11</v>
      </c>
      <c r="M12084" s="82" t="str">
        <f>"Q"&amp;" "&amp;VLOOKUP(pro[[#This Row],[Period]],Mapping!A:B,2,0)</f>
        <v>Q 4</v>
      </c>
      <c r="N12084"/>
    </row>
    <row r="12085" spans="1:14" ht="14.25" x14ac:dyDescent="0.2">
      <c r="A12085" s="44" t="s">
        <v>34</v>
      </c>
      <c r="B12085" s="44" t="s">
        <v>22</v>
      </c>
      <c r="C12085" s="44" t="s">
        <v>57</v>
      </c>
      <c r="D12085" s="43">
        <v>105055.67099999999</v>
      </c>
      <c r="E12085" s="43">
        <v>-31065.726999999999</v>
      </c>
      <c r="F12085" s="45">
        <v>-55440</v>
      </c>
      <c r="G12085" s="45">
        <v>-87580</v>
      </c>
      <c r="H12085" s="45">
        <v>-39910</v>
      </c>
      <c r="I12085" s="55">
        <f>pro[[#This Row],[Admin expenses 3]]+pro[[#This Row],[Admin expenses 2]]+pro[[#This Row],[Admin expenses 1]]+pro[[#This Row],[COGS]]</f>
        <v>-213995.72700000001</v>
      </c>
      <c r="J12085" s="55">
        <f>pro[[#This Row],[Revenue]]+pro[[#This Row],[AdminExp]]</f>
        <v>-108940.05600000003</v>
      </c>
      <c r="K12085" s="83">
        <f>pro[[#This Row],[Profit]]/pro[[#This Row],[Revenue]]</f>
        <v>-1.0369745389565885</v>
      </c>
      <c r="L12085" s="56">
        <f t="shared" si="188"/>
        <v>11</v>
      </c>
      <c r="M12085" s="82" t="str">
        <f>"Q"&amp;" "&amp;VLOOKUP(pro[[#This Row],[Period]],Mapping!A:B,2,0)</f>
        <v>Q 4</v>
      </c>
      <c r="N12085"/>
    </row>
    <row r="12086" spans="1:14" ht="14.25" x14ac:dyDescent="0.2">
      <c r="A12086" s="44" t="s">
        <v>34</v>
      </c>
      <c r="B12086" s="44" t="s">
        <v>22</v>
      </c>
      <c r="C12086" s="44" t="s">
        <v>58</v>
      </c>
      <c r="D12086" s="43">
        <v>49984.941999999995</v>
      </c>
      <c r="E12086" s="43">
        <v>-40476.638999999996</v>
      </c>
      <c r="F12086" s="45">
        <v>-13130</v>
      </c>
      <c r="G12086" s="45">
        <v>-23190</v>
      </c>
      <c r="H12086" s="45">
        <v>-28350</v>
      </c>
      <c r="I12086" s="55">
        <f>pro[[#This Row],[Admin expenses 3]]+pro[[#This Row],[Admin expenses 2]]+pro[[#This Row],[Admin expenses 1]]+pro[[#This Row],[COGS]]</f>
        <v>-105146.639</v>
      </c>
      <c r="J12086" s="55">
        <f>pro[[#This Row],[Revenue]]+pro[[#This Row],[AdminExp]]</f>
        <v>-55161.697</v>
      </c>
      <c r="K12086" s="83">
        <f>pro[[#This Row],[Profit]]/pro[[#This Row],[Revenue]]</f>
        <v>-1.1035662900239036</v>
      </c>
      <c r="L12086" s="56">
        <f t="shared" si="188"/>
        <v>11</v>
      </c>
      <c r="M12086" s="82" t="str">
        <f>"Q"&amp;" "&amp;VLOOKUP(pro[[#This Row],[Period]],Mapping!A:B,2,0)</f>
        <v>Q 4</v>
      </c>
      <c r="N12086"/>
    </row>
    <row r="12087" spans="1:14" ht="14.25" x14ac:dyDescent="0.2">
      <c r="A12087" s="44" t="s">
        <v>34</v>
      </c>
      <c r="B12087" s="44" t="s">
        <v>22</v>
      </c>
      <c r="C12087" s="44" t="s">
        <v>59</v>
      </c>
      <c r="D12087" s="43">
        <v>637257.3899999999</v>
      </c>
      <c r="E12087" s="43">
        <v>-431645.739</v>
      </c>
      <c r="F12087" s="45">
        <v>-75660</v>
      </c>
      <c r="G12087" s="45">
        <v>-63330</v>
      </c>
      <c r="H12087" s="45">
        <v>-22450</v>
      </c>
      <c r="I12087" s="55">
        <f>pro[[#This Row],[Admin expenses 3]]+pro[[#This Row],[Admin expenses 2]]+pro[[#This Row],[Admin expenses 1]]+pro[[#This Row],[COGS]]</f>
        <v>-593085.73900000006</v>
      </c>
      <c r="J12087" s="55">
        <f>pro[[#This Row],[Revenue]]+pro[[#This Row],[AdminExp]]</f>
        <v>44171.650999999838</v>
      </c>
      <c r="K12087" s="83">
        <f>pro[[#This Row],[Profit]]/pro[[#This Row],[Revenue]]</f>
        <v>6.9315243248885425E-2</v>
      </c>
      <c r="L12087" s="56">
        <f t="shared" si="188"/>
        <v>11</v>
      </c>
      <c r="M12087" s="82" t="str">
        <f>"Q"&amp;" "&amp;VLOOKUP(pro[[#This Row],[Period]],Mapping!A:B,2,0)</f>
        <v>Q 4</v>
      </c>
      <c r="N12087"/>
    </row>
    <row r="12088" spans="1:14" ht="14.25" x14ac:dyDescent="0.2">
      <c r="A12088" s="44" t="s">
        <v>34</v>
      </c>
      <c r="B12088" s="44" t="s">
        <v>22</v>
      </c>
      <c r="C12088" s="44" t="s">
        <v>60</v>
      </c>
      <c r="D12088" s="43">
        <v>805414.97400000005</v>
      </c>
      <c r="E12088" s="43">
        <v>-449613.55599999992</v>
      </c>
      <c r="F12088" s="45">
        <v>-38250</v>
      </c>
      <c r="G12088" s="45">
        <v>-100160</v>
      </c>
      <c r="H12088" s="45">
        <v>-94450</v>
      </c>
      <c r="I12088" s="55">
        <f>pro[[#This Row],[Admin expenses 3]]+pro[[#This Row],[Admin expenses 2]]+pro[[#This Row],[Admin expenses 1]]+pro[[#This Row],[COGS]]</f>
        <v>-682473.55599999987</v>
      </c>
      <c r="J12088" s="55">
        <f>pro[[#This Row],[Revenue]]+pro[[#This Row],[AdminExp]]</f>
        <v>122941.41800000018</v>
      </c>
      <c r="K12088" s="83">
        <f>pro[[#This Row],[Profit]]/pro[[#This Row],[Revenue]]</f>
        <v>0.15264357128776224</v>
      </c>
      <c r="L12088" s="56">
        <f t="shared" si="188"/>
        <v>11</v>
      </c>
      <c r="M12088" s="82" t="str">
        <f>"Q"&amp;" "&amp;VLOOKUP(pro[[#This Row],[Period]],Mapping!A:B,2,0)</f>
        <v>Q 4</v>
      </c>
      <c r="N12088"/>
    </row>
    <row r="12089" spans="1:14" ht="14.25" x14ac:dyDescent="0.2">
      <c r="A12089" s="44" t="s">
        <v>34</v>
      </c>
      <c r="B12089" s="44" t="s">
        <v>22</v>
      </c>
      <c r="C12089" s="44" t="s">
        <v>57</v>
      </c>
      <c r="D12089" s="43">
        <v>286710.739</v>
      </c>
      <c r="E12089" s="43">
        <v>-150690.04299999998</v>
      </c>
      <c r="F12089" s="45">
        <v>-74760</v>
      </c>
      <c r="G12089" s="45">
        <v>-69710</v>
      </c>
      <c r="H12089" s="45">
        <v>-93000</v>
      </c>
      <c r="I12089" s="55">
        <f>pro[[#This Row],[Admin expenses 3]]+pro[[#This Row],[Admin expenses 2]]+pro[[#This Row],[Admin expenses 1]]+pro[[#This Row],[COGS]]</f>
        <v>-388160.04299999995</v>
      </c>
      <c r="J12089" s="55">
        <f>pro[[#This Row],[Revenue]]+pro[[#This Row],[AdminExp]]</f>
        <v>-101449.30399999995</v>
      </c>
      <c r="K12089" s="83">
        <f>pro[[#This Row],[Profit]]/pro[[#This Row],[Revenue]]</f>
        <v>-0.35383852154906531</v>
      </c>
      <c r="L12089" s="56">
        <f t="shared" si="188"/>
        <v>11</v>
      </c>
      <c r="M12089" s="82" t="str">
        <f>"Q"&amp;" "&amp;VLOOKUP(pro[[#This Row],[Period]],Mapping!A:B,2,0)</f>
        <v>Q 4</v>
      </c>
      <c r="N12089"/>
    </row>
    <row r="12090" spans="1:14" ht="14.25" x14ac:dyDescent="0.2">
      <c r="A12090" s="44" t="s">
        <v>34</v>
      </c>
      <c r="B12090" s="44" t="s">
        <v>22</v>
      </c>
      <c r="C12090" s="44" t="s">
        <v>58</v>
      </c>
      <c r="D12090" s="43">
        <v>378407.49799999996</v>
      </c>
      <c r="E12090" s="43">
        <v>-121094.806</v>
      </c>
      <c r="F12090" s="45">
        <v>-22700</v>
      </c>
      <c r="G12090" s="45">
        <v>-63470</v>
      </c>
      <c r="H12090" s="45">
        <v>-56360</v>
      </c>
      <c r="I12090" s="55">
        <f>pro[[#This Row],[Admin expenses 3]]+pro[[#This Row],[Admin expenses 2]]+pro[[#This Row],[Admin expenses 1]]+pro[[#This Row],[COGS]]</f>
        <v>-263624.80599999998</v>
      </c>
      <c r="J12090" s="55">
        <f>pro[[#This Row],[Revenue]]+pro[[#This Row],[AdminExp]]</f>
        <v>114782.69199999998</v>
      </c>
      <c r="K12090" s="83">
        <f>pro[[#This Row],[Profit]]/pro[[#This Row],[Revenue]]</f>
        <v>0.30333091338480822</v>
      </c>
      <c r="L12090" s="56">
        <f t="shared" si="188"/>
        <v>11</v>
      </c>
      <c r="M12090" s="82" t="str">
        <f>"Q"&amp;" "&amp;VLOOKUP(pro[[#This Row],[Period]],Mapping!A:B,2,0)</f>
        <v>Q 4</v>
      </c>
      <c r="N12090"/>
    </row>
    <row r="12091" spans="1:14" ht="14.25" x14ac:dyDescent="0.2">
      <c r="A12091" s="44" t="s">
        <v>34</v>
      </c>
      <c r="B12091" s="44" t="s">
        <v>22</v>
      </c>
      <c r="C12091" s="44" t="s">
        <v>59</v>
      </c>
      <c r="D12091" s="43">
        <v>73882.885999999999</v>
      </c>
      <c r="E12091" s="43">
        <v>-265722.261</v>
      </c>
      <c r="F12091" s="45">
        <v>-47690</v>
      </c>
      <c r="G12091" s="45">
        <v>-92400</v>
      </c>
      <c r="H12091" s="45">
        <v>-95260</v>
      </c>
      <c r="I12091" s="55">
        <f>pro[[#This Row],[Admin expenses 3]]+pro[[#This Row],[Admin expenses 2]]+pro[[#This Row],[Admin expenses 1]]+pro[[#This Row],[COGS]]</f>
        <v>-501072.261</v>
      </c>
      <c r="J12091" s="55">
        <f>pro[[#This Row],[Revenue]]+pro[[#This Row],[AdminExp]]</f>
        <v>-427189.375</v>
      </c>
      <c r="K12091" s="83">
        <f>pro[[#This Row],[Profit]]/pro[[#This Row],[Revenue]]</f>
        <v>-5.7819800785800384</v>
      </c>
      <c r="L12091" s="56">
        <f t="shared" si="188"/>
        <v>11</v>
      </c>
      <c r="M12091" s="82" t="str">
        <f>"Q"&amp;" "&amp;VLOOKUP(pro[[#This Row],[Period]],Mapping!A:B,2,0)</f>
        <v>Q 4</v>
      </c>
      <c r="N12091"/>
    </row>
    <row r="12092" spans="1:14" ht="14.25" x14ac:dyDescent="0.2">
      <c r="A12092" s="44" t="s">
        <v>34</v>
      </c>
      <c r="B12092" s="44" t="s">
        <v>22</v>
      </c>
      <c r="C12092" s="44" t="s">
        <v>60</v>
      </c>
      <c r="D12092" s="43">
        <v>71583.567999999999</v>
      </c>
      <c r="E12092" s="43">
        <v>-257600.182</v>
      </c>
      <c r="F12092" s="45">
        <v>-105460</v>
      </c>
      <c r="G12092" s="45">
        <v>-82180</v>
      </c>
      <c r="H12092" s="45">
        <v>-103160</v>
      </c>
      <c r="I12092" s="55">
        <f>pro[[#This Row],[Admin expenses 3]]+pro[[#This Row],[Admin expenses 2]]+pro[[#This Row],[Admin expenses 1]]+pro[[#This Row],[COGS]]</f>
        <v>-548400.18200000003</v>
      </c>
      <c r="J12092" s="55">
        <f>pro[[#This Row],[Revenue]]+pro[[#This Row],[AdminExp]]</f>
        <v>-476816.61400000006</v>
      </c>
      <c r="K12092" s="83">
        <f>pro[[#This Row],[Profit]]/pro[[#This Row],[Revenue]]</f>
        <v>-6.6609785921819382</v>
      </c>
      <c r="L12092" s="56">
        <f t="shared" si="188"/>
        <v>11</v>
      </c>
      <c r="M12092" s="82" t="str">
        <f>"Q"&amp;" "&amp;VLOOKUP(pro[[#This Row],[Period]],Mapping!A:B,2,0)</f>
        <v>Q 4</v>
      </c>
      <c r="N12092"/>
    </row>
    <row r="12093" spans="1:14" ht="14.25" x14ac:dyDescent="0.2">
      <c r="A12093" s="44" t="s">
        <v>34</v>
      </c>
      <c r="B12093" s="44" t="s">
        <v>22</v>
      </c>
      <c r="C12093" s="44" t="s">
        <v>57</v>
      </c>
      <c r="D12093" s="43">
        <v>521348.46399999998</v>
      </c>
      <c r="E12093" s="43">
        <v>-952147.79099999985</v>
      </c>
      <c r="F12093" s="45">
        <v>-93300</v>
      </c>
      <c r="G12093" s="45">
        <v>-104900</v>
      </c>
      <c r="H12093" s="45">
        <v>-63540</v>
      </c>
      <c r="I12093" s="55">
        <f>pro[[#This Row],[Admin expenses 3]]+pro[[#This Row],[Admin expenses 2]]+pro[[#This Row],[Admin expenses 1]]+pro[[#This Row],[COGS]]</f>
        <v>-1213887.7909999997</v>
      </c>
      <c r="J12093" s="55">
        <f>pro[[#This Row],[Revenue]]+pro[[#This Row],[AdminExp]]</f>
        <v>-692539.32699999982</v>
      </c>
      <c r="K12093" s="83">
        <f>pro[[#This Row],[Profit]]/pro[[#This Row],[Revenue]]</f>
        <v>-1.3283616905410118</v>
      </c>
      <c r="L12093" s="56">
        <f t="shared" si="188"/>
        <v>11</v>
      </c>
      <c r="M12093" s="82" t="str">
        <f>"Q"&amp;" "&amp;VLOOKUP(pro[[#This Row],[Period]],Mapping!A:B,2,0)</f>
        <v>Q 4</v>
      </c>
      <c r="N12093"/>
    </row>
    <row r="12094" spans="1:14" ht="14.25" x14ac:dyDescent="0.2">
      <c r="A12094" s="44" t="s">
        <v>34</v>
      </c>
      <c r="B12094" s="44" t="s">
        <v>22</v>
      </c>
      <c r="C12094" s="44" t="s">
        <v>58</v>
      </c>
      <c r="D12094" s="43">
        <v>301159.65600000002</v>
      </c>
      <c r="E12094" s="43">
        <v>-358674.12699999998</v>
      </c>
      <c r="F12094" s="45">
        <v>-67240</v>
      </c>
      <c r="G12094" s="45">
        <v>-21930</v>
      </c>
      <c r="H12094" s="45">
        <v>-75660</v>
      </c>
      <c r="I12094" s="55">
        <f>pro[[#This Row],[Admin expenses 3]]+pro[[#This Row],[Admin expenses 2]]+pro[[#This Row],[Admin expenses 1]]+pro[[#This Row],[COGS]]</f>
        <v>-523504.12699999998</v>
      </c>
      <c r="J12094" s="55">
        <f>pro[[#This Row],[Revenue]]+pro[[#This Row],[AdminExp]]</f>
        <v>-222344.47099999996</v>
      </c>
      <c r="K12094" s="83">
        <f>pro[[#This Row],[Profit]]/pro[[#This Row],[Revenue]]</f>
        <v>-0.73829434510975778</v>
      </c>
      <c r="L12094" s="56">
        <f t="shared" si="188"/>
        <v>11</v>
      </c>
      <c r="M12094" s="82" t="str">
        <f>"Q"&amp;" "&amp;VLOOKUP(pro[[#This Row],[Period]],Mapping!A:B,2,0)</f>
        <v>Q 4</v>
      </c>
      <c r="N12094"/>
    </row>
    <row r="12095" spans="1:14" ht="14.25" x14ac:dyDescent="0.2">
      <c r="A12095" s="44" t="s">
        <v>34</v>
      </c>
      <c r="B12095" s="44" t="s">
        <v>22</v>
      </c>
      <c r="C12095" s="44" t="s">
        <v>59</v>
      </c>
      <c r="D12095" s="43">
        <v>292049.59700000001</v>
      </c>
      <c r="E12095" s="43">
        <v>-342570.522</v>
      </c>
      <c r="F12095" s="45">
        <v>-59050</v>
      </c>
      <c r="G12095" s="45">
        <v>-51970</v>
      </c>
      <c r="H12095" s="45">
        <v>-71260</v>
      </c>
      <c r="I12095" s="55">
        <f>pro[[#This Row],[Admin expenses 3]]+pro[[#This Row],[Admin expenses 2]]+pro[[#This Row],[Admin expenses 1]]+pro[[#This Row],[COGS]]</f>
        <v>-524850.522</v>
      </c>
      <c r="J12095" s="55">
        <f>pro[[#This Row],[Revenue]]+pro[[#This Row],[AdminExp]]</f>
        <v>-232800.92499999999</v>
      </c>
      <c r="K12095" s="83">
        <f>pro[[#This Row],[Profit]]/pro[[#This Row],[Revenue]]</f>
        <v>-0.79712804739805887</v>
      </c>
      <c r="L12095" s="56">
        <f t="shared" si="188"/>
        <v>11</v>
      </c>
      <c r="M12095" s="82" t="str">
        <f>"Q"&amp;" "&amp;VLOOKUP(pro[[#This Row],[Period]],Mapping!A:B,2,0)</f>
        <v>Q 4</v>
      </c>
      <c r="N12095"/>
    </row>
    <row r="12096" spans="1:14" ht="14.25" x14ac:dyDescent="0.2">
      <c r="A12096" s="44" t="s">
        <v>34</v>
      </c>
      <c r="B12096" s="44" t="s">
        <v>22</v>
      </c>
      <c r="C12096" s="44" t="s">
        <v>60</v>
      </c>
      <c r="D12096" s="43">
        <v>3208441.3689999999</v>
      </c>
      <c r="E12096" s="43">
        <v>-236079.66199999995</v>
      </c>
      <c r="F12096" s="45">
        <v>-56480</v>
      </c>
      <c r="G12096" s="45">
        <v>-63040</v>
      </c>
      <c r="H12096" s="45">
        <v>-104050</v>
      </c>
      <c r="I12096" s="55">
        <f>pro[[#This Row],[Admin expenses 3]]+pro[[#This Row],[Admin expenses 2]]+pro[[#This Row],[Admin expenses 1]]+pro[[#This Row],[COGS]]</f>
        <v>-459649.66199999995</v>
      </c>
      <c r="J12096" s="55">
        <f>pro[[#This Row],[Revenue]]+pro[[#This Row],[AdminExp]]</f>
        <v>2748791.7069999999</v>
      </c>
      <c r="K12096" s="83">
        <f>pro[[#This Row],[Profit]]/pro[[#This Row],[Revenue]]</f>
        <v>0.85673739702986607</v>
      </c>
      <c r="L12096" s="56">
        <f t="shared" si="188"/>
        <v>11</v>
      </c>
      <c r="M12096" s="82" t="str">
        <f>"Q"&amp;" "&amp;VLOOKUP(pro[[#This Row],[Period]],Mapping!A:B,2,0)</f>
        <v>Q 4</v>
      </c>
      <c r="N12096"/>
    </row>
    <row r="12097" spans="1:14" ht="14.25" x14ac:dyDescent="0.2">
      <c r="A12097" s="44" t="s">
        <v>34</v>
      </c>
      <c r="B12097" s="44" t="s">
        <v>22</v>
      </c>
      <c r="C12097" s="44" t="s">
        <v>57</v>
      </c>
      <c r="D12097" s="43">
        <v>641597.83099999989</v>
      </c>
      <c r="E12097" s="43">
        <v>-104169.156</v>
      </c>
      <c r="F12097" s="45">
        <v>-12710</v>
      </c>
      <c r="G12097" s="45">
        <v>-93190</v>
      </c>
      <c r="H12097" s="45">
        <v>-58930</v>
      </c>
      <c r="I12097" s="55">
        <f>pro[[#This Row],[Admin expenses 3]]+pro[[#This Row],[Admin expenses 2]]+pro[[#This Row],[Admin expenses 1]]+pro[[#This Row],[COGS]]</f>
        <v>-268999.15600000002</v>
      </c>
      <c r="J12097" s="55">
        <f>pro[[#This Row],[Revenue]]+pro[[#This Row],[AdminExp]]</f>
        <v>372598.67499999987</v>
      </c>
      <c r="K12097" s="83">
        <f>pro[[#This Row],[Profit]]/pro[[#This Row],[Revenue]]</f>
        <v>0.58073555893925699</v>
      </c>
      <c r="L12097" s="56">
        <f t="shared" si="188"/>
        <v>11</v>
      </c>
      <c r="M12097" s="82" t="str">
        <f>"Q"&amp;" "&amp;VLOOKUP(pro[[#This Row],[Period]],Mapping!A:B,2,0)</f>
        <v>Q 4</v>
      </c>
      <c r="N12097"/>
    </row>
    <row r="12098" spans="1:14" ht="14.25" x14ac:dyDescent="0.2">
      <c r="A12098" s="44" t="s">
        <v>34</v>
      </c>
      <c r="B12098" s="44" t="s">
        <v>22</v>
      </c>
      <c r="C12098" s="44" t="s">
        <v>57</v>
      </c>
      <c r="D12098" s="43">
        <v>263033.25299999997</v>
      </c>
      <c r="E12098" s="43">
        <v>-54434.673999999992</v>
      </c>
      <c r="F12098" s="45">
        <v>-54090</v>
      </c>
      <c r="G12098" s="45">
        <v>-84860</v>
      </c>
      <c r="H12098" s="45">
        <v>-87760</v>
      </c>
      <c r="I12098" s="55">
        <f>pro[[#This Row],[Admin expenses 3]]+pro[[#This Row],[Admin expenses 2]]+pro[[#This Row],[Admin expenses 1]]+pro[[#This Row],[COGS]]</f>
        <v>-281144.674</v>
      </c>
      <c r="J12098" s="55">
        <f>pro[[#This Row],[Revenue]]+pro[[#This Row],[AdminExp]]</f>
        <v>-18111.421000000031</v>
      </c>
      <c r="K12098" s="83">
        <f>pro[[#This Row],[Profit]]/pro[[#This Row],[Revenue]]</f>
        <v>-6.8856012665440572E-2</v>
      </c>
      <c r="L12098" s="56">
        <f t="shared" ref="L12098:L12161" si="189">MONTH(DATEVALUE(A12098&amp;"1"))</f>
        <v>11</v>
      </c>
      <c r="M12098" s="82" t="str">
        <f>"Q"&amp;" "&amp;VLOOKUP(pro[[#This Row],[Period]],Mapping!A:B,2,0)</f>
        <v>Q 4</v>
      </c>
      <c r="N12098"/>
    </row>
    <row r="12099" spans="1:14" ht="14.25" x14ac:dyDescent="0.2">
      <c r="A12099" s="44" t="s">
        <v>34</v>
      </c>
      <c r="B12099" s="44" t="s">
        <v>22</v>
      </c>
      <c r="C12099" s="44" t="s">
        <v>58</v>
      </c>
      <c r="D12099" s="43">
        <v>66316.922000000006</v>
      </c>
      <c r="E12099" s="43">
        <v>-6201.5450000000001</v>
      </c>
      <c r="F12099" s="45">
        <v>-19280</v>
      </c>
      <c r="G12099" s="45">
        <v>-24010</v>
      </c>
      <c r="H12099" s="45">
        <v>-19620</v>
      </c>
      <c r="I12099" s="55">
        <f>pro[[#This Row],[Admin expenses 3]]+pro[[#This Row],[Admin expenses 2]]+pro[[#This Row],[Admin expenses 1]]+pro[[#This Row],[COGS]]</f>
        <v>-69111.544999999998</v>
      </c>
      <c r="J12099" s="55">
        <f>pro[[#This Row],[Revenue]]+pro[[#This Row],[AdminExp]]</f>
        <v>-2794.6229999999923</v>
      </c>
      <c r="K12099" s="83">
        <f>pro[[#This Row],[Profit]]/pro[[#This Row],[Revenue]]</f>
        <v>-4.2140420811448275E-2</v>
      </c>
      <c r="L12099" s="56">
        <f t="shared" si="189"/>
        <v>11</v>
      </c>
      <c r="M12099" s="82" t="str">
        <f>"Q"&amp;" "&amp;VLOOKUP(pro[[#This Row],[Period]],Mapping!A:B,2,0)</f>
        <v>Q 4</v>
      </c>
      <c r="N12099"/>
    </row>
    <row r="12100" spans="1:14" ht="14.25" x14ac:dyDescent="0.2">
      <c r="A12100" s="44" t="s">
        <v>34</v>
      </c>
      <c r="B12100" s="44" t="s">
        <v>22</v>
      </c>
      <c r="C12100" s="44" t="s">
        <v>59</v>
      </c>
      <c r="D12100" s="43">
        <v>858155.62</v>
      </c>
      <c r="E12100" s="43">
        <v>-129025.442</v>
      </c>
      <c r="F12100" s="45">
        <v>-45360</v>
      </c>
      <c r="G12100" s="45">
        <v>-15500</v>
      </c>
      <c r="H12100" s="45">
        <v>-22400</v>
      </c>
      <c r="I12100" s="55">
        <f>pro[[#This Row],[Admin expenses 3]]+pro[[#This Row],[Admin expenses 2]]+pro[[#This Row],[Admin expenses 1]]+pro[[#This Row],[COGS]]</f>
        <v>-212285.44199999998</v>
      </c>
      <c r="J12100" s="55">
        <f>pro[[#This Row],[Revenue]]+pro[[#This Row],[AdminExp]]</f>
        <v>645870.17800000007</v>
      </c>
      <c r="K12100" s="83">
        <f>pro[[#This Row],[Profit]]/pro[[#This Row],[Revenue]]</f>
        <v>0.75262593747273954</v>
      </c>
      <c r="L12100" s="56">
        <f t="shared" si="189"/>
        <v>11</v>
      </c>
      <c r="M12100" s="82" t="str">
        <f>"Q"&amp;" "&amp;VLOOKUP(pro[[#This Row],[Period]],Mapping!A:B,2,0)</f>
        <v>Q 4</v>
      </c>
      <c r="N12100"/>
    </row>
    <row r="12101" spans="1:14" ht="14.25" x14ac:dyDescent="0.2">
      <c r="A12101" s="44" t="s">
        <v>34</v>
      </c>
      <c r="B12101" s="44" t="s">
        <v>22</v>
      </c>
      <c r="C12101" s="44" t="s">
        <v>57</v>
      </c>
      <c r="D12101" s="43">
        <v>146510.34299999999</v>
      </c>
      <c r="E12101" s="43">
        <v>-30742.060999999994</v>
      </c>
      <c r="F12101" s="45">
        <v>-19490</v>
      </c>
      <c r="G12101" s="45">
        <v>-21630</v>
      </c>
      <c r="H12101" s="45">
        <v>-32960</v>
      </c>
      <c r="I12101" s="55">
        <f>pro[[#This Row],[Admin expenses 3]]+pro[[#This Row],[Admin expenses 2]]+pro[[#This Row],[Admin expenses 1]]+pro[[#This Row],[COGS]]</f>
        <v>-104822.06099999999</v>
      </c>
      <c r="J12101" s="55">
        <f>pro[[#This Row],[Revenue]]+pro[[#This Row],[AdminExp]]</f>
        <v>41688.282000000007</v>
      </c>
      <c r="K12101" s="83">
        <f>pro[[#This Row],[Profit]]/pro[[#This Row],[Revenue]]</f>
        <v>0.2845415630485556</v>
      </c>
      <c r="L12101" s="56">
        <f t="shared" si="189"/>
        <v>11</v>
      </c>
      <c r="M12101" s="82" t="str">
        <f>"Q"&amp;" "&amp;VLOOKUP(pro[[#This Row],[Period]],Mapping!A:B,2,0)</f>
        <v>Q 4</v>
      </c>
      <c r="N12101"/>
    </row>
    <row r="12102" spans="1:14" ht="14.25" x14ac:dyDescent="0.2">
      <c r="A12102" s="44" t="s">
        <v>34</v>
      </c>
      <c r="B12102" s="44" t="s">
        <v>22</v>
      </c>
      <c r="C12102" s="44" t="s">
        <v>58</v>
      </c>
      <c r="D12102" s="43">
        <v>241609.40299999996</v>
      </c>
      <c r="E12102" s="43">
        <v>-21027.334999999999</v>
      </c>
      <c r="F12102" s="45">
        <v>-21920</v>
      </c>
      <c r="G12102" s="45">
        <v>-24890</v>
      </c>
      <c r="H12102" s="45">
        <v>-99390</v>
      </c>
      <c r="I12102" s="55">
        <f>pro[[#This Row],[Admin expenses 3]]+pro[[#This Row],[Admin expenses 2]]+pro[[#This Row],[Admin expenses 1]]+pro[[#This Row],[COGS]]</f>
        <v>-167227.33499999999</v>
      </c>
      <c r="J12102" s="55">
        <f>pro[[#This Row],[Revenue]]+pro[[#This Row],[AdminExp]]</f>
        <v>74382.06799999997</v>
      </c>
      <c r="K12102" s="83">
        <f>pro[[#This Row],[Profit]]/pro[[#This Row],[Revenue]]</f>
        <v>0.30786081616202654</v>
      </c>
      <c r="L12102" s="56">
        <f t="shared" si="189"/>
        <v>11</v>
      </c>
      <c r="M12102" s="82" t="str">
        <f>"Q"&amp;" "&amp;VLOOKUP(pro[[#This Row],[Period]],Mapping!A:B,2,0)</f>
        <v>Q 4</v>
      </c>
      <c r="N12102"/>
    </row>
    <row r="12103" spans="1:14" ht="14.25" x14ac:dyDescent="0.2">
      <c r="A12103" s="44" t="s">
        <v>34</v>
      </c>
      <c r="B12103" s="44" t="s">
        <v>22</v>
      </c>
      <c r="C12103" s="44" t="s">
        <v>59</v>
      </c>
      <c r="D12103" s="43">
        <v>328458.66199999995</v>
      </c>
      <c r="E12103" s="43">
        <v>-112156.02999999998</v>
      </c>
      <c r="F12103" s="45">
        <v>-78250</v>
      </c>
      <c r="G12103" s="45">
        <v>-76140</v>
      </c>
      <c r="H12103" s="45">
        <v>-84070</v>
      </c>
      <c r="I12103" s="55">
        <f>pro[[#This Row],[Admin expenses 3]]+pro[[#This Row],[Admin expenses 2]]+pro[[#This Row],[Admin expenses 1]]+pro[[#This Row],[COGS]]</f>
        <v>-350616.02999999997</v>
      </c>
      <c r="J12103" s="55">
        <f>pro[[#This Row],[Revenue]]+pro[[#This Row],[AdminExp]]</f>
        <v>-22157.368000000017</v>
      </c>
      <c r="K12103" s="83">
        <f>pro[[#This Row],[Profit]]/pro[[#This Row],[Revenue]]</f>
        <v>-6.7458619800381522E-2</v>
      </c>
      <c r="L12103" s="56">
        <f t="shared" si="189"/>
        <v>11</v>
      </c>
      <c r="M12103" s="82" t="str">
        <f>"Q"&amp;" "&amp;VLOOKUP(pro[[#This Row],[Period]],Mapping!A:B,2,0)</f>
        <v>Q 4</v>
      </c>
      <c r="N12103"/>
    </row>
    <row r="12104" spans="1:14" ht="14.25" x14ac:dyDescent="0.2">
      <c r="A12104" s="44" t="s">
        <v>34</v>
      </c>
      <c r="B12104" s="44" t="s">
        <v>22</v>
      </c>
      <c r="C12104" s="44" t="s">
        <v>57</v>
      </c>
      <c r="D12104" s="43">
        <v>207507.74799999999</v>
      </c>
      <c r="E12104" s="43">
        <v>-44299.233999999997</v>
      </c>
      <c r="F12104" s="45">
        <v>-96150</v>
      </c>
      <c r="G12104" s="45">
        <v>-95100</v>
      </c>
      <c r="H12104" s="45">
        <v>-90400</v>
      </c>
      <c r="I12104" s="55">
        <f>pro[[#This Row],[Admin expenses 3]]+pro[[#This Row],[Admin expenses 2]]+pro[[#This Row],[Admin expenses 1]]+pro[[#This Row],[COGS]]</f>
        <v>-325949.234</v>
      </c>
      <c r="J12104" s="55">
        <f>pro[[#This Row],[Revenue]]+pro[[#This Row],[AdminExp]]</f>
        <v>-118441.486</v>
      </c>
      <c r="K12104" s="83">
        <f>pro[[#This Row],[Profit]]/pro[[#This Row],[Revenue]]</f>
        <v>-0.57078102934257668</v>
      </c>
      <c r="L12104" s="56">
        <f t="shared" si="189"/>
        <v>11</v>
      </c>
      <c r="M12104" s="82" t="str">
        <f>"Q"&amp;" "&amp;VLOOKUP(pro[[#This Row],[Period]],Mapping!A:B,2,0)</f>
        <v>Q 4</v>
      </c>
      <c r="N12104"/>
    </row>
    <row r="12105" spans="1:14" ht="14.25" x14ac:dyDescent="0.2">
      <c r="A12105" s="44" t="s">
        <v>34</v>
      </c>
      <c r="B12105" s="44" t="s">
        <v>22</v>
      </c>
      <c r="C12105" s="44" t="s">
        <v>58</v>
      </c>
      <c r="D12105" s="43">
        <v>180417.13199999998</v>
      </c>
      <c r="E12105" s="43">
        <v>-41047.775999999998</v>
      </c>
      <c r="F12105" s="45">
        <v>-38120</v>
      </c>
      <c r="G12105" s="45">
        <v>-65900</v>
      </c>
      <c r="H12105" s="45">
        <v>-42330</v>
      </c>
      <c r="I12105" s="55">
        <f>pro[[#This Row],[Admin expenses 3]]+pro[[#This Row],[Admin expenses 2]]+pro[[#This Row],[Admin expenses 1]]+pro[[#This Row],[COGS]]</f>
        <v>-187397.77600000001</v>
      </c>
      <c r="J12105" s="55">
        <f>pro[[#This Row],[Revenue]]+pro[[#This Row],[AdminExp]]</f>
        <v>-6980.6440000000293</v>
      </c>
      <c r="K12105" s="83">
        <f>pro[[#This Row],[Profit]]/pro[[#This Row],[Revenue]]</f>
        <v>-3.8691691429836222E-2</v>
      </c>
      <c r="L12105" s="56">
        <f t="shared" si="189"/>
        <v>11</v>
      </c>
      <c r="M12105" s="82" t="str">
        <f>"Q"&amp;" "&amp;VLOOKUP(pro[[#This Row],[Period]],Mapping!A:B,2,0)</f>
        <v>Q 4</v>
      </c>
      <c r="N12105"/>
    </row>
    <row r="12106" spans="1:14" ht="14.25" x14ac:dyDescent="0.2">
      <c r="A12106" s="44" t="s">
        <v>34</v>
      </c>
      <c r="B12106" s="44" t="s">
        <v>22</v>
      </c>
      <c r="C12106" s="44" t="s">
        <v>59</v>
      </c>
      <c r="D12106" s="43">
        <v>229988.49999999997</v>
      </c>
      <c r="E12106" s="43">
        <v>-26722.996999999999</v>
      </c>
      <c r="F12106" s="45">
        <v>-91320</v>
      </c>
      <c r="G12106" s="45">
        <v>-61010</v>
      </c>
      <c r="H12106" s="45">
        <v>-94210</v>
      </c>
      <c r="I12106" s="55">
        <f>pro[[#This Row],[Admin expenses 3]]+pro[[#This Row],[Admin expenses 2]]+pro[[#This Row],[Admin expenses 1]]+pro[[#This Row],[COGS]]</f>
        <v>-273262.99699999997</v>
      </c>
      <c r="J12106" s="55">
        <f>pro[[#This Row],[Revenue]]+pro[[#This Row],[AdminExp]]</f>
        <v>-43274.497000000003</v>
      </c>
      <c r="K12106" s="83">
        <f>pro[[#This Row],[Profit]]/pro[[#This Row],[Revenue]]</f>
        <v>-0.1881593949262681</v>
      </c>
      <c r="L12106" s="56">
        <f t="shared" si="189"/>
        <v>11</v>
      </c>
      <c r="M12106" s="82" t="str">
        <f>"Q"&amp;" "&amp;VLOOKUP(pro[[#This Row],[Period]],Mapping!A:B,2,0)</f>
        <v>Q 4</v>
      </c>
      <c r="N12106"/>
    </row>
    <row r="12107" spans="1:14" ht="14.25" x14ac:dyDescent="0.2">
      <c r="A12107" s="44" t="s">
        <v>34</v>
      </c>
      <c r="B12107" s="44" t="s">
        <v>22</v>
      </c>
      <c r="C12107" s="44" t="s">
        <v>57</v>
      </c>
      <c r="D12107" s="43">
        <v>35526.981</v>
      </c>
      <c r="E12107" s="43">
        <v>-4553.8220000000001</v>
      </c>
      <c r="F12107" s="45">
        <v>-53740</v>
      </c>
      <c r="G12107" s="45">
        <v>-76420</v>
      </c>
      <c r="H12107" s="45">
        <v>-68790</v>
      </c>
      <c r="I12107" s="55">
        <f>pro[[#This Row],[Admin expenses 3]]+pro[[#This Row],[Admin expenses 2]]+pro[[#This Row],[Admin expenses 1]]+pro[[#This Row],[COGS]]</f>
        <v>-203503.82199999999</v>
      </c>
      <c r="J12107" s="55">
        <f>pro[[#This Row],[Revenue]]+pro[[#This Row],[AdminExp]]</f>
        <v>-167976.84099999999</v>
      </c>
      <c r="K12107" s="83">
        <f>pro[[#This Row],[Profit]]/pro[[#This Row],[Revenue]]</f>
        <v>-4.7281484739724995</v>
      </c>
      <c r="L12107" s="56">
        <f t="shared" si="189"/>
        <v>11</v>
      </c>
      <c r="M12107" s="82" t="str">
        <f>"Q"&amp;" "&amp;VLOOKUP(pro[[#This Row],[Period]],Mapping!A:B,2,0)</f>
        <v>Q 4</v>
      </c>
      <c r="N12107"/>
    </row>
    <row r="12108" spans="1:14" ht="14.25" x14ac:dyDescent="0.2">
      <c r="A12108" s="44" t="s">
        <v>34</v>
      </c>
      <c r="B12108" s="44" t="s">
        <v>22</v>
      </c>
      <c r="C12108" s="44" t="s">
        <v>57</v>
      </c>
      <c r="D12108" s="43">
        <v>774824.652</v>
      </c>
      <c r="E12108" s="43">
        <v>-119492.436</v>
      </c>
      <c r="F12108" s="45">
        <v>-52710</v>
      </c>
      <c r="G12108" s="45">
        <v>-74980</v>
      </c>
      <c r="H12108" s="45">
        <v>-33340</v>
      </c>
      <c r="I12108" s="55">
        <f>pro[[#This Row],[Admin expenses 3]]+pro[[#This Row],[Admin expenses 2]]+pro[[#This Row],[Admin expenses 1]]+pro[[#This Row],[COGS]]</f>
        <v>-280522.43599999999</v>
      </c>
      <c r="J12108" s="55">
        <f>pro[[#This Row],[Revenue]]+pro[[#This Row],[AdminExp]]</f>
        <v>494302.21600000001</v>
      </c>
      <c r="K12108" s="83">
        <f>pro[[#This Row],[Profit]]/pro[[#This Row],[Revenue]]</f>
        <v>0.63795365147984473</v>
      </c>
      <c r="L12108" s="56">
        <f t="shared" si="189"/>
        <v>11</v>
      </c>
      <c r="M12108" s="82" t="str">
        <f>"Q"&amp;" "&amp;VLOOKUP(pro[[#This Row],[Period]],Mapping!A:B,2,0)</f>
        <v>Q 4</v>
      </c>
      <c r="N12108"/>
    </row>
    <row r="12109" spans="1:14" ht="14.25" x14ac:dyDescent="0.2">
      <c r="A12109" s="44" t="s">
        <v>34</v>
      </c>
      <c r="B12109" s="44" t="s">
        <v>22</v>
      </c>
      <c r="C12109" s="44" t="s">
        <v>57</v>
      </c>
      <c r="D12109" s="43">
        <v>6874912.7999999998</v>
      </c>
      <c r="E12109" s="43">
        <v>-937028.58199999994</v>
      </c>
      <c r="F12109" s="45">
        <v>-57950</v>
      </c>
      <c r="G12109" s="45">
        <v>-44370</v>
      </c>
      <c r="H12109" s="45">
        <v>-45360</v>
      </c>
      <c r="I12109" s="55">
        <f>pro[[#This Row],[Admin expenses 3]]+pro[[#This Row],[Admin expenses 2]]+pro[[#This Row],[Admin expenses 1]]+pro[[#This Row],[COGS]]</f>
        <v>-1084708.5819999999</v>
      </c>
      <c r="J12109" s="55">
        <f>pro[[#This Row],[Revenue]]+pro[[#This Row],[AdminExp]]</f>
        <v>5790204.2180000003</v>
      </c>
      <c r="K12109" s="83">
        <f>pro[[#This Row],[Profit]]/pro[[#This Row],[Revenue]]</f>
        <v>0.8422222050583682</v>
      </c>
      <c r="L12109" s="56">
        <f t="shared" si="189"/>
        <v>11</v>
      </c>
      <c r="M12109" s="82" t="str">
        <f>"Q"&amp;" "&amp;VLOOKUP(pro[[#This Row],[Period]],Mapping!A:B,2,0)</f>
        <v>Q 4</v>
      </c>
      <c r="N12109"/>
    </row>
    <row r="12110" spans="1:14" ht="14.25" x14ac:dyDescent="0.2">
      <c r="A12110" s="44" t="s">
        <v>34</v>
      </c>
      <c r="B12110" s="44" t="s">
        <v>22</v>
      </c>
      <c r="C12110" s="44" t="s">
        <v>57</v>
      </c>
      <c r="D12110" s="43">
        <v>220627.09199999998</v>
      </c>
      <c r="E12110" s="43">
        <v>-137938.11499999999</v>
      </c>
      <c r="F12110" s="45">
        <v>-90170</v>
      </c>
      <c r="G12110" s="45">
        <v>-58180</v>
      </c>
      <c r="H12110" s="45">
        <v>-21990</v>
      </c>
      <c r="I12110" s="55">
        <f>pro[[#This Row],[Admin expenses 3]]+pro[[#This Row],[Admin expenses 2]]+pro[[#This Row],[Admin expenses 1]]+pro[[#This Row],[COGS]]</f>
        <v>-308278.11499999999</v>
      </c>
      <c r="J12110" s="55">
        <f>pro[[#This Row],[Revenue]]+pro[[#This Row],[AdminExp]]</f>
        <v>-87651.023000000016</v>
      </c>
      <c r="K12110" s="83">
        <f>pro[[#This Row],[Profit]]/pro[[#This Row],[Revenue]]</f>
        <v>-0.39728132300270735</v>
      </c>
      <c r="L12110" s="56">
        <f t="shared" si="189"/>
        <v>11</v>
      </c>
      <c r="M12110" s="82" t="str">
        <f>"Q"&amp;" "&amp;VLOOKUP(pro[[#This Row],[Period]],Mapping!A:B,2,0)</f>
        <v>Q 4</v>
      </c>
      <c r="N12110"/>
    </row>
    <row r="12111" spans="1:14" ht="14.25" x14ac:dyDescent="0.2">
      <c r="A12111" s="44" t="s">
        <v>34</v>
      </c>
      <c r="B12111" s="44" t="s">
        <v>22</v>
      </c>
      <c r="C12111" s="44" t="s">
        <v>57</v>
      </c>
      <c r="D12111" s="43">
        <v>114264.24800000001</v>
      </c>
      <c r="E12111" s="43">
        <v>-85550.962</v>
      </c>
      <c r="F12111" s="45">
        <v>-48960</v>
      </c>
      <c r="G12111" s="45">
        <v>-68190</v>
      </c>
      <c r="H12111" s="45">
        <v>-70330</v>
      </c>
      <c r="I12111" s="55">
        <f>pro[[#This Row],[Admin expenses 3]]+pro[[#This Row],[Admin expenses 2]]+pro[[#This Row],[Admin expenses 1]]+pro[[#This Row],[COGS]]</f>
        <v>-273030.962</v>
      </c>
      <c r="J12111" s="55">
        <f>pro[[#This Row],[Revenue]]+pro[[#This Row],[AdminExp]]</f>
        <v>-158766.71399999998</v>
      </c>
      <c r="K12111" s="83">
        <f>pro[[#This Row],[Profit]]/pro[[#This Row],[Revenue]]</f>
        <v>-1.389469731599686</v>
      </c>
      <c r="L12111" s="56">
        <f t="shared" si="189"/>
        <v>11</v>
      </c>
      <c r="M12111" s="82" t="str">
        <f>"Q"&amp;" "&amp;VLOOKUP(pro[[#This Row],[Period]],Mapping!A:B,2,0)</f>
        <v>Q 4</v>
      </c>
      <c r="N12111"/>
    </row>
    <row r="12112" spans="1:14" ht="14.25" x14ac:dyDescent="0.2">
      <c r="A12112" s="44" t="s">
        <v>34</v>
      </c>
      <c r="B12112" s="44" t="s">
        <v>22</v>
      </c>
      <c r="C12112" s="44" t="s">
        <v>57</v>
      </c>
      <c r="D12112" s="43">
        <v>61749.799999999996</v>
      </c>
      <c r="E12112" s="43">
        <v>-53012.420999999995</v>
      </c>
      <c r="F12112" s="45">
        <v>-39620</v>
      </c>
      <c r="G12112" s="45">
        <v>-29210</v>
      </c>
      <c r="H12112" s="45">
        <v>-87620</v>
      </c>
      <c r="I12112" s="55">
        <f>pro[[#This Row],[Admin expenses 3]]+pro[[#This Row],[Admin expenses 2]]+pro[[#This Row],[Admin expenses 1]]+pro[[#This Row],[COGS]]</f>
        <v>-209462.421</v>
      </c>
      <c r="J12112" s="55">
        <f>pro[[#This Row],[Revenue]]+pro[[#This Row],[AdminExp]]</f>
        <v>-147712.62100000001</v>
      </c>
      <c r="K12112" s="83">
        <f>pro[[#This Row],[Profit]]/pro[[#This Row],[Revenue]]</f>
        <v>-2.3921149704128601</v>
      </c>
      <c r="L12112" s="56">
        <f t="shared" si="189"/>
        <v>11</v>
      </c>
      <c r="M12112" s="82" t="str">
        <f>"Q"&amp;" "&amp;VLOOKUP(pro[[#This Row],[Period]],Mapping!A:B,2,0)</f>
        <v>Q 4</v>
      </c>
      <c r="N12112"/>
    </row>
    <row r="12113" spans="1:14" ht="14.25" x14ac:dyDescent="0.2">
      <c r="A12113" s="44" t="s">
        <v>34</v>
      </c>
      <c r="B12113" s="44" t="s">
        <v>22</v>
      </c>
      <c r="C12113" s="44" t="s">
        <v>57</v>
      </c>
      <c r="D12113" s="43">
        <v>370793.65399999998</v>
      </c>
      <c r="E12113" s="43">
        <v>-214166.16900000002</v>
      </c>
      <c r="F12113" s="45">
        <v>-105230</v>
      </c>
      <c r="G12113" s="45">
        <v>-78550</v>
      </c>
      <c r="H12113" s="45">
        <v>-42380</v>
      </c>
      <c r="I12113" s="55">
        <f>pro[[#This Row],[Admin expenses 3]]+pro[[#This Row],[Admin expenses 2]]+pro[[#This Row],[Admin expenses 1]]+pro[[#This Row],[COGS]]</f>
        <v>-440326.16899999999</v>
      </c>
      <c r="J12113" s="55">
        <f>pro[[#This Row],[Revenue]]+pro[[#This Row],[AdminExp]]</f>
        <v>-69532.515000000014</v>
      </c>
      <c r="K12113" s="83">
        <f>pro[[#This Row],[Profit]]/pro[[#This Row],[Revenue]]</f>
        <v>-0.18752347633220287</v>
      </c>
      <c r="L12113" s="56">
        <f t="shared" si="189"/>
        <v>11</v>
      </c>
      <c r="M12113" s="82" t="str">
        <f>"Q"&amp;" "&amp;VLOOKUP(pro[[#This Row],[Period]],Mapping!A:B,2,0)</f>
        <v>Q 4</v>
      </c>
      <c r="N12113"/>
    </row>
    <row r="12114" spans="1:14" ht="14.25" x14ac:dyDescent="0.2">
      <c r="A12114" s="44" t="s">
        <v>34</v>
      </c>
      <c r="B12114" s="44" t="s">
        <v>22</v>
      </c>
      <c r="C12114" s="44" t="s">
        <v>57</v>
      </c>
      <c r="D12114" s="43">
        <v>280216.60800000001</v>
      </c>
      <c r="E12114" s="43">
        <v>-162979.36899999998</v>
      </c>
      <c r="F12114" s="45">
        <v>-25300</v>
      </c>
      <c r="G12114" s="45">
        <v>-26170</v>
      </c>
      <c r="H12114" s="45">
        <v>-60280</v>
      </c>
      <c r="I12114" s="55">
        <f>pro[[#This Row],[Admin expenses 3]]+pro[[#This Row],[Admin expenses 2]]+pro[[#This Row],[Admin expenses 1]]+pro[[#This Row],[COGS]]</f>
        <v>-274729.36899999995</v>
      </c>
      <c r="J12114" s="55">
        <f>pro[[#This Row],[Revenue]]+pro[[#This Row],[AdminExp]]</f>
        <v>5487.2390000000596</v>
      </c>
      <c r="K12114" s="83">
        <f>pro[[#This Row],[Profit]]/pro[[#This Row],[Revenue]]</f>
        <v>1.9582133404455668E-2</v>
      </c>
      <c r="L12114" s="56">
        <f t="shared" si="189"/>
        <v>11</v>
      </c>
      <c r="M12114" s="82" t="str">
        <f>"Q"&amp;" "&amp;VLOOKUP(pro[[#This Row],[Period]],Mapping!A:B,2,0)</f>
        <v>Q 4</v>
      </c>
      <c r="N12114"/>
    </row>
    <row r="12115" spans="1:14" ht="14.25" x14ac:dyDescent="0.2">
      <c r="A12115" s="44" t="s">
        <v>34</v>
      </c>
      <c r="B12115" s="44" t="s">
        <v>22</v>
      </c>
      <c r="C12115" s="44" t="s">
        <v>57</v>
      </c>
      <c r="D12115" s="43">
        <v>491147.59399999998</v>
      </c>
      <c r="E12115" s="43">
        <v>-215681.46599999999</v>
      </c>
      <c r="F12115" s="45">
        <v>-28720</v>
      </c>
      <c r="G12115" s="45">
        <v>-41650</v>
      </c>
      <c r="H12115" s="45">
        <v>-70060</v>
      </c>
      <c r="I12115" s="55">
        <f>pro[[#This Row],[Admin expenses 3]]+pro[[#This Row],[Admin expenses 2]]+pro[[#This Row],[Admin expenses 1]]+pro[[#This Row],[COGS]]</f>
        <v>-356111.46600000001</v>
      </c>
      <c r="J12115" s="55">
        <f>pro[[#This Row],[Revenue]]+pro[[#This Row],[AdminExp]]</f>
        <v>135036.12799999997</v>
      </c>
      <c r="K12115" s="83">
        <f>pro[[#This Row],[Profit]]/pro[[#This Row],[Revenue]]</f>
        <v>0.27494001731788992</v>
      </c>
      <c r="L12115" s="56">
        <f t="shared" si="189"/>
        <v>11</v>
      </c>
      <c r="M12115" s="82" t="str">
        <f>"Q"&amp;" "&amp;VLOOKUP(pro[[#This Row],[Period]],Mapping!A:B,2,0)</f>
        <v>Q 4</v>
      </c>
      <c r="N12115"/>
    </row>
    <row r="12116" spans="1:14" ht="14.25" x14ac:dyDescent="0.2">
      <c r="A12116" s="44" t="s">
        <v>34</v>
      </c>
      <c r="B12116" s="44" t="s">
        <v>22</v>
      </c>
      <c r="C12116" s="44" t="s">
        <v>57</v>
      </c>
      <c r="D12116" s="43">
        <v>284474.20399999997</v>
      </c>
      <c r="E12116" s="43">
        <v>-124025.01999999997</v>
      </c>
      <c r="F12116" s="45">
        <v>-51690</v>
      </c>
      <c r="G12116" s="45">
        <v>-46200</v>
      </c>
      <c r="H12116" s="45">
        <v>-92510</v>
      </c>
      <c r="I12116" s="55">
        <f>pro[[#This Row],[Admin expenses 3]]+pro[[#This Row],[Admin expenses 2]]+pro[[#This Row],[Admin expenses 1]]+pro[[#This Row],[COGS]]</f>
        <v>-314425.01999999996</v>
      </c>
      <c r="J12116" s="55">
        <f>pro[[#This Row],[Revenue]]+pro[[#This Row],[AdminExp]]</f>
        <v>-29950.815999999992</v>
      </c>
      <c r="K12116" s="83">
        <f>pro[[#This Row],[Profit]]/pro[[#This Row],[Revenue]]</f>
        <v>-0.10528482223998066</v>
      </c>
      <c r="L12116" s="56">
        <f t="shared" si="189"/>
        <v>11</v>
      </c>
      <c r="M12116" s="82" t="str">
        <f>"Q"&amp;" "&amp;VLOOKUP(pro[[#This Row],[Period]],Mapping!A:B,2,0)</f>
        <v>Q 4</v>
      </c>
      <c r="N12116"/>
    </row>
    <row r="12117" spans="1:14" ht="14.25" x14ac:dyDescent="0.2">
      <c r="A12117" s="44" t="s">
        <v>34</v>
      </c>
      <c r="B12117" s="44" t="s">
        <v>22</v>
      </c>
      <c r="C12117" s="44" t="s">
        <v>57</v>
      </c>
      <c r="D12117" s="43">
        <v>6754191.6329999994</v>
      </c>
      <c r="E12117" s="43">
        <v>-39147.471999999994</v>
      </c>
      <c r="F12117" s="45">
        <v>-31260</v>
      </c>
      <c r="G12117" s="45">
        <v>-53090</v>
      </c>
      <c r="H12117" s="45">
        <v>-74570</v>
      </c>
      <c r="I12117" s="55">
        <f>pro[[#This Row],[Admin expenses 3]]+pro[[#This Row],[Admin expenses 2]]+pro[[#This Row],[Admin expenses 1]]+pro[[#This Row],[COGS]]</f>
        <v>-198067.47200000001</v>
      </c>
      <c r="J12117" s="55">
        <f>pro[[#This Row],[Revenue]]+pro[[#This Row],[AdminExp]]</f>
        <v>6556124.1609999994</v>
      </c>
      <c r="K12117" s="83">
        <f>pro[[#This Row],[Profit]]/pro[[#This Row],[Revenue]]</f>
        <v>0.97067488120528422</v>
      </c>
      <c r="L12117" s="56">
        <f t="shared" si="189"/>
        <v>11</v>
      </c>
      <c r="M12117" s="82" t="str">
        <f>"Q"&amp;" "&amp;VLOOKUP(pro[[#This Row],[Period]],Mapping!A:B,2,0)</f>
        <v>Q 4</v>
      </c>
      <c r="N12117"/>
    </row>
    <row r="12118" spans="1:14" ht="14.25" x14ac:dyDescent="0.2">
      <c r="A12118" s="44" t="s">
        <v>34</v>
      </c>
      <c r="B12118" s="44" t="s">
        <v>22</v>
      </c>
      <c r="C12118" s="44" t="s">
        <v>57</v>
      </c>
      <c r="D12118" s="43">
        <v>878849.84600000002</v>
      </c>
      <c r="E12118" s="43">
        <v>-331577.63799999998</v>
      </c>
      <c r="F12118" s="45">
        <v>-23970</v>
      </c>
      <c r="G12118" s="45">
        <v>-26120</v>
      </c>
      <c r="H12118" s="45">
        <v>-35340</v>
      </c>
      <c r="I12118" s="55">
        <f>pro[[#This Row],[Admin expenses 3]]+pro[[#This Row],[Admin expenses 2]]+pro[[#This Row],[Admin expenses 1]]+pro[[#This Row],[COGS]]</f>
        <v>-417007.63799999998</v>
      </c>
      <c r="J12118" s="55">
        <f>pro[[#This Row],[Revenue]]+pro[[#This Row],[AdminExp]]</f>
        <v>461842.20800000004</v>
      </c>
      <c r="K12118" s="83">
        <f>pro[[#This Row],[Profit]]/pro[[#This Row],[Revenue]]</f>
        <v>0.52550752566212544</v>
      </c>
      <c r="L12118" s="56">
        <f t="shared" si="189"/>
        <v>11</v>
      </c>
      <c r="M12118" s="82" t="str">
        <f>"Q"&amp;" "&amp;VLOOKUP(pro[[#This Row],[Period]],Mapping!A:B,2,0)</f>
        <v>Q 4</v>
      </c>
      <c r="N12118"/>
    </row>
    <row r="12119" spans="1:14" ht="14.25" x14ac:dyDescent="0.2">
      <c r="A12119" s="44" t="s">
        <v>34</v>
      </c>
      <c r="B12119" s="44" t="s">
        <v>22</v>
      </c>
      <c r="C12119" s="44" t="s">
        <v>57</v>
      </c>
      <c r="D12119" s="43">
        <v>937556.20699999994</v>
      </c>
      <c r="E12119" s="43">
        <v>-22545.851999999999</v>
      </c>
      <c r="F12119" s="45">
        <v>-85960</v>
      </c>
      <c r="G12119" s="45">
        <v>-82560</v>
      </c>
      <c r="H12119" s="45">
        <v>-104510</v>
      </c>
      <c r="I12119" s="55">
        <f>pro[[#This Row],[Admin expenses 3]]+pro[[#This Row],[Admin expenses 2]]+pro[[#This Row],[Admin expenses 1]]+pro[[#This Row],[COGS]]</f>
        <v>-295575.85200000001</v>
      </c>
      <c r="J12119" s="55">
        <f>pro[[#This Row],[Revenue]]+pro[[#This Row],[AdminExp]]</f>
        <v>641980.35499999998</v>
      </c>
      <c r="K12119" s="83">
        <f>pro[[#This Row],[Profit]]/pro[[#This Row],[Revenue]]</f>
        <v>0.68473799246043499</v>
      </c>
      <c r="L12119" s="56">
        <f t="shared" si="189"/>
        <v>11</v>
      </c>
      <c r="M12119" s="82" t="str">
        <f>"Q"&amp;" "&amp;VLOOKUP(pro[[#This Row],[Period]],Mapping!A:B,2,0)</f>
        <v>Q 4</v>
      </c>
      <c r="N12119"/>
    </row>
    <row r="12120" spans="1:14" ht="14.25" x14ac:dyDescent="0.2">
      <c r="A12120" s="44" t="s">
        <v>34</v>
      </c>
      <c r="B12120" s="44" t="s">
        <v>22</v>
      </c>
      <c r="C12120" s="44" t="s">
        <v>57</v>
      </c>
      <c r="D12120" s="43">
        <v>613251.63899999997</v>
      </c>
      <c r="E12120" s="43">
        <v>-58290.294999999998</v>
      </c>
      <c r="F12120" s="45">
        <v>-102230</v>
      </c>
      <c r="G12120" s="45">
        <v>-77740</v>
      </c>
      <c r="H12120" s="45">
        <v>-75240</v>
      </c>
      <c r="I12120" s="55">
        <f>pro[[#This Row],[Admin expenses 3]]+pro[[#This Row],[Admin expenses 2]]+pro[[#This Row],[Admin expenses 1]]+pro[[#This Row],[COGS]]</f>
        <v>-313500.29499999998</v>
      </c>
      <c r="J12120" s="55">
        <f>pro[[#This Row],[Revenue]]+pro[[#This Row],[AdminExp]]</f>
        <v>299751.34399999998</v>
      </c>
      <c r="K12120" s="83">
        <f>pro[[#This Row],[Profit]]/pro[[#This Row],[Revenue]]</f>
        <v>0.48879012290744162</v>
      </c>
      <c r="L12120" s="56">
        <f t="shared" si="189"/>
        <v>11</v>
      </c>
      <c r="M12120" s="82" t="str">
        <f>"Q"&amp;" "&amp;VLOOKUP(pro[[#This Row],[Period]],Mapping!A:B,2,0)</f>
        <v>Q 4</v>
      </c>
      <c r="N12120"/>
    </row>
    <row r="12121" spans="1:14" ht="14.25" x14ac:dyDescent="0.2">
      <c r="A12121" s="44" t="s">
        <v>34</v>
      </c>
      <c r="B12121" s="44" t="s">
        <v>22</v>
      </c>
      <c r="C12121" s="44" t="s">
        <v>57</v>
      </c>
      <c r="D12121" s="43">
        <v>4386165.6229999997</v>
      </c>
      <c r="E12121" s="43">
        <v>-414366.72899999993</v>
      </c>
      <c r="F12121" s="45">
        <v>-74530</v>
      </c>
      <c r="G12121" s="45">
        <v>-31810</v>
      </c>
      <c r="H12121" s="45">
        <v>-79800</v>
      </c>
      <c r="I12121" s="55">
        <f>pro[[#This Row],[Admin expenses 3]]+pro[[#This Row],[Admin expenses 2]]+pro[[#This Row],[Admin expenses 1]]+pro[[#This Row],[COGS]]</f>
        <v>-600506.72899999993</v>
      </c>
      <c r="J12121" s="55">
        <f>pro[[#This Row],[Revenue]]+pro[[#This Row],[AdminExp]]</f>
        <v>3785658.8939999999</v>
      </c>
      <c r="K12121" s="83">
        <f>pro[[#This Row],[Profit]]/pro[[#This Row],[Revenue]]</f>
        <v>0.86309073103599032</v>
      </c>
      <c r="L12121" s="56">
        <f t="shared" si="189"/>
        <v>11</v>
      </c>
      <c r="M12121" s="82" t="str">
        <f>"Q"&amp;" "&amp;VLOOKUP(pro[[#This Row],[Period]],Mapping!A:B,2,0)</f>
        <v>Q 4</v>
      </c>
      <c r="N12121"/>
    </row>
    <row r="12122" spans="1:14" ht="14.25" x14ac:dyDescent="0.2">
      <c r="A12122" s="44" t="s">
        <v>34</v>
      </c>
      <c r="B12122" s="44" t="s">
        <v>22</v>
      </c>
      <c r="C12122" s="44" t="s">
        <v>57</v>
      </c>
      <c r="D12122" s="43">
        <v>296306.038</v>
      </c>
      <c r="E12122" s="43">
        <v>-158670.37199999997</v>
      </c>
      <c r="F12122" s="45">
        <v>-106040</v>
      </c>
      <c r="G12122" s="45">
        <v>-57640</v>
      </c>
      <c r="H12122" s="45">
        <v>-90330</v>
      </c>
      <c r="I12122" s="55">
        <f>pro[[#This Row],[Admin expenses 3]]+pro[[#This Row],[Admin expenses 2]]+pro[[#This Row],[Admin expenses 1]]+pro[[#This Row],[COGS]]</f>
        <v>-412680.37199999997</v>
      </c>
      <c r="J12122" s="55">
        <f>pro[[#This Row],[Revenue]]+pro[[#This Row],[AdminExp]]</f>
        <v>-116374.33399999997</v>
      </c>
      <c r="K12122" s="83">
        <f>pro[[#This Row],[Profit]]/pro[[#This Row],[Revenue]]</f>
        <v>-0.39275046430204696</v>
      </c>
      <c r="L12122" s="56">
        <f t="shared" si="189"/>
        <v>11</v>
      </c>
      <c r="M12122" s="82" t="str">
        <f>"Q"&amp;" "&amp;VLOOKUP(pro[[#This Row],[Period]],Mapping!A:B,2,0)</f>
        <v>Q 4</v>
      </c>
      <c r="N12122"/>
    </row>
    <row r="12123" spans="1:14" ht="14.25" x14ac:dyDescent="0.2">
      <c r="A12123" s="44" t="s">
        <v>34</v>
      </c>
      <c r="B12123" s="44" t="s">
        <v>22</v>
      </c>
      <c r="C12123" s="44" t="s">
        <v>57</v>
      </c>
      <c r="D12123" s="43">
        <v>1667296.9319999998</v>
      </c>
      <c r="E12123" s="43">
        <v>-483823.94899999991</v>
      </c>
      <c r="F12123" s="45">
        <v>-63160</v>
      </c>
      <c r="G12123" s="45">
        <v>-101060</v>
      </c>
      <c r="H12123" s="45">
        <v>-50320</v>
      </c>
      <c r="I12123" s="55">
        <f>pro[[#This Row],[Admin expenses 3]]+pro[[#This Row],[Admin expenses 2]]+pro[[#This Row],[Admin expenses 1]]+pro[[#This Row],[COGS]]</f>
        <v>-698363.94899999991</v>
      </c>
      <c r="J12123" s="55">
        <f>pro[[#This Row],[Revenue]]+pro[[#This Row],[AdminExp]]</f>
        <v>968932.98299999989</v>
      </c>
      <c r="K12123" s="83">
        <f>pro[[#This Row],[Profit]]/pro[[#This Row],[Revenue]]</f>
        <v>0.58114002635254658</v>
      </c>
      <c r="L12123" s="56">
        <f t="shared" si="189"/>
        <v>11</v>
      </c>
      <c r="M12123" s="82" t="str">
        <f>"Q"&amp;" "&amp;VLOOKUP(pro[[#This Row],[Period]],Mapping!A:B,2,0)</f>
        <v>Q 4</v>
      </c>
      <c r="N12123"/>
    </row>
    <row r="12124" spans="1:14" ht="14.25" x14ac:dyDescent="0.2">
      <c r="A12124" s="44" t="s">
        <v>34</v>
      </c>
      <c r="B12124" s="44" t="s">
        <v>22</v>
      </c>
      <c r="C12124" s="44" t="s">
        <v>57</v>
      </c>
      <c r="D12124" s="43">
        <v>466563.76199999999</v>
      </c>
      <c r="E12124" s="43">
        <v>-245359.33099999995</v>
      </c>
      <c r="F12124" s="45">
        <v>-65980</v>
      </c>
      <c r="G12124" s="45">
        <v>-75150</v>
      </c>
      <c r="H12124" s="45">
        <v>-14510</v>
      </c>
      <c r="I12124" s="55">
        <f>pro[[#This Row],[Admin expenses 3]]+pro[[#This Row],[Admin expenses 2]]+pro[[#This Row],[Admin expenses 1]]+pro[[#This Row],[COGS]]</f>
        <v>-400999.33099999995</v>
      </c>
      <c r="J12124" s="55">
        <f>pro[[#This Row],[Revenue]]+pro[[#This Row],[AdminExp]]</f>
        <v>65564.431000000041</v>
      </c>
      <c r="K12124" s="83">
        <f>pro[[#This Row],[Profit]]/pro[[#This Row],[Revenue]]</f>
        <v>0.14052619671735253</v>
      </c>
      <c r="L12124" s="56">
        <f t="shared" si="189"/>
        <v>11</v>
      </c>
      <c r="M12124" s="82" t="str">
        <f>"Q"&amp;" "&amp;VLOOKUP(pro[[#This Row],[Period]],Mapping!A:B,2,0)</f>
        <v>Q 4</v>
      </c>
      <c r="N12124"/>
    </row>
    <row r="12125" spans="1:14" ht="14.25" x14ac:dyDescent="0.2">
      <c r="A12125" s="44" t="s">
        <v>34</v>
      </c>
      <c r="B12125" s="44" t="s">
        <v>36</v>
      </c>
      <c r="C12125" s="44" t="s">
        <v>57</v>
      </c>
      <c r="D12125" s="43">
        <v>4654368.159</v>
      </c>
      <c r="E12125" s="43">
        <v>-2447981.8790000002</v>
      </c>
      <c r="F12125" s="45">
        <v>-59900</v>
      </c>
      <c r="G12125" s="45">
        <v>-34130</v>
      </c>
      <c r="H12125" s="45">
        <v>-103160</v>
      </c>
      <c r="I12125" s="55">
        <f>pro[[#This Row],[Admin expenses 3]]+pro[[#This Row],[Admin expenses 2]]+pro[[#This Row],[Admin expenses 1]]+pro[[#This Row],[COGS]]</f>
        <v>-2645171.8790000002</v>
      </c>
      <c r="J12125" s="55">
        <f>pro[[#This Row],[Revenue]]+pro[[#This Row],[AdminExp]]</f>
        <v>2009196.2799999998</v>
      </c>
      <c r="K12125" s="83">
        <f>pro[[#This Row],[Profit]]/pro[[#This Row],[Revenue]]</f>
        <v>0.43167970632380731</v>
      </c>
      <c r="L12125" s="56">
        <f t="shared" si="189"/>
        <v>11</v>
      </c>
      <c r="M12125" s="82" t="str">
        <f>"Q"&amp;" "&amp;VLOOKUP(pro[[#This Row],[Period]],Mapping!A:B,2,0)</f>
        <v>Q 4</v>
      </c>
      <c r="N12125"/>
    </row>
    <row r="12126" spans="1:14" ht="14.25" x14ac:dyDescent="0.2">
      <c r="A12126" s="44" t="s">
        <v>34</v>
      </c>
      <c r="B12126" s="44" t="s">
        <v>36</v>
      </c>
      <c r="C12126" s="44" t="s">
        <v>57</v>
      </c>
      <c r="D12126" s="43">
        <v>330001.78399999999</v>
      </c>
      <c r="E12126" s="43">
        <v>-117913.59999999999</v>
      </c>
      <c r="F12126" s="45">
        <v>-99290</v>
      </c>
      <c r="G12126" s="45">
        <v>-99900</v>
      </c>
      <c r="H12126" s="45">
        <v>-67840</v>
      </c>
      <c r="I12126" s="55">
        <f>pro[[#This Row],[Admin expenses 3]]+pro[[#This Row],[Admin expenses 2]]+pro[[#This Row],[Admin expenses 1]]+pro[[#This Row],[COGS]]</f>
        <v>-384943.6</v>
      </c>
      <c r="J12126" s="55">
        <f>pro[[#This Row],[Revenue]]+pro[[#This Row],[AdminExp]]</f>
        <v>-54941.815999999992</v>
      </c>
      <c r="K12126" s="83">
        <f>pro[[#This Row],[Profit]]/pro[[#This Row],[Revenue]]</f>
        <v>-0.16648945146308661</v>
      </c>
      <c r="L12126" s="56">
        <f t="shared" si="189"/>
        <v>11</v>
      </c>
      <c r="M12126" s="82" t="str">
        <f>"Q"&amp;" "&amp;VLOOKUP(pro[[#This Row],[Period]],Mapping!A:B,2,0)</f>
        <v>Q 4</v>
      </c>
      <c r="N12126"/>
    </row>
    <row r="12127" spans="1:14" ht="14.25" x14ac:dyDescent="0.2">
      <c r="A12127" s="44" t="s">
        <v>34</v>
      </c>
      <c r="B12127" s="44" t="s">
        <v>36</v>
      </c>
      <c r="C12127" s="44" t="s">
        <v>57</v>
      </c>
      <c r="D12127" s="43">
        <v>111162.849</v>
      </c>
      <c r="E12127" s="43">
        <v>-60566.407999999996</v>
      </c>
      <c r="F12127" s="45">
        <v>-61610</v>
      </c>
      <c r="G12127" s="45">
        <v>-28220</v>
      </c>
      <c r="H12127" s="45">
        <v>-73270</v>
      </c>
      <c r="I12127" s="55">
        <f>pro[[#This Row],[Admin expenses 3]]+pro[[#This Row],[Admin expenses 2]]+pro[[#This Row],[Admin expenses 1]]+pro[[#This Row],[COGS]]</f>
        <v>-223666.408</v>
      </c>
      <c r="J12127" s="55">
        <f>pro[[#This Row],[Revenue]]+pro[[#This Row],[AdminExp]]</f>
        <v>-112503.55899999999</v>
      </c>
      <c r="K12127" s="83">
        <f>pro[[#This Row],[Profit]]/pro[[#This Row],[Revenue]]</f>
        <v>-1.0120607740091296</v>
      </c>
      <c r="L12127" s="56">
        <f t="shared" si="189"/>
        <v>11</v>
      </c>
      <c r="M12127" s="82" t="str">
        <f>"Q"&amp;" "&amp;VLOOKUP(pro[[#This Row],[Period]],Mapping!A:B,2,0)</f>
        <v>Q 4</v>
      </c>
      <c r="N12127"/>
    </row>
    <row r="12128" spans="1:14" ht="14.25" x14ac:dyDescent="0.2">
      <c r="A12128" s="44" t="s">
        <v>34</v>
      </c>
      <c r="B12128" s="44" t="s">
        <v>36</v>
      </c>
      <c r="C12128" s="44" t="s">
        <v>57</v>
      </c>
      <c r="D12128" s="43">
        <v>14393017.870000001</v>
      </c>
      <c r="E12128" s="43">
        <v>-5231737</v>
      </c>
      <c r="F12128" s="45">
        <v>-83960</v>
      </c>
      <c r="G12128" s="45">
        <v>-17600</v>
      </c>
      <c r="H12128" s="45">
        <v>-48310</v>
      </c>
      <c r="I12128" s="55">
        <f>pro[[#This Row],[Admin expenses 3]]+pro[[#This Row],[Admin expenses 2]]+pro[[#This Row],[Admin expenses 1]]+pro[[#This Row],[COGS]]</f>
        <v>-5381607</v>
      </c>
      <c r="J12128" s="55">
        <f>pro[[#This Row],[Revenue]]+pro[[#This Row],[AdminExp]]</f>
        <v>9011410.870000001</v>
      </c>
      <c r="K12128" s="83">
        <f>pro[[#This Row],[Profit]]/pro[[#This Row],[Revenue]]</f>
        <v>0.62609599678069461</v>
      </c>
      <c r="L12128" s="56">
        <f t="shared" si="189"/>
        <v>11</v>
      </c>
      <c r="M12128" s="82" t="str">
        <f>"Q"&amp;" "&amp;VLOOKUP(pro[[#This Row],[Period]],Mapping!A:B,2,0)</f>
        <v>Q 4</v>
      </c>
      <c r="N12128"/>
    </row>
    <row r="12129" spans="1:14" ht="14.25" x14ac:dyDescent="0.2">
      <c r="A12129" s="44" t="s">
        <v>34</v>
      </c>
      <c r="B12129" s="44" t="s">
        <v>36</v>
      </c>
      <c r="C12129" s="44" t="s">
        <v>57</v>
      </c>
      <c r="D12129" s="43">
        <v>1837713.3599999996</v>
      </c>
      <c r="E12129" s="43">
        <v>-658451.06599999999</v>
      </c>
      <c r="F12129" s="45">
        <v>-73730</v>
      </c>
      <c r="G12129" s="45">
        <v>-83320</v>
      </c>
      <c r="H12129" s="45">
        <v>-87160</v>
      </c>
      <c r="I12129" s="55">
        <f>pro[[#This Row],[Admin expenses 3]]+pro[[#This Row],[Admin expenses 2]]+pro[[#This Row],[Admin expenses 1]]+pro[[#This Row],[COGS]]</f>
        <v>-902661.06599999999</v>
      </c>
      <c r="J12129" s="55">
        <f>pro[[#This Row],[Revenue]]+pro[[#This Row],[AdminExp]]</f>
        <v>935052.29399999965</v>
      </c>
      <c r="K12129" s="83">
        <f>pro[[#This Row],[Profit]]/pro[[#This Row],[Revenue]]</f>
        <v>0.50881291628635694</v>
      </c>
      <c r="L12129" s="56">
        <f t="shared" si="189"/>
        <v>11</v>
      </c>
      <c r="M12129" s="82" t="str">
        <f>"Q"&amp;" "&amp;VLOOKUP(pro[[#This Row],[Period]],Mapping!A:B,2,0)</f>
        <v>Q 4</v>
      </c>
      <c r="N12129"/>
    </row>
    <row r="12130" spans="1:14" ht="14.25" x14ac:dyDescent="0.2">
      <c r="A12130" s="44" t="s">
        <v>34</v>
      </c>
      <c r="B12130" s="44" t="s">
        <v>36</v>
      </c>
      <c r="C12130" s="44" t="s">
        <v>57</v>
      </c>
      <c r="D12130" s="43">
        <v>884230.28399999999</v>
      </c>
      <c r="E12130" s="43">
        <v>-50621.949000000001</v>
      </c>
      <c r="F12130" s="45">
        <v>-30100</v>
      </c>
      <c r="G12130" s="45">
        <v>-104010</v>
      </c>
      <c r="H12130" s="45">
        <v>-29430</v>
      </c>
      <c r="I12130" s="55">
        <f>pro[[#This Row],[Admin expenses 3]]+pro[[#This Row],[Admin expenses 2]]+pro[[#This Row],[Admin expenses 1]]+pro[[#This Row],[COGS]]</f>
        <v>-214161.94899999999</v>
      </c>
      <c r="J12130" s="55">
        <f>pro[[#This Row],[Revenue]]+pro[[#This Row],[AdminExp]]</f>
        <v>670068.33499999996</v>
      </c>
      <c r="K12130" s="83">
        <f>pro[[#This Row],[Profit]]/pro[[#This Row],[Revenue]]</f>
        <v>0.75779844586277478</v>
      </c>
      <c r="L12130" s="56">
        <f t="shared" si="189"/>
        <v>11</v>
      </c>
      <c r="M12130" s="82" t="str">
        <f>"Q"&amp;" "&amp;VLOOKUP(pro[[#This Row],[Period]],Mapping!A:B,2,0)</f>
        <v>Q 4</v>
      </c>
      <c r="N12130"/>
    </row>
    <row r="12131" spans="1:14" ht="14.25" x14ac:dyDescent="0.2">
      <c r="A12131" s="44" t="s">
        <v>34</v>
      </c>
      <c r="B12131" s="44" t="s">
        <v>36</v>
      </c>
      <c r="C12131" s="44" t="s">
        <v>57</v>
      </c>
      <c r="D12131" s="43">
        <v>868832.25799999991</v>
      </c>
      <c r="E12131" s="43">
        <v>-50654.022999999994</v>
      </c>
      <c r="F12131" s="45">
        <v>-22130</v>
      </c>
      <c r="G12131" s="45">
        <v>-14250</v>
      </c>
      <c r="H12131" s="45">
        <v>-107820</v>
      </c>
      <c r="I12131" s="55">
        <f>pro[[#This Row],[Admin expenses 3]]+pro[[#This Row],[Admin expenses 2]]+pro[[#This Row],[Admin expenses 1]]+pro[[#This Row],[COGS]]</f>
        <v>-194854.02299999999</v>
      </c>
      <c r="J12131" s="55">
        <f>pro[[#This Row],[Revenue]]+pro[[#This Row],[AdminExp]]</f>
        <v>673978.23499999987</v>
      </c>
      <c r="K12131" s="83">
        <f>pro[[#This Row],[Profit]]/pro[[#This Row],[Revenue]]</f>
        <v>0.77572883464462705</v>
      </c>
      <c r="L12131" s="56">
        <f t="shared" si="189"/>
        <v>11</v>
      </c>
      <c r="M12131" s="82" t="str">
        <f>"Q"&amp;" "&amp;VLOOKUP(pro[[#This Row],[Period]],Mapping!A:B,2,0)</f>
        <v>Q 4</v>
      </c>
      <c r="N12131"/>
    </row>
    <row r="12132" spans="1:14" ht="14.25" x14ac:dyDescent="0.2">
      <c r="A12132" s="44" t="s">
        <v>34</v>
      </c>
      <c r="B12132" s="44" t="s">
        <v>36</v>
      </c>
      <c r="C12132" s="44" t="s">
        <v>57</v>
      </c>
      <c r="D12132" s="43">
        <v>831959.23999999987</v>
      </c>
      <c r="E12132" s="43">
        <v>-460868.64600000001</v>
      </c>
      <c r="F12132" s="45">
        <v>-56730</v>
      </c>
      <c r="G12132" s="45">
        <v>-23380</v>
      </c>
      <c r="H12132" s="45">
        <v>-91250</v>
      </c>
      <c r="I12132" s="55">
        <f>pro[[#This Row],[Admin expenses 3]]+pro[[#This Row],[Admin expenses 2]]+pro[[#This Row],[Admin expenses 1]]+pro[[#This Row],[COGS]]</f>
        <v>-632228.64599999995</v>
      </c>
      <c r="J12132" s="55">
        <f>pro[[#This Row],[Revenue]]+pro[[#This Row],[AdminExp]]</f>
        <v>199730.59399999992</v>
      </c>
      <c r="K12132" s="83">
        <f>pro[[#This Row],[Profit]]/pro[[#This Row],[Revenue]]</f>
        <v>0.24007257134375953</v>
      </c>
      <c r="L12132" s="56">
        <f t="shared" si="189"/>
        <v>11</v>
      </c>
      <c r="M12132" s="82" t="str">
        <f>"Q"&amp;" "&amp;VLOOKUP(pro[[#This Row],[Period]],Mapping!A:B,2,0)</f>
        <v>Q 4</v>
      </c>
      <c r="N12132"/>
    </row>
    <row r="12133" spans="1:14" ht="14.25" x14ac:dyDescent="0.2">
      <c r="A12133" s="44" t="s">
        <v>34</v>
      </c>
      <c r="B12133" s="44" t="s">
        <v>36</v>
      </c>
      <c r="C12133" s="44" t="s">
        <v>58</v>
      </c>
      <c r="D12133" s="43">
        <v>2380960.253</v>
      </c>
      <c r="E12133" s="43">
        <v>-634845.86899999995</v>
      </c>
      <c r="F12133" s="45">
        <v>-14720</v>
      </c>
      <c r="G12133" s="45">
        <v>-31880</v>
      </c>
      <c r="H12133" s="45">
        <v>-34180</v>
      </c>
      <c r="I12133" s="55">
        <f>pro[[#This Row],[Admin expenses 3]]+pro[[#This Row],[Admin expenses 2]]+pro[[#This Row],[Admin expenses 1]]+pro[[#This Row],[COGS]]</f>
        <v>-715625.86899999995</v>
      </c>
      <c r="J12133" s="55">
        <f>pro[[#This Row],[Revenue]]+pro[[#This Row],[AdminExp]]</f>
        <v>1665334.3840000001</v>
      </c>
      <c r="K12133" s="83">
        <f>pro[[#This Row],[Profit]]/pro[[#This Row],[Revenue]]</f>
        <v>0.69943812875569245</v>
      </c>
      <c r="L12133" s="56">
        <f t="shared" si="189"/>
        <v>11</v>
      </c>
      <c r="M12133" s="82" t="str">
        <f>"Q"&amp;" "&amp;VLOOKUP(pro[[#This Row],[Period]],Mapping!A:B,2,0)</f>
        <v>Q 4</v>
      </c>
      <c r="N12133"/>
    </row>
    <row r="12134" spans="1:14" ht="14.25" x14ac:dyDescent="0.2">
      <c r="A12134" s="44" t="s">
        <v>34</v>
      </c>
      <c r="B12134" s="44" t="s">
        <v>36</v>
      </c>
      <c r="C12134" s="44" t="s">
        <v>59</v>
      </c>
      <c r="D12134" s="43">
        <v>323658.84600000002</v>
      </c>
      <c r="E12134" s="43">
        <v>-19046.412</v>
      </c>
      <c r="F12134" s="45">
        <v>-73710</v>
      </c>
      <c r="G12134" s="45">
        <v>-22530</v>
      </c>
      <c r="H12134" s="45">
        <v>-72300</v>
      </c>
      <c r="I12134" s="55">
        <f>pro[[#This Row],[Admin expenses 3]]+pro[[#This Row],[Admin expenses 2]]+pro[[#This Row],[Admin expenses 1]]+pro[[#This Row],[COGS]]</f>
        <v>-187586.41200000001</v>
      </c>
      <c r="J12134" s="55">
        <f>pro[[#This Row],[Revenue]]+pro[[#This Row],[AdminExp]]</f>
        <v>136072.43400000001</v>
      </c>
      <c r="K12134" s="83">
        <f>pro[[#This Row],[Profit]]/pro[[#This Row],[Revenue]]</f>
        <v>0.42041932634215717</v>
      </c>
      <c r="L12134" s="56">
        <f t="shared" si="189"/>
        <v>11</v>
      </c>
      <c r="M12134" s="82" t="str">
        <f>"Q"&amp;" "&amp;VLOOKUP(pro[[#This Row],[Period]],Mapping!A:B,2,0)</f>
        <v>Q 4</v>
      </c>
      <c r="N12134"/>
    </row>
    <row r="12135" spans="1:14" ht="14.25" x14ac:dyDescent="0.2">
      <c r="A12135" s="44" t="s">
        <v>34</v>
      </c>
      <c r="B12135" s="44" t="s">
        <v>36</v>
      </c>
      <c r="C12135" s="44" t="s">
        <v>57</v>
      </c>
      <c r="D12135" s="43">
        <v>2472355.13</v>
      </c>
      <c r="E12135" s="43">
        <v>-65075.695999999996</v>
      </c>
      <c r="F12135" s="45">
        <v>-20130</v>
      </c>
      <c r="G12135" s="45">
        <v>-18590</v>
      </c>
      <c r="H12135" s="45">
        <v>-37660</v>
      </c>
      <c r="I12135" s="55">
        <f>pro[[#This Row],[Admin expenses 3]]+pro[[#This Row],[Admin expenses 2]]+pro[[#This Row],[Admin expenses 1]]+pro[[#This Row],[COGS]]</f>
        <v>-141455.696</v>
      </c>
      <c r="J12135" s="55">
        <f>pro[[#This Row],[Revenue]]+pro[[#This Row],[AdminExp]]</f>
        <v>2330899.4339999999</v>
      </c>
      <c r="K12135" s="83">
        <f>pro[[#This Row],[Profit]]/pro[[#This Row],[Revenue]]</f>
        <v>0.94278504156480136</v>
      </c>
      <c r="L12135" s="56">
        <f t="shared" si="189"/>
        <v>11</v>
      </c>
      <c r="M12135" s="82" t="str">
        <f>"Q"&amp;" "&amp;VLOOKUP(pro[[#This Row],[Period]],Mapping!A:B,2,0)</f>
        <v>Q 4</v>
      </c>
      <c r="N12135"/>
    </row>
    <row r="12136" spans="1:14" ht="14.25" x14ac:dyDescent="0.2">
      <c r="A12136" s="44" t="s">
        <v>34</v>
      </c>
      <c r="B12136" s="44" t="s">
        <v>36</v>
      </c>
      <c r="C12136" s="44" t="s">
        <v>57</v>
      </c>
      <c r="D12136" s="43">
        <v>1778527.0790000001</v>
      </c>
      <c r="E12136" s="43">
        <v>-322012.348</v>
      </c>
      <c r="F12136" s="45">
        <v>-67200</v>
      </c>
      <c r="G12136" s="45">
        <v>-73490</v>
      </c>
      <c r="H12136" s="45">
        <v>-56350</v>
      </c>
      <c r="I12136" s="55">
        <f>pro[[#This Row],[Admin expenses 3]]+pro[[#This Row],[Admin expenses 2]]+pro[[#This Row],[Admin expenses 1]]+pro[[#This Row],[COGS]]</f>
        <v>-519052.348</v>
      </c>
      <c r="J12136" s="55">
        <f>pro[[#This Row],[Revenue]]+pro[[#This Row],[AdminExp]]</f>
        <v>1259474.7310000001</v>
      </c>
      <c r="K12136" s="83">
        <f>pro[[#This Row],[Profit]]/pro[[#This Row],[Revenue]]</f>
        <v>0.70815606119877361</v>
      </c>
      <c r="L12136" s="56">
        <f t="shared" si="189"/>
        <v>11</v>
      </c>
      <c r="M12136" s="82" t="str">
        <f>"Q"&amp;" "&amp;VLOOKUP(pro[[#This Row],[Period]],Mapping!A:B,2,0)</f>
        <v>Q 4</v>
      </c>
      <c r="N12136"/>
    </row>
    <row r="12137" spans="1:14" ht="14.25" x14ac:dyDescent="0.2">
      <c r="A12137" s="44" t="s">
        <v>34</v>
      </c>
      <c r="B12137" s="44" t="s">
        <v>36</v>
      </c>
      <c r="C12137" s="44" t="s">
        <v>57</v>
      </c>
      <c r="D12137" s="43">
        <v>255884.72699999998</v>
      </c>
      <c r="E12137" s="43">
        <v>-401160.592</v>
      </c>
      <c r="F12137" s="45">
        <v>-29640</v>
      </c>
      <c r="G12137" s="45">
        <v>-58120</v>
      </c>
      <c r="H12137" s="45">
        <v>-93390</v>
      </c>
      <c r="I12137" s="55">
        <f>pro[[#This Row],[Admin expenses 3]]+pro[[#This Row],[Admin expenses 2]]+pro[[#This Row],[Admin expenses 1]]+pro[[#This Row],[COGS]]</f>
        <v>-582310.59199999995</v>
      </c>
      <c r="J12137" s="55">
        <f>pro[[#This Row],[Revenue]]+pro[[#This Row],[AdminExp]]</f>
        <v>-326425.86499999999</v>
      </c>
      <c r="K12137" s="83">
        <f>pro[[#This Row],[Profit]]/pro[[#This Row],[Revenue]]</f>
        <v>-1.275675452876873</v>
      </c>
      <c r="L12137" s="56">
        <f t="shared" si="189"/>
        <v>11</v>
      </c>
      <c r="M12137" s="82" t="str">
        <f>"Q"&amp;" "&amp;VLOOKUP(pro[[#This Row],[Period]],Mapping!A:B,2,0)</f>
        <v>Q 4</v>
      </c>
      <c r="N12137"/>
    </row>
    <row r="12138" spans="1:14" ht="14.25" x14ac:dyDescent="0.2">
      <c r="A12138" s="44" t="s">
        <v>34</v>
      </c>
      <c r="B12138" s="44" t="s">
        <v>36</v>
      </c>
      <c r="C12138" s="44" t="s">
        <v>57</v>
      </c>
      <c r="D12138" s="43">
        <v>383716.984</v>
      </c>
      <c r="E12138" s="43">
        <v>-601750.94699999993</v>
      </c>
      <c r="F12138" s="45">
        <v>-66910</v>
      </c>
      <c r="G12138" s="45">
        <v>-46760</v>
      </c>
      <c r="H12138" s="45">
        <v>-47210</v>
      </c>
      <c r="I12138" s="55">
        <f>pro[[#This Row],[Admin expenses 3]]+pro[[#This Row],[Admin expenses 2]]+pro[[#This Row],[Admin expenses 1]]+pro[[#This Row],[COGS]]</f>
        <v>-762630.94699999993</v>
      </c>
      <c r="J12138" s="55">
        <f>pro[[#This Row],[Revenue]]+pro[[#This Row],[AdminExp]]</f>
        <v>-378913.96299999993</v>
      </c>
      <c r="K12138" s="83">
        <f>pro[[#This Row],[Profit]]/pro[[#This Row],[Revenue]]</f>
        <v>-0.98748290745452105</v>
      </c>
      <c r="L12138" s="56">
        <f t="shared" si="189"/>
        <v>11</v>
      </c>
      <c r="M12138" s="82" t="str">
        <f>"Q"&amp;" "&amp;VLOOKUP(pro[[#This Row],[Period]],Mapping!A:B,2,0)</f>
        <v>Q 4</v>
      </c>
      <c r="N12138"/>
    </row>
    <row r="12139" spans="1:14" ht="14.25" x14ac:dyDescent="0.2">
      <c r="A12139" s="44" t="s">
        <v>34</v>
      </c>
      <c r="B12139" s="44" t="s">
        <v>36</v>
      </c>
      <c r="C12139" s="44" t="s">
        <v>57</v>
      </c>
      <c r="D12139" s="43">
        <v>961100.37799999991</v>
      </c>
      <c r="E12139" s="43">
        <v>-524106.73699999996</v>
      </c>
      <c r="F12139" s="45">
        <v>-96110</v>
      </c>
      <c r="G12139" s="45">
        <v>-102250</v>
      </c>
      <c r="H12139" s="45">
        <v>-64200</v>
      </c>
      <c r="I12139" s="55">
        <f>pro[[#This Row],[Admin expenses 3]]+pro[[#This Row],[Admin expenses 2]]+pro[[#This Row],[Admin expenses 1]]+pro[[#This Row],[COGS]]</f>
        <v>-786666.73699999996</v>
      </c>
      <c r="J12139" s="55">
        <f>pro[[#This Row],[Revenue]]+pro[[#This Row],[AdminExp]]</f>
        <v>174433.64099999995</v>
      </c>
      <c r="K12139" s="83">
        <f>pro[[#This Row],[Profit]]/pro[[#This Row],[Revenue]]</f>
        <v>0.18149367640764777</v>
      </c>
      <c r="L12139" s="56">
        <f t="shared" si="189"/>
        <v>11</v>
      </c>
      <c r="M12139" s="82" t="str">
        <f>"Q"&amp;" "&amp;VLOOKUP(pro[[#This Row],[Period]],Mapping!A:B,2,0)</f>
        <v>Q 4</v>
      </c>
      <c r="N12139"/>
    </row>
    <row r="12140" spans="1:14" ht="14.25" x14ac:dyDescent="0.2">
      <c r="A12140" s="44" t="s">
        <v>34</v>
      </c>
      <c r="B12140" s="44" t="s">
        <v>36</v>
      </c>
      <c r="C12140" s="44" t="s">
        <v>58</v>
      </c>
      <c r="D12140" s="43">
        <v>53962.649999999994</v>
      </c>
      <c r="E12140" s="43">
        <v>-16378.74</v>
      </c>
      <c r="F12140" s="45">
        <v>-75780</v>
      </c>
      <c r="G12140" s="45">
        <v>-13650</v>
      </c>
      <c r="H12140" s="45">
        <v>-87800</v>
      </c>
      <c r="I12140" s="55">
        <f>pro[[#This Row],[Admin expenses 3]]+pro[[#This Row],[Admin expenses 2]]+pro[[#This Row],[Admin expenses 1]]+pro[[#This Row],[COGS]]</f>
        <v>-193608.74</v>
      </c>
      <c r="J12140" s="55">
        <f>pro[[#This Row],[Revenue]]+pro[[#This Row],[AdminExp]]</f>
        <v>-139646.09</v>
      </c>
      <c r="K12140" s="83">
        <f>pro[[#This Row],[Profit]]/pro[[#This Row],[Revenue]]</f>
        <v>-2.5878286184981651</v>
      </c>
      <c r="L12140" s="56">
        <f t="shared" si="189"/>
        <v>11</v>
      </c>
      <c r="M12140" s="82" t="str">
        <f>"Q"&amp;" "&amp;VLOOKUP(pro[[#This Row],[Period]],Mapping!A:B,2,0)</f>
        <v>Q 4</v>
      </c>
      <c r="N12140"/>
    </row>
    <row r="12141" spans="1:14" ht="14.25" x14ac:dyDescent="0.2">
      <c r="A12141" s="44" t="s">
        <v>34</v>
      </c>
      <c r="B12141" s="44" t="s">
        <v>36</v>
      </c>
      <c r="C12141" s="44" t="s">
        <v>59</v>
      </c>
      <c r="D12141" s="43">
        <v>271980.625</v>
      </c>
      <c r="E12141" s="43">
        <v>-75710.375999999989</v>
      </c>
      <c r="F12141" s="45">
        <v>-95310</v>
      </c>
      <c r="G12141" s="45">
        <v>-22230</v>
      </c>
      <c r="H12141" s="45">
        <v>-15170</v>
      </c>
      <c r="I12141" s="55">
        <f>pro[[#This Row],[Admin expenses 3]]+pro[[#This Row],[Admin expenses 2]]+pro[[#This Row],[Admin expenses 1]]+pro[[#This Row],[COGS]]</f>
        <v>-208420.37599999999</v>
      </c>
      <c r="J12141" s="55">
        <f>pro[[#This Row],[Revenue]]+pro[[#This Row],[AdminExp]]</f>
        <v>63560.249000000011</v>
      </c>
      <c r="K12141" s="83">
        <f>pro[[#This Row],[Profit]]/pro[[#This Row],[Revenue]]</f>
        <v>0.2336940324333765</v>
      </c>
      <c r="L12141" s="56">
        <f t="shared" si="189"/>
        <v>11</v>
      </c>
      <c r="M12141" s="82" t="str">
        <f>"Q"&amp;" "&amp;VLOOKUP(pro[[#This Row],[Period]],Mapping!A:B,2,0)</f>
        <v>Q 4</v>
      </c>
      <c r="N12141"/>
    </row>
    <row r="12142" spans="1:14" ht="14.25" x14ac:dyDescent="0.2">
      <c r="A12142" s="44" t="s">
        <v>34</v>
      </c>
      <c r="B12142" s="44" t="s">
        <v>36</v>
      </c>
      <c r="C12142" s="44" t="s">
        <v>57</v>
      </c>
      <c r="D12142" s="43">
        <v>1975586.6549999998</v>
      </c>
      <c r="E12142" s="43">
        <v>-588719.74699999997</v>
      </c>
      <c r="F12142" s="45">
        <v>-79770</v>
      </c>
      <c r="G12142" s="45">
        <v>-13870</v>
      </c>
      <c r="H12142" s="45">
        <v>-45330</v>
      </c>
      <c r="I12142" s="55">
        <f>pro[[#This Row],[Admin expenses 3]]+pro[[#This Row],[Admin expenses 2]]+pro[[#This Row],[Admin expenses 1]]+pro[[#This Row],[COGS]]</f>
        <v>-727689.74699999997</v>
      </c>
      <c r="J12142" s="55">
        <f>pro[[#This Row],[Revenue]]+pro[[#This Row],[AdminExp]]</f>
        <v>1247896.9079999998</v>
      </c>
      <c r="K12142" s="83">
        <f>pro[[#This Row],[Profit]]/pro[[#This Row],[Revenue]]</f>
        <v>0.6316589074145168</v>
      </c>
      <c r="L12142" s="56">
        <f t="shared" si="189"/>
        <v>11</v>
      </c>
      <c r="M12142" s="82" t="str">
        <f>"Q"&amp;" "&amp;VLOOKUP(pro[[#This Row],[Period]],Mapping!A:B,2,0)</f>
        <v>Q 4</v>
      </c>
      <c r="N12142"/>
    </row>
    <row r="12143" spans="1:14" ht="14.25" x14ac:dyDescent="0.2">
      <c r="A12143" s="44" t="s">
        <v>34</v>
      </c>
      <c r="B12143" s="44" t="s">
        <v>36</v>
      </c>
      <c r="C12143" s="44" t="s">
        <v>57</v>
      </c>
      <c r="D12143" s="43">
        <v>235357.00299999997</v>
      </c>
      <c r="E12143" s="43">
        <v>-127552.523</v>
      </c>
      <c r="F12143" s="45">
        <v>-106870</v>
      </c>
      <c r="G12143" s="45">
        <v>-77580</v>
      </c>
      <c r="H12143" s="45">
        <v>-95320</v>
      </c>
      <c r="I12143" s="55">
        <f>pro[[#This Row],[Admin expenses 3]]+pro[[#This Row],[Admin expenses 2]]+pro[[#This Row],[Admin expenses 1]]+pro[[#This Row],[COGS]]</f>
        <v>-407322.52299999999</v>
      </c>
      <c r="J12143" s="55">
        <f>pro[[#This Row],[Revenue]]+pro[[#This Row],[AdminExp]]</f>
        <v>-171965.52000000002</v>
      </c>
      <c r="K12143" s="83">
        <f>pro[[#This Row],[Profit]]/pro[[#This Row],[Revenue]]</f>
        <v>-0.73065818228489277</v>
      </c>
      <c r="L12143" s="56">
        <f t="shared" si="189"/>
        <v>11</v>
      </c>
      <c r="M12143" s="82" t="str">
        <f>"Q"&amp;" "&amp;VLOOKUP(pro[[#This Row],[Period]],Mapping!A:B,2,0)</f>
        <v>Q 4</v>
      </c>
      <c r="N12143"/>
    </row>
    <row r="12144" spans="1:14" ht="14.25" x14ac:dyDescent="0.2">
      <c r="A12144" s="44" t="s">
        <v>34</v>
      </c>
      <c r="B12144" s="44" t="s">
        <v>36</v>
      </c>
      <c r="C12144" s="44" t="s">
        <v>57</v>
      </c>
      <c r="D12144" s="43">
        <v>1006515.44</v>
      </c>
      <c r="E12144" s="43">
        <v>-543741.66</v>
      </c>
      <c r="F12144" s="45">
        <v>-80670</v>
      </c>
      <c r="G12144" s="45">
        <v>-73440</v>
      </c>
      <c r="H12144" s="45">
        <v>-48620</v>
      </c>
      <c r="I12144" s="55">
        <f>pro[[#This Row],[Admin expenses 3]]+pro[[#This Row],[Admin expenses 2]]+pro[[#This Row],[Admin expenses 1]]+pro[[#This Row],[COGS]]</f>
        <v>-746471.66</v>
      </c>
      <c r="J12144" s="55">
        <f>pro[[#This Row],[Revenue]]+pro[[#This Row],[AdminExp]]</f>
        <v>260043.77999999991</v>
      </c>
      <c r="K12144" s="83">
        <f>pro[[#This Row],[Profit]]/pro[[#This Row],[Revenue]]</f>
        <v>0.25836044800266544</v>
      </c>
      <c r="L12144" s="56">
        <f t="shared" si="189"/>
        <v>11</v>
      </c>
      <c r="M12144" s="82" t="str">
        <f>"Q"&amp;" "&amp;VLOOKUP(pro[[#This Row],[Period]],Mapping!A:B,2,0)</f>
        <v>Q 4</v>
      </c>
      <c r="N12144"/>
    </row>
    <row r="12145" spans="1:14" ht="14.25" x14ac:dyDescent="0.2">
      <c r="A12145" s="44" t="s">
        <v>34</v>
      </c>
      <c r="B12145" s="44" t="s">
        <v>36</v>
      </c>
      <c r="C12145" s="44" t="s">
        <v>58</v>
      </c>
      <c r="D12145" s="43">
        <v>4455.8779999999997</v>
      </c>
      <c r="E12145" s="43">
        <v>-4535.0969999999998</v>
      </c>
      <c r="F12145" s="45">
        <v>-88880</v>
      </c>
      <c r="G12145" s="45">
        <v>-55340</v>
      </c>
      <c r="H12145" s="45">
        <v>-71800</v>
      </c>
      <c r="I12145" s="55">
        <f>pro[[#This Row],[Admin expenses 3]]+pro[[#This Row],[Admin expenses 2]]+pro[[#This Row],[Admin expenses 1]]+pro[[#This Row],[COGS]]</f>
        <v>-220555.09700000001</v>
      </c>
      <c r="J12145" s="55">
        <f>pro[[#This Row],[Revenue]]+pro[[#This Row],[AdminExp]]</f>
        <v>-216099.21900000001</v>
      </c>
      <c r="K12145" s="83">
        <f>pro[[#This Row],[Profit]]/pro[[#This Row],[Revenue]]</f>
        <v>-48.497561872205665</v>
      </c>
      <c r="L12145" s="56">
        <f t="shared" si="189"/>
        <v>11</v>
      </c>
      <c r="M12145" s="82" t="str">
        <f>"Q"&amp;" "&amp;VLOOKUP(pro[[#This Row],[Period]],Mapping!A:B,2,0)</f>
        <v>Q 4</v>
      </c>
      <c r="N12145"/>
    </row>
    <row r="12146" spans="1:14" ht="14.25" x14ac:dyDescent="0.2">
      <c r="A12146" s="44" t="s">
        <v>34</v>
      </c>
      <c r="B12146" s="44" t="s">
        <v>36</v>
      </c>
      <c r="C12146" s="44" t="s">
        <v>59</v>
      </c>
      <c r="D12146" s="43">
        <v>13783392.294</v>
      </c>
      <c r="E12146" s="43">
        <v>-392178.19200000004</v>
      </c>
      <c r="F12146" s="45">
        <v>-98580</v>
      </c>
      <c r="G12146" s="45">
        <v>-69040</v>
      </c>
      <c r="H12146" s="45">
        <v>-30850</v>
      </c>
      <c r="I12146" s="55">
        <f>pro[[#This Row],[Admin expenses 3]]+pro[[#This Row],[Admin expenses 2]]+pro[[#This Row],[Admin expenses 1]]+pro[[#This Row],[COGS]]</f>
        <v>-590648.19200000004</v>
      </c>
      <c r="J12146" s="55">
        <f>pro[[#This Row],[Revenue]]+pro[[#This Row],[AdminExp]]</f>
        <v>13192744.102</v>
      </c>
      <c r="K12146" s="83">
        <f>pro[[#This Row],[Profit]]/pro[[#This Row],[Revenue]]</f>
        <v>0.9571478356415124</v>
      </c>
      <c r="L12146" s="56">
        <f t="shared" si="189"/>
        <v>11</v>
      </c>
      <c r="M12146" s="82" t="str">
        <f>"Q"&amp;" "&amp;VLOOKUP(pro[[#This Row],[Period]],Mapping!A:B,2,0)</f>
        <v>Q 4</v>
      </c>
      <c r="N12146"/>
    </row>
    <row r="12147" spans="1:14" ht="14.25" x14ac:dyDescent="0.2">
      <c r="A12147" s="44" t="s">
        <v>34</v>
      </c>
      <c r="B12147" s="44" t="s">
        <v>36</v>
      </c>
      <c r="C12147" s="44" t="s">
        <v>57</v>
      </c>
      <c r="D12147" s="43">
        <v>2915761.3589999997</v>
      </c>
      <c r="E12147" s="43">
        <v>-1701902.3769999999</v>
      </c>
      <c r="F12147" s="45">
        <v>-94750</v>
      </c>
      <c r="G12147" s="45">
        <v>-19130</v>
      </c>
      <c r="H12147" s="45">
        <v>-60150</v>
      </c>
      <c r="I12147" s="55">
        <f>pro[[#This Row],[Admin expenses 3]]+pro[[#This Row],[Admin expenses 2]]+pro[[#This Row],[Admin expenses 1]]+pro[[#This Row],[COGS]]</f>
        <v>-1875932.3769999999</v>
      </c>
      <c r="J12147" s="55">
        <f>pro[[#This Row],[Revenue]]+pro[[#This Row],[AdminExp]]</f>
        <v>1039828.9819999998</v>
      </c>
      <c r="K12147" s="83">
        <f>pro[[#This Row],[Profit]]/pro[[#This Row],[Revenue]]</f>
        <v>0.35662348662053173</v>
      </c>
      <c r="L12147" s="56">
        <f t="shared" si="189"/>
        <v>11</v>
      </c>
      <c r="M12147" s="82" t="str">
        <f>"Q"&amp;" "&amp;VLOOKUP(pro[[#This Row],[Period]],Mapping!A:B,2,0)</f>
        <v>Q 4</v>
      </c>
      <c r="N12147"/>
    </row>
    <row r="12148" spans="1:14" ht="14.25" x14ac:dyDescent="0.2">
      <c r="A12148" s="44" t="s">
        <v>34</v>
      </c>
      <c r="B12148" s="44" t="s">
        <v>36</v>
      </c>
      <c r="C12148" s="44" t="s">
        <v>57</v>
      </c>
      <c r="D12148" s="43">
        <v>4829237.1259999992</v>
      </c>
      <c r="E12148" s="43">
        <v>-1061536.9380000001</v>
      </c>
      <c r="F12148" s="45">
        <v>-47190</v>
      </c>
      <c r="G12148" s="45">
        <v>-51810</v>
      </c>
      <c r="H12148" s="45">
        <v>-39130</v>
      </c>
      <c r="I12148" s="55">
        <f>pro[[#This Row],[Admin expenses 3]]+pro[[#This Row],[Admin expenses 2]]+pro[[#This Row],[Admin expenses 1]]+pro[[#This Row],[COGS]]</f>
        <v>-1199666.9380000001</v>
      </c>
      <c r="J12148" s="55">
        <f>pro[[#This Row],[Revenue]]+pro[[#This Row],[AdminExp]]</f>
        <v>3629570.1879999992</v>
      </c>
      <c r="K12148" s="83">
        <f>pro[[#This Row],[Profit]]/pro[[#This Row],[Revenue]]</f>
        <v>0.75158251568531487</v>
      </c>
      <c r="L12148" s="56">
        <f t="shared" si="189"/>
        <v>11</v>
      </c>
      <c r="M12148" s="82" t="str">
        <f>"Q"&amp;" "&amp;VLOOKUP(pro[[#This Row],[Period]],Mapping!A:B,2,0)</f>
        <v>Q 4</v>
      </c>
      <c r="N12148"/>
    </row>
    <row r="12149" spans="1:14" ht="14.25" x14ac:dyDescent="0.2">
      <c r="A12149" s="44" t="s">
        <v>34</v>
      </c>
      <c r="B12149" s="44" t="s">
        <v>36</v>
      </c>
      <c r="C12149" s="44" t="s">
        <v>58</v>
      </c>
      <c r="D12149" s="43">
        <v>298904.18599999999</v>
      </c>
      <c r="E12149" s="43">
        <v>-57623.474999999999</v>
      </c>
      <c r="F12149" s="45">
        <v>-23610</v>
      </c>
      <c r="G12149" s="45">
        <v>-34580</v>
      </c>
      <c r="H12149" s="45">
        <v>-104550</v>
      </c>
      <c r="I12149" s="55">
        <f>pro[[#This Row],[Admin expenses 3]]+pro[[#This Row],[Admin expenses 2]]+pro[[#This Row],[Admin expenses 1]]+pro[[#This Row],[COGS]]</f>
        <v>-220363.47500000001</v>
      </c>
      <c r="J12149" s="55">
        <f>pro[[#This Row],[Revenue]]+pro[[#This Row],[AdminExp]]</f>
        <v>78540.710999999981</v>
      </c>
      <c r="K12149" s="83">
        <f>pro[[#This Row],[Profit]]/pro[[#This Row],[Revenue]]</f>
        <v>0.2627621648630909</v>
      </c>
      <c r="L12149" s="56">
        <f t="shared" si="189"/>
        <v>11</v>
      </c>
      <c r="M12149" s="82" t="str">
        <f>"Q"&amp;" "&amp;VLOOKUP(pro[[#This Row],[Period]],Mapping!A:B,2,0)</f>
        <v>Q 4</v>
      </c>
      <c r="N12149"/>
    </row>
    <row r="12150" spans="1:14" ht="14.25" x14ac:dyDescent="0.2">
      <c r="A12150" s="44" t="s">
        <v>34</v>
      </c>
      <c r="B12150" s="44" t="s">
        <v>36</v>
      </c>
      <c r="C12150" s="44" t="s">
        <v>59</v>
      </c>
      <c r="D12150" s="43">
        <v>1446967.9069999999</v>
      </c>
      <c r="E12150" s="43">
        <v>-188155.821</v>
      </c>
      <c r="F12150" s="45">
        <v>-59030</v>
      </c>
      <c r="G12150" s="45">
        <v>-49760</v>
      </c>
      <c r="H12150" s="45">
        <v>-37320</v>
      </c>
      <c r="I12150" s="55">
        <f>pro[[#This Row],[Admin expenses 3]]+pro[[#This Row],[Admin expenses 2]]+pro[[#This Row],[Admin expenses 1]]+pro[[#This Row],[COGS]]</f>
        <v>-334265.821</v>
      </c>
      <c r="J12150" s="55">
        <f>pro[[#This Row],[Revenue]]+pro[[#This Row],[AdminExp]]</f>
        <v>1112702.0859999999</v>
      </c>
      <c r="K12150" s="83">
        <f>pro[[#This Row],[Profit]]/pro[[#This Row],[Revenue]]</f>
        <v>0.76898878034341922</v>
      </c>
      <c r="L12150" s="56">
        <f t="shared" si="189"/>
        <v>11</v>
      </c>
      <c r="M12150" s="82" t="str">
        <f>"Q"&amp;" "&amp;VLOOKUP(pro[[#This Row],[Period]],Mapping!A:B,2,0)</f>
        <v>Q 4</v>
      </c>
      <c r="N12150"/>
    </row>
    <row r="12151" spans="1:14" ht="14.25" x14ac:dyDescent="0.2">
      <c r="A12151" s="44" t="s">
        <v>34</v>
      </c>
      <c r="B12151" s="44" t="s">
        <v>36</v>
      </c>
      <c r="C12151" s="44" t="s">
        <v>57</v>
      </c>
      <c r="D12151" s="43">
        <v>2639886.1089999997</v>
      </c>
      <c r="E12151" s="43">
        <v>-235659.046</v>
      </c>
      <c r="F12151" s="45">
        <v>-107140</v>
      </c>
      <c r="G12151" s="45">
        <v>-18610</v>
      </c>
      <c r="H12151" s="45">
        <v>-56130</v>
      </c>
      <c r="I12151" s="55">
        <f>pro[[#This Row],[Admin expenses 3]]+pro[[#This Row],[Admin expenses 2]]+pro[[#This Row],[Admin expenses 1]]+pro[[#This Row],[COGS]]</f>
        <v>-417539.04599999997</v>
      </c>
      <c r="J12151" s="55">
        <f>pro[[#This Row],[Revenue]]+pro[[#This Row],[AdminExp]]</f>
        <v>2222347.0629999996</v>
      </c>
      <c r="K12151" s="83">
        <f>pro[[#This Row],[Profit]]/pro[[#This Row],[Revenue]]</f>
        <v>0.84183444710871802</v>
      </c>
      <c r="L12151" s="56">
        <f t="shared" si="189"/>
        <v>11</v>
      </c>
      <c r="M12151" s="82" t="str">
        <f>"Q"&amp;" "&amp;VLOOKUP(pro[[#This Row],[Period]],Mapping!A:B,2,0)</f>
        <v>Q 4</v>
      </c>
      <c r="N12151"/>
    </row>
    <row r="12152" spans="1:14" ht="14.25" x14ac:dyDescent="0.2">
      <c r="A12152" s="44" t="s">
        <v>34</v>
      </c>
      <c r="B12152" s="44" t="s">
        <v>36</v>
      </c>
      <c r="C12152" s="44" t="s">
        <v>57</v>
      </c>
      <c r="D12152" s="43">
        <v>109383.58199999999</v>
      </c>
      <c r="E12152" s="43">
        <v>-125271.14599999999</v>
      </c>
      <c r="F12152" s="45">
        <v>-29670</v>
      </c>
      <c r="G12152" s="45">
        <v>-66970</v>
      </c>
      <c r="H12152" s="45">
        <v>-91190</v>
      </c>
      <c r="I12152" s="55">
        <f>pro[[#This Row],[Admin expenses 3]]+pro[[#This Row],[Admin expenses 2]]+pro[[#This Row],[Admin expenses 1]]+pro[[#This Row],[COGS]]</f>
        <v>-313101.14600000001</v>
      </c>
      <c r="J12152" s="55">
        <f>pro[[#This Row],[Revenue]]+pro[[#This Row],[AdminExp]]</f>
        <v>-203717.56400000001</v>
      </c>
      <c r="K12152" s="83">
        <f>pro[[#This Row],[Profit]]/pro[[#This Row],[Revenue]]</f>
        <v>-1.8624144526552442</v>
      </c>
      <c r="L12152" s="56">
        <f t="shared" si="189"/>
        <v>11</v>
      </c>
      <c r="M12152" s="82" t="str">
        <f>"Q"&amp;" "&amp;VLOOKUP(pro[[#This Row],[Period]],Mapping!A:B,2,0)</f>
        <v>Q 4</v>
      </c>
      <c r="N12152"/>
    </row>
    <row r="12153" spans="1:14" ht="14.25" x14ac:dyDescent="0.2">
      <c r="A12153" s="44" t="s">
        <v>34</v>
      </c>
      <c r="B12153" s="44" t="s">
        <v>36</v>
      </c>
      <c r="C12153" s="44" t="s">
        <v>57</v>
      </c>
      <c r="D12153" s="43">
        <v>9528274.629999999</v>
      </c>
      <c r="E12153" s="43">
        <v>-983577.40599999996</v>
      </c>
      <c r="F12153" s="45">
        <v>-93800</v>
      </c>
      <c r="G12153" s="45">
        <v>-29720</v>
      </c>
      <c r="H12153" s="45">
        <v>-78170</v>
      </c>
      <c r="I12153" s="55">
        <f>pro[[#This Row],[Admin expenses 3]]+pro[[#This Row],[Admin expenses 2]]+pro[[#This Row],[Admin expenses 1]]+pro[[#This Row],[COGS]]</f>
        <v>-1185267.406</v>
      </c>
      <c r="J12153" s="55">
        <f>pro[[#This Row],[Revenue]]+pro[[#This Row],[AdminExp]]</f>
        <v>8343007.2239999995</v>
      </c>
      <c r="K12153" s="83">
        <f>pro[[#This Row],[Profit]]/pro[[#This Row],[Revenue]]</f>
        <v>0.87560524312889165</v>
      </c>
      <c r="L12153" s="56">
        <f t="shared" si="189"/>
        <v>11</v>
      </c>
      <c r="M12153" s="82" t="str">
        <f>"Q"&amp;" "&amp;VLOOKUP(pro[[#This Row],[Period]],Mapping!A:B,2,0)</f>
        <v>Q 4</v>
      </c>
      <c r="N12153"/>
    </row>
    <row r="12154" spans="1:14" ht="14.25" x14ac:dyDescent="0.2">
      <c r="A12154" s="44" t="s">
        <v>34</v>
      </c>
      <c r="B12154" s="44" t="s">
        <v>36</v>
      </c>
      <c r="C12154" s="44" t="s">
        <v>58</v>
      </c>
      <c r="D12154" s="43">
        <v>292470.39499999996</v>
      </c>
      <c r="E12154" s="43">
        <v>-45382.659</v>
      </c>
      <c r="F12154" s="45">
        <v>-67650</v>
      </c>
      <c r="G12154" s="45">
        <v>-87150</v>
      </c>
      <c r="H12154" s="45">
        <v>-50800</v>
      </c>
      <c r="I12154" s="55">
        <f>pro[[#This Row],[Admin expenses 3]]+pro[[#This Row],[Admin expenses 2]]+pro[[#This Row],[Admin expenses 1]]+pro[[#This Row],[COGS]]</f>
        <v>-250982.65899999999</v>
      </c>
      <c r="J12154" s="55">
        <f>pro[[#This Row],[Revenue]]+pro[[#This Row],[AdminExp]]</f>
        <v>41487.735999999975</v>
      </c>
      <c r="K12154" s="83">
        <f>pro[[#This Row],[Profit]]/pro[[#This Row],[Revenue]]</f>
        <v>0.14185277111551745</v>
      </c>
      <c r="L12154" s="56">
        <f t="shared" si="189"/>
        <v>11</v>
      </c>
      <c r="M12154" s="82" t="str">
        <f>"Q"&amp;" "&amp;VLOOKUP(pro[[#This Row],[Period]],Mapping!A:B,2,0)</f>
        <v>Q 4</v>
      </c>
      <c r="N12154"/>
    </row>
    <row r="12155" spans="1:14" ht="14.25" x14ac:dyDescent="0.2">
      <c r="A12155" s="44" t="s">
        <v>34</v>
      </c>
      <c r="B12155" s="44" t="s">
        <v>36</v>
      </c>
      <c r="C12155" s="44" t="s">
        <v>59</v>
      </c>
      <c r="D12155" s="43">
        <v>4274077.43</v>
      </c>
      <c r="E12155" s="43">
        <v>-66267.87999999999</v>
      </c>
      <c r="F12155" s="45">
        <v>-45990</v>
      </c>
      <c r="G12155" s="45">
        <v>-17520</v>
      </c>
      <c r="H12155" s="45">
        <v>-71400</v>
      </c>
      <c r="I12155" s="55">
        <f>pro[[#This Row],[Admin expenses 3]]+pro[[#This Row],[Admin expenses 2]]+pro[[#This Row],[Admin expenses 1]]+pro[[#This Row],[COGS]]</f>
        <v>-201177.88</v>
      </c>
      <c r="J12155" s="55">
        <f>pro[[#This Row],[Revenue]]+pro[[#This Row],[AdminExp]]</f>
        <v>4072899.55</v>
      </c>
      <c r="K12155" s="83">
        <f>pro[[#This Row],[Profit]]/pro[[#This Row],[Revenue]]</f>
        <v>0.95293068895104227</v>
      </c>
      <c r="L12155" s="56">
        <f t="shared" si="189"/>
        <v>11</v>
      </c>
      <c r="M12155" s="82" t="str">
        <f>"Q"&amp;" "&amp;VLOOKUP(pro[[#This Row],[Period]],Mapping!A:B,2,0)</f>
        <v>Q 4</v>
      </c>
      <c r="N12155"/>
    </row>
    <row r="12156" spans="1:14" ht="14.25" x14ac:dyDescent="0.2">
      <c r="A12156" s="44" t="s">
        <v>34</v>
      </c>
      <c r="B12156" s="44" t="s">
        <v>36</v>
      </c>
      <c r="C12156" s="44" t="s">
        <v>60</v>
      </c>
      <c r="D12156" s="43">
        <v>1069222.7069999999</v>
      </c>
      <c r="E12156" s="43">
        <v>-202143.34700000001</v>
      </c>
      <c r="F12156" s="45">
        <v>-64550</v>
      </c>
      <c r="G12156" s="45">
        <v>-14320</v>
      </c>
      <c r="H12156" s="45">
        <v>-93630</v>
      </c>
      <c r="I12156" s="55">
        <f>pro[[#This Row],[Admin expenses 3]]+pro[[#This Row],[Admin expenses 2]]+pro[[#This Row],[Admin expenses 1]]+pro[[#This Row],[COGS]]</f>
        <v>-374643.34700000001</v>
      </c>
      <c r="J12156" s="55">
        <f>pro[[#This Row],[Revenue]]+pro[[#This Row],[AdminExp]]</f>
        <v>694579.35999999987</v>
      </c>
      <c r="K12156" s="83">
        <f>pro[[#This Row],[Profit]]/pro[[#This Row],[Revenue]]</f>
        <v>0.64961149389432105</v>
      </c>
      <c r="L12156" s="56">
        <f t="shared" si="189"/>
        <v>11</v>
      </c>
      <c r="M12156" s="82" t="str">
        <f>"Q"&amp;" "&amp;VLOOKUP(pro[[#This Row],[Period]],Mapping!A:B,2,0)</f>
        <v>Q 4</v>
      </c>
      <c r="N12156"/>
    </row>
    <row r="12157" spans="1:14" ht="14.25" x14ac:dyDescent="0.2">
      <c r="A12157" s="44" t="s">
        <v>34</v>
      </c>
      <c r="B12157" s="44" t="s">
        <v>30</v>
      </c>
      <c r="C12157" s="44" t="s">
        <v>57</v>
      </c>
      <c r="D12157" s="43">
        <v>2204601.0489999996</v>
      </c>
      <c r="E12157" s="43">
        <v>-2526988.7930000001</v>
      </c>
      <c r="F12157" s="45">
        <v>-45630</v>
      </c>
      <c r="G12157" s="45">
        <v>-53010</v>
      </c>
      <c r="H12157" s="45">
        <v>-14330</v>
      </c>
      <c r="I12157" s="55">
        <f>pro[[#This Row],[Admin expenses 3]]+pro[[#This Row],[Admin expenses 2]]+pro[[#This Row],[Admin expenses 1]]+pro[[#This Row],[COGS]]</f>
        <v>-2639958.7930000001</v>
      </c>
      <c r="J12157" s="55">
        <f>pro[[#This Row],[Revenue]]+pro[[#This Row],[AdminExp]]</f>
        <v>-435357.74400000041</v>
      </c>
      <c r="K12157" s="83">
        <f>pro[[#This Row],[Profit]]/pro[[#This Row],[Revenue]]</f>
        <v>-0.19747688326533155</v>
      </c>
      <c r="L12157" s="56">
        <f t="shared" si="189"/>
        <v>11</v>
      </c>
      <c r="M12157" s="82" t="str">
        <f>"Q"&amp;" "&amp;VLOOKUP(pro[[#This Row],[Period]],Mapping!A:B,2,0)</f>
        <v>Q 4</v>
      </c>
      <c r="N12157"/>
    </row>
    <row r="12158" spans="1:14" ht="14.25" x14ac:dyDescent="0.2">
      <c r="A12158" s="44" t="s">
        <v>34</v>
      </c>
      <c r="B12158" s="44" t="s">
        <v>30</v>
      </c>
      <c r="C12158" s="44" t="s">
        <v>58</v>
      </c>
      <c r="D12158" s="43">
        <v>161607.18</v>
      </c>
      <c r="E12158" s="43">
        <v>-93513.335999999996</v>
      </c>
      <c r="F12158" s="45">
        <v>-52710</v>
      </c>
      <c r="G12158" s="45">
        <v>-37780</v>
      </c>
      <c r="H12158" s="45">
        <v>-57610</v>
      </c>
      <c r="I12158" s="55">
        <f>pro[[#This Row],[Admin expenses 3]]+pro[[#This Row],[Admin expenses 2]]+pro[[#This Row],[Admin expenses 1]]+pro[[#This Row],[COGS]]</f>
        <v>-241613.33600000001</v>
      </c>
      <c r="J12158" s="55">
        <f>pro[[#This Row],[Revenue]]+pro[[#This Row],[AdminExp]]</f>
        <v>-80006.156000000017</v>
      </c>
      <c r="K12158" s="83">
        <f>pro[[#This Row],[Profit]]/pro[[#This Row],[Revenue]]</f>
        <v>-0.49506560290204943</v>
      </c>
      <c r="L12158" s="56">
        <f t="shared" si="189"/>
        <v>11</v>
      </c>
      <c r="M12158" s="82" t="str">
        <f>"Q"&amp;" "&amp;VLOOKUP(pro[[#This Row],[Period]],Mapping!A:B,2,0)</f>
        <v>Q 4</v>
      </c>
      <c r="N12158"/>
    </row>
    <row r="12159" spans="1:14" ht="14.25" x14ac:dyDescent="0.2">
      <c r="A12159" s="44" t="s">
        <v>34</v>
      </c>
      <c r="B12159" s="44" t="s">
        <v>30</v>
      </c>
      <c r="C12159" s="44" t="s">
        <v>59</v>
      </c>
      <c r="D12159" s="43">
        <v>979418.62199999986</v>
      </c>
      <c r="E12159" s="43">
        <v>-33400.080000000002</v>
      </c>
      <c r="F12159" s="45">
        <v>-33130</v>
      </c>
      <c r="G12159" s="45">
        <v>-13700</v>
      </c>
      <c r="H12159" s="45">
        <v>-13840</v>
      </c>
      <c r="I12159" s="55">
        <f>pro[[#This Row],[Admin expenses 3]]+pro[[#This Row],[Admin expenses 2]]+pro[[#This Row],[Admin expenses 1]]+pro[[#This Row],[COGS]]</f>
        <v>-94070.080000000002</v>
      </c>
      <c r="J12159" s="55">
        <f>pro[[#This Row],[Revenue]]+pro[[#This Row],[AdminExp]]</f>
        <v>885348.5419999999</v>
      </c>
      <c r="K12159" s="83">
        <f>pro[[#This Row],[Profit]]/pro[[#This Row],[Revenue]]</f>
        <v>0.90395314333731347</v>
      </c>
      <c r="L12159" s="56">
        <f t="shared" si="189"/>
        <v>11</v>
      </c>
      <c r="M12159" s="82" t="str">
        <f>"Q"&amp;" "&amp;VLOOKUP(pro[[#This Row],[Period]],Mapping!A:B,2,0)</f>
        <v>Q 4</v>
      </c>
      <c r="N12159"/>
    </row>
    <row r="12160" spans="1:14" ht="14.25" x14ac:dyDescent="0.2">
      <c r="A12160" s="44" t="s">
        <v>34</v>
      </c>
      <c r="B12160" s="44" t="s">
        <v>30</v>
      </c>
      <c r="C12160" s="44" t="s">
        <v>60</v>
      </c>
      <c r="D12160" s="43">
        <v>79268.133000000002</v>
      </c>
      <c r="E12160" s="43">
        <v>-5082.3569999999991</v>
      </c>
      <c r="F12160" s="45">
        <v>-51160</v>
      </c>
      <c r="G12160" s="45">
        <v>-89150</v>
      </c>
      <c r="H12160" s="45">
        <v>-42940</v>
      </c>
      <c r="I12160" s="55">
        <f>pro[[#This Row],[Admin expenses 3]]+pro[[#This Row],[Admin expenses 2]]+pro[[#This Row],[Admin expenses 1]]+pro[[#This Row],[COGS]]</f>
        <v>-188332.35699999999</v>
      </c>
      <c r="J12160" s="55">
        <f>pro[[#This Row],[Revenue]]+pro[[#This Row],[AdminExp]]</f>
        <v>-109064.22399999999</v>
      </c>
      <c r="K12160" s="83">
        <f>pro[[#This Row],[Profit]]/pro[[#This Row],[Revenue]]</f>
        <v>-1.3758899052157565</v>
      </c>
      <c r="L12160" s="56">
        <f t="shared" si="189"/>
        <v>11</v>
      </c>
      <c r="M12160" s="82" t="str">
        <f>"Q"&amp;" "&amp;VLOOKUP(pro[[#This Row],[Period]],Mapping!A:B,2,0)</f>
        <v>Q 4</v>
      </c>
      <c r="N12160"/>
    </row>
    <row r="12161" spans="1:14" ht="14.25" x14ac:dyDescent="0.2">
      <c r="A12161" s="44" t="s">
        <v>34</v>
      </c>
      <c r="B12161" s="44" t="s">
        <v>30</v>
      </c>
      <c r="C12161" s="44" t="s">
        <v>57</v>
      </c>
      <c r="D12161" s="43">
        <v>222533.12899999996</v>
      </c>
      <c r="E12161" s="43">
        <v>-24561.795999999998</v>
      </c>
      <c r="F12161" s="45">
        <v>-22390</v>
      </c>
      <c r="G12161" s="45">
        <v>-101840</v>
      </c>
      <c r="H12161" s="45">
        <v>-33070</v>
      </c>
      <c r="I12161" s="55">
        <f>pro[[#This Row],[Admin expenses 3]]+pro[[#This Row],[Admin expenses 2]]+pro[[#This Row],[Admin expenses 1]]+pro[[#This Row],[COGS]]</f>
        <v>-181861.796</v>
      </c>
      <c r="J12161" s="55">
        <f>pro[[#This Row],[Revenue]]+pro[[#This Row],[AdminExp]]</f>
        <v>40671.332999999955</v>
      </c>
      <c r="K12161" s="83">
        <f>pro[[#This Row],[Profit]]/pro[[#This Row],[Revenue]]</f>
        <v>0.18276529513949341</v>
      </c>
      <c r="L12161" s="56">
        <f t="shared" si="189"/>
        <v>11</v>
      </c>
      <c r="M12161" s="82" t="str">
        <f>"Q"&amp;" "&amp;VLOOKUP(pro[[#This Row],[Period]],Mapping!A:B,2,0)</f>
        <v>Q 4</v>
      </c>
      <c r="N12161"/>
    </row>
    <row r="12162" spans="1:14" ht="14.25" x14ac:dyDescent="0.2">
      <c r="A12162" s="44" t="s">
        <v>34</v>
      </c>
      <c r="B12162" s="44" t="s">
        <v>30</v>
      </c>
      <c r="C12162" s="44" t="s">
        <v>58</v>
      </c>
      <c r="D12162" s="43">
        <v>522231.94799999997</v>
      </c>
      <c r="E12162" s="43">
        <v>-54926.535999999993</v>
      </c>
      <c r="F12162" s="45">
        <v>-14090</v>
      </c>
      <c r="G12162" s="45">
        <v>-46910</v>
      </c>
      <c r="H12162" s="45">
        <v>-68630</v>
      </c>
      <c r="I12162" s="55">
        <f>pro[[#This Row],[Admin expenses 3]]+pro[[#This Row],[Admin expenses 2]]+pro[[#This Row],[Admin expenses 1]]+pro[[#This Row],[COGS]]</f>
        <v>-184556.53599999999</v>
      </c>
      <c r="J12162" s="55">
        <f>pro[[#This Row],[Revenue]]+pro[[#This Row],[AdminExp]]</f>
        <v>337675.41200000001</v>
      </c>
      <c r="K12162" s="83">
        <f>pro[[#This Row],[Profit]]/pro[[#This Row],[Revenue]]</f>
        <v>0.64660044888712942</v>
      </c>
      <c r="L12162" s="56">
        <f t="shared" ref="L12162:L12225" si="190">MONTH(DATEVALUE(A12162&amp;"1"))</f>
        <v>11</v>
      </c>
      <c r="M12162" s="82" t="str">
        <f>"Q"&amp;" "&amp;VLOOKUP(pro[[#This Row],[Period]],Mapping!A:B,2,0)</f>
        <v>Q 4</v>
      </c>
      <c r="N12162"/>
    </row>
    <row r="12163" spans="1:14" ht="14.25" x14ac:dyDescent="0.2">
      <c r="A12163" s="44" t="s">
        <v>34</v>
      </c>
      <c r="B12163" s="44" t="s">
        <v>30</v>
      </c>
      <c r="C12163" s="44" t="s">
        <v>59</v>
      </c>
      <c r="D12163" s="43">
        <v>697387.15899999999</v>
      </c>
      <c r="E12163" s="43">
        <v>-76838.439999999988</v>
      </c>
      <c r="F12163" s="45">
        <v>-67370</v>
      </c>
      <c r="G12163" s="45">
        <v>-72950</v>
      </c>
      <c r="H12163" s="45">
        <v>-37720</v>
      </c>
      <c r="I12163" s="55">
        <f>pro[[#This Row],[Admin expenses 3]]+pro[[#This Row],[Admin expenses 2]]+pro[[#This Row],[Admin expenses 1]]+pro[[#This Row],[COGS]]</f>
        <v>-254878.44</v>
      </c>
      <c r="J12163" s="55">
        <f>pro[[#This Row],[Revenue]]+pro[[#This Row],[AdminExp]]</f>
        <v>442508.71899999998</v>
      </c>
      <c r="K12163" s="83">
        <f>pro[[#This Row],[Profit]]/pro[[#This Row],[Revenue]]</f>
        <v>0.63452375526174554</v>
      </c>
      <c r="L12163" s="56">
        <f t="shared" si="190"/>
        <v>11</v>
      </c>
      <c r="M12163" s="82" t="str">
        <f>"Q"&amp;" "&amp;VLOOKUP(pro[[#This Row],[Period]],Mapping!A:B,2,0)</f>
        <v>Q 4</v>
      </c>
      <c r="N12163"/>
    </row>
    <row r="12164" spans="1:14" ht="14.25" x14ac:dyDescent="0.2">
      <c r="A12164" s="44" t="s">
        <v>34</v>
      </c>
      <c r="B12164" s="44" t="s">
        <v>30</v>
      </c>
      <c r="C12164" s="44" t="s">
        <v>60</v>
      </c>
      <c r="D12164" s="43">
        <v>157579.86299999998</v>
      </c>
      <c r="E12164" s="43">
        <v>-81167.596999999994</v>
      </c>
      <c r="F12164" s="45">
        <v>-90480</v>
      </c>
      <c r="G12164" s="45">
        <v>-38210</v>
      </c>
      <c r="H12164" s="45">
        <v>-96540</v>
      </c>
      <c r="I12164" s="55">
        <f>pro[[#This Row],[Admin expenses 3]]+pro[[#This Row],[Admin expenses 2]]+pro[[#This Row],[Admin expenses 1]]+pro[[#This Row],[COGS]]</f>
        <v>-306397.59700000001</v>
      </c>
      <c r="J12164" s="55">
        <f>pro[[#This Row],[Revenue]]+pro[[#This Row],[AdminExp]]</f>
        <v>-148817.73400000003</v>
      </c>
      <c r="K12164" s="83">
        <f>pro[[#This Row],[Profit]]/pro[[#This Row],[Revenue]]</f>
        <v>-0.94439563004316129</v>
      </c>
      <c r="L12164" s="56">
        <f t="shared" si="190"/>
        <v>11</v>
      </c>
      <c r="M12164" s="82" t="str">
        <f>"Q"&amp;" "&amp;VLOOKUP(pro[[#This Row],[Period]],Mapping!A:B,2,0)</f>
        <v>Q 4</v>
      </c>
      <c r="N12164"/>
    </row>
    <row r="12165" spans="1:14" ht="14.25" x14ac:dyDescent="0.2">
      <c r="A12165" s="44" t="s">
        <v>34</v>
      </c>
      <c r="B12165" s="44" t="s">
        <v>30</v>
      </c>
      <c r="C12165" s="44" t="s">
        <v>57</v>
      </c>
      <c r="D12165" s="43">
        <v>61999.517999999996</v>
      </c>
      <c r="E12165" s="43">
        <v>-28556.800999999999</v>
      </c>
      <c r="F12165" s="45">
        <v>-15220</v>
      </c>
      <c r="G12165" s="45">
        <v>-62510</v>
      </c>
      <c r="H12165" s="45">
        <v>-66640</v>
      </c>
      <c r="I12165" s="55">
        <f>pro[[#This Row],[Admin expenses 3]]+pro[[#This Row],[Admin expenses 2]]+pro[[#This Row],[Admin expenses 1]]+pro[[#This Row],[COGS]]</f>
        <v>-172926.80100000001</v>
      </c>
      <c r="J12165" s="55">
        <f>pro[[#This Row],[Revenue]]+pro[[#This Row],[AdminExp]]</f>
        <v>-110927.28300000001</v>
      </c>
      <c r="K12165" s="83">
        <f>pro[[#This Row],[Profit]]/pro[[#This Row],[Revenue]]</f>
        <v>-1.7891636351108409</v>
      </c>
      <c r="L12165" s="56">
        <f t="shared" si="190"/>
        <v>11</v>
      </c>
      <c r="M12165" s="82" t="str">
        <f>"Q"&amp;" "&amp;VLOOKUP(pro[[#This Row],[Period]],Mapping!A:B,2,0)</f>
        <v>Q 4</v>
      </c>
      <c r="N12165"/>
    </row>
    <row r="12166" spans="1:14" ht="14.25" x14ac:dyDescent="0.2">
      <c r="A12166" s="44" t="s">
        <v>34</v>
      </c>
      <c r="B12166" s="44" t="s">
        <v>30</v>
      </c>
      <c r="C12166" s="44" t="s">
        <v>58</v>
      </c>
      <c r="D12166" s="43">
        <v>319357.43</v>
      </c>
      <c r="E12166" s="43">
        <v>-230959.07799999998</v>
      </c>
      <c r="F12166" s="45">
        <v>-22240</v>
      </c>
      <c r="G12166" s="45">
        <v>-79660</v>
      </c>
      <c r="H12166" s="45">
        <v>-57160</v>
      </c>
      <c r="I12166" s="55">
        <f>pro[[#This Row],[Admin expenses 3]]+pro[[#This Row],[Admin expenses 2]]+pro[[#This Row],[Admin expenses 1]]+pro[[#This Row],[COGS]]</f>
        <v>-390019.07799999998</v>
      </c>
      <c r="J12166" s="55">
        <f>pro[[#This Row],[Revenue]]+pro[[#This Row],[AdminExp]]</f>
        <v>-70661.647999999986</v>
      </c>
      <c r="K12166" s="83">
        <f>pro[[#This Row],[Profit]]/pro[[#This Row],[Revenue]]</f>
        <v>-0.22126195091186696</v>
      </c>
      <c r="L12166" s="56">
        <f t="shared" si="190"/>
        <v>11</v>
      </c>
      <c r="M12166" s="82" t="str">
        <f>"Q"&amp;" "&amp;VLOOKUP(pro[[#This Row],[Period]],Mapping!A:B,2,0)</f>
        <v>Q 4</v>
      </c>
      <c r="N12166"/>
    </row>
    <row r="12167" spans="1:14" ht="14.25" x14ac:dyDescent="0.2">
      <c r="A12167" s="44" t="s">
        <v>34</v>
      </c>
      <c r="B12167" s="44" t="s">
        <v>30</v>
      </c>
      <c r="C12167" s="44" t="s">
        <v>59</v>
      </c>
      <c r="D12167" s="43">
        <v>311644.48699999996</v>
      </c>
      <c r="E12167" s="43">
        <v>-223031.02499999999</v>
      </c>
      <c r="F12167" s="45">
        <v>-31370</v>
      </c>
      <c r="G12167" s="45">
        <v>-95500</v>
      </c>
      <c r="H12167" s="45">
        <v>-82990</v>
      </c>
      <c r="I12167" s="55">
        <f>pro[[#This Row],[Admin expenses 3]]+pro[[#This Row],[Admin expenses 2]]+pro[[#This Row],[Admin expenses 1]]+pro[[#This Row],[COGS]]</f>
        <v>-432891.02500000002</v>
      </c>
      <c r="J12167" s="55">
        <f>pro[[#This Row],[Revenue]]+pro[[#This Row],[AdminExp]]</f>
        <v>-121246.53800000006</v>
      </c>
      <c r="K12167" s="83">
        <f>pro[[#This Row],[Profit]]/pro[[#This Row],[Revenue]]</f>
        <v>-0.38905401204802981</v>
      </c>
      <c r="L12167" s="56">
        <f t="shared" si="190"/>
        <v>11</v>
      </c>
      <c r="M12167" s="82" t="str">
        <f>"Q"&amp;" "&amp;VLOOKUP(pro[[#This Row],[Period]],Mapping!A:B,2,0)</f>
        <v>Q 4</v>
      </c>
      <c r="N12167"/>
    </row>
    <row r="12168" spans="1:14" ht="14.25" x14ac:dyDescent="0.2">
      <c r="A12168" s="44" t="s">
        <v>34</v>
      </c>
      <c r="B12168" s="44" t="s">
        <v>30</v>
      </c>
      <c r="C12168" s="44" t="s">
        <v>60</v>
      </c>
      <c r="D12168" s="43">
        <v>287728.42699999997</v>
      </c>
      <c r="E12168" s="43">
        <v>-164166.15599999999</v>
      </c>
      <c r="F12168" s="45">
        <v>-98510</v>
      </c>
      <c r="G12168" s="45">
        <v>-75990</v>
      </c>
      <c r="H12168" s="45">
        <v>-56560</v>
      </c>
      <c r="I12168" s="55">
        <f>pro[[#This Row],[Admin expenses 3]]+pro[[#This Row],[Admin expenses 2]]+pro[[#This Row],[Admin expenses 1]]+pro[[#This Row],[COGS]]</f>
        <v>-395226.15599999996</v>
      </c>
      <c r="J12168" s="55">
        <f>pro[[#This Row],[Revenue]]+pro[[#This Row],[AdminExp]]</f>
        <v>-107497.72899999999</v>
      </c>
      <c r="K12168" s="83">
        <f>pro[[#This Row],[Profit]]/pro[[#This Row],[Revenue]]</f>
        <v>-0.3736083018310874</v>
      </c>
      <c r="L12168" s="56">
        <f t="shared" si="190"/>
        <v>11</v>
      </c>
      <c r="M12168" s="82" t="str">
        <f>"Q"&amp;" "&amp;VLOOKUP(pro[[#This Row],[Period]],Mapping!A:B,2,0)</f>
        <v>Q 4</v>
      </c>
      <c r="N12168"/>
    </row>
    <row r="12169" spans="1:14" ht="14.25" x14ac:dyDescent="0.2">
      <c r="A12169" s="44" t="s">
        <v>34</v>
      </c>
      <c r="B12169" s="44" t="s">
        <v>30</v>
      </c>
      <c r="C12169" s="44" t="s">
        <v>57</v>
      </c>
      <c r="D12169" s="43">
        <v>240685.18599999996</v>
      </c>
      <c r="E12169" s="43">
        <v>-166722.84299999999</v>
      </c>
      <c r="F12169" s="45">
        <v>-71300</v>
      </c>
      <c r="G12169" s="45">
        <v>-79200</v>
      </c>
      <c r="H12169" s="45">
        <v>-16230</v>
      </c>
      <c r="I12169" s="55">
        <f>pro[[#This Row],[Admin expenses 3]]+pro[[#This Row],[Admin expenses 2]]+pro[[#This Row],[Admin expenses 1]]+pro[[#This Row],[COGS]]</f>
        <v>-333452.84299999999</v>
      </c>
      <c r="J12169" s="55">
        <f>pro[[#This Row],[Revenue]]+pro[[#This Row],[AdminExp]]</f>
        <v>-92767.657000000036</v>
      </c>
      <c r="K12169" s="83">
        <f>pro[[#This Row],[Profit]]/pro[[#This Row],[Revenue]]</f>
        <v>-0.38543151966153849</v>
      </c>
      <c r="L12169" s="56">
        <f t="shared" si="190"/>
        <v>11</v>
      </c>
      <c r="M12169" s="82" t="str">
        <f>"Q"&amp;" "&amp;VLOOKUP(pro[[#This Row],[Period]],Mapping!A:B,2,0)</f>
        <v>Q 4</v>
      </c>
      <c r="N12169"/>
    </row>
    <row r="12170" spans="1:14" ht="14.25" x14ac:dyDescent="0.2">
      <c r="A12170" s="44" t="s">
        <v>34</v>
      </c>
      <c r="B12170" s="44" t="s">
        <v>30</v>
      </c>
      <c r="C12170" s="44" t="s">
        <v>57</v>
      </c>
      <c r="D12170" s="43">
        <v>64090.747000000003</v>
      </c>
      <c r="E12170" s="43">
        <v>-31629.093999999997</v>
      </c>
      <c r="F12170" s="45">
        <v>-61290</v>
      </c>
      <c r="G12170" s="45">
        <v>-53380</v>
      </c>
      <c r="H12170" s="45">
        <v>-22080</v>
      </c>
      <c r="I12170" s="55">
        <f>pro[[#This Row],[Admin expenses 3]]+pro[[#This Row],[Admin expenses 2]]+pro[[#This Row],[Admin expenses 1]]+pro[[#This Row],[COGS]]</f>
        <v>-168379.09399999998</v>
      </c>
      <c r="J12170" s="55">
        <f>pro[[#This Row],[Revenue]]+pro[[#This Row],[AdminExp]]</f>
        <v>-104288.34699999998</v>
      </c>
      <c r="K12170" s="83">
        <f>pro[[#This Row],[Profit]]/pro[[#This Row],[Revenue]]</f>
        <v>-1.627198181977813</v>
      </c>
      <c r="L12170" s="56">
        <f t="shared" si="190"/>
        <v>11</v>
      </c>
      <c r="M12170" s="82" t="str">
        <f>"Q"&amp;" "&amp;VLOOKUP(pro[[#This Row],[Period]],Mapping!A:B,2,0)</f>
        <v>Q 4</v>
      </c>
      <c r="N12170"/>
    </row>
    <row r="12171" spans="1:14" ht="14.25" x14ac:dyDescent="0.2">
      <c r="A12171" s="44" t="s">
        <v>34</v>
      </c>
      <c r="B12171" s="44" t="s">
        <v>30</v>
      </c>
      <c r="C12171" s="44" t="s">
        <v>58</v>
      </c>
      <c r="D12171" s="43">
        <v>279307.58799999999</v>
      </c>
      <c r="E12171" s="43">
        <v>-57479.834999999999</v>
      </c>
      <c r="F12171" s="45">
        <v>-53750</v>
      </c>
      <c r="G12171" s="45">
        <v>-46770</v>
      </c>
      <c r="H12171" s="45">
        <v>-20620</v>
      </c>
      <c r="I12171" s="55">
        <f>pro[[#This Row],[Admin expenses 3]]+pro[[#This Row],[Admin expenses 2]]+pro[[#This Row],[Admin expenses 1]]+pro[[#This Row],[COGS]]</f>
        <v>-178619.83499999999</v>
      </c>
      <c r="J12171" s="55">
        <f>pro[[#This Row],[Revenue]]+pro[[#This Row],[AdminExp]]</f>
        <v>100687.753</v>
      </c>
      <c r="K12171" s="83">
        <f>pro[[#This Row],[Profit]]/pro[[#This Row],[Revenue]]</f>
        <v>0.36049057500006049</v>
      </c>
      <c r="L12171" s="56">
        <f t="shared" si="190"/>
        <v>11</v>
      </c>
      <c r="M12171" s="82" t="str">
        <f>"Q"&amp;" "&amp;VLOOKUP(pro[[#This Row],[Period]],Mapping!A:B,2,0)</f>
        <v>Q 4</v>
      </c>
      <c r="N12171"/>
    </row>
    <row r="12172" spans="1:14" ht="14.25" x14ac:dyDescent="0.2">
      <c r="A12172" s="44" t="s">
        <v>34</v>
      </c>
      <c r="B12172" s="44" t="s">
        <v>30</v>
      </c>
      <c r="C12172" s="44" t="s">
        <v>59</v>
      </c>
      <c r="D12172" s="43">
        <v>44692.822999999997</v>
      </c>
      <c r="E12172" s="43">
        <v>-12438.698999999999</v>
      </c>
      <c r="F12172" s="45">
        <v>-95220</v>
      </c>
      <c r="G12172" s="45">
        <v>-93220</v>
      </c>
      <c r="H12172" s="45">
        <v>-40890</v>
      </c>
      <c r="I12172" s="55">
        <f>pro[[#This Row],[Admin expenses 3]]+pro[[#This Row],[Admin expenses 2]]+pro[[#This Row],[Admin expenses 1]]+pro[[#This Row],[COGS]]</f>
        <v>-241768.69899999999</v>
      </c>
      <c r="J12172" s="55">
        <f>pro[[#This Row],[Revenue]]+pro[[#This Row],[AdminExp]]</f>
        <v>-197075.87599999999</v>
      </c>
      <c r="K12172" s="83">
        <f>pro[[#This Row],[Profit]]/pro[[#This Row],[Revenue]]</f>
        <v>-4.4095642828379846</v>
      </c>
      <c r="L12172" s="56">
        <f t="shared" si="190"/>
        <v>11</v>
      </c>
      <c r="M12172" s="82" t="str">
        <f>"Q"&amp;" "&amp;VLOOKUP(pro[[#This Row],[Period]],Mapping!A:B,2,0)</f>
        <v>Q 4</v>
      </c>
      <c r="N12172"/>
    </row>
    <row r="12173" spans="1:14" ht="14.25" x14ac:dyDescent="0.2">
      <c r="A12173" s="44" t="s">
        <v>34</v>
      </c>
      <c r="B12173" s="44" t="s">
        <v>30</v>
      </c>
      <c r="C12173" s="44" t="s">
        <v>57</v>
      </c>
      <c r="D12173" s="43">
        <v>68168.232999999993</v>
      </c>
      <c r="E12173" s="43">
        <v>-14160.328</v>
      </c>
      <c r="F12173" s="45">
        <v>-95810</v>
      </c>
      <c r="G12173" s="45">
        <v>-33680</v>
      </c>
      <c r="H12173" s="45">
        <v>-95680</v>
      </c>
      <c r="I12173" s="55">
        <f>pro[[#This Row],[Admin expenses 3]]+pro[[#This Row],[Admin expenses 2]]+pro[[#This Row],[Admin expenses 1]]+pro[[#This Row],[COGS]]</f>
        <v>-239330.32800000001</v>
      </c>
      <c r="J12173" s="55">
        <f>pro[[#This Row],[Revenue]]+pro[[#This Row],[AdminExp]]</f>
        <v>-171162.09500000003</v>
      </c>
      <c r="K12173" s="83">
        <f>pro[[#This Row],[Profit]]/pro[[#This Row],[Revenue]]</f>
        <v>-2.5108776840379603</v>
      </c>
      <c r="L12173" s="56">
        <f t="shared" si="190"/>
        <v>11</v>
      </c>
      <c r="M12173" s="82" t="str">
        <f>"Q"&amp;" "&amp;VLOOKUP(pro[[#This Row],[Period]],Mapping!A:B,2,0)</f>
        <v>Q 4</v>
      </c>
      <c r="N12173"/>
    </row>
    <row r="12174" spans="1:14" ht="14.25" x14ac:dyDescent="0.2">
      <c r="A12174" s="44" t="s">
        <v>34</v>
      </c>
      <c r="B12174" s="44" t="s">
        <v>30</v>
      </c>
      <c r="C12174" s="44" t="s">
        <v>58</v>
      </c>
      <c r="D12174" s="43">
        <v>150700.71100000001</v>
      </c>
      <c r="E12174" s="43">
        <v>-163284.09999999998</v>
      </c>
      <c r="F12174" s="45">
        <v>-34110</v>
      </c>
      <c r="G12174" s="45">
        <v>-90140</v>
      </c>
      <c r="H12174" s="45">
        <v>-106880</v>
      </c>
      <c r="I12174" s="55">
        <f>pro[[#This Row],[Admin expenses 3]]+pro[[#This Row],[Admin expenses 2]]+pro[[#This Row],[Admin expenses 1]]+pro[[#This Row],[COGS]]</f>
        <v>-394414.1</v>
      </c>
      <c r="J12174" s="55">
        <f>pro[[#This Row],[Revenue]]+pro[[#This Row],[AdminExp]]</f>
        <v>-243713.38899999997</v>
      </c>
      <c r="K12174" s="83">
        <f>pro[[#This Row],[Profit]]/pro[[#This Row],[Revenue]]</f>
        <v>-1.6172013216314549</v>
      </c>
      <c r="L12174" s="56">
        <f t="shared" si="190"/>
        <v>11</v>
      </c>
      <c r="M12174" s="82" t="str">
        <f>"Q"&amp;" "&amp;VLOOKUP(pro[[#This Row],[Period]],Mapping!A:B,2,0)</f>
        <v>Q 4</v>
      </c>
      <c r="N12174"/>
    </row>
    <row r="12175" spans="1:14" ht="14.25" x14ac:dyDescent="0.2">
      <c r="A12175" s="44" t="s">
        <v>34</v>
      </c>
      <c r="B12175" s="44" t="s">
        <v>30</v>
      </c>
      <c r="C12175" s="44" t="s">
        <v>59</v>
      </c>
      <c r="D12175" s="43">
        <v>1067205.7899999998</v>
      </c>
      <c r="E12175" s="43">
        <v>-383645.45799999993</v>
      </c>
      <c r="F12175" s="45">
        <v>-105590</v>
      </c>
      <c r="G12175" s="45">
        <v>-29960</v>
      </c>
      <c r="H12175" s="45">
        <v>-30580</v>
      </c>
      <c r="I12175" s="55">
        <f>pro[[#This Row],[Admin expenses 3]]+pro[[#This Row],[Admin expenses 2]]+pro[[#This Row],[Admin expenses 1]]+pro[[#This Row],[COGS]]</f>
        <v>-549775.45799999987</v>
      </c>
      <c r="J12175" s="55">
        <f>pro[[#This Row],[Revenue]]+pro[[#This Row],[AdminExp]]</f>
        <v>517430.33199999994</v>
      </c>
      <c r="K12175" s="83">
        <f>pro[[#This Row],[Profit]]/pro[[#This Row],[Revenue]]</f>
        <v>0.48484588150519686</v>
      </c>
      <c r="L12175" s="56">
        <f t="shared" si="190"/>
        <v>11</v>
      </c>
      <c r="M12175" s="82" t="str">
        <f>"Q"&amp;" "&amp;VLOOKUP(pro[[#This Row],[Period]],Mapping!A:B,2,0)</f>
        <v>Q 4</v>
      </c>
      <c r="N12175"/>
    </row>
    <row r="12176" spans="1:14" ht="14.25" x14ac:dyDescent="0.2">
      <c r="A12176" s="44" t="s">
        <v>34</v>
      </c>
      <c r="B12176" s="44" t="s">
        <v>30</v>
      </c>
      <c r="C12176" s="44" t="s">
        <v>57</v>
      </c>
      <c r="D12176" s="43">
        <v>556857.64399999997</v>
      </c>
      <c r="E12176" s="43">
        <v>-227171.049</v>
      </c>
      <c r="F12176" s="45">
        <v>-76200</v>
      </c>
      <c r="G12176" s="45">
        <v>-85590</v>
      </c>
      <c r="H12176" s="45">
        <v>-81320</v>
      </c>
      <c r="I12176" s="55">
        <f>pro[[#This Row],[Admin expenses 3]]+pro[[#This Row],[Admin expenses 2]]+pro[[#This Row],[Admin expenses 1]]+pro[[#This Row],[COGS]]</f>
        <v>-470281.049</v>
      </c>
      <c r="J12176" s="55">
        <f>pro[[#This Row],[Revenue]]+pro[[#This Row],[AdminExp]]</f>
        <v>86576.594999999972</v>
      </c>
      <c r="K12176" s="83">
        <f>pro[[#This Row],[Profit]]/pro[[#This Row],[Revenue]]</f>
        <v>0.15547347860416544</v>
      </c>
      <c r="L12176" s="56">
        <f t="shared" si="190"/>
        <v>11</v>
      </c>
      <c r="M12176" s="82" t="str">
        <f>"Q"&amp;" "&amp;VLOOKUP(pro[[#This Row],[Period]],Mapping!A:B,2,0)</f>
        <v>Q 4</v>
      </c>
      <c r="N12176"/>
    </row>
    <row r="12177" spans="1:14" ht="14.25" x14ac:dyDescent="0.2">
      <c r="A12177" s="44" t="s">
        <v>34</v>
      </c>
      <c r="B12177" s="44" t="s">
        <v>30</v>
      </c>
      <c r="C12177" s="44" t="s">
        <v>58</v>
      </c>
      <c r="D12177" s="43">
        <v>1282545.1939999999</v>
      </c>
      <c r="E12177" s="43">
        <v>-747292.86099999992</v>
      </c>
      <c r="F12177" s="45">
        <v>-30670</v>
      </c>
      <c r="G12177" s="45">
        <v>-39260</v>
      </c>
      <c r="H12177" s="45">
        <v>-13140</v>
      </c>
      <c r="I12177" s="55">
        <f>pro[[#This Row],[Admin expenses 3]]+pro[[#This Row],[Admin expenses 2]]+pro[[#This Row],[Admin expenses 1]]+pro[[#This Row],[COGS]]</f>
        <v>-830362.86099999992</v>
      </c>
      <c r="J12177" s="55">
        <f>pro[[#This Row],[Revenue]]+pro[[#This Row],[AdminExp]]</f>
        <v>452182.33299999998</v>
      </c>
      <c r="K12177" s="83">
        <f>pro[[#This Row],[Profit]]/pro[[#This Row],[Revenue]]</f>
        <v>0.35256639307168153</v>
      </c>
      <c r="L12177" s="56">
        <f t="shared" si="190"/>
        <v>11</v>
      </c>
      <c r="M12177" s="82" t="str">
        <f>"Q"&amp;" "&amp;VLOOKUP(pro[[#This Row],[Period]],Mapping!A:B,2,0)</f>
        <v>Q 4</v>
      </c>
      <c r="N12177"/>
    </row>
    <row r="12178" spans="1:14" ht="14.25" x14ac:dyDescent="0.2">
      <c r="A12178" s="44" t="s">
        <v>34</v>
      </c>
      <c r="B12178" s="44" t="s">
        <v>30</v>
      </c>
      <c r="C12178" s="44" t="s">
        <v>59</v>
      </c>
      <c r="D12178" s="43">
        <v>400037.96</v>
      </c>
      <c r="E12178" s="43">
        <v>-224932.65199999997</v>
      </c>
      <c r="F12178" s="45">
        <v>-79310</v>
      </c>
      <c r="G12178" s="45">
        <v>-68960</v>
      </c>
      <c r="H12178" s="45">
        <v>-90360</v>
      </c>
      <c r="I12178" s="55">
        <f>pro[[#This Row],[Admin expenses 3]]+pro[[#This Row],[Admin expenses 2]]+pro[[#This Row],[Admin expenses 1]]+pro[[#This Row],[COGS]]</f>
        <v>-463562.652</v>
      </c>
      <c r="J12178" s="55">
        <f>pro[[#This Row],[Revenue]]+pro[[#This Row],[AdminExp]]</f>
        <v>-63524.691999999981</v>
      </c>
      <c r="K12178" s="83">
        <f>pro[[#This Row],[Profit]]/pro[[#This Row],[Revenue]]</f>
        <v>-0.15879666019694724</v>
      </c>
      <c r="L12178" s="56">
        <f t="shared" si="190"/>
        <v>11</v>
      </c>
      <c r="M12178" s="82" t="str">
        <f>"Q"&amp;" "&amp;VLOOKUP(pro[[#This Row],[Period]],Mapping!A:B,2,0)</f>
        <v>Q 4</v>
      </c>
      <c r="N12178"/>
    </row>
    <row r="12179" spans="1:14" ht="14.25" x14ac:dyDescent="0.2">
      <c r="A12179" s="44" t="s">
        <v>34</v>
      </c>
      <c r="B12179" s="44" t="s">
        <v>30</v>
      </c>
      <c r="C12179" s="44" t="s">
        <v>57</v>
      </c>
      <c r="D12179" s="43">
        <v>61203.008999999991</v>
      </c>
      <c r="E12179" s="43">
        <v>-34424.312999999995</v>
      </c>
      <c r="F12179" s="45">
        <v>-34420</v>
      </c>
      <c r="G12179" s="45">
        <v>-44400</v>
      </c>
      <c r="H12179" s="45">
        <v>-68760</v>
      </c>
      <c r="I12179" s="55">
        <f>pro[[#This Row],[Admin expenses 3]]+pro[[#This Row],[Admin expenses 2]]+pro[[#This Row],[Admin expenses 1]]+pro[[#This Row],[COGS]]</f>
        <v>-182004.31299999999</v>
      </c>
      <c r="J12179" s="55">
        <f>pro[[#This Row],[Revenue]]+pro[[#This Row],[AdminExp]]</f>
        <v>-120801.304</v>
      </c>
      <c r="K12179" s="83">
        <f>pro[[#This Row],[Profit]]/pro[[#This Row],[Revenue]]</f>
        <v>-1.973780472133323</v>
      </c>
      <c r="L12179" s="56">
        <f t="shared" si="190"/>
        <v>11</v>
      </c>
      <c r="M12179" s="82" t="str">
        <f>"Q"&amp;" "&amp;VLOOKUP(pro[[#This Row],[Period]],Mapping!A:B,2,0)</f>
        <v>Q 4</v>
      </c>
      <c r="N12179"/>
    </row>
    <row r="12180" spans="1:14" ht="14.25" x14ac:dyDescent="0.2">
      <c r="A12180" s="44" t="s">
        <v>34</v>
      </c>
      <c r="B12180" s="44" t="s">
        <v>30</v>
      </c>
      <c r="C12180" s="44" t="s">
        <v>57</v>
      </c>
      <c r="D12180" s="43">
        <v>97118.034999999989</v>
      </c>
      <c r="E12180" s="43">
        <v>-68332.179999999993</v>
      </c>
      <c r="F12180" s="45">
        <v>-75350</v>
      </c>
      <c r="G12180" s="45">
        <v>-40190</v>
      </c>
      <c r="H12180" s="45">
        <v>-79540</v>
      </c>
      <c r="I12180" s="55">
        <f>pro[[#This Row],[Admin expenses 3]]+pro[[#This Row],[Admin expenses 2]]+pro[[#This Row],[Admin expenses 1]]+pro[[#This Row],[COGS]]</f>
        <v>-263412.18</v>
      </c>
      <c r="J12180" s="55">
        <f>pro[[#This Row],[Revenue]]+pro[[#This Row],[AdminExp]]</f>
        <v>-166294.14500000002</v>
      </c>
      <c r="K12180" s="83">
        <f>pro[[#This Row],[Profit]]/pro[[#This Row],[Revenue]]</f>
        <v>-1.7122890202628176</v>
      </c>
      <c r="L12180" s="56">
        <f t="shared" si="190"/>
        <v>11</v>
      </c>
      <c r="M12180" s="82" t="str">
        <f>"Q"&amp;" "&amp;VLOOKUP(pro[[#This Row],[Period]],Mapping!A:B,2,0)</f>
        <v>Q 4</v>
      </c>
      <c r="N12180"/>
    </row>
    <row r="12181" spans="1:14" ht="14.25" x14ac:dyDescent="0.2">
      <c r="A12181" s="44" t="s">
        <v>34</v>
      </c>
      <c r="B12181" s="44" t="s">
        <v>30</v>
      </c>
      <c r="C12181" s="44" t="s">
        <v>57</v>
      </c>
      <c r="D12181" s="43">
        <v>168944.916</v>
      </c>
      <c r="E12181" s="43">
        <v>-107871.07799999998</v>
      </c>
      <c r="F12181" s="45">
        <v>-28220</v>
      </c>
      <c r="G12181" s="45">
        <v>-92280</v>
      </c>
      <c r="H12181" s="45">
        <v>-93150</v>
      </c>
      <c r="I12181" s="55">
        <f>pro[[#This Row],[Admin expenses 3]]+pro[[#This Row],[Admin expenses 2]]+pro[[#This Row],[Admin expenses 1]]+pro[[#This Row],[COGS]]</f>
        <v>-321521.07799999998</v>
      </c>
      <c r="J12181" s="55">
        <f>pro[[#This Row],[Revenue]]+pro[[#This Row],[AdminExp]]</f>
        <v>-152576.16199999998</v>
      </c>
      <c r="K12181" s="83">
        <f>pro[[#This Row],[Profit]]/pro[[#This Row],[Revenue]]</f>
        <v>-0.90311188766402406</v>
      </c>
      <c r="L12181" s="56">
        <f t="shared" si="190"/>
        <v>11</v>
      </c>
      <c r="M12181" s="82" t="str">
        <f>"Q"&amp;" "&amp;VLOOKUP(pro[[#This Row],[Period]],Mapping!A:B,2,0)</f>
        <v>Q 4</v>
      </c>
      <c r="N12181"/>
    </row>
    <row r="12182" spans="1:14" ht="14.25" x14ac:dyDescent="0.2">
      <c r="A12182" s="44" t="s">
        <v>34</v>
      </c>
      <c r="B12182" s="44" t="s">
        <v>30</v>
      </c>
      <c r="C12182" s="44" t="s">
        <v>57</v>
      </c>
      <c r="D12182" s="43">
        <v>145677.05599999998</v>
      </c>
      <c r="E12182" s="43">
        <v>-88671.631999999998</v>
      </c>
      <c r="F12182" s="45">
        <v>-108070</v>
      </c>
      <c r="G12182" s="45">
        <v>-66100</v>
      </c>
      <c r="H12182" s="45">
        <v>-49020</v>
      </c>
      <c r="I12182" s="55">
        <f>pro[[#This Row],[Admin expenses 3]]+pro[[#This Row],[Admin expenses 2]]+pro[[#This Row],[Admin expenses 1]]+pro[[#This Row],[COGS]]</f>
        <v>-311861.63199999998</v>
      </c>
      <c r="J12182" s="55">
        <f>pro[[#This Row],[Revenue]]+pro[[#This Row],[AdminExp]]</f>
        <v>-166184.576</v>
      </c>
      <c r="K12182" s="83">
        <f>pro[[#This Row],[Profit]]/pro[[#This Row],[Revenue]]</f>
        <v>-1.1407738497955369</v>
      </c>
      <c r="L12182" s="56">
        <f t="shared" si="190"/>
        <v>11</v>
      </c>
      <c r="M12182" s="82" t="str">
        <f>"Q"&amp;" "&amp;VLOOKUP(pro[[#This Row],[Period]],Mapping!A:B,2,0)</f>
        <v>Q 4</v>
      </c>
      <c r="N12182"/>
    </row>
    <row r="12183" spans="1:14" ht="14.25" x14ac:dyDescent="0.2">
      <c r="A12183" s="44" t="s">
        <v>34</v>
      </c>
      <c r="B12183" s="44" t="s">
        <v>30</v>
      </c>
      <c r="C12183" s="44" t="s">
        <v>57</v>
      </c>
      <c r="D12183" s="43">
        <v>122409.18899999998</v>
      </c>
      <c r="E12183" s="43">
        <v>-78104.572</v>
      </c>
      <c r="F12183" s="45">
        <v>-51190</v>
      </c>
      <c r="G12183" s="45">
        <v>-92960</v>
      </c>
      <c r="H12183" s="45">
        <v>-64600</v>
      </c>
      <c r="I12183" s="55">
        <f>pro[[#This Row],[Admin expenses 3]]+pro[[#This Row],[Admin expenses 2]]+pro[[#This Row],[Admin expenses 1]]+pro[[#This Row],[COGS]]</f>
        <v>-286854.57199999999</v>
      </c>
      <c r="J12183" s="55">
        <f>pro[[#This Row],[Revenue]]+pro[[#This Row],[AdminExp]]</f>
        <v>-164445.383</v>
      </c>
      <c r="K12183" s="83">
        <f>pro[[#This Row],[Profit]]/pro[[#This Row],[Revenue]]</f>
        <v>-1.3434071767275577</v>
      </c>
      <c r="L12183" s="56">
        <f t="shared" si="190"/>
        <v>11</v>
      </c>
      <c r="M12183" s="82" t="str">
        <f>"Q"&amp;" "&amp;VLOOKUP(pro[[#This Row],[Period]],Mapping!A:B,2,0)</f>
        <v>Q 4</v>
      </c>
      <c r="N12183"/>
    </row>
    <row r="12184" spans="1:14" ht="14.25" x14ac:dyDescent="0.2">
      <c r="A12184" s="44" t="s">
        <v>34</v>
      </c>
      <c r="B12184" s="44" t="s">
        <v>30</v>
      </c>
      <c r="C12184" s="44" t="s">
        <v>57</v>
      </c>
      <c r="D12184" s="43">
        <v>91055.614999999991</v>
      </c>
      <c r="E12184" s="43">
        <v>-54682.662999999993</v>
      </c>
      <c r="F12184" s="45">
        <v>-66910</v>
      </c>
      <c r="G12184" s="45">
        <v>-89690</v>
      </c>
      <c r="H12184" s="45">
        <v>-37000</v>
      </c>
      <c r="I12184" s="55">
        <f>pro[[#This Row],[Admin expenses 3]]+pro[[#This Row],[Admin expenses 2]]+pro[[#This Row],[Admin expenses 1]]+pro[[#This Row],[COGS]]</f>
        <v>-248282.663</v>
      </c>
      <c r="J12184" s="55">
        <f>pro[[#This Row],[Revenue]]+pro[[#This Row],[AdminExp]]</f>
        <v>-157227.04800000001</v>
      </c>
      <c r="K12184" s="83">
        <f>pro[[#This Row],[Profit]]/pro[[#This Row],[Revenue]]</f>
        <v>-1.7267144700521766</v>
      </c>
      <c r="L12184" s="56">
        <f t="shared" si="190"/>
        <v>11</v>
      </c>
      <c r="M12184" s="82" t="str">
        <f>"Q"&amp;" "&amp;VLOOKUP(pro[[#This Row],[Period]],Mapping!A:B,2,0)</f>
        <v>Q 4</v>
      </c>
      <c r="N12184"/>
    </row>
    <row r="12185" spans="1:14" ht="14.25" x14ac:dyDescent="0.2">
      <c r="A12185" s="44" t="s">
        <v>34</v>
      </c>
      <c r="B12185" s="44" t="s">
        <v>30</v>
      </c>
      <c r="C12185" s="44" t="s">
        <v>57</v>
      </c>
      <c r="D12185" s="43">
        <v>78047.668999999994</v>
      </c>
      <c r="E12185" s="43">
        <v>-47076.239000000001</v>
      </c>
      <c r="F12185" s="45">
        <v>-53650</v>
      </c>
      <c r="G12185" s="45">
        <v>-82310</v>
      </c>
      <c r="H12185" s="45">
        <v>-48910</v>
      </c>
      <c r="I12185" s="55">
        <f>pro[[#This Row],[Admin expenses 3]]+pro[[#This Row],[Admin expenses 2]]+pro[[#This Row],[Admin expenses 1]]+pro[[#This Row],[COGS]]</f>
        <v>-231946.239</v>
      </c>
      <c r="J12185" s="55">
        <f>pro[[#This Row],[Revenue]]+pro[[#This Row],[AdminExp]]</f>
        <v>-153898.57</v>
      </c>
      <c r="K12185" s="83">
        <f>pro[[#This Row],[Profit]]/pro[[#This Row],[Revenue]]</f>
        <v>-1.9718535091675835</v>
      </c>
      <c r="L12185" s="56">
        <f t="shared" si="190"/>
        <v>11</v>
      </c>
      <c r="M12185" s="82" t="str">
        <f>"Q"&amp;" "&amp;VLOOKUP(pro[[#This Row],[Period]],Mapping!A:B,2,0)</f>
        <v>Q 4</v>
      </c>
      <c r="N12185"/>
    </row>
    <row r="12186" spans="1:14" ht="14.25" x14ac:dyDescent="0.2">
      <c r="A12186" s="44" t="s">
        <v>34</v>
      </c>
      <c r="B12186" s="44" t="s">
        <v>30</v>
      </c>
      <c r="C12186" s="44" t="s">
        <v>57</v>
      </c>
      <c r="D12186" s="43">
        <v>400807.98099999997</v>
      </c>
      <c r="E12186" s="43">
        <v>-383908.81199999998</v>
      </c>
      <c r="F12186" s="45">
        <v>-61230</v>
      </c>
      <c r="G12186" s="45">
        <v>-37090</v>
      </c>
      <c r="H12186" s="45">
        <v>-79880</v>
      </c>
      <c r="I12186" s="55">
        <f>pro[[#This Row],[Admin expenses 3]]+pro[[#This Row],[Admin expenses 2]]+pro[[#This Row],[Admin expenses 1]]+pro[[#This Row],[COGS]]</f>
        <v>-562108.81199999992</v>
      </c>
      <c r="J12186" s="55">
        <f>pro[[#This Row],[Revenue]]+pro[[#This Row],[AdminExp]]</f>
        <v>-161300.83099999995</v>
      </c>
      <c r="K12186" s="83">
        <f>pro[[#This Row],[Profit]]/pro[[#This Row],[Revenue]]</f>
        <v>-0.40243916949348363</v>
      </c>
      <c r="L12186" s="56">
        <f t="shared" si="190"/>
        <v>11</v>
      </c>
      <c r="M12186" s="82" t="str">
        <f>"Q"&amp;" "&amp;VLOOKUP(pro[[#This Row],[Period]],Mapping!A:B,2,0)</f>
        <v>Q 4</v>
      </c>
      <c r="N12186"/>
    </row>
    <row r="12187" spans="1:14" ht="14.25" x14ac:dyDescent="0.2">
      <c r="A12187" s="44" t="s">
        <v>34</v>
      </c>
      <c r="B12187" s="44" t="s">
        <v>30</v>
      </c>
      <c r="C12187" s="44" t="s">
        <v>57</v>
      </c>
      <c r="D12187" s="43">
        <v>792483.74099999992</v>
      </c>
      <c r="E12187" s="43">
        <v>-736475.51599999983</v>
      </c>
      <c r="F12187" s="45">
        <v>-102790</v>
      </c>
      <c r="G12187" s="45">
        <v>-72900</v>
      </c>
      <c r="H12187" s="45">
        <v>-59880</v>
      </c>
      <c r="I12187" s="55">
        <f>pro[[#This Row],[Admin expenses 3]]+pro[[#This Row],[Admin expenses 2]]+pro[[#This Row],[Admin expenses 1]]+pro[[#This Row],[COGS]]</f>
        <v>-972045.51599999983</v>
      </c>
      <c r="J12187" s="55">
        <f>pro[[#This Row],[Revenue]]+pro[[#This Row],[AdminExp]]</f>
        <v>-179561.77499999991</v>
      </c>
      <c r="K12187" s="83">
        <f>pro[[#This Row],[Profit]]/pro[[#This Row],[Revenue]]</f>
        <v>-0.22658102079598366</v>
      </c>
      <c r="L12187" s="56">
        <f t="shared" si="190"/>
        <v>11</v>
      </c>
      <c r="M12187" s="82" t="str">
        <f>"Q"&amp;" "&amp;VLOOKUP(pro[[#This Row],[Period]],Mapping!A:B,2,0)</f>
        <v>Q 4</v>
      </c>
      <c r="N12187"/>
    </row>
    <row r="12188" spans="1:14" ht="14.25" x14ac:dyDescent="0.2">
      <c r="A12188" s="44" t="s">
        <v>34</v>
      </c>
      <c r="B12188" s="44" t="s">
        <v>30</v>
      </c>
      <c r="C12188" s="44" t="s">
        <v>57</v>
      </c>
      <c r="D12188" s="43">
        <v>508337.80199999997</v>
      </c>
      <c r="E12188" s="43">
        <v>-388286.12899999996</v>
      </c>
      <c r="F12188" s="45">
        <v>-62900</v>
      </c>
      <c r="G12188" s="45">
        <v>-75550</v>
      </c>
      <c r="H12188" s="45">
        <v>-47170</v>
      </c>
      <c r="I12188" s="55">
        <f>pro[[#This Row],[Admin expenses 3]]+pro[[#This Row],[Admin expenses 2]]+pro[[#This Row],[Admin expenses 1]]+pro[[#This Row],[COGS]]</f>
        <v>-573906.12899999996</v>
      </c>
      <c r="J12188" s="55">
        <f>pro[[#This Row],[Revenue]]+pro[[#This Row],[AdminExp]]</f>
        <v>-65568.32699999999</v>
      </c>
      <c r="K12188" s="83">
        <f>pro[[#This Row],[Profit]]/pro[[#This Row],[Revenue]]</f>
        <v>-0.12898573889651432</v>
      </c>
      <c r="L12188" s="56">
        <f t="shared" si="190"/>
        <v>11</v>
      </c>
      <c r="M12188" s="82" t="str">
        <f>"Q"&amp;" "&amp;VLOOKUP(pro[[#This Row],[Period]],Mapping!A:B,2,0)</f>
        <v>Q 4</v>
      </c>
      <c r="N12188"/>
    </row>
    <row r="12189" spans="1:14" ht="14.25" x14ac:dyDescent="0.2">
      <c r="A12189" s="44" t="s">
        <v>34</v>
      </c>
      <c r="B12189" s="44" t="s">
        <v>30</v>
      </c>
      <c r="C12189" s="44" t="s">
        <v>57</v>
      </c>
      <c r="D12189" s="43">
        <v>26801.403999999999</v>
      </c>
      <c r="E12189" s="43">
        <v>-24760.736000000001</v>
      </c>
      <c r="F12189" s="45">
        <v>-58530</v>
      </c>
      <c r="G12189" s="45">
        <v>-70160</v>
      </c>
      <c r="H12189" s="45">
        <v>-65960</v>
      </c>
      <c r="I12189" s="55">
        <f>pro[[#This Row],[Admin expenses 3]]+pro[[#This Row],[Admin expenses 2]]+pro[[#This Row],[Admin expenses 1]]+pro[[#This Row],[COGS]]</f>
        <v>-219410.736</v>
      </c>
      <c r="J12189" s="55">
        <f>pro[[#This Row],[Revenue]]+pro[[#This Row],[AdminExp]]</f>
        <v>-192609.33199999999</v>
      </c>
      <c r="K12189" s="83">
        <f>pro[[#This Row],[Profit]]/pro[[#This Row],[Revenue]]</f>
        <v>-7.1865388843062101</v>
      </c>
      <c r="L12189" s="56">
        <f t="shared" si="190"/>
        <v>11</v>
      </c>
      <c r="M12189" s="82" t="str">
        <f>"Q"&amp;" "&amp;VLOOKUP(pro[[#This Row],[Period]],Mapping!A:B,2,0)</f>
        <v>Q 4</v>
      </c>
      <c r="N12189"/>
    </row>
    <row r="12190" spans="1:14" ht="14.25" x14ac:dyDescent="0.2">
      <c r="A12190" s="44" t="s">
        <v>34</v>
      </c>
      <c r="B12190" s="44" t="s">
        <v>30</v>
      </c>
      <c r="C12190" s="44" t="s">
        <v>57</v>
      </c>
      <c r="D12190" s="43">
        <v>562995.14599999995</v>
      </c>
      <c r="E12190" s="43">
        <v>-161870.226</v>
      </c>
      <c r="F12190" s="45">
        <v>-87380</v>
      </c>
      <c r="G12190" s="45">
        <v>-103180</v>
      </c>
      <c r="H12190" s="45">
        <v>-40660</v>
      </c>
      <c r="I12190" s="55">
        <f>pro[[#This Row],[Admin expenses 3]]+pro[[#This Row],[Admin expenses 2]]+pro[[#This Row],[Admin expenses 1]]+pro[[#This Row],[COGS]]</f>
        <v>-393090.22600000002</v>
      </c>
      <c r="J12190" s="55">
        <f>pro[[#This Row],[Revenue]]+pro[[#This Row],[AdminExp]]</f>
        <v>169904.91999999993</v>
      </c>
      <c r="K12190" s="83">
        <f>pro[[#This Row],[Profit]]/pro[[#This Row],[Revenue]]</f>
        <v>0.30178753974550243</v>
      </c>
      <c r="L12190" s="56">
        <f t="shared" si="190"/>
        <v>11</v>
      </c>
      <c r="M12190" s="82" t="str">
        <f>"Q"&amp;" "&amp;VLOOKUP(pro[[#This Row],[Period]],Mapping!A:B,2,0)</f>
        <v>Q 4</v>
      </c>
      <c r="N12190"/>
    </row>
    <row r="12191" spans="1:14" ht="14.25" x14ac:dyDescent="0.2">
      <c r="A12191" s="44" t="s">
        <v>34</v>
      </c>
      <c r="B12191" s="44" t="s">
        <v>30</v>
      </c>
      <c r="C12191" s="44" t="s">
        <v>57</v>
      </c>
      <c r="D12191" s="43">
        <v>19816.446999999996</v>
      </c>
      <c r="E12191" s="43">
        <v>-9122.4</v>
      </c>
      <c r="F12191" s="45">
        <v>-40130</v>
      </c>
      <c r="G12191" s="45">
        <v>-99630</v>
      </c>
      <c r="H12191" s="45">
        <v>-72100</v>
      </c>
      <c r="I12191" s="55">
        <f>pro[[#This Row],[Admin expenses 3]]+pro[[#This Row],[Admin expenses 2]]+pro[[#This Row],[Admin expenses 1]]+pro[[#This Row],[COGS]]</f>
        <v>-220982.39999999999</v>
      </c>
      <c r="J12191" s="55">
        <f>pro[[#This Row],[Revenue]]+pro[[#This Row],[AdminExp]]</f>
        <v>-201165.95300000001</v>
      </c>
      <c r="K12191" s="83">
        <f>pro[[#This Row],[Profit]]/pro[[#This Row],[Revenue]]</f>
        <v>-10.15146423574317</v>
      </c>
      <c r="L12191" s="56">
        <f t="shared" si="190"/>
        <v>11</v>
      </c>
      <c r="M12191" s="82" t="str">
        <f>"Q"&amp;" "&amp;VLOOKUP(pro[[#This Row],[Period]],Mapping!A:B,2,0)</f>
        <v>Q 4</v>
      </c>
      <c r="N12191"/>
    </row>
    <row r="12192" spans="1:14" ht="14.25" x14ac:dyDescent="0.2">
      <c r="A12192" s="44" t="s">
        <v>34</v>
      </c>
      <c r="B12192" s="44" t="s">
        <v>30</v>
      </c>
      <c r="C12192" s="44" t="s">
        <v>57</v>
      </c>
      <c r="D12192" s="43">
        <v>415893.96099999995</v>
      </c>
      <c r="E12192" s="43">
        <v>-83991.963999999993</v>
      </c>
      <c r="F12192" s="45">
        <v>-72750</v>
      </c>
      <c r="G12192" s="45">
        <v>-32550</v>
      </c>
      <c r="H12192" s="45">
        <v>-54740</v>
      </c>
      <c r="I12192" s="55">
        <f>pro[[#This Row],[Admin expenses 3]]+pro[[#This Row],[Admin expenses 2]]+pro[[#This Row],[Admin expenses 1]]+pro[[#This Row],[COGS]]</f>
        <v>-244031.96399999998</v>
      </c>
      <c r="J12192" s="55">
        <f>pro[[#This Row],[Revenue]]+pro[[#This Row],[AdminExp]]</f>
        <v>171861.99699999997</v>
      </c>
      <c r="K12192" s="83">
        <f>pro[[#This Row],[Profit]]/pro[[#This Row],[Revenue]]</f>
        <v>0.41323513471261969</v>
      </c>
      <c r="L12192" s="56">
        <f t="shared" si="190"/>
        <v>11</v>
      </c>
      <c r="M12192" s="82" t="str">
        <f>"Q"&amp;" "&amp;VLOOKUP(pro[[#This Row],[Period]],Mapping!A:B,2,0)</f>
        <v>Q 4</v>
      </c>
      <c r="N12192"/>
    </row>
    <row r="12193" spans="1:14" ht="14.25" x14ac:dyDescent="0.2">
      <c r="A12193" s="44" t="s">
        <v>34</v>
      </c>
      <c r="B12193" s="44" t="s">
        <v>30</v>
      </c>
      <c r="C12193" s="44" t="s">
        <v>57</v>
      </c>
      <c r="D12193" s="43">
        <v>96159.994000000006</v>
      </c>
      <c r="E12193" s="43">
        <v>-23472.322999999997</v>
      </c>
      <c r="F12193" s="45">
        <v>-23310</v>
      </c>
      <c r="G12193" s="45">
        <v>-92630</v>
      </c>
      <c r="H12193" s="45">
        <v>-80270</v>
      </c>
      <c r="I12193" s="55">
        <f>pro[[#This Row],[Admin expenses 3]]+pro[[#This Row],[Admin expenses 2]]+pro[[#This Row],[Admin expenses 1]]+pro[[#This Row],[COGS]]</f>
        <v>-219682.323</v>
      </c>
      <c r="J12193" s="55">
        <f>pro[[#This Row],[Revenue]]+pro[[#This Row],[AdminExp]]</f>
        <v>-123522.329</v>
      </c>
      <c r="K12193" s="83">
        <f>pro[[#This Row],[Profit]]/pro[[#This Row],[Revenue]]</f>
        <v>-1.2845500905501304</v>
      </c>
      <c r="L12193" s="56">
        <f t="shared" si="190"/>
        <v>11</v>
      </c>
      <c r="M12193" s="82" t="str">
        <f>"Q"&amp;" "&amp;VLOOKUP(pro[[#This Row],[Period]],Mapping!A:B,2,0)</f>
        <v>Q 4</v>
      </c>
      <c r="N12193"/>
    </row>
    <row r="12194" spans="1:14" ht="14.25" x14ac:dyDescent="0.2">
      <c r="A12194" s="44" t="s">
        <v>34</v>
      </c>
      <c r="B12194" s="44" t="s">
        <v>30</v>
      </c>
      <c r="C12194" s="44" t="s">
        <v>57</v>
      </c>
      <c r="D12194" s="43">
        <v>5008.2689999999993</v>
      </c>
      <c r="E12194" s="43">
        <v>-7661.0029999999997</v>
      </c>
      <c r="F12194" s="45">
        <v>-77490</v>
      </c>
      <c r="G12194" s="45">
        <v>-90750</v>
      </c>
      <c r="H12194" s="45">
        <v>-92850</v>
      </c>
      <c r="I12194" s="55">
        <f>pro[[#This Row],[Admin expenses 3]]+pro[[#This Row],[Admin expenses 2]]+pro[[#This Row],[Admin expenses 1]]+pro[[#This Row],[COGS]]</f>
        <v>-268751.00300000003</v>
      </c>
      <c r="J12194" s="55">
        <f>pro[[#This Row],[Revenue]]+pro[[#This Row],[AdminExp]]</f>
        <v>-263742.73400000005</v>
      </c>
      <c r="K12194" s="83">
        <f>pro[[#This Row],[Profit]]/pro[[#This Row],[Revenue]]</f>
        <v>-52.661455285249275</v>
      </c>
      <c r="L12194" s="56">
        <f t="shared" si="190"/>
        <v>11</v>
      </c>
      <c r="M12194" s="82" t="str">
        <f>"Q"&amp;" "&amp;VLOOKUP(pro[[#This Row],[Period]],Mapping!A:B,2,0)</f>
        <v>Q 4</v>
      </c>
      <c r="N12194"/>
    </row>
    <row r="12195" spans="1:14" ht="14.25" x14ac:dyDescent="0.2">
      <c r="A12195" s="44" t="s">
        <v>34</v>
      </c>
      <c r="B12195" s="44" t="s">
        <v>30</v>
      </c>
      <c r="C12195" s="44" t="s">
        <v>57</v>
      </c>
      <c r="D12195" s="43">
        <v>33650.014999999999</v>
      </c>
      <c r="E12195" s="43">
        <v>-6028.82</v>
      </c>
      <c r="F12195" s="45">
        <v>-61940</v>
      </c>
      <c r="G12195" s="45">
        <v>-51190</v>
      </c>
      <c r="H12195" s="45">
        <v>-72090</v>
      </c>
      <c r="I12195" s="55">
        <f>pro[[#This Row],[Admin expenses 3]]+pro[[#This Row],[Admin expenses 2]]+pro[[#This Row],[Admin expenses 1]]+pro[[#This Row],[COGS]]</f>
        <v>-191248.82</v>
      </c>
      <c r="J12195" s="55">
        <f>pro[[#This Row],[Revenue]]+pro[[#This Row],[AdminExp]]</f>
        <v>-157598.80499999999</v>
      </c>
      <c r="K12195" s="83">
        <f>pro[[#This Row],[Profit]]/pro[[#This Row],[Revenue]]</f>
        <v>-4.6834690861207635</v>
      </c>
      <c r="L12195" s="56">
        <f t="shared" si="190"/>
        <v>11</v>
      </c>
      <c r="M12195" s="82" t="str">
        <f>"Q"&amp;" "&amp;VLOOKUP(pro[[#This Row],[Period]],Mapping!A:B,2,0)</f>
        <v>Q 4</v>
      </c>
      <c r="N12195"/>
    </row>
    <row r="12196" spans="1:14" ht="14.25" x14ac:dyDescent="0.2">
      <c r="A12196" s="44" t="s">
        <v>34</v>
      </c>
      <c r="B12196" s="44" t="s">
        <v>30</v>
      </c>
      <c r="C12196" s="44" t="s">
        <v>57</v>
      </c>
      <c r="D12196" s="43">
        <v>58775.653999999995</v>
      </c>
      <c r="E12196" s="43">
        <v>-24736.418000000001</v>
      </c>
      <c r="F12196" s="45">
        <v>-55990</v>
      </c>
      <c r="G12196" s="45">
        <v>-44190</v>
      </c>
      <c r="H12196" s="45">
        <v>-41050</v>
      </c>
      <c r="I12196" s="55">
        <f>pro[[#This Row],[Admin expenses 3]]+pro[[#This Row],[Admin expenses 2]]+pro[[#This Row],[Admin expenses 1]]+pro[[#This Row],[COGS]]</f>
        <v>-165966.41800000001</v>
      </c>
      <c r="J12196" s="55">
        <f>pro[[#This Row],[Revenue]]+pro[[#This Row],[AdminExp]]</f>
        <v>-107190.76400000001</v>
      </c>
      <c r="K12196" s="83">
        <f>pro[[#This Row],[Profit]]/pro[[#This Row],[Revenue]]</f>
        <v>-1.8237272868116452</v>
      </c>
      <c r="L12196" s="56">
        <f t="shared" si="190"/>
        <v>11</v>
      </c>
      <c r="M12196" s="82" t="str">
        <f>"Q"&amp;" "&amp;VLOOKUP(pro[[#This Row],[Period]],Mapping!A:B,2,0)</f>
        <v>Q 4</v>
      </c>
      <c r="N12196"/>
    </row>
    <row r="12197" spans="1:14" ht="14.25" x14ac:dyDescent="0.2">
      <c r="A12197" s="44" t="s">
        <v>34</v>
      </c>
      <c r="B12197" s="44" t="s">
        <v>30</v>
      </c>
      <c r="C12197" s="44" t="s">
        <v>57</v>
      </c>
      <c r="D12197" s="43">
        <v>116219.936</v>
      </c>
      <c r="E12197" s="43">
        <v>-46467.294999999998</v>
      </c>
      <c r="F12197" s="45">
        <v>-15490</v>
      </c>
      <c r="G12197" s="45">
        <v>-49500</v>
      </c>
      <c r="H12197" s="45">
        <v>-19690</v>
      </c>
      <c r="I12197" s="55">
        <f>pro[[#This Row],[Admin expenses 3]]+pro[[#This Row],[Admin expenses 2]]+pro[[#This Row],[Admin expenses 1]]+pro[[#This Row],[COGS]]</f>
        <v>-131147.29499999998</v>
      </c>
      <c r="J12197" s="55">
        <f>pro[[#This Row],[Revenue]]+pro[[#This Row],[AdminExp]]</f>
        <v>-14927.358999999982</v>
      </c>
      <c r="K12197" s="83">
        <f>pro[[#This Row],[Profit]]/pro[[#This Row],[Revenue]]</f>
        <v>-0.12844060592151749</v>
      </c>
      <c r="L12197" s="56">
        <f t="shared" si="190"/>
        <v>11</v>
      </c>
      <c r="M12197" s="82" t="str">
        <f>"Q"&amp;" "&amp;VLOOKUP(pro[[#This Row],[Period]],Mapping!A:B,2,0)</f>
        <v>Q 4</v>
      </c>
      <c r="N12197"/>
    </row>
    <row r="12198" spans="1:14" ht="14.25" x14ac:dyDescent="0.2">
      <c r="A12198" s="44" t="s">
        <v>34</v>
      </c>
      <c r="B12198" s="44" t="s">
        <v>30</v>
      </c>
      <c r="C12198" s="44" t="s">
        <v>57</v>
      </c>
      <c r="D12198" s="43">
        <v>255030.48199999999</v>
      </c>
      <c r="E12198" s="43">
        <v>-124919.94899999999</v>
      </c>
      <c r="F12198" s="45">
        <v>-81490</v>
      </c>
      <c r="G12198" s="45">
        <v>-107460</v>
      </c>
      <c r="H12198" s="45">
        <v>-40370</v>
      </c>
      <c r="I12198" s="55">
        <f>pro[[#This Row],[Admin expenses 3]]+pro[[#This Row],[Admin expenses 2]]+pro[[#This Row],[Admin expenses 1]]+pro[[#This Row],[COGS]]</f>
        <v>-354239.94900000002</v>
      </c>
      <c r="J12198" s="55">
        <f>pro[[#This Row],[Revenue]]+pro[[#This Row],[AdminExp]]</f>
        <v>-99209.467000000033</v>
      </c>
      <c r="K12198" s="83">
        <f>pro[[#This Row],[Profit]]/pro[[#This Row],[Revenue]]</f>
        <v>-0.3890102321180573</v>
      </c>
      <c r="L12198" s="56">
        <f t="shared" si="190"/>
        <v>11</v>
      </c>
      <c r="M12198" s="82" t="str">
        <f>"Q"&amp;" "&amp;VLOOKUP(pro[[#This Row],[Period]],Mapping!A:B,2,0)</f>
        <v>Q 4</v>
      </c>
      <c r="N12198"/>
    </row>
    <row r="12199" spans="1:14" ht="14.25" x14ac:dyDescent="0.2">
      <c r="A12199" s="44" t="s">
        <v>34</v>
      </c>
      <c r="B12199" s="44" t="s">
        <v>30</v>
      </c>
      <c r="C12199" s="44" t="s">
        <v>57</v>
      </c>
      <c r="D12199" s="43">
        <v>97392.483999999997</v>
      </c>
      <c r="E12199" s="43">
        <v>-3168.732</v>
      </c>
      <c r="F12199" s="45">
        <v>-73290</v>
      </c>
      <c r="G12199" s="45">
        <v>-45100</v>
      </c>
      <c r="H12199" s="45">
        <v>-80080</v>
      </c>
      <c r="I12199" s="55">
        <f>pro[[#This Row],[Admin expenses 3]]+pro[[#This Row],[Admin expenses 2]]+pro[[#This Row],[Admin expenses 1]]+pro[[#This Row],[COGS]]</f>
        <v>-201638.73199999999</v>
      </c>
      <c r="J12199" s="55">
        <f>pro[[#This Row],[Revenue]]+pro[[#This Row],[AdminExp]]</f>
        <v>-104246.24799999999</v>
      </c>
      <c r="K12199" s="83">
        <f>pro[[#This Row],[Profit]]/pro[[#This Row],[Revenue]]</f>
        <v>-1.0703726172545307</v>
      </c>
      <c r="L12199" s="56">
        <f t="shared" si="190"/>
        <v>11</v>
      </c>
      <c r="M12199" s="82" t="str">
        <f>"Q"&amp;" "&amp;VLOOKUP(pro[[#This Row],[Period]],Mapping!A:B,2,0)</f>
        <v>Q 4</v>
      </c>
      <c r="N12199"/>
    </row>
    <row r="12200" spans="1:14" ht="14.25" x14ac:dyDescent="0.2">
      <c r="A12200" s="44" t="s">
        <v>34</v>
      </c>
      <c r="B12200" s="44" t="s">
        <v>30</v>
      </c>
      <c r="C12200" s="44" t="s">
        <v>57</v>
      </c>
      <c r="D12200" s="43">
        <v>211498.46199999997</v>
      </c>
      <c r="E12200" s="43">
        <v>-141316.973</v>
      </c>
      <c r="F12200" s="45">
        <v>-37420</v>
      </c>
      <c r="G12200" s="45">
        <v>-101430</v>
      </c>
      <c r="H12200" s="45">
        <v>-85730</v>
      </c>
      <c r="I12200" s="55">
        <f>pro[[#This Row],[Admin expenses 3]]+pro[[#This Row],[Admin expenses 2]]+pro[[#This Row],[Admin expenses 1]]+pro[[#This Row],[COGS]]</f>
        <v>-365896.973</v>
      </c>
      <c r="J12200" s="55">
        <f>pro[[#This Row],[Revenue]]+pro[[#This Row],[AdminExp]]</f>
        <v>-154398.51100000003</v>
      </c>
      <c r="K12200" s="83">
        <f>pro[[#This Row],[Profit]]/pro[[#This Row],[Revenue]]</f>
        <v>-0.73002190909549047</v>
      </c>
      <c r="L12200" s="56">
        <f t="shared" si="190"/>
        <v>11</v>
      </c>
      <c r="M12200" s="82" t="str">
        <f>"Q"&amp;" "&amp;VLOOKUP(pro[[#This Row],[Period]],Mapping!A:B,2,0)</f>
        <v>Q 4</v>
      </c>
      <c r="N12200"/>
    </row>
    <row r="12201" spans="1:14" ht="14.25" x14ac:dyDescent="0.2">
      <c r="A12201" s="44" t="s">
        <v>34</v>
      </c>
      <c r="B12201" s="44" t="s">
        <v>30</v>
      </c>
      <c r="C12201" s="44" t="s">
        <v>57</v>
      </c>
      <c r="D12201" s="43">
        <v>101131.09299999999</v>
      </c>
      <c r="E12201" s="43">
        <v>-65285.339</v>
      </c>
      <c r="F12201" s="45">
        <v>-24880</v>
      </c>
      <c r="G12201" s="45">
        <v>-20830</v>
      </c>
      <c r="H12201" s="45">
        <v>-54720</v>
      </c>
      <c r="I12201" s="55">
        <f>pro[[#This Row],[Admin expenses 3]]+pro[[#This Row],[Admin expenses 2]]+pro[[#This Row],[Admin expenses 1]]+pro[[#This Row],[COGS]]</f>
        <v>-165715.33900000001</v>
      </c>
      <c r="J12201" s="55">
        <f>pro[[#This Row],[Revenue]]+pro[[#This Row],[AdminExp]]</f>
        <v>-64584.246000000014</v>
      </c>
      <c r="K12201" s="83">
        <f>pro[[#This Row],[Profit]]/pro[[#This Row],[Revenue]]</f>
        <v>-0.63861908424148073</v>
      </c>
      <c r="L12201" s="56">
        <f t="shared" si="190"/>
        <v>11</v>
      </c>
      <c r="M12201" s="82" t="str">
        <f>"Q"&amp;" "&amp;VLOOKUP(pro[[#This Row],[Period]],Mapping!A:B,2,0)</f>
        <v>Q 4</v>
      </c>
      <c r="N12201"/>
    </row>
    <row r="12202" spans="1:14" ht="14.25" x14ac:dyDescent="0.2">
      <c r="A12202" s="44" t="s">
        <v>34</v>
      </c>
      <c r="B12202" s="44" t="s">
        <v>32</v>
      </c>
      <c r="C12202" s="44" t="s">
        <v>57</v>
      </c>
      <c r="D12202" s="43">
        <v>26892.851999999999</v>
      </c>
      <c r="E12202" s="43">
        <v>-3730.1039999999998</v>
      </c>
      <c r="F12202" s="45">
        <v>-105320</v>
      </c>
      <c r="G12202" s="45">
        <v>-38830</v>
      </c>
      <c r="H12202" s="45">
        <v>-88050</v>
      </c>
      <c r="I12202" s="55">
        <f>pro[[#This Row],[Admin expenses 3]]+pro[[#This Row],[Admin expenses 2]]+pro[[#This Row],[Admin expenses 1]]+pro[[#This Row],[COGS]]</f>
        <v>-235930.10399999999</v>
      </c>
      <c r="J12202" s="55">
        <f>pro[[#This Row],[Revenue]]+pro[[#This Row],[AdminExp]]</f>
        <v>-209037.25199999998</v>
      </c>
      <c r="K12202" s="83">
        <f>pro[[#This Row],[Profit]]/pro[[#This Row],[Revenue]]</f>
        <v>-7.7729670322805475</v>
      </c>
      <c r="L12202" s="56">
        <f t="shared" si="190"/>
        <v>11</v>
      </c>
      <c r="M12202" s="82" t="str">
        <f>"Q"&amp;" "&amp;VLOOKUP(pro[[#This Row],[Period]],Mapping!A:B,2,0)</f>
        <v>Q 4</v>
      </c>
      <c r="N12202"/>
    </row>
    <row r="12203" spans="1:14" ht="14.25" x14ac:dyDescent="0.2">
      <c r="A12203" s="44" t="s">
        <v>34</v>
      </c>
      <c r="B12203" s="44" t="s">
        <v>32</v>
      </c>
      <c r="C12203" s="44" t="s">
        <v>57</v>
      </c>
      <c r="D12203" s="43">
        <v>354568.75999999995</v>
      </c>
      <c r="E12203" s="43">
        <v>-30431.596999999998</v>
      </c>
      <c r="F12203" s="45">
        <v>-97130</v>
      </c>
      <c r="G12203" s="45">
        <v>-67610</v>
      </c>
      <c r="H12203" s="45">
        <v>-43260</v>
      </c>
      <c r="I12203" s="55">
        <f>pro[[#This Row],[Admin expenses 3]]+pro[[#This Row],[Admin expenses 2]]+pro[[#This Row],[Admin expenses 1]]+pro[[#This Row],[COGS]]</f>
        <v>-238431.59700000001</v>
      </c>
      <c r="J12203" s="55">
        <f>pro[[#This Row],[Revenue]]+pro[[#This Row],[AdminExp]]</f>
        <v>116137.16299999994</v>
      </c>
      <c r="K12203" s="83">
        <f>pro[[#This Row],[Profit]]/pro[[#This Row],[Revenue]]</f>
        <v>0.32754482656622075</v>
      </c>
      <c r="L12203" s="56">
        <f t="shared" si="190"/>
        <v>11</v>
      </c>
      <c r="M12203" s="82" t="str">
        <f>"Q"&amp;" "&amp;VLOOKUP(pro[[#This Row],[Period]],Mapping!A:B,2,0)</f>
        <v>Q 4</v>
      </c>
      <c r="N12203"/>
    </row>
    <row r="12204" spans="1:14" ht="14.25" x14ac:dyDescent="0.2">
      <c r="A12204" s="44" t="s">
        <v>34</v>
      </c>
      <c r="B12204" s="44" t="s">
        <v>32</v>
      </c>
      <c r="C12204" s="44" t="s">
        <v>57</v>
      </c>
      <c r="D12204" s="43">
        <v>-5513.2979999999998</v>
      </c>
      <c r="E12204" s="43">
        <v>3288.5160000000001</v>
      </c>
      <c r="F12204" s="45">
        <v>-17160</v>
      </c>
      <c r="G12204" s="45">
        <v>-38330</v>
      </c>
      <c r="H12204" s="45">
        <v>-94590</v>
      </c>
      <c r="I12204" s="55">
        <f>pro[[#This Row],[Admin expenses 3]]+pro[[#This Row],[Admin expenses 2]]+pro[[#This Row],[Admin expenses 1]]+pro[[#This Row],[COGS]]</f>
        <v>-146791.484</v>
      </c>
      <c r="J12204" s="55">
        <f>pro[[#This Row],[Revenue]]+pro[[#This Row],[AdminExp]]</f>
        <v>-152304.78200000001</v>
      </c>
      <c r="K12204" s="83">
        <f>pro[[#This Row],[Profit]]/pro[[#This Row],[Revenue]]</f>
        <v>27.62498635118218</v>
      </c>
      <c r="L12204" s="56">
        <f t="shared" si="190"/>
        <v>11</v>
      </c>
      <c r="M12204" s="82" t="str">
        <f>"Q"&amp;" "&amp;VLOOKUP(pro[[#This Row],[Period]],Mapping!A:B,2,0)</f>
        <v>Q 4</v>
      </c>
      <c r="N12204"/>
    </row>
    <row r="12205" spans="1:14" ht="14.25" x14ac:dyDescent="0.2">
      <c r="A12205" s="44" t="s">
        <v>34</v>
      </c>
      <c r="B12205" s="44" t="s">
        <v>32</v>
      </c>
      <c r="C12205" s="44" t="s">
        <v>58</v>
      </c>
      <c r="D12205" s="43">
        <v>-7197.7499999999991</v>
      </c>
      <c r="E12205" s="43">
        <v>4389.6019999999999</v>
      </c>
      <c r="F12205" s="45">
        <v>-63450</v>
      </c>
      <c r="G12205" s="45">
        <v>-85540</v>
      </c>
      <c r="H12205" s="45">
        <v>-35170</v>
      </c>
      <c r="I12205" s="55">
        <f>pro[[#This Row],[Admin expenses 3]]+pro[[#This Row],[Admin expenses 2]]+pro[[#This Row],[Admin expenses 1]]+pro[[#This Row],[COGS]]</f>
        <v>-179770.39799999999</v>
      </c>
      <c r="J12205" s="55">
        <f>pro[[#This Row],[Revenue]]+pro[[#This Row],[AdminExp]]</f>
        <v>-186968.14799999999</v>
      </c>
      <c r="K12205" s="83">
        <f>pro[[#This Row],[Profit]]/pro[[#This Row],[Revenue]]</f>
        <v>25.975915807023028</v>
      </c>
      <c r="L12205" s="56">
        <f t="shared" si="190"/>
        <v>11</v>
      </c>
      <c r="M12205" s="82" t="str">
        <f>"Q"&amp;" "&amp;VLOOKUP(pro[[#This Row],[Period]],Mapping!A:B,2,0)</f>
        <v>Q 4</v>
      </c>
      <c r="N12205"/>
    </row>
    <row r="12206" spans="1:14" ht="14.25" x14ac:dyDescent="0.2">
      <c r="A12206" s="44" t="s">
        <v>34</v>
      </c>
      <c r="B12206" s="44" t="s">
        <v>32</v>
      </c>
      <c r="C12206" s="44" t="s">
        <v>59</v>
      </c>
      <c r="D12206" s="43">
        <v>44991.904999999999</v>
      </c>
      <c r="E12206" s="43">
        <v>-6411.9579999999996</v>
      </c>
      <c r="F12206" s="45">
        <v>-101060</v>
      </c>
      <c r="G12206" s="45">
        <v>-102860</v>
      </c>
      <c r="H12206" s="45">
        <v>-83760</v>
      </c>
      <c r="I12206" s="55">
        <f>pro[[#This Row],[Admin expenses 3]]+pro[[#This Row],[Admin expenses 2]]+pro[[#This Row],[Admin expenses 1]]+pro[[#This Row],[COGS]]</f>
        <v>-294091.95799999998</v>
      </c>
      <c r="J12206" s="55">
        <f>pro[[#This Row],[Revenue]]+pro[[#This Row],[AdminExp]]</f>
        <v>-249100.05299999999</v>
      </c>
      <c r="K12206" s="83">
        <f>pro[[#This Row],[Profit]]/pro[[#This Row],[Revenue]]</f>
        <v>-5.5365526976463872</v>
      </c>
      <c r="L12206" s="56">
        <f t="shared" si="190"/>
        <v>11</v>
      </c>
      <c r="M12206" s="82" t="str">
        <f>"Q"&amp;" "&amp;VLOOKUP(pro[[#This Row],[Period]],Mapping!A:B,2,0)</f>
        <v>Q 4</v>
      </c>
      <c r="N12206"/>
    </row>
    <row r="12207" spans="1:14" ht="14.25" x14ac:dyDescent="0.2">
      <c r="A12207" s="44" t="s">
        <v>34</v>
      </c>
      <c r="B12207" s="44" t="s">
        <v>32</v>
      </c>
      <c r="C12207" s="44" t="s">
        <v>57</v>
      </c>
      <c r="D12207" s="43">
        <v>262456.67</v>
      </c>
      <c r="E12207" s="43">
        <v>-8976.8069999999989</v>
      </c>
      <c r="F12207" s="45">
        <v>-102800</v>
      </c>
      <c r="G12207" s="45">
        <v>-71930</v>
      </c>
      <c r="H12207" s="45">
        <v>-31200</v>
      </c>
      <c r="I12207" s="55">
        <f>pro[[#This Row],[Admin expenses 3]]+pro[[#This Row],[Admin expenses 2]]+pro[[#This Row],[Admin expenses 1]]+pro[[#This Row],[COGS]]</f>
        <v>-214906.807</v>
      </c>
      <c r="J12207" s="55">
        <f>pro[[#This Row],[Revenue]]+pro[[#This Row],[AdminExp]]</f>
        <v>47549.862999999983</v>
      </c>
      <c r="K12207" s="83">
        <f>pro[[#This Row],[Profit]]/pro[[#This Row],[Revenue]]</f>
        <v>0.18117224073596599</v>
      </c>
      <c r="L12207" s="56">
        <f t="shared" si="190"/>
        <v>11</v>
      </c>
      <c r="M12207" s="82" t="str">
        <f>"Q"&amp;" "&amp;VLOOKUP(pro[[#This Row],[Period]],Mapping!A:B,2,0)</f>
        <v>Q 4</v>
      </c>
      <c r="N12207"/>
    </row>
    <row r="12208" spans="1:14" ht="14.25" x14ac:dyDescent="0.2">
      <c r="A12208" s="44" t="s">
        <v>34</v>
      </c>
      <c r="B12208" s="44" t="s">
        <v>32</v>
      </c>
      <c r="C12208" s="44" t="s">
        <v>57</v>
      </c>
      <c r="D12208" s="43">
        <v>689819.73899999994</v>
      </c>
      <c r="E12208" s="43">
        <v>-31959.584999999999</v>
      </c>
      <c r="F12208" s="45">
        <v>-78600</v>
      </c>
      <c r="G12208" s="45">
        <v>-83320</v>
      </c>
      <c r="H12208" s="45">
        <v>-88100</v>
      </c>
      <c r="I12208" s="55">
        <f>pro[[#This Row],[Admin expenses 3]]+pro[[#This Row],[Admin expenses 2]]+pro[[#This Row],[Admin expenses 1]]+pro[[#This Row],[COGS]]</f>
        <v>-281979.58500000002</v>
      </c>
      <c r="J12208" s="55">
        <f>pro[[#This Row],[Revenue]]+pro[[#This Row],[AdminExp]]</f>
        <v>407840.15399999992</v>
      </c>
      <c r="K12208" s="83">
        <f>pro[[#This Row],[Profit]]/pro[[#This Row],[Revenue]]</f>
        <v>0.59122714376255325</v>
      </c>
      <c r="L12208" s="56">
        <f t="shared" si="190"/>
        <v>11</v>
      </c>
      <c r="M12208" s="82" t="str">
        <f>"Q"&amp;" "&amp;VLOOKUP(pro[[#This Row],[Period]],Mapping!A:B,2,0)</f>
        <v>Q 4</v>
      </c>
      <c r="N12208"/>
    </row>
    <row r="12209" spans="1:14" ht="14.25" x14ac:dyDescent="0.2">
      <c r="A12209" s="44" t="s">
        <v>34</v>
      </c>
      <c r="B12209" s="44" t="s">
        <v>32</v>
      </c>
      <c r="C12209" s="44" t="s">
        <v>57</v>
      </c>
      <c r="D12209" s="43">
        <v>26320.916999999998</v>
      </c>
      <c r="E12209" s="43">
        <v>-2241.7919999999999</v>
      </c>
      <c r="F12209" s="45">
        <v>-99950</v>
      </c>
      <c r="G12209" s="45">
        <v>-89720</v>
      </c>
      <c r="H12209" s="45">
        <v>-82890</v>
      </c>
      <c r="I12209" s="55">
        <f>pro[[#This Row],[Admin expenses 3]]+pro[[#This Row],[Admin expenses 2]]+pro[[#This Row],[Admin expenses 1]]+pro[[#This Row],[COGS]]</f>
        <v>-274801.79200000002</v>
      </c>
      <c r="J12209" s="55">
        <f>pro[[#This Row],[Revenue]]+pro[[#This Row],[AdminExp]]</f>
        <v>-248480.87500000003</v>
      </c>
      <c r="K12209" s="83">
        <f>pro[[#This Row],[Profit]]/pro[[#This Row],[Revenue]]</f>
        <v>-9.4404338192320605</v>
      </c>
      <c r="L12209" s="56">
        <f t="shared" si="190"/>
        <v>11</v>
      </c>
      <c r="M12209" s="82" t="str">
        <f>"Q"&amp;" "&amp;VLOOKUP(pro[[#This Row],[Period]],Mapping!A:B,2,0)</f>
        <v>Q 4</v>
      </c>
      <c r="N12209"/>
    </row>
    <row r="12210" spans="1:14" ht="14.25" x14ac:dyDescent="0.2">
      <c r="A12210" s="44" t="s">
        <v>34</v>
      </c>
      <c r="B12210" s="44" t="s">
        <v>32</v>
      </c>
      <c r="C12210" s="44" t="s">
        <v>57</v>
      </c>
      <c r="D12210" s="43">
        <v>2059065.47</v>
      </c>
      <c r="E12210" s="43">
        <v>-756186.45900000003</v>
      </c>
      <c r="F12210" s="45">
        <v>-48860</v>
      </c>
      <c r="G12210" s="45">
        <v>-80560</v>
      </c>
      <c r="H12210" s="45">
        <v>-19940</v>
      </c>
      <c r="I12210" s="55">
        <f>pro[[#This Row],[Admin expenses 3]]+pro[[#This Row],[Admin expenses 2]]+pro[[#This Row],[Admin expenses 1]]+pro[[#This Row],[COGS]]</f>
        <v>-905546.45900000003</v>
      </c>
      <c r="J12210" s="55">
        <f>pro[[#This Row],[Revenue]]+pro[[#This Row],[AdminExp]]</f>
        <v>1153519.0109999999</v>
      </c>
      <c r="K12210" s="83">
        <f>pro[[#This Row],[Profit]]/pro[[#This Row],[Revenue]]</f>
        <v>0.56021482940025213</v>
      </c>
      <c r="L12210" s="56">
        <f t="shared" si="190"/>
        <v>11</v>
      </c>
      <c r="M12210" s="82" t="str">
        <f>"Q"&amp;" "&amp;VLOOKUP(pro[[#This Row],[Period]],Mapping!A:B,2,0)</f>
        <v>Q 4</v>
      </c>
      <c r="N12210"/>
    </row>
    <row r="12211" spans="1:14" ht="14.25" x14ac:dyDescent="0.2">
      <c r="A12211" s="44" t="s">
        <v>34</v>
      </c>
      <c r="B12211" s="44" t="s">
        <v>32</v>
      </c>
      <c r="C12211" s="44" t="s">
        <v>57</v>
      </c>
      <c r="D12211" s="43">
        <v>1120549.71</v>
      </c>
      <c r="E12211" s="43">
        <v>-846359.80099999986</v>
      </c>
      <c r="F12211" s="45">
        <v>-32720</v>
      </c>
      <c r="G12211" s="45">
        <v>-79620</v>
      </c>
      <c r="H12211" s="45">
        <v>-16850</v>
      </c>
      <c r="I12211" s="55">
        <f>pro[[#This Row],[Admin expenses 3]]+pro[[#This Row],[Admin expenses 2]]+pro[[#This Row],[Admin expenses 1]]+pro[[#This Row],[COGS]]</f>
        <v>-975549.80099999986</v>
      </c>
      <c r="J12211" s="55">
        <f>pro[[#This Row],[Revenue]]+pro[[#This Row],[AdminExp]]</f>
        <v>144999.9090000001</v>
      </c>
      <c r="K12211" s="83">
        <f>pro[[#This Row],[Profit]]/pro[[#This Row],[Revenue]]</f>
        <v>0.12940069298665929</v>
      </c>
      <c r="L12211" s="56">
        <f t="shared" si="190"/>
        <v>11</v>
      </c>
      <c r="M12211" s="82" t="str">
        <f>"Q"&amp;" "&amp;VLOOKUP(pro[[#This Row],[Period]],Mapping!A:B,2,0)</f>
        <v>Q 4</v>
      </c>
      <c r="N12211"/>
    </row>
    <row r="12212" spans="1:14" ht="14.25" x14ac:dyDescent="0.2">
      <c r="A12212" s="44" t="s">
        <v>34</v>
      </c>
      <c r="B12212" s="44" t="s">
        <v>32</v>
      </c>
      <c r="C12212" s="44" t="s">
        <v>58</v>
      </c>
      <c r="D12212" s="43">
        <v>467219.74599999998</v>
      </c>
      <c r="E12212" s="43">
        <v>-121521.60999999999</v>
      </c>
      <c r="F12212" s="45">
        <v>-21670</v>
      </c>
      <c r="G12212" s="45">
        <v>-14250</v>
      </c>
      <c r="H12212" s="45">
        <v>-83810</v>
      </c>
      <c r="I12212" s="55">
        <f>pro[[#This Row],[Admin expenses 3]]+pro[[#This Row],[Admin expenses 2]]+pro[[#This Row],[Admin expenses 1]]+pro[[#This Row],[COGS]]</f>
        <v>-241251.61</v>
      </c>
      <c r="J12212" s="55">
        <f>pro[[#This Row],[Revenue]]+pro[[#This Row],[AdminExp]]</f>
        <v>225968.136</v>
      </c>
      <c r="K12212" s="83">
        <f>pro[[#This Row],[Profit]]/pro[[#This Row],[Revenue]]</f>
        <v>0.48364423364932013</v>
      </c>
      <c r="L12212" s="56">
        <f t="shared" si="190"/>
        <v>11</v>
      </c>
      <c r="M12212" s="82" t="str">
        <f>"Q"&amp;" "&amp;VLOOKUP(pro[[#This Row],[Period]],Mapping!A:B,2,0)</f>
        <v>Q 4</v>
      </c>
      <c r="N12212"/>
    </row>
    <row r="12213" spans="1:14" ht="14.25" x14ac:dyDescent="0.2">
      <c r="A12213" s="44" t="s">
        <v>34</v>
      </c>
      <c r="B12213" s="44" t="s">
        <v>32</v>
      </c>
      <c r="C12213" s="44" t="s">
        <v>59</v>
      </c>
      <c r="D12213" s="43">
        <v>86649.653999999995</v>
      </c>
      <c r="E12213" s="43">
        <v>-18685.38</v>
      </c>
      <c r="F12213" s="45">
        <v>-45520</v>
      </c>
      <c r="G12213" s="45">
        <v>-32070</v>
      </c>
      <c r="H12213" s="45">
        <v>-51890</v>
      </c>
      <c r="I12213" s="55">
        <f>pro[[#This Row],[Admin expenses 3]]+pro[[#This Row],[Admin expenses 2]]+pro[[#This Row],[Admin expenses 1]]+pro[[#This Row],[COGS]]</f>
        <v>-148165.38</v>
      </c>
      <c r="J12213" s="55">
        <f>pro[[#This Row],[Revenue]]+pro[[#This Row],[AdminExp]]</f>
        <v>-61515.72600000001</v>
      </c>
      <c r="K12213" s="83">
        <f>pro[[#This Row],[Profit]]/pro[[#This Row],[Revenue]]</f>
        <v>-0.70993619893739002</v>
      </c>
      <c r="L12213" s="56">
        <f t="shared" si="190"/>
        <v>11</v>
      </c>
      <c r="M12213" s="82" t="str">
        <f>"Q"&amp;" "&amp;VLOOKUP(pro[[#This Row],[Period]],Mapping!A:B,2,0)</f>
        <v>Q 4</v>
      </c>
      <c r="N12213"/>
    </row>
    <row r="12214" spans="1:14" ht="14.25" x14ac:dyDescent="0.2">
      <c r="A12214" s="44" t="s">
        <v>34</v>
      </c>
      <c r="B12214" s="44" t="s">
        <v>32</v>
      </c>
      <c r="C12214" s="44" t="s">
        <v>57</v>
      </c>
      <c r="D12214" s="43">
        <v>13830.550999999999</v>
      </c>
      <c r="E12214" s="43">
        <v>-5134.7379999999994</v>
      </c>
      <c r="F12214" s="45">
        <v>-104570</v>
      </c>
      <c r="G12214" s="45">
        <v>-69490</v>
      </c>
      <c r="H12214" s="45">
        <v>-105670</v>
      </c>
      <c r="I12214" s="55">
        <f>pro[[#This Row],[Admin expenses 3]]+pro[[#This Row],[Admin expenses 2]]+pro[[#This Row],[Admin expenses 1]]+pro[[#This Row],[COGS]]</f>
        <v>-284864.73800000001</v>
      </c>
      <c r="J12214" s="55">
        <f>pro[[#This Row],[Revenue]]+pro[[#This Row],[AdminExp]]</f>
        <v>-271034.18700000003</v>
      </c>
      <c r="K12214" s="83">
        <f>pro[[#This Row],[Profit]]/pro[[#This Row],[Revenue]]</f>
        <v>-19.596774343986731</v>
      </c>
      <c r="L12214" s="56">
        <f t="shared" si="190"/>
        <v>11</v>
      </c>
      <c r="M12214" s="82" t="str">
        <f>"Q"&amp;" "&amp;VLOOKUP(pro[[#This Row],[Period]],Mapping!A:B,2,0)</f>
        <v>Q 4</v>
      </c>
      <c r="N12214"/>
    </row>
    <row r="12215" spans="1:14" ht="14.25" x14ac:dyDescent="0.2">
      <c r="A12215" s="44" t="s">
        <v>34</v>
      </c>
      <c r="B12215" s="44" t="s">
        <v>32</v>
      </c>
      <c r="C12215" s="44" t="s">
        <v>57</v>
      </c>
      <c r="D12215" s="43">
        <v>208947.11599999998</v>
      </c>
      <c r="E12215" s="43">
        <v>-65308.46</v>
      </c>
      <c r="F12215" s="45">
        <v>-67910</v>
      </c>
      <c r="G12215" s="45">
        <v>-88060</v>
      </c>
      <c r="H12215" s="45">
        <v>-32240</v>
      </c>
      <c r="I12215" s="55">
        <f>pro[[#This Row],[Admin expenses 3]]+pro[[#This Row],[Admin expenses 2]]+pro[[#This Row],[Admin expenses 1]]+pro[[#This Row],[COGS]]</f>
        <v>-253518.46</v>
      </c>
      <c r="J12215" s="55">
        <f>pro[[#This Row],[Revenue]]+pro[[#This Row],[AdminExp]]</f>
        <v>-44571.344000000012</v>
      </c>
      <c r="K12215" s="83">
        <f>pro[[#This Row],[Profit]]/pro[[#This Row],[Revenue]]</f>
        <v>-0.21331399472390908</v>
      </c>
      <c r="L12215" s="56">
        <f t="shared" si="190"/>
        <v>11</v>
      </c>
      <c r="M12215" s="82" t="str">
        <f>"Q"&amp;" "&amp;VLOOKUP(pro[[#This Row],[Period]],Mapping!A:B,2,0)</f>
        <v>Q 4</v>
      </c>
      <c r="N12215"/>
    </row>
    <row r="12216" spans="1:14" ht="14.25" x14ac:dyDescent="0.2">
      <c r="A12216" s="44" t="s">
        <v>34</v>
      </c>
      <c r="B12216" s="44" t="s">
        <v>32</v>
      </c>
      <c r="C12216" s="44" t="s">
        <v>57</v>
      </c>
      <c r="D12216" s="43">
        <v>291588.04499999998</v>
      </c>
      <c r="E12216" s="43">
        <v>-410615.27499999997</v>
      </c>
      <c r="F12216" s="45">
        <v>-31290</v>
      </c>
      <c r="G12216" s="45">
        <v>-87480</v>
      </c>
      <c r="H12216" s="45">
        <v>-40980</v>
      </c>
      <c r="I12216" s="55">
        <f>pro[[#This Row],[Admin expenses 3]]+pro[[#This Row],[Admin expenses 2]]+pro[[#This Row],[Admin expenses 1]]+pro[[#This Row],[COGS]]</f>
        <v>-570365.27499999991</v>
      </c>
      <c r="J12216" s="55">
        <f>pro[[#This Row],[Revenue]]+pro[[#This Row],[AdminExp]]</f>
        <v>-278777.22999999992</v>
      </c>
      <c r="K12216" s="83">
        <f>pro[[#This Row],[Profit]]/pro[[#This Row],[Revenue]]</f>
        <v>-0.9560653626934531</v>
      </c>
      <c r="L12216" s="56">
        <f t="shared" si="190"/>
        <v>11</v>
      </c>
      <c r="M12216" s="82" t="str">
        <f>"Q"&amp;" "&amp;VLOOKUP(pro[[#This Row],[Period]],Mapping!A:B,2,0)</f>
        <v>Q 4</v>
      </c>
      <c r="N12216"/>
    </row>
    <row r="12217" spans="1:14" ht="14.25" x14ac:dyDescent="0.2">
      <c r="A12217" s="44" t="s">
        <v>34</v>
      </c>
      <c r="B12217" s="44" t="s">
        <v>32</v>
      </c>
      <c r="C12217" s="44" t="s">
        <v>58</v>
      </c>
      <c r="D12217" s="43">
        <v>51409.777999999991</v>
      </c>
      <c r="E12217" s="43">
        <v>-61969.655999999995</v>
      </c>
      <c r="F12217" s="45">
        <v>-104520</v>
      </c>
      <c r="G12217" s="45">
        <v>-22700</v>
      </c>
      <c r="H12217" s="45">
        <v>-93390</v>
      </c>
      <c r="I12217" s="55">
        <f>pro[[#This Row],[Admin expenses 3]]+pro[[#This Row],[Admin expenses 2]]+pro[[#This Row],[Admin expenses 1]]+pro[[#This Row],[COGS]]</f>
        <v>-282579.65600000002</v>
      </c>
      <c r="J12217" s="55">
        <f>pro[[#This Row],[Revenue]]+pro[[#This Row],[AdminExp]]</f>
        <v>-231169.87800000003</v>
      </c>
      <c r="K12217" s="83">
        <f>pro[[#This Row],[Profit]]/pro[[#This Row],[Revenue]]</f>
        <v>-4.4966130373097517</v>
      </c>
      <c r="L12217" s="56">
        <f t="shared" si="190"/>
        <v>11</v>
      </c>
      <c r="M12217" s="82" t="str">
        <f>"Q"&amp;" "&amp;VLOOKUP(pro[[#This Row],[Period]],Mapping!A:B,2,0)</f>
        <v>Q 4</v>
      </c>
      <c r="N12217"/>
    </row>
    <row r="12218" spans="1:14" ht="14.25" x14ac:dyDescent="0.2">
      <c r="A12218" s="44" t="s">
        <v>34</v>
      </c>
      <c r="B12218" s="44" t="s">
        <v>32</v>
      </c>
      <c r="C12218" s="44" t="s">
        <v>59</v>
      </c>
      <c r="D12218" s="43">
        <v>1158545.6399999999</v>
      </c>
      <c r="E12218" s="43">
        <v>-70424.423999999999</v>
      </c>
      <c r="F12218" s="45">
        <v>-89870</v>
      </c>
      <c r="G12218" s="45">
        <v>-16410</v>
      </c>
      <c r="H12218" s="45">
        <v>-108260</v>
      </c>
      <c r="I12218" s="55">
        <f>pro[[#This Row],[Admin expenses 3]]+pro[[#This Row],[Admin expenses 2]]+pro[[#This Row],[Admin expenses 1]]+pro[[#This Row],[COGS]]</f>
        <v>-284964.424</v>
      </c>
      <c r="J12218" s="55">
        <f>pro[[#This Row],[Revenue]]+pro[[#This Row],[AdminExp]]</f>
        <v>873581.2159999999</v>
      </c>
      <c r="K12218" s="83">
        <f>pro[[#This Row],[Profit]]/pro[[#This Row],[Revenue]]</f>
        <v>0.75403263008266119</v>
      </c>
      <c r="L12218" s="56">
        <f t="shared" si="190"/>
        <v>11</v>
      </c>
      <c r="M12218" s="82" t="str">
        <f>"Q"&amp;" "&amp;VLOOKUP(pro[[#This Row],[Period]],Mapping!A:B,2,0)</f>
        <v>Q 4</v>
      </c>
      <c r="N12218"/>
    </row>
    <row r="12219" spans="1:14" ht="14.25" x14ac:dyDescent="0.2">
      <c r="A12219" s="44" t="s">
        <v>34</v>
      </c>
      <c r="B12219" s="44" t="s">
        <v>32</v>
      </c>
      <c r="C12219" s="44" t="s">
        <v>57</v>
      </c>
      <c r="D12219" s="43">
        <v>30188.948999999997</v>
      </c>
      <c r="E12219" s="43">
        <v>-5421.8289999999997</v>
      </c>
      <c r="F12219" s="45">
        <v>-76080</v>
      </c>
      <c r="G12219" s="45">
        <v>-107650</v>
      </c>
      <c r="H12219" s="45">
        <v>-42010</v>
      </c>
      <c r="I12219" s="55">
        <f>pro[[#This Row],[Admin expenses 3]]+pro[[#This Row],[Admin expenses 2]]+pro[[#This Row],[Admin expenses 1]]+pro[[#This Row],[COGS]]</f>
        <v>-231161.829</v>
      </c>
      <c r="J12219" s="55">
        <f>pro[[#This Row],[Revenue]]+pro[[#This Row],[AdminExp]]</f>
        <v>-200972.88</v>
      </c>
      <c r="K12219" s="83">
        <f>pro[[#This Row],[Profit]]/pro[[#This Row],[Revenue]]</f>
        <v>-6.6571671640506604</v>
      </c>
      <c r="L12219" s="56">
        <f t="shared" si="190"/>
        <v>11</v>
      </c>
      <c r="M12219" s="82" t="str">
        <f>"Q"&amp;" "&amp;VLOOKUP(pro[[#This Row],[Period]],Mapping!A:B,2,0)</f>
        <v>Q 4</v>
      </c>
      <c r="N12219"/>
    </row>
    <row r="12220" spans="1:14" ht="14.25" x14ac:dyDescent="0.2">
      <c r="A12220" s="44" t="s">
        <v>34</v>
      </c>
      <c r="B12220" s="44" t="s">
        <v>32</v>
      </c>
      <c r="C12220" s="44" t="s">
        <v>57</v>
      </c>
      <c r="D12220" s="43">
        <v>617562.63799999992</v>
      </c>
      <c r="E12220" s="43">
        <v>-26861.946999999996</v>
      </c>
      <c r="F12220" s="45">
        <v>-53900</v>
      </c>
      <c r="G12220" s="45">
        <v>-101150</v>
      </c>
      <c r="H12220" s="45">
        <v>-21400</v>
      </c>
      <c r="I12220" s="55">
        <f>pro[[#This Row],[Admin expenses 3]]+pro[[#This Row],[Admin expenses 2]]+pro[[#This Row],[Admin expenses 1]]+pro[[#This Row],[COGS]]</f>
        <v>-203311.94699999999</v>
      </c>
      <c r="J12220" s="55">
        <f>pro[[#This Row],[Revenue]]+pro[[#This Row],[AdminExp]]</f>
        <v>414250.69099999993</v>
      </c>
      <c r="K12220" s="83">
        <f>pro[[#This Row],[Profit]]/pro[[#This Row],[Revenue]]</f>
        <v>0.67078327850526476</v>
      </c>
      <c r="L12220" s="56">
        <f t="shared" si="190"/>
        <v>11</v>
      </c>
      <c r="M12220" s="82" t="str">
        <f>"Q"&amp;" "&amp;VLOOKUP(pro[[#This Row],[Period]],Mapping!A:B,2,0)</f>
        <v>Q 4</v>
      </c>
      <c r="N12220"/>
    </row>
    <row r="12221" spans="1:14" ht="14.25" x14ac:dyDescent="0.2">
      <c r="A12221" s="44" t="s">
        <v>34</v>
      </c>
      <c r="B12221" s="44" t="s">
        <v>32</v>
      </c>
      <c r="C12221" s="44" t="s">
        <v>58</v>
      </c>
      <c r="D12221" s="43">
        <v>482380.598</v>
      </c>
      <c r="E12221" s="43">
        <v>-16692.452000000001</v>
      </c>
      <c r="F12221" s="45">
        <v>-44950</v>
      </c>
      <c r="G12221" s="45">
        <v>-77490</v>
      </c>
      <c r="H12221" s="45">
        <v>-105350</v>
      </c>
      <c r="I12221" s="55">
        <f>pro[[#This Row],[Admin expenses 3]]+pro[[#This Row],[Admin expenses 2]]+pro[[#This Row],[Admin expenses 1]]+pro[[#This Row],[COGS]]</f>
        <v>-244482.45199999999</v>
      </c>
      <c r="J12221" s="55">
        <f>pro[[#This Row],[Revenue]]+pro[[#This Row],[AdminExp]]</f>
        <v>237898.14600000001</v>
      </c>
      <c r="K12221" s="83">
        <f>pro[[#This Row],[Profit]]/pro[[#This Row],[Revenue]]</f>
        <v>0.49317519607204435</v>
      </c>
      <c r="L12221" s="56">
        <f t="shared" si="190"/>
        <v>11</v>
      </c>
      <c r="M12221" s="82" t="str">
        <f>"Q"&amp;" "&amp;VLOOKUP(pro[[#This Row],[Period]],Mapping!A:B,2,0)</f>
        <v>Q 4</v>
      </c>
      <c r="N12221"/>
    </row>
    <row r="12222" spans="1:14" ht="14.25" x14ac:dyDescent="0.2">
      <c r="A12222" s="44" t="s">
        <v>34</v>
      </c>
      <c r="B12222" s="44" t="s">
        <v>32</v>
      </c>
      <c r="C12222" s="44" t="s">
        <v>59</v>
      </c>
      <c r="D12222" s="43">
        <v>184685.75999999998</v>
      </c>
      <c r="E12222" s="43">
        <v>-208005.23099999997</v>
      </c>
      <c r="F12222" s="45">
        <v>-72740</v>
      </c>
      <c r="G12222" s="45">
        <v>-107180</v>
      </c>
      <c r="H12222" s="45">
        <v>-59340</v>
      </c>
      <c r="I12222" s="55">
        <f>pro[[#This Row],[Admin expenses 3]]+pro[[#This Row],[Admin expenses 2]]+pro[[#This Row],[Admin expenses 1]]+pro[[#This Row],[COGS]]</f>
        <v>-447265.23099999997</v>
      </c>
      <c r="J12222" s="55">
        <f>pro[[#This Row],[Revenue]]+pro[[#This Row],[AdminExp]]</f>
        <v>-262579.47100000002</v>
      </c>
      <c r="K12222" s="83">
        <f>pro[[#This Row],[Profit]]/pro[[#This Row],[Revenue]]</f>
        <v>-1.421763491673641</v>
      </c>
      <c r="L12222" s="56">
        <f t="shared" si="190"/>
        <v>11</v>
      </c>
      <c r="M12222" s="82" t="str">
        <f>"Q"&amp;" "&amp;VLOOKUP(pro[[#This Row],[Period]],Mapping!A:B,2,0)</f>
        <v>Q 4</v>
      </c>
      <c r="N12222"/>
    </row>
    <row r="12223" spans="1:14" ht="14.25" x14ac:dyDescent="0.2">
      <c r="A12223" s="44" t="s">
        <v>34</v>
      </c>
      <c r="B12223" s="44" t="s">
        <v>32</v>
      </c>
      <c r="C12223" s="44" t="s">
        <v>57</v>
      </c>
      <c r="D12223" s="43">
        <v>0</v>
      </c>
      <c r="E12223" s="43">
        <v>1506.5049999999999</v>
      </c>
      <c r="F12223" s="45">
        <v>-40330</v>
      </c>
      <c r="G12223" s="45">
        <v>-72790</v>
      </c>
      <c r="H12223" s="45">
        <v>-47690</v>
      </c>
      <c r="I12223" s="55">
        <f>pro[[#This Row],[Admin expenses 3]]+pro[[#This Row],[Admin expenses 2]]+pro[[#This Row],[Admin expenses 1]]+pro[[#This Row],[COGS]]</f>
        <v>-159303.495</v>
      </c>
      <c r="J12223" s="55">
        <f>pro[[#This Row],[Revenue]]+pro[[#This Row],[AdminExp]]</f>
        <v>-159303.495</v>
      </c>
      <c r="K12223" s="83" t="e">
        <f>pro[[#This Row],[Profit]]/pro[[#This Row],[Revenue]]</f>
        <v>#DIV/0!</v>
      </c>
      <c r="L12223" s="56">
        <f t="shared" si="190"/>
        <v>11</v>
      </c>
      <c r="M12223" s="82" t="str">
        <f>"Q"&amp;" "&amp;VLOOKUP(pro[[#This Row],[Period]],Mapping!A:B,2,0)</f>
        <v>Q 4</v>
      </c>
      <c r="N12223"/>
    </row>
    <row r="12224" spans="1:14" ht="14.25" x14ac:dyDescent="0.2">
      <c r="A12224" s="44" t="s">
        <v>34</v>
      </c>
      <c r="B12224" s="44" t="s">
        <v>32</v>
      </c>
      <c r="C12224" s="44" t="s">
        <v>57</v>
      </c>
      <c r="D12224" s="43">
        <v>88311.23</v>
      </c>
      <c r="E12224" s="43">
        <v>-68444.599999999991</v>
      </c>
      <c r="F12224" s="45">
        <v>-39610</v>
      </c>
      <c r="G12224" s="45">
        <v>-79580</v>
      </c>
      <c r="H12224" s="45">
        <v>-76080</v>
      </c>
      <c r="I12224" s="55">
        <f>pro[[#This Row],[Admin expenses 3]]+pro[[#This Row],[Admin expenses 2]]+pro[[#This Row],[Admin expenses 1]]+pro[[#This Row],[COGS]]</f>
        <v>-263714.59999999998</v>
      </c>
      <c r="J12224" s="55">
        <f>pro[[#This Row],[Revenue]]+pro[[#This Row],[AdminExp]]</f>
        <v>-175403.37</v>
      </c>
      <c r="K12224" s="83">
        <f>pro[[#This Row],[Profit]]/pro[[#This Row],[Revenue]]</f>
        <v>-1.9861955268882565</v>
      </c>
      <c r="L12224" s="56">
        <f t="shared" si="190"/>
        <v>11</v>
      </c>
      <c r="M12224" s="82" t="str">
        <f>"Q"&amp;" "&amp;VLOOKUP(pro[[#This Row],[Period]],Mapping!A:B,2,0)</f>
        <v>Q 4</v>
      </c>
      <c r="N12224"/>
    </row>
    <row r="12225" spans="1:14" ht="14.25" x14ac:dyDescent="0.2">
      <c r="A12225" s="44" t="s">
        <v>34</v>
      </c>
      <c r="B12225" s="44" t="s">
        <v>32</v>
      </c>
      <c r="C12225" s="44" t="s">
        <v>57</v>
      </c>
      <c r="D12225" s="43">
        <v>13791.568000000001</v>
      </c>
      <c r="E12225" s="43">
        <v>-7136.5279999999993</v>
      </c>
      <c r="F12225" s="45">
        <v>-43520</v>
      </c>
      <c r="G12225" s="45">
        <v>-99100</v>
      </c>
      <c r="H12225" s="45">
        <v>-17500</v>
      </c>
      <c r="I12225" s="55">
        <f>pro[[#This Row],[Admin expenses 3]]+pro[[#This Row],[Admin expenses 2]]+pro[[#This Row],[Admin expenses 1]]+pro[[#This Row],[COGS]]</f>
        <v>-167256.52799999999</v>
      </c>
      <c r="J12225" s="55">
        <f>pro[[#This Row],[Revenue]]+pro[[#This Row],[AdminExp]]</f>
        <v>-153464.95999999999</v>
      </c>
      <c r="K12225" s="83">
        <f>pro[[#This Row],[Profit]]/pro[[#This Row],[Revenue]]</f>
        <v>-11.127448307545594</v>
      </c>
      <c r="L12225" s="56">
        <f t="shared" si="190"/>
        <v>11</v>
      </c>
      <c r="M12225" s="82" t="str">
        <f>"Q"&amp;" "&amp;VLOOKUP(pro[[#This Row],[Period]],Mapping!A:B,2,0)</f>
        <v>Q 4</v>
      </c>
      <c r="N12225"/>
    </row>
    <row r="12226" spans="1:14" ht="14.25" x14ac:dyDescent="0.2">
      <c r="A12226" s="44" t="s">
        <v>34</v>
      </c>
      <c r="B12226" s="44" t="s">
        <v>32</v>
      </c>
      <c r="C12226" s="44" t="s">
        <v>58</v>
      </c>
      <c r="D12226" s="43">
        <v>41673.233</v>
      </c>
      <c r="E12226" s="43">
        <v>-10526.964</v>
      </c>
      <c r="F12226" s="45">
        <v>-96350</v>
      </c>
      <c r="G12226" s="45">
        <v>-41490</v>
      </c>
      <c r="H12226" s="45">
        <v>-20260</v>
      </c>
      <c r="I12226" s="55">
        <f>pro[[#This Row],[Admin expenses 3]]+pro[[#This Row],[Admin expenses 2]]+pro[[#This Row],[Admin expenses 1]]+pro[[#This Row],[COGS]]</f>
        <v>-168626.96400000001</v>
      </c>
      <c r="J12226" s="55">
        <f>pro[[#This Row],[Revenue]]+pro[[#This Row],[AdminExp]]</f>
        <v>-126953.731</v>
      </c>
      <c r="K12226" s="83">
        <f>pro[[#This Row],[Profit]]/pro[[#This Row],[Revenue]]</f>
        <v>-3.0464094542412874</v>
      </c>
      <c r="L12226" s="56">
        <f t="shared" ref="L12226:L12289" si="191">MONTH(DATEVALUE(A12226&amp;"1"))</f>
        <v>11</v>
      </c>
      <c r="M12226" s="82" t="str">
        <f>"Q"&amp;" "&amp;VLOOKUP(pro[[#This Row],[Period]],Mapping!A:B,2,0)</f>
        <v>Q 4</v>
      </c>
      <c r="N12226"/>
    </row>
    <row r="12227" spans="1:14" ht="14.25" x14ac:dyDescent="0.2">
      <c r="A12227" s="44" t="s">
        <v>34</v>
      </c>
      <c r="B12227" s="44" t="s">
        <v>32</v>
      </c>
      <c r="C12227" s="44" t="s">
        <v>59</v>
      </c>
      <c r="D12227" s="43">
        <v>56367.772999999994</v>
      </c>
      <c r="E12227" s="43">
        <v>-17521.791000000001</v>
      </c>
      <c r="F12227" s="45">
        <v>-35420</v>
      </c>
      <c r="G12227" s="45">
        <v>-78680</v>
      </c>
      <c r="H12227" s="45">
        <v>-81620</v>
      </c>
      <c r="I12227" s="55">
        <f>pro[[#This Row],[Admin expenses 3]]+pro[[#This Row],[Admin expenses 2]]+pro[[#This Row],[Admin expenses 1]]+pro[[#This Row],[COGS]]</f>
        <v>-213241.791</v>
      </c>
      <c r="J12227" s="55">
        <f>pro[[#This Row],[Revenue]]+pro[[#This Row],[AdminExp]]</f>
        <v>-156874.01800000001</v>
      </c>
      <c r="K12227" s="83">
        <f>pro[[#This Row],[Profit]]/pro[[#This Row],[Revenue]]</f>
        <v>-2.7830444534326384</v>
      </c>
      <c r="L12227" s="56">
        <f t="shared" si="191"/>
        <v>11</v>
      </c>
      <c r="M12227" s="82" t="str">
        <f>"Q"&amp;" "&amp;VLOOKUP(pro[[#This Row],[Period]],Mapping!A:B,2,0)</f>
        <v>Q 4</v>
      </c>
      <c r="N12227"/>
    </row>
    <row r="12228" spans="1:14" ht="14.25" x14ac:dyDescent="0.2">
      <c r="A12228" s="44" t="s">
        <v>34</v>
      </c>
      <c r="B12228" s="44" t="s">
        <v>32</v>
      </c>
      <c r="C12228" s="44" t="s">
        <v>60</v>
      </c>
      <c r="D12228" s="43">
        <v>14354.857999999998</v>
      </c>
      <c r="E12228" s="43">
        <v>-5371.8980000000001</v>
      </c>
      <c r="F12228" s="45">
        <v>-29110</v>
      </c>
      <c r="G12228" s="45">
        <v>-14250</v>
      </c>
      <c r="H12228" s="45">
        <v>-48940</v>
      </c>
      <c r="I12228" s="55">
        <f>pro[[#This Row],[Admin expenses 3]]+pro[[#This Row],[Admin expenses 2]]+pro[[#This Row],[Admin expenses 1]]+pro[[#This Row],[COGS]]</f>
        <v>-97671.898000000001</v>
      </c>
      <c r="J12228" s="55">
        <f>pro[[#This Row],[Revenue]]+pro[[#This Row],[AdminExp]]</f>
        <v>-83317.040000000008</v>
      </c>
      <c r="K12228" s="83">
        <f>pro[[#This Row],[Profit]]/pro[[#This Row],[Revenue]]</f>
        <v>-5.8041006048266039</v>
      </c>
      <c r="L12228" s="56">
        <f t="shared" si="191"/>
        <v>11</v>
      </c>
      <c r="M12228" s="82" t="str">
        <f>"Q"&amp;" "&amp;VLOOKUP(pro[[#This Row],[Period]],Mapping!A:B,2,0)</f>
        <v>Q 4</v>
      </c>
      <c r="N12228"/>
    </row>
    <row r="12229" spans="1:14" ht="14.25" x14ac:dyDescent="0.2">
      <c r="A12229" s="44" t="s">
        <v>34</v>
      </c>
      <c r="B12229" s="44" t="s">
        <v>32</v>
      </c>
      <c r="C12229" s="44" t="s">
        <v>57</v>
      </c>
      <c r="D12229" s="43">
        <v>66122.574000000008</v>
      </c>
      <c r="E12229" s="43">
        <v>-4871.3209999999999</v>
      </c>
      <c r="F12229" s="45">
        <v>-30030</v>
      </c>
      <c r="G12229" s="45">
        <v>-68100</v>
      </c>
      <c r="H12229" s="45">
        <v>-84580</v>
      </c>
      <c r="I12229" s="55">
        <f>pro[[#This Row],[Admin expenses 3]]+pro[[#This Row],[Admin expenses 2]]+pro[[#This Row],[Admin expenses 1]]+pro[[#This Row],[COGS]]</f>
        <v>-187581.321</v>
      </c>
      <c r="J12229" s="55">
        <f>pro[[#This Row],[Revenue]]+pro[[#This Row],[AdminExp]]</f>
        <v>-121458.74699999999</v>
      </c>
      <c r="K12229" s="83">
        <f>pro[[#This Row],[Profit]]/pro[[#This Row],[Revenue]]</f>
        <v>-1.8368726389871026</v>
      </c>
      <c r="L12229" s="56">
        <f t="shared" si="191"/>
        <v>11</v>
      </c>
      <c r="M12229" s="82" t="str">
        <f>"Q"&amp;" "&amp;VLOOKUP(pro[[#This Row],[Period]],Mapping!A:B,2,0)</f>
        <v>Q 4</v>
      </c>
      <c r="N12229"/>
    </row>
    <row r="12230" spans="1:14" ht="14.25" x14ac:dyDescent="0.2">
      <c r="A12230" s="44" t="s">
        <v>34</v>
      </c>
      <c r="B12230" s="44" t="s">
        <v>32</v>
      </c>
      <c r="C12230" s="44" t="s">
        <v>58</v>
      </c>
      <c r="D12230" s="43">
        <v>20622.657999999999</v>
      </c>
      <c r="E12230" s="43">
        <v>-13068.509999999998</v>
      </c>
      <c r="F12230" s="45">
        <v>-24880</v>
      </c>
      <c r="G12230" s="45">
        <v>-56280</v>
      </c>
      <c r="H12230" s="45">
        <v>-77700</v>
      </c>
      <c r="I12230" s="55">
        <f>pro[[#This Row],[Admin expenses 3]]+pro[[#This Row],[Admin expenses 2]]+pro[[#This Row],[Admin expenses 1]]+pro[[#This Row],[COGS]]</f>
        <v>-171928.51</v>
      </c>
      <c r="J12230" s="55">
        <f>pro[[#This Row],[Revenue]]+pro[[#This Row],[AdminExp]]</f>
        <v>-151305.85200000001</v>
      </c>
      <c r="K12230" s="83">
        <f>pro[[#This Row],[Profit]]/pro[[#This Row],[Revenue]]</f>
        <v>-7.3368744222980382</v>
      </c>
      <c r="L12230" s="56">
        <f t="shared" si="191"/>
        <v>11</v>
      </c>
      <c r="M12230" s="82" t="str">
        <f>"Q"&amp;" "&amp;VLOOKUP(pro[[#This Row],[Period]],Mapping!A:B,2,0)</f>
        <v>Q 4</v>
      </c>
      <c r="N12230"/>
    </row>
    <row r="12231" spans="1:14" ht="14.25" x14ac:dyDescent="0.2">
      <c r="A12231" s="44" t="s">
        <v>34</v>
      </c>
      <c r="B12231" s="44" t="s">
        <v>32</v>
      </c>
      <c r="C12231" s="44" t="s">
        <v>59</v>
      </c>
      <c r="D12231" s="43">
        <v>17868.969999999998</v>
      </c>
      <c r="E12231" s="43">
        <v>-14690.311999999998</v>
      </c>
      <c r="F12231" s="45">
        <v>-48120</v>
      </c>
      <c r="G12231" s="45">
        <v>-31680</v>
      </c>
      <c r="H12231" s="45">
        <v>-84400</v>
      </c>
      <c r="I12231" s="55">
        <f>pro[[#This Row],[Admin expenses 3]]+pro[[#This Row],[Admin expenses 2]]+pro[[#This Row],[Admin expenses 1]]+pro[[#This Row],[COGS]]</f>
        <v>-178890.31200000001</v>
      </c>
      <c r="J12231" s="55">
        <f>pro[[#This Row],[Revenue]]+pro[[#This Row],[AdminExp]]</f>
        <v>-161021.342</v>
      </c>
      <c r="K12231" s="83">
        <f>pro[[#This Row],[Profit]]/pro[[#This Row],[Revenue]]</f>
        <v>-9.0112268362418213</v>
      </c>
      <c r="L12231" s="56">
        <f t="shared" si="191"/>
        <v>11</v>
      </c>
      <c r="M12231" s="82" t="str">
        <f>"Q"&amp;" "&amp;VLOOKUP(pro[[#This Row],[Period]],Mapping!A:B,2,0)</f>
        <v>Q 4</v>
      </c>
      <c r="N12231"/>
    </row>
    <row r="12232" spans="1:14" ht="14.25" x14ac:dyDescent="0.2">
      <c r="A12232" s="44" t="s">
        <v>34</v>
      </c>
      <c r="B12232" s="44" t="s">
        <v>32</v>
      </c>
      <c r="C12232" s="44" t="s">
        <v>60</v>
      </c>
      <c r="D12232" s="43">
        <v>470952.41899999999</v>
      </c>
      <c r="E12232" s="43">
        <v>-114434.579</v>
      </c>
      <c r="F12232" s="45">
        <v>-27380</v>
      </c>
      <c r="G12232" s="45">
        <v>-71440</v>
      </c>
      <c r="H12232" s="45">
        <v>-62170</v>
      </c>
      <c r="I12232" s="55">
        <f>pro[[#This Row],[Admin expenses 3]]+pro[[#This Row],[Admin expenses 2]]+pro[[#This Row],[Admin expenses 1]]+pro[[#This Row],[COGS]]</f>
        <v>-275424.57900000003</v>
      </c>
      <c r="J12232" s="55">
        <f>pro[[#This Row],[Revenue]]+pro[[#This Row],[AdminExp]]</f>
        <v>195527.83999999997</v>
      </c>
      <c r="K12232" s="83">
        <f>pro[[#This Row],[Profit]]/pro[[#This Row],[Revenue]]</f>
        <v>0.41517535978512504</v>
      </c>
      <c r="L12232" s="56">
        <f t="shared" si="191"/>
        <v>11</v>
      </c>
      <c r="M12232" s="82" t="str">
        <f>"Q"&amp;" "&amp;VLOOKUP(pro[[#This Row],[Period]],Mapping!A:B,2,0)</f>
        <v>Q 4</v>
      </c>
      <c r="N12232"/>
    </row>
    <row r="12233" spans="1:14" ht="14.25" x14ac:dyDescent="0.2">
      <c r="A12233" s="44" t="s">
        <v>34</v>
      </c>
      <c r="B12233" s="44" t="s">
        <v>32</v>
      </c>
      <c r="C12233" s="44" t="s">
        <v>57</v>
      </c>
      <c r="D12233" s="43">
        <v>2843.491</v>
      </c>
      <c r="E12233" s="43">
        <v>-745.05199999999991</v>
      </c>
      <c r="F12233" s="45">
        <v>-69130</v>
      </c>
      <c r="G12233" s="45">
        <v>-97890</v>
      </c>
      <c r="H12233" s="45">
        <v>-88010</v>
      </c>
      <c r="I12233" s="55">
        <f>pro[[#This Row],[Admin expenses 3]]+pro[[#This Row],[Admin expenses 2]]+pro[[#This Row],[Admin expenses 1]]+pro[[#This Row],[COGS]]</f>
        <v>-255775.052</v>
      </c>
      <c r="J12233" s="55">
        <f>pro[[#This Row],[Revenue]]+pro[[#This Row],[AdminExp]]</f>
        <v>-252931.56099999999</v>
      </c>
      <c r="K12233" s="83">
        <f>pro[[#This Row],[Profit]]/pro[[#This Row],[Revenue]]</f>
        <v>-88.951067895062792</v>
      </c>
      <c r="L12233" s="56">
        <f t="shared" si="191"/>
        <v>11</v>
      </c>
      <c r="M12233" s="82" t="str">
        <f>"Q"&amp;" "&amp;VLOOKUP(pro[[#This Row],[Period]],Mapping!A:B,2,0)</f>
        <v>Q 4</v>
      </c>
      <c r="N12233"/>
    </row>
    <row r="12234" spans="1:14" ht="14.25" x14ac:dyDescent="0.2">
      <c r="A12234" s="44" t="s">
        <v>34</v>
      </c>
      <c r="B12234" s="44" t="s">
        <v>32</v>
      </c>
      <c r="C12234" s="44" t="s">
        <v>58</v>
      </c>
      <c r="D12234" s="43">
        <v>2584.848</v>
      </c>
      <c r="E12234" s="43">
        <v>-596.49799999999993</v>
      </c>
      <c r="F12234" s="45">
        <v>-103820</v>
      </c>
      <c r="G12234" s="45">
        <v>-83380</v>
      </c>
      <c r="H12234" s="45">
        <v>-99600</v>
      </c>
      <c r="I12234" s="55">
        <f>pro[[#This Row],[Admin expenses 3]]+pro[[#This Row],[Admin expenses 2]]+pro[[#This Row],[Admin expenses 1]]+pro[[#This Row],[COGS]]</f>
        <v>-287396.49800000002</v>
      </c>
      <c r="J12234" s="55">
        <f>pro[[#This Row],[Revenue]]+pro[[#This Row],[AdminExp]]</f>
        <v>-284811.65000000002</v>
      </c>
      <c r="K12234" s="83">
        <f>pro[[#This Row],[Profit]]/pro[[#This Row],[Revenue]]</f>
        <v>-110.18506697492465</v>
      </c>
      <c r="L12234" s="56">
        <f t="shared" si="191"/>
        <v>11</v>
      </c>
      <c r="M12234" s="82" t="str">
        <f>"Q"&amp;" "&amp;VLOOKUP(pro[[#This Row],[Period]],Mapping!A:B,2,0)</f>
        <v>Q 4</v>
      </c>
      <c r="N12234"/>
    </row>
    <row r="12235" spans="1:14" ht="14.25" x14ac:dyDescent="0.2">
      <c r="A12235" s="44" t="s">
        <v>34</v>
      </c>
      <c r="B12235" s="44" t="s">
        <v>32</v>
      </c>
      <c r="C12235" s="44" t="s">
        <v>59</v>
      </c>
      <c r="D12235" s="43">
        <v>162665.51699999999</v>
      </c>
      <c r="E12235" s="43">
        <v>-38304.174999999996</v>
      </c>
      <c r="F12235" s="45">
        <v>-98520</v>
      </c>
      <c r="G12235" s="45">
        <v>-67530</v>
      </c>
      <c r="H12235" s="45">
        <v>-26290</v>
      </c>
      <c r="I12235" s="55">
        <f>pro[[#This Row],[Admin expenses 3]]+pro[[#This Row],[Admin expenses 2]]+pro[[#This Row],[Admin expenses 1]]+pro[[#This Row],[COGS]]</f>
        <v>-230644.17499999999</v>
      </c>
      <c r="J12235" s="55">
        <f>pro[[#This Row],[Revenue]]+pro[[#This Row],[AdminExp]]</f>
        <v>-67978.657999999996</v>
      </c>
      <c r="K12235" s="83">
        <f>pro[[#This Row],[Profit]]/pro[[#This Row],[Revenue]]</f>
        <v>-0.41790453965728952</v>
      </c>
      <c r="L12235" s="56">
        <f t="shared" si="191"/>
        <v>11</v>
      </c>
      <c r="M12235" s="82" t="str">
        <f>"Q"&amp;" "&amp;VLOOKUP(pro[[#This Row],[Period]],Mapping!A:B,2,0)</f>
        <v>Q 4</v>
      </c>
      <c r="N12235"/>
    </row>
    <row r="12236" spans="1:14" ht="14.25" x14ac:dyDescent="0.2">
      <c r="A12236" s="44" t="s">
        <v>34</v>
      </c>
      <c r="B12236" s="44" t="s">
        <v>32</v>
      </c>
      <c r="C12236" s="44" t="s">
        <v>60</v>
      </c>
      <c r="D12236" s="43">
        <v>340384.70899999997</v>
      </c>
      <c r="E12236" s="43">
        <v>-66364.570999999996</v>
      </c>
      <c r="F12236" s="45">
        <v>-97650</v>
      </c>
      <c r="G12236" s="45">
        <v>-87060</v>
      </c>
      <c r="H12236" s="45">
        <v>-15970</v>
      </c>
      <c r="I12236" s="55">
        <f>pro[[#This Row],[Admin expenses 3]]+pro[[#This Row],[Admin expenses 2]]+pro[[#This Row],[Admin expenses 1]]+pro[[#This Row],[COGS]]</f>
        <v>-267044.571</v>
      </c>
      <c r="J12236" s="55">
        <f>pro[[#This Row],[Revenue]]+pro[[#This Row],[AdminExp]]</f>
        <v>73340.137999999977</v>
      </c>
      <c r="K12236" s="83">
        <f>pro[[#This Row],[Profit]]/pro[[#This Row],[Revenue]]</f>
        <v>0.21546249305811202</v>
      </c>
      <c r="L12236" s="56">
        <f t="shared" si="191"/>
        <v>11</v>
      </c>
      <c r="M12236" s="82" t="str">
        <f>"Q"&amp;" "&amp;VLOOKUP(pro[[#This Row],[Period]],Mapping!A:B,2,0)</f>
        <v>Q 4</v>
      </c>
      <c r="N12236"/>
    </row>
    <row r="12237" spans="1:14" ht="14.25" x14ac:dyDescent="0.2">
      <c r="A12237" s="44" t="s">
        <v>34</v>
      </c>
      <c r="B12237" s="44" t="s">
        <v>32</v>
      </c>
      <c r="C12237" s="44" t="s">
        <v>57</v>
      </c>
      <c r="D12237" s="43">
        <v>80851.553999999989</v>
      </c>
      <c r="E12237" s="43">
        <v>-45511.459000000003</v>
      </c>
      <c r="F12237" s="45">
        <v>-103820</v>
      </c>
      <c r="G12237" s="45">
        <v>-68340</v>
      </c>
      <c r="H12237" s="45">
        <v>-105740</v>
      </c>
      <c r="I12237" s="55">
        <f>pro[[#This Row],[Admin expenses 3]]+pro[[#This Row],[Admin expenses 2]]+pro[[#This Row],[Admin expenses 1]]+pro[[#This Row],[COGS]]</f>
        <v>-323411.45900000003</v>
      </c>
      <c r="J12237" s="55">
        <f>pro[[#This Row],[Revenue]]+pro[[#This Row],[AdminExp]]</f>
        <v>-242559.90500000003</v>
      </c>
      <c r="K12237" s="83">
        <f>pro[[#This Row],[Profit]]/pro[[#This Row],[Revenue]]</f>
        <v>-3.0000648472384346</v>
      </c>
      <c r="L12237" s="56">
        <f t="shared" si="191"/>
        <v>11</v>
      </c>
      <c r="M12237" s="82" t="str">
        <f>"Q"&amp;" "&amp;VLOOKUP(pro[[#This Row],[Period]],Mapping!A:B,2,0)</f>
        <v>Q 4</v>
      </c>
      <c r="N12237"/>
    </row>
    <row r="12238" spans="1:14" ht="14.25" x14ac:dyDescent="0.2">
      <c r="A12238" s="44" t="s">
        <v>34</v>
      </c>
      <c r="B12238" s="44" t="s">
        <v>32</v>
      </c>
      <c r="C12238" s="44" t="s">
        <v>58</v>
      </c>
      <c r="D12238" s="43">
        <v>147534.43599999999</v>
      </c>
      <c r="E12238" s="43">
        <v>-33346.466999999997</v>
      </c>
      <c r="F12238" s="45">
        <v>-30660</v>
      </c>
      <c r="G12238" s="45">
        <v>-80590</v>
      </c>
      <c r="H12238" s="45">
        <v>-89520</v>
      </c>
      <c r="I12238" s="55">
        <f>pro[[#This Row],[Admin expenses 3]]+pro[[#This Row],[Admin expenses 2]]+pro[[#This Row],[Admin expenses 1]]+pro[[#This Row],[COGS]]</f>
        <v>-234116.467</v>
      </c>
      <c r="J12238" s="55">
        <f>pro[[#This Row],[Revenue]]+pro[[#This Row],[AdminExp]]</f>
        <v>-86582.031000000017</v>
      </c>
      <c r="K12238" s="83">
        <f>pro[[#This Row],[Profit]]/pro[[#This Row],[Revenue]]</f>
        <v>-0.58685980946170446</v>
      </c>
      <c r="L12238" s="56">
        <f t="shared" si="191"/>
        <v>11</v>
      </c>
      <c r="M12238" s="82" t="str">
        <f>"Q"&amp;" "&amp;VLOOKUP(pro[[#This Row],[Period]],Mapping!A:B,2,0)</f>
        <v>Q 4</v>
      </c>
      <c r="N12238"/>
    </row>
    <row r="12239" spans="1:14" ht="14.25" x14ac:dyDescent="0.2">
      <c r="A12239" s="44" t="s">
        <v>34</v>
      </c>
      <c r="B12239" s="44" t="s">
        <v>32</v>
      </c>
      <c r="C12239" s="44" t="s">
        <v>59</v>
      </c>
      <c r="D12239" s="43">
        <v>42706.873999999996</v>
      </c>
      <c r="E12239" s="43">
        <v>-41553.924999999996</v>
      </c>
      <c r="F12239" s="45">
        <v>-100410</v>
      </c>
      <c r="G12239" s="45">
        <v>-47290</v>
      </c>
      <c r="H12239" s="45">
        <v>-93230</v>
      </c>
      <c r="I12239" s="55">
        <f>pro[[#This Row],[Admin expenses 3]]+pro[[#This Row],[Admin expenses 2]]+pro[[#This Row],[Admin expenses 1]]+pro[[#This Row],[COGS]]</f>
        <v>-282483.92499999999</v>
      </c>
      <c r="J12239" s="55">
        <f>pro[[#This Row],[Revenue]]+pro[[#This Row],[AdminExp]]</f>
        <v>-239777.05099999998</v>
      </c>
      <c r="K12239" s="83">
        <f>pro[[#This Row],[Profit]]/pro[[#This Row],[Revenue]]</f>
        <v>-5.6144837713947409</v>
      </c>
      <c r="L12239" s="56">
        <f t="shared" si="191"/>
        <v>11</v>
      </c>
      <c r="M12239" s="82" t="str">
        <f>"Q"&amp;" "&amp;VLOOKUP(pro[[#This Row],[Period]],Mapping!A:B,2,0)</f>
        <v>Q 4</v>
      </c>
      <c r="N12239"/>
    </row>
    <row r="12240" spans="1:14" ht="14.25" x14ac:dyDescent="0.2">
      <c r="A12240" s="44" t="s">
        <v>34</v>
      </c>
      <c r="B12240" s="44" t="s">
        <v>32</v>
      </c>
      <c r="C12240" s="44" t="s">
        <v>60</v>
      </c>
      <c r="D12240" s="43">
        <v>63238.601999999999</v>
      </c>
      <c r="E12240" s="43">
        <v>-67234.474999999991</v>
      </c>
      <c r="F12240" s="45">
        <v>-35680</v>
      </c>
      <c r="G12240" s="45">
        <v>-15730</v>
      </c>
      <c r="H12240" s="45">
        <v>-74980</v>
      </c>
      <c r="I12240" s="55">
        <f>pro[[#This Row],[Admin expenses 3]]+pro[[#This Row],[Admin expenses 2]]+pro[[#This Row],[Admin expenses 1]]+pro[[#This Row],[COGS]]</f>
        <v>-193624.47499999998</v>
      </c>
      <c r="J12240" s="55">
        <f>pro[[#This Row],[Revenue]]+pro[[#This Row],[AdminExp]]</f>
        <v>-130385.87299999998</v>
      </c>
      <c r="K12240" s="83">
        <f>pro[[#This Row],[Profit]]/pro[[#This Row],[Revenue]]</f>
        <v>-2.0618082765333741</v>
      </c>
      <c r="L12240" s="56">
        <f t="shared" si="191"/>
        <v>11</v>
      </c>
      <c r="M12240" s="82" t="str">
        <f>"Q"&amp;" "&amp;VLOOKUP(pro[[#This Row],[Period]],Mapping!A:B,2,0)</f>
        <v>Q 4</v>
      </c>
      <c r="N12240"/>
    </row>
    <row r="12241" spans="1:14" ht="14.25" x14ac:dyDescent="0.2">
      <c r="A12241" s="44" t="s">
        <v>34</v>
      </c>
      <c r="B12241" s="44" t="s">
        <v>32</v>
      </c>
      <c r="C12241" s="44" t="s">
        <v>57</v>
      </c>
      <c r="D12241" s="43">
        <v>14254.492</v>
      </c>
      <c r="E12241" s="43">
        <v>-6549.9070000000002</v>
      </c>
      <c r="F12241" s="45">
        <v>-28410</v>
      </c>
      <c r="G12241" s="45">
        <v>-107280</v>
      </c>
      <c r="H12241" s="45">
        <v>-47790</v>
      </c>
      <c r="I12241" s="55">
        <f>pro[[#This Row],[Admin expenses 3]]+pro[[#This Row],[Admin expenses 2]]+pro[[#This Row],[Admin expenses 1]]+pro[[#This Row],[COGS]]</f>
        <v>-190029.90700000001</v>
      </c>
      <c r="J12241" s="55">
        <f>pro[[#This Row],[Revenue]]+pro[[#This Row],[AdminExp]]</f>
        <v>-175775.41500000001</v>
      </c>
      <c r="K12241" s="83">
        <f>pro[[#This Row],[Profit]]/pro[[#This Row],[Revenue]]</f>
        <v>-12.331229692366449</v>
      </c>
      <c r="L12241" s="56">
        <f t="shared" si="191"/>
        <v>11</v>
      </c>
      <c r="M12241" s="82" t="str">
        <f>"Q"&amp;" "&amp;VLOOKUP(pro[[#This Row],[Period]],Mapping!A:B,2,0)</f>
        <v>Q 4</v>
      </c>
      <c r="N12241"/>
    </row>
    <row r="12242" spans="1:14" ht="14.25" x14ac:dyDescent="0.2">
      <c r="A12242" s="44" t="s">
        <v>34</v>
      </c>
      <c r="B12242" s="44" t="s">
        <v>32</v>
      </c>
      <c r="C12242" s="44" t="s">
        <v>57</v>
      </c>
      <c r="D12242" s="43">
        <v>100838.42300000001</v>
      </c>
      <c r="E12242" s="43">
        <v>-42019.648999999998</v>
      </c>
      <c r="F12242" s="45">
        <v>-98780</v>
      </c>
      <c r="G12242" s="45">
        <v>-91600</v>
      </c>
      <c r="H12242" s="45">
        <v>-84230</v>
      </c>
      <c r="I12242" s="55">
        <f>pro[[#This Row],[Admin expenses 3]]+pro[[#This Row],[Admin expenses 2]]+pro[[#This Row],[Admin expenses 1]]+pro[[#This Row],[COGS]]</f>
        <v>-316629.64899999998</v>
      </c>
      <c r="J12242" s="55">
        <f>pro[[#This Row],[Revenue]]+pro[[#This Row],[AdminExp]]</f>
        <v>-215791.22599999997</v>
      </c>
      <c r="K12242" s="83">
        <f>pro[[#This Row],[Profit]]/pro[[#This Row],[Revenue]]</f>
        <v>-2.1399702571707211</v>
      </c>
      <c r="L12242" s="56">
        <f t="shared" si="191"/>
        <v>11</v>
      </c>
      <c r="M12242" s="82" t="str">
        <f>"Q"&amp;" "&amp;VLOOKUP(pro[[#This Row],[Period]],Mapping!A:B,2,0)</f>
        <v>Q 4</v>
      </c>
      <c r="N12242"/>
    </row>
    <row r="12243" spans="1:14" ht="14.25" x14ac:dyDescent="0.2">
      <c r="A12243" s="44" t="s">
        <v>34</v>
      </c>
      <c r="B12243" s="44" t="s">
        <v>32</v>
      </c>
      <c r="C12243" s="44" t="s">
        <v>58</v>
      </c>
      <c r="D12243" s="43">
        <v>3409621.4599999995</v>
      </c>
      <c r="E12243" s="43">
        <v>-168486.08</v>
      </c>
      <c r="F12243" s="45">
        <v>-106610</v>
      </c>
      <c r="G12243" s="45">
        <v>-100190</v>
      </c>
      <c r="H12243" s="45">
        <v>-34030</v>
      </c>
      <c r="I12243" s="55">
        <f>pro[[#This Row],[Admin expenses 3]]+pro[[#This Row],[Admin expenses 2]]+pro[[#This Row],[Admin expenses 1]]+pro[[#This Row],[COGS]]</f>
        <v>-409316.07999999996</v>
      </c>
      <c r="J12243" s="55">
        <f>pro[[#This Row],[Revenue]]+pro[[#This Row],[AdminExp]]</f>
        <v>3000305.3799999994</v>
      </c>
      <c r="K12243" s="83">
        <f>pro[[#This Row],[Profit]]/pro[[#This Row],[Revenue]]</f>
        <v>0.87995263263036827</v>
      </c>
      <c r="L12243" s="56">
        <f t="shared" si="191"/>
        <v>11</v>
      </c>
      <c r="M12243" s="82" t="str">
        <f>"Q"&amp;" "&amp;VLOOKUP(pro[[#This Row],[Period]],Mapping!A:B,2,0)</f>
        <v>Q 4</v>
      </c>
      <c r="N12243"/>
    </row>
    <row r="12244" spans="1:14" ht="14.25" x14ac:dyDescent="0.2">
      <c r="A12244" s="44" t="s">
        <v>34</v>
      </c>
      <c r="B12244" s="44" t="s">
        <v>32</v>
      </c>
      <c r="C12244" s="44" t="s">
        <v>59</v>
      </c>
      <c r="D12244" s="43">
        <v>105581.644</v>
      </c>
      <c r="E12244" s="43">
        <v>-37567.816999999995</v>
      </c>
      <c r="F12244" s="45">
        <v>-92220</v>
      </c>
      <c r="G12244" s="45">
        <v>-18920</v>
      </c>
      <c r="H12244" s="45">
        <v>-88750</v>
      </c>
      <c r="I12244" s="55">
        <f>pro[[#This Row],[Admin expenses 3]]+pro[[#This Row],[Admin expenses 2]]+pro[[#This Row],[Admin expenses 1]]+pro[[#This Row],[COGS]]</f>
        <v>-237457.81699999998</v>
      </c>
      <c r="J12244" s="55">
        <f>pro[[#This Row],[Revenue]]+pro[[#This Row],[AdminExp]]</f>
        <v>-131876.17299999998</v>
      </c>
      <c r="K12244" s="83">
        <f>pro[[#This Row],[Profit]]/pro[[#This Row],[Revenue]]</f>
        <v>-1.2490445119418674</v>
      </c>
      <c r="L12244" s="56">
        <f t="shared" si="191"/>
        <v>11</v>
      </c>
      <c r="M12244" s="82" t="str">
        <f>"Q"&amp;" "&amp;VLOOKUP(pro[[#This Row],[Period]],Mapping!A:B,2,0)</f>
        <v>Q 4</v>
      </c>
      <c r="N12244"/>
    </row>
    <row r="12245" spans="1:14" ht="14.25" x14ac:dyDescent="0.2">
      <c r="A12245" s="44" t="s">
        <v>34</v>
      </c>
      <c r="B12245" s="44" t="s">
        <v>32</v>
      </c>
      <c r="C12245" s="44" t="s">
        <v>57</v>
      </c>
      <c r="D12245" s="43">
        <v>42820.420999999995</v>
      </c>
      <c r="E12245" s="43">
        <v>-13335.475999999999</v>
      </c>
      <c r="F12245" s="45">
        <v>-52210</v>
      </c>
      <c r="G12245" s="45">
        <v>-86890</v>
      </c>
      <c r="H12245" s="45">
        <v>-77060</v>
      </c>
      <c r="I12245" s="55">
        <f>pro[[#This Row],[Admin expenses 3]]+pro[[#This Row],[Admin expenses 2]]+pro[[#This Row],[Admin expenses 1]]+pro[[#This Row],[COGS]]</f>
        <v>-229495.476</v>
      </c>
      <c r="J12245" s="55">
        <f>pro[[#This Row],[Revenue]]+pro[[#This Row],[AdminExp]]</f>
        <v>-186675.05499999999</v>
      </c>
      <c r="K12245" s="83">
        <f>pro[[#This Row],[Profit]]/pro[[#This Row],[Revenue]]</f>
        <v>-4.3594866804322177</v>
      </c>
      <c r="L12245" s="56">
        <f t="shared" si="191"/>
        <v>11</v>
      </c>
      <c r="M12245" s="82" t="str">
        <f>"Q"&amp;" "&amp;VLOOKUP(pro[[#This Row],[Period]],Mapping!A:B,2,0)</f>
        <v>Q 4</v>
      </c>
      <c r="N12245"/>
    </row>
    <row r="12246" spans="1:14" ht="14.25" x14ac:dyDescent="0.2">
      <c r="A12246" s="44" t="s">
        <v>34</v>
      </c>
      <c r="B12246" s="44" t="s">
        <v>32</v>
      </c>
      <c r="C12246" s="44" t="s">
        <v>58</v>
      </c>
      <c r="D12246" s="43">
        <v>59797.758999999991</v>
      </c>
      <c r="E12246" s="43">
        <v>-4379.2979999999998</v>
      </c>
      <c r="F12246" s="45">
        <v>-68490</v>
      </c>
      <c r="G12246" s="45">
        <v>-39870</v>
      </c>
      <c r="H12246" s="45">
        <v>-76770</v>
      </c>
      <c r="I12246" s="55">
        <f>pro[[#This Row],[Admin expenses 3]]+pro[[#This Row],[Admin expenses 2]]+pro[[#This Row],[Admin expenses 1]]+pro[[#This Row],[COGS]]</f>
        <v>-189509.29800000001</v>
      </c>
      <c r="J12246" s="55">
        <f>pro[[#This Row],[Revenue]]+pro[[#This Row],[AdminExp]]</f>
        <v>-129711.53900000002</v>
      </c>
      <c r="K12246" s="83">
        <f>pro[[#This Row],[Profit]]/pro[[#This Row],[Revenue]]</f>
        <v>-2.1691705704222133</v>
      </c>
      <c r="L12246" s="56">
        <f t="shared" si="191"/>
        <v>11</v>
      </c>
      <c r="M12246" s="82" t="str">
        <f>"Q"&amp;" "&amp;VLOOKUP(pro[[#This Row],[Period]],Mapping!A:B,2,0)</f>
        <v>Q 4</v>
      </c>
      <c r="N12246"/>
    </row>
    <row r="12247" spans="1:14" ht="14.25" x14ac:dyDescent="0.2">
      <c r="A12247" s="44" t="s">
        <v>34</v>
      </c>
      <c r="B12247" s="44" t="s">
        <v>32</v>
      </c>
      <c r="C12247" s="44" t="s">
        <v>59</v>
      </c>
      <c r="D12247" s="43">
        <v>84230.20199999999</v>
      </c>
      <c r="E12247" s="43">
        <v>-15849.33</v>
      </c>
      <c r="F12247" s="45">
        <v>-86940</v>
      </c>
      <c r="G12247" s="45">
        <v>-65110</v>
      </c>
      <c r="H12247" s="45">
        <v>-67650</v>
      </c>
      <c r="I12247" s="55">
        <f>pro[[#This Row],[Admin expenses 3]]+pro[[#This Row],[Admin expenses 2]]+pro[[#This Row],[Admin expenses 1]]+pro[[#This Row],[COGS]]</f>
        <v>-235549.33</v>
      </c>
      <c r="J12247" s="55">
        <f>pro[[#This Row],[Revenue]]+pro[[#This Row],[AdminExp]]</f>
        <v>-151319.128</v>
      </c>
      <c r="K12247" s="83">
        <f>pro[[#This Row],[Profit]]/pro[[#This Row],[Revenue]]</f>
        <v>-1.7964948962131186</v>
      </c>
      <c r="L12247" s="56">
        <f t="shared" si="191"/>
        <v>11</v>
      </c>
      <c r="M12247" s="82" t="str">
        <f>"Q"&amp;" "&amp;VLOOKUP(pro[[#This Row],[Period]],Mapping!A:B,2,0)</f>
        <v>Q 4</v>
      </c>
      <c r="N12247"/>
    </row>
    <row r="12248" spans="1:14" ht="14.25" x14ac:dyDescent="0.2">
      <c r="A12248" s="44" t="s">
        <v>34</v>
      </c>
      <c r="B12248" s="44" t="s">
        <v>32</v>
      </c>
      <c r="C12248" s="44" t="s">
        <v>57</v>
      </c>
      <c r="D12248" s="43">
        <v>116956.87499999999</v>
      </c>
      <c r="E12248" s="43">
        <v>-27857.256000000001</v>
      </c>
      <c r="F12248" s="45">
        <v>-91050</v>
      </c>
      <c r="G12248" s="45">
        <v>-12600</v>
      </c>
      <c r="H12248" s="45">
        <v>-55870</v>
      </c>
      <c r="I12248" s="55">
        <f>pro[[#This Row],[Admin expenses 3]]+pro[[#This Row],[Admin expenses 2]]+pro[[#This Row],[Admin expenses 1]]+pro[[#This Row],[COGS]]</f>
        <v>-187377.25599999999</v>
      </c>
      <c r="J12248" s="55">
        <f>pro[[#This Row],[Revenue]]+pro[[#This Row],[AdminExp]]</f>
        <v>-70420.381000000008</v>
      </c>
      <c r="K12248" s="83">
        <f>pro[[#This Row],[Profit]]/pro[[#This Row],[Revenue]]</f>
        <v>-0.60210552821285634</v>
      </c>
      <c r="L12248" s="56">
        <f t="shared" si="191"/>
        <v>11</v>
      </c>
      <c r="M12248" s="82" t="str">
        <f>"Q"&amp;" "&amp;VLOOKUP(pro[[#This Row],[Period]],Mapping!A:B,2,0)</f>
        <v>Q 4</v>
      </c>
      <c r="N12248"/>
    </row>
    <row r="12249" spans="1:14" ht="14.25" x14ac:dyDescent="0.2">
      <c r="A12249" s="44" t="s">
        <v>34</v>
      </c>
      <c r="B12249" s="44" t="s">
        <v>32</v>
      </c>
      <c r="C12249" s="44" t="s">
        <v>58</v>
      </c>
      <c r="D12249" s="43">
        <v>18289.473999999998</v>
      </c>
      <c r="E12249" s="43">
        <v>-5189.1139999999996</v>
      </c>
      <c r="F12249" s="45">
        <v>-105780</v>
      </c>
      <c r="G12249" s="45">
        <v>-25270</v>
      </c>
      <c r="H12249" s="45">
        <v>-38120</v>
      </c>
      <c r="I12249" s="55">
        <f>pro[[#This Row],[Admin expenses 3]]+pro[[#This Row],[Admin expenses 2]]+pro[[#This Row],[Admin expenses 1]]+pro[[#This Row],[COGS]]</f>
        <v>-174359.114</v>
      </c>
      <c r="J12249" s="55">
        <f>pro[[#This Row],[Revenue]]+pro[[#This Row],[AdminExp]]</f>
        <v>-156069.64000000001</v>
      </c>
      <c r="K12249" s="83">
        <f>pro[[#This Row],[Profit]]/pro[[#This Row],[Revenue]]</f>
        <v>-8.5333039102163362</v>
      </c>
      <c r="L12249" s="56">
        <f t="shared" si="191"/>
        <v>11</v>
      </c>
      <c r="M12249" s="82" t="str">
        <f>"Q"&amp;" "&amp;VLOOKUP(pro[[#This Row],[Period]],Mapping!A:B,2,0)</f>
        <v>Q 4</v>
      </c>
      <c r="N12249"/>
    </row>
    <row r="12250" spans="1:14" ht="14.25" x14ac:dyDescent="0.2">
      <c r="A12250" s="44" t="s">
        <v>34</v>
      </c>
      <c r="B12250" s="44" t="s">
        <v>32</v>
      </c>
      <c r="C12250" s="44" t="s">
        <v>59</v>
      </c>
      <c r="D12250" s="43">
        <v>6582.6039999999994</v>
      </c>
      <c r="E12250" s="43">
        <v>-1304.94</v>
      </c>
      <c r="F12250" s="45">
        <v>-98030</v>
      </c>
      <c r="G12250" s="45">
        <v>-47600</v>
      </c>
      <c r="H12250" s="45">
        <v>-106390</v>
      </c>
      <c r="I12250" s="55">
        <f>pro[[#This Row],[Admin expenses 3]]+pro[[#This Row],[Admin expenses 2]]+pro[[#This Row],[Admin expenses 1]]+pro[[#This Row],[COGS]]</f>
        <v>-253324.94</v>
      </c>
      <c r="J12250" s="55">
        <f>pro[[#This Row],[Revenue]]+pro[[#This Row],[AdminExp]]</f>
        <v>-246742.33600000001</v>
      </c>
      <c r="K12250" s="83">
        <f>pro[[#This Row],[Profit]]/pro[[#This Row],[Revenue]]</f>
        <v>-37.48400116428089</v>
      </c>
      <c r="L12250" s="56">
        <f t="shared" si="191"/>
        <v>11</v>
      </c>
      <c r="M12250" s="82" t="str">
        <f>"Q"&amp;" "&amp;VLOOKUP(pro[[#This Row],[Period]],Mapping!A:B,2,0)</f>
        <v>Q 4</v>
      </c>
      <c r="N12250"/>
    </row>
    <row r="12251" spans="1:14" ht="14.25" x14ac:dyDescent="0.2">
      <c r="A12251" s="44" t="s">
        <v>34</v>
      </c>
      <c r="B12251" s="44" t="s">
        <v>32</v>
      </c>
      <c r="C12251" s="44" t="s">
        <v>57</v>
      </c>
      <c r="D12251" s="43">
        <v>10128.726999999999</v>
      </c>
      <c r="E12251" s="43">
        <v>-11477.227999999999</v>
      </c>
      <c r="F12251" s="45">
        <v>-88690</v>
      </c>
      <c r="G12251" s="45">
        <v>-96460</v>
      </c>
      <c r="H12251" s="45">
        <v>-73750</v>
      </c>
      <c r="I12251" s="55">
        <f>pro[[#This Row],[Admin expenses 3]]+pro[[#This Row],[Admin expenses 2]]+pro[[#This Row],[Admin expenses 1]]+pro[[#This Row],[COGS]]</f>
        <v>-270377.228</v>
      </c>
      <c r="J12251" s="55">
        <f>pro[[#This Row],[Revenue]]+pro[[#This Row],[AdminExp]]</f>
        <v>-260248.50099999999</v>
      </c>
      <c r="K12251" s="83">
        <f>pro[[#This Row],[Profit]]/pro[[#This Row],[Revenue]]</f>
        <v>-25.694097688682895</v>
      </c>
      <c r="L12251" s="56">
        <f t="shared" si="191"/>
        <v>11</v>
      </c>
      <c r="M12251" s="82" t="str">
        <f>"Q"&amp;" "&amp;VLOOKUP(pro[[#This Row],[Period]],Mapping!A:B,2,0)</f>
        <v>Q 4</v>
      </c>
      <c r="N12251"/>
    </row>
    <row r="12252" spans="1:14" ht="14.25" x14ac:dyDescent="0.2">
      <c r="A12252" s="44" t="s">
        <v>34</v>
      </c>
      <c r="B12252" s="44" t="s">
        <v>32</v>
      </c>
      <c r="C12252" s="44" t="s">
        <v>57</v>
      </c>
      <c r="D12252" s="43">
        <v>88902.547999999995</v>
      </c>
      <c r="E12252" s="43">
        <v>-15068.444999999998</v>
      </c>
      <c r="F12252" s="45">
        <v>-94250</v>
      </c>
      <c r="G12252" s="45">
        <v>-108460</v>
      </c>
      <c r="H12252" s="45">
        <v>-46280</v>
      </c>
      <c r="I12252" s="55">
        <f>pro[[#This Row],[Admin expenses 3]]+pro[[#This Row],[Admin expenses 2]]+pro[[#This Row],[Admin expenses 1]]+pro[[#This Row],[COGS]]</f>
        <v>-264058.44500000001</v>
      </c>
      <c r="J12252" s="55">
        <f>pro[[#This Row],[Revenue]]+pro[[#This Row],[AdminExp]]</f>
        <v>-175155.897</v>
      </c>
      <c r="K12252" s="83">
        <f>pro[[#This Row],[Profit]]/pro[[#This Row],[Revenue]]</f>
        <v>-1.9702010902994591</v>
      </c>
      <c r="L12252" s="56">
        <f t="shared" si="191"/>
        <v>11</v>
      </c>
      <c r="M12252" s="82" t="str">
        <f>"Q"&amp;" "&amp;VLOOKUP(pro[[#This Row],[Period]],Mapping!A:B,2,0)</f>
        <v>Q 4</v>
      </c>
      <c r="N12252"/>
    </row>
    <row r="12253" spans="1:14" ht="14.25" x14ac:dyDescent="0.2">
      <c r="A12253" s="44" t="s">
        <v>34</v>
      </c>
      <c r="B12253" s="44" t="s">
        <v>32</v>
      </c>
      <c r="C12253" s="44" t="s">
        <v>57</v>
      </c>
      <c r="D12253" s="43">
        <v>5086.2349999999997</v>
      </c>
      <c r="E12253" s="43">
        <v>-4180.5959999999995</v>
      </c>
      <c r="F12253" s="45">
        <v>-33000</v>
      </c>
      <c r="G12253" s="45">
        <v>-19330</v>
      </c>
      <c r="H12253" s="45">
        <v>-80660</v>
      </c>
      <c r="I12253" s="55">
        <f>pro[[#This Row],[Admin expenses 3]]+pro[[#This Row],[Admin expenses 2]]+pro[[#This Row],[Admin expenses 1]]+pro[[#This Row],[COGS]]</f>
        <v>-137170.59599999999</v>
      </c>
      <c r="J12253" s="55">
        <f>pro[[#This Row],[Revenue]]+pro[[#This Row],[AdminExp]]</f>
        <v>-132084.361</v>
      </c>
      <c r="K12253" s="83">
        <f>pro[[#This Row],[Profit]]/pro[[#This Row],[Revenue]]</f>
        <v>-25.968985113743273</v>
      </c>
      <c r="L12253" s="56">
        <f t="shared" si="191"/>
        <v>11</v>
      </c>
      <c r="M12253" s="82" t="str">
        <f>"Q"&amp;" "&amp;VLOOKUP(pro[[#This Row],[Period]],Mapping!A:B,2,0)</f>
        <v>Q 4</v>
      </c>
      <c r="N12253"/>
    </row>
    <row r="12254" spans="1:14" ht="14.25" x14ac:dyDescent="0.2">
      <c r="A12254" s="44" t="s">
        <v>34</v>
      </c>
      <c r="B12254" s="44" t="s">
        <v>32</v>
      </c>
      <c r="C12254" s="44" t="s">
        <v>57</v>
      </c>
      <c r="D12254" s="43">
        <v>133608.66399999999</v>
      </c>
      <c r="E12254" s="43">
        <v>-42396.633999999998</v>
      </c>
      <c r="F12254" s="45">
        <v>-58590</v>
      </c>
      <c r="G12254" s="45">
        <v>-72180</v>
      </c>
      <c r="H12254" s="45">
        <v>-44630</v>
      </c>
      <c r="I12254" s="55">
        <f>pro[[#This Row],[Admin expenses 3]]+pro[[#This Row],[Admin expenses 2]]+pro[[#This Row],[Admin expenses 1]]+pro[[#This Row],[COGS]]</f>
        <v>-217796.63399999999</v>
      </c>
      <c r="J12254" s="55">
        <f>pro[[#This Row],[Revenue]]+pro[[#This Row],[AdminExp]]</f>
        <v>-84187.97</v>
      </c>
      <c r="K12254" s="83">
        <f>pro[[#This Row],[Profit]]/pro[[#This Row],[Revenue]]</f>
        <v>-0.63010861331567547</v>
      </c>
      <c r="L12254" s="56">
        <f t="shared" si="191"/>
        <v>11</v>
      </c>
      <c r="M12254" s="82" t="str">
        <f>"Q"&amp;" "&amp;VLOOKUP(pro[[#This Row],[Period]],Mapping!A:B,2,0)</f>
        <v>Q 4</v>
      </c>
      <c r="N12254"/>
    </row>
    <row r="12255" spans="1:14" ht="14.25" x14ac:dyDescent="0.2">
      <c r="A12255" s="44" t="s">
        <v>34</v>
      </c>
      <c r="B12255" s="44" t="s">
        <v>32</v>
      </c>
      <c r="C12255" s="44" t="s">
        <v>57</v>
      </c>
      <c r="D12255" s="43">
        <v>3726.4709999999995</v>
      </c>
      <c r="E12255" s="43">
        <v>-5412.8409999999994</v>
      </c>
      <c r="F12255" s="45">
        <v>-82510</v>
      </c>
      <c r="G12255" s="45">
        <v>-91660</v>
      </c>
      <c r="H12255" s="45">
        <v>-50710</v>
      </c>
      <c r="I12255" s="55">
        <f>pro[[#This Row],[Admin expenses 3]]+pro[[#This Row],[Admin expenses 2]]+pro[[#This Row],[Admin expenses 1]]+pro[[#This Row],[COGS]]</f>
        <v>-230292.84099999999</v>
      </c>
      <c r="J12255" s="55">
        <f>pro[[#This Row],[Revenue]]+pro[[#This Row],[AdminExp]]</f>
        <v>-226566.37</v>
      </c>
      <c r="K12255" s="83">
        <f>pro[[#This Row],[Profit]]/pro[[#This Row],[Revenue]]</f>
        <v>-60.799177022979656</v>
      </c>
      <c r="L12255" s="56">
        <f t="shared" si="191"/>
        <v>11</v>
      </c>
      <c r="M12255" s="82" t="str">
        <f>"Q"&amp;" "&amp;VLOOKUP(pro[[#This Row],[Period]],Mapping!A:B,2,0)</f>
        <v>Q 4</v>
      </c>
      <c r="N12255"/>
    </row>
    <row r="12256" spans="1:14" ht="14.25" x14ac:dyDescent="0.2">
      <c r="A12256" s="44" t="s">
        <v>34</v>
      </c>
      <c r="B12256" s="44" t="s">
        <v>32</v>
      </c>
      <c r="C12256" s="44" t="s">
        <v>57</v>
      </c>
      <c r="D12256" s="43">
        <v>24161.766999999996</v>
      </c>
      <c r="E12256" s="43">
        <v>-9907.6460000000006</v>
      </c>
      <c r="F12256" s="45">
        <v>-90150</v>
      </c>
      <c r="G12256" s="45">
        <v>-66530</v>
      </c>
      <c r="H12256" s="45">
        <v>-19460</v>
      </c>
      <c r="I12256" s="55">
        <f>pro[[#This Row],[Admin expenses 3]]+pro[[#This Row],[Admin expenses 2]]+pro[[#This Row],[Admin expenses 1]]+pro[[#This Row],[COGS]]</f>
        <v>-186047.64600000001</v>
      </c>
      <c r="J12256" s="55">
        <f>pro[[#This Row],[Revenue]]+pro[[#This Row],[AdminExp]]</f>
        <v>-161885.87900000002</v>
      </c>
      <c r="K12256" s="83">
        <f>pro[[#This Row],[Profit]]/pro[[#This Row],[Revenue]]</f>
        <v>-6.7000844350498054</v>
      </c>
      <c r="L12256" s="56">
        <f t="shared" si="191"/>
        <v>11</v>
      </c>
      <c r="M12256" s="82" t="str">
        <f>"Q"&amp;" "&amp;VLOOKUP(pro[[#This Row],[Period]],Mapping!A:B,2,0)</f>
        <v>Q 4</v>
      </c>
      <c r="N12256"/>
    </row>
    <row r="12257" spans="1:14" ht="14.25" x14ac:dyDescent="0.2">
      <c r="A12257" s="44" t="s">
        <v>34</v>
      </c>
      <c r="B12257" s="44" t="s">
        <v>32</v>
      </c>
      <c r="C12257" s="44" t="s">
        <v>57</v>
      </c>
      <c r="D12257" s="43">
        <v>866418.72100000002</v>
      </c>
      <c r="E12257" s="43">
        <v>-4766.6219999999994</v>
      </c>
      <c r="F12257" s="45">
        <v>-36810</v>
      </c>
      <c r="G12257" s="45">
        <v>-87250</v>
      </c>
      <c r="H12257" s="45">
        <v>-45450</v>
      </c>
      <c r="I12257" s="55">
        <f>pro[[#This Row],[Admin expenses 3]]+pro[[#This Row],[Admin expenses 2]]+pro[[#This Row],[Admin expenses 1]]+pro[[#This Row],[COGS]]</f>
        <v>-174276.622</v>
      </c>
      <c r="J12257" s="55">
        <f>pro[[#This Row],[Revenue]]+pro[[#This Row],[AdminExp]]</f>
        <v>692142.09900000005</v>
      </c>
      <c r="K12257" s="83">
        <f>pro[[#This Row],[Profit]]/pro[[#This Row],[Revenue]]</f>
        <v>0.79885404392133397</v>
      </c>
      <c r="L12257" s="56">
        <f t="shared" si="191"/>
        <v>11</v>
      </c>
      <c r="M12257" s="82" t="str">
        <f>"Q"&amp;" "&amp;VLOOKUP(pro[[#This Row],[Period]],Mapping!A:B,2,0)</f>
        <v>Q 4</v>
      </c>
      <c r="N12257"/>
    </row>
    <row r="12258" spans="1:14" ht="14.25" x14ac:dyDescent="0.2">
      <c r="A12258" s="44" t="s">
        <v>34</v>
      </c>
      <c r="B12258" s="44" t="s">
        <v>32</v>
      </c>
      <c r="C12258" s="44" t="s">
        <v>57</v>
      </c>
      <c r="D12258" s="43">
        <v>11271.946</v>
      </c>
      <c r="E12258" s="43">
        <v>-945.06999999999982</v>
      </c>
      <c r="F12258" s="45">
        <v>-52090</v>
      </c>
      <c r="G12258" s="45">
        <v>-107510</v>
      </c>
      <c r="H12258" s="45">
        <v>-32150</v>
      </c>
      <c r="I12258" s="55">
        <f>pro[[#This Row],[Admin expenses 3]]+pro[[#This Row],[Admin expenses 2]]+pro[[#This Row],[Admin expenses 1]]+pro[[#This Row],[COGS]]</f>
        <v>-192695.07</v>
      </c>
      <c r="J12258" s="55">
        <f>pro[[#This Row],[Revenue]]+pro[[#This Row],[AdminExp]]</f>
        <v>-181423.12400000001</v>
      </c>
      <c r="K12258" s="83">
        <f>pro[[#This Row],[Profit]]/pro[[#This Row],[Revenue]]</f>
        <v>-16.095102300880434</v>
      </c>
      <c r="L12258" s="56">
        <f t="shared" si="191"/>
        <v>11</v>
      </c>
      <c r="M12258" s="82" t="str">
        <f>"Q"&amp;" "&amp;VLOOKUP(pro[[#This Row],[Period]],Mapping!A:B,2,0)</f>
        <v>Q 4</v>
      </c>
      <c r="N12258"/>
    </row>
    <row r="12259" spans="1:14" ht="14.25" x14ac:dyDescent="0.2">
      <c r="A12259" s="44" t="s">
        <v>34</v>
      </c>
      <c r="B12259" s="44" t="s">
        <v>32</v>
      </c>
      <c r="C12259" s="44" t="s">
        <v>57</v>
      </c>
      <c r="D12259" s="43">
        <v>883060.64699999988</v>
      </c>
      <c r="E12259" s="43">
        <v>-217291.17199999999</v>
      </c>
      <c r="F12259" s="45">
        <v>-19020</v>
      </c>
      <c r="G12259" s="45">
        <v>-37530</v>
      </c>
      <c r="H12259" s="45">
        <v>-102550</v>
      </c>
      <c r="I12259" s="55">
        <f>pro[[#This Row],[Admin expenses 3]]+pro[[#This Row],[Admin expenses 2]]+pro[[#This Row],[Admin expenses 1]]+pro[[#This Row],[COGS]]</f>
        <v>-376391.17200000002</v>
      </c>
      <c r="J12259" s="55">
        <f>pro[[#This Row],[Revenue]]+pro[[#This Row],[AdminExp]]</f>
        <v>506669.47499999986</v>
      </c>
      <c r="K12259" s="83">
        <f>pro[[#This Row],[Profit]]/pro[[#This Row],[Revenue]]</f>
        <v>0.57376520709114998</v>
      </c>
      <c r="L12259" s="56">
        <f t="shared" si="191"/>
        <v>11</v>
      </c>
      <c r="M12259" s="82" t="str">
        <f>"Q"&amp;" "&amp;VLOOKUP(pro[[#This Row],[Period]],Mapping!A:B,2,0)</f>
        <v>Q 4</v>
      </c>
      <c r="N12259"/>
    </row>
    <row r="12260" spans="1:14" ht="14.25" x14ac:dyDescent="0.2">
      <c r="A12260" s="44" t="s">
        <v>34</v>
      </c>
      <c r="B12260" s="44" t="s">
        <v>32</v>
      </c>
      <c r="C12260" s="44" t="s">
        <v>57</v>
      </c>
      <c r="D12260" s="43">
        <v>1004231.0599999999</v>
      </c>
      <c r="E12260" s="43">
        <v>-251786.21999999997</v>
      </c>
      <c r="F12260" s="45">
        <v>-81960</v>
      </c>
      <c r="G12260" s="45">
        <v>-37890</v>
      </c>
      <c r="H12260" s="45">
        <v>-54170</v>
      </c>
      <c r="I12260" s="55">
        <f>pro[[#This Row],[Admin expenses 3]]+pro[[#This Row],[Admin expenses 2]]+pro[[#This Row],[Admin expenses 1]]+pro[[#This Row],[COGS]]</f>
        <v>-425806.22</v>
      </c>
      <c r="J12260" s="55">
        <f>pro[[#This Row],[Revenue]]+pro[[#This Row],[AdminExp]]</f>
        <v>578424.84</v>
      </c>
      <c r="K12260" s="83">
        <f>pro[[#This Row],[Profit]]/pro[[#This Row],[Revenue]]</f>
        <v>0.57598780105447045</v>
      </c>
      <c r="L12260" s="56">
        <f t="shared" si="191"/>
        <v>11</v>
      </c>
      <c r="M12260" s="82" t="str">
        <f>"Q"&amp;" "&amp;VLOOKUP(pro[[#This Row],[Period]],Mapping!A:B,2,0)</f>
        <v>Q 4</v>
      </c>
      <c r="N12260"/>
    </row>
    <row r="12261" spans="1:14" ht="14.25" x14ac:dyDescent="0.2">
      <c r="A12261" s="44" t="s">
        <v>34</v>
      </c>
      <c r="B12261" s="44" t="s">
        <v>32</v>
      </c>
      <c r="C12261" s="44" t="s">
        <v>57</v>
      </c>
      <c r="D12261" s="43">
        <v>1234107.952</v>
      </c>
      <c r="E12261" s="43">
        <v>-21118.831999999999</v>
      </c>
      <c r="F12261" s="45">
        <v>-75020</v>
      </c>
      <c r="G12261" s="45">
        <v>-23270</v>
      </c>
      <c r="H12261" s="45">
        <v>-104850</v>
      </c>
      <c r="I12261" s="55">
        <f>pro[[#This Row],[Admin expenses 3]]+pro[[#This Row],[Admin expenses 2]]+pro[[#This Row],[Admin expenses 1]]+pro[[#This Row],[COGS]]</f>
        <v>-224258.83199999999</v>
      </c>
      <c r="J12261" s="55">
        <f>pro[[#This Row],[Revenue]]+pro[[#This Row],[AdminExp]]</f>
        <v>1009849.1200000001</v>
      </c>
      <c r="K12261" s="83">
        <f>pro[[#This Row],[Profit]]/pro[[#This Row],[Revenue]]</f>
        <v>0.81828264566599285</v>
      </c>
      <c r="L12261" s="56">
        <f t="shared" si="191"/>
        <v>11</v>
      </c>
      <c r="M12261" s="82" t="str">
        <f>"Q"&amp;" "&amp;VLOOKUP(pro[[#This Row],[Period]],Mapping!A:B,2,0)</f>
        <v>Q 4</v>
      </c>
      <c r="N12261"/>
    </row>
    <row r="12262" spans="1:14" ht="14.25" x14ac:dyDescent="0.2">
      <c r="A12262" s="44" t="s">
        <v>34</v>
      </c>
      <c r="B12262" s="44" t="s">
        <v>32</v>
      </c>
      <c r="C12262" s="44" t="s">
        <v>57</v>
      </c>
      <c r="D12262" s="43">
        <v>1817634.8609999998</v>
      </c>
      <c r="E12262" s="43">
        <v>-115292.261</v>
      </c>
      <c r="F12262" s="45">
        <v>-92810</v>
      </c>
      <c r="G12262" s="45">
        <v>-91460</v>
      </c>
      <c r="H12262" s="45">
        <v>-21840</v>
      </c>
      <c r="I12262" s="55">
        <f>pro[[#This Row],[Admin expenses 3]]+pro[[#This Row],[Admin expenses 2]]+pro[[#This Row],[Admin expenses 1]]+pro[[#This Row],[COGS]]</f>
        <v>-321402.261</v>
      </c>
      <c r="J12262" s="55">
        <f>pro[[#This Row],[Revenue]]+pro[[#This Row],[AdminExp]]</f>
        <v>1496232.5999999999</v>
      </c>
      <c r="K12262" s="83">
        <f>pro[[#This Row],[Profit]]/pro[[#This Row],[Revenue]]</f>
        <v>0.82317556298233874</v>
      </c>
      <c r="L12262" s="56">
        <f t="shared" si="191"/>
        <v>11</v>
      </c>
      <c r="M12262" s="82" t="str">
        <f>"Q"&amp;" "&amp;VLOOKUP(pro[[#This Row],[Period]],Mapping!A:B,2,0)</f>
        <v>Q 4</v>
      </c>
      <c r="N12262"/>
    </row>
    <row r="12263" spans="1:14" ht="14.25" x14ac:dyDescent="0.2">
      <c r="A12263" s="44" t="s">
        <v>34</v>
      </c>
      <c r="B12263" s="44" t="s">
        <v>32</v>
      </c>
      <c r="C12263" s="44" t="s">
        <v>57</v>
      </c>
      <c r="D12263" s="43">
        <v>382485.07499999995</v>
      </c>
      <c r="E12263" s="43">
        <v>-79665.23599999999</v>
      </c>
      <c r="F12263" s="45">
        <v>-105730</v>
      </c>
      <c r="G12263" s="45">
        <v>-102850</v>
      </c>
      <c r="H12263" s="45">
        <v>-33560</v>
      </c>
      <c r="I12263" s="55">
        <f>pro[[#This Row],[Admin expenses 3]]+pro[[#This Row],[Admin expenses 2]]+pro[[#This Row],[Admin expenses 1]]+pro[[#This Row],[COGS]]</f>
        <v>-321805.23599999998</v>
      </c>
      <c r="J12263" s="55">
        <f>pro[[#This Row],[Revenue]]+pro[[#This Row],[AdminExp]]</f>
        <v>60679.838999999978</v>
      </c>
      <c r="K12263" s="83">
        <f>pro[[#This Row],[Profit]]/pro[[#This Row],[Revenue]]</f>
        <v>0.1586462922768947</v>
      </c>
      <c r="L12263" s="56">
        <f t="shared" si="191"/>
        <v>11</v>
      </c>
      <c r="M12263" s="82" t="str">
        <f>"Q"&amp;" "&amp;VLOOKUP(pro[[#This Row],[Period]],Mapping!A:B,2,0)</f>
        <v>Q 4</v>
      </c>
      <c r="N12263"/>
    </row>
    <row r="12264" spans="1:14" ht="14.25" x14ac:dyDescent="0.2">
      <c r="A12264" s="44" t="s">
        <v>34</v>
      </c>
      <c r="B12264" s="44" t="s">
        <v>32</v>
      </c>
      <c r="C12264" s="44" t="s">
        <v>57</v>
      </c>
      <c r="D12264" s="43">
        <v>333130.29399999999</v>
      </c>
      <c r="E12264" s="43">
        <v>-258408.04499999995</v>
      </c>
      <c r="F12264" s="45">
        <v>-60880</v>
      </c>
      <c r="G12264" s="45">
        <v>-36290</v>
      </c>
      <c r="H12264" s="45">
        <v>-89980</v>
      </c>
      <c r="I12264" s="55">
        <f>pro[[#This Row],[Admin expenses 3]]+pro[[#This Row],[Admin expenses 2]]+pro[[#This Row],[Admin expenses 1]]+pro[[#This Row],[COGS]]</f>
        <v>-445558.04499999993</v>
      </c>
      <c r="J12264" s="55">
        <f>pro[[#This Row],[Revenue]]+pro[[#This Row],[AdminExp]]</f>
        <v>-112427.75099999993</v>
      </c>
      <c r="K12264" s="83">
        <f>pro[[#This Row],[Profit]]/pro[[#This Row],[Revenue]]</f>
        <v>-0.33748882351720294</v>
      </c>
      <c r="L12264" s="56">
        <f t="shared" si="191"/>
        <v>11</v>
      </c>
      <c r="M12264" s="82" t="str">
        <f>"Q"&amp;" "&amp;VLOOKUP(pro[[#This Row],[Period]],Mapping!A:B,2,0)</f>
        <v>Q 4</v>
      </c>
      <c r="N12264"/>
    </row>
    <row r="12265" spans="1:14" ht="14.25" x14ac:dyDescent="0.2">
      <c r="A12265" s="44" t="s">
        <v>34</v>
      </c>
      <c r="B12265" s="44" t="s">
        <v>24</v>
      </c>
      <c r="C12265" s="44" t="s">
        <v>57</v>
      </c>
      <c r="D12265" s="43">
        <v>454298.36900000001</v>
      </c>
      <c r="E12265" s="43">
        <v>-288924.23699999996</v>
      </c>
      <c r="F12265" s="45">
        <v>-71580</v>
      </c>
      <c r="G12265" s="45">
        <v>-85820</v>
      </c>
      <c r="H12265" s="45">
        <v>-85350</v>
      </c>
      <c r="I12265" s="55">
        <f>pro[[#This Row],[Admin expenses 3]]+pro[[#This Row],[Admin expenses 2]]+pro[[#This Row],[Admin expenses 1]]+pro[[#This Row],[COGS]]</f>
        <v>-531674.23699999996</v>
      </c>
      <c r="J12265" s="55">
        <f>pro[[#This Row],[Revenue]]+pro[[#This Row],[AdminExp]]</f>
        <v>-77375.867999999959</v>
      </c>
      <c r="K12265" s="83">
        <f>pro[[#This Row],[Profit]]/pro[[#This Row],[Revenue]]</f>
        <v>-0.17031949326676971</v>
      </c>
      <c r="L12265" s="56">
        <f t="shared" si="191"/>
        <v>11</v>
      </c>
      <c r="M12265" s="82" t="str">
        <f>"Q"&amp;" "&amp;VLOOKUP(pro[[#This Row],[Period]],Mapping!A:B,2,0)</f>
        <v>Q 4</v>
      </c>
      <c r="N12265"/>
    </row>
    <row r="12266" spans="1:14" ht="14.25" x14ac:dyDescent="0.2">
      <c r="A12266" s="44" t="s">
        <v>34</v>
      </c>
      <c r="B12266" s="44" t="s">
        <v>24</v>
      </c>
      <c r="C12266" s="44" t="s">
        <v>57</v>
      </c>
      <c r="D12266" s="43">
        <v>1545483.9189999998</v>
      </c>
      <c r="E12266" s="43">
        <v>-928105.71699999995</v>
      </c>
      <c r="F12266" s="45">
        <v>-88500</v>
      </c>
      <c r="G12266" s="45">
        <v>-98560</v>
      </c>
      <c r="H12266" s="45">
        <v>-29470</v>
      </c>
      <c r="I12266" s="55">
        <f>pro[[#This Row],[Admin expenses 3]]+pro[[#This Row],[Admin expenses 2]]+pro[[#This Row],[Admin expenses 1]]+pro[[#This Row],[COGS]]</f>
        <v>-1144635.7169999999</v>
      </c>
      <c r="J12266" s="55">
        <f>pro[[#This Row],[Revenue]]+pro[[#This Row],[AdminExp]]</f>
        <v>400848.20199999982</v>
      </c>
      <c r="K12266" s="83">
        <f>pro[[#This Row],[Profit]]/pro[[#This Row],[Revenue]]</f>
        <v>0.25936743635570619</v>
      </c>
      <c r="L12266" s="56">
        <f t="shared" si="191"/>
        <v>11</v>
      </c>
      <c r="M12266" s="82" t="str">
        <f>"Q"&amp;" "&amp;VLOOKUP(pro[[#This Row],[Period]],Mapping!A:B,2,0)</f>
        <v>Q 4</v>
      </c>
      <c r="N12266"/>
    </row>
    <row r="12267" spans="1:14" ht="14.25" x14ac:dyDescent="0.2">
      <c r="A12267" s="44" t="s">
        <v>34</v>
      </c>
      <c r="B12267" s="44" t="s">
        <v>24</v>
      </c>
      <c r="C12267" s="44" t="s">
        <v>57</v>
      </c>
      <c r="D12267" s="43">
        <v>191243.18499999997</v>
      </c>
      <c r="E12267" s="43">
        <v>-28046.290999999997</v>
      </c>
      <c r="F12267" s="45">
        <v>-94730</v>
      </c>
      <c r="G12267" s="45">
        <v>-34960</v>
      </c>
      <c r="H12267" s="45">
        <v>-69180</v>
      </c>
      <c r="I12267" s="55">
        <f>pro[[#This Row],[Admin expenses 3]]+pro[[#This Row],[Admin expenses 2]]+pro[[#This Row],[Admin expenses 1]]+pro[[#This Row],[COGS]]</f>
        <v>-226916.291</v>
      </c>
      <c r="J12267" s="55">
        <f>pro[[#This Row],[Revenue]]+pro[[#This Row],[AdminExp]]</f>
        <v>-35673.106000000029</v>
      </c>
      <c r="K12267" s="83">
        <f>pro[[#This Row],[Profit]]/pro[[#This Row],[Revenue]]</f>
        <v>-0.18653269134792977</v>
      </c>
      <c r="L12267" s="56">
        <f t="shared" si="191"/>
        <v>11</v>
      </c>
      <c r="M12267" s="82" t="str">
        <f>"Q"&amp;" "&amp;VLOOKUP(pro[[#This Row],[Period]],Mapping!A:B,2,0)</f>
        <v>Q 4</v>
      </c>
      <c r="N12267"/>
    </row>
    <row r="12268" spans="1:14" ht="14.25" x14ac:dyDescent="0.2">
      <c r="A12268" s="44" t="s">
        <v>34</v>
      </c>
      <c r="B12268" s="44" t="s">
        <v>24</v>
      </c>
      <c r="C12268" s="44" t="s">
        <v>57</v>
      </c>
      <c r="D12268" s="43">
        <v>599627.49699999997</v>
      </c>
      <c r="E12268" s="43">
        <v>-120531.05399999999</v>
      </c>
      <c r="F12268" s="45">
        <v>-38330</v>
      </c>
      <c r="G12268" s="45">
        <v>-12760</v>
      </c>
      <c r="H12268" s="45">
        <v>-28380</v>
      </c>
      <c r="I12268" s="55">
        <f>pro[[#This Row],[Admin expenses 3]]+pro[[#This Row],[Admin expenses 2]]+pro[[#This Row],[Admin expenses 1]]+pro[[#This Row],[COGS]]</f>
        <v>-200001.054</v>
      </c>
      <c r="J12268" s="55">
        <f>pro[[#This Row],[Revenue]]+pro[[#This Row],[AdminExp]]</f>
        <v>399626.44299999997</v>
      </c>
      <c r="K12268" s="83">
        <f>pro[[#This Row],[Profit]]/pro[[#This Row],[Revenue]]</f>
        <v>0.66645783423771177</v>
      </c>
      <c r="L12268" s="56">
        <f t="shared" si="191"/>
        <v>11</v>
      </c>
      <c r="M12268" s="82" t="str">
        <f>"Q"&amp;" "&amp;VLOOKUP(pro[[#This Row],[Period]],Mapping!A:B,2,0)</f>
        <v>Q 4</v>
      </c>
      <c r="N12268"/>
    </row>
    <row r="12269" spans="1:14" ht="14.25" x14ac:dyDescent="0.2">
      <c r="A12269" s="44" t="s">
        <v>34</v>
      </c>
      <c r="B12269" s="44" t="s">
        <v>24</v>
      </c>
      <c r="C12269" s="44" t="s">
        <v>57</v>
      </c>
      <c r="D12269" s="43">
        <v>1060303.034</v>
      </c>
      <c r="E12269" s="43">
        <v>-316045.02999999997</v>
      </c>
      <c r="F12269" s="45">
        <v>-26880</v>
      </c>
      <c r="G12269" s="45">
        <v>-20500</v>
      </c>
      <c r="H12269" s="45">
        <v>-98600</v>
      </c>
      <c r="I12269" s="55">
        <f>pro[[#This Row],[Admin expenses 3]]+pro[[#This Row],[Admin expenses 2]]+pro[[#This Row],[Admin expenses 1]]+pro[[#This Row],[COGS]]</f>
        <v>-462025.02999999997</v>
      </c>
      <c r="J12269" s="55">
        <f>pro[[#This Row],[Revenue]]+pro[[#This Row],[AdminExp]]</f>
        <v>598278.00399999996</v>
      </c>
      <c r="K12269" s="83">
        <f>pro[[#This Row],[Profit]]/pro[[#This Row],[Revenue]]</f>
        <v>0.56425190234813571</v>
      </c>
      <c r="L12269" s="56">
        <f t="shared" si="191"/>
        <v>11</v>
      </c>
      <c r="M12269" s="82" t="str">
        <f>"Q"&amp;" "&amp;VLOOKUP(pro[[#This Row],[Period]],Mapping!A:B,2,0)</f>
        <v>Q 4</v>
      </c>
      <c r="N12269"/>
    </row>
    <row r="12270" spans="1:14" ht="14.25" x14ac:dyDescent="0.2">
      <c r="A12270" s="44" t="s">
        <v>34</v>
      </c>
      <c r="B12270" s="44" t="s">
        <v>24</v>
      </c>
      <c r="C12270" s="44" t="s">
        <v>57</v>
      </c>
      <c r="D12270" s="43">
        <v>1543632.0619999999</v>
      </c>
      <c r="E12270" s="43">
        <v>-620177.91499999992</v>
      </c>
      <c r="F12270" s="45">
        <v>-56380</v>
      </c>
      <c r="G12270" s="45">
        <v>-83790</v>
      </c>
      <c r="H12270" s="45">
        <v>-54710</v>
      </c>
      <c r="I12270" s="55">
        <f>pro[[#This Row],[Admin expenses 3]]+pro[[#This Row],[Admin expenses 2]]+pro[[#This Row],[Admin expenses 1]]+pro[[#This Row],[COGS]]</f>
        <v>-815057.91499999992</v>
      </c>
      <c r="J12270" s="55">
        <f>pro[[#This Row],[Revenue]]+pro[[#This Row],[AdminExp]]</f>
        <v>728574.147</v>
      </c>
      <c r="K12270" s="83">
        <f>pro[[#This Row],[Profit]]/pro[[#This Row],[Revenue]]</f>
        <v>0.4719869228785169</v>
      </c>
      <c r="L12270" s="56">
        <f t="shared" si="191"/>
        <v>11</v>
      </c>
      <c r="M12270" s="82" t="str">
        <f>"Q"&amp;" "&amp;VLOOKUP(pro[[#This Row],[Period]],Mapping!A:B,2,0)</f>
        <v>Q 4</v>
      </c>
      <c r="N12270"/>
    </row>
    <row r="12271" spans="1:14" ht="14.25" x14ac:dyDescent="0.2">
      <c r="A12271" s="44" t="s">
        <v>34</v>
      </c>
      <c r="B12271" s="44" t="s">
        <v>24</v>
      </c>
      <c r="C12271" s="44" t="s">
        <v>57</v>
      </c>
      <c r="D12271" s="43">
        <v>154746.48699999999</v>
      </c>
      <c r="E12271" s="43">
        <v>-30483.263999999996</v>
      </c>
      <c r="F12271" s="45">
        <v>-95560</v>
      </c>
      <c r="G12271" s="45">
        <v>-67740</v>
      </c>
      <c r="H12271" s="45">
        <v>-96390</v>
      </c>
      <c r="I12271" s="55">
        <f>pro[[#This Row],[Admin expenses 3]]+pro[[#This Row],[Admin expenses 2]]+pro[[#This Row],[Admin expenses 1]]+pro[[#This Row],[COGS]]</f>
        <v>-290173.26399999997</v>
      </c>
      <c r="J12271" s="55">
        <f>pro[[#This Row],[Revenue]]+pro[[#This Row],[AdminExp]]</f>
        <v>-135426.77699999997</v>
      </c>
      <c r="K12271" s="83">
        <f>pro[[#This Row],[Profit]]/pro[[#This Row],[Revenue]]</f>
        <v>-0.87515251315527431</v>
      </c>
      <c r="L12271" s="56">
        <f t="shared" si="191"/>
        <v>11</v>
      </c>
      <c r="M12271" s="82" t="str">
        <f>"Q"&amp;" "&amp;VLOOKUP(pro[[#This Row],[Period]],Mapping!A:B,2,0)</f>
        <v>Q 4</v>
      </c>
      <c r="N12271"/>
    </row>
    <row r="12272" spans="1:14" ht="14.25" x14ac:dyDescent="0.2">
      <c r="A12272" s="44" t="s">
        <v>34</v>
      </c>
      <c r="B12272" s="44" t="s">
        <v>24</v>
      </c>
      <c r="C12272" s="44" t="s">
        <v>57</v>
      </c>
      <c r="D12272" s="43">
        <v>266457.21199999994</v>
      </c>
      <c r="E12272" s="43">
        <v>-51181.689999999995</v>
      </c>
      <c r="F12272" s="45">
        <v>-71600</v>
      </c>
      <c r="G12272" s="45">
        <v>-32890</v>
      </c>
      <c r="H12272" s="45">
        <v>-70820</v>
      </c>
      <c r="I12272" s="55">
        <f>pro[[#This Row],[Admin expenses 3]]+pro[[#This Row],[Admin expenses 2]]+pro[[#This Row],[Admin expenses 1]]+pro[[#This Row],[COGS]]</f>
        <v>-226491.69</v>
      </c>
      <c r="J12272" s="55">
        <f>pro[[#This Row],[Revenue]]+pro[[#This Row],[AdminExp]]</f>
        <v>39965.521999999939</v>
      </c>
      <c r="K12272" s="83">
        <f>pro[[#This Row],[Profit]]/pro[[#This Row],[Revenue]]</f>
        <v>0.14998851673040828</v>
      </c>
      <c r="L12272" s="56">
        <f t="shared" si="191"/>
        <v>11</v>
      </c>
      <c r="M12272" s="82" t="str">
        <f>"Q"&amp;" "&amp;VLOOKUP(pro[[#This Row],[Period]],Mapping!A:B,2,0)</f>
        <v>Q 4</v>
      </c>
      <c r="N12272"/>
    </row>
    <row r="12273" spans="1:14" ht="14.25" x14ac:dyDescent="0.2">
      <c r="A12273" s="44" t="s">
        <v>34</v>
      </c>
      <c r="B12273" s="44" t="s">
        <v>24</v>
      </c>
      <c r="C12273" s="44" t="s">
        <v>57</v>
      </c>
      <c r="D12273" s="43">
        <v>72505.362999999998</v>
      </c>
      <c r="E12273" s="43">
        <v>-19823.733999999997</v>
      </c>
      <c r="F12273" s="45">
        <v>-42700</v>
      </c>
      <c r="G12273" s="45">
        <v>-30660</v>
      </c>
      <c r="H12273" s="45">
        <v>-88770</v>
      </c>
      <c r="I12273" s="55">
        <f>pro[[#This Row],[Admin expenses 3]]+pro[[#This Row],[Admin expenses 2]]+pro[[#This Row],[Admin expenses 1]]+pro[[#This Row],[COGS]]</f>
        <v>-181953.734</v>
      </c>
      <c r="J12273" s="55">
        <f>pro[[#This Row],[Revenue]]+pro[[#This Row],[AdminExp]]</f>
        <v>-109448.371</v>
      </c>
      <c r="K12273" s="83">
        <f>pro[[#This Row],[Profit]]/pro[[#This Row],[Revenue]]</f>
        <v>-1.5095210405332362</v>
      </c>
      <c r="L12273" s="56">
        <f t="shared" si="191"/>
        <v>11</v>
      </c>
      <c r="M12273" s="82" t="str">
        <f>"Q"&amp;" "&amp;VLOOKUP(pro[[#This Row],[Period]],Mapping!A:B,2,0)</f>
        <v>Q 4</v>
      </c>
      <c r="N12273"/>
    </row>
    <row r="12274" spans="1:14" ht="14.25" x14ac:dyDescent="0.2">
      <c r="A12274" s="44" t="s">
        <v>34</v>
      </c>
      <c r="B12274" s="44" t="s">
        <v>24</v>
      </c>
      <c r="C12274" s="44" t="s">
        <v>57</v>
      </c>
      <c r="D12274" s="43">
        <v>36006.032999999996</v>
      </c>
      <c r="E12274" s="43">
        <v>-4805.3179999999993</v>
      </c>
      <c r="F12274" s="45">
        <v>-54050</v>
      </c>
      <c r="G12274" s="45">
        <v>-64070</v>
      </c>
      <c r="H12274" s="45">
        <v>-74640</v>
      </c>
      <c r="I12274" s="55">
        <f>pro[[#This Row],[Admin expenses 3]]+pro[[#This Row],[Admin expenses 2]]+pro[[#This Row],[Admin expenses 1]]+pro[[#This Row],[COGS]]</f>
        <v>-197565.318</v>
      </c>
      <c r="J12274" s="55">
        <f>pro[[#This Row],[Revenue]]+pro[[#This Row],[AdminExp]]</f>
        <v>-161559.285</v>
      </c>
      <c r="K12274" s="83">
        <f>pro[[#This Row],[Profit]]/pro[[#This Row],[Revenue]]</f>
        <v>-4.4870059692496538</v>
      </c>
      <c r="L12274" s="56">
        <f t="shared" si="191"/>
        <v>11</v>
      </c>
      <c r="M12274" s="82" t="str">
        <f>"Q"&amp;" "&amp;VLOOKUP(pro[[#This Row],[Period]],Mapping!A:B,2,0)</f>
        <v>Q 4</v>
      </c>
      <c r="N12274"/>
    </row>
    <row r="12275" spans="1:14" ht="14.25" x14ac:dyDescent="0.2">
      <c r="A12275" s="44" t="s">
        <v>34</v>
      </c>
      <c r="B12275" s="44" t="s">
        <v>24</v>
      </c>
      <c r="C12275" s="44" t="s">
        <v>57</v>
      </c>
      <c r="D12275" s="43">
        <v>197708.13999999998</v>
      </c>
      <c r="E12275" s="43">
        <v>-149107.30100000001</v>
      </c>
      <c r="F12275" s="45">
        <v>-36800</v>
      </c>
      <c r="G12275" s="45">
        <v>-36960</v>
      </c>
      <c r="H12275" s="45">
        <v>-87340</v>
      </c>
      <c r="I12275" s="55">
        <f>pro[[#This Row],[Admin expenses 3]]+pro[[#This Row],[Admin expenses 2]]+pro[[#This Row],[Admin expenses 1]]+pro[[#This Row],[COGS]]</f>
        <v>-310207.30099999998</v>
      </c>
      <c r="J12275" s="55">
        <f>pro[[#This Row],[Revenue]]+pro[[#This Row],[AdminExp]]</f>
        <v>-112499.16099999999</v>
      </c>
      <c r="K12275" s="83">
        <f>pro[[#This Row],[Profit]]/pro[[#This Row],[Revenue]]</f>
        <v>-0.56901633387477113</v>
      </c>
      <c r="L12275" s="56">
        <f t="shared" si="191"/>
        <v>11</v>
      </c>
      <c r="M12275" s="82" t="str">
        <f>"Q"&amp;" "&amp;VLOOKUP(pro[[#This Row],[Period]],Mapping!A:B,2,0)</f>
        <v>Q 4</v>
      </c>
      <c r="N12275"/>
    </row>
    <row r="12276" spans="1:14" ht="14.25" x14ac:dyDescent="0.2">
      <c r="A12276" s="44" t="s">
        <v>34</v>
      </c>
      <c r="B12276" s="44" t="s">
        <v>24</v>
      </c>
      <c r="C12276" s="44" t="s">
        <v>57</v>
      </c>
      <c r="D12276" s="43">
        <v>113678.061</v>
      </c>
      <c r="E12276" s="43">
        <v>-4539.485999999999</v>
      </c>
      <c r="F12276" s="45">
        <v>-39830</v>
      </c>
      <c r="G12276" s="45">
        <v>-62120</v>
      </c>
      <c r="H12276" s="45">
        <v>-65550</v>
      </c>
      <c r="I12276" s="55">
        <f>pro[[#This Row],[Admin expenses 3]]+pro[[#This Row],[Admin expenses 2]]+pro[[#This Row],[Admin expenses 1]]+pro[[#This Row],[COGS]]</f>
        <v>-172039.486</v>
      </c>
      <c r="J12276" s="55">
        <f>pro[[#This Row],[Revenue]]+pro[[#This Row],[AdminExp]]</f>
        <v>-58361.425000000003</v>
      </c>
      <c r="K12276" s="83">
        <f>pro[[#This Row],[Profit]]/pro[[#This Row],[Revenue]]</f>
        <v>-0.5133921575245729</v>
      </c>
      <c r="L12276" s="56">
        <f t="shared" si="191"/>
        <v>11</v>
      </c>
      <c r="M12276" s="82" t="str">
        <f>"Q"&amp;" "&amp;VLOOKUP(pro[[#This Row],[Period]],Mapping!A:B,2,0)</f>
        <v>Q 4</v>
      </c>
      <c r="N12276"/>
    </row>
    <row r="12277" spans="1:14" ht="14.25" x14ac:dyDescent="0.2">
      <c r="A12277" s="44" t="s">
        <v>34</v>
      </c>
      <c r="B12277" s="44" t="s">
        <v>24</v>
      </c>
      <c r="C12277" s="44" t="s">
        <v>58</v>
      </c>
      <c r="D12277" s="43">
        <v>1453942.3429999999</v>
      </c>
      <c r="E12277" s="43">
        <v>-32520.907999999999</v>
      </c>
      <c r="F12277" s="45">
        <v>-100400</v>
      </c>
      <c r="G12277" s="45">
        <v>-103270</v>
      </c>
      <c r="H12277" s="45">
        <v>-86140</v>
      </c>
      <c r="I12277" s="55">
        <f>pro[[#This Row],[Admin expenses 3]]+pro[[#This Row],[Admin expenses 2]]+pro[[#This Row],[Admin expenses 1]]+pro[[#This Row],[COGS]]</f>
        <v>-322330.908</v>
      </c>
      <c r="J12277" s="55">
        <f>pro[[#This Row],[Revenue]]+pro[[#This Row],[AdminExp]]</f>
        <v>1131611.4349999998</v>
      </c>
      <c r="K12277" s="83">
        <f>pro[[#This Row],[Profit]]/pro[[#This Row],[Revenue]]</f>
        <v>0.77830557755480401</v>
      </c>
      <c r="L12277" s="56">
        <f t="shared" si="191"/>
        <v>11</v>
      </c>
      <c r="M12277" s="82" t="str">
        <f>"Q"&amp;" "&amp;VLOOKUP(pro[[#This Row],[Period]],Mapping!A:B,2,0)</f>
        <v>Q 4</v>
      </c>
      <c r="N12277"/>
    </row>
    <row r="12278" spans="1:14" ht="14.25" x14ac:dyDescent="0.2">
      <c r="A12278" s="44" t="s">
        <v>34</v>
      </c>
      <c r="B12278" s="44" t="s">
        <v>24</v>
      </c>
      <c r="C12278" s="44" t="s">
        <v>59</v>
      </c>
      <c r="D12278" s="43">
        <v>151454.24699999997</v>
      </c>
      <c r="E12278" s="43">
        <v>-26157.005000000001</v>
      </c>
      <c r="F12278" s="45">
        <v>-58000</v>
      </c>
      <c r="G12278" s="45">
        <v>-47650</v>
      </c>
      <c r="H12278" s="45">
        <v>-58140</v>
      </c>
      <c r="I12278" s="55">
        <f>pro[[#This Row],[Admin expenses 3]]+pro[[#This Row],[Admin expenses 2]]+pro[[#This Row],[Admin expenses 1]]+pro[[#This Row],[COGS]]</f>
        <v>-189947.005</v>
      </c>
      <c r="J12278" s="55">
        <f>pro[[#This Row],[Revenue]]+pro[[#This Row],[AdminExp]]</f>
        <v>-38492.758000000031</v>
      </c>
      <c r="K12278" s="83">
        <f>pro[[#This Row],[Profit]]/pro[[#This Row],[Revenue]]</f>
        <v>-0.25415436517934054</v>
      </c>
      <c r="L12278" s="56">
        <f t="shared" si="191"/>
        <v>11</v>
      </c>
      <c r="M12278" s="82" t="str">
        <f>"Q"&amp;" "&amp;VLOOKUP(pro[[#This Row],[Period]],Mapping!A:B,2,0)</f>
        <v>Q 4</v>
      </c>
      <c r="N12278"/>
    </row>
    <row r="12279" spans="1:14" ht="14.25" x14ac:dyDescent="0.2">
      <c r="A12279" s="44" t="s">
        <v>34</v>
      </c>
      <c r="B12279" s="44" t="s">
        <v>24</v>
      </c>
      <c r="C12279" s="44" t="s">
        <v>57</v>
      </c>
      <c r="D12279" s="43">
        <v>240941.51199999996</v>
      </c>
      <c r="E12279" s="43">
        <v>-12846.637999999999</v>
      </c>
      <c r="F12279" s="45">
        <v>-69700</v>
      </c>
      <c r="G12279" s="45">
        <v>-20980</v>
      </c>
      <c r="H12279" s="45">
        <v>-64700</v>
      </c>
      <c r="I12279" s="55">
        <f>pro[[#This Row],[Admin expenses 3]]+pro[[#This Row],[Admin expenses 2]]+pro[[#This Row],[Admin expenses 1]]+pro[[#This Row],[COGS]]</f>
        <v>-168226.63800000001</v>
      </c>
      <c r="J12279" s="55">
        <f>pro[[#This Row],[Revenue]]+pro[[#This Row],[AdminExp]]</f>
        <v>72714.873999999953</v>
      </c>
      <c r="K12279" s="83">
        <f>pro[[#This Row],[Profit]]/pro[[#This Row],[Revenue]]</f>
        <v>0.30179471107494321</v>
      </c>
      <c r="L12279" s="56">
        <f t="shared" si="191"/>
        <v>11</v>
      </c>
      <c r="M12279" s="82" t="str">
        <f>"Q"&amp;" "&amp;VLOOKUP(pro[[#This Row],[Period]],Mapping!A:B,2,0)</f>
        <v>Q 4</v>
      </c>
      <c r="N12279"/>
    </row>
    <row r="12280" spans="1:14" ht="14.25" x14ac:dyDescent="0.2">
      <c r="A12280" s="44" t="s">
        <v>34</v>
      </c>
      <c r="B12280" s="44" t="s">
        <v>24</v>
      </c>
      <c r="C12280" s="44" t="s">
        <v>57</v>
      </c>
      <c r="D12280" s="43">
        <v>527595.43900000001</v>
      </c>
      <c r="E12280" s="43">
        <v>-30812.445999999996</v>
      </c>
      <c r="F12280" s="45">
        <v>-46660</v>
      </c>
      <c r="G12280" s="45">
        <v>-99110</v>
      </c>
      <c r="H12280" s="45">
        <v>-64380</v>
      </c>
      <c r="I12280" s="55">
        <f>pro[[#This Row],[Admin expenses 3]]+pro[[#This Row],[Admin expenses 2]]+pro[[#This Row],[Admin expenses 1]]+pro[[#This Row],[COGS]]</f>
        <v>-240962.446</v>
      </c>
      <c r="J12280" s="55">
        <f>pro[[#This Row],[Revenue]]+pro[[#This Row],[AdminExp]]</f>
        <v>286632.99300000002</v>
      </c>
      <c r="K12280" s="83">
        <f>pro[[#This Row],[Profit]]/pro[[#This Row],[Revenue]]</f>
        <v>0.5432817871649569</v>
      </c>
      <c r="L12280" s="56">
        <f t="shared" si="191"/>
        <v>11</v>
      </c>
      <c r="M12280" s="82" t="str">
        <f>"Q"&amp;" "&amp;VLOOKUP(pro[[#This Row],[Period]],Mapping!A:B,2,0)</f>
        <v>Q 4</v>
      </c>
      <c r="N12280"/>
    </row>
    <row r="12281" spans="1:14" ht="14.25" x14ac:dyDescent="0.2">
      <c r="A12281" s="44" t="s">
        <v>34</v>
      </c>
      <c r="B12281" s="44" t="s">
        <v>24</v>
      </c>
      <c r="C12281" s="44" t="s">
        <v>57</v>
      </c>
      <c r="D12281" s="43">
        <v>249468.89799999999</v>
      </c>
      <c r="E12281" s="43">
        <v>-7660.8139999999985</v>
      </c>
      <c r="F12281" s="45">
        <v>-99680</v>
      </c>
      <c r="G12281" s="45">
        <v>-51800</v>
      </c>
      <c r="H12281" s="45">
        <v>-59650</v>
      </c>
      <c r="I12281" s="55">
        <f>pro[[#This Row],[Admin expenses 3]]+pro[[#This Row],[Admin expenses 2]]+pro[[#This Row],[Admin expenses 1]]+pro[[#This Row],[COGS]]</f>
        <v>-218790.81400000001</v>
      </c>
      <c r="J12281" s="55">
        <f>pro[[#This Row],[Revenue]]+pro[[#This Row],[AdminExp]]</f>
        <v>30678.083999999973</v>
      </c>
      <c r="K12281" s="83">
        <f>pro[[#This Row],[Profit]]/pro[[#This Row],[Revenue]]</f>
        <v>0.12297358206152005</v>
      </c>
      <c r="L12281" s="56">
        <f t="shared" si="191"/>
        <v>11</v>
      </c>
      <c r="M12281" s="82" t="str">
        <f>"Q"&amp;" "&amp;VLOOKUP(pro[[#This Row],[Period]],Mapping!A:B,2,0)</f>
        <v>Q 4</v>
      </c>
      <c r="N12281"/>
    </row>
    <row r="12282" spans="1:14" ht="14.25" x14ac:dyDescent="0.2">
      <c r="A12282" s="44" t="s">
        <v>34</v>
      </c>
      <c r="B12282" s="44" t="s">
        <v>24</v>
      </c>
      <c r="C12282" s="44" t="s">
        <v>57</v>
      </c>
      <c r="D12282" s="43">
        <v>-19481.818999999996</v>
      </c>
      <c r="E12282" s="43">
        <v>1089.5639999999999</v>
      </c>
      <c r="F12282" s="45">
        <v>-28530</v>
      </c>
      <c r="G12282" s="45">
        <v>-37970</v>
      </c>
      <c r="H12282" s="45">
        <v>-57860</v>
      </c>
      <c r="I12282" s="55">
        <f>pro[[#This Row],[Admin expenses 3]]+pro[[#This Row],[Admin expenses 2]]+pro[[#This Row],[Admin expenses 1]]+pro[[#This Row],[COGS]]</f>
        <v>-123270.436</v>
      </c>
      <c r="J12282" s="55">
        <f>pro[[#This Row],[Revenue]]+pro[[#This Row],[AdminExp]]</f>
        <v>-142752.255</v>
      </c>
      <c r="K12282" s="83">
        <f>pro[[#This Row],[Profit]]/pro[[#This Row],[Revenue]]</f>
        <v>7.327460284894344</v>
      </c>
      <c r="L12282" s="56">
        <f t="shared" si="191"/>
        <v>11</v>
      </c>
      <c r="M12282" s="82" t="str">
        <f>"Q"&amp;" "&amp;VLOOKUP(pro[[#This Row],[Period]],Mapping!A:B,2,0)</f>
        <v>Q 4</v>
      </c>
      <c r="N12282"/>
    </row>
    <row r="12283" spans="1:14" ht="14.25" x14ac:dyDescent="0.2">
      <c r="A12283" s="44" t="s">
        <v>34</v>
      </c>
      <c r="B12283" s="44" t="s">
        <v>24</v>
      </c>
      <c r="C12283" s="44" t="s">
        <v>57</v>
      </c>
      <c r="D12283" s="43">
        <v>28130.647999999997</v>
      </c>
      <c r="E12283" s="43">
        <v>-26484.296999999999</v>
      </c>
      <c r="F12283" s="45">
        <v>-99170</v>
      </c>
      <c r="G12283" s="45">
        <v>-60520</v>
      </c>
      <c r="H12283" s="45">
        <v>-12730</v>
      </c>
      <c r="I12283" s="55">
        <f>pro[[#This Row],[Admin expenses 3]]+pro[[#This Row],[Admin expenses 2]]+pro[[#This Row],[Admin expenses 1]]+pro[[#This Row],[COGS]]</f>
        <v>-198904.29699999999</v>
      </c>
      <c r="J12283" s="55">
        <f>pro[[#This Row],[Revenue]]+pro[[#This Row],[AdminExp]]</f>
        <v>-170773.649</v>
      </c>
      <c r="K12283" s="83">
        <f>pro[[#This Row],[Profit]]/pro[[#This Row],[Revenue]]</f>
        <v>-6.0707328533633502</v>
      </c>
      <c r="L12283" s="56">
        <f t="shared" si="191"/>
        <v>11</v>
      </c>
      <c r="M12283" s="82" t="str">
        <f>"Q"&amp;" "&amp;VLOOKUP(pro[[#This Row],[Period]],Mapping!A:B,2,0)</f>
        <v>Q 4</v>
      </c>
      <c r="N12283"/>
    </row>
    <row r="12284" spans="1:14" ht="14.25" x14ac:dyDescent="0.2">
      <c r="A12284" s="44" t="s">
        <v>34</v>
      </c>
      <c r="B12284" s="44" t="s">
        <v>24</v>
      </c>
      <c r="C12284" s="44" t="s">
        <v>58</v>
      </c>
      <c r="D12284" s="43">
        <v>68180.314999999988</v>
      </c>
      <c r="E12284" s="43">
        <v>-78670.759999999995</v>
      </c>
      <c r="F12284" s="45">
        <v>-103290</v>
      </c>
      <c r="G12284" s="45">
        <v>-66360</v>
      </c>
      <c r="H12284" s="45">
        <v>-20110</v>
      </c>
      <c r="I12284" s="55">
        <f>pro[[#This Row],[Admin expenses 3]]+pro[[#This Row],[Admin expenses 2]]+pro[[#This Row],[Admin expenses 1]]+pro[[#This Row],[COGS]]</f>
        <v>-268430.76</v>
      </c>
      <c r="J12284" s="55">
        <f>pro[[#This Row],[Revenue]]+pro[[#This Row],[AdminExp]]</f>
        <v>-200250.44500000001</v>
      </c>
      <c r="K12284" s="83">
        <f>pro[[#This Row],[Profit]]/pro[[#This Row],[Revenue]]</f>
        <v>-2.9370712792981384</v>
      </c>
      <c r="L12284" s="56">
        <f t="shared" si="191"/>
        <v>11</v>
      </c>
      <c r="M12284" s="82" t="str">
        <f>"Q"&amp;" "&amp;VLOOKUP(pro[[#This Row],[Period]],Mapping!A:B,2,0)</f>
        <v>Q 4</v>
      </c>
      <c r="N12284"/>
    </row>
    <row r="12285" spans="1:14" ht="14.25" x14ac:dyDescent="0.2">
      <c r="A12285" s="44" t="s">
        <v>34</v>
      </c>
      <c r="B12285" s="44" t="s">
        <v>24</v>
      </c>
      <c r="C12285" s="44" t="s">
        <v>59</v>
      </c>
      <c r="D12285" s="43">
        <v>5083.6170000000002</v>
      </c>
      <c r="E12285" s="43">
        <v>-7210.5809999999992</v>
      </c>
      <c r="F12285" s="45">
        <v>-38410</v>
      </c>
      <c r="G12285" s="45">
        <v>-77800</v>
      </c>
      <c r="H12285" s="45">
        <v>-90100</v>
      </c>
      <c r="I12285" s="55">
        <f>pro[[#This Row],[Admin expenses 3]]+pro[[#This Row],[Admin expenses 2]]+pro[[#This Row],[Admin expenses 1]]+pro[[#This Row],[COGS]]</f>
        <v>-213520.58100000001</v>
      </c>
      <c r="J12285" s="55">
        <f>pro[[#This Row],[Revenue]]+pro[[#This Row],[AdminExp]]</f>
        <v>-208436.96400000001</v>
      </c>
      <c r="K12285" s="83">
        <f>pro[[#This Row],[Profit]]/pro[[#This Row],[Revenue]]</f>
        <v>-41.00170488846819</v>
      </c>
      <c r="L12285" s="56">
        <f t="shared" si="191"/>
        <v>11</v>
      </c>
      <c r="M12285" s="82" t="str">
        <f>"Q"&amp;" "&amp;VLOOKUP(pro[[#This Row],[Period]],Mapping!A:B,2,0)</f>
        <v>Q 4</v>
      </c>
      <c r="N12285"/>
    </row>
    <row r="12286" spans="1:14" ht="14.25" x14ac:dyDescent="0.2">
      <c r="A12286" s="44" t="s">
        <v>34</v>
      </c>
      <c r="B12286" s="44" t="s">
        <v>24</v>
      </c>
      <c r="C12286" s="44" t="s">
        <v>57</v>
      </c>
      <c r="D12286" s="43">
        <v>71928.002999999997</v>
      </c>
      <c r="E12286" s="43">
        <v>-44571.38</v>
      </c>
      <c r="F12286" s="45">
        <v>-99960</v>
      </c>
      <c r="G12286" s="45">
        <v>-96360</v>
      </c>
      <c r="H12286" s="45">
        <v>-13050</v>
      </c>
      <c r="I12286" s="55">
        <f>pro[[#This Row],[Admin expenses 3]]+pro[[#This Row],[Admin expenses 2]]+pro[[#This Row],[Admin expenses 1]]+pro[[#This Row],[COGS]]</f>
        <v>-253941.38</v>
      </c>
      <c r="J12286" s="55">
        <f>pro[[#This Row],[Revenue]]+pro[[#This Row],[AdminExp]]</f>
        <v>-182013.37700000001</v>
      </c>
      <c r="K12286" s="83">
        <f>pro[[#This Row],[Profit]]/pro[[#This Row],[Revenue]]</f>
        <v>-2.5304939579651617</v>
      </c>
      <c r="L12286" s="56">
        <f t="shared" si="191"/>
        <v>11</v>
      </c>
      <c r="M12286" s="82" t="str">
        <f>"Q"&amp;" "&amp;VLOOKUP(pro[[#This Row],[Period]],Mapping!A:B,2,0)</f>
        <v>Q 4</v>
      </c>
      <c r="N12286"/>
    </row>
    <row r="12287" spans="1:14" ht="14.25" x14ac:dyDescent="0.2">
      <c r="A12287" s="44" t="s">
        <v>34</v>
      </c>
      <c r="B12287" s="44" t="s">
        <v>24</v>
      </c>
      <c r="C12287" s="44" t="s">
        <v>57</v>
      </c>
      <c r="D12287" s="43">
        <v>106425.95599999999</v>
      </c>
      <c r="E12287" s="43">
        <v>-64669.303999999996</v>
      </c>
      <c r="F12287" s="45">
        <v>-32750</v>
      </c>
      <c r="G12287" s="45">
        <v>-95470</v>
      </c>
      <c r="H12287" s="45">
        <v>-72050</v>
      </c>
      <c r="I12287" s="55">
        <f>pro[[#This Row],[Admin expenses 3]]+pro[[#This Row],[Admin expenses 2]]+pro[[#This Row],[Admin expenses 1]]+pro[[#This Row],[COGS]]</f>
        <v>-264939.304</v>
      </c>
      <c r="J12287" s="55">
        <f>pro[[#This Row],[Revenue]]+pro[[#This Row],[AdminExp]]</f>
        <v>-158513.348</v>
      </c>
      <c r="K12287" s="83">
        <f>pro[[#This Row],[Profit]]/pro[[#This Row],[Revenue]]</f>
        <v>-1.489423764255404</v>
      </c>
      <c r="L12287" s="56">
        <f t="shared" si="191"/>
        <v>11</v>
      </c>
      <c r="M12287" s="82" t="str">
        <f>"Q"&amp;" "&amp;VLOOKUP(pro[[#This Row],[Period]],Mapping!A:B,2,0)</f>
        <v>Q 4</v>
      </c>
      <c r="N12287"/>
    </row>
    <row r="12288" spans="1:14" ht="14.25" x14ac:dyDescent="0.2">
      <c r="A12288" s="44" t="s">
        <v>34</v>
      </c>
      <c r="B12288" s="44" t="s">
        <v>24</v>
      </c>
      <c r="C12288" s="44" t="s">
        <v>57</v>
      </c>
      <c r="D12288" s="43">
        <v>4927.125</v>
      </c>
      <c r="E12288" s="43">
        <v>-4808.8530000000001</v>
      </c>
      <c r="F12288" s="45">
        <v>-39950</v>
      </c>
      <c r="G12288" s="45">
        <v>-92530</v>
      </c>
      <c r="H12288" s="45">
        <v>-58440</v>
      </c>
      <c r="I12288" s="55">
        <f>pro[[#This Row],[Admin expenses 3]]+pro[[#This Row],[Admin expenses 2]]+pro[[#This Row],[Admin expenses 1]]+pro[[#This Row],[COGS]]</f>
        <v>-195728.853</v>
      </c>
      <c r="J12288" s="55">
        <f>pro[[#This Row],[Revenue]]+pro[[#This Row],[AdminExp]]</f>
        <v>-190801.728</v>
      </c>
      <c r="K12288" s="83">
        <f>pro[[#This Row],[Profit]]/pro[[#This Row],[Revenue]]</f>
        <v>-38.724758961869242</v>
      </c>
      <c r="L12288" s="56">
        <f t="shared" si="191"/>
        <v>11</v>
      </c>
      <c r="M12288" s="82" t="str">
        <f>"Q"&amp;" "&amp;VLOOKUP(pro[[#This Row],[Period]],Mapping!A:B,2,0)</f>
        <v>Q 4</v>
      </c>
      <c r="N12288"/>
    </row>
    <row r="12289" spans="1:14" ht="14.25" x14ac:dyDescent="0.2">
      <c r="A12289" s="44" t="s">
        <v>34</v>
      </c>
      <c r="B12289" s="44" t="s">
        <v>24</v>
      </c>
      <c r="C12289" s="44" t="s">
        <v>58</v>
      </c>
      <c r="D12289" s="43">
        <v>14712.886999999999</v>
      </c>
      <c r="E12289" s="43">
        <v>-16086.49</v>
      </c>
      <c r="F12289" s="45">
        <v>-63740</v>
      </c>
      <c r="G12289" s="45">
        <v>-22720</v>
      </c>
      <c r="H12289" s="45">
        <v>-81230</v>
      </c>
      <c r="I12289" s="55">
        <f>pro[[#This Row],[Admin expenses 3]]+pro[[#This Row],[Admin expenses 2]]+pro[[#This Row],[Admin expenses 1]]+pro[[#This Row],[COGS]]</f>
        <v>-183776.49</v>
      </c>
      <c r="J12289" s="55">
        <f>pro[[#This Row],[Revenue]]+pro[[#This Row],[AdminExp]]</f>
        <v>-169063.603</v>
      </c>
      <c r="K12289" s="83">
        <f>pro[[#This Row],[Profit]]/pro[[#This Row],[Revenue]]</f>
        <v>-11.490851727468581</v>
      </c>
      <c r="L12289" s="56">
        <f t="shared" si="191"/>
        <v>11</v>
      </c>
      <c r="M12289" s="82" t="str">
        <f>"Q"&amp;" "&amp;VLOOKUP(pro[[#This Row],[Period]],Mapping!A:B,2,0)</f>
        <v>Q 4</v>
      </c>
      <c r="N12289"/>
    </row>
    <row r="12290" spans="1:14" ht="14.25" x14ac:dyDescent="0.2">
      <c r="A12290" s="44" t="s">
        <v>34</v>
      </c>
      <c r="B12290" s="44" t="s">
        <v>24</v>
      </c>
      <c r="C12290" s="44" t="s">
        <v>59</v>
      </c>
      <c r="D12290" s="43">
        <v>43845.213999999993</v>
      </c>
      <c r="E12290" s="43">
        <v>-22200.219999999998</v>
      </c>
      <c r="F12290" s="45">
        <v>-78260</v>
      </c>
      <c r="G12290" s="45">
        <v>-70160</v>
      </c>
      <c r="H12290" s="45">
        <v>-61660</v>
      </c>
      <c r="I12290" s="55">
        <f>pro[[#This Row],[Admin expenses 3]]+pro[[#This Row],[Admin expenses 2]]+pro[[#This Row],[Admin expenses 1]]+pro[[#This Row],[COGS]]</f>
        <v>-232280.22</v>
      </c>
      <c r="J12290" s="55">
        <f>pro[[#This Row],[Revenue]]+pro[[#This Row],[AdminExp]]</f>
        <v>-188435.00599999999</v>
      </c>
      <c r="K12290" s="83">
        <f>pro[[#This Row],[Profit]]/pro[[#This Row],[Revenue]]</f>
        <v>-4.2977326099947879</v>
      </c>
      <c r="L12290" s="56">
        <f t="shared" ref="L12290:L12353" si="192">MONTH(DATEVALUE(A12290&amp;"1"))</f>
        <v>11</v>
      </c>
      <c r="M12290" s="82" t="str">
        <f>"Q"&amp;" "&amp;VLOOKUP(pro[[#This Row],[Period]],Mapping!A:B,2,0)</f>
        <v>Q 4</v>
      </c>
      <c r="N12290"/>
    </row>
    <row r="12291" spans="1:14" ht="14.25" x14ac:dyDescent="0.2">
      <c r="A12291" s="44" t="s">
        <v>34</v>
      </c>
      <c r="B12291" s="44" t="s">
        <v>24</v>
      </c>
      <c r="C12291" s="44" t="s">
        <v>57</v>
      </c>
      <c r="D12291" s="43">
        <v>20470.365999999998</v>
      </c>
      <c r="E12291" s="43">
        <v>-1722.6229999999998</v>
      </c>
      <c r="F12291" s="45">
        <v>-104540</v>
      </c>
      <c r="G12291" s="45">
        <v>-54540</v>
      </c>
      <c r="H12291" s="45">
        <v>-97630</v>
      </c>
      <c r="I12291" s="55">
        <f>pro[[#This Row],[Admin expenses 3]]+pro[[#This Row],[Admin expenses 2]]+pro[[#This Row],[Admin expenses 1]]+pro[[#This Row],[COGS]]</f>
        <v>-258432.62299999999</v>
      </c>
      <c r="J12291" s="55">
        <f>pro[[#This Row],[Revenue]]+pro[[#This Row],[AdminExp]]</f>
        <v>-237962.25699999998</v>
      </c>
      <c r="K12291" s="83">
        <f>pro[[#This Row],[Profit]]/pro[[#This Row],[Revenue]]</f>
        <v>-11.624719216060916</v>
      </c>
      <c r="L12291" s="56">
        <f t="shared" si="192"/>
        <v>11</v>
      </c>
      <c r="M12291" s="82" t="str">
        <f>"Q"&amp;" "&amp;VLOOKUP(pro[[#This Row],[Period]],Mapping!A:B,2,0)</f>
        <v>Q 4</v>
      </c>
      <c r="N12291"/>
    </row>
    <row r="12292" spans="1:14" ht="14.25" x14ac:dyDescent="0.2">
      <c r="A12292" s="44" t="s">
        <v>34</v>
      </c>
      <c r="B12292" s="44" t="s">
        <v>24</v>
      </c>
      <c r="C12292" s="44" t="s">
        <v>57</v>
      </c>
      <c r="D12292" s="43">
        <v>8979.39</v>
      </c>
      <c r="E12292" s="43">
        <v>-10822.189</v>
      </c>
      <c r="F12292" s="45">
        <v>-58910</v>
      </c>
      <c r="G12292" s="45">
        <v>-78320</v>
      </c>
      <c r="H12292" s="45">
        <v>-19780</v>
      </c>
      <c r="I12292" s="55">
        <f>pro[[#This Row],[Admin expenses 3]]+pro[[#This Row],[Admin expenses 2]]+pro[[#This Row],[Admin expenses 1]]+pro[[#This Row],[COGS]]</f>
        <v>-167832.18900000001</v>
      </c>
      <c r="J12292" s="55">
        <f>pro[[#This Row],[Revenue]]+pro[[#This Row],[AdminExp]]</f>
        <v>-158852.799</v>
      </c>
      <c r="K12292" s="83">
        <f>pro[[#This Row],[Profit]]/pro[[#This Row],[Revenue]]</f>
        <v>-17.690822984634814</v>
      </c>
      <c r="L12292" s="56">
        <f t="shared" si="192"/>
        <v>11</v>
      </c>
      <c r="M12292" s="82" t="str">
        <f>"Q"&amp;" "&amp;VLOOKUP(pro[[#This Row],[Period]],Mapping!A:B,2,0)</f>
        <v>Q 4</v>
      </c>
      <c r="N12292"/>
    </row>
    <row r="12293" spans="1:14" ht="14.25" x14ac:dyDescent="0.2">
      <c r="A12293" s="44" t="s">
        <v>34</v>
      </c>
      <c r="B12293" s="44" t="s">
        <v>24</v>
      </c>
      <c r="C12293" s="44" t="s">
        <v>58</v>
      </c>
      <c r="D12293" s="43">
        <v>36603.867999999995</v>
      </c>
      <c r="E12293" s="43">
        <v>-41490.224999999999</v>
      </c>
      <c r="F12293" s="45">
        <v>-26970</v>
      </c>
      <c r="G12293" s="45">
        <v>-19620</v>
      </c>
      <c r="H12293" s="45">
        <v>-73550</v>
      </c>
      <c r="I12293" s="55">
        <f>pro[[#This Row],[Admin expenses 3]]+pro[[#This Row],[Admin expenses 2]]+pro[[#This Row],[Admin expenses 1]]+pro[[#This Row],[COGS]]</f>
        <v>-161630.22500000001</v>
      </c>
      <c r="J12293" s="55">
        <f>pro[[#This Row],[Revenue]]+pro[[#This Row],[AdminExp]]</f>
        <v>-125026.35700000002</v>
      </c>
      <c r="K12293" s="83">
        <f>pro[[#This Row],[Profit]]/pro[[#This Row],[Revenue]]</f>
        <v>-3.4156597056901208</v>
      </c>
      <c r="L12293" s="56">
        <f t="shared" si="192"/>
        <v>11</v>
      </c>
      <c r="M12293" s="82" t="str">
        <f>"Q"&amp;" "&amp;VLOOKUP(pro[[#This Row],[Period]],Mapping!A:B,2,0)</f>
        <v>Q 4</v>
      </c>
      <c r="N12293"/>
    </row>
    <row r="12294" spans="1:14" ht="14.25" x14ac:dyDescent="0.2">
      <c r="A12294" s="44" t="s">
        <v>34</v>
      </c>
      <c r="B12294" s="44" t="s">
        <v>24</v>
      </c>
      <c r="C12294" s="44" t="s">
        <v>59</v>
      </c>
      <c r="D12294" s="43">
        <v>127195.537</v>
      </c>
      <c r="E12294" s="43">
        <v>-45313.995999999999</v>
      </c>
      <c r="F12294" s="45">
        <v>-72720</v>
      </c>
      <c r="G12294" s="45">
        <v>-81710</v>
      </c>
      <c r="H12294" s="45">
        <v>-25640</v>
      </c>
      <c r="I12294" s="55">
        <f>pro[[#This Row],[Admin expenses 3]]+pro[[#This Row],[Admin expenses 2]]+pro[[#This Row],[Admin expenses 1]]+pro[[#This Row],[COGS]]</f>
        <v>-225383.99599999998</v>
      </c>
      <c r="J12294" s="55">
        <f>pro[[#This Row],[Revenue]]+pro[[#This Row],[AdminExp]]</f>
        <v>-98188.458999999988</v>
      </c>
      <c r="K12294" s="83">
        <f>pro[[#This Row],[Profit]]/pro[[#This Row],[Revenue]]</f>
        <v>-0.7719489324535026</v>
      </c>
      <c r="L12294" s="56">
        <f t="shared" si="192"/>
        <v>11</v>
      </c>
      <c r="M12294" s="82" t="str">
        <f>"Q"&amp;" "&amp;VLOOKUP(pro[[#This Row],[Period]],Mapping!A:B,2,0)</f>
        <v>Q 4</v>
      </c>
      <c r="N12294"/>
    </row>
    <row r="12295" spans="1:14" ht="14.25" x14ac:dyDescent="0.2">
      <c r="A12295" s="44" t="s">
        <v>34</v>
      </c>
      <c r="B12295" s="44" t="s">
        <v>24</v>
      </c>
      <c r="C12295" s="44" t="s">
        <v>57</v>
      </c>
      <c r="D12295" s="43">
        <v>163127.71299999999</v>
      </c>
      <c r="E12295" s="43">
        <v>-26565.167999999998</v>
      </c>
      <c r="F12295" s="45">
        <v>-64410</v>
      </c>
      <c r="G12295" s="45">
        <v>-88800</v>
      </c>
      <c r="H12295" s="45">
        <v>-64420</v>
      </c>
      <c r="I12295" s="55">
        <f>pro[[#This Row],[Admin expenses 3]]+pro[[#This Row],[Admin expenses 2]]+pro[[#This Row],[Admin expenses 1]]+pro[[#This Row],[COGS]]</f>
        <v>-244195.16800000001</v>
      </c>
      <c r="J12295" s="55">
        <f>pro[[#This Row],[Revenue]]+pro[[#This Row],[AdminExp]]</f>
        <v>-81067.455000000016</v>
      </c>
      <c r="K12295" s="83">
        <f>pro[[#This Row],[Profit]]/pro[[#This Row],[Revenue]]</f>
        <v>-0.49695697628029656</v>
      </c>
      <c r="L12295" s="56">
        <f t="shared" si="192"/>
        <v>11</v>
      </c>
      <c r="M12295" s="82" t="str">
        <f>"Q"&amp;" "&amp;VLOOKUP(pro[[#This Row],[Period]],Mapping!A:B,2,0)</f>
        <v>Q 4</v>
      </c>
      <c r="N12295"/>
    </row>
    <row r="12296" spans="1:14" ht="14.25" x14ac:dyDescent="0.2">
      <c r="A12296" s="44" t="s">
        <v>34</v>
      </c>
      <c r="B12296" s="44" t="s">
        <v>24</v>
      </c>
      <c r="C12296" s="44" t="s">
        <v>57</v>
      </c>
      <c r="D12296" s="43">
        <v>333195.09999999998</v>
      </c>
      <c r="E12296" s="43">
        <v>-86426.563999999998</v>
      </c>
      <c r="F12296" s="45">
        <v>-73730</v>
      </c>
      <c r="G12296" s="45">
        <v>-31360</v>
      </c>
      <c r="H12296" s="45">
        <v>-32030</v>
      </c>
      <c r="I12296" s="55">
        <f>pro[[#This Row],[Admin expenses 3]]+pro[[#This Row],[Admin expenses 2]]+pro[[#This Row],[Admin expenses 1]]+pro[[#This Row],[COGS]]</f>
        <v>-223546.56400000001</v>
      </c>
      <c r="J12296" s="55">
        <f>pro[[#This Row],[Revenue]]+pro[[#This Row],[AdminExp]]</f>
        <v>109648.53599999996</v>
      </c>
      <c r="K12296" s="83">
        <f>pro[[#This Row],[Profit]]/pro[[#This Row],[Revenue]]</f>
        <v>0.32908207833788666</v>
      </c>
      <c r="L12296" s="56">
        <f t="shared" si="192"/>
        <v>11</v>
      </c>
      <c r="M12296" s="82" t="str">
        <f>"Q"&amp;" "&amp;VLOOKUP(pro[[#This Row],[Period]],Mapping!A:B,2,0)</f>
        <v>Q 4</v>
      </c>
      <c r="N12296"/>
    </row>
    <row r="12297" spans="1:14" ht="14.25" x14ac:dyDescent="0.2">
      <c r="A12297" s="44" t="s">
        <v>34</v>
      </c>
      <c r="B12297" s="44" t="s">
        <v>24</v>
      </c>
      <c r="C12297" s="44" t="s">
        <v>58</v>
      </c>
      <c r="D12297" s="43">
        <v>26633.494999999999</v>
      </c>
      <c r="E12297" s="43">
        <v>-22674.987999999998</v>
      </c>
      <c r="F12297" s="45">
        <v>-18410</v>
      </c>
      <c r="G12297" s="45">
        <v>-46400</v>
      </c>
      <c r="H12297" s="45">
        <v>-64940</v>
      </c>
      <c r="I12297" s="55">
        <f>pro[[#This Row],[Admin expenses 3]]+pro[[#This Row],[Admin expenses 2]]+pro[[#This Row],[Admin expenses 1]]+pro[[#This Row],[COGS]]</f>
        <v>-152424.98800000001</v>
      </c>
      <c r="J12297" s="55">
        <f>pro[[#This Row],[Revenue]]+pro[[#This Row],[AdminExp]]</f>
        <v>-125791.49300000002</v>
      </c>
      <c r="K12297" s="83">
        <f>pro[[#This Row],[Profit]]/pro[[#This Row],[Revenue]]</f>
        <v>-4.7230561741896819</v>
      </c>
      <c r="L12297" s="56">
        <f t="shared" si="192"/>
        <v>11</v>
      </c>
      <c r="M12297" s="82" t="str">
        <f>"Q"&amp;" "&amp;VLOOKUP(pro[[#This Row],[Period]],Mapping!A:B,2,0)</f>
        <v>Q 4</v>
      </c>
      <c r="N12297"/>
    </row>
    <row r="12298" spans="1:14" ht="14.25" x14ac:dyDescent="0.2">
      <c r="A12298" s="44" t="s">
        <v>34</v>
      </c>
      <c r="B12298" s="44" t="s">
        <v>24</v>
      </c>
      <c r="C12298" s="44" t="s">
        <v>59</v>
      </c>
      <c r="D12298" s="43">
        <v>65083.976999999999</v>
      </c>
      <c r="E12298" s="43">
        <v>-49899.058999999994</v>
      </c>
      <c r="F12298" s="45">
        <v>-71690</v>
      </c>
      <c r="G12298" s="45">
        <v>-66380</v>
      </c>
      <c r="H12298" s="45">
        <v>-21810</v>
      </c>
      <c r="I12298" s="55">
        <f>pro[[#This Row],[Admin expenses 3]]+pro[[#This Row],[Admin expenses 2]]+pro[[#This Row],[Admin expenses 1]]+pro[[#This Row],[COGS]]</f>
        <v>-209779.05900000001</v>
      </c>
      <c r="J12298" s="55">
        <f>pro[[#This Row],[Revenue]]+pro[[#This Row],[AdminExp]]</f>
        <v>-144695.08199999999</v>
      </c>
      <c r="K12298" s="83">
        <f>pro[[#This Row],[Profit]]/pro[[#This Row],[Revenue]]</f>
        <v>-2.2232059051953756</v>
      </c>
      <c r="L12298" s="56">
        <f t="shared" si="192"/>
        <v>11</v>
      </c>
      <c r="M12298" s="82" t="str">
        <f>"Q"&amp;" "&amp;VLOOKUP(pro[[#This Row],[Period]],Mapping!A:B,2,0)</f>
        <v>Q 4</v>
      </c>
      <c r="N12298"/>
    </row>
    <row r="12299" spans="1:14" ht="14.25" x14ac:dyDescent="0.2">
      <c r="A12299" s="44" t="s">
        <v>34</v>
      </c>
      <c r="B12299" s="44" t="s">
        <v>24</v>
      </c>
      <c r="C12299" s="44" t="s">
        <v>60</v>
      </c>
      <c r="D12299" s="43">
        <v>64864.499000000003</v>
      </c>
      <c r="E12299" s="43">
        <v>-52293.976000000002</v>
      </c>
      <c r="F12299" s="45">
        <v>-39200</v>
      </c>
      <c r="G12299" s="45">
        <v>-33790</v>
      </c>
      <c r="H12299" s="45">
        <v>-97650</v>
      </c>
      <c r="I12299" s="55">
        <f>pro[[#This Row],[Admin expenses 3]]+pro[[#This Row],[Admin expenses 2]]+pro[[#This Row],[Admin expenses 1]]+pro[[#This Row],[COGS]]</f>
        <v>-222933.976</v>
      </c>
      <c r="J12299" s="55">
        <f>pro[[#This Row],[Revenue]]+pro[[#This Row],[AdminExp]]</f>
        <v>-158069.47699999998</v>
      </c>
      <c r="K12299" s="83">
        <f>pro[[#This Row],[Profit]]/pro[[#This Row],[Revenue]]</f>
        <v>-2.4369181823172639</v>
      </c>
      <c r="L12299" s="56">
        <f t="shared" si="192"/>
        <v>11</v>
      </c>
      <c r="M12299" s="82" t="str">
        <f>"Q"&amp;" "&amp;VLOOKUP(pro[[#This Row],[Period]],Mapping!A:B,2,0)</f>
        <v>Q 4</v>
      </c>
      <c r="N12299"/>
    </row>
    <row r="12300" spans="1:14" ht="14.25" x14ac:dyDescent="0.2">
      <c r="A12300" s="44" t="s">
        <v>34</v>
      </c>
      <c r="B12300" s="44" t="s">
        <v>24</v>
      </c>
      <c r="C12300" s="44" t="s">
        <v>57</v>
      </c>
      <c r="D12300" s="43">
        <v>2232905.5209999997</v>
      </c>
      <c r="E12300" s="43">
        <v>-60053.811999999998</v>
      </c>
      <c r="F12300" s="45">
        <v>-18220</v>
      </c>
      <c r="G12300" s="45">
        <v>-64010</v>
      </c>
      <c r="H12300" s="45">
        <v>-53570</v>
      </c>
      <c r="I12300" s="55">
        <f>pro[[#This Row],[Admin expenses 3]]+pro[[#This Row],[Admin expenses 2]]+pro[[#This Row],[Admin expenses 1]]+pro[[#This Row],[COGS]]</f>
        <v>-195853.81200000001</v>
      </c>
      <c r="J12300" s="55">
        <f>pro[[#This Row],[Revenue]]+pro[[#This Row],[AdminExp]]</f>
        <v>2037051.7089999998</v>
      </c>
      <c r="K12300" s="83">
        <f>pro[[#This Row],[Profit]]/pro[[#This Row],[Revenue]]</f>
        <v>0.91228746126603355</v>
      </c>
      <c r="L12300" s="56">
        <f t="shared" si="192"/>
        <v>11</v>
      </c>
      <c r="M12300" s="82" t="str">
        <f>"Q"&amp;" "&amp;VLOOKUP(pro[[#This Row],[Period]],Mapping!A:B,2,0)</f>
        <v>Q 4</v>
      </c>
      <c r="N12300"/>
    </row>
    <row r="12301" spans="1:14" ht="14.25" x14ac:dyDescent="0.2">
      <c r="A12301" s="44" t="s">
        <v>34</v>
      </c>
      <c r="B12301" s="44" t="s">
        <v>24</v>
      </c>
      <c r="C12301" s="44" t="s">
        <v>58</v>
      </c>
      <c r="D12301" s="43">
        <v>156414.49599999998</v>
      </c>
      <c r="E12301" s="43">
        <v>-55527.087</v>
      </c>
      <c r="F12301" s="45">
        <v>-53900</v>
      </c>
      <c r="G12301" s="45">
        <v>-72800</v>
      </c>
      <c r="H12301" s="45">
        <v>-55030</v>
      </c>
      <c r="I12301" s="55">
        <f>pro[[#This Row],[Admin expenses 3]]+pro[[#This Row],[Admin expenses 2]]+pro[[#This Row],[Admin expenses 1]]+pro[[#This Row],[COGS]]</f>
        <v>-237257.087</v>
      </c>
      <c r="J12301" s="55">
        <f>pro[[#This Row],[Revenue]]+pro[[#This Row],[AdminExp]]</f>
        <v>-80842.591000000015</v>
      </c>
      <c r="K12301" s="83">
        <f>pro[[#This Row],[Profit]]/pro[[#This Row],[Revenue]]</f>
        <v>-0.51684845757518549</v>
      </c>
      <c r="L12301" s="56">
        <f t="shared" si="192"/>
        <v>11</v>
      </c>
      <c r="M12301" s="82" t="str">
        <f>"Q"&amp;" "&amp;VLOOKUP(pro[[#This Row],[Period]],Mapping!A:B,2,0)</f>
        <v>Q 4</v>
      </c>
      <c r="N12301"/>
    </row>
    <row r="12302" spans="1:14" ht="14.25" x14ac:dyDescent="0.2">
      <c r="A12302" s="44" t="s">
        <v>34</v>
      </c>
      <c r="B12302" s="44" t="s">
        <v>24</v>
      </c>
      <c r="C12302" s="44" t="s">
        <v>59</v>
      </c>
      <c r="D12302" s="43">
        <v>110437.94299999998</v>
      </c>
      <c r="E12302" s="43">
        <v>-12254.9</v>
      </c>
      <c r="F12302" s="45">
        <v>-49320</v>
      </c>
      <c r="G12302" s="45">
        <v>-12390</v>
      </c>
      <c r="H12302" s="45">
        <v>-62050</v>
      </c>
      <c r="I12302" s="55">
        <f>pro[[#This Row],[Admin expenses 3]]+pro[[#This Row],[Admin expenses 2]]+pro[[#This Row],[Admin expenses 1]]+pro[[#This Row],[COGS]]</f>
        <v>-136014.9</v>
      </c>
      <c r="J12302" s="55">
        <f>pro[[#This Row],[Revenue]]+pro[[#This Row],[AdminExp]]</f>
        <v>-25576.957000000009</v>
      </c>
      <c r="K12302" s="83">
        <f>pro[[#This Row],[Profit]]/pro[[#This Row],[Revenue]]</f>
        <v>-0.23159573879422957</v>
      </c>
      <c r="L12302" s="56">
        <f t="shared" si="192"/>
        <v>11</v>
      </c>
      <c r="M12302" s="82" t="str">
        <f>"Q"&amp;" "&amp;VLOOKUP(pro[[#This Row],[Period]],Mapping!A:B,2,0)</f>
        <v>Q 4</v>
      </c>
      <c r="N12302"/>
    </row>
    <row r="12303" spans="1:14" ht="14.25" x14ac:dyDescent="0.2">
      <c r="A12303" s="44" t="s">
        <v>34</v>
      </c>
      <c r="B12303" s="44" t="s">
        <v>24</v>
      </c>
      <c r="C12303" s="44" t="s">
        <v>60</v>
      </c>
      <c r="D12303" s="43">
        <v>11891.333999999999</v>
      </c>
      <c r="E12303" s="43">
        <v>-1774.0729999999999</v>
      </c>
      <c r="F12303" s="45">
        <v>-44960</v>
      </c>
      <c r="G12303" s="45">
        <v>-29090</v>
      </c>
      <c r="H12303" s="45">
        <v>-42430</v>
      </c>
      <c r="I12303" s="55">
        <f>pro[[#This Row],[Admin expenses 3]]+pro[[#This Row],[Admin expenses 2]]+pro[[#This Row],[Admin expenses 1]]+pro[[#This Row],[COGS]]</f>
        <v>-118254.073</v>
      </c>
      <c r="J12303" s="55">
        <f>pro[[#This Row],[Revenue]]+pro[[#This Row],[AdminExp]]</f>
        <v>-106362.739</v>
      </c>
      <c r="K12303" s="83">
        <f>pro[[#This Row],[Profit]]/pro[[#This Row],[Revenue]]</f>
        <v>-8.9445590376992197</v>
      </c>
      <c r="L12303" s="56">
        <f t="shared" si="192"/>
        <v>11</v>
      </c>
      <c r="M12303" s="82" t="str">
        <f>"Q"&amp;" "&amp;VLOOKUP(pro[[#This Row],[Period]],Mapping!A:B,2,0)</f>
        <v>Q 4</v>
      </c>
      <c r="N12303"/>
    </row>
    <row r="12304" spans="1:14" ht="14.25" x14ac:dyDescent="0.2">
      <c r="A12304" s="44" t="s">
        <v>34</v>
      </c>
      <c r="B12304" s="44" t="s">
        <v>24</v>
      </c>
      <c r="C12304" s="44" t="s">
        <v>57</v>
      </c>
      <c r="D12304" s="43">
        <v>88164.684999999998</v>
      </c>
      <c r="E12304" s="43">
        <v>-17609.892999999996</v>
      </c>
      <c r="F12304" s="45">
        <v>-25910</v>
      </c>
      <c r="G12304" s="45">
        <v>-72510</v>
      </c>
      <c r="H12304" s="45">
        <v>-74620</v>
      </c>
      <c r="I12304" s="55">
        <f>pro[[#This Row],[Admin expenses 3]]+pro[[#This Row],[Admin expenses 2]]+pro[[#This Row],[Admin expenses 1]]+pro[[#This Row],[COGS]]</f>
        <v>-190649.89299999998</v>
      </c>
      <c r="J12304" s="55">
        <f>pro[[#This Row],[Revenue]]+pro[[#This Row],[AdminExp]]</f>
        <v>-102485.20799999998</v>
      </c>
      <c r="K12304" s="83">
        <f>pro[[#This Row],[Profit]]/pro[[#This Row],[Revenue]]</f>
        <v>-1.1624292425022558</v>
      </c>
      <c r="L12304" s="56">
        <f t="shared" si="192"/>
        <v>11</v>
      </c>
      <c r="M12304" s="82" t="str">
        <f>"Q"&amp;" "&amp;VLOOKUP(pro[[#This Row],[Period]],Mapping!A:B,2,0)</f>
        <v>Q 4</v>
      </c>
      <c r="N12304"/>
    </row>
    <row r="12305" spans="1:14" ht="14.25" x14ac:dyDescent="0.2">
      <c r="A12305" s="44" t="s">
        <v>34</v>
      </c>
      <c r="B12305" s="44" t="s">
        <v>24</v>
      </c>
      <c r="C12305" s="44" t="s">
        <v>58</v>
      </c>
      <c r="D12305" s="43">
        <v>121358.97199999998</v>
      </c>
      <c r="E12305" s="43">
        <v>-25197.507999999994</v>
      </c>
      <c r="F12305" s="45">
        <v>-16590</v>
      </c>
      <c r="G12305" s="45">
        <v>-87510</v>
      </c>
      <c r="H12305" s="45">
        <v>-99790</v>
      </c>
      <c r="I12305" s="55">
        <f>pro[[#This Row],[Admin expenses 3]]+pro[[#This Row],[Admin expenses 2]]+pro[[#This Row],[Admin expenses 1]]+pro[[#This Row],[COGS]]</f>
        <v>-229087.508</v>
      </c>
      <c r="J12305" s="55">
        <f>pro[[#This Row],[Revenue]]+pro[[#This Row],[AdminExp]]</f>
        <v>-107728.53600000002</v>
      </c>
      <c r="K12305" s="83">
        <f>pro[[#This Row],[Profit]]/pro[[#This Row],[Revenue]]</f>
        <v>-0.88768497478703134</v>
      </c>
      <c r="L12305" s="56">
        <f t="shared" si="192"/>
        <v>11</v>
      </c>
      <c r="M12305" s="82" t="str">
        <f>"Q"&amp;" "&amp;VLOOKUP(pro[[#This Row],[Period]],Mapping!A:B,2,0)</f>
        <v>Q 4</v>
      </c>
      <c r="N12305"/>
    </row>
    <row r="12306" spans="1:14" ht="14.25" x14ac:dyDescent="0.2">
      <c r="A12306" s="44" t="s">
        <v>34</v>
      </c>
      <c r="B12306" s="44" t="s">
        <v>24</v>
      </c>
      <c r="C12306" s="44" t="s">
        <v>59</v>
      </c>
      <c r="D12306" s="43">
        <v>140604.10699999999</v>
      </c>
      <c r="E12306" s="43">
        <v>-8698.5359999999982</v>
      </c>
      <c r="F12306" s="45">
        <v>-44760</v>
      </c>
      <c r="G12306" s="45">
        <v>-75940</v>
      </c>
      <c r="H12306" s="45">
        <v>-75890</v>
      </c>
      <c r="I12306" s="55">
        <f>pro[[#This Row],[Admin expenses 3]]+pro[[#This Row],[Admin expenses 2]]+pro[[#This Row],[Admin expenses 1]]+pro[[#This Row],[COGS]]</f>
        <v>-205288.53599999999</v>
      </c>
      <c r="J12306" s="55">
        <f>pro[[#This Row],[Revenue]]+pro[[#This Row],[AdminExp]]</f>
        <v>-64684.429000000004</v>
      </c>
      <c r="K12306" s="83">
        <f>pro[[#This Row],[Profit]]/pro[[#This Row],[Revenue]]</f>
        <v>-0.4600465120126257</v>
      </c>
      <c r="L12306" s="56">
        <f t="shared" si="192"/>
        <v>11</v>
      </c>
      <c r="M12306" s="82" t="str">
        <f>"Q"&amp;" "&amp;VLOOKUP(pro[[#This Row],[Period]],Mapping!A:B,2,0)</f>
        <v>Q 4</v>
      </c>
      <c r="N12306"/>
    </row>
    <row r="12307" spans="1:14" ht="14.25" x14ac:dyDescent="0.2">
      <c r="A12307" s="44" t="s">
        <v>34</v>
      </c>
      <c r="B12307" s="44" t="s">
        <v>24</v>
      </c>
      <c r="C12307" s="44" t="s">
        <v>60</v>
      </c>
      <c r="D12307" s="43">
        <v>38114.082999999999</v>
      </c>
      <c r="E12307" s="43">
        <v>-6148.4149999999991</v>
      </c>
      <c r="F12307" s="45">
        <v>-53580</v>
      </c>
      <c r="G12307" s="45">
        <v>-104430</v>
      </c>
      <c r="H12307" s="45">
        <v>-27370</v>
      </c>
      <c r="I12307" s="55">
        <f>pro[[#This Row],[Admin expenses 3]]+pro[[#This Row],[Admin expenses 2]]+pro[[#This Row],[Admin expenses 1]]+pro[[#This Row],[COGS]]</f>
        <v>-191528.41500000001</v>
      </c>
      <c r="J12307" s="55">
        <f>pro[[#This Row],[Revenue]]+pro[[#This Row],[AdminExp]]</f>
        <v>-153414.33199999999</v>
      </c>
      <c r="K12307" s="83">
        <f>pro[[#This Row],[Profit]]/pro[[#This Row],[Revenue]]</f>
        <v>-4.0251350662168628</v>
      </c>
      <c r="L12307" s="56">
        <f t="shared" si="192"/>
        <v>11</v>
      </c>
      <c r="M12307" s="82" t="str">
        <f>"Q"&amp;" "&amp;VLOOKUP(pro[[#This Row],[Period]],Mapping!A:B,2,0)</f>
        <v>Q 4</v>
      </c>
      <c r="N12307"/>
    </row>
    <row r="12308" spans="1:14" ht="14.25" x14ac:dyDescent="0.2">
      <c r="A12308" s="44" t="s">
        <v>34</v>
      </c>
      <c r="B12308" s="44" t="s">
        <v>24</v>
      </c>
      <c r="C12308" s="44" t="s">
        <v>57</v>
      </c>
      <c r="D12308" s="43">
        <v>239450.56799999997</v>
      </c>
      <c r="E12308" s="43">
        <v>-22083.396999999997</v>
      </c>
      <c r="F12308" s="45">
        <v>-22550</v>
      </c>
      <c r="G12308" s="45">
        <v>-93180</v>
      </c>
      <c r="H12308" s="45">
        <v>-67870</v>
      </c>
      <c r="I12308" s="55">
        <f>pro[[#This Row],[Admin expenses 3]]+pro[[#This Row],[Admin expenses 2]]+pro[[#This Row],[Admin expenses 1]]+pro[[#This Row],[COGS]]</f>
        <v>-205683.397</v>
      </c>
      <c r="J12308" s="55">
        <f>pro[[#This Row],[Revenue]]+pro[[#This Row],[AdminExp]]</f>
        <v>33767.170999999973</v>
      </c>
      <c r="K12308" s="83">
        <f>pro[[#This Row],[Profit]]/pro[[#This Row],[Revenue]]</f>
        <v>0.14101938150340898</v>
      </c>
      <c r="L12308" s="56">
        <f t="shared" si="192"/>
        <v>11</v>
      </c>
      <c r="M12308" s="82" t="str">
        <f>"Q"&amp;" "&amp;VLOOKUP(pro[[#This Row],[Period]],Mapping!A:B,2,0)</f>
        <v>Q 4</v>
      </c>
      <c r="N12308"/>
    </row>
    <row r="12309" spans="1:14" ht="14.25" x14ac:dyDescent="0.2">
      <c r="A12309" s="44" t="s">
        <v>34</v>
      </c>
      <c r="B12309" s="44" t="s">
        <v>24</v>
      </c>
      <c r="C12309" s="44" t="s">
        <v>58</v>
      </c>
      <c r="D12309" s="43">
        <v>164087.28699999998</v>
      </c>
      <c r="E12309" s="43">
        <v>-31141.907999999999</v>
      </c>
      <c r="F12309" s="45">
        <v>-105500</v>
      </c>
      <c r="G12309" s="45">
        <v>-31810</v>
      </c>
      <c r="H12309" s="45">
        <v>-100540</v>
      </c>
      <c r="I12309" s="55">
        <f>pro[[#This Row],[Admin expenses 3]]+pro[[#This Row],[Admin expenses 2]]+pro[[#This Row],[Admin expenses 1]]+pro[[#This Row],[COGS]]</f>
        <v>-268991.908</v>
      </c>
      <c r="J12309" s="55">
        <f>pro[[#This Row],[Revenue]]+pro[[#This Row],[AdminExp]]</f>
        <v>-104904.62100000001</v>
      </c>
      <c r="K12309" s="83">
        <f>pro[[#This Row],[Profit]]/pro[[#This Row],[Revenue]]</f>
        <v>-0.63932205180526891</v>
      </c>
      <c r="L12309" s="56">
        <f t="shared" si="192"/>
        <v>11</v>
      </c>
      <c r="M12309" s="82" t="str">
        <f>"Q"&amp;" "&amp;VLOOKUP(pro[[#This Row],[Period]],Mapping!A:B,2,0)</f>
        <v>Q 4</v>
      </c>
      <c r="N12309"/>
    </row>
    <row r="12310" spans="1:14" ht="14.25" x14ac:dyDescent="0.2">
      <c r="A12310" s="44" t="s">
        <v>34</v>
      </c>
      <c r="B12310" s="44" t="s">
        <v>24</v>
      </c>
      <c r="C12310" s="44" t="s">
        <v>59</v>
      </c>
      <c r="D12310" s="43">
        <v>29625.106</v>
      </c>
      <c r="E12310" s="43">
        <v>-8426.2849999999999</v>
      </c>
      <c r="F12310" s="45">
        <v>-84950</v>
      </c>
      <c r="G12310" s="45">
        <v>-103700</v>
      </c>
      <c r="H12310" s="45">
        <v>-84890</v>
      </c>
      <c r="I12310" s="55">
        <f>pro[[#This Row],[Admin expenses 3]]+pro[[#This Row],[Admin expenses 2]]+pro[[#This Row],[Admin expenses 1]]+pro[[#This Row],[COGS]]</f>
        <v>-281966.28499999997</v>
      </c>
      <c r="J12310" s="55">
        <f>pro[[#This Row],[Revenue]]+pro[[#This Row],[AdminExp]]</f>
        <v>-252341.17899999997</v>
      </c>
      <c r="K12310" s="83">
        <f>pro[[#This Row],[Profit]]/pro[[#This Row],[Revenue]]</f>
        <v>-8.5178152273953032</v>
      </c>
      <c r="L12310" s="56">
        <f t="shared" si="192"/>
        <v>11</v>
      </c>
      <c r="M12310" s="82" t="str">
        <f>"Q"&amp;" "&amp;VLOOKUP(pro[[#This Row],[Period]],Mapping!A:B,2,0)</f>
        <v>Q 4</v>
      </c>
      <c r="N12310"/>
    </row>
    <row r="12311" spans="1:14" ht="14.25" x14ac:dyDescent="0.2">
      <c r="A12311" s="44" t="s">
        <v>34</v>
      </c>
      <c r="B12311" s="44" t="s">
        <v>24</v>
      </c>
      <c r="C12311" s="44" t="s">
        <v>60</v>
      </c>
      <c r="D12311" s="43">
        <v>262947.88099999999</v>
      </c>
      <c r="E12311" s="43">
        <v>-133035.23799999998</v>
      </c>
      <c r="F12311" s="45">
        <v>-104300</v>
      </c>
      <c r="G12311" s="45">
        <v>-43370</v>
      </c>
      <c r="H12311" s="45">
        <v>-45670</v>
      </c>
      <c r="I12311" s="55">
        <f>pro[[#This Row],[Admin expenses 3]]+pro[[#This Row],[Admin expenses 2]]+pro[[#This Row],[Admin expenses 1]]+pro[[#This Row],[COGS]]</f>
        <v>-326375.23800000001</v>
      </c>
      <c r="J12311" s="55">
        <f>pro[[#This Row],[Revenue]]+pro[[#This Row],[AdminExp]]</f>
        <v>-63427.357000000018</v>
      </c>
      <c r="K12311" s="83">
        <f>pro[[#This Row],[Profit]]/pro[[#This Row],[Revenue]]</f>
        <v>-0.24121645992652066</v>
      </c>
      <c r="L12311" s="56">
        <f t="shared" si="192"/>
        <v>11</v>
      </c>
      <c r="M12311" s="82" t="str">
        <f>"Q"&amp;" "&amp;VLOOKUP(pro[[#This Row],[Period]],Mapping!A:B,2,0)</f>
        <v>Q 4</v>
      </c>
      <c r="N12311"/>
    </row>
    <row r="12312" spans="1:14" ht="14.25" x14ac:dyDescent="0.2">
      <c r="A12312" s="44" t="s">
        <v>34</v>
      </c>
      <c r="B12312" s="44" t="s">
        <v>39</v>
      </c>
      <c r="C12312" s="44" t="s">
        <v>57</v>
      </c>
      <c r="D12312" s="43">
        <v>422786.06999999995</v>
      </c>
      <c r="E12312" s="43">
        <v>-31342.486000000001</v>
      </c>
      <c r="F12312" s="45">
        <v>-90610</v>
      </c>
      <c r="G12312" s="45">
        <v>-44970</v>
      </c>
      <c r="H12312" s="45">
        <v>-85630</v>
      </c>
      <c r="I12312" s="55">
        <f>pro[[#This Row],[Admin expenses 3]]+pro[[#This Row],[Admin expenses 2]]+pro[[#This Row],[Admin expenses 1]]+pro[[#This Row],[COGS]]</f>
        <v>-252552.486</v>
      </c>
      <c r="J12312" s="55">
        <f>pro[[#This Row],[Revenue]]+pro[[#This Row],[AdminExp]]</f>
        <v>170233.58399999994</v>
      </c>
      <c r="K12312" s="83">
        <f>pro[[#This Row],[Profit]]/pro[[#This Row],[Revenue]]</f>
        <v>0.40264709762078954</v>
      </c>
      <c r="L12312" s="56">
        <f t="shared" si="192"/>
        <v>11</v>
      </c>
      <c r="M12312" s="82" t="str">
        <f>"Q"&amp;" "&amp;VLOOKUP(pro[[#This Row],[Period]],Mapping!A:B,2,0)</f>
        <v>Q 4</v>
      </c>
      <c r="N12312"/>
    </row>
    <row r="12313" spans="1:14" ht="14.25" x14ac:dyDescent="0.2">
      <c r="A12313" s="44" t="s">
        <v>34</v>
      </c>
      <c r="B12313" s="44" t="s">
        <v>39</v>
      </c>
      <c r="C12313" s="44" t="s">
        <v>58</v>
      </c>
      <c r="D12313" s="43">
        <v>109621.708</v>
      </c>
      <c r="E12313" s="43">
        <v>-55044.275999999991</v>
      </c>
      <c r="F12313" s="45">
        <v>-90950</v>
      </c>
      <c r="G12313" s="45">
        <v>-51780</v>
      </c>
      <c r="H12313" s="45">
        <v>-75000</v>
      </c>
      <c r="I12313" s="55">
        <f>pro[[#This Row],[Admin expenses 3]]+pro[[#This Row],[Admin expenses 2]]+pro[[#This Row],[Admin expenses 1]]+pro[[#This Row],[COGS]]</f>
        <v>-272774.27600000001</v>
      </c>
      <c r="J12313" s="55">
        <f>pro[[#This Row],[Revenue]]+pro[[#This Row],[AdminExp]]</f>
        <v>-163152.56800000003</v>
      </c>
      <c r="K12313" s="83">
        <f>pro[[#This Row],[Profit]]/pro[[#This Row],[Revenue]]</f>
        <v>-1.4883235353348083</v>
      </c>
      <c r="L12313" s="56">
        <f t="shared" si="192"/>
        <v>11</v>
      </c>
      <c r="M12313" s="82" t="str">
        <f>"Q"&amp;" "&amp;VLOOKUP(pro[[#This Row],[Period]],Mapping!A:B,2,0)</f>
        <v>Q 4</v>
      </c>
      <c r="N12313"/>
    </row>
    <row r="12314" spans="1:14" ht="14.25" x14ac:dyDescent="0.2">
      <c r="A12314" s="44" t="s">
        <v>34</v>
      </c>
      <c r="B12314" s="44" t="s">
        <v>39</v>
      </c>
      <c r="C12314" s="44" t="s">
        <v>59</v>
      </c>
      <c r="D12314" s="43">
        <v>1463.413</v>
      </c>
      <c r="E12314" s="43">
        <v>-1486.4289999999999</v>
      </c>
      <c r="F12314" s="45">
        <v>-19990</v>
      </c>
      <c r="G12314" s="45">
        <v>-95820</v>
      </c>
      <c r="H12314" s="45">
        <v>-48600</v>
      </c>
      <c r="I12314" s="55">
        <f>pro[[#This Row],[Admin expenses 3]]+pro[[#This Row],[Admin expenses 2]]+pro[[#This Row],[Admin expenses 1]]+pro[[#This Row],[COGS]]</f>
        <v>-165896.429</v>
      </c>
      <c r="J12314" s="55">
        <f>pro[[#This Row],[Revenue]]+pro[[#This Row],[AdminExp]]</f>
        <v>-164433.016</v>
      </c>
      <c r="K12314" s="83">
        <f>pro[[#This Row],[Profit]]/pro[[#This Row],[Revenue]]</f>
        <v>-112.36268640499982</v>
      </c>
      <c r="L12314" s="56">
        <f t="shared" si="192"/>
        <v>11</v>
      </c>
      <c r="M12314" s="82" t="str">
        <f>"Q"&amp;" "&amp;VLOOKUP(pro[[#This Row],[Period]],Mapping!A:B,2,0)</f>
        <v>Q 4</v>
      </c>
      <c r="N12314"/>
    </row>
    <row r="12315" spans="1:14" ht="14.25" x14ac:dyDescent="0.2">
      <c r="A12315" s="44" t="s">
        <v>34</v>
      </c>
      <c r="B12315" s="44" t="s">
        <v>39</v>
      </c>
      <c r="C12315" s="44" t="s">
        <v>60</v>
      </c>
      <c r="D12315" s="43">
        <v>11268.410999999998</v>
      </c>
      <c r="E12315" s="43">
        <v>-8966.8459999999995</v>
      </c>
      <c r="F12315" s="45">
        <v>-75320</v>
      </c>
      <c r="G12315" s="45">
        <v>-22550</v>
      </c>
      <c r="H12315" s="45">
        <v>-96310</v>
      </c>
      <c r="I12315" s="55">
        <f>pro[[#This Row],[Admin expenses 3]]+pro[[#This Row],[Admin expenses 2]]+pro[[#This Row],[Admin expenses 1]]+pro[[#This Row],[COGS]]</f>
        <v>-203146.84599999999</v>
      </c>
      <c r="J12315" s="55">
        <f>pro[[#This Row],[Revenue]]+pro[[#This Row],[AdminExp]]</f>
        <v>-191878.435</v>
      </c>
      <c r="K12315" s="83">
        <f>pro[[#This Row],[Profit]]/pro[[#This Row],[Revenue]]</f>
        <v>-17.027994009093209</v>
      </c>
      <c r="L12315" s="56">
        <f t="shared" si="192"/>
        <v>11</v>
      </c>
      <c r="M12315" s="82" t="str">
        <f>"Q"&amp;" "&amp;VLOOKUP(pro[[#This Row],[Period]],Mapping!A:B,2,0)</f>
        <v>Q 4</v>
      </c>
      <c r="N12315"/>
    </row>
    <row r="12316" spans="1:14" ht="14.25" x14ac:dyDescent="0.2">
      <c r="A12316" s="44" t="s">
        <v>34</v>
      </c>
      <c r="B12316" s="44" t="s">
        <v>39</v>
      </c>
      <c r="C12316" s="44" t="s">
        <v>57</v>
      </c>
      <c r="D12316" s="43">
        <v>74256.482999999993</v>
      </c>
      <c r="E12316" s="43">
        <v>-75794.09599999999</v>
      </c>
      <c r="F12316" s="45">
        <v>-62840</v>
      </c>
      <c r="G12316" s="45">
        <v>-86030</v>
      </c>
      <c r="H12316" s="45">
        <v>-86730</v>
      </c>
      <c r="I12316" s="55">
        <f>pro[[#This Row],[Admin expenses 3]]+pro[[#This Row],[Admin expenses 2]]+pro[[#This Row],[Admin expenses 1]]+pro[[#This Row],[COGS]]</f>
        <v>-311394.09600000002</v>
      </c>
      <c r="J12316" s="55">
        <f>pro[[#This Row],[Revenue]]+pro[[#This Row],[AdminExp]]</f>
        <v>-237137.61300000001</v>
      </c>
      <c r="K12316" s="83">
        <f>pro[[#This Row],[Profit]]/pro[[#This Row],[Revenue]]</f>
        <v>-3.1934937317190211</v>
      </c>
      <c r="L12316" s="56">
        <f t="shared" si="192"/>
        <v>11</v>
      </c>
      <c r="M12316" s="82" t="str">
        <f>"Q"&amp;" "&amp;VLOOKUP(pro[[#This Row],[Period]],Mapping!A:B,2,0)</f>
        <v>Q 4</v>
      </c>
      <c r="N12316"/>
    </row>
    <row r="12317" spans="1:14" ht="14.25" x14ac:dyDescent="0.2">
      <c r="A12317" s="44" t="s">
        <v>34</v>
      </c>
      <c r="B12317" s="44" t="s">
        <v>39</v>
      </c>
      <c r="C12317" s="44" t="s">
        <v>57</v>
      </c>
      <c r="D12317" s="43">
        <v>271405.65899999999</v>
      </c>
      <c r="E12317" s="43">
        <v>-20372.344999999998</v>
      </c>
      <c r="F12317" s="45">
        <v>-36290</v>
      </c>
      <c r="G12317" s="45">
        <v>-79540</v>
      </c>
      <c r="H12317" s="45">
        <v>-48330</v>
      </c>
      <c r="I12317" s="55">
        <f>pro[[#This Row],[Admin expenses 3]]+pro[[#This Row],[Admin expenses 2]]+pro[[#This Row],[Admin expenses 1]]+pro[[#This Row],[COGS]]</f>
        <v>-184532.345</v>
      </c>
      <c r="J12317" s="55">
        <f>pro[[#This Row],[Revenue]]+pro[[#This Row],[AdminExp]]</f>
        <v>86873.313999999984</v>
      </c>
      <c r="K12317" s="83">
        <f>pro[[#This Row],[Profit]]/pro[[#This Row],[Revenue]]</f>
        <v>0.32008659775218612</v>
      </c>
      <c r="L12317" s="56">
        <f t="shared" si="192"/>
        <v>11</v>
      </c>
      <c r="M12317" s="82" t="str">
        <f>"Q"&amp;" "&amp;VLOOKUP(pro[[#This Row],[Period]],Mapping!A:B,2,0)</f>
        <v>Q 4</v>
      </c>
      <c r="N12317"/>
    </row>
    <row r="12318" spans="1:14" ht="14.25" x14ac:dyDescent="0.2">
      <c r="A12318" s="44" t="s">
        <v>34</v>
      </c>
      <c r="B12318" s="44" t="s">
        <v>39</v>
      </c>
      <c r="C12318" s="44" t="s">
        <v>58</v>
      </c>
      <c r="D12318" s="43">
        <v>-21654.913</v>
      </c>
      <c r="E12318" s="43">
        <v>23472.505000000001</v>
      </c>
      <c r="F12318" s="45">
        <v>-74700</v>
      </c>
      <c r="G12318" s="45">
        <v>-17430</v>
      </c>
      <c r="H12318" s="45">
        <v>-94930</v>
      </c>
      <c r="I12318" s="55">
        <f>pro[[#This Row],[Admin expenses 3]]+pro[[#This Row],[Admin expenses 2]]+pro[[#This Row],[Admin expenses 1]]+pro[[#This Row],[COGS]]</f>
        <v>-163587.495</v>
      </c>
      <c r="J12318" s="55">
        <f>pro[[#This Row],[Revenue]]+pro[[#This Row],[AdminExp]]</f>
        <v>-185242.408</v>
      </c>
      <c r="K12318" s="83">
        <f>pro[[#This Row],[Profit]]/pro[[#This Row],[Revenue]]</f>
        <v>8.5542901049752533</v>
      </c>
      <c r="L12318" s="56">
        <f t="shared" si="192"/>
        <v>11</v>
      </c>
      <c r="M12318" s="82" t="str">
        <f>"Q"&amp;" "&amp;VLOOKUP(pro[[#This Row],[Period]],Mapping!A:B,2,0)</f>
        <v>Q 4</v>
      </c>
      <c r="N12318"/>
    </row>
    <row r="12319" spans="1:14" ht="14.25" x14ac:dyDescent="0.2">
      <c r="A12319" s="44" t="s">
        <v>34</v>
      </c>
      <c r="B12319" s="44" t="s">
        <v>39</v>
      </c>
      <c r="C12319" s="44" t="s">
        <v>59</v>
      </c>
      <c r="D12319" s="43">
        <v>1083340.1950000001</v>
      </c>
      <c r="E12319" s="43">
        <v>-197835.78499999997</v>
      </c>
      <c r="F12319" s="45">
        <v>-78630</v>
      </c>
      <c r="G12319" s="45">
        <v>-43090</v>
      </c>
      <c r="H12319" s="45">
        <v>-29250</v>
      </c>
      <c r="I12319" s="55">
        <f>pro[[#This Row],[Admin expenses 3]]+pro[[#This Row],[Admin expenses 2]]+pro[[#This Row],[Admin expenses 1]]+pro[[#This Row],[COGS]]</f>
        <v>-348805.78499999997</v>
      </c>
      <c r="J12319" s="55">
        <f>pro[[#This Row],[Revenue]]+pro[[#This Row],[AdminExp]]</f>
        <v>734534.41000000015</v>
      </c>
      <c r="K12319" s="83">
        <f>pro[[#This Row],[Profit]]/pro[[#This Row],[Revenue]]</f>
        <v>0.67802746855524931</v>
      </c>
      <c r="L12319" s="56">
        <f t="shared" si="192"/>
        <v>11</v>
      </c>
      <c r="M12319" s="82" t="str">
        <f>"Q"&amp;" "&amp;VLOOKUP(pro[[#This Row],[Period]],Mapping!A:B,2,0)</f>
        <v>Q 4</v>
      </c>
      <c r="N12319"/>
    </row>
    <row r="12320" spans="1:14" ht="14.25" x14ac:dyDescent="0.2">
      <c r="A12320" s="44" t="s">
        <v>34</v>
      </c>
      <c r="B12320" s="44" t="s">
        <v>39</v>
      </c>
      <c r="C12320" s="44" t="s">
        <v>57</v>
      </c>
      <c r="D12320" s="43">
        <v>5197098.7179999994</v>
      </c>
      <c r="E12320" s="43">
        <v>-1317372.0419999999</v>
      </c>
      <c r="F12320" s="45">
        <v>-24720</v>
      </c>
      <c r="G12320" s="45">
        <v>-89600</v>
      </c>
      <c r="H12320" s="45">
        <v>-59850</v>
      </c>
      <c r="I12320" s="55">
        <f>pro[[#This Row],[Admin expenses 3]]+pro[[#This Row],[Admin expenses 2]]+pro[[#This Row],[Admin expenses 1]]+pro[[#This Row],[COGS]]</f>
        <v>-1491542.0419999999</v>
      </c>
      <c r="J12320" s="55">
        <f>pro[[#This Row],[Revenue]]+pro[[#This Row],[AdminExp]]</f>
        <v>3705556.6759999995</v>
      </c>
      <c r="K12320" s="83">
        <f>pro[[#This Row],[Profit]]/pro[[#This Row],[Revenue]]</f>
        <v>0.71300486618926673</v>
      </c>
      <c r="L12320" s="56">
        <f t="shared" si="192"/>
        <v>11</v>
      </c>
      <c r="M12320" s="82" t="str">
        <f>"Q"&amp;" "&amp;VLOOKUP(pro[[#This Row],[Period]],Mapping!A:B,2,0)</f>
        <v>Q 4</v>
      </c>
      <c r="N12320"/>
    </row>
    <row r="12321" spans="1:14" ht="14.25" x14ac:dyDescent="0.2">
      <c r="A12321" s="44" t="s">
        <v>34</v>
      </c>
      <c r="B12321" s="44" t="s">
        <v>39</v>
      </c>
      <c r="C12321" s="44" t="s">
        <v>58</v>
      </c>
      <c r="D12321" s="43">
        <v>2933630.4409999996</v>
      </c>
      <c r="E12321" s="43">
        <v>-294543.43099999998</v>
      </c>
      <c r="F12321" s="45">
        <v>-44060</v>
      </c>
      <c r="G12321" s="45">
        <v>-17750</v>
      </c>
      <c r="H12321" s="45">
        <v>-97690</v>
      </c>
      <c r="I12321" s="55">
        <f>pro[[#This Row],[Admin expenses 3]]+pro[[#This Row],[Admin expenses 2]]+pro[[#This Row],[Admin expenses 1]]+pro[[#This Row],[COGS]]</f>
        <v>-454043.43099999998</v>
      </c>
      <c r="J12321" s="55">
        <f>pro[[#This Row],[Revenue]]+pro[[#This Row],[AdminExp]]</f>
        <v>2479587.0099999998</v>
      </c>
      <c r="K12321" s="83">
        <f>pro[[#This Row],[Profit]]/pro[[#This Row],[Revenue]]</f>
        <v>0.84522814303589378</v>
      </c>
      <c r="L12321" s="56">
        <f t="shared" si="192"/>
        <v>11</v>
      </c>
      <c r="M12321" s="82" t="str">
        <f>"Q"&amp;" "&amp;VLOOKUP(pro[[#This Row],[Period]],Mapping!A:B,2,0)</f>
        <v>Q 4</v>
      </c>
      <c r="N12321"/>
    </row>
    <row r="12322" spans="1:14" ht="14.25" x14ac:dyDescent="0.2">
      <c r="A12322" s="44" t="s">
        <v>34</v>
      </c>
      <c r="B12322" s="44" t="s">
        <v>39</v>
      </c>
      <c r="C12322" s="44" t="s">
        <v>59</v>
      </c>
      <c r="D12322" s="43">
        <v>357565.45299999998</v>
      </c>
      <c r="E12322" s="43">
        <v>-33464.416999999994</v>
      </c>
      <c r="F12322" s="45">
        <v>-99380</v>
      </c>
      <c r="G12322" s="45">
        <v>-57150</v>
      </c>
      <c r="H12322" s="45">
        <v>-62010</v>
      </c>
      <c r="I12322" s="55">
        <f>pro[[#This Row],[Admin expenses 3]]+pro[[#This Row],[Admin expenses 2]]+pro[[#This Row],[Admin expenses 1]]+pro[[#This Row],[COGS]]</f>
        <v>-252004.41699999999</v>
      </c>
      <c r="J12322" s="55">
        <f>pro[[#This Row],[Revenue]]+pro[[#This Row],[AdminExp]]</f>
        <v>105561.03599999999</v>
      </c>
      <c r="K12322" s="83">
        <f>pro[[#This Row],[Profit]]/pro[[#This Row],[Revenue]]</f>
        <v>0.29522157443996694</v>
      </c>
      <c r="L12322" s="56">
        <f t="shared" si="192"/>
        <v>11</v>
      </c>
      <c r="M12322" s="82" t="str">
        <f>"Q"&amp;" "&amp;VLOOKUP(pro[[#This Row],[Period]],Mapping!A:B,2,0)</f>
        <v>Q 4</v>
      </c>
      <c r="N12322"/>
    </row>
    <row r="12323" spans="1:14" ht="14.25" x14ac:dyDescent="0.2">
      <c r="A12323" s="44" t="s">
        <v>34</v>
      </c>
      <c r="B12323" s="44" t="s">
        <v>39</v>
      </c>
      <c r="C12323" s="44" t="s">
        <v>57</v>
      </c>
      <c r="D12323" s="43">
        <v>272520.11499999999</v>
      </c>
      <c r="E12323" s="43">
        <v>-86723.692999999999</v>
      </c>
      <c r="F12323" s="45">
        <v>-53190</v>
      </c>
      <c r="G12323" s="45">
        <v>-40430</v>
      </c>
      <c r="H12323" s="45">
        <v>-43750</v>
      </c>
      <c r="I12323" s="55">
        <f>pro[[#This Row],[Admin expenses 3]]+pro[[#This Row],[Admin expenses 2]]+pro[[#This Row],[Admin expenses 1]]+pro[[#This Row],[COGS]]</f>
        <v>-224093.693</v>
      </c>
      <c r="J12323" s="55">
        <f>pro[[#This Row],[Revenue]]+pro[[#This Row],[AdminExp]]</f>
        <v>48426.421999999991</v>
      </c>
      <c r="K12323" s="83">
        <f>pro[[#This Row],[Profit]]/pro[[#This Row],[Revenue]]</f>
        <v>0.17769852328148325</v>
      </c>
      <c r="L12323" s="56">
        <f t="shared" si="192"/>
        <v>11</v>
      </c>
      <c r="M12323" s="82" t="str">
        <f>"Q"&amp;" "&amp;VLOOKUP(pro[[#This Row],[Period]],Mapping!A:B,2,0)</f>
        <v>Q 4</v>
      </c>
      <c r="N12323"/>
    </row>
    <row r="12324" spans="1:14" ht="14.25" x14ac:dyDescent="0.2">
      <c r="A12324" s="44" t="s">
        <v>34</v>
      </c>
      <c r="B12324" s="44" t="s">
        <v>39</v>
      </c>
      <c r="C12324" s="44" t="s">
        <v>58</v>
      </c>
      <c r="D12324" s="43">
        <v>3560755.702</v>
      </c>
      <c r="E12324" s="43">
        <v>-1868377.9099999997</v>
      </c>
      <c r="F12324" s="45">
        <v>-63100</v>
      </c>
      <c r="G12324" s="45">
        <v>-30120</v>
      </c>
      <c r="H12324" s="45">
        <v>-70320</v>
      </c>
      <c r="I12324" s="55">
        <f>pro[[#This Row],[Admin expenses 3]]+pro[[#This Row],[Admin expenses 2]]+pro[[#This Row],[Admin expenses 1]]+pro[[#This Row],[COGS]]</f>
        <v>-2031917.9099999997</v>
      </c>
      <c r="J12324" s="55">
        <f>pro[[#This Row],[Revenue]]+pro[[#This Row],[AdminExp]]</f>
        <v>1528837.7920000004</v>
      </c>
      <c r="K12324" s="83">
        <f>pro[[#This Row],[Profit]]/pro[[#This Row],[Revenue]]</f>
        <v>0.42935767571509748</v>
      </c>
      <c r="L12324" s="56">
        <f t="shared" si="192"/>
        <v>11</v>
      </c>
      <c r="M12324" s="82" t="str">
        <f>"Q"&amp;" "&amp;VLOOKUP(pro[[#This Row],[Period]],Mapping!A:B,2,0)</f>
        <v>Q 4</v>
      </c>
      <c r="N12324"/>
    </row>
    <row r="12325" spans="1:14" ht="14.25" x14ac:dyDescent="0.2">
      <c r="A12325" s="44" t="s">
        <v>34</v>
      </c>
      <c r="B12325" s="44" t="s">
        <v>39</v>
      </c>
      <c r="C12325" s="44" t="s">
        <v>59</v>
      </c>
      <c r="D12325" s="43">
        <v>385449.05</v>
      </c>
      <c r="E12325" s="43">
        <v>-14095.543</v>
      </c>
      <c r="F12325" s="45">
        <v>-95120</v>
      </c>
      <c r="G12325" s="45">
        <v>-39050</v>
      </c>
      <c r="H12325" s="45">
        <v>-19700</v>
      </c>
      <c r="I12325" s="55">
        <f>pro[[#This Row],[Admin expenses 3]]+pro[[#This Row],[Admin expenses 2]]+pro[[#This Row],[Admin expenses 1]]+pro[[#This Row],[COGS]]</f>
        <v>-167965.54300000001</v>
      </c>
      <c r="J12325" s="55">
        <f>pro[[#This Row],[Revenue]]+pro[[#This Row],[AdminExp]]</f>
        <v>217483.50699999998</v>
      </c>
      <c r="K12325" s="83">
        <f>pro[[#This Row],[Profit]]/pro[[#This Row],[Revenue]]</f>
        <v>0.5642341238096189</v>
      </c>
      <c r="L12325" s="56">
        <f t="shared" si="192"/>
        <v>11</v>
      </c>
      <c r="M12325" s="82" t="str">
        <f>"Q"&amp;" "&amp;VLOOKUP(pro[[#This Row],[Period]],Mapping!A:B,2,0)</f>
        <v>Q 4</v>
      </c>
      <c r="N12325"/>
    </row>
    <row r="12326" spans="1:14" ht="14.25" x14ac:dyDescent="0.2">
      <c r="A12326" s="44" t="s">
        <v>34</v>
      </c>
      <c r="B12326" s="44" t="s">
        <v>39</v>
      </c>
      <c r="C12326" s="44" t="s">
        <v>57</v>
      </c>
      <c r="D12326" s="43">
        <v>779080.81299999997</v>
      </c>
      <c r="E12326" s="43">
        <v>-25702.473999999998</v>
      </c>
      <c r="F12326" s="45">
        <v>-104680</v>
      </c>
      <c r="G12326" s="45">
        <v>-74040</v>
      </c>
      <c r="H12326" s="45">
        <v>-35580</v>
      </c>
      <c r="I12326" s="55">
        <f>pro[[#This Row],[Admin expenses 3]]+pro[[#This Row],[Admin expenses 2]]+pro[[#This Row],[Admin expenses 1]]+pro[[#This Row],[COGS]]</f>
        <v>-240002.47399999999</v>
      </c>
      <c r="J12326" s="55">
        <f>pro[[#This Row],[Revenue]]+pro[[#This Row],[AdminExp]]</f>
        <v>539078.33899999992</v>
      </c>
      <c r="K12326" s="83">
        <f>pro[[#This Row],[Profit]]/pro[[#This Row],[Revenue]]</f>
        <v>0.69194149054213705</v>
      </c>
      <c r="L12326" s="56">
        <f t="shared" si="192"/>
        <v>11</v>
      </c>
      <c r="M12326" s="82" t="str">
        <f>"Q"&amp;" "&amp;VLOOKUP(pro[[#This Row],[Period]],Mapping!A:B,2,0)</f>
        <v>Q 4</v>
      </c>
      <c r="N12326"/>
    </row>
    <row r="12327" spans="1:14" ht="14.25" x14ac:dyDescent="0.2">
      <c r="A12327" s="44" t="s">
        <v>34</v>
      </c>
      <c r="B12327" s="44" t="s">
        <v>39</v>
      </c>
      <c r="C12327" s="44" t="s">
        <v>57</v>
      </c>
      <c r="D12327" s="43">
        <v>6595573.1939999992</v>
      </c>
      <c r="E12327" s="43">
        <v>-229050.55599999995</v>
      </c>
      <c r="F12327" s="45">
        <v>-51480</v>
      </c>
      <c r="G12327" s="45">
        <v>-36220</v>
      </c>
      <c r="H12327" s="45">
        <v>-107430</v>
      </c>
      <c r="I12327" s="55">
        <f>pro[[#This Row],[Admin expenses 3]]+pro[[#This Row],[Admin expenses 2]]+pro[[#This Row],[Admin expenses 1]]+pro[[#This Row],[COGS]]</f>
        <v>-424180.55599999998</v>
      </c>
      <c r="J12327" s="55">
        <f>pro[[#This Row],[Revenue]]+pro[[#This Row],[AdminExp]]</f>
        <v>6171392.6379999993</v>
      </c>
      <c r="K12327" s="83">
        <f>pro[[#This Row],[Profit]]/pro[[#This Row],[Revenue]]</f>
        <v>0.93568708230152353</v>
      </c>
      <c r="L12327" s="56">
        <f t="shared" si="192"/>
        <v>11</v>
      </c>
      <c r="M12327" s="82" t="str">
        <f>"Q"&amp;" "&amp;VLOOKUP(pro[[#This Row],[Period]],Mapping!A:B,2,0)</f>
        <v>Q 4</v>
      </c>
      <c r="N12327"/>
    </row>
    <row r="12328" spans="1:14" ht="14.25" x14ac:dyDescent="0.2">
      <c r="A12328" s="44" t="s">
        <v>34</v>
      </c>
      <c r="B12328" s="44" t="s">
        <v>39</v>
      </c>
      <c r="C12328" s="44" t="s">
        <v>57</v>
      </c>
      <c r="D12328" s="43">
        <v>5767469.0709999995</v>
      </c>
      <c r="E12328" s="43">
        <v>-542089.61099999992</v>
      </c>
      <c r="F12328" s="45">
        <v>-95520</v>
      </c>
      <c r="G12328" s="45">
        <v>-25830</v>
      </c>
      <c r="H12328" s="45">
        <v>-108390</v>
      </c>
      <c r="I12328" s="55">
        <f>pro[[#This Row],[Admin expenses 3]]+pro[[#This Row],[Admin expenses 2]]+pro[[#This Row],[Admin expenses 1]]+pro[[#This Row],[COGS]]</f>
        <v>-771829.61099999992</v>
      </c>
      <c r="J12328" s="55">
        <f>pro[[#This Row],[Revenue]]+pro[[#This Row],[AdminExp]]</f>
        <v>4995639.46</v>
      </c>
      <c r="K12328" s="83">
        <f>pro[[#This Row],[Profit]]/pro[[#This Row],[Revenue]]</f>
        <v>0.8661753359231843</v>
      </c>
      <c r="L12328" s="56">
        <f t="shared" si="192"/>
        <v>11</v>
      </c>
      <c r="M12328" s="82" t="str">
        <f>"Q"&amp;" "&amp;VLOOKUP(pro[[#This Row],[Period]],Mapping!A:B,2,0)</f>
        <v>Q 4</v>
      </c>
      <c r="N12328"/>
    </row>
    <row r="12329" spans="1:14" ht="14.25" x14ac:dyDescent="0.2">
      <c r="A12329" s="44" t="s">
        <v>34</v>
      </c>
      <c r="B12329" s="44" t="s">
        <v>39</v>
      </c>
      <c r="C12329" s="44" t="s">
        <v>57</v>
      </c>
      <c r="D12329" s="43">
        <v>5433560.608</v>
      </c>
      <c r="E12329" s="43">
        <v>-501407.03899999999</v>
      </c>
      <c r="F12329" s="45">
        <v>-89500</v>
      </c>
      <c r="G12329" s="45">
        <v>-92570</v>
      </c>
      <c r="H12329" s="45">
        <v>-29870</v>
      </c>
      <c r="I12329" s="55">
        <f>pro[[#This Row],[Admin expenses 3]]+pro[[#This Row],[Admin expenses 2]]+pro[[#This Row],[Admin expenses 1]]+pro[[#This Row],[COGS]]</f>
        <v>-713347.03899999999</v>
      </c>
      <c r="J12329" s="55">
        <f>pro[[#This Row],[Revenue]]+pro[[#This Row],[AdminExp]]</f>
        <v>4720213.5690000001</v>
      </c>
      <c r="K12329" s="83">
        <f>pro[[#This Row],[Profit]]/pro[[#This Row],[Revenue]]</f>
        <v>0.86871462555332191</v>
      </c>
      <c r="L12329" s="56">
        <f t="shared" si="192"/>
        <v>11</v>
      </c>
      <c r="M12329" s="82" t="str">
        <f>"Q"&amp;" "&amp;VLOOKUP(pro[[#This Row],[Period]],Mapping!A:B,2,0)</f>
        <v>Q 4</v>
      </c>
      <c r="N12329"/>
    </row>
    <row r="12330" spans="1:14" ht="14.25" x14ac:dyDescent="0.2">
      <c r="A12330" s="44" t="s">
        <v>34</v>
      </c>
      <c r="B12330" s="44" t="s">
        <v>39</v>
      </c>
      <c r="C12330" s="44" t="s">
        <v>57</v>
      </c>
      <c r="D12330" s="43">
        <v>7819.0909999999985</v>
      </c>
      <c r="E12330" s="43">
        <v>-6369.222999999999</v>
      </c>
      <c r="F12330" s="45">
        <v>-59740</v>
      </c>
      <c r="G12330" s="45">
        <v>-65400</v>
      </c>
      <c r="H12330" s="45">
        <v>-33880</v>
      </c>
      <c r="I12330" s="55">
        <f>pro[[#This Row],[Admin expenses 3]]+pro[[#This Row],[Admin expenses 2]]+pro[[#This Row],[Admin expenses 1]]+pro[[#This Row],[COGS]]</f>
        <v>-165389.223</v>
      </c>
      <c r="J12330" s="55">
        <f>pro[[#This Row],[Revenue]]+pro[[#This Row],[AdminExp]]</f>
        <v>-157570.13200000001</v>
      </c>
      <c r="K12330" s="83">
        <f>pro[[#This Row],[Profit]]/pro[[#This Row],[Revenue]]</f>
        <v>-20.151975721986105</v>
      </c>
      <c r="L12330" s="56">
        <f t="shared" si="192"/>
        <v>11</v>
      </c>
      <c r="M12330" s="82" t="str">
        <f>"Q"&amp;" "&amp;VLOOKUP(pro[[#This Row],[Period]],Mapping!A:B,2,0)</f>
        <v>Q 4</v>
      </c>
      <c r="N12330"/>
    </row>
    <row r="12331" spans="1:14" ht="14.25" x14ac:dyDescent="0.2">
      <c r="A12331" s="44" t="s">
        <v>34</v>
      </c>
      <c r="B12331" s="44" t="s">
        <v>39</v>
      </c>
      <c r="C12331" s="44" t="s">
        <v>57</v>
      </c>
      <c r="D12331" s="43">
        <v>52523.002</v>
      </c>
      <c r="E12331" s="43">
        <v>-20252.532999999999</v>
      </c>
      <c r="F12331" s="45">
        <v>-54710</v>
      </c>
      <c r="G12331" s="45">
        <v>-99260</v>
      </c>
      <c r="H12331" s="45">
        <v>-91130</v>
      </c>
      <c r="I12331" s="55">
        <f>pro[[#This Row],[Admin expenses 3]]+pro[[#This Row],[Admin expenses 2]]+pro[[#This Row],[Admin expenses 1]]+pro[[#This Row],[COGS]]</f>
        <v>-265352.533</v>
      </c>
      <c r="J12331" s="55">
        <f>pro[[#This Row],[Revenue]]+pro[[#This Row],[AdminExp]]</f>
        <v>-212829.53099999999</v>
      </c>
      <c r="K12331" s="83">
        <f>pro[[#This Row],[Profit]]/pro[[#This Row],[Revenue]]</f>
        <v>-4.0521204595274272</v>
      </c>
      <c r="L12331" s="56">
        <f t="shared" si="192"/>
        <v>11</v>
      </c>
      <c r="M12331" s="82" t="str">
        <f>"Q"&amp;" "&amp;VLOOKUP(pro[[#This Row],[Period]],Mapping!A:B,2,0)</f>
        <v>Q 4</v>
      </c>
      <c r="N12331"/>
    </row>
    <row r="12332" spans="1:14" ht="14.25" x14ac:dyDescent="0.2">
      <c r="A12332" s="44" t="s">
        <v>34</v>
      </c>
      <c r="B12332" s="44" t="s">
        <v>39</v>
      </c>
      <c r="C12332" s="44" t="s">
        <v>57</v>
      </c>
      <c r="D12332" s="43">
        <v>723833.99199999997</v>
      </c>
      <c r="E12332" s="43">
        <v>-410493.67099999991</v>
      </c>
      <c r="F12332" s="45">
        <v>-59080</v>
      </c>
      <c r="G12332" s="45">
        <v>-28430</v>
      </c>
      <c r="H12332" s="45">
        <v>-104520</v>
      </c>
      <c r="I12332" s="55">
        <f>pro[[#This Row],[Admin expenses 3]]+pro[[#This Row],[Admin expenses 2]]+pro[[#This Row],[Admin expenses 1]]+pro[[#This Row],[COGS]]</f>
        <v>-602523.67099999986</v>
      </c>
      <c r="J12332" s="55">
        <f>pro[[#This Row],[Revenue]]+pro[[#This Row],[AdminExp]]</f>
        <v>121310.32100000011</v>
      </c>
      <c r="K12332" s="83">
        <f>pro[[#This Row],[Profit]]/pro[[#This Row],[Revenue]]</f>
        <v>0.16759412011697858</v>
      </c>
      <c r="L12332" s="56">
        <f t="shared" si="192"/>
        <v>11</v>
      </c>
      <c r="M12332" s="82" t="str">
        <f>"Q"&amp;" "&amp;VLOOKUP(pro[[#This Row],[Period]],Mapping!A:B,2,0)</f>
        <v>Q 4</v>
      </c>
      <c r="N12332"/>
    </row>
    <row r="12333" spans="1:14" ht="14.25" x14ac:dyDescent="0.2">
      <c r="A12333" s="44" t="s">
        <v>34</v>
      </c>
      <c r="B12333" s="44" t="s">
        <v>39</v>
      </c>
      <c r="C12333" s="44" t="s">
        <v>57</v>
      </c>
      <c r="D12333" s="43">
        <v>159463.61900000001</v>
      </c>
      <c r="E12333" s="43">
        <v>-99314.278000000006</v>
      </c>
      <c r="F12333" s="45">
        <v>-63540</v>
      </c>
      <c r="G12333" s="45">
        <v>-69620</v>
      </c>
      <c r="H12333" s="45">
        <v>-45380</v>
      </c>
      <c r="I12333" s="55">
        <f>pro[[#This Row],[Admin expenses 3]]+pro[[#This Row],[Admin expenses 2]]+pro[[#This Row],[Admin expenses 1]]+pro[[#This Row],[COGS]]</f>
        <v>-277854.27799999999</v>
      </c>
      <c r="J12333" s="55">
        <f>pro[[#This Row],[Revenue]]+pro[[#This Row],[AdminExp]]</f>
        <v>-118390.65899999999</v>
      </c>
      <c r="K12333" s="83">
        <f>pro[[#This Row],[Profit]]/pro[[#This Row],[Revenue]]</f>
        <v>-0.74243052893462791</v>
      </c>
      <c r="L12333" s="56">
        <f t="shared" si="192"/>
        <v>11</v>
      </c>
      <c r="M12333" s="82" t="str">
        <f>"Q"&amp;" "&amp;VLOOKUP(pro[[#This Row],[Period]],Mapping!A:B,2,0)</f>
        <v>Q 4</v>
      </c>
      <c r="N12333"/>
    </row>
    <row r="12334" spans="1:14" ht="14.25" x14ac:dyDescent="0.2">
      <c r="A12334" s="44" t="s">
        <v>34</v>
      </c>
      <c r="B12334" s="44" t="s">
        <v>39</v>
      </c>
      <c r="C12334" s="44" t="s">
        <v>57</v>
      </c>
      <c r="D12334" s="43">
        <v>126677.52999999998</v>
      </c>
      <c r="E12334" s="43">
        <v>-70193.927999999985</v>
      </c>
      <c r="F12334" s="45">
        <v>-64830</v>
      </c>
      <c r="G12334" s="45">
        <v>-44700</v>
      </c>
      <c r="H12334" s="45">
        <v>-88840</v>
      </c>
      <c r="I12334" s="55">
        <f>pro[[#This Row],[Admin expenses 3]]+pro[[#This Row],[Admin expenses 2]]+pro[[#This Row],[Admin expenses 1]]+pro[[#This Row],[COGS]]</f>
        <v>-268563.92799999996</v>
      </c>
      <c r="J12334" s="55">
        <f>pro[[#This Row],[Revenue]]+pro[[#This Row],[AdminExp]]</f>
        <v>-141886.39799999999</v>
      </c>
      <c r="K12334" s="83">
        <f>pro[[#This Row],[Profit]]/pro[[#This Row],[Revenue]]</f>
        <v>-1.1200597138261221</v>
      </c>
      <c r="L12334" s="56">
        <f t="shared" si="192"/>
        <v>11</v>
      </c>
      <c r="M12334" s="82" t="str">
        <f>"Q"&amp;" "&amp;VLOOKUP(pro[[#This Row],[Period]],Mapping!A:B,2,0)</f>
        <v>Q 4</v>
      </c>
      <c r="N12334"/>
    </row>
    <row r="12335" spans="1:14" ht="14.25" x14ac:dyDescent="0.2">
      <c r="A12335" s="44" t="s">
        <v>34</v>
      </c>
      <c r="B12335" s="44" t="s">
        <v>39</v>
      </c>
      <c r="C12335" s="44" t="s">
        <v>57</v>
      </c>
      <c r="D12335" s="43">
        <v>82846.322999999989</v>
      </c>
      <c r="E12335" s="43">
        <v>-64705.75299999999</v>
      </c>
      <c r="F12335" s="45">
        <v>-47340</v>
      </c>
      <c r="G12335" s="45">
        <v>-13810</v>
      </c>
      <c r="H12335" s="45">
        <v>-25190</v>
      </c>
      <c r="I12335" s="55">
        <f>pro[[#This Row],[Admin expenses 3]]+pro[[#This Row],[Admin expenses 2]]+pro[[#This Row],[Admin expenses 1]]+pro[[#This Row],[COGS]]</f>
        <v>-151045.753</v>
      </c>
      <c r="J12335" s="55">
        <f>pro[[#This Row],[Revenue]]+pro[[#This Row],[AdminExp]]</f>
        <v>-68199.430000000008</v>
      </c>
      <c r="K12335" s="83">
        <f>pro[[#This Row],[Profit]]/pro[[#This Row],[Revenue]]</f>
        <v>-0.8232040666427648</v>
      </c>
      <c r="L12335" s="56">
        <f t="shared" si="192"/>
        <v>11</v>
      </c>
      <c r="M12335" s="82" t="str">
        <f>"Q"&amp;" "&amp;VLOOKUP(pro[[#This Row],[Period]],Mapping!A:B,2,0)</f>
        <v>Q 4</v>
      </c>
      <c r="N12335"/>
    </row>
    <row r="12336" spans="1:14" ht="14.25" x14ac:dyDescent="0.2">
      <c r="A12336" s="44" t="s">
        <v>34</v>
      </c>
      <c r="B12336" s="44" t="s">
        <v>39</v>
      </c>
      <c r="C12336" s="44" t="s">
        <v>57</v>
      </c>
      <c r="D12336" s="43">
        <v>44957.492999999995</v>
      </c>
      <c r="E12336" s="43">
        <v>-10579.275</v>
      </c>
      <c r="F12336" s="45">
        <v>-89020</v>
      </c>
      <c r="G12336" s="45">
        <v>-99660</v>
      </c>
      <c r="H12336" s="45">
        <v>-26300</v>
      </c>
      <c r="I12336" s="55">
        <f>pro[[#This Row],[Admin expenses 3]]+pro[[#This Row],[Admin expenses 2]]+pro[[#This Row],[Admin expenses 1]]+pro[[#This Row],[COGS]]</f>
        <v>-225559.27499999999</v>
      </c>
      <c r="J12336" s="55">
        <f>pro[[#This Row],[Revenue]]+pro[[#This Row],[AdminExp]]</f>
        <v>-180601.78200000001</v>
      </c>
      <c r="K12336" s="83">
        <f>pro[[#This Row],[Profit]]/pro[[#This Row],[Revenue]]</f>
        <v>-4.0171675498008756</v>
      </c>
      <c r="L12336" s="56">
        <f t="shared" si="192"/>
        <v>11</v>
      </c>
      <c r="M12336" s="82" t="str">
        <f>"Q"&amp;" "&amp;VLOOKUP(pro[[#This Row],[Period]],Mapping!A:B,2,0)</f>
        <v>Q 4</v>
      </c>
      <c r="N12336"/>
    </row>
    <row r="12337" spans="1:14" ht="14.25" x14ac:dyDescent="0.2">
      <c r="A12337" s="44" t="s">
        <v>34</v>
      </c>
      <c r="B12337" s="44" t="s">
        <v>39</v>
      </c>
      <c r="C12337" s="44" t="s">
        <v>57</v>
      </c>
      <c r="D12337" s="43">
        <v>27746.333999999999</v>
      </c>
      <c r="E12337" s="43">
        <v>-8447.9919999999984</v>
      </c>
      <c r="F12337" s="45">
        <v>-43690</v>
      </c>
      <c r="G12337" s="45">
        <v>-43250</v>
      </c>
      <c r="H12337" s="45">
        <v>-24760</v>
      </c>
      <c r="I12337" s="55">
        <f>pro[[#This Row],[Admin expenses 3]]+pro[[#This Row],[Admin expenses 2]]+pro[[#This Row],[Admin expenses 1]]+pro[[#This Row],[COGS]]</f>
        <v>-120147.992</v>
      </c>
      <c r="J12337" s="55">
        <f>pro[[#This Row],[Revenue]]+pro[[#This Row],[AdminExp]]</f>
        <v>-92401.657999999996</v>
      </c>
      <c r="K12337" s="83">
        <f>pro[[#This Row],[Profit]]/pro[[#This Row],[Revenue]]</f>
        <v>-3.3302294277867484</v>
      </c>
      <c r="L12337" s="56">
        <f t="shared" si="192"/>
        <v>11</v>
      </c>
      <c r="M12337" s="82" t="str">
        <f>"Q"&amp;" "&amp;VLOOKUP(pro[[#This Row],[Period]],Mapping!A:B,2,0)</f>
        <v>Q 4</v>
      </c>
      <c r="N12337"/>
    </row>
    <row r="12338" spans="1:14" ht="14.25" x14ac:dyDescent="0.2">
      <c r="A12338" s="44" t="s">
        <v>34</v>
      </c>
      <c r="B12338" s="44" t="s">
        <v>39</v>
      </c>
      <c r="C12338" s="44" t="s">
        <v>57</v>
      </c>
      <c r="D12338" s="43">
        <v>28319.837</v>
      </c>
      <c r="E12338" s="43">
        <v>-13187.160000000002</v>
      </c>
      <c r="F12338" s="45">
        <v>-101340</v>
      </c>
      <c r="G12338" s="45">
        <v>-46280</v>
      </c>
      <c r="H12338" s="45">
        <v>-44120</v>
      </c>
      <c r="I12338" s="55">
        <f>pro[[#This Row],[Admin expenses 3]]+pro[[#This Row],[Admin expenses 2]]+pro[[#This Row],[Admin expenses 1]]+pro[[#This Row],[COGS]]</f>
        <v>-204927.16</v>
      </c>
      <c r="J12338" s="55">
        <f>pro[[#This Row],[Revenue]]+pro[[#This Row],[AdminExp]]</f>
        <v>-176607.323</v>
      </c>
      <c r="K12338" s="83">
        <f>pro[[#This Row],[Profit]]/pro[[#This Row],[Revenue]]</f>
        <v>-6.236170179934299</v>
      </c>
      <c r="L12338" s="56">
        <f t="shared" si="192"/>
        <v>11</v>
      </c>
      <c r="M12338" s="82" t="str">
        <f>"Q"&amp;" "&amp;VLOOKUP(pro[[#This Row],[Period]],Mapping!A:B,2,0)</f>
        <v>Q 4</v>
      </c>
      <c r="N12338"/>
    </row>
    <row r="12339" spans="1:14" ht="14.25" x14ac:dyDescent="0.2">
      <c r="A12339" s="44" t="s">
        <v>34</v>
      </c>
      <c r="B12339" s="44" t="s">
        <v>39</v>
      </c>
      <c r="C12339" s="44" t="s">
        <v>57</v>
      </c>
      <c r="D12339" s="43">
        <v>67388.243999999992</v>
      </c>
      <c r="E12339" s="43">
        <v>-39654.922999999995</v>
      </c>
      <c r="F12339" s="45">
        <v>-106810</v>
      </c>
      <c r="G12339" s="45">
        <v>-54220</v>
      </c>
      <c r="H12339" s="45">
        <v>-56150</v>
      </c>
      <c r="I12339" s="55">
        <f>pro[[#This Row],[Admin expenses 3]]+pro[[#This Row],[Admin expenses 2]]+pro[[#This Row],[Admin expenses 1]]+pro[[#This Row],[COGS]]</f>
        <v>-256834.92300000001</v>
      </c>
      <c r="J12339" s="55">
        <f>pro[[#This Row],[Revenue]]+pro[[#This Row],[AdminExp]]</f>
        <v>-189446.679</v>
      </c>
      <c r="K12339" s="83">
        <f>pro[[#This Row],[Profit]]/pro[[#This Row],[Revenue]]</f>
        <v>-2.8112719334250649</v>
      </c>
      <c r="L12339" s="56">
        <f t="shared" si="192"/>
        <v>11</v>
      </c>
      <c r="M12339" s="82" t="str">
        <f>"Q"&amp;" "&amp;VLOOKUP(pro[[#This Row],[Period]],Mapping!A:B,2,0)</f>
        <v>Q 4</v>
      </c>
      <c r="N12339"/>
    </row>
    <row r="12340" spans="1:14" ht="14.25" x14ac:dyDescent="0.2">
      <c r="A12340" s="44" t="s">
        <v>34</v>
      </c>
      <c r="B12340" s="44" t="s">
        <v>39</v>
      </c>
      <c r="C12340" s="44" t="s">
        <v>57</v>
      </c>
      <c r="D12340" s="43">
        <v>33567.400999999998</v>
      </c>
      <c r="E12340" s="43">
        <v>-10646.083000000001</v>
      </c>
      <c r="F12340" s="45">
        <v>-12560</v>
      </c>
      <c r="G12340" s="45">
        <v>-39070</v>
      </c>
      <c r="H12340" s="45">
        <v>-89910</v>
      </c>
      <c r="I12340" s="55">
        <f>pro[[#This Row],[Admin expenses 3]]+pro[[#This Row],[Admin expenses 2]]+pro[[#This Row],[Admin expenses 1]]+pro[[#This Row],[COGS]]</f>
        <v>-152186.08300000001</v>
      </c>
      <c r="J12340" s="55">
        <f>pro[[#This Row],[Revenue]]+pro[[#This Row],[AdminExp]]</f>
        <v>-118618.68200000002</v>
      </c>
      <c r="K12340" s="83">
        <f>pro[[#This Row],[Profit]]/pro[[#This Row],[Revenue]]</f>
        <v>-3.5337463868590846</v>
      </c>
      <c r="L12340" s="56">
        <f t="shared" si="192"/>
        <v>11</v>
      </c>
      <c r="M12340" s="82" t="str">
        <f>"Q"&amp;" "&amp;VLOOKUP(pro[[#This Row],[Period]],Mapping!A:B,2,0)</f>
        <v>Q 4</v>
      </c>
      <c r="N12340"/>
    </row>
    <row r="12341" spans="1:14" ht="14.25" x14ac:dyDescent="0.2">
      <c r="A12341" s="44" t="s">
        <v>34</v>
      </c>
      <c r="B12341" s="44" t="s">
        <v>39</v>
      </c>
      <c r="C12341" s="44" t="s">
        <v>57</v>
      </c>
      <c r="D12341" s="43">
        <v>214919.94299999997</v>
      </c>
      <c r="E12341" s="43">
        <v>-63532.356999999989</v>
      </c>
      <c r="F12341" s="45">
        <v>-99570</v>
      </c>
      <c r="G12341" s="45">
        <v>-97490</v>
      </c>
      <c r="H12341" s="45">
        <v>-17950</v>
      </c>
      <c r="I12341" s="55">
        <f>pro[[#This Row],[Admin expenses 3]]+pro[[#This Row],[Admin expenses 2]]+pro[[#This Row],[Admin expenses 1]]+pro[[#This Row],[COGS]]</f>
        <v>-278542.35699999996</v>
      </c>
      <c r="J12341" s="55">
        <f>pro[[#This Row],[Revenue]]+pro[[#This Row],[AdminExp]]</f>
        <v>-63622.41399999999</v>
      </c>
      <c r="K12341" s="83">
        <f>pro[[#This Row],[Profit]]/pro[[#This Row],[Revenue]]</f>
        <v>-0.29602843324781636</v>
      </c>
      <c r="L12341" s="56">
        <f t="shared" si="192"/>
        <v>11</v>
      </c>
      <c r="M12341" s="82" t="str">
        <f>"Q"&amp;" "&amp;VLOOKUP(pro[[#This Row],[Period]],Mapping!A:B,2,0)</f>
        <v>Q 4</v>
      </c>
      <c r="N12341"/>
    </row>
    <row r="12342" spans="1:14" ht="14.25" x14ac:dyDescent="0.2">
      <c r="A12342" s="44" t="s">
        <v>34</v>
      </c>
      <c r="B12342" s="44" t="s">
        <v>39</v>
      </c>
      <c r="C12342" s="44" t="s">
        <v>57</v>
      </c>
      <c r="D12342" s="43">
        <v>1246103.621</v>
      </c>
      <c r="E12342" s="43">
        <v>-794749.35399999993</v>
      </c>
      <c r="F12342" s="45">
        <v>-108270</v>
      </c>
      <c r="G12342" s="45">
        <v>-89810</v>
      </c>
      <c r="H12342" s="45">
        <v>-96410</v>
      </c>
      <c r="I12342" s="55">
        <f>pro[[#This Row],[Admin expenses 3]]+pro[[#This Row],[Admin expenses 2]]+pro[[#This Row],[Admin expenses 1]]+pro[[#This Row],[COGS]]</f>
        <v>-1089239.3539999998</v>
      </c>
      <c r="J12342" s="55">
        <f>pro[[#This Row],[Revenue]]+pro[[#This Row],[AdminExp]]</f>
        <v>156864.26700000023</v>
      </c>
      <c r="K12342" s="83">
        <f>pro[[#This Row],[Profit]]/pro[[#This Row],[Revenue]]</f>
        <v>0.12588380641580707</v>
      </c>
      <c r="L12342" s="56">
        <f t="shared" si="192"/>
        <v>11</v>
      </c>
      <c r="M12342" s="82" t="str">
        <f>"Q"&amp;" "&amp;VLOOKUP(pro[[#This Row],[Period]],Mapping!A:B,2,0)</f>
        <v>Q 4</v>
      </c>
      <c r="N12342"/>
    </row>
    <row r="12343" spans="1:14" ht="14.25" x14ac:dyDescent="0.2">
      <c r="A12343" s="44" t="s">
        <v>34</v>
      </c>
      <c r="B12343" s="44" t="s">
        <v>39</v>
      </c>
      <c r="C12343" s="44" t="s">
        <v>57</v>
      </c>
      <c r="D12343" s="43">
        <v>39186.013999999996</v>
      </c>
      <c r="E12343" s="43">
        <v>-47967.149999999994</v>
      </c>
      <c r="F12343" s="45">
        <v>-101480</v>
      </c>
      <c r="G12343" s="45">
        <v>-32020</v>
      </c>
      <c r="H12343" s="45">
        <v>-37130</v>
      </c>
      <c r="I12343" s="55">
        <f>pro[[#This Row],[Admin expenses 3]]+pro[[#This Row],[Admin expenses 2]]+pro[[#This Row],[Admin expenses 1]]+pro[[#This Row],[COGS]]</f>
        <v>-218597.15</v>
      </c>
      <c r="J12343" s="55">
        <f>pro[[#This Row],[Revenue]]+pro[[#This Row],[AdminExp]]</f>
        <v>-179411.136</v>
      </c>
      <c r="K12343" s="83">
        <f>pro[[#This Row],[Profit]]/pro[[#This Row],[Revenue]]</f>
        <v>-4.5784482187956144</v>
      </c>
      <c r="L12343" s="56">
        <f t="shared" si="192"/>
        <v>11</v>
      </c>
      <c r="M12343" s="82" t="str">
        <f>"Q"&amp;" "&amp;VLOOKUP(pro[[#This Row],[Period]],Mapping!A:B,2,0)</f>
        <v>Q 4</v>
      </c>
      <c r="N12343"/>
    </row>
    <row r="12344" spans="1:14" ht="14.25" x14ac:dyDescent="0.2">
      <c r="A12344" s="44" t="s">
        <v>34</v>
      </c>
      <c r="B12344" s="44" t="s">
        <v>39</v>
      </c>
      <c r="C12344" s="44" t="s">
        <v>57</v>
      </c>
      <c r="D12344" s="43">
        <v>32395.852999999999</v>
      </c>
      <c r="E12344" s="43">
        <v>-11484.647999999999</v>
      </c>
      <c r="F12344" s="45">
        <v>-92420</v>
      </c>
      <c r="G12344" s="45">
        <v>-42350</v>
      </c>
      <c r="H12344" s="45">
        <v>-13080</v>
      </c>
      <c r="I12344" s="55">
        <f>pro[[#This Row],[Admin expenses 3]]+pro[[#This Row],[Admin expenses 2]]+pro[[#This Row],[Admin expenses 1]]+pro[[#This Row],[COGS]]</f>
        <v>-159334.64799999999</v>
      </c>
      <c r="J12344" s="55">
        <f>pro[[#This Row],[Revenue]]+pro[[#This Row],[AdminExp]]</f>
        <v>-126938.79499999998</v>
      </c>
      <c r="K12344" s="83">
        <f>pro[[#This Row],[Profit]]/pro[[#This Row],[Revenue]]</f>
        <v>-3.9183655698153705</v>
      </c>
      <c r="L12344" s="56">
        <f t="shared" si="192"/>
        <v>11</v>
      </c>
      <c r="M12344" s="82" t="str">
        <f>"Q"&amp;" "&amp;VLOOKUP(pro[[#This Row],[Period]],Mapping!A:B,2,0)</f>
        <v>Q 4</v>
      </c>
      <c r="N12344"/>
    </row>
    <row r="12345" spans="1:14" ht="14.25" x14ac:dyDescent="0.2">
      <c r="A12345" s="44" t="s">
        <v>34</v>
      </c>
      <c r="B12345" s="44" t="s">
        <v>39</v>
      </c>
      <c r="C12345" s="44" t="s">
        <v>57</v>
      </c>
      <c r="D12345" s="43">
        <v>53724.72</v>
      </c>
      <c r="E12345" s="43">
        <v>-4220.79</v>
      </c>
      <c r="F12345" s="45">
        <v>-42540</v>
      </c>
      <c r="G12345" s="45">
        <v>-20460</v>
      </c>
      <c r="H12345" s="45">
        <v>-46400</v>
      </c>
      <c r="I12345" s="55">
        <f>pro[[#This Row],[Admin expenses 3]]+pro[[#This Row],[Admin expenses 2]]+pro[[#This Row],[Admin expenses 1]]+pro[[#This Row],[COGS]]</f>
        <v>-113620.79</v>
      </c>
      <c r="J12345" s="55">
        <f>pro[[#This Row],[Revenue]]+pro[[#This Row],[AdminExp]]</f>
        <v>-59896.069999999992</v>
      </c>
      <c r="K12345" s="83">
        <f>pro[[#This Row],[Profit]]/pro[[#This Row],[Revenue]]</f>
        <v>-1.1148698401778547</v>
      </c>
      <c r="L12345" s="56">
        <f t="shared" si="192"/>
        <v>11</v>
      </c>
      <c r="M12345" s="82" t="str">
        <f>"Q"&amp;" "&amp;VLOOKUP(pro[[#This Row],[Period]],Mapping!A:B,2,0)</f>
        <v>Q 4</v>
      </c>
      <c r="N12345"/>
    </row>
    <row r="12346" spans="1:14" ht="14.25" x14ac:dyDescent="0.2">
      <c r="A12346" s="44" t="s">
        <v>34</v>
      </c>
      <c r="B12346" s="44" t="s">
        <v>39</v>
      </c>
      <c r="C12346" s="44" t="s">
        <v>57</v>
      </c>
      <c r="D12346" s="43">
        <v>65679.935999999987</v>
      </c>
      <c r="E12346" s="43">
        <v>-49377.635999999991</v>
      </c>
      <c r="F12346" s="45">
        <v>-49180</v>
      </c>
      <c r="G12346" s="45">
        <v>-45690</v>
      </c>
      <c r="H12346" s="45">
        <v>-85990</v>
      </c>
      <c r="I12346" s="55">
        <f>pro[[#This Row],[Admin expenses 3]]+pro[[#This Row],[Admin expenses 2]]+pro[[#This Row],[Admin expenses 1]]+pro[[#This Row],[COGS]]</f>
        <v>-230237.636</v>
      </c>
      <c r="J12346" s="55">
        <f>pro[[#This Row],[Revenue]]+pro[[#This Row],[AdminExp]]</f>
        <v>-164557.70000000001</v>
      </c>
      <c r="K12346" s="83">
        <f>pro[[#This Row],[Profit]]/pro[[#This Row],[Revenue]]</f>
        <v>-2.5054485436770224</v>
      </c>
      <c r="L12346" s="56">
        <f t="shared" si="192"/>
        <v>11</v>
      </c>
      <c r="M12346" s="82" t="str">
        <f>"Q"&amp;" "&amp;VLOOKUP(pro[[#This Row],[Period]],Mapping!A:B,2,0)</f>
        <v>Q 4</v>
      </c>
      <c r="N12346"/>
    </row>
    <row r="12347" spans="1:14" ht="14.25" x14ac:dyDescent="0.2">
      <c r="A12347" s="44" t="s">
        <v>34</v>
      </c>
      <c r="B12347" s="44" t="s">
        <v>39</v>
      </c>
      <c r="C12347" s="44" t="s">
        <v>57</v>
      </c>
      <c r="D12347" s="43">
        <v>56756.125999999989</v>
      </c>
      <c r="E12347" s="43">
        <v>-62333.614000000001</v>
      </c>
      <c r="F12347" s="45">
        <v>-55940</v>
      </c>
      <c r="G12347" s="45">
        <v>-76030</v>
      </c>
      <c r="H12347" s="45">
        <v>-95360</v>
      </c>
      <c r="I12347" s="55">
        <f>pro[[#This Row],[Admin expenses 3]]+pro[[#This Row],[Admin expenses 2]]+pro[[#This Row],[Admin expenses 1]]+pro[[#This Row],[COGS]]</f>
        <v>-289663.614</v>
      </c>
      <c r="J12347" s="55">
        <f>pro[[#This Row],[Revenue]]+pro[[#This Row],[AdminExp]]</f>
        <v>-232907.48800000001</v>
      </c>
      <c r="K12347" s="83">
        <f>pro[[#This Row],[Profit]]/pro[[#This Row],[Revenue]]</f>
        <v>-4.1036537271765177</v>
      </c>
      <c r="L12347" s="56">
        <f t="shared" si="192"/>
        <v>11</v>
      </c>
      <c r="M12347" s="82" t="str">
        <f>"Q"&amp;" "&amp;VLOOKUP(pro[[#This Row],[Period]],Mapping!A:B,2,0)</f>
        <v>Q 4</v>
      </c>
      <c r="N12347"/>
    </row>
    <row r="12348" spans="1:14" ht="14.25" x14ac:dyDescent="0.2">
      <c r="A12348" s="44" t="s">
        <v>34</v>
      </c>
      <c r="B12348" s="44" t="s">
        <v>39</v>
      </c>
      <c r="C12348" s="44" t="s">
        <v>57</v>
      </c>
      <c r="D12348" s="43">
        <v>91768.263999999981</v>
      </c>
      <c r="E12348" s="43">
        <v>-101372.257</v>
      </c>
      <c r="F12348" s="45">
        <v>-103280</v>
      </c>
      <c r="G12348" s="45">
        <v>-101760</v>
      </c>
      <c r="H12348" s="45">
        <v>-62640</v>
      </c>
      <c r="I12348" s="55">
        <f>pro[[#This Row],[Admin expenses 3]]+pro[[#This Row],[Admin expenses 2]]+pro[[#This Row],[Admin expenses 1]]+pro[[#This Row],[COGS]]</f>
        <v>-369052.25699999998</v>
      </c>
      <c r="J12348" s="55">
        <f>pro[[#This Row],[Revenue]]+pro[[#This Row],[AdminExp]]</f>
        <v>-277283.99300000002</v>
      </c>
      <c r="K12348" s="83">
        <f>pro[[#This Row],[Profit]]/pro[[#This Row],[Revenue]]</f>
        <v>-3.0215673797643166</v>
      </c>
      <c r="L12348" s="56">
        <f t="shared" si="192"/>
        <v>11</v>
      </c>
      <c r="M12348" s="82" t="str">
        <f>"Q"&amp;" "&amp;VLOOKUP(pro[[#This Row],[Period]],Mapping!A:B,2,0)</f>
        <v>Q 4</v>
      </c>
      <c r="N12348"/>
    </row>
    <row r="12349" spans="1:14" ht="14.25" x14ac:dyDescent="0.2">
      <c r="A12349" s="44" t="s">
        <v>34</v>
      </c>
      <c r="B12349" s="44" t="s">
        <v>39</v>
      </c>
      <c r="C12349" s="44" t="s">
        <v>57</v>
      </c>
      <c r="D12349" s="43">
        <v>56931.811999999998</v>
      </c>
      <c r="E12349" s="43">
        <v>-55742.27399999999</v>
      </c>
      <c r="F12349" s="45">
        <v>-61660</v>
      </c>
      <c r="G12349" s="45">
        <v>-98200</v>
      </c>
      <c r="H12349" s="45">
        <v>-99910</v>
      </c>
      <c r="I12349" s="55">
        <f>pro[[#This Row],[Admin expenses 3]]+pro[[#This Row],[Admin expenses 2]]+pro[[#This Row],[Admin expenses 1]]+pro[[#This Row],[COGS]]</f>
        <v>-315512.27399999998</v>
      </c>
      <c r="J12349" s="55">
        <f>pro[[#This Row],[Revenue]]+pro[[#This Row],[AdminExp]]</f>
        <v>-258580.46199999997</v>
      </c>
      <c r="K12349" s="83">
        <f>pro[[#This Row],[Profit]]/pro[[#This Row],[Revenue]]</f>
        <v>-4.5419327598425987</v>
      </c>
      <c r="L12349" s="56">
        <f t="shared" si="192"/>
        <v>11</v>
      </c>
      <c r="M12349" s="82" t="str">
        <f>"Q"&amp;" "&amp;VLOOKUP(pro[[#This Row],[Period]],Mapping!A:B,2,0)</f>
        <v>Q 4</v>
      </c>
      <c r="N12349"/>
    </row>
    <row r="12350" spans="1:14" ht="14.25" x14ac:dyDescent="0.2">
      <c r="A12350" s="44" t="s">
        <v>34</v>
      </c>
      <c r="B12350" s="44" t="s">
        <v>39</v>
      </c>
      <c r="C12350" s="44" t="s">
        <v>57</v>
      </c>
      <c r="D12350" s="43">
        <v>92193.611999999994</v>
      </c>
      <c r="E12350" s="43">
        <v>-93133.928999999989</v>
      </c>
      <c r="F12350" s="45">
        <v>-94050</v>
      </c>
      <c r="G12350" s="45">
        <v>-65720</v>
      </c>
      <c r="H12350" s="45">
        <v>-93380</v>
      </c>
      <c r="I12350" s="55">
        <f>pro[[#This Row],[Admin expenses 3]]+pro[[#This Row],[Admin expenses 2]]+pro[[#This Row],[Admin expenses 1]]+pro[[#This Row],[COGS]]</f>
        <v>-346283.929</v>
      </c>
      <c r="J12350" s="55">
        <f>pro[[#This Row],[Revenue]]+pro[[#This Row],[AdminExp]]</f>
        <v>-254090.31700000001</v>
      </c>
      <c r="K12350" s="83">
        <f>pro[[#This Row],[Profit]]/pro[[#This Row],[Revenue]]</f>
        <v>-2.75605122185689</v>
      </c>
      <c r="L12350" s="56">
        <f t="shared" si="192"/>
        <v>11</v>
      </c>
      <c r="M12350" s="82" t="str">
        <f>"Q"&amp;" "&amp;VLOOKUP(pro[[#This Row],[Period]],Mapping!A:B,2,0)</f>
        <v>Q 4</v>
      </c>
      <c r="N12350"/>
    </row>
    <row r="12351" spans="1:14" ht="14.25" x14ac:dyDescent="0.2">
      <c r="A12351" s="44" t="s">
        <v>34</v>
      </c>
      <c r="B12351" s="44" t="s">
        <v>39</v>
      </c>
      <c r="C12351" s="44" t="s">
        <v>57</v>
      </c>
      <c r="D12351" s="43">
        <v>49154.797999999995</v>
      </c>
      <c r="E12351" s="43">
        <v>-49017.667999999991</v>
      </c>
      <c r="F12351" s="45">
        <v>-25400</v>
      </c>
      <c r="G12351" s="45">
        <v>-24960</v>
      </c>
      <c r="H12351" s="45">
        <v>-68110</v>
      </c>
      <c r="I12351" s="55">
        <f>pro[[#This Row],[Admin expenses 3]]+pro[[#This Row],[Admin expenses 2]]+pro[[#This Row],[Admin expenses 1]]+pro[[#This Row],[COGS]]</f>
        <v>-167487.66800000001</v>
      </c>
      <c r="J12351" s="55">
        <f>pro[[#This Row],[Revenue]]+pro[[#This Row],[AdminExp]]</f>
        <v>-118332.87000000001</v>
      </c>
      <c r="K12351" s="83">
        <f>pro[[#This Row],[Profit]]/pro[[#This Row],[Revenue]]</f>
        <v>-2.4073513637468316</v>
      </c>
      <c r="L12351" s="56">
        <f t="shared" si="192"/>
        <v>11</v>
      </c>
      <c r="M12351" s="82" t="str">
        <f>"Q"&amp;" "&amp;VLOOKUP(pro[[#This Row],[Period]],Mapping!A:B,2,0)</f>
        <v>Q 4</v>
      </c>
      <c r="N12351"/>
    </row>
    <row r="12352" spans="1:14" ht="14.25" x14ac:dyDescent="0.2">
      <c r="A12352" s="44" t="s">
        <v>34</v>
      </c>
      <c r="B12352" s="44" t="s">
        <v>39</v>
      </c>
      <c r="C12352" s="44" t="s">
        <v>58</v>
      </c>
      <c r="D12352" s="43">
        <v>329295.91099999996</v>
      </c>
      <c r="E12352" s="43">
        <v>-145303.606</v>
      </c>
      <c r="F12352" s="45">
        <v>-42250</v>
      </c>
      <c r="G12352" s="45">
        <v>-86800</v>
      </c>
      <c r="H12352" s="45">
        <v>-53130</v>
      </c>
      <c r="I12352" s="55">
        <f>pro[[#This Row],[Admin expenses 3]]+pro[[#This Row],[Admin expenses 2]]+pro[[#This Row],[Admin expenses 1]]+pro[[#This Row],[COGS]]</f>
        <v>-327483.60600000003</v>
      </c>
      <c r="J12352" s="55">
        <f>pro[[#This Row],[Revenue]]+pro[[#This Row],[AdminExp]]</f>
        <v>1812.3049999999348</v>
      </c>
      <c r="K12352" s="83">
        <f>pro[[#This Row],[Profit]]/pro[[#This Row],[Revenue]]</f>
        <v>5.5035757792933392E-3</v>
      </c>
      <c r="L12352" s="56">
        <f t="shared" si="192"/>
        <v>11</v>
      </c>
      <c r="M12352" s="82" t="str">
        <f>"Q"&amp;" "&amp;VLOOKUP(pro[[#This Row],[Period]],Mapping!A:B,2,0)</f>
        <v>Q 4</v>
      </c>
      <c r="N12352"/>
    </row>
    <row r="12353" spans="1:14" ht="14.25" x14ac:dyDescent="0.2">
      <c r="A12353" s="44" t="s">
        <v>34</v>
      </c>
      <c r="B12353" s="44" t="s">
        <v>39</v>
      </c>
      <c r="C12353" s="44" t="s">
        <v>59</v>
      </c>
      <c r="D12353" s="43">
        <v>528280.65500000003</v>
      </c>
      <c r="E12353" s="43">
        <v>-375303.12399999995</v>
      </c>
      <c r="F12353" s="45">
        <v>-88230</v>
      </c>
      <c r="G12353" s="45">
        <v>-64540</v>
      </c>
      <c r="H12353" s="45">
        <v>-95510</v>
      </c>
      <c r="I12353" s="55">
        <f>pro[[#This Row],[Admin expenses 3]]+pro[[#This Row],[Admin expenses 2]]+pro[[#This Row],[Admin expenses 1]]+pro[[#This Row],[COGS]]</f>
        <v>-623583.12399999995</v>
      </c>
      <c r="J12353" s="55">
        <f>pro[[#This Row],[Revenue]]+pro[[#This Row],[AdminExp]]</f>
        <v>-95302.468999999925</v>
      </c>
      <c r="K12353" s="83">
        <f>pro[[#This Row],[Profit]]/pro[[#This Row],[Revenue]]</f>
        <v>-0.18040120927767064</v>
      </c>
      <c r="L12353" s="56">
        <f t="shared" si="192"/>
        <v>11</v>
      </c>
      <c r="M12353" s="82" t="str">
        <f>"Q"&amp;" "&amp;VLOOKUP(pro[[#This Row],[Period]],Mapping!A:B,2,0)</f>
        <v>Q 4</v>
      </c>
      <c r="N12353"/>
    </row>
    <row r="12354" spans="1:14" ht="14.25" x14ac:dyDescent="0.2">
      <c r="A12354" s="44" t="s">
        <v>34</v>
      </c>
      <c r="B12354" s="44" t="s">
        <v>39</v>
      </c>
      <c r="C12354" s="44" t="s">
        <v>57</v>
      </c>
      <c r="D12354" s="43">
        <v>2089661.098</v>
      </c>
      <c r="E12354" s="43">
        <v>-69972.930999999997</v>
      </c>
      <c r="F12354" s="45">
        <v>-105850</v>
      </c>
      <c r="G12354" s="45">
        <v>-80360</v>
      </c>
      <c r="H12354" s="45">
        <v>-66610</v>
      </c>
      <c r="I12354" s="55">
        <f>pro[[#This Row],[Admin expenses 3]]+pro[[#This Row],[Admin expenses 2]]+pro[[#This Row],[Admin expenses 1]]+pro[[#This Row],[COGS]]</f>
        <v>-322792.93099999998</v>
      </c>
      <c r="J12354" s="55">
        <f>pro[[#This Row],[Revenue]]+pro[[#This Row],[AdminExp]]</f>
        <v>1766868.1669999999</v>
      </c>
      <c r="K12354" s="83">
        <f>pro[[#This Row],[Profit]]/pro[[#This Row],[Revenue]]</f>
        <v>0.84552857336103782</v>
      </c>
      <c r="L12354" s="56">
        <f t="shared" ref="L12354:L12417" si="193">MONTH(DATEVALUE(A12354&amp;"1"))</f>
        <v>11</v>
      </c>
      <c r="M12354" s="82" t="str">
        <f>"Q"&amp;" "&amp;VLOOKUP(pro[[#This Row],[Period]],Mapping!A:B,2,0)</f>
        <v>Q 4</v>
      </c>
      <c r="N12354"/>
    </row>
    <row r="12355" spans="1:14" ht="14.25" x14ac:dyDescent="0.2">
      <c r="A12355" s="44" t="s">
        <v>34</v>
      </c>
      <c r="B12355" s="44" t="s">
        <v>39</v>
      </c>
      <c r="C12355" s="44" t="s">
        <v>57</v>
      </c>
      <c r="D12355" s="43">
        <v>245571.37499999997</v>
      </c>
      <c r="E12355" s="43">
        <v>-69514.423999999999</v>
      </c>
      <c r="F12355" s="45">
        <v>-103380</v>
      </c>
      <c r="G12355" s="45">
        <v>-53800</v>
      </c>
      <c r="H12355" s="45">
        <v>-53030</v>
      </c>
      <c r="I12355" s="55">
        <f>pro[[#This Row],[Admin expenses 3]]+pro[[#This Row],[Admin expenses 2]]+pro[[#This Row],[Admin expenses 1]]+pro[[#This Row],[COGS]]</f>
        <v>-279724.424</v>
      </c>
      <c r="J12355" s="55">
        <f>pro[[#This Row],[Revenue]]+pro[[#This Row],[AdminExp]]</f>
        <v>-34153.049000000028</v>
      </c>
      <c r="K12355" s="83">
        <f>pro[[#This Row],[Profit]]/pro[[#This Row],[Revenue]]</f>
        <v>-0.13907585523760671</v>
      </c>
      <c r="L12355" s="56">
        <f t="shared" si="193"/>
        <v>11</v>
      </c>
      <c r="M12355" s="82" t="str">
        <f>"Q"&amp;" "&amp;VLOOKUP(pro[[#This Row],[Period]],Mapping!A:B,2,0)</f>
        <v>Q 4</v>
      </c>
      <c r="N12355"/>
    </row>
    <row r="12356" spans="1:14" ht="14.25" x14ac:dyDescent="0.2">
      <c r="A12356" s="44" t="s">
        <v>34</v>
      </c>
      <c r="B12356" s="44" t="s">
        <v>39</v>
      </c>
      <c r="C12356" s="44" t="s">
        <v>57</v>
      </c>
      <c r="D12356" s="43">
        <v>149083.48699999999</v>
      </c>
      <c r="E12356" s="43">
        <v>-39124.707999999999</v>
      </c>
      <c r="F12356" s="45">
        <v>-65090</v>
      </c>
      <c r="G12356" s="45">
        <v>-51330</v>
      </c>
      <c r="H12356" s="45">
        <v>-33630</v>
      </c>
      <c r="I12356" s="55">
        <f>pro[[#This Row],[Admin expenses 3]]+pro[[#This Row],[Admin expenses 2]]+pro[[#This Row],[Admin expenses 1]]+pro[[#This Row],[COGS]]</f>
        <v>-189174.70799999998</v>
      </c>
      <c r="J12356" s="55">
        <f>pro[[#This Row],[Revenue]]+pro[[#This Row],[AdminExp]]</f>
        <v>-40091.22099999999</v>
      </c>
      <c r="K12356" s="83">
        <f>pro[[#This Row],[Profit]]/pro[[#This Row],[Revenue]]</f>
        <v>-0.26891791845464408</v>
      </c>
      <c r="L12356" s="56">
        <f t="shared" si="193"/>
        <v>11</v>
      </c>
      <c r="M12356" s="82" t="str">
        <f>"Q"&amp;" "&amp;VLOOKUP(pro[[#This Row],[Period]],Mapping!A:B,2,0)</f>
        <v>Q 4</v>
      </c>
      <c r="N12356"/>
    </row>
    <row r="12357" spans="1:14" ht="14.25" x14ac:dyDescent="0.2">
      <c r="A12357" s="44" t="s">
        <v>34</v>
      </c>
      <c r="B12357" s="44" t="s">
        <v>39</v>
      </c>
      <c r="C12357" s="44" t="s">
        <v>57</v>
      </c>
      <c r="D12357" s="43">
        <v>43171.981999999996</v>
      </c>
      <c r="E12357" s="43">
        <v>-17742.053</v>
      </c>
      <c r="F12357" s="45">
        <v>-21550</v>
      </c>
      <c r="G12357" s="45">
        <v>-45540</v>
      </c>
      <c r="H12357" s="45">
        <v>-81900</v>
      </c>
      <c r="I12357" s="55">
        <f>pro[[#This Row],[Admin expenses 3]]+pro[[#This Row],[Admin expenses 2]]+pro[[#This Row],[Admin expenses 1]]+pro[[#This Row],[COGS]]</f>
        <v>-166732.05300000001</v>
      </c>
      <c r="J12357" s="55">
        <f>pro[[#This Row],[Revenue]]+pro[[#This Row],[AdminExp]]</f>
        <v>-123560.07100000003</v>
      </c>
      <c r="K12357" s="83">
        <f>pro[[#This Row],[Profit]]/pro[[#This Row],[Revenue]]</f>
        <v>-2.8620430491238515</v>
      </c>
      <c r="L12357" s="56">
        <f t="shared" si="193"/>
        <v>11</v>
      </c>
      <c r="M12357" s="82" t="str">
        <f>"Q"&amp;" "&amp;VLOOKUP(pro[[#This Row],[Period]],Mapping!A:B,2,0)</f>
        <v>Q 4</v>
      </c>
      <c r="N12357"/>
    </row>
    <row r="12358" spans="1:14" ht="14.25" x14ac:dyDescent="0.2">
      <c r="A12358" s="44" t="s">
        <v>34</v>
      </c>
      <c r="B12358" s="44" t="s">
        <v>39</v>
      </c>
      <c r="C12358" s="44" t="s">
        <v>57</v>
      </c>
      <c r="D12358" s="43">
        <v>1394920.618</v>
      </c>
      <c r="E12358" s="43">
        <v>-347110.16199999995</v>
      </c>
      <c r="F12358" s="45">
        <v>-89140</v>
      </c>
      <c r="G12358" s="45">
        <v>-103840</v>
      </c>
      <c r="H12358" s="45">
        <v>-20070</v>
      </c>
      <c r="I12358" s="55">
        <f>pro[[#This Row],[Admin expenses 3]]+pro[[#This Row],[Admin expenses 2]]+pro[[#This Row],[Admin expenses 1]]+pro[[#This Row],[COGS]]</f>
        <v>-560160.16200000001</v>
      </c>
      <c r="J12358" s="55">
        <f>pro[[#This Row],[Revenue]]+pro[[#This Row],[AdminExp]]</f>
        <v>834760.45600000001</v>
      </c>
      <c r="K12358" s="83">
        <f>pro[[#This Row],[Profit]]/pro[[#This Row],[Revenue]]</f>
        <v>0.59842864549300112</v>
      </c>
      <c r="L12358" s="56">
        <f t="shared" si="193"/>
        <v>11</v>
      </c>
      <c r="M12358" s="82" t="str">
        <f>"Q"&amp;" "&amp;VLOOKUP(pro[[#This Row],[Period]],Mapping!A:B,2,0)</f>
        <v>Q 4</v>
      </c>
      <c r="N12358"/>
    </row>
    <row r="12359" spans="1:14" ht="14.25" x14ac:dyDescent="0.2">
      <c r="A12359" s="44" t="s">
        <v>34</v>
      </c>
      <c r="B12359" s="44" t="s">
        <v>39</v>
      </c>
      <c r="C12359" s="44" t="s">
        <v>58</v>
      </c>
      <c r="D12359" s="43">
        <v>612875.91399999999</v>
      </c>
      <c r="E12359" s="43">
        <v>-92468.046999999991</v>
      </c>
      <c r="F12359" s="45">
        <v>-66940</v>
      </c>
      <c r="G12359" s="45">
        <v>-106070</v>
      </c>
      <c r="H12359" s="45">
        <v>-15410</v>
      </c>
      <c r="I12359" s="55">
        <f>pro[[#This Row],[Admin expenses 3]]+pro[[#This Row],[Admin expenses 2]]+pro[[#This Row],[Admin expenses 1]]+pro[[#This Row],[COGS]]</f>
        <v>-280888.04700000002</v>
      </c>
      <c r="J12359" s="55">
        <f>pro[[#This Row],[Revenue]]+pro[[#This Row],[AdminExp]]</f>
        <v>331987.86699999997</v>
      </c>
      <c r="K12359" s="83">
        <f>pro[[#This Row],[Profit]]/pro[[#This Row],[Revenue]]</f>
        <v>0.54168855296212537</v>
      </c>
      <c r="L12359" s="56">
        <f t="shared" si="193"/>
        <v>11</v>
      </c>
      <c r="M12359" s="82" t="str">
        <f>"Q"&amp;" "&amp;VLOOKUP(pro[[#This Row],[Period]],Mapping!A:B,2,0)</f>
        <v>Q 4</v>
      </c>
      <c r="N12359"/>
    </row>
    <row r="12360" spans="1:14" ht="14.25" x14ac:dyDescent="0.2">
      <c r="A12360" s="44" t="s">
        <v>34</v>
      </c>
      <c r="B12360" s="44" t="s">
        <v>39</v>
      </c>
      <c r="C12360" s="44" t="s">
        <v>59</v>
      </c>
      <c r="D12360" s="43">
        <v>178850.182</v>
      </c>
      <c r="E12360" s="43">
        <v>-45151.161999999997</v>
      </c>
      <c r="F12360" s="45">
        <v>-98460</v>
      </c>
      <c r="G12360" s="45">
        <v>-26600</v>
      </c>
      <c r="H12360" s="45">
        <v>-98870</v>
      </c>
      <c r="I12360" s="55">
        <f>pro[[#This Row],[Admin expenses 3]]+pro[[#This Row],[Admin expenses 2]]+pro[[#This Row],[Admin expenses 1]]+pro[[#This Row],[COGS]]</f>
        <v>-269081.16200000001</v>
      </c>
      <c r="J12360" s="55">
        <f>pro[[#This Row],[Revenue]]+pro[[#This Row],[AdminExp]]</f>
        <v>-90230.98000000001</v>
      </c>
      <c r="K12360" s="83">
        <f>pro[[#This Row],[Profit]]/pro[[#This Row],[Revenue]]</f>
        <v>-0.50450594453406827</v>
      </c>
      <c r="L12360" s="56">
        <f t="shared" si="193"/>
        <v>11</v>
      </c>
      <c r="M12360" s="82" t="str">
        <f>"Q"&amp;" "&amp;VLOOKUP(pro[[#This Row],[Period]],Mapping!A:B,2,0)</f>
        <v>Q 4</v>
      </c>
      <c r="N12360"/>
    </row>
    <row r="12361" spans="1:14" ht="14.25" x14ac:dyDescent="0.2">
      <c r="A12361" s="44" t="s">
        <v>34</v>
      </c>
      <c r="B12361" s="44" t="s">
        <v>39</v>
      </c>
      <c r="C12361" s="44" t="s">
        <v>57</v>
      </c>
      <c r="D12361" s="43">
        <v>19064.814999999999</v>
      </c>
      <c r="E12361" s="43">
        <v>-6555.15</v>
      </c>
      <c r="F12361" s="45">
        <v>-106010</v>
      </c>
      <c r="G12361" s="45">
        <v>-80920</v>
      </c>
      <c r="H12361" s="45">
        <v>-17450</v>
      </c>
      <c r="I12361" s="55">
        <f>pro[[#This Row],[Admin expenses 3]]+pro[[#This Row],[Admin expenses 2]]+pro[[#This Row],[Admin expenses 1]]+pro[[#This Row],[COGS]]</f>
        <v>-210935.15</v>
      </c>
      <c r="J12361" s="55">
        <f>pro[[#This Row],[Revenue]]+pro[[#This Row],[AdminExp]]</f>
        <v>-191870.33499999999</v>
      </c>
      <c r="K12361" s="83">
        <f>pro[[#This Row],[Profit]]/pro[[#This Row],[Revenue]]</f>
        <v>-10.064106837648307</v>
      </c>
      <c r="L12361" s="56">
        <f t="shared" si="193"/>
        <v>11</v>
      </c>
      <c r="M12361" s="82" t="str">
        <f>"Q"&amp;" "&amp;VLOOKUP(pro[[#This Row],[Period]],Mapping!A:B,2,0)</f>
        <v>Q 4</v>
      </c>
      <c r="N12361"/>
    </row>
    <row r="12362" spans="1:14" ht="14.25" x14ac:dyDescent="0.2">
      <c r="A12362" s="44" t="s">
        <v>34</v>
      </c>
      <c r="B12362" s="44" t="s">
        <v>39</v>
      </c>
      <c r="C12362" s="44" t="s">
        <v>57</v>
      </c>
      <c r="D12362" s="43">
        <v>2494663.6889999998</v>
      </c>
      <c r="E12362" s="43">
        <v>-247487.00199999998</v>
      </c>
      <c r="F12362" s="45">
        <v>-32410</v>
      </c>
      <c r="G12362" s="45">
        <v>-91750</v>
      </c>
      <c r="H12362" s="45">
        <v>-26170</v>
      </c>
      <c r="I12362" s="55">
        <f>pro[[#This Row],[Admin expenses 3]]+pro[[#This Row],[Admin expenses 2]]+pro[[#This Row],[Admin expenses 1]]+pro[[#This Row],[COGS]]</f>
        <v>-397817.00199999998</v>
      </c>
      <c r="J12362" s="55">
        <f>pro[[#This Row],[Revenue]]+pro[[#This Row],[AdminExp]]</f>
        <v>2096846.6869999999</v>
      </c>
      <c r="K12362" s="83">
        <f>pro[[#This Row],[Profit]]/pro[[#This Row],[Revenue]]</f>
        <v>0.84053281259749002</v>
      </c>
      <c r="L12362" s="56">
        <f t="shared" si="193"/>
        <v>11</v>
      </c>
      <c r="M12362" s="82" t="str">
        <f>"Q"&amp;" "&amp;VLOOKUP(pro[[#This Row],[Period]],Mapping!A:B,2,0)</f>
        <v>Q 4</v>
      </c>
      <c r="N12362"/>
    </row>
    <row r="12363" spans="1:14" ht="14.25" x14ac:dyDescent="0.2">
      <c r="A12363" s="44" t="s">
        <v>34</v>
      </c>
      <c r="B12363" s="44" t="s">
        <v>39</v>
      </c>
      <c r="C12363" s="44" t="s">
        <v>57</v>
      </c>
      <c r="D12363" s="43">
        <v>415772.09099999996</v>
      </c>
      <c r="E12363" s="43">
        <v>-134334.66199999998</v>
      </c>
      <c r="F12363" s="45">
        <v>-15290</v>
      </c>
      <c r="G12363" s="45">
        <v>-29220</v>
      </c>
      <c r="H12363" s="45">
        <v>-80580</v>
      </c>
      <c r="I12363" s="55">
        <f>pro[[#This Row],[Admin expenses 3]]+pro[[#This Row],[Admin expenses 2]]+pro[[#This Row],[Admin expenses 1]]+pro[[#This Row],[COGS]]</f>
        <v>-259424.66199999998</v>
      </c>
      <c r="J12363" s="55">
        <f>pro[[#This Row],[Revenue]]+pro[[#This Row],[AdminExp]]</f>
        <v>156347.42899999997</v>
      </c>
      <c r="K12363" s="83">
        <f>pro[[#This Row],[Profit]]/pro[[#This Row],[Revenue]]</f>
        <v>0.37604118310095996</v>
      </c>
      <c r="L12363" s="56">
        <f t="shared" si="193"/>
        <v>11</v>
      </c>
      <c r="M12363" s="82" t="str">
        <f>"Q"&amp;" "&amp;VLOOKUP(pro[[#This Row],[Period]],Mapping!A:B,2,0)</f>
        <v>Q 4</v>
      </c>
      <c r="N12363"/>
    </row>
    <row r="12364" spans="1:14" ht="14.25" x14ac:dyDescent="0.2">
      <c r="A12364" s="44" t="s">
        <v>34</v>
      </c>
      <c r="B12364" s="44" t="s">
        <v>39</v>
      </c>
      <c r="C12364" s="44" t="s">
        <v>58</v>
      </c>
      <c r="D12364" s="43">
        <v>26208.287</v>
      </c>
      <c r="E12364" s="43">
        <v>-13231.833999999999</v>
      </c>
      <c r="F12364" s="45">
        <v>-82520</v>
      </c>
      <c r="G12364" s="45">
        <v>-97850</v>
      </c>
      <c r="H12364" s="45">
        <v>-89300</v>
      </c>
      <c r="I12364" s="55">
        <f>pro[[#This Row],[Admin expenses 3]]+pro[[#This Row],[Admin expenses 2]]+pro[[#This Row],[Admin expenses 1]]+pro[[#This Row],[COGS]]</f>
        <v>-282901.83399999997</v>
      </c>
      <c r="J12364" s="55">
        <f>pro[[#This Row],[Revenue]]+pro[[#This Row],[AdminExp]]</f>
        <v>-256693.54699999996</v>
      </c>
      <c r="K12364" s="83">
        <f>pro[[#This Row],[Profit]]/pro[[#This Row],[Revenue]]</f>
        <v>-9.7943656905161323</v>
      </c>
      <c r="L12364" s="56">
        <f t="shared" si="193"/>
        <v>11</v>
      </c>
      <c r="M12364" s="82" t="str">
        <f>"Q"&amp;" "&amp;VLOOKUP(pro[[#This Row],[Period]],Mapping!A:B,2,0)</f>
        <v>Q 4</v>
      </c>
      <c r="N12364"/>
    </row>
    <row r="12365" spans="1:14" ht="14.25" x14ac:dyDescent="0.2">
      <c r="A12365" s="44" t="s">
        <v>34</v>
      </c>
      <c r="B12365" s="44" t="s">
        <v>39</v>
      </c>
      <c r="C12365" s="44" t="s">
        <v>59</v>
      </c>
      <c r="D12365" s="43">
        <v>370162.1</v>
      </c>
      <c r="E12365" s="43">
        <v>-102493.25099999999</v>
      </c>
      <c r="F12365" s="45">
        <v>-34230</v>
      </c>
      <c r="G12365" s="45">
        <v>-52420</v>
      </c>
      <c r="H12365" s="45">
        <v>-37900</v>
      </c>
      <c r="I12365" s="55">
        <f>pro[[#This Row],[Admin expenses 3]]+pro[[#This Row],[Admin expenses 2]]+pro[[#This Row],[Admin expenses 1]]+pro[[#This Row],[COGS]]</f>
        <v>-227043.25099999999</v>
      </c>
      <c r="J12365" s="55">
        <f>pro[[#This Row],[Revenue]]+pro[[#This Row],[AdminExp]]</f>
        <v>143118.84899999999</v>
      </c>
      <c r="K12365" s="83">
        <f>pro[[#This Row],[Profit]]/pro[[#This Row],[Revenue]]</f>
        <v>0.38663831062121162</v>
      </c>
      <c r="L12365" s="56">
        <f t="shared" si="193"/>
        <v>11</v>
      </c>
      <c r="M12365" s="82" t="str">
        <f>"Q"&amp;" "&amp;VLOOKUP(pro[[#This Row],[Period]],Mapping!A:B,2,0)</f>
        <v>Q 4</v>
      </c>
      <c r="N12365"/>
    </row>
    <row r="12366" spans="1:14" ht="14.25" x14ac:dyDescent="0.2">
      <c r="A12366" s="44" t="s">
        <v>34</v>
      </c>
      <c r="B12366" s="44" t="s">
        <v>39</v>
      </c>
      <c r="C12366" s="44" t="s">
        <v>57</v>
      </c>
      <c r="D12366" s="43">
        <v>607655.51</v>
      </c>
      <c r="E12366" s="43">
        <v>-649804.61699999997</v>
      </c>
      <c r="F12366" s="45">
        <v>-24990</v>
      </c>
      <c r="G12366" s="45">
        <v>-85220</v>
      </c>
      <c r="H12366" s="45">
        <v>-88680</v>
      </c>
      <c r="I12366" s="55">
        <f>pro[[#This Row],[Admin expenses 3]]+pro[[#This Row],[Admin expenses 2]]+pro[[#This Row],[Admin expenses 1]]+pro[[#This Row],[COGS]]</f>
        <v>-848694.61699999997</v>
      </c>
      <c r="J12366" s="55">
        <f>pro[[#This Row],[Revenue]]+pro[[#This Row],[AdminExp]]</f>
        <v>-241039.10699999996</v>
      </c>
      <c r="K12366" s="83">
        <f>pro[[#This Row],[Profit]]/pro[[#This Row],[Revenue]]</f>
        <v>-0.3966706514353831</v>
      </c>
      <c r="L12366" s="56">
        <f t="shared" si="193"/>
        <v>11</v>
      </c>
      <c r="M12366" s="82" t="str">
        <f>"Q"&amp;" "&amp;VLOOKUP(pro[[#This Row],[Period]],Mapping!A:B,2,0)</f>
        <v>Q 4</v>
      </c>
      <c r="N12366"/>
    </row>
    <row r="12367" spans="1:14" ht="14.25" x14ac:dyDescent="0.2">
      <c r="A12367" s="44" t="s">
        <v>34</v>
      </c>
      <c r="B12367" s="44" t="s">
        <v>39</v>
      </c>
      <c r="C12367" s="44" t="s">
        <v>57</v>
      </c>
      <c r="D12367" s="43">
        <v>266474.54399999999</v>
      </c>
      <c r="E12367" s="43">
        <v>-1737.4490000000001</v>
      </c>
      <c r="F12367" s="45">
        <v>-92850</v>
      </c>
      <c r="G12367" s="45">
        <v>-95910</v>
      </c>
      <c r="H12367" s="45">
        <v>-61430</v>
      </c>
      <c r="I12367" s="55">
        <f>pro[[#This Row],[Admin expenses 3]]+pro[[#This Row],[Admin expenses 2]]+pro[[#This Row],[Admin expenses 1]]+pro[[#This Row],[COGS]]</f>
        <v>-251927.44899999999</v>
      </c>
      <c r="J12367" s="55">
        <f>pro[[#This Row],[Revenue]]+pro[[#This Row],[AdminExp]]</f>
        <v>14547.095000000001</v>
      </c>
      <c r="K12367" s="83">
        <f>pro[[#This Row],[Profit]]/pro[[#This Row],[Revenue]]</f>
        <v>5.4590936836353125E-2</v>
      </c>
      <c r="L12367" s="56">
        <f t="shared" si="193"/>
        <v>11</v>
      </c>
      <c r="M12367" s="82" t="str">
        <f>"Q"&amp;" "&amp;VLOOKUP(pro[[#This Row],[Period]],Mapping!A:B,2,0)</f>
        <v>Q 4</v>
      </c>
      <c r="N12367"/>
    </row>
    <row r="12368" spans="1:14" ht="14.25" x14ac:dyDescent="0.2">
      <c r="A12368" s="44" t="s">
        <v>34</v>
      </c>
      <c r="B12368" s="44" t="s">
        <v>37</v>
      </c>
      <c r="C12368" s="44" t="s">
        <v>58</v>
      </c>
      <c r="D12368" s="43">
        <v>171290.81200000001</v>
      </c>
      <c r="E12368" s="43">
        <v>-143318.04199999999</v>
      </c>
      <c r="F12368" s="45">
        <v>-41590</v>
      </c>
      <c r="G12368" s="45">
        <v>-25770</v>
      </c>
      <c r="H12368" s="45">
        <v>-102980</v>
      </c>
      <c r="I12368" s="55">
        <f>pro[[#This Row],[Admin expenses 3]]+pro[[#This Row],[Admin expenses 2]]+pro[[#This Row],[Admin expenses 1]]+pro[[#This Row],[COGS]]</f>
        <v>-313658.04200000002</v>
      </c>
      <c r="J12368" s="55">
        <f>pro[[#This Row],[Revenue]]+pro[[#This Row],[AdminExp]]</f>
        <v>-142367.23000000001</v>
      </c>
      <c r="K12368" s="83">
        <f>pro[[#This Row],[Profit]]/pro[[#This Row],[Revenue]]</f>
        <v>-0.83114341240906731</v>
      </c>
      <c r="L12368" s="56">
        <f t="shared" si="193"/>
        <v>11</v>
      </c>
      <c r="M12368" s="82" t="str">
        <f>"Q"&amp;" "&amp;VLOOKUP(pro[[#This Row],[Period]],Mapping!A:B,2,0)</f>
        <v>Q 4</v>
      </c>
      <c r="N12368"/>
    </row>
    <row r="12369" spans="1:14" ht="14.25" x14ac:dyDescent="0.2">
      <c r="A12369" s="44" t="s">
        <v>34</v>
      </c>
      <c r="B12369" s="44" t="s">
        <v>37</v>
      </c>
      <c r="C12369" s="44" t="s">
        <v>59</v>
      </c>
      <c r="D12369" s="43">
        <v>123339.62199999999</v>
      </c>
      <c r="E12369" s="43">
        <v>-22841.923999999999</v>
      </c>
      <c r="F12369" s="45">
        <v>-85730</v>
      </c>
      <c r="G12369" s="45">
        <v>-35160</v>
      </c>
      <c r="H12369" s="45">
        <v>-13050</v>
      </c>
      <c r="I12369" s="55">
        <f>pro[[#This Row],[Admin expenses 3]]+pro[[#This Row],[Admin expenses 2]]+pro[[#This Row],[Admin expenses 1]]+pro[[#This Row],[COGS]]</f>
        <v>-156781.924</v>
      </c>
      <c r="J12369" s="55">
        <f>pro[[#This Row],[Revenue]]+pro[[#This Row],[AdminExp]]</f>
        <v>-33442.302000000011</v>
      </c>
      <c r="K12369" s="83">
        <f>pro[[#This Row],[Profit]]/pro[[#This Row],[Revenue]]</f>
        <v>-0.27113997479252866</v>
      </c>
      <c r="L12369" s="56">
        <f t="shared" si="193"/>
        <v>11</v>
      </c>
      <c r="M12369" s="82" t="str">
        <f>"Q"&amp;" "&amp;VLOOKUP(pro[[#This Row],[Period]],Mapping!A:B,2,0)</f>
        <v>Q 4</v>
      </c>
      <c r="N12369"/>
    </row>
    <row r="12370" spans="1:14" ht="14.25" x14ac:dyDescent="0.2">
      <c r="A12370" s="44" t="s">
        <v>34</v>
      </c>
      <c r="B12370" s="44" t="s">
        <v>37</v>
      </c>
      <c r="C12370" s="44" t="s">
        <v>57</v>
      </c>
      <c r="D12370" s="43">
        <v>10099.725999999999</v>
      </c>
      <c r="E12370" s="43">
        <v>-1102.5839999999998</v>
      </c>
      <c r="F12370" s="45">
        <v>-97820</v>
      </c>
      <c r="G12370" s="45">
        <v>-71990</v>
      </c>
      <c r="H12370" s="45">
        <v>-81110</v>
      </c>
      <c r="I12370" s="55">
        <f>pro[[#This Row],[Admin expenses 3]]+pro[[#This Row],[Admin expenses 2]]+pro[[#This Row],[Admin expenses 1]]+pro[[#This Row],[COGS]]</f>
        <v>-252022.584</v>
      </c>
      <c r="J12370" s="55">
        <f>pro[[#This Row],[Revenue]]+pro[[#This Row],[AdminExp]]</f>
        <v>-241922.85800000001</v>
      </c>
      <c r="K12370" s="83">
        <f>pro[[#This Row],[Profit]]/pro[[#This Row],[Revenue]]</f>
        <v>-23.953408042950873</v>
      </c>
      <c r="L12370" s="56">
        <f t="shared" si="193"/>
        <v>11</v>
      </c>
      <c r="M12370" s="82" t="str">
        <f>"Q"&amp;" "&amp;VLOOKUP(pro[[#This Row],[Period]],Mapping!A:B,2,0)</f>
        <v>Q 4</v>
      </c>
      <c r="N12370"/>
    </row>
    <row r="12371" spans="1:14" ht="14.25" x14ac:dyDescent="0.2">
      <c r="A12371" s="44" t="s">
        <v>34</v>
      </c>
      <c r="B12371" s="44" t="s">
        <v>37</v>
      </c>
      <c r="C12371" s="44" t="s">
        <v>57</v>
      </c>
      <c r="D12371" s="43">
        <v>10099.725999999999</v>
      </c>
      <c r="E12371" s="43">
        <v>-1075.739</v>
      </c>
      <c r="F12371" s="45">
        <v>-79390</v>
      </c>
      <c r="G12371" s="45">
        <v>-104270</v>
      </c>
      <c r="H12371" s="45">
        <v>-69480</v>
      </c>
      <c r="I12371" s="55">
        <f>pro[[#This Row],[Admin expenses 3]]+pro[[#This Row],[Admin expenses 2]]+pro[[#This Row],[Admin expenses 1]]+pro[[#This Row],[COGS]]</f>
        <v>-254215.739</v>
      </c>
      <c r="J12371" s="55">
        <f>pro[[#This Row],[Revenue]]+pro[[#This Row],[AdminExp]]</f>
        <v>-244116.01300000001</v>
      </c>
      <c r="K12371" s="83">
        <f>pro[[#This Row],[Profit]]/pro[[#This Row],[Revenue]]</f>
        <v>-24.170557993355466</v>
      </c>
      <c r="L12371" s="56">
        <f t="shared" si="193"/>
        <v>11</v>
      </c>
      <c r="M12371" s="82" t="str">
        <f>"Q"&amp;" "&amp;VLOOKUP(pro[[#This Row],[Period]],Mapping!A:B,2,0)</f>
        <v>Q 4</v>
      </c>
      <c r="N12371"/>
    </row>
    <row r="12372" spans="1:14" ht="14.25" x14ac:dyDescent="0.2">
      <c r="A12372" s="44" t="s">
        <v>34</v>
      </c>
      <c r="B12372" s="44" t="s">
        <v>37</v>
      </c>
      <c r="C12372" s="44" t="s">
        <v>58</v>
      </c>
      <c r="D12372" s="43">
        <v>-4462.079999999999</v>
      </c>
      <c r="E12372" s="43">
        <v>1823.9199999999998</v>
      </c>
      <c r="F12372" s="45">
        <v>-91620</v>
      </c>
      <c r="G12372" s="45">
        <v>-32640</v>
      </c>
      <c r="H12372" s="45">
        <v>-61200</v>
      </c>
      <c r="I12372" s="55">
        <f>pro[[#This Row],[Admin expenses 3]]+pro[[#This Row],[Admin expenses 2]]+pro[[#This Row],[Admin expenses 1]]+pro[[#This Row],[COGS]]</f>
        <v>-183636.08</v>
      </c>
      <c r="J12372" s="55">
        <f>pro[[#This Row],[Revenue]]+pro[[#This Row],[AdminExp]]</f>
        <v>-188098.15999999997</v>
      </c>
      <c r="K12372" s="83">
        <f>pro[[#This Row],[Profit]]/pro[[#This Row],[Revenue]]</f>
        <v>42.154815691336779</v>
      </c>
      <c r="L12372" s="56">
        <f t="shared" si="193"/>
        <v>11</v>
      </c>
      <c r="M12372" s="82" t="str">
        <f>"Q"&amp;" "&amp;VLOOKUP(pro[[#This Row],[Period]],Mapping!A:B,2,0)</f>
        <v>Q 4</v>
      </c>
      <c r="N12372"/>
    </row>
    <row r="12373" spans="1:14" ht="14.25" x14ac:dyDescent="0.2">
      <c r="A12373" s="44" t="s">
        <v>34</v>
      </c>
      <c r="B12373" s="44" t="s">
        <v>37</v>
      </c>
      <c r="C12373" s="44" t="s">
        <v>57</v>
      </c>
      <c r="D12373" s="43">
        <v>68804.50499999999</v>
      </c>
      <c r="E12373" s="43">
        <v>-54305.152999999991</v>
      </c>
      <c r="F12373" s="45">
        <v>-91130</v>
      </c>
      <c r="G12373" s="45">
        <v>-72560</v>
      </c>
      <c r="H12373" s="45">
        <v>-57550</v>
      </c>
      <c r="I12373" s="55">
        <f>pro[[#This Row],[Admin expenses 3]]+pro[[#This Row],[Admin expenses 2]]+pro[[#This Row],[Admin expenses 1]]+pro[[#This Row],[COGS]]</f>
        <v>-275545.15299999999</v>
      </c>
      <c r="J12373" s="55">
        <f>pro[[#This Row],[Revenue]]+pro[[#This Row],[AdminExp]]</f>
        <v>-206740.64799999999</v>
      </c>
      <c r="K12373" s="83">
        <f>pro[[#This Row],[Profit]]/pro[[#This Row],[Revenue]]</f>
        <v>-3.0047545287913926</v>
      </c>
      <c r="L12373" s="56">
        <f t="shared" si="193"/>
        <v>11</v>
      </c>
      <c r="M12373" s="82" t="str">
        <f>"Q"&amp;" "&amp;VLOOKUP(pro[[#This Row],[Period]],Mapping!A:B,2,0)</f>
        <v>Q 4</v>
      </c>
      <c r="N12373"/>
    </row>
    <row r="12374" spans="1:14" ht="14.25" x14ac:dyDescent="0.2">
      <c r="A12374" s="44" t="s">
        <v>34</v>
      </c>
      <c r="B12374" s="44" t="s">
        <v>37</v>
      </c>
      <c r="C12374" s="44" t="s">
        <v>58</v>
      </c>
      <c r="D12374" s="43">
        <v>43859.557000000001</v>
      </c>
      <c r="E12374" s="43">
        <v>-25539.507000000001</v>
      </c>
      <c r="F12374" s="45">
        <v>-25180</v>
      </c>
      <c r="G12374" s="45">
        <v>-73790</v>
      </c>
      <c r="H12374" s="45">
        <v>-84930</v>
      </c>
      <c r="I12374" s="55">
        <f>pro[[#This Row],[Admin expenses 3]]+pro[[#This Row],[Admin expenses 2]]+pro[[#This Row],[Admin expenses 1]]+pro[[#This Row],[COGS]]</f>
        <v>-209439.50700000001</v>
      </c>
      <c r="J12374" s="55">
        <f>pro[[#This Row],[Revenue]]+pro[[#This Row],[AdminExp]]</f>
        <v>-165579.95000000001</v>
      </c>
      <c r="K12374" s="83">
        <f>pro[[#This Row],[Profit]]/pro[[#This Row],[Revenue]]</f>
        <v>-3.7752307894947505</v>
      </c>
      <c r="L12374" s="56">
        <f t="shared" si="193"/>
        <v>11</v>
      </c>
      <c r="M12374" s="82" t="str">
        <f>"Q"&amp;" "&amp;VLOOKUP(pro[[#This Row],[Period]],Mapping!A:B,2,0)</f>
        <v>Q 4</v>
      </c>
      <c r="N12374"/>
    </row>
    <row r="12375" spans="1:14" ht="14.25" x14ac:dyDescent="0.2">
      <c r="A12375" s="44" t="s">
        <v>34</v>
      </c>
      <c r="B12375" s="44" t="s">
        <v>37</v>
      </c>
      <c r="C12375" s="44" t="s">
        <v>59</v>
      </c>
      <c r="D12375" s="43">
        <v>40697986.923999995</v>
      </c>
      <c r="E12375" s="43">
        <v>-38969390.243000001</v>
      </c>
      <c r="F12375" s="45">
        <v>-31940</v>
      </c>
      <c r="G12375" s="45">
        <v>-92150</v>
      </c>
      <c r="H12375" s="45">
        <v>-63440</v>
      </c>
      <c r="I12375" s="55">
        <f>pro[[#This Row],[Admin expenses 3]]+pro[[#This Row],[Admin expenses 2]]+pro[[#This Row],[Admin expenses 1]]+pro[[#This Row],[COGS]]</f>
        <v>-39156920.243000001</v>
      </c>
      <c r="J12375" s="55">
        <f>pro[[#This Row],[Revenue]]+pro[[#This Row],[AdminExp]]</f>
        <v>1541066.6809999943</v>
      </c>
      <c r="K12375" s="83">
        <f>pro[[#This Row],[Profit]]/pro[[#This Row],[Revenue]]</f>
        <v>3.7865919114815294E-2</v>
      </c>
      <c r="L12375" s="56">
        <f t="shared" si="193"/>
        <v>11</v>
      </c>
      <c r="M12375" s="82" t="str">
        <f>"Q"&amp;" "&amp;VLOOKUP(pro[[#This Row],[Period]],Mapping!A:B,2,0)</f>
        <v>Q 4</v>
      </c>
      <c r="N12375"/>
    </row>
    <row r="12376" spans="1:14" ht="14.25" x14ac:dyDescent="0.2">
      <c r="A12376" s="44" t="s">
        <v>34</v>
      </c>
      <c r="B12376" s="44" t="s">
        <v>37</v>
      </c>
      <c r="C12376" s="44" t="s">
        <v>60</v>
      </c>
      <c r="D12376" s="43">
        <v>5766.32</v>
      </c>
      <c r="E12376" s="43">
        <v>-2795.3869999999997</v>
      </c>
      <c r="F12376" s="45">
        <v>-91050</v>
      </c>
      <c r="G12376" s="45">
        <v>-71000</v>
      </c>
      <c r="H12376" s="45">
        <v>-94300</v>
      </c>
      <c r="I12376" s="55">
        <f>pro[[#This Row],[Admin expenses 3]]+pro[[#This Row],[Admin expenses 2]]+pro[[#This Row],[Admin expenses 1]]+pro[[#This Row],[COGS]]</f>
        <v>-259145.38699999999</v>
      </c>
      <c r="J12376" s="55">
        <f>pro[[#This Row],[Revenue]]+pro[[#This Row],[AdminExp]]</f>
        <v>-253379.06699999998</v>
      </c>
      <c r="K12376" s="83">
        <f>pro[[#This Row],[Profit]]/pro[[#This Row],[Revenue]]</f>
        <v>-43.941208084185405</v>
      </c>
      <c r="L12376" s="56">
        <f t="shared" si="193"/>
        <v>11</v>
      </c>
      <c r="M12376" s="82" t="str">
        <f>"Q"&amp;" "&amp;VLOOKUP(pro[[#This Row],[Period]],Mapping!A:B,2,0)</f>
        <v>Q 4</v>
      </c>
      <c r="N12376"/>
    </row>
    <row r="12377" spans="1:14" ht="14.25" x14ac:dyDescent="0.2">
      <c r="A12377" s="44" t="s">
        <v>34</v>
      </c>
      <c r="B12377" s="44" t="s">
        <v>37</v>
      </c>
      <c r="C12377" s="44" t="s">
        <v>57</v>
      </c>
      <c r="D12377" s="43">
        <v>13140.819999999998</v>
      </c>
      <c r="E12377" s="43">
        <v>-1070.818</v>
      </c>
      <c r="F12377" s="45">
        <v>-70430</v>
      </c>
      <c r="G12377" s="45">
        <v>-23540</v>
      </c>
      <c r="H12377" s="45">
        <v>-22970</v>
      </c>
      <c r="I12377" s="55">
        <f>pro[[#This Row],[Admin expenses 3]]+pro[[#This Row],[Admin expenses 2]]+pro[[#This Row],[Admin expenses 1]]+pro[[#This Row],[COGS]]</f>
        <v>-118010.818</v>
      </c>
      <c r="J12377" s="55">
        <f>pro[[#This Row],[Revenue]]+pro[[#This Row],[AdminExp]]</f>
        <v>-104869.99800000001</v>
      </c>
      <c r="K12377" s="83">
        <f>pro[[#This Row],[Profit]]/pro[[#This Row],[Revenue]]</f>
        <v>-7.9804759520334363</v>
      </c>
      <c r="L12377" s="56">
        <f t="shared" si="193"/>
        <v>11</v>
      </c>
      <c r="M12377" s="82" t="str">
        <f>"Q"&amp;" "&amp;VLOOKUP(pro[[#This Row],[Period]],Mapping!A:B,2,0)</f>
        <v>Q 4</v>
      </c>
      <c r="N12377"/>
    </row>
    <row r="12378" spans="1:14" ht="14.25" x14ac:dyDescent="0.2">
      <c r="A12378" s="44" t="s">
        <v>34</v>
      </c>
      <c r="B12378" s="44" t="s">
        <v>37</v>
      </c>
      <c r="C12378" s="44" t="s">
        <v>58</v>
      </c>
      <c r="D12378" s="43">
        <v>141190.55999999997</v>
      </c>
      <c r="E12378" s="43">
        <v>-10424.322999999999</v>
      </c>
      <c r="F12378" s="45">
        <v>-22260</v>
      </c>
      <c r="G12378" s="45">
        <v>-105840</v>
      </c>
      <c r="H12378" s="45">
        <v>-75610</v>
      </c>
      <c r="I12378" s="55">
        <f>pro[[#This Row],[Admin expenses 3]]+pro[[#This Row],[Admin expenses 2]]+pro[[#This Row],[Admin expenses 1]]+pro[[#This Row],[COGS]]</f>
        <v>-214134.323</v>
      </c>
      <c r="J12378" s="55">
        <f>pro[[#This Row],[Revenue]]+pro[[#This Row],[AdminExp]]</f>
        <v>-72943.763000000035</v>
      </c>
      <c r="K12378" s="83">
        <f>pro[[#This Row],[Profit]]/pro[[#This Row],[Revenue]]</f>
        <v>-0.51663342790056255</v>
      </c>
      <c r="L12378" s="56">
        <f t="shared" si="193"/>
        <v>11</v>
      </c>
      <c r="M12378" s="82" t="str">
        <f>"Q"&amp;" "&amp;VLOOKUP(pro[[#This Row],[Period]],Mapping!A:B,2,0)</f>
        <v>Q 4</v>
      </c>
      <c r="N12378"/>
    </row>
    <row r="12379" spans="1:14" ht="14.25" x14ac:dyDescent="0.2">
      <c r="A12379" s="44" t="s">
        <v>34</v>
      </c>
      <c r="B12379" s="44" t="s">
        <v>37</v>
      </c>
      <c r="C12379" s="44" t="s">
        <v>59</v>
      </c>
      <c r="D12379" s="43">
        <v>121462.88699999999</v>
      </c>
      <c r="E12379" s="43">
        <v>-8119.44</v>
      </c>
      <c r="F12379" s="45">
        <v>-103000</v>
      </c>
      <c r="G12379" s="45">
        <v>-70410</v>
      </c>
      <c r="H12379" s="45">
        <v>-91850</v>
      </c>
      <c r="I12379" s="55">
        <f>pro[[#This Row],[Admin expenses 3]]+pro[[#This Row],[Admin expenses 2]]+pro[[#This Row],[Admin expenses 1]]+pro[[#This Row],[COGS]]</f>
        <v>-273379.44</v>
      </c>
      <c r="J12379" s="55">
        <f>pro[[#This Row],[Revenue]]+pro[[#This Row],[AdminExp]]</f>
        <v>-151916.55300000001</v>
      </c>
      <c r="K12379" s="83">
        <f>pro[[#This Row],[Profit]]/pro[[#This Row],[Revenue]]</f>
        <v>-1.250724042151246</v>
      </c>
      <c r="L12379" s="56">
        <f t="shared" si="193"/>
        <v>11</v>
      </c>
      <c r="M12379" s="82" t="str">
        <f>"Q"&amp;" "&amp;VLOOKUP(pro[[#This Row],[Period]],Mapping!A:B,2,0)</f>
        <v>Q 4</v>
      </c>
      <c r="N12379"/>
    </row>
    <row r="12380" spans="1:14" ht="14.25" x14ac:dyDescent="0.2">
      <c r="A12380" s="44" t="s">
        <v>34</v>
      </c>
      <c r="B12380" s="44" t="s">
        <v>37</v>
      </c>
      <c r="C12380" s="44" t="s">
        <v>60</v>
      </c>
      <c r="D12380" s="43">
        <v>74469.100999999995</v>
      </c>
      <c r="E12380" s="43">
        <v>-4300.1979999999994</v>
      </c>
      <c r="F12380" s="45">
        <v>-35970</v>
      </c>
      <c r="G12380" s="45">
        <v>-72810</v>
      </c>
      <c r="H12380" s="45">
        <v>-13910</v>
      </c>
      <c r="I12380" s="55">
        <f>pro[[#This Row],[Admin expenses 3]]+pro[[#This Row],[Admin expenses 2]]+pro[[#This Row],[Admin expenses 1]]+pro[[#This Row],[COGS]]</f>
        <v>-126990.198</v>
      </c>
      <c r="J12380" s="55">
        <f>pro[[#This Row],[Revenue]]+pro[[#This Row],[AdminExp]]</f>
        <v>-52521.097000000009</v>
      </c>
      <c r="K12380" s="83">
        <f>pro[[#This Row],[Profit]]/pro[[#This Row],[Revenue]]</f>
        <v>-0.70527368122786938</v>
      </c>
      <c r="L12380" s="56">
        <f t="shared" si="193"/>
        <v>11</v>
      </c>
      <c r="M12380" s="82" t="str">
        <f>"Q"&amp;" "&amp;VLOOKUP(pro[[#This Row],[Period]],Mapping!A:B,2,0)</f>
        <v>Q 4</v>
      </c>
      <c r="N12380"/>
    </row>
    <row r="12381" spans="1:14" ht="14.25" x14ac:dyDescent="0.2">
      <c r="A12381" s="44" t="s">
        <v>34</v>
      </c>
      <c r="B12381" s="44" t="s">
        <v>37</v>
      </c>
      <c r="C12381" s="44" t="s">
        <v>57</v>
      </c>
      <c r="D12381" s="43">
        <v>368.10199999999998</v>
      </c>
      <c r="E12381" s="43">
        <v>-443.87</v>
      </c>
      <c r="F12381" s="45">
        <v>-20200</v>
      </c>
      <c r="G12381" s="45">
        <v>-72620</v>
      </c>
      <c r="H12381" s="45">
        <v>-59800</v>
      </c>
      <c r="I12381" s="55">
        <f>pro[[#This Row],[Admin expenses 3]]+pro[[#This Row],[Admin expenses 2]]+pro[[#This Row],[Admin expenses 1]]+pro[[#This Row],[COGS]]</f>
        <v>-153063.87</v>
      </c>
      <c r="J12381" s="55">
        <f>pro[[#This Row],[Revenue]]+pro[[#This Row],[AdminExp]]</f>
        <v>-152695.76799999998</v>
      </c>
      <c r="K12381" s="83">
        <f>pro[[#This Row],[Profit]]/pro[[#This Row],[Revenue]]</f>
        <v>-414.81917511993959</v>
      </c>
      <c r="L12381" s="56">
        <f t="shared" si="193"/>
        <v>11</v>
      </c>
      <c r="M12381" s="82" t="str">
        <f>"Q"&amp;" "&amp;VLOOKUP(pro[[#This Row],[Period]],Mapping!A:B,2,0)</f>
        <v>Q 4</v>
      </c>
      <c r="N12381"/>
    </row>
    <row r="12382" spans="1:14" ht="14.25" x14ac:dyDescent="0.2">
      <c r="A12382" s="44" t="s">
        <v>34</v>
      </c>
      <c r="B12382" s="44" t="s">
        <v>37</v>
      </c>
      <c r="C12382" s="44" t="s">
        <v>58</v>
      </c>
      <c r="D12382" s="43">
        <v>9984697.5409999993</v>
      </c>
      <c r="E12382" s="43">
        <v>-2838730.2019999996</v>
      </c>
      <c r="F12382" s="45">
        <v>-53260</v>
      </c>
      <c r="G12382" s="45">
        <v>-23440</v>
      </c>
      <c r="H12382" s="45">
        <v>-74740</v>
      </c>
      <c r="I12382" s="55">
        <f>pro[[#This Row],[Admin expenses 3]]+pro[[#This Row],[Admin expenses 2]]+pro[[#This Row],[Admin expenses 1]]+pro[[#This Row],[COGS]]</f>
        <v>-2990170.2019999996</v>
      </c>
      <c r="J12382" s="55">
        <f>pro[[#This Row],[Revenue]]+pro[[#This Row],[AdminExp]]</f>
        <v>6994527.3389999997</v>
      </c>
      <c r="K12382" s="83">
        <f>pro[[#This Row],[Profit]]/pro[[#This Row],[Revenue]]</f>
        <v>0.70052470896374053</v>
      </c>
      <c r="L12382" s="56">
        <f t="shared" si="193"/>
        <v>11</v>
      </c>
      <c r="M12382" s="82" t="str">
        <f>"Q"&amp;" "&amp;VLOOKUP(pro[[#This Row],[Period]],Mapping!A:B,2,0)</f>
        <v>Q 4</v>
      </c>
      <c r="N12382"/>
    </row>
    <row r="12383" spans="1:14" ht="14.25" x14ac:dyDescent="0.2">
      <c r="A12383" s="44" t="s">
        <v>34</v>
      </c>
      <c r="B12383" s="44" t="s">
        <v>37</v>
      </c>
      <c r="C12383" s="44" t="s">
        <v>59</v>
      </c>
      <c r="D12383" s="43">
        <v>45879.224999999999</v>
      </c>
      <c r="E12383" s="43">
        <v>-29983.575999999997</v>
      </c>
      <c r="F12383" s="45">
        <v>-106800</v>
      </c>
      <c r="G12383" s="45">
        <v>-61070</v>
      </c>
      <c r="H12383" s="45">
        <v>-54200</v>
      </c>
      <c r="I12383" s="55">
        <f>pro[[#This Row],[Admin expenses 3]]+pro[[#This Row],[Admin expenses 2]]+pro[[#This Row],[Admin expenses 1]]+pro[[#This Row],[COGS]]</f>
        <v>-252053.576</v>
      </c>
      <c r="J12383" s="55">
        <f>pro[[#This Row],[Revenue]]+pro[[#This Row],[AdminExp]]</f>
        <v>-206174.351</v>
      </c>
      <c r="K12383" s="83">
        <f>pro[[#This Row],[Profit]]/pro[[#This Row],[Revenue]]</f>
        <v>-4.4938499070112892</v>
      </c>
      <c r="L12383" s="56">
        <f t="shared" si="193"/>
        <v>11</v>
      </c>
      <c r="M12383" s="82" t="str">
        <f>"Q"&amp;" "&amp;VLOOKUP(pro[[#This Row],[Period]],Mapping!A:B,2,0)</f>
        <v>Q 4</v>
      </c>
      <c r="N12383"/>
    </row>
    <row r="12384" spans="1:14" ht="14.25" x14ac:dyDescent="0.2">
      <c r="A12384" s="44" t="s">
        <v>34</v>
      </c>
      <c r="B12384" s="44" t="s">
        <v>37</v>
      </c>
      <c r="C12384" s="44" t="s">
        <v>60</v>
      </c>
      <c r="D12384" s="43">
        <v>74462.962</v>
      </c>
      <c r="E12384" s="43">
        <v>-29011.352999999999</v>
      </c>
      <c r="F12384" s="45">
        <v>-37590</v>
      </c>
      <c r="G12384" s="45">
        <v>-107610</v>
      </c>
      <c r="H12384" s="45">
        <v>-53770</v>
      </c>
      <c r="I12384" s="55">
        <f>pro[[#This Row],[Admin expenses 3]]+pro[[#This Row],[Admin expenses 2]]+pro[[#This Row],[Admin expenses 1]]+pro[[#This Row],[COGS]]</f>
        <v>-227981.353</v>
      </c>
      <c r="J12384" s="55">
        <f>pro[[#This Row],[Revenue]]+pro[[#This Row],[AdminExp]]</f>
        <v>-153518.391</v>
      </c>
      <c r="K12384" s="83">
        <f>pro[[#This Row],[Profit]]/pro[[#This Row],[Revenue]]</f>
        <v>-2.0616745141027293</v>
      </c>
      <c r="L12384" s="56">
        <f t="shared" si="193"/>
        <v>11</v>
      </c>
      <c r="M12384" s="82" t="str">
        <f>"Q"&amp;" "&amp;VLOOKUP(pro[[#This Row],[Period]],Mapping!A:B,2,0)</f>
        <v>Q 4</v>
      </c>
      <c r="N12384"/>
    </row>
    <row r="12385" spans="1:14" ht="14.25" x14ac:dyDescent="0.2">
      <c r="A12385" s="44" t="s">
        <v>34</v>
      </c>
      <c r="B12385" s="44" t="s">
        <v>37</v>
      </c>
      <c r="C12385" s="44" t="s">
        <v>57</v>
      </c>
      <c r="D12385" s="43">
        <v>4045.7129999999997</v>
      </c>
      <c r="E12385" s="43">
        <v>-1555.932</v>
      </c>
      <c r="F12385" s="45">
        <v>-13070</v>
      </c>
      <c r="G12385" s="45">
        <v>-82600</v>
      </c>
      <c r="H12385" s="45">
        <v>-37680</v>
      </c>
      <c r="I12385" s="55">
        <f>pro[[#This Row],[Admin expenses 3]]+pro[[#This Row],[Admin expenses 2]]+pro[[#This Row],[Admin expenses 1]]+pro[[#This Row],[COGS]]</f>
        <v>-134905.932</v>
      </c>
      <c r="J12385" s="55">
        <f>pro[[#This Row],[Revenue]]+pro[[#This Row],[AdminExp]]</f>
        <v>-130860.219</v>
      </c>
      <c r="K12385" s="83">
        <f>pro[[#This Row],[Profit]]/pro[[#This Row],[Revenue]]</f>
        <v>-32.345403393666331</v>
      </c>
      <c r="L12385" s="56">
        <f t="shared" si="193"/>
        <v>11</v>
      </c>
      <c r="M12385" s="82" t="str">
        <f>"Q"&amp;" "&amp;VLOOKUP(pro[[#This Row],[Period]],Mapping!A:B,2,0)</f>
        <v>Q 4</v>
      </c>
      <c r="N12385"/>
    </row>
    <row r="12386" spans="1:14" ht="14.25" x14ac:dyDescent="0.2">
      <c r="A12386" s="44" t="s">
        <v>34</v>
      </c>
      <c r="B12386" s="44" t="s">
        <v>37</v>
      </c>
      <c r="C12386" s="44" t="s">
        <v>58</v>
      </c>
      <c r="D12386" s="43">
        <v>2528.4769999999999</v>
      </c>
      <c r="E12386" s="43">
        <v>-544.84500000000003</v>
      </c>
      <c r="F12386" s="45">
        <v>-33390</v>
      </c>
      <c r="G12386" s="45">
        <v>-15420</v>
      </c>
      <c r="H12386" s="45">
        <v>-49090</v>
      </c>
      <c r="I12386" s="55">
        <f>pro[[#This Row],[Admin expenses 3]]+pro[[#This Row],[Admin expenses 2]]+pro[[#This Row],[Admin expenses 1]]+pro[[#This Row],[COGS]]</f>
        <v>-98444.845000000001</v>
      </c>
      <c r="J12386" s="55">
        <f>pro[[#This Row],[Revenue]]+pro[[#This Row],[AdminExp]]</f>
        <v>-95916.368000000002</v>
      </c>
      <c r="K12386" s="83">
        <f>pro[[#This Row],[Profit]]/pro[[#This Row],[Revenue]]</f>
        <v>-37.934443540518664</v>
      </c>
      <c r="L12386" s="56">
        <f t="shared" si="193"/>
        <v>11</v>
      </c>
      <c r="M12386" s="82" t="str">
        <f>"Q"&amp;" "&amp;VLOOKUP(pro[[#This Row],[Period]],Mapping!A:B,2,0)</f>
        <v>Q 4</v>
      </c>
      <c r="N12386"/>
    </row>
    <row r="12387" spans="1:14" ht="14.25" x14ac:dyDescent="0.2">
      <c r="A12387" s="44" t="s">
        <v>34</v>
      </c>
      <c r="B12387" s="44" t="s">
        <v>37</v>
      </c>
      <c r="C12387" s="44" t="s">
        <v>59</v>
      </c>
      <c r="D12387" s="43">
        <v>47352.563999999998</v>
      </c>
      <c r="E12387" s="43">
        <v>-24139.898999999998</v>
      </c>
      <c r="F12387" s="45">
        <v>-26660</v>
      </c>
      <c r="G12387" s="45">
        <v>-77040</v>
      </c>
      <c r="H12387" s="45">
        <v>-83920</v>
      </c>
      <c r="I12387" s="55">
        <f>pro[[#This Row],[Admin expenses 3]]+pro[[#This Row],[Admin expenses 2]]+pro[[#This Row],[Admin expenses 1]]+pro[[#This Row],[COGS]]</f>
        <v>-211759.899</v>
      </c>
      <c r="J12387" s="55">
        <f>pro[[#This Row],[Revenue]]+pro[[#This Row],[AdminExp]]</f>
        <v>-164407.33500000002</v>
      </c>
      <c r="K12387" s="83">
        <f>pro[[#This Row],[Profit]]/pro[[#This Row],[Revenue]]</f>
        <v>-3.4719837979628734</v>
      </c>
      <c r="L12387" s="56">
        <f t="shared" si="193"/>
        <v>11</v>
      </c>
      <c r="M12387" s="82" t="str">
        <f>"Q"&amp;" "&amp;VLOOKUP(pro[[#This Row],[Period]],Mapping!A:B,2,0)</f>
        <v>Q 4</v>
      </c>
      <c r="N12387"/>
    </row>
    <row r="12388" spans="1:14" ht="14.25" x14ac:dyDescent="0.2">
      <c r="A12388" s="44" t="s">
        <v>34</v>
      </c>
      <c r="B12388" s="44" t="s">
        <v>37</v>
      </c>
      <c r="C12388" s="44" t="s">
        <v>60</v>
      </c>
      <c r="D12388" s="43">
        <v>26458.733</v>
      </c>
      <c r="E12388" s="43">
        <v>-15936.682999999997</v>
      </c>
      <c r="F12388" s="45">
        <v>-47550</v>
      </c>
      <c r="G12388" s="45">
        <v>-101420</v>
      </c>
      <c r="H12388" s="45">
        <v>-32260</v>
      </c>
      <c r="I12388" s="55">
        <f>pro[[#This Row],[Admin expenses 3]]+pro[[#This Row],[Admin expenses 2]]+pro[[#This Row],[Admin expenses 1]]+pro[[#This Row],[COGS]]</f>
        <v>-197166.68299999999</v>
      </c>
      <c r="J12388" s="55">
        <f>pro[[#This Row],[Revenue]]+pro[[#This Row],[AdminExp]]</f>
        <v>-170707.94999999998</v>
      </c>
      <c r="K12388" s="83">
        <f>pro[[#This Row],[Profit]]/pro[[#This Row],[Revenue]]</f>
        <v>-6.4518565571526034</v>
      </c>
      <c r="L12388" s="56">
        <f t="shared" si="193"/>
        <v>11</v>
      </c>
      <c r="M12388" s="82" t="str">
        <f>"Q"&amp;" "&amp;VLOOKUP(pro[[#This Row],[Period]],Mapping!A:B,2,0)</f>
        <v>Q 4</v>
      </c>
      <c r="N12388"/>
    </row>
    <row r="12389" spans="1:14" ht="14.25" x14ac:dyDescent="0.2">
      <c r="A12389" s="44" t="s">
        <v>34</v>
      </c>
      <c r="B12389" s="44" t="s">
        <v>37</v>
      </c>
      <c r="C12389" s="44" t="s">
        <v>57</v>
      </c>
      <c r="D12389" s="43">
        <v>-38165.364999999998</v>
      </c>
      <c r="E12389" s="43">
        <v>11555.964</v>
      </c>
      <c r="F12389" s="45">
        <v>-83770</v>
      </c>
      <c r="G12389" s="45">
        <v>-86120</v>
      </c>
      <c r="H12389" s="45">
        <v>-91500</v>
      </c>
      <c r="I12389" s="55">
        <f>pro[[#This Row],[Admin expenses 3]]+pro[[#This Row],[Admin expenses 2]]+pro[[#This Row],[Admin expenses 1]]+pro[[#This Row],[COGS]]</f>
        <v>-249834.03599999999</v>
      </c>
      <c r="J12389" s="55">
        <f>pro[[#This Row],[Revenue]]+pro[[#This Row],[AdminExp]]</f>
        <v>-287999.40100000001</v>
      </c>
      <c r="K12389" s="83">
        <f>pro[[#This Row],[Profit]]/pro[[#This Row],[Revenue]]</f>
        <v>7.5460931920865955</v>
      </c>
      <c r="L12389" s="56">
        <f t="shared" si="193"/>
        <v>11</v>
      </c>
      <c r="M12389" s="82" t="str">
        <f>"Q"&amp;" "&amp;VLOOKUP(pro[[#This Row],[Period]],Mapping!A:B,2,0)</f>
        <v>Q 4</v>
      </c>
      <c r="N12389"/>
    </row>
    <row r="12390" spans="1:14" ht="14.25" x14ac:dyDescent="0.2">
      <c r="A12390" s="44" t="s">
        <v>34</v>
      </c>
      <c r="B12390" s="44" t="s">
        <v>37</v>
      </c>
      <c r="C12390" s="44" t="s">
        <v>57</v>
      </c>
      <c r="D12390" s="43">
        <v>43721635.579999998</v>
      </c>
      <c r="E12390" s="43">
        <v>-11350288.355</v>
      </c>
      <c r="F12390" s="45">
        <v>-53670</v>
      </c>
      <c r="G12390" s="45">
        <v>-76710</v>
      </c>
      <c r="H12390" s="45">
        <v>-60260</v>
      </c>
      <c r="I12390" s="55">
        <f>pro[[#This Row],[Admin expenses 3]]+pro[[#This Row],[Admin expenses 2]]+pro[[#This Row],[Admin expenses 1]]+pro[[#This Row],[COGS]]</f>
        <v>-11540928.355</v>
      </c>
      <c r="J12390" s="55">
        <f>pro[[#This Row],[Revenue]]+pro[[#This Row],[AdminExp]]</f>
        <v>32180707.224999998</v>
      </c>
      <c r="K12390" s="83">
        <f>pro[[#This Row],[Profit]]/pro[[#This Row],[Revenue]]</f>
        <v>0.73603621635144689</v>
      </c>
      <c r="L12390" s="56">
        <f t="shared" si="193"/>
        <v>11</v>
      </c>
      <c r="M12390" s="82" t="str">
        <f>"Q"&amp;" "&amp;VLOOKUP(pro[[#This Row],[Period]],Mapping!A:B,2,0)</f>
        <v>Q 4</v>
      </c>
      <c r="N12390"/>
    </row>
    <row r="12391" spans="1:14" ht="14.25" x14ac:dyDescent="0.2">
      <c r="A12391" s="44" t="s">
        <v>34</v>
      </c>
      <c r="B12391" s="44" t="s">
        <v>37</v>
      </c>
      <c r="C12391" s="44" t="s">
        <v>58</v>
      </c>
      <c r="D12391" s="43">
        <v>161605.38799999998</v>
      </c>
      <c r="E12391" s="43">
        <v>-70963.199999999997</v>
      </c>
      <c r="F12391" s="45">
        <v>-32840</v>
      </c>
      <c r="G12391" s="45">
        <v>-39150</v>
      </c>
      <c r="H12391" s="45">
        <v>-34790</v>
      </c>
      <c r="I12391" s="55">
        <f>pro[[#This Row],[Admin expenses 3]]+pro[[#This Row],[Admin expenses 2]]+pro[[#This Row],[Admin expenses 1]]+pro[[#This Row],[COGS]]</f>
        <v>-177743.2</v>
      </c>
      <c r="J12391" s="55">
        <f>pro[[#This Row],[Revenue]]+pro[[#This Row],[AdminExp]]</f>
        <v>-16137.812000000034</v>
      </c>
      <c r="K12391" s="83">
        <f>pro[[#This Row],[Profit]]/pro[[#This Row],[Revenue]]</f>
        <v>-9.9859368550261687E-2</v>
      </c>
      <c r="L12391" s="56">
        <f t="shared" si="193"/>
        <v>11</v>
      </c>
      <c r="M12391" s="82" t="str">
        <f>"Q"&amp;" "&amp;VLOOKUP(pro[[#This Row],[Period]],Mapping!A:B,2,0)</f>
        <v>Q 4</v>
      </c>
      <c r="N12391"/>
    </row>
    <row r="12392" spans="1:14" ht="14.25" x14ac:dyDescent="0.2">
      <c r="A12392" s="44" t="s">
        <v>34</v>
      </c>
      <c r="B12392" s="44" t="s">
        <v>37</v>
      </c>
      <c r="C12392" s="44" t="s">
        <v>59</v>
      </c>
      <c r="D12392" s="43">
        <v>6268.857</v>
      </c>
      <c r="E12392" s="43">
        <v>-5961.0809999999992</v>
      </c>
      <c r="F12392" s="45">
        <v>-34790</v>
      </c>
      <c r="G12392" s="45">
        <v>-60050</v>
      </c>
      <c r="H12392" s="45">
        <v>-32530</v>
      </c>
      <c r="I12392" s="55">
        <f>pro[[#This Row],[Admin expenses 3]]+pro[[#This Row],[Admin expenses 2]]+pro[[#This Row],[Admin expenses 1]]+pro[[#This Row],[COGS]]</f>
        <v>-133331.08100000001</v>
      </c>
      <c r="J12392" s="55">
        <f>pro[[#This Row],[Revenue]]+pro[[#This Row],[AdminExp]]</f>
        <v>-127062.224</v>
      </c>
      <c r="K12392" s="83">
        <f>pro[[#This Row],[Profit]]/pro[[#This Row],[Revenue]]</f>
        <v>-20.268802430809956</v>
      </c>
      <c r="L12392" s="56">
        <f t="shared" si="193"/>
        <v>11</v>
      </c>
      <c r="M12392" s="82" t="str">
        <f>"Q"&amp;" "&amp;VLOOKUP(pro[[#This Row],[Period]],Mapping!A:B,2,0)</f>
        <v>Q 4</v>
      </c>
      <c r="N12392"/>
    </row>
    <row r="12393" spans="1:14" ht="14.25" x14ac:dyDescent="0.2">
      <c r="A12393" s="44" t="s">
        <v>34</v>
      </c>
      <c r="B12393" s="44" t="s">
        <v>37</v>
      </c>
      <c r="C12393" s="44" t="s">
        <v>57</v>
      </c>
      <c r="D12393" s="43">
        <v>8911.3780000000006</v>
      </c>
      <c r="E12393" s="43">
        <v>-2243.6959999999999</v>
      </c>
      <c r="F12393" s="45">
        <v>-94330</v>
      </c>
      <c r="G12393" s="45">
        <v>-49060</v>
      </c>
      <c r="H12393" s="45">
        <v>-35850</v>
      </c>
      <c r="I12393" s="55">
        <f>pro[[#This Row],[Admin expenses 3]]+pro[[#This Row],[Admin expenses 2]]+pro[[#This Row],[Admin expenses 1]]+pro[[#This Row],[COGS]]</f>
        <v>-181483.696</v>
      </c>
      <c r="J12393" s="55">
        <f>pro[[#This Row],[Revenue]]+pro[[#This Row],[AdminExp]]</f>
        <v>-172572.318</v>
      </c>
      <c r="K12393" s="83">
        <f>pro[[#This Row],[Profit]]/pro[[#This Row],[Revenue]]</f>
        <v>-19.365390852009643</v>
      </c>
      <c r="L12393" s="56">
        <f t="shared" si="193"/>
        <v>11</v>
      </c>
      <c r="M12393" s="82" t="str">
        <f>"Q"&amp;" "&amp;VLOOKUP(pro[[#This Row],[Period]],Mapping!A:B,2,0)</f>
        <v>Q 4</v>
      </c>
      <c r="N12393"/>
    </row>
    <row r="12394" spans="1:14" ht="14.25" x14ac:dyDescent="0.2">
      <c r="A12394" s="44" t="s">
        <v>34</v>
      </c>
      <c r="B12394" s="44" t="s">
        <v>37</v>
      </c>
      <c r="C12394" s="44" t="s">
        <v>58</v>
      </c>
      <c r="D12394" s="43">
        <v>7665.1259999999993</v>
      </c>
      <c r="E12394" s="43">
        <v>-2311.085</v>
      </c>
      <c r="F12394" s="45">
        <v>-83890</v>
      </c>
      <c r="G12394" s="45">
        <v>-28310</v>
      </c>
      <c r="H12394" s="45">
        <v>-96120</v>
      </c>
      <c r="I12394" s="55">
        <f>pro[[#This Row],[Admin expenses 3]]+pro[[#This Row],[Admin expenses 2]]+pro[[#This Row],[Admin expenses 1]]+pro[[#This Row],[COGS]]</f>
        <v>-210631.08499999999</v>
      </c>
      <c r="J12394" s="55">
        <f>pro[[#This Row],[Revenue]]+pro[[#This Row],[AdminExp]]</f>
        <v>-202965.959</v>
      </c>
      <c r="K12394" s="83">
        <f>pro[[#This Row],[Profit]]/pro[[#This Row],[Revenue]]</f>
        <v>-26.47914189538437</v>
      </c>
      <c r="L12394" s="56">
        <f t="shared" si="193"/>
        <v>11</v>
      </c>
      <c r="M12394" s="82" t="str">
        <f>"Q"&amp;" "&amp;VLOOKUP(pro[[#This Row],[Period]],Mapping!A:B,2,0)</f>
        <v>Q 4</v>
      </c>
      <c r="N12394"/>
    </row>
    <row r="12395" spans="1:14" ht="14.25" x14ac:dyDescent="0.2">
      <c r="A12395" s="44" t="s">
        <v>34</v>
      </c>
      <c r="B12395" s="44" t="s">
        <v>37</v>
      </c>
      <c r="C12395" s="44" t="s">
        <v>59</v>
      </c>
      <c r="D12395" s="43">
        <v>2588.9919999999997</v>
      </c>
      <c r="E12395" s="43">
        <v>-398.49599999999998</v>
      </c>
      <c r="F12395" s="45">
        <v>-24470</v>
      </c>
      <c r="G12395" s="45">
        <v>-58180</v>
      </c>
      <c r="H12395" s="45">
        <v>-90330</v>
      </c>
      <c r="I12395" s="55">
        <f>pro[[#This Row],[Admin expenses 3]]+pro[[#This Row],[Admin expenses 2]]+pro[[#This Row],[Admin expenses 1]]+pro[[#This Row],[COGS]]</f>
        <v>-173378.49600000001</v>
      </c>
      <c r="J12395" s="55">
        <f>pro[[#This Row],[Revenue]]+pro[[#This Row],[AdminExp]]</f>
        <v>-170789.50400000002</v>
      </c>
      <c r="K12395" s="83">
        <f>pro[[#This Row],[Profit]]/pro[[#This Row],[Revenue]]</f>
        <v>-65.96756730032385</v>
      </c>
      <c r="L12395" s="56">
        <f t="shared" si="193"/>
        <v>11</v>
      </c>
      <c r="M12395" s="82" t="str">
        <f>"Q"&amp;" "&amp;VLOOKUP(pro[[#This Row],[Period]],Mapping!A:B,2,0)</f>
        <v>Q 4</v>
      </c>
      <c r="N12395"/>
    </row>
    <row r="12396" spans="1:14" ht="14.25" x14ac:dyDescent="0.2">
      <c r="A12396" s="44" t="s">
        <v>34</v>
      </c>
      <c r="B12396" s="44" t="s">
        <v>37</v>
      </c>
      <c r="C12396" s="44" t="s">
        <v>57</v>
      </c>
      <c r="D12396" s="43">
        <v>18129.145999999997</v>
      </c>
      <c r="E12396" s="43">
        <v>-2351.5659999999998</v>
      </c>
      <c r="F12396" s="45">
        <v>-14000</v>
      </c>
      <c r="G12396" s="45">
        <v>-66930</v>
      </c>
      <c r="H12396" s="45">
        <v>-41890</v>
      </c>
      <c r="I12396" s="55">
        <f>pro[[#This Row],[Admin expenses 3]]+pro[[#This Row],[Admin expenses 2]]+pro[[#This Row],[Admin expenses 1]]+pro[[#This Row],[COGS]]</f>
        <v>-125171.56600000001</v>
      </c>
      <c r="J12396" s="55">
        <f>pro[[#This Row],[Revenue]]+pro[[#This Row],[AdminExp]]</f>
        <v>-107042.42000000001</v>
      </c>
      <c r="K12396" s="83">
        <f>pro[[#This Row],[Profit]]/pro[[#This Row],[Revenue]]</f>
        <v>-5.9044380799845744</v>
      </c>
      <c r="L12396" s="56">
        <f t="shared" si="193"/>
        <v>11</v>
      </c>
      <c r="M12396" s="82" t="str">
        <f>"Q"&amp;" "&amp;VLOOKUP(pro[[#This Row],[Period]],Mapping!A:B,2,0)</f>
        <v>Q 4</v>
      </c>
      <c r="N12396"/>
    </row>
    <row r="12397" spans="1:14" ht="14.25" x14ac:dyDescent="0.2">
      <c r="A12397" s="44" t="s">
        <v>34</v>
      </c>
      <c r="B12397" s="44" t="s">
        <v>37</v>
      </c>
      <c r="C12397" s="44" t="s">
        <v>58</v>
      </c>
      <c r="D12397" s="43">
        <v>63982.86299999999</v>
      </c>
      <c r="E12397" s="43">
        <v>-9110.759</v>
      </c>
      <c r="F12397" s="45">
        <v>-82230</v>
      </c>
      <c r="G12397" s="45">
        <v>-83640</v>
      </c>
      <c r="H12397" s="45">
        <v>-38290</v>
      </c>
      <c r="I12397" s="55">
        <f>pro[[#This Row],[Admin expenses 3]]+pro[[#This Row],[Admin expenses 2]]+pro[[#This Row],[Admin expenses 1]]+pro[[#This Row],[COGS]]</f>
        <v>-213270.75899999999</v>
      </c>
      <c r="J12397" s="55">
        <f>pro[[#This Row],[Revenue]]+pro[[#This Row],[AdminExp]]</f>
        <v>-149287.89600000001</v>
      </c>
      <c r="K12397" s="83">
        <f>pro[[#This Row],[Profit]]/pro[[#This Row],[Revenue]]</f>
        <v>-2.333248138646125</v>
      </c>
      <c r="L12397" s="56">
        <f t="shared" si="193"/>
        <v>11</v>
      </c>
      <c r="M12397" s="82" t="str">
        <f>"Q"&amp;" "&amp;VLOOKUP(pro[[#This Row],[Period]],Mapping!A:B,2,0)</f>
        <v>Q 4</v>
      </c>
      <c r="N12397"/>
    </row>
    <row r="12398" spans="1:14" ht="14.25" x14ac:dyDescent="0.2">
      <c r="A12398" s="44" t="s">
        <v>34</v>
      </c>
      <c r="B12398" s="44" t="s">
        <v>37</v>
      </c>
      <c r="C12398" s="44" t="s">
        <v>59</v>
      </c>
      <c r="D12398" s="43">
        <v>38332.314999999995</v>
      </c>
      <c r="E12398" s="43">
        <v>-3898.3559999999998</v>
      </c>
      <c r="F12398" s="45">
        <v>-42300</v>
      </c>
      <c r="G12398" s="45">
        <v>-56600</v>
      </c>
      <c r="H12398" s="45">
        <v>-31920</v>
      </c>
      <c r="I12398" s="55">
        <f>pro[[#This Row],[Admin expenses 3]]+pro[[#This Row],[Admin expenses 2]]+pro[[#This Row],[Admin expenses 1]]+pro[[#This Row],[COGS]]</f>
        <v>-134718.356</v>
      </c>
      <c r="J12398" s="55">
        <f>pro[[#This Row],[Revenue]]+pro[[#This Row],[AdminExp]]</f>
        <v>-96386.040999999997</v>
      </c>
      <c r="K12398" s="83">
        <f>pro[[#This Row],[Profit]]/pro[[#This Row],[Revenue]]</f>
        <v>-2.5144852587170905</v>
      </c>
      <c r="L12398" s="56">
        <f t="shared" si="193"/>
        <v>11</v>
      </c>
      <c r="M12398" s="82" t="str">
        <f>"Q"&amp;" "&amp;VLOOKUP(pro[[#This Row],[Period]],Mapping!A:B,2,0)</f>
        <v>Q 4</v>
      </c>
      <c r="N12398"/>
    </row>
    <row r="12399" spans="1:14" ht="14.25" x14ac:dyDescent="0.2">
      <c r="A12399" s="44" t="s">
        <v>34</v>
      </c>
      <c r="B12399" s="44" t="s">
        <v>37</v>
      </c>
      <c r="C12399" s="44" t="s">
        <v>57</v>
      </c>
      <c r="D12399" s="43">
        <v>54386.562999999995</v>
      </c>
      <c r="E12399" s="43">
        <v>-7758.5059999999994</v>
      </c>
      <c r="F12399" s="45">
        <v>-56570</v>
      </c>
      <c r="G12399" s="45">
        <v>-82360</v>
      </c>
      <c r="H12399" s="45">
        <v>-45480</v>
      </c>
      <c r="I12399" s="55">
        <f>pro[[#This Row],[Admin expenses 3]]+pro[[#This Row],[Admin expenses 2]]+pro[[#This Row],[Admin expenses 1]]+pro[[#This Row],[COGS]]</f>
        <v>-192168.50599999999</v>
      </c>
      <c r="J12399" s="55">
        <f>pro[[#This Row],[Revenue]]+pro[[#This Row],[AdminExp]]</f>
        <v>-137781.943</v>
      </c>
      <c r="K12399" s="83">
        <f>pro[[#This Row],[Profit]]/pro[[#This Row],[Revenue]]</f>
        <v>-2.5333820598297416</v>
      </c>
      <c r="L12399" s="56">
        <f t="shared" si="193"/>
        <v>11</v>
      </c>
      <c r="M12399" s="82" t="str">
        <f>"Q"&amp;" "&amp;VLOOKUP(pro[[#This Row],[Period]],Mapping!A:B,2,0)</f>
        <v>Q 4</v>
      </c>
      <c r="N12399"/>
    </row>
    <row r="12400" spans="1:14" ht="14.25" x14ac:dyDescent="0.2">
      <c r="A12400" s="44" t="s">
        <v>34</v>
      </c>
      <c r="B12400" s="44" t="s">
        <v>37</v>
      </c>
      <c r="C12400" s="44" t="s">
        <v>57</v>
      </c>
      <c r="D12400" s="43">
        <v>11735.052</v>
      </c>
      <c r="E12400" s="43">
        <v>-3671.0729999999999</v>
      </c>
      <c r="F12400" s="45">
        <v>-101210</v>
      </c>
      <c r="G12400" s="45">
        <v>-21520</v>
      </c>
      <c r="H12400" s="45">
        <v>-74950</v>
      </c>
      <c r="I12400" s="55">
        <f>pro[[#This Row],[Admin expenses 3]]+pro[[#This Row],[Admin expenses 2]]+pro[[#This Row],[Admin expenses 1]]+pro[[#This Row],[COGS]]</f>
        <v>-201351.073</v>
      </c>
      <c r="J12400" s="55">
        <f>pro[[#This Row],[Revenue]]+pro[[#This Row],[AdminExp]]</f>
        <v>-189616.02100000001</v>
      </c>
      <c r="K12400" s="83">
        <f>pro[[#This Row],[Profit]]/pro[[#This Row],[Revenue]]</f>
        <v>-16.158089542338629</v>
      </c>
      <c r="L12400" s="56">
        <f t="shared" si="193"/>
        <v>11</v>
      </c>
      <c r="M12400" s="82" t="str">
        <f>"Q"&amp;" "&amp;VLOOKUP(pro[[#This Row],[Period]],Mapping!A:B,2,0)</f>
        <v>Q 4</v>
      </c>
      <c r="N12400"/>
    </row>
    <row r="12401" spans="1:14" ht="14.25" x14ac:dyDescent="0.2">
      <c r="A12401" s="44" t="s">
        <v>34</v>
      </c>
      <c r="B12401" s="44" t="s">
        <v>37</v>
      </c>
      <c r="C12401" s="44" t="s">
        <v>57</v>
      </c>
      <c r="D12401" s="43">
        <v>795.76699999999994</v>
      </c>
      <c r="E12401" s="43">
        <v>-801.05900000000008</v>
      </c>
      <c r="F12401" s="45">
        <v>-27860</v>
      </c>
      <c r="G12401" s="45">
        <v>-55320</v>
      </c>
      <c r="H12401" s="45">
        <v>-36610</v>
      </c>
      <c r="I12401" s="55">
        <f>pro[[#This Row],[Admin expenses 3]]+pro[[#This Row],[Admin expenses 2]]+pro[[#This Row],[Admin expenses 1]]+pro[[#This Row],[COGS]]</f>
        <v>-120591.05899999999</v>
      </c>
      <c r="J12401" s="55">
        <f>pro[[#This Row],[Revenue]]+pro[[#This Row],[AdminExp]]</f>
        <v>-119795.29199999999</v>
      </c>
      <c r="K12401" s="83">
        <f>pro[[#This Row],[Profit]]/pro[[#This Row],[Revenue]]</f>
        <v>-150.54066328460465</v>
      </c>
      <c r="L12401" s="56">
        <f t="shared" si="193"/>
        <v>11</v>
      </c>
      <c r="M12401" s="82" t="str">
        <f>"Q"&amp;" "&amp;VLOOKUP(pro[[#This Row],[Period]],Mapping!A:B,2,0)</f>
        <v>Q 4</v>
      </c>
      <c r="N12401"/>
    </row>
    <row r="12402" spans="1:14" ht="14.25" x14ac:dyDescent="0.2">
      <c r="A12402" s="44" t="s">
        <v>34</v>
      </c>
      <c r="B12402" s="44" t="s">
        <v>37</v>
      </c>
      <c r="C12402" s="44" t="s">
        <v>57</v>
      </c>
      <c r="D12402" s="43">
        <v>44983.756999999998</v>
      </c>
      <c r="E12402" s="43">
        <v>-8786.7919999999995</v>
      </c>
      <c r="F12402" s="45">
        <v>-107480</v>
      </c>
      <c r="G12402" s="45">
        <v>-95660</v>
      </c>
      <c r="H12402" s="45">
        <v>-26530</v>
      </c>
      <c r="I12402" s="55">
        <f>pro[[#This Row],[Admin expenses 3]]+pro[[#This Row],[Admin expenses 2]]+pro[[#This Row],[Admin expenses 1]]+pro[[#This Row],[COGS]]</f>
        <v>-238456.79199999999</v>
      </c>
      <c r="J12402" s="55">
        <f>pro[[#This Row],[Revenue]]+pro[[#This Row],[AdminExp]]</f>
        <v>-193473.03499999997</v>
      </c>
      <c r="K12402" s="83">
        <f>pro[[#This Row],[Profit]]/pro[[#This Row],[Revenue]]</f>
        <v>-4.300953230740598</v>
      </c>
      <c r="L12402" s="56">
        <f t="shared" si="193"/>
        <v>11</v>
      </c>
      <c r="M12402" s="82" t="str">
        <f>"Q"&amp;" "&amp;VLOOKUP(pro[[#This Row],[Period]],Mapping!A:B,2,0)</f>
        <v>Q 4</v>
      </c>
      <c r="N12402"/>
    </row>
    <row r="12403" spans="1:14" ht="14.25" x14ac:dyDescent="0.2">
      <c r="A12403" s="44" t="s">
        <v>34</v>
      </c>
      <c r="B12403" s="44" t="s">
        <v>37</v>
      </c>
      <c r="C12403" s="44" t="s">
        <v>57</v>
      </c>
      <c r="D12403" s="43">
        <v>136579.76500000001</v>
      </c>
      <c r="E12403" s="43">
        <v>-56095.983999999997</v>
      </c>
      <c r="F12403" s="45">
        <v>-58770</v>
      </c>
      <c r="G12403" s="45">
        <v>-96870</v>
      </c>
      <c r="H12403" s="45">
        <v>-45280</v>
      </c>
      <c r="I12403" s="55">
        <f>pro[[#This Row],[Admin expenses 3]]+pro[[#This Row],[Admin expenses 2]]+pro[[#This Row],[Admin expenses 1]]+pro[[#This Row],[COGS]]</f>
        <v>-257015.984</v>
      </c>
      <c r="J12403" s="55">
        <f>pro[[#This Row],[Revenue]]+pro[[#This Row],[AdminExp]]</f>
        <v>-120436.21899999998</v>
      </c>
      <c r="K12403" s="83">
        <f>pro[[#This Row],[Profit]]/pro[[#This Row],[Revenue]]</f>
        <v>-0.88180133418738837</v>
      </c>
      <c r="L12403" s="56">
        <f t="shared" si="193"/>
        <v>11</v>
      </c>
      <c r="M12403" s="82" t="str">
        <f>"Q"&amp;" "&amp;VLOOKUP(pro[[#This Row],[Period]],Mapping!A:B,2,0)</f>
        <v>Q 4</v>
      </c>
      <c r="N12403"/>
    </row>
    <row r="12404" spans="1:14" ht="14.25" x14ac:dyDescent="0.2">
      <c r="A12404" s="44" t="s">
        <v>34</v>
      </c>
      <c r="B12404" s="44" t="s">
        <v>37</v>
      </c>
      <c r="C12404" s="44" t="s">
        <v>57</v>
      </c>
      <c r="D12404" s="43">
        <v>23246252.630999997</v>
      </c>
      <c r="E12404" s="43">
        <v>-18891270.642999999</v>
      </c>
      <c r="F12404" s="45">
        <v>-42460</v>
      </c>
      <c r="G12404" s="45">
        <v>-105500</v>
      </c>
      <c r="H12404" s="45">
        <v>-107930</v>
      </c>
      <c r="I12404" s="55">
        <f>pro[[#This Row],[Admin expenses 3]]+pro[[#This Row],[Admin expenses 2]]+pro[[#This Row],[Admin expenses 1]]+pro[[#This Row],[COGS]]</f>
        <v>-19147160.642999999</v>
      </c>
      <c r="J12404" s="55">
        <f>pro[[#This Row],[Revenue]]+pro[[#This Row],[AdminExp]]</f>
        <v>4099091.987999998</v>
      </c>
      <c r="K12404" s="83">
        <f>pro[[#This Row],[Profit]]/pro[[#This Row],[Revenue]]</f>
        <v>0.17633345266727685</v>
      </c>
      <c r="L12404" s="56">
        <f t="shared" si="193"/>
        <v>11</v>
      </c>
      <c r="M12404" s="82" t="str">
        <f>"Q"&amp;" "&amp;VLOOKUP(pro[[#This Row],[Period]],Mapping!A:B,2,0)</f>
        <v>Q 4</v>
      </c>
      <c r="N12404"/>
    </row>
    <row r="12405" spans="1:14" ht="14.25" x14ac:dyDescent="0.2">
      <c r="A12405" s="44" t="s">
        <v>34</v>
      </c>
      <c r="B12405" s="44" t="s">
        <v>33</v>
      </c>
      <c r="C12405" s="44" t="s">
        <v>57</v>
      </c>
      <c r="D12405" s="43">
        <v>24810.456999999999</v>
      </c>
      <c r="E12405" s="43">
        <v>-83836.172000000006</v>
      </c>
      <c r="F12405" s="45">
        <v>-52340</v>
      </c>
      <c r="G12405" s="45">
        <v>-93000</v>
      </c>
      <c r="H12405" s="45">
        <v>-42230</v>
      </c>
      <c r="I12405" s="55">
        <f>pro[[#This Row],[Admin expenses 3]]+pro[[#This Row],[Admin expenses 2]]+pro[[#This Row],[Admin expenses 1]]+pro[[#This Row],[COGS]]</f>
        <v>-271406.17200000002</v>
      </c>
      <c r="J12405" s="55">
        <f>pro[[#This Row],[Revenue]]+pro[[#This Row],[AdminExp]]</f>
        <v>-246595.71500000003</v>
      </c>
      <c r="K12405" s="83">
        <f>pro[[#This Row],[Profit]]/pro[[#This Row],[Revenue]]</f>
        <v>-9.9391847155415167</v>
      </c>
      <c r="L12405" s="56">
        <f t="shared" si="193"/>
        <v>11</v>
      </c>
      <c r="M12405" s="82" t="str">
        <f>"Q"&amp;" "&amp;VLOOKUP(pro[[#This Row],[Period]],Mapping!A:B,2,0)</f>
        <v>Q 4</v>
      </c>
      <c r="N12405"/>
    </row>
    <row r="12406" spans="1:14" ht="14.25" x14ac:dyDescent="0.2">
      <c r="A12406" s="44" t="s">
        <v>34</v>
      </c>
      <c r="B12406" s="44" t="s">
        <v>33</v>
      </c>
      <c r="C12406" s="44" t="s">
        <v>57</v>
      </c>
      <c r="D12406" s="43">
        <v>602526.73599999992</v>
      </c>
      <c r="E12406" s="43">
        <v>-3540726</v>
      </c>
      <c r="F12406" s="45">
        <v>-60800</v>
      </c>
      <c r="G12406" s="45">
        <v>-43690</v>
      </c>
      <c r="H12406" s="45">
        <v>-15740</v>
      </c>
      <c r="I12406" s="55">
        <f>pro[[#This Row],[Admin expenses 3]]+pro[[#This Row],[Admin expenses 2]]+pro[[#This Row],[Admin expenses 1]]+pro[[#This Row],[COGS]]</f>
        <v>-3660956</v>
      </c>
      <c r="J12406" s="55">
        <f>pro[[#This Row],[Revenue]]+pro[[#This Row],[AdminExp]]</f>
        <v>-3058429.264</v>
      </c>
      <c r="K12406" s="83">
        <f>pro[[#This Row],[Profit]]/pro[[#This Row],[Revenue]]</f>
        <v>-5.0760058952803053</v>
      </c>
      <c r="L12406" s="56">
        <f t="shared" si="193"/>
        <v>11</v>
      </c>
      <c r="M12406" s="82" t="str">
        <f>"Q"&amp;" "&amp;VLOOKUP(pro[[#This Row],[Period]],Mapping!A:B,2,0)</f>
        <v>Q 4</v>
      </c>
      <c r="N12406"/>
    </row>
    <row r="12407" spans="1:14" ht="14.25" x14ac:dyDescent="0.2">
      <c r="A12407" s="44" t="s">
        <v>34</v>
      </c>
      <c r="B12407" s="44" t="s">
        <v>33</v>
      </c>
      <c r="C12407" s="44" t="s">
        <v>57</v>
      </c>
      <c r="D12407" s="43">
        <v>82883.569999999992</v>
      </c>
      <c r="E12407" s="43">
        <v>-338146.73199999996</v>
      </c>
      <c r="F12407" s="45">
        <v>-71000</v>
      </c>
      <c r="G12407" s="45">
        <v>-84560</v>
      </c>
      <c r="H12407" s="45">
        <v>-18240</v>
      </c>
      <c r="I12407" s="55">
        <f>pro[[#This Row],[Admin expenses 3]]+pro[[#This Row],[Admin expenses 2]]+pro[[#This Row],[Admin expenses 1]]+pro[[#This Row],[COGS]]</f>
        <v>-511946.73199999996</v>
      </c>
      <c r="J12407" s="55">
        <f>pro[[#This Row],[Revenue]]+pro[[#This Row],[AdminExp]]</f>
        <v>-429063.16199999995</v>
      </c>
      <c r="K12407" s="83">
        <f>pro[[#This Row],[Profit]]/pro[[#This Row],[Revenue]]</f>
        <v>-5.1766974081835517</v>
      </c>
      <c r="L12407" s="56">
        <f t="shared" si="193"/>
        <v>11</v>
      </c>
      <c r="M12407" s="82" t="str">
        <f>"Q"&amp;" "&amp;VLOOKUP(pro[[#This Row],[Period]],Mapping!A:B,2,0)</f>
        <v>Q 4</v>
      </c>
      <c r="N12407"/>
    </row>
    <row r="12408" spans="1:14" ht="14.25" x14ac:dyDescent="0.2">
      <c r="A12408" s="44" t="s">
        <v>34</v>
      </c>
      <c r="B12408" s="44" t="s">
        <v>33</v>
      </c>
      <c r="C12408" s="44" t="s">
        <v>57</v>
      </c>
      <c r="D12408" s="43">
        <v>279426.95899999997</v>
      </c>
      <c r="E12408" s="43">
        <v>-1099792.3999999999</v>
      </c>
      <c r="F12408" s="45">
        <v>-87520</v>
      </c>
      <c r="G12408" s="45">
        <v>-92520</v>
      </c>
      <c r="H12408" s="45">
        <v>-58030</v>
      </c>
      <c r="I12408" s="55">
        <f>pro[[#This Row],[Admin expenses 3]]+pro[[#This Row],[Admin expenses 2]]+pro[[#This Row],[Admin expenses 1]]+pro[[#This Row],[COGS]]</f>
        <v>-1337862.3999999999</v>
      </c>
      <c r="J12408" s="55">
        <f>pro[[#This Row],[Revenue]]+pro[[#This Row],[AdminExp]]</f>
        <v>-1058435.4409999999</v>
      </c>
      <c r="K12408" s="83">
        <f>pro[[#This Row],[Profit]]/pro[[#This Row],[Revenue]]</f>
        <v>-3.7878787529588367</v>
      </c>
      <c r="L12408" s="56">
        <f t="shared" si="193"/>
        <v>11</v>
      </c>
      <c r="M12408" s="82" t="str">
        <f>"Q"&amp;" "&amp;VLOOKUP(pro[[#This Row],[Period]],Mapping!A:B,2,0)</f>
        <v>Q 4</v>
      </c>
      <c r="N12408"/>
    </row>
    <row r="12409" spans="1:14" ht="14.25" x14ac:dyDescent="0.2">
      <c r="A12409" s="44" t="s">
        <v>34</v>
      </c>
      <c r="B12409" s="44" t="s">
        <v>33</v>
      </c>
      <c r="C12409" s="44" t="s">
        <v>57</v>
      </c>
      <c r="D12409" s="43">
        <v>457090.79499999998</v>
      </c>
      <c r="E12409" s="43">
        <v>-1696089.3529999999</v>
      </c>
      <c r="F12409" s="45">
        <v>-14940</v>
      </c>
      <c r="G12409" s="45">
        <v>-60940</v>
      </c>
      <c r="H12409" s="45">
        <v>-38720</v>
      </c>
      <c r="I12409" s="55">
        <f>pro[[#This Row],[Admin expenses 3]]+pro[[#This Row],[Admin expenses 2]]+pro[[#This Row],[Admin expenses 1]]+pro[[#This Row],[COGS]]</f>
        <v>-1810689.3529999999</v>
      </c>
      <c r="J12409" s="55">
        <f>pro[[#This Row],[Revenue]]+pro[[#This Row],[AdminExp]]</f>
        <v>-1353598.558</v>
      </c>
      <c r="K12409" s="83">
        <f>pro[[#This Row],[Profit]]/pro[[#This Row],[Revenue]]</f>
        <v>-2.9613340999352218</v>
      </c>
      <c r="L12409" s="56">
        <f t="shared" si="193"/>
        <v>11</v>
      </c>
      <c r="M12409" s="82" t="str">
        <f>"Q"&amp;" "&amp;VLOOKUP(pro[[#This Row],[Period]],Mapping!A:B,2,0)</f>
        <v>Q 4</v>
      </c>
      <c r="N12409"/>
    </row>
    <row r="12410" spans="1:14" ht="14.25" x14ac:dyDescent="0.2">
      <c r="A12410" s="44" t="s">
        <v>34</v>
      </c>
      <c r="B12410" s="44" t="s">
        <v>33</v>
      </c>
      <c r="C12410" s="44" t="s">
        <v>57</v>
      </c>
      <c r="D12410" s="43">
        <v>87900.266999999993</v>
      </c>
      <c r="E12410" s="43">
        <v>-21703.142999999996</v>
      </c>
      <c r="F12410" s="45">
        <v>-97450</v>
      </c>
      <c r="G12410" s="45">
        <v>-85050</v>
      </c>
      <c r="H12410" s="45">
        <v>-85220</v>
      </c>
      <c r="I12410" s="55">
        <f>pro[[#This Row],[Admin expenses 3]]+pro[[#This Row],[Admin expenses 2]]+pro[[#This Row],[Admin expenses 1]]+pro[[#This Row],[COGS]]</f>
        <v>-289423.14299999998</v>
      </c>
      <c r="J12410" s="55">
        <f>pro[[#This Row],[Revenue]]+pro[[#This Row],[AdminExp]]</f>
        <v>-201522.87599999999</v>
      </c>
      <c r="K12410" s="83">
        <f>pro[[#This Row],[Profit]]/pro[[#This Row],[Revenue]]</f>
        <v>-2.2926309882539946</v>
      </c>
      <c r="L12410" s="56">
        <f t="shared" si="193"/>
        <v>11</v>
      </c>
      <c r="M12410" s="82" t="str">
        <f>"Q"&amp;" "&amp;VLOOKUP(pro[[#This Row],[Period]],Mapping!A:B,2,0)</f>
        <v>Q 4</v>
      </c>
      <c r="N12410"/>
    </row>
    <row r="12411" spans="1:14" ht="14.25" x14ac:dyDescent="0.2">
      <c r="A12411" s="44" t="s">
        <v>34</v>
      </c>
      <c r="B12411" s="44" t="s">
        <v>33</v>
      </c>
      <c r="C12411" s="44" t="s">
        <v>57</v>
      </c>
      <c r="D12411" s="43">
        <v>823291.74899999995</v>
      </c>
      <c r="E12411" s="43">
        <v>-174681.04499999998</v>
      </c>
      <c r="F12411" s="45">
        <v>-84040</v>
      </c>
      <c r="G12411" s="45">
        <v>-107070</v>
      </c>
      <c r="H12411" s="45">
        <v>-79430</v>
      </c>
      <c r="I12411" s="55">
        <f>pro[[#This Row],[Admin expenses 3]]+pro[[#This Row],[Admin expenses 2]]+pro[[#This Row],[Admin expenses 1]]+pro[[#This Row],[COGS]]</f>
        <v>-445221.04499999998</v>
      </c>
      <c r="J12411" s="55">
        <f>pro[[#This Row],[Revenue]]+pro[[#This Row],[AdminExp]]</f>
        <v>378070.70399999997</v>
      </c>
      <c r="K12411" s="83">
        <f>pro[[#This Row],[Profit]]/pro[[#This Row],[Revenue]]</f>
        <v>0.45921838091930156</v>
      </c>
      <c r="L12411" s="56">
        <f t="shared" si="193"/>
        <v>11</v>
      </c>
      <c r="M12411" s="82" t="str">
        <f>"Q"&amp;" "&amp;VLOOKUP(pro[[#This Row],[Period]],Mapping!A:B,2,0)</f>
        <v>Q 4</v>
      </c>
      <c r="N12411"/>
    </row>
    <row r="12412" spans="1:14" ht="14.25" x14ac:dyDescent="0.2">
      <c r="A12412" s="44" t="s">
        <v>34</v>
      </c>
      <c r="B12412" s="44" t="s">
        <v>33</v>
      </c>
      <c r="C12412" s="44" t="s">
        <v>57</v>
      </c>
      <c r="D12412" s="43">
        <v>11912.228999999999</v>
      </c>
      <c r="E12412" s="43">
        <v>-7364.0419999999995</v>
      </c>
      <c r="F12412" s="45">
        <v>-103300</v>
      </c>
      <c r="G12412" s="45">
        <v>-90750</v>
      </c>
      <c r="H12412" s="45">
        <v>-18860</v>
      </c>
      <c r="I12412" s="55">
        <f>pro[[#This Row],[Admin expenses 3]]+pro[[#This Row],[Admin expenses 2]]+pro[[#This Row],[Admin expenses 1]]+pro[[#This Row],[COGS]]</f>
        <v>-220274.04199999999</v>
      </c>
      <c r="J12412" s="55">
        <f>pro[[#This Row],[Revenue]]+pro[[#This Row],[AdminExp]]</f>
        <v>-208361.81299999999</v>
      </c>
      <c r="K12412" s="83">
        <f>pro[[#This Row],[Profit]]/pro[[#This Row],[Revenue]]</f>
        <v>-17.491421043030655</v>
      </c>
      <c r="L12412" s="56">
        <f t="shared" si="193"/>
        <v>11</v>
      </c>
      <c r="M12412" s="82" t="str">
        <f>"Q"&amp;" "&amp;VLOOKUP(pro[[#This Row],[Period]],Mapping!A:B,2,0)</f>
        <v>Q 4</v>
      </c>
      <c r="N12412"/>
    </row>
    <row r="12413" spans="1:14" ht="14.25" x14ac:dyDescent="0.2">
      <c r="A12413" s="44" t="s">
        <v>34</v>
      </c>
      <c r="B12413" s="44" t="s">
        <v>33</v>
      </c>
      <c r="C12413" s="44" t="s">
        <v>57</v>
      </c>
      <c r="D12413" s="43">
        <v>1129861.3130000001</v>
      </c>
      <c r="E12413" s="43">
        <v>-241079.44</v>
      </c>
      <c r="F12413" s="45">
        <v>-39660</v>
      </c>
      <c r="G12413" s="45">
        <v>-67020</v>
      </c>
      <c r="H12413" s="45">
        <v>-20390</v>
      </c>
      <c r="I12413" s="55">
        <f>pro[[#This Row],[Admin expenses 3]]+pro[[#This Row],[Admin expenses 2]]+pro[[#This Row],[Admin expenses 1]]+pro[[#This Row],[COGS]]</f>
        <v>-368149.44</v>
      </c>
      <c r="J12413" s="55">
        <f>pro[[#This Row],[Revenue]]+pro[[#This Row],[AdminExp]]</f>
        <v>761711.87300000014</v>
      </c>
      <c r="K12413" s="83">
        <f>pro[[#This Row],[Profit]]/pro[[#This Row],[Revenue]]</f>
        <v>0.67416404494593052</v>
      </c>
      <c r="L12413" s="56">
        <f t="shared" si="193"/>
        <v>11</v>
      </c>
      <c r="M12413" s="82" t="str">
        <f>"Q"&amp;" "&amp;VLOOKUP(pro[[#This Row],[Period]],Mapping!A:B,2,0)</f>
        <v>Q 4</v>
      </c>
      <c r="N12413"/>
    </row>
    <row r="12414" spans="1:14" ht="14.25" x14ac:dyDescent="0.2">
      <c r="A12414" s="44" t="s">
        <v>34</v>
      </c>
      <c r="B12414" s="44" t="s">
        <v>33</v>
      </c>
      <c r="C12414" s="44" t="s">
        <v>57</v>
      </c>
      <c r="D12414" s="43">
        <v>59081.385999999991</v>
      </c>
      <c r="E12414" s="43">
        <v>-12370.596000000001</v>
      </c>
      <c r="F12414" s="45">
        <v>-29830</v>
      </c>
      <c r="G12414" s="45">
        <v>-80390</v>
      </c>
      <c r="H12414" s="45">
        <v>-36810</v>
      </c>
      <c r="I12414" s="55">
        <f>pro[[#This Row],[Admin expenses 3]]+pro[[#This Row],[Admin expenses 2]]+pro[[#This Row],[Admin expenses 1]]+pro[[#This Row],[COGS]]</f>
        <v>-159400.59599999999</v>
      </c>
      <c r="J12414" s="55">
        <f>pro[[#This Row],[Revenue]]+pro[[#This Row],[AdminExp]]</f>
        <v>-100319.20999999999</v>
      </c>
      <c r="K12414" s="83">
        <f>pro[[#This Row],[Profit]]/pro[[#This Row],[Revenue]]</f>
        <v>-1.6979833546897496</v>
      </c>
      <c r="L12414" s="56">
        <f t="shared" si="193"/>
        <v>11</v>
      </c>
      <c r="M12414" s="82" t="str">
        <f>"Q"&amp;" "&amp;VLOOKUP(pro[[#This Row],[Period]],Mapping!A:B,2,0)</f>
        <v>Q 4</v>
      </c>
      <c r="N12414"/>
    </row>
    <row r="12415" spans="1:14" ht="14.25" x14ac:dyDescent="0.2">
      <c r="A12415" s="44" t="s">
        <v>34</v>
      </c>
      <c r="B12415" s="44" t="s">
        <v>33</v>
      </c>
      <c r="C12415" s="44" t="s">
        <v>57</v>
      </c>
      <c r="D12415" s="43">
        <v>371772.86299999995</v>
      </c>
      <c r="E12415" s="43">
        <v>-73570.762999999992</v>
      </c>
      <c r="F12415" s="45">
        <v>-73770</v>
      </c>
      <c r="G12415" s="45">
        <v>-86730</v>
      </c>
      <c r="H12415" s="45">
        <v>-81370</v>
      </c>
      <c r="I12415" s="55">
        <f>pro[[#This Row],[Admin expenses 3]]+pro[[#This Row],[Admin expenses 2]]+pro[[#This Row],[Admin expenses 1]]+pro[[#This Row],[COGS]]</f>
        <v>-315440.76299999998</v>
      </c>
      <c r="J12415" s="55">
        <f>pro[[#This Row],[Revenue]]+pro[[#This Row],[AdminExp]]</f>
        <v>56332.099999999977</v>
      </c>
      <c r="K12415" s="83">
        <f>pro[[#This Row],[Profit]]/pro[[#This Row],[Revenue]]</f>
        <v>0.15152289369759617</v>
      </c>
      <c r="L12415" s="56">
        <f t="shared" si="193"/>
        <v>11</v>
      </c>
      <c r="M12415" s="82" t="str">
        <f>"Q"&amp;" "&amp;VLOOKUP(pro[[#This Row],[Period]],Mapping!A:B,2,0)</f>
        <v>Q 4</v>
      </c>
      <c r="N12415"/>
    </row>
    <row r="12416" spans="1:14" ht="14.25" x14ac:dyDescent="0.2">
      <c r="A12416" s="44" t="s">
        <v>34</v>
      </c>
      <c r="B12416" s="44" t="s">
        <v>33</v>
      </c>
      <c r="C12416" s="44" t="s">
        <v>57</v>
      </c>
      <c r="D12416" s="43">
        <v>470242.22699999996</v>
      </c>
      <c r="E12416" s="43">
        <v>-56841.603000000003</v>
      </c>
      <c r="F12416" s="45">
        <v>-83700</v>
      </c>
      <c r="G12416" s="45">
        <v>-74910</v>
      </c>
      <c r="H12416" s="45">
        <v>-97150</v>
      </c>
      <c r="I12416" s="55">
        <f>pro[[#This Row],[Admin expenses 3]]+pro[[#This Row],[Admin expenses 2]]+pro[[#This Row],[Admin expenses 1]]+pro[[#This Row],[COGS]]</f>
        <v>-312601.603</v>
      </c>
      <c r="J12416" s="55">
        <f>pro[[#This Row],[Revenue]]+pro[[#This Row],[AdminExp]]</f>
        <v>157640.62399999995</v>
      </c>
      <c r="K12416" s="83">
        <f>pro[[#This Row],[Profit]]/pro[[#This Row],[Revenue]]</f>
        <v>0.33523281183337872</v>
      </c>
      <c r="L12416" s="56">
        <f t="shared" si="193"/>
        <v>11</v>
      </c>
      <c r="M12416" s="82" t="str">
        <f>"Q"&amp;" "&amp;VLOOKUP(pro[[#This Row],[Period]],Mapping!A:B,2,0)</f>
        <v>Q 4</v>
      </c>
      <c r="N12416"/>
    </row>
    <row r="12417" spans="1:14" ht="14.25" x14ac:dyDescent="0.2">
      <c r="A12417" s="44" t="s">
        <v>34</v>
      </c>
      <c r="B12417" s="44" t="s">
        <v>33</v>
      </c>
      <c r="C12417" s="44" t="s">
        <v>57</v>
      </c>
      <c r="D12417" s="43">
        <v>81424.041999999987</v>
      </c>
      <c r="E12417" s="43">
        <v>-131276.50199999998</v>
      </c>
      <c r="F12417" s="45">
        <v>-50850</v>
      </c>
      <c r="G12417" s="45">
        <v>-48330</v>
      </c>
      <c r="H12417" s="45">
        <v>-20010</v>
      </c>
      <c r="I12417" s="55">
        <f>pro[[#This Row],[Admin expenses 3]]+pro[[#This Row],[Admin expenses 2]]+pro[[#This Row],[Admin expenses 1]]+pro[[#This Row],[COGS]]</f>
        <v>-250466.50199999998</v>
      </c>
      <c r="J12417" s="55">
        <f>pro[[#This Row],[Revenue]]+pro[[#This Row],[AdminExp]]</f>
        <v>-169042.46</v>
      </c>
      <c r="K12417" s="83">
        <f>pro[[#This Row],[Profit]]/pro[[#This Row],[Revenue]]</f>
        <v>-2.0760755158777306</v>
      </c>
      <c r="L12417" s="56">
        <f t="shared" si="193"/>
        <v>11</v>
      </c>
      <c r="M12417" s="82" t="str">
        <f>"Q"&amp;" "&amp;VLOOKUP(pro[[#This Row],[Period]],Mapping!A:B,2,0)</f>
        <v>Q 4</v>
      </c>
      <c r="N12417"/>
    </row>
    <row r="12418" spans="1:14" ht="14.25" x14ac:dyDescent="0.2">
      <c r="A12418" s="44" t="s">
        <v>34</v>
      </c>
      <c r="B12418" s="44" t="s">
        <v>33</v>
      </c>
      <c r="C12418" s="44" t="s">
        <v>57</v>
      </c>
      <c r="D12418" s="43">
        <v>73666.963999999993</v>
      </c>
      <c r="E12418" s="43">
        <v>-118708.19099999999</v>
      </c>
      <c r="F12418" s="45">
        <v>-82040</v>
      </c>
      <c r="G12418" s="45">
        <v>-55500</v>
      </c>
      <c r="H12418" s="45">
        <v>-31490</v>
      </c>
      <c r="I12418" s="55">
        <f>pro[[#This Row],[Admin expenses 3]]+pro[[#This Row],[Admin expenses 2]]+pro[[#This Row],[Admin expenses 1]]+pro[[#This Row],[COGS]]</f>
        <v>-287738.19099999999</v>
      </c>
      <c r="J12418" s="55">
        <f>pro[[#This Row],[Revenue]]+pro[[#This Row],[AdminExp]]</f>
        <v>-214071.22700000001</v>
      </c>
      <c r="K12418" s="83">
        <f>pro[[#This Row],[Profit]]/pro[[#This Row],[Revenue]]</f>
        <v>-2.9059325289963089</v>
      </c>
      <c r="L12418" s="56">
        <f t="shared" ref="L12418:L12481" si="194">MONTH(DATEVALUE(A12418&amp;"1"))</f>
        <v>11</v>
      </c>
      <c r="M12418" s="82" t="str">
        <f>"Q"&amp;" "&amp;VLOOKUP(pro[[#This Row],[Period]],Mapping!A:B,2,0)</f>
        <v>Q 4</v>
      </c>
      <c r="N12418"/>
    </row>
    <row r="12419" spans="1:14" ht="14.25" x14ac:dyDescent="0.2">
      <c r="A12419" s="44" t="s">
        <v>34</v>
      </c>
      <c r="B12419" s="44" t="s">
        <v>33</v>
      </c>
      <c r="C12419" s="44" t="s">
        <v>57</v>
      </c>
      <c r="D12419" s="43">
        <v>23963.463999999996</v>
      </c>
      <c r="E12419" s="43">
        <v>-42621.341</v>
      </c>
      <c r="F12419" s="45">
        <v>-82790</v>
      </c>
      <c r="G12419" s="45">
        <v>-17940</v>
      </c>
      <c r="H12419" s="45">
        <v>-23360</v>
      </c>
      <c r="I12419" s="55">
        <f>pro[[#This Row],[Admin expenses 3]]+pro[[#This Row],[Admin expenses 2]]+pro[[#This Row],[Admin expenses 1]]+pro[[#This Row],[COGS]]</f>
        <v>-166711.34100000001</v>
      </c>
      <c r="J12419" s="55">
        <f>pro[[#This Row],[Revenue]]+pro[[#This Row],[AdminExp]]</f>
        <v>-142747.87700000001</v>
      </c>
      <c r="K12419" s="83">
        <f>pro[[#This Row],[Profit]]/pro[[#This Row],[Revenue]]</f>
        <v>-5.9568965905763891</v>
      </c>
      <c r="L12419" s="56">
        <f t="shared" si="194"/>
        <v>11</v>
      </c>
      <c r="M12419" s="82" t="str">
        <f>"Q"&amp;" "&amp;VLOOKUP(pro[[#This Row],[Period]],Mapping!A:B,2,0)</f>
        <v>Q 4</v>
      </c>
      <c r="N12419"/>
    </row>
    <row r="12420" spans="1:14" ht="14.25" x14ac:dyDescent="0.2">
      <c r="A12420" s="44" t="s">
        <v>34</v>
      </c>
      <c r="B12420" s="44" t="s">
        <v>33</v>
      </c>
      <c r="C12420" s="44" t="s">
        <v>57</v>
      </c>
      <c r="D12420" s="43">
        <v>147503.29299999998</v>
      </c>
      <c r="E12420" s="43">
        <v>-101474.09999999999</v>
      </c>
      <c r="F12420" s="45">
        <v>-87050</v>
      </c>
      <c r="G12420" s="45">
        <v>-52900</v>
      </c>
      <c r="H12420" s="45">
        <v>-18820</v>
      </c>
      <c r="I12420" s="55">
        <f>pro[[#This Row],[Admin expenses 3]]+pro[[#This Row],[Admin expenses 2]]+pro[[#This Row],[Admin expenses 1]]+pro[[#This Row],[COGS]]</f>
        <v>-260244.09999999998</v>
      </c>
      <c r="J12420" s="55">
        <f>pro[[#This Row],[Revenue]]+pro[[#This Row],[AdminExp]]</f>
        <v>-112740.807</v>
      </c>
      <c r="K12420" s="83">
        <f>pro[[#This Row],[Profit]]/pro[[#This Row],[Revenue]]</f>
        <v>-0.7643273903044322</v>
      </c>
      <c r="L12420" s="56">
        <f t="shared" si="194"/>
        <v>11</v>
      </c>
      <c r="M12420" s="82" t="str">
        <f>"Q"&amp;" "&amp;VLOOKUP(pro[[#This Row],[Period]],Mapping!A:B,2,0)</f>
        <v>Q 4</v>
      </c>
      <c r="N12420"/>
    </row>
    <row r="12421" spans="1:14" ht="14.25" x14ac:dyDescent="0.2">
      <c r="A12421" s="44" t="s">
        <v>34</v>
      </c>
      <c r="B12421" s="44" t="s">
        <v>33</v>
      </c>
      <c r="C12421" s="44" t="s">
        <v>57</v>
      </c>
      <c r="D12421" s="43">
        <v>34811.336000000003</v>
      </c>
      <c r="E12421" s="43">
        <v>-17561.270999999997</v>
      </c>
      <c r="F12421" s="45">
        <v>-83150</v>
      </c>
      <c r="G12421" s="45">
        <v>-49890</v>
      </c>
      <c r="H12421" s="45">
        <v>-100190</v>
      </c>
      <c r="I12421" s="55">
        <f>pro[[#This Row],[Admin expenses 3]]+pro[[#This Row],[Admin expenses 2]]+pro[[#This Row],[Admin expenses 1]]+pro[[#This Row],[COGS]]</f>
        <v>-250791.27100000001</v>
      </c>
      <c r="J12421" s="55">
        <f>pro[[#This Row],[Revenue]]+pro[[#This Row],[AdminExp]]</f>
        <v>-215979.935</v>
      </c>
      <c r="K12421" s="83">
        <f>pro[[#This Row],[Profit]]/pro[[#This Row],[Revenue]]</f>
        <v>-6.2042989387135261</v>
      </c>
      <c r="L12421" s="56">
        <f t="shared" si="194"/>
        <v>11</v>
      </c>
      <c r="M12421" s="82" t="str">
        <f>"Q"&amp;" "&amp;VLOOKUP(pro[[#This Row],[Period]],Mapping!A:B,2,0)</f>
        <v>Q 4</v>
      </c>
      <c r="N12421"/>
    </row>
    <row r="12422" spans="1:14" ht="14.25" x14ac:dyDescent="0.2">
      <c r="A12422" s="44" t="s">
        <v>34</v>
      </c>
      <c r="B12422" s="44" t="s">
        <v>33</v>
      </c>
      <c r="C12422" s="44" t="s">
        <v>57</v>
      </c>
      <c r="D12422" s="43">
        <v>-102368.315</v>
      </c>
      <c r="E12422" s="43">
        <v>51555</v>
      </c>
      <c r="F12422" s="45">
        <v>-80730</v>
      </c>
      <c r="G12422" s="45">
        <v>-90230</v>
      </c>
      <c r="H12422" s="45">
        <v>-70300</v>
      </c>
      <c r="I12422" s="55">
        <f>pro[[#This Row],[Admin expenses 3]]+pro[[#This Row],[Admin expenses 2]]+pro[[#This Row],[Admin expenses 1]]+pro[[#This Row],[COGS]]</f>
        <v>-189705</v>
      </c>
      <c r="J12422" s="55">
        <f>pro[[#This Row],[Revenue]]+pro[[#This Row],[AdminExp]]</f>
        <v>-292073.315</v>
      </c>
      <c r="K12422" s="83">
        <f>pro[[#This Row],[Profit]]/pro[[#This Row],[Revenue]]</f>
        <v>2.8531613028894731</v>
      </c>
      <c r="L12422" s="56">
        <f t="shared" si="194"/>
        <v>11</v>
      </c>
      <c r="M12422" s="82" t="str">
        <f>"Q"&amp;" "&amp;VLOOKUP(pro[[#This Row],[Period]],Mapping!A:B,2,0)</f>
        <v>Q 4</v>
      </c>
      <c r="N12422"/>
    </row>
    <row r="12423" spans="1:14" ht="14.25" x14ac:dyDescent="0.2">
      <c r="A12423" s="44" t="s">
        <v>34</v>
      </c>
      <c r="B12423" s="44" t="s">
        <v>33</v>
      </c>
      <c r="C12423" s="44" t="s">
        <v>57</v>
      </c>
      <c r="D12423" s="43">
        <v>649397.75599999994</v>
      </c>
      <c r="E12423" s="43">
        <v>-469969.77999999997</v>
      </c>
      <c r="F12423" s="45">
        <v>-90510</v>
      </c>
      <c r="G12423" s="45">
        <v>-77890</v>
      </c>
      <c r="H12423" s="45">
        <v>-99930</v>
      </c>
      <c r="I12423" s="55">
        <f>pro[[#This Row],[Admin expenses 3]]+pro[[#This Row],[Admin expenses 2]]+pro[[#This Row],[Admin expenses 1]]+pro[[#This Row],[COGS]]</f>
        <v>-738299.78</v>
      </c>
      <c r="J12423" s="55">
        <f>pro[[#This Row],[Revenue]]+pro[[#This Row],[AdminExp]]</f>
        <v>-88902.024000000092</v>
      </c>
      <c r="K12423" s="83">
        <f>pro[[#This Row],[Profit]]/pro[[#This Row],[Revenue]]</f>
        <v>-0.13689918571261603</v>
      </c>
      <c r="L12423" s="56">
        <f t="shared" si="194"/>
        <v>11</v>
      </c>
      <c r="M12423" s="82" t="str">
        <f>"Q"&amp;" "&amp;VLOOKUP(pro[[#This Row],[Period]],Mapping!A:B,2,0)</f>
        <v>Q 4</v>
      </c>
      <c r="N12423"/>
    </row>
    <row r="12424" spans="1:14" ht="14.25" x14ac:dyDescent="0.2">
      <c r="A12424" s="44" t="s">
        <v>34</v>
      </c>
      <c r="B12424" s="44" t="s">
        <v>33</v>
      </c>
      <c r="C12424" s="44" t="s">
        <v>57</v>
      </c>
      <c r="D12424" s="43">
        <v>-85739.34599999999</v>
      </c>
      <c r="E12424" s="43">
        <v>256617.95600000001</v>
      </c>
      <c r="F12424" s="45">
        <v>-100210</v>
      </c>
      <c r="G12424" s="45">
        <v>-28280</v>
      </c>
      <c r="H12424" s="45">
        <v>-97400</v>
      </c>
      <c r="I12424" s="55">
        <f>pro[[#This Row],[Admin expenses 3]]+pro[[#This Row],[Admin expenses 2]]+pro[[#This Row],[Admin expenses 1]]+pro[[#This Row],[COGS]]</f>
        <v>30727.956000000006</v>
      </c>
      <c r="J12424" s="55">
        <f>pro[[#This Row],[Revenue]]+pro[[#This Row],[AdminExp]]</f>
        <v>-55011.389999999985</v>
      </c>
      <c r="K12424" s="83">
        <f>pro[[#This Row],[Profit]]/pro[[#This Row],[Revenue]]</f>
        <v>0.64161196191069603</v>
      </c>
      <c r="L12424" s="56">
        <f t="shared" si="194"/>
        <v>11</v>
      </c>
      <c r="M12424" s="82" t="str">
        <f>"Q"&amp;" "&amp;VLOOKUP(pro[[#This Row],[Period]],Mapping!A:B,2,0)</f>
        <v>Q 4</v>
      </c>
      <c r="N12424"/>
    </row>
    <row r="12425" spans="1:14" ht="14.25" x14ac:dyDescent="0.2">
      <c r="A12425" s="44" t="s">
        <v>34</v>
      </c>
      <c r="B12425" s="44" t="s">
        <v>33</v>
      </c>
      <c r="C12425" s="44" t="s">
        <v>58</v>
      </c>
      <c r="D12425" s="43">
        <v>21973.566999999999</v>
      </c>
      <c r="E12425" s="43">
        <v>-8392.902</v>
      </c>
      <c r="F12425" s="45">
        <v>-35250</v>
      </c>
      <c r="G12425" s="45">
        <v>-31380</v>
      </c>
      <c r="H12425" s="45">
        <v>-27680</v>
      </c>
      <c r="I12425" s="55">
        <f>pro[[#This Row],[Admin expenses 3]]+pro[[#This Row],[Admin expenses 2]]+pro[[#This Row],[Admin expenses 1]]+pro[[#This Row],[COGS]]</f>
        <v>-102702.902</v>
      </c>
      <c r="J12425" s="55">
        <f>pro[[#This Row],[Revenue]]+pro[[#This Row],[AdminExp]]</f>
        <v>-80729.335000000006</v>
      </c>
      <c r="K12425" s="83">
        <f>pro[[#This Row],[Profit]]/pro[[#This Row],[Revenue]]</f>
        <v>-3.6739294535111213</v>
      </c>
      <c r="L12425" s="56">
        <f t="shared" si="194"/>
        <v>11</v>
      </c>
      <c r="M12425" s="82" t="str">
        <f>"Q"&amp;" "&amp;VLOOKUP(pro[[#This Row],[Period]],Mapping!A:B,2,0)</f>
        <v>Q 4</v>
      </c>
      <c r="N12425"/>
    </row>
    <row r="12426" spans="1:14" ht="14.25" x14ac:dyDescent="0.2">
      <c r="A12426" s="44" t="s">
        <v>34</v>
      </c>
      <c r="B12426" s="44" t="s">
        <v>33</v>
      </c>
      <c r="C12426" s="44" t="s">
        <v>59</v>
      </c>
      <c r="D12426" s="43">
        <v>522392.98999999993</v>
      </c>
      <c r="E12426" s="43">
        <v>-453419.071</v>
      </c>
      <c r="F12426" s="45">
        <v>-41610</v>
      </c>
      <c r="G12426" s="45">
        <v>-79180</v>
      </c>
      <c r="H12426" s="45">
        <v>-62890</v>
      </c>
      <c r="I12426" s="55">
        <f>pro[[#This Row],[Admin expenses 3]]+pro[[#This Row],[Admin expenses 2]]+pro[[#This Row],[Admin expenses 1]]+pro[[#This Row],[COGS]]</f>
        <v>-637099.071</v>
      </c>
      <c r="J12426" s="55">
        <f>pro[[#This Row],[Revenue]]+pro[[#This Row],[AdminExp]]</f>
        <v>-114706.08100000006</v>
      </c>
      <c r="K12426" s="83">
        <f>pro[[#This Row],[Profit]]/pro[[#This Row],[Revenue]]</f>
        <v>-0.21957813982151653</v>
      </c>
      <c r="L12426" s="56">
        <f t="shared" si="194"/>
        <v>11</v>
      </c>
      <c r="M12426" s="82" t="str">
        <f>"Q"&amp;" "&amp;VLOOKUP(pro[[#This Row],[Period]],Mapping!A:B,2,0)</f>
        <v>Q 4</v>
      </c>
      <c r="N12426"/>
    </row>
    <row r="12427" spans="1:14" ht="14.25" x14ac:dyDescent="0.2">
      <c r="A12427" s="44" t="s">
        <v>34</v>
      </c>
      <c r="B12427" s="44" t="s">
        <v>33</v>
      </c>
      <c r="C12427" s="44" t="s">
        <v>57</v>
      </c>
      <c r="D12427" s="43">
        <v>34484.828000000001</v>
      </c>
      <c r="E12427" s="43">
        <v>-157725.37199999997</v>
      </c>
      <c r="F12427" s="45">
        <v>-35520</v>
      </c>
      <c r="G12427" s="45">
        <v>-39060</v>
      </c>
      <c r="H12427" s="45">
        <v>-100660</v>
      </c>
      <c r="I12427" s="55">
        <f>pro[[#This Row],[Admin expenses 3]]+pro[[#This Row],[Admin expenses 2]]+pro[[#This Row],[Admin expenses 1]]+pro[[#This Row],[COGS]]</f>
        <v>-332965.37199999997</v>
      </c>
      <c r="J12427" s="55">
        <f>pro[[#This Row],[Revenue]]+pro[[#This Row],[AdminExp]]</f>
        <v>-298480.54399999999</v>
      </c>
      <c r="K12427" s="83">
        <f>pro[[#This Row],[Profit]]/pro[[#This Row],[Revenue]]</f>
        <v>-8.6554163471541745</v>
      </c>
      <c r="L12427" s="56">
        <f t="shared" si="194"/>
        <v>11</v>
      </c>
      <c r="M12427" s="82" t="str">
        <f>"Q"&amp;" "&amp;VLOOKUP(pro[[#This Row],[Period]],Mapping!A:B,2,0)</f>
        <v>Q 4</v>
      </c>
      <c r="N12427"/>
    </row>
    <row r="12428" spans="1:14" ht="14.25" x14ac:dyDescent="0.2">
      <c r="A12428" s="44" t="s">
        <v>34</v>
      </c>
      <c r="B12428" s="44" t="s">
        <v>33</v>
      </c>
      <c r="C12428" s="44" t="s">
        <v>57</v>
      </c>
      <c r="D12428" s="43">
        <v>33720.623999999996</v>
      </c>
      <c r="E12428" s="43">
        <v>-85895.432000000001</v>
      </c>
      <c r="F12428" s="45">
        <v>-88520</v>
      </c>
      <c r="G12428" s="45">
        <v>-21270</v>
      </c>
      <c r="H12428" s="45">
        <v>-96370</v>
      </c>
      <c r="I12428" s="55">
        <f>pro[[#This Row],[Admin expenses 3]]+pro[[#This Row],[Admin expenses 2]]+pro[[#This Row],[Admin expenses 1]]+pro[[#This Row],[COGS]]</f>
        <v>-292055.43200000003</v>
      </c>
      <c r="J12428" s="55">
        <f>pro[[#This Row],[Revenue]]+pro[[#This Row],[AdminExp]]</f>
        <v>-258334.80800000002</v>
      </c>
      <c r="K12428" s="83">
        <f>pro[[#This Row],[Profit]]/pro[[#This Row],[Revenue]]</f>
        <v>-7.6610328444693092</v>
      </c>
      <c r="L12428" s="56">
        <f t="shared" si="194"/>
        <v>11</v>
      </c>
      <c r="M12428" s="82" t="str">
        <f>"Q"&amp;" "&amp;VLOOKUP(pro[[#This Row],[Period]],Mapping!A:B,2,0)</f>
        <v>Q 4</v>
      </c>
      <c r="N12428"/>
    </row>
    <row r="12429" spans="1:14" ht="14.25" x14ac:dyDescent="0.2">
      <c r="A12429" s="44" t="s">
        <v>34</v>
      </c>
      <c r="B12429" s="44" t="s">
        <v>33</v>
      </c>
      <c r="C12429" s="44" t="s">
        <v>57</v>
      </c>
      <c r="D12429" s="43">
        <v>150311.73499999999</v>
      </c>
      <c r="E12429" s="43">
        <v>-405303.54200000002</v>
      </c>
      <c r="F12429" s="45">
        <v>-13710</v>
      </c>
      <c r="G12429" s="45">
        <v>-94440</v>
      </c>
      <c r="H12429" s="45">
        <v>-94480</v>
      </c>
      <c r="I12429" s="55">
        <f>pro[[#This Row],[Admin expenses 3]]+pro[[#This Row],[Admin expenses 2]]+pro[[#This Row],[Admin expenses 1]]+pro[[#This Row],[COGS]]</f>
        <v>-607933.54200000002</v>
      </c>
      <c r="J12429" s="55">
        <f>pro[[#This Row],[Revenue]]+pro[[#This Row],[AdminExp]]</f>
        <v>-457621.80700000003</v>
      </c>
      <c r="K12429" s="83">
        <f>pro[[#This Row],[Profit]]/pro[[#This Row],[Revenue]]</f>
        <v>-3.0444848966715745</v>
      </c>
      <c r="L12429" s="56">
        <f t="shared" si="194"/>
        <v>11</v>
      </c>
      <c r="M12429" s="82" t="str">
        <f>"Q"&amp;" "&amp;VLOOKUP(pro[[#This Row],[Period]],Mapping!A:B,2,0)</f>
        <v>Q 4</v>
      </c>
      <c r="N12429"/>
    </row>
    <row r="12430" spans="1:14" ht="14.25" x14ac:dyDescent="0.2">
      <c r="A12430" s="44" t="s">
        <v>34</v>
      </c>
      <c r="B12430" s="44" t="s">
        <v>33</v>
      </c>
      <c r="C12430" s="44" t="s">
        <v>57</v>
      </c>
      <c r="D12430" s="43">
        <v>65460.625999999989</v>
      </c>
      <c r="E12430" s="43">
        <v>-223232.56899999999</v>
      </c>
      <c r="F12430" s="45">
        <v>-76350</v>
      </c>
      <c r="G12430" s="45">
        <v>-93640</v>
      </c>
      <c r="H12430" s="45">
        <v>-66720</v>
      </c>
      <c r="I12430" s="55">
        <f>pro[[#This Row],[Admin expenses 3]]+pro[[#This Row],[Admin expenses 2]]+pro[[#This Row],[Admin expenses 1]]+pro[[#This Row],[COGS]]</f>
        <v>-459942.56900000002</v>
      </c>
      <c r="J12430" s="55">
        <f>pro[[#This Row],[Revenue]]+pro[[#This Row],[AdminExp]]</f>
        <v>-394481.94300000003</v>
      </c>
      <c r="K12430" s="83">
        <f>pro[[#This Row],[Profit]]/pro[[#This Row],[Revenue]]</f>
        <v>-6.0262476408337449</v>
      </c>
      <c r="L12430" s="56">
        <f t="shared" si="194"/>
        <v>11</v>
      </c>
      <c r="M12430" s="82" t="str">
        <f>"Q"&amp;" "&amp;VLOOKUP(pro[[#This Row],[Period]],Mapping!A:B,2,0)</f>
        <v>Q 4</v>
      </c>
      <c r="N12430"/>
    </row>
    <row r="12431" spans="1:14" ht="14.25" x14ac:dyDescent="0.2">
      <c r="A12431" s="44" t="s">
        <v>34</v>
      </c>
      <c r="B12431" s="44" t="s">
        <v>33</v>
      </c>
      <c r="C12431" s="44" t="s">
        <v>57</v>
      </c>
      <c r="D12431" s="43">
        <v>90359.912999999986</v>
      </c>
      <c r="E12431" s="43">
        <v>-111262.27</v>
      </c>
      <c r="F12431" s="45">
        <v>-84890</v>
      </c>
      <c r="G12431" s="45">
        <v>-37620</v>
      </c>
      <c r="H12431" s="45">
        <v>-28460</v>
      </c>
      <c r="I12431" s="55">
        <f>pro[[#This Row],[Admin expenses 3]]+pro[[#This Row],[Admin expenses 2]]+pro[[#This Row],[Admin expenses 1]]+pro[[#This Row],[COGS]]</f>
        <v>-262232.27</v>
      </c>
      <c r="J12431" s="55">
        <f>pro[[#This Row],[Revenue]]+pro[[#This Row],[AdminExp]]</f>
        <v>-171872.35700000002</v>
      </c>
      <c r="K12431" s="83">
        <f>pro[[#This Row],[Profit]]/pro[[#This Row],[Revenue]]</f>
        <v>-1.9020863488436519</v>
      </c>
      <c r="L12431" s="56">
        <f t="shared" si="194"/>
        <v>11</v>
      </c>
      <c r="M12431" s="82" t="str">
        <f>"Q"&amp;" "&amp;VLOOKUP(pro[[#This Row],[Period]],Mapping!A:B,2,0)</f>
        <v>Q 4</v>
      </c>
      <c r="N12431"/>
    </row>
    <row r="12432" spans="1:14" ht="14.25" x14ac:dyDescent="0.2">
      <c r="A12432" s="44" t="s">
        <v>34</v>
      </c>
      <c r="B12432" s="44" t="s">
        <v>33</v>
      </c>
      <c r="C12432" s="44" t="s">
        <v>58</v>
      </c>
      <c r="D12432" s="43">
        <v>1510489.9669999999</v>
      </c>
      <c r="E12432" s="43">
        <v>-1348527.054</v>
      </c>
      <c r="F12432" s="45">
        <v>-13860</v>
      </c>
      <c r="G12432" s="45">
        <v>-33720</v>
      </c>
      <c r="H12432" s="45">
        <v>-103960</v>
      </c>
      <c r="I12432" s="55">
        <f>pro[[#This Row],[Admin expenses 3]]+pro[[#This Row],[Admin expenses 2]]+pro[[#This Row],[Admin expenses 1]]+pro[[#This Row],[COGS]]</f>
        <v>-1500067.054</v>
      </c>
      <c r="J12432" s="55">
        <f>pro[[#This Row],[Revenue]]+pro[[#This Row],[AdminExp]]</f>
        <v>10422.912999999942</v>
      </c>
      <c r="K12432" s="83">
        <f>pro[[#This Row],[Profit]]/pro[[#This Row],[Revenue]]</f>
        <v>6.9003523543430083E-3</v>
      </c>
      <c r="L12432" s="56">
        <f t="shared" si="194"/>
        <v>11</v>
      </c>
      <c r="M12432" s="82" t="str">
        <f>"Q"&amp;" "&amp;VLOOKUP(pro[[#This Row],[Period]],Mapping!A:B,2,0)</f>
        <v>Q 4</v>
      </c>
      <c r="N12432"/>
    </row>
    <row r="12433" spans="1:14" ht="14.25" x14ac:dyDescent="0.2">
      <c r="A12433" s="44" t="s">
        <v>34</v>
      </c>
      <c r="B12433" s="44" t="s">
        <v>33</v>
      </c>
      <c r="C12433" s="44" t="s">
        <v>59</v>
      </c>
      <c r="D12433" s="43">
        <v>351863.55399999995</v>
      </c>
      <c r="E12433" s="43">
        <v>-473800.14499999996</v>
      </c>
      <c r="F12433" s="45">
        <v>-56770</v>
      </c>
      <c r="G12433" s="45">
        <v>-59760</v>
      </c>
      <c r="H12433" s="45">
        <v>-73920</v>
      </c>
      <c r="I12433" s="55">
        <f>pro[[#This Row],[Admin expenses 3]]+pro[[#This Row],[Admin expenses 2]]+pro[[#This Row],[Admin expenses 1]]+pro[[#This Row],[COGS]]</f>
        <v>-664250.14500000002</v>
      </c>
      <c r="J12433" s="55">
        <f>pro[[#This Row],[Revenue]]+pro[[#This Row],[AdminExp]]</f>
        <v>-312386.59100000007</v>
      </c>
      <c r="K12433" s="83">
        <f>pro[[#This Row],[Profit]]/pro[[#This Row],[Revenue]]</f>
        <v>-0.88780604711336519</v>
      </c>
      <c r="L12433" s="56">
        <f t="shared" si="194"/>
        <v>11</v>
      </c>
      <c r="M12433" s="82" t="str">
        <f>"Q"&amp;" "&amp;VLOOKUP(pro[[#This Row],[Period]],Mapping!A:B,2,0)</f>
        <v>Q 4</v>
      </c>
      <c r="N12433"/>
    </row>
    <row r="12434" spans="1:14" ht="14.25" x14ac:dyDescent="0.2">
      <c r="A12434" s="44" t="s">
        <v>34</v>
      </c>
      <c r="B12434" s="44" t="s">
        <v>33</v>
      </c>
      <c r="C12434" s="44" t="s">
        <v>57</v>
      </c>
      <c r="D12434" s="43">
        <v>71600.59199999999</v>
      </c>
      <c r="E12434" s="43">
        <v>-191828.364</v>
      </c>
      <c r="F12434" s="45">
        <v>-63690</v>
      </c>
      <c r="G12434" s="45">
        <v>-87600</v>
      </c>
      <c r="H12434" s="45">
        <v>-96850</v>
      </c>
      <c r="I12434" s="55">
        <f>pro[[#This Row],[Admin expenses 3]]+pro[[#This Row],[Admin expenses 2]]+pro[[#This Row],[Admin expenses 1]]+pro[[#This Row],[COGS]]</f>
        <v>-439968.364</v>
      </c>
      <c r="J12434" s="55">
        <f>pro[[#This Row],[Revenue]]+pro[[#This Row],[AdminExp]]</f>
        <v>-368367.772</v>
      </c>
      <c r="K12434" s="83">
        <f>pro[[#This Row],[Profit]]/pro[[#This Row],[Revenue]]</f>
        <v>-5.1447587472461125</v>
      </c>
      <c r="L12434" s="56">
        <f t="shared" si="194"/>
        <v>11</v>
      </c>
      <c r="M12434" s="82" t="str">
        <f>"Q"&amp;" "&amp;VLOOKUP(pro[[#This Row],[Period]],Mapping!A:B,2,0)</f>
        <v>Q 4</v>
      </c>
      <c r="N12434"/>
    </row>
    <row r="12435" spans="1:14" ht="14.25" x14ac:dyDescent="0.2">
      <c r="A12435" s="44" t="s">
        <v>34</v>
      </c>
      <c r="B12435" s="44" t="s">
        <v>33</v>
      </c>
      <c r="C12435" s="44" t="s">
        <v>57</v>
      </c>
      <c r="D12435" s="43">
        <v>211416.79299999998</v>
      </c>
      <c r="E12435" s="43">
        <v>-662015.24899999995</v>
      </c>
      <c r="F12435" s="45">
        <v>-28270</v>
      </c>
      <c r="G12435" s="45">
        <v>-53920</v>
      </c>
      <c r="H12435" s="45">
        <v>-48490</v>
      </c>
      <c r="I12435" s="55">
        <f>pro[[#This Row],[Admin expenses 3]]+pro[[#This Row],[Admin expenses 2]]+pro[[#This Row],[Admin expenses 1]]+pro[[#This Row],[COGS]]</f>
        <v>-792695.24899999995</v>
      </c>
      <c r="J12435" s="55">
        <f>pro[[#This Row],[Revenue]]+pro[[#This Row],[AdminExp]]</f>
        <v>-581278.45600000001</v>
      </c>
      <c r="K12435" s="83">
        <f>pro[[#This Row],[Profit]]/pro[[#This Row],[Revenue]]</f>
        <v>-2.749443162729273</v>
      </c>
      <c r="L12435" s="56">
        <f t="shared" si="194"/>
        <v>11</v>
      </c>
      <c r="M12435" s="82" t="str">
        <f>"Q"&amp;" "&amp;VLOOKUP(pro[[#This Row],[Period]],Mapping!A:B,2,0)</f>
        <v>Q 4</v>
      </c>
      <c r="N12435"/>
    </row>
    <row r="12436" spans="1:14" ht="14.25" x14ac:dyDescent="0.2">
      <c r="A12436" s="44" t="s">
        <v>34</v>
      </c>
      <c r="B12436" s="44" t="s">
        <v>33</v>
      </c>
      <c r="C12436" s="44" t="s">
        <v>57</v>
      </c>
      <c r="D12436" s="43">
        <v>144259.65399999998</v>
      </c>
      <c r="E12436" s="43">
        <v>-464800.37799999997</v>
      </c>
      <c r="F12436" s="45">
        <v>-45230</v>
      </c>
      <c r="G12436" s="45">
        <v>-69060</v>
      </c>
      <c r="H12436" s="45">
        <v>-46800</v>
      </c>
      <c r="I12436" s="55">
        <f>pro[[#This Row],[Admin expenses 3]]+pro[[#This Row],[Admin expenses 2]]+pro[[#This Row],[Admin expenses 1]]+pro[[#This Row],[COGS]]</f>
        <v>-625890.37800000003</v>
      </c>
      <c r="J12436" s="55">
        <f>pro[[#This Row],[Revenue]]+pro[[#This Row],[AdminExp]]</f>
        <v>-481630.72400000005</v>
      </c>
      <c r="K12436" s="83">
        <f>pro[[#This Row],[Profit]]/pro[[#This Row],[Revenue]]</f>
        <v>-3.3386377316557274</v>
      </c>
      <c r="L12436" s="56">
        <f t="shared" si="194"/>
        <v>11</v>
      </c>
      <c r="M12436" s="82" t="str">
        <f>"Q"&amp;" "&amp;VLOOKUP(pro[[#This Row],[Period]],Mapping!A:B,2,0)</f>
        <v>Q 4</v>
      </c>
      <c r="N12436"/>
    </row>
    <row r="12437" spans="1:14" ht="14.25" x14ac:dyDescent="0.2">
      <c r="A12437" s="44" t="s">
        <v>34</v>
      </c>
      <c r="B12437" s="44" t="s">
        <v>33</v>
      </c>
      <c r="C12437" s="44" t="s">
        <v>58</v>
      </c>
      <c r="D12437" s="43">
        <v>161508.03200000001</v>
      </c>
      <c r="E12437" s="43">
        <v>-103819.33799999999</v>
      </c>
      <c r="F12437" s="45">
        <v>-86630</v>
      </c>
      <c r="G12437" s="45">
        <v>-53990</v>
      </c>
      <c r="H12437" s="45">
        <v>-97310</v>
      </c>
      <c r="I12437" s="55">
        <f>pro[[#This Row],[Admin expenses 3]]+pro[[#This Row],[Admin expenses 2]]+pro[[#This Row],[Admin expenses 1]]+pro[[#This Row],[COGS]]</f>
        <v>-341749.33799999999</v>
      </c>
      <c r="J12437" s="55">
        <f>pro[[#This Row],[Revenue]]+pro[[#This Row],[AdminExp]]</f>
        <v>-180241.30599999998</v>
      </c>
      <c r="K12437" s="83">
        <f>pro[[#This Row],[Profit]]/pro[[#This Row],[Revenue]]</f>
        <v>-1.1159897360398767</v>
      </c>
      <c r="L12437" s="56">
        <f t="shared" si="194"/>
        <v>11</v>
      </c>
      <c r="M12437" s="82" t="str">
        <f>"Q"&amp;" "&amp;VLOOKUP(pro[[#This Row],[Period]],Mapping!A:B,2,0)</f>
        <v>Q 4</v>
      </c>
      <c r="N12437"/>
    </row>
    <row r="12438" spans="1:14" ht="14.25" x14ac:dyDescent="0.2">
      <c r="A12438" s="44" t="s">
        <v>34</v>
      </c>
      <c r="B12438" s="44" t="s">
        <v>33</v>
      </c>
      <c r="C12438" s="44" t="s">
        <v>59</v>
      </c>
      <c r="D12438" s="43">
        <v>121031.624</v>
      </c>
      <c r="E12438" s="43">
        <v>-61553.015999999996</v>
      </c>
      <c r="F12438" s="45">
        <v>-25300</v>
      </c>
      <c r="G12438" s="45">
        <v>-40580</v>
      </c>
      <c r="H12438" s="45">
        <v>-40100</v>
      </c>
      <c r="I12438" s="55">
        <f>pro[[#This Row],[Admin expenses 3]]+pro[[#This Row],[Admin expenses 2]]+pro[[#This Row],[Admin expenses 1]]+pro[[#This Row],[COGS]]</f>
        <v>-167533.016</v>
      </c>
      <c r="J12438" s="55">
        <f>pro[[#This Row],[Revenue]]+pro[[#This Row],[AdminExp]]</f>
        <v>-46501.392000000007</v>
      </c>
      <c r="K12438" s="83">
        <f>pro[[#This Row],[Profit]]/pro[[#This Row],[Revenue]]</f>
        <v>-0.38420860980928428</v>
      </c>
      <c r="L12438" s="56">
        <f t="shared" si="194"/>
        <v>11</v>
      </c>
      <c r="M12438" s="82" t="str">
        <f>"Q"&amp;" "&amp;VLOOKUP(pro[[#This Row],[Period]],Mapping!A:B,2,0)</f>
        <v>Q 4</v>
      </c>
      <c r="N12438"/>
    </row>
    <row r="12439" spans="1:14" ht="14.25" x14ac:dyDescent="0.2">
      <c r="A12439" s="44" t="s">
        <v>34</v>
      </c>
      <c r="B12439" s="44" t="s">
        <v>33</v>
      </c>
      <c r="C12439" s="44" t="s">
        <v>57</v>
      </c>
      <c r="D12439" s="43">
        <v>108999.88399999999</v>
      </c>
      <c r="E12439" s="43">
        <v>-47404.231</v>
      </c>
      <c r="F12439" s="45">
        <v>-16550</v>
      </c>
      <c r="G12439" s="45">
        <v>-81180</v>
      </c>
      <c r="H12439" s="45">
        <v>-13990</v>
      </c>
      <c r="I12439" s="55">
        <f>pro[[#This Row],[Admin expenses 3]]+pro[[#This Row],[Admin expenses 2]]+pro[[#This Row],[Admin expenses 1]]+pro[[#This Row],[COGS]]</f>
        <v>-159124.231</v>
      </c>
      <c r="J12439" s="55">
        <f>pro[[#This Row],[Revenue]]+pro[[#This Row],[AdminExp]]</f>
        <v>-50124.347000000009</v>
      </c>
      <c r="K12439" s="83">
        <f>pro[[#This Row],[Profit]]/pro[[#This Row],[Revenue]]</f>
        <v>-0.45985688388439033</v>
      </c>
      <c r="L12439" s="56">
        <f t="shared" si="194"/>
        <v>11</v>
      </c>
      <c r="M12439" s="82" t="str">
        <f>"Q"&amp;" "&amp;VLOOKUP(pro[[#This Row],[Period]],Mapping!A:B,2,0)</f>
        <v>Q 4</v>
      </c>
      <c r="N12439"/>
    </row>
    <row r="12440" spans="1:14" ht="14.25" x14ac:dyDescent="0.2">
      <c r="A12440" s="44" t="s">
        <v>34</v>
      </c>
      <c r="B12440" s="44" t="s">
        <v>33</v>
      </c>
      <c r="C12440" s="44" t="s">
        <v>57</v>
      </c>
      <c r="D12440" s="43">
        <v>58090.472999999998</v>
      </c>
      <c r="E12440" s="43">
        <v>-87025.350999999995</v>
      </c>
      <c r="F12440" s="45">
        <v>-23610</v>
      </c>
      <c r="G12440" s="45">
        <v>-22880</v>
      </c>
      <c r="H12440" s="45">
        <v>-31300</v>
      </c>
      <c r="I12440" s="55">
        <f>pro[[#This Row],[Admin expenses 3]]+pro[[#This Row],[Admin expenses 2]]+pro[[#This Row],[Admin expenses 1]]+pro[[#This Row],[COGS]]</f>
        <v>-164815.351</v>
      </c>
      <c r="J12440" s="55">
        <f>pro[[#This Row],[Revenue]]+pro[[#This Row],[AdminExp]]</f>
        <v>-106724.878</v>
      </c>
      <c r="K12440" s="83">
        <f>pro[[#This Row],[Profit]]/pro[[#This Row],[Revenue]]</f>
        <v>-1.8372182646886004</v>
      </c>
      <c r="L12440" s="56">
        <f t="shared" si="194"/>
        <v>11</v>
      </c>
      <c r="M12440" s="82" t="str">
        <f>"Q"&amp;" "&amp;VLOOKUP(pro[[#This Row],[Period]],Mapping!A:B,2,0)</f>
        <v>Q 4</v>
      </c>
      <c r="N12440"/>
    </row>
    <row r="12441" spans="1:14" ht="14.25" x14ac:dyDescent="0.2">
      <c r="A12441" s="44" t="s">
        <v>34</v>
      </c>
      <c r="B12441" s="44" t="s">
        <v>33</v>
      </c>
      <c r="C12441" s="44" t="s">
        <v>58</v>
      </c>
      <c r="D12441" s="43">
        <v>42328.271999999997</v>
      </c>
      <c r="E12441" s="43">
        <v>-29926.644999999997</v>
      </c>
      <c r="F12441" s="45">
        <v>-14890</v>
      </c>
      <c r="G12441" s="45">
        <v>-88590</v>
      </c>
      <c r="H12441" s="45">
        <v>-107060</v>
      </c>
      <c r="I12441" s="55">
        <f>pro[[#This Row],[Admin expenses 3]]+pro[[#This Row],[Admin expenses 2]]+pro[[#This Row],[Admin expenses 1]]+pro[[#This Row],[COGS]]</f>
        <v>-240466.64499999999</v>
      </c>
      <c r="J12441" s="55">
        <f>pro[[#This Row],[Revenue]]+pro[[#This Row],[AdminExp]]</f>
        <v>-198138.37299999999</v>
      </c>
      <c r="K12441" s="83">
        <f>pro[[#This Row],[Profit]]/pro[[#This Row],[Revenue]]</f>
        <v>-4.6809936630533846</v>
      </c>
      <c r="L12441" s="56">
        <f t="shared" si="194"/>
        <v>11</v>
      </c>
      <c r="M12441" s="82" t="str">
        <f>"Q"&amp;" "&amp;VLOOKUP(pro[[#This Row],[Period]],Mapping!A:B,2,0)</f>
        <v>Q 4</v>
      </c>
      <c r="N12441"/>
    </row>
    <row r="12442" spans="1:14" ht="14.25" x14ac:dyDescent="0.2">
      <c r="A12442" s="44" t="s">
        <v>34</v>
      </c>
      <c r="B12442" s="44" t="s">
        <v>33</v>
      </c>
      <c r="C12442" s="44" t="s">
        <v>59</v>
      </c>
      <c r="D12442" s="43">
        <v>54380.654999999992</v>
      </c>
      <c r="E12442" s="43">
        <v>-55977.214999999997</v>
      </c>
      <c r="F12442" s="45">
        <v>-26390</v>
      </c>
      <c r="G12442" s="45">
        <v>-85110</v>
      </c>
      <c r="H12442" s="45">
        <v>-16670</v>
      </c>
      <c r="I12442" s="55">
        <f>pro[[#This Row],[Admin expenses 3]]+pro[[#This Row],[Admin expenses 2]]+pro[[#This Row],[Admin expenses 1]]+pro[[#This Row],[COGS]]</f>
        <v>-184147.215</v>
      </c>
      <c r="J12442" s="55">
        <f>pro[[#This Row],[Revenue]]+pro[[#This Row],[AdminExp]]</f>
        <v>-129766.56</v>
      </c>
      <c r="K12442" s="83">
        <f>pro[[#This Row],[Profit]]/pro[[#This Row],[Revenue]]</f>
        <v>-2.3862632768950651</v>
      </c>
      <c r="L12442" s="56">
        <f t="shared" si="194"/>
        <v>11</v>
      </c>
      <c r="M12442" s="82" t="str">
        <f>"Q"&amp;" "&amp;VLOOKUP(pro[[#This Row],[Period]],Mapping!A:B,2,0)</f>
        <v>Q 4</v>
      </c>
      <c r="N12442"/>
    </row>
    <row r="12443" spans="1:14" ht="14.25" x14ac:dyDescent="0.2">
      <c r="A12443" s="44" t="s">
        <v>34</v>
      </c>
      <c r="B12443" s="44" t="s">
        <v>33</v>
      </c>
      <c r="C12443" s="44" t="s">
        <v>57</v>
      </c>
      <c r="D12443" s="43">
        <v>131768.77699999997</v>
      </c>
      <c r="E12443" s="43">
        <v>-90701.70199999999</v>
      </c>
      <c r="F12443" s="45">
        <v>-57650</v>
      </c>
      <c r="G12443" s="45">
        <v>-25980</v>
      </c>
      <c r="H12443" s="45">
        <v>-94430</v>
      </c>
      <c r="I12443" s="55">
        <f>pro[[#This Row],[Admin expenses 3]]+pro[[#This Row],[Admin expenses 2]]+pro[[#This Row],[Admin expenses 1]]+pro[[#This Row],[COGS]]</f>
        <v>-268761.70199999999</v>
      </c>
      <c r="J12443" s="55">
        <f>pro[[#This Row],[Revenue]]+pro[[#This Row],[AdminExp]]</f>
        <v>-136992.92500000002</v>
      </c>
      <c r="K12443" s="83">
        <f>pro[[#This Row],[Profit]]/pro[[#This Row],[Revenue]]</f>
        <v>-1.0396463268381102</v>
      </c>
      <c r="L12443" s="56">
        <f t="shared" si="194"/>
        <v>11</v>
      </c>
      <c r="M12443" s="82" t="str">
        <f>"Q"&amp;" "&amp;VLOOKUP(pro[[#This Row],[Period]],Mapping!A:B,2,0)</f>
        <v>Q 4</v>
      </c>
      <c r="N12443"/>
    </row>
    <row r="12444" spans="1:14" ht="14.25" x14ac:dyDescent="0.2">
      <c r="A12444" s="44" t="s">
        <v>34</v>
      </c>
      <c r="B12444" s="44" t="s">
        <v>33</v>
      </c>
      <c r="C12444" s="44" t="s">
        <v>57</v>
      </c>
      <c r="D12444" s="43">
        <v>3154378.36</v>
      </c>
      <c r="E12444" s="43">
        <v>-2785827.0719999997</v>
      </c>
      <c r="F12444" s="45">
        <v>-35970</v>
      </c>
      <c r="G12444" s="45">
        <v>-65940</v>
      </c>
      <c r="H12444" s="45">
        <v>-28630</v>
      </c>
      <c r="I12444" s="55">
        <f>pro[[#This Row],[Admin expenses 3]]+pro[[#This Row],[Admin expenses 2]]+pro[[#This Row],[Admin expenses 1]]+pro[[#This Row],[COGS]]</f>
        <v>-2916367.0719999997</v>
      </c>
      <c r="J12444" s="55">
        <f>pro[[#This Row],[Revenue]]+pro[[#This Row],[AdminExp]]</f>
        <v>238011.28800000018</v>
      </c>
      <c r="K12444" s="83">
        <f>pro[[#This Row],[Profit]]/pro[[#This Row],[Revenue]]</f>
        <v>7.5454260978381871E-2</v>
      </c>
      <c r="L12444" s="56">
        <f t="shared" si="194"/>
        <v>11</v>
      </c>
      <c r="M12444" s="82" t="str">
        <f>"Q"&amp;" "&amp;VLOOKUP(pro[[#This Row],[Period]],Mapping!A:B,2,0)</f>
        <v>Q 4</v>
      </c>
      <c r="N12444"/>
    </row>
    <row r="12445" spans="1:14" ht="14.25" x14ac:dyDescent="0.2">
      <c r="A12445" s="44" t="s">
        <v>34</v>
      </c>
      <c r="B12445" s="44" t="s">
        <v>33</v>
      </c>
      <c r="C12445" s="44" t="s">
        <v>57</v>
      </c>
      <c r="D12445" s="43">
        <v>66060.602999999988</v>
      </c>
      <c r="E12445" s="43">
        <v>-185126.11599999998</v>
      </c>
      <c r="F12445" s="45">
        <v>-101730</v>
      </c>
      <c r="G12445" s="45">
        <v>-34590</v>
      </c>
      <c r="H12445" s="45">
        <v>-103050</v>
      </c>
      <c r="I12445" s="55">
        <f>pro[[#This Row],[Admin expenses 3]]+pro[[#This Row],[Admin expenses 2]]+pro[[#This Row],[Admin expenses 1]]+pro[[#This Row],[COGS]]</f>
        <v>-424496.11599999998</v>
      </c>
      <c r="J12445" s="55">
        <f>pro[[#This Row],[Revenue]]+pro[[#This Row],[AdminExp]]</f>
        <v>-358435.51299999998</v>
      </c>
      <c r="K12445" s="83">
        <f>pro[[#This Row],[Profit]]/pro[[#This Row],[Revenue]]</f>
        <v>-5.4258589344090611</v>
      </c>
      <c r="L12445" s="56">
        <f t="shared" si="194"/>
        <v>11</v>
      </c>
      <c r="M12445" s="82" t="str">
        <f>"Q"&amp;" "&amp;VLOOKUP(pro[[#This Row],[Period]],Mapping!A:B,2,0)</f>
        <v>Q 4</v>
      </c>
      <c r="N12445"/>
    </row>
    <row r="12446" spans="1:14" ht="14.25" x14ac:dyDescent="0.2">
      <c r="A12446" s="44" t="s">
        <v>34</v>
      </c>
      <c r="B12446" s="44" t="s">
        <v>33</v>
      </c>
      <c r="C12446" s="44" t="s">
        <v>58</v>
      </c>
      <c r="D12446" s="43">
        <v>180207.68499999997</v>
      </c>
      <c r="E12446" s="43">
        <v>-787632.68499999994</v>
      </c>
      <c r="F12446" s="45">
        <v>-44950</v>
      </c>
      <c r="G12446" s="45">
        <v>-46110</v>
      </c>
      <c r="H12446" s="45">
        <v>-101570</v>
      </c>
      <c r="I12446" s="55">
        <f>pro[[#This Row],[Admin expenses 3]]+pro[[#This Row],[Admin expenses 2]]+pro[[#This Row],[Admin expenses 1]]+pro[[#This Row],[COGS]]</f>
        <v>-980262.68499999994</v>
      </c>
      <c r="J12446" s="55">
        <f>pro[[#This Row],[Revenue]]+pro[[#This Row],[AdminExp]]</f>
        <v>-800055</v>
      </c>
      <c r="K12446" s="83">
        <f>pro[[#This Row],[Profit]]/pro[[#This Row],[Revenue]]</f>
        <v>-4.4396275330877266</v>
      </c>
      <c r="L12446" s="56">
        <f t="shared" si="194"/>
        <v>11</v>
      </c>
      <c r="M12446" s="82" t="str">
        <f>"Q"&amp;" "&amp;VLOOKUP(pro[[#This Row],[Period]],Mapping!A:B,2,0)</f>
        <v>Q 4</v>
      </c>
      <c r="N12446"/>
    </row>
    <row r="12447" spans="1:14" ht="14.25" x14ac:dyDescent="0.2">
      <c r="A12447" s="44" t="s">
        <v>34</v>
      </c>
      <c r="B12447" s="44" t="s">
        <v>33</v>
      </c>
      <c r="C12447" s="44" t="s">
        <v>59</v>
      </c>
      <c r="D12447" s="43">
        <v>1439813.6969999999</v>
      </c>
      <c r="E12447" s="43">
        <v>-7271.6629999999996</v>
      </c>
      <c r="F12447" s="45">
        <v>-27350</v>
      </c>
      <c r="G12447" s="45">
        <v>-94790</v>
      </c>
      <c r="H12447" s="45">
        <v>-70220</v>
      </c>
      <c r="I12447" s="55">
        <f>pro[[#This Row],[Admin expenses 3]]+pro[[#This Row],[Admin expenses 2]]+pro[[#This Row],[Admin expenses 1]]+pro[[#This Row],[COGS]]</f>
        <v>-199631.663</v>
      </c>
      <c r="J12447" s="55">
        <f>pro[[#This Row],[Revenue]]+pro[[#This Row],[AdminExp]]</f>
        <v>1240182.034</v>
      </c>
      <c r="K12447" s="83">
        <f>pro[[#This Row],[Profit]]/pro[[#This Row],[Revenue]]</f>
        <v>0.86134896242760217</v>
      </c>
      <c r="L12447" s="56">
        <f t="shared" si="194"/>
        <v>11</v>
      </c>
      <c r="M12447" s="82" t="str">
        <f>"Q"&amp;" "&amp;VLOOKUP(pro[[#This Row],[Period]],Mapping!A:B,2,0)</f>
        <v>Q 4</v>
      </c>
      <c r="N12447"/>
    </row>
    <row r="12448" spans="1:14" ht="14.25" x14ac:dyDescent="0.2">
      <c r="A12448" s="44" t="s">
        <v>34</v>
      </c>
      <c r="B12448" s="44" t="s">
        <v>33</v>
      </c>
      <c r="C12448" s="44" t="s">
        <v>60</v>
      </c>
      <c r="D12448" s="43">
        <v>1618861.4189999998</v>
      </c>
      <c r="E12448" s="43">
        <v>-73473.168999999994</v>
      </c>
      <c r="F12448" s="45">
        <v>-95790</v>
      </c>
      <c r="G12448" s="45">
        <v>-39730</v>
      </c>
      <c r="H12448" s="45">
        <v>-70740</v>
      </c>
      <c r="I12448" s="55">
        <f>pro[[#This Row],[Admin expenses 3]]+pro[[#This Row],[Admin expenses 2]]+pro[[#This Row],[Admin expenses 1]]+pro[[#This Row],[COGS]]</f>
        <v>-279733.16899999999</v>
      </c>
      <c r="J12448" s="55">
        <f>pro[[#This Row],[Revenue]]+pro[[#This Row],[AdminExp]]</f>
        <v>1339128.2499999998</v>
      </c>
      <c r="K12448" s="83">
        <f>pro[[#This Row],[Profit]]/pro[[#This Row],[Revenue]]</f>
        <v>0.82720375832244109</v>
      </c>
      <c r="L12448" s="56">
        <f t="shared" si="194"/>
        <v>11</v>
      </c>
      <c r="M12448" s="82" t="str">
        <f>"Q"&amp;" "&amp;VLOOKUP(pro[[#This Row],[Period]],Mapping!A:B,2,0)</f>
        <v>Q 4</v>
      </c>
      <c r="N12448"/>
    </row>
    <row r="12449" spans="1:14" ht="14.25" x14ac:dyDescent="0.2">
      <c r="A12449" s="44" t="s">
        <v>34</v>
      </c>
      <c r="B12449" s="44" t="s">
        <v>33</v>
      </c>
      <c r="C12449" s="44" t="s">
        <v>57</v>
      </c>
      <c r="D12449" s="43">
        <v>648651.75899999996</v>
      </c>
      <c r="E12449" s="43">
        <v>-282565.27599999995</v>
      </c>
      <c r="F12449" s="45">
        <v>-39800</v>
      </c>
      <c r="G12449" s="45">
        <v>-96380</v>
      </c>
      <c r="H12449" s="45">
        <v>-90790</v>
      </c>
      <c r="I12449" s="55">
        <f>pro[[#This Row],[Admin expenses 3]]+pro[[#This Row],[Admin expenses 2]]+pro[[#This Row],[Admin expenses 1]]+pro[[#This Row],[COGS]]</f>
        <v>-509535.27599999995</v>
      </c>
      <c r="J12449" s="55">
        <f>pro[[#This Row],[Revenue]]+pro[[#This Row],[AdminExp]]</f>
        <v>139116.48300000001</v>
      </c>
      <c r="K12449" s="83">
        <f>pro[[#This Row],[Profit]]/pro[[#This Row],[Revenue]]</f>
        <v>0.21447021621350451</v>
      </c>
      <c r="L12449" s="56">
        <f t="shared" si="194"/>
        <v>11</v>
      </c>
      <c r="M12449" s="82" t="str">
        <f>"Q"&amp;" "&amp;VLOOKUP(pro[[#This Row],[Period]],Mapping!A:B,2,0)</f>
        <v>Q 4</v>
      </c>
      <c r="N12449"/>
    </row>
    <row r="12450" spans="1:14" ht="14.25" x14ac:dyDescent="0.2">
      <c r="A12450" s="44" t="s">
        <v>34</v>
      </c>
      <c r="B12450" s="44" t="s">
        <v>33</v>
      </c>
      <c r="C12450" s="44" t="s">
        <v>58</v>
      </c>
      <c r="D12450" s="43">
        <v>28310.233</v>
      </c>
      <c r="E12450" s="43">
        <v>-58411.037999999993</v>
      </c>
      <c r="F12450" s="45">
        <v>-26680</v>
      </c>
      <c r="G12450" s="45">
        <v>-98450</v>
      </c>
      <c r="H12450" s="45">
        <v>-17190</v>
      </c>
      <c r="I12450" s="55">
        <f>pro[[#This Row],[Admin expenses 3]]+pro[[#This Row],[Admin expenses 2]]+pro[[#This Row],[Admin expenses 1]]+pro[[#This Row],[COGS]]</f>
        <v>-200731.038</v>
      </c>
      <c r="J12450" s="55">
        <f>pro[[#This Row],[Revenue]]+pro[[#This Row],[AdminExp]]</f>
        <v>-172420.80499999999</v>
      </c>
      <c r="K12450" s="83">
        <f>pro[[#This Row],[Profit]]/pro[[#This Row],[Revenue]]</f>
        <v>-6.090405720080085</v>
      </c>
      <c r="L12450" s="56">
        <f t="shared" si="194"/>
        <v>11</v>
      </c>
      <c r="M12450" s="82" t="str">
        <f>"Q"&amp;" "&amp;VLOOKUP(pro[[#This Row],[Period]],Mapping!A:B,2,0)</f>
        <v>Q 4</v>
      </c>
      <c r="N12450"/>
    </row>
    <row r="12451" spans="1:14" ht="14.25" x14ac:dyDescent="0.2">
      <c r="A12451" s="44" t="s">
        <v>34</v>
      </c>
      <c r="B12451" s="44" t="s">
        <v>35</v>
      </c>
      <c r="C12451" s="44" t="s">
        <v>59</v>
      </c>
      <c r="D12451" s="43">
        <v>-485679.40399999992</v>
      </c>
      <c r="E12451" s="43">
        <v>101823.351</v>
      </c>
      <c r="F12451" s="45">
        <v>-66210</v>
      </c>
      <c r="G12451" s="45">
        <v>-22330</v>
      </c>
      <c r="H12451" s="45">
        <v>-82570</v>
      </c>
      <c r="I12451" s="55">
        <f>pro[[#This Row],[Admin expenses 3]]+pro[[#This Row],[Admin expenses 2]]+pro[[#This Row],[Admin expenses 1]]+pro[[#This Row],[COGS]]</f>
        <v>-69286.649000000005</v>
      </c>
      <c r="J12451" s="55">
        <f>pro[[#This Row],[Revenue]]+pro[[#This Row],[AdminExp]]</f>
        <v>-554966.05299999996</v>
      </c>
      <c r="K12451" s="83">
        <f>pro[[#This Row],[Profit]]/pro[[#This Row],[Revenue]]</f>
        <v>1.1426592283497368</v>
      </c>
      <c r="L12451" s="56">
        <f t="shared" si="194"/>
        <v>11</v>
      </c>
      <c r="M12451" s="82" t="str">
        <f>"Q"&amp;" "&amp;VLOOKUP(pro[[#This Row],[Period]],Mapping!A:B,2,0)</f>
        <v>Q 4</v>
      </c>
      <c r="N12451"/>
    </row>
    <row r="12452" spans="1:14" ht="14.25" x14ac:dyDescent="0.2">
      <c r="A12452" s="44" t="s">
        <v>34</v>
      </c>
      <c r="B12452" s="44" t="s">
        <v>35</v>
      </c>
      <c r="C12452" s="44" t="s">
        <v>60</v>
      </c>
      <c r="D12452" s="43">
        <v>-268246.38399999996</v>
      </c>
      <c r="E12452" s="43">
        <v>51730.462</v>
      </c>
      <c r="F12452" s="45">
        <v>-24840</v>
      </c>
      <c r="G12452" s="45">
        <v>-96520</v>
      </c>
      <c r="H12452" s="45">
        <v>-105140</v>
      </c>
      <c r="I12452" s="55">
        <f>pro[[#This Row],[Admin expenses 3]]+pro[[#This Row],[Admin expenses 2]]+pro[[#This Row],[Admin expenses 1]]+pro[[#This Row],[COGS]]</f>
        <v>-174769.538</v>
      </c>
      <c r="J12452" s="55">
        <f>pro[[#This Row],[Revenue]]+pro[[#This Row],[AdminExp]]</f>
        <v>-443015.92199999996</v>
      </c>
      <c r="K12452" s="83">
        <f>pro[[#This Row],[Profit]]/pro[[#This Row],[Revenue]]</f>
        <v>1.6515261655866349</v>
      </c>
      <c r="L12452" s="56">
        <f t="shared" si="194"/>
        <v>11</v>
      </c>
      <c r="M12452" s="82" t="str">
        <f>"Q"&amp;" "&amp;VLOOKUP(pro[[#This Row],[Period]],Mapping!A:B,2,0)</f>
        <v>Q 4</v>
      </c>
      <c r="N12452"/>
    </row>
    <row r="12453" spans="1:14" ht="14.25" x14ac:dyDescent="0.2">
      <c r="A12453" s="44" t="s">
        <v>34</v>
      </c>
      <c r="B12453" s="44" t="s">
        <v>35</v>
      </c>
      <c r="C12453" s="44" t="s">
        <v>57</v>
      </c>
      <c r="D12453" s="43">
        <v>5608254.8830000004</v>
      </c>
      <c r="E12453" s="43">
        <v>-2173906.7419999996</v>
      </c>
      <c r="F12453" s="45">
        <v>-30160</v>
      </c>
      <c r="G12453" s="45">
        <v>-107880</v>
      </c>
      <c r="H12453" s="45">
        <v>-28770</v>
      </c>
      <c r="I12453" s="55">
        <f>pro[[#This Row],[Admin expenses 3]]+pro[[#This Row],[Admin expenses 2]]+pro[[#This Row],[Admin expenses 1]]+pro[[#This Row],[COGS]]</f>
        <v>-2340716.7419999996</v>
      </c>
      <c r="J12453" s="55">
        <f>pro[[#This Row],[Revenue]]+pro[[#This Row],[AdminExp]]</f>
        <v>3267538.1410000008</v>
      </c>
      <c r="K12453" s="83">
        <f>pro[[#This Row],[Profit]]/pro[[#This Row],[Revenue]]</f>
        <v>0.58263010672084692</v>
      </c>
      <c r="L12453" s="56">
        <f t="shared" si="194"/>
        <v>11</v>
      </c>
      <c r="M12453" s="82" t="str">
        <f>"Q"&amp;" "&amp;VLOOKUP(pro[[#This Row],[Period]],Mapping!A:B,2,0)</f>
        <v>Q 4</v>
      </c>
      <c r="N12453"/>
    </row>
    <row r="12454" spans="1:14" ht="14.25" x14ac:dyDescent="0.2">
      <c r="A12454" s="44" t="s">
        <v>34</v>
      </c>
      <c r="B12454" s="44" t="s">
        <v>35</v>
      </c>
      <c r="C12454" s="44" t="s">
        <v>58</v>
      </c>
      <c r="D12454" s="43">
        <v>11867107.608999999</v>
      </c>
      <c r="E12454" s="43">
        <v>-4384629.62</v>
      </c>
      <c r="F12454" s="45">
        <v>-58610</v>
      </c>
      <c r="G12454" s="45">
        <v>-29680</v>
      </c>
      <c r="H12454" s="45">
        <v>-87060</v>
      </c>
      <c r="I12454" s="55">
        <f>pro[[#This Row],[Admin expenses 3]]+pro[[#This Row],[Admin expenses 2]]+pro[[#This Row],[Admin expenses 1]]+pro[[#This Row],[COGS]]</f>
        <v>-4559979.62</v>
      </c>
      <c r="J12454" s="55">
        <f>pro[[#This Row],[Revenue]]+pro[[#This Row],[AdminExp]]</f>
        <v>7307127.9889999991</v>
      </c>
      <c r="K12454" s="83">
        <f>pro[[#This Row],[Profit]]/pro[[#This Row],[Revenue]]</f>
        <v>0.61574633261590062</v>
      </c>
      <c r="L12454" s="56">
        <f t="shared" si="194"/>
        <v>11</v>
      </c>
      <c r="M12454" s="82" t="str">
        <f>"Q"&amp;" "&amp;VLOOKUP(pro[[#This Row],[Period]],Mapping!A:B,2,0)</f>
        <v>Q 4</v>
      </c>
      <c r="N12454"/>
    </row>
    <row r="12455" spans="1:14" ht="14.25" x14ac:dyDescent="0.2">
      <c r="A12455" s="44" t="s">
        <v>34</v>
      </c>
      <c r="B12455" s="44" t="s">
        <v>35</v>
      </c>
      <c r="C12455" s="44" t="s">
        <v>59</v>
      </c>
      <c r="D12455" s="43">
        <v>2185204.9099999997</v>
      </c>
      <c r="E12455" s="43">
        <v>-275596.66399999999</v>
      </c>
      <c r="F12455" s="45">
        <v>-47540</v>
      </c>
      <c r="G12455" s="45">
        <v>-86750</v>
      </c>
      <c r="H12455" s="45">
        <v>-62560</v>
      </c>
      <c r="I12455" s="55">
        <f>pro[[#This Row],[Admin expenses 3]]+pro[[#This Row],[Admin expenses 2]]+pro[[#This Row],[Admin expenses 1]]+pro[[#This Row],[COGS]]</f>
        <v>-472446.66399999999</v>
      </c>
      <c r="J12455" s="55">
        <f>pro[[#This Row],[Revenue]]+pro[[#This Row],[AdminExp]]</f>
        <v>1712758.2459999998</v>
      </c>
      <c r="K12455" s="83">
        <f>pro[[#This Row],[Profit]]/pro[[#This Row],[Revenue]]</f>
        <v>0.78379754601594775</v>
      </c>
      <c r="L12455" s="56">
        <f t="shared" si="194"/>
        <v>11</v>
      </c>
      <c r="M12455" s="82" t="str">
        <f>"Q"&amp;" "&amp;VLOOKUP(pro[[#This Row],[Period]],Mapping!A:B,2,0)</f>
        <v>Q 4</v>
      </c>
      <c r="N12455"/>
    </row>
    <row r="12456" spans="1:14" ht="14.25" x14ac:dyDescent="0.2">
      <c r="A12456" s="44" t="s">
        <v>34</v>
      </c>
      <c r="B12456" s="44" t="s">
        <v>35</v>
      </c>
      <c r="C12456" s="44" t="s">
        <v>60</v>
      </c>
      <c r="D12456" s="43">
        <v>1208953.8369999998</v>
      </c>
      <c r="E12456" s="43">
        <v>-135096.65399999998</v>
      </c>
      <c r="F12456" s="45">
        <v>-64130</v>
      </c>
      <c r="G12456" s="45">
        <v>-39560</v>
      </c>
      <c r="H12456" s="45">
        <v>-62160</v>
      </c>
      <c r="I12456" s="55">
        <f>pro[[#This Row],[Admin expenses 3]]+pro[[#This Row],[Admin expenses 2]]+pro[[#This Row],[Admin expenses 1]]+pro[[#This Row],[COGS]]</f>
        <v>-300946.65399999998</v>
      </c>
      <c r="J12456" s="55">
        <f>pro[[#This Row],[Revenue]]+pro[[#This Row],[AdminExp]]</f>
        <v>908007.18299999984</v>
      </c>
      <c r="K12456" s="83">
        <f>pro[[#This Row],[Profit]]/pro[[#This Row],[Revenue]]</f>
        <v>0.75106853149430886</v>
      </c>
      <c r="L12456" s="56">
        <f t="shared" si="194"/>
        <v>11</v>
      </c>
      <c r="M12456" s="82" t="str">
        <f>"Q"&amp;" "&amp;VLOOKUP(pro[[#This Row],[Period]],Mapping!A:B,2,0)</f>
        <v>Q 4</v>
      </c>
      <c r="N12456"/>
    </row>
    <row r="12457" spans="1:14" ht="14.25" x14ac:dyDescent="0.2">
      <c r="A12457" s="44" t="s">
        <v>34</v>
      </c>
      <c r="B12457" s="44" t="s">
        <v>35</v>
      </c>
      <c r="C12457" s="44" t="s">
        <v>57</v>
      </c>
      <c r="D12457" s="43">
        <v>-35793.197999999997</v>
      </c>
      <c r="E12457" s="43">
        <v>14297.723999999998</v>
      </c>
      <c r="F12457" s="45">
        <v>-35470</v>
      </c>
      <c r="G12457" s="45">
        <v>-31720</v>
      </c>
      <c r="H12457" s="45">
        <v>-79250</v>
      </c>
      <c r="I12457" s="55">
        <f>pro[[#This Row],[Admin expenses 3]]+pro[[#This Row],[Admin expenses 2]]+pro[[#This Row],[Admin expenses 1]]+pro[[#This Row],[COGS]]</f>
        <v>-132142.27600000001</v>
      </c>
      <c r="J12457" s="55">
        <f>pro[[#This Row],[Revenue]]+pro[[#This Row],[AdminExp]]</f>
        <v>-167935.47400000002</v>
      </c>
      <c r="K12457" s="83">
        <f>pro[[#This Row],[Profit]]/pro[[#This Row],[Revenue]]</f>
        <v>4.6918264749632046</v>
      </c>
      <c r="L12457" s="56">
        <f t="shared" si="194"/>
        <v>11</v>
      </c>
      <c r="M12457" s="82" t="str">
        <f>"Q"&amp;" "&amp;VLOOKUP(pro[[#This Row],[Period]],Mapping!A:B,2,0)</f>
        <v>Q 4</v>
      </c>
      <c r="N12457"/>
    </row>
    <row r="12458" spans="1:14" ht="14.25" x14ac:dyDescent="0.2">
      <c r="A12458" s="44" t="s">
        <v>34</v>
      </c>
      <c r="B12458" s="44" t="s">
        <v>35</v>
      </c>
      <c r="C12458" s="44" t="s">
        <v>58</v>
      </c>
      <c r="D12458" s="43">
        <v>24729826.050999999</v>
      </c>
      <c r="E12458" s="43">
        <v>-2448792.6959999995</v>
      </c>
      <c r="F12458" s="45">
        <v>-71440</v>
      </c>
      <c r="G12458" s="45">
        <v>-79990</v>
      </c>
      <c r="H12458" s="45">
        <v>-46680</v>
      </c>
      <c r="I12458" s="55">
        <f>pro[[#This Row],[Admin expenses 3]]+pro[[#This Row],[Admin expenses 2]]+pro[[#This Row],[Admin expenses 1]]+pro[[#This Row],[COGS]]</f>
        <v>-2646902.6959999995</v>
      </c>
      <c r="J12458" s="55">
        <f>pro[[#This Row],[Revenue]]+pro[[#This Row],[AdminExp]]</f>
        <v>22082923.355</v>
      </c>
      <c r="K12458" s="83">
        <f>pro[[#This Row],[Profit]]/pro[[#This Row],[Revenue]]</f>
        <v>0.8929671931156602</v>
      </c>
      <c r="L12458" s="56">
        <f t="shared" si="194"/>
        <v>11</v>
      </c>
      <c r="M12458" s="82" t="str">
        <f>"Q"&amp;" "&amp;VLOOKUP(pro[[#This Row],[Period]],Mapping!A:B,2,0)</f>
        <v>Q 4</v>
      </c>
      <c r="N12458"/>
    </row>
    <row r="12459" spans="1:14" ht="14.25" x14ac:dyDescent="0.2">
      <c r="A12459" s="44" t="s">
        <v>34</v>
      </c>
      <c r="B12459" s="44" t="s">
        <v>35</v>
      </c>
      <c r="C12459" s="44" t="s">
        <v>59</v>
      </c>
      <c r="D12459" s="43">
        <v>6254077.6689999998</v>
      </c>
      <c r="E12459" s="43">
        <v>-117913.59999999999</v>
      </c>
      <c r="F12459" s="45">
        <v>-53530</v>
      </c>
      <c r="G12459" s="45">
        <v>-40510</v>
      </c>
      <c r="H12459" s="45">
        <v>-70210</v>
      </c>
      <c r="I12459" s="55">
        <f>pro[[#This Row],[Admin expenses 3]]+pro[[#This Row],[Admin expenses 2]]+pro[[#This Row],[Admin expenses 1]]+pro[[#This Row],[COGS]]</f>
        <v>-282163.59999999998</v>
      </c>
      <c r="J12459" s="55">
        <f>pro[[#This Row],[Revenue]]+pro[[#This Row],[AdminExp]]</f>
        <v>5971914.0690000001</v>
      </c>
      <c r="K12459" s="83">
        <f>pro[[#This Row],[Profit]]/pro[[#This Row],[Revenue]]</f>
        <v>0.95488325938153618</v>
      </c>
      <c r="L12459" s="56">
        <f t="shared" si="194"/>
        <v>11</v>
      </c>
      <c r="M12459" s="82" t="str">
        <f>"Q"&amp;" "&amp;VLOOKUP(pro[[#This Row],[Period]],Mapping!A:B,2,0)</f>
        <v>Q 4</v>
      </c>
      <c r="N12459"/>
    </row>
    <row r="12460" spans="1:14" ht="14.25" x14ac:dyDescent="0.2">
      <c r="A12460" s="44" t="s">
        <v>34</v>
      </c>
      <c r="B12460" s="44" t="s">
        <v>35</v>
      </c>
      <c r="C12460" s="44" t="s">
        <v>60</v>
      </c>
      <c r="D12460" s="43">
        <v>13352853.954999998</v>
      </c>
      <c r="E12460" s="43">
        <v>-5776269.6669999994</v>
      </c>
      <c r="F12460" s="45">
        <v>-70670</v>
      </c>
      <c r="G12460" s="45">
        <v>-26210</v>
      </c>
      <c r="H12460" s="45">
        <v>-88690</v>
      </c>
      <c r="I12460" s="55">
        <f>pro[[#This Row],[Admin expenses 3]]+pro[[#This Row],[Admin expenses 2]]+pro[[#This Row],[Admin expenses 1]]+pro[[#This Row],[COGS]]</f>
        <v>-5961839.6669999994</v>
      </c>
      <c r="J12460" s="55">
        <f>pro[[#This Row],[Revenue]]+pro[[#This Row],[AdminExp]]</f>
        <v>7391014.2879999988</v>
      </c>
      <c r="K12460" s="83">
        <f>pro[[#This Row],[Profit]]/pro[[#This Row],[Revenue]]</f>
        <v>0.55351569880927376</v>
      </c>
      <c r="L12460" s="56">
        <f t="shared" si="194"/>
        <v>11</v>
      </c>
      <c r="M12460" s="82" t="str">
        <f>"Q"&amp;" "&amp;VLOOKUP(pro[[#This Row],[Period]],Mapping!A:B,2,0)</f>
        <v>Q 4</v>
      </c>
      <c r="N12460"/>
    </row>
    <row r="12461" spans="1:14" ht="14.25" x14ac:dyDescent="0.2">
      <c r="A12461" s="44" t="s">
        <v>34</v>
      </c>
      <c r="B12461" s="44" t="s">
        <v>35</v>
      </c>
      <c r="C12461" s="44" t="s">
        <v>57</v>
      </c>
      <c r="D12461" s="43">
        <v>2766267.4269999997</v>
      </c>
      <c r="E12461" s="43">
        <v>-1090540.1709999999</v>
      </c>
      <c r="F12461" s="45">
        <v>-39740</v>
      </c>
      <c r="G12461" s="45">
        <v>-73710</v>
      </c>
      <c r="H12461" s="45">
        <v>-45090</v>
      </c>
      <c r="I12461" s="55">
        <f>pro[[#This Row],[Admin expenses 3]]+pro[[#This Row],[Admin expenses 2]]+pro[[#This Row],[Admin expenses 1]]+pro[[#This Row],[COGS]]</f>
        <v>-1249080.1709999999</v>
      </c>
      <c r="J12461" s="55">
        <f>pro[[#This Row],[Revenue]]+pro[[#This Row],[AdminExp]]</f>
        <v>1517187.2559999998</v>
      </c>
      <c r="K12461" s="83">
        <f>pro[[#This Row],[Profit]]/pro[[#This Row],[Revenue]]</f>
        <v>0.54846008060955276</v>
      </c>
      <c r="L12461" s="56">
        <f t="shared" si="194"/>
        <v>11</v>
      </c>
      <c r="M12461" s="82" t="str">
        <f>"Q"&amp;" "&amp;VLOOKUP(pro[[#This Row],[Period]],Mapping!A:B,2,0)</f>
        <v>Q 4</v>
      </c>
      <c r="N12461"/>
    </row>
    <row r="12462" spans="1:14" ht="14.25" x14ac:dyDescent="0.2">
      <c r="A12462" s="44" t="s">
        <v>34</v>
      </c>
      <c r="B12462" s="44" t="s">
        <v>35</v>
      </c>
      <c r="C12462" s="44" t="s">
        <v>57</v>
      </c>
      <c r="D12462" s="43">
        <v>16194279.555999998</v>
      </c>
      <c r="E12462" s="43">
        <v>-108648.63099999998</v>
      </c>
      <c r="F12462" s="45">
        <v>-97760</v>
      </c>
      <c r="G12462" s="45">
        <v>-77440</v>
      </c>
      <c r="H12462" s="45">
        <v>-54090</v>
      </c>
      <c r="I12462" s="55">
        <f>pro[[#This Row],[Admin expenses 3]]+pro[[#This Row],[Admin expenses 2]]+pro[[#This Row],[Admin expenses 1]]+pro[[#This Row],[COGS]]</f>
        <v>-337938.63099999999</v>
      </c>
      <c r="J12462" s="55">
        <f>pro[[#This Row],[Revenue]]+pro[[#This Row],[AdminExp]]</f>
        <v>15856340.924999999</v>
      </c>
      <c r="K12462" s="83">
        <f>pro[[#This Row],[Profit]]/pro[[#This Row],[Revenue]]</f>
        <v>0.97913222197805072</v>
      </c>
      <c r="L12462" s="56">
        <f t="shared" si="194"/>
        <v>11</v>
      </c>
      <c r="M12462" s="82" t="str">
        <f>"Q"&amp;" "&amp;VLOOKUP(pro[[#This Row],[Period]],Mapping!A:B,2,0)</f>
        <v>Q 4</v>
      </c>
      <c r="N12462"/>
    </row>
    <row r="12463" spans="1:14" ht="14.25" x14ac:dyDescent="0.2">
      <c r="A12463" s="44" t="s">
        <v>34</v>
      </c>
      <c r="B12463" s="44" t="s">
        <v>35</v>
      </c>
      <c r="C12463" s="44" t="s">
        <v>58</v>
      </c>
      <c r="D12463" s="43">
        <v>73089.512999999992</v>
      </c>
      <c r="E12463" s="43">
        <v>-19488.566999999999</v>
      </c>
      <c r="F12463" s="45">
        <v>-35400</v>
      </c>
      <c r="G12463" s="45">
        <v>-55030</v>
      </c>
      <c r="H12463" s="45">
        <v>-97000</v>
      </c>
      <c r="I12463" s="55">
        <f>pro[[#This Row],[Admin expenses 3]]+pro[[#This Row],[Admin expenses 2]]+pro[[#This Row],[Admin expenses 1]]+pro[[#This Row],[COGS]]</f>
        <v>-206918.56700000001</v>
      </c>
      <c r="J12463" s="55">
        <f>pro[[#This Row],[Revenue]]+pro[[#This Row],[AdminExp]]</f>
        <v>-133829.054</v>
      </c>
      <c r="K12463" s="83">
        <f>pro[[#This Row],[Profit]]/pro[[#This Row],[Revenue]]</f>
        <v>-1.8310294939302718</v>
      </c>
      <c r="L12463" s="56">
        <f t="shared" si="194"/>
        <v>11</v>
      </c>
      <c r="M12463" s="82" t="str">
        <f>"Q"&amp;" "&amp;VLOOKUP(pro[[#This Row],[Period]],Mapping!A:B,2,0)</f>
        <v>Q 4</v>
      </c>
      <c r="N12463"/>
    </row>
    <row r="12464" spans="1:14" ht="14.25" x14ac:dyDescent="0.2">
      <c r="A12464" s="44" t="s">
        <v>34</v>
      </c>
      <c r="B12464" s="44" t="s">
        <v>35</v>
      </c>
      <c r="C12464" s="44" t="s">
        <v>59</v>
      </c>
      <c r="D12464" s="43">
        <v>23465238.355999999</v>
      </c>
      <c r="E12464" s="43">
        <v>-318349.05199999997</v>
      </c>
      <c r="F12464" s="45">
        <v>-39320</v>
      </c>
      <c r="G12464" s="45">
        <v>-20800</v>
      </c>
      <c r="H12464" s="45">
        <v>-68550</v>
      </c>
      <c r="I12464" s="55">
        <f>pro[[#This Row],[Admin expenses 3]]+pro[[#This Row],[Admin expenses 2]]+pro[[#This Row],[Admin expenses 1]]+pro[[#This Row],[COGS]]</f>
        <v>-447019.05199999997</v>
      </c>
      <c r="J12464" s="55">
        <f>pro[[#This Row],[Revenue]]+pro[[#This Row],[AdminExp]]</f>
        <v>23018219.303999998</v>
      </c>
      <c r="K12464" s="83">
        <f>pro[[#This Row],[Profit]]/pro[[#This Row],[Revenue]]</f>
        <v>0.98094973316622203</v>
      </c>
      <c r="L12464" s="56">
        <f t="shared" si="194"/>
        <v>11</v>
      </c>
      <c r="M12464" s="82" t="str">
        <f>"Q"&amp;" "&amp;VLOOKUP(pro[[#This Row],[Period]],Mapping!A:B,2,0)</f>
        <v>Q 4</v>
      </c>
      <c r="N12464"/>
    </row>
    <row r="12465" spans="1:14" ht="14.25" x14ac:dyDescent="0.2">
      <c r="A12465" s="44" t="s">
        <v>34</v>
      </c>
      <c r="B12465" s="44" t="s">
        <v>35</v>
      </c>
      <c r="C12465" s="44" t="s">
        <v>57</v>
      </c>
      <c r="D12465" s="43">
        <v>14586784.995999999</v>
      </c>
      <c r="E12465" s="43">
        <v>-52906.804999999993</v>
      </c>
      <c r="F12465" s="45">
        <v>-100690</v>
      </c>
      <c r="G12465" s="45">
        <v>-24570</v>
      </c>
      <c r="H12465" s="45">
        <v>-104270</v>
      </c>
      <c r="I12465" s="55">
        <f>pro[[#This Row],[Admin expenses 3]]+pro[[#This Row],[Admin expenses 2]]+pro[[#This Row],[Admin expenses 1]]+pro[[#This Row],[COGS]]</f>
        <v>-282436.80499999999</v>
      </c>
      <c r="J12465" s="55">
        <f>pro[[#This Row],[Revenue]]+pro[[#This Row],[AdminExp]]</f>
        <v>14304348.191</v>
      </c>
      <c r="K12465" s="83">
        <f>pro[[#This Row],[Profit]]/pro[[#This Row],[Revenue]]</f>
        <v>0.98063748762476111</v>
      </c>
      <c r="L12465" s="56">
        <f t="shared" si="194"/>
        <v>11</v>
      </c>
      <c r="M12465" s="82" t="str">
        <f>"Q"&amp;" "&amp;VLOOKUP(pro[[#This Row],[Period]],Mapping!A:B,2,0)</f>
        <v>Q 4</v>
      </c>
      <c r="N12465"/>
    </row>
    <row r="12466" spans="1:14" ht="14.25" x14ac:dyDescent="0.2">
      <c r="A12466" s="44" t="s">
        <v>34</v>
      </c>
      <c r="B12466" s="44" t="s">
        <v>35</v>
      </c>
      <c r="C12466" s="44" t="s">
        <v>58</v>
      </c>
      <c r="D12466" s="43">
        <v>38963445.359999992</v>
      </c>
      <c r="E12466" s="43">
        <v>-674281.54499999993</v>
      </c>
      <c r="F12466" s="45">
        <v>-97430</v>
      </c>
      <c r="G12466" s="45">
        <v>-60790</v>
      </c>
      <c r="H12466" s="45">
        <v>-90090</v>
      </c>
      <c r="I12466" s="55">
        <f>pro[[#This Row],[Admin expenses 3]]+pro[[#This Row],[Admin expenses 2]]+pro[[#This Row],[Admin expenses 1]]+pro[[#This Row],[COGS]]</f>
        <v>-922591.54499999993</v>
      </c>
      <c r="J12466" s="55">
        <f>pro[[#This Row],[Revenue]]+pro[[#This Row],[AdminExp]]</f>
        <v>38040853.81499999</v>
      </c>
      <c r="K12466" s="83">
        <f>pro[[#This Row],[Profit]]/pro[[#This Row],[Revenue]]</f>
        <v>0.97632161282258834</v>
      </c>
      <c r="L12466" s="56">
        <f t="shared" si="194"/>
        <v>11</v>
      </c>
      <c r="M12466" s="82" t="str">
        <f>"Q"&amp;" "&amp;VLOOKUP(pro[[#This Row],[Period]],Mapping!A:B,2,0)</f>
        <v>Q 4</v>
      </c>
      <c r="N12466"/>
    </row>
    <row r="12467" spans="1:14" ht="14.25" x14ac:dyDescent="0.2">
      <c r="A12467" s="44" t="s">
        <v>34</v>
      </c>
      <c r="B12467" s="44" t="s">
        <v>35</v>
      </c>
      <c r="C12467" s="44" t="s">
        <v>59</v>
      </c>
      <c r="D12467" s="43">
        <v>1519377.118</v>
      </c>
      <c r="E12467" s="43">
        <v>-79859.443999999989</v>
      </c>
      <c r="F12467" s="45">
        <v>-38610</v>
      </c>
      <c r="G12467" s="45">
        <v>-88740</v>
      </c>
      <c r="H12467" s="45">
        <v>-92940</v>
      </c>
      <c r="I12467" s="55">
        <f>pro[[#This Row],[Admin expenses 3]]+pro[[#This Row],[Admin expenses 2]]+pro[[#This Row],[Admin expenses 1]]+pro[[#This Row],[COGS]]</f>
        <v>-300149.44400000002</v>
      </c>
      <c r="J12467" s="55">
        <f>pro[[#This Row],[Revenue]]+pro[[#This Row],[AdminExp]]</f>
        <v>1219227.6740000001</v>
      </c>
      <c r="K12467" s="83">
        <f>pro[[#This Row],[Profit]]/pro[[#This Row],[Revenue]]</f>
        <v>0.80245230730136619</v>
      </c>
      <c r="L12467" s="56">
        <f t="shared" si="194"/>
        <v>11</v>
      </c>
      <c r="M12467" s="82" t="str">
        <f>"Q"&amp;" "&amp;VLOOKUP(pro[[#This Row],[Period]],Mapping!A:B,2,0)</f>
        <v>Q 4</v>
      </c>
      <c r="N12467"/>
    </row>
    <row r="12468" spans="1:14" ht="14.25" x14ac:dyDescent="0.2">
      <c r="A12468" s="44" t="s">
        <v>34</v>
      </c>
      <c r="B12468" s="44" t="s">
        <v>35</v>
      </c>
      <c r="C12468" s="44" t="s">
        <v>57</v>
      </c>
      <c r="D12468" s="43">
        <v>858661.22299999988</v>
      </c>
      <c r="E12468" s="43">
        <v>-85594.11</v>
      </c>
      <c r="F12468" s="45">
        <v>-99570</v>
      </c>
      <c r="G12468" s="45">
        <v>-78440</v>
      </c>
      <c r="H12468" s="45">
        <v>-87740</v>
      </c>
      <c r="I12468" s="55">
        <f>pro[[#This Row],[Admin expenses 3]]+pro[[#This Row],[Admin expenses 2]]+pro[[#This Row],[Admin expenses 1]]+pro[[#This Row],[COGS]]</f>
        <v>-351344.11</v>
      </c>
      <c r="J12468" s="55">
        <f>pro[[#This Row],[Revenue]]+pro[[#This Row],[AdminExp]]</f>
        <v>507317.1129999999</v>
      </c>
      <c r="K12468" s="83">
        <f>pro[[#This Row],[Profit]]/pro[[#This Row],[Revenue]]</f>
        <v>0.59082336480449171</v>
      </c>
      <c r="L12468" s="56">
        <f t="shared" si="194"/>
        <v>11</v>
      </c>
      <c r="M12468" s="82" t="str">
        <f>"Q"&amp;" "&amp;VLOOKUP(pro[[#This Row],[Period]],Mapping!A:B,2,0)</f>
        <v>Q 4</v>
      </c>
      <c r="N12468"/>
    </row>
    <row r="12469" spans="1:14" ht="14.25" x14ac:dyDescent="0.2">
      <c r="A12469" s="44" t="s">
        <v>34</v>
      </c>
      <c r="B12469" s="44" t="s">
        <v>35</v>
      </c>
      <c r="C12469" s="44" t="s">
        <v>58</v>
      </c>
      <c r="D12469" s="43">
        <v>2349904.179</v>
      </c>
      <c r="E12469" s="43">
        <v>-231601.15999999997</v>
      </c>
      <c r="F12469" s="45">
        <v>-28630</v>
      </c>
      <c r="G12469" s="45">
        <v>-34960</v>
      </c>
      <c r="H12469" s="45">
        <v>-30530</v>
      </c>
      <c r="I12469" s="55">
        <f>pro[[#This Row],[Admin expenses 3]]+pro[[#This Row],[Admin expenses 2]]+pro[[#This Row],[Admin expenses 1]]+pro[[#This Row],[COGS]]</f>
        <v>-325721.15999999997</v>
      </c>
      <c r="J12469" s="55">
        <f>pro[[#This Row],[Revenue]]+pro[[#This Row],[AdminExp]]</f>
        <v>2024183.0190000001</v>
      </c>
      <c r="K12469" s="83">
        <f>pro[[#This Row],[Profit]]/pro[[#This Row],[Revenue]]</f>
        <v>0.86138959923948455</v>
      </c>
      <c r="L12469" s="56">
        <f t="shared" si="194"/>
        <v>11</v>
      </c>
      <c r="M12469" s="82" t="str">
        <f>"Q"&amp;" "&amp;VLOOKUP(pro[[#This Row],[Period]],Mapping!A:B,2,0)</f>
        <v>Q 4</v>
      </c>
      <c r="N12469"/>
    </row>
    <row r="12470" spans="1:14" ht="14.25" x14ac:dyDescent="0.2">
      <c r="A12470" s="44" t="s">
        <v>34</v>
      </c>
      <c r="B12470" s="44" t="s">
        <v>35</v>
      </c>
      <c r="C12470" s="44" t="s">
        <v>59</v>
      </c>
      <c r="D12470" s="43">
        <v>19942570.144000001</v>
      </c>
      <c r="E12470" s="43">
        <v>-1847452.9079999998</v>
      </c>
      <c r="F12470" s="45">
        <v>-86830</v>
      </c>
      <c r="G12470" s="45">
        <v>-56420</v>
      </c>
      <c r="H12470" s="45">
        <v>-69340</v>
      </c>
      <c r="I12470" s="55">
        <f>pro[[#This Row],[Admin expenses 3]]+pro[[#This Row],[Admin expenses 2]]+pro[[#This Row],[Admin expenses 1]]+pro[[#This Row],[COGS]]</f>
        <v>-2060042.9079999998</v>
      </c>
      <c r="J12470" s="55">
        <f>pro[[#This Row],[Revenue]]+pro[[#This Row],[AdminExp]]</f>
        <v>17882527.236000001</v>
      </c>
      <c r="K12470" s="83">
        <f>pro[[#This Row],[Profit]]/pro[[#This Row],[Revenue]]</f>
        <v>0.89670123293412152</v>
      </c>
      <c r="L12470" s="56">
        <f t="shared" si="194"/>
        <v>11</v>
      </c>
      <c r="M12470" s="82" t="str">
        <f>"Q"&amp;" "&amp;VLOOKUP(pro[[#This Row],[Period]],Mapping!A:B,2,0)</f>
        <v>Q 4</v>
      </c>
      <c r="N12470"/>
    </row>
    <row r="12471" spans="1:14" ht="14.25" x14ac:dyDescent="0.2">
      <c r="A12471" s="44" t="s">
        <v>34</v>
      </c>
      <c r="B12471" s="44" t="s">
        <v>35</v>
      </c>
      <c r="C12471" s="44" t="s">
        <v>57</v>
      </c>
      <c r="D12471" s="43">
        <v>124731.033</v>
      </c>
      <c r="E12471" s="43">
        <v>-605978.34499999997</v>
      </c>
      <c r="F12471" s="45">
        <v>-48360</v>
      </c>
      <c r="G12471" s="45">
        <v>-91090</v>
      </c>
      <c r="H12471" s="45">
        <v>-50740</v>
      </c>
      <c r="I12471" s="55">
        <f>pro[[#This Row],[Admin expenses 3]]+pro[[#This Row],[Admin expenses 2]]+pro[[#This Row],[Admin expenses 1]]+pro[[#This Row],[COGS]]</f>
        <v>-796168.34499999997</v>
      </c>
      <c r="J12471" s="55">
        <f>pro[[#This Row],[Revenue]]+pro[[#This Row],[AdminExp]]</f>
        <v>-671437.31199999992</v>
      </c>
      <c r="K12471" s="83">
        <f>pro[[#This Row],[Profit]]/pro[[#This Row],[Revenue]]</f>
        <v>-5.3830814661817152</v>
      </c>
      <c r="L12471" s="56">
        <f t="shared" si="194"/>
        <v>11</v>
      </c>
      <c r="M12471" s="82" t="str">
        <f>"Q"&amp;" "&amp;VLOOKUP(pro[[#This Row],[Period]],Mapping!A:B,2,0)</f>
        <v>Q 4</v>
      </c>
      <c r="N12471"/>
    </row>
    <row r="12472" spans="1:14" ht="14.25" x14ac:dyDescent="0.2">
      <c r="A12472" s="44" t="s">
        <v>34</v>
      </c>
      <c r="B12472" s="44" t="s">
        <v>35</v>
      </c>
      <c r="C12472" s="44" t="s">
        <v>57</v>
      </c>
      <c r="D12472" s="43">
        <v>391492.24099999998</v>
      </c>
      <c r="E12472" s="43">
        <v>-165832.08600000001</v>
      </c>
      <c r="F12472" s="45">
        <v>-106590</v>
      </c>
      <c r="G12472" s="45">
        <v>-63790</v>
      </c>
      <c r="H12472" s="45">
        <v>-86200</v>
      </c>
      <c r="I12472" s="55">
        <f>pro[[#This Row],[Admin expenses 3]]+pro[[#This Row],[Admin expenses 2]]+pro[[#This Row],[Admin expenses 1]]+pro[[#This Row],[COGS]]</f>
        <v>-422412.08600000001</v>
      </c>
      <c r="J12472" s="55">
        <f>pro[[#This Row],[Revenue]]+pro[[#This Row],[AdminExp]]</f>
        <v>-30919.84500000003</v>
      </c>
      <c r="K12472" s="83">
        <f>pro[[#This Row],[Profit]]/pro[[#This Row],[Revenue]]</f>
        <v>-7.8979457986244048E-2</v>
      </c>
      <c r="L12472" s="56">
        <f t="shared" si="194"/>
        <v>11</v>
      </c>
      <c r="M12472" s="82" t="str">
        <f>"Q"&amp;" "&amp;VLOOKUP(pro[[#This Row],[Period]],Mapping!A:B,2,0)</f>
        <v>Q 4</v>
      </c>
      <c r="N12472"/>
    </row>
    <row r="12473" spans="1:14" ht="14.25" x14ac:dyDescent="0.2">
      <c r="A12473" s="44" t="s">
        <v>34</v>
      </c>
      <c r="B12473" s="44" t="s">
        <v>35</v>
      </c>
      <c r="C12473" s="44" t="s">
        <v>57</v>
      </c>
      <c r="D12473" s="43">
        <v>94488.820999999996</v>
      </c>
      <c r="E12473" s="43">
        <v>-30077.039999999997</v>
      </c>
      <c r="F12473" s="45">
        <v>-99880</v>
      </c>
      <c r="G12473" s="45">
        <v>-87970</v>
      </c>
      <c r="H12473" s="45">
        <v>-99400</v>
      </c>
      <c r="I12473" s="55">
        <f>pro[[#This Row],[Admin expenses 3]]+pro[[#This Row],[Admin expenses 2]]+pro[[#This Row],[Admin expenses 1]]+pro[[#This Row],[COGS]]</f>
        <v>-317327.03999999998</v>
      </c>
      <c r="J12473" s="55">
        <f>pro[[#This Row],[Revenue]]+pro[[#This Row],[AdminExp]]</f>
        <v>-222838.21899999998</v>
      </c>
      <c r="K12473" s="83">
        <f>pro[[#This Row],[Profit]]/pro[[#This Row],[Revenue]]</f>
        <v>-2.358355376240751</v>
      </c>
      <c r="L12473" s="56">
        <f t="shared" si="194"/>
        <v>11</v>
      </c>
      <c r="M12473" s="82" t="str">
        <f>"Q"&amp;" "&amp;VLOOKUP(pro[[#This Row],[Period]],Mapping!A:B,2,0)</f>
        <v>Q 4</v>
      </c>
      <c r="N12473"/>
    </row>
    <row r="12474" spans="1:14" ht="14.25" x14ac:dyDescent="0.2">
      <c r="A12474" s="44" t="s">
        <v>34</v>
      </c>
      <c r="B12474" s="44" t="s">
        <v>35</v>
      </c>
      <c r="C12474" s="44" t="s">
        <v>57</v>
      </c>
      <c r="D12474" s="43">
        <v>42912.197999999997</v>
      </c>
      <c r="E12474" s="43">
        <v>-25716.081999999995</v>
      </c>
      <c r="F12474" s="45">
        <v>-54650</v>
      </c>
      <c r="G12474" s="45">
        <v>-66330</v>
      </c>
      <c r="H12474" s="45">
        <v>-101610</v>
      </c>
      <c r="I12474" s="55">
        <f>pro[[#This Row],[Admin expenses 3]]+pro[[#This Row],[Admin expenses 2]]+pro[[#This Row],[Admin expenses 1]]+pro[[#This Row],[COGS]]</f>
        <v>-248306.08199999999</v>
      </c>
      <c r="J12474" s="55">
        <f>pro[[#This Row],[Revenue]]+pro[[#This Row],[AdminExp]]</f>
        <v>-205393.88399999999</v>
      </c>
      <c r="K12474" s="83">
        <f>pro[[#This Row],[Profit]]/pro[[#This Row],[Revenue]]</f>
        <v>-4.7863752865793545</v>
      </c>
      <c r="L12474" s="56">
        <f t="shared" si="194"/>
        <v>11</v>
      </c>
      <c r="M12474" s="82" t="str">
        <f>"Q"&amp;" "&amp;VLOOKUP(pro[[#This Row],[Period]],Mapping!A:B,2,0)</f>
        <v>Q 4</v>
      </c>
      <c r="N12474"/>
    </row>
    <row r="12475" spans="1:14" ht="14.25" x14ac:dyDescent="0.2">
      <c r="A12475" s="44" t="s">
        <v>34</v>
      </c>
      <c r="B12475" s="44" t="s">
        <v>35</v>
      </c>
      <c r="C12475" s="44" t="s">
        <v>57</v>
      </c>
      <c r="D12475" s="43">
        <v>139158.02599999998</v>
      </c>
      <c r="E12475" s="43">
        <v>-33709.360999999997</v>
      </c>
      <c r="F12475" s="45">
        <v>-49290</v>
      </c>
      <c r="G12475" s="45">
        <v>-59340</v>
      </c>
      <c r="H12475" s="45">
        <v>-14570</v>
      </c>
      <c r="I12475" s="55">
        <f>pro[[#This Row],[Admin expenses 3]]+pro[[#This Row],[Admin expenses 2]]+pro[[#This Row],[Admin expenses 1]]+pro[[#This Row],[COGS]]</f>
        <v>-156909.361</v>
      </c>
      <c r="J12475" s="55">
        <f>pro[[#This Row],[Revenue]]+pro[[#This Row],[AdminExp]]</f>
        <v>-17751.335000000021</v>
      </c>
      <c r="K12475" s="83">
        <f>pro[[#This Row],[Profit]]/pro[[#This Row],[Revenue]]</f>
        <v>-0.12756242316918195</v>
      </c>
      <c r="L12475" s="56">
        <f t="shared" si="194"/>
        <v>11</v>
      </c>
      <c r="M12475" s="82" t="str">
        <f>"Q"&amp;" "&amp;VLOOKUP(pro[[#This Row],[Period]],Mapping!A:B,2,0)</f>
        <v>Q 4</v>
      </c>
      <c r="N12475"/>
    </row>
    <row r="12476" spans="1:14" ht="14.25" x14ac:dyDescent="0.2">
      <c r="A12476" s="44" t="s">
        <v>34</v>
      </c>
      <c r="B12476" s="44" t="s">
        <v>35</v>
      </c>
      <c r="C12476" s="44" t="s">
        <v>57</v>
      </c>
      <c r="D12476" s="43">
        <v>848137.25499999989</v>
      </c>
      <c r="E12476" s="43">
        <v>-193465.965</v>
      </c>
      <c r="F12476" s="45">
        <v>-75420</v>
      </c>
      <c r="G12476" s="45">
        <v>-102160</v>
      </c>
      <c r="H12476" s="45">
        <v>-19670</v>
      </c>
      <c r="I12476" s="55">
        <f>pro[[#This Row],[Admin expenses 3]]+pro[[#This Row],[Admin expenses 2]]+pro[[#This Row],[Admin expenses 1]]+pro[[#This Row],[COGS]]</f>
        <v>-390715.96499999997</v>
      </c>
      <c r="J12476" s="55">
        <f>pro[[#This Row],[Revenue]]+pro[[#This Row],[AdminExp]]</f>
        <v>457421.28999999992</v>
      </c>
      <c r="K12476" s="83">
        <f>pro[[#This Row],[Profit]]/pro[[#This Row],[Revenue]]</f>
        <v>0.53932460495441858</v>
      </c>
      <c r="L12476" s="56">
        <f t="shared" si="194"/>
        <v>11</v>
      </c>
      <c r="M12476" s="82" t="str">
        <f>"Q"&amp;" "&amp;VLOOKUP(pro[[#This Row],[Period]],Mapping!A:B,2,0)</f>
        <v>Q 4</v>
      </c>
      <c r="N12476"/>
    </row>
    <row r="12477" spans="1:14" ht="14.25" x14ac:dyDescent="0.2">
      <c r="A12477" s="44" t="s">
        <v>34</v>
      </c>
      <c r="B12477" s="44" t="s">
        <v>35</v>
      </c>
      <c r="C12477" s="44" t="s">
        <v>57</v>
      </c>
      <c r="D12477" s="43">
        <v>149420.46699999998</v>
      </c>
      <c r="E12477" s="43">
        <v>-27326.193999999996</v>
      </c>
      <c r="F12477" s="45">
        <v>-83850</v>
      </c>
      <c r="G12477" s="45">
        <v>-64500</v>
      </c>
      <c r="H12477" s="45">
        <v>-63580</v>
      </c>
      <c r="I12477" s="55">
        <f>pro[[#This Row],[Admin expenses 3]]+pro[[#This Row],[Admin expenses 2]]+pro[[#This Row],[Admin expenses 1]]+pro[[#This Row],[COGS]]</f>
        <v>-239256.19399999999</v>
      </c>
      <c r="J12477" s="55">
        <f>pro[[#This Row],[Revenue]]+pro[[#This Row],[AdminExp]]</f>
        <v>-89835.727000000014</v>
      </c>
      <c r="K12477" s="83">
        <f>pro[[#This Row],[Profit]]/pro[[#This Row],[Revenue]]</f>
        <v>-0.60122772203623231</v>
      </c>
      <c r="L12477" s="56">
        <f t="shared" si="194"/>
        <v>11</v>
      </c>
      <c r="M12477" s="82" t="str">
        <f>"Q"&amp;" "&amp;VLOOKUP(pro[[#This Row],[Period]],Mapping!A:B,2,0)</f>
        <v>Q 4</v>
      </c>
      <c r="N12477"/>
    </row>
    <row r="12478" spans="1:14" ht="14.25" x14ac:dyDescent="0.2">
      <c r="A12478" s="44" t="s">
        <v>34</v>
      </c>
      <c r="B12478" s="44" t="s">
        <v>35</v>
      </c>
      <c r="C12478" s="44" t="s">
        <v>57</v>
      </c>
      <c r="D12478" s="43">
        <v>484287.35599999991</v>
      </c>
      <c r="E12478" s="43">
        <v>-87676.75</v>
      </c>
      <c r="F12478" s="45">
        <v>-91990</v>
      </c>
      <c r="G12478" s="45">
        <v>-25510</v>
      </c>
      <c r="H12478" s="45">
        <v>-19640</v>
      </c>
      <c r="I12478" s="55">
        <f>pro[[#This Row],[Admin expenses 3]]+pro[[#This Row],[Admin expenses 2]]+pro[[#This Row],[Admin expenses 1]]+pro[[#This Row],[COGS]]</f>
        <v>-224816.75</v>
      </c>
      <c r="J12478" s="55">
        <f>pro[[#This Row],[Revenue]]+pro[[#This Row],[AdminExp]]</f>
        <v>259470.60599999991</v>
      </c>
      <c r="K12478" s="83">
        <f>pro[[#This Row],[Profit]]/pro[[#This Row],[Revenue]]</f>
        <v>0.53577819611710031</v>
      </c>
      <c r="L12478" s="56">
        <f t="shared" si="194"/>
        <v>11</v>
      </c>
      <c r="M12478" s="82" t="str">
        <f>"Q"&amp;" "&amp;VLOOKUP(pro[[#This Row],[Period]],Mapping!A:B,2,0)</f>
        <v>Q 4</v>
      </c>
      <c r="N12478"/>
    </row>
    <row r="12479" spans="1:14" ht="14.25" x14ac:dyDescent="0.2">
      <c r="A12479" s="44" t="s">
        <v>34</v>
      </c>
      <c r="B12479" s="44" t="s">
        <v>35</v>
      </c>
      <c r="C12479" s="44" t="s">
        <v>57</v>
      </c>
      <c r="D12479" s="43">
        <v>3793594.693</v>
      </c>
      <c r="E12479" s="43">
        <v>-659904</v>
      </c>
      <c r="F12479" s="45">
        <v>-92350</v>
      </c>
      <c r="G12479" s="45">
        <v>-45920</v>
      </c>
      <c r="H12479" s="45">
        <v>-35820</v>
      </c>
      <c r="I12479" s="55">
        <f>pro[[#This Row],[Admin expenses 3]]+pro[[#This Row],[Admin expenses 2]]+pro[[#This Row],[Admin expenses 1]]+pro[[#This Row],[COGS]]</f>
        <v>-833994</v>
      </c>
      <c r="J12479" s="55">
        <f>pro[[#This Row],[Revenue]]+pro[[#This Row],[AdminExp]]</f>
        <v>2959600.693</v>
      </c>
      <c r="K12479" s="83">
        <f>pro[[#This Row],[Profit]]/pro[[#This Row],[Revenue]]</f>
        <v>0.78015732636412138</v>
      </c>
      <c r="L12479" s="56">
        <f t="shared" si="194"/>
        <v>11</v>
      </c>
      <c r="M12479" s="82" t="str">
        <f>"Q"&amp;" "&amp;VLOOKUP(pro[[#This Row],[Period]],Mapping!A:B,2,0)</f>
        <v>Q 4</v>
      </c>
      <c r="N12479"/>
    </row>
    <row r="12480" spans="1:14" ht="14.25" x14ac:dyDescent="0.2">
      <c r="A12480" s="44" t="s">
        <v>34</v>
      </c>
      <c r="B12480" s="44" t="s">
        <v>35</v>
      </c>
      <c r="C12480" s="44" t="s">
        <v>57</v>
      </c>
      <c r="D12480" s="43">
        <v>1718958.3389999999</v>
      </c>
      <c r="E12480" s="43">
        <v>-292069.95999999996</v>
      </c>
      <c r="F12480" s="45">
        <v>-104470</v>
      </c>
      <c r="G12480" s="45">
        <v>-18730</v>
      </c>
      <c r="H12480" s="45">
        <v>-38550</v>
      </c>
      <c r="I12480" s="55">
        <f>pro[[#This Row],[Admin expenses 3]]+pro[[#This Row],[Admin expenses 2]]+pro[[#This Row],[Admin expenses 1]]+pro[[#This Row],[COGS]]</f>
        <v>-453819.95999999996</v>
      </c>
      <c r="J12480" s="55">
        <f>pro[[#This Row],[Revenue]]+pro[[#This Row],[AdminExp]]</f>
        <v>1265138.379</v>
      </c>
      <c r="K12480" s="83">
        <f>pro[[#This Row],[Profit]]/pro[[#This Row],[Revenue]]</f>
        <v>0.73599129792522566</v>
      </c>
      <c r="L12480" s="56">
        <f t="shared" si="194"/>
        <v>11</v>
      </c>
      <c r="M12480" s="82" t="str">
        <f>"Q"&amp;" "&amp;VLOOKUP(pro[[#This Row],[Period]],Mapping!A:B,2,0)</f>
        <v>Q 4</v>
      </c>
      <c r="N12480"/>
    </row>
    <row r="12481" spans="1:14" ht="14.25" x14ac:dyDescent="0.2">
      <c r="A12481" s="44" t="s">
        <v>34</v>
      </c>
      <c r="B12481" s="44" t="s">
        <v>35</v>
      </c>
      <c r="C12481" s="44" t="s">
        <v>57</v>
      </c>
      <c r="D12481" s="43">
        <v>6622173.46</v>
      </c>
      <c r="E12481" s="43">
        <v>-895358.94699999993</v>
      </c>
      <c r="F12481" s="45">
        <v>-100520</v>
      </c>
      <c r="G12481" s="45">
        <v>-83950</v>
      </c>
      <c r="H12481" s="45">
        <v>-98020</v>
      </c>
      <c r="I12481" s="55">
        <f>pro[[#This Row],[Admin expenses 3]]+pro[[#This Row],[Admin expenses 2]]+pro[[#This Row],[Admin expenses 1]]+pro[[#This Row],[COGS]]</f>
        <v>-1177848.9469999999</v>
      </c>
      <c r="J12481" s="55">
        <f>pro[[#This Row],[Revenue]]+pro[[#This Row],[AdminExp]]</f>
        <v>5444324.5130000003</v>
      </c>
      <c r="K12481" s="83">
        <f>pro[[#This Row],[Profit]]/pro[[#This Row],[Revenue]]</f>
        <v>0.82213559428568639</v>
      </c>
      <c r="L12481" s="56">
        <f t="shared" si="194"/>
        <v>11</v>
      </c>
      <c r="M12481" s="82" t="str">
        <f>"Q"&amp;" "&amp;VLOOKUP(pro[[#This Row],[Period]],Mapping!A:B,2,0)</f>
        <v>Q 4</v>
      </c>
      <c r="N12481"/>
    </row>
    <row r="12482" spans="1:14" ht="14.25" x14ac:dyDescent="0.2">
      <c r="A12482" s="44" t="s">
        <v>34</v>
      </c>
      <c r="B12482" s="44" t="s">
        <v>35</v>
      </c>
      <c r="C12482" s="44" t="s">
        <v>57</v>
      </c>
      <c r="D12482" s="43">
        <v>3634335.6699999995</v>
      </c>
      <c r="E12482" s="43">
        <v>-40617.765999999996</v>
      </c>
      <c r="F12482" s="45">
        <v>-73480</v>
      </c>
      <c r="G12482" s="45">
        <v>-63700</v>
      </c>
      <c r="H12482" s="45">
        <v>-100090</v>
      </c>
      <c r="I12482" s="55">
        <f>pro[[#This Row],[Admin expenses 3]]+pro[[#This Row],[Admin expenses 2]]+pro[[#This Row],[Admin expenses 1]]+pro[[#This Row],[COGS]]</f>
        <v>-277887.766</v>
      </c>
      <c r="J12482" s="55">
        <f>pro[[#This Row],[Revenue]]+pro[[#This Row],[AdminExp]]</f>
        <v>3356447.9039999996</v>
      </c>
      <c r="K12482" s="83">
        <f>pro[[#This Row],[Profit]]/pro[[#This Row],[Revenue]]</f>
        <v>0.92353822232386151</v>
      </c>
      <c r="L12482" s="56">
        <f t="shared" ref="L12482:L12545" si="195">MONTH(DATEVALUE(A12482&amp;"1"))</f>
        <v>11</v>
      </c>
      <c r="M12482" s="82" t="str">
        <f>"Q"&amp;" "&amp;VLOOKUP(pro[[#This Row],[Period]],Mapping!A:B,2,0)</f>
        <v>Q 4</v>
      </c>
      <c r="N12482"/>
    </row>
    <row r="12483" spans="1:14" ht="14.25" x14ac:dyDescent="0.2">
      <c r="A12483" s="44" t="s">
        <v>34</v>
      </c>
      <c r="B12483" s="44" t="s">
        <v>35</v>
      </c>
      <c r="C12483" s="44" t="s">
        <v>57</v>
      </c>
      <c r="D12483" s="43">
        <v>368621.56799999997</v>
      </c>
      <c r="E12483" s="43">
        <v>-4856.25</v>
      </c>
      <c r="F12483" s="45">
        <v>-83940</v>
      </c>
      <c r="G12483" s="45">
        <v>-80210</v>
      </c>
      <c r="H12483" s="45">
        <v>-21920</v>
      </c>
      <c r="I12483" s="55">
        <f>pro[[#This Row],[Admin expenses 3]]+pro[[#This Row],[Admin expenses 2]]+pro[[#This Row],[Admin expenses 1]]+pro[[#This Row],[COGS]]</f>
        <v>-190926.25</v>
      </c>
      <c r="J12483" s="55">
        <f>pro[[#This Row],[Revenue]]+pro[[#This Row],[AdminExp]]</f>
        <v>177695.31799999997</v>
      </c>
      <c r="K12483" s="83">
        <f>pro[[#This Row],[Profit]]/pro[[#This Row],[Revenue]]</f>
        <v>0.48205350263172875</v>
      </c>
      <c r="L12483" s="56">
        <f t="shared" si="195"/>
        <v>11</v>
      </c>
      <c r="M12483" s="82" t="str">
        <f>"Q"&amp;" "&amp;VLOOKUP(pro[[#This Row],[Period]],Mapping!A:B,2,0)</f>
        <v>Q 4</v>
      </c>
      <c r="N12483"/>
    </row>
    <row r="12484" spans="1:14" ht="14.25" x14ac:dyDescent="0.2">
      <c r="A12484" s="44" t="s">
        <v>34</v>
      </c>
      <c r="B12484" s="44" t="s">
        <v>35</v>
      </c>
      <c r="C12484" s="44" t="s">
        <v>57</v>
      </c>
      <c r="D12484" s="43">
        <v>194138.448</v>
      </c>
      <c r="E12484" s="43">
        <v>-48831.524000000005</v>
      </c>
      <c r="F12484" s="45">
        <v>-82460</v>
      </c>
      <c r="G12484" s="45">
        <v>-50130</v>
      </c>
      <c r="H12484" s="45">
        <v>-88300</v>
      </c>
      <c r="I12484" s="55">
        <f>pro[[#This Row],[Admin expenses 3]]+pro[[#This Row],[Admin expenses 2]]+pro[[#This Row],[Admin expenses 1]]+pro[[#This Row],[COGS]]</f>
        <v>-269721.52399999998</v>
      </c>
      <c r="J12484" s="55">
        <f>pro[[#This Row],[Revenue]]+pro[[#This Row],[AdminExp]]</f>
        <v>-75583.075999999972</v>
      </c>
      <c r="K12484" s="83">
        <f>pro[[#This Row],[Profit]]/pro[[#This Row],[Revenue]]</f>
        <v>-0.38932564249200124</v>
      </c>
      <c r="L12484" s="56">
        <f t="shared" si="195"/>
        <v>11</v>
      </c>
      <c r="M12484" s="82" t="str">
        <f>"Q"&amp;" "&amp;VLOOKUP(pro[[#This Row],[Period]],Mapping!A:B,2,0)</f>
        <v>Q 4</v>
      </c>
      <c r="N12484"/>
    </row>
    <row r="12485" spans="1:14" ht="14.25" x14ac:dyDescent="0.2">
      <c r="A12485" s="44" t="s">
        <v>34</v>
      </c>
      <c r="B12485" s="44" t="s">
        <v>35</v>
      </c>
      <c r="C12485" s="44" t="s">
        <v>57</v>
      </c>
      <c r="D12485" s="43">
        <v>27878243.224999998</v>
      </c>
      <c r="E12485" s="43">
        <v>-2955106.4759999998</v>
      </c>
      <c r="F12485" s="45">
        <v>-82920</v>
      </c>
      <c r="G12485" s="45">
        <v>-85940</v>
      </c>
      <c r="H12485" s="45">
        <v>-19750</v>
      </c>
      <c r="I12485" s="55">
        <f>pro[[#This Row],[Admin expenses 3]]+pro[[#This Row],[Admin expenses 2]]+pro[[#This Row],[Admin expenses 1]]+pro[[#This Row],[COGS]]</f>
        <v>-3143716.4759999998</v>
      </c>
      <c r="J12485" s="55">
        <f>pro[[#This Row],[Revenue]]+pro[[#This Row],[AdminExp]]</f>
        <v>24734526.748999998</v>
      </c>
      <c r="K12485" s="83">
        <f>pro[[#This Row],[Profit]]/pro[[#This Row],[Revenue]]</f>
        <v>0.88723405378783515</v>
      </c>
      <c r="L12485" s="56">
        <f t="shared" si="195"/>
        <v>11</v>
      </c>
      <c r="M12485" s="82" t="str">
        <f>"Q"&amp;" "&amp;VLOOKUP(pro[[#This Row],[Period]],Mapping!A:B,2,0)</f>
        <v>Q 4</v>
      </c>
      <c r="N12485"/>
    </row>
    <row r="12486" spans="1:14" ht="14.25" x14ac:dyDescent="0.2">
      <c r="A12486" s="44" t="s">
        <v>34</v>
      </c>
      <c r="B12486" s="44" t="s">
        <v>35</v>
      </c>
      <c r="C12486" s="44" t="s">
        <v>57</v>
      </c>
      <c r="D12486" s="43">
        <v>3054519.111</v>
      </c>
      <c r="E12486" s="43">
        <v>-325947.80399999995</v>
      </c>
      <c r="F12486" s="45">
        <v>-25880</v>
      </c>
      <c r="G12486" s="45">
        <v>-13820</v>
      </c>
      <c r="H12486" s="45">
        <v>-68930</v>
      </c>
      <c r="I12486" s="55">
        <f>pro[[#This Row],[Admin expenses 3]]+pro[[#This Row],[Admin expenses 2]]+pro[[#This Row],[Admin expenses 1]]+pro[[#This Row],[COGS]]</f>
        <v>-434577.80399999995</v>
      </c>
      <c r="J12486" s="55">
        <f>pro[[#This Row],[Revenue]]+pro[[#This Row],[AdminExp]]</f>
        <v>2619941.307</v>
      </c>
      <c r="K12486" s="83">
        <f>pro[[#This Row],[Profit]]/pro[[#This Row],[Revenue]]</f>
        <v>0.85772627762092268</v>
      </c>
      <c r="L12486" s="56">
        <f t="shared" si="195"/>
        <v>11</v>
      </c>
      <c r="M12486" s="82" t="str">
        <f>"Q"&amp;" "&amp;VLOOKUP(pro[[#This Row],[Period]],Mapping!A:B,2,0)</f>
        <v>Q 4</v>
      </c>
      <c r="N12486"/>
    </row>
    <row r="12487" spans="1:14" ht="14.25" x14ac:dyDescent="0.2">
      <c r="A12487" s="44" t="s">
        <v>34</v>
      </c>
      <c r="B12487" s="44" t="s">
        <v>35</v>
      </c>
      <c r="C12487" s="44" t="s">
        <v>57</v>
      </c>
      <c r="D12487" s="43">
        <v>32846153.969999999</v>
      </c>
      <c r="E12487" s="43">
        <v>-1506280.3069999998</v>
      </c>
      <c r="F12487" s="45">
        <v>-22860</v>
      </c>
      <c r="G12487" s="45">
        <v>-82180</v>
      </c>
      <c r="H12487" s="45">
        <v>-70060</v>
      </c>
      <c r="I12487" s="55">
        <f>pro[[#This Row],[Admin expenses 3]]+pro[[#This Row],[Admin expenses 2]]+pro[[#This Row],[Admin expenses 1]]+pro[[#This Row],[COGS]]</f>
        <v>-1681380.3069999998</v>
      </c>
      <c r="J12487" s="55">
        <f>pro[[#This Row],[Revenue]]+pro[[#This Row],[AdminExp]]</f>
        <v>31164773.662999999</v>
      </c>
      <c r="K12487" s="83">
        <f>pro[[#This Row],[Profit]]/pro[[#This Row],[Revenue]]</f>
        <v>0.94881043581127678</v>
      </c>
      <c r="L12487" s="56">
        <f t="shared" si="195"/>
        <v>11</v>
      </c>
      <c r="M12487" s="82" t="str">
        <f>"Q"&amp;" "&amp;VLOOKUP(pro[[#This Row],[Period]],Mapping!A:B,2,0)</f>
        <v>Q 4</v>
      </c>
      <c r="N12487"/>
    </row>
    <row r="12488" spans="1:14" ht="14.25" x14ac:dyDescent="0.2">
      <c r="A12488" s="44" t="s">
        <v>34</v>
      </c>
      <c r="B12488" s="44" t="s">
        <v>35</v>
      </c>
      <c r="C12488" s="44" t="s">
        <v>57</v>
      </c>
      <c r="D12488" s="43">
        <v>5420339.4069999997</v>
      </c>
      <c r="E12488" s="43">
        <v>-249017.80399999997</v>
      </c>
      <c r="F12488" s="45">
        <v>-24070</v>
      </c>
      <c r="G12488" s="45">
        <v>-97590</v>
      </c>
      <c r="H12488" s="45">
        <v>-64260</v>
      </c>
      <c r="I12488" s="55">
        <f>pro[[#This Row],[Admin expenses 3]]+pro[[#This Row],[Admin expenses 2]]+pro[[#This Row],[Admin expenses 1]]+pro[[#This Row],[COGS]]</f>
        <v>-434937.804</v>
      </c>
      <c r="J12488" s="55">
        <f>pro[[#This Row],[Revenue]]+pro[[#This Row],[AdminExp]]</f>
        <v>4985401.6030000001</v>
      </c>
      <c r="K12488" s="83">
        <f>pro[[#This Row],[Profit]]/pro[[#This Row],[Revenue]]</f>
        <v>0.91975819753310895</v>
      </c>
      <c r="L12488" s="56">
        <f t="shared" si="195"/>
        <v>11</v>
      </c>
      <c r="M12488" s="82" t="str">
        <f>"Q"&amp;" "&amp;VLOOKUP(pro[[#This Row],[Period]],Mapping!A:B,2,0)</f>
        <v>Q 4</v>
      </c>
      <c r="N12488"/>
    </row>
    <row r="12489" spans="1:14" ht="14.25" x14ac:dyDescent="0.2">
      <c r="A12489" s="44" t="s">
        <v>34</v>
      </c>
      <c r="B12489" s="44" t="s">
        <v>35</v>
      </c>
      <c r="C12489" s="44" t="s">
        <v>57</v>
      </c>
      <c r="D12489" s="43">
        <v>27101410.895999998</v>
      </c>
      <c r="E12489" s="43">
        <v>-11255559.714</v>
      </c>
      <c r="F12489" s="45">
        <v>-28310</v>
      </c>
      <c r="G12489" s="45">
        <v>-63480</v>
      </c>
      <c r="H12489" s="45">
        <v>-40160</v>
      </c>
      <c r="I12489" s="55">
        <f>pro[[#This Row],[Admin expenses 3]]+pro[[#This Row],[Admin expenses 2]]+pro[[#This Row],[Admin expenses 1]]+pro[[#This Row],[COGS]]</f>
        <v>-11387509.714</v>
      </c>
      <c r="J12489" s="55">
        <f>pro[[#This Row],[Revenue]]+pro[[#This Row],[AdminExp]]</f>
        <v>15713901.181999998</v>
      </c>
      <c r="K12489" s="83">
        <f>pro[[#This Row],[Profit]]/pro[[#This Row],[Revenue]]</f>
        <v>0.57981856525112774</v>
      </c>
      <c r="L12489" s="56">
        <f t="shared" si="195"/>
        <v>11</v>
      </c>
      <c r="M12489" s="82" t="str">
        <f>"Q"&amp;" "&amp;VLOOKUP(pro[[#This Row],[Period]],Mapping!A:B,2,0)</f>
        <v>Q 4</v>
      </c>
      <c r="N12489"/>
    </row>
    <row r="12490" spans="1:14" ht="14.25" x14ac:dyDescent="0.2">
      <c r="A12490" s="44" t="s">
        <v>34</v>
      </c>
      <c r="B12490" s="44" t="s">
        <v>35</v>
      </c>
      <c r="C12490" s="44" t="s">
        <v>57</v>
      </c>
      <c r="D12490" s="43">
        <v>15784356.119000001</v>
      </c>
      <c r="E12490" s="43">
        <v>-13839433.530999998</v>
      </c>
      <c r="F12490" s="45">
        <v>-90810</v>
      </c>
      <c r="G12490" s="45">
        <v>-31810</v>
      </c>
      <c r="H12490" s="45">
        <v>-79460</v>
      </c>
      <c r="I12490" s="55">
        <f>pro[[#This Row],[Admin expenses 3]]+pro[[#This Row],[Admin expenses 2]]+pro[[#This Row],[Admin expenses 1]]+pro[[#This Row],[COGS]]</f>
        <v>-14041513.530999998</v>
      </c>
      <c r="J12490" s="55">
        <f>pro[[#This Row],[Revenue]]+pro[[#This Row],[AdminExp]]</f>
        <v>1742842.5880000032</v>
      </c>
      <c r="K12490" s="83">
        <f>pro[[#This Row],[Profit]]/pro[[#This Row],[Revenue]]</f>
        <v>0.11041581771600444</v>
      </c>
      <c r="L12490" s="56">
        <f t="shared" si="195"/>
        <v>11</v>
      </c>
      <c r="M12490" s="82" t="str">
        <f>"Q"&amp;" "&amp;VLOOKUP(pro[[#This Row],[Period]],Mapping!A:B,2,0)</f>
        <v>Q 4</v>
      </c>
      <c r="N12490"/>
    </row>
    <row r="12491" spans="1:14" ht="14.25" x14ac:dyDescent="0.2">
      <c r="A12491" s="44" t="s">
        <v>34</v>
      </c>
      <c r="B12491" s="44" t="s">
        <v>35</v>
      </c>
      <c r="C12491" s="44" t="s">
        <v>57</v>
      </c>
      <c r="D12491" s="43">
        <v>27186370.063999999</v>
      </c>
      <c r="E12491" s="43">
        <v>-6251817.3059999999</v>
      </c>
      <c r="F12491" s="45">
        <v>-53450</v>
      </c>
      <c r="G12491" s="45">
        <v>-82230</v>
      </c>
      <c r="H12491" s="45">
        <v>-17410</v>
      </c>
      <c r="I12491" s="55">
        <f>pro[[#This Row],[Admin expenses 3]]+pro[[#This Row],[Admin expenses 2]]+pro[[#This Row],[Admin expenses 1]]+pro[[#This Row],[COGS]]</f>
        <v>-6404907.3059999999</v>
      </c>
      <c r="J12491" s="55">
        <f>pro[[#This Row],[Revenue]]+pro[[#This Row],[AdminExp]]</f>
        <v>20781462.758000001</v>
      </c>
      <c r="K12491" s="83">
        <f>pro[[#This Row],[Profit]]/pro[[#This Row],[Revenue]]</f>
        <v>0.76440741110629806</v>
      </c>
      <c r="L12491" s="56">
        <f t="shared" si="195"/>
        <v>11</v>
      </c>
      <c r="M12491" s="82" t="str">
        <f>"Q"&amp;" "&amp;VLOOKUP(pro[[#This Row],[Period]],Mapping!A:B,2,0)</f>
        <v>Q 4</v>
      </c>
      <c r="N12491"/>
    </row>
    <row r="12492" spans="1:14" ht="14.25" x14ac:dyDescent="0.2">
      <c r="A12492" s="44" t="s">
        <v>34</v>
      </c>
      <c r="B12492" s="44" t="s">
        <v>35</v>
      </c>
      <c r="C12492" s="44" t="s">
        <v>57</v>
      </c>
      <c r="D12492" s="43">
        <v>602909.09</v>
      </c>
      <c r="E12492" s="43">
        <v>-586864.4879999999</v>
      </c>
      <c r="F12492" s="45">
        <v>-108310</v>
      </c>
      <c r="G12492" s="45">
        <v>-57760</v>
      </c>
      <c r="H12492" s="45">
        <v>-100330</v>
      </c>
      <c r="I12492" s="55">
        <f>pro[[#This Row],[Admin expenses 3]]+pro[[#This Row],[Admin expenses 2]]+pro[[#This Row],[Admin expenses 1]]+pro[[#This Row],[COGS]]</f>
        <v>-853264.4879999999</v>
      </c>
      <c r="J12492" s="55">
        <f>pro[[#This Row],[Revenue]]+pro[[#This Row],[AdminExp]]</f>
        <v>-250355.39799999993</v>
      </c>
      <c r="K12492" s="83">
        <f>pro[[#This Row],[Profit]]/pro[[#This Row],[Revenue]]</f>
        <v>-0.41524568488426661</v>
      </c>
      <c r="L12492" s="56">
        <f t="shared" si="195"/>
        <v>11</v>
      </c>
      <c r="M12492" s="82" t="str">
        <f>"Q"&amp;" "&amp;VLOOKUP(pro[[#This Row],[Period]],Mapping!A:B,2,0)</f>
        <v>Q 4</v>
      </c>
      <c r="N12492"/>
    </row>
    <row r="12493" spans="1:14" ht="14.25" x14ac:dyDescent="0.2">
      <c r="A12493" s="44" t="s">
        <v>45</v>
      </c>
      <c r="B12493" s="44" t="s">
        <v>25</v>
      </c>
      <c r="C12493" s="44" t="s">
        <v>57</v>
      </c>
      <c r="D12493" s="43">
        <v>1901422.5789999999</v>
      </c>
      <c r="E12493" s="43">
        <v>-230191.10099999997</v>
      </c>
      <c r="F12493" s="45">
        <v>-36790</v>
      </c>
      <c r="G12493" s="45">
        <v>-77010</v>
      </c>
      <c r="H12493" s="45">
        <v>-93090</v>
      </c>
      <c r="I12493" s="55">
        <f>pro[[#This Row],[Admin expenses 3]]+pro[[#This Row],[Admin expenses 2]]+pro[[#This Row],[Admin expenses 1]]+pro[[#This Row],[COGS]]</f>
        <v>-437081.10099999997</v>
      </c>
      <c r="J12493" s="55">
        <f>pro[[#This Row],[Revenue]]+pro[[#This Row],[AdminExp]]</f>
        <v>1464341.4779999999</v>
      </c>
      <c r="K12493" s="83">
        <f>pro[[#This Row],[Profit]]/pro[[#This Row],[Revenue]]</f>
        <v>0.77012942529068384</v>
      </c>
      <c r="L12493" s="56">
        <f t="shared" si="195"/>
        <v>12</v>
      </c>
      <c r="M12493" s="82" t="str">
        <f>"Q"&amp;" "&amp;VLOOKUP(pro[[#This Row],[Period]],Mapping!A:B,2,0)</f>
        <v>Q 4</v>
      </c>
      <c r="N12493"/>
    </row>
    <row r="12494" spans="1:14" ht="14.25" x14ac:dyDescent="0.2">
      <c r="A12494" s="44" t="s">
        <v>45</v>
      </c>
      <c r="B12494" s="44" t="s">
        <v>25</v>
      </c>
      <c r="C12494" s="44" t="s">
        <v>57</v>
      </c>
      <c r="D12494" s="43">
        <v>242395.90899999999</v>
      </c>
      <c r="E12494" s="43">
        <v>-182202.31399999998</v>
      </c>
      <c r="F12494" s="45">
        <v>-98080</v>
      </c>
      <c r="G12494" s="45">
        <v>-24470</v>
      </c>
      <c r="H12494" s="45">
        <v>-36420</v>
      </c>
      <c r="I12494" s="55">
        <f>pro[[#This Row],[Admin expenses 3]]+pro[[#This Row],[Admin expenses 2]]+pro[[#This Row],[Admin expenses 1]]+pro[[#This Row],[COGS]]</f>
        <v>-341172.31400000001</v>
      </c>
      <c r="J12494" s="55">
        <f>pro[[#This Row],[Revenue]]+pro[[#This Row],[AdminExp]]</f>
        <v>-98776.405000000028</v>
      </c>
      <c r="K12494" s="83">
        <f>pro[[#This Row],[Profit]]/pro[[#This Row],[Revenue]]</f>
        <v>-0.40750029737506849</v>
      </c>
      <c r="L12494" s="56">
        <f t="shared" si="195"/>
        <v>12</v>
      </c>
      <c r="M12494" s="82" t="str">
        <f>"Q"&amp;" "&amp;VLOOKUP(pro[[#This Row],[Period]],Mapping!A:B,2,0)</f>
        <v>Q 4</v>
      </c>
      <c r="N12494"/>
    </row>
    <row r="12495" spans="1:14" ht="14.25" x14ac:dyDescent="0.2">
      <c r="A12495" s="44" t="s">
        <v>45</v>
      </c>
      <c r="B12495" s="44" t="s">
        <v>25</v>
      </c>
      <c r="C12495" s="44" t="s">
        <v>57</v>
      </c>
      <c r="D12495" s="43">
        <v>571062.87699999998</v>
      </c>
      <c r="E12495" s="43">
        <v>-560208.76099999994</v>
      </c>
      <c r="F12495" s="45">
        <v>-21470</v>
      </c>
      <c r="G12495" s="45">
        <v>-63930</v>
      </c>
      <c r="H12495" s="45">
        <v>-67320</v>
      </c>
      <c r="I12495" s="55">
        <f>pro[[#This Row],[Admin expenses 3]]+pro[[#This Row],[Admin expenses 2]]+pro[[#This Row],[Admin expenses 1]]+pro[[#This Row],[COGS]]</f>
        <v>-712928.76099999994</v>
      </c>
      <c r="J12495" s="55">
        <f>pro[[#This Row],[Revenue]]+pro[[#This Row],[AdminExp]]</f>
        <v>-141865.88399999996</v>
      </c>
      <c r="K12495" s="83">
        <f>pro[[#This Row],[Profit]]/pro[[#This Row],[Revenue]]</f>
        <v>-0.24842427990639632</v>
      </c>
      <c r="L12495" s="56">
        <f t="shared" si="195"/>
        <v>12</v>
      </c>
      <c r="M12495" s="82" t="str">
        <f>"Q"&amp;" "&amp;VLOOKUP(pro[[#This Row],[Period]],Mapping!A:B,2,0)</f>
        <v>Q 4</v>
      </c>
      <c r="N12495"/>
    </row>
    <row r="12496" spans="1:14" ht="14.25" x14ac:dyDescent="0.2">
      <c r="A12496" s="44" t="s">
        <v>45</v>
      </c>
      <c r="B12496" s="44" t="s">
        <v>25</v>
      </c>
      <c r="C12496" s="44" t="s">
        <v>57</v>
      </c>
      <c r="D12496" s="43">
        <v>13983.193000000001</v>
      </c>
      <c r="E12496" s="43">
        <v>-9862.6009999999987</v>
      </c>
      <c r="F12496" s="45">
        <v>-86780</v>
      </c>
      <c r="G12496" s="45">
        <v>-70940</v>
      </c>
      <c r="H12496" s="45">
        <v>-31180</v>
      </c>
      <c r="I12496" s="55">
        <f>pro[[#This Row],[Admin expenses 3]]+pro[[#This Row],[Admin expenses 2]]+pro[[#This Row],[Admin expenses 1]]+pro[[#This Row],[COGS]]</f>
        <v>-198762.601</v>
      </c>
      <c r="J12496" s="55">
        <f>pro[[#This Row],[Revenue]]+pro[[#This Row],[AdminExp]]</f>
        <v>-184779.408</v>
      </c>
      <c r="K12496" s="83">
        <f>pro[[#This Row],[Profit]]/pro[[#This Row],[Revenue]]</f>
        <v>-13.214393021679667</v>
      </c>
      <c r="L12496" s="56">
        <f t="shared" si="195"/>
        <v>12</v>
      </c>
      <c r="M12496" s="82" t="str">
        <f>"Q"&amp;" "&amp;VLOOKUP(pro[[#This Row],[Period]],Mapping!A:B,2,0)</f>
        <v>Q 4</v>
      </c>
      <c r="N12496"/>
    </row>
    <row r="12497" spans="1:14" ht="14.25" x14ac:dyDescent="0.2">
      <c r="A12497" s="44" t="s">
        <v>45</v>
      </c>
      <c r="B12497" s="44" t="s">
        <v>25</v>
      </c>
      <c r="C12497" s="44" t="s">
        <v>58</v>
      </c>
      <c r="D12497" s="43">
        <v>-690.55</v>
      </c>
      <c r="E12497" s="43">
        <v>1888.8590000000002</v>
      </c>
      <c r="F12497" s="45">
        <v>-82830</v>
      </c>
      <c r="G12497" s="45">
        <v>-50980</v>
      </c>
      <c r="H12497" s="45">
        <v>-79320</v>
      </c>
      <c r="I12497" s="55">
        <f>pro[[#This Row],[Admin expenses 3]]+pro[[#This Row],[Admin expenses 2]]+pro[[#This Row],[Admin expenses 1]]+pro[[#This Row],[COGS]]</f>
        <v>-211241.141</v>
      </c>
      <c r="J12497" s="55">
        <f>pro[[#This Row],[Revenue]]+pro[[#This Row],[AdminExp]]</f>
        <v>-211931.69099999999</v>
      </c>
      <c r="K12497" s="83">
        <f>pro[[#This Row],[Profit]]/pro[[#This Row],[Revenue]]</f>
        <v>306.9027456375353</v>
      </c>
      <c r="L12497" s="56">
        <f t="shared" si="195"/>
        <v>12</v>
      </c>
      <c r="M12497" s="82" t="str">
        <f>"Q"&amp;" "&amp;VLOOKUP(pro[[#This Row],[Period]],Mapping!A:B,2,0)</f>
        <v>Q 4</v>
      </c>
      <c r="N12497"/>
    </row>
    <row r="12498" spans="1:14" ht="14.25" x14ac:dyDescent="0.2">
      <c r="A12498" s="44" t="s">
        <v>45</v>
      </c>
      <c r="B12498" s="44" t="s">
        <v>25</v>
      </c>
      <c r="C12498" s="44" t="s">
        <v>59</v>
      </c>
      <c r="D12498" s="43">
        <v>17640.875</v>
      </c>
      <c r="E12498" s="43">
        <v>-8900.3319999999985</v>
      </c>
      <c r="F12498" s="45">
        <v>-92690</v>
      </c>
      <c r="G12498" s="45">
        <v>-62550</v>
      </c>
      <c r="H12498" s="45">
        <v>-72720</v>
      </c>
      <c r="I12498" s="55">
        <f>pro[[#This Row],[Admin expenses 3]]+pro[[#This Row],[Admin expenses 2]]+pro[[#This Row],[Admin expenses 1]]+pro[[#This Row],[COGS]]</f>
        <v>-236860.33199999999</v>
      </c>
      <c r="J12498" s="55">
        <f>pro[[#This Row],[Revenue]]+pro[[#This Row],[AdminExp]]</f>
        <v>-219219.45699999999</v>
      </c>
      <c r="K12498" s="83">
        <f>pro[[#This Row],[Profit]]/pro[[#This Row],[Revenue]]</f>
        <v>-12.426790451153925</v>
      </c>
      <c r="L12498" s="56">
        <f t="shared" si="195"/>
        <v>12</v>
      </c>
      <c r="M12498" s="82" t="str">
        <f>"Q"&amp;" "&amp;VLOOKUP(pro[[#This Row],[Period]],Mapping!A:B,2,0)</f>
        <v>Q 4</v>
      </c>
      <c r="N12498"/>
    </row>
    <row r="12499" spans="1:14" ht="14.25" x14ac:dyDescent="0.2">
      <c r="A12499" s="44" t="s">
        <v>45</v>
      </c>
      <c r="B12499" s="44" t="s">
        <v>25</v>
      </c>
      <c r="C12499" s="44" t="s">
        <v>57</v>
      </c>
      <c r="D12499" s="43">
        <v>-5821.7039999999988</v>
      </c>
      <c r="E12499" s="43">
        <v>1003.0859999999999</v>
      </c>
      <c r="F12499" s="45">
        <v>-70640</v>
      </c>
      <c r="G12499" s="45">
        <v>-46020</v>
      </c>
      <c r="H12499" s="45">
        <v>-89430</v>
      </c>
      <c r="I12499" s="55">
        <f>pro[[#This Row],[Admin expenses 3]]+pro[[#This Row],[Admin expenses 2]]+pro[[#This Row],[Admin expenses 1]]+pro[[#This Row],[COGS]]</f>
        <v>-205086.91399999999</v>
      </c>
      <c r="J12499" s="55">
        <f>pro[[#This Row],[Revenue]]+pro[[#This Row],[AdminExp]]</f>
        <v>-210908.61799999999</v>
      </c>
      <c r="K12499" s="83">
        <f>pro[[#This Row],[Profit]]/pro[[#This Row],[Revenue]]</f>
        <v>36.2279872009982</v>
      </c>
      <c r="L12499" s="56">
        <f t="shared" si="195"/>
        <v>12</v>
      </c>
      <c r="M12499" s="82" t="str">
        <f>"Q"&amp;" "&amp;VLOOKUP(pro[[#This Row],[Period]],Mapping!A:B,2,0)</f>
        <v>Q 4</v>
      </c>
      <c r="N12499"/>
    </row>
    <row r="12500" spans="1:14" ht="14.25" x14ac:dyDescent="0.2">
      <c r="A12500" s="44" t="s">
        <v>45</v>
      </c>
      <c r="B12500" s="44" t="s">
        <v>25</v>
      </c>
      <c r="C12500" s="44" t="s">
        <v>57</v>
      </c>
      <c r="D12500" s="43">
        <v>29570.757999999998</v>
      </c>
      <c r="E12500" s="43">
        <v>-2402.4139999999998</v>
      </c>
      <c r="F12500" s="45">
        <v>-41660</v>
      </c>
      <c r="G12500" s="45">
        <v>-91050</v>
      </c>
      <c r="H12500" s="45">
        <v>-13850</v>
      </c>
      <c r="I12500" s="55">
        <f>pro[[#This Row],[Admin expenses 3]]+pro[[#This Row],[Admin expenses 2]]+pro[[#This Row],[Admin expenses 1]]+pro[[#This Row],[COGS]]</f>
        <v>-148962.41399999999</v>
      </c>
      <c r="J12500" s="55">
        <f>pro[[#This Row],[Revenue]]+pro[[#This Row],[AdminExp]]</f>
        <v>-119391.65599999999</v>
      </c>
      <c r="K12500" s="83">
        <f>pro[[#This Row],[Profit]]/pro[[#This Row],[Revenue]]</f>
        <v>-4.0374905506311336</v>
      </c>
      <c r="L12500" s="56">
        <f t="shared" si="195"/>
        <v>12</v>
      </c>
      <c r="M12500" s="82" t="str">
        <f>"Q"&amp;" "&amp;VLOOKUP(pro[[#This Row],[Period]],Mapping!A:B,2,0)</f>
        <v>Q 4</v>
      </c>
      <c r="N12500"/>
    </row>
    <row r="12501" spans="1:14" ht="14.25" x14ac:dyDescent="0.2">
      <c r="A12501" s="44" t="s">
        <v>45</v>
      </c>
      <c r="B12501" s="44" t="s">
        <v>25</v>
      </c>
      <c r="C12501" s="44" t="s">
        <v>57</v>
      </c>
      <c r="D12501" s="43">
        <v>160623.82</v>
      </c>
      <c r="E12501" s="43">
        <v>-206700.14399999997</v>
      </c>
      <c r="F12501" s="45">
        <v>-62690</v>
      </c>
      <c r="G12501" s="45">
        <v>-68490</v>
      </c>
      <c r="H12501" s="45">
        <v>-62530</v>
      </c>
      <c r="I12501" s="55">
        <f>pro[[#This Row],[Admin expenses 3]]+pro[[#This Row],[Admin expenses 2]]+pro[[#This Row],[Admin expenses 1]]+pro[[#This Row],[COGS]]</f>
        <v>-400410.14399999997</v>
      </c>
      <c r="J12501" s="55">
        <f>pro[[#This Row],[Revenue]]+pro[[#This Row],[AdminExp]]</f>
        <v>-239786.32399999996</v>
      </c>
      <c r="K12501" s="83">
        <f>pro[[#This Row],[Profit]]/pro[[#This Row],[Revenue]]</f>
        <v>-1.4928441124112224</v>
      </c>
      <c r="L12501" s="56">
        <f t="shared" si="195"/>
        <v>12</v>
      </c>
      <c r="M12501" s="82" t="str">
        <f>"Q"&amp;" "&amp;VLOOKUP(pro[[#This Row],[Period]],Mapping!A:B,2,0)</f>
        <v>Q 4</v>
      </c>
      <c r="N12501"/>
    </row>
    <row r="12502" spans="1:14" ht="14.25" x14ac:dyDescent="0.2">
      <c r="A12502" s="44" t="s">
        <v>45</v>
      </c>
      <c r="B12502" s="44" t="s">
        <v>25</v>
      </c>
      <c r="C12502" s="44" t="s">
        <v>57</v>
      </c>
      <c r="D12502" s="43">
        <v>161114.09999999998</v>
      </c>
      <c r="E12502" s="43">
        <v>-206734.35299999997</v>
      </c>
      <c r="F12502" s="45">
        <v>-55460</v>
      </c>
      <c r="G12502" s="45">
        <v>-60160</v>
      </c>
      <c r="H12502" s="45">
        <v>-79980</v>
      </c>
      <c r="I12502" s="55">
        <f>pro[[#This Row],[Admin expenses 3]]+pro[[#This Row],[Admin expenses 2]]+pro[[#This Row],[Admin expenses 1]]+pro[[#This Row],[COGS]]</f>
        <v>-402334.353</v>
      </c>
      <c r="J12502" s="55">
        <f>pro[[#This Row],[Revenue]]+pro[[#This Row],[AdminExp]]</f>
        <v>-241220.25300000003</v>
      </c>
      <c r="K12502" s="83">
        <f>pro[[#This Row],[Profit]]/pro[[#This Row],[Revenue]]</f>
        <v>-1.4972013808847273</v>
      </c>
      <c r="L12502" s="56">
        <f t="shared" si="195"/>
        <v>12</v>
      </c>
      <c r="M12502" s="82" t="str">
        <f>"Q"&amp;" "&amp;VLOOKUP(pro[[#This Row],[Period]],Mapping!A:B,2,0)</f>
        <v>Q 4</v>
      </c>
      <c r="N12502"/>
    </row>
    <row r="12503" spans="1:14" ht="14.25" x14ac:dyDescent="0.2">
      <c r="A12503" s="44" t="s">
        <v>45</v>
      </c>
      <c r="B12503" s="44" t="s">
        <v>25</v>
      </c>
      <c r="C12503" s="44" t="s">
        <v>57</v>
      </c>
      <c r="D12503" s="43">
        <v>161421.12</v>
      </c>
      <c r="E12503" s="43">
        <v>-206700.14399999997</v>
      </c>
      <c r="F12503" s="45">
        <v>-84560</v>
      </c>
      <c r="G12503" s="45">
        <v>-65440</v>
      </c>
      <c r="H12503" s="45">
        <v>-95080</v>
      </c>
      <c r="I12503" s="55">
        <f>pro[[#This Row],[Admin expenses 3]]+pro[[#This Row],[Admin expenses 2]]+pro[[#This Row],[Admin expenses 1]]+pro[[#This Row],[COGS]]</f>
        <v>-451780.14399999997</v>
      </c>
      <c r="J12503" s="55">
        <f>pro[[#This Row],[Revenue]]+pro[[#This Row],[AdminExp]]</f>
        <v>-290359.02399999998</v>
      </c>
      <c r="K12503" s="83">
        <f>pro[[#This Row],[Profit]]/pro[[#This Row],[Revenue]]</f>
        <v>-1.7987672492917903</v>
      </c>
      <c r="L12503" s="56">
        <f t="shared" si="195"/>
        <v>12</v>
      </c>
      <c r="M12503" s="82" t="str">
        <f>"Q"&amp;" "&amp;VLOOKUP(pro[[#This Row],[Period]],Mapping!A:B,2,0)</f>
        <v>Q 4</v>
      </c>
      <c r="N12503"/>
    </row>
    <row r="12504" spans="1:14" ht="14.25" x14ac:dyDescent="0.2">
      <c r="A12504" s="44" t="s">
        <v>45</v>
      </c>
      <c r="B12504" s="44" t="s">
        <v>25</v>
      </c>
      <c r="C12504" s="44" t="s">
        <v>58</v>
      </c>
      <c r="D12504" s="43">
        <v>158995.73199999999</v>
      </c>
      <c r="E12504" s="43">
        <v>-124975.41699999999</v>
      </c>
      <c r="F12504" s="45">
        <v>-78690</v>
      </c>
      <c r="G12504" s="45">
        <v>-12990</v>
      </c>
      <c r="H12504" s="45">
        <v>-76020</v>
      </c>
      <c r="I12504" s="55">
        <f>pro[[#This Row],[Admin expenses 3]]+pro[[#This Row],[Admin expenses 2]]+pro[[#This Row],[Admin expenses 1]]+pro[[#This Row],[COGS]]</f>
        <v>-292675.41700000002</v>
      </c>
      <c r="J12504" s="55">
        <f>pro[[#This Row],[Revenue]]+pro[[#This Row],[AdminExp]]</f>
        <v>-133679.68500000003</v>
      </c>
      <c r="K12504" s="83">
        <f>pro[[#This Row],[Profit]]/pro[[#This Row],[Revenue]]</f>
        <v>-0.84077530458490568</v>
      </c>
      <c r="L12504" s="56">
        <f t="shared" si="195"/>
        <v>12</v>
      </c>
      <c r="M12504" s="82" t="str">
        <f>"Q"&amp;" "&amp;VLOOKUP(pro[[#This Row],[Period]],Mapping!A:B,2,0)</f>
        <v>Q 4</v>
      </c>
      <c r="N12504"/>
    </row>
    <row r="12505" spans="1:14" ht="14.25" x14ac:dyDescent="0.2">
      <c r="A12505" s="44" t="s">
        <v>45</v>
      </c>
      <c r="B12505" s="44" t="s">
        <v>25</v>
      </c>
      <c r="C12505" s="44" t="s">
        <v>59</v>
      </c>
      <c r="D12505" s="43">
        <v>22520.693999999996</v>
      </c>
      <c r="E12505" s="43">
        <v>-35740.502</v>
      </c>
      <c r="F12505" s="45">
        <v>-68430</v>
      </c>
      <c r="G12505" s="45">
        <v>-70100</v>
      </c>
      <c r="H12505" s="45">
        <v>-52580</v>
      </c>
      <c r="I12505" s="55">
        <f>pro[[#This Row],[Admin expenses 3]]+pro[[#This Row],[Admin expenses 2]]+pro[[#This Row],[Admin expenses 1]]+pro[[#This Row],[COGS]]</f>
        <v>-226850.50200000001</v>
      </c>
      <c r="J12505" s="55">
        <f>pro[[#This Row],[Revenue]]+pro[[#This Row],[AdminExp]]</f>
        <v>-204329.80800000002</v>
      </c>
      <c r="K12505" s="83">
        <f>pro[[#This Row],[Profit]]/pro[[#This Row],[Revenue]]</f>
        <v>-9.07298007778979</v>
      </c>
      <c r="L12505" s="56">
        <f t="shared" si="195"/>
        <v>12</v>
      </c>
      <c r="M12505" s="82" t="str">
        <f>"Q"&amp;" "&amp;VLOOKUP(pro[[#This Row],[Period]],Mapping!A:B,2,0)</f>
        <v>Q 4</v>
      </c>
      <c r="N12505"/>
    </row>
    <row r="12506" spans="1:14" ht="14.25" x14ac:dyDescent="0.2">
      <c r="A12506" s="44" t="s">
        <v>45</v>
      </c>
      <c r="B12506" s="44" t="s">
        <v>25</v>
      </c>
      <c r="C12506" s="44" t="s">
        <v>57</v>
      </c>
      <c r="D12506" s="43">
        <v>42138.635000000002</v>
      </c>
      <c r="E12506" s="43">
        <v>-120204.70699999999</v>
      </c>
      <c r="F12506" s="45">
        <v>-93080</v>
      </c>
      <c r="G12506" s="45">
        <v>-91290</v>
      </c>
      <c r="H12506" s="45">
        <v>-37330</v>
      </c>
      <c r="I12506" s="55">
        <f>pro[[#This Row],[Admin expenses 3]]+pro[[#This Row],[Admin expenses 2]]+pro[[#This Row],[Admin expenses 1]]+pro[[#This Row],[COGS]]</f>
        <v>-341904.70699999999</v>
      </c>
      <c r="J12506" s="55">
        <f>pro[[#This Row],[Revenue]]+pro[[#This Row],[AdminExp]]</f>
        <v>-299766.07199999999</v>
      </c>
      <c r="K12506" s="83">
        <f>pro[[#This Row],[Profit]]/pro[[#This Row],[Revenue]]</f>
        <v>-7.1138059407951868</v>
      </c>
      <c r="L12506" s="56">
        <f t="shared" si="195"/>
        <v>12</v>
      </c>
      <c r="M12506" s="82" t="str">
        <f>"Q"&amp;" "&amp;VLOOKUP(pro[[#This Row],[Period]],Mapping!A:B,2,0)</f>
        <v>Q 4</v>
      </c>
      <c r="N12506"/>
    </row>
    <row r="12507" spans="1:14" ht="14.25" x14ac:dyDescent="0.2">
      <c r="A12507" s="44" t="s">
        <v>45</v>
      </c>
      <c r="B12507" s="44" t="s">
        <v>25</v>
      </c>
      <c r="C12507" s="44" t="s">
        <v>57</v>
      </c>
      <c r="D12507" s="43">
        <v>5151.5029999999997</v>
      </c>
      <c r="E12507" s="43">
        <v>-7069.125</v>
      </c>
      <c r="F12507" s="45">
        <v>-88590</v>
      </c>
      <c r="G12507" s="45">
        <v>-27160</v>
      </c>
      <c r="H12507" s="45">
        <v>-106930</v>
      </c>
      <c r="I12507" s="55">
        <f>pro[[#This Row],[Admin expenses 3]]+pro[[#This Row],[Admin expenses 2]]+pro[[#This Row],[Admin expenses 1]]+pro[[#This Row],[COGS]]</f>
        <v>-229749.125</v>
      </c>
      <c r="J12507" s="55">
        <f>pro[[#This Row],[Revenue]]+pro[[#This Row],[AdminExp]]</f>
        <v>-224597.622</v>
      </c>
      <c r="K12507" s="83">
        <f>pro[[#This Row],[Profit]]/pro[[#This Row],[Revenue]]</f>
        <v>-43.598464758731581</v>
      </c>
      <c r="L12507" s="56">
        <f t="shared" si="195"/>
        <v>12</v>
      </c>
      <c r="M12507" s="82" t="str">
        <f>"Q"&amp;" "&amp;VLOOKUP(pro[[#This Row],[Period]],Mapping!A:B,2,0)</f>
        <v>Q 4</v>
      </c>
      <c r="N12507"/>
    </row>
    <row r="12508" spans="1:14" ht="14.25" x14ac:dyDescent="0.2">
      <c r="A12508" s="44" t="s">
        <v>45</v>
      </c>
      <c r="B12508" s="44" t="s">
        <v>25</v>
      </c>
      <c r="C12508" s="44" t="s">
        <v>57</v>
      </c>
      <c r="D12508" s="43">
        <v>65343.921999999999</v>
      </c>
      <c r="E12508" s="43">
        <v>-89503.077999999994</v>
      </c>
      <c r="F12508" s="45">
        <v>-29340</v>
      </c>
      <c r="G12508" s="45">
        <v>-47340</v>
      </c>
      <c r="H12508" s="45">
        <v>-70730</v>
      </c>
      <c r="I12508" s="55">
        <f>pro[[#This Row],[Admin expenses 3]]+pro[[#This Row],[Admin expenses 2]]+pro[[#This Row],[Admin expenses 1]]+pro[[#This Row],[COGS]]</f>
        <v>-236913.07799999998</v>
      </c>
      <c r="J12508" s="55">
        <f>pro[[#This Row],[Revenue]]+pro[[#This Row],[AdminExp]]</f>
        <v>-171569.15599999999</v>
      </c>
      <c r="K12508" s="83">
        <f>pro[[#This Row],[Profit]]/pro[[#This Row],[Revenue]]</f>
        <v>-2.6256329701177101</v>
      </c>
      <c r="L12508" s="56">
        <f t="shared" si="195"/>
        <v>12</v>
      </c>
      <c r="M12508" s="82" t="str">
        <f>"Q"&amp;" "&amp;VLOOKUP(pro[[#This Row],[Period]],Mapping!A:B,2,0)</f>
        <v>Q 4</v>
      </c>
      <c r="N12508"/>
    </row>
    <row r="12509" spans="1:14" ht="14.25" x14ac:dyDescent="0.2">
      <c r="A12509" s="44" t="s">
        <v>45</v>
      </c>
      <c r="B12509" s="44" t="s">
        <v>25</v>
      </c>
      <c r="C12509" s="44" t="s">
        <v>58</v>
      </c>
      <c r="D12509" s="43">
        <v>34246.695</v>
      </c>
      <c r="E12509" s="43">
        <v>-67135.383000000002</v>
      </c>
      <c r="F12509" s="45">
        <v>-46970</v>
      </c>
      <c r="G12509" s="45">
        <v>-77750</v>
      </c>
      <c r="H12509" s="45">
        <v>-44680</v>
      </c>
      <c r="I12509" s="55">
        <f>pro[[#This Row],[Admin expenses 3]]+pro[[#This Row],[Admin expenses 2]]+pro[[#This Row],[Admin expenses 1]]+pro[[#This Row],[COGS]]</f>
        <v>-236535.383</v>
      </c>
      <c r="J12509" s="55">
        <f>pro[[#This Row],[Revenue]]+pro[[#This Row],[AdminExp]]</f>
        <v>-202288.68799999999</v>
      </c>
      <c r="K12509" s="83">
        <f>pro[[#This Row],[Profit]]/pro[[#This Row],[Revenue]]</f>
        <v>-5.9068090512091747</v>
      </c>
      <c r="L12509" s="56">
        <f t="shared" si="195"/>
        <v>12</v>
      </c>
      <c r="M12509" s="82" t="str">
        <f>"Q"&amp;" "&amp;VLOOKUP(pro[[#This Row],[Period]],Mapping!A:B,2,0)</f>
        <v>Q 4</v>
      </c>
      <c r="N12509"/>
    </row>
    <row r="12510" spans="1:14" ht="14.25" x14ac:dyDescent="0.2">
      <c r="A12510" s="44" t="s">
        <v>45</v>
      </c>
      <c r="B12510" s="44" t="s">
        <v>25</v>
      </c>
      <c r="C12510" s="44" t="s">
        <v>59</v>
      </c>
      <c r="D12510" s="43">
        <v>21121.456999999999</v>
      </c>
      <c r="E12510" s="43">
        <v>-14864.094000000001</v>
      </c>
      <c r="F12510" s="45">
        <v>-63060</v>
      </c>
      <c r="G12510" s="45">
        <v>-67600</v>
      </c>
      <c r="H12510" s="45">
        <v>-51270</v>
      </c>
      <c r="I12510" s="55">
        <f>pro[[#This Row],[Admin expenses 3]]+pro[[#This Row],[Admin expenses 2]]+pro[[#This Row],[Admin expenses 1]]+pro[[#This Row],[COGS]]</f>
        <v>-196794.09400000001</v>
      </c>
      <c r="J12510" s="55">
        <f>pro[[#This Row],[Revenue]]+pro[[#This Row],[AdminExp]]</f>
        <v>-175672.63700000002</v>
      </c>
      <c r="K12510" s="83">
        <f>pro[[#This Row],[Profit]]/pro[[#This Row],[Revenue]]</f>
        <v>-8.3172594106552413</v>
      </c>
      <c r="L12510" s="56">
        <f t="shared" si="195"/>
        <v>12</v>
      </c>
      <c r="M12510" s="82" t="str">
        <f>"Q"&amp;" "&amp;VLOOKUP(pro[[#This Row],[Period]],Mapping!A:B,2,0)</f>
        <v>Q 4</v>
      </c>
      <c r="N12510"/>
    </row>
    <row r="12511" spans="1:14" ht="14.25" x14ac:dyDescent="0.2">
      <c r="A12511" s="44" t="s">
        <v>45</v>
      </c>
      <c r="B12511" s="44" t="s">
        <v>25</v>
      </c>
      <c r="C12511" s="44" t="s">
        <v>57</v>
      </c>
      <c r="D12511" s="43">
        <v>117330.52099999999</v>
      </c>
      <c r="E12511" s="43">
        <v>-92149.210999999996</v>
      </c>
      <c r="F12511" s="45">
        <v>-30480</v>
      </c>
      <c r="G12511" s="45">
        <v>-15360</v>
      </c>
      <c r="H12511" s="45">
        <v>-58000</v>
      </c>
      <c r="I12511" s="55">
        <f>pro[[#This Row],[Admin expenses 3]]+pro[[#This Row],[Admin expenses 2]]+pro[[#This Row],[Admin expenses 1]]+pro[[#This Row],[COGS]]</f>
        <v>-195989.21100000001</v>
      </c>
      <c r="J12511" s="55">
        <f>pro[[#This Row],[Revenue]]+pro[[#This Row],[AdminExp]]</f>
        <v>-78658.690000000017</v>
      </c>
      <c r="K12511" s="83">
        <f>pro[[#This Row],[Profit]]/pro[[#This Row],[Revenue]]</f>
        <v>-0.67040263121306709</v>
      </c>
      <c r="L12511" s="56">
        <f t="shared" si="195"/>
        <v>12</v>
      </c>
      <c r="M12511" s="82" t="str">
        <f>"Q"&amp;" "&amp;VLOOKUP(pro[[#This Row],[Period]],Mapping!A:B,2,0)</f>
        <v>Q 4</v>
      </c>
      <c r="N12511"/>
    </row>
    <row r="12512" spans="1:14" ht="14.25" x14ac:dyDescent="0.2">
      <c r="A12512" s="44" t="s">
        <v>45</v>
      </c>
      <c r="B12512" s="44" t="s">
        <v>25</v>
      </c>
      <c r="C12512" s="44" t="s">
        <v>57</v>
      </c>
      <c r="D12512" s="43">
        <v>6092.17</v>
      </c>
      <c r="E12512" s="43">
        <v>-12302.737999999999</v>
      </c>
      <c r="F12512" s="45">
        <v>-80700</v>
      </c>
      <c r="G12512" s="45">
        <v>-20970</v>
      </c>
      <c r="H12512" s="45">
        <v>-19840</v>
      </c>
      <c r="I12512" s="55">
        <f>pro[[#This Row],[Admin expenses 3]]+pro[[#This Row],[Admin expenses 2]]+pro[[#This Row],[Admin expenses 1]]+pro[[#This Row],[COGS]]</f>
        <v>-133812.73800000001</v>
      </c>
      <c r="J12512" s="55">
        <f>pro[[#This Row],[Revenue]]+pro[[#This Row],[AdminExp]]</f>
        <v>-127720.56800000001</v>
      </c>
      <c r="K12512" s="83">
        <f>pro[[#This Row],[Profit]]/pro[[#This Row],[Revenue]]</f>
        <v>-20.964708470052546</v>
      </c>
      <c r="L12512" s="56">
        <f t="shared" si="195"/>
        <v>12</v>
      </c>
      <c r="M12512" s="82" t="str">
        <f>"Q"&amp;" "&amp;VLOOKUP(pro[[#This Row],[Period]],Mapping!A:B,2,0)</f>
        <v>Q 4</v>
      </c>
      <c r="N12512"/>
    </row>
    <row r="12513" spans="1:14" ht="14.25" x14ac:dyDescent="0.2">
      <c r="A12513" s="44" t="s">
        <v>45</v>
      </c>
      <c r="B12513" s="44" t="s">
        <v>25</v>
      </c>
      <c r="C12513" s="44" t="s">
        <v>58</v>
      </c>
      <c r="D12513" s="43">
        <v>20117.418999999998</v>
      </c>
      <c r="E12513" s="43">
        <v>-34686.798999999999</v>
      </c>
      <c r="F12513" s="45">
        <v>-55070</v>
      </c>
      <c r="G12513" s="45">
        <v>-69540</v>
      </c>
      <c r="H12513" s="45">
        <v>-94360</v>
      </c>
      <c r="I12513" s="55">
        <f>pro[[#This Row],[Admin expenses 3]]+pro[[#This Row],[Admin expenses 2]]+pro[[#This Row],[Admin expenses 1]]+pro[[#This Row],[COGS]]</f>
        <v>-253656.799</v>
      </c>
      <c r="J12513" s="55">
        <f>pro[[#This Row],[Revenue]]+pro[[#This Row],[AdminExp]]</f>
        <v>-233539.38</v>
      </c>
      <c r="K12513" s="83">
        <f>pro[[#This Row],[Profit]]/pro[[#This Row],[Revenue]]</f>
        <v>-11.608814232084146</v>
      </c>
      <c r="L12513" s="56">
        <f t="shared" si="195"/>
        <v>12</v>
      </c>
      <c r="M12513" s="82" t="str">
        <f>"Q"&amp;" "&amp;VLOOKUP(pro[[#This Row],[Period]],Mapping!A:B,2,0)</f>
        <v>Q 4</v>
      </c>
      <c r="N12513"/>
    </row>
    <row r="12514" spans="1:14" ht="14.25" x14ac:dyDescent="0.2">
      <c r="A12514" s="44" t="s">
        <v>45</v>
      </c>
      <c r="B12514" s="44" t="s">
        <v>25</v>
      </c>
      <c r="C12514" s="44" t="s">
        <v>59</v>
      </c>
      <c r="D12514" s="43">
        <v>24359.909</v>
      </c>
      <c r="E12514" s="43">
        <v>-2330.2999999999997</v>
      </c>
      <c r="F12514" s="45">
        <v>-64000</v>
      </c>
      <c r="G12514" s="45">
        <v>-36440</v>
      </c>
      <c r="H12514" s="45">
        <v>-86840</v>
      </c>
      <c r="I12514" s="55">
        <f>pro[[#This Row],[Admin expenses 3]]+pro[[#This Row],[Admin expenses 2]]+pro[[#This Row],[Admin expenses 1]]+pro[[#This Row],[COGS]]</f>
        <v>-189610.3</v>
      </c>
      <c r="J12514" s="55">
        <f>pro[[#This Row],[Revenue]]+pro[[#This Row],[AdminExp]]</f>
        <v>-165250.391</v>
      </c>
      <c r="K12514" s="83">
        <f>pro[[#This Row],[Profit]]/pro[[#This Row],[Revenue]]</f>
        <v>-6.7837031328811612</v>
      </c>
      <c r="L12514" s="56">
        <f t="shared" si="195"/>
        <v>12</v>
      </c>
      <c r="M12514" s="82" t="str">
        <f>"Q"&amp;" "&amp;VLOOKUP(pro[[#This Row],[Period]],Mapping!A:B,2,0)</f>
        <v>Q 4</v>
      </c>
      <c r="N12514"/>
    </row>
    <row r="12515" spans="1:14" ht="14.25" x14ac:dyDescent="0.2">
      <c r="A12515" s="44" t="s">
        <v>45</v>
      </c>
      <c r="B12515" s="44" t="s">
        <v>25</v>
      </c>
      <c r="C12515" s="44" t="s">
        <v>57</v>
      </c>
      <c r="D12515" s="43">
        <v>39551.106</v>
      </c>
      <c r="E12515" s="43">
        <v>-23615.620000000003</v>
      </c>
      <c r="F12515" s="45">
        <v>-22190</v>
      </c>
      <c r="G12515" s="45">
        <v>-89120</v>
      </c>
      <c r="H12515" s="45">
        <v>-58060</v>
      </c>
      <c r="I12515" s="55">
        <f>pro[[#This Row],[Admin expenses 3]]+pro[[#This Row],[Admin expenses 2]]+pro[[#This Row],[Admin expenses 1]]+pro[[#This Row],[COGS]]</f>
        <v>-192985.62</v>
      </c>
      <c r="J12515" s="55">
        <f>pro[[#This Row],[Revenue]]+pro[[#This Row],[AdminExp]]</f>
        <v>-153434.514</v>
      </c>
      <c r="K12515" s="83">
        <f>pro[[#This Row],[Profit]]/pro[[#This Row],[Revenue]]</f>
        <v>-3.8793988213629222</v>
      </c>
      <c r="L12515" s="56">
        <f t="shared" si="195"/>
        <v>12</v>
      </c>
      <c r="M12515" s="82" t="str">
        <f>"Q"&amp;" "&amp;VLOOKUP(pro[[#This Row],[Period]],Mapping!A:B,2,0)</f>
        <v>Q 4</v>
      </c>
      <c r="N12515"/>
    </row>
    <row r="12516" spans="1:14" ht="14.25" x14ac:dyDescent="0.2">
      <c r="A12516" s="44" t="s">
        <v>45</v>
      </c>
      <c r="B12516" s="44" t="s">
        <v>25</v>
      </c>
      <c r="C12516" s="44" t="s">
        <v>57</v>
      </c>
      <c r="D12516" s="43">
        <v>74269.887999999992</v>
      </c>
      <c r="E12516" s="43">
        <v>-50516.220999999998</v>
      </c>
      <c r="F12516" s="45">
        <v>-16020</v>
      </c>
      <c r="G12516" s="45">
        <v>-87120</v>
      </c>
      <c r="H12516" s="45">
        <v>-52120</v>
      </c>
      <c r="I12516" s="55">
        <f>pro[[#This Row],[Admin expenses 3]]+pro[[#This Row],[Admin expenses 2]]+pro[[#This Row],[Admin expenses 1]]+pro[[#This Row],[COGS]]</f>
        <v>-205776.22099999999</v>
      </c>
      <c r="J12516" s="55">
        <f>pro[[#This Row],[Revenue]]+pro[[#This Row],[AdminExp]]</f>
        <v>-131506.33299999998</v>
      </c>
      <c r="K12516" s="83">
        <f>pro[[#This Row],[Profit]]/pro[[#This Row],[Revenue]]</f>
        <v>-1.7706547908083556</v>
      </c>
      <c r="L12516" s="56">
        <f t="shared" si="195"/>
        <v>12</v>
      </c>
      <c r="M12516" s="82" t="str">
        <f>"Q"&amp;" "&amp;VLOOKUP(pro[[#This Row],[Period]],Mapping!A:B,2,0)</f>
        <v>Q 4</v>
      </c>
      <c r="N12516"/>
    </row>
    <row r="12517" spans="1:14" ht="14.25" x14ac:dyDescent="0.2">
      <c r="A12517" s="44" t="s">
        <v>45</v>
      </c>
      <c r="B12517" s="44" t="s">
        <v>25</v>
      </c>
      <c r="C12517" s="44" t="s">
        <v>57</v>
      </c>
      <c r="D12517" s="43">
        <v>49484.294999999998</v>
      </c>
      <c r="E12517" s="43">
        <v>-85577.625</v>
      </c>
      <c r="F12517" s="45">
        <v>-64040</v>
      </c>
      <c r="G12517" s="45">
        <v>-29960</v>
      </c>
      <c r="H12517" s="45">
        <v>-88480</v>
      </c>
      <c r="I12517" s="55">
        <f>pro[[#This Row],[Admin expenses 3]]+pro[[#This Row],[Admin expenses 2]]+pro[[#This Row],[Admin expenses 1]]+pro[[#This Row],[COGS]]</f>
        <v>-268057.625</v>
      </c>
      <c r="J12517" s="55">
        <f>pro[[#This Row],[Revenue]]+pro[[#This Row],[AdminExp]]</f>
        <v>-218573.33000000002</v>
      </c>
      <c r="K12517" s="83">
        <f>pro[[#This Row],[Profit]]/pro[[#This Row],[Revenue]]</f>
        <v>-4.4170242296065858</v>
      </c>
      <c r="L12517" s="56">
        <f t="shared" si="195"/>
        <v>12</v>
      </c>
      <c r="M12517" s="82" t="str">
        <f>"Q"&amp;" "&amp;VLOOKUP(pro[[#This Row],[Period]],Mapping!A:B,2,0)</f>
        <v>Q 4</v>
      </c>
      <c r="N12517"/>
    </row>
    <row r="12518" spans="1:14" ht="14.25" x14ac:dyDescent="0.2">
      <c r="A12518" s="44" t="s">
        <v>45</v>
      </c>
      <c r="B12518" s="44" t="s">
        <v>25</v>
      </c>
      <c r="C12518" s="44" t="s">
        <v>58</v>
      </c>
      <c r="D12518" s="43">
        <v>52559.212999999996</v>
      </c>
      <c r="E12518" s="43">
        <v>-84954.960999999996</v>
      </c>
      <c r="F12518" s="45">
        <v>-82520</v>
      </c>
      <c r="G12518" s="45">
        <v>-53470</v>
      </c>
      <c r="H12518" s="45">
        <v>-31950</v>
      </c>
      <c r="I12518" s="55">
        <f>pro[[#This Row],[Admin expenses 3]]+pro[[#This Row],[Admin expenses 2]]+pro[[#This Row],[Admin expenses 1]]+pro[[#This Row],[COGS]]</f>
        <v>-252894.96100000001</v>
      </c>
      <c r="J12518" s="55">
        <f>pro[[#This Row],[Revenue]]+pro[[#This Row],[AdminExp]]</f>
        <v>-200335.74800000002</v>
      </c>
      <c r="K12518" s="83">
        <f>pro[[#This Row],[Profit]]/pro[[#This Row],[Revenue]]</f>
        <v>-3.8116200103681162</v>
      </c>
      <c r="L12518" s="56">
        <f t="shared" si="195"/>
        <v>12</v>
      </c>
      <c r="M12518" s="82" t="str">
        <f>"Q"&amp;" "&amp;VLOOKUP(pro[[#This Row],[Period]],Mapping!A:B,2,0)</f>
        <v>Q 4</v>
      </c>
      <c r="N12518"/>
    </row>
    <row r="12519" spans="1:14" ht="14.25" x14ac:dyDescent="0.2">
      <c r="A12519" s="44" t="s">
        <v>45</v>
      </c>
      <c r="B12519" s="44" t="s">
        <v>25</v>
      </c>
      <c r="C12519" s="44" t="s">
        <v>59</v>
      </c>
      <c r="D12519" s="43">
        <v>104286.95899999999</v>
      </c>
      <c r="E12519" s="43">
        <v>-132109.93599999999</v>
      </c>
      <c r="F12519" s="45">
        <v>-81350</v>
      </c>
      <c r="G12519" s="45">
        <v>-24570</v>
      </c>
      <c r="H12519" s="45">
        <v>-66270</v>
      </c>
      <c r="I12519" s="55">
        <f>pro[[#This Row],[Admin expenses 3]]+pro[[#This Row],[Admin expenses 2]]+pro[[#This Row],[Admin expenses 1]]+pro[[#This Row],[COGS]]</f>
        <v>-304299.93599999999</v>
      </c>
      <c r="J12519" s="55">
        <f>pro[[#This Row],[Revenue]]+pro[[#This Row],[AdminExp]]</f>
        <v>-200012.97700000001</v>
      </c>
      <c r="K12519" s="83">
        <f>pro[[#This Row],[Profit]]/pro[[#This Row],[Revenue]]</f>
        <v>-1.9179097647290688</v>
      </c>
      <c r="L12519" s="56">
        <f t="shared" si="195"/>
        <v>12</v>
      </c>
      <c r="M12519" s="82" t="str">
        <f>"Q"&amp;" "&amp;VLOOKUP(pro[[#This Row],[Period]],Mapping!A:B,2,0)</f>
        <v>Q 4</v>
      </c>
      <c r="N12519"/>
    </row>
    <row r="12520" spans="1:14" ht="14.25" x14ac:dyDescent="0.2">
      <c r="A12520" s="44" t="s">
        <v>45</v>
      </c>
      <c r="B12520" s="44" t="s">
        <v>25</v>
      </c>
      <c r="C12520" s="44" t="s">
        <v>60</v>
      </c>
      <c r="D12520" s="43">
        <v>64714.061999999998</v>
      </c>
      <c r="E12520" s="43">
        <v>-30590.573999999997</v>
      </c>
      <c r="F12520" s="45">
        <v>-26160</v>
      </c>
      <c r="G12520" s="45">
        <v>-34500</v>
      </c>
      <c r="H12520" s="45">
        <v>-45310</v>
      </c>
      <c r="I12520" s="55">
        <f>pro[[#This Row],[Admin expenses 3]]+pro[[#This Row],[Admin expenses 2]]+pro[[#This Row],[Admin expenses 1]]+pro[[#This Row],[COGS]]</f>
        <v>-136560.57399999999</v>
      </c>
      <c r="J12520" s="55">
        <f>pro[[#This Row],[Revenue]]+pro[[#This Row],[AdminExp]]</f>
        <v>-71846.511999999988</v>
      </c>
      <c r="K12520" s="83">
        <f>pro[[#This Row],[Profit]]/pro[[#This Row],[Revenue]]</f>
        <v>-1.1102148401687408</v>
      </c>
      <c r="L12520" s="56">
        <f t="shared" si="195"/>
        <v>12</v>
      </c>
      <c r="M12520" s="82" t="str">
        <f>"Q"&amp;" "&amp;VLOOKUP(pro[[#This Row],[Period]],Mapping!A:B,2,0)</f>
        <v>Q 4</v>
      </c>
      <c r="N12520"/>
    </row>
    <row r="12521" spans="1:14" ht="14.25" x14ac:dyDescent="0.2">
      <c r="A12521" s="44" t="s">
        <v>45</v>
      </c>
      <c r="B12521" s="44" t="s">
        <v>25</v>
      </c>
      <c r="C12521" s="44" t="s">
        <v>57</v>
      </c>
      <c r="D12521" s="43">
        <v>149622.97699999998</v>
      </c>
      <c r="E12521" s="43">
        <v>-52874.541999999994</v>
      </c>
      <c r="F12521" s="45">
        <v>-44290</v>
      </c>
      <c r="G12521" s="45">
        <v>-32120</v>
      </c>
      <c r="H12521" s="45">
        <v>-51060</v>
      </c>
      <c r="I12521" s="55">
        <f>pro[[#This Row],[Admin expenses 3]]+pro[[#This Row],[Admin expenses 2]]+pro[[#This Row],[Admin expenses 1]]+pro[[#This Row],[COGS]]</f>
        <v>-180344.54199999999</v>
      </c>
      <c r="J12521" s="55">
        <f>pro[[#This Row],[Revenue]]+pro[[#This Row],[AdminExp]]</f>
        <v>-30721.565000000002</v>
      </c>
      <c r="K12521" s="83">
        <f>pro[[#This Row],[Profit]]/pro[[#This Row],[Revenue]]</f>
        <v>-0.20532651880065189</v>
      </c>
      <c r="L12521" s="56">
        <f t="shared" si="195"/>
        <v>12</v>
      </c>
      <c r="M12521" s="82" t="str">
        <f>"Q"&amp;" "&amp;VLOOKUP(pro[[#This Row],[Period]],Mapping!A:B,2,0)</f>
        <v>Q 4</v>
      </c>
      <c r="N12521"/>
    </row>
    <row r="12522" spans="1:14" ht="14.25" x14ac:dyDescent="0.2">
      <c r="A12522" s="44" t="s">
        <v>45</v>
      </c>
      <c r="B12522" s="44" t="s">
        <v>25</v>
      </c>
      <c r="C12522" s="44" t="s">
        <v>58</v>
      </c>
      <c r="D12522" s="43">
        <v>100145.92699999998</v>
      </c>
      <c r="E12522" s="43">
        <v>-160011.83800000002</v>
      </c>
      <c r="F12522" s="45">
        <v>-20830</v>
      </c>
      <c r="G12522" s="45">
        <v>-99520</v>
      </c>
      <c r="H12522" s="45">
        <v>-35350</v>
      </c>
      <c r="I12522" s="55">
        <f>pro[[#This Row],[Admin expenses 3]]+pro[[#This Row],[Admin expenses 2]]+pro[[#This Row],[Admin expenses 1]]+pro[[#This Row],[COGS]]</f>
        <v>-315711.83799999999</v>
      </c>
      <c r="J12522" s="55">
        <f>pro[[#This Row],[Revenue]]+pro[[#This Row],[AdminExp]]</f>
        <v>-215565.91100000002</v>
      </c>
      <c r="K12522" s="83">
        <f>pro[[#This Row],[Profit]]/pro[[#This Row],[Revenue]]</f>
        <v>-2.1525180050507702</v>
      </c>
      <c r="L12522" s="56">
        <f t="shared" si="195"/>
        <v>12</v>
      </c>
      <c r="M12522" s="82" t="str">
        <f>"Q"&amp;" "&amp;VLOOKUP(pro[[#This Row],[Period]],Mapping!A:B,2,0)</f>
        <v>Q 4</v>
      </c>
      <c r="N12522"/>
    </row>
    <row r="12523" spans="1:14" ht="14.25" x14ac:dyDescent="0.2">
      <c r="A12523" s="44" t="s">
        <v>45</v>
      </c>
      <c r="B12523" s="44" t="s">
        <v>25</v>
      </c>
      <c r="C12523" s="44" t="s">
        <v>59</v>
      </c>
      <c r="D12523" s="43">
        <v>3759.5809999999997</v>
      </c>
      <c r="E12523" s="43">
        <v>-7233.6809999999996</v>
      </c>
      <c r="F12523" s="45">
        <v>-21060</v>
      </c>
      <c r="G12523" s="45">
        <v>-49420</v>
      </c>
      <c r="H12523" s="45">
        <v>-18800</v>
      </c>
      <c r="I12523" s="55">
        <f>pro[[#This Row],[Admin expenses 3]]+pro[[#This Row],[Admin expenses 2]]+pro[[#This Row],[Admin expenses 1]]+pro[[#This Row],[COGS]]</f>
        <v>-96513.680999999997</v>
      </c>
      <c r="J12523" s="55">
        <f>pro[[#This Row],[Revenue]]+pro[[#This Row],[AdminExp]]</f>
        <v>-92754.099999999991</v>
      </c>
      <c r="K12523" s="83">
        <f>pro[[#This Row],[Profit]]/pro[[#This Row],[Revenue]]</f>
        <v>-24.671392902560154</v>
      </c>
      <c r="L12523" s="56">
        <f t="shared" si="195"/>
        <v>12</v>
      </c>
      <c r="M12523" s="82" t="str">
        <f>"Q"&amp;" "&amp;VLOOKUP(pro[[#This Row],[Period]],Mapping!A:B,2,0)</f>
        <v>Q 4</v>
      </c>
      <c r="N12523"/>
    </row>
    <row r="12524" spans="1:14" ht="14.25" x14ac:dyDescent="0.2">
      <c r="A12524" s="44" t="s">
        <v>45</v>
      </c>
      <c r="B12524" s="44" t="s">
        <v>25</v>
      </c>
      <c r="C12524" s="44" t="s">
        <v>60</v>
      </c>
      <c r="D12524" s="43">
        <v>5095.8179999999993</v>
      </c>
      <c r="E12524" s="43">
        <v>-9949.6460000000006</v>
      </c>
      <c r="F12524" s="45">
        <v>-45530</v>
      </c>
      <c r="G12524" s="45">
        <v>-49160</v>
      </c>
      <c r="H12524" s="45">
        <v>-16470</v>
      </c>
      <c r="I12524" s="55">
        <f>pro[[#This Row],[Admin expenses 3]]+pro[[#This Row],[Admin expenses 2]]+pro[[#This Row],[Admin expenses 1]]+pro[[#This Row],[COGS]]</f>
        <v>-121109.64600000001</v>
      </c>
      <c r="J12524" s="55">
        <f>pro[[#This Row],[Revenue]]+pro[[#This Row],[AdminExp]]</f>
        <v>-116013.82800000001</v>
      </c>
      <c r="K12524" s="83">
        <f>pro[[#This Row],[Profit]]/pro[[#This Row],[Revenue]]</f>
        <v>-22.766477923662112</v>
      </c>
      <c r="L12524" s="56">
        <f t="shared" si="195"/>
        <v>12</v>
      </c>
      <c r="M12524" s="82" t="str">
        <f>"Q"&amp;" "&amp;VLOOKUP(pro[[#This Row],[Period]],Mapping!A:B,2,0)</f>
        <v>Q 4</v>
      </c>
      <c r="N12524"/>
    </row>
    <row r="12525" spans="1:14" ht="14.25" x14ac:dyDescent="0.2">
      <c r="A12525" s="44" t="s">
        <v>45</v>
      </c>
      <c r="B12525" s="44" t="s">
        <v>25</v>
      </c>
      <c r="C12525" s="44" t="s">
        <v>57</v>
      </c>
      <c r="D12525" s="43">
        <v>40482.616999999998</v>
      </c>
      <c r="E12525" s="43">
        <v>-62464.058999999994</v>
      </c>
      <c r="F12525" s="45">
        <v>-52200</v>
      </c>
      <c r="G12525" s="45">
        <v>-85160</v>
      </c>
      <c r="H12525" s="45">
        <v>-18400</v>
      </c>
      <c r="I12525" s="55">
        <f>pro[[#This Row],[Admin expenses 3]]+pro[[#This Row],[Admin expenses 2]]+pro[[#This Row],[Admin expenses 1]]+pro[[#This Row],[COGS]]</f>
        <v>-218224.05900000001</v>
      </c>
      <c r="J12525" s="55">
        <f>pro[[#This Row],[Revenue]]+pro[[#This Row],[AdminExp]]</f>
        <v>-177741.44200000001</v>
      </c>
      <c r="K12525" s="83">
        <f>pro[[#This Row],[Profit]]/pro[[#This Row],[Revenue]]</f>
        <v>-4.3905620528435705</v>
      </c>
      <c r="L12525" s="56">
        <f t="shared" si="195"/>
        <v>12</v>
      </c>
      <c r="M12525" s="82" t="str">
        <f>"Q"&amp;" "&amp;VLOOKUP(pro[[#This Row],[Period]],Mapping!A:B,2,0)</f>
        <v>Q 4</v>
      </c>
      <c r="N12525"/>
    </row>
    <row r="12526" spans="1:14" ht="14.25" x14ac:dyDescent="0.2">
      <c r="A12526" s="44" t="s">
        <v>45</v>
      </c>
      <c r="B12526" s="44" t="s">
        <v>25</v>
      </c>
      <c r="C12526" s="44" t="s">
        <v>58</v>
      </c>
      <c r="D12526" s="43">
        <v>115495.97499999999</v>
      </c>
      <c r="E12526" s="43">
        <v>-104166.19499999999</v>
      </c>
      <c r="F12526" s="45">
        <v>-15550</v>
      </c>
      <c r="G12526" s="45">
        <v>-48860</v>
      </c>
      <c r="H12526" s="45">
        <v>-47770</v>
      </c>
      <c r="I12526" s="55">
        <f>pro[[#This Row],[Admin expenses 3]]+pro[[#This Row],[Admin expenses 2]]+pro[[#This Row],[Admin expenses 1]]+pro[[#This Row],[COGS]]</f>
        <v>-216346.19500000001</v>
      </c>
      <c r="J12526" s="55">
        <f>pro[[#This Row],[Revenue]]+pro[[#This Row],[AdminExp]]</f>
        <v>-100850.22000000002</v>
      </c>
      <c r="K12526" s="83">
        <f>pro[[#This Row],[Profit]]/pro[[#This Row],[Revenue]]</f>
        <v>-0.87319250735794063</v>
      </c>
      <c r="L12526" s="56">
        <f t="shared" si="195"/>
        <v>12</v>
      </c>
      <c r="M12526" s="82" t="str">
        <f>"Q"&amp;" "&amp;VLOOKUP(pro[[#This Row],[Period]],Mapping!A:B,2,0)</f>
        <v>Q 4</v>
      </c>
      <c r="N12526"/>
    </row>
    <row r="12527" spans="1:14" ht="14.25" x14ac:dyDescent="0.2">
      <c r="A12527" s="44" t="s">
        <v>45</v>
      </c>
      <c r="B12527" s="44" t="s">
        <v>25</v>
      </c>
      <c r="C12527" s="44" t="s">
        <v>59</v>
      </c>
      <c r="D12527" s="43">
        <v>2368105.04</v>
      </c>
      <c r="E12527" s="43">
        <v>-266010.08699999994</v>
      </c>
      <c r="F12527" s="45">
        <v>-37570</v>
      </c>
      <c r="G12527" s="45">
        <v>-49880</v>
      </c>
      <c r="H12527" s="45">
        <v>-22360</v>
      </c>
      <c r="I12527" s="55">
        <f>pro[[#This Row],[Admin expenses 3]]+pro[[#This Row],[Admin expenses 2]]+pro[[#This Row],[Admin expenses 1]]+pro[[#This Row],[COGS]]</f>
        <v>-375820.08699999994</v>
      </c>
      <c r="J12527" s="55">
        <f>pro[[#This Row],[Revenue]]+pro[[#This Row],[AdminExp]]</f>
        <v>1992284.9530000002</v>
      </c>
      <c r="K12527" s="83">
        <f>pro[[#This Row],[Profit]]/pro[[#This Row],[Revenue]]</f>
        <v>0.84129923265565965</v>
      </c>
      <c r="L12527" s="56">
        <f t="shared" si="195"/>
        <v>12</v>
      </c>
      <c r="M12527" s="82" t="str">
        <f>"Q"&amp;" "&amp;VLOOKUP(pro[[#This Row],[Period]],Mapping!A:B,2,0)</f>
        <v>Q 4</v>
      </c>
      <c r="N12527"/>
    </row>
    <row r="12528" spans="1:14" ht="14.25" x14ac:dyDescent="0.2">
      <c r="A12528" s="44" t="s">
        <v>45</v>
      </c>
      <c r="B12528" s="44" t="s">
        <v>25</v>
      </c>
      <c r="C12528" s="44" t="s">
        <v>60</v>
      </c>
      <c r="D12528" s="43">
        <v>195300.12599999999</v>
      </c>
      <c r="E12528" s="43">
        <v>-10595.34</v>
      </c>
      <c r="F12528" s="45">
        <v>-98650</v>
      </c>
      <c r="G12528" s="45">
        <v>-77480</v>
      </c>
      <c r="H12528" s="45">
        <v>-95960</v>
      </c>
      <c r="I12528" s="55">
        <f>pro[[#This Row],[Admin expenses 3]]+pro[[#This Row],[Admin expenses 2]]+pro[[#This Row],[Admin expenses 1]]+pro[[#This Row],[COGS]]</f>
        <v>-282685.34000000003</v>
      </c>
      <c r="J12528" s="55">
        <f>pro[[#This Row],[Revenue]]+pro[[#This Row],[AdminExp]]</f>
        <v>-87385.214000000036</v>
      </c>
      <c r="K12528" s="83">
        <f>pro[[#This Row],[Profit]]/pro[[#This Row],[Revenue]]</f>
        <v>-0.44744064322825905</v>
      </c>
      <c r="L12528" s="56">
        <f t="shared" si="195"/>
        <v>12</v>
      </c>
      <c r="M12528" s="82" t="str">
        <f>"Q"&amp;" "&amp;VLOOKUP(pro[[#This Row],[Period]],Mapping!A:B,2,0)</f>
        <v>Q 4</v>
      </c>
      <c r="N12528"/>
    </row>
    <row r="12529" spans="1:14" ht="14.25" x14ac:dyDescent="0.2">
      <c r="A12529" s="44" t="s">
        <v>45</v>
      </c>
      <c r="B12529" s="44" t="s">
        <v>25</v>
      </c>
      <c r="C12529" s="44" t="s">
        <v>57</v>
      </c>
      <c r="D12529" s="43">
        <v>404331.49400000001</v>
      </c>
      <c r="E12529" s="43">
        <v>-38829.084000000003</v>
      </c>
      <c r="F12529" s="45">
        <v>-82770</v>
      </c>
      <c r="G12529" s="45">
        <v>-88430</v>
      </c>
      <c r="H12529" s="45">
        <v>-49270</v>
      </c>
      <c r="I12529" s="55">
        <f>pro[[#This Row],[Admin expenses 3]]+pro[[#This Row],[Admin expenses 2]]+pro[[#This Row],[Admin expenses 1]]+pro[[#This Row],[COGS]]</f>
        <v>-259299.084</v>
      </c>
      <c r="J12529" s="55">
        <f>pro[[#This Row],[Revenue]]+pro[[#This Row],[AdminExp]]</f>
        <v>145032.41</v>
      </c>
      <c r="K12529" s="83">
        <f>pro[[#This Row],[Profit]]/pro[[#This Row],[Revenue]]</f>
        <v>0.35869679248878894</v>
      </c>
      <c r="L12529" s="56">
        <f t="shared" si="195"/>
        <v>12</v>
      </c>
      <c r="M12529" s="82" t="str">
        <f>"Q"&amp;" "&amp;VLOOKUP(pro[[#This Row],[Period]],Mapping!A:B,2,0)</f>
        <v>Q 4</v>
      </c>
      <c r="N12529"/>
    </row>
    <row r="12530" spans="1:14" ht="14.25" x14ac:dyDescent="0.2">
      <c r="A12530" s="44" t="s">
        <v>45</v>
      </c>
      <c r="B12530" s="44" t="s">
        <v>25</v>
      </c>
      <c r="C12530" s="44" t="s">
        <v>58</v>
      </c>
      <c r="D12530" s="43">
        <v>254505.66399999999</v>
      </c>
      <c r="E12530" s="43">
        <v>-85578.618999999992</v>
      </c>
      <c r="F12530" s="45">
        <v>-53620</v>
      </c>
      <c r="G12530" s="45">
        <v>-101390</v>
      </c>
      <c r="H12530" s="45">
        <v>-54190</v>
      </c>
      <c r="I12530" s="55">
        <f>pro[[#This Row],[Admin expenses 3]]+pro[[#This Row],[Admin expenses 2]]+pro[[#This Row],[Admin expenses 1]]+pro[[#This Row],[COGS]]</f>
        <v>-294778.61900000001</v>
      </c>
      <c r="J12530" s="55">
        <f>pro[[#This Row],[Revenue]]+pro[[#This Row],[AdminExp]]</f>
        <v>-40272.955000000016</v>
      </c>
      <c r="K12530" s="83">
        <f>pro[[#This Row],[Profit]]/pro[[#This Row],[Revenue]]</f>
        <v>-0.15823991642087784</v>
      </c>
      <c r="L12530" s="56">
        <f t="shared" si="195"/>
        <v>12</v>
      </c>
      <c r="M12530" s="82" t="str">
        <f>"Q"&amp;" "&amp;VLOOKUP(pro[[#This Row],[Period]],Mapping!A:B,2,0)</f>
        <v>Q 4</v>
      </c>
      <c r="N12530"/>
    </row>
    <row r="12531" spans="1:14" ht="14.25" x14ac:dyDescent="0.2">
      <c r="A12531" s="44" t="s">
        <v>45</v>
      </c>
      <c r="B12531" s="44" t="s">
        <v>25</v>
      </c>
      <c r="C12531" s="44" t="s">
        <v>59</v>
      </c>
      <c r="D12531" s="43">
        <v>232781.26899999997</v>
      </c>
      <c r="E12531" s="43">
        <v>-33992.35</v>
      </c>
      <c r="F12531" s="45">
        <v>-72590</v>
      </c>
      <c r="G12531" s="45">
        <v>-94950</v>
      </c>
      <c r="H12531" s="45">
        <v>-70300</v>
      </c>
      <c r="I12531" s="55">
        <f>pro[[#This Row],[Admin expenses 3]]+pro[[#This Row],[Admin expenses 2]]+pro[[#This Row],[Admin expenses 1]]+pro[[#This Row],[COGS]]</f>
        <v>-271832.34999999998</v>
      </c>
      <c r="J12531" s="55">
        <f>pro[[#This Row],[Revenue]]+pro[[#This Row],[AdminExp]]</f>
        <v>-39051.081000000006</v>
      </c>
      <c r="K12531" s="83">
        <f>pro[[#This Row],[Profit]]/pro[[#This Row],[Revenue]]</f>
        <v>-0.16775869109984107</v>
      </c>
      <c r="L12531" s="56">
        <f t="shared" si="195"/>
        <v>12</v>
      </c>
      <c r="M12531" s="82" t="str">
        <f>"Q"&amp;" "&amp;VLOOKUP(pro[[#This Row],[Period]],Mapping!A:B,2,0)</f>
        <v>Q 4</v>
      </c>
      <c r="N12531"/>
    </row>
    <row r="12532" spans="1:14" ht="14.25" x14ac:dyDescent="0.2">
      <c r="A12532" s="44" t="s">
        <v>45</v>
      </c>
      <c r="B12532" s="44" t="s">
        <v>25</v>
      </c>
      <c r="C12532" s="44" t="s">
        <v>60</v>
      </c>
      <c r="D12532" s="43">
        <v>100229.55599999998</v>
      </c>
      <c r="E12532" s="43">
        <v>-23369.422999999999</v>
      </c>
      <c r="F12532" s="45">
        <v>-28450</v>
      </c>
      <c r="G12532" s="45">
        <v>-90890</v>
      </c>
      <c r="H12532" s="45">
        <v>-47780</v>
      </c>
      <c r="I12532" s="55">
        <f>pro[[#This Row],[Admin expenses 3]]+pro[[#This Row],[Admin expenses 2]]+pro[[#This Row],[Admin expenses 1]]+pro[[#This Row],[COGS]]</f>
        <v>-190489.42300000001</v>
      </c>
      <c r="J12532" s="55">
        <f>pro[[#This Row],[Revenue]]+pro[[#This Row],[AdminExp]]</f>
        <v>-90259.867000000027</v>
      </c>
      <c r="K12532" s="83">
        <f>pro[[#This Row],[Profit]]/pro[[#This Row],[Revenue]]</f>
        <v>-0.90053144603374324</v>
      </c>
      <c r="L12532" s="56">
        <f t="shared" si="195"/>
        <v>12</v>
      </c>
      <c r="M12532" s="82" t="str">
        <f>"Q"&amp;" "&amp;VLOOKUP(pro[[#This Row],[Period]],Mapping!A:B,2,0)</f>
        <v>Q 4</v>
      </c>
      <c r="N12532"/>
    </row>
    <row r="12533" spans="1:14" ht="14.25" x14ac:dyDescent="0.2">
      <c r="A12533" s="44" t="s">
        <v>45</v>
      </c>
      <c r="B12533" s="44" t="s">
        <v>25</v>
      </c>
      <c r="C12533" s="44" t="s">
        <v>57</v>
      </c>
      <c r="D12533" s="43">
        <v>1349345.9069999999</v>
      </c>
      <c r="E12533" s="43">
        <v>-169332.25399999996</v>
      </c>
      <c r="F12533" s="45">
        <v>-40780</v>
      </c>
      <c r="G12533" s="45">
        <v>-29370</v>
      </c>
      <c r="H12533" s="45">
        <v>-86210</v>
      </c>
      <c r="I12533" s="55">
        <f>pro[[#This Row],[Admin expenses 3]]+pro[[#This Row],[Admin expenses 2]]+pro[[#This Row],[Admin expenses 1]]+pro[[#This Row],[COGS]]</f>
        <v>-325692.25399999996</v>
      </c>
      <c r="J12533" s="55">
        <f>pro[[#This Row],[Revenue]]+pro[[#This Row],[AdminExp]]</f>
        <v>1023653.6529999999</v>
      </c>
      <c r="K12533" s="83">
        <f>pro[[#This Row],[Profit]]/pro[[#This Row],[Revenue]]</f>
        <v>0.75862953130816446</v>
      </c>
      <c r="L12533" s="56">
        <f t="shared" si="195"/>
        <v>12</v>
      </c>
      <c r="M12533" s="82" t="str">
        <f>"Q"&amp;" "&amp;VLOOKUP(pro[[#This Row],[Period]],Mapping!A:B,2,0)</f>
        <v>Q 4</v>
      </c>
      <c r="N12533"/>
    </row>
    <row r="12534" spans="1:14" ht="14.25" x14ac:dyDescent="0.2">
      <c r="A12534" s="44" t="s">
        <v>45</v>
      </c>
      <c r="B12534" s="44" t="s">
        <v>25</v>
      </c>
      <c r="C12534" s="44" t="s">
        <v>57</v>
      </c>
      <c r="D12534" s="43">
        <v>7970.7669999999989</v>
      </c>
      <c r="E12534" s="43">
        <v>-6147.0919999999996</v>
      </c>
      <c r="F12534" s="45">
        <v>-43880</v>
      </c>
      <c r="G12534" s="45">
        <v>-98470</v>
      </c>
      <c r="H12534" s="45">
        <v>-81350</v>
      </c>
      <c r="I12534" s="55">
        <f>pro[[#This Row],[Admin expenses 3]]+pro[[#This Row],[Admin expenses 2]]+pro[[#This Row],[Admin expenses 1]]+pro[[#This Row],[COGS]]</f>
        <v>-229847.092</v>
      </c>
      <c r="J12534" s="55">
        <f>pro[[#This Row],[Revenue]]+pro[[#This Row],[AdminExp]]</f>
        <v>-221876.32500000001</v>
      </c>
      <c r="K12534" s="83">
        <f>pro[[#This Row],[Profit]]/pro[[#This Row],[Revenue]]</f>
        <v>-27.83625779049871</v>
      </c>
      <c r="L12534" s="56">
        <f t="shared" si="195"/>
        <v>12</v>
      </c>
      <c r="M12534" s="82" t="str">
        <f>"Q"&amp;" "&amp;VLOOKUP(pro[[#This Row],[Period]],Mapping!A:B,2,0)</f>
        <v>Q 4</v>
      </c>
      <c r="N12534"/>
    </row>
    <row r="12535" spans="1:14" ht="14.25" x14ac:dyDescent="0.2">
      <c r="A12535" s="44" t="s">
        <v>45</v>
      </c>
      <c r="B12535" s="44" t="s">
        <v>25</v>
      </c>
      <c r="C12535" s="44" t="s">
        <v>58</v>
      </c>
      <c r="D12535" s="43">
        <v>454423.641</v>
      </c>
      <c r="E12535" s="43">
        <v>-197195.55799999999</v>
      </c>
      <c r="F12535" s="45">
        <v>-75100</v>
      </c>
      <c r="G12535" s="45">
        <v>-88340</v>
      </c>
      <c r="H12535" s="45">
        <v>-103720</v>
      </c>
      <c r="I12535" s="55">
        <f>pro[[#This Row],[Admin expenses 3]]+pro[[#This Row],[Admin expenses 2]]+pro[[#This Row],[Admin expenses 1]]+pro[[#This Row],[COGS]]</f>
        <v>-464355.55799999996</v>
      </c>
      <c r="J12535" s="55">
        <f>pro[[#This Row],[Revenue]]+pro[[#This Row],[AdminExp]]</f>
        <v>-9931.9169999999576</v>
      </c>
      <c r="K12535" s="83">
        <f>pro[[#This Row],[Profit]]/pro[[#This Row],[Revenue]]</f>
        <v>-2.1856074605062101E-2</v>
      </c>
      <c r="L12535" s="56">
        <f t="shared" si="195"/>
        <v>12</v>
      </c>
      <c r="M12535" s="82" t="str">
        <f>"Q"&amp;" "&amp;VLOOKUP(pro[[#This Row],[Period]],Mapping!A:B,2,0)</f>
        <v>Q 4</v>
      </c>
      <c r="N12535"/>
    </row>
    <row r="12536" spans="1:14" ht="14.25" x14ac:dyDescent="0.2">
      <c r="A12536" s="44" t="s">
        <v>45</v>
      </c>
      <c r="B12536" s="44" t="s">
        <v>13</v>
      </c>
      <c r="C12536" s="44" t="s">
        <v>59</v>
      </c>
      <c r="D12536" s="43">
        <v>14210.825999999999</v>
      </c>
      <c r="E12536" s="43">
        <v>-30069.192999999996</v>
      </c>
      <c r="F12536" s="45">
        <v>-27800</v>
      </c>
      <c r="G12536" s="45">
        <v>-38350</v>
      </c>
      <c r="H12536" s="45">
        <v>-50710</v>
      </c>
      <c r="I12536" s="55">
        <f>pro[[#This Row],[Admin expenses 3]]+pro[[#This Row],[Admin expenses 2]]+pro[[#This Row],[Admin expenses 1]]+pro[[#This Row],[COGS]]</f>
        <v>-146929.193</v>
      </c>
      <c r="J12536" s="55">
        <f>pro[[#This Row],[Revenue]]+pro[[#This Row],[AdminExp]]</f>
        <v>-132718.367</v>
      </c>
      <c r="K12536" s="83">
        <f>pro[[#This Row],[Profit]]/pro[[#This Row],[Revenue]]</f>
        <v>-9.3392436864683308</v>
      </c>
      <c r="L12536" s="56">
        <f t="shared" si="195"/>
        <v>12</v>
      </c>
      <c r="M12536" s="82" t="str">
        <f>"Q"&amp;" "&amp;VLOOKUP(pro[[#This Row],[Period]],Mapping!A:B,2,0)</f>
        <v>Q 4</v>
      </c>
      <c r="N12536"/>
    </row>
    <row r="12537" spans="1:14" ht="14.25" x14ac:dyDescent="0.2">
      <c r="A12537" s="44" t="s">
        <v>45</v>
      </c>
      <c r="B12537" s="44" t="s">
        <v>13</v>
      </c>
      <c r="C12537" s="44" t="s">
        <v>57</v>
      </c>
      <c r="D12537" s="43">
        <v>503101.50099999999</v>
      </c>
      <c r="E12537" s="43">
        <v>-102936.274</v>
      </c>
      <c r="F12537" s="45">
        <v>-84240</v>
      </c>
      <c r="G12537" s="45">
        <v>-60350</v>
      </c>
      <c r="H12537" s="45">
        <v>-101940</v>
      </c>
      <c r="I12537" s="55">
        <f>pro[[#This Row],[Admin expenses 3]]+pro[[#This Row],[Admin expenses 2]]+pro[[#This Row],[Admin expenses 1]]+pro[[#This Row],[COGS]]</f>
        <v>-349466.27399999998</v>
      </c>
      <c r="J12537" s="55">
        <f>pro[[#This Row],[Revenue]]+pro[[#This Row],[AdminExp]]</f>
        <v>153635.22700000001</v>
      </c>
      <c r="K12537" s="83">
        <f>pro[[#This Row],[Profit]]/pro[[#This Row],[Revenue]]</f>
        <v>0.30537620479092947</v>
      </c>
      <c r="L12537" s="56">
        <f t="shared" si="195"/>
        <v>12</v>
      </c>
      <c r="M12537" s="82" t="str">
        <f>"Q"&amp;" "&amp;VLOOKUP(pro[[#This Row],[Period]],Mapping!A:B,2,0)</f>
        <v>Q 4</v>
      </c>
      <c r="N12537"/>
    </row>
    <row r="12538" spans="1:14" ht="14.25" x14ac:dyDescent="0.2">
      <c r="A12538" s="44" t="s">
        <v>45</v>
      </c>
      <c r="B12538" s="44" t="s">
        <v>13</v>
      </c>
      <c r="C12538" s="44" t="s">
        <v>58</v>
      </c>
      <c r="D12538" s="43">
        <v>860711.53699999989</v>
      </c>
      <c r="E12538" s="43">
        <v>-994346.80099999986</v>
      </c>
      <c r="F12538" s="45">
        <v>-52580</v>
      </c>
      <c r="G12538" s="45">
        <v>-13700</v>
      </c>
      <c r="H12538" s="45">
        <v>-87060</v>
      </c>
      <c r="I12538" s="55">
        <f>pro[[#This Row],[Admin expenses 3]]+pro[[#This Row],[Admin expenses 2]]+pro[[#This Row],[Admin expenses 1]]+pro[[#This Row],[COGS]]</f>
        <v>-1147686.801</v>
      </c>
      <c r="J12538" s="55">
        <f>pro[[#This Row],[Revenue]]+pro[[#This Row],[AdminExp]]</f>
        <v>-286975.26400000008</v>
      </c>
      <c r="K12538" s="83">
        <f>pro[[#This Row],[Profit]]/pro[[#This Row],[Revenue]]</f>
        <v>-0.33341630925530408</v>
      </c>
      <c r="L12538" s="56">
        <f t="shared" si="195"/>
        <v>12</v>
      </c>
      <c r="M12538" s="82" t="str">
        <f>"Q"&amp;" "&amp;VLOOKUP(pro[[#This Row],[Period]],Mapping!A:B,2,0)</f>
        <v>Q 4</v>
      </c>
      <c r="N12538"/>
    </row>
    <row r="12539" spans="1:14" ht="14.25" x14ac:dyDescent="0.2">
      <c r="A12539" s="44" t="s">
        <v>45</v>
      </c>
      <c r="B12539" s="44" t="s">
        <v>13</v>
      </c>
      <c r="C12539" s="44" t="s">
        <v>59</v>
      </c>
      <c r="D12539" s="43">
        <v>1050294.1679999998</v>
      </c>
      <c r="E12539" s="43">
        <v>-983107.08999999985</v>
      </c>
      <c r="F12539" s="45">
        <v>-64390</v>
      </c>
      <c r="G12539" s="45">
        <v>-58780</v>
      </c>
      <c r="H12539" s="45">
        <v>-15630</v>
      </c>
      <c r="I12539" s="55">
        <f>pro[[#This Row],[Admin expenses 3]]+pro[[#This Row],[Admin expenses 2]]+pro[[#This Row],[Admin expenses 1]]+pro[[#This Row],[COGS]]</f>
        <v>-1121907.0899999999</v>
      </c>
      <c r="J12539" s="55">
        <f>pro[[#This Row],[Revenue]]+pro[[#This Row],[AdminExp]]</f>
        <v>-71612.92200000002</v>
      </c>
      <c r="K12539" s="83">
        <f>pro[[#This Row],[Profit]]/pro[[#This Row],[Revenue]]</f>
        <v>-6.8183680517209189E-2</v>
      </c>
      <c r="L12539" s="56">
        <f t="shared" si="195"/>
        <v>12</v>
      </c>
      <c r="M12539" s="82" t="str">
        <f>"Q"&amp;" "&amp;VLOOKUP(pro[[#This Row],[Period]],Mapping!A:B,2,0)</f>
        <v>Q 4</v>
      </c>
      <c r="N12539"/>
    </row>
    <row r="12540" spans="1:14" ht="14.25" x14ac:dyDescent="0.2">
      <c r="A12540" s="44" t="s">
        <v>45</v>
      </c>
      <c r="B12540" s="44" t="s">
        <v>13</v>
      </c>
      <c r="C12540" s="44" t="s">
        <v>57</v>
      </c>
      <c r="D12540" s="43">
        <v>584638.03999999992</v>
      </c>
      <c r="E12540" s="43">
        <v>-50800.645000000004</v>
      </c>
      <c r="F12540" s="45">
        <v>-39790</v>
      </c>
      <c r="G12540" s="45">
        <v>-43040</v>
      </c>
      <c r="H12540" s="45">
        <v>-31300</v>
      </c>
      <c r="I12540" s="55">
        <f>pro[[#This Row],[Admin expenses 3]]+pro[[#This Row],[Admin expenses 2]]+pro[[#This Row],[Admin expenses 1]]+pro[[#This Row],[COGS]]</f>
        <v>-164930.64500000002</v>
      </c>
      <c r="J12540" s="55">
        <f>pro[[#This Row],[Revenue]]+pro[[#This Row],[AdminExp]]</f>
        <v>419707.3949999999</v>
      </c>
      <c r="K12540" s="83">
        <f>pro[[#This Row],[Profit]]/pro[[#This Row],[Revenue]]</f>
        <v>0.71789272384670688</v>
      </c>
      <c r="L12540" s="56">
        <f t="shared" si="195"/>
        <v>12</v>
      </c>
      <c r="M12540" s="82" t="str">
        <f>"Q"&amp;" "&amp;VLOOKUP(pro[[#This Row],[Period]],Mapping!A:B,2,0)</f>
        <v>Q 4</v>
      </c>
      <c r="N12540"/>
    </row>
    <row r="12541" spans="1:14" ht="14.25" x14ac:dyDescent="0.2">
      <c r="A12541" s="44" t="s">
        <v>45</v>
      </c>
      <c r="B12541" s="44" t="s">
        <v>13</v>
      </c>
      <c r="C12541" s="44" t="s">
        <v>58</v>
      </c>
      <c r="D12541" s="43">
        <v>275697.14899999998</v>
      </c>
      <c r="E12541" s="43">
        <v>-157129.65099999998</v>
      </c>
      <c r="F12541" s="45">
        <v>-64890</v>
      </c>
      <c r="G12541" s="45">
        <v>-48950</v>
      </c>
      <c r="H12541" s="45">
        <v>-56330</v>
      </c>
      <c r="I12541" s="55">
        <f>pro[[#This Row],[Admin expenses 3]]+pro[[#This Row],[Admin expenses 2]]+pro[[#This Row],[Admin expenses 1]]+pro[[#This Row],[COGS]]</f>
        <v>-327299.65099999995</v>
      </c>
      <c r="J12541" s="55">
        <f>pro[[#This Row],[Revenue]]+pro[[#This Row],[AdminExp]]</f>
        <v>-51602.501999999979</v>
      </c>
      <c r="K12541" s="83">
        <f>pro[[#This Row],[Profit]]/pro[[#This Row],[Revenue]]</f>
        <v>-0.18717096708170886</v>
      </c>
      <c r="L12541" s="56">
        <f t="shared" si="195"/>
        <v>12</v>
      </c>
      <c r="M12541" s="82" t="str">
        <f>"Q"&amp;" "&amp;VLOOKUP(pro[[#This Row],[Period]],Mapping!A:B,2,0)</f>
        <v>Q 4</v>
      </c>
      <c r="N12541"/>
    </row>
    <row r="12542" spans="1:14" ht="14.25" x14ac:dyDescent="0.2">
      <c r="A12542" s="44" t="s">
        <v>45</v>
      </c>
      <c r="B12542" s="44" t="s">
        <v>13</v>
      </c>
      <c r="C12542" s="44" t="s">
        <v>59</v>
      </c>
      <c r="D12542" s="43">
        <v>-53766.551999999996</v>
      </c>
      <c r="E12542" s="43">
        <v>30192.721999999998</v>
      </c>
      <c r="F12542" s="45">
        <v>-30160</v>
      </c>
      <c r="G12542" s="45">
        <v>-75220</v>
      </c>
      <c r="H12542" s="45">
        <v>-32900</v>
      </c>
      <c r="I12542" s="55">
        <f>pro[[#This Row],[Admin expenses 3]]+pro[[#This Row],[Admin expenses 2]]+pro[[#This Row],[Admin expenses 1]]+pro[[#This Row],[COGS]]</f>
        <v>-108087.27800000001</v>
      </c>
      <c r="J12542" s="55">
        <f>pro[[#This Row],[Revenue]]+pro[[#This Row],[AdminExp]]</f>
        <v>-161853.83000000002</v>
      </c>
      <c r="K12542" s="83">
        <f>pro[[#This Row],[Profit]]/pro[[#This Row],[Revenue]]</f>
        <v>3.0103070399604577</v>
      </c>
      <c r="L12542" s="56">
        <f t="shared" si="195"/>
        <v>12</v>
      </c>
      <c r="M12542" s="82" t="str">
        <f>"Q"&amp;" "&amp;VLOOKUP(pro[[#This Row],[Period]],Mapping!A:B,2,0)</f>
        <v>Q 4</v>
      </c>
      <c r="N12542"/>
    </row>
    <row r="12543" spans="1:14" ht="14.25" x14ac:dyDescent="0.2">
      <c r="A12543" s="44" t="s">
        <v>45</v>
      </c>
      <c r="B12543" s="44" t="s">
        <v>13</v>
      </c>
      <c r="C12543" s="44" t="s">
        <v>57</v>
      </c>
      <c r="D12543" s="43">
        <v>93827.320999999996</v>
      </c>
      <c r="E12543" s="43">
        <v>-10595.535999999998</v>
      </c>
      <c r="F12543" s="45">
        <v>-26700</v>
      </c>
      <c r="G12543" s="45">
        <v>-93690</v>
      </c>
      <c r="H12543" s="45">
        <v>-38470</v>
      </c>
      <c r="I12543" s="55">
        <f>pro[[#This Row],[Admin expenses 3]]+pro[[#This Row],[Admin expenses 2]]+pro[[#This Row],[Admin expenses 1]]+pro[[#This Row],[COGS]]</f>
        <v>-169455.53599999999</v>
      </c>
      <c r="J12543" s="55">
        <f>pro[[#This Row],[Revenue]]+pro[[#This Row],[AdminExp]]</f>
        <v>-75628.214999999997</v>
      </c>
      <c r="K12543" s="83">
        <f>pro[[#This Row],[Profit]]/pro[[#This Row],[Revenue]]</f>
        <v>-0.8060361757531157</v>
      </c>
      <c r="L12543" s="56">
        <f t="shared" si="195"/>
        <v>12</v>
      </c>
      <c r="M12543" s="82" t="str">
        <f>"Q"&amp;" "&amp;VLOOKUP(pro[[#This Row],[Period]],Mapping!A:B,2,0)</f>
        <v>Q 4</v>
      </c>
      <c r="N12543"/>
    </row>
    <row r="12544" spans="1:14" ht="14.25" x14ac:dyDescent="0.2">
      <c r="A12544" s="44" t="s">
        <v>45</v>
      </c>
      <c r="B12544" s="44" t="s">
        <v>13</v>
      </c>
      <c r="C12544" s="44" t="s">
        <v>57</v>
      </c>
      <c r="D12544" s="43">
        <v>1103064.8929999999</v>
      </c>
      <c r="E12544" s="43">
        <v>-47366.606</v>
      </c>
      <c r="F12544" s="45">
        <v>-91280</v>
      </c>
      <c r="G12544" s="45">
        <v>-49570</v>
      </c>
      <c r="H12544" s="45">
        <v>-60130</v>
      </c>
      <c r="I12544" s="55">
        <f>pro[[#This Row],[Admin expenses 3]]+pro[[#This Row],[Admin expenses 2]]+pro[[#This Row],[Admin expenses 1]]+pro[[#This Row],[COGS]]</f>
        <v>-248346.606</v>
      </c>
      <c r="J12544" s="55">
        <f>pro[[#This Row],[Revenue]]+pro[[#This Row],[AdminExp]]</f>
        <v>854718.28699999989</v>
      </c>
      <c r="K12544" s="83">
        <f>pro[[#This Row],[Profit]]/pro[[#This Row],[Revenue]]</f>
        <v>0.77485766469770145</v>
      </c>
      <c r="L12544" s="56">
        <f t="shared" si="195"/>
        <v>12</v>
      </c>
      <c r="M12544" s="82" t="str">
        <f>"Q"&amp;" "&amp;VLOOKUP(pro[[#This Row],[Period]],Mapping!A:B,2,0)</f>
        <v>Q 4</v>
      </c>
      <c r="N12544"/>
    </row>
    <row r="12545" spans="1:14" ht="14.25" x14ac:dyDescent="0.2">
      <c r="A12545" s="44" t="s">
        <v>45</v>
      </c>
      <c r="B12545" s="44" t="s">
        <v>13</v>
      </c>
      <c r="C12545" s="44" t="s">
        <v>57</v>
      </c>
      <c r="D12545" s="43">
        <v>-91406.510999999999</v>
      </c>
      <c r="E12545" s="43">
        <v>7461.1529999999984</v>
      </c>
      <c r="F12545" s="45">
        <v>-36390</v>
      </c>
      <c r="G12545" s="45">
        <v>-35780</v>
      </c>
      <c r="H12545" s="45">
        <v>-49280</v>
      </c>
      <c r="I12545" s="55">
        <f>pro[[#This Row],[Admin expenses 3]]+pro[[#This Row],[Admin expenses 2]]+pro[[#This Row],[Admin expenses 1]]+pro[[#This Row],[COGS]]</f>
        <v>-113988.84700000001</v>
      </c>
      <c r="J12545" s="55">
        <f>pro[[#This Row],[Revenue]]+pro[[#This Row],[AdminExp]]</f>
        <v>-205395.35800000001</v>
      </c>
      <c r="K12545" s="83">
        <f>pro[[#This Row],[Profit]]/pro[[#This Row],[Revenue]]</f>
        <v>2.2470539106344405</v>
      </c>
      <c r="L12545" s="56">
        <f t="shared" si="195"/>
        <v>12</v>
      </c>
      <c r="M12545" s="82" t="str">
        <f>"Q"&amp;" "&amp;VLOOKUP(pro[[#This Row],[Period]],Mapping!A:B,2,0)</f>
        <v>Q 4</v>
      </c>
      <c r="N12545"/>
    </row>
    <row r="12546" spans="1:14" ht="14.25" x14ac:dyDescent="0.2">
      <c r="A12546" s="44" t="s">
        <v>45</v>
      </c>
      <c r="B12546" s="44" t="s">
        <v>13</v>
      </c>
      <c r="C12546" s="44" t="s">
        <v>57</v>
      </c>
      <c r="D12546" s="43">
        <v>186371.766</v>
      </c>
      <c r="E12546" s="43">
        <v>-10802.938999999998</v>
      </c>
      <c r="F12546" s="45">
        <v>-28580</v>
      </c>
      <c r="G12546" s="45">
        <v>-81110</v>
      </c>
      <c r="H12546" s="45">
        <v>-83130</v>
      </c>
      <c r="I12546" s="55">
        <f>pro[[#This Row],[Admin expenses 3]]+pro[[#This Row],[Admin expenses 2]]+pro[[#This Row],[Admin expenses 1]]+pro[[#This Row],[COGS]]</f>
        <v>-203622.93900000001</v>
      </c>
      <c r="J12546" s="55">
        <f>pro[[#This Row],[Revenue]]+pro[[#This Row],[AdminExp]]</f>
        <v>-17251.17300000001</v>
      </c>
      <c r="K12546" s="83">
        <f>pro[[#This Row],[Profit]]/pro[[#This Row],[Revenue]]</f>
        <v>-9.2563231922157194E-2</v>
      </c>
      <c r="L12546" s="56">
        <f t="shared" ref="L12546:L12609" si="196">MONTH(DATEVALUE(A12546&amp;"1"))</f>
        <v>12</v>
      </c>
      <c r="M12546" s="82" t="str">
        <f>"Q"&amp;" "&amp;VLOOKUP(pro[[#This Row],[Period]],Mapping!A:B,2,0)</f>
        <v>Q 4</v>
      </c>
      <c r="N12546"/>
    </row>
    <row r="12547" spans="1:14" ht="14.25" x14ac:dyDescent="0.2">
      <c r="A12547" s="44" t="s">
        <v>45</v>
      </c>
      <c r="B12547" s="44" t="s">
        <v>13</v>
      </c>
      <c r="C12547" s="44" t="s">
        <v>57</v>
      </c>
      <c r="D12547" s="43">
        <v>120645.30799999999</v>
      </c>
      <c r="E12547" s="43">
        <v>-207957.42799999999</v>
      </c>
      <c r="F12547" s="45">
        <v>-23210</v>
      </c>
      <c r="G12547" s="45">
        <v>-18050</v>
      </c>
      <c r="H12547" s="45">
        <v>-87540</v>
      </c>
      <c r="I12547" s="55">
        <f>pro[[#This Row],[Admin expenses 3]]+pro[[#This Row],[Admin expenses 2]]+pro[[#This Row],[Admin expenses 1]]+pro[[#This Row],[COGS]]</f>
        <v>-336757.42799999996</v>
      </c>
      <c r="J12547" s="55">
        <f>pro[[#This Row],[Revenue]]+pro[[#This Row],[AdminExp]]</f>
        <v>-216112.11999999997</v>
      </c>
      <c r="K12547" s="83">
        <f>pro[[#This Row],[Profit]]/pro[[#This Row],[Revenue]]</f>
        <v>-1.7913014901499524</v>
      </c>
      <c r="L12547" s="56">
        <f t="shared" si="196"/>
        <v>12</v>
      </c>
      <c r="M12547" s="82" t="str">
        <f>"Q"&amp;" "&amp;VLOOKUP(pro[[#This Row],[Period]],Mapping!A:B,2,0)</f>
        <v>Q 4</v>
      </c>
      <c r="N12547"/>
    </row>
    <row r="12548" spans="1:14" ht="14.25" x14ac:dyDescent="0.2">
      <c r="A12548" s="44" t="s">
        <v>45</v>
      </c>
      <c r="B12548" s="44" t="s">
        <v>13</v>
      </c>
      <c r="C12548" s="44" t="s">
        <v>57</v>
      </c>
      <c r="D12548" s="43">
        <v>1331.393</v>
      </c>
      <c r="E12548" s="43">
        <v>-825.07600000000002</v>
      </c>
      <c r="F12548" s="45">
        <v>-54490</v>
      </c>
      <c r="G12548" s="45">
        <v>-69400</v>
      </c>
      <c r="H12548" s="45">
        <v>-29580</v>
      </c>
      <c r="I12548" s="55">
        <f>pro[[#This Row],[Admin expenses 3]]+pro[[#This Row],[Admin expenses 2]]+pro[[#This Row],[Admin expenses 1]]+pro[[#This Row],[COGS]]</f>
        <v>-154295.076</v>
      </c>
      <c r="J12548" s="55">
        <f>pro[[#This Row],[Revenue]]+pro[[#This Row],[AdminExp]]</f>
        <v>-152963.68299999999</v>
      </c>
      <c r="K12548" s="83">
        <f>pro[[#This Row],[Profit]]/pro[[#This Row],[Revenue]]</f>
        <v>-114.88995585826272</v>
      </c>
      <c r="L12548" s="56">
        <f t="shared" si="196"/>
        <v>12</v>
      </c>
      <c r="M12548" s="82" t="str">
        <f>"Q"&amp;" "&amp;VLOOKUP(pro[[#This Row],[Period]],Mapping!A:B,2,0)</f>
        <v>Q 4</v>
      </c>
      <c r="N12548"/>
    </row>
    <row r="12549" spans="1:14" ht="14.25" x14ac:dyDescent="0.2">
      <c r="A12549" s="44" t="s">
        <v>45</v>
      </c>
      <c r="B12549" s="44" t="s">
        <v>13</v>
      </c>
      <c r="C12549" s="44" t="s">
        <v>57</v>
      </c>
      <c r="D12549" s="43">
        <v>154067.32599999997</v>
      </c>
      <c r="E12549" s="43">
        <v>-165681.45299999998</v>
      </c>
      <c r="F12549" s="45">
        <v>-61920</v>
      </c>
      <c r="G12549" s="45">
        <v>-102870</v>
      </c>
      <c r="H12549" s="45">
        <v>-83970</v>
      </c>
      <c r="I12549" s="55">
        <f>pro[[#This Row],[Admin expenses 3]]+pro[[#This Row],[Admin expenses 2]]+pro[[#This Row],[Admin expenses 1]]+pro[[#This Row],[COGS]]</f>
        <v>-414441.45299999998</v>
      </c>
      <c r="J12549" s="55">
        <f>pro[[#This Row],[Revenue]]+pro[[#This Row],[AdminExp]]</f>
        <v>-260374.12700000001</v>
      </c>
      <c r="K12549" s="83">
        <f>pro[[#This Row],[Profit]]/pro[[#This Row],[Revenue]]</f>
        <v>-1.6900022461608768</v>
      </c>
      <c r="L12549" s="56">
        <f t="shared" si="196"/>
        <v>12</v>
      </c>
      <c r="M12549" s="82" t="str">
        <f>"Q"&amp;" "&amp;VLOOKUP(pro[[#This Row],[Period]],Mapping!A:B,2,0)</f>
        <v>Q 4</v>
      </c>
      <c r="N12549"/>
    </row>
    <row r="12550" spans="1:14" ht="14.25" x14ac:dyDescent="0.2">
      <c r="A12550" s="44" t="s">
        <v>45</v>
      </c>
      <c r="B12550" s="44" t="s">
        <v>13</v>
      </c>
      <c r="C12550" s="44" t="s">
        <v>57</v>
      </c>
      <c r="D12550" s="43">
        <v>12511.618</v>
      </c>
      <c r="E12550" s="43">
        <v>-15991.472000000002</v>
      </c>
      <c r="F12550" s="45">
        <v>-19520</v>
      </c>
      <c r="G12550" s="45">
        <v>-96790</v>
      </c>
      <c r="H12550" s="45">
        <v>-61060</v>
      </c>
      <c r="I12550" s="55">
        <f>pro[[#This Row],[Admin expenses 3]]+pro[[#This Row],[Admin expenses 2]]+pro[[#This Row],[Admin expenses 1]]+pro[[#This Row],[COGS]]</f>
        <v>-193361.47200000001</v>
      </c>
      <c r="J12550" s="55">
        <f>pro[[#This Row],[Revenue]]+pro[[#This Row],[AdminExp]]</f>
        <v>-180849.85400000002</v>
      </c>
      <c r="K12550" s="83">
        <f>pro[[#This Row],[Profit]]/pro[[#This Row],[Revenue]]</f>
        <v>-14.454553679628008</v>
      </c>
      <c r="L12550" s="56">
        <f t="shared" si="196"/>
        <v>12</v>
      </c>
      <c r="M12550" s="82" t="str">
        <f>"Q"&amp;" "&amp;VLOOKUP(pro[[#This Row],[Period]],Mapping!A:B,2,0)</f>
        <v>Q 4</v>
      </c>
      <c r="N12550"/>
    </row>
    <row r="12551" spans="1:14" ht="14.25" x14ac:dyDescent="0.2">
      <c r="A12551" s="44" t="s">
        <v>45</v>
      </c>
      <c r="B12551" s="44" t="s">
        <v>13</v>
      </c>
      <c r="C12551" s="44" t="s">
        <v>57</v>
      </c>
      <c r="D12551" s="43">
        <v>158687.71100000001</v>
      </c>
      <c r="E12551" s="43">
        <v>-65219.307999999997</v>
      </c>
      <c r="F12551" s="45">
        <v>-82180</v>
      </c>
      <c r="G12551" s="45">
        <v>-71750</v>
      </c>
      <c r="H12551" s="45">
        <v>-91510</v>
      </c>
      <c r="I12551" s="55">
        <f>pro[[#This Row],[Admin expenses 3]]+pro[[#This Row],[Admin expenses 2]]+pro[[#This Row],[Admin expenses 1]]+pro[[#This Row],[COGS]]</f>
        <v>-310659.30800000002</v>
      </c>
      <c r="J12551" s="55">
        <f>pro[[#This Row],[Revenue]]+pro[[#This Row],[AdminExp]]</f>
        <v>-151971.59700000001</v>
      </c>
      <c r="K12551" s="83">
        <f>pro[[#This Row],[Profit]]/pro[[#This Row],[Revenue]]</f>
        <v>-0.95767716379751677</v>
      </c>
      <c r="L12551" s="56">
        <f t="shared" si="196"/>
        <v>12</v>
      </c>
      <c r="M12551" s="82" t="str">
        <f>"Q"&amp;" "&amp;VLOOKUP(pro[[#This Row],[Period]],Mapping!A:B,2,0)</f>
        <v>Q 4</v>
      </c>
      <c r="N12551"/>
    </row>
    <row r="12552" spans="1:14" ht="14.25" x14ac:dyDescent="0.2">
      <c r="A12552" s="44" t="s">
        <v>45</v>
      </c>
      <c r="B12552" s="44" t="s">
        <v>13</v>
      </c>
      <c r="C12552" s="44" t="s">
        <v>57</v>
      </c>
      <c r="D12552" s="43">
        <v>46955.054999999993</v>
      </c>
      <c r="E12552" s="43">
        <v>-86981.615000000005</v>
      </c>
      <c r="F12552" s="45">
        <v>-65060</v>
      </c>
      <c r="G12552" s="45">
        <v>-82970</v>
      </c>
      <c r="H12552" s="45">
        <v>-33620</v>
      </c>
      <c r="I12552" s="55">
        <f>pro[[#This Row],[Admin expenses 3]]+pro[[#This Row],[Admin expenses 2]]+pro[[#This Row],[Admin expenses 1]]+pro[[#This Row],[COGS]]</f>
        <v>-268631.61499999999</v>
      </c>
      <c r="J12552" s="55">
        <f>pro[[#This Row],[Revenue]]+pro[[#This Row],[AdminExp]]</f>
        <v>-221676.56</v>
      </c>
      <c r="K12552" s="83">
        <f>pro[[#This Row],[Profit]]/pro[[#This Row],[Revenue]]</f>
        <v>-4.7210371705453236</v>
      </c>
      <c r="L12552" s="56">
        <f t="shared" si="196"/>
        <v>12</v>
      </c>
      <c r="M12552" s="82" t="str">
        <f>"Q"&amp;" "&amp;VLOOKUP(pro[[#This Row],[Period]],Mapping!A:B,2,0)</f>
        <v>Q 4</v>
      </c>
      <c r="N12552"/>
    </row>
    <row r="12553" spans="1:14" ht="14.25" x14ac:dyDescent="0.2">
      <c r="A12553" s="44" t="s">
        <v>45</v>
      </c>
      <c r="B12553" s="44" t="s">
        <v>13</v>
      </c>
      <c r="C12553" s="44" t="s">
        <v>57</v>
      </c>
      <c r="D12553" s="43">
        <v>43602.957999999999</v>
      </c>
      <c r="E12553" s="43">
        <v>-79060.862999999998</v>
      </c>
      <c r="F12553" s="45">
        <v>-100660</v>
      </c>
      <c r="G12553" s="45">
        <v>-92490</v>
      </c>
      <c r="H12553" s="45">
        <v>-40320</v>
      </c>
      <c r="I12553" s="55">
        <f>pro[[#This Row],[Admin expenses 3]]+pro[[#This Row],[Admin expenses 2]]+pro[[#This Row],[Admin expenses 1]]+pro[[#This Row],[COGS]]</f>
        <v>-312530.86300000001</v>
      </c>
      <c r="J12553" s="55">
        <f>pro[[#This Row],[Revenue]]+pro[[#This Row],[AdminExp]]</f>
        <v>-268927.90500000003</v>
      </c>
      <c r="K12553" s="83">
        <f>pro[[#This Row],[Profit]]/pro[[#This Row],[Revenue]]</f>
        <v>-6.1676527771349834</v>
      </c>
      <c r="L12553" s="56">
        <f t="shared" si="196"/>
        <v>12</v>
      </c>
      <c r="M12553" s="82" t="str">
        <f>"Q"&amp;" "&amp;VLOOKUP(pro[[#This Row],[Period]],Mapping!A:B,2,0)</f>
        <v>Q 4</v>
      </c>
      <c r="N12553"/>
    </row>
    <row r="12554" spans="1:14" ht="14.25" x14ac:dyDescent="0.2">
      <c r="A12554" s="44" t="s">
        <v>45</v>
      </c>
      <c r="B12554" s="44" t="s">
        <v>13</v>
      </c>
      <c r="C12554" s="44" t="s">
        <v>57</v>
      </c>
      <c r="D12554" s="43">
        <v>68612.081999999995</v>
      </c>
      <c r="E12554" s="43">
        <v>-35793.03</v>
      </c>
      <c r="F12554" s="45">
        <v>-49270</v>
      </c>
      <c r="G12554" s="45">
        <v>-22960</v>
      </c>
      <c r="H12554" s="45">
        <v>-29880</v>
      </c>
      <c r="I12554" s="55">
        <f>pro[[#This Row],[Admin expenses 3]]+pro[[#This Row],[Admin expenses 2]]+pro[[#This Row],[Admin expenses 1]]+pro[[#This Row],[COGS]]</f>
        <v>-137903.03</v>
      </c>
      <c r="J12554" s="55">
        <f>pro[[#This Row],[Revenue]]+pro[[#This Row],[AdminExp]]</f>
        <v>-69290.948000000004</v>
      </c>
      <c r="K12554" s="83">
        <f>pro[[#This Row],[Profit]]/pro[[#This Row],[Revenue]]</f>
        <v>-1.0098942632290331</v>
      </c>
      <c r="L12554" s="56">
        <f t="shared" si="196"/>
        <v>12</v>
      </c>
      <c r="M12554" s="82" t="str">
        <f>"Q"&amp;" "&amp;VLOOKUP(pro[[#This Row],[Period]],Mapping!A:B,2,0)</f>
        <v>Q 4</v>
      </c>
      <c r="N12554"/>
    </row>
    <row r="12555" spans="1:14" ht="14.25" x14ac:dyDescent="0.2">
      <c r="A12555" s="44" t="s">
        <v>45</v>
      </c>
      <c r="B12555" s="44" t="s">
        <v>13</v>
      </c>
      <c r="C12555" s="44" t="s">
        <v>57</v>
      </c>
      <c r="D12555" s="43">
        <v>171772.02699999997</v>
      </c>
      <c r="E12555" s="43">
        <v>-109997.68500000001</v>
      </c>
      <c r="F12555" s="45">
        <v>-30950</v>
      </c>
      <c r="G12555" s="45">
        <v>-41100</v>
      </c>
      <c r="H12555" s="45">
        <v>-89620</v>
      </c>
      <c r="I12555" s="55">
        <f>pro[[#This Row],[Admin expenses 3]]+pro[[#This Row],[Admin expenses 2]]+pro[[#This Row],[Admin expenses 1]]+pro[[#This Row],[COGS]]</f>
        <v>-271667.685</v>
      </c>
      <c r="J12555" s="55">
        <f>pro[[#This Row],[Revenue]]+pro[[#This Row],[AdminExp]]</f>
        <v>-99895.658000000025</v>
      </c>
      <c r="K12555" s="83">
        <f>pro[[#This Row],[Profit]]/pro[[#This Row],[Revenue]]</f>
        <v>-0.58155952249431186</v>
      </c>
      <c r="L12555" s="56">
        <f t="shared" si="196"/>
        <v>12</v>
      </c>
      <c r="M12555" s="82" t="str">
        <f>"Q"&amp;" "&amp;VLOOKUP(pro[[#This Row],[Period]],Mapping!A:B,2,0)</f>
        <v>Q 4</v>
      </c>
      <c r="N12555"/>
    </row>
    <row r="12556" spans="1:14" ht="14.25" x14ac:dyDescent="0.2">
      <c r="A12556" s="44" t="s">
        <v>45</v>
      </c>
      <c r="B12556" s="44" t="s">
        <v>13</v>
      </c>
      <c r="C12556" s="44" t="s">
        <v>57</v>
      </c>
      <c r="D12556" s="43">
        <v>57196.313999999998</v>
      </c>
      <c r="E12556" s="43">
        <v>-65555.265999999989</v>
      </c>
      <c r="F12556" s="45">
        <v>-52940</v>
      </c>
      <c r="G12556" s="45">
        <v>-40320</v>
      </c>
      <c r="H12556" s="45">
        <v>-78500</v>
      </c>
      <c r="I12556" s="55">
        <f>pro[[#This Row],[Admin expenses 3]]+pro[[#This Row],[Admin expenses 2]]+pro[[#This Row],[Admin expenses 1]]+pro[[#This Row],[COGS]]</f>
        <v>-237315.266</v>
      </c>
      <c r="J12556" s="55">
        <f>pro[[#This Row],[Revenue]]+pro[[#This Row],[AdminExp]]</f>
        <v>-180118.95199999999</v>
      </c>
      <c r="K12556" s="83">
        <f>pro[[#This Row],[Profit]]/pro[[#This Row],[Revenue]]</f>
        <v>-3.1491356593363689</v>
      </c>
      <c r="L12556" s="56">
        <f t="shared" si="196"/>
        <v>12</v>
      </c>
      <c r="M12556" s="82" t="str">
        <f>"Q"&amp;" "&amp;VLOOKUP(pro[[#This Row],[Period]],Mapping!A:B,2,0)</f>
        <v>Q 4</v>
      </c>
      <c r="N12556"/>
    </row>
    <row r="12557" spans="1:14" ht="14.25" x14ac:dyDescent="0.2">
      <c r="A12557" s="44" t="s">
        <v>45</v>
      </c>
      <c r="B12557" s="44" t="s">
        <v>13</v>
      </c>
      <c r="C12557" s="44" t="s">
        <v>57</v>
      </c>
      <c r="D12557" s="43">
        <v>18291.623</v>
      </c>
      <c r="E12557" s="43">
        <v>-8881.382999999998</v>
      </c>
      <c r="F12557" s="45">
        <v>-61200</v>
      </c>
      <c r="G12557" s="45">
        <v>-65340</v>
      </c>
      <c r="H12557" s="45">
        <v>-34280</v>
      </c>
      <c r="I12557" s="55">
        <f>pro[[#This Row],[Admin expenses 3]]+pro[[#This Row],[Admin expenses 2]]+pro[[#This Row],[Admin expenses 1]]+pro[[#This Row],[COGS]]</f>
        <v>-169701.383</v>
      </c>
      <c r="J12557" s="55">
        <f>pro[[#This Row],[Revenue]]+pro[[#This Row],[AdminExp]]</f>
        <v>-151409.76</v>
      </c>
      <c r="K12557" s="83">
        <f>pro[[#This Row],[Profit]]/pro[[#This Row],[Revenue]]</f>
        <v>-8.2775465031178488</v>
      </c>
      <c r="L12557" s="56">
        <f t="shared" si="196"/>
        <v>12</v>
      </c>
      <c r="M12557" s="82" t="str">
        <f>"Q"&amp;" "&amp;VLOOKUP(pro[[#This Row],[Period]],Mapping!A:B,2,0)</f>
        <v>Q 4</v>
      </c>
      <c r="N12557"/>
    </row>
    <row r="12558" spans="1:14" ht="14.25" x14ac:dyDescent="0.2">
      <c r="A12558" s="44" t="s">
        <v>45</v>
      </c>
      <c r="B12558" s="44" t="s">
        <v>13</v>
      </c>
      <c r="C12558" s="44" t="s">
        <v>57</v>
      </c>
      <c r="D12558" s="43">
        <v>7735.2309999999998</v>
      </c>
      <c r="E12558" s="43">
        <v>-922.327</v>
      </c>
      <c r="F12558" s="45">
        <v>-61730</v>
      </c>
      <c r="G12558" s="45">
        <v>-61250</v>
      </c>
      <c r="H12558" s="45">
        <v>-86440</v>
      </c>
      <c r="I12558" s="55">
        <f>pro[[#This Row],[Admin expenses 3]]+pro[[#This Row],[Admin expenses 2]]+pro[[#This Row],[Admin expenses 1]]+pro[[#This Row],[COGS]]</f>
        <v>-210342.32699999999</v>
      </c>
      <c r="J12558" s="55">
        <f>pro[[#This Row],[Revenue]]+pro[[#This Row],[AdminExp]]</f>
        <v>-202607.09599999999</v>
      </c>
      <c r="K12558" s="83">
        <f>pro[[#This Row],[Profit]]/pro[[#This Row],[Revenue]]</f>
        <v>-26.192766059604423</v>
      </c>
      <c r="L12558" s="56">
        <f t="shared" si="196"/>
        <v>12</v>
      </c>
      <c r="M12558" s="82" t="str">
        <f>"Q"&amp;" "&amp;VLOOKUP(pro[[#This Row],[Period]],Mapping!A:B,2,0)</f>
        <v>Q 4</v>
      </c>
      <c r="N12558"/>
    </row>
    <row r="12559" spans="1:14" ht="14.25" x14ac:dyDescent="0.2">
      <c r="A12559" s="44" t="s">
        <v>45</v>
      </c>
      <c r="B12559" s="44" t="s">
        <v>13</v>
      </c>
      <c r="C12559" s="44" t="s">
        <v>57</v>
      </c>
      <c r="D12559" s="43">
        <v>25684.763999999996</v>
      </c>
      <c r="E12559" s="43">
        <v>-10659.760999999999</v>
      </c>
      <c r="F12559" s="45">
        <v>-27520</v>
      </c>
      <c r="G12559" s="45">
        <v>-42460</v>
      </c>
      <c r="H12559" s="45">
        <v>-36020</v>
      </c>
      <c r="I12559" s="55">
        <f>pro[[#This Row],[Admin expenses 3]]+pro[[#This Row],[Admin expenses 2]]+pro[[#This Row],[Admin expenses 1]]+pro[[#This Row],[COGS]]</f>
        <v>-116659.761</v>
      </c>
      <c r="J12559" s="55">
        <f>pro[[#This Row],[Revenue]]+pro[[#This Row],[AdminExp]]</f>
        <v>-90974.997000000003</v>
      </c>
      <c r="K12559" s="83">
        <f>pro[[#This Row],[Profit]]/pro[[#This Row],[Revenue]]</f>
        <v>-3.5419829825962199</v>
      </c>
      <c r="L12559" s="56">
        <f t="shared" si="196"/>
        <v>12</v>
      </c>
      <c r="M12559" s="82" t="str">
        <f>"Q"&amp;" "&amp;VLOOKUP(pro[[#This Row],[Period]],Mapping!A:B,2,0)</f>
        <v>Q 4</v>
      </c>
      <c r="N12559"/>
    </row>
    <row r="12560" spans="1:14" ht="14.25" x14ac:dyDescent="0.2">
      <c r="A12560" s="44" t="s">
        <v>45</v>
      </c>
      <c r="B12560" s="44" t="s">
        <v>13</v>
      </c>
      <c r="C12560" s="44" t="s">
        <v>57</v>
      </c>
      <c r="D12560" s="43">
        <v>126801.12899999999</v>
      </c>
      <c r="E12560" s="43">
        <v>-154013.35599999997</v>
      </c>
      <c r="F12560" s="45">
        <v>-60760</v>
      </c>
      <c r="G12560" s="45">
        <v>-91790</v>
      </c>
      <c r="H12560" s="45">
        <v>-61640</v>
      </c>
      <c r="I12560" s="55">
        <f>pro[[#This Row],[Admin expenses 3]]+pro[[#This Row],[Admin expenses 2]]+pro[[#This Row],[Admin expenses 1]]+pro[[#This Row],[COGS]]</f>
        <v>-368203.35599999997</v>
      </c>
      <c r="J12560" s="55">
        <f>pro[[#This Row],[Revenue]]+pro[[#This Row],[AdminExp]]</f>
        <v>-241402.22699999998</v>
      </c>
      <c r="K12560" s="83">
        <f>pro[[#This Row],[Profit]]/pro[[#This Row],[Revenue]]</f>
        <v>-1.9037861011474118</v>
      </c>
      <c r="L12560" s="56">
        <f t="shared" si="196"/>
        <v>12</v>
      </c>
      <c r="M12560" s="82" t="str">
        <f>"Q"&amp;" "&amp;VLOOKUP(pro[[#This Row],[Period]],Mapping!A:B,2,0)</f>
        <v>Q 4</v>
      </c>
      <c r="N12560"/>
    </row>
    <row r="12561" spans="1:14" ht="14.25" x14ac:dyDescent="0.2">
      <c r="A12561" s="44" t="s">
        <v>45</v>
      </c>
      <c r="B12561" s="44" t="s">
        <v>13</v>
      </c>
      <c r="C12561" s="44" t="s">
        <v>57</v>
      </c>
      <c r="D12561" s="43">
        <v>220061.94</v>
      </c>
      <c r="E12561" s="43">
        <v>-79430.483999999997</v>
      </c>
      <c r="F12561" s="45">
        <v>-69950</v>
      </c>
      <c r="G12561" s="45">
        <v>-30390</v>
      </c>
      <c r="H12561" s="45">
        <v>-12750</v>
      </c>
      <c r="I12561" s="55">
        <f>pro[[#This Row],[Admin expenses 3]]+pro[[#This Row],[Admin expenses 2]]+pro[[#This Row],[Admin expenses 1]]+pro[[#This Row],[COGS]]</f>
        <v>-192520.484</v>
      </c>
      <c r="J12561" s="55">
        <f>pro[[#This Row],[Revenue]]+pro[[#This Row],[AdminExp]]</f>
        <v>27541.456000000006</v>
      </c>
      <c r="K12561" s="83">
        <f>pro[[#This Row],[Profit]]/pro[[#This Row],[Revenue]]</f>
        <v>0.12515320004904076</v>
      </c>
      <c r="L12561" s="56">
        <f t="shared" si="196"/>
        <v>12</v>
      </c>
      <c r="M12561" s="82" t="str">
        <f>"Q"&amp;" "&amp;VLOOKUP(pro[[#This Row],[Period]],Mapping!A:B,2,0)</f>
        <v>Q 4</v>
      </c>
      <c r="N12561"/>
    </row>
    <row r="12562" spans="1:14" ht="14.25" x14ac:dyDescent="0.2">
      <c r="A12562" s="44" t="s">
        <v>45</v>
      </c>
      <c r="B12562" s="44" t="s">
        <v>13</v>
      </c>
      <c r="C12562" s="44" t="s">
        <v>57</v>
      </c>
      <c r="D12562" s="43">
        <v>144511.899</v>
      </c>
      <c r="E12562" s="43">
        <v>-70954.799999999988</v>
      </c>
      <c r="F12562" s="45">
        <v>-48100</v>
      </c>
      <c r="G12562" s="45">
        <v>-83520</v>
      </c>
      <c r="H12562" s="45">
        <v>-98820</v>
      </c>
      <c r="I12562" s="55">
        <f>pro[[#This Row],[Admin expenses 3]]+pro[[#This Row],[Admin expenses 2]]+pro[[#This Row],[Admin expenses 1]]+pro[[#This Row],[COGS]]</f>
        <v>-301394.8</v>
      </c>
      <c r="J12562" s="55">
        <f>pro[[#This Row],[Revenue]]+pro[[#This Row],[AdminExp]]</f>
        <v>-156882.90099999998</v>
      </c>
      <c r="K12562" s="83">
        <f>pro[[#This Row],[Profit]]/pro[[#This Row],[Revenue]]</f>
        <v>-1.0856054213224338</v>
      </c>
      <c r="L12562" s="56">
        <f t="shared" si="196"/>
        <v>12</v>
      </c>
      <c r="M12562" s="82" t="str">
        <f>"Q"&amp;" "&amp;VLOOKUP(pro[[#This Row],[Period]],Mapping!A:B,2,0)</f>
        <v>Q 4</v>
      </c>
      <c r="N12562"/>
    </row>
    <row r="12563" spans="1:14" ht="14.25" x14ac:dyDescent="0.2">
      <c r="A12563" s="44" t="s">
        <v>45</v>
      </c>
      <c r="B12563" s="44" t="s">
        <v>13</v>
      </c>
      <c r="C12563" s="44" t="s">
        <v>57</v>
      </c>
      <c r="D12563" s="43">
        <v>192121.67799999999</v>
      </c>
      <c r="E12563" s="43">
        <v>-51309.587</v>
      </c>
      <c r="F12563" s="45">
        <v>-70510</v>
      </c>
      <c r="G12563" s="45">
        <v>-34080</v>
      </c>
      <c r="H12563" s="45">
        <v>-81510</v>
      </c>
      <c r="I12563" s="55">
        <f>pro[[#This Row],[Admin expenses 3]]+pro[[#This Row],[Admin expenses 2]]+pro[[#This Row],[Admin expenses 1]]+pro[[#This Row],[COGS]]</f>
        <v>-237409.587</v>
      </c>
      <c r="J12563" s="55">
        <f>pro[[#This Row],[Revenue]]+pro[[#This Row],[AdminExp]]</f>
        <v>-45287.909000000014</v>
      </c>
      <c r="K12563" s="83">
        <f>pro[[#This Row],[Profit]]/pro[[#This Row],[Revenue]]</f>
        <v>-0.23572513769112519</v>
      </c>
      <c r="L12563" s="56">
        <f t="shared" si="196"/>
        <v>12</v>
      </c>
      <c r="M12563" s="82" t="str">
        <f>"Q"&amp;" "&amp;VLOOKUP(pro[[#This Row],[Period]],Mapping!A:B,2,0)</f>
        <v>Q 4</v>
      </c>
      <c r="N12563"/>
    </row>
    <row r="12564" spans="1:14" ht="14.25" x14ac:dyDescent="0.2">
      <c r="A12564" s="44" t="s">
        <v>45</v>
      </c>
      <c r="B12564" s="44" t="s">
        <v>13</v>
      </c>
      <c r="C12564" s="44" t="s">
        <v>57</v>
      </c>
      <c r="D12564" s="43">
        <v>128868.32699999998</v>
      </c>
      <c r="E12564" s="43">
        <v>-344169.64399999997</v>
      </c>
      <c r="F12564" s="45">
        <v>-15690</v>
      </c>
      <c r="G12564" s="45">
        <v>-79300</v>
      </c>
      <c r="H12564" s="45">
        <v>-106480</v>
      </c>
      <c r="I12564" s="55">
        <f>pro[[#This Row],[Admin expenses 3]]+pro[[#This Row],[Admin expenses 2]]+pro[[#This Row],[Admin expenses 1]]+pro[[#This Row],[COGS]]</f>
        <v>-545639.64399999997</v>
      </c>
      <c r="J12564" s="55">
        <f>pro[[#This Row],[Revenue]]+pro[[#This Row],[AdminExp]]</f>
        <v>-416771.31699999998</v>
      </c>
      <c r="K12564" s="83">
        <f>pro[[#This Row],[Profit]]/pro[[#This Row],[Revenue]]</f>
        <v>-3.2340865028844523</v>
      </c>
      <c r="L12564" s="56">
        <f t="shared" si="196"/>
        <v>12</v>
      </c>
      <c r="M12564" s="82" t="str">
        <f>"Q"&amp;" "&amp;VLOOKUP(pro[[#This Row],[Period]],Mapping!A:B,2,0)</f>
        <v>Q 4</v>
      </c>
      <c r="N12564"/>
    </row>
    <row r="12565" spans="1:14" ht="14.25" x14ac:dyDescent="0.2">
      <c r="A12565" s="44" t="s">
        <v>45</v>
      </c>
      <c r="B12565" s="44" t="s">
        <v>13</v>
      </c>
      <c r="C12565" s="44" t="s">
        <v>57</v>
      </c>
      <c r="D12565" s="43">
        <v>77763.370999999999</v>
      </c>
      <c r="E12565" s="43">
        <v>-39482.778999999995</v>
      </c>
      <c r="F12565" s="45">
        <v>-87120</v>
      </c>
      <c r="G12565" s="45">
        <v>-18840</v>
      </c>
      <c r="H12565" s="45">
        <v>-17130</v>
      </c>
      <c r="I12565" s="55">
        <f>pro[[#This Row],[Admin expenses 3]]+pro[[#This Row],[Admin expenses 2]]+pro[[#This Row],[Admin expenses 1]]+pro[[#This Row],[COGS]]</f>
        <v>-162572.77899999998</v>
      </c>
      <c r="J12565" s="55">
        <f>pro[[#This Row],[Revenue]]+pro[[#This Row],[AdminExp]]</f>
        <v>-84809.407999999981</v>
      </c>
      <c r="K12565" s="83">
        <f>pro[[#This Row],[Profit]]/pro[[#This Row],[Revenue]]</f>
        <v>-1.0906086877329428</v>
      </c>
      <c r="L12565" s="56">
        <f t="shared" si="196"/>
        <v>12</v>
      </c>
      <c r="M12565" s="82" t="str">
        <f>"Q"&amp;" "&amp;VLOOKUP(pro[[#This Row],[Period]],Mapping!A:B,2,0)</f>
        <v>Q 4</v>
      </c>
      <c r="N12565"/>
    </row>
    <row r="12566" spans="1:14" ht="14.25" x14ac:dyDescent="0.2">
      <c r="A12566" s="44" t="s">
        <v>45</v>
      </c>
      <c r="B12566" s="44" t="s">
        <v>13</v>
      </c>
      <c r="C12566" s="44" t="s">
        <v>57</v>
      </c>
      <c r="D12566" s="43">
        <v>153474.33499999999</v>
      </c>
      <c r="E12566" s="43">
        <v>-70932.588999999993</v>
      </c>
      <c r="F12566" s="45">
        <v>-100060</v>
      </c>
      <c r="G12566" s="45">
        <v>-104470</v>
      </c>
      <c r="H12566" s="45">
        <v>-54630</v>
      </c>
      <c r="I12566" s="55">
        <f>pro[[#This Row],[Admin expenses 3]]+pro[[#This Row],[Admin expenses 2]]+pro[[#This Row],[Admin expenses 1]]+pro[[#This Row],[COGS]]</f>
        <v>-330092.58899999998</v>
      </c>
      <c r="J12566" s="55">
        <f>pro[[#This Row],[Revenue]]+pro[[#This Row],[AdminExp]]</f>
        <v>-176618.25399999999</v>
      </c>
      <c r="K12566" s="83">
        <f>pro[[#This Row],[Profit]]/pro[[#This Row],[Revenue]]</f>
        <v>-1.1507999301642193</v>
      </c>
      <c r="L12566" s="56">
        <f t="shared" si="196"/>
        <v>12</v>
      </c>
      <c r="M12566" s="82" t="str">
        <f>"Q"&amp;" "&amp;VLOOKUP(pro[[#This Row],[Period]],Mapping!A:B,2,0)</f>
        <v>Q 4</v>
      </c>
      <c r="N12566"/>
    </row>
    <row r="12567" spans="1:14" ht="14.25" x14ac:dyDescent="0.2">
      <c r="A12567" s="44" t="s">
        <v>45</v>
      </c>
      <c r="B12567" s="44" t="s">
        <v>13</v>
      </c>
      <c r="C12567" s="44" t="s">
        <v>57</v>
      </c>
      <c r="D12567" s="43">
        <v>5925777.9139999989</v>
      </c>
      <c r="E12567" s="43">
        <v>-5638596.068</v>
      </c>
      <c r="F12567" s="45">
        <v>-94450</v>
      </c>
      <c r="G12567" s="45">
        <v>-44130</v>
      </c>
      <c r="H12567" s="45">
        <v>-38210</v>
      </c>
      <c r="I12567" s="55">
        <f>pro[[#This Row],[Admin expenses 3]]+pro[[#This Row],[Admin expenses 2]]+pro[[#This Row],[Admin expenses 1]]+pro[[#This Row],[COGS]]</f>
        <v>-5815386.068</v>
      </c>
      <c r="J12567" s="55">
        <f>pro[[#This Row],[Revenue]]+pro[[#This Row],[AdminExp]]</f>
        <v>110391.84599999897</v>
      </c>
      <c r="K12567" s="83">
        <f>pro[[#This Row],[Profit]]/pro[[#This Row],[Revenue]]</f>
        <v>1.8629089311496427E-2</v>
      </c>
      <c r="L12567" s="56">
        <f t="shared" si="196"/>
        <v>12</v>
      </c>
      <c r="M12567" s="82" t="str">
        <f>"Q"&amp;" "&amp;VLOOKUP(pro[[#This Row],[Period]],Mapping!A:B,2,0)</f>
        <v>Q 4</v>
      </c>
      <c r="N12567"/>
    </row>
    <row r="12568" spans="1:14" ht="14.25" x14ac:dyDescent="0.2">
      <c r="A12568" s="44" t="s">
        <v>45</v>
      </c>
      <c r="B12568" s="44" t="s">
        <v>13</v>
      </c>
      <c r="C12568" s="44" t="s">
        <v>57</v>
      </c>
      <c r="D12568" s="43">
        <v>32979.092999999993</v>
      </c>
      <c r="E12568" s="43">
        <v>-7707.0419999999995</v>
      </c>
      <c r="F12568" s="45">
        <v>-63130</v>
      </c>
      <c r="G12568" s="45">
        <v>-87990</v>
      </c>
      <c r="H12568" s="45">
        <v>-79840</v>
      </c>
      <c r="I12568" s="55">
        <f>pro[[#This Row],[Admin expenses 3]]+pro[[#This Row],[Admin expenses 2]]+pro[[#This Row],[Admin expenses 1]]+pro[[#This Row],[COGS]]</f>
        <v>-238667.04199999999</v>
      </c>
      <c r="J12568" s="55">
        <f>pro[[#This Row],[Revenue]]+pro[[#This Row],[AdminExp]]</f>
        <v>-205687.94899999999</v>
      </c>
      <c r="K12568" s="83">
        <f>pro[[#This Row],[Profit]]/pro[[#This Row],[Revenue]]</f>
        <v>-6.2369195235296502</v>
      </c>
      <c r="L12568" s="56">
        <f t="shared" si="196"/>
        <v>12</v>
      </c>
      <c r="M12568" s="82" t="str">
        <f>"Q"&amp;" "&amp;VLOOKUP(pro[[#This Row],[Period]],Mapping!A:B,2,0)</f>
        <v>Q 4</v>
      </c>
      <c r="N12568"/>
    </row>
    <row r="12569" spans="1:14" ht="14.25" x14ac:dyDescent="0.2">
      <c r="A12569" s="44" t="s">
        <v>45</v>
      </c>
      <c r="B12569" s="44" t="s">
        <v>13</v>
      </c>
      <c r="C12569" s="44" t="s">
        <v>58</v>
      </c>
      <c r="D12569" s="43">
        <v>33883.541999999994</v>
      </c>
      <c r="E12569" s="43">
        <v>-9343.9709999999995</v>
      </c>
      <c r="F12569" s="45">
        <v>-76660</v>
      </c>
      <c r="G12569" s="45">
        <v>-86470</v>
      </c>
      <c r="H12569" s="45">
        <v>-50600</v>
      </c>
      <c r="I12569" s="55">
        <f>pro[[#This Row],[Admin expenses 3]]+pro[[#This Row],[Admin expenses 2]]+pro[[#This Row],[Admin expenses 1]]+pro[[#This Row],[COGS]]</f>
        <v>-223073.97099999999</v>
      </c>
      <c r="J12569" s="55">
        <f>pro[[#This Row],[Revenue]]+pro[[#This Row],[AdminExp]]</f>
        <v>-189190.429</v>
      </c>
      <c r="K12569" s="83">
        <f>pro[[#This Row],[Profit]]/pro[[#This Row],[Revenue]]</f>
        <v>-5.5835493526621285</v>
      </c>
      <c r="L12569" s="56">
        <f t="shared" si="196"/>
        <v>12</v>
      </c>
      <c r="M12569" s="82" t="str">
        <f>"Q"&amp;" "&amp;VLOOKUP(pro[[#This Row],[Period]],Mapping!A:B,2,0)</f>
        <v>Q 4</v>
      </c>
      <c r="N12569"/>
    </row>
    <row r="12570" spans="1:14" ht="14.25" x14ac:dyDescent="0.2">
      <c r="A12570" s="44" t="s">
        <v>45</v>
      </c>
      <c r="B12570" s="44" t="s">
        <v>13</v>
      </c>
      <c r="C12570" s="44" t="s">
        <v>59</v>
      </c>
      <c r="D12570" s="43">
        <v>198836.74299999999</v>
      </c>
      <c r="E12570" s="43">
        <v>-55180.559000000001</v>
      </c>
      <c r="F12570" s="45">
        <v>-42650</v>
      </c>
      <c r="G12570" s="45">
        <v>-79300</v>
      </c>
      <c r="H12570" s="45">
        <v>-107730</v>
      </c>
      <c r="I12570" s="55">
        <f>pro[[#This Row],[Admin expenses 3]]+pro[[#This Row],[Admin expenses 2]]+pro[[#This Row],[Admin expenses 1]]+pro[[#This Row],[COGS]]</f>
        <v>-284860.55900000001</v>
      </c>
      <c r="J12570" s="55">
        <f>pro[[#This Row],[Revenue]]+pro[[#This Row],[AdminExp]]</f>
        <v>-86023.816000000021</v>
      </c>
      <c r="K12570" s="83">
        <f>pro[[#This Row],[Profit]]/pro[[#This Row],[Revenue]]</f>
        <v>-0.43263541085059931</v>
      </c>
      <c r="L12570" s="56">
        <f t="shared" si="196"/>
        <v>12</v>
      </c>
      <c r="M12570" s="82" t="str">
        <f>"Q"&amp;" "&amp;VLOOKUP(pro[[#This Row],[Period]],Mapping!A:B,2,0)</f>
        <v>Q 4</v>
      </c>
      <c r="N12570"/>
    </row>
    <row r="12571" spans="1:14" ht="14.25" x14ac:dyDescent="0.2">
      <c r="A12571" s="44" t="s">
        <v>45</v>
      </c>
      <c r="B12571" s="44" t="s">
        <v>13</v>
      </c>
      <c r="C12571" s="44" t="s">
        <v>57</v>
      </c>
      <c r="D12571" s="43">
        <v>66566.5</v>
      </c>
      <c r="E12571" s="43">
        <v>-14886.752999999999</v>
      </c>
      <c r="F12571" s="45">
        <v>-55720</v>
      </c>
      <c r="G12571" s="45">
        <v>-93700</v>
      </c>
      <c r="H12571" s="45">
        <v>-56990</v>
      </c>
      <c r="I12571" s="55">
        <f>pro[[#This Row],[Admin expenses 3]]+pro[[#This Row],[Admin expenses 2]]+pro[[#This Row],[Admin expenses 1]]+pro[[#This Row],[COGS]]</f>
        <v>-221296.753</v>
      </c>
      <c r="J12571" s="55">
        <f>pro[[#This Row],[Revenue]]+pro[[#This Row],[AdminExp]]</f>
        <v>-154730.253</v>
      </c>
      <c r="K12571" s="83">
        <f>pro[[#This Row],[Profit]]/pro[[#This Row],[Revenue]]</f>
        <v>-2.3244462755289823</v>
      </c>
      <c r="L12571" s="56">
        <f t="shared" si="196"/>
        <v>12</v>
      </c>
      <c r="M12571" s="82" t="str">
        <f>"Q"&amp;" "&amp;VLOOKUP(pro[[#This Row],[Period]],Mapping!A:B,2,0)</f>
        <v>Q 4</v>
      </c>
      <c r="N12571"/>
    </row>
    <row r="12572" spans="1:14" ht="14.25" x14ac:dyDescent="0.2">
      <c r="A12572" s="44" t="s">
        <v>45</v>
      </c>
      <c r="B12572" s="44" t="s">
        <v>13</v>
      </c>
      <c r="C12572" s="44" t="s">
        <v>57</v>
      </c>
      <c r="D12572" s="43">
        <v>47478.508000000002</v>
      </c>
      <c r="E12572" s="43">
        <v>-17105.234999999997</v>
      </c>
      <c r="F12572" s="45">
        <v>-38850</v>
      </c>
      <c r="G12572" s="45">
        <v>-107320</v>
      </c>
      <c r="H12572" s="45">
        <v>-25730</v>
      </c>
      <c r="I12572" s="55">
        <f>pro[[#This Row],[Admin expenses 3]]+pro[[#This Row],[Admin expenses 2]]+pro[[#This Row],[Admin expenses 1]]+pro[[#This Row],[COGS]]</f>
        <v>-189005.23499999999</v>
      </c>
      <c r="J12572" s="55">
        <f>pro[[#This Row],[Revenue]]+pro[[#This Row],[AdminExp]]</f>
        <v>-141526.72699999998</v>
      </c>
      <c r="K12572" s="83">
        <f>pro[[#This Row],[Profit]]/pro[[#This Row],[Revenue]]</f>
        <v>-2.9808587708779726</v>
      </c>
      <c r="L12572" s="56">
        <f t="shared" si="196"/>
        <v>12</v>
      </c>
      <c r="M12572" s="82" t="str">
        <f>"Q"&amp;" "&amp;VLOOKUP(pro[[#This Row],[Period]],Mapping!A:B,2,0)</f>
        <v>Q 4</v>
      </c>
      <c r="N12572"/>
    </row>
    <row r="12573" spans="1:14" ht="14.25" x14ac:dyDescent="0.2">
      <c r="A12573" s="44" t="s">
        <v>45</v>
      </c>
      <c r="B12573" s="44" t="s">
        <v>13</v>
      </c>
      <c r="C12573" s="44" t="s">
        <v>57</v>
      </c>
      <c r="D12573" s="43">
        <v>4179.1399999999994</v>
      </c>
      <c r="E12573" s="43">
        <v>-1849.3999999999999</v>
      </c>
      <c r="F12573" s="45">
        <v>-14100</v>
      </c>
      <c r="G12573" s="45">
        <v>-104560</v>
      </c>
      <c r="H12573" s="45">
        <v>-20980</v>
      </c>
      <c r="I12573" s="55">
        <f>pro[[#This Row],[Admin expenses 3]]+pro[[#This Row],[Admin expenses 2]]+pro[[#This Row],[Admin expenses 1]]+pro[[#This Row],[COGS]]</f>
        <v>-141489.4</v>
      </c>
      <c r="J12573" s="55">
        <f>pro[[#This Row],[Revenue]]+pro[[#This Row],[AdminExp]]</f>
        <v>-137310.26</v>
      </c>
      <c r="K12573" s="83">
        <f>pro[[#This Row],[Profit]]/pro[[#This Row],[Revenue]]</f>
        <v>-32.85610436597004</v>
      </c>
      <c r="L12573" s="56">
        <f t="shared" si="196"/>
        <v>12</v>
      </c>
      <c r="M12573" s="82" t="str">
        <f>"Q"&amp;" "&amp;VLOOKUP(pro[[#This Row],[Period]],Mapping!A:B,2,0)</f>
        <v>Q 4</v>
      </c>
      <c r="N12573"/>
    </row>
    <row r="12574" spans="1:14" ht="14.25" x14ac:dyDescent="0.2">
      <c r="A12574" s="44" t="s">
        <v>45</v>
      </c>
      <c r="B12574" s="44" t="s">
        <v>13</v>
      </c>
      <c r="C12574" s="44" t="s">
        <v>57</v>
      </c>
      <c r="D12574" s="43">
        <v>2296.0909999999999</v>
      </c>
      <c r="E12574" s="43">
        <v>-2547.636</v>
      </c>
      <c r="F12574" s="45">
        <v>-103080</v>
      </c>
      <c r="G12574" s="45">
        <v>-42200</v>
      </c>
      <c r="H12574" s="45">
        <v>-55740</v>
      </c>
      <c r="I12574" s="55">
        <f>pro[[#This Row],[Admin expenses 3]]+pro[[#This Row],[Admin expenses 2]]+pro[[#This Row],[Admin expenses 1]]+pro[[#This Row],[COGS]]</f>
        <v>-203567.636</v>
      </c>
      <c r="J12574" s="55">
        <f>pro[[#This Row],[Revenue]]+pro[[#This Row],[AdminExp]]</f>
        <v>-201271.54500000001</v>
      </c>
      <c r="K12574" s="83">
        <f>pro[[#This Row],[Profit]]/pro[[#This Row],[Revenue]]</f>
        <v>-87.658348471380279</v>
      </c>
      <c r="L12574" s="56">
        <f t="shared" si="196"/>
        <v>12</v>
      </c>
      <c r="M12574" s="82" t="str">
        <f>"Q"&amp;" "&amp;VLOOKUP(pro[[#This Row],[Period]],Mapping!A:B,2,0)</f>
        <v>Q 4</v>
      </c>
      <c r="N12574"/>
    </row>
    <row r="12575" spans="1:14" ht="14.25" x14ac:dyDescent="0.2">
      <c r="A12575" s="44" t="s">
        <v>45</v>
      </c>
      <c r="B12575" s="44" t="s">
        <v>13</v>
      </c>
      <c r="C12575" s="44" t="s">
        <v>57</v>
      </c>
      <c r="D12575" s="43">
        <v>368147.21299999993</v>
      </c>
      <c r="E12575" s="43">
        <v>-378228.72499999998</v>
      </c>
      <c r="F12575" s="45">
        <v>-28360</v>
      </c>
      <c r="G12575" s="45">
        <v>-57180</v>
      </c>
      <c r="H12575" s="45">
        <v>-41160</v>
      </c>
      <c r="I12575" s="55">
        <f>pro[[#This Row],[Admin expenses 3]]+pro[[#This Row],[Admin expenses 2]]+pro[[#This Row],[Admin expenses 1]]+pro[[#This Row],[COGS]]</f>
        <v>-504928.72499999998</v>
      </c>
      <c r="J12575" s="55">
        <f>pro[[#This Row],[Revenue]]+pro[[#This Row],[AdminExp]]</f>
        <v>-136781.51200000005</v>
      </c>
      <c r="K12575" s="83">
        <f>pro[[#This Row],[Profit]]/pro[[#This Row],[Revenue]]</f>
        <v>-0.37154026207445462</v>
      </c>
      <c r="L12575" s="56">
        <f t="shared" si="196"/>
        <v>12</v>
      </c>
      <c r="M12575" s="82" t="str">
        <f>"Q"&amp;" "&amp;VLOOKUP(pro[[#This Row],[Period]],Mapping!A:B,2,0)</f>
        <v>Q 4</v>
      </c>
      <c r="N12575"/>
    </row>
    <row r="12576" spans="1:14" ht="14.25" x14ac:dyDescent="0.2">
      <c r="A12576" s="44" t="s">
        <v>45</v>
      </c>
      <c r="B12576" s="44" t="s">
        <v>13</v>
      </c>
      <c r="C12576" s="44" t="s">
        <v>58</v>
      </c>
      <c r="D12576" s="43">
        <v>559570.79499999993</v>
      </c>
      <c r="E12576" s="43">
        <v>-45731.385000000002</v>
      </c>
      <c r="F12576" s="45">
        <v>-15530</v>
      </c>
      <c r="G12576" s="45">
        <v>-93480</v>
      </c>
      <c r="H12576" s="45">
        <v>-101810</v>
      </c>
      <c r="I12576" s="55">
        <f>pro[[#This Row],[Admin expenses 3]]+pro[[#This Row],[Admin expenses 2]]+pro[[#This Row],[Admin expenses 1]]+pro[[#This Row],[COGS]]</f>
        <v>-256551.38500000001</v>
      </c>
      <c r="J12576" s="55">
        <f>pro[[#This Row],[Revenue]]+pro[[#This Row],[AdminExp]]</f>
        <v>303019.40999999992</v>
      </c>
      <c r="K12576" s="83">
        <f>pro[[#This Row],[Profit]]/pro[[#This Row],[Revenue]]</f>
        <v>0.54152113138785229</v>
      </c>
      <c r="L12576" s="56">
        <f t="shared" si="196"/>
        <v>12</v>
      </c>
      <c r="M12576" s="82" t="str">
        <f>"Q"&amp;" "&amp;VLOOKUP(pro[[#This Row],[Period]],Mapping!A:B,2,0)</f>
        <v>Q 4</v>
      </c>
      <c r="N12576"/>
    </row>
    <row r="12577" spans="1:14" ht="14.25" x14ac:dyDescent="0.2">
      <c r="A12577" s="44" t="s">
        <v>45</v>
      </c>
      <c r="B12577" s="44" t="s">
        <v>13</v>
      </c>
      <c r="C12577" s="44" t="s">
        <v>59</v>
      </c>
      <c r="D12577" s="43">
        <v>2593755.8989999997</v>
      </c>
      <c r="E12577" s="43">
        <v>-216197.821</v>
      </c>
      <c r="F12577" s="45">
        <v>-42810</v>
      </c>
      <c r="G12577" s="45">
        <v>-87250</v>
      </c>
      <c r="H12577" s="45">
        <v>-91470</v>
      </c>
      <c r="I12577" s="55">
        <f>pro[[#This Row],[Admin expenses 3]]+pro[[#This Row],[Admin expenses 2]]+pro[[#This Row],[Admin expenses 1]]+pro[[#This Row],[COGS]]</f>
        <v>-437727.821</v>
      </c>
      <c r="J12577" s="55">
        <f>pro[[#This Row],[Revenue]]+pro[[#This Row],[AdminExp]]</f>
        <v>2156028.0779999997</v>
      </c>
      <c r="K12577" s="83">
        <f>pro[[#This Row],[Profit]]/pro[[#This Row],[Revenue]]</f>
        <v>0.83123785042040299</v>
      </c>
      <c r="L12577" s="56">
        <f t="shared" si="196"/>
        <v>12</v>
      </c>
      <c r="M12577" s="82" t="str">
        <f>"Q"&amp;" "&amp;VLOOKUP(pro[[#This Row],[Period]],Mapping!A:B,2,0)</f>
        <v>Q 4</v>
      </c>
      <c r="N12577"/>
    </row>
    <row r="12578" spans="1:14" ht="14.25" x14ac:dyDescent="0.2">
      <c r="A12578" s="44" t="s">
        <v>45</v>
      </c>
      <c r="B12578" s="44" t="s">
        <v>13</v>
      </c>
      <c r="C12578" s="44" t="s">
        <v>57</v>
      </c>
      <c r="D12578" s="43">
        <v>61712.580999999998</v>
      </c>
      <c r="E12578" s="43">
        <v>-7913.9759999999997</v>
      </c>
      <c r="F12578" s="45">
        <v>-76680</v>
      </c>
      <c r="G12578" s="45">
        <v>-101360</v>
      </c>
      <c r="H12578" s="45">
        <v>-55440</v>
      </c>
      <c r="I12578" s="55">
        <f>pro[[#This Row],[Admin expenses 3]]+pro[[#This Row],[Admin expenses 2]]+pro[[#This Row],[Admin expenses 1]]+pro[[#This Row],[COGS]]</f>
        <v>-241393.976</v>
      </c>
      <c r="J12578" s="55">
        <f>pro[[#This Row],[Revenue]]+pro[[#This Row],[AdminExp]]</f>
        <v>-179681.39499999999</v>
      </c>
      <c r="K12578" s="83">
        <f>pro[[#This Row],[Profit]]/pro[[#This Row],[Revenue]]</f>
        <v>-2.9115845114304975</v>
      </c>
      <c r="L12578" s="56">
        <f t="shared" si="196"/>
        <v>12</v>
      </c>
      <c r="M12578" s="82" t="str">
        <f>"Q"&amp;" "&amp;VLOOKUP(pro[[#This Row],[Period]],Mapping!A:B,2,0)</f>
        <v>Q 4</v>
      </c>
      <c r="N12578"/>
    </row>
    <row r="12579" spans="1:14" ht="14.25" x14ac:dyDescent="0.2">
      <c r="A12579" s="44" t="s">
        <v>45</v>
      </c>
      <c r="B12579" s="44" t="s">
        <v>13</v>
      </c>
      <c r="C12579" s="44" t="s">
        <v>57</v>
      </c>
      <c r="D12579" s="43">
        <v>89259.512999999992</v>
      </c>
      <c r="E12579" s="43">
        <v>-69552.013999999996</v>
      </c>
      <c r="F12579" s="45">
        <v>-34870</v>
      </c>
      <c r="G12579" s="45">
        <v>-18180</v>
      </c>
      <c r="H12579" s="45">
        <v>-21580</v>
      </c>
      <c r="I12579" s="55">
        <f>pro[[#This Row],[Admin expenses 3]]+pro[[#This Row],[Admin expenses 2]]+pro[[#This Row],[Admin expenses 1]]+pro[[#This Row],[COGS]]</f>
        <v>-144182.014</v>
      </c>
      <c r="J12579" s="55">
        <f>pro[[#This Row],[Revenue]]+pro[[#This Row],[AdminExp]]</f>
        <v>-54922.501000000004</v>
      </c>
      <c r="K12579" s="83">
        <f>pro[[#This Row],[Profit]]/pro[[#This Row],[Revenue]]</f>
        <v>-0.61531257738320855</v>
      </c>
      <c r="L12579" s="56">
        <f t="shared" si="196"/>
        <v>12</v>
      </c>
      <c r="M12579" s="82" t="str">
        <f>"Q"&amp;" "&amp;VLOOKUP(pro[[#This Row],[Period]],Mapping!A:B,2,0)</f>
        <v>Q 4</v>
      </c>
      <c r="N12579"/>
    </row>
    <row r="12580" spans="1:14" ht="14.25" x14ac:dyDescent="0.2">
      <c r="A12580" s="44" t="s">
        <v>45</v>
      </c>
      <c r="B12580" s="44" t="s">
        <v>13</v>
      </c>
      <c r="C12580" s="44" t="s">
        <v>57</v>
      </c>
      <c r="D12580" s="43">
        <v>118066.81599999999</v>
      </c>
      <c r="E12580" s="43">
        <v>-47780.907999999996</v>
      </c>
      <c r="F12580" s="45">
        <v>-49590</v>
      </c>
      <c r="G12580" s="45">
        <v>-100720</v>
      </c>
      <c r="H12580" s="45">
        <v>-27650</v>
      </c>
      <c r="I12580" s="55">
        <f>pro[[#This Row],[Admin expenses 3]]+pro[[#This Row],[Admin expenses 2]]+pro[[#This Row],[Admin expenses 1]]+pro[[#This Row],[COGS]]</f>
        <v>-225740.908</v>
      </c>
      <c r="J12580" s="55">
        <f>pro[[#This Row],[Revenue]]+pro[[#This Row],[AdminExp]]</f>
        <v>-107674.092</v>
      </c>
      <c r="K12580" s="83">
        <f>pro[[#This Row],[Profit]]/pro[[#This Row],[Revenue]]</f>
        <v>-0.91197591031844216</v>
      </c>
      <c r="L12580" s="56">
        <f t="shared" si="196"/>
        <v>12</v>
      </c>
      <c r="M12580" s="82" t="str">
        <f>"Q"&amp;" "&amp;VLOOKUP(pro[[#This Row],[Period]],Mapping!A:B,2,0)</f>
        <v>Q 4</v>
      </c>
      <c r="N12580"/>
    </row>
    <row r="12581" spans="1:14" ht="14.25" x14ac:dyDescent="0.2">
      <c r="A12581" s="44" t="s">
        <v>45</v>
      </c>
      <c r="B12581" s="44" t="s">
        <v>13</v>
      </c>
      <c r="C12581" s="44" t="s">
        <v>58</v>
      </c>
      <c r="D12581" s="43">
        <v>-602126.52499999991</v>
      </c>
      <c r="E12581" s="43">
        <v>223284.60699999999</v>
      </c>
      <c r="F12581" s="45">
        <v>-39220</v>
      </c>
      <c r="G12581" s="45">
        <v>-67790</v>
      </c>
      <c r="H12581" s="45">
        <v>-59030</v>
      </c>
      <c r="I12581" s="55">
        <f>pro[[#This Row],[Admin expenses 3]]+pro[[#This Row],[Admin expenses 2]]+pro[[#This Row],[Admin expenses 1]]+pro[[#This Row],[COGS]]</f>
        <v>57244.606999999989</v>
      </c>
      <c r="J12581" s="55">
        <f>pro[[#This Row],[Revenue]]+pro[[#This Row],[AdminExp]]</f>
        <v>-544881.91799999995</v>
      </c>
      <c r="K12581" s="83">
        <f>pro[[#This Row],[Profit]]/pro[[#This Row],[Revenue]]</f>
        <v>0.9049292721326303</v>
      </c>
      <c r="L12581" s="56">
        <f t="shared" si="196"/>
        <v>12</v>
      </c>
      <c r="M12581" s="82" t="str">
        <f>"Q"&amp;" "&amp;VLOOKUP(pro[[#This Row],[Period]],Mapping!A:B,2,0)</f>
        <v>Q 4</v>
      </c>
      <c r="N12581"/>
    </row>
    <row r="12582" spans="1:14" ht="14.25" x14ac:dyDescent="0.2">
      <c r="A12582" s="44" t="s">
        <v>45</v>
      </c>
      <c r="B12582" s="44" t="s">
        <v>13</v>
      </c>
      <c r="C12582" s="44" t="s">
        <v>59</v>
      </c>
      <c r="D12582" s="43">
        <v>-633817.40099999995</v>
      </c>
      <c r="E12582" s="43">
        <v>248862.07499999998</v>
      </c>
      <c r="F12582" s="45">
        <v>-92930</v>
      </c>
      <c r="G12582" s="45">
        <v>-75350</v>
      </c>
      <c r="H12582" s="45">
        <v>-27740</v>
      </c>
      <c r="I12582" s="55">
        <f>pro[[#This Row],[Admin expenses 3]]+pro[[#This Row],[Admin expenses 2]]+pro[[#This Row],[Admin expenses 1]]+pro[[#This Row],[COGS]]</f>
        <v>52842.074999999983</v>
      </c>
      <c r="J12582" s="55">
        <f>pro[[#This Row],[Revenue]]+pro[[#This Row],[AdminExp]]</f>
        <v>-580975.326</v>
      </c>
      <c r="K12582" s="83">
        <f>pro[[#This Row],[Profit]]/pro[[#This Row],[Revenue]]</f>
        <v>0.91662886674201616</v>
      </c>
      <c r="L12582" s="56">
        <f t="shared" si="196"/>
        <v>12</v>
      </c>
      <c r="M12582" s="82" t="str">
        <f>"Q"&amp;" "&amp;VLOOKUP(pro[[#This Row],[Period]],Mapping!A:B,2,0)</f>
        <v>Q 4</v>
      </c>
      <c r="N12582"/>
    </row>
    <row r="12583" spans="1:14" ht="14.25" x14ac:dyDescent="0.2">
      <c r="A12583" s="44" t="s">
        <v>45</v>
      </c>
      <c r="B12583" s="44" t="s">
        <v>13</v>
      </c>
      <c r="C12583" s="44" t="s">
        <v>57</v>
      </c>
      <c r="D12583" s="43">
        <v>215141.24099999998</v>
      </c>
      <c r="E12583" s="43">
        <v>-119773.27599999998</v>
      </c>
      <c r="F12583" s="45">
        <v>-106110</v>
      </c>
      <c r="G12583" s="45">
        <v>-97780</v>
      </c>
      <c r="H12583" s="45">
        <v>-18030</v>
      </c>
      <c r="I12583" s="55">
        <f>pro[[#This Row],[Admin expenses 3]]+pro[[#This Row],[Admin expenses 2]]+pro[[#This Row],[Admin expenses 1]]+pro[[#This Row],[COGS]]</f>
        <v>-341693.27599999995</v>
      </c>
      <c r="J12583" s="55">
        <f>pro[[#This Row],[Revenue]]+pro[[#This Row],[AdminExp]]</f>
        <v>-126552.03499999997</v>
      </c>
      <c r="K12583" s="83">
        <f>pro[[#This Row],[Profit]]/pro[[#This Row],[Revenue]]</f>
        <v>-0.58822768899060118</v>
      </c>
      <c r="L12583" s="56">
        <f t="shared" si="196"/>
        <v>12</v>
      </c>
      <c r="M12583" s="82" t="str">
        <f>"Q"&amp;" "&amp;VLOOKUP(pro[[#This Row],[Period]],Mapping!A:B,2,0)</f>
        <v>Q 4</v>
      </c>
      <c r="N12583"/>
    </row>
    <row r="12584" spans="1:14" ht="14.25" x14ac:dyDescent="0.2">
      <c r="A12584" s="44" t="s">
        <v>45</v>
      </c>
      <c r="B12584" s="44" t="s">
        <v>28</v>
      </c>
      <c r="C12584" s="44" t="s">
        <v>57</v>
      </c>
      <c r="D12584" s="43">
        <v>346858.55399999995</v>
      </c>
      <c r="E12584" s="43">
        <v>-11127.221</v>
      </c>
      <c r="F12584" s="45">
        <v>-81320</v>
      </c>
      <c r="G12584" s="45">
        <v>-56840</v>
      </c>
      <c r="H12584" s="45">
        <v>-50430</v>
      </c>
      <c r="I12584" s="55">
        <f>pro[[#This Row],[Admin expenses 3]]+pro[[#This Row],[Admin expenses 2]]+pro[[#This Row],[Admin expenses 1]]+pro[[#This Row],[COGS]]</f>
        <v>-199717.22099999999</v>
      </c>
      <c r="J12584" s="55">
        <f>pro[[#This Row],[Revenue]]+pro[[#This Row],[AdminExp]]</f>
        <v>147141.33299999996</v>
      </c>
      <c r="K12584" s="83">
        <f>pro[[#This Row],[Profit]]/pro[[#This Row],[Revenue]]</f>
        <v>0.42421134293260065</v>
      </c>
      <c r="L12584" s="56">
        <f t="shared" si="196"/>
        <v>12</v>
      </c>
      <c r="M12584" s="82" t="str">
        <f>"Q"&amp;" "&amp;VLOOKUP(pro[[#This Row],[Period]],Mapping!A:B,2,0)</f>
        <v>Q 4</v>
      </c>
      <c r="N12584"/>
    </row>
    <row r="12585" spans="1:14" ht="14.25" x14ac:dyDescent="0.2">
      <c r="A12585" s="44" t="s">
        <v>45</v>
      </c>
      <c r="B12585" s="44" t="s">
        <v>28</v>
      </c>
      <c r="C12585" s="44" t="s">
        <v>58</v>
      </c>
      <c r="D12585" s="43">
        <v>1760963.2040000001</v>
      </c>
      <c r="E12585" s="43">
        <v>-576129.96</v>
      </c>
      <c r="F12585" s="45">
        <v>-64890</v>
      </c>
      <c r="G12585" s="45">
        <v>-18160</v>
      </c>
      <c r="H12585" s="45">
        <v>-87970</v>
      </c>
      <c r="I12585" s="55">
        <f>pro[[#This Row],[Admin expenses 3]]+pro[[#This Row],[Admin expenses 2]]+pro[[#This Row],[Admin expenses 1]]+pro[[#This Row],[COGS]]</f>
        <v>-747149.96</v>
      </c>
      <c r="J12585" s="55">
        <f>pro[[#This Row],[Revenue]]+pro[[#This Row],[AdminExp]]</f>
        <v>1013813.2440000002</v>
      </c>
      <c r="K12585" s="83">
        <f>pro[[#This Row],[Profit]]/pro[[#This Row],[Revenue]]</f>
        <v>0.57571517774882486</v>
      </c>
      <c r="L12585" s="56">
        <f t="shared" si="196"/>
        <v>12</v>
      </c>
      <c r="M12585" s="82" t="str">
        <f>"Q"&amp;" "&amp;VLOOKUP(pro[[#This Row],[Period]],Mapping!A:B,2,0)</f>
        <v>Q 4</v>
      </c>
      <c r="N12585"/>
    </row>
    <row r="12586" spans="1:14" ht="14.25" x14ac:dyDescent="0.2">
      <c r="A12586" s="44" t="s">
        <v>45</v>
      </c>
      <c r="B12586" s="44" t="s">
        <v>28</v>
      </c>
      <c r="C12586" s="44" t="s">
        <v>59</v>
      </c>
      <c r="D12586" s="43">
        <v>590438.81400000001</v>
      </c>
      <c r="E12586" s="43">
        <v>-107111.571</v>
      </c>
      <c r="F12586" s="45">
        <v>-51320</v>
      </c>
      <c r="G12586" s="45">
        <v>-33360</v>
      </c>
      <c r="H12586" s="45">
        <v>-75110</v>
      </c>
      <c r="I12586" s="55">
        <f>pro[[#This Row],[Admin expenses 3]]+pro[[#This Row],[Admin expenses 2]]+pro[[#This Row],[Admin expenses 1]]+pro[[#This Row],[COGS]]</f>
        <v>-266901.571</v>
      </c>
      <c r="J12586" s="55">
        <f>pro[[#This Row],[Revenue]]+pro[[#This Row],[AdminExp]]</f>
        <v>323537.24300000002</v>
      </c>
      <c r="K12586" s="83">
        <f>pro[[#This Row],[Profit]]/pro[[#This Row],[Revenue]]</f>
        <v>0.54796066133958465</v>
      </c>
      <c r="L12586" s="56">
        <f t="shared" si="196"/>
        <v>12</v>
      </c>
      <c r="M12586" s="82" t="str">
        <f>"Q"&amp;" "&amp;VLOOKUP(pro[[#This Row],[Period]],Mapping!A:B,2,0)</f>
        <v>Q 4</v>
      </c>
      <c r="N12586"/>
    </row>
    <row r="12587" spans="1:14" ht="14.25" x14ac:dyDescent="0.2">
      <c r="A12587" s="44" t="s">
        <v>45</v>
      </c>
      <c r="B12587" s="44" t="s">
        <v>28</v>
      </c>
      <c r="C12587" s="44" t="s">
        <v>57</v>
      </c>
      <c r="D12587" s="43">
        <v>94412.324999999997</v>
      </c>
      <c r="E12587" s="43">
        <v>-41492.023999999998</v>
      </c>
      <c r="F12587" s="45">
        <v>-22050</v>
      </c>
      <c r="G12587" s="45">
        <v>-96900</v>
      </c>
      <c r="H12587" s="45">
        <v>-100760</v>
      </c>
      <c r="I12587" s="55">
        <f>pro[[#This Row],[Admin expenses 3]]+pro[[#This Row],[Admin expenses 2]]+pro[[#This Row],[Admin expenses 1]]+pro[[#This Row],[COGS]]</f>
        <v>-261202.024</v>
      </c>
      <c r="J12587" s="55">
        <f>pro[[#This Row],[Revenue]]+pro[[#This Row],[AdminExp]]</f>
        <v>-166789.69900000002</v>
      </c>
      <c r="K12587" s="83">
        <f>pro[[#This Row],[Profit]]/pro[[#This Row],[Revenue]]</f>
        <v>-1.7666093807138001</v>
      </c>
      <c r="L12587" s="56">
        <f t="shared" si="196"/>
        <v>12</v>
      </c>
      <c r="M12587" s="82" t="str">
        <f>"Q"&amp;" "&amp;VLOOKUP(pro[[#This Row],[Period]],Mapping!A:B,2,0)</f>
        <v>Q 4</v>
      </c>
      <c r="N12587"/>
    </row>
    <row r="12588" spans="1:14" ht="14.25" x14ac:dyDescent="0.2">
      <c r="A12588" s="44" t="s">
        <v>45</v>
      </c>
      <c r="B12588" s="44" t="s">
        <v>28</v>
      </c>
      <c r="C12588" s="44" t="s">
        <v>57</v>
      </c>
      <c r="D12588" s="43">
        <v>778109.84299999999</v>
      </c>
      <c r="E12588" s="43">
        <v>-79573.514999999999</v>
      </c>
      <c r="F12588" s="45">
        <v>-32240</v>
      </c>
      <c r="G12588" s="45">
        <v>-25070</v>
      </c>
      <c r="H12588" s="45">
        <v>-38570</v>
      </c>
      <c r="I12588" s="55">
        <f>pro[[#This Row],[Admin expenses 3]]+pro[[#This Row],[Admin expenses 2]]+pro[[#This Row],[Admin expenses 1]]+pro[[#This Row],[COGS]]</f>
        <v>-175453.51500000001</v>
      </c>
      <c r="J12588" s="55">
        <f>pro[[#This Row],[Revenue]]+pro[[#This Row],[AdminExp]]</f>
        <v>602656.32799999998</v>
      </c>
      <c r="K12588" s="83">
        <f>pro[[#This Row],[Profit]]/pro[[#This Row],[Revenue]]</f>
        <v>0.7745131788546209</v>
      </c>
      <c r="L12588" s="56">
        <f t="shared" si="196"/>
        <v>12</v>
      </c>
      <c r="M12588" s="82" t="str">
        <f>"Q"&amp;" "&amp;VLOOKUP(pro[[#This Row],[Period]],Mapping!A:B,2,0)</f>
        <v>Q 4</v>
      </c>
      <c r="N12588"/>
    </row>
    <row r="12589" spans="1:14" ht="14.25" x14ac:dyDescent="0.2">
      <c r="A12589" s="44" t="s">
        <v>45</v>
      </c>
      <c r="B12589" s="44" t="s">
        <v>28</v>
      </c>
      <c r="C12589" s="44" t="s">
        <v>57</v>
      </c>
      <c r="D12589" s="43">
        <v>-1294.3489999999999</v>
      </c>
      <c r="E12589" s="43">
        <v>1964.1789999999996</v>
      </c>
      <c r="F12589" s="45">
        <v>-91450</v>
      </c>
      <c r="G12589" s="45">
        <v>-26030</v>
      </c>
      <c r="H12589" s="45">
        <v>-81940</v>
      </c>
      <c r="I12589" s="55">
        <f>pro[[#This Row],[Admin expenses 3]]+pro[[#This Row],[Admin expenses 2]]+pro[[#This Row],[Admin expenses 1]]+pro[[#This Row],[COGS]]</f>
        <v>-197455.821</v>
      </c>
      <c r="J12589" s="55">
        <f>pro[[#This Row],[Revenue]]+pro[[#This Row],[AdminExp]]</f>
        <v>-198750.16999999998</v>
      </c>
      <c r="K12589" s="83">
        <f>pro[[#This Row],[Profit]]/pro[[#This Row],[Revenue]]</f>
        <v>153.55222586798459</v>
      </c>
      <c r="L12589" s="56">
        <f t="shared" si="196"/>
        <v>12</v>
      </c>
      <c r="M12589" s="82" t="str">
        <f>"Q"&amp;" "&amp;VLOOKUP(pro[[#This Row],[Period]],Mapping!A:B,2,0)</f>
        <v>Q 4</v>
      </c>
      <c r="N12589"/>
    </row>
    <row r="12590" spans="1:14" ht="14.25" x14ac:dyDescent="0.2">
      <c r="A12590" s="44" t="s">
        <v>45</v>
      </c>
      <c r="B12590" s="44" t="s">
        <v>28</v>
      </c>
      <c r="C12590" s="44" t="s">
        <v>58</v>
      </c>
      <c r="D12590" s="43">
        <v>-85551.031999999992</v>
      </c>
      <c r="E12590" s="43">
        <v>142706.24899999998</v>
      </c>
      <c r="F12590" s="45">
        <v>-93160</v>
      </c>
      <c r="G12590" s="45">
        <v>-83420</v>
      </c>
      <c r="H12590" s="45">
        <v>-42550</v>
      </c>
      <c r="I12590" s="55">
        <f>pro[[#This Row],[Admin expenses 3]]+pro[[#This Row],[Admin expenses 2]]+pro[[#This Row],[Admin expenses 1]]+pro[[#This Row],[COGS]]</f>
        <v>-76423.751000000018</v>
      </c>
      <c r="J12590" s="55">
        <f>pro[[#This Row],[Revenue]]+pro[[#This Row],[AdminExp]]</f>
        <v>-161974.783</v>
      </c>
      <c r="K12590" s="83">
        <f>pro[[#This Row],[Profit]]/pro[[#This Row],[Revenue]]</f>
        <v>1.8933118539119436</v>
      </c>
      <c r="L12590" s="56">
        <f t="shared" si="196"/>
        <v>12</v>
      </c>
      <c r="M12590" s="82" t="str">
        <f>"Q"&amp;" "&amp;VLOOKUP(pro[[#This Row],[Period]],Mapping!A:B,2,0)</f>
        <v>Q 4</v>
      </c>
      <c r="N12590"/>
    </row>
    <row r="12591" spans="1:14" ht="14.25" x14ac:dyDescent="0.2">
      <c r="A12591" s="44" t="s">
        <v>45</v>
      </c>
      <c r="B12591" s="44" t="s">
        <v>28</v>
      </c>
      <c r="C12591" s="44" t="s">
        <v>59</v>
      </c>
      <c r="D12591" s="43">
        <v>1022038.7239999999</v>
      </c>
      <c r="E12591" s="43">
        <v>-309369.13699999999</v>
      </c>
      <c r="F12591" s="45">
        <v>-53660</v>
      </c>
      <c r="G12591" s="45">
        <v>-59660</v>
      </c>
      <c r="H12591" s="45">
        <v>-86080</v>
      </c>
      <c r="I12591" s="55">
        <f>pro[[#This Row],[Admin expenses 3]]+pro[[#This Row],[Admin expenses 2]]+pro[[#This Row],[Admin expenses 1]]+pro[[#This Row],[COGS]]</f>
        <v>-508769.13699999999</v>
      </c>
      <c r="J12591" s="55">
        <f>pro[[#This Row],[Revenue]]+pro[[#This Row],[AdminExp]]</f>
        <v>513269.58699999994</v>
      </c>
      <c r="K12591" s="83">
        <f>pro[[#This Row],[Profit]]/pro[[#This Row],[Revenue]]</f>
        <v>0.50220170229088112</v>
      </c>
      <c r="L12591" s="56">
        <f t="shared" si="196"/>
        <v>12</v>
      </c>
      <c r="M12591" s="82" t="str">
        <f>"Q"&amp;" "&amp;VLOOKUP(pro[[#This Row],[Period]],Mapping!A:B,2,0)</f>
        <v>Q 4</v>
      </c>
      <c r="N12591"/>
    </row>
    <row r="12592" spans="1:14" ht="14.25" x14ac:dyDescent="0.2">
      <c r="A12592" s="44" t="s">
        <v>45</v>
      </c>
      <c r="B12592" s="44" t="s">
        <v>28</v>
      </c>
      <c r="C12592" s="44" t="s">
        <v>60</v>
      </c>
      <c r="D12592" s="43">
        <v>36586.353999999999</v>
      </c>
      <c r="E12592" s="43">
        <v>-13073.794999999998</v>
      </c>
      <c r="F12592" s="45">
        <v>-24760</v>
      </c>
      <c r="G12592" s="45">
        <v>-76070</v>
      </c>
      <c r="H12592" s="45">
        <v>-51200</v>
      </c>
      <c r="I12592" s="55">
        <f>pro[[#This Row],[Admin expenses 3]]+pro[[#This Row],[Admin expenses 2]]+pro[[#This Row],[Admin expenses 1]]+pro[[#This Row],[COGS]]</f>
        <v>-165103.79499999998</v>
      </c>
      <c r="J12592" s="55">
        <f>pro[[#This Row],[Revenue]]+pro[[#This Row],[AdminExp]]</f>
        <v>-128517.44099999999</v>
      </c>
      <c r="K12592" s="83">
        <f>pro[[#This Row],[Profit]]/pro[[#This Row],[Revenue]]</f>
        <v>-3.5127151779048549</v>
      </c>
      <c r="L12592" s="56">
        <f t="shared" si="196"/>
        <v>12</v>
      </c>
      <c r="M12592" s="82" t="str">
        <f>"Q"&amp;" "&amp;VLOOKUP(pro[[#This Row],[Period]],Mapping!A:B,2,0)</f>
        <v>Q 4</v>
      </c>
      <c r="N12592"/>
    </row>
    <row r="12593" spans="1:14" ht="14.25" x14ac:dyDescent="0.2">
      <c r="A12593" s="44" t="s">
        <v>45</v>
      </c>
      <c r="B12593" s="44" t="s">
        <v>28</v>
      </c>
      <c r="C12593" s="44" t="s">
        <v>57</v>
      </c>
      <c r="D12593" s="43">
        <v>14232.056999999999</v>
      </c>
      <c r="E12593" s="43">
        <v>-2308.1379999999999</v>
      </c>
      <c r="F12593" s="45">
        <v>-84560</v>
      </c>
      <c r="G12593" s="45">
        <v>-46700</v>
      </c>
      <c r="H12593" s="45">
        <v>-90470</v>
      </c>
      <c r="I12593" s="55">
        <f>pro[[#This Row],[Admin expenses 3]]+pro[[#This Row],[Admin expenses 2]]+pro[[#This Row],[Admin expenses 1]]+pro[[#This Row],[COGS]]</f>
        <v>-224038.13800000001</v>
      </c>
      <c r="J12593" s="55">
        <f>pro[[#This Row],[Revenue]]+pro[[#This Row],[AdminExp]]</f>
        <v>-209806.08100000001</v>
      </c>
      <c r="K12593" s="83">
        <f>pro[[#This Row],[Profit]]/pro[[#This Row],[Revenue]]</f>
        <v>-14.741796003206003</v>
      </c>
      <c r="L12593" s="56">
        <f t="shared" si="196"/>
        <v>12</v>
      </c>
      <c r="M12593" s="82" t="str">
        <f>"Q"&amp;" "&amp;VLOOKUP(pro[[#This Row],[Period]],Mapping!A:B,2,0)</f>
        <v>Q 4</v>
      </c>
      <c r="N12593"/>
    </row>
    <row r="12594" spans="1:14" ht="14.25" x14ac:dyDescent="0.2">
      <c r="A12594" s="44" t="s">
        <v>45</v>
      </c>
      <c r="B12594" s="44" t="s">
        <v>28</v>
      </c>
      <c r="C12594" s="44" t="s">
        <v>58</v>
      </c>
      <c r="D12594" s="43">
        <v>437813.79599999997</v>
      </c>
      <c r="E12594" s="43">
        <v>-183914.63999999998</v>
      </c>
      <c r="F12594" s="45">
        <v>-43680</v>
      </c>
      <c r="G12594" s="45">
        <v>-108280</v>
      </c>
      <c r="H12594" s="45">
        <v>-86160</v>
      </c>
      <c r="I12594" s="55">
        <f>pro[[#This Row],[Admin expenses 3]]+pro[[#This Row],[Admin expenses 2]]+pro[[#This Row],[Admin expenses 1]]+pro[[#This Row],[COGS]]</f>
        <v>-422034.64</v>
      </c>
      <c r="J12594" s="55">
        <f>pro[[#This Row],[Revenue]]+pro[[#This Row],[AdminExp]]</f>
        <v>15779.155999999959</v>
      </c>
      <c r="K12594" s="83">
        <f>pro[[#This Row],[Profit]]/pro[[#This Row],[Revenue]]</f>
        <v>3.6040792099662294E-2</v>
      </c>
      <c r="L12594" s="56">
        <f t="shared" si="196"/>
        <v>12</v>
      </c>
      <c r="M12594" s="82" t="str">
        <f>"Q"&amp;" "&amp;VLOOKUP(pro[[#This Row],[Period]],Mapping!A:B,2,0)</f>
        <v>Q 4</v>
      </c>
      <c r="N12594"/>
    </row>
    <row r="12595" spans="1:14" ht="14.25" x14ac:dyDescent="0.2">
      <c r="A12595" s="44" t="s">
        <v>45</v>
      </c>
      <c r="B12595" s="44" t="s">
        <v>28</v>
      </c>
      <c r="C12595" s="44" t="s">
        <v>59</v>
      </c>
      <c r="D12595" s="43">
        <v>-3222.9749999999999</v>
      </c>
      <c r="E12595" s="43">
        <v>1147.2019999999998</v>
      </c>
      <c r="F12595" s="45">
        <v>-14740</v>
      </c>
      <c r="G12595" s="45">
        <v>-95820</v>
      </c>
      <c r="H12595" s="45">
        <v>-93590</v>
      </c>
      <c r="I12595" s="55">
        <f>pro[[#This Row],[Admin expenses 3]]+pro[[#This Row],[Admin expenses 2]]+pro[[#This Row],[Admin expenses 1]]+pro[[#This Row],[COGS]]</f>
        <v>-203002.79800000001</v>
      </c>
      <c r="J12595" s="55">
        <f>pro[[#This Row],[Revenue]]+pro[[#This Row],[AdminExp]]</f>
        <v>-206225.77300000002</v>
      </c>
      <c r="K12595" s="83">
        <f>pro[[#This Row],[Profit]]/pro[[#This Row],[Revenue]]</f>
        <v>63.986153476213751</v>
      </c>
      <c r="L12595" s="56">
        <f t="shared" si="196"/>
        <v>12</v>
      </c>
      <c r="M12595" s="82" t="str">
        <f>"Q"&amp;" "&amp;VLOOKUP(pro[[#This Row],[Period]],Mapping!A:B,2,0)</f>
        <v>Q 4</v>
      </c>
      <c r="N12595"/>
    </row>
    <row r="12596" spans="1:14" ht="14.25" x14ac:dyDescent="0.2">
      <c r="A12596" s="44" t="s">
        <v>45</v>
      </c>
      <c r="B12596" s="44" t="s">
        <v>28</v>
      </c>
      <c r="C12596" s="44" t="s">
        <v>60</v>
      </c>
      <c r="D12596" s="43">
        <v>-66433.591</v>
      </c>
      <c r="E12596" s="43">
        <v>28698.291999999998</v>
      </c>
      <c r="F12596" s="45">
        <v>-79810</v>
      </c>
      <c r="G12596" s="45">
        <v>-62580</v>
      </c>
      <c r="H12596" s="45">
        <v>-36930</v>
      </c>
      <c r="I12596" s="55">
        <f>pro[[#This Row],[Admin expenses 3]]+pro[[#This Row],[Admin expenses 2]]+pro[[#This Row],[Admin expenses 1]]+pro[[#This Row],[COGS]]</f>
        <v>-150621.70800000001</v>
      </c>
      <c r="J12596" s="55">
        <f>pro[[#This Row],[Revenue]]+pro[[#This Row],[AdminExp]]</f>
        <v>-217055.299</v>
      </c>
      <c r="K12596" s="83">
        <f>pro[[#This Row],[Profit]]/pro[[#This Row],[Revenue]]</f>
        <v>3.267252239909777</v>
      </c>
      <c r="L12596" s="56">
        <f t="shared" si="196"/>
        <v>12</v>
      </c>
      <c r="M12596" s="82" t="str">
        <f>"Q"&amp;" "&amp;VLOOKUP(pro[[#This Row],[Period]],Mapping!A:B,2,0)</f>
        <v>Q 4</v>
      </c>
      <c r="N12596"/>
    </row>
    <row r="12597" spans="1:14" ht="14.25" x14ac:dyDescent="0.2">
      <c r="A12597" s="44" t="s">
        <v>45</v>
      </c>
      <c r="B12597" s="44" t="s">
        <v>28</v>
      </c>
      <c r="C12597" s="44" t="s">
        <v>57</v>
      </c>
      <c r="D12597" s="43">
        <v>-123986.317</v>
      </c>
      <c r="E12597" s="43">
        <v>70352.625</v>
      </c>
      <c r="F12597" s="45">
        <v>-64710</v>
      </c>
      <c r="G12597" s="45">
        <v>-88270</v>
      </c>
      <c r="H12597" s="45">
        <v>-101170</v>
      </c>
      <c r="I12597" s="55">
        <f>pro[[#This Row],[Admin expenses 3]]+pro[[#This Row],[Admin expenses 2]]+pro[[#This Row],[Admin expenses 1]]+pro[[#This Row],[COGS]]</f>
        <v>-183797.375</v>
      </c>
      <c r="J12597" s="55">
        <f>pro[[#This Row],[Revenue]]+pro[[#This Row],[AdminExp]]</f>
        <v>-307783.69199999998</v>
      </c>
      <c r="K12597" s="83">
        <f>pro[[#This Row],[Profit]]/pro[[#This Row],[Revenue]]</f>
        <v>2.482400473271579</v>
      </c>
      <c r="L12597" s="56">
        <f t="shared" si="196"/>
        <v>12</v>
      </c>
      <c r="M12597" s="82" t="str">
        <f>"Q"&amp;" "&amp;VLOOKUP(pro[[#This Row],[Period]],Mapping!A:B,2,0)</f>
        <v>Q 4</v>
      </c>
      <c r="N12597"/>
    </row>
    <row r="12598" spans="1:14" ht="14.25" x14ac:dyDescent="0.2">
      <c r="A12598" s="44" t="s">
        <v>45</v>
      </c>
      <c r="B12598" s="44" t="s">
        <v>28</v>
      </c>
      <c r="C12598" s="44" t="s">
        <v>58</v>
      </c>
      <c r="D12598" s="43">
        <v>383889.576</v>
      </c>
      <c r="E12598" s="43">
        <v>-724188.70299999986</v>
      </c>
      <c r="F12598" s="45">
        <v>-82670</v>
      </c>
      <c r="G12598" s="45">
        <v>-57520</v>
      </c>
      <c r="H12598" s="45">
        <v>-95510</v>
      </c>
      <c r="I12598" s="55">
        <f>pro[[#This Row],[Admin expenses 3]]+pro[[#This Row],[Admin expenses 2]]+pro[[#This Row],[Admin expenses 1]]+pro[[#This Row],[COGS]]</f>
        <v>-959888.70299999986</v>
      </c>
      <c r="J12598" s="55">
        <f>pro[[#This Row],[Revenue]]+pro[[#This Row],[AdminExp]]</f>
        <v>-575999.12699999986</v>
      </c>
      <c r="K12598" s="83">
        <f>pro[[#This Row],[Profit]]/pro[[#This Row],[Revenue]]</f>
        <v>-1.5004291937325223</v>
      </c>
      <c r="L12598" s="56">
        <f t="shared" si="196"/>
        <v>12</v>
      </c>
      <c r="M12598" s="82" t="str">
        <f>"Q"&amp;" "&amp;VLOOKUP(pro[[#This Row],[Period]],Mapping!A:B,2,0)</f>
        <v>Q 4</v>
      </c>
      <c r="N12598"/>
    </row>
    <row r="12599" spans="1:14" ht="14.25" x14ac:dyDescent="0.2">
      <c r="A12599" s="44" t="s">
        <v>45</v>
      </c>
      <c r="B12599" s="44" t="s">
        <v>28</v>
      </c>
      <c r="C12599" s="44" t="s">
        <v>59</v>
      </c>
      <c r="D12599" s="43">
        <v>46664.1</v>
      </c>
      <c r="E12599" s="43">
        <v>-87208.029999999984</v>
      </c>
      <c r="F12599" s="45">
        <v>-25960</v>
      </c>
      <c r="G12599" s="45">
        <v>-103700</v>
      </c>
      <c r="H12599" s="45">
        <v>-26370</v>
      </c>
      <c r="I12599" s="55">
        <f>pro[[#This Row],[Admin expenses 3]]+pro[[#This Row],[Admin expenses 2]]+pro[[#This Row],[Admin expenses 1]]+pro[[#This Row],[COGS]]</f>
        <v>-243238.02999999997</v>
      </c>
      <c r="J12599" s="55">
        <f>pro[[#This Row],[Revenue]]+pro[[#This Row],[AdminExp]]</f>
        <v>-196573.92999999996</v>
      </c>
      <c r="K12599" s="83">
        <f>pro[[#This Row],[Profit]]/pro[[#This Row],[Revenue]]</f>
        <v>-4.212530189160403</v>
      </c>
      <c r="L12599" s="56">
        <f t="shared" si="196"/>
        <v>12</v>
      </c>
      <c r="M12599" s="82" t="str">
        <f>"Q"&amp;" "&amp;VLOOKUP(pro[[#This Row],[Period]],Mapping!A:B,2,0)</f>
        <v>Q 4</v>
      </c>
      <c r="N12599"/>
    </row>
    <row r="12600" spans="1:14" ht="14.25" x14ac:dyDescent="0.2">
      <c r="A12600" s="44" t="s">
        <v>45</v>
      </c>
      <c r="B12600" s="44" t="s">
        <v>28</v>
      </c>
      <c r="C12600" s="44" t="s">
        <v>60</v>
      </c>
      <c r="D12600" s="43">
        <v>31519.319999999996</v>
      </c>
      <c r="E12600" s="43">
        <v>-12580.532999999998</v>
      </c>
      <c r="F12600" s="45">
        <v>-94160</v>
      </c>
      <c r="G12600" s="45">
        <v>-32740</v>
      </c>
      <c r="H12600" s="45">
        <v>-23730</v>
      </c>
      <c r="I12600" s="55">
        <f>pro[[#This Row],[Admin expenses 3]]+pro[[#This Row],[Admin expenses 2]]+pro[[#This Row],[Admin expenses 1]]+pro[[#This Row],[COGS]]</f>
        <v>-163210.533</v>
      </c>
      <c r="J12600" s="55">
        <f>pro[[#This Row],[Revenue]]+pro[[#This Row],[AdminExp]]</f>
        <v>-131691.21299999999</v>
      </c>
      <c r="K12600" s="83">
        <f>pro[[#This Row],[Profit]]/pro[[#This Row],[Revenue]]</f>
        <v>-4.1781108539143617</v>
      </c>
      <c r="L12600" s="56">
        <f t="shared" si="196"/>
        <v>12</v>
      </c>
      <c r="M12600" s="82" t="str">
        <f>"Q"&amp;" "&amp;VLOOKUP(pro[[#This Row],[Period]],Mapping!A:B,2,0)</f>
        <v>Q 4</v>
      </c>
      <c r="N12600"/>
    </row>
    <row r="12601" spans="1:14" ht="14.25" x14ac:dyDescent="0.2">
      <c r="A12601" s="44" t="s">
        <v>45</v>
      </c>
      <c r="B12601" s="44" t="s">
        <v>28</v>
      </c>
      <c r="C12601" s="44" t="s">
        <v>57</v>
      </c>
      <c r="D12601" s="43">
        <v>380765.77699999994</v>
      </c>
      <c r="E12601" s="43">
        <v>-52304.028000000006</v>
      </c>
      <c r="F12601" s="45">
        <v>-19160</v>
      </c>
      <c r="G12601" s="45">
        <v>-36420</v>
      </c>
      <c r="H12601" s="45">
        <v>-50810</v>
      </c>
      <c r="I12601" s="55">
        <f>pro[[#This Row],[Admin expenses 3]]+pro[[#This Row],[Admin expenses 2]]+pro[[#This Row],[Admin expenses 1]]+pro[[#This Row],[COGS]]</f>
        <v>-158694.02799999999</v>
      </c>
      <c r="J12601" s="55">
        <f>pro[[#This Row],[Revenue]]+pro[[#This Row],[AdminExp]]</f>
        <v>222071.74899999995</v>
      </c>
      <c r="K12601" s="83">
        <f>pro[[#This Row],[Profit]]/pro[[#This Row],[Revenue]]</f>
        <v>0.58322402488393799</v>
      </c>
      <c r="L12601" s="56">
        <f t="shared" si="196"/>
        <v>12</v>
      </c>
      <c r="M12601" s="82" t="str">
        <f>"Q"&amp;" "&amp;VLOOKUP(pro[[#This Row],[Period]],Mapping!A:B,2,0)</f>
        <v>Q 4</v>
      </c>
      <c r="N12601"/>
    </row>
    <row r="12602" spans="1:14" ht="14.25" x14ac:dyDescent="0.2">
      <c r="A12602" s="44" t="s">
        <v>45</v>
      </c>
      <c r="B12602" s="44" t="s">
        <v>28</v>
      </c>
      <c r="C12602" s="44" t="s">
        <v>58</v>
      </c>
      <c r="D12602" s="43">
        <v>1165429.888</v>
      </c>
      <c r="E12602" s="43">
        <v>-91831.809999999983</v>
      </c>
      <c r="F12602" s="45">
        <v>-29640</v>
      </c>
      <c r="G12602" s="45">
        <v>-68430</v>
      </c>
      <c r="H12602" s="45">
        <v>-43310</v>
      </c>
      <c r="I12602" s="55">
        <f>pro[[#This Row],[Admin expenses 3]]+pro[[#This Row],[Admin expenses 2]]+pro[[#This Row],[Admin expenses 1]]+pro[[#This Row],[COGS]]</f>
        <v>-233211.81</v>
      </c>
      <c r="J12602" s="55">
        <f>pro[[#This Row],[Revenue]]+pro[[#This Row],[AdminExp]]</f>
        <v>932218.07799999998</v>
      </c>
      <c r="K12602" s="83">
        <f>pro[[#This Row],[Profit]]/pro[[#This Row],[Revenue]]</f>
        <v>0.79989202919772717</v>
      </c>
      <c r="L12602" s="56">
        <f t="shared" si="196"/>
        <v>12</v>
      </c>
      <c r="M12602" s="82" t="str">
        <f>"Q"&amp;" "&amp;VLOOKUP(pro[[#This Row],[Period]],Mapping!A:B,2,0)</f>
        <v>Q 4</v>
      </c>
      <c r="N12602"/>
    </row>
    <row r="12603" spans="1:14" ht="14.25" x14ac:dyDescent="0.2">
      <c r="A12603" s="44" t="s">
        <v>45</v>
      </c>
      <c r="B12603" s="44" t="s">
        <v>28</v>
      </c>
      <c r="C12603" s="44" t="s">
        <v>59</v>
      </c>
      <c r="D12603" s="43">
        <v>-10098.528999999999</v>
      </c>
      <c r="E12603" s="43">
        <v>721.61599999999999</v>
      </c>
      <c r="F12603" s="45">
        <v>-39290</v>
      </c>
      <c r="G12603" s="45">
        <v>-82040</v>
      </c>
      <c r="H12603" s="45">
        <v>-23570</v>
      </c>
      <c r="I12603" s="55">
        <f>pro[[#This Row],[Admin expenses 3]]+pro[[#This Row],[Admin expenses 2]]+pro[[#This Row],[Admin expenses 1]]+pro[[#This Row],[COGS]]</f>
        <v>-144178.38399999999</v>
      </c>
      <c r="J12603" s="55">
        <f>pro[[#This Row],[Revenue]]+pro[[#This Row],[AdminExp]]</f>
        <v>-154276.913</v>
      </c>
      <c r="K12603" s="83">
        <f>pro[[#This Row],[Profit]]/pro[[#This Row],[Revenue]]</f>
        <v>15.27716690222903</v>
      </c>
      <c r="L12603" s="56">
        <f t="shared" si="196"/>
        <v>12</v>
      </c>
      <c r="M12603" s="82" t="str">
        <f>"Q"&amp;" "&amp;VLOOKUP(pro[[#This Row],[Period]],Mapping!A:B,2,0)</f>
        <v>Q 4</v>
      </c>
      <c r="N12603"/>
    </row>
    <row r="12604" spans="1:14" ht="14.25" x14ac:dyDescent="0.2">
      <c r="A12604" s="44" t="s">
        <v>45</v>
      </c>
      <c r="B12604" s="44" t="s">
        <v>28</v>
      </c>
      <c r="C12604" s="44" t="s">
        <v>60</v>
      </c>
      <c r="D12604" s="43">
        <v>134876.266</v>
      </c>
      <c r="E12604" s="43">
        <v>-129837.28099999999</v>
      </c>
      <c r="F12604" s="45">
        <v>-52060</v>
      </c>
      <c r="G12604" s="45">
        <v>-48610</v>
      </c>
      <c r="H12604" s="45">
        <v>-56830</v>
      </c>
      <c r="I12604" s="55">
        <f>pro[[#This Row],[Admin expenses 3]]+pro[[#This Row],[Admin expenses 2]]+pro[[#This Row],[Admin expenses 1]]+pro[[#This Row],[COGS]]</f>
        <v>-287337.28099999996</v>
      </c>
      <c r="J12604" s="55">
        <f>pro[[#This Row],[Revenue]]+pro[[#This Row],[AdminExp]]</f>
        <v>-152461.01499999996</v>
      </c>
      <c r="K12604" s="83">
        <f>pro[[#This Row],[Profit]]/pro[[#This Row],[Revenue]]</f>
        <v>-1.1303768967032344</v>
      </c>
      <c r="L12604" s="56">
        <f t="shared" si="196"/>
        <v>12</v>
      </c>
      <c r="M12604" s="82" t="str">
        <f>"Q"&amp;" "&amp;VLOOKUP(pro[[#This Row],[Period]],Mapping!A:B,2,0)</f>
        <v>Q 4</v>
      </c>
      <c r="N12604"/>
    </row>
    <row r="12605" spans="1:14" ht="14.25" x14ac:dyDescent="0.2">
      <c r="A12605" s="44" t="s">
        <v>45</v>
      </c>
      <c r="B12605" s="44" t="s">
        <v>28</v>
      </c>
      <c r="C12605" s="44" t="s">
        <v>57</v>
      </c>
      <c r="D12605" s="43">
        <v>361138.897</v>
      </c>
      <c r="E12605" s="43">
        <v>-324447.48699999996</v>
      </c>
      <c r="F12605" s="45">
        <v>-76010</v>
      </c>
      <c r="G12605" s="45">
        <v>-36670</v>
      </c>
      <c r="H12605" s="45">
        <v>-96640</v>
      </c>
      <c r="I12605" s="55">
        <f>pro[[#This Row],[Admin expenses 3]]+pro[[#This Row],[Admin expenses 2]]+pro[[#This Row],[Admin expenses 1]]+pro[[#This Row],[COGS]]</f>
        <v>-533767.48699999996</v>
      </c>
      <c r="J12605" s="55">
        <f>pro[[#This Row],[Revenue]]+pro[[#This Row],[AdminExp]]</f>
        <v>-172628.58999999997</v>
      </c>
      <c r="K12605" s="83">
        <f>pro[[#This Row],[Profit]]/pro[[#This Row],[Revenue]]</f>
        <v>-0.47801162221526078</v>
      </c>
      <c r="L12605" s="56">
        <f t="shared" si="196"/>
        <v>12</v>
      </c>
      <c r="M12605" s="82" t="str">
        <f>"Q"&amp;" "&amp;VLOOKUP(pro[[#This Row],[Period]],Mapping!A:B,2,0)</f>
        <v>Q 4</v>
      </c>
      <c r="N12605"/>
    </row>
    <row r="12606" spans="1:14" ht="14.25" x14ac:dyDescent="0.2">
      <c r="A12606" s="44" t="s">
        <v>45</v>
      </c>
      <c r="B12606" s="44" t="s">
        <v>28</v>
      </c>
      <c r="C12606" s="44" t="s">
        <v>57</v>
      </c>
      <c r="D12606" s="43">
        <v>345301.82399999996</v>
      </c>
      <c r="E12606" s="43">
        <v>-348919.94199999998</v>
      </c>
      <c r="F12606" s="45">
        <v>-26810</v>
      </c>
      <c r="G12606" s="45">
        <v>-71800</v>
      </c>
      <c r="H12606" s="45">
        <v>-67860</v>
      </c>
      <c r="I12606" s="55">
        <f>pro[[#This Row],[Admin expenses 3]]+pro[[#This Row],[Admin expenses 2]]+pro[[#This Row],[Admin expenses 1]]+pro[[#This Row],[COGS]]</f>
        <v>-515389.94199999998</v>
      </c>
      <c r="J12606" s="55">
        <f>pro[[#This Row],[Revenue]]+pro[[#This Row],[AdminExp]]</f>
        <v>-170088.11800000002</v>
      </c>
      <c r="K12606" s="83">
        <f>pro[[#This Row],[Profit]]/pro[[#This Row],[Revenue]]</f>
        <v>-0.49257810465547969</v>
      </c>
      <c r="L12606" s="56">
        <f t="shared" si="196"/>
        <v>12</v>
      </c>
      <c r="M12606" s="82" t="str">
        <f>"Q"&amp;" "&amp;VLOOKUP(pro[[#This Row],[Period]],Mapping!A:B,2,0)</f>
        <v>Q 4</v>
      </c>
      <c r="N12606"/>
    </row>
    <row r="12607" spans="1:14" ht="14.25" x14ac:dyDescent="0.2">
      <c r="A12607" s="44" t="s">
        <v>45</v>
      </c>
      <c r="B12607" s="44" t="s">
        <v>28</v>
      </c>
      <c r="C12607" s="44" t="s">
        <v>58</v>
      </c>
      <c r="D12607" s="43">
        <v>147300.35599999997</v>
      </c>
      <c r="E12607" s="43">
        <v>-50748.572</v>
      </c>
      <c r="F12607" s="45">
        <v>-25710</v>
      </c>
      <c r="G12607" s="45">
        <v>-50660</v>
      </c>
      <c r="H12607" s="45">
        <v>-39930</v>
      </c>
      <c r="I12607" s="55">
        <f>pro[[#This Row],[Admin expenses 3]]+pro[[#This Row],[Admin expenses 2]]+pro[[#This Row],[Admin expenses 1]]+pro[[#This Row],[COGS]]</f>
        <v>-167048.57199999999</v>
      </c>
      <c r="J12607" s="55">
        <f>pro[[#This Row],[Revenue]]+pro[[#This Row],[AdminExp]]</f>
        <v>-19748.216000000015</v>
      </c>
      <c r="K12607" s="83">
        <f>pro[[#This Row],[Profit]]/pro[[#This Row],[Revenue]]</f>
        <v>-0.13406767326482238</v>
      </c>
      <c r="L12607" s="56">
        <f t="shared" si="196"/>
        <v>12</v>
      </c>
      <c r="M12607" s="82" t="str">
        <f>"Q"&amp;" "&amp;VLOOKUP(pro[[#This Row],[Period]],Mapping!A:B,2,0)</f>
        <v>Q 4</v>
      </c>
      <c r="N12607"/>
    </row>
    <row r="12608" spans="1:14" ht="14.25" x14ac:dyDescent="0.2">
      <c r="A12608" s="44" t="s">
        <v>45</v>
      </c>
      <c r="B12608" s="44" t="s">
        <v>28</v>
      </c>
      <c r="C12608" s="44" t="s">
        <v>59</v>
      </c>
      <c r="D12608" s="43">
        <v>81997.649999999994</v>
      </c>
      <c r="E12608" s="43">
        <v>-48051.695999999996</v>
      </c>
      <c r="F12608" s="45">
        <v>-104130</v>
      </c>
      <c r="G12608" s="45">
        <v>-65430</v>
      </c>
      <c r="H12608" s="45">
        <v>-82520</v>
      </c>
      <c r="I12608" s="55">
        <f>pro[[#This Row],[Admin expenses 3]]+pro[[#This Row],[Admin expenses 2]]+pro[[#This Row],[Admin expenses 1]]+pro[[#This Row],[COGS]]</f>
        <v>-300131.696</v>
      </c>
      <c r="J12608" s="55">
        <f>pro[[#This Row],[Revenue]]+pro[[#This Row],[AdminExp]]</f>
        <v>-218134.046</v>
      </c>
      <c r="K12608" s="83">
        <f>pro[[#This Row],[Profit]]/pro[[#This Row],[Revenue]]</f>
        <v>-2.6602475314841341</v>
      </c>
      <c r="L12608" s="56">
        <f t="shared" si="196"/>
        <v>12</v>
      </c>
      <c r="M12608" s="82" t="str">
        <f>"Q"&amp;" "&amp;VLOOKUP(pro[[#This Row],[Period]],Mapping!A:B,2,0)</f>
        <v>Q 4</v>
      </c>
      <c r="N12608"/>
    </row>
    <row r="12609" spans="1:14" ht="14.25" x14ac:dyDescent="0.2">
      <c r="A12609" s="44" t="s">
        <v>45</v>
      </c>
      <c r="B12609" s="44" t="s">
        <v>28</v>
      </c>
      <c r="C12609" s="44" t="s">
        <v>57</v>
      </c>
      <c r="D12609" s="43">
        <v>339143.11899999995</v>
      </c>
      <c r="E12609" s="43">
        <v>-329067.15099999995</v>
      </c>
      <c r="F12609" s="45">
        <v>-88640</v>
      </c>
      <c r="G12609" s="45">
        <v>-99430</v>
      </c>
      <c r="H12609" s="45">
        <v>-97760</v>
      </c>
      <c r="I12609" s="55">
        <f>pro[[#This Row],[Admin expenses 3]]+pro[[#This Row],[Admin expenses 2]]+pro[[#This Row],[Admin expenses 1]]+pro[[#This Row],[COGS]]</f>
        <v>-614897.15099999995</v>
      </c>
      <c r="J12609" s="55">
        <f>pro[[#This Row],[Revenue]]+pro[[#This Row],[AdminExp]]</f>
        <v>-275754.03200000001</v>
      </c>
      <c r="K12609" s="83">
        <f>pro[[#This Row],[Profit]]/pro[[#This Row],[Revenue]]</f>
        <v>-0.81309045223470999</v>
      </c>
      <c r="L12609" s="56">
        <f t="shared" si="196"/>
        <v>12</v>
      </c>
      <c r="M12609" s="82" t="str">
        <f>"Q"&amp;" "&amp;VLOOKUP(pro[[#This Row],[Period]],Mapping!A:B,2,0)</f>
        <v>Q 4</v>
      </c>
      <c r="N12609"/>
    </row>
    <row r="12610" spans="1:14" ht="14.25" x14ac:dyDescent="0.2">
      <c r="A12610" s="44" t="s">
        <v>45</v>
      </c>
      <c r="B12610" s="44" t="s">
        <v>28</v>
      </c>
      <c r="C12610" s="44" t="s">
        <v>58</v>
      </c>
      <c r="D12610" s="43">
        <v>2386.3629999999998</v>
      </c>
      <c r="E12610" s="43">
        <v>-2221.3869999999997</v>
      </c>
      <c r="F12610" s="45">
        <v>-16510</v>
      </c>
      <c r="G12610" s="45">
        <v>-97570</v>
      </c>
      <c r="H12610" s="45">
        <v>-38550</v>
      </c>
      <c r="I12610" s="55">
        <f>pro[[#This Row],[Admin expenses 3]]+pro[[#This Row],[Admin expenses 2]]+pro[[#This Row],[Admin expenses 1]]+pro[[#This Row],[COGS]]</f>
        <v>-154851.38699999999</v>
      </c>
      <c r="J12610" s="55">
        <f>pro[[#This Row],[Revenue]]+pro[[#This Row],[AdminExp]]</f>
        <v>-152465.02399999998</v>
      </c>
      <c r="K12610" s="83">
        <f>pro[[#This Row],[Profit]]/pro[[#This Row],[Revenue]]</f>
        <v>-63.890122332604044</v>
      </c>
      <c r="L12610" s="56">
        <f t="shared" ref="L12610:L12673" si="197">MONTH(DATEVALUE(A12610&amp;"1"))</f>
        <v>12</v>
      </c>
      <c r="M12610" s="82" t="str">
        <f>"Q"&amp;" "&amp;VLOOKUP(pro[[#This Row],[Period]],Mapping!A:B,2,0)</f>
        <v>Q 4</v>
      </c>
      <c r="N12610"/>
    </row>
    <row r="12611" spans="1:14" ht="14.25" x14ac:dyDescent="0.2">
      <c r="A12611" s="44" t="s">
        <v>45</v>
      </c>
      <c r="B12611" s="44" t="s">
        <v>28</v>
      </c>
      <c r="C12611" s="44" t="s">
        <v>59</v>
      </c>
      <c r="D12611" s="43">
        <v>111596.149</v>
      </c>
      <c r="E12611" s="43">
        <v>-86151.596999999994</v>
      </c>
      <c r="F12611" s="45">
        <v>-61140</v>
      </c>
      <c r="G12611" s="45">
        <v>-59460</v>
      </c>
      <c r="H12611" s="45">
        <v>-19370</v>
      </c>
      <c r="I12611" s="55">
        <f>pro[[#This Row],[Admin expenses 3]]+pro[[#This Row],[Admin expenses 2]]+pro[[#This Row],[Admin expenses 1]]+pro[[#This Row],[COGS]]</f>
        <v>-226121.59700000001</v>
      </c>
      <c r="J12611" s="55">
        <f>pro[[#This Row],[Revenue]]+pro[[#This Row],[AdminExp]]</f>
        <v>-114525.448</v>
      </c>
      <c r="K12611" s="83">
        <f>pro[[#This Row],[Profit]]/pro[[#This Row],[Revenue]]</f>
        <v>-1.0262491047070093</v>
      </c>
      <c r="L12611" s="56">
        <f t="shared" si="197"/>
        <v>12</v>
      </c>
      <c r="M12611" s="82" t="str">
        <f>"Q"&amp;" "&amp;VLOOKUP(pro[[#This Row],[Period]],Mapping!A:B,2,0)</f>
        <v>Q 4</v>
      </c>
      <c r="N12611"/>
    </row>
    <row r="12612" spans="1:14" ht="14.25" x14ac:dyDescent="0.2">
      <c r="A12612" s="44" t="s">
        <v>45</v>
      </c>
      <c r="B12612" s="44" t="s">
        <v>28</v>
      </c>
      <c r="C12612" s="44" t="s">
        <v>57</v>
      </c>
      <c r="D12612" s="43">
        <v>1031439.8009999999</v>
      </c>
      <c r="E12612" s="43">
        <v>-423160.82899999997</v>
      </c>
      <c r="F12612" s="45">
        <v>-24950</v>
      </c>
      <c r="G12612" s="45">
        <v>-47730</v>
      </c>
      <c r="H12612" s="45">
        <v>-39630</v>
      </c>
      <c r="I12612" s="55">
        <f>pro[[#This Row],[Admin expenses 3]]+pro[[#This Row],[Admin expenses 2]]+pro[[#This Row],[Admin expenses 1]]+pro[[#This Row],[COGS]]</f>
        <v>-535470.82899999991</v>
      </c>
      <c r="J12612" s="55">
        <f>pro[[#This Row],[Revenue]]+pro[[#This Row],[AdminExp]]</f>
        <v>495968.97199999995</v>
      </c>
      <c r="K12612" s="83">
        <f>pro[[#This Row],[Profit]]/pro[[#This Row],[Revenue]]</f>
        <v>0.48085110882782389</v>
      </c>
      <c r="L12612" s="56">
        <f t="shared" si="197"/>
        <v>12</v>
      </c>
      <c r="M12612" s="82" t="str">
        <f>"Q"&amp;" "&amp;VLOOKUP(pro[[#This Row],[Period]],Mapping!A:B,2,0)</f>
        <v>Q 4</v>
      </c>
      <c r="N12612"/>
    </row>
    <row r="12613" spans="1:14" ht="14.25" x14ac:dyDescent="0.2">
      <c r="A12613" s="44" t="s">
        <v>45</v>
      </c>
      <c r="B12613" s="44" t="s">
        <v>28</v>
      </c>
      <c r="C12613" s="44" t="s">
        <v>58</v>
      </c>
      <c r="D12613" s="43">
        <v>204571.45799999998</v>
      </c>
      <c r="E12613" s="43">
        <v>-88641.097999999998</v>
      </c>
      <c r="F12613" s="45">
        <v>-37540</v>
      </c>
      <c r="G12613" s="45">
        <v>-93130</v>
      </c>
      <c r="H12613" s="45">
        <v>-106320</v>
      </c>
      <c r="I12613" s="55">
        <f>pro[[#This Row],[Admin expenses 3]]+pro[[#This Row],[Admin expenses 2]]+pro[[#This Row],[Admin expenses 1]]+pro[[#This Row],[COGS]]</f>
        <v>-325631.098</v>
      </c>
      <c r="J12613" s="55">
        <f>pro[[#This Row],[Revenue]]+pro[[#This Row],[AdminExp]]</f>
        <v>-121059.64000000001</v>
      </c>
      <c r="K12613" s="83">
        <f>pro[[#This Row],[Profit]]/pro[[#This Row],[Revenue]]</f>
        <v>-0.59177189811102593</v>
      </c>
      <c r="L12613" s="56">
        <f t="shared" si="197"/>
        <v>12</v>
      </c>
      <c r="M12613" s="82" t="str">
        <f>"Q"&amp;" "&amp;VLOOKUP(pro[[#This Row],[Period]],Mapping!A:B,2,0)</f>
        <v>Q 4</v>
      </c>
      <c r="N12613"/>
    </row>
    <row r="12614" spans="1:14" ht="14.25" x14ac:dyDescent="0.2">
      <c r="A12614" s="44" t="s">
        <v>45</v>
      </c>
      <c r="B12614" s="44" t="s">
        <v>28</v>
      </c>
      <c r="C12614" s="44" t="s">
        <v>59</v>
      </c>
      <c r="D12614" s="43">
        <v>38954.258000000002</v>
      </c>
      <c r="E12614" s="43">
        <v>-8223.74</v>
      </c>
      <c r="F12614" s="45">
        <v>-86420</v>
      </c>
      <c r="G12614" s="45">
        <v>-27640</v>
      </c>
      <c r="H12614" s="45">
        <v>-89400</v>
      </c>
      <c r="I12614" s="55">
        <f>pro[[#This Row],[Admin expenses 3]]+pro[[#This Row],[Admin expenses 2]]+pro[[#This Row],[Admin expenses 1]]+pro[[#This Row],[COGS]]</f>
        <v>-211683.74</v>
      </c>
      <c r="J12614" s="55">
        <f>pro[[#This Row],[Revenue]]+pro[[#This Row],[AdminExp]]</f>
        <v>-172729.48199999999</v>
      </c>
      <c r="K12614" s="83">
        <f>pro[[#This Row],[Profit]]/pro[[#This Row],[Revenue]]</f>
        <v>-4.4341617802089823</v>
      </c>
      <c r="L12614" s="56">
        <f t="shared" si="197"/>
        <v>12</v>
      </c>
      <c r="M12614" s="82" t="str">
        <f>"Q"&amp;" "&amp;VLOOKUP(pro[[#This Row],[Period]],Mapping!A:B,2,0)</f>
        <v>Q 4</v>
      </c>
      <c r="N12614"/>
    </row>
    <row r="12615" spans="1:14" ht="14.25" x14ac:dyDescent="0.2">
      <c r="A12615" s="44" t="s">
        <v>45</v>
      </c>
      <c r="B12615" s="44" t="s">
        <v>28</v>
      </c>
      <c r="C12615" s="44" t="s">
        <v>57</v>
      </c>
      <c r="D12615" s="43">
        <v>15883.146999999999</v>
      </c>
      <c r="E12615" s="43">
        <v>-9833.9849999999988</v>
      </c>
      <c r="F12615" s="45">
        <v>-51900</v>
      </c>
      <c r="G12615" s="45">
        <v>-63300</v>
      </c>
      <c r="H12615" s="45">
        <v>-44790</v>
      </c>
      <c r="I12615" s="55">
        <f>pro[[#This Row],[Admin expenses 3]]+pro[[#This Row],[Admin expenses 2]]+pro[[#This Row],[Admin expenses 1]]+pro[[#This Row],[COGS]]</f>
        <v>-169823.98499999999</v>
      </c>
      <c r="J12615" s="55">
        <f>pro[[#This Row],[Revenue]]+pro[[#This Row],[AdminExp]]</f>
        <v>-153940.83799999999</v>
      </c>
      <c r="K12615" s="83">
        <f>pro[[#This Row],[Profit]]/pro[[#This Row],[Revenue]]</f>
        <v>-9.6920867130424462</v>
      </c>
      <c r="L12615" s="56">
        <f t="shared" si="197"/>
        <v>12</v>
      </c>
      <c r="M12615" s="82" t="str">
        <f>"Q"&amp;" "&amp;VLOOKUP(pro[[#This Row],[Period]],Mapping!A:B,2,0)</f>
        <v>Q 4</v>
      </c>
      <c r="N12615"/>
    </row>
    <row r="12616" spans="1:14" ht="14.25" x14ac:dyDescent="0.2">
      <c r="A12616" s="44" t="s">
        <v>45</v>
      </c>
      <c r="B12616" s="44" t="s">
        <v>28</v>
      </c>
      <c r="C12616" s="44" t="s">
        <v>57</v>
      </c>
      <c r="D12616" s="43">
        <v>166609.212</v>
      </c>
      <c r="E12616" s="43">
        <v>-100491.81099999999</v>
      </c>
      <c r="F12616" s="45">
        <v>-46790</v>
      </c>
      <c r="G12616" s="45">
        <v>-17580</v>
      </c>
      <c r="H12616" s="45">
        <v>-102830</v>
      </c>
      <c r="I12616" s="55">
        <f>pro[[#This Row],[Admin expenses 3]]+pro[[#This Row],[Admin expenses 2]]+pro[[#This Row],[Admin expenses 1]]+pro[[#This Row],[COGS]]</f>
        <v>-267691.81099999999</v>
      </c>
      <c r="J12616" s="55">
        <f>pro[[#This Row],[Revenue]]+pro[[#This Row],[AdminExp]]</f>
        <v>-101082.59899999999</v>
      </c>
      <c r="K12616" s="83">
        <f>pro[[#This Row],[Profit]]/pro[[#This Row],[Revenue]]</f>
        <v>-0.60670474211233882</v>
      </c>
      <c r="L12616" s="56">
        <f t="shared" si="197"/>
        <v>12</v>
      </c>
      <c r="M12616" s="82" t="str">
        <f>"Q"&amp;" "&amp;VLOOKUP(pro[[#This Row],[Period]],Mapping!A:B,2,0)</f>
        <v>Q 4</v>
      </c>
      <c r="N12616"/>
    </row>
    <row r="12617" spans="1:14" ht="14.25" x14ac:dyDescent="0.2">
      <c r="A12617" s="44" t="s">
        <v>45</v>
      </c>
      <c r="B12617" s="44" t="s">
        <v>28</v>
      </c>
      <c r="C12617" s="44" t="s">
        <v>57</v>
      </c>
      <c r="D12617" s="43">
        <v>26178.165999999997</v>
      </c>
      <c r="E12617" s="43">
        <v>-42943.201000000001</v>
      </c>
      <c r="F12617" s="45">
        <v>-53720</v>
      </c>
      <c r="G12617" s="45">
        <v>-100420</v>
      </c>
      <c r="H12617" s="45">
        <v>-100680</v>
      </c>
      <c r="I12617" s="55">
        <f>pro[[#This Row],[Admin expenses 3]]+pro[[#This Row],[Admin expenses 2]]+pro[[#This Row],[Admin expenses 1]]+pro[[#This Row],[COGS]]</f>
        <v>-297763.201</v>
      </c>
      <c r="J12617" s="55">
        <f>pro[[#This Row],[Revenue]]+pro[[#This Row],[AdminExp]]</f>
        <v>-271585.03500000003</v>
      </c>
      <c r="K12617" s="83">
        <f>pro[[#This Row],[Profit]]/pro[[#This Row],[Revenue]]</f>
        <v>-10.37448670009962</v>
      </c>
      <c r="L12617" s="56">
        <f t="shared" si="197"/>
        <v>12</v>
      </c>
      <c r="M12617" s="82" t="str">
        <f>"Q"&amp;" "&amp;VLOOKUP(pro[[#This Row],[Period]],Mapping!A:B,2,0)</f>
        <v>Q 4</v>
      </c>
      <c r="N12617"/>
    </row>
    <row r="12618" spans="1:14" ht="14.25" x14ac:dyDescent="0.2">
      <c r="A12618" s="44" t="s">
        <v>45</v>
      </c>
      <c r="B12618" s="44" t="s">
        <v>28</v>
      </c>
      <c r="C12618" s="44" t="s">
        <v>57</v>
      </c>
      <c r="D12618" s="43">
        <v>49662.913999999997</v>
      </c>
      <c r="E12618" s="43">
        <v>-102997.88799999999</v>
      </c>
      <c r="F12618" s="45">
        <v>-86960</v>
      </c>
      <c r="G12618" s="45">
        <v>-52980</v>
      </c>
      <c r="H12618" s="45">
        <v>-14810</v>
      </c>
      <c r="I12618" s="55">
        <f>pro[[#This Row],[Admin expenses 3]]+pro[[#This Row],[Admin expenses 2]]+pro[[#This Row],[Admin expenses 1]]+pro[[#This Row],[COGS]]</f>
        <v>-257747.88799999998</v>
      </c>
      <c r="J12618" s="55">
        <f>pro[[#This Row],[Revenue]]+pro[[#This Row],[AdminExp]]</f>
        <v>-208084.97399999999</v>
      </c>
      <c r="K12618" s="83">
        <f>pro[[#This Row],[Profit]]/pro[[#This Row],[Revenue]]</f>
        <v>-4.1899469290102473</v>
      </c>
      <c r="L12618" s="56">
        <f t="shared" si="197"/>
        <v>12</v>
      </c>
      <c r="M12618" s="82" t="str">
        <f>"Q"&amp;" "&amp;VLOOKUP(pro[[#This Row],[Period]],Mapping!A:B,2,0)</f>
        <v>Q 4</v>
      </c>
      <c r="N12618"/>
    </row>
    <row r="12619" spans="1:14" ht="14.25" x14ac:dyDescent="0.2">
      <c r="A12619" s="44" t="s">
        <v>45</v>
      </c>
      <c r="B12619" s="44" t="s">
        <v>28</v>
      </c>
      <c r="C12619" s="44" t="s">
        <v>57</v>
      </c>
      <c r="D12619" s="43">
        <v>-711.06</v>
      </c>
      <c r="E12619" s="43">
        <v>1338.5539999999999</v>
      </c>
      <c r="F12619" s="45">
        <v>-106980</v>
      </c>
      <c r="G12619" s="45">
        <v>-96770</v>
      </c>
      <c r="H12619" s="45">
        <v>-30810</v>
      </c>
      <c r="I12619" s="55">
        <f>pro[[#This Row],[Admin expenses 3]]+pro[[#This Row],[Admin expenses 2]]+pro[[#This Row],[Admin expenses 1]]+pro[[#This Row],[COGS]]</f>
        <v>-233221.446</v>
      </c>
      <c r="J12619" s="55">
        <f>pro[[#This Row],[Revenue]]+pro[[#This Row],[AdminExp]]</f>
        <v>-233932.50599999999</v>
      </c>
      <c r="K12619" s="83">
        <f>pro[[#This Row],[Profit]]/pro[[#This Row],[Revenue]]</f>
        <v>328.99123280735807</v>
      </c>
      <c r="L12619" s="56">
        <f t="shared" si="197"/>
        <v>12</v>
      </c>
      <c r="M12619" s="82" t="str">
        <f>"Q"&amp;" "&amp;VLOOKUP(pro[[#This Row],[Period]],Mapping!A:B,2,0)</f>
        <v>Q 4</v>
      </c>
      <c r="N12619"/>
    </row>
    <row r="12620" spans="1:14" ht="14.25" x14ac:dyDescent="0.2">
      <c r="A12620" s="44" t="s">
        <v>45</v>
      </c>
      <c r="B12620" s="44" t="s">
        <v>28</v>
      </c>
      <c r="C12620" s="44" t="s">
        <v>57</v>
      </c>
      <c r="D12620" s="43">
        <v>-412.916</v>
      </c>
      <c r="E12620" s="43">
        <v>705.02599999999995</v>
      </c>
      <c r="F12620" s="45">
        <v>-36900</v>
      </c>
      <c r="G12620" s="45">
        <v>-96750</v>
      </c>
      <c r="H12620" s="45">
        <v>-50680</v>
      </c>
      <c r="I12620" s="55">
        <f>pro[[#This Row],[Admin expenses 3]]+pro[[#This Row],[Admin expenses 2]]+pro[[#This Row],[Admin expenses 1]]+pro[[#This Row],[COGS]]</f>
        <v>-183624.97399999999</v>
      </c>
      <c r="J12620" s="55">
        <f>pro[[#This Row],[Revenue]]+pro[[#This Row],[AdminExp]]</f>
        <v>-184037.88999999998</v>
      </c>
      <c r="K12620" s="83">
        <f>pro[[#This Row],[Profit]]/pro[[#This Row],[Revenue]]</f>
        <v>445.7029759079328</v>
      </c>
      <c r="L12620" s="56">
        <f t="shared" si="197"/>
        <v>12</v>
      </c>
      <c r="M12620" s="82" t="str">
        <f>"Q"&amp;" "&amp;VLOOKUP(pro[[#This Row],[Period]],Mapping!A:B,2,0)</f>
        <v>Q 4</v>
      </c>
      <c r="N12620"/>
    </row>
    <row r="12621" spans="1:14" ht="14.25" x14ac:dyDescent="0.2">
      <c r="A12621" s="44" t="s">
        <v>45</v>
      </c>
      <c r="B12621" s="44" t="s">
        <v>28</v>
      </c>
      <c r="C12621" s="44" t="s">
        <v>57</v>
      </c>
      <c r="D12621" s="43">
        <v>46441.493000000002</v>
      </c>
      <c r="E12621" s="43">
        <v>-127727.85899999998</v>
      </c>
      <c r="F12621" s="45">
        <v>-102110</v>
      </c>
      <c r="G12621" s="45">
        <v>-28780</v>
      </c>
      <c r="H12621" s="45">
        <v>-59640</v>
      </c>
      <c r="I12621" s="55">
        <f>pro[[#This Row],[Admin expenses 3]]+pro[[#This Row],[Admin expenses 2]]+pro[[#This Row],[Admin expenses 1]]+pro[[#This Row],[COGS]]</f>
        <v>-318257.859</v>
      </c>
      <c r="J12621" s="55">
        <f>pro[[#This Row],[Revenue]]+pro[[#This Row],[AdminExp]]</f>
        <v>-271816.36599999998</v>
      </c>
      <c r="K12621" s="83">
        <f>pro[[#This Row],[Profit]]/pro[[#This Row],[Revenue]]</f>
        <v>-5.8528774257967973</v>
      </c>
      <c r="L12621" s="56">
        <f t="shared" si="197"/>
        <v>12</v>
      </c>
      <c r="M12621" s="82" t="str">
        <f>"Q"&amp;" "&amp;VLOOKUP(pro[[#This Row],[Period]],Mapping!A:B,2,0)</f>
        <v>Q 4</v>
      </c>
      <c r="N12621"/>
    </row>
    <row r="12622" spans="1:14" ht="14.25" x14ac:dyDescent="0.2">
      <c r="A12622" s="44" t="s">
        <v>45</v>
      </c>
      <c r="B12622" s="44" t="s">
        <v>28</v>
      </c>
      <c r="C12622" s="44" t="s">
        <v>57</v>
      </c>
      <c r="D12622" s="43">
        <v>35863.799999999996</v>
      </c>
      <c r="E12622" s="43">
        <v>-52907.077999999994</v>
      </c>
      <c r="F12622" s="45">
        <v>-33310</v>
      </c>
      <c r="G12622" s="45">
        <v>-64580</v>
      </c>
      <c r="H12622" s="45">
        <v>-76770</v>
      </c>
      <c r="I12622" s="55">
        <f>pro[[#This Row],[Admin expenses 3]]+pro[[#This Row],[Admin expenses 2]]+pro[[#This Row],[Admin expenses 1]]+pro[[#This Row],[COGS]]</f>
        <v>-227567.07799999998</v>
      </c>
      <c r="J12622" s="55">
        <f>pro[[#This Row],[Revenue]]+pro[[#This Row],[AdminExp]]</f>
        <v>-191703.27799999999</v>
      </c>
      <c r="K12622" s="83">
        <f>pro[[#This Row],[Profit]]/pro[[#This Row],[Revenue]]</f>
        <v>-5.3453141607972388</v>
      </c>
      <c r="L12622" s="56">
        <f t="shared" si="197"/>
        <v>12</v>
      </c>
      <c r="M12622" s="82" t="str">
        <f>"Q"&amp;" "&amp;VLOOKUP(pro[[#This Row],[Period]],Mapping!A:B,2,0)</f>
        <v>Q 4</v>
      </c>
      <c r="N12622"/>
    </row>
    <row r="12623" spans="1:14" ht="14.25" x14ac:dyDescent="0.2">
      <c r="A12623" s="44" t="s">
        <v>45</v>
      </c>
      <c r="B12623" s="44" t="s">
        <v>28</v>
      </c>
      <c r="C12623" s="44" t="s">
        <v>57</v>
      </c>
      <c r="D12623" s="43">
        <v>202641.76799999998</v>
      </c>
      <c r="E12623" s="43">
        <v>-233009.07</v>
      </c>
      <c r="F12623" s="45">
        <v>-83020</v>
      </c>
      <c r="G12623" s="45">
        <v>-82840</v>
      </c>
      <c r="H12623" s="45">
        <v>-44440</v>
      </c>
      <c r="I12623" s="55">
        <f>pro[[#This Row],[Admin expenses 3]]+pro[[#This Row],[Admin expenses 2]]+pro[[#This Row],[Admin expenses 1]]+pro[[#This Row],[COGS]]</f>
        <v>-443309.07</v>
      </c>
      <c r="J12623" s="55">
        <f>pro[[#This Row],[Revenue]]+pro[[#This Row],[AdminExp]]</f>
        <v>-240667.30200000003</v>
      </c>
      <c r="K12623" s="83">
        <f>pro[[#This Row],[Profit]]/pro[[#This Row],[Revenue]]</f>
        <v>-1.1876490438042371</v>
      </c>
      <c r="L12623" s="56">
        <f t="shared" si="197"/>
        <v>12</v>
      </c>
      <c r="M12623" s="82" t="str">
        <f>"Q"&amp;" "&amp;VLOOKUP(pro[[#This Row],[Period]],Mapping!A:B,2,0)</f>
        <v>Q 4</v>
      </c>
      <c r="N12623"/>
    </row>
    <row r="12624" spans="1:14" ht="14.25" x14ac:dyDescent="0.2">
      <c r="A12624" s="44" t="s">
        <v>45</v>
      </c>
      <c r="B12624" s="44" t="s">
        <v>28</v>
      </c>
      <c r="C12624" s="44" t="s">
        <v>57</v>
      </c>
      <c r="D12624" s="43">
        <v>339182.38199999998</v>
      </c>
      <c r="E12624" s="43">
        <v>-440932.39400000003</v>
      </c>
      <c r="F12624" s="45">
        <v>-79570</v>
      </c>
      <c r="G12624" s="45">
        <v>-17230</v>
      </c>
      <c r="H12624" s="45">
        <v>-60090</v>
      </c>
      <c r="I12624" s="55">
        <f>pro[[#This Row],[Admin expenses 3]]+pro[[#This Row],[Admin expenses 2]]+pro[[#This Row],[Admin expenses 1]]+pro[[#This Row],[COGS]]</f>
        <v>-597822.39400000009</v>
      </c>
      <c r="J12624" s="55">
        <f>pro[[#This Row],[Revenue]]+pro[[#This Row],[AdminExp]]</f>
        <v>-258640.0120000001</v>
      </c>
      <c r="K12624" s="83">
        <f>pro[[#This Row],[Profit]]/pro[[#This Row],[Revenue]]</f>
        <v>-0.7625396415784359</v>
      </c>
      <c r="L12624" s="56">
        <f t="shared" si="197"/>
        <v>12</v>
      </c>
      <c r="M12624" s="82" t="str">
        <f>"Q"&amp;" "&amp;VLOOKUP(pro[[#This Row],[Period]],Mapping!A:B,2,0)</f>
        <v>Q 4</v>
      </c>
      <c r="N12624"/>
    </row>
    <row r="12625" spans="1:14" ht="14.25" x14ac:dyDescent="0.2">
      <c r="A12625" s="44" t="s">
        <v>45</v>
      </c>
      <c r="B12625" s="44" t="s">
        <v>28</v>
      </c>
      <c r="C12625" s="44" t="s">
        <v>57</v>
      </c>
      <c r="D12625" s="43">
        <v>256580.36599999998</v>
      </c>
      <c r="E12625" s="43">
        <v>-270118.46399999998</v>
      </c>
      <c r="F12625" s="45">
        <v>-16290</v>
      </c>
      <c r="G12625" s="45">
        <v>-41490</v>
      </c>
      <c r="H12625" s="45">
        <v>-59760</v>
      </c>
      <c r="I12625" s="55">
        <f>pro[[#This Row],[Admin expenses 3]]+pro[[#This Row],[Admin expenses 2]]+pro[[#This Row],[Admin expenses 1]]+pro[[#This Row],[COGS]]</f>
        <v>-387658.46399999998</v>
      </c>
      <c r="J12625" s="55">
        <f>pro[[#This Row],[Revenue]]+pro[[#This Row],[AdminExp]]</f>
        <v>-131078.098</v>
      </c>
      <c r="K12625" s="83">
        <f>pro[[#This Row],[Profit]]/pro[[#This Row],[Revenue]]</f>
        <v>-0.51086565992348776</v>
      </c>
      <c r="L12625" s="56">
        <f t="shared" si="197"/>
        <v>12</v>
      </c>
      <c r="M12625" s="82" t="str">
        <f>"Q"&amp;" "&amp;VLOOKUP(pro[[#This Row],[Period]],Mapping!A:B,2,0)</f>
        <v>Q 4</v>
      </c>
      <c r="N12625"/>
    </row>
    <row r="12626" spans="1:14" ht="14.25" x14ac:dyDescent="0.2">
      <c r="A12626" s="44" t="s">
        <v>45</v>
      </c>
      <c r="B12626" s="44" t="s">
        <v>28</v>
      </c>
      <c r="C12626" s="44" t="s">
        <v>57</v>
      </c>
      <c r="D12626" s="43">
        <v>210454.56599999999</v>
      </c>
      <c r="E12626" s="43">
        <v>-117768.78399999999</v>
      </c>
      <c r="F12626" s="45">
        <v>-72280</v>
      </c>
      <c r="G12626" s="45">
        <v>-22210</v>
      </c>
      <c r="H12626" s="45">
        <v>-108440</v>
      </c>
      <c r="I12626" s="55">
        <f>pro[[#This Row],[Admin expenses 3]]+pro[[#This Row],[Admin expenses 2]]+pro[[#This Row],[Admin expenses 1]]+pro[[#This Row],[COGS]]</f>
        <v>-320698.78399999999</v>
      </c>
      <c r="J12626" s="55">
        <f>pro[[#This Row],[Revenue]]+pro[[#This Row],[AdminExp]]</f>
        <v>-110244.21799999999</v>
      </c>
      <c r="K12626" s="83">
        <f>pro[[#This Row],[Profit]]/pro[[#This Row],[Revenue]]</f>
        <v>-0.52383856570733656</v>
      </c>
      <c r="L12626" s="56">
        <f t="shared" si="197"/>
        <v>12</v>
      </c>
      <c r="M12626" s="82" t="str">
        <f>"Q"&amp;" "&amp;VLOOKUP(pro[[#This Row],[Period]],Mapping!A:B,2,0)</f>
        <v>Q 4</v>
      </c>
      <c r="N12626"/>
    </row>
    <row r="12627" spans="1:14" ht="14.25" x14ac:dyDescent="0.2">
      <c r="A12627" s="44" t="s">
        <v>45</v>
      </c>
      <c r="B12627" s="44" t="s">
        <v>28</v>
      </c>
      <c r="C12627" s="44" t="s">
        <v>57</v>
      </c>
      <c r="D12627" s="43">
        <v>175184.345</v>
      </c>
      <c r="E12627" s="43">
        <v>-151755.33799999999</v>
      </c>
      <c r="F12627" s="45">
        <v>-69090</v>
      </c>
      <c r="G12627" s="45">
        <v>-74080</v>
      </c>
      <c r="H12627" s="45">
        <v>-35590</v>
      </c>
      <c r="I12627" s="55">
        <f>pro[[#This Row],[Admin expenses 3]]+pro[[#This Row],[Admin expenses 2]]+pro[[#This Row],[Admin expenses 1]]+pro[[#This Row],[COGS]]</f>
        <v>-330515.33799999999</v>
      </c>
      <c r="J12627" s="55">
        <f>pro[[#This Row],[Revenue]]+pro[[#This Row],[AdminExp]]</f>
        <v>-155330.99299999999</v>
      </c>
      <c r="K12627" s="83">
        <f>pro[[#This Row],[Profit]]/pro[[#This Row],[Revenue]]</f>
        <v>-0.88667165436500606</v>
      </c>
      <c r="L12627" s="56">
        <f t="shared" si="197"/>
        <v>12</v>
      </c>
      <c r="M12627" s="82" t="str">
        <f>"Q"&amp;" "&amp;VLOOKUP(pro[[#This Row],[Period]],Mapping!A:B,2,0)</f>
        <v>Q 4</v>
      </c>
      <c r="N12627"/>
    </row>
    <row r="12628" spans="1:14" ht="14.25" x14ac:dyDescent="0.2">
      <c r="A12628" s="44" t="s">
        <v>45</v>
      </c>
      <c r="B12628" s="44" t="s">
        <v>28</v>
      </c>
      <c r="C12628" s="44" t="s">
        <v>57</v>
      </c>
      <c r="D12628" s="43">
        <v>420793.67399999994</v>
      </c>
      <c r="E12628" s="43">
        <v>-442627.77999999997</v>
      </c>
      <c r="F12628" s="45">
        <v>-14990</v>
      </c>
      <c r="G12628" s="45">
        <v>-75200</v>
      </c>
      <c r="H12628" s="45">
        <v>-86740</v>
      </c>
      <c r="I12628" s="55">
        <f>pro[[#This Row],[Admin expenses 3]]+pro[[#This Row],[Admin expenses 2]]+pro[[#This Row],[Admin expenses 1]]+pro[[#This Row],[COGS]]</f>
        <v>-619557.78</v>
      </c>
      <c r="J12628" s="55">
        <f>pro[[#This Row],[Revenue]]+pro[[#This Row],[AdminExp]]</f>
        <v>-198764.10600000009</v>
      </c>
      <c r="K12628" s="83">
        <f>pro[[#This Row],[Profit]]/pro[[#This Row],[Revenue]]</f>
        <v>-0.47235526169055508</v>
      </c>
      <c r="L12628" s="56">
        <f t="shared" si="197"/>
        <v>12</v>
      </c>
      <c r="M12628" s="82" t="str">
        <f>"Q"&amp;" "&amp;VLOOKUP(pro[[#This Row],[Period]],Mapping!A:B,2,0)</f>
        <v>Q 4</v>
      </c>
      <c r="N12628"/>
    </row>
    <row r="12629" spans="1:14" ht="14.25" x14ac:dyDescent="0.2">
      <c r="A12629" s="44" t="s">
        <v>45</v>
      </c>
      <c r="B12629" s="44" t="s">
        <v>28</v>
      </c>
      <c r="C12629" s="44" t="s">
        <v>57</v>
      </c>
      <c r="D12629" s="43">
        <v>258732.31999999998</v>
      </c>
      <c r="E12629" s="43">
        <v>-263108.027</v>
      </c>
      <c r="F12629" s="45">
        <v>-67910</v>
      </c>
      <c r="G12629" s="45">
        <v>-23330</v>
      </c>
      <c r="H12629" s="45">
        <v>-27380</v>
      </c>
      <c r="I12629" s="55">
        <f>pro[[#This Row],[Admin expenses 3]]+pro[[#This Row],[Admin expenses 2]]+pro[[#This Row],[Admin expenses 1]]+pro[[#This Row],[COGS]]</f>
        <v>-381728.027</v>
      </c>
      <c r="J12629" s="55">
        <f>pro[[#This Row],[Revenue]]+pro[[#This Row],[AdminExp]]</f>
        <v>-122995.70700000002</v>
      </c>
      <c r="K12629" s="83">
        <f>pro[[#This Row],[Profit]]/pro[[#This Row],[Revenue]]</f>
        <v>-0.47537820941736247</v>
      </c>
      <c r="L12629" s="56">
        <f t="shared" si="197"/>
        <v>12</v>
      </c>
      <c r="M12629" s="82" t="str">
        <f>"Q"&amp;" "&amp;VLOOKUP(pro[[#This Row],[Period]],Mapping!A:B,2,0)</f>
        <v>Q 4</v>
      </c>
      <c r="N12629"/>
    </row>
    <row r="12630" spans="1:14" ht="14.25" x14ac:dyDescent="0.2">
      <c r="A12630" s="44" t="s">
        <v>45</v>
      </c>
      <c r="B12630" s="44" t="s">
        <v>28</v>
      </c>
      <c r="C12630" s="44" t="s">
        <v>57</v>
      </c>
      <c r="D12630" s="43">
        <v>370854.05699999997</v>
      </c>
      <c r="E12630" s="43">
        <v>-341327.85399999993</v>
      </c>
      <c r="F12630" s="45">
        <v>-23090</v>
      </c>
      <c r="G12630" s="45">
        <v>-73720</v>
      </c>
      <c r="H12630" s="45">
        <v>-100000</v>
      </c>
      <c r="I12630" s="55">
        <f>pro[[#This Row],[Admin expenses 3]]+pro[[#This Row],[Admin expenses 2]]+pro[[#This Row],[Admin expenses 1]]+pro[[#This Row],[COGS]]</f>
        <v>-538137.85399999993</v>
      </c>
      <c r="J12630" s="55">
        <f>pro[[#This Row],[Revenue]]+pro[[#This Row],[AdminExp]]</f>
        <v>-167283.79699999996</v>
      </c>
      <c r="K12630" s="83">
        <f>pro[[#This Row],[Profit]]/pro[[#This Row],[Revenue]]</f>
        <v>-0.45107716591597102</v>
      </c>
      <c r="L12630" s="56">
        <f t="shared" si="197"/>
        <v>12</v>
      </c>
      <c r="M12630" s="82" t="str">
        <f>"Q"&amp;" "&amp;VLOOKUP(pro[[#This Row],[Period]],Mapping!A:B,2,0)</f>
        <v>Q 4</v>
      </c>
      <c r="N12630"/>
    </row>
    <row r="12631" spans="1:14" ht="14.25" x14ac:dyDescent="0.2">
      <c r="A12631" s="44" t="s">
        <v>45</v>
      </c>
      <c r="B12631" s="44" t="s">
        <v>28</v>
      </c>
      <c r="C12631" s="44" t="s">
        <v>57</v>
      </c>
      <c r="D12631" s="43">
        <v>120407.098</v>
      </c>
      <c r="E12631" s="43">
        <v>-178451.84699999998</v>
      </c>
      <c r="F12631" s="45">
        <v>-36020</v>
      </c>
      <c r="G12631" s="45">
        <v>-64660</v>
      </c>
      <c r="H12631" s="45">
        <v>-64020</v>
      </c>
      <c r="I12631" s="55">
        <f>pro[[#This Row],[Admin expenses 3]]+pro[[#This Row],[Admin expenses 2]]+pro[[#This Row],[Admin expenses 1]]+pro[[#This Row],[COGS]]</f>
        <v>-343151.84699999995</v>
      </c>
      <c r="J12631" s="55">
        <f>pro[[#This Row],[Revenue]]+pro[[#This Row],[AdminExp]]</f>
        <v>-222744.74899999995</v>
      </c>
      <c r="K12631" s="83">
        <f>pro[[#This Row],[Profit]]/pro[[#This Row],[Revenue]]</f>
        <v>-1.8499303836722314</v>
      </c>
      <c r="L12631" s="56">
        <f t="shared" si="197"/>
        <v>12</v>
      </c>
      <c r="M12631" s="82" t="str">
        <f>"Q"&amp;" "&amp;VLOOKUP(pro[[#This Row],[Period]],Mapping!A:B,2,0)</f>
        <v>Q 4</v>
      </c>
      <c r="N12631"/>
    </row>
    <row r="12632" spans="1:14" ht="14.25" x14ac:dyDescent="0.2">
      <c r="A12632" s="44" t="s">
        <v>45</v>
      </c>
      <c r="B12632" s="44" t="s">
        <v>28</v>
      </c>
      <c r="C12632" s="44" t="s">
        <v>57</v>
      </c>
      <c r="D12632" s="43">
        <v>525900.29099999997</v>
      </c>
      <c r="E12632" s="43">
        <v>-208264.53899999999</v>
      </c>
      <c r="F12632" s="45">
        <v>-16180</v>
      </c>
      <c r="G12632" s="45">
        <v>-88300</v>
      </c>
      <c r="H12632" s="45">
        <v>-78380</v>
      </c>
      <c r="I12632" s="55">
        <f>pro[[#This Row],[Admin expenses 3]]+pro[[#This Row],[Admin expenses 2]]+pro[[#This Row],[Admin expenses 1]]+pro[[#This Row],[COGS]]</f>
        <v>-391124.53899999999</v>
      </c>
      <c r="J12632" s="55">
        <f>pro[[#This Row],[Revenue]]+pro[[#This Row],[AdminExp]]</f>
        <v>134775.75199999998</v>
      </c>
      <c r="K12632" s="83">
        <f>pro[[#This Row],[Profit]]/pro[[#This Row],[Revenue]]</f>
        <v>0.25627624533868149</v>
      </c>
      <c r="L12632" s="56">
        <f t="shared" si="197"/>
        <v>12</v>
      </c>
      <c r="M12632" s="82" t="str">
        <f>"Q"&amp;" "&amp;VLOOKUP(pro[[#This Row],[Period]],Mapping!A:B,2,0)</f>
        <v>Q 4</v>
      </c>
      <c r="N12632"/>
    </row>
    <row r="12633" spans="1:14" ht="14.25" x14ac:dyDescent="0.2">
      <c r="A12633" s="44" t="s">
        <v>45</v>
      </c>
      <c r="B12633" s="44" t="s">
        <v>28</v>
      </c>
      <c r="C12633" s="44" t="s">
        <v>57</v>
      </c>
      <c r="D12633" s="43">
        <v>16789.206000000002</v>
      </c>
      <c r="E12633" s="43">
        <v>-8253.5879999999997</v>
      </c>
      <c r="F12633" s="45">
        <v>-83090</v>
      </c>
      <c r="G12633" s="45">
        <v>-86210</v>
      </c>
      <c r="H12633" s="45">
        <v>-75590</v>
      </c>
      <c r="I12633" s="55">
        <f>pro[[#This Row],[Admin expenses 3]]+pro[[#This Row],[Admin expenses 2]]+pro[[#This Row],[Admin expenses 1]]+pro[[#This Row],[COGS]]</f>
        <v>-253143.58799999999</v>
      </c>
      <c r="J12633" s="55">
        <f>pro[[#This Row],[Revenue]]+pro[[#This Row],[AdminExp]]</f>
        <v>-236354.38199999998</v>
      </c>
      <c r="K12633" s="83">
        <f>pro[[#This Row],[Profit]]/pro[[#This Row],[Revenue]]</f>
        <v>-14.07775817391245</v>
      </c>
      <c r="L12633" s="56">
        <f t="shared" si="197"/>
        <v>12</v>
      </c>
      <c r="M12633" s="82" t="str">
        <f>"Q"&amp;" "&amp;VLOOKUP(pro[[#This Row],[Period]],Mapping!A:B,2,0)</f>
        <v>Q 4</v>
      </c>
      <c r="N12633"/>
    </row>
    <row r="12634" spans="1:14" ht="14.25" x14ac:dyDescent="0.2">
      <c r="A12634" s="44" t="s">
        <v>45</v>
      </c>
      <c r="B12634" s="44" t="s">
        <v>28</v>
      </c>
      <c r="C12634" s="44" t="s">
        <v>57</v>
      </c>
      <c r="D12634" s="43">
        <v>301441.10499999998</v>
      </c>
      <c r="E12634" s="43">
        <v>-156155.81099999999</v>
      </c>
      <c r="F12634" s="45">
        <v>-102710</v>
      </c>
      <c r="G12634" s="45">
        <v>-30790</v>
      </c>
      <c r="H12634" s="45">
        <v>-23470</v>
      </c>
      <c r="I12634" s="55">
        <f>pro[[#This Row],[Admin expenses 3]]+pro[[#This Row],[Admin expenses 2]]+pro[[#This Row],[Admin expenses 1]]+pro[[#This Row],[COGS]]</f>
        <v>-313125.81099999999</v>
      </c>
      <c r="J12634" s="55">
        <f>pro[[#This Row],[Revenue]]+pro[[#This Row],[AdminExp]]</f>
        <v>-11684.706000000006</v>
      </c>
      <c r="K12634" s="83">
        <f>pro[[#This Row],[Profit]]/pro[[#This Row],[Revenue]]</f>
        <v>-3.8762815708229328E-2</v>
      </c>
      <c r="L12634" s="56">
        <f t="shared" si="197"/>
        <v>12</v>
      </c>
      <c r="M12634" s="82" t="str">
        <f>"Q"&amp;" "&amp;VLOOKUP(pro[[#This Row],[Period]],Mapping!A:B,2,0)</f>
        <v>Q 4</v>
      </c>
      <c r="N12634"/>
    </row>
    <row r="12635" spans="1:14" ht="14.25" x14ac:dyDescent="0.2">
      <c r="A12635" s="44" t="s">
        <v>45</v>
      </c>
      <c r="B12635" s="44" t="s">
        <v>28</v>
      </c>
      <c r="C12635" s="44" t="s">
        <v>57</v>
      </c>
      <c r="D12635" s="43">
        <v>-1771.9449999999999</v>
      </c>
      <c r="E12635" s="43">
        <v>171.03100000000001</v>
      </c>
      <c r="F12635" s="45">
        <v>-24600</v>
      </c>
      <c r="G12635" s="45">
        <v>-76350</v>
      </c>
      <c r="H12635" s="45">
        <v>-77980</v>
      </c>
      <c r="I12635" s="55">
        <f>pro[[#This Row],[Admin expenses 3]]+pro[[#This Row],[Admin expenses 2]]+pro[[#This Row],[Admin expenses 1]]+pro[[#This Row],[COGS]]</f>
        <v>-178758.96900000001</v>
      </c>
      <c r="J12635" s="55">
        <f>pro[[#This Row],[Revenue]]+pro[[#This Row],[AdminExp]]</f>
        <v>-180530.91400000002</v>
      </c>
      <c r="K12635" s="83">
        <f>pro[[#This Row],[Profit]]/pro[[#This Row],[Revenue]]</f>
        <v>101.8829105869539</v>
      </c>
      <c r="L12635" s="56">
        <f t="shared" si="197"/>
        <v>12</v>
      </c>
      <c r="M12635" s="82" t="str">
        <f>"Q"&amp;" "&amp;VLOOKUP(pro[[#This Row],[Period]],Mapping!A:B,2,0)</f>
        <v>Q 4</v>
      </c>
      <c r="N12635"/>
    </row>
    <row r="12636" spans="1:14" ht="14.25" x14ac:dyDescent="0.2">
      <c r="A12636" s="44" t="s">
        <v>45</v>
      </c>
      <c r="B12636" s="44" t="s">
        <v>28</v>
      </c>
      <c r="C12636" s="44" t="s">
        <v>57</v>
      </c>
      <c r="D12636" s="43">
        <v>43642.864999999998</v>
      </c>
      <c r="E12636" s="43">
        <v>-32125.904999999999</v>
      </c>
      <c r="F12636" s="45">
        <v>-86700</v>
      </c>
      <c r="G12636" s="45">
        <v>-103130</v>
      </c>
      <c r="H12636" s="45">
        <v>-54650</v>
      </c>
      <c r="I12636" s="55">
        <f>pro[[#This Row],[Admin expenses 3]]+pro[[#This Row],[Admin expenses 2]]+pro[[#This Row],[Admin expenses 1]]+pro[[#This Row],[COGS]]</f>
        <v>-276605.90500000003</v>
      </c>
      <c r="J12636" s="55">
        <f>pro[[#This Row],[Revenue]]+pro[[#This Row],[AdminExp]]</f>
        <v>-232963.04000000004</v>
      </c>
      <c r="K12636" s="83">
        <f>pro[[#This Row],[Profit]]/pro[[#This Row],[Revenue]]</f>
        <v>-5.3379410357225643</v>
      </c>
      <c r="L12636" s="56">
        <f t="shared" si="197"/>
        <v>12</v>
      </c>
      <c r="M12636" s="82" t="str">
        <f>"Q"&amp;" "&amp;VLOOKUP(pro[[#This Row],[Period]],Mapping!A:B,2,0)</f>
        <v>Q 4</v>
      </c>
      <c r="N12636"/>
    </row>
    <row r="12637" spans="1:14" ht="14.25" x14ac:dyDescent="0.2">
      <c r="A12637" s="44" t="s">
        <v>45</v>
      </c>
      <c r="B12637" s="44" t="s">
        <v>28</v>
      </c>
      <c r="C12637" s="44" t="s">
        <v>57</v>
      </c>
      <c r="D12637" s="43">
        <v>216126.59600000002</v>
      </c>
      <c r="E12637" s="43">
        <v>-148402.42199999999</v>
      </c>
      <c r="F12637" s="45">
        <v>-60850</v>
      </c>
      <c r="G12637" s="45">
        <v>-76330</v>
      </c>
      <c r="H12637" s="45">
        <v>-39900</v>
      </c>
      <c r="I12637" s="55">
        <f>pro[[#This Row],[Admin expenses 3]]+pro[[#This Row],[Admin expenses 2]]+pro[[#This Row],[Admin expenses 1]]+pro[[#This Row],[COGS]]</f>
        <v>-325482.42200000002</v>
      </c>
      <c r="J12637" s="55">
        <f>pro[[#This Row],[Revenue]]+pro[[#This Row],[AdminExp]]</f>
        <v>-109355.826</v>
      </c>
      <c r="K12637" s="83">
        <f>pro[[#This Row],[Profit]]/pro[[#This Row],[Revenue]]</f>
        <v>-0.50598042084556771</v>
      </c>
      <c r="L12637" s="56">
        <f t="shared" si="197"/>
        <v>12</v>
      </c>
      <c r="M12637" s="82" t="str">
        <f>"Q"&amp;" "&amp;VLOOKUP(pro[[#This Row],[Period]],Mapping!A:B,2,0)</f>
        <v>Q 4</v>
      </c>
      <c r="N12637"/>
    </row>
    <row r="12638" spans="1:14" ht="14.25" x14ac:dyDescent="0.2">
      <c r="A12638" s="44" t="s">
        <v>45</v>
      </c>
      <c r="B12638" s="44" t="s">
        <v>28</v>
      </c>
      <c r="C12638" s="44" t="s">
        <v>57</v>
      </c>
      <c r="D12638" s="43">
        <v>27031.928</v>
      </c>
      <c r="E12638" s="43">
        <v>-39780.523999999998</v>
      </c>
      <c r="F12638" s="45">
        <v>-58290</v>
      </c>
      <c r="G12638" s="45">
        <v>-50460</v>
      </c>
      <c r="H12638" s="45">
        <v>-58770</v>
      </c>
      <c r="I12638" s="55">
        <f>pro[[#This Row],[Admin expenses 3]]+pro[[#This Row],[Admin expenses 2]]+pro[[#This Row],[Admin expenses 1]]+pro[[#This Row],[COGS]]</f>
        <v>-207300.524</v>
      </c>
      <c r="J12638" s="55">
        <f>pro[[#This Row],[Revenue]]+pro[[#This Row],[AdminExp]]</f>
        <v>-180268.59600000002</v>
      </c>
      <c r="K12638" s="83">
        <f>pro[[#This Row],[Profit]]/pro[[#This Row],[Revenue]]</f>
        <v>-6.6687287713995103</v>
      </c>
      <c r="L12638" s="56">
        <f t="shared" si="197"/>
        <v>12</v>
      </c>
      <c r="M12638" s="82" t="str">
        <f>"Q"&amp;" "&amp;VLOOKUP(pro[[#This Row],[Period]],Mapping!A:B,2,0)</f>
        <v>Q 4</v>
      </c>
      <c r="N12638"/>
    </row>
    <row r="12639" spans="1:14" ht="14.25" x14ac:dyDescent="0.2">
      <c r="A12639" s="44" t="s">
        <v>45</v>
      </c>
      <c r="B12639" s="44" t="s">
        <v>28</v>
      </c>
      <c r="C12639" s="44" t="s">
        <v>57</v>
      </c>
      <c r="D12639" s="43">
        <v>-87.86399999999999</v>
      </c>
      <c r="E12639" s="43">
        <v>116.04599999999998</v>
      </c>
      <c r="F12639" s="45">
        <v>-73100</v>
      </c>
      <c r="G12639" s="45">
        <v>-74330</v>
      </c>
      <c r="H12639" s="45">
        <v>-43380</v>
      </c>
      <c r="I12639" s="55">
        <f>pro[[#This Row],[Admin expenses 3]]+pro[[#This Row],[Admin expenses 2]]+pro[[#This Row],[Admin expenses 1]]+pro[[#This Row],[COGS]]</f>
        <v>-190693.954</v>
      </c>
      <c r="J12639" s="55">
        <f>pro[[#This Row],[Revenue]]+pro[[#This Row],[AdminExp]]</f>
        <v>-190781.818</v>
      </c>
      <c r="K12639" s="83">
        <f>pro[[#This Row],[Profit]]/pro[[#This Row],[Revenue]]</f>
        <v>2171.3308977510701</v>
      </c>
      <c r="L12639" s="56">
        <f t="shared" si="197"/>
        <v>12</v>
      </c>
      <c r="M12639" s="82" t="str">
        <f>"Q"&amp;" "&amp;VLOOKUP(pro[[#This Row],[Period]],Mapping!A:B,2,0)</f>
        <v>Q 4</v>
      </c>
      <c r="N12639"/>
    </row>
    <row r="12640" spans="1:14" ht="14.25" x14ac:dyDescent="0.2">
      <c r="A12640" s="44" t="s">
        <v>45</v>
      </c>
      <c r="B12640" s="44" t="s">
        <v>28</v>
      </c>
      <c r="C12640" s="44" t="s">
        <v>57</v>
      </c>
      <c r="D12640" s="43">
        <v>64748.396999999997</v>
      </c>
      <c r="E12640" s="43">
        <v>-84869.301999999996</v>
      </c>
      <c r="F12640" s="45">
        <v>-53990</v>
      </c>
      <c r="G12640" s="45">
        <v>-13720</v>
      </c>
      <c r="H12640" s="45">
        <v>-63820</v>
      </c>
      <c r="I12640" s="55">
        <f>pro[[#This Row],[Admin expenses 3]]+pro[[#This Row],[Admin expenses 2]]+pro[[#This Row],[Admin expenses 1]]+pro[[#This Row],[COGS]]</f>
        <v>-216399.302</v>
      </c>
      <c r="J12640" s="55">
        <f>pro[[#This Row],[Revenue]]+pro[[#This Row],[AdminExp]]</f>
        <v>-151650.905</v>
      </c>
      <c r="K12640" s="83">
        <f>pro[[#This Row],[Profit]]/pro[[#This Row],[Revenue]]</f>
        <v>-2.3421569031276559</v>
      </c>
      <c r="L12640" s="56">
        <f t="shared" si="197"/>
        <v>12</v>
      </c>
      <c r="M12640" s="82" t="str">
        <f>"Q"&amp;" "&amp;VLOOKUP(pro[[#This Row],[Period]],Mapping!A:B,2,0)</f>
        <v>Q 4</v>
      </c>
      <c r="N12640"/>
    </row>
    <row r="12641" spans="1:14" ht="14.25" x14ac:dyDescent="0.2">
      <c r="A12641" s="44" t="s">
        <v>45</v>
      </c>
      <c r="B12641" s="44" t="s">
        <v>28</v>
      </c>
      <c r="C12641" s="44" t="s">
        <v>58</v>
      </c>
      <c r="D12641" s="43">
        <v>8168.2159999999985</v>
      </c>
      <c r="E12641" s="43">
        <v>-20934.745999999999</v>
      </c>
      <c r="F12641" s="45">
        <v>-83390</v>
      </c>
      <c r="G12641" s="45">
        <v>-24750</v>
      </c>
      <c r="H12641" s="45">
        <v>-84680</v>
      </c>
      <c r="I12641" s="55">
        <f>pro[[#This Row],[Admin expenses 3]]+pro[[#This Row],[Admin expenses 2]]+pro[[#This Row],[Admin expenses 1]]+pro[[#This Row],[COGS]]</f>
        <v>-213754.74599999998</v>
      </c>
      <c r="J12641" s="55">
        <f>pro[[#This Row],[Revenue]]+pro[[#This Row],[AdminExp]]</f>
        <v>-205586.53</v>
      </c>
      <c r="K12641" s="83">
        <f>pro[[#This Row],[Profit]]/pro[[#This Row],[Revenue]]</f>
        <v>-25.169085881176507</v>
      </c>
      <c r="L12641" s="56">
        <f t="shared" si="197"/>
        <v>12</v>
      </c>
      <c r="M12641" s="82" t="str">
        <f>"Q"&amp;" "&amp;VLOOKUP(pro[[#This Row],[Period]],Mapping!A:B,2,0)</f>
        <v>Q 4</v>
      </c>
      <c r="N12641"/>
    </row>
    <row r="12642" spans="1:14" ht="14.25" x14ac:dyDescent="0.2">
      <c r="A12642" s="44" t="s">
        <v>45</v>
      </c>
      <c r="B12642" s="44" t="s">
        <v>28</v>
      </c>
      <c r="C12642" s="44" t="s">
        <v>59</v>
      </c>
      <c r="D12642" s="43">
        <v>-611.89099999999996</v>
      </c>
      <c r="E12642" s="43">
        <v>1459.0519999999999</v>
      </c>
      <c r="F12642" s="45">
        <v>-57120</v>
      </c>
      <c r="G12642" s="45">
        <v>-65380</v>
      </c>
      <c r="H12642" s="45">
        <v>-78810</v>
      </c>
      <c r="I12642" s="55">
        <f>pro[[#This Row],[Admin expenses 3]]+pro[[#This Row],[Admin expenses 2]]+pro[[#This Row],[Admin expenses 1]]+pro[[#This Row],[COGS]]</f>
        <v>-199850.948</v>
      </c>
      <c r="J12642" s="55">
        <f>pro[[#This Row],[Revenue]]+pro[[#This Row],[AdminExp]]</f>
        <v>-200462.83900000001</v>
      </c>
      <c r="K12642" s="83">
        <f>pro[[#This Row],[Profit]]/pro[[#This Row],[Revenue]]</f>
        <v>327.61200769418087</v>
      </c>
      <c r="L12642" s="56">
        <f t="shared" si="197"/>
        <v>12</v>
      </c>
      <c r="M12642" s="82" t="str">
        <f>"Q"&amp;" "&amp;VLOOKUP(pro[[#This Row],[Period]],Mapping!A:B,2,0)</f>
        <v>Q 4</v>
      </c>
      <c r="N12642"/>
    </row>
    <row r="12643" spans="1:14" ht="14.25" x14ac:dyDescent="0.2">
      <c r="A12643" s="44" t="s">
        <v>45</v>
      </c>
      <c r="B12643" s="44" t="s">
        <v>28</v>
      </c>
      <c r="C12643" s="44" t="s">
        <v>57</v>
      </c>
      <c r="D12643" s="43">
        <v>12785.471999999998</v>
      </c>
      <c r="E12643" s="43">
        <v>-38442.151999999995</v>
      </c>
      <c r="F12643" s="45">
        <v>-46620</v>
      </c>
      <c r="G12643" s="45">
        <v>-12590</v>
      </c>
      <c r="H12643" s="45">
        <v>-21270</v>
      </c>
      <c r="I12643" s="55">
        <f>pro[[#This Row],[Admin expenses 3]]+pro[[#This Row],[Admin expenses 2]]+pro[[#This Row],[Admin expenses 1]]+pro[[#This Row],[COGS]]</f>
        <v>-118922.152</v>
      </c>
      <c r="J12643" s="55">
        <f>pro[[#This Row],[Revenue]]+pro[[#This Row],[AdminExp]]</f>
        <v>-106136.68000000001</v>
      </c>
      <c r="K12643" s="83">
        <f>pro[[#This Row],[Profit]]/pro[[#This Row],[Revenue]]</f>
        <v>-8.3013501574286828</v>
      </c>
      <c r="L12643" s="56">
        <f t="shared" si="197"/>
        <v>12</v>
      </c>
      <c r="M12643" s="82" t="str">
        <f>"Q"&amp;" "&amp;VLOOKUP(pro[[#This Row],[Period]],Mapping!A:B,2,0)</f>
        <v>Q 4</v>
      </c>
      <c r="N12643"/>
    </row>
    <row r="12644" spans="1:14" ht="14.25" x14ac:dyDescent="0.2">
      <c r="A12644" s="44" t="s">
        <v>45</v>
      </c>
      <c r="B12644" s="44" t="s">
        <v>28</v>
      </c>
      <c r="C12644" s="44" t="s">
        <v>57</v>
      </c>
      <c r="D12644" s="43">
        <v>-545.88099999999997</v>
      </c>
      <c r="E12644" s="43">
        <v>2056.0609999999997</v>
      </c>
      <c r="F12644" s="45">
        <v>-58500</v>
      </c>
      <c r="G12644" s="45">
        <v>-33560</v>
      </c>
      <c r="H12644" s="45">
        <v>-33140</v>
      </c>
      <c r="I12644" s="55">
        <f>pro[[#This Row],[Admin expenses 3]]+pro[[#This Row],[Admin expenses 2]]+pro[[#This Row],[Admin expenses 1]]+pro[[#This Row],[COGS]]</f>
        <v>-123143.939</v>
      </c>
      <c r="J12644" s="55">
        <f>pro[[#This Row],[Revenue]]+pro[[#This Row],[AdminExp]]</f>
        <v>-123689.81999999999</v>
      </c>
      <c r="K12644" s="83">
        <f>pro[[#This Row],[Profit]]/pro[[#This Row],[Revenue]]</f>
        <v>226.58751632681847</v>
      </c>
      <c r="L12644" s="56">
        <f t="shared" si="197"/>
        <v>12</v>
      </c>
      <c r="M12644" s="82" t="str">
        <f>"Q"&amp;" "&amp;VLOOKUP(pro[[#This Row],[Period]],Mapping!A:B,2,0)</f>
        <v>Q 4</v>
      </c>
      <c r="N12644"/>
    </row>
    <row r="12645" spans="1:14" ht="14.25" x14ac:dyDescent="0.2">
      <c r="A12645" s="44" t="s">
        <v>45</v>
      </c>
      <c r="B12645" s="44" t="s">
        <v>28</v>
      </c>
      <c r="C12645" s="44" t="s">
        <v>57</v>
      </c>
      <c r="D12645" s="43">
        <v>204246.84</v>
      </c>
      <c r="E12645" s="43">
        <v>-747921.67099999997</v>
      </c>
      <c r="F12645" s="45">
        <v>-107680</v>
      </c>
      <c r="G12645" s="45">
        <v>-56390</v>
      </c>
      <c r="H12645" s="45">
        <v>-78070</v>
      </c>
      <c r="I12645" s="55">
        <f>pro[[#This Row],[Admin expenses 3]]+pro[[#This Row],[Admin expenses 2]]+pro[[#This Row],[Admin expenses 1]]+pro[[#This Row],[COGS]]</f>
        <v>-990061.67099999997</v>
      </c>
      <c r="J12645" s="55">
        <f>pro[[#This Row],[Revenue]]+pro[[#This Row],[AdminExp]]</f>
        <v>-785814.83100000001</v>
      </c>
      <c r="K12645" s="83">
        <f>pro[[#This Row],[Profit]]/pro[[#This Row],[Revenue]]</f>
        <v>-3.8473781577232726</v>
      </c>
      <c r="L12645" s="56">
        <f t="shared" si="197"/>
        <v>12</v>
      </c>
      <c r="M12645" s="82" t="str">
        <f>"Q"&amp;" "&amp;VLOOKUP(pro[[#This Row],[Period]],Mapping!A:B,2,0)</f>
        <v>Q 4</v>
      </c>
      <c r="N12645"/>
    </row>
    <row r="12646" spans="1:14" ht="14.25" x14ac:dyDescent="0.2">
      <c r="A12646" s="44" t="s">
        <v>45</v>
      </c>
      <c r="B12646" s="44" t="s">
        <v>14</v>
      </c>
      <c r="C12646" s="44" t="s">
        <v>57</v>
      </c>
      <c r="D12646" s="43">
        <v>1480579.3379999998</v>
      </c>
      <c r="E12646" s="43">
        <v>-704864.13899999997</v>
      </c>
      <c r="F12646" s="45">
        <v>-98890</v>
      </c>
      <c r="G12646" s="45">
        <v>-80580</v>
      </c>
      <c r="H12646" s="45">
        <v>-67350</v>
      </c>
      <c r="I12646" s="55">
        <f>pro[[#This Row],[Admin expenses 3]]+pro[[#This Row],[Admin expenses 2]]+pro[[#This Row],[Admin expenses 1]]+pro[[#This Row],[COGS]]</f>
        <v>-951684.13899999997</v>
      </c>
      <c r="J12646" s="55">
        <f>pro[[#This Row],[Revenue]]+pro[[#This Row],[AdminExp]]</f>
        <v>528895.19899999979</v>
      </c>
      <c r="K12646" s="83">
        <f>pro[[#This Row],[Profit]]/pro[[#This Row],[Revenue]]</f>
        <v>0.35722178840780222</v>
      </c>
      <c r="L12646" s="56">
        <f t="shared" si="197"/>
        <v>12</v>
      </c>
      <c r="M12646" s="82" t="str">
        <f>"Q"&amp;" "&amp;VLOOKUP(pro[[#This Row],[Period]],Mapping!A:B,2,0)</f>
        <v>Q 4</v>
      </c>
      <c r="N12646"/>
    </row>
    <row r="12647" spans="1:14" ht="14.25" x14ac:dyDescent="0.2">
      <c r="A12647" s="44" t="s">
        <v>45</v>
      </c>
      <c r="B12647" s="44" t="s">
        <v>14</v>
      </c>
      <c r="C12647" s="44" t="s">
        <v>57</v>
      </c>
      <c r="D12647" s="43">
        <v>2860865.9449999998</v>
      </c>
      <c r="E12647" s="43">
        <v>-1535178.0359999998</v>
      </c>
      <c r="F12647" s="45">
        <v>-94960</v>
      </c>
      <c r="G12647" s="45">
        <v>-22690</v>
      </c>
      <c r="H12647" s="45">
        <v>-27860</v>
      </c>
      <c r="I12647" s="55">
        <f>pro[[#This Row],[Admin expenses 3]]+pro[[#This Row],[Admin expenses 2]]+pro[[#This Row],[Admin expenses 1]]+pro[[#This Row],[COGS]]</f>
        <v>-1680688.0359999998</v>
      </c>
      <c r="J12647" s="55">
        <f>pro[[#This Row],[Revenue]]+pro[[#This Row],[AdminExp]]</f>
        <v>1180177.909</v>
      </c>
      <c r="K12647" s="83">
        <f>pro[[#This Row],[Profit]]/pro[[#This Row],[Revenue]]</f>
        <v>0.41252471513480859</v>
      </c>
      <c r="L12647" s="56">
        <f t="shared" si="197"/>
        <v>12</v>
      </c>
      <c r="M12647" s="82" t="str">
        <f>"Q"&amp;" "&amp;VLOOKUP(pro[[#This Row],[Period]],Mapping!A:B,2,0)</f>
        <v>Q 4</v>
      </c>
      <c r="N12647"/>
    </row>
    <row r="12648" spans="1:14" ht="14.25" x14ac:dyDescent="0.2">
      <c r="A12648" s="44" t="s">
        <v>45</v>
      </c>
      <c r="B12648" s="44" t="s">
        <v>14</v>
      </c>
      <c r="C12648" s="44" t="s">
        <v>58</v>
      </c>
      <c r="D12648" s="43">
        <v>139732.19399999999</v>
      </c>
      <c r="E12648" s="43">
        <v>-24744.734</v>
      </c>
      <c r="F12648" s="45">
        <v>-14220</v>
      </c>
      <c r="G12648" s="45">
        <v>-99410</v>
      </c>
      <c r="H12648" s="45">
        <v>-58870</v>
      </c>
      <c r="I12648" s="55">
        <f>pro[[#This Row],[Admin expenses 3]]+pro[[#This Row],[Admin expenses 2]]+pro[[#This Row],[Admin expenses 1]]+pro[[#This Row],[COGS]]</f>
        <v>-197244.734</v>
      </c>
      <c r="J12648" s="55">
        <f>pro[[#This Row],[Revenue]]+pro[[#This Row],[AdminExp]]</f>
        <v>-57512.540000000008</v>
      </c>
      <c r="K12648" s="83">
        <f>pro[[#This Row],[Profit]]/pro[[#This Row],[Revenue]]</f>
        <v>-0.41159118993007449</v>
      </c>
      <c r="L12648" s="56">
        <f t="shared" si="197"/>
        <v>12</v>
      </c>
      <c r="M12648" s="82" t="str">
        <f>"Q"&amp;" "&amp;VLOOKUP(pro[[#This Row],[Period]],Mapping!A:B,2,0)</f>
        <v>Q 4</v>
      </c>
      <c r="N12648"/>
    </row>
    <row r="12649" spans="1:14" ht="14.25" x14ac:dyDescent="0.2">
      <c r="A12649" s="44" t="s">
        <v>45</v>
      </c>
      <c r="B12649" s="44" t="s">
        <v>14</v>
      </c>
      <c r="C12649" s="44" t="s">
        <v>59</v>
      </c>
      <c r="D12649" s="43">
        <v>5793.7460000000001</v>
      </c>
      <c r="E12649" s="43">
        <v>-1536.9199999999998</v>
      </c>
      <c r="F12649" s="45">
        <v>-13470</v>
      </c>
      <c r="G12649" s="45">
        <v>-44090</v>
      </c>
      <c r="H12649" s="45">
        <v>-88560</v>
      </c>
      <c r="I12649" s="55">
        <f>pro[[#This Row],[Admin expenses 3]]+pro[[#This Row],[Admin expenses 2]]+pro[[#This Row],[Admin expenses 1]]+pro[[#This Row],[COGS]]</f>
        <v>-147656.92000000001</v>
      </c>
      <c r="J12649" s="55">
        <f>pro[[#This Row],[Revenue]]+pro[[#This Row],[AdminExp]]</f>
        <v>-141863.174</v>
      </c>
      <c r="K12649" s="83">
        <f>pro[[#This Row],[Profit]]/pro[[#This Row],[Revenue]]</f>
        <v>-24.485570130274954</v>
      </c>
      <c r="L12649" s="56">
        <f t="shared" si="197"/>
        <v>12</v>
      </c>
      <c r="M12649" s="82" t="str">
        <f>"Q"&amp;" "&amp;VLOOKUP(pro[[#This Row],[Period]],Mapping!A:B,2,0)</f>
        <v>Q 4</v>
      </c>
      <c r="N12649"/>
    </row>
    <row r="12650" spans="1:14" ht="14.25" x14ac:dyDescent="0.2">
      <c r="A12650" s="44" t="s">
        <v>45</v>
      </c>
      <c r="B12650" s="44" t="s">
        <v>14</v>
      </c>
      <c r="C12650" s="44" t="s">
        <v>57</v>
      </c>
      <c r="D12650" s="43">
        <v>835260.60799999989</v>
      </c>
      <c r="E12650" s="43">
        <v>-618854.90799999994</v>
      </c>
      <c r="F12650" s="45">
        <v>-66350</v>
      </c>
      <c r="G12650" s="45">
        <v>-33900</v>
      </c>
      <c r="H12650" s="45">
        <v>-100390</v>
      </c>
      <c r="I12650" s="55">
        <f>pro[[#This Row],[Admin expenses 3]]+pro[[#This Row],[Admin expenses 2]]+pro[[#This Row],[Admin expenses 1]]+pro[[#This Row],[COGS]]</f>
        <v>-819494.90799999994</v>
      </c>
      <c r="J12650" s="55">
        <f>pro[[#This Row],[Revenue]]+pro[[#This Row],[AdminExp]]</f>
        <v>15765.699999999953</v>
      </c>
      <c r="K12650" s="83">
        <f>pro[[#This Row],[Profit]]/pro[[#This Row],[Revenue]]</f>
        <v>1.8875186796789484E-2</v>
      </c>
      <c r="L12650" s="56">
        <f t="shared" si="197"/>
        <v>12</v>
      </c>
      <c r="M12650" s="82" t="str">
        <f>"Q"&amp;" "&amp;VLOOKUP(pro[[#This Row],[Period]],Mapping!A:B,2,0)</f>
        <v>Q 4</v>
      </c>
      <c r="N12650"/>
    </row>
    <row r="12651" spans="1:14" ht="14.25" x14ac:dyDescent="0.2">
      <c r="A12651" s="44" t="s">
        <v>45</v>
      </c>
      <c r="B12651" s="44" t="s">
        <v>14</v>
      </c>
      <c r="C12651" s="44" t="s">
        <v>57</v>
      </c>
      <c r="D12651" s="43">
        <v>122915.33799999999</v>
      </c>
      <c r="E12651" s="43">
        <v>-21350.217000000001</v>
      </c>
      <c r="F12651" s="45">
        <v>-82560</v>
      </c>
      <c r="G12651" s="45">
        <v>-72160</v>
      </c>
      <c r="H12651" s="45">
        <v>-26400</v>
      </c>
      <c r="I12651" s="55">
        <f>pro[[#This Row],[Admin expenses 3]]+pro[[#This Row],[Admin expenses 2]]+pro[[#This Row],[Admin expenses 1]]+pro[[#This Row],[COGS]]</f>
        <v>-202470.217</v>
      </c>
      <c r="J12651" s="55">
        <f>pro[[#This Row],[Revenue]]+pro[[#This Row],[AdminExp]]</f>
        <v>-79554.879000000015</v>
      </c>
      <c r="K12651" s="83">
        <f>pro[[#This Row],[Profit]]/pro[[#This Row],[Revenue]]</f>
        <v>-0.64723313049832742</v>
      </c>
      <c r="L12651" s="56">
        <f t="shared" si="197"/>
        <v>12</v>
      </c>
      <c r="M12651" s="82" t="str">
        <f>"Q"&amp;" "&amp;VLOOKUP(pro[[#This Row],[Period]],Mapping!A:B,2,0)</f>
        <v>Q 4</v>
      </c>
      <c r="N12651"/>
    </row>
    <row r="12652" spans="1:14" ht="14.25" x14ac:dyDescent="0.2">
      <c r="A12652" s="44" t="s">
        <v>45</v>
      </c>
      <c r="B12652" s="44" t="s">
        <v>14</v>
      </c>
      <c r="C12652" s="44" t="s">
        <v>57</v>
      </c>
      <c r="D12652" s="43">
        <v>1085184.6599999999</v>
      </c>
      <c r="E12652" s="43">
        <v>-2491057.352</v>
      </c>
      <c r="F12652" s="45">
        <v>-96510</v>
      </c>
      <c r="G12652" s="45">
        <v>-57000</v>
      </c>
      <c r="H12652" s="45">
        <v>-94430</v>
      </c>
      <c r="I12652" s="55">
        <f>pro[[#This Row],[Admin expenses 3]]+pro[[#This Row],[Admin expenses 2]]+pro[[#This Row],[Admin expenses 1]]+pro[[#This Row],[COGS]]</f>
        <v>-2738997.352</v>
      </c>
      <c r="J12652" s="55">
        <f>pro[[#This Row],[Revenue]]+pro[[#This Row],[AdminExp]]</f>
        <v>-1653812.692</v>
      </c>
      <c r="K12652" s="83">
        <f>pro[[#This Row],[Profit]]/pro[[#This Row],[Revenue]]</f>
        <v>-1.5239919554336496</v>
      </c>
      <c r="L12652" s="56">
        <f t="shared" si="197"/>
        <v>12</v>
      </c>
      <c r="M12652" s="82" t="str">
        <f>"Q"&amp;" "&amp;VLOOKUP(pro[[#This Row],[Period]],Mapping!A:B,2,0)</f>
        <v>Q 4</v>
      </c>
      <c r="N12652"/>
    </row>
    <row r="12653" spans="1:14" ht="14.25" x14ac:dyDescent="0.2">
      <c r="A12653" s="44" t="s">
        <v>45</v>
      </c>
      <c r="B12653" s="44" t="s">
        <v>14</v>
      </c>
      <c r="C12653" s="44" t="s">
        <v>58</v>
      </c>
      <c r="D12653" s="43">
        <v>3271315.0189999999</v>
      </c>
      <c r="E12653" s="43">
        <v>-7537777.0439999998</v>
      </c>
      <c r="F12653" s="45">
        <v>-17770</v>
      </c>
      <c r="G12653" s="45">
        <v>-56260</v>
      </c>
      <c r="H12653" s="45">
        <v>-61330</v>
      </c>
      <c r="I12653" s="55">
        <f>pro[[#This Row],[Admin expenses 3]]+pro[[#This Row],[Admin expenses 2]]+pro[[#This Row],[Admin expenses 1]]+pro[[#This Row],[COGS]]</f>
        <v>-7673137.0439999998</v>
      </c>
      <c r="J12653" s="55">
        <f>pro[[#This Row],[Revenue]]+pro[[#This Row],[AdminExp]]</f>
        <v>-4401822.0250000004</v>
      </c>
      <c r="K12653" s="83">
        <f>pro[[#This Row],[Profit]]/pro[[#This Row],[Revenue]]</f>
        <v>-1.3455818224273559</v>
      </c>
      <c r="L12653" s="56">
        <f t="shared" si="197"/>
        <v>12</v>
      </c>
      <c r="M12653" s="82" t="str">
        <f>"Q"&amp;" "&amp;VLOOKUP(pro[[#This Row],[Period]],Mapping!A:B,2,0)</f>
        <v>Q 4</v>
      </c>
      <c r="N12653"/>
    </row>
    <row r="12654" spans="1:14" ht="14.25" x14ac:dyDescent="0.2">
      <c r="A12654" s="44" t="s">
        <v>45</v>
      </c>
      <c r="B12654" s="44" t="s">
        <v>14</v>
      </c>
      <c r="C12654" s="44" t="s">
        <v>59</v>
      </c>
      <c r="D12654" s="43">
        <v>81284.349999999991</v>
      </c>
      <c r="E12654" s="43">
        <v>-4329.8079999999991</v>
      </c>
      <c r="F12654" s="45">
        <v>-23530</v>
      </c>
      <c r="G12654" s="45">
        <v>-39910</v>
      </c>
      <c r="H12654" s="45">
        <v>-82660</v>
      </c>
      <c r="I12654" s="55">
        <f>pro[[#This Row],[Admin expenses 3]]+pro[[#This Row],[Admin expenses 2]]+pro[[#This Row],[Admin expenses 1]]+pro[[#This Row],[COGS]]</f>
        <v>-150429.80799999999</v>
      </c>
      <c r="J12654" s="55">
        <f>pro[[#This Row],[Revenue]]+pro[[#This Row],[AdminExp]]</f>
        <v>-69145.457999999999</v>
      </c>
      <c r="K12654" s="83">
        <f>pro[[#This Row],[Profit]]/pro[[#This Row],[Revenue]]</f>
        <v>-0.85066138807777891</v>
      </c>
      <c r="L12654" s="56">
        <f t="shared" si="197"/>
        <v>12</v>
      </c>
      <c r="M12654" s="82" t="str">
        <f>"Q"&amp;" "&amp;VLOOKUP(pro[[#This Row],[Period]],Mapping!A:B,2,0)</f>
        <v>Q 4</v>
      </c>
      <c r="N12654"/>
    </row>
    <row r="12655" spans="1:14" ht="14.25" x14ac:dyDescent="0.2">
      <c r="A12655" s="44" t="s">
        <v>45</v>
      </c>
      <c r="B12655" s="44" t="s">
        <v>14</v>
      </c>
      <c r="C12655" s="44" t="s">
        <v>57</v>
      </c>
      <c r="D12655" s="43">
        <v>163816.163</v>
      </c>
      <c r="E12655" s="43">
        <v>-7556.857</v>
      </c>
      <c r="F12655" s="45">
        <v>-22230</v>
      </c>
      <c r="G12655" s="45">
        <v>-66130</v>
      </c>
      <c r="H12655" s="45">
        <v>-14580</v>
      </c>
      <c r="I12655" s="55">
        <f>pro[[#This Row],[Admin expenses 3]]+pro[[#This Row],[Admin expenses 2]]+pro[[#This Row],[Admin expenses 1]]+pro[[#This Row],[COGS]]</f>
        <v>-110496.857</v>
      </c>
      <c r="J12655" s="55">
        <f>pro[[#This Row],[Revenue]]+pro[[#This Row],[AdminExp]]</f>
        <v>53319.305999999997</v>
      </c>
      <c r="K12655" s="83">
        <f>pro[[#This Row],[Profit]]/pro[[#This Row],[Revenue]]</f>
        <v>0.32548257158239019</v>
      </c>
      <c r="L12655" s="56">
        <f t="shared" si="197"/>
        <v>12</v>
      </c>
      <c r="M12655" s="82" t="str">
        <f>"Q"&amp;" "&amp;VLOOKUP(pro[[#This Row],[Period]],Mapping!A:B,2,0)</f>
        <v>Q 4</v>
      </c>
      <c r="N12655"/>
    </row>
    <row r="12656" spans="1:14" ht="14.25" x14ac:dyDescent="0.2">
      <c r="A12656" s="44" t="s">
        <v>45</v>
      </c>
      <c r="B12656" s="44" t="s">
        <v>14</v>
      </c>
      <c r="C12656" s="44" t="s">
        <v>57</v>
      </c>
      <c r="D12656" s="43">
        <v>557384.68099999998</v>
      </c>
      <c r="E12656" s="43">
        <v>-25175.534999999996</v>
      </c>
      <c r="F12656" s="45">
        <v>-93970</v>
      </c>
      <c r="G12656" s="45">
        <v>-57700</v>
      </c>
      <c r="H12656" s="45">
        <v>-77440</v>
      </c>
      <c r="I12656" s="55">
        <f>pro[[#This Row],[Admin expenses 3]]+pro[[#This Row],[Admin expenses 2]]+pro[[#This Row],[Admin expenses 1]]+pro[[#This Row],[COGS]]</f>
        <v>-254285.535</v>
      </c>
      <c r="J12656" s="55">
        <f>pro[[#This Row],[Revenue]]+pro[[#This Row],[AdminExp]]</f>
        <v>303099.14599999995</v>
      </c>
      <c r="K12656" s="83">
        <f>pro[[#This Row],[Profit]]/pro[[#This Row],[Revenue]]</f>
        <v>0.54378808089273623</v>
      </c>
      <c r="L12656" s="56">
        <f t="shared" si="197"/>
        <v>12</v>
      </c>
      <c r="M12656" s="82" t="str">
        <f>"Q"&amp;" "&amp;VLOOKUP(pro[[#This Row],[Period]],Mapping!A:B,2,0)</f>
        <v>Q 4</v>
      </c>
      <c r="N12656"/>
    </row>
    <row r="12657" spans="1:14" ht="14.25" x14ac:dyDescent="0.2">
      <c r="A12657" s="44" t="s">
        <v>45</v>
      </c>
      <c r="B12657" s="44" t="s">
        <v>14</v>
      </c>
      <c r="C12657" s="44" t="s">
        <v>58</v>
      </c>
      <c r="D12657" s="43">
        <v>103220.194</v>
      </c>
      <c r="E12657" s="43">
        <v>-205822.68699999998</v>
      </c>
      <c r="F12657" s="45">
        <v>-19380</v>
      </c>
      <c r="G12657" s="45">
        <v>-95240</v>
      </c>
      <c r="H12657" s="45">
        <v>-89720</v>
      </c>
      <c r="I12657" s="55">
        <f>pro[[#This Row],[Admin expenses 3]]+pro[[#This Row],[Admin expenses 2]]+pro[[#This Row],[Admin expenses 1]]+pro[[#This Row],[COGS]]</f>
        <v>-410162.68699999998</v>
      </c>
      <c r="J12657" s="55">
        <f>pro[[#This Row],[Revenue]]+pro[[#This Row],[AdminExp]]</f>
        <v>-306942.49299999996</v>
      </c>
      <c r="K12657" s="83">
        <f>pro[[#This Row],[Profit]]/pro[[#This Row],[Revenue]]</f>
        <v>-2.9736670810752397</v>
      </c>
      <c r="L12657" s="56">
        <f t="shared" si="197"/>
        <v>12</v>
      </c>
      <c r="M12657" s="82" t="str">
        <f>"Q"&amp;" "&amp;VLOOKUP(pro[[#This Row],[Period]],Mapping!A:B,2,0)</f>
        <v>Q 4</v>
      </c>
      <c r="N12657"/>
    </row>
    <row r="12658" spans="1:14" ht="14.25" x14ac:dyDescent="0.2">
      <c r="A12658" s="44" t="s">
        <v>45</v>
      </c>
      <c r="B12658" s="44" t="s">
        <v>14</v>
      </c>
      <c r="C12658" s="44" t="s">
        <v>59</v>
      </c>
      <c r="D12658" s="43">
        <v>309635.66899999999</v>
      </c>
      <c r="E12658" s="43">
        <v>-617570.68799999997</v>
      </c>
      <c r="F12658" s="45">
        <v>-33430</v>
      </c>
      <c r="G12658" s="45">
        <v>-58990</v>
      </c>
      <c r="H12658" s="45">
        <v>-65900</v>
      </c>
      <c r="I12658" s="55">
        <f>pro[[#This Row],[Admin expenses 3]]+pro[[#This Row],[Admin expenses 2]]+pro[[#This Row],[Admin expenses 1]]+pro[[#This Row],[COGS]]</f>
        <v>-775890.68799999997</v>
      </c>
      <c r="J12658" s="55">
        <f>pro[[#This Row],[Revenue]]+pro[[#This Row],[AdminExp]]</f>
        <v>-466255.01899999997</v>
      </c>
      <c r="K12658" s="83">
        <f>pro[[#This Row],[Profit]]/pro[[#This Row],[Revenue]]</f>
        <v>-1.5058181782022018</v>
      </c>
      <c r="L12658" s="56">
        <f t="shared" si="197"/>
        <v>12</v>
      </c>
      <c r="M12658" s="82" t="str">
        <f>"Q"&amp;" "&amp;VLOOKUP(pro[[#This Row],[Period]],Mapping!A:B,2,0)</f>
        <v>Q 4</v>
      </c>
      <c r="N12658"/>
    </row>
    <row r="12659" spans="1:14" ht="14.25" x14ac:dyDescent="0.2">
      <c r="A12659" s="44" t="s">
        <v>45</v>
      </c>
      <c r="B12659" s="44" t="s">
        <v>14</v>
      </c>
      <c r="C12659" s="44" t="s">
        <v>57</v>
      </c>
      <c r="D12659" s="43">
        <v>17238.920999999998</v>
      </c>
      <c r="E12659" s="43">
        <v>-3908.4709999999995</v>
      </c>
      <c r="F12659" s="45">
        <v>-50010</v>
      </c>
      <c r="G12659" s="45">
        <v>-14900</v>
      </c>
      <c r="H12659" s="45">
        <v>-88240</v>
      </c>
      <c r="I12659" s="55">
        <f>pro[[#This Row],[Admin expenses 3]]+pro[[#This Row],[Admin expenses 2]]+pro[[#This Row],[Admin expenses 1]]+pro[[#This Row],[COGS]]</f>
        <v>-157058.47099999999</v>
      </c>
      <c r="J12659" s="55">
        <f>pro[[#This Row],[Revenue]]+pro[[#This Row],[AdminExp]]</f>
        <v>-139819.54999999999</v>
      </c>
      <c r="K12659" s="83">
        <f>pro[[#This Row],[Profit]]/pro[[#This Row],[Revenue]]</f>
        <v>-8.110690338449837</v>
      </c>
      <c r="L12659" s="56">
        <f t="shared" si="197"/>
        <v>12</v>
      </c>
      <c r="M12659" s="82" t="str">
        <f>"Q"&amp;" "&amp;VLOOKUP(pro[[#This Row],[Period]],Mapping!A:B,2,0)</f>
        <v>Q 4</v>
      </c>
      <c r="N12659"/>
    </row>
    <row r="12660" spans="1:14" ht="14.25" x14ac:dyDescent="0.2">
      <c r="A12660" s="44" t="s">
        <v>45</v>
      </c>
      <c r="B12660" s="44" t="s">
        <v>14</v>
      </c>
      <c r="C12660" s="44" t="s">
        <v>57</v>
      </c>
      <c r="D12660" s="43">
        <v>22953.923999999999</v>
      </c>
      <c r="E12660" s="43">
        <v>-3571.9109999999996</v>
      </c>
      <c r="F12660" s="45">
        <v>-31730</v>
      </c>
      <c r="G12660" s="45">
        <v>-22490</v>
      </c>
      <c r="H12660" s="45">
        <v>-72960</v>
      </c>
      <c r="I12660" s="55">
        <f>pro[[#This Row],[Admin expenses 3]]+pro[[#This Row],[Admin expenses 2]]+pro[[#This Row],[Admin expenses 1]]+pro[[#This Row],[COGS]]</f>
        <v>-130751.91099999999</v>
      </c>
      <c r="J12660" s="55">
        <f>pro[[#This Row],[Revenue]]+pro[[#This Row],[AdminExp]]</f>
        <v>-107797.98699999999</v>
      </c>
      <c r="K12660" s="83">
        <f>pro[[#This Row],[Profit]]/pro[[#This Row],[Revenue]]</f>
        <v>-4.6962770722774891</v>
      </c>
      <c r="L12660" s="56">
        <f t="shared" si="197"/>
        <v>12</v>
      </c>
      <c r="M12660" s="82" t="str">
        <f>"Q"&amp;" "&amp;VLOOKUP(pro[[#This Row],[Period]],Mapping!A:B,2,0)</f>
        <v>Q 4</v>
      </c>
      <c r="N12660"/>
    </row>
    <row r="12661" spans="1:14" ht="14.25" x14ac:dyDescent="0.2">
      <c r="A12661" s="44" t="s">
        <v>45</v>
      </c>
      <c r="B12661" s="44" t="s">
        <v>14</v>
      </c>
      <c r="C12661" s="44" t="s">
        <v>57</v>
      </c>
      <c r="D12661" s="43">
        <v>94022.236000000004</v>
      </c>
      <c r="E12661" s="43">
        <v>-17431.855</v>
      </c>
      <c r="F12661" s="45">
        <v>-105360</v>
      </c>
      <c r="G12661" s="45">
        <v>-22000</v>
      </c>
      <c r="H12661" s="45">
        <v>-28080</v>
      </c>
      <c r="I12661" s="55">
        <f>pro[[#This Row],[Admin expenses 3]]+pro[[#This Row],[Admin expenses 2]]+pro[[#This Row],[Admin expenses 1]]+pro[[#This Row],[COGS]]</f>
        <v>-172871.85500000001</v>
      </c>
      <c r="J12661" s="55">
        <f>pro[[#This Row],[Revenue]]+pro[[#This Row],[AdminExp]]</f>
        <v>-78849.619000000006</v>
      </c>
      <c r="K12661" s="83">
        <f>pro[[#This Row],[Profit]]/pro[[#This Row],[Revenue]]</f>
        <v>-0.83862735406547873</v>
      </c>
      <c r="L12661" s="56">
        <f t="shared" si="197"/>
        <v>12</v>
      </c>
      <c r="M12661" s="82" t="str">
        <f>"Q"&amp;" "&amp;VLOOKUP(pro[[#This Row],[Period]],Mapping!A:B,2,0)</f>
        <v>Q 4</v>
      </c>
      <c r="N12661"/>
    </row>
    <row r="12662" spans="1:14" ht="14.25" x14ac:dyDescent="0.2">
      <c r="A12662" s="44" t="s">
        <v>45</v>
      </c>
      <c r="B12662" s="44" t="s">
        <v>14</v>
      </c>
      <c r="C12662" s="44" t="s">
        <v>58</v>
      </c>
      <c r="D12662" s="43">
        <v>138044.32599999997</v>
      </c>
      <c r="E12662" s="43">
        <v>-19487.026999999998</v>
      </c>
      <c r="F12662" s="45">
        <v>-106350</v>
      </c>
      <c r="G12662" s="45">
        <v>-49660</v>
      </c>
      <c r="H12662" s="45">
        <v>-62130</v>
      </c>
      <c r="I12662" s="55">
        <f>pro[[#This Row],[Admin expenses 3]]+pro[[#This Row],[Admin expenses 2]]+pro[[#This Row],[Admin expenses 1]]+pro[[#This Row],[COGS]]</f>
        <v>-237627.027</v>
      </c>
      <c r="J12662" s="55">
        <f>pro[[#This Row],[Revenue]]+pro[[#This Row],[AdminExp]]</f>
        <v>-99582.70100000003</v>
      </c>
      <c r="K12662" s="83">
        <f>pro[[#This Row],[Profit]]/pro[[#This Row],[Revenue]]</f>
        <v>-0.7213820653519657</v>
      </c>
      <c r="L12662" s="56">
        <f t="shared" si="197"/>
        <v>12</v>
      </c>
      <c r="M12662" s="82" t="str">
        <f>"Q"&amp;" "&amp;VLOOKUP(pro[[#This Row],[Period]],Mapping!A:B,2,0)</f>
        <v>Q 4</v>
      </c>
      <c r="N12662"/>
    </row>
    <row r="12663" spans="1:14" ht="14.25" x14ac:dyDescent="0.2">
      <c r="A12663" s="44" t="s">
        <v>45</v>
      </c>
      <c r="B12663" s="44" t="s">
        <v>14</v>
      </c>
      <c r="C12663" s="44" t="s">
        <v>59</v>
      </c>
      <c r="D12663" s="43">
        <v>950122.03299999994</v>
      </c>
      <c r="E12663" s="43">
        <v>-241182.83699999997</v>
      </c>
      <c r="F12663" s="45">
        <v>-64440</v>
      </c>
      <c r="G12663" s="45">
        <v>-29030</v>
      </c>
      <c r="H12663" s="45">
        <v>-77270</v>
      </c>
      <c r="I12663" s="55">
        <f>pro[[#This Row],[Admin expenses 3]]+pro[[#This Row],[Admin expenses 2]]+pro[[#This Row],[Admin expenses 1]]+pro[[#This Row],[COGS]]</f>
        <v>-411922.83699999994</v>
      </c>
      <c r="J12663" s="55">
        <f>pro[[#This Row],[Revenue]]+pro[[#This Row],[AdminExp]]</f>
        <v>538199.196</v>
      </c>
      <c r="K12663" s="83">
        <f>pro[[#This Row],[Profit]]/pro[[#This Row],[Revenue]]</f>
        <v>0.56645270534421976</v>
      </c>
      <c r="L12663" s="56">
        <f t="shared" si="197"/>
        <v>12</v>
      </c>
      <c r="M12663" s="82" t="str">
        <f>"Q"&amp;" "&amp;VLOOKUP(pro[[#This Row],[Period]],Mapping!A:B,2,0)</f>
        <v>Q 4</v>
      </c>
      <c r="N12663"/>
    </row>
    <row r="12664" spans="1:14" ht="14.25" x14ac:dyDescent="0.2">
      <c r="A12664" s="44" t="s">
        <v>45</v>
      </c>
      <c r="B12664" s="44" t="s">
        <v>14</v>
      </c>
      <c r="C12664" s="44" t="s">
        <v>60</v>
      </c>
      <c r="D12664" s="43">
        <v>8795.64</v>
      </c>
      <c r="E12664" s="43">
        <v>-472.93399999999997</v>
      </c>
      <c r="F12664" s="45">
        <v>-44850</v>
      </c>
      <c r="G12664" s="45">
        <v>-53050</v>
      </c>
      <c r="H12664" s="45">
        <v>-70860</v>
      </c>
      <c r="I12664" s="55">
        <f>pro[[#This Row],[Admin expenses 3]]+pro[[#This Row],[Admin expenses 2]]+pro[[#This Row],[Admin expenses 1]]+pro[[#This Row],[COGS]]</f>
        <v>-169232.93400000001</v>
      </c>
      <c r="J12664" s="55">
        <f>pro[[#This Row],[Revenue]]+pro[[#This Row],[AdminExp]]</f>
        <v>-160437.29399999999</v>
      </c>
      <c r="K12664" s="83">
        <f>pro[[#This Row],[Profit]]/pro[[#This Row],[Revenue]]</f>
        <v>-18.240548044258293</v>
      </c>
      <c r="L12664" s="56">
        <f t="shared" si="197"/>
        <v>12</v>
      </c>
      <c r="M12664" s="82" t="str">
        <f>"Q"&amp;" "&amp;VLOOKUP(pro[[#This Row],[Period]],Mapping!A:B,2,0)</f>
        <v>Q 4</v>
      </c>
      <c r="N12664"/>
    </row>
    <row r="12665" spans="1:14" ht="14.25" x14ac:dyDescent="0.2">
      <c r="A12665" s="44" t="s">
        <v>45</v>
      </c>
      <c r="B12665" s="44" t="s">
        <v>14</v>
      </c>
      <c r="C12665" s="44" t="s">
        <v>57</v>
      </c>
      <c r="D12665" s="43">
        <v>419574.435</v>
      </c>
      <c r="E12665" s="43">
        <v>-77836.436999999991</v>
      </c>
      <c r="F12665" s="45">
        <v>-59860</v>
      </c>
      <c r="G12665" s="45">
        <v>-95590</v>
      </c>
      <c r="H12665" s="45">
        <v>-12510</v>
      </c>
      <c r="I12665" s="55">
        <f>pro[[#This Row],[Admin expenses 3]]+pro[[#This Row],[Admin expenses 2]]+pro[[#This Row],[Admin expenses 1]]+pro[[#This Row],[COGS]]</f>
        <v>-245796.43699999998</v>
      </c>
      <c r="J12665" s="55">
        <f>pro[[#This Row],[Revenue]]+pro[[#This Row],[AdminExp]]</f>
        <v>173777.99800000002</v>
      </c>
      <c r="K12665" s="83">
        <f>pro[[#This Row],[Profit]]/pro[[#This Row],[Revenue]]</f>
        <v>0.41417680274061508</v>
      </c>
      <c r="L12665" s="56">
        <f t="shared" si="197"/>
        <v>12</v>
      </c>
      <c r="M12665" s="82" t="str">
        <f>"Q"&amp;" "&amp;VLOOKUP(pro[[#This Row],[Period]],Mapping!A:B,2,0)</f>
        <v>Q 4</v>
      </c>
      <c r="N12665"/>
    </row>
    <row r="12666" spans="1:14" ht="14.25" x14ac:dyDescent="0.2">
      <c r="A12666" s="44" t="s">
        <v>45</v>
      </c>
      <c r="B12666" s="44" t="s">
        <v>14</v>
      </c>
      <c r="C12666" s="44" t="s">
        <v>58</v>
      </c>
      <c r="D12666" s="43">
        <v>219320.68900000001</v>
      </c>
      <c r="E12666" s="43">
        <v>-58736.306999999993</v>
      </c>
      <c r="F12666" s="45">
        <v>-75890</v>
      </c>
      <c r="G12666" s="45">
        <v>-78670</v>
      </c>
      <c r="H12666" s="45">
        <v>-28710</v>
      </c>
      <c r="I12666" s="55">
        <f>pro[[#This Row],[Admin expenses 3]]+pro[[#This Row],[Admin expenses 2]]+pro[[#This Row],[Admin expenses 1]]+pro[[#This Row],[COGS]]</f>
        <v>-242006.307</v>
      </c>
      <c r="J12666" s="55">
        <f>pro[[#This Row],[Revenue]]+pro[[#This Row],[AdminExp]]</f>
        <v>-22685.617999999988</v>
      </c>
      <c r="K12666" s="83">
        <f>pro[[#This Row],[Profit]]/pro[[#This Row],[Revenue]]</f>
        <v>-0.10343583226660384</v>
      </c>
      <c r="L12666" s="56">
        <f t="shared" si="197"/>
        <v>12</v>
      </c>
      <c r="M12666" s="82" t="str">
        <f>"Q"&amp;" "&amp;VLOOKUP(pro[[#This Row],[Period]],Mapping!A:B,2,0)</f>
        <v>Q 4</v>
      </c>
      <c r="N12666"/>
    </row>
    <row r="12667" spans="1:14" ht="14.25" x14ac:dyDescent="0.2">
      <c r="A12667" s="44" t="s">
        <v>45</v>
      </c>
      <c r="B12667" s="44" t="s">
        <v>14</v>
      </c>
      <c r="C12667" s="44" t="s">
        <v>59</v>
      </c>
      <c r="D12667" s="43">
        <v>130369.08499999998</v>
      </c>
      <c r="E12667" s="43">
        <v>-30274.482</v>
      </c>
      <c r="F12667" s="45">
        <v>-80910</v>
      </c>
      <c r="G12667" s="45">
        <v>-56710</v>
      </c>
      <c r="H12667" s="45">
        <v>-48120</v>
      </c>
      <c r="I12667" s="55">
        <f>pro[[#This Row],[Admin expenses 3]]+pro[[#This Row],[Admin expenses 2]]+pro[[#This Row],[Admin expenses 1]]+pro[[#This Row],[COGS]]</f>
        <v>-216014.48199999999</v>
      </c>
      <c r="J12667" s="55">
        <f>pro[[#This Row],[Revenue]]+pro[[#This Row],[AdminExp]]</f>
        <v>-85645.397000000012</v>
      </c>
      <c r="K12667" s="83">
        <f>pro[[#This Row],[Profit]]/pro[[#This Row],[Revenue]]</f>
        <v>-0.65694560178895189</v>
      </c>
      <c r="L12667" s="56">
        <f t="shared" si="197"/>
        <v>12</v>
      </c>
      <c r="M12667" s="82" t="str">
        <f>"Q"&amp;" "&amp;VLOOKUP(pro[[#This Row],[Period]],Mapping!A:B,2,0)</f>
        <v>Q 4</v>
      </c>
      <c r="N12667"/>
    </row>
    <row r="12668" spans="1:14" ht="14.25" x14ac:dyDescent="0.2">
      <c r="A12668" s="44" t="s">
        <v>45</v>
      </c>
      <c r="B12668" s="44" t="s">
        <v>14</v>
      </c>
      <c r="C12668" s="44" t="s">
        <v>60</v>
      </c>
      <c r="D12668" s="43">
        <v>183180.43099999998</v>
      </c>
      <c r="E12668" s="43">
        <v>-87438.519</v>
      </c>
      <c r="F12668" s="45">
        <v>-45100</v>
      </c>
      <c r="G12668" s="45">
        <v>-14740</v>
      </c>
      <c r="H12668" s="45">
        <v>-67150</v>
      </c>
      <c r="I12668" s="55">
        <f>pro[[#This Row],[Admin expenses 3]]+pro[[#This Row],[Admin expenses 2]]+pro[[#This Row],[Admin expenses 1]]+pro[[#This Row],[COGS]]</f>
        <v>-214428.519</v>
      </c>
      <c r="J12668" s="55">
        <f>pro[[#This Row],[Revenue]]+pro[[#This Row],[AdminExp]]</f>
        <v>-31248.088000000018</v>
      </c>
      <c r="K12668" s="83">
        <f>pro[[#This Row],[Profit]]/pro[[#This Row],[Revenue]]</f>
        <v>-0.17058638758197933</v>
      </c>
      <c r="L12668" s="56">
        <f t="shared" si="197"/>
        <v>12</v>
      </c>
      <c r="M12668" s="82" t="str">
        <f>"Q"&amp;" "&amp;VLOOKUP(pro[[#This Row],[Period]],Mapping!A:B,2,0)</f>
        <v>Q 4</v>
      </c>
      <c r="N12668"/>
    </row>
    <row r="12669" spans="1:14" ht="14.25" x14ac:dyDescent="0.2">
      <c r="A12669" s="44" t="s">
        <v>45</v>
      </c>
      <c r="B12669" s="44" t="s">
        <v>14</v>
      </c>
      <c r="C12669" s="44" t="s">
        <v>57</v>
      </c>
      <c r="D12669" s="43">
        <v>41218.890999999996</v>
      </c>
      <c r="E12669" s="43">
        <v>-6701.9960000000001</v>
      </c>
      <c r="F12669" s="45">
        <v>-103880</v>
      </c>
      <c r="G12669" s="45">
        <v>-44240</v>
      </c>
      <c r="H12669" s="45">
        <v>-90080</v>
      </c>
      <c r="I12669" s="55">
        <f>pro[[#This Row],[Admin expenses 3]]+pro[[#This Row],[Admin expenses 2]]+pro[[#This Row],[Admin expenses 1]]+pro[[#This Row],[COGS]]</f>
        <v>-244901.99600000001</v>
      </c>
      <c r="J12669" s="55">
        <f>pro[[#This Row],[Revenue]]+pro[[#This Row],[AdminExp]]</f>
        <v>-203683.10500000001</v>
      </c>
      <c r="K12669" s="83">
        <f>pro[[#This Row],[Profit]]/pro[[#This Row],[Revenue]]</f>
        <v>-4.9414989112637704</v>
      </c>
      <c r="L12669" s="56">
        <f t="shared" si="197"/>
        <v>12</v>
      </c>
      <c r="M12669" s="82" t="str">
        <f>"Q"&amp;" "&amp;VLOOKUP(pro[[#This Row],[Period]],Mapping!A:B,2,0)</f>
        <v>Q 4</v>
      </c>
      <c r="N12669"/>
    </row>
    <row r="12670" spans="1:14" ht="14.25" x14ac:dyDescent="0.2">
      <c r="A12670" s="44" t="s">
        <v>45</v>
      </c>
      <c r="B12670" s="44" t="s">
        <v>14</v>
      </c>
      <c r="C12670" s="44" t="s">
        <v>58</v>
      </c>
      <c r="D12670" s="43">
        <v>172660.42499999999</v>
      </c>
      <c r="E12670" s="43">
        <v>-68656.146999999997</v>
      </c>
      <c r="F12670" s="45">
        <v>-73500</v>
      </c>
      <c r="G12670" s="45">
        <v>-31910</v>
      </c>
      <c r="H12670" s="45">
        <v>-42180</v>
      </c>
      <c r="I12670" s="55">
        <f>pro[[#This Row],[Admin expenses 3]]+pro[[#This Row],[Admin expenses 2]]+pro[[#This Row],[Admin expenses 1]]+pro[[#This Row],[COGS]]</f>
        <v>-216246.147</v>
      </c>
      <c r="J12670" s="55">
        <f>pro[[#This Row],[Revenue]]+pro[[#This Row],[AdminExp]]</f>
        <v>-43585.722000000009</v>
      </c>
      <c r="K12670" s="83">
        <f>pro[[#This Row],[Profit]]/pro[[#This Row],[Revenue]]</f>
        <v>-0.2524360866133627</v>
      </c>
      <c r="L12670" s="56">
        <f t="shared" si="197"/>
        <v>12</v>
      </c>
      <c r="M12670" s="82" t="str">
        <f>"Q"&amp;" "&amp;VLOOKUP(pro[[#This Row],[Period]],Mapping!A:B,2,0)</f>
        <v>Q 4</v>
      </c>
      <c r="N12670"/>
    </row>
    <row r="12671" spans="1:14" ht="14.25" x14ac:dyDescent="0.2">
      <c r="A12671" s="44" t="s">
        <v>45</v>
      </c>
      <c r="B12671" s="44" t="s">
        <v>14</v>
      </c>
      <c r="C12671" s="44" t="s">
        <v>59</v>
      </c>
      <c r="D12671" s="43">
        <v>179556.15299999999</v>
      </c>
      <c r="E12671" s="43">
        <v>-70091.006999999998</v>
      </c>
      <c r="F12671" s="45">
        <v>-46610</v>
      </c>
      <c r="G12671" s="45">
        <v>-52570</v>
      </c>
      <c r="H12671" s="45">
        <v>-42640</v>
      </c>
      <c r="I12671" s="55">
        <f>pro[[#This Row],[Admin expenses 3]]+pro[[#This Row],[Admin expenses 2]]+pro[[#This Row],[Admin expenses 1]]+pro[[#This Row],[COGS]]</f>
        <v>-211911.00699999998</v>
      </c>
      <c r="J12671" s="55">
        <f>pro[[#This Row],[Revenue]]+pro[[#This Row],[AdminExp]]</f>
        <v>-32354.853999999992</v>
      </c>
      <c r="K12671" s="83">
        <f>pro[[#This Row],[Profit]]/pro[[#This Row],[Revenue]]</f>
        <v>-0.18019351305660905</v>
      </c>
      <c r="L12671" s="56">
        <f t="shared" si="197"/>
        <v>12</v>
      </c>
      <c r="M12671" s="82" t="str">
        <f>"Q"&amp;" "&amp;VLOOKUP(pro[[#This Row],[Period]],Mapping!A:B,2,0)</f>
        <v>Q 4</v>
      </c>
      <c r="N12671"/>
    </row>
    <row r="12672" spans="1:14" ht="14.25" x14ac:dyDescent="0.2">
      <c r="A12672" s="44" t="s">
        <v>45</v>
      </c>
      <c r="B12672" s="44" t="s">
        <v>14</v>
      </c>
      <c r="C12672" s="44" t="s">
        <v>60</v>
      </c>
      <c r="D12672" s="43">
        <v>11049072.944</v>
      </c>
      <c r="E12672" s="43">
        <v>-515578.81199999998</v>
      </c>
      <c r="F12672" s="45">
        <v>-97390</v>
      </c>
      <c r="G12672" s="45">
        <v>-105950</v>
      </c>
      <c r="H12672" s="45">
        <v>-104720</v>
      </c>
      <c r="I12672" s="55">
        <f>pro[[#This Row],[Admin expenses 3]]+pro[[#This Row],[Admin expenses 2]]+pro[[#This Row],[Admin expenses 1]]+pro[[#This Row],[COGS]]</f>
        <v>-823638.81199999992</v>
      </c>
      <c r="J12672" s="55">
        <f>pro[[#This Row],[Revenue]]+pro[[#This Row],[AdminExp]]</f>
        <v>10225434.131999999</v>
      </c>
      <c r="K12672" s="83">
        <f>pro[[#This Row],[Profit]]/pro[[#This Row],[Revenue]]</f>
        <v>0.92545629699663956</v>
      </c>
      <c r="L12672" s="56">
        <f t="shared" si="197"/>
        <v>12</v>
      </c>
      <c r="M12672" s="82" t="str">
        <f>"Q"&amp;" "&amp;VLOOKUP(pro[[#This Row],[Period]],Mapping!A:B,2,0)</f>
        <v>Q 4</v>
      </c>
      <c r="N12672"/>
    </row>
    <row r="12673" spans="1:14" ht="14.25" x14ac:dyDescent="0.2">
      <c r="A12673" s="44" t="s">
        <v>45</v>
      </c>
      <c r="B12673" s="44" t="s">
        <v>14</v>
      </c>
      <c r="C12673" s="44" t="s">
        <v>57</v>
      </c>
      <c r="D12673" s="43">
        <v>41424.004999999997</v>
      </c>
      <c r="E12673" s="43">
        <v>-5981.8009999999995</v>
      </c>
      <c r="F12673" s="45">
        <v>-12420</v>
      </c>
      <c r="G12673" s="45">
        <v>-42150</v>
      </c>
      <c r="H12673" s="45">
        <v>-40560</v>
      </c>
      <c r="I12673" s="55">
        <f>pro[[#This Row],[Admin expenses 3]]+pro[[#This Row],[Admin expenses 2]]+pro[[#This Row],[Admin expenses 1]]+pro[[#This Row],[COGS]]</f>
        <v>-101111.80100000001</v>
      </c>
      <c r="J12673" s="55">
        <f>pro[[#This Row],[Revenue]]+pro[[#This Row],[AdminExp]]</f>
        <v>-59687.796000000009</v>
      </c>
      <c r="K12673" s="83">
        <f>pro[[#This Row],[Profit]]/pro[[#This Row],[Revenue]]</f>
        <v>-1.4408987252681147</v>
      </c>
      <c r="L12673" s="56">
        <f t="shared" si="197"/>
        <v>12</v>
      </c>
      <c r="M12673" s="82" t="str">
        <f>"Q"&amp;" "&amp;VLOOKUP(pro[[#This Row],[Period]],Mapping!A:B,2,0)</f>
        <v>Q 4</v>
      </c>
      <c r="N12673"/>
    </row>
    <row r="12674" spans="1:14" ht="14.25" x14ac:dyDescent="0.2">
      <c r="A12674" s="44" t="s">
        <v>45</v>
      </c>
      <c r="B12674" s="44" t="s">
        <v>14</v>
      </c>
      <c r="C12674" s="44" t="s">
        <v>58</v>
      </c>
      <c r="D12674" s="43">
        <v>244978.72699999998</v>
      </c>
      <c r="E12674" s="43">
        <v>-30829.511999999999</v>
      </c>
      <c r="F12674" s="45">
        <v>-98540</v>
      </c>
      <c r="G12674" s="45">
        <v>-75660</v>
      </c>
      <c r="H12674" s="45">
        <v>-37970</v>
      </c>
      <c r="I12674" s="55">
        <f>pro[[#This Row],[Admin expenses 3]]+pro[[#This Row],[Admin expenses 2]]+pro[[#This Row],[Admin expenses 1]]+pro[[#This Row],[COGS]]</f>
        <v>-242999.51199999999</v>
      </c>
      <c r="J12674" s="55">
        <f>pro[[#This Row],[Revenue]]+pro[[#This Row],[AdminExp]]</f>
        <v>1979.2149999999965</v>
      </c>
      <c r="K12674" s="83">
        <f>pro[[#This Row],[Profit]]/pro[[#This Row],[Revenue]]</f>
        <v>8.079130070750987E-3</v>
      </c>
      <c r="L12674" s="56">
        <f t="shared" ref="L12674:L12737" si="198">MONTH(DATEVALUE(A12674&amp;"1"))</f>
        <v>12</v>
      </c>
      <c r="M12674" s="82" t="str">
        <f>"Q"&amp;" "&amp;VLOOKUP(pro[[#This Row],[Period]],Mapping!A:B,2,0)</f>
        <v>Q 4</v>
      </c>
      <c r="N12674"/>
    </row>
    <row r="12675" spans="1:14" ht="14.25" x14ac:dyDescent="0.2">
      <c r="A12675" s="44" t="s">
        <v>45</v>
      </c>
      <c r="B12675" s="44" t="s">
        <v>14</v>
      </c>
      <c r="C12675" s="44" t="s">
        <v>59</v>
      </c>
      <c r="D12675" s="43">
        <v>1485164.051</v>
      </c>
      <c r="E12675" s="43">
        <v>-63145.089</v>
      </c>
      <c r="F12675" s="45">
        <v>-66340</v>
      </c>
      <c r="G12675" s="45">
        <v>-84430</v>
      </c>
      <c r="H12675" s="45">
        <v>-62720</v>
      </c>
      <c r="I12675" s="55">
        <f>pro[[#This Row],[Admin expenses 3]]+pro[[#This Row],[Admin expenses 2]]+pro[[#This Row],[Admin expenses 1]]+pro[[#This Row],[COGS]]</f>
        <v>-276635.08899999998</v>
      </c>
      <c r="J12675" s="55">
        <f>pro[[#This Row],[Revenue]]+pro[[#This Row],[AdminExp]]</f>
        <v>1208528.9620000001</v>
      </c>
      <c r="K12675" s="83">
        <f>pro[[#This Row],[Profit]]/pro[[#This Row],[Revenue]]</f>
        <v>0.81373432193316675</v>
      </c>
      <c r="L12675" s="56">
        <f t="shared" si="198"/>
        <v>12</v>
      </c>
      <c r="M12675" s="82" t="str">
        <f>"Q"&amp;" "&amp;VLOOKUP(pro[[#This Row],[Period]],Mapping!A:B,2,0)</f>
        <v>Q 4</v>
      </c>
      <c r="N12675"/>
    </row>
    <row r="12676" spans="1:14" ht="14.25" x14ac:dyDescent="0.2">
      <c r="A12676" s="44" t="s">
        <v>45</v>
      </c>
      <c r="B12676" s="44" t="s">
        <v>14</v>
      </c>
      <c r="C12676" s="44" t="s">
        <v>60</v>
      </c>
      <c r="D12676" s="43">
        <v>56344.218000000001</v>
      </c>
      <c r="E12676" s="43">
        <v>-13833.700999999999</v>
      </c>
      <c r="F12676" s="45">
        <v>-41800</v>
      </c>
      <c r="G12676" s="45">
        <v>-80150</v>
      </c>
      <c r="H12676" s="45">
        <v>-47480</v>
      </c>
      <c r="I12676" s="55">
        <f>pro[[#This Row],[Admin expenses 3]]+pro[[#This Row],[Admin expenses 2]]+pro[[#This Row],[Admin expenses 1]]+pro[[#This Row],[COGS]]</f>
        <v>-183263.701</v>
      </c>
      <c r="J12676" s="55">
        <f>pro[[#This Row],[Revenue]]+pro[[#This Row],[AdminExp]]</f>
        <v>-126919.48300000001</v>
      </c>
      <c r="K12676" s="83">
        <f>pro[[#This Row],[Profit]]/pro[[#This Row],[Revenue]]</f>
        <v>-2.2525733341440644</v>
      </c>
      <c r="L12676" s="56">
        <f t="shared" si="198"/>
        <v>12</v>
      </c>
      <c r="M12676" s="82" t="str">
        <f>"Q"&amp;" "&amp;VLOOKUP(pro[[#This Row],[Period]],Mapping!A:B,2,0)</f>
        <v>Q 4</v>
      </c>
      <c r="N12676"/>
    </row>
    <row r="12677" spans="1:14" ht="14.25" x14ac:dyDescent="0.2">
      <c r="A12677" s="44" t="s">
        <v>45</v>
      </c>
      <c r="B12677" s="44" t="s">
        <v>14</v>
      </c>
      <c r="C12677" s="44" t="s">
        <v>57</v>
      </c>
      <c r="D12677" s="43">
        <v>10465.244999999999</v>
      </c>
      <c r="E12677" s="43">
        <v>-9314.8649999999998</v>
      </c>
      <c r="F12677" s="45">
        <v>-38600</v>
      </c>
      <c r="G12677" s="45">
        <v>-61570</v>
      </c>
      <c r="H12677" s="45">
        <v>-91420</v>
      </c>
      <c r="I12677" s="55">
        <f>pro[[#This Row],[Admin expenses 3]]+pro[[#This Row],[Admin expenses 2]]+pro[[#This Row],[Admin expenses 1]]+pro[[#This Row],[COGS]]</f>
        <v>-200904.86499999999</v>
      </c>
      <c r="J12677" s="55">
        <f>pro[[#This Row],[Revenue]]+pro[[#This Row],[AdminExp]]</f>
        <v>-190439.62</v>
      </c>
      <c r="K12677" s="83">
        <f>pro[[#This Row],[Profit]]/pro[[#This Row],[Revenue]]</f>
        <v>-18.197339861608594</v>
      </c>
      <c r="L12677" s="56">
        <f t="shared" si="198"/>
        <v>12</v>
      </c>
      <c r="M12677" s="82" t="str">
        <f>"Q"&amp;" "&amp;VLOOKUP(pro[[#This Row],[Period]],Mapping!A:B,2,0)</f>
        <v>Q 4</v>
      </c>
      <c r="N12677"/>
    </row>
    <row r="12678" spans="1:14" ht="14.25" x14ac:dyDescent="0.2">
      <c r="A12678" s="44" t="s">
        <v>45</v>
      </c>
      <c r="B12678" s="44" t="s">
        <v>14</v>
      </c>
      <c r="C12678" s="44" t="s">
        <v>57</v>
      </c>
      <c r="D12678" s="43">
        <v>37634.393999999993</v>
      </c>
      <c r="E12678" s="43">
        <v>-8943.3539999999994</v>
      </c>
      <c r="F12678" s="45">
        <v>-80650</v>
      </c>
      <c r="G12678" s="45">
        <v>-21010</v>
      </c>
      <c r="H12678" s="45">
        <v>-33380</v>
      </c>
      <c r="I12678" s="55">
        <f>pro[[#This Row],[Admin expenses 3]]+pro[[#This Row],[Admin expenses 2]]+pro[[#This Row],[Admin expenses 1]]+pro[[#This Row],[COGS]]</f>
        <v>-143983.35399999999</v>
      </c>
      <c r="J12678" s="55">
        <f>pro[[#This Row],[Revenue]]+pro[[#This Row],[AdminExp]]</f>
        <v>-106348.95999999999</v>
      </c>
      <c r="K12678" s="83">
        <f>pro[[#This Row],[Profit]]/pro[[#This Row],[Revenue]]</f>
        <v>-2.8258448907135323</v>
      </c>
      <c r="L12678" s="56">
        <f t="shared" si="198"/>
        <v>12</v>
      </c>
      <c r="M12678" s="82" t="str">
        <f>"Q"&amp;" "&amp;VLOOKUP(pro[[#This Row],[Period]],Mapping!A:B,2,0)</f>
        <v>Q 4</v>
      </c>
      <c r="N12678"/>
    </row>
    <row r="12679" spans="1:14" ht="14.25" x14ac:dyDescent="0.2">
      <c r="A12679" s="44" t="s">
        <v>45</v>
      </c>
      <c r="B12679" s="44" t="s">
        <v>14</v>
      </c>
      <c r="C12679" s="44" t="s">
        <v>58</v>
      </c>
      <c r="D12679" s="43">
        <v>734122.08100000001</v>
      </c>
      <c r="E12679" s="43">
        <v>-21568.959999999999</v>
      </c>
      <c r="F12679" s="45">
        <v>-27280</v>
      </c>
      <c r="G12679" s="45">
        <v>-85700</v>
      </c>
      <c r="H12679" s="45">
        <v>-76450</v>
      </c>
      <c r="I12679" s="55">
        <f>pro[[#This Row],[Admin expenses 3]]+pro[[#This Row],[Admin expenses 2]]+pro[[#This Row],[Admin expenses 1]]+pro[[#This Row],[COGS]]</f>
        <v>-210998.96</v>
      </c>
      <c r="J12679" s="55">
        <f>pro[[#This Row],[Revenue]]+pro[[#This Row],[AdminExp]]</f>
        <v>523123.12100000004</v>
      </c>
      <c r="K12679" s="83">
        <f>pro[[#This Row],[Profit]]/pro[[#This Row],[Revenue]]</f>
        <v>0.7125832808181124</v>
      </c>
      <c r="L12679" s="56">
        <f t="shared" si="198"/>
        <v>12</v>
      </c>
      <c r="M12679" s="82" t="str">
        <f>"Q"&amp;" "&amp;VLOOKUP(pro[[#This Row],[Period]],Mapping!A:B,2,0)</f>
        <v>Q 4</v>
      </c>
      <c r="N12679"/>
    </row>
    <row r="12680" spans="1:14" ht="14.25" x14ac:dyDescent="0.2">
      <c r="A12680" s="44" t="s">
        <v>45</v>
      </c>
      <c r="B12680" s="44" t="s">
        <v>14</v>
      </c>
      <c r="C12680" s="44" t="s">
        <v>59</v>
      </c>
      <c r="D12680" s="43">
        <v>166721.47099999999</v>
      </c>
      <c r="E12680" s="43">
        <v>-18456.584999999999</v>
      </c>
      <c r="F12680" s="45">
        <v>-78820</v>
      </c>
      <c r="G12680" s="45">
        <v>-29650</v>
      </c>
      <c r="H12680" s="45">
        <v>-73500</v>
      </c>
      <c r="I12680" s="55">
        <f>pro[[#This Row],[Admin expenses 3]]+pro[[#This Row],[Admin expenses 2]]+pro[[#This Row],[Admin expenses 1]]+pro[[#This Row],[COGS]]</f>
        <v>-200426.58499999999</v>
      </c>
      <c r="J12680" s="55">
        <f>pro[[#This Row],[Revenue]]+pro[[#This Row],[AdminExp]]</f>
        <v>-33705.114000000001</v>
      </c>
      <c r="K12680" s="83">
        <f>pro[[#This Row],[Profit]]/pro[[#This Row],[Revenue]]</f>
        <v>-0.20216420715241892</v>
      </c>
      <c r="L12680" s="56">
        <f t="shared" si="198"/>
        <v>12</v>
      </c>
      <c r="M12680" s="82" t="str">
        <f>"Q"&amp;" "&amp;VLOOKUP(pro[[#This Row],[Period]],Mapping!A:B,2,0)</f>
        <v>Q 4</v>
      </c>
      <c r="N12680"/>
    </row>
    <row r="12681" spans="1:14" ht="14.25" x14ac:dyDescent="0.2">
      <c r="A12681" s="44" t="s">
        <v>45</v>
      </c>
      <c r="B12681" s="44" t="s">
        <v>14</v>
      </c>
      <c r="C12681" s="44" t="s">
        <v>57</v>
      </c>
      <c r="D12681" s="43">
        <v>435169.88899999997</v>
      </c>
      <c r="E12681" s="43">
        <v>-39685.387000000002</v>
      </c>
      <c r="F12681" s="45">
        <v>-54970</v>
      </c>
      <c r="G12681" s="45">
        <v>-86290</v>
      </c>
      <c r="H12681" s="45">
        <v>-57510</v>
      </c>
      <c r="I12681" s="55">
        <f>pro[[#This Row],[Admin expenses 3]]+pro[[#This Row],[Admin expenses 2]]+pro[[#This Row],[Admin expenses 1]]+pro[[#This Row],[COGS]]</f>
        <v>-238455.38699999999</v>
      </c>
      <c r="J12681" s="55">
        <f>pro[[#This Row],[Revenue]]+pro[[#This Row],[AdminExp]]</f>
        <v>196714.50199999998</v>
      </c>
      <c r="K12681" s="83">
        <f>pro[[#This Row],[Profit]]/pro[[#This Row],[Revenue]]</f>
        <v>0.45204070174074013</v>
      </c>
      <c r="L12681" s="56">
        <f t="shared" si="198"/>
        <v>12</v>
      </c>
      <c r="M12681" s="82" t="str">
        <f>"Q"&amp;" "&amp;VLOOKUP(pro[[#This Row],[Period]],Mapping!A:B,2,0)</f>
        <v>Q 4</v>
      </c>
      <c r="N12681"/>
    </row>
    <row r="12682" spans="1:14" ht="14.25" x14ac:dyDescent="0.2">
      <c r="A12682" s="44" t="s">
        <v>45</v>
      </c>
      <c r="B12682" s="44" t="s">
        <v>14</v>
      </c>
      <c r="C12682" s="44" t="s">
        <v>58</v>
      </c>
      <c r="D12682" s="43">
        <v>136530.56200000001</v>
      </c>
      <c r="E12682" s="43">
        <v>-9789.0379999999986</v>
      </c>
      <c r="F12682" s="45">
        <v>-94140</v>
      </c>
      <c r="G12682" s="45">
        <v>-58360</v>
      </c>
      <c r="H12682" s="45">
        <v>-71970</v>
      </c>
      <c r="I12682" s="55">
        <f>pro[[#This Row],[Admin expenses 3]]+pro[[#This Row],[Admin expenses 2]]+pro[[#This Row],[Admin expenses 1]]+pro[[#This Row],[COGS]]</f>
        <v>-234259.038</v>
      </c>
      <c r="J12682" s="55">
        <f>pro[[#This Row],[Revenue]]+pro[[#This Row],[AdminExp]]</f>
        <v>-97728.475999999995</v>
      </c>
      <c r="K12682" s="83">
        <f>pro[[#This Row],[Profit]]/pro[[#This Row],[Revenue]]</f>
        <v>-0.71579926551536488</v>
      </c>
      <c r="L12682" s="56">
        <f t="shared" si="198"/>
        <v>12</v>
      </c>
      <c r="M12682" s="82" t="str">
        <f>"Q"&amp;" "&amp;VLOOKUP(pro[[#This Row],[Period]],Mapping!A:B,2,0)</f>
        <v>Q 4</v>
      </c>
      <c r="N12682"/>
    </row>
    <row r="12683" spans="1:14" ht="14.25" x14ac:dyDescent="0.2">
      <c r="A12683" s="44" t="s">
        <v>45</v>
      </c>
      <c r="B12683" s="44" t="s">
        <v>14</v>
      </c>
      <c r="C12683" s="44" t="s">
        <v>59</v>
      </c>
      <c r="D12683" s="43">
        <v>84255.751999999993</v>
      </c>
      <c r="E12683" s="43">
        <v>-9273.1659999999993</v>
      </c>
      <c r="F12683" s="45">
        <v>-35510</v>
      </c>
      <c r="G12683" s="45">
        <v>-31900</v>
      </c>
      <c r="H12683" s="45">
        <v>-33350</v>
      </c>
      <c r="I12683" s="55">
        <f>pro[[#This Row],[Admin expenses 3]]+pro[[#This Row],[Admin expenses 2]]+pro[[#This Row],[Admin expenses 1]]+pro[[#This Row],[COGS]]</f>
        <v>-110033.166</v>
      </c>
      <c r="J12683" s="55">
        <f>pro[[#This Row],[Revenue]]+pro[[#This Row],[AdminExp]]</f>
        <v>-25777.414000000004</v>
      </c>
      <c r="K12683" s="83">
        <f>pro[[#This Row],[Profit]]/pro[[#This Row],[Revenue]]</f>
        <v>-0.3059424833096262</v>
      </c>
      <c r="L12683" s="56">
        <f t="shared" si="198"/>
        <v>12</v>
      </c>
      <c r="M12683" s="82" t="str">
        <f>"Q"&amp;" "&amp;VLOOKUP(pro[[#This Row],[Period]],Mapping!A:B,2,0)</f>
        <v>Q 4</v>
      </c>
      <c r="N12683"/>
    </row>
    <row r="12684" spans="1:14" ht="14.25" x14ac:dyDescent="0.2">
      <c r="A12684" s="44" t="s">
        <v>45</v>
      </c>
      <c r="B12684" s="44" t="s">
        <v>14</v>
      </c>
      <c r="C12684" s="44" t="s">
        <v>57</v>
      </c>
      <c r="D12684" s="43">
        <v>3590133.5889999997</v>
      </c>
      <c r="E12684" s="43">
        <v>-373111.10199999996</v>
      </c>
      <c r="F12684" s="45">
        <v>-78490</v>
      </c>
      <c r="G12684" s="45">
        <v>-18100</v>
      </c>
      <c r="H12684" s="45">
        <v>-19840</v>
      </c>
      <c r="I12684" s="55">
        <f>pro[[#This Row],[Admin expenses 3]]+pro[[#This Row],[Admin expenses 2]]+pro[[#This Row],[Admin expenses 1]]+pro[[#This Row],[COGS]]</f>
        <v>-489541.10199999996</v>
      </c>
      <c r="J12684" s="55">
        <f>pro[[#This Row],[Revenue]]+pro[[#This Row],[AdminExp]]</f>
        <v>3100592.4869999997</v>
      </c>
      <c r="K12684" s="83">
        <f>pro[[#This Row],[Profit]]/pro[[#This Row],[Revenue]]</f>
        <v>0.86364265009526919</v>
      </c>
      <c r="L12684" s="56">
        <f t="shared" si="198"/>
        <v>12</v>
      </c>
      <c r="M12684" s="82" t="str">
        <f>"Q"&amp;" "&amp;VLOOKUP(pro[[#This Row],[Period]],Mapping!A:B,2,0)</f>
        <v>Q 4</v>
      </c>
      <c r="N12684"/>
    </row>
    <row r="12685" spans="1:14" ht="14.25" x14ac:dyDescent="0.2">
      <c r="A12685" s="44" t="s">
        <v>45</v>
      </c>
      <c r="B12685" s="44" t="s">
        <v>14</v>
      </c>
      <c r="C12685" s="44" t="s">
        <v>58</v>
      </c>
      <c r="D12685" s="43">
        <v>182540.63799999998</v>
      </c>
      <c r="E12685" s="43">
        <v>-23620.128000000001</v>
      </c>
      <c r="F12685" s="45">
        <v>-43290</v>
      </c>
      <c r="G12685" s="45">
        <v>-44590</v>
      </c>
      <c r="H12685" s="45">
        <v>-59230</v>
      </c>
      <c r="I12685" s="55">
        <f>pro[[#This Row],[Admin expenses 3]]+pro[[#This Row],[Admin expenses 2]]+pro[[#This Row],[Admin expenses 1]]+pro[[#This Row],[COGS]]</f>
        <v>-170730.128</v>
      </c>
      <c r="J12685" s="55">
        <f>pro[[#This Row],[Revenue]]+pro[[#This Row],[AdminExp]]</f>
        <v>11810.50999999998</v>
      </c>
      <c r="K12685" s="83">
        <f>pro[[#This Row],[Profit]]/pro[[#This Row],[Revenue]]</f>
        <v>6.4700716122181964E-2</v>
      </c>
      <c r="L12685" s="56">
        <f t="shared" si="198"/>
        <v>12</v>
      </c>
      <c r="M12685" s="82" t="str">
        <f>"Q"&amp;" "&amp;VLOOKUP(pro[[#This Row],[Period]],Mapping!A:B,2,0)</f>
        <v>Q 4</v>
      </c>
      <c r="N12685"/>
    </row>
    <row r="12686" spans="1:14" ht="14.25" x14ac:dyDescent="0.2">
      <c r="A12686" s="44" t="s">
        <v>45</v>
      </c>
      <c r="B12686" s="44" t="s">
        <v>14</v>
      </c>
      <c r="C12686" s="44" t="s">
        <v>59</v>
      </c>
      <c r="D12686" s="43">
        <v>1359584.9749999999</v>
      </c>
      <c r="E12686" s="43">
        <v>-140483.245</v>
      </c>
      <c r="F12686" s="45">
        <v>-99250</v>
      </c>
      <c r="G12686" s="45">
        <v>-41850</v>
      </c>
      <c r="H12686" s="45">
        <v>-20710</v>
      </c>
      <c r="I12686" s="55">
        <f>pro[[#This Row],[Admin expenses 3]]+pro[[#This Row],[Admin expenses 2]]+pro[[#This Row],[Admin expenses 1]]+pro[[#This Row],[COGS]]</f>
        <v>-302293.245</v>
      </c>
      <c r="J12686" s="55">
        <f>pro[[#This Row],[Revenue]]+pro[[#This Row],[AdminExp]]</f>
        <v>1057291.73</v>
      </c>
      <c r="K12686" s="83">
        <f>pro[[#This Row],[Profit]]/pro[[#This Row],[Revenue]]</f>
        <v>0.77765770396219636</v>
      </c>
      <c r="L12686" s="56">
        <f t="shared" si="198"/>
        <v>12</v>
      </c>
      <c r="M12686" s="82" t="str">
        <f>"Q"&amp;" "&amp;VLOOKUP(pro[[#This Row],[Period]],Mapping!A:B,2,0)</f>
        <v>Q 4</v>
      </c>
      <c r="N12686"/>
    </row>
    <row r="12687" spans="1:14" ht="14.25" x14ac:dyDescent="0.2">
      <c r="A12687" s="44" t="s">
        <v>45</v>
      </c>
      <c r="B12687" s="44" t="s">
        <v>26</v>
      </c>
      <c r="C12687" s="44" t="s">
        <v>57</v>
      </c>
      <c r="D12687" s="43">
        <v>257841.71699999998</v>
      </c>
      <c r="E12687" s="43">
        <v>-244060.62100000001</v>
      </c>
      <c r="F12687" s="45">
        <v>-59510</v>
      </c>
      <c r="G12687" s="45">
        <v>-78730</v>
      </c>
      <c r="H12687" s="45">
        <v>-87230</v>
      </c>
      <c r="I12687" s="55">
        <f>pro[[#This Row],[Admin expenses 3]]+pro[[#This Row],[Admin expenses 2]]+pro[[#This Row],[Admin expenses 1]]+pro[[#This Row],[COGS]]</f>
        <v>-469530.62100000004</v>
      </c>
      <c r="J12687" s="55">
        <f>pro[[#This Row],[Revenue]]+pro[[#This Row],[AdminExp]]</f>
        <v>-211688.90400000007</v>
      </c>
      <c r="K12687" s="83">
        <f>pro[[#This Row],[Profit]]/pro[[#This Row],[Revenue]]</f>
        <v>-0.8210033134397724</v>
      </c>
      <c r="L12687" s="56">
        <f t="shared" si="198"/>
        <v>12</v>
      </c>
      <c r="M12687" s="82" t="str">
        <f>"Q"&amp;" "&amp;VLOOKUP(pro[[#This Row],[Period]],Mapping!A:B,2,0)</f>
        <v>Q 4</v>
      </c>
      <c r="N12687"/>
    </row>
    <row r="12688" spans="1:14" ht="14.25" x14ac:dyDescent="0.2">
      <c r="A12688" s="44" t="s">
        <v>45</v>
      </c>
      <c r="B12688" s="44" t="s">
        <v>26</v>
      </c>
      <c r="C12688" s="44" t="s">
        <v>57</v>
      </c>
      <c r="D12688" s="43">
        <v>902887.67099999997</v>
      </c>
      <c r="E12688" s="43">
        <v>-76136.781000000003</v>
      </c>
      <c r="F12688" s="45">
        <v>-103640</v>
      </c>
      <c r="G12688" s="45">
        <v>-41200</v>
      </c>
      <c r="H12688" s="45">
        <v>-65310</v>
      </c>
      <c r="I12688" s="55">
        <f>pro[[#This Row],[Admin expenses 3]]+pro[[#This Row],[Admin expenses 2]]+pro[[#This Row],[Admin expenses 1]]+pro[[#This Row],[COGS]]</f>
        <v>-286286.78100000002</v>
      </c>
      <c r="J12688" s="55">
        <f>pro[[#This Row],[Revenue]]+pro[[#This Row],[AdminExp]]</f>
        <v>616600.8899999999</v>
      </c>
      <c r="K12688" s="83">
        <f>pro[[#This Row],[Profit]]/pro[[#This Row],[Revenue]]</f>
        <v>0.68292093225404105</v>
      </c>
      <c r="L12688" s="56">
        <f t="shared" si="198"/>
        <v>12</v>
      </c>
      <c r="M12688" s="82" t="str">
        <f>"Q"&amp;" "&amp;VLOOKUP(pro[[#This Row],[Period]],Mapping!A:B,2,0)</f>
        <v>Q 4</v>
      </c>
      <c r="N12688"/>
    </row>
    <row r="12689" spans="1:14" ht="14.25" x14ac:dyDescent="0.2">
      <c r="A12689" s="44" t="s">
        <v>45</v>
      </c>
      <c r="B12689" s="44" t="s">
        <v>26</v>
      </c>
      <c r="C12689" s="44" t="s">
        <v>57</v>
      </c>
      <c r="D12689" s="43">
        <v>1851305.659</v>
      </c>
      <c r="E12689" s="43">
        <v>-2371778.122</v>
      </c>
      <c r="F12689" s="45">
        <v>-33940</v>
      </c>
      <c r="G12689" s="45">
        <v>-98340</v>
      </c>
      <c r="H12689" s="45">
        <v>-40760</v>
      </c>
      <c r="I12689" s="55">
        <f>pro[[#This Row],[Admin expenses 3]]+pro[[#This Row],[Admin expenses 2]]+pro[[#This Row],[Admin expenses 1]]+pro[[#This Row],[COGS]]</f>
        <v>-2544818.122</v>
      </c>
      <c r="J12689" s="55">
        <f>pro[[#This Row],[Revenue]]+pro[[#This Row],[AdminExp]]</f>
        <v>-693512.46299999999</v>
      </c>
      <c r="K12689" s="83">
        <f>pro[[#This Row],[Profit]]/pro[[#This Row],[Revenue]]</f>
        <v>-0.37460721822381682</v>
      </c>
      <c r="L12689" s="56">
        <f t="shared" si="198"/>
        <v>12</v>
      </c>
      <c r="M12689" s="82" t="str">
        <f>"Q"&amp;" "&amp;VLOOKUP(pro[[#This Row],[Period]],Mapping!A:B,2,0)</f>
        <v>Q 4</v>
      </c>
      <c r="N12689"/>
    </row>
    <row r="12690" spans="1:14" ht="14.25" x14ac:dyDescent="0.2">
      <c r="A12690" s="44" t="s">
        <v>45</v>
      </c>
      <c r="B12690" s="44" t="s">
        <v>26</v>
      </c>
      <c r="C12690" s="44" t="s">
        <v>57</v>
      </c>
      <c r="D12690" s="43">
        <v>512972.005</v>
      </c>
      <c r="E12690" s="43">
        <v>-315888.65700000001</v>
      </c>
      <c r="F12690" s="45">
        <v>-59930</v>
      </c>
      <c r="G12690" s="45">
        <v>-34680</v>
      </c>
      <c r="H12690" s="45">
        <v>-93100</v>
      </c>
      <c r="I12690" s="55">
        <f>pro[[#This Row],[Admin expenses 3]]+pro[[#This Row],[Admin expenses 2]]+pro[[#This Row],[Admin expenses 1]]+pro[[#This Row],[COGS]]</f>
        <v>-503598.65700000001</v>
      </c>
      <c r="J12690" s="55">
        <f>pro[[#This Row],[Revenue]]+pro[[#This Row],[AdminExp]]</f>
        <v>9373.3479999999981</v>
      </c>
      <c r="K12690" s="83">
        <f>pro[[#This Row],[Profit]]/pro[[#This Row],[Revenue]]</f>
        <v>1.8272630686736985E-2</v>
      </c>
      <c r="L12690" s="56">
        <f t="shared" si="198"/>
        <v>12</v>
      </c>
      <c r="M12690" s="82" t="str">
        <f>"Q"&amp;" "&amp;VLOOKUP(pro[[#This Row],[Period]],Mapping!A:B,2,0)</f>
        <v>Q 4</v>
      </c>
      <c r="N12690"/>
    </row>
    <row r="12691" spans="1:14" ht="14.25" x14ac:dyDescent="0.2">
      <c r="A12691" s="44" t="s">
        <v>45</v>
      </c>
      <c r="B12691" s="44" t="s">
        <v>26</v>
      </c>
      <c r="C12691" s="44" t="s">
        <v>57</v>
      </c>
      <c r="D12691" s="43">
        <v>1538027.3930000002</v>
      </c>
      <c r="E12691" s="43">
        <v>-264038.58599999995</v>
      </c>
      <c r="F12691" s="45">
        <v>-19100</v>
      </c>
      <c r="G12691" s="45">
        <v>-51160</v>
      </c>
      <c r="H12691" s="45">
        <v>-63390</v>
      </c>
      <c r="I12691" s="55">
        <f>pro[[#This Row],[Admin expenses 3]]+pro[[#This Row],[Admin expenses 2]]+pro[[#This Row],[Admin expenses 1]]+pro[[#This Row],[COGS]]</f>
        <v>-397688.58599999995</v>
      </c>
      <c r="J12691" s="55">
        <f>pro[[#This Row],[Revenue]]+pro[[#This Row],[AdminExp]]</f>
        <v>1140338.8070000003</v>
      </c>
      <c r="K12691" s="83">
        <f>pro[[#This Row],[Profit]]/pro[[#This Row],[Revenue]]</f>
        <v>0.74142945190053589</v>
      </c>
      <c r="L12691" s="56">
        <f t="shared" si="198"/>
        <v>12</v>
      </c>
      <c r="M12691" s="82" t="str">
        <f>"Q"&amp;" "&amp;VLOOKUP(pro[[#This Row],[Period]],Mapping!A:B,2,0)</f>
        <v>Q 4</v>
      </c>
      <c r="N12691"/>
    </row>
    <row r="12692" spans="1:14" ht="14.25" x14ac:dyDescent="0.2">
      <c r="A12692" s="44" t="s">
        <v>45</v>
      </c>
      <c r="B12692" s="44" t="s">
        <v>26</v>
      </c>
      <c r="C12692" s="44" t="s">
        <v>57</v>
      </c>
      <c r="D12692" s="43">
        <v>1195609.828</v>
      </c>
      <c r="E12692" s="43">
        <v>-188335.33599999998</v>
      </c>
      <c r="F12692" s="45">
        <v>-106880</v>
      </c>
      <c r="G12692" s="45">
        <v>-78230</v>
      </c>
      <c r="H12692" s="45">
        <v>-63410</v>
      </c>
      <c r="I12692" s="55">
        <f>pro[[#This Row],[Admin expenses 3]]+pro[[#This Row],[Admin expenses 2]]+pro[[#This Row],[Admin expenses 1]]+pro[[#This Row],[COGS]]</f>
        <v>-436855.33600000001</v>
      </c>
      <c r="J12692" s="55">
        <f>pro[[#This Row],[Revenue]]+pro[[#This Row],[AdminExp]]</f>
        <v>758754.49199999997</v>
      </c>
      <c r="K12692" s="83">
        <f>pro[[#This Row],[Profit]]/pro[[#This Row],[Revenue]]</f>
        <v>0.63461714200629671</v>
      </c>
      <c r="L12692" s="56">
        <f t="shared" si="198"/>
        <v>12</v>
      </c>
      <c r="M12692" s="82" t="str">
        <f>"Q"&amp;" "&amp;VLOOKUP(pro[[#This Row],[Period]],Mapping!A:B,2,0)</f>
        <v>Q 4</v>
      </c>
      <c r="N12692"/>
    </row>
    <row r="12693" spans="1:14" ht="14.25" x14ac:dyDescent="0.2">
      <c r="A12693" s="44" t="s">
        <v>45</v>
      </c>
      <c r="B12693" s="44" t="s">
        <v>26</v>
      </c>
      <c r="C12693" s="44" t="s">
        <v>57</v>
      </c>
      <c r="D12693" s="43">
        <v>7764514.7999999998</v>
      </c>
      <c r="E12693" s="43">
        <v>-835167.63400000008</v>
      </c>
      <c r="F12693" s="45">
        <v>-17340</v>
      </c>
      <c r="G12693" s="45">
        <v>-106180</v>
      </c>
      <c r="H12693" s="45">
        <v>-37380</v>
      </c>
      <c r="I12693" s="55">
        <f>pro[[#This Row],[Admin expenses 3]]+pro[[#This Row],[Admin expenses 2]]+pro[[#This Row],[Admin expenses 1]]+pro[[#This Row],[COGS]]</f>
        <v>-996067.63400000008</v>
      </c>
      <c r="J12693" s="55">
        <f>pro[[#This Row],[Revenue]]+pro[[#This Row],[AdminExp]]</f>
        <v>6768447.1659999993</v>
      </c>
      <c r="K12693" s="83">
        <f>pro[[#This Row],[Profit]]/pro[[#This Row],[Revenue]]</f>
        <v>0.87171540532062597</v>
      </c>
      <c r="L12693" s="56">
        <f t="shared" si="198"/>
        <v>12</v>
      </c>
      <c r="M12693" s="82" t="str">
        <f>"Q"&amp;" "&amp;VLOOKUP(pro[[#This Row],[Period]],Mapping!A:B,2,0)</f>
        <v>Q 4</v>
      </c>
      <c r="N12693"/>
    </row>
    <row r="12694" spans="1:14" ht="14.25" x14ac:dyDescent="0.2">
      <c r="A12694" s="44" t="s">
        <v>45</v>
      </c>
      <c r="B12694" s="44" t="s">
        <v>26</v>
      </c>
      <c r="C12694" s="44" t="s">
        <v>57</v>
      </c>
      <c r="D12694" s="43">
        <v>3157468.6569999997</v>
      </c>
      <c r="E12694" s="43">
        <v>-257143.53</v>
      </c>
      <c r="F12694" s="45">
        <v>-57640</v>
      </c>
      <c r="G12694" s="45">
        <v>-61130</v>
      </c>
      <c r="H12694" s="45">
        <v>-30280</v>
      </c>
      <c r="I12694" s="55">
        <f>pro[[#This Row],[Admin expenses 3]]+pro[[#This Row],[Admin expenses 2]]+pro[[#This Row],[Admin expenses 1]]+pro[[#This Row],[COGS]]</f>
        <v>-406193.53</v>
      </c>
      <c r="J12694" s="55">
        <f>pro[[#This Row],[Revenue]]+pro[[#This Row],[AdminExp]]</f>
        <v>2751275.1269999994</v>
      </c>
      <c r="K12694" s="83">
        <f>pro[[#This Row],[Profit]]/pro[[#This Row],[Revenue]]</f>
        <v>0.87135469132861121</v>
      </c>
      <c r="L12694" s="56">
        <f t="shared" si="198"/>
        <v>12</v>
      </c>
      <c r="M12694" s="82" t="str">
        <f>"Q"&amp;" "&amp;VLOOKUP(pro[[#This Row],[Period]],Mapping!A:B,2,0)</f>
        <v>Q 4</v>
      </c>
      <c r="N12694"/>
    </row>
    <row r="12695" spans="1:14" ht="14.25" x14ac:dyDescent="0.2">
      <c r="A12695" s="44" t="s">
        <v>45</v>
      </c>
      <c r="B12695" s="44" t="s">
        <v>26</v>
      </c>
      <c r="C12695" s="44" t="s">
        <v>57</v>
      </c>
      <c r="D12695" s="43">
        <v>227965.84299999999</v>
      </c>
      <c r="E12695" s="43">
        <v>-112723.35199999998</v>
      </c>
      <c r="F12695" s="45">
        <v>-31530</v>
      </c>
      <c r="G12695" s="45">
        <v>-20680</v>
      </c>
      <c r="H12695" s="45">
        <v>-86200</v>
      </c>
      <c r="I12695" s="55">
        <f>pro[[#This Row],[Admin expenses 3]]+pro[[#This Row],[Admin expenses 2]]+pro[[#This Row],[Admin expenses 1]]+pro[[#This Row],[COGS]]</f>
        <v>-251133.35199999998</v>
      </c>
      <c r="J12695" s="55">
        <f>pro[[#This Row],[Revenue]]+pro[[#This Row],[AdminExp]]</f>
        <v>-23167.508999999991</v>
      </c>
      <c r="K12695" s="83">
        <f>pro[[#This Row],[Profit]]/pro[[#This Row],[Revenue]]</f>
        <v>-0.1016271064784034</v>
      </c>
      <c r="L12695" s="56">
        <f t="shared" si="198"/>
        <v>12</v>
      </c>
      <c r="M12695" s="82" t="str">
        <f>"Q"&amp;" "&amp;VLOOKUP(pro[[#This Row],[Period]],Mapping!A:B,2,0)</f>
        <v>Q 4</v>
      </c>
      <c r="N12695"/>
    </row>
    <row r="12696" spans="1:14" ht="14.25" x14ac:dyDescent="0.2">
      <c r="A12696" s="44" t="s">
        <v>45</v>
      </c>
      <c r="B12696" s="44" t="s">
        <v>26</v>
      </c>
      <c r="C12696" s="44" t="s">
        <v>57</v>
      </c>
      <c r="D12696" s="43">
        <v>1045397.563</v>
      </c>
      <c r="E12696" s="43">
        <v>-563426.82199999993</v>
      </c>
      <c r="F12696" s="45">
        <v>-100720</v>
      </c>
      <c r="G12696" s="45">
        <v>-69000</v>
      </c>
      <c r="H12696" s="45">
        <v>-73490</v>
      </c>
      <c r="I12696" s="55">
        <f>pro[[#This Row],[Admin expenses 3]]+pro[[#This Row],[Admin expenses 2]]+pro[[#This Row],[Admin expenses 1]]+pro[[#This Row],[COGS]]</f>
        <v>-806636.82199999993</v>
      </c>
      <c r="J12696" s="55">
        <f>pro[[#This Row],[Revenue]]+pro[[#This Row],[AdminExp]]</f>
        <v>238760.74100000004</v>
      </c>
      <c r="K12696" s="83">
        <f>pro[[#This Row],[Profit]]/pro[[#This Row],[Revenue]]</f>
        <v>0.22839228772910392</v>
      </c>
      <c r="L12696" s="56">
        <f t="shared" si="198"/>
        <v>12</v>
      </c>
      <c r="M12696" s="82" t="str">
        <f>"Q"&amp;" "&amp;VLOOKUP(pro[[#This Row],[Period]],Mapping!A:B,2,0)</f>
        <v>Q 4</v>
      </c>
      <c r="N12696"/>
    </row>
    <row r="12697" spans="1:14" ht="14.25" x14ac:dyDescent="0.2">
      <c r="A12697" s="44" t="s">
        <v>45</v>
      </c>
      <c r="B12697" s="44" t="s">
        <v>26</v>
      </c>
      <c r="C12697" s="44" t="s">
        <v>57</v>
      </c>
      <c r="D12697" s="43">
        <v>1708173.7889999999</v>
      </c>
      <c r="E12697" s="43">
        <v>-637117.99899999995</v>
      </c>
      <c r="F12697" s="45">
        <v>-107920</v>
      </c>
      <c r="G12697" s="45">
        <v>-77070</v>
      </c>
      <c r="H12697" s="45">
        <v>-87360</v>
      </c>
      <c r="I12697" s="55">
        <f>pro[[#This Row],[Admin expenses 3]]+pro[[#This Row],[Admin expenses 2]]+pro[[#This Row],[Admin expenses 1]]+pro[[#This Row],[COGS]]</f>
        <v>-909467.99899999995</v>
      </c>
      <c r="J12697" s="55">
        <f>pro[[#This Row],[Revenue]]+pro[[#This Row],[AdminExp]]</f>
        <v>798705.78999999992</v>
      </c>
      <c r="K12697" s="83">
        <f>pro[[#This Row],[Profit]]/pro[[#This Row],[Revenue]]</f>
        <v>0.46757876461011544</v>
      </c>
      <c r="L12697" s="56">
        <f t="shared" si="198"/>
        <v>12</v>
      </c>
      <c r="M12697" s="82" t="str">
        <f>"Q"&amp;" "&amp;VLOOKUP(pro[[#This Row],[Period]],Mapping!A:B,2,0)</f>
        <v>Q 4</v>
      </c>
      <c r="N12697"/>
    </row>
    <row r="12698" spans="1:14" ht="14.25" x14ac:dyDescent="0.2">
      <c r="A12698" s="44" t="s">
        <v>45</v>
      </c>
      <c r="B12698" s="44" t="s">
        <v>26</v>
      </c>
      <c r="C12698" s="44" t="s">
        <v>57</v>
      </c>
      <c r="D12698" s="43">
        <v>182927.63999999998</v>
      </c>
      <c r="E12698" s="43">
        <v>-106045.016</v>
      </c>
      <c r="F12698" s="45">
        <v>-99810</v>
      </c>
      <c r="G12698" s="45">
        <v>-92860</v>
      </c>
      <c r="H12698" s="45">
        <v>-106780</v>
      </c>
      <c r="I12698" s="55">
        <f>pro[[#This Row],[Admin expenses 3]]+pro[[#This Row],[Admin expenses 2]]+pro[[#This Row],[Admin expenses 1]]+pro[[#This Row],[COGS]]</f>
        <v>-405495.016</v>
      </c>
      <c r="J12698" s="55">
        <f>pro[[#This Row],[Revenue]]+pro[[#This Row],[AdminExp]]</f>
        <v>-222567.37600000002</v>
      </c>
      <c r="K12698" s="83">
        <f>pro[[#This Row],[Profit]]/pro[[#This Row],[Revenue]]</f>
        <v>-1.2166962630688289</v>
      </c>
      <c r="L12698" s="56">
        <f t="shared" si="198"/>
        <v>12</v>
      </c>
      <c r="M12698" s="82" t="str">
        <f>"Q"&amp;" "&amp;VLOOKUP(pro[[#This Row],[Period]],Mapping!A:B,2,0)</f>
        <v>Q 4</v>
      </c>
      <c r="N12698"/>
    </row>
    <row r="12699" spans="1:14" ht="14.25" x14ac:dyDescent="0.2">
      <c r="A12699" s="44" t="s">
        <v>45</v>
      </c>
      <c r="B12699" s="44" t="s">
        <v>26</v>
      </c>
      <c r="C12699" s="44" t="s">
        <v>57</v>
      </c>
      <c r="D12699" s="43">
        <v>2268821.7859999998</v>
      </c>
      <c r="E12699" s="43">
        <v>-487847.80099999998</v>
      </c>
      <c r="F12699" s="45">
        <v>-57790</v>
      </c>
      <c r="G12699" s="45">
        <v>-97490</v>
      </c>
      <c r="H12699" s="45">
        <v>-59460</v>
      </c>
      <c r="I12699" s="55">
        <f>pro[[#This Row],[Admin expenses 3]]+pro[[#This Row],[Admin expenses 2]]+pro[[#This Row],[Admin expenses 1]]+pro[[#This Row],[COGS]]</f>
        <v>-702587.80099999998</v>
      </c>
      <c r="J12699" s="55">
        <f>pro[[#This Row],[Revenue]]+pro[[#This Row],[AdminExp]]</f>
        <v>1566233.9849999999</v>
      </c>
      <c r="K12699" s="83">
        <f>pro[[#This Row],[Profit]]/pro[[#This Row],[Revenue]]</f>
        <v>0.69032922491515603</v>
      </c>
      <c r="L12699" s="56">
        <f t="shared" si="198"/>
        <v>12</v>
      </c>
      <c r="M12699" s="82" t="str">
        <f>"Q"&amp;" "&amp;VLOOKUP(pro[[#This Row],[Period]],Mapping!A:B,2,0)</f>
        <v>Q 4</v>
      </c>
      <c r="N12699"/>
    </row>
    <row r="12700" spans="1:14" ht="14.25" x14ac:dyDescent="0.2">
      <c r="A12700" s="44" t="s">
        <v>45</v>
      </c>
      <c r="B12700" s="44" t="s">
        <v>26</v>
      </c>
      <c r="C12700" s="44" t="s">
        <v>57</v>
      </c>
      <c r="D12700" s="43">
        <v>2049436.5989999997</v>
      </c>
      <c r="E12700" s="43">
        <v>-1160061.2659999998</v>
      </c>
      <c r="F12700" s="45">
        <v>-69380</v>
      </c>
      <c r="G12700" s="45">
        <v>-85370</v>
      </c>
      <c r="H12700" s="45">
        <v>-23030</v>
      </c>
      <c r="I12700" s="55">
        <f>pro[[#This Row],[Admin expenses 3]]+pro[[#This Row],[Admin expenses 2]]+pro[[#This Row],[Admin expenses 1]]+pro[[#This Row],[COGS]]</f>
        <v>-1337841.2659999998</v>
      </c>
      <c r="J12700" s="55">
        <f>pro[[#This Row],[Revenue]]+pro[[#This Row],[AdminExp]]</f>
        <v>711595.33299999987</v>
      </c>
      <c r="K12700" s="83">
        <f>pro[[#This Row],[Profit]]/pro[[#This Row],[Revenue]]</f>
        <v>0.34721509967530351</v>
      </c>
      <c r="L12700" s="56">
        <f t="shared" si="198"/>
        <v>12</v>
      </c>
      <c r="M12700" s="82" t="str">
        <f>"Q"&amp;" "&amp;VLOOKUP(pro[[#This Row],[Period]],Mapping!A:B,2,0)</f>
        <v>Q 4</v>
      </c>
      <c r="N12700"/>
    </row>
    <row r="12701" spans="1:14" ht="14.25" x14ac:dyDescent="0.2">
      <c r="A12701" s="44" t="s">
        <v>45</v>
      </c>
      <c r="B12701" s="44" t="s">
        <v>26</v>
      </c>
      <c r="C12701" s="44" t="s">
        <v>57</v>
      </c>
      <c r="D12701" s="43">
        <v>2288239.6949999998</v>
      </c>
      <c r="E12701" s="43">
        <v>-986618.63299999991</v>
      </c>
      <c r="F12701" s="45">
        <v>-90200</v>
      </c>
      <c r="G12701" s="45">
        <v>-30520</v>
      </c>
      <c r="H12701" s="45">
        <v>-66150</v>
      </c>
      <c r="I12701" s="55">
        <f>pro[[#This Row],[Admin expenses 3]]+pro[[#This Row],[Admin expenses 2]]+pro[[#This Row],[Admin expenses 1]]+pro[[#This Row],[COGS]]</f>
        <v>-1173488.6329999999</v>
      </c>
      <c r="J12701" s="55">
        <f>pro[[#This Row],[Revenue]]+pro[[#This Row],[AdminExp]]</f>
        <v>1114751.0619999999</v>
      </c>
      <c r="K12701" s="83">
        <f>pro[[#This Row],[Profit]]/pro[[#This Row],[Revenue]]</f>
        <v>0.48716533693381281</v>
      </c>
      <c r="L12701" s="56">
        <f t="shared" si="198"/>
        <v>12</v>
      </c>
      <c r="M12701" s="82" t="str">
        <f>"Q"&amp;" "&amp;VLOOKUP(pro[[#This Row],[Period]],Mapping!A:B,2,0)</f>
        <v>Q 4</v>
      </c>
      <c r="N12701"/>
    </row>
    <row r="12702" spans="1:14" ht="14.25" x14ac:dyDescent="0.2">
      <c r="A12702" s="44" t="s">
        <v>45</v>
      </c>
      <c r="B12702" s="44" t="s">
        <v>26</v>
      </c>
      <c r="C12702" s="44" t="s">
        <v>57</v>
      </c>
      <c r="D12702" s="43">
        <v>3347075.102</v>
      </c>
      <c r="E12702" s="43">
        <v>-322589.30899999995</v>
      </c>
      <c r="F12702" s="45">
        <v>-47720</v>
      </c>
      <c r="G12702" s="45">
        <v>-78160</v>
      </c>
      <c r="H12702" s="45">
        <v>-14740</v>
      </c>
      <c r="I12702" s="55">
        <f>pro[[#This Row],[Admin expenses 3]]+pro[[#This Row],[Admin expenses 2]]+pro[[#This Row],[Admin expenses 1]]+pro[[#This Row],[COGS]]</f>
        <v>-463209.30899999995</v>
      </c>
      <c r="J12702" s="55">
        <f>pro[[#This Row],[Revenue]]+pro[[#This Row],[AdminExp]]</f>
        <v>2883865.7930000001</v>
      </c>
      <c r="K12702" s="83">
        <f>pro[[#This Row],[Profit]]/pro[[#This Row],[Revenue]]</f>
        <v>0.86160773365281962</v>
      </c>
      <c r="L12702" s="56">
        <f t="shared" si="198"/>
        <v>12</v>
      </c>
      <c r="M12702" s="82" t="str">
        <f>"Q"&amp;" "&amp;VLOOKUP(pro[[#This Row],[Period]],Mapping!A:B,2,0)</f>
        <v>Q 4</v>
      </c>
      <c r="N12702"/>
    </row>
    <row r="12703" spans="1:14" ht="14.25" x14ac:dyDescent="0.2">
      <c r="A12703" s="44" t="s">
        <v>45</v>
      </c>
      <c r="B12703" s="44" t="s">
        <v>26</v>
      </c>
      <c r="C12703" s="44" t="s">
        <v>57</v>
      </c>
      <c r="D12703" s="43">
        <v>128116.24</v>
      </c>
      <c r="E12703" s="43">
        <v>-88893.615999999995</v>
      </c>
      <c r="F12703" s="45">
        <v>-23500</v>
      </c>
      <c r="G12703" s="45">
        <v>-30910</v>
      </c>
      <c r="H12703" s="45">
        <v>-36290</v>
      </c>
      <c r="I12703" s="55">
        <f>pro[[#This Row],[Admin expenses 3]]+pro[[#This Row],[Admin expenses 2]]+pro[[#This Row],[Admin expenses 1]]+pro[[#This Row],[COGS]]</f>
        <v>-179593.61599999998</v>
      </c>
      <c r="J12703" s="55">
        <f>pro[[#This Row],[Revenue]]+pro[[#This Row],[AdminExp]]</f>
        <v>-51477.375999999975</v>
      </c>
      <c r="K12703" s="83">
        <f>pro[[#This Row],[Profit]]/pro[[#This Row],[Revenue]]</f>
        <v>-0.40180211345571781</v>
      </c>
      <c r="L12703" s="56">
        <f t="shared" si="198"/>
        <v>12</v>
      </c>
      <c r="M12703" s="82" t="str">
        <f>"Q"&amp;" "&amp;VLOOKUP(pro[[#This Row],[Period]],Mapping!A:B,2,0)</f>
        <v>Q 4</v>
      </c>
      <c r="N12703"/>
    </row>
    <row r="12704" spans="1:14" ht="14.25" x14ac:dyDescent="0.2">
      <c r="A12704" s="44" t="s">
        <v>45</v>
      </c>
      <c r="B12704" s="44" t="s">
        <v>26</v>
      </c>
      <c r="C12704" s="44" t="s">
        <v>57</v>
      </c>
      <c r="D12704" s="43">
        <v>4635340.1849999996</v>
      </c>
      <c r="E12704" s="43">
        <v>-240432.18499999997</v>
      </c>
      <c r="F12704" s="45">
        <v>-32370</v>
      </c>
      <c r="G12704" s="45">
        <v>-19600</v>
      </c>
      <c r="H12704" s="45">
        <v>-75060</v>
      </c>
      <c r="I12704" s="55">
        <f>pro[[#This Row],[Admin expenses 3]]+pro[[#This Row],[Admin expenses 2]]+pro[[#This Row],[Admin expenses 1]]+pro[[#This Row],[COGS]]</f>
        <v>-367462.18499999994</v>
      </c>
      <c r="J12704" s="55">
        <f>pro[[#This Row],[Revenue]]+pro[[#This Row],[AdminExp]]</f>
        <v>4267878</v>
      </c>
      <c r="K12704" s="83">
        <f>pro[[#This Row],[Profit]]/pro[[#This Row],[Revenue]]</f>
        <v>0.92072595099080101</v>
      </c>
      <c r="L12704" s="56">
        <f t="shared" si="198"/>
        <v>12</v>
      </c>
      <c r="M12704" s="82" t="str">
        <f>"Q"&amp;" "&amp;VLOOKUP(pro[[#This Row],[Period]],Mapping!A:B,2,0)</f>
        <v>Q 4</v>
      </c>
      <c r="N12704"/>
    </row>
    <row r="12705" spans="1:14" ht="14.25" x14ac:dyDescent="0.2">
      <c r="A12705" s="44" t="s">
        <v>45</v>
      </c>
      <c r="B12705" s="44" t="s">
        <v>26</v>
      </c>
      <c r="C12705" s="44" t="s">
        <v>57</v>
      </c>
      <c r="D12705" s="43">
        <v>3665055.1349999998</v>
      </c>
      <c r="E12705" s="43">
        <v>-757941.07199999993</v>
      </c>
      <c r="F12705" s="45">
        <v>-69820</v>
      </c>
      <c r="G12705" s="45">
        <v>-73760</v>
      </c>
      <c r="H12705" s="45">
        <v>-30390</v>
      </c>
      <c r="I12705" s="55">
        <f>pro[[#This Row],[Admin expenses 3]]+pro[[#This Row],[Admin expenses 2]]+pro[[#This Row],[Admin expenses 1]]+pro[[#This Row],[COGS]]</f>
        <v>-931911.07199999993</v>
      </c>
      <c r="J12705" s="55">
        <f>pro[[#This Row],[Revenue]]+pro[[#This Row],[AdminExp]]</f>
        <v>2733144.0630000001</v>
      </c>
      <c r="K12705" s="83">
        <f>pro[[#This Row],[Profit]]/pro[[#This Row],[Revenue]]</f>
        <v>0.74573068134758091</v>
      </c>
      <c r="L12705" s="56">
        <f t="shared" si="198"/>
        <v>12</v>
      </c>
      <c r="M12705" s="82" t="str">
        <f>"Q"&amp;" "&amp;VLOOKUP(pro[[#This Row],[Period]],Mapping!A:B,2,0)</f>
        <v>Q 4</v>
      </c>
      <c r="N12705"/>
    </row>
    <row r="12706" spans="1:14" ht="14.25" x14ac:dyDescent="0.2">
      <c r="A12706" s="44" t="s">
        <v>45</v>
      </c>
      <c r="B12706" s="44" t="s">
        <v>26</v>
      </c>
      <c r="C12706" s="44" t="s">
        <v>57</v>
      </c>
      <c r="D12706" s="43">
        <v>2018199.8059999999</v>
      </c>
      <c r="E12706" s="43">
        <v>-828555.62300000002</v>
      </c>
      <c r="F12706" s="45">
        <v>-50900</v>
      </c>
      <c r="G12706" s="45">
        <v>-51350</v>
      </c>
      <c r="H12706" s="45">
        <v>-58860</v>
      </c>
      <c r="I12706" s="55">
        <f>pro[[#This Row],[Admin expenses 3]]+pro[[#This Row],[Admin expenses 2]]+pro[[#This Row],[Admin expenses 1]]+pro[[#This Row],[COGS]]</f>
        <v>-989665.62300000002</v>
      </c>
      <c r="J12706" s="55">
        <f>pro[[#This Row],[Revenue]]+pro[[#This Row],[AdminExp]]</f>
        <v>1028534.1829999998</v>
      </c>
      <c r="K12706" s="83">
        <f>pro[[#This Row],[Profit]]/pro[[#This Row],[Revenue]]</f>
        <v>0.50962951237148213</v>
      </c>
      <c r="L12706" s="56">
        <f t="shared" si="198"/>
        <v>12</v>
      </c>
      <c r="M12706" s="82" t="str">
        <f>"Q"&amp;" "&amp;VLOOKUP(pro[[#This Row],[Period]],Mapping!A:B,2,0)</f>
        <v>Q 4</v>
      </c>
      <c r="N12706"/>
    </row>
    <row r="12707" spans="1:14" ht="14.25" x14ac:dyDescent="0.2">
      <c r="A12707" s="44" t="s">
        <v>45</v>
      </c>
      <c r="B12707" s="44" t="s">
        <v>26</v>
      </c>
      <c r="C12707" s="44" t="s">
        <v>57</v>
      </c>
      <c r="D12707" s="43">
        <v>334514.13099999999</v>
      </c>
      <c r="E12707" s="43">
        <v>-147834.008</v>
      </c>
      <c r="F12707" s="45">
        <v>-96680</v>
      </c>
      <c r="G12707" s="45">
        <v>-88080</v>
      </c>
      <c r="H12707" s="45">
        <v>-96400</v>
      </c>
      <c r="I12707" s="55">
        <f>pro[[#This Row],[Admin expenses 3]]+pro[[#This Row],[Admin expenses 2]]+pro[[#This Row],[Admin expenses 1]]+pro[[#This Row],[COGS]]</f>
        <v>-428994.00800000003</v>
      </c>
      <c r="J12707" s="55">
        <f>pro[[#This Row],[Revenue]]+pro[[#This Row],[AdminExp]]</f>
        <v>-94479.877000000037</v>
      </c>
      <c r="K12707" s="83">
        <f>pro[[#This Row],[Profit]]/pro[[#This Row],[Revenue]]</f>
        <v>-0.28243912063613252</v>
      </c>
      <c r="L12707" s="56">
        <f t="shared" si="198"/>
        <v>12</v>
      </c>
      <c r="M12707" s="82" t="str">
        <f>"Q"&amp;" "&amp;VLOOKUP(pro[[#This Row],[Period]],Mapping!A:B,2,0)</f>
        <v>Q 4</v>
      </c>
      <c r="N12707"/>
    </row>
    <row r="12708" spans="1:14" ht="14.25" x14ac:dyDescent="0.2">
      <c r="A12708" s="44" t="s">
        <v>45</v>
      </c>
      <c r="B12708" s="44" t="s">
        <v>26</v>
      </c>
      <c r="C12708" s="44" t="s">
        <v>57</v>
      </c>
      <c r="D12708" s="43">
        <v>3102310.1269999999</v>
      </c>
      <c r="E12708" s="43">
        <v>-1450247.1409999998</v>
      </c>
      <c r="F12708" s="45">
        <v>-57330</v>
      </c>
      <c r="G12708" s="45">
        <v>-79350</v>
      </c>
      <c r="H12708" s="45">
        <v>-87550</v>
      </c>
      <c r="I12708" s="55">
        <f>pro[[#This Row],[Admin expenses 3]]+pro[[#This Row],[Admin expenses 2]]+pro[[#This Row],[Admin expenses 1]]+pro[[#This Row],[COGS]]</f>
        <v>-1674477.1409999998</v>
      </c>
      <c r="J12708" s="55">
        <f>pro[[#This Row],[Revenue]]+pro[[#This Row],[AdminExp]]</f>
        <v>1427832.986</v>
      </c>
      <c r="K12708" s="83">
        <f>pro[[#This Row],[Profit]]/pro[[#This Row],[Revenue]]</f>
        <v>0.4602483077282622</v>
      </c>
      <c r="L12708" s="56">
        <f t="shared" si="198"/>
        <v>12</v>
      </c>
      <c r="M12708" s="82" t="str">
        <f>"Q"&amp;" "&amp;VLOOKUP(pro[[#This Row],[Period]],Mapping!A:B,2,0)</f>
        <v>Q 4</v>
      </c>
      <c r="N12708"/>
    </row>
    <row r="12709" spans="1:14" ht="14.25" x14ac:dyDescent="0.2">
      <c r="A12709" s="44" t="s">
        <v>45</v>
      </c>
      <c r="B12709" s="44" t="s">
        <v>26</v>
      </c>
      <c r="C12709" s="44" t="s">
        <v>57</v>
      </c>
      <c r="D12709" s="43">
        <v>324548.15399999998</v>
      </c>
      <c r="E12709" s="43">
        <v>-56987.923999999999</v>
      </c>
      <c r="F12709" s="45">
        <v>-90240</v>
      </c>
      <c r="G12709" s="45">
        <v>-106460</v>
      </c>
      <c r="H12709" s="45">
        <v>-40190</v>
      </c>
      <c r="I12709" s="55">
        <f>pro[[#This Row],[Admin expenses 3]]+pro[[#This Row],[Admin expenses 2]]+pro[[#This Row],[Admin expenses 1]]+pro[[#This Row],[COGS]]</f>
        <v>-293877.924</v>
      </c>
      <c r="J12709" s="55">
        <f>pro[[#This Row],[Revenue]]+pro[[#This Row],[AdminExp]]</f>
        <v>30670.229999999981</v>
      </c>
      <c r="K12709" s="83">
        <f>pro[[#This Row],[Profit]]/pro[[#This Row],[Revenue]]</f>
        <v>9.4501323215044328E-2</v>
      </c>
      <c r="L12709" s="56">
        <f t="shared" si="198"/>
        <v>12</v>
      </c>
      <c r="M12709" s="82" t="str">
        <f>"Q"&amp;" "&amp;VLOOKUP(pro[[#This Row],[Period]],Mapping!A:B,2,0)</f>
        <v>Q 4</v>
      </c>
      <c r="N12709"/>
    </row>
    <row r="12710" spans="1:14" ht="14.25" x14ac:dyDescent="0.2">
      <c r="A12710" s="44" t="s">
        <v>45</v>
      </c>
      <c r="B12710" s="44" t="s">
        <v>26</v>
      </c>
      <c r="C12710" s="44" t="s">
        <v>57</v>
      </c>
      <c r="D12710" s="43">
        <v>792600.40299999993</v>
      </c>
      <c r="E12710" s="43">
        <v>-159469.28899999999</v>
      </c>
      <c r="F12710" s="45">
        <v>-78640</v>
      </c>
      <c r="G12710" s="45">
        <v>-47180</v>
      </c>
      <c r="H12710" s="45">
        <v>-49690</v>
      </c>
      <c r="I12710" s="55">
        <f>pro[[#This Row],[Admin expenses 3]]+pro[[#This Row],[Admin expenses 2]]+pro[[#This Row],[Admin expenses 1]]+pro[[#This Row],[COGS]]</f>
        <v>-334979.28899999999</v>
      </c>
      <c r="J12710" s="55">
        <f>pro[[#This Row],[Revenue]]+pro[[#This Row],[AdminExp]]</f>
        <v>457621.11399999994</v>
      </c>
      <c r="K12710" s="83">
        <f>pro[[#This Row],[Profit]]/pro[[#This Row],[Revenue]]</f>
        <v>0.57736674403381549</v>
      </c>
      <c r="L12710" s="56">
        <f t="shared" si="198"/>
        <v>12</v>
      </c>
      <c r="M12710" s="82" t="str">
        <f>"Q"&amp;" "&amp;VLOOKUP(pro[[#This Row],[Period]],Mapping!A:B,2,0)</f>
        <v>Q 4</v>
      </c>
      <c r="N12710"/>
    </row>
    <row r="12711" spans="1:14" ht="14.25" x14ac:dyDescent="0.2">
      <c r="A12711" s="44" t="s">
        <v>45</v>
      </c>
      <c r="B12711" s="44" t="s">
        <v>26</v>
      </c>
      <c r="C12711" s="44" t="s">
        <v>57</v>
      </c>
      <c r="D12711" s="43">
        <v>1463645.5119999999</v>
      </c>
      <c r="E12711" s="43">
        <v>-103736.90599999999</v>
      </c>
      <c r="F12711" s="45">
        <v>-42000</v>
      </c>
      <c r="G12711" s="45">
        <v>-46520</v>
      </c>
      <c r="H12711" s="45">
        <v>-88020</v>
      </c>
      <c r="I12711" s="55">
        <f>pro[[#This Row],[Admin expenses 3]]+pro[[#This Row],[Admin expenses 2]]+pro[[#This Row],[Admin expenses 1]]+pro[[#This Row],[COGS]]</f>
        <v>-280276.90599999996</v>
      </c>
      <c r="J12711" s="55">
        <f>pro[[#This Row],[Revenue]]+pro[[#This Row],[AdminExp]]</f>
        <v>1183368.6059999999</v>
      </c>
      <c r="K12711" s="83">
        <f>pro[[#This Row],[Profit]]/pro[[#This Row],[Revenue]]</f>
        <v>0.80850765864952145</v>
      </c>
      <c r="L12711" s="56">
        <f t="shared" si="198"/>
        <v>12</v>
      </c>
      <c r="M12711" s="82" t="str">
        <f>"Q"&amp;" "&amp;VLOOKUP(pro[[#This Row],[Period]],Mapping!A:B,2,0)</f>
        <v>Q 4</v>
      </c>
      <c r="N12711"/>
    </row>
    <row r="12712" spans="1:14" ht="14.25" x14ac:dyDescent="0.2">
      <c r="A12712" s="44" t="s">
        <v>45</v>
      </c>
      <c r="B12712" s="44" t="s">
        <v>26</v>
      </c>
      <c r="C12712" s="44" t="s">
        <v>57</v>
      </c>
      <c r="D12712" s="43">
        <v>-6370169.5749999993</v>
      </c>
      <c r="E12712" s="43">
        <v>473477.55</v>
      </c>
      <c r="F12712" s="45">
        <v>-74690</v>
      </c>
      <c r="G12712" s="45">
        <v>-29000</v>
      </c>
      <c r="H12712" s="45">
        <v>-91200</v>
      </c>
      <c r="I12712" s="55">
        <f>pro[[#This Row],[Admin expenses 3]]+pro[[#This Row],[Admin expenses 2]]+pro[[#This Row],[Admin expenses 1]]+pro[[#This Row],[COGS]]</f>
        <v>278587.55</v>
      </c>
      <c r="J12712" s="55">
        <f>pro[[#This Row],[Revenue]]+pro[[#This Row],[AdminExp]]</f>
        <v>-6091582.0249999994</v>
      </c>
      <c r="K12712" s="83">
        <f>pro[[#This Row],[Profit]]/pro[[#This Row],[Revenue]]</f>
        <v>0.95626685495260155</v>
      </c>
      <c r="L12712" s="56">
        <f t="shared" si="198"/>
        <v>12</v>
      </c>
      <c r="M12712" s="82" t="str">
        <f>"Q"&amp;" "&amp;VLOOKUP(pro[[#This Row],[Period]],Mapping!A:B,2,0)</f>
        <v>Q 4</v>
      </c>
      <c r="N12712"/>
    </row>
    <row r="12713" spans="1:14" ht="14.25" x14ac:dyDescent="0.2">
      <c r="A12713" s="44" t="s">
        <v>45</v>
      </c>
      <c r="B12713" s="44" t="s">
        <v>26</v>
      </c>
      <c r="C12713" s="44" t="s">
        <v>58</v>
      </c>
      <c r="D12713" s="43">
        <v>125630.76399999998</v>
      </c>
      <c r="E12713" s="43">
        <v>-23450.560000000001</v>
      </c>
      <c r="F12713" s="45">
        <v>-33260</v>
      </c>
      <c r="G12713" s="45">
        <v>-67080</v>
      </c>
      <c r="H12713" s="45">
        <v>-75810</v>
      </c>
      <c r="I12713" s="55">
        <f>pro[[#This Row],[Admin expenses 3]]+pro[[#This Row],[Admin expenses 2]]+pro[[#This Row],[Admin expenses 1]]+pro[[#This Row],[COGS]]</f>
        <v>-199600.56</v>
      </c>
      <c r="J12713" s="55">
        <f>pro[[#This Row],[Revenue]]+pro[[#This Row],[AdminExp]]</f>
        <v>-73969.796000000017</v>
      </c>
      <c r="K12713" s="83">
        <f>pro[[#This Row],[Profit]]/pro[[#This Row],[Revenue]]</f>
        <v>-0.58878728143371017</v>
      </c>
      <c r="L12713" s="56">
        <f t="shared" si="198"/>
        <v>12</v>
      </c>
      <c r="M12713" s="82" t="str">
        <f>"Q"&amp;" "&amp;VLOOKUP(pro[[#This Row],[Period]],Mapping!A:B,2,0)</f>
        <v>Q 4</v>
      </c>
      <c r="N12713"/>
    </row>
    <row r="12714" spans="1:14" ht="14.25" x14ac:dyDescent="0.2">
      <c r="A12714" s="44" t="s">
        <v>45</v>
      </c>
      <c r="B12714" s="44" t="s">
        <v>26</v>
      </c>
      <c r="C12714" s="44" t="s">
        <v>59</v>
      </c>
      <c r="D12714" s="43">
        <v>927653.0689999999</v>
      </c>
      <c r="E12714" s="43">
        <v>-305602.77299999999</v>
      </c>
      <c r="F12714" s="45">
        <v>-18020</v>
      </c>
      <c r="G12714" s="45">
        <v>-106150</v>
      </c>
      <c r="H12714" s="45">
        <v>-75260</v>
      </c>
      <c r="I12714" s="55">
        <f>pro[[#This Row],[Admin expenses 3]]+pro[[#This Row],[Admin expenses 2]]+pro[[#This Row],[Admin expenses 1]]+pro[[#This Row],[COGS]]</f>
        <v>-505032.77299999999</v>
      </c>
      <c r="J12714" s="55">
        <f>pro[[#This Row],[Revenue]]+pro[[#This Row],[AdminExp]]</f>
        <v>422620.29599999991</v>
      </c>
      <c r="K12714" s="83">
        <f>pro[[#This Row],[Profit]]/pro[[#This Row],[Revenue]]</f>
        <v>0.4555801194681327</v>
      </c>
      <c r="L12714" s="56">
        <f t="shared" si="198"/>
        <v>12</v>
      </c>
      <c r="M12714" s="82" t="str">
        <f>"Q"&amp;" "&amp;VLOOKUP(pro[[#This Row],[Period]],Mapping!A:B,2,0)</f>
        <v>Q 4</v>
      </c>
      <c r="N12714"/>
    </row>
    <row r="12715" spans="1:14" ht="14.25" x14ac:dyDescent="0.2">
      <c r="A12715" s="44" t="s">
        <v>45</v>
      </c>
      <c r="B12715" s="44" t="s">
        <v>26</v>
      </c>
      <c r="C12715" s="44" t="s">
        <v>57</v>
      </c>
      <c r="D12715" s="43">
        <v>3599485.2179999999</v>
      </c>
      <c r="E12715" s="43">
        <v>-3880195.5919999992</v>
      </c>
      <c r="F12715" s="45">
        <v>-80900</v>
      </c>
      <c r="G12715" s="45">
        <v>-38800</v>
      </c>
      <c r="H12715" s="45">
        <v>-50400</v>
      </c>
      <c r="I12715" s="55">
        <f>pro[[#This Row],[Admin expenses 3]]+pro[[#This Row],[Admin expenses 2]]+pro[[#This Row],[Admin expenses 1]]+pro[[#This Row],[COGS]]</f>
        <v>-4050295.5919999992</v>
      </c>
      <c r="J12715" s="55">
        <f>pro[[#This Row],[Revenue]]+pro[[#This Row],[AdminExp]]</f>
        <v>-450810.37399999937</v>
      </c>
      <c r="K12715" s="83">
        <f>pro[[#This Row],[Profit]]/pro[[#This Row],[Revenue]]</f>
        <v>-0.12524301301353458</v>
      </c>
      <c r="L12715" s="56">
        <f t="shared" si="198"/>
        <v>12</v>
      </c>
      <c r="M12715" s="82" t="str">
        <f>"Q"&amp;" "&amp;VLOOKUP(pro[[#This Row],[Period]],Mapping!A:B,2,0)</f>
        <v>Q 4</v>
      </c>
      <c r="N12715"/>
    </row>
    <row r="12716" spans="1:14" ht="14.25" x14ac:dyDescent="0.2">
      <c r="A12716" s="44" t="s">
        <v>45</v>
      </c>
      <c r="B12716" s="44" t="s">
        <v>26</v>
      </c>
      <c r="C12716" s="44" t="s">
        <v>57</v>
      </c>
      <c r="D12716" s="43">
        <v>964614.40599999996</v>
      </c>
      <c r="E12716" s="43">
        <v>-1071456.4280000001</v>
      </c>
      <c r="F12716" s="45">
        <v>-63080</v>
      </c>
      <c r="G12716" s="45">
        <v>-27800</v>
      </c>
      <c r="H12716" s="45">
        <v>-75840</v>
      </c>
      <c r="I12716" s="55">
        <f>pro[[#This Row],[Admin expenses 3]]+pro[[#This Row],[Admin expenses 2]]+pro[[#This Row],[Admin expenses 1]]+pro[[#This Row],[COGS]]</f>
        <v>-1238176.4280000001</v>
      </c>
      <c r="J12716" s="55">
        <f>pro[[#This Row],[Revenue]]+pro[[#This Row],[AdminExp]]</f>
        <v>-273562.02200000011</v>
      </c>
      <c r="K12716" s="83">
        <f>pro[[#This Row],[Profit]]/pro[[#This Row],[Revenue]]</f>
        <v>-0.28359728021727276</v>
      </c>
      <c r="L12716" s="56">
        <f t="shared" si="198"/>
        <v>12</v>
      </c>
      <c r="M12716" s="82" t="str">
        <f>"Q"&amp;" "&amp;VLOOKUP(pro[[#This Row],[Period]],Mapping!A:B,2,0)</f>
        <v>Q 4</v>
      </c>
      <c r="N12716"/>
    </row>
    <row r="12717" spans="1:14" ht="14.25" x14ac:dyDescent="0.2">
      <c r="A12717" s="44" t="s">
        <v>45</v>
      </c>
      <c r="B12717" s="44" t="s">
        <v>15</v>
      </c>
      <c r="C12717" s="44" t="s">
        <v>57</v>
      </c>
      <c r="D12717" s="43">
        <v>135212.644</v>
      </c>
      <c r="E12717" s="43">
        <v>-54856.584999999999</v>
      </c>
      <c r="F12717" s="45">
        <v>-43920</v>
      </c>
      <c r="G12717" s="45">
        <v>-22250</v>
      </c>
      <c r="H12717" s="45">
        <v>-23710</v>
      </c>
      <c r="I12717" s="55">
        <f>pro[[#This Row],[Admin expenses 3]]+pro[[#This Row],[Admin expenses 2]]+pro[[#This Row],[Admin expenses 1]]+pro[[#This Row],[COGS]]</f>
        <v>-144736.58499999999</v>
      </c>
      <c r="J12717" s="55">
        <f>pro[[#This Row],[Revenue]]+pro[[#This Row],[AdminExp]]</f>
        <v>-9523.9409999999916</v>
      </c>
      <c r="K12717" s="83">
        <f>pro[[#This Row],[Profit]]/pro[[#This Row],[Revenue]]</f>
        <v>-7.043676329559824E-2</v>
      </c>
      <c r="L12717" s="56">
        <f t="shared" si="198"/>
        <v>12</v>
      </c>
      <c r="M12717" s="82" t="str">
        <f>"Q"&amp;" "&amp;VLOOKUP(pro[[#This Row],[Period]],Mapping!A:B,2,0)</f>
        <v>Q 4</v>
      </c>
      <c r="N12717"/>
    </row>
    <row r="12718" spans="1:14" ht="14.25" x14ac:dyDescent="0.2">
      <c r="A12718" s="44" t="s">
        <v>45</v>
      </c>
      <c r="B12718" s="44" t="s">
        <v>15</v>
      </c>
      <c r="C12718" s="44" t="s">
        <v>57</v>
      </c>
      <c r="D12718" s="43">
        <v>-28169.162</v>
      </c>
      <c r="E12718" s="43">
        <v>-11977.510999999999</v>
      </c>
      <c r="F12718" s="45">
        <v>-71070</v>
      </c>
      <c r="G12718" s="45">
        <v>-16750</v>
      </c>
      <c r="H12718" s="45">
        <v>-48450</v>
      </c>
      <c r="I12718" s="55">
        <f>pro[[#This Row],[Admin expenses 3]]+pro[[#This Row],[Admin expenses 2]]+pro[[#This Row],[Admin expenses 1]]+pro[[#This Row],[COGS]]</f>
        <v>-148247.511</v>
      </c>
      <c r="J12718" s="55">
        <f>pro[[#This Row],[Revenue]]+pro[[#This Row],[AdminExp]]</f>
        <v>-176416.67300000001</v>
      </c>
      <c r="K12718" s="83">
        <f>pro[[#This Row],[Profit]]/pro[[#This Row],[Revenue]]</f>
        <v>6.2627590057524607</v>
      </c>
      <c r="L12718" s="56">
        <f t="shared" si="198"/>
        <v>12</v>
      </c>
      <c r="M12718" s="82" t="str">
        <f>"Q"&amp;" "&amp;VLOOKUP(pro[[#This Row],[Period]],Mapping!A:B,2,0)</f>
        <v>Q 4</v>
      </c>
      <c r="N12718"/>
    </row>
    <row r="12719" spans="1:14" ht="14.25" x14ac:dyDescent="0.2">
      <c r="A12719" s="44" t="s">
        <v>45</v>
      </c>
      <c r="B12719" s="44" t="s">
        <v>15</v>
      </c>
      <c r="C12719" s="44" t="s">
        <v>57</v>
      </c>
      <c r="D12719" s="43">
        <v>49078.945999999996</v>
      </c>
      <c r="E12719" s="43">
        <v>-20430.311999999998</v>
      </c>
      <c r="F12719" s="45">
        <v>-47880</v>
      </c>
      <c r="G12719" s="45">
        <v>-92010</v>
      </c>
      <c r="H12719" s="45">
        <v>-36590</v>
      </c>
      <c r="I12719" s="55">
        <f>pro[[#This Row],[Admin expenses 3]]+pro[[#This Row],[Admin expenses 2]]+pro[[#This Row],[Admin expenses 1]]+pro[[#This Row],[COGS]]</f>
        <v>-196910.31200000001</v>
      </c>
      <c r="J12719" s="55">
        <f>pro[[#This Row],[Revenue]]+pro[[#This Row],[AdminExp]]</f>
        <v>-147831.36600000001</v>
      </c>
      <c r="K12719" s="83">
        <f>pro[[#This Row],[Profit]]/pro[[#This Row],[Revenue]]</f>
        <v>-3.0121137075763613</v>
      </c>
      <c r="L12719" s="56">
        <f t="shared" si="198"/>
        <v>12</v>
      </c>
      <c r="M12719" s="82" t="str">
        <f>"Q"&amp;" "&amp;VLOOKUP(pro[[#This Row],[Period]],Mapping!A:B,2,0)</f>
        <v>Q 4</v>
      </c>
      <c r="N12719"/>
    </row>
    <row r="12720" spans="1:14" ht="14.25" x14ac:dyDescent="0.2">
      <c r="A12720" s="44" t="s">
        <v>45</v>
      </c>
      <c r="B12720" s="44" t="s">
        <v>15</v>
      </c>
      <c r="C12720" s="44" t="s">
        <v>58</v>
      </c>
      <c r="D12720" s="43">
        <v>-107074.36599999999</v>
      </c>
      <c r="E12720" s="43">
        <v>-5353.0959999999995</v>
      </c>
      <c r="F12720" s="45">
        <v>-61580</v>
      </c>
      <c r="G12720" s="45">
        <v>-48580</v>
      </c>
      <c r="H12720" s="45">
        <v>-63470</v>
      </c>
      <c r="I12720" s="55">
        <f>pro[[#This Row],[Admin expenses 3]]+pro[[#This Row],[Admin expenses 2]]+pro[[#This Row],[Admin expenses 1]]+pro[[#This Row],[COGS]]</f>
        <v>-178983.09599999999</v>
      </c>
      <c r="J12720" s="55">
        <f>pro[[#This Row],[Revenue]]+pro[[#This Row],[AdminExp]]</f>
        <v>-286057.462</v>
      </c>
      <c r="K12720" s="83">
        <f>pro[[#This Row],[Profit]]/pro[[#This Row],[Revenue]]</f>
        <v>2.6715774530012162</v>
      </c>
      <c r="L12720" s="56">
        <f t="shared" si="198"/>
        <v>12</v>
      </c>
      <c r="M12720" s="82" t="str">
        <f>"Q"&amp;" "&amp;VLOOKUP(pro[[#This Row],[Period]],Mapping!A:B,2,0)</f>
        <v>Q 4</v>
      </c>
      <c r="N12720"/>
    </row>
    <row r="12721" spans="1:14" ht="14.25" x14ac:dyDescent="0.2">
      <c r="A12721" s="44" t="s">
        <v>45</v>
      </c>
      <c r="B12721" s="44" t="s">
        <v>15</v>
      </c>
      <c r="C12721" s="44" t="s">
        <v>59</v>
      </c>
      <c r="D12721" s="43">
        <v>-195453.20199999999</v>
      </c>
      <c r="E12721" s="43">
        <v>-13006.468999999997</v>
      </c>
      <c r="F12721" s="45">
        <v>-45740</v>
      </c>
      <c r="G12721" s="45">
        <v>-42930</v>
      </c>
      <c r="H12721" s="45">
        <v>-80380</v>
      </c>
      <c r="I12721" s="55">
        <f>pro[[#This Row],[Admin expenses 3]]+pro[[#This Row],[Admin expenses 2]]+pro[[#This Row],[Admin expenses 1]]+pro[[#This Row],[COGS]]</f>
        <v>-182056.46899999998</v>
      </c>
      <c r="J12721" s="55">
        <f>pro[[#This Row],[Revenue]]+pro[[#This Row],[AdminExp]]</f>
        <v>-377509.67099999997</v>
      </c>
      <c r="K12721" s="83">
        <f>pro[[#This Row],[Profit]]/pro[[#This Row],[Revenue]]</f>
        <v>1.9314581042269137</v>
      </c>
      <c r="L12721" s="56">
        <f t="shared" si="198"/>
        <v>12</v>
      </c>
      <c r="M12721" s="82" t="str">
        <f>"Q"&amp;" "&amp;VLOOKUP(pro[[#This Row],[Period]],Mapping!A:B,2,0)</f>
        <v>Q 4</v>
      </c>
      <c r="N12721"/>
    </row>
    <row r="12722" spans="1:14" ht="14.25" x14ac:dyDescent="0.2">
      <c r="A12722" s="44" t="s">
        <v>45</v>
      </c>
      <c r="B12722" s="44" t="s">
        <v>15</v>
      </c>
      <c r="C12722" s="44" t="s">
        <v>57</v>
      </c>
      <c r="D12722" s="43">
        <v>10786.593999999999</v>
      </c>
      <c r="E12722" s="43">
        <v>-3935.3859999999995</v>
      </c>
      <c r="F12722" s="45">
        <v>-37050</v>
      </c>
      <c r="G12722" s="45">
        <v>-21730</v>
      </c>
      <c r="H12722" s="45">
        <v>-24000</v>
      </c>
      <c r="I12722" s="55">
        <f>pro[[#This Row],[Admin expenses 3]]+pro[[#This Row],[Admin expenses 2]]+pro[[#This Row],[Admin expenses 1]]+pro[[#This Row],[COGS]]</f>
        <v>-86715.385999999999</v>
      </c>
      <c r="J12722" s="55">
        <f>pro[[#This Row],[Revenue]]+pro[[#This Row],[AdminExp]]</f>
        <v>-75928.792000000001</v>
      </c>
      <c r="K12722" s="83">
        <f>pro[[#This Row],[Profit]]/pro[[#This Row],[Revenue]]</f>
        <v>-7.0391814135212663</v>
      </c>
      <c r="L12722" s="56">
        <f t="shared" si="198"/>
        <v>12</v>
      </c>
      <c r="M12722" s="82" t="str">
        <f>"Q"&amp;" "&amp;VLOOKUP(pro[[#This Row],[Period]],Mapping!A:B,2,0)</f>
        <v>Q 4</v>
      </c>
      <c r="N12722"/>
    </row>
    <row r="12723" spans="1:14" ht="14.25" x14ac:dyDescent="0.2">
      <c r="A12723" s="44" t="s">
        <v>45</v>
      </c>
      <c r="B12723" s="44" t="s">
        <v>15</v>
      </c>
      <c r="C12723" s="44" t="s">
        <v>57</v>
      </c>
      <c r="D12723" s="43">
        <v>3019445.2050000001</v>
      </c>
      <c r="E12723" s="43">
        <v>-898719.97599999991</v>
      </c>
      <c r="F12723" s="45">
        <v>-72190</v>
      </c>
      <c r="G12723" s="45">
        <v>-77740</v>
      </c>
      <c r="H12723" s="45">
        <v>-16520</v>
      </c>
      <c r="I12723" s="55">
        <f>pro[[#This Row],[Admin expenses 3]]+pro[[#This Row],[Admin expenses 2]]+pro[[#This Row],[Admin expenses 1]]+pro[[#This Row],[COGS]]</f>
        <v>-1065169.9759999998</v>
      </c>
      <c r="J12723" s="55">
        <f>pro[[#This Row],[Revenue]]+pro[[#This Row],[AdminExp]]</f>
        <v>1954275.2290000003</v>
      </c>
      <c r="K12723" s="83">
        <f>pro[[#This Row],[Profit]]/pro[[#This Row],[Revenue]]</f>
        <v>0.64722990361403177</v>
      </c>
      <c r="L12723" s="56">
        <f t="shared" si="198"/>
        <v>12</v>
      </c>
      <c r="M12723" s="82" t="str">
        <f>"Q"&amp;" "&amp;VLOOKUP(pro[[#This Row],[Period]],Mapping!A:B,2,0)</f>
        <v>Q 4</v>
      </c>
      <c r="N12723"/>
    </row>
    <row r="12724" spans="1:14" ht="14.25" x14ac:dyDescent="0.2">
      <c r="A12724" s="44" t="s">
        <v>45</v>
      </c>
      <c r="B12724" s="44" t="s">
        <v>15</v>
      </c>
      <c r="C12724" s="44" t="s">
        <v>57</v>
      </c>
      <c r="D12724" s="43">
        <v>3372702.0319999997</v>
      </c>
      <c r="E12724" s="43">
        <v>-2036959.7779999999</v>
      </c>
      <c r="F12724" s="45">
        <v>-80430</v>
      </c>
      <c r="G12724" s="45">
        <v>-92460</v>
      </c>
      <c r="H12724" s="45">
        <v>-23100</v>
      </c>
      <c r="I12724" s="55">
        <f>pro[[#This Row],[Admin expenses 3]]+pro[[#This Row],[Admin expenses 2]]+pro[[#This Row],[Admin expenses 1]]+pro[[#This Row],[COGS]]</f>
        <v>-2232949.7779999999</v>
      </c>
      <c r="J12724" s="55">
        <f>pro[[#This Row],[Revenue]]+pro[[#This Row],[AdminExp]]</f>
        <v>1139752.2539999997</v>
      </c>
      <c r="K12724" s="83">
        <f>pro[[#This Row],[Profit]]/pro[[#This Row],[Revenue]]</f>
        <v>0.33793446417326434</v>
      </c>
      <c r="L12724" s="56">
        <f t="shared" si="198"/>
        <v>12</v>
      </c>
      <c r="M12724" s="82" t="str">
        <f>"Q"&amp;" "&amp;VLOOKUP(pro[[#This Row],[Period]],Mapping!A:B,2,0)</f>
        <v>Q 4</v>
      </c>
      <c r="N12724"/>
    </row>
    <row r="12725" spans="1:14" ht="14.25" x14ac:dyDescent="0.2">
      <c r="A12725" s="44" t="s">
        <v>45</v>
      </c>
      <c r="B12725" s="44" t="s">
        <v>15</v>
      </c>
      <c r="C12725" s="44" t="s">
        <v>58</v>
      </c>
      <c r="D12725" s="43">
        <v>4848881.716</v>
      </c>
      <c r="E12725" s="43">
        <v>-2157625.1409999998</v>
      </c>
      <c r="F12725" s="45">
        <v>-78170</v>
      </c>
      <c r="G12725" s="45">
        <v>-12350</v>
      </c>
      <c r="H12725" s="45">
        <v>-27040</v>
      </c>
      <c r="I12725" s="55">
        <f>pro[[#This Row],[Admin expenses 3]]+pro[[#This Row],[Admin expenses 2]]+pro[[#This Row],[Admin expenses 1]]+pro[[#This Row],[COGS]]</f>
        <v>-2275185.1409999998</v>
      </c>
      <c r="J12725" s="55">
        <f>pro[[#This Row],[Revenue]]+pro[[#This Row],[AdminExp]]</f>
        <v>2573696.5750000002</v>
      </c>
      <c r="K12725" s="83">
        <f>pro[[#This Row],[Profit]]/pro[[#This Row],[Revenue]]</f>
        <v>0.5307814720469457</v>
      </c>
      <c r="L12725" s="56">
        <f t="shared" si="198"/>
        <v>12</v>
      </c>
      <c r="M12725" s="82" t="str">
        <f>"Q"&amp;" "&amp;VLOOKUP(pro[[#This Row],[Period]],Mapping!A:B,2,0)</f>
        <v>Q 4</v>
      </c>
      <c r="N12725"/>
    </row>
    <row r="12726" spans="1:14" ht="14.25" x14ac:dyDescent="0.2">
      <c r="A12726" s="44" t="s">
        <v>45</v>
      </c>
      <c r="B12726" s="44" t="s">
        <v>15</v>
      </c>
      <c r="C12726" s="44" t="s">
        <v>59</v>
      </c>
      <c r="D12726" s="43">
        <v>364787.66099999996</v>
      </c>
      <c r="E12726" s="43">
        <v>-114053.50599999998</v>
      </c>
      <c r="F12726" s="45">
        <v>-27890</v>
      </c>
      <c r="G12726" s="45">
        <v>-21080</v>
      </c>
      <c r="H12726" s="45">
        <v>-106660</v>
      </c>
      <c r="I12726" s="55">
        <f>pro[[#This Row],[Admin expenses 3]]+pro[[#This Row],[Admin expenses 2]]+pro[[#This Row],[Admin expenses 1]]+pro[[#This Row],[COGS]]</f>
        <v>-269683.50599999999</v>
      </c>
      <c r="J12726" s="55">
        <f>pro[[#This Row],[Revenue]]+pro[[#This Row],[AdminExp]]</f>
        <v>95104.15499999997</v>
      </c>
      <c r="K12726" s="83">
        <f>pro[[#This Row],[Profit]]/pro[[#This Row],[Revenue]]</f>
        <v>0.26071099756852789</v>
      </c>
      <c r="L12726" s="56">
        <f t="shared" si="198"/>
        <v>12</v>
      </c>
      <c r="M12726" s="82" t="str">
        <f>"Q"&amp;" "&amp;VLOOKUP(pro[[#This Row],[Period]],Mapping!A:B,2,0)</f>
        <v>Q 4</v>
      </c>
      <c r="N12726"/>
    </row>
    <row r="12727" spans="1:14" ht="14.25" x14ac:dyDescent="0.2">
      <c r="A12727" s="44" t="s">
        <v>45</v>
      </c>
      <c r="B12727" s="44" t="s">
        <v>15</v>
      </c>
      <c r="C12727" s="44" t="s">
        <v>57</v>
      </c>
      <c r="D12727" s="43">
        <v>5430656.9729999993</v>
      </c>
      <c r="E12727" s="43">
        <v>-1625340.4790000001</v>
      </c>
      <c r="F12727" s="45">
        <v>-106620</v>
      </c>
      <c r="G12727" s="45">
        <v>-56520</v>
      </c>
      <c r="H12727" s="45">
        <v>-27360</v>
      </c>
      <c r="I12727" s="55">
        <f>pro[[#This Row],[Admin expenses 3]]+pro[[#This Row],[Admin expenses 2]]+pro[[#This Row],[Admin expenses 1]]+pro[[#This Row],[COGS]]</f>
        <v>-1815840.4790000001</v>
      </c>
      <c r="J12727" s="55">
        <f>pro[[#This Row],[Revenue]]+pro[[#This Row],[AdminExp]]</f>
        <v>3614816.493999999</v>
      </c>
      <c r="K12727" s="83">
        <f>pro[[#This Row],[Profit]]/pro[[#This Row],[Revenue]]</f>
        <v>0.66563152708264406</v>
      </c>
      <c r="L12727" s="56">
        <f t="shared" si="198"/>
        <v>12</v>
      </c>
      <c r="M12727" s="82" t="str">
        <f>"Q"&amp;" "&amp;VLOOKUP(pro[[#This Row],[Period]],Mapping!A:B,2,0)</f>
        <v>Q 4</v>
      </c>
      <c r="N12727"/>
    </row>
    <row r="12728" spans="1:14" ht="14.25" x14ac:dyDescent="0.2">
      <c r="A12728" s="44" t="s">
        <v>45</v>
      </c>
      <c r="B12728" s="44" t="s">
        <v>15</v>
      </c>
      <c r="C12728" s="44" t="s">
        <v>57</v>
      </c>
      <c r="D12728" s="43">
        <v>824024.33400000003</v>
      </c>
      <c r="E12728" s="43">
        <v>-172857.43299999999</v>
      </c>
      <c r="F12728" s="45">
        <v>-88640</v>
      </c>
      <c r="G12728" s="45">
        <v>-108400</v>
      </c>
      <c r="H12728" s="45">
        <v>-33200</v>
      </c>
      <c r="I12728" s="55">
        <f>pro[[#This Row],[Admin expenses 3]]+pro[[#This Row],[Admin expenses 2]]+pro[[#This Row],[Admin expenses 1]]+pro[[#This Row],[COGS]]</f>
        <v>-403097.43299999996</v>
      </c>
      <c r="J12728" s="55">
        <f>pro[[#This Row],[Revenue]]+pro[[#This Row],[AdminExp]]</f>
        <v>420926.90100000007</v>
      </c>
      <c r="K12728" s="83">
        <f>pro[[#This Row],[Profit]]/pro[[#This Row],[Revenue]]</f>
        <v>0.51081853245367881</v>
      </c>
      <c r="L12728" s="56">
        <f t="shared" si="198"/>
        <v>12</v>
      </c>
      <c r="M12728" s="82" t="str">
        <f>"Q"&amp;" "&amp;VLOOKUP(pro[[#This Row],[Period]],Mapping!A:B,2,0)</f>
        <v>Q 4</v>
      </c>
      <c r="N12728"/>
    </row>
    <row r="12729" spans="1:14" ht="14.25" x14ac:dyDescent="0.2">
      <c r="A12729" s="44" t="s">
        <v>45</v>
      </c>
      <c r="B12729" s="44" t="s">
        <v>15</v>
      </c>
      <c r="C12729" s="44" t="s">
        <v>58</v>
      </c>
      <c r="D12729" s="43">
        <v>313829.99900000001</v>
      </c>
      <c r="E12729" s="43">
        <v>-80840.318999999989</v>
      </c>
      <c r="F12729" s="45">
        <v>-37780</v>
      </c>
      <c r="G12729" s="45">
        <v>-53530</v>
      </c>
      <c r="H12729" s="45">
        <v>-92830</v>
      </c>
      <c r="I12729" s="55">
        <f>pro[[#This Row],[Admin expenses 3]]+pro[[#This Row],[Admin expenses 2]]+pro[[#This Row],[Admin expenses 1]]+pro[[#This Row],[COGS]]</f>
        <v>-264980.31900000002</v>
      </c>
      <c r="J12729" s="55">
        <f>pro[[#This Row],[Revenue]]+pro[[#This Row],[AdminExp]]</f>
        <v>48849.679999999993</v>
      </c>
      <c r="K12729" s="83">
        <f>pro[[#This Row],[Profit]]/pro[[#This Row],[Revenue]]</f>
        <v>0.15565650242378515</v>
      </c>
      <c r="L12729" s="56">
        <f t="shared" si="198"/>
        <v>12</v>
      </c>
      <c r="M12729" s="82" t="str">
        <f>"Q"&amp;" "&amp;VLOOKUP(pro[[#This Row],[Period]],Mapping!A:B,2,0)</f>
        <v>Q 4</v>
      </c>
      <c r="N12729"/>
    </row>
    <row r="12730" spans="1:14" ht="14.25" x14ac:dyDescent="0.2">
      <c r="A12730" s="44" t="s">
        <v>45</v>
      </c>
      <c r="B12730" s="44" t="s">
        <v>15</v>
      </c>
      <c r="C12730" s="44" t="s">
        <v>59</v>
      </c>
      <c r="D12730" s="43">
        <v>127049.20199999998</v>
      </c>
      <c r="E12730" s="43">
        <v>-33836.803</v>
      </c>
      <c r="F12730" s="45">
        <v>-47590</v>
      </c>
      <c r="G12730" s="45">
        <v>-27400</v>
      </c>
      <c r="H12730" s="45">
        <v>-60080</v>
      </c>
      <c r="I12730" s="55">
        <f>pro[[#This Row],[Admin expenses 3]]+pro[[#This Row],[Admin expenses 2]]+pro[[#This Row],[Admin expenses 1]]+pro[[#This Row],[COGS]]</f>
        <v>-168906.80300000001</v>
      </c>
      <c r="J12730" s="55">
        <f>pro[[#This Row],[Revenue]]+pro[[#This Row],[AdminExp]]</f>
        <v>-41857.601000000039</v>
      </c>
      <c r="K12730" s="83">
        <f>pro[[#This Row],[Profit]]/pro[[#This Row],[Revenue]]</f>
        <v>-0.32945977102634655</v>
      </c>
      <c r="L12730" s="56">
        <f t="shared" si="198"/>
        <v>12</v>
      </c>
      <c r="M12730" s="82" t="str">
        <f>"Q"&amp;" "&amp;VLOOKUP(pro[[#This Row],[Period]],Mapping!A:B,2,0)</f>
        <v>Q 4</v>
      </c>
      <c r="N12730"/>
    </row>
    <row r="12731" spans="1:14" ht="14.25" x14ac:dyDescent="0.2">
      <c r="A12731" s="44" t="s">
        <v>45</v>
      </c>
      <c r="B12731" s="44" t="s">
        <v>15</v>
      </c>
      <c r="C12731" s="44" t="s">
        <v>57</v>
      </c>
      <c r="D12731" s="43">
        <v>-8781.8219999999983</v>
      </c>
      <c r="E12731" s="43">
        <v>12139.518999999998</v>
      </c>
      <c r="F12731" s="45">
        <v>-74220</v>
      </c>
      <c r="G12731" s="45">
        <v>-29540</v>
      </c>
      <c r="H12731" s="45">
        <v>-37400</v>
      </c>
      <c r="I12731" s="55">
        <f>pro[[#This Row],[Admin expenses 3]]+pro[[#This Row],[Admin expenses 2]]+pro[[#This Row],[Admin expenses 1]]+pro[[#This Row],[COGS]]</f>
        <v>-129020.481</v>
      </c>
      <c r="J12731" s="55">
        <f>pro[[#This Row],[Revenue]]+pro[[#This Row],[AdminExp]]</f>
        <v>-137802.30299999999</v>
      </c>
      <c r="K12731" s="83">
        <f>pro[[#This Row],[Profit]]/pro[[#This Row],[Revenue]]</f>
        <v>15.691766811033064</v>
      </c>
      <c r="L12731" s="56">
        <f t="shared" si="198"/>
        <v>12</v>
      </c>
      <c r="M12731" s="82" t="str">
        <f>"Q"&amp;" "&amp;VLOOKUP(pro[[#This Row],[Period]],Mapping!A:B,2,0)</f>
        <v>Q 4</v>
      </c>
      <c r="N12731"/>
    </row>
    <row r="12732" spans="1:14" ht="14.25" x14ac:dyDescent="0.2">
      <c r="A12732" s="44" t="s">
        <v>45</v>
      </c>
      <c r="B12732" s="44" t="s">
        <v>15</v>
      </c>
      <c r="C12732" s="44" t="s">
        <v>57</v>
      </c>
      <c r="D12732" s="43">
        <v>-1076657.5399999998</v>
      </c>
      <c r="E12732" s="43">
        <v>-676326</v>
      </c>
      <c r="F12732" s="45">
        <v>-106250</v>
      </c>
      <c r="G12732" s="45">
        <v>-25100</v>
      </c>
      <c r="H12732" s="45">
        <v>-69910</v>
      </c>
      <c r="I12732" s="55">
        <f>pro[[#This Row],[Admin expenses 3]]+pro[[#This Row],[Admin expenses 2]]+pro[[#This Row],[Admin expenses 1]]+pro[[#This Row],[COGS]]</f>
        <v>-877586</v>
      </c>
      <c r="J12732" s="55">
        <f>pro[[#This Row],[Revenue]]+pro[[#This Row],[AdminExp]]</f>
        <v>-1954243.5399999998</v>
      </c>
      <c r="K12732" s="83">
        <f>pro[[#This Row],[Profit]]/pro[[#This Row],[Revenue]]</f>
        <v>1.8151022654798852</v>
      </c>
      <c r="L12732" s="56">
        <f t="shared" si="198"/>
        <v>12</v>
      </c>
      <c r="M12732" s="82" t="str">
        <f>"Q"&amp;" "&amp;VLOOKUP(pro[[#This Row],[Period]],Mapping!A:B,2,0)</f>
        <v>Q 4</v>
      </c>
      <c r="N12732"/>
    </row>
    <row r="12733" spans="1:14" ht="14.25" x14ac:dyDescent="0.2">
      <c r="A12733" s="44" t="s">
        <v>45</v>
      </c>
      <c r="B12733" s="44" t="s">
        <v>15</v>
      </c>
      <c r="C12733" s="44" t="s">
        <v>57</v>
      </c>
      <c r="D12733" s="43">
        <v>708654.98199999996</v>
      </c>
      <c r="E12733" s="43">
        <v>-317515.24699999997</v>
      </c>
      <c r="F12733" s="45">
        <v>-65220</v>
      </c>
      <c r="G12733" s="45">
        <v>-44560</v>
      </c>
      <c r="H12733" s="45">
        <v>-106780</v>
      </c>
      <c r="I12733" s="55">
        <f>pro[[#This Row],[Admin expenses 3]]+pro[[#This Row],[Admin expenses 2]]+pro[[#This Row],[Admin expenses 1]]+pro[[#This Row],[COGS]]</f>
        <v>-534075.24699999997</v>
      </c>
      <c r="J12733" s="55">
        <f>pro[[#This Row],[Revenue]]+pro[[#This Row],[AdminExp]]</f>
        <v>174579.73499999999</v>
      </c>
      <c r="K12733" s="83">
        <f>pro[[#This Row],[Profit]]/pro[[#This Row],[Revenue]]</f>
        <v>0.24635364095979784</v>
      </c>
      <c r="L12733" s="56">
        <f t="shared" si="198"/>
        <v>12</v>
      </c>
      <c r="M12733" s="82" t="str">
        <f>"Q"&amp;" "&amp;VLOOKUP(pro[[#This Row],[Period]],Mapping!A:B,2,0)</f>
        <v>Q 4</v>
      </c>
      <c r="N12733"/>
    </row>
    <row r="12734" spans="1:14" ht="14.25" x14ac:dyDescent="0.2">
      <c r="A12734" s="44" t="s">
        <v>45</v>
      </c>
      <c r="B12734" s="44" t="s">
        <v>15</v>
      </c>
      <c r="C12734" s="44" t="s">
        <v>58</v>
      </c>
      <c r="D12734" s="43">
        <v>965557.06099999987</v>
      </c>
      <c r="E12734" s="43">
        <v>-20670.418999999998</v>
      </c>
      <c r="F12734" s="45">
        <v>-68850</v>
      </c>
      <c r="G12734" s="45">
        <v>-42160</v>
      </c>
      <c r="H12734" s="45">
        <v>-40490</v>
      </c>
      <c r="I12734" s="55">
        <f>pro[[#This Row],[Admin expenses 3]]+pro[[#This Row],[Admin expenses 2]]+pro[[#This Row],[Admin expenses 1]]+pro[[#This Row],[COGS]]</f>
        <v>-172170.41899999999</v>
      </c>
      <c r="J12734" s="55">
        <f>pro[[#This Row],[Revenue]]+pro[[#This Row],[AdminExp]]</f>
        <v>793386.64199999988</v>
      </c>
      <c r="K12734" s="83">
        <f>pro[[#This Row],[Profit]]/pro[[#This Row],[Revenue]]</f>
        <v>0.82168799136356785</v>
      </c>
      <c r="L12734" s="56">
        <f t="shared" si="198"/>
        <v>12</v>
      </c>
      <c r="M12734" s="82" t="str">
        <f>"Q"&amp;" "&amp;VLOOKUP(pro[[#This Row],[Period]],Mapping!A:B,2,0)</f>
        <v>Q 4</v>
      </c>
      <c r="N12734"/>
    </row>
    <row r="12735" spans="1:14" ht="14.25" x14ac:dyDescent="0.2">
      <c r="A12735" s="44" t="s">
        <v>45</v>
      </c>
      <c r="B12735" s="44" t="s">
        <v>15</v>
      </c>
      <c r="C12735" s="44" t="s">
        <v>59</v>
      </c>
      <c r="D12735" s="43">
        <v>5157763.7929999996</v>
      </c>
      <c r="E12735" s="43">
        <v>-99828.75</v>
      </c>
      <c r="F12735" s="45">
        <v>-98030</v>
      </c>
      <c r="G12735" s="45">
        <v>-70390</v>
      </c>
      <c r="H12735" s="45">
        <v>-26660</v>
      </c>
      <c r="I12735" s="55">
        <f>pro[[#This Row],[Admin expenses 3]]+pro[[#This Row],[Admin expenses 2]]+pro[[#This Row],[Admin expenses 1]]+pro[[#This Row],[COGS]]</f>
        <v>-294908.75</v>
      </c>
      <c r="J12735" s="55">
        <f>pro[[#This Row],[Revenue]]+pro[[#This Row],[AdminExp]]</f>
        <v>4862855.0429999996</v>
      </c>
      <c r="K12735" s="83">
        <f>pro[[#This Row],[Profit]]/pro[[#This Row],[Revenue]]</f>
        <v>0.9428223622027353</v>
      </c>
      <c r="L12735" s="56">
        <f t="shared" si="198"/>
        <v>12</v>
      </c>
      <c r="M12735" s="82" t="str">
        <f>"Q"&amp;" "&amp;VLOOKUP(pro[[#This Row],[Period]],Mapping!A:B,2,0)</f>
        <v>Q 4</v>
      </c>
      <c r="N12735"/>
    </row>
    <row r="12736" spans="1:14" ht="14.25" x14ac:dyDescent="0.2">
      <c r="A12736" s="44" t="s">
        <v>45</v>
      </c>
      <c r="B12736" s="44" t="s">
        <v>15</v>
      </c>
      <c r="C12736" s="44" t="s">
        <v>60</v>
      </c>
      <c r="D12736" s="43">
        <v>1165062.6399999999</v>
      </c>
      <c r="E12736" s="43">
        <v>-22010.919000000002</v>
      </c>
      <c r="F12736" s="45">
        <v>-70060</v>
      </c>
      <c r="G12736" s="45">
        <v>-89150</v>
      </c>
      <c r="H12736" s="45">
        <v>-72500</v>
      </c>
      <c r="I12736" s="55">
        <f>pro[[#This Row],[Admin expenses 3]]+pro[[#This Row],[Admin expenses 2]]+pro[[#This Row],[Admin expenses 1]]+pro[[#This Row],[COGS]]</f>
        <v>-253720.91899999999</v>
      </c>
      <c r="J12736" s="55">
        <f>pro[[#This Row],[Revenue]]+pro[[#This Row],[AdminExp]]</f>
        <v>911341.7209999999</v>
      </c>
      <c r="K12736" s="83">
        <f>pro[[#This Row],[Profit]]/pro[[#This Row],[Revenue]]</f>
        <v>0.78222551278444563</v>
      </c>
      <c r="L12736" s="56">
        <f t="shared" si="198"/>
        <v>12</v>
      </c>
      <c r="M12736" s="82" t="str">
        <f>"Q"&amp;" "&amp;VLOOKUP(pro[[#This Row],[Period]],Mapping!A:B,2,0)</f>
        <v>Q 4</v>
      </c>
      <c r="N12736"/>
    </row>
    <row r="12737" spans="1:14" ht="14.25" x14ac:dyDescent="0.2">
      <c r="A12737" s="44" t="s">
        <v>45</v>
      </c>
      <c r="B12737" s="44" t="s">
        <v>15</v>
      </c>
      <c r="C12737" s="44" t="s">
        <v>57</v>
      </c>
      <c r="D12737" s="43">
        <v>389190.52199999994</v>
      </c>
      <c r="E12737" s="43">
        <v>-16587.388999999999</v>
      </c>
      <c r="F12737" s="45">
        <v>-20130</v>
      </c>
      <c r="G12737" s="45">
        <v>-51630</v>
      </c>
      <c r="H12737" s="45">
        <v>-20450</v>
      </c>
      <c r="I12737" s="55">
        <f>pro[[#This Row],[Admin expenses 3]]+pro[[#This Row],[Admin expenses 2]]+pro[[#This Row],[Admin expenses 1]]+pro[[#This Row],[COGS]]</f>
        <v>-108797.389</v>
      </c>
      <c r="J12737" s="55">
        <f>pro[[#This Row],[Revenue]]+pro[[#This Row],[AdminExp]]</f>
        <v>280393.13299999991</v>
      </c>
      <c r="K12737" s="83">
        <f>pro[[#This Row],[Profit]]/pro[[#This Row],[Revenue]]</f>
        <v>0.72045211059893166</v>
      </c>
      <c r="L12737" s="56">
        <f t="shared" si="198"/>
        <v>12</v>
      </c>
      <c r="M12737" s="82" t="str">
        <f>"Q"&amp;" "&amp;VLOOKUP(pro[[#This Row],[Period]],Mapping!A:B,2,0)</f>
        <v>Q 4</v>
      </c>
      <c r="N12737"/>
    </row>
    <row r="12738" spans="1:14" ht="14.25" x14ac:dyDescent="0.2">
      <c r="A12738" s="44" t="s">
        <v>45</v>
      </c>
      <c r="B12738" s="44" t="s">
        <v>15</v>
      </c>
      <c r="C12738" s="44" t="s">
        <v>58</v>
      </c>
      <c r="D12738" s="43">
        <v>200324.68399999998</v>
      </c>
      <c r="E12738" s="43">
        <v>-32092.935000000001</v>
      </c>
      <c r="F12738" s="45">
        <v>-74180</v>
      </c>
      <c r="G12738" s="45">
        <v>-28360</v>
      </c>
      <c r="H12738" s="45">
        <v>-103540</v>
      </c>
      <c r="I12738" s="55">
        <f>pro[[#This Row],[Admin expenses 3]]+pro[[#This Row],[Admin expenses 2]]+pro[[#This Row],[Admin expenses 1]]+pro[[#This Row],[COGS]]</f>
        <v>-238172.935</v>
      </c>
      <c r="J12738" s="55">
        <f>pro[[#This Row],[Revenue]]+pro[[#This Row],[AdminExp]]</f>
        <v>-37848.251000000018</v>
      </c>
      <c r="K12738" s="83">
        <f>pro[[#This Row],[Profit]]/pro[[#This Row],[Revenue]]</f>
        <v>-0.18893453489735704</v>
      </c>
      <c r="L12738" s="56">
        <f t="shared" ref="L12738:L12801" si="199">MONTH(DATEVALUE(A12738&amp;"1"))</f>
        <v>12</v>
      </c>
      <c r="M12738" s="82" t="str">
        <f>"Q"&amp;" "&amp;VLOOKUP(pro[[#This Row],[Period]],Mapping!A:B,2,0)</f>
        <v>Q 4</v>
      </c>
      <c r="N12738"/>
    </row>
    <row r="12739" spans="1:14" ht="14.25" x14ac:dyDescent="0.2">
      <c r="A12739" s="44" t="s">
        <v>45</v>
      </c>
      <c r="B12739" s="44" t="s">
        <v>15</v>
      </c>
      <c r="C12739" s="44" t="s">
        <v>59</v>
      </c>
      <c r="D12739" s="43">
        <v>1478066.2609999999</v>
      </c>
      <c r="E12739" s="43">
        <v>-161007.93099999998</v>
      </c>
      <c r="F12739" s="45">
        <v>-82860</v>
      </c>
      <c r="G12739" s="45">
        <v>-22880</v>
      </c>
      <c r="H12739" s="45">
        <v>-76310</v>
      </c>
      <c r="I12739" s="55">
        <f>pro[[#This Row],[Admin expenses 3]]+pro[[#This Row],[Admin expenses 2]]+pro[[#This Row],[Admin expenses 1]]+pro[[#This Row],[COGS]]</f>
        <v>-343057.93099999998</v>
      </c>
      <c r="J12739" s="55">
        <f>pro[[#This Row],[Revenue]]+pro[[#This Row],[AdminExp]]</f>
        <v>1135008.33</v>
      </c>
      <c r="K12739" s="83">
        <f>pro[[#This Row],[Profit]]/pro[[#This Row],[Revenue]]</f>
        <v>0.76790084446694518</v>
      </c>
      <c r="L12739" s="56">
        <f t="shared" si="199"/>
        <v>12</v>
      </c>
      <c r="M12739" s="82" t="str">
        <f>"Q"&amp;" "&amp;VLOOKUP(pro[[#This Row],[Period]],Mapping!A:B,2,0)</f>
        <v>Q 4</v>
      </c>
      <c r="N12739"/>
    </row>
    <row r="12740" spans="1:14" ht="14.25" x14ac:dyDescent="0.2">
      <c r="A12740" s="44" t="s">
        <v>45</v>
      </c>
      <c r="B12740" s="44" t="s">
        <v>15</v>
      </c>
      <c r="C12740" s="44" t="s">
        <v>60</v>
      </c>
      <c r="D12740" s="43">
        <v>294145.64899999998</v>
      </c>
      <c r="E12740" s="43">
        <v>-15812.306999999997</v>
      </c>
      <c r="F12740" s="45">
        <v>-24660</v>
      </c>
      <c r="G12740" s="45">
        <v>-71540</v>
      </c>
      <c r="H12740" s="45">
        <v>-45690</v>
      </c>
      <c r="I12740" s="55">
        <f>pro[[#This Row],[Admin expenses 3]]+pro[[#This Row],[Admin expenses 2]]+pro[[#This Row],[Admin expenses 1]]+pro[[#This Row],[COGS]]</f>
        <v>-157702.307</v>
      </c>
      <c r="J12740" s="55">
        <f>pro[[#This Row],[Revenue]]+pro[[#This Row],[AdminExp]]</f>
        <v>136443.34199999998</v>
      </c>
      <c r="K12740" s="83">
        <f>pro[[#This Row],[Profit]]/pro[[#This Row],[Revenue]]</f>
        <v>0.46386319996186648</v>
      </c>
      <c r="L12740" s="56">
        <f t="shared" si="199"/>
        <v>12</v>
      </c>
      <c r="M12740" s="82" t="str">
        <f>"Q"&amp;" "&amp;VLOOKUP(pro[[#This Row],[Period]],Mapping!A:B,2,0)</f>
        <v>Q 4</v>
      </c>
      <c r="N12740"/>
    </row>
    <row r="12741" spans="1:14" ht="14.25" x14ac:dyDescent="0.2">
      <c r="A12741" s="44" t="s">
        <v>45</v>
      </c>
      <c r="B12741" s="44" t="s">
        <v>15</v>
      </c>
      <c r="C12741" s="44" t="s">
        <v>57</v>
      </c>
      <c r="D12741" s="43">
        <v>1100682.7509999999</v>
      </c>
      <c r="E12741" s="43">
        <v>-36543.213000000003</v>
      </c>
      <c r="F12741" s="45">
        <v>-43000</v>
      </c>
      <c r="G12741" s="45">
        <v>-83500</v>
      </c>
      <c r="H12741" s="45">
        <v>-102590</v>
      </c>
      <c r="I12741" s="55">
        <f>pro[[#This Row],[Admin expenses 3]]+pro[[#This Row],[Admin expenses 2]]+pro[[#This Row],[Admin expenses 1]]+pro[[#This Row],[COGS]]</f>
        <v>-265633.21299999999</v>
      </c>
      <c r="J12741" s="55">
        <f>pro[[#This Row],[Revenue]]+pro[[#This Row],[AdminExp]]</f>
        <v>835049.53799999994</v>
      </c>
      <c r="K12741" s="83">
        <f>pro[[#This Row],[Profit]]/pro[[#This Row],[Revenue]]</f>
        <v>0.75866505334196888</v>
      </c>
      <c r="L12741" s="56">
        <f t="shared" si="199"/>
        <v>12</v>
      </c>
      <c r="M12741" s="82" t="str">
        <f>"Q"&amp;" "&amp;VLOOKUP(pro[[#This Row],[Period]],Mapping!A:B,2,0)</f>
        <v>Q 4</v>
      </c>
      <c r="N12741"/>
    </row>
    <row r="12742" spans="1:14" ht="14.25" x14ac:dyDescent="0.2">
      <c r="A12742" s="44" t="s">
        <v>45</v>
      </c>
      <c r="B12742" s="44" t="s">
        <v>15</v>
      </c>
      <c r="C12742" s="44" t="s">
        <v>58</v>
      </c>
      <c r="D12742" s="43">
        <v>6269.472999999999</v>
      </c>
      <c r="E12742" s="43">
        <v>-3910.5149999999994</v>
      </c>
      <c r="F12742" s="45">
        <v>-70890</v>
      </c>
      <c r="G12742" s="45">
        <v>-68260</v>
      </c>
      <c r="H12742" s="45">
        <v>-53360</v>
      </c>
      <c r="I12742" s="55">
        <f>pro[[#This Row],[Admin expenses 3]]+pro[[#This Row],[Admin expenses 2]]+pro[[#This Row],[Admin expenses 1]]+pro[[#This Row],[COGS]]</f>
        <v>-196420.51500000001</v>
      </c>
      <c r="J12742" s="55">
        <f>pro[[#This Row],[Revenue]]+pro[[#This Row],[AdminExp]]</f>
        <v>-190151.04200000002</v>
      </c>
      <c r="K12742" s="83">
        <f>pro[[#This Row],[Profit]]/pro[[#This Row],[Revenue]]</f>
        <v>-30.329669176340666</v>
      </c>
      <c r="L12742" s="56">
        <f t="shared" si="199"/>
        <v>12</v>
      </c>
      <c r="M12742" s="82" t="str">
        <f>"Q"&amp;" "&amp;VLOOKUP(pro[[#This Row],[Period]],Mapping!A:B,2,0)</f>
        <v>Q 4</v>
      </c>
      <c r="N12742"/>
    </row>
    <row r="12743" spans="1:14" ht="14.25" x14ac:dyDescent="0.2">
      <c r="A12743" s="44" t="s">
        <v>45</v>
      </c>
      <c r="B12743" s="44" t="s">
        <v>15</v>
      </c>
      <c r="C12743" s="44" t="s">
        <v>59</v>
      </c>
      <c r="D12743" s="43">
        <v>13990.025</v>
      </c>
      <c r="E12743" s="43">
        <v>-13803.488999999998</v>
      </c>
      <c r="F12743" s="45">
        <v>-64250</v>
      </c>
      <c r="G12743" s="45">
        <v>-55930</v>
      </c>
      <c r="H12743" s="45">
        <v>-95710</v>
      </c>
      <c r="I12743" s="55">
        <f>pro[[#This Row],[Admin expenses 3]]+pro[[#This Row],[Admin expenses 2]]+pro[[#This Row],[Admin expenses 1]]+pro[[#This Row],[COGS]]</f>
        <v>-229693.489</v>
      </c>
      <c r="J12743" s="55">
        <f>pro[[#This Row],[Revenue]]+pro[[#This Row],[AdminExp]]</f>
        <v>-215703.46400000001</v>
      </c>
      <c r="K12743" s="83">
        <f>pro[[#This Row],[Profit]]/pro[[#This Row],[Revenue]]</f>
        <v>-15.418375878527737</v>
      </c>
      <c r="L12743" s="56">
        <f t="shared" si="199"/>
        <v>12</v>
      </c>
      <c r="M12743" s="82" t="str">
        <f>"Q"&amp;" "&amp;VLOOKUP(pro[[#This Row],[Period]],Mapping!A:B,2,0)</f>
        <v>Q 4</v>
      </c>
      <c r="N12743"/>
    </row>
    <row r="12744" spans="1:14" ht="14.25" x14ac:dyDescent="0.2">
      <c r="A12744" s="44" t="s">
        <v>45</v>
      </c>
      <c r="B12744" s="44" t="s">
        <v>15</v>
      </c>
      <c r="C12744" s="44" t="s">
        <v>60</v>
      </c>
      <c r="D12744" s="43">
        <v>205228.16999999998</v>
      </c>
      <c r="E12744" s="43">
        <v>-209930.88899999997</v>
      </c>
      <c r="F12744" s="45">
        <v>-105680</v>
      </c>
      <c r="G12744" s="45">
        <v>-51760</v>
      </c>
      <c r="H12744" s="45">
        <v>-50920</v>
      </c>
      <c r="I12744" s="55">
        <f>pro[[#This Row],[Admin expenses 3]]+pro[[#This Row],[Admin expenses 2]]+pro[[#This Row],[Admin expenses 1]]+pro[[#This Row],[COGS]]</f>
        <v>-418290.88899999997</v>
      </c>
      <c r="J12744" s="55">
        <f>pro[[#This Row],[Revenue]]+pro[[#This Row],[AdminExp]]</f>
        <v>-213062.71899999998</v>
      </c>
      <c r="K12744" s="83">
        <f>pro[[#This Row],[Profit]]/pro[[#This Row],[Revenue]]</f>
        <v>-1.0381748226863787</v>
      </c>
      <c r="L12744" s="56">
        <f t="shared" si="199"/>
        <v>12</v>
      </c>
      <c r="M12744" s="82" t="str">
        <f>"Q"&amp;" "&amp;VLOOKUP(pro[[#This Row],[Period]],Mapping!A:B,2,0)</f>
        <v>Q 4</v>
      </c>
      <c r="N12744"/>
    </row>
    <row r="12745" spans="1:14" ht="14.25" x14ac:dyDescent="0.2">
      <c r="A12745" s="44" t="s">
        <v>45</v>
      </c>
      <c r="B12745" s="44" t="s">
        <v>15</v>
      </c>
      <c r="C12745" s="44" t="s">
        <v>57</v>
      </c>
      <c r="D12745" s="43">
        <v>206318.42699999997</v>
      </c>
      <c r="E12745" s="43">
        <v>-208007.26099999997</v>
      </c>
      <c r="F12745" s="45">
        <v>-14590</v>
      </c>
      <c r="G12745" s="45">
        <v>-53400</v>
      </c>
      <c r="H12745" s="45">
        <v>-93710</v>
      </c>
      <c r="I12745" s="55">
        <f>pro[[#This Row],[Admin expenses 3]]+pro[[#This Row],[Admin expenses 2]]+pro[[#This Row],[Admin expenses 1]]+pro[[#This Row],[COGS]]</f>
        <v>-369707.26099999994</v>
      </c>
      <c r="J12745" s="55">
        <f>pro[[#This Row],[Revenue]]+pro[[#This Row],[AdminExp]]</f>
        <v>-163388.83399999997</v>
      </c>
      <c r="K12745" s="83">
        <f>pro[[#This Row],[Profit]]/pro[[#This Row],[Revenue]]</f>
        <v>-0.79192555108032114</v>
      </c>
      <c r="L12745" s="56">
        <f t="shared" si="199"/>
        <v>12</v>
      </c>
      <c r="M12745" s="82" t="str">
        <f>"Q"&amp;" "&amp;VLOOKUP(pro[[#This Row],[Period]],Mapping!A:B,2,0)</f>
        <v>Q 4</v>
      </c>
      <c r="N12745"/>
    </row>
    <row r="12746" spans="1:14" ht="14.25" x14ac:dyDescent="0.2">
      <c r="A12746" s="44" t="s">
        <v>45</v>
      </c>
      <c r="B12746" s="44" t="s">
        <v>15</v>
      </c>
      <c r="C12746" s="44" t="s">
        <v>58</v>
      </c>
      <c r="D12746" s="43">
        <v>-630.80499999999995</v>
      </c>
      <c r="E12746" s="43">
        <v>0</v>
      </c>
      <c r="F12746" s="45">
        <v>-43230</v>
      </c>
      <c r="G12746" s="45">
        <v>-42120</v>
      </c>
      <c r="H12746" s="45">
        <v>-38330</v>
      </c>
      <c r="I12746" s="55">
        <f>pro[[#This Row],[Admin expenses 3]]+pro[[#This Row],[Admin expenses 2]]+pro[[#This Row],[Admin expenses 1]]+pro[[#This Row],[COGS]]</f>
        <v>-123680</v>
      </c>
      <c r="J12746" s="55">
        <f>pro[[#This Row],[Revenue]]+pro[[#This Row],[AdminExp]]</f>
        <v>-124310.80499999999</v>
      </c>
      <c r="K12746" s="83">
        <f>pro[[#This Row],[Profit]]/pro[[#This Row],[Revenue]]</f>
        <v>197.06693035090083</v>
      </c>
      <c r="L12746" s="56">
        <f t="shared" si="199"/>
        <v>12</v>
      </c>
      <c r="M12746" s="82" t="str">
        <f>"Q"&amp;" "&amp;VLOOKUP(pro[[#This Row],[Period]],Mapping!A:B,2,0)</f>
        <v>Q 4</v>
      </c>
      <c r="N12746"/>
    </row>
    <row r="12747" spans="1:14" ht="14.25" x14ac:dyDescent="0.2">
      <c r="A12747" s="44" t="s">
        <v>45</v>
      </c>
      <c r="B12747" s="44" t="s">
        <v>15</v>
      </c>
      <c r="C12747" s="44" t="s">
        <v>59</v>
      </c>
      <c r="D12747" s="43">
        <v>1855688.9680000001</v>
      </c>
      <c r="E12747" s="43">
        <v>-1871924.3619999997</v>
      </c>
      <c r="F12747" s="45">
        <v>-67070</v>
      </c>
      <c r="G12747" s="45">
        <v>-36860</v>
      </c>
      <c r="H12747" s="45">
        <v>-74900</v>
      </c>
      <c r="I12747" s="55">
        <f>pro[[#This Row],[Admin expenses 3]]+pro[[#This Row],[Admin expenses 2]]+pro[[#This Row],[Admin expenses 1]]+pro[[#This Row],[COGS]]</f>
        <v>-2050754.3619999997</v>
      </c>
      <c r="J12747" s="55">
        <f>pro[[#This Row],[Revenue]]+pro[[#This Row],[AdminExp]]</f>
        <v>-195065.39399999962</v>
      </c>
      <c r="K12747" s="83">
        <f>pro[[#This Row],[Profit]]/pro[[#This Row],[Revenue]]</f>
        <v>-0.10511750479943556</v>
      </c>
      <c r="L12747" s="56">
        <f t="shared" si="199"/>
        <v>12</v>
      </c>
      <c r="M12747" s="82" t="str">
        <f>"Q"&amp;" "&amp;VLOOKUP(pro[[#This Row],[Period]],Mapping!A:B,2,0)</f>
        <v>Q 4</v>
      </c>
      <c r="N12747"/>
    </row>
    <row r="12748" spans="1:14" ht="14.25" x14ac:dyDescent="0.2">
      <c r="A12748" s="44" t="s">
        <v>45</v>
      </c>
      <c r="B12748" s="44" t="s">
        <v>15</v>
      </c>
      <c r="C12748" s="44" t="s">
        <v>60</v>
      </c>
      <c r="D12748" s="43">
        <v>620115.20899999992</v>
      </c>
      <c r="E12748" s="43">
        <v>-625419.92799999996</v>
      </c>
      <c r="F12748" s="45">
        <v>-55110</v>
      </c>
      <c r="G12748" s="45">
        <v>-22700</v>
      </c>
      <c r="H12748" s="45">
        <v>-52700</v>
      </c>
      <c r="I12748" s="55">
        <f>pro[[#This Row],[Admin expenses 3]]+pro[[#This Row],[Admin expenses 2]]+pro[[#This Row],[Admin expenses 1]]+pro[[#This Row],[COGS]]</f>
        <v>-755929.92799999996</v>
      </c>
      <c r="J12748" s="55">
        <f>pro[[#This Row],[Revenue]]+pro[[#This Row],[AdminExp]]</f>
        <v>-135814.71900000004</v>
      </c>
      <c r="K12748" s="83">
        <f>pro[[#This Row],[Profit]]/pro[[#This Row],[Revenue]]</f>
        <v>-0.21901530075196085</v>
      </c>
      <c r="L12748" s="56">
        <f t="shared" si="199"/>
        <v>12</v>
      </c>
      <c r="M12748" s="82" t="str">
        <f>"Q"&amp;" "&amp;VLOOKUP(pro[[#This Row],[Period]],Mapping!A:B,2,0)</f>
        <v>Q 4</v>
      </c>
      <c r="N12748"/>
    </row>
    <row r="12749" spans="1:14" ht="14.25" x14ac:dyDescent="0.2">
      <c r="A12749" s="44" t="s">
        <v>45</v>
      </c>
      <c r="B12749" s="44" t="s">
        <v>15</v>
      </c>
      <c r="C12749" s="44" t="s">
        <v>57</v>
      </c>
      <c r="D12749" s="43">
        <v>27479.913999999997</v>
      </c>
      <c r="E12749" s="43">
        <v>-7741.8389999999999</v>
      </c>
      <c r="F12749" s="45">
        <v>-90230</v>
      </c>
      <c r="G12749" s="45">
        <v>-53250</v>
      </c>
      <c r="H12749" s="45">
        <v>-75240</v>
      </c>
      <c r="I12749" s="55">
        <f>pro[[#This Row],[Admin expenses 3]]+pro[[#This Row],[Admin expenses 2]]+pro[[#This Row],[Admin expenses 1]]+pro[[#This Row],[COGS]]</f>
        <v>-226461.83900000001</v>
      </c>
      <c r="J12749" s="55">
        <f>pro[[#This Row],[Revenue]]+pro[[#This Row],[AdminExp]]</f>
        <v>-198981.92500000002</v>
      </c>
      <c r="K12749" s="83">
        <f>pro[[#This Row],[Profit]]/pro[[#This Row],[Revenue]]</f>
        <v>-7.2409951865205997</v>
      </c>
      <c r="L12749" s="56">
        <f t="shared" si="199"/>
        <v>12</v>
      </c>
      <c r="M12749" s="82" t="str">
        <f>"Q"&amp;" "&amp;VLOOKUP(pro[[#This Row],[Period]],Mapping!A:B,2,0)</f>
        <v>Q 4</v>
      </c>
      <c r="N12749"/>
    </row>
    <row r="12750" spans="1:14" ht="14.25" x14ac:dyDescent="0.2">
      <c r="A12750" s="44" t="s">
        <v>45</v>
      </c>
      <c r="B12750" s="44" t="s">
        <v>15</v>
      </c>
      <c r="C12750" s="44" t="s">
        <v>57</v>
      </c>
      <c r="D12750" s="43">
        <v>97711.627999999997</v>
      </c>
      <c r="E12750" s="43">
        <v>-31479.076999999997</v>
      </c>
      <c r="F12750" s="45">
        <v>-46350</v>
      </c>
      <c r="G12750" s="45">
        <v>-56840</v>
      </c>
      <c r="H12750" s="45">
        <v>-17490</v>
      </c>
      <c r="I12750" s="55">
        <f>pro[[#This Row],[Admin expenses 3]]+pro[[#This Row],[Admin expenses 2]]+pro[[#This Row],[Admin expenses 1]]+pro[[#This Row],[COGS]]</f>
        <v>-152159.07699999999</v>
      </c>
      <c r="J12750" s="55">
        <f>pro[[#This Row],[Revenue]]+pro[[#This Row],[AdminExp]]</f>
        <v>-54447.448999999993</v>
      </c>
      <c r="K12750" s="83">
        <f>pro[[#This Row],[Profit]]/pro[[#This Row],[Revenue]]</f>
        <v>-0.55722589127263333</v>
      </c>
      <c r="L12750" s="56">
        <f t="shared" si="199"/>
        <v>12</v>
      </c>
      <c r="M12750" s="82" t="str">
        <f>"Q"&amp;" "&amp;VLOOKUP(pro[[#This Row],[Period]],Mapping!A:B,2,0)</f>
        <v>Q 4</v>
      </c>
      <c r="N12750"/>
    </row>
    <row r="12751" spans="1:14" ht="14.25" x14ac:dyDescent="0.2">
      <c r="A12751" s="44" t="s">
        <v>45</v>
      </c>
      <c r="B12751" s="44" t="s">
        <v>15</v>
      </c>
      <c r="C12751" s="44" t="s">
        <v>58</v>
      </c>
      <c r="D12751" s="43">
        <v>110455.82799999999</v>
      </c>
      <c r="E12751" s="43">
        <v>-165957.14799999999</v>
      </c>
      <c r="F12751" s="45">
        <v>-41000</v>
      </c>
      <c r="G12751" s="45">
        <v>-30640</v>
      </c>
      <c r="H12751" s="45">
        <v>-83350</v>
      </c>
      <c r="I12751" s="55">
        <f>pro[[#This Row],[Admin expenses 3]]+pro[[#This Row],[Admin expenses 2]]+pro[[#This Row],[Admin expenses 1]]+pro[[#This Row],[COGS]]</f>
        <v>-320947.14799999999</v>
      </c>
      <c r="J12751" s="55">
        <f>pro[[#This Row],[Revenue]]+pro[[#This Row],[AdminExp]]</f>
        <v>-210491.32</v>
      </c>
      <c r="K12751" s="83">
        <f>pro[[#This Row],[Profit]]/pro[[#This Row],[Revenue]]</f>
        <v>-1.9056606048890423</v>
      </c>
      <c r="L12751" s="56">
        <f t="shared" si="199"/>
        <v>12</v>
      </c>
      <c r="M12751" s="82" t="str">
        <f>"Q"&amp;" "&amp;VLOOKUP(pro[[#This Row],[Period]],Mapping!A:B,2,0)</f>
        <v>Q 4</v>
      </c>
      <c r="N12751"/>
    </row>
    <row r="12752" spans="1:14" ht="14.25" x14ac:dyDescent="0.2">
      <c r="A12752" s="44" t="s">
        <v>45</v>
      </c>
      <c r="B12752" s="44" t="s">
        <v>15</v>
      </c>
      <c r="C12752" s="44" t="s">
        <v>59</v>
      </c>
      <c r="D12752" s="43">
        <v>84663.418000000005</v>
      </c>
      <c r="E12752" s="43">
        <v>-127259.88799999999</v>
      </c>
      <c r="F12752" s="45">
        <v>-42510</v>
      </c>
      <c r="G12752" s="45">
        <v>-64530</v>
      </c>
      <c r="H12752" s="45">
        <v>-64360</v>
      </c>
      <c r="I12752" s="55">
        <f>pro[[#This Row],[Admin expenses 3]]+pro[[#This Row],[Admin expenses 2]]+pro[[#This Row],[Admin expenses 1]]+pro[[#This Row],[COGS]]</f>
        <v>-298659.88799999998</v>
      </c>
      <c r="J12752" s="55">
        <f>pro[[#This Row],[Revenue]]+pro[[#This Row],[AdminExp]]</f>
        <v>-213996.46999999997</v>
      </c>
      <c r="K12752" s="83">
        <f>pro[[#This Row],[Profit]]/pro[[#This Row],[Revenue]]</f>
        <v>-2.5276143469662418</v>
      </c>
      <c r="L12752" s="56">
        <f t="shared" si="199"/>
        <v>12</v>
      </c>
      <c r="M12752" s="82" t="str">
        <f>"Q"&amp;" "&amp;VLOOKUP(pro[[#This Row],[Period]],Mapping!A:B,2,0)</f>
        <v>Q 4</v>
      </c>
      <c r="N12752"/>
    </row>
    <row r="12753" spans="1:14" ht="14.25" x14ac:dyDescent="0.2">
      <c r="A12753" s="44" t="s">
        <v>45</v>
      </c>
      <c r="B12753" s="44" t="s">
        <v>15</v>
      </c>
      <c r="C12753" s="44" t="s">
        <v>57</v>
      </c>
      <c r="D12753" s="43">
        <v>103033.42699999998</v>
      </c>
      <c r="E12753" s="43">
        <v>-87162.585999999996</v>
      </c>
      <c r="F12753" s="45">
        <v>-81850</v>
      </c>
      <c r="G12753" s="45">
        <v>-40290</v>
      </c>
      <c r="H12753" s="45">
        <v>-84900</v>
      </c>
      <c r="I12753" s="55">
        <f>pro[[#This Row],[Admin expenses 3]]+pro[[#This Row],[Admin expenses 2]]+pro[[#This Row],[Admin expenses 1]]+pro[[#This Row],[COGS]]</f>
        <v>-294202.58600000001</v>
      </c>
      <c r="J12753" s="55">
        <f>pro[[#This Row],[Revenue]]+pro[[#This Row],[AdminExp]]</f>
        <v>-191169.15900000004</v>
      </c>
      <c r="K12753" s="83">
        <f>pro[[#This Row],[Profit]]/pro[[#This Row],[Revenue]]</f>
        <v>-1.8554091091233924</v>
      </c>
      <c r="L12753" s="56">
        <f t="shared" si="199"/>
        <v>12</v>
      </c>
      <c r="M12753" s="82" t="str">
        <f>"Q"&amp;" "&amp;VLOOKUP(pro[[#This Row],[Period]],Mapping!A:B,2,0)</f>
        <v>Q 4</v>
      </c>
      <c r="N12753"/>
    </row>
    <row r="12754" spans="1:14" ht="14.25" x14ac:dyDescent="0.2">
      <c r="A12754" s="44" t="s">
        <v>45</v>
      </c>
      <c r="B12754" s="44" t="s">
        <v>15</v>
      </c>
      <c r="C12754" s="44" t="s">
        <v>58</v>
      </c>
      <c r="D12754" s="43">
        <v>8896.2369999999992</v>
      </c>
      <c r="E12754" s="43">
        <v>-214.24199999999999</v>
      </c>
      <c r="F12754" s="45">
        <v>-93240</v>
      </c>
      <c r="G12754" s="45">
        <v>-34600</v>
      </c>
      <c r="H12754" s="45">
        <v>-64360</v>
      </c>
      <c r="I12754" s="55">
        <f>pro[[#This Row],[Admin expenses 3]]+pro[[#This Row],[Admin expenses 2]]+pro[[#This Row],[Admin expenses 1]]+pro[[#This Row],[COGS]]</f>
        <v>-192414.242</v>
      </c>
      <c r="J12754" s="55">
        <f>pro[[#This Row],[Revenue]]+pro[[#This Row],[AdminExp]]</f>
        <v>-183518.005</v>
      </c>
      <c r="K12754" s="83">
        <f>pro[[#This Row],[Profit]]/pro[[#This Row],[Revenue]]</f>
        <v>-20.628722571127547</v>
      </c>
      <c r="L12754" s="56">
        <f t="shared" si="199"/>
        <v>12</v>
      </c>
      <c r="M12754" s="82" t="str">
        <f>"Q"&amp;" "&amp;VLOOKUP(pro[[#This Row],[Period]],Mapping!A:B,2,0)</f>
        <v>Q 4</v>
      </c>
      <c r="N12754"/>
    </row>
    <row r="12755" spans="1:14" ht="14.25" x14ac:dyDescent="0.2">
      <c r="A12755" s="44" t="s">
        <v>45</v>
      </c>
      <c r="B12755" s="44" t="s">
        <v>15</v>
      </c>
      <c r="C12755" s="44" t="s">
        <v>59</v>
      </c>
      <c r="D12755" s="43">
        <v>8830.128999999999</v>
      </c>
      <c r="E12755" s="43">
        <v>-2835.3009999999999</v>
      </c>
      <c r="F12755" s="45">
        <v>-38570</v>
      </c>
      <c r="G12755" s="45">
        <v>-74370</v>
      </c>
      <c r="H12755" s="45">
        <v>-67480</v>
      </c>
      <c r="I12755" s="55">
        <f>pro[[#This Row],[Admin expenses 3]]+pro[[#This Row],[Admin expenses 2]]+pro[[#This Row],[Admin expenses 1]]+pro[[#This Row],[COGS]]</f>
        <v>-183255.30100000001</v>
      </c>
      <c r="J12755" s="55">
        <f>pro[[#This Row],[Revenue]]+pro[[#This Row],[AdminExp]]</f>
        <v>-174425.17200000002</v>
      </c>
      <c r="K12755" s="83">
        <f>pro[[#This Row],[Profit]]/pro[[#This Row],[Revenue]]</f>
        <v>-19.753411530001436</v>
      </c>
      <c r="L12755" s="56">
        <f t="shared" si="199"/>
        <v>12</v>
      </c>
      <c r="M12755" s="82" t="str">
        <f>"Q"&amp;" "&amp;VLOOKUP(pro[[#This Row],[Period]],Mapping!A:B,2,0)</f>
        <v>Q 4</v>
      </c>
      <c r="N12755"/>
    </row>
    <row r="12756" spans="1:14" ht="14.25" x14ac:dyDescent="0.2">
      <c r="A12756" s="44" t="s">
        <v>45</v>
      </c>
      <c r="B12756" s="44" t="s">
        <v>15</v>
      </c>
      <c r="C12756" s="44" t="s">
        <v>57</v>
      </c>
      <c r="D12756" s="43">
        <v>146840.75699999998</v>
      </c>
      <c r="E12756" s="43">
        <v>-11283.306999999999</v>
      </c>
      <c r="F12756" s="45">
        <v>-38700</v>
      </c>
      <c r="G12756" s="45">
        <v>-88120</v>
      </c>
      <c r="H12756" s="45">
        <v>-52010</v>
      </c>
      <c r="I12756" s="55">
        <f>pro[[#This Row],[Admin expenses 3]]+pro[[#This Row],[Admin expenses 2]]+pro[[#This Row],[Admin expenses 1]]+pro[[#This Row],[COGS]]</f>
        <v>-190113.307</v>
      </c>
      <c r="J12756" s="55">
        <f>pro[[#This Row],[Revenue]]+pro[[#This Row],[AdminExp]]</f>
        <v>-43272.550000000017</v>
      </c>
      <c r="K12756" s="83">
        <f>pro[[#This Row],[Profit]]/pro[[#This Row],[Revenue]]</f>
        <v>-0.29469032225160774</v>
      </c>
      <c r="L12756" s="56">
        <f t="shared" si="199"/>
        <v>12</v>
      </c>
      <c r="M12756" s="82" t="str">
        <f>"Q"&amp;" "&amp;VLOOKUP(pro[[#This Row],[Period]],Mapping!A:B,2,0)</f>
        <v>Q 4</v>
      </c>
      <c r="N12756"/>
    </row>
    <row r="12757" spans="1:14" ht="14.25" x14ac:dyDescent="0.2">
      <c r="A12757" s="44" t="s">
        <v>45</v>
      </c>
      <c r="B12757" s="44" t="s">
        <v>15</v>
      </c>
      <c r="C12757" s="44" t="s">
        <v>58</v>
      </c>
      <c r="D12757" s="43">
        <v>182725.50099999999</v>
      </c>
      <c r="E12757" s="43">
        <v>-79586.240999999995</v>
      </c>
      <c r="F12757" s="45">
        <v>-76910</v>
      </c>
      <c r="G12757" s="45">
        <v>-90810</v>
      </c>
      <c r="H12757" s="45">
        <v>-26710</v>
      </c>
      <c r="I12757" s="55">
        <f>pro[[#This Row],[Admin expenses 3]]+pro[[#This Row],[Admin expenses 2]]+pro[[#This Row],[Admin expenses 1]]+pro[[#This Row],[COGS]]</f>
        <v>-274016.24099999998</v>
      </c>
      <c r="J12757" s="55">
        <f>pro[[#This Row],[Revenue]]+pro[[#This Row],[AdminExp]]</f>
        <v>-91290.739999999991</v>
      </c>
      <c r="K12757" s="83">
        <f>pro[[#This Row],[Profit]]/pro[[#This Row],[Revenue]]</f>
        <v>-0.49960590886545164</v>
      </c>
      <c r="L12757" s="56">
        <f t="shared" si="199"/>
        <v>12</v>
      </c>
      <c r="M12757" s="82" t="str">
        <f>"Q"&amp;" "&amp;VLOOKUP(pro[[#This Row],[Period]],Mapping!A:B,2,0)</f>
        <v>Q 4</v>
      </c>
      <c r="N12757"/>
    </row>
    <row r="12758" spans="1:14" ht="14.25" x14ac:dyDescent="0.2">
      <c r="A12758" s="44" t="s">
        <v>45</v>
      </c>
      <c r="B12758" s="44" t="s">
        <v>15</v>
      </c>
      <c r="C12758" s="44" t="s">
        <v>59</v>
      </c>
      <c r="D12758" s="43">
        <v>-1255.4359999999999</v>
      </c>
      <c r="E12758" s="43">
        <v>132.67099999999999</v>
      </c>
      <c r="F12758" s="45">
        <v>-30530</v>
      </c>
      <c r="G12758" s="45">
        <v>-98160</v>
      </c>
      <c r="H12758" s="45">
        <v>-47440</v>
      </c>
      <c r="I12758" s="55">
        <f>pro[[#This Row],[Admin expenses 3]]+pro[[#This Row],[Admin expenses 2]]+pro[[#This Row],[Admin expenses 1]]+pro[[#This Row],[COGS]]</f>
        <v>-175997.329</v>
      </c>
      <c r="J12758" s="55">
        <f>pro[[#This Row],[Revenue]]+pro[[#This Row],[AdminExp]]</f>
        <v>-177252.76499999998</v>
      </c>
      <c r="K12758" s="83">
        <f>pro[[#This Row],[Profit]]/pro[[#This Row],[Revenue]]</f>
        <v>141.18821270060761</v>
      </c>
      <c r="L12758" s="56">
        <f t="shared" si="199"/>
        <v>12</v>
      </c>
      <c r="M12758" s="82" t="str">
        <f>"Q"&amp;" "&amp;VLOOKUP(pro[[#This Row],[Period]],Mapping!A:B,2,0)</f>
        <v>Q 4</v>
      </c>
      <c r="N12758"/>
    </row>
    <row r="12759" spans="1:14" ht="14.25" x14ac:dyDescent="0.2">
      <c r="A12759" s="44" t="s">
        <v>45</v>
      </c>
      <c r="B12759" s="44" t="s">
        <v>15</v>
      </c>
      <c r="C12759" s="44" t="s">
        <v>57</v>
      </c>
      <c r="D12759" s="43">
        <v>43553.951000000001</v>
      </c>
      <c r="E12759" s="43">
        <v>-6627.0960000000005</v>
      </c>
      <c r="F12759" s="45">
        <v>-23500</v>
      </c>
      <c r="G12759" s="45">
        <v>-20010</v>
      </c>
      <c r="H12759" s="45">
        <v>-81470</v>
      </c>
      <c r="I12759" s="55">
        <f>pro[[#This Row],[Admin expenses 3]]+pro[[#This Row],[Admin expenses 2]]+pro[[#This Row],[Admin expenses 1]]+pro[[#This Row],[COGS]]</f>
        <v>-131607.09599999999</v>
      </c>
      <c r="J12759" s="55">
        <f>pro[[#This Row],[Revenue]]+pro[[#This Row],[AdminExp]]</f>
        <v>-88053.14499999999</v>
      </c>
      <c r="K12759" s="83">
        <f>pro[[#This Row],[Profit]]/pro[[#This Row],[Revenue]]</f>
        <v>-2.0217028071689751</v>
      </c>
      <c r="L12759" s="56">
        <f t="shared" si="199"/>
        <v>12</v>
      </c>
      <c r="M12759" s="82" t="str">
        <f>"Q"&amp;" "&amp;VLOOKUP(pro[[#This Row],[Period]],Mapping!A:B,2,0)</f>
        <v>Q 4</v>
      </c>
      <c r="N12759"/>
    </row>
    <row r="12760" spans="1:14" ht="14.25" x14ac:dyDescent="0.2">
      <c r="A12760" s="44" t="s">
        <v>45</v>
      </c>
      <c r="B12760" s="44" t="s">
        <v>15</v>
      </c>
      <c r="C12760" s="44" t="s">
        <v>57</v>
      </c>
      <c r="D12760" s="43">
        <v>90021.294999999998</v>
      </c>
      <c r="E12760" s="43">
        <v>-50328.964</v>
      </c>
      <c r="F12760" s="45">
        <v>-73990</v>
      </c>
      <c r="G12760" s="45">
        <v>-96270</v>
      </c>
      <c r="H12760" s="45">
        <v>-69550</v>
      </c>
      <c r="I12760" s="55">
        <f>pro[[#This Row],[Admin expenses 3]]+pro[[#This Row],[Admin expenses 2]]+pro[[#This Row],[Admin expenses 1]]+pro[[#This Row],[COGS]]</f>
        <v>-290138.96399999998</v>
      </c>
      <c r="J12760" s="55">
        <f>pro[[#This Row],[Revenue]]+pro[[#This Row],[AdminExp]]</f>
        <v>-200117.66899999999</v>
      </c>
      <c r="K12760" s="83">
        <f>pro[[#This Row],[Profit]]/pro[[#This Row],[Revenue]]</f>
        <v>-2.2230036681876215</v>
      </c>
      <c r="L12760" s="56">
        <f t="shared" si="199"/>
        <v>12</v>
      </c>
      <c r="M12760" s="82" t="str">
        <f>"Q"&amp;" "&amp;VLOOKUP(pro[[#This Row],[Period]],Mapping!A:B,2,0)</f>
        <v>Q 4</v>
      </c>
      <c r="N12760"/>
    </row>
    <row r="12761" spans="1:14" ht="14.25" x14ac:dyDescent="0.2">
      <c r="A12761" s="44" t="s">
        <v>45</v>
      </c>
      <c r="B12761" s="44" t="s">
        <v>15</v>
      </c>
      <c r="C12761" s="44" t="s">
        <v>57</v>
      </c>
      <c r="D12761" s="43">
        <v>32046.538999999997</v>
      </c>
      <c r="E12761" s="43">
        <v>-38722.900999999998</v>
      </c>
      <c r="F12761" s="45">
        <v>-77430</v>
      </c>
      <c r="G12761" s="45">
        <v>-100350</v>
      </c>
      <c r="H12761" s="45">
        <v>-107320</v>
      </c>
      <c r="I12761" s="55">
        <f>pro[[#This Row],[Admin expenses 3]]+pro[[#This Row],[Admin expenses 2]]+pro[[#This Row],[Admin expenses 1]]+pro[[#This Row],[COGS]]</f>
        <v>-323822.90100000001</v>
      </c>
      <c r="J12761" s="55">
        <f>pro[[#This Row],[Revenue]]+pro[[#This Row],[AdminExp]]</f>
        <v>-291776.36200000002</v>
      </c>
      <c r="K12761" s="83">
        <f>pro[[#This Row],[Profit]]/pro[[#This Row],[Revenue]]</f>
        <v>-9.1047698473772805</v>
      </c>
      <c r="L12761" s="56">
        <f t="shared" si="199"/>
        <v>12</v>
      </c>
      <c r="M12761" s="82" t="str">
        <f>"Q"&amp;" "&amp;VLOOKUP(pro[[#This Row],[Period]],Mapping!A:B,2,0)</f>
        <v>Q 4</v>
      </c>
      <c r="N12761"/>
    </row>
    <row r="12762" spans="1:14" ht="14.25" x14ac:dyDescent="0.2">
      <c r="A12762" s="44" t="s">
        <v>45</v>
      </c>
      <c r="B12762" s="44" t="s">
        <v>15</v>
      </c>
      <c r="C12762" s="44" t="s">
        <v>57</v>
      </c>
      <c r="D12762" s="43">
        <v>56536.843999999997</v>
      </c>
      <c r="E12762" s="43">
        <v>-70339.317999999999</v>
      </c>
      <c r="F12762" s="45">
        <v>-21480</v>
      </c>
      <c r="G12762" s="45">
        <v>-43080</v>
      </c>
      <c r="H12762" s="45">
        <v>-32780</v>
      </c>
      <c r="I12762" s="55">
        <f>pro[[#This Row],[Admin expenses 3]]+pro[[#This Row],[Admin expenses 2]]+pro[[#This Row],[Admin expenses 1]]+pro[[#This Row],[COGS]]</f>
        <v>-167679.318</v>
      </c>
      <c r="J12762" s="55">
        <f>pro[[#This Row],[Revenue]]+pro[[#This Row],[AdminExp]]</f>
        <v>-111142.474</v>
      </c>
      <c r="K12762" s="83">
        <f>pro[[#This Row],[Profit]]/pro[[#This Row],[Revenue]]</f>
        <v>-1.9658414962108604</v>
      </c>
      <c r="L12762" s="56">
        <f t="shared" si="199"/>
        <v>12</v>
      </c>
      <c r="M12762" s="82" t="str">
        <f>"Q"&amp;" "&amp;VLOOKUP(pro[[#This Row],[Period]],Mapping!A:B,2,0)</f>
        <v>Q 4</v>
      </c>
      <c r="N12762"/>
    </row>
    <row r="12763" spans="1:14" ht="14.25" x14ac:dyDescent="0.2">
      <c r="A12763" s="44" t="s">
        <v>45</v>
      </c>
      <c r="B12763" s="44" t="s">
        <v>15</v>
      </c>
      <c r="C12763" s="44" t="s">
        <v>57</v>
      </c>
      <c r="D12763" s="43">
        <v>34951.553</v>
      </c>
      <c r="E12763" s="43">
        <v>-40857.271000000001</v>
      </c>
      <c r="F12763" s="45">
        <v>-106580</v>
      </c>
      <c r="G12763" s="45">
        <v>-89950</v>
      </c>
      <c r="H12763" s="45">
        <v>-94600</v>
      </c>
      <c r="I12763" s="55">
        <f>pro[[#This Row],[Admin expenses 3]]+pro[[#This Row],[Admin expenses 2]]+pro[[#This Row],[Admin expenses 1]]+pro[[#This Row],[COGS]]</f>
        <v>-331987.27100000001</v>
      </c>
      <c r="J12763" s="55">
        <f>pro[[#This Row],[Revenue]]+pro[[#This Row],[AdminExp]]</f>
        <v>-297035.71799999999</v>
      </c>
      <c r="K12763" s="83">
        <f>pro[[#This Row],[Profit]]/pro[[#This Row],[Revenue]]</f>
        <v>-8.4984984215150607</v>
      </c>
      <c r="L12763" s="56">
        <f t="shared" si="199"/>
        <v>12</v>
      </c>
      <c r="M12763" s="82" t="str">
        <f>"Q"&amp;" "&amp;VLOOKUP(pro[[#This Row],[Period]],Mapping!A:B,2,0)</f>
        <v>Q 4</v>
      </c>
      <c r="N12763"/>
    </row>
    <row r="12764" spans="1:14" ht="14.25" x14ac:dyDescent="0.2">
      <c r="A12764" s="44" t="s">
        <v>45</v>
      </c>
      <c r="B12764" s="44" t="s">
        <v>15</v>
      </c>
      <c r="C12764" s="44" t="s">
        <v>57</v>
      </c>
      <c r="D12764" s="43">
        <v>201775.61599999998</v>
      </c>
      <c r="E12764" s="43">
        <v>-114961.37099999998</v>
      </c>
      <c r="F12764" s="45">
        <v>-92210</v>
      </c>
      <c r="G12764" s="45">
        <v>-35830</v>
      </c>
      <c r="H12764" s="45">
        <v>-67580</v>
      </c>
      <c r="I12764" s="55">
        <f>pro[[#This Row],[Admin expenses 3]]+pro[[#This Row],[Admin expenses 2]]+pro[[#This Row],[Admin expenses 1]]+pro[[#This Row],[COGS]]</f>
        <v>-310581.37099999998</v>
      </c>
      <c r="J12764" s="55">
        <f>pro[[#This Row],[Revenue]]+pro[[#This Row],[AdminExp]]</f>
        <v>-108805.755</v>
      </c>
      <c r="K12764" s="83">
        <f>pro[[#This Row],[Profit]]/pro[[#This Row],[Revenue]]</f>
        <v>-0.53924134718042449</v>
      </c>
      <c r="L12764" s="56">
        <f t="shared" si="199"/>
        <v>12</v>
      </c>
      <c r="M12764" s="82" t="str">
        <f>"Q"&amp;" "&amp;VLOOKUP(pro[[#This Row],[Period]],Mapping!A:B,2,0)</f>
        <v>Q 4</v>
      </c>
      <c r="N12764"/>
    </row>
    <row r="12765" spans="1:14" ht="14.25" x14ac:dyDescent="0.2">
      <c r="A12765" s="44" t="s">
        <v>45</v>
      </c>
      <c r="B12765" s="44" t="s">
        <v>15</v>
      </c>
      <c r="C12765" s="44" t="s">
        <v>57</v>
      </c>
      <c r="D12765" s="43">
        <v>45759.818999999996</v>
      </c>
      <c r="E12765" s="43">
        <v>-13613.823999999999</v>
      </c>
      <c r="F12765" s="45">
        <v>-30540</v>
      </c>
      <c r="G12765" s="45">
        <v>-77380</v>
      </c>
      <c r="H12765" s="45">
        <v>-42230</v>
      </c>
      <c r="I12765" s="55">
        <f>pro[[#This Row],[Admin expenses 3]]+pro[[#This Row],[Admin expenses 2]]+pro[[#This Row],[Admin expenses 1]]+pro[[#This Row],[COGS]]</f>
        <v>-163763.82399999999</v>
      </c>
      <c r="J12765" s="55">
        <f>pro[[#This Row],[Revenue]]+pro[[#This Row],[AdminExp]]</f>
        <v>-118004.005</v>
      </c>
      <c r="K12765" s="83">
        <f>pro[[#This Row],[Profit]]/pro[[#This Row],[Revenue]]</f>
        <v>-2.5787690506380723</v>
      </c>
      <c r="L12765" s="56">
        <f t="shared" si="199"/>
        <v>12</v>
      </c>
      <c r="M12765" s="82" t="str">
        <f>"Q"&amp;" "&amp;VLOOKUP(pro[[#This Row],[Period]],Mapping!A:B,2,0)</f>
        <v>Q 4</v>
      </c>
      <c r="N12765"/>
    </row>
    <row r="12766" spans="1:14" ht="14.25" x14ac:dyDescent="0.2">
      <c r="A12766" s="44" t="s">
        <v>45</v>
      </c>
      <c r="B12766" s="44" t="s">
        <v>15</v>
      </c>
      <c r="C12766" s="44" t="s">
        <v>57</v>
      </c>
      <c r="D12766" s="43">
        <v>58125.430999999997</v>
      </c>
      <c r="E12766" s="43">
        <v>-23029.621999999999</v>
      </c>
      <c r="F12766" s="45">
        <v>-58530</v>
      </c>
      <c r="G12766" s="45">
        <v>-75140</v>
      </c>
      <c r="H12766" s="45">
        <v>-65250</v>
      </c>
      <c r="I12766" s="55">
        <f>pro[[#This Row],[Admin expenses 3]]+pro[[#This Row],[Admin expenses 2]]+pro[[#This Row],[Admin expenses 1]]+pro[[#This Row],[COGS]]</f>
        <v>-221949.622</v>
      </c>
      <c r="J12766" s="55">
        <f>pro[[#This Row],[Revenue]]+pro[[#This Row],[AdminExp]]</f>
        <v>-163824.19099999999</v>
      </c>
      <c r="K12766" s="83">
        <f>pro[[#This Row],[Profit]]/pro[[#This Row],[Revenue]]</f>
        <v>-2.8184598063453499</v>
      </c>
      <c r="L12766" s="56">
        <f t="shared" si="199"/>
        <v>12</v>
      </c>
      <c r="M12766" s="82" t="str">
        <f>"Q"&amp;" "&amp;VLOOKUP(pro[[#This Row],[Period]],Mapping!A:B,2,0)</f>
        <v>Q 4</v>
      </c>
      <c r="N12766"/>
    </row>
    <row r="12767" spans="1:14" ht="14.25" x14ac:dyDescent="0.2">
      <c r="A12767" s="44" t="s">
        <v>45</v>
      </c>
      <c r="B12767" s="44" t="s">
        <v>15</v>
      </c>
      <c r="C12767" s="44" t="s">
        <v>57</v>
      </c>
      <c r="D12767" s="43">
        <v>28812.447999999997</v>
      </c>
      <c r="E12767" s="43">
        <v>-1909.1659999999999</v>
      </c>
      <c r="F12767" s="45">
        <v>-13470</v>
      </c>
      <c r="G12767" s="45">
        <v>-13000</v>
      </c>
      <c r="H12767" s="45">
        <v>-24690</v>
      </c>
      <c r="I12767" s="55">
        <f>pro[[#This Row],[Admin expenses 3]]+pro[[#This Row],[Admin expenses 2]]+pro[[#This Row],[Admin expenses 1]]+pro[[#This Row],[COGS]]</f>
        <v>-53069.165999999997</v>
      </c>
      <c r="J12767" s="55">
        <f>pro[[#This Row],[Revenue]]+pro[[#This Row],[AdminExp]]</f>
        <v>-24256.718000000001</v>
      </c>
      <c r="K12767" s="83">
        <f>pro[[#This Row],[Profit]]/pro[[#This Row],[Revenue]]</f>
        <v>-0.8418832721190509</v>
      </c>
      <c r="L12767" s="56">
        <f t="shared" si="199"/>
        <v>12</v>
      </c>
      <c r="M12767" s="82" t="str">
        <f>"Q"&amp;" "&amp;VLOOKUP(pro[[#This Row],[Period]],Mapping!A:B,2,0)</f>
        <v>Q 4</v>
      </c>
      <c r="N12767"/>
    </row>
    <row r="12768" spans="1:14" ht="14.25" x14ac:dyDescent="0.2">
      <c r="A12768" s="44" t="s">
        <v>45</v>
      </c>
      <c r="B12768" s="44" t="s">
        <v>15</v>
      </c>
      <c r="C12768" s="44" t="s">
        <v>57</v>
      </c>
      <c r="D12768" s="43">
        <v>18302.41</v>
      </c>
      <c r="E12768" s="43">
        <v>-1200.759</v>
      </c>
      <c r="F12768" s="45">
        <v>-66640</v>
      </c>
      <c r="G12768" s="45">
        <v>-58220</v>
      </c>
      <c r="H12768" s="45">
        <v>-56170</v>
      </c>
      <c r="I12768" s="55">
        <f>pro[[#This Row],[Admin expenses 3]]+pro[[#This Row],[Admin expenses 2]]+pro[[#This Row],[Admin expenses 1]]+pro[[#This Row],[COGS]]</f>
        <v>-182230.75899999999</v>
      </c>
      <c r="J12768" s="55">
        <f>pro[[#This Row],[Revenue]]+pro[[#This Row],[AdminExp]]</f>
        <v>-163928.34899999999</v>
      </c>
      <c r="K12768" s="83">
        <f>pro[[#This Row],[Profit]]/pro[[#This Row],[Revenue]]</f>
        <v>-8.9566537412286138</v>
      </c>
      <c r="L12768" s="56">
        <f t="shared" si="199"/>
        <v>12</v>
      </c>
      <c r="M12768" s="82" t="str">
        <f>"Q"&amp;" "&amp;VLOOKUP(pro[[#This Row],[Period]],Mapping!A:B,2,0)</f>
        <v>Q 4</v>
      </c>
      <c r="N12768"/>
    </row>
    <row r="12769" spans="1:14" ht="14.25" x14ac:dyDescent="0.2">
      <c r="A12769" s="44" t="s">
        <v>45</v>
      </c>
      <c r="B12769" s="44" t="s">
        <v>15</v>
      </c>
      <c r="C12769" s="44" t="s">
        <v>57</v>
      </c>
      <c r="D12769" s="43">
        <v>124199.22899999999</v>
      </c>
      <c r="E12769" s="43">
        <v>-24823.168999999998</v>
      </c>
      <c r="F12769" s="45">
        <v>-106030</v>
      </c>
      <c r="G12769" s="45">
        <v>-60130</v>
      </c>
      <c r="H12769" s="45">
        <v>-15790</v>
      </c>
      <c r="I12769" s="55">
        <f>pro[[#This Row],[Admin expenses 3]]+pro[[#This Row],[Admin expenses 2]]+pro[[#This Row],[Admin expenses 1]]+pro[[#This Row],[COGS]]</f>
        <v>-206773.16899999999</v>
      </c>
      <c r="J12769" s="55">
        <f>pro[[#This Row],[Revenue]]+pro[[#This Row],[AdminExp]]</f>
        <v>-82573.94</v>
      </c>
      <c r="K12769" s="83">
        <f>pro[[#This Row],[Profit]]/pro[[#This Row],[Revenue]]</f>
        <v>-0.66485066505525581</v>
      </c>
      <c r="L12769" s="56">
        <f t="shared" si="199"/>
        <v>12</v>
      </c>
      <c r="M12769" s="82" t="str">
        <f>"Q"&amp;" "&amp;VLOOKUP(pro[[#This Row],[Period]],Mapping!A:B,2,0)</f>
        <v>Q 4</v>
      </c>
      <c r="N12769"/>
    </row>
    <row r="12770" spans="1:14" ht="14.25" x14ac:dyDescent="0.2">
      <c r="A12770" s="44" t="s">
        <v>45</v>
      </c>
      <c r="B12770" s="44" t="s">
        <v>15</v>
      </c>
      <c r="C12770" s="44" t="s">
        <v>57</v>
      </c>
      <c r="D12770" s="43">
        <v>72955.126999999993</v>
      </c>
      <c r="E12770" s="43">
        <v>-29567.460999999999</v>
      </c>
      <c r="F12770" s="45">
        <v>-92030</v>
      </c>
      <c r="G12770" s="45">
        <v>-49000</v>
      </c>
      <c r="H12770" s="45">
        <v>-50720</v>
      </c>
      <c r="I12770" s="55">
        <f>pro[[#This Row],[Admin expenses 3]]+pro[[#This Row],[Admin expenses 2]]+pro[[#This Row],[Admin expenses 1]]+pro[[#This Row],[COGS]]</f>
        <v>-221317.46100000001</v>
      </c>
      <c r="J12770" s="55">
        <f>pro[[#This Row],[Revenue]]+pro[[#This Row],[AdminExp]]</f>
        <v>-148362.33400000003</v>
      </c>
      <c r="K12770" s="83">
        <f>pro[[#This Row],[Profit]]/pro[[#This Row],[Revenue]]</f>
        <v>-2.0336107974974813</v>
      </c>
      <c r="L12770" s="56">
        <f t="shared" si="199"/>
        <v>12</v>
      </c>
      <c r="M12770" s="82" t="str">
        <f>"Q"&amp;" "&amp;VLOOKUP(pro[[#This Row],[Period]],Mapping!A:B,2,0)</f>
        <v>Q 4</v>
      </c>
      <c r="N12770"/>
    </row>
    <row r="12771" spans="1:14" ht="14.25" x14ac:dyDescent="0.2">
      <c r="A12771" s="44" t="s">
        <v>45</v>
      </c>
      <c r="B12771" s="44" t="s">
        <v>15</v>
      </c>
      <c r="C12771" s="44" t="s">
        <v>57</v>
      </c>
      <c r="D12771" s="43">
        <v>62555.345999999998</v>
      </c>
      <c r="E12771" s="43">
        <v>-35068.445999999996</v>
      </c>
      <c r="F12771" s="45">
        <v>-16930</v>
      </c>
      <c r="G12771" s="45">
        <v>-24720</v>
      </c>
      <c r="H12771" s="45">
        <v>-30870</v>
      </c>
      <c r="I12771" s="55">
        <f>pro[[#This Row],[Admin expenses 3]]+pro[[#This Row],[Admin expenses 2]]+pro[[#This Row],[Admin expenses 1]]+pro[[#This Row],[COGS]]</f>
        <v>-107588.446</v>
      </c>
      <c r="J12771" s="55">
        <f>pro[[#This Row],[Revenue]]+pro[[#This Row],[AdminExp]]</f>
        <v>-45033.1</v>
      </c>
      <c r="K12771" s="83">
        <f>pro[[#This Row],[Profit]]/pro[[#This Row],[Revenue]]</f>
        <v>-0.71989210962081485</v>
      </c>
      <c r="L12771" s="56">
        <f t="shared" si="199"/>
        <v>12</v>
      </c>
      <c r="M12771" s="82" t="str">
        <f>"Q"&amp;" "&amp;VLOOKUP(pro[[#This Row],[Period]],Mapping!A:B,2,0)</f>
        <v>Q 4</v>
      </c>
      <c r="N12771"/>
    </row>
    <row r="12772" spans="1:14" ht="14.25" x14ac:dyDescent="0.2">
      <c r="A12772" s="44" t="s">
        <v>45</v>
      </c>
      <c r="B12772" s="44" t="s">
        <v>15</v>
      </c>
      <c r="C12772" s="44" t="s">
        <v>57</v>
      </c>
      <c r="D12772" s="43">
        <v>195227.64799999999</v>
      </c>
      <c r="E12772" s="43">
        <v>-121989.70699999999</v>
      </c>
      <c r="F12772" s="45">
        <v>-12810</v>
      </c>
      <c r="G12772" s="45">
        <v>-84410</v>
      </c>
      <c r="H12772" s="45">
        <v>-64830</v>
      </c>
      <c r="I12772" s="55">
        <f>pro[[#This Row],[Admin expenses 3]]+pro[[#This Row],[Admin expenses 2]]+pro[[#This Row],[Admin expenses 1]]+pro[[#This Row],[COGS]]</f>
        <v>-284039.70699999999</v>
      </c>
      <c r="J12772" s="55">
        <f>pro[[#This Row],[Revenue]]+pro[[#This Row],[AdminExp]]</f>
        <v>-88812.059000000008</v>
      </c>
      <c r="K12772" s="83">
        <f>pro[[#This Row],[Profit]]/pro[[#This Row],[Revenue]]</f>
        <v>-0.45491537653519248</v>
      </c>
      <c r="L12772" s="56">
        <f t="shared" si="199"/>
        <v>12</v>
      </c>
      <c r="M12772" s="82" t="str">
        <f>"Q"&amp;" "&amp;VLOOKUP(pro[[#This Row],[Period]],Mapping!A:B,2,0)</f>
        <v>Q 4</v>
      </c>
      <c r="N12772"/>
    </row>
    <row r="12773" spans="1:14" ht="14.25" x14ac:dyDescent="0.2">
      <c r="A12773" s="44" t="s">
        <v>45</v>
      </c>
      <c r="B12773" s="44" t="s">
        <v>15</v>
      </c>
      <c r="C12773" s="44" t="s">
        <v>57</v>
      </c>
      <c r="D12773" s="43">
        <v>15268.161999999998</v>
      </c>
      <c r="E12773" s="43">
        <v>-11804.562</v>
      </c>
      <c r="F12773" s="45">
        <v>-22380</v>
      </c>
      <c r="G12773" s="45">
        <v>-92680</v>
      </c>
      <c r="H12773" s="45">
        <v>-21400</v>
      </c>
      <c r="I12773" s="55">
        <f>pro[[#This Row],[Admin expenses 3]]+pro[[#This Row],[Admin expenses 2]]+pro[[#This Row],[Admin expenses 1]]+pro[[#This Row],[COGS]]</f>
        <v>-148264.56200000001</v>
      </c>
      <c r="J12773" s="55">
        <f>pro[[#This Row],[Revenue]]+pro[[#This Row],[AdminExp]]</f>
        <v>-132996.4</v>
      </c>
      <c r="K12773" s="83">
        <f>pro[[#This Row],[Profit]]/pro[[#This Row],[Revenue]]</f>
        <v>-8.7107013928723056</v>
      </c>
      <c r="L12773" s="56">
        <f t="shared" si="199"/>
        <v>12</v>
      </c>
      <c r="M12773" s="82" t="str">
        <f>"Q"&amp;" "&amp;VLOOKUP(pro[[#This Row],[Period]],Mapping!A:B,2,0)</f>
        <v>Q 4</v>
      </c>
      <c r="N12773"/>
    </row>
    <row r="12774" spans="1:14" ht="14.25" x14ac:dyDescent="0.2">
      <c r="A12774" s="44" t="s">
        <v>45</v>
      </c>
      <c r="B12774" s="44" t="s">
        <v>15</v>
      </c>
      <c r="C12774" s="44" t="s">
        <v>57</v>
      </c>
      <c r="D12774" s="43">
        <v>1491857.7099999997</v>
      </c>
      <c r="E12774" s="43">
        <v>-472468.92699999997</v>
      </c>
      <c r="F12774" s="45">
        <v>-18000</v>
      </c>
      <c r="G12774" s="45">
        <v>-83430</v>
      </c>
      <c r="H12774" s="45">
        <v>-62470</v>
      </c>
      <c r="I12774" s="55">
        <f>pro[[#This Row],[Admin expenses 3]]+pro[[#This Row],[Admin expenses 2]]+pro[[#This Row],[Admin expenses 1]]+pro[[#This Row],[COGS]]</f>
        <v>-636368.92699999991</v>
      </c>
      <c r="J12774" s="55">
        <f>pro[[#This Row],[Revenue]]+pro[[#This Row],[AdminExp]]</f>
        <v>855488.78299999982</v>
      </c>
      <c r="K12774" s="83">
        <f>pro[[#This Row],[Profit]]/pro[[#This Row],[Revenue]]</f>
        <v>0.57343859086936644</v>
      </c>
      <c r="L12774" s="56">
        <f t="shared" si="199"/>
        <v>12</v>
      </c>
      <c r="M12774" s="82" t="str">
        <f>"Q"&amp;" "&amp;VLOOKUP(pro[[#This Row],[Period]],Mapping!A:B,2,0)</f>
        <v>Q 4</v>
      </c>
      <c r="N12774"/>
    </row>
    <row r="12775" spans="1:14" ht="14.25" x14ac:dyDescent="0.2">
      <c r="A12775" s="44" t="s">
        <v>45</v>
      </c>
      <c r="B12775" s="44" t="s">
        <v>15</v>
      </c>
      <c r="C12775" s="44" t="s">
        <v>57</v>
      </c>
      <c r="D12775" s="43">
        <v>78458.904999999984</v>
      </c>
      <c r="E12775" s="43">
        <v>-269369.49199999997</v>
      </c>
      <c r="F12775" s="45">
        <v>-32530</v>
      </c>
      <c r="G12775" s="45">
        <v>-81100</v>
      </c>
      <c r="H12775" s="45">
        <v>-64900</v>
      </c>
      <c r="I12775" s="55">
        <f>pro[[#This Row],[Admin expenses 3]]+pro[[#This Row],[Admin expenses 2]]+pro[[#This Row],[Admin expenses 1]]+pro[[#This Row],[COGS]]</f>
        <v>-447899.49199999997</v>
      </c>
      <c r="J12775" s="55">
        <f>pro[[#This Row],[Revenue]]+pro[[#This Row],[AdminExp]]</f>
        <v>-369440.587</v>
      </c>
      <c r="K12775" s="83">
        <f>pro[[#This Row],[Profit]]/pro[[#This Row],[Revenue]]</f>
        <v>-4.7087145429827251</v>
      </c>
      <c r="L12775" s="56">
        <f t="shared" si="199"/>
        <v>12</v>
      </c>
      <c r="M12775" s="82" t="str">
        <f>"Q"&amp;" "&amp;VLOOKUP(pro[[#This Row],[Period]],Mapping!A:B,2,0)</f>
        <v>Q 4</v>
      </c>
      <c r="N12775"/>
    </row>
    <row r="12776" spans="1:14" ht="14.25" x14ac:dyDescent="0.2">
      <c r="A12776" s="44" t="s">
        <v>45</v>
      </c>
      <c r="B12776" s="44" t="s">
        <v>15</v>
      </c>
      <c r="C12776" s="44" t="s">
        <v>57</v>
      </c>
      <c r="D12776" s="43">
        <v>480234.83899999998</v>
      </c>
      <c r="E12776" s="43">
        <v>-170290.49099999998</v>
      </c>
      <c r="F12776" s="45">
        <v>-54310</v>
      </c>
      <c r="G12776" s="45">
        <v>-41620</v>
      </c>
      <c r="H12776" s="45">
        <v>-77720</v>
      </c>
      <c r="I12776" s="55">
        <f>pro[[#This Row],[Admin expenses 3]]+pro[[#This Row],[Admin expenses 2]]+pro[[#This Row],[Admin expenses 1]]+pro[[#This Row],[COGS]]</f>
        <v>-343940.49099999998</v>
      </c>
      <c r="J12776" s="55">
        <f>pro[[#This Row],[Revenue]]+pro[[#This Row],[AdminExp]]</f>
        <v>136294.348</v>
      </c>
      <c r="K12776" s="83">
        <f>pro[[#This Row],[Profit]]/pro[[#This Row],[Revenue]]</f>
        <v>0.28380770600443672</v>
      </c>
      <c r="L12776" s="56">
        <f t="shared" si="199"/>
        <v>12</v>
      </c>
      <c r="M12776" s="82" t="str">
        <f>"Q"&amp;" "&amp;VLOOKUP(pro[[#This Row],[Period]],Mapping!A:B,2,0)</f>
        <v>Q 4</v>
      </c>
      <c r="N12776"/>
    </row>
    <row r="12777" spans="1:14" ht="14.25" x14ac:dyDescent="0.2">
      <c r="A12777" s="44" t="s">
        <v>45</v>
      </c>
      <c r="B12777" s="44" t="s">
        <v>15</v>
      </c>
      <c r="C12777" s="44" t="s">
        <v>57</v>
      </c>
      <c r="D12777" s="43">
        <v>219276.46300000002</v>
      </c>
      <c r="E12777" s="43">
        <v>-80277.070999999996</v>
      </c>
      <c r="F12777" s="45">
        <v>-17710</v>
      </c>
      <c r="G12777" s="45">
        <v>-27450</v>
      </c>
      <c r="H12777" s="45">
        <v>-22260</v>
      </c>
      <c r="I12777" s="55">
        <f>pro[[#This Row],[Admin expenses 3]]+pro[[#This Row],[Admin expenses 2]]+pro[[#This Row],[Admin expenses 1]]+pro[[#This Row],[COGS]]</f>
        <v>-147697.071</v>
      </c>
      <c r="J12777" s="55">
        <f>pro[[#This Row],[Revenue]]+pro[[#This Row],[AdminExp]]</f>
        <v>71579.392000000022</v>
      </c>
      <c r="K12777" s="83">
        <f>pro[[#This Row],[Profit]]/pro[[#This Row],[Revenue]]</f>
        <v>0.32643445183626485</v>
      </c>
      <c r="L12777" s="56">
        <f t="shared" si="199"/>
        <v>12</v>
      </c>
      <c r="M12777" s="82" t="str">
        <f>"Q"&amp;" "&amp;VLOOKUP(pro[[#This Row],[Period]],Mapping!A:B,2,0)</f>
        <v>Q 4</v>
      </c>
      <c r="N12777"/>
    </row>
    <row r="12778" spans="1:14" ht="14.25" x14ac:dyDescent="0.2">
      <c r="A12778" s="44" t="s">
        <v>45</v>
      </c>
      <c r="B12778" s="44" t="s">
        <v>15</v>
      </c>
      <c r="C12778" s="44" t="s">
        <v>57</v>
      </c>
      <c r="D12778" s="43">
        <v>484419.04699999996</v>
      </c>
      <c r="E12778" s="43">
        <v>-173141.5</v>
      </c>
      <c r="F12778" s="45">
        <v>-72590</v>
      </c>
      <c r="G12778" s="45">
        <v>-37300</v>
      </c>
      <c r="H12778" s="45">
        <v>-17140</v>
      </c>
      <c r="I12778" s="55">
        <f>pro[[#This Row],[Admin expenses 3]]+pro[[#This Row],[Admin expenses 2]]+pro[[#This Row],[Admin expenses 1]]+pro[[#This Row],[COGS]]</f>
        <v>-300171.5</v>
      </c>
      <c r="J12778" s="55">
        <f>pro[[#This Row],[Revenue]]+pro[[#This Row],[AdminExp]]</f>
        <v>184247.54699999996</v>
      </c>
      <c r="K12778" s="83">
        <f>pro[[#This Row],[Profit]]/pro[[#This Row],[Revenue]]</f>
        <v>0.38034744533899384</v>
      </c>
      <c r="L12778" s="56">
        <f t="shared" si="199"/>
        <v>12</v>
      </c>
      <c r="M12778" s="82" t="str">
        <f>"Q"&amp;" "&amp;VLOOKUP(pro[[#This Row],[Period]],Mapping!A:B,2,0)</f>
        <v>Q 4</v>
      </c>
      <c r="N12778"/>
    </row>
    <row r="12779" spans="1:14" ht="14.25" x14ac:dyDescent="0.2">
      <c r="A12779" s="44" t="s">
        <v>45</v>
      </c>
      <c r="B12779" s="44" t="s">
        <v>15</v>
      </c>
      <c r="C12779" s="44" t="s">
        <v>57</v>
      </c>
      <c r="D12779" s="43">
        <v>113390.76699999999</v>
      </c>
      <c r="E12779" s="43">
        <v>-61443.459000000003</v>
      </c>
      <c r="F12779" s="45">
        <v>-19740</v>
      </c>
      <c r="G12779" s="45">
        <v>-38870</v>
      </c>
      <c r="H12779" s="45">
        <v>-69340</v>
      </c>
      <c r="I12779" s="55">
        <f>pro[[#This Row],[Admin expenses 3]]+pro[[#This Row],[Admin expenses 2]]+pro[[#This Row],[Admin expenses 1]]+pro[[#This Row],[COGS]]</f>
        <v>-189393.459</v>
      </c>
      <c r="J12779" s="55">
        <f>pro[[#This Row],[Revenue]]+pro[[#This Row],[AdminExp]]</f>
        <v>-76002.69200000001</v>
      </c>
      <c r="K12779" s="83">
        <f>pro[[#This Row],[Profit]]/pro[[#This Row],[Revenue]]</f>
        <v>-0.67027231591087144</v>
      </c>
      <c r="L12779" s="56">
        <f t="shared" si="199"/>
        <v>12</v>
      </c>
      <c r="M12779" s="82" t="str">
        <f>"Q"&amp;" "&amp;VLOOKUP(pro[[#This Row],[Period]],Mapping!A:B,2,0)</f>
        <v>Q 4</v>
      </c>
      <c r="N12779"/>
    </row>
    <row r="12780" spans="1:14" ht="14.25" x14ac:dyDescent="0.2">
      <c r="A12780" s="44" t="s">
        <v>45</v>
      </c>
      <c r="B12780" s="44" t="s">
        <v>15</v>
      </c>
      <c r="C12780" s="44" t="s">
        <v>57</v>
      </c>
      <c r="D12780" s="43">
        <v>55857.991000000002</v>
      </c>
      <c r="E12780" s="43">
        <v>-31700.465999999997</v>
      </c>
      <c r="F12780" s="45">
        <v>-100890</v>
      </c>
      <c r="G12780" s="45">
        <v>-74640</v>
      </c>
      <c r="H12780" s="45">
        <v>-60290</v>
      </c>
      <c r="I12780" s="55">
        <f>pro[[#This Row],[Admin expenses 3]]+pro[[#This Row],[Admin expenses 2]]+pro[[#This Row],[Admin expenses 1]]+pro[[#This Row],[COGS]]</f>
        <v>-267520.46600000001</v>
      </c>
      <c r="J12780" s="55">
        <f>pro[[#This Row],[Revenue]]+pro[[#This Row],[AdminExp]]</f>
        <v>-211662.47500000001</v>
      </c>
      <c r="K12780" s="83">
        <f>pro[[#This Row],[Profit]]/pro[[#This Row],[Revenue]]</f>
        <v>-3.7892962351617694</v>
      </c>
      <c r="L12780" s="56">
        <f t="shared" si="199"/>
        <v>12</v>
      </c>
      <c r="M12780" s="82" t="str">
        <f>"Q"&amp;" "&amp;VLOOKUP(pro[[#This Row],[Period]],Mapping!A:B,2,0)</f>
        <v>Q 4</v>
      </c>
      <c r="N12780"/>
    </row>
    <row r="12781" spans="1:14" ht="14.25" x14ac:dyDescent="0.2">
      <c r="A12781" s="44" t="s">
        <v>45</v>
      </c>
      <c r="B12781" s="44" t="s">
        <v>15</v>
      </c>
      <c r="C12781" s="44" t="s">
        <v>57</v>
      </c>
      <c r="D12781" s="43">
        <v>1157181.746</v>
      </c>
      <c r="E12781" s="43">
        <v>-46765.067999999999</v>
      </c>
      <c r="F12781" s="45">
        <v>-88060</v>
      </c>
      <c r="G12781" s="45">
        <v>-35780</v>
      </c>
      <c r="H12781" s="45">
        <v>-102840</v>
      </c>
      <c r="I12781" s="55">
        <f>pro[[#This Row],[Admin expenses 3]]+pro[[#This Row],[Admin expenses 2]]+pro[[#This Row],[Admin expenses 1]]+pro[[#This Row],[COGS]]</f>
        <v>-273445.06799999997</v>
      </c>
      <c r="J12781" s="55">
        <f>pro[[#This Row],[Revenue]]+pro[[#This Row],[AdminExp]]</f>
        <v>883736.67800000007</v>
      </c>
      <c r="K12781" s="83">
        <f>pro[[#This Row],[Profit]]/pro[[#This Row],[Revenue]]</f>
        <v>0.76369738898387363</v>
      </c>
      <c r="L12781" s="56">
        <f t="shared" si="199"/>
        <v>12</v>
      </c>
      <c r="M12781" s="82" t="str">
        <f>"Q"&amp;" "&amp;VLOOKUP(pro[[#This Row],[Period]],Mapping!A:B,2,0)</f>
        <v>Q 4</v>
      </c>
      <c r="N12781"/>
    </row>
    <row r="12782" spans="1:14" ht="14.25" x14ac:dyDescent="0.2">
      <c r="A12782" s="44" t="s">
        <v>45</v>
      </c>
      <c r="B12782" s="44" t="s">
        <v>15</v>
      </c>
      <c r="C12782" s="44" t="s">
        <v>57</v>
      </c>
      <c r="D12782" s="43">
        <v>19085.849999999999</v>
      </c>
      <c r="E12782" s="43">
        <v>-19126.470999999998</v>
      </c>
      <c r="F12782" s="45">
        <v>-55550</v>
      </c>
      <c r="G12782" s="45">
        <v>-59010</v>
      </c>
      <c r="H12782" s="45">
        <v>-26090</v>
      </c>
      <c r="I12782" s="55">
        <f>pro[[#This Row],[Admin expenses 3]]+pro[[#This Row],[Admin expenses 2]]+pro[[#This Row],[Admin expenses 1]]+pro[[#This Row],[COGS]]</f>
        <v>-159776.47099999999</v>
      </c>
      <c r="J12782" s="55">
        <f>pro[[#This Row],[Revenue]]+pro[[#This Row],[AdminExp]]</f>
        <v>-140690.62099999998</v>
      </c>
      <c r="K12782" s="83">
        <f>pro[[#This Row],[Profit]]/pro[[#This Row],[Revenue]]</f>
        <v>-7.3714621565190965</v>
      </c>
      <c r="L12782" s="56">
        <f t="shared" si="199"/>
        <v>12</v>
      </c>
      <c r="M12782" s="82" t="str">
        <f>"Q"&amp;" "&amp;VLOOKUP(pro[[#This Row],[Period]],Mapping!A:B,2,0)</f>
        <v>Q 4</v>
      </c>
      <c r="N12782"/>
    </row>
    <row r="12783" spans="1:14" ht="14.25" x14ac:dyDescent="0.2">
      <c r="A12783" s="44" t="s">
        <v>45</v>
      </c>
      <c r="B12783" s="44" t="s">
        <v>15</v>
      </c>
      <c r="C12783" s="44" t="s">
        <v>57</v>
      </c>
      <c r="D12783" s="43">
        <v>70092.812999999995</v>
      </c>
      <c r="E12783" s="43">
        <v>-11214.048999999999</v>
      </c>
      <c r="F12783" s="45">
        <v>-86860</v>
      </c>
      <c r="G12783" s="45">
        <v>-65570</v>
      </c>
      <c r="H12783" s="45">
        <v>-72280</v>
      </c>
      <c r="I12783" s="55">
        <f>pro[[#This Row],[Admin expenses 3]]+pro[[#This Row],[Admin expenses 2]]+pro[[#This Row],[Admin expenses 1]]+pro[[#This Row],[COGS]]</f>
        <v>-235924.049</v>
      </c>
      <c r="J12783" s="55">
        <f>pro[[#This Row],[Revenue]]+pro[[#This Row],[AdminExp]]</f>
        <v>-165831.236</v>
      </c>
      <c r="K12783" s="83">
        <f>pro[[#This Row],[Profit]]/pro[[#This Row],[Revenue]]</f>
        <v>-2.3658807358751606</v>
      </c>
      <c r="L12783" s="56">
        <f t="shared" si="199"/>
        <v>12</v>
      </c>
      <c r="M12783" s="82" t="str">
        <f>"Q"&amp;" "&amp;VLOOKUP(pro[[#This Row],[Period]],Mapping!A:B,2,0)</f>
        <v>Q 4</v>
      </c>
      <c r="N12783"/>
    </row>
    <row r="12784" spans="1:14" ht="14.25" x14ac:dyDescent="0.2">
      <c r="A12784" s="44" t="s">
        <v>45</v>
      </c>
      <c r="B12784" s="44" t="s">
        <v>15</v>
      </c>
      <c r="C12784" s="44" t="s">
        <v>57</v>
      </c>
      <c r="D12784" s="43">
        <v>19631.520999999997</v>
      </c>
      <c r="E12784" s="43">
        <v>-3501.1550000000002</v>
      </c>
      <c r="F12784" s="45">
        <v>-14730</v>
      </c>
      <c r="G12784" s="45">
        <v>-17780</v>
      </c>
      <c r="H12784" s="45">
        <v>-67030</v>
      </c>
      <c r="I12784" s="55">
        <f>pro[[#This Row],[Admin expenses 3]]+pro[[#This Row],[Admin expenses 2]]+pro[[#This Row],[Admin expenses 1]]+pro[[#This Row],[COGS]]</f>
        <v>-103041.155</v>
      </c>
      <c r="J12784" s="55">
        <f>pro[[#This Row],[Revenue]]+pro[[#This Row],[AdminExp]]</f>
        <v>-83409.634000000005</v>
      </c>
      <c r="K12784" s="83">
        <f>pro[[#This Row],[Profit]]/pro[[#This Row],[Revenue]]</f>
        <v>-4.2487606538484721</v>
      </c>
      <c r="L12784" s="56">
        <f t="shared" si="199"/>
        <v>12</v>
      </c>
      <c r="M12784" s="82" t="str">
        <f>"Q"&amp;" "&amp;VLOOKUP(pro[[#This Row],[Period]],Mapping!A:B,2,0)</f>
        <v>Q 4</v>
      </c>
      <c r="N12784"/>
    </row>
    <row r="12785" spans="1:14" ht="14.25" x14ac:dyDescent="0.2">
      <c r="A12785" s="44" t="s">
        <v>45</v>
      </c>
      <c r="B12785" s="44" t="s">
        <v>15</v>
      </c>
      <c r="C12785" s="44" t="s">
        <v>58</v>
      </c>
      <c r="D12785" s="43">
        <v>154803.15199999997</v>
      </c>
      <c r="E12785" s="43">
        <v>-34252.140999999996</v>
      </c>
      <c r="F12785" s="45">
        <v>-69700</v>
      </c>
      <c r="G12785" s="45">
        <v>-78630</v>
      </c>
      <c r="H12785" s="45">
        <v>-106530</v>
      </c>
      <c r="I12785" s="55">
        <f>pro[[#This Row],[Admin expenses 3]]+pro[[#This Row],[Admin expenses 2]]+pro[[#This Row],[Admin expenses 1]]+pro[[#This Row],[COGS]]</f>
        <v>-289112.141</v>
      </c>
      <c r="J12785" s="55">
        <f>pro[[#This Row],[Revenue]]+pro[[#This Row],[AdminExp]]</f>
        <v>-134308.98900000003</v>
      </c>
      <c r="K12785" s="83">
        <f>pro[[#This Row],[Profit]]/pro[[#This Row],[Revenue]]</f>
        <v>-0.86761146181312931</v>
      </c>
      <c r="L12785" s="56">
        <f t="shared" si="199"/>
        <v>12</v>
      </c>
      <c r="M12785" s="82" t="str">
        <f>"Q"&amp;" "&amp;VLOOKUP(pro[[#This Row],[Period]],Mapping!A:B,2,0)</f>
        <v>Q 4</v>
      </c>
      <c r="N12785"/>
    </row>
    <row r="12786" spans="1:14" ht="14.25" x14ac:dyDescent="0.2">
      <c r="A12786" s="44" t="s">
        <v>45</v>
      </c>
      <c r="B12786" s="44" t="s">
        <v>15</v>
      </c>
      <c r="C12786" s="44" t="s">
        <v>59</v>
      </c>
      <c r="D12786" s="43">
        <v>241231.557</v>
      </c>
      <c r="E12786" s="43">
        <v>-21380.94</v>
      </c>
      <c r="F12786" s="45">
        <v>-31230</v>
      </c>
      <c r="G12786" s="45">
        <v>-47390</v>
      </c>
      <c r="H12786" s="45">
        <v>-103910</v>
      </c>
      <c r="I12786" s="55">
        <f>pro[[#This Row],[Admin expenses 3]]+pro[[#This Row],[Admin expenses 2]]+pro[[#This Row],[Admin expenses 1]]+pro[[#This Row],[COGS]]</f>
        <v>-203910.94</v>
      </c>
      <c r="J12786" s="55">
        <f>pro[[#This Row],[Revenue]]+pro[[#This Row],[AdminExp]]</f>
        <v>37320.616999999998</v>
      </c>
      <c r="K12786" s="83">
        <f>pro[[#This Row],[Profit]]/pro[[#This Row],[Revenue]]</f>
        <v>0.15470868514934802</v>
      </c>
      <c r="L12786" s="56">
        <f t="shared" si="199"/>
        <v>12</v>
      </c>
      <c r="M12786" s="82" t="str">
        <f>"Q"&amp;" "&amp;VLOOKUP(pro[[#This Row],[Period]],Mapping!A:B,2,0)</f>
        <v>Q 4</v>
      </c>
      <c r="N12786"/>
    </row>
    <row r="12787" spans="1:14" ht="14.25" x14ac:dyDescent="0.2">
      <c r="A12787" s="44" t="s">
        <v>45</v>
      </c>
      <c r="B12787" s="44" t="s">
        <v>15</v>
      </c>
      <c r="C12787" s="44" t="s">
        <v>57</v>
      </c>
      <c r="D12787" s="43">
        <v>365000.89499999996</v>
      </c>
      <c r="E12787" s="43">
        <v>-61869.415999999997</v>
      </c>
      <c r="F12787" s="45">
        <v>-76790</v>
      </c>
      <c r="G12787" s="45">
        <v>-104240</v>
      </c>
      <c r="H12787" s="45">
        <v>-107150</v>
      </c>
      <c r="I12787" s="55">
        <f>pro[[#This Row],[Admin expenses 3]]+pro[[#This Row],[Admin expenses 2]]+pro[[#This Row],[Admin expenses 1]]+pro[[#This Row],[COGS]]</f>
        <v>-350049.41599999997</v>
      </c>
      <c r="J12787" s="55">
        <f>pro[[#This Row],[Revenue]]+pro[[#This Row],[AdminExp]]</f>
        <v>14951.478999999992</v>
      </c>
      <c r="K12787" s="83">
        <f>pro[[#This Row],[Profit]]/pro[[#This Row],[Revenue]]</f>
        <v>4.0962855721216773E-2</v>
      </c>
      <c r="L12787" s="56">
        <f t="shared" si="199"/>
        <v>12</v>
      </c>
      <c r="M12787" s="82" t="str">
        <f>"Q"&amp;" "&amp;VLOOKUP(pro[[#This Row],[Period]],Mapping!A:B,2,0)</f>
        <v>Q 4</v>
      </c>
      <c r="N12787"/>
    </row>
    <row r="12788" spans="1:14" ht="14.25" x14ac:dyDescent="0.2">
      <c r="A12788" s="44" t="s">
        <v>45</v>
      </c>
      <c r="B12788" s="44" t="s">
        <v>15</v>
      </c>
      <c r="C12788" s="44" t="s">
        <v>57</v>
      </c>
      <c r="D12788" s="43">
        <v>293598.39600000001</v>
      </c>
      <c r="E12788" s="43">
        <v>-33496.245999999999</v>
      </c>
      <c r="F12788" s="45">
        <v>-79720</v>
      </c>
      <c r="G12788" s="45">
        <v>-16580</v>
      </c>
      <c r="H12788" s="45">
        <v>-19720</v>
      </c>
      <c r="I12788" s="55">
        <f>pro[[#This Row],[Admin expenses 3]]+pro[[#This Row],[Admin expenses 2]]+pro[[#This Row],[Admin expenses 1]]+pro[[#This Row],[COGS]]</f>
        <v>-149516.24599999998</v>
      </c>
      <c r="J12788" s="55">
        <f>pro[[#This Row],[Revenue]]+pro[[#This Row],[AdminExp]]</f>
        <v>144082.15000000002</v>
      </c>
      <c r="K12788" s="83">
        <f>pro[[#This Row],[Profit]]/pro[[#This Row],[Revenue]]</f>
        <v>0.4907456987605614</v>
      </c>
      <c r="L12788" s="56">
        <f t="shared" si="199"/>
        <v>12</v>
      </c>
      <c r="M12788" s="82" t="str">
        <f>"Q"&amp;" "&amp;VLOOKUP(pro[[#This Row],[Period]],Mapping!A:B,2,0)</f>
        <v>Q 4</v>
      </c>
      <c r="N12788"/>
    </row>
    <row r="12789" spans="1:14" ht="14.25" x14ac:dyDescent="0.2">
      <c r="A12789" s="44" t="s">
        <v>45</v>
      </c>
      <c r="B12789" s="44" t="s">
        <v>15</v>
      </c>
      <c r="C12789" s="44" t="s">
        <v>57</v>
      </c>
      <c r="D12789" s="43">
        <v>223452.29199999999</v>
      </c>
      <c r="E12789" s="43">
        <v>-29873.109</v>
      </c>
      <c r="F12789" s="45">
        <v>-88540</v>
      </c>
      <c r="G12789" s="45">
        <v>-90590</v>
      </c>
      <c r="H12789" s="45">
        <v>-62590</v>
      </c>
      <c r="I12789" s="55">
        <f>pro[[#This Row],[Admin expenses 3]]+pro[[#This Row],[Admin expenses 2]]+pro[[#This Row],[Admin expenses 1]]+pro[[#This Row],[COGS]]</f>
        <v>-271593.109</v>
      </c>
      <c r="J12789" s="55">
        <f>pro[[#This Row],[Revenue]]+pro[[#This Row],[AdminExp]]</f>
        <v>-48140.81700000001</v>
      </c>
      <c r="K12789" s="83">
        <f>pro[[#This Row],[Profit]]/pro[[#This Row],[Revenue]]</f>
        <v>-0.21544114212979301</v>
      </c>
      <c r="L12789" s="56">
        <f t="shared" si="199"/>
        <v>12</v>
      </c>
      <c r="M12789" s="82" t="str">
        <f>"Q"&amp;" "&amp;VLOOKUP(pro[[#This Row],[Period]],Mapping!A:B,2,0)</f>
        <v>Q 4</v>
      </c>
      <c r="N12789"/>
    </row>
    <row r="12790" spans="1:14" ht="14.25" x14ac:dyDescent="0.2">
      <c r="A12790" s="44" t="s">
        <v>45</v>
      </c>
      <c r="B12790" s="44" t="s">
        <v>15</v>
      </c>
      <c r="C12790" s="44" t="s">
        <v>57</v>
      </c>
      <c r="D12790" s="43">
        <v>2039556.281</v>
      </c>
      <c r="E12790" s="43">
        <v>-106337.77699999999</v>
      </c>
      <c r="F12790" s="45">
        <v>-33130</v>
      </c>
      <c r="G12790" s="45">
        <v>-62040</v>
      </c>
      <c r="H12790" s="45">
        <v>-108120</v>
      </c>
      <c r="I12790" s="55">
        <f>pro[[#This Row],[Admin expenses 3]]+pro[[#This Row],[Admin expenses 2]]+pro[[#This Row],[Admin expenses 1]]+pro[[#This Row],[COGS]]</f>
        <v>-309627.777</v>
      </c>
      <c r="J12790" s="55">
        <f>pro[[#This Row],[Revenue]]+pro[[#This Row],[AdminExp]]</f>
        <v>1729928.504</v>
      </c>
      <c r="K12790" s="83">
        <f>pro[[#This Row],[Profit]]/pro[[#This Row],[Revenue]]</f>
        <v>0.84818865756026662</v>
      </c>
      <c r="L12790" s="56">
        <f t="shared" si="199"/>
        <v>12</v>
      </c>
      <c r="M12790" s="82" t="str">
        <f>"Q"&amp;" "&amp;VLOOKUP(pro[[#This Row],[Period]],Mapping!A:B,2,0)</f>
        <v>Q 4</v>
      </c>
      <c r="N12790"/>
    </row>
    <row r="12791" spans="1:14" ht="14.25" x14ac:dyDescent="0.2">
      <c r="A12791" s="44" t="s">
        <v>45</v>
      </c>
      <c r="B12791" s="44" t="s">
        <v>15</v>
      </c>
      <c r="C12791" s="44" t="s">
        <v>57</v>
      </c>
      <c r="D12791" s="43">
        <v>9522376.1359999999</v>
      </c>
      <c r="E12791" s="43">
        <v>-561293.62099999993</v>
      </c>
      <c r="F12791" s="45">
        <v>-105590</v>
      </c>
      <c r="G12791" s="45">
        <v>-17570</v>
      </c>
      <c r="H12791" s="45">
        <v>-75260</v>
      </c>
      <c r="I12791" s="55">
        <f>pro[[#This Row],[Admin expenses 3]]+pro[[#This Row],[Admin expenses 2]]+pro[[#This Row],[Admin expenses 1]]+pro[[#This Row],[COGS]]</f>
        <v>-759713.62099999993</v>
      </c>
      <c r="J12791" s="55">
        <f>pro[[#This Row],[Revenue]]+pro[[#This Row],[AdminExp]]</f>
        <v>8762662.5150000006</v>
      </c>
      <c r="K12791" s="83">
        <f>pro[[#This Row],[Profit]]/pro[[#This Row],[Revenue]]</f>
        <v>0.92021806215700197</v>
      </c>
      <c r="L12791" s="56">
        <f t="shared" si="199"/>
        <v>12</v>
      </c>
      <c r="M12791" s="82" t="str">
        <f>"Q"&amp;" "&amp;VLOOKUP(pro[[#This Row],[Period]],Mapping!A:B,2,0)</f>
        <v>Q 4</v>
      </c>
      <c r="N12791"/>
    </row>
    <row r="12792" spans="1:14" ht="14.25" x14ac:dyDescent="0.2">
      <c r="A12792" s="44" t="s">
        <v>45</v>
      </c>
      <c r="B12792" s="44" t="s">
        <v>15</v>
      </c>
      <c r="C12792" s="44" t="s">
        <v>58</v>
      </c>
      <c r="D12792" s="43">
        <v>88864.51</v>
      </c>
      <c r="E12792" s="43">
        <v>-37308.502</v>
      </c>
      <c r="F12792" s="45">
        <v>-20780</v>
      </c>
      <c r="G12792" s="45">
        <v>-20260</v>
      </c>
      <c r="H12792" s="45">
        <v>-70800</v>
      </c>
      <c r="I12792" s="55">
        <f>pro[[#This Row],[Admin expenses 3]]+pro[[#This Row],[Admin expenses 2]]+pro[[#This Row],[Admin expenses 1]]+pro[[#This Row],[COGS]]</f>
        <v>-149148.50200000001</v>
      </c>
      <c r="J12792" s="55">
        <f>pro[[#This Row],[Revenue]]+pro[[#This Row],[AdminExp]]</f>
        <v>-60283.992000000013</v>
      </c>
      <c r="K12792" s="83">
        <f>pro[[#This Row],[Profit]]/pro[[#This Row],[Revenue]]</f>
        <v>-0.67838096445926521</v>
      </c>
      <c r="L12792" s="56">
        <f t="shared" si="199"/>
        <v>12</v>
      </c>
      <c r="M12792" s="82" t="str">
        <f>"Q"&amp;" "&amp;VLOOKUP(pro[[#This Row],[Period]],Mapping!A:B,2,0)</f>
        <v>Q 4</v>
      </c>
      <c r="N12792"/>
    </row>
    <row r="12793" spans="1:14" ht="14.25" x14ac:dyDescent="0.2">
      <c r="A12793" s="44" t="s">
        <v>45</v>
      </c>
      <c r="B12793" s="44" t="s">
        <v>15</v>
      </c>
      <c r="C12793" s="44" t="s">
        <v>59</v>
      </c>
      <c r="D12793" s="43">
        <v>64309.923999999999</v>
      </c>
      <c r="E12793" s="43">
        <v>-13896.631000000001</v>
      </c>
      <c r="F12793" s="45">
        <v>-48990</v>
      </c>
      <c r="G12793" s="45">
        <v>-77790</v>
      </c>
      <c r="H12793" s="45">
        <v>-13740</v>
      </c>
      <c r="I12793" s="55">
        <f>pro[[#This Row],[Admin expenses 3]]+pro[[#This Row],[Admin expenses 2]]+pro[[#This Row],[Admin expenses 1]]+pro[[#This Row],[COGS]]</f>
        <v>-154416.63099999999</v>
      </c>
      <c r="J12793" s="55">
        <f>pro[[#This Row],[Revenue]]+pro[[#This Row],[AdminExp]]</f>
        <v>-90106.706999999995</v>
      </c>
      <c r="K12793" s="83">
        <f>pro[[#This Row],[Profit]]/pro[[#This Row],[Revenue]]</f>
        <v>-1.401132226497422</v>
      </c>
      <c r="L12793" s="56">
        <f t="shared" si="199"/>
        <v>12</v>
      </c>
      <c r="M12793" s="82" t="str">
        <f>"Q"&amp;" "&amp;VLOOKUP(pro[[#This Row],[Period]],Mapping!A:B,2,0)</f>
        <v>Q 4</v>
      </c>
      <c r="N12793"/>
    </row>
    <row r="12794" spans="1:14" ht="14.25" x14ac:dyDescent="0.2">
      <c r="A12794" s="44" t="s">
        <v>45</v>
      </c>
      <c r="B12794" s="44" t="s">
        <v>15</v>
      </c>
      <c r="C12794" s="44" t="s">
        <v>57</v>
      </c>
      <c r="D12794" s="43">
        <v>1606778.523</v>
      </c>
      <c r="E12794" s="43">
        <v>-433810.59399999998</v>
      </c>
      <c r="F12794" s="45">
        <v>-87140</v>
      </c>
      <c r="G12794" s="45">
        <v>-49550</v>
      </c>
      <c r="H12794" s="45">
        <v>-84060</v>
      </c>
      <c r="I12794" s="55">
        <f>pro[[#This Row],[Admin expenses 3]]+pro[[#This Row],[Admin expenses 2]]+pro[[#This Row],[Admin expenses 1]]+pro[[#This Row],[COGS]]</f>
        <v>-654560.59400000004</v>
      </c>
      <c r="J12794" s="55">
        <f>pro[[#This Row],[Revenue]]+pro[[#This Row],[AdminExp]]</f>
        <v>952217.929</v>
      </c>
      <c r="K12794" s="83">
        <f>pro[[#This Row],[Profit]]/pro[[#This Row],[Revenue]]</f>
        <v>0.59262550212715281</v>
      </c>
      <c r="L12794" s="56">
        <f t="shared" si="199"/>
        <v>12</v>
      </c>
      <c r="M12794" s="82" t="str">
        <f>"Q"&amp;" "&amp;VLOOKUP(pro[[#This Row],[Period]],Mapping!A:B,2,0)</f>
        <v>Q 4</v>
      </c>
      <c r="N12794"/>
    </row>
    <row r="12795" spans="1:14" ht="14.25" x14ac:dyDescent="0.2">
      <c r="A12795" s="44" t="s">
        <v>45</v>
      </c>
      <c r="B12795" s="44" t="s">
        <v>15</v>
      </c>
      <c r="C12795" s="44" t="s">
        <v>57</v>
      </c>
      <c r="D12795" s="43">
        <v>3008.0889999999999</v>
      </c>
      <c r="E12795" s="43">
        <v>-153.797</v>
      </c>
      <c r="F12795" s="45">
        <v>-60160</v>
      </c>
      <c r="G12795" s="45">
        <v>-33370</v>
      </c>
      <c r="H12795" s="45">
        <v>-20240</v>
      </c>
      <c r="I12795" s="55">
        <f>pro[[#This Row],[Admin expenses 3]]+pro[[#This Row],[Admin expenses 2]]+pro[[#This Row],[Admin expenses 1]]+pro[[#This Row],[COGS]]</f>
        <v>-113923.79700000001</v>
      </c>
      <c r="J12795" s="55">
        <f>pro[[#This Row],[Revenue]]+pro[[#This Row],[AdminExp]]</f>
        <v>-110915.70800000001</v>
      </c>
      <c r="K12795" s="83">
        <f>pro[[#This Row],[Profit]]/pro[[#This Row],[Revenue]]</f>
        <v>-36.872482163925341</v>
      </c>
      <c r="L12795" s="56">
        <f t="shared" si="199"/>
        <v>12</v>
      </c>
      <c r="M12795" s="82" t="str">
        <f>"Q"&amp;" "&amp;VLOOKUP(pro[[#This Row],[Period]],Mapping!A:B,2,0)</f>
        <v>Q 4</v>
      </c>
      <c r="N12795"/>
    </row>
    <row r="12796" spans="1:14" ht="14.25" x14ac:dyDescent="0.2">
      <c r="A12796" s="44" t="s">
        <v>45</v>
      </c>
      <c r="B12796" s="44" t="s">
        <v>15</v>
      </c>
      <c r="C12796" s="44" t="s">
        <v>57</v>
      </c>
      <c r="D12796" s="43">
        <v>38649.393999999993</v>
      </c>
      <c r="E12796" s="43">
        <v>-696.62599999999998</v>
      </c>
      <c r="F12796" s="45">
        <v>-78100</v>
      </c>
      <c r="G12796" s="45">
        <v>-18940</v>
      </c>
      <c r="H12796" s="45">
        <v>-97420</v>
      </c>
      <c r="I12796" s="55">
        <f>pro[[#This Row],[Admin expenses 3]]+pro[[#This Row],[Admin expenses 2]]+pro[[#This Row],[Admin expenses 1]]+pro[[#This Row],[COGS]]</f>
        <v>-195156.62599999999</v>
      </c>
      <c r="J12796" s="55">
        <f>pro[[#This Row],[Revenue]]+pro[[#This Row],[AdminExp]]</f>
        <v>-156507.23199999999</v>
      </c>
      <c r="K12796" s="83">
        <f>pro[[#This Row],[Profit]]/pro[[#This Row],[Revenue]]</f>
        <v>-4.0494097268381495</v>
      </c>
      <c r="L12796" s="56">
        <f t="shared" si="199"/>
        <v>12</v>
      </c>
      <c r="M12796" s="82" t="str">
        <f>"Q"&amp;" "&amp;VLOOKUP(pro[[#This Row],[Period]],Mapping!A:B,2,0)</f>
        <v>Q 4</v>
      </c>
      <c r="N12796"/>
    </row>
    <row r="12797" spans="1:14" ht="14.25" x14ac:dyDescent="0.2">
      <c r="A12797" s="44" t="s">
        <v>45</v>
      </c>
      <c r="B12797" s="44" t="s">
        <v>15</v>
      </c>
      <c r="C12797" s="44" t="s">
        <v>58</v>
      </c>
      <c r="D12797" s="43">
        <v>837421.43099999998</v>
      </c>
      <c r="E12797" s="43">
        <v>-592481.35100000002</v>
      </c>
      <c r="F12797" s="45">
        <v>-19190</v>
      </c>
      <c r="G12797" s="45">
        <v>-81230</v>
      </c>
      <c r="H12797" s="45">
        <v>-101080</v>
      </c>
      <c r="I12797" s="55">
        <f>pro[[#This Row],[Admin expenses 3]]+pro[[#This Row],[Admin expenses 2]]+pro[[#This Row],[Admin expenses 1]]+pro[[#This Row],[COGS]]</f>
        <v>-793981.35100000002</v>
      </c>
      <c r="J12797" s="55">
        <f>pro[[#This Row],[Revenue]]+pro[[#This Row],[AdminExp]]</f>
        <v>43440.079999999958</v>
      </c>
      <c r="K12797" s="83">
        <f>pro[[#This Row],[Profit]]/pro[[#This Row],[Revenue]]</f>
        <v>5.1873618696534118E-2</v>
      </c>
      <c r="L12797" s="56">
        <f t="shared" si="199"/>
        <v>12</v>
      </c>
      <c r="M12797" s="82" t="str">
        <f>"Q"&amp;" "&amp;VLOOKUP(pro[[#This Row],[Period]],Mapping!A:B,2,0)</f>
        <v>Q 4</v>
      </c>
      <c r="N12797"/>
    </row>
    <row r="12798" spans="1:14" ht="14.25" x14ac:dyDescent="0.2">
      <c r="A12798" s="44" t="s">
        <v>45</v>
      </c>
      <c r="B12798" s="44" t="s">
        <v>15</v>
      </c>
      <c r="C12798" s="44" t="s">
        <v>59</v>
      </c>
      <c r="D12798" s="43">
        <v>229532.69499999998</v>
      </c>
      <c r="E12798" s="43">
        <v>-173952.14899999998</v>
      </c>
      <c r="F12798" s="45">
        <v>-42640</v>
      </c>
      <c r="G12798" s="45">
        <v>-54900</v>
      </c>
      <c r="H12798" s="45">
        <v>-69260</v>
      </c>
      <c r="I12798" s="55">
        <f>pro[[#This Row],[Admin expenses 3]]+pro[[#This Row],[Admin expenses 2]]+pro[[#This Row],[Admin expenses 1]]+pro[[#This Row],[COGS]]</f>
        <v>-340752.14899999998</v>
      </c>
      <c r="J12798" s="55">
        <f>pro[[#This Row],[Revenue]]+pro[[#This Row],[AdminExp]]</f>
        <v>-111219.454</v>
      </c>
      <c r="K12798" s="83">
        <f>pro[[#This Row],[Profit]]/pro[[#This Row],[Revenue]]</f>
        <v>-0.48454732777829324</v>
      </c>
      <c r="L12798" s="56">
        <f t="shared" si="199"/>
        <v>12</v>
      </c>
      <c r="M12798" s="82" t="str">
        <f>"Q"&amp;" "&amp;VLOOKUP(pro[[#This Row],[Period]],Mapping!A:B,2,0)</f>
        <v>Q 4</v>
      </c>
      <c r="N12798"/>
    </row>
    <row r="12799" spans="1:14" ht="14.25" x14ac:dyDescent="0.2">
      <c r="A12799" s="44" t="s">
        <v>45</v>
      </c>
      <c r="B12799" s="44" t="s">
        <v>15</v>
      </c>
      <c r="C12799" s="44" t="s">
        <v>57</v>
      </c>
      <c r="D12799" s="43">
        <v>70475.467999999993</v>
      </c>
      <c r="E12799" s="43">
        <v>-72538.948999999993</v>
      </c>
      <c r="F12799" s="45">
        <v>-27730</v>
      </c>
      <c r="G12799" s="45">
        <v>-68350</v>
      </c>
      <c r="H12799" s="45">
        <v>-28470</v>
      </c>
      <c r="I12799" s="55">
        <f>pro[[#This Row],[Admin expenses 3]]+pro[[#This Row],[Admin expenses 2]]+pro[[#This Row],[Admin expenses 1]]+pro[[#This Row],[COGS]]</f>
        <v>-197088.94899999999</v>
      </c>
      <c r="J12799" s="55">
        <f>pro[[#This Row],[Revenue]]+pro[[#This Row],[AdminExp]]</f>
        <v>-126613.481</v>
      </c>
      <c r="K12799" s="83">
        <f>pro[[#This Row],[Profit]]/pro[[#This Row],[Revenue]]</f>
        <v>-1.7965610529893894</v>
      </c>
      <c r="L12799" s="56">
        <f t="shared" si="199"/>
        <v>12</v>
      </c>
      <c r="M12799" s="82" t="str">
        <f>"Q"&amp;" "&amp;VLOOKUP(pro[[#This Row],[Period]],Mapping!A:B,2,0)</f>
        <v>Q 4</v>
      </c>
      <c r="N12799"/>
    </row>
    <row r="12800" spans="1:14" ht="14.25" x14ac:dyDescent="0.2">
      <c r="A12800" s="44" t="s">
        <v>45</v>
      </c>
      <c r="B12800" s="44" t="s">
        <v>15</v>
      </c>
      <c r="C12800" s="44" t="s">
        <v>57</v>
      </c>
      <c r="D12800" s="43">
        <v>74685.533999999985</v>
      </c>
      <c r="E12800" s="43">
        <v>-17581.360999999997</v>
      </c>
      <c r="F12800" s="45">
        <v>-57480</v>
      </c>
      <c r="G12800" s="45">
        <v>-70840</v>
      </c>
      <c r="H12800" s="45">
        <v>-32710</v>
      </c>
      <c r="I12800" s="55">
        <f>pro[[#This Row],[Admin expenses 3]]+pro[[#This Row],[Admin expenses 2]]+pro[[#This Row],[Admin expenses 1]]+pro[[#This Row],[COGS]]</f>
        <v>-178611.361</v>
      </c>
      <c r="J12800" s="55">
        <f>pro[[#This Row],[Revenue]]+pro[[#This Row],[AdminExp]]</f>
        <v>-103925.82700000002</v>
      </c>
      <c r="K12800" s="83">
        <f>pro[[#This Row],[Profit]]/pro[[#This Row],[Revenue]]</f>
        <v>-1.3915121367412335</v>
      </c>
      <c r="L12800" s="56">
        <f t="shared" si="199"/>
        <v>12</v>
      </c>
      <c r="M12800" s="82" t="str">
        <f>"Q"&amp;" "&amp;VLOOKUP(pro[[#This Row],[Period]],Mapping!A:B,2,0)</f>
        <v>Q 4</v>
      </c>
      <c r="N12800"/>
    </row>
    <row r="12801" spans="1:14" ht="14.25" x14ac:dyDescent="0.2">
      <c r="A12801" s="44" t="s">
        <v>45</v>
      </c>
      <c r="B12801" s="44" t="s">
        <v>15</v>
      </c>
      <c r="C12801" s="44" t="s">
        <v>58</v>
      </c>
      <c r="D12801" s="43">
        <v>1338521.9469999999</v>
      </c>
      <c r="E12801" s="43">
        <v>-677363.98099999991</v>
      </c>
      <c r="F12801" s="45">
        <v>-107480</v>
      </c>
      <c r="G12801" s="45">
        <v>-53720</v>
      </c>
      <c r="H12801" s="45">
        <v>-61690</v>
      </c>
      <c r="I12801" s="55">
        <f>pro[[#This Row],[Admin expenses 3]]+pro[[#This Row],[Admin expenses 2]]+pro[[#This Row],[Admin expenses 1]]+pro[[#This Row],[COGS]]</f>
        <v>-900253.98099999991</v>
      </c>
      <c r="J12801" s="55">
        <f>pro[[#This Row],[Revenue]]+pro[[#This Row],[AdminExp]]</f>
        <v>438267.96600000001</v>
      </c>
      <c r="K12801" s="83">
        <f>pro[[#This Row],[Profit]]/pro[[#This Row],[Revenue]]</f>
        <v>0.32742680609928021</v>
      </c>
      <c r="L12801" s="56">
        <f t="shared" si="199"/>
        <v>12</v>
      </c>
      <c r="M12801" s="82" t="str">
        <f>"Q"&amp;" "&amp;VLOOKUP(pro[[#This Row],[Period]],Mapping!A:B,2,0)</f>
        <v>Q 4</v>
      </c>
      <c r="N12801"/>
    </row>
    <row r="12802" spans="1:14" ht="14.25" x14ac:dyDescent="0.2">
      <c r="A12802" s="44" t="s">
        <v>45</v>
      </c>
      <c r="B12802" s="44" t="s">
        <v>15</v>
      </c>
      <c r="C12802" s="44" t="s">
        <v>59</v>
      </c>
      <c r="D12802" s="43">
        <v>68731.942999999999</v>
      </c>
      <c r="E12802" s="43">
        <v>-61621.112000000001</v>
      </c>
      <c r="F12802" s="45">
        <v>-97580</v>
      </c>
      <c r="G12802" s="45">
        <v>-37160</v>
      </c>
      <c r="H12802" s="45">
        <v>-70930</v>
      </c>
      <c r="I12802" s="55">
        <f>pro[[#This Row],[Admin expenses 3]]+pro[[#This Row],[Admin expenses 2]]+pro[[#This Row],[Admin expenses 1]]+pro[[#This Row],[COGS]]</f>
        <v>-267291.11200000002</v>
      </c>
      <c r="J12802" s="55">
        <f>pro[[#This Row],[Revenue]]+pro[[#This Row],[AdminExp]]</f>
        <v>-198559.16900000002</v>
      </c>
      <c r="K12802" s="83">
        <f>pro[[#This Row],[Profit]]/pro[[#This Row],[Revenue]]</f>
        <v>-2.8888921269110641</v>
      </c>
      <c r="L12802" s="56">
        <f t="shared" ref="L12802:L12865" si="200">MONTH(DATEVALUE(A12802&amp;"1"))</f>
        <v>12</v>
      </c>
      <c r="M12802" s="82" t="str">
        <f>"Q"&amp;" "&amp;VLOOKUP(pro[[#This Row],[Period]],Mapping!A:B,2,0)</f>
        <v>Q 4</v>
      </c>
      <c r="N12802"/>
    </row>
    <row r="12803" spans="1:14" ht="14.25" x14ac:dyDescent="0.2">
      <c r="A12803" s="44" t="s">
        <v>45</v>
      </c>
      <c r="B12803" s="44" t="s">
        <v>15</v>
      </c>
      <c r="C12803" s="44" t="s">
        <v>57</v>
      </c>
      <c r="D12803" s="43">
        <v>1996711.2479999999</v>
      </c>
      <c r="E12803" s="43">
        <v>-1878010.54</v>
      </c>
      <c r="F12803" s="45">
        <v>-65600</v>
      </c>
      <c r="G12803" s="45">
        <v>-21930</v>
      </c>
      <c r="H12803" s="45">
        <v>-49730</v>
      </c>
      <c r="I12803" s="55">
        <f>pro[[#This Row],[Admin expenses 3]]+pro[[#This Row],[Admin expenses 2]]+pro[[#This Row],[Admin expenses 1]]+pro[[#This Row],[COGS]]</f>
        <v>-2015270.54</v>
      </c>
      <c r="J12803" s="55">
        <f>pro[[#This Row],[Revenue]]+pro[[#This Row],[AdminExp]]</f>
        <v>-18559.292000000132</v>
      </c>
      <c r="K12803" s="83">
        <f>pro[[#This Row],[Profit]]/pro[[#This Row],[Revenue]]</f>
        <v>-9.2949303604063904E-3</v>
      </c>
      <c r="L12803" s="56">
        <f t="shared" si="200"/>
        <v>12</v>
      </c>
      <c r="M12803" s="82" t="str">
        <f>"Q"&amp;" "&amp;VLOOKUP(pro[[#This Row],[Period]],Mapping!A:B,2,0)</f>
        <v>Q 4</v>
      </c>
      <c r="N12803"/>
    </row>
    <row r="12804" spans="1:14" ht="14.25" x14ac:dyDescent="0.2">
      <c r="A12804" s="44" t="s">
        <v>45</v>
      </c>
      <c r="B12804" s="44" t="s">
        <v>15</v>
      </c>
      <c r="C12804" s="44" t="s">
        <v>57</v>
      </c>
      <c r="D12804" s="43">
        <v>1822178.0499999998</v>
      </c>
      <c r="E12804" s="43">
        <v>-412228.95699999999</v>
      </c>
      <c r="F12804" s="45">
        <v>-17420</v>
      </c>
      <c r="G12804" s="45">
        <v>-72170</v>
      </c>
      <c r="H12804" s="45">
        <v>-74920</v>
      </c>
      <c r="I12804" s="55">
        <f>pro[[#This Row],[Admin expenses 3]]+pro[[#This Row],[Admin expenses 2]]+pro[[#This Row],[Admin expenses 1]]+pro[[#This Row],[COGS]]</f>
        <v>-576738.95699999994</v>
      </c>
      <c r="J12804" s="55">
        <f>pro[[#This Row],[Revenue]]+pro[[#This Row],[AdminExp]]</f>
        <v>1245439.0929999999</v>
      </c>
      <c r="K12804" s="83">
        <f>pro[[#This Row],[Profit]]/pro[[#This Row],[Revenue]]</f>
        <v>0.68348924135048161</v>
      </c>
      <c r="L12804" s="56">
        <f t="shared" si="200"/>
        <v>12</v>
      </c>
      <c r="M12804" s="82" t="str">
        <f>"Q"&amp;" "&amp;VLOOKUP(pro[[#This Row],[Period]],Mapping!A:B,2,0)</f>
        <v>Q 4</v>
      </c>
      <c r="N12804"/>
    </row>
    <row r="12805" spans="1:14" ht="14.25" x14ac:dyDescent="0.2">
      <c r="A12805" s="44" t="s">
        <v>45</v>
      </c>
      <c r="B12805" s="44" t="s">
        <v>17</v>
      </c>
      <c r="C12805" s="44" t="s">
        <v>57</v>
      </c>
      <c r="D12805" s="43">
        <v>319686.19199999998</v>
      </c>
      <c r="E12805" s="43">
        <v>-22806.791000000001</v>
      </c>
      <c r="F12805" s="45">
        <v>-48770</v>
      </c>
      <c r="G12805" s="45">
        <v>-14810</v>
      </c>
      <c r="H12805" s="45">
        <v>-29760</v>
      </c>
      <c r="I12805" s="55">
        <f>pro[[#This Row],[Admin expenses 3]]+pro[[#This Row],[Admin expenses 2]]+pro[[#This Row],[Admin expenses 1]]+pro[[#This Row],[COGS]]</f>
        <v>-116146.791</v>
      </c>
      <c r="J12805" s="55">
        <f>pro[[#This Row],[Revenue]]+pro[[#This Row],[AdminExp]]</f>
        <v>203539.40099999998</v>
      </c>
      <c r="K12805" s="83">
        <f>pro[[#This Row],[Profit]]/pro[[#This Row],[Revenue]]</f>
        <v>0.63668499326364403</v>
      </c>
      <c r="L12805" s="56">
        <f t="shared" si="200"/>
        <v>12</v>
      </c>
      <c r="M12805" s="82" t="str">
        <f>"Q"&amp;" "&amp;VLOOKUP(pro[[#This Row],[Period]],Mapping!A:B,2,0)</f>
        <v>Q 4</v>
      </c>
      <c r="N12805"/>
    </row>
    <row r="12806" spans="1:14" ht="14.25" x14ac:dyDescent="0.2">
      <c r="A12806" s="44" t="s">
        <v>45</v>
      </c>
      <c r="B12806" s="44" t="s">
        <v>17</v>
      </c>
      <c r="C12806" s="44" t="s">
        <v>58</v>
      </c>
      <c r="D12806" s="43">
        <v>108693.31199999999</v>
      </c>
      <c r="E12806" s="43">
        <v>-112428.65199999999</v>
      </c>
      <c r="F12806" s="45">
        <v>-26050</v>
      </c>
      <c r="G12806" s="45">
        <v>-26000</v>
      </c>
      <c r="H12806" s="45">
        <v>-27940</v>
      </c>
      <c r="I12806" s="55">
        <f>pro[[#This Row],[Admin expenses 3]]+pro[[#This Row],[Admin expenses 2]]+pro[[#This Row],[Admin expenses 1]]+pro[[#This Row],[COGS]]</f>
        <v>-192418.652</v>
      </c>
      <c r="J12806" s="55">
        <f>pro[[#This Row],[Revenue]]+pro[[#This Row],[AdminExp]]</f>
        <v>-83725.340000000011</v>
      </c>
      <c r="K12806" s="83">
        <f>pro[[#This Row],[Profit]]/pro[[#This Row],[Revenue]]</f>
        <v>-0.77028971202938423</v>
      </c>
      <c r="L12806" s="56">
        <f t="shared" si="200"/>
        <v>12</v>
      </c>
      <c r="M12806" s="82" t="str">
        <f>"Q"&amp;" "&amp;VLOOKUP(pro[[#This Row],[Period]],Mapping!A:B,2,0)</f>
        <v>Q 4</v>
      </c>
      <c r="N12806"/>
    </row>
    <row r="12807" spans="1:14" ht="14.25" x14ac:dyDescent="0.2">
      <c r="A12807" s="44" t="s">
        <v>45</v>
      </c>
      <c r="B12807" s="44" t="s">
        <v>17</v>
      </c>
      <c r="C12807" s="44" t="s">
        <v>59</v>
      </c>
      <c r="D12807" s="43">
        <v>149596.49599999998</v>
      </c>
      <c r="E12807" s="43">
        <v>-217469.96599999999</v>
      </c>
      <c r="F12807" s="45">
        <v>-20090</v>
      </c>
      <c r="G12807" s="45">
        <v>-107340</v>
      </c>
      <c r="H12807" s="45">
        <v>-102100</v>
      </c>
      <c r="I12807" s="55">
        <f>pro[[#This Row],[Admin expenses 3]]+pro[[#This Row],[Admin expenses 2]]+pro[[#This Row],[Admin expenses 1]]+pro[[#This Row],[COGS]]</f>
        <v>-446999.96600000001</v>
      </c>
      <c r="J12807" s="55">
        <f>pro[[#This Row],[Revenue]]+pro[[#This Row],[AdminExp]]</f>
        <v>-297403.47000000003</v>
      </c>
      <c r="K12807" s="83">
        <f>pro[[#This Row],[Profit]]/pro[[#This Row],[Revenue]]</f>
        <v>-1.9880376743583623</v>
      </c>
      <c r="L12807" s="56">
        <f t="shared" si="200"/>
        <v>12</v>
      </c>
      <c r="M12807" s="82" t="str">
        <f>"Q"&amp;" "&amp;VLOOKUP(pro[[#This Row],[Period]],Mapping!A:B,2,0)</f>
        <v>Q 4</v>
      </c>
      <c r="N12807"/>
    </row>
    <row r="12808" spans="1:14" ht="14.25" x14ac:dyDescent="0.2">
      <c r="A12808" s="44" t="s">
        <v>45</v>
      </c>
      <c r="B12808" s="44" t="s">
        <v>17</v>
      </c>
      <c r="C12808" s="44" t="s">
        <v>60</v>
      </c>
      <c r="D12808" s="43">
        <v>791829.26199999987</v>
      </c>
      <c r="E12808" s="43">
        <v>-384597.75199999998</v>
      </c>
      <c r="F12808" s="45">
        <v>-49440</v>
      </c>
      <c r="G12808" s="45">
        <v>-76460</v>
      </c>
      <c r="H12808" s="45">
        <v>-30430</v>
      </c>
      <c r="I12808" s="55">
        <f>pro[[#This Row],[Admin expenses 3]]+pro[[#This Row],[Admin expenses 2]]+pro[[#This Row],[Admin expenses 1]]+pro[[#This Row],[COGS]]</f>
        <v>-540927.75199999998</v>
      </c>
      <c r="J12808" s="55">
        <f>pro[[#This Row],[Revenue]]+pro[[#This Row],[AdminExp]]</f>
        <v>250901.50999999989</v>
      </c>
      <c r="K12808" s="83">
        <f>pro[[#This Row],[Profit]]/pro[[#This Row],[Revenue]]</f>
        <v>0.31686314467120558</v>
      </c>
      <c r="L12808" s="56">
        <f t="shared" si="200"/>
        <v>12</v>
      </c>
      <c r="M12808" s="82" t="str">
        <f>"Q"&amp;" "&amp;VLOOKUP(pro[[#This Row],[Period]],Mapping!A:B,2,0)</f>
        <v>Q 4</v>
      </c>
      <c r="N12808"/>
    </row>
    <row r="12809" spans="1:14" ht="14.25" x14ac:dyDescent="0.2">
      <c r="A12809" s="44" t="s">
        <v>45</v>
      </c>
      <c r="B12809" s="44" t="s">
        <v>17</v>
      </c>
      <c r="C12809" s="44" t="s">
        <v>57</v>
      </c>
      <c r="D12809" s="43">
        <v>676353.25100000005</v>
      </c>
      <c r="E12809" s="43">
        <v>-606017.20899999992</v>
      </c>
      <c r="F12809" s="45">
        <v>-15360</v>
      </c>
      <c r="G12809" s="45">
        <v>-94650</v>
      </c>
      <c r="H12809" s="45">
        <v>-14250</v>
      </c>
      <c r="I12809" s="55">
        <f>pro[[#This Row],[Admin expenses 3]]+pro[[#This Row],[Admin expenses 2]]+pro[[#This Row],[Admin expenses 1]]+pro[[#This Row],[COGS]]</f>
        <v>-730277.20899999992</v>
      </c>
      <c r="J12809" s="55">
        <f>pro[[#This Row],[Revenue]]+pro[[#This Row],[AdminExp]]</f>
        <v>-53923.957999999868</v>
      </c>
      <c r="K12809" s="83">
        <f>pro[[#This Row],[Profit]]/pro[[#This Row],[Revenue]]</f>
        <v>-7.9727506181529184E-2</v>
      </c>
      <c r="L12809" s="56">
        <f t="shared" si="200"/>
        <v>12</v>
      </c>
      <c r="M12809" s="82" t="str">
        <f>"Q"&amp;" "&amp;VLOOKUP(pro[[#This Row],[Period]],Mapping!A:B,2,0)</f>
        <v>Q 4</v>
      </c>
      <c r="N12809"/>
    </row>
    <row r="12810" spans="1:14" ht="14.25" x14ac:dyDescent="0.2">
      <c r="A12810" s="44" t="s">
        <v>45</v>
      </c>
      <c r="B12810" s="44" t="s">
        <v>17</v>
      </c>
      <c r="C12810" s="44" t="s">
        <v>58</v>
      </c>
      <c r="D12810" s="43">
        <v>922619.17999999982</v>
      </c>
      <c r="E12810" s="43">
        <v>-632373.07699999993</v>
      </c>
      <c r="F12810" s="45">
        <v>-33780</v>
      </c>
      <c r="G12810" s="45">
        <v>-47690</v>
      </c>
      <c r="H12810" s="45">
        <v>-47230</v>
      </c>
      <c r="I12810" s="55">
        <f>pro[[#This Row],[Admin expenses 3]]+pro[[#This Row],[Admin expenses 2]]+pro[[#This Row],[Admin expenses 1]]+pro[[#This Row],[COGS]]</f>
        <v>-761073.07699999993</v>
      </c>
      <c r="J12810" s="55">
        <f>pro[[#This Row],[Revenue]]+pro[[#This Row],[AdminExp]]</f>
        <v>161546.10299999989</v>
      </c>
      <c r="K12810" s="83">
        <f>pro[[#This Row],[Profit]]/pro[[#This Row],[Revenue]]</f>
        <v>0.17509510587022473</v>
      </c>
      <c r="L12810" s="56">
        <f t="shared" si="200"/>
        <v>12</v>
      </c>
      <c r="M12810" s="82" t="str">
        <f>"Q"&amp;" "&amp;VLOOKUP(pro[[#This Row],[Period]],Mapping!A:B,2,0)</f>
        <v>Q 4</v>
      </c>
      <c r="N12810"/>
    </row>
    <row r="12811" spans="1:14" ht="14.25" x14ac:dyDescent="0.2">
      <c r="A12811" s="44" t="s">
        <v>45</v>
      </c>
      <c r="B12811" s="44" t="s">
        <v>17</v>
      </c>
      <c r="C12811" s="44" t="s">
        <v>59</v>
      </c>
      <c r="D12811" s="43">
        <v>305420.13599999994</v>
      </c>
      <c r="E12811" s="43">
        <v>-71696.400999999983</v>
      </c>
      <c r="F12811" s="45">
        <v>-102880</v>
      </c>
      <c r="G12811" s="45">
        <v>-43670</v>
      </c>
      <c r="H12811" s="45">
        <v>-74290</v>
      </c>
      <c r="I12811" s="55">
        <f>pro[[#This Row],[Admin expenses 3]]+pro[[#This Row],[Admin expenses 2]]+pro[[#This Row],[Admin expenses 1]]+pro[[#This Row],[COGS]]</f>
        <v>-292536.40099999995</v>
      </c>
      <c r="J12811" s="55">
        <f>pro[[#This Row],[Revenue]]+pro[[#This Row],[AdminExp]]</f>
        <v>12883.734999999986</v>
      </c>
      <c r="K12811" s="83">
        <f>pro[[#This Row],[Profit]]/pro[[#This Row],[Revenue]]</f>
        <v>4.2183646332997468E-2</v>
      </c>
      <c r="L12811" s="56">
        <f t="shared" si="200"/>
        <v>12</v>
      </c>
      <c r="M12811" s="82" t="str">
        <f>"Q"&amp;" "&amp;VLOOKUP(pro[[#This Row],[Period]],Mapping!A:B,2,0)</f>
        <v>Q 4</v>
      </c>
      <c r="N12811"/>
    </row>
    <row r="12812" spans="1:14" ht="14.25" x14ac:dyDescent="0.2">
      <c r="A12812" s="44" t="s">
        <v>45</v>
      </c>
      <c r="B12812" s="44" t="s">
        <v>17</v>
      </c>
      <c r="C12812" s="44" t="s">
        <v>60</v>
      </c>
      <c r="D12812" s="43">
        <v>88428.661999999997</v>
      </c>
      <c r="E12812" s="43">
        <v>-65551.457999999999</v>
      </c>
      <c r="F12812" s="45">
        <v>-69510</v>
      </c>
      <c r="G12812" s="45">
        <v>-20320</v>
      </c>
      <c r="H12812" s="45">
        <v>-53200</v>
      </c>
      <c r="I12812" s="55">
        <f>pro[[#This Row],[Admin expenses 3]]+pro[[#This Row],[Admin expenses 2]]+pro[[#This Row],[Admin expenses 1]]+pro[[#This Row],[COGS]]</f>
        <v>-208581.45799999998</v>
      </c>
      <c r="J12812" s="55">
        <f>pro[[#This Row],[Revenue]]+pro[[#This Row],[AdminExp]]</f>
        <v>-120152.79599999999</v>
      </c>
      <c r="K12812" s="83">
        <f>pro[[#This Row],[Profit]]/pro[[#This Row],[Revenue]]</f>
        <v>-1.358753975040355</v>
      </c>
      <c r="L12812" s="56">
        <f t="shared" si="200"/>
        <v>12</v>
      </c>
      <c r="M12812" s="82" t="str">
        <f>"Q"&amp;" "&amp;VLOOKUP(pro[[#This Row],[Period]],Mapping!A:B,2,0)</f>
        <v>Q 4</v>
      </c>
      <c r="N12812"/>
    </row>
    <row r="12813" spans="1:14" ht="14.25" x14ac:dyDescent="0.2">
      <c r="A12813" s="44" t="s">
        <v>45</v>
      </c>
      <c r="B12813" s="44" t="s">
        <v>17</v>
      </c>
      <c r="C12813" s="44" t="s">
        <v>57</v>
      </c>
      <c r="D12813" s="43">
        <v>3127174.4699999997</v>
      </c>
      <c r="E12813" s="43">
        <v>-3008484.486</v>
      </c>
      <c r="F12813" s="45">
        <v>-74240</v>
      </c>
      <c r="G12813" s="45">
        <v>-91000</v>
      </c>
      <c r="H12813" s="45">
        <v>-84690</v>
      </c>
      <c r="I12813" s="55">
        <f>pro[[#This Row],[Admin expenses 3]]+pro[[#This Row],[Admin expenses 2]]+pro[[#This Row],[Admin expenses 1]]+pro[[#This Row],[COGS]]</f>
        <v>-3258414.486</v>
      </c>
      <c r="J12813" s="55">
        <f>pro[[#This Row],[Revenue]]+pro[[#This Row],[AdminExp]]</f>
        <v>-131240.01600000029</v>
      </c>
      <c r="K12813" s="83">
        <f>pro[[#This Row],[Profit]]/pro[[#This Row],[Revenue]]</f>
        <v>-4.1967602786166361E-2</v>
      </c>
      <c r="L12813" s="56">
        <f t="shared" si="200"/>
        <v>12</v>
      </c>
      <c r="M12813" s="82" t="str">
        <f>"Q"&amp;" "&amp;VLOOKUP(pro[[#This Row],[Period]],Mapping!A:B,2,0)</f>
        <v>Q 4</v>
      </c>
      <c r="N12813"/>
    </row>
    <row r="12814" spans="1:14" ht="14.25" x14ac:dyDescent="0.2">
      <c r="A12814" s="44" t="s">
        <v>45</v>
      </c>
      <c r="B12814" s="44" t="s">
        <v>17</v>
      </c>
      <c r="C12814" s="44" t="s">
        <v>58</v>
      </c>
      <c r="D12814" s="43">
        <v>261566.01099999997</v>
      </c>
      <c r="E12814" s="43">
        <v>-255138.51999999996</v>
      </c>
      <c r="F12814" s="45">
        <v>-13810</v>
      </c>
      <c r="G12814" s="45">
        <v>-19640</v>
      </c>
      <c r="H12814" s="45">
        <v>-24320</v>
      </c>
      <c r="I12814" s="55">
        <f>pro[[#This Row],[Admin expenses 3]]+pro[[#This Row],[Admin expenses 2]]+pro[[#This Row],[Admin expenses 1]]+pro[[#This Row],[COGS]]</f>
        <v>-312908.51999999996</v>
      </c>
      <c r="J12814" s="55">
        <f>pro[[#This Row],[Revenue]]+pro[[#This Row],[AdminExp]]</f>
        <v>-51342.508999999991</v>
      </c>
      <c r="K12814" s="83">
        <f>pro[[#This Row],[Profit]]/pro[[#This Row],[Revenue]]</f>
        <v>-0.19628891691130312</v>
      </c>
      <c r="L12814" s="56">
        <f t="shared" si="200"/>
        <v>12</v>
      </c>
      <c r="M12814" s="82" t="str">
        <f>"Q"&amp;" "&amp;VLOOKUP(pro[[#This Row],[Period]],Mapping!A:B,2,0)</f>
        <v>Q 4</v>
      </c>
      <c r="N12814"/>
    </row>
    <row r="12815" spans="1:14" ht="14.25" x14ac:dyDescent="0.2">
      <c r="A12815" s="44" t="s">
        <v>45</v>
      </c>
      <c r="B12815" s="44" t="s">
        <v>17</v>
      </c>
      <c r="C12815" s="44" t="s">
        <v>59</v>
      </c>
      <c r="D12815" s="43">
        <v>3371937.1139999996</v>
      </c>
      <c r="E12815" s="43">
        <v>-81308.646999999983</v>
      </c>
      <c r="F12815" s="45">
        <v>-103100</v>
      </c>
      <c r="G12815" s="45">
        <v>-66400</v>
      </c>
      <c r="H12815" s="45">
        <v>-78720</v>
      </c>
      <c r="I12815" s="55">
        <f>pro[[#This Row],[Admin expenses 3]]+pro[[#This Row],[Admin expenses 2]]+pro[[#This Row],[Admin expenses 1]]+pro[[#This Row],[COGS]]</f>
        <v>-329528.647</v>
      </c>
      <c r="J12815" s="55">
        <f>pro[[#This Row],[Revenue]]+pro[[#This Row],[AdminExp]]</f>
        <v>3042408.4669999997</v>
      </c>
      <c r="K12815" s="83">
        <f>pro[[#This Row],[Profit]]/pro[[#This Row],[Revenue]]</f>
        <v>0.90227319316489485</v>
      </c>
      <c r="L12815" s="56">
        <f t="shared" si="200"/>
        <v>12</v>
      </c>
      <c r="M12815" s="82" t="str">
        <f>"Q"&amp;" "&amp;VLOOKUP(pro[[#This Row],[Period]],Mapping!A:B,2,0)</f>
        <v>Q 4</v>
      </c>
      <c r="N12815"/>
    </row>
    <row r="12816" spans="1:14" ht="14.25" x14ac:dyDescent="0.2">
      <c r="A12816" s="44" t="s">
        <v>45</v>
      </c>
      <c r="B12816" s="44" t="s">
        <v>17</v>
      </c>
      <c r="C12816" s="44" t="s">
        <v>60</v>
      </c>
      <c r="D12816" s="43">
        <v>-8506.8130000000001</v>
      </c>
      <c r="E12816" s="43">
        <v>-1439.76</v>
      </c>
      <c r="F12816" s="45">
        <v>-18970</v>
      </c>
      <c r="G12816" s="45">
        <v>-91900</v>
      </c>
      <c r="H12816" s="45">
        <v>-102670</v>
      </c>
      <c r="I12816" s="55">
        <f>pro[[#This Row],[Admin expenses 3]]+pro[[#This Row],[Admin expenses 2]]+pro[[#This Row],[Admin expenses 1]]+pro[[#This Row],[COGS]]</f>
        <v>-214979.76</v>
      </c>
      <c r="J12816" s="55">
        <f>pro[[#This Row],[Revenue]]+pro[[#This Row],[AdminExp]]</f>
        <v>-223486.573</v>
      </c>
      <c r="K12816" s="83">
        <f>pro[[#This Row],[Profit]]/pro[[#This Row],[Revenue]]</f>
        <v>26.271480635579977</v>
      </c>
      <c r="L12816" s="56">
        <f t="shared" si="200"/>
        <v>12</v>
      </c>
      <c r="M12816" s="82" t="str">
        <f>"Q"&amp;" "&amp;VLOOKUP(pro[[#This Row],[Period]],Mapping!A:B,2,0)</f>
        <v>Q 4</v>
      </c>
      <c r="N12816"/>
    </row>
    <row r="12817" spans="1:14" ht="14.25" x14ac:dyDescent="0.2">
      <c r="A12817" s="44" t="s">
        <v>45</v>
      </c>
      <c r="B12817" s="44" t="s">
        <v>17</v>
      </c>
      <c r="C12817" s="44" t="s">
        <v>57</v>
      </c>
      <c r="D12817" s="43">
        <v>-12973.114</v>
      </c>
      <c r="E12817" s="43">
        <v>-875.2589999999999</v>
      </c>
      <c r="F12817" s="45">
        <v>-28870</v>
      </c>
      <c r="G12817" s="45">
        <v>-57660</v>
      </c>
      <c r="H12817" s="45">
        <v>-102180</v>
      </c>
      <c r="I12817" s="55">
        <f>pro[[#This Row],[Admin expenses 3]]+pro[[#This Row],[Admin expenses 2]]+pro[[#This Row],[Admin expenses 1]]+pro[[#This Row],[COGS]]</f>
        <v>-189585.25899999999</v>
      </c>
      <c r="J12817" s="55">
        <f>pro[[#This Row],[Revenue]]+pro[[#This Row],[AdminExp]]</f>
        <v>-202558.37299999999</v>
      </c>
      <c r="K12817" s="83">
        <f>pro[[#This Row],[Profit]]/pro[[#This Row],[Revenue]]</f>
        <v>15.613704851433511</v>
      </c>
      <c r="L12817" s="56">
        <f t="shared" si="200"/>
        <v>12</v>
      </c>
      <c r="M12817" s="82" t="str">
        <f>"Q"&amp;" "&amp;VLOOKUP(pro[[#This Row],[Period]],Mapping!A:B,2,0)</f>
        <v>Q 4</v>
      </c>
      <c r="N12817"/>
    </row>
    <row r="12818" spans="1:14" ht="14.25" x14ac:dyDescent="0.2">
      <c r="A12818" s="44" t="s">
        <v>45</v>
      </c>
      <c r="B12818" s="44" t="s">
        <v>17</v>
      </c>
      <c r="C12818" s="44" t="s">
        <v>58</v>
      </c>
      <c r="D12818" s="43">
        <v>-90877.387999999992</v>
      </c>
      <c r="E12818" s="43">
        <v>-5355.0630000000001</v>
      </c>
      <c r="F12818" s="45">
        <v>-34780</v>
      </c>
      <c r="G12818" s="45">
        <v>-91240</v>
      </c>
      <c r="H12818" s="45">
        <v>-25060</v>
      </c>
      <c r="I12818" s="55">
        <f>pro[[#This Row],[Admin expenses 3]]+pro[[#This Row],[Admin expenses 2]]+pro[[#This Row],[Admin expenses 1]]+pro[[#This Row],[COGS]]</f>
        <v>-156435.06299999999</v>
      </c>
      <c r="J12818" s="55">
        <f>pro[[#This Row],[Revenue]]+pro[[#This Row],[AdminExp]]</f>
        <v>-247312.451</v>
      </c>
      <c r="K12818" s="83">
        <f>pro[[#This Row],[Profit]]/pro[[#This Row],[Revenue]]</f>
        <v>2.7213859953809414</v>
      </c>
      <c r="L12818" s="56">
        <f t="shared" si="200"/>
        <v>12</v>
      </c>
      <c r="M12818" s="82" t="str">
        <f>"Q"&amp;" "&amp;VLOOKUP(pro[[#This Row],[Period]],Mapping!A:B,2,0)</f>
        <v>Q 4</v>
      </c>
      <c r="N12818"/>
    </row>
    <row r="12819" spans="1:14" ht="14.25" x14ac:dyDescent="0.2">
      <c r="A12819" s="44" t="s">
        <v>45</v>
      </c>
      <c r="B12819" s="44" t="s">
        <v>17</v>
      </c>
      <c r="C12819" s="44" t="s">
        <v>59</v>
      </c>
      <c r="D12819" s="43">
        <v>1427709.15</v>
      </c>
      <c r="E12819" s="43">
        <v>-105290.871</v>
      </c>
      <c r="F12819" s="45">
        <v>-96560</v>
      </c>
      <c r="G12819" s="45">
        <v>-57330</v>
      </c>
      <c r="H12819" s="45">
        <v>-18630</v>
      </c>
      <c r="I12819" s="55">
        <f>pro[[#This Row],[Admin expenses 3]]+pro[[#This Row],[Admin expenses 2]]+pro[[#This Row],[Admin expenses 1]]+pro[[#This Row],[COGS]]</f>
        <v>-277810.87099999998</v>
      </c>
      <c r="J12819" s="55">
        <f>pro[[#This Row],[Revenue]]+pro[[#This Row],[AdminExp]]</f>
        <v>1149898.2789999999</v>
      </c>
      <c r="K12819" s="83">
        <f>pro[[#This Row],[Profit]]/pro[[#This Row],[Revenue]]</f>
        <v>0.80541493973054656</v>
      </c>
      <c r="L12819" s="56">
        <f t="shared" si="200"/>
        <v>12</v>
      </c>
      <c r="M12819" s="82" t="str">
        <f>"Q"&amp;" "&amp;VLOOKUP(pro[[#This Row],[Period]],Mapping!A:B,2,0)</f>
        <v>Q 4</v>
      </c>
      <c r="N12819"/>
    </row>
    <row r="12820" spans="1:14" ht="14.25" x14ac:dyDescent="0.2">
      <c r="A12820" s="44" t="s">
        <v>45</v>
      </c>
      <c r="B12820" s="44" t="s">
        <v>17</v>
      </c>
      <c r="C12820" s="44" t="s">
        <v>60</v>
      </c>
      <c r="D12820" s="43">
        <v>1724333.5269999998</v>
      </c>
      <c r="E12820" s="43">
        <v>-80460.59</v>
      </c>
      <c r="F12820" s="45">
        <v>-107910</v>
      </c>
      <c r="G12820" s="45">
        <v>-100030</v>
      </c>
      <c r="H12820" s="45">
        <v>-64570</v>
      </c>
      <c r="I12820" s="55">
        <f>pro[[#This Row],[Admin expenses 3]]+pro[[#This Row],[Admin expenses 2]]+pro[[#This Row],[Admin expenses 1]]+pro[[#This Row],[COGS]]</f>
        <v>-352970.58999999997</v>
      </c>
      <c r="J12820" s="55">
        <f>pro[[#This Row],[Revenue]]+pro[[#This Row],[AdminExp]]</f>
        <v>1371362.9369999999</v>
      </c>
      <c r="K12820" s="83">
        <f>pro[[#This Row],[Profit]]/pro[[#This Row],[Revenue]]</f>
        <v>0.79530028009482656</v>
      </c>
      <c r="L12820" s="56">
        <f t="shared" si="200"/>
        <v>12</v>
      </c>
      <c r="M12820" s="82" t="str">
        <f>"Q"&amp;" "&amp;VLOOKUP(pro[[#This Row],[Period]],Mapping!A:B,2,0)</f>
        <v>Q 4</v>
      </c>
      <c r="N12820"/>
    </row>
    <row r="12821" spans="1:14" ht="14.25" x14ac:dyDescent="0.2">
      <c r="A12821" s="44" t="s">
        <v>45</v>
      </c>
      <c r="B12821" s="44" t="s">
        <v>17</v>
      </c>
      <c r="C12821" s="44" t="s">
        <v>57</v>
      </c>
      <c r="D12821" s="43">
        <v>114431.09999999999</v>
      </c>
      <c r="E12821" s="43">
        <v>-207963.54599999997</v>
      </c>
      <c r="F12821" s="45">
        <v>-40960</v>
      </c>
      <c r="G12821" s="45">
        <v>-29050</v>
      </c>
      <c r="H12821" s="45">
        <v>-66190</v>
      </c>
      <c r="I12821" s="55">
        <f>pro[[#This Row],[Admin expenses 3]]+pro[[#This Row],[Admin expenses 2]]+pro[[#This Row],[Admin expenses 1]]+pro[[#This Row],[COGS]]</f>
        <v>-344163.54599999997</v>
      </c>
      <c r="J12821" s="55">
        <f>pro[[#This Row],[Revenue]]+pro[[#This Row],[AdminExp]]</f>
        <v>-229732.446</v>
      </c>
      <c r="K12821" s="83">
        <f>pro[[#This Row],[Profit]]/pro[[#This Row],[Revenue]]</f>
        <v>-2.0076049780173397</v>
      </c>
      <c r="L12821" s="56">
        <f t="shared" si="200"/>
        <v>12</v>
      </c>
      <c r="M12821" s="82" t="str">
        <f>"Q"&amp;" "&amp;VLOOKUP(pro[[#This Row],[Period]],Mapping!A:B,2,0)</f>
        <v>Q 4</v>
      </c>
      <c r="N12821"/>
    </row>
    <row r="12822" spans="1:14" ht="14.25" x14ac:dyDescent="0.2">
      <c r="A12822" s="44" t="s">
        <v>45</v>
      </c>
      <c r="B12822" s="44" t="s">
        <v>17</v>
      </c>
      <c r="C12822" s="44" t="s">
        <v>57</v>
      </c>
      <c r="D12822" s="43">
        <v>114788.09999999999</v>
      </c>
      <c r="E12822" s="43">
        <v>-207959.79399999997</v>
      </c>
      <c r="F12822" s="45">
        <v>-108020</v>
      </c>
      <c r="G12822" s="45">
        <v>-18680</v>
      </c>
      <c r="H12822" s="45">
        <v>-34650</v>
      </c>
      <c r="I12822" s="55">
        <f>pro[[#This Row],[Admin expenses 3]]+pro[[#This Row],[Admin expenses 2]]+pro[[#This Row],[Admin expenses 1]]+pro[[#This Row],[COGS]]</f>
        <v>-369309.79399999999</v>
      </c>
      <c r="J12822" s="55">
        <f>pro[[#This Row],[Revenue]]+pro[[#This Row],[AdminExp]]</f>
        <v>-254521.69400000002</v>
      </c>
      <c r="K12822" s="83">
        <f>pro[[#This Row],[Profit]]/pro[[#This Row],[Revenue]]</f>
        <v>-2.2173177707445286</v>
      </c>
      <c r="L12822" s="56">
        <f t="shared" si="200"/>
        <v>12</v>
      </c>
      <c r="M12822" s="82" t="str">
        <f>"Q"&amp;" "&amp;VLOOKUP(pro[[#This Row],[Period]],Mapping!A:B,2,0)</f>
        <v>Q 4</v>
      </c>
      <c r="N12822"/>
    </row>
    <row r="12823" spans="1:14" ht="14.25" x14ac:dyDescent="0.2">
      <c r="A12823" s="44" t="s">
        <v>45</v>
      </c>
      <c r="B12823" s="44" t="s">
        <v>17</v>
      </c>
      <c r="C12823" s="44" t="s">
        <v>58</v>
      </c>
      <c r="D12823" s="43">
        <v>114439.5</v>
      </c>
      <c r="E12823" s="43">
        <v>-207957.46299999996</v>
      </c>
      <c r="F12823" s="45">
        <v>-43770</v>
      </c>
      <c r="G12823" s="45">
        <v>-104980</v>
      </c>
      <c r="H12823" s="45">
        <v>-26620</v>
      </c>
      <c r="I12823" s="55">
        <f>pro[[#This Row],[Admin expenses 3]]+pro[[#This Row],[Admin expenses 2]]+pro[[#This Row],[Admin expenses 1]]+pro[[#This Row],[COGS]]</f>
        <v>-383327.46299999999</v>
      </c>
      <c r="J12823" s="55">
        <f>pro[[#This Row],[Revenue]]+pro[[#This Row],[AdminExp]]</f>
        <v>-268887.96299999999</v>
      </c>
      <c r="K12823" s="83">
        <f>pro[[#This Row],[Profit]]/pro[[#This Row],[Revenue]]</f>
        <v>-2.3496079850051772</v>
      </c>
      <c r="L12823" s="56">
        <f t="shared" si="200"/>
        <v>12</v>
      </c>
      <c r="M12823" s="82" t="str">
        <f>"Q"&amp;" "&amp;VLOOKUP(pro[[#This Row],[Period]],Mapping!A:B,2,0)</f>
        <v>Q 4</v>
      </c>
      <c r="N12823"/>
    </row>
    <row r="12824" spans="1:14" ht="14.25" x14ac:dyDescent="0.2">
      <c r="A12824" s="44" t="s">
        <v>45</v>
      </c>
      <c r="B12824" s="44" t="s">
        <v>17</v>
      </c>
      <c r="C12824" s="44" t="s">
        <v>59</v>
      </c>
      <c r="D12824" s="43">
        <v>229666.49999999997</v>
      </c>
      <c r="E12824" s="43">
        <v>-416946.60699999996</v>
      </c>
      <c r="F12824" s="45">
        <v>-104530</v>
      </c>
      <c r="G12824" s="45">
        <v>-31060</v>
      </c>
      <c r="H12824" s="45">
        <v>-57250</v>
      </c>
      <c r="I12824" s="55">
        <f>pro[[#This Row],[Admin expenses 3]]+pro[[#This Row],[Admin expenses 2]]+pro[[#This Row],[Admin expenses 1]]+pro[[#This Row],[COGS]]</f>
        <v>-609786.60699999996</v>
      </c>
      <c r="J12824" s="55">
        <f>pro[[#This Row],[Revenue]]+pro[[#This Row],[AdminExp]]</f>
        <v>-380120.10699999996</v>
      </c>
      <c r="K12824" s="83">
        <f>pro[[#This Row],[Profit]]/pro[[#This Row],[Revenue]]</f>
        <v>-1.6550960066008757</v>
      </c>
      <c r="L12824" s="56">
        <f t="shared" si="200"/>
        <v>12</v>
      </c>
      <c r="M12824" s="82" t="str">
        <f>"Q"&amp;" "&amp;VLOOKUP(pro[[#This Row],[Period]],Mapping!A:B,2,0)</f>
        <v>Q 4</v>
      </c>
      <c r="N12824"/>
    </row>
    <row r="12825" spans="1:14" ht="14.25" x14ac:dyDescent="0.2">
      <c r="A12825" s="44" t="s">
        <v>45</v>
      </c>
      <c r="B12825" s="44" t="s">
        <v>17</v>
      </c>
      <c r="C12825" s="44" t="s">
        <v>57</v>
      </c>
      <c r="D12825" s="43">
        <v>78764.035000000003</v>
      </c>
      <c r="E12825" s="43">
        <v>-25583.648999999998</v>
      </c>
      <c r="F12825" s="45">
        <v>-18150</v>
      </c>
      <c r="G12825" s="45">
        <v>-99330</v>
      </c>
      <c r="H12825" s="45">
        <v>-33230</v>
      </c>
      <c r="I12825" s="55">
        <f>pro[[#This Row],[Admin expenses 3]]+pro[[#This Row],[Admin expenses 2]]+pro[[#This Row],[Admin expenses 1]]+pro[[#This Row],[COGS]]</f>
        <v>-176293.649</v>
      </c>
      <c r="J12825" s="55">
        <f>pro[[#This Row],[Revenue]]+pro[[#This Row],[AdminExp]]</f>
        <v>-97529.614000000001</v>
      </c>
      <c r="K12825" s="83">
        <f>pro[[#This Row],[Profit]]/pro[[#This Row],[Revenue]]</f>
        <v>-1.2382506051143773</v>
      </c>
      <c r="L12825" s="56">
        <f t="shared" si="200"/>
        <v>12</v>
      </c>
      <c r="M12825" s="82" t="str">
        <f>"Q"&amp;" "&amp;VLOOKUP(pro[[#This Row],[Period]],Mapping!A:B,2,0)</f>
        <v>Q 4</v>
      </c>
      <c r="N12825"/>
    </row>
    <row r="12826" spans="1:14" ht="14.25" x14ac:dyDescent="0.2">
      <c r="A12826" s="44" t="s">
        <v>45</v>
      </c>
      <c r="B12826" s="44" t="s">
        <v>17</v>
      </c>
      <c r="C12826" s="44" t="s">
        <v>58</v>
      </c>
      <c r="D12826" s="43">
        <v>2864.183</v>
      </c>
      <c r="E12826" s="43">
        <v>-1696.9540000000002</v>
      </c>
      <c r="F12826" s="45">
        <v>-106470</v>
      </c>
      <c r="G12826" s="45">
        <v>-16310</v>
      </c>
      <c r="H12826" s="45">
        <v>-74480</v>
      </c>
      <c r="I12826" s="55">
        <f>pro[[#This Row],[Admin expenses 3]]+pro[[#This Row],[Admin expenses 2]]+pro[[#This Row],[Admin expenses 1]]+pro[[#This Row],[COGS]]</f>
        <v>-198956.954</v>
      </c>
      <c r="J12826" s="55">
        <f>pro[[#This Row],[Revenue]]+pro[[#This Row],[AdminExp]]</f>
        <v>-196092.77100000001</v>
      </c>
      <c r="K12826" s="83">
        <f>pro[[#This Row],[Profit]]/pro[[#This Row],[Revenue]]</f>
        <v>-68.463771693358979</v>
      </c>
      <c r="L12826" s="56">
        <f t="shared" si="200"/>
        <v>12</v>
      </c>
      <c r="M12826" s="82" t="str">
        <f>"Q"&amp;" "&amp;VLOOKUP(pro[[#This Row],[Period]],Mapping!A:B,2,0)</f>
        <v>Q 4</v>
      </c>
      <c r="N12826"/>
    </row>
    <row r="12827" spans="1:14" ht="14.25" x14ac:dyDescent="0.2">
      <c r="A12827" s="44" t="s">
        <v>45</v>
      </c>
      <c r="B12827" s="44" t="s">
        <v>17</v>
      </c>
      <c r="C12827" s="44" t="s">
        <v>59</v>
      </c>
      <c r="D12827" s="43">
        <v>214242.68599999999</v>
      </c>
      <c r="E12827" s="43">
        <v>-169725.42300000001</v>
      </c>
      <c r="F12827" s="45">
        <v>-64030</v>
      </c>
      <c r="G12827" s="45">
        <v>-25820</v>
      </c>
      <c r="H12827" s="45">
        <v>-13660</v>
      </c>
      <c r="I12827" s="55">
        <f>pro[[#This Row],[Admin expenses 3]]+pro[[#This Row],[Admin expenses 2]]+pro[[#This Row],[Admin expenses 1]]+pro[[#This Row],[COGS]]</f>
        <v>-273235.42300000001</v>
      </c>
      <c r="J12827" s="55">
        <f>pro[[#This Row],[Revenue]]+pro[[#This Row],[AdminExp]]</f>
        <v>-58992.737000000023</v>
      </c>
      <c r="K12827" s="83">
        <f>pro[[#This Row],[Profit]]/pro[[#This Row],[Revenue]]</f>
        <v>-0.27535473019601719</v>
      </c>
      <c r="L12827" s="56">
        <f t="shared" si="200"/>
        <v>12</v>
      </c>
      <c r="M12827" s="82" t="str">
        <f>"Q"&amp;" "&amp;VLOOKUP(pro[[#This Row],[Period]],Mapping!A:B,2,0)</f>
        <v>Q 4</v>
      </c>
      <c r="N12827"/>
    </row>
    <row r="12828" spans="1:14" ht="14.25" x14ac:dyDescent="0.2">
      <c r="A12828" s="44" t="s">
        <v>45</v>
      </c>
      <c r="B12828" s="44" t="s">
        <v>17</v>
      </c>
      <c r="C12828" s="44" t="s">
        <v>57</v>
      </c>
      <c r="D12828" s="43">
        <v>200456.872</v>
      </c>
      <c r="E12828" s="43">
        <v>-161444.71</v>
      </c>
      <c r="F12828" s="45">
        <v>-35780</v>
      </c>
      <c r="G12828" s="45">
        <v>-13930</v>
      </c>
      <c r="H12828" s="45">
        <v>-53210</v>
      </c>
      <c r="I12828" s="55">
        <f>pro[[#This Row],[Admin expenses 3]]+pro[[#This Row],[Admin expenses 2]]+pro[[#This Row],[Admin expenses 1]]+pro[[#This Row],[COGS]]</f>
        <v>-264364.70999999996</v>
      </c>
      <c r="J12828" s="55">
        <f>pro[[#This Row],[Revenue]]+pro[[#This Row],[AdminExp]]</f>
        <v>-63907.83799999996</v>
      </c>
      <c r="K12828" s="83">
        <f>pro[[#This Row],[Profit]]/pro[[#This Row],[Revenue]]</f>
        <v>-0.31881091110710319</v>
      </c>
      <c r="L12828" s="56">
        <f t="shared" si="200"/>
        <v>12</v>
      </c>
      <c r="M12828" s="82" t="str">
        <f>"Q"&amp;" "&amp;VLOOKUP(pro[[#This Row],[Period]],Mapping!A:B,2,0)</f>
        <v>Q 4</v>
      </c>
      <c r="N12828"/>
    </row>
    <row r="12829" spans="1:14" ht="14.25" x14ac:dyDescent="0.2">
      <c r="A12829" s="44" t="s">
        <v>45</v>
      </c>
      <c r="B12829" s="44" t="s">
        <v>17</v>
      </c>
      <c r="C12829" s="44" t="s">
        <v>58</v>
      </c>
      <c r="D12829" s="43">
        <v>132449.20499999999</v>
      </c>
      <c r="E12829" s="43">
        <v>-238918.421</v>
      </c>
      <c r="F12829" s="45">
        <v>-105620</v>
      </c>
      <c r="G12829" s="45">
        <v>-32500</v>
      </c>
      <c r="H12829" s="45">
        <v>-87190</v>
      </c>
      <c r="I12829" s="55">
        <f>pro[[#This Row],[Admin expenses 3]]+pro[[#This Row],[Admin expenses 2]]+pro[[#This Row],[Admin expenses 1]]+pro[[#This Row],[COGS]]</f>
        <v>-464228.42099999997</v>
      </c>
      <c r="J12829" s="55">
        <f>pro[[#This Row],[Revenue]]+pro[[#This Row],[AdminExp]]</f>
        <v>-331779.21600000001</v>
      </c>
      <c r="K12829" s="83">
        <f>pro[[#This Row],[Profit]]/pro[[#This Row],[Revenue]]</f>
        <v>-2.5049543785483652</v>
      </c>
      <c r="L12829" s="56">
        <f t="shared" si="200"/>
        <v>12</v>
      </c>
      <c r="M12829" s="82" t="str">
        <f>"Q"&amp;" "&amp;VLOOKUP(pro[[#This Row],[Period]],Mapping!A:B,2,0)</f>
        <v>Q 4</v>
      </c>
      <c r="N12829"/>
    </row>
    <row r="12830" spans="1:14" ht="14.25" x14ac:dyDescent="0.2">
      <c r="A12830" s="44" t="s">
        <v>45</v>
      </c>
      <c r="B12830" s="44" t="s">
        <v>17</v>
      </c>
      <c r="C12830" s="44" t="s">
        <v>59</v>
      </c>
      <c r="D12830" s="43">
        <v>205044.68599999999</v>
      </c>
      <c r="E12830" s="43">
        <v>-448583.19099999999</v>
      </c>
      <c r="F12830" s="45">
        <v>-66160</v>
      </c>
      <c r="G12830" s="45">
        <v>-102630</v>
      </c>
      <c r="H12830" s="45">
        <v>-85360</v>
      </c>
      <c r="I12830" s="55">
        <f>pro[[#This Row],[Admin expenses 3]]+pro[[#This Row],[Admin expenses 2]]+pro[[#This Row],[Admin expenses 1]]+pro[[#This Row],[COGS]]</f>
        <v>-702733.19099999999</v>
      </c>
      <c r="J12830" s="55">
        <f>pro[[#This Row],[Revenue]]+pro[[#This Row],[AdminExp]]</f>
        <v>-497688.505</v>
      </c>
      <c r="K12830" s="83">
        <f>pro[[#This Row],[Profit]]/pro[[#This Row],[Revenue]]</f>
        <v>-2.4272197183398356</v>
      </c>
      <c r="L12830" s="56">
        <f t="shared" si="200"/>
        <v>12</v>
      </c>
      <c r="M12830" s="82" t="str">
        <f>"Q"&amp;" "&amp;VLOOKUP(pro[[#This Row],[Period]],Mapping!A:B,2,0)</f>
        <v>Q 4</v>
      </c>
      <c r="N12830"/>
    </row>
    <row r="12831" spans="1:14" ht="14.25" x14ac:dyDescent="0.2">
      <c r="A12831" s="44" t="s">
        <v>45</v>
      </c>
      <c r="B12831" s="44" t="s">
        <v>17</v>
      </c>
      <c r="C12831" s="44" t="s">
        <v>57</v>
      </c>
      <c r="D12831" s="43">
        <v>103035.51299999999</v>
      </c>
      <c r="E12831" s="43">
        <v>-56776.748</v>
      </c>
      <c r="F12831" s="45">
        <v>-99680</v>
      </c>
      <c r="G12831" s="45">
        <v>-52490</v>
      </c>
      <c r="H12831" s="45">
        <v>-73140</v>
      </c>
      <c r="I12831" s="55">
        <f>pro[[#This Row],[Admin expenses 3]]+pro[[#This Row],[Admin expenses 2]]+pro[[#This Row],[Admin expenses 1]]+pro[[#This Row],[COGS]]</f>
        <v>-282086.74800000002</v>
      </c>
      <c r="J12831" s="55">
        <f>pro[[#This Row],[Revenue]]+pro[[#This Row],[AdminExp]]</f>
        <v>-179051.23500000004</v>
      </c>
      <c r="K12831" s="83">
        <f>pro[[#This Row],[Profit]]/pro[[#This Row],[Revenue]]</f>
        <v>-1.737762348016844</v>
      </c>
      <c r="L12831" s="56">
        <f t="shared" si="200"/>
        <v>12</v>
      </c>
      <c r="M12831" s="82" t="str">
        <f>"Q"&amp;" "&amp;VLOOKUP(pro[[#This Row],[Period]],Mapping!A:B,2,0)</f>
        <v>Q 4</v>
      </c>
      <c r="N12831"/>
    </row>
    <row r="12832" spans="1:14" ht="14.25" x14ac:dyDescent="0.2">
      <c r="A12832" s="44" t="s">
        <v>45</v>
      </c>
      <c r="B12832" s="44" t="s">
        <v>17</v>
      </c>
      <c r="C12832" s="44" t="s">
        <v>57</v>
      </c>
      <c r="D12832" s="43">
        <v>9066.4279999999999</v>
      </c>
      <c r="E12832" s="43">
        <v>-7080.9340000000002</v>
      </c>
      <c r="F12832" s="45">
        <v>-97270</v>
      </c>
      <c r="G12832" s="45">
        <v>-75580</v>
      </c>
      <c r="H12832" s="45">
        <v>-64010</v>
      </c>
      <c r="I12832" s="55">
        <f>pro[[#This Row],[Admin expenses 3]]+pro[[#This Row],[Admin expenses 2]]+pro[[#This Row],[Admin expenses 1]]+pro[[#This Row],[COGS]]</f>
        <v>-243940.93400000001</v>
      </c>
      <c r="J12832" s="55">
        <f>pro[[#This Row],[Revenue]]+pro[[#This Row],[AdminExp]]</f>
        <v>-234874.50599999999</v>
      </c>
      <c r="K12832" s="83">
        <f>pro[[#This Row],[Profit]]/pro[[#This Row],[Revenue]]</f>
        <v>-25.905958333314949</v>
      </c>
      <c r="L12832" s="56">
        <f t="shared" si="200"/>
        <v>12</v>
      </c>
      <c r="M12832" s="82" t="str">
        <f>"Q"&amp;" "&amp;VLOOKUP(pro[[#This Row],[Period]],Mapping!A:B,2,0)</f>
        <v>Q 4</v>
      </c>
      <c r="N12832"/>
    </row>
    <row r="12833" spans="1:14" ht="14.25" x14ac:dyDescent="0.2">
      <c r="A12833" s="44" t="s">
        <v>45</v>
      </c>
      <c r="B12833" s="44" t="s">
        <v>17</v>
      </c>
      <c r="C12833" s="44" t="s">
        <v>57</v>
      </c>
      <c r="D12833" s="43">
        <v>70636.993000000002</v>
      </c>
      <c r="E12833" s="43">
        <v>-38372.564999999995</v>
      </c>
      <c r="F12833" s="45">
        <v>-31490</v>
      </c>
      <c r="G12833" s="45">
        <v>-17400</v>
      </c>
      <c r="H12833" s="45">
        <v>-67510</v>
      </c>
      <c r="I12833" s="55">
        <f>pro[[#This Row],[Admin expenses 3]]+pro[[#This Row],[Admin expenses 2]]+pro[[#This Row],[Admin expenses 1]]+pro[[#This Row],[COGS]]</f>
        <v>-154772.565</v>
      </c>
      <c r="J12833" s="55">
        <f>pro[[#This Row],[Revenue]]+pro[[#This Row],[AdminExp]]</f>
        <v>-84135.572</v>
      </c>
      <c r="K12833" s="83">
        <f>pro[[#This Row],[Profit]]/pro[[#This Row],[Revenue]]</f>
        <v>-1.1910978713377565</v>
      </c>
      <c r="L12833" s="56">
        <f t="shared" si="200"/>
        <v>12</v>
      </c>
      <c r="M12833" s="82" t="str">
        <f>"Q"&amp;" "&amp;VLOOKUP(pro[[#This Row],[Period]],Mapping!A:B,2,0)</f>
        <v>Q 4</v>
      </c>
      <c r="N12833"/>
    </row>
    <row r="12834" spans="1:14" ht="14.25" x14ac:dyDescent="0.2">
      <c r="A12834" s="44" t="s">
        <v>45</v>
      </c>
      <c r="B12834" s="44" t="s">
        <v>17</v>
      </c>
      <c r="C12834" s="44" t="s">
        <v>57</v>
      </c>
      <c r="D12834" s="43">
        <v>166998.41199999998</v>
      </c>
      <c r="E12834" s="43">
        <v>-97769.286999999997</v>
      </c>
      <c r="F12834" s="45">
        <v>-26660</v>
      </c>
      <c r="G12834" s="45">
        <v>-82090</v>
      </c>
      <c r="H12834" s="45">
        <v>-45910</v>
      </c>
      <c r="I12834" s="55">
        <f>pro[[#This Row],[Admin expenses 3]]+pro[[#This Row],[Admin expenses 2]]+pro[[#This Row],[Admin expenses 1]]+pro[[#This Row],[COGS]]</f>
        <v>-252429.28700000001</v>
      </c>
      <c r="J12834" s="55">
        <f>pro[[#This Row],[Revenue]]+pro[[#This Row],[AdminExp]]</f>
        <v>-85430.875000000029</v>
      </c>
      <c r="K12834" s="83">
        <f>pro[[#This Row],[Profit]]/pro[[#This Row],[Revenue]]</f>
        <v>-0.51156699022982344</v>
      </c>
      <c r="L12834" s="56">
        <f t="shared" si="200"/>
        <v>12</v>
      </c>
      <c r="M12834" s="82" t="str">
        <f>"Q"&amp;" "&amp;VLOOKUP(pro[[#This Row],[Period]],Mapping!A:B,2,0)</f>
        <v>Q 4</v>
      </c>
      <c r="N12834"/>
    </row>
    <row r="12835" spans="1:14" ht="14.25" x14ac:dyDescent="0.2">
      <c r="A12835" s="44" t="s">
        <v>45</v>
      </c>
      <c r="B12835" s="44" t="s">
        <v>17</v>
      </c>
      <c r="C12835" s="44" t="s">
        <v>57</v>
      </c>
      <c r="D12835" s="43">
        <v>248907.323</v>
      </c>
      <c r="E12835" s="43">
        <v>-541781.55499999993</v>
      </c>
      <c r="F12835" s="45">
        <v>-14560</v>
      </c>
      <c r="G12835" s="45">
        <v>-42570</v>
      </c>
      <c r="H12835" s="45">
        <v>-32850</v>
      </c>
      <c r="I12835" s="55">
        <f>pro[[#This Row],[Admin expenses 3]]+pro[[#This Row],[Admin expenses 2]]+pro[[#This Row],[Admin expenses 1]]+pro[[#This Row],[COGS]]</f>
        <v>-631761.55499999993</v>
      </c>
      <c r="J12835" s="55">
        <f>pro[[#This Row],[Revenue]]+pro[[#This Row],[AdminExp]]</f>
        <v>-382854.23199999996</v>
      </c>
      <c r="K12835" s="83">
        <f>pro[[#This Row],[Profit]]/pro[[#This Row],[Revenue]]</f>
        <v>-1.5381396874369981</v>
      </c>
      <c r="L12835" s="56">
        <f t="shared" si="200"/>
        <v>12</v>
      </c>
      <c r="M12835" s="82" t="str">
        <f>"Q"&amp;" "&amp;VLOOKUP(pro[[#This Row],[Period]],Mapping!A:B,2,0)</f>
        <v>Q 4</v>
      </c>
      <c r="N12835"/>
    </row>
    <row r="12836" spans="1:14" ht="14.25" x14ac:dyDescent="0.2">
      <c r="A12836" s="44" t="s">
        <v>45</v>
      </c>
      <c r="B12836" s="44" t="s">
        <v>17</v>
      </c>
      <c r="C12836" s="44" t="s">
        <v>57</v>
      </c>
      <c r="D12836" s="43">
        <v>142305.30299999999</v>
      </c>
      <c r="E12836" s="43">
        <v>-89911.591</v>
      </c>
      <c r="F12836" s="45">
        <v>-22420</v>
      </c>
      <c r="G12836" s="45">
        <v>-24670</v>
      </c>
      <c r="H12836" s="45">
        <v>-25040</v>
      </c>
      <c r="I12836" s="55">
        <f>pro[[#This Row],[Admin expenses 3]]+pro[[#This Row],[Admin expenses 2]]+pro[[#This Row],[Admin expenses 1]]+pro[[#This Row],[COGS]]</f>
        <v>-162041.59100000001</v>
      </c>
      <c r="J12836" s="55">
        <f>pro[[#This Row],[Revenue]]+pro[[#This Row],[AdminExp]]</f>
        <v>-19736.28800000003</v>
      </c>
      <c r="K12836" s="83">
        <f>pro[[#This Row],[Profit]]/pro[[#This Row],[Revenue]]</f>
        <v>-0.13868975775273837</v>
      </c>
      <c r="L12836" s="56">
        <f t="shared" si="200"/>
        <v>12</v>
      </c>
      <c r="M12836" s="82" t="str">
        <f>"Q"&amp;" "&amp;VLOOKUP(pro[[#This Row],[Period]],Mapping!A:B,2,0)</f>
        <v>Q 4</v>
      </c>
      <c r="N12836"/>
    </row>
    <row r="12837" spans="1:14" ht="14.25" x14ac:dyDescent="0.2">
      <c r="A12837" s="44" t="s">
        <v>45</v>
      </c>
      <c r="B12837" s="44" t="s">
        <v>17</v>
      </c>
      <c r="C12837" s="44" t="s">
        <v>57</v>
      </c>
      <c r="D12837" s="43">
        <v>19432.231</v>
      </c>
      <c r="E12837" s="43">
        <v>-15608.942999999999</v>
      </c>
      <c r="F12837" s="45">
        <v>-16400</v>
      </c>
      <c r="G12837" s="45">
        <v>-57760</v>
      </c>
      <c r="H12837" s="45">
        <v>-61370</v>
      </c>
      <c r="I12837" s="55">
        <f>pro[[#This Row],[Admin expenses 3]]+pro[[#This Row],[Admin expenses 2]]+pro[[#This Row],[Admin expenses 1]]+pro[[#This Row],[COGS]]</f>
        <v>-151138.943</v>
      </c>
      <c r="J12837" s="55">
        <f>pro[[#This Row],[Revenue]]+pro[[#This Row],[AdminExp]]</f>
        <v>-131706.712</v>
      </c>
      <c r="K12837" s="83">
        <f>pro[[#This Row],[Profit]]/pro[[#This Row],[Revenue]]</f>
        <v>-6.7777452830814946</v>
      </c>
      <c r="L12837" s="56">
        <f t="shared" si="200"/>
        <v>12</v>
      </c>
      <c r="M12837" s="82" t="str">
        <f>"Q"&amp;" "&amp;VLOOKUP(pro[[#This Row],[Period]],Mapping!A:B,2,0)</f>
        <v>Q 4</v>
      </c>
      <c r="N12837"/>
    </row>
    <row r="12838" spans="1:14" ht="14.25" x14ac:dyDescent="0.2">
      <c r="A12838" s="44" t="s">
        <v>45</v>
      </c>
      <c r="B12838" s="44" t="s">
        <v>17</v>
      </c>
      <c r="C12838" s="44" t="s">
        <v>57</v>
      </c>
      <c r="D12838" s="43">
        <v>35252.727999999996</v>
      </c>
      <c r="E12838" s="43">
        <v>-37708.299999999996</v>
      </c>
      <c r="F12838" s="45">
        <v>-42190</v>
      </c>
      <c r="G12838" s="45">
        <v>-16690</v>
      </c>
      <c r="H12838" s="45">
        <v>-87330</v>
      </c>
      <c r="I12838" s="55">
        <f>pro[[#This Row],[Admin expenses 3]]+pro[[#This Row],[Admin expenses 2]]+pro[[#This Row],[Admin expenses 1]]+pro[[#This Row],[COGS]]</f>
        <v>-183918.3</v>
      </c>
      <c r="J12838" s="55">
        <f>pro[[#This Row],[Revenue]]+pro[[#This Row],[AdminExp]]</f>
        <v>-148665.57199999999</v>
      </c>
      <c r="K12838" s="83">
        <f>pro[[#This Row],[Profit]]/pro[[#This Row],[Revenue]]</f>
        <v>-4.2171366709549405</v>
      </c>
      <c r="L12838" s="56">
        <f t="shared" si="200"/>
        <v>12</v>
      </c>
      <c r="M12838" s="82" t="str">
        <f>"Q"&amp;" "&amp;VLOOKUP(pro[[#This Row],[Period]],Mapping!A:B,2,0)</f>
        <v>Q 4</v>
      </c>
      <c r="N12838"/>
    </row>
    <row r="12839" spans="1:14" ht="14.25" x14ac:dyDescent="0.2">
      <c r="A12839" s="44" t="s">
        <v>45</v>
      </c>
      <c r="B12839" s="44" t="s">
        <v>17</v>
      </c>
      <c r="C12839" s="44" t="s">
        <v>57</v>
      </c>
      <c r="D12839" s="43">
        <v>16775.093999999997</v>
      </c>
      <c r="E12839" s="43">
        <v>-15858.030999999997</v>
      </c>
      <c r="F12839" s="45">
        <v>-66070</v>
      </c>
      <c r="G12839" s="45">
        <v>-47120</v>
      </c>
      <c r="H12839" s="45">
        <v>-107930</v>
      </c>
      <c r="I12839" s="55">
        <f>pro[[#This Row],[Admin expenses 3]]+pro[[#This Row],[Admin expenses 2]]+pro[[#This Row],[Admin expenses 1]]+pro[[#This Row],[COGS]]</f>
        <v>-236978.03099999999</v>
      </c>
      <c r="J12839" s="55">
        <f>pro[[#This Row],[Revenue]]+pro[[#This Row],[AdminExp]]</f>
        <v>-220202.93699999998</v>
      </c>
      <c r="K12839" s="83">
        <f>pro[[#This Row],[Profit]]/pro[[#This Row],[Revenue]]</f>
        <v>-13.126778127144922</v>
      </c>
      <c r="L12839" s="56">
        <f t="shared" si="200"/>
        <v>12</v>
      </c>
      <c r="M12839" s="82" t="str">
        <f>"Q"&amp;" "&amp;VLOOKUP(pro[[#This Row],[Period]],Mapping!A:B,2,0)</f>
        <v>Q 4</v>
      </c>
      <c r="N12839"/>
    </row>
    <row r="12840" spans="1:14" ht="14.25" x14ac:dyDescent="0.2">
      <c r="A12840" s="44" t="s">
        <v>45</v>
      </c>
      <c r="B12840" s="44" t="s">
        <v>17</v>
      </c>
      <c r="C12840" s="44" t="s">
        <v>57</v>
      </c>
      <c r="D12840" s="43">
        <v>347115.41899999999</v>
      </c>
      <c r="E12840" s="43">
        <v>-71462.306999999986</v>
      </c>
      <c r="F12840" s="45">
        <v>-49750</v>
      </c>
      <c r="G12840" s="45">
        <v>-35310</v>
      </c>
      <c r="H12840" s="45">
        <v>-54570</v>
      </c>
      <c r="I12840" s="55">
        <f>pro[[#This Row],[Admin expenses 3]]+pro[[#This Row],[Admin expenses 2]]+pro[[#This Row],[Admin expenses 1]]+pro[[#This Row],[COGS]]</f>
        <v>-211092.30699999997</v>
      </c>
      <c r="J12840" s="55">
        <f>pro[[#This Row],[Revenue]]+pro[[#This Row],[AdminExp]]</f>
        <v>136023.11200000002</v>
      </c>
      <c r="K12840" s="83">
        <f>pro[[#This Row],[Profit]]/pro[[#This Row],[Revenue]]</f>
        <v>0.39186709824607369</v>
      </c>
      <c r="L12840" s="56">
        <f t="shared" si="200"/>
        <v>12</v>
      </c>
      <c r="M12840" s="82" t="str">
        <f>"Q"&amp;" "&amp;VLOOKUP(pro[[#This Row],[Period]],Mapping!A:B,2,0)</f>
        <v>Q 4</v>
      </c>
      <c r="N12840"/>
    </row>
    <row r="12841" spans="1:14" ht="14.25" x14ac:dyDescent="0.2">
      <c r="A12841" s="44" t="s">
        <v>45</v>
      </c>
      <c r="B12841" s="44" t="s">
        <v>17</v>
      </c>
      <c r="C12841" s="44" t="s">
        <v>57</v>
      </c>
      <c r="D12841" s="43">
        <v>18104.786</v>
      </c>
      <c r="E12841" s="43">
        <v>-22930.900999999998</v>
      </c>
      <c r="F12841" s="45">
        <v>-99290</v>
      </c>
      <c r="G12841" s="45">
        <v>-98570</v>
      </c>
      <c r="H12841" s="45">
        <v>-46920</v>
      </c>
      <c r="I12841" s="55">
        <f>pro[[#This Row],[Admin expenses 3]]+pro[[#This Row],[Admin expenses 2]]+pro[[#This Row],[Admin expenses 1]]+pro[[#This Row],[COGS]]</f>
        <v>-267710.90100000001</v>
      </c>
      <c r="J12841" s="55">
        <f>pro[[#This Row],[Revenue]]+pro[[#This Row],[AdminExp]]</f>
        <v>-249606.11500000002</v>
      </c>
      <c r="K12841" s="83">
        <f>pro[[#This Row],[Profit]]/pro[[#This Row],[Revenue]]</f>
        <v>-13.786747603644695</v>
      </c>
      <c r="L12841" s="56">
        <f t="shared" si="200"/>
        <v>12</v>
      </c>
      <c r="M12841" s="82" t="str">
        <f>"Q"&amp;" "&amp;VLOOKUP(pro[[#This Row],[Period]],Mapping!A:B,2,0)</f>
        <v>Q 4</v>
      </c>
      <c r="N12841"/>
    </row>
    <row r="12842" spans="1:14" ht="14.25" x14ac:dyDescent="0.2">
      <c r="A12842" s="44" t="s">
        <v>45</v>
      </c>
      <c r="B12842" s="44" t="s">
        <v>17</v>
      </c>
      <c r="C12842" s="44" t="s">
        <v>57</v>
      </c>
      <c r="D12842" s="43">
        <v>51442.845999999998</v>
      </c>
      <c r="E12842" s="43">
        <v>-23123.31</v>
      </c>
      <c r="F12842" s="45">
        <v>-19930</v>
      </c>
      <c r="G12842" s="45">
        <v>-96160</v>
      </c>
      <c r="H12842" s="45">
        <v>-59660</v>
      </c>
      <c r="I12842" s="55">
        <f>pro[[#This Row],[Admin expenses 3]]+pro[[#This Row],[Admin expenses 2]]+pro[[#This Row],[Admin expenses 1]]+pro[[#This Row],[COGS]]</f>
        <v>-198873.31</v>
      </c>
      <c r="J12842" s="55">
        <f>pro[[#This Row],[Revenue]]+pro[[#This Row],[AdminExp]]</f>
        <v>-147430.46400000001</v>
      </c>
      <c r="K12842" s="83">
        <f>pro[[#This Row],[Profit]]/pro[[#This Row],[Revenue]]</f>
        <v>-2.8659080020572736</v>
      </c>
      <c r="L12842" s="56">
        <f t="shared" si="200"/>
        <v>12</v>
      </c>
      <c r="M12842" s="82" t="str">
        <f>"Q"&amp;" "&amp;VLOOKUP(pro[[#This Row],[Period]],Mapping!A:B,2,0)</f>
        <v>Q 4</v>
      </c>
      <c r="N12842"/>
    </row>
    <row r="12843" spans="1:14" ht="14.25" x14ac:dyDescent="0.2">
      <c r="A12843" s="44" t="s">
        <v>45</v>
      </c>
      <c r="B12843" s="44" t="s">
        <v>17</v>
      </c>
      <c r="C12843" s="44" t="s">
        <v>57</v>
      </c>
      <c r="D12843" s="43">
        <v>60143.229999999989</v>
      </c>
      <c r="E12843" s="43">
        <v>-94185.188999999984</v>
      </c>
      <c r="F12843" s="45">
        <v>-85140</v>
      </c>
      <c r="G12843" s="45">
        <v>-81850</v>
      </c>
      <c r="H12843" s="45">
        <v>-12980</v>
      </c>
      <c r="I12843" s="55">
        <f>pro[[#This Row],[Admin expenses 3]]+pro[[#This Row],[Admin expenses 2]]+pro[[#This Row],[Admin expenses 1]]+pro[[#This Row],[COGS]]</f>
        <v>-274155.18900000001</v>
      </c>
      <c r="J12843" s="55">
        <f>pro[[#This Row],[Revenue]]+pro[[#This Row],[AdminExp]]</f>
        <v>-214011.95900000003</v>
      </c>
      <c r="K12843" s="83">
        <f>pro[[#This Row],[Profit]]/pro[[#This Row],[Revenue]]</f>
        <v>-3.5583715573639805</v>
      </c>
      <c r="L12843" s="56">
        <f t="shared" si="200"/>
        <v>12</v>
      </c>
      <c r="M12843" s="82" t="str">
        <f>"Q"&amp;" "&amp;VLOOKUP(pro[[#This Row],[Period]],Mapping!A:B,2,0)</f>
        <v>Q 4</v>
      </c>
      <c r="N12843"/>
    </row>
    <row r="12844" spans="1:14" ht="14.25" x14ac:dyDescent="0.2">
      <c r="A12844" s="44" t="s">
        <v>45</v>
      </c>
      <c r="B12844" s="44" t="s">
        <v>17</v>
      </c>
      <c r="C12844" s="44" t="s">
        <v>57</v>
      </c>
      <c r="D12844" s="43">
        <v>412098.58199999999</v>
      </c>
      <c r="E12844" s="43">
        <v>-166862.88499999998</v>
      </c>
      <c r="F12844" s="45">
        <v>-91130</v>
      </c>
      <c r="G12844" s="45">
        <v>-33770</v>
      </c>
      <c r="H12844" s="45">
        <v>-23160</v>
      </c>
      <c r="I12844" s="55">
        <f>pro[[#This Row],[Admin expenses 3]]+pro[[#This Row],[Admin expenses 2]]+pro[[#This Row],[Admin expenses 1]]+pro[[#This Row],[COGS]]</f>
        <v>-314922.88500000001</v>
      </c>
      <c r="J12844" s="55">
        <f>pro[[#This Row],[Revenue]]+pro[[#This Row],[AdminExp]]</f>
        <v>97175.696999999986</v>
      </c>
      <c r="K12844" s="83">
        <f>pro[[#This Row],[Profit]]/pro[[#This Row],[Revenue]]</f>
        <v>0.23580691913179158</v>
      </c>
      <c r="L12844" s="56">
        <f t="shared" si="200"/>
        <v>12</v>
      </c>
      <c r="M12844" s="82" t="str">
        <f>"Q"&amp;" "&amp;VLOOKUP(pro[[#This Row],[Period]],Mapping!A:B,2,0)</f>
        <v>Q 4</v>
      </c>
      <c r="N12844"/>
    </row>
    <row r="12845" spans="1:14" ht="14.25" x14ac:dyDescent="0.2">
      <c r="A12845" s="44" t="s">
        <v>45</v>
      </c>
      <c r="B12845" s="44" t="s">
        <v>17</v>
      </c>
      <c r="C12845" s="44" t="s">
        <v>57</v>
      </c>
      <c r="D12845" s="43">
        <v>32320.042999999998</v>
      </c>
      <c r="E12845" s="43">
        <v>-88400.857999999993</v>
      </c>
      <c r="F12845" s="45">
        <v>-106930</v>
      </c>
      <c r="G12845" s="45">
        <v>-65820</v>
      </c>
      <c r="H12845" s="45">
        <v>-15520</v>
      </c>
      <c r="I12845" s="55">
        <f>pro[[#This Row],[Admin expenses 3]]+pro[[#This Row],[Admin expenses 2]]+pro[[#This Row],[Admin expenses 1]]+pro[[#This Row],[COGS]]</f>
        <v>-276670.85800000001</v>
      </c>
      <c r="J12845" s="55">
        <f>pro[[#This Row],[Revenue]]+pro[[#This Row],[AdminExp]]</f>
        <v>-244350.815</v>
      </c>
      <c r="K12845" s="83">
        <f>pro[[#This Row],[Profit]]/pro[[#This Row],[Revenue]]</f>
        <v>-7.5603493163669375</v>
      </c>
      <c r="L12845" s="56">
        <f t="shared" si="200"/>
        <v>12</v>
      </c>
      <c r="M12845" s="82" t="str">
        <f>"Q"&amp;" "&amp;VLOOKUP(pro[[#This Row],[Period]],Mapping!A:B,2,0)</f>
        <v>Q 4</v>
      </c>
      <c r="N12845"/>
    </row>
    <row r="12846" spans="1:14" ht="14.25" x14ac:dyDescent="0.2">
      <c r="A12846" s="44" t="s">
        <v>45</v>
      </c>
      <c r="B12846" s="44" t="s">
        <v>17</v>
      </c>
      <c r="C12846" s="44" t="s">
        <v>57</v>
      </c>
      <c r="D12846" s="43">
        <v>295844.26199999999</v>
      </c>
      <c r="E12846" s="43">
        <v>-134990.44999999998</v>
      </c>
      <c r="F12846" s="45">
        <v>-28840</v>
      </c>
      <c r="G12846" s="45">
        <v>-42460</v>
      </c>
      <c r="H12846" s="45">
        <v>-85700</v>
      </c>
      <c r="I12846" s="55">
        <f>pro[[#This Row],[Admin expenses 3]]+pro[[#This Row],[Admin expenses 2]]+pro[[#This Row],[Admin expenses 1]]+pro[[#This Row],[COGS]]</f>
        <v>-291990.44999999995</v>
      </c>
      <c r="J12846" s="55">
        <f>pro[[#This Row],[Revenue]]+pro[[#This Row],[AdminExp]]</f>
        <v>3853.8120000000345</v>
      </c>
      <c r="K12846" s="83">
        <f>pro[[#This Row],[Profit]]/pro[[#This Row],[Revenue]]</f>
        <v>1.3026488916658571E-2</v>
      </c>
      <c r="L12846" s="56">
        <f t="shared" si="200"/>
        <v>12</v>
      </c>
      <c r="M12846" s="82" t="str">
        <f>"Q"&amp;" "&amp;VLOOKUP(pro[[#This Row],[Period]],Mapping!A:B,2,0)</f>
        <v>Q 4</v>
      </c>
      <c r="N12846"/>
    </row>
    <row r="12847" spans="1:14" ht="14.25" x14ac:dyDescent="0.2">
      <c r="A12847" s="44" t="s">
        <v>45</v>
      </c>
      <c r="B12847" s="44" t="s">
        <v>17</v>
      </c>
      <c r="C12847" s="44" t="s">
        <v>57</v>
      </c>
      <c r="D12847" s="43">
        <v>164181.56299999999</v>
      </c>
      <c r="E12847" s="43">
        <v>-211411.34</v>
      </c>
      <c r="F12847" s="45">
        <v>-91900</v>
      </c>
      <c r="G12847" s="45">
        <v>-96810</v>
      </c>
      <c r="H12847" s="45">
        <v>-67010</v>
      </c>
      <c r="I12847" s="55">
        <f>pro[[#This Row],[Admin expenses 3]]+pro[[#This Row],[Admin expenses 2]]+pro[[#This Row],[Admin expenses 1]]+pro[[#This Row],[COGS]]</f>
        <v>-467131.33999999997</v>
      </c>
      <c r="J12847" s="55">
        <f>pro[[#This Row],[Revenue]]+pro[[#This Row],[AdminExp]]</f>
        <v>-302949.777</v>
      </c>
      <c r="K12847" s="83">
        <f>pro[[#This Row],[Profit]]/pro[[#This Row],[Revenue]]</f>
        <v>-1.8452119194406744</v>
      </c>
      <c r="L12847" s="56">
        <f t="shared" si="200"/>
        <v>12</v>
      </c>
      <c r="M12847" s="82" t="str">
        <f>"Q"&amp;" "&amp;VLOOKUP(pro[[#This Row],[Period]],Mapping!A:B,2,0)</f>
        <v>Q 4</v>
      </c>
      <c r="N12847"/>
    </row>
    <row r="12848" spans="1:14" ht="14.25" x14ac:dyDescent="0.2">
      <c r="A12848" s="44" t="s">
        <v>45</v>
      </c>
      <c r="B12848" s="44" t="s">
        <v>17</v>
      </c>
      <c r="C12848" s="44" t="s">
        <v>57</v>
      </c>
      <c r="D12848" s="43">
        <v>81100.516000000003</v>
      </c>
      <c r="E12848" s="43">
        <v>-108704.442</v>
      </c>
      <c r="F12848" s="45">
        <v>-83510</v>
      </c>
      <c r="G12848" s="45">
        <v>-99250</v>
      </c>
      <c r="H12848" s="45">
        <v>-79950</v>
      </c>
      <c r="I12848" s="55">
        <f>pro[[#This Row],[Admin expenses 3]]+pro[[#This Row],[Admin expenses 2]]+pro[[#This Row],[Admin expenses 1]]+pro[[#This Row],[COGS]]</f>
        <v>-371414.44199999998</v>
      </c>
      <c r="J12848" s="55">
        <f>pro[[#This Row],[Revenue]]+pro[[#This Row],[AdminExp]]</f>
        <v>-290313.92599999998</v>
      </c>
      <c r="K12848" s="83">
        <f>pro[[#This Row],[Profit]]/pro[[#This Row],[Revenue]]</f>
        <v>-3.5796803808251969</v>
      </c>
      <c r="L12848" s="56">
        <f t="shared" si="200"/>
        <v>12</v>
      </c>
      <c r="M12848" s="82" t="str">
        <f>"Q"&amp;" "&amp;VLOOKUP(pro[[#This Row],[Period]],Mapping!A:B,2,0)</f>
        <v>Q 4</v>
      </c>
      <c r="N12848"/>
    </row>
    <row r="12849" spans="1:14" ht="14.25" x14ac:dyDescent="0.2">
      <c r="A12849" s="44" t="s">
        <v>45</v>
      </c>
      <c r="B12849" s="44" t="s">
        <v>17</v>
      </c>
      <c r="C12849" s="44" t="s">
        <v>57</v>
      </c>
      <c r="D12849" s="43">
        <v>57114.96</v>
      </c>
      <c r="E12849" s="43">
        <v>-77117.585999999996</v>
      </c>
      <c r="F12849" s="45">
        <v>-21260</v>
      </c>
      <c r="G12849" s="45">
        <v>-43240</v>
      </c>
      <c r="H12849" s="45">
        <v>-73150</v>
      </c>
      <c r="I12849" s="55">
        <f>pro[[#This Row],[Admin expenses 3]]+pro[[#This Row],[Admin expenses 2]]+pro[[#This Row],[Admin expenses 1]]+pro[[#This Row],[COGS]]</f>
        <v>-214767.58600000001</v>
      </c>
      <c r="J12849" s="55">
        <f>pro[[#This Row],[Revenue]]+pro[[#This Row],[AdminExp]]</f>
        <v>-157652.62600000002</v>
      </c>
      <c r="K12849" s="83">
        <f>pro[[#This Row],[Profit]]/pro[[#This Row],[Revenue]]</f>
        <v>-2.7602685180905322</v>
      </c>
      <c r="L12849" s="56">
        <f t="shared" si="200"/>
        <v>12</v>
      </c>
      <c r="M12849" s="82" t="str">
        <f>"Q"&amp;" "&amp;VLOOKUP(pro[[#This Row],[Period]],Mapping!A:B,2,0)</f>
        <v>Q 4</v>
      </c>
      <c r="N12849"/>
    </row>
    <row r="12850" spans="1:14" ht="14.25" x14ac:dyDescent="0.2">
      <c r="A12850" s="44" t="s">
        <v>45</v>
      </c>
      <c r="B12850" s="44" t="s">
        <v>17</v>
      </c>
      <c r="C12850" s="44" t="s">
        <v>57</v>
      </c>
      <c r="D12850" s="43">
        <v>321237.86799999996</v>
      </c>
      <c r="E12850" s="43">
        <v>-78847.153000000006</v>
      </c>
      <c r="F12850" s="45">
        <v>-59570</v>
      </c>
      <c r="G12850" s="45">
        <v>-86280</v>
      </c>
      <c r="H12850" s="45">
        <v>-28800</v>
      </c>
      <c r="I12850" s="55">
        <f>pro[[#This Row],[Admin expenses 3]]+pro[[#This Row],[Admin expenses 2]]+pro[[#This Row],[Admin expenses 1]]+pro[[#This Row],[COGS]]</f>
        <v>-253497.15299999999</v>
      </c>
      <c r="J12850" s="55">
        <f>pro[[#This Row],[Revenue]]+pro[[#This Row],[AdminExp]]</f>
        <v>67740.714999999967</v>
      </c>
      <c r="K12850" s="83">
        <f>pro[[#This Row],[Profit]]/pro[[#This Row],[Revenue]]</f>
        <v>0.21087400256310995</v>
      </c>
      <c r="L12850" s="56">
        <f t="shared" si="200"/>
        <v>12</v>
      </c>
      <c r="M12850" s="82" t="str">
        <f>"Q"&amp;" "&amp;VLOOKUP(pro[[#This Row],[Period]],Mapping!A:B,2,0)</f>
        <v>Q 4</v>
      </c>
      <c r="N12850"/>
    </row>
    <row r="12851" spans="1:14" ht="14.25" x14ac:dyDescent="0.2">
      <c r="A12851" s="44" t="s">
        <v>45</v>
      </c>
      <c r="B12851" s="44" t="s">
        <v>17</v>
      </c>
      <c r="C12851" s="44" t="s">
        <v>57</v>
      </c>
      <c r="D12851" s="43">
        <v>192382.07799999998</v>
      </c>
      <c r="E12851" s="43">
        <v>-61410.824999999997</v>
      </c>
      <c r="F12851" s="45">
        <v>-53870</v>
      </c>
      <c r="G12851" s="45">
        <v>-57400</v>
      </c>
      <c r="H12851" s="45">
        <v>-40260</v>
      </c>
      <c r="I12851" s="55">
        <f>pro[[#This Row],[Admin expenses 3]]+pro[[#This Row],[Admin expenses 2]]+pro[[#This Row],[Admin expenses 1]]+pro[[#This Row],[COGS]]</f>
        <v>-212940.82500000001</v>
      </c>
      <c r="J12851" s="55">
        <f>pro[[#This Row],[Revenue]]+pro[[#This Row],[AdminExp]]</f>
        <v>-20558.747000000032</v>
      </c>
      <c r="K12851" s="83">
        <f>pro[[#This Row],[Profit]]/pro[[#This Row],[Revenue]]</f>
        <v>-0.1068641487488249</v>
      </c>
      <c r="L12851" s="56">
        <f t="shared" si="200"/>
        <v>12</v>
      </c>
      <c r="M12851" s="82" t="str">
        <f>"Q"&amp;" "&amp;VLOOKUP(pro[[#This Row],[Period]],Mapping!A:B,2,0)</f>
        <v>Q 4</v>
      </c>
      <c r="N12851"/>
    </row>
    <row r="12852" spans="1:14" ht="14.25" x14ac:dyDescent="0.2">
      <c r="A12852" s="44" t="s">
        <v>45</v>
      </c>
      <c r="B12852" s="44" t="s">
        <v>17</v>
      </c>
      <c r="C12852" s="44" t="s">
        <v>57</v>
      </c>
      <c r="D12852" s="43">
        <v>540171.90500000003</v>
      </c>
      <c r="E12852" s="43">
        <v>-712058.38199999998</v>
      </c>
      <c r="F12852" s="45">
        <v>-95530</v>
      </c>
      <c r="G12852" s="45">
        <v>-34550</v>
      </c>
      <c r="H12852" s="45">
        <v>-13920</v>
      </c>
      <c r="I12852" s="55">
        <f>pro[[#This Row],[Admin expenses 3]]+pro[[#This Row],[Admin expenses 2]]+pro[[#This Row],[Admin expenses 1]]+pro[[#This Row],[COGS]]</f>
        <v>-856058.38199999998</v>
      </c>
      <c r="J12852" s="55">
        <f>pro[[#This Row],[Revenue]]+pro[[#This Row],[AdminExp]]</f>
        <v>-315886.47699999996</v>
      </c>
      <c r="K12852" s="83">
        <f>pro[[#This Row],[Profit]]/pro[[#This Row],[Revenue]]</f>
        <v>-0.58478879422653407</v>
      </c>
      <c r="L12852" s="56">
        <f t="shared" si="200"/>
        <v>12</v>
      </c>
      <c r="M12852" s="82" t="str">
        <f>"Q"&amp;" "&amp;VLOOKUP(pro[[#This Row],[Period]],Mapping!A:B,2,0)</f>
        <v>Q 4</v>
      </c>
      <c r="N12852"/>
    </row>
    <row r="12853" spans="1:14" ht="14.25" x14ac:dyDescent="0.2">
      <c r="A12853" s="44" t="s">
        <v>45</v>
      </c>
      <c r="B12853" s="44" t="s">
        <v>17</v>
      </c>
      <c r="C12853" s="44" t="s">
        <v>57</v>
      </c>
      <c r="D12853" s="43">
        <v>460573.04299999995</v>
      </c>
      <c r="E12853" s="43">
        <v>-611869.11099999992</v>
      </c>
      <c r="F12853" s="45">
        <v>-18240</v>
      </c>
      <c r="G12853" s="45">
        <v>-23440</v>
      </c>
      <c r="H12853" s="45">
        <v>-53820</v>
      </c>
      <c r="I12853" s="55">
        <f>pro[[#This Row],[Admin expenses 3]]+pro[[#This Row],[Admin expenses 2]]+pro[[#This Row],[Admin expenses 1]]+pro[[#This Row],[COGS]]</f>
        <v>-707369.11099999992</v>
      </c>
      <c r="J12853" s="55">
        <f>pro[[#This Row],[Revenue]]+pro[[#This Row],[AdminExp]]</f>
        <v>-246796.06799999997</v>
      </c>
      <c r="K12853" s="83">
        <f>pro[[#This Row],[Profit]]/pro[[#This Row],[Revenue]]</f>
        <v>-0.53584566389831023</v>
      </c>
      <c r="L12853" s="56">
        <f t="shared" si="200"/>
        <v>12</v>
      </c>
      <c r="M12853" s="82" t="str">
        <f>"Q"&amp;" "&amp;VLOOKUP(pro[[#This Row],[Period]],Mapping!A:B,2,0)</f>
        <v>Q 4</v>
      </c>
      <c r="N12853"/>
    </row>
    <row r="12854" spans="1:14" ht="14.25" x14ac:dyDescent="0.2">
      <c r="A12854" s="44" t="s">
        <v>45</v>
      </c>
      <c r="B12854" s="44" t="s">
        <v>17</v>
      </c>
      <c r="C12854" s="44" t="s">
        <v>57</v>
      </c>
      <c r="D12854" s="43">
        <v>403938.80799999996</v>
      </c>
      <c r="E12854" s="43">
        <v>-532947.82099999988</v>
      </c>
      <c r="F12854" s="45">
        <v>-66380</v>
      </c>
      <c r="G12854" s="45">
        <v>-103480</v>
      </c>
      <c r="H12854" s="45">
        <v>-52440</v>
      </c>
      <c r="I12854" s="55">
        <f>pro[[#This Row],[Admin expenses 3]]+pro[[#This Row],[Admin expenses 2]]+pro[[#This Row],[Admin expenses 1]]+pro[[#This Row],[COGS]]</f>
        <v>-755247.82099999988</v>
      </c>
      <c r="J12854" s="55">
        <f>pro[[#This Row],[Revenue]]+pro[[#This Row],[AdminExp]]</f>
        <v>-351309.01299999992</v>
      </c>
      <c r="K12854" s="83">
        <f>pro[[#This Row],[Profit]]/pro[[#This Row],[Revenue]]</f>
        <v>-0.86970849555014762</v>
      </c>
      <c r="L12854" s="56">
        <f t="shared" si="200"/>
        <v>12</v>
      </c>
      <c r="M12854" s="82" t="str">
        <f>"Q"&amp;" "&amp;VLOOKUP(pro[[#This Row],[Period]],Mapping!A:B,2,0)</f>
        <v>Q 4</v>
      </c>
      <c r="N12854"/>
    </row>
    <row r="12855" spans="1:14" ht="14.25" x14ac:dyDescent="0.2">
      <c r="A12855" s="44" t="s">
        <v>45</v>
      </c>
      <c r="B12855" s="44" t="s">
        <v>17</v>
      </c>
      <c r="C12855" s="44" t="s">
        <v>57</v>
      </c>
      <c r="D12855" s="43">
        <v>458933.46799999999</v>
      </c>
      <c r="E12855" s="43">
        <v>-611384.3189999999</v>
      </c>
      <c r="F12855" s="45">
        <v>-33530</v>
      </c>
      <c r="G12855" s="45">
        <v>-31800</v>
      </c>
      <c r="H12855" s="45">
        <v>-62040</v>
      </c>
      <c r="I12855" s="55">
        <f>pro[[#This Row],[Admin expenses 3]]+pro[[#This Row],[Admin expenses 2]]+pro[[#This Row],[Admin expenses 1]]+pro[[#This Row],[COGS]]</f>
        <v>-738754.3189999999</v>
      </c>
      <c r="J12855" s="55">
        <f>pro[[#This Row],[Revenue]]+pro[[#This Row],[AdminExp]]</f>
        <v>-279820.85099999991</v>
      </c>
      <c r="K12855" s="83">
        <f>pro[[#This Row],[Profit]]/pro[[#This Row],[Revenue]]</f>
        <v>-0.60971986248777987</v>
      </c>
      <c r="L12855" s="56">
        <f t="shared" si="200"/>
        <v>12</v>
      </c>
      <c r="M12855" s="82" t="str">
        <f>"Q"&amp;" "&amp;VLOOKUP(pro[[#This Row],[Period]],Mapping!A:B,2,0)</f>
        <v>Q 4</v>
      </c>
      <c r="N12855"/>
    </row>
    <row r="12856" spans="1:14" ht="14.25" x14ac:dyDescent="0.2">
      <c r="A12856" s="44" t="s">
        <v>45</v>
      </c>
      <c r="B12856" s="44" t="s">
        <v>17</v>
      </c>
      <c r="C12856" s="44" t="s">
        <v>57</v>
      </c>
      <c r="D12856" s="43">
        <v>319881.21199999994</v>
      </c>
      <c r="E12856" s="43">
        <v>-428121.72200000001</v>
      </c>
      <c r="F12856" s="45">
        <v>-42360</v>
      </c>
      <c r="G12856" s="45">
        <v>-70070</v>
      </c>
      <c r="H12856" s="45">
        <v>-83430</v>
      </c>
      <c r="I12856" s="55">
        <f>pro[[#This Row],[Admin expenses 3]]+pro[[#This Row],[Admin expenses 2]]+pro[[#This Row],[Admin expenses 1]]+pro[[#This Row],[COGS]]</f>
        <v>-623981.72200000007</v>
      </c>
      <c r="J12856" s="55">
        <f>pro[[#This Row],[Revenue]]+pro[[#This Row],[AdminExp]]</f>
        <v>-304100.51000000013</v>
      </c>
      <c r="K12856" s="83">
        <f>pro[[#This Row],[Profit]]/pro[[#This Row],[Revenue]]</f>
        <v>-0.95066699322122172</v>
      </c>
      <c r="L12856" s="56">
        <f t="shared" si="200"/>
        <v>12</v>
      </c>
      <c r="M12856" s="82" t="str">
        <f>"Q"&amp;" "&amp;VLOOKUP(pro[[#This Row],[Period]],Mapping!A:B,2,0)</f>
        <v>Q 4</v>
      </c>
      <c r="N12856"/>
    </row>
    <row r="12857" spans="1:14" ht="14.25" x14ac:dyDescent="0.2">
      <c r="A12857" s="44" t="s">
        <v>45</v>
      </c>
      <c r="B12857" s="44" t="s">
        <v>17</v>
      </c>
      <c r="C12857" s="44" t="s">
        <v>58</v>
      </c>
      <c r="D12857" s="43">
        <v>85351.468999999997</v>
      </c>
      <c r="E12857" s="43">
        <v>-117734.35799999999</v>
      </c>
      <c r="F12857" s="45">
        <v>-29350</v>
      </c>
      <c r="G12857" s="45">
        <v>-88120</v>
      </c>
      <c r="H12857" s="45">
        <v>-37700</v>
      </c>
      <c r="I12857" s="55">
        <f>pro[[#This Row],[Admin expenses 3]]+pro[[#This Row],[Admin expenses 2]]+pro[[#This Row],[Admin expenses 1]]+pro[[#This Row],[COGS]]</f>
        <v>-272904.35800000001</v>
      </c>
      <c r="J12857" s="55">
        <f>pro[[#This Row],[Revenue]]+pro[[#This Row],[AdminExp]]</f>
        <v>-187552.88900000002</v>
      </c>
      <c r="K12857" s="83">
        <f>pro[[#This Row],[Profit]]/pro[[#This Row],[Revenue]]</f>
        <v>-2.1974184064717157</v>
      </c>
      <c r="L12857" s="56">
        <f t="shared" si="200"/>
        <v>12</v>
      </c>
      <c r="M12857" s="82" t="str">
        <f>"Q"&amp;" "&amp;VLOOKUP(pro[[#This Row],[Period]],Mapping!A:B,2,0)</f>
        <v>Q 4</v>
      </c>
      <c r="N12857"/>
    </row>
    <row r="12858" spans="1:14" ht="14.25" x14ac:dyDescent="0.2">
      <c r="A12858" s="44" t="s">
        <v>45</v>
      </c>
      <c r="B12858" s="44" t="s">
        <v>17</v>
      </c>
      <c r="C12858" s="44" t="s">
        <v>59</v>
      </c>
      <c r="D12858" s="43">
        <v>60875.92</v>
      </c>
      <c r="E12858" s="43">
        <v>-85484.608999999997</v>
      </c>
      <c r="F12858" s="45">
        <v>-12940</v>
      </c>
      <c r="G12858" s="45">
        <v>-82660</v>
      </c>
      <c r="H12858" s="45">
        <v>-38260</v>
      </c>
      <c r="I12858" s="55">
        <f>pro[[#This Row],[Admin expenses 3]]+pro[[#This Row],[Admin expenses 2]]+pro[[#This Row],[Admin expenses 1]]+pro[[#This Row],[COGS]]</f>
        <v>-219344.609</v>
      </c>
      <c r="J12858" s="55">
        <f>pro[[#This Row],[Revenue]]+pro[[#This Row],[AdminExp]]</f>
        <v>-158468.68900000001</v>
      </c>
      <c r="K12858" s="83">
        <f>pro[[#This Row],[Profit]]/pro[[#This Row],[Revenue]]</f>
        <v>-2.6031424083611387</v>
      </c>
      <c r="L12858" s="56">
        <f t="shared" si="200"/>
        <v>12</v>
      </c>
      <c r="M12858" s="82" t="str">
        <f>"Q"&amp;" "&amp;VLOOKUP(pro[[#This Row],[Period]],Mapping!A:B,2,0)</f>
        <v>Q 4</v>
      </c>
      <c r="N12858"/>
    </row>
    <row r="12859" spans="1:14" ht="14.25" x14ac:dyDescent="0.2">
      <c r="A12859" s="44" t="s">
        <v>45</v>
      </c>
      <c r="B12859" s="44" t="s">
        <v>17</v>
      </c>
      <c r="C12859" s="44" t="s">
        <v>57</v>
      </c>
      <c r="D12859" s="43">
        <v>68541.325999999986</v>
      </c>
      <c r="E12859" s="43">
        <v>-88170.956999999995</v>
      </c>
      <c r="F12859" s="45">
        <v>-83650</v>
      </c>
      <c r="G12859" s="45">
        <v>-105560</v>
      </c>
      <c r="H12859" s="45">
        <v>-101090</v>
      </c>
      <c r="I12859" s="55">
        <f>pro[[#This Row],[Admin expenses 3]]+pro[[#This Row],[Admin expenses 2]]+pro[[#This Row],[Admin expenses 1]]+pro[[#This Row],[COGS]]</f>
        <v>-378470.95699999999</v>
      </c>
      <c r="J12859" s="55">
        <f>pro[[#This Row],[Revenue]]+pro[[#This Row],[AdminExp]]</f>
        <v>-309929.63099999999</v>
      </c>
      <c r="K12859" s="83">
        <f>pro[[#This Row],[Profit]]/pro[[#This Row],[Revenue]]</f>
        <v>-4.5217921666703687</v>
      </c>
      <c r="L12859" s="56">
        <f t="shared" si="200"/>
        <v>12</v>
      </c>
      <c r="M12859" s="82" t="str">
        <f>"Q"&amp;" "&amp;VLOOKUP(pro[[#This Row],[Period]],Mapping!A:B,2,0)</f>
        <v>Q 4</v>
      </c>
      <c r="N12859"/>
    </row>
    <row r="12860" spans="1:14" ht="14.25" x14ac:dyDescent="0.2">
      <c r="A12860" s="44" t="s">
        <v>45</v>
      </c>
      <c r="B12860" s="44" t="s">
        <v>17</v>
      </c>
      <c r="C12860" s="44" t="s">
        <v>57</v>
      </c>
      <c r="D12860" s="43">
        <v>124015.073</v>
      </c>
      <c r="E12860" s="43">
        <v>-172363.54799999998</v>
      </c>
      <c r="F12860" s="45">
        <v>-17600</v>
      </c>
      <c r="G12860" s="45">
        <v>-96860</v>
      </c>
      <c r="H12860" s="45">
        <v>-35990</v>
      </c>
      <c r="I12860" s="55">
        <f>pro[[#This Row],[Admin expenses 3]]+pro[[#This Row],[Admin expenses 2]]+pro[[#This Row],[Admin expenses 1]]+pro[[#This Row],[COGS]]</f>
        <v>-322813.54799999995</v>
      </c>
      <c r="J12860" s="55">
        <f>pro[[#This Row],[Revenue]]+pro[[#This Row],[AdminExp]]</f>
        <v>-198798.47499999995</v>
      </c>
      <c r="K12860" s="83">
        <f>pro[[#This Row],[Profit]]/pro[[#This Row],[Revenue]]</f>
        <v>-1.6030186508054545</v>
      </c>
      <c r="L12860" s="56">
        <f t="shared" si="200"/>
        <v>12</v>
      </c>
      <c r="M12860" s="82" t="str">
        <f>"Q"&amp;" "&amp;VLOOKUP(pro[[#This Row],[Period]],Mapping!A:B,2,0)</f>
        <v>Q 4</v>
      </c>
      <c r="N12860"/>
    </row>
    <row r="12861" spans="1:14" ht="14.25" x14ac:dyDescent="0.2">
      <c r="A12861" s="44" t="s">
        <v>45</v>
      </c>
      <c r="B12861" s="44" t="s">
        <v>17</v>
      </c>
      <c r="C12861" s="44" t="s">
        <v>57</v>
      </c>
      <c r="D12861" s="43">
        <v>60741.52</v>
      </c>
      <c r="E12861" s="43">
        <v>-84501.318999999989</v>
      </c>
      <c r="F12861" s="45">
        <v>-35450</v>
      </c>
      <c r="G12861" s="45">
        <v>-73320</v>
      </c>
      <c r="H12861" s="45">
        <v>-27210</v>
      </c>
      <c r="I12861" s="55">
        <f>pro[[#This Row],[Admin expenses 3]]+pro[[#This Row],[Admin expenses 2]]+pro[[#This Row],[Admin expenses 1]]+pro[[#This Row],[COGS]]</f>
        <v>-220481.31899999999</v>
      </c>
      <c r="J12861" s="55">
        <f>pro[[#This Row],[Revenue]]+pro[[#This Row],[AdminExp]]</f>
        <v>-159739.799</v>
      </c>
      <c r="K12861" s="83">
        <f>pro[[#This Row],[Profit]]/pro[[#This Row],[Revenue]]</f>
        <v>-2.6298288057328825</v>
      </c>
      <c r="L12861" s="56">
        <f t="shared" si="200"/>
        <v>12</v>
      </c>
      <c r="M12861" s="82" t="str">
        <f>"Q"&amp;" "&amp;VLOOKUP(pro[[#This Row],[Period]],Mapping!A:B,2,0)</f>
        <v>Q 4</v>
      </c>
      <c r="N12861"/>
    </row>
    <row r="12862" spans="1:14" ht="14.25" x14ac:dyDescent="0.2">
      <c r="A12862" s="44" t="s">
        <v>45</v>
      </c>
      <c r="B12862" s="44" t="s">
        <v>17</v>
      </c>
      <c r="C12862" s="44" t="s">
        <v>57</v>
      </c>
      <c r="D12862" s="43">
        <v>104379.51299999999</v>
      </c>
      <c r="E12862" s="43">
        <v>-136805.51499999998</v>
      </c>
      <c r="F12862" s="45">
        <v>-105730</v>
      </c>
      <c r="G12862" s="45">
        <v>-62080</v>
      </c>
      <c r="H12862" s="45">
        <v>-25130</v>
      </c>
      <c r="I12862" s="55">
        <f>pro[[#This Row],[Admin expenses 3]]+pro[[#This Row],[Admin expenses 2]]+pro[[#This Row],[Admin expenses 1]]+pro[[#This Row],[COGS]]</f>
        <v>-329745.51500000001</v>
      </c>
      <c r="J12862" s="55">
        <f>pro[[#This Row],[Revenue]]+pro[[#This Row],[AdminExp]]</f>
        <v>-225366.00200000004</v>
      </c>
      <c r="K12862" s="83">
        <f>pro[[#This Row],[Profit]]/pro[[#This Row],[Revenue]]</f>
        <v>-2.1591018727975868</v>
      </c>
      <c r="L12862" s="56">
        <f t="shared" si="200"/>
        <v>12</v>
      </c>
      <c r="M12862" s="82" t="str">
        <f>"Q"&amp;" "&amp;VLOOKUP(pro[[#This Row],[Period]],Mapping!A:B,2,0)</f>
        <v>Q 4</v>
      </c>
      <c r="N12862"/>
    </row>
    <row r="12863" spans="1:14" ht="14.25" x14ac:dyDescent="0.2">
      <c r="A12863" s="44" t="s">
        <v>45</v>
      </c>
      <c r="B12863" s="44" t="s">
        <v>17</v>
      </c>
      <c r="C12863" s="44" t="s">
        <v>57</v>
      </c>
      <c r="D12863" s="43">
        <v>56522.031999999992</v>
      </c>
      <c r="E12863" s="43">
        <v>-74675.971999999994</v>
      </c>
      <c r="F12863" s="45">
        <v>-26150</v>
      </c>
      <c r="G12863" s="45">
        <v>-93040</v>
      </c>
      <c r="H12863" s="45">
        <v>-28410</v>
      </c>
      <c r="I12863" s="55">
        <f>pro[[#This Row],[Admin expenses 3]]+pro[[#This Row],[Admin expenses 2]]+pro[[#This Row],[Admin expenses 1]]+pro[[#This Row],[COGS]]</f>
        <v>-222275.97200000001</v>
      </c>
      <c r="J12863" s="55">
        <f>pro[[#This Row],[Revenue]]+pro[[#This Row],[AdminExp]]</f>
        <v>-165753.94</v>
      </c>
      <c r="K12863" s="83">
        <f>pro[[#This Row],[Profit]]/pro[[#This Row],[Revenue]]</f>
        <v>-2.932554512548311</v>
      </c>
      <c r="L12863" s="56">
        <f t="shared" si="200"/>
        <v>12</v>
      </c>
      <c r="M12863" s="82" t="str">
        <f>"Q"&amp;" "&amp;VLOOKUP(pro[[#This Row],[Period]],Mapping!A:B,2,0)</f>
        <v>Q 4</v>
      </c>
      <c r="N12863"/>
    </row>
    <row r="12864" spans="1:14" ht="14.25" x14ac:dyDescent="0.2">
      <c r="A12864" s="44" t="s">
        <v>45</v>
      </c>
      <c r="B12864" s="44" t="s">
        <v>17</v>
      </c>
      <c r="C12864" s="44" t="s">
        <v>58</v>
      </c>
      <c r="D12864" s="43">
        <v>60578.489999999991</v>
      </c>
      <c r="E12864" s="43">
        <v>-76107.555999999997</v>
      </c>
      <c r="F12864" s="45">
        <v>-37610</v>
      </c>
      <c r="G12864" s="45">
        <v>-73950</v>
      </c>
      <c r="H12864" s="45">
        <v>-63280</v>
      </c>
      <c r="I12864" s="55">
        <f>pro[[#This Row],[Admin expenses 3]]+pro[[#This Row],[Admin expenses 2]]+pro[[#This Row],[Admin expenses 1]]+pro[[#This Row],[COGS]]</f>
        <v>-250947.55599999998</v>
      </c>
      <c r="J12864" s="55">
        <f>pro[[#This Row],[Revenue]]+pro[[#This Row],[AdminExp]]</f>
        <v>-190369.06599999999</v>
      </c>
      <c r="K12864" s="83">
        <f>pro[[#This Row],[Profit]]/pro[[#This Row],[Revenue]]</f>
        <v>-3.1425191681073601</v>
      </c>
      <c r="L12864" s="56">
        <f t="shared" si="200"/>
        <v>12</v>
      </c>
      <c r="M12864" s="82" t="str">
        <f>"Q"&amp;" "&amp;VLOOKUP(pro[[#This Row],[Period]],Mapping!A:B,2,0)</f>
        <v>Q 4</v>
      </c>
      <c r="N12864"/>
    </row>
    <row r="12865" spans="1:14" ht="14.25" x14ac:dyDescent="0.2">
      <c r="A12865" s="44" t="s">
        <v>45</v>
      </c>
      <c r="B12865" s="44" t="s">
        <v>17</v>
      </c>
      <c r="C12865" s="44" t="s">
        <v>59</v>
      </c>
      <c r="D12865" s="43">
        <v>36096.724999999999</v>
      </c>
      <c r="E12865" s="43">
        <v>-45544.260999999999</v>
      </c>
      <c r="F12865" s="45">
        <v>-98000</v>
      </c>
      <c r="G12865" s="45">
        <v>-95770</v>
      </c>
      <c r="H12865" s="45">
        <v>-28610</v>
      </c>
      <c r="I12865" s="55">
        <f>pro[[#This Row],[Admin expenses 3]]+pro[[#This Row],[Admin expenses 2]]+pro[[#This Row],[Admin expenses 1]]+pro[[#This Row],[COGS]]</f>
        <v>-267924.261</v>
      </c>
      <c r="J12865" s="55">
        <f>pro[[#This Row],[Revenue]]+pro[[#This Row],[AdminExp]]</f>
        <v>-231827.53599999999</v>
      </c>
      <c r="K12865" s="83">
        <f>pro[[#This Row],[Profit]]/pro[[#This Row],[Revenue]]</f>
        <v>-6.4223980430357601</v>
      </c>
      <c r="L12865" s="56">
        <f t="shared" si="200"/>
        <v>12</v>
      </c>
      <c r="M12865" s="82" t="str">
        <f>"Q"&amp;" "&amp;VLOOKUP(pro[[#This Row],[Period]],Mapping!A:B,2,0)</f>
        <v>Q 4</v>
      </c>
      <c r="N12865"/>
    </row>
    <row r="12866" spans="1:14" ht="14.25" x14ac:dyDescent="0.2">
      <c r="A12866" s="44" t="s">
        <v>45</v>
      </c>
      <c r="B12866" s="44" t="s">
        <v>17</v>
      </c>
      <c r="C12866" s="44" t="s">
        <v>57</v>
      </c>
      <c r="D12866" s="43">
        <v>61286.056999999993</v>
      </c>
      <c r="E12866" s="43">
        <v>-77326.36099999999</v>
      </c>
      <c r="F12866" s="45">
        <v>-90850</v>
      </c>
      <c r="G12866" s="45">
        <v>-93790</v>
      </c>
      <c r="H12866" s="45">
        <v>-92470</v>
      </c>
      <c r="I12866" s="55">
        <f>pro[[#This Row],[Admin expenses 3]]+pro[[#This Row],[Admin expenses 2]]+pro[[#This Row],[Admin expenses 1]]+pro[[#This Row],[COGS]]</f>
        <v>-354436.36099999998</v>
      </c>
      <c r="J12866" s="55">
        <f>pro[[#This Row],[Revenue]]+pro[[#This Row],[AdminExp]]</f>
        <v>-293150.304</v>
      </c>
      <c r="K12866" s="83">
        <f>pro[[#This Row],[Profit]]/pro[[#This Row],[Revenue]]</f>
        <v>-4.7833115450713368</v>
      </c>
      <c r="L12866" s="56">
        <f t="shared" ref="L12866:L12929" si="201">MONTH(DATEVALUE(A12866&amp;"1"))</f>
        <v>12</v>
      </c>
      <c r="M12866" s="82" t="str">
        <f>"Q"&amp;" "&amp;VLOOKUP(pro[[#This Row],[Period]],Mapping!A:B,2,0)</f>
        <v>Q 4</v>
      </c>
      <c r="N12866"/>
    </row>
    <row r="12867" spans="1:14" ht="14.25" x14ac:dyDescent="0.2">
      <c r="A12867" s="44" t="s">
        <v>45</v>
      </c>
      <c r="B12867" s="44" t="s">
        <v>17</v>
      </c>
      <c r="C12867" s="44" t="s">
        <v>57</v>
      </c>
      <c r="D12867" s="43">
        <v>478363.82999999996</v>
      </c>
      <c r="E12867" s="43">
        <v>-470273.05499999999</v>
      </c>
      <c r="F12867" s="45">
        <v>-45110</v>
      </c>
      <c r="G12867" s="45">
        <v>-85090</v>
      </c>
      <c r="H12867" s="45">
        <v>-55980</v>
      </c>
      <c r="I12867" s="55">
        <f>pro[[#This Row],[Admin expenses 3]]+pro[[#This Row],[Admin expenses 2]]+pro[[#This Row],[Admin expenses 1]]+pro[[#This Row],[COGS]]</f>
        <v>-656453.05499999993</v>
      </c>
      <c r="J12867" s="55">
        <f>pro[[#This Row],[Revenue]]+pro[[#This Row],[AdminExp]]</f>
        <v>-178089.22499999998</v>
      </c>
      <c r="K12867" s="83">
        <f>pro[[#This Row],[Profit]]/pro[[#This Row],[Revenue]]</f>
        <v>-0.37228823299621128</v>
      </c>
      <c r="L12867" s="56">
        <f t="shared" si="201"/>
        <v>12</v>
      </c>
      <c r="M12867" s="82" t="str">
        <f>"Q"&amp;" "&amp;VLOOKUP(pro[[#This Row],[Period]],Mapping!A:B,2,0)</f>
        <v>Q 4</v>
      </c>
      <c r="N12867"/>
    </row>
    <row r="12868" spans="1:14" ht="14.25" x14ac:dyDescent="0.2">
      <c r="A12868" s="44" t="s">
        <v>45</v>
      </c>
      <c r="B12868" s="44" t="s">
        <v>17</v>
      </c>
      <c r="C12868" s="44" t="s">
        <v>57</v>
      </c>
      <c r="D12868" s="43">
        <v>2195305.2450000001</v>
      </c>
      <c r="E12868" s="43">
        <v>-228233.40399999998</v>
      </c>
      <c r="F12868" s="45">
        <v>-84760</v>
      </c>
      <c r="G12868" s="45">
        <v>-92410</v>
      </c>
      <c r="H12868" s="45">
        <v>-23150</v>
      </c>
      <c r="I12868" s="55">
        <f>pro[[#This Row],[Admin expenses 3]]+pro[[#This Row],[Admin expenses 2]]+pro[[#This Row],[Admin expenses 1]]+pro[[#This Row],[COGS]]</f>
        <v>-428553.40399999998</v>
      </c>
      <c r="J12868" s="55">
        <f>pro[[#This Row],[Revenue]]+pro[[#This Row],[AdminExp]]</f>
        <v>1766751.841</v>
      </c>
      <c r="K12868" s="83">
        <f>pro[[#This Row],[Profit]]/pro[[#This Row],[Revenue]]</f>
        <v>0.80478641638739401</v>
      </c>
      <c r="L12868" s="56">
        <f t="shared" si="201"/>
        <v>12</v>
      </c>
      <c r="M12868" s="82" t="str">
        <f>"Q"&amp;" "&amp;VLOOKUP(pro[[#This Row],[Period]],Mapping!A:B,2,0)</f>
        <v>Q 4</v>
      </c>
      <c r="N12868"/>
    </row>
    <row r="12869" spans="1:14" ht="14.25" x14ac:dyDescent="0.2">
      <c r="A12869" s="44" t="s">
        <v>45</v>
      </c>
      <c r="B12869" s="44" t="s">
        <v>17</v>
      </c>
      <c r="C12869" s="44" t="s">
        <v>58</v>
      </c>
      <c r="D12869" s="43">
        <v>209826.071</v>
      </c>
      <c r="E12869" s="43">
        <v>-133590.345</v>
      </c>
      <c r="F12869" s="45">
        <v>-87250</v>
      </c>
      <c r="G12869" s="45">
        <v>-35710</v>
      </c>
      <c r="H12869" s="45">
        <v>-53710</v>
      </c>
      <c r="I12869" s="55">
        <f>pro[[#This Row],[Admin expenses 3]]+pro[[#This Row],[Admin expenses 2]]+pro[[#This Row],[Admin expenses 1]]+pro[[#This Row],[COGS]]</f>
        <v>-310260.34499999997</v>
      </c>
      <c r="J12869" s="55">
        <f>pro[[#This Row],[Revenue]]+pro[[#This Row],[AdminExp]]</f>
        <v>-100434.27399999998</v>
      </c>
      <c r="K12869" s="83">
        <f>pro[[#This Row],[Profit]]/pro[[#This Row],[Revenue]]</f>
        <v>-0.47865488555042324</v>
      </c>
      <c r="L12869" s="56">
        <f t="shared" si="201"/>
        <v>12</v>
      </c>
      <c r="M12869" s="82" t="str">
        <f>"Q"&amp;" "&amp;VLOOKUP(pro[[#This Row],[Period]],Mapping!A:B,2,0)</f>
        <v>Q 4</v>
      </c>
      <c r="N12869"/>
    </row>
    <row r="12870" spans="1:14" ht="14.25" x14ac:dyDescent="0.2">
      <c r="A12870" s="44" t="s">
        <v>45</v>
      </c>
      <c r="B12870" s="44" t="s">
        <v>17</v>
      </c>
      <c r="C12870" s="44" t="s">
        <v>59</v>
      </c>
      <c r="D12870" s="43">
        <v>114240.29400000001</v>
      </c>
      <c r="E12870" s="43">
        <v>-23153.808999999994</v>
      </c>
      <c r="F12870" s="45">
        <v>-60640</v>
      </c>
      <c r="G12870" s="45">
        <v>-60840</v>
      </c>
      <c r="H12870" s="45">
        <v>-84930</v>
      </c>
      <c r="I12870" s="55">
        <f>pro[[#This Row],[Admin expenses 3]]+pro[[#This Row],[Admin expenses 2]]+pro[[#This Row],[Admin expenses 1]]+pro[[#This Row],[COGS]]</f>
        <v>-229563.80900000001</v>
      </c>
      <c r="J12870" s="55">
        <f>pro[[#This Row],[Revenue]]+pro[[#This Row],[AdminExp]]</f>
        <v>-115323.515</v>
      </c>
      <c r="K12870" s="83">
        <f>pro[[#This Row],[Profit]]/pro[[#This Row],[Revenue]]</f>
        <v>-1.0094819521385334</v>
      </c>
      <c r="L12870" s="56">
        <f t="shared" si="201"/>
        <v>12</v>
      </c>
      <c r="M12870" s="82" t="str">
        <f>"Q"&amp;" "&amp;VLOOKUP(pro[[#This Row],[Period]],Mapping!A:B,2,0)</f>
        <v>Q 4</v>
      </c>
      <c r="N12870"/>
    </row>
    <row r="12871" spans="1:14" ht="14.25" x14ac:dyDescent="0.2">
      <c r="A12871" s="44" t="s">
        <v>45</v>
      </c>
      <c r="B12871" s="44" t="s">
        <v>17</v>
      </c>
      <c r="C12871" s="44" t="s">
        <v>57</v>
      </c>
      <c r="D12871" s="43">
        <v>61561.387999999992</v>
      </c>
      <c r="E12871" s="43">
        <v>-64668.323999999993</v>
      </c>
      <c r="F12871" s="45">
        <v>-34910</v>
      </c>
      <c r="G12871" s="45">
        <v>-25790</v>
      </c>
      <c r="H12871" s="45">
        <v>-75880</v>
      </c>
      <c r="I12871" s="55">
        <f>pro[[#This Row],[Admin expenses 3]]+pro[[#This Row],[Admin expenses 2]]+pro[[#This Row],[Admin expenses 1]]+pro[[#This Row],[COGS]]</f>
        <v>-201248.32399999999</v>
      </c>
      <c r="J12871" s="55">
        <f>pro[[#This Row],[Revenue]]+pro[[#This Row],[AdminExp]]</f>
        <v>-139686.93599999999</v>
      </c>
      <c r="K12871" s="83">
        <f>pro[[#This Row],[Profit]]/pro[[#This Row],[Revenue]]</f>
        <v>-2.2690673576105853</v>
      </c>
      <c r="L12871" s="56">
        <f t="shared" si="201"/>
        <v>12</v>
      </c>
      <c r="M12871" s="82" t="str">
        <f>"Q"&amp;" "&amp;VLOOKUP(pro[[#This Row],[Period]],Mapping!A:B,2,0)</f>
        <v>Q 4</v>
      </c>
      <c r="N12871"/>
    </row>
    <row r="12872" spans="1:14" ht="14.25" x14ac:dyDescent="0.2">
      <c r="A12872" s="44" t="s">
        <v>45</v>
      </c>
      <c r="B12872" s="44" t="s">
        <v>17</v>
      </c>
      <c r="C12872" s="44" t="s">
        <v>57</v>
      </c>
      <c r="D12872" s="43">
        <v>19986.770999999997</v>
      </c>
      <c r="E12872" s="43">
        <v>-5477.6679999999997</v>
      </c>
      <c r="F12872" s="45">
        <v>-84100</v>
      </c>
      <c r="G12872" s="45">
        <v>-105730</v>
      </c>
      <c r="H12872" s="45">
        <v>-87480</v>
      </c>
      <c r="I12872" s="55">
        <f>pro[[#This Row],[Admin expenses 3]]+pro[[#This Row],[Admin expenses 2]]+pro[[#This Row],[Admin expenses 1]]+pro[[#This Row],[COGS]]</f>
        <v>-282787.66800000001</v>
      </c>
      <c r="J12872" s="55">
        <f>pro[[#This Row],[Revenue]]+pro[[#This Row],[AdminExp]]</f>
        <v>-262800.897</v>
      </c>
      <c r="K12872" s="83">
        <f>pro[[#This Row],[Profit]]/pro[[#This Row],[Revenue]]</f>
        <v>-13.148742085452424</v>
      </c>
      <c r="L12872" s="56">
        <f t="shared" si="201"/>
        <v>12</v>
      </c>
      <c r="M12872" s="82" t="str">
        <f>"Q"&amp;" "&amp;VLOOKUP(pro[[#This Row],[Period]],Mapping!A:B,2,0)</f>
        <v>Q 4</v>
      </c>
      <c r="N12872"/>
    </row>
    <row r="12873" spans="1:14" ht="14.25" x14ac:dyDescent="0.2">
      <c r="A12873" s="44" t="s">
        <v>45</v>
      </c>
      <c r="B12873" s="44" t="s">
        <v>17</v>
      </c>
      <c r="C12873" s="44" t="s">
        <v>58</v>
      </c>
      <c r="D12873" s="43">
        <v>128303.02099999999</v>
      </c>
      <c r="E12873" s="43">
        <v>-23853.346999999998</v>
      </c>
      <c r="F12873" s="45">
        <v>-45790</v>
      </c>
      <c r="G12873" s="45">
        <v>-31300</v>
      </c>
      <c r="H12873" s="45">
        <v>-94040</v>
      </c>
      <c r="I12873" s="55">
        <f>pro[[#This Row],[Admin expenses 3]]+pro[[#This Row],[Admin expenses 2]]+pro[[#This Row],[Admin expenses 1]]+pro[[#This Row],[COGS]]</f>
        <v>-194983.34700000001</v>
      </c>
      <c r="J12873" s="55">
        <f>pro[[#This Row],[Revenue]]+pro[[#This Row],[AdminExp]]</f>
        <v>-66680.326000000015</v>
      </c>
      <c r="K12873" s="83">
        <f>pro[[#This Row],[Profit]]/pro[[#This Row],[Revenue]]</f>
        <v>-0.51970971127795984</v>
      </c>
      <c r="L12873" s="56">
        <f t="shared" si="201"/>
        <v>12</v>
      </c>
      <c r="M12873" s="82" t="str">
        <f>"Q"&amp;" "&amp;VLOOKUP(pro[[#This Row],[Period]],Mapping!A:B,2,0)</f>
        <v>Q 4</v>
      </c>
      <c r="N12873"/>
    </row>
    <row r="12874" spans="1:14" ht="14.25" x14ac:dyDescent="0.2">
      <c r="A12874" s="44" t="s">
        <v>45</v>
      </c>
      <c r="B12874" s="44" t="s">
        <v>17</v>
      </c>
      <c r="C12874" s="44" t="s">
        <v>59</v>
      </c>
      <c r="D12874" s="43">
        <v>39840.282999999996</v>
      </c>
      <c r="E12874" s="43">
        <v>-26889.925999999999</v>
      </c>
      <c r="F12874" s="45">
        <v>-33510</v>
      </c>
      <c r="G12874" s="45">
        <v>-39200</v>
      </c>
      <c r="H12874" s="45">
        <v>-100200</v>
      </c>
      <c r="I12874" s="55">
        <f>pro[[#This Row],[Admin expenses 3]]+pro[[#This Row],[Admin expenses 2]]+pro[[#This Row],[Admin expenses 1]]+pro[[#This Row],[COGS]]</f>
        <v>-199799.92600000001</v>
      </c>
      <c r="J12874" s="55">
        <f>pro[[#This Row],[Revenue]]+pro[[#This Row],[AdminExp]]</f>
        <v>-159959.64300000001</v>
      </c>
      <c r="K12874" s="83">
        <f>pro[[#This Row],[Profit]]/pro[[#This Row],[Revenue]]</f>
        <v>-4.0150227597529877</v>
      </c>
      <c r="L12874" s="56">
        <f t="shared" si="201"/>
        <v>12</v>
      </c>
      <c r="M12874" s="82" t="str">
        <f>"Q"&amp;" "&amp;VLOOKUP(pro[[#This Row],[Period]],Mapping!A:B,2,0)</f>
        <v>Q 4</v>
      </c>
      <c r="N12874"/>
    </row>
    <row r="12875" spans="1:14" ht="14.25" x14ac:dyDescent="0.2">
      <c r="A12875" s="44" t="s">
        <v>45</v>
      </c>
      <c r="B12875" s="44" t="s">
        <v>17</v>
      </c>
      <c r="C12875" s="44" t="s">
        <v>57</v>
      </c>
      <c r="D12875" s="43">
        <v>208187.99399999998</v>
      </c>
      <c r="E12875" s="43">
        <v>-94286.457999999999</v>
      </c>
      <c r="F12875" s="45">
        <v>-65980</v>
      </c>
      <c r="G12875" s="45">
        <v>-22370</v>
      </c>
      <c r="H12875" s="45">
        <v>-45870</v>
      </c>
      <c r="I12875" s="55">
        <f>pro[[#This Row],[Admin expenses 3]]+pro[[#This Row],[Admin expenses 2]]+pro[[#This Row],[Admin expenses 1]]+pro[[#This Row],[COGS]]</f>
        <v>-228506.45799999998</v>
      </c>
      <c r="J12875" s="55">
        <f>pro[[#This Row],[Revenue]]+pro[[#This Row],[AdminExp]]</f>
        <v>-20318.464000000007</v>
      </c>
      <c r="K12875" s="83">
        <f>pro[[#This Row],[Profit]]/pro[[#This Row],[Revenue]]</f>
        <v>-9.7596713478107722E-2</v>
      </c>
      <c r="L12875" s="56">
        <f t="shared" si="201"/>
        <v>12</v>
      </c>
      <c r="M12875" s="82" t="str">
        <f>"Q"&amp;" "&amp;VLOOKUP(pro[[#This Row],[Period]],Mapping!A:B,2,0)</f>
        <v>Q 4</v>
      </c>
      <c r="N12875"/>
    </row>
    <row r="12876" spans="1:14" ht="14.25" x14ac:dyDescent="0.2">
      <c r="A12876" s="44" t="s">
        <v>45</v>
      </c>
      <c r="B12876" s="44" t="s">
        <v>17</v>
      </c>
      <c r="C12876" s="44" t="s">
        <v>57</v>
      </c>
      <c r="D12876" s="43">
        <v>245058.065</v>
      </c>
      <c r="E12876" s="43">
        <v>-52719.009000000005</v>
      </c>
      <c r="F12876" s="45">
        <v>-30560</v>
      </c>
      <c r="G12876" s="45">
        <v>-89480</v>
      </c>
      <c r="H12876" s="45">
        <v>-44510</v>
      </c>
      <c r="I12876" s="55">
        <f>pro[[#This Row],[Admin expenses 3]]+pro[[#This Row],[Admin expenses 2]]+pro[[#This Row],[Admin expenses 1]]+pro[[#This Row],[COGS]]</f>
        <v>-217269.00900000002</v>
      </c>
      <c r="J12876" s="55">
        <f>pro[[#This Row],[Revenue]]+pro[[#This Row],[AdminExp]]</f>
        <v>27789.055999999982</v>
      </c>
      <c r="K12876" s="83">
        <f>pro[[#This Row],[Profit]]/pro[[#This Row],[Revenue]]</f>
        <v>0.11339784307853726</v>
      </c>
      <c r="L12876" s="56">
        <f t="shared" si="201"/>
        <v>12</v>
      </c>
      <c r="M12876" s="82" t="str">
        <f>"Q"&amp;" "&amp;VLOOKUP(pro[[#This Row],[Period]],Mapping!A:B,2,0)</f>
        <v>Q 4</v>
      </c>
      <c r="N12876"/>
    </row>
    <row r="12877" spans="1:14" ht="14.25" x14ac:dyDescent="0.2">
      <c r="A12877" s="44" t="s">
        <v>45</v>
      </c>
      <c r="B12877" s="44" t="s">
        <v>17</v>
      </c>
      <c r="C12877" s="44" t="s">
        <v>57</v>
      </c>
      <c r="D12877" s="43">
        <v>303403.891</v>
      </c>
      <c r="E12877" s="43">
        <v>-46012.714999999997</v>
      </c>
      <c r="F12877" s="45">
        <v>-80610</v>
      </c>
      <c r="G12877" s="45">
        <v>-31970</v>
      </c>
      <c r="H12877" s="45">
        <v>-63750</v>
      </c>
      <c r="I12877" s="55">
        <f>pro[[#This Row],[Admin expenses 3]]+pro[[#This Row],[Admin expenses 2]]+pro[[#This Row],[Admin expenses 1]]+pro[[#This Row],[COGS]]</f>
        <v>-222342.715</v>
      </c>
      <c r="J12877" s="55">
        <f>pro[[#This Row],[Revenue]]+pro[[#This Row],[AdminExp]]</f>
        <v>81061.176000000007</v>
      </c>
      <c r="K12877" s="83">
        <f>pro[[#This Row],[Profit]]/pro[[#This Row],[Revenue]]</f>
        <v>0.26717249977522539</v>
      </c>
      <c r="L12877" s="56">
        <f t="shared" si="201"/>
        <v>12</v>
      </c>
      <c r="M12877" s="82" t="str">
        <f>"Q"&amp;" "&amp;VLOOKUP(pro[[#This Row],[Period]],Mapping!A:B,2,0)</f>
        <v>Q 4</v>
      </c>
      <c r="N12877"/>
    </row>
    <row r="12878" spans="1:14" ht="14.25" x14ac:dyDescent="0.2">
      <c r="A12878" s="44" t="s">
        <v>45</v>
      </c>
      <c r="B12878" s="44" t="s">
        <v>17</v>
      </c>
      <c r="C12878" s="44" t="s">
        <v>58</v>
      </c>
      <c r="D12878" s="43">
        <v>36988.133000000002</v>
      </c>
      <c r="E12878" s="43">
        <v>-9830.0720000000001</v>
      </c>
      <c r="F12878" s="45">
        <v>-44080</v>
      </c>
      <c r="G12878" s="45">
        <v>-31270</v>
      </c>
      <c r="H12878" s="45">
        <v>-66350</v>
      </c>
      <c r="I12878" s="55">
        <f>pro[[#This Row],[Admin expenses 3]]+pro[[#This Row],[Admin expenses 2]]+pro[[#This Row],[Admin expenses 1]]+pro[[#This Row],[COGS]]</f>
        <v>-151530.07199999999</v>
      </c>
      <c r="J12878" s="55">
        <f>pro[[#This Row],[Revenue]]+pro[[#This Row],[AdminExp]]</f>
        <v>-114541.93899999998</v>
      </c>
      <c r="K12878" s="83">
        <f>pro[[#This Row],[Profit]]/pro[[#This Row],[Revenue]]</f>
        <v>-3.0967212916640041</v>
      </c>
      <c r="L12878" s="56">
        <f t="shared" si="201"/>
        <v>12</v>
      </c>
      <c r="M12878" s="82" t="str">
        <f>"Q"&amp;" "&amp;VLOOKUP(pro[[#This Row],[Period]],Mapping!A:B,2,0)</f>
        <v>Q 4</v>
      </c>
      <c r="N12878"/>
    </row>
    <row r="12879" spans="1:14" ht="14.25" x14ac:dyDescent="0.2">
      <c r="A12879" s="44" t="s">
        <v>45</v>
      </c>
      <c r="B12879" s="44" t="s">
        <v>17</v>
      </c>
      <c r="C12879" s="44" t="s">
        <v>59</v>
      </c>
      <c r="D12879" s="43">
        <v>610076.69799999997</v>
      </c>
      <c r="E12879" s="43">
        <v>-61538.511999999995</v>
      </c>
      <c r="F12879" s="45">
        <v>-37260</v>
      </c>
      <c r="G12879" s="45">
        <v>-67840</v>
      </c>
      <c r="H12879" s="45">
        <v>-83040</v>
      </c>
      <c r="I12879" s="55">
        <f>pro[[#This Row],[Admin expenses 3]]+pro[[#This Row],[Admin expenses 2]]+pro[[#This Row],[Admin expenses 1]]+pro[[#This Row],[COGS]]</f>
        <v>-249678.51199999999</v>
      </c>
      <c r="J12879" s="55">
        <f>pro[[#This Row],[Revenue]]+pro[[#This Row],[AdminExp]]</f>
        <v>360398.18599999999</v>
      </c>
      <c r="K12879" s="83">
        <f>pro[[#This Row],[Profit]]/pro[[#This Row],[Revenue]]</f>
        <v>0.59074242170121372</v>
      </c>
      <c r="L12879" s="56">
        <f t="shared" si="201"/>
        <v>12</v>
      </c>
      <c r="M12879" s="82" t="str">
        <f>"Q"&amp;" "&amp;VLOOKUP(pro[[#This Row],[Period]],Mapping!A:B,2,0)</f>
        <v>Q 4</v>
      </c>
      <c r="N12879"/>
    </row>
    <row r="12880" spans="1:14" ht="14.25" x14ac:dyDescent="0.2">
      <c r="A12880" s="44" t="s">
        <v>45</v>
      </c>
      <c r="B12880" s="44" t="s">
        <v>17</v>
      </c>
      <c r="C12880" s="44" t="s">
        <v>60</v>
      </c>
      <c r="D12880" s="43">
        <v>25678.632000000001</v>
      </c>
      <c r="E12880" s="43">
        <v>-47231.554999999993</v>
      </c>
      <c r="F12880" s="45">
        <v>-25570</v>
      </c>
      <c r="G12880" s="45">
        <v>-48150</v>
      </c>
      <c r="H12880" s="45">
        <v>-20550</v>
      </c>
      <c r="I12880" s="55">
        <f>pro[[#This Row],[Admin expenses 3]]+pro[[#This Row],[Admin expenses 2]]+pro[[#This Row],[Admin expenses 1]]+pro[[#This Row],[COGS]]</f>
        <v>-141501.55499999999</v>
      </c>
      <c r="J12880" s="55">
        <f>pro[[#This Row],[Revenue]]+pro[[#This Row],[AdminExp]]</f>
        <v>-115822.923</v>
      </c>
      <c r="K12880" s="83">
        <f>pro[[#This Row],[Profit]]/pro[[#This Row],[Revenue]]</f>
        <v>-4.51047871241739</v>
      </c>
      <c r="L12880" s="56">
        <f t="shared" si="201"/>
        <v>12</v>
      </c>
      <c r="M12880" s="82" t="str">
        <f>"Q"&amp;" "&amp;VLOOKUP(pro[[#This Row],[Period]],Mapping!A:B,2,0)</f>
        <v>Q 4</v>
      </c>
      <c r="N12880"/>
    </row>
    <row r="12881" spans="1:14" ht="14.25" x14ac:dyDescent="0.2">
      <c r="A12881" s="44" t="s">
        <v>45</v>
      </c>
      <c r="B12881" s="44" t="s">
        <v>17</v>
      </c>
      <c r="C12881" s="44" t="s">
        <v>57</v>
      </c>
      <c r="D12881" s="43">
        <v>38475.912999999993</v>
      </c>
      <c r="E12881" s="43">
        <v>-21062.768999999997</v>
      </c>
      <c r="F12881" s="45">
        <v>-32330</v>
      </c>
      <c r="G12881" s="45">
        <v>-26420</v>
      </c>
      <c r="H12881" s="45">
        <v>-78770</v>
      </c>
      <c r="I12881" s="55">
        <f>pro[[#This Row],[Admin expenses 3]]+pro[[#This Row],[Admin expenses 2]]+pro[[#This Row],[Admin expenses 1]]+pro[[#This Row],[COGS]]</f>
        <v>-158582.769</v>
      </c>
      <c r="J12881" s="55">
        <f>pro[[#This Row],[Revenue]]+pro[[#This Row],[AdminExp]]</f>
        <v>-120106.856</v>
      </c>
      <c r="K12881" s="83">
        <f>pro[[#This Row],[Profit]]/pro[[#This Row],[Revenue]]</f>
        <v>-3.1216115911271558</v>
      </c>
      <c r="L12881" s="56">
        <f t="shared" si="201"/>
        <v>12</v>
      </c>
      <c r="M12881" s="82" t="str">
        <f>"Q"&amp;" "&amp;VLOOKUP(pro[[#This Row],[Period]],Mapping!A:B,2,0)</f>
        <v>Q 4</v>
      </c>
      <c r="N12881"/>
    </row>
    <row r="12882" spans="1:14" ht="14.25" x14ac:dyDescent="0.2">
      <c r="A12882" s="44" t="s">
        <v>45</v>
      </c>
      <c r="B12882" s="44" t="s">
        <v>17</v>
      </c>
      <c r="C12882" s="44" t="s">
        <v>58</v>
      </c>
      <c r="D12882" s="43">
        <v>76298.858999999997</v>
      </c>
      <c r="E12882" s="43">
        <v>-7902.8249999999998</v>
      </c>
      <c r="F12882" s="45">
        <v>-86860</v>
      </c>
      <c r="G12882" s="45">
        <v>-69630</v>
      </c>
      <c r="H12882" s="45">
        <v>-72220</v>
      </c>
      <c r="I12882" s="55">
        <f>pro[[#This Row],[Admin expenses 3]]+pro[[#This Row],[Admin expenses 2]]+pro[[#This Row],[Admin expenses 1]]+pro[[#This Row],[COGS]]</f>
        <v>-236612.82500000001</v>
      </c>
      <c r="J12882" s="55">
        <f>pro[[#This Row],[Revenue]]+pro[[#This Row],[AdminExp]]</f>
        <v>-160313.96600000001</v>
      </c>
      <c r="K12882" s="83">
        <f>pro[[#This Row],[Profit]]/pro[[#This Row],[Revenue]]</f>
        <v>-2.1011318924179458</v>
      </c>
      <c r="L12882" s="56">
        <f t="shared" si="201"/>
        <v>12</v>
      </c>
      <c r="M12882" s="82" t="str">
        <f>"Q"&amp;" "&amp;VLOOKUP(pro[[#This Row],[Period]],Mapping!A:B,2,0)</f>
        <v>Q 4</v>
      </c>
      <c r="N12882"/>
    </row>
    <row r="12883" spans="1:14" ht="14.25" x14ac:dyDescent="0.2">
      <c r="A12883" s="44" t="s">
        <v>45</v>
      </c>
      <c r="B12883" s="44" t="s">
        <v>17</v>
      </c>
      <c r="C12883" s="44" t="s">
        <v>59</v>
      </c>
      <c r="D12883" s="43">
        <v>138769.58199999999</v>
      </c>
      <c r="E12883" s="43">
        <v>-11058.816999999999</v>
      </c>
      <c r="F12883" s="45">
        <v>-33410</v>
      </c>
      <c r="G12883" s="45">
        <v>-99800</v>
      </c>
      <c r="H12883" s="45">
        <v>-100260</v>
      </c>
      <c r="I12883" s="55">
        <f>pro[[#This Row],[Admin expenses 3]]+pro[[#This Row],[Admin expenses 2]]+pro[[#This Row],[Admin expenses 1]]+pro[[#This Row],[COGS]]</f>
        <v>-244528.81700000001</v>
      </c>
      <c r="J12883" s="55">
        <f>pro[[#This Row],[Revenue]]+pro[[#This Row],[AdminExp]]</f>
        <v>-105759.23500000002</v>
      </c>
      <c r="K12883" s="83">
        <f>pro[[#This Row],[Profit]]/pro[[#This Row],[Revenue]]</f>
        <v>-0.76212116139400077</v>
      </c>
      <c r="L12883" s="56">
        <f t="shared" si="201"/>
        <v>12</v>
      </c>
      <c r="M12883" s="82" t="str">
        <f>"Q"&amp;" "&amp;VLOOKUP(pro[[#This Row],[Period]],Mapping!A:B,2,0)</f>
        <v>Q 4</v>
      </c>
      <c r="N12883"/>
    </row>
    <row r="12884" spans="1:14" ht="14.25" x14ac:dyDescent="0.2">
      <c r="A12884" s="44" t="s">
        <v>45</v>
      </c>
      <c r="B12884" s="44" t="s">
        <v>17</v>
      </c>
      <c r="C12884" s="44" t="s">
        <v>60</v>
      </c>
      <c r="D12884" s="43">
        <v>38889.858</v>
      </c>
      <c r="E12884" s="43">
        <v>-19395.131000000001</v>
      </c>
      <c r="F12884" s="45">
        <v>-39060</v>
      </c>
      <c r="G12884" s="45">
        <v>-73580</v>
      </c>
      <c r="H12884" s="45">
        <v>-55820</v>
      </c>
      <c r="I12884" s="55">
        <f>pro[[#This Row],[Admin expenses 3]]+pro[[#This Row],[Admin expenses 2]]+pro[[#This Row],[Admin expenses 1]]+pro[[#This Row],[COGS]]</f>
        <v>-187855.13099999999</v>
      </c>
      <c r="J12884" s="55">
        <f>pro[[#This Row],[Revenue]]+pro[[#This Row],[AdminExp]]</f>
        <v>-148965.27299999999</v>
      </c>
      <c r="K12884" s="83">
        <f>pro[[#This Row],[Profit]]/pro[[#This Row],[Revenue]]</f>
        <v>-3.8304401368603607</v>
      </c>
      <c r="L12884" s="56">
        <f t="shared" si="201"/>
        <v>12</v>
      </c>
      <c r="M12884" s="82" t="str">
        <f>"Q"&amp;" "&amp;VLOOKUP(pro[[#This Row],[Period]],Mapping!A:B,2,0)</f>
        <v>Q 4</v>
      </c>
      <c r="N12884"/>
    </row>
    <row r="12885" spans="1:14" ht="14.25" x14ac:dyDescent="0.2">
      <c r="A12885" s="44" t="s">
        <v>45</v>
      </c>
      <c r="B12885" s="44" t="s">
        <v>17</v>
      </c>
      <c r="C12885" s="44" t="s">
        <v>57</v>
      </c>
      <c r="D12885" s="43">
        <v>132107.16399999999</v>
      </c>
      <c r="E12885" s="43">
        <v>-76401.142999999982</v>
      </c>
      <c r="F12885" s="45">
        <v>-28900</v>
      </c>
      <c r="G12885" s="45">
        <v>-16320</v>
      </c>
      <c r="H12885" s="45">
        <v>-45590</v>
      </c>
      <c r="I12885" s="55">
        <f>pro[[#This Row],[Admin expenses 3]]+pro[[#This Row],[Admin expenses 2]]+pro[[#This Row],[Admin expenses 1]]+pro[[#This Row],[COGS]]</f>
        <v>-167211.14299999998</v>
      </c>
      <c r="J12885" s="55">
        <f>pro[[#This Row],[Revenue]]+pro[[#This Row],[AdminExp]]</f>
        <v>-35103.978999999992</v>
      </c>
      <c r="K12885" s="83">
        <f>pro[[#This Row],[Profit]]/pro[[#This Row],[Revenue]]</f>
        <v>-0.26572350762143371</v>
      </c>
      <c r="L12885" s="56">
        <f t="shared" si="201"/>
        <v>12</v>
      </c>
      <c r="M12885" s="82" t="str">
        <f>"Q"&amp;" "&amp;VLOOKUP(pro[[#This Row],[Period]],Mapping!A:B,2,0)</f>
        <v>Q 4</v>
      </c>
      <c r="N12885"/>
    </row>
    <row r="12886" spans="1:14" ht="14.25" x14ac:dyDescent="0.2">
      <c r="A12886" s="44" t="s">
        <v>45</v>
      </c>
      <c r="B12886" s="44" t="s">
        <v>17</v>
      </c>
      <c r="C12886" s="44" t="s">
        <v>58</v>
      </c>
      <c r="D12886" s="43">
        <v>119223.25799999999</v>
      </c>
      <c r="E12886" s="43">
        <v>-68616.491999999998</v>
      </c>
      <c r="F12886" s="45">
        <v>-91240</v>
      </c>
      <c r="G12886" s="45">
        <v>-96190</v>
      </c>
      <c r="H12886" s="45">
        <v>-46360</v>
      </c>
      <c r="I12886" s="55">
        <f>pro[[#This Row],[Admin expenses 3]]+pro[[#This Row],[Admin expenses 2]]+pro[[#This Row],[Admin expenses 1]]+pro[[#This Row],[COGS]]</f>
        <v>-302406.49199999997</v>
      </c>
      <c r="J12886" s="55">
        <f>pro[[#This Row],[Revenue]]+pro[[#This Row],[AdminExp]]</f>
        <v>-183183.234</v>
      </c>
      <c r="K12886" s="83">
        <f>pro[[#This Row],[Profit]]/pro[[#This Row],[Revenue]]</f>
        <v>-1.5364723047578519</v>
      </c>
      <c r="L12886" s="56">
        <f t="shared" si="201"/>
        <v>12</v>
      </c>
      <c r="M12886" s="82" t="str">
        <f>"Q"&amp;" "&amp;VLOOKUP(pro[[#This Row],[Period]],Mapping!A:B,2,0)</f>
        <v>Q 4</v>
      </c>
      <c r="N12886"/>
    </row>
    <row r="12887" spans="1:14" ht="14.25" x14ac:dyDescent="0.2">
      <c r="A12887" s="44" t="s">
        <v>45</v>
      </c>
      <c r="B12887" s="44" t="s">
        <v>17</v>
      </c>
      <c r="C12887" s="44" t="s">
        <v>59</v>
      </c>
      <c r="D12887" s="43">
        <v>1505292.3759999999</v>
      </c>
      <c r="E12887" s="43">
        <v>-405161.77799999993</v>
      </c>
      <c r="F12887" s="45">
        <v>-25860</v>
      </c>
      <c r="G12887" s="45">
        <v>-106850</v>
      </c>
      <c r="H12887" s="45">
        <v>-46430</v>
      </c>
      <c r="I12887" s="55">
        <f>pro[[#This Row],[Admin expenses 3]]+pro[[#This Row],[Admin expenses 2]]+pro[[#This Row],[Admin expenses 1]]+pro[[#This Row],[COGS]]</f>
        <v>-584301.77799999993</v>
      </c>
      <c r="J12887" s="55">
        <f>pro[[#This Row],[Revenue]]+pro[[#This Row],[AdminExp]]</f>
        <v>920990.598</v>
      </c>
      <c r="K12887" s="83">
        <f>pro[[#This Row],[Profit]]/pro[[#This Row],[Revenue]]</f>
        <v>0.611835024666331</v>
      </c>
      <c r="L12887" s="56">
        <f t="shared" si="201"/>
        <v>12</v>
      </c>
      <c r="M12887" s="82" t="str">
        <f>"Q"&amp;" "&amp;VLOOKUP(pro[[#This Row],[Period]],Mapping!A:B,2,0)</f>
        <v>Q 4</v>
      </c>
      <c r="N12887"/>
    </row>
    <row r="12888" spans="1:14" ht="14.25" x14ac:dyDescent="0.2">
      <c r="A12888" s="44" t="s">
        <v>45</v>
      </c>
      <c r="B12888" s="44" t="s">
        <v>17</v>
      </c>
      <c r="C12888" s="44" t="s">
        <v>60</v>
      </c>
      <c r="D12888" s="43">
        <v>242222.84099999999</v>
      </c>
      <c r="E12888" s="43">
        <v>-139886.41799999998</v>
      </c>
      <c r="F12888" s="45">
        <v>-16940</v>
      </c>
      <c r="G12888" s="45">
        <v>-64170</v>
      </c>
      <c r="H12888" s="45">
        <v>-106910</v>
      </c>
      <c r="I12888" s="55">
        <f>pro[[#This Row],[Admin expenses 3]]+pro[[#This Row],[Admin expenses 2]]+pro[[#This Row],[Admin expenses 1]]+pro[[#This Row],[COGS]]</f>
        <v>-327906.41799999995</v>
      </c>
      <c r="J12888" s="55">
        <f>pro[[#This Row],[Revenue]]+pro[[#This Row],[AdminExp]]</f>
        <v>-85683.576999999961</v>
      </c>
      <c r="K12888" s="83">
        <f>pro[[#This Row],[Profit]]/pro[[#This Row],[Revenue]]</f>
        <v>-0.35373863441722231</v>
      </c>
      <c r="L12888" s="56">
        <f t="shared" si="201"/>
        <v>12</v>
      </c>
      <c r="M12888" s="82" t="str">
        <f>"Q"&amp;" "&amp;VLOOKUP(pro[[#This Row],[Period]],Mapping!A:B,2,0)</f>
        <v>Q 4</v>
      </c>
      <c r="N12888"/>
    </row>
    <row r="12889" spans="1:14" ht="14.25" x14ac:dyDescent="0.2">
      <c r="A12889" s="44" t="s">
        <v>45</v>
      </c>
      <c r="B12889" s="44" t="s">
        <v>17</v>
      </c>
      <c r="C12889" s="44" t="s">
        <v>57</v>
      </c>
      <c r="D12889" s="43">
        <v>479818.77299999999</v>
      </c>
      <c r="E12889" s="43">
        <v>-132892.592</v>
      </c>
      <c r="F12889" s="45">
        <v>-79050</v>
      </c>
      <c r="G12889" s="45">
        <v>-62770</v>
      </c>
      <c r="H12889" s="45">
        <v>-81850</v>
      </c>
      <c r="I12889" s="55">
        <f>pro[[#This Row],[Admin expenses 3]]+pro[[#This Row],[Admin expenses 2]]+pro[[#This Row],[Admin expenses 1]]+pro[[#This Row],[COGS]]</f>
        <v>-356562.592</v>
      </c>
      <c r="J12889" s="55">
        <f>pro[[#This Row],[Revenue]]+pro[[#This Row],[AdminExp]]</f>
        <v>123256.18099999998</v>
      </c>
      <c r="K12889" s="83">
        <f>pro[[#This Row],[Profit]]/pro[[#This Row],[Revenue]]</f>
        <v>0.25688069732944774</v>
      </c>
      <c r="L12889" s="56">
        <f t="shared" si="201"/>
        <v>12</v>
      </c>
      <c r="M12889" s="82" t="str">
        <f>"Q"&amp;" "&amp;VLOOKUP(pro[[#This Row],[Period]],Mapping!A:B,2,0)</f>
        <v>Q 4</v>
      </c>
      <c r="N12889"/>
    </row>
    <row r="12890" spans="1:14" ht="14.25" x14ac:dyDescent="0.2">
      <c r="A12890" s="44" t="s">
        <v>45</v>
      </c>
      <c r="B12890" s="44" t="s">
        <v>17</v>
      </c>
      <c r="C12890" s="44" t="s">
        <v>58</v>
      </c>
      <c r="D12890" s="43">
        <v>13262624.522</v>
      </c>
      <c r="E12890" s="43">
        <v>-65668.021999999997</v>
      </c>
      <c r="F12890" s="45">
        <v>-52140</v>
      </c>
      <c r="G12890" s="45">
        <v>-72030</v>
      </c>
      <c r="H12890" s="45">
        <v>-98190</v>
      </c>
      <c r="I12890" s="55">
        <f>pro[[#This Row],[Admin expenses 3]]+pro[[#This Row],[Admin expenses 2]]+pro[[#This Row],[Admin expenses 1]]+pro[[#This Row],[COGS]]</f>
        <v>-288028.022</v>
      </c>
      <c r="J12890" s="55">
        <f>pro[[#This Row],[Revenue]]+pro[[#This Row],[AdminExp]]</f>
        <v>12974596.5</v>
      </c>
      <c r="K12890" s="83">
        <f>pro[[#This Row],[Profit]]/pro[[#This Row],[Revenue]]</f>
        <v>0.97828272816423179</v>
      </c>
      <c r="L12890" s="56">
        <f t="shared" si="201"/>
        <v>12</v>
      </c>
      <c r="M12890" s="82" t="str">
        <f>"Q"&amp;" "&amp;VLOOKUP(pro[[#This Row],[Period]],Mapping!A:B,2,0)</f>
        <v>Q 4</v>
      </c>
      <c r="N12890"/>
    </row>
    <row r="12891" spans="1:14" ht="14.25" x14ac:dyDescent="0.2">
      <c r="A12891" s="44" t="s">
        <v>45</v>
      </c>
      <c r="B12891" s="44" t="s">
        <v>17</v>
      </c>
      <c r="C12891" s="44" t="s">
        <v>59</v>
      </c>
      <c r="D12891" s="43">
        <v>4200.9939999999997</v>
      </c>
      <c r="E12891" s="43">
        <v>-32.934999999999995</v>
      </c>
      <c r="F12891" s="45">
        <v>-76250</v>
      </c>
      <c r="G12891" s="45">
        <v>-56770</v>
      </c>
      <c r="H12891" s="45">
        <v>-99730</v>
      </c>
      <c r="I12891" s="55">
        <f>pro[[#This Row],[Admin expenses 3]]+pro[[#This Row],[Admin expenses 2]]+pro[[#This Row],[Admin expenses 1]]+pro[[#This Row],[COGS]]</f>
        <v>-232782.935</v>
      </c>
      <c r="J12891" s="55">
        <f>pro[[#This Row],[Revenue]]+pro[[#This Row],[AdminExp]]</f>
        <v>-228581.94099999999</v>
      </c>
      <c r="K12891" s="83">
        <f>pro[[#This Row],[Profit]]/pro[[#This Row],[Revenue]]</f>
        <v>-54.41139430334821</v>
      </c>
      <c r="L12891" s="56">
        <f t="shared" si="201"/>
        <v>12</v>
      </c>
      <c r="M12891" s="82" t="str">
        <f>"Q"&amp;" "&amp;VLOOKUP(pro[[#This Row],[Period]],Mapping!A:B,2,0)</f>
        <v>Q 4</v>
      </c>
      <c r="N12891"/>
    </row>
    <row r="12892" spans="1:14" ht="14.25" x14ac:dyDescent="0.2">
      <c r="A12892" s="44" t="s">
        <v>45</v>
      </c>
      <c r="B12892" s="44" t="s">
        <v>17</v>
      </c>
      <c r="C12892" s="44" t="s">
        <v>60</v>
      </c>
      <c r="D12892" s="43">
        <v>1021642.9859999999</v>
      </c>
      <c r="E12892" s="43">
        <v>-608577.54999999993</v>
      </c>
      <c r="F12892" s="45">
        <v>-23380</v>
      </c>
      <c r="G12892" s="45">
        <v>-67080</v>
      </c>
      <c r="H12892" s="45">
        <v>-80430</v>
      </c>
      <c r="I12892" s="55">
        <f>pro[[#This Row],[Admin expenses 3]]+pro[[#This Row],[Admin expenses 2]]+pro[[#This Row],[Admin expenses 1]]+pro[[#This Row],[COGS]]</f>
        <v>-779467.54999999993</v>
      </c>
      <c r="J12892" s="55">
        <f>pro[[#This Row],[Revenue]]+pro[[#This Row],[AdminExp]]</f>
        <v>242175.43599999999</v>
      </c>
      <c r="K12892" s="83">
        <f>pro[[#This Row],[Profit]]/pro[[#This Row],[Revenue]]</f>
        <v>0.23704507280785073</v>
      </c>
      <c r="L12892" s="56">
        <f t="shared" si="201"/>
        <v>12</v>
      </c>
      <c r="M12892" s="82" t="str">
        <f>"Q"&amp;" "&amp;VLOOKUP(pro[[#This Row],[Period]],Mapping!A:B,2,0)</f>
        <v>Q 4</v>
      </c>
      <c r="N12892"/>
    </row>
    <row r="12893" spans="1:14" ht="14.25" x14ac:dyDescent="0.2">
      <c r="A12893" s="44" t="s">
        <v>45</v>
      </c>
      <c r="B12893" s="44" t="s">
        <v>17</v>
      </c>
      <c r="C12893" s="44" t="s">
        <v>57</v>
      </c>
      <c r="D12893" s="43">
        <v>905608.27</v>
      </c>
      <c r="E12893" s="43">
        <v>-243781.00599999999</v>
      </c>
      <c r="F12893" s="45">
        <v>-22380</v>
      </c>
      <c r="G12893" s="45">
        <v>-82730</v>
      </c>
      <c r="H12893" s="45">
        <v>-14040</v>
      </c>
      <c r="I12893" s="55">
        <f>pro[[#This Row],[Admin expenses 3]]+pro[[#This Row],[Admin expenses 2]]+pro[[#This Row],[Admin expenses 1]]+pro[[#This Row],[COGS]]</f>
        <v>-362931.00599999999</v>
      </c>
      <c r="J12893" s="55">
        <f>pro[[#This Row],[Revenue]]+pro[[#This Row],[AdminExp]]</f>
        <v>542677.26399999997</v>
      </c>
      <c r="K12893" s="83">
        <f>pro[[#This Row],[Profit]]/pro[[#This Row],[Revenue]]</f>
        <v>0.59924062310075854</v>
      </c>
      <c r="L12893" s="56">
        <f t="shared" si="201"/>
        <v>12</v>
      </c>
      <c r="M12893" s="82" t="str">
        <f>"Q"&amp;" "&amp;VLOOKUP(pro[[#This Row],[Period]],Mapping!A:B,2,0)</f>
        <v>Q 4</v>
      </c>
      <c r="N12893"/>
    </row>
    <row r="12894" spans="1:14" ht="14.25" x14ac:dyDescent="0.2">
      <c r="A12894" s="44" t="s">
        <v>45</v>
      </c>
      <c r="B12894" s="44" t="s">
        <v>17</v>
      </c>
      <c r="C12894" s="44" t="s">
        <v>57</v>
      </c>
      <c r="D12894" s="43">
        <v>799136.46399999992</v>
      </c>
      <c r="E12894" s="43">
        <v>-229181.49099999998</v>
      </c>
      <c r="F12894" s="45">
        <v>-35240</v>
      </c>
      <c r="G12894" s="45">
        <v>-85490</v>
      </c>
      <c r="H12894" s="45">
        <v>-59950</v>
      </c>
      <c r="I12894" s="55">
        <f>pro[[#This Row],[Admin expenses 3]]+pro[[#This Row],[Admin expenses 2]]+pro[[#This Row],[Admin expenses 1]]+pro[[#This Row],[COGS]]</f>
        <v>-409861.49099999998</v>
      </c>
      <c r="J12894" s="55">
        <f>pro[[#This Row],[Revenue]]+pro[[#This Row],[AdminExp]]</f>
        <v>389274.97299999994</v>
      </c>
      <c r="K12894" s="83">
        <f>pro[[#This Row],[Profit]]/pro[[#This Row],[Revenue]]</f>
        <v>0.48711952280530646</v>
      </c>
      <c r="L12894" s="56">
        <f t="shared" si="201"/>
        <v>12</v>
      </c>
      <c r="M12894" s="82" t="str">
        <f>"Q"&amp;" "&amp;VLOOKUP(pro[[#This Row],[Period]],Mapping!A:B,2,0)</f>
        <v>Q 4</v>
      </c>
      <c r="N12894"/>
    </row>
    <row r="12895" spans="1:14" ht="14.25" x14ac:dyDescent="0.2">
      <c r="A12895" s="44" t="s">
        <v>45</v>
      </c>
      <c r="B12895" s="44" t="s">
        <v>19</v>
      </c>
      <c r="C12895" s="44" t="s">
        <v>58</v>
      </c>
      <c r="D12895" s="43">
        <v>606357.56999999995</v>
      </c>
      <c r="E12895" s="43">
        <v>-56389.101999999999</v>
      </c>
      <c r="F12895" s="45">
        <v>-87800</v>
      </c>
      <c r="G12895" s="45">
        <v>-31440</v>
      </c>
      <c r="H12895" s="45">
        <v>-19070</v>
      </c>
      <c r="I12895" s="55">
        <f>pro[[#This Row],[Admin expenses 3]]+pro[[#This Row],[Admin expenses 2]]+pro[[#This Row],[Admin expenses 1]]+pro[[#This Row],[COGS]]</f>
        <v>-194699.10200000001</v>
      </c>
      <c r="J12895" s="55">
        <f>pro[[#This Row],[Revenue]]+pro[[#This Row],[AdminExp]]</f>
        <v>411658.46799999994</v>
      </c>
      <c r="K12895" s="83">
        <f>pro[[#This Row],[Profit]]/pro[[#This Row],[Revenue]]</f>
        <v>0.67890381577985404</v>
      </c>
      <c r="L12895" s="56">
        <f t="shared" si="201"/>
        <v>12</v>
      </c>
      <c r="M12895" s="82" t="str">
        <f>"Q"&amp;" "&amp;VLOOKUP(pro[[#This Row],[Period]],Mapping!A:B,2,0)</f>
        <v>Q 4</v>
      </c>
      <c r="N12895"/>
    </row>
    <row r="12896" spans="1:14" ht="14.25" x14ac:dyDescent="0.2">
      <c r="A12896" s="44" t="s">
        <v>45</v>
      </c>
      <c r="B12896" s="44" t="s">
        <v>19</v>
      </c>
      <c r="C12896" s="44" t="s">
        <v>59</v>
      </c>
      <c r="D12896" s="43">
        <v>2578934.7429999998</v>
      </c>
      <c r="E12896" s="43">
        <v>-2638161.3159999996</v>
      </c>
      <c r="F12896" s="45">
        <v>-32250</v>
      </c>
      <c r="G12896" s="45">
        <v>-98080</v>
      </c>
      <c r="H12896" s="45">
        <v>-25230</v>
      </c>
      <c r="I12896" s="55">
        <f>pro[[#This Row],[Admin expenses 3]]+pro[[#This Row],[Admin expenses 2]]+pro[[#This Row],[Admin expenses 1]]+pro[[#This Row],[COGS]]</f>
        <v>-2793721.3159999996</v>
      </c>
      <c r="J12896" s="55">
        <f>pro[[#This Row],[Revenue]]+pro[[#This Row],[AdminExp]]</f>
        <v>-214786.57299999986</v>
      </c>
      <c r="K12896" s="83">
        <f>pro[[#This Row],[Profit]]/pro[[#This Row],[Revenue]]</f>
        <v>-8.32849972582652E-2</v>
      </c>
      <c r="L12896" s="56">
        <f t="shared" si="201"/>
        <v>12</v>
      </c>
      <c r="M12896" s="82" t="str">
        <f>"Q"&amp;" "&amp;VLOOKUP(pro[[#This Row],[Period]],Mapping!A:B,2,0)</f>
        <v>Q 4</v>
      </c>
      <c r="N12896"/>
    </row>
    <row r="12897" spans="1:14" ht="14.25" x14ac:dyDescent="0.2">
      <c r="A12897" s="44" t="s">
        <v>45</v>
      </c>
      <c r="B12897" s="44" t="s">
        <v>19</v>
      </c>
      <c r="C12897" s="44" t="s">
        <v>57</v>
      </c>
      <c r="D12897" s="43">
        <v>28230.320999999996</v>
      </c>
      <c r="E12897" s="43">
        <v>-9830.0369999999984</v>
      </c>
      <c r="F12897" s="45">
        <v>-31820</v>
      </c>
      <c r="G12897" s="45">
        <v>-97290</v>
      </c>
      <c r="H12897" s="45">
        <v>-12650</v>
      </c>
      <c r="I12897" s="55">
        <f>pro[[#This Row],[Admin expenses 3]]+pro[[#This Row],[Admin expenses 2]]+pro[[#This Row],[Admin expenses 1]]+pro[[#This Row],[COGS]]</f>
        <v>-151590.03700000001</v>
      </c>
      <c r="J12897" s="55">
        <f>pro[[#This Row],[Revenue]]+pro[[#This Row],[AdminExp]]</f>
        <v>-123359.71600000001</v>
      </c>
      <c r="K12897" s="83">
        <f>pro[[#This Row],[Profit]]/pro[[#This Row],[Revenue]]</f>
        <v>-4.3697595928859618</v>
      </c>
      <c r="L12897" s="56">
        <f t="shared" si="201"/>
        <v>12</v>
      </c>
      <c r="M12897" s="82" t="str">
        <f>"Q"&amp;" "&amp;VLOOKUP(pro[[#This Row],[Period]],Mapping!A:B,2,0)</f>
        <v>Q 4</v>
      </c>
      <c r="N12897"/>
    </row>
    <row r="12898" spans="1:14" ht="14.25" x14ac:dyDescent="0.2">
      <c r="A12898" s="44" t="s">
        <v>45</v>
      </c>
      <c r="B12898" s="44" t="s">
        <v>19</v>
      </c>
      <c r="C12898" s="44" t="s">
        <v>58</v>
      </c>
      <c r="D12898" s="43">
        <v>81626.453999999998</v>
      </c>
      <c r="E12898" s="43">
        <v>-18721.374</v>
      </c>
      <c r="F12898" s="45">
        <v>-17170</v>
      </c>
      <c r="G12898" s="45">
        <v>-58760</v>
      </c>
      <c r="H12898" s="45">
        <v>-69010</v>
      </c>
      <c r="I12898" s="55">
        <f>pro[[#This Row],[Admin expenses 3]]+pro[[#This Row],[Admin expenses 2]]+pro[[#This Row],[Admin expenses 1]]+pro[[#This Row],[COGS]]</f>
        <v>-163661.37400000001</v>
      </c>
      <c r="J12898" s="55">
        <f>pro[[#This Row],[Revenue]]+pro[[#This Row],[AdminExp]]</f>
        <v>-82034.920000000013</v>
      </c>
      <c r="K12898" s="83">
        <f>pro[[#This Row],[Profit]]/pro[[#This Row],[Revenue]]</f>
        <v>-1.005004088502975</v>
      </c>
      <c r="L12898" s="56">
        <f t="shared" si="201"/>
        <v>12</v>
      </c>
      <c r="M12898" s="82" t="str">
        <f>"Q"&amp;" "&amp;VLOOKUP(pro[[#This Row],[Period]],Mapping!A:B,2,0)</f>
        <v>Q 4</v>
      </c>
      <c r="N12898"/>
    </row>
    <row r="12899" spans="1:14" ht="14.25" x14ac:dyDescent="0.2">
      <c r="A12899" s="44" t="s">
        <v>45</v>
      </c>
      <c r="B12899" s="44" t="s">
        <v>19</v>
      </c>
      <c r="C12899" s="44" t="s">
        <v>59</v>
      </c>
      <c r="D12899" s="43">
        <v>2362323.0329999998</v>
      </c>
      <c r="E12899" s="43">
        <v>-2014342.1269999999</v>
      </c>
      <c r="F12899" s="45">
        <v>-17060</v>
      </c>
      <c r="G12899" s="45">
        <v>-26590</v>
      </c>
      <c r="H12899" s="45">
        <v>-93420</v>
      </c>
      <c r="I12899" s="55">
        <f>pro[[#This Row],[Admin expenses 3]]+pro[[#This Row],[Admin expenses 2]]+pro[[#This Row],[Admin expenses 1]]+pro[[#This Row],[COGS]]</f>
        <v>-2151412.1269999999</v>
      </c>
      <c r="J12899" s="55">
        <f>pro[[#This Row],[Revenue]]+pro[[#This Row],[AdminExp]]</f>
        <v>210910.90599999996</v>
      </c>
      <c r="K12899" s="83">
        <f>pro[[#This Row],[Profit]]/pro[[#This Row],[Revenue]]</f>
        <v>8.928114531912959E-2</v>
      </c>
      <c r="L12899" s="56">
        <f t="shared" si="201"/>
        <v>12</v>
      </c>
      <c r="M12899" s="82" t="str">
        <f>"Q"&amp;" "&amp;VLOOKUP(pro[[#This Row],[Period]],Mapping!A:B,2,0)</f>
        <v>Q 4</v>
      </c>
      <c r="N12899"/>
    </row>
    <row r="12900" spans="1:14" ht="14.25" x14ac:dyDescent="0.2">
      <c r="A12900" s="44" t="s">
        <v>45</v>
      </c>
      <c r="B12900" s="44" t="s">
        <v>19</v>
      </c>
      <c r="C12900" s="44" t="s">
        <v>57</v>
      </c>
      <c r="D12900" s="43">
        <v>2076503.8769999999</v>
      </c>
      <c r="E12900" s="43">
        <v>-276716.93</v>
      </c>
      <c r="F12900" s="45">
        <v>-24830</v>
      </c>
      <c r="G12900" s="45">
        <v>-107090</v>
      </c>
      <c r="H12900" s="45">
        <v>-50480</v>
      </c>
      <c r="I12900" s="55">
        <f>pro[[#This Row],[Admin expenses 3]]+pro[[#This Row],[Admin expenses 2]]+pro[[#This Row],[Admin expenses 1]]+pro[[#This Row],[COGS]]</f>
        <v>-459116.93</v>
      </c>
      <c r="J12900" s="55">
        <f>pro[[#This Row],[Revenue]]+pro[[#This Row],[AdminExp]]</f>
        <v>1617386.9469999999</v>
      </c>
      <c r="K12900" s="83">
        <f>pro[[#This Row],[Profit]]/pro[[#This Row],[Revenue]]</f>
        <v>0.77889907402277392</v>
      </c>
      <c r="L12900" s="56">
        <f t="shared" si="201"/>
        <v>12</v>
      </c>
      <c r="M12900" s="82" t="str">
        <f>"Q"&amp;" "&amp;VLOOKUP(pro[[#This Row],[Period]],Mapping!A:B,2,0)</f>
        <v>Q 4</v>
      </c>
      <c r="N12900"/>
    </row>
    <row r="12901" spans="1:14" ht="14.25" x14ac:dyDescent="0.2">
      <c r="A12901" s="44" t="s">
        <v>45</v>
      </c>
      <c r="B12901" s="44" t="s">
        <v>19</v>
      </c>
      <c r="C12901" s="44" t="s">
        <v>58</v>
      </c>
      <c r="D12901" s="43">
        <v>1581066.27</v>
      </c>
      <c r="E12901" s="43">
        <v>-1227095.24</v>
      </c>
      <c r="F12901" s="45">
        <v>-71040</v>
      </c>
      <c r="G12901" s="45">
        <v>-70560</v>
      </c>
      <c r="H12901" s="45">
        <v>-68710</v>
      </c>
      <c r="I12901" s="55">
        <f>pro[[#This Row],[Admin expenses 3]]+pro[[#This Row],[Admin expenses 2]]+pro[[#This Row],[Admin expenses 1]]+pro[[#This Row],[COGS]]</f>
        <v>-1437405.24</v>
      </c>
      <c r="J12901" s="55">
        <f>pro[[#This Row],[Revenue]]+pro[[#This Row],[AdminExp]]</f>
        <v>143661.03000000003</v>
      </c>
      <c r="K12901" s="83">
        <f>pro[[#This Row],[Profit]]/pro[[#This Row],[Revenue]]</f>
        <v>9.086338297508556E-2</v>
      </c>
      <c r="L12901" s="56">
        <f t="shared" si="201"/>
        <v>12</v>
      </c>
      <c r="M12901" s="82" t="str">
        <f>"Q"&amp;" "&amp;VLOOKUP(pro[[#This Row],[Period]],Mapping!A:B,2,0)</f>
        <v>Q 4</v>
      </c>
      <c r="N12901"/>
    </row>
    <row r="12902" spans="1:14" ht="14.25" x14ac:dyDescent="0.2">
      <c r="A12902" s="44" t="s">
        <v>45</v>
      </c>
      <c r="B12902" s="44" t="s">
        <v>19</v>
      </c>
      <c r="C12902" s="44" t="s">
        <v>59</v>
      </c>
      <c r="D12902" s="43">
        <v>930391.48299999989</v>
      </c>
      <c r="E12902" s="43">
        <v>-627408.56499999994</v>
      </c>
      <c r="F12902" s="45">
        <v>-71860</v>
      </c>
      <c r="G12902" s="45">
        <v>-61490</v>
      </c>
      <c r="H12902" s="45">
        <v>-17210</v>
      </c>
      <c r="I12902" s="55">
        <f>pro[[#This Row],[Admin expenses 3]]+pro[[#This Row],[Admin expenses 2]]+pro[[#This Row],[Admin expenses 1]]+pro[[#This Row],[COGS]]</f>
        <v>-777968.56499999994</v>
      </c>
      <c r="J12902" s="55">
        <f>pro[[#This Row],[Revenue]]+pro[[#This Row],[AdminExp]]</f>
        <v>152422.91799999995</v>
      </c>
      <c r="K12902" s="83">
        <f>pro[[#This Row],[Profit]]/pro[[#This Row],[Revenue]]</f>
        <v>0.16382664801328578</v>
      </c>
      <c r="L12902" s="56">
        <f t="shared" si="201"/>
        <v>12</v>
      </c>
      <c r="M12902" s="82" t="str">
        <f>"Q"&amp;" "&amp;VLOOKUP(pro[[#This Row],[Period]],Mapping!A:B,2,0)</f>
        <v>Q 4</v>
      </c>
      <c r="N12902"/>
    </row>
    <row r="12903" spans="1:14" ht="14.25" x14ac:dyDescent="0.2">
      <c r="A12903" s="44" t="s">
        <v>45</v>
      </c>
      <c r="B12903" s="44" t="s">
        <v>19</v>
      </c>
      <c r="C12903" s="44" t="s">
        <v>57</v>
      </c>
      <c r="D12903" s="43">
        <v>1248453.1569999999</v>
      </c>
      <c r="E12903" s="43">
        <v>-839277.93599999999</v>
      </c>
      <c r="F12903" s="45">
        <v>-34930</v>
      </c>
      <c r="G12903" s="45">
        <v>-65190</v>
      </c>
      <c r="H12903" s="45">
        <v>-31630</v>
      </c>
      <c r="I12903" s="55">
        <f>pro[[#This Row],[Admin expenses 3]]+pro[[#This Row],[Admin expenses 2]]+pro[[#This Row],[Admin expenses 1]]+pro[[#This Row],[COGS]]</f>
        <v>-971027.93599999999</v>
      </c>
      <c r="J12903" s="55">
        <f>pro[[#This Row],[Revenue]]+pro[[#This Row],[AdminExp]]</f>
        <v>277425.2209999999</v>
      </c>
      <c r="K12903" s="83">
        <f>pro[[#This Row],[Profit]]/pro[[#This Row],[Revenue]]</f>
        <v>0.22221516237473052</v>
      </c>
      <c r="L12903" s="56">
        <f t="shared" si="201"/>
        <v>12</v>
      </c>
      <c r="M12903" s="82" t="str">
        <f>"Q"&amp;" "&amp;VLOOKUP(pro[[#This Row],[Period]],Mapping!A:B,2,0)</f>
        <v>Q 4</v>
      </c>
      <c r="N12903"/>
    </row>
    <row r="12904" spans="1:14" ht="14.25" x14ac:dyDescent="0.2">
      <c r="A12904" s="44" t="s">
        <v>45</v>
      </c>
      <c r="B12904" s="44" t="s">
        <v>19</v>
      </c>
      <c r="C12904" s="44" t="s">
        <v>57</v>
      </c>
      <c r="D12904" s="43">
        <v>51067.547999999995</v>
      </c>
      <c r="E12904" s="43">
        <v>-3900.1129999999998</v>
      </c>
      <c r="F12904" s="45">
        <v>-67580</v>
      </c>
      <c r="G12904" s="45">
        <v>-31020</v>
      </c>
      <c r="H12904" s="45">
        <v>-101760</v>
      </c>
      <c r="I12904" s="55">
        <f>pro[[#This Row],[Admin expenses 3]]+pro[[#This Row],[Admin expenses 2]]+pro[[#This Row],[Admin expenses 1]]+pro[[#This Row],[COGS]]</f>
        <v>-204260.11300000001</v>
      </c>
      <c r="J12904" s="55">
        <f>pro[[#This Row],[Revenue]]+pro[[#This Row],[AdminExp]]</f>
        <v>-153192.565</v>
      </c>
      <c r="K12904" s="83">
        <f>pro[[#This Row],[Profit]]/pro[[#This Row],[Revenue]]</f>
        <v>-2.9998026339545421</v>
      </c>
      <c r="L12904" s="56">
        <f t="shared" si="201"/>
        <v>12</v>
      </c>
      <c r="M12904" s="82" t="str">
        <f>"Q"&amp;" "&amp;VLOOKUP(pro[[#This Row],[Period]],Mapping!A:B,2,0)</f>
        <v>Q 4</v>
      </c>
      <c r="N12904"/>
    </row>
    <row r="12905" spans="1:14" ht="14.25" x14ac:dyDescent="0.2">
      <c r="A12905" s="44" t="s">
        <v>45</v>
      </c>
      <c r="B12905" s="44" t="s">
        <v>19</v>
      </c>
      <c r="C12905" s="44" t="s">
        <v>57</v>
      </c>
      <c r="D12905" s="43">
        <v>88832.505999999994</v>
      </c>
      <c r="E12905" s="43">
        <v>-6963.39</v>
      </c>
      <c r="F12905" s="45">
        <v>-62050</v>
      </c>
      <c r="G12905" s="45">
        <v>-59690</v>
      </c>
      <c r="H12905" s="45">
        <v>-35970</v>
      </c>
      <c r="I12905" s="55">
        <f>pro[[#This Row],[Admin expenses 3]]+pro[[#This Row],[Admin expenses 2]]+pro[[#This Row],[Admin expenses 1]]+pro[[#This Row],[COGS]]</f>
        <v>-164673.39000000001</v>
      </c>
      <c r="J12905" s="55">
        <f>pro[[#This Row],[Revenue]]+pro[[#This Row],[AdminExp]]</f>
        <v>-75840.88400000002</v>
      </c>
      <c r="K12905" s="83">
        <f>pro[[#This Row],[Profit]]/pro[[#This Row],[Revenue]]</f>
        <v>-0.85375148597068762</v>
      </c>
      <c r="L12905" s="56">
        <f t="shared" si="201"/>
        <v>12</v>
      </c>
      <c r="M12905" s="82" t="str">
        <f>"Q"&amp;" "&amp;VLOOKUP(pro[[#This Row],[Period]],Mapping!A:B,2,0)</f>
        <v>Q 4</v>
      </c>
      <c r="N12905"/>
    </row>
    <row r="12906" spans="1:14" ht="14.25" x14ac:dyDescent="0.2">
      <c r="A12906" s="44" t="s">
        <v>45</v>
      </c>
      <c r="B12906" s="44" t="s">
        <v>19</v>
      </c>
      <c r="C12906" s="44" t="s">
        <v>57</v>
      </c>
      <c r="D12906" s="43">
        <v>2366569.142</v>
      </c>
      <c r="E12906" s="43">
        <v>-1381865.709</v>
      </c>
      <c r="F12906" s="45">
        <v>-77980</v>
      </c>
      <c r="G12906" s="45">
        <v>-65810</v>
      </c>
      <c r="H12906" s="45">
        <v>-51620</v>
      </c>
      <c r="I12906" s="55">
        <f>pro[[#This Row],[Admin expenses 3]]+pro[[#This Row],[Admin expenses 2]]+pro[[#This Row],[Admin expenses 1]]+pro[[#This Row],[COGS]]</f>
        <v>-1577275.709</v>
      </c>
      <c r="J12906" s="55">
        <f>pro[[#This Row],[Revenue]]+pro[[#This Row],[AdminExp]]</f>
        <v>789293.43299999996</v>
      </c>
      <c r="K12906" s="83">
        <f>pro[[#This Row],[Profit]]/pro[[#This Row],[Revenue]]</f>
        <v>0.33351801094345546</v>
      </c>
      <c r="L12906" s="56">
        <f t="shared" si="201"/>
        <v>12</v>
      </c>
      <c r="M12906" s="82" t="str">
        <f>"Q"&amp;" "&amp;VLOOKUP(pro[[#This Row],[Period]],Mapping!A:B,2,0)</f>
        <v>Q 4</v>
      </c>
      <c r="N12906"/>
    </row>
    <row r="12907" spans="1:14" ht="14.25" x14ac:dyDescent="0.2">
      <c r="A12907" s="44" t="s">
        <v>45</v>
      </c>
      <c r="B12907" s="44" t="s">
        <v>19</v>
      </c>
      <c r="C12907" s="44" t="s">
        <v>57</v>
      </c>
      <c r="D12907" s="43">
        <v>1845969.237</v>
      </c>
      <c r="E12907" s="43">
        <v>-1515311.8260000001</v>
      </c>
      <c r="F12907" s="45">
        <v>-72570</v>
      </c>
      <c r="G12907" s="45">
        <v>-42130</v>
      </c>
      <c r="H12907" s="45">
        <v>-92660</v>
      </c>
      <c r="I12907" s="55">
        <f>pro[[#This Row],[Admin expenses 3]]+pro[[#This Row],[Admin expenses 2]]+pro[[#This Row],[Admin expenses 1]]+pro[[#This Row],[COGS]]</f>
        <v>-1722671.8260000001</v>
      </c>
      <c r="J12907" s="55">
        <f>pro[[#This Row],[Revenue]]+pro[[#This Row],[AdminExp]]</f>
        <v>123297.41099999985</v>
      </c>
      <c r="K12907" s="83">
        <f>pro[[#This Row],[Profit]]/pro[[#This Row],[Revenue]]</f>
        <v>6.6792776677242024E-2</v>
      </c>
      <c r="L12907" s="56">
        <f t="shared" si="201"/>
        <v>12</v>
      </c>
      <c r="M12907" s="82" t="str">
        <f>"Q"&amp;" "&amp;VLOOKUP(pro[[#This Row],[Period]],Mapping!A:B,2,0)</f>
        <v>Q 4</v>
      </c>
      <c r="N12907"/>
    </row>
    <row r="12908" spans="1:14" ht="14.25" x14ac:dyDescent="0.2">
      <c r="A12908" s="44" t="s">
        <v>45</v>
      </c>
      <c r="B12908" s="44" t="s">
        <v>19</v>
      </c>
      <c r="C12908" s="44" t="s">
        <v>57</v>
      </c>
      <c r="D12908" s="43">
        <v>1452737.6009999998</v>
      </c>
      <c r="E12908" s="43">
        <v>-1616905.2829999998</v>
      </c>
      <c r="F12908" s="45">
        <v>-15560</v>
      </c>
      <c r="G12908" s="45">
        <v>-92380</v>
      </c>
      <c r="H12908" s="45">
        <v>-92330</v>
      </c>
      <c r="I12908" s="55">
        <f>pro[[#This Row],[Admin expenses 3]]+pro[[#This Row],[Admin expenses 2]]+pro[[#This Row],[Admin expenses 1]]+pro[[#This Row],[COGS]]</f>
        <v>-1817175.2829999998</v>
      </c>
      <c r="J12908" s="55">
        <f>pro[[#This Row],[Revenue]]+pro[[#This Row],[AdminExp]]</f>
        <v>-364437.68200000003</v>
      </c>
      <c r="K12908" s="83">
        <f>pro[[#This Row],[Profit]]/pro[[#This Row],[Revenue]]</f>
        <v>-0.25086270345665823</v>
      </c>
      <c r="L12908" s="56">
        <f t="shared" si="201"/>
        <v>12</v>
      </c>
      <c r="M12908" s="82" t="str">
        <f>"Q"&amp;" "&amp;VLOOKUP(pro[[#This Row],[Period]],Mapping!A:B,2,0)</f>
        <v>Q 4</v>
      </c>
      <c r="N12908"/>
    </row>
    <row r="12909" spans="1:14" ht="14.25" x14ac:dyDescent="0.2">
      <c r="A12909" s="44" t="s">
        <v>45</v>
      </c>
      <c r="B12909" s="44" t="s">
        <v>19</v>
      </c>
      <c r="C12909" s="44" t="s">
        <v>57</v>
      </c>
      <c r="D12909" s="43">
        <v>2319443.6439999999</v>
      </c>
      <c r="E12909" s="43">
        <v>-1269900.814</v>
      </c>
      <c r="F12909" s="45">
        <v>-92920</v>
      </c>
      <c r="G12909" s="45">
        <v>-92990</v>
      </c>
      <c r="H12909" s="45">
        <v>-101660</v>
      </c>
      <c r="I12909" s="55">
        <f>pro[[#This Row],[Admin expenses 3]]+pro[[#This Row],[Admin expenses 2]]+pro[[#This Row],[Admin expenses 1]]+pro[[#This Row],[COGS]]</f>
        <v>-1557470.814</v>
      </c>
      <c r="J12909" s="55">
        <f>pro[[#This Row],[Revenue]]+pro[[#This Row],[AdminExp]]</f>
        <v>761972.82999999984</v>
      </c>
      <c r="K12909" s="83">
        <f>pro[[#This Row],[Profit]]/pro[[#This Row],[Revenue]]</f>
        <v>0.3285153454670442</v>
      </c>
      <c r="L12909" s="56">
        <f t="shared" si="201"/>
        <v>12</v>
      </c>
      <c r="M12909" s="82" t="str">
        <f>"Q"&amp;" "&amp;VLOOKUP(pro[[#This Row],[Period]],Mapping!A:B,2,0)</f>
        <v>Q 4</v>
      </c>
      <c r="N12909"/>
    </row>
    <row r="12910" spans="1:14" ht="14.25" x14ac:dyDescent="0.2">
      <c r="A12910" s="44" t="s">
        <v>45</v>
      </c>
      <c r="B12910" s="44" t="s">
        <v>19</v>
      </c>
      <c r="C12910" s="44" t="s">
        <v>57</v>
      </c>
      <c r="D12910" s="43">
        <v>-38814.726999999999</v>
      </c>
      <c r="E12910" s="43">
        <v>10023.040999999999</v>
      </c>
      <c r="F12910" s="45">
        <v>-98510</v>
      </c>
      <c r="G12910" s="45">
        <v>-102400</v>
      </c>
      <c r="H12910" s="45">
        <v>-86690</v>
      </c>
      <c r="I12910" s="55">
        <f>pro[[#This Row],[Admin expenses 3]]+pro[[#This Row],[Admin expenses 2]]+pro[[#This Row],[Admin expenses 1]]+pro[[#This Row],[COGS]]</f>
        <v>-277576.95899999997</v>
      </c>
      <c r="J12910" s="55">
        <f>pro[[#This Row],[Revenue]]+pro[[#This Row],[AdminExp]]</f>
        <v>-316391.68599999999</v>
      </c>
      <c r="K12910" s="83">
        <f>pro[[#This Row],[Profit]]/pro[[#This Row],[Revenue]]</f>
        <v>8.1513309626008699</v>
      </c>
      <c r="L12910" s="56">
        <f t="shared" si="201"/>
        <v>12</v>
      </c>
      <c r="M12910" s="82" t="str">
        <f>"Q"&amp;" "&amp;VLOOKUP(pro[[#This Row],[Period]],Mapping!A:B,2,0)</f>
        <v>Q 4</v>
      </c>
      <c r="N12910"/>
    </row>
    <row r="12911" spans="1:14" ht="14.25" x14ac:dyDescent="0.2">
      <c r="A12911" s="44" t="s">
        <v>45</v>
      </c>
      <c r="B12911" s="44" t="s">
        <v>19</v>
      </c>
      <c r="C12911" s="44" t="s">
        <v>57</v>
      </c>
      <c r="D12911" s="43">
        <v>9315.1169999999984</v>
      </c>
      <c r="E12911" s="43">
        <v>-2805.3339999999998</v>
      </c>
      <c r="F12911" s="45">
        <v>-108320</v>
      </c>
      <c r="G12911" s="45">
        <v>-55470</v>
      </c>
      <c r="H12911" s="45">
        <v>-68460</v>
      </c>
      <c r="I12911" s="55">
        <f>pro[[#This Row],[Admin expenses 3]]+pro[[#This Row],[Admin expenses 2]]+pro[[#This Row],[Admin expenses 1]]+pro[[#This Row],[COGS]]</f>
        <v>-235055.334</v>
      </c>
      <c r="J12911" s="55">
        <f>pro[[#This Row],[Revenue]]+pro[[#This Row],[AdminExp]]</f>
        <v>-225740.217</v>
      </c>
      <c r="K12911" s="83">
        <f>pro[[#This Row],[Profit]]/pro[[#This Row],[Revenue]]</f>
        <v>-24.233750043075148</v>
      </c>
      <c r="L12911" s="56">
        <f t="shared" si="201"/>
        <v>12</v>
      </c>
      <c r="M12911" s="82" t="str">
        <f>"Q"&amp;" "&amp;VLOOKUP(pro[[#This Row],[Period]],Mapping!A:B,2,0)</f>
        <v>Q 4</v>
      </c>
      <c r="N12911"/>
    </row>
    <row r="12912" spans="1:14" ht="14.25" x14ac:dyDescent="0.2">
      <c r="A12912" s="44" t="s">
        <v>45</v>
      </c>
      <c r="B12912" s="44" t="s">
        <v>19</v>
      </c>
      <c r="C12912" s="44" t="s">
        <v>57</v>
      </c>
      <c r="D12912" s="43">
        <v>199806.432</v>
      </c>
      <c r="E12912" s="43">
        <v>-41569.646999999997</v>
      </c>
      <c r="F12912" s="45">
        <v>-90900</v>
      </c>
      <c r="G12912" s="45">
        <v>-103480</v>
      </c>
      <c r="H12912" s="45">
        <v>-51650</v>
      </c>
      <c r="I12912" s="55">
        <f>pro[[#This Row],[Admin expenses 3]]+pro[[#This Row],[Admin expenses 2]]+pro[[#This Row],[Admin expenses 1]]+pro[[#This Row],[COGS]]</f>
        <v>-287599.647</v>
      </c>
      <c r="J12912" s="55">
        <f>pro[[#This Row],[Revenue]]+pro[[#This Row],[AdminExp]]</f>
        <v>-87793.214999999997</v>
      </c>
      <c r="K12912" s="83">
        <f>pro[[#This Row],[Profit]]/pro[[#This Row],[Revenue]]</f>
        <v>-0.43939133551016013</v>
      </c>
      <c r="L12912" s="56">
        <f t="shared" si="201"/>
        <v>12</v>
      </c>
      <c r="M12912" s="82" t="str">
        <f>"Q"&amp;" "&amp;VLOOKUP(pro[[#This Row],[Period]],Mapping!A:B,2,0)</f>
        <v>Q 4</v>
      </c>
      <c r="N12912"/>
    </row>
    <row r="12913" spans="1:14" ht="14.25" x14ac:dyDescent="0.2">
      <c r="A12913" s="44" t="s">
        <v>45</v>
      </c>
      <c r="B12913" s="44" t="s">
        <v>19</v>
      </c>
      <c r="C12913" s="44" t="s">
        <v>57</v>
      </c>
      <c r="D12913" s="43">
        <v>53842.543999999994</v>
      </c>
      <c r="E12913" s="43">
        <v>-9245.3479999999981</v>
      </c>
      <c r="F12913" s="45">
        <v>-20250</v>
      </c>
      <c r="G12913" s="45">
        <v>-96550</v>
      </c>
      <c r="H12913" s="45">
        <v>-17990</v>
      </c>
      <c r="I12913" s="55">
        <f>pro[[#This Row],[Admin expenses 3]]+pro[[#This Row],[Admin expenses 2]]+pro[[#This Row],[Admin expenses 1]]+pro[[#This Row],[COGS]]</f>
        <v>-144035.348</v>
      </c>
      <c r="J12913" s="55">
        <f>pro[[#This Row],[Revenue]]+pro[[#This Row],[AdminExp]]</f>
        <v>-90192.804000000004</v>
      </c>
      <c r="K12913" s="83">
        <f>pro[[#This Row],[Profit]]/pro[[#This Row],[Revenue]]</f>
        <v>-1.6751215172893765</v>
      </c>
      <c r="L12913" s="56">
        <f t="shared" si="201"/>
        <v>12</v>
      </c>
      <c r="M12913" s="82" t="str">
        <f>"Q"&amp;" "&amp;VLOOKUP(pro[[#This Row],[Period]],Mapping!A:B,2,0)</f>
        <v>Q 4</v>
      </c>
      <c r="N12913"/>
    </row>
    <row r="12914" spans="1:14" ht="14.25" x14ac:dyDescent="0.2">
      <c r="A12914" s="44" t="s">
        <v>45</v>
      </c>
      <c r="B12914" s="44" t="s">
        <v>19</v>
      </c>
      <c r="C12914" s="44" t="s">
        <v>57</v>
      </c>
      <c r="D12914" s="43">
        <v>484637.97899999993</v>
      </c>
      <c r="E12914" s="43">
        <v>-719016.69</v>
      </c>
      <c r="F12914" s="45">
        <v>-55390</v>
      </c>
      <c r="G12914" s="45">
        <v>-20650</v>
      </c>
      <c r="H12914" s="45">
        <v>-70130</v>
      </c>
      <c r="I12914" s="55">
        <f>pro[[#This Row],[Admin expenses 3]]+pro[[#This Row],[Admin expenses 2]]+pro[[#This Row],[Admin expenses 1]]+pro[[#This Row],[COGS]]</f>
        <v>-865186.69</v>
      </c>
      <c r="J12914" s="55">
        <f>pro[[#This Row],[Revenue]]+pro[[#This Row],[AdminExp]]</f>
        <v>-380548.71100000001</v>
      </c>
      <c r="K12914" s="83">
        <f>pro[[#This Row],[Profit]]/pro[[#This Row],[Revenue]]</f>
        <v>-0.78522263522397218</v>
      </c>
      <c r="L12914" s="56">
        <f t="shared" si="201"/>
        <v>12</v>
      </c>
      <c r="M12914" s="82" t="str">
        <f>"Q"&amp;" "&amp;VLOOKUP(pro[[#This Row],[Period]],Mapping!A:B,2,0)</f>
        <v>Q 4</v>
      </c>
      <c r="N12914"/>
    </row>
    <row r="12915" spans="1:14" ht="14.25" x14ac:dyDescent="0.2">
      <c r="A12915" s="44" t="s">
        <v>45</v>
      </c>
      <c r="B12915" s="44" t="s">
        <v>19</v>
      </c>
      <c r="C12915" s="44" t="s">
        <v>57</v>
      </c>
      <c r="D12915" s="43">
        <v>254459.59</v>
      </c>
      <c r="E12915" s="43">
        <v>-371219.18399999995</v>
      </c>
      <c r="F12915" s="45">
        <v>-37540</v>
      </c>
      <c r="G12915" s="45">
        <v>-90940</v>
      </c>
      <c r="H12915" s="45">
        <v>-19650</v>
      </c>
      <c r="I12915" s="55">
        <f>pro[[#This Row],[Admin expenses 3]]+pro[[#This Row],[Admin expenses 2]]+pro[[#This Row],[Admin expenses 1]]+pro[[#This Row],[COGS]]</f>
        <v>-519349.18399999995</v>
      </c>
      <c r="J12915" s="55">
        <f>pro[[#This Row],[Revenue]]+pro[[#This Row],[AdminExp]]</f>
        <v>-264889.59399999992</v>
      </c>
      <c r="K12915" s="83">
        <f>pro[[#This Row],[Profit]]/pro[[#This Row],[Revenue]]</f>
        <v>-1.040988842275506</v>
      </c>
      <c r="L12915" s="56">
        <f t="shared" si="201"/>
        <v>12</v>
      </c>
      <c r="M12915" s="82" t="str">
        <f>"Q"&amp;" "&amp;VLOOKUP(pro[[#This Row],[Period]],Mapping!A:B,2,0)</f>
        <v>Q 4</v>
      </c>
      <c r="N12915"/>
    </row>
    <row r="12916" spans="1:14" ht="14.25" x14ac:dyDescent="0.2">
      <c r="A12916" s="44" t="s">
        <v>45</v>
      </c>
      <c r="B12916" s="44" t="s">
        <v>19</v>
      </c>
      <c r="C12916" s="44" t="s">
        <v>57</v>
      </c>
      <c r="D12916" s="43">
        <v>3188488.5969999996</v>
      </c>
      <c r="E12916" s="43">
        <v>-156497.264</v>
      </c>
      <c r="F12916" s="45">
        <v>-23490</v>
      </c>
      <c r="G12916" s="45">
        <v>-14440</v>
      </c>
      <c r="H12916" s="45">
        <v>-18320</v>
      </c>
      <c r="I12916" s="55">
        <f>pro[[#This Row],[Admin expenses 3]]+pro[[#This Row],[Admin expenses 2]]+pro[[#This Row],[Admin expenses 1]]+pro[[#This Row],[COGS]]</f>
        <v>-212747.264</v>
      </c>
      <c r="J12916" s="55">
        <f>pro[[#This Row],[Revenue]]+pro[[#This Row],[AdminExp]]</f>
        <v>2975741.3329999996</v>
      </c>
      <c r="K12916" s="83">
        <f>pro[[#This Row],[Profit]]/pro[[#This Row],[Revenue]]</f>
        <v>0.93327645449315055</v>
      </c>
      <c r="L12916" s="56">
        <f t="shared" si="201"/>
        <v>12</v>
      </c>
      <c r="M12916" s="82" t="str">
        <f>"Q"&amp;" "&amp;VLOOKUP(pro[[#This Row],[Period]],Mapping!A:B,2,0)</f>
        <v>Q 4</v>
      </c>
      <c r="N12916"/>
    </row>
    <row r="12917" spans="1:14" ht="14.25" x14ac:dyDescent="0.2">
      <c r="A12917" s="44" t="s">
        <v>45</v>
      </c>
      <c r="B12917" s="44" t="s">
        <v>19</v>
      </c>
      <c r="C12917" s="44" t="s">
        <v>57</v>
      </c>
      <c r="D12917" s="43">
        <v>435610.70699999999</v>
      </c>
      <c r="E12917" s="43">
        <v>-56734.348999999995</v>
      </c>
      <c r="F12917" s="45">
        <v>-24830</v>
      </c>
      <c r="G12917" s="45">
        <v>-83490</v>
      </c>
      <c r="H12917" s="45">
        <v>-37400</v>
      </c>
      <c r="I12917" s="55">
        <f>pro[[#This Row],[Admin expenses 3]]+pro[[#This Row],[Admin expenses 2]]+pro[[#This Row],[Admin expenses 1]]+pro[[#This Row],[COGS]]</f>
        <v>-202454.34899999999</v>
      </c>
      <c r="J12917" s="55">
        <f>pro[[#This Row],[Revenue]]+pro[[#This Row],[AdminExp]]</f>
        <v>233156.35800000001</v>
      </c>
      <c r="K12917" s="83">
        <f>pro[[#This Row],[Profit]]/pro[[#This Row],[Revenue]]</f>
        <v>0.53524019096252384</v>
      </c>
      <c r="L12917" s="56">
        <f t="shared" si="201"/>
        <v>12</v>
      </c>
      <c r="M12917" s="82" t="str">
        <f>"Q"&amp;" "&amp;VLOOKUP(pro[[#This Row],[Period]],Mapping!A:B,2,0)</f>
        <v>Q 4</v>
      </c>
      <c r="N12917"/>
    </row>
    <row r="12918" spans="1:14" ht="14.25" x14ac:dyDescent="0.2">
      <c r="A12918" s="44" t="s">
        <v>45</v>
      </c>
      <c r="B12918" s="44" t="s">
        <v>19</v>
      </c>
      <c r="C12918" s="44" t="s">
        <v>57</v>
      </c>
      <c r="D12918" s="43">
        <v>215961.872</v>
      </c>
      <c r="E12918" s="43">
        <v>-22205.315999999995</v>
      </c>
      <c r="F12918" s="45">
        <v>-43740</v>
      </c>
      <c r="G12918" s="45">
        <v>-89670</v>
      </c>
      <c r="H12918" s="45">
        <v>-35450</v>
      </c>
      <c r="I12918" s="55">
        <f>pro[[#This Row],[Admin expenses 3]]+pro[[#This Row],[Admin expenses 2]]+pro[[#This Row],[Admin expenses 1]]+pro[[#This Row],[COGS]]</f>
        <v>-191065.31599999999</v>
      </c>
      <c r="J12918" s="55">
        <f>pro[[#This Row],[Revenue]]+pro[[#This Row],[AdminExp]]</f>
        <v>24896.556000000011</v>
      </c>
      <c r="K12918" s="83">
        <f>pro[[#This Row],[Profit]]/pro[[#This Row],[Revenue]]</f>
        <v>0.11528218277344814</v>
      </c>
      <c r="L12918" s="56">
        <f t="shared" si="201"/>
        <v>12</v>
      </c>
      <c r="M12918" s="82" t="str">
        <f>"Q"&amp;" "&amp;VLOOKUP(pro[[#This Row],[Period]],Mapping!A:B,2,0)</f>
        <v>Q 4</v>
      </c>
      <c r="N12918"/>
    </row>
    <row r="12919" spans="1:14" ht="14.25" x14ac:dyDescent="0.2">
      <c r="A12919" s="44" t="s">
        <v>45</v>
      </c>
      <c r="B12919" s="44" t="s">
        <v>19</v>
      </c>
      <c r="C12919" s="44" t="s">
        <v>57</v>
      </c>
      <c r="D12919" s="43">
        <v>67085.22099999999</v>
      </c>
      <c r="E12919" s="43">
        <v>-11472.153</v>
      </c>
      <c r="F12919" s="45">
        <v>-88750</v>
      </c>
      <c r="G12919" s="45">
        <v>-73290</v>
      </c>
      <c r="H12919" s="45">
        <v>-33450</v>
      </c>
      <c r="I12919" s="55">
        <f>pro[[#This Row],[Admin expenses 3]]+pro[[#This Row],[Admin expenses 2]]+pro[[#This Row],[Admin expenses 1]]+pro[[#This Row],[COGS]]</f>
        <v>-206962.15299999999</v>
      </c>
      <c r="J12919" s="55">
        <f>pro[[#This Row],[Revenue]]+pro[[#This Row],[AdminExp]]</f>
        <v>-139876.932</v>
      </c>
      <c r="K12919" s="83">
        <f>pro[[#This Row],[Profit]]/pro[[#This Row],[Revenue]]</f>
        <v>-2.0850632958338173</v>
      </c>
      <c r="L12919" s="56">
        <f t="shared" si="201"/>
        <v>12</v>
      </c>
      <c r="M12919" s="82" t="str">
        <f>"Q"&amp;" "&amp;VLOOKUP(pro[[#This Row],[Period]],Mapping!A:B,2,0)</f>
        <v>Q 4</v>
      </c>
      <c r="N12919"/>
    </row>
    <row r="12920" spans="1:14" ht="14.25" x14ac:dyDescent="0.2">
      <c r="A12920" s="44" t="s">
        <v>45</v>
      </c>
      <c r="B12920" s="44" t="s">
        <v>19</v>
      </c>
      <c r="C12920" s="44" t="s">
        <v>57</v>
      </c>
      <c r="D12920" s="43">
        <v>-358137.46499999997</v>
      </c>
      <c r="E12920" s="43">
        <v>48167.531999999992</v>
      </c>
      <c r="F12920" s="45">
        <v>-22700</v>
      </c>
      <c r="G12920" s="45">
        <v>-39480</v>
      </c>
      <c r="H12920" s="45">
        <v>-86570</v>
      </c>
      <c r="I12920" s="55">
        <f>pro[[#This Row],[Admin expenses 3]]+pro[[#This Row],[Admin expenses 2]]+pro[[#This Row],[Admin expenses 1]]+pro[[#This Row],[COGS]]</f>
        <v>-100582.46800000001</v>
      </c>
      <c r="J12920" s="55">
        <f>pro[[#This Row],[Revenue]]+pro[[#This Row],[AdminExp]]</f>
        <v>-458719.93299999996</v>
      </c>
      <c r="K12920" s="83">
        <f>pro[[#This Row],[Profit]]/pro[[#This Row],[Revenue]]</f>
        <v>1.2808487740873467</v>
      </c>
      <c r="L12920" s="56">
        <f t="shared" si="201"/>
        <v>12</v>
      </c>
      <c r="M12920" s="82" t="str">
        <f>"Q"&amp;" "&amp;VLOOKUP(pro[[#This Row],[Period]],Mapping!A:B,2,0)</f>
        <v>Q 4</v>
      </c>
      <c r="N12920"/>
    </row>
    <row r="12921" spans="1:14" ht="14.25" x14ac:dyDescent="0.2">
      <c r="A12921" s="44" t="s">
        <v>45</v>
      </c>
      <c r="B12921" s="44" t="s">
        <v>19</v>
      </c>
      <c r="C12921" s="44" t="s">
        <v>57</v>
      </c>
      <c r="D12921" s="43">
        <v>-6004.9780000000001</v>
      </c>
      <c r="E12921" s="43">
        <v>1151.1849999999999</v>
      </c>
      <c r="F12921" s="45">
        <v>-44770</v>
      </c>
      <c r="G12921" s="45">
        <v>-72790</v>
      </c>
      <c r="H12921" s="45">
        <v>-92800</v>
      </c>
      <c r="I12921" s="55">
        <f>pro[[#This Row],[Admin expenses 3]]+pro[[#This Row],[Admin expenses 2]]+pro[[#This Row],[Admin expenses 1]]+pro[[#This Row],[COGS]]</f>
        <v>-209208.815</v>
      </c>
      <c r="J12921" s="55">
        <f>pro[[#This Row],[Revenue]]+pro[[#This Row],[AdminExp]]</f>
        <v>-215213.79300000001</v>
      </c>
      <c r="K12921" s="83">
        <f>pro[[#This Row],[Profit]]/pro[[#This Row],[Revenue]]</f>
        <v>35.83923088477593</v>
      </c>
      <c r="L12921" s="56">
        <f t="shared" si="201"/>
        <v>12</v>
      </c>
      <c r="M12921" s="82" t="str">
        <f>"Q"&amp;" "&amp;VLOOKUP(pro[[#This Row],[Period]],Mapping!A:B,2,0)</f>
        <v>Q 4</v>
      </c>
      <c r="N12921"/>
    </row>
    <row r="12922" spans="1:14" ht="14.25" x14ac:dyDescent="0.2">
      <c r="A12922" s="44" t="s">
        <v>45</v>
      </c>
      <c r="B12922" s="44" t="s">
        <v>19</v>
      </c>
      <c r="C12922" s="44" t="s">
        <v>57</v>
      </c>
      <c r="D12922" s="43">
        <v>-13421.547999999999</v>
      </c>
      <c r="E12922" s="43">
        <v>1119.3349999999998</v>
      </c>
      <c r="F12922" s="45">
        <v>-85520</v>
      </c>
      <c r="G12922" s="45">
        <v>-97450</v>
      </c>
      <c r="H12922" s="45">
        <v>-29240</v>
      </c>
      <c r="I12922" s="55">
        <f>pro[[#This Row],[Admin expenses 3]]+pro[[#This Row],[Admin expenses 2]]+pro[[#This Row],[Admin expenses 1]]+pro[[#This Row],[COGS]]</f>
        <v>-211090.66500000001</v>
      </c>
      <c r="J12922" s="55">
        <f>pro[[#This Row],[Revenue]]+pro[[#This Row],[AdminExp]]</f>
        <v>-224512.21300000002</v>
      </c>
      <c r="K12922" s="83">
        <f>pro[[#This Row],[Profit]]/pro[[#This Row],[Revenue]]</f>
        <v>16.727743550892939</v>
      </c>
      <c r="L12922" s="56">
        <f t="shared" si="201"/>
        <v>12</v>
      </c>
      <c r="M12922" s="82" t="str">
        <f>"Q"&amp;" "&amp;VLOOKUP(pro[[#This Row],[Period]],Mapping!A:B,2,0)</f>
        <v>Q 4</v>
      </c>
      <c r="N12922"/>
    </row>
    <row r="12923" spans="1:14" ht="14.25" x14ac:dyDescent="0.2">
      <c r="A12923" s="44" t="s">
        <v>45</v>
      </c>
      <c r="B12923" s="44" t="s">
        <v>19</v>
      </c>
      <c r="C12923" s="44" t="s">
        <v>57</v>
      </c>
      <c r="D12923" s="43">
        <v>-6719.7059999999992</v>
      </c>
      <c r="E12923" s="43">
        <v>544.73299999999995</v>
      </c>
      <c r="F12923" s="45">
        <v>-16800</v>
      </c>
      <c r="G12923" s="45">
        <v>-41160</v>
      </c>
      <c r="H12923" s="45">
        <v>-22970</v>
      </c>
      <c r="I12923" s="55">
        <f>pro[[#This Row],[Admin expenses 3]]+pro[[#This Row],[Admin expenses 2]]+pro[[#This Row],[Admin expenses 1]]+pro[[#This Row],[COGS]]</f>
        <v>-80385.267000000007</v>
      </c>
      <c r="J12923" s="55">
        <f>pro[[#This Row],[Revenue]]+pro[[#This Row],[AdminExp]]</f>
        <v>-87104.973000000013</v>
      </c>
      <c r="K12923" s="83">
        <f>pro[[#This Row],[Profit]]/pro[[#This Row],[Revenue]]</f>
        <v>12.962616668050659</v>
      </c>
      <c r="L12923" s="56">
        <f t="shared" si="201"/>
        <v>12</v>
      </c>
      <c r="M12923" s="82" t="str">
        <f>"Q"&amp;" "&amp;VLOOKUP(pro[[#This Row],[Period]],Mapping!A:B,2,0)</f>
        <v>Q 4</v>
      </c>
      <c r="N12923"/>
    </row>
    <row r="12924" spans="1:14" ht="14.25" x14ac:dyDescent="0.2">
      <c r="A12924" s="44" t="s">
        <v>45</v>
      </c>
      <c r="B12924" s="44" t="s">
        <v>19</v>
      </c>
      <c r="C12924" s="44" t="s">
        <v>57</v>
      </c>
      <c r="D12924" s="43">
        <v>-332515.61</v>
      </c>
      <c r="E12924" s="43">
        <v>160694.429</v>
      </c>
      <c r="F12924" s="45">
        <v>-27640</v>
      </c>
      <c r="G12924" s="45">
        <v>-36990</v>
      </c>
      <c r="H12924" s="45">
        <v>-28820</v>
      </c>
      <c r="I12924" s="55">
        <f>pro[[#This Row],[Admin expenses 3]]+pro[[#This Row],[Admin expenses 2]]+pro[[#This Row],[Admin expenses 1]]+pro[[#This Row],[COGS]]</f>
        <v>67244.429000000004</v>
      </c>
      <c r="J12924" s="55">
        <f>pro[[#This Row],[Revenue]]+pro[[#This Row],[AdminExp]]</f>
        <v>-265271.18099999998</v>
      </c>
      <c r="K12924" s="83">
        <f>pro[[#This Row],[Profit]]/pro[[#This Row],[Revenue]]</f>
        <v>0.79777060992715498</v>
      </c>
      <c r="L12924" s="56">
        <f t="shared" si="201"/>
        <v>12</v>
      </c>
      <c r="M12924" s="82" t="str">
        <f>"Q"&amp;" "&amp;VLOOKUP(pro[[#This Row],[Period]],Mapping!A:B,2,0)</f>
        <v>Q 4</v>
      </c>
      <c r="N12924"/>
    </row>
    <row r="12925" spans="1:14" ht="14.25" x14ac:dyDescent="0.2">
      <c r="A12925" s="44" t="s">
        <v>45</v>
      </c>
      <c r="B12925" s="44" t="s">
        <v>19</v>
      </c>
      <c r="C12925" s="44" t="s">
        <v>57</v>
      </c>
      <c r="D12925" s="43">
        <v>-44221.625</v>
      </c>
      <c r="E12925" s="43">
        <v>25306.091999999997</v>
      </c>
      <c r="F12925" s="45">
        <v>-27300</v>
      </c>
      <c r="G12925" s="45">
        <v>-33230</v>
      </c>
      <c r="H12925" s="45">
        <v>-24280</v>
      </c>
      <c r="I12925" s="55">
        <f>pro[[#This Row],[Admin expenses 3]]+pro[[#This Row],[Admin expenses 2]]+pro[[#This Row],[Admin expenses 1]]+pro[[#This Row],[COGS]]</f>
        <v>-59503.908000000003</v>
      </c>
      <c r="J12925" s="55">
        <f>pro[[#This Row],[Revenue]]+pro[[#This Row],[AdminExp]]</f>
        <v>-103725.533</v>
      </c>
      <c r="K12925" s="83">
        <f>pro[[#This Row],[Profit]]/pro[[#This Row],[Revenue]]</f>
        <v>2.3455839309387656</v>
      </c>
      <c r="L12925" s="56">
        <f t="shared" si="201"/>
        <v>12</v>
      </c>
      <c r="M12925" s="82" t="str">
        <f>"Q"&amp;" "&amp;VLOOKUP(pro[[#This Row],[Period]],Mapping!A:B,2,0)</f>
        <v>Q 4</v>
      </c>
      <c r="N12925"/>
    </row>
    <row r="12926" spans="1:14" ht="14.25" x14ac:dyDescent="0.2">
      <c r="A12926" s="44" t="s">
        <v>45</v>
      </c>
      <c r="B12926" s="44" t="s">
        <v>19</v>
      </c>
      <c r="C12926" s="44" t="s">
        <v>57</v>
      </c>
      <c r="D12926" s="43">
        <v>1540687.4209999999</v>
      </c>
      <c r="E12926" s="43">
        <v>-80441.801999999996</v>
      </c>
      <c r="F12926" s="45">
        <v>-39430</v>
      </c>
      <c r="G12926" s="45">
        <v>-36120</v>
      </c>
      <c r="H12926" s="45">
        <v>-25170</v>
      </c>
      <c r="I12926" s="55">
        <f>pro[[#This Row],[Admin expenses 3]]+pro[[#This Row],[Admin expenses 2]]+pro[[#This Row],[Admin expenses 1]]+pro[[#This Row],[COGS]]</f>
        <v>-181161.802</v>
      </c>
      <c r="J12926" s="55">
        <f>pro[[#This Row],[Revenue]]+pro[[#This Row],[AdminExp]]</f>
        <v>1359525.6189999999</v>
      </c>
      <c r="K12926" s="83">
        <f>pro[[#This Row],[Profit]]/pro[[#This Row],[Revenue]]</f>
        <v>0.88241495352612476</v>
      </c>
      <c r="L12926" s="56">
        <f t="shared" si="201"/>
        <v>12</v>
      </c>
      <c r="M12926" s="82" t="str">
        <f>"Q"&amp;" "&amp;VLOOKUP(pro[[#This Row],[Period]],Mapping!A:B,2,0)</f>
        <v>Q 4</v>
      </c>
      <c r="N12926"/>
    </row>
    <row r="12927" spans="1:14" ht="14.25" x14ac:dyDescent="0.2">
      <c r="A12927" s="44" t="s">
        <v>45</v>
      </c>
      <c r="B12927" s="44" t="s">
        <v>19</v>
      </c>
      <c r="C12927" s="44" t="s">
        <v>57</v>
      </c>
      <c r="D12927" s="43">
        <v>119771.21799999998</v>
      </c>
      <c r="E12927" s="43">
        <v>-199102.883</v>
      </c>
      <c r="F12927" s="45">
        <v>-25150</v>
      </c>
      <c r="G12927" s="45">
        <v>-56960</v>
      </c>
      <c r="H12927" s="45">
        <v>-67820</v>
      </c>
      <c r="I12927" s="55">
        <f>pro[[#This Row],[Admin expenses 3]]+pro[[#This Row],[Admin expenses 2]]+pro[[#This Row],[Admin expenses 1]]+pro[[#This Row],[COGS]]</f>
        <v>-349032.88300000003</v>
      </c>
      <c r="J12927" s="55">
        <f>pro[[#This Row],[Revenue]]+pro[[#This Row],[AdminExp]]</f>
        <v>-229261.66500000004</v>
      </c>
      <c r="K12927" s="83">
        <f>pro[[#This Row],[Profit]]/pro[[#This Row],[Revenue]]</f>
        <v>-1.9141632591563031</v>
      </c>
      <c r="L12927" s="56">
        <f t="shared" si="201"/>
        <v>12</v>
      </c>
      <c r="M12927" s="82" t="str">
        <f>"Q"&amp;" "&amp;VLOOKUP(pro[[#This Row],[Period]],Mapping!A:B,2,0)</f>
        <v>Q 4</v>
      </c>
      <c r="N12927"/>
    </row>
    <row r="12928" spans="1:14" ht="14.25" x14ac:dyDescent="0.2">
      <c r="A12928" s="44" t="s">
        <v>45</v>
      </c>
      <c r="B12928" s="44" t="s">
        <v>19</v>
      </c>
      <c r="C12928" s="44" t="s">
        <v>57</v>
      </c>
      <c r="D12928" s="43">
        <v>842695.61599999992</v>
      </c>
      <c r="E12928" s="43">
        <v>-1393937.9369999999</v>
      </c>
      <c r="F12928" s="45">
        <v>-13660</v>
      </c>
      <c r="G12928" s="45">
        <v>-86330</v>
      </c>
      <c r="H12928" s="45">
        <v>-22380</v>
      </c>
      <c r="I12928" s="55">
        <f>pro[[#This Row],[Admin expenses 3]]+pro[[#This Row],[Admin expenses 2]]+pro[[#This Row],[Admin expenses 1]]+pro[[#This Row],[COGS]]</f>
        <v>-1516307.9369999999</v>
      </c>
      <c r="J12928" s="55">
        <f>pro[[#This Row],[Revenue]]+pro[[#This Row],[AdminExp]]</f>
        <v>-673612.321</v>
      </c>
      <c r="K12928" s="83">
        <f>pro[[#This Row],[Profit]]/pro[[#This Row],[Revenue]]</f>
        <v>-0.79935424868758309</v>
      </c>
      <c r="L12928" s="56">
        <f t="shared" si="201"/>
        <v>12</v>
      </c>
      <c r="M12928" s="82" t="str">
        <f>"Q"&amp;" "&amp;VLOOKUP(pro[[#This Row],[Period]],Mapping!A:B,2,0)</f>
        <v>Q 4</v>
      </c>
      <c r="N12928"/>
    </row>
    <row r="12929" spans="1:14" ht="14.25" x14ac:dyDescent="0.2">
      <c r="A12929" s="44" t="s">
        <v>45</v>
      </c>
      <c r="B12929" s="44" t="s">
        <v>19</v>
      </c>
      <c r="C12929" s="44" t="s">
        <v>58</v>
      </c>
      <c r="D12929" s="43">
        <v>479589.31299999997</v>
      </c>
      <c r="E12929" s="43">
        <v>-833893.22799999977</v>
      </c>
      <c r="F12929" s="45">
        <v>-92930</v>
      </c>
      <c r="G12929" s="45">
        <v>-44840</v>
      </c>
      <c r="H12929" s="45">
        <v>-80850</v>
      </c>
      <c r="I12929" s="55">
        <f>pro[[#This Row],[Admin expenses 3]]+pro[[#This Row],[Admin expenses 2]]+pro[[#This Row],[Admin expenses 1]]+pro[[#This Row],[COGS]]</f>
        <v>-1052513.2279999997</v>
      </c>
      <c r="J12929" s="55">
        <f>pro[[#This Row],[Revenue]]+pro[[#This Row],[AdminExp]]</f>
        <v>-572923.91499999969</v>
      </c>
      <c r="K12929" s="83">
        <f>pro[[#This Row],[Profit]]/pro[[#This Row],[Revenue]]</f>
        <v>-1.1946135984894219</v>
      </c>
      <c r="L12929" s="56">
        <f t="shared" si="201"/>
        <v>12</v>
      </c>
      <c r="M12929" s="82" t="str">
        <f>"Q"&amp;" "&amp;VLOOKUP(pro[[#This Row],[Period]],Mapping!A:B,2,0)</f>
        <v>Q 4</v>
      </c>
      <c r="N12929"/>
    </row>
    <row r="12930" spans="1:14" ht="14.25" x14ac:dyDescent="0.2">
      <c r="A12930" s="44" t="s">
        <v>45</v>
      </c>
      <c r="B12930" s="44" t="s">
        <v>19</v>
      </c>
      <c r="C12930" s="44" t="s">
        <v>59</v>
      </c>
      <c r="D12930" s="43">
        <v>140535.22</v>
      </c>
      <c r="E12930" s="43">
        <v>-84052.695999999996</v>
      </c>
      <c r="F12930" s="45">
        <v>-97800</v>
      </c>
      <c r="G12930" s="45">
        <v>-87640</v>
      </c>
      <c r="H12930" s="45">
        <v>-90350</v>
      </c>
      <c r="I12930" s="55">
        <f>pro[[#This Row],[Admin expenses 3]]+pro[[#This Row],[Admin expenses 2]]+pro[[#This Row],[Admin expenses 1]]+pro[[#This Row],[COGS]]</f>
        <v>-359842.696</v>
      </c>
      <c r="J12930" s="55">
        <f>pro[[#This Row],[Revenue]]+pro[[#This Row],[AdminExp]]</f>
        <v>-219307.476</v>
      </c>
      <c r="K12930" s="83">
        <f>pro[[#This Row],[Profit]]/pro[[#This Row],[Revenue]]</f>
        <v>-1.5605161183082787</v>
      </c>
      <c r="L12930" s="56">
        <f t="shared" ref="L12930:L12993" si="202">MONTH(DATEVALUE(A12930&amp;"1"))</f>
        <v>12</v>
      </c>
      <c r="M12930" s="82" t="str">
        <f>"Q"&amp;" "&amp;VLOOKUP(pro[[#This Row],[Period]],Mapping!A:B,2,0)</f>
        <v>Q 4</v>
      </c>
      <c r="N12930"/>
    </row>
    <row r="12931" spans="1:14" ht="14.25" x14ac:dyDescent="0.2">
      <c r="A12931" s="44" t="s">
        <v>45</v>
      </c>
      <c r="B12931" s="44" t="s">
        <v>19</v>
      </c>
      <c r="C12931" s="44" t="s">
        <v>57</v>
      </c>
      <c r="D12931" s="43">
        <v>106345.736</v>
      </c>
      <c r="E12931" s="43">
        <v>-34373.429999999993</v>
      </c>
      <c r="F12931" s="45">
        <v>-68600</v>
      </c>
      <c r="G12931" s="45">
        <v>-99520</v>
      </c>
      <c r="H12931" s="45">
        <v>-41030</v>
      </c>
      <c r="I12931" s="55">
        <f>pro[[#This Row],[Admin expenses 3]]+pro[[#This Row],[Admin expenses 2]]+pro[[#This Row],[Admin expenses 1]]+pro[[#This Row],[COGS]]</f>
        <v>-243523.43</v>
      </c>
      <c r="J12931" s="55">
        <f>pro[[#This Row],[Revenue]]+pro[[#This Row],[AdminExp]]</f>
        <v>-137177.69399999999</v>
      </c>
      <c r="K12931" s="83">
        <f>pro[[#This Row],[Profit]]/pro[[#This Row],[Revenue]]</f>
        <v>-1.2899219015231602</v>
      </c>
      <c r="L12931" s="56">
        <f t="shared" si="202"/>
        <v>12</v>
      </c>
      <c r="M12931" s="82" t="str">
        <f>"Q"&amp;" "&amp;VLOOKUP(pro[[#This Row],[Period]],Mapping!A:B,2,0)</f>
        <v>Q 4</v>
      </c>
      <c r="N12931"/>
    </row>
    <row r="12932" spans="1:14" ht="14.25" x14ac:dyDescent="0.2">
      <c r="A12932" s="44" t="s">
        <v>45</v>
      </c>
      <c r="B12932" s="44" t="s">
        <v>19</v>
      </c>
      <c r="C12932" s="44" t="s">
        <v>57</v>
      </c>
      <c r="D12932" s="43">
        <v>-76627.116999999998</v>
      </c>
      <c r="E12932" s="43">
        <v>22875.082999999999</v>
      </c>
      <c r="F12932" s="45">
        <v>-104270</v>
      </c>
      <c r="G12932" s="45">
        <v>-20530</v>
      </c>
      <c r="H12932" s="45">
        <v>-88910</v>
      </c>
      <c r="I12932" s="55">
        <f>pro[[#This Row],[Admin expenses 3]]+pro[[#This Row],[Admin expenses 2]]+pro[[#This Row],[Admin expenses 1]]+pro[[#This Row],[COGS]]</f>
        <v>-190834.91700000002</v>
      </c>
      <c r="J12932" s="55">
        <f>pro[[#This Row],[Revenue]]+pro[[#This Row],[AdminExp]]</f>
        <v>-267462.03399999999</v>
      </c>
      <c r="K12932" s="83">
        <f>pro[[#This Row],[Profit]]/pro[[#This Row],[Revenue]]</f>
        <v>3.4904358205202994</v>
      </c>
      <c r="L12932" s="56">
        <f t="shared" si="202"/>
        <v>12</v>
      </c>
      <c r="M12932" s="82" t="str">
        <f>"Q"&amp;" "&amp;VLOOKUP(pro[[#This Row],[Period]],Mapping!A:B,2,0)</f>
        <v>Q 4</v>
      </c>
      <c r="N12932"/>
    </row>
    <row r="12933" spans="1:14" ht="14.25" x14ac:dyDescent="0.2">
      <c r="A12933" s="44" t="s">
        <v>45</v>
      </c>
      <c r="B12933" s="44" t="s">
        <v>19</v>
      </c>
      <c r="C12933" s="44" t="s">
        <v>57</v>
      </c>
      <c r="D12933" s="43">
        <v>370004.14499999996</v>
      </c>
      <c r="E12933" s="43">
        <v>-111921.607</v>
      </c>
      <c r="F12933" s="45">
        <v>-14020</v>
      </c>
      <c r="G12933" s="45">
        <v>-24590</v>
      </c>
      <c r="H12933" s="45">
        <v>-21960</v>
      </c>
      <c r="I12933" s="55">
        <f>pro[[#This Row],[Admin expenses 3]]+pro[[#This Row],[Admin expenses 2]]+pro[[#This Row],[Admin expenses 1]]+pro[[#This Row],[COGS]]</f>
        <v>-172491.60700000002</v>
      </c>
      <c r="J12933" s="55">
        <f>pro[[#This Row],[Revenue]]+pro[[#This Row],[AdminExp]]</f>
        <v>197512.53799999994</v>
      </c>
      <c r="K12933" s="83">
        <f>pro[[#This Row],[Profit]]/pro[[#This Row],[Revenue]]</f>
        <v>0.53381169013660634</v>
      </c>
      <c r="L12933" s="56">
        <f t="shared" si="202"/>
        <v>12</v>
      </c>
      <c r="M12933" s="82" t="str">
        <f>"Q"&amp;" "&amp;VLOOKUP(pro[[#This Row],[Period]],Mapping!A:B,2,0)</f>
        <v>Q 4</v>
      </c>
      <c r="N12933"/>
    </row>
    <row r="12934" spans="1:14" ht="14.25" x14ac:dyDescent="0.2">
      <c r="A12934" s="44" t="s">
        <v>45</v>
      </c>
      <c r="B12934" s="44" t="s">
        <v>19</v>
      </c>
      <c r="C12934" s="44" t="s">
        <v>57</v>
      </c>
      <c r="D12934" s="43">
        <v>99216.565000000002</v>
      </c>
      <c r="E12934" s="43">
        <v>-52924.843999999997</v>
      </c>
      <c r="F12934" s="45">
        <v>-79990</v>
      </c>
      <c r="G12934" s="45">
        <v>-78320</v>
      </c>
      <c r="H12934" s="45">
        <v>-41110</v>
      </c>
      <c r="I12934" s="55">
        <f>pro[[#This Row],[Admin expenses 3]]+pro[[#This Row],[Admin expenses 2]]+pro[[#This Row],[Admin expenses 1]]+pro[[#This Row],[COGS]]</f>
        <v>-252344.84399999998</v>
      </c>
      <c r="J12934" s="55">
        <f>pro[[#This Row],[Revenue]]+pro[[#This Row],[AdminExp]]</f>
        <v>-153128.27899999998</v>
      </c>
      <c r="K12934" s="83">
        <f>pro[[#This Row],[Profit]]/pro[[#This Row],[Revenue]]</f>
        <v>-1.5433741230610027</v>
      </c>
      <c r="L12934" s="56">
        <f t="shared" si="202"/>
        <v>12</v>
      </c>
      <c r="M12934" s="82" t="str">
        <f>"Q"&amp;" "&amp;VLOOKUP(pro[[#This Row],[Period]],Mapping!A:B,2,0)</f>
        <v>Q 4</v>
      </c>
      <c r="N12934"/>
    </row>
    <row r="12935" spans="1:14" ht="14.25" x14ac:dyDescent="0.2">
      <c r="A12935" s="44" t="s">
        <v>45</v>
      </c>
      <c r="B12935" s="44" t="s">
        <v>19</v>
      </c>
      <c r="C12935" s="44" t="s">
        <v>57</v>
      </c>
      <c r="D12935" s="43">
        <v>196961.86300000001</v>
      </c>
      <c r="E12935" s="43">
        <v>-100854.17300000001</v>
      </c>
      <c r="F12935" s="45">
        <v>-85680</v>
      </c>
      <c r="G12935" s="45">
        <v>-107120</v>
      </c>
      <c r="H12935" s="45">
        <v>-59420</v>
      </c>
      <c r="I12935" s="55">
        <f>pro[[#This Row],[Admin expenses 3]]+pro[[#This Row],[Admin expenses 2]]+pro[[#This Row],[Admin expenses 1]]+pro[[#This Row],[COGS]]</f>
        <v>-353074.17300000001</v>
      </c>
      <c r="J12935" s="55">
        <f>pro[[#This Row],[Revenue]]+pro[[#This Row],[AdminExp]]</f>
        <v>-156112.31</v>
      </c>
      <c r="K12935" s="83">
        <f>pro[[#This Row],[Profit]]/pro[[#This Row],[Revenue]]</f>
        <v>-0.79260171295191284</v>
      </c>
      <c r="L12935" s="56">
        <f t="shared" si="202"/>
        <v>12</v>
      </c>
      <c r="M12935" s="82" t="str">
        <f>"Q"&amp;" "&amp;VLOOKUP(pro[[#This Row],[Period]],Mapping!A:B,2,0)</f>
        <v>Q 4</v>
      </c>
      <c r="N12935"/>
    </row>
    <row r="12936" spans="1:14" ht="14.25" x14ac:dyDescent="0.2">
      <c r="A12936" s="44" t="s">
        <v>45</v>
      </c>
      <c r="B12936" s="44" t="s">
        <v>19</v>
      </c>
      <c r="C12936" s="44" t="s">
        <v>58</v>
      </c>
      <c r="D12936" s="43">
        <v>17489.927</v>
      </c>
      <c r="E12936" s="43">
        <v>-9519.2859999999982</v>
      </c>
      <c r="F12936" s="45">
        <v>-38410</v>
      </c>
      <c r="G12936" s="45">
        <v>-47400</v>
      </c>
      <c r="H12936" s="45">
        <v>-75160</v>
      </c>
      <c r="I12936" s="55">
        <f>pro[[#This Row],[Admin expenses 3]]+pro[[#This Row],[Admin expenses 2]]+pro[[#This Row],[Admin expenses 1]]+pro[[#This Row],[COGS]]</f>
        <v>-170489.28599999999</v>
      </c>
      <c r="J12936" s="55">
        <f>pro[[#This Row],[Revenue]]+pro[[#This Row],[AdminExp]]</f>
        <v>-152999.359</v>
      </c>
      <c r="K12936" s="83">
        <f>pro[[#This Row],[Profit]]/pro[[#This Row],[Revenue]]</f>
        <v>-8.7478557800727241</v>
      </c>
      <c r="L12936" s="56">
        <f t="shared" si="202"/>
        <v>12</v>
      </c>
      <c r="M12936" s="82" t="str">
        <f>"Q"&amp;" "&amp;VLOOKUP(pro[[#This Row],[Period]],Mapping!A:B,2,0)</f>
        <v>Q 4</v>
      </c>
      <c r="N12936"/>
    </row>
    <row r="12937" spans="1:14" ht="14.25" x14ac:dyDescent="0.2">
      <c r="A12937" s="44" t="s">
        <v>45</v>
      </c>
      <c r="B12937" s="44" t="s">
        <v>19</v>
      </c>
      <c r="C12937" s="44" t="s">
        <v>59</v>
      </c>
      <c r="D12937" s="43">
        <v>39820.311999999998</v>
      </c>
      <c r="E12937" s="43">
        <v>-40844.817999999999</v>
      </c>
      <c r="F12937" s="45">
        <v>-85960</v>
      </c>
      <c r="G12937" s="45">
        <v>-92090</v>
      </c>
      <c r="H12937" s="45">
        <v>-41770</v>
      </c>
      <c r="I12937" s="55">
        <f>pro[[#This Row],[Admin expenses 3]]+pro[[#This Row],[Admin expenses 2]]+pro[[#This Row],[Admin expenses 1]]+pro[[#This Row],[COGS]]</f>
        <v>-260664.818</v>
      </c>
      <c r="J12937" s="55">
        <f>pro[[#This Row],[Revenue]]+pro[[#This Row],[AdminExp]]</f>
        <v>-220844.50599999999</v>
      </c>
      <c r="K12937" s="83">
        <f>pro[[#This Row],[Profit]]/pro[[#This Row],[Revenue]]</f>
        <v>-5.546026510289523</v>
      </c>
      <c r="L12937" s="56">
        <f t="shared" si="202"/>
        <v>12</v>
      </c>
      <c r="M12937" s="82" t="str">
        <f>"Q"&amp;" "&amp;VLOOKUP(pro[[#This Row],[Period]],Mapping!A:B,2,0)</f>
        <v>Q 4</v>
      </c>
      <c r="N12937"/>
    </row>
    <row r="12938" spans="1:14" ht="14.25" x14ac:dyDescent="0.2">
      <c r="A12938" s="44" t="s">
        <v>45</v>
      </c>
      <c r="B12938" s="44" t="s">
        <v>19</v>
      </c>
      <c r="C12938" s="44" t="s">
        <v>57</v>
      </c>
      <c r="D12938" s="43">
        <v>91878.303999999989</v>
      </c>
      <c r="E12938" s="43">
        <v>-64029.888999999996</v>
      </c>
      <c r="F12938" s="45">
        <v>-13030</v>
      </c>
      <c r="G12938" s="45">
        <v>-71620</v>
      </c>
      <c r="H12938" s="45">
        <v>-62720</v>
      </c>
      <c r="I12938" s="55">
        <f>pro[[#This Row],[Admin expenses 3]]+pro[[#This Row],[Admin expenses 2]]+pro[[#This Row],[Admin expenses 1]]+pro[[#This Row],[COGS]]</f>
        <v>-211399.889</v>
      </c>
      <c r="J12938" s="55">
        <f>pro[[#This Row],[Revenue]]+pro[[#This Row],[AdminExp]]</f>
        <v>-119521.58500000001</v>
      </c>
      <c r="K12938" s="83">
        <f>pro[[#This Row],[Profit]]/pro[[#This Row],[Revenue]]</f>
        <v>-1.3008684291777961</v>
      </c>
      <c r="L12938" s="56">
        <f t="shared" si="202"/>
        <v>12</v>
      </c>
      <c r="M12938" s="82" t="str">
        <f>"Q"&amp;" "&amp;VLOOKUP(pro[[#This Row],[Period]],Mapping!A:B,2,0)</f>
        <v>Q 4</v>
      </c>
      <c r="N12938"/>
    </row>
    <row r="12939" spans="1:14" ht="14.25" x14ac:dyDescent="0.2">
      <c r="A12939" s="44" t="s">
        <v>45</v>
      </c>
      <c r="B12939" s="44" t="s">
        <v>19</v>
      </c>
      <c r="C12939" s="44" t="s">
        <v>57</v>
      </c>
      <c r="D12939" s="43">
        <v>52475.443999999996</v>
      </c>
      <c r="E12939" s="43">
        <v>-41292.145999999993</v>
      </c>
      <c r="F12939" s="45">
        <v>-51440</v>
      </c>
      <c r="G12939" s="45">
        <v>-86080</v>
      </c>
      <c r="H12939" s="45">
        <v>-29030</v>
      </c>
      <c r="I12939" s="55">
        <f>pro[[#This Row],[Admin expenses 3]]+pro[[#This Row],[Admin expenses 2]]+pro[[#This Row],[Admin expenses 1]]+pro[[#This Row],[COGS]]</f>
        <v>-207842.14600000001</v>
      </c>
      <c r="J12939" s="55">
        <f>pro[[#This Row],[Revenue]]+pro[[#This Row],[AdminExp]]</f>
        <v>-155366.70200000002</v>
      </c>
      <c r="K12939" s="83">
        <f>pro[[#This Row],[Profit]]/pro[[#This Row],[Revenue]]</f>
        <v>-2.9607505941255119</v>
      </c>
      <c r="L12939" s="56">
        <f t="shared" si="202"/>
        <v>12</v>
      </c>
      <c r="M12939" s="82" t="str">
        <f>"Q"&amp;" "&amp;VLOOKUP(pro[[#This Row],[Period]],Mapping!A:B,2,0)</f>
        <v>Q 4</v>
      </c>
      <c r="N12939"/>
    </row>
    <row r="12940" spans="1:14" ht="14.25" x14ac:dyDescent="0.2">
      <c r="A12940" s="44" t="s">
        <v>45</v>
      </c>
      <c r="B12940" s="44" t="s">
        <v>19</v>
      </c>
      <c r="C12940" s="44" t="s">
        <v>57</v>
      </c>
      <c r="D12940" s="43">
        <v>193493.59399999998</v>
      </c>
      <c r="E12940" s="43">
        <v>-79466.582999999999</v>
      </c>
      <c r="F12940" s="45">
        <v>-99620</v>
      </c>
      <c r="G12940" s="45">
        <v>-29570</v>
      </c>
      <c r="H12940" s="45">
        <v>-31220</v>
      </c>
      <c r="I12940" s="55">
        <f>pro[[#This Row],[Admin expenses 3]]+pro[[#This Row],[Admin expenses 2]]+pro[[#This Row],[Admin expenses 1]]+pro[[#This Row],[COGS]]</f>
        <v>-239876.58299999998</v>
      </c>
      <c r="J12940" s="55">
        <f>pro[[#This Row],[Revenue]]+pro[[#This Row],[AdminExp]]</f>
        <v>-46382.989000000001</v>
      </c>
      <c r="K12940" s="83">
        <f>pro[[#This Row],[Profit]]/pro[[#This Row],[Revenue]]</f>
        <v>-0.23971330544410688</v>
      </c>
      <c r="L12940" s="56">
        <f t="shared" si="202"/>
        <v>12</v>
      </c>
      <c r="M12940" s="82" t="str">
        <f>"Q"&amp;" "&amp;VLOOKUP(pro[[#This Row],[Period]],Mapping!A:B,2,0)</f>
        <v>Q 4</v>
      </c>
      <c r="N12940"/>
    </row>
    <row r="12941" spans="1:14" ht="14.25" x14ac:dyDescent="0.2">
      <c r="A12941" s="44" t="s">
        <v>45</v>
      </c>
      <c r="B12941" s="44" t="s">
        <v>19</v>
      </c>
      <c r="C12941" s="44" t="s">
        <v>58</v>
      </c>
      <c r="D12941" s="43">
        <v>-207657.114</v>
      </c>
      <c r="E12941" s="43">
        <v>74549.600999999995</v>
      </c>
      <c r="F12941" s="45">
        <v>-42170</v>
      </c>
      <c r="G12941" s="45">
        <v>-64940</v>
      </c>
      <c r="H12941" s="45">
        <v>-46990</v>
      </c>
      <c r="I12941" s="55">
        <f>pro[[#This Row],[Admin expenses 3]]+pro[[#This Row],[Admin expenses 2]]+pro[[#This Row],[Admin expenses 1]]+pro[[#This Row],[COGS]]</f>
        <v>-79550.399000000005</v>
      </c>
      <c r="J12941" s="55">
        <f>pro[[#This Row],[Revenue]]+pro[[#This Row],[AdminExp]]</f>
        <v>-287207.51300000004</v>
      </c>
      <c r="K12941" s="83">
        <f>pro[[#This Row],[Profit]]/pro[[#This Row],[Revenue]]</f>
        <v>1.3830853538684933</v>
      </c>
      <c r="L12941" s="56">
        <f t="shared" si="202"/>
        <v>12</v>
      </c>
      <c r="M12941" s="82" t="str">
        <f>"Q"&amp;" "&amp;VLOOKUP(pro[[#This Row],[Period]],Mapping!A:B,2,0)</f>
        <v>Q 4</v>
      </c>
      <c r="N12941"/>
    </row>
    <row r="12942" spans="1:14" ht="14.25" x14ac:dyDescent="0.2">
      <c r="A12942" s="44" t="s">
        <v>45</v>
      </c>
      <c r="B12942" s="44" t="s">
        <v>19</v>
      </c>
      <c r="C12942" s="44" t="s">
        <v>59</v>
      </c>
      <c r="D12942" s="43">
        <v>26066.159</v>
      </c>
      <c r="E12942" s="43">
        <v>-30155.502999999997</v>
      </c>
      <c r="F12942" s="45">
        <v>-64620</v>
      </c>
      <c r="G12942" s="45">
        <v>-25560</v>
      </c>
      <c r="H12942" s="45">
        <v>-42080</v>
      </c>
      <c r="I12942" s="55">
        <f>pro[[#This Row],[Admin expenses 3]]+pro[[#This Row],[Admin expenses 2]]+pro[[#This Row],[Admin expenses 1]]+pro[[#This Row],[COGS]]</f>
        <v>-162415.503</v>
      </c>
      <c r="J12942" s="55">
        <f>pro[[#This Row],[Revenue]]+pro[[#This Row],[AdminExp]]</f>
        <v>-136349.34399999998</v>
      </c>
      <c r="K12942" s="83">
        <f>pro[[#This Row],[Profit]]/pro[[#This Row],[Revenue]]</f>
        <v>-5.2308951234433883</v>
      </c>
      <c r="L12942" s="56">
        <f t="shared" si="202"/>
        <v>12</v>
      </c>
      <c r="M12942" s="82" t="str">
        <f>"Q"&amp;" "&amp;VLOOKUP(pro[[#This Row],[Period]],Mapping!A:B,2,0)</f>
        <v>Q 4</v>
      </c>
      <c r="N12942"/>
    </row>
    <row r="12943" spans="1:14" ht="14.25" x14ac:dyDescent="0.2">
      <c r="A12943" s="44" t="s">
        <v>45</v>
      </c>
      <c r="B12943" s="44" t="s">
        <v>19</v>
      </c>
      <c r="C12943" s="44" t="s">
        <v>57</v>
      </c>
      <c r="D12943" s="43">
        <v>21961.743999999999</v>
      </c>
      <c r="E12943" s="43">
        <v>-3320.8559999999998</v>
      </c>
      <c r="F12943" s="45">
        <v>-86250</v>
      </c>
      <c r="G12943" s="45">
        <v>-72340</v>
      </c>
      <c r="H12943" s="45">
        <v>-75950</v>
      </c>
      <c r="I12943" s="55">
        <f>pro[[#This Row],[Admin expenses 3]]+pro[[#This Row],[Admin expenses 2]]+pro[[#This Row],[Admin expenses 1]]+pro[[#This Row],[COGS]]</f>
        <v>-237860.856</v>
      </c>
      <c r="J12943" s="55">
        <f>pro[[#This Row],[Revenue]]+pro[[#This Row],[AdminExp]]</f>
        <v>-215899.11199999999</v>
      </c>
      <c r="K12943" s="83">
        <f>pro[[#This Row],[Profit]]/pro[[#This Row],[Revenue]]</f>
        <v>-9.8306906773888265</v>
      </c>
      <c r="L12943" s="56">
        <f t="shared" si="202"/>
        <v>12</v>
      </c>
      <c r="M12943" s="82" t="str">
        <f>"Q"&amp;" "&amp;VLOOKUP(pro[[#This Row],[Period]],Mapping!A:B,2,0)</f>
        <v>Q 4</v>
      </c>
      <c r="N12943"/>
    </row>
    <row r="12944" spans="1:14" ht="14.25" x14ac:dyDescent="0.2">
      <c r="A12944" s="44" t="s">
        <v>45</v>
      </c>
      <c r="B12944" s="44" t="s">
        <v>19</v>
      </c>
      <c r="C12944" s="44" t="s">
        <v>57</v>
      </c>
      <c r="D12944" s="43">
        <v>747943.74199999997</v>
      </c>
      <c r="E12944" s="43">
        <v>-172004.71399999998</v>
      </c>
      <c r="F12944" s="45">
        <v>-67110</v>
      </c>
      <c r="G12944" s="45">
        <v>-18210</v>
      </c>
      <c r="H12944" s="45">
        <v>-57200</v>
      </c>
      <c r="I12944" s="55">
        <f>pro[[#This Row],[Admin expenses 3]]+pro[[#This Row],[Admin expenses 2]]+pro[[#This Row],[Admin expenses 1]]+pro[[#This Row],[COGS]]</f>
        <v>-314524.71399999998</v>
      </c>
      <c r="J12944" s="55">
        <f>pro[[#This Row],[Revenue]]+pro[[#This Row],[AdminExp]]</f>
        <v>433419.02799999999</v>
      </c>
      <c r="K12944" s="83">
        <f>pro[[#This Row],[Profit]]/pro[[#This Row],[Revenue]]</f>
        <v>0.57948078667125213</v>
      </c>
      <c r="L12944" s="56">
        <f t="shared" si="202"/>
        <v>12</v>
      </c>
      <c r="M12944" s="82" t="str">
        <f>"Q"&amp;" "&amp;VLOOKUP(pro[[#This Row],[Period]],Mapping!A:B,2,0)</f>
        <v>Q 4</v>
      </c>
      <c r="N12944"/>
    </row>
    <row r="12945" spans="1:14" ht="14.25" x14ac:dyDescent="0.2">
      <c r="A12945" s="44" t="s">
        <v>45</v>
      </c>
      <c r="B12945" s="44" t="s">
        <v>19</v>
      </c>
      <c r="C12945" s="44" t="s">
        <v>58</v>
      </c>
      <c r="D12945" s="43">
        <v>123533.31199999999</v>
      </c>
      <c r="E12945" s="43">
        <v>-67299.715000000011</v>
      </c>
      <c r="F12945" s="45">
        <v>-88830</v>
      </c>
      <c r="G12945" s="45">
        <v>-16190</v>
      </c>
      <c r="H12945" s="45">
        <v>-18950</v>
      </c>
      <c r="I12945" s="55">
        <f>pro[[#This Row],[Admin expenses 3]]+pro[[#This Row],[Admin expenses 2]]+pro[[#This Row],[Admin expenses 1]]+pro[[#This Row],[COGS]]</f>
        <v>-191269.71500000003</v>
      </c>
      <c r="J12945" s="55">
        <f>pro[[#This Row],[Revenue]]+pro[[#This Row],[AdminExp]]</f>
        <v>-67736.403000000035</v>
      </c>
      <c r="K12945" s="83">
        <f>pro[[#This Row],[Profit]]/pro[[#This Row],[Revenue]]</f>
        <v>-0.54832499755207764</v>
      </c>
      <c r="L12945" s="56">
        <f t="shared" si="202"/>
        <v>12</v>
      </c>
      <c r="M12945" s="82" t="str">
        <f>"Q"&amp;" "&amp;VLOOKUP(pro[[#This Row],[Period]],Mapping!A:B,2,0)</f>
        <v>Q 4</v>
      </c>
      <c r="N12945"/>
    </row>
    <row r="12946" spans="1:14" ht="14.25" x14ac:dyDescent="0.2">
      <c r="A12946" s="44" t="s">
        <v>45</v>
      </c>
      <c r="B12946" s="44" t="s">
        <v>19</v>
      </c>
      <c r="C12946" s="44" t="s">
        <v>59</v>
      </c>
      <c r="D12946" s="43">
        <v>97183.28899999999</v>
      </c>
      <c r="E12946" s="43">
        <v>-63397.291999999994</v>
      </c>
      <c r="F12946" s="45">
        <v>-42470</v>
      </c>
      <c r="G12946" s="45">
        <v>-77120</v>
      </c>
      <c r="H12946" s="45">
        <v>-101520</v>
      </c>
      <c r="I12946" s="55">
        <f>pro[[#This Row],[Admin expenses 3]]+pro[[#This Row],[Admin expenses 2]]+pro[[#This Row],[Admin expenses 1]]+pro[[#This Row],[COGS]]</f>
        <v>-284507.29200000002</v>
      </c>
      <c r="J12946" s="55">
        <f>pro[[#This Row],[Revenue]]+pro[[#This Row],[AdminExp]]</f>
        <v>-187324.00300000003</v>
      </c>
      <c r="K12946" s="83">
        <f>pro[[#This Row],[Profit]]/pro[[#This Row],[Revenue]]</f>
        <v>-1.9275330658957226</v>
      </c>
      <c r="L12946" s="56">
        <f t="shared" si="202"/>
        <v>12</v>
      </c>
      <c r="M12946" s="82" t="str">
        <f>"Q"&amp;" "&amp;VLOOKUP(pro[[#This Row],[Period]],Mapping!A:B,2,0)</f>
        <v>Q 4</v>
      </c>
      <c r="N12946"/>
    </row>
    <row r="12947" spans="1:14" ht="14.25" x14ac:dyDescent="0.2">
      <c r="A12947" s="44" t="s">
        <v>45</v>
      </c>
      <c r="B12947" s="44" t="s">
        <v>19</v>
      </c>
      <c r="C12947" s="44" t="s">
        <v>57</v>
      </c>
      <c r="D12947" s="43">
        <v>512223.39699999994</v>
      </c>
      <c r="E12947" s="43">
        <v>-256541.64899999998</v>
      </c>
      <c r="F12947" s="45">
        <v>-80110</v>
      </c>
      <c r="G12947" s="45">
        <v>-52220</v>
      </c>
      <c r="H12947" s="45">
        <v>-106470</v>
      </c>
      <c r="I12947" s="55">
        <f>pro[[#This Row],[Admin expenses 3]]+pro[[#This Row],[Admin expenses 2]]+pro[[#This Row],[Admin expenses 1]]+pro[[#This Row],[COGS]]</f>
        <v>-495341.64899999998</v>
      </c>
      <c r="J12947" s="55">
        <f>pro[[#This Row],[Revenue]]+pro[[#This Row],[AdminExp]]</f>
        <v>16881.747999999963</v>
      </c>
      <c r="K12947" s="83">
        <f>pro[[#This Row],[Profit]]/pro[[#This Row],[Revenue]]</f>
        <v>3.2957783847581579E-2</v>
      </c>
      <c r="L12947" s="56">
        <f t="shared" si="202"/>
        <v>12</v>
      </c>
      <c r="M12947" s="82" t="str">
        <f>"Q"&amp;" "&amp;VLOOKUP(pro[[#This Row],[Period]],Mapping!A:B,2,0)</f>
        <v>Q 4</v>
      </c>
      <c r="N12947"/>
    </row>
    <row r="12948" spans="1:14" ht="14.25" x14ac:dyDescent="0.2">
      <c r="A12948" s="44" t="s">
        <v>45</v>
      </c>
      <c r="B12948" s="44" t="s">
        <v>19</v>
      </c>
      <c r="C12948" s="44" t="s">
        <v>57</v>
      </c>
      <c r="D12948" s="43">
        <v>503760.03999999992</v>
      </c>
      <c r="E12948" s="43">
        <v>-266837.50799999997</v>
      </c>
      <c r="F12948" s="45">
        <v>-39310</v>
      </c>
      <c r="G12948" s="45">
        <v>-17370</v>
      </c>
      <c r="H12948" s="45">
        <v>-41480</v>
      </c>
      <c r="I12948" s="55">
        <f>pro[[#This Row],[Admin expenses 3]]+pro[[#This Row],[Admin expenses 2]]+pro[[#This Row],[Admin expenses 1]]+pro[[#This Row],[COGS]]</f>
        <v>-364997.50799999997</v>
      </c>
      <c r="J12948" s="55">
        <f>pro[[#This Row],[Revenue]]+pro[[#This Row],[AdminExp]]</f>
        <v>138762.53199999995</v>
      </c>
      <c r="K12948" s="83">
        <f>pro[[#This Row],[Profit]]/pro[[#This Row],[Revenue]]</f>
        <v>0.27545363066113771</v>
      </c>
      <c r="L12948" s="56">
        <f t="shared" si="202"/>
        <v>12</v>
      </c>
      <c r="M12948" s="82" t="str">
        <f>"Q"&amp;" "&amp;VLOOKUP(pro[[#This Row],[Period]],Mapping!A:B,2,0)</f>
        <v>Q 4</v>
      </c>
      <c r="N12948"/>
    </row>
    <row r="12949" spans="1:14" ht="14.25" x14ac:dyDescent="0.2">
      <c r="A12949" s="44" t="s">
        <v>45</v>
      </c>
      <c r="B12949" s="44" t="s">
        <v>19</v>
      </c>
      <c r="C12949" s="44" t="s">
        <v>57</v>
      </c>
      <c r="D12949" s="43">
        <v>177064.44699999999</v>
      </c>
      <c r="E12949" s="43">
        <v>-99965.403999999995</v>
      </c>
      <c r="F12949" s="45">
        <v>-89510</v>
      </c>
      <c r="G12949" s="45">
        <v>-63020</v>
      </c>
      <c r="H12949" s="45">
        <v>-43050</v>
      </c>
      <c r="I12949" s="55">
        <f>pro[[#This Row],[Admin expenses 3]]+pro[[#This Row],[Admin expenses 2]]+pro[[#This Row],[Admin expenses 1]]+pro[[#This Row],[COGS]]</f>
        <v>-295545.40399999998</v>
      </c>
      <c r="J12949" s="55">
        <f>pro[[#This Row],[Revenue]]+pro[[#This Row],[AdminExp]]</f>
        <v>-118480.95699999999</v>
      </c>
      <c r="K12949" s="83">
        <f>pro[[#This Row],[Profit]]/pro[[#This Row],[Revenue]]</f>
        <v>-0.66914029895566784</v>
      </c>
      <c r="L12949" s="56">
        <f t="shared" si="202"/>
        <v>12</v>
      </c>
      <c r="M12949" s="82" t="str">
        <f>"Q"&amp;" "&amp;VLOOKUP(pro[[#This Row],[Period]],Mapping!A:B,2,0)</f>
        <v>Q 4</v>
      </c>
      <c r="N12949"/>
    </row>
    <row r="12950" spans="1:14" ht="14.25" x14ac:dyDescent="0.2">
      <c r="A12950" s="44" t="s">
        <v>45</v>
      </c>
      <c r="B12950" s="44" t="s">
        <v>19</v>
      </c>
      <c r="C12950" s="44" t="s">
        <v>58</v>
      </c>
      <c r="D12950" s="43">
        <v>2521.4209999999998</v>
      </c>
      <c r="E12950" s="43">
        <v>-9195.1929999999993</v>
      </c>
      <c r="F12950" s="45">
        <v>-93570</v>
      </c>
      <c r="G12950" s="45">
        <v>-72930</v>
      </c>
      <c r="H12950" s="45">
        <v>-18210</v>
      </c>
      <c r="I12950" s="55">
        <f>pro[[#This Row],[Admin expenses 3]]+pro[[#This Row],[Admin expenses 2]]+pro[[#This Row],[Admin expenses 1]]+pro[[#This Row],[COGS]]</f>
        <v>-193905.193</v>
      </c>
      <c r="J12950" s="55">
        <f>pro[[#This Row],[Revenue]]+pro[[#This Row],[AdminExp]]</f>
        <v>-191383.772</v>
      </c>
      <c r="K12950" s="83">
        <f>pro[[#This Row],[Profit]]/pro[[#This Row],[Revenue]]</f>
        <v>-75.903140332376068</v>
      </c>
      <c r="L12950" s="56">
        <f t="shared" si="202"/>
        <v>12</v>
      </c>
      <c r="M12950" s="82" t="str">
        <f>"Q"&amp;" "&amp;VLOOKUP(pro[[#This Row],[Period]],Mapping!A:B,2,0)</f>
        <v>Q 4</v>
      </c>
      <c r="N12950"/>
    </row>
    <row r="12951" spans="1:14" ht="14.25" x14ac:dyDescent="0.2">
      <c r="A12951" s="44" t="s">
        <v>45</v>
      </c>
      <c r="B12951" s="44" t="s">
        <v>19</v>
      </c>
      <c r="C12951" s="44" t="s">
        <v>59</v>
      </c>
      <c r="D12951" s="43">
        <v>786615.73899999994</v>
      </c>
      <c r="E12951" s="43">
        <v>-410477.39600000001</v>
      </c>
      <c r="F12951" s="45">
        <v>-77480</v>
      </c>
      <c r="G12951" s="45">
        <v>-16690</v>
      </c>
      <c r="H12951" s="45">
        <v>-30030</v>
      </c>
      <c r="I12951" s="55">
        <f>pro[[#This Row],[Admin expenses 3]]+pro[[#This Row],[Admin expenses 2]]+pro[[#This Row],[Admin expenses 1]]+pro[[#This Row],[COGS]]</f>
        <v>-534677.39599999995</v>
      </c>
      <c r="J12951" s="55">
        <f>pro[[#This Row],[Revenue]]+pro[[#This Row],[AdminExp]]</f>
        <v>251938.34299999999</v>
      </c>
      <c r="K12951" s="83">
        <f>pro[[#This Row],[Profit]]/pro[[#This Row],[Revenue]]</f>
        <v>0.32028134006100789</v>
      </c>
      <c r="L12951" s="56">
        <f t="shared" si="202"/>
        <v>12</v>
      </c>
      <c r="M12951" s="82" t="str">
        <f>"Q"&amp;" "&amp;VLOOKUP(pro[[#This Row],[Period]],Mapping!A:B,2,0)</f>
        <v>Q 4</v>
      </c>
      <c r="N12951"/>
    </row>
    <row r="12952" spans="1:14" ht="14.25" x14ac:dyDescent="0.2">
      <c r="A12952" s="44" t="s">
        <v>45</v>
      </c>
      <c r="B12952" s="44" t="s">
        <v>19</v>
      </c>
      <c r="C12952" s="44" t="s">
        <v>60</v>
      </c>
      <c r="D12952" s="43">
        <v>49246.406999999992</v>
      </c>
      <c r="E12952" s="43">
        <v>-34178.794999999998</v>
      </c>
      <c r="F12952" s="45">
        <v>-102140</v>
      </c>
      <c r="G12952" s="45">
        <v>-64130</v>
      </c>
      <c r="H12952" s="45">
        <v>-33910</v>
      </c>
      <c r="I12952" s="55">
        <f>pro[[#This Row],[Admin expenses 3]]+pro[[#This Row],[Admin expenses 2]]+pro[[#This Row],[Admin expenses 1]]+pro[[#This Row],[COGS]]</f>
        <v>-234358.79499999998</v>
      </c>
      <c r="J12952" s="55">
        <f>pro[[#This Row],[Revenue]]+pro[[#This Row],[AdminExp]]</f>
        <v>-185112.38799999998</v>
      </c>
      <c r="K12952" s="83">
        <f>pro[[#This Row],[Profit]]/pro[[#This Row],[Revenue]]</f>
        <v>-3.7589013955881088</v>
      </c>
      <c r="L12952" s="56">
        <f t="shared" si="202"/>
        <v>12</v>
      </c>
      <c r="M12952" s="82" t="str">
        <f>"Q"&amp;" "&amp;VLOOKUP(pro[[#This Row],[Period]],Mapping!A:B,2,0)</f>
        <v>Q 4</v>
      </c>
      <c r="N12952"/>
    </row>
    <row r="12953" spans="1:14" ht="14.25" x14ac:dyDescent="0.2">
      <c r="A12953" s="44" t="s">
        <v>45</v>
      </c>
      <c r="B12953" s="44" t="s">
        <v>19</v>
      </c>
      <c r="C12953" s="44" t="s">
        <v>57</v>
      </c>
      <c r="D12953" s="43">
        <v>378535.56299999997</v>
      </c>
      <c r="E12953" s="43">
        <v>-229897.47899999996</v>
      </c>
      <c r="F12953" s="45">
        <v>-25470</v>
      </c>
      <c r="G12953" s="45">
        <v>-63000</v>
      </c>
      <c r="H12953" s="45">
        <v>-46430</v>
      </c>
      <c r="I12953" s="55">
        <f>pro[[#This Row],[Admin expenses 3]]+pro[[#This Row],[Admin expenses 2]]+pro[[#This Row],[Admin expenses 1]]+pro[[#This Row],[COGS]]</f>
        <v>-364797.47899999993</v>
      </c>
      <c r="J12953" s="55">
        <f>pro[[#This Row],[Revenue]]+pro[[#This Row],[AdminExp]]</f>
        <v>13738.084000000032</v>
      </c>
      <c r="K12953" s="83">
        <f>pro[[#This Row],[Profit]]/pro[[#This Row],[Revenue]]</f>
        <v>3.6292716835168361E-2</v>
      </c>
      <c r="L12953" s="56">
        <f t="shared" si="202"/>
        <v>12</v>
      </c>
      <c r="M12953" s="82" t="str">
        <f>"Q"&amp;" "&amp;VLOOKUP(pro[[#This Row],[Period]],Mapping!A:B,2,0)</f>
        <v>Q 4</v>
      </c>
      <c r="N12953"/>
    </row>
    <row r="12954" spans="1:14" ht="14.25" x14ac:dyDescent="0.2">
      <c r="A12954" s="44" t="s">
        <v>45</v>
      </c>
      <c r="B12954" s="44" t="s">
        <v>19</v>
      </c>
      <c r="C12954" s="44" t="s">
        <v>58</v>
      </c>
      <c r="D12954" s="43">
        <v>873118.91799999995</v>
      </c>
      <c r="E12954" s="43">
        <v>-377807.92699999997</v>
      </c>
      <c r="F12954" s="45">
        <v>-56190</v>
      </c>
      <c r="G12954" s="45">
        <v>-53780</v>
      </c>
      <c r="H12954" s="45">
        <v>-55480</v>
      </c>
      <c r="I12954" s="55">
        <f>pro[[#This Row],[Admin expenses 3]]+pro[[#This Row],[Admin expenses 2]]+pro[[#This Row],[Admin expenses 1]]+pro[[#This Row],[COGS]]</f>
        <v>-543257.92699999991</v>
      </c>
      <c r="J12954" s="55">
        <f>pro[[#This Row],[Revenue]]+pro[[#This Row],[AdminExp]]</f>
        <v>329860.99100000004</v>
      </c>
      <c r="K12954" s="83">
        <f>pro[[#This Row],[Profit]]/pro[[#This Row],[Revenue]]</f>
        <v>0.37779617896218814</v>
      </c>
      <c r="L12954" s="56">
        <f t="shared" si="202"/>
        <v>12</v>
      </c>
      <c r="M12954" s="82" t="str">
        <f>"Q"&amp;" "&amp;VLOOKUP(pro[[#This Row],[Period]],Mapping!A:B,2,0)</f>
        <v>Q 4</v>
      </c>
      <c r="N12954"/>
    </row>
    <row r="12955" spans="1:14" ht="14.25" x14ac:dyDescent="0.2">
      <c r="A12955" s="44" t="s">
        <v>45</v>
      </c>
      <c r="B12955" s="44" t="s">
        <v>19</v>
      </c>
      <c r="C12955" s="44" t="s">
        <v>59</v>
      </c>
      <c r="D12955" s="43">
        <v>709277.19799999997</v>
      </c>
      <c r="E12955" s="43">
        <v>-447768.92300000001</v>
      </c>
      <c r="F12955" s="45">
        <v>-23600</v>
      </c>
      <c r="G12955" s="45">
        <v>-34570</v>
      </c>
      <c r="H12955" s="45">
        <v>-80650</v>
      </c>
      <c r="I12955" s="55">
        <f>pro[[#This Row],[Admin expenses 3]]+pro[[#This Row],[Admin expenses 2]]+pro[[#This Row],[Admin expenses 1]]+pro[[#This Row],[COGS]]</f>
        <v>-586588.92299999995</v>
      </c>
      <c r="J12955" s="55">
        <f>pro[[#This Row],[Revenue]]+pro[[#This Row],[AdminExp]]</f>
        <v>122688.27500000002</v>
      </c>
      <c r="K12955" s="83">
        <f>pro[[#This Row],[Profit]]/pro[[#This Row],[Revenue]]</f>
        <v>0.17297648274321098</v>
      </c>
      <c r="L12955" s="56">
        <f t="shared" si="202"/>
        <v>12</v>
      </c>
      <c r="M12955" s="82" t="str">
        <f>"Q"&amp;" "&amp;VLOOKUP(pro[[#This Row],[Period]],Mapping!A:B,2,0)</f>
        <v>Q 4</v>
      </c>
      <c r="N12955"/>
    </row>
    <row r="12956" spans="1:14" ht="14.25" x14ac:dyDescent="0.2">
      <c r="A12956" s="44" t="s">
        <v>45</v>
      </c>
      <c r="B12956" s="44" t="s">
        <v>19</v>
      </c>
      <c r="C12956" s="44" t="s">
        <v>60</v>
      </c>
      <c r="D12956" s="43">
        <v>1059327.297</v>
      </c>
      <c r="E12956" s="43">
        <v>-678967.87699999998</v>
      </c>
      <c r="F12956" s="45">
        <v>-92700</v>
      </c>
      <c r="G12956" s="45">
        <v>-21090</v>
      </c>
      <c r="H12956" s="45">
        <v>-25240</v>
      </c>
      <c r="I12956" s="55">
        <f>pro[[#This Row],[Admin expenses 3]]+pro[[#This Row],[Admin expenses 2]]+pro[[#This Row],[Admin expenses 1]]+pro[[#This Row],[COGS]]</f>
        <v>-817997.87699999998</v>
      </c>
      <c r="J12956" s="55">
        <f>pro[[#This Row],[Revenue]]+pro[[#This Row],[AdminExp]]</f>
        <v>241329.42000000004</v>
      </c>
      <c r="K12956" s="83">
        <f>pro[[#This Row],[Profit]]/pro[[#This Row],[Revenue]]</f>
        <v>0.22781384061700435</v>
      </c>
      <c r="L12956" s="56">
        <f t="shared" si="202"/>
        <v>12</v>
      </c>
      <c r="M12956" s="82" t="str">
        <f>"Q"&amp;" "&amp;VLOOKUP(pro[[#This Row],[Period]],Mapping!A:B,2,0)</f>
        <v>Q 4</v>
      </c>
      <c r="N12956"/>
    </row>
    <row r="12957" spans="1:14" ht="14.25" x14ac:dyDescent="0.2">
      <c r="A12957" s="44" t="s">
        <v>45</v>
      </c>
      <c r="B12957" s="44" t="s">
        <v>19</v>
      </c>
      <c r="C12957" s="44" t="s">
        <v>57</v>
      </c>
      <c r="D12957" s="43">
        <v>177002.02099999998</v>
      </c>
      <c r="E12957" s="43">
        <v>-65063.46</v>
      </c>
      <c r="F12957" s="45">
        <v>-35880</v>
      </c>
      <c r="G12957" s="45">
        <v>-90470</v>
      </c>
      <c r="H12957" s="45">
        <v>-62140</v>
      </c>
      <c r="I12957" s="55">
        <f>pro[[#This Row],[Admin expenses 3]]+pro[[#This Row],[Admin expenses 2]]+pro[[#This Row],[Admin expenses 1]]+pro[[#This Row],[COGS]]</f>
        <v>-253553.46</v>
      </c>
      <c r="J12957" s="55">
        <f>pro[[#This Row],[Revenue]]+pro[[#This Row],[AdminExp]]</f>
        <v>-76551.439000000013</v>
      </c>
      <c r="K12957" s="83">
        <f>pro[[#This Row],[Profit]]/pro[[#This Row],[Revenue]]</f>
        <v>-0.43248906745533727</v>
      </c>
      <c r="L12957" s="56">
        <f t="shared" si="202"/>
        <v>12</v>
      </c>
      <c r="M12957" s="82" t="str">
        <f>"Q"&amp;" "&amp;VLOOKUP(pro[[#This Row],[Period]],Mapping!A:B,2,0)</f>
        <v>Q 4</v>
      </c>
      <c r="N12957"/>
    </row>
    <row r="12958" spans="1:14" ht="14.25" x14ac:dyDescent="0.2">
      <c r="A12958" s="44" t="s">
        <v>45</v>
      </c>
      <c r="B12958" s="44" t="s">
        <v>19</v>
      </c>
      <c r="C12958" s="44" t="s">
        <v>58</v>
      </c>
      <c r="D12958" s="43">
        <v>1002085.231</v>
      </c>
      <c r="E12958" s="43">
        <v>-345994.30599999992</v>
      </c>
      <c r="F12958" s="45">
        <v>-72670</v>
      </c>
      <c r="G12958" s="45">
        <v>-59780</v>
      </c>
      <c r="H12958" s="45">
        <v>-55730</v>
      </c>
      <c r="I12958" s="55">
        <f>pro[[#This Row],[Admin expenses 3]]+pro[[#This Row],[Admin expenses 2]]+pro[[#This Row],[Admin expenses 1]]+pro[[#This Row],[COGS]]</f>
        <v>-534174.30599999987</v>
      </c>
      <c r="J12958" s="55">
        <f>pro[[#This Row],[Revenue]]+pro[[#This Row],[AdminExp]]</f>
        <v>467910.92500000016</v>
      </c>
      <c r="K12958" s="83">
        <f>pro[[#This Row],[Profit]]/pro[[#This Row],[Revenue]]</f>
        <v>0.46693725296506255</v>
      </c>
      <c r="L12958" s="56">
        <f t="shared" si="202"/>
        <v>12</v>
      </c>
      <c r="M12958" s="82" t="str">
        <f>"Q"&amp;" "&amp;VLOOKUP(pro[[#This Row],[Period]],Mapping!A:B,2,0)</f>
        <v>Q 4</v>
      </c>
      <c r="N12958"/>
    </row>
    <row r="12959" spans="1:14" ht="14.25" x14ac:dyDescent="0.2">
      <c r="A12959" s="44" t="s">
        <v>45</v>
      </c>
      <c r="B12959" s="44" t="s">
        <v>19</v>
      </c>
      <c r="C12959" s="44" t="s">
        <v>59</v>
      </c>
      <c r="D12959" s="43">
        <v>67941.887999999992</v>
      </c>
      <c r="E12959" s="43">
        <v>-27429.527999999998</v>
      </c>
      <c r="F12959" s="45">
        <v>-101090</v>
      </c>
      <c r="G12959" s="45">
        <v>-37330</v>
      </c>
      <c r="H12959" s="45">
        <v>-57900</v>
      </c>
      <c r="I12959" s="55">
        <f>pro[[#This Row],[Admin expenses 3]]+pro[[#This Row],[Admin expenses 2]]+pro[[#This Row],[Admin expenses 1]]+pro[[#This Row],[COGS]]</f>
        <v>-223749.52799999999</v>
      </c>
      <c r="J12959" s="55">
        <f>pro[[#This Row],[Revenue]]+pro[[#This Row],[AdminExp]]</f>
        <v>-155807.64000000001</v>
      </c>
      <c r="K12959" s="83">
        <f>pro[[#This Row],[Profit]]/pro[[#This Row],[Revenue]]</f>
        <v>-2.2932486068093962</v>
      </c>
      <c r="L12959" s="56">
        <f t="shared" si="202"/>
        <v>12</v>
      </c>
      <c r="M12959" s="82" t="str">
        <f>"Q"&amp;" "&amp;VLOOKUP(pro[[#This Row],[Period]],Mapping!A:B,2,0)</f>
        <v>Q 4</v>
      </c>
      <c r="N12959"/>
    </row>
    <row r="12960" spans="1:14" ht="14.25" x14ac:dyDescent="0.2">
      <c r="A12960" s="44" t="s">
        <v>45</v>
      </c>
      <c r="B12960" s="44" t="s">
        <v>19</v>
      </c>
      <c r="C12960" s="44" t="s">
        <v>60</v>
      </c>
      <c r="D12960" s="43">
        <v>19188.406999999999</v>
      </c>
      <c r="E12960" s="43">
        <v>-87831.87</v>
      </c>
      <c r="F12960" s="45">
        <v>-50810</v>
      </c>
      <c r="G12960" s="45">
        <v>-96830</v>
      </c>
      <c r="H12960" s="45">
        <v>-29480</v>
      </c>
      <c r="I12960" s="55">
        <f>pro[[#This Row],[Admin expenses 3]]+pro[[#This Row],[Admin expenses 2]]+pro[[#This Row],[Admin expenses 1]]+pro[[#This Row],[COGS]]</f>
        <v>-264951.87</v>
      </c>
      <c r="J12960" s="55">
        <f>pro[[#This Row],[Revenue]]+pro[[#This Row],[AdminExp]]</f>
        <v>-245763.46299999999</v>
      </c>
      <c r="K12960" s="83">
        <f>pro[[#This Row],[Profit]]/pro[[#This Row],[Revenue]]</f>
        <v>-12.807913809624738</v>
      </c>
      <c r="L12960" s="56">
        <f t="shared" si="202"/>
        <v>12</v>
      </c>
      <c r="M12960" s="82" t="str">
        <f>"Q"&amp;" "&amp;VLOOKUP(pro[[#This Row],[Period]],Mapping!A:B,2,0)</f>
        <v>Q 4</v>
      </c>
      <c r="N12960"/>
    </row>
    <row r="12961" spans="1:14" ht="14.25" x14ac:dyDescent="0.2">
      <c r="A12961" s="44" t="s">
        <v>45</v>
      </c>
      <c r="B12961" s="44" t="s">
        <v>19</v>
      </c>
      <c r="C12961" s="44" t="s">
        <v>57</v>
      </c>
      <c r="D12961" s="43">
        <v>742216.16700000002</v>
      </c>
      <c r="E12961" s="43">
        <v>-1286437.7259999998</v>
      </c>
      <c r="F12961" s="45">
        <v>-48540</v>
      </c>
      <c r="G12961" s="45">
        <v>-37980</v>
      </c>
      <c r="H12961" s="45">
        <v>-68450</v>
      </c>
      <c r="I12961" s="55">
        <f>pro[[#This Row],[Admin expenses 3]]+pro[[#This Row],[Admin expenses 2]]+pro[[#This Row],[Admin expenses 1]]+pro[[#This Row],[COGS]]</f>
        <v>-1441407.7259999998</v>
      </c>
      <c r="J12961" s="55">
        <f>pro[[#This Row],[Revenue]]+pro[[#This Row],[AdminExp]]</f>
        <v>-699191.55899999978</v>
      </c>
      <c r="K12961" s="83">
        <f>pro[[#This Row],[Profit]]/pro[[#This Row],[Revenue]]</f>
        <v>-0.94203224085793835</v>
      </c>
      <c r="L12961" s="56">
        <f t="shared" si="202"/>
        <v>12</v>
      </c>
      <c r="M12961" s="82" t="str">
        <f>"Q"&amp;" "&amp;VLOOKUP(pro[[#This Row],[Period]],Mapping!A:B,2,0)</f>
        <v>Q 4</v>
      </c>
      <c r="N12961"/>
    </row>
    <row r="12962" spans="1:14" ht="14.25" x14ac:dyDescent="0.2">
      <c r="A12962" s="44" t="s">
        <v>45</v>
      </c>
      <c r="B12962" s="44" t="s">
        <v>19</v>
      </c>
      <c r="C12962" s="44" t="s">
        <v>58</v>
      </c>
      <c r="D12962" s="43">
        <v>8461709.9350000005</v>
      </c>
      <c r="E12962" s="43">
        <v>-431355.58899999998</v>
      </c>
      <c r="F12962" s="45">
        <v>-50920</v>
      </c>
      <c r="G12962" s="45">
        <v>-16760</v>
      </c>
      <c r="H12962" s="45">
        <v>-108250</v>
      </c>
      <c r="I12962" s="55">
        <f>pro[[#This Row],[Admin expenses 3]]+pro[[#This Row],[Admin expenses 2]]+pro[[#This Row],[Admin expenses 1]]+pro[[#This Row],[COGS]]</f>
        <v>-607285.58899999992</v>
      </c>
      <c r="J12962" s="55">
        <f>pro[[#This Row],[Revenue]]+pro[[#This Row],[AdminExp]]</f>
        <v>7854424.3460000008</v>
      </c>
      <c r="K12962" s="83">
        <f>pro[[#This Row],[Profit]]/pro[[#This Row],[Revenue]]</f>
        <v>0.92823133933153434</v>
      </c>
      <c r="L12962" s="56">
        <f t="shared" si="202"/>
        <v>12</v>
      </c>
      <c r="M12962" s="82" t="str">
        <f>"Q"&amp;" "&amp;VLOOKUP(pro[[#This Row],[Period]],Mapping!A:B,2,0)</f>
        <v>Q 4</v>
      </c>
      <c r="N12962"/>
    </row>
    <row r="12963" spans="1:14" ht="14.25" x14ac:dyDescent="0.2">
      <c r="A12963" s="44" t="s">
        <v>45</v>
      </c>
      <c r="B12963" s="44" t="s">
        <v>19</v>
      </c>
      <c r="C12963" s="44" t="s">
        <v>59</v>
      </c>
      <c r="D12963" s="43">
        <v>52593.149000000005</v>
      </c>
      <c r="E12963" s="43">
        <v>-178130.63799999998</v>
      </c>
      <c r="F12963" s="45">
        <v>-68470</v>
      </c>
      <c r="G12963" s="45">
        <v>-106740</v>
      </c>
      <c r="H12963" s="45">
        <v>-94200</v>
      </c>
      <c r="I12963" s="55">
        <f>pro[[#This Row],[Admin expenses 3]]+pro[[#This Row],[Admin expenses 2]]+pro[[#This Row],[Admin expenses 1]]+pro[[#This Row],[COGS]]</f>
        <v>-447540.63799999998</v>
      </c>
      <c r="J12963" s="55">
        <f>pro[[#This Row],[Revenue]]+pro[[#This Row],[AdminExp]]</f>
        <v>-394947.48899999994</v>
      </c>
      <c r="K12963" s="83">
        <f>pro[[#This Row],[Profit]]/pro[[#This Row],[Revenue]]</f>
        <v>-7.5094854845067349</v>
      </c>
      <c r="L12963" s="56">
        <f t="shared" si="202"/>
        <v>12</v>
      </c>
      <c r="M12963" s="82" t="str">
        <f>"Q"&amp;" "&amp;VLOOKUP(pro[[#This Row],[Period]],Mapping!A:B,2,0)</f>
        <v>Q 4</v>
      </c>
      <c r="N12963"/>
    </row>
    <row r="12964" spans="1:14" ht="14.25" x14ac:dyDescent="0.2">
      <c r="A12964" s="44" t="s">
        <v>45</v>
      </c>
      <c r="B12964" s="44" t="s">
        <v>19</v>
      </c>
      <c r="C12964" s="44" t="s">
        <v>60</v>
      </c>
      <c r="D12964" s="43">
        <v>66407.830999999991</v>
      </c>
      <c r="E12964" s="43">
        <v>-62374.304999999993</v>
      </c>
      <c r="F12964" s="45">
        <v>-66600</v>
      </c>
      <c r="G12964" s="45">
        <v>-52950</v>
      </c>
      <c r="H12964" s="45">
        <v>-77250</v>
      </c>
      <c r="I12964" s="55">
        <f>pro[[#This Row],[Admin expenses 3]]+pro[[#This Row],[Admin expenses 2]]+pro[[#This Row],[Admin expenses 1]]+pro[[#This Row],[COGS]]</f>
        <v>-259174.30499999999</v>
      </c>
      <c r="J12964" s="55">
        <f>pro[[#This Row],[Revenue]]+pro[[#This Row],[AdminExp]]</f>
        <v>-192766.47399999999</v>
      </c>
      <c r="K12964" s="83">
        <f>pro[[#This Row],[Profit]]/pro[[#This Row],[Revenue]]</f>
        <v>-2.9027672052713185</v>
      </c>
      <c r="L12964" s="56">
        <f t="shared" si="202"/>
        <v>12</v>
      </c>
      <c r="M12964" s="82" t="str">
        <f>"Q"&amp;" "&amp;VLOOKUP(pro[[#This Row],[Period]],Mapping!A:B,2,0)</f>
        <v>Q 4</v>
      </c>
      <c r="N12964"/>
    </row>
    <row r="12965" spans="1:14" ht="14.25" x14ac:dyDescent="0.2">
      <c r="A12965" s="44" t="s">
        <v>45</v>
      </c>
      <c r="B12965" s="44" t="s">
        <v>19</v>
      </c>
      <c r="C12965" s="44" t="s">
        <v>57</v>
      </c>
      <c r="D12965" s="43">
        <v>17953.403999999999</v>
      </c>
      <c r="E12965" s="43">
        <v>-25256.385000000002</v>
      </c>
      <c r="F12965" s="45">
        <v>-92930</v>
      </c>
      <c r="G12965" s="45">
        <v>-63860</v>
      </c>
      <c r="H12965" s="45">
        <v>-108020</v>
      </c>
      <c r="I12965" s="55">
        <f>pro[[#This Row],[Admin expenses 3]]+pro[[#This Row],[Admin expenses 2]]+pro[[#This Row],[Admin expenses 1]]+pro[[#This Row],[COGS]]</f>
        <v>-290066.38500000001</v>
      </c>
      <c r="J12965" s="55">
        <f>pro[[#This Row],[Revenue]]+pro[[#This Row],[AdminExp]]</f>
        <v>-272112.98100000003</v>
      </c>
      <c r="K12965" s="83">
        <f>pro[[#This Row],[Profit]]/pro[[#This Row],[Revenue]]</f>
        <v>-15.156623278794376</v>
      </c>
      <c r="L12965" s="56">
        <f t="shared" si="202"/>
        <v>12</v>
      </c>
      <c r="M12965" s="82" t="str">
        <f>"Q"&amp;" "&amp;VLOOKUP(pro[[#This Row],[Period]],Mapping!A:B,2,0)</f>
        <v>Q 4</v>
      </c>
      <c r="N12965"/>
    </row>
    <row r="12966" spans="1:14" ht="14.25" x14ac:dyDescent="0.2">
      <c r="A12966" s="44" t="s">
        <v>45</v>
      </c>
      <c r="B12966" s="44" t="s">
        <v>19</v>
      </c>
      <c r="C12966" s="44" t="s">
        <v>57</v>
      </c>
      <c r="D12966" s="43">
        <v>28914.073999999997</v>
      </c>
      <c r="E12966" s="43">
        <v>-33699.973999999995</v>
      </c>
      <c r="F12966" s="45">
        <v>-60710</v>
      </c>
      <c r="G12966" s="45">
        <v>-19550</v>
      </c>
      <c r="H12966" s="45">
        <v>-51660</v>
      </c>
      <c r="I12966" s="55">
        <f>pro[[#This Row],[Admin expenses 3]]+pro[[#This Row],[Admin expenses 2]]+pro[[#This Row],[Admin expenses 1]]+pro[[#This Row],[COGS]]</f>
        <v>-165619.97399999999</v>
      </c>
      <c r="J12966" s="55">
        <f>pro[[#This Row],[Revenue]]+pro[[#This Row],[AdminExp]]</f>
        <v>-136705.9</v>
      </c>
      <c r="K12966" s="83">
        <f>pro[[#This Row],[Profit]]/pro[[#This Row],[Revenue]]</f>
        <v>-4.7280054688937989</v>
      </c>
      <c r="L12966" s="56">
        <f t="shared" si="202"/>
        <v>12</v>
      </c>
      <c r="M12966" s="82" t="str">
        <f>"Q"&amp;" "&amp;VLOOKUP(pro[[#This Row],[Period]],Mapping!A:B,2,0)</f>
        <v>Q 4</v>
      </c>
      <c r="N12966"/>
    </row>
    <row r="12967" spans="1:14" ht="14.25" x14ac:dyDescent="0.2">
      <c r="A12967" s="44" t="s">
        <v>45</v>
      </c>
      <c r="B12967" s="44" t="s">
        <v>19</v>
      </c>
      <c r="C12967" s="44" t="s">
        <v>58</v>
      </c>
      <c r="D12967" s="43">
        <v>7996.0369999999994</v>
      </c>
      <c r="E12967" s="43">
        <v>-9821.777</v>
      </c>
      <c r="F12967" s="45">
        <v>-39780</v>
      </c>
      <c r="G12967" s="45">
        <v>-34130</v>
      </c>
      <c r="H12967" s="45">
        <v>-16720</v>
      </c>
      <c r="I12967" s="55">
        <f>pro[[#This Row],[Admin expenses 3]]+pro[[#This Row],[Admin expenses 2]]+pro[[#This Row],[Admin expenses 1]]+pro[[#This Row],[COGS]]</f>
        <v>-100451.777</v>
      </c>
      <c r="J12967" s="55">
        <f>pro[[#This Row],[Revenue]]+pro[[#This Row],[AdminExp]]</f>
        <v>-92455.74</v>
      </c>
      <c r="K12967" s="83">
        <f>pro[[#This Row],[Profit]]/pro[[#This Row],[Revenue]]</f>
        <v>-11.562695370219023</v>
      </c>
      <c r="L12967" s="56">
        <f t="shared" si="202"/>
        <v>12</v>
      </c>
      <c r="M12967" s="82" t="str">
        <f>"Q"&amp;" "&amp;VLOOKUP(pro[[#This Row],[Period]],Mapping!A:B,2,0)</f>
        <v>Q 4</v>
      </c>
      <c r="N12967"/>
    </row>
    <row r="12968" spans="1:14" ht="14.25" x14ac:dyDescent="0.2">
      <c r="A12968" s="44" t="s">
        <v>45</v>
      </c>
      <c r="B12968" s="44" t="s">
        <v>19</v>
      </c>
      <c r="C12968" s="44" t="s">
        <v>59</v>
      </c>
      <c r="D12968" s="43">
        <v>37315.383000000002</v>
      </c>
      <c r="E12968" s="43">
        <v>-20382.970999999998</v>
      </c>
      <c r="F12968" s="45">
        <v>-28210</v>
      </c>
      <c r="G12968" s="45">
        <v>-91900</v>
      </c>
      <c r="H12968" s="45">
        <v>-101530</v>
      </c>
      <c r="I12968" s="55">
        <f>pro[[#This Row],[Admin expenses 3]]+pro[[#This Row],[Admin expenses 2]]+pro[[#This Row],[Admin expenses 1]]+pro[[#This Row],[COGS]]</f>
        <v>-242022.97099999999</v>
      </c>
      <c r="J12968" s="55">
        <f>pro[[#This Row],[Revenue]]+pro[[#This Row],[AdminExp]]</f>
        <v>-204707.58799999999</v>
      </c>
      <c r="K12968" s="83">
        <f>pro[[#This Row],[Profit]]/pro[[#This Row],[Revenue]]</f>
        <v>-5.4858766423488134</v>
      </c>
      <c r="L12968" s="56">
        <f t="shared" si="202"/>
        <v>12</v>
      </c>
      <c r="M12968" s="82" t="str">
        <f>"Q"&amp;" "&amp;VLOOKUP(pro[[#This Row],[Period]],Mapping!A:B,2,0)</f>
        <v>Q 4</v>
      </c>
      <c r="N12968"/>
    </row>
    <row r="12969" spans="1:14" ht="14.25" x14ac:dyDescent="0.2">
      <c r="A12969" s="44" t="s">
        <v>45</v>
      </c>
      <c r="B12969" s="44" t="s">
        <v>19</v>
      </c>
      <c r="C12969" s="44" t="s">
        <v>57</v>
      </c>
      <c r="D12969" s="43">
        <v>21609.749</v>
      </c>
      <c r="E12969" s="43">
        <v>-18607.042999999998</v>
      </c>
      <c r="F12969" s="45">
        <v>-37820</v>
      </c>
      <c r="G12969" s="45">
        <v>-70110</v>
      </c>
      <c r="H12969" s="45">
        <v>-15240</v>
      </c>
      <c r="I12969" s="55">
        <f>pro[[#This Row],[Admin expenses 3]]+pro[[#This Row],[Admin expenses 2]]+pro[[#This Row],[Admin expenses 1]]+pro[[#This Row],[COGS]]</f>
        <v>-141777.04300000001</v>
      </c>
      <c r="J12969" s="55">
        <f>pro[[#This Row],[Revenue]]+pro[[#This Row],[AdminExp]]</f>
        <v>-120167.29400000001</v>
      </c>
      <c r="K12969" s="83">
        <f>pro[[#This Row],[Profit]]/pro[[#This Row],[Revenue]]</f>
        <v>-5.5607908263996961</v>
      </c>
      <c r="L12969" s="56">
        <f t="shared" si="202"/>
        <v>12</v>
      </c>
      <c r="M12969" s="82" t="str">
        <f>"Q"&amp;" "&amp;VLOOKUP(pro[[#This Row],[Period]],Mapping!A:B,2,0)</f>
        <v>Q 4</v>
      </c>
      <c r="N12969"/>
    </row>
    <row r="12970" spans="1:14" ht="14.25" x14ac:dyDescent="0.2">
      <c r="A12970" s="44" t="s">
        <v>45</v>
      </c>
      <c r="B12970" s="44" t="s">
        <v>19</v>
      </c>
      <c r="C12970" s="44" t="s">
        <v>58</v>
      </c>
      <c r="D12970" s="43">
        <v>49701.96</v>
      </c>
      <c r="E12970" s="43">
        <v>-8273.4259999999995</v>
      </c>
      <c r="F12970" s="45">
        <v>-107590</v>
      </c>
      <c r="G12970" s="45">
        <v>-99380</v>
      </c>
      <c r="H12970" s="45">
        <v>-70930</v>
      </c>
      <c r="I12970" s="55">
        <f>pro[[#This Row],[Admin expenses 3]]+pro[[#This Row],[Admin expenses 2]]+pro[[#This Row],[Admin expenses 1]]+pro[[#This Row],[COGS]]</f>
        <v>-286173.42599999998</v>
      </c>
      <c r="J12970" s="55">
        <f>pro[[#This Row],[Revenue]]+pro[[#This Row],[AdminExp]]</f>
        <v>-236471.46599999999</v>
      </c>
      <c r="K12970" s="83">
        <f>pro[[#This Row],[Profit]]/pro[[#This Row],[Revenue]]</f>
        <v>-4.7577895519613307</v>
      </c>
      <c r="L12970" s="56">
        <f t="shared" si="202"/>
        <v>12</v>
      </c>
      <c r="M12970" s="82" t="str">
        <f>"Q"&amp;" "&amp;VLOOKUP(pro[[#This Row],[Period]],Mapping!A:B,2,0)</f>
        <v>Q 4</v>
      </c>
      <c r="N12970"/>
    </row>
    <row r="12971" spans="1:14" ht="14.25" x14ac:dyDescent="0.2">
      <c r="A12971" s="44" t="s">
        <v>45</v>
      </c>
      <c r="B12971" s="44" t="s">
        <v>19</v>
      </c>
      <c r="C12971" s="44" t="s">
        <v>59</v>
      </c>
      <c r="D12971" s="43">
        <v>38766.391999999993</v>
      </c>
      <c r="E12971" s="43">
        <v>-33609.939999999995</v>
      </c>
      <c r="F12971" s="45">
        <v>-99640</v>
      </c>
      <c r="G12971" s="45">
        <v>-49120</v>
      </c>
      <c r="H12971" s="45">
        <v>-63090</v>
      </c>
      <c r="I12971" s="55">
        <f>pro[[#This Row],[Admin expenses 3]]+pro[[#This Row],[Admin expenses 2]]+pro[[#This Row],[Admin expenses 1]]+pro[[#This Row],[COGS]]</f>
        <v>-245459.94</v>
      </c>
      <c r="J12971" s="55">
        <f>pro[[#This Row],[Revenue]]+pro[[#This Row],[AdminExp]]</f>
        <v>-206693.54800000001</v>
      </c>
      <c r="K12971" s="83">
        <f>pro[[#This Row],[Profit]]/pro[[#This Row],[Revenue]]</f>
        <v>-5.3317716025778221</v>
      </c>
      <c r="L12971" s="56">
        <f t="shared" si="202"/>
        <v>12</v>
      </c>
      <c r="M12971" s="82" t="str">
        <f>"Q"&amp;" "&amp;VLOOKUP(pro[[#This Row],[Period]],Mapping!A:B,2,0)</f>
        <v>Q 4</v>
      </c>
      <c r="N12971"/>
    </row>
    <row r="12972" spans="1:14" ht="14.25" x14ac:dyDescent="0.2">
      <c r="A12972" s="44" t="s">
        <v>45</v>
      </c>
      <c r="B12972" s="44" t="s">
        <v>19</v>
      </c>
      <c r="C12972" s="44" t="s">
        <v>57</v>
      </c>
      <c r="D12972" s="43">
        <v>186028.48599999998</v>
      </c>
      <c r="E12972" s="43">
        <v>-106304.436</v>
      </c>
      <c r="F12972" s="45">
        <v>-36680</v>
      </c>
      <c r="G12972" s="45">
        <v>-50820</v>
      </c>
      <c r="H12972" s="45">
        <v>-70700</v>
      </c>
      <c r="I12972" s="55">
        <f>pro[[#This Row],[Admin expenses 3]]+pro[[#This Row],[Admin expenses 2]]+pro[[#This Row],[Admin expenses 1]]+pro[[#This Row],[COGS]]</f>
        <v>-264504.43599999999</v>
      </c>
      <c r="J12972" s="55">
        <f>pro[[#This Row],[Revenue]]+pro[[#This Row],[AdminExp]]</f>
        <v>-78475.950000000012</v>
      </c>
      <c r="K12972" s="83">
        <f>pro[[#This Row],[Profit]]/pro[[#This Row],[Revenue]]</f>
        <v>-0.42184910326045455</v>
      </c>
      <c r="L12972" s="56">
        <f t="shared" si="202"/>
        <v>12</v>
      </c>
      <c r="M12972" s="82" t="str">
        <f>"Q"&amp;" "&amp;VLOOKUP(pro[[#This Row],[Period]],Mapping!A:B,2,0)</f>
        <v>Q 4</v>
      </c>
      <c r="N12972"/>
    </row>
    <row r="12973" spans="1:14" ht="14.25" x14ac:dyDescent="0.2">
      <c r="A12973" s="44" t="s">
        <v>45</v>
      </c>
      <c r="B12973" s="44" t="s">
        <v>19</v>
      </c>
      <c r="C12973" s="44" t="s">
        <v>58</v>
      </c>
      <c r="D12973" s="43">
        <v>288262.88399999996</v>
      </c>
      <c r="E12973" s="43">
        <v>-72594.144</v>
      </c>
      <c r="F12973" s="45">
        <v>-82800</v>
      </c>
      <c r="G12973" s="45">
        <v>-19320</v>
      </c>
      <c r="H12973" s="45">
        <v>-86950</v>
      </c>
      <c r="I12973" s="55">
        <f>pro[[#This Row],[Admin expenses 3]]+pro[[#This Row],[Admin expenses 2]]+pro[[#This Row],[Admin expenses 1]]+pro[[#This Row],[COGS]]</f>
        <v>-261664.144</v>
      </c>
      <c r="J12973" s="55">
        <f>pro[[#This Row],[Revenue]]+pro[[#This Row],[AdminExp]]</f>
        <v>26598.739999999962</v>
      </c>
      <c r="K12973" s="83">
        <f>pro[[#This Row],[Profit]]/pro[[#This Row],[Revenue]]</f>
        <v>9.2272510532434571E-2</v>
      </c>
      <c r="L12973" s="56">
        <f t="shared" si="202"/>
        <v>12</v>
      </c>
      <c r="M12973" s="82" t="str">
        <f>"Q"&amp;" "&amp;VLOOKUP(pro[[#This Row],[Period]],Mapping!A:B,2,0)</f>
        <v>Q 4</v>
      </c>
      <c r="N12973"/>
    </row>
    <row r="12974" spans="1:14" ht="14.25" x14ac:dyDescent="0.2">
      <c r="A12974" s="44" t="s">
        <v>45</v>
      </c>
      <c r="B12974" s="44" t="s">
        <v>19</v>
      </c>
      <c r="C12974" s="44" t="s">
        <v>59</v>
      </c>
      <c r="D12974" s="43">
        <v>317177.35699999996</v>
      </c>
      <c r="E12974" s="43">
        <v>-37702.342999999993</v>
      </c>
      <c r="F12974" s="45">
        <v>-92080</v>
      </c>
      <c r="G12974" s="45">
        <v>-58030</v>
      </c>
      <c r="H12974" s="45">
        <v>-54300</v>
      </c>
      <c r="I12974" s="55">
        <f>pro[[#This Row],[Admin expenses 3]]+pro[[#This Row],[Admin expenses 2]]+pro[[#This Row],[Admin expenses 1]]+pro[[#This Row],[COGS]]</f>
        <v>-242112.34299999999</v>
      </c>
      <c r="J12974" s="55">
        <f>pro[[#This Row],[Revenue]]+pro[[#This Row],[AdminExp]]</f>
        <v>75065.013999999966</v>
      </c>
      <c r="K12974" s="83">
        <f>pro[[#This Row],[Profit]]/pro[[#This Row],[Revenue]]</f>
        <v>0.23666574029747015</v>
      </c>
      <c r="L12974" s="56">
        <f t="shared" si="202"/>
        <v>12</v>
      </c>
      <c r="M12974" s="82" t="str">
        <f>"Q"&amp;" "&amp;VLOOKUP(pro[[#This Row],[Period]],Mapping!A:B,2,0)</f>
        <v>Q 4</v>
      </c>
      <c r="N12974"/>
    </row>
    <row r="12975" spans="1:14" ht="14.25" x14ac:dyDescent="0.2">
      <c r="A12975" s="44" t="s">
        <v>45</v>
      </c>
      <c r="B12975" s="44" t="s">
        <v>19</v>
      </c>
      <c r="C12975" s="44" t="s">
        <v>57</v>
      </c>
      <c r="D12975" s="43">
        <v>864571.34399999992</v>
      </c>
      <c r="E12975" s="43">
        <v>-191436.72799999997</v>
      </c>
      <c r="F12975" s="45">
        <v>-103390</v>
      </c>
      <c r="G12975" s="45">
        <v>-33680</v>
      </c>
      <c r="H12975" s="45">
        <v>-90810</v>
      </c>
      <c r="I12975" s="55">
        <f>pro[[#This Row],[Admin expenses 3]]+pro[[#This Row],[Admin expenses 2]]+pro[[#This Row],[Admin expenses 1]]+pro[[#This Row],[COGS]]</f>
        <v>-419316.728</v>
      </c>
      <c r="J12975" s="55">
        <f>pro[[#This Row],[Revenue]]+pro[[#This Row],[AdminExp]]</f>
        <v>445254.61599999992</v>
      </c>
      <c r="K12975" s="83">
        <f>pro[[#This Row],[Profit]]/pro[[#This Row],[Revenue]]</f>
        <v>0.51500043239924909</v>
      </c>
      <c r="L12975" s="56">
        <f t="shared" si="202"/>
        <v>12</v>
      </c>
      <c r="M12975" s="82" t="str">
        <f>"Q"&amp;" "&amp;VLOOKUP(pro[[#This Row],[Period]],Mapping!A:B,2,0)</f>
        <v>Q 4</v>
      </c>
      <c r="N12975"/>
    </row>
    <row r="12976" spans="1:14" ht="14.25" x14ac:dyDescent="0.2">
      <c r="A12976" s="44" t="s">
        <v>45</v>
      </c>
      <c r="B12976" s="44" t="s">
        <v>19</v>
      </c>
      <c r="C12976" s="44" t="s">
        <v>57</v>
      </c>
      <c r="D12976" s="43">
        <v>118141.583</v>
      </c>
      <c r="E12976" s="43">
        <v>-34632.241000000002</v>
      </c>
      <c r="F12976" s="45">
        <v>-21930</v>
      </c>
      <c r="G12976" s="45">
        <v>-65150</v>
      </c>
      <c r="H12976" s="45">
        <v>-102950</v>
      </c>
      <c r="I12976" s="55">
        <f>pro[[#This Row],[Admin expenses 3]]+pro[[#This Row],[Admin expenses 2]]+pro[[#This Row],[Admin expenses 1]]+pro[[#This Row],[COGS]]</f>
        <v>-224662.24100000001</v>
      </c>
      <c r="J12976" s="55">
        <f>pro[[#This Row],[Revenue]]+pro[[#This Row],[AdminExp]]</f>
        <v>-106520.65800000001</v>
      </c>
      <c r="K12976" s="83">
        <f>pro[[#This Row],[Profit]]/pro[[#This Row],[Revenue]]</f>
        <v>-0.90163560784520735</v>
      </c>
      <c r="L12976" s="56">
        <f t="shared" si="202"/>
        <v>12</v>
      </c>
      <c r="M12976" s="82" t="str">
        <f>"Q"&amp;" "&amp;VLOOKUP(pro[[#This Row],[Period]],Mapping!A:B,2,0)</f>
        <v>Q 4</v>
      </c>
      <c r="N12976"/>
    </row>
    <row r="12977" spans="1:14" ht="14.25" x14ac:dyDescent="0.2">
      <c r="A12977" s="44" t="s">
        <v>45</v>
      </c>
      <c r="B12977" s="44" t="s">
        <v>19</v>
      </c>
      <c r="C12977" s="44" t="s">
        <v>57</v>
      </c>
      <c r="D12977" s="43">
        <v>106792.25199999998</v>
      </c>
      <c r="E12977" s="43">
        <v>-30663.800999999999</v>
      </c>
      <c r="F12977" s="45">
        <v>-70690</v>
      </c>
      <c r="G12977" s="45">
        <v>-44400</v>
      </c>
      <c r="H12977" s="45">
        <v>-19140</v>
      </c>
      <c r="I12977" s="55">
        <f>pro[[#This Row],[Admin expenses 3]]+pro[[#This Row],[Admin expenses 2]]+pro[[#This Row],[Admin expenses 1]]+pro[[#This Row],[COGS]]</f>
        <v>-164893.80100000001</v>
      </c>
      <c r="J12977" s="55">
        <f>pro[[#This Row],[Revenue]]+pro[[#This Row],[AdminExp]]</f>
        <v>-58101.549000000028</v>
      </c>
      <c r="K12977" s="83">
        <f>pro[[#This Row],[Profit]]/pro[[#This Row],[Revenue]]</f>
        <v>-0.54406146430922764</v>
      </c>
      <c r="L12977" s="56">
        <f t="shared" si="202"/>
        <v>12</v>
      </c>
      <c r="M12977" s="82" t="str">
        <f>"Q"&amp;" "&amp;VLOOKUP(pro[[#This Row],[Period]],Mapping!A:B,2,0)</f>
        <v>Q 4</v>
      </c>
      <c r="N12977"/>
    </row>
    <row r="12978" spans="1:14" ht="14.25" x14ac:dyDescent="0.2">
      <c r="A12978" s="44" t="s">
        <v>45</v>
      </c>
      <c r="B12978" s="44" t="s">
        <v>19</v>
      </c>
      <c r="C12978" s="44" t="s">
        <v>57</v>
      </c>
      <c r="D12978" s="43">
        <v>5898.683</v>
      </c>
      <c r="E12978" s="43">
        <v>-9588.6839999999993</v>
      </c>
      <c r="F12978" s="45">
        <v>-61950</v>
      </c>
      <c r="G12978" s="45">
        <v>-32530</v>
      </c>
      <c r="H12978" s="45">
        <v>-65000</v>
      </c>
      <c r="I12978" s="55">
        <f>pro[[#This Row],[Admin expenses 3]]+pro[[#This Row],[Admin expenses 2]]+pro[[#This Row],[Admin expenses 1]]+pro[[#This Row],[COGS]]</f>
        <v>-169068.68400000001</v>
      </c>
      <c r="J12978" s="55">
        <f>pro[[#This Row],[Revenue]]+pro[[#This Row],[AdminExp]]</f>
        <v>-163170.00100000002</v>
      </c>
      <c r="K12978" s="83">
        <f>pro[[#This Row],[Profit]]/pro[[#This Row],[Revenue]]</f>
        <v>-27.662107117809182</v>
      </c>
      <c r="L12978" s="56">
        <f t="shared" si="202"/>
        <v>12</v>
      </c>
      <c r="M12978" s="82" t="str">
        <f>"Q"&amp;" "&amp;VLOOKUP(pro[[#This Row],[Period]],Mapping!A:B,2,0)</f>
        <v>Q 4</v>
      </c>
      <c r="N12978"/>
    </row>
    <row r="12979" spans="1:14" ht="14.25" x14ac:dyDescent="0.2">
      <c r="A12979" s="44" t="s">
        <v>45</v>
      </c>
      <c r="B12979" s="44" t="s">
        <v>19</v>
      </c>
      <c r="C12979" s="44" t="s">
        <v>57</v>
      </c>
      <c r="D12979" s="43">
        <v>403237.09299999999</v>
      </c>
      <c r="E12979" s="43">
        <v>-26647.376</v>
      </c>
      <c r="F12979" s="45">
        <v>-29800</v>
      </c>
      <c r="G12979" s="45">
        <v>-107310</v>
      </c>
      <c r="H12979" s="45">
        <v>-74620</v>
      </c>
      <c r="I12979" s="55">
        <f>pro[[#This Row],[Admin expenses 3]]+pro[[#This Row],[Admin expenses 2]]+pro[[#This Row],[Admin expenses 1]]+pro[[#This Row],[COGS]]</f>
        <v>-238377.37599999999</v>
      </c>
      <c r="J12979" s="55">
        <f>pro[[#This Row],[Revenue]]+pro[[#This Row],[AdminExp]]</f>
        <v>164859.717</v>
      </c>
      <c r="K12979" s="83">
        <f>pro[[#This Row],[Profit]]/pro[[#This Row],[Revenue]]</f>
        <v>0.40884065444842399</v>
      </c>
      <c r="L12979" s="56">
        <f t="shared" si="202"/>
        <v>12</v>
      </c>
      <c r="M12979" s="82" t="str">
        <f>"Q"&amp;" "&amp;VLOOKUP(pro[[#This Row],[Period]],Mapping!A:B,2,0)</f>
        <v>Q 4</v>
      </c>
      <c r="N12979"/>
    </row>
    <row r="12980" spans="1:14" ht="14.25" x14ac:dyDescent="0.2">
      <c r="A12980" s="44" t="s">
        <v>45</v>
      </c>
      <c r="B12980" s="44" t="s">
        <v>19</v>
      </c>
      <c r="C12980" s="44" t="s">
        <v>57</v>
      </c>
      <c r="D12980" s="43">
        <v>350405.755</v>
      </c>
      <c r="E12980" s="43">
        <v>-130681.31299999999</v>
      </c>
      <c r="F12980" s="45">
        <v>-65820</v>
      </c>
      <c r="G12980" s="45">
        <v>-80450</v>
      </c>
      <c r="H12980" s="45">
        <v>-53300</v>
      </c>
      <c r="I12980" s="55">
        <f>pro[[#This Row],[Admin expenses 3]]+pro[[#This Row],[Admin expenses 2]]+pro[[#This Row],[Admin expenses 1]]+pro[[#This Row],[COGS]]</f>
        <v>-330251.31299999997</v>
      </c>
      <c r="J12980" s="55">
        <f>pro[[#This Row],[Revenue]]+pro[[#This Row],[AdminExp]]</f>
        <v>20154.442000000039</v>
      </c>
      <c r="K12980" s="83">
        <f>pro[[#This Row],[Profit]]/pro[[#This Row],[Revenue]]</f>
        <v>5.7517440031771276E-2</v>
      </c>
      <c r="L12980" s="56">
        <f t="shared" si="202"/>
        <v>12</v>
      </c>
      <c r="M12980" s="82" t="str">
        <f>"Q"&amp;" "&amp;VLOOKUP(pro[[#This Row],[Period]],Mapping!A:B,2,0)</f>
        <v>Q 4</v>
      </c>
      <c r="N12980"/>
    </row>
    <row r="12981" spans="1:14" ht="14.25" x14ac:dyDescent="0.2">
      <c r="A12981" s="44" t="s">
        <v>45</v>
      </c>
      <c r="B12981" s="44" t="s">
        <v>19</v>
      </c>
      <c r="C12981" s="44" t="s">
        <v>57</v>
      </c>
      <c r="D12981" s="43">
        <v>6301.4769999999999</v>
      </c>
      <c r="E12981" s="43">
        <v>-17119.780999999999</v>
      </c>
      <c r="F12981" s="45">
        <v>-49320</v>
      </c>
      <c r="G12981" s="45">
        <v>-53810</v>
      </c>
      <c r="H12981" s="45">
        <v>-43850</v>
      </c>
      <c r="I12981" s="55">
        <f>pro[[#This Row],[Admin expenses 3]]+pro[[#This Row],[Admin expenses 2]]+pro[[#This Row],[Admin expenses 1]]+pro[[#This Row],[COGS]]</f>
        <v>-164099.78099999999</v>
      </c>
      <c r="J12981" s="55">
        <f>pro[[#This Row],[Revenue]]+pro[[#This Row],[AdminExp]]</f>
        <v>-157798.30399999997</v>
      </c>
      <c r="K12981" s="83">
        <f>pro[[#This Row],[Profit]]/pro[[#This Row],[Revenue]]</f>
        <v>-25.041479005636294</v>
      </c>
      <c r="L12981" s="56">
        <f t="shared" si="202"/>
        <v>12</v>
      </c>
      <c r="M12981" s="82" t="str">
        <f>"Q"&amp;" "&amp;VLOOKUP(pro[[#This Row],[Period]],Mapping!A:B,2,0)</f>
        <v>Q 4</v>
      </c>
      <c r="N12981"/>
    </row>
    <row r="12982" spans="1:14" ht="14.25" x14ac:dyDescent="0.2">
      <c r="A12982" s="44" t="s">
        <v>45</v>
      </c>
      <c r="B12982" s="44" t="s">
        <v>19</v>
      </c>
      <c r="C12982" s="44" t="s">
        <v>57</v>
      </c>
      <c r="D12982" s="43">
        <v>488690.19499999995</v>
      </c>
      <c r="E12982" s="43">
        <v>-207597.57899999997</v>
      </c>
      <c r="F12982" s="45">
        <v>-37460</v>
      </c>
      <c r="G12982" s="45">
        <v>-43280</v>
      </c>
      <c r="H12982" s="45">
        <v>-62900</v>
      </c>
      <c r="I12982" s="55">
        <f>pro[[#This Row],[Admin expenses 3]]+pro[[#This Row],[Admin expenses 2]]+pro[[#This Row],[Admin expenses 1]]+pro[[#This Row],[COGS]]</f>
        <v>-351237.57899999997</v>
      </c>
      <c r="J12982" s="55">
        <f>pro[[#This Row],[Revenue]]+pro[[#This Row],[AdminExp]]</f>
        <v>137452.61599999998</v>
      </c>
      <c r="K12982" s="83">
        <f>pro[[#This Row],[Profit]]/pro[[#This Row],[Revenue]]</f>
        <v>0.2812673906829663</v>
      </c>
      <c r="L12982" s="56">
        <f t="shared" si="202"/>
        <v>12</v>
      </c>
      <c r="M12982" s="82" t="str">
        <f>"Q"&amp;" "&amp;VLOOKUP(pro[[#This Row],[Period]],Mapping!A:B,2,0)</f>
        <v>Q 4</v>
      </c>
      <c r="N12982"/>
    </row>
    <row r="12983" spans="1:14" ht="14.25" x14ac:dyDescent="0.2">
      <c r="A12983" s="44" t="s">
        <v>45</v>
      </c>
      <c r="B12983" s="44" t="s">
        <v>19</v>
      </c>
      <c r="C12983" s="44" t="s">
        <v>57</v>
      </c>
      <c r="D12983" s="43">
        <v>2489400.3539999998</v>
      </c>
      <c r="E12983" s="43">
        <v>-644973.48999999987</v>
      </c>
      <c r="F12983" s="45">
        <v>-68460</v>
      </c>
      <c r="G12983" s="45">
        <v>-40810</v>
      </c>
      <c r="H12983" s="45">
        <v>-29310</v>
      </c>
      <c r="I12983" s="55">
        <f>pro[[#This Row],[Admin expenses 3]]+pro[[#This Row],[Admin expenses 2]]+pro[[#This Row],[Admin expenses 1]]+pro[[#This Row],[COGS]]</f>
        <v>-783553.48999999987</v>
      </c>
      <c r="J12983" s="55">
        <f>pro[[#This Row],[Revenue]]+pro[[#This Row],[AdminExp]]</f>
        <v>1705846.8640000001</v>
      </c>
      <c r="K12983" s="83">
        <f>pro[[#This Row],[Profit]]/pro[[#This Row],[Revenue]]</f>
        <v>0.68524408348340748</v>
      </c>
      <c r="L12983" s="56">
        <f t="shared" si="202"/>
        <v>12</v>
      </c>
      <c r="M12983" s="82" t="str">
        <f>"Q"&amp;" "&amp;VLOOKUP(pro[[#This Row],[Period]],Mapping!A:B,2,0)</f>
        <v>Q 4</v>
      </c>
      <c r="N12983"/>
    </row>
    <row r="12984" spans="1:14" ht="14.25" x14ac:dyDescent="0.2">
      <c r="A12984" s="44" t="s">
        <v>45</v>
      </c>
      <c r="B12984" s="44" t="s">
        <v>19</v>
      </c>
      <c r="C12984" s="44" t="s">
        <v>57</v>
      </c>
      <c r="D12984" s="43">
        <v>38900.161999999997</v>
      </c>
      <c r="E12984" s="43">
        <v>-347.851</v>
      </c>
      <c r="F12984" s="45">
        <v>-102710</v>
      </c>
      <c r="G12984" s="45">
        <v>-49940</v>
      </c>
      <c r="H12984" s="45">
        <v>-59930</v>
      </c>
      <c r="I12984" s="55">
        <f>pro[[#This Row],[Admin expenses 3]]+pro[[#This Row],[Admin expenses 2]]+pro[[#This Row],[Admin expenses 1]]+pro[[#This Row],[COGS]]</f>
        <v>-212927.851</v>
      </c>
      <c r="J12984" s="55">
        <f>pro[[#This Row],[Revenue]]+pro[[#This Row],[AdminExp]]</f>
        <v>-174027.68900000001</v>
      </c>
      <c r="K12984" s="83">
        <f>pro[[#This Row],[Profit]]/pro[[#This Row],[Revenue]]</f>
        <v>-4.4737008807315517</v>
      </c>
      <c r="L12984" s="56">
        <f t="shared" si="202"/>
        <v>12</v>
      </c>
      <c r="M12984" s="82" t="str">
        <f>"Q"&amp;" "&amp;VLOOKUP(pro[[#This Row],[Period]],Mapping!A:B,2,0)</f>
        <v>Q 4</v>
      </c>
      <c r="N12984"/>
    </row>
    <row r="12985" spans="1:14" ht="14.25" x14ac:dyDescent="0.2">
      <c r="A12985" s="44" t="s">
        <v>45</v>
      </c>
      <c r="B12985" s="44" t="s">
        <v>38</v>
      </c>
      <c r="C12985" s="44" t="s">
        <v>57</v>
      </c>
      <c r="D12985" s="43">
        <v>59271.008999999991</v>
      </c>
      <c r="E12985" s="43">
        <v>-42551.362000000001</v>
      </c>
      <c r="F12985" s="45">
        <v>-68090</v>
      </c>
      <c r="G12985" s="45">
        <v>-106960</v>
      </c>
      <c r="H12985" s="45">
        <v>-79570</v>
      </c>
      <c r="I12985" s="55">
        <f>pro[[#This Row],[Admin expenses 3]]+pro[[#This Row],[Admin expenses 2]]+pro[[#This Row],[Admin expenses 1]]+pro[[#This Row],[COGS]]</f>
        <v>-297171.36200000002</v>
      </c>
      <c r="J12985" s="55">
        <f>pro[[#This Row],[Revenue]]+pro[[#This Row],[AdminExp]]</f>
        <v>-237900.35300000003</v>
      </c>
      <c r="K12985" s="83">
        <f>pro[[#This Row],[Profit]]/pro[[#This Row],[Revenue]]</f>
        <v>-4.0137726185832276</v>
      </c>
      <c r="L12985" s="56">
        <f t="shared" si="202"/>
        <v>12</v>
      </c>
      <c r="M12985" s="82" t="str">
        <f>"Q"&amp;" "&amp;VLOOKUP(pro[[#This Row],[Period]],Mapping!A:B,2,0)</f>
        <v>Q 4</v>
      </c>
      <c r="N12985"/>
    </row>
    <row r="12986" spans="1:14" ht="14.25" x14ac:dyDescent="0.2">
      <c r="A12986" s="44" t="s">
        <v>45</v>
      </c>
      <c r="B12986" s="44" t="s">
        <v>38</v>
      </c>
      <c r="C12986" s="44" t="s">
        <v>57</v>
      </c>
      <c r="D12986" s="43">
        <v>435786.98799999995</v>
      </c>
      <c r="E12986" s="43">
        <v>-215156.86499999999</v>
      </c>
      <c r="F12986" s="45">
        <v>-15710</v>
      </c>
      <c r="G12986" s="45">
        <v>-59990</v>
      </c>
      <c r="H12986" s="45">
        <v>-60970</v>
      </c>
      <c r="I12986" s="55">
        <f>pro[[#This Row],[Admin expenses 3]]+pro[[#This Row],[Admin expenses 2]]+pro[[#This Row],[Admin expenses 1]]+pro[[#This Row],[COGS]]</f>
        <v>-351826.86499999999</v>
      </c>
      <c r="J12986" s="55">
        <f>pro[[#This Row],[Revenue]]+pro[[#This Row],[AdminExp]]</f>
        <v>83960.122999999963</v>
      </c>
      <c r="K12986" s="83">
        <f>pro[[#This Row],[Profit]]/pro[[#This Row],[Revenue]]</f>
        <v>0.19266321692009761</v>
      </c>
      <c r="L12986" s="56">
        <f t="shared" si="202"/>
        <v>12</v>
      </c>
      <c r="M12986" s="82" t="str">
        <f>"Q"&amp;" "&amp;VLOOKUP(pro[[#This Row],[Period]],Mapping!A:B,2,0)</f>
        <v>Q 4</v>
      </c>
      <c r="N12986"/>
    </row>
    <row r="12987" spans="1:14" ht="14.25" x14ac:dyDescent="0.2">
      <c r="A12987" s="44" t="s">
        <v>45</v>
      </c>
      <c r="B12987" s="44" t="s">
        <v>38</v>
      </c>
      <c r="C12987" s="44" t="s">
        <v>57</v>
      </c>
      <c r="D12987" s="43">
        <v>84905.176999999996</v>
      </c>
      <c r="E12987" s="43">
        <v>-35674.303</v>
      </c>
      <c r="F12987" s="45">
        <v>-99170</v>
      </c>
      <c r="G12987" s="45">
        <v>-80050</v>
      </c>
      <c r="H12987" s="45">
        <v>-16440</v>
      </c>
      <c r="I12987" s="55">
        <f>pro[[#This Row],[Admin expenses 3]]+pro[[#This Row],[Admin expenses 2]]+pro[[#This Row],[Admin expenses 1]]+pro[[#This Row],[COGS]]</f>
        <v>-231334.30300000001</v>
      </c>
      <c r="J12987" s="55">
        <f>pro[[#This Row],[Revenue]]+pro[[#This Row],[AdminExp]]</f>
        <v>-146429.12600000002</v>
      </c>
      <c r="K12987" s="83">
        <f>pro[[#This Row],[Profit]]/pro[[#This Row],[Revenue]]</f>
        <v>-1.7246195246728009</v>
      </c>
      <c r="L12987" s="56">
        <f t="shared" si="202"/>
        <v>12</v>
      </c>
      <c r="M12987" s="82" t="str">
        <f>"Q"&amp;" "&amp;VLOOKUP(pro[[#This Row],[Period]],Mapping!A:B,2,0)</f>
        <v>Q 4</v>
      </c>
      <c r="N12987"/>
    </row>
    <row r="12988" spans="1:14" ht="14.25" x14ac:dyDescent="0.2">
      <c r="A12988" s="44" t="s">
        <v>45</v>
      </c>
      <c r="B12988" s="44" t="s">
        <v>38</v>
      </c>
      <c r="C12988" s="44" t="s">
        <v>57</v>
      </c>
      <c r="D12988" s="43">
        <v>234920.72099999999</v>
      </c>
      <c r="E12988" s="43">
        <v>-395052.10499999998</v>
      </c>
      <c r="F12988" s="45">
        <v>-42360</v>
      </c>
      <c r="G12988" s="45">
        <v>-14760</v>
      </c>
      <c r="H12988" s="45">
        <v>-101580</v>
      </c>
      <c r="I12988" s="55">
        <f>pro[[#This Row],[Admin expenses 3]]+pro[[#This Row],[Admin expenses 2]]+pro[[#This Row],[Admin expenses 1]]+pro[[#This Row],[COGS]]</f>
        <v>-553752.10499999998</v>
      </c>
      <c r="J12988" s="55">
        <f>pro[[#This Row],[Revenue]]+pro[[#This Row],[AdminExp]]</f>
        <v>-318831.38399999996</v>
      </c>
      <c r="K12988" s="83">
        <f>pro[[#This Row],[Profit]]/pro[[#This Row],[Revenue]]</f>
        <v>-1.3571871508090594</v>
      </c>
      <c r="L12988" s="56">
        <f t="shared" si="202"/>
        <v>12</v>
      </c>
      <c r="M12988" s="82" t="str">
        <f>"Q"&amp;" "&amp;VLOOKUP(pro[[#This Row],[Period]],Mapping!A:B,2,0)</f>
        <v>Q 4</v>
      </c>
      <c r="N12988"/>
    </row>
    <row r="12989" spans="1:14" ht="14.25" x14ac:dyDescent="0.2">
      <c r="A12989" s="44" t="s">
        <v>45</v>
      </c>
      <c r="B12989" s="44" t="s">
        <v>38</v>
      </c>
      <c r="C12989" s="44" t="s">
        <v>57</v>
      </c>
      <c r="D12989" s="43">
        <v>-1043345.5899999999</v>
      </c>
      <c r="E12989" s="43">
        <v>400994.25799999991</v>
      </c>
      <c r="F12989" s="45">
        <v>-95210</v>
      </c>
      <c r="G12989" s="45">
        <v>-73120</v>
      </c>
      <c r="H12989" s="45">
        <v>-72080</v>
      </c>
      <c r="I12989" s="55">
        <f>pro[[#This Row],[Admin expenses 3]]+pro[[#This Row],[Admin expenses 2]]+pro[[#This Row],[Admin expenses 1]]+pro[[#This Row],[COGS]]</f>
        <v>160584.25799999991</v>
      </c>
      <c r="J12989" s="55">
        <f>pro[[#This Row],[Revenue]]+pro[[#This Row],[AdminExp]]</f>
        <v>-882761.33199999994</v>
      </c>
      <c r="K12989" s="83">
        <f>pro[[#This Row],[Profit]]/pro[[#This Row],[Revenue]]</f>
        <v>0.8460871838256393</v>
      </c>
      <c r="L12989" s="56">
        <f t="shared" si="202"/>
        <v>12</v>
      </c>
      <c r="M12989" s="82" t="str">
        <f>"Q"&amp;" "&amp;VLOOKUP(pro[[#This Row],[Period]],Mapping!A:B,2,0)</f>
        <v>Q 4</v>
      </c>
      <c r="N12989"/>
    </row>
    <row r="12990" spans="1:14" ht="14.25" x14ac:dyDescent="0.2">
      <c r="A12990" s="44" t="s">
        <v>45</v>
      </c>
      <c r="B12990" s="44" t="s">
        <v>38</v>
      </c>
      <c r="C12990" s="44" t="s">
        <v>57</v>
      </c>
      <c r="D12990" s="43">
        <v>-161592.33299999998</v>
      </c>
      <c r="E12990" s="43">
        <v>89595.387000000002</v>
      </c>
      <c r="F12990" s="45">
        <v>-58770</v>
      </c>
      <c r="G12990" s="45">
        <v>-100060</v>
      </c>
      <c r="H12990" s="45">
        <v>-98120</v>
      </c>
      <c r="I12990" s="55">
        <f>pro[[#This Row],[Admin expenses 3]]+pro[[#This Row],[Admin expenses 2]]+pro[[#This Row],[Admin expenses 1]]+pro[[#This Row],[COGS]]</f>
        <v>-167354.61300000001</v>
      </c>
      <c r="J12990" s="55">
        <f>pro[[#This Row],[Revenue]]+pro[[#This Row],[AdminExp]]</f>
        <v>-328946.946</v>
      </c>
      <c r="K12990" s="83">
        <f>pro[[#This Row],[Profit]]/pro[[#This Row],[Revenue]]</f>
        <v>2.0356593651011896</v>
      </c>
      <c r="L12990" s="56">
        <f t="shared" si="202"/>
        <v>12</v>
      </c>
      <c r="M12990" s="82" t="str">
        <f>"Q"&amp;" "&amp;VLOOKUP(pro[[#This Row],[Period]],Mapping!A:B,2,0)</f>
        <v>Q 4</v>
      </c>
      <c r="N12990"/>
    </row>
    <row r="12991" spans="1:14" ht="14.25" x14ac:dyDescent="0.2">
      <c r="A12991" s="44" t="s">
        <v>45</v>
      </c>
      <c r="B12991" s="44" t="s">
        <v>38</v>
      </c>
      <c r="C12991" s="44" t="s">
        <v>57</v>
      </c>
      <c r="D12991" s="43">
        <v>1419541.1089999999</v>
      </c>
      <c r="E12991" s="43">
        <v>-80258.822</v>
      </c>
      <c r="F12991" s="45">
        <v>-39400</v>
      </c>
      <c r="G12991" s="45">
        <v>-52510</v>
      </c>
      <c r="H12991" s="45">
        <v>-44930</v>
      </c>
      <c r="I12991" s="55">
        <f>pro[[#This Row],[Admin expenses 3]]+pro[[#This Row],[Admin expenses 2]]+pro[[#This Row],[Admin expenses 1]]+pro[[#This Row],[COGS]]</f>
        <v>-217098.82199999999</v>
      </c>
      <c r="J12991" s="55">
        <f>pro[[#This Row],[Revenue]]+pro[[#This Row],[AdminExp]]</f>
        <v>1202442.287</v>
      </c>
      <c r="K12991" s="83">
        <f>pro[[#This Row],[Profit]]/pro[[#This Row],[Revenue]]</f>
        <v>0.84706408245342335</v>
      </c>
      <c r="L12991" s="56">
        <f t="shared" si="202"/>
        <v>12</v>
      </c>
      <c r="M12991" s="82" t="str">
        <f>"Q"&amp;" "&amp;VLOOKUP(pro[[#This Row],[Period]],Mapping!A:B,2,0)</f>
        <v>Q 4</v>
      </c>
      <c r="N12991"/>
    </row>
    <row r="12992" spans="1:14" ht="14.25" x14ac:dyDescent="0.2">
      <c r="A12992" s="44" t="s">
        <v>45</v>
      </c>
      <c r="B12992" s="44" t="s">
        <v>38</v>
      </c>
      <c r="C12992" s="44" t="s">
        <v>57</v>
      </c>
      <c r="D12992" s="43">
        <v>142606.18399999998</v>
      </c>
      <c r="E12992" s="43">
        <v>-207963.54599999997</v>
      </c>
      <c r="F12992" s="45">
        <v>-19010</v>
      </c>
      <c r="G12992" s="45">
        <v>-99740</v>
      </c>
      <c r="H12992" s="45">
        <v>-71950</v>
      </c>
      <c r="I12992" s="55">
        <f>pro[[#This Row],[Admin expenses 3]]+pro[[#This Row],[Admin expenses 2]]+pro[[#This Row],[Admin expenses 1]]+pro[[#This Row],[COGS]]</f>
        <v>-398663.54599999997</v>
      </c>
      <c r="J12992" s="55">
        <f>pro[[#This Row],[Revenue]]+pro[[#This Row],[AdminExp]]</f>
        <v>-256057.36199999999</v>
      </c>
      <c r="K12992" s="83">
        <f>pro[[#This Row],[Profit]]/pro[[#This Row],[Revenue]]</f>
        <v>-1.7955558084353482</v>
      </c>
      <c r="L12992" s="56">
        <f t="shared" si="202"/>
        <v>12</v>
      </c>
      <c r="M12992" s="82" t="str">
        <f>"Q"&amp;" "&amp;VLOOKUP(pro[[#This Row],[Period]],Mapping!A:B,2,0)</f>
        <v>Q 4</v>
      </c>
      <c r="N12992"/>
    </row>
    <row r="12993" spans="1:14" ht="14.25" x14ac:dyDescent="0.2">
      <c r="A12993" s="44" t="s">
        <v>45</v>
      </c>
      <c r="B12993" s="44" t="s">
        <v>38</v>
      </c>
      <c r="C12993" s="44" t="s">
        <v>57</v>
      </c>
      <c r="D12993" s="43">
        <v>141151.42300000001</v>
      </c>
      <c r="E12993" s="43">
        <v>-209952.75</v>
      </c>
      <c r="F12993" s="45">
        <v>-58180</v>
      </c>
      <c r="G12993" s="45">
        <v>-22960</v>
      </c>
      <c r="H12993" s="45">
        <v>-87320</v>
      </c>
      <c r="I12993" s="55">
        <f>pro[[#This Row],[Admin expenses 3]]+pro[[#This Row],[Admin expenses 2]]+pro[[#This Row],[Admin expenses 1]]+pro[[#This Row],[COGS]]</f>
        <v>-378412.75</v>
      </c>
      <c r="J12993" s="55">
        <f>pro[[#This Row],[Revenue]]+pro[[#This Row],[AdminExp]]</f>
        <v>-237261.32699999999</v>
      </c>
      <c r="K12993" s="83">
        <f>pro[[#This Row],[Profit]]/pro[[#This Row],[Revenue]]</f>
        <v>-1.6808992921027794</v>
      </c>
      <c r="L12993" s="56">
        <f t="shared" si="202"/>
        <v>12</v>
      </c>
      <c r="M12993" s="82" t="str">
        <f>"Q"&amp;" "&amp;VLOOKUP(pro[[#This Row],[Period]],Mapping!A:B,2,0)</f>
        <v>Q 4</v>
      </c>
      <c r="N12993"/>
    </row>
    <row r="12994" spans="1:14" ht="14.25" x14ac:dyDescent="0.2">
      <c r="A12994" s="44" t="s">
        <v>45</v>
      </c>
      <c r="B12994" s="44" t="s">
        <v>38</v>
      </c>
      <c r="C12994" s="44" t="s">
        <v>57</v>
      </c>
      <c r="D12994" s="43">
        <v>717984.38599999994</v>
      </c>
      <c r="E12994" s="43">
        <v>-1039958.367</v>
      </c>
      <c r="F12994" s="45">
        <v>-107870</v>
      </c>
      <c r="G12994" s="45">
        <v>-41770</v>
      </c>
      <c r="H12994" s="45">
        <v>-94340</v>
      </c>
      <c r="I12994" s="55">
        <f>pro[[#This Row],[Admin expenses 3]]+pro[[#This Row],[Admin expenses 2]]+pro[[#This Row],[Admin expenses 1]]+pro[[#This Row],[COGS]]</f>
        <v>-1283938.3670000001</v>
      </c>
      <c r="J12994" s="55">
        <f>pro[[#This Row],[Revenue]]+pro[[#This Row],[AdminExp]]</f>
        <v>-565953.98100000015</v>
      </c>
      <c r="K12994" s="83">
        <f>pro[[#This Row],[Profit]]/pro[[#This Row],[Revenue]]</f>
        <v>-0.7882538841171961</v>
      </c>
      <c r="L12994" s="56">
        <f t="shared" ref="L12994:L13057" si="203">MONTH(DATEVALUE(A12994&amp;"1"))</f>
        <v>12</v>
      </c>
      <c r="M12994" s="82" t="str">
        <f>"Q"&amp;" "&amp;VLOOKUP(pro[[#This Row],[Period]],Mapping!A:B,2,0)</f>
        <v>Q 4</v>
      </c>
      <c r="N12994"/>
    </row>
    <row r="12995" spans="1:14" ht="14.25" x14ac:dyDescent="0.2">
      <c r="A12995" s="44" t="s">
        <v>45</v>
      </c>
      <c r="B12995" s="44" t="s">
        <v>38</v>
      </c>
      <c r="C12995" s="44" t="s">
        <v>57</v>
      </c>
      <c r="D12995" s="43">
        <v>142786.37099999998</v>
      </c>
      <c r="E12995" s="43">
        <v>-208473.32099999997</v>
      </c>
      <c r="F12995" s="45">
        <v>-35280</v>
      </c>
      <c r="G12995" s="45">
        <v>-25930</v>
      </c>
      <c r="H12995" s="45">
        <v>-68800</v>
      </c>
      <c r="I12995" s="55">
        <f>pro[[#This Row],[Admin expenses 3]]+pro[[#This Row],[Admin expenses 2]]+pro[[#This Row],[Admin expenses 1]]+pro[[#This Row],[COGS]]</f>
        <v>-338483.321</v>
      </c>
      <c r="J12995" s="55">
        <f>pro[[#This Row],[Revenue]]+pro[[#This Row],[AdminExp]]</f>
        <v>-195696.95</v>
      </c>
      <c r="K12995" s="83">
        <f>pro[[#This Row],[Profit]]/pro[[#This Row],[Revenue]]</f>
        <v>-1.370557628360763</v>
      </c>
      <c r="L12995" s="56">
        <f t="shared" si="203"/>
        <v>12</v>
      </c>
      <c r="M12995" s="82" t="str">
        <f>"Q"&amp;" "&amp;VLOOKUP(pro[[#This Row],[Period]],Mapping!A:B,2,0)</f>
        <v>Q 4</v>
      </c>
      <c r="N12995"/>
    </row>
    <row r="12996" spans="1:14" ht="14.25" x14ac:dyDescent="0.2">
      <c r="A12996" s="44" t="s">
        <v>45</v>
      </c>
      <c r="B12996" s="44" t="s">
        <v>38</v>
      </c>
      <c r="C12996" s="44" t="s">
        <v>57</v>
      </c>
      <c r="D12996" s="43">
        <v>57952.320999999996</v>
      </c>
      <c r="E12996" s="43">
        <v>-74923.534</v>
      </c>
      <c r="F12996" s="45">
        <v>-24500</v>
      </c>
      <c r="G12996" s="45">
        <v>-96830</v>
      </c>
      <c r="H12996" s="45">
        <v>-82910</v>
      </c>
      <c r="I12996" s="55">
        <f>pro[[#This Row],[Admin expenses 3]]+pro[[#This Row],[Admin expenses 2]]+pro[[#This Row],[Admin expenses 1]]+pro[[#This Row],[COGS]]</f>
        <v>-279163.53399999999</v>
      </c>
      <c r="J12996" s="55">
        <f>pro[[#This Row],[Revenue]]+pro[[#This Row],[AdminExp]]</f>
        <v>-221211.21299999999</v>
      </c>
      <c r="K12996" s="83">
        <f>pro[[#This Row],[Profit]]/pro[[#This Row],[Revenue]]</f>
        <v>-3.8171243046503696</v>
      </c>
      <c r="L12996" s="56">
        <f t="shared" si="203"/>
        <v>12</v>
      </c>
      <c r="M12996" s="82" t="str">
        <f>"Q"&amp;" "&amp;VLOOKUP(pro[[#This Row],[Period]],Mapping!A:B,2,0)</f>
        <v>Q 4</v>
      </c>
      <c r="N12996"/>
    </row>
    <row r="12997" spans="1:14" ht="14.25" x14ac:dyDescent="0.2">
      <c r="A12997" s="44" t="s">
        <v>45</v>
      </c>
      <c r="B12997" s="44" t="s">
        <v>38</v>
      </c>
      <c r="C12997" s="44" t="s">
        <v>57</v>
      </c>
      <c r="D12997" s="43">
        <v>113446.473</v>
      </c>
      <c r="E12997" s="43">
        <v>-90553.210999999996</v>
      </c>
      <c r="F12997" s="45">
        <v>-90500</v>
      </c>
      <c r="G12997" s="45">
        <v>-103270</v>
      </c>
      <c r="H12997" s="45">
        <v>-20270</v>
      </c>
      <c r="I12997" s="55">
        <f>pro[[#This Row],[Admin expenses 3]]+pro[[#This Row],[Admin expenses 2]]+pro[[#This Row],[Admin expenses 1]]+pro[[#This Row],[COGS]]</f>
        <v>-304593.21100000001</v>
      </c>
      <c r="J12997" s="55">
        <f>pro[[#This Row],[Revenue]]+pro[[#This Row],[AdminExp]]</f>
        <v>-191146.73800000001</v>
      </c>
      <c r="K12997" s="83">
        <f>pro[[#This Row],[Profit]]/pro[[#This Row],[Revenue]]</f>
        <v>-1.6849068370772533</v>
      </c>
      <c r="L12997" s="56">
        <f t="shared" si="203"/>
        <v>12</v>
      </c>
      <c r="M12997" s="82" t="str">
        <f>"Q"&amp;" "&amp;VLOOKUP(pro[[#This Row],[Period]],Mapping!A:B,2,0)</f>
        <v>Q 4</v>
      </c>
      <c r="N12997"/>
    </row>
    <row r="12998" spans="1:14" ht="14.25" x14ac:dyDescent="0.2">
      <c r="A12998" s="44" t="s">
        <v>45</v>
      </c>
      <c r="B12998" s="44" t="s">
        <v>38</v>
      </c>
      <c r="C12998" s="44" t="s">
        <v>57</v>
      </c>
      <c r="D12998" s="43">
        <v>53986.645999999993</v>
      </c>
      <c r="E12998" s="43">
        <v>-35989.078999999998</v>
      </c>
      <c r="F12998" s="45">
        <v>-90310</v>
      </c>
      <c r="G12998" s="45">
        <v>-57300</v>
      </c>
      <c r="H12998" s="45">
        <v>-66320</v>
      </c>
      <c r="I12998" s="55">
        <f>pro[[#This Row],[Admin expenses 3]]+pro[[#This Row],[Admin expenses 2]]+pro[[#This Row],[Admin expenses 1]]+pro[[#This Row],[COGS]]</f>
        <v>-249919.079</v>
      </c>
      <c r="J12998" s="55">
        <f>pro[[#This Row],[Revenue]]+pro[[#This Row],[AdminExp]]</f>
        <v>-195932.43300000002</v>
      </c>
      <c r="K12998" s="83">
        <f>pro[[#This Row],[Profit]]/pro[[#This Row],[Revenue]]</f>
        <v>-3.6292758953760536</v>
      </c>
      <c r="L12998" s="56">
        <f t="shared" si="203"/>
        <v>12</v>
      </c>
      <c r="M12998" s="82" t="str">
        <f>"Q"&amp;" "&amp;VLOOKUP(pro[[#This Row],[Period]],Mapping!A:B,2,0)</f>
        <v>Q 4</v>
      </c>
      <c r="N12998"/>
    </row>
    <row r="12999" spans="1:14" ht="14.25" x14ac:dyDescent="0.2">
      <c r="A12999" s="44" t="s">
        <v>45</v>
      </c>
      <c r="B12999" s="44" t="s">
        <v>38</v>
      </c>
      <c r="C12999" s="44" t="s">
        <v>57</v>
      </c>
      <c r="D12999" s="43">
        <v>400205.64499999996</v>
      </c>
      <c r="E12999" s="43">
        <v>-197353.56200000001</v>
      </c>
      <c r="F12999" s="45">
        <v>-36360</v>
      </c>
      <c r="G12999" s="45">
        <v>-46220</v>
      </c>
      <c r="H12999" s="45">
        <v>-97180</v>
      </c>
      <c r="I12999" s="55">
        <f>pro[[#This Row],[Admin expenses 3]]+pro[[#This Row],[Admin expenses 2]]+pro[[#This Row],[Admin expenses 1]]+pro[[#This Row],[COGS]]</f>
        <v>-377113.56200000003</v>
      </c>
      <c r="J12999" s="55">
        <f>pro[[#This Row],[Revenue]]+pro[[#This Row],[AdminExp]]</f>
        <v>23092.082999999926</v>
      </c>
      <c r="K12999" s="83">
        <f>pro[[#This Row],[Profit]]/pro[[#This Row],[Revenue]]</f>
        <v>5.7700542929622914E-2</v>
      </c>
      <c r="L12999" s="56">
        <f t="shared" si="203"/>
        <v>12</v>
      </c>
      <c r="M12999" s="82" t="str">
        <f>"Q"&amp;" "&amp;VLOOKUP(pro[[#This Row],[Period]],Mapping!A:B,2,0)</f>
        <v>Q 4</v>
      </c>
      <c r="N12999"/>
    </row>
    <row r="13000" spans="1:14" ht="14.25" x14ac:dyDescent="0.2">
      <c r="A13000" s="44" t="s">
        <v>45</v>
      </c>
      <c r="B13000" s="44" t="s">
        <v>38</v>
      </c>
      <c r="C13000" s="44" t="s">
        <v>57</v>
      </c>
      <c r="D13000" s="43">
        <v>372505.81900000002</v>
      </c>
      <c r="E13000" s="43">
        <v>-149690.86299999998</v>
      </c>
      <c r="F13000" s="45">
        <v>-92040</v>
      </c>
      <c r="G13000" s="45">
        <v>-91410</v>
      </c>
      <c r="H13000" s="45">
        <v>-96590</v>
      </c>
      <c r="I13000" s="55">
        <f>pro[[#This Row],[Admin expenses 3]]+pro[[#This Row],[Admin expenses 2]]+pro[[#This Row],[Admin expenses 1]]+pro[[#This Row],[COGS]]</f>
        <v>-429730.86300000001</v>
      </c>
      <c r="J13000" s="55">
        <f>pro[[#This Row],[Revenue]]+pro[[#This Row],[AdminExp]]</f>
        <v>-57225.043999999994</v>
      </c>
      <c r="K13000" s="83">
        <f>pro[[#This Row],[Profit]]/pro[[#This Row],[Revenue]]</f>
        <v>-0.15362187939405048</v>
      </c>
      <c r="L13000" s="56">
        <f t="shared" si="203"/>
        <v>12</v>
      </c>
      <c r="M13000" s="82" t="str">
        <f>"Q"&amp;" "&amp;VLOOKUP(pro[[#This Row],[Period]],Mapping!A:B,2,0)</f>
        <v>Q 4</v>
      </c>
      <c r="N13000"/>
    </row>
    <row r="13001" spans="1:14" ht="14.25" x14ac:dyDescent="0.2">
      <c r="A13001" s="44" t="s">
        <v>45</v>
      </c>
      <c r="B13001" s="44" t="s">
        <v>38</v>
      </c>
      <c r="C13001" s="44" t="s">
        <v>58</v>
      </c>
      <c r="D13001" s="43">
        <v>40038.725999999995</v>
      </c>
      <c r="E13001" s="43">
        <v>-28354.123</v>
      </c>
      <c r="F13001" s="45">
        <v>-98730</v>
      </c>
      <c r="G13001" s="45">
        <v>-26660</v>
      </c>
      <c r="H13001" s="45">
        <v>-63750</v>
      </c>
      <c r="I13001" s="55">
        <f>pro[[#This Row],[Admin expenses 3]]+pro[[#This Row],[Admin expenses 2]]+pro[[#This Row],[Admin expenses 1]]+pro[[#This Row],[COGS]]</f>
        <v>-217494.12299999999</v>
      </c>
      <c r="J13001" s="55">
        <f>pro[[#This Row],[Revenue]]+pro[[#This Row],[AdminExp]]</f>
        <v>-177455.397</v>
      </c>
      <c r="K13001" s="83">
        <f>pro[[#This Row],[Profit]]/pro[[#This Row],[Revenue]]</f>
        <v>-4.4320939932004837</v>
      </c>
      <c r="L13001" s="56">
        <f t="shared" si="203"/>
        <v>12</v>
      </c>
      <c r="M13001" s="82" t="str">
        <f>"Q"&amp;" "&amp;VLOOKUP(pro[[#This Row],[Period]],Mapping!A:B,2,0)</f>
        <v>Q 4</v>
      </c>
      <c r="N13001"/>
    </row>
    <row r="13002" spans="1:14" ht="14.25" x14ac:dyDescent="0.2">
      <c r="A13002" s="44" t="s">
        <v>45</v>
      </c>
      <c r="B13002" s="44" t="s">
        <v>38</v>
      </c>
      <c r="C13002" s="44" t="s">
        <v>59</v>
      </c>
      <c r="D13002" s="43">
        <v>39613.993999999999</v>
      </c>
      <c r="E13002" s="43">
        <v>-86312.960999999996</v>
      </c>
      <c r="F13002" s="45">
        <v>-81880</v>
      </c>
      <c r="G13002" s="45">
        <v>-26500</v>
      </c>
      <c r="H13002" s="45">
        <v>-81500</v>
      </c>
      <c r="I13002" s="55">
        <f>pro[[#This Row],[Admin expenses 3]]+pro[[#This Row],[Admin expenses 2]]+pro[[#This Row],[Admin expenses 1]]+pro[[#This Row],[COGS]]</f>
        <v>-276192.96100000001</v>
      </c>
      <c r="J13002" s="55">
        <f>pro[[#This Row],[Revenue]]+pro[[#This Row],[AdminExp]]</f>
        <v>-236578.967</v>
      </c>
      <c r="K13002" s="83">
        <f>pro[[#This Row],[Profit]]/pro[[#This Row],[Revenue]]</f>
        <v>-5.9721058926802488</v>
      </c>
      <c r="L13002" s="56">
        <f t="shared" si="203"/>
        <v>12</v>
      </c>
      <c r="M13002" s="82" t="str">
        <f>"Q"&amp;" "&amp;VLOOKUP(pro[[#This Row],[Period]],Mapping!A:B,2,0)</f>
        <v>Q 4</v>
      </c>
      <c r="N13002"/>
    </row>
    <row r="13003" spans="1:14" ht="14.25" x14ac:dyDescent="0.2">
      <c r="A13003" s="44" t="s">
        <v>45</v>
      </c>
      <c r="B13003" s="44" t="s">
        <v>38</v>
      </c>
      <c r="C13003" s="44" t="s">
        <v>57</v>
      </c>
      <c r="D13003" s="43">
        <v>16240.468999999997</v>
      </c>
      <c r="E13003" s="43">
        <v>-11949.846999999998</v>
      </c>
      <c r="F13003" s="45">
        <v>-37080</v>
      </c>
      <c r="G13003" s="45">
        <v>-95430</v>
      </c>
      <c r="H13003" s="45">
        <v>-12560</v>
      </c>
      <c r="I13003" s="55">
        <f>pro[[#This Row],[Admin expenses 3]]+pro[[#This Row],[Admin expenses 2]]+pro[[#This Row],[Admin expenses 1]]+pro[[#This Row],[COGS]]</f>
        <v>-157019.84700000001</v>
      </c>
      <c r="J13003" s="55">
        <f>pro[[#This Row],[Revenue]]+pro[[#This Row],[AdminExp]]</f>
        <v>-140779.37800000003</v>
      </c>
      <c r="K13003" s="83">
        <f>pro[[#This Row],[Profit]]/pro[[#This Row],[Revenue]]</f>
        <v>-8.6684305730333318</v>
      </c>
      <c r="L13003" s="56">
        <f t="shared" si="203"/>
        <v>12</v>
      </c>
      <c r="M13003" s="82" t="str">
        <f>"Q"&amp;" "&amp;VLOOKUP(pro[[#This Row],[Period]],Mapping!A:B,2,0)</f>
        <v>Q 4</v>
      </c>
      <c r="N13003"/>
    </row>
    <row r="13004" spans="1:14" ht="14.25" x14ac:dyDescent="0.2">
      <c r="A13004" s="44" t="s">
        <v>45</v>
      </c>
      <c r="B13004" s="44" t="s">
        <v>38</v>
      </c>
      <c r="C13004" s="44" t="s">
        <v>57</v>
      </c>
      <c r="D13004" s="43">
        <v>114167.732</v>
      </c>
      <c r="E13004" s="43">
        <v>-70968.981999999989</v>
      </c>
      <c r="F13004" s="45">
        <v>-17380</v>
      </c>
      <c r="G13004" s="45">
        <v>-28810</v>
      </c>
      <c r="H13004" s="45">
        <v>-14330</v>
      </c>
      <c r="I13004" s="55">
        <f>pro[[#This Row],[Admin expenses 3]]+pro[[#This Row],[Admin expenses 2]]+pro[[#This Row],[Admin expenses 1]]+pro[[#This Row],[COGS]]</f>
        <v>-131488.98199999999</v>
      </c>
      <c r="J13004" s="55">
        <f>pro[[#This Row],[Revenue]]+pro[[#This Row],[AdminExp]]</f>
        <v>-17321.249999999985</v>
      </c>
      <c r="K13004" s="83">
        <f>pro[[#This Row],[Profit]]/pro[[#This Row],[Revenue]]</f>
        <v>-0.15171756236692155</v>
      </c>
      <c r="L13004" s="56">
        <f t="shared" si="203"/>
        <v>12</v>
      </c>
      <c r="M13004" s="82" t="str">
        <f>"Q"&amp;" "&amp;VLOOKUP(pro[[#This Row],[Period]],Mapping!A:B,2,0)</f>
        <v>Q 4</v>
      </c>
      <c r="N13004"/>
    </row>
    <row r="13005" spans="1:14" ht="14.25" x14ac:dyDescent="0.2">
      <c r="A13005" s="44" t="s">
        <v>45</v>
      </c>
      <c r="B13005" s="44" t="s">
        <v>38</v>
      </c>
      <c r="C13005" s="44" t="s">
        <v>57</v>
      </c>
      <c r="D13005" s="43">
        <v>912513.61599999992</v>
      </c>
      <c r="E13005" s="43">
        <v>-532584.06599999999</v>
      </c>
      <c r="F13005" s="45">
        <v>-69740</v>
      </c>
      <c r="G13005" s="45">
        <v>-50840</v>
      </c>
      <c r="H13005" s="45">
        <v>-39250</v>
      </c>
      <c r="I13005" s="55">
        <f>pro[[#This Row],[Admin expenses 3]]+pro[[#This Row],[Admin expenses 2]]+pro[[#This Row],[Admin expenses 1]]+pro[[#This Row],[COGS]]</f>
        <v>-692414.06599999999</v>
      </c>
      <c r="J13005" s="55">
        <f>pro[[#This Row],[Revenue]]+pro[[#This Row],[AdminExp]]</f>
        <v>220099.54999999993</v>
      </c>
      <c r="K13005" s="83">
        <f>pro[[#This Row],[Profit]]/pro[[#This Row],[Revenue]]</f>
        <v>0.24120138718017764</v>
      </c>
      <c r="L13005" s="56">
        <f t="shared" si="203"/>
        <v>12</v>
      </c>
      <c r="M13005" s="82" t="str">
        <f>"Q"&amp;" "&amp;VLOOKUP(pro[[#This Row],[Period]],Mapping!A:B,2,0)</f>
        <v>Q 4</v>
      </c>
      <c r="N13005"/>
    </row>
    <row r="13006" spans="1:14" ht="14.25" x14ac:dyDescent="0.2">
      <c r="A13006" s="44" t="s">
        <v>45</v>
      </c>
      <c r="B13006" s="44" t="s">
        <v>38</v>
      </c>
      <c r="C13006" s="44" t="s">
        <v>57</v>
      </c>
      <c r="D13006" s="43">
        <v>795123.35699999996</v>
      </c>
      <c r="E13006" s="43">
        <v>-460667.04599999997</v>
      </c>
      <c r="F13006" s="45">
        <v>-80140</v>
      </c>
      <c r="G13006" s="45">
        <v>-40060</v>
      </c>
      <c r="H13006" s="45">
        <v>-89990</v>
      </c>
      <c r="I13006" s="55">
        <f>pro[[#This Row],[Admin expenses 3]]+pro[[#This Row],[Admin expenses 2]]+pro[[#This Row],[Admin expenses 1]]+pro[[#This Row],[COGS]]</f>
        <v>-670857.04599999997</v>
      </c>
      <c r="J13006" s="55">
        <f>pro[[#This Row],[Revenue]]+pro[[#This Row],[AdminExp]]</f>
        <v>124266.31099999999</v>
      </c>
      <c r="K13006" s="83">
        <f>pro[[#This Row],[Profit]]/pro[[#This Row],[Revenue]]</f>
        <v>0.1562855749438134</v>
      </c>
      <c r="L13006" s="56">
        <f t="shared" si="203"/>
        <v>12</v>
      </c>
      <c r="M13006" s="82" t="str">
        <f>"Q"&amp;" "&amp;VLOOKUP(pro[[#This Row],[Period]],Mapping!A:B,2,0)</f>
        <v>Q 4</v>
      </c>
      <c r="N13006"/>
    </row>
    <row r="13007" spans="1:14" ht="14.25" x14ac:dyDescent="0.2">
      <c r="A13007" s="44" t="s">
        <v>45</v>
      </c>
      <c r="B13007" s="44" t="s">
        <v>38</v>
      </c>
      <c r="C13007" s="44" t="s">
        <v>57</v>
      </c>
      <c r="D13007" s="43">
        <v>15818.396999999999</v>
      </c>
      <c r="E13007" s="43">
        <v>-9499.91</v>
      </c>
      <c r="F13007" s="45">
        <v>-25940</v>
      </c>
      <c r="G13007" s="45">
        <v>-38940</v>
      </c>
      <c r="H13007" s="45">
        <v>-90110</v>
      </c>
      <c r="I13007" s="55">
        <f>pro[[#This Row],[Admin expenses 3]]+pro[[#This Row],[Admin expenses 2]]+pro[[#This Row],[Admin expenses 1]]+pro[[#This Row],[COGS]]</f>
        <v>-164489.91</v>
      </c>
      <c r="J13007" s="55">
        <f>pro[[#This Row],[Revenue]]+pro[[#This Row],[AdminExp]]</f>
        <v>-148671.51300000001</v>
      </c>
      <c r="K13007" s="83">
        <f>pro[[#This Row],[Profit]]/pro[[#This Row],[Revenue]]</f>
        <v>-9.3986459563506983</v>
      </c>
      <c r="L13007" s="56">
        <f t="shared" si="203"/>
        <v>12</v>
      </c>
      <c r="M13007" s="82" t="str">
        <f>"Q"&amp;" "&amp;VLOOKUP(pro[[#This Row],[Period]],Mapping!A:B,2,0)</f>
        <v>Q 4</v>
      </c>
      <c r="N13007"/>
    </row>
    <row r="13008" spans="1:14" ht="14.25" x14ac:dyDescent="0.2">
      <c r="A13008" s="44" t="s">
        <v>45</v>
      </c>
      <c r="B13008" s="44" t="s">
        <v>38</v>
      </c>
      <c r="C13008" s="44" t="s">
        <v>58</v>
      </c>
      <c r="D13008" s="43">
        <v>69988.631999999998</v>
      </c>
      <c r="E13008" s="43">
        <v>-103156.85799999999</v>
      </c>
      <c r="F13008" s="45">
        <v>-43500</v>
      </c>
      <c r="G13008" s="45">
        <v>-101700</v>
      </c>
      <c r="H13008" s="45">
        <v>-104770</v>
      </c>
      <c r="I13008" s="55">
        <f>pro[[#This Row],[Admin expenses 3]]+pro[[#This Row],[Admin expenses 2]]+pro[[#This Row],[Admin expenses 1]]+pro[[#This Row],[COGS]]</f>
        <v>-353126.85800000001</v>
      </c>
      <c r="J13008" s="55">
        <f>pro[[#This Row],[Revenue]]+pro[[#This Row],[AdminExp]]</f>
        <v>-283138.22600000002</v>
      </c>
      <c r="K13008" s="83">
        <f>pro[[#This Row],[Profit]]/pro[[#This Row],[Revenue]]</f>
        <v>-4.045488787379071</v>
      </c>
      <c r="L13008" s="56">
        <f t="shared" si="203"/>
        <v>12</v>
      </c>
      <c r="M13008" s="82" t="str">
        <f>"Q"&amp;" "&amp;VLOOKUP(pro[[#This Row],[Period]],Mapping!A:B,2,0)</f>
        <v>Q 4</v>
      </c>
      <c r="N13008"/>
    </row>
    <row r="13009" spans="1:14" ht="14.25" x14ac:dyDescent="0.2">
      <c r="A13009" s="44" t="s">
        <v>45</v>
      </c>
      <c r="B13009" s="44" t="s">
        <v>38</v>
      </c>
      <c r="C13009" s="44" t="s">
        <v>59</v>
      </c>
      <c r="D13009" s="43">
        <v>92826.579999999987</v>
      </c>
      <c r="E13009" s="43">
        <v>-34792.506000000001</v>
      </c>
      <c r="F13009" s="45">
        <v>-47150</v>
      </c>
      <c r="G13009" s="45">
        <v>-87370</v>
      </c>
      <c r="H13009" s="45">
        <v>-14070</v>
      </c>
      <c r="I13009" s="55">
        <f>pro[[#This Row],[Admin expenses 3]]+pro[[#This Row],[Admin expenses 2]]+pro[[#This Row],[Admin expenses 1]]+pro[[#This Row],[COGS]]</f>
        <v>-183382.50599999999</v>
      </c>
      <c r="J13009" s="55">
        <f>pro[[#This Row],[Revenue]]+pro[[#This Row],[AdminExp]]</f>
        <v>-90555.926000000007</v>
      </c>
      <c r="K13009" s="83">
        <f>pro[[#This Row],[Profit]]/pro[[#This Row],[Revenue]]</f>
        <v>-0.97553875193936934</v>
      </c>
      <c r="L13009" s="56">
        <f t="shared" si="203"/>
        <v>12</v>
      </c>
      <c r="M13009" s="82" t="str">
        <f>"Q"&amp;" "&amp;VLOOKUP(pro[[#This Row],[Period]],Mapping!A:B,2,0)</f>
        <v>Q 4</v>
      </c>
      <c r="N13009"/>
    </row>
    <row r="13010" spans="1:14" ht="14.25" x14ac:dyDescent="0.2">
      <c r="A13010" s="44" t="s">
        <v>45</v>
      </c>
      <c r="B13010" s="44" t="s">
        <v>38</v>
      </c>
      <c r="C13010" s="44" t="s">
        <v>57</v>
      </c>
      <c r="D13010" s="43">
        <v>29694.357</v>
      </c>
      <c r="E13010" s="43">
        <v>-13279.006999999998</v>
      </c>
      <c r="F13010" s="45">
        <v>-103430</v>
      </c>
      <c r="G13010" s="45">
        <v>-24530</v>
      </c>
      <c r="H13010" s="45">
        <v>-18680</v>
      </c>
      <c r="I13010" s="55">
        <f>pro[[#This Row],[Admin expenses 3]]+pro[[#This Row],[Admin expenses 2]]+pro[[#This Row],[Admin expenses 1]]+pro[[#This Row],[COGS]]</f>
        <v>-159919.00699999998</v>
      </c>
      <c r="J13010" s="55">
        <f>pro[[#This Row],[Revenue]]+pro[[#This Row],[AdminExp]]</f>
        <v>-130224.64999999998</v>
      </c>
      <c r="K13010" s="83">
        <f>pro[[#This Row],[Profit]]/pro[[#This Row],[Revenue]]</f>
        <v>-4.3855015954714887</v>
      </c>
      <c r="L13010" s="56">
        <f t="shared" si="203"/>
        <v>12</v>
      </c>
      <c r="M13010" s="82" t="str">
        <f>"Q"&amp;" "&amp;VLOOKUP(pro[[#This Row],[Period]],Mapping!A:B,2,0)</f>
        <v>Q 4</v>
      </c>
      <c r="N13010"/>
    </row>
    <row r="13011" spans="1:14" ht="14.25" x14ac:dyDescent="0.2">
      <c r="A13011" s="44" t="s">
        <v>45</v>
      </c>
      <c r="B13011" s="44" t="s">
        <v>38</v>
      </c>
      <c r="C13011" s="44" t="s">
        <v>57</v>
      </c>
      <c r="D13011" s="43">
        <v>97557.291999999987</v>
      </c>
      <c r="E13011" s="43">
        <v>-5307.2249999999995</v>
      </c>
      <c r="F13011" s="45">
        <v>-47320</v>
      </c>
      <c r="G13011" s="45">
        <v>-23270</v>
      </c>
      <c r="H13011" s="45">
        <v>-79740</v>
      </c>
      <c r="I13011" s="55">
        <f>pro[[#This Row],[Admin expenses 3]]+pro[[#This Row],[Admin expenses 2]]+pro[[#This Row],[Admin expenses 1]]+pro[[#This Row],[COGS]]</f>
        <v>-155637.22500000001</v>
      </c>
      <c r="J13011" s="55">
        <f>pro[[#This Row],[Revenue]]+pro[[#This Row],[AdminExp]]</f>
        <v>-58079.933000000019</v>
      </c>
      <c r="K13011" s="83">
        <f>pro[[#This Row],[Profit]]/pro[[#This Row],[Revenue]]</f>
        <v>-0.59534179157002454</v>
      </c>
      <c r="L13011" s="56">
        <f t="shared" si="203"/>
        <v>12</v>
      </c>
      <c r="M13011" s="82" t="str">
        <f>"Q"&amp;" "&amp;VLOOKUP(pro[[#This Row],[Period]],Mapping!A:B,2,0)</f>
        <v>Q 4</v>
      </c>
      <c r="N13011"/>
    </row>
    <row r="13012" spans="1:14" ht="14.25" x14ac:dyDescent="0.2">
      <c r="A13012" s="44" t="s">
        <v>45</v>
      </c>
      <c r="B13012" s="44" t="s">
        <v>38</v>
      </c>
      <c r="C13012" s="44" t="s">
        <v>57</v>
      </c>
      <c r="D13012" s="43">
        <v>73124.267999999996</v>
      </c>
      <c r="E13012" s="43">
        <v>-12514.039999999999</v>
      </c>
      <c r="F13012" s="45">
        <v>-64970</v>
      </c>
      <c r="G13012" s="45">
        <v>-26840</v>
      </c>
      <c r="H13012" s="45">
        <v>-81700</v>
      </c>
      <c r="I13012" s="55">
        <f>pro[[#This Row],[Admin expenses 3]]+pro[[#This Row],[Admin expenses 2]]+pro[[#This Row],[Admin expenses 1]]+pro[[#This Row],[COGS]]</f>
        <v>-186024.04</v>
      </c>
      <c r="J13012" s="55">
        <f>pro[[#This Row],[Revenue]]+pro[[#This Row],[AdminExp]]</f>
        <v>-112899.77200000001</v>
      </c>
      <c r="K13012" s="83">
        <f>pro[[#This Row],[Profit]]/pro[[#This Row],[Revenue]]</f>
        <v>-1.5439439612578414</v>
      </c>
      <c r="L13012" s="56">
        <f t="shared" si="203"/>
        <v>12</v>
      </c>
      <c r="M13012" s="82" t="str">
        <f>"Q"&amp;" "&amp;VLOOKUP(pro[[#This Row],[Period]],Mapping!A:B,2,0)</f>
        <v>Q 4</v>
      </c>
      <c r="N13012"/>
    </row>
    <row r="13013" spans="1:14" ht="14.25" x14ac:dyDescent="0.2">
      <c r="A13013" s="44" t="s">
        <v>45</v>
      </c>
      <c r="B13013" s="44" t="s">
        <v>38</v>
      </c>
      <c r="C13013" s="44" t="s">
        <v>58</v>
      </c>
      <c r="D13013" s="43">
        <v>37118.752999999997</v>
      </c>
      <c r="E13013" s="43">
        <v>-7347.8159999999989</v>
      </c>
      <c r="F13013" s="45">
        <v>-47360</v>
      </c>
      <c r="G13013" s="45">
        <v>-48660</v>
      </c>
      <c r="H13013" s="45">
        <v>-54580</v>
      </c>
      <c r="I13013" s="55">
        <f>pro[[#This Row],[Admin expenses 3]]+pro[[#This Row],[Admin expenses 2]]+pro[[#This Row],[Admin expenses 1]]+pro[[#This Row],[COGS]]</f>
        <v>-157947.81599999999</v>
      </c>
      <c r="J13013" s="55">
        <f>pro[[#This Row],[Revenue]]+pro[[#This Row],[AdminExp]]</f>
        <v>-120829.06299999999</v>
      </c>
      <c r="K13013" s="83">
        <f>pro[[#This Row],[Profit]]/pro[[#This Row],[Revenue]]</f>
        <v>-3.2552026464897676</v>
      </c>
      <c r="L13013" s="56">
        <f t="shared" si="203"/>
        <v>12</v>
      </c>
      <c r="M13013" s="82" t="str">
        <f>"Q"&amp;" "&amp;VLOOKUP(pro[[#This Row],[Period]],Mapping!A:B,2,0)</f>
        <v>Q 4</v>
      </c>
      <c r="N13013"/>
    </row>
    <row r="13014" spans="1:14" ht="14.25" x14ac:dyDescent="0.2">
      <c r="A13014" s="44" t="s">
        <v>45</v>
      </c>
      <c r="B13014" s="44" t="s">
        <v>38</v>
      </c>
      <c r="C13014" s="44" t="s">
        <v>59</v>
      </c>
      <c r="D13014" s="43">
        <v>872434.94799999986</v>
      </c>
      <c r="E13014" s="43">
        <v>-19490.673999999999</v>
      </c>
      <c r="F13014" s="45">
        <v>-95470</v>
      </c>
      <c r="G13014" s="45">
        <v>-85120</v>
      </c>
      <c r="H13014" s="45">
        <v>-76380</v>
      </c>
      <c r="I13014" s="55">
        <f>pro[[#This Row],[Admin expenses 3]]+pro[[#This Row],[Admin expenses 2]]+pro[[#This Row],[Admin expenses 1]]+pro[[#This Row],[COGS]]</f>
        <v>-276460.674</v>
      </c>
      <c r="J13014" s="55">
        <f>pro[[#This Row],[Revenue]]+pro[[#This Row],[AdminExp]]</f>
        <v>595974.27399999986</v>
      </c>
      <c r="K13014" s="83">
        <f>pro[[#This Row],[Profit]]/pro[[#This Row],[Revenue]]</f>
        <v>0.68311600236353665</v>
      </c>
      <c r="L13014" s="56">
        <f t="shared" si="203"/>
        <v>12</v>
      </c>
      <c r="M13014" s="82" t="str">
        <f>"Q"&amp;" "&amp;VLOOKUP(pro[[#This Row],[Period]],Mapping!A:B,2,0)</f>
        <v>Q 4</v>
      </c>
      <c r="N13014"/>
    </row>
    <row r="13015" spans="1:14" ht="14.25" x14ac:dyDescent="0.2">
      <c r="A13015" s="44" t="s">
        <v>45</v>
      </c>
      <c r="B13015" s="44" t="s">
        <v>38</v>
      </c>
      <c r="C13015" s="44" t="s">
        <v>57</v>
      </c>
      <c r="D13015" s="43">
        <v>25840.752</v>
      </c>
      <c r="E13015" s="43">
        <v>-7073.9550000000008</v>
      </c>
      <c r="F13015" s="45">
        <v>-32540</v>
      </c>
      <c r="G13015" s="45">
        <v>-31910</v>
      </c>
      <c r="H13015" s="45">
        <v>-66560</v>
      </c>
      <c r="I13015" s="55">
        <f>pro[[#This Row],[Admin expenses 3]]+pro[[#This Row],[Admin expenses 2]]+pro[[#This Row],[Admin expenses 1]]+pro[[#This Row],[COGS]]</f>
        <v>-138083.95499999999</v>
      </c>
      <c r="J13015" s="55">
        <f>pro[[#This Row],[Revenue]]+pro[[#This Row],[AdminExp]]</f>
        <v>-112243.20299999998</v>
      </c>
      <c r="K13015" s="83">
        <f>pro[[#This Row],[Profit]]/pro[[#This Row],[Revenue]]</f>
        <v>-4.3436507962306967</v>
      </c>
      <c r="L13015" s="56">
        <f t="shared" si="203"/>
        <v>12</v>
      </c>
      <c r="M13015" s="82" t="str">
        <f>"Q"&amp;" "&amp;VLOOKUP(pro[[#This Row],[Period]],Mapping!A:B,2,0)</f>
        <v>Q 4</v>
      </c>
      <c r="N13015"/>
    </row>
    <row r="13016" spans="1:14" ht="14.25" x14ac:dyDescent="0.2">
      <c r="A13016" s="44" t="s">
        <v>45</v>
      </c>
      <c r="B13016" s="44" t="s">
        <v>38</v>
      </c>
      <c r="C13016" s="44" t="s">
        <v>57</v>
      </c>
      <c r="D13016" s="43">
        <v>4454.5829999999996</v>
      </c>
      <c r="E13016" s="43">
        <v>-5175.9679999999998</v>
      </c>
      <c r="F13016" s="45">
        <v>-37830</v>
      </c>
      <c r="G13016" s="45">
        <v>-84640</v>
      </c>
      <c r="H13016" s="45">
        <v>-95420</v>
      </c>
      <c r="I13016" s="55">
        <f>pro[[#This Row],[Admin expenses 3]]+pro[[#This Row],[Admin expenses 2]]+pro[[#This Row],[Admin expenses 1]]+pro[[#This Row],[COGS]]</f>
        <v>-223065.96799999999</v>
      </c>
      <c r="J13016" s="55">
        <f>pro[[#This Row],[Revenue]]+pro[[#This Row],[AdminExp]]</f>
        <v>-218611.38499999998</v>
      </c>
      <c r="K13016" s="83">
        <f>pro[[#This Row],[Profit]]/pro[[#This Row],[Revenue]]</f>
        <v>-49.07561156678414</v>
      </c>
      <c r="L13016" s="56">
        <f t="shared" si="203"/>
        <v>12</v>
      </c>
      <c r="M13016" s="82" t="str">
        <f>"Q"&amp;" "&amp;VLOOKUP(pro[[#This Row],[Period]],Mapping!A:B,2,0)</f>
        <v>Q 4</v>
      </c>
      <c r="N13016"/>
    </row>
    <row r="13017" spans="1:14" ht="14.25" x14ac:dyDescent="0.2">
      <c r="A13017" s="44" t="s">
        <v>45</v>
      </c>
      <c r="B13017" s="44" t="s">
        <v>38</v>
      </c>
      <c r="C13017" s="44" t="s">
        <v>58</v>
      </c>
      <c r="D13017" s="43">
        <v>1046837.4979999999</v>
      </c>
      <c r="E13017" s="43">
        <v>-229238.89799999999</v>
      </c>
      <c r="F13017" s="45">
        <v>-56280</v>
      </c>
      <c r="G13017" s="45">
        <v>-105870</v>
      </c>
      <c r="H13017" s="45">
        <v>-74020</v>
      </c>
      <c r="I13017" s="55">
        <f>pro[[#This Row],[Admin expenses 3]]+pro[[#This Row],[Admin expenses 2]]+pro[[#This Row],[Admin expenses 1]]+pro[[#This Row],[COGS]]</f>
        <v>-465408.89799999999</v>
      </c>
      <c r="J13017" s="55">
        <f>pro[[#This Row],[Revenue]]+pro[[#This Row],[AdminExp]]</f>
        <v>581428.59999999986</v>
      </c>
      <c r="K13017" s="83">
        <f>pro[[#This Row],[Profit]]/pro[[#This Row],[Revenue]]</f>
        <v>0.55541438008366029</v>
      </c>
      <c r="L13017" s="56">
        <f t="shared" si="203"/>
        <v>12</v>
      </c>
      <c r="M13017" s="82" t="str">
        <f>"Q"&amp;" "&amp;VLOOKUP(pro[[#This Row],[Period]],Mapping!A:B,2,0)</f>
        <v>Q 4</v>
      </c>
      <c r="N13017"/>
    </row>
    <row r="13018" spans="1:14" ht="14.25" x14ac:dyDescent="0.2">
      <c r="A13018" s="44" t="s">
        <v>45</v>
      </c>
      <c r="B13018" s="44" t="s">
        <v>38</v>
      </c>
      <c r="C13018" s="44" t="s">
        <v>59</v>
      </c>
      <c r="D13018" s="43">
        <v>564289.48099999991</v>
      </c>
      <c r="E13018" s="43">
        <v>-684329.64599999995</v>
      </c>
      <c r="F13018" s="45">
        <v>-29700</v>
      </c>
      <c r="G13018" s="45">
        <v>-61910</v>
      </c>
      <c r="H13018" s="45">
        <v>-45650</v>
      </c>
      <c r="I13018" s="55">
        <f>pro[[#This Row],[Admin expenses 3]]+pro[[#This Row],[Admin expenses 2]]+pro[[#This Row],[Admin expenses 1]]+pro[[#This Row],[COGS]]</f>
        <v>-821589.64599999995</v>
      </c>
      <c r="J13018" s="55">
        <f>pro[[#This Row],[Revenue]]+pro[[#This Row],[AdminExp]]</f>
        <v>-257300.16500000004</v>
      </c>
      <c r="K13018" s="83">
        <f>pro[[#This Row],[Profit]]/pro[[#This Row],[Revenue]]</f>
        <v>-0.45597193225014249</v>
      </c>
      <c r="L13018" s="56">
        <f t="shared" si="203"/>
        <v>12</v>
      </c>
      <c r="M13018" s="82" t="str">
        <f>"Q"&amp;" "&amp;VLOOKUP(pro[[#This Row],[Period]],Mapping!A:B,2,0)</f>
        <v>Q 4</v>
      </c>
      <c r="N13018"/>
    </row>
    <row r="13019" spans="1:14" ht="14.25" x14ac:dyDescent="0.2">
      <c r="A13019" s="44" t="s">
        <v>45</v>
      </c>
      <c r="B13019" s="44" t="s">
        <v>38</v>
      </c>
      <c r="C13019" s="44" t="s">
        <v>57</v>
      </c>
      <c r="D13019" s="43">
        <v>933064.34899999993</v>
      </c>
      <c r="E13019" s="43">
        <v>-521978.47099999996</v>
      </c>
      <c r="F13019" s="45">
        <v>-72470</v>
      </c>
      <c r="G13019" s="45">
        <v>-67190</v>
      </c>
      <c r="H13019" s="45">
        <v>-76780</v>
      </c>
      <c r="I13019" s="55">
        <f>pro[[#This Row],[Admin expenses 3]]+pro[[#This Row],[Admin expenses 2]]+pro[[#This Row],[Admin expenses 1]]+pro[[#This Row],[COGS]]</f>
        <v>-738418.4709999999</v>
      </c>
      <c r="J13019" s="55">
        <f>pro[[#This Row],[Revenue]]+pro[[#This Row],[AdminExp]]</f>
        <v>194645.87800000003</v>
      </c>
      <c r="K13019" s="83">
        <f>pro[[#This Row],[Profit]]/pro[[#This Row],[Revenue]]</f>
        <v>0.20860927567172544</v>
      </c>
      <c r="L13019" s="56">
        <f t="shared" si="203"/>
        <v>12</v>
      </c>
      <c r="M13019" s="82" t="str">
        <f>"Q"&amp;" "&amp;VLOOKUP(pro[[#This Row],[Period]],Mapping!A:B,2,0)</f>
        <v>Q 4</v>
      </c>
      <c r="N13019"/>
    </row>
    <row r="13020" spans="1:14" ht="14.25" x14ac:dyDescent="0.2">
      <c r="A13020" s="44" t="s">
        <v>45</v>
      </c>
      <c r="B13020" s="44" t="s">
        <v>21</v>
      </c>
      <c r="C13020" s="44" t="s">
        <v>57</v>
      </c>
      <c r="D13020" s="43">
        <v>109699.387</v>
      </c>
      <c r="E13020" s="43">
        <v>-213828.07599999997</v>
      </c>
      <c r="F13020" s="45">
        <v>-67200</v>
      </c>
      <c r="G13020" s="45">
        <v>-47750</v>
      </c>
      <c r="H13020" s="45">
        <v>-19280</v>
      </c>
      <c r="I13020" s="55">
        <f>pro[[#This Row],[Admin expenses 3]]+pro[[#This Row],[Admin expenses 2]]+pro[[#This Row],[Admin expenses 1]]+pro[[#This Row],[COGS]]</f>
        <v>-348058.076</v>
      </c>
      <c r="J13020" s="55">
        <f>pro[[#This Row],[Revenue]]+pro[[#This Row],[AdminExp]]</f>
        <v>-238358.68900000001</v>
      </c>
      <c r="K13020" s="83">
        <f>pro[[#This Row],[Profit]]/pro[[#This Row],[Revenue]]</f>
        <v>-2.172835195514812</v>
      </c>
      <c r="L13020" s="56">
        <f t="shared" si="203"/>
        <v>12</v>
      </c>
      <c r="M13020" s="82" t="str">
        <f>"Q"&amp;" "&amp;VLOOKUP(pro[[#This Row],[Period]],Mapping!A:B,2,0)</f>
        <v>Q 4</v>
      </c>
      <c r="N13020"/>
    </row>
    <row r="13021" spans="1:14" ht="14.25" x14ac:dyDescent="0.2">
      <c r="A13021" s="44" t="s">
        <v>45</v>
      </c>
      <c r="B13021" s="44" t="s">
        <v>21</v>
      </c>
      <c r="C13021" s="44" t="s">
        <v>57</v>
      </c>
      <c r="D13021" s="43">
        <v>179211.58499999999</v>
      </c>
      <c r="E13021" s="43">
        <v>-33110.538999999997</v>
      </c>
      <c r="F13021" s="45">
        <v>-20590</v>
      </c>
      <c r="G13021" s="45">
        <v>-14850</v>
      </c>
      <c r="H13021" s="45">
        <v>-85740</v>
      </c>
      <c r="I13021" s="55">
        <f>pro[[#This Row],[Admin expenses 3]]+pro[[#This Row],[Admin expenses 2]]+pro[[#This Row],[Admin expenses 1]]+pro[[#This Row],[COGS]]</f>
        <v>-154290.53899999999</v>
      </c>
      <c r="J13021" s="55">
        <f>pro[[#This Row],[Revenue]]+pro[[#This Row],[AdminExp]]</f>
        <v>24921.046000000002</v>
      </c>
      <c r="K13021" s="83">
        <f>pro[[#This Row],[Profit]]/pro[[#This Row],[Revenue]]</f>
        <v>0.1390593470840627</v>
      </c>
      <c r="L13021" s="56">
        <f t="shared" si="203"/>
        <v>12</v>
      </c>
      <c r="M13021" s="82" t="str">
        <f>"Q"&amp;" "&amp;VLOOKUP(pro[[#This Row],[Period]],Mapping!A:B,2,0)</f>
        <v>Q 4</v>
      </c>
      <c r="N13021"/>
    </row>
    <row r="13022" spans="1:14" ht="14.25" x14ac:dyDescent="0.2">
      <c r="A13022" s="44" t="s">
        <v>45</v>
      </c>
      <c r="B13022" s="44" t="s">
        <v>21</v>
      </c>
      <c r="C13022" s="44" t="s">
        <v>58</v>
      </c>
      <c r="D13022" s="43">
        <v>3901.1279999999997</v>
      </c>
      <c r="E13022" s="43">
        <v>-7832.985999999999</v>
      </c>
      <c r="F13022" s="45">
        <v>-95810</v>
      </c>
      <c r="G13022" s="45">
        <v>-35450</v>
      </c>
      <c r="H13022" s="45">
        <v>-85570</v>
      </c>
      <c r="I13022" s="55">
        <f>pro[[#This Row],[Admin expenses 3]]+pro[[#This Row],[Admin expenses 2]]+pro[[#This Row],[Admin expenses 1]]+pro[[#This Row],[COGS]]</f>
        <v>-224662.986</v>
      </c>
      <c r="J13022" s="55">
        <f>pro[[#This Row],[Revenue]]+pro[[#This Row],[AdminExp]]</f>
        <v>-220761.85800000001</v>
      </c>
      <c r="K13022" s="83">
        <f>pro[[#This Row],[Profit]]/pro[[#This Row],[Revenue]]</f>
        <v>-56.589237266759774</v>
      </c>
      <c r="L13022" s="56">
        <f t="shared" si="203"/>
        <v>12</v>
      </c>
      <c r="M13022" s="82" t="str">
        <f>"Q"&amp;" "&amp;VLOOKUP(pro[[#This Row],[Period]],Mapping!A:B,2,0)</f>
        <v>Q 4</v>
      </c>
      <c r="N13022"/>
    </row>
    <row r="13023" spans="1:14" ht="14.25" x14ac:dyDescent="0.2">
      <c r="A13023" s="44" t="s">
        <v>45</v>
      </c>
      <c r="B13023" s="44" t="s">
        <v>21</v>
      </c>
      <c r="C13023" s="44" t="s">
        <v>59</v>
      </c>
      <c r="D13023" s="43">
        <v>7807.6249999999991</v>
      </c>
      <c r="E13023" s="43">
        <v>-9162.58</v>
      </c>
      <c r="F13023" s="45">
        <v>-99430</v>
      </c>
      <c r="G13023" s="45">
        <v>-17630</v>
      </c>
      <c r="H13023" s="45">
        <v>-48630</v>
      </c>
      <c r="I13023" s="55">
        <f>pro[[#This Row],[Admin expenses 3]]+pro[[#This Row],[Admin expenses 2]]+pro[[#This Row],[Admin expenses 1]]+pro[[#This Row],[COGS]]</f>
        <v>-174852.58</v>
      </c>
      <c r="J13023" s="55">
        <f>pro[[#This Row],[Revenue]]+pro[[#This Row],[AdminExp]]</f>
        <v>-167044.95499999999</v>
      </c>
      <c r="K13023" s="83">
        <f>pro[[#This Row],[Profit]]/pro[[#This Row],[Revenue]]</f>
        <v>-21.395104785386081</v>
      </c>
      <c r="L13023" s="56">
        <f t="shared" si="203"/>
        <v>12</v>
      </c>
      <c r="M13023" s="82" t="str">
        <f>"Q"&amp;" "&amp;VLOOKUP(pro[[#This Row],[Period]],Mapping!A:B,2,0)</f>
        <v>Q 4</v>
      </c>
      <c r="N13023"/>
    </row>
    <row r="13024" spans="1:14" ht="14.25" x14ac:dyDescent="0.2">
      <c r="A13024" s="44" t="s">
        <v>45</v>
      </c>
      <c r="B13024" s="44" t="s">
        <v>21</v>
      </c>
      <c r="C13024" s="44" t="s">
        <v>60</v>
      </c>
      <c r="D13024" s="43">
        <v>50879.079999999994</v>
      </c>
      <c r="E13024" s="43">
        <v>-83344.212</v>
      </c>
      <c r="F13024" s="45">
        <v>-89650</v>
      </c>
      <c r="G13024" s="45">
        <v>-54680</v>
      </c>
      <c r="H13024" s="45">
        <v>-100180</v>
      </c>
      <c r="I13024" s="55">
        <f>pro[[#This Row],[Admin expenses 3]]+pro[[#This Row],[Admin expenses 2]]+pro[[#This Row],[Admin expenses 1]]+pro[[#This Row],[COGS]]</f>
        <v>-327854.212</v>
      </c>
      <c r="J13024" s="55">
        <f>pro[[#This Row],[Revenue]]+pro[[#This Row],[AdminExp]]</f>
        <v>-276975.13199999998</v>
      </c>
      <c r="K13024" s="83">
        <f>pro[[#This Row],[Profit]]/pro[[#This Row],[Revenue]]</f>
        <v>-5.4437920654225671</v>
      </c>
      <c r="L13024" s="56">
        <f t="shared" si="203"/>
        <v>12</v>
      </c>
      <c r="M13024" s="82" t="str">
        <f>"Q"&amp;" "&amp;VLOOKUP(pro[[#This Row],[Period]],Mapping!A:B,2,0)</f>
        <v>Q 4</v>
      </c>
      <c r="N13024"/>
    </row>
    <row r="13025" spans="1:14" ht="14.25" x14ac:dyDescent="0.2">
      <c r="A13025" s="44" t="s">
        <v>45</v>
      </c>
      <c r="B13025" s="44" t="s">
        <v>21</v>
      </c>
      <c r="C13025" s="44" t="s">
        <v>57</v>
      </c>
      <c r="D13025" s="43">
        <v>481954.90699999995</v>
      </c>
      <c r="E13025" s="43">
        <v>-504331.73699999996</v>
      </c>
      <c r="F13025" s="45">
        <v>-30990</v>
      </c>
      <c r="G13025" s="45">
        <v>-25120</v>
      </c>
      <c r="H13025" s="45">
        <v>-52130</v>
      </c>
      <c r="I13025" s="55">
        <f>pro[[#This Row],[Admin expenses 3]]+pro[[#This Row],[Admin expenses 2]]+pro[[#This Row],[Admin expenses 1]]+pro[[#This Row],[COGS]]</f>
        <v>-612571.73699999996</v>
      </c>
      <c r="J13025" s="55">
        <f>pro[[#This Row],[Revenue]]+pro[[#This Row],[AdminExp]]</f>
        <v>-130616.83000000002</v>
      </c>
      <c r="K13025" s="83">
        <f>pro[[#This Row],[Profit]]/pro[[#This Row],[Revenue]]</f>
        <v>-0.27101462834571788</v>
      </c>
      <c r="L13025" s="56">
        <f t="shared" si="203"/>
        <v>12</v>
      </c>
      <c r="M13025" s="82" t="str">
        <f>"Q"&amp;" "&amp;VLOOKUP(pro[[#This Row],[Period]],Mapping!A:B,2,0)</f>
        <v>Q 4</v>
      </c>
      <c r="N13025"/>
    </row>
    <row r="13026" spans="1:14" ht="14.25" x14ac:dyDescent="0.2">
      <c r="A13026" s="44" t="s">
        <v>45</v>
      </c>
      <c r="B13026" s="44" t="s">
        <v>21</v>
      </c>
      <c r="C13026" s="44" t="s">
        <v>58</v>
      </c>
      <c r="D13026" s="43">
        <v>245649.68399999998</v>
      </c>
      <c r="E13026" s="43">
        <v>-263499.348</v>
      </c>
      <c r="F13026" s="45">
        <v>-39310</v>
      </c>
      <c r="G13026" s="45">
        <v>-63200</v>
      </c>
      <c r="H13026" s="45">
        <v>-87860</v>
      </c>
      <c r="I13026" s="55">
        <f>pro[[#This Row],[Admin expenses 3]]+pro[[#This Row],[Admin expenses 2]]+pro[[#This Row],[Admin expenses 1]]+pro[[#This Row],[COGS]]</f>
        <v>-453869.348</v>
      </c>
      <c r="J13026" s="55">
        <f>pro[[#This Row],[Revenue]]+pro[[#This Row],[AdminExp]]</f>
        <v>-208219.66400000002</v>
      </c>
      <c r="K13026" s="83">
        <f>pro[[#This Row],[Profit]]/pro[[#This Row],[Revenue]]</f>
        <v>-0.847628462652531</v>
      </c>
      <c r="L13026" s="56">
        <f t="shared" si="203"/>
        <v>12</v>
      </c>
      <c r="M13026" s="82" t="str">
        <f>"Q"&amp;" "&amp;VLOOKUP(pro[[#This Row],[Period]],Mapping!A:B,2,0)</f>
        <v>Q 4</v>
      </c>
      <c r="N13026"/>
    </row>
    <row r="13027" spans="1:14" ht="14.25" x14ac:dyDescent="0.2">
      <c r="A13027" s="44" t="s">
        <v>45</v>
      </c>
      <c r="B13027" s="44" t="s">
        <v>21</v>
      </c>
      <c r="C13027" s="44" t="s">
        <v>59</v>
      </c>
      <c r="D13027" s="43">
        <v>40127.682000000001</v>
      </c>
      <c r="E13027" s="43">
        <v>-20350.469999999998</v>
      </c>
      <c r="F13027" s="45">
        <v>-90830</v>
      </c>
      <c r="G13027" s="45">
        <v>-34950</v>
      </c>
      <c r="H13027" s="45">
        <v>-62060</v>
      </c>
      <c r="I13027" s="55">
        <f>pro[[#This Row],[Admin expenses 3]]+pro[[#This Row],[Admin expenses 2]]+pro[[#This Row],[Admin expenses 1]]+pro[[#This Row],[COGS]]</f>
        <v>-208190.47</v>
      </c>
      <c r="J13027" s="55">
        <f>pro[[#This Row],[Revenue]]+pro[[#This Row],[AdminExp]]</f>
        <v>-168062.788</v>
      </c>
      <c r="K13027" s="83">
        <f>pro[[#This Row],[Profit]]/pro[[#This Row],[Revenue]]</f>
        <v>-4.1882007537838843</v>
      </c>
      <c r="L13027" s="56">
        <f t="shared" si="203"/>
        <v>12</v>
      </c>
      <c r="M13027" s="82" t="str">
        <f>"Q"&amp;" "&amp;VLOOKUP(pro[[#This Row],[Period]],Mapping!A:B,2,0)</f>
        <v>Q 4</v>
      </c>
      <c r="N13027"/>
    </row>
    <row r="13028" spans="1:14" ht="14.25" x14ac:dyDescent="0.2">
      <c r="A13028" s="44" t="s">
        <v>45</v>
      </c>
      <c r="B13028" s="44" t="s">
        <v>21</v>
      </c>
      <c r="C13028" s="44" t="s">
        <v>60</v>
      </c>
      <c r="D13028" s="43">
        <v>336398.65700000001</v>
      </c>
      <c r="E13028" s="43">
        <v>-26755.197000000004</v>
      </c>
      <c r="F13028" s="45">
        <v>-103290</v>
      </c>
      <c r="G13028" s="45">
        <v>-101300</v>
      </c>
      <c r="H13028" s="45">
        <v>-23500</v>
      </c>
      <c r="I13028" s="55">
        <f>pro[[#This Row],[Admin expenses 3]]+pro[[#This Row],[Admin expenses 2]]+pro[[#This Row],[Admin expenses 1]]+pro[[#This Row],[COGS]]</f>
        <v>-254845.19700000001</v>
      </c>
      <c r="J13028" s="55">
        <f>pro[[#This Row],[Revenue]]+pro[[#This Row],[AdminExp]]</f>
        <v>81553.459999999992</v>
      </c>
      <c r="K13028" s="83">
        <f>pro[[#This Row],[Profit]]/pro[[#This Row],[Revenue]]</f>
        <v>0.24243099163145587</v>
      </c>
      <c r="L13028" s="56">
        <f t="shared" si="203"/>
        <v>12</v>
      </c>
      <c r="M13028" s="82" t="str">
        <f>"Q"&amp;" "&amp;VLOOKUP(pro[[#This Row],[Period]],Mapping!A:B,2,0)</f>
        <v>Q 4</v>
      </c>
      <c r="N13028"/>
    </row>
    <row r="13029" spans="1:14" ht="14.25" x14ac:dyDescent="0.2">
      <c r="A13029" s="44" t="s">
        <v>45</v>
      </c>
      <c r="B13029" s="44" t="s">
        <v>21</v>
      </c>
      <c r="C13029" s="44" t="s">
        <v>57</v>
      </c>
      <c r="D13029" s="43">
        <v>52592.847999999998</v>
      </c>
      <c r="E13029" s="43">
        <v>-76559.111999999994</v>
      </c>
      <c r="F13029" s="45">
        <v>-48770</v>
      </c>
      <c r="G13029" s="45">
        <v>-82690</v>
      </c>
      <c r="H13029" s="45">
        <v>-69310</v>
      </c>
      <c r="I13029" s="55">
        <f>pro[[#This Row],[Admin expenses 3]]+pro[[#This Row],[Admin expenses 2]]+pro[[#This Row],[Admin expenses 1]]+pro[[#This Row],[COGS]]</f>
        <v>-277329.11199999996</v>
      </c>
      <c r="J13029" s="55">
        <f>pro[[#This Row],[Revenue]]+pro[[#This Row],[AdminExp]]</f>
        <v>-224736.26399999997</v>
      </c>
      <c r="K13029" s="83">
        <f>pro[[#This Row],[Profit]]/pro[[#This Row],[Revenue]]</f>
        <v>-4.2731335637119328</v>
      </c>
      <c r="L13029" s="56">
        <f t="shared" si="203"/>
        <v>12</v>
      </c>
      <c r="M13029" s="82" t="str">
        <f>"Q"&amp;" "&amp;VLOOKUP(pro[[#This Row],[Period]],Mapping!A:B,2,0)</f>
        <v>Q 4</v>
      </c>
      <c r="N13029"/>
    </row>
    <row r="13030" spans="1:14" ht="14.25" x14ac:dyDescent="0.2">
      <c r="A13030" s="44" t="s">
        <v>45</v>
      </c>
      <c r="B13030" s="44" t="s">
        <v>21</v>
      </c>
      <c r="C13030" s="44" t="s">
        <v>58</v>
      </c>
      <c r="D13030" s="43">
        <v>54677.623</v>
      </c>
      <c r="E13030" s="43">
        <v>-112306.96400000001</v>
      </c>
      <c r="F13030" s="45">
        <v>-96560</v>
      </c>
      <c r="G13030" s="45">
        <v>-14710</v>
      </c>
      <c r="H13030" s="45">
        <v>-55910</v>
      </c>
      <c r="I13030" s="55">
        <f>pro[[#This Row],[Admin expenses 3]]+pro[[#This Row],[Admin expenses 2]]+pro[[#This Row],[Admin expenses 1]]+pro[[#This Row],[COGS]]</f>
        <v>-279486.96400000004</v>
      </c>
      <c r="J13030" s="55">
        <f>pro[[#This Row],[Revenue]]+pro[[#This Row],[AdminExp]]</f>
        <v>-224809.34100000004</v>
      </c>
      <c r="K13030" s="83">
        <f>pro[[#This Row],[Profit]]/pro[[#This Row],[Revenue]]</f>
        <v>-4.1115419556552419</v>
      </c>
      <c r="L13030" s="56">
        <f t="shared" si="203"/>
        <v>12</v>
      </c>
      <c r="M13030" s="82" t="str">
        <f>"Q"&amp;" "&amp;VLOOKUP(pro[[#This Row],[Period]],Mapping!A:B,2,0)</f>
        <v>Q 4</v>
      </c>
      <c r="N13030"/>
    </row>
    <row r="13031" spans="1:14" ht="14.25" x14ac:dyDescent="0.2">
      <c r="A13031" s="44" t="s">
        <v>45</v>
      </c>
      <c r="B13031" s="44" t="s">
        <v>21</v>
      </c>
      <c r="C13031" s="44" t="s">
        <v>59</v>
      </c>
      <c r="D13031" s="43">
        <v>191989.28699999998</v>
      </c>
      <c r="E13031" s="43">
        <v>-325712.8</v>
      </c>
      <c r="F13031" s="45">
        <v>-29330</v>
      </c>
      <c r="G13031" s="45">
        <v>-51550</v>
      </c>
      <c r="H13031" s="45">
        <v>-87540</v>
      </c>
      <c r="I13031" s="55">
        <f>pro[[#This Row],[Admin expenses 3]]+pro[[#This Row],[Admin expenses 2]]+pro[[#This Row],[Admin expenses 1]]+pro[[#This Row],[COGS]]</f>
        <v>-494132.8</v>
      </c>
      <c r="J13031" s="55">
        <f>pro[[#This Row],[Revenue]]+pro[[#This Row],[AdminExp]]</f>
        <v>-302143.51300000004</v>
      </c>
      <c r="K13031" s="83">
        <f>pro[[#This Row],[Profit]]/pro[[#This Row],[Revenue]]</f>
        <v>-1.5737519406486471</v>
      </c>
      <c r="L13031" s="56">
        <f t="shared" si="203"/>
        <v>12</v>
      </c>
      <c r="M13031" s="82" t="str">
        <f>"Q"&amp;" "&amp;VLOOKUP(pro[[#This Row],[Period]],Mapping!A:B,2,0)</f>
        <v>Q 4</v>
      </c>
      <c r="N13031"/>
    </row>
    <row r="13032" spans="1:14" ht="14.25" x14ac:dyDescent="0.2">
      <c r="A13032" s="44" t="s">
        <v>45</v>
      </c>
      <c r="B13032" s="44" t="s">
        <v>21</v>
      </c>
      <c r="C13032" s="44" t="s">
        <v>60</v>
      </c>
      <c r="D13032" s="43">
        <v>102977.30799999999</v>
      </c>
      <c r="E13032" s="43">
        <v>-40019.818999999996</v>
      </c>
      <c r="F13032" s="45">
        <v>-91680</v>
      </c>
      <c r="G13032" s="45">
        <v>-79530</v>
      </c>
      <c r="H13032" s="45">
        <v>-61960</v>
      </c>
      <c r="I13032" s="55">
        <f>pro[[#This Row],[Admin expenses 3]]+pro[[#This Row],[Admin expenses 2]]+pro[[#This Row],[Admin expenses 1]]+pro[[#This Row],[COGS]]</f>
        <v>-273189.81900000002</v>
      </c>
      <c r="J13032" s="55">
        <f>pro[[#This Row],[Revenue]]+pro[[#This Row],[AdminExp]]</f>
        <v>-170212.51100000003</v>
      </c>
      <c r="K13032" s="83">
        <f>pro[[#This Row],[Profit]]/pro[[#This Row],[Revenue]]</f>
        <v>-1.652912804828808</v>
      </c>
      <c r="L13032" s="56">
        <f t="shared" si="203"/>
        <v>12</v>
      </c>
      <c r="M13032" s="82" t="str">
        <f>"Q"&amp;" "&amp;VLOOKUP(pro[[#This Row],[Period]],Mapping!A:B,2,0)</f>
        <v>Q 4</v>
      </c>
      <c r="N13032"/>
    </row>
    <row r="13033" spans="1:14" ht="14.25" x14ac:dyDescent="0.2">
      <c r="A13033" s="44" t="s">
        <v>45</v>
      </c>
      <c r="B13033" s="44" t="s">
        <v>21</v>
      </c>
      <c r="C13033" s="44" t="s">
        <v>57</v>
      </c>
      <c r="D13033" s="43">
        <v>221471.35500000001</v>
      </c>
      <c r="E13033" s="43">
        <v>-88567.16399999999</v>
      </c>
      <c r="F13033" s="45">
        <v>-71160</v>
      </c>
      <c r="G13033" s="45">
        <v>-56610</v>
      </c>
      <c r="H13033" s="45">
        <v>-71200</v>
      </c>
      <c r="I13033" s="55">
        <f>pro[[#This Row],[Admin expenses 3]]+pro[[#This Row],[Admin expenses 2]]+pro[[#This Row],[Admin expenses 1]]+pro[[#This Row],[COGS]]</f>
        <v>-287537.16399999999</v>
      </c>
      <c r="J13033" s="55">
        <f>pro[[#This Row],[Revenue]]+pro[[#This Row],[AdminExp]]</f>
        <v>-66065.808999999979</v>
      </c>
      <c r="K13033" s="83">
        <f>pro[[#This Row],[Profit]]/pro[[#This Row],[Revenue]]</f>
        <v>-0.2983040809047291</v>
      </c>
      <c r="L13033" s="56">
        <f t="shared" si="203"/>
        <v>12</v>
      </c>
      <c r="M13033" s="82" t="str">
        <f>"Q"&amp;" "&amp;VLOOKUP(pro[[#This Row],[Period]],Mapping!A:B,2,0)</f>
        <v>Q 4</v>
      </c>
      <c r="N13033"/>
    </row>
    <row r="13034" spans="1:14" ht="14.25" x14ac:dyDescent="0.2">
      <c r="A13034" s="44" t="s">
        <v>45</v>
      </c>
      <c r="B13034" s="44" t="s">
        <v>21</v>
      </c>
      <c r="C13034" s="44" t="s">
        <v>58</v>
      </c>
      <c r="D13034" s="43">
        <v>42901.438999999998</v>
      </c>
      <c r="E13034" s="43">
        <v>-36951.235999999997</v>
      </c>
      <c r="F13034" s="45">
        <v>-94360</v>
      </c>
      <c r="G13034" s="45">
        <v>-73980</v>
      </c>
      <c r="H13034" s="45">
        <v>-72270</v>
      </c>
      <c r="I13034" s="55">
        <f>pro[[#This Row],[Admin expenses 3]]+pro[[#This Row],[Admin expenses 2]]+pro[[#This Row],[Admin expenses 1]]+pro[[#This Row],[COGS]]</f>
        <v>-277561.23599999998</v>
      </c>
      <c r="J13034" s="55">
        <f>pro[[#This Row],[Revenue]]+pro[[#This Row],[AdminExp]]</f>
        <v>-234659.79699999996</v>
      </c>
      <c r="K13034" s="83">
        <f>pro[[#This Row],[Profit]]/pro[[#This Row],[Revenue]]</f>
        <v>-5.4697418657681851</v>
      </c>
      <c r="L13034" s="56">
        <f t="shared" si="203"/>
        <v>12</v>
      </c>
      <c r="M13034" s="82" t="str">
        <f>"Q"&amp;" "&amp;VLOOKUP(pro[[#This Row],[Period]],Mapping!A:B,2,0)</f>
        <v>Q 4</v>
      </c>
      <c r="N13034"/>
    </row>
    <row r="13035" spans="1:14" ht="14.25" x14ac:dyDescent="0.2">
      <c r="A13035" s="44" t="s">
        <v>45</v>
      </c>
      <c r="B13035" s="44" t="s">
        <v>21</v>
      </c>
      <c r="C13035" s="44" t="s">
        <v>59</v>
      </c>
      <c r="D13035" s="43">
        <v>24315.984</v>
      </c>
      <c r="E13035" s="43">
        <v>-20724.732</v>
      </c>
      <c r="F13035" s="45">
        <v>-69890</v>
      </c>
      <c r="G13035" s="45">
        <v>-31680</v>
      </c>
      <c r="H13035" s="45">
        <v>-59170</v>
      </c>
      <c r="I13035" s="55">
        <f>pro[[#This Row],[Admin expenses 3]]+pro[[#This Row],[Admin expenses 2]]+pro[[#This Row],[Admin expenses 1]]+pro[[#This Row],[COGS]]</f>
        <v>-181464.73199999999</v>
      </c>
      <c r="J13035" s="55">
        <f>pro[[#This Row],[Revenue]]+pro[[#This Row],[AdminExp]]</f>
        <v>-157148.74799999999</v>
      </c>
      <c r="K13035" s="83">
        <f>pro[[#This Row],[Profit]]/pro[[#This Row],[Revenue]]</f>
        <v>-6.4627755964965266</v>
      </c>
      <c r="L13035" s="56">
        <f t="shared" si="203"/>
        <v>12</v>
      </c>
      <c r="M13035" s="82" t="str">
        <f>"Q"&amp;" "&amp;VLOOKUP(pro[[#This Row],[Period]],Mapping!A:B,2,0)</f>
        <v>Q 4</v>
      </c>
      <c r="N13035"/>
    </row>
    <row r="13036" spans="1:14" ht="14.25" x14ac:dyDescent="0.2">
      <c r="A13036" s="44" t="s">
        <v>45</v>
      </c>
      <c r="B13036" s="44" t="s">
        <v>21</v>
      </c>
      <c r="C13036" s="44" t="s">
        <v>60</v>
      </c>
      <c r="D13036" s="43">
        <v>48361.788999999997</v>
      </c>
      <c r="E13036" s="43">
        <v>-42828.043999999994</v>
      </c>
      <c r="F13036" s="45">
        <v>-19640</v>
      </c>
      <c r="G13036" s="45">
        <v>-76520</v>
      </c>
      <c r="H13036" s="45">
        <v>-45340</v>
      </c>
      <c r="I13036" s="55">
        <f>pro[[#This Row],[Admin expenses 3]]+pro[[#This Row],[Admin expenses 2]]+pro[[#This Row],[Admin expenses 1]]+pro[[#This Row],[COGS]]</f>
        <v>-184328.04399999999</v>
      </c>
      <c r="J13036" s="55">
        <f>pro[[#This Row],[Revenue]]+pro[[#This Row],[AdminExp]]</f>
        <v>-135966.255</v>
      </c>
      <c r="K13036" s="83">
        <f>pro[[#This Row],[Profit]]/pro[[#This Row],[Revenue]]</f>
        <v>-2.811439729824718</v>
      </c>
      <c r="L13036" s="56">
        <f t="shared" si="203"/>
        <v>12</v>
      </c>
      <c r="M13036" s="82" t="str">
        <f>"Q"&amp;" "&amp;VLOOKUP(pro[[#This Row],[Period]],Mapping!A:B,2,0)</f>
        <v>Q 4</v>
      </c>
      <c r="N13036"/>
    </row>
    <row r="13037" spans="1:14" ht="14.25" x14ac:dyDescent="0.2">
      <c r="A13037" s="44" t="s">
        <v>45</v>
      </c>
      <c r="B13037" s="44" t="s">
        <v>21</v>
      </c>
      <c r="C13037" s="44" t="s">
        <v>57</v>
      </c>
      <c r="D13037" s="43">
        <v>38652.11</v>
      </c>
      <c r="E13037" s="43">
        <v>-65587.157999999996</v>
      </c>
      <c r="F13037" s="45">
        <v>-85570</v>
      </c>
      <c r="G13037" s="45">
        <v>-17970</v>
      </c>
      <c r="H13037" s="45">
        <v>-45560</v>
      </c>
      <c r="I13037" s="55">
        <f>pro[[#This Row],[Admin expenses 3]]+pro[[#This Row],[Admin expenses 2]]+pro[[#This Row],[Admin expenses 1]]+pro[[#This Row],[COGS]]</f>
        <v>-214687.158</v>
      </c>
      <c r="J13037" s="55">
        <f>pro[[#This Row],[Revenue]]+pro[[#This Row],[AdminExp]]</f>
        <v>-176035.04800000001</v>
      </c>
      <c r="K13037" s="83">
        <f>pro[[#This Row],[Profit]]/pro[[#This Row],[Revenue]]</f>
        <v>-4.5543451056100173</v>
      </c>
      <c r="L13037" s="56">
        <f t="shared" si="203"/>
        <v>12</v>
      </c>
      <c r="M13037" s="82" t="str">
        <f>"Q"&amp;" "&amp;VLOOKUP(pro[[#This Row],[Period]],Mapping!A:B,2,0)</f>
        <v>Q 4</v>
      </c>
      <c r="N13037"/>
    </row>
    <row r="13038" spans="1:14" ht="14.25" x14ac:dyDescent="0.2">
      <c r="A13038" s="44" t="s">
        <v>45</v>
      </c>
      <c r="B13038" s="44" t="s">
        <v>21</v>
      </c>
      <c r="C13038" s="44" t="s">
        <v>57</v>
      </c>
      <c r="D13038" s="43">
        <v>20203.616999999998</v>
      </c>
      <c r="E13038" s="43">
        <v>-34415.219999999994</v>
      </c>
      <c r="F13038" s="45">
        <v>-107350</v>
      </c>
      <c r="G13038" s="45">
        <v>-100070</v>
      </c>
      <c r="H13038" s="45">
        <v>-70350</v>
      </c>
      <c r="I13038" s="55">
        <f>pro[[#This Row],[Admin expenses 3]]+pro[[#This Row],[Admin expenses 2]]+pro[[#This Row],[Admin expenses 1]]+pro[[#This Row],[COGS]]</f>
        <v>-312185.21999999997</v>
      </c>
      <c r="J13038" s="55">
        <f>pro[[#This Row],[Revenue]]+pro[[#This Row],[AdminExp]]</f>
        <v>-291981.603</v>
      </c>
      <c r="K13038" s="83">
        <f>pro[[#This Row],[Profit]]/pro[[#This Row],[Revenue]]</f>
        <v>-14.45194704492765</v>
      </c>
      <c r="L13038" s="56">
        <f t="shared" si="203"/>
        <v>12</v>
      </c>
      <c r="M13038" s="82" t="str">
        <f>"Q"&amp;" "&amp;VLOOKUP(pro[[#This Row],[Period]],Mapping!A:B,2,0)</f>
        <v>Q 4</v>
      </c>
      <c r="N13038"/>
    </row>
    <row r="13039" spans="1:14" ht="14.25" x14ac:dyDescent="0.2">
      <c r="A13039" s="44" t="s">
        <v>45</v>
      </c>
      <c r="B13039" s="44" t="s">
        <v>21</v>
      </c>
      <c r="C13039" s="44" t="s">
        <v>58</v>
      </c>
      <c r="D13039" s="43">
        <v>61246.478999999999</v>
      </c>
      <c r="E13039" s="43">
        <v>-87465.300999999992</v>
      </c>
      <c r="F13039" s="45">
        <v>-43220</v>
      </c>
      <c r="G13039" s="45">
        <v>-81030</v>
      </c>
      <c r="H13039" s="45">
        <v>-15780</v>
      </c>
      <c r="I13039" s="55">
        <f>pro[[#This Row],[Admin expenses 3]]+pro[[#This Row],[Admin expenses 2]]+pro[[#This Row],[Admin expenses 1]]+pro[[#This Row],[COGS]]</f>
        <v>-227495.30099999998</v>
      </c>
      <c r="J13039" s="55">
        <f>pro[[#This Row],[Revenue]]+pro[[#This Row],[AdminExp]]</f>
        <v>-166248.82199999999</v>
      </c>
      <c r="K13039" s="83">
        <f>pro[[#This Row],[Profit]]/pro[[#This Row],[Revenue]]</f>
        <v>-2.7144225221502118</v>
      </c>
      <c r="L13039" s="56">
        <f t="shared" si="203"/>
        <v>12</v>
      </c>
      <c r="M13039" s="82" t="str">
        <f>"Q"&amp;" "&amp;VLOOKUP(pro[[#This Row],[Period]],Mapping!A:B,2,0)</f>
        <v>Q 4</v>
      </c>
      <c r="N13039"/>
    </row>
    <row r="13040" spans="1:14" ht="14.25" x14ac:dyDescent="0.2">
      <c r="A13040" s="44" t="s">
        <v>45</v>
      </c>
      <c r="B13040" s="44" t="s">
        <v>21</v>
      </c>
      <c r="C13040" s="44" t="s">
        <v>59</v>
      </c>
      <c r="D13040" s="43">
        <v>238786.247</v>
      </c>
      <c r="E13040" s="43">
        <v>-212970.541</v>
      </c>
      <c r="F13040" s="45">
        <v>-45920</v>
      </c>
      <c r="G13040" s="45">
        <v>-84360</v>
      </c>
      <c r="H13040" s="45">
        <v>-97330</v>
      </c>
      <c r="I13040" s="55">
        <f>pro[[#This Row],[Admin expenses 3]]+pro[[#This Row],[Admin expenses 2]]+pro[[#This Row],[Admin expenses 1]]+pro[[#This Row],[COGS]]</f>
        <v>-440580.54099999997</v>
      </c>
      <c r="J13040" s="55">
        <f>pro[[#This Row],[Revenue]]+pro[[#This Row],[AdminExp]]</f>
        <v>-201794.29399999997</v>
      </c>
      <c r="K13040" s="83">
        <f>pro[[#This Row],[Profit]]/pro[[#This Row],[Revenue]]</f>
        <v>-0.84508340214417776</v>
      </c>
      <c r="L13040" s="56">
        <f t="shared" si="203"/>
        <v>12</v>
      </c>
      <c r="M13040" s="82" t="str">
        <f>"Q"&amp;" "&amp;VLOOKUP(pro[[#This Row],[Period]],Mapping!A:B,2,0)</f>
        <v>Q 4</v>
      </c>
      <c r="N13040"/>
    </row>
    <row r="13041" spans="1:14" ht="14.25" x14ac:dyDescent="0.2">
      <c r="A13041" s="44" t="s">
        <v>45</v>
      </c>
      <c r="B13041" s="44" t="s">
        <v>21</v>
      </c>
      <c r="C13041" s="44" t="s">
        <v>57</v>
      </c>
      <c r="D13041" s="43">
        <v>132881.73499999999</v>
      </c>
      <c r="E13041" s="43">
        <v>-106342.59299999999</v>
      </c>
      <c r="F13041" s="45">
        <v>-22090</v>
      </c>
      <c r="G13041" s="45">
        <v>-53060</v>
      </c>
      <c r="H13041" s="45">
        <v>-24330</v>
      </c>
      <c r="I13041" s="55">
        <f>pro[[#This Row],[Admin expenses 3]]+pro[[#This Row],[Admin expenses 2]]+pro[[#This Row],[Admin expenses 1]]+pro[[#This Row],[COGS]]</f>
        <v>-205822.59299999999</v>
      </c>
      <c r="J13041" s="55">
        <f>pro[[#This Row],[Revenue]]+pro[[#This Row],[AdminExp]]</f>
        <v>-72940.858000000007</v>
      </c>
      <c r="K13041" s="83">
        <f>pro[[#This Row],[Profit]]/pro[[#This Row],[Revenue]]</f>
        <v>-0.54891560529368477</v>
      </c>
      <c r="L13041" s="56">
        <f t="shared" si="203"/>
        <v>12</v>
      </c>
      <c r="M13041" s="82" t="str">
        <f>"Q"&amp;" "&amp;VLOOKUP(pro[[#This Row],[Period]],Mapping!A:B,2,0)</f>
        <v>Q 4</v>
      </c>
      <c r="N13041"/>
    </row>
    <row r="13042" spans="1:14" ht="14.25" x14ac:dyDescent="0.2">
      <c r="A13042" s="44" t="s">
        <v>45</v>
      </c>
      <c r="B13042" s="44" t="s">
        <v>21</v>
      </c>
      <c r="C13042" s="44" t="s">
        <v>58</v>
      </c>
      <c r="D13042" s="43">
        <v>156460.24799999999</v>
      </c>
      <c r="E13042" s="43">
        <v>-131930.14799999999</v>
      </c>
      <c r="F13042" s="45">
        <v>-75550</v>
      </c>
      <c r="G13042" s="45">
        <v>-81500</v>
      </c>
      <c r="H13042" s="45">
        <v>-87050</v>
      </c>
      <c r="I13042" s="55">
        <f>pro[[#This Row],[Admin expenses 3]]+pro[[#This Row],[Admin expenses 2]]+pro[[#This Row],[Admin expenses 1]]+pro[[#This Row],[COGS]]</f>
        <v>-376030.14799999999</v>
      </c>
      <c r="J13042" s="55">
        <f>pro[[#This Row],[Revenue]]+pro[[#This Row],[AdminExp]]</f>
        <v>-219569.9</v>
      </c>
      <c r="K13042" s="83">
        <f>pro[[#This Row],[Profit]]/pro[[#This Row],[Revenue]]</f>
        <v>-1.4033590180682827</v>
      </c>
      <c r="L13042" s="56">
        <f t="shared" si="203"/>
        <v>12</v>
      </c>
      <c r="M13042" s="82" t="str">
        <f>"Q"&amp;" "&amp;VLOOKUP(pro[[#This Row],[Period]],Mapping!A:B,2,0)</f>
        <v>Q 4</v>
      </c>
      <c r="N13042"/>
    </row>
    <row r="13043" spans="1:14" ht="14.25" x14ac:dyDescent="0.2">
      <c r="A13043" s="44" t="s">
        <v>45</v>
      </c>
      <c r="B13043" s="44" t="s">
        <v>21</v>
      </c>
      <c r="C13043" s="44" t="s">
        <v>59</v>
      </c>
      <c r="D13043" s="43">
        <v>40136.844999999994</v>
      </c>
      <c r="E13043" s="43">
        <v>-29236.199999999997</v>
      </c>
      <c r="F13043" s="45">
        <v>-38230</v>
      </c>
      <c r="G13043" s="45">
        <v>-85860</v>
      </c>
      <c r="H13043" s="45">
        <v>-15830</v>
      </c>
      <c r="I13043" s="55">
        <f>pro[[#This Row],[Admin expenses 3]]+pro[[#This Row],[Admin expenses 2]]+pro[[#This Row],[Admin expenses 1]]+pro[[#This Row],[COGS]]</f>
        <v>-169156.2</v>
      </c>
      <c r="J13043" s="55">
        <f>pro[[#This Row],[Revenue]]+pro[[#This Row],[AdminExp]]</f>
        <v>-129019.35500000001</v>
      </c>
      <c r="K13043" s="83">
        <f>pro[[#This Row],[Profit]]/pro[[#This Row],[Revenue]]</f>
        <v>-3.2144867141400884</v>
      </c>
      <c r="L13043" s="56">
        <f t="shared" si="203"/>
        <v>12</v>
      </c>
      <c r="M13043" s="82" t="str">
        <f>"Q"&amp;" "&amp;VLOOKUP(pro[[#This Row],[Period]],Mapping!A:B,2,0)</f>
        <v>Q 4</v>
      </c>
      <c r="N13043"/>
    </row>
    <row r="13044" spans="1:14" ht="14.25" x14ac:dyDescent="0.2">
      <c r="A13044" s="44" t="s">
        <v>45</v>
      </c>
      <c r="B13044" s="44" t="s">
        <v>21</v>
      </c>
      <c r="C13044" s="44" t="s">
        <v>57</v>
      </c>
      <c r="D13044" s="43">
        <v>122560.52899999999</v>
      </c>
      <c r="E13044" s="43">
        <v>-104001.44299999998</v>
      </c>
      <c r="F13044" s="45">
        <v>-12580</v>
      </c>
      <c r="G13044" s="45">
        <v>-79190</v>
      </c>
      <c r="H13044" s="45">
        <v>-82430</v>
      </c>
      <c r="I13044" s="55">
        <f>pro[[#This Row],[Admin expenses 3]]+pro[[#This Row],[Admin expenses 2]]+pro[[#This Row],[Admin expenses 1]]+pro[[#This Row],[COGS]]</f>
        <v>-278201.44299999997</v>
      </c>
      <c r="J13044" s="55">
        <f>pro[[#This Row],[Revenue]]+pro[[#This Row],[AdminExp]]</f>
        <v>-155640.91399999999</v>
      </c>
      <c r="K13044" s="83">
        <f>pro[[#This Row],[Profit]]/pro[[#This Row],[Revenue]]</f>
        <v>-1.2699105925040515</v>
      </c>
      <c r="L13044" s="56">
        <f t="shared" si="203"/>
        <v>12</v>
      </c>
      <c r="M13044" s="82" t="str">
        <f>"Q"&amp;" "&amp;VLOOKUP(pro[[#This Row],[Period]],Mapping!A:B,2,0)</f>
        <v>Q 4</v>
      </c>
      <c r="N13044"/>
    </row>
    <row r="13045" spans="1:14" ht="14.25" x14ac:dyDescent="0.2">
      <c r="A13045" s="44" t="s">
        <v>45</v>
      </c>
      <c r="B13045" s="44" t="s">
        <v>21</v>
      </c>
      <c r="C13045" s="44" t="s">
        <v>58</v>
      </c>
      <c r="D13045" s="43">
        <v>155136.70899999997</v>
      </c>
      <c r="E13045" s="43">
        <v>-67325.684999999998</v>
      </c>
      <c r="F13045" s="45">
        <v>-35900</v>
      </c>
      <c r="G13045" s="45">
        <v>-37390</v>
      </c>
      <c r="H13045" s="45">
        <v>-36660</v>
      </c>
      <c r="I13045" s="55">
        <f>pro[[#This Row],[Admin expenses 3]]+pro[[#This Row],[Admin expenses 2]]+pro[[#This Row],[Admin expenses 1]]+pro[[#This Row],[COGS]]</f>
        <v>-177275.685</v>
      </c>
      <c r="J13045" s="55">
        <f>pro[[#This Row],[Revenue]]+pro[[#This Row],[AdminExp]]</f>
        <v>-22138.976000000024</v>
      </c>
      <c r="K13045" s="83">
        <f>pro[[#This Row],[Profit]]/pro[[#This Row],[Revenue]]</f>
        <v>-0.14270623724524173</v>
      </c>
      <c r="L13045" s="56">
        <f t="shared" si="203"/>
        <v>12</v>
      </c>
      <c r="M13045" s="82" t="str">
        <f>"Q"&amp;" "&amp;VLOOKUP(pro[[#This Row],[Period]],Mapping!A:B,2,0)</f>
        <v>Q 4</v>
      </c>
      <c r="N13045"/>
    </row>
    <row r="13046" spans="1:14" ht="14.25" x14ac:dyDescent="0.2">
      <c r="A13046" s="44" t="s">
        <v>45</v>
      </c>
      <c r="B13046" s="44" t="s">
        <v>21</v>
      </c>
      <c r="C13046" s="44" t="s">
        <v>59</v>
      </c>
      <c r="D13046" s="43">
        <v>15541.693999999998</v>
      </c>
      <c r="E13046" s="43">
        <v>-6227.0739999999996</v>
      </c>
      <c r="F13046" s="45">
        <v>-87500</v>
      </c>
      <c r="G13046" s="45">
        <v>-88420</v>
      </c>
      <c r="H13046" s="45">
        <v>-72920</v>
      </c>
      <c r="I13046" s="55">
        <f>pro[[#This Row],[Admin expenses 3]]+pro[[#This Row],[Admin expenses 2]]+pro[[#This Row],[Admin expenses 1]]+pro[[#This Row],[COGS]]</f>
        <v>-255067.07399999999</v>
      </c>
      <c r="J13046" s="55">
        <f>pro[[#This Row],[Revenue]]+pro[[#This Row],[AdminExp]]</f>
        <v>-239525.38</v>
      </c>
      <c r="K13046" s="83">
        <f>pro[[#This Row],[Profit]]/pro[[#This Row],[Revenue]]</f>
        <v>-15.41179359212709</v>
      </c>
      <c r="L13046" s="56">
        <f t="shared" si="203"/>
        <v>12</v>
      </c>
      <c r="M13046" s="82" t="str">
        <f>"Q"&amp;" "&amp;VLOOKUP(pro[[#This Row],[Period]],Mapping!A:B,2,0)</f>
        <v>Q 4</v>
      </c>
      <c r="N13046"/>
    </row>
    <row r="13047" spans="1:14" ht="14.25" x14ac:dyDescent="0.2">
      <c r="A13047" s="44" t="s">
        <v>45</v>
      </c>
      <c r="B13047" s="44" t="s">
        <v>21</v>
      </c>
      <c r="C13047" s="44" t="s">
        <v>57</v>
      </c>
      <c r="D13047" s="43">
        <v>31834.620999999996</v>
      </c>
      <c r="E13047" s="43">
        <v>-33148.408999999992</v>
      </c>
      <c r="F13047" s="45">
        <v>-62310</v>
      </c>
      <c r="G13047" s="45">
        <v>-103050</v>
      </c>
      <c r="H13047" s="45">
        <v>-57020</v>
      </c>
      <c r="I13047" s="55">
        <f>pro[[#This Row],[Admin expenses 3]]+pro[[#This Row],[Admin expenses 2]]+pro[[#This Row],[Admin expenses 1]]+pro[[#This Row],[COGS]]</f>
        <v>-255528.40899999999</v>
      </c>
      <c r="J13047" s="55">
        <f>pro[[#This Row],[Revenue]]+pro[[#This Row],[AdminExp]]</f>
        <v>-223693.788</v>
      </c>
      <c r="K13047" s="83">
        <f>pro[[#This Row],[Profit]]/pro[[#This Row],[Revenue]]</f>
        <v>-7.0267457558235114</v>
      </c>
      <c r="L13047" s="56">
        <f t="shared" si="203"/>
        <v>12</v>
      </c>
      <c r="M13047" s="82" t="str">
        <f>"Q"&amp;" "&amp;VLOOKUP(pro[[#This Row],[Period]],Mapping!A:B,2,0)</f>
        <v>Q 4</v>
      </c>
      <c r="N13047"/>
    </row>
    <row r="13048" spans="1:14" ht="14.25" x14ac:dyDescent="0.2">
      <c r="A13048" s="44" t="s">
        <v>45</v>
      </c>
      <c r="B13048" s="44" t="s">
        <v>21</v>
      </c>
      <c r="C13048" s="44" t="s">
        <v>57</v>
      </c>
      <c r="D13048" s="43">
        <v>59958.079999999994</v>
      </c>
      <c r="E13048" s="43">
        <v>-25269.748</v>
      </c>
      <c r="F13048" s="45">
        <v>-13910</v>
      </c>
      <c r="G13048" s="45">
        <v>-30350</v>
      </c>
      <c r="H13048" s="45">
        <v>-74330</v>
      </c>
      <c r="I13048" s="55">
        <f>pro[[#This Row],[Admin expenses 3]]+pro[[#This Row],[Admin expenses 2]]+pro[[#This Row],[Admin expenses 1]]+pro[[#This Row],[COGS]]</f>
        <v>-143859.74799999999</v>
      </c>
      <c r="J13048" s="55">
        <f>pro[[#This Row],[Revenue]]+pro[[#This Row],[AdminExp]]</f>
        <v>-83901.668000000005</v>
      </c>
      <c r="K13048" s="83">
        <f>pro[[#This Row],[Profit]]/pro[[#This Row],[Revenue]]</f>
        <v>-1.3993388047115587</v>
      </c>
      <c r="L13048" s="56">
        <f t="shared" si="203"/>
        <v>12</v>
      </c>
      <c r="M13048" s="82" t="str">
        <f>"Q"&amp;" "&amp;VLOOKUP(pro[[#This Row],[Period]],Mapping!A:B,2,0)</f>
        <v>Q 4</v>
      </c>
      <c r="N13048"/>
    </row>
    <row r="13049" spans="1:14" ht="14.25" x14ac:dyDescent="0.2">
      <c r="A13049" s="44" t="s">
        <v>45</v>
      </c>
      <c r="B13049" s="44" t="s">
        <v>21</v>
      </c>
      <c r="C13049" s="44" t="s">
        <v>57</v>
      </c>
      <c r="D13049" s="43">
        <v>134389.948</v>
      </c>
      <c r="E13049" s="43">
        <v>-23976.161999999997</v>
      </c>
      <c r="F13049" s="45">
        <v>-42730</v>
      </c>
      <c r="G13049" s="45">
        <v>-21070</v>
      </c>
      <c r="H13049" s="45">
        <v>-55530</v>
      </c>
      <c r="I13049" s="55">
        <f>pro[[#This Row],[Admin expenses 3]]+pro[[#This Row],[Admin expenses 2]]+pro[[#This Row],[Admin expenses 1]]+pro[[#This Row],[COGS]]</f>
        <v>-143306.16200000001</v>
      </c>
      <c r="J13049" s="55">
        <f>pro[[#This Row],[Revenue]]+pro[[#This Row],[AdminExp]]</f>
        <v>-8916.2140000000072</v>
      </c>
      <c r="K13049" s="83">
        <f>pro[[#This Row],[Profit]]/pro[[#This Row],[Revenue]]</f>
        <v>-6.6345840092147418E-2</v>
      </c>
      <c r="L13049" s="56">
        <f t="shared" si="203"/>
        <v>12</v>
      </c>
      <c r="M13049" s="82" t="str">
        <f>"Q"&amp;" "&amp;VLOOKUP(pro[[#This Row],[Period]],Mapping!A:B,2,0)</f>
        <v>Q 4</v>
      </c>
      <c r="N13049"/>
    </row>
    <row r="13050" spans="1:14" ht="14.25" x14ac:dyDescent="0.2">
      <c r="A13050" s="44" t="s">
        <v>45</v>
      </c>
      <c r="B13050" s="44" t="s">
        <v>21</v>
      </c>
      <c r="C13050" s="44" t="s">
        <v>57</v>
      </c>
      <c r="D13050" s="43">
        <v>18213.852999999999</v>
      </c>
      <c r="E13050" s="43">
        <v>-19888.490999999998</v>
      </c>
      <c r="F13050" s="45">
        <v>-57730</v>
      </c>
      <c r="G13050" s="45">
        <v>-60160</v>
      </c>
      <c r="H13050" s="45">
        <v>-18740</v>
      </c>
      <c r="I13050" s="55">
        <f>pro[[#This Row],[Admin expenses 3]]+pro[[#This Row],[Admin expenses 2]]+pro[[#This Row],[Admin expenses 1]]+pro[[#This Row],[COGS]]</f>
        <v>-156518.49100000001</v>
      </c>
      <c r="J13050" s="55">
        <f>pro[[#This Row],[Revenue]]+pro[[#This Row],[AdminExp]]</f>
        <v>-138304.63800000001</v>
      </c>
      <c r="K13050" s="83">
        <f>pro[[#This Row],[Profit]]/pro[[#This Row],[Revenue]]</f>
        <v>-7.5933762065610173</v>
      </c>
      <c r="L13050" s="56">
        <f t="shared" si="203"/>
        <v>12</v>
      </c>
      <c r="M13050" s="82" t="str">
        <f>"Q"&amp;" "&amp;VLOOKUP(pro[[#This Row],[Period]],Mapping!A:B,2,0)</f>
        <v>Q 4</v>
      </c>
      <c r="N13050"/>
    </row>
    <row r="13051" spans="1:14" ht="14.25" x14ac:dyDescent="0.2">
      <c r="A13051" s="44" t="s">
        <v>45</v>
      </c>
      <c r="B13051" s="44" t="s">
        <v>21</v>
      </c>
      <c r="C13051" s="44" t="s">
        <v>57</v>
      </c>
      <c r="D13051" s="43">
        <v>16659.635999999999</v>
      </c>
      <c r="E13051" s="43">
        <v>-18495.414000000001</v>
      </c>
      <c r="F13051" s="45">
        <v>-24690</v>
      </c>
      <c r="G13051" s="45">
        <v>-91910</v>
      </c>
      <c r="H13051" s="45">
        <v>-59140</v>
      </c>
      <c r="I13051" s="55">
        <f>pro[[#This Row],[Admin expenses 3]]+pro[[#This Row],[Admin expenses 2]]+pro[[#This Row],[Admin expenses 1]]+pro[[#This Row],[COGS]]</f>
        <v>-194235.41399999999</v>
      </c>
      <c r="J13051" s="55">
        <f>pro[[#This Row],[Revenue]]+pro[[#This Row],[AdminExp]]</f>
        <v>-177575.77799999999</v>
      </c>
      <c r="K13051" s="83">
        <f>pro[[#This Row],[Profit]]/pro[[#This Row],[Revenue]]</f>
        <v>-10.659043090737397</v>
      </c>
      <c r="L13051" s="56">
        <f t="shared" si="203"/>
        <v>12</v>
      </c>
      <c r="M13051" s="82" t="str">
        <f>"Q"&amp;" "&amp;VLOOKUP(pro[[#This Row],[Period]],Mapping!A:B,2,0)</f>
        <v>Q 4</v>
      </c>
      <c r="N13051"/>
    </row>
    <row r="13052" spans="1:14" ht="14.25" x14ac:dyDescent="0.2">
      <c r="A13052" s="44" t="s">
        <v>45</v>
      </c>
      <c r="B13052" s="44" t="s">
        <v>21</v>
      </c>
      <c r="C13052" s="44" t="s">
        <v>57</v>
      </c>
      <c r="D13052" s="43">
        <v>1374972.067</v>
      </c>
      <c r="E13052" s="43">
        <v>-160140.83399999997</v>
      </c>
      <c r="F13052" s="45">
        <v>-98340</v>
      </c>
      <c r="G13052" s="45">
        <v>-44130</v>
      </c>
      <c r="H13052" s="45">
        <v>-104660</v>
      </c>
      <c r="I13052" s="55">
        <f>pro[[#This Row],[Admin expenses 3]]+pro[[#This Row],[Admin expenses 2]]+pro[[#This Row],[Admin expenses 1]]+pro[[#This Row],[COGS]]</f>
        <v>-407270.83399999997</v>
      </c>
      <c r="J13052" s="55">
        <f>pro[[#This Row],[Revenue]]+pro[[#This Row],[AdminExp]]</f>
        <v>967701.23300000001</v>
      </c>
      <c r="K13052" s="83">
        <f>pro[[#This Row],[Profit]]/pro[[#This Row],[Revenue]]</f>
        <v>0.70379701248141791</v>
      </c>
      <c r="L13052" s="56">
        <f t="shared" si="203"/>
        <v>12</v>
      </c>
      <c r="M13052" s="82" t="str">
        <f>"Q"&amp;" "&amp;VLOOKUP(pro[[#This Row],[Period]],Mapping!A:B,2,0)</f>
        <v>Q 4</v>
      </c>
      <c r="N13052"/>
    </row>
    <row r="13053" spans="1:14" ht="14.25" x14ac:dyDescent="0.2">
      <c r="A13053" s="44" t="s">
        <v>45</v>
      </c>
      <c r="B13053" s="44" t="s">
        <v>21</v>
      </c>
      <c r="C13053" s="44" t="s">
        <v>57</v>
      </c>
      <c r="D13053" s="43">
        <v>76922.720000000001</v>
      </c>
      <c r="E13053" s="43">
        <v>-53416.657000000007</v>
      </c>
      <c r="F13053" s="45">
        <v>-83760</v>
      </c>
      <c r="G13053" s="45">
        <v>-29060</v>
      </c>
      <c r="H13053" s="45">
        <v>-100790</v>
      </c>
      <c r="I13053" s="55">
        <f>pro[[#This Row],[Admin expenses 3]]+pro[[#This Row],[Admin expenses 2]]+pro[[#This Row],[Admin expenses 1]]+pro[[#This Row],[COGS]]</f>
        <v>-267026.65700000001</v>
      </c>
      <c r="J13053" s="55">
        <f>pro[[#This Row],[Revenue]]+pro[[#This Row],[AdminExp]]</f>
        <v>-190103.93700000001</v>
      </c>
      <c r="K13053" s="83">
        <f>pro[[#This Row],[Profit]]/pro[[#This Row],[Revenue]]</f>
        <v>-2.4713626481226871</v>
      </c>
      <c r="L13053" s="56">
        <f t="shared" si="203"/>
        <v>12</v>
      </c>
      <c r="M13053" s="82" t="str">
        <f>"Q"&amp;" "&amp;VLOOKUP(pro[[#This Row],[Period]],Mapping!A:B,2,0)</f>
        <v>Q 4</v>
      </c>
      <c r="N13053"/>
    </row>
    <row r="13054" spans="1:14" ht="14.25" x14ac:dyDescent="0.2">
      <c r="A13054" s="44" t="s">
        <v>45</v>
      </c>
      <c r="B13054" s="44" t="s">
        <v>21</v>
      </c>
      <c r="C13054" s="44" t="s">
        <v>57</v>
      </c>
      <c r="D13054" s="43">
        <v>316550.40199999994</v>
      </c>
      <c r="E13054" s="43">
        <v>-128938.334</v>
      </c>
      <c r="F13054" s="45">
        <v>-105590</v>
      </c>
      <c r="G13054" s="45">
        <v>-80040</v>
      </c>
      <c r="H13054" s="45">
        <v>-100280</v>
      </c>
      <c r="I13054" s="55">
        <f>pro[[#This Row],[Admin expenses 3]]+pro[[#This Row],[Admin expenses 2]]+pro[[#This Row],[Admin expenses 1]]+pro[[#This Row],[COGS]]</f>
        <v>-414848.33400000003</v>
      </c>
      <c r="J13054" s="55">
        <f>pro[[#This Row],[Revenue]]+pro[[#This Row],[AdminExp]]</f>
        <v>-98297.932000000088</v>
      </c>
      <c r="K13054" s="83">
        <f>pro[[#This Row],[Profit]]/pro[[#This Row],[Revenue]]</f>
        <v>-0.31052853314651646</v>
      </c>
      <c r="L13054" s="56">
        <f t="shared" si="203"/>
        <v>12</v>
      </c>
      <c r="M13054" s="82" t="str">
        <f>"Q"&amp;" "&amp;VLOOKUP(pro[[#This Row],[Period]],Mapping!A:B,2,0)</f>
        <v>Q 4</v>
      </c>
      <c r="N13054"/>
    </row>
    <row r="13055" spans="1:14" ht="14.25" x14ac:dyDescent="0.2">
      <c r="A13055" s="44" t="s">
        <v>45</v>
      </c>
      <c r="B13055" s="44" t="s">
        <v>21</v>
      </c>
      <c r="C13055" s="44" t="s">
        <v>57</v>
      </c>
      <c r="D13055" s="43">
        <v>166505.47199999998</v>
      </c>
      <c r="E13055" s="43">
        <v>-113517.34799999998</v>
      </c>
      <c r="F13055" s="45">
        <v>-33300</v>
      </c>
      <c r="G13055" s="45">
        <v>-77010</v>
      </c>
      <c r="H13055" s="45">
        <v>-17470</v>
      </c>
      <c r="I13055" s="55">
        <f>pro[[#This Row],[Admin expenses 3]]+pro[[#This Row],[Admin expenses 2]]+pro[[#This Row],[Admin expenses 1]]+pro[[#This Row],[COGS]]</f>
        <v>-241297.348</v>
      </c>
      <c r="J13055" s="55">
        <f>pro[[#This Row],[Revenue]]+pro[[#This Row],[AdminExp]]</f>
        <v>-74791.876000000018</v>
      </c>
      <c r="K13055" s="83">
        <f>pro[[#This Row],[Profit]]/pro[[#This Row],[Revenue]]</f>
        <v>-0.44918569402932312</v>
      </c>
      <c r="L13055" s="56">
        <f t="shared" si="203"/>
        <v>12</v>
      </c>
      <c r="M13055" s="82" t="str">
        <f>"Q"&amp;" "&amp;VLOOKUP(pro[[#This Row],[Period]],Mapping!A:B,2,0)</f>
        <v>Q 4</v>
      </c>
      <c r="N13055"/>
    </row>
    <row r="13056" spans="1:14" ht="14.25" x14ac:dyDescent="0.2">
      <c r="A13056" s="44" t="s">
        <v>45</v>
      </c>
      <c r="B13056" s="44" t="s">
        <v>21</v>
      </c>
      <c r="C13056" s="44" t="s">
        <v>57</v>
      </c>
      <c r="D13056" s="43">
        <v>1483992.3209999998</v>
      </c>
      <c r="E13056" s="43">
        <v>-16180.618999999997</v>
      </c>
      <c r="F13056" s="45">
        <v>-16170</v>
      </c>
      <c r="G13056" s="45">
        <v>-78770</v>
      </c>
      <c r="H13056" s="45">
        <v>-15180</v>
      </c>
      <c r="I13056" s="55">
        <f>pro[[#This Row],[Admin expenses 3]]+pro[[#This Row],[Admin expenses 2]]+pro[[#This Row],[Admin expenses 1]]+pro[[#This Row],[COGS]]</f>
        <v>-126300.61899999999</v>
      </c>
      <c r="J13056" s="55">
        <f>pro[[#This Row],[Revenue]]+pro[[#This Row],[AdminExp]]</f>
        <v>1357691.7019999998</v>
      </c>
      <c r="K13056" s="83">
        <f>pro[[#This Row],[Profit]]/pro[[#This Row],[Revenue]]</f>
        <v>0.91489132577526322</v>
      </c>
      <c r="L13056" s="56">
        <f t="shared" si="203"/>
        <v>12</v>
      </c>
      <c r="M13056" s="82" t="str">
        <f>"Q"&amp;" "&amp;VLOOKUP(pro[[#This Row],[Period]],Mapping!A:B,2,0)</f>
        <v>Q 4</v>
      </c>
      <c r="N13056"/>
    </row>
    <row r="13057" spans="1:14" ht="14.25" x14ac:dyDescent="0.2">
      <c r="A13057" s="44" t="s">
        <v>45</v>
      </c>
      <c r="B13057" s="44" t="s">
        <v>22</v>
      </c>
      <c r="C13057" s="44" t="s">
        <v>57</v>
      </c>
      <c r="D13057" s="43">
        <v>100799.125</v>
      </c>
      <c r="E13057" s="43">
        <v>-162461.76799999998</v>
      </c>
      <c r="F13057" s="45">
        <v>-51490</v>
      </c>
      <c r="G13057" s="45">
        <v>-47670</v>
      </c>
      <c r="H13057" s="45">
        <v>-53710</v>
      </c>
      <c r="I13057" s="55">
        <f>pro[[#This Row],[Admin expenses 3]]+pro[[#This Row],[Admin expenses 2]]+pro[[#This Row],[Admin expenses 1]]+pro[[#This Row],[COGS]]</f>
        <v>-315331.76799999998</v>
      </c>
      <c r="J13057" s="55">
        <f>pro[[#This Row],[Revenue]]+pro[[#This Row],[AdminExp]]</f>
        <v>-214532.64299999998</v>
      </c>
      <c r="K13057" s="83">
        <f>pro[[#This Row],[Profit]]/pro[[#This Row],[Revenue]]</f>
        <v>-2.128318504748925</v>
      </c>
      <c r="L13057" s="56">
        <f t="shared" si="203"/>
        <v>12</v>
      </c>
      <c r="M13057" s="82" t="str">
        <f>"Q"&amp;" "&amp;VLOOKUP(pro[[#This Row],[Period]],Mapping!A:B,2,0)</f>
        <v>Q 4</v>
      </c>
      <c r="N13057"/>
    </row>
    <row r="13058" spans="1:14" ht="14.25" x14ac:dyDescent="0.2">
      <c r="A13058" s="44" t="s">
        <v>45</v>
      </c>
      <c r="B13058" s="44" t="s">
        <v>22</v>
      </c>
      <c r="C13058" s="44" t="s">
        <v>57</v>
      </c>
      <c r="D13058" s="43">
        <v>741701.99599999993</v>
      </c>
      <c r="E13058" s="43">
        <v>-68670.21699999999</v>
      </c>
      <c r="F13058" s="45">
        <v>-99570</v>
      </c>
      <c r="G13058" s="45">
        <v>-36020</v>
      </c>
      <c r="H13058" s="45">
        <v>-39880</v>
      </c>
      <c r="I13058" s="55">
        <f>pro[[#This Row],[Admin expenses 3]]+pro[[#This Row],[Admin expenses 2]]+pro[[#This Row],[Admin expenses 1]]+pro[[#This Row],[COGS]]</f>
        <v>-244140.217</v>
      </c>
      <c r="J13058" s="55">
        <f>pro[[#This Row],[Revenue]]+pro[[#This Row],[AdminExp]]</f>
        <v>497561.77899999992</v>
      </c>
      <c r="K13058" s="83">
        <f>pro[[#This Row],[Profit]]/pro[[#This Row],[Revenue]]</f>
        <v>0.67083785898292225</v>
      </c>
      <c r="L13058" s="56">
        <f t="shared" ref="L13058:L13121" si="204">MONTH(DATEVALUE(A13058&amp;"1"))</f>
        <v>12</v>
      </c>
      <c r="M13058" s="82" t="str">
        <f>"Q"&amp;" "&amp;VLOOKUP(pro[[#This Row],[Period]],Mapping!A:B,2,0)</f>
        <v>Q 4</v>
      </c>
      <c r="N13058"/>
    </row>
    <row r="13059" spans="1:14" ht="14.25" x14ac:dyDescent="0.2">
      <c r="A13059" s="44" t="s">
        <v>45</v>
      </c>
      <c r="B13059" s="44" t="s">
        <v>22</v>
      </c>
      <c r="C13059" s="44" t="s">
        <v>57</v>
      </c>
      <c r="D13059" s="43">
        <v>3067004.0729999994</v>
      </c>
      <c r="E13059" s="43">
        <v>-365352.56799999997</v>
      </c>
      <c r="F13059" s="45">
        <v>-15120</v>
      </c>
      <c r="G13059" s="45">
        <v>-101140</v>
      </c>
      <c r="H13059" s="45">
        <v>-65060</v>
      </c>
      <c r="I13059" s="55">
        <f>pro[[#This Row],[Admin expenses 3]]+pro[[#This Row],[Admin expenses 2]]+pro[[#This Row],[Admin expenses 1]]+pro[[#This Row],[COGS]]</f>
        <v>-546672.56799999997</v>
      </c>
      <c r="J13059" s="55">
        <f>pro[[#This Row],[Revenue]]+pro[[#This Row],[AdminExp]]</f>
        <v>2520331.5049999994</v>
      </c>
      <c r="K13059" s="83">
        <f>pro[[#This Row],[Profit]]/pro[[#This Row],[Revenue]]</f>
        <v>0.82175681708004045</v>
      </c>
      <c r="L13059" s="56">
        <f t="shared" si="204"/>
        <v>12</v>
      </c>
      <c r="M13059" s="82" t="str">
        <f>"Q"&amp;" "&amp;VLOOKUP(pro[[#This Row],[Period]],Mapping!A:B,2,0)</f>
        <v>Q 4</v>
      </c>
      <c r="N13059"/>
    </row>
    <row r="13060" spans="1:14" ht="14.25" x14ac:dyDescent="0.2">
      <c r="A13060" s="44" t="s">
        <v>45</v>
      </c>
      <c r="B13060" s="44" t="s">
        <v>22</v>
      </c>
      <c r="C13060" s="44" t="s">
        <v>57</v>
      </c>
      <c r="D13060" s="43">
        <v>343041.88099999999</v>
      </c>
      <c r="E13060" s="43">
        <v>-67401.747000000003</v>
      </c>
      <c r="F13060" s="45">
        <v>-81630</v>
      </c>
      <c r="G13060" s="45">
        <v>-101240</v>
      </c>
      <c r="H13060" s="45">
        <v>-83000</v>
      </c>
      <c r="I13060" s="55">
        <f>pro[[#This Row],[Admin expenses 3]]+pro[[#This Row],[Admin expenses 2]]+pro[[#This Row],[Admin expenses 1]]+pro[[#This Row],[COGS]]</f>
        <v>-333271.74699999997</v>
      </c>
      <c r="J13060" s="55">
        <f>pro[[#This Row],[Revenue]]+pro[[#This Row],[AdminExp]]</f>
        <v>9770.13400000002</v>
      </c>
      <c r="K13060" s="83">
        <f>pro[[#This Row],[Profit]]/pro[[#This Row],[Revenue]]</f>
        <v>2.8480878111789565E-2</v>
      </c>
      <c r="L13060" s="56">
        <f t="shared" si="204"/>
        <v>12</v>
      </c>
      <c r="M13060" s="82" t="str">
        <f>"Q"&amp;" "&amp;VLOOKUP(pro[[#This Row],[Period]],Mapping!A:B,2,0)</f>
        <v>Q 4</v>
      </c>
      <c r="N13060"/>
    </row>
    <row r="13061" spans="1:14" ht="14.25" x14ac:dyDescent="0.2">
      <c r="A13061" s="44" t="s">
        <v>45</v>
      </c>
      <c r="B13061" s="44" t="s">
        <v>22</v>
      </c>
      <c r="C13061" s="44" t="s">
        <v>57</v>
      </c>
      <c r="D13061" s="43">
        <v>1167423.32</v>
      </c>
      <c r="E13061" s="43">
        <v>-324665.71899999998</v>
      </c>
      <c r="F13061" s="45">
        <v>-20230</v>
      </c>
      <c r="G13061" s="45">
        <v>-19990</v>
      </c>
      <c r="H13061" s="45">
        <v>-96370</v>
      </c>
      <c r="I13061" s="55">
        <f>pro[[#This Row],[Admin expenses 3]]+pro[[#This Row],[Admin expenses 2]]+pro[[#This Row],[Admin expenses 1]]+pro[[#This Row],[COGS]]</f>
        <v>-461255.71899999998</v>
      </c>
      <c r="J13061" s="55">
        <f>pro[[#This Row],[Revenue]]+pro[[#This Row],[AdminExp]]</f>
        <v>706167.60100000002</v>
      </c>
      <c r="K13061" s="83">
        <f>pro[[#This Row],[Profit]]/pro[[#This Row],[Revenue]]</f>
        <v>0.60489420495729007</v>
      </c>
      <c r="L13061" s="56">
        <f t="shared" si="204"/>
        <v>12</v>
      </c>
      <c r="M13061" s="82" t="str">
        <f>"Q"&amp;" "&amp;VLOOKUP(pro[[#This Row],[Period]],Mapping!A:B,2,0)</f>
        <v>Q 4</v>
      </c>
      <c r="N13061"/>
    </row>
    <row r="13062" spans="1:14" ht="14.25" x14ac:dyDescent="0.2">
      <c r="A13062" s="44" t="s">
        <v>45</v>
      </c>
      <c r="B13062" s="44" t="s">
        <v>22</v>
      </c>
      <c r="C13062" s="44" t="s">
        <v>57</v>
      </c>
      <c r="D13062" s="43">
        <v>1573751.4799999997</v>
      </c>
      <c r="E13062" s="43">
        <v>-816716.88699999987</v>
      </c>
      <c r="F13062" s="45">
        <v>-24470</v>
      </c>
      <c r="G13062" s="45">
        <v>-30660</v>
      </c>
      <c r="H13062" s="45">
        <v>-89860</v>
      </c>
      <c r="I13062" s="55">
        <f>pro[[#This Row],[Admin expenses 3]]+pro[[#This Row],[Admin expenses 2]]+pro[[#This Row],[Admin expenses 1]]+pro[[#This Row],[COGS]]</f>
        <v>-961706.88699999987</v>
      </c>
      <c r="J13062" s="55">
        <f>pro[[#This Row],[Revenue]]+pro[[#This Row],[AdminExp]]</f>
        <v>612044.59299999988</v>
      </c>
      <c r="K13062" s="83">
        <f>pro[[#This Row],[Profit]]/pro[[#This Row],[Revenue]]</f>
        <v>0.38890803330650403</v>
      </c>
      <c r="L13062" s="56">
        <f t="shared" si="204"/>
        <v>12</v>
      </c>
      <c r="M13062" s="82" t="str">
        <f>"Q"&amp;" "&amp;VLOOKUP(pro[[#This Row],[Period]],Mapping!A:B,2,0)</f>
        <v>Q 4</v>
      </c>
      <c r="N13062"/>
    </row>
    <row r="13063" spans="1:14" ht="14.25" x14ac:dyDescent="0.2">
      <c r="A13063" s="44" t="s">
        <v>45</v>
      </c>
      <c r="B13063" s="44" t="s">
        <v>22</v>
      </c>
      <c r="C13063" s="44" t="s">
        <v>57</v>
      </c>
      <c r="D13063" s="43">
        <v>57467.745999999992</v>
      </c>
      <c r="E13063" s="43">
        <v>-51956.918999999994</v>
      </c>
      <c r="F13063" s="45">
        <v>-41730</v>
      </c>
      <c r="G13063" s="45">
        <v>-96150</v>
      </c>
      <c r="H13063" s="45">
        <v>-39180</v>
      </c>
      <c r="I13063" s="55">
        <f>pro[[#This Row],[Admin expenses 3]]+pro[[#This Row],[Admin expenses 2]]+pro[[#This Row],[Admin expenses 1]]+pro[[#This Row],[COGS]]</f>
        <v>-229016.91899999999</v>
      </c>
      <c r="J13063" s="55">
        <f>pro[[#This Row],[Revenue]]+pro[[#This Row],[AdminExp]]</f>
        <v>-171549.17300000001</v>
      </c>
      <c r="K13063" s="83">
        <f>pro[[#This Row],[Profit]]/pro[[#This Row],[Revenue]]</f>
        <v>-2.9851383591762941</v>
      </c>
      <c r="L13063" s="56">
        <f t="shared" si="204"/>
        <v>12</v>
      </c>
      <c r="M13063" s="82" t="str">
        <f>"Q"&amp;" "&amp;VLOOKUP(pro[[#This Row],[Period]],Mapping!A:B,2,0)</f>
        <v>Q 4</v>
      </c>
      <c r="N13063"/>
    </row>
    <row r="13064" spans="1:14" ht="14.25" x14ac:dyDescent="0.2">
      <c r="A13064" s="44" t="s">
        <v>45</v>
      </c>
      <c r="B13064" s="44" t="s">
        <v>22</v>
      </c>
      <c r="C13064" s="44" t="s">
        <v>57</v>
      </c>
      <c r="D13064" s="43">
        <v>163790.71100000001</v>
      </c>
      <c r="E13064" s="43">
        <v>-42295.070999999996</v>
      </c>
      <c r="F13064" s="45">
        <v>-90490</v>
      </c>
      <c r="G13064" s="45">
        <v>-47980</v>
      </c>
      <c r="H13064" s="45">
        <v>-34270</v>
      </c>
      <c r="I13064" s="55">
        <f>pro[[#This Row],[Admin expenses 3]]+pro[[#This Row],[Admin expenses 2]]+pro[[#This Row],[Admin expenses 1]]+pro[[#This Row],[COGS]]</f>
        <v>-215035.071</v>
      </c>
      <c r="J13064" s="55">
        <f>pro[[#This Row],[Revenue]]+pro[[#This Row],[AdminExp]]</f>
        <v>-51244.359999999986</v>
      </c>
      <c r="K13064" s="83">
        <f>pro[[#This Row],[Profit]]/pro[[#This Row],[Revenue]]</f>
        <v>-0.31286487302689581</v>
      </c>
      <c r="L13064" s="56">
        <f t="shared" si="204"/>
        <v>12</v>
      </c>
      <c r="M13064" s="82" t="str">
        <f>"Q"&amp;" "&amp;VLOOKUP(pro[[#This Row],[Period]],Mapping!A:B,2,0)</f>
        <v>Q 4</v>
      </c>
      <c r="N13064"/>
    </row>
    <row r="13065" spans="1:14" ht="14.25" x14ac:dyDescent="0.2">
      <c r="A13065" s="44" t="s">
        <v>45</v>
      </c>
      <c r="B13065" s="44" t="s">
        <v>22</v>
      </c>
      <c r="C13065" s="44" t="s">
        <v>57</v>
      </c>
      <c r="D13065" s="43">
        <v>344811.15899999999</v>
      </c>
      <c r="E13065" s="43">
        <v>-17590.257999999998</v>
      </c>
      <c r="F13065" s="45">
        <v>-75910</v>
      </c>
      <c r="G13065" s="45">
        <v>-79100</v>
      </c>
      <c r="H13065" s="45">
        <v>-85880</v>
      </c>
      <c r="I13065" s="55">
        <f>pro[[#This Row],[Admin expenses 3]]+pro[[#This Row],[Admin expenses 2]]+pro[[#This Row],[Admin expenses 1]]+pro[[#This Row],[COGS]]</f>
        <v>-258480.258</v>
      </c>
      <c r="J13065" s="55">
        <f>pro[[#This Row],[Revenue]]+pro[[#This Row],[AdminExp]]</f>
        <v>86330.900999999983</v>
      </c>
      <c r="K13065" s="83">
        <f>pro[[#This Row],[Profit]]/pro[[#This Row],[Revenue]]</f>
        <v>0.25037154032477232</v>
      </c>
      <c r="L13065" s="56">
        <f t="shared" si="204"/>
        <v>12</v>
      </c>
      <c r="M13065" s="82" t="str">
        <f>"Q"&amp;" "&amp;VLOOKUP(pro[[#This Row],[Period]],Mapping!A:B,2,0)</f>
        <v>Q 4</v>
      </c>
      <c r="N13065"/>
    </row>
    <row r="13066" spans="1:14" ht="14.25" x14ac:dyDescent="0.2">
      <c r="A13066" s="44" t="s">
        <v>45</v>
      </c>
      <c r="B13066" s="44" t="s">
        <v>22</v>
      </c>
      <c r="C13066" s="44" t="s">
        <v>57</v>
      </c>
      <c r="D13066" s="43">
        <v>807204.34199999995</v>
      </c>
      <c r="E13066" s="43">
        <v>-68645.506999999998</v>
      </c>
      <c r="F13066" s="45">
        <v>-59120</v>
      </c>
      <c r="G13066" s="45">
        <v>-22490</v>
      </c>
      <c r="H13066" s="45">
        <v>-107530</v>
      </c>
      <c r="I13066" s="55">
        <f>pro[[#This Row],[Admin expenses 3]]+pro[[#This Row],[Admin expenses 2]]+pro[[#This Row],[Admin expenses 1]]+pro[[#This Row],[COGS]]</f>
        <v>-257785.50699999998</v>
      </c>
      <c r="J13066" s="55">
        <f>pro[[#This Row],[Revenue]]+pro[[#This Row],[AdminExp]]</f>
        <v>549418.83499999996</v>
      </c>
      <c r="K13066" s="83">
        <f>pro[[#This Row],[Profit]]/pro[[#This Row],[Revenue]]</f>
        <v>0.6806440530767115</v>
      </c>
      <c r="L13066" s="56">
        <f t="shared" si="204"/>
        <v>12</v>
      </c>
      <c r="M13066" s="82" t="str">
        <f>"Q"&amp;" "&amp;VLOOKUP(pro[[#This Row],[Period]],Mapping!A:B,2,0)</f>
        <v>Q 4</v>
      </c>
      <c r="N13066"/>
    </row>
    <row r="13067" spans="1:14" ht="14.25" x14ac:dyDescent="0.2">
      <c r="A13067" s="44" t="s">
        <v>45</v>
      </c>
      <c r="B13067" s="44" t="s">
        <v>22</v>
      </c>
      <c r="C13067" s="44" t="s">
        <v>57</v>
      </c>
      <c r="D13067" s="43">
        <v>1289058.96</v>
      </c>
      <c r="E13067" s="43">
        <v>-1393958.517</v>
      </c>
      <c r="F13067" s="45">
        <v>-65730</v>
      </c>
      <c r="G13067" s="45">
        <v>-103730</v>
      </c>
      <c r="H13067" s="45">
        <v>-102400</v>
      </c>
      <c r="I13067" s="55">
        <f>pro[[#This Row],[Admin expenses 3]]+pro[[#This Row],[Admin expenses 2]]+pro[[#This Row],[Admin expenses 1]]+pro[[#This Row],[COGS]]</f>
        <v>-1665818.517</v>
      </c>
      <c r="J13067" s="55">
        <f>pro[[#This Row],[Revenue]]+pro[[#This Row],[AdminExp]]</f>
        <v>-376759.55700000003</v>
      </c>
      <c r="K13067" s="83">
        <f>pro[[#This Row],[Profit]]/pro[[#This Row],[Revenue]]</f>
        <v>-0.29227488322178841</v>
      </c>
      <c r="L13067" s="56">
        <f t="shared" si="204"/>
        <v>12</v>
      </c>
      <c r="M13067" s="82" t="str">
        <f>"Q"&amp;" "&amp;VLOOKUP(pro[[#This Row],[Period]],Mapping!A:B,2,0)</f>
        <v>Q 4</v>
      </c>
      <c r="N13067"/>
    </row>
    <row r="13068" spans="1:14" ht="14.25" x14ac:dyDescent="0.2">
      <c r="A13068" s="44" t="s">
        <v>45</v>
      </c>
      <c r="B13068" s="44" t="s">
        <v>22</v>
      </c>
      <c r="C13068" s="44" t="s">
        <v>57</v>
      </c>
      <c r="D13068" s="43">
        <v>86810.107999999993</v>
      </c>
      <c r="E13068" s="43">
        <v>-24536.539999999997</v>
      </c>
      <c r="F13068" s="45">
        <v>-105440</v>
      </c>
      <c r="G13068" s="45">
        <v>-107240</v>
      </c>
      <c r="H13068" s="45">
        <v>-32850</v>
      </c>
      <c r="I13068" s="55">
        <f>pro[[#This Row],[Admin expenses 3]]+pro[[#This Row],[Admin expenses 2]]+pro[[#This Row],[Admin expenses 1]]+pro[[#This Row],[COGS]]</f>
        <v>-270066.53999999998</v>
      </c>
      <c r="J13068" s="55">
        <f>pro[[#This Row],[Revenue]]+pro[[#This Row],[AdminExp]]</f>
        <v>-183256.43199999997</v>
      </c>
      <c r="K13068" s="83">
        <f>pro[[#This Row],[Profit]]/pro[[#This Row],[Revenue]]</f>
        <v>-2.1110033868406197</v>
      </c>
      <c r="L13068" s="56">
        <f t="shared" si="204"/>
        <v>12</v>
      </c>
      <c r="M13068" s="82" t="str">
        <f>"Q"&amp;" "&amp;VLOOKUP(pro[[#This Row],[Period]],Mapping!A:B,2,0)</f>
        <v>Q 4</v>
      </c>
      <c r="N13068"/>
    </row>
    <row r="13069" spans="1:14" ht="14.25" x14ac:dyDescent="0.2">
      <c r="A13069" s="44" t="s">
        <v>45</v>
      </c>
      <c r="B13069" s="44" t="s">
        <v>22</v>
      </c>
      <c r="C13069" s="44" t="s">
        <v>57</v>
      </c>
      <c r="D13069" s="43">
        <v>261021.41799999998</v>
      </c>
      <c r="E13069" s="43">
        <v>-217357.924</v>
      </c>
      <c r="F13069" s="45">
        <v>-64760</v>
      </c>
      <c r="G13069" s="45">
        <v>-49310</v>
      </c>
      <c r="H13069" s="45">
        <v>-32400</v>
      </c>
      <c r="I13069" s="55">
        <f>pro[[#This Row],[Admin expenses 3]]+pro[[#This Row],[Admin expenses 2]]+pro[[#This Row],[Admin expenses 1]]+pro[[#This Row],[COGS]]</f>
        <v>-363827.924</v>
      </c>
      <c r="J13069" s="55">
        <f>pro[[#This Row],[Revenue]]+pro[[#This Row],[AdminExp]]</f>
        <v>-102806.50600000002</v>
      </c>
      <c r="K13069" s="83">
        <f>pro[[#This Row],[Profit]]/pro[[#This Row],[Revenue]]</f>
        <v>-0.39386233814728577</v>
      </c>
      <c r="L13069" s="56">
        <f t="shared" si="204"/>
        <v>12</v>
      </c>
      <c r="M13069" s="82" t="str">
        <f>"Q"&amp;" "&amp;VLOOKUP(pro[[#This Row],[Period]],Mapping!A:B,2,0)</f>
        <v>Q 4</v>
      </c>
      <c r="N13069"/>
    </row>
    <row r="13070" spans="1:14" ht="14.25" x14ac:dyDescent="0.2">
      <c r="A13070" s="44" t="s">
        <v>45</v>
      </c>
      <c r="B13070" s="44" t="s">
        <v>22</v>
      </c>
      <c r="C13070" s="44" t="s">
        <v>57</v>
      </c>
      <c r="D13070" s="43">
        <v>348420.70899999997</v>
      </c>
      <c r="E13070" s="43">
        <v>-276684.24699999997</v>
      </c>
      <c r="F13070" s="45">
        <v>-86920</v>
      </c>
      <c r="G13070" s="45">
        <v>-103410</v>
      </c>
      <c r="H13070" s="45">
        <v>-66040</v>
      </c>
      <c r="I13070" s="55">
        <f>pro[[#This Row],[Admin expenses 3]]+pro[[#This Row],[Admin expenses 2]]+pro[[#This Row],[Admin expenses 1]]+pro[[#This Row],[COGS]]</f>
        <v>-533054.24699999997</v>
      </c>
      <c r="J13070" s="55">
        <f>pro[[#This Row],[Revenue]]+pro[[#This Row],[AdminExp]]</f>
        <v>-184633.538</v>
      </c>
      <c r="K13070" s="83">
        <f>pro[[#This Row],[Profit]]/pro[[#This Row],[Revenue]]</f>
        <v>-0.52991551084869648</v>
      </c>
      <c r="L13070" s="56">
        <f t="shared" si="204"/>
        <v>12</v>
      </c>
      <c r="M13070" s="82" t="str">
        <f>"Q"&amp;" "&amp;VLOOKUP(pro[[#This Row],[Period]],Mapping!A:B,2,0)</f>
        <v>Q 4</v>
      </c>
      <c r="N13070"/>
    </row>
    <row r="13071" spans="1:14" ht="14.25" x14ac:dyDescent="0.2">
      <c r="A13071" s="44" t="s">
        <v>45</v>
      </c>
      <c r="B13071" s="44" t="s">
        <v>22</v>
      </c>
      <c r="C13071" s="44" t="s">
        <v>57</v>
      </c>
      <c r="D13071" s="43">
        <v>96394.703999999998</v>
      </c>
      <c r="E13071" s="43">
        <v>-61019.665000000001</v>
      </c>
      <c r="F13071" s="45">
        <v>-32520</v>
      </c>
      <c r="G13071" s="45">
        <v>-18780</v>
      </c>
      <c r="H13071" s="45">
        <v>-47970</v>
      </c>
      <c r="I13071" s="55">
        <f>pro[[#This Row],[Admin expenses 3]]+pro[[#This Row],[Admin expenses 2]]+pro[[#This Row],[Admin expenses 1]]+pro[[#This Row],[COGS]]</f>
        <v>-160289.66500000001</v>
      </c>
      <c r="J13071" s="55">
        <f>pro[[#This Row],[Revenue]]+pro[[#This Row],[AdminExp]]</f>
        <v>-63894.96100000001</v>
      </c>
      <c r="K13071" s="83">
        <f>pro[[#This Row],[Profit]]/pro[[#This Row],[Revenue]]</f>
        <v>-0.66284721409591141</v>
      </c>
      <c r="L13071" s="56">
        <f t="shared" si="204"/>
        <v>12</v>
      </c>
      <c r="M13071" s="82" t="str">
        <f>"Q"&amp;" "&amp;VLOOKUP(pro[[#This Row],[Period]],Mapping!A:B,2,0)</f>
        <v>Q 4</v>
      </c>
      <c r="N13071"/>
    </row>
    <row r="13072" spans="1:14" ht="14.25" x14ac:dyDescent="0.2">
      <c r="A13072" s="44" t="s">
        <v>45</v>
      </c>
      <c r="B13072" s="44" t="s">
        <v>22</v>
      </c>
      <c r="C13072" s="44" t="s">
        <v>57</v>
      </c>
      <c r="D13072" s="43">
        <v>74190.815999999992</v>
      </c>
      <c r="E13072" s="43">
        <v>-219346.98799999995</v>
      </c>
      <c r="F13072" s="45">
        <v>-20610</v>
      </c>
      <c r="G13072" s="45">
        <v>-70410</v>
      </c>
      <c r="H13072" s="45">
        <v>-51160</v>
      </c>
      <c r="I13072" s="55">
        <f>pro[[#This Row],[Admin expenses 3]]+pro[[#This Row],[Admin expenses 2]]+pro[[#This Row],[Admin expenses 1]]+pro[[#This Row],[COGS]]</f>
        <v>-361526.98799999995</v>
      </c>
      <c r="J13072" s="55">
        <f>pro[[#This Row],[Revenue]]+pro[[#This Row],[AdminExp]]</f>
        <v>-287336.17199999996</v>
      </c>
      <c r="K13072" s="83">
        <f>pro[[#This Row],[Profit]]/pro[[#This Row],[Revenue]]</f>
        <v>-3.8729345152370342</v>
      </c>
      <c r="L13072" s="56">
        <f t="shared" si="204"/>
        <v>12</v>
      </c>
      <c r="M13072" s="82" t="str">
        <f>"Q"&amp;" "&amp;VLOOKUP(pro[[#This Row],[Period]],Mapping!A:B,2,0)</f>
        <v>Q 4</v>
      </c>
      <c r="N13072"/>
    </row>
    <row r="13073" spans="1:14" ht="14.25" x14ac:dyDescent="0.2">
      <c r="A13073" s="44" t="s">
        <v>45</v>
      </c>
      <c r="B13073" s="44" t="s">
        <v>22</v>
      </c>
      <c r="C13073" s="44" t="s">
        <v>58</v>
      </c>
      <c r="D13073" s="43">
        <v>181350.09199999998</v>
      </c>
      <c r="E13073" s="43">
        <v>-222438.70599999995</v>
      </c>
      <c r="F13073" s="45">
        <v>-53910</v>
      </c>
      <c r="G13073" s="45">
        <v>-82480</v>
      </c>
      <c r="H13073" s="45">
        <v>-53590</v>
      </c>
      <c r="I13073" s="55">
        <f>pro[[#This Row],[Admin expenses 3]]+pro[[#This Row],[Admin expenses 2]]+pro[[#This Row],[Admin expenses 1]]+pro[[#This Row],[COGS]]</f>
        <v>-412418.70599999995</v>
      </c>
      <c r="J13073" s="55">
        <f>pro[[#This Row],[Revenue]]+pro[[#This Row],[AdminExp]]</f>
        <v>-231068.61399999997</v>
      </c>
      <c r="K13073" s="83">
        <f>pro[[#This Row],[Profit]]/pro[[#This Row],[Revenue]]</f>
        <v>-1.2741576883236432</v>
      </c>
      <c r="L13073" s="56">
        <f t="shared" si="204"/>
        <v>12</v>
      </c>
      <c r="M13073" s="82" t="str">
        <f>"Q"&amp;" "&amp;VLOOKUP(pro[[#This Row],[Period]],Mapping!A:B,2,0)</f>
        <v>Q 4</v>
      </c>
      <c r="N13073"/>
    </row>
    <row r="13074" spans="1:14" ht="14.25" x14ac:dyDescent="0.2">
      <c r="A13074" s="44" t="s">
        <v>45</v>
      </c>
      <c r="B13074" s="44" t="s">
        <v>22</v>
      </c>
      <c r="C13074" s="44" t="s">
        <v>59</v>
      </c>
      <c r="D13074" s="43">
        <v>336610.24599999998</v>
      </c>
      <c r="E13074" s="43">
        <v>-648146.28199999989</v>
      </c>
      <c r="F13074" s="45">
        <v>-100020</v>
      </c>
      <c r="G13074" s="45">
        <v>-105450</v>
      </c>
      <c r="H13074" s="45">
        <v>-27030</v>
      </c>
      <c r="I13074" s="55">
        <f>pro[[#This Row],[Admin expenses 3]]+pro[[#This Row],[Admin expenses 2]]+pro[[#This Row],[Admin expenses 1]]+pro[[#This Row],[COGS]]</f>
        <v>-880646.28199999989</v>
      </c>
      <c r="J13074" s="55">
        <f>pro[[#This Row],[Revenue]]+pro[[#This Row],[AdminExp]]</f>
        <v>-544036.03599999985</v>
      </c>
      <c r="K13074" s="83">
        <f>pro[[#This Row],[Profit]]/pro[[#This Row],[Revenue]]</f>
        <v>-1.6162194777636087</v>
      </c>
      <c r="L13074" s="56">
        <f t="shared" si="204"/>
        <v>12</v>
      </c>
      <c r="M13074" s="82" t="str">
        <f>"Q"&amp;" "&amp;VLOOKUP(pro[[#This Row],[Period]],Mapping!A:B,2,0)</f>
        <v>Q 4</v>
      </c>
      <c r="N13074"/>
    </row>
    <row r="13075" spans="1:14" ht="14.25" x14ac:dyDescent="0.2">
      <c r="A13075" s="44" t="s">
        <v>45</v>
      </c>
      <c r="B13075" s="44" t="s">
        <v>22</v>
      </c>
      <c r="C13075" s="44" t="s">
        <v>57</v>
      </c>
      <c r="D13075" s="43">
        <v>143198.986</v>
      </c>
      <c r="E13075" s="43">
        <v>-50673.888999999988</v>
      </c>
      <c r="F13075" s="45">
        <v>-83460</v>
      </c>
      <c r="G13075" s="45">
        <v>-74700</v>
      </c>
      <c r="H13075" s="45">
        <v>-64030</v>
      </c>
      <c r="I13075" s="55">
        <f>pro[[#This Row],[Admin expenses 3]]+pro[[#This Row],[Admin expenses 2]]+pro[[#This Row],[Admin expenses 1]]+pro[[#This Row],[COGS]]</f>
        <v>-272863.88899999997</v>
      </c>
      <c r="J13075" s="55">
        <f>pro[[#This Row],[Revenue]]+pro[[#This Row],[AdminExp]]</f>
        <v>-129664.90299999996</v>
      </c>
      <c r="K13075" s="83">
        <f>pro[[#This Row],[Profit]]/pro[[#This Row],[Revenue]]</f>
        <v>-0.90548757796371515</v>
      </c>
      <c r="L13075" s="56">
        <f t="shared" si="204"/>
        <v>12</v>
      </c>
      <c r="M13075" s="82" t="str">
        <f>"Q"&amp;" "&amp;VLOOKUP(pro[[#This Row],[Period]],Mapping!A:B,2,0)</f>
        <v>Q 4</v>
      </c>
      <c r="N13075"/>
    </row>
    <row r="13076" spans="1:14" ht="14.25" x14ac:dyDescent="0.2">
      <c r="A13076" s="44" t="s">
        <v>45</v>
      </c>
      <c r="B13076" s="44" t="s">
        <v>22</v>
      </c>
      <c r="C13076" s="44" t="s">
        <v>57</v>
      </c>
      <c r="D13076" s="43">
        <v>159501.54499999998</v>
      </c>
      <c r="E13076" s="43">
        <v>-83437.871999999988</v>
      </c>
      <c r="F13076" s="45">
        <v>-18700</v>
      </c>
      <c r="G13076" s="45">
        <v>-13940</v>
      </c>
      <c r="H13076" s="45">
        <v>-43220</v>
      </c>
      <c r="I13076" s="55">
        <f>pro[[#This Row],[Admin expenses 3]]+pro[[#This Row],[Admin expenses 2]]+pro[[#This Row],[Admin expenses 1]]+pro[[#This Row],[COGS]]</f>
        <v>-159297.87199999997</v>
      </c>
      <c r="J13076" s="55">
        <f>pro[[#This Row],[Revenue]]+pro[[#This Row],[AdminExp]]</f>
        <v>203.67300000000978</v>
      </c>
      <c r="K13076" s="83">
        <f>pro[[#This Row],[Profit]]/pro[[#This Row],[Revenue]]</f>
        <v>1.2769343394135135E-3</v>
      </c>
      <c r="L13076" s="56">
        <f t="shared" si="204"/>
        <v>12</v>
      </c>
      <c r="M13076" s="82" t="str">
        <f>"Q"&amp;" "&amp;VLOOKUP(pro[[#This Row],[Period]],Mapping!A:B,2,0)</f>
        <v>Q 4</v>
      </c>
      <c r="N13076"/>
    </row>
    <row r="13077" spans="1:14" ht="14.25" x14ac:dyDescent="0.2">
      <c r="A13077" s="44" t="s">
        <v>45</v>
      </c>
      <c r="B13077" s="44" t="s">
        <v>22</v>
      </c>
      <c r="C13077" s="44" t="s">
        <v>57</v>
      </c>
      <c r="D13077" s="43">
        <v>222625.88599999997</v>
      </c>
      <c r="E13077" s="43">
        <v>-146122.99799999999</v>
      </c>
      <c r="F13077" s="45">
        <v>-56170</v>
      </c>
      <c r="G13077" s="45">
        <v>-55180</v>
      </c>
      <c r="H13077" s="45">
        <v>-93460</v>
      </c>
      <c r="I13077" s="55">
        <f>pro[[#This Row],[Admin expenses 3]]+pro[[#This Row],[Admin expenses 2]]+pro[[#This Row],[Admin expenses 1]]+pro[[#This Row],[COGS]]</f>
        <v>-350932.99800000002</v>
      </c>
      <c r="J13077" s="55">
        <f>pro[[#This Row],[Revenue]]+pro[[#This Row],[AdminExp]]</f>
        <v>-128307.11200000005</v>
      </c>
      <c r="K13077" s="83">
        <f>pro[[#This Row],[Profit]]/pro[[#This Row],[Revenue]]</f>
        <v>-0.57633509878541289</v>
      </c>
      <c r="L13077" s="56">
        <f t="shared" si="204"/>
        <v>12</v>
      </c>
      <c r="M13077" s="82" t="str">
        <f>"Q"&amp;" "&amp;VLOOKUP(pro[[#This Row],[Period]],Mapping!A:B,2,0)</f>
        <v>Q 4</v>
      </c>
      <c r="N13077"/>
    </row>
    <row r="13078" spans="1:14" ht="14.25" x14ac:dyDescent="0.2">
      <c r="A13078" s="44" t="s">
        <v>45</v>
      </c>
      <c r="B13078" s="44" t="s">
        <v>22</v>
      </c>
      <c r="C13078" s="44" t="s">
        <v>57</v>
      </c>
      <c r="D13078" s="43">
        <v>59624.124000000003</v>
      </c>
      <c r="E13078" s="43">
        <v>-40719.063000000002</v>
      </c>
      <c r="F13078" s="45">
        <v>-33360</v>
      </c>
      <c r="G13078" s="45">
        <v>-27000</v>
      </c>
      <c r="H13078" s="45">
        <v>-76170</v>
      </c>
      <c r="I13078" s="55">
        <f>pro[[#This Row],[Admin expenses 3]]+pro[[#This Row],[Admin expenses 2]]+pro[[#This Row],[Admin expenses 1]]+pro[[#This Row],[COGS]]</f>
        <v>-177249.06299999999</v>
      </c>
      <c r="J13078" s="55">
        <f>pro[[#This Row],[Revenue]]+pro[[#This Row],[AdminExp]]</f>
        <v>-117624.93899999998</v>
      </c>
      <c r="K13078" s="83">
        <f>pro[[#This Row],[Profit]]/pro[[#This Row],[Revenue]]</f>
        <v>-1.9727742918285891</v>
      </c>
      <c r="L13078" s="56">
        <f t="shared" si="204"/>
        <v>12</v>
      </c>
      <c r="M13078" s="82" t="str">
        <f>"Q"&amp;" "&amp;VLOOKUP(pro[[#This Row],[Period]],Mapping!A:B,2,0)</f>
        <v>Q 4</v>
      </c>
      <c r="N13078"/>
    </row>
    <row r="13079" spans="1:14" ht="14.25" x14ac:dyDescent="0.2">
      <c r="A13079" s="44" t="s">
        <v>45</v>
      </c>
      <c r="B13079" s="44" t="s">
        <v>22</v>
      </c>
      <c r="C13079" s="44" t="s">
        <v>57</v>
      </c>
      <c r="D13079" s="43">
        <v>227348.58299999998</v>
      </c>
      <c r="E13079" s="43">
        <v>-171865.62399999998</v>
      </c>
      <c r="F13079" s="45">
        <v>-33460</v>
      </c>
      <c r="G13079" s="45">
        <v>-97440</v>
      </c>
      <c r="H13079" s="45">
        <v>-58090</v>
      </c>
      <c r="I13079" s="55">
        <f>pro[[#This Row],[Admin expenses 3]]+pro[[#This Row],[Admin expenses 2]]+pro[[#This Row],[Admin expenses 1]]+pro[[#This Row],[COGS]]</f>
        <v>-360855.62399999995</v>
      </c>
      <c r="J13079" s="55">
        <f>pro[[#This Row],[Revenue]]+pro[[#This Row],[AdminExp]]</f>
        <v>-133507.04099999997</v>
      </c>
      <c r="K13079" s="83">
        <f>pro[[#This Row],[Profit]]/pro[[#This Row],[Revenue]]</f>
        <v>-0.58723498179885281</v>
      </c>
      <c r="L13079" s="56">
        <f t="shared" si="204"/>
        <v>12</v>
      </c>
      <c r="M13079" s="82" t="str">
        <f>"Q"&amp;" "&amp;VLOOKUP(pro[[#This Row],[Period]],Mapping!A:B,2,0)</f>
        <v>Q 4</v>
      </c>
      <c r="N13079"/>
    </row>
    <row r="13080" spans="1:14" ht="14.25" x14ac:dyDescent="0.2">
      <c r="A13080" s="44" t="s">
        <v>45</v>
      </c>
      <c r="B13080" s="44" t="s">
        <v>22</v>
      </c>
      <c r="C13080" s="44" t="s">
        <v>58</v>
      </c>
      <c r="D13080" s="43">
        <v>79426.739000000001</v>
      </c>
      <c r="E13080" s="43">
        <v>-56947.093000000001</v>
      </c>
      <c r="F13080" s="45">
        <v>-16760</v>
      </c>
      <c r="G13080" s="45">
        <v>-60040</v>
      </c>
      <c r="H13080" s="45">
        <v>-75110</v>
      </c>
      <c r="I13080" s="55">
        <f>pro[[#This Row],[Admin expenses 3]]+pro[[#This Row],[Admin expenses 2]]+pro[[#This Row],[Admin expenses 1]]+pro[[#This Row],[COGS]]</f>
        <v>-208857.09299999999</v>
      </c>
      <c r="J13080" s="55">
        <f>pro[[#This Row],[Revenue]]+pro[[#This Row],[AdminExp]]</f>
        <v>-129430.35399999999</v>
      </c>
      <c r="K13080" s="83">
        <f>pro[[#This Row],[Profit]]/pro[[#This Row],[Revenue]]</f>
        <v>-1.6295564394252671</v>
      </c>
      <c r="L13080" s="56">
        <f t="shared" si="204"/>
        <v>12</v>
      </c>
      <c r="M13080" s="82" t="str">
        <f>"Q"&amp;" "&amp;VLOOKUP(pro[[#This Row],[Period]],Mapping!A:B,2,0)</f>
        <v>Q 4</v>
      </c>
      <c r="N13080"/>
    </row>
    <row r="13081" spans="1:14" ht="14.25" x14ac:dyDescent="0.2">
      <c r="A13081" s="44" t="s">
        <v>45</v>
      </c>
      <c r="B13081" s="44" t="s">
        <v>22</v>
      </c>
      <c r="C13081" s="44" t="s">
        <v>59</v>
      </c>
      <c r="D13081" s="43">
        <v>90091.896999999997</v>
      </c>
      <c r="E13081" s="43">
        <v>-66882.808999999994</v>
      </c>
      <c r="F13081" s="45">
        <v>-21160</v>
      </c>
      <c r="G13081" s="45">
        <v>-21740</v>
      </c>
      <c r="H13081" s="45">
        <v>-50460</v>
      </c>
      <c r="I13081" s="55">
        <f>pro[[#This Row],[Admin expenses 3]]+pro[[#This Row],[Admin expenses 2]]+pro[[#This Row],[Admin expenses 1]]+pro[[#This Row],[COGS]]</f>
        <v>-160242.80900000001</v>
      </c>
      <c r="J13081" s="55">
        <f>pro[[#This Row],[Revenue]]+pro[[#This Row],[AdminExp]]</f>
        <v>-70150.912000000011</v>
      </c>
      <c r="K13081" s="83">
        <f>pro[[#This Row],[Profit]]/pro[[#This Row],[Revenue]]</f>
        <v>-0.77865950585988897</v>
      </c>
      <c r="L13081" s="56">
        <f t="shared" si="204"/>
        <v>12</v>
      </c>
      <c r="M13081" s="82" t="str">
        <f>"Q"&amp;" "&amp;VLOOKUP(pro[[#This Row],[Period]],Mapping!A:B,2,0)</f>
        <v>Q 4</v>
      </c>
      <c r="N13081"/>
    </row>
    <row r="13082" spans="1:14" ht="14.25" x14ac:dyDescent="0.2">
      <c r="A13082" s="44" t="s">
        <v>45</v>
      </c>
      <c r="B13082" s="44" t="s">
        <v>22</v>
      </c>
      <c r="C13082" s="44" t="s">
        <v>57</v>
      </c>
      <c r="D13082" s="43">
        <v>97029.036999999997</v>
      </c>
      <c r="E13082" s="43">
        <v>-28954.680999999993</v>
      </c>
      <c r="F13082" s="45">
        <v>-29280</v>
      </c>
      <c r="G13082" s="45">
        <v>-16240</v>
      </c>
      <c r="H13082" s="45">
        <v>-95980</v>
      </c>
      <c r="I13082" s="55">
        <f>pro[[#This Row],[Admin expenses 3]]+pro[[#This Row],[Admin expenses 2]]+pro[[#This Row],[Admin expenses 1]]+pro[[#This Row],[COGS]]</f>
        <v>-170454.68099999998</v>
      </c>
      <c r="J13082" s="55">
        <f>pro[[#This Row],[Revenue]]+pro[[#This Row],[AdminExp]]</f>
        <v>-73425.643999999986</v>
      </c>
      <c r="K13082" s="83">
        <f>pro[[#This Row],[Profit]]/pro[[#This Row],[Revenue]]</f>
        <v>-0.7567388718904835</v>
      </c>
      <c r="L13082" s="56">
        <f t="shared" si="204"/>
        <v>12</v>
      </c>
      <c r="M13082" s="82" t="str">
        <f>"Q"&amp;" "&amp;VLOOKUP(pro[[#This Row],[Period]],Mapping!A:B,2,0)</f>
        <v>Q 4</v>
      </c>
      <c r="N13082"/>
    </row>
    <row r="13083" spans="1:14" ht="14.25" x14ac:dyDescent="0.2">
      <c r="A13083" s="44" t="s">
        <v>45</v>
      </c>
      <c r="B13083" s="44" t="s">
        <v>22</v>
      </c>
      <c r="C13083" s="44" t="s">
        <v>57</v>
      </c>
      <c r="D13083" s="43">
        <v>91237.614999999991</v>
      </c>
      <c r="E13083" s="43">
        <v>-277261.05399999995</v>
      </c>
      <c r="F13083" s="45">
        <v>-36260</v>
      </c>
      <c r="G13083" s="45">
        <v>-45470</v>
      </c>
      <c r="H13083" s="45">
        <v>-34030</v>
      </c>
      <c r="I13083" s="55">
        <f>pro[[#This Row],[Admin expenses 3]]+pro[[#This Row],[Admin expenses 2]]+pro[[#This Row],[Admin expenses 1]]+pro[[#This Row],[COGS]]</f>
        <v>-393021.05399999995</v>
      </c>
      <c r="J13083" s="55">
        <f>pro[[#This Row],[Revenue]]+pro[[#This Row],[AdminExp]]</f>
        <v>-301783.43899999995</v>
      </c>
      <c r="K13083" s="83">
        <f>pro[[#This Row],[Profit]]/pro[[#This Row],[Revenue]]</f>
        <v>-3.3076647060535285</v>
      </c>
      <c r="L13083" s="56">
        <f t="shared" si="204"/>
        <v>12</v>
      </c>
      <c r="M13083" s="82" t="str">
        <f>"Q"&amp;" "&amp;VLOOKUP(pro[[#This Row],[Period]],Mapping!A:B,2,0)</f>
        <v>Q 4</v>
      </c>
      <c r="N13083"/>
    </row>
    <row r="13084" spans="1:14" ht="14.25" x14ac:dyDescent="0.2">
      <c r="A13084" s="44" t="s">
        <v>45</v>
      </c>
      <c r="B13084" s="44" t="s">
        <v>22</v>
      </c>
      <c r="C13084" s="44" t="s">
        <v>57</v>
      </c>
      <c r="D13084" s="43">
        <v>66610.46699999999</v>
      </c>
      <c r="E13084" s="43">
        <v>-43815.925999999999</v>
      </c>
      <c r="F13084" s="45">
        <v>-26000</v>
      </c>
      <c r="G13084" s="45">
        <v>-46690</v>
      </c>
      <c r="H13084" s="45">
        <v>-83200</v>
      </c>
      <c r="I13084" s="55">
        <f>pro[[#This Row],[Admin expenses 3]]+pro[[#This Row],[Admin expenses 2]]+pro[[#This Row],[Admin expenses 1]]+pro[[#This Row],[COGS]]</f>
        <v>-199705.92600000001</v>
      </c>
      <c r="J13084" s="55">
        <f>pro[[#This Row],[Revenue]]+pro[[#This Row],[AdminExp]]</f>
        <v>-133095.45900000003</v>
      </c>
      <c r="K13084" s="83">
        <f>pro[[#This Row],[Profit]]/pro[[#This Row],[Revenue]]</f>
        <v>-1.9981162870393936</v>
      </c>
      <c r="L13084" s="56">
        <f t="shared" si="204"/>
        <v>12</v>
      </c>
      <c r="M13084" s="82" t="str">
        <f>"Q"&amp;" "&amp;VLOOKUP(pro[[#This Row],[Period]],Mapping!A:B,2,0)</f>
        <v>Q 4</v>
      </c>
      <c r="N13084"/>
    </row>
    <row r="13085" spans="1:14" ht="14.25" x14ac:dyDescent="0.2">
      <c r="A13085" s="44" t="s">
        <v>45</v>
      </c>
      <c r="B13085" s="44" t="s">
        <v>22</v>
      </c>
      <c r="C13085" s="44" t="s">
        <v>58</v>
      </c>
      <c r="D13085" s="43">
        <v>24437.252</v>
      </c>
      <c r="E13085" s="43">
        <v>-2507.6029999999996</v>
      </c>
      <c r="F13085" s="45">
        <v>-37030</v>
      </c>
      <c r="G13085" s="45">
        <v>-18010</v>
      </c>
      <c r="H13085" s="45">
        <v>-68260</v>
      </c>
      <c r="I13085" s="55">
        <f>pro[[#This Row],[Admin expenses 3]]+pro[[#This Row],[Admin expenses 2]]+pro[[#This Row],[Admin expenses 1]]+pro[[#This Row],[COGS]]</f>
        <v>-125807.603</v>
      </c>
      <c r="J13085" s="55">
        <f>pro[[#This Row],[Revenue]]+pro[[#This Row],[AdminExp]]</f>
        <v>-101370.351</v>
      </c>
      <c r="K13085" s="83">
        <f>pro[[#This Row],[Profit]]/pro[[#This Row],[Revenue]]</f>
        <v>-4.1481894527256991</v>
      </c>
      <c r="L13085" s="56">
        <f t="shared" si="204"/>
        <v>12</v>
      </c>
      <c r="M13085" s="82" t="str">
        <f>"Q"&amp;" "&amp;VLOOKUP(pro[[#This Row],[Period]],Mapping!A:B,2,0)</f>
        <v>Q 4</v>
      </c>
      <c r="N13085"/>
    </row>
    <row r="13086" spans="1:14" ht="14.25" x14ac:dyDescent="0.2">
      <c r="A13086" s="44" t="s">
        <v>45</v>
      </c>
      <c r="B13086" s="44" t="s">
        <v>22</v>
      </c>
      <c r="C13086" s="44" t="s">
        <v>59</v>
      </c>
      <c r="D13086" s="43">
        <v>85821.918000000005</v>
      </c>
      <c r="E13086" s="43">
        <v>-22057.489999999998</v>
      </c>
      <c r="F13086" s="45">
        <v>-105680</v>
      </c>
      <c r="G13086" s="45">
        <v>-41610</v>
      </c>
      <c r="H13086" s="45">
        <v>-77250</v>
      </c>
      <c r="I13086" s="55">
        <f>pro[[#This Row],[Admin expenses 3]]+pro[[#This Row],[Admin expenses 2]]+pro[[#This Row],[Admin expenses 1]]+pro[[#This Row],[COGS]]</f>
        <v>-246597.49</v>
      </c>
      <c r="J13086" s="55">
        <f>pro[[#This Row],[Revenue]]+pro[[#This Row],[AdminExp]]</f>
        <v>-160775.57199999999</v>
      </c>
      <c r="K13086" s="83">
        <f>pro[[#This Row],[Profit]]/pro[[#This Row],[Revenue]]</f>
        <v>-1.8733626065080482</v>
      </c>
      <c r="L13086" s="56">
        <f t="shared" si="204"/>
        <v>12</v>
      </c>
      <c r="M13086" s="82" t="str">
        <f>"Q"&amp;" "&amp;VLOOKUP(pro[[#This Row],[Period]],Mapping!A:B,2,0)</f>
        <v>Q 4</v>
      </c>
      <c r="N13086"/>
    </row>
    <row r="13087" spans="1:14" ht="14.25" x14ac:dyDescent="0.2">
      <c r="A13087" s="44" t="s">
        <v>45</v>
      </c>
      <c r="B13087" s="44" t="s">
        <v>22</v>
      </c>
      <c r="C13087" s="44" t="s">
        <v>57</v>
      </c>
      <c r="D13087" s="43">
        <v>264737.33999999997</v>
      </c>
      <c r="E13087" s="43">
        <v>-200358.606</v>
      </c>
      <c r="F13087" s="45">
        <v>-92150</v>
      </c>
      <c r="G13087" s="45">
        <v>-72090</v>
      </c>
      <c r="H13087" s="45">
        <v>-81420</v>
      </c>
      <c r="I13087" s="55">
        <f>pro[[#This Row],[Admin expenses 3]]+pro[[#This Row],[Admin expenses 2]]+pro[[#This Row],[Admin expenses 1]]+pro[[#This Row],[COGS]]</f>
        <v>-446018.60600000003</v>
      </c>
      <c r="J13087" s="55">
        <f>pro[[#This Row],[Revenue]]+pro[[#This Row],[AdminExp]]</f>
        <v>-181281.26600000006</v>
      </c>
      <c r="K13087" s="83">
        <f>pro[[#This Row],[Profit]]/pro[[#This Row],[Revenue]]</f>
        <v>-0.6847589614672418</v>
      </c>
      <c r="L13087" s="56">
        <f t="shared" si="204"/>
        <v>12</v>
      </c>
      <c r="M13087" s="82" t="str">
        <f>"Q"&amp;" "&amp;VLOOKUP(pro[[#This Row],[Period]],Mapping!A:B,2,0)</f>
        <v>Q 4</v>
      </c>
      <c r="N13087"/>
    </row>
    <row r="13088" spans="1:14" ht="14.25" x14ac:dyDescent="0.2">
      <c r="A13088" s="44" t="s">
        <v>45</v>
      </c>
      <c r="B13088" s="44" t="s">
        <v>22</v>
      </c>
      <c r="C13088" s="44" t="s">
        <v>57</v>
      </c>
      <c r="D13088" s="43">
        <v>91419.362999999998</v>
      </c>
      <c r="E13088" s="43">
        <v>-75380.466</v>
      </c>
      <c r="F13088" s="45">
        <v>-51960</v>
      </c>
      <c r="G13088" s="45">
        <v>-58240</v>
      </c>
      <c r="H13088" s="45">
        <v>-20890</v>
      </c>
      <c r="I13088" s="55">
        <f>pro[[#This Row],[Admin expenses 3]]+pro[[#This Row],[Admin expenses 2]]+pro[[#This Row],[Admin expenses 1]]+pro[[#This Row],[COGS]]</f>
        <v>-206470.46600000001</v>
      </c>
      <c r="J13088" s="55">
        <f>pro[[#This Row],[Revenue]]+pro[[#This Row],[AdminExp]]</f>
        <v>-115051.10300000002</v>
      </c>
      <c r="K13088" s="83">
        <f>pro[[#This Row],[Profit]]/pro[[#This Row],[Revenue]]</f>
        <v>-1.258498191460818</v>
      </c>
      <c r="L13088" s="56">
        <f t="shared" si="204"/>
        <v>12</v>
      </c>
      <c r="M13088" s="82" t="str">
        <f>"Q"&amp;" "&amp;VLOOKUP(pro[[#This Row],[Period]],Mapping!A:B,2,0)</f>
        <v>Q 4</v>
      </c>
      <c r="N13088"/>
    </row>
    <row r="13089" spans="1:14" ht="14.25" x14ac:dyDescent="0.2">
      <c r="A13089" s="44" t="s">
        <v>45</v>
      </c>
      <c r="B13089" s="44" t="s">
        <v>22</v>
      </c>
      <c r="C13089" s="44" t="s">
        <v>58</v>
      </c>
      <c r="D13089" s="43">
        <v>470757.48999999993</v>
      </c>
      <c r="E13089" s="43">
        <v>-335283.65499999997</v>
      </c>
      <c r="F13089" s="45">
        <v>-22020</v>
      </c>
      <c r="G13089" s="45">
        <v>-59740</v>
      </c>
      <c r="H13089" s="45">
        <v>-63600</v>
      </c>
      <c r="I13089" s="55">
        <f>pro[[#This Row],[Admin expenses 3]]+pro[[#This Row],[Admin expenses 2]]+pro[[#This Row],[Admin expenses 1]]+pro[[#This Row],[COGS]]</f>
        <v>-480643.65499999997</v>
      </c>
      <c r="J13089" s="55">
        <f>pro[[#This Row],[Revenue]]+pro[[#This Row],[AdminExp]]</f>
        <v>-9886.1650000000373</v>
      </c>
      <c r="K13089" s="83">
        <f>pro[[#This Row],[Profit]]/pro[[#This Row],[Revenue]]</f>
        <v>-2.1000547436855522E-2</v>
      </c>
      <c r="L13089" s="56">
        <f t="shared" si="204"/>
        <v>12</v>
      </c>
      <c r="M13089" s="82" t="str">
        <f>"Q"&amp;" "&amp;VLOOKUP(pro[[#This Row],[Period]],Mapping!A:B,2,0)</f>
        <v>Q 4</v>
      </c>
      <c r="N13089"/>
    </row>
    <row r="13090" spans="1:14" ht="14.25" x14ac:dyDescent="0.2">
      <c r="A13090" s="44" t="s">
        <v>45</v>
      </c>
      <c r="B13090" s="44" t="s">
        <v>22</v>
      </c>
      <c r="C13090" s="44" t="s">
        <v>59</v>
      </c>
      <c r="D13090" s="43">
        <v>148521.79299999998</v>
      </c>
      <c r="E13090" s="43">
        <v>-30686.151999999998</v>
      </c>
      <c r="F13090" s="45">
        <v>-43050</v>
      </c>
      <c r="G13090" s="45">
        <v>-35880</v>
      </c>
      <c r="H13090" s="45">
        <v>-98140</v>
      </c>
      <c r="I13090" s="55">
        <f>pro[[#This Row],[Admin expenses 3]]+pro[[#This Row],[Admin expenses 2]]+pro[[#This Row],[Admin expenses 1]]+pro[[#This Row],[COGS]]</f>
        <v>-207756.152</v>
      </c>
      <c r="J13090" s="55">
        <f>pro[[#This Row],[Revenue]]+pro[[#This Row],[AdminExp]]</f>
        <v>-59234.359000000026</v>
      </c>
      <c r="K13090" s="83">
        <f>pro[[#This Row],[Profit]]/pro[[#This Row],[Revenue]]</f>
        <v>-0.39882604299020302</v>
      </c>
      <c r="L13090" s="56">
        <f t="shared" si="204"/>
        <v>12</v>
      </c>
      <c r="M13090" s="82" t="str">
        <f>"Q"&amp;" "&amp;VLOOKUP(pro[[#This Row],[Period]],Mapping!A:B,2,0)</f>
        <v>Q 4</v>
      </c>
      <c r="N13090"/>
    </row>
    <row r="13091" spans="1:14" ht="14.25" x14ac:dyDescent="0.2">
      <c r="A13091" s="44" t="s">
        <v>45</v>
      </c>
      <c r="B13091" s="44" t="s">
        <v>22</v>
      </c>
      <c r="C13091" s="44" t="s">
        <v>57</v>
      </c>
      <c r="D13091" s="43">
        <v>145186.18799999999</v>
      </c>
      <c r="E13091" s="43">
        <v>-30412.780999999999</v>
      </c>
      <c r="F13091" s="45">
        <v>-83280</v>
      </c>
      <c r="G13091" s="45">
        <v>-13540</v>
      </c>
      <c r="H13091" s="45">
        <v>-16320</v>
      </c>
      <c r="I13091" s="55">
        <f>pro[[#This Row],[Admin expenses 3]]+pro[[#This Row],[Admin expenses 2]]+pro[[#This Row],[Admin expenses 1]]+pro[[#This Row],[COGS]]</f>
        <v>-143552.78099999999</v>
      </c>
      <c r="J13091" s="55">
        <f>pro[[#This Row],[Revenue]]+pro[[#This Row],[AdminExp]]</f>
        <v>1633.4070000000065</v>
      </c>
      <c r="K13091" s="83">
        <f>pro[[#This Row],[Profit]]/pro[[#This Row],[Revenue]]</f>
        <v>1.1250429689634158E-2</v>
      </c>
      <c r="L13091" s="56">
        <f t="shared" si="204"/>
        <v>12</v>
      </c>
      <c r="M13091" s="82" t="str">
        <f>"Q"&amp;" "&amp;VLOOKUP(pro[[#This Row],[Period]],Mapping!A:B,2,0)</f>
        <v>Q 4</v>
      </c>
      <c r="N13091"/>
    </row>
    <row r="13092" spans="1:14" ht="14.25" x14ac:dyDescent="0.2">
      <c r="A13092" s="44" t="s">
        <v>45</v>
      </c>
      <c r="B13092" s="44" t="s">
        <v>22</v>
      </c>
      <c r="C13092" s="44" t="s">
        <v>57</v>
      </c>
      <c r="D13092" s="43">
        <v>769109.11</v>
      </c>
      <c r="E13092" s="43">
        <v>-164460.47099999999</v>
      </c>
      <c r="F13092" s="45">
        <v>-54170</v>
      </c>
      <c r="G13092" s="45">
        <v>-60010</v>
      </c>
      <c r="H13092" s="45">
        <v>-22000</v>
      </c>
      <c r="I13092" s="55">
        <f>pro[[#This Row],[Admin expenses 3]]+pro[[#This Row],[Admin expenses 2]]+pro[[#This Row],[Admin expenses 1]]+pro[[#This Row],[COGS]]</f>
        <v>-300640.47100000002</v>
      </c>
      <c r="J13092" s="55">
        <f>pro[[#This Row],[Revenue]]+pro[[#This Row],[AdminExp]]</f>
        <v>468468.63899999997</v>
      </c>
      <c r="K13092" s="83">
        <f>pro[[#This Row],[Profit]]/pro[[#This Row],[Revenue]]</f>
        <v>0.60910556500884505</v>
      </c>
      <c r="L13092" s="56">
        <f t="shared" si="204"/>
        <v>12</v>
      </c>
      <c r="M13092" s="82" t="str">
        <f>"Q"&amp;" "&amp;VLOOKUP(pro[[#This Row],[Period]],Mapping!A:B,2,0)</f>
        <v>Q 4</v>
      </c>
      <c r="N13092"/>
    </row>
    <row r="13093" spans="1:14" ht="14.25" x14ac:dyDescent="0.2">
      <c r="A13093" s="44" t="s">
        <v>45</v>
      </c>
      <c r="B13093" s="44" t="s">
        <v>22</v>
      </c>
      <c r="C13093" s="44" t="s">
        <v>57</v>
      </c>
      <c r="D13093" s="43">
        <v>360021.375</v>
      </c>
      <c r="E13093" s="43">
        <v>-47560.758000000002</v>
      </c>
      <c r="F13093" s="45">
        <v>-27530</v>
      </c>
      <c r="G13093" s="45">
        <v>-79110</v>
      </c>
      <c r="H13093" s="45">
        <v>-73940</v>
      </c>
      <c r="I13093" s="55">
        <f>pro[[#This Row],[Admin expenses 3]]+pro[[#This Row],[Admin expenses 2]]+pro[[#This Row],[Admin expenses 1]]+pro[[#This Row],[COGS]]</f>
        <v>-228140.758</v>
      </c>
      <c r="J13093" s="55">
        <f>pro[[#This Row],[Revenue]]+pro[[#This Row],[AdminExp]]</f>
        <v>131880.617</v>
      </c>
      <c r="K13093" s="83">
        <f>pro[[#This Row],[Profit]]/pro[[#This Row],[Revenue]]</f>
        <v>0.36631329737019086</v>
      </c>
      <c r="L13093" s="56">
        <f t="shared" si="204"/>
        <v>12</v>
      </c>
      <c r="M13093" s="82" t="str">
        <f>"Q"&amp;" "&amp;VLOOKUP(pro[[#This Row],[Period]],Mapping!A:B,2,0)</f>
        <v>Q 4</v>
      </c>
      <c r="N13093"/>
    </row>
    <row r="13094" spans="1:14" ht="14.25" x14ac:dyDescent="0.2">
      <c r="A13094" s="44" t="s">
        <v>45</v>
      </c>
      <c r="B13094" s="44" t="s">
        <v>22</v>
      </c>
      <c r="C13094" s="44" t="s">
        <v>58</v>
      </c>
      <c r="D13094" s="43">
        <v>297941.54599999997</v>
      </c>
      <c r="E13094" s="43">
        <v>-34728.701000000001</v>
      </c>
      <c r="F13094" s="45">
        <v>-106330</v>
      </c>
      <c r="G13094" s="45">
        <v>-87650</v>
      </c>
      <c r="H13094" s="45">
        <v>-79510</v>
      </c>
      <c r="I13094" s="55">
        <f>pro[[#This Row],[Admin expenses 3]]+pro[[#This Row],[Admin expenses 2]]+pro[[#This Row],[Admin expenses 1]]+pro[[#This Row],[COGS]]</f>
        <v>-308218.701</v>
      </c>
      <c r="J13094" s="55">
        <f>pro[[#This Row],[Revenue]]+pro[[#This Row],[AdminExp]]</f>
        <v>-10277.155000000028</v>
      </c>
      <c r="K13094" s="83">
        <f>pro[[#This Row],[Profit]]/pro[[#This Row],[Revenue]]</f>
        <v>-3.4493863437226137E-2</v>
      </c>
      <c r="L13094" s="56">
        <f t="shared" si="204"/>
        <v>12</v>
      </c>
      <c r="M13094" s="82" t="str">
        <f>"Q"&amp;" "&amp;VLOOKUP(pro[[#This Row],[Period]],Mapping!A:B,2,0)</f>
        <v>Q 4</v>
      </c>
      <c r="N13094"/>
    </row>
    <row r="13095" spans="1:14" ht="14.25" x14ac:dyDescent="0.2">
      <c r="A13095" s="44" t="s">
        <v>45</v>
      </c>
      <c r="B13095" s="44" t="s">
        <v>22</v>
      </c>
      <c r="C13095" s="44" t="s">
        <v>59</v>
      </c>
      <c r="D13095" s="43">
        <v>37345.832999999999</v>
      </c>
      <c r="E13095" s="43">
        <v>-3762.5210000000002</v>
      </c>
      <c r="F13095" s="45">
        <v>-23230</v>
      </c>
      <c r="G13095" s="45">
        <v>-104460</v>
      </c>
      <c r="H13095" s="45">
        <v>-66360</v>
      </c>
      <c r="I13095" s="55">
        <f>pro[[#This Row],[Admin expenses 3]]+pro[[#This Row],[Admin expenses 2]]+pro[[#This Row],[Admin expenses 1]]+pro[[#This Row],[COGS]]</f>
        <v>-197812.52100000001</v>
      </c>
      <c r="J13095" s="55">
        <f>pro[[#This Row],[Revenue]]+pro[[#This Row],[AdminExp]]</f>
        <v>-160466.68800000002</v>
      </c>
      <c r="K13095" s="83">
        <f>pro[[#This Row],[Profit]]/pro[[#This Row],[Revenue]]</f>
        <v>-4.2967762427470833</v>
      </c>
      <c r="L13095" s="56">
        <f t="shared" si="204"/>
        <v>12</v>
      </c>
      <c r="M13095" s="82" t="str">
        <f>"Q"&amp;" "&amp;VLOOKUP(pro[[#This Row],[Period]],Mapping!A:B,2,0)</f>
        <v>Q 4</v>
      </c>
      <c r="N13095"/>
    </row>
    <row r="13096" spans="1:14" ht="14.25" x14ac:dyDescent="0.2">
      <c r="A13096" s="44" t="s">
        <v>45</v>
      </c>
      <c r="B13096" s="44" t="s">
        <v>22</v>
      </c>
      <c r="C13096" s="44" t="s">
        <v>60</v>
      </c>
      <c r="D13096" s="43">
        <v>373287.103</v>
      </c>
      <c r="E13096" s="43">
        <v>-216870.55600000001</v>
      </c>
      <c r="F13096" s="45">
        <v>-108390</v>
      </c>
      <c r="G13096" s="45">
        <v>-14980</v>
      </c>
      <c r="H13096" s="45">
        <v>-69750</v>
      </c>
      <c r="I13096" s="55">
        <f>pro[[#This Row],[Admin expenses 3]]+pro[[#This Row],[Admin expenses 2]]+pro[[#This Row],[Admin expenses 1]]+pro[[#This Row],[COGS]]</f>
        <v>-409990.55599999998</v>
      </c>
      <c r="J13096" s="55">
        <f>pro[[#This Row],[Revenue]]+pro[[#This Row],[AdminExp]]</f>
        <v>-36703.45299999998</v>
      </c>
      <c r="K13096" s="83">
        <f>pro[[#This Row],[Profit]]/pro[[#This Row],[Revenue]]</f>
        <v>-9.8324996242905235E-2</v>
      </c>
      <c r="L13096" s="56">
        <f t="shared" si="204"/>
        <v>12</v>
      </c>
      <c r="M13096" s="82" t="str">
        <f>"Q"&amp;" "&amp;VLOOKUP(pro[[#This Row],[Period]],Mapping!A:B,2,0)</f>
        <v>Q 4</v>
      </c>
      <c r="N13096"/>
    </row>
    <row r="13097" spans="1:14" ht="14.25" x14ac:dyDescent="0.2">
      <c r="A13097" s="44" t="s">
        <v>45</v>
      </c>
      <c r="B13097" s="44" t="s">
        <v>22</v>
      </c>
      <c r="C13097" s="44" t="s">
        <v>57</v>
      </c>
      <c r="D13097" s="43">
        <v>104549.886</v>
      </c>
      <c r="E13097" s="43">
        <v>-44329.781999999999</v>
      </c>
      <c r="F13097" s="45">
        <v>-91560</v>
      </c>
      <c r="G13097" s="45">
        <v>-17020</v>
      </c>
      <c r="H13097" s="45">
        <v>-16120</v>
      </c>
      <c r="I13097" s="55">
        <f>pro[[#This Row],[Admin expenses 3]]+pro[[#This Row],[Admin expenses 2]]+pro[[#This Row],[Admin expenses 1]]+pro[[#This Row],[COGS]]</f>
        <v>-169029.78200000001</v>
      </c>
      <c r="J13097" s="55">
        <f>pro[[#This Row],[Revenue]]+pro[[#This Row],[AdminExp]]</f>
        <v>-64479.896000000008</v>
      </c>
      <c r="K13097" s="83">
        <f>pro[[#This Row],[Profit]]/pro[[#This Row],[Revenue]]</f>
        <v>-0.61673808042220157</v>
      </c>
      <c r="L13097" s="56">
        <f t="shared" si="204"/>
        <v>12</v>
      </c>
      <c r="M13097" s="82" t="str">
        <f>"Q"&amp;" "&amp;VLOOKUP(pro[[#This Row],[Period]],Mapping!A:B,2,0)</f>
        <v>Q 4</v>
      </c>
      <c r="N13097"/>
    </row>
    <row r="13098" spans="1:14" ht="14.25" x14ac:dyDescent="0.2">
      <c r="A13098" s="44" t="s">
        <v>45</v>
      </c>
      <c r="B13098" s="44" t="s">
        <v>22</v>
      </c>
      <c r="C13098" s="44" t="s">
        <v>58</v>
      </c>
      <c r="D13098" s="43">
        <v>254233.049</v>
      </c>
      <c r="E13098" s="43">
        <v>-148390.19299999997</v>
      </c>
      <c r="F13098" s="45">
        <v>-76350</v>
      </c>
      <c r="G13098" s="45">
        <v>-25100</v>
      </c>
      <c r="H13098" s="45">
        <v>-81550</v>
      </c>
      <c r="I13098" s="55">
        <f>pro[[#This Row],[Admin expenses 3]]+pro[[#This Row],[Admin expenses 2]]+pro[[#This Row],[Admin expenses 1]]+pro[[#This Row],[COGS]]</f>
        <v>-331390.19299999997</v>
      </c>
      <c r="J13098" s="55">
        <f>pro[[#This Row],[Revenue]]+pro[[#This Row],[AdminExp]]</f>
        <v>-77157.143999999971</v>
      </c>
      <c r="K13098" s="83">
        <f>pro[[#This Row],[Profit]]/pro[[#This Row],[Revenue]]</f>
        <v>-0.30348982676913877</v>
      </c>
      <c r="L13098" s="56">
        <f t="shared" si="204"/>
        <v>12</v>
      </c>
      <c r="M13098" s="82" t="str">
        <f>"Q"&amp;" "&amp;VLOOKUP(pro[[#This Row],[Period]],Mapping!A:B,2,0)</f>
        <v>Q 4</v>
      </c>
      <c r="N13098"/>
    </row>
    <row r="13099" spans="1:14" ht="14.25" x14ac:dyDescent="0.2">
      <c r="A13099" s="44" t="s">
        <v>45</v>
      </c>
      <c r="B13099" s="44" t="s">
        <v>22</v>
      </c>
      <c r="C13099" s="44" t="s">
        <v>59</v>
      </c>
      <c r="D13099" s="43">
        <v>565803.04899999988</v>
      </c>
      <c r="E13099" s="43">
        <v>-224846.90199999997</v>
      </c>
      <c r="F13099" s="45">
        <v>-93690</v>
      </c>
      <c r="G13099" s="45">
        <v>-65570</v>
      </c>
      <c r="H13099" s="45">
        <v>-74800</v>
      </c>
      <c r="I13099" s="55">
        <f>pro[[#This Row],[Admin expenses 3]]+pro[[#This Row],[Admin expenses 2]]+pro[[#This Row],[Admin expenses 1]]+pro[[#This Row],[COGS]]</f>
        <v>-458906.902</v>
      </c>
      <c r="J13099" s="55">
        <f>pro[[#This Row],[Revenue]]+pro[[#This Row],[AdminExp]]</f>
        <v>106896.14699999988</v>
      </c>
      <c r="K13099" s="83">
        <f>pro[[#This Row],[Profit]]/pro[[#This Row],[Revenue]]</f>
        <v>0.18892819186628296</v>
      </c>
      <c r="L13099" s="56">
        <f t="shared" si="204"/>
        <v>12</v>
      </c>
      <c r="M13099" s="82" t="str">
        <f>"Q"&amp;" "&amp;VLOOKUP(pro[[#This Row],[Period]],Mapping!A:B,2,0)</f>
        <v>Q 4</v>
      </c>
      <c r="N13099"/>
    </row>
    <row r="13100" spans="1:14" ht="14.25" x14ac:dyDescent="0.2">
      <c r="A13100" s="44" t="s">
        <v>45</v>
      </c>
      <c r="B13100" s="44" t="s">
        <v>22</v>
      </c>
      <c r="C13100" s="44" t="s">
        <v>60</v>
      </c>
      <c r="D13100" s="43">
        <v>812755.97899999993</v>
      </c>
      <c r="E13100" s="43">
        <v>-431057.94200000004</v>
      </c>
      <c r="F13100" s="45">
        <v>-13970</v>
      </c>
      <c r="G13100" s="45">
        <v>-49460</v>
      </c>
      <c r="H13100" s="45">
        <v>-37470</v>
      </c>
      <c r="I13100" s="55">
        <f>pro[[#This Row],[Admin expenses 3]]+pro[[#This Row],[Admin expenses 2]]+pro[[#This Row],[Admin expenses 1]]+pro[[#This Row],[COGS]]</f>
        <v>-531957.94200000004</v>
      </c>
      <c r="J13100" s="55">
        <f>pro[[#This Row],[Revenue]]+pro[[#This Row],[AdminExp]]</f>
        <v>280798.03699999989</v>
      </c>
      <c r="K13100" s="83">
        <f>pro[[#This Row],[Profit]]/pro[[#This Row],[Revenue]]</f>
        <v>0.34548873740121683</v>
      </c>
      <c r="L13100" s="56">
        <f t="shared" si="204"/>
        <v>12</v>
      </c>
      <c r="M13100" s="82" t="str">
        <f>"Q"&amp;" "&amp;VLOOKUP(pro[[#This Row],[Period]],Mapping!A:B,2,0)</f>
        <v>Q 4</v>
      </c>
      <c r="N13100"/>
    </row>
    <row r="13101" spans="1:14" ht="14.25" x14ac:dyDescent="0.2">
      <c r="A13101" s="44" t="s">
        <v>45</v>
      </c>
      <c r="B13101" s="44" t="s">
        <v>22</v>
      </c>
      <c r="C13101" s="44" t="s">
        <v>57</v>
      </c>
      <c r="D13101" s="43">
        <v>610864.46399999992</v>
      </c>
      <c r="E13101" s="43">
        <v>-638402.59</v>
      </c>
      <c r="F13101" s="45">
        <v>-21050</v>
      </c>
      <c r="G13101" s="45">
        <v>-29940</v>
      </c>
      <c r="H13101" s="45">
        <v>-87390</v>
      </c>
      <c r="I13101" s="55">
        <f>pro[[#This Row],[Admin expenses 3]]+pro[[#This Row],[Admin expenses 2]]+pro[[#This Row],[Admin expenses 1]]+pro[[#This Row],[COGS]]</f>
        <v>-776782.59</v>
      </c>
      <c r="J13101" s="55">
        <f>pro[[#This Row],[Revenue]]+pro[[#This Row],[AdminExp]]</f>
        <v>-165918.12600000005</v>
      </c>
      <c r="K13101" s="83">
        <f>pro[[#This Row],[Profit]]/pro[[#This Row],[Revenue]]</f>
        <v>-0.2716120117931759</v>
      </c>
      <c r="L13101" s="56">
        <f t="shared" si="204"/>
        <v>12</v>
      </c>
      <c r="M13101" s="82" t="str">
        <f>"Q"&amp;" "&amp;VLOOKUP(pro[[#This Row],[Period]],Mapping!A:B,2,0)</f>
        <v>Q 4</v>
      </c>
      <c r="N13101"/>
    </row>
    <row r="13102" spans="1:14" ht="14.25" x14ac:dyDescent="0.2">
      <c r="A13102" s="44" t="s">
        <v>45</v>
      </c>
      <c r="B13102" s="44" t="s">
        <v>36</v>
      </c>
      <c r="C13102" s="44" t="s">
        <v>58</v>
      </c>
      <c r="D13102" s="43">
        <v>2621576.0759999999</v>
      </c>
      <c r="E13102" s="43">
        <v>-95106.45199999999</v>
      </c>
      <c r="F13102" s="45">
        <v>-79520</v>
      </c>
      <c r="G13102" s="45">
        <v>-48950</v>
      </c>
      <c r="H13102" s="45">
        <v>-14660</v>
      </c>
      <c r="I13102" s="55">
        <f>pro[[#This Row],[Admin expenses 3]]+pro[[#This Row],[Admin expenses 2]]+pro[[#This Row],[Admin expenses 1]]+pro[[#This Row],[COGS]]</f>
        <v>-238236.45199999999</v>
      </c>
      <c r="J13102" s="55">
        <f>pro[[#This Row],[Revenue]]+pro[[#This Row],[AdminExp]]</f>
        <v>2383339.6239999998</v>
      </c>
      <c r="K13102" s="83">
        <f>pro[[#This Row],[Profit]]/pro[[#This Row],[Revenue]]</f>
        <v>0.90912472303168823</v>
      </c>
      <c r="L13102" s="56">
        <f t="shared" si="204"/>
        <v>12</v>
      </c>
      <c r="M13102" s="82" t="str">
        <f>"Q"&amp;" "&amp;VLOOKUP(pro[[#This Row],[Period]],Mapping!A:B,2,0)</f>
        <v>Q 4</v>
      </c>
      <c r="N13102"/>
    </row>
    <row r="13103" spans="1:14" ht="14.25" x14ac:dyDescent="0.2">
      <c r="A13103" s="44" t="s">
        <v>45</v>
      </c>
      <c r="B13103" s="44" t="s">
        <v>36</v>
      </c>
      <c r="C13103" s="44" t="s">
        <v>59</v>
      </c>
      <c r="D13103" s="43">
        <v>2861894.784</v>
      </c>
      <c r="E13103" s="43">
        <v>-1078227.0729999999</v>
      </c>
      <c r="F13103" s="45">
        <v>-64960</v>
      </c>
      <c r="G13103" s="45">
        <v>-85400</v>
      </c>
      <c r="H13103" s="45">
        <v>-44840</v>
      </c>
      <c r="I13103" s="55">
        <f>pro[[#This Row],[Admin expenses 3]]+pro[[#This Row],[Admin expenses 2]]+pro[[#This Row],[Admin expenses 1]]+pro[[#This Row],[COGS]]</f>
        <v>-1273427.0729999999</v>
      </c>
      <c r="J13103" s="55">
        <f>pro[[#This Row],[Revenue]]+pro[[#This Row],[AdminExp]]</f>
        <v>1588467.7110000001</v>
      </c>
      <c r="K13103" s="83">
        <f>pro[[#This Row],[Profit]]/pro[[#This Row],[Revenue]]</f>
        <v>0.55504056958370696</v>
      </c>
      <c r="L13103" s="56">
        <f t="shared" si="204"/>
        <v>12</v>
      </c>
      <c r="M13103" s="82" t="str">
        <f>"Q"&amp;" "&amp;VLOOKUP(pro[[#This Row],[Period]],Mapping!A:B,2,0)</f>
        <v>Q 4</v>
      </c>
      <c r="N13103"/>
    </row>
    <row r="13104" spans="1:14" ht="14.25" x14ac:dyDescent="0.2">
      <c r="A13104" s="44" t="s">
        <v>45</v>
      </c>
      <c r="B13104" s="44" t="s">
        <v>36</v>
      </c>
      <c r="C13104" s="44" t="s">
        <v>60</v>
      </c>
      <c r="D13104" s="43">
        <v>149209.53599999999</v>
      </c>
      <c r="E13104" s="43">
        <v>-93372.075999999986</v>
      </c>
      <c r="F13104" s="45">
        <v>-14680</v>
      </c>
      <c r="G13104" s="45">
        <v>-31270</v>
      </c>
      <c r="H13104" s="45">
        <v>-96660</v>
      </c>
      <c r="I13104" s="55">
        <f>pro[[#This Row],[Admin expenses 3]]+pro[[#This Row],[Admin expenses 2]]+pro[[#This Row],[Admin expenses 1]]+pro[[#This Row],[COGS]]</f>
        <v>-235982.076</v>
      </c>
      <c r="J13104" s="55">
        <f>pro[[#This Row],[Revenue]]+pro[[#This Row],[AdminExp]]</f>
        <v>-86772.540000000008</v>
      </c>
      <c r="K13104" s="83">
        <f>pro[[#This Row],[Profit]]/pro[[#This Row],[Revenue]]</f>
        <v>-0.58154821954543179</v>
      </c>
      <c r="L13104" s="56">
        <f t="shared" si="204"/>
        <v>12</v>
      </c>
      <c r="M13104" s="82" t="str">
        <f>"Q"&amp;" "&amp;VLOOKUP(pro[[#This Row],[Period]],Mapping!A:B,2,0)</f>
        <v>Q 4</v>
      </c>
      <c r="N13104"/>
    </row>
    <row r="13105" spans="1:14" ht="14.25" x14ac:dyDescent="0.2">
      <c r="A13105" s="44" t="s">
        <v>45</v>
      </c>
      <c r="B13105" s="44" t="s">
        <v>36</v>
      </c>
      <c r="C13105" s="44" t="s">
        <v>57</v>
      </c>
      <c r="D13105" s="43">
        <v>6470871.5889999997</v>
      </c>
      <c r="E13105" s="43">
        <v>-998071.228</v>
      </c>
      <c r="F13105" s="45">
        <v>-75600</v>
      </c>
      <c r="G13105" s="45">
        <v>-95480</v>
      </c>
      <c r="H13105" s="45">
        <v>-63600</v>
      </c>
      <c r="I13105" s="55">
        <f>pro[[#This Row],[Admin expenses 3]]+pro[[#This Row],[Admin expenses 2]]+pro[[#This Row],[Admin expenses 1]]+pro[[#This Row],[COGS]]</f>
        <v>-1232751.2280000001</v>
      </c>
      <c r="J13105" s="55">
        <f>pro[[#This Row],[Revenue]]+pro[[#This Row],[AdminExp]]</f>
        <v>5238120.3609999996</v>
      </c>
      <c r="K13105" s="83">
        <f>pro[[#This Row],[Profit]]/pro[[#This Row],[Revenue]]</f>
        <v>0.8094922436576264</v>
      </c>
      <c r="L13105" s="56">
        <f t="shared" si="204"/>
        <v>12</v>
      </c>
      <c r="M13105" s="82" t="str">
        <f>"Q"&amp;" "&amp;VLOOKUP(pro[[#This Row],[Period]],Mapping!A:B,2,0)</f>
        <v>Q 4</v>
      </c>
      <c r="N13105"/>
    </row>
    <row r="13106" spans="1:14" ht="14.25" x14ac:dyDescent="0.2">
      <c r="A13106" s="44" t="s">
        <v>45</v>
      </c>
      <c r="B13106" s="44" t="s">
        <v>36</v>
      </c>
      <c r="C13106" s="44" t="s">
        <v>58</v>
      </c>
      <c r="D13106" s="43">
        <v>32601.512999999995</v>
      </c>
      <c r="E13106" s="43">
        <v>-13057.960999999999</v>
      </c>
      <c r="F13106" s="45">
        <v>-108500</v>
      </c>
      <c r="G13106" s="45">
        <v>-76550</v>
      </c>
      <c r="H13106" s="45">
        <v>-107210</v>
      </c>
      <c r="I13106" s="55">
        <f>pro[[#This Row],[Admin expenses 3]]+pro[[#This Row],[Admin expenses 2]]+pro[[#This Row],[Admin expenses 1]]+pro[[#This Row],[COGS]]</f>
        <v>-305317.96100000001</v>
      </c>
      <c r="J13106" s="55">
        <f>pro[[#This Row],[Revenue]]+pro[[#This Row],[AdminExp]]</f>
        <v>-272716.44800000003</v>
      </c>
      <c r="K13106" s="83">
        <f>pro[[#This Row],[Profit]]/pro[[#This Row],[Revenue]]</f>
        <v>-8.3651469795282214</v>
      </c>
      <c r="L13106" s="56">
        <f t="shared" si="204"/>
        <v>12</v>
      </c>
      <c r="M13106" s="82" t="str">
        <f>"Q"&amp;" "&amp;VLOOKUP(pro[[#This Row],[Period]],Mapping!A:B,2,0)</f>
        <v>Q 4</v>
      </c>
      <c r="N13106"/>
    </row>
    <row r="13107" spans="1:14" ht="14.25" x14ac:dyDescent="0.2">
      <c r="A13107" s="44" t="s">
        <v>45</v>
      </c>
      <c r="B13107" s="44" t="s">
        <v>36</v>
      </c>
      <c r="C13107" s="44" t="s">
        <v>59</v>
      </c>
      <c r="D13107" s="43">
        <v>318279.84299999999</v>
      </c>
      <c r="E13107" s="43">
        <v>-18887.315999999999</v>
      </c>
      <c r="F13107" s="45">
        <v>-58030</v>
      </c>
      <c r="G13107" s="45">
        <v>-55890</v>
      </c>
      <c r="H13107" s="45">
        <v>-108270</v>
      </c>
      <c r="I13107" s="55">
        <f>pro[[#This Row],[Admin expenses 3]]+pro[[#This Row],[Admin expenses 2]]+pro[[#This Row],[Admin expenses 1]]+pro[[#This Row],[COGS]]</f>
        <v>-241077.31599999999</v>
      </c>
      <c r="J13107" s="55">
        <f>pro[[#This Row],[Revenue]]+pro[[#This Row],[AdminExp]]</f>
        <v>77202.527000000002</v>
      </c>
      <c r="K13107" s="83">
        <f>pro[[#This Row],[Profit]]/pro[[#This Row],[Revenue]]</f>
        <v>0.2425617854788247</v>
      </c>
      <c r="L13107" s="56">
        <f t="shared" si="204"/>
        <v>12</v>
      </c>
      <c r="M13107" s="82" t="str">
        <f>"Q"&amp;" "&amp;VLOOKUP(pro[[#This Row],[Period]],Mapping!A:B,2,0)</f>
        <v>Q 4</v>
      </c>
      <c r="N13107"/>
    </row>
    <row r="13108" spans="1:14" ht="14.25" x14ac:dyDescent="0.2">
      <c r="A13108" s="44" t="s">
        <v>45</v>
      </c>
      <c r="B13108" s="44" t="s">
        <v>36</v>
      </c>
      <c r="C13108" s="44" t="s">
        <v>60</v>
      </c>
      <c r="D13108" s="43">
        <v>3005877.6370000001</v>
      </c>
      <c r="E13108" s="43">
        <v>-138244.21799999999</v>
      </c>
      <c r="F13108" s="45">
        <v>-99160</v>
      </c>
      <c r="G13108" s="45">
        <v>-12510</v>
      </c>
      <c r="H13108" s="45">
        <v>-102090</v>
      </c>
      <c r="I13108" s="55">
        <f>pro[[#This Row],[Admin expenses 3]]+pro[[#This Row],[Admin expenses 2]]+pro[[#This Row],[Admin expenses 1]]+pro[[#This Row],[COGS]]</f>
        <v>-352004.21799999999</v>
      </c>
      <c r="J13108" s="55">
        <f>pro[[#This Row],[Revenue]]+pro[[#This Row],[AdminExp]]</f>
        <v>2653873.4190000002</v>
      </c>
      <c r="K13108" s="83">
        <f>pro[[#This Row],[Profit]]/pro[[#This Row],[Revenue]]</f>
        <v>0.8828946948248646</v>
      </c>
      <c r="L13108" s="56">
        <f t="shared" si="204"/>
        <v>12</v>
      </c>
      <c r="M13108" s="82" t="str">
        <f>"Q"&amp;" "&amp;VLOOKUP(pro[[#This Row],[Period]],Mapping!A:B,2,0)</f>
        <v>Q 4</v>
      </c>
      <c r="N13108"/>
    </row>
    <row r="13109" spans="1:14" ht="14.25" x14ac:dyDescent="0.2">
      <c r="A13109" s="44" t="s">
        <v>45</v>
      </c>
      <c r="B13109" s="44" t="s">
        <v>36</v>
      </c>
      <c r="C13109" s="44" t="s">
        <v>57</v>
      </c>
      <c r="D13109" s="43">
        <v>2121228.1719999998</v>
      </c>
      <c r="E13109" s="43">
        <v>-121052.28799999999</v>
      </c>
      <c r="F13109" s="45">
        <v>-89190</v>
      </c>
      <c r="G13109" s="45">
        <v>-94730</v>
      </c>
      <c r="H13109" s="45">
        <v>-18590</v>
      </c>
      <c r="I13109" s="55">
        <f>pro[[#This Row],[Admin expenses 3]]+pro[[#This Row],[Admin expenses 2]]+pro[[#This Row],[Admin expenses 1]]+pro[[#This Row],[COGS]]</f>
        <v>-323562.288</v>
      </c>
      <c r="J13109" s="55">
        <f>pro[[#This Row],[Revenue]]+pro[[#This Row],[AdminExp]]</f>
        <v>1797665.8839999998</v>
      </c>
      <c r="K13109" s="83">
        <f>pro[[#This Row],[Profit]]/pro[[#This Row],[Revenue]]</f>
        <v>0.84746464700450908</v>
      </c>
      <c r="L13109" s="56">
        <f t="shared" si="204"/>
        <v>12</v>
      </c>
      <c r="M13109" s="82" t="str">
        <f>"Q"&amp;" "&amp;VLOOKUP(pro[[#This Row],[Period]],Mapping!A:B,2,0)</f>
        <v>Q 4</v>
      </c>
      <c r="N13109"/>
    </row>
    <row r="13110" spans="1:14" ht="14.25" x14ac:dyDescent="0.2">
      <c r="A13110" s="44" t="s">
        <v>45</v>
      </c>
      <c r="B13110" s="44" t="s">
        <v>36</v>
      </c>
      <c r="C13110" s="44" t="s">
        <v>57</v>
      </c>
      <c r="D13110" s="43">
        <v>255143.63</v>
      </c>
      <c r="E13110" s="43">
        <v>-401160.592</v>
      </c>
      <c r="F13110" s="45">
        <v>-38440</v>
      </c>
      <c r="G13110" s="45">
        <v>-74710</v>
      </c>
      <c r="H13110" s="45">
        <v>-37220</v>
      </c>
      <c r="I13110" s="55">
        <f>pro[[#This Row],[Admin expenses 3]]+pro[[#This Row],[Admin expenses 2]]+pro[[#This Row],[Admin expenses 1]]+pro[[#This Row],[COGS]]</f>
        <v>-551530.59199999995</v>
      </c>
      <c r="J13110" s="55">
        <f>pro[[#This Row],[Revenue]]+pro[[#This Row],[AdminExp]]</f>
        <v>-296386.96199999994</v>
      </c>
      <c r="K13110" s="83">
        <f>pro[[#This Row],[Profit]]/pro[[#This Row],[Revenue]]</f>
        <v>-1.1616475081114113</v>
      </c>
      <c r="L13110" s="56">
        <f t="shared" si="204"/>
        <v>12</v>
      </c>
      <c r="M13110" s="82" t="str">
        <f>"Q"&amp;" "&amp;VLOOKUP(pro[[#This Row],[Period]],Mapping!A:B,2,0)</f>
        <v>Q 4</v>
      </c>
      <c r="N13110"/>
    </row>
    <row r="13111" spans="1:14" ht="14.25" x14ac:dyDescent="0.2">
      <c r="A13111" s="44" t="s">
        <v>45</v>
      </c>
      <c r="B13111" s="44" t="s">
        <v>36</v>
      </c>
      <c r="C13111" s="44" t="s">
        <v>58</v>
      </c>
      <c r="D13111" s="43">
        <v>506923.29799999995</v>
      </c>
      <c r="E13111" s="43">
        <v>-802334.59600000002</v>
      </c>
      <c r="F13111" s="45">
        <v>-76520</v>
      </c>
      <c r="G13111" s="45">
        <v>-54520</v>
      </c>
      <c r="H13111" s="45">
        <v>-56000</v>
      </c>
      <c r="I13111" s="55">
        <f>pro[[#This Row],[Admin expenses 3]]+pro[[#This Row],[Admin expenses 2]]+pro[[#This Row],[Admin expenses 1]]+pro[[#This Row],[COGS]]</f>
        <v>-989374.59600000002</v>
      </c>
      <c r="J13111" s="55">
        <f>pro[[#This Row],[Revenue]]+pro[[#This Row],[AdminExp]]</f>
        <v>-482451.29800000007</v>
      </c>
      <c r="K13111" s="83">
        <f>pro[[#This Row],[Profit]]/pro[[#This Row],[Revenue]]</f>
        <v>-0.95172445200970057</v>
      </c>
      <c r="L13111" s="56">
        <f t="shared" si="204"/>
        <v>12</v>
      </c>
      <c r="M13111" s="82" t="str">
        <f>"Q"&amp;" "&amp;VLOOKUP(pro[[#This Row],[Period]],Mapping!A:B,2,0)</f>
        <v>Q 4</v>
      </c>
      <c r="N13111"/>
    </row>
    <row r="13112" spans="1:14" ht="14.25" x14ac:dyDescent="0.2">
      <c r="A13112" s="44" t="s">
        <v>45</v>
      </c>
      <c r="B13112" s="44" t="s">
        <v>36</v>
      </c>
      <c r="C13112" s="44" t="s">
        <v>59</v>
      </c>
      <c r="D13112" s="43">
        <v>21.167999999999999</v>
      </c>
      <c r="E13112" s="43">
        <v>-388474.478</v>
      </c>
      <c r="F13112" s="45">
        <v>-56050</v>
      </c>
      <c r="G13112" s="45">
        <v>-25020</v>
      </c>
      <c r="H13112" s="45">
        <v>-66860</v>
      </c>
      <c r="I13112" s="55">
        <f>pro[[#This Row],[Admin expenses 3]]+pro[[#This Row],[Admin expenses 2]]+pro[[#This Row],[Admin expenses 1]]+pro[[#This Row],[COGS]]</f>
        <v>-536404.478</v>
      </c>
      <c r="J13112" s="55">
        <f>pro[[#This Row],[Revenue]]+pro[[#This Row],[AdminExp]]</f>
        <v>-536383.31000000006</v>
      </c>
      <c r="K13112" s="83">
        <f>pro[[#This Row],[Profit]]/pro[[#This Row],[Revenue]]</f>
        <v>-25339.347600151174</v>
      </c>
      <c r="L13112" s="56">
        <f t="shared" si="204"/>
        <v>12</v>
      </c>
      <c r="M13112" s="82" t="str">
        <f>"Q"&amp;" "&amp;VLOOKUP(pro[[#This Row],[Period]],Mapping!A:B,2,0)</f>
        <v>Q 4</v>
      </c>
      <c r="N13112"/>
    </row>
    <row r="13113" spans="1:14" ht="14.25" x14ac:dyDescent="0.2">
      <c r="A13113" s="44" t="s">
        <v>45</v>
      </c>
      <c r="B13113" s="44" t="s">
        <v>36</v>
      </c>
      <c r="C13113" s="44" t="s">
        <v>57</v>
      </c>
      <c r="D13113" s="43">
        <v>1195.2639999999999</v>
      </c>
      <c r="E13113" s="43">
        <v>-2290.7849999999999</v>
      </c>
      <c r="F13113" s="45">
        <v>-25550</v>
      </c>
      <c r="G13113" s="45">
        <v>-77470</v>
      </c>
      <c r="H13113" s="45">
        <v>-73330</v>
      </c>
      <c r="I13113" s="55">
        <f>pro[[#This Row],[Admin expenses 3]]+pro[[#This Row],[Admin expenses 2]]+pro[[#This Row],[Admin expenses 1]]+pro[[#This Row],[COGS]]</f>
        <v>-178640.785</v>
      </c>
      <c r="J13113" s="55">
        <f>pro[[#This Row],[Revenue]]+pro[[#This Row],[AdminExp]]</f>
        <v>-177445.52100000001</v>
      </c>
      <c r="K13113" s="83">
        <f>pro[[#This Row],[Profit]]/pro[[#This Row],[Revenue]]</f>
        <v>-148.45717849780468</v>
      </c>
      <c r="L13113" s="56">
        <f t="shared" si="204"/>
        <v>12</v>
      </c>
      <c r="M13113" s="82" t="str">
        <f>"Q"&amp;" "&amp;VLOOKUP(pro[[#This Row],[Period]],Mapping!A:B,2,0)</f>
        <v>Q 4</v>
      </c>
      <c r="N13113"/>
    </row>
    <row r="13114" spans="1:14" ht="14.25" x14ac:dyDescent="0.2">
      <c r="A13114" s="44" t="s">
        <v>45</v>
      </c>
      <c r="B13114" s="44" t="s">
        <v>36</v>
      </c>
      <c r="C13114" s="44" t="s">
        <v>58</v>
      </c>
      <c r="D13114" s="43">
        <v>311209.56300000002</v>
      </c>
      <c r="E13114" s="43">
        <v>-86982.811999999991</v>
      </c>
      <c r="F13114" s="45">
        <v>-94040</v>
      </c>
      <c r="G13114" s="45">
        <v>-76550</v>
      </c>
      <c r="H13114" s="45">
        <v>-47710</v>
      </c>
      <c r="I13114" s="55">
        <f>pro[[#This Row],[Admin expenses 3]]+pro[[#This Row],[Admin expenses 2]]+pro[[#This Row],[Admin expenses 1]]+pro[[#This Row],[COGS]]</f>
        <v>-305282.81199999998</v>
      </c>
      <c r="J13114" s="55">
        <f>pro[[#This Row],[Revenue]]+pro[[#This Row],[AdminExp]]</f>
        <v>5926.7510000000475</v>
      </c>
      <c r="K13114" s="83">
        <f>pro[[#This Row],[Profit]]/pro[[#This Row],[Revenue]]</f>
        <v>1.904424447265474E-2</v>
      </c>
      <c r="L13114" s="56">
        <f t="shared" si="204"/>
        <v>12</v>
      </c>
      <c r="M13114" s="82" t="str">
        <f>"Q"&amp;" "&amp;VLOOKUP(pro[[#This Row],[Period]],Mapping!A:B,2,0)</f>
        <v>Q 4</v>
      </c>
      <c r="N13114"/>
    </row>
    <row r="13115" spans="1:14" ht="14.25" x14ac:dyDescent="0.2">
      <c r="A13115" s="44" t="s">
        <v>45</v>
      </c>
      <c r="B13115" s="44" t="s">
        <v>36</v>
      </c>
      <c r="C13115" s="44" t="s">
        <v>59</v>
      </c>
      <c r="D13115" s="43">
        <v>1955849.8329999999</v>
      </c>
      <c r="E13115" s="43">
        <v>-583369.402</v>
      </c>
      <c r="F13115" s="45">
        <v>-35930</v>
      </c>
      <c r="G13115" s="45">
        <v>-102620</v>
      </c>
      <c r="H13115" s="45">
        <v>-86280</v>
      </c>
      <c r="I13115" s="55">
        <f>pro[[#This Row],[Admin expenses 3]]+pro[[#This Row],[Admin expenses 2]]+pro[[#This Row],[Admin expenses 1]]+pro[[#This Row],[COGS]]</f>
        <v>-808199.402</v>
      </c>
      <c r="J13115" s="55">
        <f>pro[[#This Row],[Revenue]]+pro[[#This Row],[AdminExp]]</f>
        <v>1147650.4309999999</v>
      </c>
      <c r="K13115" s="83">
        <f>pro[[#This Row],[Profit]]/pro[[#This Row],[Revenue]]</f>
        <v>0.58677839762353567</v>
      </c>
      <c r="L13115" s="56">
        <f t="shared" si="204"/>
        <v>12</v>
      </c>
      <c r="M13115" s="82" t="str">
        <f>"Q"&amp;" "&amp;VLOOKUP(pro[[#This Row],[Period]],Mapping!A:B,2,0)</f>
        <v>Q 4</v>
      </c>
      <c r="N13115"/>
    </row>
    <row r="13116" spans="1:14" ht="14.25" x14ac:dyDescent="0.2">
      <c r="A13116" s="44" t="s">
        <v>45</v>
      </c>
      <c r="B13116" s="44" t="s">
        <v>36</v>
      </c>
      <c r="C13116" s="44" t="s">
        <v>57</v>
      </c>
      <c r="D13116" s="43">
        <v>2513183.7569999998</v>
      </c>
      <c r="E13116" s="43">
        <v>-1239301.3569999998</v>
      </c>
      <c r="F13116" s="45">
        <v>-57860</v>
      </c>
      <c r="G13116" s="45">
        <v>-39660</v>
      </c>
      <c r="H13116" s="45">
        <v>-28550</v>
      </c>
      <c r="I13116" s="55">
        <f>pro[[#This Row],[Admin expenses 3]]+pro[[#This Row],[Admin expenses 2]]+pro[[#This Row],[Admin expenses 1]]+pro[[#This Row],[COGS]]</f>
        <v>-1365371.3569999998</v>
      </c>
      <c r="J13116" s="55">
        <f>pro[[#This Row],[Revenue]]+pro[[#This Row],[AdminExp]]</f>
        <v>1147812.3999999999</v>
      </c>
      <c r="K13116" s="83">
        <f>pro[[#This Row],[Profit]]/pro[[#This Row],[Revenue]]</f>
        <v>0.45671646444593827</v>
      </c>
      <c r="L13116" s="56">
        <f t="shared" si="204"/>
        <v>12</v>
      </c>
      <c r="M13116" s="82" t="str">
        <f>"Q"&amp;" "&amp;VLOOKUP(pro[[#This Row],[Period]],Mapping!A:B,2,0)</f>
        <v>Q 4</v>
      </c>
      <c r="N13116"/>
    </row>
    <row r="13117" spans="1:14" ht="14.25" x14ac:dyDescent="0.2">
      <c r="A13117" s="44" t="s">
        <v>45</v>
      </c>
      <c r="B13117" s="44" t="s">
        <v>36</v>
      </c>
      <c r="C13117" s="44" t="s">
        <v>58</v>
      </c>
      <c r="D13117" s="43">
        <v>7915053.9649999989</v>
      </c>
      <c r="E13117" s="43">
        <v>-3661108.1639999994</v>
      </c>
      <c r="F13117" s="45">
        <v>-35380</v>
      </c>
      <c r="G13117" s="45">
        <v>-54640</v>
      </c>
      <c r="H13117" s="45">
        <v>-64480</v>
      </c>
      <c r="I13117" s="55">
        <f>pro[[#This Row],[Admin expenses 3]]+pro[[#This Row],[Admin expenses 2]]+pro[[#This Row],[Admin expenses 1]]+pro[[#This Row],[COGS]]</f>
        <v>-3815608.1639999994</v>
      </c>
      <c r="J13117" s="55">
        <f>pro[[#This Row],[Revenue]]+pro[[#This Row],[AdminExp]]</f>
        <v>4099445.8009999995</v>
      </c>
      <c r="K13117" s="83">
        <f>pro[[#This Row],[Profit]]/pro[[#This Row],[Revenue]]</f>
        <v>0.51793024016356159</v>
      </c>
      <c r="L13117" s="56">
        <f t="shared" si="204"/>
        <v>12</v>
      </c>
      <c r="M13117" s="82" t="str">
        <f>"Q"&amp;" "&amp;VLOOKUP(pro[[#This Row],[Period]],Mapping!A:B,2,0)</f>
        <v>Q 4</v>
      </c>
      <c r="N13117"/>
    </row>
    <row r="13118" spans="1:14" ht="14.25" x14ac:dyDescent="0.2">
      <c r="A13118" s="44" t="s">
        <v>45</v>
      </c>
      <c r="B13118" s="44" t="s">
        <v>36</v>
      </c>
      <c r="C13118" s="44" t="s">
        <v>59</v>
      </c>
      <c r="D13118" s="43">
        <v>414470.02799999999</v>
      </c>
      <c r="E13118" s="43">
        <v>-236255.95699999999</v>
      </c>
      <c r="F13118" s="45">
        <v>-99080</v>
      </c>
      <c r="G13118" s="45">
        <v>-93950</v>
      </c>
      <c r="H13118" s="45">
        <v>-58570</v>
      </c>
      <c r="I13118" s="55">
        <f>pro[[#This Row],[Admin expenses 3]]+pro[[#This Row],[Admin expenses 2]]+pro[[#This Row],[Admin expenses 1]]+pro[[#This Row],[COGS]]</f>
        <v>-487855.95699999999</v>
      </c>
      <c r="J13118" s="55">
        <f>pro[[#This Row],[Revenue]]+pro[[#This Row],[AdminExp]]</f>
        <v>-73385.929000000004</v>
      </c>
      <c r="K13118" s="83">
        <f>pro[[#This Row],[Profit]]/pro[[#This Row],[Revenue]]</f>
        <v>-0.17705967631512309</v>
      </c>
      <c r="L13118" s="56">
        <f t="shared" si="204"/>
        <v>12</v>
      </c>
      <c r="M13118" s="82" t="str">
        <f>"Q"&amp;" "&amp;VLOOKUP(pro[[#This Row],[Period]],Mapping!A:B,2,0)</f>
        <v>Q 4</v>
      </c>
      <c r="N13118"/>
    </row>
    <row r="13119" spans="1:14" ht="14.25" x14ac:dyDescent="0.2">
      <c r="A13119" s="44" t="s">
        <v>45</v>
      </c>
      <c r="B13119" s="44" t="s">
        <v>36</v>
      </c>
      <c r="C13119" s="44" t="s">
        <v>57</v>
      </c>
      <c r="D13119" s="43">
        <v>505716.87599999999</v>
      </c>
      <c r="E13119" s="43">
        <v>-257593.78399999999</v>
      </c>
      <c r="F13119" s="45">
        <v>-17910</v>
      </c>
      <c r="G13119" s="45">
        <v>-48380</v>
      </c>
      <c r="H13119" s="45">
        <v>-89900</v>
      </c>
      <c r="I13119" s="55">
        <f>pro[[#This Row],[Admin expenses 3]]+pro[[#This Row],[Admin expenses 2]]+pro[[#This Row],[Admin expenses 1]]+pro[[#This Row],[COGS]]</f>
        <v>-413783.78399999999</v>
      </c>
      <c r="J13119" s="55">
        <f>pro[[#This Row],[Revenue]]+pro[[#This Row],[AdminExp]]</f>
        <v>91933.092000000004</v>
      </c>
      <c r="K13119" s="83">
        <f>pro[[#This Row],[Profit]]/pro[[#This Row],[Revenue]]</f>
        <v>0.18178766887739772</v>
      </c>
      <c r="L13119" s="56">
        <f t="shared" si="204"/>
        <v>12</v>
      </c>
      <c r="M13119" s="82" t="str">
        <f>"Q"&amp;" "&amp;VLOOKUP(pro[[#This Row],[Period]],Mapping!A:B,2,0)</f>
        <v>Q 4</v>
      </c>
      <c r="N13119"/>
    </row>
    <row r="13120" spans="1:14" ht="14.25" x14ac:dyDescent="0.2">
      <c r="A13120" s="44" t="s">
        <v>45</v>
      </c>
      <c r="B13120" s="44" t="s">
        <v>36</v>
      </c>
      <c r="C13120" s="44" t="s">
        <v>57</v>
      </c>
      <c r="D13120" s="43">
        <v>378808.68900000001</v>
      </c>
      <c r="E13120" s="43">
        <v>-204701.98</v>
      </c>
      <c r="F13120" s="45">
        <v>-75110</v>
      </c>
      <c r="G13120" s="45">
        <v>-105640</v>
      </c>
      <c r="H13120" s="45">
        <v>-80650</v>
      </c>
      <c r="I13120" s="55">
        <f>pro[[#This Row],[Admin expenses 3]]+pro[[#This Row],[Admin expenses 2]]+pro[[#This Row],[Admin expenses 1]]+pro[[#This Row],[COGS]]</f>
        <v>-466101.98</v>
      </c>
      <c r="J13120" s="55">
        <f>pro[[#This Row],[Revenue]]+pro[[#This Row],[AdminExp]]</f>
        <v>-87293.290999999968</v>
      </c>
      <c r="K13120" s="83">
        <f>pro[[#This Row],[Profit]]/pro[[#This Row],[Revenue]]</f>
        <v>-0.23044162801661597</v>
      </c>
      <c r="L13120" s="56">
        <f t="shared" si="204"/>
        <v>12</v>
      </c>
      <c r="M13120" s="82" t="str">
        <f>"Q"&amp;" "&amp;VLOOKUP(pro[[#This Row],[Period]],Mapping!A:B,2,0)</f>
        <v>Q 4</v>
      </c>
      <c r="N13120"/>
    </row>
    <row r="13121" spans="1:14" ht="14.25" x14ac:dyDescent="0.2">
      <c r="A13121" s="44" t="s">
        <v>45</v>
      </c>
      <c r="B13121" s="44" t="s">
        <v>36</v>
      </c>
      <c r="C13121" s="44" t="s">
        <v>57</v>
      </c>
      <c r="D13121" s="43">
        <v>391585.005</v>
      </c>
      <c r="E13121" s="43">
        <v>-210930.02699999997</v>
      </c>
      <c r="F13121" s="45">
        <v>-98930</v>
      </c>
      <c r="G13121" s="45">
        <v>-103820</v>
      </c>
      <c r="H13121" s="45">
        <v>-33430</v>
      </c>
      <c r="I13121" s="55">
        <f>pro[[#This Row],[Admin expenses 3]]+pro[[#This Row],[Admin expenses 2]]+pro[[#This Row],[Admin expenses 1]]+pro[[#This Row],[COGS]]</f>
        <v>-447110.027</v>
      </c>
      <c r="J13121" s="55">
        <f>pro[[#This Row],[Revenue]]+pro[[#This Row],[AdminExp]]</f>
        <v>-55525.021999999997</v>
      </c>
      <c r="K13121" s="83">
        <f>pro[[#This Row],[Profit]]/pro[[#This Row],[Revenue]]</f>
        <v>-0.14179557769327761</v>
      </c>
      <c r="L13121" s="56">
        <f t="shared" si="204"/>
        <v>12</v>
      </c>
      <c r="M13121" s="82" t="str">
        <f>"Q"&amp;" "&amp;VLOOKUP(pro[[#This Row],[Period]],Mapping!A:B,2,0)</f>
        <v>Q 4</v>
      </c>
      <c r="N13121"/>
    </row>
    <row r="13122" spans="1:14" ht="14.25" x14ac:dyDescent="0.2">
      <c r="A13122" s="44" t="s">
        <v>45</v>
      </c>
      <c r="B13122" s="44" t="s">
        <v>36</v>
      </c>
      <c r="C13122" s="44" t="s">
        <v>57</v>
      </c>
      <c r="D13122" s="43">
        <v>103922.88899999998</v>
      </c>
      <c r="E13122" s="43">
        <v>-60399.429999999993</v>
      </c>
      <c r="F13122" s="45">
        <v>-26660</v>
      </c>
      <c r="G13122" s="45">
        <v>-107360</v>
      </c>
      <c r="H13122" s="45">
        <v>-78930</v>
      </c>
      <c r="I13122" s="55">
        <f>pro[[#This Row],[Admin expenses 3]]+pro[[#This Row],[Admin expenses 2]]+pro[[#This Row],[Admin expenses 1]]+pro[[#This Row],[COGS]]</f>
        <v>-273349.43</v>
      </c>
      <c r="J13122" s="55">
        <f>pro[[#This Row],[Revenue]]+pro[[#This Row],[AdminExp]]</f>
        <v>-169426.54100000003</v>
      </c>
      <c r="K13122" s="83">
        <f>pro[[#This Row],[Profit]]/pro[[#This Row],[Revenue]]</f>
        <v>-1.6303101523669157</v>
      </c>
      <c r="L13122" s="56">
        <f t="shared" ref="L13122:L13185" si="205">MONTH(DATEVALUE(A13122&amp;"1"))</f>
        <v>12</v>
      </c>
      <c r="M13122" s="82" t="str">
        <f>"Q"&amp;" "&amp;VLOOKUP(pro[[#This Row],[Period]],Mapping!A:B,2,0)</f>
        <v>Q 4</v>
      </c>
      <c r="N13122"/>
    </row>
    <row r="13123" spans="1:14" ht="14.25" x14ac:dyDescent="0.2">
      <c r="A13123" s="44" t="s">
        <v>45</v>
      </c>
      <c r="B13123" s="44" t="s">
        <v>36</v>
      </c>
      <c r="C13123" s="44" t="s">
        <v>57</v>
      </c>
      <c r="D13123" s="43">
        <v>295276.20500000002</v>
      </c>
      <c r="E13123" s="43">
        <v>-150078.698</v>
      </c>
      <c r="F13123" s="45">
        <v>-94660</v>
      </c>
      <c r="G13123" s="45">
        <v>-69900</v>
      </c>
      <c r="H13123" s="45">
        <v>-23890</v>
      </c>
      <c r="I13123" s="55">
        <f>pro[[#This Row],[Admin expenses 3]]+pro[[#This Row],[Admin expenses 2]]+pro[[#This Row],[Admin expenses 1]]+pro[[#This Row],[COGS]]</f>
        <v>-338528.69799999997</v>
      </c>
      <c r="J13123" s="55">
        <f>pro[[#This Row],[Revenue]]+pro[[#This Row],[AdminExp]]</f>
        <v>-43252.492999999959</v>
      </c>
      <c r="K13123" s="83">
        <f>pro[[#This Row],[Profit]]/pro[[#This Row],[Revenue]]</f>
        <v>-0.14648147147515647</v>
      </c>
      <c r="L13123" s="56">
        <f t="shared" si="205"/>
        <v>12</v>
      </c>
      <c r="M13123" s="82" t="str">
        <f>"Q"&amp;" "&amp;VLOOKUP(pro[[#This Row],[Period]],Mapping!A:B,2,0)</f>
        <v>Q 4</v>
      </c>
      <c r="N13123"/>
    </row>
    <row r="13124" spans="1:14" ht="14.25" x14ac:dyDescent="0.2">
      <c r="A13124" s="44" t="s">
        <v>45</v>
      </c>
      <c r="B13124" s="44" t="s">
        <v>36</v>
      </c>
      <c r="C13124" s="44" t="s">
        <v>57</v>
      </c>
      <c r="D13124" s="43">
        <v>6801109.9379999992</v>
      </c>
      <c r="E13124" s="43">
        <v>-196626.79399999997</v>
      </c>
      <c r="F13124" s="45">
        <v>-39280</v>
      </c>
      <c r="G13124" s="45">
        <v>-56550</v>
      </c>
      <c r="H13124" s="45">
        <v>-18660</v>
      </c>
      <c r="I13124" s="55">
        <f>pro[[#This Row],[Admin expenses 3]]+pro[[#This Row],[Admin expenses 2]]+pro[[#This Row],[Admin expenses 1]]+pro[[#This Row],[COGS]]</f>
        <v>-311116.79399999999</v>
      </c>
      <c r="J13124" s="55">
        <f>pro[[#This Row],[Revenue]]+pro[[#This Row],[AdminExp]]</f>
        <v>6489993.1439999994</v>
      </c>
      <c r="K13124" s="83">
        <f>pro[[#This Row],[Profit]]/pro[[#This Row],[Revenue]]</f>
        <v>0.95425499707603756</v>
      </c>
      <c r="L13124" s="56">
        <f t="shared" si="205"/>
        <v>12</v>
      </c>
      <c r="M13124" s="82" t="str">
        <f>"Q"&amp;" "&amp;VLOOKUP(pro[[#This Row],[Period]],Mapping!A:B,2,0)</f>
        <v>Q 4</v>
      </c>
      <c r="N13124"/>
    </row>
    <row r="13125" spans="1:14" ht="14.25" x14ac:dyDescent="0.2">
      <c r="A13125" s="44" t="s">
        <v>45</v>
      </c>
      <c r="B13125" s="44" t="s">
        <v>36</v>
      </c>
      <c r="C13125" s="44" t="s">
        <v>57</v>
      </c>
      <c r="D13125" s="43">
        <v>606288.16499999992</v>
      </c>
      <c r="E13125" s="43">
        <v>-369640.08899999998</v>
      </c>
      <c r="F13125" s="45">
        <v>-60760</v>
      </c>
      <c r="G13125" s="45">
        <v>-59620</v>
      </c>
      <c r="H13125" s="45">
        <v>-77030</v>
      </c>
      <c r="I13125" s="55">
        <f>pro[[#This Row],[Admin expenses 3]]+pro[[#This Row],[Admin expenses 2]]+pro[[#This Row],[Admin expenses 1]]+pro[[#This Row],[COGS]]</f>
        <v>-567050.08899999992</v>
      </c>
      <c r="J13125" s="55">
        <f>pro[[#This Row],[Revenue]]+pro[[#This Row],[AdminExp]]</f>
        <v>39238.076000000001</v>
      </c>
      <c r="K13125" s="83">
        <f>pro[[#This Row],[Profit]]/pro[[#This Row],[Revenue]]</f>
        <v>6.4718525389655279E-2</v>
      </c>
      <c r="L13125" s="56">
        <f t="shared" si="205"/>
        <v>12</v>
      </c>
      <c r="M13125" s="82" t="str">
        <f>"Q"&amp;" "&amp;VLOOKUP(pro[[#This Row],[Period]],Mapping!A:B,2,0)</f>
        <v>Q 4</v>
      </c>
      <c r="N13125"/>
    </row>
    <row r="13126" spans="1:14" ht="14.25" x14ac:dyDescent="0.2">
      <c r="A13126" s="44" t="s">
        <v>45</v>
      </c>
      <c r="B13126" s="44" t="s">
        <v>36</v>
      </c>
      <c r="C13126" s="44" t="s">
        <v>57</v>
      </c>
      <c r="D13126" s="43">
        <v>1721108.2489999998</v>
      </c>
      <c r="E13126" s="43">
        <v>-1023517.509</v>
      </c>
      <c r="F13126" s="45">
        <v>-70070</v>
      </c>
      <c r="G13126" s="45">
        <v>-86200</v>
      </c>
      <c r="H13126" s="45">
        <v>-75150</v>
      </c>
      <c r="I13126" s="55">
        <f>pro[[#This Row],[Admin expenses 3]]+pro[[#This Row],[Admin expenses 2]]+pro[[#This Row],[Admin expenses 1]]+pro[[#This Row],[COGS]]</f>
        <v>-1254937.5090000001</v>
      </c>
      <c r="J13126" s="55">
        <f>pro[[#This Row],[Revenue]]+pro[[#This Row],[AdminExp]]</f>
        <v>466170.73999999976</v>
      </c>
      <c r="K13126" s="83">
        <f>pro[[#This Row],[Profit]]/pro[[#This Row],[Revenue]]</f>
        <v>0.27085497979040818</v>
      </c>
      <c r="L13126" s="56">
        <f t="shared" si="205"/>
        <v>12</v>
      </c>
      <c r="M13126" s="82" t="str">
        <f>"Q"&amp;" "&amp;VLOOKUP(pro[[#This Row],[Period]],Mapping!A:B,2,0)</f>
        <v>Q 4</v>
      </c>
      <c r="N13126"/>
    </row>
    <row r="13127" spans="1:14" ht="14.25" x14ac:dyDescent="0.2">
      <c r="A13127" s="44" t="s">
        <v>45</v>
      </c>
      <c r="B13127" s="44" t="s">
        <v>36</v>
      </c>
      <c r="C13127" s="44" t="s">
        <v>57</v>
      </c>
      <c r="D13127" s="43">
        <v>3578761.662</v>
      </c>
      <c r="E13127" s="43">
        <v>-797675.34</v>
      </c>
      <c r="F13127" s="45">
        <v>-72160</v>
      </c>
      <c r="G13127" s="45">
        <v>-47850</v>
      </c>
      <c r="H13127" s="45">
        <v>-82720</v>
      </c>
      <c r="I13127" s="55">
        <f>pro[[#This Row],[Admin expenses 3]]+pro[[#This Row],[Admin expenses 2]]+pro[[#This Row],[Admin expenses 1]]+pro[[#This Row],[COGS]]</f>
        <v>-1000405.34</v>
      </c>
      <c r="J13127" s="55">
        <f>pro[[#This Row],[Revenue]]+pro[[#This Row],[AdminExp]]</f>
        <v>2578356.3220000002</v>
      </c>
      <c r="K13127" s="83">
        <f>pro[[#This Row],[Profit]]/pro[[#This Row],[Revenue]]</f>
        <v>0.72046047362625409</v>
      </c>
      <c r="L13127" s="56">
        <f t="shared" si="205"/>
        <v>12</v>
      </c>
      <c r="M13127" s="82" t="str">
        <f>"Q"&amp;" "&amp;VLOOKUP(pro[[#This Row],[Period]],Mapping!A:B,2,0)</f>
        <v>Q 4</v>
      </c>
      <c r="N13127"/>
    </row>
    <row r="13128" spans="1:14" ht="14.25" x14ac:dyDescent="0.2">
      <c r="A13128" s="44" t="s">
        <v>45</v>
      </c>
      <c r="B13128" s="44" t="s">
        <v>36</v>
      </c>
      <c r="C13128" s="44" t="s">
        <v>57</v>
      </c>
      <c r="D13128" s="43">
        <v>488433.946</v>
      </c>
      <c r="E13128" s="43">
        <v>-94361.883000000002</v>
      </c>
      <c r="F13128" s="45">
        <v>-16780</v>
      </c>
      <c r="G13128" s="45">
        <v>-43260</v>
      </c>
      <c r="H13128" s="45">
        <v>-19070</v>
      </c>
      <c r="I13128" s="55">
        <f>pro[[#This Row],[Admin expenses 3]]+pro[[#This Row],[Admin expenses 2]]+pro[[#This Row],[Admin expenses 1]]+pro[[#This Row],[COGS]]</f>
        <v>-173471.883</v>
      </c>
      <c r="J13128" s="55">
        <f>pro[[#This Row],[Revenue]]+pro[[#This Row],[AdminExp]]</f>
        <v>314962.06299999997</v>
      </c>
      <c r="K13128" s="83">
        <f>pro[[#This Row],[Profit]]/pro[[#This Row],[Revenue]]</f>
        <v>0.64484064954813758</v>
      </c>
      <c r="L13128" s="56">
        <f t="shared" si="205"/>
        <v>12</v>
      </c>
      <c r="M13128" s="82" t="str">
        <f>"Q"&amp;" "&amp;VLOOKUP(pro[[#This Row],[Period]],Mapping!A:B,2,0)</f>
        <v>Q 4</v>
      </c>
      <c r="N13128"/>
    </row>
    <row r="13129" spans="1:14" ht="14.25" x14ac:dyDescent="0.2">
      <c r="A13129" s="44" t="s">
        <v>45</v>
      </c>
      <c r="B13129" s="44" t="s">
        <v>36</v>
      </c>
      <c r="C13129" s="44" t="s">
        <v>57</v>
      </c>
      <c r="D13129" s="43">
        <v>720515.103</v>
      </c>
      <c r="E13129" s="43">
        <v>-94129.930999999982</v>
      </c>
      <c r="F13129" s="45">
        <v>-59950</v>
      </c>
      <c r="G13129" s="45">
        <v>-81230</v>
      </c>
      <c r="H13129" s="45">
        <v>-36700</v>
      </c>
      <c r="I13129" s="55">
        <f>pro[[#This Row],[Admin expenses 3]]+pro[[#This Row],[Admin expenses 2]]+pro[[#This Row],[Admin expenses 1]]+pro[[#This Row],[COGS]]</f>
        <v>-272009.93099999998</v>
      </c>
      <c r="J13129" s="55">
        <f>pro[[#This Row],[Revenue]]+pro[[#This Row],[AdminExp]]</f>
        <v>448505.17200000002</v>
      </c>
      <c r="K13129" s="83">
        <f>pro[[#This Row],[Profit]]/pro[[#This Row],[Revenue]]</f>
        <v>0.62247851590142178</v>
      </c>
      <c r="L13129" s="56">
        <f t="shared" si="205"/>
        <v>12</v>
      </c>
      <c r="M13129" s="82" t="str">
        <f>"Q"&amp;" "&amp;VLOOKUP(pro[[#This Row],[Period]],Mapping!A:B,2,0)</f>
        <v>Q 4</v>
      </c>
      <c r="N13129"/>
    </row>
    <row r="13130" spans="1:14" ht="14.25" x14ac:dyDescent="0.2">
      <c r="A13130" s="44" t="s">
        <v>45</v>
      </c>
      <c r="B13130" s="44" t="s">
        <v>36</v>
      </c>
      <c r="C13130" s="44" t="s">
        <v>57</v>
      </c>
      <c r="D13130" s="43">
        <v>3566027.43</v>
      </c>
      <c r="E13130" s="43">
        <v>-507615.63299999991</v>
      </c>
      <c r="F13130" s="45">
        <v>-19150</v>
      </c>
      <c r="G13130" s="45">
        <v>-95170</v>
      </c>
      <c r="H13130" s="45">
        <v>-89530</v>
      </c>
      <c r="I13130" s="55">
        <f>pro[[#This Row],[Admin expenses 3]]+pro[[#This Row],[Admin expenses 2]]+pro[[#This Row],[Admin expenses 1]]+pro[[#This Row],[COGS]]</f>
        <v>-711465.63299999991</v>
      </c>
      <c r="J13130" s="55">
        <f>pro[[#This Row],[Revenue]]+pro[[#This Row],[AdminExp]]</f>
        <v>2854561.7970000003</v>
      </c>
      <c r="K13130" s="83">
        <f>pro[[#This Row],[Profit]]/pro[[#This Row],[Revenue]]</f>
        <v>0.80048789669573572</v>
      </c>
      <c r="L13130" s="56">
        <f t="shared" si="205"/>
        <v>12</v>
      </c>
      <c r="M13130" s="82" t="str">
        <f>"Q"&amp;" "&amp;VLOOKUP(pro[[#This Row],[Period]],Mapping!A:B,2,0)</f>
        <v>Q 4</v>
      </c>
      <c r="N13130"/>
    </row>
    <row r="13131" spans="1:14" ht="14.25" x14ac:dyDescent="0.2">
      <c r="A13131" s="44" t="s">
        <v>45</v>
      </c>
      <c r="B13131" s="44" t="s">
        <v>36</v>
      </c>
      <c r="C13131" s="44" t="s">
        <v>57</v>
      </c>
      <c r="D13131" s="43">
        <v>1058670.8929999999</v>
      </c>
      <c r="E13131" s="43">
        <v>-203335.11099999998</v>
      </c>
      <c r="F13131" s="45">
        <v>-102860</v>
      </c>
      <c r="G13131" s="45">
        <v>-38750</v>
      </c>
      <c r="H13131" s="45">
        <v>-67940</v>
      </c>
      <c r="I13131" s="55">
        <f>pro[[#This Row],[Admin expenses 3]]+pro[[#This Row],[Admin expenses 2]]+pro[[#This Row],[Admin expenses 1]]+pro[[#This Row],[COGS]]</f>
        <v>-412885.11099999998</v>
      </c>
      <c r="J13131" s="55">
        <f>pro[[#This Row],[Revenue]]+pro[[#This Row],[AdminExp]]</f>
        <v>645785.78199999989</v>
      </c>
      <c r="K13131" s="83">
        <f>pro[[#This Row],[Profit]]/pro[[#This Row],[Revenue]]</f>
        <v>0.60999672917237735</v>
      </c>
      <c r="L13131" s="56">
        <f t="shared" si="205"/>
        <v>12</v>
      </c>
      <c r="M13131" s="82" t="str">
        <f>"Q"&amp;" "&amp;VLOOKUP(pro[[#This Row],[Period]],Mapping!A:B,2,0)</f>
        <v>Q 4</v>
      </c>
      <c r="N13131"/>
    </row>
    <row r="13132" spans="1:14" ht="14.25" x14ac:dyDescent="0.2">
      <c r="A13132" s="44" t="s">
        <v>45</v>
      </c>
      <c r="B13132" s="44" t="s">
        <v>36</v>
      </c>
      <c r="C13132" s="44" t="s">
        <v>57</v>
      </c>
      <c r="D13132" s="43">
        <v>639385.11</v>
      </c>
      <c r="E13132" s="43">
        <v>-180539.68099999998</v>
      </c>
      <c r="F13132" s="45">
        <v>-73300</v>
      </c>
      <c r="G13132" s="45">
        <v>-89340</v>
      </c>
      <c r="H13132" s="45">
        <v>-102500</v>
      </c>
      <c r="I13132" s="55">
        <f>pro[[#This Row],[Admin expenses 3]]+pro[[#This Row],[Admin expenses 2]]+pro[[#This Row],[Admin expenses 1]]+pro[[#This Row],[COGS]]</f>
        <v>-445679.68099999998</v>
      </c>
      <c r="J13132" s="55">
        <f>pro[[#This Row],[Revenue]]+pro[[#This Row],[AdminExp]]</f>
        <v>193705.429</v>
      </c>
      <c r="K13132" s="83">
        <f>pro[[#This Row],[Profit]]/pro[[#This Row],[Revenue]]</f>
        <v>0.30295580233327613</v>
      </c>
      <c r="L13132" s="56">
        <f t="shared" si="205"/>
        <v>12</v>
      </c>
      <c r="M13132" s="82" t="str">
        <f>"Q"&amp;" "&amp;VLOOKUP(pro[[#This Row],[Period]],Mapping!A:B,2,0)</f>
        <v>Q 4</v>
      </c>
      <c r="N13132"/>
    </row>
    <row r="13133" spans="1:14" ht="14.25" x14ac:dyDescent="0.2">
      <c r="A13133" s="44" t="s">
        <v>45</v>
      </c>
      <c r="B13133" s="44" t="s">
        <v>36</v>
      </c>
      <c r="C13133" s="44" t="s">
        <v>57</v>
      </c>
      <c r="D13133" s="43">
        <v>132948.28399999999</v>
      </c>
      <c r="E13133" s="43">
        <v>-8599.7729999999992</v>
      </c>
      <c r="F13133" s="45">
        <v>-88200</v>
      </c>
      <c r="G13133" s="45">
        <v>-39690</v>
      </c>
      <c r="H13133" s="45">
        <v>-94140</v>
      </c>
      <c r="I13133" s="55">
        <f>pro[[#This Row],[Admin expenses 3]]+pro[[#This Row],[Admin expenses 2]]+pro[[#This Row],[Admin expenses 1]]+pro[[#This Row],[COGS]]</f>
        <v>-230629.77299999999</v>
      </c>
      <c r="J13133" s="55">
        <f>pro[[#This Row],[Revenue]]+pro[[#This Row],[AdminExp]]</f>
        <v>-97681.489000000001</v>
      </c>
      <c r="K13133" s="83">
        <f>pro[[#This Row],[Profit]]/pro[[#This Row],[Revenue]]</f>
        <v>-0.73473298083335936</v>
      </c>
      <c r="L13133" s="56">
        <f t="shared" si="205"/>
        <v>12</v>
      </c>
      <c r="M13133" s="82" t="str">
        <f>"Q"&amp;" "&amp;VLOOKUP(pro[[#This Row],[Period]],Mapping!A:B,2,0)</f>
        <v>Q 4</v>
      </c>
      <c r="N13133"/>
    </row>
    <row r="13134" spans="1:14" ht="14.25" x14ac:dyDescent="0.2">
      <c r="A13134" s="44" t="s">
        <v>45</v>
      </c>
      <c r="B13134" s="44" t="s">
        <v>36</v>
      </c>
      <c r="C13134" s="44" t="s">
        <v>57</v>
      </c>
      <c r="D13134" s="43">
        <v>2718263.6879999996</v>
      </c>
      <c r="E13134" s="43">
        <v>-472701.32699999993</v>
      </c>
      <c r="F13134" s="45">
        <v>-25400</v>
      </c>
      <c r="G13134" s="45">
        <v>-12370</v>
      </c>
      <c r="H13134" s="45">
        <v>-88910</v>
      </c>
      <c r="I13134" s="55">
        <f>pro[[#This Row],[Admin expenses 3]]+pro[[#This Row],[Admin expenses 2]]+pro[[#This Row],[Admin expenses 1]]+pro[[#This Row],[COGS]]</f>
        <v>-599381.32699999993</v>
      </c>
      <c r="J13134" s="55">
        <f>pro[[#This Row],[Revenue]]+pro[[#This Row],[AdminExp]]</f>
        <v>2118882.3609999996</v>
      </c>
      <c r="K13134" s="83">
        <f>pro[[#This Row],[Profit]]/pro[[#This Row],[Revenue]]</f>
        <v>0.77949846085719399</v>
      </c>
      <c r="L13134" s="56">
        <f t="shared" si="205"/>
        <v>12</v>
      </c>
      <c r="M13134" s="82" t="str">
        <f>"Q"&amp;" "&amp;VLOOKUP(pro[[#This Row],[Period]],Mapping!A:B,2,0)</f>
        <v>Q 4</v>
      </c>
      <c r="N13134"/>
    </row>
    <row r="13135" spans="1:14" ht="14.25" x14ac:dyDescent="0.2">
      <c r="A13135" s="44" t="s">
        <v>45</v>
      </c>
      <c r="B13135" s="44" t="s">
        <v>36</v>
      </c>
      <c r="C13135" s="44" t="s">
        <v>57</v>
      </c>
      <c r="D13135" s="43">
        <v>316459.815</v>
      </c>
      <c r="E13135" s="43">
        <v>-43119.768999999993</v>
      </c>
      <c r="F13135" s="45">
        <v>-93280</v>
      </c>
      <c r="G13135" s="45">
        <v>-43690</v>
      </c>
      <c r="H13135" s="45">
        <v>-85830</v>
      </c>
      <c r="I13135" s="55">
        <f>pro[[#This Row],[Admin expenses 3]]+pro[[#This Row],[Admin expenses 2]]+pro[[#This Row],[Admin expenses 1]]+pro[[#This Row],[COGS]]</f>
        <v>-265919.76899999997</v>
      </c>
      <c r="J13135" s="55">
        <f>pro[[#This Row],[Revenue]]+pro[[#This Row],[AdminExp]]</f>
        <v>50540.046000000031</v>
      </c>
      <c r="K13135" s="83">
        <f>pro[[#This Row],[Profit]]/pro[[#This Row],[Revenue]]</f>
        <v>0.15970446674248365</v>
      </c>
      <c r="L13135" s="56">
        <f t="shared" si="205"/>
        <v>12</v>
      </c>
      <c r="M13135" s="82" t="str">
        <f>"Q"&amp;" "&amp;VLOOKUP(pro[[#This Row],[Period]],Mapping!A:B,2,0)</f>
        <v>Q 4</v>
      </c>
      <c r="N13135"/>
    </row>
    <row r="13136" spans="1:14" ht="14.25" x14ac:dyDescent="0.2">
      <c r="A13136" s="44" t="s">
        <v>45</v>
      </c>
      <c r="B13136" s="44" t="s">
        <v>36</v>
      </c>
      <c r="C13136" s="44" t="s">
        <v>57</v>
      </c>
      <c r="D13136" s="43">
        <v>575645.826</v>
      </c>
      <c r="E13136" s="43">
        <v>-4736.8089999999993</v>
      </c>
      <c r="F13136" s="45">
        <v>-67440</v>
      </c>
      <c r="G13136" s="45">
        <v>-44760</v>
      </c>
      <c r="H13136" s="45">
        <v>-82920</v>
      </c>
      <c r="I13136" s="55">
        <f>pro[[#This Row],[Admin expenses 3]]+pro[[#This Row],[Admin expenses 2]]+pro[[#This Row],[Admin expenses 1]]+pro[[#This Row],[COGS]]</f>
        <v>-199856.80900000001</v>
      </c>
      <c r="J13136" s="55">
        <f>pro[[#This Row],[Revenue]]+pro[[#This Row],[AdminExp]]</f>
        <v>375789.01699999999</v>
      </c>
      <c r="K13136" s="83">
        <f>pro[[#This Row],[Profit]]/pro[[#This Row],[Revenue]]</f>
        <v>0.65281289297492451</v>
      </c>
      <c r="L13136" s="56">
        <f t="shared" si="205"/>
        <v>12</v>
      </c>
      <c r="M13136" s="82" t="str">
        <f>"Q"&amp;" "&amp;VLOOKUP(pro[[#This Row],[Period]],Mapping!A:B,2,0)</f>
        <v>Q 4</v>
      </c>
      <c r="N13136"/>
    </row>
    <row r="13137" spans="1:14" ht="14.25" x14ac:dyDescent="0.2">
      <c r="A13137" s="44" t="s">
        <v>45</v>
      </c>
      <c r="B13137" s="44" t="s">
        <v>30</v>
      </c>
      <c r="C13137" s="44" t="s">
        <v>57</v>
      </c>
      <c r="D13137" s="43">
        <v>1225776.3909999998</v>
      </c>
      <c r="E13137" s="43">
        <v>-115077.43799999999</v>
      </c>
      <c r="F13137" s="45">
        <v>-36430</v>
      </c>
      <c r="G13137" s="45">
        <v>-75510</v>
      </c>
      <c r="H13137" s="45">
        <v>-85710</v>
      </c>
      <c r="I13137" s="55">
        <f>pro[[#This Row],[Admin expenses 3]]+pro[[#This Row],[Admin expenses 2]]+pro[[#This Row],[Admin expenses 1]]+pro[[#This Row],[COGS]]</f>
        <v>-312727.43799999997</v>
      </c>
      <c r="J13137" s="55">
        <f>pro[[#This Row],[Revenue]]+pro[[#This Row],[AdminExp]]</f>
        <v>913048.95299999986</v>
      </c>
      <c r="K13137" s="83">
        <f>pro[[#This Row],[Profit]]/pro[[#This Row],[Revenue]]</f>
        <v>0.74487399145869171</v>
      </c>
      <c r="L13137" s="56">
        <f t="shared" si="205"/>
        <v>12</v>
      </c>
      <c r="M13137" s="82" t="str">
        <f>"Q"&amp;" "&amp;VLOOKUP(pro[[#This Row],[Period]],Mapping!A:B,2,0)</f>
        <v>Q 4</v>
      </c>
      <c r="N13137"/>
    </row>
    <row r="13138" spans="1:14" ht="14.25" x14ac:dyDescent="0.2">
      <c r="A13138" s="44" t="s">
        <v>45</v>
      </c>
      <c r="B13138" s="44" t="s">
        <v>30</v>
      </c>
      <c r="C13138" s="44" t="s">
        <v>57</v>
      </c>
      <c r="D13138" s="43">
        <v>1463796.6909999999</v>
      </c>
      <c r="E13138" s="43">
        <v>-1869907.7949999999</v>
      </c>
      <c r="F13138" s="45">
        <v>-60420</v>
      </c>
      <c r="G13138" s="45">
        <v>-63130</v>
      </c>
      <c r="H13138" s="45">
        <v>-66130</v>
      </c>
      <c r="I13138" s="55">
        <f>pro[[#This Row],[Admin expenses 3]]+pro[[#This Row],[Admin expenses 2]]+pro[[#This Row],[Admin expenses 1]]+pro[[#This Row],[COGS]]</f>
        <v>-2059587.7949999999</v>
      </c>
      <c r="J13138" s="55">
        <f>pro[[#This Row],[Revenue]]+pro[[#This Row],[AdminExp]]</f>
        <v>-595791.10400000005</v>
      </c>
      <c r="K13138" s="83">
        <f>pro[[#This Row],[Profit]]/pro[[#This Row],[Revenue]]</f>
        <v>-0.40701766007749507</v>
      </c>
      <c r="L13138" s="56">
        <f t="shared" si="205"/>
        <v>12</v>
      </c>
      <c r="M13138" s="82" t="str">
        <f>"Q"&amp;" "&amp;VLOOKUP(pro[[#This Row],[Period]],Mapping!A:B,2,0)</f>
        <v>Q 4</v>
      </c>
      <c r="N13138"/>
    </row>
    <row r="13139" spans="1:14" ht="14.25" x14ac:dyDescent="0.2">
      <c r="A13139" s="44" t="s">
        <v>45</v>
      </c>
      <c r="B13139" s="44" t="s">
        <v>30</v>
      </c>
      <c r="C13139" s="44" t="s">
        <v>57</v>
      </c>
      <c r="D13139" s="43">
        <v>110636.16900000001</v>
      </c>
      <c r="E13139" s="43">
        <v>-54466.705999999998</v>
      </c>
      <c r="F13139" s="45">
        <v>-31130</v>
      </c>
      <c r="G13139" s="45">
        <v>-62840</v>
      </c>
      <c r="H13139" s="45">
        <v>-17850</v>
      </c>
      <c r="I13139" s="55">
        <f>pro[[#This Row],[Admin expenses 3]]+pro[[#This Row],[Admin expenses 2]]+pro[[#This Row],[Admin expenses 1]]+pro[[#This Row],[COGS]]</f>
        <v>-166286.70600000001</v>
      </c>
      <c r="J13139" s="55">
        <f>pro[[#This Row],[Revenue]]+pro[[#This Row],[AdminExp]]</f>
        <v>-55650.536999999997</v>
      </c>
      <c r="K13139" s="83">
        <f>pro[[#This Row],[Profit]]/pro[[#This Row],[Revenue]]</f>
        <v>-0.50300491695441829</v>
      </c>
      <c r="L13139" s="56">
        <f t="shared" si="205"/>
        <v>12</v>
      </c>
      <c r="M13139" s="82" t="str">
        <f>"Q"&amp;" "&amp;VLOOKUP(pro[[#This Row],[Period]],Mapping!A:B,2,0)</f>
        <v>Q 4</v>
      </c>
      <c r="N13139"/>
    </row>
    <row r="13140" spans="1:14" ht="14.25" x14ac:dyDescent="0.2">
      <c r="A13140" s="44" t="s">
        <v>45</v>
      </c>
      <c r="B13140" s="44" t="s">
        <v>30</v>
      </c>
      <c r="C13140" s="44" t="s">
        <v>57</v>
      </c>
      <c r="D13140" s="43">
        <v>612053.09199999995</v>
      </c>
      <c r="E13140" s="43">
        <v>-48554.820999999996</v>
      </c>
      <c r="F13140" s="45">
        <v>-24710</v>
      </c>
      <c r="G13140" s="45">
        <v>-81580</v>
      </c>
      <c r="H13140" s="45">
        <v>-86800</v>
      </c>
      <c r="I13140" s="55">
        <f>pro[[#This Row],[Admin expenses 3]]+pro[[#This Row],[Admin expenses 2]]+pro[[#This Row],[Admin expenses 1]]+pro[[#This Row],[COGS]]</f>
        <v>-241644.821</v>
      </c>
      <c r="J13140" s="55">
        <f>pro[[#This Row],[Revenue]]+pro[[#This Row],[AdminExp]]</f>
        <v>370408.27099999995</v>
      </c>
      <c r="K13140" s="83">
        <f>pro[[#This Row],[Profit]]/pro[[#This Row],[Revenue]]</f>
        <v>0.60518977167425203</v>
      </c>
      <c r="L13140" s="56">
        <f t="shared" si="205"/>
        <v>12</v>
      </c>
      <c r="M13140" s="82" t="str">
        <f>"Q"&amp;" "&amp;VLOOKUP(pro[[#This Row],[Period]],Mapping!A:B,2,0)</f>
        <v>Q 4</v>
      </c>
      <c r="N13140"/>
    </row>
    <row r="13141" spans="1:14" ht="14.25" x14ac:dyDescent="0.2">
      <c r="A13141" s="44" t="s">
        <v>45</v>
      </c>
      <c r="B13141" s="44" t="s">
        <v>30</v>
      </c>
      <c r="C13141" s="44" t="s">
        <v>57</v>
      </c>
      <c r="D13141" s="43">
        <v>367328.85699999996</v>
      </c>
      <c r="E13141" s="43">
        <v>-503816.95699999999</v>
      </c>
      <c r="F13141" s="45">
        <v>-67110</v>
      </c>
      <c r="G13141" s="45">
        <v>-88380</v>
      </c>
      <c r="H13141" s="45">
        <v>-55210</v>
      </c>
      <c r="I13141" s="55">
        <f>pro[[#This Row],[Admin expenses 3]]+pro[[#This Row],[Admin expenses 2]]+pro[[#This Row],[Admin expenses 1]]+pro[[#This Row],[COGS]]</f>
        <v>-714516.95699999994</v>
      </c>
      <c r="J13141" s="55">
        <f>pro[[#This Row],[Revenue]]+pro[[#This Row],[AdminExp]]</f>
        <v>-347188.1</v>
      </c>
      <c r="K13141" s="83">
        <f>pro[[#This Row],[Profit]]/pro[[#This Row],[Revenue]]</f>
        <v>-0.94516968483094155</v>
      </c>
      <c r="L13141" s="56">
        <f t="shared" si="205"/>
        <v>12</v>
      </c>
      <c r="M13141" s="82" t="str">
        <f>"Q"&amp;" "&amp;VLOOKUP(pro[[#This Row],[Period]],Mapping!A:B,2,0)</f>
        <v>Q 4</v>
      </c>
      <c r="N13141"/>
    </row>
    <row r="13142" spans="1:14" ht="14.25" x14ac:dyDescent="0.2">
      <c r="A13142" s="44" t="s">
        <v>45</v>
      </c>
      <c r="B13142" s="44" t="s">
        <v>30</v>
      </c>
      <c r="C13142" s="44" t="s">
        <v>57</v>
      </c>
      <c r="D13142" s="43">
        <v>458632.65700000001</v>
      </c>
      <c r="E13142" s="43">
        <v>-167203.274</v>
      </c>
      <c r="F13142" s="45">
        <v>-48250</v>
      </c>
      <c r="G13142" s="45">
        <v>-58570</v>
      </c>
      <c r="H13142" s="45">
        <v>-34340</v>
      </c>
      <c r="I13142" s="55">
        <f>pro[[#This Row],[Admin expenses 3]]+pro[[#This Row],[Admin expenses 2]]+pro[[#This Row],[Admin expenses 1]]+pro[[#This Row],[COGS]]</f>
        <v>-308363.27399999998</v>
      </c>
      <c r="J13142" s="55">
        <f>pro[[#This Row],[Revenue]]+pro[[#This Row],[AdminExp]]</f>
        <v>150269.38300000003</v>
      </c>
      <c r="K13142" s="83">
        <f>pro[[#This Row],[Profit]]/pro[[#This Row],[Revenue]]</f>
        <v>0.32764649596245393</v>
      </c>
      <c r="L13142" s="56">
        <f t="shared" si="205"/>
        <v>12</v>
      </c>
      <c r="M13142" s="82" t="str">
        <f>"Q"&amp;" "&amp;VLOOKUP(pro[[#This Row],[Period]],Mapping!A:B,2,0)</f>
        <v>Q 4</v>
      </c>
      <c r="N13142"/>
    </row>
    <row r="13143" spans="1:14" ht="14.25" x14ac:dyDescent="0.2">
      <c r="A13143" s="44" t="s">
        <v>45</v>
      </c>
      <c r="B13143" s="44" t="s">
        <v>30</v>
      </c>
      <c r="C13143" s="44" t="s">
        <v>57</v>
      </c>
      <c r="D13143" s="43">
        <v>656976.02599999995</v>
      </c>
      <c r="E13143" s="43">
        <v>-333913.3</v>
      </c>
      <c r="F13143" s="45">
        <v>-34320</v>
      </c>
      <c r="G13143" s="45">
        <v>-45480</v>
      </c>
      <c r="H13143" s="45">
        <v>-103910</v>
      </c>
      <c r="I13143" s="55">
        <f>pro[[#This Row],[Admin expenses 3]]+pro[[#This Row],[Admin expenses 2]]+pro[[#This Row],[Admin expenses 1]]+pro[[#This Row],[COGS]]</f>
        <v>-517623.3</v>
      </c>
      <c r="J13143" s="55">
        <f>pro[[#This Row],[Revenue]]+pro[[#This Row],[AdminExp]]</f>
        <v>139352.72599999997</v>
      </c>
      <c r="K13143" s="83">
        <f>pro[[#This Row],[Profit]]/pro[[#This Row],[Revenue]]</f>
        <v>0.21211234578596325</v>
      </c>
      <c r="L13143" s="56">
        <f t="shared" si="205"/>
        <v>12</v>
      </c>
      <c r="M13143" s="82" t="str">
        <f>"Q"&amp;" "&amp;VLOOKUP(pro[[#This Row],[Period]],Mapping!A:B,2,0)</f>
        <v>Q 4</v>
      </c>
      <c r="N13143"/>
    </row>
    <row r="13144" spans="1:14" ht="14.25" x14ac:dyDescent="0.2">
      <c r="A13144" s="44" t="s">
        <v>45</v>
      </c>
      <c r="B13144" s="44" t="s">
        <v>30</v>
      </c>
      <c r="C13144" s="44" t="s">
        <v>57</v>
      </c>
      <c r="D13144" s="43">
        <v>494703.67099999997</v>
      </c>
      <c r="E13144" s="43">
        <v>-34487.074999999997</v>
      </c>
      <c r="F13144" s="45">
        <v>-84590</v>
      </c>
      <c r="G13144" s="45">
        <v>-25310</v>
      </c>
      <c r="H13144" s="45">
        <v>-55990</v>
      </c>
      <c r="I13144" s="55">
        <f>pro[[#This Row],[Admin expenses 3]]+pro[[#This Row],[Admin expenses 2]]+pro[[#This Row],[Admin expenses 1]]+pro[[#This Row],[COGS]]</f>
        <v>-200377.07500000001</v>
      </c>
      <c r="J13144" s="55">
        <f>pro[[#This Row],[Revenue]]+pro[[#This Row],[AdminExp]]</f>
        <v>294326.59599999996</v>
      </c>
      <c r="K13144" s="83">
        <f>pro[[#This Row],[Profit]]/pro[[#This Row],[Revenue]]</f>
        <v>0.5949553505536852</v>
      </c>
      <c r="L13144" s="56">
        <f t="shared" si="205"/>
        <v>12</v>
      </c>
      <c r="M13144" s="82" t="str">
        <f>"Q"&amp;" "&amp;VLOOKUP(pro[[#This Row],[Period]],Mapping!A:B,2,0)</f>
        <v>Q 4</v>
      </c>
      <c r="N13144"/>
    </row>
    <row r="13145" spans="1:14" ht="14.25" x14ac:dyDescent="0.2">
      <c r="A13145" s="44" t="s">
        <v>45</v>
      </c>
      <c r="B13145" s="44" t="s">
        <v>30</v>
      </c>
      <c r="C13145" s="44" t="s">
        <v>58</v>
      </c>
      <c r="D13145" s="43">
        <v>326704.70699999999</v>
      </c>
      <c r="E13145" s="43">
        <v>-96870.045999999988</v>
      </c>
      <c r="F13145" s="45">
        <v>-31740</v>
      </c>
      <c r="G13145" s="45">
        <v>-30470</v>
      </c>
      <c r="H13145" s="45">
        <v>-19000</v>
      </c>
      <c r="I13145" s="55">
        <f>pro[[#This Row],[Admin expenses 3]]+pro[[#This Row],[Admin expenses 2]]+pro[[#This Row],[Admin expenses 1]]+pro[[#This Row],[COGS]]</f>
        <v>-178080.04599999997</v>
      </c>
      <c r="J13145" s="55">
        <f>pro[[#This Row],[Revenue]]+pro[[#This Row],[AdminExp]]</f>
        <v>148624.66100000002</v>
      </c>
      <c r="K13145" s="83">
        <f>pro[[#This Row],[Profit]]/pro[[#This Row],[Revenue]]</f>
        <v>0.45492047655132201</v>
      </c>
      <c r="L13145" s="56">
        <f t="shared" si="205"/>
        <v>12</v>
      </c>
      <c r="M13145" s="82" t="str">
        <f>"Q"&amp;" "&amp;VLOOKUP(pro[[#This Row],[Period]],Mapping!A:B,2,0)</f>
        <v>Q 4</v>
      </c>
      <c r="N13145"/>
    </row>
    <row r="13146" spans="1:14" ht="14.25" x14ac:dyDescent="0.2">
      <c r="A13146" s="44" t="s">
        <v>45</v>
      </c>
      <c r="B13146" s="44" t="s">
        <v>30</v>
      </c>
      <c r="C13146" s="44" t="s">
        <v>59</v>
      </c>
      <c r="D13146" s="43">
        <v>167575.77899999998</v>
      </c>
      <c r="E13146" s="43">
        <v>-16587.115999999998</v>
      </c>
      <c r="F13146" s="45">
        <v>-66470</v>
      </c>
      <c r="G13146" s="45">
        <v>-94620</v>
      </c>
      <c r="H13146" s="45">
        <v>-93310</v>
      </c>
      <c r="I13146" s="55">
        <f>pro[[#This Row],[Admin expenses 3]]+pro[[#This Row],[Admin expenses 2]]+pro[[#This Row],[Admin expenses 1]]+pro[[#This Row],[COGS]]</f>
        <v>-270987.11599999998</v>
      </c>
      <c r="J13146" s="55">
        <f>pro[[#This Row],[Revenue]]+pro[[#This Row],[AdminExp]]</f>
        <v>-103411.337</v>
      </c>
      <c r="K13146" s="83">
        <f>pro[[#This Row],[Profit]]/pro[[#This Row],[Revenue]]</f>
        <v>-0.61710193213543119</v>
      </c>
      <c r="L13146" s="56">
        <f t="shared" si="205"/>
        <v>12</v>
      </c>
      <c r="M13146" s="82" t="str">
        <f>"Q"&amp;" "&amp;VLOOKUP(pro[[#This Row],[Period]],Mapping!A:B,2,0)</f>
        <v>Q 4</v>
      </c>
      <c r="N13146"/>
    </row>
    <row r="13147" spans="1:14" ht="14.25" x14ac:dyDescent="0.2">
      <c r="A13147" s="44" t="s">
        <v>45</v>
      </c>
      <c r="B13147" s="44" t="s">
        <v>30</v>
      </c>
      <c r="C13147" s="44" t="s">
        <v>57</v>
      </c>
      <c r="D13147" s="43">
        <v>372683.52799999999</v>
      </c>
      <c r="E13147" s="43">
        <v>-173842.56400000001</v>
      </c>
      <c r="F13147" s="45">
        <v>-74750</v>
      </c>
      <c r="G13147" s="45">
        <v>-95450</v>
      </c>
      <c r="H13147" s="45">
        <v>-73890</v>
      </c>
      <c r="I13147" s="55">
        <f>pro[[#This Row],[Admin expenses 3]]+pro[[#This Row],[Admin expenses 2]]+pro[[#This Row],[Admin expenses 1]]+pro[[#This Row],[COGS]]</f>
        <v>-417932.56400000001</v>
      </c>
      <c r="J13147" s="55">
        <f>pro[[#This Row],[Revenue]]+pro[[#This Row],[AdminExp]]</f>
        <v>-45249.036000000022</v>
      </c>
      <c r="K13147" s="83">
        <f>pro[[#This Row],[Profit]]/pro[[#This Row],[Revenue]]</f>
        <v>-0.1214141023157858</v>
      </c>
      <c r="L13147" s="56">
        <f t="shared" si="205"/>
        <v>12</v>
      </c>
      <c r="M13147" s="82" t="str">
        <f>"Q"&amp;" "&amp;VLOOKUP(pro[[#This Row],[Period]],Mapping!A:B,2,0)</f>
        <v>Q 4</v>
      </c>
      <c r="N13147"/>
    </row>
    <row r="13148" spans="1:14" ht="14.25" x14ac:dyDescent="0.2">
      <c r="A13148" s="44" t="s">
        <v>45</v>
      </c>
      <c r="B13148" s="44" t="s">
        <v>30</v>
      </c>
      <c r="C13148" s="44" t="s">
        <v>57</v>
      </c>
      <c r="D13148" s="43">
        <v>151384.00899999999</v>
      </c>
      <c r="E13148" s="43">
        <v>-78942.604999999996</v>
      </c>
      <c r="F13148" s="45">
        <v>-73550</v>
      </c>
      <c r="G13148" s="45">
        <v>-74460</v>
      </c>
      <c r="H13148" s="45">
        <v>-78070</v>
      </c>
      <c r="I13148" s="55">
        <f>pro[[#This Row],[Admin expenses 3]]+pro[[#This Row],[Admin expenses 2]]+pro[[#This Row],[Admin expenses 1]]+pro[[#This Row],[COGS]]</f>
        <v>-305022.60499999998</v>
      </c>
      <c r="J13148" s="55">
        <f>pro[[#This Row],[Revenue]]+pro[[#This Row],[AdminExp]]</f>
        <v>-153638.59599999999</v>
      </c>
      <c r="K13148" s="83">
        <f>pro[[#This Row],[Profit]]/pro[[#This Row],[Revenue]]</f>
        <v>-1.0148931648388304</v>
      </c>
      <c r="L13148" s="56">
        <f t="shared" si="205"/>
        <v>12</v>
      </c>
      <c r="M13148" s="82" t="str">
        <f>"Q"&amp;" "&amp;VLOOKUP(pro[[#This Row],[Period]],Mapping!A:B,2,0)</f>
        <v>Q 4</v>
      </c>
      <c r="N13148"/>
    </row>
    <row r="13149" spans="1:14" ht="14.25" x14ac:dyDescent="0.2">
      <c r="A13149" s="44" t="s">
        <v>45</v>
      </c>
      <c r="B13149" s="44" t="s">
        <v>30</v>
      </c>
      <c r="C13149" s="44" t="s">
        <v>57</v>
      </c>
      <c r="D13149" s="43">
        <v>49021.174999999996</v>
      </c>
      <c r="E13149" s="43">
        <v>-23220.092000000001</v>
      </c>
      <c r="F13149" s="45">
        <v>-59410</v>
      </c>
      <c r="G13149" s="45">
        <v>-21230</v>
      </c>
      <c r="H13149" s="45">
        <v>-75080</v>
      </c>
      <c r="I13149" s="55">
        <f>pro[[#This Row],[Admin expenses 3]]+pro[[#This Row],[Admin expenses 2]]+pro[[#This Row],[Admin expenses 1]]+pro[[#This Row],[COGS]]</f>
        <v>-178940.092</v>
      </c>
      <c r="J13149" s="55">
        <f>pro[[#This Row],[Revenue]]+pro[[#This Row],[AdminExp]]</f>
        <v>-129918.91700000002</v>
      </c>
      <c r="K13149" s="83">
        <f>pro[[#This Row],[Profit]]/pro[[#This Row],[Revenue]]</f>
        <v>-2.6502611779501417</v>
      </c>
      <c r="L13149" s="56">
        <f t="shared" si="205"/>
        <v>12</v>
      </c>
      <c r="M13149" s="82" t="str">
        <f>"Q"&amp;" "&amp;VLOOKUP(pro[[#This Row],[Period]],Mapping!A:B,2,0)</f>
        <v>Q 4</v>
      </c>
      <c r="N13149"/>
    </row>
    <row r="13150" spans="1:14" ht="14.25" x14ac:dyDescent="0.2">
      <c r="A13150" s="44" t="s">
        <v>45</v>
      </c>
      <c r="B13150" s="44" t="s">
        <v>30</v>
      </c>
      <c r="C13150" s="44" t="s">
        <v>57</v>
      </c>
      <c r="D13150" s="43">
        <v>321225.891</v>
      </c>
      <c r="E13150" s="43">
        <v>-235164.20199999996</v>
      </c>
      <c r="F13150" s="45">
        <v>-108220</v>
      </c>
      <c r="G13150" s="45">
        <v>-73900</v>
      </c>
      <c r="H13150" s="45">
        <v>-66700</v>
      </c>
      <c r="I13150" s="55">
        <f>pro[[#This Row],[Admin expenses 3]]+pro[[#This Row],[Admin expenses 2]]+pro[[#This Row],[Admin expenses 1]]+pro[[#This Row],[COGS]]</f>
        <v>-483984.20199999993</v>
      </c>
      <c r="J13150" s="55">
        <f>pro[[#This Row],[Revenue]]+pro[[#This Row],[AdminExp]]</f>
        <v>-162758.31099999993</v>
      </c>
      <c r="K13150" s="83">
        <f>pro[[#This Row],[Profit]]/pro[[#This Row],[Revenue]]</f>
        <v>-0.50667868176292152</v>
      </c>
      <c r="L13150" s="56">
        <f t="shared" si="205"/>
        <v>12</v>
      </c>
      <c r="M13150" s="82" t="str">
        <f>"Q"&amp;" "&amp;VLOOKUP(pro[[#This Row],[Period]],Mapping!A:B,2,0)</f>
        <v>Q 4</v>
      </c>
      <c r="N13150"/>
    </row>
    <row r="13151" spans="1:14" ht="14.25" x14ac:dyDescent="0.2">
      <c r="A13151" s="44" t="s">
        <v>45</v>
      </c>
      <c r="B13151" s="44" t="s">
        <v>30</v>
      </c>
      <c r="C13151" s="44" t="s">
        <v>57</v>
      </c>
      <c r="D13151" s="43">
        <v>306790.17599999998</v>
      </c>
      <c r="E13151" s="43">
        <v>-221089.02899999998</v>
      </c>
      <c r="F13151" s="45">
        <v>-60490</v>
      </c>
      <c r="G13151" s="45">
        <v>-94830</v>
      </c>
      <c r="H13151" s="45">
        <v>-85360</v>
      </c>
      <c r="I13151" s="55">
        <f>pro[[#This Row],[Admin expenses 3]]+pro[[#This Row],[Admin expenses 2]]+pro[[#This Row],[Admin expenses 1]]+pro[[#This Row],[COGS]]</f>
        <v>-461769.02899999998</v>
      </c>
      <c r="J13151" s="55">
        <f>pro[[#This Row],[Revenue]]+pro[[#This Row],[AdminExp]]</f>
        <v>-154978.853</v>
      </c>
      <c r="K13151" s="83">
        <f>pro[[#This Row],[Profit]]/pro[[#This Row],[Revenue]]</f>
        <v>-0.50516237195287506</v>
      </c>
      <c r="L13151" s="56">
        <f t="shared" si="205"/>
        <v>12</v>
      </c>
      <c r="M13151" s="82" t="str">
        <f>"Q"&amp;" "&amp;VLOOKUP(pro[[#This Row],[Period]],Mapping!A:B,2,0)</f>
        <v>Q 4</v>
      </c>
      <c r="N13151"/>
    </row>
    <row r="13152" spans="1:14" ht="14.25" x14ac:dyDescent="0.2">
      <c r="A13152" s="44" t="s">
        <v>45</v>
      </c>
      <c r="B13152" s="44" t="s">
        <v>30</v>
      </c>
      <c r="C13152" s="44" t="s">
        <v>58</v>
      </c>
      <c r="D13152" s="43">
        <v>155649.753</v>
      </c>
      <c r="E13152" s="43">
        <v>-91621.158999999985</v>
      </c>
      <c r="F13152" s="45">
        <v>-39180</v>
      </c>
      <c r="G13152" s="45">
        <v>-41390</v>
      </c>
      <c r="H13152" s="45">
        <v>-25850</v>
      </c>
      <c r="I13152" s="55">
        <f>pro[[#This Row],[Admin expenses 3]]+pro[[#This Row],[Admin expenses 2]]+pro[[#This Row],[Admin expenses 1]]+pro[[#This Row],[COGS]]</f>
        <v>-198041.15899999999</v>
      </c>
      <c r="J13152" s="55">
        <f>pro[[#This Row],[Revenue]]+pro[[#This Row],[AdminExp]]</f>
        <v>-42391.405999999988</v>
      </c>
      <c r="K13152" s="83">
        <f>pro[[#This Row],[Profit]]/pro[[#This Row],[Revenue]]</f>
        <v>-0.27235125776267688</v>
      </c>
      <c r="L13152" s="56">
        <f t="shared" si="205"/>
        <v>12</v>
      </c>
      <c r="M13152" s="82" t="str">
        <f>"Q"&amp;" "&amp;VLOOKUP(pro[[#This Row],[Period]],Mapping!A:B,2,0)</f>
        <v>Q 4</v>
      </c>
      <c r="N13152"/>
    </row>
    <row r="13153" spans="1:14" ht="14.25" x14ac:dyDescent="0.2">
      <c r="A13153" s="44" t="s">
        <v>45</v>
      </c>
      <c r="B13153" s="44" t="s">
        <v>30</v>
      </c>
      <c r="C13153" s="44" t="s">
        <v>59</v>
      </c>
      <c r="D13153" s="43">
        <v>244623.84099999999</v>
      </c>
      <c r="E13153" s="43">
        <v>-124045.572</v>
      </c>
      <c r="F13153" s="45">
        <v>-39790</v>
      </c>
      <c r="G13153" s="45">
        <v>-35700</v>
      </c>
      <c r="H13153" s="45">
        <v>-14210</v>
      </c>
      <c r="I13153" s="55">
        <f>pro[[#This Row],[Admin expenses 3]]+pro[[#This Row],[Admin expenses 2]]+pro[[#This Row],[Admin expenses 1]]+pro[[#This Row],[COGS]]</f>
        <v>-213745.57199999999</v>
      </c>
      <c r="J13153" s="55">
        <f>pro[[#This Row],[Revenue]]+pro[[#This Row],[AdminExp]]</f>
        <v>30878.269</v>
      </c>
      <c r="K13153" s="83">
        <f>pro[[#This Row],[Profit]]/pro[[#This Row],[Revenue]]</f>
        <v>0.1262275535931921</v>
      </c>
      <c r="L13153" s="56">
        <f t="shared" si="205"/>
        <v>12</v>
      </c>
      <c r="M13153" s="82" t="str">
        <f>"Q"&amp;" "&amp;VLOOKUP(pro[[#This Row],[Period]],Mapping!A:B,2,0)</f>
        <v>Q 4</v>
      </c>
      <c r="N13153"/>
    </row>
    <row r="13154" spans="1:14" ht="14.25" x14ac:dyDescent="0.2">
      <c r="A13154" s="44" t="s">
        <v>45</v>
      </c>
      <c r="B13154" s="44" t="s">
        <v>30</v>
      </c>
      <c r="C13154" s="44" t="s">
        <v>57</v>
      </c>
      <c r="D13154" s="43">
        <v>53930.485000000001</v>
      </c>
      <c r="E13154" s="43">
        <v>-27718.53</v>
      </c>
      <c r="F13154" s="45">
        <v>-21930</v>
      </c>
      <c r="G13154" s="45">
        <v>-85030</v>
      </c>
      <c r="H13154" s="45">
        <v>-97430</v>
      </c>
      <c r="I13154" s="55">
        <f>pro[[#This Row],[Admin expenses 3]]+pro[[#This Row],[Admin expenses 2]]+pro[[#This Row],[Admin expenses 1]]+pro[[#This Row],[COGS]]</f>
        <v>-232108.53</v>
      </c>
      <c r="J13154" s="55">
        <f>pro[[#This Row],[Revenue]]+pro[[#This Row],[AdminExp]]</f>
        <v>-178178.04499999998</v>
      </c>
      <c r="K13154" s="83">
        <f>pro[[#This Row],[Profit]]/pro[[#This Row],[Revenue]]</f>
        <v>-3.3038465164924808</v>
      </c>
      <c r="L13154" s="56">
        <f t="shared" si="205"/>
        <v>12</v>
      </c>
      <c r="M13154" s="82" t="str">
        <f>"Q"&amp;" "&amp;VLOOKUP(pro[[#This Row],[Period]],Mapping!A:B,2,0)</f>
        <v>Q 4</v>
      </c>
      <c r="N13154"/>
    </row>
    <row r="13155" spans="1:14" ht="14.25" x14ac:dyDescent="0.2">
      <c r="A13155" s="44" t="s">
        <v>45</v>
      </c>
      <c r="B13155" s="44" t="s">
        <v>30</v>
      </c>
      <c r="C13155" s="44" t="s">
        <v>57</v>
      </c>
      <c r="D13155" s="43">
        <v>345524.11599999998</v>
      </c>
      <c r="E13155" s="43">
        <v>-133712.81</v>
      </c>
      <c r="F13155" s="45">
        <v>-40940</v>
      </c>
      <c r="G13155" s="45">
        <v>-95430</v>
      </c>
      <c r="H13155" s="45">
        <v>-88340</v>
      </c>
      <c r="I13155" s="55">
        <f>pro[[#This Row],[Admin expenses 3]]+pro[[#This Row],[Admin expenses 2]]+pro[[#This Row],[Admin expenses 1]]+pro[[#This Row],[COGS]]</f>
        <v>-358422.81</v>
      </c>
      <c r="J13155" s="55">
        <f>pro[[#This Row],[Revenue]]+pro[[#This Row],[AdminExp]]</f>
        <v>-12898.694000000018</v>
      </c>
      <c r="K13155" s="83">
        <f>pro[[#This Row],[Profit]]/pro[[#This Row],[Revenue]]</f>
        <v>-3.7330806744615239E-2</v>
      </c>
      <c r="L13155" s="56">
        <f t="shared" si="205"/>
        <v>12</v>
      </c>
      <c r="M13155" s="82" t="str">
        <f>"Q"&amp;" "&amp;VLOOKUP(pro[[#This Row],[Period]],Mapping!A:B,2,0)</f>
        <v>Q 4</v>
      </c>
      <c r="N13155"/>
    </row>
    <row r="13156" spans="1:14" ht="14.25" x14ac:dyDescent="0.2">
      <c r="A13156" s="44" t="s">
        <v>45</v>
      </c>
      <c r="B13156" s="44" t="s">
        <v>30</v>
      </c>
      <c r="C13156" s="44" t="s">
        <v>57</v>
      </c>
      <c r="D13156" s="43">
        <v>154388.56299999999</v>
      </c>
      <c r="E13156" s="43">
        <v>-108681.636</v>
      </c>
      <c r="F13156" s="45">
        <v>-70230</v>
      </c>
      <c r="G13156" s="45">
        <v>-81280</v>
      </c>
      <c r="H13156" s="45">
        <v>-19500</v>
      </c>
      <c r="I13156" s="55">
        <f>pro[[#This Row],[Admin expenses 3]]+pro[[#This Row],[Admin expenses 2]]+pro[[#This Row],[Admin expenses 1]]+pro[[#This Row],[COGS]]</f>
        <v>-279691.636</v>
      </c>
      <c r="J13156" s="55">
        <f>pro[[#This Row],[Revenue]]+pro[[#This Row],[AdminExp]]</f>
        <v>-125303.073</v>
      </c>
      <c r="K13156" s="83">
        <f>pro[[#This Row],[Profit]]/pro[[#This Row],[Revenue]]</f>
        <v>-0.8116085192139525</v>
      </c>
      <c r="L13156" s="56">
        <f t="shared" si="205"/>
        <v>12</v>
      </c>
      <c r="M13156" s="82" t="str">
        <f>"Q"&amp;" "&amp;VLOOKUP(pro[[#This Row],[Period]],Mapping!A:B,2,0)</f>
        <v>Q 4</v>
      </c>
      <c r="N13156"/>
    </row>
    <row r="13157" spans="1:14" ht="14.25" x14ac:dyDescent="0.2">
      <c r="A13157" s="44" t="s">
        <v>45</v>
      </c>
      <c r="B13157" s="44" t="s">
        <v>30</v>
      </c>
      <c r="C13157" s="44" t="s">
        <v>58</v>
      </c>
      <c r="D13157" s="43">
        <v>80771.445999999996</v>
      </c>
      <c r="E13157" s="43">
        <v>-43180.549999999996</v>
      </c>
      <c r="F13157" s="45">
        <v>-19720</v>
      </c>
      <c r="G13157" s="45">
        <v>-15200</v>
      </c>
      <c r="H13157" s="45">
        <v>-64770</v>
      </c>
      <c r="I13157" s="55">
        <f>pro[[#This Row],[Admin expenses 3]]+pro[[#This Row],[Admin expenses 2]]+pro[[#This Row],[Admin expenses 1]]+pro[[#This Row],[COGS]]</f>
        <v>-142870.54999999999</v>
      </c>
      <c r="J13157" s="55">
        <f>pro[[#This Row],[Revenue]]+pro[[#This Row],[AdminExp]]</f>
        <v>-62099.103999999992</v>
      </c>
      <c r="K13157" s="83">
        <f>pro[[#This Row],[Profit]]/pro[[#This Row],[Revenue]]</f>
        <v>-0.76882496321781824</v>
      </c>
      <c r="L13157" s="56">
        <f t="shared" si="205"/>
        <v>12</v>
      </c>
      <c r="M13157" s="82" t="str">
        <f>"Q"&amp;" "&amp;VLOOKUP(pro[[#This Row],[Period]],Mapping!A:B,2,0)</f>
        <v>Q 4</v>
      </c>
      <c r="N13157"/>
    </row>
    <row r="13158" spans="1:14" ht="14.25" x14ac:dyDescent="0.2">
      <c r="A13158" s="44" t="s">
        <v>45</v>
      </c>
      <c r="B13158" s="44" t="s">
        <v>30</v>
      </c>
      <c r="C13158" s="44" t="s">
        <v>59</v>
      </c>
      <c r="D13158" s="43">
        <v>261035.11</v>
      </c>
      <c r="E13158" s="43">
        <v>-201357.47799999997</v>
      </c>
      <c r="F13158" s="45">
        <v>-41610</v>
      </c>
      <c r="G13158" s="45">
        <v>-68720</v>
      </c>
      <c r="H13158" s="45">
        <v>-53920</v>
      </c>
      <c r="I13158" s="55">
        <f>pro[[#This Row],[Admin expenses 3]]+pro[[#This Row],[Admin expenses 2]]+pro[[#This Row],[Admin expenses 1]]+pro[[#This Row],[COGS]]</f>
        <v>-365607.478</v>
      </c>
      <c r="J13158" s="55">
        <f>pro[[#This Row],[Revenue]]+pro[[#This Row],[AdminExp]]</f>
        <v>-104572.36800000002</v>
      </c>
      <c r="K13158" s="83">
        <f>pro[[#This Row],[Profit]]/pro[[#This Row],[Revenue]]</f>
        <v>-0.40060652377375605</v>
      </c>
      <c r="L13158" s="56">
        <f t="shared" si="205"/>
        <v>12</v>
      </c>
      <c r="M13158" s="82" t="str">
        <f>"Q"&amp;" "&amp;VLOOKUP(pro[[#This Row],[Period]],Mapping!A:B,2,0)</f>
        <v>Q 4</v>
      </c>
      <c r="N13158"/>
    </row>
    <row r="13159" spans="1:14" ht="14.25" x14ac:dyDescent="0.2">
      <c r="A13159" s="44" t="s">
        <v>45</v>
      </c>
      <c r="B13159" s="44" t="s">
        <v>30</v>
      </c>
      <c r="C13159" s="44" t="s">
        <v>57</v>
      </c>
      <c r="D13159" s="43">
        <v>2194759.6510000001</v>
      </c>
      <c r="E13159" s="43">
        <v>-908684.21</v>
      </c>
      <c r="F13159" s="45">
        <v>-18570</v>
      </c>
      <c r="G13159" s="45">
        <v>-47640</v>
      </c>
      <c r="H13159" s="45">
        <v>-21700</v>
      </c>
      <c r="I13159" s="55">
        <f>pro[[#This Row],[Admin expenses 3]]+pro[[#This Row],[Admin expenses 2]]+pro[[#This Row],[Admin expenses 1]]+pro[[#This Row],[COGS]]</f>
        <v>-996594.21</v>
      </c>
      <c r="J13159" s="55">
        <f>pro[[#This Row],[Revenue]]+pro[[#This Row],[AdminExp]]</f>
        <v>1198165.4410000001</v>
      </c>
      <c r="K13159" s="83">
        <f>pro[[#This Row],[Profit]]/pro[[#This Row],[Revenue]]</f>
        <v>0.5459210262290356</v>
      </c>
      <c r="L13159" s="56">
        <f t="shared" si="205"/>
        <v>12</v>
      </c>
      <c r="M13159" s="82" t="str">
        <f>"Q"&amp;" "&amp;VLOOKUP(pro[[#This Row],[Period]],Mapping!A:B,2,0)</f>
        <v>Q 4</v>
      </c>
      <c r="N13159"/>
    </row>
    <row r="13160" spans="1:14" ht="14.25" x14ac:dyDescent="0.2">
      <c r="A13160" s="44" t="s">
        <v>45</v>
      </c>
      <c r="B13160" s="44" t="s">
        <v>30</v>
      </c>
      <c r="C13160" s="44" t="s">
        <v>57</v>
      </c>
      <c r="D13160" s="43">
        <v>777527.33799999999</v>
      </c>
      <c r="E13160" s="43">
        <v>-460757.47200000001</v>
      </c>
      <c r="F13160" s="45">
        <v>-30850</v>
      </c>
      <c r="G13160" s="45">
        <v>-46280</v>
      </c>
      <c r="H13160" s="45">
        <v>-58600</v>
      </c>
      <c r="I13160" s="55">
        <f>pro[[#This Row],[Admin expenses 3]]+pro[[#This Row],[Admin expenses 2]]+pro[[#This Row],[Admin expenses 1]]+pro[[#This Row],[COGS]]</f>
        <v>-596487.47200000007</v>
      </c>
      <c r="J13160" s="55">
        <f>pro[[#This Row],[Revenue]]+pro[[#This Row],[AdminExp]]</f>
        <v>181039.86599999992</v>
      </c>
      <c r="K13160" s="83">
        <f>pro[[#This Row],[Profit]]/pro[[#This Row],[Revenue]]</f>
        <v>0.23284051524886695</v>
      </c>
      <c r="L13160" s="56">
        <f t="shared" si="205"/>
        <v>12</v>
      </c>
      <c r="M13160" s="82" t="str">
        <f>"Q"&amp;" "&amp;VLOOKUP(pro[[#This Row],[Period]],Mapping!A:B,2,0)</f>
        <v>Q 4</v>
      </c>
      <c r="N13160"/>
    </row>
    <row r="13161" spans="1:14" ht="14.25" x14ac:dyDescent="0.2">
      <c r="A13161" s="44" t="s">
        <v>45</v>
      </c>
      <c r="B13161" s="44" t="s">
        <v>30</v>
      </c>
      <c r="C13161" s="44" t="s">
        <v>58</v>
      </c>
      <c r="D13161" s="43">
        <v>761864.12399999995</v>
      </c>
      <c r="E13161" s="43">
        <v>-434662.52899999998</v>
      </c>
      <c r="F13161" s="45">
        <v>-27060</v>
      </c>
      <c r="G13161" s="45">
        <v>-22680</v>
      </c>
      <c r="H13161" s="45">
        <v>-38760</v>
      </c>
      <c r="I13161" s="55">
        <f>pro[[#This Row],[Admin expenses 3]]+pro[[#This Row],[Admin expenses 2]]+pro[[#This Row],[Admin expenses 1]]+pro[[#This Row],[COGS]]</f>
        <v>-523162.52899999998</v>
      </c>
      <c r="J13161" s="55">
        <f>pro[[#This Row],[Revenue]]+pro[[#This Row],[AdminExp]]</f>
        <v>238701.59499999997</v>
      </c>
      <c r="K13161" s="83">
        <f>pro[[#This Row],[Profit]]/pro[[#This Row],[Revenue]]</f>
        <v>0.31331255466755642</v>
      </c>
      <c r="L13161" s="56">
        <f t="shared" si="205"/>
        <v>12</v>
      </c>
      <c r="M13161" s="82" t="str">
        <f>"Q"&amp;" "&amp;VLOOKUP(pro[[#This Row],[Period]],Mapping!A:B,2,0)</f>
        <v>Q 4</v>
      </c>
      <c r="N13161"/>
    </row>
    <row r="13162" spans="1:14" ht="14.25" x14ac:dyDescent="0.2">
      <c r="A13162" s="44" t="s">
        <v>45</v>
      </c>
      <c r="B13162" s="44" t="s">
        <v>30</v>
      </c>
      <c r="C13162" s="44" t="s">
        <v>59</v>
      </c>
      <c r="D13162" s="43">
        <v>625401.80499999993</v>
      </c>
      <c r="E13162" s="43">
        <v>-355826.12799999997</v>
      </c>
      <c r="F13162" s="45">
        <v>-50000</v>
      </c>
      <c r="G13162" s="45">
        <v>-52580</v>
      </c>
      <c r="H13162" s="45">
        <v>-95460</v>
      </c>
      <c r="I13162" s="55">
        <f>pro[[#This Row],[Admin expenses 3]]+pro[[#This Row],[Admin expenses 2]]+pro[[#This Row],[Admin expenses 1]]+pro[[#This Row],[COGS]]</f>
        <v>-553866.12800000003</v>
      </c>
      <c r="J13162" s="55">
        <f>pro[[#This Row],[Revenue]]+pro[[#This Row],[AdminExp]]</f>
        <v>71535.676999999909</v>
      </c>
      <c r="K13162" s="83">
        <f>pro[[#This Row],[Profit]]/pro[[#This Row],[Revenue]]</f>
        <v>0.11438354738998541</v>
      </c>
      <c r="L13162" s="56">
        <f t="shared" si="205"/>
        <v>12</v>
      </c>
      <c r="M13162" s="82" t="str">
        <f>"Q"&amp;" "&amp;VLOOKUP(pro[[#This Row],[Period]],Mapping!A:B,2,0)</f>
        <v>Q 4</v>
      </c>
      <c r="N13162"/>
    </row>
    <row r="13163" spans="1:14" ht="14.25" x14ac:dyDescent="0.2">
      <c r="A13163" s="44" t="s">
        <v>45</v>
      </c>
      <c r="B13163" s="44" t="s">
        <v>30</v>
      </c>
      <c r="C13163" s="44" t="s">
        <v>57</v>
      </c>
      <c r="D13163" s="43">
        <v>93304.519</v>
      </c>
      <c r="E13163" s="43">
        <v>-68205.640999999989</v>
      </c>
      <c r="F13163" s="45">
        <v>-14170</v>
      </c>
      <c r="G13163" s="45">
        <v>-25910</v>
      </c>
      <c r="H13163" s="45">
        <v>-48080</v>
      </c>
      <c r="I13163" s="55">
        <f>pro[[#This Row],[Admin expenses 3]]+pro[[#This Row],[Admin expenses 2]]+pro[[#This Row],[Admin expenses 1]]+pro[[#This Row],[COGS]]</f>
        <v>-156365.641</v>
      </c>
      <c r="J13163" s="55">
        <f>pro[[#This Row],[Revenue]]+pro[[#This Row],[AdminExp]]</f>
        <v>-63061.122000000003</v>
      </c>
      <c r="K13163" s="83">
        <f>pro[[#This Row],[Profit]]/pro[[#This Row],[Revenue]]</f>
        <v>-0.6758635345411298</v>
      </c>
      <c r="L13163" s="56">
        <f t="shared" si="205"/>
        <v>12</v>
      </c>
      <c r="M13163" s="82" t="str">
        <f>"Q"&amp;" "&amp;VLOOKUP(pro[[#This Row],[Period]],Mapping!A:B,2,0)</f>
        <v>Q 4</v>
      </c>
      <c r="N13163"/>
    </row>
    <row r="13164" spans="1:14" ht="14.25" x14ac:dyDescent="0.2">
      <c r="A13164" s="44" t="s">
        <v>45</v>
      </c>
      <c r="B13164" s="44" t="s">
        <v>30</v>
      </c>
      <c r="C13164" s="44" t="s">
        <v>57</v>
      </c>
      <c r="D13164" s="43">
        <v>140216.44</v>
      </c>
      <c r="E13164" s="43">
        <v>-88671.631999999998</v>
      </c>
      <c r="F13164" s="45">
        <v>-15900</v>
      </c>
      <c r="G13164" s="45">
        <v>-60420</v>
      </c>
      <c r="H13164" s="45">
        <v>-77640</v>
      </c>
      <c r="I13164" s="55">
        <f>pro[[#This Row],[Admin expenses 3]]+pro[[#This Row],[Admin expenses 2]]+pro[[#This Row],[Admin expenses 1]]+pro[[#This Row],[COGS]]</f>
        <v>-242631.63199999998</v>
      </c>
      <c r="J13164" s="55">
        <f>pro[[#This Row],[Revenue]]+pro[[#This Row],[AdminExp]]</f>
        <v>-102415.19199999998</v>
      </c>
      <c r="K13164" s="83">
        <f>pro[[#This Row],[Profit]]/pro[[#This Row],[Revenue]]</f>
        <v>-0.73040787513932015</v>
      </c>
      <c r="L13164" s="56">
        <f t="shared" si="205"/>
        <v>12</v>
      </c>
      <c r="M13164" s="82" t="str">
        <f>"Q"&amp;" "&amp;VLOOKUP(pro[[#This Row],[Period]],Mapping!A:B,2,0)</f>
        <v>Q 4</v>
      </c>
      <c r="N13164"/>
    </row>
    <row r="13165" spans="1:14" ht="14.25" x14ac:dyDescent="0.2">
      <c r="A13165" s="44" t="s">
        <v>45</v>
      </c>
      <c r="B13165" s="44" t="s">
        <v>30</v>
      </c>
      <c r="C13165" s="44" t="s">
        <v>57</v>
      </c>
      <c r="D13165" s="43">
        <v>296258.38199999998</v>
      </c>
      <c r="E13165" s="43">
        <v>-202989.66799999998</v>
      </c>
      <c r="F13165" s="45">
        <v>-17340</v>
      </c>
      <c r="G13165" s="45">
        <v>-74260</v>
      </c>
      <c r="H13165" s="45">
        <v>-29680</v>
      </c>
      <c r="I13165" s="55">
        <f>pro[[#This Row],[Admin expenses 3]]+pro[[#This Row],[Admin expenses 2]]+pro[[#This Row],[Admin expenses 1]]+pro[[#This Row],[COGS]]</f>
        <v>-324269.66799999995</v>
      </c>
      <c r="J13165" s="55">
        <f>pro[[#This Row],[Revenue]]+pro[[#This Row],[AdminExp]]</f>
        <v>-28011.285999999964</v>
      </c>
      <c r="K13165" s="83">
        <f>pro[[#This Row],[Profit]]/pro[[#This Row],[Revenue]]</f>
        <v>-9.4550188963092238E-2</v>
      </c>
      <c r="L13165" s="56">
        <f t="shared" si="205"/>
        <v>12</v>
      </c>
      <c r="M13165" s="82" t="str">
        <f>"Q"&amp;" "&amp;VLOOKUP(pro[[#This Row],[Period]],Mapping!A:B,2,0)</f>
        <v>Q 4</v>
      </c>
      <c r="N13165"/>
    </row>
    <row r="13166" spans="1:14" ht="14.25" x14ac:dyDescent="0.2">
      <c r="A13166" s="44" t="s">
        <v>45</v>
      </c>
      <c r="B13166" s="44" t="s">
        <v>30</v>
      </c>
      <c r="C13166" s="44" t="s">
        <v>58</v>
      </c>
      <c r="D13166" s="43">
        <v>45502.680999999997</v>
      </c>
      <c r="E13166" s="43">
        <v>-44269.932000000001</v>
      </c>
      <c r="F13166" s="45">
        <v>-74240</v>
      </c>
      <c r="G13166" s="45">
        <v>-81780</v>
      </c>
      <c r="H13166" s="45">
        <v>-62970</v>
      </c>
      <c r="I13166" s="55">
        <f>pro[[#This Row],[Admin expenses 3]]+pro[[#This Row],[Admin expenses 2]]+pro[[#This Row],[Admin expenses 1]]+pro[[#This Row],[COGS]]</f>
        <v>-263259.93200000003</v>
      </c>
      <c r="J13166" s="55">
        <f>pro[[#This Row],[Revenue]]+pro[[#This Row],[AdminExp]]</f>
        <v>-217757.25100000005</v>
      </c>
      <c r="K13166" s="83">
        <f>pro[[#This Row],[Profit]]/pro[[#This Row],[Revenue]]</f>
        <v>-4.7855916665657583</v>
      </c>
      <c r="L13166" s="56">
        <f t="shared" si="205"/>
        <v>12</v>
      </c>
      <c r="M13166" s="82" t="str">
        <f>"Q"&amp;" "&amp;VLOOKUP(pro[[#This Row],[Period]],Mapping!A:B,2,0)</f>
        <v>Q 4</v>
      </c>
      <c r="N13166"/>
    </row>
    <row r="13167" spans="1:14" ht="14.25" x14ac:dyDescent="0.2">
      <c r="A13167" s="44" t="s">
        <v>45</v>
      </c>
      <c r="B13167" s="44" t="s">
        <v>30</v>
      </c>
      <c r="C13167" s="44" t="s">
        <v>59</v>
      </c>
      <c r="D13167" s="43">
        <v>3366749.9949999996</v>
      </c>
      <c r="E13167" s="43">
        <v>-375524.359</v>
      </c>
      <c r="F13167" s="45">
        <v>-13730</v>
      </c>
      <c r="G13167" s="45">
        <v>-99700</v>
      </c>
      <c r="H13167" s="45">
        <v>-69650</v>
      </c>
      <c r="I13167" s="55">
        <f>pro[[#This Row],[Admin expenses 3]]+pro[[#This Row],[Admin expenses 2]]+pro[[#This Row],[Admin expenses 1]]+pro[[#This Row],[COGS]]</f>
        <v>-558604.35899999994</v>
      </c>
      <c r="J13167" s="55">
        <f>pro[[#This Row],[Revenue]]+pro[[#This Row],[AdminExp]]</f>
        <v>2808145.6359999999</v>
      </c>
      <c r="K13167" s="83">
        <f>pro[[#This Row],[Profit]]/pro[[#This Row],[Revenue]]</f>
        <v>0.83408201980260199</v>
      </c>
      <c r="L13167" s="56">
        <f t="shared" si="205"/>
        <v>12</v>
      </c>
      <c r="M13167" s="82" t="str">
        <f>"Q"&amp;" "&amp;VLOOKUP(pro[[#This Row],[Period]],Mapping!A:B,2,0)</f>
        <v>Q 4</v>
      </c>
      <c r="N13167"/>
    </row>
    <row r="13168" spans="1:14" ht="14.25" x14ac:dyDescent="0.2">
      <c r="A13168" s="44" t="s">
        <v>45</v>
      </c>
      <c r="B13168" s="44" t="s">
        <v>30</v>
      </c>
      <c r="C13168" s="44" t="s">
        <v>60</v>
      </c>
      <c r="D13168" s="43">
        <v>9881.0249999999996</v>
      </c>
      <c r="E13168" s="43">
        <v>-3687.2640000000001</v>
      </c>
      <c r="F13168" s="45">
        <v>-16980</v>
      </c>
      <c r="G13168" s="45">
        <v>-94580</v>
      </c>
      <c r="H13168" s="45">
        <v>-28750</v>
      </c>
      <c r="I13168" s="55">
        <f>pro[[#This Row],[Admin expenses 3]]+pro[[#This Row],[Admin expenses 2]]+pro[[#This Row],[Admin expenses 1]]+pro[[#This Row],[COGS]]</f>
        <v>-143997.264</v>
      </c>
      <c r="J13168" s="55">
        <f>pro[[#This Row],[Revenue]]+pro[[#This Row],[AdminExp]]</f>
        <v>-134116.239</v>
      </c>
      <c r="K13168" s="83">
        <f>pro[[#This Row],[Profit]]/pro[[#This Row],[Revenue]]</f>
        <v>-13.573109975938731</v>
      </c>
      <c r="L13168" s="56">
        <f t="shared" si="205"/>
        <v>12</v>
      </c>
      <c r="M13168" s="82" t="str">
        <f>"Q"&amp;" "&amp;VLOOKUP(pro[[#This Row],[Period]],Mapping!A:B,2,0)</f>
        <v>Q 4</v>
      </c>
      <c r="N13168"/>
    </row>
    <row r="13169" spans="1:14" ht="14.25" x14ac:dyDescent="0.2">
      <c r="A13169" s="44" t="s">
        <v>45</v>
      </c>
      <c r="B13169" s="44" t="s">
        <v>30</v>
      </c>
      <c r="C13169" s="44" t="s">
        <v>57</v>
      </c>
      <c r="D13169" s="43">
        <v>20383.894999999997</v>
      </c>
      <c r="E13169" s="43">
        <v>-14566.607999999998</v>
      </c>
      <c r="F13169" s="45">
        <v>-84680</v>
      </c>
      <c r="G13169" s="45">
        <v>-17020</v>
      </c>
      <c r="H13169" s="45">
        <v>-96490</v>
      </c>
      <c r="I13169" s="55">
        <f>pro[[#This Row],[Admin expenses 3]]+pro[[#This Row],[Admin expenses 2]]+pro[[#This Row],[Admin expenses 1]]+pro[[#This Row],[COGS]]</f>
        <v>-212756.60800000001</v>
      </c>
      <c r="J13169" s="55">
        <f>pro[[#This Row],[Revenue]]+pro[[#This Row],[AdminExp]]</f>
        <v>-192372.71300000002</v>
      </c>
      <c r="K13169" s="83">
        <f>pro[[#This Row],[Profit]]/pro[[#This Row],[Revenue]]</f>
        <v>-9.4374854756659623</v>
      </c>
      <c r="L13169" s="56">
        <f t="shared" si="205"/>
        <v>12</v>
      </c>
      <c r="M13169" s="82" t="str">
        <f>"Q"&amp;" "&amp;VLOOKUP(pro[[#This Row],[Period]],Mapping!A:B,2,0)</f>
        <v>Q 4</v>
      </c>
      <c r="N13169"/>
    </row>
    <row r="13170" spans="1:14" ht="14.25" x14ac:dyDescent="0.2">
      <c r="A13170" s="44" t="s">
        <v>45</v>
      </c>
      <c r="B13170" s="44" t="s">
        <v>30</v>
      </c>
      <c r="C13170" s="44" t="s">
        <v>58</v>
      </c>
      <c r="D13170" s="43">
        <v>226712.40199999997</v>
      </c>
      <c r="E13170" s="43">
        <v>-88073.384000000005</v>
      </c>
      <c r="F13170" s="45">
        <v>-35760</v>
      </c>
      <c r="G13170" s="45">
        <v>-85340</v>
      </c>
      <c r="H13170" s="45">
        <v>-67290</v>
      </c>
      <c r="I13170" s="55">
        <f>pro[[#This Row],[Admin expenses 3]]+pro[[#This Row],[Admin expenses 2]]+pro[[#This Row],[Admin expenses 1]]+pro[[#This Row],[COGS]]</f>
        <v>-276463.38400000002</v>
      </c>
      <c r="J13170" s="55">
        <f>pro[[#This Row],[Revenue]]+pro[[#This Row],[AdminExp]]</f>
        <v>-49750.982000000047</v>
      </c>
      <c r="K13170" s="83">
        <f>pro[[#This Row],[Profit]]/pro[[#This Row],[Revenue]]</f>
        <v>-0.21944534820816752</v>
      </c>
      <c r="L13170" s="56">
        <f t="shared" si="205"/>
        <v>12</v>
      </c>
      <c r="M13170" s="82" t="str">
        <f>"Q"&amp;" "&amp;VLOOKUP(pro[[#This Row],[Period]],Mapping!A:B,2,0)</f>
        <v>Q 4</v>
      </c>
      <c r="N13170"/>
    </row>
    <row r="13171" spans="1:14" ht="14.25" x14ac:dyDescent="0.2">
      <c r="A13171" s="44" t="s">
        <v>45</v>
      </c>
      <c r="B13171" s="44" t="s">
        <v>30</v>
      </c>
      <c r="C13171" s="44" t="s">
        <v>59</v>
      </c>
      <c r="D13171" s="43">
        <v>13220.668999999998</v>
      </c>
      <c r="E13171" s="43">
        <v>-11236.539999999999</v>
      </c>
      <c r="F13171" s="45">
        <v>-20700</v>
      </c>
      <c r="G13171" s="45">
        <v>-35800</v>
      </c>
      <c r="H13171" s="45">
        <v>-74270</v>
      </c>
      <c r="I13171" s="55">
        <f>pro[[#This Row],[Admin expenses 3]]+pro[[#This Row],[Admin expenses 2]]+pro[[#This Row],[Admin expenses 1]]+pro[[#This Row],[COGS]]</f>
        <v>-142006.54</v>
      </c>
      <c r="J13171" s="55">
        <f>pro[[#This Row],[Revenue]]+pro[[#This Row],[AdminExp]]</f>
        <v>-128785.87100000001</v>
      </c>
      <c r="K13171" s="83">
        <f>pro[[#This Row],[Profit]]/pro[[#This Row],[Revenue]]</f>
        <v>-9.7412522013825491</v>
      </c>
      <c r="L13171" s="56">
        <f t="shared" si="205"/>
        <v>12</v>
      </c>
      <c r="M13171" s="82" t="str">
        <f>"Q"&amp;" "&amp;VLOOKUP(pro[[#This Row],[Period]],Mapping!A:B,2,0)</f>
        <v>Q 4</v>
      </c>
      <c r="N13171"/>
    </row>
    <row r="13172" spans="1:14" ht="14.25" x14ac:dyDescent="0.2">
      <c r="A13172" s="44" t="s">
        <v>45</v>
      </c>
      <c r="B13172" s="44" t="s">
        <v>30</v>
      </c>
      <c r="C13172" s="44" t="s">
        <v>60</v>
      </c>
      <c r="D13172" s="43">
        <v>38551.792999999998</v>
      </c>
      <c r="E13172" s="43">
        <v>-9632.0630000000001</v>
      </c>
      <c r="F13172" s="45">
        <v>-21170</v>
      </c>
      <c r="G13172" s="45">
        <v>-25750</v>
      </c>
      <c r="H13172" s="45">
        <v>-80480</v>
      </c>
      <c r="I13172" s="55">
        <f>pro[[#This Row],[Admin expenses 3]]+pro[[#This Row],[Admin expenses 2]]+pro[[#This Row],[Admin expenses 1]]+pro[[#This Row],[COGS]]</f>
        <v>-137032.06299999999</v>
      </c>
      <c r="J13172" s="55">
        <f>pro[[#This Row],[Revenue]]+pro[[#This Row],[AdminExp]]</f>
        <v>-98480.26999999999</v>
      </c>
      <c r="K13172" s="83">
        <f>pro[[#This Row],[Profit]]/pro[[#This Row],[Revenue]]</f>
        <v>-2.5544926016800309</v>
      </c>
      <c r="L13172" s="56">
        <f t="shared" si="205"/>
        <v>12</v>
      </c>
      <c r="M13172" s="82" t="str">
        <f>"Q"&amp;" "&amp;VLOOKUP(pro[[#This Row],[Period]],Mapping!A:B,2,0)</f>
        <v>Q 4</v>
      </c>
      <c r="N13172"/>
    </row>
    <row r="13173" spans="1:14" ht="14.25" x14ac:dyDescent="0.2">
      <c r="A13173" s="44" t="s">
        <v>45</v>
      </c>
      <c r="B13173" s="44" t="s">
        <v>30</v>
      </c>
      <c r="C13173" s="44" t="s">
        <v>57</v>
      </c>
      <c r="D13173" s="43">
        <v>418033.70699999999</v>
      </c>
      <c r="E13173" s="43">
        <v>-84947.575999999986</v>
      </c>
      <c r="F13173" s="45">
        <v>-35430</v>
      </c>
      <c r="G13173" s="45">
        <v>-25340</v>
      </c>
      <c r="H13173" s="45">
        <v>-90500</v>
      </c>
      <c r="I13173" s="55">
        <f>pro[[#This Row],[Admin expenses 3]]+pro[[#This Row],[Admin expenses 2]]+pro[[#This Row],[Admin expenses 1]]+pro[[#This Row],[COGS]]</f>
        <v>-236217.576</v>
      </c>
      <c r="J13173" s="55">
        <f>pro[[#This Row],[Revenue]]+pro[[#This Row],[AdminExp]]</f>
        <v>181816.13099999999</v>
      </c>
      <c r="K13173" s="83">
        <f>pro[[#This Row],[Profit]]/pro[[#This Row],[Revenue]]</f>
        <v>0.43493174821904973</v>
      </c>
      <c r="L13173" s="56">
        <f t="shared" si="205"/>
        <v>12</v>
      </c>
      <c r="M13173" s="82" t="str">
        <f>"Q"&amp;" "&amp;VLOOKUP(pro[[#This Row],[Period]],Mapping!A:B,2,0)</f>
        <v>Q 4</v>
      </c>
      <c r="N13173"/>
    </row>
    <row r="13174" spans="1:14" ht="14.25" x14ac:dyDescent="0.2">
      <c r="A13174" s="44" t="s">
        <v>45</v>
      </c>
      <c r="B13174" s="44" t="s">
        <v>30</v>
      </c>
      <c r="C13174" s="44" t="s">
        <v>58</v>
      </c>
      <c r="D13174" s="43">
        <v>157854.291</v>
      </c>
      <c r="E13174" s="43">
        <v>-16588.396999999997</v>
      </c>
      <c r="F13174" s="45">
        <v>-107680</v>
      </c>
      <c r="G13174" s="45">
        <v>-75270</v>
      </c>
      <c r="H13174" s="45">
        <v>-86680</v>
      </c>
      <c r="I13174" s="55">
        <f>pro[[#This Row],[Admin expenses 3]]+pro[[#This Row],[Admin expenses 2]]+pro[[#This Row],[Admin expenses 1]]+pro[[#This Row],[COGS]]</f>
        <v>-286218.397</v>
      </c>
      <c r="J13174" s="55">
        <f>pro[[#This Row],[Revenue]]+pro[[#This Row],[AdminExp]]</f>
        <v>-128364.106</v>
      </c>
      <c r="K13174" s="83">
        <f>pro[[#This Row],[Profit]]/pro[[#This Row],[Revenue]]</f>
        <v>-0.81318097333191908</v>
      </c>
      <c r="L13174" s="56">
        <f t="shared" si="205"/>
        <v>12</v>
      </c>
      <c r="M13174" s="82" t="str">
        <f>"Q"&amp;" "&amp;VLOOKUP(pro[[#This Row],[Period]],Mapping!A:B,2,0)</f>
        <v>Q 4</v>
      </c>
      <c r="N13174"/>
    </row>
    <row r="13175" spans="1:14" ht="14.25" x14ac:dyDescent="0.2">
      <c r="A13175" s="44" t="s">
        <v>45</v>
      </c>
      <c r="B13175" s="44" t="s">
        <v>30</v>
      </c>
      <c r="C13175" s="44" t="s">
        <v>59</v>
      </c>
      <c r="D13175" s="43">
        <v>102801.34199999999</v>
      </c>
      <c r="E13175" s="43">
        <v>-11580.842000000001</v>
      </c>
      <c r="F13175" s="45">
        <v>-27650</v>
      </c>
      <c r="G13175" s="45">
        <v>-89290</v>
      </c>
      <c r="H13175" s="45">
        <v>-76110</v>
      </c>
      <c r="I13175" s="55">
        <f>pro[[#This Row],[Admin expenses 3]]+pro[[#This Row],[Admin expenses 2]]+pro[[#This Row],[Admin expenses 1]]+pro[[#This Row],[COGS]]</f>
        <v>-204630.842</v>
      </c>
      <c r="J13175" s="55">
        <f>pro[[#This Row],[Revenue]]+pro[[#This Row],[AdminExp]]</f>
        <v>-101829.50000000001</v>
      </c>
      <c r="K13175" s="83">
        <f>pro[[#This Row],[Profit]]/pro[[#This Row],[Revenue]]</f>
        <v>-0.99054640745837763</v>
      </c>
      <c r="L13175" s="56">
        <f t="shared" si="205"/>
        <v>12</v>
      </c>
      <c r="M13175" s="82" t="str">
        <f>"Q"&amp;" "&amp;VLOOKUP(pro[[#This Row],[Period]],Mapping!A:B,2,0)</f>
        <v>Q 4</v>
      </c>
      <c r="N13175"/>
    </row>
    <row r="13176" spans="1:14" ht="14.25" x14ac:dyDescent="0.2">
      <c r="A13176" s="44" t="s">
        <v>45</v>
      </c>
      <c r="B13176" s="44" t="s">
        <v>30</v>
      </c>
      <c r="C13176" s="44" t="s">
        <v>60</v>
      </c>
      <c r="D13176" s="43">
        <v>131946.948</v>
      </c>
      <c r="E13176" s="43">
        <v>-34871.612999999998</v>
      </c>
      <c r="F13176" s="45">
        <v>-87470</v>
      </c>
      <c r="G13176" s="45">
        <v>-81880</v>
      </c>
      <c r="H13176" s="45">
        <v>-71290</v>
      </c>
      <c r="I13176" s="55">
        <f>pro[[#This Row],[Admin expenses 3]]+pro[[#This Row],[Admin expenses 2]]+pro[[#This Row],[Admin expenses 1]]+pro[[#This Row],[COGS]]</f>
        <v>-275511.61300000001</v>
      </c>
      <c r="J13176" s="55">
        <f>pro[[#This Row],[Revenue]]+pro[[#This Row],[AdminExp]]</f>
        <v>-143564.66500000001</v>
      </c>
      <c r="K13176" s="83">
        <f>pro[[#This Row],[Profit]]/pro[[#This Row],[Revenue]]</f>
        <v>-1.0880483950261586</v>
      </c>
      <c r="L13176" s="56">
        <f t="shared" si="205"/>
        <v>12</v>
      </c>
      <c r="M13176" s="82" t="str">
        <f>"Q"&amp;" "&amp;VLOOKUP(pro[[#This Row],[Period]],Mapping!A:B,2,0)</f>
        <v>Q 4</v>
      </c>
      <c r="N13176"/>
    </row>
    <row r="13177" spans="1:14" ht="14.25" x14ac:dyDescent="0.2">
      <c r="A13177" s="44" t="s">
        <v>45</v>
      </c>
      <c r="B13177" s="44" t="s">
        <v>30</v>
      </c>
      <c r="C13177" s="44" t="s">
        <v>57</v>
      </c>
      <c r="D13177" s="43">
        <v>64874.606999999989</v>
      </c>
      <c r="E13177" s="43">
        <v>-22498.020999999997</v>
      </c>
      <c r="F13177" s="45">
        <v>-31940</v>
      </c>
      <c r="G13177" s="45">
        <v>-72290</v>
      </c>
      <c r="H13177" s="45">
        <v>-44760</v>
      </c>
      <c r="I13177" s="55">
        <f>pro[[#This Row],[Admin expenses 3]]+pro[[#This Row],[Admin expenses 2]]+pro[[#This Row],[Admin expenses 1]]+pro[[#This Row],[COGS]]</f>
        <v>-171488.02100000001</v>
      </c>
      <c r="J13177" s="55">
        <f>pro[[#This Row],[Revenue]]+pro[[#This Row],[AdminExp]]</f>
        <v>-106613.41400000002</v>
      </c>
      <c r="K13177" s="83">
        <f>pro[[#This Row],[Profit]]/pro[[#This Row],[Revenue]]</f>
        <v>-1.6433766450407945</v>
      </c>
      <c r="L13177" s="56">
        <f t="shared" si="205"/>
        <v>12</v>
      </c>
      <c r="M13177" s="82" t="str">
        <f>"Q"&amp;" "&amp;VLOOKUP(pro[[#This Row],[Period]],Mapping!A:B,2,0)</f>
        <v>Q 4</v>
      </c>
      <c r="N13177"/>
    </row>
    <row r="13178" spans="1:14" ht="14.25" x14ac:dyDescent="0.2">
      <c r="A13178" s="44" t="s">
        <v>45</v>
      </c>
      <c r="B13178" s="44" t="s">
        <v>30</v>
      </c>
      <c r="C13178" s="44" t="s">
        <v>58</v>
      </c>
      <c r="D13178" s="43">
        <v>24704.924999999999</v>
      </c>
      <c r="E13178" s="43">
        <v>-13352.08</v>
      </c>
      <c r="F13178" s="45">
        <v>-21740</v>
      </c>
      <c r="G13178" s="45">
        <v>-47630</v>
      </c>
      <c r="H13178" s="45">
        <v>-92550</v>
      </c>
      <c r="I13178" s="55">
        <f>pro[[#This Row],[Admin expenses 3]]+pro[[#This Row],[Admin expenses 2]]+pro[[#This Row],[Admin expenses 1]]+pro[[#This Row],[COGS]]</f>
        <v>-175272.08</v>
      </c>
      <c r="J13178" s="55">
        <f>pro[[#This Row],[Revenue]]+pro[[#This Row],[AdminExp]]</f>
        <v>-150567.155</v>
      </c>
      <c r="K13178" s="83">
        <f>pro[[#This Row],[Profit]]/pro[[#This Row],[Revenue]]</f>
        <v>-6.0946210118023023</v>
      </c>
      <c r="L13178" s="56">
        <f t="shared" si="205"/>
        <v>12</v>
      </c>
      <c r="M13178" s="82" t="str">
        <f>"Q"&amp;" "&amp;VLOOKUP(pro[[#This Row],[Period]],Mapping!A:B,2,0)</f>
        <v>Q 4</v>
      </c>
      <c r="N13178"/>
    </row>
    <row r="13179" spans="1:14" ht="14.25" x14ac:dyDescent="0.2">
      <c r="A13179" s="44" t="s">
        <v>45</v>
      </c>
      <c r="B13179" s="44" t="s">
        <v>30</v>
      </c>
      <c r="C13179" s="44" t="s">
        <v>59</v>
      </c>
      <c r="D13179" s="43">
        <v>465651.82999999996</v>
      </c>
      <c r="E13179" s="43">
        <v>-163396.91899999997</v>
      </c>
      <c r="F13179" s="45">
        <v>-55090</v>
      </c>
      <c r="G13179" s="45">
        <v>-46780</v>
      </c>
      <c r="H13179" s="45">
        <v>-28030</v>
      </c>
      <c r="I13179" s="55">
        <f>pro[[#This Row],[Admin expenses 3]]+pro[[#This Row],[Admin expenses 2]]+pro[[#This Row],[Admin expenses 1]]+pro[[#This Row],[COGS]]</f>
        <v>-293296.91899999999</v>
      </c>
      <c r="J13179" s="55">
        <f>pro[[#This Row],[Revenue]]+pro[[#This Row],[AdminExp]]</f>
        <v>172354.91099999996</v>
      </c>
      <c r="K13179" s="83">
        <f>pro[[#This Row],[Profit]]/pro[[#This Row],[Revenue]]</f>
        <v>0.37013687028782855</v>
      </c>
      <c r="L13179" s="56">
        <f t="shared" si="205"/>
        <v>12</v>
      </c>
      <c r="M13179" s="82" t="str">
        <f>"Q"&amp;" "&amp;VLOOKUP(pro[[#This Row],[Period]],Mapping!A:B,2,0)</f>
        <v>Q 4</v>
      </c>
      <c r="N13179"/>
    </row>
    <row r="13180" spans="1:14" ht="14.25" x14ac:dyDescent="0.2">
      <c r="A13180" s="44" t="s">
        <v>45</v>
      </c>
      <c r="B13180" s="44" t="s">
        <v>30</v>
      </c>
      <c r="C13180" s="44" t="s">
        <v>60</v>
      </c>
      <c r="D13180" s="43">
        <v>188138.67799999999</v>
      </c>
      <c r="E13180" s="43">
        <v>-125430.16499999999</v>
      </c>
      <c r="F13180" s="45">
        <v>-39550</v>
      </c>
      <c r="G13180" s="45">
        <v>-32560</v>
      </c>
      <c r="H13180" s="45">
        <v>-53020</v>
      </c>
      <c r="I13180" s="55">
        <f>pro[[#This Row],[Admin expenses 3]]+pro[[#This Row],[Admin expenses 2]]+pro[[#This Row],[Admin expenses 1]]+pro[[#This Row],[COGS]]</f>
        <v>-250560.16499999998</v>
      </c>
      <c r="J13180" s="55">
        <f>pro[[#This Row],[Revenue]]+pro[[#This Row],[AdminExp]]</f>
        <v>-62421.486999999994</v>
      </c>
      <c r="K13180" s="83">
        <f>pro[[#This Row],[Profit]]/pro[[#This Row],[Revenue]]</f>
        <v>-0.33178444572678456</v>
      </c>
      <c r="L13180" s="56">
        <f t="shared" si="205"/>
        <v>12</v>
      </c>
      <c r="M13180" s="82" t="str">
        <f>"Q"&amp;" "&amp;VLOOKUP(pro[[#This Row],[Period]],Mapping!A:B,2,0)</f>
        <v>Q 4</v>
      </c>
      <c r="N13180"/>
    </row>
    <row r="13181" spans="1:14" ht="14.25" x14ac:dyDescent="0.2">
      <c r="A13181" s="44" t="s">
        <v>45</v>
      </c>
      <c r="B13181" s="44" t="s">
        <v>30</v>
      </c>
      <c r="C13181" s="44" t="s">
        <v>57</v>
      </c>
      <c r="D13181" s="43">
        <v>228699.20500000002</v>
      </c>
      <c r="E13181" s="43">
        <v>-147966.462</v>
      </c>
      <c r="F13181" s="45">
        <v>-30980</v>
      </c>
      <c r="G13181" s="45">
        <v>-43370</v>
      </c>
      <c r="H13181" s="45">
        <v>-103780</v>
      </c>
      <c r="I13181" s="55">
        <f>pro[[#This Row],[Admin expenses 3]]+pro[[#This Row],[Admin expenses 2]]+pro[[#This Row],[Admin expenses 1]]+pro[[#This Row],[COGS]]</f>
        <v>-326096.462</v>
      </c>
      <c r="J13181" s="55">
        <f>pro[[#This Row],[Revenue]]+pro[[#This Row],[AdminExp]]</f>
        <v>-97397.256999999983</v>
      </c>
      <c r="K13181" s="83">
        <f>pro[[#This Row],[Profit]]/pro[[#This Row],[Revenue]]</f>
        <v>-0.42587492597536564</v>
      </c>
      <c r="L13181" s="56">
        <f t="shared" si="205"/>
        <v>12</v>
      </c>
      <c r="M13181" s="82" t="str">
        <f>"Q"&amp;" "&amp;VLOOKUP(pro[[#This Row],[Period]],Mapping!A:B,2,0)</f>
        <v>Q 4</v>
      </c>
      <c r="N13181"/>
    </row>
    <row r="13182" spans="1:14" ht="14.25" x14ac:dyDescent="0.2">
      <c r="A13182" s="44" t="s">
        <v>45</v>
      </c>
      <c r="B13182" s="44" t="s">
        <v>32</v>
      </c>
      <c r="C13182" s="44" t="s">
        <v>57</v>
      </c>
      <c r="D13182" s="43">
        <v>66798.689999999988</v>
      </c>
      <c r="E13182" s="43">
        <v>-26794.914999999997</v>
      </c>
      <c r="F13182" s="45">
        <v>-92340</v>
      </c>
      <c r="G13182" s="45">
        <v>-49750</v>
      </c>
      <c r="H13182" s="45">
        <v>-99310</v>
      </c>
      <c r="I13182" s="55">
        <f>pro[[#This Row],[Admin expenses 3]]+pro[[#This Row],[Admin expenses 2]]+pro[[#This Row],[Admin expenses 1]]+pro[[#This Row],[COGS]]</f>
        <v>-268194.91499999998</v>
      </c>
      <c r="J13182" s="55">
        <f>pro[[#This Row],[Revenue]]+pro[[#This Row],[AdminExp]]</f>
        <v>-201396.22499999998</v>
      </c>
      <c r="K13182" s="83">
        <f>pro[[#This Row],[Profit]]/pro[[#This Row],[Revenue]]</f>
        <v>-3.0149726738653109</v>
      </c>
      <c r="L13182" s="56">
        <f t="shared" si="205"/>
        <v>12</v>
      </c>
      <c r="M13182" s="82" t="str">
        <f>"Q"&amp;" "&amp;VLOOKUP(pro[[#This Row],[Period]],Mapping!A:B,2,0)</f>
        <v>Q 4</v>
      </c>
      <c r="N13182"/>
    </row>
    <row r="13183" spans="1:14" ht="14.25" x14ac:dyDescent="0.2">
      <c r="A13183" s="44" t="s">
        <v>45</v>
      </c>
      <c r="B13183" s="44" t="s">
        <v>32</v>
      </c>
      <c r="C13183" s="44" t="s">
        <v>58</v>
      </c>
      <c r="D13183" s="43">
        <v>592842.26399999997</v>
      </c>
      <c r="E13183" s="43">
        <v>-276066.52499999997</v>
      </c>
      <c r="F13183" s="45">
        <v>-70830</v>
      </c>
      <c r="G13183" s="45">
        <v>-28340</v>
      </c>
      <c r="H13183" s="45">
        <v>-29260</v>
      </c>
      <c r="I13183" s="55">
        <f>pro[[#This Row],[Admin expenses 3]]+pro[[#This Row],[Admin expenses 2]]+pro[[#This Row],[Admin expenses 1]]+pro[[#This Row],[COGS]]</f>
        <v>-404496.52499999997</v>
      </c>
      <c r="J13183" s="55">
        <f>pro[[#This Row],[Revenue]]+pro[[#This Row],[AdminExp]]</f>
        <v>188345.739</v>
      </c>
      <c r="K13183" s="83">
        <f>pro[[#This Row],[Profit]]/pro[[#This Row],[Revenue]]</f>
        <v>0.31769958121609226</v>
      </c>
      <c r="L13183" s="56">
        <f t="shared" si="205"/>
        <v>12</v>
      </c>
      <c r="M13183" s="82" t="str">
        <f>"Q"&amp;" "&amp;VLOOKUP(pro[[#This Row],[Period]],Mapping!A:B,2,0)</f>
        <v>Q 4</v>
      </c>
      <c r="N13183"/>
    </row>
    <row r="13184" spans="1:14" ht="14.25" x14ac:dyDescent="0.2">
      <c r="A13184" s="44" t="s">
        <v>45</v>
      </c>
      <c r="B13184" s="44" t="s">
        <v>32</v>
      </c>
      <c r="C13184" s="44" t="s">
        <v>59</v>
      </c>
      <c r="D13184" s="43">
        <v>1115008.139</v>
      </c>
      <c r="E13184" s="43">
        <v>-548805.78200000001</v>
      </c>
      <c r="F13184" s="45">
        <v>-57640</v>
      </c>
      <c r="G13184" s="45">
        <v>-41560</v>
      </c>
      <c r="H13184" s="45">
        <v>-33940</v>
      </c>
      <c r="I13184" s="55">
        <f>pro[[#This Row],[Admin expenses 3]]+pro[[#This Row],[Admin expenses 2]]+pro[[#This Row],[Admin expenses 1]]+pro[[#This Row],[COGS]]</f>
        <v>-681945.78200000001</v>
      </c>
      <c r="J13184" s="55">
        <f>pro[[#This Row],[Revenue]]+pro[[#This Row],[AdminExp]]</f>
        <v>433062.35699999996</v>
      </c>
      <c r="K13184" s="83">
        <f>pro[[#This Row],[Profit]]/pro[[#This Row],[Revenue]]</f>
        <v>0.38839389763414095</v>
      </c>
      <c r="L13184" s="56">
        <f t="shared" si="205"/>
        <v>12</v>
      </c>
      <c r="M13184" s="82" t="str">
        <f>"Q"&amp;" "&amp;VLOOKUP(pro[[#This Row],[Period]],Mapping!A:B,2,0)</f>
        <v>Q 4</v>
      </c>
      <c r="N13184"/>
    </row>
    <row r="13185" spans="1:14" ht="14.25" x14ac:dyDescent="0.2">
      <c r="A13185" s="44" t="s">
        <v>45</v>
      </c>
      <c r="B13185" s="44" t="s">
        <v>32</v>
      </c>
      <c r="C13185" s="44" t="s">
        <v>57</v>
      </c>
      <c r="D13185" s="43">
        <v>-262456.67</v>
      </c>
      <c r="E13185" s="43">
        <v>8980.5589999999993</v>
      </c>
      <c r="F13185" s="45">
        <v>-75770</v>
      </c>
      <c r="G13185" s="45">
        <v>-57200</v>
      </c>
      <c r="H13185" s="45">
        <v>-41230</v>
      </c>
      <c r="I13185" s="55">
        <f>pro[[#This Row],[Admin expenses 3]]+pro[[#This Row],[Admin expenses 2]]+pro[[#This Row],[Admin expenses 1]]+pro[[#This Row],[COGS]]</f>
        <v>-165219.44099999999</v>
      </c>
      <c r="J13185" s="55">
        <f>pro[[#This Row],[Revenue]]+pro[[#This Row],[AdminExp]]</f>
        <v>-427676.11099999998</v>
      </c>
      <c r="K13185" s="83">
        <f>pro[[#This Row],[Profit]]/pro[[#This Row],[Revenue]]</f>
        <v>1.6295113056185617</v>
      </c>
      <c r="L13185" s="56">
        <f t="shared" si="205"/>
        <v>12</v>
      </c>
      <c r="M13185" s="82" t="str">
        <f>"Q"&amp;" "&amp;VLOOKUP(pro[[#This Row],[Period]],Mapping!A:B,2,0)</f>
        <v>Q 4</v>
      </c>
      <c r="N13185"/>
    </row>
    <row r="13186" spans="1:14" ht="14.25" x14ac:dyDescent="0.2">
      <c r="A13186" s="44" t="s">
        <v>45</v>
      </c>
      <c r="B13186" s="44" t="s">
        <v>32</v>
      </c>
      <c r="C13186" s="44" t="s">
        <v>58</v>
      </c>
      <c r="D13186" s="43">
        <v>-689819.73899999994</v>
      </c>
      <c r="E13186" s="43">
        <v>31972.947999999997</v>
      </c>
      <c r="F13186" s="45">
        <v>-82870</v>
      </c>
      <c r="G13186" s="45">
        <v>-78660</v>
      </c>
      <c r="H13186" s="45">
        <v>-56350</v>
      </c>
      <c r="I13186" s="55">
        <f>pro[[#This Row],[Admin expenses 3]]+pro[[#This Row],[Admin expenses 2]]+pro[[#This Row],[Admin expenses 1]]+pro[[#This Row],[COGS]]</f>
        <v>-185907.052</v>
      </c>
      <c r="J13186" s="55">
        <f>pro[[#This Row],[Revenue]]+pro[[#This Row],[AdminExp]]</f>
        <v>-875726.79099999997</v>
      </c>
      <c r="K13186" s="83">
        <f>pro[[#This Row],[Profit]]/pro[[#This Row],[Revenue]]</f>
        <v>1.2695009166735369</v>
      </c>
      <c r="L13186" s="56">
        <f t="shared" ref="L13186:L13249" si="206">MONTH(DATEVALUE(A13186&amp;"1"))</f>
        <v>12</v>
      </c>
      <c r="M13186" s="82" t="str">
        <f>"Q"&amp;" "&amp;VLOOKUP(pro[[#This Row],[Period]],Mapping!A:B,2,0)</f>
        <v>Q 4</v>
      </c>
      <c r="N13186"/>
    </row>
    <row r="13187" spans="1:14" ht="14.25" x14ac:dyDescent="0.2">
      <c r="A13187" s="44" t="s">
        <v>45</v>
      </c>
      <c r="B13187" s="44" t="s">
        <v>32</v>
      </c>
      <c r="C13187" s="44" t="s">
        <v>59</v>
      </c>
      <c r="D13187" s="43">
        <v>33890.254999999997</v>
      </c>
      <c r="E13187" s="43">
        <v>-5027.0569999999998</v>
      </c>
      <c r="F13187" s="45">
        <v>-81160</v>
      </c>
      <c r="G13187" s="45">
        <v>-45150</v>
      </c>
      <c r="H13187" s="45">
        <v>-89030</v>
      </c>
      <c r="I13187" s="55">
        <f>pro[[#This Row],[Admin expenses 3]]+pro[[#This Row],[Admin expenses 2]]+pro[[#This Row],[Admin expenses 1]]+pro[[#This Row],[COGS]]</f>
        <v>-220367.057</v>
      </c>
      <c r="J13187" s="55">
        <f>pro[[#This Row],[Revenue]]+pro[[#This Row],[AdminExp]]</f>
        <v>-186476.802</v>
      </c>
      <c r="K13187" s="83">
        <f>pro[[#This Row],[Profit]]/pro[[#This Row],[Revenue]]</f>
        <v>-5.5023723486294216</v>
      </c>
      <c r="L13187" s="56">
        <f t="shared" si="206"/>
        <v>12</v>
      </c>
      <c r="M13187" s="82" t="str">
        <f>"Q"&amp;" "&amp;VLOOKUP(pro[[#This Row],[Period]],Mapping!A:B,2,0)</f>
        <v>Q 4</v>
      </c>
      <c r="N13187"/>
    </row>
    <row r="13188" spans="1:14" ht="14.25" x14ac:dyDescent="0.2">
      <c r="A13188" s="44" t="s">
        <v>45</v>
      </c>
      <c r="B13188" s="44" t="s">
        <v>32</v>
      </c>
      <c r="C13188" s="44" t="s">
        <v>57</v>
      </c>
      <c r="D13188" s="43">
        <v>768899.46699999995</v>
      </c>
      <c r="E13188" s="43">
        <v>-32600.063999999995</v>
      </c>
      <c r="F13188" s="45">
        <v>-88080</v>
      </c>
      <c r="G13188" s="45">
        <v>-60830</v>
      </c>
      <c r="H13188" s="45">
        <v>-23960</v>
      </c>
      <c r="I13188" s="55">
        <f>pro[[#This Row],[Admin expenses 3]]+pro[[#This Row],[Admin expenses 2]]+pro[[#This Row],[Admin expenses 1]]+pro[[#This Row],[COGS]]</f>
        <v>-205470.06399999998</v>
      </c>
      <c r="J13188" s="55">
        <f>pro[[#This Row],[Revenue]]+pro[[#This Row],[AdminExp]]</f>
        <v>563429.40299999993</v>
      </c>
      <c r="K13188" s="83">
        <f>pro[[#This Row],[Profit]]/pro[[#This Row],[Revenue]]</f>
        <v>0.73277382438346772</v>
      </c>
      <c r="L13188" s="56">
        <f t="shared" si="206"/>
        <v>12</v>
      </c>
      <c r="M13188" s="82" t="str">
        <f>"Q"&amp;" "&amp;VLOOKUP(pro[[#This Row],[Period]],Mapping!A:B,2,0)</f>
        <v>Q 4</v>
      </c>
      <c r="N13188"/>
    </row>
    <row r="13189" spans="1:14" ht="14.25" x14ac:dyDescent="0.2">
      <c r="A13189" s="44" t="s">
        <v>45</v>
      </c>
      <c r="B13189" s="44" t="s">
        <v>32</v>
      </c>
      <c r="C13189" s="44" t="s">
        <v>58</v>
      </c>
      <c r="D13189" s="43">
        <v>183660.96</v>
      </c>
      <c r="E13189" s="43">
        <v>-208005.23099999997</v>
      </c>
      <c r="F13189" s="45">
        <v>-39640</v>
      </c>
      <c r="G13189" s="45">
        <v>-45510</v>
      </c>
      <c r="H13189" s="45">
        <v>-32530</v>
      </c>
      <c r="I13189" s="55">
        <f>pro[[#This Row],[Admin expenses 3]]+pro[[#This Row],[Admin expenses 2]]+pro[[#This Row],[Admin expenses 1]]+pro[[#This Row],[COGS]]</f>
        <v>-325685.23099999997</v>
      </c>
      <c r="J13189" s="55">
        <f>pro[[#This Row],[Revenue]]+pro[[#This Row],[AdminExp]]</f>
        <v>-142024.27099999998</v>
      </c>
      <c r="K13189" s="83">
        <f>pro[[#This Row],[Profit]]/pro[[#This Row],[Revenue]]</f>
        <v>-0.77329591982966872</v>
      </c>
      <c r="L13189" s="56">
        <f t="shared" si="206"/>
        <v>12</v>
      </c>
      <c r="M13189" s="82" t="str">
        <f>"Q"&amp;" "&amp;VLOOKUP(pro[[#This Row],[Period]],Mapping!A:B,2,0)</f>
        <v>Q 4</v>
      </c>
      <c r="N13189"/>
    </row>
    <row r="13190" spans="1:14" ht="14.25" x14ac:dyDescent="0.2">
      <c r="A13190" s="44" t="s">
        <v>45</v>
      </c>
      <c r="B13190" s="44" t="s">
        <v>32</v>
      </c>
      <c r="C13190" s="44" t="s">
        <v>59</v>
      </c>
      <c r="D13190" s="43">
        <v>184079.28</v>
      </c>
      <c r="E13190" s="43">
        <v>-207997.61499999996</v>
      </c>
      <c r="F13190" s="45">
        <v>-104160</v>
      </c>
      <c r="G13190" s="45">
        <v>-73790</v>
      </c>
      <c r="H13190" s="45">
        <v>-28880</v>
      </c>
      <c r="I13190" s="55">
        <f>pro[[#This Row],[Admin expenses 3]]+pro[[#This Row],[Admin expenses 2]]+pro[[#This Row],[Admin expenses 1]]+pro[[#This Row],[COGS]]</f>
        <v>-414827.61499999999</v>
      </c>
      <c r="J13190" s="55">
        <f>pro[[#This Row],[Revenue]]+pro[[#This Row],[AdminExp]]</f>
        <v>-230748.33499999999</v>
      </c>
      <c r="K13190" s="83">
        <f>pro[[#This Row],[Profit]]/pro[[#This Row],[Revenue]]</f>
        <v>-1.2535269314395405</v>
      </c>
      <c r="L13190" s="56">
        <f t="shared" si="206"/>
        <v>12</v>
      </c>
      <c r="M13190" s="82" t="str">
        <f>"Q"&amp;" "&amp;VLOOKUP(pro[[#This Row],[Period]],Mapping!A:B,2,0)</f>
        <v>Q 4</v>
      </c>
      <c r="N13190"/>
    </row>
    <row r="13191" spans="1:14" ht="14.25" x14ac:dyDescent="0.2">
      <c r="A13191" s="44" t="s">
        <v>45</v>
      </c>
      <c r="B13191" s="44" t="s">
        <v>32</v>
      </c>
      <c r="C13191" s="44" t="s">
        <v>57</v>
      </c>
      <c r="D13191" s="43">
        <v>182711.75999999998</v>
      </c>
      <c r="E13191" s="43">
        <v>-209990.56399999995</v>
      </c>
      <c r="F13191" s="45">
        <v>-58640</v>
      </c>
      <c r="G13191" s="45">
        <v>-83660</v>
      </c>
      <c r="H13191" s="45">
        <v>-45020</v>
      </c>
      <c r="I13191" s="55">
        <f>pro[[#This Row],[Admin expenses 3]]+pro[[#This Row],[Admin expenses 2]]+pro[[#This Row],[Admin expenses 1]]+pro[[#This Row],[COGS]]</f>
        <v>-397310.56399999995</v>
      </c>
      <c r="J13191" s="55">
        <f>pro[[#This Row],[Revenue]]+pro[[#This Row],[AdminExp]]</f>
        <v>-214598.80399999997</v>
      </c>
      <c r="K13191" s="83">
        <f>pro[[#This Row],[Profit]]/pro[[#This Row],[Revenue]]</f>
        <v>-1.1745210269990285</v>
      </c>
      <c r="L13191" s="56">
        <f t="shared" si="206"/>
        <v>12</v>
      </c>
      <c r="M13191" s="82" t="str">
        <f>"Q"&amp;" "&amp;VLOOKUP(pro[[#This Row],[Period]],Mapping!A:B,2,0)</f>
        <v>Q 4</v>
      </c>
      <c r="N13191"/>
    </row>
    <row r="13192" spans="1:14" ht="14.25" x14ac:dyDescent="0.2">
      <c r="A13192" s="44" t="s">
        <v>45</v>
      </c>
      <c r="B13192" s="44" t="s">
        <v>32</v>
      </c>
      <c r="C13192" s="44" t="s">
        <v>57</v>
      </c>
      <c r="D13192" s="43">
        <v>40405.413999999997</v>
      </c>
      <c r="E13192" s="43">
        <v>-23056.949999999997</v>
      </c>
      <c r="F13192" s="45">
        <v>-52730</v>
      </c>
      <c r="G13192" s="45">
        <v>-94040</v>
      </c>
      <c r="H13192" s="45">
        <v>-74060</v>
      </c>
      <c r="I13192" s="55">
        <f>pro[[#This Row],[Admin expenses 3]]+pro[[#This Row],[Admin expenses 2]]+pro[[#This Row],[Admin expenses 1]]+pro[[#This Row],[COGS]]</f>
        <v>-243886.95</v>
      </c>
      <c r="J13192" s="55">
        <f>pro[[#This Row],[Revenue]]+pro[[#This Row],[AdminExp]]</f>
        <v>-203481.53600000002</v>
      </c>
      <c r="K13192" s="83">
        <f>pro[[#This Row],[Profit]]/pro[[#This Row],[Revenue]]</f>
        <v>-5.035996809734459</v>
      </c>
      <c r="L13192" s="56">
        <f t="shared" si="206"/>
        <v>12</v>
      </c>
      <c r="M13192" s="82" t="str">
        <f>"Q"&amp;" "&amp;VLOOKUP(pro[[#This Row],[Period]],Mapping!A:B,2,0)</f>
        <v>Q 4</v>
      </c>
      <c r="N13192"/>
    </row>
    <row r="13193" spans="1:14" ht="14.25" x14ac:dyDescent="0.2">
      <c r="A13193" s="44" t="s">
        <v>45</v>
      </c>
      <c r="B13193" s="44" t="s">
        <v>32</v>
      </c>
      <c r="C13193" s="44" t="s">
        <v>57</v>
      </c>
      <c r="D13193" s="43">
        <v>27082.866999999998</v>
      </c>
      <c r="E13193" s="43">
        <v>-17858.469999999998</v>
      </c>
      <c r="F13193" s="45">
        <v>-84440</v>
      </c>
      <c r="G13193" s="45">
        <v>-43420</v>
      </c>
      <c r="H13193" s="45">
        <v>-42210</v>
      </c>
      <c r="I13193" s="55">
        <f>pro[[#This Row],[Admin expenses 3]]+pro[[#This Row],[Admin expenses 2]]+pro[[#This Row],[Admin expenses 1]]+pro[[#This Row],[COGS]]</f>
        <v>-187928.47</v>
      </c>
      <c r="J13193" s="55">
        <f>pro[[#This Row],[Revenue]]+pro[[#This Row],[AdminExp]]</f>
        <v>-160845.603</v>
      </c>
      <c r="K13193" s="83">
        <f>pro[[#This Row],[Profit]]/pro[[#This Row],[Revenue]]</f>
        <v>-5.9390168330406086</v>
      </c>
      <c r="L13193" s="56">
        <f t="shared" si="206"/>
        <v>12</v>
      </c>
      <c r="M13193" s="82" t="str">
        <f>"Q"&amp;" "&amp;VLOOKUP(pro[[#This Row],[Period]],Mapping!A:B,2,0)</f>
        <v>Q 4</v>
      </c>
      <c r="N13193"/>
    </row>
    <row r="13194" spans="1:14" ht="14.25" x14ac:dyDescent="0.2">
      <c r="A13194" s="44" t="s">
        <v>45</v>
      </c>
      <c r="B13194" s="44" t="s">
        <v>32</v>
      </c>
      <c r="C13194" s="44" t="s">
        <v>57</v>
      </c>
      <c r="D13194" s="43">
        <v>9509.226999999999</v>
      </c>
      <c r="E13194" s="43">
        <v>-3439.8980000000001</v>
      </c>
      <c r="F13194" s="45">
        <v>-105900</v>
      </c>
      <c r="G13194" s="45">
        <v>-106450</v>
      </c>
      <c r="H13194" s="45">
        <v>-68170</v>
      </c>
      <c r="I13194" s="55">
        <f>pro[[#This Row],[Admin expenses 3]]+pro[[#This Row],[Admin expenses 2]]+pro[[#This Row],[Admin expenses 1]]+pro[[#This Row],[COGS]]</f>
        <v>-283959.89799999999</v>
      </c>
      <c r="J13194" s="55">
        <f>pro[[#This Row],[Revenue]]+pro[[#This Row],[AdminExp]]</f>
        <v>-274450.67099999997</v>
      </c>
      <c r="K13194" s="83">
        <f>pro[[#This Row],[Profit]]/pro[[#This Row],[Revenue]]</f>
        <v>-28.861512192315949</v>
      </c>
      <c r="L13194" s="56">
        <f t="shared" si="206"/>
        <v>12</v>
      </c>
      <c r="M13194" s="82" t="str">
        <f>"Q"&amp;" "&amp;VLOOKUP(pro[[#This Row],[Period]],Mapping!A:B,2,0)</f>
        <v>Q 4</v>
      </c>
      <c r="N13194"/>
    </row>
    <row r="13195" spans="1:14" ht="14.25" x14ac:dyDescent="0.2">
      <c r="A13195" s="44" t="s">
        <v>45</v>
      </c>
      <c r="B13195" s="44" t="s">
        <v>32</v>
      </c>
      <c r="C13195" s="44" t="s">
        <v>57</v>
      </c>
      <c r="D13195" s="43">
        <v>78076.333999999988</v>
      </c>
      <c r="E13195" s="43">
        <v>-35061.123999999996</v>
      </c>
      <c r="F13195" s="45">
        <v>-76700</v>
      </c>
      <c r="G13195" s="45">
        <v>-40900</v>
      </c>
      <c r="H13195" s="45">
        <v>-99750</v>
      </c>
      <c r="I13195" s="55">
        <f>pro[[#This Row],[Admin expenses 3]]+pro[[#This Row],[Admin expenses 2]]+pro[[#This Row],[Admin expenses 1]]+pro[[#This Row],[COGS]]</f>
        <v>-252411.12400000001</v>
      </c>
      <c r="J13195" s="55">
        <f>pro[[#This Row],[Revenue]]+pro[[#This Row],[AdminExp]]</f>
        <v>-174334.79000000004</v>
      </c>
      <c r="K13195" s="83">
        <f>pro[[#This Row],[Profit]]/pro[[#This Row],[Revenue]]</f>
        <v>-2.2328762259764918</v>
      </c>
      <c r="L13195" s="56">
        <f t="shared" si="206"/>
        <v>12</v>
      </c>
      <c r="M13195" s="82" t="str">
        <f>"Q"&amp;" "&amp;VLOOKUP(pro[[#This Row],[Period]],Mapping!A:B,2,0)</f>
        <v>Q 4</v>
      </c>
      <c r="N13195"/>
    </row>
    <row r="13196" spans="1:14" ht="14.25" x14ac:dyDescent="0.2">
      <c r="A13196" s="44" t="s">
        <v>45</v>
      </c>
      <c r="B13196" s="44" t="s">
        <v>32</v>
      </c>
      <c r="C13196" s="44" t="s">
        <v>57</v>
      </c>
      <c r="D13196" s="43">
        <v>18466.510999999999</v>
      </c>
      <c r="E13196" s="43">
        <v>-2816.261</v>
      </c>
      <c r="F13196" s="45">
        <v>-23450</v>
      </c>
      <c r="G13196" s="45">
        <v>-94520</v>
      </c>
      <c r="H13196" s="45">
        <v>-46850</v>
      </c>
      <c r="I13196" s="55">
        <f>pro[[#This Row],[Admin expenses 3]]+pro[[#This Row],[Admin expenses 2]]+pro[[#This Row],[Admin expenses 1]]+pro[[#This Row],[COGS]]</f>
        <v>-167636.261</v>
      </c>
      <c r="J13196" s="55">
        <f>pro[[#This Row],[Revenue]]+pro[[#This Row],[AdminExp]]</f>
        <v>-149169.75</v>
      </c>
      <c r="K13196" s="83">
        <f>pro[[#This Row],[Profit]]/pro[[#This Row],[Revenue]]</f>
        <v>-8.0778523891167104</v>
      </c>
      <c r="L13196" s="56">
        <f t="shared" si="206"/>
        <v>12</v>
      </c>
      <c r="M13196" s="82" t="str">
        <f>"Q"&amp;" "&amp;VLOOKUP(pro[[#This Row],[Period]],Mapping!A:B,2,0)</f>
        <v>Q 4</v>
      </c>
      <c r="N13196"/>
    </row>
    <row r="13197" spans="1:14" ht="14.25" x14ac:dyDescent="0.2">
      <c r="A13197" s="44" t="s">
        <v>45</v>
      </c>
      <c r="B13197" s="44" t="s">
        <v>32</v>
      </c>
      <c r="C13197" s="44" t="s">
        <v>57</v>
      </c>
      <c r="D13197" s="43">
        <v>295000.321</v>
      </c>
      <c r="E13197" s="43">
        <v>-35623.657999999996</v>
      </c>
      <c r="F13197" s="45">
        <v>-65230</v>
      </c>
      <c r="G13197" s="45">
        <v>-68460</v>
      </c>
      <c r="H13197" s="45">
        <v>-106470</v>
      </c>
      <c r="I13197" s="55">
        <f>pro[[#This Row],[Admin expenses 3]]+pro[[#This Row],[Admin expenses 2]]+pro[[#This Row],[Admin expenses 1]]+pro[[#This Row],[COGS]]</f>
        <v>-275783.658</v>
      </c>
      <c r="J13197" s="55">
        <f>pro[[#This Row],[Revenue]]+pro[[#This Row],[AdminExp]]</f>
        <v>19216.663</v>
      </c>
      <c r="K13197" s="83">
        <f>pro[[#This Row],[Profit]]/pro[[#This Row],[Revenue]]</f>
        <v>6.5141159626060208E-2</v>
      </c>
      <c r="L13197" s="56">
        <f t="shared" si="206"/>
        <v>12</v>
      </c>
      <c r="M13197" s="82" t="str">
        <f>"Q"&amp;" "&amp;VLOOKUP(pro[[#This Row],[Period]],Mapping!A:B,2,0)</f>
        <v>Q 4</v>
      </c>
      <c r="N13197"/>
    </row>
    <row r="13198" spans="1:14" ht="14.25" x14ac:dyDescent="0.2">
      <c r="A13198" s="44" t="s">
        <v>45</v>
      </c>
      <c r="B13198" s="44" t="s">
        <v>32</v>
      </c>
      <c r="C13198" s="44" t="s">
        <v>57</v>
      </c>
      <c r="D13198" s="43">
        <v>45106.824000000001</v>
      </c>
      <c r="E13198" s="43">
        <v>-5569.3469999999998</v>
      </c>
      <c r="F13198" s="45">
        <v>-73220</v>
      </c>
      <c r="G13198" s="45">
        <v>-24830</v>
      </c>
      <c r="H13198" s="45">
        <v>-56320</v>
      </c>
      <c r="I13198" s="55">
        <f>pro[[#This Row],[Admin expenses 3]]+pro[[#This Row],[Admin expenses 2]]+pro[[#This Row],[Admin expenses 1]]+pro[[#This Row],[COGS]]</f>
        <v>-159939.34700000001</v>
      </c>
      <c r="J13198" s="55">
        <f>pro[[#This Row],[Revenue]]+pro[[#This Row],[AdminExp]]</f>
        <v>-114832.52300000002</v>
      </c>
      <c r="K13198" s="83">
        <f>pro[[#This Row],[Profit]]/pro[[#This Row],[Revenue]]</f>
        <v>-2.5457904772900886</v>
      </c>
      <c r="L13198" s="56">
        <f t="shared" si="206"/>
        <v>12</v>
      </c>
      <c r="M13198" s="82" t="str">
        <f>"Q"&amp;" "&amp;VLOOKUP(pro[[#This Row],[Period]],Mapping!A:B,2,0)</f>
        <v>Q 4</v>
      </c>
      <c r="N13198"/>
    </row>
    <row r="13199" spans="1:14" ht="14.25" x14ac:dyDescent="0.2">
      <c r="A13199" s="44" t="s">
        <v>45</v>
      </c>
      <c r="B13199" s="44" t="s">
        <v>32</v>
      </c>
      <c r="C13199" s="44" t="s">
        <v>57</v>
      </c>
      <c r="D13199" s="43">
        <v>370356.91700000002</v>
      </c>
      <c r="E13199" s="43">
        <v>-31515.302</v>
      </c>
      <c r="F13199" s="45">
        <v>-88950</v>
      </c>
      <c r="G13199" s="45">
        <v>-38110</v>
      </c>
      <c r="H13199" s="45">
        <v>-98670</v>
      </c>
      <c r="I13199" s="55">
        <f>pro[[#This Row],[Admin expenses 3]]+pro[[#This Row],[Admin expenses 2]]+pro[[#This Row],[Admin expenses 1]]+pro[[#This Row],[COGS]]</f>
        <v>-257245.302</v>
      </c>
      <c r="J13199" s="55">
        <f>pro[[#This Row],[Revenue]]+pro[[#This Row],[AdminExp]]</f>
        <v>113111.61500000002</v>
      </c>
      <c r="K13199" s="83">
        <f>pro[[#This Row],[Profit]]/pro[[#This Row],[Revenue]]</f>
        <v>0.30541245433253245</v>
      </c>
      <c r="L13199" s="56">
        <f t="shared" si="206"/>
        <v>12</v>
      </c>
      <c r="M13199" s="82" t="str">
        <f>"Q"&amp;" "&amp;VLOOKUP(pro[[#This Row],[Period]],Mapping!A:B,2,0)</f>
        <v>Q 4</v>
      </c>
      <c r="N13199"/>
    </row>
    <row r="13200" spans="1:14" ht="14.25" x14ac:dyDescent="0.2">
      <c r="A13200" s="44" t="s">
        <v>45</v>
      </c>
      <c r="B13200" s="44" t="s">
        <v>32</v>
      </c>
      <c r="C13200" s="44" t="s">
        <v>57</v>
      </c>
      <c r="D13200" s="43">
        <v>39015.094999999994</v>
      </c>
      <c r="E13200" s="43">
        <v>-5421.485999999999</v>
      </c>
      <c r="F13200" s="45">
        <v>-29630</v>
      </c>
      <c r="G13200" s="45">
        <v>-18400</v>
      </c>
      <c r="H13200" s="45">
        <v>-94210</v>
      </c>
      <c r="I13200" s="55">
        <f>pro[[#This Row],[Admin expenses 3]]+pro[[#This Row],[Admin expenses 2]]+pro[[#This Row],[Admin expenses 1]]+pro[[#This Row],[COGS]]</f>
        <v>-147661.486</v>
      </c>
      <c r="J13200" s="55">
        <f>pro[[#This Row],[Revenue]]+pro[[#This Row],[AdminExp]]</f>
        <v>-108646.391</v>
      </c>
      <c r="K13200" s="83">
        <f>pro[[#This Row],[Profit]]/pro[[#This Row],[Revenue]]</f>
        <v>-2.7847270652551281</v>
      </c>
      <c r="L13200" s="56">
        <f t="shared" si="206"/>
        <v>12</v>
      </c>
      <c r="M13200" s="82" t="str">
        <f>"Q"&amp;" "&amp;VLOOKUP(pro[[#This Row],[Period]],Mapping!A:B,2,0)</f>
        <v>Q 4</v>
      </c>
      <c r="N13200"/>
    </row>
    <row r="13201" spans="1:14" ht="14.25" x14ac:dyDescent="0.2">
      <c r="A13201" s="44" t="s">
        <v>45</v>
      </c>
      <c r="B13201" s="44" t="s">
        <v>32</v>
      </c>
      <c r="C13201" s="44" t="s">
        <v>57</v>
      </c>
      <c r="D13201" s="43">
        <v>166324.52899999998</v>
      </c>
      <c r="E13201" s="43">
        <v>-12325.929</v>
      </c>
      <c r="F13201" s="45">
        <v>-59420</v>
      </c>
      <c r="G13201" s="45">
        <v>-17720</v>
      </c>
      <c r="H13201" s="45">
        <v>-91480</v>
      </c>
      <c r="I13201" s="55">
        <f>pro[[#This Row],[Admin expenses 3]]+pro[[#This Row],[Admin expenses 2]]+pro[[#This Row],[Admin expenses 1]]+pro[[#This Row],[COGS]]</f>
        <v>-180945.929</v>
      </c>
      <c r="J13201" s="55">
        <f>pro[[#This Row],[Revenue]]+pro[[#This Row],[AdminExp]]</f>
        <v>-14621.400000000023</v>
      </c>
      <c r="K13201" s="83">
        <f>pro[[#This Row],[Profit]]/pro[[#This Row],[Revenue]]</f>
        <v>-8.7908861596716292E-2</v>
      </c>
      <c r="L13201" s="56">
        <f t="shared" si="206"/>
        <v>12</v>
      </c>
      <c r="M13201" s="82" t="str">
        <f>"Q"&amp;" "&amp;VLOOKUP(pro[[#This Row],[Period]],Mapping!A:B,2,0)</f>
        <v>Q 4</v>
      </c>
      <c r="N13201"/>
    </row>
    <row r="13202" spans="1:14" ht="14.25" x14ac:dyDescent="0.2">
      <c r="A13202" s="44" t="s">
        <v>45</v>
      </c>
      <c r="B13202" s="44" t="s">
        <v>32</v>
      </c>
      <c r="C13202" s="44" t="s">
        <v>57</v>
      </c>
      <c r="D13202" s="43">
        <v>2066571.5699999998</v>
      </c>
      <c r="E13202" s="43">
        <v>-131438.46799999999</v>
      </c>
      <c r="F13202" s="45">
        <v>-30900</v>
      </c>
      <c r="G13202" s="45">
        <v>-18990</v>
      </c>
      <c r="H13202" s="45">
        <v>-21950</v>
      </c>
      <c r="I13202" s="55">
        <f>pro[[#This Row],[Admin expenses 3]]+pro[[#This Row],[Admin expenses 2]]+pro[[#This Row],[Admin expenses 1]]+pro[[#This Row],[COGS]]</f>
        <v>-203278.46799999999</v>
      </c>
      <c r="J13202" s="55">
        <f>pro[[#This Row],[Revenue]]+pro[[#This Row],[AdminExp]]</f>
        <v>1863293.102</v>
      </c>
      <c r="K13202" s="83">
        <f>pro[[#This Row],[Profit]]/pro[[#This Row],[Revenue]]</f>
        <v>0.90163492474640017</v>
      </c>
      <c r="L13202" s="56">
        <f t="shared" si="206"/>
        <v>12</v>
      </c>
      <c r="M13202" s="82" t="str">
        <f>"Q"&amp;" "&amp;VLOOKUP(pro[[#This Row],[Period]],Mapping!A:B,2,0)</f>
        <v>Q 4</v>
      </c>
      <c r="N13202"/>
    </row>
    <row r="13203" spans="1:14" ht="14.25" x14ac:dyDescent="0.2">
      <c r="A13203" s="44" t="s">
        <v>45</v>
      </c>
      <c r="B13203" s="44" t="s">
        <v>32</v>
      </c>
      <c r="C13203" s="44" t="s">
        <v>57</v>
      </c>
      <c r="D13203" s="43">
        <v>3686809.196</v>
      </c>
      <c r="E13203" s="43">
        <v>-252886.96999999997</v>
      </c>
      <c r="F13203" s="45">
        <v>-89470</v>
      </c>
      <c r="G13203" s="45">
        <v>-92990</v>
      </c>
      <c r="H13203" s="45">
        <v>-67430</v>
      </c>
      <c r="I13203" s="55">
        <f>pro[[#This Row],[Admin expenses 3]]+pro[[#This Row],[Admin expenses 2]]+pro[[#This Row],[Admin expenses 1]]+pro[[#This Row],[COGS]]</f>
        <v>-502776.97</v>
      </c>
      <c r="J13203" s="55">
        <f>pro[[#This Row],[Revenue]]+pro[[#This Row],[AdminExp]]</f>
        <v>3184032.2259999998</v>
      </c>
      <c r="K13203" s="83">
        <f>pro[[#This Row],[Profit]]/pro[[#This Row],[Revenue]]</f>
        <v>0.86362815560254991</v>
      </c>
      <c r="L13203" s="56">
        <f t="shared" si="206"/>
        <v>12</v>
      </c>
      <c r="M13203" s="82" t="str">
        <f>"Q"&amp;" "&amp;VLOOKUP(pro[[#This Row],[Period]],Mapping!A:B,2,0)</f>
        <v>Q 4</v>
      </c>
      <c r="N13203"/>
    </row>
    <row r="13204" spans="1:14" ht="14.25" x14ac:dyDescent="0.2">
      <c r="A13204" s="44" t="s">
        <v>45</v>
      </c>
      <c r="B13204" s="44" t="s">
        <v>32</v>
      </c>
      <c r="C13204" s="44" t="s">
        <v>57</v>
      </c>
      <c r="D13204" s="43">
        <v>19078.821999999996</v>
      </c>
      <c r="E13204" s="43">
        <v>-10082.113999999998</v>
      </c>
      <c r="F13204" s="45">
        <v>-56430</v>
      </c>
      <c r="G13204" s="45">
        <v>-64480</v>
      </c>
      <c r="H13204" s="45">
        <v>-19450</v>
      </c>
      <c r="I13204" s="55">
        <f>pro[[#This Row],[Admin expenses 3]]+pro[[#This Row],[Admin expenses 2]]+pro[[#This Row],[Admin expenses 1]]+pro[[#This Row],[COGS]]</f>
        <v>-150442.114</v>
      </c>
      <c r="J13204" s="55">
        <f>pro[[#This Row],[Revenue]]+pro[[#This Row],[AdminExp]]</f>
        <v>-131363.29200000002</v>
      </c>
      <c r="K13204" s="83">
        <f>pro[[#This Row],[Profit]]/pro[[#This Row],[Revenue]]</f>
        <v>-6.8852936517778742</v>
      </c>
      <c r="L13204" s="56">
        <f t="shared" si="206"/>
        <v>12</v>
      </c>
      <c r="M13204" s="82" t="str">
        <f>"Q"&amp;" "&amp;VLOOKUP(pro[[#This Row],[Period]],Mapping!A:B,2,0)</f>
        <v>Q 4</v>
      </c>
      <c r="N13204"/>
    </row>
    <row r="13205" spans="1:14" ht="14.25" x14ac:dyDescent="0.2">
      <c r="A13205" s="44" t="s">
        <v>45</v>
      </c>
      <c r="B13205" s="44" t="s">
        <v>32</v>
      </c>
      <c r="C13205" s="44" t="s">
        <v>57</v>
      </c>
      <c r="D13205" s="43">
        <v>364272.734</v>
      </c>
      <c r="E13205" s="43">
        <v>-82451.781999999992</v>
      </c>
      <c r="F13205" s="45">
        <v>-76350</v>
      </c>
      <c r="G13205" s="45">
        <v>-33370</v>
      </c>
      <c r="H13205" s="45">
        <v>-89980</v>
      </c>
      <c r="I13205" s="55">
        <f>pro[[#This Row],[Admin expenses 3]]+pro[[#This Row],[Admin expenses 2]]+pro[[#This Row],[Admin expenses 1]]+pro[[#This Row],[COGS]]</f>
        <v>-282151.78200000001</v>
      </c>
      <c r="J13205" s="55">
        <f>pro[[#This Row],[Revenue]]+pro[[#This Row],[AdminExp]]</f>
        <v>82120.95199999999</v>
      </c>
      <c r="K13205" s="83">
        <f>pro[[#This Row],[Profit]]/pro[[#This Row],[Revenue]]</f>
        <v>0.22543809715936627</v>
      </c>
      <c r="L13205" s="56">
        <f t="shared" si="206"/>
        <v>12</v>
      </c>
      <c r="M13205" s="82" t="str">
        <f>"Q"&amp;" "&amp;VLOOKUP(pro[[#This Row],[Period]],Mapping!A:B,2,0)</f>
        <v>Q 4</v>
      </c>
      <c r="N13205"/>
    </row>
    <row r="13206" spans="1:14" ht="14.25" x14ac:dyDescent="0.2">
      <c r="A13206" s="44" t="s">
        <v>45</v>
      </c>
      <c r="B13206" s="44" t="s">
        <v>32</v>
      </c>
      <c r="C13206" s="44" t="s">
        <v>57</v>
      </c>
      <c r="D13206" s="43">
        <v>481140.40799999994</v>
      </c>
      <c r="E13206" s="43">
        <v>-117459.454</v>
      </c>
      <c r="F13206" s="45">
        <v>-13300</v>
      </c>
      <c r="G13206" s="45">
        <v>-33980</v>
      </c>
      <c r="H13206" s="45">
        <v>-18790</v>
      </c>
      <c r="I13206" s="55">
        <f>pro[[#This Row],[Admin expenses 3]]+pro[[#This Row],[Admin expenses 2]]+pro[[#This Row],[Admin expenses 1]]+pro[[#This Row],[COGS]]</f>
        <v>-183529.454</v>
      </c>
      <c r="J13206" s="55">
        <f>pro[[#This Row],[Revenue]]+pro[[#This Row],[AdminExp]]</f>
        <v>297610.95399999991</v>
      </c>
      <c r="K13206" s="83">
        <f>pro[[#This Row],[Profit]]/pro[[#This Row],[Revenue]]</f>
        <v>0.6185532311391313</v>
      </c>
      <c r="L13206" s="56">
        <f t="shared" si="206"/>
        <v>12</v>
      </c>
      <c r="M13206" s="82" t="str">
        <f>"Q"&amp;" "&amp;VLOOKUP(pro[[#This Row],[Period]],Mapping!A:B,2,0)</f>
        <v>Q 4</v>
      </c>
      <c r="N13206"/>
    </row>
    <row r="13207" spans="1:14" ht="14.25" x14ac:dyDescent="0.2">
      <c r="A13207" s="44" t="s">
        <v>45</v>
      </c>
      <c r="B13207" s="44" t="s">
        <v>32</v>
      </c>
      <c r="C13207" s="44" t="s">
        <v>57</v>
      </c>
      <c r="D13207" s="43">
        <v>488949.59399999998</v>
      </c>
      <c r="E13207" s="43">
        <v>-193488.141</v>
      </c>
      <c r="F13207" s="45">
        <v>-92900</v>
      </c>
      <c r="G13207" s="45">
        <v>-44490</v>
      </c>
      <c r="H13207" s="45">
        <v>-95790</v>
      </c>
      <c r="I13207" s="55">
        <f>pro[[#This Row],[Admin expenses 3]]+pro[[#This Row],[Admin expenses 2]]+pro[[#This Row],[Admin expenses 1]]+pro[[#This Row],[COGS]]</f>
        <v>-426668.141</v>
      </c>
      <c r="J13207" s="55">
        <f>pro[[#This Row],[Revenue]]+pro[[#This Row],[AdminExp]]</f>
        <v>62281.45299999998</v>
      </c>
      <c r="K13207" s="83">
        <f>pro[[#This Row],[Profit]]/pro[[#This Row],[Revenue]]</f>
        <v>0.12737806465997389</v>
      </c>
      <c r="L13207" s="56">
        <f t="shared" si="206"/>
        <v>12</v>
      </c>
      <c r="M13207" s="82" t="str">
        <f>"Q"&amp;" "&amp;VLOOKUP(pro[[#This Row],[Period]],Mapping!A:B,2,0)</f>
        <v>Q 4</v>
      </c>
      <c r="N13207"/>
    </row>
    <row r="13208" spans="1:14" ht="14.25" x14ac:dyDescent="0.2">
      <c r="A13208" s="44" t="s">
        <v>45</v>
      </c>
      <c r="B13208" s="44" t="s">
        <v>24</v>
      </c>
      <c r="C13208" s="44" t="s">
        <v>57</v>
      </c>
      <c r="D13208" s="43">
        <v>17177.222999999998</v>
      </c>
      <c r="E13208" s="43">
        <v>-15345.68</v>
      </c>
      <c r="F13208" s="45">
        <v>-50470</v>
      </c>
      <c r="G13208" s="45">
        <v>-12960</v>
      </c>
      <c r="H13208" s="45">
        <v>-17150</v>
      </c>
      <c r="I13208" s="55">
        <f>pro[[#This Row],[Admin expenses 3]]+pro[[#This Row],[Admin expenses 2]]+pro[[#This Row],[Admin expenses 1]]+pro[[#This Row],[COGS]]</f>
        <v>-95925.68</v>
      </c>
      <c r="J13208" s="55">
        <f>pro[[#This Row],[Revenue]]+pro[[#This Row],[AdminExp]]</f>
        <v>-78748.456999999995</v>
      </c>
      <c r="K13208" s="83">
        <f>pro[[#This Row],[Profit]]/pro[[#This Row],[Revenue]]</f>
        <v>-4.5844696200311308</v>
      </c>
      <c r="L13208" s="56">
        <f t="shared" si="206"/>
        <v>12</v>
      </c>
      <c r="M13208" s="82" t="str">
        <f>"Q"&amp;" "&amp;VLOOKUP(pro[[#This Row],[Period]],Mapping!A:B,2,0)</f>
        <v>Q 4</v>
      </c>
      <c r="N13208"/>
    </row>
    <row r="13209" spans="1:14" ht="14.25" x14ac:dyDescent="0.2">
      <c r="A13209" s="44" t="s">
        <v>45</v>
      </c>
      <c r="B13209" s="44" t="s">
        <v>24</v>
      </c>
      <c r="C13209" s="44" t="s">
        <v>57</v>
      </c>
      <c r="D13209" s="43">
        <v>2205321.6779999998</v>
      </c>
      <c r="E13209" s="43">
        <v>-122230.52799999999</v>
      </c>
      <c r="F13209" s="45">
        <v>-56860</v>
      </c>
      <c r="G13209" s="45">
        <v>-99740</v>
      </c>
      <c r="H13209" s="45">
        <v>-106850</v>
      </c>
      <c r="I13209" s="55">
        <f>pro[[#This Row],[Admin expenses 3]]+pro[[#This Row],[Admin expenses 2]]+pro[[#This Row],[Admin expenses 1]]+pro[[#This Row],[COGS]]</f>
        <v>-385680.52799999999</v>
      </c>
      <c r="J13209" s="55">
        <f>pro[[#This Row],[Revenue]]+pro[[#This Row],[AdminExp]]</f>
        <v>1819641.15</v>
      </c>
      <c r="K13209" s="83">
        <f>pro[[#This Row],[Profit]]/pro[[#This Row],[Revenue]]</f>
        <v>0.82511370932980055</v>
      </c>
      <c r="L13209" s="56">
        <f t="shared" si="206"/>
        <v>12</v>
      </c>
      <c r="M13209" s="82" t="str">
        <f>"Q"&amp;" "&amp;VLOOKUP(pro[[#This Row],[Period]],Mapping!A:B,2,0)</f>
        <v>Q 4</v>
      </c>
      <c r="N13209"/>
    </row>
    <row r="13210" spans="1:14" ht="14.25" x14ac:dyDescent="0.2">
      <c r="A13210" s="44" t="s">
        <v>45</v>
      </c>
      <c r="B13210" s="44" t="s">
        <v>24</v>
      </c>
      <c r="C13210" s="44" t="s">
        <v>57</v>
      </c>
      <c r="D13210" s="43">
        <v>66639.278999999995</v>
      </c>
      <c r="E13210" s="43">
        <v>-18336.954999999998</v>
      </c>
      <c r="F13210" s="45">
        <v>-40740</v>
      </c>
      <c r="G13210" s="45">
        <v>-29120</v>
      </c>
      <c r="H13210" s="45">
        <v>-20600</v>
      </c>
      <c r="I13210" s="55">
        <f>pro[[#This Row],[Admin expenses 3]]+pro[[#This Row],[Admin expenses 2]]+pro[[#This Row],[Admin expenses 1]]+pro[[#This Row],[COGS]]</f>
        <v>-108796.955</v>
      </c>
      <c r="J13210" s="55">
        <f>pro[[#This Row],[Revenue]]+pro[[#This Row],[AdminExp]]</f>
        <v>-42157.676000000007</v>
      </c>
      <c r="K13210" s="83">
        <f>pro[[#This Row],[Profit]]/pro[[#This Row],[Revenue]]</f>
        <v>-0.63262503185246066</v>
      </c>
      <c r="L13210" s="56">
        <f t="shared" si="206"/>
        <v>12</v>
      </c>
      <c r="M13210" s="82" t="str">
        <f>"Q"&amp;" "&amp;VLOOKUP(pro[[#This Row],[Period]],Mapping!A:B,2,0)</f>
        <v>Q 4</v>
      </c>
      <c r="N13210"/>
    </row>
    <row r="13211" spans="1:14" ht="14.25" x14ac:dyDescent="0.2">
      <c r="A13211" s="44" t="s">
        <v>45</v>
      </c>
      <c r="B13211" s="44" t="s">
        <v>24</v>
      </c>
      <c r="C13211" s="44" t="s">
        <v>57</v>
      </c>
      <c r="D13211" s="43">
        <v>1932274.575</v>
      </c>
      <c r="E13211" s="43">
        <v>-36749.356</v>
      </c>
      <c r="F13211" s="45">
        <v>-32780</v>
      </c>
      <c r="G13211" s="45">
        <v>-78640</v>
      </c>
      <c r="H13211" s="45">
        <v>-78700</v>
      </c>
      <c r="I13211" s="55">
        <f>pro[[#This Row],[Admin expenses 3]]+pro[[#This Row],[Admin expenses 2]]+pro[[#This Row],[Admin expenses 1]]+pro[[#This Row],[COGS]]</f>
        <v>-226869.356</v>
      </c>
      <c r="J13211" s="55">
        <f>pro[[#This Row],[Revenue]]+pro[[#This Row],[AdminExp]]</f>
        <v>1705405.219</v>
      </c>
      <c r="K13211" s="83">
        <f>pro[[#This Row],[Profit]]/pro[[#This Row],[Revenue]]</f>
        <v>0.8825894834330158</v>
      </c>
      <c r="L13211" s="56">
        <f t="shared" si="206"/>
        <v>12</v>
      </c>
      <c r="M13211" s="82" t="str">
        <f>"Q"&amp;" "&amp;VLOOKUP(pro[[#This Row],[Period]],Mapping!A:B,2,0)</f>
        <v>Q 4</v>
      </c>
      <c r="N13211"/>
    </row>
    <row r="13212" spans="1:14" ht="14.25" x14ac:dyDescent="0.2">
      <c r="A13212" s="44" t="s">
        <v>45</v>
      </c>
      <c r="B13212" s="44" t="s">
        <v>24</v>
      </c>
      <c r="C13212" s="44" t="s">
        <v>57</v>
      </c>
      <c r="D13212" s="43">
        <v>574711.99800000002</v>
      </c>
      <c r="E13212" s="43">
        <v>-14764.602999999999</v>
      </c>
      <c r="F13212" s="45">
        <v>-70350</v>
      </c>
      <c r="G13212" s="45">
        <v>-45630</v>
      </c>
      <c r="H13212" s="45">
        <v>-54990</v>
      </c>
      <c r="I13212" s="55">
        <f>pro[[#This Row],[Admin expenses 3]]+pro[[#This Row],[Admin expenses 2]]+pro[[#This Row],[Admin expenses 1]]+pro[[#This Row],[COGS]]</f>
        <v>-185734.603</v>
      </c>
      <c r="J13212" s="55">
        <f>pro[[#This Row],[Revenue]]+pro[[#This Row],[AdminExp]]</f>
        <v>388977.39500000002</v>
      </c>
      <c r="K13212" s="83">
        <f>pro[[#This Row],[Profit]]/pro[[#This Row],[Revenue]]</f>
        <v>0.6768214276953376</v>
      </c>
      <c r="L13212" s="56">
        <f t="shared" si="206"/>
        <v>12</v>
      </c>
      <c r="M13212" s="82" t="str">
        <f>"Q"&amp;" "&amp;VLOOKUP(pro[[#This Row],[Period]],Mapping!A:B,2,0)</f>
        <v>Q 4</v>
      </c>
      <c r="N13212"/>
    </row>
    <row r="13213" spans="1:14" ht="14.25" x14ac:dyDescent="0.2">
      <c r="A13213" s="44" t="s">
        <v>45</v>
      </c>
      <c r="B13213" s="44" t="s">
        <v>24</v>
      </c>
      <c r="C13213" s="44" t="s">
        <v>57</v>
      </c>
      <c r="D13213" s="43">
        <v>1439013.9469999999</v>
      </c>
      <c r="E13213" s="43">
        <v>-31978.897999999997</v>
      </c>
      <c r="F13213" s="45">
        <v>-36670</v>
      </c>
      <c r="G13213" s="45">
        <v>-29470</v>
      </c>
      <c r="H13213" s="45">
        <v>-12580</v>
      </c>
      <c r="I13213" s="55">
        <f>pro[[#This Row],[Admin expenses 3]]+pro[[#This Row],[Admin expenses 2]]+pro[[#This Row],[Admin expenses 1]]+pro[[#This Row],[COGS]]</f>
        <v>-110698.898</v>
      </c>
      <c r="J13213" s="55">
        <f>pro[[#This Row],[Revenue]]+pro[[#This Row],[AdminExp]]</f>
        <v>1328315.0489999999</v>
      </c>
      <c r="K13213" s="83">
        <f>pro[[#This Row],[Profit]]/pro[[#This Row],[Revenue]]</f>
        <v>0.92307308888090989</v>
      </c>
      <c r="L13213" s="56">
        <f t="shared" si="206"/>
        <v>12</v>
      </c>
      <c r="M13213" s="82" t="str">
        <f>"Q"&amp;" "&amp;VLOOKUP(pro[[#This Row],[Period]],Mapping!A:B,2,0)</f>
        <v>Q 4</v>
      </c>
      <c r="N13213"/>
    </row>
    <row r="13214" spans="1:14" ht="14.25" x14ac:dyDescent="0.2">
      <c r="A13214" s="44" t="s">
        <v>45</v>
      </c>
      <c r="B13214" s="44" t="s">
        <v>24</v>
      </c>
      <c r="C13214" s="44" t="s">
        <v>57</v>
      </c>
      <c r="D13214" s="43">
        <v>149190.503</v>
      </c>
      <c r="E13214" s="43">
        <v>-25885.474999999999</v>
      </c>
      <c r="F13214" s="45">
        <v>-41380</v>
      </c>
      <c r="G13214" s="45">
        <v>-75520</v>
      </c>
      <c r="H13214" s="45">
        <v>-88220</v>
      </c>
      <c r="I13214" s="55">
        <f>pro[[#This Row],[Admin expenses 3]]+pro[[#This Row],[Admin expenses 2]]+pro[[#This Row],[Admin expenses 1]]+pro[[#This Row],[COGS]]</f>
        <v>-231005.47500000001</v>
      </c>
      <c r="J13214" s="55">
        <f>pro[[#This Row],[Revenue]]+pro[[#This Row],[AdminExp]]</f>
        <v>-81814.972000000009</v>
      </c>
      <c r="K13214" s="83">
        <f>pro[[#This Row],[Profit]]/pro[[#This Row],[Revenue]]</f>
        <v>-0.54839262791412402</v>
      </c>
      <c r="L13214" s="56">
        <f t="shared" si="206"/>
        <v>12</v>
      </c>
      <c r="M13214" s="82" t="str">
        <f>"Q"&amp;" "&amp;VLOOKUP(pro[[#This Row],[Period]],Mapping!A:B,2,0)</f>
        <v>Q 4</v>
      </c>
      <c r="N13214"/>
    </row>
    <row r="13215" spans="1:14" ht="14.25" x14ac:dyDescent="0.2">
      <c r="A13215" s="44" t="s">
        <v>45</v>
      </c>
      <c r="B13215" s="44" t="s">
        <v>24</v>
      </c>
      <c r="C13215" s="44" t="s">
        <v>57</v>
      </c>
      <c r="D13215" s="43">
        <v>500849.39099999995</v>
      </c>
      <c r="E13215" s="43">
        <v>-27761.950999999997</v>
      </c>
      <c r="F13215" s="45">
        <v>-21910</v>
      </c>
      <c r="G13215" s="45">
        <v>-105740</v>
      </c>
      <c r="H13215" s="45">
        <v>-46680</v>
      </c>
      <c r="I13215" s="55">
        <f>pro[[#This Row],[Admin expenses 3]]+pro[[#This Row],[Admin expenses 2]]+pro[[#This Row],[Admin expenses 1]]+pro[[#This Row],[COGS]]</f>
        <v>-202091.951</v>
      </c>
      <c r="J13215" s="55">
        <f>pro[[#This Row],[Revenue]]+pro[[#This Row],[AdminExp]]</f>
        <v>298757.43999999994</v>
      </c>
      <c r="K13215" s="83">
        <f>pro[[#This Row],[Profit]]/pro[[#This Row],[Revenue]]</f>
        <v>0.59650155389726722</v>
      </c>
      <c r="L13215" s="56">
        <f t="shared" si="206"/>
        <v>12</v>
      </c>
      <c r="M13215" s="82" t="str">
        <f>"Q"&amp;" "&amp;VLOOKUP(pro[[#This Row],[Period]],Mapping!A:B,2,0)</f>
        <v>Q 4</v>
      </c>
      <c r="N13215"/>
    </row>
    <row r="13216" spans="1:14" ht="14.25" x14ac:dyDescent="0.2">
      <c r="A13216" s="44" t="s">
        <v>45</v>
      </c>
      <c r="B13216" s="44" t="s">
        <v>24</v>
      </c>
      <c r="C13216" s="44" t="s">
        <v>57</v>
      </c>
      <c r="D13216" s="43">
        <v>251353.48699999996</v>
      </c>
      <c r="E13216" s="43">
        <v>-7660.8139999999985</v>
      </c>
      <c r="F13216" s="45">
        <v>-104410</v>
      </c>
      <c r="G13216" s="45">
        <v>-84820</v>
      </c>
      <c r="H13216" s="45">
        <v>-55960</v>
      </c>
      <c r="I13216" s="55">
        <f>pro[[#This Row],[Admin expenses 3]]+pro[[#This Row],[Admin expenses 2]]+pro[[#This Row],[Admin expenses 1]]+pro[[#This Row],[COGS]]</f>
        <v>-252850.81400000001</v>
      </c>
      <c r="J13216" s="55">
        <f>pro[[#This Row],[Revenue]]+pro[[#This Row],[AdminExp]]</f>
        <v>-1497.3270000000484</v>
      </c>
      <c r="K13216" s="83">
        <f>pro[[#This Row],[Profit]]/pro[[#This Row],[Revenue]]</f>
        <v>-5.9570568042290519E-3</v>
      </c>
      <c r="L13216" s="56">
        <f t="shared" si="206"/>
        <v>12</v>
      </c>
      <c r="M13216" s="82" t="str">
        <f>"Q"&amp;" "&amp;VLOOKUP(pro[[#This Row],[Period]],Mapping!A:B,2,0)</f>
        <v>Q 4</v>
      </c>
      <c r="N13216"/>
    </row>
    <row r="13217" spans="1:14" ht="14.25" x14ac:dyDescent="0.2">
      <c r="A13217" s="44" t="s">
        <v>45</v>
      </c>
      <c r="B13217" s="44" t="s">
        <v>24</v>
      </c>
      <c r="C13217" s="44" t="s">
        <v>58</v>
      </c>
      <c r="D13217" s="43">
        <v>163719.71</v>
      </c>
      <c r="E13217" s="43">
        <v>-70297.366999999998</v>
      </c>
      <c r="F13217" s="45">
        <v>-13000</v>
      </c>
      <c r="G13217" s="45">
        <v>-107440</v>
      </c>
      <c r="H13217" s="45">
        <v>-45850</v>
      </c>
      <c r="I13217" s="55">
        <f>pro[[#This Row],[Admin expenses 3]]+pro[[#This Row],[Admin expenses 2]]+pro[[#This Row],[Admin expenses 1]]+pro[[#This Row],[COGS]]</f>
        <v>-236587.367</v>
      </c>
      <c r="J13217" s="55">
        <f>pro[[#This Row],[Revenue]]+pro[[#This Row],[AdminExp]]</f>
        <v>-72867.657000000007</v>
      </c>
      <c r="K13217" s="83">
        <f>pro[[#This Row],[Profit]]/pro[[#This Row],[Revenue]]</f>
        <v>-0.44507565399425647</v>
      </c>
      <c r="L13217" s="56">
        <f t="shared" si="206"/>
        <v>12</v>
      </c>
      <c r="M13217" s="82" t="str">
        <f>"Q"&amp;" "&amp;VLOOKUP(pro[[#This Row],[Period]],Mapping!A:B,2,0)</f>
        <v>Q 4</v>
      </c>
      <c r="N13217"/>
    </row>
    <row r="13218" spans="1:14" ht="14.25" x14ac:dyDescent="0.2">
      <c r="A13218" s="44" t="s">
        <v>45</v>
      </c>
      <c r="B13218" s="44" t="s">
        <v>24</v>
      </c>
      <c r="C13218" s="44" t="s">
        <v>59</v>
      </c>
      <c r="D13218" s="43">
        <v>18309.802</v>
      </c>
      <c r="E13218" s="43">
        <v>-3964.4569999999999</v>
      </c>
      <c r="F13218" s="45">
        <v>-77440</v>
      </c>
      <c r="G13218" s="45">
        <v>-94700</v>
      </c>
      <c r="H13218" s="45">
        <v>-61510</v>
      </c>
      <c r="I13218" s="55">
        <f>pro[[#This Row],[Admin expenses 3]]+pro[[#This Row],[Admin expenses 2]]+pro[[#This Row],[Admin expenses 1]]+pro[[#This Row],[COGS]]</f>
        <v>-237614.45699999999</v>
      </c>
      <c r="J13218" s="55">
        <f>pro[[#This Row],[Revenue]]+pro[[#This Row],[AdminExp]]</f>
        <v>-219304.655</v>
      </c>
      <c r="K13218" s="83">
        <f>pro[[#This Row],[Profit]]/pro[[#This Row],[Revenue]]</f>
        <v>-11.977445468825932</v>
      </c>
      <c r="L13218" s="56">
        <f t="shared" si="206"/>
        <v>12</v>
      </c>
      <c r="M13218" s="82" t="str">
        <f>"Q"&amp;" "&amp;VLOOKUP(pro[[#This Row],[Period]],Mapping!A:B,2,0)</f>
        <v>Q 4</v>
      </c>
      <c r="N13218"/>
    </row>
    <row r="13219" spans="1:14" ht="14.25" x14ac:dyDescent="0.2">
      <c r="A13219" s="44" t="s">
        <v>45</v>
      </c>
      <c r="B13219" s="44" t="s">
        <v>24</v>
      </c>
      <c r="C13219" s="44" t="s">
        <v>57</v>
      </c>
      <c r="D13219" s="43">
        <v>26718.425999999999</v>
      </c>
      <c r="E13219" s="43">
        <v>-25617.689999999995</v>
      </c>
      <c r="F13219" s="45">
        <v>-57160</v>
      </c>
      <c r="G13219" s="45">
        <v>-31630</v>
      </c>
      <c r="H13219" s="45">
        <v>-47320</v>
      </c>
      <c r="I13219" s="55">
        <f>pro[[#This Row],[Admin expenses 3]]+pro[[#This Row],[Admin expenses 2]]+pro[[#This Row],[Admin expenses 1]]+pro[[#This Row],[COGS]]</f>
        <v>-161727.69</v>
      </c>
      <c r="J13219" s="55">
        <f>pro[[#This Row],[Revenue]]+pro[[#This Row],[AdminExp]]</f>
        <v>-135009.264</v>
      </c>
      <c r="K13219" s="83">
        <f>pro[[#This Row],[Profit]]/pro[[#This Row],[Revenue]]</f>
        <v>-5.0530395765079872</v>
      </c>
      <c r="L13219" s="56">
        <f t="shared" si="206"/>
        <v>12</v>
      </c>
      <c r="M13219" s="82" t="str">
        <f>"Q"&amp;" "&amp;VLOOKUP(pro[[#This Row],[Period]],Mapping!A:B,2,0)</f>
        <v>Q 4</v>
      </c>
      <c r="N13219"/>
    </row>
    <row r="13220" spans="1:14" ht="14.25" x14ac:dyDescent="0.2">
      <c r="A13220" s="44" t="s">
        <v>45</v>
      </c>
      <c r="B13220" s="44" t="s">
        <v>24</v>
      </c>
      <c r="C13220" s="44" t="s">
        <v>57</v>
      </c>
      <c r="D13220" s="43">
        <v>103615.95299999999</v>
      </c>
      <c r="E13220" s="43">
        <v>-120897.14</v>
      </c>
      <c r="F13220" s="45">
        <v>-74950</v>
      </c>
      <c r="G13220" s="45">
        <v>-38500</v>
      </c>
      <c r="H13220" s="45">
        <v>-65980</v>
      </c>
      <c r="I13220" s="55">
        <f>pro[[#This Row],[Admin expenses 3]]+pro[[#This Row],[Admin expenses 2]]+pro[[#This Row],[Admin expenses 1]]+pro[[#This Row],[COGS]]</f>
        <v>-300327.14</v>
      </c>
      <c r="J13220" s="55">
        <f>pro[[#This Row],[Revenue]]+pro[[#This Row],[AdminExp]]</f>
        <v>-196711.18700000003</v>
      </c>
      <c r="K13220" s="83">
        <f>pro[[#This Row],[Profit]]/pro[[#This Row],[Revenue]]</f>
        <v>-1.8984642934278666</v>
      </c>
      <c r="L13220" s="56">
        <f t="shared" si="206"/>
        <v>12</v>
      </c>
      <c r="M13220" s="82" t="str">
        <f>"Q"&amp;" "&amp;VLOOKUP(pro[[#This Row],[Period]],Mapping!A:B,2,0)</f>
        <v>Q 4</v>
      </c>
      <c r="N13220"/>
    </row>
    <row r="13221" spans="1:14" ht="14.25" x14ac:dyDescent="0.2">
      <c r="A13221" s="44" t="s">
        <v>45</v>
      </c>
      <c r="B13221" s="44" t="s">
        <v>24</v>
      </c>
      <c r="C13221" s="44" t="s">
        <v>57</v>
      </c>
      <c r="D13221" s="43">
        <v>19084.099999999999</v>
      </c>
      <c r="E13221" s="43">
        <v>-13065.044999999998</v>
      </c>
      <c r="F13221" s="45">
        <v>-105090</v>
      </c>
      <c r="G13221" s="45">
        <v>-21120</v>
      </c>
      <c r="H13221" s="45">
        <v>-85600</v>
      </c>
      <c r="I13221" s="55">
        <f>pro[[#This Row],[Admin expenses 3]]+pro[[#This Row],[Admin expenses 2]]+pro[[#This Row],[Admin expenses 1]]+pro[[#This Row],[COGS]]</f>
        <v>-224875.04499999998</v>
      </c>
      <c r="J13221" s="55">
        <f>pro[[#This Row],[Revenue]]+pro[[#This Row],[AdminExp]]</f>
        <v>-205790.94499999998</v>
      </c>
      <c r="K13221" s="83">
        <f>pro[[#This Row],[Profit]]/pro[[#This Row],[Revenue]]</f>
        <v>-10.783371759737163</v>
      </c>
      <c r="L13221" s="56">
        <f t="shared" si="206"/>
        <v>12</v>
      </c>
      <c r="M13221" s="82" t="str">
        <f>"Q"&amp;" "&amp;VLOOKUP(pro[[#This Row],[Period]],Mapping!A:B,2,0)</f>
        <v>Q 4</v>
      </c>
      <c r="N13221"/>
    </row>
    <row r="13222" spans="1:14" ht="14.25" x14ac:dyDescent="0.2">
      <c r="A13222" s="44" t="s">
        <v>45</v>
      </c>
      <c r="B13222" s="44" t="s">
        <v>24</v>
      </c>
      <c r="C13222" s="44" t="s">
        <v>57</v>
      </c>
      <c r="D13222" s="43">
        <v>103309.62599999999</v>
      </c>
      <c r="E13222" s="43">
        <v>-62797.048999999992</v>
      </c>
      <c r="F13222" s="45">
        <v>-40750</v>
      </c>
      <c r="G13222" s="45">
        <v>-75450</v>
      </c>
      <c r="H13222" s="45">
        <v>-13750</v>
      </c>
      <c r="I13222" s="55">
        <f>pro[[#This Row],[Admin expenses 3]]+pro[[#This Row],[Admin expenses 2]]+pro[[#This Row],[Admin expenses 1]]+pro[[#This Row],[COGS]]</f>
        <v>-192747.049</v>
      </c>
      <c r="J13222" s="55">
        <f>pro[[#This Row],[Revenue]]+pro[[#This Row],[AdminExp]]</f>
        <v>-89437.42300000001</v>
      </c>
      <c r="K13222" s="83">
        <f>pro[[#This Row],[Profit]]/pro[[#This Row],[Revenue]]</f>
        <v>-0.86572206737056645</v>
      </c>
      <c r="L13222" s="56">
        <f t="shared" si="206"/>
        <v>12</v>
      </c>
      <c r="M13222" s="82" t="str">
        <f>"Q"&amp;" "&amp;VLOOKUP(pro[[#This Row],[Period]],Mapping!A:B,2,0)</f>
        <v>Q 4</v>
      </c>
      <c r="N13222"/>
    </row>
    <row r="13223" spans="1:14" ht="14.25" x14ac:dyDescent="0.2">
      <c r="A13223" s="44" t="s">
        <v>45</v>
      </c>
      <c r="B13223" s="44" t="s">
        <v>24</v>
      </c>
      <c r="C13223" s="44" t="s">
        <v>57</v>
      </c>
      <c r="D13223" s="43">
        <v>17274.277999999998</v>
      </c>
      <c r="E13223" s="43">
        <v>-20230.300999999999</v>
      </c>
      <c r="F13223" s="45">
        <v>-19820</v>
      </c>
      <c r="G13223" s="45">
        <v>-67390</v>
      </c>
      <c r="H13223" s="45">
        <v>-50410</v>
      </c>
      <c r="I13223" s="55">
        <f>pro[[#This Row],[Admin expenses 3]]+pro[[#This Row],[Admin expenses 2]]+pro[[#This Row],[Admin expenses 1]]+pro[[#This Row],[COGS]]</f>
        <v>-157850.30100000001</v>
      </c>
      <c r="J13223" s="55">
        <f>pro[[#This Row],[Revenue]]+pro[[#This Row],[AdminExp]]</f>
        <v>-140576.02300000002</v>
      </c>
      <c r="K13223" s="83">
        <f>pro[[#This Row],[Profit]]/pro[[#This Row],[Revenue]]</f>
        <v>-8.1378812474825306</v>
      </c>
      <c r="L13223" s="56">
        <f t="shared" si="206"/>
        <v>12</v>
      </c>
      <c r="M13223" s="82" t="str">
        <f>"Q"&amp;" "&amp;VLOOKUP(pro[[#This Row],[Period]],Mapping!A:B,2,0)</f>
        <v>Q 4</v>
      </c>
      <c r="N13223"/>
    </row>
    <row r="13224" spans="1:14" ht="14.25" x14ac:dyDescent="0.2">
      <c r="A13224" s="44" t="s">
        <v>45</v>
      </c>
      <c r="B13224" s="44" t="s">
        <v>24</v>
      </c>
      <c r="C13224" s="44" t="s">
        <v>58</v>
      </c>
      <c r="D13224" s="43">
        <v>1962.3449999999998</v>
      </c>
      <c r="E13224" s="43">
        <v>-2496.8579999999997</v>
      </c>
      <c r="F13224" s="45">
        <v>-32710</v>
      </c>
      <c r="G13224" s="45">
        <v>-36880</v>
      </c>
      <c r="H13224" s="45">
        <v>-79550</v>
      </c>
      <c r="I13224" s="55">
        <f>pro[[#This Row],[Admin expenses 3]]+pro[[#This Row],[Admin expenses 2]]+pro[[#This Row],[Admin expenses 1]]+pro[[#This Row],[COGS]]</f>
        <v>-151636.85800000001</v>
      </c>
      <c r="J13224" s="55">
        <f>pro[[#This Row],[Revenue]]+pro[[#This Row],[AdminExp]]</f>
        <v>-149674.51300000001</v>
      </c>
      <c r="K13224" s="83">
        <f>pro[[#This Row],[Profit]]/pro[[#This Row],[Revenue]]</f>
        <v>-76.27329190330957</v>
      </c>
      <c r="L13224" s="56">
        <f t="shared" si="206"/>
        <v>12</v>
      </c>
      <c r="M13224" s="82" t="str">
        <f>"Q"&amp;" "&amp;VLOOKUP(pro[[#This Row],[Period]],Mapping!A:B,2,0)</f>
        <v>Q 4</v>
      </c>
      <c r="N13224"/>
    </row>
    <row r="13225" spans="1:14" ht="14.25" x14ac:dyDescent="0.2">
      <c r="A13225" s="44" t="s">
        <v>45</v>
      </c>
      <c r="B13225" s="44" t="s">
        <v>24</v>
      </c>
      <c r="C13225" s="44" t="s">
        <v>59</v>
      </c>
      <c r="D13225" s="43">
        <v>142993.10199999998</v>
      </c>
      <c r="E13225" s="43">
        <v>-47448.464</v>
      </c>
      <c r="F13225" s="45">
        <v>-21760</v>
      </c>
      <c r="G13225" s="45">
        <v>-85460</v>
      </c>
      <c r="H13225" s="45">
        <v>-20410</v>
      </c>
      <c r="I13225" s="55">
        <f>pro[[#This Row],[Admin expenses 3]]+pro[[#This Row],[Admin expenses 2]]+pro[[#This Row],[Admin expenses 1]]+pro[[#This Row],[COGS]]</f>
        <v>-175078.46400000001</v>
      </c>
      <c r="J13225" s="55">
        <f>pro[[#This Row],[Revenue]]+pro[[#This Row],[AdminExp]]</f>
        <v>-32085.362000000023</v>
      </c>
      <c r="K13225" s="83">
        <f>pro[[#This Row],[Profit]]/pro[[#This Row],[Revenue]]</f>
        <v>-0.22438398462046111</v>
      </c>
      <c r="L13225" s="56">
        <f t="shared" si="206"/>
        <v>12</v>
      </c>
      <c r="M13225" s="82" t="str">
        <f>"Q"&amp;" "&amp;VLOOKUP(pro[[#This Row],[Period]],Mapping!A:B,2,0)</f>
        <v>Q 4</v>
      </c>
      <c r="N13225"/>
    </row>
    <row r="13226" spans="1:14" ht="14.25" x14ac:dyDescent="0.2">
      <c r="A13226" s="44" t="s">
        <v>45</v>
      </c>
      <c r="B13226" s="44" t="s">
        <v>24</v>
      </c>
      <c r="C13226" s="44" t="s">
        <v>57</v>
      </c>
      <c r="D13226" s="43">
        <v>64190.188999999998</v>
      </c>
      <c r="E13226" s="43">
        <v>-50119.558999999994</v>
      </c>
      <c r="F13226" s="45">
        <v>-34100</v>
      </c>
      <c r="G13226" s="45">
        <v>-65520</v>
      </c>
      <c r="H13226" s="45">
        <v>-82990</v>
      </c>
      <c r="I13226" s="55">
        <f>pro[[#This Row],[Admin expenses 3]]+pro[[#This Row],[Admin expenses 2]]+pro[[#This Row],[Admin expenses 1]]+pro[[#This Row],[COGS]]</f>
        <v>-232729.55900000001</v>
      </c>
      <c r="J13226" s="55">
        <f>pro[[#This Row],[Revenue]]+pro[[#This Row],[AdminExp]]</f>
        <v>-168539.37</v>
      </c>
      <c r="K13226" s="83">
        <f>pro[[#This Row],[Profit]]/pro[[#This Row],[Revenue]]</f>
        <v>-2.6256250780006272</v>
      </c>
      <c r="L13226" s="56">
        <f t="shared" si="206"/>
        <v>12</v>
      </c>
      <c r="M13226" s="82" t="str">
        <f>"Q"&amp;" "&amp;VLOOKUP(pro[[#This Row],[Period]],Mapping!A:B,2,0)</f>
        <v>Q 4</v>
      </c>
      <c r="N13226"/>
    </row>
    <row r="13227" spans="1:14" ht="14.25" x14ac:dyDescent="0.2">
      <c r="A13227" s="44" t="s">
        <v>45</v>
      </c>
      <c r="B13227" s="44" t="s">
        <v>24</v>
      </c>
      <c r="C13227" s="44" t="s">
        <v>57</v>
      </c>
      <c r="D13227" s="43">
        <v>65325.98799999999</v>
      </c>
      <c r="E13227" s="43">
        <v>-52325.524999999994</v>
      </c>
      <c r="F13227" s="45">
        <v>-38410</v>
      </c>
      <c r="G13227" s="45">
        <v>-30810</v>
      </c>
      <c r="H13227" s="45">
        <v>-66460</v>
      </c>
      <c r="I13227" s="55">
        <f>pro[[#This Row],[Admin expenses 3]]+pro[[#This Row],[Admin expenses 2]]+pro[[#This Row],[Admin expenses 1]]+pro[[#This Row],[COGS]]</f>
        <v>-188005.52499999999</v>
      </c>
      <c r="J13227" s="55">
        <f>pro[[#This Row],[Revenue]]+pro[[#This Row],[AdminExp]]</f>
        <v>-122679.53700000001</v>
      </c>
      <c r="K13227" s="83">
        <f>pro[[#This Row],[Profit]]/pro[[#This Row],[Revenue]]</f>
        <v>-1.8779591515707352</v>
      </c>
      <c r="L13227" s="56">
        <f t="shared" si="206"/>
        <v>12</v>
      </c>
      <c r="M13227" s="82" t="str">
        <f>"Q"&amp;" "&amp;VLOOKUP(pro[[#This Row],[Period]],Mapping!A:B,2,0)</f>
        <v>Q 4</v>
      </c>
      <c r="N13227"/>
    </row>
    <row r="13228" spans="1:14" ht="14.25" x14ac:dyDescent="0.2">
      <c r="A13228" s="44" t="s">
        <v>45</v>
      </c>
      <c r="B13228" s="44" t="s">
        <v>24</v>
      </c>
      <c r="C13228" s="44" t="s">
        <v>57</v>
      </c>
      <c r="D13228" s="43">
        <v>113677.02499999999</v>
      </c>
      <c r="E13228" s="43">
        <v>-12609.002</v>
      </c>
      <c r="F13228" s="45">
        <v>-58660</v>
      </c>
      <c r="G13228" s="45">
        <v>-92330</v>
      </c>
      <c r="H13228" s="45">
        <v>-27070</v>
      </c>
      <c r="I13228" s="55">
        <f>pro[[#This Row],[Admin expenses 3]]+pro[[#This Row],[Admin expenses 2]]+pro[[#This Row],[Admin expenses 1]]+pro[[#This Row],[COGS]]</f>
        <v>-190669.00200000001</v>
      </c>
      <c r="J13228" s="55">
        <f>pro[[#This Row],[Revenue]]+pro[[#This Row],[AdminExp]]</f>
        <v>-76991.977000000014</v>
      </c>
      <c r="K13228" s="83">
        <f>pro[[#This Row],[Profit]]/pro[[#This Row],[Revenue]]</f>
        <v>-0.67728705074750173</v>
      </c>
      <c r="L13228" s="56">
        <f t="shared" si="206"/>
        <v>12</v>
      </c>
      <c r="M13228" s="82" t="str">
        <f>"Q"&amp;" "&amp;VLOOKUP(pro[[#This Row],[Period]],Mapping!A:B,2,0)</f>
        <v>Q 4</v>
      </c>
      <c r="N13228"/>
    </row>
    <row r="13229" spans="1:14" ht="14.25" x14ac:dyDescent="0.2">
      <c r="A13229" s="44" t="s">
        <v>45</v>
      </c>
      <c r="B13229" s="44" t="s">
        <v>24</v>
      </c>
      <c r="C13229" s="44" t="s">
        <v>58</v>
      </c>
      <c r="D13229" s="43">
        <v>64358.993999999992</v>
      </c>
      <c r="E13229" s="43">
        <v>-7449.9670000000006</v>
      </c>
      <c r="F13229" s="45">
        <v>-72720</v>
      </c>
      <c r="G13229" s="45">
        <v>-97120</v>
      </c>
      <c r="H13229" s="45">
        <v>-80670</v>
      </c>
      <c r="I13229" s="55">
        <f>pro[[#This Row],[Admin expenses 3]]+pro[[#This Row],[Admin expenses 2]]+pro[[#This Row],[Admin expenses 1]]+pro[[#This Row],[COGS]]</f>
        <v>-257959.967</v>
      </c>
      <c r="J13229" s="55">
        <f>pro[[#This Row],[Revenue]]+pro[[#This Row],[AdminExp]]</f>
        <v>-193600.973</v>
      </c>
      <c r="K13229" s="83">
        <f>pro[[#This Row],[Profit]]/pro[[#This Row],[Revenue]]</f>
        <v>-3.0081416903440106</v>
      </c>
      <c r="L13229" s="56">
        <f t="shared" si="206"/>
        <v>12</v>
      </c>
      <c r="M13229" s="82" t="str">
        <f>"Q"&amp;" "&amp;VLOOKUP(pro[[#This Row],[Period]],Mapping!A:B,2,0)</f>
        <v>Q 4</v>
      </c>
      <c r="N13229"/>
    </row>
    <row r="13230" spans="1:14" ht="14.25" x14ac:dyDescent="0.2">
      <c r="A13230" s="44" t="s">
        <v>45</v>
      </c>
      <c r="B13230" s="44" t="s">
        <v>24</v>
      </c>
      <c r="C13230" s="44" t="s">
        <v>59</v>
      </c>
      <c r="D13230" s="43">
        <v>134487.61199999999</v>
      </c>
      <c r="E13230" s="43">
        <v>-8473.2690000000002</v>
      </c>
      <c r="F13230" s="45">
        <v>-60610</v>
      </c>
      <c r="G13230" s="45">
        <v>-76100</v>
      </c>
      <c r="H13230" s="45">
        <v>-18500</v>
      </c>
      <c r="I13230" s="55">
        <f>pro[[#This Row],[Admin expenses 3]]+pro[[#This Row],[Admin expenses 2]]+pro[[#This Row],[Admin expenses 1]]+pro[[#This Row],[COGS]]</f>
        <v>-163683.269</v>
      </c>
      <c r="J13230" s="55">
        <f>pro[[#This Row],[Revenue]]+pro[[#This Row],[AdminExp]]</f>
        <v>-29195.657000000007</v>
      </c>
      <c r="K13230" s="83">
        <f>pro[[#This Row],[Profit]]/pro[[#This Row],[Revenue]]</f>
        <v>-0.21708807648395162</v>
      </c>
      <c r="L13230" s="56">
        <f t="shared" si="206"/>
        <v>12</v>
      </c>
      <c r="M13230" s="82" t="str">
        <f>"Q"&amp;" "&amp;VLOOKUP(pro[[#This Row],[Period]],Mapping!A:B,2,0)</f>
        <v>Q 4</v>
      </c>
      <c r="N13230"/>
    </row>
    <row r="13231" spans="1:14" ht="14.25" x14ac:dyDescent="0.2">
      <c r="A13231" s="44" t="s">
        <v>45</v>
      </c>
      <c r="B13231" s="44" t="s">
        <v>24</v>
      </c>
      <c r="C13231" s="44" t="s">
        <v>57</v>
      </c>
      <c r="D13231" s="43">
        <v>161635.019</v>
      </c>
      <c r="E13231" s="43">
        <v>-31052.202999999998</v>
      </c>
      <c r="F13231" s="45">
        <v>-101250</v>
      </c>
      <c r="G13231" s="45">
        <v>-102930</v>
      </c>
      <c r="H13231" s="45">
        <v>-14420</v>
      </c>
      <c r="I13231" s="55">
        <f>pro[[#This Row],[Admin expenses 3]]+pro[[#This Row],[Admin expenses 2]]+pro[[#This Row],[Admin expenses 1]]+pro[[#This Row],[COGS]]</f>
        <v>-249652.20300000001</v>
      </c>
      <c r="J13231" s="55">
        <f>pro[[#This Row],[Revenue]]+pro[[#This Row],[AdminExp]]</f>
        <v>-88017.184000000008</v>
      </c>
      <c r="K13231" s="83">
        <f>pro[[#This Row],[Profit]]/pro[[#This Row],[Revenue]]</f>
        <v>-0.54454278871337902</v>
      </c>
      <c r="L13231" s="56">
        <f t="shared" si="206"/>
        <v>12</v>
      </c>
      <c r="M13231" s="82" t="str">
        <f>"Q"&amp;" "&amp;VLOOKUP(pro[[#This Row],[Period]],Mapping!A:B,2,0)</f>
        <v>Q 4</v>
      </c>
      <c r="N13231"/>
    </row>
    <row r="13232" spans="1:14" ht="14.25" x14ac:dyDescent="0.2">
      <c r="A13232" s="44" t="s">
        <v>45</v>
      </c>
      <c r="B13232" s="44" t="s">
        <v>24</v>
      </c>
      <c r="C13232" s="44" t="s">
        <v>57</v>
      </c>
      <c r="D13232" s="43">
        <v>27403.376</v>
      </c>
      <c r="E13232" s="43">
        <v>-4488.5119999999997</v>
      </c>
      <c r="F13232" s="45">
        <v>-52130</v>
      </c>
      <c r="G13232" s="45">
        <v>-31300</v>
      </c>
      <c r="H13232" s="45">
        <v>-17710</v>
      </c>
      <c r="I13232" s="55">
        <f>pro[[#This Row],[Admin expenses 3]]+pro[[#This Row],[Admin expenses 2]]+pro[[#This Row],[Admin expenses 1]]+pro[[#This Row],[COGS]]</f>
        <v>-105628.512</v>
      </c>
      <c r="J13232" s="55">
        <f>pro[[#This Row],[Revenue]]+pro[[#This Row],[AdminExp]]</f>
        <v>-78225.135999999999</v>
      </c>
      <c r="K13232" s="83">
        <f>pro[[#This Row],[Profit]]/pro[[#This Row],[Revenue]]</f>
        <v>-2.8545802531775646</v>
      </c>
      <c r="L13232" s="56">
        <f t="shared" si="206"/>
        <v>12</v>
      </c>
      <c r="M13232" s="82" t="str">
        <f>"Q"&amp;" "&amp;VLOOKUP(pro[[#This Row],[Period]],Mapping!A:B,2,0)</f>
        <v>Q 4</v>
      </c>
      <c r="N13232"/>
    </row>
    <row r="13233" spans="1:14" ht="14.25" x14ac:dyDescent="0.2">
      <c r="A13233" s="44" t="s">
        <v>45</v>
      </c>
      <c r="B13233" s="44" t="s">
        <v>24</v>
      </c>
      <c r="C13233" s="44" t="s">
        <v>58</v>
      </c>
      <c r="D13233" s="43">
        <v>8963.646999999999</v>
      </c>
      <c r="E13233" s="43">
        <v>-5997.2079999999996</v>
      </c>
      <c r="F13233" s="45">
        <v>-12630</v>
      </c>
      <c r="G13233" s="45">
        <v>-76260</v>
      </c>
      <c r="H13233" s="45">
        <v>-56050</v>
      </c>
      <c r="I13233" s="55">
        <f>pro[[#This Row],[Admin expenses 3]]+pro[[#This Row],[Admin expenses 2]]+pro[[#This Row],[Admin expenses 1]]+pro[[#This Row],[COGS]]</f>
        <v>-150937.20800000001</v>
      </c>
      <c r="J13233" s="55">
        <f>pro[[#This Row],[Revenue]]+pro[[#This Row],[AdminExp]]</f>
        <v>-141973.56100000002</v>
      </c>
      <c r="K13233" s="83">
        <f>pro[[#This Row],[Profit]]/pro[[#This Row],[Revenue]]</f>
        <v>-15.838816611140535</v>
      </c>
      <c r="L13233" s="56">
        <f t="shared" si="206"/>
        <v>12</v>
      </c>
      <c r="M13233" s="82" t="str">
        <f>"Q"&amp;" "&amp;VLOOKUP(pro[[#This Row],[Period]],Mapping!A:B,2,0)</f>
        <v>Q 4</v>
      </c>
      <c r="N13233"/>
    </row>
    <row r="13234" spans="1:14" ht="14.25" x14ac:dyDescent="0.2">
      <c r="A13234" s="44" t="s">
        <v>45</v>
      </c>
      <c r="B13234" s="44" t="s">
        <v>24</v>
      </c>
      <c r="C13234" s="44" t="s">
        <v>59</v>
      </c>
      <c r="D13234" s="43">
        <v>1563484.8319999997</v>
      </c>
      <c r="E13234" s="43">
        <v>-132514.11600000001</v>
      </c>
      <c r="F13234" s="45">
        <v>-61330</v>
      </c>
      <c r="G13234" s="45">
        <v>-38960</v>
      </c>
      <c r="H13234" s="45">
        <v>-38870</v>
      </c>
      <c r="I13234" s="55">
        <f>pro[[#This Row],[Admin expenses 3]]+pro[[#This Row],[Admin expenses 2]]+pro[[#This Row],[Admin expenses 1]]+pro[[#This Row],[COGS]]</f>
        <v>-271674.11600000004</v>
      </c>
      <c r="J13234" s="55">
        <f>pro[[#This Row],[Revenue]]+pro[[#This Row],[AdminExp]]</f>
        <v>1291810.7159999995</v>
      </c>
      <c r="K13234" s="83">
        <f>pro[[#This Row],[Profit]]/pro[[#This Row],[Revenue]]</f>
        <v>0.82623808658733433</v>
      </c>
      <c r="L13234" s="56">
        <f t="shared" si="206"/>
        <v>12</v>
      </c>
      <c r="M13234" s="82" t="str">
        <f>"Q"&amp;" "&amp;VLOOKUP(pro[[#This Row],[Period]],Mapping!A:B,2,0)</f>
        <v>Q 4</v>
      </c>
      <c r="N13234"/>
    </row>
    <row r="13235" spans="1:14" ht="14.25" x14ac:dyDescent="0.2">
      <c r="A13235" s="44" t="s">
        <v>45</v>
      </c>
      <c r="B13235" s="44" t="s">
        <v>24</v>
      </c>
      <c r="C13235" s="44" t="s">
        <v>57</v>
      </c>
      <c r="D13235" s="43">
        <v>181228.32</v>
      </c>
      <c r="E13235" s="43">
        <v>-121696.54700000001</v>
      </c>
      <c r="F13235" s="45">
        <v>-23100</v>
      </c>
      <c r="G13235" s="45">
        <v>-32170</v>
      </c>
      <c r="H13235" s="45">
        <v>-25420</v>
      </c>
      <c r="I13235" s="55">
        <f>pro[[#This Row],[Admin expenses 3]]+pro[[#This Row],[Admin expenses 2]]+pro[[#This Row],[Admin expenses 1]]+pro[[#This Row],[COGS]]</f>
        <v>-202386.54700000002</v>
      </c>
      <c r="J13235" s="55">
        <f>pro[[#This Row],[Revenue]]+pro[[#This Row],[AdminExp]]</f>
        <v>-21158.227000000014</v>
      </c>
      <c r="K13235" s="83">
        <f>pro[[#This Row],[Profit]]/pro[[#This Row],[Revenue]]</f>
        <v>-0.11674901030920561</v>
      </c>
      <c r="L13235" s="56">
        <f t="shared" si="206"/>
        <v>12</v>
      </c>
      <c r="M13235" s="82" t="str">
        <f>"Q"&amp;" "&amp;VLOOKUP(pro[[#This Row],[Period]],Mapping!A:B,2,0)</f>
        <v>Q 4</v>
      </c>
      <c r="N13235"/>
    </row>
    <row r="13236" spans="1:14" ht="14.25" x14ac:dyDescent="0.2">
      <c r="A13236" s="44" t="s">
        <v>45</v>
      </c>
      <c r="B13236" s="44" t="s">
        <v>24</v>
      </c>
      <c r="C13236" s="44" t="s">
        <v>57</v>
      </c>
      <c r="D13236" s="43">
        <v>297881.92699999997</v>
      </c>
      <c r="E13236" s="43">
        <v>-54881.000999999989</v>
      </c>
      <c r="F13236" s="45">
        <v>-77830</v>
      </c>
      <c r="G13236" s="45">
        <v>-89580</v>
      </c>
      <c r="H13236" s="45">
        <v>-32210</v>
      </c>
      <c r="I13236" s="55">
        <f>pro[[#This Row],[Admin expenses 3]]+pro[[#This Row],[Admin expenses 2]]+pro[[#This Row],[Admin expenses 1]]+pro[[#This Row],[COGS]]</f>
        <v>-254501.00099999999</v>
      </c>
      <c r="J13236" s="55">
        <f>pro[[#This Row],[Revenue]]+pro[[#This Row],[AdminExp]]</f>
        <v>43380.925999999978</v>
      </c>
      <c r="K13236" s="83">
        <f>pro[[#This Row],[Profit]]/pro[[#This Row],[Revenue]]</f>
        <v>0.14563127893287725</v>
      </c>
      <c r="L13236" s="56">
        <f t="shared" si="206"/>
        <v>12</v>
      </c>
      <c r="M13236" s="82" t="str">
        <f>"Q"&amp;" "&amp;VLOOKUP(pro[[#This Row],[Period]],Mapping!A:B,2,0)</f>
        <v>Q 4</v>
      </c>
      <c r="N13236"/>
    </row>
    <row r="13237" spans="1:14" ht="14.25" x14ac:dyDescent="0.2">
      <c r="A13237" s="44" t="s">
        <v>45</v>
      </c>
      <c r="B13237" s="44" t="s">
        <v>39</v>
      </c>
      <c r="C13237" s="44" t="s">
        <v>58</v>
      </c>
      <c r="D13237" s="43">
        <v>584341.77199999988</v>
      </c>
      <c r="E13237" s="43">
        <v>-59272.541999999994</v>
      </c>
      <c r="F13237" s="45">
        <v>-92610</v>
      </c>
      <c r="G13237" s="45">
        <v>-74640</v>
      </c>
      <c r="H13237" s="45">
        <v>-58680</v>
      </c>
      <c r="I13237" s="55">
        <f>pro[[#This Row],[Admin expenses 3]]+pro[[#This Row],[Admin expenses 2]]+pro[[#This Row],[Admin expenses 1]]+pro[[#This Row],[COGS]]</f>
        <v>-285202.54200000002</v>
      </c>
      <c r="J13237" s="55">
        <f>pro[[#This Row],[Revenue]]+pro[[#This Row],[AdminExp]]</f>
        <v>299139.22999999986</v>
      </c>
      <c r="K13237" s="83">
        <f>pro[[#This Row],[Profit]]/pro[[#This Row],[Revenue]]</f>
        <v>0.51192511700156174</v>
      </c>
      <c r="L13237" s="56">
        <f t="shared" si="206"/>
        <v>12</v>
      </c>
      <c r="M13237" s="82" t="str">
        <f>"Q"&amp;" "&amp;VLOOKUP(pro[[#This Row],[Period]],Mapping!A:B,2,0)</f>
        <v>Q 4</v>
      </c>
      <c r="N13237"/>
    </row>
    <row r="13238" spans="1:14" ht="14.25" x14ac:dyDescent="0.2">
      <c r="A13238" s="44" t="s">
        <v>45</v>
      </c>
      <c r="B13238" s="44" t="s">
        <v>39</v>
      </c>
      <c r="C13238" s="44" t="s">
        <v>59</v>
      </c>
      <c r="D13238" s="43">
        <v>10342.276</v>
      </c>
      <c r="E13238" s="43">
        <v>-3324.0409999999997</v>
      </c>
      <c r="F13238" s="45">
        <v>-23190</v>
      </c>
      <c r="G13238" s="45">
        <v>-105110</v>
      </c>
      <c r="H13238" s="45">
        <v>-31720</v>
      </c>
      <c r="I13238" s="55">
        <f>pro[[#This Row],[Admin expenses 3]]+pro[[#This Row],[Admin expenses 2]]+pro[[#This Row],[Admin expenses 1]]+pro[[#This Row],[COGS]]</f>
        <v>-163344.041</v>
      </c>
      <c r="J13238" s="55">
        <f>pro[[#This Row],[Revenue]]+pro[[#This Row],[AdminExp]]</f>
        <v>-153001.76499999998</v>
      </c>
      <c r="K13238" s="83">
        <f>pro[[#This Row],[Profit]]/pro[[#This Row],[Revenue]]</f>
        <v>-14.79381956157426</v>
      </c>
      <c r="L13238" s="56">
        <f t="shared" si="206"/>
        <v>12</v>
      </c>
      <c r="M13238" s="82" t="str">
        <f>"Q"&amp;" "&amp;VLOOKUP(pro[[#This Row],[Period]],Mapping!A:B,2,0)</f>
        <v>Q 4</v>
      </c>
      <c r="N13238"/>
    </row>
    <row r="13239" spans="1:14" ht="14.25" x14ac:dyDescent="0.2">
      <c r="A13239" s="44" t="s">
        <v>45</v>
      </c>
      <c r="B13239" s="44" t="s">
        <v>39</v>
      </c>
      <c r="C13239" s="44" t="s">
        <v>60</v>
      </c>
      <c r="D13239" s="43">
        <v>-21820.343999999997</v>
      </c>
      <c r="E13239" s="43">
        <v>23472.505000000001</v>
      </c>
      <c r="F13239" s="45">
        <v>-47740</v>
      </c>
      <c r="G13239" s="45">
        <v>-57510</v>
      </c>
      <c r="H13239" s="45">
        <v>-80800</v>
      </c>
      <c r="I13239" s="55">
        <f>pro[[#This Row],[Admin expenses 3]]+pro[[#This Row],[Admin expenses 2]]+pro[[#This Row],[Admin expenses 1]]+pro[[#This Row],[COGS]]</f>
        <v>-162577.495</v>
      </c>
      <c r="J13239" s="55">
        <f>pro[[#This Row],[Revenue]]+pro[[#This Row],[AdminExp]]</f>
        <v>-184397.83899999998</v>
      </c>
      <c r="K13239" s="83">
        <f>pro[[#This Row],[Profit]]/pro[[#This Row],[Revenue]]</f>
        <v>8.4507301534751242</v>
      </c>
      <c r="L13239" s="56">
        <f t="shared" si="206"/>
        <v>12</v>
      </c>
      <c r="M13239" s="82" t="str">
        <f>"Q"&amp;" "&amp;VLOOKUP(pro[[#This Row],[Period]],Mapping!A:B,2,0)</f>
        <v>Q 4</v>
      </c>
      <c r="N13239"/>
    </row>
    <row r="13240" spans="1:14" ht="14.25" x14ac:dyDescent="0.2">
      <c r="A13240" s="44" t="s">
        <v>45</v>
      </c>
      <c r="B13240" s="44" t="s">
        <v>39</v>
      </c>
      <c r="C13240" s="44" t="s">
        <v>57</v>
      </c>
      <c r="D13240" s="43">
        <v>2682358.1189999999</v>
      </c>
      <c r="E13240" s="43">
        <v>-492676.38699999999</v>
      </c>
      <c r="F13240" s="45">
        <v>-102720</v>
      </c>
      <c r="G13240" s="45">
        <v>-86600</v>
      </c>
      <c r="H13240" s="45">
        <v>-59780</v>
      </c>
      <c r="I13240" s="55">
        <f>pro[[#This Row],[Admin expenses 3]]+pro[[#This Row],[Admin expenses 2]]+pro[[#This Row],[Admin expenses 1]]+pro[[#This Row],[COGS]]</f>
        <v>-741776.38699999999</v>
      </c>
      <c r="J13240" s="55">
        <f>pro[[#This Row],[Revenue]]+pro[[#This Row],[AdminExp]]</f>
        <v>1940581.7319999998</v>
      </c>
      <c r="K13240" s="83">
        <f>pro[[#This Row],[Profit]]/pro[[#This Row],[Revenue]]</f>
        <v>0.72346109128913072</v>
      </c>
      <c r="L13240" s="56">
        <f t="shared" si="206"/>
        <v>12</v>
      </c>
      <c r="M13240" s="82" t="str">
        <f>"Q"&amp;" "&amp;VLOOKUP(pro[[#This Row],[Period]],Mapping!A:B,2,0)</f>
        <v>Q 4</v>
      </c>
      <c r="N13240"/>
    </row>
    <row r="13241" spans="1:14" ht="14.25" x14ac:dyDescent="0.2">
      <c r="A13241" s="44" t="s">
        <v>45</v>
      </c>
      <c r="B13241" s="44" t="s">
        <v>39</v>
      </c>
      <c r="C13241" s="44" t="s">
        <v>58</v>
      </c>
      <c r="D13241" s="43">
        <v>10432521.841</v>
      </c>
      <c r="E13241" s="43">
        <v>-2659856.4929999998</v>
      </c>
      <c r="F13241" s="45">
        <v>-18650</v>
      </c>
      <c r="G13241" s="45">
        <v>-27180</v>
      </c>
      <c r="H13241" s="45">
        <v>-29920</v>
      </c>
      <c r="I13241" s="55">
        <f>pro[[#This Row],[Admin expenses 3]]+pro[[#This Row],[Admin expenses 2]]+pro[[#This Row],[Admin expenses 1]]+pro[[#This Row],[COGS]]</f>
        <v>-2735606.4929999998</v>
      </c>
      <c r="J13241" s="55">
        <f>pro[[#This Row],[Revenue]]+pro[[#This Row],[AdminExp]]</f>
        <v>7696915.3480000002</v>
      </c>
      <c r="K13241" s="83">
        <f>pro[[#This Row],[Profit]]/pro[[#This Row],[Revenue]]</f>
        <v>0.7377808995089743</v>
      </c>
      <c r="L13241" s="56">
        <f t="shared" si="206"/>
        <v>12</v>
      </c>
      <c r="M13241" s="82" t="str">
        <f>"Q"&amp;" "&amp;VLOOKUP(pro[[#This Row],[Period]],Mapping!A:B,2,0)</f>
        <v>Q 4</v>
      </c>
      <c r="N13241"/>
    </row>
    <row r="13242" spans="1:14" ht="14.25" x14ac:dyDescent="0.2">
      <c r="A13242" s="44" t="s">
        <v>45</v>
      </c>
      <c r="B13242" s="44" t="s">
        <v>39</v>
      </c>
      <c r="C13242" s="44" t="s">
        <v>59</v>
      </c>
      <c r="D13242" s="43">
        <v>100341.33899999999</v>
      </c>
      <c r="E13242" s="43">
        <v>-8388.107</v>
      </c>
      <c r="F13242" s="45">
        <v>-13690</v>
      </c>
      <c r="G13242" s="45">
        <v>-21030</v>
      </c>
      <c r="H13242" s="45">
        <v>-65610</v>
      </c>
      <c r="I13242" s="55">
        <f>pro[[#This Row],[Admin expenses 3]]+pro[[#This Row],[Admin expenses 2]]+pro[[#This Row],[Admin expenses 1]]+pro[[#This Row],[COGS]]</f>
        <v>-108718.107</v>
      </c>
      <c r="J13242" s="55">
        <f>pro[[#This Row],[Revenue]]+pro[[#This Row],[AdminExp]]</f>
        <v>-8376.7680000000109</v>
      </c>
      <c r="K13242" s="83">
        <f>pro[[#This Row],[Profit]]/pro[[#This Row],[Revenue]]</f>
        <v>-8.3482720915255187E-2</v>
      </c>
      <c r="L13242" s="56">
        <f t="shared" si="206"/>
        <v>12</v>
      </c>
      <c r="M13242" s="82" t="str">
        <f>"Q"&amp;" "&amp;VLOOKUP(pro[[#This Row],[Period]],Mapping!A:B,2,0)</f>
        <v>Q 4</v>
      </c>
      <c r="N13242"/>
    </row>
    <row r="13243" spans="1:14" ht="14.25" x14ac:dyDescent="0.2">
      <c r="A13243" s="44" t="s">
        <v>45</v>
      </c>
      <c r="B13243" s="44" t="s">
        <v>39</v>
      </c>
      <c r="C13243" s="44" t="s">
        <v>60</v>
      </c>
      <c r="D13243" s="43">
        <v>-44873.590999999993</v>
      </c>
      <c r="E13243" s="43">
        <v>14659.434999999998</v>
      </c>
      <c r="F13243" s="45">
        <v>-70030</v>
      </c>
      <c r="G13243" s="45">
        <v>-31710</v>
      </c>
      <c r="H13243" s="45">
        <v>-37440</v>
      </c>
      <c r="I13243" s="55">
        <f>pro[[#This Row],[Admin expenses 3]]+pro[[#This Row],[Admin expenses 2]]+pro[[#This Row],[Admin expenses 1]]+pro[[#This Row],[COGS]]</f>
        <v>-124520.565</v>
      </c>
      <c r="J13243" s="55">
        <f>pro[[#This Row],[Revenue]]+pro[[#This Row],[AdminExp]]</f>
        <v>-169394.15599999999</v>
      </c>
      <c r="K13243" s="83">
        <f>pro[[#This Row],[Profit]]/pro[[#This Row],[Revenue]]</f>
        <v>3.7749186598415982</v>
      </c>
      <c r="L13243" s="56">
        <f t="shared" si="206"/>
        <v>12</v>
      </c>
      <c r="M13243" s="82" t="str">
        <f>"Q"&amp;" "&amp;VLOOKUP(pro[[#This Row],[Period]],Mapping!A:B,2,0)</f>
        <v>Q 4</v>
      </c>
      <c r="N13243"/>
    </row>
    <row r="13244" spans="1:14" ht="14.25" x14ac:dyDescent="0.2">
      <c r="A13244" s="44" t="s">
        <v>45</v>
      </c>
      <c r="B13244" s="44" t="s">
        <v>39</v>
      </c>
      <c r="C13244" s="44" t="s">
        <v>57</v>
      </c>
      <c r="D13244" s="43">
        <v>-26575.759000000002</v>
      </c>
      <c r="E13244" s="43">
        <v>14299.270999999999</v>
      </c>
      <c r="F13244" s="45">
        <v>-91840</v>
      </c>
      <c r="G13244" s="45">
        <v>-14320</v>
      </c>
      <c r="H13244" s="45">
        <v>-84090</v>
      </c>
      <c r="I13244" s="55">
        <f>pro[[#This Row],[Admin expenses 3]]+pro[[#This Row],[Admin expenses 2]]+pro[[#This Row],[Admin expenses 1]]+pro[[#This Row],[COGS]]</f>
        <v>-175950.72899999999</v>
      </c>
      <c r="J13244" s="55">
        <f>pro[[#This Row],[Revenue]]+pro[[#This Row],[AdminExp]]</f>
        <v>-202526.48799999998</v>
      </c>
      <c r="K13244" s="83">
        <f>pro[[#This Row],[Profit]]/pro[[#This Row],[Revenue]]</f>
        <v>7.6207226292201087</v>
      </c>
      <c r="L13244" s="56">
        <f t="shared" si="206"/>
        <v>12</v>
      </c>
      <c r="M13244" s="82" t="str">
        <f>"Q"&amp;" "&amp;VLOOKUP(pro[[#This Row],[Period]],Mapping!A:B,2,0)</f>
        <v>Q 4</v>
      </c>
      <c r="N13244"/>
    </row>
    <row r="13245" spans="1:14" ht="14.25" x14ac:dyDescent="0.2">
      <c r="A13245" s="44" t="s">
        <v>45</v>
      </c>
      <c r="B13245" s="44" t="s">
        <v>39</v>
      </c>
      <c r="C13245" s="44" t="s">
        <v>58</v>
      </c>
      <c r="D13245" s="43">
        <v>662635.45599999989</v>
      </c>
      <c r="E13245" s="43">
        <v>-440623.83399999997</v>
      </c>
      <c r="F13245" s="45">
        <v>-38360</v>
      </c>
      <c r="G13245" s="45">
        <v>-105670</v>
      </c>
      <c r="H13245" s="45">
        <v>-49970</v>
      </c>
      <c r="I13245" s="55">
        <f>pro[[#This Row],[Admin expenses 3]]+pro[[#This Row],[Admin expenses 2]]+pro[[#This Row],[Admin expenses 1]]+pro[[#This Row],[COGS]]</f>
        <v>-634623.83400000003</v>
      </c>
      <c r="J13245" s="55">
        <f>pro[[#This Row],[Revenue]]+pro[[#This Row],[AdminExp]]</f>
        <v>28011.621999999858</v>
      </c>
      <c r="K13245" s="83">
        <f>pro[[#This Row],[Profit]]/pro[[#This Row],[Revenue]]</f>
        <v>4.2273050357268936E-2</v>
      </c>
      <c r="L13245" s="56">
        <f t="shared" si="206"/>
        <v>12</v>
      </c>
      <c r="M13245" s="82" t="str">
        <f>"Q"&amp;" "&amp;VLOOKUP(pro[[#This Row],[Period]],Mapping!A:B,2,0)</f>
        <v>Q 4</v>
      </c>
      <c r="N13245"/>
    </row>
    <row r="13246" spans="1:14" ht="14.25" x14ac:dyDescent="0.2">
      <c r="A13246" s="44" t="s">
        <v>45</v>
      </c>
      <c r="B13246" s="44" t="s">
        <v>39</v>
      </c>
      <c r="C13246" s="44" t="s">
        <v>59</v>
      </c>
      <c r="D13246" s="43">
        <v>1150658.257</v>
      </c>
      <c r="E13246" s="43">
        <v>-38013.962</v>
      </c>
      <c r="F13246" s="45">
        <v>-59490</v>
      </c>
      <c r="G13246" s="45">
        <v>-41210</v>
      </c>
      <c r="H13246" s="45">
        <v>-46060</v>
      </c>
      <c r="I13246" s="55">
        <f>pro[[#This Row],[Admin expenses 3]]+pro[[#This Row],[Admin expenses 2]]+pro[[#This Row],[Admin expenses 1]]+pro[[#This Row],[COGS]]</f>
        <v>-184773.962</v>
      </c>
      <c r="J13246" s="55">
        <f>pro[[#This Row],[Revenue]]+pro[[#This Row],[AdminExp]]</f>
        <v>965884.29499999993</v>
      </c>
      <c r="K13246" s="83">
        <f>pro[[#This Row],[Profit]]/pro[[#This Row],[Revenue]]</f>
        <v>0.8394189057646505</v>
      </c>
      <c r="L13246" s="56">
        <f t="shared" si="206"/>
        <v>12</v>
      </c>
      <c r="M13246" s="82" t="str">
        <f>"Q"&amp;" "&amp;VLOOKUP(pro[[#This Row],[Period]],Mapping!A:B,2,0)</f>
        <v>Q 4</v>
      </c>
      <c r="N13246"/>
    </row>
    <row r="13247" spans="1:14" ht="14.25" x14ac:dyDescent="0.2">
      <c r="A13247" s="44" t="s">
        <v>45</v>
      </c>
      <c r="B13247" s="44" t="s">
        <v>39</v>
      </c>
      <c r="C13247" s="44" t="s">
        <v>60</v>
      </c>
      <c r="D13247" s="43">
        <v>3049472.65</v>
      </c>
      <c r="E13247" s="43">
        <v>-342530.03399999999</v>
      </c>
      <c r="F13247" s="45">
        <v>-108030</v>
      </c>
      <c r="G13247" s="45">
        <v>-100060</v>
      </c>
      <c r="H13247" s="45">
        <v>-67130</v>
      </c>
      <c r="I13247" s="55">
        <f>pro[[#This Row],[Admin expenses 3]]+pro[[#This Row],[Admin expenses 2]]+pro[[#This Row],[Admin expenses 1]]+pro[[#This Row],[COGS]]</f>
        <v>-617750.03399999999</v>
      </c>
      <c r="J13247" s="55">
        <f>pro[[#This Row],[Revenue]]+pro[[#This Row],[AdminExp]]</f>
        <v>2431722.6159999999</v>
      </c>
      <c r="K13247" s="83">
        <f>pro[[#This Row],[Profit]]/pro[[#This Row],[Revenue]]</f>
        <v>0.79742397951986876</v>
      </c>
      <c r="L13247" s="56">
        <f t="shared" si="206"/>
        <v>12</v>
      </c>
      <c r="M13247" s="82" t="str">
        <f>"Q"&amp;" "&amp;VLOOKUP(pro[[#This Row],[Period]],Mapping!A:B,2,0)</f>
        <v>Q 4</v>
      </c>
      <c r="N13247"/>
    </row>
    <row r="13248" spans="1:14" ht="14.25" x14ac:dyDescent="0.2">
      <c r="A13248" s="44" t="s">
        <v>45</v>
      </c>
      <c r="B13248" s="44" t="s">
        <v>39</v>
      </c>
      <c r="C13248" s="44" t="s">
        <v>57</v>
      </c>
      <c r="D13248" s="43">
        <v>3474059.5049999999</v>
      </c>
      <c r="E13248" s="43">
        <v>-5099964.0649999995</v>
      </c>
      <c r="F13248" s="45">
        <v>-13610</v>
      </c>
      <c r="G13248" s="45">
        <v>-100520</v>
      </c>
      <c r="H13248" s="45">
        <v>-72010</v>
      </c>
      <c r="I13248" s="55">
        <f>pro[[#This Row],[Admin expenses 3]]+pro[[#This Row],[Admin expenses 2]]+pro[[#This Row],[Admin expenses 1]]+pro[[#This Row],[COGS]]</f>
        <v>-5286104.0649999995</v>
      </c>
      <c r="J13248" s="55">
        <f>pro[[#This Row],[Revenue]]+pro[[#This Row],[AdminExp]]</f>
        <v>-1812044.5599999996</v>
      </c>
      <c r="K13248" s="83">
        <f>pro[[#This Row],[Profit]]/pro[[#This Row],[Revenue]]</f>
        <v>-0.52159283898045949</v>
      </c>
      <c r="L13248" s="56">
        <f t="shared" si="206"/>
        <v>12</v>
      </c>
      <c r="M13248" s="82" t="str">
        <f>"Q"&amp;" "&amp;VLOOKUP(pro[[#This Row],[Period]],Mapping!A:B,2,0)</f>
        <v>Q 4</v>
      </c>
      <c r="N13248"/>
    </row>
    <row r="13249" spans="1:14" ht="14.25" x14ac:dyDescent="0.2">
      <c r="A13249" s="44" t="s">
        <v>45</v>
      </c>
      <c r="B13249" s="44" t="s">
        <v>39</v>
      </c>
      <c r="C13249" s="44" t="s">
        <v>58</v>
      </c>
      <c r="D13249" s="43">
        <v>581802.45199999993</v>
      </c>
      <c r="E13249" s="43">
        <v>-330245.50999999995</v>
      </c>
      <c r="F13249" s="45">
        <v>-73700</v>
      </c>
      <c r="G13249" s="45">
        <v>-72510</v>
      </c>
      <c r="H13249" s="45">
        <v>-26430</v>
      </c>
      <c r="I13249" s="55">
        <f>pro[[#This Row],[Admin expenses 3]]+pro[[#This Row],[Admin expenses 2]]+pro[[#This Row],[Admin expenses 1]]+pro[[#This Row],[COGS]]</f>
        <v>-502885.50999999995</v>
      </c>
      <c r="J13249" s="55">
        <f>pro[[#This Row],[Revenue]]+pro[[#This Row],[AdminExp]]</f>
        <v>78916.941999999981</v>
      </c>
      <c r="K13249" s="83">
        <f>pro[[#This Row],[Profit]]/pro[[#This Row],[Revenue]]</f>
        <v>0.13564216123310527</v>
      </c>
      <c r="L13249" s="56">
        <f t="shared" si="206"/>
        <v>12</v>
      </c>
      <c r="M13249" s="82" t="str">
        <f>"Q"&amp;" "&amp;VLOOKUP(pro[[#This Row],[Period]],Mapping!A:B,2,0)</f>
        <v>Q 4</v>
      </c>
      <c r="N13249"/>
    </row>
    <row r="13250" spans="1:14" ht="14.25" x14ac:dyDescent="0.2">
      <c r="A13250" s="44" t="s">
        <v>45</v>
      </c>
      <c r="B13250" s="44" t="s">
        <v>39</v>
      </c>
      <c r="C13250" s="44" t="s">
        <v>59</v>
      </c>
      <c r="D13250" s="43">
        <v>136760.93899999998</v>
      </c>
      <c r="E13250" s="43">
        <v>-85307.571999999986</v>
      </c>
      <c r="F13250" s="45">
        <v>-71940</v>
      </c>
      <c r="G13250" s="45">
        <v>-73010</v>
      </c>
      <c r="H13250" s="45">
        <v>-52690</v>
      </c>
      <c r="I13250" s="55">
        <f>pro[[#This Row],[Admin expenses 3]]+pro[[#This Row],[Admin expenses 2]]+pro[[#This Row],[Admin expenses 1]]+pro[[#This Row],[COGS]]</f>
        <v>-282947.57199999999</v>
      </c>
      <c r="J13250" s="55">
        <f>pro[[#This Row],[Revenue]]+pro[[#This Row],[AdminExp]]</f>
        <v>-146186.633</v>
      </c>
      <c r="K13250" s="83">
        <f>pro[[#This Row],[Profit]]/pro[[#This Row],[Revenue]]</f>
        <v>-1.0689209511789037</v>
      </c>
      <c r="L13250" s="56">
        <f t="shared" ref="L13250:L13313" si="207">MONTH(DATEVALUE(A13250&amp;"1"))</f>
        <v>12</v>
      </c>
      <c r="M13250" s="82" t="str">
        <f>"Q"&amp;" "&amp;VLOOKUP(pro[[#This Row],[Period]],Mapping!A:B,2,0)</f>
        <v>Q 4</v>
      </c>
      <c r="N13250"/>
    </row>
    <row r="13251" spans="1:14" ht="14.25" x14ac:dyDescent="0.2">
      <c r="A13251" s="44" t="s">
        <v>45</v>
      </c>
      <c r="B13251" s="44" t="s">
        <v>39</v>
      </c>
      <c r="C13251" s="44" t="s">
        <v>60</v>
      </c>
      <c r="D13251" s="43">
        <v>127086.44899999999</v>
      </c>
      <c r="E13251" s="43">
        <v>-70518.573999999993</v>
      </c>
      <c r="F13251" s="45">
        <v>-89890</v>
      </c>
      <c r="G13251" s="45">
        <v>-75840</v>
      </c>
      <c r="H13251" s="45">
        <v>-42300</v>
      </c>
      <c r="I13251" s="55">
        <f>pro[[#This Row],[Admin expenses 3]]+pro[[#This Row],[Admin expenses 2]]+pro[[#This Row],[Admin expenses 1]]+pro[[#This Row],[COGS]]</f>
        <v>-278548.57400000002</v>
      </c>
      <c r="J13251" s="55">
        <f>pro[[#This Row],[Revenue]]+pro[[#This Row],[AdminExp]]</f>
        <v>-151462.12500000003</v>
      </c>
      <c r="K13251" s="83">
        <f>pro[[#This Row],[Profit]]/pro[[#This Row],[Revenue]]</f>
        <v>-1.1918038956301316</v>
      </c>
      <c r="L13251" s="56">
        <f t="shared" si="207"/>
        <v>12</v>
      </c>
      <c r="M13251" s="82" t="str">
        <f>"Q"&amp;" "&amp;VLOOKUP(pro[[#This Row],[Period]],Mapping!A:B,2,0)</f>
        <v>Q 4</v>
      </c>
      <c r="N13251"/>
    </row>
    <row r="13252" spans="1:14" ht="14.25" x14ac:dyDescent="0.2">
      <c r="A13252" s="44" t="s">
        <v>45</v>
      </c>
      <c r="B13252" s="44" t="s">
        <v>39</v>
      </c>
      <c r="C13252" s="44" t="s">
        <v>57</v>
      </c>
      <c r="D13252" s="43">
        <v>61548.773999999998</v>
      </c>
      <c r="E13252" s="43">
        <v>-18628.68</v>
      </c>
      <c r="F13252" s="45">
        <v>-53060</v>
      </c>
      <c r="G13252" s="45">
        <v>-12850</v>
      </c>
      <c r="H13252" s="45">
        <v>-64130</v>
      </c>
      <c r="I13252" s="55">
        <f>pro[[#This Row],[Admin expenses 3]]+pro[[#This Row],[Admin expenses 2]]+pro[[#This Row],[Admin expenses 1]]+pro[[#This Row],[COGS]]</f>
        <v>-148668.68</v>
      </c>
      <c r="J13252" s="55">
        <f>pro[[#This Row],[Revenue]]+pro[[#This Row],[AdminExp]]</f>
        <v>-87119.905999999988</v>
      </c>
      <c r="K13252" s="83">
        <f>pro[[#This Row],[Profit]]/pro[[#This Row],[Revenue]]</f>
        <v>-1.4154612730385172</v>
      </c>
      <c r="L13252" s="56">
        <f t="shared" si="207"/>
        <v>12</v>
      </c>
      <c r="M13252" s="82" t="str">
        <f>"Q"&amp;" "&amp;VLOOKUP(pro[[#This Row],[Period]],Mapping!A:B,2,0)</f>
        <v>Q 4</v>
      </c>
      <c r="N13252"/>
    </row>
    <row r="13253" spans="1:14" ht="14.25" x14ac:dyDescent="0.2">
      <c r="A13253" s="44" t="s">
        <v>45</v>
      </c>
      <c r="B13253" s="44" t="s">
        <v>39</v>
      </c>
      <c r="C13253" s="44" t="s">
        <v>58</v>
      </c>
      <c r="D13253" s="43">
        <v>14526.029</v>
      </c>
      <c r="E13253" s="43">
        <v>-6804.5740000000005</v>
      </c>
      <c r="F13253" s="45">
        <v>-60650</v>
      </c>
      <c r="G13253" s="45">
        <v>-73930</v>
      </c>
      <c r="H13253" s="45">
        <v>-96580</v>
      </c>
      <c r="I13253" s="55">
        <f>pro[[#This Row],[Admin expenses 3]]+pro[[#This Row],[Admin expenses 2]]+pro[[#This Row],[Admin expenses 1]]+pro[[#This Row],[COGS]]</f>
        <v>-237964.57399999999</v>
      </c>
      <c r="J13253" s="55">
        <f>pro[[#This Row],[Revenue]]+pro[[#This Row],[AdminExp]]</f>
        <v>-223438.54499999998</v>
      </c>
      <c r="K13253" s="83">
        <f>pro[[#This Row],[Profit]]/pro[[#This Row],[Revenue]]</f>
        <v>-15.381942649295274</v>
      </c>
      <c r="L13253" s="56">
        <f t="shared" si="207"/>
        <v>12</v>
      </c>
      <c r="M13253" s="82" t="str">
        <f>"Q"&amp;" "&amp;VLOOKUP(pro[[#This Row],[Period]],Mapping!A:B,2,0)</f>
        <v>Q 4</v>
      </c>
      <c r="N13253"/>
    </row>
    <row r="13254" spans="1:14" ht="14.25" x14ac:dyDescent="0.2">
      <c r="A13254" s="44" t="s">
        <v>45</v>
      </c>
      <c r="B13254" s="44" t="s">
        <v>39</v>
      </c>
      <c r="C13254" s="44" t="s">
        <v>59</v>
      </c>
      <c r="D13254" s="43">
        <v>25517.617999999999</v>
      </c>
      <c r="E13254" s="43">
        <v>-14922.410999999998</v>
      </c>
      <c r="F13254" s="45">
        <v>-13250</v>
      </c>
      <c r="G13254" s="45">
        <v>-80160</v>
      </c>
      <c r="H13254" s="45">
        <v>-87800</v>
      </c>
      <c r="I13254" s="55">
        <f>pro[[#This Row],[Admin expenses 3]]+pro[[#This Row],[Admin expenses 2]]+pro[[#This Row],[Admin expenses 1]]+pro[[#This Row],[COGS]]</f>
        <v>-196132.41099999999</v>
      </c>
      <c r="J13254" s="55">
        <f>pro[[#This Row],[Revenue]]+pro[[#This Row],[AdminExp]]</f>
        <v>-170614.79300000001</v>
      </c>
      <c r="K13254" s="83">
        <f>pro[[#This Row],[Profit]]/pro[[#This Row],[Revenue]]</f>
        <v>-6.6861567172923433</v>
      </c>
      <c r="L13254" s="56">
        <f t="shared" si="207"/>
        <v>12</v>
      </c>
      <c r="M13254" s="82" t="str">
        <f>"Q"&amp;" "&amp;VLOOKUP(pro[[#This Row],[Period]],Mapping!A:B,2,0)</f>
        <v>Q 4</v>
      </c>
      <c r="N13254"/>
    </row>
    <row r="13255" spans="1:14" ht="14.25" x14ac:dyDescent="0.2">
      <c r="A13255" s="44" t="s">
        <v>45</v>
      </c>
      <c r="B13255" s="44" t="s">
        <v>39</v>
      </c>
      <c r="C13255" s="44" t="s">
        <v>60</v>
      </c>
      <c r="D13255" s="43">
        <v>144778.64799999999</v>
      </c>
      <c r="E13255" s="43">
        <v>-77557.788</v>
      </c>
      <c r="F13255" s="45">
        <v>-22370</v>
      </c>
      <c r="G13255" s="45">
        <v>-82130</v>
      </c>
      <c r="H13255" s="45">
        <v>-86640</v>
      </c>
      <c r="I13255" s="55">
        <f>pro[[#This Row],[Admin expenses 3]]+pro[[#This Row],[Admin expenses 2]]+pro[[#This Row],[Admin expenses 1]]+pro[[#This Row],[COGS]]</f>
        <v>-268697.788</v>
      </c>
      <c r="J13255" s="55">
        <f>pro[[#This Row],[Revenue]]+pro[[#This Row],[AdminExp]]</f>
        <v>-123919.14000000001</v>
      </c>
      <c r="K13255" s="83">
        <f>pro[[#This Row],[Profit]]/pro[[#This Row],[Revenue]]</f>
        <v>-0.85592137868285678</v>
      </c>
      <c r="L13255" s="56">
        <f t="shared" si="207"/>
        <v>12</v>
      </c>
      <c r="M13255" s="82" t="str">
        <f>"Q"&amp;" "&amp;VLOOKUP(pro[[#This Row],[Period]],Mapping!A:B,2,0)</f>
        <v>Q 4</v>
      </c>
      <c r="N13255"/>
    </row>
    <row r="13256" spans="1:14" ht="14.25" x14ac:dyDescent="0.2">
      <c r="A13256" s="44" t="s">
        <v>45</v>
      </c>
      <c r="B13256" s="44" t="s">
        <v>39</v>
      </c>
      <c r="C13256" s="44" t="s">
        <v>57</v>
      </c>
      <c r="D13256" s="43">
        <v>300672.35099999997</v>
      </c>
      <c r="E13256" s="43">
        <v>-191367.99500000002</v>
      </c>
      <c r="F13256" s="45">
        <v>-92600</v>
      </c>
      <c r="G13256" s="45">
        <v>-24070</v>
      </c>
      <c r="H13256" s="45">
        <v>-73380</v>
      </c>
      <c r="I13256" s="55">
        <f>pro[[#This Row],[Admin expenses 3]]+pro[[#This Row],[Admin expenses 2]]+pro[[#This Row],[Admin expenses 1]]+pro[[#This Row],[COGS]]</f>
        <v>-381417.995</v>
      </c>
      <c r="J13256" s="55">
        <f>pro[[#This Row],[Revenue]]+pro[[#This Row],[AdminExp]]</f>
        <v>-80745.644000000029</v>
      </c>
      <c r="K13256" s="83">
        <f>pro[[#This Row],[Profit]]/pro[[#This Row],[Revenue]]</f>
        <v>-0.26855027983600671</v>
      </c>
      <c r="L13256" s="56">
        <f t="shared" si="207"/>
        <v>12</v>
      </c>
      <c r="M13256" s="82" t="str">
        <f>"Q"&amp;" "&amp;VLOOKUP(pro[[#This Row],[Period]],Mapping!A:B,2,0)</f>
        <v>Q 4</v>
      </c>
      <c r="N13256"/>
    </row>
    <row r="13257" spans="1:14" ht="14.25" x14ac:dyDescent="0.2">
      <c r="A13257" s="44" t="s">
        <v>45</v>
      </c>
      <c r="B13257" s="44" t="s">
        <v>39</v>
      </c>
      <c r="C13257" s="44" t="s">
        <v>57</v>
      </c>
      <c r="D13257" s="43">
        <v>46258.45</v>
      </c>
      <c r="E13257" s="43">
        <v>-52178.063000000002</v>
      </c>
      <c r="F13257" s="45">
        <v>-79510</v>
      </c>
      <c r="G13257" s="45">
        <v>-19030</v>
      </c>
      <c r="H13257" s="45">
        <v>-28530</v>
      </c>
      <c r="I13257" s="55">
        <f>pro[[#This Row],[Admin expenses 3]]+pro[[#This Row],[Admin expenses 2]]+pro[[#This Row],[Admin expenses 1]]+pro[[#This Row],[COGS]]</f>
        <v>-179248.06299999999</v>
      </c>
      <c r="J13257" s="55">
        <f>pro[[#This Row],[Revenue]]+pro[[#This Row],[AdminExp]]</f>
        <v>-132989.61300000001</v>
      </c>
      <c r="K13257" s="83">
        <f>pro[[#This Row],[Profit]]/pro[[#This Row],[Revenue]]</f>
        <v>-2.8749258351717368</v>
      </c>
      <c r="L13257" s="56">
        <f t="shared" si="207"/>
        <v>12</v>
      </c>
      <c r="M13257" s="82" t="str">
        <f>"Q"&amp;" "&amp;VLOOKUP(pro[[#This Row],[Period]],Mapping!A:B,2,0)</f>
        <v>Q 4</v>
      </c>
      <c r="N13257"/>
    </row>
    <row r="13258" spans="1:14" ht="14.25" x14ac:dyDescent="0.2">
      <c r="A13258" s="44" t="s">
        <v>45</v>
      </c>
      <c r="B13258" s="44" t="s">
        <v>39</v>
      </c>
      <c r="C13258" s="44" t="s">
        <v>58</v>
      </c>
      <c r="D13258" s="43">
        <v>218062.397</v>
      </c>
      <c r="E13258" s="43">
        <v>-144942.18899999998</v>
      </c>
      <c r="F13258" s="45">
        <v>-103050</v>
      </c>
      <c r="G13258" s="45">
        <v>-44710</v>
      </c>
      <c r="H13258" s="45">
        <v>-25790</v>
      </c>
      <c r="I13258" s="55">
        <f>pro[[#This Row],[Admin expenses 3]]+pro[[#This Row],[Admin expenses 2]]+pro[[#This Row],[Admin expenses 1]]+pro[[#This Row],[COGS]]</f>
        <v>-318492.18900000001</v>
      </c>
      <c r="J13258" s="55">
        <f>pro[[#This Row],[Revenue]]+pro[[#This Row],[AdminExp]]</f>
        <v>-100429.79200000002</v>
      </c>
      <c r="K13258" s="83">
        <f>pro[[#This Row],[Profit]]/pro[[#This Row],[Revenue]]</f>
        <v>-0.46055529693182279</v>
      </c>
      <c r="L13258" s="56">
        <f t="shared" si="207"/>
        <v>12</v>
      </c>
      <c r="M13258" s="82" t="str">
        <f>"Q"&amp;" "&amp;VLOOKUP(pro[[#This Row],[Period]],Mapping!A:B,2,0)</f>
        <v>Q 4</v>
      </c>
      <c r="N13258"/>
    </row>
    <row r="13259" spans="1:14" ht="14.25" x14ac:dyDescent="0.2">
      <c r="A13259" s="44" t="s">
        <v>45</v>
      </c>
      <c r="B13259" s="44" t="s">
        <v>39</v>
      </c>
      <c r="C13259" s="44" t="s">
        <v>59</v>
      </c>
      <c r="D13259" s="43">
        <v>130829.93699999999</v>
      </c>
      <c r="E13259" s="43">
        <v>-98397.152000000002</v>
      </c>
      <c r="F13259" s="45">
        <v>-104750</v>
      </c>
      <c r="G13259" s="45">
        <v>-41760</v>
      </c>
      <c r="H13259" s="45">
        <v>-68120</v>
      </c>
      <c r="I13259" s="55">
        <f>pro[[#This Row],[Admin expenses 3]]+pro[[#This Row],[Admin expenses 2]]+pro[[#This Row],[Admin expenses 1]]+pro[[#This Row],[COGS]]</f>
        <v>-313027.152</v>
      </c>
      <c r="J13259" s="55">
        <f>pro[[#This Row],[Revenue]]+pro[[#This Row],[AdminExp]]</f>
        <v>-182197.21500000003</v>
      </c>
      <c r="K13259" s="83">
        <f>pro[[#This Row],[Profit]]/pro[[#This Row],[Revenue]]</f>
        <v>-1.3926263298590447</v>
      </c>
      <c r="L13259" s="56">
        <f t="shared" si="207"/>
        <v>12</v>
      </c>
      <c r="M13259" s="82" t="str">
        <f>"Q"&amp;" "&amp;VLOOKUP(pro[[#This Row],[Period]],Mapping!A:B,2,0)</f>
        <v>Q 4</v>
      </c>
      <c r="N13259"/>
    </row>
    <row r="13260" spans="1:14" ht="14.25" x14ac:dyDescent="0.2">
      <c r="A13260" s="44" t="s">
        <v>45</v>
      </c>
      <c r="B13260" s="44" t="s">
        <v>39</v>
      </c>
      <c r="C13260" s="44" t="s">
        <v>57</v>
      </c>
      <c r="D13260" s="43">
        <v>69603.281999999992</v>
      </c>
      <c r="E13260" s="43">
        <v>-76923.972999999998</v>
      </c>
      <c r="F13260" s="45">
        <v>-88140</v>
      </c>
      <c r="G13260" s="45">
        <v>-13990</v>
      </c>
      <c r="H13260" s="45">
        <v>-12730</v>
      </c>
      <c r="I13260" s="55">
        <f>pro[[#This Row],[Admin expenses 3]]+pro[[#This Row],[Admin expenses 2]]+pro[[#This Row],[Admin expenses 1]]+pro[[#This Row],[COGS]]</f>
        <v>-191783.973</v>
      </c>
      <c r="J13260" s="55">
        <f>pro[[#This Row],[Revenue]]+pro[[#This Row],[AdminExp]]</f>
        <v>-122180.69100000001</v>
      </c>
      <c r="K13260" s="83">
        <f>pro[[#This Row],[Profit]]/pro[[#This Row],[Revenue]]</f>
        <v>-1.7553869227028693</v>
      </c>
      <c r="L13260" s="56">
        <f t="shared" si="207"/>
        <v>12</v>
      </c>
      <c r="M13260" s="82" t="str">
        <f>"Q"&amp;" "&amp;VLOOKUP(pro[[#This Row],[Period]],Mapping!A:B,2,0)</f>
        <v>Q 4</v>
      </c>
      <c r="N13260"/>
    </row>
    <row r="13261" spans="1:14" ht="14.25" x14ac:dyDescent="0.2">
      <c r="A13261" s="44" t="s">
        <v>45</v>
      </c>
      <c r="B13261" s="44" t="s">
        <v>39</v>
      </c>
      <c r="C13261" s="44" t="s">
        <v>58</v>
      </c>
      <c r="D13261" s="43">
        <v>179389.36399999997</v>
      </c>
      <c r="E13261" s="43">
        <v>-198951.49400000001</v>
      </c>
      <c r="F13261" s="45">
        <v>-76570</v>
      </c>
      <c r="G13261" s="45">
        <v>-27680</v>
      </c>
      <c r="H13261" s="45">
        <v>-79000</v>
      </c>
      <c r="I13261" s="55">
        <f>pro[[#This Row],[Admin expenses 3]]+pro[[#This Row],[Admin expenses 2]]+pro[[#This Row],[Admin expenses 1]]+pro[[#This Row],[COGS]]</f>
        <v>-382201.49400000001</v>
      </c>
      <c r="J13261" s="55">
        <f>pro[[#This Row],[Revenue]]+pro[[#This Row],[AdminExp]]</f>
        <v>-202812.13000000003</v>
      </c>
      <c r="K13261" s="83">
        <f>pro[[#This Row],[Profit]]/pro[[#This Row],[Revenue]]</f>
        <v>-1.1305694243946374</v>
      </c>
      <c r="L13261" s="56">
        <f t="shared" si="207"/>
        <v>12</v>
      </c>
      <c r="M13261" s="82" t="str">
        <f>"Q"&amp;" "&amp;VLOOKUP(pro[[#This Row],[Period]],Mapping!A:B,2,0)</f>
        <v>Q 4</v>
      </c>
      <c r="N13261"/>
    </row>
    <row r="13262" spans="1:14" ht="14.25" x14ac:dyDescent="0.2">
      <c r="A13262" s="44" t="s">
        <v>45</v>
      </c>
      <c r="B13262" s="44" t="s">
        <v>39</v>
      </c>
      <c r="C13262" s="44" t="s">
        <v>59</v>
      </c>
      <c r="D13262" s="43">
        <v>56818.803999999996</v>
      </c>
      <c r="E13262" s="43">
        <v>-55709.087</v>
      </c>
      <c r="F13262" s="45">
        <v>-51670</v>
      </c>
      <c r="G13262" s="45">
        <v>-96640</v>
      </c>
      <c r="H13262" s="45">
        <v>-58710</v>
      </c>
      <c r="I13262" s="55">
        <f>pro[[#This Row],[Admin expenses 3]]+pro[[#This Row],[Admin expenses 2]]+pro[[#This Row],[Admin expenses 1]]+pro[[#This Row],[COGS]]</f>
        <v>-262729.087</v>
      </c>
      <c r="J13262" s="55">
        <f>pro[[#This Row],[Revenue]]+pro[[#This Row],[AdminExp]]</f>
        <v>-205910.283</v>
      </c>
      <c r="K13262" s="83">
        <f>pro[[#This Row],[Profit]]/pro[[#This Row],[Revenue]]</f>
        <v>-3.6239812967552081</v>
      </c>
      <c r="L13262" s="56">
        <f t="shared" si="207"/>
        <v>12</v>
      </c>
      <c r="M13262" s="82" t="str">
        <f>"Q"&amp;" "&amp;VLOOKUP(pro[[#This Row],[Period]],Mapping!A:B,2,0)</f>
        <v>Q 4</v>
      </c>
      <c r="N13262"/>
    </row>
    <row r="13263" spans="1:14" ht="14.25" x14ac:dyDescent="0.2">
      <c r="A13263" s="44" t="s">
        <v>45</v>
      </c>
      <c r="B13263" s="44" t="s">
        <v>39</v>
      </c>
      <c r="C13263" s="44" t="s">
        <v>57</v>
      </c>
      <c r="D13263" s="43">
        <v>85295.895999999993</v>
      </c>
      <c r="E13263" s="43">
        <v>-86285.849999999991</v>
      </c>
      <c r="F13263" s="45">
        <v>-53940</v>
      </c>
      <c r="G13263" s="45">
        <v>-69680</v>
      </c>
      <c r="H13263" s="45">
        <v>-24260</v>
      </c>
      <c r="I13263" s="55">
        <f>pro[[#This Row],[Admin expenses 3]]+pro[[#This Row],[Admin expenses 2]]+pro[[#This Row],[Admin expenses 1]]+pro[[#This Row],[COGS]]</f>
        <v>-234165.84999999998</v>
      </c>
      <c r="J13263" s="55">
        <f>pro[[#This Row],[Revenue]]+pro[[#This Row],[AdminExp]]</f>
        <v>-148869.95399999997</v>
      </c>
      <c r="K13263" s="83">
        <f>pro[[#This Row],[Profit]]/pro[[#This Row],[Revenue]]</f>
        <v>-1.7453354848397393</v>
      </c>
      <c r="L13263" s="56">
        <f t="shared" si="207"/>
        <v>12</v>
      </c>
      <c r="M13263" s="82" t="str">
        <f>"Q"&amp;" "&amp;VLOOKUP(pro[[#This Row],[Period]],Mapping!A:B,2,0)</f>
        <v>Q 4</v>
      </c>
      <c r="N13263"/>
    </row>
    <row r="13264" spans="1:14" ht="14.25" x14ac:dyDescent="0.2">
      <c r="A13264" s="44" t="s">
        <v>45</v>
      </c>
      <c r="B13264" s="44" t="s">
        <v>39</v>
      </c>
      <c r="C13264" s="44" t="s">
        <v>58</v>
      </c>
      <c r="D13264" s="43">
        <v>244751.13599999997</v>
      </c>
      <c r="E13264" s="43">
        <v>-69836.906999999992</v>
      </c>
      <c r="F13264" s="45">
        <v>-14230</v>
      </c>
      <c r="G13264" s="45">
        <v>-13070</v>
      </c>
      <c r="H13264" s="45">
        <v>-33120</v>
      </c>
      <c r="I13264" s="55">
        <f>pro[[#This Row],[Admin expenses 3]]+pro[[#This Row],[Admin expenses 2]]+pro[[#This Row],[Admin expenses 1]]+pro[[#This Row],[COGS]]</f>
        <v>-130256.90699999999</v>
      </c>
      <c r="J13264" s="55">
        <f>pro[[#This Row],[Revenue]]+pro[[#This Row],[AdminExp]]</f>
        <v>114494.22899999998</v>
      </c>
      <c r="K13264" s="83">
        <f>pro[[#This Row],[Profit]]/pro[[#This Row],[Revenue]]</f>
        <v>0.46779856008513071</v>
      </c>
      <c r="L13264" s="56">
        <f t="shared" si="207"/>
        <v>12</v>
      </c>
      <c r="M13264" s="82" t="str">
        <f>"Q"&amp;" "&amp;VLOOKUP(pro[[#This Row],[Period]],Mapping!A:B,2,0)</f>
        <v>Q 4</v>
      </c>
      <c r="N13264"/>
    </row>
    <row r="13265" spans="1:14" ht="14.25" x14ac:dyDescent="0.2">
      <c r="A13265" s="44" t="s">
        <v>45</v>
      </c>
      <c r="B13265" s="44" t="s">
        <v>39</v>
      </c>
      <c r="C13265" s="44" t="s">
        <v>59</v>
      </c>
      <c r="D13265" s="43">
        <v>307401.33199999999</v>
      </c>
      <c r="E13265" s="43">
        <v>-75438.579999999987</v>
      </c>
      <c r="F13265" s="45">
        <v>-50780</v>
      </c>
      <c r="G13265" s="45">
        <v>-76510</v>
      </c>
      <c r="H13265" s="45">
        <v>-79800</v>
      </c>
      <c r="I13265" s="55">
        <f>pro[[#This Row],[Admin expenses 3]]+pro[[#This Row],[Admin expenses 2]]+pro[[#This Row],[Admin expenses 1]]+pro[[#This Row],[COGS]]</f>
        <v>-282528.57999999996</v>
      </c>
      <c r="J13265" s="55">
        <f>pro[[#This Row],[Revenue]]+pro[[#This Row],[AdminExp]]</f>
        <v>24872.752000000037</v>
      </c>
      <c r="K13265" s="83">
        <f>pro[[#This Row],[Profit]]/pro[[#This Row],[Revenue]]</f>
        <v>8.0912961040780523E-2</v>
      </c>
      <c r="L13265" s="56">
        <f t="shared" si="207"/>
        <v>12</v>
      </c>
      <c r="M13265" s="82" t="str">
        <f>"Q"&amp;" "&amp;VLOOKUP(pro[[#This Row],[Period]],Mapping!A:B,2,0)</f>
        <v>Q 4</v>
      </c>
      <c r="N13265"/>
    </row>
    <row r="13266" spans="1:14" ht="14.25" x14ac:dyDescent="0.2">
      <c r="A13266" s="44" t="s">
        <v>45</v>
      </c>
      <c r="B13266" s="44" t="s">
        <v>39</v>
      </c>
      <c r="C13266" s="44" t="s">
        <v>57</v>
      </c>
      <c r="D13266" s="43">
        <v>799182.36300000001</v>
      </c>
      <c r="E13266" s="43">
        <v>-212414.71999999997</v>
      </c>
      <c r="F13266" s="45">
        <v>-13770</v>
      </c>
      <c r="G13266" s="45">
        <v>-48880</v>
      </c>
      <c r="H13266" s="45">
        <v>-40140</v>
      </c>
      <c r="I13266" s="55">
        <f>pro[[#This Row],[Admin expenses 3]]+pro[[#This Row],[Admin expenses 2]]+pro[[#This Row],[Admin expenses 1]]+pro[[#This Row],[COGS]]</f>
        <v>-315204.71999999997</v>
      </c>
      <c r="J13266" s="55">
        <f>pro[[#This Row],[Revenue]]+pro[[#This Row],[AdminExp]]</f>
        <v>483977.64300000004</v>
      </c>
      <c r="K13266" s="83">
        <f>pro[[#This Row],[Profit]]/pro[[#This Row],[Revenue]]</f>
        <v>0.60559099575624653</v>
      </c>
      <c r="L13266" s="56">
        <f t="shared" si="207"/>
        <v>12</v>
      </c>
      <c r="M13266" s="82" t="str">
        <f>"Q"&amp;" "&amp;VLOOKUP(pro[[#This Row],[Period]],Mapping!A:B,2,0)</f>
        <v>Q 4</v>
      </c>
      <c r="N13266"/>
    </row>
    <row r="13267" spans="1:14" ht="14.25" x14ac:dyDescent="0.2">
      <c r="A13267" s="44" t="s">
        <v>45</v>
      </c>
      <c r="B13267" s="44" t="s">
        <v>39</v>
      </c>
      <c r="C13267" s="44" t="s">
        <v>57</v>
      </c>
      <c r="D13267" s="43">
        <v>503719.18099999992</v>
      </c>
      <c r="E13267" s="43">
        <v>-78416.856</v>
      </c>
      <c r="F13267" s="45">
        <v>-61710</v>
      </c>
      <c r="G13267" s="45">
        <v>-30570</v>
      </c>
      <c r="H13267" s="45">
        <v>-99700</v>
      </c>
      <c r="I13267" s="55">
        <f>pro[[#This Row],[Admin expenses 3]]+pro[[#This Row],[Admin expenses 2]]+pro[[#This Row],[Admin expenses 1]]+pro[[#This Row],[COGS]]</f>
        <v>-270396.85600000003</v>
      </c>
      <c r="J13267" s="55">
        <f>pro[[#This Row],[Revenue]]+pro[[#This Row],[AdminExp]]</f>
        <v>233322.3249999999</v>
      </c>
      <c r="K13267" s="83">
        <f>pro[[#This Row],[Profit]]/pro[[#This Row],[Revenue]]</f>
        <v>0.46319920662302499</v>
      </c>
      <c r="L13267" s="56">
        <f t="shared" si="207"/>
        <v>12</v>
      </c>
      <c r="M13267" s="82" t="str">
        <f>"Q"&amp;" "&amp;VLOOKUP(pro[[#This Row],[Period]],Mapping!A:B,2,0)</f>
        <v>Q 4</v>
      </c>
      <c r="N13267"/>
    </row>
    <row r="13268" spans="1:14" ht="14.25" x14ac:dyDescent="0.2">
      <c r="A13268" s="44" t="s">
        <v>45</v>
      </c>
      <c r="B13268" s="44" t="s">
        <v>39</v>
      </c>
      <c r="C13268" s="44" t="s">
        <v>57</v>
      </c>
      <c r="D13268" s="43">
        <v>227322.61999999997</v>
      </c>
      <c r="E13268" s="43">
        <v>-73942.252999999997</v>
      </c>
      <c r="F13268" s="45">
        <v>-37350</v>
      </c>
      <c r="G13268" s="45">
        <v>-18690</v>
      </c>
      <c r="H13268" s="45">
        <v>-29040</v>
      </c>
      <c r="I13268" s="55">
        <f>pro[[#This Row],[Admin expenses 3]]+pro[[#This Row],[Admin expenses 2]]+pro[[#This Row],[Admin expenses 1]]+pro[[#This Row],[COGS]]</f>
        <v>-159022.253</v>
      </c>
      <c r="J13268" s="55">
        <f>pro[[#This Row],[Revenue]]+pro[[#This Row],[AdminExp]]</f>
        <v>68300.366999999969</v>
      </c>
      <c r="K13268" s="83">
        <f>pro[[#This Row],[Profit]]/pro[[#This Row],[Revenue]]</f>
        <v>0.30045565637066818</v>
      </c>
      <c r="L13268" s="56">
        <f t="shared" si="207"/>
        <v>12</v>
      </c>
      <c r="M13268" s="82" t="str">
        <f>"Q"&amp;" "&amp;VLOOKUP(pro[[#This Row],[Period]],Mapping!A:B,2,0)</f>
        <v>Q 4</v>
      </c>
      <c r="N13268"/>
    </row>
    <row r="13269" spans="1:14" ht="14.25" x14ac:dyDescent="0.2">
      <c r="A13269" s="44" t="s">
        <v>45</v>
      </c>
      <c r="B13269" s="44" t="s">
        <v>39</v>
      </c>
      <c r="C13269" s="44" t="s">
        <v>57</v>
      </c>
      <c r="D13269" s="43">
        <v>443814.59499999997</v>
      </c>
      <c r="E13269" s="43">
        <v>-29523.962999999996</v>
      </c>
      <c r="F13269" s="45">
        <v>-33650</v>
      </c>
      <c r="G13269" s="45">
        <v>-43360</v>
      </c>
      <c r="H13269" s="45">
        <v>-49740</v>
      </c>
      <c r="I13269" s="55">
        <f>pro[[#This Row],[Admin expenses 3]]+pro[[#This Row],[Admin expenses 2]]+pro[[#This Row],[Admin expenses 1]]+pro[[#This Row],[COGS]]</f>
        <v>-156273.96299999999</v>
      </c>
      <c r="J13269" s="55">
        <f>pro[[#This Row],[Revenue]]+pro[[#This Row],[AdminExp]]</f>
        <v>287540.63199999998</v>
      </c>
      <c r="K13269" s="83">
        <f>pro[[#This Row],[Profit]]/pro[[#This Row],[Revenue]]</f>
        <v>0.64788457891971762</v>
      </c>
      <c r="L13269" s="56">
        <f t="shared" si="207"/>
        <v>12</v>
      </c>
      <c r="M13269" s="82" t="str">
        <f>"Q"&amp;" "&amp;VLOOKUP(pro[[#This Row],[Period]],Mapping!A:B,2,0)</f>
        <v>Q 4</v>
      </c>
      <c r="N13269"/>
    </row>
    <row r="13270" spans="1:14" ht="14.25" x14ac:dyDescent="0.2">
      <c r="A13270" s="44" t="s">
        <v>45</v>
      </c>
      <c r="B13270" s="44" t="s">
        <v>39</v>
      </c>
      <c r="C13270" s="44" t="s">
        <v>57</v>
      </c>
      <c r="D13270" s="43">
        <v>3535965.4889999996</v>
      </c>
      <c r="E13270" s="43">
        <v>-175368.54299999998</v>
      </c>
      <c r="F13270" s="45">
        <v>-56290</v>
      </c>
      <c r="G13270" s="45">
        <v>-66630</v>
      </c>
      <c r="H13270" s="45">
        <v>-49560</v>
      </c>
      <c r="I13270" s="55">
        <f>pro[[#This Row],[Admin expenses 3]]+pro[[#This Row],[Admin expenses 2]]+pro[[#This Row],[Admin expenses 1]]+pro[[#This Row],[COGS]]</f>
        <v>-347848.54299999995</v>
      </c>
      <c r="J13270" s="55">
        <f>pro[[#This Row],[Revenue]]+pro[[#This Row],[AdminExp]]</f>
        <v>3188116.9459999995</v>
      </c>
      <c r="K13270" s="83">
        <f>pro[[#This Row],[Profit]]/pro[[#This Row],[Revenue]]</f>
        <v>0.90162558314493768</v>
      </c>
      <c r="L13270" s="56">
        <f t="shared" si="207"/>
        <v>12</v>
      </c>
      <c r="M13270" s="82" t="str">
        <f>"Q"&amp;" "&amp;VLOOKUP(pro[[#This Row],[Period]],Mapping!A:B,2,0)</f>
        <v>Q 4</v>
      </c>
      <c r="N13270"/>
    </row>
    <row r="13271" spans="1:14" ht="14.25" x14ac:dyDescent="0.2">
      <c r="A13271" s="44" t="s">
        <v>45</v>
      </c>
      <c r="B13271" s="44" t="s">
        <v>39</v>
      </c>
      <c r="C13271" s="44" t="s">
        <v>57</v>
      </c>
      <c r="D13271" s="43">
        <v>886598.2159999999</v>
      </c>
      <c r="E13271" s="43">
        <v>-111147.91100000001</v>
      </c>
      <c r="F13271" s="45">
        <v>-32900</v>
      </c>
      <c r="G13271" s="45">
        <v>-34390</v>
      </c>
      <c r="H13271" s="45">
        <v>-49570</v>
      </c>
      <c r="I13271" s="55">
        <f>pro[[#This Row],[Admin expenses 3]]+pro[[#This Row],[Admin expenses 2]]+pro[[#This Row],[Admin expenses 1]]+pro[[#This Row],[COGS]]</f>
        <v>-228007.91100000002</v>
      </c>
      <c r="J13271" s="55">
        <f>pro[[#This Row],[Revenue]]+pro[[#This Row],[AdminExp]]</f>
        <v>658590.30499999993</v>
      </c>
      <c r="K13271" s="83">
        <f>pro[[#This Row],[Profit]]/pro[[#This Row],[Revenue]]</f>
        <v>0.74282836702662625</v>
      </c>
      <c r="L13271" s="56">
        <f t="shared" si="207"/>
        <v>12</v>
      </c>
      <c r="M13271" s="82" t="str">
        <f>"Q"&amp;" "&amp;VLOOKUP(pro[[#This Row],[Period]],Mapping!A:B,2,0)</f>
        <v>Q 4</v>
      </c>
      <c r="N13271"/>
    </row>
    <row r="13272" spans="1:14" ht="14.25" x14ac:dyDescent="0.2">
      <c r="A13272" s="44" t="s">
        <v>45</v>
      </c>
      <c r="B13272" s="44" t="s">
        <v>39</v>
      </c>
      <c r="C13272" s="44" t="s">
        <v>57</v>
      </c>
      <c r="D13272" s="43">
        <v>129550.386</v>
      </c>
      <c r="E13272" s="43">
        <v>-65380.826000000001</v>
      </c>
      <c r="F13272" s="45">
        <v>-13120</v>
      </c>
      <c r="G13272" s="45">
        <v>-84660</v>
      </c>
      <c r="H13272" s="45">
        <v>-88740</v>
      </c>
      <c r="I13272" s="55">
        <f>pro[[#This Row],[Admin expenses 3]]+pro[[#This Row],[Admin expenses 2]]+pro[[#This Row],[Admin expenses 1]]+pro[[#This Row],[COGS]]</f>
        <v>-251900.826</v>
      </c>
      <c r="J13272" s="55">
        <f>pro[[#This Row],[Revenue]]+pro[[#This Row],[AdminExp]]</f>
        <v>-122350.44</v>
      </c>
      <c r="K13272" s="83">
        <f>pro[[#This Row],[Profit]]/pro[[#This Row],[Revenue]]</f>
        <v>-0.9444235851215449</v>
      </c>
      <c r="L13272" s="56">
        <f t="shared" si="207"/>
        <v>12</v>
      </c>
      <c r="M13272" s="82" t="str">
        <f>"Q"&amp;" "&amp;VLOOKUP(pro[[#This Row],[Period]],Mapping!A:B,2,0)</f>
        <v>Q 4</v>
      </c>
      <c r="N13272"/>
    </row>
    <row r="13273" spans="1:14" ht="14.25" x14ac:dyDescent="0.2">
      <c r="A13273" s="44" t="s">
        <v>45</v>
      </c>
      <c r="B13273" s="44" t="s">
        <v>37</v>
      </c>
      <c r="C13273" s="44" t="s">
        <v>57</v>
      </c>
      <c r="D13273" s="43">
        <v>92417.43</v>
      </c>
      <c r="E13273" s="43">
        <v>-11187.553999999998</v>
      </c>
      <c r="F13273" s="45">
        <v>-68880</v>
      </c>
      <c r="G13273" s="45">
        <v>-79810</v>
      </c>
      <c r="H13273" s="45">
        <v>-19790</v>
      </c>
      <c r="I13273" s="55">
        <f>pro[[#This Row],[Admin expenses 3]]+pro[[#This Row],[Admin expenses 2]]+pro[[#This Row],[Admin expenses 1]]+pro[[#This Row],[COGS]]</f>
        <v>-179667.554</v>
      </c>
      <c r="J13273" s="55">
        <f>pro[[#This Row],[Revenue]]+pro[[#This Row],[AdminExp]]</f>
        <v>-87250.124000000011</v>
      </c>
      <c r="K13273" s="83">
        <f>pro[[#This Row],[Profit]]/pro[[#This Row],[Revenue]]</f>
        <v>-0.94408732205602364</v>
      </c>
      <c r="L13273" s="56">
        <f t="shared" si="207"/>
        <v>12</v>
      </c>
      <c r="M13273" s="82" t="str">
        <f>"Q"&amp;" "&amp;VLOOKUP(pro[[#This Row],[Period]],Mapping!A:B,2,0)</f>
        <v>Q 4</v>
      </c>
      <c r="N13273"/>
    </row>
    <row r="13274" spans="1:14" ht="14.25" x14ac:dyDescent="0.2">
      <c r="A13274" s="44" t="s">
        <v>45</v>
      </c>
      <c r="B13274" s="44" t="s">
        <v>37</v>
      </c>
      <c r="C13274" s="44" t="s">
        <v>57</v>
      </c>
      <c r="D13274" s="43">
        <v>22784.894999999997</v>
      </c>
      <c r="E13274" s="43">
        <v>-13380.870999999999</v>
      </c>
      <c r="F13274" s="45">
        <v>-18110</v>
      </c>
      <c r="G13274" s="45">
        <v>-51160</v>
      </c>
      <c r="H13274" s="45">
        <v>-95670</v>
      </c>
      <c r="I13274" s="55">
        <f>pro[[#This Row],[Admin expenses 3]]+pro[[#This Row],[Admin expenses 2]]+pro[[#This Row],[Admin expenses 1]]+pro[[#This Row],[COGS]]</f>
        <v>-178320.87099999998</v>
      </c>
      <c r="J13274" s="55">
        <f>pro[[#This Row],[Revenue]]+pro[[#This Row],[AdminExp]]</f>
        <v>-155535.976</v>
      </c>
      <c r="K13274" s="83">
        <f>pro[[#This Row],[Profit]]/pro[[#This Row],[Revenue]]</f>
        <v>-6.8262757410117541</v>
      </c>
      <c r="L13274" s="56">
        <f t="shared" si="207"/>
        <v>12</v>
      </c>
      <c r="M13274" s="82" t="str">
        <f>"Q"&amp;" "&amp;VLOOKUP(pro[[#This Row],[Period]],Mapping!A:B,2,0)</f>
        <v>Q 4</v>
      </c>
      <c r="N13274"/>
    </row>
    <row r="13275" spans="1:14" ht="14.25" x14ac:dyDescent="0.2">
      <c r="A13275" s="44" t="s">
        <v>45</v>
      </c>
      <c r="B13275" s="44" t="s">
        <v>37</v>
      </c>
      <c r="C13275" s="44" t="s">
        <v>57</v>
      </c>
      <c r="D13275" s="43">
        <v>30503.339999999997</v>
      </c>
      <c r="E13275" s="43">
        <v>-24135.621999999999</v>
      </c>
      <c r="F13275" s="45">
        <v>-77200</v>
      </c>
      <c r="G13275" s="45">
        <v>-60890</v>
      </c>
      <c r="H13275" s="45">
        <v>-51480</v>
      </c>
      <c r="I13275" s="55">
        <f>pro[[#This Row],[Admin expenses 3]]+pro[[#This Row],[Admin expenses 2]]+pro[[#This Row],[Admin expenses 1]]+pro[[#This Row],[COGS]]</f>
        <v>-213705.622</v>
      </c>
      <c r="J13275" s="55">
        <f>pro[[#This Row],[Revenue]]+pro[[#This Row],[AdminExp]]</f>
        <v>-183202.28200000001</v>
      </c>
      <c r="K13275" s="83">
        <f>pro[[#This Row],[Profit]]/pro[[#This Row],[Revenue]]</f>
        <v>-6.0059744932849988</v>
      </c>
      <c r="L13275" s="56">
        <f t="shared" si="207"/>
        <v>12</v>
      </c>
      <c r="M13275" s="82" t="str">
        <f>"Q"&amp;" "&amp;VLOOKUP(pro[[#This Row],[Period]],Mapping!A:B,2,0)</f>
        <v>Q 4</v>
      </c>
      <c r="N13275"/>
    </row>
    <row r="13276" spans="1:14" ht="14.25" x14ac:dyDescent="0.2">
      <c r="A13276" s="44" t="s">
        <v>45</v>
      </c>
      <c r="B13276" s="44" t="s">
        <v>37</v>
      </c>
      <c r="C13276" s="44" t="s">
        <v>57</v>
      </c>
      <c r="D13276" s="43">
        <v>12744037.957</v>
      </c>
      <c r="E13276" s="43">
        <v>-12446460.466999998</v>
      </c>
      <c r="F13276" s="45">
        <v>-47090</v>
      </c>
      <c r="G13276" s="45">
        <v>-70030</v>
      </c>
      <c r="H13276" s="45">
        <v>-99420</v>
      </c>
      <c r="I13276" s="55">
        <f>pro[[#This Row],[Admin expenses 3]]+pro[[#This Row],[Admin expenses 2]]+pro[[#This Row],[Admin expenses 1]]+pro[[#This Row],[COGS]]</f>
        <v>-12663000.466999998</v>
      </c>
      <c r="J13276" s="55">
        <f>pro[[#This Row],[Revenue]]+pro[[#This Row],[AdminExp]]</f>
        <v>81037.490000002086</v>
      </c>
      <c r="K13276" s="83">
        <f>pro[[#This Row],[Profit]]/pro[[#This Row],[Revenue]]</f>
        <v>6.3588550405635049E-3</v>
      </c>
      <c r="L13276" s="56">
        <f t="shared" si="207"/>
        <v>12</v>
      </c>
      <c r="M13276" s="82" t="str">
        <f>"Q"&amp;" "&amp;VLOOKUP(pro[[#This Row],[Period]],Mapping!A:B,2,0)</f>
        <v>Q 4</v>
      </c>
      <c r="N13276"/>
    </row>
    <row r="13277" spans="1:14" ht="14.25" x14ac:dyDescent="0.2">
      <c r="A13277" s="44" t="s">
        <v>45</v>
      </c>
      <c r="B13277" s="44" t="s">
        <v>37</v>
      </c>
      <c r="C13277" s="44" t="s">
        <v>57</v>
      </c>
      <c r="D13277" s="43">
        <v>76607.103999999992</v>
      </c>
      <c r="E13277" s="43">
        <v>-4940.2149999999992</v>
      </c>
      <c r="F13277" s="45">
        <v>-22660</v>
      </c>
      <c r="G13277" s="45">
        <v>-90260</v>
      </c>
      <c r="H13277" s="45">
        <v>-78070</v>
      </c>
      <c r="I13277" s="55">
        <f>pro[[#This Row],[Admin expenses 3]]+pro[[#This Row],[Admin expenses 2]]+pro[[#This Row],[Admin expenses 1]]+pro[[#This Row],[COGS]]</f>
        <v>-195930.215</v>
      </c>
      <c r="J13277" s="55">
        <f>pro[[#This Row],[Revenue]]+pro[[#This Row],[AdminExp]]</f>
        <v>-119323.111</v>
      </c>
      <c r="K13277" s="83">
        <f>pro[[#This Row],[Profit]]/pro[[#This Row],[Revenue]]</f>
        <v>-1.5575985094019482</v>
      </c>
      <c r="L13277" s="56">
        <f t="shared" si="207"/>
        <v>12</v>
      </c>
      <c r="M13277" s="82" t="str">
        <f>"Q"&amp;" "&amp;VLOOKUP(pro[[#This Row],[Period]],Mapping!A:B,2,0)</f>
        <v>Q 4</v>
      </c>
      <c r="N13277"/>
    </row>
    <row r="13278" spans="1:14" ht="14.25" x14ac:dyDescent="0.2">
      <c r="A13278" s="44" t="s">
        <v>45</v>
      </c>
      <c r="B13278" s="44" t="s">
        <v>37</v>
      </c>
      <c r="C13278" s="44" t="s">
        <v>57</v>
      </c>
      <c r="D13278" s="43">
        <v>139442.492</v>
      </c>
      <c r="E13278" s="43">
        <v>-10599.882999999998</v>
      </c>
      <c r="F13278" s="45">
        <v>-15290</v>
      </c>
      <c r="G13278" s="45">
        <v>-93120</v>
      </c>
      <c r="H13278" s="45">
        <v>-37010</v>
      </c>
      <c r="I13278" s="55">
        <f>pro[[#This Row],[Admin expenses 3]]+pro[[#This Row],[Admin expenses 2]]+pro[[#This Row],[Admin expenses 1]]+pro[[#This Row],[COGS]]</f>
        <v>-156019.883</v>
      </c>
      <c r="J13278" s="55">
        <f>pro[[#This Row],[Revenue]]+pro[[#This Row],[AdminExp]]</f>
        <v>-16577.391000000003</v>
      </c>
      <c r="K13278" s="83">
        <f>pro[[#This Row],[Profit]]/pro[[#This Row],[Revenue]]</f>
        <v>-0.11888335300261274</v>
      </c>
      <c r="L13278" s="56">
        <f t="shared" si="207"/>
        <v>12</v>
      </c>
      <c r="M13278" s="82" t="str">
        <f>"Q"&amp;" "&amp;VLOOKUP(pro[[#This Row],[Period]],Mapping!A:B,2,0)</f>
        <v>Q 4</v>
      </c>
      <c r="N13278"/>
    </row>
    <row r="13279" spans="1:14" ht="14.25" x14ac:dyDescent="0.2">
      <c r="A13279" s="44" t="s">
        <v>45</v>
      </c>
      <c r="B13279" s="44" t="s">
        <v>37</v>
      </c>
      <c r="C13279" s="44" t="s">
        <v>57</v>
      </c>
      <c r="D13279" s="43">
        <v>16539.424999999999</v>
      </c>
      <c r="E13279" s="43">
        <v>-4891.4249999999993</v>
      </c>
      <c r="F13279" s="45">
        <v>-72600</v>
      </c>
      <c r="G13279" s="45">
        <v>-84170</v>
      </c>
      <c r="H13279" s="45">
        <v>-53230</v>
      </c>
      <c r="I13279" s="55">
        <f>pro[[#This Row],[Admin expenses 3]]+pro[[#This Row],[Admin expenses 2]]+pro[[#This Row],[Admin expenses 1]]+pro[[#This Row],[COGS]]</f>
        <v>-214891.42499999999</v>
      </c>
      <c r="J13279" s="55">
        <f>pro[[#This Row],[Revenue]]+pro[[#This Row],[AdminExp]]</f>
        <v>-198352</v>
      </c>
      <c r="K13279" s="83">
        <f>pro[[#This Row],[Profit]]/pro[[#This Row],[Revenue]]</f>
        <v>-11.992678100961793</v>
      </c>
      <c r="L13279" s="56">
        <f t="shared" si="207"/>
        <v>12</v>
      </c>
      <c r="M13279" s="82" t="str">
        <f>"Q"&amp;" "&amp;VLOOKUP(pro[[#This Row],[Period]],Mapping!A:B,2,0)</f>
        <v>Q 4</v>
      </c>
      <c r="N13279"/>
    </row>
    <row r="13280" spans="1:14" ht="14.25" x14ac:dyDescent="0.2">
      <c r="A13280" s="44" t="s">
        <v>45</v>
      </c>
      <c r="B13280" s="44" t="s">
        <v>37</v>
      </c>
      <c r="C13280" s="44" t="s">
        <v>57</v>
      </c>
      <c r="D13280" s="43">
        <v>30660.076999999997</v>
      </c>
      <c r="E13280" s="43">
        <v>-14854.651</v>
      </c>
      <c r="F13280" s="45">
        <v>-83590</v>
      </c>
      <c r="G13280" s="45">
        <v>-65210</v>
      </c>
      <c r="H13280" s="45">
        <v>-34810</v>
      </c>
      <c r="I13280" s="55">
        <f>pro[[#This Row],[Admin expenses 3]]+pro[[#This Row],[Admin expenses 2]]+pro[[#This Row],[Admin expenses 1]]+pro[[#This Row],[COGS]]</f>
        <v>-198464.65100000001</v>
      </c>
      <c r="J13280" s="55">
        <f>pro[[#This Row],[Revenue]]+pro[[#This Row],[AdminExp]]</f>
        <v>-167804.57400000002</v>
      </c>
      <c r="K13280" s="83">
        <f>pro[[#This Row],[Profit]]/pro[[#This Row],[Revenue]]</f>
        <v>-5.4730643370530361</v>
      </c>
      <c r="L13280" s="56">
        <f t="shared" si="207"/>
        <v>12</v>
      </c>
      <c r="M13280" s="82" t="str">
        <f>"Q"&amp;" "&amp;VLOOKUP(pro[[#This Row],[Period]],Mapping!A:B,2,0)</f>
        <v>Q 4</v>
      </c>
      <c r="N13280"/>
    </row>
    <row r="13281" spans="1:14" ht="14.25" x14ac:dyDescent="0.2">
      <c r="A13281" s="44" t="s">
        <v>45</v>
      </c>
      <c r="B13281" s="44" t="s">
        <v>37</v>
      </c>
      <c r="C13281" s="44" t="s">
        <v>57</v>
      </c>
      <c r="D13281" s="43">
        <v>7256.5150000000003</v>
      </c>
      <c r="E13281" s="43">
        <v>-4909.4849999999997</v>
      </c>
      <c r="F13281" s="45">
        <v>-58350</v>
      </c>
      <c r="G13281" s="45">
        <v>-21840</v>
      </c>
      <c r="H13281" s="45">
        <v>-87080</v>
      </c>
      <c r="I13281" s="55">
        <f>pro[[#This Row],[Admin expenses 3]]+pro[[#This Row],[Admin expenses 2]]+pro[[#This Row],[Admin expenses 1]]+pro[[#This Row],[COGS]]</f>
        <v>-172179.48499999999</v>
      </c>
      <c r="J13281" s="55">
        <f>pro[[#This Row],[Revenue]]+pro[[#This Row],[AdminExp]]</f>
        <v>-164922.96999999997</v>
      </c>
      <c r="K13281" s="83">
        <f>pro[[#This Row],[Profit]]/pro[[#This Row],[Revenue]]</f>
        <v>-22.727572395288917</v>
      </c>
      <c r="L13281" s="56">
        <f t="shared" si="207"/>
        <v>12</v>
      </c>
      <c r="M13281" s="82" t="str">
        <f>"Q"&amp;" "&amp;VLOOKUP(pro[[#This Row],[Period]],Mapping!A:B,2,0)</f>
        <v>Q 4</v>
      </c>
      <c r="N13281"/>
    </row>
    <row r="13282" spans="1:14" ht="14.25" x14ac:dyDescent="0.2">
      <c r="A13282" s="44" t="s">
        <v>45</v>
      </c>
      <c r="B13282" s="44" t="s">
        <v>37</v>
      </c>
      <c r="C13282" s="44" t="s">
        <v>57</v>
      </c>
      <c r="D13282" s="43">
        <v>4088.6859999999992</v>
      </c>
      <c r="E13282" s="43">
        <v>-5767.7479999999996</v>
      </c>
      <c r="F13282" s="45">
        <v>-17330</v>
      </c>
      <c r="G13282" s="45">
        <v>-64730</v>
      </c>
      <c r="H13282" s="45">
        <v>-104430</v>
      </c>
      <c r="I13282" s="55">
        <f>pro[[#This Row],[Admin expenses 3]]+pro[[#This Row],[Admin expenses 2]]+pro[[#This Row],[Admin expenses 1]]+pro[[#This Row],[COGS]]</f>
        <v>-192257.74799999999</v>
      </c>
      <c r="J13282" s="55">
        <f>pro[[#This Row],[Revenue]]+pro[[#This Row],[AdminExp]]</f>
        <v>-188169.06200000001</v>
      </c>
      <c r="K13282" s="83">
        <f>pro[[#This Row],[Profit]]/pro[[#This Row],[Revenue]]</f>
        <v>-46.021891140576713</v>
      </c>
      <c r="L13282" s="56">
        <f t="shared" si="207"/>
        <v>12</v>
      </c>
      <c r="M13282" s="82" t="str">
        <f>"Q"&amp;" "&amp;VLOOKUP(pro[[#This Row],[Period]],Mapping!A:B,2,0)</f>
        <v>Q 4</v>
      </c>
      <c r="N13282"/>
    </row>
    <row r="13283" spans="1:14" ht="14.25" x14ac:dyDescent="0.2">
      <c r="A13283" s="44" t="s">
        <v>45</v>
      </c>
      <c r="B13283" s="44" t="s">
        <v>37</v>
      </c>
      <c r="C13283" s="44" t="s">
        <v>57</v>
      </c>
      <c r="D13283" s="43">
        <v>1323.5319999999999</v>
      </c>
      <c r="E13283" s="43">
        <v>-1757.2380000000001</v>
      </c>
      <c r="F13283" s="45">
        <v>-26560</v>
      </c>
      <c r="G13283" s="45">
        <v>-104390</v>
      </c>
      <c r="H13283" s="45">
        <v>-102880</v>
      </c>
      <c r="I13283" s="55">
        <f>pro[[#This Row],[Admin expenses 3]]+pro[[#This Row],[Admin expenses 2]]+pro[[#This Row],[Admin expenses 1]]+pro[[#This Row],[COGS]]</f>
        <v>-235587.23800000001</v>
      </c>
      <c r="J13283" s="55">
        <f>pro[[#This Row],[Revenue]]+pro[[#This Row],[AdminExp]]</f>
        <v>-234263.70600000001</v>
      </c>
      <c r="K13283" s="83">
        <f>pro[[#This Row],[Profit]]/pro[[#This Row],[Revenue]]</f>
        <v>-176.99889840215425</v>
      </c>
      <c r="L13283" s="56">
        <f t="shared" si="207"/>
        <v>12</v>
      </c>
      <c r="M13283" s="82" t="str">
        <f>"Q"&amp;" "&amp;VLOOKUP(pro[[#This Row],[Period]],Mapping!A:B,2,0)</f>
        <v>Q 4</v>
      </c>
      <c r="N13283"/>
    </row>
    <row r="13284" spans="1:14" ht="14.25" x14ac:dyDescent="0.2">
      <c r="A13284" s="44" t="s">
        <v>45</v>
      </c>
      <c r="B13284" s="44" t="s">
        <v>37</v>
      </c>
      <c r="C13284" s="44" t="s">
        <v>57</v>
      </c>
      <c r="D13284" s="43">
        <v>2249.9399999999996</v>
      </c>
      <c r="E13284" s="43">
        <v>-1769.229</v>
      </c>
      <c r="F13284" s="45">
        <v>-16370</v>
      </c>
      <c r="G13284" s="45">
        <v>-103980</v>
      </c>
      <c r="H13284" s="45">
        <v>-67030</v>
      </c>
      <c r="I13284" s="55">
        <f>pro[[#This Row],[Admin expenses 3]]+pro[[#This Row],[Admin expenses 2]]+pro[[#This Row],[Admin expenses 1]]+pro[[#This Row],[COGS]]</f>
        <v>-189149.22899999999</v>
      </c>
      <c r="J13284" s="55">
        <f>pro[[#This Row],[Revenue]]+pro[[#This Row],[AdminExp]]</f>
        <v>-186899.28899999999</v>
      </c>
      <c r="K13284" s="83">
        <f>pro[[#This Row],[Profit]]/pro[[#This Row],[Revenue]]</f>
        <v>-83.068565828422095</v>
      </c>
      <c r="L13284" s="56">
        <f t="shared" si="207"/>
        <v>12</v>
      </c>
      <c r="M13284" s="82" t="str">
        <f>"Q"&amp;" "&amp;VLOOKUP(pro[[#This Row],[Period]],Mapping!A:B,2,0)</f>
        <v>Q 4</v>
      </c>
      <c r="N13284"/>
    </row>
    <row r="13285" spans="1:14" ht="14.25" x14ac:dyDescent="0.2">
      <c r="A13285" s="44" t="s">
        <v>45</v>
      </c>
      <c r="B13285" s="44" t="s">
        <v>37</v>
      </c>
      <c r="C13285" s="44" t="s">
        <v>57</v>
      </c>
      <c r="D13285" s="43">
        <v>1010.1279999999999</v>
      </c>
      <c r="E13285" s="43">
        <v>-1481.963</v>
      </c>
      <c r="F13285" s="45">
        <v>-81670</v>
      </c>
      <c r="G13285" s="45">
        <v>-48950</v>
      </c>
      <c r="H13285" s="45">
        <v>-96130</v>
      </c>
      <c r="I13285" s="55">
        <f>pro[[#This Row],[Admin expenses 3]]+pro[[#This Row],[Admin expenses 2]]+pro[[#This Row],[Admin expenses 1]]+pro[[#This Row],[COGS]]</f>
        <v>-228231.96299999999</v>
      </c>
      <c r="J13285" s="55">
        <f>pro[[#This Row],[Revenue]]+pro[[#This Row],[AdminExp]]</f>
        <v>-227221.83499999999</v>
      </c>
      <c r="K13285" s="83">
        <f>pro[[#This Row],[Profit]]/pro[[#This Row],[Revenue]]</f>
        <v>-224.94360615684349</v>
      </c>
      <c r="L13285" s="56">
        <f t="shared" si="207"/>
        <v>12</v>
      </c>
      <c r="M13285" s="82" t="str">
        <f>"Q"&amp;" "&amp;VLOOKUP(pro[[#This Row],[Period]],Mapping!A:B,2,0)</f>
        <v>Q 4</v>
      </c>
      <c r="N13285"/>
    </row>
    <row r="13286" spans="1:14" ht="14.25" x14ac:dyDescent="0.2">
      <c r="A13286" s="44" t="s">
        <v>45</v>
      </c>
      <c r="B13286" s="44" t="s">
        <v>37</v>
      </c>
      <c r="C13286" s="44" t="s">
        <v>57</v>
      </c>
      <c r="D13286" s="43">
        <v>19104.343999999997</v>
      </c>
      <c r="E13286" s="43">
        <v>-2303.364</v>
      </c>
      <c r="F13286" s="45">
        <v>-56650</v>
      </c>
      <c r="G13286" s="45">
        <v>-100380</v>
      </c>
      <c r="H13286" s="45">
        <v>-68240</v>
      </c>
      <c r="I13286" s="55">
        <f>pro[[#This Row],[Admin expenses 3]]+pro[[#This Row],[Admin expenses 2]]+pro[[#This Row],[Admin expenses 1]]+pro[[#This Row],[COGS]]</f>
        <v>-227573.364</v>
      </c>
      <c r="J13286" s="55">
        <f>pro[[#This Row],[Revenue]]+pro[[#This Row],[AdminExp]]</f>
        <v>-208469.02000000002</v>
      </c>
      <c r="K13286" s="83">
        <f>pro[[#This Row],[Profit]]/pro[[#This Row],[Revenue]]</f>
        <v>-10.912126582310288</v>
      </c>
      <c r="L13286" s="56">
        <f t="shared" si="207"/>
        <v>12</v>
      </c>
      <c r="M13286" s="82" t="str">
        <f>"Q"&amp;" "&amp;VLOOKUP(pro[[#This Row],[Period]],Mapping!A:B,2,0)</f>
        <v>Q 4</v>
      </c>
      <c r="N13286"/>
    </row>
    <row r="13287" spans="1:14" ht="14.25" x14ac:dyDescent="0.2">
      <c r="A13287" s="44" t="s">
        <v>45</v>
      </c>
      <c r="B13287" s="44" t="s">
        <v>37</v>
      </c>
      <c r="C13287" s="44" t="s">
        <v>57</v>
      </c>
      <c r="D13287" s="43">
        <v>38586.722999999998</v>
      </c>
      <c r="E13287" s="43">
        <v>-9969.0149999999994</v>
      </c>
      <c r="F13287" s="45">
        <v>-86960</v>
      </c>
      <c r="G13287" s="45">
        <v>-84340</v>
      </c>
      <c r="H13287" s="45">
        <v>-57630</v>
      </c>
      <c r="I13287" s="55">
        <f>pro[[#This Row],[Admin expenses 3]]+pro[[#This Row],[Admin expenses 2]]+pro[[#This Row],[Admin expenses 1]]+pro[[#This Row],[COGS]]</f>
        <v>-238899.01500000001</v>
      </c>
      <c r="J13287" s="55">
        <f>pro[[#This Row],[Revenue]]+pro[[#This Row],[AdminExp]]</f>
        <v>-200312.29200000002</v>
      </c>
      <c r="K13287" s="83">
        <f>pro[[#This Row],[Profit]]/pro[[#This Row],[Revenue]]</f>
        <v>-5.1912232090815289</v>
      </c>
      <c r="L13287" s="56">
        <f t="shared" si="207"/>
        <v>12</v>
      </c>
      <c r="M13287" s="82" t="str">
        <f>"Q"&amp;" "&amp;VLOOKUP(pro[[#This Row],[Period]],Mapping!A:B,2,0)</f>
        <v>Q 4</v>
      </c>
      <c r="N13287"/>
    </row>
    <row r="13288" spans="1:14" ht="14.25" x14ac:dyDescent="0.2">
      <c r="A13288" s="44" t="s">
        <v>45</v>
      </c>
      <c r="B13288" s="44" t="s">
        <v>37</v>
      </c>
      <c r="C13288" s="44" t="s">
        <v>57</v>
      </c>
      <c r="D13288" s="43">
        <v>83557.418000000005</v>
      </c>
      <c r="E13288" s="43">
        <v>-37650.731999999996</v>
      </c>
      <c r="F13288" s="45">
        <v>-95190</v>
      </c>
      <c r="G13288" s="45">
        <v>-53290</v>
      </c>
      <c r="H13288" s="45">
        <v>-29040</v>
      </c>
      <c r="I13288" s="55">
        <f>pro[[#This Row],[Admin expenses 3]]+pro[[#This Row],[Admin expenses 2]]+pro[[#This Row],[Admin expenses 1]]+pro[[#This Row],[COGS]]</f>
        <v>-215170.73199999999</v>
      </c>
      <c r="J13288" s="55">
        <f>pro[[#This Row],[Revenue]]+pro[[#This Row],[AdminExp]]</f>
        <v>-131613.31399999998</v>
      </c>
      <c r="K13288" s="83">
        <f>pro[[#This Row],[Profit]]/pro[[#This Row],[Revenue]]</f>
        <v>-1.5751242337335025</v>
      </c>
      <c r="L13288" s="56">
        <f t="shared" si="207"/>
        <v>12</v>
      </c>
      <c r="M13288" s="82" t="str">
        <f>"Q"&amp;" "&amp;VLOOKUP(pro[[#This Row],[Period]],Mapping!A:B,2,0)</f>
        <v>Q 4</v>
      </c>
      <c r="N13288"/>
    </row>
    <row r="13289" spans="1:14" ht="14.25" x14ac:dyDescent="0.2">
      <c r="A13289" s="44" t="s">
        <v>45</v>
      </c>
      <c r="B13289" s="44" t="s">
        <v>37</v>
      </c>
      <c r="C13289" s="44" t="s">
        <v>57</v>
      </c>
      <c r="D13289" s="43">
        <v>53387.151999999995</v>
      </c>
      <c r="E13289" s="43">
        <v>-35895.425999999999</v>
      </c>
      <c r="F13289" s="45">
        <v>-80140</v>
      </c>
      <c r="G13289" s="45">
        <v>-61450</v>
      </c>
      <c r="H13289" s="45">
        <v>-17190</v>
      </c>
      <c r="I13289" s="55">
        <f>pro[[#This Row],[Admin expenses 3]]+pro[[#This Row],[Admin expenses 2]]+pro[[#This Row],[Admin expenses 1]]+pro[[#This Row],[COGS]]</f>
        <v>-194675.42600000001</v>
      </c>
      <c r="J13289" s="55">
        <f>pro[[#This Row],[Revenue]]+pro[[#This Row],[AdminExp]]</f>
        <v>-141288.274</v>
      </c>
      <c r="K13289" s="83">
        <f>pro[[#This Row],[Profit]]/pro[[#This Row],[Revenue]]</f>
        <v>-2.6464845699204935</v>
      </c>
      <c r="L13289" s="56">
        <f t="shared" si="207"/>
        <v>12</v>
      </c>
      <c r="M13289" s="82" t="str">
        <f>"Q"&amp;" "&amp;VLOOKUP(pro[[#This Row],[Period]],Mapping!A:B,2,0)</f>
        <v>Q 4</v>
      </c>
      <c r="N13289"/>
    </row>
    <row r="13290" spans="1:14" ht="14.25" x14ac:dyDescent="0.2">
      <c r="A13290" s="44" t="s">
        <v>45</v>
      </c>
      <c r="B13290" s="44" t="s">
        <v>37</v>
      </c>
      <c r="C13290" s="44" t="s">
        <v>57</v>
      </c>
      <c r="D13290" s="43">
        <v>10932607.426999999</v>
      </c>
      <c r="E13290" s="43">
        <v>-2851528.6029999997</v>
      </c>
      <c r="F13290" s="45">
        <v>-102940</v>
      </c>
      <c r="G13290" s="45">
        <v>-105480</v>
      </c>
      <c r="H13290" s="45">
        <v>-106570</v>
      </c>
      <c r="I13290" s="55">
        <f>pro[[#This Row],[Admin expenses 3]]+pro[[#This Row],[Admin expenses 2]]+pro[[#This Row],[Admin expenses 1]]+pro[[#This Row],[COGS]]</f>
        <v>-3166518.6029999997</v>
      </c>
      <c r="J13290" s="55">
        <f>pro[[#This Row],[Revenue]]+pro[[#This Row],[AdminExp]]</f>
        <v>7766088.8239999991</v>
      </c>
      <c r="K13290" s="83">
        <f>pro[[#This Row],[Profit]]/pro[[#This Row],[Revenue]]</f>
        <v>0.71036016575700645</v>
      </c>
      <c r="L13290" s="56">
        <f t="shared" si="207"/>
        <v>12</v>
      </c>
      <c r="M13290" s="82" t="str">
        <f>"Q"&amp;" "&amp;VLOOKUP(pro[[#This Row],[Period]],Mapping!A:B,2,0)</f>
        <v>Q 4</v>
      </c>
      <c r="N13290"/>
    </row>
    <row r="13291" spans="1:14" ht="14.25" x14ac:dyDescent="0.2">
      <c r="A13291" s="44" t="s">
        <v>45</v>
      </c>
      <c r="B13291" s="44" t="s">
        <v>37</v>
      </c>
      <c r="C13291" s="44" t="s">
        <v>57</v>
      </c>
      <c r="D13291" s="43">
        <v>31855.368999999995</v>
      </c>
      <c r="E13291" s="43">
        <v>-16504.221999999998</v>
      </c>
      <c r="F13291" s="45">
        <v>-69660</v>
      </c>
      <c r="G13291" s="45">
        <v>-87790</v>
      </c>
      <c r="H13291" s="45">
        <v>-100380</v>
      </c>
      <c r="I13291" s="55">
        <f>pro[[#This Row],[Admin expenses 3]]+pro[[#This Row],[Admin expenses 2]]+pro[[#This Row],[Admin expenses 1]]+pro[[#This Row],[COGS]]</f>
        <v>-274334.22200000001</v>
      </c>
      <c r="J13291" s="55">
        <f>pro[[#This Row],[Revenue]]+pro[[#This Row],[AdminExp]]</f>
        <v>-242478.853</v>
      </c>
      <c r="K13291" s="83">
        <f>pro[[#This Row],[Profit]]/pro[[#This Row],[Revenue]]</f>
        <v>-7.6118676572228701</v>
      </c>
      <c r="L13291" s="56">
        <f t="shared" si="207"/>
        <v>12</v>
      </c>
      <c r="M13291" s="82" t="str">
        <f>"Q"&amp;" "&amp;VLOOKUP(pro[[#This Row],[Period]],Mapping!A:B,2,0)</f>
        <v>Q 4</v>
      </c>
      <c r="N13291"/>
    </row>
    <row r="13292" spans="1:14" ht="14.25" x14ac:dyDescent="0.2">
      <c r="A13292" s="44" t="s">
        <v>45</v>
      </c>
      <c r="B13292" s="44" t="s">
        <v>37</v>
      </c>
      <c r="C13292" s="44" t="s">
        <v>58</v>
      </c>
      <c r="D13292" s="43">
        <v>2327.598</v>
      </c>
      <c r="E13292" s="43">
        <v>-1276.6529999999998</v>
      </c>
      <c r="F13292" s="45">
        <v>-12740</v>
      </c>
      <c r="G13292" s="45">
        <v>-88690</v>
      </c>
      <c r="H13292" s="45">
        <v>-79890</v>
      </c>
      <c r="I13292" s="55">
        <f>pro[[#This Row],[Admin expenses 3]]+pro[[#This Row],[Admin expenses 2]]+pro[[#This Row],[Admin expenses 1]]+pro[[#This Row],[COGS]]</f>
        <v>-182596.65299999999</v>
      </c>
      <c r="J13292" s="55">
        <f>pro[[#This Row],[Revenue]]+pro[[#This Row],[AdminExp]]</f>
        <v>-180269.05499999999</v>
      </c>
      <c r="K13292" s="83">
        <f>pro[[#This Row],[Profit]]/pro[[#This Row],[Revenue]]</f>
        <v>-77.448534927423026</v>
      </c>
      <c r="L13292" s="56">
        <f t="shared" si="207"/>
        <v>12</v>
      </c>
      <c r="M13292" s="82" t="str">
        <f>"Q"&amp;" "&amp;VLOOKUP(pro[[#This Row],[Period]],Mapping!A:B,2,0)</f>
        <v>Q 4</v>
      </c>
      <c r="N13292"/>
    </row>
    <row r="13293" spans="1:14" ht="14.25" x14ac:dyDescent="0.2">
      <c r="A13293" s="44" t="s">
        <v>45</v>
      </c>
      <c r="B13293" s="44" t="s">
        <v>37</v>
      </c>
      <c r="C13293" s="44" t="s">
        <v>59</v>
      </c>
      <c r="D13293" s="43">
        <v>24019.316999999995</v>
      </c>
      <c r="E13293" s="43">
        <v>-15456.692999999997</v>
      </c>
      <c r="F13293" s="45">
        <v>-22170</v>
      </c>
      <c r="G13293" s="45">
        <v>-97740</v>
      </c>
      <c r="H13293" s="45">
        <v>-75870</v>
      </c>
      <c r="I13293" s="55">
        <f>pro[[#This Row],[Admin expenses 3]]+pro[[#This Row],[Admin expenses 2]]+pro[[#This Row],[Admin expenses 1]]+pro[[#This Row],[COGS]]</f>
        <v>-211236.693</v>
      </c>
      <c r="J13293" s="55">
        <f>pro[[#This Row],[Revenue]]+pro[[#This Row],[AdminExp]]</f>
        <v>-187217.37599999999</v>
      </c>
      <c r="K13293" s="83">
        <f>pro[[#This Row],[Profit]]/pro[[#This Row],[Revenue]]</f>
        <v>-7.7944504417007368</v>
      </c>
      <c r="L13293" s="56">
        <f t="shared" si="207"/>
        <v>12</v>
      </c>
      <c r="M13293" s="82" t="str">
        <f>"Q"&amp;" "&amp;VLOOKUP(pro[[#This Row],[Period]],Mapping!A:B,2,0)</f>
        <v>Q 4</v>
      </c>
      <c r="N13293"/>
    </row>
    <row r="13294" spans="1:14" ht="14.25" x14ac:dyDescent="0.2">
      <c r="A13294" s="44" t="s">
        <v>45</v>
      </c>
      <c r="B13294" s="44" t="s">
        <v>37</v>
      </c>
      <c r="C13294" s="44" t="s">
        <v>57</v>
      </c>
      <c r="D13294" s="43">
        <v>321346.44499999995</v>
      </c>
      <c r="E13294" s="43">
        <v>-141019.19999999998</v>
      </c>
      <c r="F13294" s="45">
        <v>-52250</v>
      </c>
      <c r="G13294" s="45">
        <v>-13320</v>
      </c>
      <c r="H13294" s="45">
        <v>-94640</v>
      </c>
      <c r="I13294" s="55">
        <f>pro[[#This Row],[Admin expenses 3]]+pro[[#This Row],[Admin expenses 2]]+pro[[#This Row],[Admin expenses 1]]+pro[[#This Row],[COGS]]</f>
        <v>-301229.19999999995</v>
      </c>
      <c r="J13294" s="55">
        <f>pro[[#This Row],[Revenue]]+pro[[#This Row],[AdminExp]]</f>
        <v>20117.244999999995</v>
      </c>
      <c r="K13294" s="83">
        <f>pro[[#This Row],[Profit]]/pro[[#This Row],[Revenue]]</f>
        <v>6.2602979784014717E-2</v>
      </c>
      <c r="L13294" s="56">
        <f t="shared" si="207"/>
        <v>12</v>
      </c>
      <c r="M13294" s="82" t="str">
        <f>"Q"&amp;" "&amp;VLOOKUP(pro[[#This Row],[Period]],Mapping!A:B,2,0)</f>
        <v>Q 4</v>
      </c>
      <c r="N13294"/>
    </row>
    <row r="13295" spans="1:14" ht="14.25" x14ac:dyDescent="0.2">
      <c r="A13295" s="44" t="s">
        <v>45</v>
      </c>
      <c r="B13295" s="44" t="s">
        <v>37</v>
      </c>
      <c r="C13295" s="44" t="s">
        <v>57</v>
      </c>
      <c r="D13295" s="43">
        <v>921240.69799999986</v>
      </c>
      <c r="E13295" s="43">
        <v>-489079.14999999997</v>
      </c>
      <c r="F13295" s="45">
        <v>-29620</v>
      </c>
      <c r="G13295" s="45">
        <v>-94350</v>
      </c>
      <c r="H13295" s="45">
        <v>-30080</v>
      </c>
      <c r="I13295" s="55">
        <f>pro[[#This Row],[Admin expenses 3]]+pro[[#This Row],[Admin expenses 2]]+pro[[#This Row],[Admin expenses 1]]+pro[[#This Row],[COGS]]</f>
        <v>-643129.14999999991</v>
      </c>
      <c r="J13295" s="55">
        <f>pro[[#This Row],[Revenue]]+pro[[#This Row],[AdminExp]]</f>
        <v>278111.54799999995</v>
      </c>
      <c r="K13295" s="83">
        <f>pro[[#This Row],[Profit]]/pro[[#This Row],[Revenue]]</f>
        <v>0.301888039253776</v>
      </c>
      <c r="L13295" s="56">
        <f t="shared" si="207"/>
        <v>12</v>
      </c>
      <c r="M13295" s="82" t="str">
        <f>"Q"&amp;" "&amp;VLOOKUP(pro[[#This Row],[Period]],Mapping!A:B,2,0)</f>
        <v>Q 4</v>
      </c>
      <c r="N13295"/>
    </row>
    <row r="13296" spans="1:14" ht="14.25" x14ac:dyDescent="0.2">
      <c r="A13296" s="44" t="s">
        <v>45</v>
      </c>
      <c r="B13296" s="44" t="s">
        <v>37</v>
      </c>
      <c r="C13296" s="44" t="s">
        <v>57</v>
      </c>
      <c r="D13296" s="43">
        <v>6948.7389999999996</v>
      </c>
      <c r="E13296" s="43">
        <v>-6791.6169999999993</v>
      </c>
      <c r="F13296" s="45">
        <v>-91730</v>
      </c>
      <c r="G13296" s="45">
        <v>-40190</v>
      </c>
      <c r="H13296" s="45">
        <v>-66090</v>
      </c>
      <c r="I13296" s="55">
        <f>pro[[#This Row],[Admin expenses 3]]+pro[[#This Row],[Admin expenses 2]]+pro[[#This Row],[Admin expenses 1]]+pro[[#This Row],[COGS]]</f>
        <v>-204801.617</v>
      </c>
      <c r="J13296" s="55">
        <f>pro[[#This Row],[Revenue]]+pro[[#This Row],[AdminExp]]</f>
        <v>-197852.878</v>
      </c>
      <c r="K13296" s="83">
        <f>pro[[#This Row],[Profit]]/pro[[#This Row],[Revenue]]</f>
        <v>-28.473206145748172</v>
      </c>
      <c r="L13296" s="56">
        <f t="shared" si="207"/>
        <v>12</v>
      </c>
      <c r="M13296" s="82" t="str">
        <f>"Q"&amp;" "&amp;VLOOKUP(pro[[#This Row],[Period]],Mapping!A:B,2,0)</f>
        <v>Q 4</v>
      </c>
      <c r="N13296"/>
    </row>
    <row r="13297" spans="1:14" ht="14.25" x14ac:dyDescent="0.2">
      <c r="A13297" s="44" t="s">
        <v>45</v>
      </c>
      <c r="B13297" s="44" t="s">
        <v>37</v>
      </c>
      <c r="C13297" s="44" t="s">
        <v>57</v>
      </c>
      <c r="D13297" s="43">
        <v>44525.131000000001</v>
      </c>
      <c r="E13297" s="43">
        <v>-6276.5429999999997</v>
      </c>
      <c r="F13297" s="45">
        <v>-79980</v>
      </c>
      <c r="G13297" s="45">
        <v>-28840</v>
      </c>
      <c r="H13297" s="45">
        <v>-102240</v>
      </c>
      <c r="I13297" s="55">
        <f>pro[[#This Row],[Admin expenses 3]]+pro[[#This Row],[Admin expenses 2]]+pro[[#This Row],[Admin expenses 1]]+pro[[#This Row],[COGS]]</f>
        <v>-217336.54300000001</v>
      </c>
      <c r="J13297" s="55">
        <f>pro[[#This Row],[Revenue]]+pro[[#This Row],[AdminExp]]</f>
        <v>-172811.41200000001</v>
      </c>
      <c r="K13297" s="83">
        <f>pro[[#This Row],[Profit]]/pro[[#This Row],[Revenue]]</f>
        <v>-3.8812106358541651</v>
      </c>
      <c r="L13297" s="56">
        <f t="shared" si="207"/>
        <v>12</v>
      </c>
      <c r="M13297" s="82" t="str">
        <f>"Q"&amp;" "&amp;VLOOKUP(pro[[#This Row],[Period]],Mapping!A:B,2,0)</f>
        <v>Q 4</v>
      </c>
      <c r="N13297"/>
    </row>
    <row r="13298" spans="1:14" ht="14.25" x14ac:dyDescent="0.2">
      <c r="A13298" s="44" t="s">
        <v>45</v>
      </c>
      <c r="B13298" s="44" t="s">
        <v>37</v>
      </c>
      <c r="C13298" s="44" t="s">
        <v>57</v>
      </c>
      <c r="D13298" s="43">
        <v>10306.009</v>
      </c>
      <c r="E13298" s="43">
        <v>-1879.1149999999998</v>
      </c>
      <c r="F13298" s="45">
        <v>-95910</v>
      </c>
      <c r="G13298" s="45">
        <v>-76260</v>
      </c>
      <c r="H13298" s="45">
        <v>-66970</v>
      </c>
      <c r="I13298" s="55">
        <f>pro[[#This Row],[Admin expenses 3]]+pro[[#This Row],[Admin expenses 2]]+pro[[#This Row],[Admin expenses 1]]+pro[[#This Row],[COGS]]</f>
        <v>-241019.11499999999</v>
      </c>
      <c r="J13298" s="55">
        <f>pro[[#This Row],[Revenue]]+pro[[#This Row],[AdminExp]]</f>
        <v>-230713.106</v>
      </c>
      <c r="K13298" s="83">
        <f>pro[[#This Row],[Profit]]/pro[[#This Row],[Revenue]]</f>
        <v>-22.38627057282795</v>
      </c>
      <c r="L13298" s="56">
        <f t="shared" si="207"/>
        <v>12</v>
      </c>
      <c r="M13298" s="82" t="str">
        <f>"Q"&amp;" "&amp;VLOOKUP(pro[[#This Row],[Period]],Mapping!A:B,2,0)</f>
        <v>Q 4</v>
      </c>
      <c r="N13298"/>
    </row>
    <row r="13299" spans="1:14" ht="14.25" x14ac:dyDescent="0.2">
      <c r="A13299" s="44" t="s">
        <v>45</v>
      </c>
      <c r="B13299" s="44" t="s">
        <v>37</v>
      </c>
      <c r="C13299" s="44" t="s">
        <v>58</v>
      </c>
      <c r="D13299" s="43">
        <v>14102.164999999999</v>
      </c>
      <c r="E13299" s="43">
        <v>-4254.2290000000003</v>
      </c>
      <c r="F13299" s="45">
        <v>-23190</v>
      </c>
      <c r="G13299" s="45">
        <v>-101990</v>
      </c>
      <c r="H13299" s="45">
        <v>-42280</v>
      </c>
      <c r="I13299" s="55">
        <f>pro[[#This Row],[Admin expenses 3]]+pro[[#This Row],[Admin expenses 2]]+pro[[#This Row],[Admin expenses 1]]+pro[[#This Row],[COGS]]</f>
        <v>-171714.22899999999</v>
      </c>
      <c r="J13299" s="55">
        <f>pro[[#This Row],[Revenue]]+pro[[#This Row],[AdminExp]]</f>
        <v>-157612.06399999998</v>
      </c>
      <c r="K13299" s="83">
        <f>pro[[#This Row],[Profit]]/pro[[#This Row],[Revenue]]</f>
        <v>-11.176444467923897</v>
      </c>
      <c r="L13299" s="56">
        <f t="shared" si="207"/>
        <v>12</v>
      </c>
      <c r="M13299" s="82" t="str">
        <f>"Q"&amp;" "&amp;VLOOKUP(pro[[#This Row],[Period]],Mapping!A:B,2,0)</f>
        <v>Q 4</v>
      </c>
      <c r="N13299"/>
    </row>
    <row r="13300" spans="1:14" ht="14.25" x14ac:dyDescent="0.2">
      <c r="A13300" s="44" t="s">
        <v>45</v>
      </c>
      <c r="B13300" s="44" t="s">
        <v>37</v>
      </c>
      <c r="C13300" s="44" t="s">
        <v>59</v>
      </c>
      <c r="D13300" s="43">
        <v>44765.483</v>
      </c>
      <c r="E13300" s="43">
        <v>-2488.9059999999999</v>
      </c>
      <c r="F13300" s="45">
        <v>-69660</v>
      </c>
      <c r="G13300" s="45">
        <v>-75110</v>
      </c>
      <c r="H13300" s="45">
        <v>-66950</v>
      </c>
      <c r="I13300" s="55">
        <f>pro[[#This Row],[Admin expenses 3]]+pro[[#This Row],[Admin expenses 2]]+pro[[#This Row],[Admin expenses 1]]+pro[[#This Row],[COGS]]</f>
        <v>-214208.90599999999</v>
      </c>
      <c r="J13300" s="55">
        <f>pro[[#This Row],[Revenue]]+pro[[#This Row],[AdminExp]]</f>
        <v>-169443.42299999998</v>
      </c>
      <c r="K13300" s="83">
        <f>pro[[#This Row],[Profit]]/pro[[#This Row],[Revenue]]</f>
        <v>-3.7851355920810681</v>
      </c>
      <c r="L13300" s="56">
        <f t="shared" si="207"/>
        <v>12</v>
      </c>
      <c r="M13300" s="82" t="str">
        <f>"Q"&amp;" "&amp;VLOOKUP(pro[[#This Row],[Period]],Mapping!A:B,2,0)</f>
        <v>Q 4</v>
      </c>
      <c r="N13300"/>
    </row>
    <row r="13301" spans="1:14" ht="14.25" x14ac:dyDescent="0.2">
      <c r="A13301" s="44" t="s">
        <v>45</v>
      </c>
      <c r="B13301" s="44" t="s">
        <v>37</v>
      </c>
      <c r="C13301" s="44" t="s">
        <v>57</v>
      </c>
      <c r="D13301" s="43">
        <v>16430.162</v>
      </c>
      <c r="E13301" s="43">
        <v>-1135.2949999999998</v>
      </c>
      <c r="F13301" s="45">
        <v>-44050</v>
      </c>
      <c r="G13301" s="45">
        <v>-107430</v>
      </c>
      <c r="H13301" s="45">
        <v>-21670</v>
      </c>
      <c r="I13301" s="55">
        <f>pro[[#This Row],[Admin expenses 3]]+pro[[#This Row],[Admin expenses 2]]+pro[[#This Row],[Admin expenses 1]]+pro[[#This Row],[COGS]]</f>
        <v>-174285.29500000001</v>
      </c>
      <c r="J13301" s="55">
        <f>pro[[#This Row],[Revenue]]+pro[[#This Row],[AdminExp]]</f>
        <v>-157855.133</v>
      </c>
      <c r="K13301" s="83">
        <f>pro[[#This Row],[Profit]]/pro[[#This Row],[Revenue]]</f>
        <v>-9.6076431260994255</v>
      </c>
      <c r="L13301" s="56">
        <f t="shared" si="207"/>
        <v>12</v>
      </c>
      <c r="M13301" s="82" t="str">
        <f>"Q"&amp;" "&amp;VLOOKUP(pro[[#This Row],[Period]],Mapping!A:B,2,0)</f>
        <v>Q 4</v>
      </c>
      <c r="N13301"/>
    </row>
    <row r="13302" spans="1:14" ht="14.25" x14ac:dyDescent="0.2">
      <c r="A13302" s="44" t="s">
        <v>45</v>
      </c>
      <c r="B13302" s="44" t="s">
        <v>37</v>
      </c>
      <c r="C13302" s="44" t="s">
        <v>57</v>
      </c>
      <c r="D13302" s="43">
        <v>5242.5519999999997</v>
      </c>
      <c r="E13302" s="43">
        <v>-4671.415</v>
      </c>
      <c r="F13302" s="45">
        <v>-86430</v>
      </c>
      <c r="G13302" s="45">
        <v>-107400</v>
      </c>
      <c r="H13302" s="45">
        <v>-91930</v>
      </c>
      <c r="I13302" s="55">
        <f>pro[[#This Row],[Admin expenses 3]]+pro[[#This Row],[Admin expenses 2]]+pro[[#This Row],[Admin expenses 1]]+pro[[#This Row],[COGS]]</f>
        <v>-290431.41499999998</v>
      </c>
      <c r="J13302" s="55">
        <f>pro[[#This Row],[Revenue]]+pro[[#This Row],[AdminExp]]</f>
        <v>-285188.86299999995</v>
      </c>
      <c r="K13302" s="83">
        <f>pro[[#This Row],[Profit]]/pro[[#This Row],[Revenue]]</f>
        <v>-54.398862042760847</v>
      </c>
      <c r="L13302" s="56">
        <f t="shared" si="207"/>
        <v>12</v>
      </c>
      <c r="M13302" s="82" t="str">
        <f>"Q"&amp;" "&amp;VLOOKUP(pro[[#This Row],[Period]],Mapping!A:B,2,0)</f>
        <v>Q 4</v>
      </c>
      <c r="N13302"/>
    </row>
    <row r="13303" spans="1:14" ht="14.25" x14ac:dyDescent="0.2">
      <c r="A13303" s="44" t="s">
        <v>45</v>
      </c>
      <c r="B13303" s="44" t="s">
        <v>37</v>
      </c>
      <c r="C13303" s="44" t="s">
        <v>57</v>
      </c>
      <c r="D13303" s="43">
        <v>258033.69899999999</v>
      </c>
      <c r="E13303" s="43">
        <v>-43670.703999999998</v>
      </c>
      <c r="F13303" s="45">
        <v>-52590</v>
      </c>
      <c r="G13303" s="45">
        <v>-25810</v>
      </c>
      <c r="H13303" s="45">
        <v>-72960</v>
      </c>
      <c r="I13303" s="55">
        <f>pro[[#This Row],[Admin expenses 3]]+pro[[#This Row],[Admin expenses 2]]+pro[[#This Row],[Admin expenses 1]]+pro[[#This Row],[COGS]]</f>
        <v>-195030.704</v>
      </c>
      <c r="J13303" s="55">
        <f>pro[[#This Row],[Revenue]]+pro[[#This Row],[AdminExp]]</f>
        <v>63002.994999999995</v>
      </c>
      <c r="K13303" s="83">
        <f>pro[[#This Row],[Profit]]/pro[[#This Row],[Revenue]]</f>
        <v>0.24416576301531839</v>
      </c>
      <c r="L13303" s="56">
        <f t="shared" si="207"/>
        <v>12</v>
      </c>
      <c r="M13303" s="82" t="str">
        <f>"Q"&amp;" "&amp;VLOOKUP(pro[[#This Row],[Period]],Mapping!A:B,2,0)</f>
        <v>Q 4</v>
      </c>
      <c r="N13303"/>
    </row>
    <row r="13304" spans="1:14" ht="14.25" x14ac:dyDescent="0.2">
      <c r="A13304" s="44" t="s">
        <v>45</v>
      </c>
      <c r="B13304" s="44" t="s">
        <v>37</v>
      </c>
      <c r="C13304" s="44" t="s">
        <v>58</v>
      </c>
      <c r="D13304" s="43">
        <v>656.20799999999997</v>
      </c>
      <c r="E13304" s="43">
        <v>-605.69599999999991</v>
      </c>
      <c r="F13304" s="45">
        <v>-12520</v>
      </c>
      <c r="G13304" s="45">
        <v>-83000</v>
      </c>
      <c r="H13304" s="45">
        <v>-75560</v>
      </c>
      <c r="I13304" s="55">
        <f>pro[[#This Row],[Admin expenses 3]]+pro[[#This Row],[Admin expenses 2]]+pro[[#This Row],[Admin expenses 1]]+pro[[#This Row],[COGS]]</f>
        <v>-171685.696</v>
      </c>
      <c r="J13304" s="55">
        <f>pro[[#This Row],[Revenue]]+pro[[#This Row],[AdminExp]]</f>
        <v>-171029.48799999998</v>
      </c>
      <c r="K13304" s="83">
        <f>pro[[#This Row],[Profit]]/pro[[#This Row],[Revenue]]</f>
        <v>-260.63304318143025</v>
      </c>
      <c r="L13304" s="56">
        <f t="shared" si="207"/>
        <v>12</v>
      </c>
      <c r="M13304" s="82" t="str">
        <f>"Q"&amp;" "&amp;VLOOKUP(pro[[#This Row],[Period]],Mapping!A:B,2,0)</f>
        <v>Q 4</v>
      </c>
      <c r="N13304"/>
    </row>
    <row r="13305" spans="1:14" ht="14.25" x14ac:dyDescent="0.2">
      <c r="A13305" s="44" t="s">
        <v>45</v>
      </c>
      <c r="B13305" s="44" t="s">
        <v>37</v>
      </c>
      <c r="C13305" s="44" t="s">
        <v>59</v>
      </c>
      <c r="D13305" s="43">
        <v>1117.9769999999999</v>
      </c>
      <c r="E13305" s="43">
        <v>-690.74599999999998</v>
      </c>
      <c r="F13305" s="45">
        <v>-92540</v>
      </c>
      <c r="G13305" s="45">
        <v>-82110</v>
      </c>
      <c r="H13305" s="45">
        <v>-83120</v>
      </c>
      <c r="I13305" s="55">
        <f>pro[[#This Row],[Admin expenses 3]]+pro[[#This Row],[Admin expenses 2]]+pro[[#This Row],[Admin expenses 1]]+pro[[#This Row],[COGS]]</f>
        <v>-258460.74600000001</v>
      </c>
      <c r="J13305" s="55">
        <f>pro[[#This Row],[Revenue]]+pro[[#This Row],[AdminExp]]</f>
        <v>-257342.769</v>
      </c>
      <c r="K13305" s="83">
        <f>pro[[#This Row],[Profit]]/pro[[#This Row],[Revenue]]</f>
        <v>-230.18610311303365</v>
      </c>
      <c r="L13305" s="56">
        <f t="shared" si="207"/>
        <v>12</v>
      </c>
      <c r="M13305" s="82" t="str">
        <f>"Q"&amp;" "&amp;VLOOKUP(pro[[#This Row],[Period]],Mapping!A:B,2,0)</f>
        <v>Q 4</v>
      </c>
      <c r="N13305"/>
    </row>
    <row r="13306" spans="1:14" ht="14.25" x14ac:dyDescent="0.2">
      <c r="A13306" s="44" t="s">
        <v>45</v>
      </c>
      <c r="B13306" s="44" t="s">
        <v>37</v>
      </c>
      <c r="C13306" s="44" t="s">
        <v>57</v>
      </c>
      <c r="D13306" s="43">
        <v>111.797</v>
      </c>
      <c r="E13306" s="43">
        <v>-92.09899999999999</v>
      </c>
      <c r="F13306" s="45">
        <v>-102050</v>
      </c>
      <c r="G13306" s="45">
        <v>-46290</v>
      </c>
      <c r="H13306" s="45">
        <v>-30140</v>
      </c>
      <c r="I13306" s="55">
        <f>pro[[#This Row],[Admin expenses 3]]+pro[[#This Row],[Admin expenses 2]]+pro[[#This Row],[Admin expenses 1]]+pro[[#This Row],[COGS]]</f>
        <v>-178572.09899999999</v>
      </c>
      <c r="J13306" s="55">
        <f>pro[[#This Row],[Revenue]]+pro[[#This Row],[AdminExp]]</f>
        <v>-178460.302</v>
      </c>
      <c r="K13306" s="83">
        <f>pro[[#This Row],[Profit]]/pro[[#This Row],[Revenue]]</f>
        <v>-1596.2888270704939</v>
      </c>
      <c r="L13306" s="56">
        <f t="shared" si="207"/>
        <v>12</v>
      </c>
      <c r="M13306" s="82" t="str">
        <f>"Q"&amp;" "&amp;VLOOKUP(pro[[#This Row],[Period]],Mapping!A:B,2,0)</f>
        <v>Q 4</v>
      </c>
      <c r="N13306"/>
    </row>
    <row r="13307" spans="1:14" ht="14.25" x14ac:dyDescent="0.2">
      <c r="A13307" s="44" t="s">
        <v>45</v>
      </c>
      <c r="B13307" s="44" t="s">
        <v>37</v>
      </c>
      <c r="C13307" s="44" t="s">
        <v>57</v>
      </c>
      <c r="D13307" s="43">
        <v>15428516.312999999</v>
      </c>
      <c r="E13307" s="43">
        <v>-12687213.972999999</v>
      </c>
      <c r="F13307" s="45">
        <v>-25570</v>
      </c>
      <c r="G13307" s="45">
        <v>-104860</v>
      </c>
      <c r="H13307" s="45">
        <v>-74260</v>
      </c>
      <c r="I13307" s="55">
        <f>pro[[#This Row],[Admin expenses 3]]+pro[[#This Row],[Admin expenses 2]]+pro[[#This Row],[Admin expenses 1]]+pro[[#This Row],[COGS]]</f>
        <v>-12891903.972999999</v>
      </c>
      <c r="J13307" s="55">
        <f>pro[[#This Row],[Revenue]]+pro[[#This Row],[AdminExp]]</f>
        <v>2536612.34</v>
      </c>
      <c r="K13307" s="83">
        <f>pro[[#This Row],[Profit]]/pro[[#This Row],[Revenue]]</f>
        <v>0.1644106463991396</v>
      </c>
      <c r="L13307" s="56">
        <f t="shared" si="207"/>
        <v>12</v>
      </c>
      <c r="M13307" s="82" t="str">
        <f>"Q"&amp;" "&amp;VLOOKUP(pro[[#This Row],[Period]],Mapping!A:B,2,0)</f>
        <v>Q 4</v>
      </c>
      <c r="N13307"/>
    </row>
    <row r="13308" spans="1:14" ht="14.25" x14ac:dyDescent="0.2">
      <c r="A13308" s="44" t="s">
        <v>45</v>
      </c>
      <c r="B13308" s="44" t="s">
        <v>37</v>
      </c>
      <c r="C13308" s="44" t="s">
        <v>58</v>
      </c>
      <c r="D13308" s="43">
        <v>12500360.145</v>
      </c>
      <c r="E13308" s="43">
        <v>-10240377.013999999</v>
      </c>
      <c r="F13308" s="45">
        <v>-49980</v>
      </c>
      <c r="G13308" s="45">
        <v>-40990</v>
      </c>
      <c r="H13308" s="45">
        <v>-13350</v>
      </c>
      <c r="I13308" s="55">
        <f>pro[[#This Row],[Admin expenses 3]]+pro[[#This Row],[Admin expenses 2]]+pro[[#This Row],[Admin expenses 1]]+pro[[#This Row],[COGS]]</f>
        <v>-10344697.013999999</v>
      </c>
      <c r="J13308" s="55">
        <f>pro[[#This Row],[Revenue]]+pro[[#This Row],[AdminExp]]</f>
        <v>2155663.131000001</v>
      </c>
      <c r="K13308" s="83">
        <f>pro[[#This Row],[Profit]]/pro[[#This Row],[Revenue]]</f>
        <v>0.17244808197484146</v>
      </c>
      <c r="L13308" s="56">
        <f t="shared" si="207"/>
        <v>12</v>
      </c>
      <c r="M13308" s="82" t="str">
        <f>"Q"&amp;" "&amp;VLOOKUP(pro[[#This Row],[Period]],Mapping!A:B,2,0)</f>
        <v>Q 4</v>
      </c>
      <c r="N13308"/>
    </row>
    <row r="13309" spans="1:14" ht="14.25" x14ac:dyDescent="0.2">
      <c r="A13309" s="44" t="s">
        <v>45</v>
      </c>
      <c r="B13309" s="44" t="s">
        <v>33</v>
      </c>
      <c r="C13309" s="44" t="s">
        <v>59</v>
      </c>
      <c r="D13309" s="43">
        <v>98017.401999999987</v>
      </c>
      <c r="E13309" s="43">
        <v>-51149.399000000005</v>
      </c>
      <c r="F13309" s="45">
        <v>-27050</v>
      </c>
      <c r="G13309" s="45">
        <v>-44100</v>
      </c>
      <c r="H13309" s="45">
        <v>-21090</v>
      </c>
      <c r="I13309" s="55">
        <f>pro[[#This Row],[Admin expenses 3]]+pro[[#This Row],[Admin expenses 2]]+pro[[#This Row],[Admin expenses 1]]+pro[[#This Row],[COGS]]</f>
        <v>-143389.399</v>
      </c>
      <c r="J13309" s="55">
        <f>pro[[#This Row],[Revenue]]+pro[[#This Row],[AdminExp]]</f>
        <v>-45371.997000000018</v>
      </c>
      <c r="K13309" s="83">
        <f>pro[[#This Row],[Profit]]/pro[[#This Row],[Revenue]]</f>
        <v>-0.46289736387830421</v>
      </c>
      <c r="L13309" s="56">
        <f t="shared" si="207"/>
        <v>12</v>
      </c>
      <c r="M13309" s="82" t="str">
        <f>"Q"&amp;" "&amp;VLOOKUP(pro[[#This Row],[Period]],Mapping!A:B,2,0)</f>
        <v>Q 4</v>
      </c>
      <c r="N13309"/>
    </row>
    <row r="13310" spans="1:14" ht="14.25" x14ac:dyDescent="0.2">
      <c r="A13310" s="44" t="s">
        <v>45</v>
      </c>
      <c r="B13310" s="44" t="s">
        <v>33</v>
      </c>
      <c r="C13310" s="44" t="s">
        <v>57</v>
      </c>
      <c r="D13310" s="43">
        <v>51863.847000000002</v>
      </c>
      <c r="E13310" s="43">
        <v>-9651.6419999999998</v>
      </c>
      <c r="F13310" s="45">
        <v>-80180</v>
      </c>
      <c r="G13310" s="45">
        <v>-99910</v>
      </c>
      <c r="H13310" s="45">
        <v>-48370</v>
      </c>
      <c r="I13310" s="55">
        <f>pro[[#This Row],[Admin expenses 3]]+pro[[#This Row],[Admin expenses 2]]+pro[[#This Row],[Admin expenses 1]]+pro[[#This Row],[COGS]]</f>
        <v>-238111.64199999999</v>
      </c>
      <c r="J13310" s="55">
        <f>pro[[#This Row],[Revenue]]+pro[[#This Row],[AdminExp]]</f>
        <v>-186247.79499999998</v>
      </c>
      <c r="K13310" s="83">
        <f>pro[[#This Row],[Profit]]/pro[[#This Row],[Revenue]]</f>
        <v>-3.5910910156741744</v>
      </c>
      <c r="L13310" s="56">
        <f t="shared" si="207"/>
        <v>12</v>
      </c>
      <c r="M13310" s="82" t="str">
        <f>"Q"&amp;" "&amp;VLOOKUP(pro[[#This Row],[Period]],Mapping!A:B,2,0)</f>
        <v>Q 4</v>
      </c>
      <c r="N13310"/>
    </row>
    <row r="13311" spans="1:14" ht="14.25" x14ac:dyDescent="0.2">
      <c r="A13311" s="44" t="s">
        <v>45</v>
      </c>
      <c r="B13311" s="44" t="s">
        <v>33</v>
      </c>
      <c r="C13311" s="44" t="s">
        <v>57</v>
      </c>
      <c r="D13311" s="43">
        <v>682854.74599999993</v>
      </c>
      <c r="E13311" s="43">
        <v>-106740.97</v>
      </c>
      <c r="F13311" s="45">
        <v>-73050</v>
      </c>
      <c r="G13311" s="45">
        <v>-49510</v>
      </c>
      <c r="H13311" s="45">
        <v>-37020</v>
      </c>
      <c r="I13311" s="55">
        <f>pro[[#This Row],[Admin expenses 3]]+pro[[#This Row],[Admin expenses 2]]+pro[[#This Row],[Admin expenses 1]]+pro[[#This Row],[COGS]]</f>
        <v>-266320.96999999997</v>
      </c>
      <c r="J13311" s="55">
        <f>pro[[#This Row],[Revenue]]+pro[[#This Row],[AdminExp]]</f>
        <v>416533.77599999995</v>
      </c>
      <c r="K13311" s="83">
        <f>pro[[#This Row],[Profit]]/pro[[#This Row],[Revenue]]</f>
        <v>0.60998884234158934</v>
      </c>
      <c r="L13311" s="56">
        <f t="shared" si="207"/>
        <v>12</v>
      </c>
      <c r="M13311" s="82" t="str">
        <f>"Q"&amp;" "&amp;VLOOKUP(pro[[#This Row],[Period]],Mapping!A:B,2,0)</f>
        <v>Q 4</v>
      </c>
      <c r="N13311"/>
    </row>
    <row r="13312" spans="1:14" ht="14.25" x14ac:dyDescent="0.2">
      <c r="A13312" s="44" t="s">
        <v>45</v>
      </c>
      <c r="B13312" s="44" t="s">
        <v>33</v>
      </c>
      <c r="C13312" s="44" t="s">
        <v>58</v>
      </c>
      <c r="D13312" s="43">
        <v>216908.81099999999</v>
      </c>
      <c r="E13312" s="43">
        <v>-53224.36</v>
      </c>
      <c r="F13312" s="45">
        <v>-106160</v>
      </c>
      <c r="G13312" s="45">
        <v>-104620</v>
      </c>
      <c r="H13312" s="45">
        <v>-107600</v>
      </c>
      <c r="I13312" s="55">
        <f>pro[[#This Row],[Admin expenses 3]]+pro[[#This Row],[Admin expenses 2]]+pro[[#This Row],[Admin expenses 1]]+pro[[#This Row],[COGS]]</f>
        <v>-371604.36</v>
      </c>
      <c r="J13312" s="55">
        <f>pro[[#This Row],[Revenue]]+pro[[#This Row],[AdminExp]]</f>
        <v>-154695.549</v>
      </c>
      <c r="K13312" s="83">
        <f>pro[[#This Row],[Profit]]/pro[[#This Row],[Revenue]]</f>
        <v>-0.71318241193991894</v>
      </c>
      <c r="L13312" s="56">
        <f t="shared" si="207"/>
        <v>12</v>
      </c>
      <c r="M13312" s="82" t="str">
        <f>"Q"&amp;" "&amp;VLOOKUP(pro[[#This Row],[Period]],Mapping!A:B,2,0)</f>
        <v>Q 4</v>
      </c>
      <c r="N13312"/>
    </row>
    <row r="13313" spans="1:14" ht="14.25" x14ac:dyDescent="0.2">
      <c r="A13313" s="44" t="s">
        <v>45</v>
      </c>
      <c r="B13313" s="44" t="s">
        <v>33</v>
      </c>
      <c r="C13313" s="44" t="s">
        <v>57</v>
      </c>
      <c r="D13313" s="43">
        <v>763610.58199999994</v>
      </c>
      <c r="E13313" s="43">
        <v>-1820000.0559999999</v>
      </c>
      <c r="F13313" s="45">
        <v>-28910</v>
      </c>
      <c r="G13313" s="45">
        <v>-80220</v>
      </c>
      <c r="H13313" s="45">
        <v>-28440</v>
      </c>
      <c r="I13313" s="55">
        <f>pro[[#This Row],[Admin expenses 3]]+pro[[#This Row],[Admin expenses 2]]+pro[[#This Row],[Admin expenses 1]]+pro[[#This Row],[COGS]]</f>
        <v>-1957570.0559999999</v>
      </c>
      <c r="J13313" s="55">
        <f>pro[[#This Row],[Revenue]]+pro[[#This Row],[AdminExp]]</f>
        <v>-1193959.4739999999</v>
      </c>
      <c r="K13313" s="83">
        <f>pro[[#This Row],[Profit]]/pro[[#This Row],[Revenue]]</f>
        <v>-1.5635711475774179</v>
      </c>
      <c r="L13313" s="56">
        <f t="shared" si="207"/>
        <v>12</v>
      </c>
      <c r="M13313" s="82" t="str">
        <f>"Q"&amp;" "&amp;VLOOKUP(pro[[#This Row],[Period]],Mapping!A:B,2,0)</f>
        <v>Q 4</v>
      </c>
      <c r="N13313"/>
    </row>
    <row r="13314" spans="1:14" ht="14.25" x14ac:dyDescent="0.2">
      <c r="A13314" s="44" t="s">
        <v>45</v>
      </c>
      <c r="B13314" s="44" t="s">
        <v>33</v>
      </c>
      <c r="C13314" s="44" t="s">
        <v>58</v>
      </c>
      <c r="D13314" s="43">
        <v>163755.95599999998</v>
      </c>
      <c r="E13314" s="43">
        <v>-143290</v>
      </c>
      <c r="F13314" s="45">
        <v>-70700</v>
      </c>
      <c r="G13314" s="45">
        <v>-81060</v>
      </c>
      <c r="H13314" s="45">
        <v>-53030</v>
      </c>
      <c r="I13314" s="55">
        <f>pro[[#This Row],[Admin expenses 3]]+pro[[#This Row],[Admin expenses 2]]+pro[[#This Row],[Admin expenses 1]]+pro[[#This Row],[COGS]]</f>
        <v>-348080</v>
      </c>
      <c r="J13314" s="55">
        <f>pro[[#This Row],[Revenue]]+pro[[#This Row],[AdminExp]]</f>
        <v>-184324.04400000002</v>
      </c>
      <c r="K13314" s="83">
        <f>pro[[#This Row],[Profit]]/pro[[#This Row],[Revenue]]</f>
        <v>-1.12560207581091</v>
      </c>
      <c r="L13314" s="56">
        <f t="shared" ref="L13314:L13379" si="208">MONTH(DATEVALUE(A13314&amp;"1"))</f>
        <v>12</v>
      </c>
      <c r="M13314" s="82" t="str">
        <f>"Q"&amp;" "&amp;VLOOKUP(pro[[#This Row],[Period]],Mapping!A:B,2,0)</f>
        <v>Q 4</v>
      </c>
      <c r="N13314"/>
    </row>
    <row r="13315" spans="1:14" ht="14.25" x14ac:dyDescent="0.2">
      <c r="A13315" s="44" t="s">
        <v>45</v>
      </c>
      <c r="B13315" s="44" t="s">
        <v>33</v>
      </c>
      <c r="C13315" s="44" t="s">
        <v>59</v>
      </c>
      <c r="D13315" s="43">
        <v>25100.774999999998</v>
      </c>
      <c r="E13315" s="43">
        <v>-14465.450999999999</v>
      </c>
      <c r="F13315" s="45">
        <v>-20500</v>
      </c>
      <c r="G13315" s="45">
        <v>-48670</v>
      </c>
      <c r="H13315" s="45">
        <v>-26090</v>
      </c>
      <c r="I13315" s="55">
        <f>pro[[#This Row],[Admin expenses 3]]+pro[[#This Row],[Admin expenses 2]]+pro[[#This Row],[Admin expenses 1]]+pro[[#This Row],[COGS]]</f>
        <v>-109725.451</v>
      </c>
      <c r="J13315" s="55">
        <f>pro[[#This Row],[Revenue]]+pro[[#This Row],[AdminExp]]</f>
        <v>-84624.676000000007</v>
      </c>
      <c r="K13315" s="83">
        <f>pro[[#This Row],[Profit]]/pro[[#This Row],[Revenue]]</f>
        <v>-3.3713969389391369</v>
      </c>
      <c r="L13315" s="56">
        <f t="shared" si="208"/>
        <v>12</v>
      </c>
      <c r="M13315" s="82" t="str">
        <f>"Q"&amp;" "&amp;VLOOKUP(pro[[#This Row],[Period]],Mapping!A:B,2,0)</f>
        <v>Q 4</v>
      </c>
      <c r="N13315"/>
    </row>
    <row r="13316" spans="1:14" ht="14.25" x14ac:dyDescent="0.2">
      <c r="A13316" s="44" t="s">
        <v>45</v>
      </c>
      <c r="B13316" s="44" t="s">
        <v>33</v>
      </c>
      <c r="C13316" s="44" t="s">
        <v>60</v>
      </c>
      <c r="D13316" s="43">
        <v>39852.106</v>
      </c>
      <c r="E13316" s="43">
        <v>-102187.008</v>
      </c>
      <c r="F13316" s="45">
        <v>-27900</v>
      </c>
      <c r="G13316" s="45">
        <v>-91990</v>
      </c>
      <c r="H13316" s="45">
        <v>-87310</v>
      </c>
      <c r="I13316" s="55">
        <f>pro[[#This Row],[Admin expenses 3]]+pro[[#This Row],[Admin expenses 2]]+pro[[#This Row],[Admin expenses 1]]+pro[[#This Row],[COGS]]</f>
        <v>-309387.00800000003</v>
      </c>
      <c r="J13316" s="55">
        <f>pro[[#This Row],[Revenue]]+pro[[#This Row],[AdminExp]]</f>
        <v>-269534.902</v>
      </c>
      <c r="K13316" s="83">
        <f>pro[[#This Row],[Profit]]/pro[[#This Row],[Revenue]]</f>
        <v>-6.7633791298256609</v>
      </c>
      <c r="L13316" s="56">
        <f t="shared" si="208"/>
        <v>12</v>
      </c>
      <c r="M13316" s="82" t="str">
        <f>"Q"&amp;" "&amp;VLOOKUP(pro[[#This Row],[Period]],Mapping!A:B,2,0)</f>
        <v>Q 4</v>
      </c>
      <c r="N13316"/>
    </row>
    <row r="13317" spans="1:14" ht="14.25" x14ac:dyDescent="0.2">
      <c r="A13317" s="44" t="s">
        <v>45</v>
      </c>
      <c r="B13317" s="44" t="s">
        <v>33</v>
      </c>
      <c r="C13317" s="44" t="s">
        <v>57</v>
      </c>
      <c r="D13317" s="43">
        <v>-4300.3589999999995</v>
      </c>
      <c r="E13317" s="43">
        <v>7758.576</v>
      </c>
      <c r="F13317" s="45">
        <v>-38220</v>
      </c>
      <c r="G13317" s="45">
        <v>-84540</v>
      </c>
      <c r="H13317" s="45">
        <v>-64760</v>
      </c>
      <c r="I13317" s="55">
        <f>pro[[#This Row],[Admin expenses 3]]+pro[[#This Row],[Admin expenses 2]]+pro[[#This Row],[Admin expenses 1]]+pro[[#This Row],[COGS]]</f>
        <v>-179761.424</v>
      </c>
      <c r="J13317" s="55">
        <f>pro[[#This Row],[Revenue]]+pro[[#This Row],[AdminExp]]</f>
        <v>-184061.783</v>
      </c>
      <c r="K13317" s="83">
        <f>pro[[#This Row],[Profit]]/pro[[#This Row],[Revenue]]</f>
        <v>42.801492387030947</v>
      </c>
      <c r="L13317" s="56">
        <f t="shared" si="208"/>
        <v>12</v>
      </c>
      <c r="M13317" s="82" t="str">
        <f>"Q"&amp;" "&amp;VLOOKUP(pro[[#This Row],[Period]],Mapping!A:B,2,0)</f>
        <v>Q 4</v>
      </c>
      <c r="N13317"/>
    </row>
    <row r="13318" spans="1:14" ht="14.25" x14ac:dyDescent="0.2">
      <c r="A13318" s="44" t="s">
        <v>45</v>
      </c>
      <c r="B13318" s="44" t="s">
        <v>33</v>
      </c>
      <c r="C13318" s="44" t="s">
        <v>58</v>
      </c>
      <c r="D13318" s="43">
        <v>5745.0679999999993</v>
      </c>
      <c r="E13318" s="43">
        <v>-8881.0399999999991</v>
      </c>
      <c r="F13318" s="45">
        <v>-102790</v>
      </c>
      <c r="G13318" s="45">
        <v>-96660</v>
      </c>
      <c r="H13318" s="45">
        <v>-105530</v>
      </c>
      <c r="I13318" s="55">
        <f>pro[[#This Row],[Admin expenses 3]]+pro[[#This Row],[Admin expenses 2]]+pro[[#This Row],[Admin expenses 1]]+pro[[#This Row],[COGS]]</f>
        <v>-313861.03999999998</v>
      </c>
      <c r="J13318" s="55">
        <f>pro[[#This Row],[Revenue]]+pro[[#This Row],[AdminExp]]</f>
        <v>-308115.97199999995</v>
      </c>
      <c r="K13318" s="83">
        <f>pro[[#This Row],[Profit]]/pro[[#This Row],[Revenue]]</f>
        <v>-53.631388175039874</v>
      </c>
      <c r="L13318" s="56">
        <f t="shared" si="208"/>
        <v>12</v>
      </c>
      <c r="M13318" s="82" t="str">
        <f>"Q"&amp;" "&amp;VLOOKUP(pro[[#This Row],[Period]],Mapping!A:B,2,0)</f>
        <v>Q 4</v>
      </c>
      <c r="N13318"/>
    </row>
    <row r="13319" spans="1:14" ht="14.25" x14ac:dyDescent="0.2">
      <c r="A13319" s="44" t="s">
        <v>45</v>
      </c>
      <c r="B13319" s="44" t="s">
        <v>33</v>
      </c>
      <c r="C13319" s="44" t="s">
        <v>59</v>
      </c>
      <c r="D13319" s="43">
        <v>525640.07999999996</v>
      </c>
      <c r="E13319" s="43">
        <v>-112475.30699999999</v>
      </c>
      <c r="F13319" s="45">
        <v>-103020</v>
      </c>
      <c r="G13319" s="45">
        <v>-41060</v>
      </c>
      <c r="H13319" s="45">
        <v>-55610</v>
      </c>
      <c r="I13319" s="55">
        <f>pro[[#This Row],[Admin expenses 3]]+pro[[#This Row],[Admin expenses 2]]+pro[[#This Row],[Admin expenses 1]]+pro[[#This Row],[COGS]]</f>
        <v>-312165.30699999997</v>
      </c>
      <c r="J13319" s="55">
        <f>pro[[#This Row],[Revenue]]+pro[[#This Row],[AdminExp]]</f>
        <v>213474.77299999999</v>
      </c>
      <c r="K13319" s="83">
        <f>pro[[#This Row],[Profit]]/pro[[#This Row],[Revenue]]</f>
        <v>0.40612346950407585</v>
      </c>
      <c r="L13319" s="56">
        <f t="shared" si="208"/>
        <v>12</v>
      </c>
      <c r="M13319" s="82" t="str">
        <f>"Q"&amp;" "&amp;VLOOKUP(pro[[#This Row],[Period]],Mapping!A:B,2,0)</f>
        <v>Q 4</v>
      </c>
      <c r="N13319"/>
    </row>
    <row r="13320" spans="1:14" ht="14.25" x14ac:dyDescent="0.2">
      <c r="A13320" s="44" t="s">
        <v>45</v>
      </c>
      <c r="B13320" s="44" t="s">
        <v>33</v>
      </c>
      <c r="C13320" s="44" t="s">
        <v>60</v>
      </c>
      <c r="D13320" s="43">
        <v>12266.862999999999</v>
      </c>
      <c r="E13320" s="43">
        <v>-7531.4049999999988</v>
      </c>
      <c r="F13320" s="45">
        <v>-51130</v>
      </c>
      <c r="G13320" s="45">
        <v>-90650</v>
      </c>
      <c r="H13320" s="45">
        <v>-38050</v>
      </c>
      <c r="I13320" s="55">
        <f>pro[[#This Row],[Admin expenses 3]]+pro[[#This Row],[Admin expenses 2]]+pro[[#This Row],[Admin expenses 1]]+pro[[#This Row],[COGS]]</f>
        <v>-187361.405</v>
      </c>
      <c r="J13320" s="55">
        <f>pro[[#This Row],[Revenue]]+pro[[#This Row],[AdminExp]]</f>
        <v>-175094.54199999999</v>
      </c>
      <c r="K13320" s="83">
        <f>pro[[#This Row],[Profit]]/pro[[#This Row],[Revenue]]</f>
        <v>-14.273783117982161</v>
      </c>
      <c r="L13320" s="56">
        <f t="shared" si="208"/>
        <v>12</v>
      </c>
      <c r="M13320" s="82" t="str">
        <f>"Q"&amp;" "&amp;VLOOKUP(pro[[#This Row],[Period]],Mapping!A:B,2,0)</f>
        <v>Q 4</v>
      </c>
      <c r="N13320"/>
    </row>
    <row r="13321" spans="1:14" ht="14.25" x14ac:dyDescent="0.2">
      <c r="A13321" s="44" t="s">
        <v>45</v>
      </c>
      <c r="B13321" s="44" t="s">
        <v>33</v>
      </c>
      <c r="C13321" s="44" t="s">
        <v>57</v>
      </c>
      <c r="D13321" s="43">
        <v>496158.83799999993</v>
      </c>
      <c r="E13321" s="43">
        <v>-97059.045999999988</v>
      </c>
      <c r="F13321" s="45">
        <v>-101970</v>
      </c>
      <c r="G13321" s="45">
        <v>-60340</v>
      </c>
      <c r="H13321" s="45">
        <v>-16430</v>
      </c>
      <c r="I13321" s="55">
        <f>pro[[#This Row],[Admin expenses 3]]+pro[[#This Row],[Admin expenses 2]]+pro[[#This Row],[Admin expenses 1]]+pro[[#This Row],[COGS]]</f>
        <v>-275799.04599999997</v>
      </c>
      <c r="J13321" s="55">
        <f>pro[[#This Row],[Revenue]]+pro[[#This Row],[AdminExp]]</f>
        <v>220359.79199999996</v>
      </c>
      <c r="K13321" s="83">
        <f>pro[[#This Row],[Profit]]/pro[[#This Row],[Revenue]]</f>
        <v>0.4441315464383605</v>
      </c>
      <c r="L13321" s="56">
        <f t="shared" si="208"/>
        <v>12</v>
      </c>
      <c r="M13321" s="82" t="str">
        <f>"Q"&amp;" "&amp;VLOOKUP(pro[[#This Row],[Period]],Mapping!A:B,2,0)</f>
        <v>Q 4</v>
      </c>
      <c r="N13321"/>
    </row>
    <row r="13322" spans="1:14" ht="14.25" x14ac:dyDescent="0.2">
      <c r="A13322" s="44" t="s">
        <v>45</v>
      </c>
      <c r="B13322" s="44" t="s">
        <v>33</v>
      </c>
      <c r="C13322" s="44" t="s">
        <v>58</v>
      </c>
      <c r="D13322" s="43">
        <v>-3252.8579999999997</v>
      </c>
      <c r="E13322" s="43">
        <v>408.31699999999995</v>
      </c>
      <c r="F13322" s="45">
        <v>-99500</v>
      </c>
      <c r="G13322" s="45">
        <v>-14460</v>
      </c>
      <c r="H13322" s="45">
        <v>-82890</v>
      </c>
      <c r="I13322" s="55">
        <f>pro[[#This Row],[Admin expenses 3]]+pro[[#This Row],[Admin expenses 2]]+pro[[#This Row],[Admin expenses 1]]+pro[[#This Row],[COGS]]</f>
        <v>-196441.68299999999</v>
      </c>
      <c r="J13322" s="55">
        <f>pro[[#This Row],[Revenue]]+pro[[#This Row],[AdminExp]]</f>
        <v>-199694.541</v>
      </c>
      <c r="K13322" s="83">
        <f>pro[[#This Row],[Profit]]/pro[[#This Row],[Revenue]]</f>
        <v>61.390488302901637</v>
      </c>
      <c r="L13322" s="56">
        <f t="shared" si="208"/>
        <v>12</v>
      </c>
      <c r="M13322" s="82" t="str">
        <f>"Q"&amp;" "&amp;VLOOKUP(pro[[#This Row],[Period]],Mapping!A:B,2,0)</f>
        <v>Q 4</v>
      </c>
      <c r="N13322"/>
    </row>
    <row r="13323" spans="1:14" ht="14.25" x14ac:dyDescent="0.2">
      <c r="A13323" s="44" t="s">
        <v>45</v>
      </c>
      <c r="B13323" s="44" t="s">
        <v>33</v>
      </c>
      <c r="C13323" s="44" t="s">
        <v>59</v>
      </c>
      <c r="D13323" s="43">
        <v>54770.050999999992</v>
      </c>
      <c r="E13323" s="43">
        <v>-169899.429</v>
      </c>
      <c r="F13323" s="45">
        <v>-64350</v>
      </c>
      <c r="G13323" s="45">
        <v>-98760</v>
      </c>
      <c r="H13323" s="45">
        <v>-95210</v>
      </c>
      <c r="I13323" s="55">
        <f>pro[[#This Row],[Admin expenses 3]]+pro[[#This Row],[Admin expenses 2]]+pro[[#This Row],[Admin expenses 1]]+pro[[#This Row],[COGS]]</f>
        <v>-428219.429</v>
      </c>
      <c r="J13323" s="55">
        <f>pro[[#This Row],[Revenue]]+pro[[#This Row],[AdminExp]]</f>
        <v>-373449.37800000003</v>
      </c>
      <c r="K13323" s="83">
        <f>pro[[#This Row],[Profit]]/pro[[#This Row],[Revenue]]</f>
        <v>-6.8184960791802087</v>
      </c>
      <c r="L13323" s="56">
        <f t="shared" si="208"/>
        <v>12</v>
      </c>
      <c r="M13323" s="82" t="str">
        <f>"Q"&amp;" "&amp;VLOOKUP(pro[[#This Row],[Period]],Mapping!A:B,2,0)</f>
        <v>Q 4</v>
      </c>
      <c r="N13323"/>
    </row>
    <row r="13324" spans="1:14" ht="14.25" x14ac:dyDescent="0.2">
      <c r="A13324" s="44" t="s">
        <v>45</v>
      </c>
      <c r="B13324" s="44" t="s">
        <v>33</v>
      </c>
      <c r="C13324" s="44" t="s">
        <v>60</v>
      </c>
      <c r="D13324" s="43">
        <v>39440.457000000002</v>
      </c>
      <c r="E13324" s="43">
        <v>-25674.718999999997</v>
      </c>
      <c r="F13324" s="45">
        <v>-37270</v>
      </c>
      <c r="G13324" s="45">
        <v>-44810</v>
      </c>
      <c r="H13324" s="45">
        <v>-85140</v>
      </c>
      <c r="I13324" s="55">
        <f>pro[[#This Row],[Admin expenses 3]]+pro[[#This Row],[Admin expenses 2]]+pro[[#This Row],[Admin expenses 1]]+pro[[#This Row],[COGS]]</f>
        <v>-192894.71899999998</v>
      </c>
      <c r="J13324" s="55">
        <f>pro[[#This Row],[Revenue]]+pro[[#This Row],[AdminExp]]</f>
        <v>-153454.26199999999</v>
      </c>
      <c r="K13324" s="83">
        <f>pro[[#This Row],[Profit]]/pro[[#This Row],[Revenue]]</f>
        <v>-3.890783060652669</v>
      </c>
      <c r="L13324" s="56">
        <f t="shared" si="208"/>
        <v>12</v>
      </c>
      <c r="M13324" s="82" t="str">
        <f>"Q"&amp;" "&amp;VLOOKUP(pro[[#This Row],[Period]],Mapping!A:B,2,0)</f>
        <v>Q 4</v>
      </c>
      <c r="N13324"/>
    </row>
    <row r="13325" spans="1:14" ht="14.25" x14ac:dyDescent="0.2">
      <c r="A13325" s="44" t="s">
        <v>45</v>
      </c>
      <c r="B13325" s="44" t="s">
        <v>33</v>
      </c>
      <c r="C13325" s="44" t="s">
        <v>57</v>
      </c>
      <c r="D13325" s="43">
        <v>20734.776999999998</v>
      </c>
      <c r="E13325" s="43">
        <v>-9287.5299999999988</v>
      </c>
      <c r="F13325" s="45">
        <v>-52380</v>
      </c>
      <c r="G13325" s="45">
        <v>-45680</v>
      </c>
      <c r="H13325" s="45">
        <v>-70640</v>
      </c>
      <c r="I13325" s="55">
        <f>pro[[#This Row],[Admin expenses 3]]+pro[[#This Row],[Admin expenses 2]]+pro[[#This Row],[Admin expenses 1]]+pro[[#This Row],[COGS]]</f>
        <v>-177987.53</v>
      </c>
      <c r="J13325" s="55">
        <f>pro[[#This Row],[Revenue]]+pro[[#This Row],[AdminExp]]</f>
        <v>-157252.753</v>
      </c>
      <c r="K13325" s="83">
        <f>pro[[#This Row],[Profit]]/pro[[#This Row],[Revenue]]</f>
        <v>-7.5840098497321682</v>
      </c>
      <c r="L13325" s="56">
        <f t="shared" si="208"/>
        <v>12</v>
      </c>
      <c r="M13325" s="82" t="str">
        <f>"Q"&amp;" "&amp;VLOOKUP(pro[[#This Row],[Period]],Mapping!A:B,2,0)</f>
        <v>Q 4</v>
      </c>
      <c r="N13325"/>
    </row>
    <row r="13326" spans="1:14" ht="14.25" x14ac:dyDescent="0.2">
      <c r="A13326" s="44" t="s">
        <v>45</v>
      </c>
      <c r="B13326" s="44" t="s">
        <v>33</v>
      </c>
      <c r="C13326" s="44" t="s">
        <v>58</v>
      </c>
      <c r="D13326" s="43">
        <v>22852.501</v>
      </c>
      <c r="E13326" s="43">
        <v>-11995.871999999999</v>
      </c>
      <c r="F13326" s="45">
        <v>-81110</v>
      </c>
      <c r="G13326" s="45">
        <v>-44850</v>
      </c>
      <c r="H13326" s="45">
        <v>-65160</v>
      </c>
      <c r="I13326" s="55">
        <f>pro[[#This Row],[Admin expenses 3]]+pro[[#This Row],[Admin expenses 2]]+pro[[#This Row],[Admin expenses 1]]+pro[[#This Row],[COGS]]</f>
        <v>-203115.872</v>
      </c>
      <c r="J13326" s="55">
        <f>pro[[#This Row],[Revenue]]+pro[[#This Row],[AdminExp]]</f>
        <v>-180263.37100000001</v>
      </c>
      <c r="K13326" s="83">
        <f>pro[[#This Row],[Profit]]/pro[[#This Row],[Revenue]]</f>
        <v>-7.8881244114156264</v>
      </c>
      <c r="L13326" s="56">
        <f t="shared" si="208"/>
        <v>12</v>
      </c>
      <c r="M13326" s="82" t="str">
        <f>"Q"&amp;" "&amp;VLOOKUP(pro[[#This Row],[Period]],Mapping!A:B,2,0)</f>
        <v>Q 4</v>
      </c>
      <c r="N13326"/>
    </row>
    <row r="13327" spans="1:14" ht="14.25" x14ac:dyDescent="0.2">
      <c r="A13327" s="44" t="s">
        <v>45</v>
      </c>
      <c r="B13327" s="44" t="s">
        <v>33</v>
      </c>
      <c r="C13327" s="44" t="s">
        <v>59</v>
      </c>
      <c r="D13327" s="43">
        <v>33439.510999999999</v>
      </c>
      <c r="E13327" s="43">
        <v>-85991.038</v>
      </c>
      <c r="F13327" s="45">
        <v>-86510</v>
      </c>
      <c r="G13327" s="45">
        <v>-87720</v>
      </c>
      <c r="H13327" s="45">
        <v>-36040</v>
      </c>
      <c r="I13327" s="55">
        <f>pro[[#This Row],[Admin expenses 3]]+pro[[#This Row],[Admin expenses 2]]+pro[[#This Row],[Admin expenses 1]]+pro[[#This Row],[COGS]]</f>
        <v>-296261.038</v>
      </c>
      <c r="J13327" s="55">
        <f>pro[[#This Row],[Revenue]]+pro[[#This Row],[AdminExp]]</f>
        <v>-262821.527</v>
      </c>
      <c r="K13327" s="83">
        <f>pro[[#This Row],[Profit]]/pro[[#This Row],[Revenue]]</f>
        <v>-7.8596103573404532</v>
      </c>
      <c r="L13327" s="56">
        <f t="shared" si="208"/>
        <v>12</v>
      </c>
      <c r="M13327" s="82" t="str">
        <f>"Q"&amp;" "&amp;VLOOKUP(pro[[#This Row],[Period]],Mapping!A:B,2,0)</f>
        <v>Q 4</v>
      </c>
      <c r="N13327"/>
    </row>
    <row r="13328" spans="1:14" ht="14.25" x14ac:dyDescent="0.2">
      <c r="A13328" s="44" t="s">
        <v>45</v>
      </c>
      <c r="B13328" s="44" t="s">
        <v>33</v>
      </c>
      <c r="C13328" s="44" t="s">
        <v>60</v>
      </c>
      <c r="D13328" s="43">
        <v>101537.891</v>
      </c>
      <c r="E13328" s="43">
        <v>-271776.05699999997</v>
      </c>
      <c r="F13328" s="45">
        <v>-66230</v>
      </c>
      <c r="G13328" s="45">
        <v>-49510</v>
      </c>
      <c r="H13328" s="45">
        <v>-102330</v>
      </c>
      <c r="I13328" s="55">
        <f>pro[[#This Row],[Admin expenses 3]]+pro[[#This Row],[Admin expenses 2]]+pro[[#This Row],[Admin expenses 1]]+pro[[#This Row],[COGS]]</f>
        <v>-489846.05699999997</v>
      </c>
      <c r="J13328" s="55">
        <f>pro[[#This Row],[Revenue]]+pro[[#This Row],[AdminExp]]</f>
        <v>-388308.16599999997</v>
      </c>
      <c r="K13328" s="83">
        <f>pro[[#This Row],[Profit]]/pro[[#This Row],[Revenue]]</f>
        <v>-3.8242685777273033</v>
      </c>
      <c r="L13328" s="56">
        <f t="shared" si="208"/>
        <v>12</v>
      </c>
      <c r="M13328" s="82" t="str">
        <f>"Q"&amp;" "&amp;VLOOKUP(pro[[#This Row],[Period]],Mapping!A:B,2,0)</f>
        <v>Q 4</v>
      </c>
      <c r="N13328"/>
    </row>
    <row r="13329" spans="1:14" ht="14.25" x14ac:dyDescent="0.2">
      <c r="A13329" s="44" t="s">
        <v>45</v>
      </c>
      <c r="B13329" s="44" t="s">
        <v>33</v>
      </c>
      <c r="C13329" s="44" t="s">
        <v>57</v>
      </c>
      <c r="D13329" s="43">
        <v>145366.59899999999</v>
      </c>
      <c r="E13329" s="43">
        <v>-182243.13799999998</v>
      </c>
      <c r="F13329" s="45">
        <v>-31750</v>
      </c>
      <c r="G13329" s="45">
        <v>-90180</v>
      </c>
      <c r="H13329" s="45">
        <v>-99170</v>
      </c>
      <c r="I13329" s="55">
        <f>pro[[#This Row],[Admin expenses 3]]+pro[[#This Row],[Admin expenses 2]]+pro[[#This Row],[Admin expenses 1]]+pro[[#This Row],[COGS]]</f>
        <v>-403343.13799999998</v>
      </c>
      <c r="J13329" s="55">
        <f>pro[[#This Row],[Revenue]]+pro[[#This Row],[AdminExp]]</f>
        <v>-257976.53899999999</v>
      </c>
      <c r="K13329" s="83">
        <f>pro[[#This Row],[Profit]]/pro[[#This Row],[Revenue]]</f>
        <v>-1.7746617226698687</v>
      </c>
      <c r="L13329" s="56">
        <f t="shared" si="208"/>
        <v>12</v>
      </c>
      <c r="M13329" s="82" t="str">
        <f>"Q"&amp;" "&amp;VLOOKUP(pro[[#This Row],[Period]],Mapping!A:B,2,0)</f>
        <v>Q 4</v>
      </c>
      <c r="N13329"/>
    </row>
    <row r="13330" spans="1:14" ht="14.25" x14ac:dyDescent="0.2">
      <c r="A13330" s="44" t="s">
        <v>45</v>
      </c>
      <c r="B13330" s="44" t="s">
        <v>33</v>
      </c>
      <c r="C13330" s="44" t="s">
        <v>57</v>
      </c>
      <c r="D13330" s="43">
        <v>371263.63399999996</v>
      </c>
      <c r="E13330" s="43">
        <v>-435615.25</v>
      </c>
      <c r="F13330" s="45">
        <v>-67540</v>
      </c>
      <c r="G13330" s="45">
        <v>-36250</v>
      </c>
      <c r="H13330" s="45">
        <v>-78040</v>
      </c>
      <c r="I13330" s="55">
        <f>pro[[#This Row],[Admin expenses 3]]+pro[[#This Row],[Admin expenses 2]]+pro[[#This Row],[Admin expenses 1]]+pro[[#This Row],[COGS]]</f>
        <v>-617445.25</v>
      </c>
      <c r="J13330" s="55">
        <f>pro[[#This Row],[Revenue]]+pro[[#This Row],[AdminExp]]</f>
        <v>-246181.61600000004</v>
      </c>
      <c r="K13330" s="83">
        <f>pro[[#This Row],[Profit]]/pro[[#This Row],[Revenue]]</f>
        <v>-0.66309111223104622</v>
      </c>
      <c r="L13330" s="56">
        <f t="shared" si="208"/>
        <v>12</v>
      </c>
      <c r="M13330" s="82" t="str">
        <f>"Q"&amp;" "&amp;VLOOKUP(pro[[#This Row],[Period]],Mapping!A:B,2,0)</f>
        <v>Q 4</v>
      </c>
      <c r="N13330"/>
    </row>
    <row r="13331" spans="1:14" ht="14.25" x14ac:dyDescent="0.2">
      <c r="A13331" s="44" t="s">
        <v>45</v>
      </c>
      <c r="B13331" s="44" t="s">
        <v>33</v>
      </c>
      <c r="C13331" s="44" t="s">
        <v>58</v>
      </c>
      <c r="D13331" s="43">
        <v>1184121.5189999999</v>
      </c>
      <c r="E13331" s="43">
        <v>-1083197.024</v>
      </c>
      <c r="F13331" s="45">
        <v>-74120</v>
      </c>
      <c r="G13331" s="45">
        <v>-89190</v>
      </c>
      <c r="H13331" s="45">
        <v>-21650</v>
      </c>
      <c r="I13331" s="55">
        <f>pro[[#This Row],[Admin expenses 3]]+pro[[#This Row],[Admin expenses 2]]+pro[[#This Row],[Admin expenses 1]]+pro[[#This Row],[COGS]]</f>
        <v>-1268157.024</v>
      </c>
      <c r="J13331" s="55">
        <f>pro[[#This Row],[Revenue]]+pro[[#This Row],[AdminExp]]</f>
        <v>-84035.505000000121</v>
      </c>
      <c r="K13331" s="83">
        <f>pro[[#This Row],[Profit]]/pro[[#This Row],[Revenue]]</f>
        <v>-7.0968649460039182E-2</v>
      </c>
      <c r="L13331" s="56">
        <f t="shared" si="208"/>
        <v>12</v>
      </c>
      <c r="M13331" s="82" t="str">
        <f>"Q"&amp;" "&amp;VLOOKUP(pro[[#This Row],[Period]],Mapping!A:B,2,0)</f>
        <v>Q 4</v>
      </c>
      <c r="N13331"/>
    </row>
    <row r="13332" spans="1:14" ht="14.25" x14ac:dyDescent="0.2">
      <c r="A13332" s="44" t="s">
        <v>45</v>
      </c>
      <c r="B13332" s="44" t="s">
        <v>33</v>
      </c>
      <c r="C13332" s="44" t="s">
        <v>59</v>
      </c>
      <c r="D13332" s="43">
        <v>199588.96300000002</v>
      </c>
      <c r="E13332" s="43">
        <v>-272749.35800000001</v>
      </c>
      <c r="F13332" s="45">
        <v>-51820</v>
      </c>
      <c r="G13332" s="45">
        <v>-14930</v>
      </c>
      <c r="H13332" s="45">
        <v>-93530</v>
      </c>
      <c r="I13332" s="55">
        <f>pro[[#This Row],[Admin expenses 3]]+pro[[#This Row],[Admin expenses 2]]+pro[[#This Row],[Admin expenses 1]]+pro[[#This Row],[COGS]]</f>
        <v>-433029.35800000001</v>
      </c>
      <c r="J13332" s="55">
        <f>pro[[#This Row],[Revenue]]+pro[[#This Row],[AdminExp]]</f>
        <v>-233440.39499999999</v>
      </c>
      <c r="K13332" s="83">
        <f>pro[[#This Row],[Profit]]/pro[[#This Row],[Revenue]]</f>
        <v>-1.1696057311545829</v>
      </c>
      <c r="L13332" s="56">
        <f t="shared" si="208"/>
        <v>12</v>
      </c>
      <c r="M13332" s="82" t="str">
        <f>"Q"&amp;" "&amp;VLOOKUP(pro[[#This Row],[Period]],Mapping!A:B,2,0)</f>
        <v>Q 4</v>
      </c>
      <c r="N13332"/>
    </row>
    <row r="13333" spans="1:14" ht="14.25" x14ac:dyDescent="0.2">
      <c r="A13333" s="44" t="s">
        <v>45</v>
      </c>
      <c r="B13333" s="44" t="s">
        <v>33</v>
      </c>
      <c r="C13333" s="44" t="s">
        <v>57</v>
      </c>
      <c r="D13333" s="43">
        <v>126368.648</v>
      </c>
      <c r="E13333" s="43">
        <v>-100677.01699999999</v>
      </c>
      <c r="F13333" s="45">
        <v>-107890</v>
      </c>
      <c r="G13333" s="45">
        <v>-91730</v>
      </c>
      <c r="H13333" s="45">
        <v>-98460</v>
      </c>
      <c r="I13333" s="55">
        <f>pro[[#This Row],[Admin expenses 3]]+pro[[#This Row],[Admin expenses 2]]+pro[[#This Row],[Admin expenses 1]]+pro[[#This Row],[COGS]]</f>
        <v>-398757.01699999999</v>
      </c>
      <c r="J13333" s="55">
        <f>pro[[#This Row],[Revenue]]+pro[[#This Row],[AdminExp]]</f>
        <v>-272388.36900000001</v>
      </c>
      <c r="K13333" s="83">
        <f>pro[[#This Row],[Profit]]/pro[[#This Row],[Revenue]]</f>
        <v>-2.1555059210572547</v>
      </c>
      <c r="L13333" s="56">
        <f t="shared" si="208"/>
        <v>12</v>
      </c>
      <c r="M13333" s="82" t="str">
        <f>"Q"&amp;" "&amp;VLOOKUP(pro[[#This Row],[Period]],Mapping!A:B,2,0)</f>
        <v>Q 4</v>
      </c>
      <c r="N13333"/>
    </row>
    <row r="13334" spans="1:14" ht="14.25" x14ac:dyDescent="0.2">
      <c r="A13334" s="44" t="s">
        <v>45</v>
      </c>
      <c r="B13334" s="44" t="s">
        <v>33</v>
      </c>
      <c r="C13334" s="44" t="s">
        <v>58</v>
      </c>
      <c r="D13334" s="43">
        <v>70786.498999999996</v>
      </c>
      <c r="E13334" s="43">
        <v>-25824.757000000001</v>
      </c>
      <c r="F13334" s="45">
        <v>-64180</v>
      </c>
      <c r="G13334" s="45">
        <v>-39300</v>
      </c>
      <c r="H13334" s="45">
        <v>-93180</v>
      </c>
      <c r="I13334" s="55">
        <f>pro[[#This Row],[Admin expenses 3]]+pro[[#This Row],[Admin expenses 2]]+pro[[#This Row],[Admin expenses 1]]+pro[[#This Row],[COGS]]</f>
        <v>-222484.75700000001</v>
      </c>
      <c r="J13334" s="55">
        <f>pro[[#This Row],[Revenue]]+pro[[#This Row],[AdminExp]]</f>
        <v>-151698.25800000003</v>
      </c>
      <c r="K13334" s="83">
        <f>pro[[#This Row],[Profit]]/pro[[#This Row],[Revenue]]</f>
        <v>-2.1430394233793089</v>
      </c>
      <c r="L13334" s="56">
        <f t="shared" si="208"/>
        <v>12</v>
      </c>
      <c r="M13334" s="82" t="str">
        <f>"Q"&amp;" "&amp;VLOOKUP(pro[[#This Row],[Period]],Mapping!A:B,2,0)</f>
        <v>Q 4</v>
      </c>
      <c r="N13334"/>
    </row>
    <row r="13335" spans="1:14" ht="14.25" x14ac:dyDescent="0.2">
      <c r="A13335" s="44" t="s">
        <v>45</v>
      </c>
      <c r="B13335" s="44" t="s">
        <v>33</v>
      </c>
      <c r="C13335" s="44" t="s">
        <v>59</v>
      </c>
      <c r="D13335" s="43">
        <v>20445.508999999998</v>
      </c>
      <c r="E13335" s="43">
        <v>-16263.583000000001</v>
      </c>
      <c r="F13335" s="45">
        <v>-53110</v>
      </c>
      <c r="G13335" s="45">
        <v>-56400</v>
      </c>
      <c r="H13335" s="45">
        <v>-63560</v>
      </c>
      <c r="I13335" s="55">
        <f>pro[[#This Row],[Admin expenses 3]]+pro[[#This Row],[Admin expenses 2]]+pro[[#This Row],[Admin expenses 1]]+pro[[#This Row],[COGS]]</f>
        <v>-189333.58300000001</v>
      </c>
      <c r="J13335" s="55">
        <f>pro[[#This Row],[Revenue]]+pro[[#This Row],[AdminExp]]</f>
        <v>-168888.07400000002</v>
      </c>
      <c r="K13335" s="83">
        <f>pro[[#This Row],[Profit]]/pro[[#This Row],[Revenue]]</f>
        <v>-8.260399582128283</v>
      </c>
      <c r="L13335" s="56">
        <f t="shared" si="208"/>
        <v>12</v>
      </c>
      <c r="M13335" s="82" t="str">
        <f>"Q"&amp;" "&amp;VLOOKUP(pro[[#This Row],[Period]],Mapping!A:B,2,0)</f>
        <v>Q 4</v>
      </c>
      <c r="N13335"/>
    </row>
    <row r="13336" spans="1:14" ht="14.25" x14ac:dyDescent="0.2">
      <c r="A13336" s="44" t="s">
        <v>45</v>
      </c>
      <c r="B13336" s="44" t="s">
        <v>33</v>
      </c>
      <c r="C13336" s="44" t="s">
        <v>57</v>
      </c>
      <c r="D13336" s="43">
        <v>108199.30799999999</v>
      </c>
      <c r="E13336" s="43">
        <v>-47281.352999999996</v>
      </c>
      <c r="F13336" s="45">
        <v>-77880</v>
      </c>
      <c r="G13336" s="45">
        <v>-61040</v>
      </c>
      <c r="H13336" s="45">
        <v>-17800</v>
      </c>
      <c r="I13336" s="55">
        <f>pro[[#This Row],[Admin expenses 3]]+pro[[#This Row],[Admin expenses 2]]+pro[[#This Row],[Admin expenses 1]]+pro[[#This Row],[COGS]]</f>
        <v>-204001.353</v>
      </c>
      <c r="J13336" s="55">
        <f>pro[[#This Row],[Revenue]]+pro[[#This Row],[AdminExp]]</f>
        <v>-95802.045000000013</v>
      </c>
      <c r="K13336" s="83">
        <f>pro[[#This Row],[Profit]]/pro[[#This Row],[Revenue]]</f>
        <v>-0.88542197515717957</v>
      </c>
      <c r="L13336" s="56">
        <f t="shared" si="208"/>
        <v>12</v>
      </c>
      <c r="M13336" s="82" t="str">
        <f>"Q"&amp;" "&amp;VLOOKUP(pro[[#This Row],[Period]],Mapping!A:B,2,0)</f>
        <v>Q 4</v>
      </c>
      <c r="N13336"/>
    </row>
    <row r="13337" spans="1:14" ht="14.25" x14ac:dyDescent="0.2">
      <c r="A13337" s="44" t="s">
        <v>45</v>
      </c>
      <c r="B13337" s="44" t="s">
        <v>33</v>
      </c>
      <c r="C13337" s="44" t="s">
        <v>58</v>
      </c>
      <c r="D13337" s="43">
        <v>152720.932</v>
      </c>
      <c r="E13337" s="43">
        <v>-92405.130999999979</v>
      </c>
      <c r="F13337" s="45">
        <v>-32390</v>
      </c>
      <c r="G13337" s="45">
        <v>-69460</v>
      </c>
      <c r="H13337" s="45">
        <v>-87930</v>
      </c>
      <c r="I13337" s="55">
        <f>pro[[#This Row],[Admin expenses 3]]+pro[[#This Row],[Admin expenses 2]]+pro[[#This Row],[Admin expenses 1]]+pro[[#This Row],[COGS]]</f>
        <v>-282185.13099999999</v>
      </c>
      <c r="J13337" s="55">
        <f>pro[[#This Row],[Revenue]]+pro[[#This Row],[AdminExp]]</f>
        <v>-129464.19899999999</v>
      </c>
      <c r="K13337" s="83">
        <f>pro[[#This Row],[Profit]]/pro[[#This Row],[Revenue]]</f>
        <v>-0.84771744975993202</v>
      </c>
      <c r="L13337" s="56">
        <f t="shared" si="208"/>
        <v>12</v>
      </c>
      <c r="M13337" s="82" t="str">
        <f>"Q"&amp;" "&amp;VLOOKUP(pro[[#This Row],[Period]],Mapping!A:B,2,0)</f>
        <v>Q 4</v>
      </c>
      <c r="N13337"/>
    </row>
    <row r="13338" spans="1:14" ht="14.25" x14ac:dyDescent="0.2">
      <c r="A13338" s="44" t="s">
        <v>45</v>
      </c>
      <c r="B13338" s="44" t="s">
        <v>33</v>
      </c>
      <c r="C13338" s="44" t="s">
        <v>59</v>
      </c>
      <c r="D13338" s="43">
        <v>41994.512000000002</v>
      </c>
      <c r="E13338" s="43">
        <v>-29568.671999999999</v>
      </c>
      <c r="F13338" s="45">
        <v>-42760</v>
      </c>
      <c r="G13338" s="45">
        <v>-41120</v>
      </c>
      <c r="H13338" s="45">
        <v>-57080</v>
      </c>
      <c r="I13338" s="55">
        <f>pro[[#This Row],[Admin expenses 3]]+pro[[#This Row],[Admin expenses 2]]+pro[[#This Row],[Admin expenses 1]]+pro[[#This Row],[COGS]]</f>
        <v>-170528.67199999999</v>
      </c>
      <c r="J13338" s="55">
        <f>pro[[#This Row],[Revenue]]+pro[[#This Row],[AdminExp]]</f>
        <v>-128534.15999999999</v>
      </c>
      <c r="K13338" s="83">
        <f>pro[[#This Row],[Profit]]/pro[[#This Row],[Revenue]]</f>
        <v>-3.0607370791688204</v>
      </c>
      <c r="L13338" s="56">
        <f t="shared" si="208"/>
        <v>12</v>
      </c>
      <c r="M13338" s="82" t="str">
        <f>"Q"&amp;" "&amp;VLOOKUP(pro[[#This Row],[Period]],Mapping!A:B,2,0)</f>
        <v>Q 4</v>
      </c>
      <c r="N13338"/>
    </row>
    <row r="13339" spans="1:14" ht="14.25" x14ac:dyDescent="0.2">
      <c r="A13339" s="44" t="s">
        <v>45</v>
      </c>
      <c r="B13339" s="44" t="s">
        <v>33</v>
      </c>
      <c r="C13339" s="44" t="s">
        <v>57</v>
      </c>
      <c r="D13339" s="43">
        <v>131075.53899999999</v>
      </c>
      <c r="E13339" s="43">
        <v>-92019.752999999982</v>
      </c>
      <c r="F13339" s="45">
        <v>-81720</v>
      </c>
      <c r="G13339" s="45">
        <v>-91150</v>
      </c>
      <c r="H13339" s="45">
        <v>-74250</v>
      </c>
      <c r="I13339" s="55">
        <f>pro[[#This Row],[Admin expenses 3]]+pro[[#This Row],[Admin expenses 2]]+pro[[#This Row],[Admin expenses 1]]+pro[[#This Row],[COGS]]</f>
        <v>-339139.75299999997</v>
      </c>
      <c r="J13339" s="55">
        <f>pro[[#This Row],[Revenue]]+pro[[#This Row],[AdminExp]]</f>
        <v>-208064.21399999998</v>
      </c>
      <c r="K13339" s="83">
        <f>pro[[#This Row],[Profit]]/pro[[#This Row],[Revenue]]</f>
        <v>-1.5873611170120765</v>
      </c>
      <c r="L13339" s="56">
        <f t="shared" si="208"/>
        <v>12</v>
      </c>
      <c r="M13339" s="82" t="str">
        <f>"Q"&amp;" "&amp;VLOOKUP(pro[[#This Row],[Period]],Mapping!A:B,2,0)</f>
        <v>Q 4</v>
      </c>
      <c r="N13339"/>
    </row>
    <row r="13340" spans="1:14" ht="14.25" x14ac:dyDescent="0.2">
      <c r="A13340" s="44" t="s">
        <v>45</v>
      </c>
      <c r="B13340" s="44" t="s">
        <v>33</v>
      </c>
      <c r="C13340" s="44" t="s">
        <v>57</v>
      </c>
      <c r="D13340" s="43">
        <v>86435.040999999997</v>
      </c>
      <c r="E13340" s="43">
        <v>-38154.864999999998</v>
      </c>
      <c r="F13340" s="45">
        <v>-12390</v>
      </c>
      <c r="G13340" s="45">
        <v>-42710</v>
      </c>
      <c r="H13340" s="45">
        <v>-75960</v>
      </c>
      <c r="I13340" s="55">
        <f>pro[[#This Row],[Admin expenses 3]]+pro[[#This Row],[Admin expenses 2]]+pro[[#This Row],[Admin expenses 1]]+pro[[#This Row],[COGS]]</f>
        <v>-169214.86499999999</v>
      </c>
      <c r="J13340" s="55">
        <f>pro[[#This Row],[Revenue]]+pro[[#This Row],[AdminExp]]</f>
        <v>-82779.823999999993</v>
      </c>
      <c r="K13340" s="83">
        <f>pro[[#This Row],[Profit]]/pro[[#This Row],[Revenue]]</f>
        <v>-0.95771139855189047</v>
      </c>
      <c r="L13340" s="56">
        <f t="shared" si="208"/>
        <v>12</v>
      </c>
      <c r="M13340" s="82" t="str">
        <f>"Q"&amp;" "&amp;VLOOKUP(pro[[#This Row],[Period]],Mapping!A:B,2,0)</f>
        <v>Q 4</v>
      </c>
      <c r="N13340"/>
    </row>
    <row r="13341" spans="1:14" ht="14.25" x14ac:dyDescent="0.2">
      <c r="A13341" s="44" t="s">
        <v>45</v>
      </c>
      <c r="B13341" s="44" t="s">
        <v>33</v>
      </c>
      <c r="C13341" s="44" t="s">
        <v>57</v>
      </c>
      <c r="D13341" s="43">
        <v>22743.413</v>
      </c>
      <c r="E13341" s="43">
        <v>-8554.2379999999994</v>
      </c>
      <c r="F13341" s="45">
        <v>-31360</v>
      </c>
      <c r="G13341" s="45">
        <v>-90150</v>
      </c>
      <c r="H13341" s="45">
        <v>-49350</v>
      </c>
      <c r="I13341" s="55">
        <f>pro[[#This Row],[Admin expenses 3]]+pro[[#This Row],[Admin expenses 2]]+pro[[#This Row],[Admin expenses 1]]+pro[[#This Row],[COGS]]</f>
        <v>-179414.23800000001</v>
      </c>
      <c r="J13341" s="55">
        <f>pro[[#This Row],[Revenue]]+pro[[#This Row],[AdminExp]]</f>
        <v>-156670.82500000001</v>
      </c>
      <c r="K13341" s="83">
        <f>pro[[#This Row],[Profit]]/pro[[#This Row],[Revenue]]</f>
        <v>-6.888624191980333</v>
      </c>
      <c r="L13341" s="56">
        <f t="shared" si="208"/>
        <v>12</v>
      </c>
      <c r="M13341" s="82" t="str">
        <f>"Q"&amp;" "&amp;VLOOKUP(pro[[#This Row],[Period]],Mapping!A:B,2,0)</f>
        <v>Q 4</v>
      </c>
      <c r="N13341" t="s">
        <v>18</v>
      </c>
    </row>
    <row r="13342" spans="1:14" ht="14.25" x14ac:dyDescent="0.2">
      <c r="A13342" s="44" t="s">
        <v>45</v>
      </c>
      <c r="B13342" s="44" t="s">
        <v>33</v>
      </c>
      <c r="C13342" s="44" t="s">
        <v>57</v>
      </c>
      <c r="D13342" s="43">
        <v>811947.46499999997</v>
      </c>
      <c r="E13342" s="43">
        <v>-36736.587999999996</v>
      </c>
      <c r="F13342" s="45">
        <v>-101610</v>
      </c>
      <c r="G13342" s="45">
        <v>-102640</v>
      </c>
      <c r="H13342" s="45">
        <v>-22990</v>
      </c>
      <c r="I13342" s="55">
        <f>pro[[#This Row],[Admin expenses 3]]+pro[[#This Row],[Admin expenses 2]]+pro[[#This Row],[Admin expenses 1]]+pro[[#This Row],[COGS]]</f>
        <v>-263976.58799999999</v>
      </c>
      <c r="J13342" s="55">
        <f>pro[[#This Row],[Revenue]]+pro[[#This Row],[AdminExp]]</f>
        <v>547970.87699999998</v>
      </c>
      <c r="K13342" s="83">
        <f>pro[[#This Row],[Profit]]/pro[[#This Row],[Revenue]]</f>
        <v>0.67488464540005677</v>
      </c>
      <c r="L13342" s="56">
        <f t="shared" si="208"/>
        <v>12</v>
      </c>
      <c r="M13342" s="82" t="str">
        <f>"Q"&amp;" "&amp;VLOOKUP(pro[[#This Row],[Period]],Mapping!A:B,2,0)</f>
        <v>Q 4</v>
      </c>
      <c r="N13342" t="s">
        <v>20</v>
      </c>
    </row>
    <row r="13343" spans="1:14" ht="14.25" x14ac:dyDescent="0.2">
      <c r="A13343" s="44" t="s">
        <v>45</v>
      </c>
      <c r="B13343" s="44" t="s">
        <v>33</v>
      </c>
      <c r="C13343" s="44" t="s">
        <v>57</v>
      </c>
      <c r="D13343" s="43">
        <v>782183.19900000002</v>
      </c>
      <c r="E13343" s="43">
        <v>-344701.52499999997</v>
      </c>
      <c r="F13343" s="45">
        <v>-23950</v>
      </c>
      <c r="G13343" s="45">
        <v>-34810</v>
      </c>
      <c r="H13343" s="45">
        <v>-43200</v>
      </c>
      <c r="I13343" s="55">
        <f>pro[[#This Row],[Admin expenses 3]]+pro[[#This Row],[Admin expenses 2]]+pro[[#This Row],[Admin expenses 1]]+pro[[#This Row],[COGS]]</f>
        <v>-446661.52499999997</v>
      </c>
      <c r="J13343" s="55">
        <f>pro[[#This Row],[Revenue]]+pro[[#This Row],[AdminExp]]</f>
        <v>335521.67400000006</v>
      </c>
      <c r="K13343" s="83">
        <f>pro[[#This Row],[Profit]]/pro[[#This Row],[Revenue]]</f>
        <v>0.42895535780998034</v>
      </c>
      <c r="L13343" s="56">
        <f t="shared" si="208"/>
        <v>12</v>
      </c>
      <c r="M13343" s="82" t="str">
        <f>"Q"&amp;" "&amp;VLOOKUP(pro[[#This Row],[Period]],Mapping!A:B,2,0)</f>
        <v>Q 4</v>
      </c>
      <c r="N13343" t="s">
        <v>42</v>
      </c>
    </row>
    <row r="13344" spans="1:14" ht="14.25" x14ac:dyDescent="0.2">
      <c r="A13344" s="44" t="s">
        <v>45</v>
      </c>
      <c r="B13344" s="44" t="s">
        <v>33</v>
      </c>
      <c r="C13344" s="44" t="s">
        <v>57</v>
      </c>
      <c r="D13344" s="43">
        <v>3156870.15</v>
      </c>
      <c r="E13344" s="43">
        <v>-2777466.2439999999</v>
      </c>
      <c r="F13344" s="45">
        <v>-84510</v>
      </c>
      <c r="G13344" s="45">
        <v>-32530</v>
      </c>
      <c r="H13344" s="45">
        <v>-51860</v>
      </c>
      <c r="I13344" s="55">
        <f>pro[[#This Row],[Admin expenses 3]]+pro[[#This Row],[Admin expenses 2]]+pro[[#This Row],[Admin expenses 1]]+pro[[#This Row],[COGS]]</f>
        <v>-2946366.2439999999</v>
      </c>
      <c r="J13344" s="55">
        <f>pro[[#This Row],[Revenue]]+pro[[#This Row],[AdminExp]]</f>
        <v>210503.90599999996</v>
      </c>
      <c r="K13344" s="83">
        <f>pro[[#This Row],[Profit]]/pro[[#This Row],[Revenue]]</f>
        <v>6.6681205117036554E-2</v>
      </c>
      <c r="L13344" s="56">
        <f t="shared" si="208"/>
        <v>12</v>
      </c>
      <c r="M13344" s="82" t="str">
        <f>"Q"&amp;" "&amp;VLOOKUP(pro[[#This Row],[Period]],Mapping!A:B,2,0)</f>
        <v>Q 4</v>
      </c>
      <c r="N13344" t="s">
        <v>23</v>
      </c>
    </row>
    <row r="13345" spans="1:14" ht="14.25" x14ac:dyDescent="0.2">
      <c r="A13345" s="44" t="s">
        <v>45</v>
      </c>
      <c r="B13345" s="44" t="s">
        <v>33</v>
      </c>
      <c r="C13345" s="44" t="s">
        <v>57</v>
      </c>
      <c r="D13345" s="43">
        <v>-3025614.7110000001</v>
      </c>
      <c r="E13345" s="43">
        <v>15093.308999999997</v>
      </c>
      <c r="F13345" s="45">
        <v>-86610</v>
      </c>
      <c r="G13345" s="45">
        <v>-70840</v>
      </c>
      <c r="H13345" s="45">
        <v>-95990</v>
      </c>
      <c r="I13345" s="55">
        <f>pro[[#This Row],[Admin expenses 3]]+pro[[#This Row],[Admin expenses 2]]+pro[[#This Row],[Admin expenses 1]]+pro[[#This Row],[COGS]]</f>
        <v>-238346.69099999999</v>
      </c>
      <c r="J13345" s="55">
        <f>pro[[#This Row],[Revenue]]+pro[[#This Row],[AdminExp]]</f>
        <v>-3263961.4020000002</v>
      </c>
      <c r="K13345" s="83">
        <f>pro[[#This Row],[Profit]]/pro[[#This Row],[Revenue]]</f>
        <v>1.0787762863967645</v>
      </c>
      <c r="L13345" s="56">
        <f t="shared" si="208"/>
        <v>12</v>
      </c>
      <c r="M13345" s="82" t="str">
        <f>"Q"&amp;" "&amp;VLOOKUP(pro[[#This Row],[Period]],Mapping!A:B,2,0)</f>
        <v>Q 4</v>
      </c>
      <c r="N13345" t="s">
        <v>43</v>
      </c>
    </row>
    <row r="13346" spans="1:14" ht="14.25" x14ac:dyDescent="0.2">
      <c r="A13346" s="44" t="s">
        <v>45</v>
      </c>
      <c r="B13346" s="44" t="s">
        <v>35</v>
      </c>
      <c r="C13346" s="44" t="s">
        <v>57</v>
      </c>
      <c r="D13346" s="43">
        <v>75120.864000000001</v>
      </c>
      <c r="E13346" s="43">
        <v>-29487.437000000002</v>
      </c>
      <c r="F13346" s="45">
        <v>-12940</v>
      </c>
      <c r="G13346" s="45">
        <v>-107650</v>
      </c>
      <c r="H13346" s="45">
        <v>-38290</v>
      </c>
      <c r="I13346" s="55">
        <f>pro[[#This Row],[Admin expenses 3]]+pro[[#This Row],[Admin expenses 2]]+pro[[#This Row],[Admin expenses 1]]+pro[[#This Row],[COGS]]</f>
        <v>-188367.43700000001</v>
      </c>
      <c r="J13346" s="55">
        <f>pro[[#This Row],[Revenue]]+pro[[#This Row],[AdminExp]]</f>
        <v>-113246.573</v>
      </c>
      <c r="K13346" s="83">
        <f>pro[[#This Row],[Profit]]/pro[[#This Row],[Revenue]]</f>
        <v>-1.5075249001395938</v>
      </c>
      <c r="L13346" s="56">
        <f t="shared" si="208"/>
        <v>12</v>
      </c>
      <c r="M13346" s="82" t="str">
        <f>"Q"&amp;" "&amp;VLOOKUP(pro[[#This Row],[Period]],Mapping!A:B,2,0)</f>
        <v>Q 4</v>
      </c>
      <c r="N13346" t="s">
        <v>5</v>
      </c>
    </row>
    <row r="13347" spans="1:14" ht="14.25" x14ac:dyDescent="0.2">
      <c r="A13347" s="44" t="s">
        <v>45</v>
      </c>
      <c r="B13347" s="44" t="s">
        <v>35</v>
      </c>
      <c r="C13347" s="44" t="s">
        <v>57</v>
      </c>
      <c r="D13347" s="43">
        <v>24292142.104999997</v>
      </c>
      <c r="E13347" s="43">
        <v>-5141820.3339999998</v>
      </c>
      <c r="F13347" s="45">
        <v>-51770</v>
      </c>
      <c r="G13347" s="45">
        <v>-46760</v>
      </c>
      <c r="H13347" s="45">
        <v>-45980</v>
      </c>
      <c r="I13347" s="55">
        <f>pro[[#This Row],[Admin expenses 3]]+pro[[#This Row],[Admin expenses 2]]+pro[[#This Row],[Admin expenses 1]]+pro[[#This Row],[COGS]]</f>
        <v>-5286330.3339999998</v>
      </c>
      <c r="J13347" s="55">
        <f>pro[[#This Row],[Revenue]]+pro[[#This Row],[AdminExp]]</f>
        <v>19005811.770999998</v>
      </c>
      <c r="K13347" s="83">
        <f>pro[[#This Row],[Profit]]/pro[[#This Row],[Revenue]]</f>
        <v>0.7823851716678405</v>
      </c>
      <c r="L13347" s="56">
        <f t="shared" si="208"/>
        <v>12</v>
      </c>
      <c r="M13347" s="82" t="str">
        <f>"Q"&amp;" "&amp;VLOOKUP(pro[[#This Row],[Period]],Mapping!A:B,2,0)</f>
        <v>Q 4</v>
      </c>
      <c r="N13347" t="s">
        <v>27</v>
      </c>
    </row>
    <row r="13348" spans="1:14" ht="14.25" x14ac:dyDescent="0.2">
      <c r="A13348" s="44" t="s">
        <v>45</v>
      </c>
      <c r="B13348" s="44" t="s">
        <v>35</v>
      </c>
      <c r="C13348" s="44" t="s">
        <v>57</v>
      </c>
      <c r="D13348" s="43">
        <v>25904970.077</v>
      </c>
      <c r="E13348" s="43">
        <v>-5048212.1129999999</v>
      </c>
      <c r="F13348" s="45">
        <v>-15510</v>
      </c>
      <c r="G13348" s="45">
        <v>-79120</v>
      </c>
      <c r="H13348" s="45">
        <v>-23070</v>
      </c>
      <c r="I13348" s="55">
        <f>pro[[#This Row],[Admin expenses 3]]+pro[[#This Row],[Admin expenses 2]]+pro[[#This Row],[Admin expenses 1]]+pro[[#This Row],[COGS]]</f>
        <v>-5165912.1129999999</v>
      </c>
      <c r="J13348" s="55">
        <f>pro[[#This Row],[Revenue]]+pro[[#This Row],[AdminExp]]</f>
        <v>20739057.964000002</v>
      </c>
      <c r="K13348" s="83">
        <f>pro[[#This Row],[Profit]]/pro[[#This Row],[Revenue]]</f>
        <v>0.80058220111257306</v>
      </c>
      <c r="L13348" s="56">
        <f t="shared" si="208"/>
        <v>12</v>
      </c>
      <c r="M13348" s="82" t="str">
        <f>"Q"&amp;" "&amp;VLOOKUP(pro[[#This Row],[Period]],Mapping!A:B,2,0)</f>
        <v>Q 4</v>
      </c>
      <c r="N13348" t="s">
        <v>29</v>
      </c>
    </row>
    <row r="13349" spans="1:14" ht="14.25" x14ac:dyDescent="0.2">
      <c r="A13349" s="44" t="s">
        <v>45</v>
      </c>
      <c r="B13349" s="44" t="s">
        <v>35</v>
      </c>
      <c r="C13349" s="44" t="s">
        <v>57</v>
      </c>
      <c r="D13349" s="43">
        <v>5929593.095999999</v>
      </c>
      <c r="E13349" s="43">
        <v>-2310735.63</v>
      </c>
      <c r="F13349" s="45">
        <v>-101570</v>
      </c>
      <c r="G13349" s="45">
        <v>-29920</v>
      </c>
      <c r="H13349" s="45">
        <v>-44010</v>
      </c>
      <c r="I13349" s="55">
        <f>pro[[#This Row],[Admin expenses 3]]+pro[[#This Row],[Admin expenses 2]]+pro[[#This Row],[Admin expenses 1]]+pro[[#This Row],[COGS]]</f>
        <v>-2486235.63</v>
      </c>
      <c r="J13349" s="55">
        <f>pro[[#This Row],[Revenue]]+pro[[#This Row],[AdminExp]]</f>
        <v>3443357.4659999991</v>
      </c>
      <c r="K13349" s="83">
        <f>pro[[#This Row],[Profit]]/pro[[#This Row],[Revenue]]</f>
        <v>0.58070721046994411</v>
      </c>
      <c r="L13349" s="56">
        <f t="shared" si="208"/>
        <v>12</v>
      </c>
      <c r="M13349" s="82" t="str">
        <f>"Q"&amp;" "&amp;VLOOKUP(pro[[#This Row],[Period]],Mapping!A:B,2,0)</f>
        <v>Q 4</v>
      </c>
      <c r="N13349" t="s">
        <v>31</v>
      </c>
    </row>
    <row r="13350" spans="1:14" ht="14.25" x14ac:dyDescent="0.2">
      <c r="A13350" s="44" t="s">
        <v>45</v>
      </c>
      <c r="B13350" s="44" t="s">
        <v>35</v>
      </c>
      <c r="C13350" s="44" t="s">
        <v>57</v>
      </c>
      <c r="D13350" s="43">
        <v>12258059.947000001</v>
      </c>
      <c r="E13350" s="43">
        <v>-4542725.5089999996</v>
      </c>
      <c r="F13350" s="45">
        <v>-76430</v>
      </c>
      <c r="G13350" s="45">
        <v>-35510</v>
      </c>
      <c r="H13350" s="45">
        <v>-73270</v>
      </c>
      <c r="I13350" s="55">
        <f>pro[[#This Row],[Admin expenses 3]]+pro[[#This Row],[Admin expenses 2]]+pro[[#This Row],[Admin expenses 1]]+pro[[#This Row],[COGS]]</f>
        <v>-4727935.5089999996</v>
      </c>
      <c r="J13350" s="55">
        <f>pro[[#This Row],[Revenue]]+pro[[#This Row],[AdminExp]]</f>
        <v>7530124.438000001</v>
      </c>
      <c r="K13350" s="83">
        <f>pro[[#This Row],[Profit]]/pro[[#This Row],[Revenue]]</f>
        <v>0.61429985418230071</v>
      </c>
      <c r="L13350" s="56">
        <f t="shared" si="208"/>
        <v>12</v>
      </c>
      <c r="M13350" s="82" t="str">
        <f>"Q"&amp;" "&amp;VLOOKUP(pro[[#This Row],[Period]],Mapping!A:B,2,0)</f>
        <v>Q 4</v>
      </c>
      <c r="N13350" t="s">
        <v>44</v>
      </c>
    </row>
    <row r="13351" spans="1:14" ht="14.25" x14ac:dyDescent="0.2">
      <c r="A13351" s="44" t="s">
        <v>45</v>
      </c>
      <c r="B13351" s="44" t="s">
        <v>35</v>
      </c>
      <c r="C13351" s="44" t="s">
        <v>57</v>
      </c>
      <c r="D13351" s="43">
        <v>2553064.9759999998</v>
      </c>
      <c r="E13351" s="43">
        <v>-319899.25799999997</v>
      </c>
      <c r="F13351" s="45">
        <v>-39530</v>
      </c>
      <c r="G13351" s="45">
        <v>-98670</v>
      </c>
      <c r="H13351" s="45">
        <v>-65220</v>
      </c>
      <c r="I13351" s="55">
        <f>pro[[#This Row],[Admin expenses 3]]+pro[[#This Row],[Admin expenses 2]]+pro[[#This Row],[Admin expenses 1]]+pro[[#This Row],[COGS]]</f>
        <v>-523319.25799999997</v>
      </c>
      <c r="J13351" s="55">
        <f>pro[[#This Row],[Revenue]]+pro[[#This Row],[AdminExp]]</f>
        <v>2029745.7179999999</v>
      </c>
      <c r="K13351" s="83">
        <f>pro[[#This Row],[Profit]]/pro[[#This Row],[Revenue]]</f>
        <v>0.79502313379430423</v>
      </c>
      <c r="L13351" s="56">
        <f t="shared" si="208"/>
        <v>12</v>
      </c>
      <c r="M13351" s="82" t="str">
        <f>"Q"&amp;" "&amp;VLOOKUP(pro[[#This Row],[Period]],Mapping!A:B,2,0)</f>
        <v>Q 4</v>
      </c>
      <c r="N13351" t="s">
        <v>34</v>
      </c>
    </row>
    <row r="13352" spans="1:14" ht="14.25" x14ac:dyDescent="0.2">
      <c r="A13352" s="44" t="s">
        <v>45</v>
      </c>
      <c r="B13352" s="44" t="s">
        <v>35</v>
      </c>
      <c r="C13352" s="44" t="s">
        <v>57</v>
      </c>
      <c r="D13352" s="43">
        <v>2658107.5989999999</v>
      </c>
      <c r="E13352" s="43">
        <v>-296957.73099999997</v>
      </c>
      <c r="F13352" s="45">
        <v>-45770</v>
      </c>
      <c r="G13352" s="45">
        <v>-13310</v>
      </c>
      <c r="H13352" s="45">
        <v>-60240</v>
      </c>
      <c r="I13352" s="55">
        <f>pro[[#This Row],[Admin expenses 3]]+pro[[#This Row],[Admin expenses 2]]+pro[[#This Row],[Admin expenses 1]]+pro[[#This Row],[COGS]]</f>
        <v>-416277.73099999997</v>
      </c>
      <c r="J13352" s="55">
        <f>pro[[#This Row],[Revenue]]+pro[[#This Row],[AdminExp]]</f>
        <v>2241829.8679999998</v>
      </c>
      <c r="K13352" s="83">
        <f>pro[[#This Row],[Profit]]/pro[[#This Row],[Revenue]]</f>
        <v>0.84339319779357047</v>
      </c>
      <c r="L13352" s="56">
        <f t="shared" si="208"/>
        <v>12</v>
      </c>
      <c r="M13352" s="82" t="str">
        <f>"Q"&amp;" "&amp;VLOOKUP(pro[[#This Row],[Period]],Mapping!A:B,2,0)</f>
        <v>Q 4</v>
      </c>
      <c r="N13352" t="s">
        <v>45</v>
      </c>
    </row>
    <row r="13353" spans="1:14" ht="14.25" x14ac:dyDescent="0.2">
      <c r="A13353" s="44" t="s">
        <v>45</v>
      </c>
      <c r="B13353" s="44" t="s">
        <v>35</v>
      </c>
      <c r="C13353" s="44" t="s">
        <v>57</v>
      </c>
      <c r="D13353" s="43">
        <v>15424720.619000001</v>
      </c>
      <c r="E13353" s="43">
        <v>-6835207.8689999999</v>
      </c>
      <c r="F13353" s="45">
        <v>-17470</v>
      </c>
      <c r="G13353" s="45">
        <v>-16860</v>
      </c>
      <c r="H13353" s="45">
        <v>-67800</v>
      </c>
      <c r="I13353" s="55">
        <f>pro[[#This Row],[Admin expenses 3]]+pro[[#This Row],[Admin expenses 2]]+pro[[#This Row],[Admin expenses 1]]+pro[[#This Row],[COGS]]</f>
        <v>-6937337.8689999999</v>
      </c>
      <c r="J13353" s="55">
        <f>pro[[#This Row],[Revenue]]+pro[[#This Row],[AdminExp]]</f>
        <v>8487382.75</v>
      </c>
      <c r="K13353" s="83">
        <f>pro[[#This Row],[Profit]]/pro[[#This Row],[Revenue]]</f>
        <v>0.55024547670220592</v>
      </c>
      <c r="L13353" s="56">
        <f t="shared" si="208"/>
        <v>12</v>
      </c>
      <c r="M13353" s="82" t="str">
        <f>"Q"&amp;" "&amp;VLOOKUP(pro[[#This Row],[Period]],Mapping!A:B,2,0)</f>
        <v>Q 4</v>
      </c>
      <c r="N13353"/>
    </row>
    <row r="13354" spans="1:14" ht="14.25" x14ac:dyDescent="0.2">
      <c r="A13354" s="44" t="s">
        <v>45</v>
      </c>
      <c r="B13354" s="44" t="s">
        <v>35</v>
      </c>
      <c r="C13354" s="44" t="s">
        <v>57</v>
      </c>
      <c r="D13354" s="43">
        <v>10279792.229</v>
      </c>
      <c r="E13354" s="43">
        <v>-3427174.6319999998</v>
      </c>
      <c r="F13354" s="45">
        <v>-79990</v>
      </c>
      <c r="G13354" s="45">
        <v>-37170</v>
      </c>
      <c r="H13354" s="45">
        <v>-66000</v>
      </c>
      <c r="I13354" s="55">
        <f>pro[[#This Row],[Admin expenses 3]]+pro[[#This Row],[Admin expenses 2]]+pro[[#This Row],[Admin expenses 1]]+pro[[#This Row],[COGS]]</f>
        <v>-3610334.6319999998</v>
      </c>
      <c r="J13354" s="55">
        <f>pro[[#This Row],[Revenue]]+pro[[#This Row],[AdminExp]]</f>
        <v>6669457.597000001</v>
      </c>
      <c r="K13354" s="83">
        <f>pro[[#This Row],[Profit]]/pro[[#This Row],[Revenue]]</f>
        <v>0.64879303476436057</v>
      </c>
      <c r="L13354" s="56">
        <f t="shared" si="208"/>
        <v>12</v>
      </c>
      <c r="M13354" s="82" t="str">
        <f>"Q"&amp;" "&amp;VLOOKUP(pro[[#This Row],[Period]],Mapping!A:B,2,0)</f>
        <v>Q 4</v>
      </c>
      <c r="N13354"/>
    </row>
    <row r="13355" spans="1:14" ht="14.25" x14ac:dyDescent="0.2">
      <c r="A13355" s="44" t="s">
        <v>45</v>
      </c>
      <c r="B13355" s="44" t="s">
        <v>35</v>
      </c>
      <c r="C13355" s="44" t="s">
        <v>57</v>
      </c>
      <c r="D13355" s="43">
        <v>7385392.601999999</v>
      </c>
      <c r="E13355" s="43">
        <v>-365501.67499999999</v>
      </c>
      <c r="F13355" s="45">
        <v>-101570</v>
      </c>
      <c r="G13355" s="45">
        <v>-55300</v>
      </c>
      <c r="H13355" s="45">
        <v>-51240</v>
      </c>
      <c r="I13355" s="55">
        <f>pro[[#This Row],[Admin expenses 3]]+pro[[#This Row],[Admin expenses 2]]+pro[[#This Row],[Admin expenses 1]]+pro[[#This Row],[COGS]]</f>
        <v>-573611.67500000005</v>
      </c>
      <c r="J13355" s="55">
        <f>pro[[#This Row],[Revenue]]+pro[[#This Row],[AdminExp]]</f>
        <v>6811780.9269999992</v>
      </c>
      <c r="K13355" s="83">
        <f>pro[[#This Row],[Profit]]/pro[[#This Row],[Revenue]]</f>
        <v>0.92233159346943006</v>
      </c>
      <c r="L13355" s="56">
        <f t="shared" si="208"/>
        <v>12</v>
      </c>
      <c r="M13355" s="82" t="str">
        <f>"Q"&amp;" "&amp;VLOOKUP(pro[[#This Row],[Period]],Mapping!A:B,2,0)</f>
        <v>Q 4</v>
      </c>
      <c r="N13355"/>
    </row>
    <row r="13356" spans="1:14" ht="14.25" x14ac:dyDescent="0.2">
      <c r="A13356" s="44" t="s">
        <v>45</v>
      </c>
      <c r="B13356" s="44" t="s">
        <v>35</v>
      </c>
      <c r="C13356" s="44" t="s">
        <v>57</v>
      </c>
      <c r="D13356" s="43">
        <v>388861.94200000004</v>
      </c>
      <c r="E13356" s="43">
        <v>-24035.640999999996</v>
      </c>
      <c r="F13356" s="45">
        <v>-99290</v>
      </c>
      <c r="G13356" s="45">
        <v>-40300</v>
      </c>
      <c r="H13356" s="45">
        <v>-34450</v>
      </c>
      <c r="I13356" s="55">
        <f>pro[[#This Row],[Admin expenses 3]]+pro[[#This Row],[Admin expenses 2]]+pro[[#This Row],[Admin expenses 1]]+pro[[#This Row],[COGS]]</f>
        <v>-198075.641</v>
      </c>
      <c r="J13356" s="55">
        <f>pro[[#This Row],[Revenue]]+pro[[#This Row],[AdminExp]]</f>
        <v>190786.30100000004</v>
      </c>
      <c r="K13356" s="83">
        <f>pro[[#This Row],[Profit]]/pro[[#This Row],[Revenue]]</f>
        <v>0.49062734197835184</v>
      </c>
      <c r="L13356" s="56">
        <f t="shared" si="208"/>
        <v>12</v>
      </c>
      <c r="M13356" s="82" t="str">
        <f>"Q"&amp;" "&amp;VLOOKUP(pro[[#This Row],[Period]],Mapping!A:B,2,0)</f>
        <v>Q 4</v>
      </c>
      <c r="N13356"/>
    </row>
    <row r="13357" spans="1:14" ht="14.25" x14ac:dyDescent="0.2">
      <c r="A13357" s="44" t="s">
        <v>45</v>
      </c>
      <c r="B13357" s="44" t="s">
        <v>35</v>
      </c>
      <c r="C13357" s="44" t="s">
        <v>57</v>
      </c>
      <c r="D13357" s="43">
        <v>514282.77600000001</v>
      </c>
      <c r="E13357" s="43">
        <v>-56496.362999999998</v>
      </c>
      <c r="F13357" s="45">
        <v>-56050</v>
      </c>
      <c r="G13357" s="45">
        <v>-18720</v>
      </c>
      <c r="H13357" s="45">
        <v>-41170</v>
      </c>
      <c r="I13357" s="55">
        <f>pro[[#This Row],[Admin expenses 3]]+pro[[#This Row],[Admin expenses 2]]+pro[[#This Row],[Admin expenses 1]]+pro[[#This Row],[COGS]]</f>
        <v>-172436.36300000001</v>
      </c>
      <c r="J13357" s="55">
        <f>pro[[#This Row],[Revenue]]+pro[[#This Row],[AdminExp]]</f>
        <v>341846.413</v>
      </c>
      <c r="K13357" s="83">
        <f>pro[[#This Row],[Profit]]/pro[[#This Row],[Revenue]]</f>
        <v>0.66470515629323734</v>
      </c>
      <c r="L13357" s="56">
        <f t="shared" si="208"/>
        <v>12</v>
      </c>
      <c r="M13357" s="82" t="str">
        <f>"Q"&amp;" "&amp;VLOOKUP(pro[[#This Row],[Period]],Mapping!A:B,2,0)</f>
        <v>Q 4</v>
      </c>
      <c r="N13357"/>
    </row>
    <row r="13358" spans="1:14" ht="14.25" x14ac:dyDescent="0.2">
      <c r="A13358" s="44" t="s">
        <v>45</v>
      </c>
      <c r="B13358" s="44" t="s">
        <v>35</v>
      </c>
      <c r="C13358" s="44" t="s">
        <v>57</v>
      </c>
      <c r="D13358" s="43">
        <v>761083.071</v>
      </c>
      <c r="E13358" s="43">
        <v>-105278.57199999999</v>
      </c>
      <c r="F13358" s="45">
        <v>-100060</v>
      </c>
      <c r="G13358" s="45">
        <v>-57390</v>
      </c>
      <c r="H13358" s="45">
        <v>-28100</v>
      </c>
      <c r="I13358" s="55">
        <f>pro[[#This Row],[Admin expenses 3]]+pro[[#This Row],[Admin expenses 2]]+pro[[#This Row],[Admin expenses 1]]+pro[[#This Row],[COGS]]</f>
        <v>-290828.57199999999</v>
      </c>
      <c r="J13358" s="55">
        <f>pro[[#This Row],[Revenue]]+pro[[#This Row],[AdminExp]]</f>
        <v>470254.49900000001</v>
      </c>
      <c r="K13358" s="83">
        <f>pro[[#This Row],[Profit]]/pro[[#This Row],[Revenue]]</f>
        <v>0.61787538958411548</v>
      </c>
      <c r="L13358" s="56">
        <f t="shared" si="208"/>
        <v>12</v>
      </c>
      <c r="M13358" s="82" t="str">
        <f>"Q"&amp;" "&amp;VLOOKUP(pro[[#This Row],[Period]],Mapping!A:B,2,0)</f>
        <v>Q 4</v>
      </c>
      <c r="N13358"/>
    </row>
    <row r="13359" spans="1:14" ht="14.25" x14ac:dyDescent="0.2">
      <c r="A13359" s="44" t="s">
        <v>45</v>
      </c>
      <c r="B13359" s="44" t="s">
        <v>35</v>
      </c>
      <c r="C13359" s="44" t="s">
        <v>57</v>
      </c>
      <c r="D13359" s="43">
        <v>16164517.446</v>
      </c>
      <c r="E13359" s="43">
        <v>-107945.39699999998</v>
      </c>
      <c r="F13359" s="45">
        <v>-23060</v>
      </c>
      <c r="G13359" s="45">
        <v>-26770</v>
      </c>
      <c r="H13359" s="45">
        <v>-105330</v>
      </c>
      <c r="I13359" s="55">
        <f>pro[[#This Row],[Admin expenses 3]]+pro[[#This Row],[Admin expenses 2]]+pro[[#This Row],[Admin expenses 1]]+pro[[#This Row],[COGS]]</f>
        <v>-263105.397</v>
      </c>
      <c r="J13359" s="55">
        <f>pro[[#This Row],[Revenue]]+pro[[#This Row],[AdminExp]]</f>
        <v>15901412.049000001</v>
      </c>
      <c r="K13359" s="83">
        <f>pro[[#This Row],[Profit]]/pro[[#This Row],[Revenue]]</f>
        <v>0.98372327550890748</v>
      </c>
      <c r="L13359" s="56">
        <f t="shared" si="208"/>
        <v>12</v>
      </c>
      <c r="M13359" s="82" t="str">
        <f>"Q"&amp;" "&amp;VLOOKUP(pro[[#This Row],[Period]],Mapping!A:B,2,0)</f>
        <v>Q 4</v>
      </c>
      <c r="N13359"/>
    </row>
    <row r="13360" spans="1:14" ht="14.25" x14ac:dyDescent="0.2">
      <c r="A13360" s="44" t="s">
        <v>45</v>
      </c>
      <c r="B13360" s="44" t="s">
        <v>35</v>
      </c>
      <c r="C13360" s="44" t="s">
        <v>57</v>
      </c>
      <c r="D13360" s="43">
        <v>2462995.2339999997</v>
      </c>
      <c r="E13360" s="43">
        <v>-87022.410999999993</v>
      </c>
      <c r="F13360" s="45">
        <v>-24070</v>
      </c>
      <c r="G13360" s="45">
        <v>-24760</v>
      </c>
      <c r="H13360" s="45">
        <v>-75860</v>
      </c>
      <c r="I13360" s="55">
        <f>pro[[#This Row],[Admin expenses 3]]+pro[[#This Row],[Admin expenses 2]]+pro[[#This Row],[Admin expenses 1]]+pro[[#This Row],[COGS]]</f>
        <v>-211712.41099999999</v>
      </c>
      <c r="J13360" s="55">
        <f>pro[[#This Row],[Revenue]]+pro[[#This Row],[AdminExp]]</f>
        <v>2251282.8229999999</v>
      </c>
      <c r="K13360" s="83">
        <f>pro[[#This Row],[Profit]]/pro[[#This Row],[Revenue]]</f>
        <v>0.91404270374645802</v>
      </c>
      <c r="L13360" s="56">
        <f t="shared" si="208"/>
        <v>12</v>
      </c>
      <c r="M13360" s="82" t="str">
        <f>"Q"&amp;" "&amp;VLOOKUP(pro[[#This Row],[Period]],Mapping!A:B,2,0)</f>
        <v>Q 4</v>
      </c>
      <c r="N13360"/>
    </row>
    <row r="13361" spans="1:14" ht="14.25" x14ac:dyDescent="0.2">
      <c r="A13361" s="44" t="s">
        <v>45</v>
      </c>
      <c r="B13361" s="44" t="s">
        <v>35</v>
      </c>
      <c r="C13361" s="44" t="s">
        <v>57</v>
      </c>
      <c r="D13361" s="43">
        <v>12654387.577999998</v>
      </c>
      <c r="E13361" s="43">
        <v>-222049.94700000001</v>
      </c>
      <c r="F13361" s="45">
        <v>-70790</v>
      </c>
      <c r="G13361" s="45">
        <v>-104900</v>
      </c>
      <c r="H13361" s="45">
        <v>-43200</v>
      </c>
      <c r="I13361" s="55">
        <f>pro[[#This Row],[Admin expenses 3]]+pro[[#This Row],[Admin expenses 2]]+pro[[#This Row],[Admin expenses 1]]+pro[[#This Row],[COGS]]</f>
        <v>-440939.94700000004</v>
      </c>
      <c r="J13361" s="55">
        <f>pro[[#This Row],[Revenue]]+pro[[#This Row],[AdminExp]]</f>
        <v>12213447.630999997</v>
      </c>
      <c r="K13361" s="83">
        <f>pro[[#This Row],[Profit]]/pro[[#This Row],[Revenue]]</f>
        <v>0.96515517291673703</v>
      </c>
      <c r="L13361" s="56">
        <f t="shared" si="208"/>
        <v>12</v>
      </c>
      <c r="M13361" s="82" t="str">
        <f>"Q"&amp;" "&amp;VLOOKUP(pro[[#This Row],[Period]],Mapping!A:B,2,0)</f>
        <v>Q 4</v>
      </c>
      <c r="N13361"/>
    </row>
    <row r="13362" spans="1:14" ht="14.25" x14ac:dyDescent="0.2">
      <c r="A13362" s="44" t="s">
        <v>45</v>
      </c>
      <c r="B13362" s="44" t="s">
        <v>35</v>
      </c>
      <c r="C13362" s="44" t="s">
        <v>57</v>
      </c>
      <c r="D13362" s="43">
        <v>1099110.5789999999</v>
      </c>
      <c r="E13362" s="43">
        <v>-249349.31699999998</v>
      </c>
      <c r="F13362" s="45">
        <v>-53590</v>
      </c>
      <c r="G13362" s="45">
        <v>-13450</v>
      </c>
      <c r="H13362" s="45">
        <v>-51730</v>
      </c>
      <c r="I13362" s="55">
        <f>pro[[#This Row],[Admin expenses 3]]+pro[[#This Row],[Admin expenses 2]]+pro[[#This Row],[Admin expenses 1]]+pro[[#This Row],[COGS]]</f>
        <v>-368119.31699999998</v>
      </c>
      <c r="J13362" s="55">
        <f>pro[[#This Row],[Revenue]]+pro[[#This Row],[AdminExp]]</f>
        <v>730991.26199999987</v>
      </c>
      <c r="K13362" s="83">
        <f>pro[[#This Row],[Profit]]/pro[[#This Row],[Revenue]]</f>
        <v>0.6650752671901996</v>
      </c>
      <c r="L13362" s="56">
        <f t="shared" si="208"/>
        <v>12</v>
      </c>
      <c r="M13362" s="82" t="str">
        <f>"Q"&amp;" "&amp;VLOOKUP(pro[[#This Row],[Period]],Mapping!A:B,2,0)</f>
        <v>Q 4</v>
      </c>
      <c r="N13362"/>
    </row>
    <row r="13363" spans="1:14" ht="14.25" x14ac:dyDescent="0.2">
      <c r="A13363" s="44" t="s">
        <v>45</v>
      </c>
      <c r="B13363" s="44" t="s">
        <v>35</v>
      </c>
      <c r="C13363" s="44" t="s">
        <v>57</v>
      </c>
      <c r="D13363" s="43">
        <v>9897438.8519999981</v>
      </c>
      <c r="E13363" s="43">
        <v>-503607.13899999997</v>
      </c>
      <c r="F13363" s="45">
        <v>-30080</v>
      </c>
      <c r="G13363" s="45">
        <v>-34430</v>
      </c>
      <c r="H13363" s="45">
        <v>-43010</v>
      </c>
      <c r="I13363" s="55">
        <f>pro[[#This Row],[Admin expenses 3]]+pro[[#This Row],[Admin expenses 2]]+pro[[#This Row],[Admin expenses 1]]+pro[[#This Row],[COGS]]</f>
        <v>-611127.13899999997</v>
      </c>
      <c r="J13363" s="55">
        <f>pro[[#This Row],[Revenue]]+pro[[#This Row],[AdminExp]]</f>
        <v>9286311.7129999977</v>
      </c>
      <c r="K13363" s="83">
        <f>pro[[#This Row],[Profit]]/pro[[#This Row],[Revenue]]</f>
        <v>0.93825401216027637</v>
      </c>
      <c r="L13363" s="56">
        <f t="shared" si="208"/>
        <v>12</v>
      </c>
      <c r="M13363" s="82" t="str">
        <f>"Q"&amp;" "&amp;VLOOKUP(pro[[#This Row],[Period]],Mapping!A:B,2,0)</f>
        <v>Q 4</v>
      </c>
      <c r="N13363"/>
    </row>
    <row r="13364" spans="1:14" ht="14.25" x14ac:dyDescent="0.2">
      <c r="A13364" s="44" t="s">
        <v>45</v>
      </c>
      <c r="B13364" s="44" t="s">
        <v>35</v>
      </c>
      <c r="C13364" s="44" t="s">
        <v>57</v>
      </c>
      <c r="D13364" s="43">
        <v>118598.473</v>
      </c>
      <c r="E13364" s="43">
        <v>-166841.84999999998</v>
      </c>
      <c r="F13364" s="45">
        <v>-62820</v>
      </c>
      <c r="G13364" s="45">
        <v>-79070</v>
      </c>
      <c r="H13364" s="45">
        <v>-27480</v>
      </c>
      <c r="I13364" s="55">
        <f>pro[[#This Row],[Admin expenses 3]]+pro[[#This Row],[Admin expenses 2]]+pro[[#This Row],[Admin expenses 1]]+pro[[#This Row],[COGS]]</f>
        <v>-336211.85</v>
      </c>
      <c r="J13364" s="55">
        <f>pro[[#This Row],[Revenue]]+pro[[#This Row],[AdminExp]]</f>
        <v>-217613.37699999998</v>
      </c>
      <c r="K13364" s="83">
        <f>pro[[#This Row],[Profit]]/pro[[#This Row],[Revenue]]</f>
        <v>-1.8348750324972565</v>
      </c>
      <c r="L13364" s="56">
        <f t="shared" si="208"/>
        <v>12</v>
      </c>
      <c r="M13364" s="82" t="str">
        <f>"Q"&amp;" "&amp;VLOOKUP(pro[[#This Row],[Period]],Mapping!A:B,2,0)</f>
        <v>Q 4</v>
      </c>
      <c r="N13364"/>
    </row>
    <row r="13365" spans="1:14" ht="14.25" x14ac:dyDescent="0.2">
      <c r="A13365" s="44" t="s">
        <v>45</v>
      </c>
      <c r="B13365" s="44" t="s">
        <v>35</v>
      </c>
      <c r="C13365" s="44" t="s">
        <v>58</v>
      </c>
      <c r="D13365" s="43">
        <v>16031.043</v>
      </c>
      <c r="E13365" s="43">
        <v>-5926.1719999999987</v>
      </c>
      <c r="F13365" s="45">
        <v>-16540</v>
      </c>
      <c r="G13365" s="45">
        <v>-18240</v>
      </c>
      <c r="H13365" s="45">
        <v>-15040</v>
      </c>
      <c r="I13365" s="55">
        <f>pro[[#This Row],[Admin expenses 3]]+pro[[#This Row],[Admin expenses 2]]+pro[[#This Row],[Admin expenses 1]]+pro[[#This Row],[COGS]]</f>
        <v>-55746.171999999999</v>
      </c>
      <c r="J13365" s="55">
        <f>pro[[#This Row],[Revenue]]+pro[[#This Row],[AdminExp]]</f>
        <v>-39715.129000000001</v>
      </c>
      <c r="K13365" s="83">
        <f>pro[[#This Row],[Profit]]/pro[[#This Row],[Revenue]]</f>
        <v>-2.4773889634005726</v>
      </c>
      <c r="L13365" s="56">
        <f t="shared" si="208"/>
        <v>12</v>
      </c>
      <c r="M13365" s="82" t="str">
        <f>"Q"&amp;" "&amp;VLOOKUP(pro[[#This Row],[Period]],Mapping!A:B,2,0)</f>
        <v>Q 4</v>
      </c>
      <c r="N13365"/>
    </row>
    <row r="13366" spans="1:14" ht="14.25" x14ac:dyDescent="0.2">
      <c r="A13366" s="44" t="s">
        <v>45</v>
      </c>
      <c r="B13366" s="44" t="s">
        <v>35</v>
      </c>
      <c r="C13366" s="44" t="s">
        <v>59</v>
      </c>
      <c r="D13366" s="43">
        <v>109.62700000000001</v>
      </c>
      <c r="E13366" s="43">
        <v>-91.777000000000001</v>
      </c>
      <c r="F13366" s="45">
        <v>-86550</v>
      </c>
      <c r="G13366" s="45">
        <v>-26990</v>
      </c>
      <c r="H13366" s="45">
        <v>-25600</v>
      </c>
      <c r="I13366" s="55">
        <f>pro[[#This Row],[Admin expenses 3]]+pro[[#This Row],[Admin expenses 2]]+pro[[#This Row],[Admin expenses 1]]+pro[[#This Row],[COGS]]</f>
        <v>-139231.777</v>
      </c>
      <c r="J13366" s="55">
        <f>pro[[#This Row],[Revenue]]+pro[[#This Row],[AdminExp]]</f>
        <v>-139122.15</v>
      </c>
      <c r="K13366" s="83">
        <f>pro[[#This Row],[Profit]]/pro[[#This Row],[Revenue]]</f>
        <v>-1269.0500515383983</v>
      </c>
      <c r="L13366" s="56">
        <f t="shared" si="208"/>
        <v>12</v>
      </c>
      <c r="M13366" s="82" t="str">
        <f>"Q"&amp;" "&amp;VLOOKUP(pro[[#This Row],[Period]],Mapping!A:B,2,0)</f>
        <v>Q 4</v>
      </c>
      <c r="N13366"/>
    </row>
    <row r="13367" spans="1:14" ht="14.25" x14ac:dyDescent="0.2">
      <c r="A13367" s="44" t="s">
        <v>45</v>
      </c>
      <c r="B13367" s="44" t="s">
        <v>35</v>
      </c>
      <c r="C13367" s="44" t="s">
        <v>57</v>
      </c>
      <c r="D13367" s="43">
        <v>437868.52899999998</v>
      </c>
      <c r="E13367" s="43">
        <v>-79873.520999999993</v>
      </c>
      <c r="F13367" s="45">
        <v>-23720</v>
      </c>
      <c r="G13367" s="45">
        <v>-30840</v>
      </c>
      <c r="H13367" s="45">
        <v>-19030</v>
      </c>
      <c r="I13367" s="55">
        <f>pro[[#This Row],[Admin expenses 3]]+pro[[#This Row],[Admin expenses 2]]+pro[[#This Row],[Admin expenses 1]]+pro[[#This Row],[COGS]]</f>
        <v>-153463.52100000001</v>
      </c>
      <c r="J13367" s="55">
        <f>pro[[#This Row],[Revenue]]+pro[[#This Row],[AdminExp]]</f>
        <v>284405.00799999997</v>
      </c>
      <c r="K13367" s="83">
        <f>pro[[#This Row],[Profit]]/pro[[#This Row],[Revenue]]</f>
        <v>0.64952146401003386</v>
      </c>
      <c r="L13367" s="56">
        <f t="shared" si="208"/>
        <v>12</v>
      </c>
      <c r="M13367" s="82" t="str">
        <f>"Q"&amp;" "&amp;VLOOKUP(pro[[#This Row],[Period]],Mapping!A:B,2,0)</f>
        <v>Q 4</v>
      </c>
      <c r="N13367"/>
    </row>
    <row r="13368" spans="1:14" ht="14.25" x14ac:dyDescent="0.2">
      <c r="A13368" s="44" t="s">
        <v>45</v>
      </c>
      <c r="B13368" s="44" t="s">
        <v>35</v>
      </c>
      <c r="C13368" s="44" t="s">
        <v>57</v>
      </c>
      <c r="D13368" s="43">
        <v>1698570.517</v>
      </c>
      <c r="E13368" s="43">
        <v>-329259.609</v>
      </c>
      <c r="F13368" s="45">
        <v>-98100</v>
      </c>
      <c r="G13368" s="45">
        <v>-25480</v>
      </c>
      <c r="H13368" s="45">
        <v>-56460</v>
      </c>
      <c r="I13368" s="55">
        <f>pro[[#This Row],[Admin expenses 3]]+pro[[#This Row],[Admin expenses 2]]+pro[[#This Row],[Admin expenses 1]]+pro[[#This Row],[COGS]]</f>
        <v>-509299.609</v>
      </c>
      <c r="J13368" s="55">
        <f>pro[[#This Row],[Revenue]]+pro[[#This Row],[AdminExp]]</f>
        <v>1189270.9080000001</v>
      </c>
      <c r="K13368" s="83">
        <f>pro[[#This Row],[Profit]]/pro[[#This Row],[Revenue]]</f>
        <v>0.70015986742810044</v>
      </c>
      <c r="L13368" s="56">
        <f t="shared" si="208"/>
        <v>12</v>
      </c>
      <c r="M13368" s="82" t="str">
        <f>"Q"&amp;" "&amp;VLOOKUP(pro[[#This Row],[Period]],Mapping!A:B,2,0)</f>
        <v>Q 4</v>
      </c>
      <c r="N13368"/>
    </row>
    <row r="13369" spans="1:14" ht="14.25" x14ac:dyDescent="0.2">
      <c r="A13369" s="44" t="s">
        <v>45</v>
      </c>
      <c r="B13369" s="44" t="s">
        <v>35</v>
      </c>
      <c r="C13369" s="44" t="s">
        <v>57</v>
      </c>
      <c r="D13369" s="43">
        <v>191304.288</v>
      </c>
      <c r="E13369" s="43">
        <v>-48456.772000000004</v>
      </c>
      <c r="F13369" s="45">
        <v>-73210</v>
      </c>
      <c r="G13369" s="45">
        <v>-93280</v>
      </c>
      <c r="H13369" s="45">
        <v>-35090</v>
      </c>
      <c r="I13369" s="55">
        <f>pro[[#This Row],[Admin expenses 3]]+pro[[#This Row],[Admin expenses 2]]+pro[[#This Row],[Admin expenses 1]]+pro[[#This Row],[COGS]]</f>
        <v>-250036.772</v>
      </c>
      <c r="J13369" s="55">
        <f>pro[[#This Row],[Revenue]]+pro[[#This Row],[AdminExp]]</f>
        <v>-58732.483999999997</v>
      </c>
      <c r="K13369" s="83">
        <f>pro[[#This Row],[Profit]]/pro[[#This Row],[Revenue]]</f>
        <v>-0.30701080782883444</v>
      </c>
      <c r="L13369" s="56">
        <f t="shared" si="208"/>
        <v>12</v>
      </c>
      <c r="M13369" s="82" t="str">
        <f>"Q"&amp;" "&amp;VLOOKUP(pro[[#This Row],[Period]],Mapping!A:B,2,0)</f>
        <v>Q 4</v>
      </c>
      <c r="N13369"/>
    </row>
    <row r="13370" spans="1:14" ht="14.25" x14ac:dyDescent="0.2">
      <c r="A13370" s="44" t="s">
        <v>45</v>
      </c>
      <c r="B13370" s="44" t="s">
        <v>35</v>
      </c>
      <c r="C13370" s="44" t="s">
        <v>57</v>
      </c>
      <c r="D13370" s="43">
        <v>34102.025999999998</v>
      </c>
      <c r="E13370" s="43">
        <v>-42082.676999999996</v>
      </c>
      <c r="F13370" s="45">
        <v>-83940</v>
      </c>
      <c r="G13370" s="45">
        <v>-56730</v>
      </c>
      <c r="H13370" s="45">
        <v>-104380</v>
      </c>
      <c r="I13370" s="55">
        <f>pro[[#This Row],[Admin expenses 3]]+pro[[#This Row],[Admin expenses 2]]+pro[[#This Row],[Admin expenses 1]]+pro[[#This Row],[COGS]]</f>
        <v>-287132.67700000003</v>
      </c>
      <c r="J13370" s="55">
        <f>pro[[#This Row],[Revenue]]+pro[[#This Row],[AdminExp]]</f>
        <v>-253030.65100000001</v>
      </c>
      <c r="K13370" s="83">
        <f>pro[[#This Row],[Profit]]/pro[[#This Row],[Revenue]]</f>
        <v>-7.4198128580395792</v>
      </c>
      <c r="L13370" s="56">
        <f t="shared" si="208"/>
        <v>12</v>
      </c>
      <c r="M13370" s="82" t="str">
        <f>"Q"&amp;" "&amp;VLOOKUP(pro[[#This Row],[Period]],Mapping!A:B,2,0)</f>
        <v>Q 4</v>
      </c>
      <c r="N13370"/>
    </row>
    <row r="13371" spans="1:14" ht="14.25" x14ac:dyDescent="0.2">
      <c r="A13371" s="44" t="s">
        <v>45</v>
      </c>
      <c r="B13371" s="44" t="s">
        <v>35</v>
      </c>
      <c r="C13371" s="44" t="s">
        <v>57</v>
      </c>
      <c r="D13371" s="43">
        <v>603078.09100000001</v>
      </c>
      <c r="E13371" s="43">
        <v>-299201.69999999995</v>
      </c>
      <c r="F13371" s="45">
        <v>-50100</v>
      </c>
      <c r="G13371" s="45">
        <v>-72860</v>
      </c>
      <c r="H13371" s="45">
        <v>-103430</v>
      </c>
      <c r="I13371" s="55">
        <f>pro[[#This Row],[Admin expenses 3]]+pro[[#This Row],[Admin expenses 2]]+pro[[#This Row],[Admin expenses 1]]+pro[[#This Row],[COGS]]</f>
        <v>-525591.69999999995</v>
      </c>
      <c r="J13371" s="55">
        <f>pro[[#This Row],[Revenue]]+pro[[#This Row],[AdminExp]]</f>
        <v>77486.391000000061</v>
      </c>
      <c r="K13371" s="83">
        <f>pro[[#This Row],[Profit]]/pro[[#This Row],[Revenue]]</f>
        <v>0.12848483829269144</v>
      </c>
      <c r="L13371" s="56">
        <f t="shared" si="208"/>
        <v>12</v>
      </c>
      <c r="M13371" s="82" t="str">
        <f>"Q"&amp;" "&amp;VLOOKUP(pro[[#This Row],[Period]],Mapping!A:B,2,0)</f>
        <v>Q 4</v>
      </c>
      <c r="N13371"/>
    </row>
    <row r="13372" spans="1:14" ht="14.25" x14ac:dyDescent="0.2">
      <c r="A13372" s="44" t="s">
        <v>45</v>
      </c>
      <c r="B13372" s="44" t="s">
        <v>35</v>
      </c>
      <c r="C13372" s="44" t="s">
        <v>58</v>
      </c>
      <c r="D13372" s="43">
        <v>7190020.8799999999</v>
      </c>
      <c r="E13372" s="43">
        <v>-120938.34199999999</v>
      </c>
      <c r="F13372" s="45">
        <v>-73320</v>
      </c>
      <c r="G13372" s="45">
        <v>-68310</v>
      </c>
      <c r="H13372" s="45">
        <v>-90290</v>
      </c>
      <c r="I13372" s="55">
        <f>pro[[#This Row],[Admin expenses 3]]+pro[[#This Row],[Admin expenses 2]]+pro[[#This Row],[Admin expenses 1]]+pro[[#This Row],[COGS]]</f>
        <v>-352858.342</v>
      </c>
      <c r="J13372" s="55">
        <f>pro[[#This Row],[Revenue]]+pro[[#This Row],[AdminExp]]</f>
        <v>6837162.5379999997</v>
      </c>
      <c r="K13372" s="83">
        <f>pro[[#This Row],[Profit]]/pro[[#This Row],[Revenue]]</f>
        <v>0.9509238779846213</v>
      </c>
      <c r="L13372" s="56">
        <f t="shared" si="208"/>
        <v>12</v>
      </c>
      <c r="M13372" s="82" t="str">
        <f>"Q"&amp;" "&amp;VLOOKUP(pro[[#This Row],[Period]],Mapping!A:B,2,0)</f>
        <v>Q 4</v>
      </c>
      <c r="N13372"/>
    </row>
    <row r="13373" spans="1:14" ht="14.25" x14ac:dyDescent="0.2">
      <c r="A13373" s="44" t="s">
        <v>45</v>
      </c>
      <c r="B13373" s="44" t="s">
        <v>35</v>
      </c>
      <c r="C13373" s="44" t="s">
        <v>59</v>
      </c>
      <c r="D13373" s="43">
        <v>3986824.9889999996</v>
      </c>
      <c r="E13373" s="43">
        <v>-80206.868000000002</v>
      </c>
      <c r="F13373" s="45">
        <v>-21770</v>
      </c>
      <c r="G13373" s="45">
        <v>-50420</v>
      </c>
      <c r="H13373" s="45">
        <v>-82530</v>
      </c>
      <c r="I13373" s="55">
        <f>pro[[#This Row],[Admin expenses 3]]+pro[[#This Row],[Admin expenses 2]]+pro[[#This Row],[Admin expenses 1]]+pro[[#This Row],[COGS]]</f>
        <v>-234926.86800000002</v>
      </c>
      <c r="J13373" s="55">
        <f>pro[[#This Row],[Revenue]]+pro[[#This Row],[AdminExp]]</f>
        <v>3751898.1209999993</v>
      </c>
      <c r="K13373" s="83">
        <f>pro[[#This Row],[Profit]]/pro[[#This Row],[Revenue]]</f>
        <v>0.94107419597093322</v>
      </c>
      <c r="L13373" s="56">
        <f t="shared" si="208"/>
        <v>12</v>
      </c>
      <c r="M13373" s="82" t="str">
        <f>"Q"&amp;" "&amp;VLOOKUP(pro[[#This Row],[Period]],Mapping!A:B,2,0)</f>
        <v>Q 4</v>
      </c>
      <c r="N13373"/>
    </row>
    <row r="13374" spans="1:14" ht="14.25" x14ac:dyDescent="0.2">
      <c r="A13374" s="44" t="s">
        <v>45</v>
      </c>
      <c r="B13374" s="44" t="s">
        <v>35</v>
      </c>
      <c r="C13374" s="44" t="s">
        <v>57</v>
      </c>
      <c r="D13374" s="43">
        <v>59600236.940999992</v>
      </c>
      <c r="E13374" s="43">
        <v>-2734684.8059999999</v>
      </c>
      <c r="F13374" s="45">
        <v>-13620</v>
      </c>
      <c r="G13374" s="45">
        <v>-96240</v>
      </c>
      <c r="H13374" s="45">
        <v>-59880</v>
      </c>
      <c r="I13374" s="55">
        <f>pro[[#This Row],[Admin expenses 3]]+pro[[#This Row],[Admin expenses 2]]+pro[[#This Row],[Admin expenses 1]]+pro[[#This Row],[COGS]]</f>
        <v>-2904424.8059999999</v>
      </c>
      <c r="J13374" s="55">
        <f>pro[[#This Row],[Revenue]]+pro[[#This Row],[AdminExp]]</f>
        <v>56695812.13499999</v>
      </c>
      <c r="K13374" s="83">
        <f>pro[[#This Row],[Profit]]/pro[[#This Row],[Revenue]]</f>
        <v>0.95126823390190252</v>
      </c>
      <c r="L13374" s="56">
        <f t="shared" si="208"/>
        <v>12</v>
      </c>
      <c r="M13374" s="82" t="str">
        <f>"Q"&amp;" "&amp;VLOOKUP(pro[[#This Row],[Period]],Mapping!A:B,2,0)</f>
        <v>Q 4</v>
      </c>
      <c r="N13374"/>
    </row>
    <row r="13375" spans="1:14" ht="14.25" x14ac:dyDescent="0.2">
      <c r="A13375" s="44" t="s">
        <v>45</v>
      </c>
      <c r="B13375" s="44" t="s">
        <v>35</v>
      </c>
      <c r="C13375" s="44" t="s">
        <v>57</v>
      </c>
      <c r="D13375" s="43">
        <v>2219643.8389999997</v>
      </c>
      <c r="E13375" s="43">
        <v>-933016.91700000002</v>
      </c>
      <c r="F13375" s="45">
        <v>-78280</v>
      </c>
      <c r="G13375" s="45">
        <v>-24530</v>
      </c>
      <c r="H13375" s="45">
        <v>-32330</v>
      </c>
      <c r="I13375" s="55">
        <f>pro[[#This Row],[Admin expenses 3]]+pro[[#This Row],[Admin expenses 2]]+pro[[#This Row],[Admin expenses 1]]+pro[[#This Row],[COGS]]</f>
        <v>-1068156.9169999999</v>
      </c>
      <c r="J13375" s="55">
        <f>pro[[#This Row],[Revenue]]+pro[[#This Row],[AdminExp]]</f>
        <v>1151486.9219999998</v>
      </c>
      <c r="K13375" s="83">
        <f>pro[[#This Row],[Profit]]/pro[[#This Row],[Revenue]]</f>
        <v>0.51877103063470353</v>
      </c>
      <c r="L13375" s="56">
        <f t="shared" si="208"/>
        <v>12</v>
      </c>
      <c r="M13375" s="82" t="str">
        <f>"Q"&amp;" "&amp;VLOOKUP(pro[[#This Row],[Period]],Mapping!A:B,2,0)</f>
        <v>Q 4</v>
      </c>
      <c r="N13375"/>
    </row>
    <row r="13376" spans="1:14" ht="14.25" x14ac:dyDescent="0.2">
      <c r="A13376" s="44" t="s">
        <v>45</v>
      </c>
      <c r="B13376" s="44" t="s">
        <v>35</v>
      </c>
      <c r="C13376" s="44" t="s">
        <v>57</v>
      </c>
      <c r="D13376" s="43">
        <v>1131948.9859999998</v>
      </c>
      <c r="E13376" s="43">
        <v>-1002517.7259999999</v>
      </c>
      <c r="F13376" s="45">
        <v>-30860</v>
      </c>
      <c r="G13376" s="45">
        <v>-69380</v>
      </c>
      <c r="H13376" s="45">
        <v>-45120</v>
      </c>
      <c r="I13376" s="55">
        <f>pro[[#This Row],[Admin expenses 3]]+pro[[#This Row],[Admin expenses 2]]+pro[[#This Row],[Admin expenses 1]]+pro[[#This Row],[COGS]]</f>
        <v>-1147877.7259999998</v>
      </c>
      <c r="J13376" s="55">
        <f>pro[[#This Row],[Revenue]]+pro[[#This Row],[AdminExp]]</f>
        <v>-15928.739999999991</v>
      </c>
      <c r="K13376" s="83">
        <f>pro[[#This Row],[Profit]]/pro[[#This Row],[Revenue]]</f>
        <v>-1.4071959246403701E-2</v>
      </c>
      <c r="L13376" s="56">
        <f t="shared" si="208"/>
        <v>12</v>
      </c>
      <c r="M13376" s="82" t="str">
        <f>"Q"&amp;" "&amp;VLOOKUP(pro[[#This Row],[Period]],Mapping!A:B,2,0)</f>
        <v>Q 4</v>
      </c>
      <c r="N13376"/>
    </row>
    <row r="13377" spans="1:14" ht="14.25" x14ac:dyDescent="0.2">
      <c r="A13377" s="44" t="s">
        <v>45</v>
      </c>
      <c r="B13377" s="44" t="s">
        <v>35</v>
      </c>
      <c r="C13377" s="44" t="s">
        <v>58</v>
      </c>
      <c r="D13377" s="43">
        <v>15576225.027999999</v>
      </c>
      <c r="E13377" s="43">
        <v>-3611357.8759999997</v>
      </c>
      <c r="F13377" s="45">
        <v>-106330</v>
      </c>
      <c r="G13377" s="45">
        <v>-43430</v>
      </c>
      <c r="H13377" s="45">
        <v>-18780</v>
      </c>
      <c r="I13377" s="55">
        <f>pro[[#This Row],[Admin expenses 3]]+pro[[#This Row],[Admin expenses 2]]+pro[[#This Row],[Admin expenses 1]]+pro[[#This Row],[COGS]]</f>
        <v>-3779897.8759999997</v>
      </c>
      <c r="J13377" s="55">
        <f>pro[[#This Row],[Revenue]]+pro[[#This Row],[AdminExp]]</f>
        <v>11796327.151999999</v>
      </c>
      <c r="K13377" s="83">
        <f>pro[[#This Row],[Profit]]/pro[[#This Row],[Revenue]]</f>
        <v>0.75732901462291324</v>
      </c>
      <c r="L13377" s="56">
        <f t="shared" si="208"/>
        <v>12</v>
      </c>
      <c r="M13377" s="82" t="str">
        <f>"Q"&amp;" "&amp;VLOOKUP(pro[[#This Row],[Period]],Mapping!A:B,2,0)</f>
        <v>Q 4</v>
      </c>
      <c r="N13377"/>
    </row>
    <row r="13378" spans="1:14" ht="14.25" x14ac:dyDescent="0.2">
      <c r="A13378" s="44" t="s">
        <v>45</v>
      </c>
      <c r="B13378" s="44" t="s">
        <v>35</v>
      </c>
      <c r="C13378" s="44" t="s">
        <v>59</v>
      </c>
      <c r="D13378" s="43">
        <v>644231.10499999998</v>
      </c>
      <c r="E13378" s="43">
        <v>-627976.24399999995</v>
      </c>
      <c r="F13378" s="45">
        <v>-96220</v>
      </c>
      <c r="G13378" s="45">
        <v>-27640</v>
      </c>
      <c r="H13378" s="45">
        <v>-107480</v>
      </c>
      <c r="I13378" s="55">
        <f>pro[[#This Row],[Admin expenses 3]]+pro[[#This Row],[Admin expenses 2]]+pro[[#This Row],[Admin expenses 1]]+pro[[#This Row],[COGS]]</f>
        <v>-859316.24399999995</v>
      </c>
      <c r="J13378" s="55">
        <f>pro[[#This Row],[Revenue]]+pro[[#This Row],[AdminExp]]</f>
        <v>-215085.13899999997</v>
      </c>
      <c r="K13378" s="83">
        <f>pro[[#This Row],[Profit]]/pro[[#This Row],[Revenue]]</f>
        <v>-0.33386332533571161</v>
      </c>
      <c r="L13378" s="56">
        <f t="shared" si="208"/>
        <v>12</v>
      </c>
      <c r="M13378" s="82" t="str">
        <f>"Q"&amp;" "&amp;VLOOKUP(pro[[#This Row],[Period]],Mapping!A:B,2,0)</f>
        <v>Q 4</v>
      </c>
      <c r="N13378"/>
    </row>
    <row r="13379" spans="1:14" ht="14.25" x14ac:dyDescent="0.2">
      <c r="A13379" s="44" t="s">
        <v>45</v>
      </c>
      <c r="B13379" s="44" t="s">
        <v>35</v>
      </c>
      <c r="C13379" s="44" t="s">
        <v>57</v>
      </c>
      <c r="D13379" s="43">
        <v>72251.703999999998</v>
      </c>
      <c r="E13379" s="43">
        <v>-69730.289999999994</v>
      </c>
      <c r="F13379" s="45">
        <v>-71900</v>
      </c>
      <c r="G13379" s="45">
        <v>-25030</v>
      </c>
      <c r="H13379" s="45">
        <v>-103750</v>
      </c>
      <c r="I13379" s="55">
        <f>pro[[#This Row],[Admin expenses 3]]+pro[[#This Row],[Admin expenses 2]]+pro[[#This Row],[Admin expenses 1]]+pro[[#This Row],[COGS]]</f>
        <v>-270410.28999999998</v>
      </c>
      <c r="J13379" s="55">
        <f>pro[[#This Row],[Revenue]]+pro[[#This Row],[AdminExp]]</f>
        <v>-198158.58599999998</v>
      </c>
      <c r="K13379" s="83">
        <f>pro[[#This Row],[Profit]]/pro[[#This Row],[Revenue]]</f>
        <v>-2.7426147070524451</v>
      </c>
      <c r="L13379" s="56">
        <f t="shared" si="208"/>
        <v>12</v>
      </c>
      <c r="M13379" s="82" t="str">
        <f>"Q"&amp;" "&amp;VLOOKUP(pro[[#This Row],[Period]],Mapping!A:B,2,0)</f>
        <v>Q 4</v>
      </c>
      <c r="N13379"/>
    </row>
    <row r="13380" spans="1:14" x14ac:dyDescent="0.2">
      <c r="C13380" s="17"/>
      <c r="M13380"/>
      <c r="N13380"/>
    </row>
    <row r="13381" spans="1:14" x14ac:dyDescent="0.2">
      <c r="C13381" s="17"/>
      <c r="M13381"/>
      <c r="N13381"/>
    </row>
    <row r="13382" spans="1:14" x14ac:dyDescent="0.2">
      <c r="C13382" s="17"/>
      <c r="M13382"/>
      <c r="N13382"/>
    </row>
    <row r="13383" spans="1:14" x14ac:dyDescent="0.2">
      <c r="C13383" s="17"/>
      <c r="M13383"/>
      <c r="N13383"/>
    </row>
    <row r="13384" spans="1:14" x14ac:dyDescent="0.2">
      <c r="C13384" s="17"/>
      <c r="M13384"/>
      <c r="N13384"/>
    </row>
    <row r="13385" spans="1:14" x14ac:dyDescent="0.2">
      <c r="C13385" s="17"/>
      <c r="M13385"/>
      <c r="N13385"/>
    </row>
    <row r="13386" spans="1:14" x14ac:dyDescent="0.2">
      <c r="C13386" s="17"/>
      <c r="M13386"/>
      <c r="N13386"/>
    </row>
    <row r="13387" spans="1:14" x14ac:dyDescent="0.2">
      <c r="C13387" s="17"/>
      <c r="M13387"/>
      <c r="N13387"/>
    </row>
    <row r="13388" spans="1:14" x14ac:dyDescent="0.2">
      <c r="C13388" s="17"/>
      <c r="M13388"/>
      <c r="N13388"/>
    </row>
    <row r="13389" spans="1:14" x14ac:dyDescent="0.2">
      <c r="C13389" s="17"/>
      <c r="M13389"/>
      <c r="N13389"/>
    </row>
    <row r="13390" spans="1:14" x14ac:dyDescent="0.2">
      <c r="C13390" s="17"/>
      <c r="M13390"/>
      <c r="N13390"/>
    </row>
    <row r="13391" spans="1:14" x14ac:dyDescent="0.2">
      <c r="C13391" s="17"/>
      <c r="M13391"/>
      <c r="N13391"/>
    </row>
    <row r="13392" spans="1:14" x14ac:dyDescent="0.2">
      <c r="C13392" s="17"/>
      <c r="M13392"/>
      <c r="N13392"/>
    </row>
    <row r="13393" spans="3:14" x14ac:dyDescent="0.2">
      <c r="C13393" s="17"/>
      <c r="M13393"/>
      <c r="N13393"/>
    </row>
    <row r="13394" spans="3:14" x14ac:dyDescent="0.2">
      <c r="C13394" s="17"/>
      <c r="M13394"/>
      <c r="N13394"/>
    </row>
    <row r="13395" spans="3:14" x14ac:dyDescent="0.2">
      <c r="C13395" s="17"/>
      <c r="M13395"/>
      <c r="N13395"/>
    </row>
    <row r="13396" spans="3:14" x14ac:dyDescent="0.2">
      <c r="C13396" s="17"/>
      <c r="M13396"/>
      <c r="N13396"/>
    </row>
    <row r="13397" spans="3:14" x14ac:dyDescent="0.2">
      <c r="C13397" s="17"/>
      <c r="M13397"/>
      <c r="N13397"/>
    </row>
    <row r="13398" spans="3:14" x14ac:dyDescent="0.2">
      <c r="C13398" s="17"/>
      <c r="M13398"/>
      <c r="N13398"/>
    </row>
    <row r="13399" spans="3:14" x14ac:dyDescent="0.2">
      <c r="C13399" s="17"/>
      <c r="M13399"/>
      <c r="N13399"/>
    </row>
    <row r="13400" spans="3:14" x14ac:dyDescent="0.2">
      <c r="C13400" s="17"/>
      <c r="M13400"/>
      <c r="N13400"/>
    </row>
    <row r="13401" spans="3:14" x14ac:dyDescent="0.2">
      <c r="C13401" s="17"/>
      <c r="M13401"/>
      <c r="N13401"/>
    </row>
    <row r="13402" spans="3:14" x14ac:dyDescent="0.2">
      <c r="C13402" s="17"/>
      <c r="M13402"/>
      <c r="N13402"/>
    </row>
    <row r="13403" spans="3:14" x14ac:dyDescent="0.2">
      <c r="C13403" s="17"/>
      <c r="M13403"/>
      <c r="N13403"/>
    </row>
    <row r="13404" spans="3:14" x14ac:dyDescent="0.2">
      <c r="C13404" s="17"/>
      <c r="M13404"/>
      <c r="N13404"/>
    </row>
    <row r="13405" spans="3:14" x14ac:dyDescent="0.2">
      <c r="C13405" s="17"/>
      <c r="M13405"/>
      <c r="N13405"/>
    </row>
    <row r="13406" spans="3:14" x14ac:dyDescent="0.2">
      <c r="C13406" s="17"/>
      <c r="M13406"/>
      <c r="N13406"/>
    </row>
    <row r="13407" spans="3:14" x14ac:dyDescent="0.2">
      <c r="C13407" s="17"/>
      <c r="M13407"/>
      <c r="N13407"/>
    </row>
    <row r="13408" spans="3:14" x14ac:dyDescent="0.2">
      <c r="C13408" s="17"/>
      <c r="M13408"/>
      <c r="N13408"/>
    </row>
    <row r="13409" spans="3:14" x14ac:dyDescent="0.2">
      <c r="C13409" s="17"/>
      <c r="M13409"/>
      <c r="N13409"/>
    </row>
    <row r="13410" spans="3:14" x14ac:dyDescent="0.2">
      <c r="C13410" s="17"/>
      <c r="M13410"/>
      <c r="N13410"/>
    </row>
    <row r="13411" spans="3:14" x14ac:dyDescent="0.2">
      <c r="C13411" s="17"/>
      <c r="M13411"/>
      <c r="N13411"/>
    </row>
    <row r="13412" spans="3:14" x14ac:dyDescent="0.2">
      <c r="C13412" s="17"/>
      <c r="M13412"/>
      <c r="N13412"/>
    </row>
    <row r="13413" spans="3:14" x14ac:dyDescent="0.2">
      <c r="C13413" s="17"/>
      <c r="M13413"/>
      <c r="N13413"/>
    </row>
    <row r="13414" spans="3:14" x14ac:dyDescent="0.2">
      <c r="C13414" s="17"/>
      <c r="M13414"/>
      <c r="N13414"/>
    </row>
    <row r="13415" spans="3:14" x14ac:dyDescent="0.2">
      <c r="C13415" s="17"/>
      <c r="M13415"/>
      <c r="N13415"/>
    </row>
    <row r="13416" spans="3:14" x14ac:dyDescent="0.2">
      <c r="C13416" s="17"/>
      <c r="M13416"/>
      <c r="N13416"/>
    </row>
    <row r="13417" spans="3:14" x14ac:dyDescent="0.2">
      <c r="C13417" s="17"/>
      <c r="M13417"/>
      <c r="N13417"/>
    </row>
    <row r="13418" spans="3:14" x14ac:dyDescent="0.2">
      <c r="C13418" s="17"/>
      <c r="M13418"/>
      <c r="N13418"/>
    </row>
    <row r="13419" spans="3:14" x14ac:dyDescent="0.2">
      <c r="C13419" s="17"/>
      <c r="M13419"/>
      <c r="N13419"/>
    </row>
    <row r="13420" spans="3:14" x14ac:dyDescent="0.2">
      <c r="C13420" s="17"/>
      <c r="M13420"/>
      <c r="N13420"/>
    </row>
    <row r="13421" spans="3:14" x14ac:dyDescent="0.2">
      <c r="C13421" s="17"/>
      <c r="M13421"/>
      <c r="N13421"/>
    </row>
    <row r="13422" spans="3:14" x14ac:dyDescent="0.2">
      <c r="C13422" s="17"/>
      <c r="M13422"/>
      <c r="N13422"/>
    </row>
    <row r="13423" spans="3:14" x14ac:dyDescent="0.2">
      <c r="C13423" s="17"/>
      <c r="M13423"/>
      <c r="N13423"/>
    </row>
    <row r="13424" spans="3:14" x14ac:dyDescent="0.2">
      <c r="C13424" s="17"/>
      <c r="M13424"/>
      <c r="N13424"/>
    </row>
    <row r="13425" spans="3:14" x14ac:dyDescent="0.2">
      <c r="C13425" s="17"/>
      <c r="M13425"/>
      <c r="N13425"/>
    </row>
    <row r="13426" spans="3:14" x14ac:dyDescent="0.2">
      <c r="C13426" s="17"/>
      <c r="M13426"/>
      <c r="N13426"/>
    </row>
    <row r="13427" spans="3:14" x14ac:dyDescent="0.2">
      <c r="C13427" s="17"/>
      <c r="M13427"/>
      <c r="N13427"/>
    </row>
    <row r="13428" spans="3:14" x14ac:dyDescent="0.2">
      <c r="C13428" s="17"/>
      <c r="M13428"/>
      <c r="N13428"/>
    </row>
    <row r="13429" spans="3:14" x14ac:dyDescent="0.2">
      <c r="C13429" s="17"/>
      <c r="M13429"/>
      <c r="N13429"/>
    </row>
    <row r="13430" spans="3:14" x14ac:dyDescent="0.2">
      <c r="C13430" s="17"/>
      <c r="M13430"/>
      <c r="N13430"/>
    </row>
    <row r="13431" spans="3:14" x14ac:dyDescent="0.2">
      <c r="C13431" s="17"/>
      <c r="M13431"/>
      <c r="N13431"/>
    </row>
    <row r="13432" spans="3:14" x14ac:dyDescent="0.2">
      <c r="C13432" s="17"/>
      <c r="M13432"/>
      <c r="N13432"/>
    </row>
    <row r="13433" spans="3:14" x14ac:dyDescent="0.2">
      <c r="C13433" s="17"/>
      <c r="M13433"/>
      <c r="N13433"/>
    </row>
    <row r="13434" spans="3:14" x14ac:dyDescent="0.2">
      <c r="C13434" s="17"/>
      <c r="M13434"/>
      <c r="N13434"/>
    </row>
    <row r="13435" spans="3:14" x14ac:dyDescent="0.2">
      <c r="C13435" s="17"/>
      <c r="M13435"/>
      <c r="N13435"/>
    </row>
    <row r="13436" spans="3:14" x14ac:dyDescent="0.2">
      <c r="C13436" s="17"/>
      <c r="M13436"/>
      <c r="N13436"/>
    </row>
    <row r="13437" spans="3:14" x14ac:dyDescent="0.2">
      <c r="C13437" s="17"/>
      <c r="M13437"/>
      <c r="N13437"/>
    </row>
    <row r="13438" spans="3:14" x14ac:dyDescent="0.2">
      <c r="C13438" s="17"/>
      <c r="M13438"/>
      <c r="N13438"/>
    </row>
    <row r="13439" spans="3:14" x14ac:dyDescent="0.2">
      <c r="C13439" s="17"/>
      <c r="M13439"/>
      <c r="N13439"/>
    </row>
    <row r="13440" spans="3:14" x14ac:dyDescent="0.2">
      <c r="C13440" s="17"/>
      <c r="M13440"/>
      <c r="N13440"/>
    </row>
    <row r="13441" spans="3:14" x14ac:dyDescent="0.2">
      <c r="C13441" s="17"/>
      <c r="M13441"/>
      <c r="N13441"/>
    </row>
    <row r="13442" spans="3:14" x14ac:dyDescent="0.2">
      <c r="C13442" s="17"/>
      <c r="M13442"/>
      <c r="N13442"/>
    </row>
    <row r="13443" spans="3:14" x14ac:dyDescent="0.2">
      <c r="C13443" s="17"/>
      <c r="M13443"/>
      <c r="N13443"/>
    </row>
    <row r="13444" spans="3:14" x14ac:dyDescent="0.2">
      <c r="C13444" s="17"/>
      <c r="M13444"/>
      <c r="N13444"/>
    </row>
    <row r="13445" spans="3:14" x14ac:dyDescent="0.2">
      <c r="C13445" s="17"/>
      <c r="M13445"/>
      <c r="N13445"/>
    </row>
    <row r="13446" spans="3:14" x14ac:dyDescent="0.2">
      <c r="C13446" s="17"/>
      <c r="M13446"/>
      <c r="N13446"/>
    </row>
    <row r="13447" spans="3:14" x14ac:dyDescent="0.2">
      <c r="C13447" s="17"/>
      <c r="M13447"/>
      <c r="N13447"/>
    </row>
    <row r="13448" spans="3:14" x14ac:dyDescent="0.2">
      <c r="C13448" s="17"/>
      <c r="M13448"/>
      <c r="N13448"/>
    </row>
    <row r="13449" spans="3:14" x14ac:dyDescent="0.2">
      <c r="C13449" s="17"/>
      <c r="M13449"/>
      <c r="N13449"/>
    </row>
    <row r="13450" spans="3:14" x14ac:dyDescent="0.2">
      <c r="C13450" s="17"/>
      <c r="M13450"/>
      <c r="N13450"/>
    </row>
    <row r="13451" spans="3:14" x14ac:dyDescent="0.2">
      <c r="C13451" s="17"/>
      <c r="M13451"/>
      <c r="N13451"/>
    </row>
    <row r="13452" spans="3:14" x14ac:dyDescent="0.2">
      <c r="C13452" s="17"/>
      <c r="M13452"/>
      <c r="N13452"/>
    </row>
    <row r="13453" spans="3:14" x14ac:dyDescent="0.2">
      <c r="C13453" s="17"/>
      <c r="M13453"/>
      <c r="N13453"/>
    </row>
    <row r="13454" spans="3:14" x14ac:dyDescent="0.2">
      <c r="C13454" s="17"/>
      <c r="M13454"/>
      <c r="N13454"/>
    </row>
    <row r="13455" spans="3:14" x14ac:dyDescent="0.2">
      <c r="C13455" s="17"/>
      <c r="M13455"/>
      <c r="N13455"/>
    </row>
    <row r="13456" spans="3:14" x14ac:dyDescent="0.2">
      <c r="C13456" s="17"/>
      <c r="M13456"/>
      <c r="N13456"/>
    </row>
    <row r="13457" spans="3:14" x14ac:dyDescent="0.2">
      <c r="C13457" s="17"/>
      <c r="M13457"/>
      <c r="N13457"/>
    </row>
    <row r="13458" spans="3:14" x14ac:dyDescent="0.2">
      <c r="C13458" s="17"/>
      <c r="M13458"/>
      <c r="N13458"/>
    </row>
    <row r="13459" spans="3:14" x14ac:dyDescent="0.2">
      <c r="C13459" s="17"/>
      <c r="M13459"/>
      <c r="N13459"/>
    </row>
    <row r="13460" spans="3:14" x14ac:dyDescent="0.2">
      <c r="C13460" s="17"/>
      <c r="M13460"/>
      <c r="N13460"/>
    </row>
    <row r="13461" spans="3:14" x14ac:dyDescent="0.2">
      <c r="C13461" s="17"/>
      <c r="M13461"/>
      <c r="N13461"/>
    </row>
    <row r="13462" spans="3:14" x14ac:dyDescent="0.2">
      <c r="C13462" s="17"/>
      <c r="M13462"/>
      <c r="N13462"/>
    </row>
    <row r="13463" spans="3:14" x14ac:dyDescent="0.2">
      <c r="C13463" s="17"/>
      <c r="M13463"/>
      <c r="N13463"/>
    </row>
    <row r="13464" spans="3:14" x14ac:dyDescent="0.2">
      <c r="C13464" s="17"/>
      <c r="M13464"/>
      <c r="N13464"/>
    </row>
    <row r="13465" spans="3:14" x14ac:dyDescent="0.2">
      <c r="C13465" s="17"/>
      <c r="M13465"/>
      <c r="N13465"/>
    </row>
    <row r="13466" spans="3:14" x14ac:dyDescent="0.2">
      <c r="C13466" s="17"/>
      <c r="M13466"/>
      <c r="N13466"/>
    </row>
    <row r="13467" spans="3:14" x14ac:dyDescent="0.2">
      <c r="C13467" s="17"/>
      <c r="M13467"/>
      <c r="N13467"/>
    </row>
    <row r="13468" spans="3:14" x14ac:dyDescent="0.2">
      <c r="C13468" s="17"/>
      <c r="M13468"/>
      <c r="N13468"/>
    </row>
    <row r="13469" spans="3:14" x14ac:dyDescent="0.2">
      <c r="C13469" s="17"/>
      <c r="M13469"/>
      <c r="N13469"/>
    </row>
    <row r="13470" spans="3:14" x14ac:dyDescent="0.2">
      <c r="C13470" s="17"/>
      <c r="M13470"/>
      <c r="N13470"/>
    </row>
    <row r="13471" spans="3:14" x14ac:dyDescent="0.2">
      <c r="C13471" s="17"/>
      <c r="M13471"/>
      <c r="N13471"/>
    </row>
    <row r="13472" spans="3:14" x14ac:dyDescent="0.2">
      <c r="C13472" s="17"/>
      <c r="M13472"/>
      <c r="N13472"/>
    </row>
    <row r="13473" spans="3:14" x14ac:dyDescent="0.2">
      <c r="C13473" s="17"/>
      <c r="M13473"/>
      <c r="N13473"/>
    </row>
    <row r="13474" spans="3:14" x14ac:dyDescent="0.2">
      <c r="C13474" s="17"/>
      <c r="M13474"/>
      <c r="N13474"/>
    </row>
    <row r="13475" spans="3:14" x14ac:dyDescent="0.2">
      <c r="C13475" s="17"/>
      <c r="M13475"/>
      <c r="N13475"/>
    </row>
    <row r="13476" spans="3:14" x14ac:dyDescent="0.2">
      <c r="C13476" s="17"/>
      <c r="M13476"/>
      <c r="N13476"/>
    </row>
    <row r="13477" spans="3:14" x14ac:dyDescent="0.2">
      <c r="C13477" s="17"/>
      <c r="M13477"/>
      <c r="N13477"/>
    </row>
    <row r="13478" spans="3:14" x14ac:dyDescent="0.2">
      <c r="C13478" s="17"/>
      <c r="M13478"/>
      <c r="N13478"/>
    </row>
    <row r="13479" spans="3:14" x14ac:dyDescent="0.2">
      <c r="C13479" s="17"/>
      <c r="M13479"/>
      <c r="N13479"/>
    </row>
    <row r="13480" spans="3:14" x14ac:dyDescent="0.2">
      <c r="C13480" s="17"/>
      <c r="M13480"/>
      <c r="N13480"/>
    </row>
    <row r="13481" spans="3:14" x14ac:dyDescent="0.2">
      <c r="C13481" s="17"/>
      <c r="M13481"/>
      <c r="N13481"/>
    </row>
    <row r="13482" spans="3:14" x14ac:dyDescent="0.2">
      <c r="C13482" s="17"/>
      <c r="M13482"/>
      <c r="N13482"/>
    </row>
    <row r="13483" spans="3:14" x14ac:dyDescent="0.2">
      <c r="C13483" s="17"/>
      <c r="M13483"/>
      <c r="N13483"/>
    </row>
    <row r="13484" spans="3:14" x14ac:dyDescent="0.2">
      <c r="C13484" s="17"/>
      <c r="M13484"/>
      <c r="N13484"/>
    </row>
    <row r="13485" spans="3:14" x14ac:dyDescent="0.2">
      <c r="C13485" s="17"/>
      <c r="M13485"/>
      <c r="N13485"/>
    </row>
    <row r="13486" spans="3:14" x14ac:dyDescent="0.2">
      <c r="C13486" s="17"/>
      <c r="M13486"/>
      <c r="N13486"/>
    </row>
    <row r="13487" spans="3:14" x14ac:dyDescent="0.2">
      <c r="C13487" s="17"/>
      <c r="M13487"/>
      <c r="N13487"/>
    </row>
    <row r="13488" spans="3:14" x14ac:dyDescent="0.2">
      <c r="C13488" s="17"/>
      <c r="M13488"/>
      <c r="N13488"/>
    </row>
    <row r="13489" spans="3:14" x14ac:dyDescent="0.2">
      <c r="C13489" s="17"/>
      <c r="M13489"/>
      <c r="N13489"/>
    </row>
    <row r="13490" spans="3:14" x14ac:dyDescent="0.2">
      <c r="C13490" s="17"/>
      <c r="M13490"/>
      <c r="N13490"/>
    </row>
    <row r="13491" spans="3:14" x14ac:dyDescent="0.2">
      <c r="C13491" s="17"/>
      <c r="M13491"/>
      <c r="N13491"/>
    </row>
    <row r="13492" spans="3:14" x14ac:dyDescent="0.2">
      <c r="C13492" s="17"/>
      <c r="M13492"/>
      <c r="N13492"/>
    </row>
    <row r="13493" spans="3:14" x14ac:dyDescent="0.2">
      <c r="C13493" s="17"/>
      <c r="M13493"/>
      <c r="N13493"/>
    </row>
    <row r="13494" spans="3:14" x14ac:dyDescent="0.2">
      <c r="C13494" s="17"/>
      <c r="M13494"/>
      <c r="N13494"/>
    </row>
    <row r="13495" spans="3:14" x14ac:dyDescent="0.2">
      <c r="C13495" s="17"/>
      <c r="M13495"/>
      <c r="N13495"/>
    </row>
    <row r="13496" spans="3:14" x14ac:dyDescent="0.2">
      <c r="C13496" s="17"/>
      <c r="M13496"/>
      <c r="N13496"/>
    </row>
    <row r="13497" spans="3:14" x14ac:dyDescent="0.2">
      <c r="C13497" s="17"/>
      <c r="M13497"/>
      <c r="N13497"/>
    </row>
    <row r="13498" spans="3:14" x14ac:dyDescent="0.2">
      <c r="C13498" s="17"/>
      <c r="M13498"/>
      <c r="N13498"/>
    </row>
    <row r="13499" spans="3:14" x14ac:dyDescent="0.2">
      <c r="C13499" s="17"/>
      <c r="M13499"/>
      <c r="N13499"/>
    </row>
    <row r="13500" spans="3:14" x14ac:dyDescent="0.2">
      <c r="C13500" s="17"/>
      <c r="M13500"/>
      <c r="N13500"/>
    </row>
    <row r="13501" spans="3:14" x14ac:dyDescent="0.2">
      <c r="C13501" s="17"/>
      <c r="M13501"/>
      <c r="N13501"/>
    </row>
    <row r="13502" spans="3:14" x14ac:dyDescent="0.2">
      <c r="C13502" s="17"/>
      <c r="M13502"/>
      <c r="N13502"/>
    </row>
    <row r="13503" spans="3:14" x14ac:dyDescent="0.2">
      <c r="C13503" s="17"/>
      <c r="M13503"/>
      <c r="N13503"/>
    </row>
    <row r="13504" spans="3:14" x14ac:dyDescent="0.2">
      <c r="C13504" s="17"/>
      <c r="M13504"/>
      <c r="N13504"/>
    </row>
    <row r="13505" spans="3:14" x14ac:dyDescent="0.2">
      <c r="C13505" s="17"/>
      <c r="M13505"/>
      <c r="N13505"/>
    </row>
    <row r="13506" spans="3:14" x14ac:dyDescent="0.2">
      <c r="C13506" s="17"/>
      <c r="M13506"/>
      <c r="N13506"/>
    </row>
    <row r="13507" spans="3:14" x14ac:dyDescent="0.2">
      <c r="C13507" s="17"/>
      <c r="M13507"/>
      <c r="N13507"/>
    </row>
    <row r="13508" spans="3:14" x14ac:dyDescent="0.2">
      <c r="C13508" s="17"/>
      <c r="M13508"/>
      <c r="N13508"/>
    </row>
    <row r="13509" spans="3:14" x14ac:dyDescent="0.2">
      <c r="C13509" s="17"/>
      <c r="M13509"/>
      <c r="N13509"/>
    </row>
    <row r="13510" spans="3:14" x14ac:dyDescent="0.2">
      <c r="C13510" s="17"/>
      <c r="M13510"/>
      <c r="N13510"/>
    </row>
    <row r="13511" spans="3:14" x14ac:dyDescent="0.2">
      <c r="C13511" s="17"/>
      <c r="M13511"/>
      <c r="N13511"/>
    </row>
    <row r="13512" spans="3:14" x14ac:dyDescent="0.2">
      <c r="C13512" s="17"/>
      <c r="M13512"/>
      <c r="N13512"/>
    </row>
    <row r="13513" spans="3:14" x14ac:dyDescent="0.2">
      <c r="C13513" s="17"/>
      <c r="M13513"/>
      <c r="N13513"/>
    </row>
    <row r="13514" spans="3:14" x14ac:dyDescent="0.2">
      <c r="C13514" s="17"/>
      <c r="M13514"/>
      <c r="N13514"/>
    </row>
    <row r="13515" spans="3:14" x14ac:dyDescent="0.2">
      <c r="C13515" s="17"/>
      <c r="M13515"/>
      <c r="N13515"/>
    </row>
    <row r="13516" spans="3:14" x14ac:dyDescent="0.2">
      <c r="C13516" s="17"/>
      <c r="M13516"/>
      <c r="N13516"/>
    </row>
    <row r="13517" spans="3:14" x14ac:dyDescent="0.2">
      <c r="C13517" s="17"/>
      <c r="M13517"/>
      <c r="N13517"/>
    </row>
    <row r="13518" spans="3:14" x14ac:dyDescent="0.2">
      <c r="C13518" s="17"/>
      <c r="M13518"/>
      <c r="N13518"/>
    </row>
    <row r="13519" spans="3:14" x14ac:dyDescent="0.2">
      <c r="C13519" s="17"/>
      <c r="M13519"/>
      <c r="N13519"/>
    </row>
    <row r="13520" spans="3:14" x14ac:dyDescent="0.2">
      <c r="C13520" s="17"/>
      <c r="M13520"/>
      <c r="N13520"/>
    </row>
    <row r="13521" spans="3:14" x14ac:dyDescent="0.2">
      <c r="C13521" s="17"/>
      <c r="M13521"/>
      <c r="N13521"/>
    </row>
    <row r="13522" spans="3:14" x14ac:dyDescent="0.2">
      <c r="C13522" s="17"/>
      <c r="M13522"/>
      <c r="N13522"/>
    </row>
    <row r="13523" spans="3:14" x14ac:dyDescent="0.2">
      <c r="C13523" s="17"/>
      <c r="M13523"/>
      <c r="N13523"/>
    </row>
    <row r="13524" spans="3:14" x14ac:dyDescent="0.2">
      <c r="C13524" s="17"/>
      <c r="M13524"/>
      <c r="N13524"/>
    </row>
    <row r="13525" spans="3:14" x14ac:dyDescent="0.2">
      <c r="C13525" s="17"/>
      <c r="M13525"/>
      <c r="N13525"/>
    </row>
    <row r="13526" spans="3:14" x14ac:dyDescent="0.2">
      <c r="C13526" s="17"/>
      <c r="M13526"/>
      <c r="N13526"/>
    </row>
    <row r="13527" spans="3:14" x14ac:dyDescent="0.2">
      <c r="C13527" s="17"/>
      <c r="M13527"/>
      <c r="N13527"/>
    </row>
    <row r="13528" spans="3:14" x14ac:dyDescent="0.2">
      <c r="C13528" s="17"/>
      <c r="M13528"/>
      <c r="N13528"/>
    </row>
    <row r="13529" spans="3:14" x14ac:dyDescent="0.2">
      <c r="C13529" s="17"/>
      <c r="M13529"/>
      <c r="N13529"/>
    </row>
    <row r="13530" spans="3:14" x14ac:dyDescent="0.2">
      <c r="C13530" s="17"/>
      <c r="M13530"/>
      <c r="N13530"/>
    </row>
    <row r="13531" spans="3:14" x14ac:dyDescent="0.2">
      <c r="C13531" s="17"/>
      <c r="M13531"/>
      <c r="N13531"/>
    </row>
    <row r="13532" spans="3:14" x14ac:dyDescent="0.2">
      <c r="C13532" s="17"/>
      <c r="M13532"/>
      <c r="N13532"/>
    </row>
    <row r="13533" spans="3:14" x14ac:dyDescent="0.2">
      <c r="C13533" s="17"/>
      <c r="M13533"/>
      <c r="N13533"/>
    </row>
    <row r="13534" spans="3:14" x14ac:dyDescent="0.2">
      <c r="C13534" s="17"/>
      <c r="M13534"/>
      <c r="N13534"/>
    </row>
    <row r="13535" spans="3:14" x14ac:dyDescent="0.2">
      <c r="C13535" s="17"/>
      <c r="M13535"/>
      <c r="N13535"/>
    </row>
    <row r="13536" spans="3:14" x14ac:dyDescent="0.2">
      <c r="C13536" s="17"/>
      <c r="M13536"/>
      <c r="N13536"/>
    </row>
    <row r="13537" spans="3:14" x14ac:dyDescent="0.2">
      <c r="C13537" s="17"/>
      <c r="M13537"/>
      <c r="N13537"/>
    </row>
    <row r="13538" spans="3:14" x14ac:dyDescent="0.2">
      <c r="C13538" s="17"/>
      <c r="M13538"/>
      <c r="N13538"/>
    </row>
    <row r="13539" spans="3:14" x14ac:dyDescent="0.2">
      <c r="C13539" s="17"/>
      <c r="M13539"/>
      <c r="N13539"/>
    </row>
    <row r="13540" spans="3:14" x14ac:dyDescent="0.2">
      <c r="C13540" s="17"/>
      <c r="M13540"/>
      <c r="N13540"/>
    </row>
    <row r="13541" spans="3:14" x14ac:dyDescent="0.2">
      <c r="C13541" s="17"/>
      <c r="M13541"/>
      <c r="N13541"/>
    </row>
    <row r="13542" spans="3:14" x14ac:dyDescent="0.2">
      <c r="C13542" s="17"/>
      <c r="M13542"/>
      <c r="N13542"/>
    </row>
    <row r="13543" spans="3:14" x14ac:dyDescent="0.2">
      <c r="C13543" s="17"/>
      <c r="M13543"/>
      <c r="N13543"/>
    </row>
    <row r="13544" spans="3:14" x14ac:dyDescent="0.2">
      <c r="C13544" s="17"/>
      <c r="M13544"/>
      <c r="N13544"/>
    </row>
    <row r="13545" spans="3:14" x14ac:dyDescent="0.2">
      <c r="C13545" s="17"/>
      <c r="M13545"/>
      <c r="N13545"/>
    </row>
    <row r="13546" spans="3:14" x14ac:dyDescent="0.2">
      <c r="C13546" s="17"/>
      <c r="M13546"/>
      <c r="N13546"/>
    </row>
    <row r="13547" spans="3:14" x14ac:dyDescent="0.2">
      <c r="C13547" s="17"/>
      <c r="M13547"/>
      <c r="N13547"/>
    </row>
    <row r="13548" spans="3:14" x14ac:dyDescent="0.2">
      <c r="C13548" s="17"/>
      <c r="M13548"/>
      <c r="N13548"/>
    </row>
    <row r="13549" spans="3:14" x14ac:dyDescent="0.2">
      <c r="C13549" s="17"/>
      <c r="M13549"/>
      <c r="N13549"/>
    </row>
    <row r="13550" spans="3:14" x14ac:dyDescent="0.2">
      <c r="C13550" s="17"/>
      <c r="M13550"/>
      <c r="N13550"/>
    </row>
    <row r="13551" spans="3:14" x14ac:dyDescent="0.2">
      <c r="C13551" s="17"/>
      <c r="M13551"/>
      <c r="N13551"/>
    </row>
    <row r="13552" spans="3:14" x14ac:dyDescent="0.2">
      <c r="C13552" s="17"/>
      <c r="M13552"/>
      <c r="N13552"/>
    </row>
    <row r="13553" spans="3:14" x14ac:dyDescent="0.2">
      <c r="C13553" s="17"/>
      <c r="M13553"/>
      <c r="N13553"/>
    </row>
    <row r="13554" spans="3:14" x14ac:dyDescent="0.2">
      <c r="C13554" s="17"/>
      <c r="M13554"/>
      <c r="N13554"/>
    </row>
    <row r="13555" spans="3:14" x14ac:dyDescent="0.2">
      <c r="C13555" s="17"/>
      <c r="M13555"/>
      <c r="N13555"/>
    </row>
    <row r="13556" spans="3:14" x14ac:dyDescent="0.2">
      <c r="C13556" s="17"/>
      <c r="M13556"/>
      <c r="N13556"/>
    </row>
    <row r="13557" spans="3:14" x14ac:dyDescent="0.2">
      <c r="C13557" s="17"/>
      <c r="M13557"/>
      <c r="N13557"/>
    </row>
    <row r="13558" spans="3:14" x14ac:dyDescent="0.2">
      <c r="C13558" s="17"/>
      <c r="M13558"/>
      <c r="N13558"/>
    </row>
    <row r="13559" spans="3:14" x14ac:dyDescent="0.2">
      <c r="C13559" s="17"/>
      <c r="M13559"/>
      <c r="N13559"/>
    </row>
    <row r="13560" spans="3:14" x14ac:dyDescent="0.2">
      <c r="C13560" s="17"/>
      <c r="M13560"/>
      <c r="N13560"/>
    </row>
    <row r="13561" spans="3:14" x14ac:dyDescent="0.2">
      <c r="C13561" s="17"/>
      <c r="M13561"/>
      <c r="N13561"/>
    </row>
    <row r="13562" spans="3:14" x14ac:dyDescent="0.2">
      <c r="C13562" s="17"/>
      <c r="M13562"/>
      <c r="N13562"/>
    </row>
    <row r="13563" spans="3:14" x14ac:dyDescent="0.2">
      <c r="C13563" s="17"/>
      <c r="M13563"/>
      <c r="N13563"/>
    </row>
    <row r="13564" spans="3:14" x14ac:dyDescent="0.2">
      <c r="C13564" s="17"/>
      <c r="M13564"/>
      <c r="N13564"/>
    </row>
    <row r="13565" spans="3:14" x14ac:dyDescent="0.2">
      <c r="C13565" s="17"/>
      <c r="M13565"/>
      <c r="N13565"/>
    </row>
    <row r="13566" spans="3:14" x14ac:dyDescent="0.2">
      <c r="C13566" s="17"/>
      <c r="M13566"/>
      <c r="N13566"/>
    </row>
    <row r="13567" spans="3:14" x14ac:dyDescent="0.2">
      <c r="C13567" s="17"/>
      <c r="M13567"/>
      <c r="N13567"/>
    </row>
    <row r="13568" spans="3:14" x14ac:dyDescent="0.2">
      <c r="C13568" s="17"/>
      <c r="M13568"/>
      <c r="N13568"/>
    </row>
    <row r="13569" spans="3:14" x14ac:dyDescent="0.2">
      <c r="C13569" s="17"/>
      <c r="M13569"/>
      <c r="N13569"/>
    </row>
    <row r="13570" spans="3:14" x14ac:dyDescent="0.2">
      <c r="C13570" s="17"/>
      <c r="M13570"/>
      <c r="N13570"/>
    </row>
    <row r="13571" spans="3:14" x14ac:dyDescent="0.2">
      <c r="C13571" s="17"/>
      <c r="M13571"/>
      <c r="N13571"/>
    </row>
    <row r="13572" spans="3:14" x14ac:dyDescent="0.2">
      <c r="C13572" s="17"/>
      <c r="M13572"/>
      <c r="N13572"/>
    </row>
    <row r="13573" spans="3:14" x14ac:dyDescent="0.2">
      <c r="C13573" s="17"/>
      <c r="M13573"/>
      <c r="N13573"/>
    </row>
    <row r="13574" spans="3:14" x14ac:dyDescent="0.2">
      <c r="C13574" s="17"/>
      <c r="M13574"/>
      <c r="N13574"/>
    </row>
    <row r="13575" spans="3:14" x14ac:dyDescent="0.2">
      <c r="C13575" s="17"/>
      <c r="M13575"/>
      <c r="N13575"/>
    </row>
    <row r="13576" spans="3:14" x14ac:dyDescent="0.2">
      <c r="C13576" s="17"/>
      <c r="M13576"/>
      <c r="N13576"/>
    </row>
    <row r="13577" spans="3:14" x14ac:dyDescent="0.2">
      <c r="C13577" s="17"/>
      <c r="M13577"/>
      <c r="N13577"/>
    </row>
    <row r="13578" spans="3:14" x14ac:dyDescent="0.2">
      <c r="C13578" s="17"/>
      <c r="M13578"/>
      <c r="N13578"/>
    </row>
    <row r="13579" spans="3:14" x14ac:dyDescent="0.2">
      <c r="C13579" s="17"/>
      <c r="M13579"/>
      <c r="N13579"/>
    </row>
    <row r="13580" spans="3:14" x14ac:dyDescent="0.2">
      <c r="C13580" s="17"/>
      <c r="M13580"/>
      <c r="N13580"/>
    </row>
    <row r="13581" spans="3:14" x14ac:dyDescent="0.2">
      <c r="C13581" s="17"/>
      <c r="M13581"/>
      <c r="N13581"/>
    </row>
    <row r="13582" spans="3:14" x14ac:dyDescent="0.2">
      <c r="C13582" s="17"/>
      <c r="M13582"/>
      <c r="N13582"/>
    </row>
    <row r="13583" spans="3:14" x14ac:dyDescent="0.2">
      <c r="C13583" s="17"/>
      <c r="M13583"/>
      <c r="N13583"/>
    </row>
    <row r="13584" spans="3:14" x14ac:dyDescent="0.2">
      <c r="C13584" s="17"/>
      <c r="M13584"/>
      <c r="N13584"/>
    </row>
    <row r="13585" spans="3:14" x14ac:dyDescent="0.2">
      <c r="C13585" s="17"/>
      <c r="M13585"/>
      <c r="N13585"/>
    </row>
    <row r="13586" spans="3:14" x14ac:dyDescent="0.2">
      <c r="C13586" s="17"/>
      <c r="M13586"/>
      <c r="N13586"/>
    </row>
    <row r="13587" spans="3:14" x14ac:dyDescent="0.2">
      <c r="C13587" s="17"/>
      <c r="M13587"/>
      <c r="N13587"/>
    </row>
    <row r="13588" spans="3:14" x14ac:dyDescent="0.2">
      <c r="C13588" s="17"/>
      <c r="M13588"/>
      <c r="N13588"/>
    </row>
    <row r="13589" spans="3:14" x14ac:dyDescent="0.2">
      <c r="C13589" s="17"/>
      <c r="M13589"/>
      <c r="N13589"/>
    </row>
    <row r="13590" spans="3:14" x14ac:dyDescent="0.2">
      <c r="C13590" s="17"/>
      <c r="M13590"/>
      <c r="N13590"/>
    </row>
    <row r="13591" spans="3:14" x14ac:dyDescent="0.2">
      <c r="C13591" s="17"/>
      <c r="M13591"/>
      <c r="N13591"/>
    </row>
    <row r="13592" spans="3:14" x14ac:dyDescent="0.2">
      <c r="C13592" s="17"/>
      <c r="M13592"/>
      <c r="N13592"/>
    </row>
    <row r="13593" spans="3:14" x14ac:dyDescent="0.2">
      <c r="C13593" s="17"/>
      <c r="M13593"/>
      <c r="N13593"/>
    </row>
    <row r="13594" spans="3:14" x14ac:dyDescent="0.2">
      <c r="C13594" s="17"/>
      <c r="M13594"/>
      <c r="N13594"/>
    </row>
    <row r="13595" spans="3:14" x14ac:dyDescent="0.2">
      <c r="C13595" s="17"/>
      <c r="M13595"/>
      <c r="N13595"/>
    </row>
    <row r="13596" spans="3:14" x14ac:dyDescent="0.2">
      <c r="C13596" s="17"/>
      <c r="M13596"/>
      <c r="N13596"/>
    </row>
    <row r="13597" spans="3:14" x14ac:dyDescent="0.2">
      <c r="C13597" s="17"/>
      <c r="M13597"/>
      <c r="N13597"/>
    </row>
    <row r="13598" spans="3:14" x14ac:dyDescent="0.2">
      <c r="C13598" s="17"/>
      <c r="M13598"/>
      <c r="N13598"/>
    </row>
    <row r="13599" spans="3:14" x14ac:dyDescent="0.2">
      <c r="C13599" s="17"/>
      <c r="M13599"/>
      <c r="N13599"/>
    </row>
    <row r="13600" spans="3:14" x14ac:dyDescent="0.2">
      <c r="C13600" s="17"/>
      <c r="M13600"/>
      <c r="N13600"/>
    </row>
    <row r="13601" spans="3:14" x14ac:dyDescent="0.2">
      <c r="C13601" s="17"/>
      <c r="M13601"/>
      <c r="N13601"/>
    </row>
    <row r="13602" spans="3:14" x14ac:dyDescent="0.2">
      <c r="C13602" s="17"/>
      <c r="M13602"/>
      <c r="N13602"/>
    </row>
    <row r="13603" spans="3:14" x14ac:dyDescent="0.2">
      <c r="C13603" s="17"/>
      <c r="M13603"/>
      <c r="N13603"/>
    </row>
    <row r="13604" spans="3:14" x14ac:dyDescent="0.2">
      <c r="C13604" s="17"/>
      <c r="M13604"/>
      <c r="N13604"/>
    </row>
    <row r="13605" spans="3:14" x14ac:dyDescent="0.2">
      <c r="C13605" s="17"/>
      <c r="M13605"/>
      <c r="N13605"/>
    </row>
    <row r="13606" spans="3:14" x14ac:dyDescent="0.2">
      <c r="C13606" s="17"/>
      <c r="M13606"/>
      <c r="N13606"/>
    </row>
    <row r="13607" spans="3:14" x14ac:dyDescent="0.2">
      <c r="C13607" s="17"/>
      <c r="M13607"/>
      <c r="N13607"/>
    </row>
    <row r="13608" spans="3:14" x14ac:dyDescent="0.2">
      <c r="C13608" s="17"/>
      <c r="M13608"/>
      <c r="N13608"/>
    </row>
    <row r="13609" spans="3:14" x14ac:dyDescent="0.2">
      <c r="C13609" s="17"/>
      <c r="M13609"/>
      <c r="N13609"/>
    </row>
    <row r="13610" spans="3:14" x14ac:dyDescent="0.2">
      <c r="C13610" s="17"/>
      <c r="M13610"/>
      <c r="N13610"/>
    </row>
    <row r="13611" spans="3:14" x14ac:dyDescent="0.2">
      <c r="C13611" s="17"/>
      <c r="M13611"/>
      <c r="N13611"/>
    </row>
    <row r="13612" spans="3:14" x14ac:dyDescent="0.2">
      <c r="C13612" s="17"/>
      <c r="M13612"/>
      <c r="N13612"/>
    </row>
    <row r="13613" spans="3:14" x14ac:dyDescent="0.2">
      <c r="C13613" s="17"/>
      <c r="M13613"/>
      <c r="N13613"/>
    </row>
    <row r="13614" spans="3:14" x14ac:dyDescent="0.2">
      <c r="C13614" s="17"/>
      <c r="M13614"/>
      <c r="N13614"/>
    </row>
    <row r="13615" spans="3:14" x14ac:dyDescent="0.2">
      <c r="C13615" s="17"/>
      <c r="M13615"/>
      <c r="N13615"/>
    </row>
    <row r="13616" spans="3:14" x14ac:dyDescent="0.2">
      <c r="C13616" s="17"/>
      <c r="M13616"/>
      <c r="N13616"/>
    </row>
    <row r="13617" spans="3:14" x14ac:dyDescent="0.2">
      <c r="C13617" s="17"/>
      <c r="M13617"/>
      <c r="N13617"/>
    </row>
    <row r="13618" spans="3:14" x14ac:dyDescent="0.2">
      <c r="C13618" s="17"/>
      <c r="M13618"/>
      <c r="N13618"/>
    </row>
    <row r="13619" spans="3:14" x14ac:dyDescent="0.2">
      <c r="C13619" s="17"/>
      <c r="M13619"/>
      <c r="N13619"/>
    </row>
    <row r="13620" spans="3:14" x14ac:dyDescent="0.2">
      <c r="C13620" s="17"/>
      <c r="M13620"/>
      <c r="N13620"/>
    </row>
    <row r="13621" spans="3:14" x14ac:dyDescent="0.2">
      <c r="C13621" s="17"/>
      <c r="M13621"/>
      <c r="N13621"/>
    </row>
    <row r="13622" spans="3:14" x14ac:dyDescent="0.2">
      <c r="C13622" s="17"/>
      <c r="M13622"/>
      <c r="N13622"/>
    </row>
    <row r="13623" spans="3:14" x14ac:dyDescent="0.2">
      <c r="C13623" s="17"/>
      <c r="M13623"/>
      <c r="N13623"/>
    </row>
    <row r="13624" spans="3:14" x14ac:dyDescent="0.2">
      <c r="C13624" s="17"/>
      <c r="M13624"/>
      <c r="N13624"/>
    </row>
    <row r="13625" spans="3:14" x14ac:dyDescent="0.2">
      <c r="C13625" s="17"/>
      <c r="M13625"/>
      <c r="N13625"/>
    </row>
    <row r="13626" spans="3:14" x14ac:dyDescent="0.2">
      <c r="C13626" s="17"/>
      <c r="M13626"/>
      <c r="N13626"/>
    </row>
    <row r="13627" spans="3:14" x14ac:dyDescent="0.2">
      <c r="C13627" s="17"/>
      <c r="M13627"/>
      <c r="N13627"/>
    </row>
    <row r="13628" spans="3:14" x14ac:dyDescent="0.2">
      <c r="C13628" s="17"/>
      <c r="M13628"/>
      <c r="N13628"/>
    </row>
    <row r="13629" spans="3:14" x14ac:dyDescent="0.2">
      <c r="C13629" s="17"/>
      <c r="M13629"/>
      <c r="N13629"/>
    </row>
    <row r="13630" spans="3:14" x14ac:dyDescent="0.2">
      <c r="C13630" s="17"/>
      <c r="M13630"/>
      <c r="N13630"/>
    </row>
    <row r="13631" spans="3:14" x14ac:dyDescent="0.2">
      <c r="C13631" s="17"/>
      <c r="M13631"/>
      <c r="N13631"/>
    </row>
    <row r="13632" spans="3:14" x14ac:dyDescent="0.2">
      <c r="C13632" s="17"/>
      <c r="M13632"/>
      <c r="N13632"/>
    </row>
    <row r="13633" spans="3:14" x14ac:dyDescent="0.2">
      <c r="C13633" s="17"/>
      <c r="M13633"/>
      <c r="N13633"/>
    </row>
    <row r="13634" spans="3:14" x14ac:dyDescent="0.2">
      <c r="C13634" s="17"/>
      <c r="M13634"/>
      <c r="N13634"/>
    </row>
    <row r="13635" spans="3:14" x14ac:dyDescent="0.2">
      <c r="C13635" s="17"/>
      <c r="M13635"/>
      <c r="N13635"/>
    </row>
    <row r="13636" spans="3:14" x14ac:dyDescent="0.2">
      <c r="C13636" s="17"/>
      <c r="M13636"/>
      <c r="N13636"/>
    </row>
    <row r="13637" spans="3:14" x14ac:dyDescent="0.2">
      <c r="C13637" s="17"/>
      <c r="M13637"/>
      <c r="N13637"/>
    </row>
    <row r="13638" spans="3:14" x14ac:dyDescent="0.2">
      <c r="C13638" s="17"/>
      <c r="M13638"/>
      <c r="N13638"/>
    </row>
    <row r="13639" spans="3:14" x14ac:dyDescent="0.2">
      <c r="C13639" s="17"/>
      <c r="M13639"/>
      <c r="N13639"/>
    </row>
    <row r="13640" spans="3:14" x14ac:dyDescent="0.2">
      <c r="C13640" s="17"/>
      <c r="M13640"/>
      <c r="N13640"/>
    </row>
    <row r="13641" spans="3:14" x14ac:dyDescent="0.2">
      <c r="C13641" s="17"/>
      <c r="M13641"/>
      <c r="N13641"/>
    </row>
    <row r="13642" spans="3:14" x14ac:dyDescent="0.2">
      <c r="C13642" s="17"/>
      <c r="M13642"/>
      <c r="N13642"/>
    </row>
    <row r="13643" spans="3:14" x14ac:dyDescent="0.2">
      <c r="C13643" s="17"/>
      <c r="M13643"/>
      <c r="N13643"/>
    </row>
    <row r="13644" spans="3:14" x14ac:dyDescent="0.2">
      <c r="C13644" s="17"/>
      <c r="M13644"/>
      <c r="N13644"/>
    </row>
    <row r="13645" spans="3:14" x14ac:dyDescent="0.2">
      <c r="C13645" s="17"/>
      <c r="M13645"/>
      <c r="N13645"/>
    </row>
    <row r="13646" spans="3:14" x14ac:dyDescent="0.2">
      <c r="C13646" s="17"/>
      <c r="M13646"/>
      <c r="N13646"/>
    </row>
    <row r="13647" spans="3:14" x14ac:dyDescent="0.2">
      <c r="C13647" s="17"/>
      <c r="M13647"/>
      <c r="N13647"/>
    </row>
    <row r="13648" spans="3:14" x14ac:dyDescent="0.2">
      <c r="C13648" s="17"/>
      <c r="M13648"/>
      <c r="N13648"/>
    </row>
    <row r="13649" spans="3:14" x14ac:dyDescent="0.2">
      <c r="C13649" s="17"/>
      <c r="M13649"/>
      <c r="N13649"/>
    </row>
    <row r="13650" spans="3:14" x14ac:dyDescent="0.2">
      <c r="C13650" s="17"/>
      <c r="M13650"/>
      <c r="N13650"/>
    </row>
    <row r="13651" spans="3:14" x14ac:dyDescent="0.2">
      <c r="C13651" s="17"/>
      <c r="M13651"/>
      <c r="N13651"/>
    </row>
    <row r="13652" spans="3:14" x14ac:dyDescent="0.2">
      <c r="C13652" s="17"/>
      <c r="M13652"/>
      <c r="N13652"/>
    </row>
    <row r="13653" spans="3:14" x14ac:dyDescent="0.2">
      <c r="C13653" s="17"/>
      <c r="M13653"/>
      <c r="N13653"/>
    </row>
    <row r="13654" spans="3:14" x14ac:dyDescent="0.2">
      <c r="C13654" s="17"/>
      <c r="M13654"/>
      <c r="N13654"/>
    </row>
    <row r="13655" spans="3:14" x14ac:dyDescent="0.2">
      <c r="C13655" s="17"/>
      <c r="M13655"/>
      <c r="N13655"/>
    </row>
    <row r="13656" spans="3:14" x14ac:dyDescent="0.2">
      <c r="C13656" s="17"/>
      <c r="M13656"/>
      <c r="N13656"/>
    </row>
    <row r="13657" spans="3:14" x14ac:dyDescent="0.2">
      <c r="C13657" s="17"/>
      <c r="M13657"/>
      <c r="N13657"/>
    </row>
    <row r="13658" spans="3:14" x14ac:dyDescent="0.2">
      <c r="C13658" s="17"/>
      <c r="M13658"/>
      <c r="N13658"/>
    </row>
    <row r="13659" spans="3:14" x14ac:dyDescent="0.2">
      <c r="C13659" s="17"/>
      <c r="M13659"/>
      <c r="N13659"/>
    </row>
    <row r="13660" spans="3:14" x14ac:dyDescent="0.2">
      <c r="C13660" s="17"/>
      <c r="M13660"/>
      <c r="N13660"/>
    </row>
    <row r="13661" spans="3:14" x14ac:dyDescent="0.2">
      <c r="C13661" s="17"/>
      <c r="M13661"/>
      <c r="N13661"/>
    </row>
    <row r="13662" spans="3:14" x14ac:dyDescent="0.2">
      <c r="C13662" s="17"/>
      <c r="M13662"/>
      <c r="N13662"/>
    </row>
    <row r="13663" spans="3:14" x14ac:dyDescent="0.2">
      <c r="C13663" s="17"/>
      <c r="M13663"/>
      <c r="N13663"/>
    </row>
    <row r="13664" spans="3:14" x14ac:dyDescent="0.2">
      <c r="C13664" s="17"/>
      <c r="M13664"/>
      <c r="N13664"/>
    </row>
    <row r="13665" spans="3:14" x14ac:dyDescent="0.2">
      <c r="C13665" s="17"/>
      <c r="M13665"/>
      <c r="N13665"/>
    </row>
    <row r="13666" spans="3:14" x14ac:dyDescent="0.2">
      <c r="C13666" s="17"/>
      <c r="M13666"/>
      <c r="N13666"/>
    </row>
    <row r="13667" spans="3:14" x14ac:dyDescent="0.2">
      <c r="C13667" s="17"/>
      <c r="M13667"/>
      <c r="N13667"/>
    </row>
    <row r="13668" spans="3:14" x14ac:dyDescent="0.2">
      <c r="C13668" s="17"/>
      <c r="M13668"/>
      <c r="N13668"/>
    </row>
    <row r="13669" spans="3:14" x14ac:dyDescent="0.2">
      <c r="C13669" s="17"/>
      <c r="M13669"/>
      <c r="N13669"/>
    </row>
    <row r="13670" spans="3:14" x14ac:dyDescent="0.2">
      <c r="C13670" s="17"/>
      <c r="M13670"/>
      <c r="N13670"/>
    </row>
    <row r="13671" spans="3:14" x14ac:dyDescent="0.2">
      <c r="C13671" s="17"/>
      <c r="M13671"/>
      <c r="N13671"/>
    </row>
    <row r="13672" spans="3:14" x14ac:dyDescent="0.2">
      <c r="C13672" s="17"/>
      <c r="M13672"/>
      <c r="N13672"/>
    </row>
    <row r="13673" spans="3:14" x14ac:dyDescent="0.2">
      <c r="C13673" s="17"/>
      <c r="M13673"/>
      <c r="N13673"/>
    </row>
    <row r="13674" spans="3:14" x14ac:dyDescent="0.2">
      <c r="C13674" s="17"/>
      <c r="M13674"/>
      <c r="N13674"/>
    </row>
    <row r="13675" spans="3:14" x14ac:dyDescent="0.2">
      <c r="C13675" s="17"/>
      <c r="M13675"/>
      <c r="N13675"/>
    </row>
    <row r="13676" spans="3:14" x14ac:dyDescent="0.2">
      <c r="C13676" s="17"/>
      <c r="M13676"/>
      <c r="N13676"/>
    </row>
    <row r="13677" spans="3:14" x14ac:dyDescent="0.2">
      <c r="C13677" s="17"/>
      <c r="M13677"/>
      <c r="N13677"/>
    </row>
    <row r="13678" spans="3:14" x14ac:dyDescent="0.2">
      <c r="C13678" s="17"/>
      <c r="M13678"/>
      <c r="N13678"/>
    </row>
    <row r="13679" spans="3:14" x14ac:dyDescent="0.2">
      <c r="C13679" s="17"/>
      <c r="M13679"/>
      <c r="N13679"/>
    </row>
    <row r="13680" spans="3:14" x14ac:dyDescent="0.2">
      <c r="C13680" s="17"/>
      <c r="M13680"/>
      <c r="N13680"/>
    </row>
    <row r="13681" spans="3:14" x14ac:dyDescent="0.2">
      <c r="C13681" s="17"/>
      <c r="M13681"/>
      <c r="N13681"/>
    </row>
    <row r="13682" spans="3:14" x14ac:dyDescent="0.2">
      <c r="C13682" s="17"/>
      <c r="M13682"/>
      <c r="N13682"/>
    </row>
    <row r="13683" spans="3:14" x14ac:dyDescent="0.2">
      <c r="C13683" s="17"/>
      <c r="M13683"/>
      <c r="N13683"/>
    </row>
    <row r="13684" spans="3:14" x14ac:dyDescent="0.2">
      <c r="C13684" s="17"/>
      <c r="M13684"/>
      <c r="N13684"/>
    </row>
    <row r="13685" spans="3:14" x14ac:dyDescent="0.2">
      <c r="C13685" s="17"/>
      <c r="M13685"/>
      <c r="N13685"/>
    </row>
    <row r="13686" spans="3:14" x14ac:dyDescent="0.2">
      <c r="C13686" s="17"/>
      <c r="M13686"/>
      <c r="N13686"/>
    </row>
    <row r="13687" spans="3:14" x14ac:dyDescent="0.2">
      <c r="C13687" s="17"/>
      <c r="M13687"/>
      <c r="N13687"/>
    </row>
    <row r="13688" spans="3:14" x14ac:dyDescent="0.2">
      <c r="C13688" s="17"/>
      <c r="M13688"/>
      <c r="N13688"/>
    </row>
    <row r="13689" spans="3:14" x14ac:dyDescent="0.2">
      <c r="C13689" s="17"/>
      <c r="M13689"/>
      <c r="N13689"/>
    </row>
    <row r="13690" spans="3:14" x14ac:dyDescent="0.2">
      <c r="C13690" s="17"/>
      <c r="M13690"/>
      <c r="N13690"/>
    </row>
    <row r="13691" spans="3:14" x14ac:dyDescent="0.2">
      <c r="C13691" s="17"/>
      <c r="M13691"/>
      <c r="N13691"/>
    </row>
    <row r="13692" spans="3:14" x14ac:dyDescent="0.2">
      <c r="C13692" s="17"/>
      <c r="M13692"/>
      <c r="N13692"/>
    </row>
    <row r="13693" spans="3:14" x14ac:dyDescent="0.2">
      <c r="C13693" s="17"/>
      <c r="M13693"/>
      <c r="N13693"/>
    </row>
    <row r="13694" spans="3:14" x14ac:dyDescent="0.2">
      <c r="C13694" s="17"/>
      <c r="M13694"/>
      <c r="N13694"/>
    </row>
    <row r="13695" spans="3:14" x14ac:dyDescent="0.2">
      <c r="C13695" s="17"/>
      <c r="M13695"/>
      <c r="N13695"/>
    </row>
    <row r="13696" spans="3:14" x14ac:dyDescent="0.2">
      <c r="C13696" s="17"/>
      <c r="M13696"/>
      <c r="N13696"/>
    </row>
    <row r="13697" spans="3:14" x14ac:dyDescent="0.2">
      <c r="C13697" s="17"/>
      <c r="M13697"/>
      <c r="N13697"/>
    </row>
    <row r="13698" spans="3:14" x14ac:dyDescent="0.2">
      <c r="C13698" s="17"/>
      <c r="M13698"/>
      <c r="N13698"/>
    </row>
    <row r="13699" spans="3:14" x14ac:dyDescent="0.2">
      <c r="C13699" s="17"/>
      <c r="M13699"/>
      <c r="N13699"/>
    </row>
    <row r="13700" spans="3:14" x14ac:dyDescent="0.2">
      <c r="C13700" s="17"/>
      <c r="M13700"/>
      <c r="N13700"/>
    </row>
    <row r="13701" spans="3:14" x14ac:dyDescent="0.2">
      <c r="C13701" s="17"/>
      <c r="M13701"/>
      <c r="N13701"/>
    </row>
    <row r="13702" spans="3:14" x14ac:dyDescent="0.2">
      <c r="C13702" s="17"/>
      <c r="M13702"/>
      <c r="N13702"/>
    </row>
    <row r="13703" spans="3:14" x14ac:dyDescent="0.2">
      <c r="C13703" s="17"/>
      <c r="M13703"/>
      <c r="N13703"/>
    </row>
    <row r="13704" spans="3:14" x14ac:dyDescent="0.2">
      <c r="C13704" s="17"/>
      <c r="M13704"/>
      <c r="N13704"/>
    </row>
    <row r="13705" spans="3:14" x14ac:dyDescent="0.2">
      <c r="C13705" s="17"/>
      <c r="M13705"/>
      <c r="N13705"/>
    </row>
    <row r="13706" spans="3:14" x14ac:dyDescent="0.2">
      <c r="C13706" s="17"/>
      <c r="M13706"/>
      <c r="N13706"/>
    </row>
    <row r="13707" spans="3:14" x14ac:dyDescent="0.2">
      <c r="C13707" s="17"/>
      <c r="M13707"/>
      <c r="N13707"/>
    </row>
    <row r="13708" spans="3:14" x14ac:dyDescent="0.2">
      <c r="C13708" s="17"/>
      <c r="M13708"/>
      <c r="N13708"/>
    </row>
    <row r="13709" spans="3:14" x14ac:dyDescent="0.2">
      <c r="C13709" s="17"/>
      <c r="M13709"/>
      <c r="N13709"/>
    </row>
    <row r="13710" spans="3:14" x14ac:dyDescent="0.2">
      <c r="C13710" s="17"/>
      <c r="M13710"/>
      <c r="N13710"/>
    </row>
    <row r="13711" spans="3:14" x14ac:dyDescent="0.2">
      <c r="C13711" s="17"/>
      <c r="M13711"/>
      <c r="N13711"/>
    </row>
    <row r="13712" spans="3:14" x14ac:dyDescent="0.2">
      <c r="C13712" s="17"/>
      <c r="M13712"/>
      <c r="N13712"/>
    </row>
    <row r="13713" spans="3:14" x14ac:dyDescent="0.2">
      <c r="C13713" s="17"/>
      <c r="M13713"/>
      <c r="N13713"/>
    </row>
    <row r="13714" spans="3:14" x14ac:dyDescent="0.2">
      <c r="C13714" s="17"/>
      <c r="M13714"/>
      <c r="N13714"/>
    </row>
    <row r="13715" spans="3:14" x14ac:dyDescent="0.2">
      <c r="C13715" s="17"/>
      <c r="M13715"/>
      <c r="N13715"/>
    </row>
    <row r="13716" spans="3:14" x14ac:dyDescent="0.2">
      <c r="C13716" s="17"/>
      <c r="M13716"/>
      <c r="N13716"/>
    </row>
    <row r="13717" spans="3:14" x14ac:dyDescent="0.2">
      <c r="C13717" s="17"/>
      <c r="M13717"/>
      <c r="N13717"/>
    </row>
    <row r="13718" spans="3:14" x14ac:dyDescent="0.2">
      <c r="C13718" s="17"/>
      <c r="M13718"/>
      <c r="N13718"/>
    </row>
    <row r="13719" spans="3:14" x14ac:dyDescent="0.2">
      <c r="C13719" s="17"/>
      <c r="M13719"/>
      <c r="N13719"/>
    </row>
    <row r="13720" spans="3:14" x14ac:dyDescent="0.2">
      <c r="C13720" s="17"/>
      <c r="M13720"/>
      <c r="N13720"/>
    </row>
    <row r="13721" spans="3:14" x14ac:dyDescent="0.2">
      <c r="C13721" s="17"/>
      <c r="M13721"/>
      <c r="N13721"/>
    </row>
    <row r="13722" spans="3:14" x14ac:dyDescent="0.2">
      <c r="C13722" s="17"/>
      <c r="M13722"/>
      <c r="N13722"/>
    </row>
    <row r="13723" spans="3:14" x14ac:dyDescent="0.2">
      <c r="C13723" s="17"/>
      <c r="M13723"/>
      <c r="N13723"/>
    </row>
    <row r="13724" spans="3:14" x14ac:dyDescent="0.2">
      <c r="C13724" s="17"/>
      <c r="M13724"/>
      <c r="N13724"/>
    </row>
    <row r="13725" spans="3:14" x14ac:dyDescent="0.2">
      <c r="C13725" s="17"/>
      <c r="M13725"/>
      <c r="N13725"/>
    </row>
    <row r="13726" spans="3:14" x14ac:dyDescent="0.2">
      <c r="C13726" s="17"/>
      <c r="M13726"/>
      <c r="N13726"/>
    </row>
    <row r="13727" spans="3:14" x14ac:dyDescent="0.2">
      <c r="C13727" s="17"/>
      <c r="M13727"/>
      <c r="N13727"/>
    </row>
    <row r="13728" spans="3:14" x14ac:dyDescent="0.2">
      <c r="C13728" s="17"/>
      <c r="M13728"/>
      <c r="N13728"/>
    </row>
    <row r="13729" spans="3:14" x14ac:dyDescent="0.2">
      <c r="C13729" s="17"/>
      <c r="M13729"/>
      <c r="N13729"/>
    </row>
    <row r="13730" spans="3:14" x14ac:dyDescent="0.2">
      <c r="C13730" s="17"/>
      <c r="M13730"/>
      <c r="N13730"/>
    </row>
    <row r="13731" spans="3:14" x14ac:dyDescent="0.2">
      <c r="C13731" s="17"/>
      <c r="M13731"/>
      <c r="N13731"/>
    </row>
    <row r="13732" spans="3:14" x14ac:dyDescent="0.2">
      <c r="C13732" s="17"/>
      <c r="M13732"/>
      <c r="N13732"/>
    </row>
    <row r="13733" spans="3:14" x14ac:dyDescent="0.2">
      <c r="C13733" s="17"/>
      <c r="M13733"/>
      <c r="N13733"/>
    </row>
    <row r="13734" spans="3:14" x14ac:dyDescent="0.2">
      <c r="C13734" s="17"/>
      <c r="M13734"/>
      <c r="N13734"/>
    </row>
    <row r="13735" spans="3:14" x14ac:dyDescent="0.2">
      <c r="C13735" s="17"/>
      <c r="M13735"/>
      <c r="N13735"/>
    </row>
    <row r="13736" spans="3:14" x14ac:dyDescent="0.2">
      <c r="C13736" s="17"/>
      <c r="M13736"/>
      <c r="N13736"/>
    </row>
    <row r="13737" spans="3:14" x14ac:dyDescent="0.2">
      <c r="C13737" s="17"/>
      <c r="M13737"/>
      <c r="N13737"/>
    </row>
    <row r="13738" spans="3:14" x14ac:dyDescent="0.2">
      <c r="C13738" s="17"/>
      <c r="M13738"/>
      <c r="N13738"/>
    </row>
    <row r="13739" spans="3:14" x14ac:dyDescent="0.2">
      <c r="C13739" s="17"/>
      <c r="M13739"/>
      <c r="N13739"/>
    </row>
    <row r="13740" spans="3:14" x14ac:dyDescent="0.2">
      <c r="C13740" s="17"/>
      <c r="M13740"/>
      <c r="N13740"/>
    </row>
    <row r="13741" spans="3:14" x14ac:dyDescent="0.2">
      <c r="C13741" s="17"/>
      <c r="M13741"/>
      <c r="N13741"/>
    </row>
    <row r="13742" spans="3:14" x14ac:dyDescent="0.2">
      <c r="C13742" s="17"/>
      <c r="M13742"/>
      <c r="N13742"/>
    </row>
    <row r="13743" spans="3:14" x14ac:dyDescent="0.2">
      <c r="C13743" s="17"/>
      <c r="M13743"/>
      <c r="N13743"/>
    </row>
    <row r="13744" spans="3:14" x14ac:dyDescent="0.2">
      <c r="C13744" s="17"/>
      <c r="M13744"/>
      <c r="N13744"/>
    </row>
    <row r="13745" spans="3:14" x14ac:dyDescent="0.2">
      <c r="C13745" s="17"/>
      <c r="M13745"/>
      <c r="N13745"/>
    </row>
    <row r="13746" spans="3:14" x14ac:dyDescent="0.2">
      <c r="C13746" s="17"/>
      <c r="M13746"/>
      <c r="N13746"/>
    </row>
    <row r="13747" spans="3:14" x14ac:dyDescent="0.2">
      <c r="C13747" s="17"/>
      <c r="M13747"/>
      <c r="N13747"/>
    </row>
    <row r="13748" spans="3:14" x14ac:dyDescent="0.2">
      <c r="C13748" s="17"/>
      <c r="M13748"/>
      <c r="N13748"/>
    </row>
    <row r="13749" spans="3:14" x14ac:dyDescent="0.2">
      <c r="C13749" s="17"/>
      <c r="M13749"/>
      <c r="N13749"/>
    </row>
    <row r="13750" spans="3:14" x14ac:dyDescent="0.2">
      <c r="C13750" s="17"/>
      <c r="M13750"/>
      <c r="N13750"/>
    </row>
    <row r="13751" spans="3:14" x14ac:dyDescent="0.2">
      <c r="C13751" s="17"/>
      <c r="M13751"/>
      <c r="N13751"/>
    </row>
    <row r="13752" spans="3:14" x14ac:dyDescent="0.2">
      <c r="C13752" s="17"/>
      <c r="M13752"/>
      <c r="N13752"/>
    </row>
    <row r="13753" spans="3:14" x14ac:dyDescent="0.2">
      <c r="C13753" s="17"/>
      <c r="M13753"/>
      <c r="N13753"/>
    </row>
    <row r="13754" spans="3:14" x14ac:dyDescent="0.2">
      <c r="C13754" s="17"/>
      <c r="M13754"/>
      <c r="N13754"/>
    </row>
    <row r="13755" spans="3:14" x14ac:dyDescent="0.2">
      <c r="C13755" s="17"/>
      <c r="M13755"/>
      <c r="N13755"/>
    </row>
    <row r="13756" spans="3:14" x14ac:dyDescent="0.2">
      <c r="C13756" s="17"/>
      <c r="M13756"/>
      <c r="N13756"/>
    </row>
    <row r="13757" spans="3:14" x14ac:dyDescent="0.2">
      <c r="C13757" s="17"/>
      <c r="M13757"/>
      <c r="N13757"/>
    </row>
    <row r="13758" spans="3:14" x14ac:dyDescent="0.2">
      <c r="C13758" s="17"/>
      <c r="M13758"/>
      <c r="N13758"/>
    </row>
    <row r="13759" spans="3:14" x14ac:dyDescent="0.2">
      <c r="C13759" s="17"/>
      <c r="M13759"/>
      <c r="N13759"/>
    </row>
    <row r="13760" spans="3:14" x14ac:dyDescent="0.2">
      <c r="C13760" s="17"/>
      <c r="M13760"/>
      <c r="N13760"/>
    </row>
    <row r="13761" spans="3:14" x14ac:dyDescent="0.2">
      <c r="C13761" s="17"/>
      <c r="M13761"/>
      <c r="N13761"/>
    </row>
    <row r="13762" spans="3:14" x14ac:dyDescent="0.2">
      <c r="C13762" s="17"/>
      <c r="M13762"/>
      <c r="N13762"/>
    </row>
    <row r="13763" spans="3:14" x14ac:dyDescent="0.2">
      <c r="C13763" s="17"/>
      <c r="M13763"/>
      <c r="N13763"/>
    </row>
    <row r="13764" spans="3:14" x14ac:dyDescent="0.2">
      <c r="C13764" s="17"/>
      <c r="M13764"/>
      <c r="N13764"/>
    </row>
    <row r="13765" spans="3:14" x14ac:dyDescent="0.2">
      <c r="C13765" s="17"/>
      <c r="M13765"/>
      <c r="N13765"/>
    </row>
    <row r="13766" spans="3:14" x14ac:dyDescent="0.2">
      <c r="C13766" s="17"/>
      <c r="M13766"/>
      <c r="N13766"/>
    </row>
    <row r="13767" spans="3:14" x14ac:dyDescent="0.2">
      <c r="C13767" s="17"/>
      <c r="M13767"/>
      <c r="N13767"/>
    </row>
    <row r="13768" spans="3:14" x14ac:dyDescent="0.2">
      <c r="C13768" s="17"/>
      <c r="M13768"/>
      <c r="N13768"/>
    </row>
    <row r="13769" spans="3:14" x14ac:dyDescent="0.2">
      <c r="C13769" s="17"/>
      <c r="M13769"/>
      <c r="N13769"/>
    </row>
    <row r="13770" spans="3:14" x14ac:dyDescent="0.2">
      <c r="C13770" s="17"/>
      <c r="M13770"/>
      <c r="N13770"/>
    </row>
    <row r="13771" spans="3:14" x14ac:dyDescent="0.2">
      <c r="C13771" s="17"/>
      <c r="M13771"/>
      <c r="N13771"/>
    </row>
    <row r="13772" spans="3:14" x14ac:dyDescent="0.2">
      <c r="C13772" s="17"/>
      <c r="M13772"/>
      <c r="N13772"/>
    </row>
    <row r="13773" spans="3:14" x14ac:dyDescent="0.2">
      <c r="C13773" s="17"/>
      <c r="M13773"/>
      <c r="N13773"/>
    </row>
    <row r="13774" spans="3:14" x14ac:dyDescent="0.2">
      <c r="C13774" s="17"/>
      <c r="M13774"/>
      <c r="N13774"/>
    </row>
    <row r="13775" spans="3:14" x14ac:dyDescent="0.2">
      <c r="C13775" s="17"/>
      <c r="M13775"/>
      <c r="N13775"/>
    </row>
    <row r="13776" spans="3:14" x14ac:dyDescent="0.2">
      <c r="C13776" s="17"/>
      <c r="M13776"/>
      <c r="N13776"/>
    </row>
    <row r="13777" spans="3:14" x14ac:dyDescent="0.2">
      <c r="C13777" s="17"/>
      <c r="M13777"/>
      <c r="N13777"/>
    </row>
    <row r="13778" spans="3:14" x14ac:dyDescent="0.2">
      <c r="C13778" s="17"/>
      <c r="M13778"/>
      <c r="N13778"/>
    </row>
    <row r="13779" spans="3:14" x14ac:dyDescent="0.2">
      <c r="C13779" s="17"/>
      <c r="M13779"/>
      <c r="N13779"/>
    </row>
    <row r="13780" spans="3:14" x14ac:dyDescent="0.2">
      <c r="C13780" s="17"/>
      <c r="M13780"/>
      <c r="N13780"/>
    </row>
    <row r="13781" spans="3:14" x14ac:dyDescent="0.2">
      <c r="C13781" s="17"/>
      <c r="M13781"/>
      <c r="N13781"/>
    </row>
    <row r="13782" spans="3:14" x14ac:dyDescent="0.2">
      <c r="C13782" s="17"/>
      <c r="M13782"/>
      <c r="N13782"/>
    </row>
    <row r="13783" spans="3:14" x14ac:dyDescent="0.2">
      <c r="C13783" s="17"/>
      <c r="M13783"/>
      <c r="N13783"/>
    </row>
    <row r="13784" spans="3:14" x14ac:dyDescent="0.2">
      <c r="C13784" s="17"/>
      <c r="M13784"/>
      <c r="N13784"/>
    </row>
    <row r="13785" spans="3:14" x14ac:dyDescent="0.2">
      <c r="C13785" s="17"/>
      <c r="M13785"/>
      <c r="N13785"/>
    </row>
    <row r="13786" spans="3:14" x14ac:dyDescent="0.2">
      <c r="C13786" s="17"/>
      <c r="M13786"/>
      <c r="N13786"/>
    </row>
    <row r="13787" spans="3:14" x14ac:dyDescent="0.2">
      <c r="C13787" s="17"/>
      <c r="M13787"/>
      <c r="N13787"/>
    </row>
    <row r="13788" spans="3:14" x14ac:dyDescent="0.2">
      <c r="C13788" s="17"/>
      <c r="M13788"/>
      <c r="N13788"/>
    </row>
    <row r="13789" spans="3:14" x14ac:dyDescent="0.2">
      <c r="C13789" s="17"/>
      <c r="M13789"/>
      <c r="N13789"/>
    </row>
    <row r="13790" spans="3:14" x14ac:dyDescent="0.2">
      <c r="C13790" s="17"/>
      <c r="M13790"/>
      <c r="N13790"/>
    </row>
    <row r="13791" spans="3:14" x14ac:dyDescent="0.2">
      <c r="C13791" s="17"/>
      <c r="M13791"/>
      <c r="N13791"/>
    </row>
    <row r="13792" spans="3:14" x14ac:dyDescent="0.2">
      <c r="C13792" s="17"/>
      <c r="M13792"/>
      <c r="N13792"/>
    </row>
    <row r="13793" spans="3:14" x14ac:dyDescent="0.2">
      <c r="C13793" s="17"/>
      <c r="M13793"/>
      <c r="N13793"/>
    </row>
    <row r="13794" spans="3:14" x14ac:dyDescent="0.2">
      <c r="C13794" s="17"/>
      <c r="M13794"/>
      <c r="N13794"/>
    </row>
    <row r="13795" spans="3:14" x14ac:dyDescent="0.2">
      <c r="C13795" s="17"/>
      <c r="M13795"/>
      <c r="N13795"/>
    </row>
    <row r="13796" spans="3:14" x14ac:dyDescent="0.2">
      <c r="C13796" s="17"/>
      <c r="M13796"/>
      <c r="N13796"/>
    </row>
    <row r="13797" spans="3:14" x14ac:dyDescent="0.2">
      <c r="C13797" s="17"/>
      <c r="M13797"/>
      <c r="N13797"/>
    </row>
    <row r="13798" spans="3:14" x14ac:dyDescent="0.2">
      <c r="C13798" s="17"/>
      <c r="M13798"/>
      <c r="N13798"/>
    </row>
    <row r="13799" spans="3:14" x14ac:dyDescent="0.2">
      <c r="C13799" s="17"/>
      <c r="M13799"/>
      <c r="N13799"/>
    </row>
    <row r="13800" spans="3:14" x14ac:dyDescent="0.2">
      <c r="C13800" s="17"/>
      <c r="M13800"/>
      <c r="N13800"/>
    </row>
    <row r="13801" spans="3:14" x14ac:dyDescent="0.2">
      <c r="C13801" s="17"/>
      <c r="M13801"/>
      <c r="N13801"/>
    </row>
    <row r="13802" spans="3:14" x14ac:dyDescent="0.2">
      <c r="C13802" s="17"/>
      <c r="M13802"/>
      <c r="N13802"/>
    </row>
    <row r="13803" spans="3:14" x14ac:dyDescent="0.2">
      <c r="C13803" s="17"/>
      <c r="M13803"/>
      <c r="N13803"/>
    </row>
    <row r="13804" spans="3:14" x14ac:dyDescent="0.2">
      <c r="C13804" s="17"/>
      <c r="M13804"/>
      <c r="N13804"/>
    </row>
    <row r="13805" spans="3:14" x14ac:dyDescent="0.2">
      <c r="C13805" s="17"/>
      <c r="M13805"/>
      <c r="N13805"/>
    </row>
    <row r="13806" spans="3:14" x14ac:dyDescent="0.2">
      <c r="C13806" s="17"/>
      <c r="M13806"/>
      <c r="N13806"/>
    </row>
    <row r="13807" spans="3:14" x14ac:dyDescent="0.2">
      <c r="C13807" s="17"/>
      <c r="M13807"/>
      <c r="N13807"/>
    </row>
    <row r="13808" spans="3:14" x14ac:dyDescent="0.2">
      <c r="C13808" s="17"/>
      <c r="M13808"/>
      <c r="N13808"/>
    </row>
    <row r="13809" spans="3:14" x14ac:dyDescent="0.2">
      <c r="C13809" s="17"/>
      <c r="M13809"/>
      <c r="N13809"/>
    </row>
    <row r="13810" spans="3:14" x14ac:dyDescent="0.2">
      <c r="C13810" s="17"/>
      <c r="M13810"/>
      <c r="N13810"/>
    </row>
    <row r="13811" spans="3:14" x14ac:dyDescent="0.2">
      <c r="C13811" s="17"/>
      <c r="M13811"/>
      <c r="N13811"/>
    </row>
    <row r="13812" spans="3:14" x14ac:dyDescent="0.2">
      <c r="C13812" s="17"/>
      <c r="M13812"/>
      <c r="N13812"/>
    </row>
    <row r="13813" spans="3:14" x14ac:dyDescent="0.2">
      <c r="C13813" s="17"/>
      <c r="M13813"/>
      <c r="N13813"/>
    </row>
    <row r="13814" spans="3:14" x14ac:dyDescent="0.2">
      <c r="C13814" s="17"/>
      <c r="M13814"/>
      <c r="N13814"/>
    </row>
    <row r="13815" spans="3:14" x14ac:dyDescent="0.2">
      <c r="C13815" s="17"/>
      <c r="M13815"/>
      <c r="N13815"/>
    </row>
    <row r="13816" spans="3:14" x14ac:dyDescent="0.2">
      <c r="C13816" s="17"/>
      <c r="M13816"/>
      <c r="N13816"/>
    </row>
    <row r="13817" spans="3:14" x14ac:dyDescent="0.2">
      <c r="C13817" s="17"/>
      <c r="M13817"/>
      <c r="N13817"/>
    </row>
    <row r="13818" spans="3:14" x14ac:dyDescent="0.2">
      <c r="C13818" s="17"/>
      <c r="M13818"/>
      <c r="N13818"/>
    </row>
    <row r="13819" spans="3:14" x14ac:dyDescent="0.2">
      <c r="C13819" s="17"/>
      <c r="M13819"/>
      <c r="N13819"/>
    </row>
    <row r="13820" spans="3:14" x14ac:dyDescent="0.2">
      <c r="C13820" s="17"/>
      <c r="M13820"/>
      <c r="N13820"/>
    </row>
    <row r="13821" spans="3:14" x14ac:dyDescent="0.2">
      <c r="C13821" s="17"/>
      <c r="M13821"/>
      <c r="N13821"/>
    </row>
    <row r="13822" spans="3:14" x14ac:dyDescent="0.2">
      <c r="C13822" s="17"/>
      <c r="M13822"/>
      <c r="N13822"/>
    </row>
    <row r="13823" spans="3:14" x14ac:dyDescent="0.2">
      <c r="C13823" s="17"/>
      <c r="M13823"/>
      <c r="N13823"/>
    </row>
    <row r="13824" spans="3:14" x14ac:dyDescent="0.2">
      <c r="C13824" s="17"/>
      <c r="M13824"/>
      <c r="N13824"/>
    </row>
    <row r="13825" spans="3:14" x14ac:dyDescent="0.2">
      <c r="C13825" s="17"/>
      <c r="M13825"/>
      <c r="N13825"/>
    </row>
    <row r="13826" spans="3:14" x14ac:dyDescent="0.2">
      <c r="C13826" s="17"/>
      <c r="M13826"/>
      <c r="N13826"/>
    </row>
    <row r="13827" spans="3:14" x14ac:dyDescent="0.2">
      <c r="C13827" s="17"/>
      <c r="M13827"/>
      <c r="N13827"/>
    </row>
    <row r="13828" spans="3:14" x14ac:dyDescent="0.2">
      <c r="C13828" s="17"/>
      <c r="M13828"/>
      <c r="N13828"/>
    </row>
    <row r="13829" spans="3:14" x14ac:dyDescent="0.2">
      <c r="C13829" s="17"/>
      <c r="M13829"/>
      <c r="N13829"/>
    </row>
    <row r="13830" spans="3:14" x14ac:dyDescent="0.2">
      <c r="C13830" s="17"/>
      <c r="M13830"/>
      <c r="N13830"/>
    </row>
    <row r="13831" spans="3:14" x14ac:dyDescent="0.2">
      <c r="C13831" s="17"/>
      <c r="M13831"/>
      <c r="N13831"/>
    </row>
    <row r="13832" spans="3:14" x14ac:dyDescent="0.2">
      <c r="C13832" s="17"/>
      <c r="M13832"/>
      <c r="N13832"/>
    </row>
    <row r="13833" spans="3:14" x14ac:dyDescent="0.2">
      <c r="C13833" s="17"/>
      <c r="M13833"/>
      <c r="N13833"/>
    </row>
    <row r="13834" spans="3:14" x14ac:dyDescent="0.2">
      <c r="C13834" s="17"/>
      <c r="M13834"/>
      <c r="N13834"/>
    </row>
    <row r="13835" spans="3:14" x14ac:dyDescent="0.2">
      <c r="C13835" s="17"/>
      <c r="M13835"/>
      <c r="N13835"/>
    </row>
    <row r="13836" spans="3:14" x14ac:dyDescent="0.2">
      <c r="C13836" s="17"/>
      <c r="M13836"/>
      <c r="N13836"/>
    </row>
    <row r="13837" spans="3:14" x14ac:dyDescent="0.2">
      <c r="C13837" s="17"/>
      <c r="M13837"/>
      <c r="N13837"/>
    </row>
    <row r="13838" spans="3:14" x14ac:dyDescent="0.2">
      <c r="C13838" s="17"/>
      <c r="M13838"/>
      <c r="N13838"/>
    </row>
    <row r="13839" spans="3:14" x14ac:dyDescent="0.2">
      <c r="C13839" s="17"/>
      <c r="M13839"/>
      <c r="N13839"/>
    </row>
    <row r="13840" spans="3:14" x14ac:dyDescent="0.2">
      <c r="C13840" s="17"/>
      <c r="M13840"/>
      <c r="N13840"/>
    </row>
    <row r="13841" spans="3:14" x14ac:dyDescent="0.2">
      <c r="C13841" s="17"/>
      <c r="M13841"/>
      <c r="N13841"/>
    </row>
    <row r="13842" spans="3:14" x14ac:dyDescent="0.2">
      <c r="C13842" s="17"/>
      <c r="M13842"/>
      <c r="N13842"/>
    </row>
    <row r="13843" spans="3:14" x14ac:dyDescent="0.2">
      <c r="C13843" s="17"/>
      <c r="M13843"/>
      <c r="N13843"/>
    </row>
    <row r="13844" spans="3:14" x14ac:dyDescent="0.2">
      <c r="C13844" s="17"/>
      <c r="M13844"/>
      <c r="N13844"/>
    </row>
    <row r="13845" spans="3:14" x14ac:dyDescent="0.2">
      <c r="C13845" s="17"/>
      <c r="M13845"/>
      <c r="N13845"/>
    </row>
    <row r="13846" spans="3:14" x14ac:dyDescent="0.2">
      <c r="C13846" s="17"/>
      <c r="M13846"/>
      <c r="N13846"/>
    </row>
    <row r="13847" spans="3:14" x14ac:dyDescent="0.2">
      <c r="C13847" s="17"/>
      <c r="M13847"/>
      <c r="N13847"/>
    </row>
    <row r="13848" spans="3:14" x14ac:dyDescent="0.2">
      <c r="C13848" s="17"/>
      <c r="M13848"/>
      <c r="N13848"/>
    </row>
    <row r="13849" spans="3:14" x14ac:dyDescent="0.2">
      <c r="C13849" s="17"/>
      <c r="M13849"/>
      <c r="N13849"/>
    </row>
    <row r="13850" spans="3:14" x14ac:dyDescent="0.2">
      <c r="C13850" s="17"/>
      <c r="M13850"/>
      <c r="N13850"/>
    </row>
    <row r="13851" spans="3:14" x14ac:dyDescent="0.2">
      <c r="C13851" s="17"/>
      <c r="M13851"/>
      <c r="N13851"/>
    </row>
    <row r="13852" spans="3:14" x14ac:dyDescent="0.2">
      <c r="C13852" s="17"/>
      <c r="M13852"/>
      <c r="N13852"/>
    </row>
    <row r="13853" spans="3:14" x14ac:dyDescent="0.2">
      <c r="C13853" s="17"/>
      <c r="M13853"/>
      <c r="N13853"/>
    </row>
    <row r="13854" spans="3:14" x14ac:dyDescent="0.2">
      <c r="C13854" s="17"/>
      <c r="M13854"/>
      <c r="N13854"/>
    </row>
    <row r="13855" spans="3:14" x14ac:dyDescent="0.2">
      <c r="C13855" s="17"/>
      <c r="M13855"/>
      <c r="N13855"/>
    </row>
    <row r="13856" spans="3:14" x14ac:dyDescent="0.2">
      <c r="C13856" s="17"/>
      <c r="M13856"/>
      <c r="N13856"/>
    </row>
    <row r="13857" spans="3:14" x14ac:dyDescent="0.2">
      <c r="C13857" s="17"/>
      <c r="M13857"/>
      <c r="N13857"/>
    </row>
    <row r="13858" spans="3:14" x14ac:dyDescent="0.2">
      <c r="C13858" s="17"/>
      <c r="M13858"/>
      <c r="N13858"/>
    </row>
    <row r="13859" spans="3:14" x14ac:dyDescent="0.2">
      <c r="C13859" s="17"/>
      <c r="M13859"/>
      <c r="N13859"/>
    </row>
    <row r="13860" spans="3:14" x14ac:dyDescent="0.2">
      <c r="C13860" s="17"/>
      <c r="M13860"/>
      <c r="N13860"/>
    </row>
    <row r="13861" spans="3:14" x14ac:dyDescent="0.2">
      <c r="C13861" s="17"/>
      <c r="M13861"/>
      <c r="N13861"/>
    </row>
    <row r="13862" spans="3:14" x14ac:dyDescent="0.2">
      <c r="C13862" s="17"/>
      <c r="M13862"/>
      <c r="N13862"/>
    </row>
    <row r="13863" spans="3:14" x14ac:dyDescent="0.2">
      <c r="C13863" s="17"/>
      <c r="M13863"/>
      <c r="N13863"/>
    </row>
    <row r="13864" spans="3:14" x14ac:dyDescent="0.2">
      <c r="C13864" s="17"/>
      <c r="M13864"/>
      <c r="N13864"/>
    </row>
    <row r="13865" spans="3:14" x14ac:dyDescent="0.2">
      <c r="C13865" s="17"/>
      <c r="M13865"/>
      <c r="N13865"/>
    </row>
    <row r="13866" spans="3:14" x14ac:dyDescent="0.2">
      <c r="C13866" s="17"/>
      <c r="M13866"/>
      <c r="N13866"/>
    </row>
    <row r="13867" spans="3:14" x14ac:dyDescent="0.2">
      <c r="C13867" s="17"/>
      <c r="M13867"/>
      <c r="N13867"/>
    </row>
    <row r="13868" spans="3:14" x14ac:dyDescent="0.2">
      <c r="C13868" s="17"/>
      <c r="M13868"/>
      <c r="N13868"/>
    </row>
    <row r="13869" spans="3:14" x14ac:dyDescent="0.2">
      <c r="C13869" s="17"/>
      <c r="M13869"/>
      <c r="N13869"/>
    </row>
    <row r="13870" spans="3:14" x14ac:dyDescent="0.2">
      <c r="C13870" s="17"/>
      <c r="M13870"/>
      <c r="N13870"/>
    </row>
    <row r="13871" spans="3:14" x14ac:dyDescent="0.2">
      <c r="C13871" s="17"/>
      <c r="M13871"/>
      <c r="N13871"/>
    </row>
    <row r="13872" spans="3:14" x14ac:dyDescent="0.2">
      <c r="C13872" s="17"/>
      <c r="M13872"/>
      <c r="N13872"/>
    </row>
    <row r="13873" spans="3:14" x14ac:dyDescent="0.2">
      <c r="C13873" s="17"/>
      <c r="M13873"/>
      <c r="N13873"/>
    </row>
    <row r="13874" spans="3:14" x14ac:dyDescent="0.2">
      <c r="C13874" s="17"/>
      <c r="M13874"/>
      <c r="N13874"/>
    </row>
    <row r="13875" spans="3:14" x14ac:dyDescent="0.2">
      <c r="C13875" s="17"/>
      <c r="M13875"/>
      <c r="N13875"/>
    </row>
    <row r="13876" spans="3:14" x14ac:dyDescent="0.2">
      <c r="C13876" s="17"/>
      <c r="M13876"/>
      <c r="N13876"/>
    </row>
    <row r="13877" spans="3:14" x14ac:dyDescent="0.2">
      <c r="C13877" s="17"/>
      <c r="M13877"/>
      <c r="N13877"/>
    </row>
    <row r="13878" spans="3:14" x14ac:dyDescent="0.2">
      <c r="C13878" s="17"/>
      <c r="M13878"/>
      <c r="N13878"/>
    </row>
    <row r="13879" spans="3:14" x14ac:dyDescent="0.2">
      <c r="C13879" s="17"/>
      <c r="M13879"/>
      <c r="N13879"/>
    </row>
    <row r="13880" spans="3:14" x14ac:dyDescent="0.2">
      <c r="C13880" s="17"/>
      <c r="M13880"/>
      <c r="N13880"/>
    </row>
    <row r="13881" spans="3:14" x14ac:dyDescent="0.2">
      <c r="C13881" s="17"/>
      <c r="M13881"/>
      <c r="N13881"/>
    </row>
    <row r="13882" spans="3:14" x14ac:dyDescent="0.2">
      <c r="C13882" s="17"/>
      <c r="M13882"/>
      <c r="N13882"/>
    </row>
    <row r="13883" spans="3:14" x14ac:dyDescent="0.2">
      <c r="C13883" s="17"/>
      <c r="M13883"/>
      <c r="N13883"/>
    </row>
    <row r="13884" spans="3:14" x14ac:dyDescent="0.2">
      <c r="C13884" s="17"/>
      <c r="M13884"/>
      <c r="N13884"/>
    </row>
    <row r="13885" spans="3:14" x14ac:dyDescent="0.2">
      <c r="C13885" s="17"/>
      <c r="M13885"/>
      <c r="N13885"/>
    </row>
    <row r="13886" spans="3:14" x14ac:dyDescent="0.2">
      <c r="C13886" s="17"/>
      <c r="M13886"/>
      <c r="N13886"/>
    </row>
    <row r="13887" spans="3:14" x14ac:dyDescent="0.2">
      <c r="C13887" s="17"/>
      <c r="M13887"/>
      <c r="N13887"/>
    </row>
    <row r="13888" spans="3:14" x14ac:dyDescent="0.2">
      <c r="C13888" s="17"/>
      <c r="M13888"/>
      <c r="N13888"/>
    </row>
    <row r="13889" spans="3:14" x14ac:dyDescent="0.2">
      <c r="C13889" s="17"/>
      <c r="M13889"/>
      <c r="N13889"/>
    </row>
    <row r="13890" spans="3:14" x14ac:dyDescent="0.2">
      <c r="C13890" s="17"/>
      <c r="M13890"/>
      <c r="N13890"/>
    </row>
    <row r="13891" spans="3:14" x14ac:dyDescent="0.2">
      <c r="C13891" s="17"/>
      <c r="M13891"/>
      <c r="N13891"/>
    </row>
    <row r="13892" spans="3:14" x14ac:dyDescent="0.2">
      <c r="C13892" s="17"/>
      <c r="M13892"/>
      <c r="N13892"/>
    </row>
    <row r="13893" spans="3:14" x14ac:dyDescent="0.2">
      <c r="C13893" s="17"/>
      <c r="M13893"/>
      <c r="N13893"/>
    </row>
    <row r="13894" spans="3:14" x14ac:dyDescent="0.2">
      <c r="C13894" s="17"/>
      <c r="M13894"/>
      <c r="N13894"/>
    </row>
    <row r="13895" spans="3:14" x14ac:dyDescent="0.2">
      <c r="C13895" s="17"/>
      <c r="M13895"/>
      <c r="N13895"/>
    </row>
    <row r="13896" spans="3:14" x14ac:dyDescent="0.2">
      <c r="C13896" s="17"/>
      <c r="M13896"/>
      <c r="N13896"/>
    </row>
    <row r="13897" spans="3:14" x14ac:dyDescent="0.2">
      <c r="C13897" s="17"/>
      <c r="M13897"/>
      <c r="N13897"/>
    </row>
    <row r="13898" spans="3:14" x14ac:dyDescent="0.2">
      <c r="C13898" s="17"/>
      <c r="M13898"/>
      <c r="N13898"/>
    </row>
    <row r="13899" spans="3:14" x14ac:dyDescent="0.2">
      <c r="C13899" s="17"/>
      <c r="M13899"/>
      <c r="N13899"/>
    </row>
    <row r="13900" spans="3:14" x14ac:dyDescent="0.2">
      <c r="C13900" s="17"/>
      <c r="M13900"/>
      <c r="N13900"/>
    </row>
    <row r="13901" spans="3:14" x14ac:dyDescent="0.2">
      <c r="C13901" s="17"/>
      <c r="M13901"/>
      <c r="N13901"/>
    </row>
    <row r="13902" spans="3:14" x14ac:dyDescent="0.2">
      <c r="C13902" s="17"/>
      <c r="M13902"/>
      <c r="N13902"/>
    </row>
    <row r="13903" spans="3:14" x14ac:dyDescent="0.2">
      <c r="C13903" s="17"/>
      <c r="M13903"/>
      <c r="N13903"/>
    </row>
    <row r="13904" spans="3:14" x14ac:dyDescent="0.2">
      <c r="C13904" s="17"/>
      <c r="M13904"/>
      <c r="N13904"/>
    </row>
    <row r="13905" spans="3:14" x14ac:dyDescent="0.2">
      <c r="C13905" s="17"/>
      <c r="M13905"/>
      <c r="N13905"/>
    </row>
    <row r="13906" spans="3:14" x14ac:dyDescent="0.2">
      <c r="C13906" s="17"/>
      <c r="M13906"/>
      <c r="N13906"/>
    </row>
    <row r="13907" spans="3:14" x14ac:dyDescent="0.2">
      <c r="C13907" s="17"/>
      <c r="M13907"/>
      <c r="N13907"/>
    </row>
    <row r="13908" spans="3:14" x14ac:dyDescent="0.2">
      <c r="C13908" s="17"/>
      <c r="M13908"/>
      <c r="N13908"/>
    </row>
    <row r="13909" spans="3:14" x14ac:dyDescent="0.2">
      <c r="C13909" s="17"/>
      <c r="M13909"/>
      <c r="N13909"/>
    </row>
    <row r="13910" spans="3:14" x14ac:dyDescent="0.2">
      <c r="C13910" s="17"/>
      <c r="M13910"/>
      <c r="N13910"/>
    </row>
    <row r="13911" spans="3:14" x14ac:dyDescent="0.2">
      <c r="C13911" s="17"/>
      <c r="M13911"/>
      <c r="N13911"/>
    </row>
    <row r="13912" spans="3:14" x14ac:dyDescent="0.2">
      <c r="C13912" s="17"/>
      <c r="M13912"/>
      <c r="N13912"/>
    </row>
    <row r="13913" spans="3:14" x14ac:dyDescent="0.2">
      <c r="C13913" s="17"/>
      <c r="M13913"/>
      <c r="N13913"/>
    </row>
    <row r="13914" spans="3:14" x14ac:dyDescent="0.2">
      <c r="C13914" s="17"/>
      <c r="M13914"/>
      <c r="N13914"/>
    </row>
    <row r="13915" spans="3:14" x14ac:dyDescent="0.2">
      <c r="C13915" s="17"/>
      <c r="M13915"/>
      <c r="N13915"/>
    </row>
    <row r="13916" spans="3:14" x14ac:dyDescent="0.2">
      <c r="C13916" s="17"/>
      <c r="M13916"/>
      <c r="N13916"/>
    </row>
    <row r="13917" spans="3:14" x14ac:dyDescent="0.2">
      <c r="C13917" s="17"/>
      <c r="M13917"/>
      <c r="N13917"/>
    </row>
    <row r="13918" spans="3:14" x14ac:dyDescent="0.2">
      <c r="C13918" s="17"/>
      <c r="M13918"/>
      <c r="N13918"/>
    </row>
    <row r="13919" spans="3:14" x14ac:dyDescent="0.2">
      <c r="C13919" s="17"/>
      <c r="M13919"/>
      <c r="N13919"/>
    </row>
    <row r="13920" spans="3:14" x14ac:dyDescent="0.2">
      <c r="C13920" s="17"/>
      <c r="M13920"/>
      <c r="N13920"/>
    </row>
    <row r="13921" spans="3:14" x14ac:dyDescent="0.2">
      <c r="C13921" s="17"/>
      <c r="M13921"/>
      <c r="N13921"/>
    </row>
    <row r="13922" spans="3:14" x14ac:dyDescent="0.2">
      <c r="C13922" s="17"/>
      <c r="M13922"/>
      <c r="N13922"/>
    </row>
    <row r="13923" spans="3:14" x14ac:dyDescent="0.2">
      <c r="C13923" s="17"/>
      <c r="M13923"/>
      <c r="N13923"/>
    </row>
    <row r="13924" spans="3:14" x14ac:dyDescent="0.2">
      <c r="C13924" s="17"/>
      <c r="M13924"/>
      <c r="N13924"/>
    </row>
    <row r="13925" spans="3:14" x14ac:dyDescent="0.2">
      <c r="C13925" s="17"/>
      <c r="M13925"/>
      <c r="N13925"/>
    </row>
    <row r="13926" spans="3:14" x14ac:dyDescent="0.2">
      <c r="C13926" s="17"/>
      <c r="M13926"/>
      <c r="N13926"/>
    </row>
    <row r="13927" spans="3:14" x14ac:dyDescent="0.2">
      <c r="C13927" s="17"/>
      <c r="M13927"/>
      <c r="N13927"/>
    </row>
    <row r="13928" spans="3:14" x14ac:dyDescent="0.2">
      <c r="C13928" s="17"/>
      <c r="M13928"/>
      <c r="N13928"/>
    </row>
    <row r="13929" spans="3:14" x14ac:dyDescent="0.2">
      <c r="C13929" s="17"/>
      <c r="M13929"/>
      <c r="N13929"/>
    </row>
    <row r="13930" spans="3:14" x14ac:dyDescent="0.2">
      <c r="C13930" s="17"/>
      <c r="M13930"/>
      <c r="N13930"/>
    </row>
    <row r="13931" spans="3:14" x14ac:dyDescent="0.2">
      <c r="C13931" s="17"/>
      <c r="M13931"/>
      <c r="N13931"/>
    </row>
    <row r="13932" spans="3:14" x14ac:dyDescent="0.2">
      <c r="C13932" s="17"/>
      <c r="M13932"/>
      <c r="N13932"/>
    </row>
    <row r="13933" spans="3:14" x14ac:dyDescent="0.2">
      <c r="C13933" s="17"/>
      <c r="M13933"/>
      <c r="N13933"/>
    </row>
    <row r="13934" spans="3:14" x14ac:dyDescent="0.2">
      <c r="C13934" s="17"/>
      <c r="M13934"/>
      <c r="N13934"/>
    </row>
    <row r="13935" spans="3:14" x14ac:dyDescent="0.2">
      <c r="C13935" s="17"/>
      <c r="M13935"/>
      <c r="N13935"/>
    </row>
    <row r="13936" spans="3:14" x14ac:dyDescent="0.2">
      <c r="C13936" s="17"/>
      <c r="M13936"/>
      <c r="N13936"/>
    </row>
    <row r="13937" spans="3:14" x14ac:dyDescent="0.2">
      <c r="C13937" s="17"/>
      <c r="M13937"/>
      <c r="N13937"/>
    </row>
    <row r="13938" spans="3:14" x14ac:dyDescent="0.2">
      <c r="C13938" s="17"/>
      <c r="M13938"/>
      <c r="N13938"/>
    </row>
    <row r="13939" spans="3:14" x14ac:dyDescent="0.2">
      <c r="C13939" s="17"/>
      <c r="M13939"/>
      <c r="N13939"/>
    </row>
    <row r="13940" spans="3:14" x14ac:dyDescent="0.2">
      <c r="C13940" s="17"/>
      <c r="M13940"/>
      <c r="N13940"/>
    </row>
    <row r="13941" spans="3:14" x14ac:dyDescent="0.2">
      <c r="C13941" s="17"/>
      <c r="M13941"/>
      <c r="N13941"/>
    </row>
    <row r="13942" spans="3:14" x14ac:dyDescent="0.2">
      <c r="C13942" s="17"/>
      <c r="M13942"/>
      <c r="N13942"/>
    </row>
    <row r="13943" spans="3:14" x14ac:dyDescent="0.2">
      <c r="C13943" s="17"/>
      <c r="M13943"/>
      <c r="N13943"/>
    </row>
    <row r="13944" spans="3:14" x14ac:dyDescent="0.2">
      <c r="C13944" s="17"/>
      <c r="M13944"/>
      <c r="N13944"/>
    </row>
    <row r="13945" spans="3:14" x14ac:dyDescent="0.2">
      <c r="C13945" s="17"/>
      <c r="M13945"/>
      <c r="N13945"/>
    </row>
    <row r="13946" spans="3:14" x14ac:dyDescent="0.2">
      <c r="C13946" s="17"/>
      <c r="M13946"/>
      <c r="N13946"/>
    </row>
    <row r="13947" spans="3:14" x14ac:dyDescent="0.2">
      <c r="C13947" s="17"/>
      <c r="M13947"/>
      <c r="N13947"/>
    </row>
    <row r="13948" spans="3:14" x14ac:dyDescent="0.2">
      <c r="C13948" s="17"/>
      <c r="M13948"/>
      <c r="N13948"/>
    </row>
    <row r="13949" spans="3:14" x14ac:dyDescent="0.2">
      <c r="C13949" s="17"/>
      <c r="M13949"/>
      <c r="N13949"/>
    </row>
    <row r="13950" spans="3:14" x14ac:dyDescent="0.2">
      <c r="C13950" s="17"/>
      <c r="M13950"/>
      <c r="N13950"/>
    </row>
    <row r="13951" spans="3:14" x14ac:dyDescent="0.2">
      <c r="C13951" s="17"/>
      <c r="M13951"/>
      <c r="N13951"/>
    </row>
    <row r="13952" spans="3:14" x14ac:dyDescent="0.2">
      <c r="C13952" s="17"/>
      <c r="M13952"/>
      <c r="N13952"/>
    </row>
    <row r="13953" spans="3:14" x14ac:dyDescent="0.2">
      <c r="C13953" s="17"/>
      <c r="M13953"/>
      <c r="N13953"/>
    </row>
    <row r="13954" spans="3:14" x14ac:dyDescent="0.2">
      <c r="C13954" s="17"/>
      <c r="M13954"/>
      <c r="N13954"/>
    </row>
    <row r="13955" spans="3:14" x14ac:dyDescent="0.2">
      <c r="C13955" s="17"/>
      <c r="M13955"/>
      <c r="N13955"/>
    </row>
    <row r="13956" spans="3:14" x14ac:dyDescent="0.2">
      <c r="C13956" s="17"/>
      <c r="M13956"/>
      <c r="N13956"/>
    </row>
    <row r="13957" spans="3:14" x14ac:dyDescent="0.2">
      <c r="C13957" s="17"/>
      <c r="M13957"/>
      <c r="N13957"/>
    </row>
    <row r="13958" spans="3:14" x14ac:dyDescent="0.2">
      <c r="C13958" s="17"/>
      <c r="M13958"/>
      <c r="N13958"/>
    </row>
    <row r="13959" spans="3:14" x14ac:dyDescent="0.2">
      <c r="C13959" s="17"/>
      <c r="M13959"/>
      <c r="N13959"/>
    </row>
    <row r="13960" spans="3:14" x14ac:dyDescent="0.2">
      <c r="C13960" s="17"/>
      <c r="M13960"/>
      <c r="N13960"/>
    </row>
    <row r="13961" spans="3:14" x14ac:dyDescent="0.2">
      <c r="C13961" s="17"/>
      <c r="M13961"/>
      <c r="N13961"/>
    </row>
    <row r="13962" spans="3:14" x14ac:dyDescent="0.2">
      <c r="C13962" s="17"/>
      <c r="M13962"/>
      <c r="N13962"/>
    </row>
    <row r="13963" spans="3:14" x14ac:dyDescent="0.2">
      <c r="C13963" s="17"/>
      <c r="M13963"/>
      <c r="N13963"/>
    </row>
    <row r="13964" spans="3:14" x14ac:dyDescent="0.2">
      <c r="C13964" s="17"/>
      <c r="M13964"/>
      <c r="N13964"/>
    </row>
    <row r="13965" spans="3:14" x14ac:dyDescent="0.2">
      <c r="C13965" s="17"/>
      <c r="M13965"/>
      <c r="N13965"/>
    </row>
    <row r="13966" spans="3:14" x14ac:dyDescent="0.2">
      <c r="C13966" s="17"/>
      <c r="M13966"/>
      <c r="N13966"/>
    </row>
    <row r="13967" spans="3:14" x14ac:dyDescent="0.2">
      <c r="C13967" s="17"/>
      <c r="M13967"/>
      <c r="N13967"/>
    </row>
    <row r="13968" spans="3:14" x14ac:dyDescent="0.2">
      <c r="C13968" s="17"/>
      <c r="M13968"/>
      <c r="N13968"/>
    </row>
    <row r="13969" spans="3:14" x14ac:dyDescent="0.2">
      <c r="C13969" s="17"/>
      <c r="M13969"/>
      <c r="N13969"/>
    </row>
    <row r="13970" spans="3:14" x14ac:dyDescent="0.2">
      <c r="C13970" s="17"/>
      <c r="M13970"/>
      <c r="N13970"/>
    </row>
    <row r="13971" spans="3:14" x14ac:dyDescent="0.2">
      <c r="C13971" s="17"/>
      <c r="M13971"/>
      <c r="N13971"/>
    </row>
    <row r="13972" spans="3:14" x14ac:dyDescent="0.2">
      <c r="C13972" s="17"/>
      <c r="M13972"/>
      <c r="N13972"/>
    </row>
    <row r="13973" spans="3:14" x14ac:dyDescent="0.2">
      <c r="C13973" s="17"/>
      <c r="M13973"/>
      <c r="N13973"/>
    </row>
    <row r="13974" spans="3:14" x14ac:dyDescent="0.2">
      <c r="C13974" s="17"/>
      <c r="M13974"/>
      <c r="N13974"/>
    </row>
    <row r="13975" spans="3:14" x14ac:dyDescent="0.2">
      <c r="C13975" s="17"/>
      <c r="M13975"/>
      <c r="N13975"/>
    </row>
    <row r="13976" spans="3:14" x14ac:dyDescent="0.2">
      <c r="C13976" s="17"/>
      <c r="M13976"/>
      <c r="N13976"/>
    </row>
    <row r="13977" spans="3:14" x14ac:dyDescent="0.2">
      <c r="C13977" s="17"/>
      <c r="M13977"/>
      <c r="N13977"/>
    </row>
    <row r="13978" spans="3:14" x14ac:dyDescent="0.2">
      <c r="C13978" s="17"/>
      <c r="M13978"/>
      <c r="N13978"/>
    </row>
    <row r="13979" spans="3:14" x14ac:dyDescent="0.2">
      <c r="C13979" s="17"/>
      <c r="M13979"/>
      <c r="N13979"/>
    </row>
    <row r="13980" spans="3:14" x14ac:dyDescent="0.2">
      <c r="C13980" s="17"/>
      <c r="M13980"/>
      <c r="N13980"/>
    </row>
    <row r="13981" spans="3:14" x14ac:dyDescent="0.2">
      <c r="C13981" s="17"/>
      <c r="M13981"/>
      <c r="N13981"/>
    </row>
    <row r="13982" spans="3:14" x14ac:dyDescent="0.2">
      <c r="C13982" s="17"/>
      <c r="M13982"/>
      <c r="N13982"/>
    </row>
    <row r="13983" spans="3:14" x14ac:dyDescent="0.2">
      <c r="C13983" s="17"/>
      <c r="M13983"/>
      <c r="N13983"/>
    </row>
    <row r="13984" spans="3:14" x14ac:dyDescent="0.2">
      <c r="C13984" s="17"/>
      <c r="M13984"/>
      <c r="N13984"/>
    </row>
    <row r="13985" spans="3:14" x14ac:dyDescent="0.2">
      <c r="C13985" s="17"/>
      <c r="M13985"/>
      <c r="N13985"/>
    </row>
    <row r="13986" spans="3:14" x14ac:dyDescent="0.2">
      <c r="C13986" s="17"/>
      <c r="M13986"/>
      <c r="N13986"/>
    </row>
    <row r="13987" spans="3:14" x14ac:dyDescent="0.2">
      <c r="C13987" s="17"/>
      <c r="M13987"/>
      <c r="N13987"/>
    </row>
    <row r="13988" spans="3:14" x14ac:dyDescent="0.2">
      <c r="C13988" s="17"/>
      <c r="M13988"/>
      <c r="N13988"/>
    </row>
    <row r="13989" spans="3:14" x14ac:dyDescent="0.2">
      <c r="C13989" s="17"/>
      <c r="M13989"/>
      <c r="N13989"/>
    </row>
    <row r="13990" spans="3:14" x14ac:dyDescent="0.2">
      <c r="C13990" s="17"/>
      <c r="M13990"/>
      <c r="N13990"/>
    </row>
    <row r="13991" spans="3:14" x14ac:dyDescent="0.2">
      <c r="C13991" s="17"/>
      <c r="M13991"/>
      <c r="N13991"/>
    </row>
    <row r="13992" spans="3:14" x14ac:dyDescent="0.2">
      <c r="C13992" s="17"/>
      <c r="M13992"/>
      <c r="N13992"/>
    </row>
    <row r="13993" spans="3:14" x14ac:dyDescent="0.2">
      <c r="C13993" s="17"/>
      <c r="M13993"/>
      <c r="N13993"/>
    </row>
    <row r="13994" spans="3:14" x14ac:dyDescent="0.2">
      <c r="C13994" s="17"/>
      <c r="M13994"/>
      <c r="N13994"/>
    </row>
    <row r="13995" spans="3:14" x14ac:dyDescent="0.2">
      <c r="C13995" s="17"/>
      <c r="M13995"/>
      <c r="N13995"/>
    </row>
    <row r="13996" spans="3:14" x14ac:dyDescent="0.2">
      <c r="C13996" s="17"/>
      <c r="M13996"/>
      <c r="N13996"/>
    </row>
    <row r="13997" spans="3:14" x14ac:dyDescent="0.2">
      <c r="C13997" s="17"/>
      <c r="M13997"/>
      <c r="N13997"/>
    </row>
    <row r="13998" spans="3:14" x14ac:dyDescent="0.2">
      <c r="C13998" s="17"/>
      <c r="M13998"/>
      <c r="N13998"/>
    </row>
    <row r="13999" spans="3:14" x14ac:dyDescent="0.2">
      <c r="C13999" s="17"/>
      <c r="M13999"/>
      <c r="N13999"/>
    </row>
    <row r="14000" spans="3:14" x14ac:dyDescent="0.2">
      <c r="C14000" s="17"/>
      <c r="M14000"/>
      <c r="N14000"/>
    </row>
    <row r="14001" spans="3:14" x14ac:dyDescent="0.2">
      <c r="C14001" s="17"/>
      <c r="M14001"/>
      <c r="N14001"/>
    </row>
    <row r="14002" spans="3:14" x14ac:dyDescent="0.2">
      <c r="C14002" s="17"/>
      <c r="M14002"/>
      <c r="N14002"/>
    </row>
    <row r="14003" spans="3:14" x14ac:dyDescent="0.2">
      <c r="C14003" s="17"/>
      <c r="M14003"/>
      <c r="N14003"/>
    </row>
    <row r="14004" spans="3:14" x14ac:dyDescent="0.2">
      <c r="C14004" s="17"/>
      <c r="M14004"/>
      <c r="N14004"/>
    </row>
    <row r="14005" spans="3:14" x14ac:dyDescent="0.2">
      <c r="C14005" s="17"/>
      <c r="M14005"/>
      <c r="N14005"/>
    </row>
    <row r="14006" spans="3:14" x14ac:dyDescent="0.2">
      <c r="C14006" s="17"/>
      <c r="M14006"/>
      <c r="N14006"/>
    </row>
    <row r="14007" spans="3:14" x14ac:dyDescent="0.2">
      <c r="C14007" s="17"/>
      <c r="M14007"/>
      <c r="N14007"/>
    </row>
    <row r="14008" spans="3:14" x14ac:dyDescent="0.2">
      <c r="C14008" s="17"/>
      <c r="M14008"/>
      <c r="N14008"/>
    </row>
    <row r="14009" spans="3:14" x14ac:dyDescent="0.2">
      <c r="C14009" s="17"/>
      <c r="M14009"/>
      <c r="N14009"/>
    </row>
    <row r="14010" spans="3:14" x14ac:dyDescent="0.2">
      <c r="C14010" s="17"/>
      <c r="M14010"/>
      <c r="N14010"/>
    </row>
    <row r="14011" spans="3:14" x14ac:dyDescent="0.2">
      <c r="C14011" s="17"/>
      <c r="M14011"/>
      <c r="N14011"/>
    </row>
    <row r="14012" spans="3:14" x14ac:dyDescent="0.2">
      <c r="C14012" s="17"/>
      <c r="M14012"/>
      <c r="N14012"/>
    </row>
    <row r="14013" spans="3:14" x14ac:dyDescent="0.2">
      <c r="C14013" s="17"/>
      <c r="M14013"/>
      <c r="N14013"/>
    </row>
    <row r="14014" spans="3:14" x14ac:dyDescent="0.2">
      <c r="C14014" s="17"/>
      <c r="M14014"/>
      <c r="N14014"/>
    </row>
    <row r="14015" spans="3:14" x14ac:dyDescent="0.2">
      <c r="C14015" s="17"/>
      <c r="M14015"/>
      <c r="N14015"/>
    </row>
    <row r="14016" spans="3:14" x14ac:dyDescent="0.2">
      <c r="C14016" s="17"/>
      <c r="M14016"/>
      <c r="N14016"/>
    </row>
    <row r="14017" spans="3:14" x14ac:dyDescent="0.2">
      <c r="C14017" s="17"/>
      <c r="M14017"/>
      <c r="N14017"/>
    </row>
    <row r="14018" spans="3:14" x14ac:dyDescent="0.2">
      <c r="C14018" s="17"/>
      <c r="M14018"/>
      <c r="N14018"/>
    </row>
    <row r="14019" spans="3:14" x14ac:dyDescent="0.2">
      <c r="C14019" s="17"/>
      <c r="M14019"/>
      <c r="N14019"/>
    </row>
    <row r="14020" spans="3:14" x14ac:dyDescent="0.2">
      <c r="C14020" s="17"/>
      <c r="M14020"/>
      <c r="N14020"/>
    </row>
    <row r="14021" spans="3:14" x14ac:dyDescent="0.2">
      <c r="C14021" s="17"/>
      <c r="M14021"/>
      <c r="N14021"/>
    </row>
    <row r="14022" spans="3:14" x14ac:dyDescent="0.2">
      <c r="C14022" s="17"/>
      <c r="M14022"/>
      <c r="N14022"/>
    </row>
    <row r="14023" spans="3:14" x14ac:dyDescent="0.2">
      <c r="C14023" s="17"/>
      <c r="M14023"/>
      <c r="N14023"/>
    </row>
    <row r="14024" spans="3:14" x14ac:dyDescent="0.2">
      <c r="C14024" s="17"/>
      <c r="M14024"/>
      <c r="N14024"/>
    </row>
    <row r="14025" spans="3:14" x14ac:dyDescent="0.2">
      <c r="C14025" s="17"/>
      <c r="M14025"/>
      <c r="N14025"/>
    </row>
    <row r="14026" spans="3:14" x14ac:dyDescent="0.2">
      <c r="C14026" s="17"/>
      <c r="M14026"/>
      <c r="N14026"/>
    </row>
    <row r="14027" spans="3:14" x14ac:dyDescent="0.2">
      <c r="C14027" s="17"/>
      <c r="M14027"/>
      <c r="N14027"/>
    </row>
    <row r="14028" spans="3:14" x14ac:dyDescent="0.2">
      <c r="C14028" s="17"/>
      <c r="M14028"/>
      <c r="N14028"/>
    </row>
    <row r="14029" spans="3:14" x14ac:dyDescent="0.2">
      <c r="C14029" s="17"/>
      <c r="M14029"/>
      <c r="N14029"/>
    </row>
    <row r="14030" spans="3:14" x14ac:dyDescent="0.2">
      <c r="C14030" s="17"/>
      <c r="M14030"/>
      <c r="N14030"/>
    </row>
    <row r="14031" spans="3:14" x14ac:dyDescent="0.2">
      <c r="C14031" s="17"/>
      <c r="M14031"/>
      <c r="N14031"/>
    </row>
    <row r="14032" spans="3:14" x14ac:dyDescent="0.2">
      <c r="C14032" s="17"/>
      <c r="M14032"/>
      <c r="N14032"/>
    </row>
    <row r="14033" spans="3:14" x14ac:dyDescent="0.2">
      <c r="C14033" s="17"/>
      <c r="M14033"/>
      <c r="N14033"/>
    </row>
    <row r="14034" spans="3:14" x14ac:dyDescent="0.2">
      <c r="C14034" s="17"/>
      <c r="M14034"/>
      <c r="N14034"/>
    </row>
    <row r="14035" spans="3:14" x14ac:dyDescent="0.2">
      <c r="C14035" s="17"/>
      <c r="M14035"/>
      <c r="N14035"/>
    </row>
    <row r="14036" spans="3:14" x14ac:dyDescent="0.2">
      <c r="C14036" s="17"/>
      <c r="M14036"/>
      <c r="N14036"/>
    </row>
    <row r="14037" spans="3:14" x14ac:dyDescent="0.2">
      <c r="C14037" s="17"/>
      <c r="M14037"/>
      <c r="N14037"/>
    </row>
    <row r="14038" spans="3:14" x14ac:dyDescent="0.2">
      <c r="C14038" s="17"/>
      <c r="M14038"/>
      <c r="N14038"/>
    </row>
    <row r="14039" spans="3:14" x14ac:dyDescent="0.2">
      <c r="C14039" s="17"/>
      <c r="M14039"/>
      <c r="N14039"/>
    </row>
    <row r="14040" spans="3:14" x14ac:dyDescent="0.2">
      <c r="C14040" s="17"/>
      <c r="M14040"/>
      <c r="N14040"/>
    </row>
    <row r="14041" spans="3:14" x14ac:dyDescent="0.2">
      <c r="C14041" s="17"/>
      <c r="M14041"/>
      <c r="N14041"/>
    </row>
    <row r="14042" spans="3:14" x14ac:dyDescent="0.2">
      <c r="C14042" s="17"/>
      <c r="M14042"/>
      <c r="N14042"/>
    </row>
    <row r="14043" spans="3:14" x14ac:dyDescent="0.2">
      <c r="C14043" s="17"/>
      <c r="M14043"/>
      <c r="N14043"/>
    </row>
    <row r="14044" spans="3:14" x14ac:dyDescent="0.2">
      <c r="C14044" s="17"/>
      <c r="M14044"/>
      <c r="N14044"/>
    </row>
    <row r="14045" spans="3:14" x14ac:dyDescent="0.2">
      <c r="C14045" s="17"/>
      <c r="M14045"/>
      <c r="N14045"/>
    </row>
    <row r="14046" spans="3:14" x14ac:dyDescent="0.2">
      <c r="C14046" s="17"/>
      <c r="M14046"/>
      <c r="N14046"/>
    </row>
    <row r="14047" spans="3:14" x14ac:dyDescent="0.2">
      <c r="C14047" s="17"/>
      <c r="M14047"/>
      <c r="N14047"/>
    </row>
    <row r="14048" spans="3:14" x14ac:dyDescent="0.2">
      <c r="C14048" s="17"/>
      <c r="M14048"/>
      <c r="N14048"/>
    </row>
    <row r="14049" spans="3:14" x14ac:dyDescent="0.2">
      <c r="C14049" s="17"/>
      <c r="M14049"/>
      <c r="N14049"/>
    </row>
    <row r="14050" spans="3:14" x14ac:dyDescent="0.2">
      <c r="C14050" s="17"/>
      <c r="M14050"/>
      <c r="N14050"/>
    </row>
    <row r="14051" spans="3:14" x14ac:dyDescent="0.2">
      <c r="C14051" s="17"/>
      <c r="M14051"/>
      <c r="N14051"/>
    </row>
    <row r="14052" spans="3:14" x14ac:dyDescent="0.2">
      <c r="C14052" s="17"/>
      <c r="M14052"/>
      <c r="N14052"/>
    </row>
    <row r="14053" spans="3:14" x14ac:dyDescent="0.2">
      <c r="C14053" s="17"/>
      <c r="M14053"/>
      <c r="N14053"/>
    </row>
    <row r="14054" spans="3:14" x14ac:dyDescent="0.2">
      <c r="C14054" s="17"/>
      <c r="M14054"/>
      <c r="N14054"/>
    </row>
    <row r="14055" spans="3:14" x14ac:dyDescent="0.2">
      <c r="C14055" s="17"/>
      <c r="M14055"/>
      <c r="N14055"/>
    </row>
    <row r="14056" spans="3:14" x14ac:dyDescent="0.2">
      <c r="C14056" s="17"/>
      <c r="M14056"/>
      <c r="N14056"/>
    </row>
    <row r="14057" spans="3:14" x14ac:dyDescent="0.2">
      <c r="C14057" s="17"/>
      <c r="M14057"/>
      <c r="N14057"/>
    </row>
    <row r="14058" spans="3:14" x14ac:dyDescent="0.2">
      <c r="C14058" s="17"/>
      <c r="M14058"/>
      <c r="N14058"/>
    </row>
    <row r="14059" spans="3:14" x14ac:dyDescent="0.2">
      <c r="C14059" s="17"/>
      <c r="M14059"/>
      <c r="N14059"/>
    </row>
    <row r="14060" spans="3:14" x14ac:dyDescent="0.2">
      <c r="C14060" s="17"/>
      <c r="M14060"/>
      <c r="N14060"/>
    </row>
    <row r="14061" spans="3:14" x14ac:dyDescent="0.2">
      <c r="C14061" s="17"/>
      <c r="M14061"/>
      <c r="N14061"/>
    </row>
    <row r="14062" spans="3:14" x14ac:dyDescent="0.2">
      <c r="C14062" s="17"/>
      <c r="M14062"/>
      <c r="N14062"/>
    </row>
    <row r="14063" spans="3:14" x14ac:dyDescent="0.2">
      <c r="C14063" s="17"/>
      <c r="M14063"/>
      <c r="N14063"/>
    </row>
    <row r="14064" spans="3:14" x14ac:dyDescent="0.2">
      <c r="C14064" s="17"/>
      <c r="M14064"/>
      <c r="N14064"/>
    </row>
    <row r="14065" spans="3:14" x14ac:dyDescent="0.2">
      <c r="C14065" s="17"/>
      <c r="M14065"/>
      <c r="N14065"/>
    </row>
    <row r="14066" spans="3:14" x14ac:dyDescent="0.2">
      <c r="C14066" s="17"/>
      <c r="M14066"/>
      <c r="N14066"/>
    </row>
    <row r="14067" spans="3:14" x14ac:dyDescent="0.2">
      <c r="C14067" s="17"/>
      <c r="M14067"/>
      <c r="N14067"/>
    </row>
    <row r="14068" spans="3:14" x14ac:dyDescent="0.2">
      <c r="C14068" s="17"/>
      <c r="M14068"/>
      <c r="N14068"/>
    </row>
    <row r="14069" spans="3:14" x14ac:dyDescent="0.2">
      <c r="C14069" s="17"/>
      <c r="M14069"/>
      <c r="N14069"/>
    </row>
    <row r="14070" spans="3:14" x14ac:dyDescent="0.2">
      <c r="C14070" s="17"/>
      <c r="M14070"/>
      <c r="N14070"/>
    </row>
    <row r="14071" spans="3:14" x14ac:dyDescent="0.2">
      <c r="C14071" s="17"/>
      <c r="M14071"/>
      <c r="N14071"/>
    </row>
    <row r="14072" spans="3:14" x14ac:dyDescent="0.2">
      <c r="C14072" s="17"/>
      <c r="M14072"/>
      <c r="N14072"/>
    </row>
    <row r="14073" spans="3:14" x14ac:dyDescent="0.2">
      <c r="C14073" s="17"/>
      <c r="M14073"/>
      <c r="N14073"/>
    </row>
    <row r="14074" spans="3:14" x14ac:dyDescent="0.2">
      <c r="C14074" s="17"/>
      <c r="M14074"/>
      <c r="N14074"/>
    </row>
    <row r="14075" spans="3:14" x14ac:dyDescent="0.2">
      <c r="C14075" s="17"/>
      <c r="M14075"/>
      <c r="N14075"/>
    </row>
    <row r="14076" spans="3:14" x14ac:dyDescent="0.2">
      <c r="C14076" s="17"/>
      <c r="M14076"/>
      <c r="N14076"/>
    </row>
    <row r="14077" spans="3:14" x14ac:dyDescent="0.2">
      <c r="C14077" s="17"/>
      <c r="M14077"/>
      <c r="N14077"/>
    </row>
    <row r="14078" spans="3:14" x14ac:dyDescent="0.2">
      <c r="C14078" s="17"/>
      <c r="M14078"/>
      <c r="N14078"/>
    </row>
    <row r="14079" spans="3:14" x14ac:dyDescent="0.2">
      <c r="C14079" s="17"/>
      <c r="M14079"/>
      <c r="N14079"/>
    </row>
    <row r="14080" spans="3:14" x14ac:dyDescent="0.2">
      <c r="C14080" s="17"/>
      <c r="M14080"/>
      <c r="N14080"/>
    </row>
    <row r="14081" spans="3:14" x14ac:dyDescent="0.2">
      <c r="C14081" s="17"/>
      <c r="M14081"/>
      <c r="N14081"/>
    </row>
    <row r="14082" spans="3:14" x14ac:dyDescent="0.2">
      <c r="C14082" s="17"/>
      <c r="M14082"/>
      <c r="N14082"/>
    </row>
    <row r="14083" spans="3:14" x14ac:dyDescent="0.2">
      <c r="C14083" s="17"/>
      <c r="M14083"/>
      <c r="N14083"/>
    </row>
    <row r="14084" spans="3:14" x14ac:dyDescent="0.2">
      <c r="C14084" s="17"/>
      <c r="M14084"/>
      <c r="N14084"/>
    </row>
    <row r="14085" spans="3:14" x14ac:dyDescent="0.2">
      <c r="C14085" s="17"/>
      <c r="M14085"/>
      <c r="N14085"/>
    </row>
    <row r="14086" spans="3:14" x14ac:dyDescent="0.2">
      <c r="C14086" s="17"/>
      <c r="M14086"/>
      <c r="N14086"/>
    </row>
    <row r="14087" spans="3:14" x14ac:dyDescent="0.2">
      <c r="C14087" s="17"/>
      <c r="M14087"/>
      <c r="N14087"/>
    </row>
    <row r="14088" spans="3:14" x14ac:dyDescent="0.2">
      <c r="C14088" s="17"/>
      <c r="M14088"/>
      <c r="N14088"/>
    </row>
    <row r="14089" spans="3:14" x14ac:dyDescent="0.2">
      <c r="C14089" s="17"/>
      <c r="M14089"/>
      <c r="N14089"/>
    </row>
    <row r="14090" spans="3:14" x14ac:dyDescent="0.2">
      <c r="C14090" s="17"/>
      <c r="M14090"/>
      <c r="N14090"/>
    </row>
    <row r="14091" spans="3:14" x14ac:dyDescent="0.2">
      <c r="C14091" s="17"/>
      <c r="M14091"/>
      <c r="N14091"/>
    </row>
    <row r="14092" spans="3:14" x14ac:dyDescent="0.2">
      <c r="C14092" s="17"/>
      <c r="M14092"/>
      <c r="N14092"/>
    </row>
    <row r="14093" spans="3:14" x14ac:dyDescent="0.2">
      <c r="C14093" s="17"/>
      <c r="M14093"/>
      <c r="N14093"/>
    </row>
    <row r="14094" spans="3:14" x14ac:dyDescent="0.2">
      <c r="C14094" s="17"/>
      <c r="M14094"/>
      <c r="N14094"/>
    </row>
    <row r="14095" spans="3:14" x14ac:dyDescent="0.2">
      <c r="C14095" s="17"/>
      <c r="M14095"/>
      <c r="N14095"/>
    </row>
    <row r="14096" spans="3:14" x14ac:dyDescent="0.2">
      <c r="C14096" s="17"/>
      <c r="M14096"/>
      <c r="N14096"/>
    </row>
    <row r="14097" spans="3:14" x14ac:dyDescent="0.2">
      <c r="C14097" s="17"/>
      <c r="M14097"/>
      <c r="N14097"/>
    </row>
    <row r="14098" spans="3:14" x14ac:dyDescent="0.2">
      <c r="C14098" s="17"/>
      <c r="M14098"/>
      <c r="N14098"/>
    </row>
    <row r="14099" spans="3:14" x14ac:dyDescent="0.2">
      <c r="C14099" s="17"/>
      <c r="M14099"/>
      <c r="N14099"/>
    </row>
    <row r="14100" spans="3:14" x14ac:dyDescent="0.2">
      <c r="C14100" s="17"/>
      <c r="M14100"/>
      <c r="N14100"/>
    </row>
    <row r="14101" spans="3:14" x14ac:dyDescent="0.2">
      <c r="C14101" s="17"/>
      <c r="M14101"/>
      <c r="N14101"/>
    </row>
    <row r="14102" spans="3:14" x14ac:dyDescent="0.2">
      <c r="C14102" s="17"/>
      <c r="M14102"/>
      <c r="N14102"/>
    </row>
    <row r="14103" spans="3:14" x14ac:dyDescent="0.2">
      <c r="C14103" s="17"/>
      <c r="M14103"/>
      <c r="N14103"/>
    </row>
    <row r="14104" spans="3:14" x14ac:dyDescent="0.2">
      <c r="C14104" s="17"/>
      <c r="M14104"/>
      <c r="N14104"/>
    </row>
    <row r="14105" spans="3:14" x14ac:dyDescent="0.2">
      <c r="C14105" s="17"/>
      <c r="M14105"/>
      <c r="N14105"/>
    </row>
    <row r="14106" spans="3:14" x14ac:dyDescent="0.2">
      <c r="C14106" s="17"/>
      <c r="M14106"/>
      <c r="N14106"/>
    </row>
    <row r="14107" spans="3:14" x14ac:dyDescent="0.2">
      <c r="C14107" s="17"/>
      <c r="M14107"/>
      <c r="N14107"/>
    </row>
    <row r="14108" spans="3:14" x14ac:dyDescent="0.2">
      <c r="C14108" s="17"/>
      <c r="M14108"/>
      <c r="N14108"/>
    </row>
    <row r="14109" spans="3:14" x14ac:dyDescent="0.2">
      <c r="C14109" s="17"/>
      <c r="M14109"/>
      <c r="N14109"/>
    </row>
    <row r="14110" spans="3:14" x14ac:dyDescent="0.2">
      <c r="C14110" s="17"/>
      <c r="M14110"/>
      <c r="N14110"/>
    </row>
    <row r="14111" spans="3:14" x14ac:dyDescent="0.2">
      <c r="C14111" s="17"/>
      <c r="M14111"/>
      <c r="N14111"/>
    </row>
    <row r="14112" spans="3:14" x14ac:dyDescent="0.2">
      <c r="C14112" s="17"/>
      <c r="M14112"/>
      <c r="N14112"/>
    </row>
    <row r="14113" spans="3:14" x14ac:dyDescent="0.2">
      <c r="C14113" s="17"/>
      <c r="M14113"/>
      <c r="N14113"/>
    </row>
    <row r="14114" spans="3:14" x14ac:dyDescent="0.2">
      <c r="C14114" s="17"/>
      <c r="M14114"/>
      <c r="N14114"/>
    </row>
    <row r="14115" spans="3:14" x14ac:dyDescent="0.2">
      <c r="C14115" s="17"/>
      <c r="M14115"/>
      <c r="N14115"/>
    </row>
    <row r="14116" spans="3:14" x14ac:dyDescent="0.2">
      <c r="C14116" s="17"/>
      <c r="M14116"/>
      <c r="N14116"/>
    </row>
    <row r="14117" spans="3:14" x14ac:dyDescent="0.2">
      <c r="C14117" s="17"/>
      <c r="M14117"/>
      <c r="N14117"/>
    </row>
    <row r="14118" spans="3:14" x14ac:dyDescent="0.2">
      <c r="C14118" s="17"/>
      <c r="M14118"/>
      <c r="N14118"/>
    </row>
    <row r="14119" spans="3:14" x14ac:dyDescent="0.2">
      <c r="C14119" s="17"/>
      <c r="M14119"/>
      <c r="N14119"/>
    </row>
    <row r="14120" spans="3:14" x14ac:dyDescent="0.2">
      <c r="C14120" s="17"/>
      <c r="M14120"/>
      <c r="N14120"/>
    </row>
    <row r="14121" spans="3:14" x14ac:dyDescent="0.2">
      <c r="C14121" s="17"/>
      <c r="M14121"/>
      <c r="N14121"/>
    </row>
    <row r="14122" spans="3:14" x14ac:dyDescent="0.2">
      <c r="C14122" s="17"/>
      <c r="M14122"/>
      <c r="N14122"/>
    </row>
    <row r="14123" spans="3:14" x14ac:dyDescent="0.2">
      <c r="C14123" s="17"/>
      <c r="M14123"/>
      <c r="N14123"/>
    </row>
    <row r="14124" spans="3:14" x14ac:dyDescent="0.2">
      <c r="C14124" s="17"/>
      <c r="M14124"/>
      <c r="N14124"/>
    </row>
    <row r="14125" spans="3:14" x14ac:dyDescent="0.2">
      <c r="C14125" s="17"/>
      <c r="M14125"/>
      <c r="N14125"/>
    </row>
    <row r="14126" spans="3:14" x14ac:dyDescent="0.2">
      <c r="C14126" s="17"/>
      <c r="M14126"/>
      <c r="N14126"/>
    </row>
    <row r="14127" spans="3:14" x14ac:dyDescent="0.2">
      <c r="C14127" s="17"/>
      <c r="M14127"/>
      <c r="N14127"/>
    </row>
    <row r="14128" spans="3:14" x14ac:dyDescent="0.2">
      <c r="C14128" s="17"/>
      <c r="M14128"/>
      <c r="N14128"/>
    </row>
    <row r="14129" spans="3:14" x14ac:dyDescent="0.2">
      <c r="C14129" s="17"/>
      <c r="M14129"/>
      <c r="N14129"/>
    </row>
    <row r="14130" spans="3:14" x14ac:dyDescent="0.2">
      <c r="C14130" s="17"/>
      <c r="M14130"/>
      <c r="N14130"/>
    </row>
    <row r="14131" spans="3:14" x14ac:dyDescent="0.2">
      <c r="C14131" s="17"/>
      <c r="M14131"/>
      <c r="N14131"/>
    </row>
    <row r="14132" spans="3:14" x14ac:dyDescent="0.2">
      <c r="C14132" s="17"/>
      <c r="M14132"/>
      <c r="N14132"/>
    </row>
    <row r="14133" spans="3:14" x14ac:dyDescent="0.2">
      <c r="C14133" s="17"/>
      <c r="M14133"/>
      <c r="N14133"/>
    </row>
    <row r="14134" spans="3:14" x14ac:dyDescent="0.2">
      <c r="C14134" s="17"/>
      <c r="M14134"/>
      <c r="N14134"/>
    </row>
    <row r="14135" spans="3:14" x14ac:dyDescent="0.2">
      <c r="C14135" s="17"/>
      <c r="M14135"/>
      <c r="N14135"/>
    </row>
    <row r="14136" spans="3:14" x14ac:dyDescent="0.2">
      <c r="C14136" s="17"/>
      <c r="M14136"/>
      <c r="N14136"/>
    </row>
    <row r="14137" spans="3:14" x14ac:dyDescent="0.2">
      <c r="C14137" s="17"/>
      <c r="M14137"/>
      <c r="N14137"/>
    </row>
    <row r="14138" spans="3:14" x14ac:dyDescent="0.2">
      <c r="C14138" s="17"/>
      <c r="M14138"/>
      <c r="N14138"/>
    </row>
    <row r="14139" spans="3:14" x14ac:dyDescent="0.2">
      <c r="C14139" s="17"/>
      <c r="M14139"/>
      <c r="N14139"/>
    </row>
    <row r="14140" spans="3:14" x14ac:dyDescent="0.2">
      <c r="C14140" s="17"/>
      <c r="M14140"/>
      <c r="N14140"/>
    </row>
    <row r="14141" spans="3:14" x14ac:dyDescent="0.2">
      <c r="C14141" s="17"/>
      <c r="M14141"/>
      <c r="N14141"/>
    </row>
    <row r="14142" spans="3:14" x14ac:dyDescent="0.2">
      <c r="C14142" s="17"/>
      <c r="M14142"/>
      <c r="N14142"/>
    </row>
    <row r="14143" spans="3:14" x14ac:dyDescent="0.2">
      <c r="C14143" s="17"/>
      <c r="M14143"/>
      <c r="N14143"/>
    </row>
    <row r="14144" spans="3:14" x14ac:dyDescent="0.2">
      <c r="C14144" s="17"/>
      <c r="M14144"/>
      <c r="N14144"/>
    </row>
    <row r="14145" spans="3:14" x14ac:dyDescent="0.2">
      <c r="C14145" s="17"/>
      <c r="M14145"/>
      <c r="N14145"/>
    </row>
    <row r="14146" spans="3:14" x14ac:dyDescent="0.2">
      <c r="C14146" s="17"/>
      <c r="M14146"/>
      <c r="N14146"/>
    </row>
    <row r="14147" spans="3:14" x14ac:dyDescent="0.2">
      <c r="C14147" s="17"/>
      <c r="M14147"/>
      <c r="N14147"/>
    </row>
    <row r="14148" spans="3:14" x14ac:dyDescent="0.2">
      <c r="C14148" s="17"/>
      <c r="M14148"/>
      <c r="N14148"/>
    </row>
    <row r="14149" spans="3:14" x14ac:dyDescent="0.2">
      <c r="C14149" s="17"/>
      <c r="M14149"/>
      <c r="N14149"/>
    </row>
    <row r="14150" spans="3:14" x14ac:dyDescent="0.2">
      <c r="C14150" s="17"/>
      <c r="M14150"/>
      <c r="N14150"/>
    </row>
    <row r="14151" spans="3:14" x14ac:dyDescent="0.2">
      <c r="C14151" s="17"/>
      <c r="M14151"/>
      <c r="N14151"/>
    </row>
    <row r="14152" spans="3:14" x14ac:dyDescent="0.2">
      <c r="C14152" s="17"/>
      <c r="M14152"/>
      <c r="N14152"/>
    </row>
    <row r="14153" spans="3:14" x14ac:dyDescent="0.2">
      <c r="C14153" s="17"/>
      <c r="M14153"/>
      <c r="N14153"/>
    </row>
    <row r="14154" spans="3:14" x14ac:dyDescent="0.2">
      <c r="C14154" s="17"/>
      <c r="M14154"/>
      <c r="N14154"/>
    </row>
    <row r="14155" spans="3:14" x14ac:dyDescent="0.2">
      <c r="C14155" s="17"/>
      <c r="M14155"/>
      <c r="N14155"/>
    </row>
    <row r="14156" spans="3:14" x14ac:dyDescent="0.2">
      <c r="C14156" s="17"/>
      <c r="M14156"/>
      <c r="N14156"/>
    </row>
    <row r="14157" spans="3:14" x14ac:dyDescent="0.2">
      <c r="C14157" s="17"/>
      <c r="M14157"/>
      <c r="N14157"/>
    </row>
    <row r="14158" spans="3:14" x14ac:dyDescent="0.2">
      <c r="C14158" s="17"/>
      <c r="M14158"/>
      <c r="N14158"/>
    </row>
    <row r="14159" spans="3:14" x14ac:dyDescent="0.2">
      <c r="C14159" s="17"/>
      <c r="M14159"/>
      <c r="N14159"/>
    </row>
    <row r="14160" spans="3:14" x14ac:dyDescent="0.2">
      <c r="C14160" s="17"/>
      <c r="M14160"/>
      <c r="N14160"/>
    </row>
    <row r="14161" spans="3:14" x14ac:dyDescent="0.2">
      <c r="C14161" s="17"/>
      <c r="M14161"/>
      <c r="N14161"/>
    </row>
    <row r="14162" spans="3:14" x14ac:dyDescent="0.2">
      <c r="C14162" s="17"/>
      <c r="M14162"/>
      <c r="N14162"/>
    </row>
    <row r="14163" spans="3:14" x14ac:dyDescent="0.2">
      <c r="C14163" s="17"/>
      <c r="M14163"/>
      <c r="N14163"/>
    </row>
    <row r="14164" spans="3:14" x14ac:dyDescent="0.2">
      <c r="C14164" s="17"/>
      <c r="M14164"/>
      <c r="N14164"/>
    </row>
    <row r="14165" spans="3:14" x14ac:dyDescent="0.2">
      <c r="C14165" s="17"/>
      <c r="M14165"/>
      <c r="N14165"/>
    </row>
    <row r="14166" spans="3:14" x14ac:dyDescent="0.2">
      <c r="C14166" s="17"/>
      <c r="M14166"/>
      <c r="N14166"/>
    </row>
    <row r="14167" spans="3:14" x14ac:dyDescent="0.2">
      <c r="C14167" s="17"/>
      <c r="M14167"/>
      <c r="N14167"/>
    </row>
    <row r="14168" spans="3:14" x14ac:dyDescent="0.2">
      <c r="C14168" s="17"/>
      <c r="M14168"/>
      <c r="N14168"/>
    </row>
    <row r="14169" spans="3:14" x14ac:dyDescent="0.2">
      <c r="C14169" s="17"/>
      <c r="M14169"/>
      <c r="N14169"/>
    </row>
    <row r="14170" spans="3:14" x14ac:dyDescent="0.2">
      <c r="C14170" s="17"/>
      <c r="M14170"/>
      <c r="N14170"/>
    </row>
    <row r="14171" spans="3:14" x14ac:dyDescent="0.2">
      <c r="C14171" s="17"/>
      <c r="M14171"/>
      <c r="N14171"/>
    </row>
    <row r="14172" spans="3:14" x14ac:dyDescent="0.2">
      <c r="C14172" s="17"/>
      <c r="M14172"/>
      <c r="N14172"/>
    </row>
    <row r="14173" spans="3:14" x14ac:dyDescent="0.2">
      <c r="C14173" s="17"/>
      <c r="M14173"/>
      <c r="N14173"/>
    </row>
    <row r="14174" spans="3:14" x14ac:dyDescent="0.2">
      <c r="C14174" s="17"/>
      <c r="M14174"/>
      <c r="N14174"/>
    </row>
    <row r="14175" spans="3:14" x14ac:dyDescent="0.2">
      <c r="C14175" s="17"/>
      <c r="M14175"/>
      <c r="N14175"/>
    </row>
    <row r="14176" spans="3:14" x14ac:dyDescent="0.2">
      <c r="C14176" s="17"/>
      <c r="M14176"/>
      <c r="N14176"/>
    </row>
    <row r="14177" spans="3:14" x14ac:dyDescent="0.2">
      <c r="C14177" s="17"/>
      <c r="M14177"/>
      <c r="N14177"/>
    </row>
    <row r="14178" spans="3:14" x14ac:dyDescent="0.2">
      <c r="C14178" s="17"/>
      <c r="M14178"/>
      <c r="N14178"/>
    </row>
    <row r="14179" spans="3:14" x14ac:dyDescent="0.2">
      <c r="C14179" s="17"/>
      <c r="M14179"/>
      <c r="N14179"/>
    </row>
    <row r="14180" spans="3:14" x14ac:dyDescent="0.2">
      <c r="C14180" s="17"/>
      <c r="M14180"/>
      <c r="N14180"/>
    </row>
    <row r="14181" spans="3:14" x14ac:dyDescent="0.2">
      <c r="C14181" s="17"/>
      <c r="M14181"/>
      <c r="N14181"/>
    </row>
    <row r="14182" spans="3:14" x14ac:dyDescent="0.2">
      <c r="C14182" s="17"/>
      <c r="M14182"/>
      <c r="N14182"/>
    </row>
    <row r="14183" spans="3:14" x14ac:dyDescent="0.2">
      <c r="C14183" s="17"/>
      <c r="M14183"/>
      <c r="N14183"/>
    </row>
    <row r="14184" spans="3:14" x14ac:dyDescent="0.2">
      <c r="C14184" s="17"/>
      <c r="M14184"/>
      <c r="N14184"/>
    </row>
    <row r="14185" spans="3:14" x14ac:dyDescent="0.2">
      <c r="C14185" s="17"/>
      <c r="M14185"/>
      <c r="N14185"/>
    </row>
    <row r="14186" spans="3:14" x14ac:dyDescent="0.2">
      <c r="C14186" s="17"/>
      <c r="M14186"/>
      <c r="N14186"/>
    </row>
    <row r="14187" spans="3:14" x14ac:dyDescent="0.2">
      <c r="C14187" s="17"/>
      <c r="M14187"/>
      <c r="N14187"/>
    </row>
    <row r="14188" spans="3:14" x14ac:dyDescent="0.2">
      <c r="C14188" s="17"/>
      <c r="M14188"/>
      <c r="N14188"/>
    </row>
    <row r="14189" spans="3:14" x14ac:dyDescent="0.2">
      <c r="C14189" s="17"/>
      <c r="M14189"/>
      <c r="N14189"/>
    </row>
    <row r="14190" spans="3:14" x14ac:dyDescent="0.2">
      <c r="C14190" s="17"/>
      <c r="M14190"/>
      <c r="N14190"/>
    </row>
    <row r="14191" spans="3:14" x14ac:dyDescent="0.2">
      <c r="C14191" s="17"/>
      <c r="M14191"/>
      <c r="N14191"/>
    </row>
    <row r="14192" spans="3:14" x14ac:dyDescent="0.2">
      <c r="C14192" s="17"/>
      <c r="M14192"/>
      <c r="N14192"/>
    </row>
    <row r="14193" spans="3:14" x14ac:dyDescent="0.2">
      <c r="C14193" s="17"/>
      <c r="M14193"/>
      <c r="N14193"/>
    </row>
    <row r="14194" spans="3:14" x14ac:dyDescent="0.2">
      <c r="C14194" s="17"/>
      <c r="M14194"/>
      <c r="N14194"/>
    </row>
    <row r="14195" spans="3:14" x14ac:dyDescent="0.2">
      <c r="C14195" s="17"/>
      <c r="M14195"/>
      <c r="N14195"/>
    </row>
    <row r="14196" spans="3:14" x14ac:dyDescent="0.2">
      <c r="C14196" s="17"/>
      <c r="M14196"/>
      <c r="N14196"/>
    </row>
    <row r="14197" spans="3:14" x14ac:dyDescent="0.2">
      <c r="C14197" s="17"/>
      <c r="M14197"/>
      <c r="N14197"/>
    </row>
    <row r="14198" spans="3:14" x14ac:dyDescent="0.2">
      <c r="C14198" s="17"/>
      <c r="M14198"/>
      <c r="N14198"/>
    </row>
    <row r="14199" spans="3:14" x14ac:dyDescent="0.2">
      <c r="C14199" s="17"/>
      <c r="M14199"/>
      <c r="N14199"/>
    </row>
    <row r="14200" spans="3:14" x14ac:dyDescent="0.2">
      <c r="C14200" s="17"/>
      <c r="M14200"/>
      <c r="N14200"/>
    </row>
    <row r="14201" spans="3:14" x14ac:dyDescent="0.2">
      <c r="C14201" s="17"/>
      <c r="M14201"/>
      <c r="N14201"/>
    </row>
    <row r="14202" spans="3:14" x14ac:dyDescent="0.2">
      <c r="C14202" s="17"/>
      <c r="M14202"/>
      <c r="N14202"/>
    </row>
    <row r="14203" spans="3:14" x14ac:dyDescent="0.2">
      <c r="C14203" s="17"/>
      <c r="M14203"/>
      <c r="N14203"/>
    </row>
    <row r="14204" spans="3:14" x14ac:dyDescent="0.2">
      <c r="C14204" s="17"/>
      <c r="M14204"/>
      <c r="N14204"/>
    </row>
    <row r="14205" spans="3:14" x14ac:dyDescent="0.2">
      <c r="C14205" s="17"/>
      <c r="M14205"/>
      <c r="N14205"/>
    </row>
    <row r="14206" spans="3:14" x14ac:dyDescent="0.2">
      <c r="C14206" s="17"/>
      <c r="M14206"/>
      <c r="N14206"/>
    </row>
    <row r="14207" spans="3:14" x14ac:dyDescent="0.2">
      <c r="C14207" s="17"/>
      <c r="M14207"/>
      <c r="N14207"/>
    </row>
    <row r="14208" spans="3:14" x14ac:dyDescent="0.2">
      <c r="C14208" s="17"/>
      <c r="M14208"/>
      <c r="N14208"/>
    </row>
    <row r="14209" spans="3:14" x14ac:dyDescent="0.2">
      <c r="C14209" s="17"/>
      <c r="M14209"/>
      <c r="N14209"/>
    </row>
    <row r="14210" spans="3:14" x14ac:dyDescent="0.2">
      <c r="C14210" s="17"/>
      <c r="M14210"/>
      <c r="N14210"/>
    </row>
    <row r="14211" spans="3:14" x14ac:dyDescent="0.2">
      <c r="C14211" s="17"/>
      <c r="M14211"/>
      <c r="N14211"/>
    </row>
    <row r="14212" spans="3:14" x14ac:dyDescent="0.2">
      <c r="C14212" s="17"/>
      <c r="M14212"/>
      <c r="N14212"/>
    </row>
    <row r="14213" spans="3:14" x14ac:dyDescent="0.2">
      <c r="C14213" s="17"/>
      <c r="M14213"/>
      <c r="N14213"/>
    </row>
    <row r="14214" spans="3:14" x14ac:dyDescent="0.2">
      <c r="C14214" s="17"/>
      <c r="M14214"/>
      <c r="N14214"/>
    </row>
    <row r="14215" spans="3:14" x14ac:dyDescent="0.2">
      <c r="C14215" s="17"/>
      <c r="M14215"/>
      <c r="N14215"/>
    </row>
    <row r="14216" spans="3:14" x14ac:dyDescent="0.2">
      <c r="C14216" s="17"/>
      <c r="M14216"/>
      <c r="N14216"/>
    </row>
    <row r="14217" spans="3:14" x14ac:dyDescent="0.2">
      <c r="C14217" s="17"/>
      <c r="M14217"/>
      <c r="N14217"/>
    </row>
    <row r="14218" spans="3:14" x14ac:dyDescent="0.2">
      <c r="C14218" s="17"/>
      <c r="M14218"/>
      <c r="N14218"/>
    </row>
    <row r="14219" spans="3:14" x14ac:dyDescent="0.2">
      <c r="C14219" s="17"/>
      <c r="M14219"/>
      <c r="N14219"/>
    </row>
    <row r="14220" spans="3:14" x14ac:dyDescent="0.2">
      <c r="C14220" s="17"/>
      <c r="M14220"/>
      <c r="N14220"/>
    </row>
    <row r="14221" spans="3:14" x14ac:dyDescent="0.2">
      <c r="C14221" s="17"/>
      <c r="M14221"/>
      <c r="N14221"/>
    </row>
    <row r="14222" spans="3:14" x14ac:dyDescent="0.2">
      <c r="C14222" s="17"/>
      <c r="M14222"/>
      <c r="N14222"/>
    </row>
    <row r="14223" spans="3:14" x14ac:dyDescent="0.2">
      <c r="C14223" s="17"/>
      <c r="M14223"/>
      <c r="N14223"/>
    </row>
    <row r="14224" spans="3:14" x14ac:dyDescent="0.2">
      <c r="C14224" s="17"/>
      <c r="M14224"/>
      <c r="N14224"/>
    </row>
    <row r="14225" spans="3:14" x14ac:dyDescent="0.2">
      <c r="C14225" s="17"/>
      <c r="M14225"/>
      <c r="N14225"/>
    </row>
    <row r="14226" spans="3:14" x14ac:dyDescent="0.2">
      <c r="C14226" s="17"/>
      <c r="M14226"/>
      <c r="N14226"/>
    </row>
    <row r="14227" spans="3:14" x14ac:dyDescent="0.2">
      <c r="C14227" s="17"/>
      <c r="M14227"/>
      <c r="N14227"/>
    </row>
    <row r="14228" spans="3:14" x14ac:dyDescent="0.2">
      <c r="C14228" s="17"/>
      <c r="M14228"/>
      <c r="N14228"/>
    </row>
    <row r="14229" spans="3:14" x14ac:dyDescent="0.2">
      <c r="C14229" s="17"/>
      <c r="M14229"/>
      <c r="N14229"/>
    </row>
    <row r="14230" spans="3:14" x14ac:dyDescent="0.2">
      <c r="C14230" s="17"/>
      <c r="M14230"/>
      <c r="N14230"/>
    </row>
    <row r="14231" spans="3:14" x14ac:dyDescent="0.2">
      <c r="C14231" s="17"/>
      <c r="M14231"/>
      <c r="N14231"/>
    </row>
    <row r="14232" spans="3:14" x14ac:dyDescent="0.2">
      <c r="C14232" s="17"/>
      <c r="M14232"/>
      <c r="N14232"/>
    </row>
    <row r="14233" spans="3:14" x14ac:dyDescent="0.2">
      <c r="C14233" s="17"/>
      <c r="M14233"/>
      <c r="N14233"/>
    </row>
    <row r="14234" spans="3:14" x14ac:dyDescent="0.2">
      <c r="C14234" s="17"/>
      <c r="M14234"/>
      <c r="N14234"/>
    </row>
    <row r="14235" spans="3:14" x14ac:dyDescent="0.2">
      <c r="C14235" s="17"/>
      <c r="M14235"/>
      <c r="N14235"/>
    </row>
    <row r="14236" spans="3:14" x14ac:dyDescent="0.2">
      <c r="C14236" s="17"/>
      <c r="M14236"/>
      <c r="N14236"/>
    </row>
    <row r="14237" spans="3:14" x14ac:dyDescent="0.2">
      <c r="C14237" s="17"/>
      <c r="M14237"/>
      <c r="N14237"/>
    </row>
    <row r="14238" spans="3:14" x14ac:dyDescent="0.2">
      <c r="C14238" s="17"/>
      <c r="M14238"/>
      <c r="N14238"/>
    </row>
    <row r="14239" spans="3:14" x14ac:dyDescent="0.2">
      <c r="C14239" s="17"/>
      <c r="M14239"/>
      <c r="N14239"/>
    </row>
    <row r="14240" spans="3:14" x14ac:dyDescent="0.2">
      <c r="C14240" s="17"/>
      <c r="M14240"/>
      <c r="N14240"/>
    </row>
    <row r="14241" spans="3:14" x14ac:dyDescent="0.2">
      <c r="C14241" s="17"/>
      <c r="M14241"/>
      <c r="N14241"/>
    </row>
    <row r="14242" spans="3:14" x14ac:dyDescent="0.2">
      <c r="C14242" s="17"/>
      <c r="M14242"/>
      <c r="N14242"/>
    </row>
    <row r="14243" spans="3:14" x14ac:dyDescent="0.2">
      <c r="C14243" s="17"/>
      <c r="M14243"/>
      <c r="N14243"/>
    </row>
    <row r="14244" spans="3:14" x14ac:dyDescent="0.2">
      <c r="C14244" s="17"/>
      <c r="M14244"/>
      <c r="N14244"/>
    </row>
    <row r="14245" spans="3:14" x14ac:dyDescent="0.2">
      <c r="C14245" s="17"/>
      <c r="M14245"/>
      <c r="N14245"/>
    </row>
    <row r="14246" spans="3:14" x14ac:dyDescent="0.2">
      <c r="C14246" s="17"/>
      <c r="M14246"/>
      <c r="N14246"/>
    </row>
    <row r="14247" spans="3:14" x14ac:dyDescent="0.2">
      <c r="C14247" s="17"/>
      <c r="M14247"/>
      <c r="N14247"/>
    </row>
    <row r="14248" spans="3:14" x14ac:dyDescent="0.2">
      <c r="C14248" s="17"/>
      <c r="M14248"/>
      <c r="N14248"/>
    </row>
    <row r="14249" spans="3:14" x14ac:dyDescent="0.2">
      <c r="C14249" s="17"/>
      <c r="M14249"/>
      <c r="N14249"/>
    </row>
    <row r="14250" spans="3:14" x14ac:dyDescent="0.2">
      <c r="C14250" s="17"/>
      <c r="M14250"/>
      <c r="N14250"/>
    </row>
    <row r="14251" spans="3:14" x14ac:dyDescent="0.2">
      <c r="C14251" s="17"/>
      <c r="M14251"/>
      <c r="N14251"/>
    </row>
    <row r="14252" spans="3:14" x14ac:dyDescent="0.2">
      <c r="C14252" s="17"/>
      <c r="M14252"/>
      <c r="N14252"/>
    </row>
    <row r="14253" spans="3:14" x14ac:dyDescent="0.2">
      <c r="C14253" s="17"/>
      <c r="M14253"/>
      <c r="N14253"/>
    </row>
    <row r="14254" spans="3:14" x14ac:dyDescent="0.2">
      <c r="C14254" s="17"/>
      <c r="M14254"/>
      <c r="N14254"/>
    </row>
    <row r="14255" spans="3:14" x14ac:dyDescent="0.2">
      <c r="C14255" s="17"/>
      <c r="M14255"/>
      <c r="N14255"/>
    </row>
    <row r="14256" spans="3:14" x14ac:dyDescent="0.2">
      <c r="C14256" s="17"/>
      <c r="M14256"/>
      <c r="N14256"/>
    </row>
    <row r="14257" spans="3:14" x14ac:dyDescent="0.2">
      <c r="C14257" s="17"/>
      <c r="M14257"/>
      <c r="N14257"/>
    </row>
    <row r="14258" spans="3:14" x14ac:dyDescent="0.2">
      <c r="C14258" s="17"/>
      <c r="M14258"/>
      <c r="N14258"/>
    </row>
    <row r="14259" spans="3:14" x14ac:dyDescent="0.2">
      <c r="C14259" s="17"/>
      <c r="M14259"/>
      <c r="N14259"/>
    </row>
    <row r="14260" spans="3:14" x14ac:dyDescent="0.2">
      <c r="C14260" s="17"/>
      <c r="M14260"/>
      <c r="N14260"/>
    </row>
    <row r="14261" spans="3:14" x14ac:dyDescent="0.2">
      <c r="C14261" s="17"/>
      <c r="M14261"/>
      <c r="N14261"/>
    </row>
    <row r="14262" spans="3:14" x14ac:dyDescent="0.2">
      <c r="C14262" s="17"/>
      <c r="M14262"/>
      <c r="N14262"/>
    </row>
    <row r="14263" spans="3:14" x14ac:dyDescent="0.2">
      <c r="C14263" s="17"/>
      <c r="M14263"/>
      <c r="N14263"/>
    </row>
    <row r="14264" spans="3:14" x14ac:dyDescent="0.2">
      <c r="C14264" s="17"/>
      <c r="M14264"/>
      <c r="N14264"/>
    </row>
    <row r="14265" spans="3:14" x14ac:dyDescent="0.2">
      <c r="C14265" s="17"/>
      <c r="M14265"/>
      <c r="N14265"/>
    </row>
    <row r="14266" spans="3:14" x14ac:dyDescent="0.2">
      <c r="C14266" s="17"/>
      <c r="M14266"/>
      <c r="N14266"/>
    </row>
    <row r="14267" spans="3:14" x14ac:dyDescent="0.2">
      <c r="C14267" s="17"/>
      <c r="M14267"/>
      <c r="N14267"/>
    </row>
    <row r="14268" spans="3:14" x14ac:dyDescent="0.2">
      <c r="C14268" s="17"/>
      <c r="M14268"/>
      <c r="N14268"/>
    </row>
    <row r="14269" spans="3:14" x14ac:dyDescent="0.2">
      <c r="C14269" s="17"/>
      <c r="M14269"/>
      <c r="N14269"/>
    </row>
    <row r="14270" spans="3:14" x14ac:dyDescent="0.2">
      <c r="C14270" s="17"/>
      <c r="M14270"/>
      <c r="N14270"/>
    </row>
    <row r="14271" spans="3:14" x14ac:dyDescent="0.2">
      <c r="C14271" s="17"/>
      <c r="M14271"/>
      <c r="N14271"/>
    </row>
    <row r="14272" spans="3:14" x14ac:dyDescent="0.2">
      <c r="C14272" s="17"/>
      <c r="M14272"/>
      <c r="N14272"/>
    </row>
    <row r="14273" spans="3:14" x14ac:dyDescent="0.2">
      <c r="C14273" s="17"/>
      <c r="M14273"/>
      <c r="N14273"/>
    </row>
    <row r="14274" spans="3:14" x14ac:dyDescent="0.2">
      <c r="C14274" s="17"/>
      <c r="M14274"/>
      <c r="N14274"/>
    </row>
    <row r="14275" spans="3:14" x14ac:dyDescent="0.2">
      <c r="C14275" s="17"/>
      <c r="M14275"/>
      <c r="N14275"/>
    </row>
    <row r="14276" spans="3:14" x14ac:dyDescent="0.2">
      <c r="C14276" s="17"/>
      <c r="M14276"/>
      <c r="N14276"/>
    </row>
    <row r="14277" spans="3:14" x14ac:dyDescent="0.2">
      <c r="C14277" s="17"/>
      <c r="M14277"/>
      <c r="N14277"/>
    </row>
    <row r="14278" spans="3:14" x14ac:dyDescent="0.2">
      <c r="C14278" s="17"/>
      <c r="M14278"/>
      <c r="N14278"/>
    </row>
    <row r="14279" spans="3:14" x14ac:dyDescent="0.2">
      <c r="C14279" s="17"/>
      <c r="M14279"/>
      <c r="N14279"/>
    </row>
    <row r="14280" spans="3:14" x14ac:dyDescent="0.2">
      <c r="C14280" s="17"/>
      <c r="M14280"/>
      <c r="N14280"/>
    </row>
    <row r="14281" spans="3:14" x14ac:dyDescent="0.2">
      <c r="C14281" s="17"/>
      <c r="M14281"/>
      <c r="N14281"/>
    </row>
    <row r="14282" spans="3:14" x14ac:dyDescent="0.2">
      <c r="C14282" s="17"/>
      <c r="M14282"/>
      <c r="N14282"/>
    </row>
    <row r="14283" spans="3:14" x14ac:dyDescent="0.2">
      <c r="C14283" s="17"/>
      <c r="M14283"/>
      <c r="N14283"/>
    </row>
    <row r="14284" spans="3:14" x14ac:dyDescent="0.2">
      <c r="C14284" s="17"/>
      <c r="M14284"/>
      <c r="N14284"/>
    </row>
    <row r="14285" spans="3:14" x14ac:dyDescent="0.2">
      <c r="C14285" s="17"/>
      <c r="M14285"/>
      <c r="N14285"/>
    </row>
    <row r="14286" spans="3:14" x14ac:dyDescent="0.2">
      <c r="C14286" s="17"/>
      <c r="M14286"/>
      <c r="N14286"/>
    </row>
    <row r="14287" spans="3:14" x14ac:dyDescent="0.2">
      <c r="C14287" s="17"/>
      <c r="M14287"/>
      <c r="N14287"/>
    </row>
    <row r="14288" spans="3:14" x14ac:dyDescent="0.2">
      <c r="C14288" s="17"/>
      <c r="M14288"/>
      <c r="N14288"/>
    </row>
    <row r="14289" spans="3:14" x14ac:dyDescent="0.2">
      <c r="C14289" s="17"/>
      <c r="M14289"/>
      <c r="N14289"/>
    </row>
    <row r="14290" spans="3:14" x14ac:dyDescent="0.2">
      <c r="C14290" s="17"/>
      <c r="M14290"/>
      <c r="N14290"/>
    </row>
    <row r="14291" spans="3:14" x14ac:dyDescent="0.2">
      <c r="C14291" s="17"/>
      <c r="M14291"/>
      <c r="N14291"/>
    </row>
    <row r="14292" spans="3:14" x14ac:dyDescent="0.2">
      <c r="C14292" s="17"/>
      <c r="M14292"/>
      <c r="N14292"/>
    </row>
    <row r="14293" spans="3:14" x14ac:dyDescent="0.2">
      <c r="C14293" s="17"/>
      <c r="M14293"/>
      <c r="N14293"/>
    </row>
    <row r="14294" spans="3:14" x14ac:dyDescent="0.2">
      <c r="C14294" s="17"/>
      <c r="M14294"/>
      <c r="N14294"/>
    </row>
    <row r="14295" spans="3:14" x14ac:dyDescent="0.2">
      <c r="C14295" s="17"/>
      <c r="M14295"/>
      <c r="N14295"/>
    </row>
    <row r="14296" spans="3:14" x14ac:dyDescent="0.2">
      <c r="C14296" s="17"/>
      <c r="M14296"/>
      <c r="N14296"/>
    </row>
    <row r="14297" spans="3:14" x14ac:dyDescent="0.2">
      <c r="C14297" s="17"/>
      <c r="M14297"/>
      <c r="N14297"/>
    </row>
    <row r="14298" spans="3:14" x14ac:dyDescent="0.2">
      <c r="C14298" s="17"/>
      <c r="M14298"/>
      <c r="N14298"/>
    </row>
    <row r="14299" spans="3:14" x14ac:dyDescent="0.2">
      <c r="C14299" s="17"/>
      <c r="M14299"/>
      <c r="N14299"/>
    </row>
    <row r="14300" spans="3:14" x14ac:dyDescent="0.2">
      <c r="C14300" s="17"/>
      <c r="M14300"/>
      <c r="N14300"/>
    </row>
    <row r="14301" spans="3:14" x14ac:dyDescent="0.2">
      <c r="C14301" s="17"/>
      <c r="M14301"/>
      <c r="N14301"/>
    </row>
    <row r="14302" spans="3:14" x14ac:dyDescent="0.2">
      <c r="C14302" s="17"/>
      <c r="M14302"/>
      <c r="N14302"/>
    </row>
    <row r="14303" spans="3:14" x14ac:dyDescent="0.2">
      <c r="C14303" s="17"/>
      <c r="M14303"/>
      <c r="N14303"/>
    </row>
    <row r="14304" spans="3:14" x14ac:dyDescent="0.2">
      <c r="C14304" s="17"/>
      <c r="M14304"/>
      <c r="N14304"/>
    </row>
    <row r="14305" spans="3:14" x14ac:dyDescent="0.2">
      <c r="C14305" s="17"/>
      <c r="M14305"/>
      <c r="N14305"/>
    </row>
    <row r="14306" spans="3:14" x14ac:dyDescent="0.2">
      <c r="C14306" s="17"/>
      <c r="M14306"/>
      <c r="N14306"/>
    </row>
    <row r="14307" spans="3:14" x14ac:dyDescent="0.2">
      <c r="C14307" s="17"/>
      <c r="M14307"/>
      <c r="N14307"/>
    </row>
    <row r="14308" spans="3:14" x14ac:dyDescent="0.2">
      <c r="C14308" s="17"/>
      <c r="M14308"/>
      <c r="N14308"/>
    </row>
    <row r="14309" spans="3:14" x14ac:dyDescent="0.2">
      <c r="C14309" s="17"/>
      <c r="M14309"/>
      <c r="N14309"/>
    </row>
    <row r="14310" spans="3:14" x14ac:dyDescent="0.2">
      <c r="C14310" s="17"/>
      <c r="M14310"/>
      <c r="N14310"/>
    </row>
    <row r="14311" spans="3:14" x14ac:dyDescent="0.2">
      <c r="C14311" s="17"/>
      <c r="M14311"/>
      <c r="N14311"/>
    </row>
    <row r="14312" spans="3:14" x14ac:dyDescent="0.2">
      <c r="C14312" s="17"/>
      <c r="M14312"/>
      <c r="N14312"/>
    </row>
    <row r="14313" spans="3:14" x14ac:dyDescent="0.2">
      <c r="C14313" s="17"/>
      <c r="M14313"/>
      <c r="N14313"/>
    </row>
    <row r="14314" spans="3:14" x14ac:dyDescent="0.2">
      <c r="C14314" s="17"/>
      <c r="M14314"/>
      <c r="N14314"/>
    </row>
    <row r="14315" spans="3:14" x14ac:dyDescent="0.2">
      <c r="C14315" s="17"/>
      <c r="M14315"/>
      <c r="N14315"/>
    </row>
    <row r="14316" spans="3:14" x14ac:dyDescent="0.2">
      <c r="C14316" s="17"/>
      <c r="M14316"/>
      <c r="N14316"/>
    </row>
    <row r="14317" spans="3:14" x14ac:dyDescent="0.2">
      <c r="C14317" s="17"/>
      <c r="M14317"/>
      <c r="N14317"/>
    </row>
    <row r="14318" spans="3:14" x14ac:dyDescent="0.2">
      <c r="C14318" s="17"/>
      <c r="M14318"/>
      <c r="N14318"/>
    </row>
    <row r="14319" spans="3:14" x14ac:dyDescent="0.2">
      <c r="C14319" s="17"/>
      <c r="M14319"/>
      <c r="N14319"/>
    </row>
    <row r="14320" spans="3:14" x14ac:dyDescent="0.2">
      <c r="C14320" s="17"/>
      <c r="M14320"/>
      <c r="N14320"/>
    </row>
    <row r="14321" spans="3:14" x14ac:dyDescent="0.2">
      <c r="C14321" s="17"/>
      <c r="M14321"/>
      <c r="N14321"/>
    </row>
    <row r="14322" spans="3:14" x14ac:dyDescent="0.2">
      <c r="C14322" s="17"/>
      <c r="M14322"/>
      <c r="N14322"/>
    </row>
    <row r="14323" spans="3:14" x14ac:dyDescent="0.2">
      <c r="C14323" s="17"/>
      <c r="M14323"/>
      <c r="N14323"/>
    </row>
    <row r="14324" spans="3:14" x14ac:dyDescent="0.2">
      <c r="C14324" s="17"/>
      <c r="M14324"/>
      <c r="N14324"/>
    </row>
    <row r="14325" spans="3:14" x14ac:dyDescent="0.2">
      <c r="C14325" s="17"/>
      <c r="M14325"/>
      <c r="N14325"/>
    </row>
    <row r="14326" spans="3:14" x14ac:dyDescent="0.2">
      <c r="C14326" s="17"/>
      <c r="M14326"/>
      <c r="N14326"/>
    </row>
    <row r="14327" spans="3:14" x14ac:dyDescent="0.2">
      <c r="C14327" s="17"/>
      <c r="M14327"/>
      <c r="N14327"/>
    </row>
    <row r="14328" spans="3:14" x14ac:dyDescent="0.2">
      <c r="C14328" s="17"/>
      <c r="M14328"/>
      <c r="N14328"/>
    </row>
    <row r="14329" spans="3:14" x14ac:dyDescent="0.2">
      <c r="C14329" s="17"/>
      <c r="M14329"/>
      <c r="N14329"/>
    </row>
    <row r="14330" spans="3:14" x14ac:dyDescent="0.2">
      <c r="C14330" s="17"/>
      <c r="M14330"/>
      <c r="N14330"/>
    </row>
    <row r="14331" spans="3:14" x14ac:dyDescent="0.2">
      <c r="C14331" s="17"/>
      <c r="M14331"/>
      <c r="N14331"/>
    </row>
    <row r="14332" spans="3:14" x14ac:dyDescent="0.2">
      <c r="C14332" s="17"/>
      <c r="M14332"/>
      <c r="N14332"/>
    </row>
    <row r="14333" spans="3:14" x14ac:dyDescent="0.2">
      <c r="C14333" s="17"/>
      <c r="M14333"/>
      <c r="N14333"/>
    </row>
    <row r="14334" spans="3:14" x14ac:dyDescent="0.2">
      <c r="C14334" s="17"/>
      <c r="M14334"/>
      <c r="N14334"/>
    </row>
    <row r="14335" spans="3:14" x14ac:dyDescent="0.2">
      <c r="C14335" s="17"/>
      <c r="M14335"/>
      <c r="N14335"/>
    </row>
    <row r="14336" spans="3:14" x14ac:dyDescent="0.2">
      <c r="C14336" s="17"/>
      <c r="M14336"/>
      <c r="N14336"/>
    </row>
    <row r="14337" spans="3:14" x14ac:dyDescent="0.2">
      <c r="C14337" s="17"/>
      <c r="M14337"/>
      <c r="N14337"/>
    </row>
    <row r="14338" spans="3:14" x14ac:dyDescent="0.2">
      <c r="C14338" s="17"/>
      <c r="M14338"/>
      <c r="N14338"/>
    </row>
    <row r="14339" spans="3:14" x14ac:dyDescent="0.2">
      <c r="C14339" s="17"/>
      <c r="M14339"/>
      <c r="N14339"/>
    </row>
    <row r="14340" spans="3:14" x14ac:dyDescent="0.2">
      <c r="C14340" s="17"/>
      <c r="M14340"/>
      <c r="N14340"/>
    </row>
    <row r="14341" spans="3:14" x14ac:dyDescent="0.2">
      <c r="C14341" s="17"/>
      <c r="M14341"/>
      <c r="N14341"/>
    </row>
    <row r="14342" spans="3:14" x14ac:dyDescent="0.2">
      <c r="C14342" s="17"/>
      <c r="M14342"/>
      <c r="N14342"/>
    </row>
    <row r="14343" spans="3:14" x14ac:dyDescent="0.2">
      <c r="C14343" s="17"/>
      <c r="M14343"/>
      <c r="N14343"/>
    </row>
    <row r="14344" spans="3:14" x14ac:dyDescent="0.2">
      <c r="C14344" s="17"/>
      <c r="M14344"/>
      <c r="N14344"/>
    </row>
    <row r="14345" spans="3:14" x14ac:dyDescent="0.2">
      <c r="C14345" s="17"/>
      <c r="M14345"/>
      <c r="N14345"/>
    </row>
    <row r="14346" spans="3:14" x14ac:dyDescent="0.2">
      <c r="C14346" s="17"/>
      <c r="M14346"/>
      <c r="N14346"/>
    </row>
    <row r="14347" spans="3:14" x14ac:dyDescent="0.2">
      <c r="C14347" s="17"/>
      <c r="M14347"/>
      <c r="N14347"/>
    </row>
    <row r="14348" spans="3:14" x14ac:dyDescent="0.2">
      <c r="C14348" s="17"/>
      <c r="M14348"/>
      <c r="N14348"/>
    </row>
    <row r="14349" spans="3:14" x14ac:dyDescent="0.2">
      <c r="C14349" s="17"/>
      <c r="M14349"/>
      <c r="N14349"/>
    </row>
    <row r="14350" spans="3:14" x14ac:dyDescent="0.2">
      <c r="C14350" s="17"/>
      <c r="M14350"/>
      <c r="N14350"/>
    </row>
    <row r="14351" spans="3:14" x14ac:dyDescent="0.2">
      <c r="C14351" s="17"/>
      <c r="M14351"/>
      <c r="N14351"/>
    </row>
    <row r="14352" spans="3:14" x14ac:dyDescent="0.2">
      <c r="C14352" s="17"/>
      <c r="M14352"/>
      <c r="N14352"/>
    </row>
    <row r="14353" spans="3:14" x14ac:dyDescent="0.2">
      <c r="C14353" s="17"/>
      <c r="M14353"/>
      <c r="N14353"/>
    </row>
    <row r="14354" spans="3:14" x14ac:dyDescent="0.2">
      <c r="C14354" s="17"/>
      <c r="M14354"/>
      <c r="N14354"/>
    </row>
    <row r="14355" spans="3:14" x14ac:dyDescent="0.2">
      <c r="C14355" s="17"/>
      <c r="M14355"/>
      <c r="N14355"/>
    </row>
    <row r="14356" spans="3:14" x14ac:dyDescent="0.2">
      <c r="C14356" s="17"/>
      <c r="M14356"/>
      <c r="N14356"/>
    </row>
    <row r="14357" spans="3:14" x14ac:dyDescent="0.2">
      <c r="C14357" s="17"/>
      <c r="M14357"/>
      <c r="N14357"/>
    </row>
    <row r="14358" spans="3:14" x14ac:dyDescent="0.2">
      <c r="C14358" s="17"/>
      <c r="M14358"/>
      <c r="N14358"/>
    </row>
    <row r="14359" spans="3:14" x14ac:dyDescent="0.2">
      <c r="C14359" s="17"/>
      <c r="M14359"/>
      <c r="N14359"/>
    </row>
    <row r="14360" spans="3:14" x14ac:dyDescent="0.2">
      <c r="C14360" s="17"/>
      <c r="M14360"/>
      <c r="N14360"/>
    </row>
    <row r="14361" spans="3:14" x14ac:dyDescent="0.2">
      <c r="C14361" s="17"/>
      <c r="M14361"/>
      <c r="N14361"/>
    </row>
    <row r="14362" spans="3:14" x14ac:dyDescent="0.2">
      <c r="C14362" s="17"/>
      <c r="M14362"/>
      <c r="N14362"/>
    </row>
    <row r="14363" spans="3:14" x14ac:dyDescent="0.2">
      <c r="C14363" s="17"/>
      <c r="M14363"/>
      <c r="N14363"/>
    </row>
    <row r="14364" spans="3:14" x14ac:dyDescent="0.2">
      <c r="C14364" s="17"/>
      <c r="M14364"/>
      <c r="N14364"/>
    </row>
    <row r="14365" spans="3:14" x14ac:dyDescent="0.2">
      <c r="C14365" s="17"/>
      <c r="M14365"/>
      <c r="N14365"/>
    </row>
    <row r="14366" spans="3:14" x14ac:dyDescent="0.2">
      <c r="C14366" s="17"/>
      <c r="M14366"/>
      <c r="N14366"/>
    </row>
    <row r="14367" spans="3:14" x14ac:dyDescent="0.2">
      <c r="C14367" s="17"/>
      <c r="M14367"/>
      <c r="N14367"/>
    </row>
    <row r="14368" spans="3:14" x14ac:dyDescent="0.2">
      <c r="C14368" s="17"/>
      <c r="M14368"/>
      <c r="N14368"/>
    </row>
    <row r="14369" spans="3:14" x14ac:dyDescent="0.2">
      <c r="C14369" s="17"/>
      <c r="M14369"/>
      <c r="N14369"/>
    </row>
    <row r="14370" spans="3:14" x14ac:dyDescent="0.2">
      <c r="C14370" s="17"/>
      <c r="M14370"/>
      <c r="N14370"/>
    </row>
    <row r="14371" spans="3:14" x14ac:dyDescent="0.2">
      <c r="C14371" s="17"/>
      <c r="M14371"/>
      <c r="N14371"/>
    </row>
    <row r="14372" spans="3:14" x14ac:dyDescent="0.2">
      <c r="C14372" s="17"/>
      <c r="M14372"/>
      <c r="N14372"/>
    </row>
    <row r="14373" spans="3:14" x14ac:dyDescent="0.2">
      <c r="C14373" s="17"/>
      <c r="M14373"/>
      <c r="N14373"/>
    </row>
    <row r="14374" spans="3:14" x14ac:dyDescent="0.2">
      <c r="C14374" s="17"/>
      <c r="M14374"/>
      <c r="N14374"/>
    </row>
    <row r="14375" spans="3:14" x14ac:dyDescent="0.2">
      <c r="C14375" s="17"/>
      <c r="M14375"/>
      <c r="N14375"/>
    </row>
    <row r="14376" spans="3:14" x14ac:dyDescent="0.2">
      <c r="C14376" s="17"/>
      <c r="M14376"/>
      <c r="N14376"/>
    </row>
    <row r="14377" spans="3:14" x14ac:dyDescent="0.2">
      <c r="C14377" s="17"/>
      <c r="M14377"/>
      <c r="N14377"/>
    </row>
    <row r="14378" spans="3:14" x14ac:dyDescent="0.2">
      <c r="C14378" s="17"/>
      <c r="M14378"/>
      <c r="N14378"/>
    </row>
    <row r="14379" spans="3:14" x14ac:dyDescent="0.2">
      <c r="C14379" s="17"/>
      <c r="M14379"/>
      <c r="N14379"/>
    </row>
    <row r="14380" spans="3:14" x14ac:dyDescent="0.2">
      <c r="C14380" s="17"/>
      <c r="M14380"/>
      <c r="N14380"/>
    </row>
    <row r="14381" spans="3:14" x14ac:dyDescent="0.2">
      <c r="C14381" s="17"/>
      <c r="M14381"/>
      <c r="N14381"/>
    </row>
    <row r="14382" spans="3:14" x14ac:dyDescent="0.2">
      <c r="C14382" s="17"/>
      <c r="M14382"/>
      <c r="N14382"/>
    </row>
    <row r="14383" spans="3:14" x14ac:dyDescent="0.2">
      <c r="C14383" s="17"/>
      <c r="M14383"/>
      <c r="N14383"/>
    </row>
    <row r="14384" spans="3:14" x14ac:dyDescent="0.2">
      <c r="C14384" s="17"/>
      <c r="M14384"/>
      <c r="N14384"/>
    </row>
    <row r="14385" spans="3:14" x14ac:dyDescent="0.2">
      <c r="C14385" s="17"/>
      <c r="M14385"/>
      <c r="N14385"/>
    </row>
    <row r="14386" spans="3:14" x14ac:dyDescent="0.2">
      <c r="C14386" s="17"/>
      <c r="M14386"/>
      <c r="N14386"/>
    </row>
    <row r="14387" spans="3:14" x14ac:dyDescent="0.2">
      <c r="C14387" s="17"/>
      <c r="M14387"/>
      <c r="N14387"/>
    </row>
    <row r="14388" spans="3:14" x14ac:dyDescent="0.2">
      <c r="C14388" s="17"/>
      <c r="M14388"/>
      <c r="N14388"/>
    </row>
    <row r="14389" spans="3:14" x14ac:dyDescent="0.2">
      <c r="C14389" s="17"/>
      <c r="M14389"/>
      <c r="N14389"/>
    </row>
    <row r="14390" spans="3:14" x14ac:dyDescent="0.2">
      <c r="C14390" s="17"/>
      <c r="M14390"/>
      <c r="N14390"/>
    </row>
    <row r="14391" spans="3:14" x14ac:dyDescent="0.2">
      <c r="C14391" s="17"/>
      <c r="M14391"/>
      <c r="N14391"/>
    </row>
    <row r="14392" spans="3:14" x14ac:dyDescent="0.2">
      <c r="C14392" s="17"/>
      <c r="M14392"/>
      <c r="N14392"/>
    </row>
    <row r="14393" spans="3:14" x14ac:dyDescent="0.2">
      <c r="C14393" s="17"/>
      <c r="M14393"/>
      <c r="N14393"/>
    </row>
    <row r="14394" spans="3:14" x14ac:dyDescent="0.2">
      <c r="C14394" s="17"/>
      <c r="M14394"/>
      <c r="N14394"/>
    </row>
    <row r="14395" spans="3:14" x14ac:dyDescent="0.2">
      <c r="C14395" s="17"/>
      <c r="M14395"/>
      <c r="N14395"/>
    </row>
    <row r="14396" spans="3:14" x14ac:dyDescent="0.2">
      <c r="C14396" s="17"/>
      <c r="M14396"/>
      <c r="N14396"/>
    </row>
    <row r="14397" spans="3:14" x14ac:dyDescent="0.2">
      <c r="C14397" s="17"/>
      <c r="M14397"/>
      <c r="N14397"/>
    </row>
    <row r="14398" spans="3:14" x14ac:dyDescent="0.2">
      <c r="C14398" s="17"/>
      <c r="M14398"/>
      <c r="N14398"/>
    </row>
    <row r="14399" spans="3:14" x14ac:dyDescent="0.2">
      <c r="C14399" s="17"/>
      <c r="M14399"/>
      <c r="N14399"/>
    </row>
    <row r="14400" spans="3:14" x14ac:dyDescent="0.2">
      <c r="C14400" s="17"/>
      <c r="M14400"/>
      <c r="N14400"/>
    </row>
    <row r="14401" spans="3:14" x14ac:dyDescent="0.2">
      <c r="C14401" s="17"/>
      <c r="M14401"/>
      <c r="N14401"/>
    </row>
    <row r="14402" spans="3:14" x14ac:dyDescent="0.2">
      <c r="C14402" s="17"/>
      <c r="M14402"/>
      <c r="N14402"/>
    </row>
    <row r="14403" spans="3:14" x14ac:dyDescent="0.2">
      <c r="C14403" s="17"/>
      <c r="M14403"/>
      <c r="N14403"/>
    </row>
    <row r="14404" spans="3:14" x14ac:dyDescent="0.2">
      <c r="C14404" s="17"/>
      <c r="M14404"/>
      <c r="N14404"/>
    </row>
    <row r="14405" spans="3:14" x14ac:dyDescent="0.2">
      <c r="C14405" s="17"/>
      <c r="M14405"/>
      <c r="N14405"/>
    </row>
    <row r="14406" spans="3:14" x14ac:dyDescent="0.2">
      <c r="C14406" s="17"/>
      <c r="M14406"/>
      <c r="N14406"/>
    </row>
    <row r="14407" spans="3:14" x14ac:dyDescent="0.2">
      <c r="C14407" s="17"/>
      <c r="M14407"/>
      <c r="N14407"/>
    </row>
    <row r="14408" spans="3:14" x14ac:dyDescent="0.2">
      <c r="C14408" s="17"/>
      <c r="M14408"/>
      <c r="N14408"/>
    </row>
    <row r="14409" spans="3:14" x14ac:dyDescent="0.2">
      <c r="C14409" s="17"/>
      <c r="M14409"/>
      <c r="N14409"/>
    </row>
    <row r="14410" spans="3:14" x14ac:dyDescent="0.2">
      <c r="C14410" s="17"/>
      <c r="M14410"/>
      <c r="N14410"/>
    </row>
    <row r="14411" spans="3:14" x14ac:dyDescent="0.2">
      <c r="C14411" s="17"/>
      <c r="M14411"/>
      <c r="N14411"/>
    </row>
    <row r="14412" spans="3:14" x14ac:dyDescent="0.2">
      <c r="C14412" s="17"/>
      <c r="M14412"/>
      <c r="N14412"/>
    </row>
    <row r="14413" spans="3:14" x14ac:dyDescent="0.2">
      <c r="C14413" s="17"/>
      <c r="M14413"/>
      <c r="N14413"/>
    </row>
    <row r="14414" spans="3:14" x14ac:dyDescent="0.2">
      <c r="C14414" s="17"/>
      <c r="M14414"/>
      <c r="N14414"/>
    </row>
    <row r="14415" spans="3:14" x14ac:dyDescent="0.2">
      <c r="C14415" s="17"/>
      <c r="M14415"/>
      <c r="N14415"/>
    </row>
    <row r="14416" spans="3:14" x14ac:dyDescent="0.2">
      <c r="C14416" s="17"/>
      <c r="M14416"/>
      <c r="N14416"/>
    </row>
    <row r="14417" spans="3:14" x14ac:dyDescent="0.2">
      <c r="C14417" s="17"/>
      <c r="M14417"/>
      <c r="N14417"/>
    </row>
    <row r="14418" spans="3:14" x14ac:dyDescent="0.2">
      <c r="C14418" s="17"/>
      <c r="M14418"/>
      <c r="N14418"/>
    </row>
    <row r="14419" spans="3:14" x14ac:dyDescent="0.2">
      <c r="C14419" s="17"/>
      <c r="M14419"/>
      <c r="N14419"/>
    </row>
    <row r="14420" spans="3:14" x14ac:dyDescent="0.2">
      <c r="C14420" s="17"/>
      <c r="M14420"/>
      <c r="N14420"/>
    </row>
    <row r="14421" spans="3:14" x14ac:dyDescent="0.2">
      <c r="C14421" s="17"/>
      <c r="M14421"/>
      <c r="N14421"/>
    </row>
    <row r="14422" spans="3:14" x14ac:dyDescent="0.2">
      <c r="C14422" s="17"/>
      <c r="M14422"/>
      <c r="N14422"/>
    </row>
    <row r="14423" spans="3:14" x14ac:dyDescent="0.2">
      <c r="C14423" s="17"/>
      <c r="M14423"/>
      <c r="N14423"/>
    </row>
    <row r="14424" spans="3:14" x14ac:dyDescent="0.2">
      <c r="C14424" s="17"/>
      <c r="M14424"/>
      <c r="N14424"/>
    </row>
    <row r="14425" spans="3:14" x14ac:dyDescent="0.2">
      <c r="C14425" s="17"/>
      <c r="M14425"/>
      <c r="N14425"/>
    </row>
    <row r="14426" spans="3:14" x14ac:dyDescent="0.2">
      <c r="C14426" s="17"/>
      <c r="M14426"/>
      <c r="N14426"/>
    </row>
    <row r="14427" spans="3:14" x14ac:dyDescent="0.2">
      <c r="C14427" s="17"/>
      <c r="M14427"/>
      <c r="N14427"/>
    </row>
    <row r="14428" spans="3:14" x14ac:dyDescent="0.2">
      <c r="C14428" s="17"/>
      <c r="M14428"/>
      <c r="N14428"/>
    </row>
    <row r="14429" spans="3:14" x14ac:dyDescent="0.2">
      <c r="C14429" s="17"/>
      <c r="M14429"/>
      <c r="N14429"/>
    </row>
    <row r="14430" spans="3:14" x14ac:dyDescent="0.2">
      <c r="C14430" s="17"/>
      <c r="M14430"/>
      <c r="N14430"/>
    </row>
    <row r="14431" spans="3:14" x14ac:dyDescent="0.2">
      <c r="C14431" s="17"/>
      <c r="M14431"/>
      <c r="N14431"/>
    </row>
    <row r="14432" spans="3:14" x14ac:dyDescent="0.2">
      <c r="C14432" s="17"/>
      <c r="M14432"/>
      <c r="N14432"/>
    </row>
    <row r="14433" spans="3:14" x14ac:dyDescent="0.2">
      <c r="C14433" s="17"/>
      <c r="M14433"/>
      <c r="N14433"/>
    </row>
    <row r="14434" spans="3:14" x14ac:dyDescent="0.2">
      <c r="C14434" s="17"/>
      <c r="M14434"/>
      <c r="N14434"/>
    </row>
    <row r="14435" spans="3:14" x14ac:dyDescent="0.2">
      <c r="C14435" s="17"/>
      <c r="M14435"/>
      <c r="N14435"/>
    </row>
    <row r="14436" spans="3:14" x14ac:dyDescent="0.2">
      <c r="C14436" s="17"/>
      <c r="M14436"/>
      <c r="N14436"/>
    </row>
    <row r="14437" spans="3:14" x14ac:dyDescent="0.2">
      <c r="C14437" s="17"/>
      <c r="M14437"/>
      <c r="N14437"/>
    </row>
    <row r="14438" spans="3:14" x14ac:dyDescent="0.2">
      <c r="C14438" s="17"/>
      <c r="M14438"/>
      <c r="N14438"/>
    </row>
    <row r="14439" spans="3:14" x14ac:dyDescent="0.2">
      <c r="C14439" s="17"/>
      <c r="M14439"/>
      <c r="N14439"/>
    </row>
    <row r="14440" spans="3:14" x14ac:dyDescent="0.2">
      <c r="C14440" s="17"/>
      <c r="M14440"/>
      <c r="N14440"/>
    </row>
    <row r="14441" spans="3:14" x14ac:dyDescent="0.2">
      <c r="C14441" s="17"/>
      <c r="M14441"/>
      <c r="N14441"/>
    </row>
    <row r="14442" spans="3:14" x14ac:dyDescent="0.2">
      <c r="C14442" s="17"/>
      <c r="M14442"/>
      <c r="N14442"/>
    </row>
    <row r="14443" spans="3:14" x14ac:dyDescent="0.2">
      <c r="C14443" s="17"/>
      <c r="M14443"/>
      <c r="N14443"/>
    </row>
    <row r="14444" spans="3:14" x14ac:dyDescent="0.2">
      <c r="C14444" s="17"/>
      <c r="M14444"/>
      <c r="N14444"/>
    </row>
    <row r="14445" spans="3:14" x14ac:dyDescent="0.2">
      <c r="C14445" s="17"/>
      <c r="M14445"/>
      <c r="N14445"/>
    </row>
    <row r="14446" spans="3:14" x14ac:dyDescent="0.2">
      <c r="C14446" s="17"/>
      <c r="M14446"/>
      <c r="N14446"/>
    </row>
    <row r="14447" spans="3:14" x14ac:dyDescent="0.2">
      <c r="C14447" s="17"/>
      <c r="M14447"/>
      <c r="N14447"/>
    </row>
    <row r="14448" spans="3:14" x14ac:dyDescent="0.2">
      <c r="C14448" s="17"/>
      <c r="M14448"/>
      <c r="N14448"/>
    </row>
    <row r="14449" spans="3:14" x14ac:dyDescent="0.2">
      <c r="C14449" s="17"/>
      <c r="M14449"/>
      <c r="N14449"/>
    </row>
    <row r="14450" spans="3:14" x14ac:dyDescent="0.2">
      <c r="C14450" s="17"/>
      <c r="M14450"/>
      <c r="N14450"/>
    </row>
    <row r="14451" spans="3:14" x14ac:dyDescent="0.2">
      <c r="C14451" s="17"/>
      <c r="M14451"/>
      <c r="N14451"/>
    </row>
    <row r="14452" spans="3:14" x14ac:dyDescent="0.2">
      <c r="C14452" s="17"/>
      <c r="M14452"/>
      <c r="N14452"/>
    </row>
    <row r="14453" spans="3:14" x14ac:dyDescent="0.2">
      <c r="C14453" s="17"/>
      <c r="M14453"/>
      <c r="N14453"/>
    </row>
    <row r="14454" spans="3:14" x14ac:dyDescent="0.2">
      <c r="C14454" s="17"/>
      <c r="M14454"/>
      <c r="N14454"/>
    </row>
    <row r="14455" spans="3:14" x14ac:dyDescent="0.2">
      <c r="C14455" s="17"/>
      <c r="M14455"/>
      <c r="N14455"/>
    </row>
    <row r="14456" spans="3:14" x14ac:dyDescent="0.2">
      <c r="C14456" s="17"/>
      <c r="M14456"/>
      <c r="N14456"/>
    </row>
    <row r="14457" spans="3:14" x14ac:dyDescent="0.2">
      <c r="C14457" s="17"/>
      <c r="M14457"/>
      <c r="N14457"/>
    </row>
    <row r="14458" spans="3:14" x14ac:dyDescent="0.2">
      <c r="C14458" s="17"/>
      <c r="M14458"/>
      <c r="N14458"/>
    </row>
    <row r="14459" spans="3:14" x14ac:dyDescent="0.2">
      <c r="C14459" s="17"/>
      <c r="M14459"/>
      <c r="N14459"/>
    </row>
    <row r="14460" spans="3:14" x14ac:dyDescent="0.2">
      <c r="C14460" s="17"/>
      <c r="M14460"/>
      <c r="N14460"/>
    </row>
    <row r="14461" spans="3:14" x14ac:dyDescent="0.2">
      <c r="C14461" s="17"/>
      <c r="M14461"/>
      <c r="N14461"/>
    </row>
    <row r="14462" spans="3:14" x14ac:dyDescent="0.2">
      <c r="C14462" s="17"/>
      <c r="M14462"/>
      <c r="N14462"/>
    </row>
    <row r="14463" spans="3:14" x14ac:dyDescent="0.2">
      <c r="C14463" s="17"/>
      <c r="M14463"/>
      <c r="N14463"/>
    </row>
    <row r="14464" spans="3:14" x14ac:dyDescent="0.2">
      <c r="C14464" s="17"/>
      <c r="M14464"/>
      <c r="N14464"/>
    </row>
    <row r="14465" spans="3:14" x14ac:dyDescent="0.2">
      <c r="C14465" s="17"/>
      <c r="M14465"/>
      <c r="N14465"/>
    </row>
    <row r="14466" spans="3:14" x14ac:dyDescent="0.2">
      <c r="C14466" s="17"/>
      <c r="M14466"/>
      <c r="N14466"/>
    </row>
    <row r="14467" spans="3:14" x14ac:dyDescent="0.2">
      <c r="C14467" s="17"/>
      <c r="M14467"/>
      <c r="N14467"/>
    </row>
    <row r="14468" spans="3:14" x14ac:dyDescent="0.2">
      <c r="C14468" s="17"/>
      <c r="M14468"/>
      <c r="N14468"/>
    </row>
    <row r="14469" spans="3:14" x14ac:dyDescent="0.2">
      <c r="C14469" s="17"/>
      <c r="M14469"/>
      <c r="N14469"/>
    </row>
    <row r="14470" spans="3:14" x14ac:dyDescent="0.2">
      <c r="C14470" s="17"/>
      <c r="M14470"/>
      <c r="N14470"/>
    </row>
    <row r="14471" spans="3:14" x14ac:dyDescent="0.2">
      <c r="C14471" s="17"/>
      <c r="M14471"/>
      <c r="N14471"/>
    </row>
    <row r="14472" spans="3:14" x14ac:dyDescent="0.2">
      <c r="C14472" s="17"/>
      <c r="M14472"/>
      <c r="N14472"/>
    </row>
    <row r="14473" spans="3:14" x14ac:dyDescent="0.2">
      <c r="C14473" s="17"/>
      <c r="M14473"/>
      <c r="N14473"/>
    </row>
    <row r="14474" spans="3:14" x14ac:dyDescent="0.2">
      <c r="C14474" s="17"/>
      <c r="M14474"/>
      <c r="N14474"/>
    </row>
    <row r="14475" spans="3:14" x14ac:dyDescent="0.2">
      <c r="C14475" s="17"/>
      <c r="M14475"/>
      <c r="N14475"/>
    </row>
    <row r="14476" spans="3:14" x14ac:dyDescent="0.2">
      <c r="C14476" s="17"/>
      <c r="M14476"/>
      <c r="N14476"/>
    </row>
    <row r="14477" spans="3:14" x14ac:dyDescent="0.2">
      <c r="C14477" s="17"/>
      <c r="M14477"/>
      <c r="N14477"/>
    </row>
    <row r="14478" spans="3:14" x14ac:dyDescent="0.2">
      <c r="C14478" s="17"/>
      <c r="M14478"/>
      <c r="N14478"/>
    </row>
    <row r="14479" spans="3:14" x14ac:dyDescent="0.2">
      <c r="C14479" s="17"/>
      <c r="M14479"/>
      <c r="N14479"/>
    </row>
    <row r="14480" spans="3:14" x14ac:dyDescent="0.2">
      <c r="C14480" s="17"/>
      <c r="M14480"/>
      <c r="N14480"/>
    </row>
    <row r="14481" spans="3:14" x14ac:dyDescent="0.2">
      <c r="C14481" s="17"/>
      <c r="M14481"/>
      <c r="N14481"/>
    </row>
    <row r="14482" spans="3:14" x14ac:dyDescent="0.2">
      <c r="C14482" s="17"/>
      <c r="M14482"/>
      <c r="N14482"/>
    </row>
    <row r="14483" spans="3:14" x14ac:dyDescent="0.2">
      <c r="C14483" s="17"/>
      <c r="M14483"/>
      <c r="N14483"/>
    </row>
    <row r="14484" spans="3:14" x14ac:dyDescent="0.2">
      <c r="C14484" s="17"/>
      <c r="M14484"/>
      <c r="N14484"/>
    </row>
    <row r="14485" spans="3:14" x14ac:dyDescent="0.2">
      <c r="C14485" s="17"/>
      <c r="M14485"/>
      <c r="N14485"/>
    </row>
    <row r="14486" spans="3:14" x14ac:dyDescent="0.2">
      <c r="C14486" s="17"/>
      <c r="M14486"/>
      <c r="N14486"/>
    </row>
    <row r="14487" spans="3:14" x14ac:dyDescent="0.2">
      <c r="C14487" s="17"/>
      <c r="M14487"/>
      <c r="N14487"/>
    </row>
    <row r="14488" spans="3:14" x14ac:dyDescent="0.2">
      <c r="C14488" s="17"/>
      <c r="M14488"/>
      <c r="N14488"/>
    </row>
    <row r="14489" spans="3:14" x14ac:dyDescent="0.2">
      <c r="C14489" s="17"/>
      <c r="M14489"/>
      <c r="N14489"/>
    </row>
    <row r="14490" spans="3:14" x14ac:dyDescent="0.2">
      <c r="C14490" s="17"/>
      <c r="M14490"/>
      <c r="N14490"/>
    </row>
    <row r="14491" spans="3:14" x14ac:dyDescent="0.2">
      <c r="C14491" s="17"/>
      <c r="M14491"/>
      <c r="N14491"/>
    </row>
    <row r="14492" spans="3:14" x14ac:dyDescent="0.2">
      <c r="C14492" s="17"/>
      <c r="M14492"/>
      <c r="N14492"/>
    </row>
    <row r="14493" spans="3:14" x14ac:dyDescent="0.2">
      <c r="C14493" s="17"/>
      <c r="M14493"/>
      <c r="N14493"/>
    </row>
    <row r="14494" spans="3:14" x14ac:dyDescent="0.2">
      <c r="C14494" s="17"/>
      <c r="M14494"/>
      <c r="N14494"/>
    </row>
    <row r="14495" spans="3:14" x14ac:dyDescent="0.2">
      <c r="C14495" s="17"/>
      <c r="M14495"/>
      <c r="N14495"/>
    </row>
    <row r="14496" spans="3:14" x14ac:dyDescent="0.2">
      <c r="C14496" s="17"/>
      <c r="M14496"/>
      <c r="N14496"/>
    </row>
    <row r="14497" spans="3:14" x14ac:dyDescent="0.2">
      <c r="C14497" s="17"/>
      <c r="M14497"/>
      <c r="N14497"/>
    </row>
    <row r="14498" spans="3:14" x14ac:dyDescent="0.2">
      <c r="C14498" s="17"/>
      <c r="M14498"/>
      <c r="N14498"/>
    </row>
    <row r="14499" spans="3:14" x14ac:dyDescent="0.2">
      <c r="C14499" s="17"/>
      <c r="M14499"/>
      <c r="N14499"/>
    </row>
    <row r="14500" spans="3:14" x14ac:dyDescent="0.2">
      <c r="C14500" s="17"/>
      <c r="M14500"/>
      <c r="N14500"/>
    </row>
    <row r="14501" spans="3:14" x14ac:dyDescent="0.2">
      <c r="C14501" s="17"/>
      <c r="M14501"/>
      <c r="N14501"/>
    </row>
    <row r="14502" spans="3:14" x14ac:dyDescent="0.2">
      <c r="C14502" s="17"/>
      <c r="M14502"/>
      <c r="N14502"/>
    </row>
    <row r="14503" spans="3:14" x14ac:dyDescent="0.2">
      <c r="C14503" s="17"/>
      <c r="M14503"/>
      <c r="N14503"/>
    </row>
    <row r="14504" spans="3:14" x14ac:dyDescent="0.2">
      <c r="C14504" s="17"/>
      <c r="M14504"/>
      <c r="N14504"/>
    </row>
    <row r="14505" spans="3:14" x14ac:dyDescent="0.2">
      <c r="C14505" s="17"/>
      <c r="M14505"/>
      <c r="N14505"/>
    </row>
    <row r="14506" spans="3:14" x14ac:dyDescent="0.2">
      <c r="C14506" s="17"/>
      <c r="M14506"/>
      <c r="N14506"/>
    </row>
    <row r="14507" spans="3:14" x14ac:dyDescent="0.2">
      <c r="C14507" s="17"/>
      <c r="M14507"/>
      <c r="N14507"/>
    </row>
    <row r="14508" spans="3:14" x14ac:dyDescent="0.2">
      <c r="C14508" s="17"/>
      <c r="M14508"/>
      <c r="N14508"/>
    </row>
    <row r="14509" spans="3:14" x14ac:dyDescent="0.2">
      <c r="C14509" s="17"/>
      <c r="M14509"/>
      <c r="N14509"/>
    </row>
    <row r="14510" spans="3:14" x14ac:dyDescent="0.2">
      <c r="C14510" s="17"/>
      <c r="M14510"/>
      <c r="N14510"/>
    </row>
    <row r="14511" spans="3:14" x14ac:dyDescent="0.2">
      <c r="C14511" s="17"/>
      <c r="M14511"/>
      <c r="N14511"/>
    </row>
    <row r="14512" spans="3:14" x14ac:dyDescent="0.2">
      <c r="C14512" s="17"/>
      <c r="M14512"/>
      <c r="N14512"/>
    </row>
    <row r="14513" spans="3:14" x14ac:dyDescent="0.2">
      <c r="C14513" s="17"/>
      <c r="M14513"/>
      <c r="N14513"/>
    </row>
    <row r="14514" spans="3:14" x14ac:dyDescent="0.2">
      <c r="C14514" s="17"/>
      <c r="M14514"/>
      <c r="N14514"/>
    </row>
    <row r="14515" spans="3:14" x14ac:dyDescent="0.2">
      <c r="C14515" s="17"/>
      <c r="M14515"/>
      <c r="N14515"/>
    </row>
    <row r="14516" spans="3:14" x14ac:dyDescent="0.2">
      <c r="C14516" s="17"/>
      <c r="M14516"/>
      <c r="N14516"/>
    </row>
    <row r="14517" spans="3:14" x14ac:dyDescent="0.2">
      <c r="C14517" s="17"/>
      <c r="M14517"/>
      <c r="N14517"/>
    </row>
    <row r="14518" spans="3:14" x14ac:dyDescent="0.2">
      <c r="C14518" s="17"/>
      <c r="M14518"/>
      <c r="N14518"/>
    </row>
    <row r="14519" spans="3:14" x14ac:dyDescent="0.2">
      <c r="C14519" s="17"/>
      <c r="M14519"/>
      <c r="N14519"/>
    </row>
    <row r="14520" spans="3:14" x14ac:dyDescent="0.2">
      <c r="C14520" s="17"/>
      <c r="M14520"/>
      <c r="N14520"/>
    </row>
    <row r="14521" spans="3:14" x14ac:dyDescent="0.2">
      <c r="C14521" s="17"/>
      <c r="M14521"/>
      <c r="N14521"/>
    </row>
    <row r="14522" spans="3:14" x14ac:dyDescent="0.2">
      <c r="C14522" s="17"/>
      <c r="M14522"/>
      <c r="N14522"/>
    </row>
    <row r="14523" spans="3:14" x14ac:dyDescent="0.2">
      <c r="C14523" s="17"/>
      <c r="M14523"/>
      <c r="N14523"/>
    </row>
    <row r="14524" spans="3:14" x14ac:dyDescent="0.2">
      <c r="C14524" s="17"/>
      <c r="M14524"/>
      <c r="N14524"/>
    </row>
    <row r="14525" spans="3:14" x14ac:dyDescent="0.2">
      <c r="C14525" s="17"/>
      <c r="M14525"/>
      <c r="N14525"/>
    </row>
    <row r="14526" spans="3:14" x14ac:dyDescent="0.2">
      <c r="C14526" s="17"/>
      <c r="M14526"/>
      <c r="N14526"/>
    </row>
    <row r="14527" spans="3:14" x14ac:dyDescent="0.2">
      <c r="C14527" s="17"/>
      <c r="M14527"/>
      <c r="N14527"/>
    </row>
    <row r="14528" spans="3:14" x14ac:dyDescent="0.2">
      <c r="C14528" s="17"/>
      <c r="M14528"/>
      <c r="N14528"/>
    </row>
    <row r="14529" spans="3:14" x14ac:dyDescent="0.2">
      <c r="C14529" s="17"/>
      <c r="M14529"/>
      <c r="N14529"/>
    </row>
    <row r="14530" spans="3:14" x14ac:dyDescent="0.2">
      <c r="C14530" s="17"/>
      <c r="M14530"/>
      <c r="N14530"/>
    </row>
    <row r="14531" spans="3:14" x14ac:dyDescent="0.2">
      <c r="C14531" s="17"/>
      <c r="M14531"/>
      <c r="N14531"/>
    </row>
    <row r="14532" spans="3:14" x14ac:dyDescent="0.2">
      <c r="C14532" s="17"/>
      <c r="M14532"/>
      <c r="N14532"/>
    </row>
    <row r="14533" spans="3:14" x14ac:dyDescent="0.2">
      <c r="C14533" s="17"/>
      <c r="M14533"/>
      <c r="N14533"/>
    </row>
    <row r="14534" spans="3:14" x14ac:dyDescent="0.2">
      <c r="C14534" s="17"/>
      <c r="M14534"/>
      <c r="N14534"/>
    </row>
    <row r="14535" spans="3:14" x14ac:dyDescent="0.2">
      <c r="C14535" s="17"/>
      <c r="M14535"/>
      <c r="N14535"/>
    </row>
    <row r="14536" spans="3:14" x14ac:dyDescent="0.2">
      <c r="C14536" s="17"/>
      <c r="M14536"/>
      <c r="N14536"/>
    </row>
    <row r="14537" spans="3:14" x14ac:dyDescent="0.2">
      <c r="C14537" s="17"/>
      <c r="M14537"/>
      <c r="N14537"/>
    </row>
    <row r="14538" spans="3:14" x14ac:dyDescent="0.2">
      <c r="C14538" s="17"/>
      <c r="M14538"/>
      <c r="N14538"/>
    </row>
    <row r="14539" spans="3:14" x14ac:dyDescent="0.2">
      <c r="C14539" s="17"/>
      <c r="M14539"/>
      <c r="N14539"/>
    </row>
    <row r="14540" spans="3:14" x14ac:dyDescent="0.2">
      <c r="C14540" s="17"/>
      <c r="M14540"/>
      <c r="N14540"/>
    </row>
    <row r="14541" spans="3:14" x14ac:dyDescent="0.2">
      <c r="C14541" s="17"/>
      <c r="M14541"/>
      <c r="N14541"/>
    </row>
    <row r="14542" spans="3:14" x14ac:dyDescent="0.2">
      <c r="C14542" s="17"/>
      <c r="M14542"/>
      <c r="N14542"/>
    </row>
    <row r="14543" spans="3:14" x14ac:dyDescent="0.2">
      <c r="C14543" s="17"/>
      <c r="M14543"/>
      <c r="N14543"/>
    </row>
    <row r="14544" spans="3:14" x14ac:dyDescent="0.2">
      <c r="C14544" s="17"/>
      <c r="M14544"/>
      <c r="N14544"/>
    </row>
    <row r="14545" spans="3:14" x14ac:dyDescent="0.2">
      <c r="C14545" s="17"/>
      <c r="M14545"/>
      <c r="N14545"/>
    </row>
    <row r="14546" spans="3:14" x14ac:dyDescent="0.2">
      <c r="C14546" s="17"/>
      <c r="M14546"/>
      <c r="N14546"/>
    </row>
    <row r="14547" spans="3:14" x14ac:dyDescent="0.2">
      <c r="C14547" s="17"/>
      <c r="M14547"/>
      <c r="N14547"/>
    </row>
    <row r="14548" spans="3:14" x14ac:dyDescent="0.2">
      <c r="C14548" s="17"/>
      <c r="M14548"/>
      <c r="N14548"/>
    </row>
    <row r="14549" spans="3:14" x14ac:dyDescent="0.2">
      <c r="C14549" s="17"/>
      <c r="M14549"/>
      <c r="N14549"/>
    </row>
    <row r="14550" spans="3:14" x14ac:dyDescent="0.2">
      <c r="C14550" s="17"/>
      <c r="M14550"/>
      <c r="N14550"/>
    </row>
    <row r="14551" spans="3:14" x14ac:dyDescent="0.2">
      <c r="C14551" s="17"/>
      <c r="M14551"/>
      <c r="N14551"/>
    </row>
    <row r="14552" spans="3:14" x14ac:dyDescent="0.2">
      <c r="C14552" s="17"/>
      <c r="M14552"/>
      <c r="N14552"/>
    </row>
    <row r="14553" spans="3:14" x14ac:dyDescent="0.2">
      <c r="C14553" s="17"/>
      <c r="M14553"/>
      <c r="N14553"/>
    </row>
    <row r="14554" spans="3:14" x14ac:dyDescent="0.2">
      <c r="C14554" s="17"/>
      <c r="M14554"/>
      <c r="N14554"/>
    </row>
    <row r="14555" spans="3:14" x14ac:dyDescent="0.2">
      <c r="C14555" s="17"/>
      <c r="M14555"/>
      <c r="N14555"/>
    </row>
    <row r="14556" spans="3:14" x14ac:dyDescent="0.2">
      <c r="C14556" s="17"/>
      <c r="M14556"/>
      <c r="N14556"/>
    </row>
    <row r="14557" spans="3:14" x14ac:dyDescent="0.2">
      <c r="C14557" s="17"/>
      <c r="M14557"/>
      <c r="N14557"/>
    </row>
    <row r="14558" spans="3:14" x14ac:dyDescent="0.2">
      <c r="C14558" s="17"/>
      <c r="M14558"/>
      <c r="N14558"/>
    </row>
    <row r="14559" spans="3:14" x14ac:dyDescent="0.2">
      <c r="C14559" s="17"/>
      <c r="M14559"/>
      <c r="N14559"/>
    </row>
    <row r="14560" spans="3:14" x14ac:dyDescent="0.2">
      <c r="C14560" s="17"/>
      <c r="M14560"/>
      <c r="N14560"/>
    </row>
    <row r="14561" spans="3:14" x14ac:dyDescent="0.2">
      <c r="C14561" s="17"/>
      <c r="M14561"/>
      <c r="N14561"/>
    </row>
    <row r="14562" spans="3:14" x14ac:dyDescent="0.2">
      <c r="C14562" s="17"/>
      <c r="M14562"/>
      <c r="N14562"/>
    </row>
    <row r="14563" spans="3:14" x14ac:dyDescent="0.2">
      <c r="C14563" s="17"/>
      <c r="M14563"/>
      <c r="N14563"/>
    </row>
    <row r="14564" spans="3:14" x14ac:dyDescent="0.2">
      <c r="C14564" s="17"/>
      <c r="M14564"/>
      <c r="N14564"/>
    </row>
    <row r="14565" spans="3:14" x14ac:dyDescent="0.2">
      <c r="C14565" s="17"/>
      <c r="M14565"/>
      <c r="N14565"/>
    </row>
    <row r="14566" spans="3:14" x14ac:dyDescent="0.2">
      <c r="C14566" s="17"/>
      <c r="M14566"/>
      <c r="N14566"/>
    </row>
    <row r="14567" spans="3:14" x14ac:dyDescent="0.2">
      <c r="C14567" s="17"/>
      <c r="M14567"/>
      <c r="N14567"/>
    </row>
    <row r="14568" spans="3:14" x14ac:dyDescent="0.2">
      <c r="C14568" s="17"/>
      <c r="M14568"/>
      <c r="N14568"/>
    </row>
    <row r="14569" spans="3:14" x14ac:dyDescent="0.2">
      <c r="C14569" s="17"/>
      <c r="M14569"/>
      <c r="N14569"/>
    </row>
    <row r="14570" spans="3:14" x14ac:dyDescent="0.2">
      <c r="C14570" s="17"/>
      <c r="M14570"/>
      <c r="N14570"/>
    </row>
    <row r="14571" spans="3:14" x14ac:dyDescent="0.2">
      <c r="C14571" s="17"/>
      <c r="M14571"/>
      <c r="N14571"/>
    </row>
    <row r="14572" spans="3:14" x14ac:dyDescent="0.2">
      <c r="C14572" s="17"/>
      <c r="M14572"/>
      <c r="N14572"/>
    </row>
    <row r="14573" spans="3:14" x14ac:dyDescent="0.2">
      <c r="C14573" s="17"/>
      <c r="M14573"/>
      <c r="N14573"/>
    </row>
    <row r="14574" spans="3:14" x14ac:dyDescent="0.2">
      <c r="C14574" s="17"/>
      <c r="M14574"/>
      <c r="N14574"/>
    </row>
    <row r="14575" spans="3:14" x14ac:dyDescent="0.2">
      <c r="C14575" s="17"/>
      <c r="M14575"/>
      <c r="N14575"/>
    </row>
    <row r="14576" spans="3:14" x14ac:dyDescent="0.2">
      <c r="C14576" s="17"/>
      <c r="M14576"/>
      <c r="N14576"/>
    </row>
    <row r="14577" spans="3:14" x14ac:dyDescent="0.2">
      <c r="C14577" s="17"/>
      <c r="M14577"/>
      <c r="N14577"/>
    </row>
    <row r="14578" spans="3:14" x14ac:dyDescent="0.2">
      <c r="C14578" s="17"/>
      <c r="M14578"/>
      <c r="N14578"/>
    </row>
    <row r="14579" spans="3:14" x14ac:dyDescent="0.2">
      <c r="C14579" s="17"/>
      <c r="M14579"/>
      <c r="N14579"/>
    </row>
    <row r="14580" spans="3:14" x14ac:dyDescent="0.2">
      <c r="C14580" s="17"/>
      <c r="M14580"/>
      <c r="N14580"/>
    </row>
    <row r="14581" spans="3:14" x14ac:dyDescent="0.2">
      <c r="C14581" s="17"/>
      <c r="M14581"/>
      <c r="N14581"/>
    </row>
    <row r="14582" spans="3:14" x14ac:dyDescent="0.2">
      <c r="C14582" s="17"/>
      <c r="M14582"/>
      <c r="N14582"/>
    </row>
    <row r="14583" spans="3:14" x14ac:dyDescent="0.2">
      <c r="C14583" s="17"/>
      <c r="M14583"/>
      <c r="N14583"/>
    </row>
    <row r="14584" spans="3:14" x14ac:dyDescent="0.2">
      <c r="C14584" s="17"/>
      <c r="M14584"/>
      <c r="N14584"/>
    </row>
    <row r="14585" spans="3:14" x14ac:dyDescent="0.2">
      <c r="C14585" s="17"/>
      <c r="M14585"/>
      <c r="N14585"/>
    </row>
    <row r="14586" spans="3:14" x14ac:dyDescent="0.2">
      <c r="C14586" s="17"/>
      <c r="M14586"/>
      <c r="N14586"/>
    </row>
    <row r="14587" spans="3:14" x14ac:dyDescent="0.2">
      <c r="C14587" s="17"/>
      <c r="M14587"/>
      <c r="N14587"/>
    </row>
    <row r="14588" spans="3:14" x14ac:dyDescent="0.2">
      <c r="C14588" s="17"/>
      <c r="M14588"/>
      <c r="N14588"/>
    </row>
    <row r="14589" spans="3:14" x14ac:dyDescent="0.2">
      <c r="C14589" s="17"/>
      <c r="M14589"/>
      <c r="N14589"/>
    </row>
    <row r="14590" spans="3:14" x14ac:dyDescent="0.2">
      <c r="C14590" s="17"/>
      <c r="M14590"/>
      <c r="N14590"/>
    </row>
    <row r="14591" spans="3:14" x14ac:dyDescent="0.2">
      <c r="C14591" s="17"/>
      <c r="M14591"/>
      <c r="N14591"/>
    </row>
    <row r="14592" spans="3:14" x14ac:dyDescent="0.2">
      <c r="C14592" s="17"/>
      <c r="M14592"/>
      <c r="N14592"/>
    </row>
    <row r="14593" spans="3:14" x14ac:dyDescent="0.2">
      <c r="C14593" s="17"/>
      <c r="M14593"/>
      <c r="N14593"/>
    </row>
    <row r="14594" spans="3:14" x14ac:dyDescent="0.2">
      <c r="C14594" s="17"/>
      <c r="M14594"/>
      <c r="N14594"/>
    </row>
    <row r="14595" spans="3:14" x14ac:dyDescent="0.2">
      <c r="C14595" s="17"/>
      <c r="M14595"/>
      <c r="N14595"/>
    </row>
    <row r="14596" spans="3:14" x14ac:dyDescent="0.2">
      <c r="C14596" s="17"/>
      <c r="M14596"/>
      <c r="N14596"/>
    </row>
    <row r="14597" spans="3:14" x14ac:dyDescent="0.2">
      <c r="C14597" s="17"/>
      <c r="M14597"/>
      <c r="N14597"/>
    </row>
    <row r="14598" spans="3:14" x14ac:dyDescent="0.2">
      <c r="C14598" s="17"/>
      <c r="M14598"/>
      <c r="N14598"/>
    </row>
    <row r="14599" spans="3:14" x14ac:dyDescent="0.2">
      <c r="C14599" s="17"/>
      <c r="M14599"/>
      <c r="N14599"/>
    </row>
    <row r="14600" spans="3:14" x14ac:dyDescent="0.2">
      <c r="C14600" s="17"/>
      <c r="M14600"/>
      <c r="N14600"/>
    </row>
    <row r="14601" spans="3:14" x14ac:dyDescent="0.2">
      <c r="C14601" s="17"/>
      <c r="M14601"/>
      <c r="N14601"/>
    </row>
    <row r="14602" spans="3:14" x14ac:dyDescent="0.2">
      <c r="C14602" s="17"/>
      <c r="M14602"/>
      <c r="N14602"/>
    </row>
    <row r="14603" spans="3:14" x14ac:dyDescent="0.2">
      <c r="C14603" s="17"/>
      <c r="M14603"/>
      <c r="N14603"/>
    </row>
    <row r="14604" spans="3:14" x14ac:dyDescent="0.2">
      <c r="C14604" s="17"/>
      <c r="M14604"/>
      <c r="N14604"/>
    </row>
    <row r="14605" spans="3:14" x14ac:dyDescent="0.2">
      <c r="C14605" s="17"/>
      <c r="M14605"/>
      <c r="N14605"/>
    </row>
    <row r="14606" spans="3:14" x14ac:dyDescent="0.2">
      <c r="C14606" s="17"/>
      <c r="M14606"/>
      <c r="N14606"/>
    </row>
    <row r="14607" spans="3:14" x14ac:dyDescent="0.2">
      <c r="C14607" s="17"/>
      <c r="M14607"/>
      <c r="N14607"/>
    </row>
    <row r="14608" spans="3:14" x14ac:dyDescent="0.2">
      <c r="C14608" s="17"/>
      <c r="M14608"/>
      <c r="N14608"/>
    </row>
    <row r="14609" spans="3:14" x14ac:dyDescent="0.2">
      <c r="C14609" s="17"/>
      <c r="M14609"/>
      <c r="N14609"/>
    </row>
    <row r="14610" spans="3:14" x14ac:dyDescent="0.2">
      <c r="C14610" s="17"/>
      <c r="M14610"/>
      <c r="N14610"/>
    </row>
    <row r="14611" spans="3:14" x14ac:dyDescent="0.2">
      <c r="C14611" s="17"/>
      <c r="M14611"/>
      <c r="N14611"/>
    </row>
    <row r="14612" spans="3:14" x14ac:dyDescent="0.2">
      <c r="C14612" s="17"/>
      <c r="M14612"/>
      <c r="N14612"/>
    </row>
    <row r="14613" spans="3:14" x14ac:dyDescent="0.2">
      <c r="C14613" s="17"/>
      <c r="M14613"/>
      <c r="N14613"/>
    </row>
    <row r="14614" spans="3:14" x14ac:dyDescent="0.2">
      <c r="C14614" s="17"/>
      <c r="M14614"/>
      <c r="N14614"/>
    </row>
    <row r="14615" spans="3:14" x14ac:dyDescent="0.2">
      <c r="C14615" s="17"/>
      <c r="M14615"/>
      <c r="N14615"/>
    </row>
    <row r="14616" spans="3:14" x14ac:dyDescent="0.2">
      <c r="C14616" s="17"/>
      <c r="M14616"/>
      <c r="N14616"/>
    </row>
    <row r="14617" spans="3:14" x14ac:dyDescent="0.2">
      <c r="C14617" s="17"/>
      <c r="M14617"/>
      <c r="N14617"/>
    </row>
    <row r="14618" spans="3:14" x14ac:dyDescent="0.2">
      <c r="C14618" s="17"/>
      <c r="M14618"/>
      <c r="N14618"/>
    </row>
    <row r="14619" spans="3:14" x14ac:dyDescent="0.2">
      <c r="C14619" s="17"/>
      <c r="M14619"/>
      <c r="N14619"/>
    </row>
    <row r="14620" spans="3:14" x14ac:dyDescent="0.2">
      <c r="C14620" s="17"/>
      <c r="M14620"/>
      <c r="N14620"/>
    </row>
    <row r="14621" spans="3:14" x14ac:dyDescent="0.2">
      <c r="C14621" s="17"/>
      <c r="M14621"/>
      <c r="N14621"/>
    </row>
    <row r="14622" spans="3:14" x14ac:dyDescent="0.2">
      <c r="C14622" s="17"/>
      <c r="M14622"/>
      <c r="N14622"/>
    </row>
    <row r="14623" spans="3:14" x14ac:dyDescent="0.2">
      <c r="C14623" s="17"/>
      <c r="M14623"/>
      <c r="N14623"/>
    </row>
    <row r="14624" spans="3:14" x14ac:dyDescent="0.2">
      <c r="C14624" s="17"/>
      <c r="M14624"/>
      <c r="N14624"/>
    </row>
    <row r="14625" spans="3:14" x14ac:dyDescent="0.2">
      <c r="C14625" s="17"/>
      <c r="M14625"/>
      <c r="N14625"/>
    </row>
    <row r="14626" spans="3:14" x14ac:dyDescent="0.2">
      <c r="C14626" s="17"/>
      <c r="M14626"/>
      <c r="N14626"/>
    </row>
    <row r="14627" spans="3:14" x14ac:dyDescent="0.2">
      <c r="C14627" s="17"/>
      <c r="M14627"/>
      <c r="N14627"/>
    </row>
    <row r="14628" spans="3:14" x14ac:dyDescent="0.2">
      <c r="C14628" s="17"/>
      <c r="M14628"/>
      <c r="N14628"/>
    </row>
    <row r="14629" spans="3:14" x14ac:dyDescent="0.2">
      <c r="C14629" s="17"/>
      <c r="M14629"/>
      <c r="N14629"/>
    </row>
    <row r="14630" spans="3:14" x14ac:dyDescent="0.2">
      <c r="C14630" s="17"/>
      <c r="M14630"/>
      <c r="N14630"/>
    </row>
    <row r="14631" spans="3:14" x14ac:dyDescent="0.2">
      <c r="C14631" s="17"/>
      <c r="M14631"/>
      <c r="N14631"/>
    </row>
    <row r="14632" spans="3:14" x14ac:dyDescent="0.2">
      <c r="C14632" s="17"/>
      <c r="M14632"/>
      <c r="N14632"/>
    </row>
    <row r="14633" spans="3:14" x14ac:dyDescent="0.2">
      <c r="C14633" s="17"/>
      <c r="M14633"/>
      <c r="N14633"/>
    </row>
    <row r="14634" spans="3:14" x14ac:dyDescent="0.2">
      <c r="C14634" s="17"/>
      <c r="M14634"/>
      <c r="N14634"/>
    </row>
    <row r="14635" spans="3:14" x14ac:dyDescent="0.2">
      <c r="C14635" s="17"/>
      <c r="M14635"/>
      <c r="N14635"/>
    </row>
    <row r="14636" spans="3:14" x14ac:dyDescent="0.2">
      <c r="C14636" s="17"/>
      <c r="M14636"/>
      <c r="N14636"/>
    </row>
    <row r="14637" spans="3:14" x14ac:dyDescent="0.2">
      <c r="C14637" s="17"/>
      <c r="M14637"/>
      <c r="N14637"/>
    </row>
    <row r="14638" spans="3:14" x14ac:dyDescent="0.2">
      <c r="C14638" s="17"/>
      <c r="M14638"/>
      <c r="N14638"/>
    </row>
    <row r="14639" spans="3:14" x14ac:dyDescent="0.2">
      <c r="C14639" s="17"/>
      <c r="M14639"/>
      <c r="N14639"/>
    </row>
    <row r="14640" spans="3:14" x14ac:dyDescent="0.2">
      <c r="C14640" s="17"/>
      <c r="M14640"/>
      <c r="N14640"/>
    </row>
    <row r="14641" spans="3:14" x14ac:dyDescent="0.2">
      <c r="C14641" s="17"/>
      <c r="M14641"/>
      <c r="N14641"/>
    </row>
    <row r="14642" spans="3:14" x14ac:dyDescent="0.2">
      <c r="C14642" s="17"/>
      <c r="M14642"/>
      <c r="N14642"/>
    </row>
    <row r="14643" spans="3:14" x14ac:dyDescent="0.2">
      <c r="C14643" s="17"/>
      <c r="M14643"/>
      <c r="N14643"/>
    </row>
    <row r="14644" spans="3:14" x14ac:dyDescent="0.2">
      <c r="C14644" s="17"/>
      <c r="M14644"/>
      <c r="N14644"/>
    </row>
    <row r="14645" spans="3:14" x14ac:dyDescent="0.2">
      <c r="C14645" s="17"/>
      <c r="M14645"/>
      <c r="N14645"/>
    </row>
    <row r="14646" spans="3:14" x14ac:dyDescent="0.2">
      <c r="C14646" s="17"/>
      <c r="M14646"/>
      <c r="N14646"/>
    </row>
    <row r="14647" spans="3:14" x14ac:dyDescent="0.2">
      <c r="C14647" s="17"/>
      <c r="M14647"/>
      <c r="N14647"/>
    </row>
    <row r="14648" spans="3:14" x14ac:dyDescent="0.2">
      <c r="C14648" s="17"/>
      <c r="M14648"/>
      <c r="N14648"/>
    </row>
    <row r="14649" spans="3:14" x14ac:dyDescent="0.2">
      <c r="C14649" s="17"/>
      <c r="M14649"/>
      <c r="N14649"/>
    </row>
    <row r="14650" spans="3:14" x14ac:dyDescent="0.2">
      <c r="C14650" s="17"/>
      <c r="M14650"/>
      <c r="N14650"/>
    </row>
    <row r="14651" spans="3:14" x14ac:dyDescent="0.2">
      <c r="C14651" s="17"/>
      <c r="M14651"/>
      <c r="N14651"/>
    </row>
    <row r="14652" spans="3:14" x14ac:dyDescent="0.2">
      <c r="C14652" s="17"/>
      <c r="M14652"/>
      <c r="N14652"/>
    </row>
    <row r="14653" spans="3:14" x14ac:dyDescent="0.2">
      <c r="C14653" s="17"/>
      <c r="M14653"/>
      <c r="N14653"/>
    </row>
    <row r="14654" spans="3:14" x14ac:dyDescent="0.2">
      <c r="C14654" s="17"/>
      <c r="M14654"/>
      <c r="N14654"/>
    </row>
    <row r="14655" spans="3:14" x14ac:dyDescent="0.2">
      <c r="C14655" s="17"/>
      <c r="M14655"/>
      <c r="N14655"/>
    </row>
    <row r="14656" spans="3:14" x14ac:dyDescent="0.2">
      <c r="C14656" s="17"/>
      <c r="M14656"/>
      <c r="N14656"/>
    </row>
    <row r="14657" spans="3:14" x14ac:dyDescent="0.2">
      <c r="C14657" s="17"/>
      <c r="M14657"/>
      <c r="N14657"/>
    </row>
    <row r="14658" spans="3:14" x14ac:dyDescent="0.2">
      <c r="C14658" s="17"/>
      <c r="M14658"/>
      <c r="N14658"/>
    </row>
    <row r="14659" spans="3:14" x14ac:dyDescent="0.2">
      <c r="C14659" s="17"/>
      <c r="M14659"/>
      <c r="N14659"/>
    </row>
    <row r="14660" spans="3:14" x14ac:dyDescent="0.2">
      <c r="C14660" s="17"/>
      <c r="M14660"/>
      <c r="N14660"/>
    </row>
    <row r="14661" spans="3:14" x14ac:dyDescent="0.2">
      <c r="C14661" s="17"/>
      <c r="M14661"/>
      <c r="N14661"/>
    </row>
    <row r="14662" spans="3:14" x14ac:dyDescent="0.2">
      <c r="C14662" s="17"/>
      <c r="M14662"/>
      <c r="N14662"/>
    </row>
    <row r="14663" spans="3:14" x14ac:dyDescent="0.2">
      <c r="C14663" s="17"/>
      <c r="M14663"/>
      <c r="N14663"/>
    </row>
    <row r="14664" spans="3:14" x14ac:dyDescent="0.2">
      <c r="C14664" s="17"/>
      <c r="M14664"/>
      <c r="N14664"/>
    </row>
    <row r="14665" spans="3:14" x14ac:dyDescent="0.2">
      <c r="C14665" s="17"/>
      <c r="M14665"/>
      <c r="N14665"/>
    </row>
    <row r="14666" spans="3:14" x14ac:dyDescent="0.2">
      <c r="C14666" s="17"/>
      <c r="M14666"/>
      <c r="N14666"/>
    </row>
    <row r="14667" spans="3:14" x14ac:dyDescent="0.2">
      <c r="C14667" s="17"/>
      <c r="M14667"/>
      <c r="N14667"/>
    </row>
    <row r="14668" spans="3:14" x14ac:dyDescent="0.2">
      <c r="C14668" s="17"/>
      <c r="M14668"/>
      <c r="N14668"/>
    </row>
    <row r="14669" spans="3:14" x14ac:dyDescent="0.2">
      <c r="C14669" s="17"/>
      <c r="M14669"/>
      <c r="N14669"/>
    </row>
    <row r="14670" spans="3:14" x14ac:dyDescent="0.2">
      <c r="C14670" s="17"/>
      <c r="M14670"/>
      <c r="N14670"/>
    </row>
    <row r="14671" spans="3:14" x14ac:dyDescent="0.2">
      <c r="C14671" s="17"/>
      <c r="M14671"/>
      <c r="N14671"/>
    </row>
    <row r="14672" spans="3:14" x14ac:dyDescent="0.2">
      <c r="C14672" s="17"/>
      <c r="M14672"/>
      <c r="N14672"/>
    </row>
    <row r="14673" spans="3:14" x14ac:dyDescent="0.2">
      <c r="C14673" s="17"/>
      <c r="M14673"/>
      <c r="N14673"/>
    </row>
    <row r="14674" spans="3:14" x14ac:dyDescent="0.2">
      <c r="C14674" s="17"/>
      <c r="M14674"/>
      <c r="N14674"/>
    </row>
    <row r="14675" spans="3:14" x14ac:dyDescent="0.2">
      <c r="C14675" s="17"/>
      <c r="M14675"/>
      <c r="N14675"/>
    </row>
    <row r="14676" spans="3:14" x14ac:dyDescent="0.2">
      <c r="C14676" s="17"/>
      <c r="M14676"/>
      <c r="N14676"/>
    </row>
    <row r="14677" spans="3:14" x14ac:dyDescent="0.2">
      <c r="C14677" s="17"/>
      <c r="M14677"/>
      <c r="N14677"/>
    </row>
    <row r="14678" spans="3:14" x14ac:dyDescent="0.2">
      <c r="C14678" s="17"/>
      <c r="M14678"/>
      <c r="N14678"/>
    </row>
    <row r="14679" spans="3:14" x14ac:dyDescent="0.2">
      <c r="C14679" s="17"/>
      <c r="M14679"/>
      <c r="N14679"/>
    </row>
    <row r="14680" spans="3:14" x14ac:dyDescent="0.2">
      <c r="C14680" s="17"/>
      <c r="M14680"/>
      <c r="N14680"/>
    </row>
    <row r="14681" spans="3:14" x14ac:dyDescent="0.2">
      <c r="C14681" s="17"/>
      <c r="M14681"/>
      <c r="N14681"/>
    </row>
    <row r="14682" spans="3:14" x14ac:dyDescent="0.2">
      <c r="C14682" s="17"/>
      <c r="M14682"/>
      <c r="N14682"/>
    </row>
    <row r="14683" spans="3:14" x14ac:dyDescent="0.2">
      <c r="C14683" s="17"/>
      <c r="M14683"/>
      <c r="N14683"/>
    </row>
    <row r="14684" spans="3:14" x14ac:dyDescent="0.2">
      <c r="C14684" s="17"/>
      <c r="M14684"/>
      <c r="N14684"/>
    </row>
    <row r="14685" spans="3:14" x14ac:dyDescent="0.2">
      <c r="C14685" s="17"/>
      <c r="M14685"/>
      <c r="N14685"/>
    </row>
    <row r="14686" spans="3:14" x14ac:dyDescent="0.2">
      <c r="C14686" s="17"/>
      <c r="M14686"/>
      <c r="N14686"/>
    </row>
    <row r="14687" spans="3:14" x14ac:dyDescent="0.2">
      <c r="C14687" s="17"/>
      <c r="M14687"/>
      <c r="N14687"/>
    </row>
    <row r="14688" spans="3:14" x14ac:dyDescent="0.2">
      <c r="C14688" s="17"/>
      <c r="M14688"/>
      <c r="N14688"/>
    </row>
    <row r="14689" spans="3:14" x14ac:dyDescent="0.2">
      <c r="C14689" s="17"/>
      <c r="M14689"/>
      <c r="N14689"/>
    </row>
    <row r="14690" spans="3:14" x14ac:dyDescent="0.2">
      <c r="C14690" s="17"/>
      <c r="M14690"/>
      <c r="N14690"/>
    </row>
    <row r="14691" spans="3:14" x14ac:dyDescent="0.2">
      <c r="C14691" s="17"/>
      <c r="M14691"/>
      <c r="N14691"/>
    </row>
    <row r="14692" spans="3:14" x14ac:dyDescent="0.2">
      <c r="C14692" s="17"/>
      <c r="M14692"/>
      <c r="N14692"/>
    </row>
    <row r="14693" spans="3:14" x14ac:dyDescent="0.2">
      <c r="C14693" s="17"/>
      <c r="M14693"/>
      <c r="N14693"/>
    </row>
    <row r="14694" spans="3:14" x14ac:dyDescent="0.2">
      <c r="C14694" s="17"/>
      <c r="M14694"/>
      <c r="N14694"/>
    </row>
    <row r="14695" spans="3:14" x14ac:dyDescent="0.2">
      <c r="C14695" s="17"/>
      <c r="M14695"/>
      <c r="N14695"/>
    </row>
    <row r="14696" spans="3:14" x14ac:dyDescent="0.2">
      <c r="C14696" s="17"/>
      <c r="M14696"/>
      <c r="N14696"/>
    </row>
    <row r="14697" spans="3:14" x14ac:dyDescent="0.2">
      <c r="C14697" s="17"/>
      <c r="M14697"/>
      <c r="N14697"/>
    </row>
    <row r="14698" spans="3:14" x14ac:dyDescent="0.2">
      <c r="C14698" s="17"/>
      <c r="M14698"/>
      <c r="N14698"/>
    </row>
    <row r="14699" spans="3:14" x14ac:dyDescent="0.2">
      <c r="C14699" s="17"/>
      <c r="M14699"/>
      <c r="N14699"/>
    </row>
    <row r="14700" spans="3:14" x14ac:dyDescent="0.2">
      <c r="C14700" s="17"/>
      <c r="M14700"/>
      <c r="N14700"/>
    </row>
    <row r="14701" spans="3:14" x14ac:dyDescent="0.2">
      <c r="C14701" s="17"/>
      <c r="M14701"/>
      <c r="N14701"/>
    </row>
    <row r="14702" spans="3:14" x14ac:dyDescent="0.2">
      <c r="C14702" s="17"/>
      <c r="M14702"/>
      <c r="N14702"/>
    </row>
    <row r="14703" spans="3:14" x14ac:dyDescent="0.2">
      <c r="C14703" s="17"/>
      <c r="M14703"/>
      <c r="N14703"/>
    </row>
    <row r="14704" spans="3:14" x14ac:dyDescent="0.2">
      <c r="C14704" s="17"/>
      <c r="M14704"/>
      <c r="N14704"/>
    </row>
    <row r="14705" spans="3:14" x14ac:dyDescent="0.2">
      <c r="C14705" s="17"/>
      <c r="M14705"/>
      <c r="N14705"/>
    </row>
    <row r="14706" spans="3:14" x14ac:dyDescent="0.2">
      <c r="C14706" s="17"/>
      <c r="M14706"/>
      <c r="N14706"/>
    </row>
    <row r="14707" spans="3:14" x14ac:dyDescent="0.2">
      <c r="C14707" s="17"/>
      <c r="M14707"/>
      <c r="N14707"/>
    </row>
    <row r="14708" spans="3:14" x14ac:dyDescent="0.2">
      <c r="C14708" s="17"/>
      <c r="M14708"/>
      <c r="N14708"/>
    </row>
    <row r="14709" spans="3:14" x14ac:dyDescent="0.2">
      <c r="C14709" s="17"/>
      <c r="M14709"/>
      <c r="N14709"/>
    </row>
    <row r="14710" spans="3:14" x14ac:dyDescent="0.2">
      <c r="C14710" s="17"/>
      <c r="M14710"/>
      <c r="N14710"/>
    </row>
    <row r="14711" spans="3:14" x14ac:dyDescent="0.2">
      <c r="C14711" s="17"/>
      <c r="M14711"/>
      <c r="N14711"/>
    </row>
    <row r="14712" spans="3:14" x14ac:dyDescent="0.2">
      <c r="C14712" s="17"/>
      <c r="M14712"/>
      <c r="N14712"/>
    </row>
    <row r="14713" spans="3:14" x14ac:dyDescent="0.2">
      <c r="C14713" s="17"/>
      <c r="M14713"/>
      <c r="N14713"/>
    </row>
    <row r="14714" spans="3:14" x14ac:dyDescent="0.2">
      <c r="C14714" s="17"/>
      <c r="M14714"/>
      <c r="N14714"/>
    </row>
    <row r="14715" spans="3:14" x14ac:dyDescent="0.2">
      <c r="C14715" s="17"/>
      <c r="M14715"/>
      <c r="N14715"/>
    </row>
    <row r="14716" spans="3:14" x14ac:dyDescent="0.2">
      <c r="C14716" s="17"/>
      <c r="M14716"/>
      <c r="N14716"/>
    </row>
    <row r="14717" spans="3:14" x14ac:dyDescent="0.2">
      <c r="C14717" s="17"/>
      <c r="M14717"/>
      <c r="N14717"/>
    </row>
    <row r="14718" spans="3:14" x14ac:dyDescent="0.2">
      <c r="C14718" s="17"/>
      <c r="M14718"/>
      <c r="N14718"/>
    </row>
    <row r="14719" spans="3:14" x14ac:dyDescent="0.2">
      <c r="C14719" s="17"/>
      <c r="M14719"/>
      <c r="N14719"/>
    </row>
    <row r="14720" spans="3:14" x14ac:dyDescent="0.2">
      <c r="C14720" s="17"/>
      <c r="M14720"/>
      <c r="N14720"/>
    </row>
    <row r="14721" spans="3:14" x14ac:dyDescent="0.2">
      <c r="C14721" s="17"/>
      <c r="M14721"/>
      <c r="N14721"/>
    </row>
    <row r="14722" spans="3:14" x14ac:dyDescent="0.2">
      <c r="C14722" s="17"/>
      <c r="M14722"/>
      <c r="N14722"/>
    </row>
    <row r="14723" spans="3:14" x14ac:dyDescent="0.2">
      <c r="C14723" s="17"/>
      <c r="M14723"/>
      <c r="N14723"/>
    </row>
    <row r="14724" spans="3:14" x14ac:dyDescent="0.2">
      <c r="C14724" s="17"/>
      <c r="M14724"/>
      <c r="N14724"/>
    </row>
    <row r="14725" spans="3:14" x14ac:dyDescent="0.2">
      <c r="C14725" s="17"/>
      <c r="M14725"/>
      <c r="N14725"/>
    </row>
    <row r="14726" spans="3:14" x14ac:dyDescent="0.2">
      <c r="C14726" s="17"/>
      <c r="M14726"/>
      <c r="N14726"/>
    </row>
    <row r="14727" spans="3:14" x14ac:dyDescent="0.2">
      <c r="C14727" s="17"/>
      <c r="M14727"/>
      <c r="N14727"/>
    </row>
    <row r="14728" spans="3:14" x14ac:dyDescent="0.2">
      <c r="C14728" s="17"/>
      <c r="M14728"/>
      <c r="N14728"/>
    </row>
    <row r="14729" spans="3:14" x14ac:dyDescent="0.2">
      <c r="C14729" s="17"/>
      <c r="M14729"/>
      <c r="N14729"/>
    </row>
    <row r="14730" spans="3:14" x14ac:dyDescent="0.2">
      <c r="C14730" s="17"/>
      <c r="M14730"/>
      <c r="N14730"/>
    </row>
    <row r="14731" spans="3:14" x14ac:dyDescent="0.2">
      <c r="C14731" s="17"/>
      <c r="M14731"/>
      <c r="N14731"/>
    </row>
    <row r="14732" spans="3:14" x14ac:dyDescent="0.2">
      <c r="C14732" s="17"/>
      <c r="M14732"/>
      <c r="N14732"/>
    </row>
    <row r="14733" spans="3:14" x14ac:dyDescent="0.2">
      <c r="C14733" s="17"/>
      <c r="M14733"/>
      <c r="N14733"/>
    </row>
    <row r="14734" spans="3:14" x14ac:dyDescent="0.2">
      <c r="C14734" s="17"/>
      <c r="M14734"/>
      <c r="N14734"/>
    </row>
    <row r="14735" spans="3:14" x14ac:dyDescent="0.2">
      <c r="C14735" s="17"/>
      <c r="M14735"/>
      <c r="N14735"/>
    </row>
    <row r="14736" spans="3:14" x14ac:dyDescent="0.2">
      <c r="C14736" s="17"/>
      <c r="M14736"/>
      <c r="N14736"/>
    </row>
    <row r="14737" spans="3:14" x14ac:dyDescent="0.2">
      <c r="C14737" s="17"/>
      <c r="M14737"/>
      <c r="N14737"/>
    </row>
    <row r="14738" spans="3:14" x14ac:dyDescent="0.2">
      <c r="C14738" s="17"/>
      <c r="M14738"/>
      <c r="N14738"/>
    </row>
    <row r="14739" spans="3:14" x14ac:dyDescent="0.2">
      <c r="C14739" s="17"/>
      <c r="M14739"/>
      <c r="N14739"/>
    </row>
    <row r="14740" spans="3:14" x14ac:dyDescent="0.2">
      <c r="C14740" s="17"/>
      <c r="M14740"/>
      <c r="N14740"/>
    </row>
    <row r="14741" spans="3:14" x14ac:dyDescent="0.2">
      <c r="C14741" s="17"/>
      <c r="M14741"/>
      <c r="N14741"/>
    </row>
    <row r="14742" spans="3:14" x14ac:dyDescent="0.2">
      <c r="C14742" s="17"/>
      <c r="M14742"/>
      <c r="N14742"/>
    </row>
    <row r="14743" spans="3:14" x14ac:dyDescent="0.2">
      <c r="C14743" s="17"/>
      <c r="M14743"/>
      <c r="N14743"/>
    </row>
    <row r="14744" spans="3:14" x14ac:dyDescent="0.2">
      <c r="C14744" s="17"/>
      <c r="M14744"/>
      <c r="N14744"/>
    </row>
    <row r="14745" spans="3:14" x14ac:dyDescent="0.2">
      <c r="C14745" s="17"/>
      <c r="M14745"/>
      <c r="N14745"/>
    </row>
    <row r="14746" spans="3:14" x14ac:dyDescent="0.2">
      <c r="C14746" s="17"/>
      <c r="M14746"/>
      <c r="N14746"/>
    </row>
    <row r="14747" spans="3:14" x14ac:dyDescent="0.2">
      <c r="C14747" s="17"/>
      <c r="M14747"/>
      <c r="N14747"/>
    </row>
    <row r="14748" spans="3:14" x14ac:dyDescent="0.2">
      <c r="C14748" s="17"/>
      <c r="M14748"/>
      <c r="N14748"/>
    </row>
    <row r="14749" spans="3:14" x14ac:dyDescent="0.2">
      <c r="C14749" s="17"/>
      <c r="M14749"/>
      <c r="N14749"/>
    </row>
    <row r="14750" spans="3:14" x14ac:dyDescent="0.2">
      <c r="C14750" s="17"/>
      <c r="M14750"/>
      <c r="N14750"/>
    </row>
    <row r="14751" spans="3:14" x14ac:dyDescent="0.2">
      <c r="C14751" s="17"/>
      <c r="M14751"/>
      <c r="N14751"/>
    </row>
    <row r="14752" spans="3:14" x14ac:dyDescent="0.2">
      <c r="C14752" s="17"/>
      <c r="M14752"/>
      <c r="N14752"/>
    </row>
    <row r="14753" spans="3:14" x14ac:dyDescent="0.2">
      <c r="C14753" s="17"/>
      <c r="M14753"/>
      <c r="N14753"/>
    </row>
    <row r="14754" spans="3:14" x14ac:dyDescent="0.2">
      <c r="C14754" s="17"/>
      <c r="M14754"/>
      <c r="N14754"/>
    </row>
    <row r="14755" spans="3:14" x14ac:dyDescent="0.2">
      <c r="C14755" s="17"/>
      <c r="M14755"/>
      <c r="N14755"/>
    </row>
    <row r="14756" spans="3:14" x14ac:dyDescent="0.2">
      <c r="C14756" s="17"/>
      <c r="M14756"/>
      <c r="N14756"/>
    </row>
    <row r="14757" spans="3:14" x14ac:dyDescent="0.2">
      <c r="C14757" s="17"/>
      <c r="M14757"/>
      <c r="N14757"/>
    </row>
    <row r="14758" spans="3:14" x14ac:dyDescent="0.2">
      <c r="C14758" s="17"/>
      <c r="M14758"/>
      <c r="N14758"/>
    </row>
    <row r="14759" spans="3:14" x14ac:dyDescent="0.2">
      <c r="C14759" s="17"/>
      <c r="M14759"/>
      <c r="N14759"/>
    </row>
    <row r="14760" spans="3:14" x14ac:dyDescent="0.2">
      <c r="C14760" s="17"/>
      <c r="M14760"/>
      <c r="N14760"/>
    </row>
    <row r="14761" spans="3:14" x14ac:dyDescent="0.2">
      <c r="C14761" s="17"/>
      <c r="M14761"/>
      <c r="N14761"/>
    </row>
    <row r="14762" spans="3:14" x14ac:dyDescent="0.2">
      <c r="C14762" s="17"/>
      <c r="M14762"/>
      <c r="N14762"/>
    </row>
    <row r="14763" spans="3:14" x14ac:dyDescent="0.2">
      <c r="C14763" s="17"/>
      <c r="M14763"/>
      <c r="N14763"/>
    </row>
    <row r="14764" spans="3:14" x14ac:dyDescent="0.2">
      <c r="C14764" s="17"/>
      <c r="M14764"/>
      <c r="N14764"/>
    </row>
    <row r="14765" spans="3:14" x14ac:dyDescent="0.2">
      <c r="C14765" s="17"/>
      <c r="M14765"/>
      <c r="N14765"/>
    </row>
    <row r="14766" spans="3:14" x14ac:dyDescent="0.2">
      <c r="C14766" s="17"/>
      <c r="M14766"/>
      <c r="N14766"/>
    </row>
    <row r="14767" spans="3:14" x14ac:dyDescent="0.2">
      <c r="C14767" s="17"/>
      <c r="M14767"/>
      <c r="N14767"/>
    </row>
    <row r="14768" spans="3:14" x14ac:dyDescent="0.2">
      <c r="C14768" s="17"/>
      <c r="M14768"/>
      <c r="N14768"/>
    </row>
    <row r="14769" spans="3:14" x14ac:dyDescent="0.2">
      <c r="C14769" s="17"/>
      <c r="M14769"/>
      <c r="N14769"/>
    </row>
    <row r="14770" spans="3:14" x14ac:dyDescent="0.2">
      <c r="C14770" s="17"/>
      <c r="M14770"/>
      <c r="N14770"/>
    </row>
    <row r="14771" spans="3:14" x14ac:dyDescent="0.2">
      <c r="C14771" s="17"/>
      <c r="M14771"/>
      <c r="N14771"/>
    </row>
    <row r="14772" spans="3:14" x14ac:dyDescent="0.2">
      <c r="C14772" s="17"/>
      <c r="M14772"/>
      <c r="N14772"/>
    </row>
    <row r="14773" spans="3:14" x14ac:dyDescent="0.2">
      <c r="C14773" s="17"/>
      <c r="M14773"/>
      <c r="N14773"/>
    </row>
    <row r="14774" spans="3:14" x14ac:dyDescent="0.2">
      <c r="C14774" s="17"/>
      <c r="M14774"/>
      <c r="N14774"/>
    </row>
    <row r="14775" spans="3:14" x14ac:dyDescent="0.2">
      <c r="C14775" s="17"/>
      <c r="M14775"/>
      <c r="N14775"/>
    </row>
    <row r="14776" spans="3:14" x14ac:dyDescent="0.2">
      <c r="C14776" s="17"/>
      <c r="M14776"/>
      <c r="N14776"/>
    </row>
    <row r="14777" spans="3:14" x14ac:dyDescent="0.2">
      <c r="C14777" s="17"/>
      <c r="M14777"/>
      <c r="N14777"/>
    </row>
    <row r="14778" spans="3:14" x14ac:dyDescent="0.2">
      <c r="C14778" s="17"/>
      <c r="M14778"/>
      <c r="N14778"/>
    </row>
    <row r="14779" spans="3:14" x14ac:dyDescent="0.2">
      <c r="C14779" s="17"/>
      <c r="M14779"/>
      <c r="N14779"/>
    </row>
    <row r="14780" spans="3:14" x14ac:dyDescent="0.2">
      <c r="C14780" s="17"/>
      <c r="M14780"/>
      <c r="N14780"/>
    </row>
    <row r="14781" spans="3:14" x14ac:dyDescent="0.2">
      <c r="C14781" s="17"/>
      <c r="M14781"/>
      <c r="N14781"/>
    </row>
    <row r="14782" spans="3:14" x14ac:dyDescent="0.2">
      <c r="C14782" s="17"/>
      <c r="M14782"/>
      <c r="N14782"/>
    </row>
    <row r="14783" spans="3:14" x14ac:dyDescent="0.2">
      <c r="C14783" s="17"/>
      <c r="M14783"/>
      <c r="N14783"/>
    </row>
    <row r="14784" spans="3:14" x14ac:dyDescent="0.2">
      <c r="C14784" s="17"/>
      <c r="M14784"/>
      <c r="N14784"/>
    </row>
    <row r="14785" spans="3:14" x14ac:dyDescent="0.2">
      <c r="C14785" s="17"/>
      <c r="M14785"/>
      <c r="N14785"/>
    </row>
    <row r="14786" spans="3:14" x14ac:dyDescent="0.2">
      <c r="C14786" s="17"/>
      <c r="M14786"/>
      <c r="N14786"/>
    </row>
    <row r="14787" spans="3:14" x14ac:dyDescent="0.2">
      <c r="C14787" s="17"/>
      <c r="M14787"/>
      <c r="N14787"/>
    </row>
    <row r="14788" spans="3:14" x14ac:dyDescent="0.2">
      <c r="C14788" s="17"/>
      <c r="M14788"/>
      <c r="N14788"/>
    </row>
    <row r="14789" spans="3:14" x14ac:dyDescent="0.2">
      <c r="C14789" s="17"/>
      <c r="M14789"/>
      <c r="N14789"/>
    </row>
    <row r="14790" spans="3:14" x14ac:dyDescent="0.2">
      <c r="C14790" s="17"/>
      <c r="M14790"/>
      <c r="N14790"/>
    </row>
    <row r="14791" spans="3:14" x14ac:dyDescent="0.2">
      <c r="C14791" s="17"/>
      <c r="M14791"/>
      <c r="N14791"/>
    </row>
    <row r="14792" spans="3:14" x14ac:dyDescent="0.2">
      <c r="C14792" s="17"/>
      <c r="M14792"/>
      <c r="N14792"/>
    </row>
    <row r="14793" spans="3:14" x14ac:dyDescent="0.2">
      <c r="C14793" s="17"/>
      <c r="M14793"/>
      <c r="N14793"/>
    </row>
    <row r="14794" spans="3:14" x14ac:dyDescent="0.2">
      <c r="C14794" s="17"/>
      <c r="M14794"/>
      <c r="N14794"/>
    </row>
    <row r="14795" spans="3:14" x14ac:dyDescent="0.2">
      <c r="C14795" s="17"/>
      <c r="M14795"/>
      <c r="N14795"/>
    </row>
    <row r="14796" spans="3:14" x14ac:dyDescent="0.2">
      <c r="C14796" s="17"/>
      <c r="M14796"/>
      <c r="N14796"/>
    </row>
    <row r="14797" spans="3:14" x14ac:dyDescent="0.2">
      <c r="C14797" s="17"/>
      <c r="M14797"/>
      <c r="N14797"/>
    </row>
    <row r="14798" spans="3:14" x14ac:dyDescent="0.2">
      <c r="C14798" s="17"/>
      <c r="M14798"/>
      <c r="N14798"/>
    </row>
    <row r="14799" spans="3:14" x14ac:dyDescent="0.2">
      <c r="C14799" s="17"/>
      <c r="M14799"/>
      <c r="N14799"/>
    </row>
    <row r="14800" spans="3:14" x14ac:dyDescent="0.2">
      <c r="C14800" s="17"/>
      <c r="M14800"/>
      <c r="N14800"/>
    </row>
    <row r="14801" spans="3:14" x14ac:dyDescent="0.2">
      <c r="C14801" s="17"/>
      <c r="M14801"/>
      <c r="N14801"/>
    </row>
    <row r="14802" spans="3:14" x14ac:dyDescent="0.2">
      <c r="C14802" s="17"/>
      <c r="M14802"/>
      <c r="N14802"/>
    </row>
    <row r="14803" spans="3:14" x14ac:dyDescent="0.2">
      <c r="C14803" s="17"/>
      <c r="M14803"/>
      <c r="N14803"/>
    </row>
    <row r="14804" spans="3:14" x14ac:dyDescent="0.2">
      <c r="C14804" s="17"/>
      <c r="M14804"/>
      <c r="N14804"/>
    </row>
    <row r="14805" spans="3:14" x14ac:dyDescent="0.2">
      <c r="C14805" s="17"/>
      <c r="M14805"/>
      <c r="N14805"/>
    </row>
    <row r="14806" spans="3:14" x14ac:dyDescent="0.2">
      <c r="C14806" s="17"/>
      <c r="M14806"/>
      <c r="N14806"/>
    </row>
    <row r="14807" spans="3:14" x14ac:dyDescent="0.2">
      <c r="C14807" s="17"/>
      <c r="M14807"/>
      <c r="N14807"/>
    </row>
    <row r="14808" spans="3:14" x14ac:dyDescent="0.2">
      <c r="C14808" s="17"/>
      <c r="M14808"/>
      <c r="N14808"/>
    </row>
    <row r="14809" spans="3:14" x14ac:dyDescent="0.2">
      <c r="C14809" s="17"/>
      <c r="M14809"/>
      <c r="N14809"/>
    </row>
    <row r="14810" spans="3:14" x14ac:dyDescent="0.2">
      <c r="C14810" s="17"/>
      <c r="M14810"/>
      <c r="N14810"/>
    </row>
    <row r="14811" spans="3:14" x14ac:dyDescent="0.2">
      <c r="C14811" s="17"/>
      <c r="M14811"/>
      <c r="N14811"/>
    </row>
    <row r="14812" spans="3:14" x14ac:dyDescent="0.2">
      <c r="C14812" s="17"/>
      <c r="M14812"/>
      <c r="N14812"/>
    </row>
    <row r="14813" spans="3:14" x14ac:dyDescent="0.2">
      <c r="C14813" s="17"/>
      <c r="M14813"/>
      <c r="N14813"/>
    </row>
    <row r="14814" spans="3:14" x14ac:dyDescent="0.2">
      <c r="C14814" s="17"/>
      <c r="M14814"/>
      <c r="N14814"/>
    </row>
    <row r="14815" spans="3:14" x14ac:dyDescent="0.2">
      <c r="C14815" s="17"/>
      <c r="M14815"/>
      <c r="N14815"/>
    </row>
    <row r="14816" spans="3:14" x14ac:dyDescent="0.2">
      <c r="C14816" s="17"/>
      <c r="M14816"/>
      <c r="N14816"/>
    </row>
    <row r="14817" spans="3:14" x14ac:dyDescent="0.2">
      <c r="C14817" s="17"/>
      <c r="M14817"/>
      <c r="N14817"/>
    </row>
    <row r="14818" spans="3:14" x14ac:dyDescent="0.2">
      <c r="C14818" s="17"/>
      <c r="M14818"/>
      <c r="N14818"/>
    </row>
    <row r="14819" spans="3:14" x14ac:dyDescent="0.2">
      <c r="C14819" s="17"/>
      <c r="M14819"/>
      <c r="N14819"/>
    </row>
    <row r="14820" spans="3:14" x14ac:dyDescent="0.2">
      <c r="C14820" s="17"/>
      <c r="M14820"/>
      <c r="N14820"/>
    </row>
    <row r="14821" spans="3:14" x14ac:dyDescent="0.2">
      <c r="C14821" s="17"/>
      <c r="M14821"/>
      <c r="N14821"/>
    </row>
    <row r="14822" spans="3:14" x14ac:dyDescent="0.2">
      <c r="C14822" s="17"/>
      <c r="M14822"/>
      <c r="N14822"/>
    </row>
    <row r="14823" spans="3:14" x14ac:dyDescent="0.2">
      <c r="C14823" s="17"/>
      <c r="M14823"/>
      <c r="N14823"/>
    </row>
    <row r="14824" spans="3:14" x14ac:dyDescent="0.2">
      <c r="C14824" s="17"/>
      <c r="M14824"/>
      <c r="N14824"/>
    </row>
    <row r="14825" spans="3:14" x14ac:dyDescent="0.2">
      <c r="C14825" s="17"/>
      <c r="M14825"/>
      <c r="N14825"/>
    </row>
    <row r="14826" spans="3:14" x14ac:dyDescent="0.2">
      <c r="C14826" s="17"/>
      <c r="M14826"/>
      <c r="N14826"/>
    </row>
    <row r="14827" spans="3:14" x14ac:dyDescent="0.2">
      <c r="C14827" s="17"/>
      <c r="M14827"/>
      <c r="N14827"/>
    </row>
    <row r="14828" spans="3:14" x14ac:dyDescent="0.2">
      <c r="C14828" s="17"/>
      <c r="M14828"/>
      <c r="N14828"/>
    </row>
    <row r="14829" spans="3:14" x14ac:dyDescent="0.2">
      <c r="C14829" s="17"/>
      <c r="M14829"/>
      <c r="N14829"/>
    </row>
    <row r="14830" spans="3:14" x14ac:dyDescent="0.2">
      <c r="C14830" s="17"/>
      <c r="M14830"/>
      <c r="N14830"/>
    </row>
    <row r="14831" spans="3:14" x14ac:dyDescent="0.2">
      <c r="C14831" s="17"/>
      <c r="M14831"/>
      <c r="N14831"/>
    </row>
    <row r="14832" spans="3:14" x14ac:dyDescent="0.2">
      <c r="C14832" s="17"/>
      <c r="M14832"/>
      <c r="N14832"/>
    </row>
    <row r="14833" spans="3:14" x14ac:dyDescent="0.2">
      <c r="C14833" s="17"/>
      <c r="M14833"/>
      <c r="N14833"/>
    </row>
    <row r="14834" spans="3:14" x14ac:dyDescent="0.2">
      <c r="C14834" s="17"/>
      <c r="M14834"/>
      <c r="N14834"/>
    </row>
    <row r="14835" spans="3:14" x14ac:dyDescent="0.2">
      <c r="C14835" s="17"/>
      <c r="M14835"/>
      <c r="N14835"/>
    </row>
    <row r="14836" spans="3:14" x14ac:dyDescent="0.2">
      <c r="C14836" s="17"/>
      <c r="M14836"/>
      <c r="N14836"/>
    </row>
    <row r="14837" spans="3:14" x14ac:dyDescent="0.2">
      <c r="C14837" s="17"/>
      <c r="M14837"/>
      <c r="N14837"/>
    </row>
    <row r="14838" spans="3:14" x14ac:dyDescent="0.2">
      <c r="C14838" s="17"/>
      <c r="M14838"/>
      <c r="N14838"/>
    </row>
    <row r="14839" spans="3:14" x14ac:dyDescent="0.2">
      <c r="C14839" s="17"/>
      <c r="M14839"/>
      <c r="N14839"/>
    </row>
    <row r="14840" spans="3:14" x14ac:dyDescent="0.2">
      <c r="C14840" s="17"/>
      <c r="M14840"/>
      <c r="N14840"/>
    </row>
    <row r="14841" spans="3:14" x14ac:dyDescent="0.2">
      <c r="C14841" s="17"/>
      <c r="M14841"/>
      <c r="N14841"/>
    </row>
    <row r="14842" spans="3:14" x14ac:dyDescent="0.2">
      <c r="C14842" s="17"/>
      <c r="M14842"/>
      <c r="N14842"/>
    </row>
    <row r="14843" spans="3:14" x14ac:dyDescent="0.2">
      <c r="C14843" s="17"/>
      <c r="M14843"/>
      <c r="N14843"/>
    </row>
    <row r="14844" spans="3:14" x14ac:dyDescent="0.2">
      <c r="C14844" s="17"/>
      <c r="M14844"/>
      <c r="N14844"/>
    </row>
    <row r="14845" spans="3:14" x14ac:dyDescent="0.2">
      <c r="C14845" s="17"/>
      <c r="M14845"/>
      <c r="N14845"/>
    </row>
    <row r="14846" spans="3:14" x14ac:dyDescent="0.2">
      <c r="C14846" s="17"/>
      <c r="M14846"/>
      <c r="N14846"/>
    </row>
    <row r="14847" spans="3:14" x14ac:dyDescent="0.2">
      <c r="C14847" s="17"/>
      <c r="M14847"/>
      <c r="N14847"/>
    </row>
    <row r="14848" spans="3:14" x14ac:dyDescent="0.2">
      <c r="C14848" s="17"/>
      <c r="M14848"/>
      <c r="N14848"/>
    </row>
    <row r="14849" spans="3:14" x14ac:dyDescent="0.2">
      <c r="C14849" s="17"/>
      <c r="M14849"/>
      <c r="N14849"/>
    </row>
    <row r="14850" spans="3:14" x14ac:dyDescent="0.2">
      <c r="C14850" s="17"/>
      <c r="M14850"/>
      <c r="N14850"/>
    </row>
    <row r="14851" spans="3:14" x14ac:dyDescent="0.2">
      <c r="C14851" s="17"/>
      <c r="M14851"/>
      <c r="N14851"/>
    </row>
    <row r="14852" spans="3:14" x14ac:dyDescent="0.2">
      <c r="C14852" s="17"/>
      <c r="M14852"/>
      <c r="N14852"/>
    </row>
    <row r="14853" spans="3:14" x14ac:dyDescent="0.2">
      <c r="C14853" s="17"/>
      <c r="M14853"/>
      <c r="N14853"/>
    </row>
    <row r="14854" spans="3:14" x14ac:dyDescent="0.2">
      <c r="C14854" s="17"/>
      <c r="M14854"/>
      <c r="N14854"/>
    </row>
    <row r="14855" spans="3:14" x14ac:dyDescent="0.2">
      <c r="C14855" s="17"/>
      <c r="M14855"/>
      <c r="N14855"/>
    </row>
    <row r="14856" spans="3:14" x14ac:dyDescent="0.2">
      <c r="C14856" s="17"/>
      <c r="M14856"/>
      <c r="N14856"/>
    </row>
    <row r="14857" spans="3:14" x14ac:dyDescent="0.2">
      <c r="C14857" s="17"/>
      <c r="M14857"/>
      <c r="N14857"/>
    </row>
    <row r="14858" spans="3:14" x14ac:dyDescent="0.2">
      <c r="C14858" s="17"/>
      <c r="M14858"/>
      <c r="N14858"/>
    </row>
    <row r="14859" spans="3:14" x14ac:dyDescent="0.2">
      <c r="C14859" s="17"/>
      <c r="M14859"/>
      <c r="N14859"/>
    </row>
    <row r="14860" spans="3:14" x14ac:dyDescent="0.2">
      <c r="C14860" s="17"/>
      <c r="M14860"/>
      <c r="N14860"/>
    </row>
    <row r="14861" spans="3:14" x14ac:dyDescent="0.2">
      <c r="C14861" s="17"/>
      <c r="M14861"/>
      <c r="N14861"/>
    </row>
    <row r="14862" spans="3:14" x14ac:dyDescent="0.2">
      <c r="C14862" s="17"/>
      <c r="M14862"/>
      <c r="N14862"/>
    </row>
    <row r="14863" spans="3:14" x14ac:dyDescent="0.2">
      <c r="C14863" s="17"/>
      <c r="M14863"/>
      <c r="N14863"/>
    </row>
    <row r="14864" spans="3:14" x14ac:dyDescent="0.2">
      <c r="C14864" s="17"/>
      <c r="M14864"/>
      <c r="N14864"/>
    </row>
    <row r="14865" spans="3:14" x14ac:dyDescent="0.2">
      <c r="C14865" s="17"/>
      <c r="M14865"/>
      <c r="N14865"/>
    </row>
    <row r="14866" spans="3:14" x14ac:dyDescent="0.2">
      <c r="C14866" s="17"/>
      <c r="M14866"/>
      <c r="N14866"/>
    </row>
    <row r="14867" spans="3:14" x14ac:dyDescent="0.2">
      <c r="C14867" s="17"/>
      <c r="M14867"/>
      <c r="N14867"/>
    </row>
    <row r="14868" spans="3:14" x14ac:dyDescent="0.2">
      <c r="C14868" s="17"/>
      <c r="M14868"/>
      <c r="N14868"/>
    </row>
    <row r="14869" spans="3:14" x14ac:dyDescent="0.2">
      <c r="C14869" s="17"/>
      <c r="M14869"/>
      <c r="N14869"/>
    </row>
    <row r="14870" spans="3:14" x14ac:dyDescent="0.2">
      <c r="C14870" s="17"/>
      <c r="M14870"/>
      <c r="N14870"/>
    </row>
    <row r="14871" spans="3:14" x14ac:dyDescent="0.2">
      <c r="C14871" s="17"/>
      <c r="M14871"/>
      <c r="N14871"/>
    </row>
    <row r="14872" spans="3:14" x14ac:dyDescent="0.2">
      <c r="C14872" s="17"/>
      <c r="M14872"/>
      <c r="N14872"/>
    </row>
    <row r="14873" spans="3:14" x14ac:dyDescent="0.2">
      <c r="C14873" s="17"/>
      <c r="M14873"/>
      <c r="N14873"/>
    </row>
    <row r="14874" spans="3:14" x14ac:dyDescent="0.2">
      <c r="C14874" s="17"/>
      <c r="M14874"/>
      <c r="N14874"/>
    </row>
    <row r="14875" spans="3:14" x14ac:dyDescent="0.2">
      <c r="C14875" s="17"/>
      <c r="M14875"/>
      <c r="N14875"/>
    </row>
    <row r="14876" spans="3:14" x14ac:dyDescent="0.2">
      <c r="C14876" s="17"/>
      <c r="M14876"/>
      <c r="N14876"/>
    </row>
    <row r="14877" spans="3:14" x14ac:dyDescent="0.2">
      <c r="C14877" s="17"/>
      <c r="M14877"/>
      <c r="N14877"/>
    </row>
    <row r="14878" spans="3:14" x14ac:dyDescent="0.2">
      <c r="C14878" s="17"/>
      <c r="M14878"/>
      <c r="N14878"/>
    </row>
    <row r="14879" spans="3:14" x14ac:dyDescent="0.2">
      <c r="C14879" s="17"/>
      <c r="M14879"/>
      <c r="N14879"/>
    </row>
    <row r="14880" spans="3:14" x14ac:dyDescent="0.2">
      <c r="C14880" s="17"/>
      <c r="M14880"/>
      <c r="N14880"/>
    </row>
    <row r="14881" spans="3:14" x14ac:dyDescent="0.2">
      <c r="C14881" s="17"/>
      <c r="M14881"/>
      <c r="N14881"/>
    </row>
    <row r="14882" spans="3:14" x14ac:dyDescent="0.2">
      <c r="C14882" s="17"/>
      <c r="M14882"/>
      <c r="N14882"/>
    </row>
    <row r="14883" spans="3:14" x14ac:dyDescent="0.2">
      <c r="C14883" s="17"/>
      <c r="M14883"/>
      <c r="N14883"/>
    </row>
    <row r="14884" spans="3:14" x14ac:dyDescent="0.2">
      <c r="C14884" s="17"/>
      <c r="M14884"/>
      <c r="N14884"/>
    </row>
    <row r="14885" spans="3:14" x14ac:dyDescent="0.2">
      <c r="C14885" s="17"/>
      <c r="M14885"/>
      <c r="N14885"/>
    </row>
    <row r="14886" spans="3:14" x14ac:dyDescent="0.2">
      <c r="C14886" s="17"/>
      <c r="M14886"/>
      <c r="N14886"/>
    </row>
    <row r="14887" spans="3:14" x14ac:dyDescent="0.2">
      <c r="C14887" s="17"/>
      <c r="M14887"/>
      <c r="N14887"/>
    </row>
    <row r="14888" spans="3:14" x14ac:dyDescent="0.2">
      <c r="C14888" s="17"/>
      <c r="M14888"/>
      <c r="N14888"/>
    </row>
    <row r="14889" spans="3:14" x14ac:dyDescent="0.2">
      <c r="C14889" s="17"/>
      <c r="M14889"/>
      <c r="N14889"/>
    </row>
    <row r="14890" spans="3:14" x14ac:dyDescent="0.2">
      <c r="C14890" s="17"/>
      <c r="M14890"/>
      <c r="N14890"/>
    </row>
    <row r="14891" spans="3:14" x14ac:dyDescent="0.2">
      <c r="C14891" s="17"/>
      <c r="M14891"/>
      <c r="N14891"/>
    </row>
    <row r="14892" spans="3:14" x14ac:dyDescent="0.2">
      <c r="C14892" s="17"/>
      <c r="M14892"/>
      <c r="N14892"/>
    </row>
    <row r="14893" spans="3:14" x14ac:dyDescent="0.2">
      <c r="C14893" s="17"/>
      <c r="M14893"/>
      <c r="N14893"/>
    </row>
    <row r="14894" spans="3:14" x14ac:dyDescent="0.2">
      <c r="C14894" s="17"/>
      <c r="M14894"/>
      <c r="N14894"/>
    </row>
    <row r="14895" spans="3:14" x14ac:dyDescent="0.2">
      <c r="C14895" s="17"/>
      <c r="M14895"/>
      <c r="N14895"/>
    </row>
    <row r="14896" spans="3:14" x14ac:dyDescent="0.2">
      <c r="C14896" s="17"/>
      <c r="M14896"/>
      <c r="N14896"/>
    </row>
    <row r="14897" spans="3:14" x14ac:dyDescent="0.2">
      <c r="C14897" s="17"/>
      <c r="M14897"/>
      <c r="N14897"/>
    </row>
    <row r="14898" spans="3:14" x14ac:dyDescent="0.2">
      <c r="C14898" s="17"/>
      <c r="M14898"/>
      <c r="N14898"/>
    </row>
    <row r="14899" spans="3:14" x14ac:dyDescent="0.2">
      <c r="C14899" s="17"/>
      <c r="M14899"/>
      <c r="N14899"/>
    </row>
    <row r="14900" spans="3:14" x14ac:dyDescent="0.2">
      <c r="C14900" s="17"/>
      <c r="M14900"/>
      <c r="N14900"/>
    </row>
    <row r="14901" spans="3:14" x14ac:dyDescent="0.2">
      <c r="C14901" s="17"/>
      <c r="M14901"/>
      <c r="N14901"/>
    </row>
    <row r="14902" spans="3:14" x14ac:dyDescent="0.2">
      <c r="C14902" s="17"/>
      <c r="M14902"/>
      <c r="N14902"/>
    </row>
    <row r="14903" spans="3:14" x14ac:dyDescent="0.2">
      <c r="C14903" s="17"/>
      <c r="M14903"/>
      <c r="N14903"/>
    </row>
    <row r="14904" spans="3:14" x14ac:dyDescent="0.2">
      <c r="C14904" s="17"/>
      <c r="M14904"/>
      <c r="N14904"/>
    </row>
    <row r="14905" spans="3:14" x14ac:dyDescent="0.2">
      <c r="C14905" s="17"/>
      <c r="M14905"/>
      <c r="N14905"/>
    </row>
    <row r="14906" spans="3:14" x14ac:dyDescent="0.2">
      <c r="C14906" s="17"/>
      <c r="M14906"/>
      <c r="N14906"/>
    </row>
    <row r="14907" spans="3:14" x14ac:dyDescent="0.2">
      <c r="C14907" s="17"/>
      <c r="M14907"/>
      <c r="N14907"/>
    </row>
    <row r="14908" spans="3:14" x14ac:dyDescent="0.2">
      <c r="C14908" s="17"/>
      <c r="M14908"/>
      <c r="N14908"/>
    </row>
    <row r="14909" spans="3:14" x14ac:dyDescent="0.2">
      <c r="C14909" s="17"/>
      <c r="M14909"/>
      <c r="N14909"/>
    </row>
    <row r="14910" spans="3:14" x14ac:dyDescent="0.2">
      <c r="C14910" s="17"/>
      <c r="M14910"/>
      <c r="N14910"/>
    </row>
    <row r="14911" spans="3:14" x14ac:dyDescent="0.2">
      <c r="C14911" s="17"/>
      <c r="M14911"/>
      <c r="N14911"/>
    </row>
    <row r="14912" spans="3:14" x14ac:dyDescent="0.2">
      <c r="C14912" s="17"/>
      <c r="M14912"/>
      <c r="N14912"/>
    </row>
    <row r="14913" spans="3:14" x14ac:dyDescent="0.2">
      <c r="C14913" s="17"/>
      <c r="M14913"/>
      <c r="N14913"/>
    </row>
    <row r="14914" spans="3:14" x14ac:dyDescent="0.2">
      <c r="C14914" s="17"/>
      <c r="M14914"/>
      <c r="N14914"/>
    </row>
    <row r="14915" spans="3:14" x14ac:dyDescent="0.2">
      <c r="C14915" s="17"/>
      <c r="M14915"/>
      <c r="N14915"/>
    </row>
    <row r="14916" spans="3:14" x14ac:dyDescent="0.2">
      <c r="C14916" s="17"/>
      <c r="M14916"/>
      <c r="N14916"/>
    </row>
    <row r="14917" spans="3:14" x14ac:dyDescent="0.2">
      <c r="C14917" s="17"/>
      <c r="M14917"/>
      <c r="N14917"/>
    </row>
    <row r="14918" spans="3:14" x14ac:dyDescent="0.2">
      <c r="C14918" s="17"/>
      <c r="M14918"/>
      <c r="N14918"/>
    </row>
    <row r="14919" spans="3:14" x14ac:dyDescent="0.2">
      <c r="C14919" s="17"/>
      <c r="M14919"/>
      <c r="N14919"/>
    </row>
    <row r="14920" spans="3:14" x14ac:dyDescent="0.2">
      <c r="C14920" s="17"/>
      <c r="M14920"/>
      <c r="N14920"/>
    </row>
    <row r="14921" spans="3:14" x14ac:dyDescent="0.2">
      <c r="C14921" s="17"/>
      <c r="M14921"/>
      <c r="N14921"/>
    </row>
    <row r="14922" spans="3:14" x14ac:dyDescent="0.2">
      <c r="C14922" s="17"/>
      <c r="M14922"/>
      <c r="N14922"/>
    </row>
    <row r="14923" spans="3:14" x14ac:dyDescent="0.2">
      <c r="C14923" s="17"/>
      <c r="M14923"/>
      <c r="N14923"/>
    </row>
    <row r="14924" spans="3:14" x14ac:dyDescent="0.2">
      <c r="C14924" s="17"/>
      <c r="M14924"/>
      <c r="N14924"/>
    </row>
    <row r="14925" spans="3:14" x14ac:dyDescent="0.2">
      <c r="C14925" s="17"/>
      <c r="M14925"/>
      <c r="N14925"/>
    </row>
    <row r="14926" spans="3:14" x14ac:dyDescent="0.2">
      <c r="C14926" s="17"/>
      <c r="M14926"/>
      <c r="N14926"/>
    </row>
    <row r="14927" spans="3:14" x14ac:dyDescent="0.2">
      <c r="C14927" s="17"/>
      <c r="M14927"/>
      <c r="N14927"/>
    </row>
    <row r="14928" spans="3:14" x14ac:dyDescent="0.2">
      <c r="C14928" s="17"/>
      <c r="M14928"/>
      <c r="N14928"/>
    </row>
    <row r="14929" spans="3:14" x14ac:dyDescent="0.2">
      <c r="C14929" s="17"/>
      <c r="M14929"/>
      <c r="N14929"/>
    </row>
    <row r="14930" spans="3:14" x14ac:dyDescent="0.2">
      <c r="C14930" s="17"/>
      <c r="M14930"/>
      <c r="N14930"/>
    </row>
    <row r="14931" spans="3:14" x14ac:dyDescent="0.2">
      <c r="C14931" s="17"/>
      <c r="M14931"/>
      <c r="N14931"/>
    </row>
    <row r="14932" spans="3:14" x14ac:dyDescent="0.2">
      <c r="C14932" s="17"/>
      <c r="M14932"/>
      <c r="N14932"/>
    </row>
    <row r="14933" spans="3:14" x14ac:dyDescent="0.2">
      <c r="C14933" s="17"/>
      <c r="M14933"/>
      <c r="N14933"/>
    </row>
    <row r="14934" spans="3:14" x14ac:dyDescent="0.2">
      <c r="C14934" s="17"/>
      <c r="M14934"/>
      <c r="N14934"/>
    </row>
    <row r="14935" spans="3:14" x14ac:dyDescent="0.2">
      <c r="C14935" s="17"/>
      <c r="M14935"/>
      <c r="N14935"/>
    </row>
    <row r="14936" spans="3:14" x14ac:dyDescent="0.2">
      <c r="C14936" s="17"/>
      <c r="M14936"/>
      <c r="N14936"/>
    </row>
    <row r="14937" spans="3:14" x14ac:dyDescent="0.2">
      <c r="C14937" s="17"/>
      <c r="M14937"/>
      <c r="N14937"/>
    </row>
    <row r="14938" spans="3:14" x14ac:dyDescent="0.2">
      <c r="C14938" s="17"/>
      <c r="M14938"/>
      <c r="N14938"/>
    </row>
    <row r="14939" spans="3:14" x14ac:dyDescent="0.2">
      <c r="C14939" s="17"/>
      <c r="M14939"/>
      <c r="N14939"/>
    </row>
    <row r="14940" spans="3:14" x14ac:dyDescent="0.2">
      <c r="C14940" s="17"/>
      <c r="M14940"/>
      <c r="N14940"/>
    </row>
    <row r="14941" spans="3:14" x14ac:dyDescent="0.2">
      <c r="C14941" s="17"/>
      <c r="M14941"/>
      <c r="N14941"/>
    </row>
    <row r="14942" spans="3:14" x14ac:dyDescent="0.2">
      <c r="C14942" s="17"/>
      <c r="M14942"/>
      <c r="N14942"/>
    </row>
    <row r="14943" spans="3:14" x14ac:dyDescent="0.2">
      <c r="C14943" s="17"/>
      <c r="M14943"/>
      <c r="N14943"/>
    </row>
    <row r="14944" spans="3:14" x14ac:dyDescent="0.2">
      <c r="C14944" s="17"/>
      <c r="M14944"/>
      <c r="N14944"/>
    </row>
    <row r="14945" spans="3:14" x14ac:dyDescent="0.2">
      <c r="C14945" s="17"/>
      <c r="M14945"/>
      <c r="N14945"/>
    </row>
    <row r="14946" spans="3:14" x14ac:dyDescent="0.2">
      <c r="C14946" s="17"/>
      <c r="M14946"/>
      <c r="N14946"/>
    </row>
    <row r="14947" spans="3:14" x14ac:dyDescent="0.2">
      <c r="C14947" s="17"/>
      <c r="M14947"/>
      <c r="N14947"/>
    </row>
    <row r="14948" spans="3:14" x14ac:dyDescent="0.2">
      <c r="C14948" s="17"/>
      <c r="M14948"/>
      <c r="N14948"/>
    </row>
    <row r="14949" spans="3:14" x14ac:dyDescent="0.2">
      <c r="C14949" s="17"/>
      <c r="M14949"/>
      <c r="N14949"/>
    </row>
    <row r="14950" spans="3:14" x14ac:dyDescent="0.2">
      <c r="C14950" s="17"/>
      <c r="M14950"/>
      <c r="N14950"/>
    </row>
    <row r="14951" spans="3:14" x14ac:dyDescent="0.2">
      <c r="C14951" s="17"/>
      <c r="M14951"/>
      <c r="N14951"/>
    </row>
    <row r="14952" spans="3:14" x14ac:dyDescent="0.2">
      <c r="C14952" s="17"/>
      <c r="M14952"/>
      <c r="N14952"/>
    </row>
    <row r="14953" spans="3:14" x14ac:dyDescent="0.2">
      <c r="C14953" s="17"/>
      <c r="M14953"/>
      <c r="N14953"/>
    </row>
    <row r="14954" spans="3:14" x14ac:dyDescent="0.2">
      <c r="C14954" s="17"/>
      <c r="M14954"/>
      <c r="N14954"/>
    </row>
    <row r="14955" spans="3:14" x14ac:dyDescent="0.2">
      <c r="C14955" s="17"/>
      <c r="M14955"/>
      <c r="N14955"/>
    </row>
    <row r="14956" spans="3:14" x14ac:dyDescent="0.2">
      <c r="C14956" s="17"/>
      <c r="M14956"/>
      <c r="N14956"/>
    </row>
    <row r="14957" spans="3:14" x14ac:dyDescent="0.2">
      <c r="C14957" s="17"/>
      <c r="M14957"/>
      <c r="N14957"/>
    </row>
    <row r="14958" spans="3:14" x14ac:dyDescent="0.2">
      <c r="C14958" s="17"/>
      <c r="M14958"/>
      <c r="N14958"/>
    </row>
    <row r="14959" spans="3:14" x14ac:dyDescent="0.2">
      <c r="C14959" s="17"/>
      <c r="M14959"/>
      <c r="N14959"/>
    </row>
    <row r="14960" spans="3:14" x14ac:dyDescent="0.2">
      <c r="C14960" s="17"/>
      <c r="M14960"/>
      <c r="N14960"/>
    </row>
    <row r="14961" spans="3:14" x14ac:dyDescent="0.2">
      <c r="C14961" s="17"/>
      <c r="M14961"/>
      <c r="N14961"/>
    </row>
    <row r="14962" spans="3:14" x14ac:dyDescent="0.2">
      <c r="C14962" s="17"/>
      <c r="M14962"/>
      <c r="N14962"/>
    </row>
    <row r="14963" spans="3:14" x14ac:dyDescent="0.2">
      <c r="C14963" s="17"/>
      <c r="M14963"/>
      <c r="N14963"/>
    </row>
    <row r="14964" spans="3:14" x14ac:dyDescent="0.2">
      <c r="C14964" s="17"/>
      <c r="M14964"/>
      <c r="N14964"/>
    </row>
    <row r="14965" spans="3:14" x14ac:dyDescent="0.2">
      <c r="C14965" s="17"/>
      <c r="M14965"/>
      <c r="N14965"/>
    </row>
    <row r="14966" spans="3:14" x14ac:dyDescent="0.2">
      <c r="C14966" s="17"/>
      <c r="M14966"/>
      <c r="N14966"/>
    </row>
    <row r="14967" spans="3:14" x14ac:dyDescent="0.2">
      <c r="C14967" s="17"/>
      <c r="M14967"/>
      <c r="N14967"/>
    </row>
    <row r="14968" spans="3:14" x14ac:dyDescent="0.2">
      <c r="C14968" s="17"/>
      <c r="M14968"/>
      <c r="N14968"/>
    </row>
    <row r="14969" spans="3:14" x14ac:dyDescent="0.2">
      <c r="C14969" s="17"/>
      <c r="M14969"/>
      <c r="N14969"/>
    </row>
    <row r="14970" spans="3:14" x14ac:dyDescent="0.2">
      <c r="C14970" s="17"/>
      <c r="M14970"/>
      <c r="N14970"/>
    </row>
    <row r="14971" spans="3:14" x14ac:dyDescent="0.2">
      <c r="C14971" s="17"/>
      <c r="M14971"/>
      <c r="N14971"/>
    </row>
    <row r="14972" spans="3:14" x14ac:dyDescent="0.2">
      <c r="C14972" s="17"/>
      <c r="M14972"/>
      <c r="N14972"/>
    </row>
    <row r="14973" spans="3:14" x14ac:dyDescent="0.2">
      <c r="C14973" s="17"/>
      <c r="M14973"/>
      <c r="N14973"/>
    </row>
    <row r="14974" spans="3:14" x14ac:dyDescent="0.2">
      <c r="C14974" s="17"/>
      <c r="M14974"/>
      <c r="N14974"/>
    </row>
    <row r="14975" spans="3:14" x14ac:dyDescent="0.2">
      <c r="C14975" s="17"/>
      <c r="M14975"/>
      <c r="N14975"/>
    </row>
    <row r="14976" spans="3:14" x14ac:dyDescent="0.2">
      <c r="C14976" s="17"/>
      <c r="M14976"/>
      <c r="N14976"/>
    </row>
    <row r="14977" spans="3:14" x14ac:dyDescent="0.2">
      <c r="C14977" s="17"/>
      <c r="M14977"/>
      <c r="N14977"/>
    </row>
    <row r="14978" spans="3:14" x14ac:dyDescent="0.2">
      <c r="C14978" s="17"/>
      <c r="M14978"/>
      <c r="N14978"/>
    </row>
    <row r="14979" spans="3:14" x14ac:dyDescent="0.2">
      <c r="C14979" s="17"/>
      <c r="M14979"/>
      <c r="N14979"/>
    </row>
    <row r="14980" spans="3:14" x14ac:dyDescent="0.2">
      <c r="C14980" s="17"/>
      <c r="M14980"/>
      <c r="N14980"/>
    </row>
    <row r="14981" spans="3:14" x14ac:dyDescent="0.2">
      <c r="C14981" s="17"/>
      <c r="M14981"/>
      <c r="N14981"/>
    </row>
    <row r="14982" spans="3:14" x14ac:dyDescent="0.2">
      <c r="C14982" s="17"/>
      <c r="M14982"/>
      <c r="N14982"/>
    </row>
    <row r="14983" spans="3:14" x14ac:dyDescent="0.2">
      <c r="C14983" s="17"/>
      <c r="M14983"/>
      <c r="N14983"/>
    </row>
    <row r="14984" spans="3:14" x14ac:dyDescent="0.2">
      <c r="C14984" s="17"/>
      <c r="M14984"/>
      <c r="N14984"/>
    </row>
    <row r="14985" spans="3:14" x14ac:dyDescent="0.2">
      <c r="C14985" s="17"/>
      <c r="M14985"/>
      <c r="N14985"/>
    </row>
    <row r="14986" spans="3:14" x14ac:dyDescent="0.2">
      <c r="C14986" s="17"/>
      <c r="M14986"/>
      <c r="N14986"/>
    </row>
    <row r="14987" spans="3:14" x14ac:dyDescent="0.2">
      <c r="C14987" s="17"/>
      <c r="M14987"/>
      <c r="N14987"/>
    </row>
    <row r="14988" spans="3:14" x14ac:dyDescent="0.2">
      <c r="C14988" s="17"/>
      <c r="M14988"/>
      <c r="N14988"/>
    </row>
    <row r="14989" spans="3:14" x14ac:dyDescent="0.2">
      <c r="C14989" s="17"/>
      <c r="M14989"/>
      <c r="N14989"/>
    </row>
    <row r="14990" spans="3:14" x14ac:dyDescent="0.2">
      <c r="C14990" s="17"/>
      <c r="M14990"/>
      <c r="N14990"/>
    </row>
    <row r="14991" spans="3:14" x14ac:dyDescent="0.2">
      <c r="C14991" s="17"/>
      <c r="M14991"/>
      <c r="N14991"/>
    </row>
    <row r="14992" spans="3:14" x14ac:dyDescent="0.2">
      <c r="C14992" s="17"/>
      <c r="M14992"/>
      <c r="N14992"/>
    </row>
    <row r="14993" spans="3:14" x14ac:dyDescent="0.2">
      <c r="C14993" s="17"/>
      <c r="M14993"/>
      <c r="N14993"/>
    </row>
    <row r="14994" spans="3:14" x14ac:dyDescent="0.2">
      <c r="C14994" s="17"/>
      <c r="M14994"/>
      <c r="N14994"/>
    </row>
    <row r="14995" spans="3:14" x14ac:dyDescent="0.2">
      <c r="C14995" s="17"/>
      <c r="M14995"/>
      <c r="N14995"/>
    </row>
    <row r="14996" spans="3:14" x14ac:dyDescent="0.2">
      <c r="C14996" s="17"/>
      <c r="M14996"/>
      <c r="N14996"/>
    </row>
    <row r="14997" spans="3:14" x14ac:dyDescent="0.2">
      <c r="C14997" s="17"/>
      <c r="M14997"/>
      <c r="N14997"/>
    </row>
    <row r="14998" spans="3:14" x14ac:dyDescent="0.2">
      <c r="C14998" s="17"/>
      <c r="M14998"/>
      <c r="N14998"/>
    </row>
    <row r="14999" spans="3:14" x14ac:dyDescent="0.2">
      <c r="C14999" s="17"/>
      <c r="M14999"/>
      <c r="N14999"/>
    </row>
    <row r="15000" spans="3:14" x14ac:dyDescent="0.2">
      <c r="C15000" s="17"/>
      <c r="M15000"/>
      <c r="N15000"/>
    </row>
    <row r="15001" spans="3:14" x14ac:dyDescent="0.2">
      <c r="C15001" s="17"/>
      <c r="M15001"/>
      <c r="N15001"/>
    </row>
    <row r="15002" spans="3:14" x14ac:dyDescent="0.2">
      <c r="C15002" s="17"/>
      <c r="M15002"/>
      <c r="N15002"/>
    </row>
    <row r="15003" spans="3:14" x14ac:dyDescent="0.2">
      <c r="C15003" s="17"/>
      <c r="M15003"/>
      <c r="N15003"/>
    </row>
    <row r="15004" spans="3:14" x14ac:dyDescent="0.2">
      <c r="C15004" s="17"/>
      <c r="M15004"/>
      <c r="N15004"/>
    </row>
    <row r="15005" spans="3:14" x14ac:dyDescent="0.2">
      <c r="C15005" s="17"/>
      <c r="M15005"/>
      <c r="N15005"/>
    </row>
    <row r="15006" spans="3:14" x14ac:dyDescent="0.2">
      <c r="C15006" s="17"/>
      <c r="M15006"/>
      <c r="N15006"/>
    </row>
    <row r="15007" spans="3:14" x14ac:dyDescent="0.2">
      <c r="C15007" s="17"/>
      <c r="M15007"/>
      <c r="N15007"/>
    </row>
    <row r="15008" spans="3:14" x14ac:dyDescent="0.2">
      <c r="C15008" s="17"/>
      <c r="M15008"/>
      <c r="N15008"/>
    </row>
    <row r="15009" spans="3:14" x14ac:dyDescent="0.2">
      <c r="C15009" s="17"/>
      <c r="M15009"/>
      <c r="N15009"/>
    </row>
    <row r="15010" spans="3:14" x14ac:dyDescent="0.2">
      <c r="C15010" s="17"/>
      <c r="M15010"/>
      <c r="N15010"/>
    </row>
    <row r="15011" spans="3:14" x14ac:dyDescent="0.2">
      <c r="C15011" s="17"/>
      <c r="M15011"/>
      <c r="N15011"/>
    </row>
    <row r="15012" spans="3:14" x14ac:dyDescent="0.2">
      <c r="C15012" s="17"/>
      <c r="M15012"/>
      <c r="N15012"/>
    </row>
    <row r="15013" spans="3:14" x14ac:dyDescent="0.2">
      <c r="C15013" s="17"/>
      <c r="M15013"/>
      <c r="N15013"/>
    </row>
    <row r="15014" spans="3:14" x14ac:dyDescent="0.2">
      <c r="C15014" s="17"/>
      <c r="M15014"/>
      <c r="N15014"/>
    </row>
    <row r="15015" spans="3:14" x14ac:dyDescent="0.2">
      <c r="C15015" s="17"/>
      <c r="M15015"/>
      <c r="N15015"/>
    </row>
    <row r="15016" spans="3:14" x14ac:dyDescent="0.2">
      <c r="C15016" s="17"/>
      <c r="M15016"/>
      <c r="N15016"/>
    </row>
    <row r="15017" spans="3:14" x14ac:dyDescent="0.2">
      <c r="C15017" s="17"/>
      <c r="M15017"/>
      <c r="N15017"/>
    </row>
    <row r="15018" spans="3:14" x14ac:dyDescent="0.2">
      <c r="C15018" s="17"/>
      <c r="M15018"/>
      <c r="N15018"/>
    </row>
    <row r="15019" spans="3:14" x14ac:dyDescent="0.2">
      <c r="C15019" s="17"/>
      <c r="M15019"/>
      <c r="N15019"/>
    </row>
    <row r="15020" spans="3:14" x14ac:dyDescent="0.2">
      <c r="C15020" s="17"/>
      <c r="M15020"/>
      <c r="N15020"/>
    </row>
    <row r="15021" spans="3:14" x14ac:dyDescent="0.2">
      <c r="C15021" s="17"/>
      <c r="M15021"/>
      <c r="N15021"/>
    </row>
    <row r="15022" spans="3:14" x14ac:dyDescent="0.2">
      <c r="C15022" s="17"/>
      <c r="M15022"/>
      <c r="N15022"/>
    </row>
    <row r="15023" spans="3:14" x14ac:dyDescent="0.2">
      <c r="C15023" s="17"/>
      <c r="M15023"/>
      <c r="N15023"/>
    </row>
    <row r="15024" spans="3:14" x14ac:dyDescent="0.2">
      <c r="C15024" s="17"/>
      <c r="M15024"/>
      <c r="N15024"/>
    </row>
    <row r="15025" spans="3:14" x14ac:dyDescent="0.2">
      <c r="C15025" s="17"/>
      <c r="M15025"/>
      <c r="N15025"/>
    </row>
    <row r="15026" spans="3:14" x14ac:dyDescent="0.2">
      <c r="C15026" s="17"/>
      <c r="M15026"/>
      <c r="N15026"/>
    </row>
    <row r="15027" spans="3:14" x14ac:dyDescent="0.2">
      <c r="C15027" s="17"/>
      <c r="M15027"/>
      <c r="N15027"/>
    </row>
    <row r="15028" spans="3:14" x14ac:dyDescent="0.2">
      <c r="C15028" s="17"/>
      <c r="M15028"/>
      <c r="N15028"/>
    </row>
    <row r="15029" spans="3:14" x14ac:dyDescent="0.2">
      <c r="C15029" s="17"/>
      <c r="M15029"/>
      <c r="N15029"/>
    </row>
    <row r="15030" spans="3:14" x14ac:dyDescent="0.2">
      <c r="C15030" s="17"/>
      <c r="M15030"/>
      <c r="N15030"/>
    </row>
    <row r="15031" spans="3:14" x14ac:dyDescent="0.2">
      <c r="C15031" s="17"/>
      <c r="M15031"/>
      <c r="N15031"/>
    </row>
    <row r="15032" spans="3:14" x14ac:dyDescent="0.2">
      <c r="C15032" s="17"/>
      <c r="M15032"/>
      <c r="N15032"/>
    </row>
    <row r="15033" spans="3:14" x14ac:dyDescent="0.2">
      <c r="C15033" s="17"/>
      <c r="M15033"/>
      <c r="N15033"/>
    </row>
    <row r="15034" spans="3:14" x14ac:dyDescent="0.2">
      <c r="C15034" s="17"/>
      <c r="M15034"/>
      <c r="N15034"/>
    </row>
    <row r="15035" spans="3:14" x14ac:dyDescent="0.2">
      <c r="C15035" s="17"/>
      <c r="M15035"/>
      <c r="N15035"/>
    </row>
    <row r="15036" spans="3:14" x14ac:dyDescent="0.2">
      <c r="C15036" s="17"/>
      <c r="M15036"/>
      <c r="N15036"/>
    </row>
    <row r="15037" spans="3:14" x14ac:dyDescent="0.2">
      <c r="C15037" s="17"/>
      <c r="M15037"/>
      <c r="N15037"/>
    </row>
    <row r="15038" spans="3:14" x14ac:dyDescent="0.2">
      <c r="C15038" s="17"/>
      <c r="M15038"/>
      <c r="N15038"/>
    </row>
    <row r="15039" spans="3:14" x14ac:dyDescent="0.2">
      <c r="C15039" s="17"/>
      <c r="M15039"/>
      <c r="N15039"/>
    </row>
    <row r="15040" spans="3:14" x14ac:dyDescent="0.2">
      <c r="C15040" s="17"/>
      <c r="M15040"/>
      <c r="N15040"/>
    </row>
    <row r="15041" spans="3:14" x14ac:dyDescent="0.2">
      <c r="C15041" s="17"/>
      <c r="M15041"/>
      <c r="N15041"/>
    </row>
    <row r="15042" spans="3:14" x14ac:dyDescent="0.2">
      <c r="C15042" s="17"/>
      <c r="M15042"/>
      <c r="N15042"/>
    </row>
    <row r="15043" spans="3:14" x14ac:dyDescent="0.2">
      <c r="C15043" s="17"/>
      <c r="M15043"/>
      <c r="N15043"/>
    </row>
    <row r="15044" spans="3:14" x14ac:dyDescent="0.2">
      <c r="C15044" s="17"/>
      <c r="M15044"/>
      <c r="N15044"/>
    </row>
    <row r="15045" spans="3:14" x14ac:dyDescent="0.2">
      <c r="C15045" s="17"/>
      <c r="M15045"/>
      <c r="N15045"/>
    </row>
    <row r="15046" spans="3:14" x14ac:dyDescent="0.2">
      <c r="C15046" s="17"/>
      <c r="M15046"/>
      <c r="N15046"/>
    </row>
    <row r="15047" spans="3:14" x14ac:dyDescent="0.2">
      <c r="C15047" s="17"/>
      <c r="M15047"/>
      <c r="N15047"/>
    </row>
    <row r="15048" spans="3:14" x14ac:dyDescent="0.2">
      <c r="C15048" s="17"/>
      <c r="M15048"/>
      <c r="N15048"/>
    </row>
    <row r="15049" spans="3:14" x14ac:dyDescent="0.2">
      <c r="C15049" s="17"/>
      <c r="M15049"/>
      <c r="N15049"/>
    </row>
    <row r="15050" spans="3:14" x14ac:dyDescent="0.2">
      <c r="C15050" s="17"/>
      <c r="M15050"/>
      <c r="N15050"/>
    </row>
    <row r="15051" spans="3:14" x14ac:dyDescent="0.2">
      <c r="C15051" s="17"/>
      <c r="M15051"/>
      <c r="N15051"/>
    </row>
    <row r="15052" spans="3:14" x14ac:dyDescent="0.2">
      <c r="C15052" s="17"/>
      <c r="M15052"/>
      <c r="N15052"/>
    </row>
    <row r="15053" spans="3:14" x14ac:dyDescent="0.2">
      <c r="C15053" s="17"/>
      <c r="M15053"/>
      <c r="N15053"/>
    </row>
    <row r="15054" spans="3:14" x14ac:dyDescent="0.2">
      <c r="C15054" s="17"/>
      <c r="M15054"/>
      <c r="N15054"/>
    </row>
    <row r="15055" spans="3:14" x14ac:dyDescent="0.2">
      <c r="C15055" s="17"/>
      <c r="M15055"/>
      <c r="N15055"/>
    </row>
    <row r="15056" spans="3:14" x14ac:dyDescent="0.2">
      <c r="C15056" s="17"/>
      <c r="M15056"/>
      <c r="N15056"/>
    </row>
    <row r="15057" spans="3:14" x14ac:dyDescent="0.2">
      <c r="C15057" s="17"/>
      <c r="M15057"/>
      <c r="N15057"/>
    </row>
    <row r="15058" spans="3:14" x14ac:dyDescent="0.2">
      <c r="C15058" s="17"/>
      <c r="M15058"/>
      <c r="N15058"/>
    </row>
    <row r="15059" spans="3:14" x14ac:dyDescent="0.2">
      <c r="C15059" s="17"/>
      <c r="M15059"/>
      <c r="N15059"/>
    </row>
    <row r="15060" spans="3:14" x14ac:dyDescent="0.2">
      <c r="C15060" s="17"/>
      <c r="M15060"/>
      <c r="N15060"/>
    </row>
    <row r="15061" spans="3:14" x14ac:dyDescent="0.2">
      <c r="C15061" s="17"/>
      <c r="M15061"/>
      <c r="N15061"/>
    </row>
    <row r="15062" spans="3:14" x14ac:dyDescent="0.2">
      <c r="C15062" s="17"/>
      <c r="M15062"/>
      <c r="N15062"/>
    </row>
    <row r="15063" spans="3:14" x14ac:dyDescent="0.2">
      <c r="C15063" s="17"/>
      <c r="M15063"/>
      <c r="N15063"/>
    </row>
    <row r="15064" spans="3:14" x14ac:dyDescent="0.2">
      <c r="C15064" s="17"/>
      <c r="M15064"/>
      <c r="N15064"/>
    </row>
    <row r="15065" spans="3:14" x14ac:dyDescent="0.2">
      <c r="C15065" s="17"/>
      <c r="M15065"/>
      <c r="N15065"/>
    </row>
    <row r="15066" spans="3:14" x14ac:dyDescent="0.2">
      <c r="C15066" s="17"/>
      <c r="M15066"/>
      <c r="N15066"/>
    </row>
    <row r="15067" spans="3:14" x14ac:dyDescent="0.2">
      <c r="C15067" s="17"/>
      <c r="M15067"/>
      <c r="N15067"/>
    </row>
    <row r="15068" spans="3:14" x14ac:dyDescent="0.2">
      <c r="C15068" s="17"/>
      <c r="M15068"/>
      <c r="N15068"/>
    </row>
    <row r="15069" spans="3:14" x14ac:dyDescent="0.2">
      <c r="C15069" s="17"/>
      <c r="M15069"/>
      <c r="N15069"/>
    </row>
    <row r="15070" spans="3:14" x14ac:dyDescent="0.2">
      <c r="C15070" s="17"/>
      <c r="M15070"/>
      <c r="N15070"/>
    </row>
    <row r="15071" spans="3:14" x14ac:dyDescent="0.2">
      <c r="C15071" s="17"/>
      <c r="M15071"/>
      <c r="N15071"/>
    </row>
    <row r="15072" spans="3:14" x14ac:dyDescent="0.2">
      <c r="C15072" s="17"/>
      <c r="M15072"/>
      <c r="N15072"/>
    </row>
    <row r="15073" spans="3:14" x14ac:dyDescent="0.2">
      <c r="C15073" s="17"/>
      <c r="M15073"/>
      <c r="N15073"/>
    </row>
    <row r="15074" spans="3:14" x14ac:dyDescent="0.2">
      <c r="C15074" s="17"/>
      <c r="M15074"/>
      <c r="N15074"/>
    </row>
    <row r="15075" spans="3:14" x14ac:dyDescent="0.2">
      <c r="C15075" s="17"/>
      <c r="M15075"/>
      <c r="N15075"/>
    </row>
    <row r="15076" spans="3:14" x14ac:dyDescent="0.2">
      <c r="C15076" s="17"/>
      <c r="M15076"/>
      <c r="N15076"/>
    </row>
    <row r="15077" spans="3:14" x14ac:dyDescent="0.2">
      <c r="C15077" s="17"/>
      <c r="M15077"/>
      <c r="N15077"/>
    </row>
    <row r="15078" spans="3:14" x14ac:dyDescent="0.2">
      <c r="C15078" s="17"/>
      <c r="M15078"/>
      <c r="N15078"/>
    </row>
    <row r="15079" spans="3:14" x14ac:dyDescent="0.2">
      <c r="C15079" s="17"/>
      <c r="M15079"/>
      <c r="N15079"/>
    </row>
    <row r="15080" spans="3:14" x14ac:dyDescent="0.2">
      <c r="C15080" s="17"/>
      <c r="M15080"/>
      <c r="N15080"/>
    </row>
    <row r="15081" spans="3:14" x14ac:dyDescent="0.2">
      <c r="C15081" s="17"/>
      <c r="M15081"/>
      <c r="N15081"/>
    </row>
    <row r="15082" spans="3:14" x14ac:dyDescent="0.2">
      <c r="C15082" s="17"/>
      <c r="M15082"/>
      <c r="N15082"/>
    </row>
    <row r="15083" spans="3:14" x14ac:dyDescent="0.2">
      <c r="C15083" s="17"/>
      <c r="M15083"/>
      <c r="N15083"/>
    </row>
    <row r="15084" spans="3:14" x14ac:dyDescent="0.2">
      <c r="C15084" s="17"/>
      <c r="M15084"/>
      <c r="N15084"/>
    </row>
    <row r="15085" spans="3:14" x14ac:dyDescent="0.2">
      <c r="C15085" s="17"/>
      <c r="M15085"/>
      <c r="N15085"/>
    </row>
    <row r="15086" spans="3:14" x14ac:dyDescent="0.2">
      <c r="C15086" s="17"/>
      <c r="M15086"/>
      <c r="N15086"/>
    </row>
    <row r="15087" spans="3:14" x14ac:dyDescent="0.2">
      <c r="C15087" s="17"/>
      <c r="M15087"/>
      <c r="N15087"/>
    </row>
    <row r="15088" spans="3:14" x14ac:dyDescent="0.2">
      <c r="C15088" s="17"/>
      <c r="M15088"/>
      <c r="N15088"/>
    </row>
    <row r="15089" spans="3:14" x14ac:dyDescent="0.2">
      <c r="C15089" s="17"/>
      <c r="M15089"/>
      <c r="N15089"/>
    </row>
    <row r="15090" spans="3:14" x14ac:dyDescent="0.2">
      <c r="C15090" s="17"/>
      <c r="M15090"/>
      <c r="N15090"/>
    </row>
    <row r="15091" spans="3:14" x14ac:dyDescent="0.2">
      <c r="C15091" s="17"/>
      <c r="M15091"/>
      <c r="N15091"/>
    </row>
    <row r="15092" spans="3:14" x14ac:dyDescent="0.2">
      <c r="C15092" s="17"/>
      <c r="M15092"/>
      <c r="N15092"/>
    </row>
    <row r="15093" spans="3:14" x14ac:dyDescent="0.2">
      <c r="C15093" s="17"/>
      <c r="M15093"/>
      <c r="N15093"/>
    </row>
    <row r="15094" spans="3:14" x14ac:dyDescent="0.2">
      <c r="C15094" s="17"/>
      <c r="M15094"/>
      <c r="N15094"/>
    </row>
    <row r="15095" spans="3:14" x14ac:dyDescent="0.2">
      <c r="C15095" s="17"/>
      <c r="M15095"/>
      <c r="N15095"/>
    </row>
    <row r="15096" spans="3:14" x14ac:dyDescent="0.2">
      <c r="C15096" s="17"/>
      <c r="M15096"/>
      <c r="N15096"/>
    </row>
    <row r="15097" spans="3:14" x14ac:dyDescent="0.2">
      <c r="C15097" s="17"/>
      <c r="M15097"/>
      <c r="N15097"/>
    </row>
    <row r="15098" spans="3:14" x14ac:dyDescent="0.2">
      <c r="C15098" s="17"/>
      <c r="M15098"/>
      <c r="N15098"/>
    </row>
    <row r="15099" spans="3:14" x14ac:dyDescent="0.2">
      <c r="C15099" s="17"/>
      <c r="M15099"/>
      <c r="N15099"/>
    </row>
    <row r="15100" spans="3:14" x14ac:dyDescent="0.2">
      <c r="C15100" s="17"/>
      <c r="M15100"/>
      <c r="N15100"/>
    </row>
    <row r="15101" spans="3:14" x14ac:dyDescent="0.2">
      <c r="C15101" s="17"/>
      <c r="M15101"/>
      <c r="N15101"/>
    </row>
    <row r="15102" spans="3:14" x14ac:dyDescent="0.2">
      <c r="C15102" s="17"/>
      <c r="M15102"/>
      <c r="N15102"/>
    </row>
    <row r="15103" spans="3:14" x14ac:dyDescent="0.2">
      <c r="C15103" s="17"/>
      <c r="M15103"/>
      <c r="N15103"/>
    </row>
    <row r="15104" spans="3:14" x14ac:dyDescent="0.2">
      <c r="C15104" s="17"/>
      <c r="M15104"/>
      <c r="N15104"/>
    </row>
    <row r="15105" spans="3:14" x14ac:dyDescent="0.2">
      <c r="C15105" s="17"/>
      <c r="M15105"/>
      <c r="N15105"/>
    </row>
    <row r="15106" spans="3:14" x14ac:dyDescent="0.2">
      <c r="C15106" s="17"/>
      <c r="M15106"/>
      <c r="N15106"/>
    </row>
    <row r="15107" spans="3:14" x14ac:dyDescent="0.2">
      <c r="C15107" s="17"/>
      <c r="M15107"/>
      <c r="N15107"/>
    </row>
    <row r="15108" spans="3:14" x14ac:dyDescent="0.2">
      <c r="C15108" s="17"/>
      <c r="M15108"/>
      <c r="N15108"/>
    </row>
    <row r="15109" spans="3:14" x14ac:dyDescent="0.2">
      <c r="C15109" s="17"/>
      <c r="M15109"/>
      <c r="N15109"/>
    </row>
    <row r="15110" spans="3:14" x14ac:dyDescent="0.2">
      <c r="C15110" s="17"/>
      <c r="M15110"/>
      <c r="N15110"/>
    </row>
    <row r="15111" spans="3:14" x14ac:dyDescent="0.2">
      <c r="C15111" s="17"/>
      <c r="M15111"/>
      <c r="N15111"/>
    </row>
    <row r="15112" spans="3:14" x14ac:dyDescent="0.2">
      <c r="C15112" s="17"/>
      <c r="M15112"/>
      <c r="N15112"/>
    </row>
    <row r="15113" spans="3:14" x14ac:dyDescent="0.2">
      <c r="C15113" s="17"/>
      <c r="M15113"/>
      <c r="N15113"/>
    </row>
    <row r="15114" spans="3:14" x14ac:dyDescent="0.2">
      <c r="C15114" s="17"/>
      <c r="M15114"/>
      <c r="N15114"/>
    </row>
    <row r="15115" spans="3:14" x14ac:dyDescent="0.2">
      <c r="C15115" s="17"/>
      <c r="M15115"/>
      <c r="N15115"/>
    </row>
    <row r="15116" spans="3:14" x14ac:dyDescent="0.2">
      <c r="C15116" s="17"/>
      <c r="M15116"/>
      <c r="N15116"/>
    </row>
    <row r="15117" spans="3:14" x14ac:dyDescent="0.2">
      <c r="C15117" s="17"/>
      <c r="M15117"/>
      <c r="N15117"/>
    </row>
    <row r="15118" spans="3:14" x14ac:dyDescent="0.2">
      <c r="C15118" s="17"/>
      <c r="M15118"/>
      <c r="N15118"/>
    </row>
    <row r="15119" spans="3:14" x14ac:dyDescent="0.2">
      <c r="C15119" s="17"/>
      <c r="M15119"/>
      <c r="N15119"/>
    </row>
    <row r="15120" spans="3:14" x14ac:dyDescent="0.2">
      <c r="C15120" s="17"/>
      <c r="M15120"/>
      <c r="N15120"/>
    </row>
    <row r="15121" spans="3:14" x14ac:dyDescent="0.2">
      <c r="C15121" s="17"/>
      <c r="M15121"/>
      <c r="N15121"/>
    </row>
    <row r="15122" spans="3:14" x14ac:dyDescent="0.2">
      <c r="C15122" s="17"/>
      <c r="M15122"/>
      <c r="N15122"/>
    </row>
    <row r="15123" spans="3:14" x14ac:dyDescent="0.2">
      <c r="C15123" s="17"/>
      <c r="M15123"/>
      <c r="N15123"/>
    </row>
    <row r="15124" spans="3:14" x14ac:dyDescent="0.2">
      <c r="C15124" s="17"/>
      <c r="M15124"/>
      <c r="N15124"/>
    </row>
    <row r="15125" spans="3:14" x14ac:dyDescent="0.2">
      <c r="C15125" s="17"/>
      <c r="M15125"/>
      <c r="N15125"/>
    </row>
    <row r="15126" spans="3:14" x14ac:dyDescent="0.2">
      <c r="C15126" s="17"/>
      <c r="M15126"/>
      <c r="N15126"/>
    </row>
    <row r="15127" spans="3:14" x14ac:dyDescent="0.2">
      <c r="C15127" s="17"/>
      <c r="M15127"/>
      <c r="N15127"/>
    </row>
    <row r="15128" spans="3:14" x14ac:dyDescent="0.2">
      <c r="C15128" s="17"/>
      <c r="M15128"/>
      <c r="N15128"/>
    </row>
    <row r="15129" spans="3:14" x14ac:dyDescent="0.2">
      <c r="C15129" s="17"/>
      <c r="M15129"/>
      <c r="N15129"/>
    </row>
    <row r="15130" spans="3:14" x14ac:dyDescent="0.2">
      <c r="C15130" s="17"/>
      <c r="M15130"/>
      <c r="N15130"/>
    </row>
    <row r="15131" spans="3:14" x14ac:dyDescent="0.2">
      <c r="C15131" s="17"/>
      <c r="M15131"/>
      <c r="N15131"/>
    </row>
    <row r="15132" spans="3:14" x14ac:dyDescent="0.2">
      <c r="C15132" s="17"/>
      <c r="M15132"/>
      <c r="N15132"/>
    </row>
    <row r="15133" spans="3:14" x14ac:dyDescent="0.2">
      <c r="C15133" s="17"/>
      <c r="M15133"/>
      <c r="N15133"/>
    </row>
    <row r="15134" spans="3:14" x14ac:dyDescent="0.2">
      <c r="C15134" s="17"/>
      <c r="M15134"/>
      <c r="N15134"/>
    </row>
    <row r="15135" spans="3:14" x14ac:dyDescent="0.2">
      <c r="C15135" s="17"/>
      <c r="M15135"/>
      <c r="N15135"/>
    </row>
    <row r="15136" spans="3:14" x14ac:dyDescent="0.2">
      <c r="C15136" s="17"/>
      <c r="M15136"/>
      <c r="N15136"/>
    </row>
    <row r="15137" spans="3:14" x14ac:dyDescent="0.2">
      <c r="C15137" s="17"/>
      <c r="M15137"/>
      <c r="N15137"/>
    </row>
    <row r="15138" spans="3:14" x14ac:dyDescent="0.2">
      <c r="C15138" s="17"/>
      <c r="M15138"/>
      <c r="N15138"/>
    </row>
    <row r="15139" spans="3:14" x14ac:dyDescent="0.2">
      <c r="C15139" s="17"/>
      <c r="M15139"/>
      <c r="N15139"/>
    </row>
    <row r="15140" spans="3:14" x14ac:dyDescent="0.2">
      <c r="C15140" s="17"/>
      <c r="M15140"/>
      <c r="N15140"/>
    </row>
    <row r="15141" spans="3:14" x14ac:dyDescent="0.2">
      <c r="C15141" s="17"/>
      <c r="M15141"/>
      <c r="N15141"/>
    </row>
    <row r="15142" spans="3:14" x14ac:dyDescent="0.2">
      <c r="C15142" s="17"/>
      <c r="M15142"/>
      <c r="N15142"/>
    </row>
    <row r="15143" spans="3:14" x14ac:dyDescent="0.2">
      <c r="C15143" s="17"/>
      <c r="M15143"/>
      <c r="N15143"/>
    </row>
    <row r="15144" spans="3:14" x14ac:dyDescent="0.2">
      <c r="C15144" s="17"/>
      <c r="M15144"/>
      <c r="N15144"/>
    </row>
    <row r="15145" spans="3:14" x14ac:dyDescent="0.2">
      <c r="C15145" s="17"/>
      <c r="M15145"/>
      <c r="N15145"/>
    </row>
    <row r="15146" spans="3:14" x14ac:dyDescent="0.2">
      <c r="C15146" s="17"/>
      <c r="M15146"/>
      <c r="N15146"/>
    </row>
    <row r="15147" spans="3:14" x14ac:dyDescent="0.2">
      <c r="C15147" s="17"/>
      <c r="M15147"/>
      <c r="N15147"/>
    </row>
    <row r="15148" spans="3:14" x14ac:dyDescent="0.2">
      <c r="C15148" s="17"/>
      <c r="M15148"/>
      <c r="N15148"/>
    </row>
    <row r="15149" spans="3:14" x14ac:dyDescent="0.2">
      <c r="C15149" s="17"/>
      <c r="M15149"/>
      <c r="N15149"/>
    </row>
    <row r="15150" spans="3:14" x14ac:dyDescent="0.2">
      <c r="C15150" s="17"/>
      <c r="M15150"/>
      <c r="N15150"/>
    </row>
    <row r="15151" spans="3:14" x14ac:dyDescent="0.2">
      <c r="C15151" s="17"/>
      <c r="M15151"/>
      <c r="N15151"/>
    </row>
    <row r="15152" spans="3:14" x14ac:dyDescent="0.2">
      <c r="C15152" s="17"/>
      <c r="M15152"/>
      <c r="N15152"/>
    </row>
    <row r="15153" spans="3:14" x14ac:dyDescent="0.2">
      <c r="C15153" s="17"/>
      <c r="M15153"/>
      <c r="N15153"/>
    </row>
    <row r="15154" spans="3:14" x14ac:dyDescent="0.2">
      <c r="C15154" s="17"/>
      <c r="M15154"/>
      <c r="N15154"/>
    </row>
    <row r="15155" spans="3:14" x14ac:dyDescent="0.2">
      <c r="C15155" s="17"/>
      <c r="M15155"/>
      <c r="N15155"/>
    </row>
    <row r="15156" spans="3:14" x14ac:dyDescent="0.2">
      <c r="C15156" s="17"/>
      <c r="M15156"/>
      <c r="N15156"/>
    </row>
    <row r="15157" spans="3:14" x14ac:dyDescent="0.2">
      <c r="C15157" s="17"/>
      <c r="M15157"/>
      <c r="N15157"/>
    </row>
    <row r="15158" spans="3:14" x14ac:dyDescent="0.2">
      <c r="C15158" s="17"/>
      <c r="M15158"/>
      <c r="N15158"/>
    </row>
    <row r="15159" spans="3:14" x14ac:dyDescent="0.2">
      <c r="C15159" s="17"/>
      <c r="M15159"/>
      <c r="N15159"/>
    </row>
    <row r="15160" spans="3:14" x14ac:dyDescent="0.2">
      <c r="C15160" s="17"/>
      <c r="M15160"/>
      <c r="N15160"/>
    </row>
    <row r="15161" spans="3:14" x14ac:dyDescent="0.2">
      <c r="C15161" s="17"/>
      <c r="M15161"/>
      <c r="N15161"/>
    </row>
    <row r="15162" spans="3:14" x14ac:dyDescent="0.2">
      <c r="C15162" s="17"/>
      <c r="M15162"/>
      <c r="N15162"/>
    </row>
    <row r="15163" spans="3:14" x14ac:dyDescent="0.2">
      <c r="C15163" s="17"/>
      <c r="M15163"/>
      <c r="N15163"/>
    </row>
    <row r="15164" spans="3:14" x14ac:dyDescent="0.2">
      <c r="C15164" s="17"/>
      <c r="M15164"/>
      <c r="N15164"/>
    </row>
    <row r="15165" spans="3:14" x14ac:dyDescent="0.2">
      <c r="C15165" s="17"/>
      <c r="M15165"/>
      <c r="N15165"/>
    </row>
    <row r="15166" spans="3:14" x14ac:dyDescent="0.2">
      <c r="C15166" s="17"/>
      <c r="M15166"/>
      <c r="N15166"/>
    </row>
    <row r="15167" spans="3:14" x14ac:dyDescent="0.2">
      <c r="C15167" s="17"/>
      <c r="M15167"/>
      <c r="N15167"/>
    </row>
    <row r="15168" spans="3:14" x14ac:dyDescent="0.2">
      <c r="C15168" s="17"/>
      <c r="M15168"/>
      <c r="N15168"/>
    </row>
    <row r="15169" spans="3:14" x14ac:dyDescent="0.2">
      <c r="C15169" s="17"/>
      <c r="M15169"/>
      <c r="N15169"/>
    </row>
    <row r="15170" spans="3:14" x14ac:dyDescent="0.2">
      <c r="C15170" s="17"/>
      <c r="M15170"/>
      <c r="N15170"/>
    </row>
    <row r="15171" spans="3:14" x14ac:dyDescent="0.2">
      <c r="C15171" s="17"/>
      <c r="M15171"/>
      <c r="N15171"/>
    </row>
    <row r="15172" spans="3:14" x14ac:dyDescent="0.2">
      <c r="C15172" s="17"/>
      <c r="M15172"/>
      <c r="N15172"/>
    </row>
    <row r="15173" spans="3:14" x14ac:dyDescent="0.2">
      <c r="C15173" s="17"/>
      <c r="M15173"/>
      <c r="N15173"/>
    </row>
    <row r="15174" spans="3:14" x14ac:dyDescent="0.2">
      <c r="C15174" s="17"/>
      <c r="M15174"/>
      <c r="N15174"/>
    </row>
    <row r="15175" spans="3:14" x14ac:dyDescent="0.2">
      <c r="C15175" s="17"/>
      <c r="M15175"/>
      <c r="N15175"/>
    </row>
    <row r="15176" spans="3:14" x14ac:dyDescent="0.2">
      <c r="C15176" s="17"/>
      <c r="M15176"/>
      <c r="N15176"/>
    </row>
    <row r="15177" spans="3:14" x14ac:dyDescent="0.2">
      <c r="C15177" s="17"/>
      <c r="M15177"/>
      <c r="N15177"/>
    </row>
    <row r="15178" spans="3:14" x14ac:dyDescent="0.2">
      <c r="C15178" s="17"/>
      <c r="M15178"/>
      <c r="N15178"/>
    </row>
    <row r="15179" spans="3:14" x14ac:dyDescent="0.2">
      <c r="C15179" s="17"/>
      <c r="M15179"/>
      <c r="N15179"/>
    </row>
    <row r="15180" spans="3:14" x14ac:dyDescent="0.2">
      <c r="C15180" s="17"/>
      <c r="M15180"/>
      <c r="N15180"/>
    </row>
    <row r="15181" spans="3:14" x14ac:dyDescent="0.2">
      <c r="C15181" s="17"/>
      <c r="M15181"/>
      <c r="N15181"/>
    </row>
    <row r="15182" spans="3:14" x14ac:dyDescent="0.2">
      <c r="C15182" s="17"/>
      <c r="M15182"/>
      <c r="N15182"/>
    </row>
    <row r="15183" spans="3:14" x14ac:dyDescent="0.2">
      <c r="C15183" s="17"/>
      <c r="M15183"/>
      <c r="N15183"/>
    </row>
    <row r="15184" spans="3:14" x14ac:dyDescent="0.2">
      <c r="C15184" s="17"/>
      <c r="M15184"/>
      <c r="N15184"/>
    </row>
    <row r="15185" spans="3:14" x14ac:dyDescent="0.2">
      <c r="C15185" s="17"/>
      <c r="M15185"/>
      <c r="N15185"/>
    </row>
    <row r="15186" spans="3:14" x14ac:dyDescent="0.2">
      <c r="C15186" s="17"/>
      <c r="M15186"/>
      <c r="N15186"/>
    </row>
    <row r="15187" spans="3:14" x14ac:dyDescent="0.2">
      <c r="C15187" s="17"/>
      <c r="M15187"/>
      <c r="N15187"/>
    </row>
    <row r="15188" spans="3:14" x14ac:dyDescent="0.2">
      <c r="C15188" s="17"/>
      <c r="M15188"/>
      <c r="N15188"/>
    </row>
    <row r="15189" spans="3:14" x14ac:dyDescent="0.2">
      <c r="C15189" s="17"/>
      <c r="M15189"/>
      <c r="N15189"/>
    </row>
    <row r="15190" spans="3:14" x14ac:dyDescent="0.2">
      <c r="C15190" s="17"/>
      <c r="M15190"/>
      <c r="N15190"/>
    </row>
    <row r="15191" spans="3:14" x14ac:dyDescent="0.2">
      <c r="C15191" s="17"/>
      <c r="M15191"/>
      <c r="N15191"/>
    </row>
    <row r="15192" spans="3:14" x14ac:dyDescent="0.2">
      <c r="C15192" s="17"/>
      <c r="M15192"/>
      <c r="N15192"/>
    </row>
    <row r="15193" spans="3:14" x14ac:dyDescent="0.2">
      <c r="C15193" s="17"/>
      <c r="M15193"/>
      <c r="N15193"/>
    </row>
    <row r="15194" spans="3:14" x14ac:dyDescent="0.2">
      <c r="C15194" s="17"/>
      <c r="M15194"/>
      <c r="N15194"/>
    </row>
    <row r="15195" spans="3:14" x14ac:dyDescent="0.2">
      <c r="C15195" s="17"/>
      <c r="M15195"/>
      <c r="N15195"/>
    </row>
    <row r="15196" spans="3:14" x14ac:dyDescent="0.2">
      <c r="C15196" s="17"/>
      <c r="M15196"/>
      <c r="N15196"/>
    </row>
    <row r="15197" spans="3:14" x14ac:dyDescent="0.2">
      <c r="C15197" s="17"/>
      <c r="M15197"/>
      <c r="N15197"/>
    </row>
    <row r="15198" spans="3:14" x14ac:dyDescent="0.2">
      <c r="C15198" s="17"/>
      <c r="M15198"/>
      <c r="N15198"/>
    </row>
    <row r="15199" spans="3:14" x14ac:dyDescent="0.2">
      <c r="C15199" s="17"/>
      <c r="M15199"/>
      <c r="N15199"/>
    </row>
    <row r="15200" spans="3:14" x14ac:dyDescent="0.2">
      <c r="C15200" s="17"/>
      <c r="M15200"/>
      <c r="N15200"/>
    </row>
    <row r="15201" spans="3:14" x14ac:dyDescent="0.2">
      <c r="C15201" s="17"/>
      <c r="M15201"/>
      <c r="N15201"/>
    </row>
    <row r="15202" spans="3:14" x14ac:dyDescent="0.2">
      <c r="C15202" s="17"/>
      <c r="M15202"/>
      <c r="N15202"/>
    </row>
    <row r="15203" spans="3:14" x14ac:dyDescent="0.2">
      <c r="C15203" s="17"/>
      <c r="M15203"/>
      <c r="N15203"/>
    </row>
    <row r="15204" spans="3:14" x14ac:dyDescent="0.2">
      <c r="C15204" s="17"/>
      <c r="M15204"/>
      <c r="N15204"/>
    </row>
    <row r="15205" spans="3:14" x14ac:dyDescent="0.2">
      <c r="C15205" s="17"/>
      <c r="M15205"/>
      <c r="N15205"/>
    </row>
    <row r="15206" spans="3:14" x14ac:dyDescent="0.2">
      <c r="C15206" s="17"/>
      <c r="M15206"/>
      <c r="N15206"/>
    </row>
    <row r="15207" spans="3:14" x14ac:dyDescent="0.2">
      <c r="C15207" s="17"/>
      <c r="M15207"/>
      <c r="N15207"/>
    </row>
    <row r="15208" spans="3:14" x14ac:dyDescent="0.2">
      <c r="C15208" s="17"/>
      <c r="M15208"/>
      <c r="N15208"/>
    </row>
    <row r="15209" spans="3:14" x14ac:dyDescent="0.2">
      <c r="C15209" s="17"/>
      <c r="M15209"/>
      <c r="N15209"/>
    </row>
    <row r="15210" spans="3:14" x14ac:dyDescent="0.2">
      <c r="C15210" s="17"/>
      <c r="M15210"/>
      <c r="N15210"/>
    </row>
    <row r="15211" spans="3:14" x14ac:dyDescent="0.2">
      <c r="C15211" s="17"/>
      <c r="M15211"/>
      <c r="N15211"/>
    </row>
    <row r="15212" spans="3:14" x14ac:dyDescent="0.2">
      <c r="C15212" s="17"/>
      <c r="M15212"/>
      <c r="N15212"/>
    </row>
    <row r="15213" spans="3:14" x14ac:dyDescent="0.2">
      <c r="C15213" s="17"/>
      <c r="M15213"/>
      <c r="N15213"/>
    </row>
    <row r="15214" spans="3:14" x14ac:dyDescent="0.2">
      <c r="C15214" s="17"/>
      <c r="M15214"/>
      <c r="N15214"/>
    </row>
    <row r="15215" spans="3:14" x14ac:dyDescent="0.2">
      <c r="C15215" s="17"/>
      <c r="M15215"/>
      <c r="N15215"/>
    </row>
    <row r="15216" spans="3:14" x14ac:dyDescent="0.2">
      <c r="C15216" s="17"/>
      <c r="M15216"/>
      <c r="N15216"/>
    </row>
    <row r="15217" spans="3:14" x14ac:dyDescent="0.2">
      <c r="C15217" s="17"/>
      <c r="M15217"/>
      <c r="N15217"/>
    </row>
    <row r="15218" spans="3:14" x14ac:dyDescent="0.2">
      <c r="C15218" s="17"/>
      <c r="M15218"/>
      <c r="N15218"/>
    </row>
    <row r="15219" spans="3:14" x14ac:dyDescent="0.2">
      <c r="C15219" s="17"/>
      <c r="M15219"/>
      <c r="N15219"/>
    </row>
    <row r="15220" spans="3:14" x14ac:dyDescent="0.2">
      <c r="C15220" s="17"/>
      <c r="M15220"/>
      <c r="N15220"/>
    </row>
    <row r="15221" spans="3:14" x14ac:dyDescent="0.2">
      <c r="C15221" s="17"/>
      <c r="M15221"/>
      <c r="N15221"/>
    </row>
    <row r="15222" spans="3:14" x14ac:dyDescent="0.2">
      <c r="C15222" s="17"/>
      <c r="M15222"/>
      <c r="N15222"/>
    </row>
    <row r="15223" spans="3:14" x14ac:dyDescent="0.2">
      <c r="C15223" s="17"/>
      <c r="M15223"/>
      <c r="N15223"/>
    </row>
    <row r="15224" spans="3:14" x14ac:dyDescent="0.2">
      <c r="C15224" s="17"/>
      <c r="M15224"/>
      <c r="N15224"/>
    </row>
    <row r="15225" spans="3:14" x14ac:dyDescent="0.2">
      <c r="C15225" s="17"/>
      <c r="M15225"/>
      <c r="N15225"/>
    </row>
    <row r="15226" spans="3:14" x14ac:dyDescent="0.2">
      <c r="C15226" s="17"/>
      <c r="M15226"/>
      <c r="N15226"/>
    </row>
    <row r="15227" spans="3:14" x14ac:dyDescent="0.2">
      <c r="C15227" s="17"/>
      <c r="M15227"/>
      <c r="N15227"/>
    </row>
    <row r="15228" spans="3:14" x14ac:dyDescent="0.2">
      <c r="C15228" s="17"/>
      <c r="M15228"/>
      <c r="N15228"/>
    </row>
    <row r="15229" spans="3:14" x14ac:dyDescent="0.2">
      <c r="C15229" s="17"/>
      <c r="M15229"/>
      <c r="N15229"/>
    </row>
    <row r="15230" spans="3:14" x14ac:dyDescent="0.2">
      <c r="C15230" s="17"/>
      <c r="M15230"/>
      <c r="N15230"/>
    </row>
    <row r="15231" spans="3:14" x14ac:dyDescent="0.2">
      <c r="C15231" s="17"/>
      <c r="M15231"/>
      <c r="N15231"/>
    </row>
    <row r="15232" spans="3:14" x14ac:dyDescent="0.2">
      <c r="C15232" s="17"/>
      <c r="M15232"/>
      <c r="N15232"/>
    </row>
    <row r="15233" spans="3:14" x14ac:dyDescent="0.2">
      <c r="C15233" s="17"/>
      <c r="M15233"/>
      <c r="N15233"/>
    </row>
    <row r="15234" spans="3:14" x14ac:dyDescent="0.2">
      <c r="C15234" s="17"/>
      <c r="M15234"/>
      <c r="N15234"/>
    </row>
    <row r="15235" spans="3:14" x14ac:dyDescent="0.2">
      <c r="C15235" s="17"/>
      <c r="M15235"/>
      <c r="N15235"/>
    </row>
    <row r="15236" spans="3:14" x14ac:dyDescent="0.2">
      <c r="C15236" s="17"/>
      <c r="M15236"/>
      <c r="N15236"/>
    </row>
    <row r="15237" spans="3:14" x14ac:dyDescent="0.2">
      <c r="C15237" s="17"/>
      <c r="M15237"/>
      <c r="N15237"/>
    </row>
    <row r="15238" spans="3:14" x14ac:dyDescent="0.2">
      <c r="C15238" s="17"/>
      <c r="M15238"/>
      <c r="N15238"/>
    </row>
    <row r="15239" spans="3:14" x14ac:dyDescent="0.2">
      <c r="C15239" s="17"/>
      <c r="M15239"/>
      <c r="N15239"/>
    </row>
    <row r="15240" spans="3:14" x14ac:dyDescent="0.2">
      <c r="C15240" s="17"/>
      <c r="M15240"/>
      <c r="N15240"/>
    </row>
    <row r="15241" spans="3:14" x14ac:dyDescent="0.2">
      <c r="C15241" s="17"/>
      <c r="M15241"/>
      <c r="N15241"/>
    </row>
    <row r="15242" spans="3:14" x14ac:dyDescent="0.2">
      <c r="C15242" s="17"/>
      <c r="M15242"/>
      <c r="N15242"/>
    </row>
    <row r="15243" spans="3:14" x14ac:dyDescent="0.2">
      <c r="C15243" s="17"/>
      <c r="M15243"/>
      <c r="N15243"/>
    </row>
    <row r="15244" spans="3:14" x14ac:dyDescent="0.2">
      <c r="C15244" s="17"/>
      <c r="M15244"/>
      <c r="N15244"/>
    </row>
    <row r="15245" spans="3:14" x14ac:dyDescent="0.2">
      <c r="C15245" s="17"/>
      <c r="M15245"/>
      <c r="N15245"/>
    </row>
    <row r="15246" spans="3:14" x14ac:dyDescent="0.2">
      <c r="C15246" s="17"/>
      <c r="M15246"/>
      <c r="N15246"/>
    </row>
    <row r="15247" spans="3:14" x14ac:dyDescent="0.2">
      <c r="C15247" s="17"/>
      <c r="M15247"/>
      <c r="N15247"/>
    </row>
    <row r="15248" spans="3:14" x14ac:dyDescent="0.2">
      <c r="C15248" s="17"/>
      <c r="M15248"/>
      <c r="N15248"/>
    </row>
    <row r="15249" spans="3:14" x14ac:dyDescent="0.2">
      <c r="C15249" s="17"/>
      <c r="M15249"/>
      <c r="N15249"/>
    </row>
    <row r="15250" spans="3:14" x14ac:dyDescent="0.2">
      <c r="C15250" s="17"/>
      <c r="M15250"/>
      <c r="N15250"/>
    </row>
    <row r="15251" spans="3:14" x14ac:dyDescent="0.2">
      <c r="C15251" s="17"/>
      <c r="M15251"/>
      <c r="N15251"/>
    </row>
    <row r="15252" spans="3:14" x14ac:dyDescent="0.2">
      <c r="C15252" s="17"/>
      <c r="M15252"/>
      <c r="N15252"/>
    </row>
    <row r="15253" spans="3:14" x14ac:dyDescent="0.2">
      <c r="C15253" s="17"/>
      <c r="M15253"/>
      <c r="N15253"/>
    </row>
    <row r="15254" spans="3:14" x14ac:dyDescent="0.2">
      <c r="C15254" s="17"/>
      <c r="M15254"/>
      <c r="N15254"/>
    </row>
    <row r="15255" spans="3:14" x14ac:dyDescent="0.2">
      <c r="C15255" s="17"/>
      <c r="M15255"/>
      <c r="N15255"/>
    </row>
    <row r="15256" spans="3:14" x14ac:dyDescent="0.2">
      <c r="C15256" s="17"/>
      <c r="M15256"/>
      <c r="N15256"/>
    </row>
    <row r="15257" spans="3:14" x14ac:dyDescent="0.2">
      <c r="C15257" s="17"/>
      <c r="M15257"/>
      <c r="N15257"/>
    </row>
    <row r="15258" spans="3:14" x14ac:dyDescent="0.2">
      <c r="C15258" s="17"/>
      <c r="M15258"/>
      <c r="N15258"/>
    </row>
    <row r="15259" spans="3:14" x14ac:dyDescent="0.2">
      <c r="C15259" s="17"/>
      <c r="M15259"/>
      <c r="N15259"/>
    </row>
    <row r="15260" spans="3:14" x14ac:dyDescent="0.2">
      <c r="C15260" s="17"/>
      <c r="M15260"/>
      <c r="N15260"/>
    </row>
    <row r="15261" spans="3:14" x14ac:dyDescent="0.2">
      <c r="C15261" s="17"/>
      <c r="M15261"/>
      <c r="N15261"/>
    </row>
    <row r="15262" spans="3:14" x14ac:dyDescent="0.2">
      <c r="C15262" s="17"/>
      <c r="M15262"/>
      <c r="N15262"/>
    </row>
    <row r="15263" spans="3:14" x14ac:dyDescent="0.2">
      <c r="C15263" s="17"/>
      <c r="M15263"/>
      <c r="N15263"/>
    </row>
    <row r="15264" spans="3:14" x14ac:dyDescent="0.2">
      <c r="C15264" s="17"/>
      <c r="M15264"/>
      <c r="N15264"/>
    </row>
    <row r="15265" spans="3:14" x14ac:dyDescent="0.2">
      <c r="C15265" s="17"/>
      <c r="M15265"/>
      <c r="N15265"/>
    </row>
    <row r="15266" spans="3:14" x14ac:dyDescent="0.2">
      <c r="C15266" s="17"/>
      <c r="M15266"/>
      <c r="N15266"/>
    </row>
    <row r="15267" spans="3:14" x14ac:dyDescent="0.2">
      <c r="C15267" s="17"/>
      <c r="M15267"/>
      <c r="N15267"/>
    </row>
    <row r="15268" spans="3:14" x14ac:dyDescent="0.2">
      <c r="C15268" s="17"/>
      <c r="M15268"/>
      <c r="N15268"/>
    </row>
    <row r="15269" spans="3:14" x14ac:dyDescent="0.2">
      <c r="C15269" s="17"/>
      <c r="M15269"/>
      <c r="N15269"/>
    </row>
    <row r="15270" spans="3:14" x14ac:dyDescent="0.2">
      <c r="C15270" s="17"/>
      <c r="M15270"/>
      <c r="N15270"/>
    </row>
    <row r="15271" spans="3:14" x14ac:dyDescent="0.2">
      <c r="C15271" s="17"/>
      <c r="M15271"/>
      <c r="N15271"/>
    </row>
    <row r="15272" spans="3:14" x14ac:dyDescent="0.2">
      <c r="C15272" s="17"/>
      <c r="M15272"/>
      <c r="N15272"/>
    </row>
    <row r="15273" spans="3:14" x14ac:dyDescent="0.2">
      <c r="C15273" s="17"/>
      <c r="M15273"/>
      <c r="N15273"/>
    </row>
    <row r="15274" spans="3:14" x14ac:dyDescent="0.2">
      <c r="C15274" s="17"/>
      <c r="M15274"/>
      <c r="N15274"/>
    </row>
    <row r="15275" spans="3:14" x14ac:dyDescent="0.2">
      <c r="C15275" s="17"/>
      <c r="M15275"/>
      <c r="N15275"/>
    </row>
    <row r="15276" spans="3:14" x14ac:dyDescent="0.2">
      <c r="C15276" s="17"/>
      <c r="M15276"/>
      <c r="N15276"/>
    </row>
    <row r="15277" spans="3:14" x14ac:dyDescent="0.2">
      <c r="C15277" s="17"/>
      <c r="M15277"/>
      <c r="N15277"/>
    </row>
    <row r="15278" spans="3:14" x14ac:dyDescent="0.2">
      <c r="C15278" s="17"/>
      <c r="M15278"/>
      <c r="N15278"/>
    </row>
    <row r="15279" spans="3:14" x14ac:dyDescent="0.2">
      <c r="C15279" s="17"/>
      <c r="M15279"/>
      <c r="N15279"/>
    </row>
    <row r="15280" spans="3:14" x14ac:dyDescent="0.2">
      <c r="C15280" s="17"/>
      <c r="M15280"/>
      <c r="N15280"/>
    </row>
    <row r="15281" spans="3:14" x14ac:dyDescent="0.2">
      <c r="C15281" s="17"/>
      <c r="M15281"/>
      <c r="N15281"/>
    </row>
    <row r="15282" spans="3:14" x14ac:dyDescent="0.2">
      <c r="C15282" s="17"/>
      <c r="M15282"/>
      <c r="N15282"/>
    </row>
    <row r="15283" spans="3:14" x14ac:dyDescent="0.2">
      <c r="C15283" s="17"/>
      <c r="M15283"/>
      <c r="N15283"/>
    </row>
    <row r="15284" spans="3:14" x14ac:dyDescent="0.2">
      <c r="C15284" s="17"/>
      <c r="M15284"/>
      <c r="N15284"/>
    </row>
    <row r="15285" spans="3:14" x14ac:dyDescent="0.2">
      <c r="C15285" s="17"/>
      <c r="M15285"/>
      <c r="N15285"/>
    </row>
    <row r="15286" spans="3:14" x14ac:dyDescent="0.2">
      <c r="C15286" s="17"/>
      <c r="M15286"/>
      <c r="N15286"/>
    </row>
    <row r="15287" spans="3:14" x14ac:dyDescent="0.2">
      <c r="C15287" s="17"/>
      <c r="M15287"/>
      <c r="N15287"/>
    </row>
    <row r="15288" spans="3:14" x14ac:dyDescent="0.2">
      <c r="C15288" s="17"/>
      <c r="M15288"/>
      <c r="N15288"/>
    </row>
    <row r="15289" spans="3:14" x14ac:dyDescent="0.2">
      <c r="C15289" s="17"/>
      <c r="M15289"/>
      <c r="N15289"/>
    </row>
    <row r="15290" spans="3:14" x14ac:dyDescent="0.2">
      <c r="C15290" s="17"/>
      <c r="M15290"/>
      <c r="N15290"/>
    </row>
    <row r="15291" spans="3:14" x14ac:dyDescent="0.2">
      <c r="C15291" s="17"/>
      <c r="M15291"/>
      <c r="N15291"/>
    </row>
    <row r="15292" spans="3:14" x14ac:dyDescent="0.2">
      <c r="C15292" s="17"/>
      <c r="M15292"/>
      <c r="N15292"/>
    </row>
    <row r="15293" spans="3:14" x14ac:dyDescent="0.2">
      <c r="C15293" s="17"/>
      <c r="M15293"/>
      <c r="N15293"/>
    </row>
    <row r="15294" spans="3:14" x14ac:dyDescent="0.2">
      <c r="C15294" s="17"/>
      <c r="M15294"/>
      <c r="N15294"/>
    </row>
    <row r="15295" spans="3:14" x14ac:dyDescent="0.2">
      <c r="C15295" s="17"/>
      <c r="M15295"/>
      <c r="N15295"/>
    </row>
    <row r="15296" spans="3:14" x14ac:dyDescent="0.2">
      <c r="C15296" s="17"/>
      <c r="M15296"/>
      <c r="N15296"/>
    </row>
    <row r="15297" spans="3:14" x14ac:dyDescent="0.2">
      <c r="C15297" s="17"/>
      <c r="M15297"/>
      <c r="N15297"/>
    </row>
    <row r="15298" spans="3:14" x14ac:dyDescent="0.2">
      <c r="C15298" s="17"/>
      <c r="M15298"/>
      <c r="N15298"/>
    </row>
    <row r="15299" spans="3:14" x14ac:dyDescent="0.2">
      <c r="C15299" s="17"/>
      <c r="M15299"/>
      <c r="N15299"/>
    </row>
    <row r="15300" spans="3:14" x14ac:dyDescent="0.2">
      <c r="C15300" s="17"/>
      <c r="M15300"/>
      <c r="N15300"/>
    </row>
    <row r="15301" spans="3:14" x14ac:dyDescent="0.2">
      <c r="C15301" s="17"/>
      <c r="M15301"/>
      <c r="N15301"/>
    </row>
    <row r="15302" spans="3:14" x14ac:dyDescent="0.2">
      <c r="C15302" s="17"/>
      <c r="M15302"/>
      <c r="N15302"/>
    </row>
    <row r="15303" spans="3:14" x14ac:dyDescent="0.2">
      <c r="C15303" s="17"/>
      <c r="M15303"/>
      <c r="N15303"/>
    </row>
    <row r="15304" spans="3:14" x14ac:dyDescent="0.2">
      <c r="C15304" s="17"/>
      <c r="M15304"/>
      <c r="N15304"/>
    </row>
    <row r="15305" spans="3:14" x14ac:dyDescent="0.2">
      <c r="C15305" s="17"/>
      <c r="M15305"/>
      <c r="N15305"/>
    </row>
    <row r="15306" spans="3:14" x14ac:dyDescent="0.2">
      <c r="C15306" s="17"/>
      <c r="M15306"/>
      <c r="N15306"/>
    </row>
    <row r="15307" spans="3:14" x14ac:dyDescent="0.2">
      <c r="C15307" s="17"/>
      <c r="M15307"/>
      <c r="N15307"/>
    </row>
    <row r="15308" spans="3:14" x14ac:dyDescent="0.2">
      <c r="C15308" s="17"/>
      <c r="M15308"/>
      <c r="N15308"/>
    </row>
    <row r="15309" spans="3:14" x14ac:dyDescent="0.2">
      <c r="C15309" s="17"/>
      <c r="M15309"/>
      <c r="N15309"/>
    </row>
    <row r="15310" spans="3:14" x14ac:dyDescent="0.2">
      <c r="C15310" s="17"/>
      <c r="M15310"/>
      <c r="N15310"/>
    </row>
    <row r="15311" spans="3:14" x14ac:dyDescent="0.2">
      <c r="C15311" s="17"/>
      <c r="M15311"/>
      <c r="N15311"/>
    </row>
    <row r="15312" spans="3:14" x14ac:dyDescent="0.2">
      <c r="C15312" s="17"/>
      <c r="M15312"/>
      <c r="N15312"/>
    </row>
    <row r="15313" spans="3:14" x14ac:dyDescent="0.2">
      <c r="C15313" s="17"/>
      <c r="M15313"/>
      <c r="N15313"/>
    </row>
    <row r="15314" spans="3:14" x14ac:dyDescent="0.2">
      <c r="C15314" s="17"/>
      <c r="M15314"/>
      <c r="N15314"/>
    </row>
    <row r="15315" spans="3:14" x14ac:dyDescent="0.2">
      <c r="C15315" s="17"/>
      <c r="M15315"/>
      <c r="N15315"/>
    </row>
    <row r="15316" spans="3:14" x14ac:dyDescent="0.2">
      <c r="C15316" s="17"/>
      <c r="M15316"/>
      <c r="N15316"/>
    </row>
    <row r="15317" spans="3:14" x14ac:dyDescent="0.2">
      <c r="C15317" s="17"/>
      <c r="M15317"/>
      <c r="N15317"/>
    </row>
    <row r="15318" spans="3:14" x14ac:dyDescent="0.2">
      <c r="C15318" s="17"/>
      <c r="M15318"/>
      <c r="N15318"/>
    </row>
    <row r="15319" spans="3:14" x14ac:dyDescent="0.2">
      <c r="C15319" s="17"/>
      <c r="M15319"/>
      <c r="N15319"/>
    </row>
    <row r="15320" spans="3:14" x14ac:dyDescent="0.2">
      <c r="C15320" s="17"/>
      <c r="M15320"/>
      <c r="N15320"/>
    </row>
    <row r="15321" spans="3:14" x14ac:dyDescent="0.2">
      <c r="C15321" s="17"/>
      <c r="M15321"/>
      <c r="N15321"/>
    </row>
    <row r="15322" spans="3:14" x14ac:dyDescent="0.2">
      <c r="C15322" s="17"/>
      <c r="M15322"/>
      <c r="N15322"/>
    </row>
    <row r="15323" spans="3:14" x14ac:dyDescent="0.2">
      <c r="C15323" s="17"/>
      <c r="M15323"/>
      <c r="N15323"/>
    </row>
    <row r="15324" spans="3:14" x14ac:dyDescent="0.2">
      <c r="C15324" s="17"/>
      <c r="M15324"/>
      <c r="N15324"/>
    </row>
    <row r="15325" spans="3:14" x14ac:dyDescent="0.2">
      <c r="C15325" s="17"/>
      <c r="M15325"/>
      <c r="N15325"/>
    </row>
    <row r="15326" spans="3:14" x14ac:dyDescent="0.2">
      <c r="C15326" s="17"/>
      <c r="M15326"/>
      <c r="N15326"/>
    </row>
    <row r="15327" spans="3:14" x14ac:dyDescent="0.2">
      <c r="C15327" s="17"/>
      <c r="M15327"/>
      <c r="N15327"/>
    </row>
    <row r="15328" spans="3:14" x14ac:dyDescent="0.2">
      <c r="C15328" s="17"/>
      <c r="M15328"/>
      <c r="N15328"/>
    </row>
    <row r="15329" spans="3:14" x14ac:dyDescent="0.2">
      <c r="C15329" s="17"/>
      <c r="M15329"/>
      <c r="N15329"/>
    </row>
    <row r="15330" spans="3:14" x14ac:dyDescent="0.2">
      <c r="C15330" s="17"/>
      <c r="M15330"/>
      <c r="N15330"/>
    </row>
    <row r="15331" spans="3:14" x14ac:dyDescent="0.2">
      <c r="C15331" s="17"/>
      <c r="M15331"/>
      <c r="N15331"/>
    </row>
    <row r="15332" spans="3:14" x14ac:dyDescent="0.2">
      <c r="C15332" s="17"/>
      <c r="M15332"/>
      <c r="N15332"/>
    </row>
    <row r="15333" spans="3:14" x14ac:dyDescent="0.2">
      <c r="C15333" s="17"/>
      <c r="M15333"/>
      <c r="N15333"/>
    </row>
    <row r="15334" spans="3:14" x14ac:dyDescent="0.2">
      <c r="C15334" s="17"/>
      <c r="M15334"/>
      <c r="N15334"/>
    </row>
    <row r="15335" spans="3:14" x14ac:dyDescent="0.2">
      <c r="C15335" s="17"/>
      <c r="M15335"/>
      <c r="N15335"/>
    </row>
    <row r="15336" spans="3:14" x14ac:dyDescent="0.2">
      <c r="C15336" s="17"/>
      <c r="M15336"/>
      <c r="N15336"/>
    </row>
    <row r="15337" spans="3:14" x14ac:dyDescent="0.2">
      <c r="C15337" s="17"/>
      <c r="M15337"/>
      <c r="N15337"/>
    </row>
    <row r="15338" spans="3:14" x14ac:dyDescent="0.2">
      <c r="C15338" s="17"/>
      <c r="M15338"/>
      <c r="N15338"/>
    </row>
    <row r="15339" spans="3:14" x14ac:dyDescent="0.2">
      <c r="C15339" s="17"/>
      <c r="M15339"/>
      <c r="N15339"/>
    </row>
    <row r="15340" spans="3:14" x14ac:dyDescent="0.2">
      <c r="C15340" s="17"/>
      <c r="M15340"/>
      <c r="N15340"/>
    </row>
    <row r="15341" spans="3:14" x14ac:dyDescent="0.2">
      <c r="C15341" s="17"/>
      <c r="M15341"/>
      <c r="N15341"/>
    </row>
    <row r="15342" spans="3:14" x14ac:dyDescent="0.2">
      <c r="C15342" s="17"/>
      <c r="M15342"/>
      <c r="N15342"/>
    </row>
    <row r="15343" spans="3:14" x14ac:dyDescent="0.2">
      <c r="C15343" s="17"/>
      <c r="M15343"/>
      <c r="N15343"/>
    </row>
    <row r="15344" spans="3:14" x14ac:dyDescent="0.2">
      <c r="C15344" s="17"/>
      <c r="M15344"/>
      <c r="N15344"/>
    </row>
    <row r="15345" spans="3:14" x14ac:dyDescent="0.2">
      <c r="C15345" s="17"/>
      <c r="M15345"/>
      <c r="N15345"/>
    </row>
    <row r="15346" spans="3:14" x14ac:dyDescent="0.2">
      <c r="C15346" s="17"/>
      <c r="M15346"/>
      <c r="N15346"/>
    </row>
    <row r="15347" spans="3:14" x14ac:dyDescent="0.2">
      <c r="C15347" s="17"/>
      <c r="M15347"/>
      <c r="N15347"/>
    </row>
    <row r="15348" spans="3:14" x14ac:dyDescent="0.2">
      <c r="C15348" s="17"/>
      <c r="M15348"/>
      <c r="N15348"/>
    </row>
    <row r="15349" spans="3:14" x14ac:dyDescent="0.2">
      <c r="C15349" s="17"/>
      <c r="M15349"/>
      <c r="N15349"/>
    </row>
    <row r="15350" spans="3:14" x14ac:dyDescent="0.2">
      <c r="C15350" s="17"/>
      <c r="M15350"/>
      <c r="N15350"/>
    </row>
    <row r="15351" spans="3:14" x14ac:dyDescent="0.2">
      <c r="C15351" s="17"/>
      <c r="M15351"/>
      <c r="N15351"/>
    </row>
    <row r="15352" spans="3:14" x14ac:dyDescent="0.2">
      <c r="C15352" s="17"/>
      <c r="M15352"/>
      <c r="N15352"/>
    </row>
    <row r="15353" spans="3:14" x14ac:dyDescent="0.2">
      <c r="C15353" s="17"/>
      <c r="M15353"/>
      <c r="N15353"/>
    </row>
    <row r="15354" spans="3:14" x14ac:dyDescent="0.2">
      <c r="C15354" s="17"/>
      <c r="M15354"/>
      <c r="N15354"/>
    </row>
    <row r="15355" spans="3:14" x14ac:dyDescent="0.2">
      <c r="C15355" s="17"/>
      <c r="M15355"/>
      <c r="N15355"/>
    </row>
    <row r="15356" spans="3:14" x14ac:dyDescent="0.2">
      <c r="C15356" s="17"/>
      <c r="M15356"/>
      <c r="N15356"/>
    </row>
    <row r="15357" spans="3:14" x14ac:dyDescent="0.2">
      <c r="C15357" s="17"/>
      <c r="M15357"/>
      <c r="N15357"/>
    </row>
    <row r="15358" spans="3:14" x14ac:dyDescent="0.2">
      <c r="C15358" s="17"/>
      <c r="M15358"/>
      <c r="N15358"/>
    </row>
    <row r="15359" spans="3:14" x14ac:dyDescent="0.2">
      <c r="C15359" s="17"/>
      <c r="M15359"/>
      <c r="N15359"/>
    </row>
    <row r="15360" spans="3:14" x14ac:dyDescent="0.2">
      <c r="C15360" s="17"/>
      <c r="M15360"/>
      <c r="N15360"/>
    </row>
    <row r="15361" spans="3:14" x14ac:dyDescent="0.2">
      <c r="C15361" s="17"/>
      <c r="M15361"/>
      <c r="N15361"/>
    </row>
    <row r="15362" spans="3:14" x14ac:dyDescent="0.2">
      <c r="C15362" s="17"/>
      <c r="M15362"/>
      <c r="N15362"/>
    </row>
    <row r="15363" spans="3:14" x14ac:dyDescent="0.2">
      <c r="C15363" s="17"/>
      <c r="M15363"/>
      <c r="N15363"/>
    </row>
    <row r="15364" spans="3:14" x14ac:dyDescent="0.2">
      <c r="C15364" s="17"/>
      <c r="M15364"/>
      <c r="N15364"/>
    </row>
    <row r="15365" spans="3:14" x14ac:dyDescent="0.2">
      <c r="C15365" s="17"/>
      <c r="M15365"/>
      <c r="N15365"/>
    </row>
    <row r="15366" spans="3:14" x14ac:dyDescent="0.2">
      <c r="C15366" s="17"/>
      <c r="M15366"/>
      <c r="N15366"/>
    </row>
    <row r="15367" spans="3:14" x14ac:dyDescent="0.2">
      <c r="C15367" s="17"/>
      <c r="M15367"/>
      <c r="N15367"/>
    </row>
    <row r="15368" spans="3:14" x14ac:dyDescent="0.2">
      <c r="C15368" s="17"/>
      <c r="M15368"/>
      <c r="N15368"/>
    </row>
    <row r="15369" spans="3:14" x14ac:dyDescent="0.2">
      <c r="C15369" s="17"/>
      <c r="M15369"/>
      <c r="N15369"/>
    </row>
    <row r="15370" spans="3:14" x14ac:dyDescent="0.2">
      <c r="C15370" s="17"/>
      <c r="M15370"/>
      <c r="N15370"/>
    </row>
    <row r="15371" spans="3:14" x14ac:dyDescent="0.2">
      <c r="C15371" s="17"/>
      <c r="M15371"/>
      <c r="N15371"/>
    </row>
    <row r="15372" spans="3:14" x14ac:dyDescent="0.2">
      <c r="C15372" s="17"/>
      <c r="M15372"/>
      <c r="N15372"/>
    </row>
    <row r="15373" spans="3:14" x14ac:dyDescent="0.2">
      <c r="C15373" s="17"/>
      <c r="M15373"/>
      <c r="N15373"/>
    </row>
    <row r="15374" spans="3:14" x14ac:dyDescent="0.2">
      <c r="C15374" s="17"/>
      <c r="M15374"/>
      <c r="N15374"/>
    </row>
    <row r="15375" spans="3:14" x14ac:dyDescent="0.2">
      <c r="C15375" s="17"/>
      <c r="M15375"/>
      <c r="N15375"/>
    </row>
    <row r="15376" spans="3:14" x14ac:dyDescent="0.2">
      <c r="C15376" s="17"/>
      <c r="M15376"/>
      <c r="N15376"/>
    </row>
    <row r="15377" spans="3:14" x14ac:dyDescent="0.2">
      <c r="C15377" s="17"/>
      <c r="M15377"/>
      <c r="N15377"/>
    </row>
    <row r="15378" spans="3:14" x14ac:dyDescent="0.2">
      <c r="C15378" s="17"/>
      <c r="M15378"/>
      <c r="N15378"/>
    </row>
    <row r="15379" spans="3:14" x14ac:dyDescent="0.2">
      <c r="C15379" s="17"/>
      <c r="M15379"/>
      <c r="N15379"/>
    </row>
    <row r="15380" spans="3:14" x14ac:dyDescent="0.2">
      <c r="C15380" s="17"/>
      <c r="M15380"/>
      <c r="N15380"/>
    </row>
    <row r="15381" spans="3:14" x14ac:dyDescent="0.2">
      <c r="C15381" s="17"/>
      <c r="M15381"/>
      <c r="N15381"/>
    </row>
    <row r="15382" spans="3:14" x14ac:dyDescent="0.2">
      <c r="C15382" s="17"/>
      <c r="M15382"/>
      <c r="N15382"/>
    </row>
    <row r="15383" spans="3:14" x14ac:dyDescent="0.2">
      <c r="C15383" s="17"/>
      <c r="M15383"/>
      <c r="N15383"/>
    </row>
    <row r="15384" spans="3:14" x14ac:dyDescent="0.2">
      <c r="C15384" s="17"/>
      <c r="M15384"/>
      <c r="N15384"/>
    </row>
    <row r="15385" spans="3:14" x14ac:dyDescent="0.2">
      <c r="C15385" s="17"/>
      <c r="M15385"/>
      <c r="N15385"/>
    </row>
    <row r="15386" spans="3:14" x14ac:dyDescent="0.2">
      <c r="C15386" s="17"/>
      <c r="M15386"/>
      <c r="N15386"/>
    </row>
    <row r="15387" spans="3:14" x14ac:dyDescent="0.2">
      <c r="C15387" s="17"/>
      <c r="M15387"/>
      <c r="N15387"/>
    </row>
    <row r="15388" spans="3:14" x14ac:dyDescent="0.2">
      <c r="C15388" s="17"/>
      <c r="M15388"/>
      <c r="N15388"/>
    </row>
    <row r="15389" spans="3:14" x14ac:dyDescent="0.2">
      <c r="C15389" s="17"/>
      <c r="M15389"/>
      <c r="N15389"/>
    </row>
    <row r="15390" spans="3:14" x14ac:dyDescent="0.2">
      <c r="C15390" s="17"/>
      <c r="M15390"/>
      <c r="N15390"/>
    </row>
    <row r="15391" spans="3:14" x14ac:dyDescent="0.2">
      <c r="C15391" s="17"/>
      <c r="M15391"/>
      <c r="N15391"/>
    </row>
    <row r="15392" spans="3:14" x14ac:dyDescent="0.2">
      <c r="C15392" s="17"/>
      <c r="M15392"/>
      <c r="N15392"/>
    </row>
    <row r="15393" spans="3:14" x14ac:dyDescent="0.2">
      <c r="C15393" s="17"/>
      <c r="M15393"/>
      <c r="N15393"/>
    </row>
    <row r="15394" spans="3:14" x14ac:dyDescent="0.2">
      <c r="C15394" s="17"/>
      <c r="M15394"/>
      <c r="N15394"/>
    </row>
    <row r="15395" spans="3:14" x14ac:dyDescent="0.2">
      <c r="C15395" s="17"/>
      <c r="M15395"/>
      <c r="N15395"/>
    </row>
    <row r="15396" spans="3:14" x14ac:dyDescent="0.2">
      <c r="C15396" s="17"/>
      <c r="M15396"/>
      <c r="N15396"/>
    </row>
    <row r="15397" spans="3:14" x14ac:dyDescent="0.2">
      <c r="C15397" s="17"/>
      <c r="M15397"/>
      <c r="N15397"/>
    </row>
    <row r="15398" spans="3:14" x14ac:dyDescent="0.2">
      <c r="C15398" s="17"/>
      <c r="M15398"/>
      <c r="N15398"/>
    </row>
    <row r="15399" spans="3:14" x14ac:dyDescent="0.2">
      <c r="C15399" s="17"/>
      <c r="M15399"/>
      <c r="N15399"/>
    </row>
    <row r="15400" spans="3:14" x14ac:dyDescent="0.2">
      <c r="C15400" s="17"/>
      <c r="M15400"/>
      <c r="N15400"/>
    </row>
    <row r="15401" spans="3:14" x14ac:dyDescent="0.2">
      <c r="C15401" s="17"/>
      <c r="M15401"/>
      <c r="N15401"/>
    </row>
    <row r="15402" spans="3:14" x14ac:dyDescent="0.2">
      <c r="C15402" s="17"/>
      <c r="M15402"/>
      <c r="N15402"/>
    </row>
    <row r="15403" spans="3:14" x14ac:dyDescent="0.2">
      <c r="C15403" s="17"/>
      <c r="M15403"/>
      <c r="N15403"/>
    </row>
    <row r="15404" spans="3:14" x14ac:dyDescent="0.2">
      <c r="C15404" s="17"/>
      <c r="M15404"/>
      <c r="N15404"/>
    </row>
    <row r="15405" spans="3:14" x14ac:dyDescent="0.2">
      <c r="C15405" s="17"/>
      <c r="M15405"/>
      <c r="N15405"/>
    </row>
    <row r="15406" spans="3:14" x14ac:dyDescent="0.2">
      <c r="C15406" s="17"/>
      <c r="M15406"/>
      <c r="N15406"/>
    </row>
    <row r="15407" spans="3:14" x14ac:dyDescent="0.2">
      <c r="C15407" s="17"/>
      <c r="M15407"/>
      <c r="N15407"/>
    </row>
    <row r="15408" spans="3:14" x14ac:dyDescent="0.2">
      <c r="C15408" s="17"/>
      <c r="M15408"/>
      <c r="N15408"/>
    </row>
    <row r="15409" spans="3:14" x14ac:dyDescent="0.2">
      <c r="C15409" s="17"/>
      <c r="M15409"/>
      <c r="N15409"/>
    </row>
    <row r="15410" spans="3:14" x14ac:dyDescent="0.2">
      <c r="C15410" s="17"/>
      <c r="M15410"/>
      <c r="N15410"/>
    </row>
    <row r="15411" spans="3:14" x14ac:dyDescent="0.2">
      <c r="C15411" s="17"/>
      <c r="M15411"/>
      <c r="N15411"/>
    </row>
    <row r="15412" spans="3:14" x14ac:dyDescent="0.2">
      <c r="C15412" s="17"/>
      <c r="M15412"/>
      <c r="N15412"/>
    </row>
    <row r="15413" spans="3:14" x14ac:dyDescent="0.2">
      <c r="C15413" s="17"/>
      <c r="M15413"/>
      <c r="N15413"/>
    </row>
    <row r="15414" spans="3:14" x14ac:dyDescent="0.2">
      <c r="C15414" s="17"/>
      <c r="M15414"/>
      <c r="N15414"/>
    </row>
    <row r="15415" spans="3:14" x14ac:dyDescent="0.2">
      <c r="C15415" s="17"/>
      <c r="M15415"/>
      <c r="N15415"/>
    </row>
    <row r="15416" spans="3:14" x14ac:dyDescent="0.2">
      <c r="C15416" s="17"/>
      <c r="M15416"/>
      <c r="N15416"/>
    </row>
    <row r="15417" spans="3:14" x14ac:dyDescent="0.2">
      <c r="C15417" s="17"/>
      <c r="M15417"/>
      <c r="N15417"/>
    </row>
    <row r="15418" spans="3:14" x14ac:dyDescent="0.2">
      <c r="C15418" s="17"/>
      <c r="M15418"/>
      <c r="N15418"/>
    </row>
    <row r="15419" spans="3:14" x14ac:dyDescent="0.2">
      <c r="C15419" s="17"/>
      <c r="M15419"/>
      <c r="N15419"/>
    </row>
    <row r="15420" spans="3:14" x14ac:dyDescent="0.2">
      <c r="C15420" s="17"/>
      <c r="M15420"/>
      <c r="N15420"/>
    </row>
    <row r="15421" spans="3:14" x14ac:dyDescent="0.2">
      <c r="C15421" s="17"/>
      <c r="M15421"/>
      <c r="N15421"/>
    </row>
    <row r="15422" spans="3:14" x14ac:dyDescent="0.2">
      <c r="C15422" s="17"/>
      <c r="M15422"/>
      <c r="N15422"/>
    </row>
    <row r="15423" spans="3:14" x14ac:dyDescent="0.2">
      <c r="C15423" s="17"/>
      <c r="M15423"/>
      <c r="N15423"/>
    </row>
    <row r="15424" spans="3:14" x14ac:dyDescent="0.2">
      <c r="C15424" s="17"/>
      <c r="M15424"/>
      <c r="N15424"/>
    </row>
    <row r="15425" spans="3:14" x14ac:dyDescent="0.2">
      <c r="C15425" s="17"/>
      <c r="M15425"/>
      <c r="N15425"/>
    </row>
    <row r="15426" spans="3:14" x14ac:dyDescent="0.2">
      <c r="C15426" s="17"/>
      <c r="M15426"/>
      <c r="N15426"/>
    </row>
    <row r="15427" spans="3:14" x14ac:dyDescent="0.2">
      <c r="C15427" s="17"/>
      <c r="M15427"/>
      <c r="N15427"/>
    </row>
    <row r="15428" spans="3:14" x14ac:dyDescent="0.2">
      <c r="C15428" s="17"/>
      <c r="M15428"/>
      <c r="N15428"/>
    </row>
    <row r="15429" spans="3:14" x14ac:dyDescent="0.2">
      <c r="C15429" s="17"/>
      <c r="M15429"/>
      <c r="N15429"/>
    </row>
    <row r="15430" spans="3:14" x14ac:dyDescent="0.2">
      <c r="C15430" s="17"/>
      <c r="M15430"/>
      <c r="N15430"/>
    </row>
    <row r="15431" spans="3:14" x14ac:dyDescent="0.2">
      <c r="C15431" s="17"/>
      <c r="M15431"/>
      <c r="N15431"/>
    </row>
    <row r="15432" spans="3:14" x14ac:dyDescent="0.2">
      <c r="C15432" s="17"/>
      <c r="M15432"/>
      <c r="N15432"/>
    </row>
    <row r="15433" spans="3:14" x14ac:dyDescent="0.2">
      <c r="C15433" s="17"/>
      <c r="M15433"/>
      <c r="N15433"/>
    </row>
    <row r="15434" spans="3:14" x14ac:dyDescent="0.2">
      <c r="C15434" s="17"/>
      <c r="M15434"/>
      <c r="N15434"/>
    </row>
    <row r="15435" spans="3:14" x14ac:dyDescent="0.2">
      <c r="C15435" s="17"/>
      <c r="M15435"/>
      <c r="N15435"/>
    </row>
    <row r="15436" spans="3:14" x14ac:dyDescent="0.2">
      <c r="C15436" s="17"/>
      <c r="M15436"/>
      <c r="N15436"/>
    </row>
    <row r="15437" spans="3:14" x14ac:dyDescent="0.2">
      <c r="C15437" s="17"/>
      <c r="M15437"/>
      <c r="N15437"/>
    </row>
    <row r="15438" spans="3:14" x14ac:dyDescent="0.2">
      <c r="C15438" s="17"/>
      <c r="M15438"/>
      <c r="N15438"/>
    </row>
    <row r="15439" spans="3:14" x14ac:dyDescent="0.2">
      <c r="C15439" s="17"/>
      <c r="M15439"/>
      <c r="N15439"/>
    </row>
    <row r="15440" spans="3:14" x14ac:dyDescent="0.2">
      <c r="C15440" s="17"/>
      <c r="M15440"/>
      <c r="N15440"/>
    </row>
    <row r="15441" spans="3:14" x14ac:dyDescent="0.2">
      <c r="C15441" s="17"/>
      <c r="M15441"/>
      <c r="N15441"/>
    </row>
    <row r="15442" spans="3:14" x14ac:dyDescent="0.2">
      <c r="C15442" s="17"/>
      <c r="M15442"/>
      <c r="N15442"/>
    </row>
    <row r="15443" spans="3:14" x14ac:dyDescent="0.2">
      <c r="C15443" s="17"/>
      <c r="M15443"/>
      <c r="N15443"/>
    </row>
    <row r="15444" spans="3:14" x14ac:dyDescent="0.2">
      <c r="C15444" s="17"/>
      <c r="M15444"/>
      <c r="N15444"/>
    </row>
    <row r="15445" spans="3:14" x14ac:dyDescent="0.2">
      <c r="C15445" s="17"/>
      <c r="M15445"/>
      <c r="N15445"/>
    </row>
    <row r="15446" spans="3:14" x14ac:dyDescent="0.2">
      <c r="C15446" s="17"/>
      <c r="M15446"/>
      <c r="N15446"/>
    </row>
    <row r="15447" spans="3:14" x14ac:dyDescent="0.2">
      <c r="C15447" s="17"/>
      <c r="M15447"/>
      <c r="N15447"/>
    </row>
    <row r="15448" spans="3:14" x14ac:dyDescent="0.2">
      <c r="C15448" s="17"/>
      <c r="M15448"/>
      <c r="N15448"/>
    </row>
    <row r="15449" spans="3:14" x14ac:dyDescent="0.2">
      <c r="C15449" s="17"/>
      <c r="M15449"/>
      <c r="N15449"/>
    </row>
    <row r="15450" spans="3:14" x14ac:dyDescent="0.2">
      <c r="C15450" s="17"/>
      <c r="M15450"/>
      <c r="N15450"/>
    </row>
    <row r="15451" spans="3:14" x14ac:dyDescent="0.2">
      <c r="C15451" s="17"/>
      <c r="M15451"/>
      <c r="N15451"/>
    </row>
    <row r="15452" spans="3:14" x14ac:dyDescent="0.2">
      <c r="C15452" s="17"/>
      <c r="M15452"/>
      <c r="N15452"/>
    </row>
    <row r="15453" spans="3:14" x14ac:dyDescent="0.2">
      <c r="C15453" s="17"/>
      <c r="M15453"/>
      <c r="N15453"/>
    </row>
    <row r="15454" spans="3:14" x14ac:dyDescent="0.2">
      <c r="C15454" s="17"/>
      <c r="M15454"/>
      <c r="N15454"/>
    </row>
    <row r="15455" spans="3:14" x14ac:dyDescent="0.2">
      <c r="C15455" s="17"/>
      <c r="M15455"/>
      <c r="N15455"/>
    </row>
    <row r="15456" spans="3:14" x14ac:dyDescent="0.2">
      <c r="C15456" s="17"/>
      <c r="M15456"/>
      <c r="N15456"/>
    </row>
    <row r="15457" spans="3:14" x14ac:dyDescent="0.2">
      <c r="C15457" s="17"/>
      <c r="M15457"/>
      <c r="N15457"/>
    </row>
    <row r="15458" spans="3:14" x14ac:dyDescent="0.2">
      <c r="C15458" s="17"/>
      <c r="M15458"/>
      <c r="N15458"/>
    </row>
    <row r="15459" spans="3:14" x14ac:dyDescent="0.2">
      <c r="C15459" s="17"/>
      <c r="M15459"/>
      <c r="N15459"/>
    </row>
    <row r="15460" spans="3:14" x14ac:dyDescent="0.2">
      <c r="C15460" s="17"/>
      <c r="M15460"/>
      <c r="N15460"/>
    </row>
    <row r="15461" spans="3:14" x14ac:dyDescent="0.2">
      <c r="C15461" s="17"/>
      <c r="M15461"/>
      <c r="N15461"/>
    </row>
    <row r="15462" spans="3:14" x14ac:dyDescent="0.2">
      <c r="C15462" s="17"/>
      <c r="M15462"/>
      <c r="N15462"/>
    </row>
    <row r="15463" spans="3:14" x14ac:dyDescent="0.2">
      <c r="C15463" s="17"/>
      <c r="M15463"/>
      <c r="N15463"/>
    </row>
    <row r="15464" spans="3:14" x14ac:dyDescent="0.2">
      <c r="C15464" s="17"/>
      <c r="M15464"/>
      <c r="N15464"/>
    </row>
    <row r="15465" spans="3:14" x14ac:dyDescent="0.2">
      <c r="C15465" s="17"/>
      <c r="M15465"/>
      <c r="N15465"/>
    </row>
    <row r="15466" spans="3:14" x14ac:dyDescent="0.2">
      <c r="C15466" s="17"/>
      <c r="M15466"/>
      <c r="N15466"/>
    </row>
    <row r="15467" spans="3:14" x14ac:dyDescent="0.2">
      <c r="C15467" s="17"/>
      <c r="M15467"/>
      <c r="N15467"/>
    </row>
    <row r="15468" spans="3:14" x14ac:dyDescent="0.2">
      <c r="C15468" s="17"/>
      <c r="M15468"/>
      <c r="N15468"/>
    </row>
    <row r="15469" spans="3:14" x14ac:dyDescent="0.2">
      <c r="C15469" s="17"/>
      <c r="M15469"/>
      <c r="N15469"/>
    </row>
    <row r="15470" spans="3:14" x14ac:dyDescent="0.2">
      <c r="C15470" s="17"/>
      <c r="M15470"/>
      <c r="N15470"/>
    </row>
    <row r="15471" spans="3:14" x14ac:dyDescent="0.2">
      <c r="C15471" s="17"/>
      <c r="M15471"/>
      <c r="N15471"/>
    </row>
    <row r="15472" spans="3:14" x14ac:dyDescent="0.2">
      <c r="C15472" s="17"/>
      <c r="M15472"/>
      <c r="N15472"/>
    </row>
    <row r="15473" spans="3:14" x14ac:dyDescent="0.2">
      <c r="C15473" s="17"/>
      <c r="M15473"/>
      <c r="N15473"/>
    </row>
    <row r="15474" spans="3:14" x14ac:dyDescent="0.2">
      <c r="C15474" s="17"/>
      <c r="M15474"/>
      <c r="N15474"/>
    </row>
    <row r="15475" spans="3:14" x14ac:dyDescent="0.2">
      <c r="C15475" s="17"/>
      <c r="M15475"/>
      <c r="N15475"/>
    </row>
    <row r="15476" spans="3:14" x14ac:dyDescent="0.2">
      <c r="C15476" s="17"/>
      <c r="M15476"/>
      <c r="N15476"/>
    </row>
    <row r="15477" spans="3:14" x14ac:dyDescent="0.2">
      <c r="C15477" s="17"/>
      <c r="M15477"/>
      <c r="N15477"/>
    </row>
    <row r="15478" spans="3:14" x14ac:dyDescent="0.2">
      <c r="C15478" s="17"/>
      <c r="M15478"/>
      <c r="N15478"/>
    </row>
    <row r="15479" spans="3:14" x14ac:dyDescent="0.2">
      <c r="C15479" s="17"/>
      <c r="M15479"/>
      <c r="N15479"/>
    </row>
    <row r="15480" spans="3:14" x14ac:dyDescent="0.2">
      <c r="C15480" s="17"/>
      <c r="M15480"/>
      <c r="N15480"/>
    </row>
    <row r="15481" spans="3:14" x14ac:dyDescent="0.2">
      <c r="C15481" s="17"/>
      <c r="M15481"/>
      <c r="N15481"/>
    </row>
    <row r="15482" spans="3:14" x14ac:dyDescent="0.2">
      <c r="C15482" s="17"/>
      <c r="M15482"/>
      <c r="N15482"/>
    </row>
    <row r="15483" spans="3:14" x14ac:dyDescent="0.2">
      <c r="C15483" s="17"/>
      <c r="M15483"/>
      <c r="N15483"/>
    </row>
    <row r="15484" spans="3:14" x14ac:dyDescent="0.2">
      <c r="C15484" s="17"/>
      <c r="M15484"/>
      <c r="N15484"/>
    </row>
    <row r="15485" spans="3:14" x14ac:dyDescent="0.2">
      <c r="C15485" s="17"/>
      <c r="M15485"/>
      <c r="N15485"/>
    </row>
    <row r="15486" spans="3:14" x14ac:dyDescent="0.2">
      <c r="C15486" s="17"/>
      <c r="M15486"/>
      <c r="N15486"/>
    </row>
    <row r="15487" spans="3:14" x14ac:dyDescent="0.2">
      <c r="C15487" s="17"/>
      <c r="M15487"/>
      <c r="N15487"/>
    </row>
    <row r="15488" spans="3:14" x14ac:dyDescent="0.2">
      <c r="C15488" s="17"/>
      <c r="M15488"/>
      <c r="N15488"/>
    </row>
    <row r="15489" spans="3:14" x14ac:dyDescent="0.2">
      <c r="C15489" s="17"/>
      <c r="M15489"/>
      <c r="N15489"/>
    </row>
    <row r="15490" spans="3:14" x14ac:dyDescent="0.2">
      <c r="C15490" s="17"/>
      <c r="M15490"/>
      <c r="N15490"/>
    </row>
    <row r="15491" spans="3:14" x14ac:dyDescent="0.2">
      <c r="C15491" s="17"/>
      <c r="M15491"/>
      <c r="N15491"/>
    </row>
    <row r="15492" spans="3:14" x14ac:dyDescent="0.2">
      <c r="C15492" s="17"/>
      <c r="M15492"/>
      <c r="N15492"/>
    </row>
    <row r="15493" spans="3:14" x14ac:dyDescent="0.2">
      <c r="C15493" s="17"/>
      <c r="M15493"/>
      <c r="N15493"/>
    </row>
    <row r="15494" spans="3:14" x14ac:dyDescent="0.2">
      <c r="C15494" s="17"/>
      <c r="M15494"/>
      <c r="N15494"/>
    </row>
    <row r="15495" spans="3:14" x14ac:dyDescent="0.2">
      <c r="C15495" s="17"/>
      <c r="M15495"/>
      <c r="N15495"/>
    </row>
    <row r="15496" spans="3:14" x14ac:dyDescent="0.2">
      <c r="C15496" s="17"/>
      <c r="M15496"/>
      <c r="N15496"/>
    </row>
    <row r="15497" spans="3:14" x14ac:dyDescent="0.2">
      <c r="C15497" s="17"/>
      <c r="M15497"/>
      <c r="N15497"/>
    </row>
    <row r="15498" spans="3:14" x14ac:dyDescent="0.2">
      <c r="C15498" s="17"/>
      <c r="M15498"/>
      <c r="N15498"/>
    </row>
    <row r="15499" spans="3:14" x14ac:dyDescent="0.2">
      <c r="C15499" s="17"/>
      <c r="M15499"/>
      <c r="N15499"/>
    </row>
    <row r="15500" spans="3:14" x14ac:dyDescent="0.2">
      <c r="C15500" s="17"/>
      <c r="M15500"/>
      <c r="N15500"/>
    </row>
    <row r="15501" spans="3:14" x14ac:dyDescent="0.2">
      <c r="C15501" s="17"/>
      <c r="M15501"/>
      <c r="N15501"/>
    </row>
    <row r="15502" spans="3:14" x14ac:dyDescent="0.2">
      <c r="C15502" s="17"/>
      <c r="M15502"/>
      <c r="N15502"/>
    </row>
    <row r="15503" spans="3:14" x14ac:dyDescent="0.2">
      <c r="C15503" s="17"/>
      <c r="M15503"/>
      <c r="N15503"/>
    </row>
    <row r="15504" spans="3:14" x14ac:dyDescent="0.2">
      <c r="C15504" s="17"/>
      <c r="M15504"/>
      <c r="N15504"/>
    </row>
    <row r="15505" spans="3:14" x14ac:dyDescent="0.2">
      <c r="C15505" s="17"/>
      <c r="M15505"/>
      <c r="N15505"/>
    </row>
    <row r="15506" spans="3:14" x14ac:dyDescent="0.2">
      <c r="C15506" s="17"/>
      <c r="M15506"/>
      <c r="N15506"/>
    </row>
    <row r="15507" spans="3:14" x14ac:dyDescent="0.2">
      <c r="C15507" s="17"/>
      <c r="M15507"/>
      <c r="N15507"/>
    </row>
    <row r="15508" spans="3:14" x14ac:dyDescent="0.2">
      <c r="C15508" s="17"/>
      <c r="M15508"/>
      <c r="N15508"/>
    </row>
    <row r="15509" spans="3:14" x14ac:dyDescent="0.2">
      <c r="C15509" s="17"/>
      <c r="M15509"/>
      <c r="N15509"/>
    </row>
    <row r="15510" spans="3:14" x14ac:dyDescent="0.2">
      <c r="C15510" s="17"/>
      <c r="M15510"/>
      <c r="N15510"/>
    </row>
    <row r="15511" spans="3:14" x14ac:dyDescent="0.2">
      <c r="C15511" s="17"/>
      <c r="M15511"/>
      <c r="N15511"/>
    </row>
    <row r="15512" spans="3:14" x14ac:dyDescent="0.2">
      <c r="C15512" s="17"/>
      <c r="M15512"/>
      <c r="N15512"/>
    </row>
    <row r="15513" spans="3:14" x14ac:dyDescent="0.2">
      <c r="C15513" s="17"/>
      <c r="M15513"/>
      <c r="N15513"/>
    </row>
    <row r="15514" spans="3:14" x14ac:dyDescent="0.2">
      <c r="C15514" s="17"/>
      <c r="M15514"/>
      <c r="N15514"/>
    </row>
    <row r="15515" spans="3:14" x14ac:dyDescent="0.2">
      <c r="C15515" s="17"/>
      <c r="M15515"/>
      <c r="N15515"/>
    </row>
    <row r="15516" spans="3:14" x14ac:dyDescent="0.2">
      <c r="C15516" s="17"/>
      <c r="M15516"/>
      <c r="N15516"/>
    </row>
    <row r="15517" spans="3:14" x14ac:dyDescent="0.2">
      <c r="C15517" s="17"/>
      <c r="M15517"/>
      <c r="N15517"/>
    </row>
    <row r="15518" spans="3:14" x14ac:dyDescent="0.2">
      <c r="C15518" s="17"/>
      <c r="M15518"/>
      <c r="N15518"/>
    </row>
    <row r="15519" spans="3:14" x14ac:dyDescent="0.2">
      <c r="C15519" s="17"/>
      <c r="M15519"/>
      <c r="N15519"/>
    </row>
    <row r="15520" spans="3:14" x14ac:dyDescent="0.2">
      <c r="C15520" s="17"/>
      <c r="M15520"/>
      <c r="N15520"/>
    </row>
    <row r="15521" spans="3:14" x14ac:dyDescent="0.2">
      <c r="C15521" s="17"/>
      <c r="M15521"/>
      <c r="N15521"/>
    </row>
    <row r="15522" spans="3:14" x14ac:dyDescent="0.2">
      <c r="C15522" s="17"/>
      <c r="M15522"/>
      <c r="N15522"/>
    </row>
    <row r="15523" spans="3:14" x14ac:dyDescent="0.2">
      <c r="C15523" s="17"/>
      <c r="M15523"/>
      <c r="N15523"/>
    </row>
    <row r="15524" spans="3:14" x14ac:dyDescent="0.2">
      <c r="C15524" s="17"/>
      <c r="M15524"/>
      <c r="N15524"/>
    </row>
    <row r="15525" spans="3:14" x14ac:dyDescent="0.2">
      <c r="C15525" s="17"/>
      <c r="M15525"/>
      <c r="N15525"/>
    </row>
    <row r="15526" spans="3:14" x14ac:dyDescent="0.2">
      <c r="C15526" s="17"/>
      <c r="M15526"/>
      <c r="N15526"/>
    </row>
    <row r="15527" spans="3:14" x14ac:dyDescent="0.2">
      <c r="C15527" s="17"/>
      <c r="M15527"/>
      <c r="N15527"/>
    </row>
    <row r="15528" spans="3:14" x14ac:dyDescent="0.2">
      <c r="C15528" s="17"/>
      <c r="M15528"/>
      <c r="N15528"/>
    </row>
    <row r="15529" spans="3:14" x14ac:dyDescent="0.2">
      <c r="C15529" s="17"/>
      <c r="M15529"/>
      <c r="N15529"/>
    </row>
    <row r="15530" spans="3:14" x14ac:dyDescent="0.2">
      <c r="C15530" s="17"/>
      <c r="M15530"/>
      <c r="N15530"/>
    </row>
    <row r="15531" spans="3:14" x14ac:dyDescent="0.2">
      <c r="C15531" s="17"/>
      <c r="M15531"/>
      <c r="N15531"/>
    </row>
    <row r="15532" spans="3:14" x14ac:dyDescent="0.2">
      <c r="C15532" s="17"/>
      <c r="M15532"/>
      <c r="N15532"/>
    </row>
    <row r="15533" spans="3:14" x14ac:dyDescent="0.2">
      <c r="C15533" s="17"/>
      <c r="M15533"/>
      <c r="N15533"/>
    </row>
    <row r="15534" spans="3:14" x14ac:dyDescent="0.2">
      <c r="C15534" s="17"/>
      <c r="M15534"/>
      <c r="N15534"/>
    </row>
    <row r="15535" spans="3:14" x14ac:dyDescent="0.2">
      <c r="C15535" s="17"/>
      <c r="M15535"/>
      <c r="N15535"/>
    </row>
    <row r="15536" spans="3:14" x14ac:dyDescent="0.2">
      <c r="C15536" s="17"/>
      <c r="M15536"/>
      <c r="N15536"/>
    </row>
    <row r="15537" spans="3:14" x14ac:dyDescent="0.2">
      <c r="C15537" s="17"/>
      <c r="M15537"/>
      <c r="N15537"/>
    </row>
    <row r="15538" spans="3:14" x14ac:dyDescent="0.2">
      <c r="C15538" s="17"/>
      <c r="M15538"/>
      <c r="N15538"/>
    </row>
    <row r="15539" spans="3:14" x14ac:dyDescent="0.2">
      <c r="C15539" s="17"/>
      <c r="M15539"/>
      <c r="N15539"/>
    </row>
    <row r="15540" spans="3:14" x14ac:dyDescent="0.2">
      <c r="C15540" s="17"/>
      <c r="M15540"/>
      <c r="N15540"/>
    </row>
    <row r="15541" spans="3:14" x14ac:dyDescent="0.2">
      <c r="C15541" s="17"/>
      <c r="M15541"/>
      <c r="N15541"/>
    </row>
    <row r="15542" spans="3:14" x14ac:dyDescent="0.2">
      <c r="C15542" s="17"/>
      <c r="M15542"/>
      <c r="N15542"/>
    </row>
    <row r="15543" spans="3:14" x14ac:dyDescent="0.2">
      <c r="C15543" s="17"/>
      <c r="M15543"/>
      <c r="N15543"/>
    </row>
    <row r="15544" spans="3:14" x14ac:dyDescent="0.2">
      <c r="C15544" s="17"/>
      <c r="M15544"/>
      <c r="N15544"/>
    </row>
    <row r="15545" spans="3:14" x14ac:dyDescent="0.2">
      <c r="C15545" s="17"/>
      <c r="M15545"/>
      <c r="N15545"/>
    </row>
    <row r="15546" spans="3:14" x14ac:dyDescent="0.2">
      <c r="C15546" s="17"/>
      <c r="M15546"/>
      <c r="N15546"/>
    </row>
    <row r="15547" spans="3:14" x14ac:dyDescent="0.2">
      <c r="C15547" s="17"/>
      <c r="M15547"/>
      <c r="N15547"/>
    </row>
    <row r="15548" spans="3:14" x14ac:dyDescent="0.2">
      <c r="C15548" s="17"/>
      <c r="M15548"/>
      <c r="N15548"/>
    </row>
    <row r="15549" spans="3:14" x14ac:dyDescent="0.2">
      <c r="C15549" s="17"/>
      <c r="M15549"/>
      <c r="N15549"/>
    </row>
    <row r="15550" spans="3:14" x14ac:dyDescent="0.2">
      <c r="C15550" s="17"/>
      <c r="M15550"/>
      <c r="N15550"/>
    </row>
    <row r="15551" spans="3:14" x14ac:dyDescent="0.2">
      <c r="C15551" s="17"/>
      <c r="M15551"/>
      <c r="N15551"/>
    </row>
    <row r="15552" spans="3:14" x14ac:dyDescent="0.2">
      <c r="C15552" s="17"/>
      <c r="M15552"/>
      <c r="N15552"/>
    </row>
    <row r="15553" spans="3:14" x14ac:dyDescent="0.2">
      <c r="C15553" s="17"/>
      <c r="M15553"/>
      <c r="N15553"/>
    </row>
    <row r="15554" spans="3:14" x14ac:dyDescent="0.2">
      <c r="C15554" s="17"/>
      <c r="M15554"/>
      <c r="N15554"/>
    </row>
    <row r="15555" spans="3:14" x14ac:dyDescent="0.2">
      <c r="C15555" s="17"/>
      <c r="M15555"/>
      <c r="N15555"/>
    </row>
    <row r="15556" spans="3:14" x14ac:dyDescent="0.2">
      <c r="C15556" s="17"/>
      <c r="M15556"/>
      <c r="N15556"/>
    </row>
    <row r="15557" spans="3:14" x14ac:dyDescent="0.2">
      <c r="C15557" s="17"/>
      <c r="M15557"/>
      <c r="N15557"/>
    </row>
    <row r="15558" spans="3:14" x14ac:dyDescent="0.2">
      <c r="C15558" s="17"/>
      <c r="M15558"/>
      <c r="N15558"/>
    </row>
    <row r="15559" spans="3:14" x14ac:dyDescent="0.2">
      <c r="C15559" s="17"/>
      <c r="M15559"/>
      <c r="N15559"/>
    </row>
    <row r="15560" spans="3:14" x14ac:dyDescent="0.2">
      <c r="C15560" s="17"/>
      <c r="M15560"/>
      <c r="N15560"/>
    </row>
    <row r="15561" spans="3:14" x14ac:dyDescent="0.2">
      <c r="C15561" s="17"/>
      <c r="M15561"/>
      <c r="N15561"/>
    </row>
    <row r="15562" spans="3:14" x14ac:dyDescent="0.2">
      <c r="C15562" s="17"/>
      <c r="M15562"/>
      <c r="N15562"/>
    </row>
    <row r="15563" spans="3:14" x14ac:dyDescent="0.2">
      <c r="C15563" s="17"/>
      <c r="M15563"/>
      <c r="N15563"/>
    </row>
    <row r="15564" spans="3:14" x14ac:dyDescent="0.2">
      <c r="C15564" s="17"/>
      <c r="M15564"/>
      <c r="N15564"/>
    </row>
    <row r="15565" spans="3:14" x14ac:dyDescent="0.2">
      <c r="C15565" s="17"/>
      <c r="M15565"/>
      <c r="N15565"/>
    </row>
    <row r="15566" spans="3:14" x14ac:dyDescent="0.2">
      <c r="C15566" s="17"/>
      <c r="M15566"/>
      <c r="N15566"/>
    </row>
    <row r="15567" spans="3:14" x14ac:dyDescent="0.2">
      <c r="C15567" s="17"/>
      <c r="M15567"/>
      <c r="N15567"/>
    </row>
    <row r="15568" spans="3:14" x14ac:dyDescent="0.2">
      <c r="C15568" s="17"/>
      <c r="M15568"/>
      <c r="N15568"/>
    </row>
    <row r="15569" spans="3:14" x14ac:dyDescent="0.2">
      <c r="C15569" s="17"/>
      <c r="M15569"/>
      <c r="N15569"/>
    </row>
    <row r="15570" spans="3:14" x14ac:dyDescent="0.2">
      <c r="C15570" s="17"/>
      <c r="M15570"/>
      <c r="N15570"/>
    </row>
    <row r="15571" spans="3:14" x14ac:dyDescent="0.2">
      <c r="C15571" s="17"/>
      <c r="M15571"/>
      <c r="N15571"/>
    </row>
    <row r="15572" spans="3:14" x14ac:dyDescent="0.2">
      <c r="C15572" s="17"/>
      <c r="M15572"/>
      <c r="N15572"/>
    </row>
    <row r="15573" spans="3:14" x14ac:dyDescent="0.2">
      <c r="C15573" s="17"/>
      <c r="M15573"/>
      <c r="N15573"/>
    </row>
    <row r="15574" spans="3:14" x14ac:dyDescent="0.2">
      <c r="C15574" s="17"/>
      <c r="M15574"/>
      <c r="N15574"/>
    </row>
    <row r="15575" spans="3:14" x14ac:dyDescent="0.2">
      <c r="C15575" s="17"/>
      <c r="M15575"/>
      <c r="N15575"/>
    </row>
    <row r="15576" spans="3:14" x14ac:dyDescent="0.2">
      <c r="C15576" s="17"/>
      <c r="M15576"/>
      <c r="N15576"/>
    </row>
    <row r="15577" spans="3:14" x14ac:dyDescent="0.2">
      <c r="C15577" s="17"/>
      <c r="M15577"/>
      <c r="N15577"/>
    </row>
    <row r="15578" spans="3:14" x14ac:dyDescent="0.2">
      <c r="C15578" s="17"/>
      <c r="M15578"/>
      <c r="N15578"/>
    </row>
    <row r="15579" spans="3:14" x14ac:dyDescent="0.2">
      <c r="C15579" s="17"/>
      <c r="M15579"/>
      <c r="N15579"/>
    </row>
    <row r="15580" spans="3:14" x14ac:dyDescent="0.2">
      <c r="C15580" s="17"/>
      <c r="M15580"/>
      <c r="N15580"/>
    </row>
    <row r="15581" spans="3:14" x14ac:dyDescent="0.2">
      <c r="C15581" s="17"/>
      <c r="M15581"/>
      <c r="N15581"/>
    </row>
    <row r="15582" spans="3:14" x14ac:dyDescent="0.2">
      <c r="C15582" s="17"/>
      <c r="M15582"/>
      <c r="N15582"/>
    </row>
    <row r="15583" spans="3:14" x14ac:dyDescent="0.2">
      <c r="C15583" s="17"/>
      <c r="M15583"/>
      <c r="N15583"/>
    </row>
    <row r="15584" spans="3:14" x14ac:dyDescent="0.2">
      <c r="C15584" s="17"/>
      <c r="M15584"/>
      <c r="N15584"/>
    </row>
    <row r="15585" spans="3:14" x14ac:dyDescent="0.2">
      <c r="C15585" s="17"/>
      <c r="M15585"/>
      <c r="N15585"/>
    </row>
    <row r="15586" spans="3:14" x14ac:dyDescent="0.2">
      <c r="C15586" s="17"/>
      <c r="M15586"/>
      <c r="N15586"/>
    </row>
    <row r="15587" spans="3:14" x14ac:dyDescent="0.2">
      <c r="C15587" s="17"/>
      <c r="M15587"/>
      <c r="N15587"/>
    </row>
    <row r="15588" spans="3:14" x14ac:dyDescent="0.2">
      <c r="C15588" s="17"/>
      <c r="M15588"/>
      <c r="N15588"/>
    </row>
    <row r="15589" spans="3:14" x14ac:dyDescent="0.2">
      <c r="C15589" s="17"/>
      <c r="M15589"/>
      <c r="N15589"/>
    </row>
    <row r="15590" spans="3:14" x14ac:dyDescent="0.2">
      <c r="C15590" s="17"/>
      <c r="M15590"/>
      <c r="N15590"/>
    </row>
    <row r="15591" spans="3:14" x14ac:dyDescent="0.2">
      <c r="C15591" s="17"/>
      <c r="M15591"/>
      <c r="N15591"/>
    </row>
    <row r="15592" spans="3:14" x14ac:dyDescent="0.2">
      <c r="C15592" s="17"/>
      <c r="M15592"/>
      <c r="N15592"/>
    </row>
    <row r="15593" spans="3:14" x14ac:dyDescent="0.2">
      <c r="C15593" s="17"/>
      <c r="M15593"/>
      <c r="N15593"/>
    </row>
    <row r="15594" spans="3:14" x14ac:dyDescent="0.2">
      <c r="C15594" s="17"/>
      <c r="M15594"/>
      <c r="N15594"/>
    </row>
    <row r="15595" spans="3:14" x14ac:dyDescent="0.2">
      <c r="C15595" s="17"/>
      <c r="M15595"/>
      <c r="N15595"/>
    </row>
    <row r="15596" spans="3:14" x14ac:dyDescent="0.2">
      <c r="C15596" s="17"/>
      <c r="M15596"/>
      <c r="N15596"/>
    </row>
    <row r="15597" spans="3:14" x14ac:dyDescent="0.2">
      <c r="C15597" s="17"/>
      <c r="M15597"/>
      <c r="N15597"/>
    </row>
    <row r="15598" spans="3:14" x14ac:dyDescent="0.2">
      <c r="C15598" s="17"/>
      <c r="M15598"/>
      <c r="N15598"/>
    </row>
    <row r="15599" spans="3:14" x14ac:dyDescent="0.2">
      <c r="C15599" s="17"/>
      <c r="M15599"/>
      <c r="N15599"/>
    </row>
    <row r="15600" spans="3:14" x14ac:dyDescent="0.2">
      <c r="C15600" s="17"/>
      <c r="M15600"/>
      <c r="N15600"/>
    </row>
    <row r="15601" spans="3:14" x14ac:dyDescent="0.2">
      <c r="C15601" s="17"/>
      <c r="M15601"/>
      <c r="N15601"/>
    </row>
    <row r="15602" spans="3:14" x14ac:dyDescent="0.2">
      <c r="C15602" s="17"/>
      <c r="M15602"/>
      <c r="N15602"/>
    </row>
    <row r="15603" spans="3:14" x14ac:dyDescent="0.2">
      <c r="C15603" s="17"/>
      <c r="M15603"/>
      <c r="N15603"/>
    </row>
    <row r="15604" spans="3:14" x14ac:dyDescent="0.2">
      <c r="C15604" s="17"/>
      <c r="M15604"/>
      <c r="N15604"/>
    </row>
    <row r="15605" spans="3:14" x14ac:dyDescent="0.2">
      <c r="C15605" s="17"/>
      <c r="M15605"/>
      <c r="N15605"/>
    </row>
    <row r="15606" spans="3:14" x14ac:dyDescent="0.2">
      <c r="C15606" s="17"/>
      <c r="M15606"/>
      <c r="N15606"/>
    </row>
    <row r="15607" spans="3:14" x14ac:dyDescent="0.2">
      <c r="C15607" s="17"/>
      <c r="M15607"/>
      <c r="N15607"/>
    </row>
    <row r="15608" spans="3:14" x14ac:dyDescent="0.2">
      <c r="C15608" s="17"/>
      <c r="M15608"/>
      <c r="N15608"/>
    </row>
    <row r="15609" spans="3:14" x14ac:dyDescent="0.2">
      <c r="C15609" s="17"/>
      <c r="M15609"/>
      <c r="N15609"/>
    </row>
    <row r="15610" spans="3:14" x14ac:dyDescent="0.2">
      <c r="C15610" s="17"/>
      <c r="M15610"/>
      <c r="N15610"/>
    </row>
    <row r="15611" spans="3:14" x14ac:dyDescent="0.2">
      <c r="C15611" s="17"/>
      <c r="M15611"/>
      <c r="N15611"/>
    </row>
    <row r="15612" spans="3:14" x14ac:dyDescent="0.2">
      <c r="C15612" s="17"/>
      <c r="M15612"/>
      <c r="N15612"/>
    </row>
    <row r="15613" spans="3:14" x14ac:dyDescent="0.2">
      <c r="C15613" s="17"/>
      <c r="M15613"/>
      <c r="N15613"/>
    </row>
    <row r="15614" spans="3:14" x14ac:dyDescent="0.2">
      <c r="C15614" s="17"/>
      <c r="M15614"/>
      <c r="N15614"/>
    </row>
    <row r="15615" spans="3:14" x14ac:dyDescent="0.2">
      <c r="C15615" s="17"/>
      <c r="M15615"/>
      <c r="N15615"/>
    </row>
    <row r="15616" spans="3:14" x14ac:dyDescent="0.2">
      <c r="C15616" s="17"/>
      <c r="M15616"/>
      <c r="N15616"/>
    </row>
    <row r="15617" spans="3:14" x14ac:dyDescent="0.2">
      <c r="C15617" s="17"/>
      <c r="M15617"/>
      <c r="N15617"/>
    </row>
    <row r="15618" spans="3:14" x14ac:dyDescent="0.2">
      <c r="C15618" s="17"/>
      <c r="M15618"/>
      <c r="N15618"/>
    </row>
    <row r="15619" spans="3:14" x14ac:dyDescent="0.2">
      <c r="C15619" s="17"/>
      <c r="M15619"/>
      <c r="N15619"/>
    </row>
    <row r="15620" spans="3:14" x14ac:dyDescent="0.2">
      <c r="C15620" s="17"/>
      <c r="M15620"/>
      <c r="N15620"/>
    </row>
    <row r="15621" spans="3:14" x14ac:dyDescent="0.2">
      <c r="C15621" s="17"/>
      <c r="M15621"/>
      <c r="N15621"/>
    </row>
    <row r="15622" spans="3:14" x14ac:dyDescent="0.2">
      <c r="C15622" s="17"/>
      <c r="M15622"/>
      <c r="N15622"/>
    </row>
    <row r="15623" spans="3:14" x14ac:dyDescent="0.2">
      <c r="C15623" s="17"/>
      <c r="M15623"/>
      <c r="N15623"/>
    </row>
    <row r="15624" spans="3:14" x14ac:dyDescent="0.2">
      <c r="C15624" s="17"/>
      <c r="M15624"/>
      <c r="N15624"/>
    </row>
    <row r="15625" spans="3:14" x14ac:dyDescent="0.2">
      <c r="C15625" s="17"/>
      <c r="M15625"/>
      <c r="N15625"/>
    </row>
    <row r="15626" spans="3:14" x14ac:dyDescent="0.2">
      <c r="C15626" s="17"/>
      <c r="M15626"/>
      <c r="N15626"/>
    </row>
    <row r="15627" spans="3:14" x14ac:dyDescent="0.2">
      <c r="C15627" s="17"/>
      <c r="M15627"/>
      <c r="N15627"/>
    </row>
    <row r="15628" spans="3:14" x14ac:dyDescent="0.2">
      <c r="C15628" s="17"/>
      <c r="M15628"/>
      <c r="N15628"/>
    </row>
    <row r="15629" spans="3:14" x14ac:dyDescent="0.2">
      <c r="C15629" s="17"/>
      <c r="M15629"/>
      <c r="N15629"/>
    </row>
    <row r="15630" spans="3:14" x14ac:dyDescent="0.2">
      <c r="C15630" s="17"/>
      <c r="M15630"/>
      <c r="N15630"/>
    </row>
    <row r="15631" spans="3:14" x14ac:dyDescent="0.2">
      <c r="C15631" s="17"/>
      <c r="M15631"/>
      <c r="N15631"/>
    </row>
    <row r="15632" spans="3:14" x14ac:dyDescent="0.2">
      <c r="C15632" s="17"/>
      <c r="M15632"/>
      <c r="N15632"/>
    </row>
    <row r="15633" spans="3:14" x14ac:dyDescent="0.2">
      <c r="C15633" s="17"/>
      <c r="M15633"/>
      <c r="N15633"/>
    </row>
    <row r="15634" spans="3:14" x14ac:dyDescent="0.2">
      <c r="C15634" s="17"/>
      <c r="M15634"/>
      <c r="N15634"/>
    </row>
    <row r="15635" spans="3:14" x14ac:dyDescent="0.2">
      <c r="C15635" s="17"/>
      <c r="M15635"/>
      <c r="N15635"/>
    </row>
    <row r="15636" spans="3:14" x14ac:dyDescent="0.2">
      <c r="C15636" s="17"/>
      <c r="M15636"/>
      <c r="N15636"/>
    </row>
    <row r="15637" spans="3:14" x14ac:dyDescent="0.2">
      <c r="C15637" s="17"/>
      <c r="M15637"/>
      <c r="N15637"/>
    </row>
    <row r="15638" spans="3:14" x14ac:dyDescent="0.2">
      <c r="C15638" s="17"/>
      <c r="M15638"/>
      <c r="N15638"/>
    </row>
    <row r="15639" spans="3:14" x14ac:dyDescent="0.2">
      <c r="C15639" s="17"/>
      <c r="M15639"/>
      <c r="N15639"/>
    </row>
    <row r="15640" spans="3:14" x14ac:dyDescent="0.2">
      <c r="C15640" s="17"/>
      <c r="M15640"/>
      <c r="N15640"/>
    </row>
    <row r="15641" spans="3:14" x14ac:dyDescent="0.2">
      <c r="C15641" s="17"/>
      <c r="M15641"/>
      <c r="N15641"/>
    </row>
    <row r="15642" spans="3:14" x14ac:dyDescent="0.2">
      <c r="C15642" s="17"/>
      <c r="M15642"/>
      <c r="N15642"/>
    </row>
    <row r="15643" spans="3:14" x14ac:dyDescent="0.2">
      <c r="C15643" s="17"/>
      <c r="M15643"/>
      <c r="N15643"/>
    </row>
    <row r="15644" spans="3:14" x14ac:dyDescent="0.2">
      <c r="C15644" s="17"/>
      <c r="M15644"/>
      <c r="N15644"/>
    </row>
    <row r="15645" spans="3:14" x14ac:dyDescent="0.2">
      <c r="C15645" s="17"/>
      <c r="M15645"/>
      <c r="N15645"/>
    </row>
    <row r="15646" spans="3:14" x14ac:dyDescent="0.2">
      <c r="C15646" s="17"/>
      <c r="M15646"/>
      <c r="N15646"/>
    </row>
    <row r="15647" spans="3:14" x14ac:dyDescent="0.2">
      <c r="C15647" s="17"/>
      <c r="M15647"/>
      <c r="N15647"/>
    </row>
    <row r="15648" spans="3:14" x14ac:dyDescent="0.2">
      <c r="C15648" s="17"/>
      <c r="M15648"/>
      <c r="N15648"/>
    </row>
    <row r="15649" spans="3:14" x14ac:dyDescent="0.2">
      <c r="C15649" s="17"/>
      <c r="M15649"/>
      <c r="N15649"/>
    </row>
    <row r="15650" spans="3:14" x14ac:dyDescent="0.2">
      <c r="C15650" s="17"/>
      <c r="M15650"/>
      <c r="N15650"/>
    </row>
    <row r="15651" spans="3:14" x14ac:dyDescent="0.2">
      <c r="C15651" s="17"/>
      <c r="M15651"/>
      <c r="N15651"/>
    </row>
    <row r="15652" spans="3:14" x14ac:dyDescent="0.2">
      <c r="C15652" s="17"/>
      <c r="M15652"/>
      <c r="N15652"/>
    </row>
    <row r="15653" spans="3:14" x14ac:dyDescent="0.2">
      <c r="C15653" s="17"/>
      <c r="M15653"/>
      <c r="N15653"/>
    </row>
    <row r="15654" spans="3:14" x14ac:dyDescent="0.2">
      <c r="C15654" s="17"/>
      <c r="M15654"/>
      <c r="N15654"/>
    </row>
    <row r="15655" spans="3:14" x14ac:dyDescent="0.2">
      <c r="C15655" s="17"/>
      <c r="M15655"/>
      <c r="N15655"/>
    </row>
    <row r="15656" spans="3:14" x14ac:dyDescent="0.2">
      <c r="C15656" s="17"/>
      <c r="M15656"/>
      <c r="N15656"/>
    </row>
    <row r="15657" spans="3:14" x14ac:dyDescent="0.2">
      <c r="C15657" s="17"/>
      <c r="M15657"/>
      <c r="N15657"/>
    </row>
    <row r="15658" spans="3:14" x14ac:dyDescent="0.2">
      <c r="C15658" s="17"/>
      <c r="M15658"/>
      <c r="N15658"/>
    </row>
    <row r="15659" spans="3:14" x14ac:dyDescent="0.2">
      <c r="C15659" s="17"/>
      <c r="M15659"/>
      <c r="N15659"/>
    </row>
    <row r="15660" spans="3:14" x14ac:dyDescent="0.2">
      <c r="C15660" s="17"/>
      <c r="M15660"/>
      <c r="N15660"/>
    </row>
    <row r="15661" spans="3:14" x14ac:dyDescent="0.2">
      <c r="C15661" s="17"/>
      <c r="M15661"/>
      <c r="N15661"/>
    </row>
    <row r="15662" spans="3:14" x14ac:dyDescent="0.2">
      <c r="C15662" s="17"/>
      <c r="M15662"/>
      <c r="N15662"/>
    </row>
    <row r="15663" spans="3:14" x14ac:dyDescent="0.2">
      <c r="C15663" s="17"/>
      <c r="M15663"/>
      <c r="N15663"/>
    </row>
    <row r="15664" spans="3:14" x14ac:dyDescent="0.2">
      <c r="C15664" s="17"/>
      <c r="M15664"/>
      <c r="N15664"/>
    </row>
    <row r="15665" spans="3:14" x14ac:dyDescent="0.2">
      <c r="C15665" s="17"/>
      <c r="M15665"/>
      <c r="N15665"/>
    </row>
    <row r="15666" spans="3:14" x14ac:dyDescent="0.2">
      <c r="C15666" s="17"/>
      <c r="M15666"/>
      <c r="N15666"/>
    </row>
    <row r="15667" spans="3:14" x14ac:dyDescent="0.2">
      <c r="C15667" s="17"/>
      <c r="M15667"/>
      <c r="N15667"/>
    </row>
    <row r="15668" spans="3:14" x14ac:dyDescent="0.2">
      <c r="C15668" s="17"/>
      <c r="M15668"/>
      <c r="N15668"/>
    </row>
    <row r="15669" spans="3:14" x14ac:dyDescent="0.2">
      <c r="C15669" s="17"/>
      <c r="M15669"/>
      <c r="N15669"/>
    </row>
    <row r="15670" spans="3:14" x14ac:dyDescent="0.2">
      <c r="C15670" s="17"/>
      <c r="M15670"/>
      <c r="N15670"/>
    </row>
    <row r="15671" spans="3:14" x14ac:dyDescent="0.2">
      <c r="C15671" s="17"/>
      <c r="M15671"/>
      <c r="N15671"/>
    </row>
    <row r="15672" spans="3:14" x14ac:dyDescent="0.2">
      <c r="C15672" s="17"/>
      <c r="M15672"/>
      <c r="N15672"/>
    </row>
    <row r="15673" spans="3:14" x14ac:dyDescent="0.2">
      <c r="C15673" s="17"/>
      <c r="M15673"/>
      <c r="N15673"/>
    </row>
    <row r="15674" spans="3:14" x14ac:dyDescent="0.2">
      <c r="C15674" s="17"/>
      <c r="M15674"/>
      <c r="N15674"/>
    </row>
    <row r="15675" spans="3:14" x14ac:dyDescent="0.2">
      <c r="C15675" s="17"/>
      <c r="M15675"/>
      <c r="N15675"/>
    </row>
    <row r="15676" spans="3:14" x14ac:dyDescent="0.2">
      <c r="C15676" s="17"/>
      <c r="M15676"/>
      <c r="N15676"/>
    </row>
    <row r="15677" spans="3:14" x14ac:dyDescent="0.2">
      <c r="C15677" s="17"/>
      <c r="M15677"/>
      <c r="N15677"/>
    </row>
    <row r="15678" spans="3:14" x14ac:dyDescent="0.2">
      <c r="C15678" s="17"/>
      <c r="M15678"/>
      <c r="N15678"/>
    </row>
    <row r="15679" spans="3:14" x14ac:dyDescent="0.2">
      <c r="C15679" s="17"/>
      <c r="M15679"/>
      <c r="N15679"/>
    </row>
    <row r="15680" spans="3:14" x14ac:dyDescent="0.2">
      <c r="C15680" s="17"/>
      <c r="M15680"/>
      <c r="N15680"/>
    </row>
    <row r="15681" spans="3:14" x14ac:dyDescent="0.2">
      <c r="C15681" s="17"/>
      <c r="M15681"/>
      <c r="N15681"/>
    </row>
    <row r="15682" spans="3:14" x14ac:dyDescent="0.2">
      <c r="C15682" s="17"/>
      <c r="M15682"/>
      <c r="N15682"/>
    </row>
    <row r="15683" spans="3:14" x14ac:dyDescent="0.2">
      <c r="C15683" s="17"/>
      <c r="M15683"/>
      <c r="N15683"/>
    </row>
    <row r="15684" spans="3:14" x14ac:dyDescent="0.2">
      <c r="C15684" s="17"/>
      <c r="M15684"/>
      <c r="N15684"/>
    </row>
    <row r="15685" spans="3:14" x14ac:dyDescent="0.2">
      <c r="C15685" s="17"/>
      <c r="M15685"/>
      <c r="N15685"/>
    </row>
    <row r="15686" spans="3:14" x14ac:dyDescent="0.2">
      <c r="C15686" s="17"/>
      <c r="M15686"/>
      <c r="N15686"/>
    </row>
    <row r="15687" spans="3:14" x14ac:dyDescent="0.2">
      <c r="C15687" s="17"/>
      <c r="M15687"/>
      <c r="N15687"/>
    </row>
    <row r="15688" spans="3:14" x14ac:dyDescent="0.2">
      <c r="C15688" s="17"/>
      <c r="M15688"/>
      <c r="N15688"/>
    </row>
    <row r="15689" spans="3:14" x14ac:dyDescent="0.2">
      <c r="C15689" s="17"/>
      <c r="M15689"/>
      <c r="N15689"/>
    </row>
    <row r="15690" spans="3:14" x14ac:dyDescent="0.2">
      <c r="C15690" s="17"/>
      <c r="M15690"/>
      <c r="N15690"/>
    </row>
    <row r="15691" spans="3:14" x14ac:dyDescent="0.2">
      <c r="C15691" s="17"/>
      <c r="M15691"/>
      <c r="N15691"/>
    </row>
    <row r="15692" spans="3:14" x14ac:dyDescent="0.2">
      <c r="C15692" s="17"/>
      <c r="M15692"/>
      <c r="N15692"/>
    </row>
    <row r="15693" spans="3:14" x14ac:dyDescent="0.2">
      <c r="C15693" s="17"/>
      <c r="M15693"/>
      <c r="N15693"/>
    </row>
    <row r="15694" spans="3:14" x14ac:dyDescent="0.2">
      <c r="C15694" s="17"/>
      <c r="M15694"/>
      <c r="N15694"/>
    </row>
    <row r="15695" spans="3:14" x14ac:dyDescent="0.2">
      <c r="C15695" s="17"/>
      <c r="M15695"/>
      <c r="N15695"/>
    </row>
    <row r="15696" spans="3:14" x14ac:dyDescent="0.2">
      <c r="C15696" s="17"/>
      <c r="M15696"/>
      <c r="N15696"/>
    </row>
    <row r="15697" spans="3:14" x14ac:dyDescent="0.2">
      <c r="C15697" s="17"/>
      <c r="M15697"/>
      <c r="N15697"/>
    </row>
    <row r="15698" spans="3:14" x14ac:dyDescent="0.2">
      <c r="C15698" s="17"/>
      <c r="M15698"/>
      <c r="N15698"/>
    </row>
    <row r="15699" spans="3:14" x14ac:dyDescent="0.2">
      <c r="C15699" s="17"/>
      <c r="M15699"/>
      <c r="N15699"/>
    </row>
    <row r="15700" spans="3:14" x14ac:dyDescent="0.2">
      <c r="C15700" s="17"/>
      <c r="M15700"/>
      <c r="N15700"/>
    </row>
    <row r="15701" spans="3:14" x14ac:dyDescent="0.2">
      <c r="C15701" s="17"/>
      <c r="M15701"/>
      <c r="N15701"/>
    </row>
    <row r="15702" spans="3:14" x14ac:dyDescent="0.2">
      <c r="C15702" s="17"/>
      <c r="M15702"/>
      <c r="N15702"/>
    </row>
    <row r="15703" spans="3:14" x14ac:dyDescent="0.2">
      <c r="C15703" s="17"/>
      <c r="M15703"/>
      <c r="N15703"/>
    </row>
    <row r="15704" spans="3:14" x14ac:dyDescent="0.2">
      <c r="C15704" s="17"/>
      <c r="M15704"/>
      <c r="N15704"/>
    </row>
    <row r="15705" spans="3:14" x14ac:dyDescent="0.2">
      <c r="C15705" s="17"/>
      <c r="M15705"/>
      <c r="N15705"/>
    </row>
    <row r="15706" spans="3:14" x14ac:dyDescent="0.2">
      <c r="C15706" s="17"/>
      <c r="M15706"/>
      <c r="N15706"/>
    </row>
    <row r="15707" spans="3:14" x14ac:dyDescent="0.2">
      <c r="C15707" s="17"/>
      <c r="M15707"/>
      <c r="N15707"/>
    </row>
    <row r="15708" spans="3:14" x14ac:dyDescent="0.2">
      <c r="C15708" s="17"/>
      <c r="M15708"/>
      <c r="N15708"/>
    </row>
    <row r="15709" spans="3:14" x14ac:dyDescent="0.2">
      <c r="C15709" s="17"/>
      <c r="M15709"/>
      <c r="N15709"/>
    </row>
    <row r="15710" spans="3:14" x14ac:dyDescent="0.2">
      <c r="C15710" s="17"/>
      <c r="M15710"/>
      <c r="N15710"/>
    </row>
    <row r="15711" spans="3:14" x14ac:dyDescent="0.2">
      <c r="C15711" s="17"/>
      <c r="M15711"/>
      <c r="N15711"/>
    </row>
    <row r="15712" spans="3:14" x14ac:dyDescent="0.2">
      <c r="C15712" s="17"/>
      <c r="M15712"/>
      <c r="N15712"/>
    </row>
    <row r="15713" spans="3:14" x14ac:dyDescent="0.2">
      <c r="C15713" s="17"/>
      <c r="M15713"/>
      <c r="N15713"/>
    </row>
    <row r="15714" spans="3:14" x14ac:dyDescent="0.2">
      <c r="C15714" s="17"/>
      <c r="M15714"/>
      <c r="N15714"/>
    </row>
    <row r="15715" spans="3:14" x14ac:dyDescent="0.2">
      <c r="C15715" s="17"/>
      <c r="M15715"/>
      <c r="N15715"/>
    </row>
    <row r="15716" spans="3:14" x14ac:dyDescent="0.2">
      <c r="C15716" s="17"/>
      <c r="M15716"/>
      <c r="N15716"/>
    </row>
    <row r="15717" spans="3:14" x14ac:dyDescent="0.2">
      <c r="C15717" s="17"/>
      <c r="M15717"/>
      <c r="N15717"/>
    </row>
    <row r="15718" spans="3:14" x14ac:dyDescent="0.2">
      <c r="C15718" s="17"/>
      <c r="M15718"/>
      <c r="N15718"/>
    </row>
    <row r="15719" spans="3:14" x14ac:dyDescent="0.2">
      <c r="C15719" s="17"/>
      <c r="M15719"/>
      <c r="N15719"/>
    </row>
    <row r="15720" spans="3:14" x14ac:dyDescent="0.2">
      <c r="C15720" s="17"/>
      <c r="M15720"/>
      <c r="N15720"/>
    </row>
    <row r="15721" spans="3:14" x14ac:dyDescent="0.2">
      <c r="C15721" s="17"/>
      <c r="M15721"/>
      <c r="N15721"/>
    </row>
    <row r="15722" spans="3:14" x14ac:dyDescent="0.2">
      <c r="C15722" s="17"/>
      <c r="M15722"/>
      <c r="N15722"/>
    </row>
    <row r="15723" spans="3:14" x14ac:dyDescent="0.2">
      <c r="C15723" s="17"/>
      <c r="M15723"/>
      <c r="N15723"/>
    </row>
    <row r="15724" spans="3:14" x14ac:dyDescent="0.2">
      <c r="C15724" s="17"/>
      <c r="M15724"/>
      <c r="N15724"/>
    </row>
    <row r="15725" spans="3:14" x14ac:dyDescent="0.2">
      <c r="C15725" s="17"/>
      <c r="M15725"/>
      <c r="N15725"/>
    </row>
    <row r="15726" spans="3:14" x14ac:dyDescent="0.2">
      <c r="C15726" s="17"/>
      <c r="M15726"/>
      <c r="N15726"/>
    </row>
    <row r="15727" spans="3:14" x14ac:dyDescent="0.2">
      <c r="C15727" s="17"/>
      <c r="M15727"/>
      <c r="N15727"/>
    </row>
    <row r="15728" spans="3:14" x14ac:dyDescent="0.2">
      <c r="C15728" s="17"/>
      <c r="M15728"/>
      <c r="N15728"/>
    </row>
    <row r="15729" spans="3:14" x14ac:dyDescent="0.2">
      <c r="C15729" s="17"/>
      <c r="M15729"/>
      <c r="N15729"/>
    </row>
    <row r="15730" spans="3:14" x14ac:dyDescent="0.2">
      <c r="C15730" s="17"/>
      <c r="M15730"/>
      <c r="N15730"/>
    </row>
    <row r="15731" spans="3:14" x14ac:dyDescent="0.2">
      <c r="C15731" s="17"/>
      <c r="M15731"/>
      <c r="N15731"/>
    </row>
    <row r="15732" spans="3:14" x14ac:dyDescent="0.2">
      <c r="C15732" s="17"/>
      <c r="M15732"/>
      <c r="N15732"/>
    </row>
    <row r="15733" spans="3:14" x14ac:dyDescent="0.2">
      <c r="C15733" s="17"/>
      <c r="M15733"/>
      <c r="N15733"/>
    </row>
    <row r="15734" spans="3:14" x14ac:dyDescent="0.2">
      <c r="C15734" s="17"/>
      <c r="M15734"/>
      <c r="N15734"/>
    </row>
    <row r="15735" spans="3:14" x14ac:dyDescent="0.2">
      <c r="C15735" s="17"/>
      <c r="M15735"/>
      <c r="N15735"/>
    </row>
    <row r="15736" spans="3:14" x14ac:dyDescent="0.2">
      <c r="C15736" s="17"/>
      <c r="M15736"/>
      <c r="N15736"/>
    </row>
    <row r="15737" spans="3:14" x14ac:dyDescent="0.2">
      <c r="C15737" s="17"/>
      <c r="M15737"/>
      <c r="N15737"/>
    </row>
    <row r="15738" spans="3:14" x14ac:dyDescent="0.2">
      <c r="C15738" s="17"/>
      <c r="M15738"/>
      <c r="N15738"/>
    </row>
    <row r="15739" spans="3:14" x14ac:dyDescent="0.2">
      <c r="C15739" s="17"/>
      <c r="M15739"/>
      <c r="N15739"/>
    </row>
    <row r="15740" spans="3:14" x14ac:dyDescent="0.2">
      <c r="C15740" s="17"/>
      <c r="M15740"/>
      <c r="N15740"/>
    </row>
    <row r="15741" spans="3:14" x14ac:dyDescent="0.2">
      <c r="C15741" s="17"/>
      <c r="M15741"/>
      <c r="N15741"/>
    </row>
    <row r="15742" spans="3:14" x14ac:dyDescent="0.2">
      <c r="C15742" s="17"/>
      <c r="M15742"/>
      <c r="N15742"/>
    </row>
    <row r="15743" spans="3:14" x14ac:dyDescent="0.2">
      <c r="C15743" s="17"/>
      <c r="M15743"/>
      <c r="N15743"/>
    </row>
    <row r="15744" spans="3:14" x14ac:dyDescent="0.2">
      <c r="C15744" s="17"/>
      <c r="M15744"/>
      <c r="N15744"/>
    </row>
    <row r="15745" spans="3:14" x14ac:dyDescent="0.2">
      <c r="C15745" s="17"/>
      <c r="M15745"/>
      <c r="N15745"/>
    </row>
    <row r="15746" spans="3:14" x14ac:dyDescent="0.2">
      <c r="C15746" s="17"/>
      <c r="M15746"/>
      <c r="N15746"/>
    </row>
    <row r="15747" spans="3:14" x14ac:dyDescent="0.2">
      <c r="C15747" s="17"/>
      <c r="M15747"/>
      <c r="N15747"/>
    </row>
    <row r="15748" spans="3:14" x14ac:dyDescent="0.2">
      <c r="C15748" s="17"/>
      <c r="M15748"/>
      <c r="N15748"/>
    </row>
    <row r="15749" spans="3:14" x14ac:dyDescent="0.2">
      <c r="C15749" s="17"/>
      <c r="M15749"/>
      <c r="N15749"/>
    </row>
    <row r="15750" spans="3:14" x14ac:dyDescent="0.2">
      <c r="C15750" s="17"/>
      <c r="M15750"/>
      <c r="N15750"/>
    </row>
    <row r="15751" spans="3:14" x14ac:dyDescent="0.2">
      <c r="C15751" s="17"/>
      <c r="M15751"/>
      <c r="N15751"/>
    </row>
    <row r="15752" spans="3:14" x14ac:dyDescent="0.2">
      <c r="C15752" s="17"/>
      <c r="M15752"/>
      <c r="N15752"/>
    </row>
    <row r="15753" spans="3:14" x14ac:dyDescent="0.2">
      <c r="C15753" s="17"/>
      <c r="M15753"/>
      <c r="N15753"/>
    </row>
    <row r="15754" spans="3:14" x14ac:dyDescent="0.2">
      <c r="C15754" s="17"/>
      <c r="M15754"/>
      <c r="N15754"/>
    </row>
    <row r="15755" spans="3:14" x14ac:dyDescent="0.2">
      <c r="C15755" s="17"/>
      <c r="M15755"/>
      <c r="N15755"/>
    </row>
    <row r="15756" spans="3:14" x14ac:dyDescent="0.2">
      <c r="C15756" s="17"/>
      <c r="M15756"/>
      <c r="N15756"/>
    </row>
    <row r="15757" spans="3:14" x14ac:dyDescent="0.2">
      <c r="C15757" s="17"/>
      <c r="M15757"/>
      <c r="N15757"/>
    </row>
    <row r="15758" spans="3:14" x14ac:dyDescent="0.2">
      <c r="C15758" s="17"/>
      <c r="M15758"/>
      <c r="N15758"/>
    </row>
    <row r="15759" spans="3:14" x14ac:dyDescent="0.2">
      <c r="C15759" s="17"/>
      <c r="M15759"/>
      <c r="N15759"/>
    </row>
    <row r="15760" spans="3:14" x14ac:dyDescent="0.2">
      <c r="C15760" s="17"/>
      <c r="M15760"/>
      <c r="N15760"/>
    </row>
    <row r="15761" spans="3:14" x14ac:dyDescent="0.2">
      <c r="C15761" s="17"/>
      <c r="M15761"/>
      <c r="N15761"/>
    </row>
    <row r="15762" spans="3:14" x14ac:dyDescent="0.2">
      <c r="C15762" s="17"/>
      <c r="M15762"/>
      <c r="N15762"/>
    </row>
    <row r="15763" spans="3:14" x14ac:dyDescent="0.2">
      <c r="C15763" s="17"/>
      <c r="M15763"/>
      <c r="N15763"/>
    </row>
    <row r="15764" spans="3:14" x14ac:dyDescent="0.2">
      <c r="C15764" s="17"/>
      <c r="M15764"/>
      <c r="N15764"/>
    </row>
    <row r="15765" spans="3:14" x14ac:dyDescent="0.2">
      <c r="C15765" s="17"/>
      <c r="M15765"/>
      <c r="N15765"/>
    </row>
    <row r="15766" spans="3:14" x14ac:dyDescent="0.2">
      <c r="C15766" s="17"/>
      <c r="M15766"/>
      <c r="N15766"/>
    </row>
    <row r="15767" spans="3:14" x14ac:dyDescent="0.2">
      <c r="C15767" s="17"/>
      <c r="M15767"/>
      <c r="N15767"/>
    </row>
    <row r="15768" spans="3:14" x14ac:dyDescent="0.2">
      <c r="C15768" s="17"/>
      <c r="M15768"/>
      <c r="N15768"/>
    </row>
    <row r="15769" spans="3:14" x14ac:dyDescent="0.2">
      <c r="C15769" s="17"/>
      <c r="M15769"/>
      <c r="N15769"/>
    </row>
    <row r="15770" spans="3:14" x14ac:dyDescent="0.2">
      <c r="C15770" s="17"/>
      <c r="M15770"/>
      <c r="N15770"/>
    </row>
    <row r="15771" spans="3:14" x14ac:dyDescent="0.2">
      <c r="C15771" s="17"/>
      <c r="M15771"/>
      <c r="N15771"/>
    </row>
    <row r="15772" spans="3:14" x14ac:dyDescent="0.2">
      <c r="C15772" s="17"/>
      <c r="M15772"/>
      <c r="N15772"/>
    </row>
    <row r="15773" spans="3:14" x14ac:dyDescent="0.2">
      <c r="C15773" s="17"/>
      <c r="M15773"/>
      <c r="N15773"/>
    </row>
    <row r="15774" spans="3:14" x14ac:dyDescent="0.2">
      <c r="C15774" s="17"/>
      <c r="M15774"/>
      <c r="N15774"/>
    </row>
    <row r="15775" spans="3:14" x14ac:dyDescent="0.2">
      <c r="C15775" s="17"/>
      <c r="M15775"/>
      <c r="N15775"/>
    </row>
    <row r="15776" spans="3:14" x14ac:dyDescent="0.2">
      <c r="C15776" s="17"/>
      <c r="M15776"/>
      <c r="N15776"/>
    </row>
    <row r="15777" spans="3:14" x14ac:dyDescent="0.2">
      <c r="C15777" s="17"/>
      <c r="M15777"/>
      <c r="N15777"/>
    </row>
    <row r="15778" spans="3:14" x14ac:dyDescent="0.2">
      <c r="C15778" s="17"/>
      <c r="M15778"/>
      <c r="N15778"/>
    </row>
    <row r="15779" spans="3:14" x14ac:dyDescent="0.2">
      <c r="C15779" s="17"/>
      <c r="M15779"/>
      <c r="N15779"/>
    </row>
    <row r="15780" spans="3:14" x14ac:dyDescent="0.2">
      <c r="C15780" s="17"/>
      <c r="M15780"/>
      <c r="N15780"/>
    </row>
    <row r="15781" spans="3:14" x14ac:dyDescent="0.2">
      <c r="C15781" s="17"/>
      <c r="M15781"/>
      <c r="N15781"/>
    </row>
    <row r="15782" spans="3:14" x14ac:dyDescent="0.2">
      <c r="C15782" s="17"/>
      <c r="M15782"/>
      <c r="N15782"/>
    </row>
    <row r="15783" spans="3:14" x14ac:dyDescent="0.2">
      <c r="C15783" s="17"/>
      <c r="M15783"/>
      <c r="N15783"/>
    </row>
    <row r="15784" spans="3:14" x14ac:dyDescent="0.2">
      <c r="C15784" s="17"/>
      <c r="M15784"/>
      <c r="N15784"/>
    </row>
    <row r="15785" spans="3:14" x14ac:dyDescent="0.2">
      <c r="C15785" s="17"/>
      <c r="M15785"/>
      <c r="N15785"/>
    </row>
    <row r="15786" spans="3:14" x14ac:dyDescent="0.2">
      <c r="C15786" s="17"/>
      <c r="M15786"/>
      <c r="N15786"/>
    </row>
    <row r="15787" spans="3:14" x14ac:dyDescent="0.2">
      <c r="C15787" s="17"/>
      <c r="M15787"/>
      <c r="N15787"/>
    </row>
    <row r="15788" spans="3:14" x14ac:dyDescent="0.2">
      <c r="C15788" s="17"/>
      <c r="M15788"/>
      <c r="N15788"/>
    </row>
    <row r="15789" spans="3:14" x14ac:dyDescent="0.2">
      <c r="C15789" s="17"/>
      <c r="M15789"/>
      <c r="N15789"/>
    </row>
    <row r="15790" spans="3:14" x14ac:dyDescent="0.2">
      <c r="C15790" s="17"/>
      <c r="M15790"/>
      <c r="N15790"/>
    </row>
    <row r="15791" spans="3:14" x14ac:dyDescent="0.2">
      <c r="C15791" s="17"/>
      <c r="M15791"/>
      <c r="N15791"/>
    </row>
    <row r="15792" spans="3:14" x14ac:dyDescent="0.2">
      <c r="C15792" s="17"/>
      <c r="M15792"/>
      <c r="N15792"/>
    </row>
    <row r="15793" spans="3:14" x14ac:dyDescent="0.2">
      <c r="C15793" s="17"/>
      <c r="M15793"/>
      <c r="N15793"/>
    </row>
    <row r="15794" spans="3:14" x14ac:dyDescent="0.2">
      <c r="C15794" s="17"/>
      <c r="M15794"/>
      <c r="N15794"/>
    </row>
    <row r="15795" spans="3:14" x14ac:dyDescent="0.2">
      <c r="C15795" s="17"/>
      <c r="M15795"/>
      <c r="N15795"/>
    </row>
    <row r="15796" spans="3:14" x14ac:dyDescent="0.2">
      <c r="C15796" s="17"/>
      <c r="M15796"/>
      <c r="N15796"/>
    </row>
    <row r="15797" spans="3:14" x14ac:dyDescent="0.2">
      <c r="C15797" s="17"/>
      <c r="M15797"/>
      <c r="N15797"/>
    </row>
    <row r="15798" spans="3:14" x14ac:dyDescent="0.2">
      <c r="C15798" s="17"/>
      <c r="M15798"/>
      <c r="N15798"/>
    </row>
    <row r="15799" spans="3:14" x14ac:dyDescent="0.2">
      <c r="C15799" s="17"/>
      <c r="M15799"/>
      <c r="N15799"/>
    </row>
    <row r="15800" spans="3:14" x14ac:dyDescent="0.2">
      <c r="C15800" s="17"/>
      <c r="M15800"/>
      <c r="N15800"/>
    </row>
    <row r="15801" spans="3:14" x14ac:dyDescent="0.2">
      <c r="C15801" s="17"/>
      <c r="M15801"/>
      <c r="N15801"/>
    </row>
    <row r="15802" spans="3:14" x14ac:dyDescent="0.2">
      <c r="C15802" s="17"/>
      <c r="M15802"/>
      <c r="N15802"/>
    </row>
    <row r="15803" spans="3:14" x14ac:dyDescent="0.2">
      <c r="C15803" s="17"/>
      <c r="M15803"/>
      <c r="N15803"/>
    </row>
    <row r="15804" spans="3:14" x14ac:dyDescent="0.2">
      <c r="C15804" s="17"/>
      <c r="M15804"/>
      <c r="N15804"/>
    </row>
    <row r="15805" spans="3:14" x14ac:dyDescent="0.2">
      <c r="C15805" s="17"/>
      <c r="M15805"/>
      <c r="N15805"/>
    </row>
    <row r="15806" spans="3:14" x14ac:dyDescent="0.2">
      <c r="C15806" s="17"/>
      <c r="M15806"/>
      <c r="N15806"/>
    </row>
    <row r="15807" spans="3:14" x14ac:dyDescent="0.2">
      <c r="C15807" s="17"/>
      <c r="M15807"/>
      <c r="N15807"/>
    </row>
    <row r="15808" spans="3:14" x14ac:dyDescent="0.2">
      <c r="C15808" s="17"/>
      <c r="M15808"/>
      <c r="N15808"/>
    </row>
    <row r="15809" spans="3:14" x14ac:dyDescent="0.2">
      <c r="C15809" s="17"/>
      <c r="M15809"/>
      <c r="N15809"/>
    </row>
    <row r="15810" spans="3:14" x14ac:dyDescent="0.2">
      <c r="C15810" s="17"/>
      <c r="M15810"/>
      <c r="N15810"/>
    </row>
    <row r="15811" spans="3:14" x14ac:dyDescent="0.2">
      <c r="C15811" s="17"/>
      <c r="M15811"/>
      <c r="N15811"/>
    </row>
    <row r="15812" spans="3:14" x14ac:dyDescent="0.2">
      <c r="C15812" s="17"/>
      <c r="M15812"/>
      <c r="N15812"/>
    </row>
    <row r="15813" spans="3:14" x14ac:dyDescent="0.2">
      <c r="C15813" s="17"/>
      <c r="M15813"/>
      <c r="N15813"/>
    </row>
    <row r="15814" spans="3:14" x14ac:dyDescent="0.2">
      <c r="C15814" s="17"/>
      <c r="M15814"/>
      <c r="N15814"/>
    </row>
    <row r="15815" spans="3:14" x14ac:dyDescent="0.2">
      <c r="C15815" s="17"/>
      <c r="M15815"/>
      <c r="N15815"/>
    </row>
    <row r="15816" spans="3:14" x14ac:dyDescent="0.2">
      <c r="C15816" s="17"/>
      <c r="M15816"/>
      <c r="N15816"/>
    </row>
    <row r="15817" spans="3:14" x14ac:dyDescent="0.2">
      <c r="C15817" s="17"/>
      <c r="M15817"/>
      <c r="N15817"/>
    </row>
    <row r="15818" spans="3:14" x14ac:dyDescent="0.2">
      <c r="C15818" s="17"/>
      <c r="M15818"/>
      <c r="N15818"/>
    </row>
    <row r="15819" spans="3:14" x14ac:dyDescent="0.2">
      <c r="C15819" s="17"/>
      <c r="M15819"/>
      <c r="N15819"/>
    </row>
    <row r="15820" spans="3:14" x14ac:dyDescent="0.2">
      <c r="C15820" s="17"/>
      <c r="M15820"/>
      <c r="N15820"/>
    </row>
    <row r="15821" spans="3:14" x14ac:dyDescent="0.2">
      <c r="C15821" s="17"/>
      <c r="M15821"/>
      <c r="N15821"/>
    </row>
    <row r="15822" spans="3:14" x14ac:dyDescent="0.2">
      <c r="C15822" s="17"/>
      <c r="M15822"/>
      <c r="N15822"/>
    </row>
    <row r="15823" spans="3:14" x14ac:dyDescent="0.2">
      <c r="C15823" s="17"/>
      <c r="M15823"/>
      <c r="N15823"/>
    </row>
    <row r="15824" spans="3:14" x14ac:dyDescent="0.2">
      <c r="C15824" s="17"/>
      <c r="M15824"/>
      <c r="N15824"/>
    </row>
    <row r="15825" spans="3:14" x14ac:dyDescent="0.2">
      <c r="C15825" s="17"/>
      <c r="M15825"/>
      <c r="N15825"/>
    </row>
    <row r="15826" spans="3:14" x14ac:dyDescent="0.2">
      <c r="C15826" s="17"/>
      <c r="M15826"/>
      <c r="N15826"/>
    </row>
    <row r="15827" spans="3:14" x14ac:dyDescent="0.2">
      <c r="C15827" s="17"/>
      <c r="M15827"/>
      <c r="N15827"/>
    </row>
    <row r="15828" spans="3:14" x14ac:dyDescent="0.2">
      <c r="C15828" s="17"/>
      <c r="M15828"/>
      <c r="N15828"/>
    </row>
    <row r="15829" spans="3:14" x14ac:dyDescent="0.2">
      <c r="C15829" s="17"/>
      <c r="M15829"/>
      <c r="N15829"/>
    </row>
    <row r="15830" spans="3:14" x14ac:dyDescent="0.2">
      <c r="C15830" s="17"/>
      <c r="M15830"/>
      <c r="N15830"/>
    </row>
    <row r="15831" spans="3:14" x14ac:dyDescent="0.2">
      <c r="C15831" s="17"/>
      <c r="M15831"/>
      <c r="N15831"/>
    </row>
    <row r="15832" spans="3:14" x14ac:dyDescent="0.2">
      <c r="C15832" s="17"/>
      <c r="M15832"/>
      <c r="N15832"/>
    </row>
    <row r="15833" spans="3:14" x14ac:dyDescent="0.2">
      <c r="C15833" s="17"/>
      <c r="M15833"/>
      <c r="N15833"/>
    </row>
    <row r="15834" spans="3:14" x14ac:dyDescent="0.2">
      <c r="C15834" s="17"/>
      <c r="M15834"/>
      <c r="N15834"/>
    </row>
    <row r="15835" spans="3:14" x14ac:dyDescent="0.2">
      <c r="C15835" s="17"/>
      <c r="M15835"/>
      <c r="N15835"/>
    </row>
    <row r="15836" spans="3:14" x14ac:dyDescent="0.2">
      <c r="C15836" s="17"/>
      <c r="M15836"/>
      <c r="N15836"/>
    </row>
    <row r="15837" spans="3:14" x14ac:dyDescent="0.2">
      <c r="C15837" s="17"/>
      <c r="M15837"/>
      <c r="N15837"/>
    </row>
    <row r="15838" spans="3:14" x14ac:dyDescent="0.2">
      <c r="C15838" s="17"/>
      <c r="M15838"/>
      <c r="N15838"/>
    </row>
    <row r="15839" spans="3:14" x14ac:dyDescent="0.2">
      <c r="C15839" s="17"/>
      <c r="M15839"/>
      <c r="N15839"/>
    </row>
    <row r="15840" spans="3:14" x14ac:dyDescent="0.2">
      <c r="C15840" s="17"/>
      <c r="M15840"/>
      <c r="N15840"/>
    </row>
    <row r="15841" spans="3:14" x14ac:dyDescent="0.2">
      <c r="C15841" s="17"/>
      <c r="M15841"/>
      <c r="N15841"/>
    </row>
    <row r="15842" spans="3:14" x14ac:dyDescent="0.2">
      <c r="C15842" s="17"/>
      <c r="M15842"/>
      <c r="N15842"/>
    </row>
    <row r="15843" spans="3:14" x14ac:dyDescent="0.2">
      <c r="C15843" s="17"/>
      <c r="M15843"/>
      <c r="N15843"/>
    </row>
    <row r="15844" spans="3:14" x14ac:dyDescent="0.2">
      <c r="C15844" s="17"/>
      <c r="M15844"/>
      <c r="N15844"/>
    </row>
    <row r="15845" spans="3:14" x14ac:dyDescent="0.2">
      <c r="C15845" s="17"/>
      <c r="M15845"/>
      <c r="N15845"/>
    </row>
    <row r="15846" spans="3:14" x14ac:dyDescent="0.2">
      <c r="C15846" s="17"/>
      <c r="M15846"/>
      <c r="N15846"/>
    </row>
    <row r="15847" spans="3:14" x14ac:dyDescent="0.2">
      <c r="C15847" s="17"/>
      <c r="M15847"/>
      <c r="N15847"/>
    </row>
    <row r="15848" spans="3:14" x14ac:dyDescent="0.2">
      <c r="C15848" s="17"/>
      <c r="M15848"/>
      <c r="N15848"/>
    </row>
    <row r="15849" spans="3:14" x14ac:dyDescent="0.2">
      <c r="C15849" s="17"/>
      <c r="M15849"/>
      <c r="N15849"/>
    </row>
    <row r="15850" spans="3:14" x14ac:dyDescent="0.2">
      <c r="C15850" s="17"/>
      <c r="M15850"/>
      <c r="N15850"/>
    </row>
    <row r="15851" spans="3:14" x14ac:dyDescent="0.2">
      <c r="C15851" s="17"/>
      <c r="M15851"/>
      <c r="N15851"/>
    </row>
    <row r="15852" spans="3:14" x14ac:dyDescent="0.2">
      <c r="C15852" s="17"/>
      <c r="M15852"/>
      <c r="N15852"/>
    </row>
    <row r="15853" spans="3:14" x14ac:dyDescent="0.2">
      <c r="C15853" s="17"/>
      <c r="M15853"/>
      <c r="N15853"/>
    </row>
    <row r="15854" spans="3:14" x14ac:dyDescent="0.2">
      <c r="C15854" s="17"/>
      <c r="M15854"/>
      <c r="N15854"/>
    </row>
    <row r="15855" spans="3:14" x14ac:dyDescent="0.2">
      <c r="C15855" s="17"/>
      <c r="M15855"/>
      <c r="N15855"/>
    </row>
    <row r="15856" spans="3:14" x14ac:dyDescent="0.2">
      <c r="C15856" s="17"/>
      <c r="M15856"/>
      <c r="N15856"/>
    </row>
    <row r="15857" spans="3:14" x14ac:dyDescent="0.2">
      <c r="C15857" s="17"/>
      <c r="M15857"/>
      <c r="N15857"/>
    </row>
    <row r="15858" spans="3:14" x14ac:dyDescent="0.2">
      <c r="C15858" s="17"/>
      <c r="M15858"/>
      <c r="N15858"/>
    </row>
    <row r="15859" spans="3:14" x14ac:dyDescent="0.2">
      <c r="C15859" s="17"/>
      <c r="M15859"/>
      <c r="N15859"/>
    </row>
    <row r="15860" spans="3:14" x14ac:dyDescent="0.2">
      <c r="C15860" s="17"/>
      <c r="M15860"/>
      <c r="N15860"/>
    </row>
    <row r="15861" spans="3:14" x14ac:dyDescent="0.2">
      <c r="C15861" s="17"/>
      <c r="M15861"/>
      <c r="N15861"/>
    </row>
    <row r="15862" spans="3:14" x14ac:dyDescent="0.2">
      <c r="C15862" s="17"/>
      <c r="M15862"/>
      <c r="N15862"/>
    </row>
    <row r="15863" spans="3:14" x14ac:dyDescent="0.2">
      <c r="C15863" s="17"/>
      <c r="M15863"/>
      <c r="N15863"/>
    </row>
    <row r="15864" spans="3:14" x14ac:dyDescent="0.2">
      <c r="C15864" s="17"/>
      <c r="M15864"/>
      <c r="N15864"/>
    </row>
    <row r="15865" spans="3:14" x14ac:dyDescent="0.2">
      <c r="C15865" s="17"/>
      <c r="M15865"/>
      <c r="N15865"/>
    </row>
    <row r="15866" spans="3:14" x14ac:dyDescent="0.2">
      <c r="C15866" s="17"/>
      <c r="M15866"/>
      <c r="N15866"/>
    </row>
    <row r="15867" spans="3:14" x14ac:dyDescent="0.2">
      <c r="C15867" s="17"/>
      <c r="M15867"/>
      <c r="N15867"/>
    </row>
    <row r="15868" spans="3:14" x14ac:dyDescent="0.2">
      <c r="C15868" s="17"/>
      <c r="M15868"/>
      <c r="N15868"/>
    </row>
    <row r="15869" spans="3:14" x14ac:dyDescent="0.2">
      <c r="C15869" s="17"/>
      <c r="M15869"/>
      <c r="N15869"/>
    </row>
    <row r="15870" spans="3:14" x14ac:dyDescent="0.2">
      <c r="C15870" s="17"/>
      <c r="M15870"/>
      <c r="N15870"/>
    </row>
    <row r="15871" spans="3:14" x14ac:dyDescent="0.2">
      <c r="C15871" s="17"/>
      <c r="M15871"/>
      <c r="N15871"/>
    </row>
    <row r="15872" spans="3:14" x14ac:dyDescent="0.2">
      <c r="C15872" s="17"/>
      <c r="M15872"/>
      <c r="N15872"/>
    </row>
    <row r="15873" spans="3:14" x14ac:dyDescent="0.2">
      <c r="C15873" s="17"/>
      <c r="M15873"/>
      <c r="N15873"/>
    </row>
    <row r="15874" spans="3:14" x14ac:dyDescent="0.2">
      <c r="C15874" s="17"/>
      <c r="M15874"/>
      <c r="N15874"/>
    </row>
    <row r="15875" spans="3:14" x14ac:dyDescent="0.2">
      <c r="C15875" s="17"/>
      <c r="M15875"/>
      <c r="N15875"/>
    </row>
    <row r="15876" spans="3:14" x14ac:dyDescent="0.2">
      <c r="C15876" s="17"/>
      <c r="M15876"/>
      <c r="N15876"/>
    </row>
    <row r="15877" spans="3:14" x14ac:dyDescent="0.2">
      <c r="C15877" s="17"/>
      <c r="M15877"/>
      <c r="N15877"/>
    </row>
    <row r="15878" spans="3:14" x14ac:dyDescent="0.2">
      <c r="C15878" s="17"/>
      <c r="M15878"/>
      <c r="N15878"/>
    </row>
    <row r="15879" spans="3:14" x14ac:dyDescent="0.2">
      <c r="C15879" s="17"/>
      <c r="M15879"/>
      <c r="N15879"/>
    </row>
    <row r="15880" spans="3:14" x14ac:dyDescent="0.2">
      <c r="C15880" s="17"/>
      <c r="M15880"/>
      <c r="N15880"/>
    </row>
    <row r="15881" spans="3:14" x14ac:dyDescent="0.2">
      <c r="C15881" s="17"/>
      <c r="M15881"/>
      <c r="N15881"/>
    </row>
    <row r="15882" spans="3:14" x14ac:dyDescent="0.2">
      <c r="C15882" s="17"/>
      <c r="M15882"/>
      <c r="N15882"/>
    </row>
    <row r="15883" spans="3:14" x14ac:dyDescent="0.2">
      <c r="C15883" s="17"/>
      <c r="M15883"/>
      <c r="N15883"/>
    </row>
    <row r="15884" spans="3:14" x14ac:dyDescent="0.2">
      <c r="C15884" s="17"/>
      <c r="M15884"/>
      <c r="N15884"/>
    </row>
    <row r="15885" spans="3:14" x14ac:dyDescent="0.2">
      <c r="C15885" s="17"/>
      <c r="M15885"/>
      <c r="N15885"/>
    </row>
    <row r="15886" spans="3:14" x14ac:dyDescent="0.2">
      <c r="C15886" s="17"/>
      <c r="M15886"/>
      <c r="N15886"/>
    </row>
    <row r="15887" spans="3:14" x14ac:dyDescent="0.2">
      <c r="C15887" s="17"/>
      <c r="M15887"/>
      <c r="N15887"/>
    </row>
    <row r="15888" spans="3:14" x14ac:dyDescent="0.2">
      <c r="C15888" s="17"/>
      <c r="M15888"/>
      <c r="N15888"/>
    </row>
    <row r="15889" spans="3:14" x14ac:dyDescent="0.2">
      <c r="C15889" s="17"/>
      <c r="M15889"/>
      <c r="N15889"/>
    </row>
    <row r="15890" spans="3:14" x14ac:dyDescent="0.2">
      <c r="C15890" s="17"/>
      <c r="M15890"/>
      <c r="N15890"/>
    </row>
    <row r="15891" spans="3:14" x14ac:dyDescent="0.2">
      <c r="C15891" s="17"/>
      <c r="M15891"/>
      <c r="N15891"/>
    </row>
    <row r="15892" spans="3:14" x14ac:dyDescent="0.2">
      <c r="C15892" s="17"/>
      <c r="M15892"/>
      <c r="N15892"/>
    </row>
    <row r="15893" spans="3:14" x14ac:dyDescent="0.2">
      <c r="C15893" s="17"/>
      <c r="M15893"/>
      <c r="N15893"/>
    </row>
    <row r="15894" spans="3:14" x14ac:dyDescent="0.2">
      <c r="C15894" s="17"/>
      <c r="M15894"/>
      <c r="N15894"/>
    </row>
    <row r="15895" spans="3:14" x14ac:dyDescent="0.2">
      <c r="C15895" s="17"/>
      <c r="M15895"/>
      <c r="N15895"/>
    </row>
    <row r="15896" spans="3:14" x14ac:dyDescent="0.2">
      <c r="C15896" s="17"/>
      <c r="M15896"/>
      <c r="N15896"/>
    </row>
    <row r="15897" spans="3:14" x14ac:dyDescent="0.2">
      <c r="C15897" s="17"/>
      <c r="M15897"/>
      <c r="N15897"/>
    </row>
    <row r="15898" spans="3:14" x14ac:dyDescent="0.2">
      <c r="C15898" s="17"/>
      <c r="M15898"/>
      <c r="N15898"/>
    </row>
    <row r="15899" spans="3:14" x14ac:dyDescent="0.2">
      <c r="C15899" s="17"/>
      <c r="M15899"/>
      <c r="N15899"/>
    </row>
    <row r="15900" spans="3:14" x14ac:dyDescent="0.2">
      <c r="C15900" s="17"/>
      <c r="M15900"/>
      <c r="N15900"/>
    </row>
    <row r="15901" spans="3:14" x14ac:dyDescent="0.2">
      <c r="C15901" s="17"/>
      <c r="M15901"/>
      <c r="N15901"/>
    </row>
    <row r="15902" spans="3:14" x14ac:dyDescent="0.2">
      <c r="C15902" s="17"/>
      <c r="M15902"/>
      <c r="N15902"/>
    </row>
    <row r="15903" spans="3:14" x14ac:dyDescent="0.2">
      <c r="C15903" s="17"/>
      <c r="M15903"/>
      <c r="N15903"/>
    </row>
    <row r="15904" spans="3:14" x14ac:dyDescent="0.2">
      <c r="C15904" s="17"/>
      <c r="M15904"/>
      <c r="N15904"/>
    </row>
    <row r="15905" spans="3:14" x14ac:dyDescent="0.2">
      <c r="C15905" s="17"/>
      <c r="M15905"/>
      <c r="N15905"/>
    </row>
    <row r="15906" spans="3:14" x14ac:dyDescent="0.2">
      <c r="C15906" s="17"/>
      <c r="M15906"/>
      <c r="N15906"/>
    </row>
    <row r="15907" spans="3:14" x14ac:dyDescent="0.2">
      <c r="C15907" s="17"/>
      <c r="M15907"/>
      <c r="N15907"/>
    </row>
    <row r="15908" spans="3:14" x14ac:dyDescent="0.2">
      <c r="C15908" s="17"/>
      <c r="M15908"/>
      <c r="N15908"/>
    </row>
    <row r="15909" spans="3:14" x14ac:dyDescent="0.2">
      <c r="C15909" s="17"/>
      <c r="M15909"/>
      <c r="N15909"/>
    </row>
    <row r="15910" spans="3:14" x14ac:dyDescent="0.2">
      <c r="C15910" s="17"/>
      <c r="M15910"/>
      <c r="N15910"/>
    </row>
    <row r="15911" spans="3:14" x14ac:dyDescent="0.2">
      <c r="C15911" s="17"/>
      <c r="M15911"/>
      <c r="N15911"/>
    </row>
    <row r="15912" spans="3:14" x14ac:dyDescent="0.2">
      <c r="C15912" s="17"/>
      <c r="M15912"/>
      <c r="N15912"/>
    </row>
    <row r="15913" spans="3:14" x14ac:dyDescent="0.2">
      <c r="C15913" s="17"/>
      <c r="M15913"/>
      <c r="N15913"/>
    </row>
    <row r="15914" spans="3:14" x14ac:dyDescent="0.2">
      <c r="C15914" s="17"/>
      <c r="M15914"/>
      <c r="N15914"/>
    </row>
    <row r="15915" spans="3:14" x14ac:dyDescent="0.2">
      <c r="C15915" s="17"/>
      <c r="M15915"/>
      <c r="N15915"/>
    </row>
    <row r="15916" spans="3:14" x14ac:dyDescent="0.2">
      <c r="C15916" s="17"/>
      <c r="M15916"/>
      <c r="N15916"/>
    </row>
    <row r="15917" spans="3:14" x14ac:dyDescent="0.2">
      <c r="C15917" s="17"/>
      <c r="M15917"/>
      <c r="N15917"/>
    </row>
    <row r="15918" spans="3:14" x14ac:dyDescent="0.2">
      <c r="C15918" s="17"/>
      <c r="M15918"/>
      <c r="N15918"/>
    </row>
    <row r="15919" spans="3:14" x14ac:dyDescent="0.2">
      <c r="C15919" s="17"/>
      <c r="M15919"/>
      <c r="N15919"/>
    </row>
    <row r="15920" spans="3:14" x14ac:dyDescent="0.2">
      <c r="C15920" s="17"/>
      <c r="M15920"/>
      <c r="N15920"/>
    </row>
    <row r="15921" spans="3:14" x14ac:dyDescent="0.2">
      <c r="C15921" s="17"/>
      <c r="M15921"/>
      <c r="N15921"/>
    </row>
    <row r="15922" spans="3:14" x14ac:dyDescent="0.2">
      <c r="C15922" s="17"/>
      <c r="M15922"/>
      <c r="N15922"/>
    </row>
    <row r="15923" spans="3:14" x14ac:dyDescent="0.2">
      <c r="C15923" s="17"/>
      <c r="M15923"/>
      <c r="N15923"/>
    </row>
    <row r="15924" spans="3:14" x14ac:dyDescent="0.2">
      <c r="C15924" s="17"/>
      <c r="M15924"/>
      <c r="N15924"/>
    </row>
    <row r="15925" spans="3:14" x14ac:dyDescent="0.2">
      <c r="C15925" s="17"/>
      <c r="M15925"/>
      <c r="N15925"/>
    </row>
    <row r="15926" spans="3:14" x14ac:dyDescent="0.2">
      <c r="C15926" s="17"/>
      <c r="M15926"/>
      <c r="N15926"/>
    </row>
    <row r="15927" spans="3:14" x14ac:dyDescent="0.2">
      <c r="C15927" s="17"/>
      <c r="M15927"/>
      <c r="N15927"/>
    </row>
    <row r="15928" spans="3:14" x14ac:dyDescent="0.2">
      <c r="C15928" s="17"/>
      <c r="M15928"/>
      <c r="N15928"/>
    </row>
    <row r="15929" spans="3:14" x14ac:dyDescent="0.2">
      <c r="C15929" s="17"/>
      <c r="M15929"/>
      <c r="N15929"/>
    </row>
    <row r="15930" spans="3:14" x14ac:dyDescent="0.2">
      <c r="C15930" s="17"/>
      <c r="M15930"/>
      <c r="N15930"/>
    </row>
    <row r="15931" spans="3:14" x14ac:dyDescent="0.2">
      <c r="C15931" s="17"/>
      <c r="M15931"/>
      <c r="N15931"/>
    </row>
    <row r="15932" spans="3:14" x14ac:dyDescent="0.2">
      <c r="C15932" s="17"/>
      <c r="M15932"/>
      <c r="N15932"/>
    </row>
    <row r="15933" spans="3:14" x14ac:dyDescent="0.2">
      <c r="C15933" s="17"/>
      <c r="M15933"/>
      <c r="N15933"/>
    </row>
    <row r="15934" spans="3:14" x14ac:dyDescent="0.2">
      <c r="C15934" s="17"/>
      <c r="M15934"/>
      <c r="N15934"/>
    </row>
    <row r="15935" spans="3:14" x14ac:dyDescent="0.2">
      <c r="C15935" s="17"/>
      <c r="M15935"/>
      <c r="N15935"/>
    </row>
    <row r="15936" spans="3:14" x14ac:dyDescent="0.2">
      <c r="C15936" s="17"/>
      <c r="M15936"/>
      <c r="N15936"/>
    </row>
    <row r="15937" spans="3:14" x14ac:dyDescent="0.2">
      <c r="C15937" s="17"/>
      <c r="M15937"/>
      <c r="N15937"/>
    </row>
    <row r="15938" spans="3:14" x14ac:dyDescent="0.2">
      <c r="C15938" s="17"/>
      <c r="M15938"/>
      <c r="N15938"/>
    </row>
    <row r="15939" spans="3:14" x14ac:dyDescent="0.2">
      <c r="C15939" s="17"/>
      <c r="M15939"/>
      <c r="N15939"/>
    </row>
    <row r="15940" spans="3:14" x14ac:dyDescent="0.2">
      <c r="C15940" s="17"/>
      <c r="M15940"/>
      <c r="N15940"/>
    </row>
    <row r="15941" spans="3:14" x14ac:dyDescent="0.2">
      <c r="C15941" s="17"/>
      <c r="M15941"/>
      <c r="N15941"/>
    </row>
    <row r="15942" spans="3:14" x14ac:dyDescent="0.2">
      <c r="C15942" s="17"/>
      <c r="M15942"/>
      <c r="N15942"/>
    </row>
    <row r="15943" spans="3:14" x14ac:dyDescent="0.2">
      <c r="C15943" s="17"/>
      <c r="M15943"/>
      <c r="N15943"/>
    </row>
    <row r="15944" spans="3:14" x14ac:dyDescent="0.2">
      <c r="C15944" s="17"/>
      <c r="M15944"/>
      <c r="N15944"/>
    </row>
    <row r="15945" spans="3:14" x14ac:dyDescent="0.2">
      <c r="C15945" s="17"/>
      <c r="M15945"/>
      <c r="N15945"/>
    </row>
    <row r="15946" spans="3:14" x14ac:dyDescent="0.2">
      <c r="C15946" s="17"/>
      <c r="M15946"/>
      <c r="N15946"/>
    </row>
    <row r="15947" spans="3:14" x14ac:dyDescent="0.2">
      <c r="C15947" s="17"/>
      <c r="M15947"/>
      <c r="N15947"/>
    </row>
    <row r="15948" spans="3:14" x14ac:dyDescent="0.2">
      <c r="C15948" s="17"/>
      <c r="M15948"/>
      <c r="N15948"/>
    </row>
    <row r="15949" spans="3:14" x14ac:dyDescent="0.2">
      <c r="C15949" s="17"/>
      <c r="M15949"/>
      <c r="N15949"/>
    </row>
    <row r="15950" spans="3:14" x14ac:dyDescent="0.2">
      <c r="C15950" s="17"/>
      <c r="M15950"/>
      <c r="N15950"/>
    </row>
    <row r="15951" spans="3:14" x14ac:dyDescent="0.2">
      <c r="C15951" s="17"/>
      <c r="M15951"/>
      <c r="N15951"/>
    </row>
    <row r="15952" spans="3:14" x14ac:dyDescent="0.2">
      <c r="C15952" s="17"/>
      <c r="M15952"/>
      <c r="N15952"/>
    </row>
    <row r="15953" spans="3:14" x14ac:dyDescent="0.2">
      <c r="C15953" s="17"/>
      <c r="M15953"/>
      <c r="N15953"/>
    </row>
    <row r="15954" spans="3:14" x14ac:dyDescent="0.2">
      <c r="C15954" s="17"/>
      <c r="M15954"/>
      <c r="N15954"/>
    </row>
    <row r="15955" spans="3:14" x14ac:dyDescent="0.2">
      <c r="C15955" s="17"/>
      <c r="M15955"/>
      <c r="N15955"/>
    </row>
    <row r="15956" spans="3:14" x14ac:dyDescent="0.2">
      <c r="C15956" s="17"/>
      <c r="M15956"/>
      <c r="N15956"/>
    </row>
    <row r="15957" spans="3:14" x14ac:dyDescent="0.2">
      <c r="C15957" s="17"/>
      <c r="M15957"/>
      <c r="N15957"/>
    </row>
    <row r="15958" spans="3:14" x14ac:dyDescent="0.2">
      <c r="C15958" s="17"/>
      <c r="M15958"/>
      <c r="N15958"/>
    </row>
    <row r="15959" spans="3:14" x14ac:dyDescent="0.2">
      <c r="C15959" s="17"/>
      <c r="M15959"/>
      <c r="N15959"/>
    </row>
    <row r="15960" spans="3:14" x14ac:dyDescent="0.2">
      <c r="C15960" s="17"/>
      <c r="M15960"/>
      <c r="N15960"/>
    </row>
    <row r="15961" spans="3:14" x14ac:dyDescent="0.2">
      <c r="C15961" s="17"/>
      <c r="M15961"/>
      <c r="N15961"/>
    </row>
    <row r="15962" spans="3:14" x14ac:dyDescent="0.2">
      <c r="C15962" s="17"/>
      <c r="M15962"/>
      <c r="N15962"/>
    </row>
    <row r="15963" spans="3:14" x14ac:dyDescent="0.2">
      <c r="C15963" s="17"/>
      <c r="M15963"/>
      <c r="N15963"/>
    </row>
    <row r="15964" spans="3:14" x14ac:dyDescent="0.2">
      <c r="C15964" s="17"/>
      <c r="M15964"/>
      <c r="N15964"/>
    </row>
    <row r="15965" spans="3:14" x14ac:dyDescent="0.2">
      <c r="C15965" s="17"/>
      <c r="M15965"/>
      <c r="N15965"/>
    </row>
    <row r="15966" spans="3:14" x14ac:dyDescent="0.2">
      <c r="C15966" s="17"/>
      <c r="M15966"/>
      <c r="N15966"/>
    </row>
    <row r="15967" spans="3:14" x14ac:dyDescent="0.2">
      <c r="C15967" s="17"/>
      <c r="M15967"/>
      <c r="N15967"/>
    </row>
    <row r="15968" spans="3:14" x14ac:dyDescent="0.2">
      <c r="C15968" s="17"/>
      <c r="M15968"/>
      <c r="N15968"/>
    </row>
    <row r="15969" spans="3:14" x14ac:dyDescent="0.2">
      <c r="C15969" s="17"/>
      <c r="M15969"/>
      <c r="N15969"/>
    </row>
    <row r="15970" spans="3:14" x14ac:dyDescent="0.2">
      <c r="C15970" s="17"/>
      <c r="M15970"/>
      <c r="N15970"/>
    </row>
    <row r="15971" spans="3:14" x14ac:dyDescent="0.2">
      <c r="C15971" s="17"/>
      <c r="M15971"/>
      <c r="N15971"/>
    </row>
    <row r="15972" spans="3:14" x14ac:dyDescent="0.2">
      <c r="C15972" s="17"/>
      <c r="M15972"/>
      <c r="N15972"/>
    </row>
    <row r="15973" spans="3:14" x14ac:dyDescent="0.2">
      <c r="C15973" s="17"/>
      <c r="M15973"/>
      <c r="N15973"/>
    </row>
    <row r="15974" spans="3:14" x14ac:dyDescent="0.2">
      <c r="C15974" s="17"/>
      <c r="M15974"/>
      <c r="N15974"/>
    </row>
    <row r="15975" spans="3:14" x14ac:dyDescent="0.2">
      <c r="C15975" s="17"/>
      <c r="M15975"/>
      <c r="N15975"/>
    </row>
    <row r="15976" spans="3:14" x14ac:dyDescent="0.2">
      <c r="C15976" s="17"/>
      <c r="M15976"/>
      <c r="N15976"/>
    </row>
    <row r="15977" spans="3:14" x14ac:dyDescent="0.2">
      <c r="C15977" s="17"/>
      <c r="M15977"/>
      <c r="N15977"/>
    </row>
    <row r="15978" spans="3:14" x14ac:dyDescent="0.2">
      <c r="C15978" s="17"/>
      <c r="M15978"/>
      <c r="N15978"/>
    </row>
    <row r="15979" spans="3:14" x14ac:dyDescent="0.2">
      <c r="C15979" s="17"/>
      <c r="M15979"/>
      <c r="N15979"/>
    </row>
    <row r="15980" spans="3:14" x14ac:dyDescent="0.2">
      <c r="C15980" s="17"/>
      <c r="M15980"/>
      <c r="N15980"/>
    </row>
    <row r="15981" spans="3:14" x14ac:dyDescent="0.2">
      <c r="C15981" s="17"/>
      <c r="M15981"/>
      <c r="N15981"/>
    </row>
    <row r="15982" spans="3:14" x14ac:dyDescent="0.2">
      <c r="C15982" s="17"/>
      <c r="M15982"/>
      <c r="N15982"/>
    </row>
    <row r="15983" spans="3:14" x14ac:dyDescent="0.2">
      <c r="C15983" s="17"/>
      <c r="M15983"/>
      <c r="N15983"/>
    </row>
    <row r="15984" spans="3:14" x14ac:dyDescent="0.2">
      <c r="C15984" s="17"/>
      <c r="M15984"/>
      <c r="N15984"/>
    </row>
    <row r="15985" spans="3:14" x14ac:dyDescent="0.2">
      <c r="C15985" s="17"/>
      <c r="M15985"/>
      <c r="N15985"/>
    </row>
    <row r="15986" spans="3:14" x14ac:dyDescent="0.2">
      <c r="C15986" s="17"/>
      <c r="M15986"/>
      <c r="N15986"/>
    </row>
    <row r="15987" spans="3:14" x14ac:dyDescent="0.2">
      <c r="C15987" s="17"/>
      <c r="M15987"/>
      <c r="N15987"/>
    </row>
    <row r="15988" spans="3:14" x14ac:dyDescent="0.2">
      <c r="C15988" s="17"/>
      <c r="M15988"/>
      <c r="N15988"/>
    </row>
    <row r="15989" spans="3:14" x14ac:dyDescent="0.2">
      <c r="C15989" s="17"/>
      <c r="M15989"/>
      <c r="N15989"/>
    </row>
    <row r="15990" spans="3:14" x14ac:dyDescent="0.2">
      <c r="C15990" s="17"/>
      <c r="M15990"/>
      <c r="N15990"/>
    </row>
    <row r="15991" spans="3:14" x14ac:dyDescent="0.2">
      <c r="C15991" s="17"/>
      <c r="M15991"/>
      <c r="N15991"/>
    </row>
    <row r="15992" spans="3:14" x14ac:dyDescent="0.2">
      <c r="C15992" s="17"/>
      <c r="M15992"/>
      <c r="N15992"/>
    </row>
    <row r="15993" spans="3:14" x14ac:dyDescent="0.2">
      <c r="C15993" s="17"/>
      <c r="M15993"/>
      <c r="N15993"/>
    </row>
    <row r="15994" spans="3:14" x14ac:dyDescent="0.2">
      <c r="C15994" s="17"/>
      <c r="M15994"/>
      <c r="N15994"/>
    </row>
    <row r="15995" spans="3:14" x14ac:dyDescent="0.2">
      <c r="C15995" s="17"/>
      <c r="M15995"/>
      <c r="N15995"/>
    </row>
    <row r="15996" spans="3:14" x14ac:dyDescent="0.2">
      <c r="C15996" s="17"/>
      <c r="M15996"/>
      <c r="N15996"/>
    </row>
    <row r="15997" spans="3:14" x14ac:dyDescent="0.2">
      <c r="C15997" s="17"/>
      <c r="M15997"/>
      <c r="N15997"/>
    </row>
    <row r="15998" spans="3:14" x14ac:dyDescent="0.2">
      <c r="C15998" s="17"/>
      <c r="M15998"/>
      <c r="N15998"/>
    </row>
    <row r="15999" spans="3:14" x14ac:dyDescent="0.2">
      <c r="C15999" s="17"/>
      <c r="M15999"/>
      <c r="N15999"/>
    </row>
    <row r="16000" spans="3:14" x14ac:dyDescent="0.2">
      <c r="C16000" s="17"/>
      <c r="M16000"/>
      <c r="N16000"/>
    </row>
    <row r="16001" spans="3:14" x14ac:dyDescent="0.2">
      <c r="C16001" s="17"/>
      <c r="M16001"/>
      <c r="N16001"/>
    </row>
    <row r="16002" spans="3:14" x14ac:dyDescent="0.2">
      <c r="C16002" s="17"/>
      <c r="M16002"/>
      <c r="N16002"/>
    </row>
    <row r="16003" spans="3:14" x14ac:dyDescent="0.2">
      <c r="C16003" s="17"/>
      <c r="M16003"/>
      <c r="N16003"/>
    </row>
    <row r="16004" spans="3:14" x14ac:dyDescent="0.2">
      <c r="C16004" s="17"/>
      <c r="M16004"/>
      <c r="N16004"/>
    </row>
    <row r="16005" spans="3:14" x14ac:dyDescent="0.2">
      <c r="C16005" s="17"/>
      <c r="M16005"/>
      <c r="N16005"/>
    </row>
    <row r="16006" spans="3:14" x14ac:dyDescent="0.2">
      <c r="C16006" s="17"/>
      <c r="M16006"/>
      <c r="N16006"/>
    </row>
    <row r="16007" spans="3:14" x14ac:dyDescent="0.2">
      <c r="C16007" s="17"/>
      <c r="M16007"/>
      <c r="N16007"/>
    </row>
    <row r="16008" spans="3:14" x14ac:dyDescent="0.2">
      <c r="C16008" s="17"/>
      <c r="M16008"/>
      <c r="N16008"/>
    </row>
    <row r="16009" spans="3:14" x14ac:dyDescent="0.2">
      <c r="C16009" s="17"/>
      <c r="M16009"/>
      <c r="N16009"/>
    </row>
    <row r="16010" spans="3:14" x14ac:dyDescent="0.2">
      <c r="C16010" s="17"/>
      <c r="M16010"/>
      <c r="N16010"/>
    </row>
    <row r="16011" spans="3:14" x14ac:dyDescent="0.2">
      <c r="C16011" s="17"/>
      <c r="M16011"/>
      <c r="N16011"/>
    </row>
    <row r="16012" spans="3:14" x14ac:dyDescent="0.2">
      <c r="C16012" s="17"/>
      <c r="M16012"/>
      <c r="N16012"/>
    </row>
    <row r="16013" spans="3:14" x14ac:dyDescent="0.2">
      <c r="C16013" s="17"/>
      <c r="M16013"/>
      <c r="N16013"/>
    </row>
    <row r="16014" spans="3:14" x14ac:dyDescent="0.2">
      <c r="C16014" s="17"/>
      <c r="M16014"/>
      <c r="N16014"/>
    </row>
    <row r="16015" spans="3:14" x14ac:dyDescent="0.2">
      <c r="C16015" s="17"/>
      <c r="M16015"/>
      <c r="N16015"/>
    </row>
    <row r="16016" spans="3:14" x14ac:dyDescent="0.2">
      <c r="C16016" s="17"/>
      <c r="M16016"/>
      <c r="N16016"/>
    </row>
    <row r="16017" spans="3:14" x14ac:dyDescent="0.2">
      <c r="C16017" s="17"/>
      <c r="M16017"/>
      <c r="N16017"/>
    </row>
    <row r="16018" spans="3:14" x14ac:dyDescent="0.2">
      <c r="C16018" s="17"/>
      <c r="M16018"/>
      <c r="N16018"/>
    </row>
    <row r="16019" spans="3:14" x14ac:dyDescent="0.2">
      <c r="C16019" s="17"/>
      <c r="M16019"/>
      <c r="N16019"/>
    </row>
    <row r="16020" spans="3:14" x14ac:dyDescent="0.2">
      <c r="C16020" s="17"/>
      <c r="M16020"/>
      <c r="N16020"/>
    </row>
    <row r="16021" spans="3:14" x14ac:dyDescent="0.2">
      <c r="C16021" s="17"/>
      <c r="M16021"/>
      <c r="N16021"/>
    </row>
    <row r="16022" spans="3:14" x14ac:dyDescent="0.2">
      <c r="C16022" s="17"/>
      <c r="M16022"/>
      <c r="N16022"/>
    </row>
    <row r="16023" spans="3:14" x14ac:dyDescent="0.2">
      <c r="C16023" s="17"/>
      <c r="M16023"/>
      <c r="N16023"/>
    </row>
    <row r="16024" spans="3:14" x14ac:dyDescent="0.2">
      <c r="C16024" s="17"/>
      <c r="M16024"/>
      <c r="N16024"/>
    </row>
    <row r="16025" spans="3:14" x14ac:dyDescent="0.2">
      <c r="C16025" s="17"/>
      <c r="M16025"/>
      <c r="N16025"/>
    </row>
    <row r="16026" spans="3:14" x14ac:dyDescent="0.2">
      <c r="C16026" s="17"/>
      <c r="M16026"/>
      <c r="N16026"/>
    </row>
    <row r="16027" spans="3:14" x14ac:dyDescent="0.2">
      <c r="C16027" s="17"/>
      <c r="M16027"/>
      <c r="N16027"/>
    </row>
    <row r="16028" spans="3:14" x14ac:dyDescent="0.2">
      <c r="C16028" s="17"/>
      <c r="M16028"/>
      <c r="N16028"/>
    </row>
    <row r="16029" spans="3:14" x14ac:dyDescent="0.2">
      <c r="C16029" s="17"/>
      <c r="M16029"/>
      <c r="N16029"/>
    </row>
    <row r="16030" spans="3:14" x14ac:dyDescent="0.2">
      <c r="C16030" s="17"/>
      <c r="M16030"/>
      <c r="N16030"/>
    </row>
    <row r="16031" spans="3:14" x14ac:dyDescent="0.2">
      <c r="C16031" s="17"/>
      <c r="M16031"/>
      <c r="N16031"/>
    </row>
    <row r="16032" spans="3:14" x14ac:dyDescent="0.2">
      <c r="C16032" s="17"/>
      <c r="M16032"/>
      <c r="N16032"/>
    </row>
    <row r="16033" spans="3:14" x14ac:dyDescent="0.2">
      <c r="C16033" s="17"/>
      <c r="M16033"/>
      <c r="N16033"/>
    </row>
    <row r="16034" spans="3:14" x14ac:dyDescent="0.2">
      <c r="C16034" s="17"/>
      <c r="M16034"/>
      <c r="N16034"/>
    </row>
    <row r="16035" spans="3:14" x14ac:dyDescent="0.2">
      <c r="C16035" s="17"/>
      <c r="M16035"/>
      <c r="N16035"/>
    </row>
    <row r="16036" spans="3:14" x14ac:dyDescent="0.2">
      <c r="C16036" s="17"/>
      <c r="M16036"/>
      <c r="N16036"/>
    </row>
    <row r="16037" spans="3:14" x14ac:dyDescent="0.2">
      <c r="C16037" s="17"/>
      <c r="M16037"/>
      <c r="N16037"/>
    </row>
    <row r="16038" spans="3:14" x14ac:dyDescent="0.2">
      <c r="C16038" s="17"/>
      <c r="M16038"/>
      <c r="N16038"/>
    </row>
    <row r="16039" spans="3:14" x14ac:dyDescent="0.2">
      <c r="C16039" s="17"/>
      <c r="M16039"/>
      <c r="N16039"/>
    </row>
    <row r="16040" spans="3:14" x14ac:dyDescent="0.2">
      <c r="C16040" s="17"/>
      <c r="M16040"/>
      <c r="N16040"/>
    </row>
    <row r="16041" spans="3:14" x14ac:dyDescent="0.2">
      <c r="C16041" s="17"/>
      <c r="M16041"/>
      <c r="N16041"/>
    </row>
    <row r="16042" spans="3:14" x14ac:dyDescent="0.2">
      <c r="C16042" s="17"/>
      <c r="M16042"/>
      <c r="N16042"/>
    </row>
    <row r="16043" spans="3:14" x14ac:dyDescent="0.2">
      <c r="C16043" s="17"/>
      <c r="M16043"/>
      <c r="N16043"/>
    </row>
    <row r="16044" spans="3:14" x14ac:dyDescent="0.2">
      <c r="C16044" s="17"/>
      <c r="M16044"/>
      <c r="N16044"/>
    </row>
    <row r="16045" spans="3:14" x14ac:dyDescent="0.2">
      <c r="C16045" s="17"/>
      <c r="M16045"/>
      <c r="N16045"/>
    </row>
    <row r="16046" spans="3:14" x14ac:dyDescent="0.2">
      <c r="C16046" s="17"/>
      <c r="M16046"/>
      <c r="N16046"/>
    </row>
    <row r="16047" spans="3:14" x14ac:dyDescent="0.2">
      <c r="C16047" s="17"/>
      <c r="M16047"/>
      <c r="N16047"/>
    </row>
    <row r="16048" spans="3:14" x14ac:dyDescent="0.2">
      <c r="C16048" s="17"/>
      <c r="M16048"/>
      <c r="N16048"/>
    </row>
    <row r="16049" spans="3:14" x14ac:dyDescent="0.2">
      <c r="C16049" s="17"/>
      <c r="M16049"/>
      <c r="N16049"/>
    </row>
    <row r="16050" spans="3:14" x14ac:dyDescent="0.2">
      <c r="C16050" s="17"/>
      <c r="M16050"/>
      <c r="N16050"/>
    </row>
    <row r="16051" spans="3:14" x14ac:dyDescent="0.2">
      <c r="C16051" s="17"/>
      <c r="M16051"/>
      <c r="N16051"/>
    </row>
    <row r="16052" spans="3:14" x14ac:dyDescent="0.2">
      <c r="C16052" s="17"/>
      <c r="M16052"/>
      <c r="N16052"/>
    </row>
    <row r="16053" spans="3:14" x14ac:dyDescent="0.2">
      <c r="C16053" s="17"/>
      <c r="M16053"/>
      <c r="N16053"/>
    </row>
    <row r="16054" spans="3:14" x14ac:dyDescent="0.2">
      <c r="C16054" s="17"/>
      <c r="M16054"/>
      <c r="N16054"/>
    </row>
    <row r="16055" spans="3:14" x14ac:dyDescent="0.2">
      <c r="C16055" s="17"/>
      <c r="M16055"/>
      <c r="N16055"/>
    </row>
    <row r="16056" spans="3:14" x14ac:dyDescent="0.2">
      <c r="C16056" s="17"/>
      <c r="M16056"/>
      <c r="N16056"/>
    </row>
    <row r="16057" spans="3:14" x14ac:dyDescent="0.2">
      <c r="C16057" s="17"/>
      <c r="M16057"/>
      <c r="N16057"/>
    </row>
    <row r="16058" spans="3:14" x14ac:dyDescent="0.2">
      <c r="C16058" s="17"/>
      <c r="M16058"/>
      <c r="N16058"/>
    </row>
    <row r="16059" spans="3:14" x14ac:dyDescent="0.2">
      <c r="C16059" s="17"/>
      <c r="M16059"/>
      <c r="N16059"/>
    </row>
    <row r="16060" spans="3:14" x14ac:dyDescent="0.2">
      <c r="C16060" s="17"/>
      <c r="M16060"/>
      <c r="N16060"/>
    </row>
    <row r="16061" spans="3:14" x14ac:dyDescent="0.2">
      <c r="C16061" s="17"/>
      <c r="M16061"/>
      <c r="N16061"/>
    </row>
    <row r="16062" spans="3:14" x14ac:dyDescent="0.2">
      <c r="C16062" s="17"/>
      <c r="M16062"/>
      <c r="N16062"/>
    </row>
    <row r="16063" spans="3:14" x14ac:dyDescent="0.2">
      <c r="C16063" s="17"/>
      <c r="M16063"/>
      <c r="N16063"/>
    </row>
    <row r="16064" spans="3:14" x14ac:dyDescent="0.2">
      <c r="C16064" s="17"/>
      <c r="M16064"/>
      <c r="N16064"/>
    </row>
    <row r="16065" spans="3:14" x14ac:dyDescent="0.2">
      <c r="C16065" s="17"/>
      <c r="M16065"/>
      <c r="N16065"/>
    </row>
    <row r="16066" spans="3:14" x14ac:dyDescent="0.2">
      <c r="C16066" s="17"/>
      <c r="M16066"/>
      <c r="N16066"/>
    </row>
    <row r="16067" spans="3:14" x14ac:dyDescent="0.2">
      <c r="C16067" s="17"/>
      <c r="M16067"/>
      <c r="N16067"/>
    </row>
    <row r="16068" spans="3:14" x14ac:dyDescent="0.2">
      <c r="C16068" s="17"/>
      <c r="M16068"/>
      <c r="N16068"/>
    </row>
    <row r="16069" spans="3:14" x14ac:dyDescent="0.2">
      <c r="C16069" s="17"/>
      <c r="M16069"/>
      <c r="N16069"/>
    </row>
    <row r="16070" spans="3:14" x14ac:dyDescent="0.2">
      <c r="C16070" s="17"/>
      <c r="M16070"/>
      <c r="N16070"/>
    </row>
    <row r="16071" spans="3:14" x14ac:dyDescent="0.2">
      <c r="C16071" s="17"/>
      <c r="M16071"/>
      <c r="N16071"/>
    </row>
    <row r="16072" spans="3:14" x14ac:dyDescent="0.2">
      <c r="C16072" s="17"/>
      <c r="M16072"/>
      <c r="N16072"/>
    </row>
    <row r="16073" spans="3:14" x14ac:dyDescent="0.2">
      <c r="C16073" s="17"/>
      <c r="M16073"/>
      <c r="N16073"/>
    </row>
    <row r="16074" spans="3:14" x14ac:dyDescent="0.2">
      <c r="C16074" s="17"/>
      <c r="M16074"/>
      <c r="N16074"/>
    </row>
    <row r="16075" spans="3:14" x14ac:dyDescent="0.2">
      <c r="C16075" s="17"/>
      <c r="M16075"/>
      <c r="N16075"/>
    </row>
    <row r="16076" spans="3:14" x14ac:dyDescent="0.2">
      <c r="C16076" s="17"/>
      <c r="M16076"/>
      <c r="N16076"/>
    </row>
    <row r="16077" spans="3:14" x14ac:dyDescent="0.2">
      <c r="C16077" s="17"/>
      <c r="M16077"/>
      <c r="N16077"/>
    </row>
    <row r="16078" spans="3:14" x14ac:dyDescent="0.2">
      <c r="C16078" s="17"/>
      <c r="M16078"/>
      <c r="N16078"/>
    </row>
    <row r="16079" spans="3:14" x14ac:dyDescent="0.2">
      <c r="C16079" s="17"/>
      <c r="M16079"/>
      <c r="N16079"/>
    </row>
    <row r="16080" spans="3:14" x14ac:dyDescent="0.2">
      <c r="C16080" s="17"/>
      <c r="M16080"/>
      <c r="N16080"/>
    </row>
    <row r="16081" spans="3:14" x14ac:dyDescent="0.2">
      <c r="C16081" s="17"/>
      <c r="M16081"/>
      <c r="N16081"/>
    </row>
    <row r="16082" spans="3:14" x14ac:dyDescent="0.2">
      <c r="C16082" s="17"/>
      <c r="M16082"/>
      <c r="N16082"/>
    </row>
    <row r="16083" spans="3:14" x14ac:dyDescent="0.2">
      <c r="C16083" s="17"/>
      <c r="M16083"/>
      <c r="N16083"/>
    </row>
    <row r="16084" spans="3:14" x14ac:dyDescent="0.2">
      <c r="C16084" s="17"/>
      <c r="M16084"/>
      <c r="N16084"/>
    </row>
    <row r="16085" spans="3:14" x14ac:dyDescent="0.2">
      <c r="C16085" s="17"/>
      <c r="M16085"/>
      <c r="N16085"/>
    </row>
    <row r="16086" spans="3:14" x14ac:dyDescent="0.2">
      <c r="C16086" s="17"/>
      <c r="M16086"/>
      <c r="N16086"/>
    </row>
    <row r="16087" spans="3:14" x14ac:dyDescent="0.2">
      <c r="C16087" s="17"/>
      <c r="M16087"/>
      <c r="N16087"/>
    </row>
    <row r="16088" spans="3:14" x14ac:dyDescent="0.2">
      <c r="C16088" s="17"/>
      <c r="M16088"/>
      <c r="N16088"/>
    </row>
    <row r="16089" spans="3:14" x14ac:dyDescent="0.2">
      <c r="C16089" s="17"/>
      <c r="M16089"/>
      <c r="N16089"/>
    </row>
    <row r="16090" spans="3:14" x14ac:dyDescent="0.2">
      <c r="C16090" s="17"/>
      <c r="M16090"/>
      <c r="N16090"/>
    </row>
    <row r="16091" spans="3:14" x14ac:dyDescent="0.2">
      <c r="C16091" s="17"/>
      <c r="M16091"/>
      <c r="N16091"/>
    </row>
    <row r="16092" spans="3:14" x14ac:dyDescent="0.2">
      <c r="C16092" s="17"/>
      <c r="M16092"/>
      <c r="N16092"/>
    </row>
    <row r="16093" spans="3:14" x14ac:dyDescent="0.2">
      <c r="C16093" s="17"/>
      <c r="M16093"/>
      <c r="N16093"/>
    </row>
    <row r="16094" spans="3:14" x14ac:dyDescent="0.2">
      <c r="C16094" s="17"/>
      <c r="M16094"/>
      <c r="N16094"/>
    </row>
    <row r="16095" spans="3:14" x14ac:dyDescent="0.2">
      <c r="C16095" s="17"/>
      <c r="M16095"/>
      <c r="N16095"/>
    </row>
    <row r="16096" spans="3:14" x14ac:dyDescent="0.2">
      <c r="C16096" s="17"/>
      <c r="M16096"/>
      <c r="N16096"/>
    </row>
    <row r="16097" spans="3:14" x14ac:dyDescent="0.2">
      <c r="C16097" s="17"/>
      <c r="M16097"/>
      <c r="N16097"/>
    </row>
    <row r="16098" spans="3:14" x14ac:dyDescent="0.2">
      <c r="C16098" s="17"/>
      <c r="M16098"/>
      <c r="N16098"/>
    </row>
    <row r="16099" spans="3:14" x14ac:dyDescent="0.2">
      <c r="C16099" s="17"/>
      <c r="M16099"/>
      <c r="N16099"/>
    </row>
    <row r="16100" spans="3:14" x14ac:dyDescent="0.2">
      <c r="C16100" s="17"/>
      <c r="M16100"/>
      <c r="N16100"/>
    </row>
    <row r="16101" spans="3:14" x14ac:dyDescent="0.2">
      <c r="C16101" s="17"/>
      <c r="M16101"/>
      <c r="N16101"/>
    </row>
    <row r="16102" spans="3:14" x14ac:dyDescent="0.2">
      <c r="C16102" s="17"/>
      <c r="M16102"/>
      <c r="N16102"/>
    </row>
    <row r="16103" spans="3:14" x14ac:dyDescent="0.2">
      <c r="C16103" s="17"/>
      <c r="M16103"/>
      <c r="N16103"/>
    </row>
    <row r="16104" spans="3:14" x14ac:dyDescent="0.2">
      <c r="C16104" s="17"/>
      <c r="M16104"/>
      <c r="N16104"/>
    </row>
    <row r="16105" spans="3:14" x14ac:dyDescent="0.2">
      <c r="C16105" s="17"/>
      <c r="M16105"/>
      <c r="N16105"/>
    </row>
    <row r="16106" spans="3:14" x14ac:dyDescent="0.2">
      <c r="C16106" s="17"/>
      <c r="M16106"/>
      <c r="N16106"/>
    </row>
    <row r="16107" spans="3:14" x14ac:dyDescent="0.2">
      <c r="C16107" s="17"/>
      <c r="M16107"/>
      <c r="N16107"/>
    </row>
    <row r="16108" spans="3:14" x14ac:dyDescent="0.2">
      <c r="C16108" s="17"/>
      <c r="M16108"/>
      <c r="N16108"/>
    </row>
    <row r="16109" spans="3:14" x14ac:dyDescent="0.2">
      <c r="C16109" s="17"/>
      <c r="M16109"/>
      <c r="N16109"/>
    </row>
    <row r="16110" spans="3:14" x14ac:dyDescent="0.2">
      <c r="C16110" s="17"/>
      <c r="M16110"/>
      <c r="N16110"/>
    </row>
    <row r="16111" spans="3:14" x14ac:dyDescent="0.2">
      <c r="C16111" s="17"/>
      <c r="M16111"/>
      <c r="N16111"/>
    </row>
    <row r="16112" spans="3:14" x14ac:dyDescent="0.2">
      <c r="C16112" s="17"/>
      <c r="M16112"/>
      <c r="N16112"/>
    </row>
    <row r="16113" spans="3:14" x14ac:dyDescent="0.2">
      <c r="C16113" s="17"/>
      <c r="M16113"/>
      <c r="N16113"/>
    </row>
    <row r="16114" spans="3:14" x14ac:dyDescent="0.2">
      <c r="C16114" s="17"/>
      <c r="M16114"/>
      <c r="N16114"/>
    </row>
    <row r="16115" spans="3:14" x14ac:dyDescent="0.2">
      <c r="C16115" s="17"/>
      <c r="M16115"/>
      <c r="N16115"/>
    </row>
    <row r="16116" spans="3:14" x14ac:dyDescent="0.2">
      <c r="C16116" s="17"/>
      <c r="M16116"/>
      <c r="N16116"/>
    </row>
    <row r="16117" spans="3:14" x14ac:dyDescent="0.2">
      <c r="C16117" s="17"/>
      <c r="M16117"/>
      <c r="N16117"/>
    </row>
    <row r="16118" spans="3:14" x14ac:dyDescent="0.2">
      <c r="C16118" s="17"/>
      <c r="M16118"/>
      <c r="N16118"/>
    </row>
    <row r="16119" spans="3:14" x14ac:dyDescent="0.2">
      <c r="C16119" s="17"/>
      <c r="M16119"/>
      <c r="N16119"/>
    </row>
    <row r="16120" spans="3:14" x14ac:dyDescent="0.2">
      <c r="C16120" s="17"/>
      <c r="M16120"/>
      <c r="N16120"/>
    </row>
    <row r="16121" spans="3:14" x14ac:dyDescent="0.2">
      <c r="C16121" s="17"/>
      <c r="M16121"/>
      <c r="N16121"/>
    </row>
    <row r="16122" spans="3:14" x14ac:dyDescent="0.2">
      <c r="C16122" s="17"/>
      <c r="M16122"/>
      <c r="N16122"/>
    </row>
    <row r="16123" spans="3:14" x14ac:dyDescent="0.2">
      <c r="C16123" s="17"/>
      <c r="M16123"/>
      <c r="N16123"/>
    </row>
    <row r="16124" spans="3:14" x14ac:dyDescent="0.2">
      <c r="C16124" s="17"/>
      <c r="M16124"/>
      <c r="N16124"/>
    </row>
    <row r="16125" spans="3:14" x14ac:dyDescent="0.2">
      <c r="C16125" s="17"/>
      <c r="M16125"/>
      <c r="N16125"/>
    </row>
    <row r="16126" spans="3:14" x14ac:dyDescent="0.2">
      <c r="C16126" s="17"/>
      <c r="M16126"/>
      <c r="N16126"/>
    </row>
    <row r="16127" spans="3:14" x14ac:dyDescent="0.2">
      <c r="C16127" s="17"/>
      <c r="M16127"/>
      <c r="N16127"/>
    </row>
    <row r="16128" spans="3:14" x14ac:dyDescent="0.2">
      <c r="C16128" s="17"/>
      <c r="M16128"/>
      <c r="N16128"/>
    </row>
    <row r="16129" spans="3:14" x14ac:dyDescent="0.2">
      <c r="C16129" s="17"/>
      <c r="M16129"/>
      <c r="N16129"/>
    </row>
    <row r="16130" spans="3:14" x14ac:dyDescent="0.2">
      <c r="C16130" s="17"/>
      <c r="M16130"/>
      <c r="N16130"/>
    </row>
    <row r="16131" spans="3:14" x14ac:dyDescent="0.2">
      <c r="C16131" s="17"/>
      <c r="M16131"/>
      <c r="N16131"/>
    </row>
    <row r="16132" spans="3:14" x14ac:dyDescent="0.2">
      <c r="C16132" s="17"/>
      <c r="M16132"/>
      <c r="N16132"/>
    </row>
    <row r="16133" spans="3:14" x14ac:dyDescent="0.2">
      <c r="C16133" s="17"/>
      <c r="M16133"/>
      <c r="N16133"/>
    </row>
    <row r="16134" spans="3:14" x14ac:dyDescent="0.2">
      <c r="C16134" s="17"/>
      <c r="M16134"/>
      <c r="N16134"/>
    </row>
    <row r="16135" spans="3:14" x14ac:dyDescent="0.2">
      <c r="C16135" s="17"/>
      <c r="M16135"/>
      <c r="N16135"/>
    </row>
    <row r="16136" spans="3:14" x14ac:dyDescent="0.2">
      <c r="C16136" s="17"/>
      <c r="M16136"/>
      <c r="N16136"/>
    </row>
    <row r="16137" spans="3:14" x14ac:dyDescent="0.2">
      <c r="C16137" s="17"/>
      <c r="M16137"/>
      <c r="N16137"/>
    </row>
    <row r="16138" spans="3:14" x14ac:dyDescent="0.2">
      <c r="C16138" s="17"/>
      <c r="M16138"/>
      <c r="N16138"/>
    </row>
    <row r="16139" spans="3:14" x14ac:dyDescent="0.2">
      <c r="C16139" s="17"/>
      <c r="M16139"/>
      <c r="N16139"/>
    </row>
    <row r="16140" spans="3:14" x14ac:dyDescent="0.2">
      <c r="C16140" s="17"/>
      <c r="M16140"/>
      <c r="N16140"/>
    </row>
    <row r="16141" spans="3:14" x14ac:dyDescent="0.2">
      <c r="C16141" s="17"/>
      <c r="M16141"/>
      <c r="N16141"/>
    </row>
    <row r="16142" spans="3:14" x14ac:dyDescent="0.2">
      <c r="C16142" s="17"/>
      <c r="M16142"/>
      <c r="N16142"/>
    </row>
    <row r="16143" spans="3:14" x14ac:dyDescent="0.2">
      <c r="C16143" s="17"/>
      <c r="M16143"/>
      <c r="N16143"/>
    </row>
    <row r="16144" spans="3:14" x14ac:dyDescent="0.2">
      <c r="C16144" s="17"/>
      <c r="M16144"/>
      <c r="N16144"/>
    </row>
    <row r="16145" spans="3:14" x14ac:dyDescent="0.2">
      <c r="C16145" s="17"/>
      <c r="M16145"/>
      <c r="N16145"/>
    </row>
    <row r="16146" spans="3:14" x14ac:dyDescent="0.2">
      <c r="C16146" s="17"/>
      <c r="M16146"/>
      <c r="N16146"/>
    </row>
    <row r="16147" spans="3:14" x14ac:dyDescent="0.2">
      <c r="C16147" s="17"/>
      <c r="M16147"/>
      <c r="N16147"/>
    </row>
    <row r="16148" spans="3:14" x14ac:dyDescent="0.2">
      <c r="C16148" s="17"/>
      <c r="M16148"/>
      <c r="N16148"/>
    </row>
    <row r="16149" spans="3:14" x14ac:dyDescent="0.2">
      <c r="C16149" s="17"/>
      <c r="M16149"/>
      <c r="N16149"/>
    </row>
    <row r="16150" spans="3:14" x14ac:dyDescent="0.2">
      <c r="C16150" s="17"/>
      <c r="M16150"/>
      <c r="N16150"/>
    </row>
    <row r="16151" spans="3:14" x14ac:dyDescent="0.2">
      <c r="C16151" s="17"/>
      <c r="M16151"/>
      <c r="N16151"/>
    </row>
    <row r="16152" spans="3:14" x14ac:dyDescent="0.2">
      <c r="C16152" s="17"/>
      <c r="M16152"/>
      <c r="N16152"/>
    </row>
    <row r="16153" spans="3:14" x14ac:dyDescent="0.2">
      <c r="C16153" s="17"/>
      <c r="M16153"/>
      <c r="N16153"/>
    </row>
    <row r="16154" spans="3:14" x14ac:dyDescent="0.2">
      <c r="C16154" s="17"/>
      <c r="M16154"/>
      <c r="N16154"/>
    </row>
    <row r="16155" spans="3:14" x14ac:dyDescent="0.2">
      <c r="C16155" s="17"/>
      <c r="M16155"/>
      <c r="N16155"/>
    </row>
    <row r="16156" spans="3:14" x14ac:dyDescent="0.2">
      <c r="C16156" s="17"/>
      <c r="M16156"/>
      <c r="N16156"/>
    </row>
    <row r="16157" spans="3:14" x14ac:dyDescent="0.2">
      <c r="C16157" s="17"/>
      <c r="M16157"/>
      <c r="N16157"/>
    </row>
    <row r="16158" spans="3:14" x14ac:dyDescent="0.2">
      <c r="C16158" s="17"/>
      <c r="M16158"/>
      <c r="N16158"/>
    </row>
    <row r="16159" spans="3:14" x14ac:dyDescent="0.2">
      <c r="C16159" s="17"/>
      <c r="M16159"/>
      <c r="N16159"/>
    </row>
    <row r="16160" spans="3:14" x14ac:dyDescent="0.2">
      <c r="C16160" s="17"/>
      <c r="M16160"/>
      <c r="N16160"/>
    </row>
    <row r="16161" spans="3:14" x14ac:dyDescent="0.2">
      <c r="C16161" s="17"/>
      <c r="M16161"/>
      <c r="N16161"/>
    </row>
    <row r="16162" spans="3:14" x14ac:dyDescent="0.2">
      <c r="C16162" s="17"/>
      <c r="M16162"/>
      <c r="N16162"/>
    </row>
    <row r="16163" spans="3:14" x14ac:dyDescent="0.2">
      <c r="C16163" s="17"/>
      <c r="M16163"/>
      <c r="N16163"/>
    </row>
    <row r="16164" spans="3:14" x14ac:dyDescent="0.2">
      <c r="C16164" s="17"/>
      <c r="M16164"/>
      <c r="N16164"/>
    </row>
    <row r="16165" spans="3:14" x14ac:dyDescent="0.2">
      <c r="C16165" s="17"/>
      <c r="M16165"/>
      <c r="N16165"/>
    </row>
    <row r="16166" spans="3:14" x14ac:dyDescent="0.2">
      <c r="C16166" s="17"/>
      <c r="M16166"/>
      <c r="N16166"/>
    </row>
    <row r="16167" spans="3:14" x14ac:dyDescent="0.2">
      <c r="C16167" s="17"/>
      <c r="M16167"/>
      <c r="N16167"/>
    </row>
    <row r="16168" spans="3:14" x14ac:dyDescent="0.2">
      <c r="C16168" s="17"/>
      <c r="M16168"/>
      <c r="N16168"/>
    </row>
    <row r="16169" spans="3:14" x14ac:dyDescent="0.2">
      <c r="C16169" s="17"/>
      <c r="M16169"/>
      <c r="N16169"/>
    </row>
    <row r="16170" spans="3:14" x14ac:dyDescent="0.2">
      <c r="C16170" s="17"/>
      <c r="M16170"/>
      <c r="N16170"/>
    </row>
    <row r="16171" spans="3:14" x14ac:dyDescent="0.2">
      <c r="C16171" s="17"/>
      <c r="M16171"/>
      <c r="N16171"/>
    </row>
    <row r="16172" spans="3:14" x14ac:dyDescent="0.2">
      <c r="C16172" s="17"/>
      <c r="M16172"/>
      <c r="N16172"/>
    </row>
    <row r="16173" spans="3:14" x14ac:dyDescent="0.2">
      <c r="C16173" s="17"/>
      <c r="M16173"/>
      <c r="N16173"/>
    </row>
    <row r="16174" spans="3:14" x14ac:dyDescent="0.2">
      <c r="C16174" s="17"/>
      <c r="M16174"/>
      <c r="N16174"/>
    </row>
    <row r="16175" spans="3:14" x14ac:dyDescent="0.2">
      <c r="C16175" s="17"/>
      <c r="M16175"/>
      <c r="N16175"/>
    </row>
    <row r="16176" spans="3:14" x14ac:dyDescent="0.2">
      <c r="C16176" s="17"/>
      <c r="M16176"/>
      <c r="N16176"/>
    </row>
    <row r="16177" spans="3:14" x14ac:dyDescent="0.2">
      <c r="C16177" s="17"/>
      <c r="M16177"/>
      <c r="N16177"/>
    </row>
    <row r="16178" spans="3:14" x14ac:dyDescent="0.2">
      <c r="C16178" s="17"/>
      <c r="M16178"/>
      <c r="N16178"/>
    </row>
    <row r="16179" spans="3:14" x14ac:dyDescent="0.2">
      <c r="C16179" s="17"/>
      <c r="M16179"/>
      <c r="N16179"/>
    </row>
    <row r="16180" spans="3:14" x14ac:dyDescent="0.2">
      <c r="C16180" s="17"/>
      <c r="M16180"/>
      <c r="N16180"/>
    </row>
    <row r="16181" spans="3:14" x14ac:dyDescent="0.2">
      <c r="C16181" s="17"/>
      <c r="M16181"/>
      <c r="N16181"/>
    </row>
    <row r="16182" spans="3:14" x14ac:dyDescent="0.2">
      <c r="C16182" s="17"/>
      <c r="M16182"/>
      <c r="N16182"/>
    </row>
    <row r="16183" spans="3:14" x14ac:dyDescent="0.2">
      <c r="C16183" s="17"/>
      <c r="M16183"/>
      <c r="N16183"/>
    </row>
    <row r="16184" spans="3:14" x14ac:dyDescent="0.2">
      <c r="C16184" s="17"/>
      <c r="M16184"/>
      <c r="N16184"/>
    </row>
    <row r="16185" spans="3:14" x14ac:dyDescent="0.2">
      <c r="C16185" s="17"/>
      <c r="M16185"/>
      <c r="N16185"/>
    </row>
    <row r="16186" spans="3:14" x14ac:dyDescent="0.2">
      <c r="C16186" s="17"/>
      <c r="M16186"/>
      <c r="N16186"/>
    </row>
    <row r="16187" spans="3:14" x14ac:dyDescent="0.2">
      <c r="C16187" s="17"/>
      <c r="M16187"/>
      <c r="N16187"/>
    </row>
    <row r="16188" spans="3:14" x14ac:dyDescent="0.2">
      <c r="C16188" s="17"/>
      <c r="M16188"/>
      <c r="N16188"/>
    </row>
    <row r="16189" spans="3:14" x14ac:dyDescent="0.2">
      <c r="C16189" s="17"/>
      <c r="M16189"/>
      <c r="N16189"/>
    </row>
    <row r="16190" spans="3:14" x14ac:dyDescent="0.2">
      <c r="C16190" s="17"/>
      <c r="M16190"/>
      <c r="N16190"/>
    </row>
    <row r="16191" spans="3:14" x14ac:dyDescent="0.2">
      <c r="C16191" s="17"/>
      <c r="M16191"/>
      <c r="N16191"/>
    </row>
    <row r="16192" spans="3:14" x14ac:dyDescent="0.2">
      <c r="C16192" s="17"/>
      <c r="M16192"/>
      <c r="N16192"/>
    </row>
    <row r="16193" spans="3:14" x14ac:dyDescent="0.2">
      <c r="C16193" s="17"/>
      <c r="M16193"/>
      <c r="N16193"/>
    </row>
    <row r="16194" spans="3:14" x14ac:dyDescent="0.2">
      <c r="C16194" s="17"/>
      <c r="M16194"/>
      <c r="N16194"/>
    </row>
    <row r="16195" spans="3:14" x14ac:dyDescent="0.2">
      <c r="C16195" s="17"/>
      <c r="M16195"/>
      <c r="N16195"/>
    </row>
    <row r="16196" spans="3:14" x14ac:dyDescent="0.2">
      <c r="C16196" s="17"/>
      <c r="M16196"/>
      <c r="N16196"/>
    </row>
    <row r="16197" spans="3:14" x14ac:dyDescent="0.2">
      <c r="C16197" s="17"/>
      <c r="M16197"/>
      <c r="N16197"/>
    </row>
    <row r="16198" spans="3:14" x14ac:dyDescent="0.2">
      <c r="C16198" s="17"/>
      <c r="M16198"/>
      <c r="N16198"/>
    </row>
    <row r="16199" spans="3:14" x14ac:dyDescent="0.2">
      <c r="C16199" s="17"/>
      <c r="M16199"/>
      <c r="N16199"/>
    </row>
    <row r="16200" spans="3:14" x14ac:dyDescent="0.2">
      <c r="C16200" s="17"/>
      <c r="M16200"/>
      <c r="N16200"/>
    </row>
    <row r="16201" spans="3:14" x14ac:dyDescent="0.2">
      <c r="C16201" s="17"/>
      <c r="M16201"/>
      <c r="N16201"/>
    </row>
    <row r="16202" spans="3:14" x14ac:dyDescent="0.2">
      <c r="C16202" s="17"/>
      <c r="M16202"/>
      <c r="N16202"/>
    </row>
    <row r="16203" spans="3:14" x14ac:dyDescent="0.2">
      <c r="C16203" s="17"/>
      <c r="M16203"/>
      <c r="N16203"/>
    </row>
    <row r="16204" spans="3:14" x14ac:dyDescent="0.2">
      <c r="C16204" s="17"/>
      <c r="M16204"/>
      <c r="N16204"/>
    </row>
    <row r="16205" spans="3:14" x14ac:dyDescent="0.2">
      <c r="C16205" s="17"/>
      <c r="M16205"/>
      <c r="N16205"/>
    </row>
    <row r="16206" spans="3:14" x14ac:dyDescent="0.2">
      <c r="C16206" s="17"/>
      <c r="M16206"/>
      <c r="N16206"/>
    </row>
    <row r="16207" spans="3:14" x14ac:dyDescent="0.2">
      <c r="C16207" s="17"/>
      <c r="M16207"/>
      <c r="N16207"/>
    </row>
    <row r="16208" spans="3:14" x14ac:dyDescent="0.2">
      <c r="C16208" s="17"/>
      <c r="M16208"/>
      <c r="N16208"/>
    </row>
    <row r="16209" spans="3:14" x14ac:dyDescent="0.2">
      <c r="C16209" s="17"/>
      <c r="M16209"/>
      <c r="N16209"/>
    </row>
    <row r="16210" spans="3:14" x14ac:dyDescent="0.2">
      <c r="C16210" s="17"/>
      <c r="M16210"/>
      <c r="N16210"/>
    </row>
    <row r="16211" spans="3:14" x14ac:dyDescent="0.2">
      <c r="C16211" s="17"/>
      <c r="M16211"/>
      <c r="N16211"/>
    </row>
    <row r="16212" spans="3:14" x14ac:dyDescent="0.2">
      <c r="C16212" s="17"/>
      <c r="M16212"/>
      <c r="N16212"/>
    </row>
    <row r="16213" spans="3:14" x14ac:dyDescent="0.2">
      <c r="C16213" s="17"/>
      <c r="M16213"/>
      <c r="N16213"/>
    </row>
    <row r="16214" spans="3:14" x14ac:dyDescent="0.2">
      <c r="C16214" s="17"/>
      <c r="M16214"/>
      <c r="N16214"/>
    </row>
    <row r="16215" spans="3:14" x14ac:dyDescent="0.2">
      <c r="C16215" s="17"/>
      <c r="M16215"/>
      <c r="N16215"/>
    </row>
    <row r="16216" spans="3:14" x14ac:dyDescent="0.2">
      <c r="C16216" s="17"/>
      <c r="M16216"/>
      <c r="N16216"/>
    </row>
    <row r="16217" spans="3:14" x14ac:dyDescent="0.2">
      <c r="C16217" s="17"/>
      <c r="M16217"/>
      <c r="N16217"/>
    </row>
    <row r="16218" spans="3:14" x14ac:dyDescent="0.2">
      <c r="C16218" s="17"/>
      <c r="M16218"/>
      <c r="N16218"/>
    </row>
    <row r="16219" spans="3:14" x14ac:dyDescent="0.2">
      <c r="C16219" s="17"/>
      <c r="M16219"/>
      <c r="N16219"/>
    </row>
    <row r="16220" spans="3:14" x14ac:dyDescent="0.2">
      <c r="C16220" s="17"/>
      <c r="M16220"/>
      <c r="N16220"/>
    </row>
    <row r="16221" spans="3:14" x14ac:dyDescent="0.2">
      <c r="C16221" s="17"/>
      <c r="M16221"/>
      <c r="N16221"/>
    </row>
    <row r="16222" spans="3:14" x14ac:dyDescent="0.2">
      <c r="C16222" s="17"/>
      <c r="M16222"/>
      <c r="N16222"/>
    </row>
    <row r="16223" spans="3:14" x14ac:dyDescent="0.2">
      <c r="C16223" s="17"/>
      <c r="M16223"/>
      <c r="N16223"/>
    </row>
    <row r="16224" spans="3:14" x14ac:dyDescent="0.2">
      <c r="C16224" s="17"/>
      <c r="M16224"/>
      <c r="N16224"/>
    </row>
    <row r="16225" spans="3:14" x14ac:dyDescent="0.2">
      <c r="C16225" s="17"/>
      <c r="M16225"/>
      <c r="N16225"/>
    </row>
    <row r="16226" spans="3:14" x14ac:dyDescent="0.2">
      <c r="C16226" s="17"/>
      <c r="M16226"/>
      <c r="N16226"/>
    </row>
    <row r="16227" spans="3:14" x14ac:dyDescent="0.2">
      <c r="C16227" s="17"/>
      <c r="M16227"/>
      <c r="N16227"/>
    </row>
    <row r="16228" spans="3:14" x14ac:dyDescent="0.2">
      <c r="C16228" s="17"/>
      <c r="M16228"/>
      <c r="N16228"/>
    </row>
    <row r="16229" spans="3:14" x14ac:dyDescent="0.2">
      <c r="C16229" s="17"/>
      <c r="M16229"/>
      <c r="N16229"/>
    </row>
    <row r="16230" spans="3:14" x14ac:dyDescent="0.2">
      <c r="C16230" s="17"/>
      <c r="M16230"/>
      <c r="N16230"/>
    </row>
    <row r="16231" spans="3:14" x14ac:dyDescent="0.2">
      <c r="C16231" s="17"/>
      <c r="M16231"/>
      <c r="N16231"/>
    </row>
    <row r="16232" spans="3:14" x14ac:dyDescent="0.2">
      <c r="C16232" s="17"/>
      <c r="M16232"/>
      <c r="N16232"/>
    </row>
    <row r="16233" spans="3:14" x14ac:dyDescent="0.2">
      <c r="C16233" s="17"/>
      <c r="M16233"/>
      <c r="N16233"/>
    </row>
    <row r="16234" spans="3:14" x14ac:dyDescent="0.2">
      <c r="C16234" s="17"/>
      <c r="M16234"/>
      <c r="N16234"/>
    </row>
    <row r="16235" spans="3:14" x14ac:dyDescent="0.2">
      <c r="C16235" s="17"/>
      <c r="M16235"/>
      <c r="N16235"/>
    </row>
    <row r="16236" spans="3:14" x14ac:dyDescent="0.2">
      <c r="C16236" s="17"/>
      <c r="M16236"/>
      <c r="N16236"/>
    </row>
    <row r="16237" spans="3:14" x14ac:dyDescent="0.2">
      <c r="C16237" s="17"/>
      <c r="M16237"/>
      <c r="N16237"/>
    </row>
    <row r="16238" spans="3:14" x14ac:dyDescent="0.2">
      <c r="C16238" s="17"/>
      <c r="M16238"/>
      <c r="N16238"/>
    </row>
    <row r="16239" spans="3:14" x14ac:dyDescent="0.2">
      <c r="C16239" s="17"/>
      <c r="M16239"/>
      <c r="N16239"/>
    </row>
    <row r="16240" spans="3:14" x14ac:dyDescent="0.2">
      <c r="C16240" s="17"/>
      <c r="M16240"/>
      <c r="N16240"/>
    </row>
    <row r="16241" spans="3:14" x14ac:dyDescent="0.2">
      <c r="C16241" s="17"/>
      <c r="M16241"/>
      <c r="N16241"/>
    </row>
    <row r="16242" spans="3:14" x14ac:dyDescent="0.2">
      <c r="C16242" s="17"/>
      <c r="M16242"/>
      <c r="N16242"/>
    </row>
    <row r="16243" spans="3:14" x14ac:dyDescent="0.2">
      <c r="C16243" s="17"/>
      <c r="M16243"/>
      <c r="N16243"/>
    </row>
    <row r="16244" spans="3:14" x14ac:dyDescent="0.2">
      <c r="C16244" s="17"/>
      <c r="M16244"/>
      <c r="N16244"/>
    </row>
    <row r="16245" spans="3:14" x14ac:dyDescent="0.2">
      <c r="C16245" s="17"/>
      <c r="M16245"/>
      <c r="N16245"/>
    </row>
    <row r="16246" spans="3:14" x14ac:dyDescent="0.2">
      <c r="C16246" s="17"/>
      <c r="M16246"/>
      <c r="N16246"/>
    </row>
    <row r="16247" spans="3:14" x14ac:dyDescent="0.2">
      <c r="C16247" s="17"/>
      <c r="M16247"/>
      <c r="N16247"/>
    </row>
    <row r="16248" spans="3:14" x14ac:dyDescent="0.2">
      <c r="C16248" s="17"/>
      <c r="M16248"/>
      <c r="N16248"/>
    </row>
    <row r="16249" spans="3:14" x14ac:dyDescent="0.2">
      <c r="C16249" s="17"/>
      <c r="M16249"/>
      <c r="N16249"/>
    </row>
    <row r="16250" spans="3:14" x14ac:dyDescent="0.2">
      <c r="C16250" s="17"/>
      <c r="M16250"/>
      <c r="N16250"/>
    </row>
    <row r="16251" spans="3:14" x14ac:dyDescent="0.2">
      <c r="C16251" s="17"/>
      <c r="M16251"/>
      <c r="N16251"/>
    </row>
    <row r="16252" spans="3:14" x14ac:dyDescent="0.2">
      <c r="C16252" s="17"/>
      <c r="M16252"/>
      <c r="N16252"/>
    </row>
    <row r="16253" spans="3:14" x14ac:dyDescent="0.2">
      <c r="C16253" s="17"/>
      <c r="M16253"/>
      <c r="N16253"/>
    </row>
    <row r="16254" spans="3:14" x14ac:dyDescent="0.2">
      <c r="C16254" s="17"/>
      <c r="M16254"/>
      <c r="N16254"/>
    </row>
    <row r="16255" spans="3:14" x14ac:dyDescent="0.2">
      <c r="C16255" s="17"/>
      <c r="M16255"/>
      <c r="N16255"/>
    </row>
    <row r="16256" spans="3:14" x14ac:dyDescent="0.2">
      <c r="C16256" s="17"/>
      <c r="M16256"/>
      <c r="N16256"/>
    </row>
    <row r="16257" spans="3:14" x14ac:dyDescent="0.2">
      <c r="C16257" s="17"/>
      <c r="M16257"/>
      <c r="N16257"/>
    </row>
    <row r="16258" spans="3:14" x14ac:dyDescent="0.2">
      <c r="C16258" s="17"/>
      <c r="M16258"/>
      <c r="N16258"/>
    </row>
    <row r="16259" spans="3:14" x14ac:dyDescent="0.2">
      <c r="C16259" s="17"/>
      <c r="M16259"/>
      <c r="N16259"/>
    </row>
    <row r="16260" spans="3:14" x14ac:dyDescent="0.2">
      <c r="C16260" s="17"/>
      <c r="M16260"/>
      <c r="N16260"/>
    </row>
    <row r="16261" spans="3:14" x14ac:dyDescent="0.2">
      <c r="C16261" s="17"/>
      <c r="M16261"/>
      <c r="N16261"/>
    </row>
    <row r="16262" spans="3:14" x14ac:dyDescent="0.2">
      <c r="C16262" s="17"/>
      <c r="M16262"/>
      <c r="N16262"/>
    </row>
    <row r="16263" spans="3:14" x14ac:dyDescent="0.2">
      <c r="C16263" s="17"/>
      <c r="M16263"/>
      <c r="N16263"/>
    </row>
    <row r="16264" spans="3:14" x14ac:dyDescent="0.2">
      <c r="C16264" s="17"/>
      <c r="M16264"/>
      <c r="N16264"/>
    </row>
    <row r="16265" spans="3:14" x14ac:dyDescent="0.2">
      <c r="C16265" s="17"/>
      <c r="M16265"/>
      <c r="N16265"/>
    </row>
    <row r="16266" spans="3:14" x14ac:dyDescent="0.2">
      <c r="C16266" s="17"/>
      <c r="M16266"/>
      <c r="N16266"/>
    </row>
    <row r="16267" spans="3:14" x14ac:dyDescent="0.2">
      <c r="C16267" s="17"/>
      <c r="M16267"/>
      <c r="N16267"/>
    </row>
    <row r="16268" spans="3:14" x14ac:dyDescent="0.2">
      <c r="C16268" s="17"/>
      <c r="M16268"/>
      <c r="N16268"/>
    </row>
    <row r="16269" spans="3:14" x14ac:dyDescent="0.2">
      <c r="C16269" s="17"/>
      <c r="M16269"/>
      <c r="N16269"/>
    </row>
    <row r="16270" spans="3:14" x14ac:dyDescent="0.2">
      <c r="C16270" s="17"/>
      <c r="M16270"/>
      <c r="N16270"/>
    </row>
    <row r="16271" spans="3:14" x14ac:dyDescent="0.2">
      <c r="C16271" s="17"/>
      <c r="M16271"/>
      <c r="N16271"/>
    </row>
    <row r="16272" spans="3:14" x14ac:dyDescent="0.2">
      <c r="C16272" s="17"/>
      <c r="M16272"/>
      <c r="N16272"/>
    </row>
    <row r="16273" spans="3:14" x14ac:dyDescent="0.2">
      <c r="C16273" s="17"/>
      <c r="M16273"/>
      <c r="N16273"/>
    </row>
    <row r="16274" spans="3:14" x14ac:dyDescent="0.2">
      <c r="C16274" s="17"/>
      <c r="M16274"/>
      <c r="N16274"/>
    </row>
    <row r="16275" spans="3:14" x14ac:dyDescent="0.2">
      <c r="C16275" s="17"/>
      <c r="M16275"/>
      <c r="N16275"/>
    </row>
    <row r="16276" spans="3:14" x14ac:dyDescent="0.2">
      <c r="C16276" s="17"/>
      <c r="M16276"/>
      <c r="N16276"/>
    </row>
    <row r="16277" spans="3:14" x14ac:dyDescent="0.2">
      <c r="C16277" s="17"/>
      <c r="M16277"/>
      <c r="N16277"/>
    </row>
    <row r="16278" spans="3:14" x14ac:dyDescent="0.2">
      <c r="C16278" s="17"/>
      <c r="M16278"/>
      <c r="N16278"/>
    </row>
    <row r="16279" spans="3:14" x14ac:dyDescent="0.2">
      <c r="C16279" s="17"/>
      <c r="M16279"/>
      <c r="N16279"/>
    </row>
    <row r="16280" spans="3:14" x14ac:dyDescent="0.2">
      <c r="C16280" s="17"/>
      <c r="M16280"/>
      <c r="N16280"/>
    </row>
    <row r="16281" spans="3:14" x14ac:dyDescent="0.2">
      <c r="C16281" s="17"/>
      <c r="M16281"/>
      <c r="N16281"/>
    </row>
    <row r="16282" spans="3:14" x14ac:dyDescent="0.2">
      <c r="C16282" s="17"/>
      <c r="M16282"/>
      <c r="N16282"/>
    </row>
    <row r="16283" spans="3:14" x14ac:dyDescent="0.2">
      <c r="C16283" s="17"/>
      <c r="M16283"/>
      <c r="N16283"/>
    </row>
    <row r="16284" spans="3:14" x14ac:dyDescent="0.2">
      <c r="C16284" s="17"/>
      <c r="M16284"/>
      <c r="N16284"/>
    </row>
    <row r="16285" spans="3:14" x14ac:dyDescent="0.2">
      <c r="C16285" s="17"/>
      <c r="M16285"/>
      <c r="N16285"/>
    </row>
    <row r="16286" spans="3:14" x14ac:dyDescent="0.2">
      <c r="C16286" s="17"/>
      <c r="M16286"/>
      <c r="N16286"/>
    </row>
    <row r="16287" spans="3:14" x14ac:dyDescent="0.2">
      <c r="C16287" s="17"/>
      <c r="M16287"/>
      <c r="N16287"/>
    </row>
    <row r="16288" spans="3:14" x14ac:dyDescent="0.2">
      <c r="C16288" s="17"/>
      <c r="M16288"/>
      <c r="N16288"/>
    </row>
    <row r="16289" spans="3:14" x14ac:dyDescent="0.2">
      <c r="C16289" s="17"/>
      <c r="M16289"/>
      <c r="N16289"/>
    </row>
    <row r="16290" spans="3:14" x14ac:dyDescent="0.2">
      <c r="C16290" s="17"/>
      <c r="M16290"/>
      <c r="N16290"/>
    </row>
    <row r="16291" spans="3:14" x14ac:dyDescent="0.2">
      <c r="C16291" s="17"/>
      <c r="M16291"/>
      <c r="N16291"/>
    </row>
    <row r="16292" spans="3:14" x14ac:dyDescent="0.2">
      <c r="C16292" s="17"/>
      <c r="M16292"/>
      <c r="N16292"/>
    </row>
    <row r="16293" spans="3:14" x14ac:dyDescent="0.2">
      <c r="C16293" s="17"/>
      <c r="M16293"/>
      <c r="N16293"/>
    </row>
    <row r="16294" spans="3:14" x14ac:dyDescent="0.2">
      <c r="C16294" s="17"/>
      <c r="M16294"/>
      <c r="N16294"/>
    </row>
    <row r="16295" spans="3:14" x14ac:dyDescent="0.2">
      <c r="C16295" s="17"/>
      <c r="M16295"/>
      <c r="N16295"/>
    </row>
    <row r="16296" spans="3:14" x14ac:dyDescent="0.2">
      <c r="C16296" s="17"/>
      <c r="M16296"/>
      <c r="N16296"/>
    </row>
    <row r="16297" spans="3:14" x14ac:dyDescent="0.2">
      <c r="C16297" s="17"/>
      <c r="M16297"/>
      <c r="N16297"/>
    </row>
    <row r="16298" spans="3:14" x14ac:dyDescent="0.2">
      <c r="C16298" s="17"/>
      <c r="M16298"/>
      <c r="N16298"/>
    </row>
    <row r="16299" spans="3:14" x14ac:dyDescent="0.2">
      <c r="C16299" s="17"/>
      <c r="M16299"/>
      <c r="N16299"/>
    </row>
    <row r="16300" spans="3:14" x14ac:dyDescent="0.2">
      <c r="C16300" s="17"/>
      <c r="M16300"/>
      <c r="N16300"/>
    </row>
    <row r="16301" spans="3:14" x14ac:dyDescent="0.2">
      <c r="C16301" s="17"/>
      <c r="M16301"/>
      <c r="N16301"/>
    </row>
    <row r="16302" spans="3:14" x14ac:dyDescent="0.2">
      <c r="C16302" s="17"/>
      <c r="M16302"/>
      <c r="N16302"/>
    </row>
    <row r="16303" spans="3:14" x14ac:dyDescent="0.2">
      <c r="C16303" s="17"/>
      <c r="M16303"/>
      <c r="N16303"/>
    </row>
    <row r="16304" spans="3:14" x14ac:dyDescent="0.2">
      <c r="C16304" s="17"/>
      <c r="M16304"/>
      <c r="N16304"/>
    </row>
    <row r="16305" spans="3:14" x14ac:dyDescent="0.2">
      <c r="C16305" s="17"/>
      <c r="M16305"/>
      <c r="N16305"/>
    </row>
    <row r="16306" spans="3:14" x14ac:dyDescent="0.2">
      <c r="C16306" s="17"/>
      <c r="M16306"/>
      <c r="N16306"/>
    </row>
    <row r="16307" spans="3:14" x14ac:dyDescent="0.2">
      <c r="C16307" s="17"/>
      <c r="M16307"/>
      <c r="N16307"/>
    </row>
    <row r="16308" spans="3:14" x14ac:dyDescent="0.2">
      <c r="C16308" s="17"/>
      <c r="M16308"/>
      <c r="N16308"/>
    </row>
    <row r="16309" spans="3:14" x14ac:dyDescent="0.2">
      <c r="C16309" s="17"/>
      <c r="M16309"/>
      <c r="N16309"/>
    </row>
    <row r="16310" spans="3:14" x14ac:dyDescent="0.2">
      <c r="C16310" s="17"/>
      <c r="M16310"/>
      <c r="N16310"/>
    </row>
    <row r="16311" spans="3:14" x14ac:dyDescent="0.2">
      <c r="C16311" s="17"/>
      <c r="M16311"/>
      <c r="N16311"/>
    </row>
    <row r="16312" spans="3:14" x14ac:dyDescent="0.2">
      <c r="C16312" s="17"/>
      <c r="M16312"/>
      <c r="N16312"/>
    </row>
    <row r="16313" spans="3:14" x14ac:dyDescent="0.2">
      <c r="C16313" s="17"/>
      <c r="M16313"/>
      <c r="N16313"/>
    </row>
    <row r="16314" spans="3:14" x14ac:dyDescent="0.2">
      <c r="C16314" s="17"/>
      <c r="M16314"/>
      <c r="N16314"/>
    </row>
    <row r="16315" spans="3:14" x14ac:dyDescent="0.2">
      <c r="C16315" s="17"/>
      <c r="M16315"/>
      <c r="N16315"/>
    </row>
    <row r="16316" spans="3:14" x14ac:dyDescent="0.2">
      <c r="C16316" s="17"/>
      <c r="M16316"/>
      <c r="N16316"/>
    </row>
    <row r="16317" spans="3:14" x14ac:dyDescent="0.2">
      <c r="C16317" s="17"/>
      <c r="M16317"/>
      <c r="N16317"/>
    </row>
    <row r="16318" spans="3:14" x14ac:dyDescent="0.2">
      <c r="C16318" s="17"/>
      <c r="M16318"/>
      <c r="N16318"/>
    </row>
    <row r="16319" spans="3:14" x14ac:dyDescent="0.2">
      <c r="C16319" s="17"/>
      <c r="M16319"/>
      <c r="N16319"/>
    </row>
    <row r="16320" spans="3:14" x14ac:dyDescent="0.2">
      <c r="C16320" s="17"/>
      <c r="M16320"/>
      <c r="N16320"/>
    </row>
    <row r="16321" spans="3:14" x14ac:dyDescent="0.2">
      <c r="C16321" s="17"/>
      <c r="M16321"/>
      <c r="N16321"/>
    </row>
    <row r="16322" spans="3:14" x14ac:dyDescent="0.2">
      <c r="C16322" s="17"/>
      <c r="M16322"/>
      <c r="N16322"/>
    </row>
    <row r="16323" spans="3:14" x14ac:dyDescent="0.2">
      <c r="C16323" s="17"/>
      <c r="M16323"/>
      <c r="N16323"/>
    </row>
    <row r="16324" spans="3:14" x14ac:dyDescent="0.2">
      <c r="C16324" s="17"/>
      <c r="M16324"/>
      <c r="N16324"/>
    </row>
    <row r="16325" spans="3:14" x14ac:dyDescent="0.2">
      <c r="C16325" s="17"/>
      <c r="M16325"/>
      <c r="N16325"/>
    </row>
    <row r="16326" spans="3:14" x14ac:dyDescent="0.2">
      <c r="C16326" s="17"/>
      <c r="M16326"/>
      <c r="N16326"/>
    </row>
    <row r="16327" spans="3:14" x14ac:dyDescent="0.2">
      <c r="C16327" s="17"/>
      <c r="M16327"/>
      <c r="N16327"/>
    </row>
    <row r="16328" spans="3:14" x14ac:dyDescent="0.2">
      <c r="C16328" s="17"/>
      <c r="M16328"/>
      <c r="N16328"/>
    </row>
    <row r="16329" spans="3:14" x14ac:dyDescent="0.2">
      <c r="C16329" s="17"/>
      <c r="M16329"/>
      <c r="N16329"/>
    </row>
    <row r="16330" spans="3:14" x14ac:dyDescent="0.2">
      <c r="C16330" s="17"/>
      <c r="M16330"/>
      <c r="N16330"/>
    </row>
    <row r="16331" spans="3:14" x14ac:dyDescent="0.2">
      <c r="C16331" s="17"/>
      <c r="M16331"/>
      <c r="N16331"/>
    </row>
    <row r="16332" spans="3:14" x14ac:dyDescent="0.2">
      <c r="C16332" s="17"/>
      <c r="M16332"/>
      <c r="N16332"/>
    </row>
    <row r="16333" spans="3:14" x14ac:dyDescent="0.2">
      <c r="C16333" s="17"/>
      <c r="M16333"/>
      <c r="N16333"/>
    </row>
    <row r="16334" spans="3:14" x14ac:dyDescent="0.2">
      <c r="C16334" s="17"/>
      <c r="M16334"/>
      <c r="N16334"/>
    </row>
    <row r="16335" spans="3:14" x14ac:dyDescent="0.2">
      <c r="C16335" s="17"/>
      <c r="M16335"/>
      <c r="N16335"/>
    </row>
    <row r="16336" spans="3:14" x14ac:dyDescent="0.2">
      <c r="C16336" s="17"/>
      <c r="M16336"/>
      <c r="N16336"/>
    </row>
    <row r="16337" spans="3:14" x14ac:dyDescent="0.2">
      <c r="C16337" s="17"/>
      <c r="M16337"/>
      <c r="N16337"/>
    </row>
    <row r="16338" spans="3:14" x14ac:dyDescent="0.2">
      <c r="C16338" s="17"/>
      <c r="M16338"/>
      <c r="N16338"/>
    </row>
    <row r="16339" spans="3:14" x14ac:dyDescent="0.2">
      <c r="C16339" s="17"/>
      <c r="M16339"/>
      <c r="N16339"/>
    </row>
    <row r="16340" spans="3:14" x14ac:dyDescent="0.2">
      <c r="C16340" s="17"/>
      <c r="M16340"/>
      <c r="N16340"/>
    </row>
    <row r="16341" spans="3:14" x14ac:dyDescent="0.2">
      <c r="C16341" s="17"/>
      <c r="M16341"/>
      <c r="N16341"/>
    </row>
    <row r="16342" spans="3:14" x14ac:dyDescent="0.2">
      <c r="C16342" s="17"/>
      <c r="M16342"/>
      <c r="N16342"/>
    </row>
    <row r="16343" spans="3:14" x14ac:dyDescent="0.2">
      <c r="C16343" s="17"/>
      <c r="M16343"/>
      <c r="N16343"/>
    </row>
    <row r="16344" spans="3:14" x14ac:dyDescent="0.2">
      <c r="C16344" s="17"/>
      <c r="M16344"/>
      <c r="N16344"/>
    </row>
    <row r="16345" spans="3:14" x14ac:dyDescent="0.2">
      <c r="C16345" s="17"/>
      <c r="M16345"/>
      <c r="N16345"/>
    </row>
    <row r="16346" spans="3:14" x14ac:dyDescent="0.2">
      <c r="C16346" s="17"/>
      <c r="M16346"/>
      <c r="N16346"/>
    </row>
    <row r="16347" spans="3:14" x14ac:dyDescent="0.2">
      <c r="C16347" s="17"/>
      <c r="M16347"/>
      <c r="N16347"/>
    </row>
    <row r="16348" spans="3:14" x14ac:dyDescent="0.2">
      <c r="C16348" s="17"/>
      <c r="M16348"/>
      <c r="N16348"/>
    </row>
    <row r="16349" spans="3:14" x14ac:dyDescent="0.2">
      <c r="C16349" s="17"/>
      <c r="M16349"/>
      <c r="N16349"/>
    </row>
    <row r="16350" spans="3:14" x14ac:dyDescent="0.2">
      <c r="C16350" s="17"/>
      <c r="M16350"/>
      <c r="N16350"/>
    </row>
    <row r="16351" spans="3:14" x14ac:dyDescent="0.2">
      <c r="C16351" s="17"/>
      <c r="M16351"/>
      <c r="N16351"/>
    </row>
    <row r="16352" spans="3:14" x14ac:dyDescent="0.2">
      <c r="C16352" s="17"/>
      <c r="M16352"/>
      <c r="N16352"/>
    </row>
    <row r="16353" spans="3:14" x14ac:dyDescent="0.2">
      <c r="C16353" s="17"/>
      <c r="M16353"/>
      <c r="N16353"/>
    </row>
    <row r="16354" spans="3:14" x14ac:dyDescent="0.2">
      <c r="C16354" s="17"/>
      <c r="M16354"/>
      <c r="N16354"/>
    </row>
    <row r="16355" spans="3:14" x14ac:dyDescent="0.2">
      <c r="C16355" s="17"/>
      <c r="M16355"/>
      <c r="N16355"/>
    </row>
    <row r="16356" spans="3:14" x14ac:dyDescent="0.2">
      <c r="C16356" s="17"/>
      <c r="M16356"/>
      <c r="N16356"/>
    </row>
    <row r="16357" spans="3:14" x14ac:dyDescent="0.2">
      <c r="C16357" s="17"/>
      <c r="M16357"/>
      <c r="N16357"/>
    </row>
    <row r="16358" spans="3:14" x14ac:dyDescent="0.2">
      <c r="C16358" s="17"/>
      <c r="M16358"/>
      <c r="N16358"/>
    </row>
    <row r="16359" spans="3:14" x14ac:dyDescent="0.2">
      <c r="C16359" s="17"/>
      <c r="M16359"/>
      <c r="N16359"/>
    </row>
    <row r="16360" spans="3:14" x14ac:dyDescent="0.2">
      <c r="C16360" s="17"/>
      <c r="M16360"/>
      <c r="N16360"/>
    </row>
    <row r="16361" spans="3:14" x14ac:dyDescent="0.2">
      <c r="C16361" s="17"/>
      <c r="M16361"/>
      <c r="N16361"/>
    </row>
    <row r="16362" spans="3:14" x14ac:dyDescent="0.2">
      <c r="C16362" s="17"/>
      <c r="M16362"/>
      <c r="N16362"/>
    </row>
    <row r="16363" spans="3:14" x14ac:dyDescent="0.2">
      <c r="C16363" s="17"/>
      <c r="M16363"/>
      <c r="N16363"/>
    </row>
    <row r="16364" spans="3:14" x14ac:dyDescent="0.2">
      <c r="C16364" s="17"/>
      <c r="M16364"/>
      <c r="N16364"/>
    </row>
    <row r="16365" spans="3:14" x14ac:dyDescent="0.2">
      <c r="C16365" s="17"/>
      <c r="M16365"/>
      <c r="N16365"/>
    </row>
    <row r="16366" spans="3:14" x14ac:dyDescent="0.2">
      <c r="C16366" s="17"/>
      <c r="M16366"/>
      <c r="N16366"/>
    </row>
    <row r="16367" spans="3:14" x14ac:dyDescent="0.2">
      <c r="C16367" s="17"/>
      <c r="M16367"/>
      <c r="N16367"/>
    </row>
    <row r="16368" spans="3:14" x14ac:dyDescent="0.2">
      <c r="C16368" s="17"/>
      <c r="M16368"/>
      <c r="N16368"/>
    </row>
    <row r="16369" spans="3:14" x14ac:dyDescent="0.2">
      <c r="C16369" s="17"/>
      <c r="M16369"/>
      <c r="N16369"/>
    </row>
    <row r="16370" spans="3:14" x14ac:dyDescent="0.2">
      <c r="C16370" s="17"/>
      <c r="M16370"/>
      <c r="N16370"/>
    </row>
    <row r="16371" spans="3:14" x14ac:dyDescent="0.2">
      <c r="C16371" s="17"/>
      <c r="M16371"/>
      <c r="N16371"/>
    </row>
    <row r="16372" spans="3:14" x14ac:dyDescent="0.2">
      <c r="C16372" s="17"/>
      <c r="M16372"/>
      <c r="N16372"/>
    </row>
    <row r="16373" spans="3:14" x14ac:dyDescent="0.2">
      <c r="C16373" s="17"/>
      <c r="M16373"/>
      <c r="N16373"/>
    </row>
    <row r="16374" spans="3:14" x14ac:dyDescent="0.2">
      <c r="C16374" s="17"/>
      <c r="M16374"/>
      <c r="N16374"/>
    </row>
    <row r="16375" spans="3:14" x14ac:dyDescent="0.2">
      <c r="C16375" s="17"/>
      <c r="M16375"/>
      <c r="N16375"/>
    </row>
    <row r="16376" spans="3:14" x14ac:dyDescent="0.2">
      <c r="C16376" s="17"/>
      <c r="M16376"/>
      <c r="N16376"/>
    </row>
    <row r="16377" spans="3:14" x14ac:dyDescent="0.2">
      <c r="C16377" s="17"/>
      <c r="M16377"/>
      <c r="N16377"/>
    </row>
    <row r="16378" spans="3:14" x14ac:dyDescent="0.2">
      <c r="C16378" s="17"/>
      <c r="M16378"/>
      <c r="N16378"/>
    </row>
    <row r="16379" spans="3:14" x14ac:dyDescent="0.2">
      <c r="C16379" s="17"/>
      <c r="M16379"/>
      <c r="N16379"/>
    </row>
    <row r="16380" spans="3:14" x14ac:dyDescent="0.2">
      <c r="C16380" s="17"/>
      <c r="M16380"/>
      <c r="N16380"/>
    </row>
    <row r="16381" spans="3:14" x14ac:dyDescent="0.2">
      <c r="C16381" s="17"/>
      <c r="M16381"/>
      <c r="N16381"/>
    </row>
    <row r="16382" spans="3:14" x14ac:dyDescent="0.2">
      <c r="C16382" s="17"/>
      <c r="M16382"/>
      <c r="N16382"/>
    </row>
    <row r="16383" spans="3:14" x14ac:dyDescent="0.2">
      <c r="C16383" s="17"/>
      <c r="M16383"/>
      <c r="N16383"/>
    </row>
    <row r="16384" spans="3:14" x14ac:dyDescent="0.2">
      <c r="C16384" s="17"/>
      <c r="M16384"/>
      <c r="N16384"/>
    </row>
    <row r="16385" spans="3:14" x14ac:dyDescent="0.2">
      <c r="C16385" s="17"/>
      <c r="M16385"/>
      <c r="N16385"/>
    </row>
    <row r="16386" spans="3:14" x14ac:dyDescent="0.2">
      <c r="C16386" s="17"/>
      <c r="M16386"/>
      <c r="N16386"/>
    </row>
    <row r="16387" spans="3:14" x14ac:dyDescent="0.2">
      <c r="C16387" s="17"/>
      <c r="M16387"/>
      <c r="N16387"/>
    </row>
    <row r="16388" spans="3:14" x14ac:dyDescent="0.2">
      <c r="C16388" s="17"/>
      <c r="M16388"/>
      <c r="N16388"/>
    </row>
    <row r="16389" spans="3:14" x14ac:dyDescent="0.2">
      <c r="C16389" s="17"/>
      <c r="M16389"/>
      <c r="N16389"/>
    </row>
    <row r="16390" spans="3:14" x14ac:dyDescent="0.2">
      <c r="C16390" s="17"/>
      <c r="M16390"/>
      <c r="N16390"/>
    </row>
    <row r="16391" spans="3:14" x14ac:dyDescent="0.2">
      <c r="C16391" s="17"/>
      <c r="M16391"/>
      <c r="N16391"/>
    </row>
    <row r="16392" spans="3:14" x14ac:dyDescent="0.2">
      <c r="C16392" s="17"/>
      <c r="M16392"/>
      <c r="N16392"/>
    </row>
    <row r="16393" spans="3:14" x14ac:dyDescent="0.2">
      <c r="C16393" s="17"/>
      <c r="M16393"/>
      <c r="N16393"/>
    </row>
    <row r="16394" spans="3:14" x14ac:dyDescent="0.2">
      <c r="C16394" s="17"/>
      <c r="M16394"/>
      <c r="N16394"/>
    </row>
    <row r="16395" spans="3:14" x14ac:dyDescent="0.2">
      <c r="C16395" s="17"/>
      <c r="M16395"/>
      <c r="N16395"/>
    </row>
    <row r="16396" spans="3:14" x14ac:dyDescent="0.2">
      <c r="C16396" s="17"/>
      <c r="M16396"/>
      <c r="N16396"/>
    </row>
    <row r="16397" spans="3:14" x14ac:dyDescent="0.2">
      <c r="C16397" s="17"/>
      <c r="M16397"/>
      <c r="N16397"/>
    </row>
    <row r="16398" spans="3:14" x14ac:dyDescent="0.2">
      <c r="C16398" s="17"/>
      <c r="M16398"/>
      <c r="N16398"/>
    </row>
    <row r="16399" spans="3:14" x14ac:dyDescent="0.2">
      <c r="C16399" s="17"/>
      <c r="M16399"/>
      <c r="N16399"/>
    </row>
    <row r="16400" spans="3:14" x14ac:dyDescent="0.2">
      <c r="C16400" s="17"/>
      <c r="M16400"/>
      <c r="N16400"/>
    </row>
    <row r="16401" spans="3:14" x14ac:dyDescent="0.2">
      <c r="C16401" s="17"/>
      <c r="M16401"/>
      <c r="N16401"/>
    </row>
    <row r="16402" spans="3:14" x14ac:dyDescent="0.2">
      <c r="C16402" s="17"/>
      <c r="M16402"/>
      <c r="N16402"/>
    </row>
    <row r="16403" spans="3:14" x14ac:dyDescent="0.2">
      <c r="C16403" s="17"/>
      <c r="M16403"/>
      <c r="N16403"/>
    </row>
    <row r="16404" spans="3:14" x14ac:dyDescent="0.2">
      <c r="C16404" s="17"/>
      <c r="M16404"/>
      <c r="N16404"/>
    </row>
    <row r="16405" spans="3:14" x14ac:dyDescent="0.2">
      <c r="C16405" s="17"/>
      <c r="M16405"/>
      <c r="N16405"/>
    </row>
    <row r="16406" spans="3:14" x14ac:dyDescent="0.2">
      <c r="C16406" s="17"/>
      <c r="M16406"/>
      <c r="N16406"/>
    </row>
    <row r="16407" spans="3:14" x14ac:dyDescent="0.2">
      <c r="C16407" s="17"/>
      <c r="M16407"/>
      <c r="N16407"/>
    </row>
    <row r="16408" spans="3:14" x14ac:dyDescent="0.2">
      <c r="C16408" s="17"/>
      <c r="M16408"/>
      <c r="N16408"/>
    </row>
    <row r="16409" spans="3:14" x14ac:dyDescent="0.2">
      <c r="C16409" s="17"/>
      <c r="M16409"/>
      <c r="N16409"/>
    </row>
    <row r="16410" spans="3:14" x14ac:dyDescent="0.2">
      <c r="C16410" s="17"/>
      <c r="M16410"/>
      <c r="N16410"/>
    </row>
    <row r="16411" spans="3:14" x14ac:dyDescent="0.2">
      <c r="C16411" s="17"/>
      <c r="M16411"/>
      <c r="N16411"/>
    </row>
    <row r="16412" spans="3:14" x14ac:dyDescent="0.2">
      <c r="C16412" s="17"/>
      <c r="M16412"/>
      <c r="N16412"/>
    </row>
    <row r="16413" spans="3:14" x14ac:dyDescent="0.2">
      <c r="C16413" s="17"/>
      <c r="M16413"/>
      <c r="N16413"/>
    </row>
    <row r="16414" spans="3:14" x14ac:dyDescent="0.2">
      <c r="C16414" s="17"/>
      <c r="M16414"/>
      <c r="N16414"/>
    </row>
    <row r="16415" spans="3:14" x14ac:dyDescent="0.2">
      <c r="C16415" s="17"/>
      <c r="M16415"/>
      <c r="N16415"/>
    </row>
    <row r="16416" spans="3:14" x14ac:dyDescent="0.2">
      <c r="C16416" s="17"/>
      <c r="M16416"/>
      <c r="N16416"/>
    </row>
    <row r="16417" spans="3:14" x14ac:dyDescent="0.2">
      <c r="C16417" s="17"/>
      <c r="M16417"/>
      <c r="N16417"/>
    </row>
    <row r="16418" spans="3:14" x14ac:dyDescent="0.2">
      <c r="C16418" s="17"/>
      <c r="M16418"/>
      <c r="N16418"/>
    </row>
    <row r="16419" spans="3:14" x14ac:dyDescent="0.2">
      <c r="C16419" s="17"/>
      <c r="M16419"/>
      <c r="N16419"/>
    </row>
    <row r="16420" spans="3:14" x14ac:dyDescent="0.2">
      <c r="C16420" s="17"/>
      <c r="M16420"/>
      <c r="N16420"/>
    </row>
    <row r="16421" spans="3:14" x14ac:dyDescent="0.2">
      <c r="C16421" s="17"/>
      <c r="M16421"/>
      <c r="N16421"/>
    </row>
    <row r="16422" spans="3:14" x14ac:dyDescent="0.2">
      <c r="C16422" s="17"/>
      <c r="M16422"/>
      <c r="N16422"/>
    </row>
    <row r="16423" spans="3:14" x14ac:dyDescent="0.2">
      <c r="C16423" s="17"/>
      <c r="M16423"/>
      <c r="N16423"/>
    </row>
    <row r="16424" spans="3:14" x14ac:dyDescent="0.2">
      <c r="C16424" s="17"/>
      <c r="M16424"/>
      <c r="N16424"/>
    </row>
    <row r="16425" spans="3:14" x14ac:dyDescent="0.2">
      <c r="C16425" s="17"/>
      <c r="M16425"/>
      <c r="N16425"/>
    </row>
    <row r="16426" spans="3:14" x14ac:dyDescent="0.2">
      <c r="C16426" s="17"/>
      <c r="M16426"/>
      <c r="N16426"/>
    </row>
    <row r="16427" spans="3:14" x14ac:dyDescent="0.2">
      <c r="C16427" s="17"/>
      <c r="M16427"/>
      <c r="N16427"/>
    </row>
    <row r="16428" spans="3:14" x14ac:dyDescent="0.2">
      <c r="C16428" s="17"/>
      <c r="M16428"/>
      <c r="N16428"/>
    </row>
    <row r="16429" spans="3:14" x14ac:dyDescent="0.2">
      <c r="C16429" s="17"/>
      <c r="M16429"/>
      <c r="N16429"/>
    </row>
    <row r="16430" spans="3:14" x14ac:dyDescent="0.2">
      <c r="C16430" s="17"/>
      <c r="M16430"/>
      <c r="N16430"/>
    </row>
    <row r="16431" spans="3:14" x14ac:dyDescent="0.2">
      <c r="C16431" s="17"/>
      <c r="M16431"/>
      <c r="N16431"/>
    </row>
    <row r="16432" spans="3:14" x14ac:dyDescent="0.2">
      <c r="C16432" s="17"/>
      <c r="M16432"/>
      <c r="N16432"/>
    </row>
    <row r="16433" spans="3:14" x14ac:dyDescent="0.2">
      <c r="C16433" s="17"/>
      <c r="M16433"/>
      <c r="N16433"/>
    </row>
    <row r="16434" spans="3:14" x14ac:dyDescent="0.2">
      <c r="C16434" s="17"/>
      <c r="M16434"/>
      <c r="N16434"/>
    </row>
    <row r="16435" spans="3:14" x14ac:dyDescent="0.2">
      <c r="C16435" s="17"/>
      <c r="M16435"/>
      <c r="N16435"/>
    </row>
    <row r="16436" spans="3:14" x14ac:dyDescent="0.2">
      <c r="C16436" s="17"/>
      <c r="M16436"/>
      <c r="N16436"/>
    </row>
    <row r="16437" spans="3:14" x14ac:dyDescent="0.2">
      <c r="C16437" s="17"/>
      <c r="M16437"/>
      <c r="N16437"/>
    </row>
    <row r="16438" spans="3:14" x14ac:dyDescent="0.2">
      <c r="C16438" s="17"/>
      <c r="M16438"/>
      <c r="N16438"/>
    </row>
    <row r="16439" spans="3:14" x14ac:dyDescent="0.2">
      <c r="C16439" s="17"/>
      <c r="M16439"/>
      <c r="N16439"/>
    </row>
    <row r="16440" spans="3:14" x14ac:dyDescent="0.2">
      <c r="C16440" s="17"/>
      <c r="M16440"/>
      <c r="N16440"/>
    </row>
    <row r="16441" spans="3:14" x14ac:dyDescent="0.2">
      <c r="C16441" s="17"/>
      <c r="M16441"/>
      <c r="N16441"/>
    </row>
    <row r="16442" spans="3:14" x14ac:dyDescent="0.2">
      <c r="C16442" s="17"/>
      <c r="M16442"/>
      <c r="N16442"/>
    </row>
    <row r="16443" spans="3:14" x14ac:dyDescent="0.2">
      <c r="C16443" s="17"/>
      <c r="M16443"/>
      <c r="N16443"/>
    </row>
    <row r="16444" spans="3:14" x14ac:dyDescent="0.2">
      <c r="C16444" s="17"/>
      <c r="M16444"/>
      <c r="N16444"/>
    </row>
    <row r="16445" spans="3:14" x14ac:dyDescent="0.2">
      <c r="C16445" s="17"/>
      <c r="M16445"/>
      <c r="N16445"/>
    </row>
    <row r="16446" spans="3:14" x14ac:dyDescent="0.2">
      <c r="C16446" s="17"/>
      <c r="M16446"/>
      <c r="N16446"/>
    </row>
    <row r="16447" spans="3:14" x14ac:dyDescent="0.2">
      <c r="C16447" s="17"/>
      <c r="M16447"/>
      <c r="N16447"/>
    </row>
    <row r="16448" spans="3:14" x14ac:dyDescent="0.2">
      <c r="C16448" s="17"/>
      <c r="M16448"/>
      <c r="N16448"/>
    </row>
    <row r="16449" spans="3:14" x14ac:dyDescent="0.2">
      <c r="C16449" s="17"/>
      <c r="M16449"/>
      <c r="N16449"/>
    </row>
    <row r="16450" spans="3:14" x14ac:dyDescent="0.2">
      <c r="C16450" s="17"/>
      <c r="M16450"/>
      <c r="N16450"/>
    </row>
    <row r="16451" spans="3:14" x14ac:dyDescent="0.2">
      <c r="C16451" s="17"/>
      <c r="M16451"/>
      <c r="N16451"/>
    </row>
    <row r="16452" spans="3:14" x14ac:dyDescent="0.2">
      <c r="C16452" s="17"/>
      <c r="M16452"/>
      <c r="N16452"/>
    </row>
    <row r="16453" spans="3:14" x14ac:dyDescent="0.2">
      <c r="C16453" s="17"/>
      <c r="M16453"/>
      <c r="N16453"/>
    </row>
    <row r="16454" spans="3:14" x14ac:dyDescent="0.2">
      <c r="C16454" s="17"/>
      <c r="M16454"/>
      <c r="N16454"/>
    </row>
    <row r="16455" spans="3:14" x14ac:dyDescent="0.2">
      <c r="C16455" s="17"/>
      <c r="M16455"/>
      <c r="N16455"/>
    </row>
    <row r="16456" spans="3:14" x14ac:dyDescent="0.2">
      <c r="C16456" s="17"/>
      <c r="M16456"/>
      <c r="N16456"/>
    </row>
    <row r="16457" spans="3:14" x14ac:dyDescent="0.2">
      <c r="C16457" s="17"/>
      <c r="M16457"/>
      <c r="N16457"/>
    </row>
    <row r="16458" spans="3:14" x14ac:dyDescent="0.2">
      <c r="C16458" s="17"/>
      <c r="M16458"/>
      <c r="N16458"/>
    </row>
    <row r="16459" spans="3:14" x14ac:dyDescent="0.2">
      <c r="C16459" s="17"/>
      <c r="M16459"/>
      <c r="N16459"/>
    </row>
    <row r="16460" spans="3:14" x14ac:dyDescent="0.2">
      <c r="C16460" s="17"/>
      <c r="M16460"/>
      <c r="N16460"/>
    </row>
    <row r="16461" spans="3:14" x14ac:dyDescent="0.2">
      <c r="C16461" s="17"/>
      <c r="M16461"/>
      <c r="N16461"/>
    </row>
    <row r="16462" spans="3:14" x14ac:dyDescent="0.2">
      <c r="C16462" s="17"/>
      <c r="M16462"/>
      <c r="N16462"/>
    </row>
    <row r="16463" spans="3:14" x14ac:dyDescent="0.2">
      <c r="C16463" s="17"/>
      <c r="M16463"/>
      <c r="N16463"/>
    </row>
    <row r="16464" spans="3:14" x14ac:dyDescent="0.2">
      <c r="C16464" s="17"/>
      <c r="M16464"/>
      <c r="N16464"/>
    </row>
    <row r="16465" spans="3:14" x14ac:dyDescent="0.2">
      <c r="C16465" s="17"/>
      <c r="M16465"/>
      <c r="N16465"/>
    </row>
    <row r="16466" spans="3:14" x14ac:dyDescent="0.2">
      <c r="C16466" s="17"/>
      <c r="M16466"/>
      <c r="N16466"/>
    </row>
    <row r="16467" spans="3:14" x14ac:dyDescent="0.2">
      <c r="C16467" s="17"/>
      <c r="M16467"/>
      <c r="N16467"/>
    </row>
    <row r="16468" spans="3:14" x14ac:dyDescent="0.2">
      <c r="C16468" s="17"/>
      <c r="M16468"/>
      <c r="N16468"/>
    </row>
    <row r="16469" spans="3:14" x14ac:dyDescent="0.2">
      <c r="C16469" s="17"/>
      <c r="M16469"/>
      <c r="N16469"/>
    </row>
    <row r="16470" spans="3:14" x14ac:dyDescent="0.2">
      <c r="C16470" s="17"/>
      <c r="M16470"/>
      <c r="N16470"/>
    </row>
    <row r="16471" spans="3:14" x14ac:dyDescent="0.2">
      <c r="C16471" s="17"/>
      <c r="M16471"/>
      <c r="N16471"/>
    </row>
    <row r="16472" spans="3:14" x14ac:dyDescent="0.2">
      <c r="C16472" s="17"/>
      <c r="M16472"/>
      <c r="N16472"/>
    </row>
    <row r="16473" spans="3:14" x14ac:dyDescent="0.2">
      <c r="C16473" s="17"/>
      <c r="M16473"/>
      <c r="N16473"/>
    </row>
    <row r="16474" spans="3:14" x14ac:dyDescent="0.2">
      <c r="C16474" s="17"/>
      <c r="M16474"/>
      <c r="N16474"/>
    </row>
    <row r="16475" spans="3:14" x14ac:dyDescent="0.2">
      <c r="C16475" s="17"/>
      <c r="M16475"/>
      <c r="N16475"/>
    </row>
    <row r="16476" spans="3:14" x14ac:dyDescent="0.2">
      <c r="C16476" s="17"/>
      <c r="M16476"/>
      <c r="N16476"/>
    </row>
    <row r="16477" spans="3:14" x14ac:dyDescent="0.2">
      <c r="C16477" s="17"/>
      <c r="M16477"/>
      <c r="N16477"/>
    </row>
    <row r="16478" spans="3:14" x14ac:dyDescent="0.2">
      <c r="C16478" s="17"/>
      <c r="M16478"/>
      <c r="N16478"/>
    </row>
    <row r="16479" spans="3:14" x14ac:dyDescent="0.2">
      <c r="C16479" s="17"/>
      <c r="M16479"/>
      <c r="N16479"/>
    </row>
    <row r="16480" spans="3:14" x14ac:dyDescent="0.2">
      <c r="C16480" s="17"/>
      <c r="M16480"/>
      <c r="N16480"/>
    </row>
    <row r="16481" spans="3:14" x14ac:dyDescent="0.2">
      <c r="C16481" s="17"/>
      <c r="M16481"/>
      <c r="N16481"/>
    </row>
    <row r="16482" spans="3:14" x14ac:dyDescent="0.2">
      <c r="C16482" s="17"/>
      <c r="M16482"/>
      <c r="N16482"/>
    </row>
    <row r="16483" spans="3:14" x14ac:dyDescent="0.2">
      <c r="C16483" s="17"/>
      <c r="M16483"/>
      <c r="N16483"/>
    </row>
    <row r="16484" spans="3:14" x14ac:dyDescent="0.2">
      <c r="C16484" s="17"/>
      <c r="M16484"/>
      <c r="N16484"/>
    </row>
    <row r="16485" spans="3:14" x14ac:dyDescent="0.2">
      <c r="C16485" s="17"/>
      <c r="M16485"/>
      <c r="N16485"/>
    </row>
    <row r="16486" spans="3:14" x14ac:dyDescent="0.2">
      <c r="C16486" s="17"/>
      <c r="M16486"/>
      <c r="N16486"/>
    </row>
    <row r="16487" spans="3:14" x14ac:dyDescent="0.2">
      <c r="C16487" s="17"/>
      <c r="M16487"/>
      <c r="N16487"/>
    </row>
    <row r="16488" spans="3:14" x14ac:dyDescent="0.2">
      <c r="C16488" s="17"/>
      <c r="M16488"/>
      <c r="N16488"/>
    </row>
    <row r="16489" spans="3:14" x14ac:dyDescent="0.2">
      <c r="C16489" s="17"/>
      <c r="M16489"/>
      <c r="N16489"/>
    </row>
    <row r="16490" spans="3:14" x14ac:dyDescent="0.2">
      <c r="C16490" s="17"/>
      <c r="M16490"/>
      <c r="N16490"/>
    </row>
    <row r="16491" spans="3:14" x14ac:dyDescent="0.2">
      <c r="C16491" s="17"/>
      <c r="M16491"/>
      <c r="N16491"/>
    </row>
    <row r="16492" spans="3:14" x14ac:dyDescent="0.2">
      <c r="C16492" s="17"/>
      <c r="M16492"/>
      <c r="N16492"/>
    </row>
    <row r="16493" spans="3:14" x14ac:dyDescent="0.2">
      <c r="C16493" s="17"/>
      <c r="M16493"/>
      <c r="N16493"/>
    </row>
    <row r="16494" spans="3:14" x14ac:dyDescent="0.2">
      <c r="C16494" s="17"/>
      <c r="M16494"/>
      <c r="N16494"/>
    </row>
    <row r="16495" spans="3:14" x14ac:dyDescent="0.2">
      <c r="C16495" s="17"/>
      <c r="M16495"/>
      <c r="N16495"/>
    </row>
    <row r="16496" spans="3:14" x14ac:dyDescent="0.2">
      <c r="C16496" s="17"/>
      <c r="M16496"/>
      <c r="N16496"/>
    </row>
    <row r="16497" spans="3:14" x14ac:dyDescent="0.2">
      <c r="C16497" s="17"/>
      <c r="M16497"/>
      <c r="N16497"/>
    </row>
    <row r="16498" spans="3:14" x14ac:dyDescent="0.2">
      <c r="C16498" s="17"/>
      <c r="M16498"/>
      <c r="N16498"/>
    </row>
    <row r="16499" spans="3:14" x14ac:dyDescent="0.2">
      <c r="C16499" s="17"/>
      <c r="M16499"/>
      <c r="N16499"/>
    </row>
    <row r="16500" spans="3:14" x14ac:dyDescent="0.2">
      <c r="C16500" s="17"/>
      <c r="M16500"/>
      <c r="N16500"/>
    </row>
    <row r="16501" spans="3:14" x14ac:dyDescent="0.2">
      <c r="C16501" s="17"/>
      <c r="M16501"/>
      <c r="N16501"/>
    </row>
    <row r="16502" spans="3:14" x14ac:dyDescent="0.2">
      <c r="C16502" s="17"/>
      <c r="M16502"/>
      <c r="N16502"/>
    </row>
    <row r="16503" spans="3:14" x14ac:dyDescent="0.2">
      <c r="C16503" s="17"/>
      <c r="M16503"/>
      <c r="N16503"/>
    </row>
    <row r="16504" spans="3:14" x14ac:dyDescent="0.2">
      <c r="C16504" s="17"/>
      <c r="M16504"/>
      <c r="N16504"/>
    </row>
    <row r="16505" spans="3:14" x14ac:dyDescent="0.2">
      <c r="C16505" s="17"/>
      <c r="M16505"/>
      <c r="N16505"/>
    </row>
    <row r="16506" spans="3:14" x14ac:dyDescent="0.2">
      <c r="C16506" s="17"/>
      <c r="M16506"/>
      <c r="N16506"/>
    </row>
    <row r="16507" spans="3:14" x14ac:dyDescent="0.2">
      <c r="C16507" s="17"/>
      <c r="M16507"/>
      <c r="N16507"/>
    </row>
    <row r="16508" spans="3:14" x14ac:dyDescent="0.2">
      <c r="C16508" s="17"/>
      <c r="M16508"/>
      <c r="N16508"/>
    </row>
    <row r="16509" spans="3:14" x14ac:dyDescent="0.2">
      <c r="C16509" s="17"/>
      <c r="M16509"/>
      <c r="N16509"/>
    </row>
    <row r="16510" spans="3:14" x14ac:dyDescent="0.2">
      <c r="C16510" s="17"/>
      <c r="M16510"/>
      <c r="N16510"/>
    </row>
    <row r="16511" spans="3:14" x14ac:dyDescent="0.2">
      <c r="C16511" s="17"/>
      <c r="M16511"/>
      <c r="N16511"/>
    </row>
    <row r="16512" spans="3:14" x14ac:dyDescent="0.2">
      <c r="C16512" s="17"/>
      <c r="M16512"/>
      <c r="N16512"/>
    </row>
    <row r="16513" spans="3:14" x14ac:dyDescent="0.2">
      <c r="C16513" s="17"/>
      <c r="M16513"/>
      <c r="N16513"/>
    </row>
    <row r="16514" spans="3:14" x14ac:dyDescent="0.2">
      <c r="C16514" s="17"/>
      <c r="M16514"/>
      <c r="N16514"/>
    </row>
    <row r="16515" spans="3:14" x14ac:dyDescent="0.2">
      <c r="C16515" s="17"/>
      <c r="M16515"/>
      <c r="N16515"/>
    </row>
    <row r="16516" spans="3:14" x14ac:dyDescent="0.2">
      <c r="C16516" s="17"/>
      <c r="M16516"/>
      <c r="N16516"/>
    </row>
    <row r="16517" spans="3:14" x14ac:dyDescent="0.2">
      <c r="C16517" s="17"/>
      <c r="M16517"/>
      <c r="N16517"/>
    </row>
    <row r="16518" spans="3:14" x14ac:dyDescent="0.2">
      <c r="C16518" s="17"/>
      <c r="M16518"/>
      <c r="N16518"/>
    </row>
    <row r="16519" spans="3:14" x14ac:dyDescent="0.2">
      <c r="C16519" s="17"/>
      <c r="M16519"/>
      <c r="N16519"/>
    </row>
    <row r="16520" spans="3:14" x14ac:dyDescent="0.2">
      <c r="C16520" s="17"/>
      <c r="M16520"/>
      <c r="N16520"/>
    </row>
    <row r="16521" spans="3:14" x14ac:dyDescent="0.2">
      <c r="C16521" s="17"/>
      <c r="M16521"/>
      <c r="N16521"/>
    </row>
    <row r="16522" spans="3:14" x14ac:dyDescent="0.2">
      <c r="C16522" s="17"/>
      <c r="M16522"/>
      <c r="N16522"/>
    </row>
    <row r="16523" spans="3:14" x14ac:dyDescent="0.2">
      <c r="C16523" s="17"/>
      <c r="M16523"/>
      <c r="N16523"/>
    </row>
    <row r="16524" spans="3:14" x14ac:dyDescent="0.2">
      <c r="C16524" s="17"/>
      <c r="M16524"/>
      <c r="N16524"/>
    </row>
    <row r="16525" spans="3:14" x14ac:dyDescent="0.2">
      <c r="C16525" s="17"/>
      <c r="M16525"/>
      <c r="N16525"/>
    </row>
    <row r="16526" spans="3:14" x14ac:dyDescent="0.2">
      <c r="C16526" s="17"/>
      <c r="M16526"/>
      <c r="N16526"/>
    </row>
    <row r="16527" spans="3:14" x14ac:dyDescent="0.2">
      <c r="C16527" s="17"/>
      <c r="M16527"/>
      <c r="N16527"/>
    </row>
    <row r="16528" spans="3:14" x14ac:dyDescent="0.2">
      <c r="C16528" s="17"/>
      <c r="M16528"/>
      <c r="N16528"/>
    </row>
    <row r="16529" spans="3:14" x14ac:dyDescent="0.2">
      <c r="C16529" s="17"/>
      <c r="M16529"/>
      <c r="N16529"/>
    </row>
    <row r="16530" spans="3:14" x14ac:dyDescent="0.2">
      <c r="C16530" s="17"/>
      <c r="M16530"/>
      <c r="N16530"/>
    </row>
    <row r="16531" spans="3:14" x14ac:dyDescent="0.2">
      <c r="C16531" s="17"/>
      <c r="M16531"/>
      <c r="N16531"/>
    </row>
    <row r="16532" spans="3:14" x14ac:dyDescent="0.2">
      <c r="C16532" s="17"/>
      <c r="M16532"/>
      <c r="N16532"/>
    </row>
    <row r="16533" spans="3:14" x14ac:dyDescent="0.2">
      <c r="C16533" s="17"/>
      <c r="M16533"/>
      <c r="N16533"/>
    </row>
    <row r="16534" spans="3:14" x14ac:dyDescent="0.2">
      <c r="C16534" s="17"/>
      <c r="M16534"/>
      <c r="N16534"/>
    </row>
    <row r="16535" spans="3:14" x14ac:dyDescent="0.2">
      <c r="C16535" s="17"/>
      <c r="M16535"/>
      <c r="N16535"/>
    </row>
    <row r="16536" spans="3:14" x14ac:dyDescent="0.2">
      <c r="C16536" s="17"/>
      <c r="M16536"/>
      <c r="N16536"/>
    </row>
    <row r="16537" spans="3:14" x14ac:dyDescent="0.2">
      <c r="C16537" s="17"/>
      <c r="M16537"/>
      <c r="N16537"/>
    </row>
    <row r="16538" spans="3:14" x14ac:dyDescent="0.2">
      <c r="C16538" s="17"/>
      <c r="M16538"/>
      <c r="N16538"/>
    </row>
    <row r="16539" spans="3:14" x14ac:dyDescent="0.2">
      <c r="C16539" s="17"/>
      <c r="M16539"/>
      <c r="N16539"/>
    </row>
    <row r="16540" spans="3:14" x14ac:dyDescent="0.2">
      <c r="C16540" s="17"/>
      <c r="M16540"/>
      <c r="N16540"/>
    </row>
    <row r="16541" spans="3:14" x14ac:dyDescent="0.2">
      <c r="C16541" s="17"/>
      <c r="M16541"/>
      <c r="N16541"/>
    </row>
    <row r="16542" spans="3:14" x14ac:dyDescent="0.2">
      <c r="C16542" s="17"/>
      <c r="M16542"/>
      <c r="N16542"/>
    </row>
    <row r="16543" spans="3:14" x14ac:dyDescent="0.2">
      <c r="C16543" s="17"/>
      <c r="M16543"/>
      <c r="N16543"/>
    </row>
    <row r="16544" spans="3:14" x14ac:dyDescent="0.2">
      <c r="C16544" s="17"/>
      <c r="M16544"/>
      <c r="N16544"/>
    </row>
    <row r="16545" spans="3:14" x14ac:dyDescent="0.2">
      <c r="C16545" s="17"/>
      <c r="M16545"/>
      <c r="N16545"/>
    </row>
    <row r="16546" spans="3:14" x14ac:dyDescent="0.2">
      <c r="C16546" s="17"/>
      <c r="M16546"/>
      <c r="N16546"/>
    </row>
    <row r="16547" spans="3:14" x14ac:dyDescent="0.2">
      <c r="C16547" s="17"/>
      <c r="M16547"/>
      <c r="N16547"/>
    </row>
    <row r="16548" spans="3:14" x14ac:dyDescent="0.2">
      <c r="C16548" s="17"/>
      <c r="M16548"/>
      <c r="N16548"/>
    </row>
    <row r="16549" spans="3:14" x14ac:dyDescent="0.2">
      <c r="C16549" s="17"/>
      <c r="M16549"/>
      <c r="N16549"/>
    </row>
    <row r="16550" spans="3:14" x14ac:dyDescent="0.2">
      <c r="C16550" s="17"/>
      <c r="M16550"/>
      <c r="N16550"/>
    </row>
    <row r="16551" spans="3:14" x14ac:dyDescent="0.2">
      <c r="C16551" s="17"/>
      <c r="M16551"/>
      <c r="N16551"/>
    </row>
    <row r="16552" spans="3:14" x14ac:dyDescent="0.2">
      <c r="C16552" s="17"/>
      <c r="M16552"/>
      <c r="N16552"/>
    </row>
    <row r="16553" spans="3:14" x14ac:dyDescent="0.2">
      <c r="C16553" s="17"/>
      <c r="M16553"/>
      <c r="N16553"/>
    </row>
    <row r="16554" spans="3:14" x14ac:dyDescent="0.2">
      <c r="C16554" s="17"/>
      <c r="M16554"/>
      <c r="N16554"/>
    </row>
    <row r="16555" spans="3:14" x14ac:dyDescent="0.2">
      <c r="C16555" s="17"/>
      <c r="M16555"/>
      <c r="N16555"/>
    </row>
    <row r="16556" spans="3:14" x14ac:dyDescent="0.2">
      <c r="C16556" s="17"/>
      <c r="M16556"/>
      <c r="N16556"/>
    </row>
    <row r="16557" spans="3:14" x14ac:dyDescent="0.2">
      <c r="C16557" s="17"/>
      <c r="M16557"/>
      <c r="N16557"/>
    </row>
    <row r="16558" spans="3:14" x14ac:dyDescent="0.2">
      <c r="C16558" s="17"/>
      <c r="M16558"/>
      <c r="N16558"/>
    </row>
    <row r="16559" spans="3:14" x14ac:dyDescent="0.2">
      <c r="C16559" s="17"/>
      <c r="M16559"/>
      <c r="N16559"/>
    </row>
    <row r="16560" spans="3:14" x14ac:dyDescent="0.2">
      <c r="C16560" s="17"/>
      <c r="M16560"/>
      <c r="N16560"/>
    </row>
    <row r="16561" spans="3:14" x14ac:dyDescent="0.2">
      <c r="C16561" s="17"/>
      <c r="M16561"/>
      <c r="N16561"/>
    </row>
    <row r="16562" spans="3:14" x14ac:dyDescent="0.2">
      <c r="C16562" s="17"/>
      <c r="M16562"/>
      <c r="N16562"/>
    </row>
    <row r="16563" spans="3:14" x14ac:dyDescent="0.2">
      <c r="C16563" s="17"/>
      <c r="M16563"/>
      <c r="N16563"/>
    </row>
    <row r="16564" spans="3:14" x14ac:dyDescent="0.2">
      <c r="C16564" s="17"/>
      <c r="M16564"/>
      <c r="N16564"/>
    </row>
    <row r="16565" spans="3:14" x14ac:dyDescent="0.2">
      <c r="C16565" s="17"/>
      <c r="M16565"/>
      <c r="N16565"/>
    </row>
    <row r="16566" spans="3:14" x14ac:dyDescent="0.2">
      <c r="C16566" s="17"/>
      <c r="M16566"/>
      <c r="N16566"/>
    </row>
    <row r="16567" spans="3:14" x14ac:dyDescent="0.2">
      <c r="C16567" s="17"/>
      <c r="M16567"/>
      <c r="N16567"/>
    </row>
    <row r="16568" spans="3:14" x14ac:dyDescent="0.2">
      <c r="C16568" s="17"/>
      <c r="M16568"/>
      <c r="N16568"/>
    </row>
    <row r="16569" spans="3:14" x14ac:dyDescent="0.2">
      <c r="C16569" s="17"/>
      <c r="M16569"/>
      <c r="N16569"/>
    </row>
    <row r="16570" spans="3:14" x14ac:dyDescent="0.2">
      <c r="C16570" s="17"/>
      <c r="M16570"/>
      <c r="N16570"/>
    </row>
    <row r="16571" spans="3:14" x14ac:dyDescent="0.2">
      <c r="C16571" s="17"/>
      <c r="M16571"/>
      <c r="N16571"/>
    </row>
    <row r="16572" spans="3:14" x14ac:dyDescent="0.2">
      <c r="C16572" s="17"/>
      <c r="M16572"/>
      <c r="N16572"/>
    </row>
    <row r="16573" spans="3:14" x14ac:dyDescent="0.2">
      <c r="C16573" s="17"/>
      <c r="M16573"/>
      <c r="N16573"/>
    </row>
    <row r="16574" spans="3:14" x14ac:dyDescent="0.2">
      <c r="C16574" s="17"/>
      <c r="M16574"/>
      <c r="N16574"/>
    </row>
    <row r="16575" spans="3:14" x14ac:dyDescent="0.2">
      <c r="C16575" s="17"/>
      <c r="M16575"/>
      <c r="N16575"/>
    </row>
    <row r="16576" spans="3:14" x14ac:dyDescent="0.2">
      <c r="C16576" s="17"/>
      <c r="M16576"/>
      <c r="N16576"/>
    </row>
    <row r="16577" spans="3:14" x14ac:dyDescent="0.2">
      <c r="C16577" s="17"/>
      <c r="M16577"/>
      <c r="N16577"/>
    </row>
    <row r="16578" spans="3:14" x14ac:dyDescent="0.2">
      <c r="C16578" s="17"/>
      <c r="M16578"/>
      <c r="N16578"/>
    </row>
    <row r="16579" spans="3:14" x14ac:dyDescent="0.2">
      <c r="C16579" s="17"/>
      <c r="M16579"/>
      <c r="N16579"/>
    </row>
    <row r="16580" spans="3:14" x14ac:dyDescent="0.2">
      <c r="C16580" s="17"/>
      <c r="M16580"/>
      <c r="N16580"/>
    </row>
    <row r="16581" spans="3:14" x14ac:dyDescent="0.2">
      <c r="C16581" s="17"/>
      <c r="M16581"/>
      <c r="N16581"/>
    </row>
    <row r="16582" spans="3:14" x14ac:dyDescent="0.2">
      <c r="C16582" s="17"/>
      <c r="M16582"/>
      <c r="N16582"/>
    </row>
    <row r="16583" spans="3:14" x14ac:dyDescent="0.2">
      <c r="C16583" s="17"/>
      <c r="M16583"/>
      <c r="N16583"/>
    </row>
    <row r="16584" spans="3:14" x14ac:dyDescent="0.2">
      <c r="C16584" s="17"/>
      <c r="M16584"/>
      <c r="N16584"/>
    </row>
    <row r="16585" spans="3:14" x14ac:dyDescent="0.2">
      <c r="C16585" s="17"/>
      <c r="M16585"/>
      <c r="N16585"/>
    </row>
    <row r="16586" spans="3:14" x14ac:dyDescent="0.2">
      <c r="C16586" s="17"/>
      <c r="M16586"/>
      <c r="N16586"/>
    </row>
    <row r="16587" spans="3:14" x14ac:dyDescent="0.2">
      <c r="C16587" s="17"/>
      <c r="M16587"/>
      <c r="N16587"/>
    </row>
    <row r="16588" spans="3:14" x14ac:dyDescent="0.2">
      <c r="C16588" s="17"/>
      <c r="M16588"/>
      <c r="N16588"/>
    </row>
    <row r="16589" spans="3:14" x14ac:dyDescent="0.2">
      <c r="C16589" s="17"/>
      <c r="M16589"/>
      <c r="N16589"/>
    </row>
    <row r="16590" spans="3:14" x14ac:dyDescent="0.2">
      <c r="C16590" s="17"/>
      <c r="M16590"/>
      <c r="N16590"/>
    </row>
    <row r="16591" spans="3:14" x14ac:dyDescent="0.2">
      <c r="C16591" s="17"/>
      <c r="M16591"/>
      <c r="N16591"/>
    </row>
    <row r="16592" spans="3:14" x14ac:dyDescent="0.2">
      <c r="C16592" s="17"/>
      <c r="M16592"/>
      <c r="N16592"/>
    </row>
    <row r="16593" spans="3:14" x14ac:dyDescent="0.2">
      <c r="C16593" s="17"/>
      <c r="M16593"/>
      <c r="N16593"/>
    </row>
    <row r="16594" spans="3:14" x14ac:dyDescent="0.2">
      <c r="C16594" s="17"/>
      <c r="M16594"/>
      <c r="N16594"/>
    </row>
    <row r="16595" spans="3:14" x14ac:dyDescent="0.2">
      <c r="C16595" s="17"/>
      <c r="M16595"/>
      <c r="N16595"/>
    </row>
    <row r="16596" spans="3:14" x14ac:dyDescent="0.2">
      <c r="C16596" s="17"/>
      <c r="M16596"/>
      <c r="N16596"/>
    </row>
    <row r="16597" spans="3:14" x14ac:dyDescent="0.2">
      <c r="C16597" s="17"/>
      <c r="M16597"/>
      <c r="N16597"/>
    </row>
    <row r="16598" spans="3:14" x14ac:dyDescent="0.2">
      <c r="C16598" s="17"/>
      <c r="M16598"/>
      <c r="N16598"/>
    </row>
    <row r="16599" spans="3:14" x14ac:dyDescent="0.2">
      <c r="C16599" s="17"/>
      <c r="M16599"/>
      <c r="N16599"/>
    </row>
    <row r="16600" spans="3:14" x14ac:dyDescent="0.2">
      <c r="C16600" s="17"/>
      <c r="M16600"/>
      <c r="N16600"/>
    </row>
    <row r="16601" spans="3:14" x14ac:dyDescent="0.2">
      <c r="C16601" s="17"/>
      <c r="M16601"/>
      <c r="N16601"/>
    </row>
    <row r="16602" spans="3:14" x14ac:dyDescent="0.2">
      <c r="C16602" s="17"/>
      <c r="M16602"/>
      <c r="N16602"/>
    </row>
    <row r="16603" spans="3:14" x14ac:dyDescent="0.2">
      <c r="C16603" s="17"/>
      <c r="M16603"/>
      <c r="N16603"/>
    </row>
    <row r="16604" spans="3:14" x14ac:dyDescent="0.2">
      <c r="C16604" s="17"/>
      <c r="M16604"/>
      <c r="N16604"/>
    </row>
    <row r="16605" spans="3:14" x14ac:dyDescent="0.2">
      <c r="C16605" s="17"/>
      <c r="M16605"/>
      <c r="N16605"/>
    </row>
    <row r="16606" spans="3:14" x14ac:dyDescent="0.2">
      <c r="C16606" s="17"/>
      <c r="M16606"/>
      <c r="N16606"/>
    </row>
    <row r="16607" spans="3:14" x14ac:dyDescent="0.2">
      <c r="C16607" s="17"/>
      <c r="M16607"/>
      <c r="N16607"/>
    </row>
    <row r="16608" spans="3:14" x14ac:dyDescent="0.2">
      <c r="C16608" s="17"/>
      <c r="M16608"/>
      <c r="N16608"/>
    </row>
    <row r="16609" spans="3:14" x14ac:dyDescent="0.2">
      <c r="C16609" s="17"/>
      <c r="M16609"/>
      <c r="N16609"/>
    </row>
    <row r="16610" spans="3:14" x14ac:dyDescent="0.2">
      <c r="C16610" s="17"/>
      <c r="M16610"/>
      <c r="N16610"/>
    </row>
    <row r="16611" spans="3:14" x14ac:dyDescent="0.2">
      <c r="C16611" s="17"/>
      <c r="M16611"/>
      <c r="N16611"/>
    </row>
    <row r="16612" spans="3:14" x14ac:dyDescent="0.2">
      <c r="C16612" s="17"/>
      <c r="M16612"/>
      <c r="N16612"/>
    </row>
    <row r="16613" spans="3:14" x14ac:dyDescent="0.2">
      <c r="C16613" s="17"/>
      <c r="M16613"/>
      <c r="N16613"/>
    </row>
    <row r="16614" spans="3:14" x14ac:dyDescent="0.2">
      <c r="C16614" s="17"/>
      <c r="M16614"/>
      <c r="N16614"/>
    </row>
    <row r="16615" spans="3:14" x14ac:dyDescent="0.2">
      <c r="C16615" s="17"/>
      <c r="M16615"/>
      <c r="N16615"/>
    </row>
    <row r="16616" spans="3:14" x14ac:dyDescent="0.2">
      <c r="C16616" s="17"/>
      <c r="M16616"/>
      <c r="N16616"/>
    </row>
    <row r="16617" spans="3:14" x14ac:dyDescent="0.2">
      <c r="C16617" s="17"/>
      <c r="M16617"/>
      <c r="N16617"/>
    </row>
    <row r="16618" spans="3:14" x14ac:dyDescent="0.2">
      <c r="C16618" s="17"/>
      <c r="M16618"/>
      <c r="N16618"/>
    </row>
    <row r="16619" spans="3:14" x14ac:dyDescent="0.2">
      <c r="C16619" s="17"/>
      <c r="M16619"/>
      <c r="N16619"/>
    </row>
    <row r="16620" spans="3:14" x14ac:dyDescent="0.2">
      <c r="C16620" s="17"/>
      <c r="M16620"/>
      <c r="N16620"/>
    </row>
    <row r="16621" spans="3:14" x14ac:dyDescent="0.2">
      <c r="C16621" s="17"/>
      <c r="M16621"/>
      <c r="N16621"/>
    </row>
    <row r="16622" spans="3:14" x14ac:dyDescent="0.2">
      <c r="C16622" s="17"/>
      <c r="M16622"/>
      <c r="N16622"/>
    </row>
    <row r="16623" spans="3:14" x14ac:dyDescent="0.2">
      <c r="C16623" s="17"/>
      <c r="M16623"/>
      <c r="N16623"/>
    </row>
    <row r="16624" spans="3:14" x14ac:dyDescent="0.2">
      <c r="C16624" s="17"/>
      <c r="M16624"/>
      <c r="N16624"/>
    </row>
    <row r="16625" spans="3:14" x14ac:dyDescent="0.2">
      <c r="C16625" s="17"/>
      <c r="M16625"/>
      <c r="N16625"/>
    </row>
    <row r="16626" spans="3:14" x14ac:dyDescent="0.2">
      <c r="C16626" s="17"/>
      <c r="M16626"/>
      <c r="N16626"/>
    </row>
    <row r="16627" spans="3:14" x14ac:dyDescent="0.2">
      <c r="C16627" s="17"/>
      <c r="M16627"/>
      <c r="N16627"/>
    </row>
    <row r="16628" spans="3:14" x14ac:dyDescent="0.2">
      <c r="C16628" s="17"/>
      <c r="M16628"/>
      <c r="N16628"/>
    </row>
    <row r="16629" spans="3:14" x14ac:dyDescent="0.2">
      <c r="C16629" s="17"/>
      <c r="M16629"/>
      <c r="N16629"/>
    </row>
    <row r="16630" spans="3:14" x14ac:dyDescent="0.2">
      <c r="C16630" s="17"/>
      <c r="M16630"/>
      <c r="N16630"/>
    </row>
    <row r="16631" spans="3:14" x14ac:dyDescent="0.2">
      <c r="C16631" s="17"/>
      <c r="M16631"/>
      <c r="N16631"/>
    </row>
    <row r="16632" spans="3:14" x14ac:dyDescent="0.2">
      <c r="C16632" s="17"/>
      <c r="M16632"/>
      <c r="N16632"/>
    </row>
    <row r="16633" spans="3:14" x14ac:dyDescent="0.2">
      <c r="C16633" s="17"/>
      <c r="M16633"/>
      <c r="N16633"/>
    </row>
    <row r="16634" spans="3:14" x14ac:dyDescent="0.2">
      <c r="C16634" s="17"/>
      <c r="M16634"/>
      <c r="N16634"/>
    </row>
    <row r="16635" spans="3:14" x14ac:dyDescent="0.2">
      <c r="C16635" s="17"/>
      <c r="M16635"/>
      <c r="N16635"/>
    </row>
    <row r="16636" spans="3:14" x14ac:dyDescent="0.2">
      <c r="C16636" s="17"/>
      <c r="M16636"/>
      <c r="N16636"/>
    </row>
    <row r="16637" spans="3:14" x14ac:dyDescent="0.2">
      <c r="C16637" s="17"/>
      <c r="M16637"/>
      <c r="N16637"/>
    </row>
    <row r="16638" spans="3:14" x14ac:dyDescent="0.2">
      <c r="C16638" s="17"/>
      <c r="M16638"/>
      <c r="N16638"/>
    </row>
    <row r="16639" spans="3:14" x14ac:dyDescent="0.2">
      <c r="C16639" s="17"/>
      <c r="M16639"/>
      <c r="N16639"/>
    </row>
    <row r="16640" spans="3:14" x14ac:dyDescent="0.2">
      <c r="C16640" s="17"/>
      <c r="M16640"/>
      <c r="N16640"/>
    </row>
    <row r="16641" spans="3:14" x14ac:dyDescent="0.2">
      <c r="C16641" s="17"/>
      <c r="M16641"/>
      <c r="N16641"/>
    </row>
    <row r="16642" spans="3:14" x14ac:dyDescent="0.2">
      <c r="C16642" s="17"/>
      <c r="M16642"/>
      <c r="N16642"/>
    </row>
    <row r="16643" spans="3:14" x14ac:dyDescent="0.2">
      <c r="C16643" s="17"/>
      <c r="M16643"/>
      <c r="N16643"/>
    </row>
    <row r="16644" spans="3:14" x14ac:dyDescent="0.2">
      <c r="C16644" s="17"/>
      <c r="M16644"/>
      <c r="N16644"/>
    </row>
    <row r="16645" spans="3:14" x14ac:dyDescent="0.2">
      <c r="C16645" s="17"/>
      <c r="M16645"/>
      <c r="N16645"/>
    </row>
    <row r="16646" spans="3:14" x14ac:dyDescent="0.2">
      <c r="C16646" s="17"/>
      <c r="M16646"/>
      <c r="N16646"/>
    </row>
    <row r="16647" spans="3:14" x14ac:dyDescent="0.2">
      <c r="C16647" s="17"/>
      <c r="M16647"/>
      <c r="N16647"/>
    </row>
    <row r="16648" spans="3:14" x14ac:dyDescent="0.2">
      <c r="C16648" s="17"/>
      <c r="M16648"/>
      <c r="N16648"/>
    </row>
    <row r="16649" spans="3:14" x14ac:dyDescent="0.2">
      <c r="C16649" s="17"/>
      <c r="M16649"/>
      <c r="N16649"/>
    </row>
    <row r="16650" spans="3:14" x14ac:dyDescent="0.2">
      <c r="C16650" s="17"/>
      <c r="M16650"/>
      <c r="N16650"/>
    </row>
    <row r="16651" spans="3:14" x14ac:dyDescent="0.2">
      <c r="C16651" s="17"/>
      <c r="M16651"/>
      <c r="N16651"/>
    </row>
    <row r="16652" spans="3:14" x14ac:dyDescent="0.2">
      <c r="C16652" s="17"/>
      <c r="M16652"/>
      <c r="N16652"/>
    </row>
    <row r="16653" spans="3:14" x14ac:dyDescent="0.2">
      <c r="C16653" s="17"/>
      <c r="M16653"/>
      <c r="N16653"/>
    </row>
    <row r="16654" spans="3:14" x14ac:dyDescent="0.2">
      <c r="C16654" s="17"/>
      <c r="M16654"/>
      <c r="N16654"/>
    </row>
    <row r="16655" spans="3:14" x14ac:dyDescent="0.2">
      <c r="C16655" s="17"/>
      <c r="M16655"/>
      <c r="N16655"/>
    </row>
    <row r="16656" spans="3:14" x14ac:dyDescent="0.2">
      <c r="C16656" s="17"/>
      <c r="M16656"/>
      <c r="N16656"/>
    </row>
    <row r="16657" spans="3:14" x14ac:dyDescent="0.2">
      <c r="C16657" s="17"/>
      <c r="M16657"/>
      <c r="N16657"/>
    </row>
    <row r="16658" spans="3:14" x14ac:dyDescent="0.2">
      <c r="C16658" s="17"/>
      <c r="M16658"/>
      <c r="N16658"/>
    </row>
    <row r="16659" spans="3:14" x14ac:dyDescent="0.2">
      <c r="C16659" s="17"/>
      <c r="M16659"/>
      <c r="N16659"/>
    </row>
    <row r="16660" spans="3:14" x14ac:dyDescent="0.2">
      <c r="C16660" s="17"/>
      <c r="M16660"/>
      <c r="N16660"/>
    </row>
    <row r="16661" spans="3:14" x14ac:dyDescent="0.2">
      <c r="C16661" s="17"/>
      <c r="M16661"/>
      <c r="N16661"/>
    </row>
    <row r="16662" spans="3:14" x14ac:dyDescent="0.2">
      <c r="C16662" s="17"/>
      <c r="M16662"/>
      <c r="N16662"/>
    </row>
    <row r="16663" spans="3:14" x14ac:dyDescent="0.2">
      <c r="C16663" s="17"/>
      <c r="M16663"/>
      <c r="N16663"/>
    </row>
    <row r="16664" spans="3:14" x14ac:dyDescent="0.2">
      <c r="C16664" s="17"/>
      <c r="M16664"/>
      <c r="N16664"/>
    </row>
    <row r="16665" spans="3:14" x14ac:dyDescent="0.2">
      <c r="C16665" s="17"/>
      <c r="M16665"/>
      <c r="N16665"/>
    </row>
    <row r="16666" spans="3:14" x14ac:dyDescent="0.2">
      <c r="C16666" s="17"/>
      <c r="M16666"/>
      <c r="N16666"/>
    </row>
    <row r="16667" spans="3:14" x14ac:dyDescent="0.2">
      <c r="C16667" s="17"/>
      <c r="M16667"/>
      <c r="N16667"/>
    </row>
    <row r="16668" spans="3:14" x14ac:dyDescent="0.2">
      <c r="C16668" s="17"/>
      <c r="M16668"/>
      <c r="N16668"/>
    </row>
    <row r="16669" spans="3:14" x14ac:dyDescent="0.2">
      <c r="C16669" s="17"/>
      <c r="M16669"/>
      <c r="N16669"/>
    </row>
    <row r="16670" spans="3:14" x14ac:dyDescent="0.2">
      <c r="C16670" s="17"/>
      <c r="M16670"/>
      <c r="N16670"/>
    </row>
    <row r="16671" spans="3:14" x14ac:dyDescent="0.2">
      <c r="C16671" s="17"/>
      <c r="M16671"/>
      <c r="N16671"/>
    </row>
    <row r="16672" spans="3:14" x14ac:dyDescent="0.2">
      <c r="C16672" s="17"/>
      <c r="M16672"/>
      <c r="N16672"/>
    </row>
    <row r="16673" spans="3:14" x14ac:dyDescent="0.2">
      <c r="C16673" s="17"/>
      <c r="M16673"/>
      <c r="N16673"/>
    </row>
    <row r="16674" spans="3:14" x14ac:dyDescent="0.2">
      <c r="C16674" s="17"/>
      <c r="M16674"/>
      <c r="N16674"/>
    </row>
    <row r="16675" spans="3:14" x14ac:dyDescent="0.2">
      <c r="C16675" s="17"/>
      <c r="M16675"/>
      <c r="N16675"/>
    </row>
    <row r="16676" spans="3:14" x14ac:dyDescent="0.2">
      <c r="C16676" s="17"/>
      <c r="M16676"/>
      <c r="N16676"/>
    </row>
    <row r="16677" spans="3:14" x14ac:dyDescent="0.2">
      <c r="C16677" s="17"/>
      <c r="M16677"/>
      <c r="N16677"/>
    </row>
    <row r="16678" spans="3:14" x14ac:dyDescent="0.2">
      <c r="C16678" s="17"/>
      <c r="M16678"/>
      <c r="N16678"/>
    </row>
    <row r="16679" spans="3:14" x14ac:dyDescent="0.2">
      <c r="C16679" s="17"/>
      <c r="M16679"/>
      <c r="N16679"/>
    </row>
    <row r="16680" spans="3:14" x14ac:dyDescent="0.2">
      <c r="C16680" s="17"/>
      <c r="M16680"/>
      <c r="N16680"/>
    </row>
    <row r="16681" spans="3:14" x14ac:dyDescent="0.2">
      <c r="C16681" s="17"/>
      <c r="M16681"/>
      <c r="N16681"/>
    </row>
    <row r="16682" spans="3:14" x14ac:dyDescent="0.2">
      <c r="C16682" s="17"/>
      <c r="M16682"/>
      <c r="N16682"/>
    </row>
    <row r="16683" spans="3:14" x14ac:dyDescent="0.2">
      <c r="C16683" s="17"/>
      <c r="M16683"/>
      <c r="N16683"/>
    </row>
    <row r="16684" spans="3:14" x14ac:dyDescent="0.2">
      <c r="C16684" s="17"/>
      <c r="M16684"/>
      <c r="N16684"/>
    </row>
    <row r="16685" spans="3:14" x14ac:dyDescent="0.2">
      <c r="C16685" s="17"/>
      <c r="M16685"/>
      <c r="N16685"/>
    </row>
    <row r="16686" spans="3:14" x14ac:dyDescent="0.2">
      <c r="C16686" s="17"/>
      <c r="M16686"/>
      <c r="N16686"/>
    </row>
    <row r="16687" spans="3:14" x14ac:dyDescent="0.2">
      <c r="C16687" s="17"/>
      <c r="M16687"/>
      <c r="N16687"/>
    </row>
    <row r="16688" spans="3:14" x14ac:dyDescent="0.2">
      <c r="C16688" s="17"/>
      <c r="M16688"/>
      <c r="N16688"/>
    </row>
    <row r="16689" spans="3:14" x14ac:dyDescent="0.2">
      <c r="C16689" s="17"/>
      <c r="M16689"/>
      <c r="N16689"/>
    </row>
    <row r="16690" spans="3:14" x14ac:dyDescent="0.2">
      <c r="C16690" s="17"/>
      <c r="M16690"/>
      <c r="N16690"/>
    </row>
    <row r="16691" spans="3:14" x14ac:dyDescent="0.2">
      <c r="C16691" s="17"/>
      <c r="M16691"/>
      <c r="N16691"/>
    </row>
    <row r="16692" spans="3:14" x14ac:dyDescent="0.2">
      <c r="C16692" s="17"/>
      <c r="M16692"/>
      <c r="N16692"/>
    </row>
    <row r="16693" spans="3:14" x14ac:dyDescent="0.2">
      <c r="C16693" s="17"/>
      <c r="M16693"/>
      <c r="N16693"/>
    </row>
    <row r="16694" spans="3:14" x14ac:dyDescent="0.2">
      <c r="C16694" s="17"/>
      <c r="M16694"/>
      <c r="N16694"/>
    </row>
    <row r="16695" spans="3:14" x14ac:dyDescent="0.2">
      <c r="C16695" s="17"/>
      <c r="M16695"/>
      <c r="N16695"/>
    </row>
    <row r="16696" spans="3:14" x14ac:dyDescent="0.2">
      <c r="C16696" s="17"/>
      <c r="M16696"/>
      <c r="N16696"/>
    </row>
    <row r="16697" spans="3:14" x14ac:dyDescent="0.2">
      <c r="C16697" s="17"/>
      <c r="M16697"/>
      <c r="N16697"/>
    </row>
    <row r="16698" spans="3:14" x14ac:dyDescent="0.2">
      <c r="C16698" s="17"/>
      <c r="M16698"/>
      <c r="N16698"/>
    </row>
    <row r="16699" spans="3:14" x14ac:dyDescent="0.2">
      <c r="C16699" s="17"/>
      <c r="M16699"/>
      <c r="N16699"/>
    </row>
    <row r="16700" spans="3:14" x14ac:dyDescent="0.2">
      <c r="C16700" s="17"/>
      <c r="M16700"/>
      <c r="N16700"/>
    </row>
    <row r="16701" spans="3:14" x14ac:dyDescent="0.2">
      <c r="C16701" s="17"/>
      <c r="M16701"/>
      <c r="N16701"/>
    </row>
    <row r="16702" spans="3:14" x14ac:dyDescent="0.2">
      <c r="C16702" s="17"/>
      <c r="M16702"/>
      <c r="N16702"/>
    </row>
    <row r="16703" spans="3:14" x14ac:dyDescent="0.2">
      <c r="C16703" s="17"/>
      <c r="M16703"/>
      <c r="N16703"/>
    </row>
    <row r="16704" spans="3:14" x14ac:dyDescent="0.2">
      <c r="C16704" s="17"/>
      <c r="M16704"/>
      <c r="N16704"/>
    </row>
    <row r="16705" spans="3:14" x14ac:dyDescent="0.2">
      <c r="C16705" s="17"/>
      <c r="M16705"/>
      <c r="N16705"/>
    </row>
    <row r="16706" spans="3:14" x14ac:dyDescent="0.2">
      <c r="C16706" s="17"/>
      <c r="M16706"/>
      <c r="N16706"/>
    </row>
    <row r="16707" spans="3:14" x14ac:dyDescent="0.2">
      <c r="C16707" s="17"/>
      <c r="M16707"/>
      <c r="N16707"/>
    </row>
    <row r="16708" spans="3:14" x14ac:dyDescent="0.2">
      <c r="C16708" s="17"/>
      <c r="M16708"/>
      <c r="N16708"/>
    </row>
    <row r="16709" spans="3:14" x14ac:dyDescent="0.2">
      <c r="C16709" s="17"/>
      <c r="M16709"/>
      <c r="N16709"/>
    </row>
    <row r="16710" spans="3:14" x14ac:dyDescent="0.2">
      <c r="C16710" s="17"/>
      <c r="M16710"/>
      <c r="N16710"/>
    </row>
    <row r="16711" spans="3:14" x14ac:dyDescent="0.2">
      <c r="C16711" s="17"/>
      <c r="M16711"/>
      <c r="N16711"/>
    </row>
    <row r="16712" spans="3:14" x14ac:dyDescent="0.2">
      <c r="C16712" s="17"/>
      <c r="M16712"/>
      <c r="N16712"/>
    </row>
    <row r="16713" spans="3:14" x14ac:dyDescent="0.2">
      <c r="C16713" s="17"/>
      <c r="M16713"/>
      <c r="N16713"/>
    </row>
    <row r="16714" spans="3:14" x14ac:dyDescent="0.2">
      <c r="C16714" s="17"/>
      <c r="M16714"/>
      <c r="N16714"/>
    </row>
    <row r="16715" spans="3:14" x14ac:dyDescent="0.2">
      <c r="C16715" s="17"/>
      <c r="M16715"/>
      <c r="N16715"/>
    </row>
    <row r="16716" spans="3:14" x14ac:dyDescent="0.2">
      <c r="C16716" s="17"/>
      <c r="M16716"/>
      <c r="N16716"/>
    </row>
    <row r="16717" spans="3:14" x14ac:dyDescent="0.2">
      <c r="C16717" s="17"/>
      <c r="M16717"/>
      <c r="N16717"/>
    </row>
    <row r="16718" spans="3:14" x14ac:dyDescent="0.2">
      <c r="C16718" s="17"/>
      <c r="M16718"/>
      <c r="N16718"/>
    </row>
    <row r="16719" spans="3:14" x14ac:dyDescent="0.2">
      <c r="C16719" s="17"/>
      <c r="M16719"/>
      <c r="N16719"/>
    </row>
    <row r="16720" spans="3:14" x14ac:dyDescent="0.2">
      <c r="C16720" s="17"/>
      <c r="M16720"/>
      <c r="N16720"/>
    </row>
    <row r="16721" spans="3:14" x14ac:dyDescent="0.2">
      <c r="C16721" s="17"/>
      <c r="M16721"/>
      <c r="N16721"/>
    </row>
    <row r="16722" spans="3:14" x14ac:dyDescent="0.2">
      <c r="C16722" s="17"/>
      <c r="M16722"/>
      <c r="N16722"/>
    </row>
    <row r="16723" spans="3:14" x14ac:dyDescent="0.2">
      <c r="C16723" s="17"/>
      <c r="M16723"/>
      <c r="N16723"/>
    </row>
    <row r="16724" spans="3:14" x14ac:dyDescent="0.2">
      <c r="C16724" s="17"/>
      <c r="M16724"/>
      <c r="N16724"/>
    </row>
    <row r="16725" spans="3:14" x14ac:dyDescent="0.2">
      <c r="C16725" s="17"/>
      <c r="M16725"/>
      <c r="N16725"/>
    </row>
    <row r="16726" spans="3:14" x14ac:dyDescent="0.2">
      <c r="C16726" s="17"/>
      <c r="M16726"/>
      <c r="N16726"/>
    </row>
    <row r="16727" spans="3:14" x14ac:dyDescent="0.2">
      <c r="C16727" s="17"/>
      <c r="M16727"/>
      <c r="N16727"/>
    </row>
    <row r="16728" spans="3:14" x14ac:dyDescent="0.2">
      <c r="C16728" s="17"/>
      <c r="M16728"/>
      <c r="N16728"/>
    </row>
    <row r="16729" spans="3:14" x14ac:dyDescent="0.2">
      <c r="C16729" s="17"/>
      <c r="M16729"/>
      <c r="N16729"/>
    </row>
    <row r="16730" spans="3:14" x14ac:dyDescent="0.2">
      <c r="C16730" s="17"/>
      <c r="M16730"/>
      <c r="N16730"/>
    </row>
    <row r="16731" spans="3:14" x14ac:dyDescent="0.2">
      <c r="C16731" s="17"/>
      <c r="M16731"/>
      <c r="N16731"/>
    </row>
    <row r="16732" spans="3:14" x14ac:dyDescent="0.2">
      <c r="C16732" s="17"/>
      <c r="M16732"/>
      <c r="N16732"/>
    </row>
    <row r="16733" spans="3:14" x14ac:dyDescent="0.2">
      <c r="C16733" s="17"/>
      <c r="M16733"/>
      <c r="N16733"/>
    </row>
    <row r="16734" spans="3:14" x14ac:dyDescent="0.2">
      <c r="C16734" s="17"/>
      <c r="M16734"/>
      <c r="N16734"/>
    </row>
    <row r="16735" spans="3:14" x14ac:dyDescent="0.2">
      <c r="C16735" s="17"/>
      <c r="M16735"/>
      <c r="N16735"/>
    </row>
    <row r="16736" spans="3:14" x14ac:dyDescent="0.2">
      <c r="C16736" s="17"/>
      <c r="M16736"/>
      <c r="N16736"/>
    </row>
    <row r="16737" spans="3:14" x14ac:dyDescent="0.2">
      <c r="C16737" s="17"/>
      <c r="M16737"/>
      <c r="N16737"/>
    </row>
    <row r="16738" spans="3:14" x14ac:dyDescent="0.2">
      <c r="C16738" s="17"/>
      <c r="M16738"/>
      <c r="N16738"/>
    </row>
    <row r="16739" spans="3:14" x14ac:dyDescent="0.2">
      <c r="C16739" s="17"/>
      <c r="M16739"/>
      <c r="N16739"/>
    </row>
    <row r="16740" spans="3:14" x14ac:dyDescent="0.2">
      <c r="C16740" s="17"/>
      <c r="M16740"/>
      <c r="N16740"/>
    </row>
    <row r="16741" spans="3:14" x14ac:dyDescent="0.2">
      <c r="C16741" s="17"/>
      <c r="M16741"/>
      <c r="N16741"/>
    </row>
    <row r="16742" spans="3:14" x14ac:dyDescent="0.2">
      <c r="C16742" s="17"/>
      <c r="M16742"/>
      <c r="N16742"/>
    </row>
    <row r="16743" spans="3:14" x14ac:dyDescent="0.2">
      <c r="C16743" s="17"/>
      <c r="M16743"/>
      <c r="N16743"/>
    </row>
    <row r="16744" spans="3:14" x14ac:dyDescent="0.2">
      <c r="C16744" s="17"/>
      <c r="M16744"/>
      <c r="N16744"/>
    </row>
    <row r="16745" spans="3:14" x14ac:dyDescent="0.2">
      <c r="C16745" s="17"/>
      <c r="M16745"/>
      <c r="N16745"/>
    </row>
    <row r="16746" spans="3:14" x14ac:dyDescent="0.2">
      <c r="C16746" s="17"/>
      <c r="M16746"/>
      <c r="N16746"/>
    </row>
    <row r="16747" spans="3:14" x14ac:dyDescent="0.2">
      <c r="C16747" s="17"/>
      <c r="M16747"/>
      <c r="N16747"/>
    </row>
    <row r="16748" spans="3:14" x14ac:dyDescent="0.2">
      <c r="C16748" s="17"/>
      <c r="M16748"/>
      <c r="N16748"/>
    </row>
    <row r="16749" spans="3:14" x14ac:dyDescent="0.2">
      <c r="C16749" s="17"/>
      <c r="M16749"/>
      <c r="N16749"/>
    </row>
    <row r="16750" spans="3:14" x14ac:dyDescent="0.2">
      <c r="C16750" s="17"/>
      <c r="M16750"/>
      <c r="N16750"/>
    </row>
    <row r="16751" spans="3:14" x14ac:dyDescent="0.2">
      <c r="C16751" s="17"/>
      <c r="M16751"/>
      <c r="N16751"/>
    </row>
    <row r="16752" spans="3:14" x14ac:dyDescent="0.2">
      <c r="C16752" s="17"/>
      <c r="M16752"/>
      <c r="N16752"/>
    </row>
    <row r="16753" spans="3:14" x14ac:dyDescent="0.2">
      <c r="C16753" s="17"/>
      <c r="M16753"/>
      <c r="N16753"/>
    </row>
    <row r="16754" spans="3:14" x14ac:dyDescent="0.2">
      <c r="C16754" s="17"/>
      <c r="M16754"/>
      <c r="N16754"/>
    </row>
    <row r="16755" spans="3:14" x14ac:dyDescent="0.2">
      <c r="C16755" s="17"/>
      <c r="M16755"/>
      <c r="N16755"/>
    </row>
    <row r="16756" spans="3:14" x14ac:dyDescent="0.2">
      <c r="C16756" s="17"/>
      <c r="M16756"/>
      <c r="N16756"/>
    </row>
    <row r="16757" spans="3:14" x14ac:dyDescent="0.2">
      <c r="C16757" s="17"/>
      <c r="M16757"/>
      <c r="N16757"/>
    </row>
    <row r="16758" spans="3:14" x14ac:dyDescent="0.2">
      <c r="C16758" s="17"/>
      <c r="M16758"/>
      <c r="N16758"/>
    </row>
    <row r="16759" spans="3:14" x14ac:dyDescent="0.2">
      <c r="C16759" s="17"/>
      <c r="M16759"/>
      <c r="N16759"/>
    </row>
    <row r="16760" spans="3:14" x14ac:dyDescent="0.2">
      <c r="C16760" s="17"/>
      <c r="M16760"/>
      <c r="N16760"/>
    </row>
    <row r="16761" spans="3:14" x14ac:dyDescent="0.2">
      <c r="C16761" s="17"/>
      <c r="M16761"/>
      <c r="N16761"/>
    </row>
    <row r="16762" spans="3:14" x14ac:dyDescent="0.2">
      <c r="C16762" s="17"/>
      <c r="M16762"/>
      <c r="N16762"/>
    </row>
    <row r="16763" spans="3:14" x14ac:dyDescent="0.2">
      <c r="C16763" s="17"/>
      <c r="M16763"/>
      <c r="N16763"/>
    </row>
    <row r="16764" spans="3:14" x14ac:dyDescent="0.2">
      <c r="C16764" s="17"/>
      <c r="M16764"/>
      <c r="N16764"/>
    </row>
    <row r="16765" spans="3:14" x14ac:dyDescent="0.2">
      <c r="C16765" s="17"/>
      <c r="M16765"/>
      <c r="N16765"/>
    </row>
    <row r="16766" spans="3:14" x14ac:dyDescent="0.2">
      <c r="C16766" s="17"/>
      <c r="M16766"/>
      <c r="N16766"/>
    </row>
    <row r="16767" spans="3:14" x14ac:dyDescent="0.2">
      <c r="C16767" s="17"/>
      <c r="M16767"/>
      <c r="N16767"/>
    </row>
    <row r="16768" spans="3:14" x14ac:dyDescent="0.2">
      <c r="C16768" s="17"/>
      <c r="M16768"/>
      <c r="N16768"/>
    </row>
    <row r="16769" spans="3:14" x14ac:dyDescent="0.2">
      <c r="C16769" s="17"/>
      <c r="M16769"/>
      <c r="N16769"/>
    </row>
    <row r="16770" spans="3:14" x14ac:dyDescent="0.2">
      <c r="C16770" s="17"/>
      <c r="M16770"/>
      <c r="N16770"/>
    </row>
    <row r="16771" spans="3:14" x14ac:dyDescent="0.2">
      <c r="C16771" s="17"/>
      <c r="M16771"/>
      <c r="N16771"/>
    </row>
    <row r="16772" spans="3:14" x14ac:dyDescent="0.2">
      <c r="C16772" s="17"/>
      <c r="M16772"/>
      <c r="N16772"/>
    </row>
    <row r="16773" spans="3:14" x14ac:dyDescent="0.2">
      <c r="C16773" s="17"/>
      <c r="M16773"/>
      <c r="N16773"/>
    </row>
    <row r="16774" spans="3:14" x14ac:dyDescent="0.2">
      <c r="C16774" s="17"/>
      <c r="M16774"/>
      <c r="N16774"/>
    </row>
    <row r="16775" spans="3:14" x14ac:dyDescent="0.2">
      <c r="C16775" s="17"/>
      <c r="M16775"/>
      <c r="N16775"/>
    </row>
    <row r="16776" spans="3:14" x14ac:dyDescent="0.2">
      <c r="C16776" s="17"/>
      <c r="M16776"/>
      <c r="N16776"/>
    </row>
    <row r="16777" spans="3:14" x14ac:dyDescent="0.2">
      <c r="C16777" s="17"/>
      <c r="M16777"/>
      <c r="N16777"/>
    </row>
    <row r="16778" spans="3:14" x14ac:dyDescent="0.2">
      <c r="C16778" s="17"/>
      <c r="M16778"/>
      <c r="N16778"/>
    </row>
    <row r="16779" spans="3:14" x14ac:dyDescent="0.2">
      <c r="C16779" s="17"/>
      <c r="M16779"/>
      <c r="N16779"/>
    </row>
    <row r="16780" spans="3:14" x14ac:dyDescent="0.2">
      <c r="C16780" s="17"/>
      <c r="M16780"/>
      <c r="N16780"/>
    </row>
    <row r="16781" spans="3:14" x14ac:dyDescent="0.2">
      <c r="C16781" s="17"/>
      <c r="M16781"/>
      <c r="N16781"/>
    </row>
    <row r="16782" spans="3:14" x14ac:dyDescent="0.2">
      <c r="C16782" s="17"/>
      <c r="M16782"/>
      <c r="N16782"/>
    </row>
    <row r="16783" spans="3:14" x14ac:dyDescent="0.2">
      <c r="C16783" s="17"/>
      <c r="M16783"/>
      <c r="N16783"/>
    </row>
    <row r="16784" spans="3:14" x14ac:dyDescent="0.2">
      <c r="C16784" s="17"/>
      <c r="M16784"/>
      <c r="N16784"/>
    </row>
    <row r="16785" spans="3:14" x14ac:dyDescent="0.2">
      <c r="C16785" s="17"/>
      <c r="M16785"/>
      <c r="N16785"/>
    </row>
    <row r="16786" spans="3:14" x14ac:dyDescent="0.2">
      <c r="C16786" s="17"/>
      <c r="M16786"/>
      <c r="N16786"/>
    </row>
    <row r="16787" spans="3:14" x14ac:dyDescent="0.2">
      <c r="C16787" s="17"/>
      <c r="M16787"/>
      <c r="N16787"/>
    </row>
    <row r="16788" spans="3:14" x14ac:dyDescent="0.2">
      <c r="C16788" s="17"/>
      <c r="M16788"/>
      <c r="N16788"/>
    </row>
    <row r="16789" spans="3:14" x14ac:dyDescent="0.2">
      <c r="C16789" s="17"/>
      <c r="M16789"/>
      <c r="N16789"/>
    </row>
    <row r="16790" spans="3:14" x14ac:dyDescent="0.2">
      <c r="C16790" s="17"/>
      <c r="M16790"/>
      <c r="N16790"/>
    </row>
    <row r="16791" spans="3:14" x14ac:dyDescent="0.2">
      <c r="C16791" s="17"/>
      <c r="M16791"/>
      <c r="N16791"/>
    </row>
    <row r="16792" spans="3:14" x14ac:dyDescent="0.2">
      <c r="C16792" s="17"/>
      <c r="M16792"/>
      <c r="N16792"/>
    </row>
    <row r="16793" spans="3:14" x14ac:dyDescent="0.2">
      <c r="C16793" s="17"/>
      <c r="M16793"/>
      <c r="N16793"/>
    </row>
    <row r="16794" spans="3:14" x14ac:dyDescent="0.2">
      <c r="C16794" s="17"/>
      <c r="M16794"/>
      <c r="N16794"/>
    </row>
    <row r="16795" spans="3:14" x14ac:dyDescent="0.2">
      <c r="C16795" s="17"/>
      <c r="M16795"/>
      <c r="N16795"/>
    </row>
    <row r="16796" spans="3:14" x14ac:dyDescent="0.2">
      <c r="C16796" s="17"/>
      <c r="M16796"/>
      <c r="N16796"/>
    </row>
    <row r="16797" spans="3:14" x14ac:dyDescent="0.2">
      <c r="C16797" s="17"/>
      <c r="M16797"/>
      <c r="N16797"/>
    </row>
    <row r="16798" spans="3:14" x14ac:dyDescent="0.2">
      <c r="C16798" s="17"/>
      <c r="M16798"/>
      <c r="N16798"/>
    </row>
    <row r="16799" spans="3:14" x14ac:dyDescent="0.2">
      <c r="C16799" s="17"/>
      <c r="M16799"/>
      <c r="N16799"/>
    </row>
    <row r="16800" spans="3:14" x14ac:dyDescent="0.2">
      <c r="C16800" s="17"/>
      <c r="M16800"/>
      <c r="N16800"/>
    </row>
    <row r="16801" spans="3:14" x14ac:dyDescent="0.2">
      <c r="C16801" s="17"/>
      <c r="M16801"/>
      <c r="N16801"/>
    </row>
    <row r="16802" spans="3:14" x14ac:dyDescent="0.2">
      <c r="C16802" s="17"/>
      <c r="M16802"/>
      <c r="N16802"/>
    </row>
    <row r="16803" spans="3:14" x14ac:dyDescent="0.2">
      <c r="C16803" s="17"/>
      <c r="M16803"/>
      <c r="N16803"/>
    </row>
    <row r="16804" spans="3:14" x14ac:dyDescent="0.2">
      <c r="C16804" s="17"/>
      <c r="M16804"/>
      <c r="N16804"/>
    </row>
    <row r="16805" spans="3:14" x14ac:dyDescent="0.2">
      <c r="C16805" s="17"/>
      <c r="M16805"/>
      <c r="N16805"/>
    </row>
    <row r="16806" spans="3:14" x14ac:dyDescent="0.2">
      <c r="C16806" s="17"/>
      <c r="M16806"/>
      <c r="N16806"/>
    </row>
    <row r="16807" spans="3:14" x14ac:dyDescent="0.2">
      <c r="C16807" s="17"/>
      <c r="M16807"/>
      <c r="N16807"/>
    </row>
    <row r="16808" spans="3:14" x14ac:dyDescent="0.2">
      <c r="C16808" s="17"/>
      <c r="M16808"/>
      <c r="N16808"/>
    </row>
    <row r="16809" spans="3:14" x14ac:dyDescent="0.2">
      <c r="C16809" s="17"/>
      <c r="M16809"/>
      <c r="N16809"/>
    </row>
    <row r="16810" spans="3:14" x14ac:dyDescent="0.2">
      <c r="C16810" s="17"/>
      <c r="M16810"/>
      <c r="N16810"/>
    </row>
    <row r="16811" spans="3:14" x14ac:dyDescent="0.2">
      <c r="C16811" s="17"/>
      <c r="M16811"/>
      <c r="N16811"/>
    </row>
    <row r="16812" spans="3:14" x14ac:dyDescent="0.2">
      <c r="C16812" s="17"/>
      <c r="M16812"/>
      <c r="N16812"/>
    </row>
    <row r="16813" spans="3:14" x14ac:dyDescent="0.2">
      <c r="C16813" s="17"/>
      <c r="M16813"/>
      <c r="N16813"/>
    </row>
    <row r="16814" spans="3:14" x14ac:dyDescent="0.2">
      <c r="C16814" s="17"/>
      <c r="M16814"/>
      <c r="N16814"/>
    </row>
    <row r="16815" spans="3:14" x14ac:dyDescent="0.2">
      <c r="C16815" s="17"/>
      <c r="M16815"/>
      <c r="N16815"/>
    </row>
    <row r="16816" spans="3:14" x14ac:dyDescent="0.2">
      <c r="C16816" s="17"/>
      <c r="M16816"/>
      <c r="N16816"/>
    </row>
    <row r="16817" spans="3:14" x14ac:dyDescent="0.2">
      <c r="C16817" s="17"/>
      <c r="M16817"/>
      <c r="N16817"/>
    </row>
    <row r="16818" spans="3:14" x14ac:dyDescent="0.2">
      <c r="C16818" s="17"/>
      <c r="M16818"/>
      <c r="N16818"/>
    </row>
    <row r="16819" spans="3:14" x14ac:dyDescent="0.2">
      <c r="C16819" s="17"/>
      <c r="M16819"/>
      <c r="N16819"/>
    </row>
    <row r="16820" spans="3:14" x14ac:dyDescent="0.2">
      <c r="C16820" s="17"/>
      <c r="M16820"/>
      <c r="N16820"/>
    </row>
    <row r="16821" spans="3:14" x14ac:dyDescent="0.2">
      <c r="C16821" s="17"/>
      <c r="M16821"/>
      <c r="N16821"/>
    </row>
    <row r="16822" spans="3:14" x14ac:dyDescent="0.2">
      <c r="C16822" s="17"/>
      <c r="M16822"/>
      <c r="N16822"/>
    </row>
    <row r="16823" spans="3:14" x14ac:dyDescent="0.2">
      <c r="C16823" s="17"/>
      <c r="M16823"/>
      <c r="N16823"/>
    </row>
    <row r="16824" spans="3:14" x14ac:dyDescent="0.2">
      <c r="C16824" s="17"/>
      <c r="M16824"/>
      <c r="N16824"/>
    </row>
    <row r="16825" spans="3:14" x14ac:dyDescent="0.2">
      <c r="C16825" s="17"/>
      <c r="M16825"/>
      <c r="N16825"/>
    </row>
    <row r="16826" spans="3:14" x14ac:dyDescent="0.2">
      <c r="C16826" s="17"/>
      <c r="M16826"/>
      <c r="N16826"/>
    </row>
    <row r="16827" spans="3:14" x14ac:dyDescent="0.2">
      <c r="C16827" s="17"/>
      <c r="M16827"/>
      <c r="N16827"/>
    </row>
    <row r="16828" spans="3:14" x14ac:dyDescent="0.2">
      <c r="C16828" s="17"/>
      <c r="M16828"/>
      <c r="N16828"/>
    </row>
    <row r="16829" spans="3:14" x14ac:dyDescent="0.2">
      <c r="C16829" s="17"/>
      <c r="M16829"/>
      <c r="N16829"/>
    </row>
    <row r="16830" spans="3:14" x14ac:dyDescent="0.2">
      <c r="C16830" s="17"/>
      <c r="M16830"/>
      <c r="N16830"/>
    </row>
    <row r="16831" spans="3:14" x14ac:dyDescent="0.2">
      <c r="C16831" s="17"/>
      <c r="M16831"/>
      <c r="N16831"/>
    </row>
    <row r="16832" spans="3:14" x14ac:dyDescent="0.2">
      <c r="C16832" s="17"/>
      <c r="M16832"/>
      <c r="N16832"/>
    </row>
    <row r="16833" spans="3:14" x14ac:dyDescent="0.2">
      <c r="C16833" s="17"/>
      <c r="M16833"/>
      <c r="N16833"/>
    </row>
    <row r="16834" spans="3:14" x14ac:dyDescent="0.2">
      <c r="C16834" s="17"/>
      <c r="M16834"/>
      <c r="N16834"/>
    </row>
    <row r="16835" spans="3:14" x14ac:dyDescent="0.2">
      <c r="C16835" s="17"/>
      <c r="M16835"/>
      <c r="N16835"/>
    </row>
    <row r="16836" spans="3:14" x14ac:dyDescent="0.2">
      <c r="C16836" s="17"/>
      <c r="M16836"/>
      <c r="N16836"/>
    </row>
    <row r="16837" spans="3:14" x14ac:dyDescent="0.2">
      <c r="C16837" s="17"/>
      <c r="M16837"/>
      <c r="N16837"/>
    </row>
    <row r="16838" spans="3:14" x14ac:dyDescent="0.2">
      <c r="C16838" s="17"/>
      <c r="M16838"/>
      <c r="N16838"/>
    </row>
    <row r="16839" spans="3:14" x14ac:dyDescent="0.2">
      <c r="C16839" s="17"/>
      <c r="M16839"/>
      <c r="N16839"/>
    </row>
    <row r="16840" spans="3:14" x14ac:dyDescent="0.2">
      <c r="C16840" s="17"/>
      <c r="M16840"/>
      <c r="N16840"/>
    </row>
    <row r="16841" spans="3:14" x14ac:dyDescent="0.2">
      <c r="C16841" s="17"/>
      <c r="M16841"/>
      <c r="N16841"/>
    </row>
    <row r="16842" spans="3:14" x14ac:dyDescent="0.2">
      <c r="C16842" s="17"/>
      <c r="M16842"/>
      <c r="N16842"/>
    </row>
    <row r="16843" spans="3:14" x14ac:dyDescent="0.2">
      <c r="C16843" s="17"/>
      <c r="M16843"/>
      <c r="N16843"/>
    </row>
    <row r="16844" spans="3:14" x14ac:dyDescent="0.2">
      <c r="C16844" s="17"/>
      <c r="M16844"/>
      <c r="N16844"/>
    </row>
    <row r="16845" spans="3:14" x14ac:dyDescent="0.2">
      <c r="C16845" s="17"/>
      <c r="M16845"/>
      <c r="N16845"/>
    </row>
    <row r="16846" spans="3:14" x14ac:dyDescent="0.2">
      <c r="C16846" s="17"/>
      <c r="M16846"/>
      <c r="N16846"/>
    </row>
    <row r="16847" spans="3:14" x14ac:dyDescent="0.2">
      <c r="C16847" s="17"/>
      <c r="M16847"/>
      <c r="N16847"/>
    </row>
    <row r="16848" spans="3:14" x14ac:dyDescent="0.2">
      <c r="C16848" s="17"/>
      <c r="M16848"/>
      <c r="N16848"/>
    </row>
    <row r="16849" spans="3:14" x14ac:dyDescent="0.2">
      <c r="C16849" s="17"/>
      <c r="M16849"/>
      <c r="N16849"/>
    </row>
    <row r="16850" spans="3:14" x14ac:dyDescent="0.2">
      <c r="C16850" s="17"/>
      <c r="M16850"/>
      <c r="N16850"/>
    </row>
    <row r="16851" spans="3:14" x14ac:dyDescent="0.2">
      <c r="C16851" s="17"/>
      <c r="M16851"/>
      <c r="N16851"/>
    </row>
    <row r="16852" spans="3:14" x14ac:dyDescent="0.2">
      <c r="C16852" s="17"/>
      <c r="M16852"/>
      <c r="N16852"/>
    </row>
    <row r="16853" spans="3:14" x14ac:dyDescent="0.2">
      <c r="C16853" s="17"/>
      <c r="M16853"/>
      <c r="N16853"/>
    </row>
    <row r="16854" spans="3:14" x14ac:dyDescent="0.2">
      <c r="C16854" s="17"/>
      <c r="M16854"/>
      <c r="N16854"/>
    </row>
    <row r="16855" spans="3:14" x14ac:dyDescent="0.2">
      <c r="C16855" s="17"/>
      <c r="M16855"/>
      <c r="N16855"/>
    </row>
    <row r="16856" spans="3:14" x14ac:dyDescent="0.2">
      <c r="C16856" s="17"/>
      <c r="M16856"/>
      <c r="N16856"/>
    </row>
    <row r="16857" spans="3:14" x14ac:dyDescent="0.2">
      <c r="C16857" s="17"/>
      <c r="M16857"/>
      <c r="N16857"/>
    </row>
    <row r="16858" spans="3:14" x14ac:dyDescent="0.2">
      <c r="C16858" s="17"/>
      <c r="M16858"/>
      <c r="N16858"/>
    </row>
    <row r="16859" spans="3:14" x14ac:dyDescent="0.2">
      <c r="C16859" s="17"/>
      <c r="M16859"/>
      <c r="N16859"/>
    </row>
    <row r="16860" spans="3:14" x14ac:dyDescent="0.2">
      <c r="C16860" s="17"/>
      <c r="M16860"/>
      <c r="N16860"/>
    </row>
    <row r="16861" spans="3:14" x14ac:dyDescent="0.2">
      <c r="C16861" s="17"/>
      <c r="M16861"/>
      <c r="N16861"/>
    </row>
    <row r="16862" spans="3:14" x14ac:dyDescent="0.2">
      <c r="C16862" s="17"/>
      <c r="M16862"/>
      <c r="N16862"/>
    </row>
    <row r="16863" spans="3:14" x14ac:dyDescent="0.2">
      <c r="C16863" s="17"/>
      <c r="M16863"/>
      <c r="N16863"/>
    </row>
    <row r="16864" spans="3:14" x14ac:dyDescent="0.2">
      <c r="C16864" s="17"/>
      <c r="M16864"/>
      <c r="N16864"/>
    </row>
    <row r="16865" spans="3:14" x14ac:dyDescent="0.2">
      <c r="C16865" s="17"/>
      <c r="M16865"/>
      <c r="N16865"/>
    </row>
    <row r="16866" spans="3:14" x14ac:dyDescent="0.2">
      <c r="C16866" s="17"/>
      <c r="M16866"/>
      <c r="N16866"/>
    </row>
    <row r="16867" spans="3:14" x14ac:dyDescent="0.2">
      <c r="C16867" s="17"/>
      <c r="M16867"/>
      <c r="N16867"/>
    </row>
    <row r="16868" spans="3:14" x14ac:dyDescent="0.2">
      <c r="C16868" s="17"/>
      <c r="M16868"/>
      <c r="N16868"/>
    </row>
    <row r="16869" spans="3:14" x14ac:dyDescent="0.2">
      <c r="C16869" s="17"/>
      <c r="M16869"/>
      <c r="N16869"/>
    </row>
    <row r="16870" spans="3:14" x14ac:dyDescent="0.2">
      <c r="C16870" s="17"/>
      <c r="M16870"/>
      <c r="N16870"/>
    </row>
    <row r="16871" spans="3:14" x14ac:dyDescent="0.2">
      <c r="C16871" s="17"/>
      <c r="M16871"/>
      <c r="N16871"/>
    </row>
    <row r="16872" spans="3:14" x14ac:dyDescent="0.2">
      <c r="C16872" s="17"/>
      <c r="M16872"/>
      <c r="N16872"/>
    </row>
    <row r="16873" spans="3:14" x14ac:dyDescent="0.2">
      <c r="C16873" s="17"/>
      <c r="M16873"/>
      <c r="N16873"/>
    </row>
    <row r="16874" spans="3:14" x14ac:dyDescent="0.2">
      <c r="C16874" s="17"/>
      <c r="M16874"/>
      <c r="N16874"/>
    </row>
    <row r="16875" spans="3:14" x14ac:dyDescent="0.2">
      <c r="C16875" s="17"/>
      <c r="M16875"/>
      <c r="N16875"/>
    </row>
    <row r="16876" spans="3:14" x14ac:dyDescent="0.2">
      <c r="C16876" s="17"/>
      <c r="M16876"/>
      <c r="N16876"/>
    </row>
    <row r="16877" spans="3:14" x14ac:dyDescent="0.2">
      <c r="C16877" s="17"/>
      <c r="M16877"/>
      <c r="N16877"/>
    </row>
    <row r="16878" spans="3:14" x14ac:dyDescent="0.2">
      <c r="C16878" s="17"/>
      <c r="M16878"/>
      <c r="N16878"/>
    </row>
    <row r="16879" spans="3:14" x14ac:dyDescent="0.2">
      <c r="C16879" s="17"/>
      <c r="M16879"/>
      <c r="N16879"/>
    </row>
    <row r="16880" spans="3:14" x14ac:dyDescent="0.2">
      <c r="C16880" s="17"/>
      <c r="M16880"/>
      <c r="N16880"/>
    </row>
    <row r="16881" spans="3:14" x14ac:dyDescent="0.2">
      <c r="C16881" s="17"/>
      <c r="M16881"/>
      <c r="N16881"/>
    </row>
    <row r="16882" spans="3:14" x14ac:dyDescent="0.2">
      <c r="C16882" s="17"/>
      <c r="M16882"/>
      <c r="N16882"/>
    </row>
    <row r="16883" spans="3:14" x14ac:dyDescent="0.2">
      <c r="C16883" s="17"/>
      <c r="M16883"/>
      <c r="N16883"/>
    </row>
    <row r="16884" spans="3:14" x14ac:dyDescent="0.2">
      <c r="C16884" s="17"/>
      <c r="M16884"/>
      <c r="N16884"/>
    </row>
    <row r="16885" spans="3:14" x14ac:dyDescent="0.2">
      <c r="C16885" s="17"/>
      <c r="M16885"/>
      <c r="N16885"/>
    </row>
    <row r="16886" spans="3:14" x14ac:dyDescent="0.2">
      <c r="C16886" s="17"/>
      <c r="M16886"/>
      <c r="N16886"/>
    </row>
    <row r="16887" spans="3:14" x14ac:dyDescent="0.2">
      <c r="C16887" s="17"/>
      <c r="M16887"/>
      <c r="N16887"/>
    </row>
    <row r="16888" spans="3:14" x14ac:dyDescent="0.2">
      <c r="C16888" s="17"/>
      <c r="M16888"/>
      <c r="N16888"/>
    </row>
    <row r="16889" spans="3:14" x14ac:dyDescent="0.2">
      <c r="C16889" s="17"/>
      <c r="M16889"/>
      <c r="N16889"/>
    </row>
    <row r="16890" spans="3:14" x14ac:dyDescent="0.2">
      <c r="C16890" s="17"/>
      <c r="M16890"/>
      <c r="N16890"/>
    </row>
    <row r="16891" spans="3:14" x14ac:dyDescent="0.2">
      <c r="C16891" s="17"/>
      <c r="M16891"/>
      <c r="N16891"/>
    </row>
    <row r="16892" spans="3:14" x14ac:dyDescent="0.2">
      <c r="C16892" s="17"/>
      <c r="M16892"/>
      <c r="N16892"/>
    </row>
    <row r="16893" spans="3:14" x14ac:dyDescent="0.2">
      <c r="C16893" s="17"/>
      <c r="M16893"/>
      <c r="N16893"/>
    </row>
    <row r="16894" spans="3:14" x14ac:dyDescent="0.2">
      <c r="C16894" s="17"/>
      <c r="M16894"/>
      <c r="N16894"/>
    </row>
    <row r="16895" spans="3:14" x14ac:dyDescent="0.2">
      <c r="C16895" s="17"/>
      <c r="M16895"/>
      <c r="N16895"/>
    </row>
    <row r="16896" spans="3:14" x14ac:dyDescent="0.2">
      <c r="C16896" s="17"/>
      <c r="M16896"/>
      <c r="N16896"/>
    </row>
    <row r="16897" spans="3:14" x14ac:dyDescent="0.2">
      <c r="C16897" s="17"/>
      <c r="M16897"/>
      <c r="N16897"/>
    </row>
    <row r="16898" spans="3:14" x14ac:dyDescent="0.2">
      <c r="C16898" s="17"/>
      <c r="M16898"/>
      <c r="N16898"/>
    </row>
    <row r="16899" spans="3:14" x14ac:dyDescent="0.2">
      <c r="C16899" s="17"/>
      <c r="M16899"/>
      <c r="N16899"/>
    </row>
    <row r="16900" spans="3:14" x14ac:dyDescent="0.2">
      <c r="C16900" s="17"/>
      <c r="M16900"/>
      <c r="N16900"/>
    </row>
    <row r="16901" spans="3:14" x14ac:dyDescent="0.2">
      <c r="C16901" s="17"/>
      <c r="M16901"/>
      <c r="N16901"/>
    </row>
    <row r="16902" spans="3:14" x14ac:dyDescent="0.2">
      <c r="C16902" s="17"/>
      <c r="M16902"/>
      <c r="N16902"/>
    </row>
    <row r="16903" spans="3:14" x14ac:dyDescent="0.2">
      <c r="C16903" s="17"/>
      <c r="M16903"/>
      <c r="N16903"/>
    </row>
    <row r="16904" spans="3:14" x14ac:dyDescent="0.2">
      <c r="C16904" s="17"/>
      <c r="M16904"/>
      <c r="N16904"/>
    </row>
    <row r="16905" spans="3:14" x14ac:dyDescent="0.2">
      <c r="C16905" s="17"/>
      <c r="M16905"/>
      <c r="N16905"/>
    </row>
    <row r="16906" spans="3:14" x14ac:dyDescent="0.2">
      <c r="C16906" s="17"/>
      <c r="M16906"/>
      <c r="N16906"/>
    </row>
    <row r="16907" spans="3:14" x14ac:dyDescent="0.2">
      <c r="C16907" s="17"/>
      <c r="M16907"/>
      <c r="N16907"/>
    </row>
    <row r="16908" spans="3:14" x14ac:dyDescent="0.2">
      <c r="C16908" s="17"/>
      <c r="M16908"/>
      <c r="N16908"/>
    </row>
    <row r="16909" spans="3:14" x14ac:dyDescent="0.2">
      <c r="C16909" s="17"/>
      <c r="M16909"/>
      <c r="N16909"/>
    </row>
    <row r="16910" spans="3:14" x14ac:dyDescent="0.2">
      <c r="C16910" s="17"/>
      <c r="M16910"/>
      <c r="N16910"/>
    </row>
    <row r="16911" spans="3:14" x14ac:dyDescent="0.2">
      <c r="C16911" s="17"/>
      <c r="M16911"/>
      <c r="N16911"/>
    </row>
    <row r="16912" spans="3:14" x14ac:dyDescent="0.2">
      <c r="C16912" s="17"/>
      <c r="M16912"/>
      <c r="N16912"/>
    </row>
    <row r="16913" spans="3:14" x14ac:dyDescent="0.2">
      <c r="C16913" s="17"/>
      <c r="M16913"/>
      <c r="N16913"/>
    </row>
    <row r="16914" spans="3:14" x14ac:dyDescent="0.2">
      <c r="C16914" s="17"/>
      <c r="M16914"/>
      <c r="N16914"/>
    </row>
    <row r="16915" spans="3:14" x14ac:dyDescent="0.2">
      <c r="C16915" s="17"/>
      <c r="M16915"/>
      <c r="N16915"/>
    </row>
    <row r="16916" spans="3:14" x14ac:dyDescent="0.2">
      <c r="C16916" s="17"/>
      <c r="M16916"/>
      <c r="N16916"/>
    </row>
    <row r="16917" spans="3:14" x14ac:dyDescent="0.2">
      <c r="C16917" s="17"/>
      <c r="M16917"/>
      <c r="N16917"/>
    </row>
    <row r="16918" spans="3:14" x14ac:dyDescent="0.2">
      <c r="C16918" s="17"/>
      <c r="M16918"/>
      <c r="N16918"/>
    </row>
    <row r="16919" spans="3:14" x14ac:dyDescent="0.2">
      <c r="C16919" s="17"/>
      <c r="M16919"/>
      <c r="N16919"/>
    </row>
    <row r="16920" spans="3:14" x14ac:dyDescent="0.2">
      <c r="C16920" s="17"/>
      <c r="M16920"/>
      <c r="N16920"/>
    </row>
    <row r="16921" spans="3:14" x14ac:dyDescent="0.2">
      <c r="C16921" s="17"/>
      <c r="M16921"/>
      <c r="N16921"/>
    </row>
    <row r="16922" spans="3:14" x14ac:dyDescent="0.2">
      <c r="C16922" s="17"/>
      <c r="M16922"/>
      <c r="N16922"/>
    </row>
    <row r="16923" spans="3:14" x14ac:dyDescent="0.2">
      <c r="C16923" s="17"/>
      <c r="M16923"/>
      <c r="N16923"/>
    </row>
    <row r="16924" spans="3:14" x14ac:dyDescent="0.2">
      <c r="C16924" s="17"/>
      <c r="M16924"/>
      <c r="N16924"/>
    </row>
    <row r="16925" spans="3:14" x14ac:dyDescent="0.2">
      <c r="C16925" s="17"/>
      <c r="M16925"/>
      <c r="N16925"/>
    </row>
    <row r="16926" spans="3:14" x14ac:dyDescent="0.2">
      <c r="C16926" s="17"/>
      <c r="M16926"/>
      <c r="N16926"/>
    </row>
    <row r="16927" spans="3:14" x14ac:dyDescent="0.2">
      <c r="C16927" s="17"/>
      <c r="M16927"/>
      <c r="N16927"/>
    </row>
    <row r="16928" spans="3:14" x14ac:dyDescent="0.2">
      <c r="C16928" s="17"/>
      <c r="M16928"/>
      <c r="N16928"/>
    </row>
    <row r="16929" spans="3:14" x14ac:dyDescent="0.2">
      <c r="C16929" s="17"/>
      <c r="M16929"/>
      <c r="N16929"/>
    </row>
    <row r="16930" spans="3:14" x14ac:dyDescent="0.2">
      <c r="C16930" s="17"/>
      <c r="M16930"/>
      <c r="N16930"/>
    </row>
    <row r="16931" spans="3:14" x14ac:dyDescent="0.2">
      <c r="C16931" s="17"/>
      <c r="M16931"/>
      <c r="N16931"/>
    </row>
    <row r="16932" spans="3:14" x14ac:dyDescent="0.2">
      <c r="C16932" s="17"/>
      <c r="M16932"/>
      <c r="N16932"/>
    </row>
    <row r="16933" spans="3:14" x14ac:dyDescent="0.2">
      <c r="C16933" s="17"/>
      <c r="M16933"/>
      <c r="N16933"/>
    </row>
    <row r="16934" spans="3:14" x14ac:dyDescent="0.2">
      <c r="C16934" s="17"/>
      <c r="M16934"/>
      <c r="N16934"/>
    </row>
    <row r="16935" spans="3:14" x14ac:dyDescent="0.2">
      <c r="C16935" s="17"/>
      <c r="M16935"/>
      <c r="N16935"/>
    </row>
    <row r="16936" spans="3:14" x14ac:dyDescent="0.2">
      <c r="C16936" s="17"/>
      <c r="M16936"/>
      <c r="N16936"/>
    </row>
    <row r="16937" spans="3:14" x14ac:dyDescent="0.2">
      <c r="C16937" s="17"/>
      <c r="M16937"/>
      <c r="N16937"/>
    </row>
    <row r="16938" spans="3:14" x14ac:dyDescent="0.2">
      <c r="C16938" s="17"/>
      <c r="M16938"/>
      <c r="N16938"/>
    </row>
    <row r="16939" spans="3:14" x14ac:dyDescent="0.2">
      <c r="C16939" s="17"/>
      <c r="M16939"/>
      <c r="N16939"/>
    </row>
    <row r="16940" spans="3:14" x14ac:dyDescent="0.2">
      <c r="C16940" s="17"/>
      <c r="M16940"/>
      <c r="N16940"/>
    </row>
    <row r="16941" spans="3:14" x14ac:dyDescent="0.2">
      <c r="C16941" s="17"/>
      <c r="M16941"/>
      <c r="N16941"/>
    </row>
    <row r="16942" spans="3:14" x14ac:dyDescent="0.2">
      <c r="C16942" s="17"/>
      <c r="M16942"/>
      <c r="N16942"/>
    </row>
    <row r="16943" spans="3:14" x14ac:dyDescent="0.2">
      <c r="C16943" s="17"/>
      <c r="M16943"/>
      <c r="N16943"/>
    </row>
    <row r="16944" spans="3:14" x14ac:dyDescent="0.2">
      <c r="C16944" s="17"/>
      <c r="M16944"/>
      <c r="N16944"/>
    </row>
    <row r="16945" spans="3:14" x14ac:dyDescent="0.2">
      <c r="C16945" s="17"/>
      <c r="M16945"/>
      <c r="N16945"/>
    </row>
    <row r="16946" spans="3:14" x14ac:dyDescent="0.2">
      <c r="C16946" s="17"/>
      <c r="M16946"/>
      <c r="N16946"/>
    </row>
    <row r="16947" spans="3:14" x14ac:dyDescent="0.2">
      <c r="C16947" s="17"/>
      <c r="M16947"/>
      <c r="N16947"/>
    </row>
    <row r="16948" spans="3:14" x14ac:dyDescent="0.2">
      <c r="C16948" s="17"/>
      <c r="M16948"/>
      <c r="N16948"/>
    </row>
    <row r="16949" spans="3:14" x14ac:dyDescent="0.2">
      <c r="C16949" s="17"/>
      <c r="M16949"/>
      <c r="N16949"/>
    </row>
    <row r="16950" spans="3:14" x14ac:dyDescent="0.2">
      <c r="C16950" s="17"/>
      <c r="M16950"/>
      <c r="N16950"/>
    </row>
    <row r="16951" spans="3:14" x14ac:dyDescent="0.2">
      <c r="C16951" s="17"/>
      <c r="M16951"/>
      <c r="N16951"/>
    </row>
    <row r="16952" spans="3:14" x14ac:dyDescent="0.2">
      <c r="C16952" s="17"/>
      <c r="M16952"/>
      <c r="N16952"/>
    </row>
    <row r="16953" spans="3:14" x14ac:dyDescent="0.2">
      <c r="C16953" s="17"/>
      <c r="M16953"/>
      <c r="N16953"/>
    </row>
    <row r="16954" spans="3:14" x14ac:dyDescent="0.2">
      <c r="C16954" s="17"/>
      <c r="M16954"/>
      <c r="N16954"/>
    </row>
    <row r="16955" spans="3:14" x14ac:dyDescent="0.2">
      <c r="C16955" s="17"/>
      <c r="M16955"/>
      <c r="N16955"/>
    </row>
    <row r="16956" spans="3:14" x14ac:dyDescent="0.2">
      <c r="C16956" s="17"/>
      <c r="M16956"/>
      <c r="N16956"/>
    </row>
    <row r="16957" spans="3:14" x14ac:dyDescent="0.2">
      <c r="C16957" s="17"/>
      <c r="M16957"/>
      <c r="N16957"/>
    </row>
    <row r="16958" spans="3:14" x14ac:dyDescent="0.2">
      <c r="C16958" s="17"/>
      <c r="M16958"/>
      <c r="N16958"/>
    </row>
    <row r="16959" spans="3:14" x14ac:dyDescent="0.2">
      <c r="C16959" s="17"/>
      <c r="M16959"/>
      <c r="N16959"/>
    </row>
    <row r="16960" spans="3:14" x14ac:dyDescent="0.2">
      <c r="C16960" s="17"/>
      <c r="M16960"/>
      <c r="N16960"/>
    </row>
    <row r="16961" spans="3:14" x14ac:dyDescent="0.2">
      <c r="C16961" s="17"/>
      <c r="M16961"/>
      <c r="N16961"/>
    </row>
    <row r="16962" spans="3:14" x14ac:dyDescent="0.2">
      <c r="C16962" s="17"/>
      <c r="M16962"/>
      <c r="N16962"/>
    </row>
    <row r="16963" spans="3:14" x14ac:dyDescent="0.2">
      <c r="C16963" s="17"/>
      <c r="M16963"/>
      <c r="N16963"/>
    </row>
    <row r="16964" spans="3:14" x14ac:dyDescent="0.2">
      <c r="C16964" s="17"/>
      <c r="M16964"/>
      <c r="N16964"/>
    </row>
    <row r="16965" spans="3:14" x14ac:dyDescent="0.2">
      <c r="C16965" s="17"/>
      <c r="M16965"/>
      <c r="N16965"/>
    </row>
    <row r="16966" spans="3:14" x14ac:dyDescent="0.2">
      <c r="C16966" s="17"/>
      <c r="M16966"/>
      <c r="N16966"/>
    </row>
    <row r="16967" spans="3:14" x14ac:dyDescent="0.2">
      <c r="C16967" s="17"/>
      <c r="M16967"/>
      <c r="N16967"/>
    </row>
    <row r="16968" spans="3:14" x14ac:dyDescent="0.2">
      <c r="C16968" s="17"/>
      <c r="M16968"/>
      <c r="N16968"/>
    </row>
    <row r="16969" spans="3:14" x14ac:dyDescent="0.2">
      <c r="C16969" s="17"/>
      <c r="M16969"/>
      <c r="N16969"/>
    </row>
    <row r="16970" spans="3:14" x14ac:dyDescent="0.2">
      <c r="C16970" s="17"/>
      <c r="M16970"/>
      <c r="N16970"/>
    </row>
    <row r="16971" spans="3:14" x14ac:dyDescent="0.2">
      <c r="C16971" s="17"/>
      <c r="M16971"/>
      <c r="N16971"/>
    </row>
    <row r="16972" spans="3:14" x14ac:dyDescent="0.2">
      <c r="C16972" s="17"/>
      <c r="M16972"/>
      <c r="N16972"/>
    </row>
    <row r="16973" spans="3:14" x14ac:dyDescent="0.2">
      <c r="C16973" s="17"/>
      <c r="M16973"/>
      <c r="N16973"/>
    </row>
    <row r="16974" spans="3:14" x14ac:dyDescent="0.2">
      <c r="C16974" s="17"/>
      <c r="M16974"/>
      <c r="N16974"/>
    </row>
    <row r="16975" spans="3:14" x14ac:dyDescent="0.2">
      <c r="C16975" s="17"/>
      <c r="M16975"/>
      <c r="N16975"/>
    </row>
    <row r="16976" spans="3:14" x14ac:dyDescent="0.2">
      <c r="C16976" s="17"/>
      <c r="M16976"/>
      <c r="N16976"/>
    </row>
    <row r="16977" spans="3:14" x14ac:dyDescent="0.2">
      <c r="C16977" s="17"/>
      <c r="M16977"/>
      <c r="N16977"/>
    </row>
    <row r="16978" spans="3:14" x14ac:dyDescent="0.2">
      <c r="C16978" s="17"/>
      <c r="M16978"/>
      <c r="N16978"/>
    </row>
    <row r="16979" spans="3:14" x14ac:dyDescent="0.2">
      <c r="C16979" s="17"/>
      <c r="M16979"/>
      <c r="N16979"/>
    </row>
    <row r="16980" spans="3:14" x14ac:dyDescent="0.2">
      <c r="C16980" s="17"/>
      <c r="M16980"/>
      <c r="N16980"/>
    </row>
    <row r="16981" spans="3:14" x14ac:dyDescent="0.2">
      <c r="C16981" s="17"/>
      <c r="M16981"/>
      <c r="N16981"/>
    </row>
    <row r="16982" spans="3:14" x14ac:dyDescent="0.2">
      <c r="C16982" s="17"/>
      <c r="M16982"/>
      <c r="N16982"/>
    </row>
    <row r="16983" spans="3:14" x14ac:dyDescent="0.2">
      <c r="C16983" s="17"/>
      <c r="M16983"/>
      <c r="N16983"/>
    </row>
    <row r="16984" spans="3:14" x14ac:dyDescent="0.2">
      <c r="C16984" s="17"/>
      <c r="M16984"/>
      <c r="N16984"/>
    </row>
    <row r="16985" spans="3:14" x14ac:dyDescent="0.2">
      <c r="C16985" s="17"/>
      <c r="M16985"/>
      <c r="N16985"/>
    </row>
    <row r="16986" spans="3:14" x14ac:dyDescent="0.2">
      <c r="C16986" s="17"/>
      <c r="M16986"/>
      <c r="N16986"/>
    </row>
    <row r="16987" spans="3:14" x14ac:dyDescent="0.2">
      <c r="C16987" s="17"/>
      <c r="M16987"/>
      <c r="N16987"/>
    </row>
    <row r="16988" spans="3:14" x14ac:dyDescent="0.2">
      <c r="C16988" s="17"/>
      <c r="M16988"/>
      <c r="N16988"/>
    </row>
    <row r="16989" spans="3:14" x14ac:dyDescent="0.2">
      <c r="C16989" s="17"/>
      <c r="M16989"/>
      <c r="N16989"/>
    </row>
    <row r="16990" spans="3:14" x14ac:dyDescent="0.2">
      <c r="C16990" s="17"/>
      <c r="M16990"/>
      <c r="N16990"/>
    </row>
    <row r="16991" spans="3:14" x14ac:dyDescent="0.2">
      <c r="C16991" s="17"/>
      <c r="M16991"/>
      <c r="N16991"/>
    </row>
    <row r="16992" spans="3:14" x14ac:dyDescent="0.2">
      <c r="C16992" s="17"/>
      <c r="M16992"/>
      <c r="N16992"/>
    </row>
    <row r="16993" spans="3:14" x14ac:dyDescent="0.2">
      <c r="C16993" s="17"/>
      <c r="M16993"/>
      <c r="N16993"/>
    </row>
    <row r="16994" spans="3:14" x14ac:dyDescent="0.2">
      <c r="C16994" s="17"/>
      <c r="M16994"/>
      <c r="N16994"/>
    </row>
    <row r="16995" spans="3:14" x14ac:dyDescent="0.2">
      <c r="C16995" s="17"/>
      <c r="M16995"/>
      <c r="N16995"/>
    </row>
    <row r="16996" spans="3:14" x14ac:dyDescent="0.2">
      <c r="C16996" s="17"/>
      <c r="M16996"/>
      <c r="N16996"/>
    </row>
    <row r="16997" spans="3:14" x14ac:dyDescent="0.2">
      <c r="C16997" s="17"/>
      <c r="M16997"/>
      <c r="N16997"/>
    </row>
    <row r="16998" spans="3:14" x14ac:dyDescent="0.2">
      <c r="C16998" s="17"/>
      <c r="M16998"/>
      <c r="N16998"/>
    </row>
    <row r="16999" spans="3:14" x14ac:dyDescent="0.2">
      <c r="C16999" s="17"/>
      <c r="M16999"/>
      <c r="N16999"/>
    </row>
    <row r="17000" spans="3:14" x14ac:dyDescent="0.2">
      <c r="C17000" s="17"/>
      <c r="M17000"/>
      <c r="N17000"/>
    </row>
    <row r="17001" spans="3:14" x14ac:dyDescent="0.2">
      <c r="C17001" s="17"/>
      <c r="M17001"/>
      <c r="N17001"/>
    </row>
    <row r="17002" spans="3:14" x14ac:dyDescent="0.2">
      <c r="C17002" s="17"/>
      <c r="M17002"/>
      <c r="N17002"/>
    </row>
    <row r="17003" spans="3:14" x14ac:dyDescent="0.2">
      <c r="C17003" s="17"/>
      <c r="M17003"/>
      <c r="N17003"/>
    </row>
    <row r="17004" spans="3:14" x14ac:dyDescent="0.2">
      <c r="C17004" s="17"/>
      <c r="M17004"/>
      <c r="N17004"/>
    </row>
    <row r="17005" spans="3:14" x14ac:dyDescent="0.2">
      <c r="C17005" s="17"/>
      <c r="M17005"/>
      <c r="N17005"/>
    </row>
    <row r="17006" spans="3:14" x14ac:dyDescent="0.2">
      <c r="C17006" s="17"/>
      <c r="M17006"/>
      <c r="N17006"/>
    </row>
    <row r="17007" spans="3:14" x14ac:dyDescent="0.2">
      <c r="C17007" s="17"/>
      <c r="M17007"/>
      <c r="N17007"/>
    </row>
    <row r="17008" spans="3:14" x14ac:dyDescent="0.2">
      <c r="C17008" s="17"/>
      <c r="M17008"/>
      <c r="N17008"/>
    </row>
    <row r="17009" spans="3:14" x14ac:dyDescent="0.2">
      <c r="C17009" s="17"/>
      <c r="M17009"/>
      <c r="N17009"/>
    </row>
    <row r="17010" spans="3:14" x14ac:dyDescent="0.2">
      <c r="C17010" s="17"/>
      <c r="M17010"/>
      <c r="N17010"/>
    </row>
    <row r="17011" spans="3:14" x14ac:dyDescent="0.2">
      <c r="C17011" s="17"/>
      <c r="M17011"/>
      <c r="N17011"/>
    </row>
    <row r="17012" spans="3:14" x14ac:dyDescent="0.2">
      <c r="C17012" s="17"/>
      <c r="M17012"/>
      <c r="N17012"/>
    </row>
    <row r="17013" spans="3:14" x14ac:dyDescent="0.2">
      <c r="C17013" s="17"/>
      <c r="M17013"/>
      <c r="N17013"/>
    </row>
    <row r="17014" spans="3:14" x14ac:dyDescent="0.2">
      <c r="C17014" s="17"/>
      <c r="M17014"/>
      <c r="N17014"/>
    </row>
    <row r="17015" spans="3:14" x14ac:dyDescent="0.2">
      <c r="C17015" s="17"/>
      <c r="M17015"/>
      <c r="N17015"/>
    </row>
    <row r="17016" spans="3:14" x14ac:dyDescent="0.2">
      <c r="C17016" s="17"/>
      <c r="M17016"/>
      <c r="N17016"/>
    </row>
    <row r="17017" spans="3:14" x14ac:dyDescent="0.2">
      <c r="C17017" s="17"/>
      <c r="M17017"/>
      <c r="N17017"/>
    </row>
    <row r="17018" spans="3:14" x14ac:dyDescent="0.2">
      <c r="C17018" s="17"/>
      <c r="M17018"/>
      <c r="N17018"/>
    </row>
    <row r="17019" spans="3:14" x14ac:dyDescent="0.2">
      <c r="C17019" s="17"/>
      <c r="M17019"/>
      <c r="N17019"/>
    </row>
    <row r="17020" spans="3:14" x14ac:dyDescent="0.2">
      <c r="C17020" s="17"/>
      <c r="M17020"/>
      <c r="N17020"/>
    </row>
    <row r="17021" spans="3:14" x14ac:dyDescent="0.2">
      <c r="C17021" s="17"/>
      <c r="M17021"/>
      <c r="N17021"/>
    </row>
    <row r="17022" spans="3:14" x14ac:dyDescent="0.2">
      <c r="C17022" s="17"/>
      <c r="M17022"/>
      <c r="N17022"/>
    </row>
    <row r="17023" spans="3:14" x14ac:dyDescent="0.2">
      <c r="C17023" s="17"/>
      <c r="M17023"/>
      <c r="N17023"/>
    </row>
    <row r="17024" spans="3:14" x14ac:dyDescent="0.2">
      <c r="C17024" s="17"/>
      <c r="M17024"/>
      <c r="N17024"/>
    </row>
    <row r="17025" spans="3:14" x14ac:dyDescent="0.2">
      <c r="C17025" s="17"/>
      <c r="M17025"/>
      <c r="N17025"/>
    </row>
    <row r="17026" spans="3:14" x14ac:dyDescent="0.2">
      <c r="C17026" s="17"/>
      <c r="M17026"/>
      <c r="N17026"/>
    </row>
    <row r="17027" spans="3:14" x14ac:dyDescent="0.2">
      <c r="C17027" s="17"/>
      <c r="M17027"/>
      <c r="N17027"/>
    </row>
    <row r="17028" spans="3:14" x14ac:dyDescent="0.2">
      <c r="C17028" s="17"/>
      <c r="M17028"/>
      <c r="N17028"/>
    </row>
    <row r="17029" spans="3:14" x14ac:dyDescent="0.2">
      <c r="C17029" s="17"/>
      <c r="M17029"/>
      <c r="N17029"/>
    </row>
    <row r="17030" spans="3:14" x14ac:dyDescent="0.2">
      <c r="C17030" s="17"/>
      <c r="M17030"/>
      <c r="N17030"/>
    </row>
    <row r="17031" spans="3:14" x14ac:dyDescent="0.2">
      <c r="C17031" s="17"/>
      <c r="M17031"/>
      <c r="N17031"/>
    </row>
    <row r="17032" spans="3:14" x14ac:dyDescent="0.2">
      <c r="C17032" s="17"/>
      <c r="M17032"/>
      <c r="N17032"/>
    </row>
    <row r="17033" spans="3:14" x14ac:dyDescent="0.2">
      <c r="C17033" s="17"/>
      <c r="M17033"/>
      <c r="N17033"/>
    </row>
    <row r="17034" spans="3:14" x14ac:dyDescent="0.2">
      <c r="C17034" s="17"/>
      <c r="M17034"/>
      <c r="N17034"/>
    </row>
    <row r="17035" spans="3:14" x14ac:dyDescent="0.2">
      <c r="C17035" s="17"/>
      <c r="M17035"/>
      <c r="N17035"/>
    </row>
    <row r="17036" spans="3:14" x14ac:dyDescent="0.2">
      <c r="C17036" s="17"/>
      <c r="M17036"/>
      <c r="N17036"/>
    </row>
    <row r="17037" spans="3:14" x14ac:dyDescent="0.2">
      <c r="C17037" s="17"/>
      <c r="M17037"/>
      <c r="N17037"/>
    </row>
    <row r="17038" spans="3:14" x14ac:dyDescent="0.2">
      <c r="C17038" s="17"/>
      <c r="M17038"/>
      <c r="N17038"/>
    </row>
    <row r="17039" spans="3:14" x14ac:dyDescent="0.2">
      <c r="C17039" s="17"/>
      <c r="M17039"/>
      <c r="N17039"/>
    </row>
    <row r="17040" spans="3:14" x14ac:dyDescent="0.2">
      <c r="C17040" s="17"/>
      <c r="M17040"/>
      <c r="N17040"/>
    </row>
    <row r="17041" spans="3:14" x14ac:dyDescent="0.2">
      <c r="C17041" s="17"/>
      <c r="M17041"/>
      <c r="N17041"/>
    </row>
    <row r="17042" spans="3:14" x14ac:dyDescent="0.2">
      <c r="C17042" s="17"/>
      <c r="M17042"/>
      <c r="N17042"/>
    </row>
    <row r="17043" spans="3:14" x14ac:dyDescent="0.2">
      <c r="C17043" s="17"/>
      <c r="M17043"/>
      <c r="N17043"/>
    </row>
    <row r="17044" spans="3:14" x14ac:dyDescent="0.2">
      <c r="C17044" s="17"/>
      <c r="M17044"/>
      <c r="N17044"/>
    </row>
    <row r="17045" spans="3:14" x14ac:dyDescent="0.2">
      <c r="C17045" s="17"/>
      <c r="M17045"/>
      <c r="N17045"/>
    </row>
    <row r="17046" spans="3:14" x14ac:dyDescent="0.2">
      <c r="C17046" s="17"/>
      <c r="M17046"/>
      <c r="N17046"/>
    </row>
    <row r="17047" spans="3:14" x14ac:dyDescent="0.2">
      <c r="C17047" s="17"/>
      <c r="M17047"/>
      <c r="N17047"/>
    </row>
    <row r="17048" spans="3:14" x14ac:dyDescent="0.2">
      <c r="C17048" s="17"/>
      <c r="M17048"/>
      <c r="N17048"/>
    </row>
    <row r="17049" spans="3:14" x14ac:dyDescent="0.2">
      <c r="C17049" s="17"/>
      <c r="M17049"/>
      <c r="N17049"/>
    </row>
    <row r="17050" spans="3:14" x14ac:dyDescent="0.2">
      <c r="C17050" s="17"/>
      <c r="M17050"/>
      <c r="N17050"/>
    </row>
    <row r="17051" spans="3:14" x14ac:dyDescent="0.2">
      <c r="C17051" s="17"/>
      <c r="M17051"/>
      <c r="N17051"/>
    </row>
    <row r="17052" spans="3:14" x14ac:dyDescent="0.2">
      <c r="C17052" s="17"/>
      <c r="M17052"/>
      <c r="N17052"/>
    </row>
    <row r="17053" spans="3:14" x14ac:dyDescent="0.2">
      <c r="C17053" s="17"/>
      <c r="M17053"/>
      <c r="N17053"/>
    </row>
    <row r="17054" spans="3:14" x14ac:dyDescent="0.2">
      <c r="C17054" s="17"/>
      <c r="M17054"/>
      <c r="N17054"/>
    </row>
    <row r="17055" spans="3:14" x14ac:dyDescent="0.2">
      <c r="C17055" s="17"/>
      <c r="M17055"/>
      <c r="N17055"/>
    </row>
    <row r="17056" spans="3:14" x14ac:dyDescent="0.2">
      <c r="C17056" s="17"/>
      <c r="M17056"/>
      <c r="N17056"/>
    </row>
    <row r="17057" spans="3:14" x14ac:dyDescent="0.2">
      <c r="C17057" s="17"/>
      <c r="M17057"/>
      <c r="N17057"/>
    </row>
    <row r="17058" spans="3:14" x14ac:dyDescent="0.2">
      <c r="C17058" s="17"/>
      <c r="M17058"/>
      <c r="N17058"/>
    </row>
    <row r="17059" spans="3:14" x14ac:dyDescent="0.2">
      <c r="C17059" s="17"/>
      <c r="M17059"/>
      <c r="N17059"/>
    </row>
    <row r="17060" spans="3:14" x14ac:dyDescent="0.2">
      <c r="C17060" s="17"/>
      <c r="M17060"/>
      <c r="N17060"/>
    </row>
    <row r="17061" spans="3:14" x14ac:dyDescent="0.2">
      <c r="C17061" s="17"/>
      <c r="M17061"/>
      <c r="N17061"/>
    </row>
    <row r="17062" spans="3:14" x14ac:dyDescent="0.2">
      <c r="C17062" s="17"/>
      <c r="M17062"/>
      <c r="N17062"/>
    </row>
    <row r="17063" spans="3:14" x14ac:dyDescent="0.2">
      <c r="C17063" s="17"/>
      <c r="M17063"/>
      <c r="N17063"/>
    </row>
    <row r="17064" spans="3:14" x14ac:dyDescent="0.2">
      <c r="C17064" s="17"/>
      <c r="M17064"/>
      <c r="N17064"/>
    </row>
    <row r="17065" spans="3:14" x14ac:dyDescent="0.2">
      <c r="C17065" s="17"/>
      <c r="M17065"/>
      <c r="N17065"/>
    </row>
    <row r="17066" spans="3:14" x14ac:dyDescent="0.2">
      <c r="C17066" s="17"/>
      <c r="M17066"/>
      <c r="N17066"/>
    </row>
    <row r="17067" spans="3:14" x14ac:dyDescent="0.2">
      <c r="C17067" s="17"/>
      <c r="M17067"/>
      <c r="N17067"/>
    </row>
    <row r="17068" spans="3:14" x14ac:dyDescent="0.2">
      <c r="C17068" s="17"/>
      <c r="M17068"/>
      <c r="N17068"/>
    </row>
    <row r="17069" spans="3:14" x14ac:dyDescent="0.2">
      <c r="C17069" s="17"/>
      <c r="M17069"/>
      <c r="N17069"/>
    </row>
    <row r="17070" spans="3:14" x14ac:dyDescent="0.2">
      <c r="C17070" s="17"/>
      <c r="M17070"/>
      <c r="N17070"/>
    </row>
    <row r="17071" spans="3:14" x14ac:dyDescent="0.2">
      <c r="C17071" s="17"/>
      <c r="M17071"/>
      <c r="N17071"/>
    </row>
    <row r="17072" spans="3:14" x14ac:dyDescent="0.2">
      <c r="C17072" s="17"/>
      <c r="M17072"/>
      <c r="N17072"/>
    </row>
    <row r="17073" spans="3:14" x14ac:dyDescent="0.2">
      <c r="C17073" s="17"/>
      <c r="M17073"/>
      <c r="N17073"/>
    </row>
    <row r="17074" spans="3:14" x14ac:dyDescent="0.2">
      <c r="C17074" s="17"/>
      <c r="M17074"/>
      <c r="N17074"/>
    </row>
    <row r="17075" spans="3:14" x14ac:dyDescent="0.2">
      <c r="C17075" s="17"/>
      <c r="M17075"/>
      <c r="N17075"/>
    </row>
    <row r="17076" spans="3:14" x14ac:dyDescent="0.2">
      <c r="C17076" s="17"/>
      <c r="M17076"/>
      <c r="N17076"/>
    </row>
    <row r="17077" spans="3:14" x14ac:dyDescent="0.2">
      <c r="C17077" s="17"/>
      <c r="M17077"/>
      <c r="N17077"/>
    </row>
    <row r="17078" spans="3:14" x14ac:dyDescent="0.2">
      <c r="C17078" s="17"/>
      <c r="M17078"/>
      <c r="N17078"/>
    </row>
    <row r="17079" spans="3:14" x14ac:dyDescent="0.2">
      <c r="C17079" s="17"/>
      <c r="M17079"/>
      <c r="N17079"/>
    </row>
    <row r="17080" spans="3:14" x14ac:dyDescent="0.2">
      <c r="C17080" s="17"/>
      <c r="M17080"/>
      <c r="N17080"/>
    </row>
    <row r="17081" spans="3:14" x14ac:dyDescent="0.2">
      <c r="C17081" s="17"/>
      <c r="M17081"/>
      <c r="N17081"/>
    </row>
    <row r="17082" spans="3:14" x14ac:dyDescent="0.2">
      <c r="C17082" s="17"/>
      <c r="M17082"/>
      <c r="N17082"/>
    </row>
    <row r="17083" spans="3:14" x14ac:dyDescent="0.2">
      <c r="C17083" s="17"/>
      <c r="M17083"/>
      <c r="N17083"/>
    </row>
    <row r="17084" spans="3:14" x14ac:dyDescent="0.2">
      <c r="C17084" s="17"/>
      <c r="M17084"/>
      <c r="N17084"/>
    </row>
    <row r="17085" spans="3:14" x14ac:dyDescent="0.2">
      <c r="C17085" s="17"/>
      <c r="M17085"/>
      <c r="N17085"/>
    </row>
    <row r="17086" spans="3:14" x14ac:dyDescent="0.2">
      <c r="C17086" s="17"/>
      <c r="M17086"/>
      <c r="N17086"/>
    </row>
    <row r="17087" spans="3:14" x14ac:dyDescent="0.2">
      <c r="C17087" s="17"/>
      <c r="M17087"/>
      <c r="N17087"/>
    </row>
    <row r="17088" spans="3:14" x14ac:dyDescent="0.2">
      <c r="C17088" s="17"/>
      <c r="M17088"/>
      <c r="N17088"/>
    </row>
    <row r="17089" spans="3:14" x14ac:dyDescent="0.2">
      <c r="C17089" s="17"/>
      <c r="M17089"/>
      <c r="N17089"/>
    </row>
    <row r="17090" spans="3:14" x14ac:dyDescent="0.2">
      <c r="C17090" s="17"/>
      <c r="M17090"/>
      <c r="N17090"/>
    </row>
    <row r="17091" spans="3:14" x14ac:dyDescent="0.2">
      <c r="C17091" s="17"/>
      <c r="M17091"/>
      <c r="N17091"/>
    </row>
    <row r="17092" spans="3:14" x14ac:dyDescent="0.2">
      <c r="C17092" s="17"/>
      <c r="M17092"/>
      <c r="N17092"/>
    </row>
    <row r="17093" spans="3:14" x14ac:dyDescent="0.2">
      <c r="C17093" s="17"/>
      <c r="M17093"/>
      <c r="N17093"/>
    </row>
    <row r="17094" spans="3:14" x14ac:dyDescent="0.2">
      <c r="C17094" s="17"/>
      <c r="M17094"/>
      <c r="N17094"/>
    </row>
    <row r="17095" spans="3:14" x14ac:dyDescent="0.2">
      <c r="C17095" s="17"/>
      <c r="M17095"/>
      <c r="N17095"/>
    </row>
    <row r="17096" spans="3:14" x14ac:dyDescent="0.2">
      <c r="C17096" s="17"/>
      <c r="M17096"/>
      <c r="N17096"/>
    </row>
    <row r="17097" spans="3:14" x14ac:dyDescent="0.2">
      <c r="C17097" s="17"/>
      <c r="M17097"/>
      <c r="N17097"/>
    </row>
    <row r="17098" spans="3:14" x14ac:dyDescent="0.2">
      <c r="C17098" s="17"/>
      <c r="M17098"/>
      <c r="N17098"/>
    </row>
    <row r="17099" spans="3:14" x14ac:dyDescent="0.2">
      <c r="C17099" s="17"/>
      <c r="M17099"/>
      <c r="N17099"/>
    </row>
    <row r="17100" spans="3:14" x14ac:dyDescent="0.2">
      <c r="C17100" s="17"/>
      <c r="M17100"/>
      <c r="N17100"/>
    </row>
    <row r="17101" spans="3:14" x14ac:dyDescent="0.2">
      <c r="C17101" s="17"/>
      <c r="M17101"/>
      <c r="N17101"/>
    </row>
    <row r="17102" spans="3:14" x14ac:dyDescent="0.2">
      <c r="C17102" s="17"/>
      <c r="M17102"/>
      <c r="N17102"/>
    </row>
    <row r="17103" spans="3:14" x14ac:dyDescent="0.2">
      <c r="C17103" s="17"/>
      <c r="M17103"/>
      <c r="N17103"/>
    </row>
    <row r="17104" spans="3:14" x14ac:dyDescent="0.2">
      <c r="C17104" s="17"/>
      <c r="M17104"/>
      <c r="N17104"/>
    </row>
    <row r="17105" spans="3:14" x14ac:dyDescent="0.2">
      <c r="C17105" s="17"/>
      <c r="M17105"/>
      <c r="N17105"/>
    </row>
    <row r="17106" spans="3:14" x14ac:dyDescent="0.2">
      <c r="C17106" s="17"/>
      <c r="M17106"/>
      <c r="N17106"/>
    </row>
    <row r="17107" spans="3:14" x14ac:dyDescent="0.2">
      <c r="C17107" s="17"/>
      <c r="M17107"/>
      <c r="N17107"/>
    </row>
    <row r="17108" spans="3:14" x14ac:dyDescent="0.2">
      <c r="C17108" s="17"/>
      <c r="M17108"/>
      <c r="N17108"/>
    </row>
    <row r="17109" spans="3:14" x14ac:dyDescent="0.2">
      <c r="C17109" s="17"/>
      <c r="M17109"/>
      <c r="N17109"/>
    </row>
    <row r="17110" spans="3:14" x14ac:dyDescent="0.2">
      <c r="C17110" s="17"/>
      <c r="M17110"/>
      <c r="N17110"/>
    </row>
    <row r="17111" spans="3:14" x14ac:dyDescent="0.2">
      <c r="C17111" s="17"/>
      <c r="M17111"/>
      <c r="N17111"/>
    </row>
    <row r="17112" spans="3:14" x14ac:dyDescent="0.2">
      <c r="C17112" s="17"/>
      <c r="M17112"/>
      <c r="N17112"/>
    </row>
    <row r="17113" spans="3:14" x14ac:dyDescent="0.2">
      <c r="C17113" s="17"/>
      <c r="M17113"/>
      <c r="N17113"/>
    </row>
    <row r="17114" spans="3:14" x14ac:dyDescent="0.2">
      <c r="C17114" s="17"/>
      <c r="M17114"/>
      <c r="N17114"/>
    </row>
    <row r="17115" spans="3:14" x14ac:dyDescent="0.2">
      <c r="C17115" s="17"/>
      <c r="M17115"/>
      <c r="N17115"/>
    </row>
    <row r="17116" spans="3:14" x14ac:dyDescent="0.2">
      <c r="C17116" s="17"/>
      <c r="M17116"/>
      <c r="N17116"/>
    </row>
    <row r="17117" spans="3:14" x14ac:dyDescent="0.2">
      <c r="C17117" s="17"/>
      <c r="M17117"/>
      <c r="N17117"/>
    </row>
    <row r="17118" spans="3:14" x14ac:dyDescent="0.2">
      <c r="C17118" s="17"/>
      <c r="M17118"/>
      <c r="N17118"/>
    </row>
    <row r="17119" spans="3:14" x14ac:dyDescent="0.2">
      <c r="C17119" s="17"/>
      <c r="M17119"/>
      <c r="N17119"/>
    </row>
    <row r="17120" spans="3:14" x14ac:dyDescent="0.2">
      <c r="C17120" s="17"/>
      <c r="M17120"/>
      <c r="N17120"/>
    </row>
    <row r="17121" spans="3:14" x14ac:dyDescent="0.2">
      <c r="C17121" s="17"/>
      <c r="M17121"/>
      <c r="N17121"/>
    </row>
    <row r="17122" spans="3:14" x14ac:dyDescent="0.2">
      <c r="C17122" s="17"/>
      <c r="M17122"/>
      <c r="N17122"/>
    </row>
    <row r="17123" spans="3:14" x14ac:dyDescent="0.2">
      <c r="C17123" s="17"/>
      <c r="M17123"/>
      <c r="N17123"/>
    </row>
    <row r="17124" spans="3:14" x14ac:dyDescent="0.2">
      <c r="C17124" s="17"/>
      <c r="M17124"/>
      <c r="N17124"/>
    </row>
    <row r="17125" spans="3:14" x14ac:dyDescent="0.2">
      <c r="C17125" s="17"/>
      <c r="M17125"/>
      <c r="N17125"/>
    </row>
    <row r="17126" spans="3:14" x14ac:dyDescent="0.2">
      <c r="C17126" s="17"/>
      <c r="M17126"/>
      <c r="N17126"/>
    </row>
    <row r="17127" spans="3:14" x14ac:dyDescent="0.2">
      <c r="C17127" s="17"/>
      <c r="M17127"/>
      <c r="N17127"/>
    </row>
    <row r="17128" spans="3:14" x14ac:dyDescent="0.2">
      <c r="C17128" s="17"/>
      <c r="M17128"/>
      <c r="N17128"/>
    </row>
    <row r="17129" spans="3:14" x14ac:dyDescent="0.2">
      <c r="C17129" s="17"/>
      <c r="M17129"/>
      <c r="N17129"/>
    </row>
    <row r="17130" spans="3:14" x14ac:dyDescent="0.2">
      <c r="C17130" s="17"/>
      <c r="M17130"/>
      <c r="N17130"/>
    </row>
    <row r="17131" spans="3:14" x14ac:dyDescent="0.2">
      <c r="C17131" s="17"/>
      <c r="M17131"/>
      <c r="N17131"/>
    </row>
    <row r="17132" spans="3:14" x14ac:dyDescent="0.2">
      <c r="C17132" s="17"/>
      <c r="M17132"/>
      <c r="N17132"/>
    </row>
    <row r="17133" spans="3:14" x14ac:dyDescent="0.2">
      <c r="C17133" s="17"/>
      <c r="M17133"/>
      <c r="N17133"/>
    </row>
    <row r="17134" spans="3:14" x14ac:dyDescent="0.2">
      <c r="C17134" s="17"/>
      <c r="M17134"/>
      <c r="N17134"/>
    </row>
    <row r="17135" spans="3:14" x14ac:dyDescent="0.2">
      <c r="C17135" s="17"/>
      <c r="M17135"/>
      <c r="N17135"/>
    </row>
    <row r="17136" spans="3:14" x14ac:dyDescent="0.2">
      <c r="C17136" s="17"/>
      <c r="M17136"/>
      <c r="N17136"/>
    </row>
    <row r="17137" spans="3:14" x14ac:dyDescent="0.2">
      <c r="C17137" s="17"/>
      <c r="M17137"/>
      <c r="N17137"/>
    </row>
    <row r="17138" spans="3:14" x14ac:dyDescent="0.2">
      <c r="C17138" s="17"/>
      <c r="M17138"/>
      <c r="N17138"/>
    </row>
    <row r="17139" spans="3:14" x14ac:dyDescent="0.2">
      <c r="C17139" s="17"/>
      <c r="M17139"/>
      <c r="N17139"/>
    </row>
    <row r="17140" spans="3:14" x14ac:dyDescent="0.2">
      <c r="C17140" s="17"/>
      <c r="M17140"/>
      <c r="N17140"/>
    </row>
    <row r="17141" spans="3:14" x14ac:dyDescent="0.2">
      <c r="C17141" s="17"/>
      <c r="M17141"/>
      <c r="N17141"/>
    </row>
    <row r="17142" spans="3:14" x14ac:dyDescent="0.2">
      <c r="C17142" s="17"/>
      <c r="M17142"/>
      <c r="N17142"/>
    </row>
    <row r="17143" spans="3:14" x14ac:dyDescent="0.2">
      <c r="C17143" s="17"/>
      <c r="M17143"/>
      <c r="N17143"/>
    </row>
    <row r="17144" spans="3:14" x14ac:dyDescent="0.2">
      <c r="C17144" s="17"/>
      <c r="M17144"/>
      <c r="N17144"/>
    </row>
    <row r="17145" spans="3:14" x14ac:dyDescent="0.2">
      <c r="C17145" s="17"/>
      <c r="M17145"/>
      <c r="N17145"/>
    </row>
    <row r="17146" spans="3:14" x14ac:dyDescent="0.2">
      <c r="C17146" s="17"/>
      <c r="M17146"/>
      <c r="N17146"/>
    </row>
    <row r="17147" spans="3:14" x14ac:dyDescent="0.2">
      <c r="C17147" s="17"/>
      <c r="M17147"/>
      <c r="N17147"/>
    </row>
    <row r="17148" spans="3:14" x14ac:dyDescent="0.2">
      <c r="C17148" s="17"/>
      <c r="M17148"/>
      <c r="N17148"/>
    </row>
    <row r="17149" spans="3:14" x14ac:dyDescent="0.2">
      <c r="C17149" s="17"/>
      <c r="M17149"/>
      <c r="N17149"/>
    </row>
    <row r="17150" spans="3:14" x14ac:dyDescent="0.2">
      <c r="C17150" s="17"/>
      <c r="M17150"/>
      <c r="N17150"/>
    </row>
    <row r="17151" spans="3:14" x14ac:dyDescent="0.2">
      <c r="C17151" s="17"/>
      <c r="M17151"/>
      <c r="N17151"/>
    </row>
    <row r="17152" spans="3:14" x14ac:dyDescent="0.2">
      <c r="C17152" s="17"/>
      <c r="M17152"/>
      <c r="N17152"/>
    </row>
    <row r="17153" spans="3:14" x14ac:dyDescent="0.2">
      <c r="C17153" s="17"/>
      <c r="M17153"/>
      <c r="N17153"/>
    </row>
    <row r="17154" spans="3:14" x14ac:dyDescent="0.2">
      <c r="C17154" s="17"/>
      <c r="M17154"/>
      <c r="N17154"/>
    </row>
    <row r="17155" spans="3:14" x14ac:dyDescent="0.2">
      <c r="C17155" s="17"/>
      <c r="M17155"/>
      <c r="N17155"/>
    </row>
    <row r="17156" spans="3:14" x14ac:dyDescent="0.2">
      <c r="C17156" s="17"/>
      <c r="M17156"/>
      <c r="N17156"/>
    </row>
    <row r="17157" spans="3:14" x14ac:dyDescent="0.2">
      <c r="C17157" s="17"/>
      <c r="M17157"/>
      <c r="N17157"/>
    </row>
    <row r="17158" spans="3:14" x14ac:dyDescent="0.2">
      <c r="C17158" s="17"/>
      <c r="M17158"/>
      <c r="N17158"/>
    </row>
    <row r="17159" spans="3:14" x14ac:dyDescent="0.2">
      <c r="C17159" s="17"/>
      <c r="M17159"/>
      <c r="N17159"/>
    </row>
    <row r="17160" spans="3:14" x14ac:dyDescent="0.2">
      <c r="C17160" s="17"/>
      <c r="M17160"/>
      <c r="N17160"/>
    </row>
    <row r="17161" spans="3:14" x14ac:dyDescent="0.2">
      <c r="C17161" s="17"/>
      <c r="M17161"/>
      <c r="N17161"/>
    </row>
    <row r="17162" spans="3:14" x14ac:dyDescent="0.2">
      <c r="C17162" s="17"/>
      <c r="M17162"/>
      <c r="N17162"/>
    </row>
    <row r="17163" spans="3:14" x14ac:dyDescent="0.2">
      <c r="C17163" s="17"/>
      <c r="M17163"/>
      <c r="N17163"/>
    </row>
    <row r="17164" spans="3:14" x14ac:dyDescent="0.2">
      <c r="C17164" s="17"/>
      <c r="M17164"/>
      <c r="N17164"/>
    </row>
    <row r="17165" spans="3:14" x14ac:dyDescent="0.2">
      <c r="C17165" s="17"/>
      <c r="M17165"/>
      <c r="N17165"/>
    </row>
    <row r="17166" spans="3:14" x14ac:dyDescent="0.2">
      <c r="C17166" s="17"/>
      <c r="M17166"/>
      <c r="N17166"/>
    </row>
    <row r="17167" spans="3:14" x14ac:dyDescent="0.2">
      <c r="C17167" s="17"/>
      <c r="M17167"/>
      <c r="N17167"/>
    </row>
    <row r="17168" spans="3:14" x14ac:dyDescent="0.2">
      <c r="C17168" s="17"/>
      <c r="M17168"/>
      <c r="N17168"/>
    </row>
    <row r="17169" spans="3:14" x14ac:dyDescent="0.2">
      <c r="C17169" s="17"/>
      <c r="M17169"/>
      <c r="N17169"/>
    </row>
    <row r="17170" spans="3:14" x14ac:dyDescent="0.2">
      <c r="C17170" s="17"/>
      <c r="M17170"/>
      <c r="N17170"/>
    </row>
    <row r="17171" spans="3:14" x14ac:dyDescent="0.2">
      <c r="C17171" s="17"/>
      <c r="M17171"/>
      <c r="N17171"/>
    </row>
    <row r="17172" spans="3:14" x14ac:dyDescent="0.2">
      <c r="C17172" s="17"/>
      <c r="M17172"/>
      <c r="N17172"/>
    </row>
    <row r="17173" spans="3:14" x14ac:dyDescent="0.2">
      <c r="C17173" s="17"/>
      <c r="M17173"/>
      <c r="N17173"/>
    </row>
    <row r="17174" spans="3:14" x14ac:dyDescent="0.2">
      <c r="C17174" s="17"/>
      <c r="M17174"/>
      <c r="N17174"/>
    </row>
    <row r="17175" spans="3:14" x14ac:dyDescent="0.2">
      <c r="C17175" s="17"/>
      <c r="M17175"/>
      <c r="N17175"/>
    </row>
    <row r="17176" spans="3:14" x14ac:dyDescent="0.2">
      <c r="C17176" s="17"/>
      <c r="M17176"/>
      <c r="N17176"/>
    </row>
    <row r="17177" spans="3:14" x14ac:dyDescent="0.2">
      <c r="C17177" s="17"/>
      <c r="M17177"/>
      <c r="N17177"/>
    </row>
    <row r="17178" spans="3:14" x14ac:dyDescent="0.2">
      <c r="C17178" s="17"/>
      <c r="M17178"/>
      <c r="N17178"/>
    </row>
    <row r="17179" spans="3:14" x14ac:dyDescent="0.2">
      <c r="C17179" s="17"/>
      <c r="M17179"/>
      <c r="N17179"/>
    </row>
    <row r="17180" spans="3:14" x14ac:dyDescent="0.2">
      <c r="C17180" s="17"/>
      <c r="M17180"/>
      <c r="N17180"/>
    </row>
    <row r="17181" spans="3:14" x14ac:dyDescent="0.2">
      <c r="C17181" s="17"/>
      <c r="M17181"/>
      <c r="N17181"/>
    </row>
    <row r="17182" spans="3:14" x14ac:dyDescent="0.2">
      <c r="C17182" s="17"/>
      <c r="M17182"/>
      <c r="N17182"/>
    </row>
    <row r="17183" spans="3:14" x14ac:dyDescent="0.2">
      <c r="C17183" s="17"/>
      <c r="M17183"/>
      <c r="N17183"/>
    </row>
    <row r="17184" spans="3:14" x14ac:dyDescent="0.2">
      <c r="C17184" s="17"/>
      <c r="M17184"/>
      <c r="N17184"/>
    </row>
    <row r="17185" spans="3:14" x14ac:dyDescent="0.2">
      <c r="C17185" s="17"/>
      <c r="M17185"/>
      <c r="N17185"/>
    </row>
    <row r="17186" spans="3:14" x14ac:dyDescent="0.2">
      <c r="C17186" s="17"/>
      <c r="M17186"/>
      <c r="N17186"/>
    </row>
    <row r="17187" spans="3:14" x14ac:dyDescent="0.2">
      <c r="C17187" s="17"/>
      <c r="M17187"/>
      <c r="N17187"/>
    </row>
    <row r="17188" spans="3:14" x14ac:dyDescent="0.2">
      <c r="C17188" s="17"/>
      <c r="M17188"/>
      <c r="N17188"/>
    </row>
    <row r="17189" spans="3:14" x14ac:dyDescent="0.2">
      <c r="C17189" s="17"/>
      <c r="M17189"/>
      <c r="N17189"/>
    </row>
    <row r="17190" spans="3:14" x14ac:dyDescent="0.2">
      <c r="C17190" s="17"/>
      <c r="M17190"/>
      <c r="N17190"/>
    </row>
    <row r="17191" spans="3:14" x14ac:dyDescent="0.2">
      <c r="C17191" s="17"/>
      <c r="M17191"/>
      <c r="N17191"/>
    </row>
    <row r="17192" spans="3:14" x14ac:dyDescent="0.2">
      <c r="C17192" s="17"/>
      <c r="M17192"/>
      <c r="N17192"/>
    </row>
    <row r="17193" spans="3:14" x14ac:dyDescent="0.2">
      <c r="C17193" s="17"/>
      <c r="M17193"/>
      <c r="N17193"/>
    </row>
    <row r="17194" spans="3:14" x14ac:dyDescent="0.2">
      <c r="C17194" s="17"/>
      <c r="M17194"/>
      <c r="N17194"/>
    </row>
    <row r="17195" spans="3:14" x14ac:dyDescent="0.2">
      <c r="C17195" s="17"/>
      <c r="M17195"/>
      <c r="N17195"/>
    </row>
    <row r="17196" spans="3:14" x14ac:dyDescent="0.2">
      <c r="C17196" s="17"/>
      <c r="M17196"/>
      <c r="N17196"/>
    </row>
    <row r="17197" spans="3:14" x14ac:dyDescent="0.2">
      <c r="C17197" s="17"/>
      <c r="M17197"/>
      <c r="N17197"/>
    </row>
    <row r="17198" spans="3:14" x14ac:dyDescent="0.2">
      <c r="C17198" s="17"/>
      <c r="M17198"/>
      <c r="N17198"/>
    </row>
    <row r="17199" spans="3:14" x14ac:dyDescent="0.2">
      <c r="C17199" s="17"/>
      <c r="M17199"/>
      <c r="N17199"/>
    </row>
    <row r="17200" spans="3:14" x14ac:dyDescent="0.2">
      <c r="C17200" s="17"/>
      <c r="M17200"/>
      <c r="N17200"/>
    </row>
    <row r="17201" spans="3:14" x14ac:dyDescent="0.2">
      <c r="C17201" s="17"/>
      <c r="M17201"/>
      <c r="N17201"/>
    </row>
    <row r="17202" spans="3:14" x14ac:dyDescent="0.2">
      <c r="C17202" s="17"/>
      <c r="M17202"/>
      <c r="N17202"/>
    </row>
    <row r="17203" spans="3:14" x14ac:dyDescent="0.2">
      <c r="C17203" s="17"/>
      <c r="M17203"/>
      <c r="N17203"/>
    </row>
    <row r="17204" spans="3:14" x14ac:dyDescent="0.2">
      <c r="C17204" s="17"/>
      <c r="M17204"/>
      <c r="N17204"/>
    </row>
    <row r="17205" spans="3:14" x14ac:dyDescent="0.2">
      <c r="C17205" s="17"/>
      <c r="M17205"/>
      <c r="N17205"/>
    </row>
    <row r="17206" spans="3:14" x14ac:dyDescent="0.2">
      <c r="C17206" s="17"/>
      <c r="M17206"/>
      <c r="N17206"/>
    </row>
    <row r="17207" spans="3:14" x14ac:dyDescent="0.2">
      <c r="C17207" s="17"/>
      <c r="M17207"/>
      <c r="N17207"/>
    </row>
    <row r="17208" spans="3:14" x14ac:dyDescent="0.2">
      <c r="C17208" s="17"/>
      <c r="M17208"/>
      <c r="N17208"/>
    </row>
    <row r="17209" spans="3:14" x14ac:dyDescent="0.2">
      <c r="C17209" s="17"/>
      <c r="M17209"/>
      <c r="N17209"/>
    </row>
    <row r="17210" spans="3:14" x14ac:dyDescent="0.2">
      <c r="C17210" s="17"/>
      <c r="M17210"/>
      <c r="N17210"/>
    </row>
    <row r="17211" spans="3:14" x14ac:dyDescent="0.2">
      <c r="C17211" s="17"/>
      <c r="M17211"/>
      <c r="N17211"/>
    </row>
    <row r="17212" spans="3:14" x14ac:dyDescent="0.2">
      <c r="C17212" s="17"/>
      <c r="M17212"/>
      <c r="N17212"/>
    </row>
    <row r="17213" spans="3:14" x14ac:dyDescent="0.2">
      <c r="C17213" s="17"/>
      <c r="M17213"/>
      <c r="N17213"/>
    </row>
    <row r="17214" spans="3:14" x14ac:dyDescent="0.2">
      <c r="C17214" s="17"/>
      <c r="M17214"/>
      <c r="N17214"/>
    </row>
    <row r="17215" spans="3:14" x14ac:dyDescent="0.2">
      <c r="C17215" s="17"/>
      <c r="M17215"/>
      <c r="N17215"/>
    </row>
    <row r="17216" spans="3:14" x14ac:dyDescent="0.2">
      <c r="C17216" s="17"/>
      <c r="M17216"/>
      <c r="N17216"/>
    </row>
    <row r="17217" spans="3:14" x14ac:dyDescent="0.2">
      <c r="C17217" s="17"/>
      <c r="M17217"/>
      <c r="N17217"/>
    </row>
    <row r="17218" spans="3:14" x14ac:dyDescent="0.2">
      <c r="C17218" s="17"/>
      <c r="M17218"/>
      <c r="N17218"/>
    </row>
    <row r="17219" spans="3:14" x14ac:dyDescent="0.2">
      <c r="C17219" s="17"/>
      <c r="M17219"/>
      <c r="N17219"/>
    </row>
    <row r="17220" spans="3:14" x14ac:dyDescent="0.2">
      <c r="C17220" s="17"/>
      <c r="M17220"/>
      <c r="N17220"/>
    </row>
    <row r="17221" spans="3:14" x14ac:dyDescent="0.2">
      <c r="C17221" s="17"/>
      <c r="M17221"/>
      <c r="N17221"/>
    </row>
    <row r="17222" spans="3:14" x14ac:dyDescent="0.2">
      <c r="C17222" s="17"/>
      <c r="M17222"/>
      <c r="N17222"/>
    </row>
    <row r="17223" spans="3:14" x14ac:dyDescent="0.2">
      <c r="C17223" s="17"/>
      <c r="M17223"/>
      <c r="N17223"/>
    </row>
    <row r="17224" spans="3:14" x14ac:dyDescent="0.2">
      <c r="C17224" s="17"/>
      <c r="M17224"/>
      <c r="N17224"/>
    </row>
    <row r="17225" spans="3:14" x14ac:dyDescent="0.2">
      <c r="C17225" s="17"/>
      <c r="M17225"/>
      <c r="N17225"/>
    </row>
    <row r="17226" spans="3:14" x14ac:dyDescent="0.2">
      <c r="C17226" s="17"/>
      <c r="M17226"/>
      <c r="N17226"/>
    </row>
    <row r="17227" spans="3:14" x14ac:dyDescent="0.2">
      <c r="C17227" s="17"/>
      <c r="M17227"/>
      <c r="N17227"/>
    </row>
    <row r="17228" spans="3:14" x14ac:dyDescent="0.2">
      <c r="C17228" s="17"/>
      <c r="M17228"/>
      <c r="N17228"/>
    </row>
    <row r="17229" spans="3:14" x14ac:dyDescent="0.2">
      <c r="C17229" s="17"/>
      <c r="M17229"/>
      <c r="N17229"/>
    </row>
    <row r="17230" spans="3:14" x14ac:dyDescent="0.2">
      <c r="C17230" s="17"/>
      <c r="M17230"/>
      <c r="N17230"/>
    </row>
    <row r="17231" spans="3:14" x14ac:dyDescent="0.2">
      <c r="C17231" s="17"/>
      <c r="M17231"/>
      <c r="N17231"/>
    </row>
    <row r="17232" spans="3:14" x14ac:dyDescent="0.2">
      <c r="C17232" s="17"/>
      <c r="M17232"/>
      <c r="N17232"/>
    </row>
    <row r="17233" spans="3:14" x14ac:dyDescent="0.2">
      <c r="C17233" s="17"/>
      <c r="M17233"/>
      <c r="N17233"/>
    </row>
    <row r="17234" spans="3:14" x14ac:dyDescent="0.2">
      <c r="C17234" s="17"/>
      <c r="M17234"/>
      <c r="N17234"/>
    </row>
    <row r="17235" spans="3:14" x14ac:dyDescent="0.2">
      <c r="C17235" s="17"/>
      <c r="M17235"/>
      <c r="N17235"/>
    </row>
    <row r="17236" spans="3:14" x14ac:dyDescent="0.2">
      <c r="C17236" s="17"/>
      <c r="M17236"/>
      <c r="N17236"/>
    </row>
    <row r="17237" spans="3:14" x14ac:dyDescent="0.2">
      <c r="C17237" s="17"/>
      <c r="M17237"/>
      <c r="N17237"/>
    </row>
    <row r="17238" spans="3:14" x14ac:dyDescent="0.2">
      <c r="C17238" s="17"/>
      <c r="M17238"/>
      <c r="N17238"/>
    </row>
    <row r="17239" spans="3:14" x14ac:dyDescent="0.2">
      <c r="C17239" s="17"/>
      <c r="M17239"/>
      <c r="N17239"/>
    </row>
    <row r="17240" spans="3:14" x14ac:dyDescent="0.2">
      <c r="C17240" s="17"/>
      <c r="M17240"/>
      <c r="N17240"/>
    </row>
    <row r="17241" spans="3:14" x14ac:dyDescent="0.2">
      <c r="C17241" s="17"/>
      <c r="M17241"/>
      <c r="N17241"/>
    </row>
    <row r="17242" spans="3:14" x14ac:dyDescent="0.2">
      <c r="C17242" s="17"/>
      <c r="M17242"/>
      <c r="N17242"/>
    </row>
    <row r="17243" spans="3:14" x14ac:dyDescent="0.2">
      <c r="C17243" s="17"/>
      <c r="M17243"/>
      <c r="N17243"/>
    </row>
    <row r="17244" spans="3:14" x14ac:dyDescent="0.2">
      <c r="C17244" s="17"/>
      <c r="M17244"/>
      <c r="N17244"/>
    </row>
    <row r="17245" spans="3:14" x14ac:dyDescent="0.2">
      <c r="C17245" s="17"/>
      <c r="M17245"/>
      <c r="N17245"/>
    </row>
    <row r="17246" spans="3:14" x14ac:dyDescent="0.2">
      <c r="C17246" s="17"/>
      <c r="M17246"/>
      <c r="N17246"/>
    </row>
    <row r="17247" spans="3:14" x14ac:dyDescent="0.2">
      <c r="C17247" s="17"/>
      <c r="M17247"/>
      <c r="N17247"/>
    </row>
    <row r="17248" spans="3:14" x14ac:dyDescent="0.2">
      <c r="C17248" s="17"/>
      <c r="M17248"/>
      <c r="N17248"/>
    </row>
    <row r="17249" spans="3:14" x14ac:dyDescent="0.2">
      <c r="C17249" s="17"/>
      <c r="M17249"/>
      <c r="N17249"/>
    </row>
    <row r="17250" spans="3:14" x14ac:dyDescent="0.2">
      <c r="C17250" s="17"/>
      <c r="M17250"/>
      <c r="N17250"/>
    </row>
    <row r="17251" spans="3:14" x14ac:dyDescent="0.2">
      <c r="C17251" s="17"/>
      <c r="M17251"/>
      <c r="N17251"/>
    </row>
    <row r="17252" spans="3:14" x14ac:dyDescent="0.2">
      <c r="C17252" s="17"/>
      <c r="M17252"/>
      <c r="N17252"/>
    </row>
    <row r="17253" spans="3:14" x14ac:dyDescent="0.2">
      <c r="C17253" s="17"/>
      <c r="M17253"/>
      <c r="N17253"/>
    </row>
    <row r="17254" spans="3:14" x14ac:dyDescent="0.2">
      <c r="C17254" s="17"/>
      <c r="M17254"/>
      <c r="N17254"/>
    </row>
    <row r="17255" spans="3:14" x14ac:dyDescent="0.2">
      <c r="C17255" s="17"/>
      <c r="M17255"/>
      <c r="N17255"/>
    </row>
    <row r="17256" spans="3:14" x14ac:dyDescent="0.2">
      <c r="C17256" s="17"/>
      <c r="M17256"/>
      <c r="N17256"/>
    </row>
    <row r="17257" spans="3:14" x14ac:dyDescent="0.2">
      <c r="C17257" s="17"/>
      <c r="M17257"/>
      <c r="N17257"/>
    </row>
    <row r="17258" spans="3:14" x14ac:dyDescent="0.2">
      <c r="C17258" s="17"/>
      <c r="M17258"/>
      <c r="N17258"/>
    </row>
    <row r="17259" spans="3:14" x14ac:dyDescent="0.2">
      <c r="C17259" s="17"/>
      <c r="M17259"/>
      <c r="N17259"/>
    </row>
    <row r="17260" spans="3:14" x14ac:dyDescent="0.2">
      <c r="C17260" s="17"/>
      <c r="M17260"/>
      <c r="N17260"/>
    </row>
    <row r="17261" spans="3:14" x14ac:dyDescent="0.2">
      <c r="C17261" s="17"/>
      <c r="M17261"/>
      <c r="N17261"/>
    </row>
    <row r="17262" spans="3:14" x14ac:dyDescent="0.2">
      <c r="C17262" s="17"/>
      <c r="M17262"/>
      <c r="N17262"/>
    </row>
    <row r="17263" spans="3:14" x14ac:dyDescent="0.2">
      <c r="C17263" s="17"/>
      <c r="M17263"/>
      <c r="N17263"/>
    </row>
    <row r="17264" spans="3:14" x14ac:dyDescent="0.2">
      <c r="C17264" s="17"/>
      <c r="M17264"/>
      <c r="N17264"/>
    </row>
    <row r="17265" spans="3:14" x14ac:dyDescent="0.2">
      <c r="C17265" s="17"/>
      <c r="M17265"/>
      <c r="N17265"/>
    </row>
    <row r="17266" spans="3:14" x14ac:dyDescent="0.2">
      <c r="C17266" s="17"/>
      <c r="M17266"/>
      <c r="N17266"/>
    </row>
    <row r="17267" spans="3:14" x14ac:dyDescent="0.2">
      <c r="C17267" s="17"/>
      <c r="M17267"/>
      <c r="N17267"/>
    </row>
    <row r="17268" spans="3:14" x14ac:dyDescent="0.2">
      <c r="C17268" s="17"/>
      <c r="M17268"/>
      <c r="N17268"/>
    </row>
    <row r="17269" spans="3:14" x14ac:dyDescent="0.2">
      <c r="C17269" s="17"/>
      <c r="M17269"/>
      <c r="N17269"/>
    </row>
    <row r="17270" spans="3:14" x14ac:dyDescent="0.2">
      <c r="C17270" s="17"/>
      <c r="M17270"/>
      <c r="N17270"/>
    </row>
    <row r="17271" spans="3:14" x14ac:dyDescent="0.2">
      <c r="C17271" s="17"/>
      <c r="M17271"/>
      <c r="N17271"/>
    </row>
    <row r="17272" spans="3:14" x14ac:dyDescent="0.2">
      <c r="C17272" s="17"/>
      <c r="M17272"/>
      <c r="N17272"/>
    </row>
    <row r="17273" spans="3:14" x14ac:dyDescent="0.2">
      <c r="C17273" s="17"/>
      <c r="M17273"/>
      <c r="N17273"/>
    </row>
    <row r="17274" spans="3:14" x14ac:dyDescent="0.2">
      <c r="C17274" s="17"/>
      <c r="M17274"/>
      <c r="N17274"/>
    </row>
    <row r="17275" spans="3:14" x14ac:dyDescent="0.2">
      <c r="C17275" s="17"/>
      <c r="M17275"/>
      <c r="N17275"/>
    </row>
    <row r="17276" spans="3:14" x14ac:dyDescent="0.2">
      <c r="C17276" s="17"/>
      <c r="M17276"/>
      <c r="N17276"/>
    </row>
    <row r="17277" spans="3:14" x14ac:dyDescent="0.2">
      <c r="C17277" s="17"/>
      <c r="M17277"/>
      <c r="N17277"/>
    </row>
    <row r="17278" spans="3:14" x14ac:dyDescent="0.2">
      <c r="C17278" s="17"/>
      <c r="M17278"/>
      <c r="N17278"/>
    </row>
    <row r="17279" spans="3:14" x14ac:dyDescent="0.2">
      <c r="C17279" s="17"/>
      <c r="M17279"/>
      <c r="N17279"/>
    </row>
    <row r="17280" spans="3:14" x14ac:dyDescent="0.2">
      <c r="C17280" s="17"/>
      <c r="M17280"/>
      <c r="N17280"/>
    </row>
    <row r="17281" spans="3:14" x14ac:dyDescent="0.2">
      <c r="C17281" s="17"/>
      <c r="M17281"/>
      <c r="N17281"/>
    </row>
    <row r="17282" spans="3:14" x14ac:dyDescent="0.2">
      <c r="C17282" s="17"/>
      <c r="M17282"/>
      <c r="N17282"/>
    </row>
    <row r="17283" spans="3:14" x14ac:dyDescent="0.2">
      <c r="C17283" s="17"/>
      <c r="M17283"/>
      <c r="N17283"/>
    </row>
    <row r="17284" spans="3:14" x14ac:dyDescent="0.2">
      <c r="C17284" s="17"/>
      <c r="M17284"/>
      <c r="N17284"/>
    </row>
    <row r="17285" spans="3:14" x14ac:dyDescent="0.2">
      <c r="C17285" s="17"/>
      <c r="M17285"/>
      <c r="N17285"/>
    </row>
    <row r="17286" spans="3:14" x14ac:dyDescent="0.2">
      <c r="C17286" s="17"/>
      <c r="M17286"/>
      <c r="N17286"/>
    </row>
    <row r="17287" spans="3:14" x14ac:dyDescent="0.2">
      <c r="C17287" s="17"/>
      <c r="M17287"/>
      <c r="N17287"/>
    </row>
    <row r="17288" spans="3:14" x14ac:dyDescent="0.2">
      <c r="C17288" s="17"/>
      <c r="M17288"/>
      <c r="N17288"/>
    </row>
    <row r="17289" spans="3:14" x14ac:dyDescent="0.2">
      <c r="C17289" s="17"/>
      <c r="M17289"/>
      <c r="N17289"/>
    </row>
    <row r="17290" spans="3:14" x14ac:dyDescent="0.2">
      <c r="C17290" s="17"/>
      <c r="M17290"/>
      <c r="N17290"/>
    </row>
    <row r="17291" spans="3:14" x14ac:dyDescent="0.2">
      <c r="C17291" s="17"/>
      <c r="M17291"/>
      <c r="N17291"/>
    </row>
    <row r="17292" spans="3:14" x14ac:dyDescent="0.2">
      <c r="C17292" s="17"/>
      <c r="M17292"/>
      <c r="N17292"/>
    </row>
    <row r="17293" spans="3:14" x14ac:dyDescent="0.2">
      <c r="C17293" s="17"/>
      <c r="M17293"/>
      <c r="N17293"/>
    </row>
    <row r="17294" spans="3:14" x14ac:dyDescent="0.2">
      <c r="C17294" s="17"/>
      <c r="M17294"/>
      <c r="N17294"/>
    </row>
    <row r="17295" spans="3:14" x14ac:dyDescent="0.2">
      <c r="C17295" s="17"/>
      <c r="M17295"/>
      <c r="N17295"/>
    </row>
    <row r="17296" spans="3:14" x14ac:dyDescent="0.2">
      <c r="C17296" s="17"/>
      <c r="M17296"/>
      <c r="N17296"/>
    </row>
    <row r="17297" spans="3:14" x14ac:dyDescent="0.2">
      <c r="C17297" s="17"/>
      <c r="M17297"/>
      <c r="N17297"/>
    </row>
    <row r="17298" spans="3:14" x14ac:dyDescent="0.2">
      <c r="C17298" s="17"/>
      <c r="M17298"/>
      <c r="N17298"/>
    </row>
    <row r="17299" spans="3:14" x14ac:dyDescent="0.2">
      <c r="C17299" s="17"/>
      <c r="M17299"/>
      <c r="N17299"/>
    </row>
    <row r="17300" spans="3:14" x14ac:dyDescent="0.2">
      <c r="C17300" s="17"/>
      <c r="M17300"/>
      <c r="N17300"/>
    </row>
    <row r="17301" spans="3:14" x14ac:dyDescent="0.2">
      <c r="C17301" s="17"/>
      <c r="M17301"/>
      <c r="N17301"/>
    </row>
    <row r="17302" spans="3:14" x14ac:dyDescent="0.2">
      <c r="C17302" s="17"/>
      <c r="M17302"/>
      <c r="N17302"/>
    </row>
    <row r="17303" spans="3:14" x14ac:dyDescent="0.2">
      <c r="C17303" s="17"/>
      <c r="M17303"/>
      <c r="N17303"/>
    </row>
    <row r="17304" spans="3:14" x14ac:dyDescent="0.2">
      <c r="C17304" s="17"/>
      <c r="M17304"/>
      <c r="N17304"/>
    </row>
    <row r="17305" spans="3:14" x14ac:dyDescent="0.2">
      <c r="C17305" s="17"/>
      <c r="M17305"/>
      <c r="N17305"/>
    </row>
    <row r="17306" spans="3:14" x14ac:dyDescent="0.2">
      <c r="C17306" s="17"/>
      <c r="M17306"/>
      <c r="N17306"/>
    </row>
    <row r="17307" spans="3:14" x14ac:dyDescent="0.2">
      <c r="C17307" s="17"/>
      <c r="M17307"/>
      <c r="N17307"/>
    </row>
    <row r="17308" spans="3:14" x14ac:dyDescent="0.2">
      <c r="C17308" s="17"/>
      <c r="M17308"/>
      <c r="N17308"/>
    </row>
    <row r="17309" spans="3:14" x14ac:dyDescent="0.2">
      <c r="C17309" s="17"/>
      <c r="M17309"/>
      <c r="N17309"/>
    </row>
    <row r="17310" spans="3:14" x14ac:dyDescent="0.2">
      <c r="C17310" s="17"/>
      <c r="M17310"/>
      <c r="N17310"/>
    </row>
    <row r="17311" spans="3:14" x14ac:dyDescent="0.2">
      <c r="C17311" s="17"/>
      <c r="M17311"/>
      <c r="N17311"/>
    </row>
    <row r="17312" spans="3:14" x14ac:dyDescent="0.2">
      <c r="C17312" s="17"/>
      <c r="M17312"/>
      <c r="N17312"/>
    </row>
    <row r="17313" spans="3:14" x14ac:dyDescent="0.2">
      <c r="C17313" s="17"/>
      <c r="M17313"/>
      <c r="N17313"/>
    </row>
    <row r="17314" spans="3:14" x14ac:dyDescent="0.2">
      <c r="C17314" s="17"/>
      <c r="M17314"/>
      <c r="N17314"/>
    </row>
    <row r="17315" spans="3:14" x14ac:dyDescent="0.2">
      <c r="C17315" s="17"/>
      <c r="M17315"/>
      <c r="N17315"/>
    </row>
    <row r="17316" spans="3:14" x14ac:dyDescent="0.2">
      <c r="C17316" s="17"/>
      <c r="M17316"/>
      <c r="N17316"/>
    </row>
    <row r="17317" spans="3:14" x14ac:dyDescent="0.2">
      <c r="C17317" s="17"/>
      <c r="M17317"/>
      <c r="N17317"/>
    </row>
    <row r="17318" spans="3:14" x14ac:dyDescent="0.2">
      <c r="C17318" s="17"/>
      <c r="M17318"/>
      <c r="N17318"/>
    </row>
    <row r="17319" spans="3:14" x14ac:dyDescent="0.2">
      <c r="C17319" s="17"/>
      <c r="M17319"/>
      <c r="N17319"/>
    </row>
    <row r="17320" spans="3:14" x14ac:dyDescent="0.2">
      <c r="C17320" s="17"/>
      <c r="M17320"/>
      <c r="N17320"/>
    </row>
    <row r="17321" spans="3:14" x14ac:dyDescent="0.2">
      <c r="C17321" s="17"/>
      <c r="M17321"/>
      <c r="N17321"/>
    </row>
    <row r="17322" spans="3:14" x14ac:dyDescent="0.2">
      <c r="C17322" s="17"/>
      <c r="M17322"/>
      <c r="N17322"/>
    </row>
    <row r="17323" spans="3:14" x14ac:dyDescent="0.2">
      <c r="C17323" s="17"/>
      <c r="M17323"/>
      <c r="N17323"/>
    </row>
    <row r="17324" spans="3:14" x14ac:dyDescent="0.2">
      <c r="C17324" s="17"/>
      <c r="M17324"/>
      <c r="N17324"/>
    </row>
    <row r="17325" spans="3:14" x14ac:dyDescent="0.2">
      <c r="C17325" s="17"/>
      <c r="M17325"/>
      <c r="N17325"/>
    </row>
    <row r="17326" spans="3:14" x14ac:dyDescent="0.2">
      <c r="C17326" s="17"/>
      <c r="M17326"/>
      <c r="N17326"/>
    </row>
    <row r="17327" spans="3:14" x14ac:dyDescent="0.2">
      <c r="C17327" s="17"/>
      <c r="M17327"/>
      <c r="N17327"/>
    </row>
    <row r="17328" spans="3:14" x14ac:dyDescent="0.2">
      <c r="C17328" s="17"/>
      <c r="M17328"/>
      <c r="N17328"/>
    </row>
    <row r="17329" spans="3:14" x14ac:dyDescent="0.2">
      <c r="C17329" s="17"/>
      <c r="M17329"/>
      <c r="N17329"/>
    </row>
    <row r="17330" spans="3:14" x14ac:dyDescent="0.2">
      <c r="C17330" s="17"/>
      <c r="M17330"/>
      <c r="N17330"/>
    </row>
    <row r="17331" spans="3:14" x14ac:dyDescent="0.2">
      <c r="C17331" s="17"/>
      <c r="M17331"/>
      <c r="N17331"/>
    </row>
    <row r="17332" spans="3:14" x14ac:dyDescent="0.2">
      <c r="C17332" s="17"/>
      <c r="M17332"/>
      <c r="N17332"/>
    </row>
    <row r="17333" spans="3:14" x14ac:dyDescent="0.2">
      <c r="C17333" s="17"/>
      <c r="M17333"/>
      <c r="N17333"/>
    </row>
    <row r="17334" spans="3:14" x14ac:dyDescent="0.2">
      <c r="C17334" s="17"/>
      <c r="M17334"/>
      <c r="N17334"/>
    </row>
    <row r="17335" spans="3:14" x14ac:dyDescent="0.2">
      <c r="C17335" s="17"/>
      <c r="M17335"/>
      <c r="N17335"/>
    </row>
    <row r="17336" spans="3:14" x14ac:dyDescent="0.2">
      <c r="C17336" s="17"/>
      <c r="M17336"/>
      <c r="N17336"/>
    </row>
    <row r="17337" spans="3:14" x14ac:dyDescent="0.2">
      <c r="C17337" s="17"/>
      <c r="M17337"/>
      <c r="N17337"/>
    </row>
    <row r="17338" spans="3:14" x14ac:dyDescent="0.2">
      <c r="C17338" s="17"/>
      <c r="M17338"/>
      <c r="N17338"/>
    </row>
    <row r="17339" spans="3:14" x14ac:dyDescent="0.2">
      <c r="C17339" s="17"/>
      <c r="M17339"/>
      <c r="N17339"/>
    </row>
    <row r="17340" spans="3:14" x14ac:dyDescent="0.2">
      <c r="C17340" s="17"/>
      <c r="M17340"/>
      <c r="N17340"/>
    </row>
    <row r="17341" spans="3:14" x14ac:dyDescent="0.2">
      <c r="C17341" s="17"/>
      <c r="M17341"/>
      <c r="N17341"/>
    </row>
    <row r="17342" spans="3:14" x14ac:dyDescent="0.2">
      <c r="C17342" s="17"/>
      <c r="M17342"/>
      <c r="N17342"/>
    </row>
    <row r="17343" spans="3:14" x14ac:dyDescent="0.2">
      <c r="C17343" s="17"/>
      <c r="M17343"/>
      <c r="N17343"/>
    </row>
    <row r="17344" spans="3:14" x14ac:dyDescent="0.2">
      <c r="C17344" s="17"/>
      <c r="M17344"/>
      <c r="N17344"/>
    </row>
    <row r="17345" spans="3:14" x14ac:dyDescent="0.2">
      <c r="C17345" s="17"/>
      <c r="M17345"/>
      <c r="N17345"/>
    </row>
    <row r="17346" spans="3:14" x14ac:dyDescent="0.2">
      <c r="C17346" s="17"/>
      <c r="M17346"/>
      <c r="N17346"/>
    </row>
    <row r="17347" spans="3:14" x14ac:dyDescent="0.2">
      <c r="C17347" s="17"/>
      <c r="M17347"/>
      <c r="N17347"/>
    </row>
    <row r="17348" spans="3:14" x14ac:dyDescent="0.2">
      <c r="C17348" s="17"/>
      <c r="M17348"/>
      <c r="N17348"/>
    </row>
    <row r="17349" spans="3:14" x14ac:dyDescent="0.2">
      <c r="C17349" s="17"/>
      <c r="M17349"/>
      <c r="N17349"/>
    </row>
    <row r="17350" spans="3:14" x14ac:dyDescent="0.2">
      <c r="C17350" s="17"/>
      <c r="M17350"/>
      <c r="N17350"/>
    </row>
    <row r="17351" spans="3:14" x14ac:dyDescent="0.2">
      <c r="C17351" s="17"/>
      <c r="M17351"/>
      <c r="N17351"/>
    </row>
    <row r="17352" spans="3:14" x14ac:dyDescent="0.2">
      <c r="C17352" s="17"/>
      <c r="M17352"/>
      <c r="N17352"/>
    </row>
    <row r="17353" spans="3:14" x14ac:dyDescent="0.2">
      <c r="C17353" s="17"/>
      <c r="M17353"/>
      <c r="N17353"/>
    </row>
    <row r="17354" spans="3:14" x14ac:dyDescent="0.2">
      <c r="C17354" s="17"/>
      <c r="M17354"/>
      <c r="N17354"/>
    </row>
    <row r="17355" spans="3:14" x14ac:dyDescent="0.2">
      <c r="C17355" s="17"/>
      <c r="M17355"/>
      <c r="N17355"/>
    </row>
    <row r="17356" spans="3:14" x14ac:dyDescent="0.2">
      <c r="C17356" s="17"/>
      <c r="M17356"/>
      <c r="N17356"/>
    </row>
    <row r="17357" spans="3:14" x14ac:dyDescent="0.2">
      <c r="C17357" s="17"/>
      <c r="M17357"/>
      <c r="N17357"/>
    </row>
    <row r="17358" spans="3:14" x14ac:dyDescent="0.2">
      <c r="C17358" s="17"/>
      <c r="M17358"/>
      <c r="N17358"/>
    </row>
    <row r="17359" spans="3:14" x14ac:dyDescent="0.2">
      <c r="C17359" s="17"/>
      <c r="M17359"/>
      <c r="N17359"/>
    </row>
    <row r="17360" spans="3:14" x14ac:dyDescent="0.2">
      <c r="C17360" s="17"/>
      <c r="M17360"/>
      <c r="N17360"/>
    </row>
    <row r="17361" spans="3:14" x14ac:dyDescent="0.2">
      <c r="C17361" s="17"/>
      <c r="M17361"/>
      <c r="N17361"/>
    </row>
    <row r="17362" spans="3:14" x14ac:dyDescent="0.2">
      <c r="C17362" s="17"/>
      <c r="M17362"/>
      <c r="N17362"/>
    </row>
    <row r="17363" spans="3:14" x14ac:dyDescent="0.2">
      <c r="C17363" s="17"/>
      <c r="M17363"/>
      <c r="N17363"/>
    </row>
    <row r="17364" spans="3:14" x14ac:dyDescent="0.2">
      <c r="C17364" s="17"/>
      <c r="M17364"/>
      <c r="N17364"/>
    </row>
    <row r="17365" spans="3:14" x14ac:dyDescent="0.2">
      <c r="C17365" s="17"/>
      <c r="M17365"/>
      <c r="N17365"/>
    </row>
    <row r="17366" spans="3:14" x14ac:dyDescent="0.2">
      <c r="C17366" s="17"/>
      <c r="M17366"/>
      <c r="N17366"/>
    </row>
    <row r="17367" spans="3:14" x14ac:dyDescent="0.2">
      <c r="C17367" s="17"/>
      <c r="M17367"/>
      <c r="N17367"/>
    </row>
    <row r="17368" spans="3:14" x14ac:dyDescent="0.2">
      <c r="C17368" s="17"/>
      <c r="M17368"/>
      <c r="N17368"/>
    </row>
    <row r="17369" spans="3:14" x14ac:dyDescent="0.2">
      <c r="C17369" s="17"/>
      <c r="M17369"/>
      <c r="N17369"/>
    </row>
    <row r="17370" spans="3:14" x14ac:dyDescent="0.2">
      <c r="C17370" s="17"/>
      <c r="M17370"/>
      <c r="N17370"/>
    </row>
    <row r="17371" spans="3:14" x14ac:dyDescent="0.2">
      <c r="C17371" s="17"/>
      <c r="M17371"/>
      <c r="N17371"/>
    </row>
    <row r="17372" spans="3:14" x14ac:dyDescent="0.2">
      <c r="C17372" s="17"/>
      <c r="M17372"/>
      <c r="N17372"/>
    </row>
    <row r="17373" spans="3:14" x14ac:dyDescent="0.2">
      <c r="C17373" s="17"/>
      <c r="M17373"/>
      <c r="N17373"/>
    </row>
    <row r="17374" spans="3:14" x14ac:dyDescent="0.2">
      <c r="C17374" s="17"/>
      <c r="M17374"/>
      <c r="N17374"/>
    </row>
    <row r="17375" spans="3:14" x14ac:dyDescent="0.2">
      <c r="C17375" s="17"/>
      <c r="M17375"/>
      <c r="N17375"/>
    </row>
    <row r="17376" spans="3:14" x14ac:dyDescent="0.2">
      <c r="C17376" s="17"/>
      <c r="M17376"/>
      <c r="N17376"/>
    </row>
    <row r="17377" spans="3:14" x14ac:dyDescent="0.2">
      <c r="C17377" s="17"/>
      <c r="M17377"/>
      <c r="N17377"/>
    </row>
    <row r="17378" spans="3:14" x14ac:dyDescent="0.2">
      <c r="C17378" s="17"/>
      <c r="M17378"/>
      <c r="N17378"/>
    </row>
    <row r="17379" spans="3:14" x14ac:dyDescent="0.2">
      <c r="C17379" s="17"/>
      <c r="M17379"/>
      <c r="N17379"/>
    </row>
    <row r="17380" spans="3:14" x14ac:dyDescent="0.2">
      <c r="C17380" s="17"/>
      <c r="M17380"/>
      <c r="N17380"/>
    </row>
    <row r="17381" spans="3:14" x14ac:dyDescent="0.2">
      <c r="C17381" s="17"/>
      <c r="M17381"/>
      <c r="N17381"/>
    </row>
    <row r="17382" spans="3:14" x14ac:dyDescent="0.2">
      <c r="C17382" s="17"/>
      <c r="M17382"/>
      <c r="N17382"/>
    </row>
    <row r="17383" spans="3:14" x14ac:dyDescent="0.2">
      <c r="C17383" s="17"/>
      <c r="M17383"/>
      <c r="N17383"/>
    </row>
    <row r="17384" spans="3:14" x14ac:dyDescent="0.2">
      <c r="C17384" s="17"/>
      <c r="M17384"/>
      <c r="N17384"/>
    </row>
    <row r="17385" spans="3:14" x14ac:dyDescent="0.2">
      <c r="C17385" s="17"/>
      <c r="M17385"/>
      <c r="N17385"/>
    </row>
    <row r="17386" spans="3:14" x14ac:dyDescent="0.2">
      <c r="C17386" s="17"/>
      <c r="M17386"/>
      <c r="N17386"/>
    </row>
    <row r="17387" spans="3:14" x14ac:dyDescent="0.2">
      <c r="C17387" s="17"/>
      <c r="M17387"/>
      <c r="N17387"/>
    </row>
    <row r="17388" spans="3:14" x14ac:dyDescent="0.2">
      <c r="C17388" s="17"/>
      <c r="M17388"/>
      <c r="N17388"/>
    </row>
    <row r="17389" spans="3:14" x14ac:dyDescent="0.2">
      <c r="C17389" s="17"/>
      <c r="M17389"/>
      <c r="N17389"/>
    </row>
    <row r="17390" spans="3:14" x14ac:dyDescent="0.2">
      <c r="C17390" s="17"/>
      <c r="M17390"/>
      <c r="N17390"/>
    </row>
    <row r="17391" spans="3:14" x14ac:dyDescent="0.2">
      <c r="C17391" s="17"/>
      <c r="M17391"/>
      <c r="N17391"/>
    </row>
    <row r="17392" spans="3:14" x14ac:dyDescent="0.2">
      <c r="C17392" s="17"/>
      <c r="M17392"/>
      <c r="N17392"/>
    </row>
    <row r="17393" spans="3:14" x14ac:dyDescent="0.2">
      <c r="C17393" s="17"/>
      <c r="M17393"/>
      <c r="N17393"/>
    </row>
    <row r="17394" spans="3:14" x14ac:dyDescent="0.2">
      <c r="C17394" s="17"/>
      <c r="M17394"/>
      <c r="N17394"/>
    </row>
    <row r="17395" spans="3:14" x14ac:dyDescent="0.2">
      <c r="C17395" s="17"/>
      <c r="M17395"/>
      <c r="N17395"/>
    </row>
    <row r="17396" spans="3:14" x14ac:dyDescent="0.2">
      <c r="C17396" s="17"/>
      <c r="M17396"/>
      <c r="N17396"/>
    </row>
    <row r="17397" spans="3:14" x14ac:dyDescent="0.2">
      <c r="C17397" s="17"/>
      <c r="M17397"/>
      <c r="N17397"/>
    </row>
    <row r="17398" spans="3:14" x14ac:dyDescent="0.2">
      <c r="C17398" s="17"/>
      <c r="M17398"/>
      <c r="N17398"/>
    </row>
    <row r="17399" spans="3:14" x14ac:dyDescent="0.2">
      <c r="C17399" s="17"/>
      <c r="M17399"/>
      <c r="N17399"/>
    </row>
    <row r="17400" spans="3:14" x14ac:dyDescent="0.2">
      <c r="C17400" s="17"/>
      <c r="M17400"/>
      <c r="N17400"/>
    </row>
    <row r="17401" spans="3:14" x14ac:dyDescent="0.2">
      <c r="C17401" s="17"/>
      <c r="M17401"/>
      <c r="N17401"/>
    </row>
    <row r="17402" spans="3:14" x14ac:dyDescent="0.2">
      <c r="C17402" s="17"/>
      <c r="M17402"/>
      <c r="N17402"/>
    </row>
    <row r="17403" spans="3:14" x14ac:dyDescent="0.2">
      <c r="C17403" s="17"/>
      <c r="M17403"/>
      <c r="N17403"/>
    </row>
    <row r="17404" spans="3:14" x14ac:dyDescent="0.2">
      <c r="C17404" s="17"/>
      <c r="M17404"/>
      <c r="N17404"/>
    </row>
    <row r="17405" spans="3:14" x14ac:dyDescent="0.2">
      <c r="C17405" s="17"/>
      <c r="M17405"/>
      <c r="N17405"/>
    </row>
    <row r="17406" spans="3:14" x14ac:dyDescent="0.2">
      <c r="C17406" s="17"/>
      <c r="M17406"/>
      <c r="N17406"/>
    </row>
    <row r="17407" spans="3:14" x14ac:dyDescent="0.2">
      <c r="C17407" s="17"/>
      <c r="M17407"/>
      <c r="N17407"/>
    </row>
    <row r="17408" spans="3:14" x14ac:dyDescent="0.2">
      <c r="C17408" s="17"/>
      <c r="M17408"/>
      <c r="N17408"/>
    </row>
    <row r="17409" spans="3:14" x14ac:dyDescent="0.2">
      <c r="C17409" s="17"/>
      <c r="M17409"/>
      <c r="N17409"/>
    </row>
    <row r="17410" spans="3:14" x14ac:dyDescent="0.2">
      <c r="C17410" s="17"/>
      <c r="M17410"/>
      <c r="N17410"/>
    </row>
    <row r="17411" spans="3:14" x14ac:dyDescent="0.2">
      <c r="C17411" s="17"/>
      <c r="M17411"/>
      <c r="N17411"/>
    </row>
    <row r="17412" spans="3:14" x14ac:dyDescent="0.2">
      <c r="C17412" s="17"/>
      <c r="M17412"/>
      <c r="N17412"/>
    </row>
    <row r="17413" spans="3:14" x14ac:dyDescent="0.2">
      <c r="C17413" s="17"/>
      <c r="M17413"/>
      <c r="N17413"/>
    </row>
    <row r="17414" spans="3:14" x14ac:dyDescent="0.2">
      <c r="C17414" s="17"/>
      <c r="M17414"/>
      <c r="N17414"/>
    </row>
    <row r="17415" spans="3:14" x14ac:dyDescent="0.2">
      <c r="C17415" s="17"/>
      <c r="M17415"/>
      <c r="N17415"/>
    </row>
    <row r="17416" spans="3:14" x14ac:dyDescent="0.2">
      <c r="C17416" s="17"/>
      <c r="M17416"/>
      <c r="N17416"/>
    </row>
    <row r="17417" spans="3:14" x14ac:dyDescent="0.2">
      <c r="C17417" s="17"/>
      <c r="M17417"/>
      <c r="N17417"/>
    </row>
    <row r="17418" spans="3:14" x14ac:dyDescent="0.2">
      <c r="C17418" s="17"/>
      <c r="M17418"/>
      <c r="N17418"/>
    </row>
    <row r="17419" spans="3:14" x14ac:dyDescent="0.2">
      <c r="C17419" s="17"/>
      <c r="M17419"/>
      <c r="N17419"/>
    </row>
    <row r="17420" spans="3:14" x14ac:dyDescent="0.2">
      <c r="C17420" s="17"/>
      <c r="M17420"/>
      <c r="N17420"/>
    </row>
    <row r="17421" spans="3:14" x14ac:dyDescent="0.2">
      <c r="C17421" s="17"/>
      <c r="M17421"/>
      <c r="N17421"/>
    </row>
    <row r="17422" spans="3:14" x14ac:dyDescent="0.2">
      <c r="C17422" s="17"/>
      <c r="M17422"/>
      <c r="N17422"/>
    </row>
    <row r="17423" spans="3:14" x14ac:dyDescent="0.2">
      <c r="C17423" s="17"/>
      <c r="M17423"/>
      <c r="N17423"/>
    </row>
    <row r="17424" spans="3:14" x14ac:dyDescent="0.2">
      <c r="C17424" s="17"/>
      <c r="M17424"/>
      <c r="N17424"/>
    </row>
    <row r="17425" spans="3:14" x14ac:dyDescent="0.2">
      <c r="C17425" s="17"/>
      <c r="M17425"/>
      <c r="N17425"/>
    </row>
    <row r="17426" spans="3:14" x14ac:dyDescent="0.2">
      <c r="C17426" s="17"/>
      <c r="M17426"/>
      <c r="N17426"/>
    </row>
    <row r="17427" spans="3:14" x14ac:dyDescent="0.2">
      <c r="C17427" s="17"/>
      <c r="M17427"/>
      <c r="N17427"/>
    </row>
    <row r="17428" spans="3:14" x14ac:dyDescent="0.2">
      <c r="C17428" s="17"/>
      <c r="M17428"/>
      <c r="N17428"/>
    </row>
    <row r="17429" spans="3:14" x14ac:dyDescent="0.2">
      <c r="C17429" s="17"/>
      <c r="M17429"/>
      <c r="N17429"/>
    </row>
    <row r="17430" spans="3:14" x14ac:dyDescent="0.2">
      <c r="C17430" s="17"/>
      <c r="M17430"/>
      <c r="N17430"/>
    </row>
    <row r="17431" spans="3:14" x14ac:dyDescent="0.2">
      <c r="C17431" s="17"/>
      <c r="M17431"/>
      <c r="N17431"/>
    </row>
    <row r="17432" spans="3:14" x14ac:dyDescent="0.2">
      <c r="C17432" s="17"/>
      <c r="M17432"/>
      <c r="N17432"/>
    </row>
    <row r="17433" spans="3:14" x14ac:dyDescent="0.2">
      <c r="C17433" s="17"/>
      <c r="M17433"/>
      <c r="N17433"/>
    </row>
    <row r="17434" spans="3:14" x14ac:dyDescent="0.2">
      <c r="C17434" s="17"/>
      <c r="M17434"/>
      <c r="N17434"/>
    </row>
    <row r="17435" spans="3:14" x14ac:dyDescent="0.2">
      <c r="C17435" s="17"/>
      <c r="M17435"/>
      <c r="N17435"/>
    </row>
    <row r="17436" spans="3:14" x14ac:dyDescent="0.2">
      <c r="C17436" s="17"/>
      <c r="M17436"/>
      <c r="N17436"/>
    </row>
    <row r="17437" spans="3:14" x14ac:dyDescent="0.2">
      <c r="C17437" s="17"/>
      <c r="M17437"/>
      <c r="N17437"/>
    </row>
    <row r="17438" spans="3:14" x14ac:dyDescent="0.2">
      <c r="C17438" s="17"/>
      <c r="M17438"/>
      <c r="N17438"/>
    </row>
    <row r="17439" spans="3:14" x14ac:dyDescent="0.2">
      <c r="C17439" s="17"/>
      <c r="M17439"/>
      <c r="N17439"/>
    </row>
    <row r="17440" spans="3:14" x14ac:dyDescent="0.2">
      <c r="C17440" s="17"/>
      <c r="M17440"/>
      <c r="N17440"/>
    </row>
    <row r="17441" spans="3:14" x14ac:dyDescent="0.2">
      <c r="C17441" s="17"/>
      <c r="M17441"/>
      <c r="N17441"/>
    </row>
    <row r="17442" spans="3:14" x14ac:dyDescent="0.2">
      <c r="C17442" s="17"/>
      <c r="M17442"/>
      <c r="N17442"/>
    </row>
    <row r="17443" spans="3:14" x14ac:dyDescent="0.2">
      <c r="C17443" s="17"/>
      <c r="M17443"/>
      <c r="N17443"/>
    </row>
    <row r="17444" spans="3:14" x14ac:dyDescent="0.2">
      <c r="C17444" s="17"/>
      <c r="M17444"/>
      <c r="N17444"/>
    </row>
    <row r="17445" spans="3:14" x14ac:dyDescent="0.2">
      <c r="C17445" s="17"/>
      <c r="M17445"/>
      <c r="N17445"/>
    </row>
    <row r="17446" spans="3:14" x14ac:dyDescent="0.2">
      <c r="C17446" s="17"/>
      <c r="M17446"/>
      <c r="N17446"/>
    </row>
    <row r="17447" spans="3:14" x14ac:dyDescent="0.2">
      <c r="C17447" s="17"/>
      <c r="M17447"/>
      <c r="N17447"/>
    </row>
    <row r="17448" spans="3:14" x14ac:dyDescent="0.2">
      <c r="C17448" s="17"/>
      <c r="M17448"/>
      <c r="N17448"/>
    </row>
    <row r="17449" spans="3:14" x14ac:dyDescent="0.2">
      <c r="C17449" s="17"/>
      <c r="M17449"/>
      <c r="N17449"/>
    </row>
    <row r="17450" spans="3:14" x14ac:dyDescent="0.2">
      <c r="C17450" s="17"/>
      <c r="M17450"/>
      <c r="N17450"/>
    </row>
    <row r="17451" spans="3:14" x14ac:dyDescent="0.2">
      <c r="C17451" s="17"/>
      <c r="M17451"/>
      <c r="N17451"/>
    </row>
    <row r="17452" spans="3:14" x14ac:dyDescent="0.2">
      <c r="C17452" s="17"/>
      <c r="M17452"/>
      <c r="N17452"/>
    </row>
    <row r="17453" spans="3:14" x14ac:dyDescent="0.2">
      <c r="C17453" s="17"/>
      <c r="M17453"/>
      <c r="N17453"/>
    </row>
    <row r="17454" spans="3:14" x14ac:dyDescent="0.2">
      <c r="C17454" s="17"/>
      <c r="M17454"/>
      <c r="N17454"/>
    </row>
    <row r="17455" spans="3:14" x14ac:dyDescent="0.2">
      <c r="C17455" s="17"/>
      <c r="M17455"/>
      <c r="N17455"/>
    </row>
    <row r="17456" spans="3:14" x14ac:dyDescent="0.2">
      <c r="C17456" s="17"/>
      <c r="M17456"/>
      <c r="N17456"/>
    </row>
    <row r="17457" spans="3:14" x14ac:dyDescent="0.2">
      <c r="C17457" s="17"/>
      <c r="M17457"/>
      <c r="N17457"/>
    </row>
    <row r="17458" spans="3:14" x14ac:dyDescent="0.2">
      <c r="C17458" s="17"/>
      <c r="M17458"/>
      <c r="N17458"/>
    </row>
    <row r="17459" spans="3:14" x14ac:dyDescent="0.2">
      <c r="C17459" s="17"/>
      <c r="M17459"/>
      <c r="N17459"/>
    </row>
    <row r="17460" spans="3:14" x14ac:dyDescent="0.2">
      <c r="C17460" s="17"/>
      <c r="M17460"/>
      <c r="N17460"/>
    </row>
    <row r="17461" spans="3:14" x14ac:dyDescent="0.2">
      <c r="C17461" s="17"/>
      <c r="M17461"/>
      <c r="N17461"/>
    </row>
    <row r="17462" spans="3:14" x14ac:dyDescent="0.2">
      <c r="C17462" s="17"/>
      <c r="M17462"/>
      <c r="N17462"/>
    </row>
    <row r="17463" spans="3:14" x14ac:dyDescent="0.2">
      <c r="C17463" s="17"/>
      <c r="M17463"/>
      <c r="N17463"/>
    </row>
    <row r="17464" spans="3:14" x14ac:dyDescent="0.2">
      <c r="C17464" s="17"/>
      <c r="M17464"/>
      <c r="N17464"/>
    </row>
    <row r="17465" spans="3:14" x14ac:dyDescent="0.2">
      <c r="C17465" s="17"/>
      <c r="M17465"/>
      <c r="N17465"/>
    </row>
    <row r="17466" spans="3:14" x14ac:dyDescent="0.2">
      <c r="C17466" s="17"/>
      <c r="M17466"/>
      <c r="N17466"/>
    </row>
    <row r="17467" spans="3:14" x14ac:dyDescent="0.2">
      <c r="C17467" s="17"/>
      <c r="M17467"/>
      <c r="N17467"/>
    </row>
    <row r="17468" spans="3:14" x14ac:dyDescent="0.2">
      <c r="C17468" s="17"/>
      <c r="M17468"/>
      <c r="N17468"/>
    </row>
    <row r="17469" spans="3:14" x14ac:dyDescent="0.2">
      <c r="C17469" s="17"/>
      <c r="M17469"/>
      <c r="N17469"/>
    </row>
    <row r="17470" spans="3:14" x14ac:dyDescent="0.2">
      <c r="C17470" s="17"/>
      <c r="M17470"/>
      <c r="N17470"/>
    </row>
    <row r="17471" spans="3:14" x14ac:dyDescent="0.2">
      <c r="C17471" s="17"/>
      <c r="M17471"/>
      <c r="N17471"/>
    </row>
    <row r="17472" spans="3:14" x14ac:dyDescent="0.2">
      <c r="C17472" s="17"/>
      <c r="M17472"/>
      <c r="N17472"/>
    </row>
    <row r="17473" spans="3:14" x14ac:dyDescent="0.2">
      <c r="C17473" s="17"/>
      <c r="M17473"/>
      <c r="N17473"/>
    </row>
    <row r="17474" spans="3:14" x14ac:dyDescent="0.2">
      <c r="C17474" s="17"/>
      <c r="M17474"/>
      <c r="N17474"/>
    </row>
    <row r="17475" spans="3:14" x14ac:dyDescent="0.2">
      <c r="C17475" s="17"/>
      <c r="M17475"/>
      <c r="N17475"/>
    </row>
    <row r="17476" spans="3:14" x14ac:dyDescent="0.2">
      <c r="C17476" s="17"/>
      <c r="M17476"/>
      <c r="N17476"/>
    </row>
    <row r="17477" spans="3:14" x14ac:dyDescent="0.2">
      <c r="C17477" s="17"/>
      <c r="M17477"/>
      <c r="N17477"/>
    </row>
    <row r="17478" spans="3:14" x14ac:dyDescent="0.2">
      <c r="C17478" s="17"/>
      <c r="M17478"/>
      <c r="N17478"/>
    </row>
    <row r="17479" spans="3:14" x14ac:dyDescent="0.2">
      <c r="C17479" s="17"/>
      <c r="M17479"/>
      <c r="N17479"/>
    </row>
    <row r="17480" spans="3:14" x14ac:dyDescent="0.2">
      <c r="C17480" s="17"/>
      <c r="M17480"/>
      <c r="N17480"/>
    </row>
    <row r="17481" spans="3:14" x14ac:dyDescent="0.2">
      <c r="C17481" s="17"/>
      <c r="M17481"/>
      <c r="N17481"/>
    </row>
    <row r="17482" spans="3:14" x14ac:dyDescent="0.2">
      <c r="C17482" s="17"/>
      <c r="M17482"/>
      <c r="N17482"/>
    </row>
    <row r="17483" spans="3:14" x14ac:dyDescent="0.2">
      <c r="C17483" s="17"/>
      <c r="M17483"/>
      <c r="N17483"/>
    </row>
    <row r="17484" spans="3:14" x14ac:dyDescent="0.2">
      <c r="C17484" s="17"/>
      <c r="M17484"/>
      <c r="N17484"/>
    </row>
    <row r="17485" spans="3:14" x14ac:dyDescent="0.2">
      <c r="C17485" s="17"/>
      <c r="M17485"/>
      <c r="N17485"/>
    </row>
    <row r="17486" spans="3:14" x14ac:dyDescent="0.2">
      <c r="C17486" s="17"/>
      <c r="M17486"/>
      <c r="N17486"/>
    </row>
    <row r="17487" spans="3:14" x14ac:dyDescent="0.2">
      <c r="C17487" s="17"/>
      <c r="M17487"/>
      <c r="N17487"/>
    </row>
    <row r="17488" spans="3:14" x14ac:dyDescent="0.2">
      <c r="C17488" s="17"/>
      <c r="M17488"/>
      <c r="N17488"/>
    </row>
    <row r="17489" spans="3:14" x14ac:dyDescent="0.2">
      <c r="C17489" s="17"/>
      <c r="M17489"/>
      <c r="N17489"/>
    </row>
    <row r="17490" spans="3:14" x14ac:dyDescent="0.2">
      <c r="C17490" s="17"/>
      <c r="M17490"/>
      <c r="N17490"/>
    </row>
    <row r="17491" spans="3:14" x14ac:dyDescent="0.2">
      <c r="C17491" s="17"/>
      <c r="M17491"/>
      <c r="N17491"/>
    </row>
    <row r="17492" spans="3:14" x14ac:dyDescent="0.2">
      <c r="C17492" s="17"/>
      <c r="M17492"/>
      <c r="N17492"/>
    </row>
    <row r="17493" spans="3:14" x14ac:dyDescent="0.2">
      <c r="C17493" s="17"/>
      <c r="M17493"/>
      <c r="N17493"/>
    </row>
    <row r="17494" spans="3:14" x14ac:dyDescent="0.2">
      <c r="C17494" s="17"/>
      <c r="M17494"/>
      <c r="N17494"/>
    </row>
    <row r="17495" spans="3:14" x14ac:dyDescent="0.2">
      <c r="C17495" s="17"/>
      <c r="M17495"/>
      <c r="N17495"/>
    </row>
    <row r="17496" spans="3:14" x14ac:dyDescent="0.2">
      <c r="C17496" s="17"/>
      <c r="M17496"/>
      <c r="N17496"/>
    </row>
    <row r="17497" spans="3:14" x14ac:dyDescent="0.2">
      <c r="C17497" s="17"/>
      <c r="M17497"/>
      <c r="N17497"/>
    </row>
    <row r="17498" spans="3:14" x14ac:dyDescent="0.2">
      <c r="C17498" s="17"/>
      <c r="M17498"/>
      <c r="N17498"/>
    </row>
    <row r="17499" spans="3:14" x14ac:dyDescent="0.2">
      <c r="C17499" s="17"/>
      <c r="M17499"/>
      <c r="N17499"/>
    </row>
    <row r="17500" spans="3:14" x14ac:dyDescent="0.2">
      <c r="C17500" s="17"/>
      <c r="M17500"/>
      <c r="N17500"/>
    </row>
    <row r="17501" spans="3:14" x14ac:dyDescent="0.2">
      <c r="C17501" s="17"/>
      <c r="M17501"/>
      <c r="N17501"/>
    </row>
    <row r="17502" spans="3:14" x14ac:dyDescent="0.2">
      <c r="C17502" s="17"/>
      <c r="M17502"/>
      <c r="N17502"/>
    </row>
    <row r="17503" spans="3:14" x14ac:dyDescent="0.2">
      <c r="C17503" s="17"/>
      <c r="M17503"/>
      <c r="N17503"/>
    </row>
    <row r="17504" spans="3:14" x14ac:dyDescent="0.2">
      <c r="C17504" s="17"/>
      <c r="M17504"/>
      <c r="N17504"/>
    </row>
    <row r="17505" spans="3:14" x14ac:dyDescent="0.2">
      <c r="C17505" s="17"/>
      <c r="M17505"/>
      <c r="N17505"/>
    </row>
    <row r="17506" spans="3:14" x14ac:dyDescent="0.2">
      <c r="C17506" s="17"/>
      <c r="M17506"/>
      <c r="N17506"/>
    </row>
    <row r="17507" spans="3:14" x14ac:dyDescent="0.2">
      <c r="C17507" s="17"/>
      <c r="M17507"/>
      <c r="N17507"/>
    </row>
    <row r="17508" spans="3:14" x14ac:dyDescent="0.2">
      <c r="C17508" s="17"/>
      <c r="M17508"/>
      <c r="N17508"/>
    </row>
    <row r="17509" spans="3:14" x14ac:dyDescent="0.2">
      <c r="C17509" s="17"/>
      <c r="M17509"/>
      <c r="N17509"/>
    </row>
    <row r="17510" spans="3:14" x14ac:dyDescent="0.2">
      <c r="C17510" s="17"/>
      <c r="M17510"/>
      <c r="N17510"/>
    </row>
    <row r="17511" spans="3:14" x14ac:dyDescent="0.2">
      <c r="C17511" s="17"/>
      <c r="M17511"/>
      <c r="N17511"/>
    </row>
    <row r="17512" spans="3:14" x14ac:dyDescent="0.2">
      <c r="C17512" s="17"/>
      <c r="M17512"/>
      <c r="N17512"/>
    </row>
    <row r="17513" spans="3:14" x14ac:dyDescent="0.2">
      <c r="C17513" s="17"/>
      <c r="M17513"/>
      <c r="N17513"/>
    </row>
    <row r="17514" spans="3:14" x14ac:dyDescent="0.2">
      <c r="C17514" s="17"/>
      <c r="M17514"/>
      <c r="N17514"/>
    </row>
    <row r="17515" spans="3:14" x14ac:dyDescent="0.2">
      <c r="C17515" s="17"/>
      <c r="M17515"/>
      <c r="N17515"/>
    </row>
    <row r="17516" spans="3:14" x14ac:dyDescent="0.2">
      <c r="C17516" s="17"/>
      <c r="M17516"/>
      <c r="N17516"/>
    </row>
    <row r="17517" spans="3:14" x14ac:dyDescent="0.2">
      <c r="C17517" s="17"/>
      <c r="M17517"/>
      <c r="N17517"/>
    </row>
    <row r="17518" spans="3:14" x14ac:dyDescent="0.2">
      <c r="C17518" s="17"/>
      <c r="M17518"/>
      <c r="N17518"/>
    </row>
    <row r="17519" spans="3:14" x14ac:dyDescent="0.2">
      <c r="C17519" s="17"/>
      <c r="M17519"/>
      <c r="N17519"/>
    </row>
    <row r="17520" spans="3:14" x14ac:dyDescent="0.2">
      <c r="C17520" s="17"/>
      <c r="M17520"/>
      <c r="N17520"/>
    </row>
    <row r="17521" spans="3:14" x14ac:dyDescent="0.2">
      <c r="C17521" s="17"/>
      <c r="M17521"/>
      <c r="N17521"/>
    </row>
    <row r="17522" spans="3:14" x14ac:dyDescent="0.2">
      <c r="C17522" s="17"/>
      <c r="M17522"/>
      <c r="N17522"/>
    </row>
    <row r="17523" spans="3:14" x14ac:dyDescent="0.2">
      <c r="C17523" s="17"/>
      <c r="M17523"/>
      <c r="N17523"/>
    </row>
    <row r="17524" spans="3:14" x14ac:dyDescent="0.2">
      <c r="C17524" s="17"/>
      <c r="M17524"/>
      <c r="N17524"/>
    </row>
    <row r="17525" spans="3:14" x14ac:dyDescent="0.2">
      <c r="C17525" s="17"/>
      <c r="M17525"/>
      <c r="N17525"/>
    </row>
    <row r="17526" spans="3:14" x14ac:dyDescent="0.2">
      <c r="C17526" s="17"/>
      <c r="M17526"/>
      <c r="N17526"/>
    </row>
    <row r="17527" spans="3:14" x14ac:dyDescent="0.2">
      <c r="C17527" s="17"/>
      <c r="M17527"/>
      <c r="N17527"/>
    </row>
    <row r="17528" spans="3:14" x14ac:dyDescent="0.2">
      <c r="C17528" s="17"/>
      <c r="M17528"/>
      <c r="N17528"/>
    </row>
    <row r="17529" spans="3:14" x14ac:dyDescent="0.2">
      <c r="C17529" s="17"/>
      <c r="M17529"/>
      <c r="N17529"/>
    </row>
    <row r="17530" spans="3:14" x14ac:dyDescent="0.2">
      <c r="C17530" s="17"/>
      <c r="M17530"/>
      <c r="N17530"/>
    </row>
    <row r="17531" spans="3:14" x14ac:dyDescent="0.2">
      <c r="C17531" s="17"/>
      <c r="M17531"/>
      <c r="N17531"/>
    </row>
    <row r="17532" spans="3:14" x14ac:dyDescent="0.2">
      <c r="C17532" s="17"/>
      <c r="M17532"/>
      <c r="N17532"/>
    </row>
    <row r="17533" spans="3:14" x14ac:dyDescent="0.2">
      <c r="C17533" s="17"/>
      <c r="M17533"/>
      <c r="N17533"/>
    </row>
    <row r="17534" spans="3:14" x14ac:dyDescent="0.2">
      <c r="C17534" s="17"/>
      <c r="M17534"/>
      <c r="N17534"/>
    </row>
    <row r="17535" spans="3:14" x14ac:dyDescent="0.2">
      <c r="C17535" s="17"/>
      <c r="M17535"/>
      <c r="N17535"/>
    </row>
    <row r="17536" spans="3:14" x14ac:dyDescent="0.2">
      <c r="C17536" s="17"/>
      <c r="M17536"/>
      <c r="N17536"/>
    </row>
    <row r="17537" spans="3:14" x14ac:dyDescent="0.2">
      <c r="C17537" s="17"/>
      <c r="M17537"/>
      <c r="N17537"/>
    </row>
    <row r="17538" spans="3:14" x14ac:dyDescent="0.2">
      <c r="C17538" s="17"/>
      <c r="M17538"/>
      <c r="N17538"/>
    </row>
    <row r="17539" spans="3:14" x14ac:dyDescent="0.2">
      <c r="C17539" s="17"/>
      <c r="M17539"/>
      <c r="N17539"/>
    </row>
    <row r="17540" spans="3:14" x14ac:dyDescent="0.2">
      <c r="C17540" s="17"/>
      <c r="M17540"/>
      <c r="N17540"/>
    </row>
    <row r="17541" spans="3:14" x14ac:dyDescent="0.2">
      <c r="C17541" s="17"/>
      <c r="M17541"/>
      <c r="N17541"/>
    </row>
    <row r="17542" spans="3:14" x14ac:dyDescent="0.2">
      <c r="C17542" s="17"/>
      <c r="M17542"/>
      <c r="N17542"/>
    </row>
    <row r="17543" spans="3:14" x14ac:dyDescent="0.2">
      <c r="C17543" s="17"/>
      <c r="M17543"/>
      <c r="N17543"/>
    </row>
    <row r="17544" spans="3:14" x14ac:dyDescent="0.2">
      <c r="C17544" s="17"/>
      <c r="M17544"/>
      <c r="N17544"/>
    </row>
    <row r="17545" spans="3:14" x14ac:dyDescent="0.2">
      <c r="C17545" s="17"/>
      <c r="M17545"/>
      <c r="N17545"/>
    </row>
    <row r="17546" spans="3:14" x14ac:dyDescent="0.2">
      <c r="C17546" s="17"/>
      <c r="M17546"/>
      <c r="N17546"/>
    </row>
    <row r="17547" spans="3:14" x14ac:dyDescent="0.2">
      <c r="C17547" s="17"/>
      <c r="M17547"/>
      <c r="N17547"/>
    </row>
    <row r="17548" spans="3:14" x14ac:dyDescent="0.2">
      <c r="C17548" s="17"/>
      <c r="M17548"/>
      <c r="N17548"/>
    </row>
    <row r="17549" spans="3:14" x14ac:dyDescent="0.2">
      <c r="C17549" s="17"/>
      <c r="M17549"/>
      <c r="N17549"/>
    </row>
    <row r="17550" spans="3:14" x14ac:dyDescent="0.2">
      <c r="C17550" s="17"/>
      <c r="M17550"/>
      <c r="N17550"/>
    </row>
    <row r="17551" spans="3:14" x14ac:dyDescent="0.2">
      <c r="C17551" s="17"/>
      <c r="M17551"/>
      <c r="N17551"/>
    </row>
    <row r="17552" spans="3:14" x14ac:dyDescent="0.2">
      <c r="C17552" s="17"/>
      <c r="M17552"/>
      <c r="N17552"/>
    </row>
    <row r="17553" spans="3:14" x14ac:dyDescent="0.2">
      <c r="C17553" s="17"/>
      <c r="M17553"/>
      <c r="N17553"/>
    </row>
    <row r="17554" spans="3:14" x14ac:dyDescent="0.2">
      <c r="C17554" s="17"/>
      <c r="M17554"/>
      <c r="N17554"/>
    </row>
    <row r="17555" spans="3:14" x14ac:dyDescent="0.2">
      <c r="C17555" s="17"/>
      <c r="M17555"/>
      <c r="N17555"/>
    </row>
    <row r="17556" spans="3:14" x14ac:dyDescent="0.2">
      <c r="C17556" s="17"/>
      <c r="M17556"/>
      <c r="N17556"/>
    </row>
    <row r="17557" spans="3:14" x14ac:dyDescent="0.2">
      <c r="C17557" s="17"/>
      <c r="M17557"/>
      <c r="N17557"/>
    </row>
    <row r="17558" spans="3:14" x14ac:dyDescent="0.2">
      <c r="C17558" s="17"/>
      <c r="M17558"/>
      <c r="N17558"/>
    </row>
    <row r="17559" spans="3:14" x14ac:dyDescent="0.2">
      <c r="C17559" s="17"/>
      <c r="M17559"/>
      <c r="N17559"/>
    </row>
    <row r="17560" spans="3:14" x14ac:dyDescent="0.2">
      <c r="C17560" s="17"/>
      <c r="M17560"/>
      <c r="N17560"/>
    </row>
    <row r="17561" spans="3:14" x14ac:dyDescent="0.2">
      <c r="C17561" s="17"/>
      <c r="M17561"/>
      <c r="N17561"/>
    </row>
    <row r="17562" spans="3:14" x14ac:dyDescent="0.2">
      <c r="C17562" s="17"/>
      <c r="M17562"/>
      <c r="N17562"/>
    </row>
    <row r="17563" spans="3:14" x14ac:dyDescent="0.2">
      <c r="C17563" s="17"/>
      <c r="M17563"/>
      <c r="N17563"/>
    </row>
    <row r="17564" spans="3:14" x14ac:dyDescent="0.2">
      <c r="C17564" s="17"/>
      <c r="M17564"/>
      <c r="N17564"/>
    </row>
    <row r="17565" spans="3:14" x14ac:dyDescent="0.2">
      <c r="C17565" s="17"/>
      <c r="M17565"/>
      <c r="N17565"/>
    </row>
    <row r="17566" spans="3:14" x14ac:dyDescent="0.2">
      <c r="C17566" s="17"/>
      <c r="M17566"/>
      <c r="N17566"/>
    </row>
    <row r="17567" spans="3:14" x14ac:dyDescent="0.2">
      <c r="C17567" s="17"/>
      <c r="M17567"/>
      <c r="N17567"/>
    </row>
    <row r="17568" spans="3:14" x14ac:dyDescent="0.2">
      <c r="C17568" s="17"/>
      <c r="M17568"/>
      <c r="N17568"/>
    </row>
    <row r="17569" spans="3:14" x14ac:dyDescent="0.2">
      <c r="C17569" s="17"/>
      <c r="M17569"/>
      <c r="N17569"/>
    </row>
    <row r="17570" spans="3:14" x14ac:dyDescent="0.2">
      <c r="C17570" s="17"/>
      <c r="M17570"/>
      <c r="N17570"/>
    </row>
    <row r="17571" spans="3:14" x14ac:dyDescent="0.2">
      <c r="C17571" s="17"/>
      <c r="M17571"/>
      <c r="N17571"/>
    </row>
    <row r="17572" spans="3:14" x14ac:dyDescent="0.2">
      <c r="C17572" s="17"/>
      <c r="M17572"/>
      <c r="N17572"/>
    </row>
    <row r="17573" spans="3:14" x14ac:dyDescent="0.2">
      <c r="C17573" s="17"/>
      <c r="M17573"/>
      <c r="N17573"/>
    </row>
    <row r="17574" spans="3:14" x14ac:dyDescent="0.2">
      <c r="C17574" s="17"/>
      <c r="M17574"/>
      <c r="N17574"/>
    </row>
    <row r="17575" spans="3:14" x14ac:dyDescent="0.2">
      <c r="C17575" s="17"/>
      <c r="M17575"/>
      <c r="N17575"/>
    </row>
    <row r="17576" spans="3:14" x14ac:dyDescent="0.2">
      <c r="C17576" s="17"/>
      <c r="M17576"/>
      <c r="N17576"/>
    </row>
    <row r="17577" spans="3:14" x14ac:dyDescent="0.2">
      <c r="C17577" s="17"/>
      <c r="M17577"/>
      <c r="N17577"/>
    </row>
    <row r="17578" spans="3:14" x14ac:dyDescent="0.2">
      <c r="C17578" s="17"/>
      <c r="M17578"/>
      <c r="N17578"/>
    </row>
    <row r="17579" spans="3:14" x14ac:dyDescent="0.2">
      <c r="C17579" s="17"/>
      <c r="M17579"/>
      <c r="N17579"/>
    </row>
    <row r="17580" spans="3:14" x14ac:dyDescent="0.2">
      <c r="C17580" s="17"/>
      <c r="M17580"/>
      <c r="N17580"/>
    </row>
    <row r="17581" spans="3:14" x14ac:dyDescent="0.2">
      <c r="C17581" s="17"/>
      <c r="M17581"/>
      <c r="N17581"/>
    </row>
    <row r="17582" spans="3:14" x14ac:dyDescent="0.2">
      <c r="C17582" s="17"/>
      <c r="M17582"/>
      <c r="N17582"/>
    </row>
    <row r="17583" spans="3:14" x14ac:dyDescent="0.2">
      <c r="C17583" s="17"/>
      <c r="M17583"/>
      <c r="N17583"/>
    </row>
    <row r="17584" spans="3:14" x14ac:dyDescent="0.2">
      <c r="C17584" s="17"/>
      <c r="M17584"/>
      <c r="N17584"/>
    </row>
    <row r="17585" spans="3:14" x14ac:dyDescent="0.2">
      <c r="C17585" s="17"/>
      <c r="M17585"/>
      <c r="N17585"/>
    </row>
    <row r="17586" spans="3:14" x14ac:dyDescent="0.2">
      <c r="C17586" s="17"/>
      <c r="M17586"/>
      <c r="N17586"/>
    </row>
    <row r="17587" spans="3:14" x14ac:dyDescent="0.2">
      <c r="C17587" s="17"/>
      <c r="M17587"/>
      <c r="N17587"/>
    </row>
    <row r="17588" spans="3:14" x14ac:dyDescent="0.2">
      <c r="C17588" s="17"/>
      <c r="M17588"/>
      <c r="N17588"/>
    </row>
    <row r="17589" spans="3:14" x14ac:dyDescent="0.2">
      <c r="C17589" s="17"/>
      <c r="M17589"/>
      <c r="N17589"/>
    </row>
    <row r="17590" spans="3:14" x14ac:dyDescent="0.2">
      <c r="C17590" s="17"/>
      <c r="M17590"/>
      <c r="N17590"/>
    </row>
    <row r="17591" spans="3:14" x14ac:dyDescent="0.2">
      <c r="C17591" s="17"/>
      <c r="M17591"/>
      <c r="N17591"/>
    </row>
    <row r="17592" spans="3:14" x14ac:dyDescent="0.2">
      <c r="C17592" s="17"/>
      <c r="M17592"/>
      <c r="N17592"/>
    </row>
    <row r="17593" spans="3:14" x14ac:dyDescent="0.2">
      <c r="C17593" s="17"/>
      <c r="M17593"/>
      <c r="N17593"/>
    </row>
    <row r="17594" spans="3:14" x14ac:dyDescent="0.2">
      <c r="C17594" s="17"/>
      <c r="M17594"/>
      <c r="N17594"/>
    </row>
    <row r="17595" spans="3:14" x14ac:dyDescent="0.2">
      <c r="C17595" s="17"/>
      <c r="M17595"/>
      <c r="N17595"/>
    </row>
    <row r="17596" spans="3:14" x14ac:dyDescent="0.2">
      <c r="C17596" s="17"/>
      <c r="M17596"/>
      <c r="N17596"/>
    </row>
    <row r="17597" spans="3:14" x14ac:dyDescent="0.2">
      <c r="C17597" s="17"/>
      <c r="M17597"/>
      <c r="N17597"/>
    </row>
    <row r="17598" spans="3:14" x14ac:dyDescent="0.2">
      <c r="C17598" s="17"/>
      <c r="M17598"/>
      <c r="N17598"/>
    </row>
    <row r="17599" spans="3:14" x14ac:dyDescent="0.2">
      <c r="C17599" s="17"/>
      <c r="M17599"/>
      <c r="N17599"/>
    </row>
    <row r="17600" spans="3:14" x14ac:dyDescent="0.2">
      <c r="C17600" s="17"/>
      <c r="M17600"/>
      <c r="N17600"/>
    </row>
    <row r="17601" spans="3:14" x14ac:dyDescent="0.2">
      <c r="C17601" s="17"/>
      <c r="M17601"/>
      <c r="N17601"/>
    </row>
    <row r="17602" spans="3:14" x14ac:dyDescent="0.2">
      <c r="C17602" s="17"/>
      <c r="M17602"/>
      <c r="N17602"/>
    </row>
    <row r="17603" spans="3:14" x14ac:dyDescent="0.2">
      <c r="C17603" s="17"/>
      <c r="M17603"/>
      <c r="N17603"/>
    </row>
    <row r="17604" spans="3:14" x14ac:dyDescent="0.2">
      <c r="C17604" s="17"/>
      <c r="M17604"/>
      <c r="N17604"/>
    </row>
    <row r="17605" spans="3:14" x14ac:dyDescent="0.2">
      <c r="C17605" s="17"/>
      <c r="M17605"/>
      <c r="N17605"/>
    </row>
    <row r="17606" spans="3:14" x14ac:dyDescent="0.2">
      <c r="C17606" s="17"/>
      <c r="M17606"/>
      <c r="N17606"/>
    </row>
    <row r="17607" spans="3:14" x14ac:dyDescent="0.2">
      <c r="C17607" s="17"/>
      <c r="M17607"/>
      <c r="N17607"/>
    </row>
    <row r="17608" spans="3:14" x14ac:dyDescent="0.2">
      <c r="C17608" s="17"/>
      <c r="M17608"/>
      <c r="N17608"/>
    </row>
    <row r="17609" spans="3:14" x14ac:dyDescent="0.2">
      <c r="C17609" s="17"/>
      <c r="M17609"/>
      <c r="N17609"/>
    </row>
    <row r="17610" spans="3:14" x14ac:dyDescent="0.2">
      <c r="C17610" s="17"/>
      <c r="M17610"/>
      <c r="N17610"/>
    </row>
    <row r="17611" spans="3:14" x14ac:dyDescent="0.2">
      <c r="C17611" s="17"/>
      <c r="M17611"/>
      <c r="N17611"/>
    </row>
    <row r="17612" spans="3:14" x14ac:dyDescent="0.2">
      <c r="C17612" s="17"/>
      <c r="M17612"/>
      <c r="N17612"/>
    </row>
    <row r="17613" spans="3:14" x14ac:dyDescent="0.2">
      <c r="C17613" s="17"/>
      <c r="M17613"/>
      <c r="N17613"/>
    </row>
    <row r="17614" spans="3:14" x14ac:dyDescent="0.2">
      <c r="C17614" s="17"/>
      <c r="M17614"/>
      <c r="N17614"/>
    </row>
    <row r="17615" spans="3:14" x14ac:dyDescent="0.2">
      <c r="C17615" s="17"/>
      <c r="M17615"/>
      <c r="N17615"/>
    </row>
    <row r="17616" spans="3:14" x14ac:dyDescent="0.2">
      <c r="C17616" s="17"/>
      <c r="M17616"/>
      <c r="N17616"/>
    </row>
    <row r="17617" spans="3:14" x14ac:dyDescent="0.2">
      <c r="C17617" s="17"/>
      <c r="M17617"/>
      <c r="N17617"/>
    </row>
    <row r="17618" spans="3:14" x14ac:dyDescent="0.2">
      <c r="C17618" s="17"/>
      <c r="M17618"/>
      <c r="N17618"/>
    </row>
    <row r="17619" spans="3:14" x14ac:dyDescent="0.2">
      <c r="C17619" s="17"/>
      <c r="M17619"/>
      <c r="N17619"/>
    </row>
    <row r="17620" spans="3:14" x14ac:dyDescent="0.2">
      <c r="C17620" s="17"/>
      <c r="M17620"/>
      <c r="N17620"/>
    </row>
    <row r="17621" spans="3:14" x14ac:dyDescent="0.2">
      <c r="C17621" s="17"/>
      <c r="M17621"/>
      <c r="N17621"/>
    </row>
    <row r="17622" spans="3:14" x14ac:dyDescent="0.2">
      <c r="C17622" s="17"/>
      <c r="M17622"/>
      <c r="N17622"/>
    </row>
    <row r="17623" spans="3:14" x14ac:dyDescent="0.2">
      <c r="C17623" s="17"/>
      <c r="M17623"/>
      <c r="N17623"/>
    </row>
    <row r="17624" spans="3:14" x14ac:dyDescent="0.2">
      <c r="C17624" s="17"/>
      <c r="M17624"/>
      <c r="N17624"/>
    </row>
    <row r="17625" spans="3:14" x14ac:dyDescent="0.2">
      <c r="C17625" s="17"/>
      <c r="M17625"/>
      <c r="N17625"/>
    </row>
    <row r="17626" spans="3:14" x14ac:dyDescent="0.2">
      <c r="C17626" s="17"/>
      <c r="M17626"/>
      <c r="N17626"/>
    </row>
    <row r="17627" spans="3:14" x14ac:dyDescent="0.2">
      <c r="C17627" s="17"/>
      <c r="M17627"/>
      <c r="N17627"/>
    </row>
    <row r="17628" spans="3:14" x14ac:dyDescent="0.2">
      <c r="C17628" s="17"/>
      <c r="M17628"/>
      <c r="N17628"/>
    </row>
    <row r="17629" spans="3:14" x14ac:dyDescent="0.2">
      <c r="C17629" s="17"/>
      <c r="M17629"/>
      <c r="N17629"/>
    </row>
    <row r="17630" spans="3:14" x14ac:dyDescent="0.2">
      <c r="C17630" s="17"/>
      <c r="M17630"/>
      <c r="N17630"/>
    </row>
    <row r="17631" spans="3:14" x14ac:dyDescent="0.2">
      <c r="C17631" s="17"/>
      <c r="M17631"/>
      <c r="N17631"/>
    </row>
    <row r="17632" spans="3:14" x14ac:dyDescent="0.2">
      <c r="C17632" s="17"/>
      <c r="M17632"/>
      <c r="N17632"/>
    </row>
    <row r="17633" spans="3:14" x14ac:dyDescent="0.2">
      <c r="C17633" s="17"/>
      <c r="M17633"/>
      <c r="N17633"/>
    </row>
    <row r="17634" spans="3:14" x14ac:dyDescent="0.2">
      <c r="C17634" s="17"/>
      <c r="M17634"/>
      <c r="N17634"/>
    </row>
    <row r="17635" spans="3:14" x14ac:dyDescent="0.2">
      <c r="C17635" s="17"/>
      <c r="M17635"/>
      <c r="N17635"/>
    </row>
    <row r="17636" spans="3:14" x14ac:dyDescent="0.2">
      <c r="C17636" s="17"/>
      <c r="M17636"/>
      <c r="N17636"/>
    </row>
    <row r="17637" spans="3:14" x14ac:dyDescent="0.2">
      <c r="C17637" s="17"/>
      <c r="M17637"/>
      <c r="N17637"/>
    </row>
    <row r="17638" spans="3:14" x14ac:dyDescent="0.2">
      <c r="C17638" s="17"/>
      <c r="M17638"/>
      <c r="N17638"/>
    </row>
    <row r="17639" spans="3:14" x14ac:dyDescent="0.2">
      <c r="C17639" s="17"/>
      <c r="M17639"/>
      <c r="N17639"/>
    </row>
    <row r="17640" spans="3:14" x14ac:dyDescent="0.2">
      <c r="C17640" s="17"/>
      <c r="M17640"/>
      <c r="N17640"/>
    </row>
    <row r="17641" spans="3:14" x14ac:dyDescent="0.2">
      <c r="C17641" s="17"/>
      <c r="M17641"/>
      <c r="N17641"/>
    </row>
    <row r="17642" spans="3:14" x14ac:dyDescent="0.2">
      <c r="C17642" s="17"/>
      <c r="M17642"/>
      <c r="N17642"/>
    </row>
    <row r="17643" spans="3:14" x14ac:dyDescent="0.2">
      <c r="C17643" s="17"/>
      <c r="M17643"/>
      <c r="N17643"/>
    </row>
    <row r="17644" spans="3:14" x14ac:dyDescent="0.2">
      <c r="C17644" s="17"/>
      <c r="M17644"/>
      <c r="N17644"/>
    </row>
    <row r="17645" spans="3:14" x14ac:dyDescent="0.2">
      <c r="C17645" s="17"/>
      <c r="M17645"/>
      <c r="N17645"/>
    </row>
    <row r="17646" spans="3:14" x14ac:dyDescent="0.2">
      <c r="C17646" s="17"/>
      <c r="M17646"/>
      <c r="N17646"/>
    </row>
    <row r="17647" spans="3:14" x14ac:dyDescent="0.2">
      <c r="C17647" s="17"/>
      <c r="M17647"/>
      <c r="N17647"/>
    </row>
    <row r="17648" spans="3:14" x14ac:dyDescent="0.2">
      <c r="C17648" s="17"/>
      <c r="M17648"/>
      <c r="N17648"/>
    </row>
    <row r="17649" spans="3:14" x14ac:dyDescent="0.2">
      <c r="C17649" s="17"/>
      <c r="M17649"/>
      <c r="N17649"/>
    </row>
    <row r="17650" spans="3:14" x14ac:dyDescent="0.2">
      <c r="C17650" s="17"/>
      <c r="M17650"/>
      <c r="N17650"/>
    </row>
    <row r="17651" spans="3:14" x14ac:dyDescent="0.2">
      <c r="C17651" s="17"/>
      <c r="M17651"/>
      <c r="N17651"/>
    </row>
    <row r="17652" spans="3:14" x14ac:dyDescent="0.2">
      <c r="C17652" s="17"/>
      <c r="M17652"/>
      <c r="N17652"/>
    </row>
    <row r="17653" spans="3:14" x14ac:dyDescent="0.2">
      <c r="C17653" s="17"/>
      <c r="M17653"/>
      <c r="N17653"/>
    </row>
    <row r="17654" spans="3:14" x14ac:dyDescent="0.2">
      <c r="C17654" s="17"/>
      <c r="M17654"/>
      <c r="N17654"/>
    </row>
    <row r="17655" spans="3:14" x14ac:dyDescent="0.2">
      <c r="C17655" s="17"/>
      <c r="M17655"/>
      <c r="N17655"/>
    </row>
    <row r="17656" spans="3:14" x14ac:dyDescent="0.2">
      <c r="C17656" s="17"/>
      <c r="M17656"/>
      <c r="N17656"/>
    </row>
    <row r="17657" spans="3:14" x14ac:dyDescent="0.2">
      <c r="C17657" s="17"/>
      <c r="M17657"/>
      <c r="N17657"/>
    </row>
    <row r="17658" spans="3:14" x14ac:dyDescent="0.2">
      <c r="C17658" s="17"/>
      <c r="M17658"/>
      <c r="N17658"/>
    </row>
    <row r="17659" spans="3:14" x14ac:dyDescent="0.2">
      <c r="C17659" s="17"/>
      <c r="M17659"/>
      <c r="N17659"/>
    </row>
    <row r="17660" spans="3:14" x14ac:dyDescent="0.2">
      <c r="C17660" s="17"/>
      <c r="M17660"/>
      <c r="N17660"/>
    </row>
    <row r="17661" spans="3:14" x14ac:dyDescent="0.2">
      <c r="C17661" s="17"/>
      <c r="M17661"/>
      <c r="N17661"/>
    </row>
    <row r="17662" spans="3:14" x14ac:dyDescent="0.2">
      <c r="C17662" s="17"/>
      <c r="M17662"/>
      <c r="N17662"/>
    </row>
    <row r="17663" spans="3:14" x14ac:dyDescent="0.2">
      <c r="C17663" s="17"/>
      <c r="M17663"/>
      <c r="N17663"/>
    </row>
    <row r="17664" spans="3:14" x14ac:dyDescent="0.2">
      <c r="C17664" s="17"/>
      <c r="M17664"/>
      <c r="N17664"/>
    </row>
    <row r="17665" spans="3:14" x14ac:dyDescent="0.2">
      <c r="C17665" s="17"/>
      <c r="M17665"/>
      <c r="N17665"/>
    </row>
    <row r="17666" spans="3:14" x14ac:dyDescent="0.2">
      <c r="C17666" s="17"/>
      <c r="M17666"/>
      <c r="N17666"/>
    </row>
    <row r="17667" spans="3:14" x14ac:dyDescent="0.2">
      <c r="C17667" s="17"/>
      <c r="M17667"/>
      <c r="N17667"/>
    </row>
    <row r="17668" spans="3:14" x14ac:dyDescent="0.2">
      <c r="C17668" s="17"/>
      <c r="M17668"/>
      <c r="N17668"/>
    </row>
    <row r="17669" spans="3:14" x14ac:dyDescent="0.2">
      <c r="C17669" s="17"/>
      <c r="M17669"/>
      <c r="N17669"/>
    </row>
    <row r="17670" spans="3:14" x14ac:dyDescent="0.2">
      <c r="C17670" s="17"/>
      <c r="M17670"/>
      <c r="N17670"/>
    </row>
    <row r="17671" spans="3:14" x14ac:dyDescent="0.2">
      <c r="C17671" s="17"/>
      <c r="M17671"/>
      <c r="N17671"/>
    </row>
    <row r="17672" spans="3:14" x14ac:dyDescent="0.2">
      <c r="C17672" s="17"/>
      <c r="M17672"/>
      <c r="N17672"/>
    </row>
    <row r="17673" spans="3:14" x14ac:dyDescent="0.2">
      <c r="C17673" s="17"/>
      <c r="M17673"/>
      <c r="N17673"/>
    </row>
    <row r="17674" spans="3:14" x14ac:dyDescent="0.2">
      <c r="C17674" s="17"/>
      <c r="M17674"/>
      <c r="N17674"/>
    </row>
    <row r="17675" spans="3:14" x14ac:dyDescent="0.2">
      <c r="C17675" s="17"/>
      <c r="M17675"/>
      <c r="N17675"/>
    </row>
    <row r="17676" spans="3:14" x14ac:dyDescent="0.2">
      <c r="C17676" s="17"/>
      <c r="M17676"/>
      <c r="N17676"/>
    </row>
    <row r="17677" spans="3:14" x14ac:dyDescent="0.2">
      <c r="C17677" s="17"/>
      <c r="M17677"/>
      <c r="N17677"/>
    </row>
    <row r="17678" spans="3:14" x14ac:dyDescent="0.2">
      <c r="C17678" s="17"/>
      <c r="M17678"/>
      <c r="N17678"/>
    </row>
    <row r="17679" spans="3:14" x14ac:dyDescent="0.2">
      <c r="C17679" s="17"/>
      <c r="M17679"/>
      <c r="N17679"/>
    </row>
    <row r="17680" spans="3:14" x14ac:dyDescent="0.2">
      <c r="C17680" s="17"/>
      <c r="M17680"/>
      <c r="N17680"/>
    </row>
    <row r="17681" spans="3:14" x14ac:dyDescent="0.2">
      <c r="C17681" s="17"/>
      <c r="M17681"/>
      <c r="N17681"/>
    </row>
    <row r="17682" spans="3:14" x14ac:dyDescent="0.2">
      <c r="C17682" s="17"/>
      <c r="M17682"/>
      <c r="N17682"/>
    </row>
    <row r="17683" spans="3:14" x14ac:dyDescent="0.2">
      <c r="C17683" s="17"/>
      <c r="M17683"/>
      <c r="N17683"/>
    </row>
    <row r="17684" spans="3:14" x14ac:dyDescent="0.2">
      <c r="C17684" s="17"/>
      <c r="M17684"/>
      <c r="N17684"/>
    </row>
    <row r="17685" spans="3:14" x14ac:dyDescent="0.2">
      <c r="C17685" s="17"/>
      <c r="M17685"/>
      <c r="N17685"/>
    </row>
    <row r="17686" spans="3:14" x14ac:dyDescent="0.2">
      <c r="C17686" s="17"/>
      <c r="M17686"/>
      <c r="N17686"/>
    </row>
    <row r="17687" spans="3:14" x14ac:dyDescent="0.2">
      <c r="C17687" s="17"/>
      <c r="M17687"/>
      <c r="N17687"/>
    </row>
    <row r="17688" spans="3:14" x14ac:dyDescent="0.2">
      <c r="C17688" s="17"/>
      <c r="M17688"/>
      <c r="N17688"/>
    </row>
    <row r="17689" spans="3:14" x14ac:dyDescent="0.2">
      <c r="C17689" s="17"/>
      <c r="M17689"/>
      <c r="N17689"/>
    </row>
    <row r="17690" spans="3:14" x14ac:dyDescent="0.2">
      <c r="C17690" s="17"/>
      <c r="M17690"/>
      <c r="N17690"/>
    </row>
    <row r="17691" spans="3:14" x14ac:dyDescent="0.2">
      <c r="C17691" s="17"/>
      <c r="M17691"/>
      <c r="N17691"/>
    </row>
    <row r="17692" spans="3:14" x14ac:dyDescent="0.2">
      <c r="C17692" s="17"/>
      <c r="M17692"/>
      <c r="N17692"/>
    </row>
    <row r="17693" spans="3:14" x14ac:dyDescent="0.2">
      <c r="C17693" s="17"/>
      <c r="M17693"/>
      <c r="N17693"/>
    </row>
    <row r="17694" spans="3:14" x14ac:dyDescent="0.2">
      <c r="C17694" s="17"/>
      <c r="M17694"/>
      <c r="N17694"/>
    </row>
    <row r="17695" spans="3:14" x14ac:dyDescent="0.2">
      <c r="C17695" s="17"/>
      <c r="M17695"/>
      <c r="N17695"/>
    </row>
    <row r="17696" spans="3:14" x14ac:dyDescent="0.2">
      <c r="C17696" s="17"/>
      <c r="M17696"/>
      <c r="N17696"/>
    </row>
    <row r="17697" spans="3:14" x14ac:dyDescent="0.2">
      <c r="C17697" s="17"/>
      <c r="M17697"/>
      <c r="N17697"/>
    </row>
    <row r="17698" spans="3:14" x14ac:dyDescent="0.2">
      <c r="C17698" s="17"/>
      <c r="M17698"/>
      <c r="N17698"/>
    </row>
    <row r="17699" spans="3:14" x14ac:dyDescent="0.2">
      <c r="C17699" s="17"/>
      <c r="M17699"/>
      <c r="N17699"/>
    </row>
    <row r="17700" spans="3:14" x14ac:dyDescent="0.2">
      <c r="C17700" s="17"/>
      <c r="M17700"/>
      <c r="N17700"/>
    </row>
    <row r="17701" spans="3:14" x14ac:dyDescent="0.2">
      <c r="C17701" s="17"/>
      <c r="M17701"/>
      <c r="N17701"/>
    </row>
    <row r="17702" spans="3:14" x14ac:dyDescent="0.2">
      <c r="C17702" s="17"/>
      <c r="M17702"/>
      <c r="N17702"/>
    </row>
    <row r="17703" spans="3:14" x14ac:dyDescent="0.2">
      <c r="C17703" s="17"/>
      <c r="M17703"/>
      <c r="N17703"/>
    </row>
    <row r="17704" spans="3:14" x14ac:dyDescent="0.2">
      <c r="C17704" s="17"/>
      <c r="M17704"/>
      <c r="N17704"/>
    </row>
    <row r="17705" spans="3:14" x14ac:dyDescent="0.2">
      <c r="C17705" s="17"/>
      <c r="M17705"/>
      <c r="N17705"/>
    </row>
    <row r="17706" spans="3:14" x14ac:dyDescent="0.2">
      <c r="C17706" s="17"/>
      <c r="M17706"/>
      <c r="N17706"/>
    </row>
    <row r="17707" spans="3:14" x14ac:dyDescent="0.2">
      <c r="C17707" s="17"/>
      <c r="M17707"/>
      <c r="N17707"/>
    </row>
    <row r="17708" spans="3:14" x14ac:dyDescent="0.2">
      <c r="C17708" s="17"/>
      <c r="M17708"/>
      <c r="N17708"/>
    </row>
    <row r="17709" spans="3:14" x14ac:dyDescent="0.2">
      <c r="C17709" s="17"/>
      <c r="M17709"/>
      <c r="N17709"/>
    </row>
    <row r="17710" spans="3:14" x14ac:dyDescent="0.2">
      <c r="C17710" s="17"/>
      <c r="M17710"/>
      <c r="N17710"/>
    </row>
    <row r="17711" spans="3:14" x14ac:dyDescent="0.2">
      <c r="C17711" s="17"/>
      <c r="M17711"/>
      <c r="N17711"/>
    </row>
    <row r="17712" spans="3:14" x14ac:dyDescent="0.2">
      <c r="C17712" s="17"/>
      <c r="M17712"/>
      <c r="N17712"/>
    </row>
    <row r="17713" spans="3:14" x14ac:dyDescent="0.2">
      <c r="C17713" s="17"/>
      <c r="M17713"/>
      <c r="N17713"/>
    </row>
    <row r="17714" spans="3:14" x14ac:dyDescent="0.2">
      <c r="C17714" s="17"/>
      <c r="M17714"/>
      <c r="N17714"/>
    </row>
    <row r="17715" spans="3:14" x14ac:dyDescent="0.2">
      <c r="C17715" s="17"/>
      <c r="M17715"/>
      <c r="N17715"/>
    </row>
    <row r="17716" spans="3:14" x14ac:dyDescent="0.2">
      <c r="C17716" s="17"/>
      <c r="M17716"/>
      <c r="N17716"/>
    </row>
    <row r="17717" spans="3:14" x14ac:dyDescent="0.2">
      <c r="C17717" s="17"/>
      <c r="M17717"/>
      <c r="N17717"/>
    </row>
    <row r="17718" spans="3:14" x14ac:dyDescent="0.2">
      <c r="C17718" s="17"/>
      <c r="M17718"/>
      <c r="N17718"/>
    </row>
    <row r="17719" spans="3:14" x14ac:dyDescent="0.2">
      <c r="C17719" s="17"/>
      <c r="M17719"/>
      <c r="N17719"/>
    </row>
    <row r="17720" spans="3:14" x14ac:dyDescent="0.2">
      <c r="C17720" s="17"/>
      <c r="M17720"/>
      <c r="N17720"/>
    </row>
    <row r="17721" spans="3:14" x14ac:dyDescent="0.2">
      <c r="C17721" s="17"/>
      <c r="M17721"/>
      <c r="N17721"/>
    </row>
    <row r="17722" spans="3:14" x14ac:dyDescent="0.2">
      <c r="C17722" s="17"/>
      <c r="M17722"/>
      <c r="N17722"/>
    </row>
    <row r="17723" spans="3:14" x14ac:dyDescent="0.2">
      <c r="C17723" s="17"/>
      <c r="M17723"/>
      <c r="N17723"/>
    </row>
    <row r="17724" spans="3:14" x14ac:dyDescent="0.2">
      <c r="C17724" s="17"/>
      <c r="M17724"/>
      <c r="N17724"/>
    </row>
    <row r="17725" spans="3:14" x14ac:dyDescent="0.2">
      <c r="C17725" s="17"/>
      <c r="M17725"/>
      <c r="N17725"/>
    </row>
    <row r="17726" spans="3:14" x14ac:dyDescent="0.2">
      <c r="C17726" s="17"/>
      <c r="M17726"/>
      <c r="N17726"/>
    </row>
    <row r="17727" spans="3:14" x14ac:dyDescent="0.2">
      <c r="C17727" s="17"/>
      <c r="M17727"/>
      <c r="N17727"/>
    </row>
    <row r="17728" spans="3:14" x14ac:dyDescent="0.2">
      <c r="C17728" s="17"/>
      <c r="M17728"/>
      <c r="N17728"/>
    </row>
    <row r="17729" spans="3:14" x14ac:dyDescent="0.2">
      <c r="C17729" s="17"/>
      <c r="M17729"/>
      <c r="N17729"/>
    </row>
    <row r="17730" spans="3:14" x14ac:dyDescent="0.2">
      <c r="C17730" s="17"/>
      <c r="M17730"/>
      <c r="N17730"/>
    </row>
    <row r="17731" spans="3:14" x14ac:dyDescent="0.2">
      <c r="C17731" s="17"/>
      <c r="M17731"/>
      <c r="N17731"/>
    </row>
    <row r="17732" spans="3:14" x14ac:dyDescent="0.2">
      <c r="C17732" s="17"/>
      <c r="M17732"/>
      <c r="N17732"/>
    </row>
    <row r="17733" spans="3:14" x14ac:dyDescent="0.2">
      <c r="C17733" s="17"/>
      <c r="M17733"/>
      <c r="N17733"/>
    </row>
    <row r="17734" spans="3:14" x14ac:dyDescent="0.2">
      <c r="C17734" s="17"/>
      <c r="M17734"/>
      <c r="N17734"/>
    </row>
    <row r="17735" spans="3:14" x14ac:dyDescent="0.2">
      <c r="C17735" s="17"/>
      <c r="M17735"/>
      <c r="N17735"/>
    </row>
    <row r="17736" spans="3:14" x14ac:dyDescent="0.2">
      <c r="C17736" s="17"/>
      <c r="M17736"/>
      <c r="N17736"/>
    </row>
    <row r="17737" spans="3:14" x14ac:dyDescent="0.2">
      <c r="C17737" s="17"/>
      <c r="M17737"/>
      <c r="N17737"/>
    </row>
    <row r="17738" spans="3:14" x14ac:dyDescent="0.2">
      <c r="C17738" s="17"/>
      <c r="M17738"/>
      <c r="N17738"/>
    </row>
    <row r="17739" spans="3:14" x14ac:dyDescent="0.2">
      <c r="C17739" s="17"/>
      <c r="M17739"/>
      <c r="N17739"/>
    </row>
    <row r="17740" spans="3:14" x14ac:dyDescent="0.2">
      <c r="C17740" s="17"/>
      <c r="M17740"/>
      <c r="N17740"/>
    </row>
    <row r="17741" spans="3:14" x14ac:dyDescent="0.2">
      <c r="C17741" s="17"/>
      <c r="M17741"/>
      <c r="N17741"/>
    </row>
    <row r="17742" spans="3:14" x14ac:dyDescent="0.2">
      <c r="C17742" s="17"/>
      <c r="M17742"/>
      <c r="N17742"/>
    </row>
    <row r="17743" spans="3:14" x14ac:dyDescent="0.2">
      <c r="C17743" s="17"/>
      <c r="M17743"/>
      <c r="N17743"/>
    </row>
    <row r="17744" spans="3:14" x14ac:dyDescent="0.2">
      <c r="C17744" s="17"/>
      <c r="M17744"/>
      <c r="N17744"/>
    </row>
    <row r="17745" spans="3:14" x14ac:dyDescent="0.2">
      <c r="C17745" s="17"/>
      <c r="M17745"/>
      <c r="N17745"/>
    </row>
    <row r="17746" spans="3:14" x14ac:dyDescent="0.2">
      <c r="C17746" s="17"/>
      <c r="M17746"/>
      <c r="N17746"/>
    </row>
    <row r="17747" spans="3:14" x14ac:dyDescent="0.2">
      <c r="C17747" s="17"/>
      <c r="M17747"/>
      <c r="N17747"/>
    </row>
    <row r="17748" spans="3:14" x14ac:dyDescent="0.2">
      <c r="C17748" s="17"/>
      <c r="M17748"/>
      <c r="N17748"/>
    </row>
    <row r="17749" spans="3:14" x14ac:dyDescent="0.2">
      <c r="C17749" s="17"/>
      <c r="M17749"/>
      <c r="N17749"/>
    </row>
    <row r="17750" spans="3:14" x14ac:dyDescent="0.2">
      <c r="C17750" s="17"/>
      <c r="M17750"/>
      <c r="N17750"/>
    </row>
    <row r="17751" spans="3:14" x14ac:dyDescent="0.2">
      <c r="C17751" s="17"/>
      <c r="M17751"/>
      <c r="N17751"/>
    </row>
    <row r="17752" spans="3:14" x14ac:dyDescent="0.2">
      <c r="C17752" s="17"/>
      <c r="M17752"/>
      <c r="N17752"/>
    </row>
    <row r="17753" spans="3:14" x14ac:dyDescent="0.2">
      <c r="C17753" s="17"/>
      <c r="M17753"/>
      <c r="N17753"/>
    </row>
    <row r="17754" spans="3:14" x14ac:dyDescent="0.2">
      <c r="C17754" s="17"/>
      <c r="M17754"/>
      <c r="N17754"/>
    </row>
    <row r="17755" spans="3:14" x14ac:dyDescent="0.2">
      <c r="C17755" s="17"/>
      <c r="M17755"/>
      <c r="N17755"/>
    </row>
    <row r="17756" spans="3:14" x14ac:dyDescent="0.2">
      <c r="C17756" s="17"/>
      <c r="M17756"/>
      <c r="N17756"/>
    </row>
    <row r="17757" spans="3:14" x14ac:dyDescent="0.2">
      <c r="C17757" s="17"/>
      <c r="M17757"/>
      <c r="N17757"/>
    </row>
    <row r="17758" spans="3:14" x14ac:dyDescent="0.2">
      <c r="C17758" s="17"/>
      <c r="M17758"/>
      <c r="N17758"/>
    </row>
    <row r="17759" spans="3:14" x14ac:dyDescent="0.2">
      <c r="C17759" s="17"/>
      <c r="M17759"/>
      <c r="N17759"/>
    </row>
    <row r="17760" spans="3:14" x14ac:dyDescent="0.2">
      <c r="C17760" s="17"/>
      <c r="M17760"/>
      <c r="N17760"/>
    </row>
    <row r="17761" spans="3:14" x14ac:dyDescent="0.2">
      <c r="C17761" s="17"/>
      <c r="M17761"/>
      <c r="N17761"/>
    </row>
    <row r="17762" spans="3:14" x14ac:dyDescent="0.2">
      <c r="C17762" s="17"/>
      <c r="M17762"/>
      <c r="N17762"/>
    </row>
    <row r="17763" spans="3:14" x14ac:dyDescent="0.2">
      <c r="C17763" s="17"/>
      <c r="M17763"/>
      <c r="N17763"/>
    </row>
    <row r="17764" spans="3:14" x14ac:dyDescent="0.2">
      <c r="C17764" s="17"/>
      <c r="M17764"/>
      <c r="N17764"/>
    </row>
    <row r="17765" spans="3:14" x14ac:dyDescent="0.2">
      <c r="C17765" s="17"/>
      <c r="M17765"/>
      <c r="N17765"/>
    </row>
    <row r="17766" spans="3:14" x14ac:dyDescent="0.2">
      <c r="C17766" s="17"/>
      <c r="M17766"/>
      <c r="N17766"/>
    </row>
    <row r="17767" spans="3:14" x14ac:dyDescent="0.2">
      <c r="C17767" s="17"/>
      <c r="M17767"/>
      <c r="N17767"/>
    </row>
    <row r="17768" spans="3:14" x14ac:dyDescent="0.2">
      <c r="C17768" s="17"/>
      <c r="M17768"/>
      <c r="N17768"/>
    </row>
    <row r="17769" spans="3:14" x14ac:dyDescent="0.2">
      <c r="C17769" s="17"/>
      <c r="M17769"/>
      <c r="N17769"/>
    </row>
    <row r="17770" spans="3:14" x14ac:dyDescent="0.2">
      <c r="C17770" s="17"/>
      <c r="M17770"/>
      <c r="N17770"/>
    </row>
    <row r="17771" spans="3:14" x14ac:dyDescent="0.2">
      <c r="C17771" s="17"/>
      <c r="M17771"/>
      <c r="N17771"/>
    </row>
    <row r="17772" spans="3:14" x14ac:dyDescent="0.2">
      <c r="C17772" s="17"/>
      <c r="M17772"/>
      <c r="N17772"/>
    </row>
    <row r="17773" spans="3:14" x14ac:dyDescent="0.2">
      <c r="C17773" s="17"/>
      <c r="M17773"/>
      <c r="N17773"/>
    </row>
    <row r="17774" spans="3:14" x14ac:dyDescent="0.2">
      <c r="C17774" s="17"/>
      <c r="M17774"/>
      <c r="N17774"/>
    </row>
    <row r="17775" spans="3:14" x14ac:dyDescent="0.2">
      <c r="C17775" s="17"/>
      <c r="M17775"/>
      <c r="N17775"/>
    </row>
    <row r="17776" spans="3:14" x14ac:dyDescent="0.2">
      <c r="C17776" s="17"/>
      <c r="M17776"/>
      <c r="N17776"/>
    </row>
    <row r="17777" spans="3:14" x14ac:dyDescent="0.2">
      <c r="C17777" s="17"/>
      <c r="M17777"/>
      <c r="N17777"/>
    </row>
    <row r="17778" spans="3:14" x14ac:dyDescent="0.2">
      <c r="C17778" s="17"/>
      <c r="M17778"/>
      <c r="N17778"/>
    </row>
    <row r="17779" spans="3:14" x14ac:dyDescent="0.2">
      <c r="C17779" s="17"/>
      <c r="M17779"/>
      <c r="N17779"/>
    </row>
    <row r="17780" spans="3:14" x14ac:dyDescent="0.2">
      <c r="C17780" s="17"/>
      <c r="M17780"/>
      <c r="N17780"/>
    </row>
    <row r="17781" spans="3:14" x14ac:dyDescent="0.2">
      <c r="C17781" s="17"/>
      <c r="M17781"/>
      <c r="N17781"/>
    </row>
    <row r="17782" spans="3:14" x14ac:dyDescent="0.2">
      <c r="C17782" s="17"/>
      <c r="M17782"/>
      <c r="N17782"/>
    </row>
    <row r="17783" spans="3:14" x14ac:dyDescent="0.2">
      <c r="C17783" s="17"/>
      <c r="M17783"/>
      <c r="N17783"/>
    </row>
    <row r="17784" spans="3:14" x14ac:dyDescent="0.2">
      <c r="C17784" s="17"/>
      <c r="M17784"/>
      <c r="N17784"/>
    </row>
    <row r="17785" spans="3:14" x14ac:dyDescent="0.2">
      <c r="C17785" s="17"/>
      <c r="M17785"/>
      <c r="N17785"/>
    </row>
    <row r="17786" spans="3:14" x14ac:dyDescent="0.2">
      <c r="C17786" s="17"/>
      <c r="M17786"/>
      <c r="N17786"/>
    </row>
    <row r="17787" spans="3:14" x14ac:dyDescent="0.2">
      <c r="C17787" s="17"/>
      <c r="M17787"/>
      <c r="N17787"/>
    </row>
    <row r="17788" spans="3:14" x14ac:dyDescent="0.2">
      <c r="C17788" s="17"/>
      <c r="M17788"/>
      <c r="N17788"/>
    </row>
    <row r="17789" spans="3:14" x14ac:dyDescent="0.2">
      <c r="C17789" s="17"/>
      <c r="M17789"/>
      <c r="N17789"/>
    </row>
    <row r="17790" spans="3:14" x14ac:dyDescent="0.2">
      <c r="C17790" s="17"/>
      <c r="M17790"/>
      <c r="N17790"/>
    </row>
    <row r="17791" spans="3:14" x14ac:dyDescent="0.2">
      <c r="C17791" s="17"/>
      <c r="M17791"/>
      <c r="N17791"/>
    </row>
    <row r="17792" spans="3:14" x14ac:dyDescent="0.2">
      <c r="C17792" s="17"/>
      <c r="M17792"/>
      <c r="N17792"/>
    </row>
    <row r="17793" spans="3:14" x14ac:dyDescent="0.2">
      <c r="C17793" s="17"/>
      <c r="M17793"/>
      <c r="N17793"/>
    </row>
    <row r="17794" spans="3:14" x14ac:dyDescent="0.2">
      <c r="C17794" s="17"/>
      <c r="M17794"/>
      <c r="N17794"/>
    </row>
    <row r="17795" spans="3:14" x14ac:dyDescent="0.2">
      <c r="C17795" s="17"/>
      <c r="M17795"/>
      <c r="N17795"/>
    </row>
    <row r="17796" spans="3:14" x14ac:dyDescent="0.2">
      <c r="C17796" s="17"/>
      <c r="M17796"/>
      <c r="N17796"/>
    </row>
    <row r="17797" spans="3:14" x14ac:dyDescent="0.2">
      <c r="C17797" s="17"/>
      <c r="M17797"/>
      <c r="N17797"/>
    </row>
    <row r="17798" spans="3:14" x14ac:dyDescent="0.2">
      <c r="C17798" s="17"/>
      <c r="M17798"/>
      <c r="N17798"/>
    </row>
    <row r="17799" spans="3:14" x14ac:dyDescent="0.2">
      <c r="C17799" s="17"/>
      <c r="M17799"/>
      <c r="N17799"/>
    </row>
    <row r="17800" spans="3:14" x14ac:dyDescent="0.2">
      <c r="C17800" s="17"/>
      <c r="M17800"/>
      <c r="N17800"/>
    </row>
    <row r="17801" spans="3:14" x14ac:dyDescent="0.2">
      <c r="C17801" s="17"/>
      <c r="M17801"/>
      <c r="N17801"/>
    </row>
    <row r="17802" spans="3:14" x14ac:dyDescent="0.2">
      <c r="C17802" s="17"/>
      <c r="M17802"/>
      <c r="N17802"/>
    </row>
    <row r="17803" spans="3:14" x14ac:dyDescent="0.2">
      <c r="C17803" s="17"/>
      <c r="M17803"/>
      <c r="N17803"/>
    </row>
    <row r="17804" spans="3:14" x14ac:dyDescent="0.2">
      <c r="C17804" s="17"/>
      <c r="M17804"/>
      <c r="N17804"/>
    </row>
    <row r="17805" spans="3:14" x14ac:dyDescent="0.2">
      <c r="C17805" s="17"/>
      <c r="M17805"/>
      <c r="N17805"/>
    </row>
    <row r="17806" spans="3:14" x14ac:dyDescent="0.2">
      <c r="C17806" s="17"/>
      <c r="M17806"/>
      <c r="N17806"/>
    </row>
    <row r="17807" spans="3:14" x14ac:dyDescent="0.2">
      <c r="C17807" s="17"/>
      <c r="M17807"/>
      <c r="N17807"/>
    </row>
    <row r="17808" spans="3:14" x14ac:dyDescent="0.2">
      <c r="C17808" s="17"/>
      <c r="M17808"/>
      <c r="N17808"/>
    </row>
    <row r="17809" spans="3:14" x14ac:dyDescent="0.2">
      <c r="C17809" s="17"/>
      <c r="M17809"/>
      <c r="N17809"/>
    </row>
    <row r="17810" spans="3:14" x14ac:dyDescent="0.2">
      <c r="C17810" s="17"/>
      <c r="M17810"/>
      <c r="N17810"/>
    </row>
    <row r="17811" spans="3:14" x14ac:dyDescent="0.2">
      <c r="C17811" s="17"/>
      <c r="M17811"/>
      <c r="N17811"/>
    </row>
    <row r="17812" spans="3:14" x14ac:dyDescent="0.2">
      <c r="C17812" s="17"/>
      <c r="M17812"/>
      <c r="N17812"/>
    </row>
    <row r="17813" spans="3:14" x14ac:dyDescent="0.2">
      <c r="C17813" s="17"/>
      <c r="M17813"/>
      <c r="N17813"/>
    </row>
    <row r="17814" spans="3:14" x14ac:dyDescent="0.2">
      <c r="C17814" s="17"/>
      <c r="M17814"/>
      <c r="N17814"/>
    </row>
    <row r="17815" spans="3:14" x14ac:dyDescent="0.2">
      <c r="C17815" s="17"/>
      <c r="M17815"/>
      <c r="N17815"/>
    </row>
    <row r="17816" spans="3:14" x14ac:dyDescent="0.2">
      <c r="C17816" s="17"/>
      <c r="M17816"/>
      <c r="N17816"/>
    </row>
    <row r="17817" spans="3:14" x14ac:dyDescent="0.2">
      <c r="C17817" s="17"/>
      <c r="M17817"/>
      <c r="N17817"/>
    </row>
    <row r="17818" spans="3:14" x14ac:dyDescent="0.2">
      <c r="C17818" s="17"/>
      <c r="M17818"/>
      <c r="N17818"/>
    </row>
    <row r="17819" spans="3:14" x14ac:dyDescent="0.2">
      <c r="C17819" s="17"/>
      <c r="M17819"/>
      <c r="N17819"/>
    </row>
    <row r="17820" spans="3:14" x14ac:dyDescent="0.2">
      <c r="C17820" s="17"/>
      <c r="M17820"/>
      <c r="N17820"/>
    </row>
    <row r="17821" spans="3:14" x14ac:dyDescent="0.2">
      <c r="C17821" s="17"/>
      <c r="M17821"/>
      <c r="N17821"/>
    </row>
    <row r="17822" spans="3:14" x14ac:dyDescent="0.2">
      <c r="C17822" s="17"/>
      <c r="M17822"/>
      <c r="N17822"/>
    </row>
    <row r="17823" spans="3:14" x14ac:dyDescent="0.2">
      <c r="C17823" s="17"/>
      <c r="M17823"/>
      <c r="N17823"/>
    </row>
    <row r="17824" spans="3:14" x14ac:dyDescent="0.2">
      <c r="C17824" s="17"/>
      <c r="M17824"/>
      <c r="N17824"/>
    </row>
    <row r="17825" spans="3:14" x14ac:dyDescent="0.2">
      <c r="C17825" s="17"/>
      <c r="M17825"/>
      <c r="N17825"/>
    </row>
    <row r="17826" spans="3:14" x14ac:dyDescent="0.2">
      <c r="C17826" s="17"/>
      <c r="M17826"/>
      <c r="N17826"/>
    </row>
    <row r="17827" spans="3:14" x14ac:dyDescent="0.2">
      <c r="C17827" s="17"/>
      <c r="M17827"/>
      <c r="N17827"/>
    </row>
    <row r="17828" spans="3:14" x14ac:dyDescent="0.2">
      <c r="C17828" s="17"/>
      <c r="M17828"/>
      <c r="N17828"/>
    </row>
    <row r="17829" spans="3:14" x14ac:dyDescent="0.2">
      <c r="C17829" s="17"/>
      <c r="M17829"/>
      <c r="N17829"/>
    </row>
    <row r="17830" spans="3:14" x14ac:dyDescent="0.2">
      <c r="C17830" s="17"/>
      <c r="M17830"/>
      <c r="N17830"/>
    </row>
    <row r="17831" spans="3:14" x14ac:dyDescent="0.2">
      <c r="C17831" s="17"/>
      <c r="M17831"/>
      <c r="N17831"/>
    </row>
    <row r="17832" spans="3:14" x14ac:dyDescent="0.2">
      <c r="C17832" s="17"/>
      <c r="M17832"/>
      <c r="N17832"/>
    </row>
    <row r="17833" spans="3:14" x14ac:dyDescent="0.2">
      <c r="C17833" s="17"/>
      <c r="M17833"/>
      <c r="N17833"/>
    </row>
    <row r="17834" spans="3:14" x14ac:dyDescent="0.2">
      <c r="C17834" s="17"/>
      <c r="M17834"/>
      <c r="N17834"/>
    </row>
    <row r="17835" spans="3:14" x14ac:dyDescent="0.2">
      <c r="C17835" s="17"/>
      <c r="M17835"/>
      <c r="N17835"/>
    </row>
    <row r="17836" spans="3:14" x14ac:dyDescent="0.2">
      <c r="C17836" s="17"/>
      <c r="M17836"/>
      <c r="N17836"/>
    </row>
    <row r="17837" spans="3:14" x14ac:dyDescent="0.2">
      <c r="C17837" s="17"/>
      <c r="M17837"/>
      <c r="N17837"/>
    </row>
    <row r="17838" spans="3:14" x14ac:dyDescent="0.2">
      <c r="C17838" s="17"/>
      <c r="M17838"/>
      <c r="N17838"/>
    </row>
    <row r="17839" spans="3:14" x14ac:dyDescent="0.2">
      <c r="C17839" s="17"/>
      <c r="M17839"/>
      <c r="N17839"/>
    </row>
    <row r="17840" spans="3:14" x14ac:dyDescent="0.2">
      <c r="C17840" s="17"/>
      <c r="M17840"/>
      <c r="N17840"/>
    </row>
    <row r="17841" spans="3:14" x14ac:dyDescent="0.2">
      <c r="C17841" s="17"/>
      <c r="M17841"/>
      <c r="N17841"/>
    </row>
    <row r="17842" spans="3:14" x14ac:dyDescent="0.2">
      <c r="C17842" s="17"/>
      <c r="M17842"/>
      <c r="N17842"/>
    </row>
    <row r="17843" spans="3:14" x14ac:dyDescent="0.2">
      <c r="C17843" s="17"/>
      <c r="M17843"/>
      <c r="N17843"/>
    </row>
    <row r="17844" spans="3:14" x14ac:dyDescent="0.2">
      <c r="C17844" s="17"/>
      <c r="M17844"/>
      <c r="N17844"/>
    </row>
    <row r="17845" spans="3:14" x14ac:dyDescent="0.2">
      <c r="C17845" s="17"/>
      <c r="M17845"/>
      <c r="N17845"/>
    </row>
    <row r="17846" spans="3:14" x14ac:dyDescent="0.2">
      <c r="C17846" s="17"/>
      <c r="M17846"/>
      <c r="N17846"/>
    </row>
    <row r="17847" spans="3:14" x14ac:dyDescent="0.2">
      <c r="C17847" s="17"/>
      <c r="M17847"/>
      <c r="N17847"/>
    </row>
    <row r="17848" spans="3:14" x14ac:dyDescent="0.2">
      <c r="C17848" s="17"/>
      <c r="M17848"/>
      <c r="N17848"/>
    </row>
    <row r="17849" spans="3:14" x14ac:dyDescent="0.2">
      <c r="C17849" s="17"/>
      <c r="M17849"/>
      <c r="N17849"/>
    </row>
    <row r="17850" spans="3:14" x14ac:dyDescent="0.2">
      <c r="C17850" s="17"/>
      <c r="M17850"/>
      <c r="N17850"/>
    </row>
    <row r="17851" spans="3:14" x14ac:dyDescent="0.2">
      <c r="C17851" s="17"/>
      <c r="M17851"/>
      <c r="N17851"/>
    </row>
    <row r="17852" spans="3:14" x14ac:dyDescent="0.2">
      <c r="C17852" s="17"/>
      <c r="M17852"/>
      <c r="N17852"/>
    </row>
    <row r="17853" spans="3:14" x14ac:dyDescent="0.2">
      <c r="C17853" s="17"/>
      <c r="M17853"/>
      <c r="N17853"/>
    </row>
    <row r="17854" spans="3:14" x14ac:dyDescent="0.2">
      <c r="C17854" s="17"/>
      <c r="M17854"/>
      <c r="N17854"/>
    </row>
    <row r="17855" spans="3:14" x14ac:dyDescent="0.2">
      <c r="C17855" s="17"/>
      <c r="M17855"/>
      <c r="N17855"/>
    </row>
    <row r="17856" spans="3:14" x14ac:dyDescent="0.2">
      <c r="C17856" s="17"/>
      <c r="M17856"/>
      <c r="N17856"/>
    </row>
    <row r="17857" spans="3:14" x14ac:dyDescent="0.2">
      <c r="C17857" s="17"/>
      <c r="M17857"/>
      <c r="N17857"/>
    </row>
    <row r="17858" spans="3:14" x14ac:dyDescent="0.2">
      <c r="C17858" s="17"/>
      <c r="M17858"/>
      <c r="N17858"/>
    </row>
    <row r="17859" spans="3:14" x14ac:dyDescent="0.2">
      <c r="C17859" s="17"/>
      <c r="M17859"/>
      <c r="N17859"/>
    </row>
    <row r="17860" spans="3:14" x14ac:dyDescent="0.2">
      <c r="C17860" s="17"/>
      <c r="M17860"/>
      <c r="N17860"/>
    </row>
    <row r="17861" spans="3:14" x14ac:dyDescent="0.2">
      <c r="C17861" s="17"/>
      <c r="M17861"/>
      <c r="N17861"/>
    </row>
    <row r="17862" spans="3:14" x14ac:dyDescent="0.2">
      <c r="C17862" s="17"/>
      <c r="M17862"/>
      <c r="N17862"/>
    </row>
    <row r="17863" spans="3:14" x14ac:dyDescent="0.2">
      <c r="C17863" s="17"/>
      <c r="M17863"/>
      <c r="N17863"/>
    </row>
    <row r="17864" spans="3:14" x14ac:dyDescent="0.2">
      <c r="C17864" s="17"/>
      <c r="M17864"/>
      <c r="N17864"/>
    </row>
    <row r="17865" spans="3:14" x14ac:dyDescent="0.2">
      <c r="C17865" s="17"/>
      <c r="M17865"/>
      <c r="N17865"/>
    </row>
    <row r="17866" spans="3:14" x14ac:dyDescent="0.2">
      <c r="C17866" s="17"/>
      <c r="M17866"/>
      <c r="N17866"/>
    </row>
    <row r="17867" spans="3:14" x14ac:dyDescent="0.2">
      <c r="C17867" s="17"/>
      <c r="M17867"/>
      <c r="N17867"/>
    </row>
    <row r="17868" spans="3:14" x14ac:dyDescent="0.2">
      <c r="C17868" s="17"/>
      <c r="M17868"/>
      <c r="N17868"/>
    </row>
    <row r="17869" spans="3:14" x14ac:dyDescent="0.2">
      <c r="C17869" s="17"/>
      <c r="M17869"/>
      <c r="N17869"/>
    </row>
    <row r="17870" spans="3:14" x14ac:dyDescent="0.2">
      <c r="C17870" s="17"/>
      <c r="M17870"/>
      <c r="N17870"/>
    </row>
    <row r="17871" spans="3:14" x14ac:dyDescent="0.2">
      <c r="C17871" s="17"/>
      <c r="M17871"/>
      <c r="N17871"/>
    </row>
    <row r="17872" spans="3:14" x14ac:dyDescent="0.2">
      <c r="C17872" s="17"/>
      <c r="M17872"/>
      <c r="N17872"/>
    </row>
    <row r="17873" spans="3:14" x14ac:dyDescent="0.2">
      <c r="C17873" s="17"/>
      <c r="M17873"/>
      <c r="N17873"/>
    </row>
    <row r="17874" spans="3:14" x14ac:dyDescent="0.2">
      <c r="C17874" s="17"/>
      <c r="M17874"/>
      <c r="N17874"/>
    </row>
    <row r="17875" spans="3:14" x14ac:dyDescent="0.2">
      <c r="C17875" s="17"/>
      <c r="M17875"/>
      <c r="N17875"/>
    </row>
    <row r="17876" spans="3:14" x14ac:dyDescent="0.2">
      <c r="C17876" s="17"/>
      <c r="M17876"/>
      <c r="N17876"/>
    </row>
    <row r="17877" spans="3:14" x14ac:dyDescent="0.2">
      <c r="C17877" s="17"/>
      <c r="M17877"/>
      <c r="N17877"/>
    </row>
    <row r="17878" spans="3:14" x14ac:dyDescent="0.2">
      <c r="C17878" s="17"/>
      <c r="M17878"/>
      <c r="N17878"/>
    </row>
    <row r="17879" spans="3:14" x14ac:dyDescent="0.2">
      <c r="C17879" s="17"/>
      <c r="M17879"/>
      <c r="N17879"/>
    </row>
    <row r="17880" spans="3:14" x14ac:dyDescent="0.2">
      <c r="C17880" s="17"/>
      <c r="M17880"/>
      <c r="N17880"/>
    </row>
    <row r="17881" spans="3:14" x14ac:dyDescent="0.2">
      <c r="C17881" s="17"/>
      <c r="M17881"/>
      <c r="N17881"/>
    </row>
    <row r="17882" spans="3:14" x14ac:dyDescent="0.2">
      <c r="C17882" s="17"/>
      <c r="M17882"/>
      <c r="N17882"/>
    </row>
    <row r="17883" spans="3:14" x14ac:dyDescent="0.2">
      <c r="C17883" s="17"/>
      <c r="M17883"/>
      <c r="N17883"/>
    </row>
    <row r="17884" spans="3:14" x14ac:dyDescent="0.2">
      <c r="C17884" s="17"/>
      <c r="M17884"/>
      <c r="N17884"/>
    </row>
    <row r="17885" spans="3:14" x14ac:dyDescent="0.2">
      <c r="C17885" s="17"/>
      <c r="M17885"/>
      <c r="N17885"/>
    </row>
    <row r="17886" spans="3:14" x14ac:dyDescent="0.2">
      <c r="C17886" s="17"/>
      <c r="M17886"/>
      <c r="N17886"/>
    </row>
    <row r="17887" spans="3:14" x14ac:dyDescent="0.2">
      <c r="C17887" s="17"/>
      <c r="M17887"/>
      <c r="N17887"/>
    </row>
    <row r="17888" spans="3:14" x14ac:dyDescent="0.2">
      <c r="C17888" s="17"/>
      <c r="M17888"/>
      <c r="N17888"/>
    </row>
    <row r="17889" spans="3:14" x14ac:dyDescent="0.2">
      <c r="C17889" s="17"/>
      <c r="M17889"/>
      <c r="N17889"/>
    </row>
    <row r="17890" spans="3:14" x14ac:dyDescent="0.2">
      <c r="C17890" s="17"/>
      <c r="M17890"/>
      <c r="N17890"/>
    </row>
    <row r="17891" spans="3:14" x14ac:dyDescent="0.2">
      <c r="C17891" s="17"/>
      <c r="M17891"/>
      <c r="N17891"/>
    </row>
    <row r="17892" spans="3:14" x14ac:dyDescent="0.2">
      <c r="C17892" s="17"/>
      <c r="M17892"/>
      <c r="N17892"/>
    </row>
    <row r="17893" spans="3:14" x14ac:dyDescent="0.2">
      <c r="C17893" s="17"/>
      <c r="M17893"/>
      <c r="N17893"/>
    </row>
    <row r="17894" spans="3:14" x14ac:dyDescent="0.2">
      <c r="C17894" s="17"/>
      <c r="M17894"/>
      <c r="N17894"/>
    </row>
    <row r="17895" spans="3:14" x14ac:dyDescent="0.2">
      <c r="C17895" s="17"/>
      <c r="M17895"/>
      <c r="N17895"/>
    </row>
    <row r="17896" spans="3:14" x14ac:dyDescent="0.2">
      <c r="C17896" s="17"/>
      <c r="M17896"/>
      <c r="N17896"/>
    </row>
    <row r="17897" spans="3:14" x14ac:dyDescent="0.2">
      <c r="C17897" s="17"/>
      <c r="M17897"/>
      <c r="N17897"/>
    </row>
    <row r="17898" spans="3:14" x14ac:dyDescent="0.2">
      <c r="C17898" s="17"/>
      <c r="M17898"/>
      <c r="N17898"/>
    </row>
    <row r="17899" spans="3:14" x14ac:dyDescent="0.2">
      <c r="C17899" s="17"/>
      <c r="M17899"/>
      <c r="N17899"/>
    </row>
    <row r="17900" spans="3:14" x14ac:dyDescent="0.2">
      <c r="C17900" s="17"/>
      <c r="M17900"/>
      <c r="N17900"/>
    </row>
    <row r="17901" spans="3:14" x14ac:dyDescent="0.2">
      <c r="C17901" s="17"/>
      <c r="M17901"/>
      <c r="N17901"/>
    </row>
    <row r="17902" spans="3:14" x14ac:dyDescent="0.2">
      <c r="C17902" s="17"/>
      <c r="M17902"/>
      <c r="N17902"/>
    </row>
    <row r="17903" spans="3:14" x14ac:dyDescent="0.2">
      <c r="C17903" s="17"/>
      <c r="M17903"/>
      <c r="N17903"/>
    </row>
    <row r="17904" spans="3:14" x14ac:dyDescent="0.2">
      <c r="C17904" s="17"/>
      <c r="M17904"/>
      <c r="N17904"/>
    </row>
    <row r="17905" spans="3:14" x14ac:dyDescent="0.2">
      <c r="C17905" s="17"/>
      <c r="M17905"/>
      <c r="N17905"/>
    </row>
    <row r="17906" spans="3:14" x14ac:dyDescent="0.2">
      <c r="C17906" s="17"/>
      <c r="M17906"/>
      <c r="N17906"/>
    </row>
    <row r="17907" spans="3:14" x14ac:dyDescent="0.2">
      <c r="C17907" s="17"/>
      <c r="M17907"/>
      <c r="N17907"/>
    </row>
    <row r="17908" spans="3:14" x14ac:dyDescent="0.2">
      <c r="C17908" s="17"/>
      <c r="M17908"/>
      <c r="N17908"/>
    </row>
    <row r="17909" spans="3:14" x14ac:dyDescent="0.2">
      <c r="C17909" s="17"/>
      <c r="M17909"/>
      <c r="N17909"/>
    </row>
    <row r="17910" spans="3:14" x14ac:dyDescent="0.2">
      <c r="C17910" s="17"/>
      <c r="M17910"/>
      <c r="N17910"/>
    </row>
    <row r="17911" spans="3:14" x14ac:dyDescent="0.2">
      <c r="C17911" s="17"/>
      <c r="M17911"/>
      <c r="N17911"/>
    </row>
    <row r="17912" spans="3:14" x14ac:dyDescent="0.2">
      <c r="C17912" s="17"/>
      <c r="M17912"/>
      <c r="N17912"/>
    </row>
    <row r="17913" spans="3:14" x14ac:dyDescent="0.2">
      <c r="C17913" s="17"/>
      <c r="M17913"/>
      <c r="N17913"/>
    </row>
    <row r="17914" spans="3:14" x14ac:dyDescent="0.2">
      <c r="C17914" s="17"/>
      <c r="M17914"/>
      <c r="N17914"/>
    </row>
    <row r="17915" spans="3:14" x14ac:dyDescent="0.2">
      <c r="C17915" s="17"/>
      <c r="M17915"/>
      <c r="N17915"/>
    </row>
    <row r="17916" spans="3:14" x14ac:dyDescent="0.2">
      <c r="C17916" s="17"/>
      <c r="M17916"/>
      <c r="N17916"/>
    </row>
    <row r="17917" spans="3:14" x14ac:dyDescent="0.2">
      <c r="C17917" s="17"/>
      <c r="M17917"/>
      <c r="N17917"/>
    </row>
    <row r="17918" spans="3:14" x14ac:dyDescent="0.2">
      <c r="C17918" s="17"/>
      <c r="M17918"/>
      <c r="N17918"/>
    </row>
    <row r="17919" spans="3:14" x14ac:dyDescent="0.2">
      <c r="C17919" s="17"/>
      <c r="M17919"/>
      <c r="N17919"/>
    </row>
    <row r="17920" spans="3:14" x14ac:dyDescent="0.2">
      <c r="C17920" s="17"/>
      <c r="M17920"/>
      <c r="N17920"/>
    </row>
    <row r="17921" spans="3:14" x14ac:dyDescent="0.2">
      <c r="C17921" s="17"/>
      <c r="M17921"/>
      <c r="N17921"/>
    </row>
    <row r="17922" spans="3:14" x14ac:dyDescent="0.2">
      <c r="C17922" s="17"/>
      <c r="M17922"/>
      <c r="N17922"/>
    </row>
    <row r="17923" spans="3:14" x14ac:dyDescent="0.2">
      <c r="C17923" s="17"/>
      <c r="M17923"/>
      <c r="N17923"/>
    </row>
    <row r="17924" spans="3:14" x14ac:dyDescent="0.2">
      <c r="C17924" s="17"/>
      <c r="M17924"/>
      <c r="N17924"/>
    </row>
    <row r="17925" spans="3:14" x14ac:dyDescent="0.2">
      <c r="C17925" s="17"/>
      <c r="M17925"/>
      <c r="N17925"/>
    </row>
    <row r="17926" spans="3:14" x14ac:dyDescent="0.2">
      <c r="C17926" s="17"/>
      <c r="M17926"/>
      <c r="N17926"/>
    </row>
    <row r="17927" spans="3:14" x14ac:dyDescent="0.2">
      <c r="C17927" s="17"/>
      <c r="M17927"/>
      <c r="N17927"/>
    </row>
    <row r="17928" spans="3:14" x14ac:dyDescent="0.2">
      <c r="C17928" s="17"/>
      <c r="M17928"/>
      <c r="N17928"/>
    </row>
    <row r="17929" spans="3:14" x14ac:dyDescent="0.2">
      <c r="C17929" s="17"/>
      <c r="M17929"/>
      <c r="N17929"/>
    </row>
    <row r="17930" spans="3:14" x14ac:dyDescent="0.2">
      <c r="C17930" s="17"/>
      <c r="M17930"/>
      <c r="N17930"/>
    </row>
    <row r="17931" spans="3:14" x14ac:dyDescent="0.2">
      <c r="C17931" s="17"/>
      <c r="M17931"/>
      <c r="N17931"/>
    </row>
    <row r="17932" spans="3:14" x14ac:dyDescent="0.2">
      <c r="C17932" s="17"/>
      <c r="M17932"/>
      <c r="N17932"/>
    </row>
    <row r="17933" spans="3:14" x14ac:dyDescent="0.2">
      <c r="C17933" s="17"/>
      <c r="M17933"/>
      <c r="N17933"/>
    </row>
    <row r="17934" spans="3:14" x14ac:dyDescent="0.2">
      <c r="C17934" s="17"/>
      <c r="M17934"/>
      <c r="N17934"/>
    </row>
    <row r="17935" spans="3:14" x14ac:dyDescent="0.2">
      <c r="C17935" s="17"/>
      <c r="M17935"/>
      <c r="N17935"/>
    </row>
    <row r="17936" spans="3:14" x14ac:dyDescent="0.2">
      <c r="C17936" s="17"/>
      <c r="M17936"/>
      <c r="N17936"/>
    </row>
    <row r="17937" spans="3:14" x14ac:dyDescent="0.2">
      <c r="C17937" s="17"/>
      <c r="M17937"/>
      <c r="N17937"/>
    </row>
    <row r="17938" spans="3:14" x14ac:dyDescent="0.2">
      <c r="C17938" s="17"/>
      <c r="M17938"/>
      <c r="N17938"/>
    </row>
    <row r="17939" spans="3:14" x14ac:dyDescent="0.2">
      <c r="C17939" s="17"/>
      <c r="M17939"/>
      <c r="N17939"/>
    </row>
    <row r="17940" spans="3:14" x14ac:dyDescent="0.2">
      <c r="C17940" s="17"/>
      <c r="M17940"/>
      <c r="N17940"/>
    </row>
    <row r="17941" spans="3:14" x14ac:dyDescent="0.2">
      <c r="C17941" s="17"/>
      <c r="M17941"/>
      <c r="N17941"/>
    </row>
    <row r="17942" spans="3:14" x14ac:dyDescent="0.2">
      <c r="C17942" s="17"/>
      <c r="M17942"/>
      <c r="N17942"/>
    </row>
    <row r="17943" spans="3:14" x14ac:dyDescent="0.2">
      <c r="C17943" s="17"/>
      <c r="M17943"/>
      <c r="N17943"/>
    </row>
    <row r="17944" spans="3:14" x14ac:dyDescent="0.2">
      <c r="C17944" s="17"/>
      <c r="M17944"/>
      <c r="N17944"/>
    </row>
    <row r="17945" spans="3:14" x14ac:dyDescent="0.2">
      <c r="C17945" s="17"/>
      <c r="M17945"/>
      <c r="N17945"/>
    </row>
    <row r="17946" spans="3:14" x14ac:dyDescent="0.2">
      <c r="C17946" s="17"/>
      <c r="M17946"/>
      <c r="N17946"/>
    </row>
    <row r="17947" spans="3:14" x14ac:dyDescent="0.2">
      <c r="C17947" s="17"/>
      <c r="M17947"/>
      <c r="N17947"/>
    </row>
    <row r="17948" spans="3:14" x14ac:dyDescent="0.2">
      <c r="C17948" s="17"/>
      <c r="M17948"/>
      <c r="N17948"/>
    </row>
    <row r="17949" spans="3:14" x14ac:dyDescent="0.2">
      <c r="C17949" s="17"/>
      <c r="M17949"/>
      <c r="N17949"/>
    </row>
    <row r="17950" spans="3:14" x14ac:dyDescent="0.2">
      <c r="C17950" s="17"/>
      <c r="M17950"/>
      <c r="N17950"/>
    </row>
    <row r="17951" spans="3:14" x14ac:dyDescent="0.2">
      <c r="C17951" s="17"/>
      <c r="M17951"/>
      <c r="N17951"/>
    </row>
    <row r="17952" spans="3:14" x14ac:dyDescent="0.2">
      <c r="C17952" s="17"/>
      <c r="M17952"/>
      <c r="N17952"/>
    </row>
    <row r="17953" spans="3:14" x14ac:dyDescent="0.2">
      <c r="C17953" s="17"/>
      <c r="M17953"/>
      <c r="N17953"/>
    </row>
    <row r="17954" spans="3:14" x14ac:dyDescent="0.2">
      <c r="C17954" s="17"/>
      <c r="M17954"/>
      <c r="N17954"/>
    </row>
    <row r="17955" spans="3:14" x14ac:dyDescent="0.2">
      <c r="C17955" s="17"/>
      <c r="M17955"/>
      <c r="N17955"/>
    </row>
    <row r="17956" spans="3:14" x14ac:dyDescent="0.2">
      <c r="C17956" s="17"/>
      <c r="M17956"/>
      <c r="N17956"/>
    </row>
    <row r="17957" spans="3:14" x14ac:dyDescent="0.2">
      <c r="C17957" s="17"/>
      <c r="M17957"/>
      <c r="N17957"/>
    </row>
    <row r="17958" spans="3:14" x14ac:dyDescent="0.2">
      <c r="C17958" s="17"/>
      <c r="M17958"/>
      <c r="N17958"/>
    </row>
    <row r="17959" spans="3:14" x14ac:dyDescent="0.2">
      <c r="C17959" s="17"/>
      <c r="M17959"/>
      <c r="N17959"/>
    </row>
    <row r="17960" spans="3:14" x14ac:dyDescent="0.2">
      <c r="C17960" s="17"/>
      <c r="M17960"/>
      <c r="N17960"/>
    </row>
    <row r="17961" spans="3:14" x14ac:dyDescent="0.2">
      <c r="C17961" s="17"/>
      <c r="M17961"/>
      <c r="N17961"/>
    </row>
    <row r="17962" spans="3:14" x14ac:dyDescent="0.2">
      <c r="C17962" s="17"/>
      <c r="M17962"/>
      <c r="N17962"/>
    </row>
    <row r="17963" spans="3:14" x14ac:dyDescent="0.2">
      <c r="C17963" s="17"/>
      <c r="M17963"/>
      <c r="N17963"/>
    </row>
    <row r="17964" spans="3:14" x14ac:dyDescent="0.2">
      <c r="C17964" s="17"/>
      <c r="M17964"/>
      <c r="N17964"/>
    </row>
    <row r="17965" spans="3:14" x14ac:dyDescent="0.2">
      <c r="C17965" s="17"/>
      <c r="M17965"/>
      <c r="N17965"/>
    </row>
    <row r="17966" spans="3:14" x14ac:dyDescent="0.2">
      <c r="C17966" s="17"/>
      <c r="M17966"/>
      <c r="N17966"/>
    </row>
    <row r="17967" spans="3:14" x14ac:dyDescent="0.2">
      <c r="C17967" s="17"/>
      <c r="M17967"/>
      <c r="N17967"/>
    </row>
    <row r="17968" spans="3:14" x14ac:dyDescent="0.2">
      <c r="C17968" s="17"/>
      <c r="M17968"/>
      <c r="N17968"/>
    </row>
    <row r="17969" spans="3:14" x14ac:dyDescent="0.2">
      <c r="C17969" s="17"/>
      <c r="M17969"/>
      <c r="N17969"/>
    </row>
    <row r="17970" spans="3:14" x14ac:dyDescent="0.2">
      <c r="C17970" s="17"/>
      <c r="M17970"/>
      <c r="N17970"/>
    </row>
    <row r="17971" spans="3:14" x14ac:dyDescent="0.2">
      <c r="C17971" s="17"/>
      <c r="M17971"/>
      <c r="N17971"/>
    </row>
    <row r="17972" spans="3:14" x14ac:dyDescent="0.2">
      <c r="C17972" s="17"/>
      <c r="M17972"/>
      <c r="N17972"/>
    </row>
    <row r="17973" spans="3:14" x14ac:dyDescent="0.2">
      <c r="C17973" s="17"/>
      <c r="M17973"/>
      <c r="N17973"/>
    </row>
    <row r="17974" spans="3:14" x14ac:dyDescent="0.2">
      <c r="C17974" s="17"/>
      <c r="M17974"/>
      <c r="N17974"/>
    </row>
    <row r="17975" spans="3:14" x14ac:dyDescent="0.2">
      <c r="C17975" s="17"/>
      <c r="M17975"/>
      <c r="N17975"/>
    </row>
    <row r="17976" spans="3:14" x14ac:dyDescent="0.2">
      <c r="C17976" s="17"/>
      <c r="M17976"/>
      <c r="N17976"/>
    </row>
    <row r="17977" spans="3:14" x14ac:dyDescent="0.2">
      <c r="C17977" s="17"/>
      <c r="M17977"/>
      <c r="N17977"/>
    </row>
    <row r="17978" spans="3:14" x14ac:dyDescent="0.2">
      <c r="C17978" s="17"/>
      <c r="M17978"/>
      <c r="N17978"/>
    </row>
    <row r="17979" spans="3:14" x14ac:dyDescent="0.2">
      <c r="C17979" s="17"/>
      <c r="M17979"/>
      <c r="N17979"/>
    </row>
    <row r="17980" spans="3:14" x14ac:dyDescent="0.2">
      <c r="C17980" s="17"/>
      <c r="M17980"/>
      <c r="N17980"/>
    </row>
    <row r="17981" spans="3:14" x14ac:dyDescent="0.2">
      <c r="C17981" s="17"/>
      <c r="M17981"/>
      <c r="N17981"/>
    </row>
    <row r="17982" spans="3:14" x14ac:dyDescent="0.2">
      <c r="C17982" s="17"/>
      <c r="M17982"/>
      <c r="N17982"/>
    </row>
    <row r="17983" spans="3:14" x14ac:dyDescent="0.2">
      <c r="C17983" s="17"/>
      <c r="M17983"/>
      <c r="N17983"/>
    </row>
    <row r="17984" spans="3:14" x14ac:dyDescent="0.2">
      <c r="C17984" s="17"/>
      <c r="M17984"/>
      <c r="N17984"/>
    </row>
    <row r="17985" spans="3:14" x14ac:dyDescent="0.2">
      <c r="C17985" s="17"/>
      <c r="M17985"/>
      <c r="N17985"/>
    </row>
    <row r="17986" spans="3:14" x14ac:dyDescent="0.2">
      <c r="C17986" s="17"/>
      <c r="M17986"/>
      <c r="N17986"/>
    </row>
    <row r="17987" spans="3:14" x14ac:dyDescent="0.2">
      <c r="C17987" s="17"/>
      <c r="M17987"/>
      <c r="N17987"/>
    </row>
    <row r="17988" spans="3:14" x14ac:dyDescent="0.2">
      <c r="C17988" s="17"/>
      <c r="M17988"/>
      <c r="N17988"/>
    </row>
    <row r="17989" spans="3:14" x14ac:dyDescent="0.2">
      <c r="C17989" s="17"/>
      <c r="M17989"/>
      <c r="N17989"/>
    </row>
    <row r="17990" spans="3:14" x14ac:dyDescent="0.2">
      <c r="C17990" s="17"/>
      <c r="M17990"/>
      <c r="N17990"/>
    </row>
    <row r="17991" spans="3:14" x14ac:dyDescent="0.2">
      <c r="C17991" s="17"/>
      <c r="M17991"/>
      <c r="N17991"/>
    </row>
    <row r="17992" spans="3:14" x14ac:dyDescent="0.2">
      <c r="C17992" s="17"/>
      <c r="M17992"/>
      <c r="N17992"/>
    </row>
    <row r="17993" spans="3:14" x14ac:dyDescent="0.2">
      <c r="C17993" s="17"/>
      <c r="M17993"/>
      <c r="N17993"/>
    </row>
    <row r="17994" spans="3:14" x14ac:dyDescent="0.2">
      <c r="C17994" s="17"/>
      <c r="M17994"/>
      <c r="N17994"/>
    </row>
    <row r="17995" spans="3:14" x14ac:dyDescent="0.2">
      <c r="C17995" s="17"/>
      <c r="M17995"/>
      <c r="N17995"/>
    </row>
    <row r="17996" spans="3:14" x14ac:dyDescent="0.2">
      <c r="C17996" s="17"/>
      <c r="M17996"/>
      <c r="N17996"/>
    </row>
    <row r="17997" spans="3:14" x14ac:dyDescent="0.2">
      <c r="C17997" s="17"/>
      <c r="M17997"/>
      <c r="N17997"/>
    </row>
    <row r="17998" spans="3:14" x14ac:dyDescent="0.2">
      <c r="C17998" s="17"/>
      <c r="M17998"/>
      <c r="N17998"/>
    </row>
    <row r="17999" spans="3:14" x14ac:dyDescent="0.2">
      <c r="C17999" s="17"/>
      <c r="M17999"/>
      <c r="N17999"/>
    </row>
    <row r="18000" spans="3:14" x14ac:dyDescent="0.2">
      <c r="C18000" s="17"/>
      <c r="M18000"/>
      <c r="N18000"/>
    </row>
    <row r="18001" spans="3:14" x14ac:dyDescent="0.2">
      <c r="C18001" s="17"/>
      <c r="M18001"/>
      <c r="N18001"/>
    </row>
    <row r="18002" spans="3:14" x14ac:dyDescent="0.2">
      <c r="C18002" s="17"/>
      <c r="M18002"/>
      <c r="N18002"/>
    </row>
    <row r="18003" spans="3:14" x14ac:dyDescent="0.2">
      <c r="C18003" s="17"/>
      <c r="M18003"/>
      <c r="N18003"/>
    </row>
    <row r="18004" spans="3:14" x14ac:dyDescent="0.2">
      <c r="C18004" s="17"/>
      <c r="M18004"/>
      <c r="N18004"/>
    </row>
    <row r="18005" spans="3:14" x14ac:dyDescent="0.2">
      <c r="C18005" s="17"/>
      <c r="M18005"/>
      <c r="N18005"/>
    </row>
    <row r="18006" spans="3:14" x14ac:dyDescent="0.2">
      <c r="C18006" s="17"/>
      <c r="M18006"/>
      <c r="N18006"/>
    </row>
    <row r="18007" spans="3:14" x14ac:dyDescent="0.2">
      <c r="C18007" s="17"/>
      <c r="M18007"/>
      <c r="N18007"/>
    </row>
    <row r="18008" spans="3:14" x14ac:dyDescent="0.2">
      <c r="C18008" s="17"/>
      <c r="M18008"/>
      <c r="N18008"/>
    </row>
    <row r="18009" spans="3:14" x14ac:dyDescent="0.2">
      <c r="C18009" s="17"/>
      <c r="M18009"/>
      <c r="N18009"/>
    </row>
    <row r="18010" spans="3:14" x14ac:dyDescent="0.2">
      <c r="C18010" s="17"/>
      <c r="M18010"/>
      <c r="N18010"/>
    </row>
    <row r="18011" spans="3:14" x14ac:dyDescent="0.2">
      <c r="C18011" s="17"/>
      <c r="M18011"/>
      <c r="N18011"/>
    </row>
    <row r="18012" spans="3:14" x14ac:dyDescent="0.2">
      <c r="C18012" s="17"/>
      <c r="M18012"/>
      <c r="N18012"/>
    </row>
    <row r="18013" spans="3:14" x14ac:dyDescent="0.2">
      <c r="C18013" s="17"/>
      <c r="M18013"/>
      <c r="N18013"/>
    </row>
    <row r="18014" spans="3:14" x14ac:dyDescent="0.2">
      <c r="C18014" s="17"/>
      <c r="M18014"/>
      <c r="N18014"/>
    </row>
    <row r="18015" spans="3:14" x14ac:dyDescent="0.2">
      <c r="C18015" s="17"/>
      <c r="M18015"/>
      <c r="N18015"/>
    </row>
    <row r="18016" spans="3:14" x14ac:dyDescent="0.2">
      <c r="C18016" s="17"/>
      <c r="M18016"/>
      <c r="N18016"/>
    </row>
    <row r="18017" spans="3:14" x14ac:dyDescent="0.2">
      <c r="C18017" s="17"/>
      <c r="M18017"/>
      <c r="N18017"/>
    </row>
    <row r="18018" spans="3:14" x14ac:dyDescent="0.2">
      <c r="C18018" s="17"/>
      <c r="M18018"/>
      <c r="N18018"/>
    </row>
    <row r="18019" spans="3:14" x14ac:dyDescent="0.2">
      <c r="C18019" s="17"/>
      <c r="M18019"/>
      <c r="N18019"/>
    </row>
    <row r="18020" spans="3:14" x14ac:dyDescent="0.2">
      <c r="C18020" s="17"/>
      <c r="M18020"/>
      <c r="N18020"/>
    </row>
    <row r="18021" spans="3:14" x14ac:dyDescent="0.2">
      <c r="C18021" s="17"/>
      <c r="M18021"/>
      <c r="N18021"/>
    </row>
    <row r="18022" spans="3:14" x14ac:dyDescent="0.2">
      <c r="C18022" s="17"/>
      <c r="M18022"/>
      <c r="N18022"/>
    </row>
    <row r="18023" spans="3:14" x14ac:dyDescent="0.2">
      <c r="C18023" s="17"/>
      <c r="M18023"/>
      <c r="N18023"/>
    </row>
    <row r="18024" spans="3:14" x14ac:dyDescent="0.2">
      <c r="C18024" s="17"/>
      <c r="M18024"/>
      <c r="N18024"/>
    </row>
    <row r="18025" spans="3:14" x14ac:dyDescent="0.2">
      <c r="C18025" s="17"/>
      <c r="M18025"/>
      <c r="N18025"/>
    </row>
    <row r="18026" spans="3:14" x14ac:dyDescent="0.2">
      <c r="C18026" s="17"/>
      <c r="M18026"/>
      <c r="N18026"/>
    </row>
    <row r="18027" spans="3:14" x14ac:dyDescent="0.2">
      <c r="C18027" s="17"/>
      <c r="M18027"/>
      <c r="N18027"/>
    </row>
    <row r="18028" spans="3:14" x14ac:dyDescent="0.2">
      <c r="C18028" s="17"/>
      <c r="M18028"/>
      <c r="N18028"/>
    </row>
    <row r="18029" spans="3:14" x14ac:dyDescent="0.2">
      <c r="C18029" s="17"/>
      <c r="M18029"/>
      <c r="N18029"/>
    </row>
    <row r="18030" spans="3:14" x14ac:dyDescent="0.2">
      <c r="C18030" s="17"/>
      <c r="M18030"/>
      <c r="N18030"/>
    </row>
    <row r="18031" spans="3:14" x14ac:dyDescent="0.2">
      <c r="C18031" s="17"/>
      <c r="M18031"/>
      <c r="N18031"/>
    </row>
    <row r="18032" spans="3:14" x14ac:dyDescent="0.2">
      <c r="C18032" s="17"/>
      <c r="M18032"/>
      <c r="N18032"/>
    </row>
    <row r="18033" spans="3:14" x14ac:dyDescent="0.2">
      <c r="C18033" s="17"/>
      <c r="M18033"/>
      <c r="N18033"/>
    </row>
    <row r="18034" spans="3:14" x14ac:dyDescent="0.2">
      <c r="C18034" s="17"/>
      <c r="M18034"/>
      <c r="N18034"/>
    </row>
    <row r="18035" spans="3:14" x14ac:dyDescent="0.2">
      <c r="C18035" s="17"/>
      <c r="M18035"/>
      <c r="N18035"/>
    </row>
    <row r="18036" spans="3:14" x14ac:dyDescent="0.2">
      <c r="C18036" s="17"/>
      <c r="M18036"/>
      <c r="N18036"/>
    </row>
    <row r="18037" spans="3:14" x14ac:dyDescent="0.2">
      <c r="C18037" s="17"/>
      <c r="M18037"/>
      <c r="N18037"/>
    </row>
    <row r="18038" spans="3:14" x14ac:dyDescent="0.2">
      <c r="C18038" s="17"/>
      <c r="M18038"/>
      <c r="N18038"/>
    </row>
    <row r="18039" spans="3:14" x14ac:dyDescent="0.2">
      <c r="C18039" s="17"/>
      <c r="M18039"/>
      <c r="N18039"/>
    </row>
    <row r="18040" spans="3:14" x14ac:dyDescent="0.2">
      <c r="C18040" s="17"/>
      <c r="M18040"/>
      <c r="N18040"/>
    </row>
    <row r="18041" spans="3:14" x14ac:dyDescent="0.2">
      <c r="C18041" s="17"/>
      <c r="M18041"/>
      <c r="N18041"/>
    </row>
    <row r="18042" spans="3:14" x14ac:dyDescent="0.2">
      <c r="C18042" s="17"/>
      <c r="M18042"/>
      <c r="N18042"/>
    </row>
    <row r="18043" spans="3:14" x14ac:dyDescent="0.2">
      <c r="C18043" s="17"/>
      <c r="M18043"/>
      <c r="N18043"/>
    </row>
    <row r="18044" spans="3:14" x14ac:dyDescent="0.2">
      <c r="C18044" s="17"/>
      <c r="M18044"/>
      <c r="N18044"/>
    </row>
    <row r="18045" spans="3:14" x14ac:dyDescent="0.2">
      <c r="C18045" s="17"/>
      <c r="M18045"/>
      <c r="N18045"/>
    </row>
    <row r="18046" spans="3:14" x14ac:dyDescent="0.2">
      <c r="C18046" s="17"/>
      <c r="M18046"/>
      <c r="N18046"/>
    </row>
    <row r="18047" spans="3:14" x14ac:dyDescent="0.2">
      <c r="C18047" s="17"/>
      <c r="M18047"/>
      <c r="N18047"/>
    </row>
    <row r="18048" spans="3:14" x14ac:dyDescent="0.2">
      <c r="C18048" s="17"/>
      <c r="M18048"/>
      <c r="N18048"/>
    </row>
    <row r="18049" spans="3:14" x14ac:dyDescent="0.2">
      <c r="C18049" s="17"/>
      <c r="M18049"/>
      <c r="N18049"/>
    </row>
    <row r="18050" spans="3:14" x14ac:dyDescent="0.2">
      <c r="C18050" s="17"/>
      <c r="M18050"/>
      <c r="N18050"/>
    </row>
    <row r="18051" spans="3:14" x14ac:dyDescent="0.2">
      <c r="C18051" s="17"/>
      <c r="M18051"/>
      <c r="N18051"/>
    </row>
    <row r="18052" spans="3:14" x14ac:dyDescent="0.2">
      <c r="C18052" s="17"/>
      <c r="M18052"/>
      <c r="N18052"/>
    </row>
    <row r="18053" spans="3:14" x14ac:dyDescent="0.2">
      <c r="C18053" s="17"/>
      <c r="M18053"/>
      <c r="N18053"/>
    </row>
    <row r="18054" spans="3:14" x14ac:dyDescent="0.2">
      <c r="C18054" s="17"/>
      <c r="M18054"/>
      <c r="N18054"/>
    </row>
    <row r="18055" spans="3:14" x14ac:dyDescent="0.2">
      <c r="C18055" s="17"/>
      <c r="M18055"/>
      <c r="N18055"/>
    </row>
    <row r="18056" spans="3:14" x14ac:dyDescent="0.2">
      <c r="C18056" s="17"/>
      <c r="M18056"/>
      <c r="N18056"/>
    </row>
    <row r="18057" spans="3:14" x14ac:dyDescent="0.2">
      <c r="C18057" s="17"/>
      <c r="M18057"/>
      <c r="N18057"/>
    </row>
    <row r="18058" spans="3:14" x14ac:dyDescent="0.2">
      <c r="C18058" s="17"/>
      <c r="M18058"/>
      <c r="N18058"/>
    </row>
    <row r="18059" spans="3:14" x14ac:dyDescent="0.2">
      <c r="C18059" s="17"/>
      <c r="M18059"/>
      <c r="N18059"/>
    </row>
    <row r="18060" spans="3:14" x14ac:dyDescent="0.2">
      <c r="C18060" s="17"/>
      <c r="M18060"/>
      <c r="N18060"/>
    </row>
    <row r="18061" spans="3:14" x14ac:dyDescent="0.2">
      <c r="C18061" s="17"/>
      <c r="M18061"/>
      <c r="N18061"/>
    </row>
    <row r="18062" spans="3:14" x14ac:dyDescent="0.2">
      <c r="C18062" s="17"/>
      <c r="M18062"/>
      <c r="N18062"/>
    </row>
    <row r="18063" spans="3:14" x14ac:dyDescent="0.2">
      <c r="C18063" s="17"/>
      <c r="M18063"/>
      <c r="N18063"/>
    </row>
    <row r="18064" spans="3:14" x14ac:dyDescent="0.2">
      <c r="C18064" s="17"/>
      <c r="M18064"/>
      <c r="N18064"/>
    </row>
    <row r="18065" spans="3:14" x14ac:dyDescent="0.2">
      <c r="C18065" s="17"/>
      <c r="M18065"/>
      <c r="N18065"/>
    </row>
    <row r="18066" spans="3:14" x14ac:dyDescent="0.2">
      <c r="C18066" s="17"/>
      <c r="M18066"/>
      <c r="N18066"/>
    </row>
    <row r="18067" spans="3:14" x14ac:dyDescent="0.2">
      <c r="C18067" s="17"/>
      <c r="M18067"/>
      <c r="N18067"/>
    </row>
    <row r="18068" spans="3:14" x14ac:dyDescent="0.2">
      <c r="C18068" s="17"/>
      <c r="M18068"/>
      <c r="N18068"/>
    </row>
    <row r="18069" spans="3:14" x14ac:dyDescent="0.2">
      <c r="C18069" s="17"/>
      <c r="M18069"/>
      <c r="N18069"/>
    </row>
    <row r="18070" spans="3:14" x14ac:dyDescent="0.2">
      <c r="C18070" s="17"/>
      <c r="M18070"/>
      <c r="N18070"/>
    </row>
    <row r="18071" spans="3:14" x14ac:dyDescent="0.2">
      <c r="C18071" s="17"/>
      <c r="M18071"/>
      <c r="N18071"/>
    </row>
    <row r="18072" spans="3:14" x14ac:dyDescent="0.2">
      <c r="C18072" s="17"/>
      <c r="M18072"/>
      <c r="N18072"/>
    </row>
    <row r="18073" spans="3:14" x14ac:dyDescent="0.2">
      <c r="C18073" s="17"/>
      <c r="M18073"/>
      <c r="N18073"/>
    </row>
    <row r="18074" spans="3:14" x14ac:dyDescent="0.2">
      <c r="C18074" s="17"/>
      <c r="M18074"/>
      <c r="N18074"/>
    </row>
    <row r="18075" spans="3:14" x14ac:dyDescent="0.2">
      <c r="C18075" s="17"/>
      <c r="M18075"/>
      <c r="N18075"/>
    </row>
    <row r="18076" spans="3:14" x14ac:dyDescent="0.2">
      <c r="C18076" s="17"/>
      <c r="M18076"/>
      <c r="N18076"/>
    </row>
    <row r="18077" spans="3:14" x14ac:dyDescent="0.2">
      <c r="C18077" s="17"/>
      <c r="M18077"/>
      <c r="N18077"/>
    </row>
    <row r="18078" spans="3:14" x14ac:dyDescent="0.2">
      <c r="C18078" s="17"/>
      <c r="M18078"/>
      <c r="N18078"/>
    </row>
    <row r="18079" spans="3:14" x14ac:dyDescent="0.2">
      <c r="C18079" s="17"/>
      <c r="M18079"/>
      <c r="N18079"/>
    </row>
    <row r="18080" spans="3:14" x14ac:dyDescent="0.2">
      <c r="C18080" s="17"/>
      <c r="M18080"/>
      <c r="N18080"/>
    </row>
    <row r="18081" spans="3:14" x14ac:dyDescent="0.2">
      <c r="C18081" s="17"/>
      <c r="M18081"/>
      <c r="N18081"/>
    </row>
    <row r="18082" spans="3:14" x14ac:dyDescent="0.2">
      <c r="C18082" s="17"/>
      <c r="M18082"/>
      <c r="N18082"/>
    </row>
    <row r="18083" spans="3:14" x14ac:dyDescent="0.2">
      <c r="C18083" s="17"/>
      <c r="M18083"/>
      <c r="N18083"/>
    </row>
    <row r="18084" spans="3:14" x14ac:dyDescent="0.2">
      <c r="C18084" s="17"/>
      <c r="M18084"/>
      <c r="N18084"/>
    </row>
    <row r="18085" spans="3:14" x14ac:dyDescent="0.2">
      <c r="C18085" s="17"/>
      <c r="M18085"/>
      <c r="N18085"/>
    </row>
    <row r="18086" spans="3:14" x14ac:dyDescent="0.2">
      <c r="C18086" s="17"/>
      <c r="M18086"/>
      <c r="N18086"/>
    </row>
    <row r="18087" spans="3:14" x14ac:dyDescent="0.2">
      <c r="C18087" s="17"/>
      <c r="M18087"/>
      <c r="N18087"/>
    </row>
    <row r="18088" spans="3:14" x14ac:dyDescent="0.2">
      <c r="C18088" s="17"/>
      <c r="M18088"/>
      <c r="N18088"/>
    </row>
    <row r="18089" spans="3:14" x14ac:dyDescent="0.2">
      <c r="C18089" s="17"/>
      <c r="M18089"/>
      <c r="N18089"/>
    </row>
    <row r="18090" spans="3:14" x14ac:dyDescent="0.2">
      <c r="C18090" s="17"/>
      <c r="M18090"/>
      <c r="N18090"/>
    </row>
    <row r="18091" spans="3:14" x14ac:dyDescent="0.2">
      <c r="C18091" s="17"/>
      <c r="M18091"/>
      <c r="N18091"/>
    </row>
    <row r="18092" spans="3:14" x14ac:dyDescent="0.2">
      <c r="C18092" s="17"/>
      <c r="M18092"/>
      <c r="N18092"/>
    </row>
    <row r="18093" spans="3:14" x14ac:dyDescent="0.2">
      <c r="C18093" s="17"/>
      <c r="M18093"/>
      <c r="N18093"/>
    </row>
    <row r="18094" spans="3:14" x14ac:dyDescent="0.2">
      <c r="C18094" s="17"/>
      <c r="M18094"/>
      <c r="N18094"/>
    </row>
    <row r="18095" spans="3:14" x14ac:dyDescent="0.2">
      <c r="C18095" s="17"/>
      <c r="M18095"/>
      <c r="N18095"/>
    </row>
    <row r="18096" spans="3:14" x14ac:dyDescent="0.2">
      <c r="C18096" s="17"/>
      <c r="M18096"/>
      <c r="N18096"/>
    </row>
    <row r="18097" spans="3:14" x14ac:dyDescent="0.2">
      <c r="C18097" s="17"/>
      <c r="M18097"/>
      <c r="N18097"/>
    </row>
    <row r="18098" spans="3:14" x14ac:dyDescent="0.2">
      <c r="C18098" s="17"/>
      <c r="M18098"/>
      <c r="N18098"/>
    </row>
    <row r="18099" spans="3:14" x14ac:dyDescent="0.2">
      <c r="C18099" s="17"/>
      <c r="M18099"/>
      <c r="N18099"/>
    </row>
    <row r="18100" spans="3:14" x14ac:dyDescent="0.2">
      <c r="C18100" s="17"/>
      <c r="M18100"/>
      <c r="N18100"/>
    </row>
    <row r="18101" spans="3:14" x14ac:dyDescent="0.2">
      <c r="C18101" s="17"/>
      <c r="M18101"/>
      <c r="N18101"/>
    </row>
    <row r="18102" spans="3:14" x14ac:dyDescent="0.2">
      <c r="C18102" s="17"/>
      <c r="M18102"/>
      <c r="N18102"/>
    </row>
    <row r="18103" spans="3:14" x14ac:dyDescent="0.2">
      <c r="C18103" s="17"/>
      <c r="M18103"/>
      <c r="N18103"/>
    </row>
    <row r="18104" spans="3:14" x14ac:dyDescent="0.2">
      <c r="C18104" s="17"/>
      <c r="M18104"/>
      <c r="N18104"/>
    </row>
    <row r="18105" spans="3:14" x14ac:dyDescent="0.2">
      <c r="C18105" s="17"/>
      <c r="M18105"/>
      <c r="N18105"/>
    </row>
    <row r="18106" spans="3:14" x14ac:dyDescent="0.2">
      <c r="C18106" s="17"/>
      <c r="M18106"/>
      <c r="N18106"/>
    </row>
    <row r="18107" spans="3:14" x14ac:dyDescent="0.2">
      <c r="C18107" s="17"/>
      <c r="M18107"/>
      <c r="N18107"/>
    </row>
    <row r="18108" spans="3:14" x14ac:dyDescent="0.2">
      <c r="C18108" s="17"/>
      <c r="M18108"/>
      <c r="N18108"/>
    </row>
    <row r="18109" spans="3:14" x14ac:dyDescent="0.2">
      <c r="C18109" s="17"/>
      <c r="M18109"/>
      <c r="N18109"/>
    </row>
    <row r="18110" spans="3:14" x14ac:dyDescent="0.2">
      <c r="C18110" s="17"/>
      <c r="M18110"/>
      <c r="N18110"/>
    </row>
    <row r="18111" spans="3:14" x14ac:dyDescent="0.2">
      <c r="C18111" s="17"/>
      <c r="M18111"/>
      <c r="N18111"/>
    </row>
    <row r="18112" spans="3:14" x14ac:dyDescent="0.2">
      <c r="C18112" s="17"/>
      <c r="M18112"/>
      <c r="N18112"/>
    </row>
    <row r="18113" spans="3:14" x14ac:dyDescent="0.2">
      <c r="C18113" s="17"/>
      <c r="M18113"/>
      <c r="N18113"/>
    </row>
    <row r="18114" spans="3:14" x14ac:dyDescent="0.2">
      <c r="C18114" s="17"/>
      <c r="M18114"/>
      <c r="N18114"/>
    </row>
    <row r="18115" spans="3:14" x14ac:dyDescent="0.2">
      <c r="C18115" s="17"/>
      <c r="M18115"/>
      <c r="N18115"/>
    </row>
    <row r="18116" spans="3:14" x14ac:dyDescent="0.2">
      <c r="C18116" s="17"/>
      <c r="M18116"/>
      <c r="N18116"/>
    </row>
    <row r="18117" spans="3:14" x14ac:dyDescent="0.2">
      <c r="C18117" s="17"/>
      <c r="M18117"/>
      <c r="N18117"/>
    </row>
    <row r="18118" spans="3:14" x14ac:dyDescent="0.2">
      <c r="C18118" s="17"/>
      <c r="M18118"/>
      <c r="N18118"/>
    </row>
    <row r="18119" spans="3:14" x14ac:dyDescent="0.2">
      <c r="C18119" s="17"/>
      <c r="M18119"/>
      <c r="N18119"/>
    </row>
    <row r="18120" spans="3:14" x14ac:dyDescent="0.2">
      <c r="C18120" s="17"/>
      <c r="M18120"/>
      <c r="N18120"/>
    </row>
    <row r="18121" spans="3:14" x14ac:dyDescent="0.2">
      <c r="C18121" s="17"/>
      <c r="M18121"/>
      <c r="N18121"/>
    </row>
    <row r="18122" spans="3:14" x14ac:dyDescent="0.2">
      <c r="C18122" s="17"/>
      <c r="M18122"/>
      <c r="N18122"/>
    </row>
    <row r="18123" spans="3:14" x14ac:dyDescent="0.2">
      <c r="C18123" s="17"/>
      <c r="M18123"/>
      <c r="N18123"/>
    </row>
    <row r="18124" spans="3:14" x14ac:dyDescent="0.2">
      <c r="C18124" s="17"/>
      <c r="M18124"/>
      <c r="N18124"/>
    </row>
    <row r="18125" spans="3:14" x14ac:dyDescent="0.2">
      <c r="C18125" s="17"/>
      <c r="M18125"/>
      <c r="N18125"/>
    </row>
    <row r="18126" spans="3:14" x14ac:dyDescent="0.2">
      <c r="C18126" s="17"/>
      <c r="M18126"/>
      <c r="N18126"/>
    </row>
    <row r="18127" spans="3:14" x14ac:dyDescent="0.2">
      <c r="C18127" s="17"/>
      <c r="M18127"/>
      <c r="N18127"/>
    </row>
    <row r="18128" spans="3:14" x14ac:dyDescent="0.2">
      <c r="C18128" s="17"/>
      <c r="M18128"/>
      <c r="N18128"/>
    </row>
    <row r="18129" spans="3:14" x14ac:dyDescent="0.2">
      <c r="C18129" s="17"/>
      <c r="M18129"/>
      <c r="N18129"/>
    </row>
    <row r="18130" spans="3:14" x14ac:dyDescent="0.2">
      <c r="C18130" s="17"/>
      <c r="M18130"/>
      <c r="N18130"/>
    </row>
    <row r="18131" spans="3:14" x14ac:dyDescent="0.2">
      <c r="C18131" s="17"/>
      <c r="M18131"/>
      <c r="N18131"/>
    </row>
    <row r="18132" spans="3:14" x14ac:dyDescent="0.2">
      <c r="C18132" s="17"/>
      <c r="M18132"/>
      <c r="N18132"/>
    </row>
    <row r="18133" spans="3:14" x14ac:dyDescent="0.2">
      <c r="C18133" s="17"/>
      <c r="M18133"/>
      <c r="N18133"/>
    </row>
    <row r="18134" spans="3:14" x14ac:dyDescent="0.2">
      <c r="C18134" s="17"/>
      <c r="M18134"/>
      <c r="N18134"/>
    </row>
    <row r="18135" spans="3:14" x14ac:dyDescent="0.2">
      <c r="C18135" s="17"/>
      <c r="M18135"/>
      <c r="N18135"/>
    </row>
    <row r="18136" spans="3:14" x14ac:dyDescent="0.2">
      <c r="C18136" s="17"/>
      <c r="M18136"/>
      <c r="N18136"/>
    </row>
    <row r="18137" spans="3:14" x14ac:dyDescent="0.2">
      <c r="C18137" s="17"/>
      <c r="M18137"/>
      <c r="N18137"/>
    </row>
    <row r="18138" spans="3:14" x14ac:dyDescent="0.2">
      <c r="C18138" s="17"/>
      <c r="M18138"/>
      <c r="N18138"/>
    </row>
    <row r="18139" spans="3:14" x14ac:dyDescent="0.2">
      <c r="C18139" s="17"/>
      <c r="M18139"/>
      <c r="N18139"/>
    </row>
    <row r="18140" spans="3:14" x14ac:dyDescent="0.2">
      <c r="C18140" s="17"/>
      <c r="M18140"/>
      <c r="N18140"/>
    </row>
    <row r="18141" spans="3:14" x14ac:dyDescent="0.2">
      <c r="C18141" s="17"/>
      <c r="M18141"/>
      <c r="N18141"/>
    </row>
    <row r="18142" spans="3:14" x14ac:dyDescent="0.2">
      <c r="C18142" s="17"/>
      <c r="M18142"/>
      <c r="N18142"/>
    </row>
    <row r="18143" spans="3:14" x14ac:dyDescent="0.2">
      <c r="C18143" s="17"/>
      <c r="M18143"/>
      <c r="N18143"/>
    </row>
    <row r="18144" spans="3:14" x14ac:dyDescent="0.2">
      <c r="C18144" s="17"/>
      <c r="M18144"/>
      <c r="N18144"/>
    </row>
    <row r="18145" spans="3:14" x14ac:dyDescent="0.2">
      <c r="C18145" s="17"/>
      <c r="M18145"/>
      <c r="N18145"/>
    </row>
    <row r="18146" spans="3:14" x14ac:dyDescent="0.2">
      <c r="C18146" s="17"/>
      <c r="M18146"/>
      <c r="N18146"/>
    </row>
    <row r="18147" spans="3:14" x14ac:dyDescent="0.2">
      <c r="C18147" s="17"/>
      <c r="M18147"/>
      <c r="N18147"/>
    </row>
    <row r="18148" spans="3:14" x14ac:dyDescent="0.2">
      <c r="C18148" s="17"/>
      <c r="M18148"/>
      <c r="N18148"/>
    </row>
    <row r="18149" spans="3:14" x14ac:dyDescent="0.2">
      <c r="C18149" s="17"/>
      <c r="M18149"/>
      <c r="N18149"/>
    </row>
    <row r="18150" spans="3:14" x14ac:dyDescent="0.2">
      <c r="C18150" s="17"/>
      <c r="M18150"/>
      <c r="N18150"/>
    </row>
    <row r="18151" spans="3:14" x14ac:dyDescent="0.2">
      <c r="C18151" s="17"/>
      <c r="M18151"/>
      <c r="N18151"/>
    </row>
    <row r="18152" spans="3:14" x14ac:dyDescent="0.2">
      <c r="C18152" s="17"/>
      <c r="M18152"/>
      <c r="N18152"/>
    </row>
    <row r="18153" spans="3:14" x14ac:dyDescent="0.2">
      <c r="C18153" s="17"/>
      <c r="M18153"/>
      <c r="N18153"/>
    </row>
    <row r="18154" spans="3:14" x14ac:dyDescent="0.2">
      <c r="C18154" s="17"/>
      <c r="M18154"/>
      <c r="N18154"/>
    </row>
    <row r="18155" spans="3:14" x14ac:dyDescent="0.2">
      <c r="C18155" s="17"/>
      <c r="M18155"/>
      <c r="N18155"/>
    </row>
    <row r="18156" spans="3:14" x14ac:dyDescent="0.2">
      <c r="C18156" s="17"/>
      <c r="M18156"/>
      <c r="N18156"/>
    </row>
    <row r="18157" spans="3:14" x14ac:dyDescent="0.2">
      <c r="C18157" s="17"/>
      <c r="M18157"/>
      <c r="N18157"/>
    </row>
    <row r="18158" spans="3:14" x14ac:dyDescent="0.2">
      <c r="C18158" s="17"/>
      <c r="M18158"/>
      <c r="N18158"/>
    </row>
    <row r="18159" spans="3:14" x14ac:dyDescent="0.2">
      <c r="C18159" s="17"/>
      <c r="M18159"/>
      <c r="N18159"/>
    </row>
    <row r="18160" spans="3:14" x14ac:dyDescent="0.2">
      <c r="C18160" s="17"/>
      <c r="M18160"/>
      <c r="N18160"/>
    </row>
    <row r="18161" spans="3:14" x14ac:dyDescent="0.2">
      <c r="C18161" s="17"/>
      <c r="M18161"/>
      <c r="N18161"/>
    </row>
    <row r="18162" spans="3:14" x14ac:dyDescent="0.2">
      <c r="C18162" s="17"/>
      <c r="M18162"/>
      <c r="N18162"/>
    </row>
    <row r="18163" spans="3:14" x14ac:dyDescent="0.2">
      <c r="C18163" s="17"/>
      <c r="M18163"/>
      <c r="N18163"/>
    </row>
    <row r="18164" spans="3:14" x14ac:dyDescent="0.2">
      <c r="C18164" s="17"/>
      <c r="M18164"/>
      <c r="N18164"/>
    </row>
    <row r="18165" spans="3:14" x14ac:dyDescent="0.2">
      <c r="C18165" s="17"/>
      <c r="M18165"/>
      <c r="N18165"/>
    </row>
    <row r="18166" spans="3:14" x14ac:dyDescent="0.2">
      <c r="C18166" s="17"/>
      <c r="M18166"/>
      <c r="N18166"/>
    </row>
    <row r="18167" spans="3:14" x14ac:dyDescent="0.2">
      <c r="C18167" s="17"/>
      <c r="M18167"/>
      <c r="N18167"/>
    </row>
    <row r="18168" spans="3:14" x14ac:dyDescent="0.2">
      <c r="C18168" s="17"/>
      <c r="M18168"/>
      <c r="N18168"/>
    </row>
    <row r="18169" spans="3:14" x14ac:dyDescent="0.2">
      <c r="C18169" s="17"/>
      <c r="M18169"/>
      <c r="N18169"/>
    </row>
    <row r="18170" spans="3:14" x14ac:dyDescent="0.2">
      <c r="C18170" s="17"/>
      <c r="M18170"/>
      <c r="N18170"/>
    </row>
    <row r="18171" spans="3:14" x14ac:dyDescent="0.2">
      <c r="C18171" s="17"/>
      <c r="M18171"/>
      <c r="N18171"/>
    </row>
    <row r="18172" spans="3:14" x14ac:dyDescent="0.2">
      <c r="C18172" s="17"/>
      <c r="M18172"/>
      <c r="N18172"/>
    </row>
    <row r="18173" spans="3:14" x14ac:dyDescent="0.2">
      <c r="C18173" s="17"/>
      <c r="M18173"/>
      <c r="N18173"/>
    </row>
    <row r="18174" spans="3:14" x14ac:dyDescent="0.2">
      <c r="C18174" s="17"/>
      <c r="M18174"/>
      <c r="N18174"/>
    </row>
    <row r="18175" spans="3:14" x14ac:dyDescent="0.2">
      <c r="C18175" s="17"/>
      <c r="M18175"/>
      <c r="N18175"/>
    </row>
    <row r="18176" spans="3:14" x14ac:dyDescent="0.2">
      <c r="C18176" s="17"/>
      <c r="M18176"/>
      <c r="N18176"/>
    </row>
    <row r="18177" spans="3:14" x14ac:dyDescent="0.2">
      <c r="C18177" s="17"/>
      <c r="M18177"/>
      <c r="N18177"/>
    </row>
    <row r="18178" spans="3:14" x14ac:dyDescent="0.2">
      <c r="C18178" s="17"/>
      <c r="M18178"/>
      <c r="N18178"/>
    </row>
    <row r="18179" spans="3:14" x14ac:dyDescent="0.2">
      <c r="C18179" s="17"/>
      <c r="M18179"/>
      <c r="N18179"/>
    </row>
    <row r="18180" spans="3:14" x14ac:dyDescent="0.2">
      <c r="C18180" s="17"/>
      <c r="M18180"/>
      <c r="N18180"/>
    </row>
    <row r="18181" spans="3:14" x14ac:dyDescent="0.2">
      <c r="C18181" s="17"/>
      <c r="M18181"/>
      <c r="N18181"/>
    </row>
    <row r="18182" spans="3:14" x14ac:dyDescent="0.2">
      <c r="C18182" s="17"/>
      <c r="M18182"/>
      <c r="N18182"/>
    </row>
    <row r="18183" spans="3:14" x14ac:dyDescent="0.2">
      <c r="C18183" s="17"/>
      <c r="M18183"/>
      <c r="N18183"/>
    </row>
    <row r="18184" spans="3:14" x14ac:dyDescent="0.2">
      <c r="C18184" s="17"/>
      <c r="M18184"/>
      <c r="N18184"/>
    </row>
    <row r="18185" spans="3:14" x14ac:dyDescent="0.2">
      <c r="C18185" s="17"/>
      <c r="M18185"/>
      <c r="N18185"/>
    </row>
    <row r="18186" spans="3:14" x14ac:dyDescent="0.2">
      <c r="C18186" s="17"/>
      <c r="M18186"/>
      <c r="N18186"/>
    </row>
    <row r="18187" spans="3:14" x14ac:dyDescent="0.2">
      <c r="C18187" s="17"/>
      <c r="M18187"/>
      <c r="N18187"/>
    </row>
    <row r="18188" spans="3:14" x14ac:dyDescent="0.2">
      <c r="C18188" s="17"/>
      <c r="M18188"/>
      <c r="N18188"/>
    </row>
    <row r="18189" spans="3:14" x14ac:dyDescent="0.2">
      <c r="C18189" s="17"/>
      <c r="M18189"/>
      <c r="N18189"/>
    </row>
    <row r="18190" spans="3:14" x14ac:dyDescent="0.2">
      <c r="C18190" s="17"/>
      <c r="M18190"/>
      <c r="N18190"/>
    </row>
    <row r="18191" spans="3:14" x14ac:dyDescent="0.2">
      <c r="C18191" s="17"/>
      <c r="M18191"/>
      <c r="N18191"/>
    </row>
    <row r="18192" spans="3:14" x14ac:dyDescent="0.2">
      <c r="C18192" s="17"/>
      <c r="M18192"/>
      <c r="N18192"/>
    </row>
    <row r="18193" spans="3:14" x14ac:dyDescent="0.2">
      <c r="C18193" s="17"/>
      <c r="M18193"/>
      <c r="N18193"/>
    </row>
    <row r="18194" spans="3:14" x14ac:dyDescent="0.2">
      <c r="C18194" s="17"/>
      <c r="M18194"/>
      <c r="N18194"/>
    </row>
    <row r="18195" spans="3:14" x14ac:dyDescent="0.2">
      <c r="C18195" s="17"/>
      <c r="M18195"/>
      <c r="N18195"/>
    </row>
    <row r="18196" spans="3:14" x14ac:dyDescent="0.2">
      <c r="C18196" s="17"/>
      <c r="M18196"/>
      <c r="N18196"/>
    </row>
    <row r="18197" spans="3:14" x14ac:dyDescent="0.2">
      <c r="C18197" s="17"/>
      <c r="M18197"/>
      <c r="N18197"/>
    </row>
    <row r="18198" spans="3:14" x14ac:dyDescent="0.2">
      <c r="C18198" s="17"/>
      <c r="M18198"/>
      <c r="N18198"/>
    </row>
    <row r="18199" spans="3:14" x14ac:dyDescent="0.2">
      <c r="C18199" s="17"/>
      <c r="M18199"/>
      <c r="N18199"/>
    </row>
    <row r="18200" spans="3:14" x14ac:dyDescent="0.2">
      <c r="C18200" s="17"/>
      <c r="M18200"/>
      <c r="N18200"/>
    </row>
    <row r="18201" spans="3:14" x14ac:dyDescent="0.2">
      <c r="C18201" s="17"/>
      <c r="M18201"/>
      <c r="N18201"/>
    </row>
    <row r="18202" spans="3:14" x14ac:dyDescent="0.2">
      <c r="C18202" s="17"/>
      <c r="M18202"/>
      <c r="N18202"/>
    </row>
    <row r="18203" spans="3:14" x14ac:dyDescent="0.2">
      <c r="C18203" s="17"/>
      <c r="M18203"/>
      <c r="N18203"/>
    </row>
    <row r="18204" spans="3:14" x14ac:dyDescent="0.2">
      <c r="C18204" s="17"/>
      <c r="M18204"/>
      <c r="N18204"/>
    </row>
    <row r="18205" spans="3:14" x14ac:dyDescent="0.2">
      <c r="C18205" s="17"/>
      <c r="M18205"/>
      <c r="N18205"/>
    </row>
    <row r="18206" spans="3:14" x14ac:dyDescent="0.2">
      <c r="C18206" s="17"/>
      <c r="M18206"/>
      <c r="N18206"/>
    </row>
    <row r="18207" spans="3:14" x14ac:dyDescent="0.2">
      <c r="C18207" s="17"/>
      <c r="M18207"/>
      <c r="N18207"/>
    </row>
    <row r="18208" spans="3:14" x14ac:dyDescent="0.2">
      <c r="C18208" s="17"/>
      <c r="M18208"/>
      <c r="N18208"/>
    </row>
    <row r="18209" spans="3:14" x14ac:dyDescent="0.2">
      <c r="C18209" s="17"/>
      <c r="M18209"/>
      <c r="N18209"/>
    </row>
    <row r="18210" spans="3:14" x14ac:dyDescent="0.2">
      <c r="C18210" s="17"/>
      <c r="M18210"/>
      <c r="N18210"/>
    </row>
    <row r="18211" spans="3:14" x14ac:dyDescent="0.2">
      <c r="C18211" s="17"/>
      <c r="M18211"/>
      <c r="N18211"/>
    </row>
    <row r="18212" spans="3:14" x14ac:dyDescent="0.2">
      <c r="C18212" s="17"/>
      <c r="M18212"/>
      <c r="N18212"/>
    </row>
    <row r="18213" spans="3:14" x14ac:dyDescent="0.2">
      <c r="C18213" s="17"/>
      <c r="M18213"/>
      <c r="N18213"/>
    </row>
    <row r="18214" spans="3:14" x14ac:dyDescent="0.2">
      <c r="C18214" s="17"/>
      <c r="M18214"/>
      <c r="N18214"/>
    </row>
    <row r="18215" spans="3:14" x14ac:dyDescent="0.2">
      <c r="C18215" s="17"/>
      <c r="M18215"/>
      <c r="N18215"/>
    </row>
    <row r="18216" spans="3:14" x14ac:dyDescent="0.2">
      <c r="C18216" s="17"/>
      <c r="M18216"/>
      <c r="N18216"/>
    </row>
    <row r="18217" spans="3:14" x14ac:dyDescent="0.2">
      <c r="C18217" s="17"/>
      <c r="M18217"/>
      <c r="N18217"/>
    </row>
    <row r="18218" spans="3:14" x14ac:dyDescent="0.2">
      <c r="C18218" s="17"/>
      <c r="M18218"/>
      <c r="N18218"/>
    </row>
    <row r="18219" spans="3:14" x14ac:dyDescent="0.2">
      <c r="C18219" s="17"/>
      <c r="M18219"/>
      <c r="N18219"/>
    </row>
    <row r="18220" spans="3:14" x14ac:dyDescent="0.2">
      <c r="C18220" s="17"/>
      <c r="M18220"/>
      <c r="N18220"/>
    </row>
    <row r="18221" spans="3:14" x14ac:dyDescent="0.2">
      <c r="C18221" s="17"/>
      <c r="M18221"/>
      <c r="N18221"/>
    </row>
    <row r="18222" spans="3:14" x14ac:dyDescent="0.2">
      <c r="C18222" s="17"/>
      <c r="M18222"/>
      <c r="N18222"/>
    </row>
    <row r="18223" spans="3:14" x14ac:dyDescent="0.2">
      <c r="C18223" s="17"/>
      <c r="M18223"/>
      <c r="N18223"/>
    </row>
    <row r="18224" spans="3:14" x14ac:dyDescent="0.2">
      <c r="C18224" s="17"/>
      <c r="M18224"/>
      <c r="N18224"/>
    </row>
    <row r="18225" spans="3:14" x14ac:dyDescent="0.2">
      <c r="C18225" s="17"/>
      <c r="M18225"/>
      <c r="N18225"/>
    </row>
    <row r="18226" spans="3:14" x14ac:dyDescent="0.2">
      <c r="C18226" s="17"/>
      <c r="M18226"/>
      <c r="N18226"/>
    </row>
    <row r="18227" spans="3:14" x14ac:dyDescent="0.2">
      <c r="C18227" s="17"/>
      <c r="M18227"/>
      <c r="N18227"/>
    </row>
    <row r="18228" spans="3:14" x14ac:dyDescent="0.2">
      <c r="C18228" s="17"/>
      <c r="M18228"/>
      <c r="N18228"/>
    </row>
    <row r="18229" spans="3:14" x14ac:dyDescent="0.2">
      <c r="C18229" s="17"/>
      <c r="M18229"/>
      <c r="N18229"/>
    </row>
    <row r="18230" spans="3:14" x14ac:dyDescent="0.2">
      <c r="C18230" s="17"/>
      <c r="M18230"/>
      <c r="N18230"/>
    </row>
    <row r="18231" spans="3:14" x14ac:dyDescent="0.2">
      <c r="C18231" s="17"/>
      <c r="M18231"/>
      <c r="N18231"/>
    </row>
    <row r="18232" spans="3:14" x14ac:dyDescent="0.2">
      <c r="C18232" s="17"/>
      <c r="M18232"/>
      <c r="N18232"/>
    </row>
    <row r="18233" spans="3:14" x14ac:dyDescent="0.2">
      <c r="C18233" s="17"/>
      <c r="M18233"/>
      <c r="N18233"/>
    </row>
    <row r="18234" spans="3:14" x14ac:dyDescent="0.2">
      <c r="C18234" s="17"/>
      <c r="M18234"/>
      <c r="N18234"/>
    </row>
    <row r="18235" spans="3:14" x14ac:dyDescent="0.2">
      <c r="C18235" s="17"/>
      <c r="M18235"/>
      <c r="N18235"/>
    </row>
    <row r="18236" spans="3:14" x14ac:dyDescent="0.2">
      <c r="C18236" s="17"/>
      <c r="M18236"/>
      <c r="N18236"/>
    </row>
    <row r="18237" spans="3:14" x14ac:dyDescent="0.2">
      <c r="C18237" s="17"/>
      <c r="M18237"/>
      <c r="N18237"/>
    </row>
    <row r="18238" spans="3:14" x14ac:dyDescent="0.2">
      <c r="C18238" s="17"/>
      <c r="M18238"/>
      <c r="N18238"/>
    </row>
    <row r="18239" spans="3:14" x14ac:dyDescent="0.2">
      <c r="C18239" s="17"/>
      <c r="M18239"/>
      <c r="N18239"/>
    </row>
    <row r="18240" spans="3:14" x14ac:dyDescent="0.2">
      <c r="C18240" s="17"/>
      <c r="M18240"/>
      <c r="N18240"/>
    </row>
    <row r="18241" spans="3:14" x14ac:dyDescent="0.2">
      <c r="C18241" s="17"/>
      <c r="M18241"/>
      <c r="N18241"/>
    </row>
    <row r="18242" spans="3:14" x14ac:dyDescent="0.2">
      <c r="C18242" s="17"/>
      <c r="M18242"/>
      <c r="N18242"/>
    </row>
    <row r="18243" spans="3:14" x14ac:dyDescent="0.2">
      <c r="C18243" s="17"/>
      <c r="M18243"/>
      <c r="N18243"/>
    </row>
    <row r="18244" spans="3:14" x14ac:dyDescent="0.2">
      <c r="C18244" s="17"/>
      <c r="M18244"/>
      <c r="N18244"/>
    </row>
    <row r="18245" spans="3:14" x14ac:dyDescent="0.2">
      <c r="C18245" s="17"/>
      <c r="M18245"/>
      <c r="N18245"/>
    </row>
    <row r="18246" spans="3:14" x14ac:dyDescent="0.2">
      <c r="C18246" s="17"/>
      <c r="M18246"/>
      <c r="N18246"/>
    </row>
    <row r="18247" spans="3:14" x14ac:dyDescent="0.2">
      <c r="C18247" s="17"/>
      <c r="M18247"/>
      <c r="N18247"/>
    </row>
    <row r="18248" spans="3:14" x14ac:dyDescent="0.2">
      <c r="C18248" s="17"/>
      <c r="M18248"/>
      <c r="N18248"/>
    </row>
    <row r="18249" spans="3:14" x14ac:dyDescent="0.2">
      <c r="C18249" s="17"/>
      <c r="M18249"/>
      <c r="N18249"/>
    </row>
    <row r="18250" spans="3:14" x14ac:dyDescent="0.2">
      <c r="C18250" s="17"/>
      <c r="M18250"/>
      <c r="N18250"/>
    </row>
    <row r="18251" spans="3:14" x14ac:dyDescent="0.2">
      <c r="C18251" s="17"/>
      <c r="M18251"/>
      <c r="N18251"/>
    </row>
    <row r="18252" spans="3:14" x14ac:dyDescent="0.2">
      <c r="C18252" s="17"/>
      <c r="M18252"/>
      <c r="N18252"/>
    </row>
    <row r="18253" spans="3:14" x14ac:dyDescent="0.2">
      <c r="C18253" s="17"/>
      <c r="M18253"/>
      <c r="N18253"/>
    </row>
    <row r="18254" spans="3:14" x14ac:dyDescent="0.2">
      <c r="C18254" s="17"/>
      <c r="M18254"/>
      <c r="N18254"/>
    </row>
    <row r="18255" spans="3:14" x14ac:dyDescent="0.2">
      <c r="C18255" s="17"/>
      <c r="M18255"/>
      <c r="N18255"/>
    </row>
    <row r="18256" spans="3:14" x14ac:dyDescent="0.2">
      <c r="C18256" s="17"/>
      <c r="M18256"/>
      <c r="N18256"/>
    </row>
    <row r="18257" spans="3:14" x14ac:dyDescent="0.2">
      <c r="C18257" s="17"/>
      <c r="M18257"/>
      <c r="N18257"/>
    </row>
    <row r="18258" spans="3:14" x14ac:dyDescent="0.2">
      <c r="C18258" s="17"/>
      <c r="M18258"/>
      <c r="N18258"/>
    </row>
    <row r="18259" spans="3:14" x14ac:dyDescent="0.2">
      <c r="C18259" s="17"/>
      <c r="M18259"/>
      <c r="N18259"/>
    </row>
    <row r="18260" spans="3:14" x14ac:dyDescent="0.2">
      <c r="C18260" s="17"/>
      <c r="M18260"/>
      <c r="N18260"/>
    </row>
    <row r="18261" spans="3:14" x14ac:dyDescent="0.2">
      <c r="C18261" s="17"/>
      <c r="M18261"/>
      <c r="N18261"/>
    </row>
    <row r="18262" spans="3:14" x14ac:dyDescent="0.2">
      <c r="C18262" s="17"/>
      <c r="M18262"/>
      <c r="N18262"/>
    </row>
    <row r="18263" spans="3:14" x14ac:dyDescent="0.2">
      <c r="C18263" s="17"/>
      <c r="M18263"/>
      <c r="N18263"/>
    </row>
    <row r="18264" spans="3:14" x14ac:dyDescent="0.2">
      <c r="C18264" s="17"/>
      <c r="M18264"/>
      <c r="N18264"/>
    </row>
    <row r="18265" spans="3:14" x14ac:dyDescent="0.2">
      <c r="C18265" s="17"/>
      <c r="M18265"/>
      <c r="N18265"/>
    </row>
    <row r="18266" spans="3:14" x14ac:dyDescent="0.2">
      <c r="C18266" s="17"/>
      <c r="M18266"/>
      <c r="N18266"/>
    </row>
    <row r="18267" spans="3:14" x14ac:dyDescent="0.2">
      <c r="C18267" s="17"/>
      <c r="M18267"/>
      <c r="N18267"/>
    </row>
    <row r="18268" spans="3:14" x14ac:dyDescent="0.2">
      <c r="C18268" s="17"/>
      <c r="M18268"/>
      <c r="N18268"/>
    </row>
    <row r="18269" spans="3:14" x14ac:dyDescent="0.2">
      <c r="C18269" s="17"/>
      <c r="M18269"/>
      <c r="N18269"/>
    </row>
    <row r="18270" spans="3:14" x14ac:dyDescent="0.2">
      <c r="C18270" s="17"/>
      <c r="M18270"/>
      <c r="N18270"/>
    </row>
    <row r="18271" spans="3:14" x14ac:dyDescent="0.2">
      <c r="C18271" s="17"/>
      <c r="M18271"/>
      <c r="N18271"/>
    </row>
    <row r="18272" spans="3:14" x14ac:dyDescent="0.2">
      <c r="C18272" s="17"/>
      <c r="M18272"/>
      <c r="N18272"/>
    </row>
    <row r="18273" spans="3:14" x14ac:dyDescent="0.2">
      <c r="C18273" s="17"/>
      <c r="M18273"/>
      <c r="N18273"/>
    </row>
    <row r="18274" spans="3:14" x14ac:dyDescent="0.2">
      <c r="C18274" s="17"/>
      <c r="M18274"/>
      <c r="N18274"/>
    </row>
    <row r="18275" spans="3:14" x14ac:dyDescent="0.2">
      <c r="C18275" s="17"/>
      <c r="M18275"/>
      <c r="N18275"/>
    </row>
    <row r="18276" spans="3:14" x14ac:dyDescent="0.2">
      <c r="C18276" s="17"/>
      <c r="M18276"/>
      <c r="N18276"/>
    </row>
    <row r="18277" spans="3:14" x14ac:dyDescent="0.2">
      <c r="C18277" s="17"/>
      <c r="M18277"/>
      <c r="N18277"/>
    </row>
    <row r="18278" spans="3:14" x14ac:dyDescent="0.2">
      <c r="C18278" s="17"/>
      <c r="M18278"/>
      <c r="N18278"/>
    </row>
    <row r="18279" spans="3:14" x14ac:dyDescent="0.2">
      <c r="C18279" s="17"/>
      <c r="M18279"/>
      <c r="N18279"/>
    </row>
    <row r="18280" spans="3:14" x14ac:dyDescent="0.2">
      <c r="C18280" s="17"/>
      <c r="M18280"/>
      <c r="N18280"/>
    </row>
    <row r="18281" spans="3:14" x14ac:dyDescent="0.2">
      <c r="C18281" s="17"/>
      <c r="M18281"/>
      <c r="N18281"/>
    </row>
    <row r="18282" spans="3:14" x14ac:dyDescent="0.2">
      <c r="C18282" s="17"/>
      <c r="M18282"/>
      <c r="N18282"/>
    </row>
    <row r="18283" spans="3:14" x14ac:dyDescent="0.2">
      <c r="C18283" s="17"/>
      <c r="M18283"/>
      <c r="N18283"/>
    </row>
    <row r="18284" spans="3:14" x14ac:dyDescent="0.2">
      <c r="C18284" s="17"/>
      <c r="M18284"/>
      <c r="N18284"/>
    </row>
    <row r="18285" spans="3:14" x14ac:dyDescent="0.2">
      <c r="C18285" s="17"/>
      <c r="M18285"/>
      <c r="N18285"/>
    </row>
    <row r="18286" spans="3:14" x14ac:dyDescent="0.2">
      <c r="C18286" s="17"/>
      <c r="M18286"/>
      <c r="N18286"/>
    </row>
    <row r="18287" spans="3:14" x14ac:dyDescent="0.2">
      <c r="C18287" s="17"/>
      <c r="M18287"/>
      <c r="N18287"/>
    </row>
    <row r="18288" spans="3:14" x14ac:dyDescent="0.2">
      <c r="C18288" s="17"/>
      <c r="M18288"/>
      <c r="N18288"/>
    </row>
    <row r="18289" spans="3:14" x14ac:dyDescent="0.2">
      <c r="C18289" s="17"/>
      <c r="M18289"/>
      <c r="N18289"/>
    </row>
    <row r="18290" spans="3:14" x14ac:dyDescent="0.2">
      <c r="C18290" s="17"/>
      <c r="M18290"/>
      <c r="N18290"/>
    </row>
    <row r="18291" spans="3:14" x14ac:dyDescent="0.2">
      <c r="C18291" s="17"/>
      <c r="M18291"/>
      <c r="N18291"/>
    </row>
    <row r="18292" spans="3:14" x14ac:dyDescent="0.2">
      <c r="C18292" s="17"/>
      <c r="M18292"/>
      <c r="N18292"/>
    </row>
    <row r="18293" spans="3:14" x14ac:dyDescent="0.2">
      <c r="C18293" s="17"/>
      <c r="M18293"/>
      <c r="N18293"/>
    </row>
    <row r="18294" spans="3:14" x14ac:dyDescent="0.2">
      <c r="C18294" s="17"/>
      <c r="M18294"/>
      <c r="N18294"/>
    </row>
    <row r="18295" spans="3:14" x14ac:dyDescent="0.2">
      <c r="C18295" s="17"/>
      <c r="M18295"/>
      <c r="N18295"/>
    </row>
    <row r="18296" spans="3:14" x14ac:dyDescent="0.2">
      <c r="C18296" s="17"/>
      <c r="M18296"/>
      <c r="N18296"/>
    </row>
    <row r="18297" spans="3:14" x14ac:dyDescent="0.2">
      <c r="C18297" s="17"/>
      <c r="M18297"/>
      <c r="N18297"/>
    </row>
    <row r="18298" spans="3:14" x14ac:dyDescent="0.2">
      <c r="C18298" s="17"/>
      <c r="M18298"/>
      <c r="N18298"/>
    </row>
    <row r="18299" spans="3:14" x14ac:dyDescent="0.2">
      <c r="C18299" s="17"/>
      <c r="M18299"/>
      <c r="N18299"/>
    </row>
    <row r="18300" spans="3:14" x14ac:dyDescent="0.2">
      <c r="C18300" s="17"/>
      <c r="M18300"/>
      <c r="N18300"/>
    </row>
    <row r="18301" spans="3:14" x14ac:dyDescent="0.2">
      <c r="C18301" s="17"/>
      <c r="M18301"/>
      <c r="N18301"/>
    </row>
    <row r="18302" spans="3:14" x14ac:dyDescent="0.2">
      <c r="C18302" s="17"/>
      <c r="M18302"/>
      <c r="N18302"/>
    </row>
    <row r="18303" spans="3:14" x14ac:dyDescent="0.2">
      <c r="C18303" s="17"/>
      <c r="M18303"/>
      <c r="N18303"/>
    </row>
    <row r="18304" spans="3:14" x14ac:dyDescent="0.2">
      <c r="C18304" s="17"/>
      <c r="M18304"/>
      <c r="N18304"/>
    </row>
    <row r="18305" spans="3:14" x14ac:dyDescent="0.2">
      <c r="C18305" s="17"/>
      <c r="M18305"/>
      <c r="N18305"/>
    </row>
    <row r="18306" spans="3:14" x14ac:dyDescent="0.2">
      <c r="C18306" s="17"/>
      <c r="M18306"/>
      <c r="N18306"/>
    </row>
    <row r="18307" spans="3:14" x14ac:dyDescent="0.2">
      <c r="C18307" s="17"/>
      <c r="M18307"/>
      <c r="N18307"/>
    </row>
    <row r="18308" spans="3:14" x14ac:dyDescent="0.2">
      <c r="C18308" s="17"/>
      <c r="M18308"/>
      <c r="N18308"/>
    </row>
    <row r="18309" spans="3:14" x14ac:dyDescent="0.2">
      <c r="C18309" s="17"/>
      <c r="M18309"/>
      <c r="N18309"/>
    </row>
    <row r="18310" spans="3:14" x14ac:dyDescent="0.2">
      <c r="C18310" s="17"/>
      <c r="M18310"/>
      <c r="N18310"/>
    </row>
    <row r="18311" spans="3:14" x14ac:dyDescent="0.2">
      <c r="C18311" s="17"/>
      <c r="M18311"/>
      <c r="N18311"/>
    </row>
    <row r="18312" spans="3:14" x14ac:dyDescent="0.2">
      <c r="C18312" s="17"/>
      <c r="M18312"/>
      <c r="N18312"/>
    </row>
    <row r="18313" spans="3:14" x14ac:dyDescent="0.2">
      <c r="C18313" s="17"/>
      <c r="M18313"/>
      <c r="N18313"/>
    </row>
    <row r="18314" spans="3:14" x14ac:dyDescent="0.2">
      <c r="C18314" s="17"/>
      <c r="M18314"/>
      <c r="N18314"/>
    </row>
    <row r="18315" spans="3:14" x14ac:dyDescent="0.2">
      <c r="C18315" s="17"/>
      <c r="M18315"/>
      <c r="N18315"/>
    </row>
    <row r="18316" spans="3:14" x14ac:dyDescent="0.2">
      <c r="C18316" s="17"/>
      <c r="M18316"/>
      <c r="N18316"/>
    </row>
    <row r="18317" spans="3:14" x14ac:dyDescent="0.2">
      <c r="C18317" s="17"/>
      <c r="M18317"/>
      <c r="N18317"/>
    </row>
    <row r="18318" spans="3:14" x14ac:dyDescent="0.2">
      <c r="C18318" s="17"/>
      <c r="M18318"/>
      <c r="N18318"/>
    </row>
    <row r="18319" spans="3:14" x14ac:dyDescent="0.2">
      <c r="C18319" s="17"/>
      <c r="M18319"/>
      <c r="N18319"/>
    </row>
    <row r="18320" spans="3:14" x14ac:dyDescent="0.2">
      <c r="C18320" s="17"/>
      <c r="M18320"/>
      <c r="N18320"/>
    </row>
    <row r="18321" spans="3:14" x14ac:dyDescent="0.2">
      <c r="C18321" s="17"/>
      <c r="M18321"/>
      <c r="N18321"/>
    </row>
    <row r="18322" spans="3:14" x14ac:dyDescent="0.2">
      <c r="C18322" s="17"/>
      <c r="M18322"/>
      <c r="N18322"/>
    </row>
    <row r="18323" spans="3:14" x14ac:dyDescent="0.2">
      <c r="C18323" s="17"/>
      <c r="M18323"/>
      <c r="N18323"/>
    </row>
    <row r="18324" spans="3:14" x14ac:dyDescent="0.2">
      <c r="C18324" s="17"/>
      <c r="M18324"/>
      <c r="N18324"/>
    </row>
    <row r="18325" spans="3:14" x14ac:dyDescent="0.2">
      <c r="C18325" s="17"/>
      <c r="M18325"/>
      <c r="N18325"/>
    </row>
    <row r="18326" spans="3:14" x14ac:dyDescent="0.2">
      <c r="C18326" s="17"/>
      <c r="M18326"/>
      <c r="N18326"/>
    </row>
    <row r="18327" spans="3:14" x14ac:dyDescent="0.2">
      <c r="C18327" s="17"/>
      <c r="M18327"/>
      <c r="N18327"/>
    </row>
    <row r="18328" spans="3:14" x14ac:dyDescent="0.2">
      <c r="C18328" s="17"/>
      <c r="M18328"/>
      <c r="N18328"/>
    </row>
    <row r="18329" spans="3:14" x14ac:dyDescent="0.2">
      <c r="C18329" s="17"/>
      <c r="M18329"/>
      <c r="N18329"/>
    </row>
    <row r="18330" spans="3:14" x14ac:dyDescent="0.2">
      <c r="C18330" s="17"/>
      <c r="M18330"/>
      <c r="N18330"/>
    </row>
    <row r="18331" spans="3:14" x14ac:dyDescent="0.2">
      <c r="C18331" s="17"/>
      <c r="M18331"/>
      <c r="N18331"/>
    </row>
    <row r="18332" spans="3:14" x14ac:dyDescent="0.2">
      <c r="C18332" s="17"/>
      <c r="M18332"/>
      <c r="N18332"/>
    </row>
    <row r="18333" spans="3:14" x14ac:dyDescent="0.2">
      <c r="C18333" s="17"/>
      <c r="M18333"/>
      <c r="N18333"/>
    </row>
    <row r="18334" spans="3:14" x14ac:dyDescent="0.2">
      <c r="C18334" s="17"/>
      <c r="M18334"/>
      <c r="N18334"/>
    </row>
    <row r="18335" spans="3:14" x14ac:dyDescent="0.2">
      <c r="C18335" s="17"/>
      <c r="M18335"/>
      <c r="N18335"/>
    </row>
    <row r="18336" spans="3:14" x14ac:dyDescent="0.2">
      <c r="C18336" s="17"/>
      <c r="M18336"/>
      <c r="N18336"/>
    </row>
    <row r="18337" spans="3:14" x14ac:dyDescent="0.2">
      <c r="C18337" s="17"/>
      <c r="M18337"/>
      <c r="N18337"/>
    </row>
    <row r="18338" spans="3:14" x14ac:dyDescent="0.2">
      <c r="C18338" s="17"/>
      <c r="M18338"/>
      <c r="N18338"/>
    </row>
    <row r="18339" spans="3:14" x14ac:dyDescent="0.2">
      <c r="C18339" s="17"/>
      <c r="M18339"/>
      <c r="N18339"/>
    </row>
    <row r="18340" spans="3:14" x14ac:dyDescent="0.2">
      <c r="C18340" s="17"/>
      <c r="M18340"/>
      <c r="N18340"/>
    </row>
    <row r="18341" spans="3:14" x14ac:dyDescent="0.2">
      <c r="C18341" s="17"/>
      <c r="M18341"/>
      <c r="N18341"/>
    </row>
    <row r="18342" spans="3:14" x14ac:dyDescent="0.2">
      <c r="C18342" s="17"/>
      <c r="M18342"/>
      <c r="N18342"/>
    </row>
    <row r="18343" spans="3:14" x14ac:dyDescent="0.2">
      <c r="C18343" s="17"/>
      <c r="M18343"/>
      <c r="N18343"/>
    </row>
    <row r="18344" spans="3:14" x14ac:dyDescent="0.2">
      <c r="C18344" s="17"/>
      <c r="M18344"/>
      <c r="N18344"/>
    </row>
    <row r="18345" spans="3:14" x14ac:dyDescent="0.2">
      <c r="C18345" s="17"/>
      <c r="M18345"/>
      <c r="N18345"/>
    </row>
    <row r="18346" spans="3:14" x14ac:dyDescent="0.2">
      <c r="C18346" s="17"/>
      <c r="M18346"/>
      <c r="N18346"/>
    </row>
    <row r="18347" spans="3:14" x14ac:dyDescent="0.2">
      <c r="C18347" s="17"/>
      <c r="M18347"/>
      <c r="N18347"/>
    </row>
    <row r="18348" spans="3:14" x14ac:dyDescent="0.2">
      <c r="C18348" s="17"/>
      <c r="M18348"/>
      <c r="N18348"/>
    </row>
    <row r="18349" spans="3:14" x14ac:dyDescent="0.2">
      <c r="C18349" s="17"/>
      <c r="M18349"/>
      <c r="N18349"/>
    </row>
    <row r="18350" spans="3:14" x14ac:dyDescent="0.2">
      <c r="C18350" s="17"/>
      <c r="M18350"/>
      <c r="N18350"/>
    </row>
    <row r="18351" spans="3:14" x14ac:dyDescent="0.2">
      <c r="C18351" s="17"/>
      <c r="M18351"/>
      <c r="N18351"/>
    </row>
    <row r="18352" spans="3:14" x14ac:dyDescent="0.2">
      <c r="C18352" s="17"/>
      <c r="M18352"/>
      <c r="N18352"/>
    </row>
    <row r="18353" spans="3:14" x14ac:dyDescent="0.2">
      <c r="C18353" s="17"/>
      <c r="M18353"/>
      <c r="N18353"/>
    </row>
    <row r="18354" spans="3:14" x14ac:dyDescent="0.2">
      <c r="C18354" s="17"/>
      <c r="M18354"/>
      <c r="N18354"/>
    </row>
    <row r="18355" spans="3:14" x14ac:dyDescent="0.2">
      <c r="C18355" s="17"/>
      <c r="M18355"/>
      <c r="N18355"/>
    </row>
    <row r="18356" spans="3:14" x14ac:dyDescent="0.2">
      <c r="C18356" s="17"/>
      <c r="M18356"/>
      <c r="N18356"/>
    </row>
    <row r="18357" spans="3:14" x14ac:dyDescent="0.2">
      <c r="C18357" s="17"/>
      <c r="M18357"/>
      <c r="N18357"/>
    </row>
    <row r="18358" spans="3:14" x14ac:dyDescent="0.2">
      <c r="C18358" s="17"/>
      <c r="M18358"/>
      <c r="N18358"/>
    </row>
    <row r="18359" spans="3:14" x14ac:dyDescent="0.2">
      <c r="C18359" s="17"/>
      <c r="M18359"/>
      <c r="N18359"/>
    </row>
    <row r="18360" spans="3:14" x14ac:dyDescent="0.2">
      <c r="C18360" s="17"/>
      <c r="M18360"/>
      <c r="N18360"/>
    </row>
    <row r="18361" spans="3:14" x14ac:dyDescent="0.2">
      <c r="C18361" s="17"/>
      <c r="M18361"/>
      <c r="N18361"/>
    </row>
    <row r="18362" spans="3:14" x14ac:dyDescent="0.2">
      <c r="C18362" s="17"/>
      <c r="M18362"/>
      <c r="N18362"/>
    </row>
    <row r="18363" spans="3:14" x14ac:dyDescent="0.2">
      <c r="C18363" s="17"/>
      <c r="M18363"/>
      <c r="N18363"/>
    </row>
    <row r="18364" spans="3:14" x14ac:dyDescent="0.2">
      <c r="C18364" s="17"/>
      <c r="M18364"/>
      <c r="N18364"/>
    </row>
    <row r="18365" spans="3:14" x14ac:dyDescent="0.2">
      <c r="C18365" s="17"/>
      <c r="M18365"/>
      <c r="N18365"/>
    </row>
    <row r="18366" spans="3:14" x14ac:dyDescent="0.2">
      <c r="C18366" s="17"/>
      <c r="M18366"/>
      <c r="N18366"/>
    </row>
    <row r="18367" spans="3:14" x14ac:dyDescent="0.2">
      <c r="C18367" s="17"/>
      <c r="M18367"/>
      <c r="N18367"/>
    </row>
    <row r="18368" spans="3:14" x14ac:dyDescent="0.2">
      <c r="C18368" s="17"/>
      <c r="M18368"/>
      <c r="N18368"/>
    </row>
    <row r="18369" spans="3:14" x14ac:dyDescent="0.2">
      <c r="C18369" s="17"/>
      <c r="M18369"/>
      <c r="N18369"/>
    </row>
    <row r="18370" spans="3:14" x14ac:dyDescent="0.2">
      <c r="C18370" s="17"/>
      <c r="M18370"/>
      <c r="N18370"/>
    </row>
    <row r="18371" spans="3:14" x14ac:dyDescent="0.2">
      <c r="C18371" s="17"/>
      <c r="M18371"/>
      <c r="N18371"/>
    </row>
    <row r="18372" spans="3:14" x14ac:dyDescent="0.2">
      <c r="C18372" s="17"/>
      <c r="M18372"/>
      <c r="N18372"/>
    </row>
    <row r="18373" spans="3:14" x14ac:dyDescent="0.2">
      <c r="C18373" s="17"/>
      <c r="M18373"/>
      <c r="N18373"/>
    </row>
    <row r="18374" spans="3:14" x14ac:dyDescent="0.2">
      <c r="C18374" s="17"/>
      <c r="M18374"/>
      <c r="N18374"/>
    </row>
    <row r="18375" spans="3:14" x14ac:dyDescent="0.2">
      <c r="C18375" s="17"/>
      <c r="M18375"/>
      <c r="N18375"/>
    </row>
    <row r="18376" spans="3:14" x14ac:dyDescent="0.2">
      <c r="C18376" s="17"/>
      <c r="M18376"/>
      <c r="N18376"/>
    </row>
    <row r="18377" spans="3:14" x14ac:dyDescent="0.2">
      <c r="C18377" s="17"/>
      <c r="M18377"/>
      <c r="N18377"/>
    </row>
    <row r="18378" spans="3:14" x14ac:dyDescent="0.2">
      <c r="C18378" s="17"/>
      <c r="M18378"/>
      <c r="N18378"/>
    </row>
    <row r="18379" spans="3:14" x14ac:dyDescent="0.2">
      <c r="C18379" s="17"/>
      <c r="M18379"/>
      <c r="N18379"/>
    </row>
    <row r="18380" spans="3:14" x14ac:dyDescent="0.2">
      <c r="C18380" s="17"/>
      <c r="M18380"/>
      <c r="N18380"/>
    </row>
    <row r="18381" spans="3:14" x14ac:dyDescent="0.2">
      <c r="C18381" s="17"/>
      <c r="M18381"/>
      <c r="N18381"/>
    </row>
    <row r="18382" spans="3:14" x14ac:dyDescent="0.2">
      <c r="C18382" s="17"/>
      <c r="M18382"/>
      <c r="N18382"/>
    </row>
    <row r="18383" spans="3:14" x14ac:dyDescent="0.2">
      <c r="C18383" s="17"/>
      <c r="M18383"/>
      <c r="N18383"/>
    </row>
    <row r="18384" spans="3:14" x14ac:dyDescent="0.2">
      <c r="C18384" s="17"/>
      <c r="M18384"/>
      <c r="N18384"/>
    </row>
    <row r="18385" spans="3:14" x14ac:dyDescent="0.2">
      <c r="C18385" s="17"/>
      <c r="M18385"/>
      <c r="N18385"/>
    </row>
    <row r="18386" spans="3:14" x14ac:dyDescent="0.2">
      <c r="C18386" s="17"/>
      <c r="M18386"/>
      <c r="N18386"/>
    </row>
    <row r="18387" spans="3:14" x14ac:dyDescent="0.2">
      <c r="C18387" s="17"/>
      <c r="M18387"/>
      <c r="N18387"/>
    </row>
    <row r="18388" spans="3:14" x14ac:dyDescent="0.2">
      <c r="C18388" s="17"/>
      <c r="M18388"/>
      <c r="N18388"/>
    </row>
    <row r="18389" spans="3:14" x14ac:dyDescent="0.2">
      <c r="C18389" s="17"/>
      <c r="M18389"/>
      <c r="N18389"/>
    </row>
    <row r="18390" spans="3:14" x14ac:dyDescent="0.2">
      <c r="C18390" s="17"/>
      <c r="M18390"/>
      <c r="N18390"/>
    </row>
    <row r="18391" spans="3:14" x14ac:dyDescent="0.2">
      <c r="C18391" s="17"/>
      <c r="M18391"/>
      <c r="N18391"/>
    </row>
    <row r="18392" spans="3:14" x14ac:dyDescent="0.2">
      <c r="C18392" s="17"/>
      <c r="M18392"/>
      <c r="N18392"/>
    </row>
    <row r="18393" spans="3:14" x14ac:dyDescent="0.2">
      <c r="C18393" s="17"/>
      <c r="M18393"/>
      <c r="N18393"/>
    </row>
    <row r="18394" spans="3:14" x14ac:dyDescent="0.2">
      <c r="C18394" s="17"/>
      <c r="M18394"/>
      <c r="N18394"/>
    </row>
    <row r="18395" spans="3:14" x14ac:dyDescent="0.2">
      <c r="C18395" s="17"/>
      <c r="M18395"/>
      <c r="N18395"/>
    </row>
    <row r="18396" spans="3:14" x14ac:dyDescent="0.2">
      <c r="C18396" s="17"/>
      <c r="M18396"/>
      <c r="N18396"/>
    </row>
    <row r="18397" spans="3:14" x14ac:dyDescent="0.2">
      <c r="C18397" s="17"/>
      <c r="M18397"/>
      <c r="N18397"/>
    </row>
    <row r="18398" spans="3:14" x14ac:dyDescent="0.2">
      <c r="C18398" s="17"/>
      <c r="M18398"/>
      <c r="N18398"/>
    </row>
    <row r="18399" spans="3:14" x14ac:dyDescent="0.2">
      <c r="C18399" s="17"/>
      <c r="M18399"/>
      <c r="N18399"/>
    </row>
    <row r="18400" spans="3:14" x14ac:dyDescent="0.2">
      <c r="C18400" s="17"/>
      <c r="M18400"/>
      <c r="N18400"/>
    </row>
    <row r="18401" spans="3:14" x14ac:dyDescent="0.2">
      <c r="C18401" s="17"/>
      <c r="M18401"/>
      <c r="N18401"/>
    </row>
    <row r="18402" spans="3:14" x14ac:dyDescent="0.2">
      <c r="C18402" s="17"/>
      <c r="M18402"/>
      <c r="N18402"/>
    </row>
    <row r="18403" spans="3:14" x14ac:dyDescent="0.2">
      <c r="C18403" s="17"/>
      <c r="M18403"/>
      <c r="N18403"/>
    </row>
    <row r="18404" spans="3:14" x14ac:dyDescent="0.2">
      <c r="C18404" s="17"/>
      <c r="M18404"/>
      <c r="N18404"/>
    </row>
    <row r="18405" spans="3:14" x14ac:dyDescent="0.2">
      <c r="C18405" s="17"/>
      <c r="M18405"/>
      <c r="N18405"/>
    </row>
    <row r="18406" spans="3:14" x14ac:dyDescent="0.2">
      <c r="C18406" s="17"/>
      <c r="M18406"/>
      <c r="N18406"/>
    </row>
    <row r="18407" spans="3:14" x14ac:dyDescent="0.2">
      <c r="C18407" s="17"/>
      <c r="M18407"/>
      <c r="N18407"/>
    </row>
    <row r="18408" spans="3:14" x14ac:dyDescent="0.2">
      <c r="C18408" s="17"/>
      <c r="M18408"/>
      <c r="N18408"/>
    </row>
    <row r="18409" spans="3:14" x14ac:dyDescent="0.2">
      <c r="C18409" s="17"/>
      <c r="M18409"/>
      <c r="N18409"/>
    </row>
    <row r="18410" spans="3:14" x14ac:dyDescent="0.2">
      <c r="C18410" s="17"/>
      <c r="M18410"/>
      <c r="N18410"/>
    </row>
    <row r="18411" spans="3:14" x14ac:dyDescent="0.2">
      <c r="C18411" s="17"/>
      <c r="M18411"/>
      <c r="N18411"/>
    </row>
    <row r="18412" spans="3:14" x14ac:dyDescent="0.2">
      <c r="C18412" s="17"/>
      <c r="M18412"/>
      <c r="N18412"/>
    </row>
    <row r="18413" spans="3:14" x14ac:dyDescent="0.2">
      <c r="C18413" s="17"/>
      <c r="M18413"/>
      <c r="N18413"/>
    </row>
    <row r="18414" spans="3:14" x14ac:dyDescent="0.2">
      <c r="C18414" s="17"/>
      <c r="M18414"/>
      <c r="N18414"/>
    </row>
    <row r="18415" spans="3:14" x14ac:dyDescent="0.2">
      <c r="C18415" s="17"/>
      <c r="M18415"/>
      <c r="N18415"/>
    </row>
    <row r="18416" spans="3:14" x14ac:dyDescent="0.2">
      <c r="C18416" s="17"/>
      <c r="M18416"/>
      <c r="N18416"/>
    </row>
    <row r="18417" spans="3:14" x14ac:dyDescent="0.2">
      <c r="C18417" s="17"/>
      <c r="M18417"/>
      <c r="N18417"/>
    </row>
    <row r="18418" spans="3:14" x14ac:dyDescent="0.2">
      <c r="C18418" s="17"/>
      <c r="M18418"/>
      <c r="N18418"/>
    </row>
    <row r="18419" spans="3:14" x14ac:dyDescent="0.2">
      <c r="C18419" s="17"/>
      <c r="M18419"/>
      <c r="N18419"/>
    </row>
    <row r="18420" spans="3:14" x14ac:dyDescent="0.2">
      <c r="C18420" s="17"/>
      <c r="M18420"/>
      <c r="N18420"/>
    </row>
    <row r="18421" spans="3:14" x14ac:dyDescent="0.2">
      <c r="C18421" s="17"/>
      <c r="M18421"/>
      <c r="N18421"/>
    </row>
    <row r="18422" spans="3:14" x14ac:dyDescent="0.2">
      <c r="C18422" s="17"/>
      <c r="M18422"/>
      <c r="N18422"/>
    </row>
    <row r="18423" spans="3:14" x14ac:dyDescent="0.2">
      <c r="C18423" s="17"/>
      <c r="M18423"/>
      <c r="N18423"/>
    </row>
    <row r="18424" spans="3:14" x14ac:dyDescent="0.2">
      <c r="C18424" s="17"/>
      <c r="M18424"/>
      <c r="N18424"/>
    </row>
    <row r="18425" spans="3:14" x14ac:dyDescent="0.2">
      <c r="C18425" s="17"/>
      <c r="M18425"/>
      <c r="N18425"/>
    </row>
    <row r="18426" spans="3:14" x14ac:dyDescent="0.2">
      <c r="C18426" s="17"/>
      <c r="M18426"/>
      <c r="N18426"/>
    </row>
    <row r="18427" spans="3:14" x14ac:dyDescent="0.2">
      <c r="C18427" s="17"/>
      <c r="M18427"/>
      <c r="N18427"/>
    </row>
    <row r="18428" spans="3:14" x14ac:dyDescent="0.2">
      <c r="C18428" s="17"/>
      <c r="M18428"/>
      <c r="N18428"/>
    </row>
    <row r="18429" spans="3:14" x14ac:dyDescent="0.2">
      <c r="C18429" s="17"/>
      <c r="M18429"/>
      <c r="N18429"/>
    </row>
    <row r="18430" spans="3:14" x14ac:dyDescent="0.2">
      <c r="C18430" s="17"/>
      <c r="M18430"/>
      <c r="N18430"/>
    </row>
    <row r="18431" spans="3:14" x14ac:dyDescent="0.2">
      <c r="C18431" s="17"/>
      <c r="M18431"/>
      <c r="N18431"/>
    </row>
    <row r="18432" spans="3:14" x14ac:dyDescent="0.2">
      <c r="C18432" s="17"/>
      <c r="M18432"/>
      <c r="N18432"/>
    </row>
    <row r="18433" spans="3:14" x14ac:dyDescent="0.2">
      <c r="C18433" s="17"/>
      <c r="M18433"/>
      <c r="N18433"/>
    </row>
    <row r="18434" spans="3:14" x14ac:dyDescent="0.2">
      <c r="C18434" s="17"/>
      <c r="M18434"/>
      <c r="N18434"/>
    </row>
    <row r="18435" spans="3:14" x14ac:dyDescent="0.2">
      <c r="C18435" s="17"/>
      <c r="M18435"/>
      <c r="N18435"/>
    </row>
    <row r="18436" spans="3:14" x14ac:dyDescent="0.2">
      <c r="C18436" s="17"/>
      <c r="M18436"/>
      <c r="N18436"/>
    </row>
    <row r="18437" spans="3:14" x14ac:dyDescent="0.2">
      <c r="C18437" s="17"/>
      <c r="M18437"/>
      <c r="N18437"/>
    </row>
    <row r="18438" spans="3:14" x14ac:dyDescent="0.2">
      <c r="C18438" s="17"/>
      <c r="M18438"/>
      <c r="N18438"/>
    </row>
    <row r="18439" spans="3:14" x14ac:dyDescent="0.2">
      <c r="C18439" s="17"/>
      <c r="M18439"/>
      <c r="N18439"/>
    </row>
    <row r="18440" spans="3:14" x14ac:dyDescent="0.2">
      <c r="C18440" s="17"/>
      <c r="M18440"/>
      <c r="N18440"/>
    </row>
    <row r="18441" spans="3:14" x14ac:dyDescent="0.2">
      <c r="C18441" s="17"/>
      <c r="M18441"/>
      <c r="N18441"/>
    </row>
    <row r="18442" spans="3:14" x14ac:dyDescent="0.2">
      <c r="C18442" s="17"/>
      <c r="M18442"/>
      <c r="N18442"/>
    </row>
    <row r="18443" spans="3:14" x14ac:dyDescent="0.2">
      <c r="C18443" s="17"/>
      <c r="M18443"/>
      <c r="N18443"/>
    </row>
    <row r="18444" spans="3:14" x14ac:dyDescent="0.2">
      <c r="C18444" s="17"/>
      <c r="M18444"/>
      <c r="N18444"/>
    </row>
    <row r="18445" spans="3:14" x14ac:dyDescent="0.2">
      <c r="C18445" s="17"/>
      <c r="M18445"/>
      <c r="N18445"/>
    </row>
    <row r="18446" spans="3:14" x14ac:dyDescent="0.2">
      <c r="C18446" s="17"/>
      <c r="M18446"/>
      <c r="N18446"/>
    </row>
    <row r="18447" spans="3:14" x14ac:dyDescent="0.2">
      <c r="C18447" s="17"/>
      <c r="M18447"/>
      <c r="N18447"/>
    </row>
    <row r="18448" spans="3:14" x14ac:dyDescent="0.2">
      <c r="C18448" s="17"/>
      <c r="M18448"/>
      <c r="N18448"/>
    </row>
    <row r="18449" spans="3:14" x14ac:dyDescent="0.2">
      <c r="C18449" s="17"/>
      <c r="M18449"/>
      <c r="N18449"/>
    </row>
    <row r="18450" spans="3:14" x14ac:dyDescent="0.2">
      <c r="C18450" s="17"/>
      <c r="M18450"/>
      <c r="N18450"/>
    </row>
    <row r="18451" spans="3:14" x14ac:dyDescent="0.2">
      <c r="C18451" s="17"/>
      <c r="M18451"/>
      <c r="N18451"/>
    </row>
    <row r="18452" spans="3:14" x14ac:dyDescent="0.2">
      <c r="C18452" s="17"/>
      <c r="M18452"/>
      <c r="N18452"/>
    </row>
    <row r="18453" spans="3:14" x14ac:dyDescent="0.2">
      <c r="C18453" s="17"/>
      <c r="M18453"/>
      <c r="N18453"/>
    </row>
    <row r="18454" spans="3:14" x14ac:dyDescent="0.2">
      <c r="C18454" s="17"/>
      <c r="M18454"/>
      <c r="N18454"/>
    </row>
    <row r="18455" spans="3:14" x14ac:dyDescent="0.2">
      <c r="C18455" s="17"/>
      <c r="M18455"/>
      <c r="N18455"/>
    </row>
    <row r="18456" spans="3:14" x14ac:dyDescent="0.2">
      <c r="C18456" s="17"/>
      <c r="M18456"/>
      <c r="N18456"/>
    </row>
    <row r="18457" spans="3:14" x14ac:dyDescent="0.2">
      <c r="C18457" s="17"/>
      <c r="M18457"/>
      <c r="N18457"/>
    </row>
    <row r="18458" spans="3:14" x14ac:dyDescent="0.2">
      <c r="C18458" s="17"/>
      <c r="M18458"/>
      <c r="N18458"/>
    </row>
    <row r="18459" spans="3:14" x14ac:dyDescent="0.2">
      <c r="C18459" s="17"/>
      <c r="M18459"/>
      <c r="N18459"/>
    </row>
    <row r="18460" spans="3:14" x14ac:dyDescent="0.2">
      <c r="C18460" s="17"/>
      <c r="M18460"/>
      <c r="N18460"/>
    </row>
    <row r="18461" spans="3:14" x14ac:dyDescent="0.2">
      <c r="C18461" s="17"/>
      <c r="M18461"/>
      <c r="N18461"/>
    </row>
    <row r="18462" spans="3:14" x14ac:dyDescent="0.2">
      <c r="C18462" s="17"/>
      <c r="M18462"/>
      <c r="N18462"/>
    </row>
    <row r="18463" spans="3:14" x14ac:dyDescent="0.2">
      <c r="C18463" s="17"/>
      <c r="M18463"/>
      <c r="N18463"/>
    </row>
    <row r="18464" spans="3:14" x14ac:dyDescent="0.2">
      <c r="C18464" s="17"/>
      <c r="M18464"/>
      <c r="N18464"/>
    </row>
    <row r="18465" spans="3:14" x14ac:dyDescent="0.2">
      <c r="C18465" s="17"/>
      <c r="M18465"/>
      <c r="N18465"/>
    </row>
    <row r="18466" spans="3:14" x14ac:dyDescent="0.2">
      <c r="C18466" s="17"/>
      <c r="M18466"/>
      <c r="N18466"/>
    </row>
    <row r="18467" spans="3:14" x14ac:dyDescent="0.2">
      <c r="C18467" s="17"/>
      <c r="M18467"/>
      <c r="N18467"/>
    </row>
    <row r="18468" spans="3:14" x14ac:dyDescent="0.2">
      <c r="C18468" s="17"/>
      <c r="M18468"/>
      <c r="N18468"/>
    </row>
    <row r="18469" spans="3:14" x14ac:dyDescent="0.2">
      <c r="C18469" s="17"/>
      <c r="M18469"/>
      <c r="N18469"/>
    </row>
    <row r="18470" spans="3:14" x14ac:dyDescent="0.2">
      <c r="C18470" s="17"/>
      <c r="M18470"/>
      <c r="N18470"/>
    </row>
    <row r="18471" spans="3:14" x14ac:dyDescent="0.2">
      <c r="C18471" s="17"/>
      <c r="M18471"/>
      <c r="N18471"/>
    </row>
    <row r="18472" spans="3:14" x14ac:dyDescent="0.2">
      <c r="C18472" s="17"/>
      <c r="M18472"/>
      <c r="N18472"/>
    </row>
    <row r="18473" spans="3:14" x14ac:dyDescent="0.2">
      <c r="C18473" s="17"/>
      <c r="M18473"/>
      <c r="N18473"/>
    </row>
    <row r="18474" spans="3:14" x14ac:dyDescent="0.2">
      <c r="C18474" s="17"/>
      <c r="M18474"/>
      <c r="N18474"/>
    </row>
    <row r="18475" spans="3:14" x14ac:dyDescent="0.2">
      <c r="C18475" s="17"/>
      <c r="M18475"/>
      <c r="N18475"/>
    </row>
    <row r="18476" spans="3:14" x14ac:dyDescent="0.2">
      <c r="C18476" s="17"/>
      <c r="M18476"/>
      <c r="N18476"/>
    </row>
    <row r="18477" spans="3:14" x14ac:dyDescent="0.2">
      <c r="C18477" s="17"/>
      <c r="M18477"/>
      <c r="N18477"/>
    </row>
    <row r="18478" spans="3:14" x14ac:dyDescent="0.2">
      <c r="C18478" s="17"/>
      <c r="M18478"/>
      <c r="N18478"/>
    </row>
    <row r="18479" spans="3:14" x14ac:dyDescent="0.2">
      <c r="C18479" s="17"/>
      <c r="M18479"/>
      <c r="N18479"/>
    </row>
    <row r="18480" spans="3:14" x14ac:dyDescent="0.2">
      <c r="C18480" s="17"/>
      <c r="M18480"/>
      <c r="N18480"/>
    </row>
    <row r="18481" spans="3:14" x14ac:dyDescent="0.2">
      <c r="C18481" s="17"/>
      <c r="M18481"/>
      <c r="N18481"/>
    </row>
    <row r="18482" spans="3:14" x14ac:dyDescent="0.2">
      <c r="C18482" s="17"/>
      <c r="M18482"/>
      <c r="N18482"/>
    </row>
    <row r="18483" spans="3:14" x14ac:dyDescent="0.2">
      <c r="C18483" s="17"/>
      <c r="M18483"/>
      <c r="N18483"/>
    </row>
    <row r="18484" spans="3:14" x14ac:dyDescent="0.2">
      <c r="C18484" s="17"/>
      <c r="M18484"/>
      <c r="N18484"/>
    </row>
    <row r="18485" spans="3:14" x14ac:dyDescent="0.2">
      <c r="C18485" s="17"/>
      <c r="M18485"/>
      <c r="N18485"/>
    </row>
    <row r="18486" spans="3:14" x14ac:dyDescent="0.2">
      <c r="C18486" s="17"/>
      <c r="M18486"/>
      <c r="N18486"/>
    </row>
    <row r="18487" spans="3:14" x14ac:dyDescent="0.2">
      <c r="C18487" s="17"/>
      <c r="M18487"/>
      <c r="N18487"/>
    </row>
    <row r="18488" spans="3:14" x14ac:dyDescent="0.2">
      <c r="C18488" s="17"/>
      <c r="M18488"/>
      <c r="N18488"/>
    </row>
    <row r="18489" spans="3:14" x14ac:dyDescent="0.2">
      <c r="C18489" s="17"/>
      <c r="M18489"/>
      <c r="N18489"/>
    </row>
    <row r="18490" spans="3:14" x14ac:dyDescent="0.2">
      <c r="C18490" s="17"/>
      <c r="M18490"/>
      <c r="N18490"/>
    </row>
    <row r="18491" spans="3:14" x14ac:dyDescent="0.2">
      <c r="C18491" s="17"/>
      <c r="M18491"/>
      <c r="N18491"/>
    </row>
    <row r="18492" spans="3:14" x14ac:dyDescent="0.2">
      <c r="C18492" s="17"/>
      <c r="M18492"/>
      <c r="N18492"/>
    </row>
    <row r="18493" spans="3:14" x14ac:dyDescent="0.2">
      <c r="C18493" s="17"/>
      <c r="M18493"/>
      <c r="N18493"/>
    </row>
    <row r="18494" spans="3:14" x14ac:dyDescent="0.2">
      <c r="C18494" s="17"/>
      <c r="M18494"/>
      <c r="N18494"/>
    </row>
    <row r="18495" spans="3:14" x14ac:dyDescent="0.2">
      <c r="C18495" s="17"/>
      <c r="M18495"/>
      <c r="N18495"/>
    </row>
    <row r="18496" spans="3:14" x14ac:dyDescent="0.2">
      <c r="C18496" s="17"/>
      <c r="M18496"/>
      <c r="N18496"/>
    </row>
    <row r="18497" spans="3:14" x14ac:dyDescent="0.2">
      <c r="C18497" s="17"/>
      <c r="M18497"/>
      <c r="N18497"/>
    </row>
    <row r="18498" spans="3:14" x14ac:dyDescent="0.2">
      <c r="C18498" s="17"/>
      <c r="M18498"/>
      <c r="N18498"/>
    </row>
    <row r="18499" spans="3:14" x14ac:dyDescent="0.2">
      <c r="C18499" s="17"/>
      <c r="M18499"/>
      <c r="N18499"/>
    </row>
    <row r="18500" spans="3:14" x14ac:dyDescent="0.2">
      <c r="C18500" s="17"/>
      <c r="M18500"/>
      <c r="N18500"/>
    </row>
    <row r="18501" spans="3:14" x14ac:dyDescent="0.2">
      <c r="C18501" s="17"/>
      <c r="M18501"/>
      <c r="N18501"/>
    </row>
    <row r="18502" spans="3:14" x14ac:dyDescent="0.2">
      <c r="C18502" s="17"/>
      <c r="M18502"/>
      <c r="N18502"/>
    </row>
    <row r="18503" spans="3:14" x14ac:dyDescent="0.2">
      <c r="C18503" s="17"/>
      <c r="M18503"/>
      <c r="N18503"/>
    </row>
    <row r="18504" spans="3:14" x14ac:dyDescent="0.2">
      <c r="C18504" s="17"/>
      <c r="M18504"/>
      <c r="N18504"/>
    </row>
    <row r="18505" spans="3:14" x14ac:dyDescent="0.2">
      <c r="C18505" s="17"/>
      <c r="M18505"/>
      <c r="N18505"/>
    </row>
    <row r="18506" spans="3:14" x14ac:dyDescent="0.2">
      <c r="C18506" s="17"/>
      <c r="M18506"/>
      <c r="N18506"/>
    </row>
    <row r="18507" spans="3:14" x14ac:dyDescent="0.2">
      <c r="C18507" s="17"/>
      <c r="M18507"/>
      <c r="N18507"/>
    </row>
    <row r="18508" spans="3:14" x14ac:dyDescent="0.2">
      <c r="C18508" s="17"/>
      <c r="M18508"/>
      <c r="N18508"/>
    </row>
    <row r="18509" spans="3:14" x14ac:dyDescent="0.2">
      <c r="C18509" s="17"/>
      <c r="M18509"/>
      <c r="N18509"/>
    </row>
    <row r="18510" spans="3:14" x14ac:dyDescent="0.2">
      <c r="C18510" s="17"/>
      <c r="M18510"/>
      <c r="N18510"/>
    </row>
    <row r="18511" spans="3:14" x14ac:dyDescent="0.2">
      <c r="C18511" s="17"/>
      <c r="M18511"/>
      <c r="N18511"/>
    </row>
    <row r="18512" spans="3:14" x14ac:dyDescent="0.2">
      <c r="C18512" s="17"/>
      <c r="M18512"/>
      <c r="N18512"/>
    </row>
    <row r="18513" spans="3:14" x14ac:dyDescent="0.2">
      <c r="C18513" s="17"/>
      <c r="M18513"/>
      <c r="N18513"/>
    </row>
    <row r="18514" spans="3:14" x14ac:dyDescent="0.2">
      <c r="C18514" s="17"/>
      <c r="M18514"/>
      <c r="N18514"/>
    </row>
    <row r="18515" spans="3:14" x14ac:dyDescent="0.2">
      <c r="C18515" s="17"/>
      <c r="M18515"/>
      <c r="N18515"/>
    </row>
    <row r="18516" spans="3:14" x14ac:dyDescent="0.2">
      <c r="C18516" s="17"/>
      <c r="M18516"/>
      <c r="N18516"/>
    </row>
    <row r="18517" spans="3:14" x14ac:dyDescent="0.2">
      <c r="C18517" s="17"/>
      <c r="M18517"/>
      <c r="N18517"/>
    </row>
    <row r="18518" spans="3:14" x14ac:dyDescent="0.2">
      <c r="C18518" s="17"/>
      <c r="M18518"/>
      <c r="N18518"/>
    </row>
    <row r="18519" spans="3:14" x14ac:dyDescent="0.2">
      <c r="C18519" s="17"/>
      <c r="M18519"/>
      <c r="N18519"/>
    </row>
    <row r="18520" spans="3:14" x14ac:dyDescent="0.2">
      <c r="C18520" s="17"/>
      <c r="M18520"/>
      <c r="N18520"/>
    </row>
    <row r="18521" spans="3:14" x14ac:dyDescent="0.2">
      <c r="C18521" s="17"/>
      <c r="M18521"/>
      <c r="N18521"/>
    </row>
    <row r="18522" spans="3:14" x14ac:dyDescent="0.2">
      <c r="C18522" s="17"/>
      <c r="M18522"/>
      <c r="N18522"/>
    </row>
    <row r="18523" spans="3:14" x14ac:dyDescent="0.2">
      <c r="C18523" s="17"/>
      <c r="M18523"/>
      <c r="N18523"/>
    </row>
    <row r="18524" spans="3:14" x14ac:dyDescent="0.2">
      <c r="C18524" s="17"/>
      <c r="M18524"/>
      <c r="N18524"/>
    </row>
    <row r="18525" spans="3:14" x14ac:dyDescent="0.2">
      <c r="C18525" s="17"/>
      <c r="M18525"/>
      <c r="N18525"/>
    </row>
    <row r="18526" spans="3:14" x14ac:dyDescent="0.2">
      <c r="C18526" s="17"/>
      <c r="M18526"/>
      <c r="N18526"/>
    </row>
    <row r="18527" spans="3:14" x14ac:dyDescent="0.2">
      <c r="C18527" s="17"/>
      <c r="M18527"/>
      <c r="N18527"/>
    </row>
    <row r="18528" spans="3:14" x14ac:dyDescent="0.2">
      <c r="C18528" s="17"/>
      <c r="M18528"/>
      <c r="N18528"/>
    </row>
    <row r="18529" spans="3:14" x14ac:dyDescent="0.2">
      <c r="C18529" s="17"/>
      <c r="M18529"/>
      <c r="N18529"/>
    </row>
    <row r="18530" spans="3:14" x14ac:dyDescent="0.2">
      <c r="C18530" s="17"/>
      <c r="M18530"/>
      <c r="N18530"/>
    </row>
    <row r="18531" spans="3:14" x14ac:dyDescent="0.2">
      <c r="C18531" s="17"/>
      <c r="M18531"/>
      <c r="N18531"/>
    </row>
    <row r="18532" spans="3:14" x14ac:dyDescent="0.2">
      <c r="C18532" s="17"/>
      <c r="M18532"/>
      <c r="N18532"/>
    </row>
    <row r="18533" spans="3:14" x14ac:dyDescent="0.2">
      <c r="C18533" s="17"/>
      <c r="M18533"/>
      <c r="N18533"/>
    </row>
    <row r="18534" spans="3:14" x14ac:dyDescent="0.2">
      <c r="C18534" s="17"/>
      <c r="M18534"/>
      <c r="N18534"/>
    </row>
    <row r="18535" spans="3:14" x14ac:dyDescent="0.2">
      <c r="C18535" s="17"/>
      <c r="M18535"/>
      <c r="N18535"/>
    </row>
    <row r="18536" spans="3:14" x14ac:dyDescent="0.2">
      <c r="C18536" s="17"/>
      <c r="M18536"/>
      <c r="N18536"/>
    </row>
    <row r="18537" spans="3:14" x14ac:dyDescent="0.2">
      <c r="C18537" s="17"/>
      <c r="M18537"/>
      <c r="N18537"/>
    </row>
    <row r="18538" spans="3:14" x14ac:dyDescent="0.2">
      <c r="C18538" s="17"/>
      <c r="M18538"/>
      <c r="N18538"/>
    </row>
    <row r="18539" spans="3:14" x14ac:dyDescent="0.2">
      <c r="C18539" s="17"/>
      <c r="M18539"/>
      <c r="N18539"/>
    </row>
    <row r="18540" spans="3:14" x14ac:dyDescent="0.2">
      <c r="C18540" s="17"/>
      <c r="M18540"/>
      <c r="N18540"/>
    </row>
    <row r="18541" spans="3:14" x14ac:dyDescent="0.2">
      <c r="C18541" s="17"/>
      <c r="M18541"/>
      <c r="N18541"/>
    </row>
    <row r="18542" spans="3:14" x14ac:dyDescent="0.2">
      <c r="C18542" s="17"/>
      <c r="M18542"/>
      <c r="N18542"/>
    </row>
    <row r="18543" spans="3:14" x14ac:dyDescent="0.2">
      <c r="C18543" s="17"/>
      <c r="M18543"/>
      <c r="N18543"/>
    </row>
    <row r="18544" spans="3:14" x14ac:dyDescent="0.2">
      <c r="C18544" s="17"/>
      <c r="M18544"/>
      <c r="N18544"/>
    </row>
    <row r="18545" spans="3:14" x14ac:dyDescent="0.2">
      <c r="C18545" s="17"/>
      <c r="M18545"/>
      <c r="N18545"/>
    </row>
    <row r="18546" spans="3:14" x14ac:dyDescent="0.2">
      <c r="C18546" s="17"/>
      <c r="M18546"/>
      <c r="N18546"/>
    </row>
    <row r="18547" spans="3:14" x14ac:dyDescent="0.2">
      <c r="C18547" s="17"/>
      <c r="M18547"/>
      <c r="N18547"/>
    </row>
    <row r="18548" spans="3:14" x14ac:dyDescent="0.2">
      <c r="C18548" s="17"/>
      <c r="M18548"/>
      <c r="N18548"/>
    </row>
    <row r="18549" spans="3:14" x14ac:dyDescent="0.2">
      <c r="C18549" s="17"/>
      <c r="M18549"/>
      <c r="N18549"/>
    </row>
    <row r="18550" spans="3:14" x14ac:dyDescent="0.2">
      <c r="C18550" s="17"/>
      <c r="M18550"/>
      <c r="N18550"/>
    </row>
    <row r="18551" spans="3:14" x14ac:dyDescent="0.2">
      <c r="C18551" s="17"/>
      <c r="M18551"/>
      <c r="N18551"/>
    </row>
    <row r="18552" spans="3:14" x14ac:dyDescent="0.2">
      <c r="C18552" s="17"/>
      <c r="M18552"/>
      <c r="N18552"/>
    </row>
    <row r="18553" spans="3:14" x14ac:dyDescent="0.2">
      <c r="C18553" s="17"/>
      <c r="M18553"/>
      <c r="N18553"/>
    </row>
    <row r="18554" spans="3:14" x14ac:dyDescent="0.2">
      <c r="C18554" s="17"/>
      <c r="M18554"/>
      <c r="N18554"/>
    </row>
    <row r="18555" spans="3:14" x14ac:dyDescent="0.2">
      <c r="C18555" s="17"/>
      <c r="M18555"/>
      <c r="N18555"/>
    </row>
    <row r="18556" spans="3:14" x14ac:dyDescent="0.2">
      <c r="C18556" s="17"/>
      <c r="M18556"/>
      <c r="N18556"/>
    </row>
    <row r="18557" spans="3:14" x14ac:dyDescent="0.2">
      <c r="C18557" s="17"/>
      <c r="M18557"/>
      <c r="N18557"/>
    </row>
    <row r="18558" spans="3:14" x14ac:dyDescent="0.2">
      <c r="C18558" s="17"/>
      <c r="M18558"/>
      <c r="N18558"/>
    </row>
    <row r="18559" spans="3:14" x14ac:dyDescent="0.2">
      <c r="C18559" s="17"/>
      <c r="M18559"/>
      <c r="N18559"/>
    </row>
    <row r="18560" spans="3:14" x14ac:dyDescent="0.2">
      <c r="C18560" s="17"/>
      <c r="M18560"/>
      <c r="N18560"/>
    </row>
    <row r="18561" spans="3:14" x14ac:dyDescent="0.2">
      <c r="C18561" s="17"/>
      <c r="M18561"/>
      <c r="N18561"/>
    </row>
    <row r="18562" spans="3:14" x14ac:dyDescent="0.2">
      <c r="C18562" s="17"/>
      <c r="M18562"/>
      <c r="N18562"/>
    </row>
    <row r="18563" spans="3:14" x14ac:dyDescent="0.2">
      <c r="C18563" s="17"/>
      <c r="M18563"/>
      <c r="N18563"/>
    </row>
    <row r="18564" spans="3:14" x14ac:dyDescent="0.2">
      <c r="C18564" s="17"/>
      <c r="M18564"/>
      <c r="N18564"/>
    </row>
    <row r="18565" spans="3:14" x14ac:dyDescent="0.2">
      <c r="C18565" s="17"/>
      <c r="M18565"/>
      <c r="N18565"/>
    </row>
    <row r="18566" spans="3:14" x14ac:dyDescent="0.2">
      <c r="C18566" s="17"/>
      <c r="M18566"/>
      <c r="N18566"/>
    </row>
    <row r="18567" spans="3:14" x14ac:dyDescent="0.2">
      <c r="C18567" s="17"/>
      <c r="M18567"/>
      <c r="N18567"/>
    </row>
    <row r="18568" spans="3:14" x14ac:dyDescent="0.2">
      <c r="C18568" s="17"/>
      <c r="M18568"/>
      <c r="N18568"/>
    </row>
    <row r="18569" spans="3:14" x14ac:dyDescent="0.2">
      <c r="C18569" s="17"/>
      <c r="M18569"/>
      <c r="N18569"/>
    </row>
    <row r="18570" spans="3:14" x14ac:dyDescent="0.2">
      <c r="C18570" s="17"/>
      <c r="M18570"/>
      <c r="N18570"/>
    </row>
    <row r="18571" spans="3:14" x14ac:dyDescent="0.2">
      <c r="C18571" s="17"/>
      <c r="M18571"/>
      <c r="N18571"/>
    </row>
    <row r="18572" spans="3:14" x14ac:dyDescent="0.2">
      <c r="C18572" s="17"/>
      <c r="M18572"/>
      <c r="N18572"/>
    </row>
    <row r="18573" spans="3:14" x14ac:dyDescent="0.2">
      <c r="C18573" s="17"/>
      <c r="M18573"/>
      <c r="N18573"/>
    </row>
    <row r="18574" spans="3:14" x14ac:dyDescent="0.2">
      <c r="C18574" s="17"/>
      <c r="M18574"/>
      <c r="N18574"/>
    </row>
    <row r="18575" spans="3:14" x14ac:dyDescent="0.2">
      <c r="C18575" s="17"/>
      <c r="M18575"/>
      <c r="N18575"/>
    </row>
    <row r="18576" spans="3:14" x14ac:dyDescent="0.2">
      <c r="C18576" s="17"/>
      <c r="M18576"/>
      <c r="N18576"/>
    </row>
    <row r="18577" spans="3:14" x14ac:dyDescent="0.2">
      <c r="C18577" s="17"/>
      <c r="M18577"/>
      <c r="N18577"/>
    </row>
    <row r="18578" spans="3:14" x14ac:dyDescent="0.2">
      <c r="C18578" s="17"/>
      <c r="M18578"/>
      <c r="N18578"/>
    </row>
    <row r="18579" spans="3:14" x14ac:dyDescent="0.2">
      <c r="C18579" s="17"/>
      <c r="M18579"/>
      <c r="N18579"/>
    </row>
    <row r="18580" spans="3:14" x14ac:dyDescent="0.2">
      <c r="C18580" s="17"/>
      <c r="M18580"/>
      <c r="N18580"/>
    </row>
    <row r="18581" spans="3:14" x14ac:dyDescent="0.2">
      <c r="C18581" s="17"/>
      <c r="M18581"/>
      <c r="N18581"/>
    </row>
    <row r="18582" spans="3:14" x14ac:dyDescent="0.2">
      <c r="C18582" s="17"/>
      <c r="M18582"/>
      <c r="N18582"/>
    </row>
    <row r="18583" spans="3:14" x14ac:dyDescent="0.2">
      <c r="C18583" s="17"/>
      <c r="M18583"/>
      <c r="N18583"/>
    </row>
    <row r="18584" spans="3:14" x14ac:dyDescent="0.2">
      <c r="C18584" s="17"/>
      <c r="M18584"/>
      <c r="N18584"/>
    </row>
    <row r="18585" spans="3:14" x14ac:dyDescent="0.2">
      <c r="C18585" s="17"/>
      <c r="M18585"/>
      <c r="N18585"/>
    </row>
    <row r="18586" spans="3:14" x14ac:dyDescent="0.2">
      <c r="C18586" s="17"/>
      <c r="M18586"/>
      <c r="N18586"/>
    </row>
    <row r="18587" spans="3:14" x14ac:dyDescent="0.2">
      <c r="C18587" s="17"/>
      <c r="M18587"/>
      <c r="N18587"/>
    </row>
    <row r="18588" spans="3:14" x14ac:dyDescent="0.2">
      <c r="C18588" s="17"/>
      <c r="M18588"/>
      <c r="N18588"/>
    </row>
    <row r="18589" spans="3:14" x14ac:dyDescent="0.2">
      <c r="C18589" s="17"/>
      <c r="M18589"/>
      <c r="N18589"/>
    </row>
    <row r="18590" spans="3:14" x14ac:dyDescent="0.2">
      <c r="C18590" s="17"/>
      <c r="M18590"/>
      <c r="N18590"/>
    </row>
    <row r="18591" spans="3:14" x14ac:dyDescent="0.2">
      <c r="C18591" s="17"/>
      <c r="M18591"/>
      <c r="N18591"/>
    </row>
    <row r="18592" spans="3:14" x14ac:dyDescent="0.2">
      <c r="C18592" s="17"/>
      <c r="M18592"/>
      <c r="N18592"/>
    </row>
    <row r="18593" spans="3:14" x14ac:dyDescent="0.2">
      <c r="C18593" s="17"/>
      <c r="M18593"/>
      <c r="N18593"/>
    </row>
    <row r="18594" spans="3:14" x14ac:dyDescent="0.2">
      <c r="C18594" s="17"/>
      <c r="M18594"/>
      <c r="N18594"/>
    </row>
    <row r="18595" spans="3:14" x14ac:dyDescent="0.2">
      <c r="C18595" s="17"/>
      <c r="M18595"/>
      <c r="N18595"/>
    </row>
    <row r="18596" spans="3:14" x14ac:dyDescent="0.2">
      <c r="C18596" s="17"/>
      <c r="M18596"/>
      <c r="N18596"/>
    </row>
    <row r="18597" spans="3:14" x14ac:dyDescent="0.2">
      <c r="C18597" s="17"/>
      <c r="M18597"/>
      <c r="N18597"/>
    </row>
    <row r="18598" spans="3:14" x14ac:dyDescent="0.2">
      <c r="C18598" s="17"/>
      <c r="M18598"/>
      <c r="N18598"/>
    </row>
    <row r="18599" spans="3:14" x14ac:dyDescent="0.2">
      <c r="C18599" s="17"/>
      <c r="M18599"/>
      <c r="N18599"/>
    </row>
    <row r="18600" spans="3:14" x14ac:dyDescent="0.2">
      <c r="C18600" s="17"/>
      <c r="M18600"/>
      <c r="N18600"/>
    </row>
    <row r="18601" spans="3:14" x14ac:dyDescent="0.2">
      <c r="C18601" s="17"/>
      <c r="M18601"/>
      <c r="N18601"/>
    </row>
    <row r="18602" spans="3:14" x14ac:dyDescent="0.2">
      <c r="C18602" s="17"/>
      <c r="M18602"/>
      <c r="N18602"/>
    </row>
    <row r="18603" spans="3:14" x14ac:dyDescent="0.2">
      <c r="C18603" s="17"/>
      <c r="M18603"/>
      <c r="N18603"/>
    </row>
    <row r="18604" spans="3:14" x14ac:dyDescent="0.2">
      <c r="C18604" s="17"/>
      <c r="M18604"/>
      <c r="N18604"/>
    </row>
    <row r="18605" spans="3:14" x14ac:dyDescent="0.2">
      <c r="C18605" s="17"/>
      <c r="M18605"/>
      <c r="N18605"/>
    </row>
    <row r="18606" spans="3:14" x14ac:dyDescent="0.2">
      <c r="C18606" s="17"/>
      <c r="M18606"/>
      <c r="N18606"/>
    </row>
    <row r="18607" spans="3:14" x14ac:dyDescent="0.2">
      <c r="C18607" s="17"/>
      <c r="M18607"/>
      <c r="N18607"/>
    </row>
    <row r="18608" spans="3:14" x14ac:dyDescent="0.2">
      <c r="C18608" s="17"/>
      <c r="M18608"/>
      <c r="N18608"/>
    </row>
    <row r="18609" spans="3:14" x14ac:dyDescent="0.2">
      <c r="C18609" s="17"/>
      <c r="M18609"/>
      <c r="N18609"/>
    </row>
    <row r="18610" spans="3:14" x14ac:dyDescent="0.2">
      <c r="C18610" s="17"/>
      <c r="M18610"/>
      <c r="N18610"/>
    </row>
    <row r="18611" spans="3:14" x14ac:dyDescent="0.2">
      <c r="C18611" s="17"/>
      <c r="M18611"/>
      <c r="N18611"/>
    </row>
    <row r="18612" spans="3:14" x14ac:dyDescent="0.2">
      <c r="C18612" s="17"/>
      <c r="M18612"/>
      <c r="N18612"/>
    </row>
    <row r="18613" spans="3:14" x14ac:dyDescent="0.2">
      <c r="C18613" s="17"/>
      <c r="M18613"/>
      <c r="N18613"/>
    </row>
    <row r="18614" spans="3:14" x14ac:dyDescent="0.2">
      <c r="C18614" s="17"/>
      <c r="M18614"/>
      <c r="N18614"/>
    </row>
    <row r="18615" spans="3:14" x14ac:dyDescent="0.2">
      <c r="C18615" s="17"/>
      <c r="M18615"/>
      <c r="N18615"/>
    </row>
    <row r="18616" spans="3:14" x14ac:dyDescent="0.2">
      <c r="C18616" s="17"/>
      <c r="M18616"/>
      <c r="N18616"/>
    </row>
    <row r="18617" spans="3:14" x14ac:dyDescent="0.2">
      <c r="C18617" s="17"/>
      <c r="M18617"/>
      <c r="N18617"/>
    </row>
    <row r="18618" spans="3:14" x14ac:dyDescent="0.2">
      <c r="C18618" s="17"/>
      <c r="M18618"/>
      <c r="N18618"/>
    </row>
    <row r="18619" spans="3:14" x14ac:dyDescent="0.2">
      <c r="C18619" s="17"/>
      <c r="M18619"/>
      <c r="N18619"/>
    </row>
    <row r="18620" spans="3:14" x14ac:dyDescent="0.2">
      <c r="C18620" s="17"/>
      <c r="M18620"/>
      <c r="N18620"/>
    </row>
    <row r="18621" spans="3:14" x14ac:dyDescent="0.2">
      <c r="C18621" s="17"/>
      <c r="M18621"/>
      <c r="N18621"/>
    </row>
    <row r="18622" spans="3:14" x14ac:dyDescent="0.2">
      <c r="C18622" s="17"/>
      <c r="M18622"/>
      <c r="N18622"/>
    </row>
    <row r="18623" spans="3:14" x14ac:dyDescent="0.2">
      <c r="C18623" s="17"/>
      <c r="M18623"/>
      <c r="N18623"/>
    </row>
    <row r="18624" spans="3:14" x14ac:dyDescent="0.2">
      <c r="C18624" s="17"/>
      <c r="M18624"/>
      <c r="N18624"/>
    </row>
    <row r="18625" spans="3:14" x14ac:dyDescent="0.2">
      <c r="C18625" s="17"/>
      <c r="M18625"/>
      <c r="N18625"/>
    </row>
    <row r="18626" spans="3:14" x14ac:dyDescent="0.2">
      <c r="C18626" s="17"/>
      <c r="M18626"/>
      <c r="N18626"/>
    </row>
    <row r="18627" spans="3:14" x14ac:dyDescent="0.2">
      <c r="C18627" s="17"/>
      <c r="M18627"/>
      <c r="N18627"/>
    </row>
    <row r="18628" spans="3:14" x14ac:dyDescent="0.2">
      <c r="C18628" s="17"/>
      <c r="M18628"/>
      <c r="N18628"/>
    </row>
    <row r="18629" spans="3:14" x14ac:dyDescent="0.2">
      <c r="C18629" s="17"/>
      <c r="M18629"/>
      <c r="N18629"/>
    </row>
    <row r="18630" spans="3:14" x14ac:dyDescent="0.2">
      <c r="C18630" s="17"/>
      <c r="M18630"/>
      <c r="N18630"/>
    </row>
    <row r="18631" spans="3:14" x14ac:dyDescent="0.2">
      <c r="C18631" s="17"/>
      <c r="M18631"/>
      <c r="N18631"/>
    </row>
    <row r="18632" spans="3:14" x14ac:dyDescent="0.2">
      <c r="C18632" s="17"/>
      <c r="M18632"/>
      <c r="N18632"/>
    </row>
    <row r="18633" spans="3:14" x14ac:dyDescent="0.2">
      <c r="C18633" s="17"/>
      <c r="M18633"/>
      <c r="N18633"/>
    </row>
    <row r="18634" spans="3:14" x14ac:dyDescent="0.2">
      <c r="C18634" s="17"/>
      <c r="M18634"/>
      <c r="N18634"/>
    </row>
    <row r="18635" spans="3:14" x14ac:dyDescent="0.2">
      <c r="C18635" s="17"/>
      <c r="M18635"/>
      <c r="N18635"/>
    </row>
    <row r="18636" spans="3:14" x14ac:dyDescent="0.2">
      <c r="C18636" s="17"/>
      <c r="M18636"/>
      <c r="N18636"/>
    </row>
    <row r="18637" spans="3:14" x14ac:dyDescent="0.2">
      <c r="C18637" s="17"/>
      <c r="M18637"/>
      <c r="N18637"/>
    </row>
    <row r="18638" spans="3:14" x14ac:dyDescent="0.2">
      <c r="C18638" s="17"/>
      <c r="M18638"/>
      <c r="N18638"/>
    </row>
    <row r="18639" spans="3:14" x14ac:dyDescent="0.2">
      <c r="C18639" s="17"/>
      <c r="M18639"/>
      <c r="N18639"/>
    </row>
    <row r="18640" spans="3:14" x14ac:dyDescent="0.2">
      <c r="C18640" s="17"/>
      <c r="M18640"/>
      <c r="N18640"/>
    </row>
    <row r="18641" spans="3:14" x14ac:dyDescent="0.2">
      <c r="C18641" s="17"/>
      <c r="M18641"/>
      <c r="N18641"/>
    </row>
    <row r="18642" spans="3:14" x14ac:dyDescent="0.2">
      <c r="C18642" s="17"/>
      <c r="M18642"/>
      <c r="N18642"/>
    </row>
    <row r="18643" spans="3:14" x14ac:dyDescent="0.2">
      <c r="C18643" s="17"/>
      <c r="M18643"/>
      <c r="N18643"/>
    </row>
    <row r="18644" spans="3:14" x14ac:dyDescent="0.2">
      <c r="C18644" s="17"/>
      <c r="M18644"/>
      <c r="N18644"/>
    </row>
    <row r="18645" spans="3:14" x14ac:dyDescent="0.2">
      <c r="C18645" s="17"/>
      <c r="M18645"/>
      <c r="N18645"/>
    </row>
    <row r="18646" spans="3:14" x14ac:dyDescent="0.2">
      <c r="C18646" s="17"/>
      <c r="M18646"/>
      <c r="N18646"/>
    </row>
    <row r="18647" spans="3:14" x14ac:dyDescent="0.2">
      <c r="C18647" s="17"/>
      <c r="M18647"/>
      <c r="N18647"/>
    </row>
    <row r="18648" spans="3:14" x14ac:dyDescent="0.2">
      <c r="C18648" s="17"/>
      <c r="M18648"/>
      <c r="N18648"/>
    </row>
    <row r="18649" spans="3:14" x14ac:dyDescent="0.2">
      <c r="C18649" s="17"/>
      <c r="M18649"/>
      <c r="N18649"/>
    </row>
    <row r="18650" spans="3:14" x14ac:dyDescent="0.2">
      <c r="C18650" s="17"/>
      <c r="M18650"/>
      <c r="N18650"/>
    </row>
    <row r="18651" spans="3:14" x14ac:dyDescent="0.2">
      <c r="C18651" s="17"/>
      <c r="M18651"/>
      <c r="N18651"/>
    </row>
    <row r="18652" spans="3:14" x14ac:dyDescent="0.2">
      <c r="C18652" s="17"/>
      <c r="M18652"/>
      <c r="N18652"/>
    </row>
    <row r="18653" spans="3:14" x14ac:dyDescent="0.2">
      <c r="C18653" s="17"/>
      <c r="M18653"/>
      <c r="N18653"/>
    </row>
    <row r="18654" spans="3:14" x14ac:dyDescent="0.2">
      <c r="C18654" s="17"/>
      <c r="M18654"/>
      <c r="N18654"/>
    </row>
    <row r="18655" spans="3:14" x14ac:dyDescent="0.2">
      <c r="C18655" s="17"/>
      <c r="M18655"/>
      <c r="N18655"/>
    </row>
    <row r="18656" spans="3:14" x14ac:dyDescent="0.2">
      <c r="C18656" s="17"/>
      <c r="M18656"/>
      <c r="N18656"/>
    </row>
    <row r="18657" spans="3:14" x14ac:dyDescent="0.2">
      <c r="C18657" s="17"/>
      <c r="M18657"/>
      <c r="N18657"/>
    </row>
    <row r="18658" spans="3:14" x14ac:dyDescent="0.2">
      <c r="C18658" s="17"/>
      <c r="M18658"/>
      <c r="N18658"/>
    </row>
    <row r="18659" spans="3:14" x14ac:dyDescent="0.2">
      <c r="C18659" s="17"/>
      <c r="M18659"/>
      <c r="N18659"/>
    </row>
    <row r="18660" spans="3:14" x14ac:dyDescent="0.2">
      <c r="C18660" s="17"/>
      <c r="M18660"/>
      <c r="N18660"/>
    </row>
    <row r="18661" spans="3:14" x14ac:dyDescent="0.2">
      <c r="C18661" s="17"/>
      <c r="M18661"/>
      <c r="N18661"/>
    </row>
    <row r="18662" spans="3:14" x14ac:dyDescent="0.2">
      <c r="C18662" s="17"/>
      <c r="M18662"/>
      <c r="N18662"/>
    </row>
    <row r="18663" spans="3:14" x14ac:dyDescent="0.2">
      <c r="C18663" s="17"/>
      <c r="M18663"/>
      <c r="N18663"/>
    </row>
    <row r="18664" spans="3:14" x14ac:dyDescent="0.2">
      <c r="C18664" s="17"/>
      <c r="M18664"/>
      <c r="N18664"/>
    </row>
    <row r="18665" spans="3:14" x14ac:dyDescent="0.2">
      <c r="C18665" s="17"/>
      <c r="M18665"/>
      <c r="N18665"/>
    </row>
    <row r="18666" spans="3:14" x14ac:dyDescent="0.2">
      <c r="C18666" s="17"/>
      <c r="M18666"/>
      <c r="N18666"/>
    </row>
    <row r="18667" spans="3:14" x14ac:dyDescent="0.2">
      <c r="C18667" s="17"/>
      <c r="M18667"/>
      <c r="N18667"/>
    </row>
    <row r="18668" spans="3:14" x14ac:dyDescent="0.2">
      <c r="C18668" s="17"/>
      <c r="M18668"/>
      <c r="N18668"/>
    </row>
    <row r="18669" spans="3:14" x14ac:dyDescent="0.2">
      <c r="C18669" s="17"/>
      <c r="M18669"/>
      <c r="N18669"/>
    </row>
    <row r="18670" spans="3:14" x14ac:dyDescent="0.2">
      <c r="C18670" s="17"/>
      <c r="M18670"/>
      <c r="N18670"/>
    </row>
    <row r="18671" spans="3:14" x14ac:dyDescent="0.2">
      <c r="C18671" s="17"/>
      <c r="M18671"/>
      <c r="N18671"/>
    </row>
    <row r="18672" spans="3:14" x14ac:dyDescent="0.2">
      <c r="C18672" s="17"/>
      <c r="M18672"/>
      <c r="N18672"/>
    </row>
    <row r="18673" spans="3:14" x14ac:dyDescent="0.2">
      <c r="C18673" s="17"/>
      <c r="M18673"/>
      <c r="N18673"/>
    </row>
    <row r="18674" spans="3:14" x14ac:dyDescent="0.2">
      <c r="C18674" s="17"/>
      <c r="M18674"/>
      <c r="N18674"/>
    </row>
    <row r="18675" spans="3:14" x14ac:dyDescent="0.2">
      <c r="C18675" s="17"/>
      <c r="M18675"/>
      <c r="N18675"/>
    </row>
    <row r="18676" spans="3:14" x14ac:dyDescent="0.2">
      <c r="C18676" s="17"/>
      <c r="M18676"/>
      <c r="N18676"/>
    </row>
    <row r="18677" spans="3:14" x14ac:dyDescent="0.2">
      <c r="C18677" s="17"/>
      <c r="M18677"/>
      <c r="N18677"/>
    </row>
    <row r="18678" spans="3:14" x14ac:dyDescent="0.2">
      <c r="C18678" s="17"/>
      <c r="M18678"/>
      <c r="N18678"/>
    </row>
    <row r="18679" spans="3:14" x14ac:dyDescent="0.2">
      <c r="C18679" s="17"/>
      <c r="M18679"/>
      <c r="N18679"/>
    </row>
    <row r="18680" spans="3:14" x14ac:dyDescent="0.2">
      <c r="C18680" s="17"/>
      <c r="M18680"/>
      <c r="N18680"/>
    </row>
    <row r="18681" spans="3:14" x14ac:dyDescent="0.2">
      <c r="C18681" s="17"/>
      <c r="M18681"/>
      <c r="N18681"/>
    </row>
    <row r="18682" spans="3:14" x14ac:dyDescent="0.2">
      <c r="C18682" s="17"/>
      <c r="M18682"/>
      <c r="N18682"/>
    </row>
    <row r="18683" spans="3:14" x14ac:dyDescent="0.2">
      <c r="C18683" s="17"/>
      <c r="M18683"/>
      <c r="N18683"/>
    </row>
    <row r="18684" spans="3:14" x14ac:dyDescent="0.2">
      <c r="C18684" s="17"/>
      <c r="M18684"/>
      <c r="N18684"/>
    </row>
    <row r="18685" spans="3:14" x14ac:dyDescent="0.2">
      <c r="C18685" s="17"/>
      <c r="M18685"/>
      <c r="N18685"/>
    </row>
    <row r="18686" spans="3:14" x14ac:dyDescent="0.2">
      <c r="C18686" s="17"/>
      <c r="M18686"/>
      <c r="N18686"/>
    </row>
    <row r="18687" spans="3:14" x14ac:dyDescent="0.2">
      <c r="C18687" s="17"/>
      <c r="M18687"/>
      <c r="N18687"/>
    </row>
    <row r="18688" spans="3:14" x14ac:dyDescent="0.2">
      <c r="C18688" s="17"/>
      <c r="M18688"/>
      <c r="N18688"/>
    </row>
    <row r="18689" spans="3:14" x14ac:dyDescent="0.2">
      <c r="C18689" s="17"/>
      <c r="M18689"/>
      <c r="N18689"/>
    </row>
    <row r="18690" spans="3:14" x14ac:dyDescent="0.2">
      <c r="C18690" s="17"/>
      <c r="M18690"/>
      <c r="N18690"/>
    </row>
    <row r="18691" spans="3:14" x14ac:dyDescent="0.2">
      <c r="C18691" s="17"/>
      <c r="M18691"/>
      <c r="N18691"/>
    </row>
    <row r="18692" spans="3:14" x14ac:dyDescent="0.2">
      <c r="C18692" s="17"/>
      <c r="M18692"/>
      <c r="N18692"/>
    </row>
    <row r="18693" spans="3:14" x14ac:dyDescent="0.2">
      <c r="C18693" s="17"/>
      <c r="M18693"/>
      <c r="N18693"/>
    </row>
    <row r="18694" spans="3:14" x14ac:dyDescent="0.2">
      <c r="C18694" s="17"/>
      <c r="M18694"/>
      <c r="N18694"/>
    </row>
    <row r="18695" spans="3:14" x14ac:dyDescent="0.2">
      <c r="C18695" s="17"/>
      <c r="M18695"/>
      <c r="N18695"/>
    </row>
    <row r="18696" spans="3:14" x14ac:dyDescent="0.2">
      <c r="C18696" s="17"/>
      <c r="M18696"/>
      <c r="N18696"/>
    </row>
    <row r="18697" spans="3:14" x14ac:dyDescent="0.2">
      <c r="C18697" s="17"/>
      <c r="M18697"/>
      <c r="N18697"/>
    </row>
    <row r="18698" spans="3:14" x14ac:dyDescent="0.2">
      <c r="C18698" s="17"/>
      <c r="M18698"/>
      <c r="N18698"/>
    </row>
    <row r="18699" spans="3:14" x14ac:dyDescent="0.2">
      <c r="C18699" s="17"/>
      <c r="M18699"/>
      <c r="N18699"/>
    </row>
    <row r="18700" spans="3:14" x14ac:dyDescent="0.2">
      <c r="C18700" s="17"/>
      <c r="M18700"/>
      <c r="N18700"/>
    </row>
    <row r="18701" spans="3:14" x14ac:dyDescent="0.2">
      <c r="C18701" s="17"/>
      <c r="M18701"/>
      <c r="N18701"/>
    </row>
    <row r="18702" spans="3:14" x14ac:dyDescent="0.2">
      <c r="C18702" s="17"/>
      <c r="M18702"/>
      <c r="N18702"/>
    </row>
    <row r="18703" spans="3:14" x14ac:dyDescent="0.2">
      <c r="C18703" s="17"/>
      <c r="M18703"/>
      <c r="N18703"/>
    </row>
    <row r="18704" spans="3:14" x14ac:dyDescent="0.2">
      <c r="C18704" s="17"/>
      <c r="M18704"/>
      <c r="N18704"/>
    </row>
    <row r="18705" spans="3:14" x14ac:dyDescent="0.2">
      <c r="C18705" s="17"/>
      <c r="M18705"/>
      <c r="N18705"/>
    </row>
    <row r="18706" spans="3:14" x14ac:dyDescent="0.2">
      <c r="C18706" s="17"/>
      <c r="M18706"/>
      <c r="N18706"/>
    </row>
    <row r="18707" spans="3:14" x14ac:dyDescent="0.2">
      <c r="C18707" s="17"/>
      <c r="M18707"/>
      <c r="N18707"/>
    </row>
    <row r="18708" spans="3:14" x14ac:dyDescent="0.2">
      <c r="C18708" s="17"/>
      <c r="M18708"/>
      <c r="N18708"/>
    </row>
    <row r="18709" spans="3:14" x14ac:dyDescent="0.2">
      <c r="C18709" s="17"/>
      <c r="M18709"/>
      <c r="N18709"/>
    </row>
    <row r="18710" spans="3:14" x14ac:dyDescent="0.2">
      <c r="C18710" s="17"/>
      <c r="M18710"/>
      <c r="N18710"/>
    </row>
    <row r="18711" spans="3:14" x14ac:dyDescent="0.2">
      <c r="C18711" s="17"/>
      <c r="M18711"/>
      <c r="N18711"/>
    </row>
    <row r="18712" spans="3:14" x14ac:dyDescent="0.2">
      <c r="C18712" s="17"/>
      <c r="M18712"/>
      <c r="N18712"/>
    </row>
    <row r="18713" spans="3:14" x14ac:dyDescent="0.2">
      <c r="C18713" s="17"/>
      <c r="M18713"/>
      <c r="N18713"/>
    </row>
    <row r="18714" spans="3:14" x14ac:dyDescent="0.2">
      <c r="C18714" s="17"/>
      <c r="M18714"/>
      <c r="N18714"/>
    </row>
    <row r="18715" spans="3:14" x14ac:dyDescent="0.2">
      <c r="C18715" s="17"/>
      <c r="M18715"/>
      <c r="N18715"/>
    </row>
    <row r="18716" spans="3:14" x14ac:dyDescent="0.2">
      <c r="C18716" s="17"/>
      <c r="M18716"/>
      <c r="N18716"/>
    </row>
    <row r="18717" spans="3:14" x14ac:dyDescent="0.2">
      <c r="C18717" s="17"/>
      <c r="M18717"/>
      <c r="N18717"/>
    </row>
    <row r="18718" spans="3:14" x14ac:dyDescent="0.2">
      <c r="C18718" s="17"/>
      <c r="M18718"/>
      <c r="N18718"/>
    </row>
    <row r="18719" spans="3:14" x14ac:dyDescent="0.2">
      <c r="C18719" s="17"/>
      <c r="M18719"/>
      <c r="N18719"/>
    </row>
    <row r="18720" spans="3:14" x14ac:dyDescent="0.2">
      <c r="C18720" s="17"/>
      <c r="M18720"/>
      <c r="N18720"/>
    </row>
    <row r="18721" spans="3:14" x14ac:dyDescent="0.2">
      <c r="C18721" s="17"/>
      <c r="M18721"/>
      <c r="N18721"/>
    </row>
    <row r="18722" spans="3:14" x14ac:dyDescent="0.2">
      <c r="C18722" s="17"/>
      <c r="M18722"/>
      <c r="N18722"/>
    </row>
    <row r="18723" spans="3:14" x14ac:dyDescent="0.2">
      <c r="C18723" s="17"/>
      <c r="M18723"/>
      <c r="N18723"/>
    </row>
    <row r="18724" spans="3:14" x14ac:dyDescent="0.2">
      <c r="C18724" s="17"/>
      <c r="M18724"/>
      <c r="N18724"/>
    </row>
    <row r="18725" spans="3:14" x14ac:dyDescent="0.2">
      <c r="C18725" s="17"/>
      <c r="M18725"/>
      <c r="N18725"/>
    </row>
    <row r="18726" spans="3:14" x14ac:dyDescent="0.2">
      <c r="C18726" s="17"/>
      <c r="M18726"/>
      <c r="N18726"/>
    </row>
    <row r="18727" spans="3:14" x14ac:dyDescent="0.2">
      <c r="C18727" s="17"/>
      <c r="M18727"/>
      <c r="N18727"/>
    </row>
    <row r="18728" spans="3:14" x14ac:dyDescent="0.2">
      <c r="C18728" s="17"/>
      <c r="M18728"/>
      <c r="N18728"/>
    </row>
    <row r="18729" spans="3:14" x14ac:dyDescent="0.2">
      <c r="C18729" s="17"/>
      <c r="M18729"/>
      <c r="N18729"/>
    </row>
    <row r="18730" spans="3:14" x14ac:dyDescent="0.2">
      <c r="C18730" s="17"/>
      <c r="M18730"/>
      <c r="N18730"/>
    </row>
    <row r="18731" spans="3:14" x14ac:dyDescent="0.2">
      <c r="C18731" s="17"/>
      <c r="M18731"/>
      <c r="N18731"/>
    </row>
    <row r="18732" spans="3:14" x14ac:dyDescent="0.2">
      <c r="C18732" s="17"/>
      <c r="M18732"/>
      <c r="N18732"/>
    </row>
    <row r="18733" spans="3:14" x14ac:dyDescent="0.2">
      <c r="C18733" s="17"/>
      <c r="M18733"/>
      <c r="N18733"/>
    </row>
    <row r="18734" spans="3:14" x14ac:dyDescent="0.2">
      <c r="C18734" s="17"/>
      <c r="M18734"/>
      <c r="N18734"/>
    </row>
    <row r="18735" spans="3:14" x14ac:dyDescent="0.2">
      <c r="C18735" s="17"/>
      <c r="M18735"/>
      <c r="N18735"/>
    </row>
    <row r="18736" spans="3:14" x14ac:dyDescent="0.2">
      <c r="C18736" s="17"/>
      <c r="M18736"/>
      <c r="N18736"/>
    </row>
    <row r="18737" spans="3:14" x14ac:dyDescent="0.2">
      <c r="C18737" s="17"/>
      <c r="M18737"/>
      <c r="N18737"/>
    </row>
    <row r="18738" spans="3:14" x14ac:dyDescent="0.2">
      <c r="C18738" s="17"/>
      <c r="M18738"/>
      <c r="N18738"/>
    </row>
    <row r="18739" spans="3:14" x14ac:dyDescent="0.2">
      <c r="C18739" s="17"/>
      <c r="M18739"/>
      <c r="N18739"/>
    </row>
    <row r="18740" spans="3:14" x14ac:dyDescent="0.2">
      <c r="C18740" s="17"/>
      <c r="M18740"/>
      <c r="N18740"/>
    </row>
    <row r="18741" spans="3:14" x14ac:dyDescent="0.2">
      <c r="C18741" s="17"/>
      <c r="M18741"/>
      <c r="N18741"/>
    </row>
    <row r="18742" spans="3:14" x14ac:dyDescent="0.2">
      <c r="C18742" s="17"/>
      <c r="M18742"/>
      <c r="N18742"/>
    </row>
    <row r="18743" spans="3:14" x14ac:dyDescent="0.2">
      <c r="C18743" s="17"/>
      <c r="M18743"/>
      <c r="N18743"/>
    </row>
    <row r="18744" spans="3:14" x14ac:dyDescent="0.2">
      <c r="C18744" s="17"/>
      <c r="M18744"/>
      <c r="N18744"/>
    </row>
    <row r="18745" spans="3:14" x14ac:dyDescent="0.2">
      <c r="C18745" s="17"/>
      <c r="M18745"/>
      <c r="N18745"/>
    </row>
    <row r="18746" spans="3:14" x14ac:dyDescent="0.2">
      <c r="C18746" s="17"/>
      <c r="M18746"/>
      <c r="N18746"/>
    </row>
    <row r="18747" spans="3:14" x14ac:dyDescent="0.2">
      <c r="C18747" s="17"/>
      <c r="M18747"/>
      <c r="N18747"/>
    </row>
    <row r="18748" spans="3:14" x14ac:dyDescent="0.2">
      <c r="C18748" s="17"/>
      <c r="M18748"/>
      <c r="N18748"/>
    </row>
    <row r="18749" spans="3:14" x14ac:dyDescent="0.2">
      <c r="C18749" s="17"/>
      <c r="M18749"/>
      <c r="N18749"/>
    </row>
    <row r="18750" spans="3:14" x14ac:dyDescent="0.2">
      <c r="C18750" s="17"/>
      <c r="M18750"/>
      <c r="N18750"/>
    </row>
    <row r="18751" spans="3:14" x14ac:dyDescent="0.2">
      <c r="C18751" s="17"/>
      <c r="M18751"/>
      <c r="N18751"/>
    </row>
    <row r="18752" spans="3:14" x14ac:dyDescent="0.2">
      <c r="C18752" s="17"/>
      <c r="M18752"/>
      <c r="N18752"/>
    </row>
    <row r="18753" spans="3:14" x14ac:dyDescent="0.2">
      <c r="C18753" s="17"/>
      <c r="M18753"/>
      <c r="N18753"/>
    </row>
    <row r="18754" spans="3:14" x14ac:dyDescent="0.2">
      <c r="C18754" s="17"/>
      <c r="M18754"/>
      <c r="N18754"/>
    </row>
    <row r="18755" spans="3:14" x14ac:dyDescent="0.2">
      <c r="C18755" s="17"/>
      <c r="M18755"/>
      <c r="N18755"/>
    </row>
    <row r="18756" spans="3:14" x14ac:dyDescent="0.2">
      <c r="C18756" s="17"/>
      <c r="M18756"/>
      <c r="N18756"/>
    </row>
    <row r="18757" spans="3:14" x14ac:dyDescent="0.2">
      <c r="C18757" s="17"/>
      <c r="M18757"/>
      <c r="N18757"/>
    </row>
    <row r="18758" spans="3:14" x14ac:dyDescent="0.2">
      <c r="C18758" s="17"/>
      <c r="M18758"/>
      <c r="N18758"/>
    </row>
    <row r="18759" spans="3:14" x14ac:dyDescent="0.2">
      <c r="C18759" s="17"/>
      <c r="M18759"/>
      <c r="N18759"/>
    </row>
    <row r="18760" spans="3:14" x14ac:dyDescent="0.2">
      <c r="C18760" s="17"/>
      <c r="M18760"/>
      <c r="N18760"/>
    </row>
    <row r="18761" spans="3:14" x14ac:dyDescent="0.2">
      <c r="C18761" s="17"/>
      <c r="M18761"/>
      <c r="N18761"/>
    </row>
    <row r="18762" spans="3:14" x14ac:dyDescent="0.2">
      <c r="C18762" s="17"/>
      <c r="M18762"/>
      <c r="N18762"/>
    </row>
    <row r="18763" spans="3:14" x14ac:dyDescent="0.2">
      <c r="C18763" s="17"/>
      <c r="M18763"/>
      <c r="N18763"/>
    </row>
    <row r="18764" spans="3:14" x14ac:dyDescent="0.2">
      <c r="C18764" s="17"/>
      <c r="M18764"/>
      <c r="N18764"/>
    </row>
    <row r="18765" spans="3:14" x14ac:dyDescent="0.2">
      <c r="C18765" s="17"/>
      <c r="M18765"/>
      <c r="N18765"/>
    </row>
    <row r="18766" spans="3:14" x14ac:dyDescent="0.2">
      <c r="C18766" s="17"/>
      <c r="M18766"/>
      <c r="N18766"/>
    </row>
    <row r="18767" spans="3:14" x14ac:dyDescent="0.2">
      <c r="C18767" s="17"/>
      <c r="M18767"/>
      <c r="N18767"/>
    </row>
    <row r="18768" spans="3:14" x14ac:dyDescent="0.2">
      <c r="C18768" s="17"/>
      <c r="M18768"/>
      <c r="N18768"/>
    </row>
    <row r="18769" spans="3:14" x14ac:dyDescent="0.2">
      <c r="C18769" s="17"/>
      <c r="M18769"/>
      <c r="N18769"/>
    </row>
    <row r="18770" spans="3:14" x14ac:dyDescent="0.2">
      <c r="C18770" s="17"/>
      <c r="M18770"/>
      <c r="N18770"/>
    </row>
    <row r="18771" spans="3:14" x14ac:dyDescent="0.2">
      <c r="C18771" s="17"/>
      <c r="M18771"/>
      <c r="N18771"/>
    </row>
    <row r="18772" spans="3:14" x14ac:dyDescent="0.2">
      <c r="C18772" s="17"/>
      <c r="M18772"/>
      <c r="N18772"/>
    </row>
    <row r="18773" spans="3:14" x14ac:dyDescent="0.2">
      <c r="C18773" s="17"/>
      <c r="M18773"/>
      <c r="N18773"/>
    </row>
    <row r="18774" spans="3:14" x14ac:dyDescent="0.2">
      <c r="C18774" s="17"/>
      <c r="M18774"/>
      <c r="N18774"/>
    </row>
    <row r="18775" spans="3:14" x14ac:dyDescent="0.2">
      <c r="C18775" s="17"/>
      <c r="M18775"/>
      <c r="N18775"/>
    </row>
    <row r="18776" spans="3:14" x14ac:dyDescent="0.2">
      <c r="C18776" s="17"/>
      <c r="M18776"/>
      <c r="N18776"/>
    </row>
    <row r="18777" spans="3:14" x14ac:dyDescent="0.2">
      <c r="C18777" s="17"/>
      <c r="M18777"/>
      <c r="N18777"/>
    </row>
    <row r="18778" spans="3:14" x14ac:dyDescent="0.2">
      <c r="C18778" s="17"/>
      <c r="M18778"/>
      <c r="N18778"/>
    </row>
    <row r="18779" spans="3:14" x14ac:dyDescent="0.2">
      <c r="C18779" s="17"/>
      <c r="M18779"/>
      <c r="N18779"/>
    </row>
    <row r="18780" spans="3:14" x14ac:dyDescent="0.2">
      <c r="C18780" s="17"/>
      <c r="M18780"/>
      <c r="N18780"/>
    </row>
    <row r="18781" spans="3:14" x14ac:dyDescent="0.2">
      <c r="C18781" s="17"/>
      <c r="M18781"/>
      <c r="N18781"/>
    </row>
    <row r="18782" spans="3:14" x14ac:dyDescent="0.2">
      <c r="C18782" s="17"/>
      <c r="M18782"/>
      <c r="N18782"/>
    </row>
    <row r="18783" spans="3:14" x14ac:dyDescent="0.2">
      <c r="C18783" s="17"/>
      <c r="M18783"/>
      <c r="N18783"/>
    </row>
    <row r="18784" spans="3:14" x14ac:dyDescent="0.2">
      <c r="C18784" s="17"/>
      <c r="M18784"/>
      <c r="N18784"/>
    </row>
    <row r="18785" spans="3:14" x14ac:dyDescent="0.2">
      <c r="C18785" s="17"/>
      <c r="M18785"/>
      <c r="N18785"/>
    </row>
    <row r="18786" spans="3:14" x14ac:dyDescent="0.2">
      <c r="C18786" s="17"/>
      <c r="M18786"/>
      <c r="N18786"/>
    </row>
    <row r="18787" spans="3:14" x14ac:dyDescent="0.2">
      <c r="C18787" s="17"/>
      <c r="M18787"/>
      <c r="N18787"/>
    </row>
    <row r="18788" spans="3:14" x14ac:dyDescent="0.2">
      <c r="C18788" s="17"/>
      <c r="M18788"/>
      <c r="N18788"/>
    </row>
    <row r="18789" spans="3:14" x14ac:dyDescent="0.2">
      <c r="C18789" s="17"/>
      <c r="M18789"/>
      <c r="N18789"/>
    </row>
    <row r="18790" spans="3:14" x14ac:dyDescent="0.2">
      <c r="C18790" s="17"/>
      <c r="M18790"/>
      <c r="N18790"/>
    </row>
    <row r="18791" spans="3:14" x14ac:dyDescent="0.2">
      <c r="C18791" s="17"/>
      <c r="M18791"/>
      <c r="N18791"/>
    </row>
    <row r="18792" spans="3:14" x14ac:dyDescent="0.2">
      <c r="C18792" s="17"/>
      <c r="M18792"/>
      <c r="N18792"/>
    </row>
    <row r="18793" spans="3:14" x14ac:dyDescent="0.2">
      <c r="C18793" s="17"/>
      <c r="M18793"/>
      <c r="N18793"/>
    </row>
    <row r="18794" spans="3:14" x14ac:dyDescent="0.2">
      <c r="C18794" s="17"/>
      <c r="M18794"/>
      <c r="N18794"/>
    </row>
    <row r="18795" spans="3:14" x14ac:dyDescent="0.2">
      <c r="C18795" s="17"/>
      <c r="M18795"/>
      <c r="N18795"/>
    </row>
    <row r="18796" spans="3:14" x14ac:dyDescent="0.2">
      <c r="C18796" s="17"/>
      <c r="M18796"/>
      <c r="N18796"/>
    </row>
    <row r="18797" spans="3:14" x14ac:dyDescent="0.2">
      <c r="C18797" s="17"/>
      <c r="M18797"/>
      <c r="N18797"/>
    </row>
    <row r="18798" spans="3:14" x14ac:dyDescent="0.2">
      <c r="C18798" s="17"/>
      <c r="M18798"/>
      <c r="N18798"/>
    </row>
    <row r="18799" spans="3:14" x14ac:dyDescent="0.2">
      <c r="C18799" s="17"/>
      <c r="M18799"/>
      <c r="N18799"/>
    </row>
    <row r="18800" spans="3:14" x14ac:dyDescent="0.2">
      <c r="C18800" s="17"/>
      <c r="M18800"/>
      <c r="N18800"/>
    </row>
    <row r="18801" spans="3:14" x14ac:dyDescent="0.2">
      <c r="C18801" s="17"/>
      <c r="M18801"/>
      <c r="N18801"/>
    </row>
    <row r="18802" spans="3:14" x14ac:dyDescent="0.2">
      <c r="C18802" s="17"/>
      <c r="M18802"/>
      <c r="N18802"/>
    </row>
    <row r="18803" spans="3:14" x14ac:dyDescent="0.2">
      <c r="C18803" s="17"/>
      <c r="M18803"/>
      <c r="N18803"/>
    </row>
    <row r="18804" spans="3:14" x14ac:dyDescent="0.2">
      <c r="C18804" s="17"/>
      <c r="M18804"/>
      <c r="N18804"/>
    </row>
    <row r="18805" spans="3:14" x14ac:dyDescent="0.2">
      <c r="C18805" s="17"/>
      <c r="M18805"/>
      <c r="N18805"/>
    </row>
    <row r="18806" spans="3:14" x14ac:dyDescent="0.2">
      <c r="C18806" s="17"/>
      <c r="M18806"/>
      <c r="N18806"/>
    </row>
    <row r="18807" spans="3:14" x14ac:dyDescent="0.2">
      <c r="C18807" s="17"/>
      <c r="M18807"/>
      <c r="N18807"/>
    </row>
    <row r="18808" spans="3:14" x14ac:dyDescent="0.2">
      <c r="C18808" s="17"/>
      <c r="M18808"/>
      <c r="N18808"/>
    </row>
    <row r="18809" spans="3:14" x14ac:dyDescent="0.2">
      <c r="C18809" s="17"/>
      <c r="M18809"/>
      <c r="N18809"/>
    </row>
    <row r="18810" spans="3:14" x14ac:dyDescent="0.2">
      <c r="C18810" s="17"/>
      <c r="M18810"/>
      <c r="N18810"/>
    </row>
    <row r="18811" spans="3:14" x14ac:dyDescent="0.2">
      <c r="C18811" s="17"/>
      <c r="M18811"/>
      <c r="N18811"/>
    </row>
    <row r="18812" spans="3:14" x14ac:dyDescent="0.2">
      <c r="C18812" s="17"/>
      <c r="M18812"/>
      <c r="N18812"/>
    </row>
    <row r="18813" spans="3:14" x14ac:dyDescent="0.2">
      <c r="C18813" s="17"/>
      <c r="M18813"/>
      <c r="N18813"/>
    </row>
    <row r="18814" spans="3:14" x14ac:dyDescent="0.2">
      <c r="C18814" s="17"/>
      <c r="M18814"/>
      <c r="N18814"/>
    </row>
    <row r="18815" spans="3:14" x14ac:dyDescent="0.2">
      <c r="C18815" s="17"/>
      <c r="M18815"/>
      <c r="N18815"/>
    </row>
    <row r="18816" spans="3:14" x14ac:dyDescent="0.2">
      <c r="C18816" s="17"/>
      <c r="M18816"/>
      <c r="N18816"/>
    </row>
    <row r="18817" spans="3:14" x14ac:dyDescent="0.2">
      <c r="C18817" s="17"/>
      <c r="M18817"/>
      <c r="N18817"/>
    </row>
    <row r="18818" spans="3:14" x14ac:dyDescent="0.2">
      <c r="C18818" s="17"/>
      <c r="M18818"/>
      <c r="N18818"/>
    </row>
    <row r="18819" spans="3:14" x14ac:dyDescent="0.2">
      <c r="C18819" s="17"/>
      <c r="M18819"/>
      <c r="N18819"/>
    </row>
    <row r="18820" spans="3:14" x14ac:dyDescent="0.2">
      <c r="C18820" s="17"/>
      <c r="M18820"/>
      <c r="N18820"/>
    </row>
    <row r="18821" spans="3:14" x14ac:dyDescent="0.2">
      <c r="C18821" s="17"/>
      <c r="M18821"/>
      <c r="N18821"/>
    </row>
    <row r="18822" spans="3:14" x14ac:dyDescent="0.2">
      <c r="C18822" s="17"/>
      <c r="M18822"/>
      <c r="N18822"/>
    </row>
    <row r="18823" spans="3:14" x14ac:dyDescent="0.2">
      <c r="C18823" s="17"/>
      <c r="M18823"/>
      <c r="N18823"/>
    </row>
    <row r="18824" spans="3:14" x14ac:dyDescent="0.2">
      <c r="C18824" s="17"/>
      <c r="M18824"/>
      <c r="N18824"/>
    </row>
    <row r="18825" spans="3:14" x14ac:dyDescent="0.2">
      <c r="C18825" s="17"/>
      <c r="M18825"/>
      <c r="N18825"/>
    </row>
    <row r="18826" spans="3:14" x14ac:dyDescent="0.2">
      <c r="C18826" s="17"/>
      <c r="M18826"/>
      <c r="N18826"/>
    </row>
    <row r="18827" spans="3:14" x14ac:dyDescent="0.2">
      <c r="C18827" s="17"/>
      <c r="M18827"/>
      <c r="N18827"/>
    </row>
    <row r="18828" spans="3:14" x14ac:dyDescent="0.2">
      <c r="C18828" s="17"/>
      <c r="M18828"/>
      <c r="N18828"/>
    </row>
    <row r="18829" spans="3:14" x14ac:dyDescent="0.2">
      <c r="C18829" s="17"/>
      <c r="M18829"/>
      <c r="N18829"/>
    </row>
    <row r="18830" spans="3:14" x14ac:dyDescent="0.2">
      <c r="C18830" s="17"/>
      <c r="M18830"/>
      <c r="N18830"/>
    </row>
    <row r="18831" spans="3:14" x14ac:dyDescent="0.2">
      <c r="C18831" s="17"/>
      <c r="M18831"/>
      <c r="N18831"/>
    </row>
    <row r="18832" spans="3:14" x14ac:dyDescent="0.2">
      <c r="C18832" s="17"/>
      <c r="M18832"/>
      <c r="N18832"/>
    </row>
    <row r="18833" spans="3:14" x14ac:dyDescent="0.2">
      <c r="C18833" s="17"/>
      <c r="M18833"/>
      <c r="N18833"/>
    </row>
    <row r="18834" spans="3:14" x14ac:dyDescent="0.2">
      <c r="C18834" s="17"/>
      <c r="M18834"/>
      <c r="N18834"/>
    </row>
    <row r="18835" spans="3:14" x14ac:dyDescent="0.2">
      <c r="C18835" s="17"/>
      <c r="M18835"/>
      <c r="N18835"/>
    </row>
    <row r="18836" spans="3:14" x14ac:dyDescent="0.2">
      <c r="C18836" s="17"/>
      <c r="M18836"/>
      <c r="N18836"/>
    </row>
    <row r="18837" spans="3:14" x14ac:dyDescent="0.2">
      <c r="C18837" s="17"/>
      <c r="M18837"/>
      <c r="N18837"/>
    </row>
    <row r="18838" spans="3:14" x14ac:dyDescent="0.2">
      <c r="C18838" s="17"/>
      <c r="M18838"/>
      <c r="N18838"/>
    </row>
    <row r="18839" spans="3:14" x14ac:dyDescent="0.2">
      <c r="C18839" s="17"/>
      <c r="M18839"/>
      <c r="N18839"/>
    </row>
    <row r="18840" spans="3:14" x14ac:dyDescent="0.2">
      <c r="C18840" s="17"/>
      <c r="M18840"/>
      <c r="N18840"/>
    </row>
    <row r="18841" spans="3:14" x14ac:dyDescent="0.2">
      <c r="C18841" s="17"/>
      <c r="M18841"/>
      <c r="N18841"/>
    </row>
    <row r="18842" spans="3:14" x14ac:dyDescent="0.2">
      <c r="C18842" s="17"/>
      <c r="M18842"/>
      <c r="N18842"/>
    </row>
    <row r="18843" spans="3:14" x14ac:dyDescent="0.2">
      <c r="C18843" s="17"/>
      <c r="M18843"/>
      <c r="N18843"/>
    </row>
    <row r="18844" spans="3:14" x14ac:dyDescent="0.2">
      <c r="C18844" s="17"/>
      <c r="M18844"/>
      <c r="N18844"/>
    </row>
    <row r="18845" spans="3:14" x14ac:dyDescent="0.2">
      <c r="C18845" s="17"/>
      <c r="M18845"/>
      <c r="N18845"/>
    </row>
    <row r="18846" spans="3:14" x14ac:dyDescent="0.2">
      <c r="C18846" s="17"/>
      <c r="M18846"/>
      <c r="N18846"/>
    </row>
    <row r="18847" spans="3:14" x14ac:dyDescent="0.2">
      <c r="C18847" s="17"/>
      <c r="M18847"/>
      <c r="N18847"/>
    </row>
    <row r="18848" spans="3:14" x14ac:dyDescent="0.2">
      <c r="C18848" s="17"/>
      <c r="M18848"/>
      <c r="N18848"/>
    </row>
    <row r="18849" spans="3:14" x14ac:dyDescent="0.2">
      <c r="C18849" s="17"/>
      <c r="M18849"/>
      <c r="N18849"/>
    </row>
    <row r="18850" spans="3:14" x14ac:dyDescent="0.2">
      <c r="C18850" s="17"/>
      <c r="M18850"/>
      <c r="N18850"/>
    </row>
    <row r="18851" spans="3:14" x14ac:dyDescent="0.2">
      <c r="C18851" s="17"/>
      <c r="M18851"/>
      <c r="N18851"/>
    </row>
    <row r="18852" spans="3:14" x14ac:dyDescent="0.2">
      <c r="C18852" s="17"/>
      <c r="M18852"/>
      <c r="N18852"/>
    </row>
    <row r="18853" spans="3:14" x14ac:dyDescent="0.2">
      <c r="C18853" s="17"/>
      <c r="M18853"/>
      <c r="N18853"/>
    </row>
    <row r="18854" spans="3:14" x14ac:dyDescent="0.2">
      <c r="C18854" s="17"/>
      <c r="M18854"/>
      <c r="N18854"/>
    </row>
    <row r="18855" spans="3:14" x14ac:dyDescent="0.2">
      <c r="C18855" s="17"/>
      <c r="M18855"/>
      <c r="N18855"/>
    </row>
    <row r="18856" spans="3:14" x14ac:dyDescent="0.2">
      <c r="C18856" s="17"/>
      <c r="M18856"/>
      <c r="N18856"/>
    </row>
    <row r="18857" spans="3:14" x14ac:dyDescent="0.2">
      <c r="C18857" s="17"/>
      <c r="M18857"/>
      <c r="N18857"/>
    </row>
    <row r="18858" spans="3:14" x14ac:dyDescent="0.2">
      <c r="C18858" s="17"/>
      <c r="M18858"/>
      <c r="N18858"/>
    </row>
    <row r="18859" spans="3:14" x14ac:dyDescent="0.2">
      <c r="C18859" s="17"/>
      <c r="M18859"/>
      <c r="N18859"/>
    </row>
    <row r="18860" spans="3:14" x14ac:dyDescent="0.2">
      <c r="C18860" s="17"/>
      <c r="M18860"/>
      <c r="N18860"/>
    </row>
    <row r="18861" spans="3:14" x14ac:dyDescent="0.2">
      <c r="C18861" s="17"/>
      <c r="M18861"/>
      <c r="N18861"/>
    </row>
    <row r="18862" spans="3:14" x14ac:dyDescent="0.2">
      <c r="C18862" s="17"/>
      <c r="M18862"/>
      <c r="N18862"/>
    </row>
    <row r="18863" spans="3:14" x14ac:dyDescent="0.2">
      <c r="C18863" s="17"/>
      <c r="M18863"/>
      <c r="N18863"/>
    </row>
    <row r="18864" spans="3:14" x14ac:dyDescent="0.2">
      <c r="C18864" s="17"/>
      <c r="M18864"/>
      <c r="N18864"/>
    </row>
    <row r="18865" spans="3:14" x14ac:dyDescent="0.2">
      <c r="C18865" s="17"/>
      <c r="M18865"/>
      <c r="N18865"/>
    </row>
    <row r="18866" spans="3:14" x14ac:dyDescent="0.2">
      <c r="C18866" s="17"/>
      <c r="M18866"/>
      <c r="N18866"/>
    </row>
    <row r="18867" spans="3:14" x14ac:dyDescent="0.2">
      <c r="C18867" s="17"/>
      <c r="M18867"/>
      <c r="N18867"/>
    </row>
    <row r="18868" spans="3:14" x14ac:dyDescent="0.2">
      <c r="C18868" s="17"/>
      <c r="M18868"/>
      <c r="N18868"/>
    </row>
    <row r="18869" spans="3:14" x14ac:dyDescent="0.2">
      <c r="C18869" s="17"/>
      <c r="M18869"/>
      <c r="N18869"/>
    </row>
    <row r="18870" spans="3:14" x14ac:dyDescent="0.2">
      <c r="C18870" s="17"/>
      <c r="M18870"/>
      <c r="N18870"/>
    </row>
    <row r="18871" spans="3:14" x14ac:dyDescent="0.2">
      <c r="C18871" s="17"/>
      <c r="M18871"/>
      <c r="N18871"/>
    </row>
    <row r="18872" spans="3:14" x14ac:dyDescent="0.2">
      <c r="C18872" s="17"/>
      <c r="M18872"/>
      <c r="N18872"/>
    </row>
    <row r="18873" spans="3:14" x14ac:dyDescent="0.2">
      <c r="C18873" s="17"/>
      <c r="M18873"/>
      <c r="N18873"/>
    </row>
    <row r="18874" spans="3:14" x14ac:dyDescent="0.2">
      <c r="C18874" s="17"/>
      <c r="M18874"/>
      <c r="N18874"/>
    </row>
    <row r="18875" spans="3:14" x14ac:dyDescent="0.2">
      <c r="C18875" s="17"/>
      <c r="M18875"/>
      <c r="N18875"/>
    </row>
    <row r="18876" spans="3:14" x14ac:dyDescent="0.2">
      <c r="C18876" s="17"/>
      <c r="M18876"/>
      <c r="N18876"/>
    </row>
    <row r="18877" spans="3:14" x14ac:dyDescent="0.2">
      <c r="C18877" s="17"/>
      <c r="M18877"/>
      <c r="N18877"/>
    </row>
    <row r="18878" spans="3:14" x14ac:dyDescent="0.2">
      <c r="C18878" s="17"/>
      <c r="M18878"/>
      <c r="N18878"/>
    </row>
    <row r="18879" spans="3:14" x14ac:dyDescent="0.2">
      <c r="C18879" s="17"/>
      <c r="M18879"/>
      <c r="N18879"/>
    </row>
    <row r="18880" spans="3:14" x14ac:dyDescent="0.2">
      <c r="C18880" s="17"/>
      <c r="M18880"/>
      <c r="N18880"/>
    </row>
    <row r="18881" spans="3:14" x14ac:dyDescent="0.2">
      <c r="C18881" s="17"/>
      <c r="M18881"/>
      <c r="N18881"/>
    </row>
    <row r="18882" spans="3:14" x14ac:dyDescent="0.2">
      <c r="C18882" s="17"/>
      <c r="M18882"/>
      <c r="N18882"/>
    </row>
    <row r="18883" spans="3:14" x14ac:dyDescent="0.2">
      <c r="C18883" s="17"/>
      <c r="M18883"/>
      <c r="N18883"/>
    </row>
    <row r="18884" spans="3:14" x14ac:dyDescent="0.2">
      <c r="C18884" s="17"/>
      <c r="M18884"/>
      <c r="N18884"/>
    </row>
    <row r="18885" spans="3:14" x14ac:dyDescent="0.2">
      <c r="C18885" s="17"/>
      <c r="M18885"/>
      <c r="N18885"/>
    </row>
    <row r="18886" spans="3:14" x14ac:dyDescent="0.2">
      <c r="C18886" s="17"/>
      <c r="M18886"/>
      <c r="N18886"/>
    </row>
    <row r="18887" spans="3:14" x14ac:dyDescent="0.2">
      <c r="C18887" s="17"/>
      <c r="M18887"/>
      <c r="N18887"/>
    </row>
    <row r="18888" spans="3:14" x14ac:dyDescent="0.2">
      <c r="C18888" s="17"/>
      <c r="M18888"/>
      <c r="N18888"/>
    </row>
    <row r="18889" spans="3:14" x14ac:dyDescent="0.2">
      <c r="C18889" s="17"/>
      <c r="M18889"/>
      <c r="N18889"/>
    </row>
    <row r="18890" spans="3:14" x14ac:dyDescent="0.2">
      <c r="C18890" s="17"/>
      <c r="M18890"/>
      <c r="N18890"/>
    </row>
    <row r="18891" spans="3:14" x14ac:dyDescent="0.2">
      <c r="C18891" s="17"/>
      <c r="M18891"/>
      <c r="N18891"/>
    </row>
    <row r="18892" spans="3:14" x14ac:dyDescent="0.2">
      <c r="C18892" s="17"/>
      <c r="M18892"/>
      <c r="N18892"/>
    </row>
    <row r="18893" spans="3:14" x14ac:dyDescent="0.2">
      <c r="C18893" s="17"/>
      <c r="M18893"/>
      <c r="N18893"/>
    </row>
    <row r="18894" spans="3:14" x14ac:dyDescent="0.2">
      <c r="C18894" s="17"/>
      <c r="M18894"/>
      <c r="N18894"/>
    </row>
    <row r="18895" spans="3:14" x14ac:dyDescent="0.2">
      <c r="C18895" s="17"/>
      <c r="M18895"/>
      <c r="N18895"/>
    </row>
    <row r="18896" spans="3:14" x14ac:dyDescent="0.2">
      <c r="C18896" s="17"/>
      <c r="M18896"/>
      <c r="N18896"/>
    </row>
    <row r="18897" spans="3:14" x14ac:dyDescent="0.2">
      <c r="C18897" s="17"/>
      <c r="M18897"/>
      <c r="N18897"/>
    </row>
    <row r="18898" spans="3:14" x14ac:dyDescent="0.2">
      <c r="C18898" s="17"/>
      <c r="M18898"/>
      <c r="N18898"/>
    </row>
    <row r="18899" spans="3:14" x14ac:dyDescent="0.2">
      <c r="C18899" s="17"/>
      <c r="M18899"/>
      <c r="N18899"/>
    </row>
    <row r="18900" spans="3:14" x14ac:dyDescent="0.2">
      <c r="C18900" s="17"/>
      <c r="M18900"/>
      <c r="N18900"/>
    </row>
    <row r="18901" spans="3:14" x14ac:dyDescent="0.2">
      <c r="C18901" s="17"/>
      <c r="M18901"/>
      <c r="N18901"/>
    </row>
    <row r="18902" spans="3:14" x14ac:dyDescent="0.2">
      <c r="C18902" s="17"/>
      <c r="M18902"/>
      <c r="N18902"/>
    </row>
    <row r="18903" spans="3:14" x14ac:dyDescent="0.2">
      <c r="C18903" s="17"/>
      <c r="M18903"/>
      <c r="N18903"/>
    </row>
    <row r="18904" spans="3:14" x14ac:dyDescent="0.2">
      <c r="C18904" s="17"/>
      <c r="M18904"/>
      <c r="N18904"/>
    </row>
    <row r="18905" spans="3:14" x14ac:dyDescent="0.2">
      <c r="C18905" s="17"/>
      <c r="M18905"/>
      <c r="N18905"/>
    </row>
    <row r="18906" spans="3:14" x14ac:dyDescent="0.2">
      <c r="C18906" s="17"/>
      <c r="M18906"/>
      <c r="N18906"/>
    </row>
    <row r="18907" spans="3:14" x14ac:dyDescent="0.2">
      <c r="C18907" s="17"/>
      <c r="M18907"/>
      <c r="N18907"/>
    </row>
    <row r="18908" spans="3:14" x14ac:dyDescent="0.2">
      <c r="C18908" s="17"/>
      <c r="M18908"/>
      <c r="N18908"/>
    </row>
    <row r="18909" spans="3:14" x14ac:dyDescent="0.2">
      <c r="C18909" s="17"/>
      <c r="M18909"/>
      <c r="N18909"/>
    </row>
    <row r="18910" spans="3:14" x14ac:dyDescent="0.2">
      <c r="C18910" s="17"/>
      <c r="M18910"/>
      <c r="N18910"/>
    </row>
    <row r="18911" spans="3:14" x14ac:dyDescent="0.2">
      <c r="C18911" s="17"/>
      <c r="M18911"/>
      <c r="N18911"/>
    </row>
    <row r="18912" spans="3:14" x14ac:dyDescent="0.2">
      <c r="C18912" s="17"/>
      <c r="M18912"/>
      <c r="N18912"/>
    </row>
    <row r="18913" spans="3:14" x14ac:dyDescent="0.2">
      <c r="C18913" s="17"/>
      <c r="M18913"/>
      <c r="N18913"/>
    </row>
    <row r="18914" spans="3:14" x14ac:dyDescent="0.2">
      <c r="C18914" s="17"/>
      <c r="M18914"/>
      <c r="N18914"/>
    </row>
    <row r="18915" spans="3:14" x14ac:dyDescent="0.2">
      <c r="C18915" s="17"/>
      <c r="M18915"/>
      <c r="N18915"/>
    </row>
    <row r="18916" spans="3:14" x14ac:dyDescent="0.2">
      <c r="C18916" s="17"/>
      <c r="M18916"/>
      <c r="N18916"/>
    </row>
    <row r="18917" spans="3:14" x14ac:dyDescent="0.2">
      <c r="C18917" s="17"/>
      <c r="M18917"/>
      <c r="N18917"/>
    </row>
    <row r="18918" spans="3:14" x14ac:dyDescent="0.2">
      <c r="C18918" s="17"/>
      <c r="M18918"/>
      <c r="N18918"/>
    </row>
    <row r="18919" spans="3:14" x14ac:dyDescent="0.2">
      <c r="C18919" s="17"/>
      <c r="M18919"/>
      <c r="N18919"/>
    </row>
    <row r="18920" spans="3:14" x14ac:dyDescent="0.2">
      <c r="C18920" s="17"/>
      <c r="M18920"/>
      <c r="N18920"/>
    </row>
    <row r="18921" spans="3:14" x14ac:dyDescent="0.2">
      <c r="C18921" s="17"/>
      <c r="M18921"/>
      <c r="N18921"/>
    </row>
    <row r="18922" spans="3:14" x14ac:dyDescent="0.2">
      <c r="C18922" s="17"/>
      <c r="M18922"/>
      <c r="N18922"/>
    </row>
    <row r="18923" spans="3:14" x14ac:dyDescent="0.2">
      <c r="C18923" s="17"/>
      <c r="M18923"/>
      <c r="N18923"/>
    </row>
    <row r="18924" spans="3:14" x14ac:dyDescent="0.2">
      <c r="C18924" s="17"/>
      <c r="M18924"/>
      <c r="N18924"/>
    </row>
    <row r="18925" spans="3:14" x14ac:dyDescent="0.2">
      <c r="C18925" s="17"/>
      <c r="M18925"/>
      <c r="N18925"/>
    </row>
    <row r="18926" spans="3:14" x14ac:dyDescent="0.2">
      <c r="C18926" s="17"/>
      <c r="M18926"/>
      <c r="N18926"/>
    </row>
    <row r="18927" spans="3:14" x14ac:dyDescent="0.2">
      <c r="C18927" s="17"/>
      <c r="M18927"/>
      <c r="N18927"/>
    </row>
    <row r="18928" spans="3:14" x14ac:dyDescent="0.2">
      <c r="C18928" s="17"/>
      <c r="M18928"/>
      <c r="N18928"/>
    </row>
    <row r="18929" spans="3:14" x14ac:dyDescent="0.2">
      <c r="C18929" s="17"/>
      <c r="M18929"/>
      <c r="N18929"/>
    </row>
    <row r="18930" spans="3:14" x14ac:dyDescent="0.2">
      <c r="C18930" s="17"/>
      <c r="M18930"/>
      <c r="N18930"/>
    </row>
    <row r="18931" spans="3:14" x14ac:dyDescent="0.2">
      <c r="C18931" s="17"/>
      <c r="M18931"/>
      <c r="N18931"/>
    </row>
    <row r="18932" spans="3:14" x14ac:dyDescent="0.2">
      <c r="C18932" s="17"/>
      <c r="M18932"/>
      <c r="N18932"/>
    </row>
    <row r="18933" spans="3:14" x14ac:dyDescent="0.2">
      <c r="C18933" s="17"/>
      <c r="M18933"/>
      <c r="N18933"/>
    </row>
    <row r="18934" spans="3:14" x14ac:dyDescent="0.2">
      <c r="C18934" s="17"/>
      <c r="M18934"/>
      <c r="N18934"/>
    </row>
    <row r="18935" spans="3:14" x14ac:dyDescent="0.2">
      <c r="C18935" s="17"/>
      <c r="M18935"/>
      <c r="N18935"/>
    </row>
    <row r="18936" spans="3:14" x14ac:dyDescent="0.2">
      <c r="C18936" s="17"/>
      <c r="M18936"/>
      <c r="N18936"/>
    </row>
    <row r="18937" spans="3:14" x14ac:dyDescent="0.2">
      <c r="C18937" s="17"/>
      <c r="M18937"/>
      <c r="N18937"/>
    </row>
    <row r="18938" spans="3:14" x14ac:dyDescent="0.2">
      <c r="C18938" s="17"/>
      <c r="M18938"/>
      <c r="N18938"/>
    </row>
    <row r="18939" spans="3:14" x14ac:dyDescent="0.2">
      <c r="C18939" s="17"/>
      <c r="M18939"/>
      <c r="N18939"/>
    </row>
    <row r="18940" spans="3:14" x14ac:dyDescent="0.2">
      <c r="C18940" s="17"/>
      <c r="M18940"/>
      <c r="N18940"/>
    </row>
    <row r="18941" spans="3:14" x14ac:dyDescent="0.2">
      <c r="C18941" s="17"/>
      <c r="M18941"/>
      <c r="N18941"/>
    </row>
    <row r="18942" spans="3:14" x14ac:dyDescent="0.2">
      <c r="C18942" s="17"/>
      <c r="M18942"/>
      <c r="N18942"/>
    </row>
    <row r="18943" spans="3:14" x14ac:dyDescent="0.2">
      <c r="C18943" s="17"/>
      <c r="M18943"/>
      <c r="N18943"/>
    </row>
    <row r="18944" spans="3:14" x14ac:dyDescent="0.2">
      <c r="C18944" s="17"/>
      <c r="M18944"/>
      <c r="N18944"/>
    </row>
    <row r="18945" spans="3:14" x14ac:dyDescent="0.2">
      <c r="C18945" s="17"/>
      <c r="M18945"/>
      <c r="N18945"/>
    </row>
    <row r="18946" spans="3:14" x14ac:dyDescent="0.2">
      <c r="C18946" s="17"/>
      <c r="M18946"/>
      <c r="N18946"/>
    </row>
    <row r="18947" spans="3:14" x14ac:dyDescent="0.2">
      <c r="C18947" s="17"/>
      <c r="M18947"/>
      <c r="N18947"/>
    </row>
    <row r="18948" spans="3:14" x14ac:dyDescent="0.2">
      <c r="C18948" s="17"/>
      <c r="M18948"/>
      <c r="N18948"/>
    </row>
    <row r="18949" spans="3:14" x14ac:dyDescent="0.2">
      <c r="C18949" s="17"/>
      <c r="M18949"/>
      <c r="N18949"/>
    </row>
    <row r="18950" spans="3:14" x14ac:dyDescent="0.2">
      <c r="C18950" s="17"/>
      <c r="M18950"/>
      <c r="N18950"/>
    </row>
    <row r="18951" spans="3:14" x14ac:dyDescent="0.2">
      <c r="C18951" s="17"/>
      <c r="M18951"/>
      <c r="N18951"/>
    </row>
    <row r="18952" spans="3:14" x14ac:dyDescent="0.2">
      <c r="C18952" s="17"/>
      <c r="M18952"/>
      <c r="N18952"/>
    </row>
    <row r="18953" spans="3:14" x14ac:dyDescent="0.2">
      <c r="C18953" s="17"/>
      <c r="M18953"/>
      <c r="N18953"/>
    </row>
    <row r="18954" spans="3:14" x14ac:dyDescent="0.2">
      <c r="C18954" s="17"/>
      <c r="M18954"/>
      <c r="N18954"/>
    </row>
    <row r="18955" spans="3:14" x14ac:dyDescent="0.2">
      <c r="C18955" s="17"/>
      <c r="M18955"/>
      <c r="N18955"/>
    </row>
    <row r="18956" spans="3:14" x14ac:dyDescent="0.2">
      <c r="C18956" s="17"/>
      <c r="M18956"/>
      <c r="N18956"/>
    </row>
    <row r="18957" spans="3:14" x14ac:dyDescent="0.2">
      <c r="C18957" s="17"/>
      <c r="M18957"/>
      <c r="N18957"/>
    </row>
    <row r="18958" spans="3:14" x14ac:dyDescent="0.2">
      <c r="C18958" s="17"/>
      <c r="M18958"/>
      <c r="N18958"/>
    </row>
    <row r="18959" spans="3:14" x14ac:dyDescent="0.2">
      <c r="C18959" s="17"/>
      <c r="M18959"/>
      <c r="N18959"/>
    </row>
    <row r="18960" spans="3:14" x14ac:dyDescent="0.2">
      <c r="C18960" s="17"/>
      <c r="M18960"/>
      <c r="N18960"/>
    </row>
    <row r="18961" spans="3:14" x14ac:dyDescent="0.2">
      <c r="C18961" s="17"/>
      <c r="M18961"/>
      <c r="N18961"/>
    </row>
    <row r="18962" spans="3:14" x14ac:dyDescent="0.2">
      <c r="C18962" s="17"/>
      <c r="M18962"/>
      <c r="N18962"/>
    </row>
    <row r="18963" spans="3:14" x14ac:dyDescent="0.2">
      <c r="C18963" s="17"/>
      <c r="M18963"/>
      <c r="N18963"/>
    </row>
    <row r="18964" spans="3:14" x14ac:dyDescent="0.2">
      <c r="C18964" s="17"/>
      <c r="M18964"/>
      <c r="N18964"/>
    </row>
    <row r="18965" spans="3:14" x14ac:dyDescent="0.2">
      <c r="C18965" s="17"/>
      <c r="M18965"/>
      <c r="N18965"/>
    </row>
    <row r="18966" spans="3:14" x14ac:dyDescent="0.2">
      <c r="C18966" s="17"/>
      <c r="M18966"/>
      <c r="N18966"/>
    </row>
    <row r="18967" spans="3:14" x14ac:dyDescent="0.2">
      <c r="C18967" s="17"/>
      <c r="M18967"/>
      <c r="N18967"/>
    </row>
    <row r="18968" spans="3:14" x14ac:dyDescent="0.2">
      <c r="C18968" s="17"/>
      <c r="M18968"/>
      <c r="N18968"/>
    </row>
    <row r="18969" spans="3:14" x14ac:dyDescent="0.2">
      <c r="C18969" s="17"/>
      <c r="M18969"/>
      <c r="N18969"/>
    </row>
    <row r="18970" spans="3:14" x14ac:dyDescent="0.2">
      <c r="C18970" s="17"/>
      <c r="M18970"/>
      <c r="N18970"/>
    </row>
    <row r="18971" spans="3:14" x14ac:dyDescent="0.2">
      <c r="C18971" s="17"/>
      <c r="M18971"/>
      <c r="N18971"/>
    </row>
    <row r="18972" spans="3:14" x14ac:dyDescent="0.2">
      <c r="C18972" s="17"/>
      <c r="M18972"/>
      <c r="N18972"/>
    </row>
    <row r="18973" spans="3:14" x14ac:dyDescent="0.2">
      <c r="C18973" s="17"/>
      <c r="M18973"/>
      <c r="N18973"/>
    </row>
    <row r="18974" spans="3:14" x14ac:dyDescent="0.2">
      <c r="C18974" s="17"/>
      <c r="M18974"/>
      <c r="N18974"/>
    </row>
    <row r="18975" spans="3:14" x14ac:dyDescent="0.2">
      <c r="C18975" s="17"/>
      <c r="M18975"/>
      <c r="N18975"/>
    </row>
    <row r="18976" spans="3:14" x14ac:dyDescent="0.2">
      <c r="C18976" s="17"/>
      <c r="M18976"/>
      <c r="N18976"/>
    </row>
    <row r="18977" spans="3:14" x14ac:dyDescent="0.2">
      <c r="C18977" s="17"/>
      <c r="M18977"/>
      <c r="N18977"/>
    </row>
    <row r="18978" spans="3:14" x14ac:dyDescent="0.2">
      <c r="C18978" s="17"/>
      <c r="M18978"/>
      <c r="N18978"/>
    </row>
    <row r="18979" spans="3:14" x14ac:dyDescent="0.2">
      <c r="C18979" s="17"/>
      <c r="M18979"/>
      <c r="N18979"/>
    </row>
    <row r="18980" spans="3:14" x14ac:dyDescent="0.2">
      <c r="C18980" s="17"/>
      <c r="M18980"/>
      <c r="N18980"/>
    </row>
    <row r="18981" spans="3:14" x14ac:dyDescent="0.2">
      <c r="C18981" s="17"/>
      <c r="M18981"/>
      <c r="N18981"/>
    </row>
    <row r="18982" spans="3:14" x14ac:dyDescent="0.2">
      <c r="C18982" s="17"/>
      <c r="M18982"/>
      <c r="N18982"/>
    </row>
    <row r="18983" spans="3:14" x14ac:dyDescent="0.2">
      <c r="C18983" s="17"/>
      <c r="M18983"/>
      <c r="N18983"/>
    </row>
    <row r="18984" spans="3:14" x14ac:dyDescent="0.2">
      <c r="C18984" s="17"/>
      <c r="M18984"/>
      <c r="N18984"/>
    </row>
    <row r="18985" spans="3:14" x14ac:dyDescent="0.2">
      <c r="C18985" s="17"/>
      <c r="M18985"/>
      <c r="N18985"/>
    </row>
    <row r="18986" spans="3:14" x14ac:dyDescent="0.2">
      <c r="C18986" s="17"/>
      <c r="M18986"/>
      <c r="N18986"/>
    </row>
    <row r="18987" spans="3:14" x14ac:dyDescent="0.2">
      <c r="C18987" s="17"/>
      <c r="M18987"/>
      <c r="N18987"/>
    </row>
    <row r="18988" spans="3:14" x14ac:dyDescent="0.2">
      <c r="C18988" s="17"/>
      <c r="M18988"/>
      <c r="N18988"/>
    </row>
    <row r="18989" spans="3:14" x14ac:dyDescent="0.2">
      <c r="C18989" s="17"/>
      <c r="M18989"/>
      <c r="N18989"/>
    </row>
    <row r="18990" spans="3:14" x14ac:dyDescent="0.2">
      <c r="C18990" s="17"/>
      <c r="M18990"/>
      <c r="N18990"/>
    </row>
    <row r="18991" spans="3:14" x14ac:dyDescent="0.2">
      <c r="C18991" s="17"/>
      <c r="M18991"/>
      <c r="N18991"/>
    </row>
    <row r="18992" spans="3:14" x14ac:dyDescent="0.2">
      <c r="C18992" s="17"/>
      <c r="M18992"/>
      <c r="N18992"/>
    </row>
    <row r="18993" spans="3:14" x14ac:dyDescent="0.2">
      <c r="C18993" s="17"/>
      <c r="M18993"/>
      <c r="N18993"/>
    </row>
    <row r="18994" spans="3:14" x14ac:dyDescent="0.2">
      <c r="C18994" s="17"/>
      <c r="M18994"/>
      <c r="N18994"/>
    </row>
    <row r="18995" spans="3:14" x14ac:dyDescent="0.2">
      <c r="C18995" s="17"/>
      <c r="M18995"/>
      <c r="N18995"/>
    </row>
    <row r="18996" spans="3:14" x14ac:dyDescent="0.2">
      <c r="C18996" s="17"/>
      <c r="M18996"/>
      <c r="N18996"/>
    </row>
    <row r="18997" spans="3:14" x14ac:dyDescent="0.2">
      <c r="C18997" s="17"/>
      <c r="M18997"/>
      <c r="N18997"/>
    </row>
    <row r="18998" spans="3:14" x14ac:dyDescent="0.2">
      <c r="C18998" s="17"/>
      <c r="M18998"/>
      <c r="N18998"/>
    </row>
    <row r="18999" spans="3:14" x14ac:dyDescent="0.2">
      <c r="C18999" s="17"/>
      <c r="M18999"/>
      <c r="N18999"/>
    </row>
    <row r="19000" spans="3:14" x14ac:dyDescent="0.2">
      <c r="C19000" s="17"/>
      <c r="M19000"/>
      <c r="N19000"/>
    </row>
    <row r="19001" spans="3:14" x14ac:dyDescent="0.2">
      <c r="C19001" s="17"/>
      <c r="M19001"/>
      <c r="N19001"/>
    </row>
    <row r="19002" spans="3:14" x14ac:dyDescent="0.2">
      <c r="C19002" s="17"/>
      <c r="M19002"/>
      <c r="N19002"/>
    </row>
    <row r="19003" spans="3:14" x14ac:dyDescent="0.2">
      <c r="C19003" s="17"/>
      <c r="M19003"/>
      <c r="N19003"/>
    </row>
    <row r="19004" spans="3:14" x14ac:dyDescent="0.2">
      <c r="C19004" s="17"/>
      <c r="M19004"/>
      <c r="N19004"/>
    </row>
    <row r="19005" spans="3:14" x14ac:dyDescent="0.2">
      <c r="C19005" s="17"/>
      <c r="M19005"/>
      <c r="N19005"/>
    </row>
    <row r="19006" spans="3:14" x14ac:dyDescent="0.2">
      <c r="C19006" s="17"/>
      <c r="M19006"/>
      <c r="N19006"/>
    </row>
    <row r="19007" spans="3:14" x14ac:dyDescent="0.2">
      <c r="C19007" s="17"/>
      <c r="M19007"/>
      <c r="N19007"/>
    </row>
    <row r="19008" spans="3:14" x14ac:dyDescent="0.2">
      <c r="C19008" s="17"/>
      <c r="M19008"/>
      <c r="N19008"/>
    </row>
    <row r="19009" spans="3:14" x14ac:dyDescent="0.2">
      <c r="C19009" s="17"/>
      <c r="M19009"/>
      <c r="N19009"/>
    </row>
    <row r="19010" spans="3:14" x14ac:dyDescent="0.2">
      <c r="C19010" s="17"/>
      <c r="M19010"/>
      <c r="N19010"/>
    </row>
    <row r="19011" spans="3:14" x14ac:dyDescent="0.2">
      <c r="C19011" s="17"/>
      <c r="M19011"/>
      <c r="N19011"/>
    </row>
    <row r="19012" spans="3:14" x14ac:dyDescent="0.2">
      <c r="C19012" s="17"/>
      <c r="M19012"/>
      <c r="N19012"/>
    </row>
    <row r="19013" spans="3:14" x14ac:dyDescent="0.2">
      <c r="C19013" s="17"/>
      <c r="M19013"/>
      <c r="N19013"/>
    </row>
    <row r="19014" spans="3:14" x14ac:dyDescent="0.2">
      <c r="C19014" s="17"/>
      <c r="M19014"/>
      <c r="N19014"/>
    </row>
    <row r="19015" spans="3:14" x14ac:dyDescent="0.2">
      <c r="C19015" s="17"/>
      <c r="M19015"/>
      <c r="N19015"/>
    </row>
    <row r="19016" spans="3:14" x14ac:dyDescent="0.2">
      <c r="C19016" s="17"/>
      <c r="M19016"/>
      <c r="N19016"/>
    </row>
    <row r="19017" spans="3:14" x14ac:dyDescent="0.2">
      <c r="C19017" s="17"/>
      <c r="M19017"/>
      <c r="N19017"/>
    </row>
    <row r="19018" spans="3:14" x14ac:dyDescent="0.2">
      <c r="C19018" s="17"/>
      <c r="M19018"/>
      <c r="N19018"/>
    </row>
    <row r="19019" spans="3:14" x14ac:dyDescent="0.2">
      <c r="C19019" s="17"/>
      <c r="M19019"/>
      <c r="N19019"/>
    </row>
    <row r="19020" spans="3:14" x14ac:dyDescent="0.2">
      <c r="C19020" s="17"/>
      <c r="M19020"/>
      <c r="N19020"/>
    </row>
    <row r="19021" spans="3:14" x14ac:dyDescent="0.2">
      <c r="C19021" s="17"/>
      <c r="M19021"/>
      <c r="N19021"/>
    </row>
    <row r="19022" spans="3:14" x14ac:dyDescent="0.2">
      <c r="C19022" s="17"/>
      <c r="M19022"/>
      <c r="N19022"/>
    </row>
    <row r="19023" spans="3:14" x14ac:dyDescent="0.2">
      <c r="C19023" s="17"/>
      <c r="M19023"/>
      <c r="N19023"/>
    </row>
    <row r="19024" spans="3:14" x14ac:dyDescent="0.2">
      <c r="C19024" s="17"/>
      <c r="M19024"/>
      <c r="N19024"/>
    </row>
    <row r="19025" spans="3:14" x14ac:dyDescent="0.2">
      <c r="C19025" s="17"/>
      <c r="M19025"/>
      <c r="N19025"/>
    </row>
    <row r="19026" spans="3:14" x14ac:dyDescent="0.2">
      <c r="C19026" s="17"/>
      <c r="M19026"/>
      <c r="N19026"/>
    </row>
    <row r="19027" spans="3:14" x14ac:dyDescent="0.2">
      <c r="C19027" s="17"/>
      <c r="M19027"/>
      <c r="N19027"/>
    </row>
    <row r="19028" spans="3:14" x14ac:dyDescent="0.2">
      <c r="C19028" s="17"/>
      <c r="M19028"/>
      <c r="N19028"/>
    </row>
    <row r="19029" spans="3:14" x14ac:dyDescent="0.2">
      <c r="C19029" s="17"/>
      <c r="M19029"/>
      <c r="N19029"/>
    </row>
    <row r="19030" spans="3:14" x14ac:dyDescent="0.2">
      <c r="C19030" s="17"/>
      <c r="M19030"/>
      <c r="N19030"/>
    </row>
    <row r="19031" spans="3:14" x14ac:dyDescent="0.2">
      <c r="C19031" s="17"/>
      <c r="M19031"/>
      <c r="N19031"/>
    </row>
    <row r="19032" spans="3:14" x14ac:dyDescent="0.2">
      <c r="C19032" s="17"/>
      <c r="M19032"/>
      <c r="N19032"/>
    </row>
    <row r="19033" spans="3:14" x14ac:dyDescent="0.2">
      <c r="C19033" s="17"/>
      <c r="M19033"/>
      <c r="N19033"/>
    </row>
    <row r="19034" spans="3:14" x14ac:dyDescent="0.2">
      <c r="C19034" s="17"/>
      <c r="M19034"/>
      <c r="N19034"/>
    </row>
    <row r="19035" spans="3:14" x14ac:dyDescent="0.2">
      <c r="C19035" s="17"/>
      <c r="M19035"/>
      <c r="N19035"/>
    </row>
    <row r="19036" spans="3:14" x14ac:dyDescent="0.2">
      <c r="C19036" s="17"/>
      <c r="M19036"/>
      <c r="N19036"/>
    </row>
    <row r="19037" spans="3:14" x14ac:dyDescent="0.2">
      <c r="C19037" s="17"/>
      <c r="M19037"/>
      <c r="N19037"/>
    </row>
    <row r="19038" spans="3:14" x14ac:dyDescent="0.2">
      <c r="C19038" s="17"/>
      <c r="M19038"/>
      <c r="N19038"/>
    </row>
    <row r="19039" spans="3:14" x14ac:dyDescent="0.2">
      <c r="C19039" s="17"/>
      <c r="M19039"/>
      <c r="N19039"/>
    </row>
    <row r="19040" spans="3:14" x14ac:dyDescent="0.2">
      <c r="C19040" s="17"/>
      <c r="M19040"/>
      <c r="N19040"/>
    </row>
    <row r="19041" spans="3:14" x14ac:dyDescent="0.2">
      <c r="C19041" s="17"/>
      <c r="M19041"/>
      <c r="N19041"/>
    </row>
    <row r="19042" spans="3:14" x14ac:dyDescent="0.2">
      <c r="C19042" s="17"/>
      <c r="M19042"/>
      <c r="N19042"/>
    </row>
    <row r="19043" spans="3:14" x14ac:dyDescent="0.2">
      <c r="C19043" s="17"/>
      <c r="M19043"/>
      <c r="N19043"/>
    </row>
    <row r="19044" spans="3:14" x14ac:dyDescent="0.2">
      <c r="C19044" s="17"/>
      <c r="M19044"/>
      <c r="N19044"/>
    </row>
    <row r="19045" spans="3:14" x14ac:dyDescent="0.2">
      <c r="C19045" s="17"/>
      <c r="M19045"/>
      <c r="N19045"/>
    </row>
    <row r="19046" spans="3:14" x14ac:dyDescent="0.2">
      <c r="C19046" s="17"/>
      <c r="M19046"/>
      <c r="N19046"/>
    </row>
    <row r="19047" spans="3:14" x14ac:dyDescent="0.2">
      <c r="C19047" s="17"/>
      <c r="M19047"/>
      <c r="N19047"/>
    </row>
    <row r="19048" spans="3:14" x14ac:dyDescent="0.2">
      <c r="C19048" s="17"/>
      <c r="M19048"/>
      <c r="N19048"/>
    </row>
    <row r="19049" spans="3:14" x14ac:dyDescent="0.2">
      <c r="C19049" s="17"/>
      <c r="M19049"/>
      <c r="N19049"/>
    </row>
    <row r="19050" spans="3:14" x14ac:dyDescent="0.2">
      <c r="C19050" s="17"/>
      <c r="M19050"/>
      <c r="N19050"/>
    </row>
    <row r="19051" spans="3:14" x14ac:dyDescent="0.2">
      <c r="C19051" s="17"/>
      <c r="M19051"/>
      <c r="N19051"/>
    </row>
    <row r="19052" spans="3:14" x14ac:dyDescent="0.2">
      <c r="C19052" s="17"/>
      <c r="M19052"/>
      <c r="N19052"/>
    </row>
    <row r="19053" spans="3:14" x14ac:dyDescent="0.2">
      <c r="C19053" s="17"/>
      <c r="M19053"/>
      <c r="N19053"/>
    </row>
    <row r="19054" spans="3:14" x14ac:dyDescent="0.2">
      <c r="C19054" s="17"/>
      <c r="M19054"/>
      <c r="N19054"/>
    </row>
    <row r="19055" spans="3:14" x14ac:dyDescent="0.2">
      <c r="C19055" s="17"/>
      <c r="M19055"/>
      <c r="N19055"/>
    </row>
    <row r="19056" spans="3:14" x14ac:dyDescent="0.2">
      <c r="C19056" s="17"/>
      <c r="M19056"/>
      <c r="N19056"/>
    </row>
    <row r="19057" spans="3:14" x14ac:dyDescent="0.2">
      <c r="C19057" s="17"/>
      <c r="M19057"/>
      <c r="N19057"/>
    </row>
    <row r="19058" spans="3:14" x14ac:dyDescent="0.2">
      <c r="C19058" s="17"/>
      <c r="M19058"/>
      <c r="N19058"/>
    </row>
    <row r="19059" spans="3:14" x14ac:dyDescent="0.2">
      <c r="C19059" s="17"/>
      <c r="M19059"/>
      <c r="N19059"/>
    </row>
    <row r="19060" spans="3:14" x14ac:dyDescent="0.2">
      <c r="C19060" s="17"/>
      <c r="M19060"/>
      <c r="N19060"/>
    </row>
    <row r="19061" spans="3:14" x14ac:dyDescent="0.2">
      <c r="C19061" s="17"/>
      <c r="M19061"/>
      <c r="N19061"/>
    </row>
    <row r="19062" spans="3:14" x14ac:dyDescent="0.2">
      <c r="C19062" s="17"/>
      <c r="M19062"/>
      <c r="N19062"/>
    </row>
    <row r="19063" spans="3:14" x14ac:dyDescent="0.2">
      <c r="C19063" s="17"/>
      <c r="M19063"/>
      <c r="N19063"/>
    </row>
    <row r="19064" spans="3:14" x14ac:dyDescent="0.2">
      <c r="C19064" s="17"/>
      <c r="M19064"/>
      <c r="N19064"/>
    </row>
    <row r="19065" spans="3:14" x14ac:dyDescent="0.2">
      <c r="C19065" s="17"/>
      <c r="M19065"/>
      <c r="N19065"/>
    </row>
    <row r="19066" spans="3:14" x14ac:dyDescent="0.2">
      <c r="C19066" s="17"/>
      <c r="M19066"/>
      <c r="N19066"/>
    </row>
    <row r="19067" spans="3:14" x14ac:dyDescent="0.2">
      <c r="C19067" s="17"/>
      <c r="M19067"/>
      <c r="N19067"/>
    </row>
    <row r="19068" spans="3:14" x14ac:dyDescent="0.2">
      <c r="C19068" s="17"/>
      <c r="M19068"/>
      <c r="N19068"/>
    </row>
    <row r="19069" spans="3:14" x14ac:dyDescent="0.2">
      <c r="C19069" s="17"/>
      <c r="M19069"/>
      <c r="N19069"/>
    </row>
    <row r="19070" spans="3:14" x14ac:dyDescent="0.2">
      <c r="C19070" s="17"/>
      <c r="M19070"/>
      <c r="N19070"/>
    </row>
    <row r="19071" spans="3:14" x14ac:dyDescent="0.2">
      <c r="C19071" s="17"/>
      <c r="M19071"/>
      <c r="N19071"/>
    </row>
    <row r="19072" spans="3:14" x14ac:dyDescent="0.2">
      <c r="C19072" s="17"/>
      <c r="M19072"/>
      <c r="N19072"/>
    </row>
    <row r="19073" spans="3:14" x14ac:dyDescent="0.2">
      <c r="C19073" s="17"/>
      <c r="M19073"/>
      <c r="N19073"/>
    </row>
    <row r="19074" spans="3:14" x14ac:dyDescent="0.2">
      <c r="C19074" s="17"/>
      <c r="M19074"/>
      <c r="N19074"/>
    </row>
    <row r="19075" spans="3:14" x14ac:dyDescent="0.2">
      <c r="C19075" s="17"/>
      <c r="M19075"/>
      <c r="N19075"/>
    </row>
    <row r="19076" spans="3:14" x14ac:dyDescent="0.2">
      <c r="C19076" s="17"/>
      <c r="M19076"/>
      <c r="N19076"/>
    </row>
    <row r="19077" spans="3:14" x14ac:dyDescent="0.2">
      <c r="C19077" s="17"/>
      <c r="M19077"/>
      <c r="N19077"/>
    </row>
    <row r="19078" spans="3:14" x14ac:dyDescent="0.2">
      <c r="C19078" s="17"/>
      <c r="M19078"/>
      <c r="N19078"/>
    </row>
    <row r="19079" spans="3:14" x14ac:dyDescent="0.2">
      <c r="C19079" s="17"/>
      <c r="M19079"/>
      <c r="N19079"/>
    </row>
    <row r="19080" spans="3:14" x14ac:dyDescent="0.2">
      <c r="C19080" s="17"/>
      <c r="M19080"/>
      <c r="N19080"/>
    </row>
    <row r="19081" spans="3:14" x14ac:dyDescent="0.2">
      <c r="C19081" s="17"/>
      <c r="M19081"/>
      <c r="N19081"/>
    </row>
    <row r="19082" spans="3:14" x14ac:dyDescent="0.2">
      <c r="C19082" s="17"/>
      <c r="M19082"/>
      <c r="N19082"/>
    </row>
    <row r="19083" spans="3:14" x14ac:dyDescent="0.2">
      <c r="C19083" s="17"/>
      <c r="M19083"/>
      <c r="N19083"/>
    </row>
    <row r="19084" spans="3:14" x14ac:dyDescent="0.2">
      <c r="C19084" s="17"/>
      <c r="M19084"/>
      <c r="N19084"/>
    </row>
    <row r="19085" spans="3:14" x14ac:dyDescent="0.2">
      <c r="C19085" s="17"/>
      <c r="M19085"/>
      <c r="N19085"/>
    </row>
    <row r="19086" spans="3:14" x14ac:dyDescent="0.2">
      <c r="C19086" s="17"/>
      <c r="M19086"/>
      <c r="N19086"/>
    </row>
    <row r="19087" spans="3:14" x14ac:dyDescent="0.2">
      <c r="C19087" s="17"/>
      <c r="M19087"/>
      <c r="N19087"/>
    </row>
    <row r="19088" spans="3:14" x14ac:dyDescent="0.2">
      <c r="C19088" s="17"/>
      <c r="M19088"/>
      <c r="N19088"/>
    </row>
    <row r="19089" spans="3:14" x14ac:dyDescent="0.2">
      <c r="C19089" s="17"/>
      <c r="M19089"/>
      <c r="N19089"/>
    </row>
    <row r="19090" spans="3:14" x14ac:dyDescent="0.2">
      <c r="C19090" s="17"/>
      <c r="M19090"/>
      <c r="N19090"/>
    </row>
    <row r="19091" spans="3:14" x14ac:dyDescent="0.2">
      <c r="C19091" s="17"/>
      <c r="M19091"/>
      <c r="N19091"/>
    </row>
    <row r="19092" spans="3:14" x14ac:dyDescent="0.2">
      <c r="C19092" s="17"/>
      <c r="M19092"/>
      <c r="N19092"/>
    </row>
    <row r="19093" spans="3:14" x14ac:dyDescent="0.2">
      <c r="C19093" s="17"/>
      <c r="M19093"/>
      <c r="N19093"/>
    </row>
    <row r="19094" spans="3:14" x14ac:dyDescent="0.2">
      <c r="C19094" s="17"/>
      <c r="M19094"/>
      <c r="N19094"/>
    </row>
    <row r="19095" spans="3:14" x14ac:dyDescent="0.2">
      <c r="C19095" s="17"/>
      <c r="M19095"/>
      <c r="N19095"/>
    </row>
    <row r="19096" spans="3:14" x14ac:dyDescent="0.2">
      <c r="C19096" s="17"/>
      <c r="M19096"/>
      <c r="N19096"/>
    </row>
    <row r="19097" spans="3:14" x14ac:dyDescent="0.2">
      <c r="C19097" s="17"/>
      <c r="M19097"/>
      <c r="N19097"/>
    </row>
    <row r="19098" spans="3:14" x14ac:dyDescent="0.2">
      <c r="C19098" s="17"/>
      <c r="M19098"/>
      <c r="N19098"/>
    </row>
    <row r="19099" spans="3:14" x14ac:dyDescent="0.2">
      <c r="C19099" s="17"/>
      <c r="M19099"/>
      <c r="N19099"/>
    </row>
    <row r="19100" spans="3:14" x14ac:dyDescent="0.2">
      <c r="C19100" s="17"/>
      <c r="M19100"/>
      <c r="N19100"/>
    </row>
    <row r="19101" spans="3:14" x14ac:dyDescent="0.2">
      <c r="C19101" s="17"/>
      <c r="M19101"/>
      <c r="N19101"/>
    </row>
    <row r="19102" spans="3:14" x14ac:dyDescent="0.2">
      <c r="C19102" s="17"/>
      <c r="M19102"/>
      <c r="N19102"/>
    </row>
    <row r="19103" spans="3:14" x14ac:dyDescent="0.2">
      <c r="C19103" s="17"/>
      <c r="M19103"/>
      <c r="N19103"/>
    </row>
    <row r="19104" spans="3:14" x14ac:dyDescent="0.2">
      <c r="C19104" s="17"/>
      <c r="M19104"/>
      <c r="N19104"/>
    </row>
    <row r="19105" spans="3:14" x14ac:dyDescent="0.2">
      <c r="C19105" s="17"/>
      <c r="M19105"/>
      <c r="N19105"/>
    </row>
    <row r="19106" spans="3:14" x14ac:dyDescent="0.2">
      <c r="C19106" s="17"/>
      <c r="M19106"/>
      <c r="N19106"/>
    </row>
    <row r="19107" spans="3:14" x14ac:dyDescent="0.2">
      <c r="C19107" s="17"/>
      <c r="M19107"/>
      <c r="N19107"/>
    </row>
    <row r="19108" spans="3:14" x14ac:dyDescent="0.2">
      <c r="C19108" s="17"/>
      <c r="M19108"/>
      <c r="N19108"/>
    </row>
    <row r="19109" spans="3:14" x14ac:dyDescent="0.2">
      <c r="C19109" s="17"/>
      <c r="M19109"/>
      <c r="N19109"/>
    </row>
    <row r="19110" spans="3:14" x14ac:dyDescent="0.2">
      <c r="C19110" s="17"/>
      <c r="M19110"/>
      <c r="N19110"/>
    </row>
    <row r="19111" spans="3:14" x14ac:dyDescent="0.2">
      <c r="C19111" s="17"/>
      <c r="M19111"/>
      <c r="N19111"/>
    </row>
    <row r="19112" spans="3:14" x14ac:dyDescent="0.2">
      <c r="C19112" s="17"/>
      <c r="M19112"/>
      <c r="N19112"/>
    </row>
    <row r="19113" spans="3:14" x14ac:dyDescent="0.2">
      <c r="C19113" s="17"/>
      <c r="M19113"/>
      <c r="N19113"/>
    </row>
    <row r="19114" spans="3:14" x14ac:dyDescent="0.2">
      <c r="C19114" s="17"/>
      <c r="M19114"/>
      <c r="N19114"/>
    </row>
    <row r="19115" spans="3:14" x14ac:dyDescent="0.2">
      <c r="C19115" s="17"/>
      <c r="M19115"/>
      <c r="N19115"/>
    </row>
    <row r="19116" spans="3:14" x14ac:dyDescent="0.2">
      <c r="C19116" s="17"/>
      <c r="M19116"/>
      <c r="N19116"/>
    </row>
    <row r="19117" spans="3:14" x14ac:dyDescent="0.2">
      <c r="C19117" s="17"/>
      <c r="M19117"/>
      <c r="N19117"/>
    </row>
    <row r="19118" spans="3:14" x14ac:dyDescent="0.2">
      <c r="C19118" s="17"/>
      <c r="M19118"/>
      <c r="N19118"/>
    </row>
    <row r="19119" spans="3:14" x14ac:dyDescent="0.2">
      <c r="C19119" s="17"/>
      <c r="M19119"/>
      <c r="N19119"/>
    </row>
    <row r="19120" spans="3:14" x14ac:dyDescent="0.2">
      <c r="C19120" s="17"/>
      <c r="M19120"/>
      <c r="N19120"/>
    </row>
    <row r="19121" spans="3:14" x14ac:dyDescent="0.2">
      <c r="C19121" s="17"/>
      <c r="M19121"/>
      <c r="N19121"/>
    </row>
    <row r="19122" spans="3:14" x14ac:dyDescent="0.2">
      <c r="C19122" s="17"/>
      <c r="M19122"/>
      <c r="N19122"/>
    </row>
    <row r="19123" spans="3:14" x14ac:dyDescent="0.2">
      <c r="C19123" s="17"/>
      <c r="M19123"/>
      <c r="N19123"/>
    </row>
    <row r="19124" spans="3:14" x14ac:dyDescent="0.2">
      <c r="C19124" s="17"/>
      <c r="M19124"/>
      <c r="N19124"/>
    </row>
    <row r="19125" spans="3:14" x14ac:dyDescent="0.2">
      <c r="C19125" s="17"/>
      <c r="M19125"/>
      <c r="N19125"/>
    </row>
    <row r="19126" spans="3:14" x14ac:dyDescent="0.2">
      <c r="C19126" s="17"/>
      <c r="M19126"/>
      <c r="N19126"/>
    </row>
    <row r="19127" spans="3:14" x14ac:dyDescent="0.2">
      <c r="C19127" s="17"/>
      <c r="M19127"/>
      <c r="N19127"/>
    </row>
    <row r="19128" spans="3:14" x14ac:dyDescent="0.2">
      <c r="C19128" s="17"/>
      <c r="M19128"/>
      <c r="N19128"/>
    </row>
    <row r="19129" spans="3:14" x14ac:dyDescent="0.2">
      <c r="C19129" s="17"/>
      <c r="M19129"/>
      <c r="N19129"/>
    </row>
    <row r="19130" spans="3:14" x14ac:dyDescent="0.2">
      <c r="C19130" s="17"/>
      <c r="M19130"/>
      <c r="N19130"/>
    </row>
    <row r="19131" spans="3:14" x14ac:dyDescent="0.2">
      <c r="C19131" s="17"/>
      <c r="M19131"/>
      <c r="N19131"/>
    </row>
    <row r="19132" spans="3:14" x14ac:dyDescent="0.2">
      <c r="C19132" s="17"/>
      <c r="M19132"/>
      <c r="N19132"/>
    </row>
    <row r="19133" spans="3:14" x14ac:dyDescent="0.2">
      <c r="C19133" s="17"/>
      <c r="M19133"/>
      <c r="N19133"/>
    </row>
    <row r="19134" spans="3:14" x14ac:dyDescent="0.2">
      <c r="C19134" s="17"/>
      <c r="M19134"/>
      <c r="N19134"/>
    </row>
    <row r="19135" spans="3:14" x14ac:dyDescent="0.2">
      <c r="C19135" s="17"/>
      <c r="M19135"/>
      <c r="N19135"/>
    </row>
    <row r="19136" spans="3:14" x14ac:dyDescent="0.2">
      <c r="C19136" s="17"/>
      <c r="M19136"/>
      <c r="N19136"/>
    </row>
    <row r="19137" spans="3:14" x14ac:dyDescent="0.2">
      <c r="C19137" s="17"/>
      <c r="M19137"/>
      <c r="N19137"/>
    </row>
    <row r="19138" spans="3:14" x14ac:dyDescent="0.2">
      <c r="C19138" s="17"/>
      <c r="M19138"/>
      <c r="N19138"/>
    </row>
    <row r="19139" spans="3:14" x14ac:dyDescent="0.2">
      <c r="C19139" s="17"/>
      <c r="M19139"/>
      <c r="N19139"/>
    </row>
    <row r="19140" spans="3:14" x14ac:dyDescent="0.2">
      <c r="C19140" s="17"/>
      <c r="M19140"/>
      <c r="N19140"/>
    </row>
    <row r="19141" spans="3:14" x14ac:dyDescent="0.2">
      <c r="C19141" s="17"/>
      <c r="M19141"/>
      <c r="N19141"/>
    </row>
    <row r="19142" spans="3:14" x14ac:dyDescent="0.2">
      <c r="C19142" s="17"/>
      <c r="M19142"/>
      <c r="N19142"/>
    </row>
    <row r="19143" spans="3:14" x14ac:dyDescent="0.2">
      <c r="C19143" s="17"/>
      <c r="M19143"/>
      <c r="N19143"/>
    </row>
    <row r="19144" spans="3:14" x14ac:dyDescent="0.2">
      <c r="C19144" s="17"/>
      <c r="M19144"/>
      <c r="N19144"/>
    </row>
    <row r="19145" spans="3:14" x14ac:dyDescent="0.2">
      <c r="C19145" s="17"/>
      <c r="M19145"/>
      <c r="N19145"/>
    </row>
    <row r="19146" spans="3:14" x14ac:dyDescent="0.2">
      <c r="C19146" s="17"/>
      <c r="M19146"/>
      <c r="N19146"/>
    </row>
    <row r="19147" spans="3:14" x14ac:dyDescent="0.2">
      <c r="C19147" s="17"/>
      <c r="M19147"/>
      <c r="N19147"/>
    </row>
    <row r="19148" spans="3:14" x14ac:dyDescent="0.2">
      <c r="C19148" s="17"/>
      <c r="M19148"/>
      <c r="N19148"/>
    </row>
    <row r="19149" spans="3:14" x14ac:dyDescent="0.2">
      <c r="C19149" s="17"/>
      <c r="M19149"/>
      <c r="N19149"/>
    </row>
    <row r="19150" spans="3:14" x14ac:dyDescent="0.2">
      <c r="C19150" s="17"/>
      <c r="M19150"/>
      <c r="N19150"/>
    </row>
    <row r="19151" spans="3:14" x14ac:dyDescent="0.2">
      <c r="C19151" s="17"/>
      <c r="M19151"/>
      <c r="N19151"/>
    </row>
    <row r="19152" spans="3:14" x14ac:dyDescent="0.2">
      <c r="C19152" s="17"/>
      <c r="M19152"/>
      <c r="N19152"/>
    </row>
    <row r="19153" spans="3:14" x14ac:dyDescent="0.2">
      <c r="C19153" s="17"/>
      <c r="M19153"/>
      <c r="N19153"/>
    </row>
    <row r="19154" spans="3:14" x14ac:dyDescent="0.2">
      <c r="C19154" s="17"/>
      <c r="M19154"/>
      <c r="N19154"/>
    </row>
    <row r="19155" spans="3:14" x14ac:dyDescent="0.2">
      <c r="C19155" s="17"/>
      <c r="M19155"/>
      <c r="N19155"/>
    </row>
    <row r="19156" spans="3:14" x14ac:dyDescent="0.2">
      <c r="C19156" s="17"/>
      <c r="M19156"/>
      <c r="N19156"/>
    </row>
    <row r="19157" spans="3:14" x14ac:dyDescent="0.2">
      <c r="C19157" s="17"/>
      <c r="M19157"/>
      <c r="N19157"/>
    </row>
    <row r="19158" spans="3:14" x14ac:dyDescent="0.2">
      <c r="C19158" s="17"/>
      <c r="M19158"/>
      <c r="N19158"/>
    </row>
    <row r="19159" spans="3:14" x14ac:dyDescent="0.2">
      <c r="C19159" s="17"/>
      <c r="M19159"/>
      <c r="N19159"/>
    </row>
    <row r="19160" spans="3:14" x14ac:dyDescent="0.2">
      <c r="C19160" s="17"/>
      <c r="M19160"/>
      <c r="N19160"/>
    </row>
    <row r="19161" spans="3:14" x14ac:dyDescent="0.2">
      <c r="C19161" s="17"/>
      <c r="M19161"/>
      <c r="N19161"/>
    </row>
    <row r="19162" spans="3:14" x14ac:dyDescent="0.2">
      <c r="C19162" s="17"/>
      <c r="M19162"/>
      <c r="N19162"/>
    </row>
    <row r="19163" spans="3:14" x14ac:dyDescent="0.2">
      <c r="C19163" s="17"/>
      <c r="M19163"/>
      <c r="N19163"/>
    </row>
    <row r="19164" spans="3:14" x14ac:dyDescent="0.2">
      <c r="C19164" s="17"/>
      <c r="M19164"/>
      <c r="N19164"/>
    </row>
    <row r="19165" spans="3:14" x14ac:dyDescent="0.2">
      <c r="C19165" s="17"/>
      <c r="M19165"/>
      <c r="N19165"/>
    </row>
    <row r="19166" spans="3:14" x14ac:dyDescent="0.2">
      <c r="C19166" s="17"/>
      <c r="M19166"/>
      <c r="N19166"/>
    </row>
    <row r="19167" spans="3:14" x14ac:dyDescent="0.2">
      <c r="C19167" s="17"/>
      <c r="M19167"/>
      <c r="N19167"/>
    </row>
    <row r="19168" spans="3:14" x14ac:dyDescent="0.2">
      <c r="C19168" s="17"/>
      <c r="M19168"/>
      <c r="N19168"/>
    </row>
    <row r="19169" spans="3:14" x14ac:dyDescent="0.2">
      <c r="C19169" s="17"/>
      <c r="M19169"/>
      <c r="N19169"/>
    </row>
    <row r="19170" spans="3:14" x14ac:dyDescent="0.2">
      <c r="C19170" s="17"/>
      <c r="M19170"/>
      <c r="N19170"/>
    </row>
    <row r="19171" spans="3:14" x14ac:dyDescent="0.2">
      <c r="C19171" s="17"/>
      <c r="M19171"/>
      <c r="N19171"/>
    </row>
    <row r="19172" spans="3:14" x14ac:dyDescent="0.2">
      <c r="C19172" s="17"/>
      <c r="M19172"/>
      <c r="N19172"/>
    </row>
    <row r="19173" spans="3:14" x14ac:dyDescent="0.2">
      <c r="C19173" s="17"/>
      <c r="M19173"/>
      <c r="N19173"/>
    </row>
    <row r="19174" spans="3:14" x14ac:dyDescent="0.2">
      <c r="C19174" s="17"/>
      <c r="M19174"/>
      <c r="N19174"/>
    </row>
    <row r="19175" spans="3:14" x14ac:dyDescent="0.2">
      <c r="C19175" s="17"/>
      <c r="M19175"/>
      <c r="N19175"/>
    </row>
    <row r="19176" spans="3:14" x14ac:dyDescent="0.2">
      <c r="C19176" s="17"/>
      <c r="M19176"/>
      <c r="N19176"/>
    </row>
    <row r="19177" spans="3:14" x14ac:dyDescent="0.2">
      <c r="C19177" s="17"/>
      <c r="M19177"/>
      <c r="N19177"/>
    </row>
    <row r="19178" spans="3:14" x14ac:dyDescent="0.2">
      <c r="C19178" s="17"/>
      <c r="M19178"/>
      <c r="N19178"/>
    </row>
    <row r="19179" spans="3:14" x14ac:dyDescent="0.2">
      <c r="C19179" s="17"/>
      <c r="M19179"/>
      <c r="N19179"/>
    </row>
    <row r="19180" spans="3:14" x14ac:dyDescent="0.2">
      <c r="C19180" s="17"/>
      <c r="M19180"/>
      <c r="N19180"/>
    </row>
    <row r="19181" spans="3:14" x14ac:dyDescent="0.2">
      <c r="C19181" s="17"/>
      <c r="M19181"/>
      <c r="N19181"/>
    </row>
    <row r="19182" spans="3:14" x14ac:dyDescent="0.2">
      <c r="C19182" s="17"/>
      <c r="M19182"/>
      <c r="N19182"/>
    </row>
    <row r="19183" spans="3:14" x14ac:dyDescent="0.2">
      <c r="C19183" s="17"/>
      <c r="M19183"/>
      <c r="N19183"/>
    </row>
    <row r="19184" spans="3:14" x14ac:dyDescent="0.2">
      <c r="C19184" s="17"/>
      <c r="M19184"/>
      <c r="N19184"/>
    </row>
    <row r="19185" spans="3:14" x14ac:dyDescent="0.2">
      <c r="C19185" s="17"/>
      <c r="M19185"/>
      <c r="N19185"/>
    </row>
    <row r="19186" spans="3:14" x14ac:dyDescent="0.2">
      <c r="C19186" s="17"/>
      <c r="M19186"/>
      <c r="N19186"/>
    </row>
    <row r="19187" spans="3:14" x14ac:dyDescent="0.2">
      <c r="C19187" s="17"/>
      <c r="M19187"/>
      <c r="N19187"/>
    </row>
    <row r="19188" spans="3:14" x14ac:dyDescent="0.2">
      <c r="C19188" s="17"/>
      <c r="M19188"/>
      <c r="N19188"/>
    </row>
    <row r="19189" spans="3:14" x14ac:dyDescent="0.2">
      <c r="C19189" s="17"/>
      <c r="M19189"/>
      <c r="N19189"/>
    </row>
    <row r="19190" spans="3:14" x14ac:dyDescent="0.2">
      <c r="C19190" s="17"/>
      <c r="M19190"/>
      <c r="N19190"/>
    </row>
    <row r="19191" spans="3:14" x14ac:dyDescent="0.2">
      <c r="C19191" s="17"/>
      <c r="M19191"/>
      <c r="N19191"/>
    </row>
    <row r="19192" spans="3:14" x14ac:dyDescent="0.2">
      <c r="C19192" s="17"/>
      <c r="M19192"/>
      <c r="N19192"/>
    </row>
    <row r="19193" spans="3:14" x14ac:dyDescent="0.2">
      <c r="C19193" s="17"/>
      <c r="M19193"/>
      <c r="N19193"/>
    </row>
    <row r="19194" spans="3:14" x14ac:dyDescent="0.2">
      <c r="C19194" s="17"/>
      <c r="M19194"/>
      <c r="N19194"/>
    </row>
    <row r="19195" spans="3:14" x14ac:dyDescent="0.2">
      <c r="C19195" s="17"/>
      <c r="M19195"/>
      <c r="N19195"/>
    </row>
    <row r="19196" spans="3:14" x14ac:dyDescent="0.2">
      <c r="C19196" s="17"/>
      <c r="M19196"/>
      <c r="N19196"/>
    </row>
    <row r="19197" spans="3:14" x14ac:dyDescent="0.2">
      <c r="C19197" s="17"/>
      <c r="M19197"/>
      <c r="N19197"/>
    </row>
    <row r="19198" spans="3:14" x14ac:dyDescent="0.2">
      <c r="C19198" s="17"/>
      <c r="M19198"/>
      <c r="N19198"/>
    </row>
    <row r="19199" spans="3:14" x14ac:dyDescent="0.2">
      <c r="C19199" s="17"/>
      <c r="M19199"/>
      <c r="N19199"/>
    </row>
    <row r="19200" spans="3:14" x14ac:dyDescent="0.2">
      <c r="C19200" s="17"/>
      <c r="M19200"/>
      <c r="N19200"/>
    </row>
    <row r="19201" spans="3:14" x14ac:dyDescent="0.2">
      <c r="C19201" s="17"/>
      <c r="M19201"/>
      <c r="N19201"/>
    </row>
    <row r="19202" spans="3:14" x14ac:dyDescent="0.2">
      <c r="C19202" s="17"/>
      <c r="M19202"/>
      <c r="N19202"/>
    </row>
    <row r="19203" spans="3:14" x14ac:dyDescent="0.2">
      <c r="C19203" s="17"/>
      <c r="M19203"/>
      <c r="N19203"/>
    </row>
    <row r="19204" spans="3:14" x14ac:dyDescent="0.2">
      <c r="C19204" s="17"/>
      <c r="M19204"/>
      <c r="N19204"/>
    </row>
    <row r="19205" spans="3:14" x14ac:dyDescent="0.2">
      <c r="C19205" s="17"/>
      <c r="M19205"/>
      <c r="N19205"/>
    </row>
    <row r="19206" spans="3:14" x14ac:dyDescent="0.2">
      <c r="C19206" s="17"/>
      <c r="M19206"/>
      <c r="N19206"/>
    </row>
    <row r="19207" spans="3:14" x14ac:dyDescent="0.2">
      <c r="C19207" s="17"/>
      <c r="M19207"/>
      <c r="N19207"/>
    </row>
    <row r="19208" spans="3:14" x14ac:dyDescent="0.2">
      <c r="C19208" s="17"/>
      <c r="M19208"/>
      <c r="N19208"/>
    </row>
    <row r="19209" spans="3:14" x14ac:dyDescent="0.2">
      <c r="C19209" s="17"/>
      <c r="M19209"/>
      <c r="N19209"/>
    </row>
    <row r="19210" spans="3:14" x14ac:dyDescent="0.2">
      <c r="C19210" s="17"/>
      <c r="M19210"/>
      <c r="N19210"/>
    </row>
    <row r="19211" spans="3:14" x14ac:dyDescent="0.2">
      <c r="C19211" s="17"/>
      <c r="M19211"/>
      <c r="N19211"/>
    </row>
    <row r="19212" spans="3:14" x14ac:dyDescent="0.2">
      <c r="C19212" s="17"/>
      <c r="M19212"/>
      <c r="N19212"/>
    </row>
    <row r="19213" spans="3:14" x14ac:dyDescent="0.2">
      <c r="C19213" s="17"/>
      <c r="M19213"/>
      <c r="N19213"/>
    </row>
    <row r="19214" spans="3:14" x14ac:dyDescent="0.2">
      <c r="C19214" s="17"/>
      <c r="M19214"/>
      <c r="N19214"/>
    </row>
    <row r="19215" spans="3:14" x14ac:dyDescent="0.2">
      <c r="C19215" s="17"/>
      <c r="M19215"/>
      <c r="N19215"/>
    </row>
    <row r="19216" spans="3:14" x14ac:dyDescent="0.2">
      <c r="C19216" s="17"/>
      <c r="M19216"/>
      <c r="N19216"/>
    </row>
    <row r="19217" spans="3:14" x14ac:dyDescent="0.2">
      <c r="C19217" s="17"/>
      <c r="M19217"/>
      <c r="N19217"/>
    </row>
    <row r="19218" spans="3:14" x14ac:dyDescent="0.2">
      <c r="C19218" s="17"/>
      <c r="M19218"/>
      <c r="N19218"/>
    </row>
    <row r="19219" spans="3:14" x14ac:dyDescent="0.2">
      <c r="C19219" s="17"/>
      <c r="M19219"/>
      <c r="N19219"/>
    </row>
    <row r="19220" spans="3:14" x14ac:dyDescent="0.2">
      <c r="C19220" s="17"/>
      <c r="M19220"/>
      <c r="N19220"/>
    </row>
    <row r="19221" spans="3:14" x14ac:dyDescent="0.2">
      <c r="C19221" s="17"/>
      <c r="M19221"/>
      <c r="N19221"/>
    </row>
    <row r="19222" spans="3:14" x14ac:dyDescent="0.2">
      <c r="C19222" s="17"/>
      <c r="M19222"/>
      <c r="N19222"/>
    </row>
    <row r="19223" spans="3:14" x14ac:dyDescent="0.2">
      <c r="C19223" s="17"/>
      <c r="M19223"/>
      <c r="N19223"/>
    </row>
    <row r="19224" spans="3:14" x14ac:dyDescent="0.2">
      <c r="C19224" s="17"/>
      <c r="M19224"/>
      <c r="N19224"/>
    </row>
    <row r="19225" spans="3:14" x14ac:dyDescent="0.2">
      <c r="C19225" s="17"/>
      <c r="M19225"/>
      <c r="N19225"/>
    </row>
    <row r="19226" spans="3:14" x14ac:dyDescent="0.2">
      <c r="C19226" s="17"/>
      <c r="M19226"/>
      <c r="N19226"/>
    </row>
    <row r="19227" spans="3:14" x14ac:dyDescent="0.2">
      <c r="C19227" s="17"/>
      <c r="M19227"/>
      <c r="N19227"/>
    </row>
    <row r="19228" spans="3:14" x14ac:dyDescent="0.2">
      <c r="C19228" s="17"/>
      <c r="M19228"/>
      <c r="N19228"/>
    </row>
    <row r="19229" spans="3:14" x14ac:dyDescent="0.2">
      <c r="C19229" s="17"/>
      <c r="M19229"/>
      <c r="N19229"/>
    </row>
    <row r="19230" spans="3:14" x14ac:dyDescent="0.2">
      <c r="C19230" s="17"/>
      <c r="M19230"/>
      <c r="N19230"/>
    </row>
    <row r="19231" spans="3:14" x14ac:dyDescent="0.2">
      <c r="C19231" s="17"/>
      <c r="M19231"/>
      <c r="N19231"/>
    </row>
    <row r="19232" spans="3:14" x14ac:dyDescent="0.2">
      <c r="C19232" s="17"/>
      <c r="M19232"/>
      <c r="N19232"/>
    </row>
    <row r="19233" spans="3:14" x14ac:dyDescent="0.2">
      <c r="C19233" s="17"/>
      <c r="M19233"/>
      <c r="N19233"/>
    </row>
    <row r="19234" spans="3:14" x14ac:dyDescent="0.2">
      <c r="C19234" s="17"/>
      <c r="M19234"/>
      <c r="N19234"/>
    </row>
    <row r="19235" spans="3:14" x14ac:dyDescent="0.2">
      <c r="C19235" s="17"/>
      <c r="M19235"/>
      <c r="N19235"/>
    </row>
    <row r="19236" spans="3:14" x14ac:dyDescent="0.2">
      <c r="C19236" s="17"/>
      <c r="M19236"/>
      <c r="N19236"/>
    </row>
    <row r="19237" spans="3:14" x14ac:dyDescent="0.2">
      <c r="C19237" s="17"/>
      <c r="M19237"/>
      <c r="N19237"/>
    </row>
    <row r="19238" spans="3:14" x14ac:dyDescent="0.2">
      <c r="C19238" s="17"/>
      <c r="M19238"/>
      <c r="N19238"/>
    </row>
    <row r="19239" spans="3:14" x14ac:dyDescent="0.2">
      <c r="C19239" s="17"/>
      <c r="M19239"/>
      <c r="N19239"/>
    </row>
    <row r="19240" spans="3:14" x14ac:dyDescent="0.2">
      <c r="C19240" s="17"/>
      <c r="M19240"/>
      <c r="N19240"/>
    </row>
    <row r="19241" spans="3:14" x14ac:dyDescent="0.2">
      <c r="C19241" s="17"/>
      <c r="M19241"/>
      <c r="N19241"/>
    </row>
    <row r="19242" spans="3:14" x14ac:dyDescent="0.2">
      <c r="C19242" s="17"/>
      <c r="M19242"/>
      <c r="N19242"/>
    </row>
    <row r="19243" spans="3:14" x14ac:dyDescent="0.2">
      <c r="C19243" s="17"/>
      <c r="M19243"/>
      <c r="N19243"/>
    </row>
    <row r="19244" spans="3:14" x14ac:dyDescent="0.2">
      <c r="C19244" s="17"/>
      <c r="M19244"/>
      <c r="N19244"/>
    </row>
    <row r="19245" spans="3:14" x14ac:dyDescent="0.2">
      <c r="C19245" s="17"/>
      <c r="M19245"/>
      <c r="N19245"/>
    </row>
    <row r="19246" spans="3:14" x14ac:dyDescent="0.2">
      <c r="C19246" s="17"/>
      <c r="M19246"/>
      <c r="N19246"/>
    </row>
    <row r="19247" spans="3:14" x14ac:dyDescent="0.2">
      <c r="C19247" s="17"/>
      <c r="M19247"/>
      <c r="N19247"/>
    </row>
    <row r="19248" spans="3:14" x14ac:dyDescent="0.2">
      <c r="C19248" s="17"/>
      <c r="M19248"/>
      <c r="N19248"/>
    </row>
    <row r="19249" spans="3:14" x14ac:dyDescent="0.2">
      <c r="C19249" s="17"/>
      <c r="M19249"/>
      <c r="N19249"/>
    </row>
    <row r="19250" spans="3:14" x14ac:dyDescent="0.2">
      <c r="C19250" s="17"/>
      <c r="M19250"/>
      <c r="N19250"/>
    </row>
    <row r="19251" spans="3:14" x14ac:dyDescent="0.2">
      <c r="C19251" s="17"/>
      <c r="M19251"/>
      <c r="N19251"/>
    </row>
    <row r="19252" spans="3:14" x14ac:dyDescent="0.2">
      <c r="C19252" s="17"/>
      <c r="M19252"/>
      <c r="N19252"/>
    </row>
    <row r="19253" spans="3:14" x14ac:dyDescent="0.2">
      <c r="C19253" s="17"/>
      <c r="M19253"/>
      <c r="N19253"/>
    </row>
    <row r="19254" spans="3:14" x14ac:dyDescent="0.2">
      <c r="C19254" s="17"/>
      <c r="M19254"/>
      <c r="N19254"/>
    </row>
    <row r="19255" spans="3:14" x14ac:dyDescent="0.2">
      <c r="C19255" s="17"/>
      <c r="M19255"/>
      <c r="N19255"/>
    </row>
    <row r="19256" spans="3:14" x14ac:dyDescent="0.2">
      <c r="C19256" s="17"/>
      <c r="M19256"/>
      <c r="N19256"/>
    </row>
    <row r="19257" spans="3:14" x14ac:dyDescent="0.2">
      <c r="C19257" s="17"/>
      <c r="M19257"/>
      <c r="N19257"/>
    </row>
    <row r="19258" spans="3:14" x14ac:dyDescent="0.2">
      <c r="C19258" s="17"/>
      <c r="M19258"/>
      <c r="N19258"/>
    </row>
    <row r="19259" spans="3:14" x14ac:dyDescent="0.2">
      <c r="C19259" s="17"/>
      <c r="M19259"/>
      <c r="N19259"/>
    </row>
    <row r="19260" spans="3:14" x14ac:dyDescent="0.2">
      <c r="C19260" s="17"/>
      <c r="M19260"/>
      <c r="N19260"/>
    </row>
    <row r="19261" spans="3:14" x14ac:dyDescent="0.2">
      <c r="C19261" s="17"/>
      <c r="M19261"/>
      <c r="N19261"/>
    </row>
    <row r="19262" spans="3:14" x14ac:dyDescent="0.2">
      <c r="C19262" s="17"/>
      <c r="M19262"/>
      <c r="N19262"/>
    </row>
    <row r="19263" spans="3:14" x14ac:dyDescent="0.2">
      <c r="C19263" s="17"/>
      <c r="M19263"/>
      <c r="N19263"/>
    </row>
    <row r="19264" spans="3:14" x14ac:dyDescent="0.2">
      <c r="C19264" s="17"/>
      <c r="M19264"/>
      <c r="N19264"/>
    </row>
    <row r="19265" spans="3:14" x14ac:dyDescent="0.2">
      <c r="C19265" s="17"/>
      <c r="M19265"/>
      <c r="N19265"/>
    </row>
    <row r="19266" spans="3:14" x14ac:dyDescent="0.2">
      <c r="C19266" s="17"/>
      <c r="M19266"/>
      <c r="N19266"/>
    </row>
    <row r="19267" spans="3:14" x14ac:dyDescent="0.2">
      <c r="C19267" s="17"/>
      <c r="M19267"/>
      <c r="N19267"/>
    </row>
    <row r="19268" spans="3:14" x14ac:dyDescent="0.2">
      <c r="C19268" s="17"/>
      <c r="M19268"/>
      <c r="N19268"/>
    </row>
    <row r="19269" spans="3:14" x14ac:dyDescent="0.2">
      <c r="C19269" s="17"/>
      <c r="M19269"/>
      <c r="N19269"/>
    </row>
    <row r="19270" spans="3:14" x14ac:dyDescent="0.2">
      <c r="C19270" s="17"/>
      <c r="M19270"/>
      <c r="N19270"/>
    </row>
    <row r="19271" spans="3:14" x14ac:dyDescent="0.2">
      <c r="C19271" s="17"/>
      <c r="M19271"/>
      <c r="N19271"/>
    </row>
    <row r="19272" spans="3:14" x14ac:dyDescent="0.2">
      <c r="C19272" s="17"/>
      <c r="M19272"/>
      <c r="N19272"/>
    </row>
    <row r="19273" spans="3:14" x14ac:dyDescent="0.2">
      <c r="C19273" s="17"/>
      <c r="M19273"/>
      <c r="N19273"/>
    </row>
    <row r="19274" spans="3:14" x14ac:dyDescent="0.2">
      <c r="C19274" s="17"/>
      <c r="M19274"/>
      <c r="N19274"/>
    </row>
    <row r="19275" spans="3:14" x14ac:dyDescent="0.2">
      <c r="C19275" s="17"/>
      <c r="M19275"/>
      <c r="N19275"/>
    </row>
    <row r="19276" spans="3:14" x14ac:dyDescent="0.2">
      <c r="C19276" s="17"/>
      <c r="M19276"/>
      <c r="N19276"/>
    </row>
    <row r="19277" spans="3:14" x14ac:dyDescent="0.2">
      <c r="C19277" s="17"/>
      <c r="M19277"/>
      <c r="N19277"/>
    </row>
    <row r="19278" spans="3:14" x14ac:dyDescent="0.2">
      <c r="C19278" s="17"/>
      <c r="M19278"/>
      <c r="N19278"/>
    </row>
    <row r="19279" spans="3:14" x14ac:dyDescent="0.2">
      <c r="C19279" s="17"/>
      <c r="M19279"/>
      <c r="N19279"/>
    </row>
    <row r="19280" spans="3:14" x14ac:dyDescent="0.2">
      <c r="C19280" s="17"/>
      <c r="M19280"/>
      <c r="N19280"/>
    </row>
    <row r="19281" spans="3:14" x14ac:dyDescent="0.2">
      <c r="C19281" s="17"/>
      <c r="M19281"/>
      <c r="N19281"/>
    </row>
    <row r="19282" spans="3:14" x14ac:dyDescent="0.2">
      <c r="C19282" s="17"/>
      <c r="M19282"/>
      <c r="N19282"/>
    </row>
    <row r="19283" spans="3:14" x14ac:dyDescent="0.2">
      <c r="C19283" s="17"/>
      <c r="M19283"/>
      <c r="N19283"/>
    </row>
    <row r="19284" spans="3:14" x14ac:dyDescent="0.2">
      <c r="C19284" s="17"/>
      <c r="M19284"/>
      <c r="N19284"/>
    </row>
    <row r="19285" spans="3:14" x14ac:dyDescent="0.2">
      <c r="C19285" s="17"/>
      <c r="M19285"/>
      <c r="N19285"/>
    </row>
    <row r="19286" spans="3:14" x14ac:dyDescent="0.2">
      <c r="C19286" s="17"/>
      <c r="M19286"/>
      <c r="N19286"/>
    </row>
    <row r="19287" spans="3:14" x14ac:dyDescent="0.2">
      <c r="C19287" s="17"/>
      <c r="M19287"/>
      <c r="N19287"/>
    </row>
    <row r="19288" spans="3:14" x14ac:dyDescent="0.2">
      <c r="C19288" s="17"/>
      <c r="M19288"/>
      <c r="N19288"/>
    </row>
    <row r="19289" spans="3:14" x14ac:dyDescent="0.2">
      <c r="C19289" s="17"/>
      <c r="M19289"/>
      <c r="N19289"/>
    </row>
    <row r="19290" spans="3:14" x14ac:dyDescent="0.2">
      <c r="C19290" s="17"/>
      <c r="M19290"/>
      <c r="N19290"/>
    </row>
    <row r="19291" spans="3:14" x14ac:dyDescent="0.2">
      <c r="C19291" s="17"/>
      <c r="M19291"/>
      <c r="N19291"/>
    </row>
    <row r="19292" spans="3:14" x14ac:dyDescent="0.2">
      <c r="C19292" s="17"/>
      <c r="M19292"/>
      <c r="N19292"/>
    </row>
    <row r="19293" spans="3:14" x14ac:dyDescent="0.2">
      <c r="C19293" s="17"/>
      <c r="M19293"/>
      <c r="N19293"/>
    </row>
    <row r="19294" spans="3:14" x14ac:dyDescent="0.2">
      <c r="C19294" s="17"/>
      <c r="M19294"/>
      <c r="N19294"/>
    </row>
    <row r="19295" spans="3:14" x14ac:dyDescent="0.2">
      <c r="C19295" s="17"/>
      <c r="M19295"/>
      <c r="N19295"/>
    </row>
    <row r="19296" spans="3:14" x14ac:dyDescent="0.2">
      <c r="C19296" s="17"/>
      <c r="M19296"/>
      <c r="N19296"/>
    </row>
    <row r="19297" spans="3:14" x14ac:dyDescent="0.2">
      <c r="C19297" s="17"/>
      <c r="M19297"/>
      <c r="N19297"/>
    </row>
    <row r="19298" spans="3:14" x14ac:dyDescent="0.2">
      <c r="C19298" s="17"/>
      <c r="M19298"/>
      <c r="N19298"/>
    </row>
    <row r="19299" spans="3:14" x14ac:dyDescent="0.2">
      <c r="C19299" s="17"/>
      <c r="M19299"/>
      <c r="N19299"/>
    </row>
    <row r="19300" spans="3:14" x14ac:dyDescent="0.2">
      <c r="C19300" s="17"/>
      <c r="M19300"/>
      <c r="N19300"/>
    </row>
    <row r="19301" spans="3:14" x14ac:dyDescent="0.2">
      <c r="C19301" s="17"/>
      <c r="M19301"/>
      <c r="N19301"/>
    </row>
    <row r="19302" spans="3:14" x14ac:dyDescent="0.2">
      <c r="C19302" s="17"/>
      <c r="M19302"/>
      <c r="N19302"/>
    </row>
    <row r="19303" spans="3:14" x14ac:dyDescent="0.2">
      <c r="C19303" s="17"/>
      <c r="M19303"/>
      <c r="N19303"/>
    </row>
    <row r="19304" spans="3:14" x14ac:dyDescent="0.2">
      <c r="C19304" s="17"/>
      <c r="M19304"/>
      <c r="N19304"/>
    </row>
    <row r="19305" spans="3:14" x14ac:dyDescent="0.2">
      <c r="C19305" s="17"/>
      <c r="M19305"/>
      <c r="N19305"/>
    </row>
    <row r="19306" spans="3:14" x14ac:dyDescent="0.2">
      <c r="C19306" s="17"/>
      <c r="M19306"/>
      <c r="N19306"/>
    </row>
    <row r="19307" spans="3:14" x14ac:dyDescent="0.2">
      <c r="C19307" s="17"/>
      <c r="M19307"/>
      <c r="N19307"/>
    </row>
    <row r="19308" spans="3:14" x14ac:dyDescent="0.2">
      <c r="C19308" s="17"/>
      <c r="M19308"/>
      <c r="N19308"/>
    </row>
    <row r="19309" spans="3:14" x14ac:dyDescent="0.2">
      <c r="C19309" s="17"/>
      <c r="M19309"/>
      <c r="N19309"/>
    </row>
    <row r="19310" spans="3:14" x14ac:dyDescent="0.2">
      <c r="C19310" s="17"/>
      <c r="M19310"/>
      <c r="N19310"/>
    </row>
    <row r="19311" spans="3:14" x14ac:dyDescent="0.2">
      <c r="C19311" s="17"/>
      <c r="M19311"/>
      <c r="N19311"/>
    </row>
    <row r="19312" spans="3:14" x14ac:dyDescent="0.2">
      <c r="C19312" s="17"/>
      <c r="M19312"/>
      <c r="N19312"/>
    </row>
    <row r="19313" spans="3:14" x14ac:dyDescent="0.2">
      <c r="C19313" s="17"/>
      <c r="M19313"/>
      <c r="N19313"/>
    </row>
    <row r="19314" spans="3:14" x14ac:dyDescent="0.2">
      <c r="C19314" s="17"/>
      <c r="M19314"/>
      <c r="N19314"/>
    </row>
    <row r="19315" spans="3:14" x14ac:dyDescent="0.2">
      <c r="C19315" s="17"/>
      <c r="M19315"/>
      <c r="N19315"/>
    </row>
    <row r="19316" spans="3:14" x14ac:dyDescent="0.2">
      <c r="C19316" s="17"/>
      <c r="M19316"/>
      <c r="N19316"/>
    </row>
    <row r="19317" spans="3:14" x14ac:dyDescent="0.2">
      <c r="C19317" s="17"/>
      <c r="M19317"/>
      <c r="N19317"/>
    </row>
    <row r="19318" spans="3:14" x14ac:dyDescent="0.2">
      <c r="C19318" s="17"/>
      <c r="M19318"/>
      <c r="N19318"/>
    </row>
    <row r="19319" spans="3:14" x14ac:dyDescent="0.2">
      <c r="C19319" s="17"/>
      <c r="M19319"/>
      <c r="N19319"/>
    </row>
    <row r="19320" spans="3:14" x14ac:dyDescent="0.2">
      <c r="C19320" s="17"/>
      <c r="M19320"/>
      <c r="N19320"/>
    </row>
    <row r="19321" spans="3:14" x14ac:dyDescent="0.2">
      <c r="C19321" s="17"/>
      <c r="M19321"/>
      <c r="N19321"/>
    </row>
    <row r="19322" spans="3:14" x14ac:dyDescent="0.2">
      <c r="C19322" s="17"/>
      <c r="M19322"/>
      <c r="N19322"/>
    </row>
    <row r="19323" spans="3:14" x14ac:dyDescent="0.2">
      <c r="C19323" s="17"/>
      <c r="M19323"/>
      <c r="N19323"/>
    </row>
    <row r="19324" spans="3:14" x14ac:dyDescent="0.2">
      <c r="C19324" s="17"/>
      <c r="M19324"/>
      <c r="N19324"/>
    </row>
    <row r="19325" spans="3:14" x14ac:dyDescent="0.2">
      <c r="C19325" s="17"/>
      <c r="M19325"/>
      <c r="N19325"/>
    </row>
    <row r="19326" spans="3:14" x14ac:dyDescent="0.2">
      <c r="C19326" s="17"/>
      <c r="M19326"/>
      <c r="N19326"/>
    </row>
    <row r="19327" spans="3:14" x14ac:dyDescent="0.2">
      <c r="C19327" s="17"/>
      <c r="M19327"/>
      <c r="N19327"/>
    </row>
    <row r="19328" spans="3:14" x14ac:dyDescent="0.2">
      <c r="C19328" s="17"/>
      <c r="M19328"/>
      <c r="N19328"/>
    </row>
    <row r="19329" spans="3:14" x14ac:dyDescent="0.2">
      <c r="C19329" s="17"/>
      <c r="M19329"/>
      <c r="N19329"/>
    </row>
    <row r="19330" spans="3:14" x14ac:dyDescent="0.2">
      <c r="C19330" s="17"/>
      <c r="M19330"/>
      <c r="N19330"/>
    </row>
    <row r="19331" spans="3:14" x14ac:dyDescent="0.2">
      <c r="C19331" s="17"/>
      <c r="M19331"/>
      <c r="N19331"/>
    </row>
    <row r="19332" spans="3:14" x14ac:dyDescent="0.2">
      <c r="C19332" s="17"/>
      <c r="M19332"/>
      <c r="N19332"/>
    </row>
    <row r="19333" spans="3:14" x14ac:dyDescent="0.2">
      <c r="C19333" s="17"/>
      <c r="M19333"/>
      <c r="N19333"/>
    </row>
    <row r="19334" spans="3:14" x14ac:dyDescent="0.2">
      <c r="C19334" s="17"/>
      <c r="M19334"/>
      <c r="N19334"/>
    </row>
    <row r="19335" spans="3:14" x14ac:dyDescent="0.2">
      <c r="C19335" s="17"/>
      <c r="M19335"/>
      <c r="N19335"/>
    </row>
    <row r="19336" spans="3:14" x14ac:dyDescent="0.2">
      <c r="C19336" s="17"/>
      <c r="M19336"/>
      <c r="N19336"/>
    </row>
    <row r="19337" spans="3:14" x14ac:dyDescent="0.2">
      <c r="C19337" s="17"/>
      <c r="M19337"/>
      <c r="N19337"/>
    </row>
    <row r="19338" spans="3:14" x14ac:dyDescent="0.2">
      <c r="C19338" s="17"/>
      <c r="M19338"/>
      <c r="N19338"/>
    </row>
    <row r="19339" spans="3:14" x14ac:dyDescent="0.2">
      <c r="C19339" s="17"/>
      <c r="M19339"/>
      <c r="N19339"/>
    </row>
    <row r="19340" spans="3:14" x14ac:dyDescent="0.2">
      <c r="C19340" s="17"/>
      <c r="M19340"/>
      <c r="N19340"/>
    </row>
    <row r="19341" spans="3:14" x14ac:dyDescent="0.2">
      <c r="C19341" s="17"/>
      <c r="M19341"/>
      <c r="N19341"/>
    </row>
    <row r="19342" spans="3:14" x14ac:dyDescent="0.2">
      <c r="C19342" s="17"/>
      <c r="M19342"/>
      <c r="N19342"/>
    </row>
    <row r="19343" spans="3:14" x14ac:dyDescent="0.2">
      <c r="C19343" s="17"/>
      <c r="M19343"/>
      <c r="N19343"/>
    </row>
    <row r="19344" spans="3:14" x14ac:dyDescent="0.2">
      <c r="C19344" s="17"/>
      <c r="M19344"/>
      <c r="N19344"/>
    </row>
    <row r="19345" spans="3:14" x14ac:dyDescent="0.2">
      <c r="C19345" s="17"/>
      <c r="M19345"/>
      <c r="N19345"/>
    </row>
    <row r="19346" spans="3:14" x14ac:dyDescent="0.2">
      <c r="C19346" s="17"/>
      <c r="M19346"/>
      <c r="N19346"/>
    </row>
    <row r="19347" spans="3:14" x14ac:dyDescent="0.2">
      <c r="C19347" s="17"/>
      <c r="M19347"/>
      <c r="N19347"/>
    </row>
    <row r="19348" spans="3:14" x14ac:dyDescent="0.2">
      <c r="C19348" s="17"/>
      <c r="M19348"/>
      <c r="N19348"/>
    </row>
    <row r="19349" spans="3:14" x14ac:dyDescent="0.2">
      <c r="C19349" s="17"/>
      <c r="M19349"/>
      <c r="N19349"/>
    </row>
    <row r="19350" spans="3:14" x14ac:dyDescent="0.2">
      <c r="C19350" s="17"/>
      <c r="M19350"/>
      <c r="N19350"/>
    </row>
    <row r="19351" spans="3:14" x14ac:dyDescent="0.2">
      <c r="C19351" s="17"/>
      <c r="M19351"/>
      <c r="N19351"/>
    </row>
    <row r="19352" spans="3:14" x14ac:dyDescent="0.2">
      <c r="C19352" s="17"/>
      <c r="M19352"/>
      <c r="N19352"/>
    </row>
    <row r="19353" spans="3:14" x14ac:dyDescent="0.2">
      <c r="C19353" s="17"/>
      <c r="M19353"/>
      <c r="N19353"/>
    </row>
    <row r="19354" spans="3:14" x14ac:dyDescent="0.2">
      <c r="C19354" s="17"/>
      <c r="M19354"/>
      <c r="N19354"/>
    </row>
    <row r="19355" spans="3:14" x14ac:dyDescent="0.2">
      <c r="C19355" s="17"/>
      <c r="M19355"/>
      <c r="N19355"/>
    </row>
    <row r="19356" spans="3:14" x14ac:dyDescent="0.2">
      <c r="C19356" s="17"/>
      <c r="M19356"/>
      <c r="N19356"/>
    </row>
    <row r="19357" spans="3:14" x14ac:dyDescent="0.2">
      <c r="C19357" s="17"/>
      <c r="M19357"/>
      <c r="N19357"/>
    </row>
    <row r="19358" spans="3:14" x14ac:dyDescent="0.2">
      <c r="C19358" s="17"/>
      <c r="M19358"/>
      <c r="N19358"/>
    </row>
    <row r="19359" spans="3:14" x14ac:dyDescent="0.2">
      <c r="C19359" s="17"/>
      <c r="M19359"/>
      <c r="N19359"/>
    </row>
    <row r="19360" spans="3:14" x14ac:dyDescent="0.2">
      <c r="C19360" s="17"/>
      <c r="M19360"/>
      <c r="N19360"/>
    </row>
    <row r="19361" spans="3:14" x14ac:dyDescent="0.2">
      <c r="C19361" s="17"/>
      <c r="M19361"/>
      <c r="N19361"/>
    </row>
    <row r="19362" spans="3:14" x14ac:dyDescent="0.2">
      <c r="C19362" s="17"/>
      <c r="M19362"/>
      <c r="N19362"/>
    </row>
    <row r="19363" spans="3:14" x14ac:dyDescent="0.2">
      <c r="C19363" s="17"/>
      <c r="M19363"/>
      <c r="N19363"/>
    </row>
    <row r="19364" spans="3:14" x14ac:dyDescent="0.2">
      <c r="C19364" s="17"/>
      <c r="M19364"/>
      <c r="N19364"/>
    </row>
    <row r="19365" spans="3:14" x14ac:dyDescent="0.2">
      <c r="C19365" s="17"/>
      <c r="M19365"/>
      <c r="N19365"/>
    </row>
    <row r="19366" spans="3:14" x14ac:dyDescent="0.2">
      <c r="C19366" s="17"/>
      <c r="M19366"/>
      <c r="N19366"/>
    </row>
    <row r="19367" spans="3:14" x14ac:dyDescent="0.2">
      <c r="C19367" s="17"/>
      <c r="M19367"/>
      <c r="N19367"/>
    </row>
    <row r="19368" spans="3:14" x14ac:dyDescent="0.2">
      <c r="C19368" s="17"/>
      <c r="M19368"/>
      <c r="N19368"/>
    </row>
    <row r="19369" spans="3:14" x14ac:dyDescent="0.2">
      <c r="C19369" s="17"/>
      <c r="M19369"/>
      <c r="N19369"/>
    </row>
    <row r="19370" spans="3:14" x14ac:dyDescent="0.2">
      <c r="C19370" s="17"/>
      <c r="M19370"/>
      <c r="N19370"/>
    </row>
    <row r="19371" spans="3:14" x14ac:dyDescent="0.2">
      <c r="C19371" s="17"/>
      <c r="M19371"/>
      <c r="N19371"/>
    </row>
    <row r="19372" spans="3:14" x14ac:dyDescent="0.2">
      <c r="C19372" s="17"/>
      <c r="M19372"/>
      <c r="N19372"/>
    </row>
    <row r="19373" spans="3:14" x14ac:dyDescent="0.2">
      <c r="C19373" s="17"/>
      <c r="M19373"/>
      <c r="N19373"/>
    </row>
    <row r="19374" spans="3:14" x14ac:dyDescent="0.2">
      <c r="C19374" s="17"/>
      <c r="M19374"/>
      <c r="N19374"/>
    </row>
    <row r="19375" spans="3:14" x14ac:dyDescent="0.2">
      <c r="C19375" s="17"/>
      <c r="M19375"/>
      <c r="N19375"/>
    </row>
    <row r="19376" spans="3:14" x14ac:dyDescent="0.2">
      <c r="C19376" s="17"/>
      <c r="M19376"/>
      <c r="N19376"/>
    </row>
    <row r="19377" spans="3:14" x14ac:dyDescent="0.2">
      <c r="C19377" s="17"/>
      <c r="M19377"/>
      <c r="N19377"/>
    </row>
    <row r="19378" spans="3:14" x14ac:dyDescent="0.2">
      <c r="C19378" s="17"/>
      <c r="M19378"/>
      <c r="N19378"/>
    </row>
    <row r="19379" spans="3:14" x14ac:dyDescent="0.2">
      <c r="C19379" s="17"/>
      <c r="M19379"/>
      <c r="N19379"/>
    </row>
    <row r="19380" spans="3:14" x14ac:dyDescent="0.2">
      <c r="C19380" s="17"/>
      <c r="M19380"/>
      <c r="N19380"/>
    </row>
    <row r="19381" spans="3:14" x14ac:dyDescent="0.2">
      <c r="C19381" s="17"/>
      <c r="M19381"/>
      <c r="N19381"/>
    </row>
    <row r="19382" spans="3:14" x14ac:dyDescent="0.2">
      <c r="C19382" s="17"/>
      <c r="M19382"/>
      <c r="N19382"/>
    </row>
    <row r="19383" spans="3:14" x14ac:dyDescent="0.2">
      <c r="C19383" s="17"/>
      <c r="M19383"/>
      <c r="N19383"/>
    </row>
    <row r="19384" spans="3:14" x14ac:dyDescent="0.2">
      <c r="C19384" s="17"/>
      <c r="M19384"/>
      <c r="N19384"/>
    </row>
    <row r="19385" spans="3:14" x14ac:dyDescent="0.2">
      <c r="C19385" s="17"/>
      <c r="M19385"/>
      <c r="N19385"/>
    </row>
    <row r="19386" spans="3:14" x14ac:dyDescent="0.2">
      <c r="C19386" s="17"/>
      <c r="M19386"/>
      <c r="N19386"/>
    </row>
    <row r="19387" spans="3:14" x14ac:dyDescent="0.2">
      <c r="C19387" s="17"/>
      <c r="M19387"/>
      <c r="N19387"/>
    </row>
    <row r="19388" spans="3:14" x14ac:dyDescent="0.2">
      <c r="C19388" s="17"/>
      <c r="M19388"/>
      <c r="N19388"/>
    </row>
    <row r="19389" spans="3:14" x14ac:dyDescent="0.2">
      <c r="C19389" s="17"/>
      <c r="M19389"/>
      <c r="N19389"/>
    </row>
    <row r="19390" spans="3:14" x14ac:dyDescent="0.2">
      <c r="C19390" s="17"/>
      <c r="M19390"/>
      <c r="N19390"/>
    </row>
    <row r="19391" spans="3:14" x14ac:dyDescent="0.2">
      <c r="C19391" s="17"/>
      <c r="M19391"/>
      <c r="N19391"/>
    </row>
    <row r="19392" spans="3:14" x14ac:dyDescent="0.2">
      <c r="C19392" s="17"/>
      <c r="M19392"/>
      <c r="N19392"/>
    </row>
    <row r="19393" spans="3:14" x14ac:dyDescent="0.2">
      <c r="C19393" s="17"/>
      <c r="M19393"/>
      <c r="N19393"/>
    </row>
    <row r="19394" spans="3:14" x14ac:dyDescent="0.2">
      <c r="C19394" s="17"/>
      <c r="M19394"/>
      <c r="N19394"/>
    </row>
    <row r="19395" spans="3:14" x14ac:dyDescent="0.2">
      <c r="C19395" s="17"/>
      <c r="M19395"/>
      <c r="N19395"/>
    </row>
    <row r="19396" spans="3:14" x14ac:dyDescent="0.2">
      <c r="C19396" s="17"/>
      <c r="M19396"/>
      <c r="N19396"/>
    </row>
    <row r="19397" spans="3:14" x14ac:dyDescent="0.2">
      <c r="C19397" s="17"/>
      <c r="M19397"/>
      <c r="N19397"/>
    </row>
    <row r="19398" spans="3:14" x14ac:dyDescent="0.2">
      <c r="C19398" s="17"/>
      <c r="M19398"/>
      <c r="N19398"/>
    </row>
    <row r="19399" spans="3:14" x14ac:dyDescent="0.2">
      <c r="C19399" s="17"/>
      <c r="M19399"/>
      <c r="N19399"/>
    </row>
    <row r="19400" spans="3:14" x14ac:dyDescent="0.2">
      <c r="C19400" s="17"/>
      <c r="M19400"/>
      <c r="N19400"/>
    </row>
    <row r="19401" spans="3:14" x14ac:dyDescent="0.2">
      <c r="C19401" s="17"/>
      <c r="M19401"/>
      <c r="N19401"/>
    </row>
    <row r="19402" spans="3:14" x14ac:dyDescent="0.2">
      <c r="C19402" s="17"/>
      <c r="M19402"/>
      <c r="N19402"/>
    </row>
    <row r="19403" spans="3:14" x14ac:dyDescent="0.2">
      <c r="C19403" s="17"/>
      <c r="M19403"/>
      <c r="N19403"/>
    </row>
    <row r="19404" spans="3:14" x14ac:dyDescent="0.2">
      <c r="C19404" s="17"/>
      <c r="M19404"/>
      <c r="N19404"/>
    </row>
    <row r="19405" spans="3:14" x14ac:dyDescent="0.2">
      <c r="C19405" s="17"/>
      <c r="M19405"/>
      <c r="N19405"/>
    </row>
    <row r="19406" spans="3:14" x14ac:dyDescent="0.2">
      <c r="C19406" s="17"/>
      <c r="M19406"/>
      <c r="N19406"/>
    </row>
    <row r="19407" spans="3:14" x14ac:dyDescent="0.2">
      <c r="C19407" s="17"/>
      <c r="M19407"/>
      <c r="N19407"/>
    </row>
    <row r="19408" spans="3:14" x14ac:dyDescent="0.2">
      <c r="C19408" s="17"/>
      <c r="M19408"/>
      <c r="N19408"/>
    </row>
    <row r="19409" spans="3:14" x14ac:dyDescent="0.2">
      <c r="C19409" s="17"/>
      <c r="M19409"/>
      <c r="N19409"/>
    </row>
    <row r="19410" spans="3:14" x14ac:dyDescent="0.2">
      <c r="C19410" s="17"/>
      <c r="M19410"/>
      <c r="N19410"/>
    </row>
    <row r="19411" spans="3:14" x14ac:dyDescent="0.2">
      <c r="C19411" s="17"/>
      <c r="M19411"/>
      <c r="N19411"/>
    </row>
    <row r="19412" spans="3:14" x14ac:dyDescent="0.2">
      <c r="C19412" s="17"/>
      <c r="M19412"/>
      <c r="N19412"/>
    </row>
    <row r="19413" spans="3:14" x14ac:dyDescent="0.2">
      <c r="C19413" s="17"/>
      <c r="M19413"/>
      <c r="N19413"/>
    </row>
    <row r="19414" spans="3:14" x14ac:dyDescent="0.2">
      <c r="C19414" s="17"/>
      <c r="M19414"/>
      <c r="N19414"/>
    </row>
    <row r="19415" spans="3:14" x14ac:dyDescent="0.2">
      <c r="C19415" s="17"/>
      <c r="M19415"/>
      <c r="N19415"/>
    </row>
    <row r="19416" spans="3:14" x14ac:dyDescent="0.2">
      <c r="C19416" s="17"/>
      <c r="M19416"/>
      <c r="N19416"/>
    </row>
    <row r="19417" spans="3:14" x14ac:dyDescent="0.2">
      <c r="C19417" s="17"/>
      <c r="M19417"/>
      <c r="N19417"/>
    </row>
    <row r="19418" spans="3:14" x14ac:dyDescent="0.2">
      <c r="C19418" s="17"/>
      <c r="M19418"/>
      <c r="N19418"/>
    </row>
    <row r="19419" spans="3:14" x14ac:dyDescent="0.2">
      <c r="C19419" s="17"/>
      <c r="M19419"/>
      <c r="N19419"/>
    </row>
    <row r="19420" spans="3:14" x14ac:dyDescent="0.2">
      <c r="C19420" s="17"/>
      <c r="M19420"/>
      <c r="N19420"/>
    </row>
    <row r="19421" spans="3:14" x14ac:dyDescent="0.2">
      <c r="C19421" s="17"/>
      <c r="M19421"/>
      <c r="N19421"/>
    </row>
    <row r="19422" spans="3:14" x14ac:dyDescent="0.2">
      <c r="C19422" s="17"/>
      <c r="M19422"/>
      <c r="N19422"/>
    </row>
    <row r="19423" spans="3:14" x14ac:dyDescent="0.2">
      <c r="C19423" s="17"/>
      <c r="M19423"/>
      <c r="N19423"/>
    </row>
    <row r="19424" spans="3:14" x14ac:dyDescent="0.2">
      <c r="C19424" s="17"/>
      <c r="M19424"/>
      <c r="N19424"/>
    </row>
    <row r="19425" spans="3:14" x14ac:dyDescent="0.2">
      <c r="C19425" s="17"/>
      <c r="M19425"/>
      <c r="N19425"/>
    </row>
    <row r="19426" spans="3:14" x14ac:dyDescent="0.2">
      <c r="C19426" s="17"/>
      <c r="M19426"/>
      <c r="N19426"/>
    </row>
    <row r="19427" spans="3:14" x14ac:dyDescent="0.2">
      <c r="C19427" s="17"/>
      <c r="M19427"/>
      <c r="N19427"/>
    </row>
    <row r="19428" spans="3:14" x14ac:dyDescent="0.2">
      <c r="C19428" s="17"/>
      <c r="M19428"/>
      <c r="N19428"/>
    </row>
    <row r="19429" spans="3:14" x14ac:dyDescent="0.2">
      <c r="C19429" s="17"/>
      <c r="M19429"/>
      <c r="N19429"/>
    </row>
    <row r="19430" spans="3:14" x14ac:dyDescent="0.2">
      <c r="C19430" s="17"/>
      <c r="M19430"/>
      <c r="N19430"/>
    </row>
    <row r="19431" spans="3:14" x14ac:dyDescent="0.2">
      <c r="C19431" s="17"/>
      <c r="M19431"/>
      <c r="N19431"/>
    </row>
    <row r="19432" spans="3:14" x14ac:dyDescent="0.2">
      <c r="C19432" s="17"/>
      <c r="M19432"/>
      <c r="N19432"/>
    </row>
    <row r="19433" spans="3:14" x14ac:dyDescent="0.2">
      <c r="C19433" s="17"/>
      <c r="M19433"/>
      <c r="N19433"/>
    </row>
    <row r="19434" spans="3:14" x14ac:dyDescent="0.2">
      <c r="C19434" s="17"/>
      <c r="M19434"/>
      <c r="N19434"/>
    </row>
    <row r="19435" spans="3:14" x14ac:dyDescent="0.2">
      <c r="C19435" s="17"/>
      <c r="M19435"/>
      <c r="N19435"/>
    </row>
    <row r="19436" spans="3:14" x14ac:dyDescent="0.2">
      <c r="C19436" s="17"/>
      <c r="M19436"/>
      <c r="N19436"/>
    </row>
    <row r="19437" spans="3:14" x14ac:dyDescent="0.2">
      <c r="C19437" s="17"/>
      <c r="M19437"/>
      <c r="N19437"/>
    </row>
    <row r="19438" spans="3:14" x14ac:dyDescent="0.2">
      <c r="C19438" s="17"/>
      <c r="M19438"/>
      <c r="N19438"/>
    </row>
    <row r="19439" spans="3:14" x14ac:dyDescent="0.2">
      <c r="C19439" s="17"/>
      <c r="M19439"/>
      <c r="N19439"/>
    </row>
    <row r="19440" spans="3:14" x14ac:dyDescent="0.2">
      <c r="C19440" s="17"/>
      <c r="M19440"/>
      <c r="N19440"/>
    </row>
    <row r="19441" spans="3:14" x14ac:dyDescent="0.2">
      <c r="C19441" s="17"/>
      <c r="M19441"/>
      <c r="N19441"/>
    </row>
    <row r="19442" spans="3:14" x14ac:dyDescent="0.2">
      <c r="C19442" s="17"/>
      <c r="M19442"/>
      <c r="N19442"/>
    </row>
    <row r="19443" spans="3:14" x14ac:dyDescent="0.2">
      <c r="C19443" s="17"/>
      <c r="M19443"/>
      <c r="N19443"/>
    </row>
    <row r="19444" spans="3:14" x14ac:dyDescent="0.2">
      <c r="C19444" s="17"/>
      <c r="M19444"/>
      <c r="N19444"/>
    </row>
    <row r="19445" spans="3:14" x14ac:dyDescent="0.2">
      <c r="C19445" s="17"/>
      <c r="M19445"/>
      <c r="N19445"/>
    </row>
    <row r="19446" spans="3:14" x14ac:dyDescent="0.2">
      <c r="C19446" s="17"/>
      <c r="M19446"/>
      <c r="N19446"/>
    </row>
    <row r="19447" spans="3:14" x14ac:dyDescent="0.2">
      <c r="C19447" s="17"/>
      <c r="M19447"/>
      <c r="N19447"/>
    </row>
    <row r="19448" spans="3:14" x14ac:dyDescent="0.2">
      <c r="C19448" s="17"/>
      <c r="M19448"/>
      <c r="N19448"/>
    </row>
    <row r="19449" spans="3:14" x14ac:dyDescent="0.2">
      <c r="C19449" s="17"/>
      <c r="M19449"/>
      <c r="N19449"/>
    </row>
    <row r="19450" spans="3:14" x14ac:dyDescent="0.2">
      <c r="C19450" s="17"/>
      <c r="M19450"/>
      <c r="N19450"/>
    </row>
    <row r="19451" spans="3:14" x14ac:dyDescent="0.2">
      <c r="C19451" s="17"/>
      <c r="M19451"/>
      <c r="N19451"/>
    </row>
    <row r="19452" spans="3:14" x14ac:dyDescent="0.2">
      <c r="C19452" s="17"/>
      <c r="M19452"/>
      <c r="N19452"/>
    </row>
    <row r="19453" spans="3:14" x14ac:dyDescent="0.2">
      <c r="C19453" s="17"/>
      <c r="M19453"/>
      <c r="N19453"/>
    </row>
    <row r="19454" spans="3:14" x14ac:dyDescent="0.2">
      <c r="C19454" s="17"/>
      <c r="M19454"/>
      <c r="N19454"/>
    </row>
    <row r="19455" spans="3:14" x14ac:dyDescent="0.2">
      <c r="C19455" s="17"/>
      <c r="M19455"/>
      <c r="N19455"/>
    </row>
    <row r="19456" spans="3:14" x14ac:dyDescent="0.2">
      <c r="C19456" s="17"/>
      <c r="M19456"/>
      <c r="N19456"/>
    </row>
    <row r="19457" spans="3:14" x14ac:dyDescent="0.2">
      <c r="C19457" s="17"/>
      <c r="M19457"/>
      <c r="N19457"/>
    </row>
    <row r="19458" spans="3:14" x14ac:dyDescent="0.2">
      <c r="C19458" s="17"/>
      <c r="M19458"/>
      <c r="N19458"/>
    </row>
    <row r="19459" spans="3:14" x14ac:dyDescent="0.2">
      <c r="C19459" s="17"/>
      <c r="M19459"/>
      <c r="N19459"/>
    </row>
    <row r="19460" spans="3:14" x14ac:dyDescent="0.2">
      <c r="C19460" s="17"/>
      <c r="M19460"/>
      <c r="N19460"/>
    </row>
    <row r="19461" spans="3:14" x14ac:dyDescent="0.2">
      <c r="C19461" s="17"/>
      <c r="M19461"/>
      <c r="N19461"/>
    </row>
    <row r="19462" spans="3:14" x14ac:dyDescent="0.2">
      <c r="C19462" s="17"/>
      <c r="M19462"/>
      <c r="N19462"/>
    </row>
    <row r="19463" spans="3:14" x14ac:dyDescent="0.2">
      <c r="C19463" s="17"/>
      <c r="M19463"/>
      <c r="N19463"/>
    </row>
    <row r="19464" spans="3:14" x14ac:dyDescent="0.2">
      <c r="C19464" s="17"/>
      <c r="M19464"/>
      <c r="N19464"/>
    </row>
    <row r="19465" spans="3:14" x14ac:dyDescent="0.2">
      <c r="C19465" s="17"/>
      <c r="M19465"/>
      <c r="N19465"/>
    </row>
    <row r="19466" spans="3:14" x14ac:dyDescent="0.2">
      <c r="C19466" s="17"/>
      <c r="M19466"/>
      <c r="N19466"/>
    </row>
    <row r="19467" spans="3:14" x14ac:dyDescent="0.2">
      <c r="C19467" s="17"/>
      <c r="M19467"/>
      <c r="N19467"/>
    </row>
    <row r="19468" spans="3:14" x14ac:dyDescent="0.2">
      <c r="C19468" s="17"/>
      <c r="M19468"/>
      <c r="N19468"/>
    </row>
    <row r="19469" spans="3:14" x14ac:dyDescent="0.2">
      <c r="C19469" s="17"/>
      <c r="M19469"/>
      <c r="N19469"/>
    </row>
    <row r="19470" spans="3:14" x14ac:dyDescent="0.2">
      <c r="C19470" s="17"/>
      <c r="M19470"/>
      <c r="N19470"/>
    </row>
    <row r="19471" spans="3:14" x14ac:dyDescent="0.2">
      <c r="C19471" s="17"/>
      <c r="M19471"/>
      <c r="N19471"/>
    </row>
    <row r="19472" spans="3:14" x14ac:dyDescent="0.2">
      <c r="C19472" s="17"/>
      <c r="M19472"/>
      <c r="N19472"/>
    </row>
    <row r="19473" spans="3:14" x14ac:dyDescent="0.2">
      <c r="C19473" s="17"/>
      <c r="M19473"/>
      <c r="N19473"/>
    </row>
    <row r="19474" spans="3:14" x14ac:dyDescent="0.2">
      <c r="C19474" s="17"/>
      <c r="M19474"/>
      <c r="N19474"/>
    </row>
    <row r="19475" spans="3:14" x14ac:dyDescent="0.2">
      <c r="C19475" s="17"/>
      <c r="M19475"/>
      <c r="N19475"/>
    </row>
    <row r="19476" spans="3:14" x14ac:dyDescent="0.2">
      <c r="C19476" s="17"/>
      <c r="M19476"/>
      <c r="N19476"/>
    </row>
    <row r="19477" spans="3:14" x14ac:dyDescent="0.2">
      <c r="C19477" s="17"/>
      <c r="M19477"/>
      <c r="N19477"/>
    </row>
    <row r="19478" spans="3:14" x14ac:dyDescent="0.2">
      <c r="C19478" s="17"/>
      <c r="M19478"/>
      <c r="N19478"/>
    </row>
    <row r="19479" spans="3:14" x14ac:dyDescent="0.2">
      <c r="C19479" s="17"/>
      <c r="M19479"/>
      <c r="N19479"/>
    </row>
    <row r="19480" spans="3:14" x14ac:dyDescent="0.2">
      <c r="C19480" s="17"/>
      <c r="M19480"/>
      <c r="N19480"/>
    </row>
    <row r="19481" spans="3:14" x14ac:dyDescent="0.2">
      <c r="C19481" s="17"/>
      <c r="M19481"/>
      <c r="N19481"/>
    </row>
    <row r="19482" spans="3:14" x14ac:dyDescent="0.2">
      <c r="C19482" s="17"/>
      <c r="M19482"/>
      <c r="N19482"/>
    </row>
    <row r="19483" spans="3:14" x14ac:dyDescent="0.2">
      <c r="C19483" s="17"/>
      <c r="M19483"/>
      <c r="N19483"/>
    </row>
    <row r="19484" spans="3:14" x14ac:dyDescent="0.2">
      <c r="C19484" s="17"/>
      <c r="M19484"/>
      <c r="N19484"/>
    </row>
    <row r="19485" spans="3:14" x14ac:dyDescent="0.2">
      <c r="C19485" s="17"/>
      <c r="M19485"/>
      <c r="N19485"/>
    </row>
    <row r="19486" spans="3:14" x14ac:dyDescent="0.2">
      <c r="C19486" s="17"/>
      <c r="M19486"/>
      <c r="N19486"/>
    </row>
    <row r="19487" spans="3:14" x14ac:dyDescent="0.2">
      <c r="C19487" s="17"/>
      <c r="M19487"/>
      <c r="N19487"/>
    </row>
    <row r="19488" spans="3:14" x14ac:dyDescent="0.2">
      <c r="C19488" s="17"/>
      <c r="M19488"/>
      <c r="N19488"/>
    </row>
    <row r="19489" spans="3:14" x14ac:dyDescent="0.2">
      <c r="C19489" s="17"/>
      <c r="M19489"/>
      <c r="N19489"/>
    </row>
    <row r="19490" spans="3:14" x14ac:dyDescent="0.2">
      <c r="C19490" s="17"/>
      <c r="M19490"/>
      <c r="N19490"/>
    </row>
    <row r="19491" spans="3:14" x14ac:dyDescent="0.2">
      <c r="C19491" s="17"/>
      <c r="M19491"/>
      <c r="N19491"/>
    </row>
    <row r="19492" spans="3:14" x14ac:dyDescent="0.2">
      <c r="C19492" s="17"/>
      <c r="M19492"/>
      <c r="N19492"/>
    </row>
    <row r="19493" spans="3:14" x14ac:dyDescent="0.2">
      <c r="C19493" s="17"/>
      <c r="M19493"/>
      <c r="N19493"/>
    </row>
    <row r="19494" spans="3:14" x14ac:dyDescent="0.2">
      <c r="C19494" s="17"/>
      <c r="M19494"/>
      <c r="N19494"/>
    </row>
    <row r="19495" spans="3:14" x14ac:dyDescent="0.2">
      <c r="C19495" s="17"/>
      <c r="M19495"/>
      <c r="N19495"/>
    </row>
    <row r="19496" spans="3:14" x14ac:dyDescent="0.2">
      <c r="C19496" s="17"/>
      <c r="M19496"/>
      <c r="N19496"/>
    </row>
    <row r="19497" spans="3:14" x14ac:dyDescent="0.2">
      <c r="C19497" s="17"/>
      <c r="M19497"/>
      <c r="N19497"/>
    </row>
    <row r="19498" spans="3:14" x14ac:dyDescent="0.2">
      <c r="C19498" s="17"/>
      <c r="M19498"/>
      <c r="N19498"/>
    </row>
    <row r="19499" spans="3:14" x14ac:dyDescent="0.2">
      <c r="C19499" s="17"/>
      <c r="M19499"/>
      <c r="N19499"/>
    </row>
    <row r="19500" spans="3:14" x14ac:dyDescent="0.2">
      <c r="C19500" s="17"/>
      <c r="M19500"/>
      <c r="N19500"/>
    </row>
    <row r="19501" spans="3:14" x14ac:dyDescent="0.2">
      <c r="C19501" s="17"/>
      <c r="M19501"/>
      <c r="N19501"/>
    </row>
    <row r="19502" spans="3:14" x14ac:dyDescent="0.2">
      <c r="C19502" s="17"/>
      <c r="M19502"/>
      <c r="N19502"/>
    </row>
    <row r="19503" spans="3:14" x14ac:dyDescent="0.2">
      <c r="C19503" s="17"/>
      <c r="M19503"/>
      <c r="N19503"/>
    </row>
    <row r="19504" spans="3:14" x14ac:dyDescent="0.2">
      <c r="C19504" s="17"/>
      <c r="M19504"/>
      <c r="N19504"/>
    </row>
    <row r="19505" spans="3:14" x14ac:dyDescent="0.2">
      <c r="C19505" s="17"/>
      <c r="M19505"/>
      <c r="N19505"/>
    </row>
    <row r="19506" spans="3:14" x14ac:dyDescent="0.2">
      <c r="C19506" s="17"/>
      <c r="M19506"/>
      <c r="N19506"/>
    </row>
    <row r="19507" spans="3:14" x14ac:dyDescent="0.2">
      <c r="C19507" s="17"/>
      <c r="M19507"/>
      <c r="N19507"/>
    </row>
    <row r="19508" spans="3:14" x14ac:dyDescent="0.2">
      <c r="C19508" s="17"/>
      <c r="M19508"/>
      <c r="N19508"/>
    </row>
    <row r="19509" spans="3:14" x14ac:dyDescent="0.2">
      <c r="C19509" s="17"/>
      <c r="M19509"/>
      <c r="N19509"/>
    </row>
    <row r="19510" spans="3:14" x14ac:dyDescent="0.2">
      <c r="C19510" s="17"/>
      <c r="M19510"/>
      <c r="N19510"/>
    </row>
    <row r="19511" spans="3:14" x14ac:dyDescent="0.2">
      <c r="C19511" s="17"/>
      <c r="M19511"/>
      <c r="N19511"/>
    </row>
    <row r="19512" spans="3:14" x14ac:dyDescent="0.2">
      <c r="C19512" s="17"/>
      <c r="M19512"/>
      <c r="N19512"/>
    </row>
    <row r="19513" spans="3:14" x14ac:dyDescent="0.2">
      <c r="C19513" s="17"/>
      <c r="M19513"/>
      <c r="N19513"/>
    </row>
    <row r="19514" spans="3:14" x14ac:dyDescent="0.2">
      <c r="C19514" s="17"/>
      <c r="M19514"/>
      <c r="N19514"/>
    </row>
    <row r="19515" spans="3:14" x14ac:dyDescent="0.2">
      <c r="C19515" s="17"/>
      <c r="M19515"/>
      <c r="N19515"/>
    </row>
    <row r="19516" spans="3:14" x14ac:dyDescent="0.2">
      <c r="C19516" s="17"/>
      <c r="M19516"/>
      <c r="N19516"/>
    </row>
    <row r="19517" spans="3:14" x14ac:dyDescent="0.2">
      <c r="C19517" s="17"/>
      <c r="M19517"/>
      <c r="N19517"/>
    </row>
    <row r="19518" spans="3:14" x14ac:dyDescent="0.2">
      <c r="C19518" s="17"/>
      <c r="M19518"/>
      <c r="N19518"/>
    </row>
    <row r="19519" spans="3:14" x14ac:dyDescent="0.2">
      <c r="C19519" s="17"/>
      <c r="M19519"/>
      <c r="N19519"/>
    </row>
    <row r="19520" spans="3:14" x14ac:dyDescent="0.2">
      <c r="C19520" s="17"/>
      <c r="M19520"/>
      <c r="N19520"/>
    </row>
    <row r="19521" spans="3:14" x14ac:dyDescent="0.2">
      <c r="C19521" s="17"/>
      <c r="M19521"/>
      <c r="N19521"/>
    </row>
    <row r="19522" spans="3:14" x14ac:dyDescent="0.2">
      <c r="C19522" s="17"/>
      <c r="M19522"/>
      <c r="N19522"/>
    </row>
    <row r="19523" spans="3:14" x14ac:dyDescent="0.2">
      <c r="C19523" s="17"/>
      <c r="M19523"/>
      <c r="N19523"/>
    </row>
    <row r="19524" spans="3:14" x14ac:dyDescent="0.2">
      <c r="C19524" s="17"/>
      <c r="M19524"/>
      <c r="N19524"/>
    </row>
    <row r="19525" spans="3:14" x14ac:dyDescent="0.2">
      <c r="C19525" s="17"/>
      <c r="M19525"/>
      <c r="N19525"/>
    </row>
    <row r="19526" spans="3:14" x14ac:dyDescent="0.2">
      <c r="C19526" s="17"/>
      <c r="M19526"/>
      <c r="N19526"/>
    </row>
    <row r="19527" spans="3:14" x14ac:dyDescent="0.2">
      <c r="C19527" s="17"/>
      <c r="M19527"/>
      <c r="N19527"/>
    </row>
    <row r="19528" spans="3:14" x14ac:dyDescent="0.2">
      <c r="C19528" s="17"/>
      <c r="M19528"/>
      <c r="N19528"/>
    </row>
    <row r="19529" spans="3:14" x14ac:dyDescent="0.2">
      <c r="C19529" s="17"/>
      <c r="M19529"/>
      <c r="N19529"/>
    </row>
    <row r="19530" spans="3:14" x14ac:dyDescent="0.2">
      <c r="C19530" s="17"/>
      <c r="M19530"/>
      <c r="N19530"/>
    </row>
    <row r="19531" spans="3:14" x14ac:dyDescent="0.2">
      <c r="C19531" s="17"/>
      <c r="M19531"/>
      <c r="N19531"/>
    </row>
    <row r="19532" spans="3:14" x14ac:dyDescent="0.2">
      <c r="C19532" s="17"/>
      <c r="M19532"/>
      <c r="N19532"/>
    </row>
    <row r="19533" spans="3:14" x14ac:dyDescent="0.2">
      <c r="C19533" s="17"/>
      <c r="M19533"/>
      <c r="N19533"/>
    </row>
    <row r="19534" spans="3:14" x14ac:dyDescent="0.2">
      <c r="C19534" s="17"/>
      <c r="M19534"/>
      <c r="N19534"/>
    </row>
    <row r="19535" spans="3:14" x14ac:dyDescent="0.2">
      <c r="C19535" s="17"/>
      <c r="M19535"/>
      <c r="N19535"/>
    </row>
    <row r="19536" spans="3:14" x14ac:dyDescent="0.2">
      <c r="C19536" s="17"/>
      <c r="M19536"/>
      <c r="N19536"/>
    </row>
    <row r="19537" spans="3:14" x14ac:dyDescent="0.2">
      <c r="C19537" s="17"/>
      <c r="M19537"/>
      <c r="N19537"/>
    </row>
    <row r="19538" spans="3:14" x14ac:dyDescent="0.2">
      <c r="C19538" s="17"/>
      <c r="M19538"/>
      <c r="N19538"/>
    </row>
    <row r="19539" spans="3:14" x14ac:dyDescent="0.2">
      <c r="C19539" s="17"/>
      <c r="M19539"/>
      <c r="N19539"/>
    </row>
    <row r="19540" spans="3:14" x14ac:dyDescent="0.2">
      <c r="C19540" s="17"/>
      <c r="M19540"/>
      <c r="N19540"/>
    </row>
    <row r="19541" spans="3:14" x14ac:dyDescent="0.2">
      <c r="C19541" s="17"/>
      <c r="M19541"/>
      <c r="N19541"/>
    </row>
    <row r="19542" spans="3:14" x14ac:dyDescent="0.2">
      <c r="C19542" s="17"/>
      <c r="M19542"/>
      <c r="N19542"/>
    </row>
    <row r="19543" spans="3:14" x14ac:dyDescent="0.2">
      <c r="C19543" s="17"/>
      <c r="M19543"/>
      <c r="N19543"/>
    </row>
    <row r="19544" spans="3:14" x14ac:dyDescent="0.2">
      <c r="C19544" s="17"/>
      <c r="M19544"/>
      <c r="N19544"/>
    </row>
    <row r="19545" spans="3:14" x14ac:dyDescent="0.2">
      <c r="C19545" s="17"/>
      <c r="M19545"/>
      <c r="N19545"/>
    </row>
    <row r="19546" spans="3:14" x14ac:dyDescent="0.2">
      <c r="C19546" s="17"/>
      <c r="M19546"/>
      <c r="N19546"/>
    </row>
    <row r="19547" spans="3:14" x14ac:dyDescent="0.2">
      <c r="C19547" s="17"/>
      <c r="M19547"/>
      <c r="N19547"/>
    </row>
    <row r="19548" spans="3:14" x14ac:dyDescent="0.2">
      <c r="C19548" s="17"/>
      <c r="M19548"/>
      <c r="N19548"/>
    </row>
    <row r="19549" spans="3:14" x14ac:dyDescent="0.2">
      <c r="C19549" s="17"/>
      <c r="M19549"/>
      <c r="N19549"/>
    </row>
    <row r="19550" spans="3:14" x14ac:dyDescent="0.2">
      <c r="C19550" s="17"/>
      <c r="M19550"/>
      <c r="N19550"/>
    </row>
    <row r="19551" spans="3:14" x14ac:dyDescent="0.2">
      <c r="C19551" s="17"/>
      <c r="M19551"/>
      <c r="N19551"/>
    </row>
    <row r="19552" spans="3:14" x14ac:dyDescent="0.2">
      <c r="C19552" s="17"/>
      <c r="M19552"/>
      <c r="N19552"/>
    </row>
    <row r="19553" spans="3:14" x14ac:dyDescent="0.2">
      <c r="C19553" s="17"/>
      <c r="M19553"/>
      <c r="N19553"/>
    </row>
    <row r="19554" spans="3:14" x14ac:dyDescent="0.2">
      <c r="C19554" s="17"/>
      <c r="M19554"/>
      <c r="N19554"/>
    </row>
    <row r="19555" spans="3:14" x14ac:dyDescent="0.2">
      <c r="C19555" s="17"/>
      <c r="M19555"/>
      <c r="N19555"/>
    </row>
    <row r="19556" spans="3:14" x14ac:dyDescent="0.2">
      <c r="C19556" s="17"/>
      <c r="M19556"/>
      <c r="N19556"/>
    </row>
    <row r="19557" spans="3:14" x14ac:dyDescent="0.2">
      <c r="C19557" s="17"/>
      <c r="M19557"/>
      <c r="N19557"/>
    </row>
    <row r="19558" spans="3:14" x14ac:dyDescent="0.2">
      <c r="C19558" s="17"/>
      <c r="M19558"/>
      <c r="N19558"/>
    </row>
    <row r="19559" spans="3:14" x14ac:dyDescent="0.2">
      <c r="C19559" s="17"/>
      <c r="M19559"/>
      <c r="N19559"/>
    </row>
    <row r="19560" spans="3:14" x14ac:dyDescent="0.2">
      <c r="C19560" s="17"/>
      <c r="M19560"/>
      <c r="N19560"/>
    </row>
    <row r="19561" spans="3:14" x14ac:dyDescent="0.2">
      <c r="C19561" s="17"/>
      <c r="M19561"/>
      <c r="N19561"/>
    </row>
    <row r="19562" spans="3:14" x14ac:dyDescent="0.2">
      <c r="C19562" s="17"/>
      <c r="M19562"/>
      <c r="N19562"/>
    </row>
    <row r="19563" spans="3:14" x14ac:dyDescent="0.2">
      <c r="C19563" s="17"/>
      <c r="M19563"/>
      <c r="N19563"/>
    </row>
    <row r="19564" spans="3:14" x14ac:dyDescent="0.2">
      <c r="C19564" s="17"/>
      <c r="M19564"/>
      <c r="N19564"/>
    </row>
    <row r="19565" spans="3:14" x14ac:dyDescent="0.2">
      <c r="C19565" s="17"/>
      <c r="M19565"/>
      <c r="N19565"/>
    </row>
    <row r="19566" spans="3:14" x14ac:dyDescent="0.2">
      <c r="C19566" s="17"/>
      <c r="M19566"/>
      <c r="N19566"/>
    </row>
    <row r="19567" spans="3:14" x14ac:dyDescent="0.2">
      <c r="C19567" s="17"/>
      <c r="M19567"/>
      <c r="N19567"/>
    </row>
    <row r="19568" spans="3:14" x14ac:dyDescent="0.2">
      <c r="C19568" s="17"/>
      <c r="M19568"/>
      <c r="N19568"/>
    </row>
    <row r="19569" spans="3:14" x14ac:dyDescent="0.2">
      <c r="C19569" s="17"/>
      <c r="M19569"/>
      <c r="N19569"/>
    </row>
    <row r="19570" spans="3:14" x14ac:dyDescent="0.2">
      <c r="C19570" s="17"/>
      <c r="M19570"/>
      <c r="N19570"/>
    </row>
    <row r="19571" spans="3:14" x14ac:dyDescent="0.2">
      <c r="C19571" s="17"/>
      <c r="M19571"/>
      <c r="N19571"/>
    </row>
    <row r="19572" spans="3:14" x14ac:dyDescent="0.2">
      <c r="C19572" s="17"/>
      <c r="M19572"/>
      <c r="N19572"/>
    </row>
    <row r="19573" spans="3:14" x14ac:dyDescent="0.2">
      <c r="C19573" s="17"/>
      <c r="M19573"/>
      <c r="N19573"/>
    </row>
    <row r="19574" spans="3:14" x14ac:dyDescent="0.2">
      <c r="C19574" s="17"/>
      <c r="M19574"/>
      <c r="N19574"/>
    </row>
    <row r="19575" spans="3:14" x14ac:dyDescent="0.2">
      <c r="C19575" s="17"/>
      <c r="M19575"/>
      <c r="N19575"/>
    </row>
    <row r="19576" spans="3:14" x14ac:dyDescent="0.2">
      <c r="C19576" s="17"/>
      <c r="M19576"/>
      <c r="N19576"/>
    </row>
    <row r="19577" spans="3:14" x14ac:dyDescent="0.2">
      <c r="C19577" s="17"/>
      <c r="M19577"/>
      <c r="N19577"/>
    </row>
    <row r="19578" spans="3:14" x14ac:dyDescent="0.2">
      <c r="C19578" s="17"/>
      <c r="M19578"/>
      <c r="N19578"/>
    </row>
    <row r="19579" spans="3:14" x14ac:dyDescent="0.2">
      <c r="C19579" s="17"/>
      <c r="M19579"/>
      <c r="N19579"/>
    </row>
    <row r="19580" spans="3:14" x14ac:dyDescent="0.2">
      <c r="C19580" s="17"/>
      <c r="M19580"/>
      <c r="N19580"/>
    </row>
    <row r="19581" spans="3:14" x14ac:dyDescent="0.2">
      <c r="C19581" s="17"/>
      <c r="M19581"/>
      <c r="N19581"/>
    </row>
    <row r="19582" spans="3:14" x14ac:dyDescent="0.2">
      <c r="C19582" s="17"/>
      <c r="M19582"/>
      <c r="N19582"/>
    </row>
    <row r="19583" spans="3:14" x14ac:dyDescent="0.2">
      <c r="C19583" s="17"/>
      <c r="M19583"/>
      <c r="N19583"/>
    </row>
    <row r="19584" spans="3:14" x14ac:dyDescent="0.2">
      <c r="C19584" s="17"/>
      <c r="M19584"/>
      <c r="N19584"/>
    </row>
    <row r="19585" spans="3:14" x14ac:dyDescent="0.2">
      <c r="C19585" s="17"/>
      <c r="M19585"/>
      <c r="N19585"/>
    </row>
    <row r="19586" spans="3:14" x14ac:dyDescent="0.2">
      <c r="C19586" s="17"/>
      <c r="M19586"/>
      <c r="N19586"/>
    </row>
    <row r="19587" spans="3:14" x14ac:dyDescent="0.2">
      <c r="C19587" s="17"/>
      <c r="M19587"/>
      <c r="N19587"/>
    </row>
    <row r="19588" spans="3:14" x14ac:dyDescent="0.2">
      <c r="C19588" s="17"/>
      <c r="M19588"/>
      <c r="N19588"/>
    </row>
    <row r="19589" spans="3:14" x14ac:dyDescent="0.2">
      <c r="C19589" s="17"/>
      <c r="M19589"/>
      <c r="N19589"/>
    </row>
    <row r="19590" spans="3:14" x14ac:dyDescent="0.2">
      <c r="C19590" s="17"/>
      <c r="M19590"/>
      <c r="N19590"/>
    </row>
    <row r="19591" spans="3:14" x14ac:dyDescent="0.2">
      <c r="C19591" s="17"/>
      <c r="M19591"/>
      <c r="N19591"/>
    </row>
    <row r="19592" spans="3:14" x14ac:dyDescent="0.2">
      <c r="C19592" s="17"/>
      <c r="M19592"/>
      <c r="N19592"/>
    </row>
    <row r="19593" spans="3:14" x14ac:dyDescent="0.2">
      <c r="C19593" s="17"/>
      <c r="M19593"/>
      <c r="N19593"/>
    </row>
    <row r="19594" spans="3:14" x14ac:dyDescent="0.2">
      <c r="C19594" s="17"/>
      <c r="M19594"/>
      <c r="N19594"/>
    </row>
    <row r="19595" spans="3:14" x14ac:dyDescent="0.2">
      <c r="C19595" s="17"/>
      <c r="M19595"/>
      <c r="N19595"/>
    </row>
    <row r="19596" spans="3:14" x14ac:dyDescent="0.2">
      <c r="C19596" s="17"/>
      <c r="M19596"/>
      <c r="N19596"/>
    </row>
    <row r="19597" spans="3:14" x14ac:dyDescent="0.2">
      <c r="C19597" s="17"/>
      <c r="M19597"/>
      <c r="N19597"/>
    </row>
    <row r="19598" spans="3:14" x14ac:dyDescent="0.2">
      <c r="C19598" s="17"/>
      <c r="M19598"/>
      <c r="N19598"/>
    </row>
    <row r="19599" spans="3:14" x14ac:dyDescent="0.2">
      <c r="C19599" s="17"/>
      <c r="M19599"/>
      <c r="N19599"/>
    </row>
    <row r="19600" spans="3:14" x14ac:dyDescent="0.2">
      <c r="C19600" s="17"/>
      <c r="M19600"/>
      <c r="N19600"/>
    </row>
    <row r="19601" spans="3:14" x14ac:dyDescent="0.2">
      <c r="C19601" s="17"/>
      <c r="M19601"/>
      <c r="N19601"/>
    </row>
    <row r="19602" spans="3:14" x14ac:dyDescent="0.2">
      <c r="C19602" s="17"/>
      <c r="M19602"/>
      <c r="N19602"/>
    </row>
    <row r="19603" spans="3:14" x14ac:dyDescent="0.2">
      <c r="C19603" s="17"/>
      <c r="M19603"/>
      <c r="N19603"/>
    </row>
    <row r="19604" spans="3:14" x14ac:dyDescent="0.2">
      <c r="C19604" s="17"/>
      <c r="M19604"/>
      <c r="N19604"/>
    </row>
    <row r="19605" spans="3:14" x14ac:dyDescent="0.2">
      <c r="C19605" s="17"/>
      <c r="M19605"/>
      <c r="N19605"/>
    </row>
    <row r="19606" spans="3:14" x14ac:dyDescent="0.2">
      <c r="C19606" s="17"/>
      <c r="M19606"/>
      <c r="N19606"/>
    </row>
    <row r="19607" spans="3:14" x14ac:dyDescent="0.2">
      <c r="C19607" s="17"/>
      <c r="M19607"/>
      <c r="N19607"/>
    </row>
    <row r="19608" spans="3:14" x14ac:dyDescent="0.2">
      <c r="C19608" s="17"/>
      <c r="M19608"/>
      <c r="N19608"/>
    </row>
    <row r="19609" spans="3:14" x14ac:dyDescent="0.2">
      <c r="C19609" s="17"/>
      <c r="M19609"/>
      <c r="N19609"/>
    </row>
    <row r="19610" spans="3:14" x14ac:dyDescent="0.2">
      <c r="C19610" s="17"/>
      <c r="M19610"/>
      <c r="N19610"/>
    </row>
    <row r="19611" spans="3:14" x14ac:dyDescent="0.2">
      <c r="C19611" s="17"/>
      <c r="M19611"/>
      <c r="N19611"/>
    </row>
    <row r="19612" spans="3:14" x14ac:dyDescent="0.2">
      <c r="C19612" s="17"/>
      <c r="M19612"/>
      <c r="N19612"/>
    </row>
    <row r="19613" spans="3:14" x14ac:dyDescent="0.2">
      <c r="C19613" s="17"/>
      <c r="M19613"/>
      <c r="N19613"/>
    </row>
    <row r="19614" spans="3:14" x14ac:dyDescent="0.2">
      <c r="C19614" s="17"/>
      <c r="M19614"/>
      <c r="N19614"/>
    </row>
    <row r="19615" spans="3:14" x14ac:dyDescent="0.2">
      <c r="C19615" s="17"/>
      <c r="M19615"/>
      <c r="N19615"/>
    </row>
    <row r="19616" spans="3:14" x14ac:dyDescent="0.2">
      <c r="C19616" s="17"/>
      <c r="M19616"/>
      <c r="N19616"/>
    </row>
    <row r="19617" spans="3:14" x14ac:dyDescent="0.2">
      <c r="C19617" s="17"/>
      <c r="M19617"/>
      <c r="N19617"/>
    </row>
    <row r="19618" spans="3:14" x14ac:dyDescent="0.2">
      <c r="C19618" s="17"/>
      <c r="M19618"/>
      <c r="N19618"/>
    </row>
    <row r="19619" spans="3:14" x14ac:dyDescent="0.2">
      <c r="C19619" s="17"/>
      <c r="M19619"/>
      <c r="N19619"/>
    </row>
    <row r="19620" spans="3:14" x14ac:dyDescent="0.2">
      <c r="C19620" s="17"/>
      <c r="M19620"/>
      <c r="N19620"/>
    </row>
    <row r="19621" spans="3:14" x14ac:dyDescent="0.2">
      <c r="C19621" s="17"/>
      <c r="M19621"/>
      <c r="N19621"/>
    </row>
    <row r="19622" spans="3:14" x14ac:dyDescent="0.2">
      <c r="C19622" s="17"/>
      <c r="M19622"/>
      <c r="N19622"/>
    </row>
    <row r="19623" spans="3:14" x14ac:dyDescent="0.2">
      <c r="C19623" s="17"/>
      <c r="M19623"/>
      <c r="N19623"/>
    </row>
    <row r="19624" spans="3:14" x14ac:dyDescent="0.2">
      <c r="C19624" s="17"/>
      <c r="M19624"/>
      <c r="N19624"/>
    </row>
    <row r="19625" spans="3:14" x14ac:dyDescent="0.2">
      <c r="C19625" s="17"/>
      <c r="M19625"/>
      <c r="N19625"/>
    </row>
    <row r="19626" spans="3:14" x14ac:dyDescent="0.2">
      <c r="C19626" s="17"/>
      <c r="M19626"/>
      <c r="N19626"/>
    </row>
    <row r="19627" spans="3:14" x14ac:dyDescent="0.2">
      <c r="C19627" s="17"/>
      <c r="M19627"/>
      <c r="N19627"/>
    </row>
    <row r="19628" spans="3:14" x14ac:dyDescent="0.2">
      <c r="C19628" s="17"/>
      <c r="M19628"/>
      <c r="N19628"/>
    </row>
    <row r="19629" spans="3:14" x14ac:dyDescent="0.2">
      <c r="C19629" s="17"/>
      <c r="M19629"/>
      <c r="N19629"/>
    </row>
    <row r="19630" spans="3:14" x14ac:dyDescent="0.2">
      <c r="C19630" s="17"/>
      <c r="M19630"/>
      <c r="N19630"/>
    </row>
    <row r="19631" spans="3:14" x14ac:dyDescent="0.2">
      <c r="C19631" s="17"/>
      <c r="M19631"/>
      <c r="N19631"/>
    </row>
    <row r="19632" spans="3:14" x14ac:dyDescent="0.2">
      <c r="C19632" s="17"/>
      <c r="M19632"/>
      <c r="N19632"/>
    </row>
    <row r="19633" spans="3:14" x14ac:dyDescent="0.2">
      <c r="C19633" s="17"/>
      <c r="M19633"/>
      <c r="N19633"/>
    </row>
    <row r="19634" spans="3:14" x14ac:dyDescent="0.2">
      <c r="C19634" s="17"/>
      <c r="M19634"/>
      <c r="N19634"/>
    </row>
    <row r="19635" spans="3:14" x14ac:dyDescent="0.2">
      <c r="C19635" s="17"/>
      <c r="M19635"/>
      <c r="N19635"/>
    </row>
    <row r="19636" spans="3:14" x14ac:dyDescent="0.2">
      <c r="C19636" s="17"/>
      <c r="M19636"/>
      <c r="N19636"/>
    </row>
    <row r="19637" spans="3:14" x14ac:dyDescent="0.2">
      <c r="C19637" s="17"/>
      <c r="M19637"/>
      <c r="N19637"/>
    </row>
    <row r="19638" spans="3:14" x14ac:dyDescent="0.2">
      <c r="C19638" s="17"/>
      <c r="M19638"/>
      <c r="N19638"/>
    </row>
    <row r="19639" spans="3:14" x14ac:dyDescent="0.2">
      <c r="C19639" s="17"/>
      <c r="M19639"/>
      <c r="N19639"/>
    </row>
    <row r="19640" spans="3:14" x14ac:dyDescent="0.2">
      <c r="C19640" s="17"/>
      <c r="M19640"/>
      <c r="N19640"/>
    </row>
    <row r="19641" spans="3:14" x14ac:dyDescent="0.2">
      <c r="C19641" s="17"/>
      <c r="M19641"/>
      <c r="N19641"/>
    </row>
    <row r="19642" spans="3:14" x14ac:dyDescent="0.2">
      <c r="C19642" s="17"/>
      <c r="M19642"/>
      <c r="N19642"/>
    </row>
    <row r="19643" spans="3:14" x14ac:dyDescent="0.2">
      <c r="C19643" s="17"/>
      <c r="M19643"/>
      <c r="N19643"/>
    </row>
    <row r="19644" spans="3:14" x14ac:dyDescent="0.2">
      <c r="C19644" s="17"/>
      <c r="M19644"/>
      <c r="N19644"/>
    </row>
    <row r="19645" spans="3:14" x14ac:dyDescent="0.2">
      <c r="C19645" s="17"/>
      <c r="M19645"/>
      <c r="N19645"/>
    </row>
    <row r="19646" spans="3:14" x14ac:dyDescent="0.2">
      <c r="C19646" s="17"/>
      <c r="M19646"/>
      <c r="N19646"/>
    </row>
    <row r="19647" spans="3:14" x14ac:dyDescent="0.2">
      <c r="C19647" s="17"/>
      <c r="M19647"/>
      <c r="N19647"/>
    </row>
    <row r="19648" spans="3:14" x14ac:dyDescent="0.2">
      <c r="C19648" s="17"/>
      <c r="M19648"/>
      <c r="N19648"/>
    </row>
    <row r="19649" spans="3:14" x14ac:dyDescent="0.2">
      <c r="C19649" s="17"/>
      <c r="M19649"/>
      <c r="N19649"/>
    </row>
    <row r="19650" spans="3:14" x14ac:dyDescent="0.2">
      <c r="C19650" s="17"/>
      <c r="M19650"/>
      <c r="N19650"/>
    </row>
    <row r="19651" spans="3:14" x14ac:dyDescent="0.2">
      <c r="C19651" s="17"/>
      <c r="M19651"/>
      <c r="N19651"/>
    </row>
    <row r="19652" spans="3:14" x14ac:dyDescent="0.2">
      <c r="C19652" s="17"/>
      <c r="M19652"/>
      <c r="N19652"/>
    </row>
    <row r="19653" spans="3:14" x14ac:dyDescent="0.2">
      <c r="C19653" s="17"/>
      <c r="M19653"/>
      <c r="N19653"/>
    </row>
    <row r="19654" spans="3:14" x14ac:dyDescent="0.2">
      <c r="C19654" s="17"/>
      <c r="M19654"/>
      <c r="N19654"/>
    </row>
    <row r="19655" spans="3:14" x14ac:dyDescent="0.2">
      <c r="C19655" s="17"/>
      <c r="M19655"/>
      <c r="N19655"/>
    </row>
    <row r="19656" spans="3:14" x14ac:dyDescent="0.2">
      <c r="C19656" s="17"/>
      <c r="M19656"/>
      <c r="N19656"/>
    </row>
    <row r="19657" spans="3:14" x14ac:dyDescent="0.2">
      <c r="C19657" s="17"/>
      <c r="M19657"/>
      <c r="N19657"/>
    </row>
    <row r="19658" spans="3:14" x14ac:dyDescent="0.2">
      <c r="C19658" s="17"/>
      <c r="M19658"/>
      <c r="N19658"/>
    </row>
    <row r="19659" spans="3:14" x14ac:dyDescent="0.2">
      <c r="C19659" s="17"/>
      <c r="M19659"/>
      <c r="N19659"/>
    </row>
    <row r="19660" spans="3:14" x14ac:dyDescent="0.2">
      <c r="C19660" s="17"/>
      <c r="M19660"/>
      <c r="N19660"/>
    </row>
    <row r="19661" spans="3:14" x14ac:dyDescent="0.2">
      <c r="C19661" s="17"/>
      <c r="M19661"/>
      <c r="N19661"/>
    </row>
    <row r="19662" spans="3:14" x14ac:dyDescent="0.2">
      <c r="C19662" s="17"/>
      <c r="M19662"/>
      <c r="N19662"/>
    </row>
    <row r="19663" spans="3:14" x14ac:dyDescent="0.2">
      <c r="C19663" s="17"/>
      <c r="M19663"/>
      <c r="N19663"/>
    </row>
    <row r="19664" spans="3:14" x14ac:dyDescent="0.2">
      <c r="C19664" s="17"/>
      <c r="M19664"/>
      <c r="N19664"/>
    </row>
    <row r="19665" spans="3:14" x14ac:dyDescent="0.2">
      <c r="C19665" s="17"/>
      <c r="M19665"/>
      <c r="N19665"/>
    </row>
    <row r="19666" spans="3:14" x14ac:dyDescent="0.2">
      <c r="C19666" s="17"/>
      <c r="M19666"/>
      <c r="N19666"/>
    </row>
    <row r="19667" spans="3:14" x14ac:dyDescent="0.2">
      <c r="C19667" s="17"/>
      <c r="M19667"/>
      <c r="N19667"/>
    </row>
    <row r="19668" spans="3:14" x14ac:dyDescent="0.2">
      <c r="C19668" s="17"/>
      <c r="M19668"/>
      <c r="N19668"/>
    </row>
    <row r="19669" spans="3:14" x14ac:dyDescent="0.2">
      <c r="C19669" s="17"/>
      <c r="M19669"/>
      <c r="N19669"/>
    </row>
    <row r="19670" spans="3:14" x14ac:dyDescent="0.2">
      <c r="C19670" s="17"/>
      <c r="M19670"/>
      <c r="N19670"/>
    </row>
    <row r="19671" spans="3:14" x14ac:dyDescent="0.2">
      <c r="C19671" s="17"/>
      <c r="M19671"/>
      <c r="N19671"/>
    </row>
    <row r="19672" spans="3:14" x14ac:dyDescent="0.2">
      <c r="C19672" s="17"/>
      <c r="M19672"/>
      <c r="N19672"/>
    </row>
    <row r="19673" spans="3:14" x14ac:dyDescent="0.2">
      <c r="C19673" s="17"/>
      <c r="M19673"/>
      <c r="N19673"/>
    </row>
    <row r="19674" spans="3:14" x14ac:dyDescent="0.2">
      <c r="C19674" s="17"/>
      <c r="M19674"/>
      <c r="N19674"/>
    </row>
    <row r="19675" spans="3:14" x14ac:dyDescent="0.2">
      <c r="C19675" s="17"/>
      <c r="M19675"/>
      <c r="N19675"/>
    </row>
    <row r="19676" spans="3:14" x14ac:dyDescent="0.2">
      <c r="C19676" s="17"/>
      <c r="M19676"/>
      <c r="N19676"/>
    </row>
    <row r="19677" spans="3:14" x14ac:dyDescent="0.2">
      <c r="C19677" s="17"/>
      <c r="M19677"/>
      <c r="N19677"/>
    </row>
    <row r="19678" spans="3:14" x14ac:dyDescent="0.2">
      <c r="C19678" s="17"/>
      <c r="M19678"/>
      <c r="N19678"/>
    </row>
    <row r="19679" spans="3:14" x14ac:dyDescent="0.2">
      <c r="C19679" s="17"/>
      <c r="M19679"/>
      <c r="N19679"/>
    </row>
    <row r="19680" spans="3:14" x14ac:dyDescent="0.2">
      <c r="C19680" s="17"/>
      <c r="M19680"/>
      <c r="N19680"/>
    </row>
    <row r="19681" spans="3:14" x14ac:dyDescent="0.2">
      <c r="C19681" s="17"/>
      <c r="M19681"/>
      <c r="N19681"/>
    </row>
    <row r="19682" spans="3:14" x14ac:dyDescent="0.2">
      <c r="C19682" s="17"/>
      <c r="M19682"/>
      <c r="N19682"/>
    </row>
    <row r="19683" spans="3:14" x14ac:dyDescent="0.2">
      <c r="C19683" s="17"/>
      <c r="M19683"/>
      <c r="N19683"/>
    </row>
    <row r="19684" spans="3:14" x14ac:dyDescent="0.2">
      <c r="C19684" s="17"/>
      <c r="M19684"/>
      <c r="N19684"/>
    </row>
    <row r="19685" spans="3:14" x14ac:dyDescent="0.2">
      <c r="C19685" s="17"/>
      <c r="M19685"/>
      <c r="N19685"/>
    </row>
    <row r="19686" spans="3:14" x14ac:dyDescent="0.2">
      <c r="C19686" s="17"/>
      <c r="M19686"/>
      <c r="N19686"/>
    </row>
    <row r="19687" spans="3:14" x14ac:dyDescent="0.2">
      <c r="C19687" s="17"/>
      <c r="M19687"/>
      <c r="N19687"/>
    </row>
    <row r="19688" spans="3:14" x14ac:dyDescent="0.2">
      <c r="C19688" s="17"/>
      <c r="M19688"/>
      <c r="N19688"/>
    </row>
    <row r="19689" spans="3:14" x14ac:dyDescent="0.2">
      <c r="C19689" s="17"/>
      <c r="M19689"/>
      <c r="N19689"/>
    </row>
    <row r="19690" spans="3:14" x14ac:dyDescent="0.2">
      <c r="C19690" s="17"/>
      <c r="M19690"/>
      <c r="N19690"/>
    </row>
    <row r="19691" spans="3:14" x14ac:dyDescent="0.2">
      <c r="C19691" s="17"/>
      <c r="M19691"/>
      <c r="N19691"/>
    </row>
    <row r="19692" spans="3:14" x14ac:dyDescent="0.2">
      <c r="C19692" s="17"/>
      <c r="M19692"/>
      <c r="N19692"/>
    </row>
    <row r="19693" spans="3:14" x14ac:dyDescent="0.2">
      <c r="C19693" s="17"/>
      <c r="M19693"/>
      <c r="N19693"/>
    </row>
    <row r="19694" spans="3:14" x14ac:dyDescent="0.2">
      <c r="C19694" s="17"/>
      <c r="M19694"/>
      <c r="N19694"/>
    </row>
    <row r="19695" spans="3:14" x14ac:dyDescent="0.2">
      <c r="C19695" s="17"/>
      <c r="M19695"/>
      <c r="N19695"/>
    </row>
    <row r="19696" spans="3:14" x14ac:dyDescent="0.2">
      <c r="C19696" s="17"/>
      <c r="M19696"/>
      <c r="N19696"/>
    </row>
    <row r="19697" spans="3:14" x14ac:dyDescent="0.2">
      <c r="C19697" s="17"/>
      <c r="M19697"/>
      <c r="N19697"/>
    </row>
    <row r="19698" spans="3:14" x14ac:dyDescent="0.2">
      <c r="C19698" s="17"/>
      <c r="M19698"/>
      <c r="N19698"/>
    </row>
    <row r="19699" spans="3:14" x14ac:dyDescent="0.2">
      <c r="C19699" s="17"/>
      <c r="M19699"/>
      <c r="N19699"/>
    </row>
    <row r="19700" spans="3:14" x14ac:dyDescent="0.2">
      <c r="C19700" s="17"/>
      <c r="M19700"/>
      <c r="N19700"/>
    </row>
    <row r="19701" spans="3:14" x14ac:dyDescent="0.2">
      <c r="C19701" s="17"/>
      <c r="M19701"/>
      <c r="N19701"/>
    </row>
    <row r="19702" spans="3:14" x14ac:dyDescent="0.2">
      <c r="C19702" s="17"/>
      <c r="M19702"/>
      <c r="N19702"/>
    </row>
    <row r="19703" spans="3:14" x14ac:dyDescent="0.2">
      <c r="C19703" s="17"/>
      <c r="M19703"/>
      <c r="N19703"/>
    </row>
    <row r="19704" spans="3:14" x14ac:dyDescent="0.2">
      <c r="C19704" s="17"/>
      <c r="M19704"/>
      <c r="N19704"/>
    </row>
    <row r="19705" spans="3:14" x14ac:dyDescent="0.2">
      <c r="C19705" s="17"/>
      <c r="M19705"/>
      <c r="N19705"/>
    </row>
    <row r="19706" spans="3:14" x14ac:dyDescent="0.2">
      <c r="C19706" s="17"/>
      <c r="M19706"/>
      <c r="N19706"/>
    </row>
    <row r="19707" spans="3:14" x14ac:dyDescent="0.2">
      <c r="C19707" s="17"/>
      <c r="M19707"/>
      <c r="N19707"/>
    </row>
    <row r="19708" spans="3:14" x14ac:dyDescent="0.2">
      <c r="C19708" s="17"/>
      <c r="M19708"/>
      <c r="N19708"/>
    </row>
    <row r="19709" spans="3:14" x14ac:dyDescent="0.2">
      <c r="C19709" s="17"/>
      <c r="M19709"/>
      <c r="N19709"/>
    </row>
    <row r="19710" spans="3:14" x14ac:dyDescent="0.2">
      <c r="C19710" s="17"/>
      <c r="M19710"/>
      <c r="N19710"/>
    </row>
    <row r="19711" spans="3:14" x14ac:dyDescent="0.2">
      <c r="C19711" s="17"/>
      <c r="M19711"/>
      <c r="N19711"/>
    </row>
    <row r="19712" spans="3:14" x14ac:dyDescent="0.2">
      <c r="C19712" s="17"/>
      <c r="M19712"/>
      <c r="N19712"/>
    </row>
    <row r="19713" spans="3:14" x14ac:dyDescent="0.2">
      <c r="C19713" s="17"/>
      <c r="M19713"/>
      <c r="N19713"/>
    </row>
    <row r="19714" spans="3:14" x14ac:dyDescent="0.2">
      <c r="C19714" s="17"/>
      <c r="M19714"/>
      <c r="N19714"/>
    </row>
    <row r="19715" spans="3:14" x14ac:dyDescent="0.2">
      <c r="C19715" s="17"/>
      <c r="M19715"/>
      <c r="N19715"/>
    </row>
    <row r="19716" spans="3:14" x14ac:dyDescent="0.2">
      <c r="C19716" s="17"/>
      <c r="M19716"/>
      <c r="N19716"/>
    </row>
    <row r="19717" spans="3:14" x14ac:dyDescent="0.2">
      <c r="C19717" s="17"/>
      <c r="M19717"/>
      <c r="N19717"/>
    </row>
    <row r="19718" spans="3:14" x14ac:dyDescent="0.2">
      <c r="C19718" s="17"/>
      <c r="M19718"/>
      <c r="N19718"/>
    </row>
    <row r="19719" spans="3:14" x14ac:dyDescent="0.2">
      <c r="C19719" s="17"/>
      <c r="M19719"/>
      <c r="N19719"/>
    </row>
    <row r="19720" spans="3:14" x14ac:dyDescent="0.2">
      <c r="C19720" s="17"/>
      <c r="M19720"/>
      <c r="N19720"/>
    </row>
    <row r="19721" spans="3:14" x14ac:dyDescent="0.2">
      <c r="C19721" s="17"/>
      <c r="M19721"/>
      <c r="N19721"/>
    </row>
    <row r="19722" spans="3:14" x14ac:dyDescent="0.2">
      <c r="C19722" s="17"/>
      <c r="M19722"/>
      <c r="N19722"/>
    </row>
    <row r="19723" spans="3:14" x14ac:dyDescent="0.2">
      <c r="C19723" s="17"/>
      <c r="M19723"/>
      <c r="N19723"/>
    </row>
    <row r="19724" spans="3:14" x14ac:dyDescent="0.2">
      <c r="C19724" s="17"/>
      <c r="M19724"/>
      <c r="N19724"/>
    </row>
    <row r="19725" spans="3:14" x14ac:dyDescent="0.2">
      <c r="C19725" s="17"/>
      <c r="M19725"/>
      <c r="N19725"/>
    </row>
    <row r="19726" spans="3:14" x14ac:dyDescent="0.2">
      <c r="C19726" s="17"/>
      <c r="M19726"/>
      <c r="N19726"/>
    </row>
    <row r="19727" spans="3:14" x14ac:dyDescent="0.2">
      <c r="C19727" s="17"/>
      <c r="M19727"/>
      <c r="N19727"/>
    </row>
    <row r="19728" spans="3:14" x14ac:dyDescent="0.2">
      <c r="C19728" s="17"/>
      <c r="M19728"/>
      <c r="N19728"/>
    </row>
    <row r="19729" spans="3:14" x14ac:dyDescent="0.2">
      <c r="C19729" s="17"/>
      <c r="M19729"/>
      <c r="N19729"/>
    </row>
    <row r="19730" spans="3:14" x14ac:dyDescent="0.2">
      <c r="C19730" s="17"/>
      <c r="M19730"/>
      <c r="N19730"/>
    </row>
    <row r="19731" spans="3:14" x14ac:dyDescent="0.2">
      <c r="C19731" s="17"/>
      <c r="M19731"/>
      <c r="N19731"/>
    </row>
    <row r="19732" spans="3:14" x14ac:dyDescent="0.2">
      <c r="C19732" s="17"/>
      <c r="M19732"/>
      <c r="N19732"/>
    </row>
    <row r="19733" spans="3:14" x14ac:dyDescent="0.2">
      <c r="C19733" s="17"/>
      <c r="M19733"/>
      <c r="N19733"/>
    </row>
    <row r="19734" spans="3:14" x14ac:dyDescent="0.2">
      <c r="C19734" s="17"/>
      <c r="M19734"/>
      <c r="N19734"/>
    </row>
    <row r="19735" spans="3:14" x14ac:dyDescent="0.2">
      <c r="C19735" s="17"/>
      <c r="M19735"/>
      <c r="N19735"/>
    </row>
    <row r="19736" spans="3:14" x14ac:dyDescent="0.2">
      <c r="C19736" s="17"/>
      <c r="M19736"/>
      <c r="N19736"/>
    </row>
    <row r="19737" spans="3:14" x14ac:dyDescent="0.2">
      <c r="C19737" s="17"/>
      <c r="M19737"/>
      <c r="N19737"/>
    </row>
    <row r="19738" spans="3:14" x14ac:dyDescent="0.2">
      <c r="C19738" s="17"/>
      <c r="M19738"/>
      <c r="N19738"/>
    </row>
    <row r="19739" spans="3:14" x14ac:dyDescent="0.2">
      <c r="C19739" s="17"/>
      <c r="M19739"/>
      <c r="N19739"/>
    </row>
    <row r="19740" spans="3:14" x14ac:dyDescent="0.2">
      <c r="C19740" s="17"/>
      <c r="M19740"/>
      <c r="N19740"/>
    </row>
    <row r="19741" spans="3:14" x14ac:dyDescent="0.2">
      <c r="C19741" s="17"/>
      <c r="M19741"/>
      <c r="N19741"/>
    </row>
    <row r="19742" spans="3:14" x14ac:dyDescent="0.2">
      <c r="C19742" s="17"/>
      <c r="M19742"/>
      <c r="N19742"/>
    </row>
    <row r="19743" spans="3:14" x14ac:dyDescent="0.2">
      <c r="C19743" s="17"/>
      <c r="M19743"/>
      <c r="N19743"/>
    </row>
    <row r="19744" spans="3:14" x14ac:dyDescent="0.2">
      <c r="C19744" s="17"/>
      <c r="M19744"/>
      <c r="N19744"/>
    </row>
    <row r="19745" spans="3:14" x14ac:dyDescent="0.2">
      <c r="C19745" s="17"/>
      <c r="M19745"/>
      <c r="N19745"/>
    </row>
    <row r="19746" spans="3:14" x14ac:dyDescent="0.2">
      <c r="C19746" s="17"/>
      <c r="M19746"/>
      <c r="N19746"/>
    </row>
    <row r="19747" spans="3:14" x14ac:dyDescent="0.2">
      <c r="C19747" s="17"/>
      <c r="M19747"/>
      <c r="N19747"/>
    </row>
    <row r="19748" spans="3:14" x14ac:dyDescent="0.2">
      <c r="C19748" s="17"/>
      <c r="M19748"/>
      <c r="N19748"/>
    </row>
    <row r="19749" spans="3:14" x14ac:dyDescent="0.2">
      <c r="C19749" s="17"/>
      <c r="M19749"/>
      <c r="N19749"/>
    </row>
    <row r="19750" spans="3:14" x14ac:dyDescent="0.2">
      <c r="C19750" s="17"/>
      <c r="M19750"/>
      <c r="N19750"/>
    </row>
    <row r="19751" spans="3:14" x14ac:dyDescent="0.2">
      <c r="C19751" s="17"/>
      <c r="M19751"/>
      <c r="N19751"/>
    </row>
    <row r="19752" spans="3:14" x14ac:dyDescent="0.2">
      <c r="C19752" s="17"/>
      <c r="M19752"/>
      <c r="N19752"/>
    </row>
    <row r="19753" spans="3:14" x14ac:dyDescent="0.2">
      <c r="C19753" s="17"/>
      <c r="M19753"/>
      <c r="N19753"/>
    </row>
    <row r="19754" spans="3:14" x14ac:dyDescent="0.2">
      <c r="C19754" s="17"/>
      <c r="M19754"/>
      <c r="N19754"/>
    </row>
    <row r="19755" spans="3:14" x14ac:dyDescent="0.2">
      <c r="C19755" s="17"/>
      <c r="M19755"/>
      <c r="N19755"/>
    </row>
    <row r="19756" spans="3:14" x14ac:dyDescent="0.2">
      <c r="C19756" s="17"/>
      <c r="M19756"/>
      <c r="N19756"/>
    </row>
    <row r="19757" spans="3:14" x14ac:dyDescent="0.2">
      <c r="C19757" s="17"/>
      <c r="M19757"/>
      <c r="N19757"/>
    </row>
    <row r="19758" spans="3:14" x14ac:dyDescent="0.2">
      <c r="C19758" s="17"/>
      <c r="M19758"/>
      <c r="N19758"/>
    </row>
    <row r="19759" spans="3:14" x14ac:dyDescent="0.2">
      <c r="C19759" s="17"/>
      <c r="M19759"/>
      <c r="N19759"/>
    </row>
    <row r="19760" spans="3:14" x14ac:dyDescent="0.2">
      <c r="C19760" s="17"/>
      <c r="M19760"/>
      <c r="N19760"/>
    </row>
    <row r="19761" spans="3:14" x14ac:dyDescent="0.2">
      <c r="C19761" s="17"/>
      <c r="M19761"/>
      <c r="N19761"/>
    </row>
    <row r="19762" spans="3:14" x14ac:dyDescent="0.2">
      <c r="C19762" s="17"/>
      <c r="M19762"/>
      <c r="N19762"/>
    </row>
    <row r="19763" spans="3:14" x14ac:dyDescent="0.2">
      <c r="C19763" s="17"/>
      <c r="M19763"/>
      <c r="N19763"/>
    </row>
    <row r="19764" spans="3:14" x14ac:dyDescent="0.2">
      <c r="C19764" s="17"/>
      <c r="M19764"/>
      <c r="N19764"/>
    </row>
    <row r="19765" spans="3:14" x14ac:dyDescent="0.2">
      <c r="C19765" s="17"/>
      <c r="M19765"/>
      <c r="N19765"/>
    </row>
    <row r="19766" spans="3:14" x14ac:dyDescent="0.2">
      <c r="C19766" s="17"/>
      <c r="M19766"/>
      <c r="N19766"/>
    </row>
    <row r="19767" spans="3:14" x14ac:dyDescent="0.2">
      <c r="C19767" s="17"/>
      <c r="M19767"/>
      <c r="N19767"/>
    </row>
    <row r="19768" spans="3:14" x14ac:dyDescent="0.2">
      <c r="C19768" s="17"/>
      <c r="M19768"/>
      <c r="N19768"/>
    </row>
    <row r="19769" spans="3:14" x14ac:dyDescent="0.2">
      <c r="C19769" s="17"/>
      <c r="M19769"/>
      <c r="N19769"/>
    </row>
    <row r="19770" spans="3:14" x14ac:dyDescent="0.2">
      <c r="C19770" s="17"/>
      <c r="M19770"/>
      <c r="N19770"/>
    </row>
    <row r="19771" spans="3:14" x14ac:dyDescent="0.2">
      <c r="C19771" s="17"/>
      <c r="M19771"/>
      <c r="N19771"/>
    </row>
    <row r="19772" spans="3:14" x14ac:dyDescent="0.2">
      <c r="C19772" s="17"/>
      <c r="M19772"/>
      <c r="N19772"/>
    </row>
    <row r="19773" spans="3:14" x14ac:dyDescent="0.2">
      <c r="C19773" s="17"/>
      <c r="M19773"/>
      <c r="N19773"/>
    </row>
    <row r="19774" spans="3:14" x14ac:dyDescent="0.2">
      <c r="C19774" s="17"/>
      <c r="M19774"/>
      <c r="N19774"/>
    </row>
    <row r="19775" spans="3:14" x14ac:dyDescent="0.2">
      <c r="C19775" s="17"/>
      <c r="M19775"/>
      <c r="N19775"/>
    </row>
    <row r="19776" spans="3:14" x14ac:dyDescent="0.2">
      <c r="C19776" s="17"/>
      <c r="M19776"/>
      <c r="N19776"/>
    </row>
    <row r="19777" spans="3:14" x14ac:dyDescent="0.2">
      <c r="C19777" s="17"/>
      <c r="M19777"/>
      <c r="N19777"/>
    </row>
    <row r="19778" spans="3:14" x14ac:dyDescent="0.2">
      <c r="C19778" s="17"/>
      <c r="M19778"/>
      <c r="N19778"/>
    </row>
    <row r="19779" spans="3:14" x14ac:dyDescent="0.2">
      <c r="C19779" s="17"/>
      <c r="M19779"/>
      <c r="N19779"/>
    </row>
    <row r="19780" spans="3:14" x14ac:dyDescent="0.2">
      <c r="C19780" s="17"/>
      <c r="M19780"/>
      <c r="N19780"/>
    </row>
    <row r="19781" spans="3:14" x14ac:dyDescent="0.2">
      <c r="C19781" s="17"/>
      <c r="M19781"/>
      <c r="N19781"/>
    </row>
    <row r="19782" spans="3:14" x14ac:dyDescent="0.2">
      <c r="C19782" s="17"/>
      <c r="M19782"/>
      <c r="N19782"/>
    </row>
    <row r="19783" spans="3:14" x14ac:dyDescent="0.2">
      <c r="C19783" s="17"/>
      <c r="M19783"/>
      <c r="N19783"/>
    </row>
    <row r="19784" spans="3:14" x14ac:dyDescent="0.2">
      <c r="C19784" s="17"/>
      <c r="M19784"/>
      <c r="N19784"/>
    </row>
    <row r="19785" spans="3:14" x14ac:dyDescent="0.2">
      <c r="C19785" s="17"/>
      <c r="M19785"/>
      <c r="N19785"/>
    </row>
    <row r="19786" spans="3:14" x14ac:dyDescent="0.2">
      <c r="C19786" s="17"/>
      <c r="M19786"/>
      <c r="N19786"/>
    </row>
    <row r="19787" spans="3:14" x14ac:dyDescent="0.2">
      <c r="C19787" s="17"/>
      <c r="M19787"/>
      <c r="N19787"/>
    </row>
    <row r="19788" spans="3:14" x14ac:dyDescent="0.2">
      <c r="C19788" s="17"/>
      <c r="M19788"/>
      <c r="N19788"/>
    </row>
    <row r="19789" spans="3:14" x14ac:dyDescent="0.2">
      <c r="C19789" s="17"/>
      <c r="M19789"/>
      <c r="N19789"/>
    </row>
    <row r="19790" spans="3:14" x14ac:dyDescent="0.2">
      <c r="C19790" s="17"/>
      <c r="M19790"/>
      <c r="N19790"/>
    </row>
    <row r="19791" spans="3:14" x14ac:dyDescent="0.2">
      <c r="C19791" s="17"/>
      <c r="M19791"/>
      <c r="N19791"/>
    </row>
    <row r="19792" spans="3:14" x14ac:dyDescent="0.2">
      <c r="C19792" s="17"/>
      <c r="M19792"/>
      <c r="N19792"/>
    </row>
    <row r="19793" spans="3:14" x14ac:dyDescent="0.2">
      <c r="C19793" s="17"/>
      <c r="M19793"/>
      <c r="N19793"/>
    </row>
    <row r="19794" spans="3:14" x14ac:dyDescent="0.2">
      <c r="C19794" s="17"/>
      <c r="M19794"/>
      <c r="N19794"/>
    </row>
    <row r="19795" spans="3:14" x14ac:dyDescent="0.2">
      <c r="C19795" s="17"/>
      <c r="M19795"/>
      <c r="N19795"/>
    </row>
    <row r="19796" spans="3:14" x14ac:dyDescent="0.2">
      <c r="C19796" s="17"/>
      <c r="M19796"/>
      <c r="N19796"/>
    </row>
    <row r="19797" spans="3:14" x14ac:dyDescent="0.2">
      <c r="C19797" s="17"/>
      <c r="M19797"/>
      <c r="N19797"/>
    </row>
    <row r="19798" spans="3:14" x14ac:dyDescent="0.2">
      <c r="C19798" s="17"/>
      <c r="M19798"/>
      <c r="N19798"/>
    </row>
    <row r="19799" spans="3:14" x14ac:dyDescent="0.2">
      <c r="C19799" s="17"/>
      <c r="M19799"/>
      <c r="N19799"/>
    </row>
    <row r="19800" spans="3:14" x14ac:dyDescent="0.2">
      <c r="C19800" s="17"/>
      <c r="M19800"/>
      <c r="N19800"/>
    </row>
    <row r="19801" spans="3:14" x14ac:dyDescent="0.2">
      <c r="C19801" s="17"/>
      <c r="M19801"/>
      <c r="N19801"/>
    </row>
    <row r="19802" spans="3:14" x14ac:dyDescent="0.2">
      <c r="C19802" s="17"/>
      <c r="M19802"/>
      <c r="N19802"/>
    </row>
    <row r="19803" spans="3:14" x14ac:dyDescent="0.2">
      <c r="C19803" s="17"/>
      <c r="M19803"/>
      <c r="N19803"/>
    </row>
    <row r="19804" spans="3:14" x14ac:dyDescent="0.2">
      <c r="C19804" s="17"/>
      <c r="M19804"/>
      <c r="N19804"/>
    </row>
    <row r="19805" spans="3:14" x14ac:dyDescent="0.2">
      <c r="C19805" s="17"/>
      <c r="M19805"/>
      <c r="N19805"/>
    </row>
    <row r="19806" spans="3:14" x14ac:dyDescent="0.2">
      <c r="C19806" s="17"/>
      <c r="M19806"/>
      <c r="N19806"/>
    </row>
    <row r="19807" spans="3:14" x14ac:dyDescent="0.2">
      <c r="C19807" s="17"/>
      <c r="M19807"/>
      <c r="N19807"/>
    </row>
    <row r="19808" spans="3:14" x14ac:dyDescent="0.2">
      <c r="C19808" s="17"/>
      <c r="M19808"/>
      <c r="N19808"/>
    </row>
    <row r="19809" spans="3:14" x14ac:dyDescent="0.2">
      <c r="C19809" s="17"/>
      <c r="M19809"/>
      <c r="N19809"/>
    </row>
    <row r="19810" spans="3:14" x14ac:dyDescent="0.2">
      <c r="C19810" s="17"/>
      <c r="M19810"/>
      <c r="N19810"/>
    </row>
    <row r="19811" spans="3:14" x14ac:dyDescent="0.2">
      <c r="C19811" s="17"/>
      <c r="M19811"/>
      <c r="N19811"/>
    </row>
    <row r="19812" spans="3:14" x14ac:dyDescent="0.2">
      <c r="C19812" s="17"/>
      <c r="M19812"/>
      <c r="N19812"/>
    </row>
    <row r="19813" spans="3:14" x14ac:dyDescent="0.2">
      <c r="C19813" s="17"/>
      <c r="M19813"/>
      <c r="N19813"/>
    </row>
    <row r="19814" spans="3:14" x14ac:dyDescent="0.2">
      <c r="C19814" s="17"/>
      <c r="M19814"/>
      <c r="N19814"/>
    </row>
    <row r="19815" spans="3:14" x14ac:dyDescent="0.2">
      <c r="C19815" s="17"/>
      <c r="M19815"/>
      <c r="N19815"/>
    </row>
    <row r="19816" spans="3:14" x14ac:dyDescent="0.2">
      <c r="C19816" s="17"/>
      <c r="M19816"/>
      <c r="N19816"/>
    </row>
    <row r="19817" spans="3:14" x14ac:dyDescent="0.2">
      <c r="C19817" s="17"/>
      <c r="M19817"/>
      <c r="N19817"/>
    </row>
    <row r="19818" spans="3:14" x14ac:dyDescent="0.2">
      <c r="C19818" s="17"/>
      <c r="M19818"/>
      <c r="N19818"/>
    </row>
    <row r="19819" spans="3:14" x14ac:dyDescent="0.2">
      <c r="C19819" s="17"/>
      <c r="M19819"/>
      <c r="N19819"/>
    </row>
    <row r="19820" spans="3:14" x14ac:dyDescent="0.2">
      <c r="C19820" s="17"/>
      <c r="M19820"/>
      <c r="N19820"/>
    </row>
    <row r="19821" spans="3:14" x14ac:dyDescent="0.2">
      <c r="C19821" s="17"/>
      <c r="M19821"/>
      <c r="N19821"/>
    </row>
    <row r="19822" spans="3:14" x14ac:dyDescent="0.2">
      <c r="C19822" s="17"/>
      <c r="M19822"/>
      <c r="N19822"/>
    </row>
    <row r="19823" spans="3:14" x14ac:dyDescent="0.2">
      <c r="C19823" s="17"/>
      <c r="M19823"/>
      <c r="N19823"/>
    </row>
    <row r="19824" spans="3:14" x14ac:dyDescent="0.2">
      <c r="C19824" s="17"/>
      <c r="M19824"/>
      <c r="N19824"/>
    </row>
    <row r="19825" spans="3:14" x14ac:dyDescent="0.2">
      <c r="C19825" s="17"/>
      <c r="M19825"/>
      <c r="N19825"/>
    </row>
    <row r="19826" spans="3:14" x14ac:dyDescent="0.2">
      <c r="C19826" s="17"/>
      <c r="M19826"/>
      <c r="N19826"/>
    </row>
    <row r="19827" spans="3:14" x14ac:dyDescent="0.2">
      <c r="C19827" s="17"/>
      <c r="M19827"/>
      <c r="N19827"/>
    </row>
    <row r="19828" spans="3:14" x14ac:dyDescent="0.2">
      <c r="C19828" s="17"/>
      <c r="M19828"/>
      <c r="N19828"/>
    </row>
    <row r="19829" spans="3:14" x14ac:dyDescent="0.2">
      <c r="C19829" s="17"/>
      <c r="M19829"/>
      <c r="N19829"/>
    </row>
    <row r="19830" spans="3:14" x14ac:dyDescent="0.2">
      <c r="C19830" s="17"/>
      <c r="M19830"/>
      <c r="N19830"/>
    </row>
    <row r="19831" spans="3:14" x14ac:dyDescent="0.2">
      <c r="C19831" s="17"/>
      <c r="M19831"/>
      <c r="N19831"/>
    </row>
    <row r="19832" spans="3:14" x14ac:dyDescent="0.2">
      <c r="C19832" s="17"/>
      <c r="M19832"/>
      <c r="N19832"/>
    </row>
    <row r="19833" spans="3:14" x14ac:dyDescent="0.2">
      <c r="C19833" s="17"/>
      <c r="M19833"/>
      <c r="N19833"/>
    </row>
    <row r="19834" spans="3:14" x14ac:dyDescent="0.2">
      <c r="C19834" s="17"/>
      <c r="M19834"/>
      <c r="N19834"/>
    </row>
    <row r="19835" spans="3:14" x14ac:dyDescent="0.2">
      <c r="C19835" s="17"/>
      <c r="M19835"/>
      <c r="N19835"/>
    </row>
    <row r="19836" spans="3:14" x14ac:dyDescent="0.2">
      <c r="C19836" s="17"/>
      <c r="M19836"/>
      <c r="N19836"/>
    </row>
    <row r="19837" spans="3:14" x14ac:dyDescent="0.2">
      <c r="C19837" s="17"/>
      <c r="M19837"/>
      <c r="N19837"/>
    </row>
    <row r="19838" spans="3:14" x14ac:dyDescent="0.2">
      <c r="C19838" s="17"/>
      <c r="M19838"/>
      <c r="N19838"/>
    </row>
    <row r="19839" spans="3:14" x14ac:dyDescent="0.2">
      <c r="C19839" s="17"/>
      <c r="M19839"/>
      <c r="N19839"/>
    </row>
    <row r="19840" spans="3:14" x14ac:dyDescent="0.2">
      <c r="C19840" s="17"/>
      <c r="M19840"/>
      <c r="N19840"/>
    </row>
    <row r="19841" spans="3:14" x14ac:dyDescent="0.2">
      <c r="C19841" s="17"/>
      <c r="M19841"/>
      <c r="N19841"/>
    </row>
    <row r="19842" spans="3:14" x14ac:dyDescent="0.2">
      <c r="C19842" s="17"/>
      <c r="M19842"/>
      <c r="N19842"/>
    </row>
    <row r="19843" spans="3:14" x14ac:dyDescent="0.2">
      <c r="C19843" s="17"/>
      <c r="M19843"/>
      <c r="N19843"/>
    </row>
    <row r="19844" spans="3:14" x14ac:dyDescent="0.2">
      <c r="C19844" s="17"/>
      <c r="M19844"/>
      <c r="N19844"/>
    </row>
    <row r="19845" spans="3:14" x14ac:dyDescent="0.2">
      <c r="C19845" s="17"/>
      <c r="M19845"/>
      <c r="N19845"/>
    </row>
    <row r="19846" spans="3:14" x14ac:dyDescent="0.2">
      <c r="C19846" s="17"/>
      <c r="M19846"/>
      <c r="N19846"/>
    </row>
    <row r="19847" spans="3:14" x14ac:dyDescent="0.2">
      <c r="C19847" s="17"/>
      <c r="M19847"/>
      <c r="N19847"/>
    </row>
    <row r="19848" spans="3:14" x14ac:dyDescent="0.2">
      <c r="C19848" s="17"/>
      <c r="M19848"/>
      <c r="N19848"/>
    </row>
    <row r="19849" spans="3:14" x14ac:dyDescent="0.2">
      <c r="C19849" s="17"/>
      <c r="M19849"/>
      <c r="N19849"/>
    </row>
    <row r="19850" spans="3:14" x14ac:dyDescent="0.2">
      <c r="C19850" s="17"/>
      <c r="M19850"/>
      <c r="N19850"/>
    </row>
    <row r="19851" spans="3:14" x14ac:dyDescent="0.2">
      <c r="C19851" s="17"/>
      <c r="M19851"/>
      <c r="N19851"/>
    </row>
    <row r="19852" spans="3:14" x14ac:dyDescent="0.2">
      <c r="C19852" s="17"/>
      <c r="M19852"/>
      <c r="N19852"/>
    </row>
    <row r="19853" spans="3:14" x14ac:dyDescent="0.2">
      <c r="C19853" s="17"/>
      <c r="M19853"/>
      <c r="N19853"/>
    </row>
    <row r="19854" spans="3:14" x14ac:dyDescent="0.2">
      <c r="C19854" s="17"/>
      <c r="M19854"/>
      <c r="N19854"/>
    </row>
    <row r="19855" spans="3:14" x14ac:dyDescent="0.2">
      <c r="C19855" s="17"/>
      <c r="M19855"/>
      <c r="N19855"/>
    </row>
    <row r="19856" spans="3:14" x14ac:dyDescent="0.2">
      <c r="C19856" s="17"/>
      <c r="M19856"/>
      <c r="N19856"/>
    </row>
    <row r="19857" spans="3:14" x14ac:dyDescent="0.2">
      <c r="C19857" s="17"/>
      <c r="M19857"/>
      <c r="N19857"/>
    </row>
    <row r="19858" spans="3:14" x14ac:dyDescent="0.2">
      <c r="C19858" s="17"/>
      <c r="M19858"/>
      <c r="N19858"/>
    </row>
    <row r="19859" spans="3:14" x14ac:dyDescent="0.2">
      <c r="C19859" s="17"/>
      <c r="M19859"/>
      <c r="N19859"/>
    </row>
    <row r="19860" spans="3:14" x14ac:dyDescent="0.2">
      <c r="C19860" s="17"/>
      <c r="M19860"/>
      <c r="N19860"/>
    </row>
    <row r="19861" spans="3:14" x14ac:dyDescent="0.2">
      <c r="C19861" s="17"/>
      <c r="M19861"/>
      <c r="N19861"/>
    </row>
    <row r="19862" spans="3:14" x14ac:dyDescent="0.2">
      <c r="C19862" s="17"/>
      <c r="M19862"/>
      <c r="N19862"/>
    </row>
    <row r="19863" spans="3:14" x14ac:dyDescent="0.2">
      <c r="C19863" s="17"/>
      <c r="M19863"/>
      <c r="N19863"/>
    </row>
    <row r="19864" spans="3:14" x14ac:dyDescent="0.2">
      <c r="C19864" s="17"/>
      <c r="M19864"/>
      <c r="N19864"/>
    </row>
    <row r="19865" spans="3:14" x14ac:dyDescent="0.2">
      <c r="C19865" s="17"/>
      <c r="M19865"/>
      <c r="N19865"/>
    </row>
    <row r="19866" spans="3:14" x14ac:dyDescent="0.2">
      <c r="C19866" s="17"/>
      <c r="M19866"/>
      <c r="N19866"/>
    </row>
    <row r="19867" spans="3:14" x14ac:dyDescent="0.2">
      <c r="C19867" s="17"/>
      <c r="M19867"/>
      <c r="N19867"/>
    </row>
    <row r="19868" spans="3:14" x14ac:dyDescent="0.2">
      <c r="C19868" s="17"/>
      <c r="M19868"/>
      <c r="N19868"/>
    </row>
    <row r="19869" spans="3:14" x14ac:dyDescent="0.2">
      <c r="C19869" s="17"/>
      <c r="M19869"/>
      <c r="N19869"/>
    </row>
    <row r="19870" spans="3:14" x14ac:dyDescent="0.2">
      <c r="C19870" s="17"/>
      <c r="M19870"/>
      <c r="N19870"/>
    </row>
    <row r="19871" spans="3:14" x14ac:dyDescent="0.2">
      <c r="C19871" s="17"/>
      <c r="M19871"/>
      <c r="N19871"/>
    </row>
    <row r="19872" spans="3:14" x14ac:dyDescent="0.2">
      <c r="C19872" s="17"/>
      <c r="M19872"/>
      <c r="N19872"/>
    </row>
    <row r="19873" spans="3:14" x14ac:dyDescent="0.2">
      <c r="C19873" s="17"/>
      <c r="M19873"/>
      <c r="N19873"/>
    </row>
    <row r="19874" spans="3:14" x14ac:dyDescent="0.2">
      <c r="C19874" s="17"/>
      <c r="M19874"/>
      <c r="N19874"/>
    </row>
    <row r="19875" spans="3:14" x14ac:dyDescent="0.2">
      <c r="C19875" s="17"/>
      <c r="M19875"/>
      <c r="N19875"/>
    </row>
    <row r="19876" spans="3:14" x14ac:dyDescent="0.2">
      <c r="C19876" s="17"/>
      <c r="M19876"/>
      <c r="N19876"/>
    </row>
    <row r="19877" spans="3:14" x14ac:dyDescent="0.2">
      <c r="C19877" s="17"/>
      <c r="M19877"/>
      <c r="N19877"/>
    </row>
    <row r="19878" spans="3:14" x14ac:dyDescent="0.2">
      <c r="C19878" s="17"/>
      <c r="M19878"/>
      <c r="N19878"/>
    </row>
    <row r="19879" spans="3:14" x14ac:dyDescent="0.2">
      <c r="C19879" s="17"/>
      <c r="M19879"/>
      <c r="N19879"/>
    </row>
    <row r="19880" spans="3:14" x14ac:dyDescent="0.2">
      <c r="C19880" s="17"/>
      <c r="M19880"/>
      <c r="N19880"/>
    </row>
    <row r="19881" spans="3:14" x14ac:dyDescent="0.2">
      <c r="C19881" s="17"/>
      <c r="M19881"/>
      <c r="N19881"/>
    </row>
    <row r="19882" spans="3:14" x14ac:dyDescent="0.2">
      <c r="C19882" s="17"/>
      <c r="M19882"/>
      <c r="N19882"/>
    </row>
    <row r="19883" spans="3:14" x14ac:dyDescent="0.2">
      <c r="C19883" s="17"/>
      <c r="M19883"/>
      <c r="N19883"/>
    </row>
    <row r="19884" spans="3:14" x14ac:dyDescent="0.2">
      <c r="C19884" s="17"/>
      <c r="M19884"/>
      <c r="N19884"/>
    </row>
    <row r="19885" spans="3:14" x14ac:dyDescent="0.2">
      <c r="C19885" s="17"/>
      <c r="M19885"/>
      <c r="N19885"/>
    </row>
    <row r="19886" spans="3:14" x14ac:dyDescent="0.2">
      <c r="C19886" s="17"/>
      <c r="M19886"/>
      <c r="N19886"/>
    </row>
    <row r="19887" spans="3:14" x14ac:dyDescent="0.2">
      <c r="C19887" s="17"/>
      <c r="M19887"/>
      <c r="N19887"/>
    </row>
    <row r="19888" spans="3:14" x14ac:dyDescent="0.2">
      <c r="C19888" s="17"/>
      <c r="M19888"/>
      <c r="N19888"/>
    </row>
    <row r="19889" spans="3:14" x14ac:dyDescent="0.2">
      <c r="C19889" s="17"/>
      <c r="M19889"/>
      <c r="N19889"/>
    </row>
    <row r="19890" spans="3:14" x14ac:dyDescent="0.2">
      <c r="C19890" s="17"/>
      <c r="M19890"/>
      <c r="N19890"/>
    </row>
    <row r="19891" spans="3:14" x14ac:dyDescent="0.2">
      <c r="C19891" s="17"/>
      <c r="M19891"/>
      <c r="N19891"/>
    </row>
    <row r="19892" spans="3:14" x14ac:dyDescent="0.2">
      <c r="C19892" s="17"/>
      <c r="M19892"/>
      <c r="N19892"/>
    </row>
    <row r="19893" spans="3:14" x14ac:dyDescent="0.2">
      <c r="C19893" s="17"/>
      <c r="M19893"/>
      <c r="N19893"/>
    </row>
    <row r="19894" spans="3:14" x14ac:dyDescent="0.2">
      <c r="C19894" s="17"/>
      <c r="M19894"/>
      <c r="N19894"/>
    </row>
    <row r="19895" spans="3:14" x14ac:dyDescent="0.2">
      <c r="C19895" s="17"/>
      <c r="M19895"/>
      <c r="N19895"/>
    </row>
    <row r="19896" spans="3:14" x14ac:dyDescent="0.2">
      <c r="C19896" s="17"/>
      <c r="M19896"/>
      <c r="N19896"/>
    </row>
    <row r="19897" spans="3:14" x14ac:dyDescent="0.2">
      <c r="C19897" s="17"/>
      <c r="M19897"/>
      <c r="N19897"/>
    </row>
    <row r="19898" spans="3:14" x14ac:dyDescent="0.2">
      <c r="C19898" s="17"/>
      <c r="M19898"/>
      <c r="N19898"/>
    </row>
    <row r="19899" spans="3:14" x14ac:dyDescent="0.2">
      <c r="C19899" s="17"/>
      <c r="M19899"/>
      <c r="N19899"/>
    </row>
    <row r="19900" spans="3:14" x14ac:dyDescent="0.2">
      <c r="C19900" s="17"/>
      <c r="M19900"/>
      <c r="N19900"/>
    </row>
    <row r="19901" spans="3:14" x14ac:dyDescent="0.2">
      <c r="C19901" s="17"/>
      <c r="M19901"/>
      <c r="N19901"/>
    </row>
    <row r="19902" spans="3:14" x14ac:dyDescent="0.2">
      <c r="C19902" s="17"/>
      <c r="M19902"/>
      <c r="N19902"/>
    </row>
    <row r="19903" spans="3:14" x14ac:dyDescent="0.2">
      <c r="C19903" s="17"/>
      <c r="M19903"/>
      <c r="N19903"/>
    </row>
    <row r="19904" spans="3:14" x14ac:dyDescent="0.2">
      <c r="C19904" s="17"/>
      <c r="M19904"/>
      <c r="N19904"/>
    </row>
    <row r="19905" spans="3:14" x14ac:dyDescent="0.2">
      <c r="C19905" s="17"/>
      <c r="M19905"/>
      <c r="N19905"/>
    </row>
    <row r="19906" spans="3:14" x14ac:dyDescent="0.2">
      <c r="C19906" s="17"/>
      <c r="M19906"/>
      <c r="N19906"/>
    </row>
    <row r="19907" spans="3:14" x14ac:dyDescent="0.2">
      <c r="C19907" s="17"/>
      <c r="M19907"/>
      <c r="N19907"/>
    </row>
    <row r="19908" spans="3:14" x14ac:dyDescent="0.2">
      <c r="C19908" s="17"/>
      <c r="M19908"/>
      <c r="N19908"/>
    </row>
    <row r="19909" spans="3:14" x14ac:dyDescent="0.2">
      <c r="C19909" s="17"/>
      <c r="M19909"/>
      <c r="N19909"/>
    </row>
    <row r="19910" spans="3:14" x14ac:dyDescent="0.2">
      <c r="C19910" s="17"/>
      <c r="M19910"/>
      <c r="N19910"/>
    </row>
    <row r="19911" spans="3:14" x14ac:dyDescent="0.2">
      <c r="C19911" s="17"/>
      <c r="M19911"/>
      <c r="N19911"/>
    </row>
    <row r="19912" spans="3:14" x14ac:dyDescent="0.2">
      <c r="C19912" s="17"/>
      <c r="M19912"/>
      <c r="N19912"/>
    </row>
    <row r="19913" spans="3:14" x14ac:dyDescent="0.2">
      <c r="C19913" s="17"/>
      <c r="M19913"/>
      <c r="N19913"/>
    </row>
    <row r="19914" spans="3:14" x14ac:dyDescent="0.2">
      <c r="C19914" s="17"/>
      <c r="M19914"/>
      <c r="N19914"/>
    </row>
    <row r="19915" spans="3:14" x14ac:dyDescent="0.2">
      <c r="C19915" s="17"/>
      <c r="M19915"/>
      <c r="N19915"/>
    </row>
    <row r="19916" spans="3:14" x14ac:dyDescent="0.2">
      <c r="C19916" s="17"/>
      <c r="M19916"/>
      <c r="N19916"/>
    </row>
    <row r="19917" spans="3:14" x14ac:dyDescent="0.2">
      <c r="C19917" s="17"/>
      <c r="M19917"/>
      <c r="N19917"/>
    </row>
    <row r="19918" spans="3:14" x14ac:dyDescent="0.2">
      <c r="C19918" s="17"/>
      <c r="M19918"/>
      <c r="N19918"/>
    </row>
    <row r="19919" spans="3:14" x14ac:dyDescent="0.2">
      <c r="C19919" s="17"/>
      <c r="M19919"/>
      <c r="N19919"/>
    </row>
    <row r="19920" spans="3:14" x14ac:dyDescent="0.2">
      <c r="C19920" s="17"/>
      <c r="M19920"/>
      <c r="N19920"/>
    </row>
    <row r="19921" spans="3:14" x14ac:dyDescent="0.2">
      <c r="C19921" s="17"/>
      <c r="M19921"/>
      <c r="N19921"/>
    </row>
    <row r="19922" spans="3:14" x14ac:dyDescent="0.2">
      <c r="C19922" s="17"/>
      <c r="M19922"/>
      <c r="N19922"/>
    </row>
    <row r="19923" spans="3:14" x14ac:dyDescent="0.2">
      <c r="C19923" s="17"/>
      <c r="M19923"/>
      <c r="N19923"/>
    </row>
    <row r="19924" spans="3:14" x14ac:dyDescent="0.2">
      <c r="C19924" s="17"/>
      <c r="M19924"/>
      <c r="N19924"/>
    </row>
    <row r="19925" spans="3:14" x14ac:dyDescent="0.2">
      <c r="C19925" s="17"/>
      <c r="M19925"/>
      <c r="N19925"/>
    </row>
    <row r="19926" spans="3:14" x14ac:dyDescent="0.2">
      <c r="C19926" s="17"/>
      <c r="M19926"/>
      <c r="N19926"/>
    </row>
    <row r="19927" spans="3:14" x14ac:dyDescent="0.2">
      <c r="C19927" s="17"/>
      <c r="M19927"/>
      <c r="N19927"/>
    </row>
    <row r="19928" spans="3:14" x14ac:dyDescent="0.2">
      <c r="C19928" s="17"/>
      <c r="M19928"/>
      <c r="N19928"/>
    </row>
    <row r="19929" spans="3:14" x14ac:dyDescent="0.2">
      <c r="C19929" s="17"/>
      <c r="M19929"/>
      <c r="N19929"/>
    </row>
    <row r="19930" spans="3:14" x14ac:dyDescent="0.2">
      <c r="C19930" s="17"/>
      <c r="M19930"/>
      <c r="N19930"/>
    </row>
    <row r="19931" spans="3:14" x14ac:dyDescent="0.2">
      <c r="C19931" s="17"/>
      <c r="M19931"/>
      <c r="N19931"/>
    </row>
    <row r="19932" spans="3:14" x14ac:dyDescent="0.2">
      <c r="C19932" s="17"/>
      <c r="M19932"/>
      <c r="N19932"/>
    </row>
    <row r="19933" spans="3:14" x14ac:dyDescent="0.2">
      <c r="C19933" s="17"/>
      <c r="M19933"/>
      <c r="N19933"/>
    </row>
    <row r="19934" spans="3:14" x14ac:dyDescent="0.2">
      <c r="C19934" s="17"/>
      <c r="M19934"/>
      <c r="N19934"/>
    </row>
    <row r="19935" spans="3:14" x14ac:dyDescent="0.2">
      <c r="C19935" s="17"/>
      <c r="M19935"/>
      <c r="N19935"/>
    </row>
    <row r="19936" spans="3:14" x14ac:dyDescent="0.2">
      <c r="C19936" s="17"/>
      <c r="M19936"/>
      <c r="N19936"/>
    </row>
    <row r="19937" spans="3:14" x14ac:dyDescent="0.2">
      <c r="C19937" s="17"/>
      <c r="M19937"/>
      <c r="N19937"/>
    </row>
    <row r="19938" spans="3:14" x14ac:dyDescent="0.2">
      <c r="C19938" s="17"/>
      <c r="M19938"/>
      <c r="N19938"/>
    </row>
    <row r="19939" spans="3:14" x14ac:dyDescent="0.2">
      <c r="C19939" s="17"/>
      <c r="M19939"/>
      <c r="N19939"/>
    </row>
    <row r="19940" spans="3:14" x14ac:dyDescent="0.2">
      <c r="C19940" s="17"/>
      <c r="M19940"/>
      <c r="N19940"/>
    </row>
    <row r="19941" spans="3:14" x14ac:dyDescent="0.2">
      <c r="C19941" s="17"/>
      <c r="M19941"/>
      <c r="N19941"/>
    </row>
    <row r="19942" spans="3:14" x14ac:dyDescent="0.2">
      <c r="C19942" s="17"/>
      <c r="M19942"/>
      <c r="N19942"/>
    </row>
    <row r="19943" spans="3:14" x14ac:dyDescent="0.2">
      <c r="C19943" s="17"/>
      <c r="M19943"/>
      <c r="N19943"/>
    </row>
    <row r="19944" spans="3:14" x14ac:dyDescent="0.2">
      <c r="C19944" s="17"/>
      <c r="M19944"/>
      <c r="N19944"/>
    </row>
    <row r="19945" spans="3:14" x14ac:dyDescent="0.2">
      <c r="C19945" s="17"/>
      <c r="M19945"/>
      <c r="N19945"/>
    </row>
    <row r="19946" spans="3:14" x14ac:dyDescent="0.2">
      <c r="C19946" s="17"/>
      <c r="M19946"/>
      <c r="N19946"/>
    </row>
    <row r="19947" spans="3:14" x14ac:dyDescent="0.2">
      <c r="C19947" s="17"/>
      <c r="M19947"/>
      <c r="N19947"/>
    </row>
    <row r="19948" spans="3:14" x14ac:dyDescent="0.2">
      <c r="C19948" s="17"/>
      <c r="M19948"/>
      <c r="N19948"/>
    </row>
    <row r="19949" spans="3:14" x14ac:dyDescent="0.2">
      <c r="C19949" s="17"/>
      <c r="M19949"/>
      <c r="N19949"/>
    </row>
    <row r="19950" spans="3:14" x14ac:dyDescent="0.2">
      <c r="C19950" s="17"/>
      <c r="M19950"/>
      <c r="N19950"/>
    </row>
    <row r="19951" spans="3:14" x14ac:dyDescent="0.2">
      <c r="C19951" s="17"/>
      <c r="M19951"/>
      <c r="N19951"/>
    </row>
    <row r="19952" spans="3:14" x14ac:dyDescent="0.2">
      <c r="C19952" s="17"/>
      <c r="M19952"/>
      <c r="N19952"/>
    </row>
    <row r="19953" spans="3:14" x14ac:dyDescent="0.2">
      <c r="C19953" s="17"/>
      <c r="M19953"/>
      <c r="N19953"/>
    </row>
    <row r="19954" spans="3:14" x14ac:dyDescent="0.2">
      <c r="C19954" s="17"/>
      <c r="M19954"/>
      <c r="N19954"/>
    </row>
    <row r="19955" spans="3:14" x14ac:dyDescent="0.2">
      <c r="C19955" s="17"/>
      <c r="M19955"/>
      <c r="N19955"/>
    </row>
    <row r="19956" spans="3:14" x14ac:dyDescent="0.2">
      <c r="C19956" s="17"/>
      <c r="M19956"/>
      <c r="N19956"/>
    </row>
    <row r="19957" spans="3:14" x14ac:dyDescent="0.2">
      <c r="C19957" s="17"/>
      <c r="M19957"/>
      <c r="N19957"/>
    </row>
    <row r="19958" spans="3:14" x14ac:dyDescent="0.2">
      <c r="C19958" s="17"/>
      <c r="M19958"/>
      <c r="N19958"/>
    </row>
    <row r="19959" spans="3:14" x14ac:dyDescent="0.2">
      <c r="C19959" s="17"/>
      <c r="M19959"/>
      <c r="N19959"/>
    </row>
    <row r="19960" spans="3:14" x14ac:dyDescent="0.2">
      <c r="C19960" s="17"/>
      <c r="M19960"/>
      <c r="N19960"/>
    </row>
    <row r="19961" spans="3:14" x14ac:dyDescent="0.2">
      <c r="C19961" s="17"/>
      <c r="M19961"/>
      <c r="N19961"/>
    </row>
    <row r="19962" spans="3:14" x14ac:dyDescent="0.2">
      <c r="C19962" s="17"/>
      <c r="M19962"/>
      <c r="N19962"/>
    </row>
    <row r="19963" spans="3:14" x14ac:dyDescent="0.2">
      <c r="C19963" s="17"/>
      <c r="M19963"/>
      <c r="N19963"/>
    </row>
    <row r="19964" spans="3:14" x14ac:dyDescent="0.2">
      <c r="C19964" s="17"/>
      <c r="M19964"/>
      <c r="N19964"/>
    </row>
    <row r="19965" spans="3:14" x14ac:dyDescent="0.2">
      <c r="C19965" s="17"/>
      <c r="M19965"/>
      <c r="N19965"/>
    </row>
    <row r="19966" spans="3:14" x14ac:dyDescent="0.2">
      <c r="C19966" s="17"/>
      <c r="M19966"/>
      <c r="N19966"/>
    </row>
    <row r="19967" spans="3:14" x14ac:dyDescent="0.2">
      <c r="C19967" s="17"/>
      <c r="M19967"/>
      <c r="N19967"/>
    </row>
    <row r="19968" spans="3:14" x14ac:dyDescent="0.2">
      <c r="C19968" s="17"/>
      <c r="M19968"/>
      <c r="N19968"/>
    </row>
    <row r="19969" spans="3:14" x14ac:dyDescent="0.2">
      <c r="C19969" s="17"/>
      <c r="M19969"/>
      <c r="N19969"/>
    </row>
    <row r="19970" spans="3:14" x14ac:dyDescent="0.2">
      <c r="C19970" s="17"/>
      <c r="M19970"/>
      <c r="N19970"/>
    </row>
    <row r="19971" spans="3:14" x14ac:dyDescent="0.2">
      <c r="C19971" s="17"/>
      <c r="M19971"/>
      <c r="N19971"/>
    </row>
    <row r="19972" spans="3:14" x14ac:dyDescent="0.2">
      <c r="C19972" s="17"/>
      <c r="M19972"/>
      <c r="N19972"/>
    </row>
    <row r="19973" spans="3:14" x14ac:dyDescent="0.2">
      <c r="C19973" s="17"/>
      <c r="M19973"/>
      <c r="N19973"/>
    </row>
    <row r="19974" spans="3:14" x14ac:dyDescent="0.2">
      <c r="C19974" s="17"/>
      <c r="M19974"/>
      <c r="N19974"/>
    </row>
    <row r="19975" spans="3:14" x14ac:dyDescent="0.2">
      <c r="C19975" s="17"/>
      <c r="M19975"/>
      <c r="N19975"/>
    </row>
    <row r="19976" spans="3:14" x14ac:dyDescent="0.2">
      <c r="C19976" s="17"/>
      <c r="M19976"/>
      <c r="N19976"/>
    </row>
    <row r="19977" spans="3:14" x14ac:dyDescent="0.2">
      <c r="C19977" s="17"/>
      <c r="M19977"/>
      <c r="N19977"/>
    </row>
    <row r="19978" spans="3:14" x14ac:dyDescent="0.2">
      <c r="C19978" s="17"/>
      <c r="M19978"/>
      <c r="N19978"/>
    </row>
    <row r="19979" spans="3:14" x14ac:dyDescent="0.2">
      <c r="C19979" s="17"/>
      <c r="M19979"/>
      <c r="N19979"/>
    </row>
    <row r="19980" spans="3:14" x14ac:dyDescent="0.2">
      <c r="C19980" s="17"/>
      <c r="M19980"/>
      <c r="N19980"/>
    </row>
    <row r="19981" spans="3:14" x14ac:dyDescent="0.2">
      <c r="C19981" s="17"/>
      <c r="M19981"/>
      <c r="N19981"/>
    </row>
    <row r="19982" spans="3:14" x14ac:dyDescent="0.2">
      <c r="C19982" s="17"/>
      <c r="M19982"/>
      <c r="N19982"/>
    </row>
    <row r="19983" spans="3:14" x14ac:dyDescent="0.2">
      <c r="C19983" s="17"/>
      <c r="M19983"/>
      <c r="N19983"/>
    </row>
    <row r="19984" spans="3:14" x14ac:dyDescent="0.2">
      <c r="C19984" s="17"/>
      <c r="M19984"/>
      <c r="N19984"/>
    </row>
    <row r="19985" spans="3:14" x14ac:dyDescent="0.2">
      <c r="C19985" s="17"/>
      <c r="M19985"/>
      <c r="N19985"/>
    </row>
    <row r="19986" spans="3:14" x14ac:dyDescent="0.2">
      <c r="C19986" s="17"/>
      <c r="M19986"/>
      <c r="N19986"/>
    </row>
    <row r="19987" spans="3:14" x14ac:dyDescent="0.2">
      <c r="C19987" s="17"/>
      <c r="M19987"/>
      <c r="N19987"/>
    </row>
    <row r="19988" spans="3:14" x14ac:dyDescent="0.2">
      <c r="C19988" s="17"/>
      <c r="M19988"/>
      <c r="N19988"/>
    </row>
    <row r="19989" spans="3:14" x14ac:dyDescent="0.2">
      <c r="C19989" s="17"/>
      <c r="M19989"/>
      <c r="N19989"/>
    </row>
    <row r="19990" spans="3:14" x14ac:dyDescent="0.2">
      <c r="C19990" s="17"/>
      <c r="M19990"/>
      <c r="N19990"/>
    </row>
    <row r="19991" spans="3:14" x14ac:dyDescent="0.2">
      <c r="C19991" s="17"/>
      <c r="M19991"/>
      <c r="N19991"/>
    </row>
    <row r="19992" spans="3:14" x14ac:dyDescent="0.2">
      <c r="C19992" s="17"/>
      <c r="M19992"/>
      <c r="N19992"/>
    </row>
    <row r="19993" spans="3:14" x14ac:dyDescent="0.2">
      <c r="C19993" s="17"/>
      <c r="M19993"/>
      <c r="N19993"/>
    </row>
    <row r="19994" spans="3:14" x14ac:dyDescent="0.2">
      <c r="C19994" s="17"/>
      <c r="M19994"/>
      <c r="N19994"/>
    </row>
    <row r="19995" spans="3:14" x14ac:dyDescent="0.2">
      <c r="C19995" s="17"/>
      <c r="M19995"/>
      <c r="N19995"/>
    </row>
    <row r="19996" spans="3:14" x14ac:dyDescent="0.2">
      <c r="C19996" s="17"/>
      <c r="M19996"/>
      <c r="N19996"/>
    </row>
    <row r="19997" spans="3:14" x14ac:dyDescent="0.2">
      <c r="C19997" s="17"/>
      <c r="M19997"/>
      <c r="N19997"/>
    </row>
    <row r="19998" spans="3:14" x14ac:dyDescent="0.2">
      <c r="C19998" s="17"/>
      <c r="M19998"/>
      <c r="N19998"/>
    </row>
    <row r="19999" spans="3:14" x14ac:dyDescent="0.2">
      <c r="C19999" s="17"/>
      <c r="M19999"/>
      <c r="N19999"/>
    </row>
    <row r="20000" spans="3:14" x14ac:dyDescent="0.2">
      <c r="C20000" s="17"/>
      <c r="M20000"/>
      <c r="N20000"/>
    </row>
    <row r="20001" spans="3:14" x14ac:dyDescent="0.2">
      <c r="C20001" s="17"/>
      <c r="M20001"/>
      <c r="N20001"/>
    </row>
    <row r="20002" spans="3:14" x14ac:dyDescent="0.2">
      <c r="C20002" s="17"/>
      <c r="M20002"/>
      <c r="N20002"/>
    </row>
    <row r="20003" spans="3:14" x14ac:dyDescent="0.2">
      <c r="C20003" s="17"/>
      <c r="M20003"/>
      <c r="N20003"/>
    </row>
    <row r="20004" spans="3:14" x14ac:dyDescent="0.2">
      <c r="C20004" s="17"/>
      <c r="M20004"/>
      <c r="N20004"/>
    </row>
    <row r="20005" spans="3:14" x14ac:dyDescent="0.2">
      <c r="C20005" s="17"/>
      <c r="M20005"/>
      <c r="N20005"/>
    </row>
    <row r="20006" spans="3:14" x14ac:dyDescent="0.2">
      <c r="C20006" s="17"/>
      <c r="M20006"/>
      <c r="N20006"/>
    </row>
    <row r="20007" spans="3:14" x14ac:dyDescent="0.2">
      <c r="C20007" s="17"/>
      <c r="M20007"/>
      <c r="N20007"/>
    </row>
    <row r="20008" spans="3:14" x14ac:dyDescent="0.2">
      <c r="C20008" s="17"/>
      <c r="M20008"/>
      <c r="N20008"/>
    </row>
    <row r="20009" spans="3:14" x14ac:dyDescent="0.2">
      <c r="C20009" s="17"/>
      <c r="M20009"/>
      <c r="N20009"/>
    </row>
    <row r="20010" spans="3:14" x14ac:dyDescent="0.2">
      <c r="C20010" s="17"/>
      <c r="M20010"/>
      <c r="N20010"/>
    </row>
    <row r="20011" spans="3:14" x14ac:dyDescent="0.2">
      <c r="C20011" s="17"/>
      <c r="M20011"/>
      <c r="N20011"/>
    </row>
    <row r="20012" spans="3:14" x14ac:dyDescent="0.2">
      <c r="C20012" s="17"/>
      <c r="M20012"/>
      <c r="N20012"/>
    </row>
    <row r="20013" spans="3:14" x14ac:dyDescent="0.2">
      <c r="C20013" s="17"/>
      <c r="M20013"/>
      <c r="N20013"/>
    </row>
    <row r="20014" spans="3:14" x14ac:dyDescent="0.2">
      <c r="C20014" s="17"/>
      <c r="M20014"/>
      <c r="N20014"/>
    </row>
    <row r="20015" spans="3:14" x14ac:dyDescent="0.2">
      <c r="C20015" s="17"/>
      <c r="M20015"/>
      <c r="N20015"/>
    </row>
    <row r="20016" spans="3:14" x14ac:dyDescent="0.2">
      <c r="C20016" s="17"/>
      <c r="M20016"/>
      <c r="N20016"/>
    </row>
    <row r="20017" spans="3:14" x14ac:dyDescent="0.2">
      <c r="C20017" s="17"/>
      <c r="M20017"/>
      <c r="N20017"/>
    </row>
    <row r="20018" spans="3:14" x14ac:dyDescent="0.2">
      <c r="C20018" s="17"/>
      <c r="M20018"/>
      <c r="N20018"/>
    </row>
    <row r="20019" spans="3:14" x14ac:dyDescent="0.2">
      <c r="C20019" s="17"/>
      <c r="M20019"/>
      <c r="N20019"/>
    </row>
    <row r="20020" spans="3:14" x14ac:dyDescent="0.2">
      <c r="C20020" s="17"/>
      <c r="M20020"/>
      <c r="N20020"/>
    </row>
    <row r="20021" spans="3:14" x14ac:dyDescent="0.2">
      <c r="C20021" s="17"/>
      <c r="M20021"/>
      <c r="N20021"/>
    </row>
    <row r="20022" spans="3:14" x14ac:dyDescent="0.2">
      <c r="C20022" s="17"/>
      <c r="M20022"/>
      <c r="N20022"/>
    </row>
    <row r="20023" spans="3:14" x14ac:dyDescent="0.2">
      <c r="C20023" s="17"/>
      <c r="M20023"/>
      <c r="N20023"/>
    </row>
    <row r="20024" spans="3:14" x14ac:dyDescent="0.2">
      <c r="C20024" s="17"/>
      <c r="M20024"/>
      <c r="N20024"/>
    </row>
    <row r="20025" spans="3:14" x14ac:dyDescent="0.2">
      <c r="C20025" s="17"/>
      <c r="M20025"/>
      <c r="N20025"/>
    </row>
    <row r="20026" spans="3:14" x14ac:dyDescent="0.2">
      <c r="C20026" s="17"/>
      <c r="M20026"/>
      <c r="N20026"/>
    </row>
    <row r="20027" spans="3:14" x14ac:dyDescent="0.2">
      <c r="C20027" s="17"/>
      <c r="M20027"/>
      <c r="N20027"/>
    </row>
    <row r="20028" spans="3:14" x14ac:dyDescent="0.2">
      <c r="C20028" s="17"/>
      <c r="M20028"/>
      <c r="N20028"/>
    </row>
    <row r="20029" spans="3:14" x14ac:dyDescent="0.2">
      <c r="C20029" s="17"/>
      <c r="M20029"/>
      <c r="N20029"/>
    </row>
    <row r="20030" spans="3:14" x14ac:dyDescent="0.2">
      <c r="C20030" s="17"/>
      <c r="M20030"/>
      <c r="N20030"/>
    </row>
    <row r="20031" spans="3:14" x14ac:dyDescent="0.2">
      <c r="C20031" s="17"/>
      <c r="M20031"/>
      <c r="N20031"/>
    </row>
    <row r="20032" spans="3:14" x14ac:dyDescent="0.2">
      <c r="C20032" s="17"/>
      <c r="M20032"/>
      <c r="N20032"/>
    </row>
    <row r="20033" spans="3:14" x14ac:dyDescent="0.2">
      <c r="C20033" s="17"/>
      <c r="M20033"/>
      <c r="N20033"/>
    </row>
    <row r="20034" spans="3:14" x14ac:dyDescent="0.2">
      <c r="C20034" s="17"/>
      <c r="M20034"/>
      <c r="N20034"/>
    </row>
    <row r="20035" spans="3:14" x14ac:dyDescent="0.2">
      <c r="C20035" s="17"/>
      <c r="M20035"/>
      <c r="N20035"/>
    </row>
    <row r="20036" spans="3:14" x14ac:dyDescent="0.2">
      <c r="C20036" s="17"/>
      <c r="M20036"/>
      <c r="N20036"/>
    </row>
    <row r="20037" spans="3:14" x14ac:dyDescent="0.2">
      <c r="C20037" s="17"/>
      <c r="M20037"/>
      <c r="N20037"/>
    </row>
    <row r="20038" spans="3:14" x14ac:dyDescent="0.2">
      <c r="C20038" s="17"/>
      <c r="M20038"/>
      <c r="N20038"/>
    </row>
    <row r="20039" spans="3:14" x14ac:dyDescent="0.2">
      <c r="C20039" s="17"/>
      <c r="M20039"/>
      <c r="N20039"/>
    </row>
    <row r="20040" spans="3:14" x14ac:dyDescent="0.2">
      <c r="C20040" s="17"/>
      <c r="M20040"/>
      <c r="N20040"/>
    </row>
    <row r="20041" spans="3:14" x14ac:dyDescent="0.2">
      <c r="C20041" s="17"/>
      <c r="M20041"/>
      <c r="N20041"/>
    </row>
    <row r="20042" spans="3:14" x14ac:dyDescent="0.2">
      <c r="C20042" s="17"/>
      <c r="M20042"/>
      <c r="N20042"/>
    </row>
    <row r="20043" spans="3:14" x14ac:dyDescent="0.2">
      <c r="C20043" s="17"/>
      <c r="M20043"/>
      <c r="N20043"/>
    </row>
    <row r="20044" spans="3:14" x14ac:dyDescent="0.2">
      <c r="C20044" s="17"/>
      <c r="M20044"/>
      <c r="N20044"/>
    </row>
    <row r="20045" spans="3:14" x14ac:dyDescent="0.2">
      <c r="C20045" s="17"/>
      <c r="M20045"/>
      <c r="N20045"/>
    </row>
    <row r="20046" spans="3:14" x14ac:dyDescent="0.2">
      <c r="C20046" s="17"/>
      <c r="M20046"/>
      <c r="N20046"/>
    </row>
    <row r="20047" spans="3:14" x14ac:dyDescent="0.2">
      <c r="C20047" s="17"/>
      <c r="M20047"/>
      <c r="N20047"/>
    </row>
    <row r="20048" spans="3:14" x14ac:dyDescent="0.2">
      <c r="C20048" s="17"/>
      <c r="M20048"/>
      <c r="N20048"/>
    </row>
    <row r="20049" spans="3:14" x14ac:dyDescent="0.2">
      <c r="C20049" s="17"/>
      <c r="M20049"/>
      <c r="N20049"/>
    </row>
    <row r="20050" spans="3:14" x14ac:dyDescent="0.2">
      <c r="C20050" s="17"/>
      <c r="M20050"/>
      <c r="N20050"/>
    </row>
    <row r="20051" spans="3:14" x14ac:dyDescent="0.2">
      <c r="C20051" s="17"/>
      <c r="M20051"/>
      <c r="N20051"/>
    </row>
    <row r="20052" spans="3:14" x14ac:dyDescent="0.2">
      <c r="C20052" s="17"/>
      <c r="M20052"/>
      <c r="N20052"/>
    </row>
    <row r="20053" spans="3:14" x14ac:dyDescent="0.2">
      <c r="C20053" s="17"/>
      <c r="M20053"/>
      <c r="N20053"/>
    </row>
    <row r="20054" spans="3:14" x14ac:dyDescent="0.2">
      <c r="C20054" s="17"/>
      <c r="M20054"/>
      <c r="N20054"/>
    </row>
    <row r="20055" spans="3:14" x14ac:dyDescent="0.2">
      <c r="C20055" s="17"/>
      <c r="M20055"/>
      <c r="N20055"/>
    </row>
    <row r="20056" spans="3:14" x14ac:dyDescent="0.2">
      <c r="C20056" s="17"/>
      <c r="M20056"/>
      <c r="N20056"/>
    </row>
    <row r="20057" spans="3:14" x14ac:dyDescent="0.2">
      <c r="C20057" s="17"/>
      <c r="M20057"/>
      <c r="N20057"/>
    </row>
    <row r="20058" spans="3:14" x14ac:dyDescent="0.2">
      <c r="C20058" s="17"/>
      <c r="M20058"/>
      <c r="N20058"/>
    </row>
    <row r="20059" spans="3:14" x14ac:dyDescent="0.2">
      <c r="C20059" s="17"/>
      <c r="M20059"/>
      <c r="N20059"/>
    </row>
    <row r="20060" spans="3:14" x14ac:dyDescent="0.2">
      <c r="C20060" s="17"/>
      <c r="M20060"/>
      <c r="N20060"/>
    </row>
    <row r="20061" spans="3:14" x14ac:dyDescent="0.2">
      <c r="C20061" s="17"/>
      <c r="M20061"/>
      <c r="N20061"/>
    </row>
    <row r="20062" spans="3:14" x14ac:dyDescent="0.2">
      <c r="C20062" s="17"/>
      <c r="M20062"/>
      <c r="N20062"/>
    </row>
    <row r="20063" spans="3:14" x14ac:dyDescent="0.2">
      <c r="C20063" s="17"/>
      <c r="M20063"/>
      <c r="N20063"/>
    </row>
    <row r="20064" spans="3:14" x14ac:dyDescent="0.2">
      <c r="C20064" s="17"/>
      <c r="M20064"/>
      <c r="N20064"/>
    </row>
    <row r="20065" spans="3:14" x14ac:dyDescent="0.2">
      <c r="C20065" s="17"/>
      <c r="M20065"/>
      <c r="N20065"/>
    </row>
    <row r="20066" spans="3:14" x14ac:dyDescent="0.2">
      <c r="C20066" s="17"/>
      <c r="M20066"/>
      <c r="N20066"/>
    </row>
    <row r="20067" spans="3:14" x14ac:dyDescent="0.2">
      <c r="C20067" s="17"/>
      <c r="M20067"/>
      <c r="N20067"/>
    </row>
    <row r="20068" spans="3:14" x14ac:dyDescent="0.2">
      <c r="C20068" s="17"/>
      <c r="M20068"/>
      <c r="N20068"/>
    </row>
    <row r="20069" spans="3:14" x14ac:dyDescent="0.2">
      <c r="C20069" s="17"/>
      <c r="M20069"/>
      <c r="N20069"/>
    </row>
    <row r="20070" spans="3:14" x14ac:dyDescent="0.2">
      <c r="C20070" s="17"/>
      <c r="M20070"/>
      <c r="N20070"/>
    </row>
    <row r="20071" spans="3:14" x14ac:dyDescent="0.2">
      <c r="C20071" s="17"/>
      <c r="M20071"/>
      <c r="N20071"/>
    </row>
    <row r="20072" spans="3:14" x14ac:dyDescent="0.2">
      <c r="C20072" s="17"/>
      <c r="M20072"/>
      <c r="N20072"/>
    </row>
    <row r="20073" spans="3:14" x14ac:dyDescent="0.2">
      <c r="C20073" s="17"/>
      <c r="M20073"/>
      <c r="N20073"/>
    </row>
    <row r="20074" spans="3:14" x14ac:dyDescent="0.2">
      <c r="C20074" s="17"/>
      <c r="M20074"/>
      <c r="N20074"/>
    </row>
    <row r="20075" spans="3:14" x14ac:dyDescent="0.2">
      <c r="C20075" s="17"/>
      <c r="M20075"/>
      <c r="N20075"/>
    </row>
    <row r="20076" spans="3:14" x14ac:dyDescent="0.2">
      <c r="C20076" s="17"/>
      <c r="M20076"/>
      <c r="N20076"/>
    </row>
    <row r="20077" spans="3:14" x14ac:dyDescent="0.2">
      <c r="C20077" s="17"/>
      <c r="M20077"/>
      <c r="N20077"/>
    </row>
    <row r="20078" spans="3:14" x14ac:dyDescent="0.2">
      <c r="C20078" s="17"/>
      <c r="M20078"/>
      <c r="N20078"/>
    </row>
    <row r="20079" spans="3:14" x14ac:dyDescent="0.2">
      <c r="C20079" s="17"/>
      <c r="M20079"/>
      <c r="N20079"/>
    </row>
    <row r="20080" spans="3:14" x14ac:dyDescent="0.2">
      <c r="C20080" s="17"/>
      <c r="M20080"/>
      <c r="N20080"/>
    </row>
    <row r="20081" spans="3:14" x14ac:dyDescent="0.2">
      <c r="C20081" s="17"/>
      <c r="M20081"/>
      <c r="N20081"/>
    </row>
    <row r="20082" spans="3:14" x14ac:dyDescent="0.2">
      <c r="C20082" s="17"/>
      <c r="M20082"/>
      <c r="N20082"/>
    </row>
    <row r="20083" spans="3:14" x14ac:dyDescent="0.2">
      <c r="C20083" s="17"/>
      <c r="M20083"/>
      <c r="N20083"/>
    </row>
    <row r="20084" spans="3:14" x14ac:dyDescent="0.2">
      <c r="C20084" s="17"/>
      <c r="M20084"/>
      <c r="N20084"/>
    </row>
    <row r="20085" spans="3:14" x14ac:dyDescent="0.2">
      <c r="C20085" s="17"/>
      <c r="M20085"/>
      <c r="N20085"/>
    </row>
    <row r="20086" spans="3:14" x14ac:dyDescent="0.2">
      <c r="C20086" s="17"/>
      <c r="M20086"/>
      <c r="N20086"/>
    </row>
    <row r="20087" spans="3:14" x14ac:dyDescent="0.2">
      <c r="C20087" s="17"/>
      <c r="M20087"/>
      <c r="N20087"/>
    </row>
    <row r="20088" spans="3:14" x14ac:dyDescent="0.2">
      <c r="C20088" s="17"/>
      <c r="M20088"/>
      <c r="N20088"/>
    </row>
    <row r="20089" spans="3:14" x14ac:dyDescent="0.2">
      <c r="C20089" s="17"/>
      <c r="M20089"/>
      <c r="N20089"/>
    </row>
    <row r="20090" spans="3:14" x14ac:dyDescent="0.2">
      <c r="C20090" s="17"/>
      <c r="M20090"/>
      <c r="N20090"/>
    </row>
    <row r="20091" spans="3:14" x14ac:dyDescent="0.2">
      <c r="C20091" s="17"/>
      <c r="M20091"/>
      <c r="N20091"/>
    </row>
    <row r="20092" spans="3:14" x14ac:dyDescent="0.2">
      <c r="C20092" s="17"/>
      <c r="M20092"/>
      <c r="N20092"/>
    </row>
    <row r="20093" spans="3:14" x14ac:dyDescent="0.2">
      <c r="C20093" s="17"/>
      <c r="M20093"/>
      <c r="N20093"/>
    </row>
    <row r="20094" spans="3:14" x14ac:dyDescent="0.2">
      <c r="C20094" s="17"/>
      <c r="M20094"/>
      <c r="N20094"/>
    </row>
    <row r="20095" spans="3:14" x14ac:dyDescent="0.2">
      <c r="C20095" s="17"/>
      <c r="M20095"/>
      <c r="N20095"/>
    </row>
    <row r="20096" spans="3:14" x14ac:dyDescent="0.2">
      <c r="C20096" s="17"/>
      <c r="M20096"/>
      <c r="N20096"/>
    </row>
    <row r="20097" spans="3:14" x14ac:dyDescent="0.2">
      <c r="C20097" s="17"/>
      <c r="M20097"/>
      <c r="N20097"/>
    </row>
    <row r="20098" spans="3:14" x14ac:dyDescent="0.2">
      <c r="C20098" s="17"/>
      <c r="M20098"/>
      <c r="N20098"/>
    </row>
    <row r="20099" spans="3:14" x14ac:dyDescent="0.2">
      <c r="C20099" s="17"/>
      <c r="M20099"/>
      <c r="N20099"/>
    </row>
    <row r="20100" spans="3:14" x14ac:dyDescent="0.2">
      <c r="C20100" s="17"/>
      <c r="M20100"/>
      <c r="N20100"/>
    </row>
    <row r="20101" spans="3:14" x14ac:dyDescent="0.2">
      <c r="C20101" s="17"/>
      <c r="M20101"/>
      <c r="N20101"/>
    </row>
    <row r="20102" spans="3:14" x14ac:dyDescent="0.2">
      <c r="C20102" s="17"/>
      <c r="M20102"/>
      <c r="N20102"/>
    </row>
    <row r="20103" spans="3:14" x14ac:dyDescent="0.2">
      <c r="C20103" s="17"/>
      <c r="M20103"/>
      <c r="N20103"/>
    </row>
    <row r="20104" spans="3:14" x14ac:dyDescent="0.2">
      <c r="C20104" s="17"/>
      <c r="M20104"/>
      <c r="N20104"/>
    </row>
    <row r="20105" spans="3:14" x14ac:dyDescent="0.2">
      <c r="C20105" s="17"/>
      <c r="M20105"/>
      <c r="N20105"/>
    </row>
    <row r="20106" spans="3:14" x14ac:dyDescent="0.2">
      <c r="C20106" s="17"/>
      <c r="M20106"/>
      <c r="N20106"/>
    </row>
    <row r="20107" spans="3:14" x14ac:dyDescent="0.2">
      <c r="C20107" s="17"/>
      <c r="M20107"/>
      <c r="N20107"/>
    </row>
    <row r="20108" spans="3:14" x14ac:dyDescent="0.2">
      <c r="C20108" s="17"/>
      <c r="M20108"/>
      <c r="N20108"/>
    </row>
    <row r="20109" spans="3:14" x14ac:dyDescent="0.2">
      <c r="C20109" s="17"/>
      <c r="M20109"/>
      <c r="N20109"/>
    </row>
    <row r="20110" spans="3:14" x14ac:dyDescent="0.2">
      <c r="C20110" s="17"/>
      <c r="M20110"/>
      <c r="N20110"/>
    </row>
    <row r="20111" spans="3:14" x14ac:dyDescent="0.2">
      <c r="C20111" s="17"/>
      <c r="M20111"/>
      <c r="N20111"/>
    </row>
    <row r="20112" spans="3:14" x14ac:dyDescent="0.2">
      <c r="C20112" s="17"/>
      <c r="M20112"/>
      <c r="N20112"/>
    </row>
    <row r="20113" spans="3:14" x14ac:dyDescent="0.2">
      <c r="C20113" s="17"/>
      <c r="M20113"/>
      <c r="N20113"/>
    </row>
    <row r="20114" spans="3:14" x14ac:dyDescent="0.2">
      <c r="C20114" s="17"/>
      <c r="M20114"/>
      <c r="N20114"/>
    </row>
    <row r="20115" spans="3:14" x14ac:dyDescent="0.2">
      <c r="C20115" s="17"/>
      <c r="M20115"/>
      <c r="N20115"/>
    </row>
    <row r="20116" spans="3:14" x14ac:dyDescent="0.2">
      <c r="C20116" s="17"/>
      <c r="M20116"/>
      <c r="N20116"/>
    </row>
    <row r="20117" spans="3:14" x14ac:dyDescent="0.2">
      <c r="C20117" s="17"/>
      <c r="M20117"/>
      <c r="N20117"/>
    </row>
    <row r="20118" spans="3:14" x14ac:dyDescent="0.2">
      <c r="C20118" s="17"/>
      <c r="M20118"/>
      <c r="N20118"/>
    </row>
    <row r="20119" spans="3:14" x14ac:dyDescent="0.2">
      <c r="C20119" s="17"/>
      <c r="M20119"/>
      <c r="N20119"/>
    </row>
    <row r="20120" spans="3:14" x14ac:dyDescent="0.2">
      <c r="C20120" s="17"/>
      <c r="M20120"/>
      <c r="N20120"/>
    </row>
    <row r="20121" spans="3:14" x14ac:dyDescent="0.2">
      <c r="C20121" s="17"/>
      <c r="M20121"/>
      <c r="N20121"/>
    </row>
    <row r="20122" spans="3:14" x14ac:dyDescent="0.2">
      <c r="C20122" s="17"/>
      <c r="M20122"/>
      <c r="N20122"/>
    </row>
    <row r="20123" spans="3:14" x14ac:dyDescent="0.2">
      <c r="C20123" s="17"/>
      <c r="M20123"/>
      <c r="N20123"/>
    </row>
    <row r="20124" spans="3:14" x14ac:dyDescent="0.2">
      <c r="C20124" s="17"/>
      <c r="M20124"/>
      <c r="N20124"/>
    </row>
    <row r="20125" spans="3:14" x14ac:dyDescent="0.2">
      <c r="C20125" s="17"/>
      <c r="M20125"/>
      <c r="N20125"/>
    </row>
    <row r="20126" spans="3:14" x14ac:dyDescent="0.2">
      <c r="C20126" s="17"/>
      <c r="M20126"/>
      <c r="N20126"/>
    </row>
    <row r="20127" spans="3:14" x14ac:dyDescent="0.2">
      <c r="C20127" s="17"/>
      <c r="M20127"/>
      <c r="N20127"/>
    </row>
    <row r="20128" spans="3:14" x14ac:dyDescent="0.2">
      <c r="C20128" s="17"/>
      <c r="M20128"/>
      <c r="N20128"/>
    </row>
    <row r="20129" spans="3:14" x14ac:dyDescent="0.2">
      <c r="C20129" s="17"/>
      <c r="M20129"/>
      <c r="N20129"/>
    </row>
    <row r="20130" spans="3:14" x14ac:dyDescent="0.2">
      <c r="C20130" s="17"/>
      <c r="M20130"/>
      <c r="N20130"/>
    </row>
    <row r="20131" spans="3:14" x14ac:dyDescent="0.2">
      <c r="C20131" s="17"/>
      <c r="M20131"/>
      <c r="N20131"/>
    </row>
    <row r="20132" spans="3:14" x14ac:dyDescent="0.2">
      <c r="C20132" s="17"/>
      <c r="M20132"/>
      <c r="N20132"/>
    </row>
    <row r="20133" spans="3:14" x14ac:dyDescent="0.2">
      <c r="C20133" s="17"/>
      <c r="M20133"/>
      <c r="N20133"/>
    </row>
    <row r="20134" spans="3:14" x14ac:dyDescent="0.2">
      <c r="C20134" s="17"/>
      <c r="M20134"/>
      <c r="N20134"/>
    </row>
    <row r="20135" spans="3:14" x14ac:dyDescent="0.2">
      <c r="C20135" s="17"/>
      <c r="M20135"/>
      <c r="N20135"/>
    </row>
    <row r="20136" spans="3:14" x14ac:dyDescent="0.2">
      <c r="C20136" s="17"/>
      <c r="M20136"/>
      <c r="N20136"/>
    </row>
    <row r="20137" spans="3:14" x14ac:dyDescent="0.2">
      <c r="C20137" s="17"/>
      <c r="M20137"/>
      <c r="N20137"/>
    </row>
    <row r="20138" spans="3:14" x14ac:dyDescent="0.2">
      <c r="C20138" s="17"/>
      <c r="M20138"/>
      <c r="N20138"/>
    </row>
    <row r="20139" spans="3:14" x14ac:dyDescent="0.2">
      <c r="C20139" s="17"/>
      <c r="M20139"/>
      <c r="N20139"/>
    </row>
    <row r="20140" spans="3:14" x14ac:dyDescent="0.2">
      <c r="C20140" s="17"/>
      <c r="M20140"/>
      <c r="N20140"/>
    </row>
    <row r="20141" spans="3:14" x14ac:dyDescent="0.2">
      <c r="C20141" s="17"/>
      <c r="M20141"/>
      <c r="N20141"/>
    </row>
    <row r="20142" spans="3:14" x14ac:dyDescent="0.2">
      <c r="C20142" s="17"/>
      <c r="M20142"/>
      <c r="N20142"/>
    </row>
    <row r="20143" spans="3:14" x14ac:dyDescent="0.2">
      <c r="C20143" s="17"/>
      <c r="M20143"/>
      <c r="N20143"/>
    </row>
    <row r="20144" spans="3:14" x14ac:dyDescent="0.2">
      <c r="C20144" s="17"/>
      <c r="M20144"/>
      <c r="N20144"/>
    </row>
    <row r="20145" spans="3:14" x14ac:dyDescent="0.2">
      <c r="C20145" s="17"/>
      <c r="M20145"/>
      <c r="N20145"/>
    </row>
    <row r="20146" spans="3:14" x14ac:dyDescent="0.2">
      <c r="C20146" s="17"/>
      <c r="M20146"/>
      <c r="N20146"/>
    </row>
    <row r="20147" spans="3:14" x14ac:dyDescent="0.2">
      <c r="C20147" s="17"/>
      <c r="M20147"/>
      <c r="N20147"/>
    </row>
    <row r="20148" spans="3:14" x14ac:dyDescent="0.2">
      <c r="C20148" s="17"/>
      <c r="M20148"/>
      <c r="N20148"/>
    </row>
    <row r="20149" spans="3:14" x14ac:dyDescent="0.2">
      <c r="C20149" s="17"/>
      <c r="M20149"/>
      <c r="N20149"/>
    </row>
    <row r="20150" spans="3:14" x14ac:dyDescent="0.2">
      <c r="C20150" s="17"/>
      <c r="M20150"/>
      <c r="N20150"/>
    </row>
    <row r="20151" spans="3:14" x14ac:dyDescent="0.2">
      <c r="C20151" s="17"/>
      <c r="M20151"/>
      <c r="N20151"/>
    </row>
    <row r="20152" spans="3:14" x14ac:dyDescent="0.2">
      <c r="C20152" s="17"/>
      <c r="M20152"/>
      <c r="N20152"/>
    </row>
    <row r="20153" spans="3:14" x14ac:dyDescent="0.2">
      <c r="C20153" s="17"/>
      <c r="M20153"/>
      <c r="N20153"/>
    </row>
    <row r="20154" spans="3:14" x14ac:dyDescent="0.2">
      <c r="C20154" s="17"/>
      <c r="M20154"/>
      <c r="N20154"/>
    </row>
    <row r="20155" spans="3:14" x14ac:dyDescent="0.2">
      <c r="C20155" s="17"/>
      <c r="M20155"/>
      <c r="N20155"/>
    </row>
    <row r="20156" spans="3:14" x14ac:dyDescent="0.2">
      <c r="C20156" s="17"/>
      <c r="M20156"/>
      <c r="N20156"/>
    </row>
    <row r="20157" spans="3:14" x14ac:dyDescent="0.2">
      <c r="C20157" s="17"/>
      <c r="M20157"/>
      <c r="N20157"/>
    </row>
    <row r="20158" spans="3:14" x14ac:dyDescent="0.2">
      <c r="C20158" s="17"/>
      <c r="M20158"/>
      <c r="N20158"/>
    </row>
    <row r="20159" spans="3:14" x14ac:dyDescent="0.2">
      <c r="C20159" s="17"/>
      <c r="M20159"/>
      <c r="N20159"/>
    </row>
    <row r="20160" spans="3:14" x14ac:dyDescent="0.2">
      <c r="C20160" s="17"/>
      <c r="M20160"/>
      <c r="N20160"/>
    </row>
    <row r="20161" spans="3:14" x14ac:dyDescent="0.2">
      <c r="C20161" s="17"/>
      <c r="M20161"/>
      <c r="N20161"/>
    </row>
    <row r="20162" spans="3:14" x14ac:dyDescent="0.2">
      <c r="C20162" s="17"/>
      <c r="M20162"/>
      <c r="N20162"/>
    </row>
    <row r="20163" spans="3:14" x14ac:dyDescent="0.2">
      <c r="C20163" s="17"/>
      <c r="M20163"/>
      <c r="N20163"/>
    </row>
    <row r="20164" spans="3:14" x14ac:dyDescent="0.2">
      <c r="C20164" s="17"/>
      <c r="M20164"/>
      <c r="N20164"/>
    </row>
    <row r="20165" spans="3:14" x14ac:dyDescent="0.2">
      <c r="C20165" s="17"/>
      <c r="M20165"/>
      <c r="N20165"/>
    </row>
    <row r="20166" spans="3:14" x14ac:dyDescent="0.2">
      <c r="C20166" s="17"/>
      <c r="M20166"/>
      <c r="N20166"/>
    </row>
    <row r="20167" spans="3:14" x14ac:dyDescent="0.2">
      <c r="C20167" s="17"/>
      <c r="M20167"/>
      <c r="N20167"/>
    </row>
    <row r="20168" spans="3:14" x14ac:dyDescent="0.2">
      <c r="C20168" s="17"/>
      <c r="M20168"/>
      <c r="N20168"/>
    </row>
    <row r="20169" spans="3:14" x14ac:dyDescent="0.2">
      <c r="C20169" s="17"/>
      <c r="M20169"/>
      <c r="N20169"/>
    </row>
    <row r="20170" spans="3:14" x14ac:dyDescent="0.2">
      <c r="C20170" s="17"/>
      <c r="M20170"/>
      <c r="N20170"/>
    </row>
    <row r="20171" spans="3:14" x14ac:dyDescent="0.2">
      <c r="C20171" s="17"/>
      <c r="M20171"/>
      <c r="N20171"/>
    </row>
    <row r="20172" spans="3:14" x14ac:dyDescent="0.2">
      <c r="C20172" s="17"/>
      <c r="M20172"/>
      <c r="N20172"/>
    </row>
    <row r="20173" spans="3:14" x14ac:dyDescent="0.2">
      <c r="C20173" s="17"/>
      <c r="M20173"/>
      <c r="N20173"/>
    </row>
    <row r="20174" spans="3:14" x14ac:dyDescent="0.2">
      <c r="C20174" s="17"/>
      <c r="M20174"/>
      <c r="N20174"/>
    </row>
    <row r="20175" spans="3:14" x14ac:dyDescent="0.2">
      <c r="C20175" s="17"/>
      <c r="M20175"/>
      <c r="N20175"/>
    </row>
    <row r="20176" spans="3:14" x14ac:dyDescent="0.2">
      <c r="C20176" s="17"/>
      <c r="M20176"/>
      <c r="N20176"/>
    </row>
    <row r="20177" spans="3:14" x14ac:dyDescent="0.2">
      <c r="C20177" s="17"/>
      <c r="M20177"/>
      <c r="N20177"/>
    </row>
    <row r="20178" spans="3:14" x14ac:dyDescent="0.2">
      <c r="C20178" s="17"/>
      <c r="M20178"/>
      <c r="N20178"/>
    </row>
    <row r="20179" spans="3:14" x14ac:dyDescent="0.2">
      <c r="C20179" s="17"/>
      <c r="M20179"/>
      <c r="N20179"/>
    </row>
    <row r="20180" spans="3:14" x14ac:dyDescent="0.2">
      <c r="C20180" s="17"/>
      <c r="M20180"/>
      <c r="N20180"/>
    </row>
    <row r="20181" spans="3:14" x14ac:dyDescent="0.2">
      <c r="C20181" s="17"/>
      <c r="M20181"/>
      <c r="N20181"/>
    </row>
    <row r="20182" spans="3:14" x14ac:dyDescent="0.2">
      <c r="C20182" s="17"/>
      <c r="M20182"/>
      <c r="N20182"/>
    </row>
    <row r="20183" spans="3:14" x14ac:dyDescent="0.2">
      <c r="C20183" s="17"/>
      <c r="M20183"/>
      <c r="N20183"/>
    </row>
    <row r="20184" spans="3:14" x14ac:dyDescent="0.2">
      <c r="C20184" s="17"/>
      <c r="M20184"/>
      <c r="N20184"/>
    </row>
    <row r="20185" spans="3:14" x14ac:dyDescent="0.2">
      <c r="C20185" s="17"/>
      <c r="M20185"/>
      <c r="N20185"/>
    </row>
    <row r="20186" spans="3:14" x14ac:dyDescent="0.2">
      <c r="C20186" s="17"/>
      <c r="M20186"/>
      <c r="N20186"/>
    </row>
    <row r="20187" spans="3:14" x14ac:dyDescent="0.2">
      <c r="C20187" s="17"/>
      <c r="M20187"/>
      <c r="N20187"/>
    </row>
    <row r="20188" spans="3:14" x14ac:dyDescent="0.2">
      <c r="C20188" s="17"/>
      <c r="M20188"/>
      <c r="N20188"/>
    </row>
    <row r="20189" spans="3:14" x14ac:dyDescent="0.2">
      <c r="C20189" s="17"/>
      <c r="M20189"/>
      <c r="N20189"/>
    </row>
    <row r="20190" spans="3:14" x14ac:dyDescent="0.2">
      <c r="C20190" s="17"/>
      <c r="M20190"/>
      <c r="N20190"/>
    </row>
    <row r="20191" spans="3:14" x14ac:dyDescent="0.2">
      <c r="C20191" s="17"/>
      <c r="M20191"/>
      <c r="N20191"/>
    </row>
    <row r="20192" spans="3:14" x14ac:dyDescent="0.2">
      <c r="C20192" s="17"/>
      <c r="M20192"/>
      <c r="N20192"/>
    </row>
    <row r="20193" spans="3:14" x14ac:dyDescent="0.2">
      <c r="C20193" s="17"/>
      <c r="M20193"/>
      <c r="N20193"/>
    </row>
    <row r="20194" spans="3:14" x14ac:dyDescent="0.2">
      <c r="C20194" s="17"/>
      <c r="M20194"/>
      <c r="N20194"/>
    </row>
    <row r="20195" spans="3:14" x14ac:dyDescent="0.2">
      <c r="C20195" s="17"/>
      <c r="M20195"/>
      <c r="N20195"/>
    </row>
    <row r="20196" spans="3:14" x14ac:dyDescent="0.2">
      <c r="C20196" s="17"/>
      <c r="M20196"/>
      <c r="N20196"/>
    </row>
    <row r="20197" spans="3:14" x14ac:dyDescent="0.2">
      <c r="C20197" s="17"/>
      <c r="M20197"/>
      <c r="N20197"/>
    </row>
    <row r="20198" spans="3:14" x14ac:dyDescent="0.2">
      <c r="C20198" s="17"/>
      <c r="M20198"/>
      <c r="N20198"/>
    </row>
    <row r="20199" spans="3:14" x14ac:dyDescent="0.2">
      <c r="C20199" s="17"/>
      <c r="M20199"/>
      <c r="N20199"/>
    </row>
    <row r="20200" spans="3:14" x14ac:dyDescent="0.2">
      <c r="C20200" s="17"/>
      <c r="M20200"/>
      <c r="N20200"/>
    </row>
    <row r="20201" spans="3:14" x14ac:dyDescent="0.2">
      <c r="C20201" s="17"/>
      <c r="M20201"/>
      <c r="N20201"/>
    </row>
    <row r="20202" spans="3:14" x14ac:dyDescent="0.2">
      <c r="C20202" s="17"/>
      <c r="M20202"/>
      <c r="N20202"/>
    </row>
    <row r="20203" spans="3:14" x14ac:dyDescent="0.2">
      <c r="C20203" s="17"/>
      <c r="M20203"/>
      <c r="N20203"/>
    </row>
    <row r="20204" spans="3:14" x14ac:dyDescent="0.2">
      <c r="C20204" s="17"/>
      <c r="M20204"/>
      <c r="N20204"/>
    </row>
    <row r="20205" spans="3:14" x14ac:dyDescent="0.2">
      <c r="C20205" s="17"/>
      <c r="M20205"/>
      <c r="N20205"/>
    </row>
    <row r="20206" spans="3:14" x14ac:dyDescent="0.2">
      <c r="C20206" s="17"/>
      <c r="M20206"/>
      <c r="N20206"/>
    </row>
    <row r="20207" spans="3:14" x14ac:dyDescent="0.2">
      <c r="C20207" s="17"/>
      <c r="M20207"/>
      <c r="N20207"/>
    </row>
    <row r="20208" spans="3:14" x14ac:dyDescent="0.2">
      <c r="C20208" s="17"/>
      <c r="M20208"/>
      <c r="N20208"/>
    </row>
    <row r="20209" spans="3:14" x14ac:dyDescent="0.2">
      <c r="C20209" s="17"/>
      <c r="M20209"/>
      <c r="N20209"/>
    </row>
    <row r="20210" spans="3:14" x14ac:dyDescent="0.2">
      <c r="C20210" s="17"/>
      <c r="M20210"/>
      <c r="N20210"/>
    </row>
    <row r="20211" spans="3:14" x14ac:dyDescent="0.2">
      <c r="C20211" s="17"/>
      <c r="M20211"/>
      <c r="N20211"/>
    </row>
    <row r="20212" spans="3:14" x14ac:dyDescent="0.2">
      <c r="C20212" s="17"/>
      <c r="M20212"/>
      <c r="N20212"/>
    </row>
    <row r="20213" spans="3:14" x14ac:dyDescent="0.2">
      <c r="C20213" s="17"/>
      <c r="M20213"/>
      <c r="N20213"/>
    </row>
    <row r="20214" spans="3:14" x14ac:dyDescent="0.2">
      <c r="C20214" s="17"/>
      <c r="M20214"/>
      <c r="N20214"/>
    </row>
    <row r="20215" spans="3:14" x14ac:dyDescent="0.2">
      <c r="C20215" s="17"/>
      <c r="M20215"/>
      <c r="N20215"/>
    </row>
    <row r="20216" spans="3:14" x14ac:dyDescent="0.2">
      <c r="C20216" s="17"/>
      <c r="M20216"/>
      <c r="N20216"/>
    </row>
    <row r="20217" spans="3:14" x14ac:dyDescent="0.2">
      <c r="C20217" s="17"/>
      <c r="M20217"/>
      <c r="N20217"/>
    </row>
    <row r="20218" spans="3:14" x14ac:dyDescent="0.2">
      <c r="C20218" s="17"/>
      <c r="M20218"/>
      <c r="N20218"/>
    </row>
    <row r="20219" spans="3:14" x14ac:dyDescent="0.2">
      <c r="C20219" s="17"/>
      <c r="M20219"/>
      <c r="N20219"/>
    </row>
    <row r="20220" spans="3:14" x14ac:dyDescent="0.2">
      <c r="C20220" s="17"/>
      <c r="M20220"/>
      <c r="N20220"/>
    </row>
    <row r="20221" spans="3:14" x14ac:dyDescent="0.2">
      <c r="C20221" s="17"/>
      <c r="M20221"/>
      <c r="N20221"/>
    </row>
    <row r="20222" spans="3:14" x14ac:dyDescent="0.2">
      <c r="C20222" s="17"/>
      <c r="M20222"/>
      <c r="N20222"/>
    </row>
    <row r="20223" spans="3:14" x14ac:dyDescent="0.2">
      <c r="C20223" s="17"/>
      <c r="M20223"/>
      <c r="N20223"/>
    </row>
    <row r="20224" spans="3:14" x14ac:dyDescent="0.2">
      <c r="C20224" s="17"/>
      <c r="M20224"/>
      <c r="N20224"/>
    </row>
    <row r="20225" spans="3:14" x14ac:dyDescent="0.2">
      <c r="C20225" s="17"/>
      <c r="M20225"/>
      <c r="N20225"/>
    </row>
    <row r="20226" spans="3:14" x14ac:dyDescent="0.2">
      <c r="C20226" s="17"/>
      <c r="M20226"/>
      <c r="N20226"/>
    </row>
    <row r="20227" spans="3:14" x14ac:dyDescent="0.2">
      <c r="C20227" s="17"/>
      <c r="M20227"/>
      <c r="N20227"/>
    </row>
    <row r="20228" spans="3:14" x14ac:dyDescent="0.2">
      <c r="C20228" s="17"/>
      <c r="M20228"/>
      <c r="N20228"/>
    </row>
    <row r="20229" spans="3:14" x14ac:dyDescent="0.2">
      <c r="C20229" s="17"/>
      <c r="M20229"/>
      <c r="N20229"/>
    </row>
    <row r="20230" spans="3:14" x14ac:dyDescent="0.2">
      <c r="C20230" s="17"/>
      <c r="M20230"/>
      <c r="N20230"/>
    </row>
    <row r="20231" spans="3:14" x14ac:dyDescent="0.2">
      <c r="C20231" s="17"/>
      <c r="M20231"/>
      <c r="N20231"/>
    </row>
    <row r="20232" spans="3:14" x14ac:dyDescent="0.2">
      <c r="C20232" s="17"/>
      <c r="M20232"/>
      <c r="N20232"/>
    </row>
    <row r="20233" spans="3:14" x14ac:dyDescent="0.2">
      <c r="C20233" s="17"/>
      <c r="M20233"/>
      <c r="N20233"/>
    </row>
    <row r="20234" spans="3:14" x14ac:dyDescent="0.2">
      <c r="C20234" s="17"/>
      <c r="M20234"/>
      <c r="N20234"/>
    </row>
    <row r="20235" spans="3:14" x14ac:dyDescent="0.2">
      <c r="C20235" s="17"/>
      <c r="M20235"/>
      <c r="N20235"/>
    </row>
    <row r="20236" spans="3:14" x14ac:dyDescent="0.2">
      <c r="C20236" s="17"/>
      <c r="M20236"/>
      <c r="N20236"/>
    </row>
    <row r="20237" spans="3:14" x14ac:dyDescent="0.2">
      <c r="C20237" s="17"/>
      <c r="M20237"/>
      <c r="N20237"/>
    </row>
    <row r="20238" spans="3:14" x14ac:dyDescent="0.2">
      <c r="C20238" s="17"/>
      <c r="M20238"/>
      <c r="N20238"/>
    </row>
    <row r="20239" spans="3:14" x14ac:dyDescent="0.2">
      <c r="C20239" s="17"/>
      <c r="M20239"/>
      <c r="N20239"/>
    </row>
    <row r="20240" spans="3:14" x14ac:dyDescent="0.2">
      <c r="C20240" s="17"/>
      <c r="M20240"/>
      <c r="N20240"/>
    </row>
    <row r="20241" spans="3:14" x14ac:dyDescent="0.2">
      <c r="C20241" s="17"/>
      <c r="M20241"/>
      <c r="N20241"/>
    </row>
    <row r="20242" spans="3:14" x14ac:dyDescent="0.2">
      <c r="C20242" s="17"/>
      <c r="M20242"/>
      <c r="N20242"/>
    </row>
    <row r="20243" spans="3:14" x14ac:dyDescent="0.2">
      <c r="C20243" s="17"/>
      <c r="M20243"/>
      <c r="N20243"/>
    </row>
    <row r="20244" spans="3:14" x14ac:dyDescent="0.2">
      <c r="C20244" s="17"/>
      <c r="M20244"/>
      <c r="N20244"/>
    </row>
    <row r="20245" spans="3:14" x14ac:dyDescent="0.2">
      <c r="C20245" s="17"/>
      <c r="M20245"/>
      <c r="N20245"/>
    </row>
    <row r="20246" spans="3:14" x14ac:dyDescent="0.2">
      <c r="C20246" s="17"/>
      <c r="M20246"/>
      <c r="N20246"/>
    </row>
    <row r="20247" spans="3:14" x14ac:dyDescent="0.2">
      <c r="C20247" s="17"/>
      <c r="M20247"/>
      <c r="N20247"/>
    </row>
    <row r="20248" spans="3:14" x14ac:dyDescent="0.2">
      <c r="C20248" s="17"/>
      <c r="M20248"/>
      <c r="N20248"/>
    </row>
    <row r="20249" spans="3:14" x14ac:dyDescent="0.2">
      <c r="C20249" s="17"/>
      <c r="M20249"/>
      <c r="N20249"/>
    </row>
    <row r="20250" spans="3:14" x14ac:dyDescent="0.2">
      <c r="C20250" s="17"/>
      <c r="M20250"/>
      <c r="N20250"/>
    </row>
    <row r="20251" spans="3:14" x14ac:dyDescent="0.2">
      <c r="C20251" s="17"/>
      <c r="M20251"/>
      <c r="N20251"/>
    </row>
    <row r="20252" spans="3:14" x14ac:dyDescent="0.2">
      <c r="C20252" s="17"/>
      <c r="M20252"/>
      <c r="N20252"/>
    </row>
    <row r="20253" spans="3:14" x14ac:dyDescent="0.2">
      <c r="C20253" s="17"/>
      <c r="M20253"/>
      <c r="N20253"/>
    </row>
    <row r="20254" spans="3:14" x14ac:dyDescent="0.2">
      <c r="C20254" s="17"/>
      <c r="M20254"/>
      <c r="N20254"/>
    </row>
    <row r="20255" spans="3:14" x14ac:dyDescent="0.2">
      <c r="C20255" s="17"/>
      <c r="M20255"/>
      <c r="N20255"/>
    </row>
    <row r="20256" spans="3:14" x14ac:dyDescent="0.2">
      <c r="C20256" s="17"/>
      <c r="M20256"/>
      <c r="N20256"/>
    </row>
    <row r="20257" spans="3:14" x14ac:dyDescent="0.2">
      <c r="C20257" s="17"/>
      <c r="M20257"/>
      <c r="N20257"/>
    </row>
    <row r="20258" spans="3:14" x14ac:dyDescent="0.2">
      <c r="C20258" s="17"/>
      <c r="M20258"/>
      <c r="N20258"/>
    </row>
    <row r="20259" spans="3:14" x14ac:dyDescent="0.2">
      <c r="C20259" s="17"/>
      <c r="M20259"/>
      <c r="N20259"/>
    </row>
    <row r="20260" spans="3:14" x14ac:dyDescent="0.2">
      <c r="C20260" s="17"/>
      <c r="M20260"/>
      <c r="N20260"/>
    </row>
    <row r="20261" spans="3:14" x14ac:dyDescent="0.2">
      <c r="C20261" s="17"/>
      <c r="M20261"/>
      <c r="N20261"/>
    </row>
    <row r="20262" spans="3:14" x14ac:dyDescent="0.2">
      <c r="C20262" s="17"/>
      <c r="M20262"/>
      <c r="N20262"/>
    </row>
    <row r="20263" spans="3:14" x14ac:dyDescent="0.2">
      <c r="C20263" s="17"/>
      <c r="M20263"/>
      <c r="N20263"/>
    </row>
    <row r="20264" spans="3:14" x14ac:dyDescent="0.2">
      <c r="C20264" s="17"/>
      <c r="M20264"/>
      <c r="N20264"/>
    </row>
    <row r="20265" spans="3:14" x14ac:dyDescent="0.2">
      <c r="C20265" s="17"/>
      <c r="M20265"/>
      <c r="N20265"/>
    </row>
    <row r="20266" spans="3:14" x14ac:dyDescent="0.2">
      <c r="C20266" s="17"/>
      <c r="M20266"/>
      <c r="N20266"/>
    </row>
    <row r="20267" spans="3:14" x14ac:dyDescent="0.2">
      <c r="C20267" s="17"/>
      <c r="M20267"/>
      <c r="N20267"/>
    </row>
    <row r="20268" spans="3:14" x14ac:dyDescent="0.2">
      <c r="C20268" s="17"/>
      <c r="M20268"/>
      <c r="N20268"/>
    </row>
    <row r="20269" spans="3:14" x14ac:dyDescent="0.2">
      <c r="C20269" s="17"/>
      <c r="M20269"/>
      <c r="N20269"/>
    </row>
    <row r="20270" spans="3:14" x14ac:dyDescent="0.2">
      <c r="C20270" s="17"/>
      <c r="M20270"/>
      <c r="N20270"/>
    </row>
    <row r="20271" spans="3:14" x14ac:dyDescent="0.2">
      <c r="C20271" s="17"/>
      <c r="M20271"/>
      <c r="N20271"/>
    </row>
    <row r="20272" spans="3:14" x14ac:dyDescent="0.2">
      <c r="C20272" s="17"/>
      <c r="M20272"/>
      <c r="N20272"/>
    </row>
    <row r="20273" spans="3:14" x14ac:dyDescent="0.2">
      <c r="C20273" s="17"/>
      <c r="M20273"/>
      <c r="N20273"/>
    </row>
    <row r="20274" spans="3:14" x14ac:dyDescent="0.2">
      <c r="C20274" s="17"/>
      <c r="M20274"/>
      <c r="N20274"/>
    </row>
    <row r="20275" spans="3:14" x14ac:dyDescent="0.2">
      <c r="C20275" s="17"/>
      <c r="M20275"/>
      <c r="N20275"/>
    </row>
    <row r="20276" spans="3:14" x14ac:dyDescent="0.2">
      <c r="C20276" s="17"/>
      <c r="M20276"/>
      <c r="N20276"/>
    </row>
    <row r="20277" spans="3:14" x14ac:dyDescent="0.2">
      <c r="C20277" s="17"/>
      <c r="M20277"/>
      <c r="N20277"/>
    </row>
    <row r="20278" spans="3:14" x14ac:dyDescent="0.2">
      <c r="C20278" s="17"/>
      <c r="M20278"/>
      <c r="N20278"/>
    </row>
    <row r="20279" spans="3:14" x14ac:dyDescent="0.2">
      <c r="C20279" s="17"/>
      <c r="M20279"/>
      <c r="N20279"/>
    </row>
    <row r="20280" spans="3:14" x14ac:dyDescent="0.2">
      <c r="C20280" s="17"/>
      <c r="M20280"/>
      <c r="N20280"/>
    </row>
    <row r="20281" spans="3:14" x14ac:dyDescent="0.2">
      <c r="C20281" s="17"/>
      <c r="M20281"/>
      <c r="N20281"/>
    </row>
    <row r="20282" spans="3:14" x14ac:dyDescent="0.2">
      <c r="C20282" s="17"/>
      <c r="M20282"/>
      <c r="N20282"/>
    </row>
    <row r="20283" spans="3:14" x14ac:dyDescent="0.2">
      <c r="C20283" s="17"/>
      <c r="M20283"/>
      <c r="N20283"/>
    </row>
    <row r="20284" spans="3:14" x14ac:dyDescent="0.2">
      <c r="C20284" s="17"/>
      <c r="M20284"/>
      <c r="N20284"/>
    </row>
    <row r="20285" spans="3:14" x14ac:dyDescent="0.2">
      <c r="C20285" s="17"/>
      <c r="M20285"/>
      <c r="N20285"/>
    </row>
    <row r="20286" spans="3:14" x14ac:dyDescent="0.2">
      <c r="C20286" s="17"/>
      <c r="M20286"/>
      <c r="N20286"/>
    </row>
    <row r="20287" spans="3:14" x14ac:dyDescent="0.2">
      <c r="C20287" s="17"/>
      <c r="M20287"/>
      <c r="N20287"/>
    </row>
    <row r="20288" spans="3:14" x14ac:dyDescent="0.2">
      <c r="C20288" s="17"/>
      <c r="M20288"/>
      <c r="N20288"/>
    </row>
    <row r="20289" spans="3:14" x14ac:dyDescent="0.2">
      <c r="C20289" s="17"/>
      <c r="M20289"/>
      <c r="N20289"/>
    </row>
    <row r="20290" spans="3:14" x14ac:dyDescent="0.2">
      <c r="C20290" s="17"/>
      <c r="M20290"/>
      <c r="N20290"/>
    </row>
    <row r="20291" spans="3:14" x14ac:dyDescent="0.2">
      <c r="C20291" s="17"/>
      <c r="M20291"/>
      <c r="N20291"/>
    </row>
    <row r="20292" spans="3:14" x14ac:dyDescent="0.2">
      <c r="C20292" s="17"/>
      <c r="M20292"/>
      <c r="N20292"/>
    </row>
    <row r="20293" spans="3:14" x14ac:dyDescent="0.2">
      <c r="C20293" s="17"/>
      <c r="M20293"/>
      <c r="N20293"/>
    </row>
    <row r="20294" spans="3:14" x14ac:dyDescent="0.2">
      <c r="C20294" s="17"/>
      <c r="M20294"/>
      <c r="N20294"/>
    </row>
    <row r="20295" spans="3:14" x14ac:dyDescent="0.2">
      <c r="C20295" s="17"/>
      <c r="M20295"/>
      <c r="N20295"/>
    </row>
    <row r="20296" spans="3:14" x14ac:dyDescent="0.2">
      <c r="C20296" s="17"/>
      <c r="M20296"/>
      <c r="N20296"/>
    </row>
    <row r="20297" spans="3:14" x14ac:dyDescent="0.2">
      <c r="C20297" s="17"/>
      <c r="M20297"/>
      <c r="N20297"/>
    </row>
    <row r="20298" spans="3:14" x14ac:dyDescent="0.2">
      <c r="C20298" s="17"/>
      <c r="M20298"/>
      <c r="N20298"/>
    </row>
    <row r="20299" spans="3:14" x14ac:dyDescent="0.2">
      <c r="C20299" s="17"/>
      <c r="M20299"/>
      <c r="N20299"/>
    </row>
    <row r="20300" spans="3:14" x14ac:dyDescent="0.2">
      <c r="C20300" s="17"/>
      <c r="M20300"/>
      <c r="N20300"/>
    </row>
    <row r="20301" spans="3:14" x14ac:dyDescent="0.2">
      <c r="C20301" s="17"/>
      <c r="M20301"/>
      <c r="N20301"/>
    </row>
    <row r="20302" spans="3:14" x14ac:dyDescent="0.2">
      <c r="C20302" s="17"/>
      <c r="M20302"/>
      <c r="N20302"/>
    </row>
    <row r="20303" spans="3:14" x14ac:dyDescent="0.2">
      <c r="C20303" s="17"/>
      <c r="M20303"/>
      <c r="N20303"/>
    </row>
    <row r="20304" spans="3:14" x14ac:dyDescent="0.2">
      <c r="C20304" s="17"/>
      <c r="M20304"/>
      <c r="N20304"/>
    </row>
    <row r="20305" spans="3:14" x14ac:dyDescent="0.2">
      <c r="C20305" s="17"/>
      <c r="M20305"/>
      <c r="N20305"/>
    </row>
    <row r="20306" spans="3:14" x14ac:dyDescent="0.2">
      <c r="C20306" s="17"/>
      <c r="M20306"/>
      <c r="N20306"/>
    </row>
    <row r="20307" spans="3:14" x14ac:dyDescent="0.2">
      <c r="C20307" s="17"/>
      <c r="M20307"/>
      <c r="N20307"/>
    </row>
    <row r="20308" spans="3:14" x14ac:dyDescent="0.2">
      <c r="C20308" s="17"/>
      <c r="M20308"/>
      <c r="N20308"/>
    </row>
    <row r="20309" spans="3:14" x14ac:dyDescent="0.2">
      <c r="C20309" s="17"/>
      <c r="M20309"/>
      <c r="N20309"/>
    </row>
    <row r="20310" spans="3:14" x14ac:dyDescent="0.2">
      <c r="C20310" s="17"/>
      <c r="M20310"/>
      <c r="N20310"/>
    </row>
    <row r="20311" spans="3:14" x14ac:dyDescent="0.2">
      <c r="C20311" s="17"/>
      <c r="M20311"/>
      <c r="N20311"/>
    </row>
    <row r="20312" spans="3:14" x14ac:dyDescent="0.2">
      <c r="C20312" s="17"/>
      <c r="M20312"/>
      <c r="N20312"/>
    </row>
    <row r="20313" spans="3:14" x14ac:dyDescent="0.2">
      <c r="C20313" s="17"/>
      <c r="M20313"/>
      <c r="N20313"/>
    </row>
    <row r="20314" spans="3:14" x14ac:dyDescent="0.2">
      <c r="C20314" s="17"/>
      <c r="M20314"/>
      <c r="N20314"/>
    </row>
    <row r="20315" spans="3:14" x14ac:dyDescent="0.2">
      <c r="C20315" s="17"/>
      <c r="M20315"/>
      <c r="N20315"/>
    </row>
    <row r="20316" spans="3:14" x14ac:dyDescent="0.2">
      <c r="C20316" s="17"/>
      <c r="M20316"/>
      <c r="N20316"/>
    </row>
    <row r="20317" spans="3:14" x14ac:dyDescent="0.2">
      <c r="C20317" s="17"/>
      <c r="M20317"/>
      <c r="N20317"/>
    </row>
    <row r="20318" spans="3:14" x14ac:dyDescent="0.2">
      <c r="C20318" s="17"/>
      <c r="M20318"/>
      <c r="N20318"/>
    </row>
    <row r="20319" spans="3:14" x14ac:dyDescent="0.2">
      <c r="C20319" s="17"/>
      <c r="M20319"/>
      <c r="N20319"/>
    </row>
    <row r="20320" spans="3:14" x14ac:dyDescent="0.2">
      <c r="C20320" s="17"/>
      <c r="M20320"/>
      <c r="N20320"/>
    </row>
    <row r="20321" spans="3:14" x14ac:dyDescent="0.2">
      <c r="C20321" s="17"/>
      <c r="M20321"/>
      <c r="N20321"/>
    </row>
    <row r="20322" spans="3:14" x14ac:dyDescent="0.2">
      <c r="C20322" s="17"/>
      <c r="M20322"/>
      <c r="N20322"/>
    </row>
    <row r="20323" spans="3:14" x14ac:dyDescent="0.2">
      <c r="C20323" s="17"/>
      <c r="M20323"/>
      <c r="N20323"/>
    </row>
    <row r="20324" spans="3:14" x14ac:dyDescent="0.2">
      <c r="C20324" s="17"/>
      <c r="M20324"/>
      <c r="N20324"/>
    </row>
    <row r="20325" spans="3:14" x14ac:dyDescent="0.2">
      <c r="C20325" s="17"/>
      <c r="M20325"/>
      <c r="N20325"/>
    </row>
    <row r="20326" spans="3:14" x14ac:dyDescent="0.2">
      <c r="C20326" s="17"/>
      <c r="M20326"/>
      <c r="N20326"/>
    </row>
    <row r="20327" spans="3:14" x14ac:dyDescent="0.2">
      <c r="C20327" s="17"/>
      <c r="M20327"/>
      <c r="N20327"/>
    </row>
    <row r="20328" spans="3:14" x14ac:dyDescent="0.2">
      <c r="C20328" s="17"/>
      <c r="M20328"/>
      <c r="N20328"/>
    </row>
    <row r="20329" spans="3:14" x14ac:dyDescent="0.2">
      <c r="C20329" s="17"/>
      <c r="M20329"/>
      <c r="N20329"/>
    </row>
    <row r="20330" spans="3:14" x14ac:dyDescent="0.2">
      <c r="C20330" s="17"/>
      <c r="M20330"/>
      <c r="N20330"/>
    </row>
    <row r="20331" spans="3:14" x14ac:dyDescent="0.2">
      <c r="C20331" s="17"/>
      <c r="M20331"/>
      <c r="N20331"/>
    </row>
    <row r="20332" spans="3:14" x14ac:dyDescent="0.2">
      <c r="C20332" s="17"/>
      <c r="M20332"/>
      <c r="N20332"/>
    </row>
    <row r="20333" spans="3:14" x14ac:dyDescent="0.2">
      <c r="C20333" s="17"/>
      <c r="M20333"/>
      <c r="N20333"/>
    </row>
    <row r="20334" spans="3:14" x14ac:dyDescent="0.2">
      <c r="C20334" s="17"/>
      <c r="M20334"/>
      <c r="N20334"/>
    </row>
    <row r="20335" spans="3:14" x14ac:dyDescent="0.2">
      <c r="C20335" s="17"/>
      <c r="M20335"/>
      <c r="N20335"/>
    </row>
    <row r="20336" spans="3:14" x14ac:dyDescent="0.2">
      <c r="C20336" s="17"/>
      <c r="M20336"/>
      <c r="N20336"/>
    </row>
    <row r="20337" spans="3:14" x14ac:dyDescent="0.2">
      <c r="C20337" s="17"/>
      <c r="M20337"/>
      <c r="N20337"/>
    </row>
    <row r="20338" spans="3:14" x14ac:dyDescent="0.2">
      <c r="C20338" s="17"/>
      <c r="M20338"/>
      <c r="N20338"/>
    </row>
    <row r="20339" spans="3:14" x14ac:dyDescent="0.2">
      <c r="C20339" s="17"/>
      <c r="M20339"/>
      <c r="N20339"/>
    </row>
    <row r="20340" spans="3:14" x14ac:dyDescent="0.2">
      <c r="C20340" s="17"/>
      <c r="M20340"/>
      <c r="N20340"/>
    </row>
    <row r="20341" spans="3:14" x14ac:dyDescent="0.2">
      <c r="C20341" s="17"/>
      <c r="M20341"/>
      <c r="N20341"/>
    </row>
    <row r="20342" spans="3:14" x14ac:dyDescent="0.2">
      <c r="C20342" s="17"/>
      <c r="M20342"/>
      <c r="N20342"/>
    </row>
    <row r="20343" spans="3:14" x14ac:dyDescent="0.2">
      <c r="C20343" s="17"/>
      <c r="M20343"/>
      <c r="N20343"/>
    </row>
    <row r="20344" spans="3:14" x14ac:dyDescent="0.2">
      <c r="C20344" s="17"/>
      <c r="M20344"/>
      <c r="N20344"/>
    </row>
    <row r="20345" spans="3:14" x14ac:dyDescent="0.2">
      <c r="C20345" s="17"/>
      <c r="M20345"/>
      <c r="N20345"/>
    </row>
    <row r="20346" spans="3:14" x14ac:dyDescent="0.2">
      <c r="C20346" s="17"/>
      <c r="M20346"/>
      <c r="N20346"/>
    </row>
    <row r="20347" spans="3:14" x14ac:dyDescent="0.2">
      <c r="C20347" s="17"/>
      <c r="M20347"/>
      <c r="N20347"/>
    </row>
    <row r="20348" spans="3:14" x14ac:dyDescent="0.2">
      <c r="C20348" s="17"/>
      <c r="M20348"/>
      <c r="N20348"/>
    </row>
    <row r="20349" spans="3:14" x14ac:dyDescent="0.2">
      <c r="C20349" s="17"/>
      <c r="M20349"/>
      <c r="N20349"/>
    </row>
    <row r="20350" spans="3:14" x14ac:dyDescent="0.2">
      <c r="C20350" s="17"/>
      <c r="M20350"/>
      <c r="N20350"/>
    </row>
    <row r="20351" spans="3:14" x14ac:dyDescent="0.2">
      <c r="C20351" s="17"/>
      <c r="M20351"/>
      <c r="N20351"/>
    </row>
    <row r="20352" spans="3:14" x14ac:dyDescent="0.2">
      <c r="C20352" s="17"/>
      <c r="M20352"/>
      <c r="N20352"/>
    </row>
    <row r="20353" spans="3:14" x14ac:dyDescent="0.2">
      <c r="C20353" s="17"/>
      <c r="M20353"/>
      <c r="N20353"/>
    </row>
    <row r="20354" spans="3:14" x14ac:dyDescent="0.2">
      <c r="C20354" s="17"/>
      <c r="M20354"/>
      <c r="N20354"/>
    </row>
    <row r="20355" spans="3:14" x14ac:dyDescent="0.2">
      <c r="C20355" s="17"/>
      <c r="M20355"/>
      <c r="N20355"/>
    </row>
    <row r="20356" spans="3:14" x14ac:dyDescent="0.2">
      <c r="C20356" s="17"/>
      <c r="M20356"/>
      <c r="N20356"/>
    </row>
    <row r="20357" spans="3:14" x14ac:dyDescent="0.2">
      <c r="C20357" s="17"/>
      <c r="M20357"/>
      <c r="N20357"/>
    </row>
    <row r="20358" spans="3:14" x14ac:dyDescent="0.2">
      <c r="C20358" s="17"/>
      <c r="M20358"/>
      <c r="N20358"/>
    </row>
    <row r="20359" spans="3:14" x14ac:dyDescent="0.2">
      <c r="C20359" s="17"/>
      <c r="M20359"/>
      <c r="N20359"/>
    </row>
    <row r="20360" spans="3:14" x14ac:dyDescent="0.2">
      <c r="C20360" s="17"/>
      <c r="M20360"/>
      <c r="N20360"/>
    </row>
    <row r="20361" spans="3:14" x14ac:dyDescent="0.2">
      <c r="C20361" s="17"/>
      <c r="M20361"/>
      <c r="N20361"/>
    </row>
    <row r="20362" spans="3:14" x14ac:dyDescent="0.2">
      <c r="C20362" s="17"/>
      <c r="M20362"/>
      <c r="N20362"/>
    </row>
    <row r="20363" spans="3:14" x14ac:dyDescent="0.2">
      <c r="C20363" s="17"/>
      <c r="M20363"/>
      <c r="N20363"/>
    </row>
    <row r="20364" spans="3:14" x14ac:dyDescent="0.2">
      <c r="C20364" s="17"/>
      <c r="M20364"/>
      <c r="N20364"/>
    </row>
    <row r="20365" spans="3:14" x14ac:dyDescent="0.2">
      <c r="C20365" s="17"/>
      <c r="M20365"/>
      <c r="N20365"/>
    </row>
    <row r="20366" spans="3:14" x14ac:dyDescent="0.2">
      <c r="C20366" s="17"/>
      <c r="M20366"/>
      <c r="N20366"/>
    </row>
    <row r="20367" spans="3:14" x14ac:dyDescent="0.2">
      <c r="C20367" s="17"/>
      <c r="M20367"/>
      <c r="N20367"/>
    </row>
    <row r="20368" spans="3:14" x14ac:dyDescent="0.2">
      <c r="C20368" s="17"/>
      <c r="M20368"/>
      <c r="N20368"/>
    </row>
    <row r="20369" spans="3:14" x14ac:dyDescent="0.2">
      <c r="C20369" s="17"/>
      <c r="M20369"/>
      <c r="N20369"/>
    </row>
    <row r="20370" spans="3:14" x14ac:dyDescent="0.2">
      <c r="C20370" s="17"/>
      <c r="M20370"/>
      <c r="N20370"/>
    </row>
    <row r="20371" spans="3:14" x14ac:dyDescent="0.2">
      <c r="C20371" s="17"/>
      <c r="M20371"/>
      <c r="N20371"/>
    </row>
    <row r="20372" spans="3:14" x14ac:dyDescent="0.2">
      <c r="C20372" s="17"/>
      <c r="M20372"/>
      <c r="N20372"/>
    </row>
    <row r="20373" spans="3:14" x14ac:dyDescent="0.2">
      <c r="C20373" s="17"/>
      <c r="M20373"/>
      <c r="N20373"/>
    </row>
    <row r="20374" spans="3:14" x14ac:dyDescent="0.2">
      <c r="C20374" s="17"/>
      <c r="M20374"/>
      <c r="N20374"/>
    </row>
    <row r="20375" spans="3:14" x14ac:dyDescent="0.2">
      <c r="C20375" s="17"/>
      <c r="M20375"/>
      <c r="N20375"/>
    </row>
    <row r="20376" spans="3:14" x14ac:dyDescent="0.2">
      <c r="C20376" s="17"/>
      <c r="M20376"/>
      <c r="N20376"/>
    </row>
    <row r="20377" spans="3:14" x14ac:dyDescent="0.2">
      <c r="C20377" s="17"/>
      <c r="M20377"/>
      <c r="N20377"/>
    </row>
    <row r="20378" spans="3:14" x14ac:dyDescent="0.2">
      <c r="C20378" s="17"/>
      <c r="M20378"/>
      <c r="N20378"/>
    </row>
    <row r="20379" spans="3:14" x14ac:dyDescent="0.2">
      <c r="C20379" s="17"/>
      <c r="M20379"/>
      <c r="N20379"/>
    </row>
    <row r="20380" spans="3:14" x14ac:dyDescent="0.2">
      <c r="C20380" s="17"/>
      <c r="M20380"/>
      <c r="N20380"/>
    </row>
    <row r="20381" spans="3:14" x14ac:dyDescent="0.2">
      <c r="C20381" s="17"/>
      <c r="M20381"/>
      <c r="N20381"/>
    </row>
    <row r="20382" spans="3:14" x14ac:dyDescent="0.2">
      <c r="C20382" s="17"/>
      <c r="M20382"/>
      <c r="N20382"/>
    </row>
    <row r="20383" spans="3:14" x14ac:dyDescent="0.2">
      <c r="C20383" s="17"/>
      <c r="M20383"/>
      <c r="N20383"/>
    </row>
    <row r="20384" spans="3:14" x14ac:dyDescent="0.2">
      <c r="C20384" s="17"/>
      <c r="M20384"/>
      <c r="N20384"/>
    </row>
    <row r="20385" spans="3:14" x14ac:dyDescent="0.2">
      <c r="C20385" s="17"/>
      <c r="M20385"/>
      <c r="N20385"/>
    </row>
    <row r="20386" spans="3:14" x14ac:dyDescent="0.2">
      <c r="C20386" s="17"/>
      <c r="M20386"/>
      <c r="N20386"/>
    </row>
    <row r="20387" spans="3:14" x14ac:dyDescent="0.2">
      <c r="C20387" s="17"/>
      <c r="M20387"/>
      <c r="N20387"/>
    </row>
    <row r="20388" spans="3:14" x14ac:dyDescent="0.2">
      <c r="C20388" s="17"/>
      <c r="M20388"/>
      <c r="N20388"/>
    </row>
    <row r="20389" spans="3:14" x14ac:dyDescent="0.2">
      <c r="C20389" s="17"/>
      <c r="M20389"/>
      <c r="N20389"/>
    </row>
    <row r="20390" spans="3:14" x14ac:dyDescent="0.2">
      <c r="C20390" s="17"/>
      <c r="M20390"/>
      <c r="N20390"/>
    </row>
    <row r="20391" spans="3:14" x14ac:dyDescent="0.2">
      <c r="C20391" s="17"/>
      <c r="M20391"/>
      <c r="N20391"/>
    </row>
    <row r="20392" spans="3:14" x14ac:dyDescent="0.2">
      <c r="C20392" s="17"/>
      <c r="M20392"/>
      <c r="N20392"/>
    </row>
    <row r="20393" spans="3:14" x14ac:dyDescent="0.2">
      <c r="C20393" s="17"/>
      <c r="M20393"/>
      <c r="N20393"/>
    </row>
    <row r="20394" spans="3:14" x14ac:dyDescent="0.2">
      <c r="C20394" s="17"/>
      <c r="M20394"/>
      <c r="N20394"/>
    </row>
    <row r="20395" spans="3:14" x14ac:dyDescent="0.2">
      <c r="C20395" s="17"/>
      <c r="M20395"/>
      <c r="N20395"/>
    </row>
    <row r="20396" spans="3:14" x14ac:dyDescent="0.2">
      <c r="C20396" s="17"/>
      <c r="M20396"/>
      <c r="N20396"/>
    </row>
    <row r="20397" spans="3:14" x14ac:dyDescent="0.2">
      <c r="C20397" s="17"/>
      <c r="M20397"/>
      <c r="N20397"/>
    </row>
    <row r="20398" spans="3:14" x14ac:dyDescent="0.2">
      <c r="C20398" s="17"/>
      <c r="M20398"/>
      <c r="N20398"/>
    </row>
    <row r="20399" spans="3:14" x14ac:dyDescent="0.2">
      <c r="C20399" s="17"/>
      <c r="M20399"/>
      <c r="N20399"/>
    </row>
    <row r="20400" spans="3:14" x14ac:dyDescent="0.2">
      <c r="C20400" s="17"/>
      <c r="M20400"/>
      <c r="N20400"/>
    </row>
    <row r="20401" spans="3:14" x14ac:dyDescent="0.2">
      <c r="C20401" s="17"/>
      <c r="M20401"/>
      <c r="N20401"/>
    </row>
    <row r="20402" spans="3:14" x14ac:dyDescent="0.2">
      <c r="C20402" s="17"/>
      <c r="M20402"/>
      <c r="N20402"/>
    </row>
    <row r="20403" spans="3:14" x14ac:dyDescent="0.2">
      <c r="C20403" s="17"/>
      <c r="M20403"/>
      <c r="N20403"/>
    </row>
    <row r="20404" spans="3:14" x14ac:dyDescent="0.2">
      <c r="C20404" s="17"/>
      <c r="M20404"/>
      <c r="N20404"/>
    </row>
    <row r="20405" spans="3:14" x14ac:dyDescent="0.2">
      <c r="C20405" s="17"/>
      <c r="M20405"/>
      <c r="N20405"/>
    </row>
    <row r="20406" spans="3:14" x14ac:dyDescent="0.2">
      <c r="C20406" s="17"/>
      <c r="M20406"/>
      <c r="N20406"/>
    </row>
    <row r="20407" spans="3:14" x14ac:dyDescent="0.2">
      <c r="C20407" s="17"/>
      <c r="M20407"/>
      <c r="N20407"/>
    </row>
    <row r="20408" spans="3:14" x14ac:dyDescent="0.2">
      <c r="C20408" s="17"/>
      <c r="M20408"/>
      <c r="N20408"/>
    </row>
    <row r="20409" spans="3:14" x14ac:dyDescent="0.2">
      <c r="C20409" s="17"/>
      <c r="M20409"/>
      <c r="N20409"/>
    </row>
    <row r="20410" spans="3:14" x14ac:dyDescent="0.2">
      <c r="C20410" s="17"/>
      <c r="M20410"/>
      <c r="N20410"/>
    </row>
    <row r="20411" spans="3:14" x14ac:dyDescent="0.2">
      <c r="C20411" s="17"/>
      <c r="M20411"/>
      <c r="N20411"/>
    </row>
    <row r="20412" spans="3:14" x14ac:dyDescent="0.2">
      <c r="C20412" s="17"/>
      <c r="M20412"/>
      <c r="N20412"/>
    </row>
    <row r="20413" spans="3:14" x14ac:dyDescent="0.2">
      <c r="C20413" s="17"/>
      <c r="M20413"/>
      <c r="N20413"/>
    </row>
    <row r="20414" spans="3:14" x14ac:dyDescent="0.2">
      <c r="C20414" s="17"/>
      <c r="M20414"/>
      <c r="N20414"/>
    </row>
    <row r="20415" spans="3:14" x14ac:dyDescent="0.2">
      <c r="C20415" s="17"/>
      <c r="M20415"/>
      <c r="N20415"/>
    </row>
    <row r="20416" spans="3:14" x14ac:dyDescent="0.2">
      <c r="C20416" s="17"/>
      <c r="M20416"/>
      <c r="N20416"/>
    </row>
    <row r="20417" spans="3:14" x14ac:dyDescent="0.2">
      <c r="C20417" s="17"/>
      <c r="M20417"/>
      <c r="N20417"/>
    </row>
    <row r="20418" spans="3:14" x14ac:dyDescent="0.2">
      <c r="C20418" s="17"/>
      <c r="M20418"/>
      <c r="N20418"/>
    </row>
    <row r="20419" spans="3:14" x14ac:dyDescent="0.2">
      <c r="C20419" s="17"/>
      <c r="M20419"/>
      <c r="N20419"/>
    </row>
    <row r="20420" spans="3:14" x14ac:dyDescent="0.2">
      <c r="C20420" s="17"/>
      <c r="M20420"/>
      <c r="N20420"/>
    </row>
    <row r="20421" spans="3:14" x14ac:dyDescent="0.2">
      <c r="C20421" s="17"/>
      <c r="M20421"/>
      <c r="N20421"/>
    </row>
    <row r="20422" spans="3:14" x14ac:dyDescent="0.2">
      <c r="C20422" s="17"/>
      <c r="M20422"/>
      <c r="N20422"/>
    </row>
    <row r="20423" spans="3:14" x14ac:dyDescent="0.2">
      <c r="C20423" s="17"/>
      <c r="M20423"/>
      <c r="N20423"/>
    </row>
    <row r="20424" spans="3:14" x14ac:dyDescent="0.2">
      <c r="C20424" s="17"/>
      <c r="M20424"/>
      <c r="N20424"/>
    </row>
    <row r="20425" spans="3:14" x14ac:dyDescent="0.2">
      <c r="C20425" s="17"/>
      <c r="M20425"/>
      <c r="N20425"/>
    </row>
    <row r="20426" spans="3:14" x14ac:dyDescent="0.2">
      <c r="C20426" s="17"/>
      <c r="M20426"/>
      <c r="N20426"/>
    </row>
    <row r="20427" spans="3:14" x14ac:dyDescent="0.2">
      <c r="C20427" s="17"/>
      <c r="M20427"/>
      <c r="N20427"/>
    </row>
    <row r="20428" spans="3:14" x14ac:dyDescent="0.2">
      <c r="C20428" s="17"/>
      <c r="M20428"/>
      <c r="N20428"/>
    </row>
    <row r="20429" spans="3:14" x14ac:dyDescent="0.2">
      <c r="C20429" s="17"/>
      <c r="M20429"/>
      <c r="N20429"/>
    </row>
    <row r="20430" spans="3:14" x14ac:dyDescent="0.2">
      <c r="C20430" s="17"/>
      <c r="M20430"/>
      <c r="N20430"/>
    </row>
    <row r="20431" spans="3:14" x14ac:dyDescent="0.2">
      <c r="C20431" s="17"/>
      <c r="M20431"/>
      <c r="N20431"/>
    </row>
    <row r="20432" spans="3:14" x14ac:dyDescent="0.2">
      <c r="C20432" s="17"/>
      <c r="M20432"/>
      <c r="N20432"/>
    </row>
    <row r="20433" spans="3:14" x14ac:dyDescent="0.2">
      <c r="C20433" s="17"/>
      <c r="M20433"/>
      <c r="N20433"/>
    </row>
    <row r="20434" spans="3:14" x14ac:dyDescent="0.2">
      <c r="C20434" s="17"/>
      <c r="M20434"/>
      <c r="N20434"/>
    </row>
    <row r="20435" spans="3:14" x14ac:dyDescent="0.2">
      <c r="C20435" s="17"/>
      <c r="M20435"/>
      <c r="N20435"/>
    </row>
    <row r="20436" spans="3:14" x14ac:dyDescent="0.2">
      <c r="C20436" s="17"/>
      <c r="M20436"/>
      <c r="N20436"/>
    </row>
    <row r="20437" spans="3:14" x14ac:dyDescent="0.2">
      <c r="C20437" s="17"/>
      <c r="M20437"/>
      <c r="N20437"/>
    </row>
    <row r="20438" spans="3:14" x14ac:dyDescent="0.2">
      <c r="C20438" s="17"/>
      <c r="M20438"/>
      <c r="N20438"/>
    </row>
    <row r="20439" spans="3:14" x14ac:dyDescent="0.2">
      <c r="C20439" s="17"/>
      <c r="M20439"/>
      <c r="N20439"/>
    </row>
    <row r="20440" spans="3:14" x14ac:dyDescent="0.2">
      <c r="C20440" s="17"/>
      <c r="M20440"/>
      <c r="N20440"/>
    </row>
    <row r="20441" spans="3:14" x14ac:dyDescent="0.2">
      <c r="C20441" s="17"/>
      <c r="M20441"/>
      <c r="N20441"/>
    </row>
    <row r="20442" spans="3:14" x14ac:dyDescent="0.2">
      <c r="C20442" s="17"/>
      <c r="M20442"/>
      <c r="N20442"/>
    </row>
    <row r="20443" spans="3:14" x14ac:dyDescent="0.2">
      <c r="C20443" s="17"/>
      <c r="M20443"/>
      <c r="N20443"/>
    </row>
    <row r="20444" spans="3:14" x14ac:dyDescent="0.2">
      <c r="C20444" s="17"/>
      <c r="M20444"/>
      <c r="N20444"/>
    </row>
    <row r="20445" spans="3:14" x14ac:dyDescent="0.2">
      <c r="C20445" s="17"/>
      <c r="M20445"/>
      <c r="N20445"/>
    </row>
    <row r="20446" spans="3:14" x14ac:dyDescent="0.2">
      <c r="C20446" s="17"/>
      <c r="M20446"/>
      <c r="N20446"/>
    </row>
    <row r="20447" spans="3:14" x14ac:dyDescent="0.2">
      <c r="C20447" s="17"/>
      <c r="M20447"/>
      <c r="N20447"/>
    </row>
    <row r="20448" spans="3:14" x14ac:dyDescent="0.2">
      <c r="C20448" s="17"/>
      <c r="M20448"/>
      <c r="N20448"/>
    </row>
    <row r="20449" spans="3:14" x14ac:dyDescent="0.2">
      <c r="C20449" s="17"/>
      <c r="M20449"/>
      <c r="N20449"/>
    </row>
    <row r="20450" spans="3:14" x14ac:dyDescent="0.2">
      <c r="C20450" s="17"/>
      <c r="M20450"/>
      <c r="N20450"/>
    </row>
    <row r="20451" spans="3:14" x14ac:dyDescent="0.2">
      <c r="C20451" s="17"/>
      <c r="M20451"/>
      <c r="N20451"/>
    </row>
    <row r="20452" spans="3:14" x14ac:dyDescent="0.2">
      <c r="C20452" s="17"/>
      <c r="M20452"/>
      <c r="N20452"/>
    </row>
    <row r="20453" spans="3:14" x14ac:dyDescent="0.2">
      <c r="C20453" s="17"/>
      <c r="M20453"/>
      <c r="N20453"/>
    </row>
    <row r="20454" spans="3:14" x14ac:dyDescent="0.2">
      <c r="C20454" s="17"/>
      <c r="M20454"/>
      <c r="N20454"/>
    </row>
    <row r="20455" spans="3:14" x14ac:dyDescent="0.2">
      <c r="C20455" s="17"/>
      <c r="M20455"/>
      <c r="N20455"/>
    </row>
    <row r="20456" spans="3:14" x14ac:dyDescent="0.2">
      <c r="C20456" s="17"/>
      <c r="M20456"/>
      <c r="N20456"/>
    </row>
    <row r="20457" spans="3:14" x14ac:dyDescent="0.2">
      <c r="C20457" s="17"/>
      <c r="M20457"/>
      <c r="N20457"/>
    </row>
    <row r="20458" spans="3:14" x14ac:dyDescent="0.2">
      <c r="C20458" s="17"/>
      <c r="M20458"/>
      <c r="N20458"/>
    </row>
    <row r="20459" spans="3:14" x14ac:dyDescent="0.2">
      <c r="C20459" s="17"/>
      <c r="M20459"/>
      <c r="N20459"/>
    </row>
    <row r="20460" spans="3:14" x14ac:dyDescent="0.2">
      <c r="C20460" s="17"/>
      <c r="M20460"/>
      <c r="N20460"/>
    </row>
    <row r="20461" spans="3:14" x14ac:dyDescent="0.2">
      <c r="C20461" s="17"/>
      <c r="M20461"/>
      <c r="N20461"/>
    </row>
    <row r="20462" spans="3:14" x14ac:dyDescent="0.2">
      <c r="C20462" s="17"/>
      <c r="M20462"/>
      <c r="N20462"/>
    </row>
    <row r="20463" spans="3:14" x14ac:dyDescent="0.2">
      <c r="C20463" s="17"/>
      <c r="M20463"/>
      <c r="N20463"/>
    </row>
    <row r="20464" spans="3:14" x14ac:dyDescent="0.2">
      <c r="C20464" s="17"/>
      <c r="M20464"/>
      <c r="N20464"/>
    </row>
    <row r="20465" spans="3:14" x14ac:dyDescent="0.2">
      <c r="C20465" s="17"/>
      <c r="M20465"/>
      <c r="N20465"/>
    </row>
    <row r="20466" spans="3:14" x14ac:dyDescent="0.2">
      <c r="C20466" s="17"/>
      <c r="M20466"/>
      <c r="N20466"/>
    </row>
    <row r="20467" spans="3:14" x14ac:dyDescent="0.2">
      <c r="C20467" s="17"/>
      <c r="M20467"/>
      <c r="N20467"/>
    </row>
    <row r="20468" spans="3:14" x14ac:dyDescent="0.2">
      <c r="C20468" s="17"/>
      <c r="M20468"/>
      <c r="N20468"/>
    </row>
    <row r="20469" spans="3:14" x14ac:dyDescent="0.2">
      <c r="C20469" s="17"/>
      <c r="M20469"/>
      <c r="N20469"/>
    </row>
    <row r="20470" spans="3:14" x14ac:dyDescent="0.2">
      <c r="C20470" s="17"/>
      <c r="M20470"/>
      <c r="N20470"/>
    </row>
    <row r="20471" spans="3:14" x14ac:dyDescent="0.2">
      <c r="C20471" s="17"/>
      <c r="M20471"/>
      <c r="N20471"/>
    </row>
    <row r="20472" spans="3:14" x14ac:dyDescent="0.2">
      <c r="C20472" s="17"/>
      <c r="M20472"/>
      <c r="N20472"/>
    </row>
    <row r="20473" spans="3:14" x14ac:dyDescent="0.2">
      <c r="C20473" s="17"/>
      <c r="M20473"/>
      <c r="N20473"/>
    </row>
    <row r="20474" spans="3:14" x14ac:dyDescent="0.2">
      <c r="C20474" s="17"/>
      <c r="M20474"/>
      <c r="N20474"/>
    </row>
    <row r="20475" spans="3:14" x14ac:dyDescent="0.2">
      <c r="C20475" s="17"/>
      <c r="M20475"/>
      <c r="N20475"/>
    </row>
    <row r="20476" spans="3:14" x14ac:dyDescent="0.2">
      <c r="C20476" s="17"/>
      <c r="M20476"/>
      <c r="N20476"/>
    </row>
    <row r="20477" spans="3:14" x14ac:dyDescent="0.2">
      <c r="C20477" s="17"/>
      <c r="M20477"/>
      <c r="N20477"/>
    </row>
    <row r="20478" spans="3:14" x14ac:dyDescent="0.2">
      <c r="C20478" s="17"/>
      <c r="M20478"/>
      <c r="N20478"/>
    </row>
    <row r="20479" spans="3:14" x14ac:dyDescent="0.2">
      <c r="C20479" s="17"/>
      <c r="M20479"/>
      <c r="N20479"/>
    </row>
    <row r="20480" spans="3:14" x14ac:dyDescent="0.2">
      <c r="C20480" s="17"/>
      <c r="M20480"/>
      <c r="N20480"/>
    </row>
    <row r="20481" spans="3:14" x14ac:dyDescent="0.2">
      <c r="C20481" s="17"/>
      <c r="M20481"/>
      <c r="N20481"/>
    </row>
    <row r="20482" spans="3:14" x14ac:dyDescent="0.2">
      <c r="C20482" s="17"/>
      <c r="M20482"/>
      <c r="N20482"/>
    </row>
    <row r="20483" spans="3:14" x14ac:dyDescent="0.2">
      <c r="C20483" s="17"/>
      <c r="M20483"/>
      <c r="N20483"/>
    </row>
    <row r="20484" spans="3:14" x14ac:dyDescent="0.2">
      <c r="C20484" s="17"/>
      <c r="M20484"/>
      <c r="N20484"/>
    </row>
    <row r="20485" spans="3:14" x14ac:dyDescent="0.2">
      <c r="C20485" s="17"/>
      <c r="M20485"/>
      <c r="N20485"/>
    </row>
    <row r="20486" spans="3:14" x14ac:dyDescent="0.2">
      <c r="C20486" s="17"/>
      <c r="M20486"/>
      <c r="N20486"/>
    </row>
    <row r="20487" spans="3:14" x14ac:dyDescent="0.2">
      <c r="C20487" s="17"/>
      <c r="M20487"/>
      <c r="N20487"/>
    </row>
    <row r="20488" spans="3:14" x14ac:dyDescent="0.2">
      <c r="C20488" s="17"/>
      <c r="M20488"/>
      <c r="N20488"/>
    </row>
    <row r="20489" spans="3:14" x14ac:dyDescent="0.2">
      <c r="C20489" s="17"/>
      <c r="M20489"/>
      <c r="N20489"/>
    </row>
    <row r="20490" spans="3:14" x14ac:dyDescent="0.2">
      <c r="C20490" s="17"/>
      <c r="M20490"/>
      <c r="N20490"/>
    </row>
    <row r="20491" spans="3:14" x14ac:dyDescent="0.2">
      <c r="C20491" s="17"/>
      <c r="M20491"/>
      <c r="N20491"/>
    </row>
    <row r="20492" spans="3:14" x14ac:dyDescent="0.2">
      <c r="C20492" s="17"/>
      <c r="M20492"/>
      <c r="N20492"/>
    </row>
    <row r="20493" spans="3:14" x14ac:dyDescent="0.2">
      <c r="C20493" s="17"/>
      <c r="M20493"/>
      <c r="N20493"/>
    </row>
    <row r="20494" spans="3:14" x14ac:dyDescent="0.2">
      <c r="C20494" s="17"/>
      <c r="M20494"/>
      <c r="N20494"/>
    </row>
    <row r="20495" spans="3:14" x14ac:dyDescent="0.2">
      <c r="C20495" s="17"/>
      <c r="M20495"/>
      <c r="N20495"/>
    </row>
    <row r="20496" spans="3:14" x14ac:dyDescent="0.2">
      <c r="C20496" s="17"/>
      <c r="M20496"/>
      <c r="N20496"/>
    </row>
    <row r="20497" spans="3:14" x14ac:dyDescent="0.2">
      <c r="C20497" s="17"/>
      <c r="M20497"/>
      <c r="N20497"/>
    </row>
    <row r="20498" spans="3:14" x14ac:dyDescent="0.2">
      <c r="C20498" s="17"/>
      <c r="M20498"/>
      <c r="N20498"/>
    </row>
    <row r="20499" spans="3:14" x14ac:dyDescent="0.2">
      <c r="C20499" s="17"/>
      <c r="M20499"/>
      <c r="N20499"/>
    </row>
    <row r="20500" spans="3:14" x14ac:dyDescent="0.2">
      <c r="C20500" s="17"/>
      <c r="M20500"/>
      <c r="N20500"/>
    </row>
    <row r="20501" spans="3:14" x14ac:dyDescent="0.2">
      <c r="C20501" s="17"/>
      <c r="M20501"/>
      <c r="N20501"/>
    </row>
    <row r="20502" spans="3:14" x14ac:dyDescent="0.2">
      <c r="C20502" s="17"/>
      <c r="M20502"/>
      <c r="N20502"/>
    </row>
    <row r="20503" spans="3:14" x14ac:dyDescent="0.2">
      <c r="C20503" s="17"/>
      <c r="M20503"/>
      <c r="N20503"/>
    </row>
    <row r="20504" spans="3:14" x14ac:dyDescent="0.2">
      <c r="C20504" s="17"/>
      <c r="M20504"/>
      <c r="N20504"/>
    </row>
    <row r="20505" spans="3:14" x14ac:dyDescent="0.2">
      <c r="C20505" s="17"/>
      <c r="M20505"/>
      <c r="N20505"/>
    </row>
    <row r="20506" spans="3:14" x14ac:dyDescent="0.2">
      <c r="C20506" s="17"/>
      <c r="M20506"/>
      <c r="N20506"/>
    </row>
    <row r="20507" spans="3:14" x14ac:dyDescent="0.2">
      <c r="C20507" s="17"/>
      <c r="M20507"/>
      <c r="N20507"/>
    </row>
    <row r="20508" spans="3:14" x14ac:dyDescent="0.2">
      <c r="C20508" s="17"/>
      <c r="M20508"/>
      <c r="N20508"/>
    </row>
    <row r="20509" spans="3:14" x14ac:dyDescent="0.2">
      <c r="C20509" s="17"/>
      <c r="M20509"/>
      <c r="N20509"/>
    </row>
    <row r="20510" spans="3:14" x14ac:dyDescent="0.2">
      <c r="C20510" s="17"/>
      <c r="M20510"/>
      <c r="N20510"/>
    </row>
    <row r="20511" spans="3:14" x14ac:dyDescent="0.2">
      <c r="C20511" s="17"/>
      <c r="M20511"/>
      <c r="N20511"/>
    </row>
    <row r="20512" spans="3:14" x14ac:dyDescent="0.2">
      <c r="C20512" s="17"/>
      <c r="M20512"/>
      <c r="N20512"/>
    </row>
    <row r="20513" spans="3:14" x14ac:dyDescent="0.2">
      <c r="C20513" s="17"/>
      <c r="M20513"/>
      <c r="N20513"/>
    </row>
    <row r="20514" spans="3:14" x14ac:dyDescent="0.2">
      <c r="C20514" s="17"/>
      <c r="M20514"/>
      <c r="N20514"/>
    </row>
    <row r="20515" spans="3:14" x14ac:dyDescent="0.2">
      <c r="C20515" s="17"/>
      <c r="M20515"/>
      <c r="N20515"/>
    </row>
    <row r="20516" spans="3:14" x14ac:dyDescent="0.2">
      <c r="C20516" s="17"/>
      <c r="M20516"/>
      <c r="N20516"/>
    </row>
    <row r="20517" spans="3:14" x14ac:dyDescent="0.2">
      <c r="C20517" s="17"/>
      <c r="M20517"/>
      <c r="N20517"/>
    </row>
    <row r="20518" spans="3:14" x14ac:dyDescent="0.2">
      <c r="C20518" s="17"/>
      <c r="M20518"/>
      <c r="N20518"/>
    </row>
    <row r="20519" spans="3:14" x14ac:dyDescent="0.2">
      <c r="C20519" s="17"/>
      <c r="M20519"/>
      <c r="N20519"/>
    </row>
    <row r="20520" spans="3:14" x14ac:dyDescent="0.2">
      <c r="C20520" s="17"/>
      <c r="M20520"/>
      <c r="N20520"/>
    </row>
    <row r="20521" spans="3:14" x14ac:dyDescent="0.2">
      <c r="C20521" s="17"/>
      <c r="M20521"/>
      <c r="N20521"/>
    </row>
    <row r="20522" spans="3:14" x14ac:dyDescent="0.2">
      <c r="C20522" s="17"/>
      <c r="M20522"/>
      <c r="N20522"/>
    </row>
    <row r="20523" spans="3:14" x14ac:dyDescent="0.2">
      <c r="C20523" s="17"/>
      <c r="M20523"/>
      <c r="N20523"/>
    </row>
    <row r="20524" spans="3:14" x14ac:dyDescent="0.2">
      <c r="C20524" s="17"/>
      <c r="M20524"/>
      <c r="N20524"/>
    </row>
    <row r="20525" spans="3:14" x14ac:dyDescent="0.2">
      <c r="C20525" s="17"/>
      <c r="M20525"/>
      <c r="N20525"/>
    </row>
    <row r="20526" spans="3:14" x14ac:dyDescent="0.2">
      <c r="C20526" s="17"/>
      <c r="M20526"/>
      <c r="N20526"/>
    </row>
    <row r="20527" spans="3:14" x14ac:dyDescent="0.2">
      <c r="C20527" s="17"/>
      <c r="M20527"/>
      <c r="N20527"/>
    </row>
    <row r="20528" spans="3:14" x14ac:dyDescent="0.2">
      <c r="C20528" s="17"/>
      <c r="M20528"/>
      <c r="N20528"/>
    </row>
    <row r="20529" spans="3:14" x14ac:dyDescent="0.2">
      <c r="C20529" s="17"/>
      <c r="M20529"/>
      <c r="N20529"/>
    </row>
    <row r="20530" spans="3:14" x14ac:dyDescent="0.2">
      <c r="C20530" s="17"/>
      <c r="M20530"/>
      <c r="N20530"/>
    </row>
    <row r="20531" spans="3:14" x14ac:dyDescent="0.2">
      <c r="C20531" s="17"/>
      <c r="M20531"/>
      <c r="N20531"/>
    </row>
    <row r="20532" spans="3:14" x14ac:dyDescent="0.2">
      <c r="C20532" s="17"/>
      <c r="M20532"/>
      <c r="N20532"/>
    </row>
    <row r="20533" spans="3:14" x14ac:dyDescent="0.2">
      <c r="C20533" s="17"/>
      <c r="M20533"/>
      <c r="N20533"/>
    </row>
    <row r="20534" spans="3:14" x14ac:dyDescent="0.2">
      <c r="C20534" s="17"/>
      <c r="M20534"/>
      <c r="N20534"/>
    </row>
    <row r="20535" spans="3:14" x14ac:dyDescent="0.2">
      <c r="C20535" s="17"/>
      <c r="M20535"/>
      <c r="N20535"/>
    </row>
    <row r="20536" spans="3:14" x14ac:dyDescent="0.2">
      <c r="C20536" s="17"/>
      <c r="M20536"/>
      <c r="N20536"/>
    </row>
    <row r="20537" spans="3:14" x14ac:dyDescent="0.2">
      <c r="C20537" s="17"/>
      <c r="M20537"/>
      <c r="N20537"/>
    </row>
    <row r="20538" spans="3:14" x14ac:dyDescent="0.2">
      <c r="C20538" s="17"/>
      <c r="M20538"/>
      <c r="N20538"/>
    </row>
    <row r="20539" spans="3:14" x14ac:dyDescent="0.2">
      <c r="C20539" s="17"/>
      <c r="M20539"/>
      <c r="N20539"/>
    </row>
    <row r="20540" spans="3:14" x14ac:dyDescent="0.2">
      <c r="C20540" s="17"/>
      <c r="M20540"/>
      <c r="N20540"/>
    </row>
    <row r="20541" spans="3:14" x14ac:dyDescent="0.2">
      <c r="C20541" s="17"/>
      <c r="M20541"/>
      <c r="N20541"/>
    </row>
    <row r="20542" spans="3:14" x14ac:dyDescent="0.2">
      <c r="C20542" s="17"/>
      <c r="M20542"/>
      <c r="N20542"/>
    </row>
    <row r="20543" spans="3:14" x14ac:dyDescent="0.2">
      <c r="C20543" s="17"/>
      <c r="M20543"/>
      <c r="N20543"/>
    </row>
    <row r="20544" spans="3:14" x14ac:dyDescent="0.2">
      <c r="C20544" s="17"/>
      <c r="M20544"/>
      <c r="N20544"/>
    </row>
    <row r="20545" spans="3:14" x14ac:dyDescent="0.2">
      <c r="C20545" s="17"/>
      <c r="M20545"/>
      <c r="N20545"/>
    </row>
    <row r="20546" spans="3:14" x14ac:dyDescent="0.2">
      <c r="C20546" s="17"/>
      <c r="M20546"/>
      <c r="N20546"/>
    </row>
    <row r="20547" spans="3:14" x14ac:dyDescent="0.2">
      <c r="C20547" s="17"/>
      <c r="M20547"/>
      <c r="N20547"/>
    </row>
    <row r="20548" spans="3:14" x14ac:dyDescent="0.2">
      <c r="C20548" s="17"/>
      <c r="M20548"/>
      <c r="N20548"/>
    </row>
    <row r="20549" spans="3:14" x14ac:dyDescent="0.2">
      <c r="C20549" s="17"/>
      <c r="M20549"/>
      <c r="N20549"/>
    </row>
    <row r="20550" spans="3:14" x14ac:dyDescent="0.2">
      <c r="C20550" s="17"/>
      <c r="M20550"/>
      <c r="N20550"/>
    </row>
    <row r="20551" spans="3:14" x14ac:dyDescent="0.2">
      <c r="C20551" s="17"/>
      <c r="M20551"/>
      <c r="N20551"/>
    </row>
    <row r="20552" spans="3:14" x14ac:dyDescent="0.2">
      <c r="C20552" s="17"/>
      <c r="M20552"/>
      <c r="N20552"/>
    </row>
    <row r="20553" spans="3:14" x14ac:dyDescent="0.2">
      <c r="C20553" s="17"/>
      <c r="M20553"/>
      <c r="N20553"/>
    </row>
    <row r="20554" spans="3:14" x14ac:dyDescent="0.2">
      <c r="C20554" s="17"/>
      <c r="M20554"/>
      <c r="N20554"/>
    </row>
    <row r="20555" spans="3:14" x14ac:dyDescent="0.2">
      <c r="C20555" s="17"/>
      <c r="M20555"/>
      <c r="N20555"/>
    </row>
    <row r="20556" spans="3:14" x14ac:dyDescent="0.2">
      <c r="C20556" s="17"/>
      <c r="M20556"/>
      <c r="N20556"/>
    </row>
    <row r="20557" spans="3:14" x14ac:dyDescent="0.2">
      <c r="C20557" s="17"/>
      <c r="M20557"/>
      <c r="N20557"/>
    </row>
    <row r="20558" spans="3:14" x14ac:dyDescent="0.2">
      <c r="C20558" s="17"/>
      <c r="M20558"/>
      <c r="N20558"/>
    </row>
    <row r="20559" spans="3:14" x14ac:dyDescent="0.2">
      <c r="C20559" s="17"/>
      <c r="M20559"/>
      <c r="N20559"/>
    </row>
    <row r="20560" spans="3:14" x14ac:dyDescent="0.2">
      <c r="C20560" s="17"/>
      <c r="M20560"/>
      <c r="N20560"/>
    </row>
    <row r="20561" spans="3:14" x14ac:dyDescent="0.2">
      <c r="C20561" s="17"/>
      <c r="M20561"/>
      <c r="N20561"/>
    </row>
    <row r="20562" spans="3:14" x14ac:dyDescent="0.2">
      <c r="C20562" s="17"/>
      <c r="M20562"/>
      <c r="N20562"/>
    </row>
    <row r="20563" spans="3:14" x14ac:dyDescent="0.2">
      <c r="C20563" s="17"/>
      <c r="M20563"/>
      <c r="N20563"/>
    </row>
    <row r="20564" spans="3:14" x14ac:dyDescent="0.2">
      <c r="C20564" s="17"/>
      <c r="M20564"/>
      <c r="N20564"/>
    </row>
    <row r="20565" spans="3:14" x14ac:dyDescent="0.2">
      <c r="C20565" s="17"/>
      <c r="M20565"/>
      <c r="N20565"/>
    </row>
    <row r="20566" spans="3:14" x14ac:dyDescent="0.2">
      <c r="C20566" s="17"/>
      <c r="M20566"/>
      <c r="N20566"/>
    </row>
    <row r="20567" spans="3:14" x14ac:dyDescent="0.2">
      <c r="C20567" s="17"/>
      <c r="M20567"/>
      <c r="N20567"/>
    </row>
    <row r="20568" spans="3:14" x14ac:dyDescent="0.2">
      <c r="C20568" s="17"/>
      <c r="M20568"/>
      <c r="N20568"/>
    </row>
    <row r="20569" spans="3:14" x14ac:dyDescent="0.2">
      <c r="C20569" s="17"/>
      <c r="M20569"/>
      <c r="N20569"/>
    </row>
    <row r="20570" spans="3:14" x14ac:dyDescent="0.2">
      <c r="C20570" s="17"/>
      <c r="M20570"/>
      <c r="N20570"/>
    </row>
    <row r="20571" spans="3:14" x14ac:dyDescent="0.2">
      <c r="C20571" s="17"/>
      <c r="M20571"/>
      <c r="N20571"/>
    </row>
    <row r="20572" spans="3:14" x14ac:dyDescent="0.2">
      <c r="C20572" s="17"/>
      <c r="M20572"/>
      <c r="N20572"/>
    </row>
    <row r="20573" spans="3:14" x14ac:dyDescent="0.2">
      <c r="C20573" s="17"/>
      <c r="M20573"/>
      <c r="N20573"/>
    </row>
    <row r="20574" spans="3:14" x14ac:dyDescent="0.2">
      <c r="C20574" s="17"/>
      <c r="M20574"/>
      <c r="N20574"/>
    </row>
    <row r="20575" spans="3:14" x14ac:dyDescent="0.2">
      <c r="C20575" s="17"/>
      <c r="M20575"/>
      <c r="N20575"/>
    </row>
    <row r="20576" spans="3:14" x14ac:dyDescent="0.2">
      <c r="C20576" s="17"/>
      <c r="M20576"/>
      <c r="N20576"/>
    </row>
    <row r="20577" spans="3:14" x14ac:dyDescent="0.2">
      <c r="C20577" s="17"/>
      <c r="M20577"/>
      <c r="N20577"/>
    </row>
    <row r="20578" spans="3:14" x14ac:dyDescent="0.2">
      <c r="C20578" s="17"/>
      <c r="M20578"/>
      <c r="N20578"/>
    </row>
    <row r="20579" spans="3:14" x14ac:dyDescent="0.2">
      <c r="C20579" s="17"/>
      <c r="M20579"/>
      <c r="N20579"/>
    </row>
    <row r="20580" spans="3:14" x14ac:dyDescent="0.2">
      <c r="C20580" s="17"/>
      <c r="M20580"/>
      <c r="N20580"/>
    </row>
    <row r="20581" spans="3:14" x14ac:dyDescent="0.2">
      <c r="C20581" s="17"/>
      <c r="M20581"/>
      <c r="N20581"/>
    </row>
    <row r="20582" spans="3:14" x14ac:dyDescent="0.2">
      <c r="C20582" s="17"/>
      <c r="M20582"/>
      <c r="N20582"/>
    </row>
    <row r="20583" spans="3:14" x14ac:dyDescent="0.2">
      <c r="C20583" s="17"/>
      <c r="M20583"/>
      <c r="N20583"/>
    </row>
    <row r="20584" spans="3:14" x14ac:dyDescent="0.2">
      <c r="C20584" s="17"/>
      <c r="M20584"/>
      <c r="N20584"/>
    </row>
    <row r="20585" spans="3:14" x14ac:dyDescent="0.2">
      <c r="C20585" s="17"/>
      <c r="M20585"/>
      <c r="N20585"/>
    </row>
    <row r="20586" spans="3:14" x14ac:dyDescent="0.2">
      <c r="C20586" s="17"/>
      <c r="M20586"/>
      <c r="N20586"/>
    </row>
    <row r="20587" spans="3:14" x14ac:dyDescent="0.2">
      <c r="C20587" s="17"/>
      <c r="M20587"/>
      <c r="N20587"/>
    </row>
    <row r="20588" spans="3:14" x14ac:dyDescent="0.2">
      <c r="C20588" s="17"/>
      <c r="M20588"/>
      <c r="N20588"/>
    </row>
    <row r="20589" spans="3:14" x14ac:dyDescent="0.2">
      <c r="C20589" s="17"/>
      <c r="M20589"/>
      <c r="N20589"/>
    </row>
    <row r="20590" spans="3:14" x14ac:dyDescent="0.2">
      <c r="C20590" s="17"/>
      <c r="M20590"/>
      <c r="N20590"/>
    </row>
    <row r="20591" spans="3:14" x14ac:dyDescent="0.2">
      <c r="C20591" s="17"/>
      <c r="M20591"/>
      <c r="N20591"/>
    </row>
    <row r="20592" spans="3:14" x14ac:dyDescent="0.2">
      <c r="C20592" s="17"/>
      <c r="M20592"/>
      <c r="N20592"/>
    </row>
    <row r="20593" spans="3:14" x14ac:dyDescent="0.2">
      <c r="C20593" s="17"/>
      <c r="M20593"/>
      <c r="N20593"/>
    </row>
    <row r="20594" spans="3:14" x14ac:dyDescent="0.2">
      <c r="C20594" s="17"/>
      <c r="M20594"/>
      <c r="N20594"/>
    </row>
    <row r="20595" spans="3:14" x14ac:dyDescent="0.2">
      <c r="C20595" s="17"/>
      <c r="M20595"/>
      <c r="N20595"/>
    </row>
    <row r="20596" spans="3:14" x14ac:dyDescent="0.2">
      <c r="C20596" s="17"/>
      <c r="M20596"/>
      <c r="N20596"/>
    </row>
    <row r="20597" spans="3:14" x14ac:dyDescent="0.2">
      <c r="C20597" s="17"/>
      <c r="M20597"/>
      <c r="N20597"/>
    </row>
    <row r="20598" spans="3:14" x14ac:dyDescent="0.2">
      <c r="C20598" s="17"/>
      <c r="M20598"/>
      <c r="N20598"/>
    </row>
    <row r="20599" spans="3:14" x14ac:dyDescent="0.2">
      <c r="C20599" s="17"/>
      <c r="M20599"/>
      <c r="N20599"/>
    </row>
    <row r="20600" spans="3:14" x14ac:dyDescent="0.2">
      <c r="C20600" s="17"/>
      <c r="M20600"/>
      <c r="N20600"/>
    </row>
    <row r="20601" spans="3:14" x14ac:dyDescent="0.2">
      <c r="C20601" s="17"/>
      <c r="M20601"/>
      <c r="N20601"/>
    </row>
    <row r="20602" spans="3:14" x14ac:dyDescent="0.2">
      <c r="C20602" s="17"/>
      <c r="M20602"/>
      <c r="N20602"/>
    </row>
    <row r="20603" spans="3:14" x14ac:dyDescent="0.2">
      <c r="C20603" s="17"/>
      <c r="M20603"/>
      <c r="N20603"/>
    </row>
    <row r="20604" spans="3:14" x14ac:dyDescent="0.2">
      <c r="C20604" s="17"/>
      <c r="M20604"/>
      <c r="N20604"/>
    </row>
    <row r="20605" spans="3:14" x14ac:dyDescent="0.2">
      <c r="C20605" s="17"/>
      <c r="M20605"/>
      <c r="N20605"/>
    </row>
    <row r="20606" spans="3:14" x14ac:dyDescent="0.2">
      <c r="C20606" s="17"/>
      <c r="M20606"/>
      <c r="N20606"/>
    </row>
    <row r="20607" spans="3:14" x14ac:dyDescent="0.2">
      <c r="C20607" s="17"/>
      <c r="M20607"/>
      <c r="N20607"/>
    </row>
    <row r="20608" spans="3:14" x14ac:dyDescent="0.2">
      <c r="C20608" s="17"/>
      <c r="M20608"/>
      <c r="N20608"/>
    </row>
    <row r="20609" spans="3:14" x14ac:dyDescent="0.2">
      <c r="C20609" s="17"/>
      <c r="M20609"/>
      <c r="N20609"/>
    </row>
    <row r="20610" spans="3:14" x14ac:dyDescent="0.2">
      <c r="C20610" s="17"/>
      <c r="M20610"/>
      <c r="N20610"/>
    </row>
    <row r="20611" spans="3:14" x14ac:dyDescent="0.2">
      <c r="C20611" s="17"/>
      <c r="M20611"/>
      <c r="N20611"/>
    </row>
    <row r="20612" spans="3:14" x14ac:dyDescent="0.2">
      <c r="C20612" s="17"/>
      <c r="M20612"/>
      <c r="N20612"/>
    </row>
    <row r="20613" spans="3:14" x14ac:dyDescent="0.2">
      <c r="C20613" s="17"/>
      <c r="M20613"/>
      <c r="N20613"/>
    </row>
    <row r="20614" spans="3:14" x14ac:dyDescent="0.2">
      <c r="C20614" s="17"/>
      <c r="M20614"/>
      <c r="N20614"/>
    </row>
    <row r="20615" spans="3:14" x14ac:dyDescent="0.2">
      <c r="C20615" s="17"/>
      <c r="M20615"/>
      <c r="N20615"/>
    </row>
    <row r="20616" spans="3:14" x14ac:dyDescent="0.2">
      <c r="C20616" s="17"/>
      <c r="M20616"/>
      <c r="N20616"/>
    </row>
    <row r="20617" spans="3:14" x14ac:dyDescent="0.2">
      <c r="C20617" s="17"/>
      <c r="M20617"/>
      <c r="N20617"/>
    </row>
    <row r="20618" spans="3:14" x14ac:dyDescent="0.2">
      <c r="C20618" s="17"/>
      <c r="M20618"/>
      <c r="N20618"/>
    </row>
    <row r="20619" spans="3:14" x14ac:dyDescent="0.2">
      <c r="C20619" s="17"/>
      <c r="M20619"/>
      <c r="N20619"/>
    </row>
    <row r="20620" spans="3:14" x14ac:dyDescent="0.2">
      <c r="C20620" s="17"/>
      <c r="M20620"/>
      <c r="N20620"/>
    </row>
    <row r="20621" spans="3:14" x14ac:dyDescent="0.2">
      <c r="C20621" s="17"/>
      <c r="M20621"/>
      <c r="N20621"/>
    </row>
    <row r="20622" spans="3:14" x14ac:dyDescent="0.2">
      <c r="C20622" s="17"/>
      <c r="M20622"/>
      <c r="N20622"/>
    </row>
    <row r="20623" spans="3:14" x14ac:dyDescent="0.2">
      <c r="C20623" s="17"/>
      <c r="M20623"/>
      <c r="N20623"/>
    </row>
    <row r="20624" spans="3:14" x14ac:dyDescent="0.2">
      <c r="C20624" s="17"/>
      <c r="M20624"/>
      <c r="N20624"/>
    </row>
    <row r="20625" spans="3:14" x14ac:dyDescent="0.2">
      <c r="C20625" s="17"/>
      <c r="M20625"/>
      <c r="N20625"/>
    </row>
    <row r="20626" spans="3:14" x14ac:dyDescent="0.2">
      <c r="C20626" s="17"/>
      <c r="M20626"/>
      <c r="N20626"/>
    </row>
    <row r="20627" spans="3:14" x14ac:dyDescent="0.2">
      <c r="C20627" s="17"/>
      <c r="M20627"/>
      <c r="N20627"/>
    </row>
    <row r="20628" spans="3:14" x14ac:dyDescent="0.2">
      <c r="C20628" s="17"/>
      <c r="M20628"/>
      <c r="N20628"/>
    </row>
    <row r="20629" spans="3:14" x14ac:dyDescent="0.2">
      <c r="C20629" s="17"/>
      <c r="M20629"/>
      <c r="N20629"/>
    </row>
    <row r="20630" spans="3:14" x14ac:dyDescent="0.2">
      <c r="C20630" s="17"/>
      <c r="M20630"/>
      <c r="N20630"/>
    </row>
    <row r="20631" spans="3:14" x14ac:dyDescent="0.2">
      <c r="C20631" s="17"/>
      <c r="M20631"/>
      <c r="N20631"/>
    </row>
    <row r="20632" spans="3:14" x14ac:dyDescent="0.2">
      <c r="C20632" s="17"/>
      <c r="M20632"/>
      <c r="N20632"/>
    </row>
    <row r="20633" spans="3:14" x14ac:dyDescent="0.2">
      <c r="C20633" s="17"/>
      <c r="M20633"/>
      <c r="N20633"/>
    </row>
    <row r="20634" spans="3:14" x14ac:dyDescent="0.2">
      <c r="C20634" s="17"/>
      <c r="M20634"/>
      <c r="N20634"/>
    </row>
    <row r="20635" spans="3:14" x14ac:dyDescent="0.2">
      <c r="C20635" s="17"/>
      <c r="M20635"/>
      <c r="N20635"/>
    </row>
    <row r="20636" spans="3:14" x14ac:dyDescent="0.2">
      <c r="C20636" s="17"/>
      <c r="M20636"/>
      <c r="N20636"/>
    </row>
    <row r="20637" spans="3:14" x14ac:dyDescent="0.2">
      <c r="C20637" s="17"/>
      <c r="M20637"/>
      <c r="N20637"/>
    </row>
    <row r="20638" spans="3:14" x14ac:dyDescent="0.2">
      <c r="C20638" s="17"/>
      <c r="M20638"/>
      <c r="N20638"/>
    </row>
    <row r="20639" spans="3:14" x14ac:dyDescent="0.2">
      <c r="C20639" s="17"/>
      <c r="M20639"/>
      <c r="N20639"/>
    </row>
    <row r="20640" spans="3:14" x14ac:dyDescent="0.2">
      <c r="C20640" s="17"/>
      <c r="M20640"/>
      <c r="N20640"/>
    </row>
    <row r="20641" spans="3:14" x14ac:dyDescent="0.2">
      <c r="C20641" s="17"/>
      <c r="M20641"/>
      <c r="N20641"/>
    </row>
    <row r="20642" spans="3:14" x14ac:dyDescent="0.2">
      <c r="C20642" s="17"/>
      <c r="M20642"/>
      <c r="N20642"/>
    </row>
    <row r="20643" spans="3:14" x14ac:dyDescent="0.2">
      <c r="C20643" s="17"/>
      <c r="M20643"/>
      <c r="N20643"/>
    </row>
    <row r="20644" spans="3:14" x14ac:dyDescent="0.2">
      <c r="C20644" s="17"/>
      <c r="M20644"/>
      <c r="N20644"/>
    </row>
    <row r="20645" spans="3:14" x14ac:dyDescent="0.2">
      <c r="C20645" s="17"/>
      <c r="M20645"/>
      <c r="N20645"/>
    </row>
    <row r="20646" spans="3:14" x14ac:dyDescent="0.2">
      <c r="C20646" s="17"/>
      <c r="M20646"/>
      <c r="N20646"/>
    </row>
    <row r="20647" spans="3:14" x14ac:dyDescent="0.2">
      <c r="C20647" s="17"/>
      <c r="M20647"/>
      <c r="N20647"/>
    </row>
    <row r="20648" spans="3:14" x14ac:dyDescent="0.2">
      <c r="C20648" s="17"/>
      <c r="M20648"/>
      <c r="N20648"/>
    </row>
    <row r="20649" spans="3:14" x14ac:dyDescent="0.2">
      <c r="C20649" s="17"/>
      <c r="M20649"/>
      <c r="N20649"/>
    </row>
    <row r="20650" spans="3:14" x14ac:dyDescent="0.2">
      <c r="C20650" s="17"/>
      <c r="M20650"/>
      <c r="N20650"/>
    </row>
    <row r="20651" spans="3:14" x14ac:dyDescent="0.2">
      <c r="C20651" s="17"/>
      <c r="M20651"/>
      <c r="N20651"/>
    </row>
    <row r="20652" spans="3:14" x14ac:dyDescent="0.2">
      <c r="C20652" s="17"/>
      <c r="M20652"/>
      <c r="N20652"/>
    </row>
    <row r="20653" spans="3:14" x14ac:dyDescent="0.2">
      <c r="C20653" s="17"/>
      <c r="M20653"/>
      <c r="N20653"/>
    </row>
    <row r="20654" spans="3:14" x14ac:dyDescent="0.2">
      <c r="C20654" s="17"/>
      <c r="M20654"/>
      <c r="N20654"/>
    </row>
    <row r="20655" spans="3:14" x14ac:dyDescent="0.2">
      <c r="C20655" s="17"/>
      <c r="M20655"/>
      <c r="N20655"/>
    </row>
    <row r="20656" spans="3:14" x14ac:dyDescent="0.2">
      <c r="C20656" s="17"/>
      <c r="M20656"/>
      <c r="N20656"/>
    </row>
    <row r="20657" spans="3:14" x14ac:dyDescent="0.2">
      <c r="C20657" s="17"/>
      <c r="M20657"/>
      <c r="N20657"/>
    </row>
    <row r="20658" spans="3:14" x14ac:dyDescent="0.2">
      <c r="C20658" s="17"/>
      <c r="M20658"/>
      <c r="N20658"/>
    </row>
    <row r="20659" spans="3:14" x14ac:dyDescent="0.2">
      <c r="C20659" s="17"/>
      <c r="M20659"/>
      <c r="N20659"/>
    </row>
    <row r="20660" spans="3:14" x14ac:dyDescent="0.2">
      <c r="C20660" s="17"/>
      <c r="M20660"/>
      <c r="N20660"/>
    </row>
    <row r="20661" spans="3:14" x14ac:dyDescent="0.2">
      <c r="C20661" s="17"/>
      <c r="M20661"/>
      <c r="N20661"/>
    </row>
    <row r="20662" spans="3:14" x14ac:dyDescent="0.2">
      <c r="C20662" s="17"/>
      <c r="M20662"/>
      <c r="N20662"/>
    </row>
    <row r="20663" spans="3:14" x14ac:dyDescent="0.2">
      <c r="C20663" s="17"/>
      <c r="M20663"/>
      <c r="N20663"/>
    </row>
    <row r="20664" spans="3:14" x14ac:dyDescent="0.2">
      <c r="C20664" s="17"/>
      <c r="M20664"/>
      <c r="N20664"/>
    </row>
    <row r="20665" spans="3:14" x14ac:dyDescent="0.2">
      <c r="C20665" s="17"/>
      <c r="M20665"/>
      <c r="N20665"/>
    </row>
    <row r="20666" spans="3:14" x14ac:dyDescent="0.2">
      <c r="C20666" s="17"/>
      <c r="M20666"/>
      <c r="N20666"/>
    </row>
    <row r="20667" spans="3:14" x14ac:dyDescent="0.2">
      <c r="C20667" s="17"/>
      <c r="M20667"/>
      <c r="N20667"/>
    </row>
    <row r="20668" spans="3:14" x14ac:dyDescent="0.2">
      <c r="C20668" s="17"/>
      <c r="M20668"/>
      <c r="N20668"/>
    </row>
    <row r="20669" spans="3:14" x14ac:dyDescent="0.2">
      <c r="C20669" s="17"/>
      <c r="M20669"/>
      <c r="N20669"/>
    </row>
    <row r="20670" spans="3:14" x14ac:dyDescent="0.2">
      <c r="C20670" s="17"/>
      <c r="M20670"/>
      <c r="N20670"/>
    </row>
    <row r="20671" spans="3:14" x14ac:dyDescent="0.2">
      <c r="C20671" s="17"/>
      <c r="M20671"/>
      <c r="N20671"/>
    </row>
    <row r="20672" spans="3:14" x14ac:dyDescent="0.2">
      <c r="C20672" s="17"/>
      <c r="M20672"/>
      <c r="N20672"/>
    </row>
    <row r="20673" spans="3:14" x14ac:dyDescent="0.2">
      <c r="C20673" s="17"/>
      <c r="M20673"/>
      <c r="N20673"/>
    </row>
    <row r="20674" spans="3:14" x14ac:dyDescent="0.2">
      <c r="C20674" s="17"/>
      <c r="M20674"/>
      <c r="N20674"/>
    </row>
    <row r="20675" spans="3:14" x14ac:dyDescent="0.2">
      <c r="C20675" s="17"/>
      <c r="M20675"/>
      <c r="N20675"/>
    </row>
    <row r="20676" spans="3:14" x14ac:dyDescent="0.2">
      <c r="C20676" s="17"/>
      <c r="M20676"/>
      <c r="N20676"/>
    </row>
    <row r="20677" spans="3:14" x14ac:dyDescent="0.2">
      <c r="C20677" s="17"/>
      <c r="M20677"/>
      <c r="N20677"/>
    </row>
    <row r="20678" spans="3:14" x14ac:dyDescent="0.2">
      <c r="C20678" s="17"/>
      <c r="M20678"/>
      <c r="N20678"/>
    </row>
    <row r="20679" spans="3:14" x14ac:dyDescent="0.2">
      <c r="C20679" s="17"/>
      <c r="M20679"/>
      <c r="N20679"/>
    </row>
    <row r="20680" spans="3:14" x14ac:dyDescent="0.2">
      <c r="C20680" s="17"/>
      <c r="M20680"/>
      <c r="N20680"/>
    </row>
    <row r="20681" spans="3:14" x14ac:dyDescent="0.2">
      <c r="C20681" s="17"/>
      <c r="M20681"/>
      <c r="N20681"/>
    </row>
    <row r="20682" spans="3:14" x14ac:dyDescent="0.2">
      <c r="C20682" s="17"/>
      <c r="M20682"/>
      <c r="N20682"/>
    </row>
    <row r="20683" spans="3:14" x14ac:dyDescent="0.2">
      <c r="C20683" s="17"/>
      <c r="M20683"/>
      <c r="N20683"/>
    </row>
    <row r="20684" spans="3:14" x14ac:dyDescent="0.2">
      <c r="C20684" s="17"/>
      <c r="M20684"/>
      <c r="N20684"/>
    </row>
    <row r="20685" spans="3:14" x14ac:dyDescent="0.2">
      <c r="C20685" s="17"/>
      <c r="M20685"/>
      <c r="N20685"/>
    </row>
    <row r="20686" spans="3:14" x14ac:dyDescent="0.2">
      <c r="C20686" s="17"/>
      <c r="M20686"/>
      <c r="N20686"/>
    </row>
    <row r="20687" spans="3:14" x14ac:dyDescent="0.2">
      <c r="C20687" s="17"/>
      <c r="M20687"/>
      <c r="N20687"/>
    </row>
    <row r="20688" spans="3:14" x14ac:dyDescent="0.2">
      <c r="C20688" s="17"/>
      <c r="M20688"/>
      <c r="N20688"/>
    </row>
    <row r="20689" spans="3:14" x14ac:dyDescent="0.2">
      <c r="C20689" s="17"/>
      <c r="M20689"/>
      <c r="N20689"/>
    </row>
    <row r="20690" spans="3:14" x14ac:dyDescent="0.2">
      <c r="C20690" s="17"/>
      <c r="M20690"/>
      <c r="N20690"/>
    </row>
    <row r="20691" spans="3:14" x14ac:dyDescent="0.2">
      <c r="C20691" s="17"/>
      <c r="M20691"/>
      <c r="N20691"/>
    </row>
    <row r="20692" spans="3:14" x14ac:dyDescent="0.2">
      <c r="C20692" s="17"/>
      <c r="M20692"/>
      <c r="N20692"/>
    </row>
    <row r="20693" spans="3:14" x14ac:dyDescent="0.2">
      <c r="C20693" s="17"/>
      <c r="M20693"/>
      <c r="N20693"/>
    </row>
    <row r="20694" spans="3:14" x14ac:dyDescent="0.2">
      <c r="C20694" s="17"/>
      <c r="M20694"/>
      <c r="N20694"/>
    </row>
    <row r="20695" spans="3:14" x14ac:dyDescent="0.2">
      <c r="C20695" s="17"/>
      <c r="M20695"/>
      <c r="N20695"/>
    </row>
    <row r="20696" spans="3:14" x14ac:dyDescent="0.2">
      <c r="C20696" s="17"/>
      <c r="M20696"/>
      <c r="N20696"/>
    </row>
    <row r="20697" spans="3:14" x14ac:dyDescent="0.2">
      <c r="C20697" s="17"/>
      <c r="M20697"/>
      <c r="N20697"/>
    </row>
    <row r="20698" spans="3:14" x14ac:dyDescent="0.2">
      <c r="C20698" s="17"/>
      <c r="M20698"/>
      <c r="N20698"/>
    </row>
    <row r="20699" spans="3:14" x14ac:dyDescent="0.2">
      <c r="C20699" s="17"/>
      <c r="M20699"/>
      <c r="N20699"/>
    </row>
    <row r="20700" spans="3:14" x14ac:dyDescent="0.2">
      <c r="C20700" s="17"/>
      <c r="M20700"/>
      <c r="N20700"/>
    </row>
    <row r="20701" spans="3:14" x14ac:dyDescent="0.2">
      <c r="C20701" s="17"/>
      <c r="M20701"/>
      <c r="N20701"/>
    </row>
    <row r="20702" spans="3:14" x14ac:dyDescent="0.2">
      <c r="C20702" s="17"/>
      <c r="M20702"/>
      <c r="N20702"/>
    </row>
    <row r="20703" spans="3:14" x14ac:dyDescent="0.2">
      <c r="C20703" s="17"/>
      <c r="M20703"/>
      <c r="N20703"/>
    </row>
    <row r="20704" spans="3:14" x14ac:dyDescent="0.2">
      <c r="C20704" s="17"/>
      <c r="M20704"/>
      <c r="N20704"/>
    </row>
    <row r="20705" spans="3:14" x14ac:dyDescent="0.2">
      <c r="C20705" s="17"/>
      <c r="M20705"/>
      <c r="N20705"/>
    </row>
    <row r="20706" spans="3:14" x14ac:dyDescent="0.2">
      <c r="C20706" s="17"/>
      <c r="M20706"/>
      <c r="N20706"/>
    </row>
    <row r="20707" spans="3:14" x14ac:dyDescent="0.2">
      <c r="C20707" s="17"/>
      <c r="M20707"/>
      <c r="N20707"/>
    </row>
    <row r="20708" spans="3:14" x14ac:dyDescent="0.2">
      <c r="C20708" s="17"/>
      <c r="M20708"/>
      <c r="N20708"/>
    </row>
    <row r="20709" spans="3:14" x14ac:dyDescent="0.2">
      <c r="C20709" s="17"/>
      <c r="M20709"/>
      <c r="N20709"/>
    </row>
    <row r="20710" spans="3:14" x14ac:dyDescent="0.2">
      <c r="C20710" s="17"/>
      <c r="M20710"/>
      <c r="N20710"/>
    </row>
    <row r="20711" spans="3:14" x14ac:dyDescent="0.2">
      <c r="C20711" s="17"/>
      <c r="M20711"/>
      <c r="N20711"/>
    </row>
    <row r="20712" spans="3:14" x14ac:dyDescent="0.2">
      <c r="C20712" s="17"/>
      <c r="M20712"/>
      <c r="N20712"/>
    </row>
    <row r="20713" spans="3:14" x14ac:dyDescent="0.2">
      <c r="C20713" s="17"/>
      <c r="M20713"/>
      <c r="N20713"/>
    </row>
    <row r="20714" spans="3:14" x14ac:dyDescent="0.2">
      <c r="C20714" s="17"/>
      <c r="M20714"/>
      <c r="N20714"/>
    </row>
    <row r="20715" spans="3:14" x14ac:dyDescent="0.2">
      <c r="C20715" s="17"/>
      <c r="M20715"/>
      <c r="N20715"/>
    </row>
    <row r="20716" spans="3:14" x14ac:dyDescent="0.2">
      <c r="C20716" s="17"/>
      <c r="M20716"/>
      <c r="N20716"/>
    </row>
    <row r="20717" spans="3:14" x14ac:dyDescent="0.2">
      <c r="C20717" s="17"/>
      <c r="M20717"/>
      <c r="N20717"/>
    </row>
    <row r="20718" spans="3:14" x14ac:dyDescent="0.2">
      <c r="C20718" s="17"/>
      <c r="M20718"/>
      <c r="N20718"/>
    </row>
    <row r="20719" spans="3:14" x14ac:dyDescent="0.2">
      <c r="C20719" s="17"/>
      <c r="M20719"/>
      <c r="N20719"/>
    </row>
    <row r="20720" spans="3:14" x14ac:dyDescent="0.2">
      <c r="C20720" s="17"/>
      <c r="M20720"/>
      <c r="N20720"/>
    </row>
    <row r="20721" spans="3:14" x14ac:dyDescent="0.2">
      <c r="C20721" s="17"/>
      <c r="M20721"/>
      <c r="N20721"/>
    </row>
    <row r="20722" spans="3:14" x14ac:dyDescent="0.2">
      <c r="C20722" s="17"/>
      <c r="M20722"/>
      <c r="N20722"/>
    </row>
    <row r="20723" spans="3:14" x14ac:dyDescent="0.2">
      <c r="C20723" s="17"/>
      <c r="M20723"/>
      <c r="N20723"/>
    </row>
    <row r="20724" spans="3:14" x14ac:dyDescent="0.2">
      <c r="C20724" s="17"/>
      <c r="M20724"/>
      <c r="N20724"/>
    </row>
    <row r="20725" spans="3:14" x14ac:dyDescent="0.2">
      <c r="C20725" s="17"/>
      <c r="M20725"/>
      <c r="N20725"/>
    </row>
    <row r="20726" spans="3:14" x14ac:dyDescent="0.2">
      <c r="C20726" s="17"/>
      <c r="M20726"/>
      <c r="N20726"/>
    </row>
    <row r="20727" spans="3:14" x14ac:dyDescent="0.2">
      <c r="C20727" s="17"/>
      <c r="M20727"/>
      <c r="N20727"/>
    </row>
    <row r="20728" spans="3:14" x14ac:dyDescent="0.2">
      <c r="C20728" s="17"/>
      <c r="M20728"/>
      <c r="N20728"/>
    </row>
    <row r="20729" spans="3:14" x14ac:dyDescent="0.2">
      <c r="C20729" s="17"/>
      <c r="M20729"/>
      <c r="N20729"/>
    </row>
    <row r="20730" spans="3:14" x14ac:dyDescent="0.2">
      <c r="C20730" s="17"/>
      <c r="M20730"/>
      <c r="N20730"/>
    </row>
    <row r="20731" spans="3:14" x14ac:dyDescent="0.2">
      <c r="C20731" s="17"/>
      <c r="M20731"/>
      <c r="N20731"/>
    </row>
    <row r="20732" spans="3:14" x14ac:dyDescent="0.2">
      <c r="C20732" s="17"/>
      <c r="M20732"/>
      <c r="N20732"/>
    </row>
    <row r="20733" spans="3:14" x14ac:dyDescent="0.2">
      <c r="C20733" s="17"/>
      <c r="M20733"/>
      <c r="N20733"/>
    </row>
    <row r="20734" spans="3:14" x14ac:dyDescent="0.2">
      <c r="C20734" s="17"/>
      <c r="M20734"/>
      <c r="N20734"/>
    </row>
    <row r="20735" spans="3:14" x14ac:dyDescent="0.2">
      <c r="C20735" s="17"/>
      <c r="M20735"/>
      <c r="N20735"/>
    </row>
    <row r="20736" spans="3:14" x14ac:dyDescent="0.2">
      <c r="C20736" s="17"/>
      <c r="M20736"/>
      <c r="N20736"/>
    </row>
    <row r="20737" spans="3:14" x14ac:dyDescent="0.2">
      <c r="C20737" s="17"/>
      <c r="M20737"/>
      <c r="N20737"/>
    </row>
    <row r="20738" spans="3:14" x14ac:dyDescent="0.2">
      <c r="C20738" s="17"/>
      <c r="M20738"/>
      <c r="N20738"/>
    </row>
    <row r="20739" spans="3:14" x14ac:dyDescent="0.2">
      <c r="C20739" s="17"/>
      <c r="M20739"/>
      <c r="N20739"/>
    </row>
    <row r="20740" spans="3:14" x14ac:dyDescent="0.2">
      <c r="C20740" s="17"/>
      <c r="M20740"/>
      <c r="N20740"/>
    </row>
    <row r="20741" spans="3:14" x14ac:dyDescent="0.2">
      <c r="C20741" s="17"/>
      <c r="M20741"/>
      <c r="N20741"/>
    </row>
    <row r="20742" spans="3:14" x14ac:dyDescent="0.2">
      <c r="C20742" s="17"/>
      <c r="M20742"/>
      <c r="N20742"/>
    </row>
    <row r="20743" spans="3:14" x14ac:dyDescent="0.2">
      <c r="C20743" s="17"/>
      <c r="M20743"/>
      <c r="N20743"/>
    </row>
    <row r="20744" spans="3:14" x14ac:dyDescent="0.2">
      <c r="C20744" s="17"/>
      <c r="M20744"/>
      <c r="N20744"/>
    </row>
    <row r="20745" spans="3:14" x14ac:dyDescent="0.2">
      <c r="C20745" s="17"/>
      <c r="M20745"/>
      <c r="N20745"/>
    </row>
    <row r="20746" spans="3:14" x14ac:dyDescent="0.2">
      <c r="C20746" s="17"/>
      <c r="M20746"/>
      <c r="N20746"/>
    </row>
    <row r="20747" spans="3:14" x14ac:dyDescent="0.2">
      <c r="C20747" s="17"/>
      <c r="M20747"/>
      <c r="N20747"/>
    </row>
    <row r="20748" spans="3:14" x14ac:dyDescent="0.2">
      <c r="C20748" s="17"/>
      <c r="M20748"/>
      <c r="N20748"/>
    </row>
    <row r="20749" spans="3:14" x14ac:dyDescent="0.2">
      <c r="C20749" s="17"/>
      <c r="M20749"/>
      <c r="N20749"/>
    </row>
    <row r="20750" spans="3:14" x14ac:dyDescent="0.2">
      <c r="C20750" s="17"/>
      <c r="M20750"/>
      <c r="N20750"/>
    </row>
    <row r="20751" spans="3:14" x14ac:dyDescent="0.2">
      <c r="C20751" s="17"/>
      <c r="M20751"/>
      <c r="N20751"/>
    </row>
    <row r="20752" spans="3:14" x14ac:dyDescent="0.2">
      <c r="C20752" s="17"/>
      <c r="M20752"/>
      <c r="N20752"/>
    </row>
    <row r="20753" spans="3:14" x14ac:dyDescent="0.2">
      <c r="C20753" s="17"/>
      <c r="M20753"/>
      <c r="N20753"/>
    </row>
    <row r="20754" spans="3:14" x14ac:dyDescent="0.2">
      <c r="C20754" s="17"/>
      <c r="M20754"/>
      <c r="N20754"/>
    </row>
    <row r="20755" spans="3:14" x14ac:dyDescent="0.2">
      <c r="C20755" s="17"/>
      <c r="M20755"/>
      <c r="N20755"/>
    </row>
    <row r="20756" spans="3:14" x14ac:dyDescent="0.2">
      <c r="C20756" s="17"/>
      <c r="M20756"/>
      <c r="N20756"/>
    </row>
    <row r="20757" spans="3:14" x14ac:dyDescent="0.2">
      <c r="C20757" s="17"/>
      <c r="M20757"/>
      <c r="N20757"/>
    </row>
    <row r="20758" spans="3:14" x14ac:dyDescent="0.2">
      <c r="C20758" s="17"/>
      <c r="M20758"/>
      <c r="N20758"/>
    </row>
    <row r="20759" spans="3:14" x14ac:dyDescent="0.2">
      <c r="C20759" s="17"/>
      <c r="M20759"/>
      <c r="N20759"/>
    </row>
    <row r="20760" spans="3:14" x14ac:dyDescent="0.2">
      <c r="C20760" s="17"/>
      <c r="M20760"/>
      <c r="N20760"/>
    </row>
    <row r="20761" spans="3:14" x14ac:dyDescent="0.2">
      <c r="C20761" s="17"/>
      <c r="M20761"/>
      <c r="N20761"/>
    </row>
    <row r="20762" spans="3:14" x14ac:dyDescent="0.2">
      <c r="C20762" s="17"/>
      <c r="M20762"/>
      <c r="N20762"/>
    </row>
    <row r="20763" spans="3:14" x14ac:dyDescent="0.2">
      <c r="C20763" s="17"/>
      <c r="M20763"/>
      <c r="N20763"/>
    </row>
    <row r="20764" spans="3:14" x14ac:dyDescent="0.2">
      <c r="C20764" s="17"/>
      <c r="M20764"/>
      <c r="N20764"/>
    </row>
    <row r="20765" spans="3:14" x14ac:dyDescent="0.2">
      <c r="C20765" s="17"/>
      <c r="M20765"/>
      <c r="N20765"/>
    </row>
    <row r="20766" spans="3:14" x14ac:dyDescent="0.2">
      <c r="C20766" s="17"/>
      <c r="M20766"/>
      <c r="N20766"/>
    </row>
    <row r="20767" spans="3:14" x14ac:dyDescent="0.2">
      <c r="C20767" s="17"/>
      <c r="M20767"/>
      <c r="N20767"/>
    </row>
    <row r="20768" spans="3:14" x14ac:dyDescent="0.2">
      <c r="C20768" s="17"/>
      <c r="M20768"/>
      <c r="N20768"/>
    </row>
    <row r="20769" spans="3:14" x14ac:dyDescent="0.2">
      <c r="C20769" s="17"/>
      <c r="M20769"/>
      <c r="N20769"/>
    </row>
    <row r="20770" spans="3:14" x14ac:dyDescent="0.2">
      <c r="C20770" s="17"/>
      <c r="M20770"/>
      <c r="N20770"/>
    </row>
    <row r="20771" spans="3:14" x14ac:dyDescent="0.2">
      <c r="C20771" s="17"/>
      <c r="M20771"/>
      <c r="N20771"/>
    </row>
    <row r="20772" spans="3:14" x14ac:dyDescent="0.2">
      <c r="C20772" s="17"/>
      <c r="M20772"/>
      <c r="N20772"/>
    </row>
    <row r="20773" spans="3:14" x14ac:dyDescent="0.2">
      <c r="C20773" s="17"/>
      <c r="M20773"/>
      <c r="N20773"/>
    </row>
    <row r="20774" spans="3:14" x14ac:dyDescent="0.2">
      <c r="C20774" s="17"/>
      <c r="M20774"/>
      <c r="N20774"/>
    </row>
    <row r="20775" spans="3:14" x14ac:dyDescent="0.2">
      <c r="C20775" s="17"/>
      <c r="M20775"/>
      <c r="N20775"/>
    </row>
    <row r="20776" spans="3:14" x14ac:dyDescent="0.2">
      <c r="C20776" s="17"/>
      <c r="M20776"/>
      <c r="N20776"/>
    </row>
    <row r="20777" spans="3:14" x14ac:dyDescent="0.2">
      <c r="C20777" s="17"/>
      <c r="M20777"/>
      <c r="N20777"/>
    </row>
    <row r="20778" spans="3:14" x14ac:dyDescent="0.2">
      <c r="C20778" s="17"/>
      <c r="M20778"/>
      <c r="N20778"/>
    </row>
    <row r="20779" spans="3:14" x14ac:dyDescent="0.2">
      <c r="C20779" s="17"/>
      <c r="M20779"/>
      <c r="N20779"/>
    </row>
    <row r="20780" spans="3:14" x14ac:dyDescent="0.2">
      <c r="C20780" s="17"/>
      <c r="M20780"/>
      <c r="N20780"/>
    </row>
    <row r="20781" spans="3:14" x14ac:dyDescent="0.2">
      <c r="C20781" s="17"/>
      <c r="M20781"/>
      <c r="N20781"/>
    </row>
    <row r="20782" spans="3:14" x14ac:dyDescent="0.2">
      <c r="C20782" s="17"/>
      <c r="M20782"/>
      <c r="N20782"/>
    </row>
    <row r="20783" spans="3:14" x14ac:dyDescent="0.2">
      <c r="C20783" s="17"/>
      <c r="M20783"/>
      <c r="N20783"/>
    </row>
    <row r="20784" spans="3:14" x14ac:dyDescent="0.2">
      <c r="C20784" s="17"/>
      <c r="M20784"/>
      <c r="N20784"/>
    </row>
    <row r="20785" spans="3:14" x14ac:dyDescent="0.2">
      <c r="C20785" s="17"/>
      <c r="M20785"/>
      <c r="N20785"/>
    </row>
    <row r="20786" spans="3:14" x14ac:dyDescent="0.2">
      <c r="C20786" s="17"/>
      <c r="M20786"/>
      <c r="N20786"/>
    </row>
    <row r="20787" spans="3:14" x14ac:dyDescent="0.2">
      <c r="C20787" s="17"/>
      <c r="M20787"/>
      <c r="N20787"/>
    </row>
    <row r="20788" spans="3:14" x14ac:dyDescent="0.2">
      <c r="C20788" s="17"/>
      <c r="M20788"/>
      <c r="N20788"/>
    </row>
    <row r="20789" spans="3:14" x14ac:dyDescent="0.2">
      <c r="C20789" s="17"/>
      <c r="M20789"/>
      <c r="N20789"/>
    </row>
    <row r="20790" spans="3:14" x14ac:dyDescent="0.2">
      <c r="C20790" s="17"/>
      <c r="M20790"/>
      <c r="N20790"/>
    </row>
    <row r="20791" spans="3:14" x14ac:dyDescent="0.2">
      <c r="C20791" s="17"/>
      <c r="M20791"/>
      <c r="N20791"/>
    </row>
    <row r="20792" spans="3:14" x14ac:dyDescent="0.2">
      <c r="C20792" s="17"/>
      <c r="M20792"/>
      <c r="N20792"/>
    </row>
    <row r="20793" spans="3:14" x14ac:dyDescent="0.2">
      <c r="C20793" s="17"/>
      <c r="M20793"/>
      <c r="N20793"/>
    </row>
    <row r="20794" spans="3:14" x14ac:dyDescent="0.2">
      <c r="C20794" s="17"/>
      <c r="M20794"/>
      <c r="N20794"/>
    </row>
    <row r="20795" spans="3:14" x14ac:dyDescent="0.2">
      <c r="C20795" s="17"/>
      <c r="M20795"/>
      <c r="N20795"/>
    </row>
    <row r="20796" spans="3:14" x14ac:dyDescent="0.2">
      <c r="C20796" s="17"/>
      <c r="M20796"/>
      <c r="N20796"/>
    </row>
    <row r="20797" spans="3:14" x14ac:dyDescent="0.2">
      <c r="C20797" s="17"/>
      <c r="M20797"/>
      <c r="N20797"/>
    </row>
    <row r="20798" spans="3:14" x14ac:dyDescent="0.2">
      <c r="C20798" s="17"/>
      <c r="M20798"/>
      <c r="N20798"/>
    </row>
    <row r="20799" spans="3:14" x14ac:dyDescent="0.2">
      <c r="C20799" s="17"/>
      <c r="M20799"/>
      <c r="N20799"/>
    </row>
    <row r="20800" spans="3:14" x14ac:dyDescent="0.2">
      <c r="C20800" s="17"/>
      <c r="M20800"/>
      <c r="N20800"/>
    </row>
    <row r="20801" spans="3:14" x14ac:dyDescent="0.2">
      <c r="C20801" s="17"/>
      <c r="M20801"/>
      <c r="N20801"/>
    </row>
    <row r="20802" spans="3:14" x14ac:dyDescent="0.2">
      <c r="C20802" s="17"/>
      <c r="M20802"/>
      <c r="N20802"/>
    </row>
    <row r="20803" spans="3:14" x14ac:dyDescent="0.2">
      <c r="C20803" s="17"/>
      <c r="M20803"/>
      <c r="N20803"/>
    </row>
    <row r="20804" spans="3:14" x14ac:dyDescent="0.2">
      <c r="C20804" s="17"/>
      <c r="M20804"/>
      <c r="N20804"/>
    </row>
    <row r="20805" spans="3:14" x14ac:dyDescent="0.2">
      <c r="C20805" s="17"/>
      <c r="M20805"/>
      <c r="N20805"/>
    </row>
    <row r="20806" spans="3:14" x14ac:dyDescent="0.2">
      <c r="C20806" s="17"/>
      <c r="M20806"/>
      <c r="N20806"/>
    </row>
    <row r="20807" spans="3:14" x14ac:dyDescent="0.2">
      <c r="C20807" s="17"/>
      <c r="M20807"/>
      <c r="N20807"/>
    </row>
    <row r="20808" spans="3:14" x14ac:dyDescent="0.2">
      <c r="C20808" s="17"/>
      <c r="M20808"/>
      <c r="N20808"/>
    </row>
    <row r="20809" spans="3:14" x14ac:dyDescent="0.2">
      <c r="C20809" s="17"/>
      <c r="M20809"/>
      <c r="N20809"/>
    </row>
    <row r="20810" spans="3:14" x14ac:dyDescent="0.2">
      <c r="C20810" s="17"/>
      <c r="M20810"/>
      <c r="N20810"/>
    </row>
    <row r="20811" spans="3:14" x14ac:dyDescent="0.2">
      <c r="C20811" s="17"/>
      <c r="M20811"/>
      <c r="N20811"/>
    </row>
    <row r="20812" spans="3:14" x14ac:dyDescent="0.2">
      <c r="C20812" s="17"/>
      <c r="M20812"/>
      <c r="N20812"/>
    </row>
    <row r="20813" spans="3:14" x14ac:dyDescent="0.2">
      <c r="C20813" s="17"/>
      <c r="M20813"/>
      <c r="N20813"/>
    </row>
    <row r="20814" spans="3:14" x14ac:dyDescent="0.2">
      <c r="C20814" s="17"/>
      <c r="M20814"/>
      <c r="N20814"/>
    </row>
    <row r="20815" spans="3:14" x14ac:dyDescent="0.2">
      <c r="C20815" s="17"/>
      <c r="M20815"/>
      <c r="N20815"/>
    </row>
    <row r="20816" spans="3:14" x14ac:dyDescent="0.2">
      <c r="C20816" s="17"/>
      <c r="M20816"/>
      <c r="N20816"/>
    </row>
    <row r="20817" spans="3:14" x14ac:dyDescent="0.2">
      <c r="C20817" s="17"/>
      <c r="M20817"/>
      <c r="N20817"/>
    </row>
    <row r="20818" spans="3:14" x14ac:dyDescent="0.2">
      <c r="C20818" s="17"/>
      <c r="M20818"/>
      <c r="N20818"/>
    </row>
    <row r="20819" spans="3:14" x14ac:dyDescent="0.2">
      <c r="C20819" s="17"/>
      <c r="M20819"/>
      <c r="N20819"/>
    </row>
    <row r="20820" spans="3:14" x14ac:dyDescent="0.2">
      <c r="C20820" s="17"/>
      <c r="M20820"/>
      <c r="N20820"/>
    </row>
    <row r="20821" spans="3:14" x14ac:dyDescent="0.2">
      <c r="C20821" s="17"/>
      <c r="M20821"/>
      <c r="N20821"/>
    </row>
    <row r="20822" spans="3:14" x14ac:dyDescent="0.2">
      <c r="C20822" s="17"/>
      <c r="M20822"/>
      <c r="N20822"/>
    </row>
    <row r="20823" spans="3:14" x14ac:dyDescent="0.2">
      <c r="C20823" s="17"/>
      <c r="M20823"/>
      <c r="N20823"/>
    </row>
    <row r="20824" spans="3:14" x14ac:dyDescent="0.2">
      <c r="C20824" s="17"/>
      <c r="M20824"/>
      <c r="N20824"/>
    </row>
    <row r="20825" spans="3:14" x14ac:dyDescent="0.2">
      <c r="C20825" s="17"/>
      <c r="M20825"/>
      <c r="N20825"/>
    </row>
    <row r="20826" spans="3:14" x14ac:dyDescent="0.2">
      <c r="C20826" s="17"/>
      <c r="M20826"/>
      <c r="N20826"/>
    </row>
    <row r="20827" spans="3:14" x14ac:dyDescent="0.2">
      <c r="C20827" s="17"/>
      <c r="M20827"/>
      <c r="N20827"/>
    </row>
    <row r="20828" spans="3:14" x14ac:dyDescent="0.2">
      <c r="C20828" s="17"/>
      <c r="M20828"/>
      <c r="N20828"/>
    </row>
    <row r="20829" spans="3:14" x14ac:dyDescent="0.2">
      <c r="C20829" s="17"/>
      <c r="M20829"/>
      <c r="N20829"/>
    </row>
    <row r="20830" spans="3:14" x14ac:dyDescent="0.2">
      <c r="C20830" s="17"/>
      <c r="M20830"/>
      <c r="N20830"/>
    </row>
    <row r="20831" spans="3:14" x14ac:dyDescent="0.2">
      <c r="C20831" s="17"/>
      <c r="M20831"/>
      <c r="N20831"/>
    </row>
    <row r="20832" spans="3:14" x14ac:dyDescent="0.2">
      <c r="C20832" s="17"/>
      <c r="M20832"/>
      <c r="N20832"/>
    </row>
    <row r="20833" spans="3:14" x14ac:dyDescent="0.2">
      <c r="C20833" s="17"/>
      <c r="M20833"/>
      <c r="N20833"/>
    </row>
    <row r="20834" spans="3:14" x14ac:dyDescent="0.2">
      <c r="C20834" s="17"/>
      <c r="M20834"/>
      <c r="N20834"/>
    </row>
    <row r="20835" spans="3:14" x14ac:dyDescent="0.2">
      <c r="C20835" s="17"/>
      <c r="M20835"/>
      <c r="N20835"/>
    </row>
    <row r="20836" spans="3:14" x14ac:dyDescent="0.2">
      <c r="C20836" s="17"/>
      <c r="M20836"/>
      <c r="N20836"/>
    </row>
    <row r="20837" spans="3:14" x14ac:dyDescent="0.2">
      <c r="C20837" s="17"/>
      <c r="M20837"/>
      <c r="N20837"/>
    </row>
    <row r="20838" spans="3:14" x14ac:dyDescent="0.2">
      <c r="C20838" s="17"/>
      <c r="M20838"/>
      <c r="N20838"/>
    </row>
    <row r="20839" spans="3:14" x14ac:dyDescent="0.2">
      <c r="C20839" s="17"/>
      <c r="M20839"/>
      <c r="N20839"/>
    </row>
    <row r="20840" spans="3:14" x14ac:dyDescent="0.2">
      <c r="C20840" s="17"/>
      <c r="M20840"/>
      <c r="N20840"/>
    </row>
    <row r="20841" spans="3:14" x14ac:dyDescent="0.2">
      <c r="C20841" s="17"/>
      <c r="M20841"/>
      <c r="N20841"/>
    </row>
    <row r="20842" spans="3:14" x14ac:dyDescent="0.2">
      <c r="C20842" s="17"/>
      <c r="M20842"/>
      <c r="N20842"/>
    </row>
    <row r="20843" spans="3:14" x14ac:dyDescent="0.2">
      <c r="C20843" s="17"/>
      <c r="M20843"/>
      <c r="N20843"/>
    </row>
    <row r="20844" spans="3:14" x14ac:dyDescent="0.2">
      <c r="C20844" s="17"/>
      <c r="M20844"/>
      <c r="N20844"/>
    </row>
    <row r="20845" spans="3:14" x14ac:dyDescent="0.2">
      <c r="C20845" s="17"/>
      <c r="M20845"/>
      <c r="N20845"/>
    </row>
    <row r="20846" spans="3:14" x14ac:dyDescent="0.2">
      <c r="C20846" s="17"/>
      <c r="M20846"/>
      <c r="N20846"/>
    </row>
    <row r="20847" spans="3:14" x14ac:dyDescent="0.2">
      <c r="C20847" s="17"/>
      <c r="M20847"/>
      <c r="N20847"/>
    </row>
    <row r="20848" spans="3:14" x14ac:dyDescent="0.2">
      <c r="C20848" s="17"/>
      <c r="M20848"/>
      <c r="N20848"/>
    </row>
    <row r="20849" spans="3:14" x14ac:dyDescent="0.2">
      <c r="C20849" s="17"/>
      <c r="M20849"/>
      <c r="N20849"/>
    </row>
    <row r="20850" spans="3:14" x14ac:dyDescent="0.2">
      <c r="C20850" s="17"/>
      <c r="M20850"/>
      <c r="N20850"/>
    </row>
    <row r="20851" spans="3:14" x14ac:dyDescent="0.2">
      <c r="C20851" s="17"/>
      <c r="M20851"/>
      <c r="N20851"/>
    </row>
    <row r="20852" spans="3:14" x14ac:dyDescent="0.2">
      <c r="C20852" s="17"/>
      <c r="M20852"/>
      <c r="N20852"/>
    </row>
    <row r="20853" spans="3:14" x14ac:dyDescent="0.2">
      <c r="C20853" s="17"/>
      <c r="M20853"/>
      <c r="N20853"/>
    </row>
    <row r="20854" spans="3:14" x14ac:dyDescent="0.2">
      <c r="C20854" s="17"/>
      <c r="M20854"/>
      <c r="N20854"/>
    </row>
    <row r="20855" spans="3:14" x14ac:dyDescent="0.2">
      <c r="C20855" s="17"/>
      <c r="M20855"/>
      <c r="N20855"/>
    </row>
    <row r="20856" spans="3:14" x14ac:dyDescent="0.2">
      <c r="C20856" s="17"/>
      <c r="M20856"/>
      <c r="N20856"/>
    </row>
    <row r="20857" spans="3:14" x14ac:dyDescent="0.2">
      <c r="C20857" s="17"/>
      <c r="M20857"/>
      <c r="N20857"/>
    </row>
    <row r="20858" spans="3:14" x14ac:dyDescent="0.2">
      <c r="C20858" s="17"/>
      <c r="M20858"/>
      <c r="N20858"/>
    </row>
    <row r="20859" spans="3:14" x14ac:dyDescent="0.2">
      <c r="C20859" s="17"/>
      <c r="M20859"/>
      <c r="N20859"/>
    </row>
    <row r="20860" spans="3:14" x14ac:dyDescent="0.2">
      <c r="C20860" s="17"/>
      <c r="M20860"/>
      <c r="N20860"/>
    </row>
    <row r="20861" spans="3:14" x14ac:dyDescent="0.2">
      <c r="C20861" s="17"/>
      <c r="M20861"/>
      <c r="N20861"/>
    </row>
    <row r="20862" spans="3:14" x14ac:dyDescent="0.2">
      <c r="C20862" s="17"/>
      <c r="M20862"/>
      <c r="N20862"/>
    </row>
    <row r="20863" spans="3:14" x14ac:dyDescent="0.2">
      <c r="C20863" s="17"/>
      <c r="M20863"/>
      <c r="N20863"/>
    </row>
    <row r="20864" spans="3:14" x14ac:dyDescent="0.2">
      <c r="C20864" s="17"/>
      <c r="M20864"/>
      <c r="N20864"/>
    </row>
    <row r="20865" spans="3:14" x14ac:dyDescent="0.2">
      <c r="C20865" s="17"/>
      <c r="M20865"/>
      <c r="N20865"/>
    </row>
    <row r="20866" spans="3:14" x14ac:dyDescent="0.2">
      <c r="C20866" s="17"/>
      <c r="M20866"/>
      <c r="N20866"/>
    </row>
    <row r="20867" spans="3:14" x14ac:dyDescent="0.2">
      <c r="C20867" s="17"/>
      <c r="M20867"/>
      <c r="N20867"/>
    </row>
    <row r="20868" spans="3:14" x14ac:dyDescent="0.2">
      <c r="C20868" s="17"/>
      <c r="M20868"/>
      <c r="N20868"/>
    </row>
    <row r="20869" spans="3:14" x14ac:dyDescent="0.2">
      <c r="C20869" s="17"/>
      <c r="M20869"/>
      <c r="N20869"/>
    </row>
    <row r="20870" spans="3:14" x14ac:dyDescent="0.2">
      <c r="C20870" s="17"/>
      <c r="M20870"/>
      <c r="N20870"/>
    </row>
    <row r="20871" spans="3:14" x14ac:dyDescent="0.2">
      <c r="C20871" s="17"/>
      <c r="M20871"/>
      <c r="N20871"/>
    </row>
    <row r="20872" spans="3:14" x14ac:dyDescent="0.2">
      <c r="C20872" s="17"/>
      <c r="M20872"/>
      <c r="N20872"/>
    </row>
    <row r="20873" spans="3:14" x14ac:dyDescent="0.2">
      <c r="C20873" s="17"/>
      <c r="M20873"/>
      <c r="N20873"/>
    </row>
    <row r="20874" spans="3:14" x14ac:dyDescent="0.2">
      <c r="C20874" s="17"/>
      <c r="M20874"/>
      <c r="N20874"/>
    </row>
    <row r="20875" spans="3:14" x14ac:dyDescent="0.2">
      <c r="C20875" s="17"/>
      <c r="M20875"/>
      <c r="N20875"/>
    </row>
    <row r="20876" spans="3:14" x14ac:dyDescent="0.2">
      <c r="C20876" s="17"/>
      <c r="M20876"/>
      <c r="N20876"/>
    </row>
    <row r="20877" spans="3:14" x14ac:dyDescent="0.2">
      <c r="C20877" s="17"/>
      <c r="M20877"/>
      <c r="N20877"/>
    </row>
    <row r="20878" spans="3:14" x14ac:dyDescent="0.2">
      <c r="C20878" s="17"/>
      <c r="M20878"/>
      <c r="N20878"/>
    </row>
    <row r="20879" spans="3:14" x14ac:dyDescent="0.2">
      <c r="C20879" s="17"/>
      <c r="M20879"/>
      <c r="N20879"/>
    </row>
    <row r="20880" spans="3:14" x14ac:dyDescent="0.2">
      <c r="C20880" s="17"/>
      <c r="M20880"/>
      <c r="N20880"/>
    </row>
    <row r="20881" spans="3:14" x14ac:dyDescent="0.2">
      <c r="C20881" s="17"/>
      <c r="M20881"/>
      <c r="N20881"/>
    </row>
    <row r="20882" spans="3:14" x14ac:dyDescent="0.2">
      <c r="C20882" s="17"/>
      <c r="M20882"/>
      <c r="N20882"/>
    </row>
    <row r="20883" spans="3:14" x14ac:dyDescent="0.2">
      <c r="C20883" s="17"/>
      <c r="M20883"/>
      <c r="N20883"/>
    </row>
    <row r="20884" spans="3:14" x14ac:dyDescent="0.2">
      <c r="C20884" s="17"/>
      <c r="M20884"/>
      <c r="N20884"/>
    </row>
    <row r="20885" spans="3:14" x14ac:dyDescent="0.2">
      <c r="C20885" s="17"/>
      <c r="M20885"/>
      <c r="N20885"/>
    </row>
    <row r="20886" spans="3:14" x14ac:dyDescent="0.2">
      <c r="C20886" s="17"/>
      <c r="M20886"/>
      <c r="N20886"/>
    </row>
    <row r="20887" spans="3:14" x14ac:dyDescent="0.2">
      <c r="C20887" s="17"/>
      <c r="M20887"/>
      <c r="N20887"/>
    </row>
    <row r="20888" spans="3:14" x14ac:dyDescent="0.2">
      <c r="C20888" s="17"/>
      <c r="M20888"/>
      <c r="N20888"/>
    </row>
    <row r="20889" spans="3:14" x14ac:dyDescent="0.2">
      <c r="C20889" s="17"/>
      <c r="M20889"/>
      <c r="N20889"/>
    </row>
    <row r="20890" spans="3:14" x14ac:dyDescent="0.2">
      <c r="C20890" s="17"/>
      <c r="M20890"/>
      <c r="N20890"/>
    </row>
    <row r="20891" spans="3:14" x14ac:dyDescent="0.2">
      <c r="C20891" s="17"/>
      <c r="M20891"/>
      <c r="N20891"/>
    </row>
    <row r="20892" spans="3:14" x14ac:dyDescent="0.2">
      <c r="C20892" s="17"/>
      <c r="M20892"/>
      <c r="N20892"/>
    </row>
    <row r="20893" spans="3:14" x14ac:dyDescent="0.2">
      <c r="C20893" s="17"/>
      <c r="M20893"/>
      <c r="N20893"/>
    </row>
    <row r="20894" spans="3:14" x14ac:dyDescent="0.2">
      <c r="C20894" s="17"/>
      <c r="M20894"/>
      <c r="N20894"/>
    </row>
    <row r="20895" spans="3:14" x14ac:dyDescent="0.2">
      <c r="C20895" s="17"/>
      <c r="M20895"/>
      <c r="N20895"/>
    </row>
    <row r="20896" spans="3:14" x14ac:dyDescent="0.2">
      <c r="C20896" s="17"/>
      <c r="M20896"/>
      <c r="N20896"/>
    </row>
    <row r="20897" spans="3:14" x14ac:dyDescent="0.2">
      <c r="C20897" s="17"/>
      <c r="M20897"/>
      <c r="N20897"/>
    </row>
    <row r="20898" spans="3:14" x14ac:dyDescent="0.2">
      <c r="C20898" s="17"/>
      <c r="M20898"/>
      <c r="N20898"/>
    </row>
    <row r="20899" spans="3:14" x14ac:dyDescent="0.2">
      <c r="C20899" s="17"/>
      <c r="M20899"/>
      <c r="N20899"/>
    </row>
    <row r="20900" spans="3:14" x14ac:dyDescent="0.2">
      <c r="C20900" s="17"/>
      <c r="M20900"/>
      <c r="N20900"/>
    </row>
    <row r="20901" spans="3:14" x14ac:dyDescent="0.2">
      <c r="C20901" s="17"/>
      <c r="M20901"/>
      <c r="N20901"/>
    </row>
    <row r="20902" spans="3:14" x14ac:dyDescent="0.2">
      <c r="C20902" s="17"/>
      <c r="M20902"/>
      <c r="N20902"/>
    </row>
    <row r="20903" spans="3:14" x14ac:dyDescent="0.2">
      <c r="C20903" s="17"/>
      <c r="M20903"/>
      <c r="N20903"/>
    </row>
    <row r="20904" spans="3:14" x14ac:dyDescent="0.2">
      <c r="C20904" s="17"/>
      <c r="M20904"/>
      <c r="N20904"/>
    </row>
    <row r="20905" spans="3:14" x14ac:dyDescent="0.2">
      <c r="C20905" s="17"/>
      <c r="M20905"/>
      <c r="N20905"/>
    </row>
    <row r="20906" spans="3:14" x14ac:dyDescent="0.2">
      <c r="C20906" s="17"/>
      <c r="M20906"/>
      <c r="N20906"/>
    </row>
    <row r="20907" spans="3:14" x14ac:dyDescent="0.2">
      <c r="C20907" s="17"/>
      <c r="M20907"/>
      <c r="N20907"/>
    </row>
    <row r="20908" spans="3:14" x14ac:dyDescent="0.2">
      <c r="C20908" s="17"/>
      <c r="M20908"/>
      <c r="N20908"/>
    </row>
    <row r="20909" spans="3:14" x14ac:dyDescent="0.2">
      <c r="C20909" s="17"/>
      <c r="M20909"/>
      <c r="N20909"/>
    </row>
    <row r="20910" spans="3:14" x14ac:dyDescent="0.2">
      <c r="C20910" s="17"/>
      <c r="M20910"/>
      <c r="N20910"/>
    </row>
    <row r="20911" spans="3:14" x14ac:dyDescent="0.2">
      <c r="C20911" s="17"/>
      <c r="M20911"/>
      <c r="N20911"/>
    </row>
    <row r="20912" spans="3:14" x14ac:dyDescent="0.2">
      <c r="C20912" s="17"/>
      <c r="M20912"/>
      <c r="N20912"/>
    </row>
    <row r="20913" spans="3:14" x14ac:dyDescent="0.2">
      <c r="C20913" s="17"/>
      <c r="M20913"/>
      <c r="N20913"/>
    </row>
    <row r="20914" spans="3:14" x14ac:dyDescent="0.2">
      <c r="C20914" s="17"/>
      <c r="M20914"/>
      <c r="N20914"/>
    </row>
    <row r="20915" spans="3:14" x14ac:dyDescent="0.2">
      <c r="C20915" s="17"/>
      <c r="M20915"/>
      <c r="N20915"/>
    </row>
    <row r="20916" spans="3:14" x14ac:dyDescent="0.2">
      <c r="C20916" s="17"/>
      <c r="M20916"/>
      <c r="N20916"/>
    </row>
    <row r="20917" spans="3:14" x14ac:dyDescent="0.2">
      <c r="C20917" s="17"/>
      <c r="M20917"/>
      <c r="N20917"/>
    </row>
    <row r="20918" spans="3:14" x14ac:dyDescent="0.2">
      <c r="C20918" s="17"/>
      <c r="M20918"/>
      <c r="N20918"/>
    </row>
    <row r="20919" spans="3:14" x14ac:dyDescent="0.2">
      <c r="C20919" s="17"/>
      <c r="M20919"/>
      <c r="N20919"/>
    </row>
    <row r="20920" spans="3:14" x14ac:dyDescent="0.2">
      <c r="C20920" s="17"/>
      <c r="M20920"/>
      <c r="N20920"/>
    </row>
    <row r="20921" spans="3:14" x14ac:dyDescent="0.2">
      <c r="C20921" s="17"/>
      <c r="M20921"/>
      <c r="N20921"/>
    </row>
    <row r="20922" spans="3:14" x14ac:dyDescent="0.2">
      <c r="C20922" s="17"/>
      <c r="M20922"/>
      <c r="N20922"/>
    </row>
    <row r="20923" spans="3:14" x14ac:dyDescent="0.2">
      <c r="C20923" s="17"/>
      <c r="M20923"/>
      <c r="N20923"/>
    </row>
    <row r="20924" spans="3:14" x14ac:dyDescent="0.2">
      <c r="C20924" s="17"/>
      <c r="M20924"/>
      <c r="N20924"/>
    </row>
    <row r="20925" spans="3:14" x14ac:dyDescent="0.2">
      <c r="C20925" s="17"/>
      <c r="M20925"/>
      <c r="N20925"/>
    </row>
    <row r="20926" spans="3:14" x14ac:dyDescent="0.2">
      <c r="C20926" s="17"/>
      <c r="M20926"/>
      <c r="N20926"/>
    </row>
    <row r="20927" spans="3:14" x14ac:dyDescent="0.2">
      <c r="C20927" s="17"/>
      <c r="M20927"/>
      <c r="N20927"/>
    </row>
    <row r="20928" spans="3:14" x14ac:dyDescent="0.2">
      <c r="C20928" s="17"/>
      <c r="M20928"/>
      <c r="N20928"/>
    </row>
    <row r="20929" spans="3:14" x14ac:dyDescent="0.2">
      <c r="C20929" s="17"/>
      <c r="M20929"/>
      <c r="N20929"/>
    </row>
    <row r="20930" spans="3:14" x14ac:dyDescent="0.2">
      <c r="C20930" s="17"/>
      <c r="M20930"/>
      <c r="N20930"/>
    </row>
    <row r="20931" spans="3:14" x14ac:dyDescent="0.2">
      <c r="C20931" s="17"/>
      <c r="M20931"/>
      <c r="N20931"/>
    </row>
    <row r="20932" spans="3:14" x14ac:dyDescent="0.2">
      <c r="C20932" s="17"/>
      <c r="M20932"/>
      <c r="N20932"/>
    </row>
    <row r="20933" spans="3:14" x14ac:dyDescent="0.2">
      <c r="C20933" s="17"/>
      <c r="M20933"/>
      <c r="N20933"/>
    </row>
    <row r="20934" spans="3:14" x14ac:dyDescent="0.2">
      <c r="C20934" s="17"/>
      <c r="M20934"/>
      <c r="N20934"/>
    </row>
    <row r="20935" spans="3:14" x14ac:dyDescent="0.2">
      <c r="C20935" s="17"/>
      <c r="M20935"/>
      <c r="N20935"/>
    </row>
    <row r="20936" spans="3:14" x14ac:dyDescent="0.2">
      <c r="C20936" s="17"/>
      <c r="M20936"/>
      <c r="N20936"/>
    </row>
    <row r="20937" spans="3:14" x14ac:dyDescent="0.2">
      <c r="C20937" s="17"/>
      <c r="M20937"/>
      <c r="N20937"/>
    </row>
    <row r="20938" spans="3:14" x14ac:dyDescent="0.2">
      <c r="C20938" s="17"/>
      <c r="M20938"/>
      <c r="N20938"/>
    </row>
    <row r="20939" spans="3:14" x14ac:dyDescent="0.2">
      <c r="C20939" s="17"/>
      <c r="M20939"/>
      <c r="N20939"/>
    </row>
    <row r="20940" spans="3:14" x14ac:dyDescent="0.2">
      <c r="C20940" s="17"/>
      <c r="M20940"/>
      <c r="N20940"/>
    </row>
    <row r="20941" spans="3:14" x14ac:dyDescent="0.2">
      <c r="C20941" s="17"/>
      <c r="M20941"/>
      <c r="N20941"/>
    </row>
    <row r="20942" spans="3:14" x14ac:dyDescent="0.2">
      <c r="C20942" s="17"/>
      <c r="M20942"/>
      <c r="N20942"/>
    </row>
    <row r="20943" spans="3:14" x14ac:dyDescent="0.2">
      <c r="C20943" s="17"/>
      <c r="M20943"/>
      <c r="N20943"/>
    </row>
    <row r="20944" spans="3:14" x14ac:dyDescent="0.2">
      <c r="C20944" s="17"/>
      <c r="M20944"/>
      <c r="N20944"/>
    </row>
    <row r="20945" spans="3:14" x14ac:dyDescent="0.2">
      <c r="C20945" s="17"/>
      <c r="M20945"/>
      <c r="N20945"/>
    </row>
    <row r="20946" spans="3:14" x14ac:dyDescent="0.2">
      <c r="C20946" s="17"/>
      <c r="M20946"/>
      <c r="N20946"/>
    </row>
    <row r="20947" spans="3:14" x14ac:dyDescent="0.2">
      <c r="C20947" s="17"/>
      <c r="M20947"/>
      <c r="N20947"/>
    </row>
    <row r="20948" spans="3:14" x14ac:dyDescent="0.2">
      <c r="C20948" s="17"/>
      <c r="M20948"/>
      <c r="N20948"/>
    </row>
    <row r="20949" spans="3:14" x14ac:dyDescent="0.2">
      <c r="C20949" s="17"/>
      <c r="M20949"/>
      <c r="N20949"/>
    </row>
    <row r="20950" spans="3:14" x14ac:dyDescent="0.2">
      <c r="C20950" s="17"/>
      <c r="M20950"/>
      <c r="N20950"/>
    </row>
    <row r="20951" spans="3:14" x14ac:dyDescent="0.2">
      <c r="C20951" s="17"/>
      <c r="M20951"/>
      <c r="N20951"/>
    </row>
    <row r="20952" spans="3:14" x14ac:dyDescent="0.2">
      <c r="C20952" s="17"/>
      <c r="M20952"/>
      <c r="N20952"/>
    </row>
    <row r="20953" spans="3:14" x14ac:dyDescent="0.2">
      <c r="C20953" s="17"/>
      <c r="M20953"/>
      <c r="N20953"/>
    </row>
    <row r="20954" spans="3:14" x14ac:dyDescent="0.2">
      <c r="C20954" s="17"/>
      <c r="M20954"/>
      <c r="N20954"/>
    </row>
    <row r="20955" spans="3:14" x14ac:dyDescent="0.2">
      <c r="C20955" s="17"/>
      <c r="M20955"/>
      <c r="N20955"/>
    </row>
    <row r="20956" spans="3:14" x14ac:dyDescent="0.2">
      <c r="C20956" s="17"/>
      <c r="M20956"/>
      <c r="N20956"/>
    </row>
    <row r="20957" spans="3:14" x14ac:dyDescent="0.2">
      <c r="C20957" s="17"/>
      <c r="M20957"/>
      <c r="N20957"/>
    </row>
    <row r="20958" spans="3:14" x14ac:dyDescent="0.2">
      <c r="C20958" s="17"/>
      <c r="M20958"/>
      <c r="N20958"/>
    </row>
    <row r="20959" spans="3:14" x14ac:dyDescent="0.2">
      <c r="C20959" s="17"/>
      <c r="M20959"/>
      <c r="N20959"/>
    </row>
    <row r="20960" spans="3:14" x14ac:dyDescent="0.2">
      <c r="C20960" s="17"/>
      <c r="M20960"/>
      <c r="N20960"/>
    </row>
    <row r="20961" spans="3:14" x14ac:dyDescent="0.2">
      <c r="C20961" s="17"/>
      <c r="M20961"/>
      <c r="N20961"/>
    </row>
    <row r="20962" spans="3:14" x14ac:dyDescent="0.2">
      <c r="C20962" s="17"/>
      <c r="M20962"/>
      <c r="N20962"/>
    </row>
    <row r="20963" spans="3:14" x14ac:dyDescent="0.2">
      <c r="C20963" s="17"/>
      <c r="M20963"/>
      <c r="N20963"/>
    </row>
    <row r="20964" spans="3:14" x14ac:dyDescent="0.2">
      <c r="C20964" s="17"/>
      <c r="M20964"/>
      <c r="N20964"/>
    </row>
    <row r="20965" spans="3:14" x14ac:dyDescent="0.2">
      <c r="C20965" s="17"/>
      <c r="M20965"/>
      <c r="N20965"/>
    </row>
    <row r="20966" spans="3:14" x14ac:dyDescent="0.2">
      <c r="C20966" s="17"/>
      <c r="M20966"/>
      <c r="N20966"/>
    </row>
    <row r="20967" spans="3:14" x14ac:dyDescent="0.2">
      <c r="C20967" s="17"/>
      <c r="M20967"/>
      <c r="N20967"/>
    </row>
    <row r="20968" spans="3:14" x14ac:dyDescent="0.2">
      <c r="C20968" s="17"/>
      <c r="M20968"/>
      <c r="N20968"/>
    </row>
    <row r="20969" spans="3:14" x14ac:dyDescent="0.2">
      <c r="C20969" s="17"/>
      <c r="M20969"/>
      <c r="N20969"/>
    </row>
    <row r="20970" spans="3:14" x14ac:dyDescent="0.2">
      <c r="C20970" s="17"/>
      <c r="M20970"/>
      <c r="N20970"/>
    </row>
    <row r="20971" spans="3:14" x14ac:dyDescent="0.2">
      <c r="C20971" s="17"/>
      <c r="M20971"/>
      <c r="N20971"/>
    </row>
    <row r="20972" spans="3:14" x14ac:dyDescent="0.2">
      <c r="C20972" s="17"/>
      <c r="M20972"/>
      <c r="N20972"/>
    </row>
    <row r="20973" spans="3:14" x14ac:dyDescent="0.2">
      <c r="C20973" s="17"/>
      <c r="M20973"/>
      <c r="N20973"/>
    </row>
    <row r="20974" spans="3:14" x14ac:dyDescent="0.2">
      <c r="C20974" s="17"/>
      <c r="M20974"/>
      <c r="N20974"/>
    </row>
    <row r="20975" spans="3:14" x14ac:dyDescent="0.2">
      <c r="C20975" s="17"/>
      <c r="M20975"/>
      <c r="N20975"/>
    </row>
    <row r="20976" spans="3:14" x14ac:dyDescent="0.2">
      <c r="C20976" s="17"/>
      <c r="M20976"/>
      <c r="N20976"/>
    </row>
    <row r="20977" spans="3:14" x14ac:dyDescent="0.2">
      <c r="C20977" s="17"/>
      <c r="M20977"/>
      <c r="N20977"/>
    </row>
    <row r="20978" spans="3:14" x14ac:dyDescent="0.2">
      <c r="C20978" s="17"/>
      <c r="M20978"/>
      <c r="N20978"/>
    </row>
    <row r="20979" spans="3:14" x14ac:dyDescent="0.2">
      <c r="C20979" s="17"/>
      <c r="M20979"/>
      <c r="N20979"/>
    </row>
    <row r="20980" spans="3:14" x14ac:dyDescent="0.2">
      <c r="C20980" s="17"/>
      <c r="M20980"/>
      <c r="N20980"/>
    </row>
    <row r="20981" spans="3:14" x14ac:dyDescent="0.2">
      <c r="C20981" s="17"/>
      <c r="M20981"/>
      <c r="N20981"/>
    </row>
    <row r="20982" spans="3:14" x14ac:dyDescent="0.2">
      <c r="C20982" s="17"/>
      <c r="M20982"/>
      <c r="N20982"/>
    </row>
    <row r="20983" spans="3:14" x14ac:dyDescent="0.2">
      <c r="C20983" s="17"/>
      <c r="M20983"/>
      <c r="N20983"/>
    </row>
    <row r="20984" spans="3:14" x14ac:dyDescent="0.2">
      <c r="C20984" s="17"/>
      <c r="M20984"/>
      <c r="N20984"/>
    </row>
    <row r="20985" spans="3:14" x14ac:dyDescent="0.2">
      <c r="C20985" s="17"/>
      <c r="M20985"/>
      <c r="N20985"/>
    </row>
    <row r="20986" spans="3:14" x14ac:dyDescent="0.2">
      <c r="C20986" s="17"/>
      <c r="M20986"/>
      <c r="N20986"/>
    </row>
    <row r="20987" spans="3:14" x14ac:dyDescent="0.2">
      <c r="C20987" s="17"/>
      <c r="M20987"/>
      <c r="N20987"/>
    </row>
    <row r="20988" spans="3:14" x14ac:dyDescent="0.2">
      <c r="C20988" s="17"/>
      <c r="M20988"/>
      <c r="N20988"/>
    </row>
    <row r="20989" spans="3:14" x14ac:dyDescent="0.2">
      <c r="C20989" s="17"/>
      <c r="M20989"/>
      <c r="N20989"/>
    </row>
    <row r="20990" spans="3:14" x14ac:dyDescent="0.2">
      <c r="C20990" s="17"/>
      <c r="M20990"/>
      <c r="N20990"/>
    </row>
    <row r="20991" spans="3:14" x14ac:dyDescent="0.2">
      <c r="C20991" s="17"/>
      <c r="M20991"/>
      <c r="N20991"/>
    </row>
    <row r="20992" spans="3:14" x14ac:dyDescent="0.2">
      <c r="C20992" s="17"/>
      <c r="M20992"/>
      <c r="N20992"/>
    </row>
    <row r="20993" spans="3:14" x14ac:dyDescent="0.2">
      <c r="C20993" s="17"/>
      <c r="M20993"/>
      <c r="N20993"/>
    </row>
    <row r="20994" spans="3:14" x14ac:dyDescent="0.2">
      <c r="C20994" s="17"/>
      <c r="M20994"/>
      <c r="N20994"/>
    </row>
    <row r="20995" spans="3:14" x14ac:dyDescent="0.2">
      <c r="C20995" s="17"/>
      <c r="M20995"/>
      <c r="N20995"/>
    </row>
    <row r="20996" spans="3:14" x14ac:dyDescent="0.2">
      <c r="C20996" s="17"/>
      <c r="M20996"/>
      <c r="N20996"/>
    </row>
    <row r="20997" spans="3:14" x14ac:dyDescent="0.2">
      <c r="C20997" s="17"/>
      <c r="M20997"/>
      <c r="N20997"/>
    </row>
    <row r="20998" spans="3:14" x14ac:dyDescent="0.2">
      <c r="C20998" s="17"/>
      <c r="M20998"/>
      <c r="N20998"/>
    </row>
    <row r="20999" spans="3:14" x14ac:dyDescent="0.2">
      <c r="C20999" s="17"/>
      <c r="M20999"/>
      <c r="N20999"/>
    </row>
    <row r="21000" spans="3:14" x14ac:dyDescent="0.2">
      <c r="C21000" s="17"/>
      <c r="M21000"/>
      <c r="N21000"/>
    </row>
    <row r="21001" spans="3:14" x14ac:dyDescent="0.2">
      <c r="C21001" s="17"/>
      <c r="M21001"/>
      <c r="N21001"/>
    </row>
    <row r="21002" spans="3:14" x14ac:dyDescent="0.2">
      <c r="C21002" s="17"/>
      <c r="M21002"/>
      <c r="N21002"/>
    </row>
    <row r="21003" spans="3:14" x14ac:dyDescent="0.2">
      <c r="C21003" s="17"/>
      <c r="M21003"/>
      <c r="N21003"/>
    </row>
    <row r="21004" spans="3:14" x14ac:dyDescent="0.2">
      <c r="C21004" s="17"/>
      <c r="M21004"/>
      <c r="N21004"/>
    </row>
    <row r="21005" spans="3:14" x14ac:dyDescent="0.2">
      <c r="C21005" s="17"/>
      <c r="M21005"/>
      <c r="N21005"/>
    </row>
    <row r="21006" spans="3:14" x14ac:dyDescent="0.2">
      <c r="C21006" s="17"/>
      <c r="M21006"/>
      <c r="N21006"/>
    </row>
    <row r="21007" spans="3:14" x14ac:dyDescent="0.2">
      <c r="C21007" s="17"/>
      <c r="M21007"/>
      <c r="N21007"/>
    </row>
    <row r="21008" spans="3:14" x14ac:dyDescent="0.2">
      <c r="C21008" s="17"/>
      <c r="M21008"/>
      <c r="N21008"/>
    </row>
    <row r="21009" spans="3:14" x14ac:dyDescent="0.2">
      <c r="C21009" s="17"/>
      <c r="M21009"/>
      <c r="N21009"/>
    </row>
    <row r="21010" spans="3:14" x14ac:dyDescent="0.2">
      <c r="C21010" s="17"/>
      <c r="M21010"/>
      <c r="N21010"/>
    </row>
    <row r="21011" spans="3:14" x14ac:dyDescent="0.2">
      <c r="C21011" s="17"/>
      <c r="M21011"/>
      <c r="N21011"/>
    </row>
    <row r="21012" spans="3:14" x14ac:dyDescent="0.2">
      <c r="C21012" s="17"/>
      <c r="M21012"/>
      <c r="N21012"/>
    </row>
    <row r="21013" spans="3:14" x14ac:dyDescent="0.2">
      <c r="C21013" s="17"/>
      <c r="M21013"/>
      <c r="N21013"/>
    </row>
    <row r="21014" spans="3:14" x14ac:dyDescent="0.2">
      <c r="C21014" s="17"/>
      <c r="M21014"/>
      <c r="N21014"/>
    </row>
    <row r="21015" spans="3:14" x14ac:dyDescent="0.2">
      <c r="C21015" s="17"/>
      <c r="M21015"/>
      <c r="N21015"/>
    </row>
    <row r="21016" spans="3:14" x14ac:dyDescent="0.2">
      <c r="C21016" s="17"/>
      <c r="M21016"/>
      <c r="N21016"/>
    </row>
    <row r="21017" spans="3:14" x14ac:dyDescent="0.2">
      <c r="C21017" s="17"/>
      <c r="M21017"/>
      <c r="N21017"/>
    </row>
    <row r="21018" spans="3:14" x14ac:dyDescent="0.2">
      <c r="C21018" s="17"/>
      <c r="M21018"/>
      <c r="N21018"/>
    </row>
    <row r="21019" spans="3:14" x14ac:dyDescent="0.2">
      <c r="C21019" s="17"/>
      <c r="M21019"/>
      <c r="N21019"/>
    </row>
    <row r="21020" spans="3:14" x14ac:dyDescent="0.2">
      <c r="C21020" s="17"/>
      <c r="M21020"/>
      <c r="N21020"/>
    </row>
    <row r="21021" spans="3:14" x14ac:dyDescent="0.2">
      <c r="C21021" s="17"/>
      <c r="M21021"/>
      <c r="N21021"/>
    </row>
    <row r="21022" spans="3:14" x14ac:dyDescent="0.2">
      <c r="C21022" s="17"/>
      <c r="M21022"/>
      <c r="N21022"/>
    </row>
    <row r="21023" spans="3:14" x14ac:dyDescent="0.2">
      <c r="C21023" s="17"/>
      <c r="M21023"/>
      <c r="N21023"/>
    </row>
    <row r="21024" spans="3:14" x14ac:dyDescent="0.2">
      <c r="C21024" s="17"/>
      <c r="M21024"/>
      <c r="N21024"/>
    </row>
    <row r="21025" spans="3:14" x14ac:dyDescent="0.2">
      <c r="C21025" s="17"/>
      <c r="M21025"/>
      <c r="N21025"/>
    </row>
    <row r="21026" spans="3:14" x14ac:dyDescent="0.2">
      <c r="C21026" s="17"/>
      <c r="M21026"/>
      <c r="N21026"/>
    </row>
    <row r="21027" spans="3:14" x14ac:dyDescent="0.2">
      <c r="C21027" s="17"/>
      <c r="M21027"/>
      <c r="N21027"/>
    </row>
    <row r="21028" spans="3:14" x14ac:dyDescent="0.2">
      <c r="C21028" s="17"/>
      <c r="M21028"/>
      <c r="N21028"/>
    </row>
    <row r="21029" spans="3:14" x14ac:dyDescent="0.2">
      <c r="C21029" s="17"/>
      <c r="M21029"/>
      <c r="N21029"/>
    </row>
    <row r="21030" spans="3:14" x14ac:dyDescent="0.2">
      <c r="C21030" s="17"/>
      <c r="M21030"/>
      <c r="N21030"/>
    </row>
    <row r="21031" spans="3:14" x14ac:dyDescent="0.2">
      <c r="C21031" s="17"/>
      <c r="M21031"/>
      <c r="N21031"/>
    </row>
    <row r="21032" spans="3:14" x14ac:dyDescent="0.2">
      <c r="C21032" s="17"/>
      <c r="M21032"/>
      <c r="N21032"/>
    </row>
    <row r="21033" spans="3:14" x14ac:dyDescent="0.2">
      <c r="C21033" s="17"/>
      <c r="M21033"/>
      <c r="N21033"/>
    </row>
    <row r="21034" spans="3:14" x14ac:dyDescent="0.2">
      <c r="C21034" s="17"/>
      <c r="M21034"/>
      <c r="N21034"/>
    </row>
    <row r="21035" spans="3:14" x14ac:dyDescent="0.2">
      <c r="C21035" s="17"/>
      <c r="M21035"/>
      <c r="N21035"/>
    </row>
    <row r="21036" spans="3:14" x14ac:dyDescent="0.2">
      <c r="C21036" s="17"/>
      <c r="M21036"/>
      <c r="N21036"/>
    </row>
    <row r="21037" spans="3:14" x14ac:dyDescent="0.2">
      <c r="C21037" s="17"/>
      <c r="M21037"/>
      <c r="N21037"/>
    </row>
    <row r="21038" spans="3:14" x14ac:dyDescent="0.2">
      <c r="C21038" s="17"/>
      <c r="M21038"/>
      <c r="N21038"/>
    </row>
    <row r="21039" spans="3:14" x14ac:dyDescent="0.2">
      <c r="C21039" s="17"/>
      <c r="M21039"/>
      <c r="N21039"/>
    </row>
    <row r="21040" spans="3:14" x14ac:dyDescent="0.2">
      <c r="C21040" s="17"/>
      <c r="M21040"/>
      <c r="N21040"/>
    </row>
    <row r="21041" spans="3:14" x14ac:dyDescent="0.2">
      <c r="C21041" s="17"/>
      <c r="M21041"/>
      <c r="N21041"/>
    </row>
    <row r="21042" spans="3:14" x14ac:dyDescent="0.2">
      <c r="C21042" s="17"/>
      <c r="M21042"/>
      <c r="N21042"/>
    </row>
    <row r="21043" spans="3:14" x14ac:dyDescent="0.2">
      <c r="C21043" s="17"/>
      <c r="M21043"/>
      <c r="N21043"/>
    </row>
    <row r="21044" spans="3:14" x14ac:dyDescent="0.2">
      <c r="C21044" s="17"/>
      <c r="M21044"/>
      <c r="N21044"/>
    </row>
    <row r="21045" spans="3:14" x14ac:dyDescent="0.2">
      <c r="C21045" s="17"/>
      <c r="M21045"/>
      <c r="N21045"/>
    </row>
    <row r="21046" spans="3:14" x14ac:dyDescent="0.2">
      <c r="C21046" s="17"/>
      <c r="M21046"/>
      <c r="N21046"/>
    </row>
    <row r="21047" spans="3:14" x14ac:dyDescent="0.2">
      <c r="C21047" s="17"/>
      <c r="M21047"/>
      <c r="N21047"/>
    </row>
    <row r="21048" spans="3:14" x14ac:dyDescent="0.2">
      <c r="C21048" s="17"/>
      <c r="M21048"/>
      <c r="N21048"/>
    </row>
    <row r="21049" spans="3:14" x14ac:dyDescent="0.2">
      <c r="C21049" s="17"/>
      <c r="M21049"/>
      <c r="N21049"/>
    </row>
    <row r="21050" spans="3:14" x14ac:dyDescent="0.2">
      <c r="C21050" s="17"/>
      <c r="M21050"/>
      <c r="N21050"/>
    </row>
    <row r="21051" spans="3:14" x14ac:dyDescent="0.2">
      <c r="C21051" s="17"/>
      <c r="M21051"/>
      <c r="N21051"/>
    </row>
    <row r="21052" spans="3:14" x14ac:dyDescent="0.2">
      <c r="C21052" s="17"/>
      <c r="M21052"/>
      <c r="N21052"/>
    </row>
    <row r="21053" spans="3:14" x14ac:dyDescent="0.2">
      <c r="C21053" s="17"/>
      <c r="M21053"/>
      <c r="N21053"/>
    </row>
    <row r="21054" spans="3:14" x14ac:dyDescent="0.2">
      <c r="C21054" s="17"/>
      <c r="M21054"/>
      <c r="N21054"/>
    </row>
    <row r="21055" spans="3:14" x14ac:dyDescent="0.2">
      <c r="C21055" s="17"/>
      <c r="M21055"/>
      <c r="N21055"/>
    </row>
    <row r="21056" spans="3:14" x14ac:dyDescent="0.2">
      <c r="C21056" s="17"/>
      <c r="M21056"/>
      <c r="N21056"/>
    </row>
    <row r="21057" spans="3:14" x14ac:dyDescent="0.2">
      <c r="C21057" s="17"/>
      <c r="M21057"/>
      <c r="N21057"/>
    </row>
    <row r="21058" spans="3:14" x14ac:dyDescent="0.2">
      <c r="C21058" s="17"/>
      <c r="M21058"/>
      <c r="N21058"/>
    </row>
    <row r="21059" spans="3:14" x14ac:dyDescent="0.2">
      <c r="C21059" s="17"/>
      <c r="M21059"/>
      <c r="N21059"/>
    </row>
    <row r="21060" spans="3:14" x14ac:dyDescent="0.2">
      <c r="C21060" s="17"/>
      <c r="M21060"/>
      <c r="N21060"/>
    </row>
    <row r="21061" spans="3:14" x14ac:dyDescent="0.2">
      <c r="C21061" s="17"/>
      <c r="M21061"/>
      <c r="N21061"/>
    </row>
    <row r="21062" spans="3:14" x14ac:dyDescent="0.2">
      <c r="C21062" s="17"/>
      <c r="M21062"/>
      <c r="N21062"/>
    </row>
    <row r="21063" spans="3:14" x14ac:dyDescent="0.2">
      <c r="C21063" s="17"/>
      <c r="M21063"/>
      <c r="N21063"/>
    </row>
    <row r="21064" spans="3:14" x14ac:dyDescent="0.2">
      <c r="C21064" s="17"/>
      <c r="M21064"/>
      <c r="N21064"/>
    </row>
    <row r="21065" spans="3:14" x14ac:dyDescent="0.2">
      <c r="C21065" s="17"/>
      <c r="M21065"/>
      <c r="N21065"/>
    </row>
    <row r="21066" spans="3:14" x14ac:dyDescent="0.2">
      <c r="C21066" s="17"/>
      <c r="M21066"/>
      <c r="N21066"/>
    </row>
    <row r="21067" spans="3:14" x14ac:dyDescent="0.2">
      <c r="C21067" s="17"/>
      <c r="M21067"/>
      <c r="N21067"/>
    </row>
    <row r="21068" spans="3:14" x14ac:dyDescent="0.2">
      <c r="C21068" s="17"/>
      <c r="M21068"/>
      <c r="N21068"/>
    </row>
    <row r="21069" spans="3:14" x14ac:dyDescent="0.2">
      <c r="C21069" s="17"/>
      <c r="M21069"/>
      <c r="N21069"/>
    </row>
    <row r="21070" spans="3:14" x14ac:dyDescent="0.2">
      <c r="C21070" s="17"/>
      <c r="M21070"/>
      <c r="N21070"/>
    </row>
    <row r="21071" spans="3:14" x14ac:dyDescent="0.2">
      <c r="C21071" s="17"/>
      <c r="M21071"/>
      <c r="N21071"/>
    </row>
    <row r="21072" spans="3:14" x14ac:dyDescent="0.2">
      <c r="C21072" s="17"/>
      <c r="M21072"/>
      <c r="N21072"/>
    </row>
    <row r="21073" spans="3:14" x14ac:dyDescent="0.2">
      <c r="C21073" s="17"/>
      <c r="M21073"/>
      <c r="N21073"/>
    </row>
    <row r="21074" spans="3:14" x14ac:dyDescent="0.2">
      <c r="C21074" s="17"/>
      <c r="M21074"/>
      <c r="N21074"/>
    </row>
    <row r="21075" spans="3:14" x14ac:dyDescent="0.2">
      <c r="C21075" s="17"/>
      <c r="M21075"/>
      <c r="N21075"/>
    </row>
    <row r="21076" spans="3:14" x14ac:dyDescent="0.2">
      <c r="C21076" s="17"/>
      <c r="M21076"/>
      <c r="N21076"/>
    </row>
    <row r="21077" spans="3:14" x14ac:dyDescent="0.2">
      <c r="C21077" s="17"/>
      <c r="M21077"/>
      <c r="N21077"/>
    </row>
    <row r="21078" spans="3:14" x14ac:dyDescent="0.2">
      <c r="C21078" s="17"/>
      <c r="M21078"/>
      <c r="N21078"/>
    </row>
    <row r="21079" spans="3:14" x14ac:dyDescent="0.2">
      <c r="C21079" s="17"/>
      <c r="M21079"/>
      <c r="N21079"/>
    </row>
    <row r="21080" spans="3:14" x14ac:dyDescent="0.2">
      <c r="C21080" s="17"/>
      <c r="M21080"/>
      <c r="N21080"/>
    </row>
    <row r="21081" spans="3:14" x14ac:dyDescent="0.2">
      <c r="C21081" s="17"/>
      <c r="M21081"/>
      <c r="N21081"/>
    </row>
    <row r="21082" spans="3:14" x14ac:dyDescent="0.2">
      <c r="C21082" s="17"/>
      <c r="M21082"/>
      <c r="N21082"/>
    </row>
    <row r="21083" spans="3:14" x14ac:dyDescent="0.2">
      <c r="C21083" s="17"/>
      <c r="M21083"/>
      <c r="N21083"/>
    </row>
    <row r="21084" spans="3:14" x14ac:dyDescent="0.2">
      <c r="C21084" s="17"/>
      <c r="M21084"/>
      <c r="N21084"/>
    </row>
    <row r="21085" spans="3:14" x14ac:dyDescent="0.2">
      <c r="C21085" s="17"/>
      <c r="M21085"/>
      <c r="N21085"/>
    </row>
    <row r="21086" spans="3:14" x14ac:dyDescent="0.2">
      <c r="C21086" s="17"/>
      <c r="M21086"/>
      <c r="N21086"/>
    </row>
    <row r="21087" spans="3:14" x14ac:dyDescent="0.2">
      <c r="C21087" s="17"/>
      <c r="M21087"/>
      <c r="N21087"/>
    </row>
    <row r="21088" spans="3:14" x14ac:dyDescent="0.2">
      <c r="C21088" s="17"/>
      <c r="M21088"/>
      <c r="N21088"/>
    </row>
    <row r="21089" spans="3:14" x14ac:dyDescent="0.2">
      <c r="C21089" s="17"/>
      <c r="M21089"/>
      <c r="N21089"/>
    </row>
    <row r="21090" spans="3:14" x14ac:dyDescent="0.2">
      <c r="C21090" s="17"/>
      <c r="M21090"/>
      <c r="N21090"/>
    </row>
    <row r="21091" spans="3:14" x14ac:dyDescent="0.2">
      <c r="C21091" s="17"/>
      <c r="M21091"/>
      <c r="N21091"/>
    </row>
    <row r="21092" spans="3:14" x14ac:dyDescent="0.2">
      <c r="C21092" s="17"/>
      <c r="M21092"/>
      <c r="N21092"/>
    </row>
    <row r="21093" spans="3:14" x14ac:dyDescent="0.2">
      <c r="C21093" s="17"/>
      <c r="M21093"/>
      <c r="N21093"/>
    </row>
    <row r="21094" spans="3:14" x14ac:dyDescent="0.2">
      <c r="C21094" s="17"/>
      <c r="M21094"/>
      <c r="N21094"/>
    </row>
    <row r="21095" spans="3:14" x14ac:dyDescent="0.2">
      <c r="C21095" s="17"/>
      <c r="M21095"/>
      <c r="N21095"/>
    </row>
    <row r="21096" spans="3:14" x14ac:dyDescent="0.2">
      <c r="C21096" s="17"/>
      <c r="M21096"/>
      <c r="N21096"/>
    </row>
    <row r="21097" spans="3:14" x14ac:dyDescent="0.2">
      <c r="C21097" s="17"/>
      <c r="M21097"/>
      <c r="N21097"/>
    </row>
    <row r="21098" spans="3:14" x14ac:dyDescent="0.2">
      <c r="C21098" s="17"/>
      <c r="M21098"/>
      <c r="N21098"/>
    </row>
    <row r="21099" spans="3:14" x14ac:dyDescent="0.2">
      <c r="C21099" s="17"/>
      <c r="M21099"/>
      <c r="N21099"/>
    </row>
    <row r="21100" spans="3:14" x14ac:dyDescent="0.2">
      <c r="C21100" s="17"/>
      <c r="M21100"/>
      <c r="N21100"/>
    </row>
    <row r="21101" spans="3:14" x14ac:dyDescent="0.2">
      <c r="C21101" s="17"/>
      <c r="M21101"/>
      <c r="N21101"/>
    </row>
    <row r="21102" spans="3:14" x14ac:dyDescent="0.2">
      <c r="C21102" s="17"/>
      <c r="M21102"/>
      <c r="N21102"/>
    </row>
    <row r="21103" spans="3:14" x14ac:dyDescent="0.2">
      <c r="C21103" s="17"/>
      <c r="M21103"/>
      <c r="N21103"/>
    </row>
    <row r="21104" spans="3:14" x14ac:dyDescent="0.2">
      <c r="C21104" s="17"/>
      <c r="M21104"/>
      <c r="N21104"/>
    </row>
    <row r="21105" spans="3:14" x14ac:dyDescent="0.2">
      <c r="C21105" s="17"/>
      <c r="M21105"/>
      <c r="N21105"/>
    </row>
    <row r="21106" spans="3:14" x14ac:dyDescent="0.2">
      <c r="C21106" s="17"/>
      <c r="M21106"/>
      <c r="N21106"/>
    </row>
    <row r="21107" spans="3:14" x14ac:dyDescent="0.2">
      <c r="C21107" s="17"/>
      <c r="M21107"/>
      <c r="N21107"/>
    </row>
    <row r="21108" spans="3:14" x14ac:dyDescent="0.2">
      <c r="C21108" s="17"/>
      <c r="M21108"/>
      <c r="N21108"/>
    </row>
    <row r="21109" spans="3:14" x14ac:dyDescent="0.2">
      <c r="C21109" s="17"/>
      <c r="M21109"/>
      <c r="N21109"/>
    </row>
    <row r="21110" spans="3:14" x14ac:dyDescent="0.2">
      <c r="C21110" s="17"/>
      <c r="M21110"/>
      <c r="N21110"/>
    </row>
    <row r="21111" spans="3:14" x14ac:dyDescent="0.2">
      <c r="C21111" s="17"/>
      <c r="M21111"/>
      <c r="N21111"/>
    </row>
    <row r="21112" spans="3:14" x14ac:dyDescent="0.2">
      <c r="C21112" s="17"/>
      <c r="M21112"/>
      <c r="N21112"/>
    </row>
    <row r="21113" spans="3:14" x14ac:dyDescent="0.2">
      <c r="C21113" s="17"/>
      <c r="M21113"/>
      <c r="N21113"/>
    </row>
    <row r="21114" spans="3:14" x14ac:dyDescent="0.2">
      <c r="C21114" s="17"/>
      <c r="M21114"/>
      <c r="N21114"/>
    </row>
    <row r="21115" spans="3:14" x14ac:dyDescent="0.2">
      <c r="C21115" s="17"/>
      <c r="M21115"/>
      <c r="N21115"/>
    </row>
    <row r="21116" spans="3:14" x14ac:dyDescent="0.2">
      <c r="C21116" s="17"/>
      <c r="M21116"/>
      <c r="N21116"/>
    </row>
    <row r="21117" spans="3:14" x14ac:dyDescent="0.2">
      <c r="C21117" s="17"/>
      <c r="M21117"/>
      <c r="N21117"/>
    </row>
    <row r="21118" spans="3:14" x14ac:dyDescent="0.2">
      <c r="C21118" s="17"/>
      <c r="M21118"/>
      <c r="N21118"/>
    </row>
    <row r="21119" spans="3:14" x14ac:dyDescent="0.2">
      <c r="C21119" s="17"/>
      <c r="M21119"/>
      <c r="N21119"/>
    </row>
    <row r="21120" spans="3:14" x14ac:dyDescent="0.2">
      <c r="C21120" s="17"/>
      <c r="M21120"/>
      <c r="N21120"/>
    </row>
    <row r="21121" spans="3:14" x14ac:dyDescent="0.2">
      <c r="C21121" s="17"/>
      <c r="M21121"/>
      <c r="N21121"/>
    </row>
    <row r="21122" spans="3:14" x14ac:dyDescent="0.2">
      <c r="C21122" s="17"/>
      <c r="M21122"/>
      <c r="N21122"/>
    </row>
    <row r="21123" spans="3:14" x14ac:dyDescent="0.2">
      <c r="C21123" s="17"/>
      <c r="M21123"/>
      <c r="N21123"/>
    </row>
    <row r="21124" spans="3:14" x14ac:dyDescent="0.2">
      <c r="C21124" s="17"/>
      <c r="M21124"/>
      <c r="N21124"/>
    </row>
    <row r="21125" spans="3:14" x14ac:dyDescent="0.2">
      <c r="C21125" s="17"/>
      <c r="M21125"/>
      <c r="N21125"/>
    </row>
    <row r="21126" spans="3:14" x14ac:dyDescent="0.2">
      <c r="C21126" s="17"/>
      <c r="M21126"/>
      <c r="N21126"/>
    </row>
    <row r="21127" spans="3:14" x14ac:dyDescent="0.2">
      <c r="C21127" s="17"/>
      <c r="M21127"/>
      <c r="N21127"/>
    </row>
    <row r="21128" spans="3:14" x14ac:dyDescent="0.2">
      <c r="C21128" s="17"/>
      <c r="M21128"/>
      <c r="N21128"/>
    </row>
    <row r="21129" spans="3:14" x14ac:dyDescent="0.2">
      <c r="C21129" s="17"/>
      <c r="M21129"/>
      <c r="N21129"/>
    </row>
    <row r="21130" spans="3:14" x14ac:dyDescent="0.2">
      <c r="C21130" s="17"/>
      <c r="M21130"/>
      <c r="N21130"/>
    </row>
    <row r="21131" spans="3:14" x14ac:dyDescent="0.2">
      <c r="C21131" s="17"/>
      <c r="M21131"/>
      <c r="N21131"/>
    </row>
    <row r="21132" spans="3:14" x14ac:dyDescent="0.2">
      <c r="C21132" s="17"/>
      <c r="M21132"/>
      <c r="N21132"/>
    </row>
    <row r="21133" spans="3:14" x14ac:dyDescent="0.2">
      <c r="C21133" s="17"/>
      <c r="M21133"/>
      <c r="N21133"/>
    </row>
    <row r="21134" spans="3:14" x14ac:dyDescent="0.2">
      <c r="C21134" s="17"/>
      <c r="M21134"/>
      <c r="N21134"/>
    </row>
    <row r="21135" spans="3:14" x14ac:dyDescent="0.2">
      <c r="C21135" s="17"/>
      <c r="M21135"/>
      <c r="N21135"/>
    </row>
    <row r="21136" spans="3:14" x14ac:dyDescent="0.2">
      <c r="C21136" s="17"/>
      <c r="M21136"/>
      <c r="N21136"/>
    </row>
    <row r="21137" spans="3:14" x14ac:dyDescent="0.2">
      <c r="C21137" s="17"/>
      <c r="M21137"/>
      <c r="N21137"/>
    </row>
    <row r="21138" spans="3:14" x14ac:dyDescent="0.2">
      <c r="C21138" s="17"/>
      <c r="M21138"/>
      <c r="N21138"/>
    </row>
    <row r="21139" spans="3:14" x14ac:dyDescent="0.2">
      <c r="C21139" s="17"/>
      <c r="M21139"/>
      <c r="N21139"/>
    </row>
    <row r="21140" spans="3:14" x14ac:dyDescent="0.2">
      <c r="C21140" s="17"/>
      <c r="M21140"/>
      <c r="N21140"/>
    </row>
    <row r="21141" spans="3:14" x14ac:dyDescent="0.2">
      <c r="C21141" s="17"/>
      <c r="M21141"/>
      <c r="N21141"/>
    </row>
    <row r="21142" spans="3:14" x14ac:dyDescent="0.2">
      <c r="C21142" s="17"/>
      <c r="M21142"/>
      <c r="N21142"/>
    </row>
    <row r="21143" spans="3:14" x14ac:dyDescent="0.2">
      <c r="C21143" s="17"/>
      <c r="M21143"/>
      <c r="N21143"/>
    </row>
    <row r="21144" spans="3:14" x14ac:dyDescent="0.2">
      <c r="C21144" s="17"/>
      <c r="M21144"/>
      <c r="N21144"/>
    </row>
    <row r="21145" spans="3:14" x14ac:dyDescent="0.2">
      <c r="C21145" s="17"/>
      <c r="M21145"/>
      <c r="N21145"/>
    </row>
    <row r="21146" spans="3:14" x14ac:dyDescent="0.2">
      <c r="C21146" s="17"/>
      <c r="M21146"/>
      <c r="N21146"/>
    </row>
    <row r="21147" spans="3:14" x14ac:dyDescent="0.2">
      <c r="C21147" s="17"/>
      <c r="M21147"/>
      <c r="N21147"/>
    </row>
    <row r="21148" spans="3:14" x14ac:dyDescent="0.2">
      <c r="C21148" s="17"/>
      <c r="M21148"/>
      <c r="N21148"/>
    </row>
    <row r="21149" spans="3:14" x14ac:dyDescent="0.2">
      <c r="C21149" s="17"/>
      <c r="M21149"/>
      <c r="N21149"/>
    </row>
    <row r="21150" spans="3:14" x14ac:dyDescent="0.2">
      <c r="C21150" s="17"/>
      <c r="M21150"/>
      <c r="N21150"/>
    </row>
    <row r="21151" spans="3:14" x14ac:dyDescent="0.2">
      <c r="C21151" s="17"/>
      <c r="M21151"/>
      <c r="N21151"/>
    </row>
    <row r="21152" spans="3:14" x14ac:dyDescent="0.2">
      <c r="C21152" s="17"/>
      <c r="M21152"/>
      <c r="N21152"/>
    </row>
    <row r="21153" spans="3:14" x14ac:dyDescent="0.2">
      <c r="C21153" s="17"/>
      <c r="M21153"/>
      <c r="N21153"/>
    </row>
    <row r="21154" spans="3:14" x14ac:dyDescent="0.2">
      <c r="C21154" s="17"/>
      <c r="M21154"/>
      <c r="N21154"/>
    </row>
    <row r="21155" spans="3:14" x14ac:dyDescent="0.2">
      <c r="C21155" s="17"/>
      <c r="M21155"/>
      <c r="N21155"/>
    </row>
    <row r="21156" spans="3:14" x14ac:dyDescent="0.2">
      <c r="C21156" s="17"/>
      <c r="M21156"/>
      <c r="N21156"/>
    </row>
    <row r="21157" spans="3:14" x14ac:dyDescent="0.2">
      <c r="C21157" s="17"/>
      <c r="M21157"/>
      <c r="N21157"/>
    </row>
    <row r="21158" spans="3:14" x14ac:dyDescent="0.2">
      <c r="C21158" s="17"/>
      <c r="M21158"/>
      <c r="N21158"/>
    </row>
    <row r="21159" spans="3:14" x14ac:dyDescent="0.2">
      <c r="C21159" s="17"/>
      <c r="M21159"/>
      <c r="N21159"/>
    </row>
    <row r="21160" spans="3:14" x14ac:dyDescent="0.2">
      <c r="C21160" s="17"/>
      <c r="M21160"/>
      <c r="N21160"/>
    </row>
    <row r="21161" spans="3:14" x14ac:dyDescent="0.2">
      <c r="C21161" s="17"/>
      <c r="M21161"/>
      <c r="N21161"/>
    </row>
    <row r="21162" spans="3:14" x14ac:dyDescent="0.2">
      <c r="C21162" s="17"/>
      <c r="M21162"/>
      <c r="N21162"/>
    </row>
    <row r="21163" spans="3:14" x14ac:dyDescent="0.2">
      <c r="C21163" s="17"/>
      <c r="M21163"/>
      <c r="N21163"/>
    </row>
    <row r="21164" spans="3:14" x14ac:dyDescent="0.2">
      <c r="C21164" s="17"/>
      <c r="M21164"/>
      <c r="N21164"/>
    </row>
    <row r="21165" spans="3:14" x14ac:dyDescent="0.2">
      <c r="C21165" s="17"/>
      <c r="M21165"/>
      <c r="N21165"/>
    </row>
    <row r="21166" spans="3:14" x14ac:dyDescent="0.2">
      <c r="C21166" s="17"/>
      <c r="M21166"/>
      <c r="N21166"/>
    </row>
    <row r="21167" spans="3:14" x14ac:dyDescent="0.2">
      <c r="C21167" s="17"/>
      <c r="M21167"/>
      <c r="N21167"/>
    </row>
    <row r="21168" spans="3:14" x14ac:dyDescent="0.2">
      <c r="C21168" s="17"/>
      <c r="M21168"/>
      <c r="N21168"/>
    </row>
    <row r="21169" spans="3:14" x14ac:dyDescent="0.2">
      <c r="C21169" s="17"/>
      <c r="M21169"/>
      <c r="N21169"/>
    </row>
    <row r="21170" spans="3:14" x14ac:dyDescent="0.2">
      <c r="C21170" s="17"/>
      <c r="M21170"/>
      <c r="N21170"/>
    </row>
    <row r="21171" spans="3:14" x14ac:dyDescent="0.2">
      <c r="C21171" s="17"/>
      <c r="M21171"/>
      <c r="N21171"/>
    </row>
    <row r="21172" spans="3:14" x14ac:dyDescent="0.2">
      <c r="C21172" s="17"/>
      <c r="M21172"/>
      <c r="N21172"/>
    </row>
    <row r="21173" spans="3:14" x14ac:dyDescent="0.2">
      <c r="C21173" s="17"/>
      <c r="M21173"/>
      <c r="N21173"/>
    </row>
    <row r="21174" spans="3:14" x14ac:dyDescent="0.2">
      <c r="C21174" s="17"/>
      <c r="M21174"/>
      <c r="N21174"/>
    </row>
    <row r="21175" spans="3:14" x14ac:dyDescent="0.2">
      <c r="C21175" s="17"/>
      <c r="M21175"/>
      <c r="N21175"/>
    </row>
    <row r="21176" spans="3:14" x14ac:dyDescent="0.2">
      <c r="C21176" s="17"/>
      <c r="M21176"/>
      <c r="N21176"/>
    </row>
    <row r="21177" spans="3:14" x14ac:dyDescent="0.2">
      <c r="C21177" s="17"/>
      <c r="M21177"/>
      <c r="N21177"/>
    </row>
    <row r="21178" spans="3:14" x14ac:dyDescent="0.2">
      <c r="C21178" s="17"/>
      <c r="M21178"/>
      <c r="N21178"/>
    </row>
    <row r="21179" spans="3:14" x14ac:dyDescent="0.2">
      <c r="C21179" s="17"/>
      <c r="M21179"/>
      <c r="N21179"/>
    </row>
    <row r="21180" spans="3:14" x14ac:dyDescent="0.2">
      <c r="C21180" s="17"/>
      <c r="M21180"/>
      <c r="N21180"/>
    </row>
    <row r="21181" spans="3:14" x14ac:dyDescent="0.2">
      <c r="C21181" s="17"/>
      <c r="M21181"/>
      <c r="N21181"/>
    </row>
    <row r="21182" spans="3:14" x14ac:dyDescent="0.2">
      <c r="C21182" s="17"/>
      <c r="M21182"/>
      <c r="N21182"/>
    </row>
    <row r="21183" spans="3:14" x14ac:dyDescent="0.2">
      <c r="C21183" s="17"/>
      <c r="M21183"/>
      <c r="N21183"/>
    </row>
    <row r="21184" spans="3:14" x14ac:dyDescent="0.2">
      <c r="C21184" s="17"/>
      <c r="M21184"/>
      <c r="N21184"/>
    </row>
    <row r="21185" spans="3:14" x14ac:dyDescent="0.2">
      <c r="C21185" s="17"/>
      <c r="M21185"/>
      <c r="N21185"/>
    </row>
    <row r="21186" spans="3:14" x14ac:dyDescent="0.2">
      <c r="C21186" s="17"/>
      <c r="M21186"/>
      <c r="N21186"/>
    </row>
    <row r="21187" spans="3:14" x14ac:dyDescent="0.2">
      <c r="C21187" s="17"/>
      <c r="M21187"/>
      <c r="N21187"/>
    </row>
    <row r="21188" spans="3:14" x14ac:dyDescent="0.2">
      <c r="C21188" s="17"/>
      <c r="M21188"/>
      <c r="N21188"/>
    </row>
    <row r="21189" spans="3:14" x14ac:dyDescent="0.2">
      <c r="C21189" s="17"/>
      <c r="M21189"/>
      <c r="N21189"/>
    </row>
    <row r="21190" spans="3:14" x14ac:dyDescent="0.2">
      <c r="C21190" s="17"/>
      <c r="M21190"/>
      <c r="N21190"/>
    </row>
    <row r="21191" spans="3:14" x14ac:dyDescent="0.2">
      <c r="C21191" s="17"/>
      <c r="M21191"/>
      <c r="N21191"/>
    </row>
    <row r="21192" spans="3:14" x14ac:dyDescent="0.2">
      <c r="C21192" s="17"/>
      <c r="M21192"/>
      <c r="N21192"/>
    </row>
    <row r="21193" spans="3:14" x14ac:dyDescent="0.2">
      <c r="C21193" s="17"/>
      <c r="M21193"/>
      <c r="N21193"/>
    </row>
    <row r="21194" spans="3:14" x14ac:dyDescent="0.2">
      <c r="C21194" s="17"/>
      <c r="M21194"/>
      <c r="N21194"/>
    </row>
    <row r="21195" spans="3:14" x14ac:dyDescent="0.2">
      <c r="C21195" s="17"/>
      <c r="M21195"/>
      <c r="N21195"/>
    </row>
    <row r="21196" spans="3:14" x14ac:dyDescent="0.2">
      <c r="C21196" s="17"/>
      <c r="M21196"/>
      <c r="N21196"/>
    </row>
    <row r="21197" spans="3:14" x14ac:dyDescent="0.2">
      <c r="C21197" s="17"/>
      <c r="M21197"/>
      <c r="N21197"/>
    </row>
    <row r="21198" spans="3:14" x14ac:dyDescent="0.2">
      <c r="C21198" s="17"/>
      <c r="M21198"/>
      <c r="N21198"/>
    </row>
    <row r="21199" spans="3:14" x14ac:dyDescent="0.2">
      <c r="C21199" s="17"/>
      <c r="M21199"/>
      <c r="N21199"/>
    </row>
    <row r="21200" spans="3:14" x14ac:dyDescent="0.2">
      <c r="C21200" s="17"/>
      <c r="M21200"/>
      <c r="N21200"/>
    </row>
    <row r="21201" spans="3:14" x14ac:dyDescent="0.2">
      <c r="C21201" s="17"/>
      <c r="M21201"/>
      <c r="N21201"/>
    </row>
    <row r="21202" spans="3:14" x14ac:dyDescent="0.2">
      <c r="C21202" s="17"/>
      <c r="M21202"/>
      <c r="N21202"/>
    </row>
    <row r="21203" spans="3:14" x14ac:dyDescent="0.2">
      <c r="C21203" s="17"/>
      <c r="M21203"/>
      <c r="N21203"/>
    </row>
    <row r="21204" spans="3:14" x14ac:dyDescent="0.2">
      <c r="C21204" s="17"/>
      <c r="M21204"/>
      <c r="N21204"/>
    </row>
    <row r="21205" spans="3:14" x14ac:dyDescent="0.2">
      <c r="C21205" s="17"/>
      <c r="M21205"/>
      <c r="N21205"/>
    </row>
    <row r="21206" spans="3:14" x14ac:dyDescent="0.2">
      <c r="C21206" s="17"/>
      <c r="M21206"/>
      <c r="N21206"/>
    </row>
    <row r="21207" spans="3:14" x14ac:dyDescent="0.2">
      <c r="C21207" s="17"/>
      <c r="M21207"/>
      <c r="N21207"/>
    </row>
    <row r="21208" spans="3:14" x14ac:dyDescent="0.2">
      <c r="C21208" s="17"/>
      <c r="M21208"/>
      <c r="N21208"/>
    </row>
    <row r="21209" spans="3:14" x14ac:dyDescent="0.2">
      <c r="C21209" s="17"/>
      <c r="M21209"/>
      <c r="N21209"/>
    </row>
    <row r="21210" spans="3:14" x14ac:dyDescent="0.2">
      <c r="C21210" s="17"/>
      <c r="M21210"/>
      <c r="N21210"/>
    </row>
    <row r="21211" spans="3:14" x14ac:dyDescent="0.2">
      <c r="C21211" s="17"/>
      <c r="M21211"/>
      <c r="N21211"/>
    </row>
    <row r="21212" spans="3:14" x14ac:dyDescent="0.2">
      <c r="C21212" s="17"/>
      <c r="M21212"/>
      <c r="N21212"/>
    </row>
    <row r="21213" spans="3:14" x14ac:dyDescent="0.2">
      <c r="C21213" s="17"/>
      <c r="M21213"/>
      <c r="N21213"/>
    </row>
    <row r="21214" spans="3:14" x14ac:dyDescent="0.2">
      <c r="C21214" s="17"/>
      <c r="M21214"/>
      <c r="N21214"/>
    </row>
    <row r="21215" spans="3:14" x14ac:dyDescent="0.2">
      <c r="C21215" s="17"/>
      <c r="M21215"/>
      <c r="N21215"/>
    </row>
    <row r="21216" spans="3:14" x14ac:dyDescent="0.2">
      <c r="C21216" s="17"/>
      <c r="M21216"/>
      <c r="N21216"/>
    </row>
    <row r="21217" spans="3:14" x14ac:dyDescent="0.2">
      <c r="C21217" s="17"/>
      <c r="M21217"/>
      <c r="N21217"/>
    </row>
    <row r="21218" spans="3:14" x14ac:dyDescent="0.2">
      <c r="C21218" s="17"/>
      <c r="M21218"/>
      <c r="N21218"/>
    </row>
    <row r="21219" spans="3:14" x14ac:dyDescent="0.2">
      <c r="C21219" s="17"/>
      <c r="M21219"/>
      <c r="N21219"/>
    </row>
    <row r="21220" spans="3:14" x14ac:dyDescent="0.2">
      <c r="C21220" s="17"/>
      <c r="M21220"/>
      <c r="N21220"/>
    </row>
    <row r="21221" spans="3:14" x14ac:dyDescent="0.2">
      <c r="C21221" s="17"/>
      <c r="M21221"/>
      <c r="N21221"/>
    </row>
    <row r="21222" spans="3:14" x14ac:dyDescent="0.2">
      <c r="C21222" s="17"/>
      <c r="M21222"/>
      <c r="N21222"/>
    </row>
    <row r="21223" spans="3:14" x14ac:dyDescent="0.2">
      <c r="C21223" s="17"/>
      <c r="M21223"/>
      <c r="N21223"/>
    </row>
    <row r="21224" spans="3:14" x14ac:dyDescent="0.2">
      <c r="C21224" s="17"/>
      <c r="M21224"/>
      <c r="N21224"/>
    </row>
    <row r="21225" spans="3:14" x14ac:dyDescent="0.2">
      <c r="C21225" s="17"/>
      <c r="M21225"/>
      <c r="N21225"/>
    </row>
    <row r="21226" spans="3:14" x14ac:dyDescent="0.2">
      <c r="C21226" s="17"/>
      <c r="M21226"/>
      <c r="N21226"/>
    </row>
    <row r="21227" spans="3:14" x14ac:dyDescent="0.2">
      <c r="C21227" s="17"/>
      <c r="M21227"/>
      <c r="N21227"/>
    </row>
    <row r="21228" spans="3:14" x14ac:dyDescent="0.2">
      <c r="C21228" s="17"/>
      <c r="M21228"/>
      <c r="N21228"/>
    </row>
    <row r="21229" spans="3:14" x14ac:dyDescent="0.2">
      <c r="C21229" s="17"/>
      <c r="M21229"/>
      <c r="N21229"/>
    </row>
    <row r="21230" spans="3:14" x14ac:dyDescent="0.2">
      <c r="C21230" s="17"/>
      <c r="M21230"/>
      <c r="N21230"/>
    </row>
    <row r="21231" spans="3:14" x14ac:dyDescent="0.2">
      <c r="C21231" s="17"/>
      <c r="M21231"/>
      <c r="N21231"/>
    </row>
    <row r="21232" spans="3:14" x14ac:dyDescent="0.2">
      <c r="C21232" s="17"/>
      <c r="M21232"/>
      <c r="N21232"/>
    </row>
    <row r="21233" spans="3:14" x14ac:dyDescent="0.2">
      <c r="C21233" s="17"/>
      <c r="M21233"/>
      <c r="N21233"/>
    </row>
    <row r="21234" spans="3:14" x14ac:dyDescent="0.2">
      <c r="C21234" s="17"/>
      <c r="M21234"/>
      <c r="N21234"/>
    </row>
    <row r="21235" spans="3:14" x14ac:dyDescent="0.2">
      <c r="C21235" s="17"/>
      <c r="M21235"/>
      <c r="N21235"/>
    </row>
    <row r="21236" spans="3:14" x14ac:dyDescent="0.2">
      <c r="C21236" s="17"/>
      <c r="M21236"/>
      <c r="N21236"/>
    </row>
    <row r="21237" spans="3:14" x14ac:dyDescent="0.2">
      <c r="C21237" s="17"/>
      <c r="M21237"/>
      <c r="N21237"/>
    </row>
    <row r="21238" spans="3:14" x14ac:dyDescent="0.2">
      <c r="C21238" s="17"/>
      <c r="M21238"/>
      <c r="N21238"/>
    </row>
    <row r="21239" spans="3:14" x14ac:dyDescent="0.2">
      <c r="C21239" s="17"/>
      <c r="M21239"/>
      <c r="N21239"/>
    </row>
    <row r="21240" spans="3:14" x14ac:dyDescent="0.2">
      <c r="C21240" s="17"/>
      <c r="M21240"/>
      <c r="N21240"/>
    </row>
    <row r="21241" spans="3:14" x14ac:dyDescent="0.2">
      <c r="C21241" s="17"/>
      <c r="M21241"/>
      <c r="N21241"/>
    </row>
    <row r="21242" spans="3:14" x14ac:dyDescent="0.2">
      <c r="C21242" s="17"/>
      <c r="M21242"/>
      <c r="N21242"/>
    </row>
    <row r="21243" spans="3:14" x14ac:dyDescent="0.2">
      <c r="C21243" s="17"/>
      <c r="M21243"/>
      <c r="N21243"/>
    </row>
    <row r="21244" spans="3:14" x14ac:dyDescent="0.2">
      <c r="C21244" s="17"/>
      <c r="M21244"/>
      <c r="N21244"/>
    </row>
    <row r="21245" spans="3:14" x14ac:dyDescent="0.2">
      <c r="C21245" s="17"/>
      <c r="M21245"/>
      <c r="N21245"/>
    </row>
    <row r="21246" spans="3:14" x14ac:dyDescent="0.2">
      <c r="C21246" s="17"/>
      <c r="M21246"/>
      <c r="N21246"/>
    </row>
    <row r="21247" spans="3:14" x14ac:dyDescent="0.2">
      <c r="C21247" s="17"/>
      <c r="M21247"/>
      <c r="N21247"/>
    </row>
    <row r="21248" spans="3:14" x14ac:dyDescent="0.2">
      <c r="C21248" s="17"/>
      <c r="M21248"/>
      <c r="N21248"/>
    </row>
    <row r="21249" spans="3:14" x14ac:dyDescent="0.2">
      <c r="C21249" s="17"/>
      <c r="M21249"/>
      <c r="N21249"/>
    </row>
    <row r="21250" spans="3:14" x14ac:dyDescent="0.2">
      <c r="C21250" s="17"/>
      <c r="M21250"/>
      <c r="N21250"/>
    </row>
    <row r="21251" spans="3:14" x14ac:dyDescent="0.2">
      <c r="C21251" s="17"/>
      <c r="M21251"/>
      <c r="N21251"/>
    </row>
    <row r="21252" spans="3:14" x14ac:dyDescent="0.2">
      <c r="C21252" s="17"/>
      <c r="M21252"/>
      <c r="N21252"/>
    </row>
    <row r="21253" spans="3:14" x14ac:dyDescent="0.2">
      <c r="C21253" s="17"/>
      <c r="M21253"/>
      <c r="N21253"/>
    </row>
    <row r="21254" spans="3:14" x14ac:dyDescent="0.2">
      <c r="C21254" s="17"/>
      <c r="M21254"/>
      <c r="N21254"/>
    </row>
    <row r="21255" spans="3:14" x14ac:dyDescent="0.2">
      <c r="C21255" s="17"/>
      <c r="M21255"/>
      <c r="N21255"/>
    </row>
    <row r="21256" spans="3:14" x14ac:dyDescent="0.2">
      <c r="C21256" s="17"/>
      <c r="M21256"/>
      <c r="N21256"/>
    </row>
    <row r="21257" spans="3:14" x14ac:dyDescent="0.2">
      <c r="C21257" s="17"/>
      <c r="M21257"/>
      <c r="N21257"/>
    </row>
    <row r="21258" spans="3:14" x14ac:dyDescent="0.2">
      <c r="C21258" s="17"/>
      <c r="M21258"/>
      <c r="N21258"/>
    </row>
    <row r="21259" spans="3:14" x14ac:dyDescent="0.2">
      <c r="C21259" s="17"/>
      <c r="M21259"/>
      <c r="N21259"/>
    </row>
    <row r="21260" spans="3:14" x14ac:dyDescent="0.2">
      <c r="C21260" s="17"/>
      <c r="M21260"/>
      <c r="N21260"/>
    </row>
    <row r="21261" spans="3:14" x14ac:dyDescent="0.2">
      <c r="C21261" s="17"/>
      <c r="M21261"/>
      <c r="N21261"/>
    </row>
    <row r="21262" spans="3:14" x14ac:dyDescent="0.2">
      <c r="C21262" s="17"/>
      <c r="M21262"/>
      <c r="N21262"/>
    </row>
    <row r="21263" spans="3:14" x14ac:dyDescent="0.2">
      <c r="C21263" s="17"/>
      <c r="M21263"/>
      <c r="N21263"/>
    </row>
    <row r="21264" spans="3:14" x14ac:dyDescent="0.2">
      <c r="C21264" s="17"/>
      <c r="M21264"/>
      <c r="N21264"/>
    </row>
    <row r="21265" spans="3:14" x14ac:dyDescent="0.2">
      <c r="C21265" s="17"/>
      <c r="M21265"/>
      <c r="N21265"/>
    </row>
    <row r="21266" spans="3:14" x14ac:dyDescent="0.2">
      <c r="C21266" s="17"/>
      <c r="M21266"/>
      <c r="N21266"/>
    </row>
    <row r="21267" spans="3:14" x14ac:dyDescent="0.2">
      <c r="C21267" s="17"/>
      <c r="M21267"/>
      <c r="N21267"/>
    </row>
    <row r="21268" spans="3:14" x14ac:dyDescent="0.2">
      <c r="C21268" s="17"/>
      <c r="M21268"/>
      <c r="N21268"/>
    </row>
    <row r="21269" spans="3:14" x14ac:dyDescent="0.2">
      <c r="C21269" s="17"/>
      <c r="M21269"/>
      <c r="N21269"/>
    </row>
    <row r="21270" spans="3:14" x14ac:dyDescent="0.2">
      <c r="C21270" s="17"/>
      <c r="M21270"/>
      <c r="N21270"/>
    </row>
    <row r="21271" spans="3:14" x14ac:dyDescent="0.2">
      <c r="C21271" s="17"/>
      <c r="M21271"/>
      <c r="N21271"/>
    </row>
    <row r="21272" spans="3:14" x14ac:dyDescent="0.2">
      <c r="C21272" s="17"/>
      <c r="M21272"/>
      <c r="N21272"/>
    </row>
    <row r="21273" spans="3:14" x14ac:dyDescent="0.2">
      <c r="C21273" s="17"/>
      <c r="M21273"/>
      <c r="N21273"/>
    </row>
    <row r="21274" spans="3:14" x14ac:dyDescent="0.2">
      <c r="C21274" s="17"/>
      <c r="M21274"/>
      <c r="N21274"/>
    </row>
    <row r="21275" spans="3:14" x14ac:dyDescent="0.2">
      <c r="C21275" s="17"/>
      <c r="M21275"/>
      <c r="N21275"/>
    </row>
    <row r="21276" spans="3:14" x14ac:dyDescent="0.2">
      <c r="C21276" s="17"/>
      <c r="M21276"/>
      <c r="N21276"/>
    </row>
    <row r="21277" spans="3:14" x14ac:dyDescent="0.2">
      <c r="C21277" s="17"/>
      <c r="M21277"/>
      <c r="N21277"/>
    </row>
    <row r="21278" spans="3:14" x14ac:dyDescent="0.2">
      <c r="C21278" s="17"/>
      <c r="M21278"/>
      <c r="N21278"/>
    </row>
    <row r="21279" spans="3:14" x14ac:dyDescent="0.2">
      <c r="C21279" s="17"/>
      <c r="M21279"/>
      <c r="N21279"/>
    </row>
    <row r="21280" spans="3:14" x14ac:dyDescent="0.2">
      <c r="C21280" s="17"/>
      <c r="M21280"/>
      <c r="N21280"/>
    </row>
    <row r="21281" spans="3:14" x14ac:dyDescent="0.2">
      <c r="C21281" s="17"/>
      <c r="M21281"/>
      <c r="N21281"/>
    </row>
    <row r="21282" spans="3:14" x14ac:dyDescent="0.2">
      <c r="C21282" s="17"/>
      <c r="M21282"/>
      <c r="N21282"/>
    </row>
    <row r="21283" spans="3:14" x14ac:dyDescent="0.2">
      <c r="C21283" s="17"/>
      <c r="M21283"/>
      <c r="N21283"/>
    </row>
    <row r="21284" spans="3:14" x14ac:dyDescent="0.2">
      <c r="C21284" s="17"/>
      <c r="M21284"/>
      <c r="N21284"/>
    </row>
    <row r="21285" spans="3:14" x14ac:dyDescent="0.2">
      <c r="C21285" s="17"/>
      <c r="M21285"/>
      <c r="N21285"/>
    </row>
    <row r="21286" spans="3:14" x14ac:dyDescent="0.2">
      <c r="C21286" s="17"/>
      <c r="M21286"/>
      <c r="N21286"/>
    </row>
    <row r="21287" spans="3:14" x14ac:dyDescent="0.2">
      <c r="C21287" s="17"/>
      <c r="M21287"/>
      <c r="N21287"/>
    </row>
    <row r="21288" spans="3:14" x14ac:dyDescent="0.2">
      <c r="C21288" s="17"/>
      <c r="M21288"/>
      <c r="N21288"/>
    </row>
    <row r="21289" spans="3:14" x14ac:dyDescent="0.2">
      <c r="C21289" s="17"/>
      <c r="M21289"/>
      <c r="N21289"/>
    </row>
    <row r="21290" spans="3:14" x14ac:dyDescent="0.2">
      <c r="C21290" s="17"/>
      <c r="M21290"/>
      <c r="N21290"/>
    </row>
    <row r="21291" spans="3:14" x14ac:dyDescent="0.2">
      <c r="C21291" s="17"/>
      <c r="M21291"/>
      <c r="N21291"/>
    </row>
    <row r="21292" spans="3:14" x14ac:dyDescent="0.2">
      <c r="C21292" s="17"/>
      <c r="M21292"/>
      <c r="N21292"/>
    </row>
    <row r="21293" spans="3:14" x14ac:dyDescent="0.2">
      <c r="C21293" s="17"/>
      <c r="M21293"/>
      <c r="N21293"/>
    </row>
    <row r="21294" spans="3:14" x14ac:dyDescent="0.2">
      <c r="C21294" s="17"/>
      <c r="M21294"/>
      <c r="N21294"/>
    </row>
    <row r="21295" spans="3:14" x14ac:dyDescent="0.2">
      <c r="C21295" s="17"/>
      <c r="M21295"/>
      <c r="N21295"/>
    </row>
    <row r="21296" spans="3:14" x14ac:dyDescent="0.2">
      <c r="C21296" s="17"/>
      <c r="M21296"/>
      <c r="N21296"/>
    </row>
    <row r="21297" spans="3:14" x14ac:dyDescent="0.2">
      <c r="C21297" s="17"/>
      <c r="M21297"/>
      <c r="N21297"/>
    </row>
    <row r="21298" spans="3:14" x14ac:dyDescent="0.2">
      <c r="C21298" s="17"/>
      <c r="M21298"/>
      <c r="N21298"/>
    </row>
    <row r="21299" spans="3:14" x14ac:dyDescent="0.2">
      <c r="C21299" s="17"/>
      <c r="M21299"/>
      <c r="N21299"/>
    </row>
    <row r="21300" spans="3:14" x14ac:dyDescent="0.2">
      <c r="C21300" s="17"/>
      <c r="M21300"/>
      <c r="N21300"/>
    </row>
    <row r="21301" spans="3:14" x14ac:dyDescent="0.2">
      <c r="C21301" s="17"/>
      <c r="M21301"/>
      <c r="N21301"/>
    </row>
    <row r="21302" spans="3:14" x14ac:dyDescent="0.2">
      <c r="C21302" s="17"/>
      <c r="M21302"/>
      <c r="N21302"/>
    </row>
    <row r="21303" spans="3:14" x14ac:dyDescent="0.2">
      <c r="C21303" s="17"/>
      <c r="M21303"/>
      <c r="N21303"/>
    </row>
    <row r="21304" spans="3:14" x14ac:dyDescent="0.2">
      <c r="C21304" s="17"/>
      <c r="M21304"/>
      <c r="N21304"/>
    </row>
    <row r="21305" spans="3:14" x14ac:dyDescent="0.2">
      <c r="C21305" s="17"/>
      <c r="M21305"/>
      <c r="N21305"/>
    </row>
    <row r="21306" spans="3:14" x14ac:dyDescent="0.2">
      <c r="C21306" s="17"/>
      <c r="M21306"/>
      <c r="N21306"/>
    </row>
    <row r="21307" spans="3:14" x14ac:dyDescent="0.2">
      <c r="C21307" s="17"/>
      <c r="M21307"/>
      <c r="N21307"/>
    </row>
    <row r="21308" spans="3:14" x14ac:dyDescent="0.2">
      <c r="C21308" s="17"/>
      <c r="M21308"/>
      <c r="N21308"/>
    </row>
    <row r="21309" spans="3:14" x14ac:dyDescent="0.2">
      <c r="C21309" s="17"/>
      <c r="M21309"/>
      <c r="N21309"/>
    </row>
    <row r="21310" spans="3:14" x14ac:dyDescent="0.2">
      <c r="C21310" s="17"/>
      <c r="M21310"/>
      <c r="N21310"/>
    </row>
    <row r="21311" spans="3:14" x14ac:dyDescent="0.2">
      <c r="C21311" s="17"/>
      <c r="M21311"/>
      <c r="N21311"/>
    </row>
    <row r="21312" spans="3:14" x14ac:dyDescent="0.2">
      <c r="C21312" s="17"/>
      <c r="M21312"/>
      <c r="N21312"/>
    </row>
    <row r="21313" spans="3:14" x14ac:dyDescent="0.2">
      <c r="C21313" s="17"/>
      <c r="M21313"/>
      <c r="N21313"/>
    </row>
    <row r="21314" spans="3:14" x14ac:dyDescent="0.2">
      <c r="C21314" s="17"/>
      <c r="M21314"/>
      <c r="N21314"/>
    </row>
    <row r="21315" spans="3:14" x14ac:dyDescent="0.2">
      <c r="C21315" s="17"/>
      <c r="M21315"/>
      <c r="N21315"/>
    </row>
    <row r="21316" spans="3:14" x14ac:dyDescent="0.2">
      <c r="C21316" s="17"/>
      <c r="M21316"/>
      <c r="N21316"/>
    </row>
    <row r="21317" spans="3:14" x14ac:dyDescent="0.2">
      <c r="C21317" s="17"/>
      <c r="M21317"/>
      <c r="N21317"/>
    </row>
    <row r="21318" spans="3:14" x14ac:dyDescent="0.2">
      <c r="C21318" s="17"/>
      <c r="M21318"/>
      <c r="N21318"/>
    </row>
    <row r="21319" spans="3:14" x14ac:dyDescent="0.2">
      <c r="C21319" s="17"/>
      <c r="M21319"/>
      <c r="N21319"/>
    </row>
    <row r="21320" spans="3:14" x14ac:dyDescent="0.2">
      <c r="C21320" s="17"/>
      <c r="M21320"/>
      <c r="N21320"/>
    </row>
    <row r="21321" spans="3:14" x14ac:dyDescent="0.2">
      <c r="C21321" s="17"/>
      <c r="M21321"/>
      <c r="N21321"/>
    </row>
    <row r="21322" spans="3:14" x14ac:dyDescent="0.2">
      <c r="C21322" s="17"/>
      <c r="M21322"/>
      <c r="N21322"/>
    </row>
    <row r="21323" spans="3:14" x14ac:dyDescent="0.2">
      <c r="C21323" s="17"/>
      <c r="M21323"/>
      <c r="N21323"/>
    </row>
    <row r="21324" spans="3:14" x14ac:dyDescent="0.2">
      <c r="C21324" s="17"/>
      <c r="M21324"/>
      <c r="N21324"/>
    </row>
    <row r="21325" spans="3:14" x14ac:dyDescent="0.2">
      <c r="C21325" s="17"/>
      <c r="M21325"/>
      <c r="N21325"/>
    </row>
    <row r="21326" spans="3:14" x14ac:dyDescent="0.2">
      <c r="C21326" s="17"/>
      <c r="M21326"/>
      <c r="N21326"/>
    </row>
    <row r="21327" spans="3:14" x14ac:dyDescent="0.2">
      <c r="C21327" s="17"/>
      <c r="M21327"/>
      <c r="N21327"/>
    </row>
    <row r="21328" spans="3:14" x14ac:dyDescent="0.2">
      <c r="C21328" s="17"/>
      <c r="M21328"/>
      <c r="N21328"/>
    </row>
    <row r="21329" spans="3:14" x14ac:dyDescent="0.2">
      <c r="C21329" s="17"/>
      <c r="M21329"/>
      <c r="N21329"/>
    </row>
    <row r="21330" spans="3:14" x14ac:dyDescent="0.2">
      <c r="C21330" s="17"/>
      <c r="M21330"/>
      <c r="N21330"/>
    </row>
    <row r="21331" spans="3:14" x14ac:dyDescent="0.2">
      <c r="C21331" s="17"/>
      <c r="M21331"/>
      <c r="N21331"/>
    </row>
    <row r="21332" spans="3:14" x14ac:dyDescent="0.2">
      <c r="C21332" s="17"/>
      <c r="M21332"/>
      <c r="N21332"/>
    </row>
    <row r="21333" spans="3:14" x14ac:dyDescent="0.2">
      <c r="C21333" s="17"/>
      <c r="M21333"/>
      <c r="N21333"/>
    </row>
    <row r="21334" spans="3:14" x14ac:dyDescent="0.2">
      <c r="C21334" s="17"/>
      <c r="M21334"/>
      <c r="N21334"/>
    </row>
    <row r="21335" spans="3:14" x14ac:dyDescent="0.2">
      <c r="C21335" s="17"/>
      <c r="M21335"/>
      <c r="N21335"/>
    </row>
    <row r="21336" spans="3:14" x14ac:dyDescent="0.2">
      <c r="C21336" s="17"/>
      <c r="M21336"/>
      <c r="N21336"/>
    </row>
    <row r="21337" spans="3:14" x14ac:dyDescent="0.2">
      <c r="C21337" s="17"/>
      <c r="M21337"/>
      <c r="N21337"/>
    </row>
    <row r="21338" spans="3:14" x14ac:dyDescent="0.2">
      <c r="C21338" s="17"/>
      <c r="M21338"/>
      <c r="N21338"/>
    </row>
    <row r="21339" spans="3:14" x14ac:dyDescent="0.2">
      <c r="C21339" s="17"/>
      <c r="M21339"/>
      <c r="N21339"/>
    </row>
    <row r="21340" spans="3:14" x14ac:dyDescent="0.2">
      <c r="C21340" s="17"/>
      <c r="M21340"/>
      <c r="N21340"/>
    </row>
    <row r="21341" spans="3:14" x14ac:dyDescent="0.2">
      <c r="C21341" s="17"/>
      <c r="M21341"/>
      <c r="N21341"/>
    </row>
    <row r="21342" spans="3:14" x14ac:dyDescent="0.2">
      <c r="C21342" s="17"/>
      <c r="M21342"/>
      <c r="N21342"/>
    </row>
    <row r="21343" spans="3:14" x14ac:dyDescent="0.2">
      <c r="C21343" s="17"/>
      <c r="M21343"/>
      <c r="N21343"/>
    </row>
    <row r="21344" spans="3:14" x14ac:dyDescent="0.2">
      <c r="C21344" s="17"/>
      <c r="M21344"/>
      <c r="N21344"/>
    </row>
    <row r="21345" spans="3:14" x14ac:dyDescent="0.2">
      <c r="C21345" s="17"/>
      <c r="M21345"/>
      <c r="N21345"/>
    </row>
    <row r="21346" spans="3:14" x14ac:dyDescent="0.2">
      <c r="C21346" s="17"/>
      <c r="M21346"/>
      <c r="N21346"/>
    </row>
    <row r="21347" spans="3:14" x14ac:dyDescent="0.2">
      <c r="C21347" s="17"/>
      <c r="M21347"/>
      <c r="N21347"/>
    </row>
    <row r="21348" spans="3:14" x14ac:dyDescent="0.2">
      <c r="C21348" s="17"/>
      <c r="M21348"/>
      <c r="N21348"/>
    </row>
    <row r="21349" spans="3:14" x14ac:dyDescent="0.2">
      <c r="C21349" s="17"/>
      <c r="M21349"/>
      <c r="N21349"/>
    </row>
    <row r="21350" spans="3:14" x14ac:dyDescent="0.2">
      <c r="C21350" s="17"/>
      <c r="M21350"/>
      <c r="N21350"/>
    </row>
    <row r="21351" spans="3:14" x14ac:dyDescent="0.2">
      <c r="C21351" s="17"/>
      <c r="M21351"/>
      <c r="N21351"/>
    </row>
    <row r="21352" spans="3:14" x14ac:dyDescent="0.2">
      <c r="C21352" s="17"/>
      <c r="M21352"/>
      <c r="N21352"/>
    </row>
    <row r="21353" spans="3:14" x14ac:dyDescent="0.2">
      <c r="C21353" s="17"/>
      <c r="M21353"/>
      <c r="N21353"/>
    </row>
    <row r="21354" spans="3:14" x14ac:dyDescent="0.2">
      <c r="C21354" s="17"/>
      <c r="M21354"/>
      <c r="N21354"/>
    </row>
    <row r="21355" spans="3:14" x14ac:dyDescent="0.2">
      <c r="C21355" s="17"/>
      <c r="M21355"/>
      <c r="N21355"/>
    </row>
    <row r="21356" spans="3:14" x14ac:dyDescent="0.2">
      <c r="C21356" s="17"/>
      <c r="M21356"/>
      <c r="N21356"/>
    </row>
    <row r="21357" spans="3:14" x14ac:dyDescent="0.2">
      <c r="C21357" s="17"/>
      <c r="M21357"/>
      <c r="N21357"/>
    </row>
    <row r="21358" spans="3:14" x14ac:dyDescent="0.2">
      <c r="C21358" s="17"/>
      <c r="M21358"/>
      <c r="N21358"/>
    </row>
    <row r="21359" spans="3:14" x14ac:dyDescent="0.2">
      <c r="C21359" s="17"/>
      <c r="M21359"/>
      <c r="N21359"/>
    </row>
    <row r="21360" spans="3:14" x14ac:dyDescent="0.2">
      <c r="C21360" s="17"/>
      <c r="M21360"/>
      <c r="N21360"/>
    </row>
    <row r="21361" spans="3:14" x14ac:dyDescent="0.2">
      <c r="C21361" s="17"/>
      <c r="M21361"/>
      <c r="N21361"/>
    </row>
    <row r="21362" spans="3:14" x14ac:dyDescent="0.2">
      <c r="C21362" s="17"/>
      <c r="M21362"/>
      <c r="N21362"/>
    </row>
    <row r="21363" spans="3:14" x14ac:dyDescent="0.2">
      <c r="C21363" s="17"/>
      <c r="M21363"/>
      <c r="N21363"/>
    </row>
    <row r="21364" spans="3:14" x14ac:dyDescent="0.2">
      <c r="C21364" s="17"/>
      <c r="M21364"/>
      <c r="N21364"/>
    </row>
    <row r="21365" spans="3:14" x14ac:dyDescent="0.2">
      <c r="C21365" s="17"/>
      <c r="M21365"/>
      <c r="N21365"/>
    </row>
    <row r="21366" spans="3:14" x14ac:dyDescent="0.2">
      <c r="C21366" s="17"/>
      <c r="M21366"/>
      <c r="N21366"/>
    </row>
    <row r="21367" spans="3:14" x14ac:dyDescent="0.2">
      <c r="C21367" s="17"/>
      <c r="M21367"/>
      <c r="N21367"/>
    </row>
    <row r="21368" spans="3:14" x14ac:dyDescent="0.2">
      <c r="C21368" s="17"/>
      <c r="M21368"/>
      <c r="N21368"/>
    </row>
    <row r="21369" spans="3:14" x14ac:dyDescent="0.2">
      <c r="C21369" s="17"/>
      <c r="M21369"/>
      <c r="N21369"/>
    </row>
    <row r="21370" spans="3:14" x14ac:dyDescent="0.2">
      <c r="C21370" s="17"/>
      <c r="M21370"/>
      <c r="N21370"/>
    </row>
    <row r="21371" spans="3:14" x14ac:dyDescent="0.2">
      <c r="C21371" s="17"/>
      <c r="M21371"/>
      <c r="N21371"/>
    </row>
    <row r="21372" spans="3:14" x14ac:dyDescent="0.2">
      <c r="C21372" s="17"/>
      <c r="M21372"/>
      <c r="N21372"/>
    </row>
    <row r="21373" spans="3:14" x14ac:dyDescent="0.2">
      <c r="C21373" s="17"/>
      <c r="M21373"/>
      <c r="N21373"/>
    </row>
    <row r="21374" spans="3:14" x14ac:dyDescent="0.2">
      <c r="C21374" s="17"/>
      <c r="M21374"/>
      <c r="N21374"/>
    </row>
    <row r="21375" spans="3:14" x14ac:dyDescent="0.2">
      <c r="C21375" s="17"/>
      <c r="M21375"/>
      <c r="N21375"/>
    </row>
    <row r="21376" spans="3:14" x14ac:dyDescent="0.2">
      <c r="C21376" s="17"/>
      <c r="M21376"/>
      <c r="N21376"/>
    </row>
    <row r="21377" spans="3:14" x14ac:dyDescent="0.2">
      <c r="C21377" s="17"/>
      <c r="M21377"/>
      <c r="N21377"/>
    </row>
    <row r="21378" spans="3:14" x14ac:dyDescent="0.2">
      <c r="C21378" s="17"/>
      <c r="M21378"/>
      <c r="N21378"/>
    </row>
    <row r="21379" spans="3:14" x14ac:dyDescent="0.2">
      <c r="C21379" s="17"/>
      <c r="M21379"/>
      <c r="N21379"/>
    </row>
    <row r="21380" spans="3:14" x14ac:dyDescent="0.2">
      <c r="C21380" s="17"/>
      <c r="M21380"/>
      <c r="N21380"/>
    </row>
    <row r="21381" spans="3:14" x14ac:dyDescent="0.2">
      <c r="C21381" s="17"/>
      <c r="M21381"/>
      <c r="N21381"/>
    </row>
    <row r="21382" spans="3:14" x14ac:dyDescent="0.2">
      <c r="C21382" s="17"/>
      <c r="M21382"/>
      <c r="N21382"/>
    </row>
    <row r="21383" spans="3:14" x14ac:dyDescent="0.2">
      <c r="C21383" s="17"/>
      <c r="M21383"/>
      <c r="N21383"/>
    </row>
    <row r="21384" spans="3:14" x14ac:dyDescent="0.2">
      <c r="C21384" s="17"/>
      <c r="M21384"/>
      <c r="N21384"/>
    </row>
    <row r="21385" spans="3:14" x14ac:dyDescent="0.2">
      <c r="C21385" s="17"/>
      <c r="M21385"/>
      <c r="N21385"/>
    </row>
    <row r="21386" spans="3:14" x14ac:dyDescent="0.2">
      <c r="C21386" s="17"/>
      <c r="M21386"/>
      <c r="N21386"/>
    </row>
    <row r="21387" spans="3:14" x14ac:dyDescent="0.2">
      <c r="C21387" s="17"/>
      <c r="M21387"/>
      <c r="N21387"/>
    </row>
    <row r="21388" spans="3:14" x14ac:dyDescent="0.2">
      <c r="C21388" s="17"/>
      <c r="M21388"/>
      <c r="N21388"/>
    </row>
    <row r="21389" spans="3:14" x14ac:dyDescent="0.2">
      <c r="C21389" s="17"/>
      <c r="M21389"/>
      <c r="N21389"/>
    </row>
    <row r="21390" spans="3:14" x14ac:dyDescent="0.2">
      <c r="C21390" s="17"/>
      <c r="M21390"/>
      <c r="N21390"/>
    </row>
    <row r="21391" spans="3:14" x14ac:dyDescent="0.2">
      <c r="C21391" s="17"/>
      <c r="M21391"/>
      <c r="N21391"/>
    </row>
    <row r="21392" spans="3:14" x14ac:dyDescent="0.2">
      <c r="C21392" s="17"/>
      <c r="M21392"/>
      <c r="N21392"/>
    </row>
    <row r="21393" spans="3:14" x14ac:dyDescent="0.2">
      <c r="C21393" s="17"/>
      <c r="M21393"/>
      <c r="N21393"/>
    </row>
    <row r="21394" spans="3:14" x14ac:dyDescent="0.2">
      <c r="C21394" s="17"/>
      <c r="M21394"/>
      <c r="N21394"/>
    </row>
    <row r="21395" spans="3:14" x14ac:dyDescent="0.2">
      <c r="C21395" s="17"/>
      <c r="M21395"/>
      <c r="N21395"/>
    </row>
    <row r="21396" spans="3:14" x14ac:dyDescent="0.2">
      <c r="C21396" s="17"/>
      <c r="M21396"/>
      <c r="N21396"/>
    </row>
    <row r="21397" spans="3:14" x14ac:dyDescent="0.2">
      <c r="C21397" s="17"/>
      <c r="M21397"/>
      <c r="N21397"/>
    </row>
    <row r="21398" spans="3:14" x14ac:dyDescent="0.2">
      <c r="C21398" s="17"/>
      <c r="M21398"/>
      <c r="N21398"/>
    </row>
    <row r="21399" spans="3:14" x14ac:dyDescent="0.2">
      <c r="C21399" s="17"/>
      <c r="M21399"/>
      <c r="N21399"/>
    </row>
    <row r="21400" spans="3:14" x14ac:dyDescent="0.2">
      <c r="C21400" s="17"/>
      <c r="M21400"/>
      <c r="N21400"/>
    </row>
    <row r="21401" spans="3:14" x14ac:dyDescent="0.2">
      <c r="C21401" s="17"/>
      <c r="M21401"/>
      <c r="N21401"/>
    </row>
    <row r="21402" spans="3:14" x14ac:dyDescent="0.2">
      <c r="C21402" s="17"/>
      <c r="M21402"/>
      <c r="N21402"/>
    </row>
    <row r="21403" spans="3:14" x14ac:dyDescent="0.2">
      <c r="C21403" s="17"/>
      <c r="M21403"/>
      <c r="N21403"/>
    </row>
    <row r="21404" spans="3:14" x14ac:dyDescent="0.2">
      <c r="C21404" s="17"/>
      <c r="M21404"/>
      <c r="N21404"/>
    </row>
    <row r="21405" spans="3:14" x14ac:dyDescent="0.2">
      <c r="C21405" s="17"/>
      <c r="M21405"/>
      <c r="N21405"/>
    </row>
    <row r="21406" spans="3:14" x14ac:dyDescent="0.2">
      <c r="C21406" s="17"/>
      <c r="M21406"/>
      <c r="N21406"/>
    </row>
    <row r="21407" spans="3:14" x14ac:dyDescent="0.2">
      <c r="C21407" s="17"/>
      <c r="M21407"/>
      <c r="N21407"/>
    </row>
    <row r="21408" spans="3:14" x14ac:dyDescent="0.2">
      <c r="C21408" s="17"/>
      <c r="M21408"/>
      <c r="N21408"/>
    </row>
    <row r="21409" spans="3:14" x14ac:dyDescent="0.2">
      <c r="C21409" s="17"/>
      <c r="M21409"/>
      <c r="N21409"/>
    </row>
    <row r="21410" spans="3:14" x14ac:dyDescent="0.2">
      <c r="C21410" s="17"/>
      <c r="M21410"/>
      <c r="N21410"/>
    </row>
    <row r="21411" spans="3:14" x14ac:dyDescent="0.2">
      <c r="C21411" s="17"/>
      <c r="M21411"/>
      <c r="N21411"/>
    </row>
    <row r="21412" spans="3:14" x14ac:dyDescent="0.2">
      <c r="C21412" s="17"/>
      <c r="M21412"/>
      <c r="N21412"/>
    </row>
    <row r="21413" spans="3:14" x14ac:dyDescent="0.2">
      <c r="C21413" s="17"/>
      <c r="M21413"/>
      <c r="N21413"/>
    </row>
    <row r="21414" spans="3:14" x14ac:dyDescent="0.2">
      <c r="C21414" s="17"/>
      <c r="M21414"/>
      <c r="N21414"/>
    </row>
    <row r="21415" spans="3:14" x14ac:dyDescent="0.2">
      <c r="C21415" s="17"/>
      <c r="M21415"/>
      <c r="N21415"/>
    </row>
    <row r="21416" spans="3:14" x14ac:dyDescent="0.2">
      <c r="C21416" s="17"/>
      <c r="M21416"/>
      <c r="N21416"/>
    </row>
    <row r="21417" spans="3:14" x14ac:dyDescent="0.2">
      <c r="C21417" s="17"/>
      <c r="M21417"/>
      <c r="N21417"/>
    </row>
    <row r="21418" spans="3:14" x14ac:dyDescent="0.2">
      <c r="C21418" s="17"/>
      <c r="M21418"/>
      <c r="N21418"/>
    </row>
    <row r="21419" spans="3:14" x14ac:dyDescent="0.2">
      <c r="C21419" s="17"/>
      <c r="M21419"/>
      <c r="N21419"/>
    </row>
    <row r="21420" spans="3:14" x14ac:dyDescent="0.2">
      <c r="C21420" s="17"/>
      <c r="M21420"/>
      <c r="N21420"/>
    </row>
    <row r="21421" spans="3:14" x14ac:dyDescent="0.2">
      <c r="C21421" s="17"/>
      <c r="M21421"/>
      <c r="N21421"/>
    </row>
    <row r="21422" spans="3:14" x14ac:dyDescent="0.2">
      <c r="C21422" s="17"/>
      <c r="M21422"/>
      <c r="N21422"/>
    </row>
    <row r="21423" spans="3:14" x14ac:dyDescent="0.2">
      <c r="C21423" s="17"/>
      <c r="M21423"/>
      <c r="N21423"/>
    </row>
    <row r="21424" spans="3:14" x14ac:dyDescent="0.2">
      <c r="C21424" s="17"/>
      <c r="M21424"/>
      <c r="N21424"/>
    </row>
    <row r="21425" spans="3:14" x14ac:dyDescent="0.2">
      <c r="C21425" s="17"/>
      <c r="M21425"/>
      <c r="N21425"/>
    </row>
    <row r="21426" spans="3:14" x14ac:dyDescent="0.2">
      <c r="C21426" s="17"/>
      <c r="M21426"/>
      <c r="N21426"/>
    </row>
    <row r="21427" spans="3:14" x14ac:dyDescent="0.2">
      <c r="C21427" s="17"/>
      <c r="M21427"/>
      <c r="N21427"/>
    </row>
    <row r="21428" spans="3:14" x14ac:dyDescent="0.2">
      <c r="C21428" s="17"/>
      <c r="M21428"/>
      <c r="N21428"/>
    </row>
    <row r="21429" spans="3:14" x14ac:dyDescent="0.2">
      <c r="C21429" s="17"/>
      <c r="M21429"/>
      <c r="N21429"/>
    </row>
    <row r="21430" spans="3:14" x14ac:dyDescent="0.2">
      <c r="C21430" s="17"/>
      <c r="M21430"/>
      <c r="N21430"/>
    </row>
    <row r="21431" spans="3:14" x14ac:dyDescent="0.2">
      <c r="C21431" s="17"/>
      <c r="M21431"/>
      <c r="N21431"/>
    </row>
    <row r="21432" spans="3:14" x14ac:dyDescent="0.2">
      <c r="C21432" s="17"/>
      <c r="M21432"/>
      <c r="N21432"/>
    </row>
    <row r="21433" spans="3:14" x14ac:dyDescent="0.2">
      <c r="C21433" s="17"/>
      <c r="M21433"/>
      <c r="N21433"/>
    </row>
    <row r="21434" spans="3:14" x14ac:dyDescent="0.2">
      <c r="C21434" s="17"/>
      <c r="M21434"/>
      <c r="N21434"/>
    </row>
    <row r="21435" spans="3:14" x14ac:dyDescent="0.2">
      <c r="C21435" s="17"/>
      <c r="M21435"/>
      <c r="N21435"/>
    </row>
    <row r="21436" spans="3:14" x14ac:dyDescent="0.2">
      <c r="C21436" s="17"/>
      <c r="M21436"/>
      <c r="N21436"/>
    </row>
    <row r="21437" spans="3:14" x14ac:dyDescent="0.2">
      <c r="C21437" s="17"/>
      <c r="M21437"/>
      <c r="N21437"/>
    </row>
    <row r="21438" spans="3:14" x14ac:dyDescent="0.2">
      <c r="C21438" s="17"/>
      <c r="M21438"/>
      <c r="N21438"/>
    </row>
    <row r="21439" spans="3:14" x14ac:dyDescent="0.2">
      <c r="C21439" s="17"/>
      <c r="M21439"/>
      <c r="N21439"/>
    </row>
    <row r="21440" spans="3:14" x14ac:dyDescent="0.2">
      <c r="C21440" s="17"/>
      <c r="M21440"/>
      <c r="N21440"/>
    </row>
    <row r="21441" spans="3:14" x14ac:dyDescent="0.2">
      <c r="C21441" s="17"/>
      <c r="M21441"/>
      <c r="N21441"/>
    </row>
    <row r="21442" spans="3:14" x14ac:dyDescent="0.2">
      <c r="C21442" s="17"/>
      <c r="M21442"/>
      <c r="N21442"/>
    </row>
    <row r="21443" spans="3:14" x14ac:dyDescent="0.2">
      <c r="C21443" s="17"/>
      <c r="M21443"/>
      <c r="N21443"/>
    </row>
    <row r="21444" spans="3:14" x14ac:dyDescent="0.2">
      <c r="C21444" s="17"/>
      <c r="M21444"/>
      <c r="N21444"/>
    </row>
    <row r="21445" spans="3:14" x14ac:dyDescent="0.2">
      <c r="C21445" s="17"/>
      <c r="M21445"/>
      <c r="N21445"/>
    </row>
    <row r="21446" spans="3:14" x14ac:dyDescent="0.2">
      <c r="C21446" s="17"/>
      <c r="M21446"/>
      <c r="N21446"/>
    </row>
    <row r="21447" spans="3:14" x14ac:dyDescent="0.2">
      <c r="C21447" s="17"/>
      <c r="M21447"/>
      <c r="N21447"/>
    </row>
    <row r="21448" spans="3:14" x14ac:dyDescent="0.2">
      <c r="C21448" s="17"/>
      <c r="M21448"/>
      <c r="N21448"/>
    </row>
    <row r="21449" spans="3:14" x14ac:dyDescent="0.2">
      <c r="C21449" s="17"/>
      <c r="M21449"/>
      <c r="N21449"/>
    </row>
    <row r="21450" spans="3:14" x14ac:dyDescent="0.2">
      <c r="C21450" s="17"/>
      <c r="M21450"/>
      <c r="N21450"/>
    </row>
    <row r="21451" spans="3:14" x14ac:dyDescent="0.2">
      <c r="C21451" s="17"/>
      <c r="M21451"/>
      <c r="N21451"/>
    </row>
    <row r="21452" spans="3:14" x14ac:dyDescent="0.2">
      <c r="C21452" s="17"/>
      <c r="M21452"/>
      <c r="N21452"/>
    </row>
    <row r="21453" spans="3:14" x14ac:dyDescent="0.2">
      <c r="C21453" s="17"/>
      <c r="M21453"/>
      <c r="N21453"/>
    </row>
    <row r="21454" spans="3:14" x14ac:dyDescent="0.2">
      <c r="C21454" s="17"/>
      <c r="M21454"/>
      <c r="N21454"/>
    </row>
    <row r="21455" spans="3:14" x14ac:dyDescent="0.2">
      <c r="C21455" s="17"/>
      <c r="M21455"/>
      <c r="N21455"/>
    </row>
    <row r="21456" spans="3:14" x14ac:dyDescent="0.2">
      <c r="C21456" s="17"/>
      <c r="M21456"/>
      <c r="N21456"/>
    </row>
    <row r="21457" spans="3:14" x14ac:dyDescent="0.2">
      <c r="C21457" s="17"/>
      <c r="M21457"/>
      <c r="N21457"/>
    </row>
    <row r="21458" spans="3:14" x14ac:dyDescent="0.2">
      <c r="C21458" s="17"/>
      <c r="M21458"/>
      <c r="N21458"/>
    </row>
    <row r="21459" spans="3:14" x14ac:dyDescent="0.2">
      <c r="C21459" s="17"/>
      <c r="M21459"/>
      <c r="N21459"/>
    </row>
    <row r="21460" spans="3:14" x14ac:dyDescent="0.2">
      <c r="C21460" s="17"/>
      <c r="M21460"/>
      <c r="N21460"/>
    </row>
    <row r="21461" spans="3:14" x14ac:dyDescent="0.2">
      <c r="C21461" s="17"/>
      <c r="M21461"/>
      <c r="N21461"/>
    </row>
    <row r="21462" spans="3:14" x14ac:dyDescent="0.2">
      <c r="C21462" s="17"/>
      <c r="M21462"/>
      <c r="N21462"/>
    </row>
    <row r="21463" spans="3:14" x14ac:dyDescent="0.2">
      <c r="C21463" s="17"/>
      <c r="M21463"/>
      <c r="N21463"/>
    </row>
    <row r="21464" spans="3:14" x14ac:dyDescent="0.2">
      <c r="C21464" s="17"/>
      <c r="M21464"/>
      <c r="N21464"/>
    </row>
    <row r="21465" spans="3:14" x14ac:dyDescent="0.2">
      <c r="C21465" s="17"/>
      <c r="M21465"/>
      <c r="N21465"/>
    </row>
    <row r="21466" spans="3:14" x14ac:dyDescent="0.2">
      <c r="C21466" s="17"/>
      <c r="M21466"/>
      <c r="N21466"/>
    </row>
    <row r="21467" spans="3:14" x14ac:dyDescent="0.2">
      <c r="C21467" s="17"/>
      <c r="M21467"/>
      <c r="N21467"/>
    </row>
    <row r="21468" spans="3:14" x14ac:dyDescent="0.2">
      <c r="C21468" s="17"/>
      <c r="M21468"/>
      <c r="N21468"/>
    </row>
    <row r="21469" spans="3:14" x14ac:dyDescent="0.2">
      <c r="C21469" s="17"/>
      <c r="M21469"/>
      <c r="N21469"/>
    </row>
    <row r="21470" spans="3:14" x14ac:dyDescent="0.2">
      <c r="C21470" s="17"/>
      <c r="M21470"/>
      <c r="N21470"/>
    </row>
    <row r="21471" spans="3:14" x14ac:dyDescent="0.2">
      <c r="C21471" s="17"/>
      <c r="M21471"/>
      <c r="N21471"/>
    </row>
    <row r="21472" spans="3:14" x14ac:dyDescent="0.2">
      <c r="C21472" s="17"/>
      <c r="M21472"/>
      <c r="N21472"/>
    </row>
    <row r="21473" spans="3:14" x14ac:dyDescent="0.2">
      <c r="C21473" s="17"/>
      <c r="M21473"/>
      <c r="N21473"/>
    </row>
    <row r="21474" spans="3:14" x14ac:dyDescent="0.2">
      <c r="C21474" s="17"/>
      <c r="M21474"/>
      <c r="N21474"/>
    </row>
    <row r="21475" spans="3:14" x14ac:dyDescent="0.2">
      <c r="C21475" s="17"/>
      <c r="M21475"/>
      <c r="N21475"/>
    </row>
    <row r="21476" spans="3:14" x14ac:dyDescent="0.2">
      <c r="C21476" s="17"/>
      <c r="M21476"/>
      <c r="N21476"/>
    </row>
    <row r="21477" spans="3:14" x14ac:dyDescent="0.2">
      <c r="C21477" s="17"/>
      <c r="M21477"/>
      <c r="N21477"/>
    </row>
    <row r="21478" spans="3:14" x14ac:dyDescent="0.2">
      <c r="C21478" s="17"/>
      <c r="M21478"/>
      <c r="N21478"/>
    </row>
    <row r="21479" spans="3:14" x14ac:dyDescent="0.2">
      <c r="C21479" s="17"/>
      <c r="M21479"/>
      <c r="N21479"/>
    </row>
    <row r="21480" spans="3:14" x14ac:dyDescent="0.2">
      <c r="C21480" s="17"/>
      <c r="M21480"/>
      <c r="N21480"/>
    </row>
    <row r="21481" spans="3:14" x14ac:dyDescent="0.2">
      <c r="C21481" s="17"/>
      <c r="M21481"/>
      <c r="N21481"/>
    </row>
    <row r="21482" spans="3:14" x14ac:dyDescent="0.2">
      <c r="C21482" s="17"/>
      <c r="M21482"/>
      <c r="N21482"/>
    </row>
    <row r="21483" spans="3:14" x14ac:dyDescent="0.2">
      <c r="C21483" s="17"/>
      <c r="M21483"/>
      <c r="N21483"/>
    </row>
    <row r="21484" spans="3:14" x14ac:dyDescent="0.2">
      <c r="C21484" s="17"/>
      <c r="M21484"/>
      <c r="N21484"/>
    </row>
    <row r="21485" spans="3:14" x14ac:dyDescent="0.2">
      <c r="C21485" s="17"/>
      <c r="M21485"/>
      <c r="N21485"/>
    </row>
    <row r="21486" spans="3:14" x14ac:dyDescent="0.2">
      <c r="C21486" s="17"/>
      <c r="M21486"/>
      <c r="N21486"/>
    </row>
    <row r="21487" spans="3:14" x14ac:dyDescent="0.2">
      <c r="C21487" s="17"/>
      <c r="M21487"/>
      <c r="N21487"/>
    </row>
    <row r="21488" spans="3:14" x14ac:dyDescent="0.2">
      <c r="C21488" s="17"/>
      <c r="M21488"/>
      <c r="N21488"/>
    </row>
    <row r="21489" spans="3:14" x14ac:dyDescent="0.2">
      <c r="C21489" s="17"/>
      <c r="M21489"/>
      <c r="N21489"/>
    </row>
    <row r="21490" spans="3:14" x14ac:dyDescent="0.2">
      <c r="C21490" s="17"/>
      <c r="M21490"/>
      <c r="N21490"/>
    </row>
    <row r="21491" spans="3:14" x14ac:dyDescent="0.2">
      <c r="C21491" s="17"/>
      <c r="M21491"/>
      <c r="N21491"/>
    </row>
    <row r="21492" spans="3:14" x14ac:dyDescent="0.2">
      <c r="C21492" s="17"/>
      <c r="M21492"/>
      <c r="N21492"/>
    </row>
    <row r="21493" spans="3:14" x14ac:dyDescent="0.2">
      <c r="C21493" s="17"/>
      <c r="M21493"/>
      <c r="N21493"/>
    </row>
    <row r="21494" spans="3:14" x14ac:dyDescent="0.2">
      <c r="C21494" s="17"/>
      <c r="M21494"/>
      <c r="N21494"/>
    </row>
    <row r="21495" spans="3:14" x14ac:dyDescent="0.2">
      <c r="C21495" s="17"/>
      <c r="M21495"/>
      <c r="N21495"/>
    </row>
    <row r="21496" spans="3:14" x14ac:dyDescent="0.2">
      <c r="C21496" s="17"/>
      <c r="M21496"/>
      <c r="N21496"/>
    </row>
    <row r="21497" spans="3:14" x14ac:dyDescent="0.2">
      <c r="C21497" s="17"/>
      <c r="M21497"/>
      <c r="N21497"/>
    </row>
    <row r="21498" spans="3:14" x14ac:dyDescent="0.2">
      <c r="C21498" s="17"/>
      <c r="M21498"/>
      <c r="N21498"/>
    </row>
    <row r="21499" spans="3:14" x14ac:dyDescent="0.2">
      <c r="C21499" s="17"/>
      <c r="M21499"/>
      <c r="N21499"/>
    </row>
    <row r="21500" spans="3:14" x14ac:dyDescent="0.2">
      <c r="C21500" s="17"/>
      <c r="M21500"/>
      <c r="N21500"/>
    </row>
    <row r="21501" spans="3:14" x14ac:dyDescent="0.2">
      <c r="C21501" s="17"/>
      <c r="M21501"/>
      <c r="N21501"/>
    </row>
    <row r="21502" spans="3:14" x14ac:dyDescent="0.2">
      <c r="C21502" s="17"/>
      <c r="M21502"/>
      <c r="N21502"/>
    </row>
    <row r="21503" spans="3:14" x14ac:dyDescent="0.2">
      <c r="C21503" s="17"/>
      <c r="M21503"/>
      <c r="N21503"/>
    </row>
    <row r="21504" spans="3:14" x14ac:dyDescent="0.2">
      <c r="C21504" s="17"/>
      <c r="M21504"/>
      <c r="N21504"/>
    </row>
    <row r="21505" spans="3:14" x14ac:dyDescent="0.2">
      <c r="C21505" s="17"/>
      <c r="M21505"/>
      <c r="N21505"/>
    </row>
    <row r="21506" spans="3:14" x14ac:dyDescent="0.2">
      <c r="C21506" s="17"/>
      <c r="M21506"/>
      <c r="N21506"/>
    </row>
    <row r="21507" spans="3:14" x14ac:dyDescent="0.2">
      <c r="C21507" s="17"/>
      <c r="M21507"/>
      <c r="N21507"/>
    </row>
    <row r="21508" spans="3:14" x14ac:dyDescent="0.2">
      <c r="C21508" s="17"/>
      <c r="M21508"/>
      <c r="N21508"/>
    </row>
    <row r="21509" spans="3:14" x14ac:dyDescent="0.2">
      <c r="C21509" s="17"/>
      <c r="M21509"/>
      <c r="N21509"/>
    </row>
    <row r="21510" spans="3:14" x14ac:dyDescent="0.2">
      <c r="C21510" s="17"/>
      <c r="M21510"/>
      <c r="N21510"/>
    </row>
    <row r="21511" spans="3:14" x14ac:dyDescent="0.2">
      <c r="C21511" s="17"/>
      <c r="M21511"/>
      <c r="N21511"/>
    </row>
    <row r="21512" spans="3:14" x14ac:dyDescent="0.2">
      <c r="C21512" s="17"/>
      <c r="M21512"/>
      <c r="N21512"/>
    </row>
    <row r="21513" spans="3:14" x14ac:dyDescent="0.2">
      <c r="C21513" s="17"/>
      <c r="M21513"/>
      <c r="N21513"/>
    </row>
    <row r="21514" spans="3:14" x14ac:dyDescent="0.2">
      <c r="C21514" s="17"/>
      <c r="M21514"/>
      <c r="N21514"/>
    </row>
    <row r="21515" spans="3:14" x14ac:dyDescent="0.2">
      <c r="C21515" s="17"/>
      <c r="M21515"/>
      <c r="N21515"/>
    </row>
    <row r="21516" spans="3:14" x14ac:dyDescent="0.2">
      <c r="C21516" s="17"/>
      <c r="M21516"/>
      <c r="N21516"/>
    </row>
    <row r="21517" spans="3:14" x14ac:dyDescent="0.2">
      <c r="C21517" s="17"/>
      <c r="M21517"/>
      <c r="N21517"/>
    </row>
    <row r="21518" spans="3:14" x14ac:dyDescent="0.2">
      <c r="C21518" s="17"/>
      <c r="M21518"/>
      <c r="N21518"/>
    </row>
    <row r="21519" spans="3:14" x14ac:dyDescent="0.2">
      <c r="C21519" s="17"/>
      <c r="M21519"/>
      <c r="N21519"/>
    </row>
    <row r="21520" spans="3:14" x14ac:dyDescent="0.2">
      <c r="C21520" s="17"/>
      <c r="M21520"/>
      <c r="N21520"/>
    </row>
    <row r="21521" spans="3:14" x14ac:dyDescent="0.2">
      <c r="C21521" s="17"/>
      <c r="M21521"/>
      <c r="N21521"/>
    </row>
    <row r="21522" spans="3:14" x14ac:dyDescent="0.2">
      <c r="C21522" s="17"/>
      <c r="M21522"/>
      <c r="N21522"/>
    </row>
    <row r="21523" spans="3:14" x14ac:dyDescent="0.2">
      <c r="C21523" s="17"/>
      <c r="M21523"/>
      <c r="N21523"/>
    </row>
    <row r="21524" spans="3:14" x14ac:dyDescent="0.2">
      <c r="C21524" s="17"/>
      <c r="M21524"/>
      <c r="N21524"/>
    </row>
    <row r="21525" spans="3:14" x14ac:dyDescent="0.2">
      <c r="C21525" s="17"/>
      <c r="M21525"/>
      <c r="N21525"/>
    </row>
    <row r="21526" spans="3:14" x14ac:dyDescent="0.2">
      <c r="C21526" s="17"/>
      <c r="M21526"/>
      <c r="N21526"/>
    </row>
    <row r="21527" spans="3:14" x14ac:dyDescent="0.2">
      <c r="C21527" s="17"/>
      <c r="M21527"/>
      <c r="N21527"/>
    </row>
    <row r="21528" spans="3:14" x14ac:dyDescent="0.2">
      <c r="C21528" s="17"/>
      <c r="M21528"/>
      <c r="N21528"/>
    </row>
    <row r="21529" spans="3:14" x14ac:dyDescent="0.2">
      <c r="C21529" s="17"/>
      <c r="M21529"/>
      <c r="N21529"/>
    </row>
    <row r="21530" spans="3:14" x14ac:dyDescent="0.2">
      <c r="C21530" s="17"/>
      <c r="M21530"/>
      <c r="N21530"/>
    </row>
    <row r="21531" spans="3:14" x14ac:dyDescent="0.2">
      <c r="C21531" s="17"/>
      <c r="M21531"/>
      <c r="N21531"/>
    </row>
    <row r="21532" spans="3:14" x14ac:dyDescent="0.2">
      <c r="C21532" s="17"/>
      <c r="M21532"/>
      <c r="N21532"/>
    </row>
    <row r="21533" spans="3:14" x14ac:dyDescent="0.2">
      <c r="C21533" s="17"/>
      <c r="M21533"/>
      <c r="N21533"/>
    </row>
    <row r="21534" spans="3:14" x14ac:dyDescent="0.2">
      <c r="C21534" s="17"/>
      <c r="M21534"/>
      <c r="N21534"/>
    </row>
    <row r="21535" spans="3:14" x14ac:dyDescent="0.2">
      <c r="C21535" s="17"/>
      <c r="M21535"/>
      <c r="N21535"/>
    </row>
    <row r="21536" spans="3:14" x14ac:dyDescent="0.2">
      <c r="C21536" s="17"/>
      <c r="M21536"/>
      <c r="N21536"/>
    </row>
    <row r="21537" spans="3:14" x14ac:dyDescent="0.2">
      <c r="C21537" s="17"/>
      <c r="M21537"/>
      <c r="N21537"/>
    </row>
    <row r="21538" spans="3:14" x14ac:dyDescent="0.2">
      <c r="C21538" s="17"/>
      <c r="M21538"/>
      <c r="N21538"/>
    </row>
    <row r="21539" spans="3:14" x14ac:dyDescent="0.2">
      <c r="C21539" s="17"/>
      <c r="M21539"/>
      <c r="N21539"/>
    </row>
    <row r="21540" spans="3:14" x14ac:dyDescent="0.2">
      <c r="C21540" s="17"/>
      <c r="M21540"/>
      <c r="N21540"/>
    </row>
    <row r="21541" spans="3:14" x14ac:dyDescent="0.2">
      <c r="C21541" s="17"/>
      <c r="M21541"/>
      <c r="N21541"/>
    </row>
    <row r="21542" spans="3:14" x14ac:dyDescent="0.2">
      <c r="C21542" s="17"/>
      <c r="M21542"/>
      <c r="N21542"/>
    </row>
    <row r="21543" spans="3:14" x14ac:dyDescent="0.2">
      <c r="C21543" s="17"/>
      <c r="M21543"/>
      <c r="N21543"/>
    </row>
    <row r="21544" spans="3:14" x14ac:dyDescent="0.2">
      <c r="C21544" s="17"/>
      <c r="M21544"/>
      <c r="N21544"/>
    </row>
    <row r="21545" spans="3:14" x14ac:dyDescent="0.2">
      <c r="C21545" s="17"/>
      <c r="M21545"/>
      <c r="N21545"/>
    </row>
    <row r="21546" spans="3:14" x14ac:dyDescent="0.2">
      <c r="C21546" s="17"/>
      <c r="M21546"/>
      <c r="N21546"/>
    </row>
    <row r="21547" spans="3:14" x14ac:dyDescent="0.2">
      <c r="C21547" s="17"/>
      <c r="M21547"/>
      <c r="N21547"/>
    </row>
    <row r="21548" spans="3:14" x14ac:dyDescent="0.2">
      <c r="C21548" s="17"/>
      <c r="M21548"/>
      <c r="N21548"/>
    </row>
    <row r="21549" spans="3:14" x14ac:dyDescent="0.2">
      <c r="C21549" s="17"/>
      <c r="M21549"/>
      <c r="N21549"/>
    </row>
    <row r="21550" spans="3:14" x14ac:dyDescent="0.2">
      <c r="C21550" s="17"/>
      <c r="M21550"/>
      <c r="N21550"/>
    </row>
    <row r="21551" spans="3:14" x14ac:dyDescent="0.2">
      <c r="C21551" s="17"/>
      <c r="M21551"/>
      <c r="N21551"/>
    </row>
    <row r="21552" spans="3:14" x14ac:dyDescent="0.2">
      <c r="C21552" s="17"/>
      <c r="M21552"/>
      <c r="N21552"/>
    </row>
    <row r="21553" spans="3:14" x14ac:dyDescent="0.2">
      <c r="C21553" s="17"/>
      <c r="M21553"/>
      <c r="N21553"/>
    </row>
    <row r="21554" spans="3:14" x14ac:dyDescent="0.2">
      <c r="C21554" s="17"/>
      <c r="M21554"/>
      <c r="N21554"/>
    </row>
    <row r="21555" spans="3:14" x14ac:dyDescent="0.2">
      <c r="C21555" s="17"/>
      <c r="M21555"/>
      <c r="N21555"/>
    </row>
    <row r="21556" spans="3:14" x14ac:dyDescent="0.2">
      <c r="C21556" s="17"/>
      <c r="M21556"/>
      <c r="N21556"/>
    </row>
    <row r="21557" spans="3:14" x14ac:dyDescent="0.2">
      <c r="C21557" s="17"/>
      <c r="M21557"/>
      <c r="N21557"/>
    </row>
    <row r="21558" spans="3:14" x14ac:dyDescent="0.2">
      <c r="C21558" s="17"/>
      <c r="M21558"/>
      <c r="N21558"/>
    </row>
    <row r="21559" spans="3:14" x14ac:dyDescent="0.2">
      <c r="C21559" s="17"/>
      <c r="M21559"/>
      <c r="N21559"/>
    </row>
    <row r="21560" spans="3:14" x14ac:dyDescent="0.2">
      <c r="C21560" s="17"/>
      <c r="M21560"/>
      <c r="N21560"/>
    </row>
    <row r="21561" spans="3:14" x14ac:dyDescent="0.2">
      <c r="C21561" s="17"/>
      <c r="M21561"/>
      <c r="N21561"/>
    </row>
    <row r="21562" spans="3:14" x14ac:dyDescent="0.2">
      <c r="C21562" s="17"/>
      <c r="M21562"/>
      <c r="N21562"/>
    </row>
    <row r="21563" spans="3:14" x14ac:dyDescent="0.2">
      <c r="C21563" s="17"/>
      <c r="M21563"/>
      <c r="N21563"/>
    </row>
    <row r="21564" spans="3:14" x14ac:dyDescent="0.2">
      <c r="C21564" s="17"/>
      <c r="M21564"/>
      <c r="N21564"/>
    </row>
    <row r="21565" spans="3:14" x14ac:dyDescent="0.2">
      <c r="C21565" s="17"/>
      <c r="M21565"/>
      <c r="N21565"/>
    </row>
    <row r="21566" spans="3:14" x14ac:dyDescent="0.2">
      <c r="C21566" s="17"/>
      <c r="M21566"/>
      <c r="N21566"/>
    </row>
    <row r="21567" spans="3:14" x14ac:dyDescent="0.2">
      <c r="C21567" s="17"/>
      <c r="M21567"/>
      <c r="N21567"/>
    </row>
    <row r="21568" spans="3:14" x14ac:dyDescent="0.2">
      <c r="C21568" s="17"/>
      <c r="M21568"/>
      <c r="N21568"/>
    </row>
    <row r="21569" spans="3:14" x14ac:dyDescent="0.2">
      <c r="C21569" s="17"/>
      <c r="M21569"/>
      <c r="N21569"/>
    </row>
    <row r="21570" spans="3:14" x14ac:dyDescent="0.2">
      <c r="C21570" s="17"/>
      <c r="M21570"/>
      <c r="N21570"/>
    </row>
    <row r="21571" spans="3:14" x14ac:dyDescent="0.2">
      <c r="C21571" s="17"/>
      <c r="M21571"/>
      <c r="N21571"/>
    </row>
    <row r="21572" spans="3:14" x14ac:dyDescent="0.2">
      <c r="C21572" s="17"/>
      <c r="M21572"/>
      <c r="N21572"/>
    </row>
    <row r="21573" spans="3:14" x14ac:dyDescent="0.2">
      <c r="C21573" s="17"/>
      <c r="M21573"/>
      <c r="N21573"/>
    </row>
    <row r="21574" spans="3:14" x14ac:dyDescent="0.2">
      <c r="C21574" s="17"/>
      <c r="M21574"/>
      <c r="N21574"/>
    </row>
    <row r="21575" spans="3:14" x14ac:dyDescent="0.2">
      <c r="C21575" s="17"/>
      <c r="M21575"/>
      <c r="N21575"/>
    </row>
    <row r="21576" spans="3:14" x14ac:dyDescent="0.2">
      <c r="C21576" s="17"/>
      <c r="M21576"/>
      <c r="N21576"/>
    </row>
    <row r="21577" spans="3:14" x14ac:dyDescent="0.2">
      <c r="C21577" s="17"/>
      <c r="M21577"/>
      <c r="N21577"/>
    </row>
    <row r="21578" spans="3:14" x14ac:dyDescent="0.2">
      <c r="C21578" s="17"/>
      <c r="M21578"/>
      <c r="N21578"/>
    </row>
    <row r="21579" spans="3:14" x14ac:dyDescent="0.2">
      <c r="C21579" s="17"/>
      <c r="M21579"/>
      <c r="N21579"/>
    </row>
    <row r="21580" spans="3:14" x14ac:dyDescent="0.2">
      <c r="C21580" s="17"/>
      <c r="M21580"/>
      <c r="N21580"/>
    </row>
    <row r="21581" spans="3:14" x14ac:dyDescent="0.2">
      <c r="C21581" s="17"/>
      <c r="M21581"/>
      <c r="N21581"/>
    </row>
    <row r="21582" spans="3:14" x14ac:dyDescent="0.2">
      <c r="C21582" s="17"/>
      <c r="M21582"/>
      <c r="N21582"/>
    </row>
    <row r="21583" spans="3:14" x14ac:dyDescent="0.2">
      <c r="C21583" s="17"/>
      <c r="M21583"/>
      <c r="N21583"/>
    </row>
    <row r="21584" spans="3:14" x14ac:dyDescent="0.2">
      <c r="C21584" s="17"/>
      <c r="M21584"/>
      <c r="N21584"/>
    </row>
    <row r="21585" spans="3:14" x14ac:dyDescent="0.2">
      <c r="C21585" s="17"/>
      <c r="M21585"/>
      <c r="N21585"/>
    </row>
    <row r="21586" spans="3:14" x14ac:dyDescent="0.2">
      <c r="C21586" s="17"/>
      <c r="M21586"/>
      <c r="N21586"/>
    </row>
    <row r="21587" spans="3:14" x14ac:dyDescent="0.2">
      <c r="C21587" s="17"/>
      <c r="M21587"/>
      <c r="N21587"/>
    </row>
    <row r="21588" spans="3:14" x14ac:dyDescent="0.2">
      <c r="C21588" s="17"/>
      <c r="M21588"/>
      <c r="N21588"/>
    </row>
    <row r="21589" spans="3:14" x14ac:dyDescent="0.2">
      <c r="C21589" s="17"/>
      <c r="M21589"/>
      <c r="N21589"/>
    </row>
    <row r="21590" spans="3:14" x14ac:dyDescent="0.2">
      <c r="C21590" s="17"/>
      <c r="M21590"/>
      <c r="N21590"/>
    </row>
    <row r="21591" spans="3:14" x14ac:dyDescent="0.2">
      <c r="C21591" s="17"/>
      <c r="M21591"/>
      <c r="N21591"/>
    </row>
    <row r="21592" spans="3:14" x14ac:dyDescent="0.2">
      <c r="C21592" s="17"/>
      <c r="M21592"/>
      <c r="N21592"/>
    </row>
    <row r="21593" spans="3:14" x14ac:dyDescent="0.2">
      <c r="C21593" s="17"/>
      <c r="M21593"/>
      <c r="N21593"/>
    </row>
    <row r="21594" spans="3:14" x14ac:dyDescent="0.2">
      <c r="C21594" s="17"/>
      <c r="M21594"/>
      <c r="N21594"/>
    </row>
    <row r="21595" spans="3:14" x14ac:dyDescent="0.2">
      <c r="C21595" s="17"/>
      <c r="M21595"/>
      <c r="N21595"/>
    </row>
    <row r="21596" spans="3:14" x14ac:dyDescent="0.2">
      <c r="C21596" s="17"/>
      <c r="M21596"/>
      <c r="N21596"/>
    </row>
    <row r="21597" spans="3:14" x14ac:dyDescent="0.2">
      <c r="C21597" s="17"/>
      <c r="M21597"/>
      <c r="N21597"/>
    </row>
    <row r="21598" spans="3:14" x14ac:dyDescent="0.2">
      <c r="C21598" s="17"/>
      <c r="M21598"/>
      <c r="N21598"/>
    </row>
    <row r="21599" spans="3:14" x14ac:dyDescent="0.2">
      <c r="C21599" s="17"/>
      <c r="M21599"/>
      <c r="N21599"/>
    </row>
    <row r="21600" spans="3:14" x14ac:dyDescent="0.2">
      <c r="C21600" s="17"/>
      <c r="M21600"/>
      <c r="N21600"/>
    </row>
    <row r="21601" spans="3:14" x14ac:dyDescent="0.2">
      <c r="C21601" s="17"/>
      <c r="M21601"/>
      <c r="N21601"/>
    </row>
    <row r="21602" spans="3:14" x14ac:dyDescent="0.2">
      <c r="C21602" s="17"/>
      <c r="M21602"/>
      <c r="N21602"/>
    </row>
    <row r="21603" spans="3:14" x14ac:dyDescent="0.2">
      <c r="C21603" s="17"/>
      <c r="M21603"/>
      <c r="N21603"/>
    </row>
    <row r="21604" spans="3:14" x14ac:dyDescent="0.2">
      <c r="C21604" s="17"/>
      <c r="M21604"/>
      <c r="N21604"/>
    </row>
    <row r="21605" spans="3:14" x14ac:dyDescent="0.2">
      <c r="C21605" s="17"/>
      <c r="M21605"/>
      <c r="N21605"/>
    </row>
    <row r="21606" spans="3:14" x14ac:dyDescent="0.2">
      <c r="C21606" s="17"/>
      <c r="M21606"/>
      <c r="N21606"/>
    </row>
    <row r="21607" spans="3:14" x14ac:dyDescent="0.2">
      <c r="C21607" s="17"/>
      <c r="M21607"/>
      <c r="N21607"/>
    </row>
    <row r="21608" spans="3:14" x14ac:dyDescent="0.2">
      <c r="C21608" s="17"/>
      <c r="M21608"/>
      <c r="N21608"/>
    </row>
    <row r="21609" spans="3:14" x14ac:dyDescent="0.2">
      <c r="C21609" s="17"/>
      <c r="M21609"/>
      <c r="N21609"/>
    </row>
    <row r="21610" spans="3:14" x14ac:dyDescent="0.2">
      <c r="C21610" s="17"/>
      <c r="M21610"/>
      <c r="N21610"/>
    </row>
    <row r="21611" spans="3:14" x14ac:dyDescent="0.2">
      <c r="C21611" s="17"/>
      <c r="M21611"/>
      <c r="N21611"/>
    </row>
    <row r="21612" spans="3:14" x14ac:dyDescent="0.2">
      <c r="C21612" s="17"/>
      <c r="M21612"/>
      <c r="N21612"/>
    </row>
    <row r="21613" spans="3:14" x14ac:dyDescent="0.2">
      <c r="C21613" s="17"/>
      <c r="M21613"/>
      <c r="N21613"/>
    </row>
    <row r="21614" spans="3:14" x14ac:dyDescent="0.2">
      <c r="C21614" s="17"/>
      <c r="M21614"/>
      <c r="N21614"/>
    </row>
    <row r="21615" spans="3:14" x14ac:dyDescent="0.2">
      <c r="C21615" s="17"/>
      <c r="M21615"/>
      <c r="N21615"/>
    </row>
    <row r="21616" spans="3:14" x14ac:dyDescent="0.2">
      <c r="C21616" s="17"/>
      <c r="M21616"/>
      <c r="N21616"/>
    </row>
    <row r="21617" spans="3:14" x14ac:dyDescent="0.2">
      <c r="C21617" s="17"/>
      <c r="M21617"/>
      <c r="N21617"/>
    </row>
    <row r="21618" spans="3:14" x14ac:dyDescent="0.2">
      <c r="C21618" s="17"/>
      <c r="M21618"/>
      <c r="N21618"/>
    </row>
    <row r="21619" spans="3:14" x14ac:dyDescent="0.2">
      <c r="C21619" s="17"/>
      <c r="M21619"/>
      <c r="N21619"/>
    </row>
    <row r="21620" spans="3:14" x14ac:dyDescent="0.2">
      <c r="C21620" s="17"/>
      <c r="M21620"/>
      <c r="N21620"/>
    </row>
    <row r="21621" spans="3:14" x14ac:dyDescent="0.2">
      <c r="C21621" s="17"/>
      <c r="M21621"/>
      <c r="N21621"/>
    </row>
    <row r="21622" spans="3:14" x14ac:dyDescent="0.2">
      <c r="C21622" s="17"/>
      <c r="M21622"/>
      <c r="N21622"/>
    </row>
    <row r="21623" spans="3:14" x14ac:dyDescent="0.2">
      <c r="C21623" s="17"/>
      <c r="M21623"/>
      <c r="N21623"/>
    </row>
    <row r="21624" spans="3:14" x14ac:dyDescent="0.2">
      <c r="C21624" s="17"/>
      <c r="M21624"/>
      <c r="N21624"/>
    </row>
    <row r="21625" spans="3:14" x14ac:dyDescent="0.2">
      <c r="C21625" s="17"/>
      <c r="M21625"/>
      <c r="N21625"/>
    </row>
    <row r="21626" spans="3:14" x14ac:dyDescent="0.2">
      <c r="C21626" s="17"/>
      <c r="M21626"/>
      <c r="N21626"/>
    </row>
    <row r="21627" spans="3:14" x14ac:dyDescent="0.2">
      <c r="C21627" s="17"/>
      <c r="M21627"/>
      <c r="N21627"/>
    </row>
    <row r="21628" spans="3:14" x14ac:dyDescent="0.2">
      <c r="C21628" s="17"/>
      <c r="M21628"/>
      <c r="N21628"/>
    </row>
    <row r="21629" spans="3:14" x14ac:dyDescent="0.2">
      <c r="C21629" s="17"/>
      <c r="M21629"/>
      <c r="N21629"/>
    </row>
    <row r="21630" spans="3:14" x14ac:dyDescent="0.2">
      <c r="C21630" s="17"/>
      <c r="M21630"/>
      <c r="N21630"/>
    </row>
    <row r="21631" spans="3:14" x14ac:dyDescent="0.2">
      <c r="C21631" s="17"/>
      <c r="M21631"/>
      <c r="N21631"/>
    </row>
    <row r="21632" spans="3:14" x14ac:dyDescent="0.2">
      <c r="C21632" s="17"/>
      <c r="M21632"/>
      <c r="N21632"/>
    </row>
    <row r="21633" spans="3:14" x14ac:dyDescent="0.2">
      <c r="C21633" s="17"/>
      <c r="M21633"/>
      <c r="N21633"/>
    </row>
    <row r="21634" spans="3:14" x14ac:dyDescent="0.2">
      <c r="C21634" s="17"/>
      <c r="M21634"/>
      <c r="N21634"/>
    </row>
    <row r="21635" spans="3:14" x14ac:dyDescent="0.2">
      <c r="C21635" s="17"/>
      <c r="M21635"/>
      <c r="N21635"/>
    </row>
    <row r="21636" spans="3:14" x14ac:dyDescent="0.2">
      <c r="C21636" s="17"/>
      <c r="M21636"/>
      <c r="N21636"/>
    </row>
    <row r="21637" spans="3:14" x14ac:dyDescent="0.2">
      <c r="C21637" s="17"/>
      <c r="M21637"/>
      <c r="N21637"/>
    </row>
    <row r="21638" spans="3:14" x14ac:dyDescent="0.2">
      <c r="C21638" s="17"/>
      <c r="M21638"/>
      <c r="N21638"/>
    </row>
    <row r="21639" spans="3:14" x14ac:dyDescent="0.2">
      <c r="C21639" s="17"/>
      <c r="M21639"/>
      <c r="N21639"/>
    </row>
    <row r="21640" spans="3:14" x14ac:dyDescent="0.2">
      <c r="C21640" s="17"/>
      <c r="M21640"/>
      <c r="N21640"/>
    </row>
    <row r="21641" spans="3:14" x14ac:dyDescent="0.2">
      <c r="C21641" s="17"/>
      <c r="M21641"/>
      <c r="N21641"/>
    </row>
    <row r="21642" spans="3:14" x14ac:dyDescent="0.2">
      <c r="C21642" s="17"/>
      <c r="M21642"/>
      <c r="N21642"/>
    </row>
    <row r="21643" spans="3:14" x14ac:dyDescent="0.2">
      <c r="C21643" s="17"/>
      <c r="M21643"/>
      <c r="N21643"/>
    </row>
    <row r="21644" spans="3:14" x14ac:dyDescent="0.2">
      <c r="C21644" s="17"/>
      <c r="M21644"/>
      <c r="N21644"/>
    </row>
    <row r="21645" spans="3:14" x14ac:dyDescent="0.2">
      <c r="C21645" s="17"/>
      <c r="M21645"/>
      <c r="N21645"/>
    </row>
    <row r="21646" spans="3:14" x14ac:dyDescent="0.2">
      <c r="C21646" s="17"/>
      <c r="M21646"/>
      <c r="N21646"/>
    </row>
    <row r="21647" spans="3:14" x14ac:dyDescent="0.2">
      <c r="C21647" s="17"/>
      <c r="M21647"/>
      <c r="N21647"/>
    </row>
    <row r="21648" spans="3:14" x14ac:dyDescent="0.2">
      <c r="C21648" s="17"/>
      <c r="M21648"/>
      <c r="N21648"/>
    </row>
    <row r="21649" spans="3:14" x14ac:dyDescent="0.2">
      <c r="C21649" s="17"/>
      <c r="M21649"/>
      <c r="N21649"/>
    </row>
    <row r="21650" spans="3:14" x14ac:dyDescent="0.2">
      <c r="C21650" s="17"/>
      <c r="M21650"/>
      <c r="N21650"/>
    </row>
    <row r="21651" spans="3:14" x14ac:dyDescent="0.2">
      <c r="C21651" s="17"/>
      <c r="M21651"/>
      <c r="N21651"/>
    </row>
    <row r="21652" spans="3:14" x14ac:dyDescent="0.2">
      <c r="C21652" s="17"/>
      <c r="M21652"/>
      <c r="N21652"/>
    </row>
    <row r="21653" spans="3:14" x14ac:dyDescent="0.2">
      <c r="C21653" s="17"/>
      <c r="M21653"/>
      <c r="N21653"/>
    </row>
    <row r="21654" spans="3:14" x14ac:dyDescent="0.2">
      <c r="C21654" s="17"/>
      <c r="M21654"/>
      <c r="N21654"/>
    </row>
    <row r="21655" spans="3:14" x14ac:dyDescent="0.2">
      <c r="C21655" s="17"/>
      <c r="M21655"/>
      <c r="N21655"/>
    </row>
    <row r="21656" spans="3:14" x14ac:dyDescent="0.2">
      <c r="C21656" s="17"/>
      <c r="M21656"/>
      <c r="N21656"/>
    </row>
    <row r="21657" spans="3:14" x14ac:dyDescent="0.2">
      <c r="C21657" s="17"/>
      <c r="M21657"/>
      <c r="N21657"/>
    </row>
    <row r="21658" spans="3:14" x14ac:dyDescent="0.2">
      <c r="C21658" s="17"/>
      <c r="M21658"/>
      <c r="N21658"/>
    </row>
    <row r="21659" spans="3:14" x14ac:dyDescent="0.2">
      <c r="C21659" s="17"/>
      <c r="M21659"/>
      <c r="N21659"/>
    </row>
    <row r="21660" spans="3:14" x14ac:dyDescent="0.2">
      <c r="C21660" s="17"/>
      <c r="M21660"/>
      <c r="N21660"/>
    </row>
    <row r="21661" spans="3:14" x14ac:dyDescent="0.2">
      <c r="C21661" s="17"/>
      <c r="M21661"/>
      <c r="N21661"/>
    </row>
    <row r="21662" spans="3:14" x14ac:dyDescent="0.2">
      <c r="C21662" s="17"/>
      <c r="M21662"/>
      <c r="N21662"/>
    </row>
    <row r="21663" spans="3:14" x14ac:dyDescent="0.2">
      <c r="C21663" s="17"/>
      <c r="M21663"/>
      <c r="N21663"/>
    </row>
    <row r="21664" spans="3:14" x14ac:dyDescent="0.2">
      <c r="C21664" s="17"/>
      <c r="M21664"/>
      <c r="N21664"/>
    </row>
    <row r="21665" spans="3:14" x14ac:dyDescent="0.2">
      <c r="C21665" s="17"/>
      <c r="M21665"/>
      <c r="N21665"/>
    </row>
    <row r="21666" spans="3:14" x14ac:dyDescent="0.2">
      <c r="C21666" s="17"/>
      <c r="M21666"/>
      <c r="N21666"/>
    </row>
    <row r="21667" spans="3:14" x14ac:dyDescent="0.2">
      <c r="C21667" s="17"/>
      <c r="M21667"/>
      <c r="N21667"/>
    </row>
    <row r="21668" spans="3:14" x14ac:dyDescent="0.2">
      <c r="C21668" s="17"/>
      <c r="M21668"/>
      <c r="N21668"/>
    </row>
    <row r="21669" spans="3:14" x14ac:dyDescent="0.2">
      <c r="C21669" s="17"/>
      <c r="M21669"/>
      <c r="N21669"/>
    </row>
    <row r="21670" spans="3:14" x14ac:dyDescent="0.2">
      <c r="C21670" s="17"/>
      <c r="M21670"/>
      <c r="N21670"/>
    </row>
    <row r="21671" spans="3:14" x14ac:dyDescent="0.2">
      <c r="C21671" s="17"/>
      <c r="M21671"/>
      <c r="N21671"/>
    </row>
    <row r="21672" spans="3:14" x14ac:dyDescent="0.2">
      <c r="C21672" s="17"/>
      <c r="M21672"/>
      <c r="N21672"/>
    </row>
    <row r="21673" spans="3:14" x14ac:dyDescent="0.2">
      <c r="C21673" s="17"/>
      <c r="M21673"/>
      <c r="N21673"/>
    </row>
    <row r="21674" spans="3:14" x14ac:dyDescent="0.2">
      <c r="C21674" s="17"/>
      <c r="M21674"/>
      <c r="N21674"/>
    </row>
    <row r="21675" spans="3:14" x14ac:dyDescent="0.2">
      <c r="C21675" s="17"/>
      <c r="M21675"/>
      <c r="N21675"/>
    </row>
    <row r="21676" spans="3:14" x14ac:dyDescent="0.2">
      <c r="C21676" s="17"/>
      <c r="M21676"/>
      <c r="N21676"/>
    </row>
    <row r="21677" spans="3:14" x14ac:dyDescent="0.2">
      <c r="C21677" s="17"/>
      <c r="M21677"/>
      <c r="N21677"/>
    </row>
    <row r="21678" spans="3:14" x14ac:dyDescent="0.2">
      <c r="C21678" s="17"/>
      <c r="M21678"/>
      <c r="N21678"/>
    </row>
    <row r="21679" spans="3:14" x14ac:dyDescent="0.2">
      <c r="C21679" s="17"/>
      <c r="M21679"/>
      <c r="N21679"/>
    </row>
    <row r="21680" spans="3:14" x14ac:dyDescent="0.2">
      <c r="C21680" s="17"/>
      <c r="M21680"/>
      <c r="N21680"/>
    </row>
    <row r="21681" spans="3:14" x14ac:dyDescent="0.2">
      <c r="C21681" s="17"/>
      <c r="M21681"/>
      <c r="N21681"/>
    </row>
    <row r="21682" spans="3:14" x14ac:dyDescent="0.2">
      <c r="C21682" s="17"/>
      <c r="M21682"/>
      <c r="N21682"/>
    </row>
    <row r="21683" spans="3:14" x14ac:dyDescent="0.2">
      <c r="C21683" s="17"/>
      <c r="M21683"/>
      <c r="N21683"/>
    </row>
    <row r="21684" spans="3:14" x14ac:dyDescent="0.2">
      <c r="C21684" s="17"/>
      <c r="M21684"/>
      <c r="N21684"/>
    </row>
    <row r="21685" spans="3:14" x14ac:dyDescent="0.2">
      <c r="C21685" s="17"/>
      <c r="M21685"/>
      <c r="N21685"/>
    </row>
    <row r="21686" spans="3:14" x14ac:dyDescent="0.2">
      <c r="C21686" s="17"/>
      <c r="M21686"/>
      <c r="N21686"/>
    </row>
    <row r="21687" spans="3:14" x14ac:dyDescent="0.2">
      <c r="C21687" s="17"/>
      <c r="M21687"/>
      <c r="N21687"/>
    </row>
    <row r="21688" spans="3:14" x14ac:dyDescent="0.2">
      <c r="C21688" s="17"/>
      <c r="M21688"/>
      <c r="N21688"/>
    </row>
    <row r="21689" spans="3:14" x14ac:dyDescent="0.2">
      <c r="C21689" s="17"/>
      <c r="M21689"/>
      <c r="N21689"/>
    </row>
    <row r="21690" spans="3:14" x14ac:dyDescent="0.2">
      <c r="C21690" s="17"/>
      <c r="M21690"/>
      <c r="N21690"/>
    </row>
    <row r="21691" spans="3:14" x14ac:dyDescent="0.2">
      <c r="C21691" s="17"/>
      <c r="M21691"/>
      <c r="N21691"/>
    </row>
    <row r="21692" spans="3:14" x14ac:dyDescent="0.2">
      <c r="C21692" s="17"/>
      <c r="M21692"/>
      <c r="N21692"/>
    </row>
    <row r="21693" spans="3:14" x14ac:dyDescent="0.2">
      <c r="C21693" s="17"/>
      <c r="M21693"/>
      <c r="N21693"/>
    </row>
    <row r="21694" spans="3:14" x14ac:dyDescent="0.2">
      <c r="C21694" s="17"/>
      <c r="M21694"/>
      <c r="N21694"/>
    </row>
    <row r="21695" spans="3:14" x14ac:dyDescent="0.2">
      <c r="C21695" s="17"/>
      <c r="M21695"/>
      <c r="N21695"/>
    </row>
    <row r="21696" spans="3:14" x14ac:dyDescent="0.2">
      <c r="C21696" s="17"/>
      <c r="M21696"/>
      <c r="N21696"/>
    </row>
    <row r="21697" spans="3:14" x14ac:dyDescent="0.2">
      <c r="C21697" s="17"/>
      <c r="M21697"/>
      <c r="N21697"/>
    </row>
    <row r="21698" spans="3:14" x14ac:dyDescent="0.2">
      <c r="C21698" s="17"/>
      <c r="M21698"/>
      <c r="N21698"/>
    </row>
    <row r="21699" spans="3:14" x14ac:dyDescent="0.2">
      <c r="C21699" s="17"/>
      <c r="M21699"/>
      <c r="N21699"/>
    </row>
    <row r="21700" spans="3:14" x14ac:dyDescent="0.2">
      <c r="C21700" s="17"/>
      <c r="M21700"/>
      <c r="N21700"/>
    </row>
    <row r="21701" spans="3:14" x14ac:dyDescent="0.2">
      <c r="C21701" s="17"/>
      <c r="M21701"/>
      <c r="N21701"/>
    </row>
    <row r="21702" spans="3:14" x14ac:dyDescent="0.2">
      <c r="C21702" s="17"/>
      <c r="M21702"/>
      <c r="N21702"/>
    </row>
    <row r="21703" spans="3:14" x14ac:dyDescent="0.2">
      <c r="C21703" s="17"/>
      <c r="M21703"/>
      <c r="N21703"/>
    </row>
    <row r="21704" spans="3:14" x14ac:dyDescent="0.2">
      <c r="C21704" s="17"/>
      <c r="M21704"/>
      <c r="N21704"/>
    </row>
    <row r="21705" spans="3:14" x14ac:dyDescent="0.2">
      <c r="C21705" s="17"/>
      <c r="M21705"/>
      <c r="N21705"/>
    </row>
    <row r="21706" spans="3:14" x14ac:dyDescent="0.2">
      <c r="C21706" s="17"/>
      <c r="M21706"/>
      <c r="N21706"/>
    </row>
    <row r="21707" spans="3:14" x14ac:dyDescent="0.2">
      <c r="C21707" s="17"/>
      <c r="M21707"/>
      <c r="N21707"/>
    </row>
    <row r="21708" spans="3:14" x14ac:dyDescent="0.2">
      <c r="C21708" s="17"/>
      <c r="M21708"/>
      <c r="N21708"/>
    </row>
    <row r="21709" spans="3:14" x14ac:dyDescent="0.2">
      <c r="C21709" s="17"/>
      <c r="M21709"/>
      <c r="N21709"/>
    </row>
    <row r="21710" spans="3:14" x14ac:dyDescent="0.2">
      <c r="C21710" s="17"/>
      <c r="M21710"/>
      <c r="N21710"/>
    </row>
    <row r="21711" spans="3:14" x14ac:dyDescent="0.2">
      <c r="C21711" s="17"/>
      <c r="M21711"/>
      <c r="N21711"/>
    </row>
    <row r="21712" spans="3:14" x14ac:dyDescent="0.2">
      <c r="C21712" s="17"/>
      <c r="M21712"/>
      <c r="N21712"/>
    </row>
    <row r="21713" spans="3:14" x14ac:dyDescent="0.2">
      <c r="C21713" s="17"/>
      <c r="M21713"/>
      <c r="N21713"/>
    </row>
    <row r="21714" spans="3:14" x14ac:dyDescent="0.2">
      <c r="C21714" s="17"/>
      <c r="M21714"/>
      <c r="N21714"/>
    </row>
    <row r="21715" spans="3:14" x14ac:dyDescent="0.2">
      <c r="C21715" s="17"/>
      <c r="M21715"/>
      <c r="N21715"/>
    </row>
    <row r="21716" spans="3:14" x14ac:dyDescent="0.2">
      <c r="C21716" s="17"/>
      <c r="M21716"/>
      <c r="N21716"/>
    </row>
    <row r="21717" spans="3:14" x14ac:dyDescent="0.2">
      <c r="C21717" s="17"/>
      <c r="M21717"/>
      <c r="N21717"/>
    </row>
    <row r="21718" spans="3:14" x14ac:dyDescent="0.2">
      <c r="C21718" s="17"/>
      <c r="M21718"/>
      <c r="N21718"/>
    </row>
    <row r="21719" spans="3:14" x14ac:dyDescent="0.2">
      <c r="C21719" s="17"/>
      <c r="M21719"/>
      <c r="N21719"/>
    </row>
    <row r="21720" spans="3:14" x14ac:dyDescent="0.2">
      <c r="C21720" s="17"/>
      <c r="M21720"/>
      <c r="N21720"/>
    </row>
    <row r="21721" spans="3:14" x14ac:dyDescent="0.2">
      <c r="C21721" s="17"/>
      <c r="M21721"/>
      <c r="N21721"/>
    </row>
    <row r="21722" spans="3:14" x14ac:dyDescent="0.2">
      <c r="C21722" s="17"/>
      <c r="M21722"/>
      <c r="N21722"/>
    </row>
    <row r="21723" spans="3:14" x14ac:dyDescent="0.2">
      <c r="C21723" s="17"/>
      <c r="M21723"/>
      <c r="N21723"/>
    </row>
    <row r="21724" spans="3:14" x14ac:dyDescent="0.2">
      <c r="C21724" s="17"/>
      <c r="M21724"/>
      <c r="N21724"/>
    </row>
    <row r="21725" spans="3:14" x14ac:dyDescent="0.2">
      <c r="C21725" s="17"/>
      <c r="M21725"/>
      <c r="N21725"/>
    </row>
    <row r="21726" spans="3:14" x14ac:dyDescent="0.2">
      <c r="C21726" s="17"/>
      <c r="M21726"/>
      <c r="N21726"/>
    </row>
    <row r="21727" spans="3:14" x14ac:dyDescent="0.2">
      <c r="C21727" s="17"/>
      <c r="M21727"/>
      <c r="N21727"/>
    </row>
    <row r="21728" spans="3:14" x14ac:dyDescent="0.2">
      <c r="C21728" s="17"/>
      <c r="M21728"/>
      <c r="N21728"/>
    </row>
    <row r="21729" spans="3:14" x14ac:dyDescent="0.2">
      <c r="C21729" s="17"/>
      <c r="M21729"/>
      <c r="N21729"/>
    </row>
    <row r="21730" spans="3:14" x14ac:dyDescent="0.2">
      <c r="C21730" s="17"/>
      <c r="M21730"/>
      <c r="N21730"/>
    </row>
    <row r="21731" spans="3:14" x14ac:dyDescent="0.2">
      <c r="C21731" s="17"/>
      <c r="M21731"/>
      <c r="N21731"/>
    </row>
    <row r="21732" spans="3:14" x14ac:dyDescent="0.2">
      <c r="C21732" s="17"/>
      <c r="M21732"/>
      <c r="N21732"/>
    </row>
    <row r="21733" spans="3:14" x14ac:dyDescent="0.2">
      <c r="C21733" s="17"/>
      <c r="M21733"/>
      <c r="N21733"/>
    </row>
    <row r="21734" spans="3:14" x14ac:dyDescent="0.2">
      <c r="C21734" s="17"/>
      <c r="M21734"/>
      <c r="N21734"/>
    </row>
    <row r="21735" spans="3:14" x14ac:dyDescent="0.2">
      <c r="C21735" s="17"/>
      <c r="M21735"/>
      <c r="N21735"/>
    </row>
    <row r="21736" spans="3:14" x14ac:dyDescent="0.2">
      <c r="C21736" s="17"/>
      <c r="M21736"/>
      <c r="N21736"/>
    </row>
    <row r="21737" spans="3:14" x14ac:dyDescent="0.2">
      <c r="C21737" s="17"/>
      <c r="M21737"/>
      <c r="N21737"/>
    </row>
    <row r="21738" spans="3:14" x14ac:dyDescent="0.2">
      <c r="C21738" s="17"/>
      <c r="M21738"/>
      <c r="N21738"/>
    </row>
    <row r="21739" spans="3:14" x14ac:dyDescent="0.2">
      <c r="C21739" s="17"/>
      <c r="M21739"/>
      <c r="N21739"/>
    </row>
    <row r="21740" spans="3:14" x14ac:dyDescent="0.2">
      <c r="C21740" s="17"/>
      <c r="M21740"/>
      <c r="N21740"/>
    </row>
    <row r="21741" spans="3:14" x14ac:dyDescent="0.2">
      <c r="C21741" s="17"/>
      <c r="M21741"/>
      <c r="N21741"/>
    </row>
    <row r="21742" spans="3:14" x14ac:dyDescent="0.2">
      <c r="C21742" s="17"/>
      <c r="M21742"/>
      <c r="N21742"/>
    </row>
    <row r="21743" spans="3:14" x14ac:dyDescent="0.2">
      <c r="C21743" s="17"/>
      <c r="M21743"/>
      <c r="N21743"/>
    </row>
    <row r="21744" spans="3:14" x14ac:dyDescent="0.2">
      <c r="C21744" s="17"/>
      <c r="M21744"/>
      <c r="N21744"/>
    </row>
    <row r="21745" spans="3:14" x14ac:dyDescent="0.2">
      <c r="C21745" s="17"/>
      <c r="M21745"/>
      <c r="N21745"/>
    </row>
    <row r="21746" spans="3:14" x14ac:dyDescent="0.2">
      <c r="C21746" s="17"/>
      <c r="M21746"/>
      <c r="N21746"/>
    </row>
    <row r="21747" spans="3:14" x14ac:dyDescent="0.2">
      <c r="C21747" s="17"/>
      <c r="M21747"/>
      <c r="N21747"/>
    </row>
    <row r="21748" spans="3:14" x14ac:dyDescent="0.2">
      <c r="C21748" s="17"/>
      <c r="M21748"/>
      <c r="N21748"/>
    </row>
    <row r="21749" spans="3:14" x14ac:dyDescent="0.2">
      <c r="C21749" s="17"/>
      <c r="M21749"/>
      <c r="N21749"/>
    </row>
    <row r="21750" spans="3:14" x14ac:dyDescent="0.2">
      <c r="C21750" s="17"/>
      <c r="M21750"/>
      <c r="N21750"/>
    </row>
    <row r="21751" spans="3:14" x14ac:dyDescent="0.2">
      <c r="C21751" s="17"/>
      <c r="M21751"/>
      <c r="N21751"/>
    </row>
    <row r="21752" spans="3:14" x14ac:dyDescent="0.2">
      <c r="C21752" s="17"/>
      <c r="M21752"/>
      <c r="N21752"/>
    </row>
    <row r="21753" spans="3:14" x14ac:dyDescent="0.2">
      <c r="C21753" s="17"/>
      <c r="M21753"/>
      <c r="N21753"/>
    </row>
    <row r="21754" spans="3:14" x14ac:dyDescent="0.2">
      <c r="C21754" s="17"/>
      <c r="M21754"/>
      <c r="N21754"/>
    </row>
    <row r="21755" spans="3:14" x14ac:dyDescent="0.2">
      <c r="C21755" s="17"/>
      <c r="M21755"/>
      <c r="N21755"/>
    </row>
    <row r="21756" spans="3:14" x14ac:dyDescent="0.2">
      <c r="C21756" s="17"/>
      <c r="M21756"/>
      <c r="N21756"/>
    </row>
    <row r="21757" spans="3:14" x14ac:dyDescent="0.2">
      <c r="C21757" s="17"/>
      <c r="M21757"/>
      <c r="N21757"/>
    </row>
    <row r="21758" spans="3:14" x14ac:dyDescent="0.2">
      <c r="C21758" s="17"/>
      <c r="M21758"/>
      <c r="N21758"/>
    </row>
    <row r="21759" spans="3:14" x14ac:dyDescent="0.2">
      <c r="C21759" s="17"/>
      <c r="M21759"/>
      <c r="N21759"/>
    </row>
    <row r="21760" spans="3:14" x14ac:dyDescent="0.2">
      <c r="C21760" s="17"/>
      <c r="M21760"/>
      <c r="N21760"/>
    </row>
    <row r="21761" spans="3:14" x14ac:dyDescent="0.2">
      <c r="C21761" s="17"/>
      <c r="M21761"/>
      <c r="N21761"/>
    </row>
    <row r="21762" spans="3:14" x14ac:dyDescent="0.2">
      <c r="C21762" s="17"/>
      <c r="M21762"/>
      <c r="N21762"/>
    </row>
    <row r="21763" spans="3:14" x14ac:dyDescent="0.2">
      <c r="C21763" s="17"/>
      <c r="M21763"/>
      <c r="N21763"/>
    </row>
    <row r="21764" spans="3:14" x14ac:dyDescent="0.2">
      <c r="C21764" s="17"/>
      <c r="M21764"/>
      <c r="N21764"/>
    </row>
    <row r="21765" spans="3:14" x14ac:dyDescent="0.2">
      <c r="C21765" s="17"/>
      <c r="M21765"/>
      <c r="N21765"/>
    </row>
    <row r="21766" spans="3:14" x14ac:dyDescent="0.2">
      <c r="C21766" s="17"/>
      <c r="M21766"/>
      <c r="N21766"/>
    </row>
    <row r="21767" spans="3:14" x14ac:dyDescent="0.2">
      <c r="C21767" s="17"/>
      <c r="M21767"/>
      <c r="N21767"/>
    </row>
    <row r="21768" spans="3:14" x14ac:dyDescent="0.2">
      <c r="C21768" s="17"/>
      <c r="M21768"/>
      <c r="N21768"/>
    </row>
    <row r="21769" spans="3:14" x14ac:dyDescent="0.2">
      <c r="C21769" s="17"/>
      <c r="M21769"/>
      <c r="N21769"/>
    </row>
    <row r="21770" spans="3:14" x14ac:dyDescent="0.2">
      <c r="C21770" s="17"/>
      <c r="M21770"/>
      <c r="N21770"/>
    </row>
    <row r="21771" spans="3:14" x14ac:dyDescent="0.2">
      <c r="C21771" s="17"/>
      <c r="M21771"/>
      <c r="N21771"/>
    </row>
    <row r="21772" spans="3:14" x14ac:dyDescent="0.2">
      <c r="C21772" s="17"/>
      <c r="M21772"/>
      <c r="N21772"/>
    </row>
    <row r="21773" spans="3:14" x14ac:dyDescent="0.2">
      <c r="C21773" s="17"/>
      <c r="M21773"/>
      <c r="N21773"/>
    </row>
    <row r="21774" spans="3:14" x14ac:dyDescent="0.2">
      <c r="C21774" s="17"/>
      <c r="M21774"/>
      <c r="N21774"/>
    </row>
    <row r="21775" spans="3:14" x14ac:dyDescent="0.2">
      <c r="C21775" s="17"/>
      <c r="M21775"/>
      <c r="N21775"/>
    </row>
    <row r="21776" spans="3:14" x14ac:dyDescent="0.2">
      <c r="C21776" s="17"/>
      <c r="M21776"/>
      <c r="N21776"/>
    </row>
    <row r="21777" spans="3:14" x14ac:dyDescent="0.2">
      <c r="C21777" s="17"/>
      <c r="M21777"/>
      <c r="N21777"/>
    </row>
    <row r="21778" spans="3:14" x14ac:dyDescent="0.2">
      <c r="C21778" s="17"/>
      <c r="M21778"/>
      <c r="N21778"/>
    </row>
    <row r="21779" spans="3:14" x14ac:dyDescent="0.2">
      <c r="C21779" s="17"/>
      <c r="M21779"/>
      <c r="N21779"/>
    </row>
    <row r="21780" spans="3:14" x14ac:dyDescent="0.2">
      <c r="C21780" s="17"/>
      <c r="M21780"/>
      <c r="N21780"/>
    </row>
    <row r="21781" spans="3:14" x14ac:dyDescent="0.2">
      <c r="C21781" s="17"/>
      <c r="M21781"/>
      <c r="N21781"/>
    </row>
    <row r="21782" spans="3:14" x14ac:dyDescent="0.2">
      <c r="C21782" s="17"/>
      <c r="M21782"/>
      <c r="N21782"/>
    </row>
    <row r="21783" spans="3:14" x14ac:dyDescent="0.2">
      <c r="C21783" s="17"/>
      <c r="M21783"/>
      <c r="N21783"/>
    </row>
    <row r="21784" spans="3:14" x14ac:dyDescent="0.2">
      <c r="C21784" s="17"/>
      <c r="M21784"/>
      <c r="N21784"/>
    </row>
    <row r="21785" spans="3:14" x14ac:dyDescent="0.2">
      <c r="C21785" s="17"/>
      <c r="M21785"/>
      <c r="N21785"/>
    </row>
    <row r="21786" spans="3:14" x14ac:dyDescent="0.2">
      <c r="C21786" s="17"/>
      <c r="M21786"/>
      <c r="N21786"/>
    </row>
    <row r="21787" spans="3:14" x14ac:dyDescent="0.2">
      <c r="C21787" s="17"/>
      <c r="M21787"/>
      <c r="N21787"/>
    </row>
    <row r="21788" spans="3:14" x14ac:dyDescent="0.2">
      <c r="C21788" s="17"/>
      <c r="M21788"/>
      <c r="N21788"/>
    </row>
    <row r="21789" spans="3:14" x14ac:dyDescent="0.2">
      <c r="C21789" s="17"/>
      <c r="M21789"/>
      <c r="N21789"/>
    </row>
    <row r="21790" spans="3:14" x14ac:dyDescent="0.2">
      <c r="C21790" s="17"/>
      <c r="M21790"/>
      <c r="N21790"/>
    </row>
    <row r="21791" spans="3:14" x14ac:dyDescent="0.2">
      <c r="C21791" s="17"/>
      <c r="M21791"/>
      <c r="N21791"/>
    </row>
    <row r="21792" spans="3:14" x14ac:dyDescent="0.2">
      <c r="C21792" s="17"/>
      <c r="M21792"/>
      <c r="N21792"/>
    </row>
    <row r="21793" spans="3:14" x14ac:dyDescent="0.2">
      <c r="C21793" s="17"/>
      <c r="M21793"/>
      <c r="N21793"/>
    </row>
    <row r="21794" spans="3:14" x14ac:dyDescent="0.2">
      <c r="C21794" s="17"/>
      <c r="M21794"/>
      <c r="N21794"/>
    </row>
    <row r="21795" spans="3:14" x14ac:dyDescent="0.2">
      <c r="C21795" s="17"/>
      <c r="M21795"/>
      <c r="N21795"/>
    </row>
    <row r="21796" spans="3:14" x14ac:dyDescent="0.2">
      <c r="C21796" s="17"/>
      <c r="M21796"/>
      <c r="N21796"/>
    </row>
    <row r="21797" spans="3:14" x14ac:dyDescent="0.2">
      <c r="C21797" s="17"/>
      <c r="M21797"/>
      <c r="N21797"/>
    </row>
    <row r="21798" spans="3:14" x14ac:dyDescent="0.2">
      <c r="C21798" s="17"/>
      <c r="M21798"/>
      <c r="N21798"/>
    </row>
    <row r="21799" spans="3:14" x14ac:dyDescent="0.2">
      <c r="C21799" s="17"/>
      <c r="M21799"/>
      <c r="N21799"/>
    </row>
    <row r="21800" spans="3:14" x14ac:dyDescent="0.2">
      <c r="C21800" s="17"/>
      <c r="M21800"/>
      <c r="N21800"/>
    </row>
    <row r="21801" spans="3:14" x14ac:dyDescent="0.2">
      <c r="C21801" s="17"/>
      <c r="M21801"/>
      <c r="N21801"/>
    </row>
    <row r="21802" spans="3:14" x14ac:dyDescent="0.2">
      <c r="C21802" s="17"/>
      <c r="M21802"/>
      <c r="N21802"/>
    </row>
    <row r="21803" spans="3:14" x14ac:dyDescent="0.2">
      <c r="C21803" s="17"/>
      <c r="M21803"/>
      <c r="N21803"/>
    </row>
    <row r="21804" spans="3:14" x14ac:dyDescent="0.2">
      <c r="C21804" s="17"/>
      <c r="M21804"/>
      <c r="N21804"/>
    </row>
    <row r="21805" spans="3:14" x14ac:dyDescent="0.2">
      <c r="C21805" s="17"/>
      <c r="M21805"/>
      <c r="N21805"/>
    </row>
    <row r="21806" spans="3:14" x14ac:dyDescent="0.2">
      <c r="C21806" s="17"/>
      <c r="M21806"/>
      <c r="N21806"/>
    </row>
    <row r="21807" spans="3:14" x14ac:dyDescent="0.2">
      <c r="C21807" s="17"/>
      <c r="M21807"/>
      <c r="N21807"/>
    </row>
    <row r="21808" spans="3:14" x14ac:dyDescent="0.2">
      <c r="C21808" s="17"/>
      <c r="M21808"/>
      <c r="N21808"/>
    </row>
    <row r="21809" spans="3:14" x14ac:dyDescent="0.2">
      <c r="C21809" s="17"/>
      <c r="M21809"/>
      <c r="N21809"/>
    </row>
    <row r="21810" spans="3:14" x14ac:dyDescent="0.2">
      <c r="C21810" s="17"/>
      <c r="M21810"/>
      <c r="N21810"/>
    </row>
    <row r="21811" spans="3:14" x14ac:dyDescent="0.2">
      <c r="C21811" s="17"/>
      <c r="M21811"/>
      <c r="N21811"/>
    </row>
    <row r="21812" spans="3:14" x14ac:dyDescent="0.2">
      <c r="C21812" s="17"/>
      <c r="M21812"/>
      <c r="N21812"/>
    </row>
    <row r="21813" spans="3:14" x14ac:dyDescent="0.2">
      <c r="C21813" s="17"/>
      <c r="M21813"/>
      <c r="N21813"/>
    </row>
    <row r="21814" spans="3:14" x14ac:dyDescent="0.2">
      <c r="C21814" s="17"/>
      <c r="M21814"/>
      <c r="N21814"/>
    </row>
    <row r="21815" spans="3:14" x14ac:dyDescent="0.2">
      <c r="C21815" s="17"/>
      <c r="M21815"/>
      <c r="N21815"/>
    </row>
    <row r="21816" spans="3:14" x14ac:dyDescent="0.2">
      <c r="C21816" s="17"/>
      <c r="M21816"/>
      <c r="N21816"/>
    </row>
    <row r="21817" spans="3:14" x14ac:dyDescent="0.2">
      <c r="C21817" s="17"/>
      <c r="M21817"/>
      <c r="N21817"/>
    </row>
    <row r="21818" spans="3:14" x14ac:dyDescent="0.2">
      <c r="C21818" s="17"/>
      <c r="M21818"/>
      <c r="N21818"/>
    </row>
    <row r="21819" spans="3:14" x14ac:dyDescent="0.2">
      <c r="C21819" s="17"/>
      <c r="M21819"/>
      <c r="N21819"/>
    </row>
    <row r="21820" spans="3:14" x14ac:dyDescent="0.2">
      <c r="C21820" s="17"/>
      <c r="M21820"/>
      <c r="N21820"/>
    </row>
    <row r="21821" spans="3:14" x14ac:dyDescent="0.2">
      <c r="C21821" s="17"/>
      <c r="M21821"/>
      <c r="N21821"/>
    </row>
    <row r="21822" spans="3:14" x14ac:dyDescent="0.2">
      <c r="C21822" s="17"/>
      <c r="M21822"/>
      <c r="N21822"/>
    </row>
    <row r="21823" spans="3:14" x14ac:dyDescent="0.2">
      <c r="C21823" s="17"/>
      <c r="M21823"/>
      <c r="N21823"/>
    </row>
    <row r="21824" spans="3:14" x14ac:dyDescent="0.2">
      <c r="C21824" s="17"/>
      <c r="M21824"/>
      <c r="N21824"/>
    </row>
    <row r="21825" spans="3:14" x14ac:dyDescent="0.2">
      <c r="C21825" s="17"/>
      <c r="M21825"/>
      <c r="N21825"/>
    </row>
    <row r="21826" spans="3:14" x14ac:dyDescent="0.2">
      <c r="C21826" s="17"/>
      <c r="M21826"/>
      <c r="N21826"/>
    </row>
    <row r="21827" spans="3:14" x14ac:dyDescent="0.2">
      <c r="C21827" s="17"/>
      <c r="M21827"/>
      <c r="N21827"/>
    </row>
    <row r="21828" spans="3:14" x14ac:dyDescent="0.2">
      <c r="C21828" s="17"/>
      <c r="M21828"/>
      <c r="N21828"/>
    </row>
    <row r="21829" spans="3:14" x14ac:dyDescent="0.2">
      <c r="C21829" s="17"/>
      <c r="M21829"/>
      <c r="N21829"/>
    </row>
    <row r="21830" spans="3:14" x14ac:dyDescent="0.2">
      <c r="C21830" s="17"/>
      <c r="M21830"/>
      <c r="N21830"/>
    </row>
    <row r="21831" spans="3:14" x14ac:dyDescent="0.2">
      <c r="C21831" s="17"/>
      <c r="M21831"/>
      <c r="N21831"/>
    </row>
    <row r="21832" spans="3:14" x14ac:dyDescent="0.2">
      <c r="C21832" s="17"/>
      <c r="M21832"/>
      <c r="N21832"/>
    </row>
    <row r="21833" spans="3:14" x14ac:dyDescent="0.2">
      <c r="C21833" s="17"/>
      <c r="M21833"/>
      <c r="N21833"/>
    </row>
    <row r="21834" spans="3:14" x14ac:dyDescent="0.2">
      <c r="C21834" s="17"/>
      <c r="M21834"/>
      <c r="N21834"/>
    </row>
    <row r="21835" spans="3:14" x14ac:dyDescent="0.2">
      <c r="C21835" s="17"/>
      <c r="M21835"/>
      <c r="N21835"/>
    </row>
    <row r="21836" spans="3:14" x14ac:dyDescent="0.2">
      <c r="C21836" s="17"/>
      <c r="M21836"/>
      <c r="N21836"/>
    </row>
    <row r="21837" spans="3:14" x14ac:dyDescent="0.2">
      <c r="C21837" s="17"/>
      <c r="M21837"/>
      <c r="N21837"/>
    </row>
    <row r="21838" spans="3:14" x14ac:dyDescent="0.2">
      <c r="C21838" s="17"/>
      <c r="M21838"/>
      <c r="N21838"/>
    </row>
    <row r="21839" spans="3:14" x14ac:dyDescent="0.2">
      <c r="C21839" s="17"/>
      <c r="M21839"/>
      <c r="N21839"/>
    </row>
    <row r="21840" spans="3:14" x14ac:dyDescent="0.2">
      <c r="C21840" s="17"/>
      <c r="M21840"/>
      <c r="N21840"/>
    </row>
    <row r="21841" spans="3:14" x14ac:dyDescent="0.2">
      <c r="C21841" s="17"/>
      <c r="M21841"/>
      <c r="N21841"/>
    </row>
    <row r="21842" spans="3:14" x14ac:dyDescent="0.2">
      <c r="C21842" s="17"/>
      <c r="M21842"/>
      <c r="N21842"/>
    </row>
    <row r="21843" spans="3:14" x14ac:dyDescent="0.2">
      <c r="C21843" s="17"/>
      <c r="M21843"/>
      <c r="N21843"/>
    </row>
    <row r="21844" spans="3:14" x14ac:dyDescent="0.2">
      <c r="C21844" s="17"/>
      <c r="M21844"/>
      <c r="N21844"/>
    </row>
    <row r="21845" spans="3:14" x14ac:dyDescent="0.2">
      <c r="C21845" s="17"/>
      <c r="M21845"/>
      <c r="N21845"/>
    </row>
    <row r="21846" spans="3:14" x14ac:dyDescent="0.2">
      <c r="C21846" s="17"/>
      <c r="M21846"/>
      <c r="N21846"/>
    </row>
    <row r="21847" spans="3:14" x14ac:dyDescent="0.2">
      <c r="C21847" s="17"/>
      <c r="M21847"/>
      <c r="N21847"/>
    </row>
    <row r="21848" spans="3:14" x14ac:dyDescent="0.2">
      <c r="C21848" s="17"/>
      <c r="M21848"/>
      <c r="N21848"/>
    </row>
    <row r="21849" spans="3:14" x14ac:dyDescent="0.2">
      <c r="C21849" s="17"/>
      <c r="M21849"/>
      <c r="N21849"/>
    </row>
    <row r="21850" spans="3:14" x14ac:dyDescent="0.2">
      <c r="C21850" s="17"/>
      <c r="M21850"/>
      <c r="N21850"/>
    </row>
    <row r="21851" spans="3:14" x14ac:dyDescent="0.2">
      <c r="C21851" s="17"/>
      <c r="M21851"/>
      <c r="N21851"/>
    </row>
    <row r="21852" spans="3:14" x14ac:dyDescent="0.2">
      <c r="C21852" s="17"/>
      <c r="M21852"/>
      <c r="N21852"/>
    </row>
    <row r="21853" spans="3:14" x14ac:dyDescent="0.2">
      <c r="C21853" s="17"/>
      <c r="M21853"/>
      <c r="N21853"/>
    </row>
    <row r="21854" spans="3:14" x14ac:dyDescent="0.2">
      <c r="C21854" s="17"/>
      <c r="M21854"/>
      <c r="N21854"/>
    </row>
    <row r="21855" spans="3:14" x14ac:dyDescent="0.2">
      <c r="C21855" s="17"/>
      <c r="M21855"/>
      <c r="N21855"/>
    </row>
    <row r="21856" spans="3:14" x14ac:dyDescent="0.2">
      <c r="C21856" s="17"/>
      <c r="M21856"/>
      <c r="N21856"/>
    </row>
    <row r="21857" spans="3:14" x14ac:dyDescent="0.2">
      <c r="C21857" s="17"/>
      <c r="M21857"/>
      <c r="N21857"/>
    </row>
    <row r="21858" spans="3:14" x14ac:dyDescent="0.2">
      <c r="C21858" s="17"/>
      <c r="M21858"/>
      <c r="N21858"/>
    </row>
    <row r="21859" spans="3:14" x14ac:dyDescent="0.2">
      <c r="C21859" s="17"/>
      <c r="M21859"/>
      <c r="N21859"/>
    </row>
    <row r="21860" spans="3:14" x14ac:dyDescent="0.2">
      <c r="C21860" s="17"/>
      <c r="M21860"/>
      <c r="N21860"/>
    </row>
    <row r="21861" spans="3:14" x14ac:dyDescent="0.2">
      <c r="C21861" s="17"/>
      <c r="M21861"/>
      <c r="N21861"/>
    </row>
    <row r="21862" spans="3:14" x14ac:dyDescent="0.2">
      <c r="C21862" s="17"/>
      <c r="M21862"/>
      <c r="N21862"/>
    </row>
    <row r="21863" spans="3:14" x14ac:dyDescent="0.2">
      <c r="C21863" s="17"/>
      <c r="M21863"/>
      <c r="N21863"/>
    </row>
    <row r="21864" spans="3:14" x14ac:dyDescent="0.2">
      <c r="C21864" s="17"/>
      <c r="M21864"/>
      <c r="N21864"/>
    </row>
    <row r="21865" spans="3:14" x14ac:dyDescent="0.2">
      <c r="C21865" s="17"/>
      <c r="M21865"/>
      <c r="N21865"/>
    </row>
    <row r="21866" spans="3:14" x14ac:dyDescent="0.2">
      <c r="C21866" s="17"/>
      <c r="M21866"/>
      <c r="N21866"/>
    </row>
    <row r="21867" spans="3:14" x14ac:dyDescent="0.2">
      <c r="C21867" s="17"/>
      <c r="M21867"/>
      <c r="N21867"/>
    </row>
    <row r="21868" spans="3:14" x14ac:dyDescent="0.2">
      <c r="C21868" s="17"/>
      <c r="M21868"/>
      <c r="N21868"/>
    </row>
    <row r="21869" spans="3:14" x14ac:dyDescent="0.2">
      <c r="C21869" s="17"/>
      <c r="M21869"/>
      <c r="N21869"/>
    </row>
    <row r="21870" spans="3:14" x14ac:dyDescent="0.2">
      <c r="C21870" s="17"/>
      <c r="M21870"/>
      <c r="N21870"/>
    </row>
    <row r="21871" spans="3:14" x14ac:dyDescent="0.2">
      <c r="C21871" s="17"/>
      <c r="M21871"/>
      <c r="N21871"/>
    </row>
    <row r="21872" spans="3:14" x14ac:dyDescent="0.2">
      <c r="C21872" s="17"/>
      <c r="M21872"/>
      <c r="N21872"/>
    </row>
    <row r="21873" spans="3:14" x14ac:dyDescent="0.2">
      <c r="C21873" s="17"/>
      <c r="M21873"/>
      <c r="N21873"/>
    </row>
    <row r="21874" spans="3:14" x14ac:dyDescent="0.2">
      <c r="C21874" s="17"/>
      <c r="M21874"/>
      <c r="N21874"/>
    </row>
    <row r="21875" spans="3:14" x14ac:dyDescent="0.2">
      <c r="C21875" s="17"/>
      <c r="M21875"/>
      <c r="N21875"/>
    </row>
    <row r="21876" spans="3:14" x14ac:dyDescent="0.2">
      <c r="C21876" s="17"/>
      <c r="M21876"/>
      <c r="N21876"/>
    </row>
    <row r="21877" spans="3:14" x14ac:dyDescent="0.2">
      <c r="C21877" s="17"/>
      <c r="M21877"/>
      <c r="N21877"/>
    </row>
    <row r="21878" spans="3:14" x14ac:dyDescent="0.2">
      <c r="C21878" s="17"/>
      <c r="M21878"/>
      <c r="N21878"/>
    </row>
    <row r="21879" spans="3:14" x14ac:dyDescent="0.2">
      <c r="C21879" s="17"/>
      <c r="M21879"/>
      <c r="N21879"/>
    </row>
    <row r="21880" spans="3:14" x14ac:dyDescent="0.2">
      <c r="C21880" s="17"/>
      <c r="M21880"/>
      <c r="N21880"/>
    </row>
    <row r="21881" spans="3:14" x14ac:dyDescent="0.2">
      <c r="C21881" s="17"/>
      <c r="M21881"/>
      <c r="N21881"/>
    </row>
    <row r="21882" spans="3:14" x14ac:dyDescent="0.2">
      <c r="C21882" s="17"/>
      <c r="M21882"/>
      <c r="N21882"/>
    </row>
    <row r="21883" spans="3:14" x14ac:dyDescent="0.2">
      <c r="C21883" s="17"/>
      <c r="M21883"/>
      <c r="N21883"/>
    </row>
    <row r="21884" spans="3:14" x14ac:dyDescent="0.2">
      <c r="C21884" s="17"/>
      <c r="M21884"/>
      <c r="N21884"/>
    </row>
    <row r="21885" spans="3:14" x14ac:dyDescent="0.2">
      <c r="C21885" s="17"/>
      <c r="M21885"/>
      <c r="N21885"/>
    </row>
    <row r="21886" spans="3:14" x14ac:dyDescent="0.2">
      <c r="C21886" s="17"/>
      <c r="M21886"/>
      <c r="N21886"/>
    </row>
    <row r="21887" spans="3:14" x14ac:dyDescent="0.2">
      <c r="C21887" s="17"/>
      <c r="M21887"/>
      <c r="N21887"/>
    </row>
    <row r="21888" spans="3:14" x14ac:dyDescent="0.2">
      <c r="C21888" s="17"/>
      <c r="M21888"/>
      <c r="N21888"/>
    </row>
    <row r="21889" spans="3:14" x14ac:dyDescent="0.2">
      <c r="C21889" s="17"/>
      <c r="M21889"/>
      <c r="N21889"/>
    </row>
    <row r="21890" spans="3:14" x14ac:dyDescent="0.2">
      <c r="C21890" s="17"/>
      <c r="M21890"/>
      <c r="N21890"/>
    </row>
    <row r="21891" spans="3:14" x14ac:dyDescent="0.2">
      <c r="C21891" s="17"/>
      <c r="M21891"/>
      <c r="N21891"/>
    </row>
    <row r="21892" spans="3:14" x14ac:dyDescent="0.2">
      <c r="C21892" s="17"/>
      <c r="M21892"/>
      <c r="N21892"/>
    </row>
    <row r="21893" spans="3:14" x14ac:dyDescent="0.2">
      <c r="C21893" s="17"/>
      <c r="M21893"/>
      <c r="N21893"/>
    </row>
    <row r="21894" spans="3:14" x14ac:dyDescent="0.2">
      <c r="C21894" s="17"/>
      <c r="M21894"/>
      <c r="N21894"/>
    </row>
    <row r="21895" spans="3:14" x14ac:dyDescent="0.2">
      <c r="C21895" s="17"/>
      <c r="M21895"/>
      <c r="N21895"/>
    </row>
    <row r="21896" spans="3:14" x14ac:dyDescent="0.2">
      <c r="C21896" s="17"/>
      <c r="M21896"/>
      <c r="N21896"/>
    </row>
    <row r="21897" spans="3:14" x14ac:dyDescent="0.2">
      <c r="C21897" s="17"/>
      <c r="M21897"/>
      <c r="N21897"/>
    </row>
    <row r="21898" spans="3:14" x14ac:dyDescent="0.2">
      <c r="C21898" s="17"/>
      <c r="M21898"/>
      <c r="N21898"/>
    </row>
    <row r="21899" spans="3:14" x14ac:dyDescent="0.2">
      <c r="C21899" s="17"/>
      <c r="M21899"/>
      <c r="N21899"/>
    </row>
    <row r="21900" spans="3:14" x14ac:dyDescent="0.2">
      <c r="C21900" s="17"/>
      <c r="M21900"/>
      <c r="N21900"/>
    </row>
    <row r="21901" spans="3:14" x14ac:dyDescent="0.2">
      <c r="C21901" s="17"/>
      <c r="M21901"/>
      <c r="N21901"/>
    </row>
    <row r="21902" spans="3:14" x14ac:dyDescent="0.2">
      <c r="C21902" s="17"/>
      <c r="M21902"/>
      <c r="N21902"/>
    </row>
    <row r="21903" spans="3:14" x14ac:dyDescent="0.2">
      <c r="C21903" s="17"/>
      <c r="M21903"/>
      <c r="N21903"/>
    </row>
    <row r="21904" spans="3:14" x14ac:dyDescent="0.2">
      <c r="C21904" s="17"/>
      <c r="M21904"/>
      <c r="N21904"/>
    </row>
    <row r="21905" spans="3:14" x14ac:dyDescent="0.2">
      <c r="C21905" s="17"/>
      <c r="M21905"/>
      <c r="N21905"/>
    </row>
    <row r="21906" spans="3:14" x14ac:dyDescent="0.2">
      <c r="C21906" s="17"/>
      <c r="M21906"/>
      <c r="N21906"/>
    </row>
    <row r="21907" spans="3:14" x14ac:dyDescent="0.2">
      <c r="C21907" s="17"/>
      <c r="M21907"/>
      <c r="N21907"/>
    </row>
    <row r="21908" spans="3:14" x14ac:dyDescent="0.2">
      <c r="C21908" s="17"/>
      <c r="M21908"/>
      <c r="N21908"/>
    </row>
    <row r="21909" spans="3:14" x14ac:dyDescent="0.2">
      <c r="C21909" s="17"/>
      <c r="M21909"/>
      <c r="N21909"/>
    </row>
    <row r="21910" spans="3:14" x14ac:dyDescent="0.2">
      <c r="C21910" s="17"/>
      <c r="M21910"/>
      <c r="N21910"/>
    </row>
    <row r="21911" spans="3:14" x14ac:dyDescent="0.2">
      <c r="C21911" s="17"/>
      <c r="M21911"/>
      <c r="N21911"/>
    </row>
    <row r="21912" spans="3:14" x14ac:dyDescent="0.2">
      <c r="C21912" s="17"/>
      <c r="M21912"/>
      <c r="N21912"/>
    </row>
    <row r="21913" spans="3:14" x14ac:dyDescent="0.2">
      <c r="C21913" s="17"/>
      <c r="M21913"/>
      <c r="N21913"/>
    </row>
    <row r="21914" spans="3:14" x14ac:dyDescent="0.2">
      <c r="C21914" s="17"/>
      <c r="M21914"/>
      <c r="N21914"/>
    </row>
    <row r="21915" spans="3:14" x14ac:dyDescent="0.2">
      <c r="C21915" s="17"/>
      <c r="M21915"/>
      <c r="N21915"/>
    </row>
    <row r="21916" spans="3:14" x14ac:dyDescent="0.2">
      <c r="C21916" s="17"/>
      <c r="M21916"/>
      <c r="N21916"/>
    </row>
    <row r="21917" spans="3:14" x14ac:dyDescent="0.2">
      <c r="C21917" s="17"/>
      <c r="M21917"/>
      <c r="N21917"/>
    </row>
    <row r="21918" spans="3:14" x14ac:dyDescent="0.2">
      <c r="C21918" s="17"/>
      <c r="M21918"/>
      <c r="N21918"/>
    </row>
    <row r="21919" spans="3:14" x14ac:dyDescent="0.2">
      <c r="C21919" s="17"/>
      <c r="M21919"/>
      <c r="N21919"/>
    </row>
    <row r="21920" spans="3:14" x14ac:dyDescent="0.2">
      <c r="C21920" s="17"/>
      <c r="M21920"/>
      <c r="N21920"/>
    </row>
    <row r="21921" spans="3:14" x14ac:dyDescent="0.2">
      <c r="C21921" s="17"/>
      <c r="M21921"/>
      <c r="N21921"/>
    </row>
    <row r="21922" spans="3:14" x14ac:dyDescent="0.2">
      <c r="C21922" s="17"/>
      <c r="M21922"/>
      <c r="N21922"/>
    </row>
    <row r="21923" spans="3:14" x14ac:dyDescent="0.2">
      <c r="C21923" s="17"/>
      <c r="M21923"/>
      <c r="N21923"/>
    </row>
    <row r="21924" spans="3:14" x14ac:dyDescent="0.2">
      <c r="C21924" s="17"/>
      <c r="M21924"/>
      <c r="N21924"/>
    </row>
    <row r="21925" spans="3:14" x14ac:dyDescent="0.2">
      <c r="C21925" s="17"/>
      <c r="M21925"/>
      <c r="N21925"/>
    </row>
    <row r="21926" spans="3:14" x14ac:dyDescent="0.2">
      <c r="C21926" s="17"/>
      <c r="M21926"/>
      <c r="N21926"/>
    </row>
    <row r="21927" spans="3:14" x14ac:dyDescent="0.2">
      <c r="C21927" s="17"/>
      <c r="M21927"/>
      <c r="N21927"/>
    </row>
    <row r="21928" spans="3:14" x14ac:dyDescent="0.2">
      <c r="C21928" s="17"/>
      <c r="M21928"/>
      <c r="N21928"/>
    </row>
    <row r="21929" spans="3:14" x14ac:dyDescent="0.2">
      <c r="C21929" s="17"/>
      <c r="M21929"/>
      <c r="N21929"/>
    </row>
    <row r="21930" spans="3:14" x14ac:dyDescent="0.2">
      <c r="C21930" s="17"/>
      <c r="M21930"/>
      <c r="N21930"/>
    </row>
    <row r="21931" spans="3:14" x14ac:dyDescent="0.2">
      <c r="C21931" s="17"/>
      <c r="M21931"/>
      <c r="N21931"/>
    </row>
    <row r="21932" spans="3:14" x14ac:dyDescent="0.2">
      <c r="C21932" s="17"/>
      <c r="M21932"/>
      <c r="N21932"/>
    </row>
    <row r="21933" spans="3:14" x14ac:dyDescent="0.2">
      <c r="C21933" s="17"/>
      <c r="M21933"/>
      <c r="N21933"/>
    </row>
    <row r="21934" spans="3:14" x14ac:dyDescent="0.2">
      <c r="C21934" s="17"/>
      <c r="M21934"/>
      <c r="N21934"/>
    </row>
    <row r="21935" spans="3:14" x14ac:dyDescent="0.2">
      <c r="C21935" s="17"/>
      <c r="M21935"/>
      <c r="N21935"/>
    </row>
    <row r="21936" spans="3:14" x14ac:dyDescent="0.2">
      <c r="C21936" s="17"/>
      <c r="M21936"/>
      <c r="N21936"/>
    </row>
    <row r="21937" spans="3:14" x14ac:dyDescent="0.2">
      <c r="C21937" s="17"/>
      <c r="M21937"/>
      <c r="N21937"/>
    </row>
    <row r="21938" spans="3:14" x14ac:dyDescent="0.2">
      <c r="C21938" s="17"/>
      <c r="M21938"/>
      <c r="N21938"/>
    </row>
    <row r="21939" spans="3:14" x14ac:dyDescent="0.2">
      <c r="C21939" s="17"/>
      <c r="M21939"/>
      <c r="N21939"/>
    </row>
    <row r="21940" spans="3:14" x14ac:dyDescent="0.2">
      <c r="C21940" s="17"/>
      <c r="M21940"/>
      <c r="N21940"/>
    </row>
    <row r="21941" spans="3:14" x14ac:dyDescent="0.2">
      <c r="C21941" s="17"/>
      <c r="M21941"/>
      <c r="N21941"/>
    </row>
    <row r="21942" spans="3:14" x14ac:dyDescent="0.2">
      <c r="C21942" s="17"/>
      <c r="M21942"/>
      <c r="N21942"/>
    </row>
    <row r="21943" spans="3:14" x14ac:dyDescent="0.2">
      <c r="C21943" s="17"/>
      <c r="M21943"/>
      <c r="N21943"/>
    </row>
    <row r="21944" spans="3:14" x14ac:dyDescent="0.2">
      <c r="C21944" s="17"/>
      <c r="M21944"/>
      <c r="N21944"/>
    </row>
    <row r="21945" spans="3:14" x14ac:dyDescent="0.2">
      <c r="C21945" s="17"/>
      <c r="M21945"/>
      <c r="N21945"/>
    </row>
    <row r="21946" spans="3:14" x14ac:dyDescent="0.2">
      <c r="C21946" s="17"/>
      <c r="M21946"/>
      <c r="N21946"/>
    </row>
    <row r="21947" spans="3:14" x14ac:dyDescent="0.2">
      <c r="C21947" s="17"/>
      <c r="M21947"/>
      <c r="N21947"/>
    </row>
    <row r="21948" spans="3:14" x14ac:dyDescent="0.2">
      <c r="C21948" s="17"/>
      <c r="M21948"/>
      <c r="N21948"/>
    </row>
    <row r="21949" spans="3:14" x14ac:dyDescent="0.2">
      <c r="C21949" s="17"/>
      <c r="M21949"/>
      <c r="N21949"/>
    </row>
    <row r="21950" spans="3:14" x14ac:dyDescent="0.2">
      <c r="C21950" s="17"/>
      <c r="M21950"/>
      <c r="N21950"/>
    </row>
    <row r="21951" spans="3:14" x14ac:dyDescent="0.2">
      <c r="C21951" s="17"/>
      <c r="M21951"/>
      <c r="N21951"/>
    </row>
    <row r="21952" spans="3:14" x14ac:dyDescent="0.2">
      <c r="C21952" s="17"/>
      <c r="M21952"/>
      <c r="N21952"/>
    </row>
    <row r="21953" spans="3:14" x14ac:dyDescent="0.2">
      <c r="C21953" s="17"/>
      <c r="M21953"/>
      <c r="N21953"/>
    </row>
    <row r="21954" spans="3:14" x14ac:dyDescent="0.2">
      <c r="C21954" s="17"/>
      <c r="M21954"/>
      <c r="N21954"/>
    </row>
    <row r="21955" spans="3:14" x14ac:dyDescent="0.2">
      <c r="C21955" s="17"/>
      <c r="M21955"/>
      <c r="N21955"/>
    </row>
    <row r="21956" spans="3:14" x14ac:dyDescent="0.2">
      <c r="C21956" s="17"/>
      <c r="M21956"/>
      <c r="N21956"/>
    </row>
    <row r="21957" spans="3:14" x14ac:dyDescent="0.2">
      <c r="C21957" s="17"/>
      <c r="M21957"/>
      <c r="N21957"/>
    </row>
    <row r="21958" spans="3:14" x14ac:dyDescent="0.2">
      <c r="C21958" s="17"/>
      <c r="M21958"/>
      <c r="N21958"/>
    </row>
    <row r="21959" spans="3:14" x14ac:dyDescent="0.2">
      <c r="C21959" s="17"/>
      <c r="M21959"/>
      <c r="N21959"/>
    </row>
    <row r="21960" spans="3:14" x14ac:dyDescent="0.2">
      <c r="C21960" s="17"/>
      <c r="M21960"/>
      <c r="N21960"/>
    </row>
    <row r="21961" spans="3:14" x14ac:dyDescent="0.2">
      <c r="C21961" s="17"/>
      <c r="M21961"/>
      <c r="N21961"/>
    </row>
    <row r="21962" spans="3:14" x14ac:dyDescent="0.2">
      <c r="C21962" s="17"/>
      <c r="M21962"/>
      <c r="N21962"/>
    </row>
    <row r="21963" spans="3:14" x14ac:dyDescent="0.2">
      <c r="C21963" s="17"/>
      <c r="M21963"/>
      <c r="N21963"/>
    </row>
    <row r="21964" spans="3:14" x14ac:dyDescent="0.2">
      <c r="C21964" s="17"/>
      <c r="M21964"/>
      <c r="N21964"/>
    </row>
    <row r="21965" spans="3:14" x14ac:dyDescent="0.2">
      <c r="C21965" s="17"/>
      <c r="M21965"/>
      <c r="N21965"/>
    </row>
    <row r="21966" spans="3:14" x14ac:dyDescent="0.2">
      <c r="C21966" s="17"/>
      <c r="M21966"/>
      <c r="N21966"/>
    </row>
    <row r="21967" spans="3:14" x14ac:dyDescent="0.2">
      <c r="C21967" s="17"/>
      <c r="M21967"/>
      <c r="N21967"/>
    </row>
    <row r="21968" spans="3:14" x14ac:dyDescent="0.2">
      <c r="C21968" s="17"/>
      <c r="M21968"/>
      <c r="N21968"/>
    </row>
    <row r="21969" spans="3:14" x14ac:dyDescent="0.2">
      <c r="C21969" s="17"/>
      <c r="M21969"/>
      <c r="N21969"/>
    </row>
    <row r="21970" spans="3:14" x14ac:dyDescent="0.2">
      <c r="C21970" s="17"/>
      <c r="M21970"/>
      <c r="N21970"/>
    </row>
    <row r="21971" spans="3:14" x14ac:dyDescent="0.2">
      <c r="C21971" s="17"/>
      <c r="M21971"/>
      <c r="N21971"/>
    </row>
    <row r="21972" spans="3:14" x14ac:dyDescent="0.2">
      <c r="C21972" s="17"/>
      <c r="M21972"/>
      <c r="N21972"/>
    </row>
    <row r="21973" spans="3:14" x14ac:dyDescent="0.2">
      <c r="C21973" s="17"/>
      <c r="M21973"/>
      <c r="N21973"/>
    </row>
    <row r="21974" spans="3:14" x14ac:dyDescent="0.2">
      <c r="C21974" s="17"/>
      <c r="M21974"/>
      <c r="N21974"/>
    </row>
    <row r="21975" spans="3:14" x14ac:dyDescent="0.2">
      <c r="C21975" s="17"/>
      <c r="M21975"/>
      <c r="N21975"/>
    </row>
    <row r="21976" spans="3:14" x14ac:dyDescent="0.2">
      <c r="C21976" s="17"/>
      <c r="M21976"/>
      <c r="N21976"/>
    </row>
    <row r="21977" spans="3:14" x14ac:dyDescent="0.2">
      <c r="C21977" s="17"/>
      <c r="M21977"/>
      <c r="N21977"/>
    </row>
    <row r="21978" spans="3:14" x14ac:dyDescent="0.2">
      <c r="C21978" s="17"/>
      <c r="M21978"/>
      <c r="N21978"/>
    </row>
    <row r="21979" spans="3:14" x14ac:dyDescent="0.2">
      <c r="C21979" s="17"/>
      <c r="M21979"/>
      <c r="N21979"/>
    </row>
    <row r="21980" spans="3:14" x14ac:dyDescent="0.2">
      <c r="C21980" s="17"/>
      <c r="M21980"/>
      <c r="N21980"/>
    </row>
    <row r="21981" spans="3:14" x14ac:dyDescent="0.2">
      <c r="C21981" s="17"/>
      <c r="M21981"/>
      <c r="N21981"/>
    </row>
    <row r="21982" spans="3:14" x14ac:dyDescent="0.2">
      <c r="C21982" s="17"/>
      <c r="M21982"/>
      <c r="N21982"/>
    </row>
    <row r="21983" spans="3:14" x14ac:dyDescent="0.2">
      <c r="C21983" s="17"/>
      <c r="M21983"/>
      <c r="N21983"/>
    </row>
    <row r="21984" spans="3:14" x14ac:dyDescent="0.2">
      <c r="C21984" s="17"/>
      <c r="M21984"/>
      <c r="N21984"/>
    </row>
    <row r="21985" spans="3:14" x14ac:dyDescent="0.2">
      <c r="C21985" s="17"/>
      <c r="M21985"/>
      <c r="N21985"/>
    </row>
    <row r="21986" spans="3:14" x14ac:dyDescent="0.2">
      <c r="C21986" s="17"/>
      <c r="M21986"/>
      <c r="N21986"/>
    </row>
    <row r="21987" spans="3:14" x14ac:dyDescent="0.2">
      <c r="C21987" s="17"/>
      <c r="M21987"/>
      <c r="N21987"/>
    </row>
    <row r="21988" spans="3:14" x14ac:dyDescent="0.2">
      <c r="C21988" s="17"/>
      <c r="M21988"/>
      <c r="N21988"/>
    </row>
    <row r="21989" spans="3:14" x14ac:dyDescent="0.2">
      <c r="C21989" s="17"/>
      <c r="M21989"/>
      <c r="N21989"/>
    </row>
    <row r="21990" spans="3:14" x14ac:dyDescent="0.2">
      <c r="C21990" s="17"/>
      <c r="M21990"/>
      <c r="N21990"/>
    </row>
    <row r="21991" spans="3:14" x14ac:dyDescent="0.2">
      <c r="C21991" s="17"/>
      <c r="M21991"/>
      <c r="N21991"/>
    </row>
    <row r="21992" spans="3:14" x14ac:dyDescent="0.2">
      <c r="C21992" s="17"/>
      <c r="M21992"/>
      <c r="N21992"/>
    </row>
    <row r="21993" spans="3:14" x14ac:dyDescent="0.2">
      <c r="C21993" s="17"/>
      <c r="M21993"/>
      <c r="N21993"/>
    </row>
    <row r="21994" spans="3:14" x14ac:dyDescent="0.2">
      <c r="C21994" s="17"/>
      <c r="M21994"/>
      <c r="N21994"/>
    </row>
    <row r="21995" spans="3:14" x14ac:dyDescent="0.2">
      <c r="C21995" s="17"/>
      <c r="M21995"/>
      <c r="N21995"/>
    </row>
    <row r="21996" spans="3:14" x14ac:dyDescent="0.2">
      <c r="C21996" s="17"/>
      <c r="M21996"/>
      <c r="N21996"/>
    </row>
    <row r="21997" spans="3:14" x14ac:dyDescent="0.2">
      <c r="C21997" s="17"/>
      <c r="M21997"/>
      <c r="N21997"/>
    </row>
    <row r="21998" spans="3:14" x14ac:dyDescent="0.2">
      <c r="C21998" s="17"/>
      <c r="M21998"/>
      <c r="N21998"/>
    </row>
    <row r="21999" spans="3:14" x14ac:dyDescent="0.2">
      <c r="C21999" s="17"/>
      <c r="M21999"/>
      <c r="N21999"/>
    </row>
    <row r="22000" spans="3:14" x14ac:dyDescent="0.2">
      <c r="C22000" s="17"/>
      <c r="M22000"/>
      <c r="N22000"/>
    </row>
    <row r="22001" spans="3:14" x14ac:dyDescent="0.2">
      <c r="C22001" s="17"/>
      <c r="M22001"/>
      <c r="N22001"/>
    </row>
    <row r="22002" spans="3:14" x14ac:dyDescent="0.2">
      <c r="C22002" s="17"/>
      <c r="M22002"/>
      <c r="N22002"/>
    </row>
    <row r="22003" spans="3:14" x14ac:dyDescent="0.2">
      <c r="C22003" s="17"/>
      <c r="M22003"/>
      <c r="N22003"/>
    </row>
    <row r="22004" spans="3:14" x14ac:dyDescent="0.2">
      <c r="C22004" s="17"/>
      <c r="M22004"/>
      <c r="N22004"/>
    </row>
    <row r="22005" spans="3:14" x14ac:dyDescent="0.2">
      <c r="C22005" s="17"/>
      <c r="M22005"/>
      <c r="N22005"/>
    </row>
    <row r="22006" spans="3:14" x14ac:dyDescent="0.2">
      <c r="C22006" s="17"/>
      <c r="M22006"/>
      <c r="N22006"/>
    </row>
    <row r="22007" spans="3:14" x14ac:dyDescent="0.2">
      <c r="C22007" s="17"/>
      <c r="M22007"/>
      <c r="N22007"/>
    </row>
    <row r="22008" spans="3:14" x14ac:dyDescent="0.2">
      <c r="C22008" s="17"/>
      <c r="M22008"/>
      <c r="N22008"/>
    </row>
    <row r="22009" spans="3:14" x14ac:dyDescent="0.2">
      <c r="C22009" s="17"/>
      <c r="M22009"/>
      <c r="N22009"/>
    </row>
    <row r="22010" spans="3:14" x14ac:dyDescent="0.2">
      <c r="C22010" s="17"/>
      <c r="M22010"/>
      <c r="N22010"/>
    </row>
    <row r="22011" spans="3:14" x14ac:dyDescent="0.2">
      <c r="C22011" s="17"/>
      <c r="M22011"/>
      <c r="N22011"/>
    </row>
    <row r="22012" spans="3:14" x14ac:dyDescent="0.2">
      <c r="C22012" s="17"/>
      <c r="M22012"/>
      <c r="N22012"/>
    </row>
    <row r="22013" spans="3:14" x14ac:dyDescent="0.2">
      <c r="C22013" s="17"/>
      <c r="M22013"/>
      <c r="N22013"/>
    </row>
    <row r="22014" spans="3:14" x14ac:dyDescent="0.2">
      <c r="C22014" s="17"/>
      <c r="M22014"/>
      <c r="N22014"/>
    </row>
    <row r="22015" spans="3:14" x14ac:dyDescent="0.2">
      <c r="C22015" s="17"/>
      <c r="M22015"/>
      <c r="N22015"/>
    </row>
    <row r="22016" spans="3:14" x14ac:dyDescent="0.2">
      <c r="C22016" s="17"/>
      <c r="M22016"/>
      <c r="N22016"/>
    </row>
    <row r="22017" spans="3:14" x14ac:dyDescent="0.2">
      <c r="C22017" s="17"/>
      <c r="M22017"/>
      <c r="N22017"/>
    </row>
    <row r="22018" spans="3:14" x14ac:dyDescent="0.2">
      <c r="C22018" s="17"/>
      <c r="M22018"/>
      <c r="N22018"/>
    </row>
    <row r="22019" spans="3:14" x14ac:dyDescent="0.2">
      <c r="C22019" s="17"/>
      <c r="M22019"/>
      <c r="N22019"/>
    </row>
    <row r="22020" spans="3:14" x14ac:dyDescent="0.2">
      <c r="C22020" s="17"/>
      <c r="M22020"/>
      <c r="N22020"/>
    </row>
    <row r="22021" spans="3:14" x14ac:dyDescent="0.2">
      <c r="C22021" s="17"/>
      <c r="M22021"/>
      <c r="N22021"/>
    </row>
    <row r="22022" spans="3:14" x14ac:dyDescent="0.2">
      <c r="C22022" s="17"/>
      <c r="M22022"/>
      <c r="N22022"/>
    </row>
    <row r="22023" spans="3:14" x14ac:dyDescent="0.2">
      <c r="C22023" s="17"/>
      <c r="M22023"/>
      <c r="N22023"/>
    </row>
    <row r="22024" spans="3:14" x14ac:dyDescent="0.2">
      <c r="C22024" s="17"/>
      <c r="M22024"/>
      <c r="N22024"/>
    </row>
    <row r="22025" spans="3:14" x14ac:dyDescent="0.2">
      <c r="C22025" s="17"/>
      <c r="M22025"/>
      <c r="N22025"/>
    </row>
    <row r="22026" spans="3:14" x14ac:dyDescent="0.2">
      <c r="C22026" s="17"/>
      <c r="M22026"/>
      <c r="N22026"/>
    </row>
    <row r="22027" spans="3:14" x14ac:dyDescent="0.2">
      <c r="C22027" s="17"/>
      <c r="M22027"/>
      <c r="N22027"/>
    </row>
    <row r="22028" spans="3:14" x14ac:dyDescent="0.2">
      <c r="C22028" s="17"/>
      <c r="M22028"/>
      <c r="N22028"/>
    </row>
    <row r="22029" spans="3:14" x14ac:dyDescent="0.2">
      <c r="C22029" s="17"/>
      <c r="M22029"/>
      <c r="N22029"/>
    </row>
    <row r="22030" spans="3:14" x14ac:dyDescent="0.2">
      <c r="C22030" s="17"/>
      <c r="M22030"/>
      <c r="N22030"/>
    </row>
    <row r="22031" spans="3:14" x14ac:dyDescent="0.2">
      <c r="C22031" s="17"/>
      <c r="M22031"/>
      <c r="N22031"/>
    </row>
    <row r="22032" spans="3:14" x14ac:dyDescent="0.2">
      <c r="C22032" s="17"/>
      <c r="M22032"/>
      <c r="N22032"/>
    </row>
    <row r="22033" spans="3:14" x14ac:dyDescent="0.2">
      <c r="C22033" s="17"/>
      <c r="M22033"/>
      <c r="N22033"/>
    </row>
    <row r="22034" spans="3:14" x14ac:dyDescent="0.2">
      <c r="C22034" s="17"/>
      <c r="M22034"/>
      <c r="N22034"/>
    </row>
    <row r="22035" spans="3:14" x14ac:dyDescent="0.2">
      <c r="C22035" s="17"/>
      <c r="M22035"/>
      <c r="N22035"/>
    </row>
    <row r="22036" spans="3:14" x14ac:dyDescent="0.2">
      <c r="C22036" s="17"/>
      <c r="M22036"/>
      <c r="N22036"/>
    </row>
    <row r="22037" spans="3:14" x14ac:dyDescent="0.2">
      <c r="C22037" s="17"/>
      <c r="M22037"/>
      <c r="N22037"/>
    </row>
    <row r="22038" spans="3:14" x14ac:dyDescent="0.2">
      <c r="C22038" s="17"/>
      <c r="M22038"/>
      <c r="N22038"/>
    </row>
    <row r="22039" spans="3:14" x14ac:dyDescent="0.2">
      <c r="C22039" s="17"/>
      <c r="M22039"/>
      <c r="N22039"/>
    </row>
    <row r="22040" spans="3:14" x14ac:dyDescent="0.2">
      <c r="C22040" s="17"/>
      <c r="M22040"/>
      <c r="N22040"/>
    </row>
    <row r="22041" spans="3:14" x14ac:dyDescent="0.2">
      <c r="C22041" s="17"/>
      <c r="M22041"/>
      <c r="N22041"/>
    </row>
    <row r="22042" spans="3:14" x14ac:dyDescent="0.2">
      <c r="C22042" s="17"/>
      <c r="M22042"/>
      <c r="N22042"/>
    </row>
    <row r="22043" spans="3:14" x14ac:dyDescent="0.2">
      <c r="C22043" s="17"/>
      <c r="M22043"/>
      <c r="N22043"/>
    </row>
    <row r="22044" spans="3:14" x14ac:dyDescent="0.2">
      <c r="C22044" s="17"/>
      <c r="M22044"/>
      <c r="N22044"/>
    </row>
    <row r="22045" spans="3:14" x14ac:dyDescent="0.2">
      <c r="C22045" s="17"/>
      <c r="M22045"/>
      <c r="N22045"/>
    </row>
    <row r="22046" spans="3:14" x14ac:dyDescent="0.2">
      <c r="C22046" s="17"/>
      <c r="M22046"/>
      <c r="N22046"/>
    </row>
    <row r="22047" spans="3:14" x14ac:dyDescent="0.2">
      <c r="C22047" s="17"/>
      <c r="M22047"/>
      <c r="N22047"/>
    </row>
    <row r="22048" spans="3:14" x14ac:dyDescent="0.2">
      <c r="C22048" s="17"/>
      <c r="M22048"/>
      <c r="N22048"/>
    </row>
    <row r="22049" spans="3:14" x14ac:dyDescent="0.2">
      <c r="C22049" s="17"/>
      <c r="M22049"/>
      <c r="N22049"/>
    </row>
    <row r="22050" spans="3:14" x14ac:dyDescent="0.2">
      <c r="C22050" s="17"/>
      <c r="M22050"/>
      <c r="N22050"/>
    </row>
    <row r="22051" spans="3:14" x14ac:dyDescent="0.2">
      <c r="C22051" s="17"/>
      <c r="M22051"/>
      <c r="N22051"/>
    </row>
    <row r="22052" spans="3:14" x14ac:dyDescent="0.2">
      <c r="C22052" s="17"/>
      <c r="M22052"/>
      <c r="N22052"/>
    </row>
    <row r="22053" spans="3:14" x14ac:dyDescent="0.2">
      <c r="C22053" s="17"/>
      <c r="M22053"/>
      <c r="N22053"/>
    </row>
    <row r="22054" spans="3:14" x14ac:dyDescent="0.2">
      <c r="C22054" s="17"/>
      <c r="M22054"/>
      <c r="N22054"/>
    </row>
    <row r="22055" spans="3:14" x14ac:dyDescent="0.2">
      <c r="C22055" s="17"/>
      <c r="M22055"/>
      <c r="N22055"/>
    </row>
    <row r="22056" spans="3:14" x14ac:dyDescent="0.2">
      <c r="C22056" s="17"/>
      <c r="M22056"/>
      <c r="N22056"/>
    </row>
    <row r="22057" spans="3:14" x14ac:dyDescent="0.2">
      <c r="C22057" s="17"/>
      <c r="M22057"/>
      <c r="N22057"/>
    </row>
    <row r="22058" spans="3:14" x14ac:dyDescent="0.2">
      <c r="C22058" s="17"/>
      <c r="M22058"/>
      <c r="N22058"/>
    </row>
    <row r="22059" spans="3:14" x14ac:dyDescent="0.2">
      <c r="C22059" s="17"/>
      <c r="M22059"/>
      <c r="N22059"/>
    </row>
    <row r="22060" spans="3:14" x14ac:dyDescent="0.2">
      <c r="C22060" s="17"/>
      <c r="M22060"/>
      <c r="N22060"/>
    </row>
    <row r="22061" spans="3:14" x14ac:dyDescent="0.2">
      <c r="C22061" s="17"/>
      <c r="M22061"/>
      <c r="N22061"/>
    </row>
    <row r="22062" spans="3:14" x14ac:dyDescent="0.2">
      <c r="C22062" s="17"/>
      <c r="M22062"/>
      <c r="N22062"/>
    </row>
    <row r="22063" spans="3:14" x14ac:dyDescent="0.2">
      <c r="C22063" s="17"/>
      <c r="M22063"/>
      <c r="N22063"/>
    </row>
    <row r="22064" spans="3:14" x14ac:dyDescent="0.2">
      <c r="C22064" s="17"/>
      <c r="M22064"/>
      <c r="N22064"/>
    </row>
    <row r="22065" spans="3:14" x14ac:dyDescent="0.2">
      <c r="C22065" s="17"/>
      <c r="M22065"/>
      <c r="N22065"/>
    </row>
    <row r="22066" spans="3:14" x14ac:dyDescent="0.2">
      <c r="C22066" s="17"/>
      <c r="M22066"/>
      <c r="N22066"/>
    </row>
    <row r="22067" spans="3:14" x14ac:dyDescent="0.2">
      <c r="C22067" s="17"/>
      <c r="M22067"/>
      <c r="N22067"/>
    </row>
    <row r="22068" spans="3:14" x14ac:dyDescent="0.2">
      <c r="C22068" s="17"/>
      <c r="M22068"/>
      <c r="N22068"/>
    </row>
    <row r="22069" spans="3:14" x14ac:dyDescent="0.2">
      <c r="C22069" s="17"/>
      <c r="M22069"/>
      <c r="N22069"/>
    </row>
    <row r="22070" spans="3:14" x14ac:dyDescent="0.2">
      <c r="C22070" s="17"/>
      <c r="M22070"/>
      <c r="N22070"/>
    </row>
    <row r="22071" spans="3:14" x14ac:dyDescent="0.2">
      <c r="C22071" s="17"/>
      <c r="M22071"/>
      <c r="N22071"/>
    </row>
    <row r="22072" spans="3:14" x14ac:dyDescent="0.2">
      <c r="C22072" s="17"/>
      <c r="M22072"/>
      <c r="N22072"/>
    </row>
    <row r="22073" spans="3:14" x14ac:dyDescent="0.2">
      <c r="C22073" s="17"/>
      <c r="M22073"/>
      <c r="N22073"/>
    </row>
    <row r="22074" spans="3:14" x14ac:dyDescent="0.2">
      <c r="C22074" s="17"/>
      <c r="M22074"/>
      <c r="N22074"/>
    </row>
    <row r="22075" spans="3:14" x14ac:dyDescent="0.2">
      <c r="C22075" s="17"/>
      <c r="M22075"/>
      <c r="N22075"/>
    </row>
    <row r="22076" spans="3:14" x14ac:dyDescent="0.2">
      <c r="C22076" s="17"/>
      <c r="M22076"/>
      <c r="N22076"/>
    </row>
    <row r="22077" spans="3:14" x14ac:dyDescent="0.2">
      <c r="C22077" s="17"/>
      <c r="M22077"/>
      <c r="N22077"/>
    </row>
    <row r="22078" spans="3:14" x14ac:dyDescent="0.2">
      <c r="C22078" s="17"/>
      <c r="M22078"/>
      <c r="N22078"/>
    </row>
    <row r="22079" spans="3:14" x14ac:dyDescent="0.2">
      <c r="C22079" s="17"/>
      <c r="M22079"/>
      <c r="N22079"/>
    </row>
    <row r="22080" spans="3:14" x14ac:dyDescent="0.2">
      <c r="C22080" s="17"/>
      <c r="M22080"/>
      <c r="N22080"/>
    </row>
    <row r="22081" spans="3:14" x14ac:dyDescent="0.2">
      <c r="C22081" s="17"/>
      <c r="M22081"/>
      <c r="N22081"/>
    </row>
    <row r="22082" spans="3:14" x14ac:dyDescent="0.2">
      <c r="C22082" s="17"/>
      <c r="M22082"/>
      <c r="N22082"/>
    </row>
    <row r="22083" spans="3:14" x14ac:dyDescent="0.2">
      <c r="C22083" s="17"/>
      <c r="M22083"/>
      <c r="N22083"/>
    </row>
    <row r="22084" spans="3:14" x14ac:dyDescent="0.2">
      <c r="C22084" s="17"/>
      <c r="M22084"/>
      <c r="N22084"/>
    </row>
    <row r="22085" spans="3:14" x14ac:dyDescent="0.2">
      <c r="C22085" s="17"/>
      <c r="M22085"/>
      <c r="N22085"/>
    </row>
    <row r="22086" spans="3:14" x14ac:dyDescent="0.2">
      <c r="C22086" s="17"/>
      <c r="M22086"/>
      <c r="N22086"/>
    </row>
    <row r="22087" spans="3:14" x14ac:dyDescent="0.2">
      <c r="C22087" s="17"/>
      <c r="M22087"/>
      <c r="N22087"/>
    </row>
    <row r="22088" spans="3:14" x14ac:dyDescent="0.2">
      <c r="C22088" s="17"/>
      <c r="M22088"/>
      <c r="N22088"/>
    </row>
    <row r="22089" spans="3:14" x14ac:dyDescent="0.2">
      <c r="C22089" s="17"/>
      <c r="M22089"/>
      <c r="N22089"/>
    </row>
    <row r="22090" spans="3:14" x14ac:dyDescent="0.2">
      <c r="C22090" s="17"/>
      <c r="M22090"/>
      <c r="N22090"/>
    </row>
    <row r="22091" spans="3:14" x14ac:dyDescent="0.2">
      <c r="C22091" s="17"/>
      <c r="M22091"/>
      <c r="N22091"/>
    </row>
    <row r="22092" spans="3:14" x14ac:dyDescent="0.2">
      <c r="C22092" s="17"/>
      <c r="M22092"/>
      <c r="N22092"/>
    </row>
    <row r="22093" spans="3:14" x14ac:dyDescent="0.2">
      <c r="C22093" s="17"/>
      <c r="M22093"/>
      <c r="N22093"/>
    </row>
    <row r="22094" spans="3:14" x14ac:dyDescent="0.2">
      <c r="C22094" s="17"/>
      <c r="M22094"/>
      <c r="N22094"/>
    </row>
    <row r="22095" spans="3:14" x14ac:dyDescent="0.2">
      <c r="C22095" s="17"/>
      <c r="M22095"/>
      <c r="N22095"/>
    </row>
    <row r="22096" spans="3:14" x14ac:dyDescent="0.2">
      <c r="C22096" s="17"/>
      <c r="M22096"/>
      <c r="N22096"/>
    </row>
    <row r="22097" spans="3:14" x14ac:dyDescent="0.2">
      <c r="C22097" s="17"/>
      <c r="M22097"/>
      <c r="N22097"/>
    </row>
    <row r="22098" spans="3:14" x14ac:dyDescent="0.2">
      <c r="C22098" s="17"/>
      <c r="M22098"/>
      <c r="N22098"/>
    </row>
    <row r="22099" spans="3:14" x14ac:dyDescent="0.2">
      <c r="C22099" s="17"/>
      <c r="M22099"/>
      <c r="N22099"/>
    </row>
    <row r="22100" spans="3:14" x14ac:dyDescent="0.2">
      <c r="C22100" s="17"/>
      <c r="M22100"/>
      <c r="N22100"/>
    </row>
    <row r="22101" spans="3:14" x14ac:dyDescent="0.2">
      <c r="C22101" s="17"/>
      <c r="M22101"/>
      <c r="N22101"/>
    </row>
    <row r="22102" spans="3:14" x14ac:dyDescent="0.2">
      <c r="C22102" s="17"/>
      <c r="M22102"/>
      <c r="N22102"/>
    </row>
    <row r="22103" spans="3:14" x14ac:dyDescent="0.2">
      <c r="C22103" s="17"/>
      <c r="M22103"/>
      <c r="N22103"/>
    </row>
    <row r="22104" spans="3:14" x14ac:dyDescent="0.2">
      <c r="C22104" s="17"/>
      <c r="M22104"/>
      <c r="N22104"/>
    </row>
    <row r="22105" spans="3:14" x14ac:dyDescent="0.2">
      <c r="C22105" s="17"/>
      <c r="M22105"/>
      <c r="N22105"/>
    </row>
    <row r="22106" spans="3:14" x14ac:dyDescent="0.2">
      <c r="C22106" s="17"/>
      <c r="M22106"/>
      <c r="N22106"/>
    </row>
    <row r="22107" spans="3:14" x14ac:dyDescent="0.2">
      <c r="C22107" s="17"/>
      <c r="M22107"/>
      <c r="N22107"/>
    </row>
    <row r="22108" spans="3:14" x14ac:dyDescent="0.2">
      <c r="C22108" s="17"/>
      <c r="M22108"/>
      <c r="N22108"/>
    </row>
    <row r="22109" spans="3:14" x14ac:dyDescent="0.2">
      <c r="C22109" s="17"/>
      <c r="M22109"/>
      <c r="N22109"/>
    </row>
    <row r="22110" spans="3:14" x14ac:dyDescent="0.2">
      <c r="C22110" s="17"/>
      <c r="M22110"/>
      <c r="N22110"/>
    </row>
    <row r="22111" spans="3:14" x14ac:dyDescent="0.2">
      <c r="C22111" s="17"/>
      <c r="M22111"/>
      <c r="N22111"/>
    </row>
    <row r="22112" spans="3:14" x14ac:dyDescent="0.2">
      <c r="C22112" s="17"/>
      <c r="M22112"/>
      <c r="N22112"/>
    </row>
    <row r="22113" spans="3:14" x14ac:dyDescent="0.2">
      <c r="C22113" s="17"/>
      <c r="M22113"/>
      <c r="N22113"/>
    </row>
    <row r="22114" spans="3:14" x14ac:dyDescent="0.2">
      <c r="C22114" s="17"/>
      <c r="M22114"/>
      <c r="N22114"/>
    </row>
    <row r="22115" spans="3:14" x14ac:dyDescent="0.2">
      <c r="C22115" s="17"/>
      <c r="M22115"/>
      <c r="N22115"/>
    </row>
    <row r="22116" spans="3:14" x14ac:dyDescent="0.2">
      <c r="C22116" s="17"/>
      <c r="M22116"/>
      <c r="N22116"/>
    </row>
    <row r="22117" spans="3:14" x14ac:dyDescent="0.2">
      <c r="C22117" s="17"/>
      <c r="M22117"/>
      <c r="N22117"/>
    </row>
    <row r="22118" spans="3:14" x14ac:dyDescent="0.2">
      <c r="C22118" s="17"/>
      <c r="M22118"/>
      <c r="N22118"/>
    </row>
    <row r="22119" spans="3:14" x14ac:dyDescent="0.2">
      <c r="C22119" s="17"/>
      <c r="M22119"/>
      <c r="N22119"/>
    </row>
    <row r="22120" spans="3:14" x14ac:dyDescent="0.2">
      <c r="C22120" s="17"/>
      <c r="M22120"/>
      <c r="N22120"/>
    </row>
    <row r="22121" spans="3:14" x14ac:dyDescent="0.2">
      <c r="C22121" s="17"/>
      <c r="M22121"/>
      <c r="N22121"/>
    </row>
    <row r="22122" spans="3:14" x14ac:dyDescent="0.2">
      <c r="C22122" s="17"/>
      <c r="M22122"/>
      <c r="N22122"/>
    </row>
    <row r="22123" spans="3:14" x14ac:dyDescent="0.2">
      <c r="C22123" s="17"/>
      <c r="M22123"/>
      <c r="N22123"/>
    </row>
    <row r="22124" spans="3:14" x14ac:dyDescent="0.2">
      <c r="C22124" s="17"/>
      <c r="M22124"/>
      <c r="N22124"/>
    </row>
    <row r="22125" spans="3:14" x14ac:dyDescent="0.2">
      <c r="C22125" s="17"/>
      <c r="M22125"/>
      <c r="N22125"/>
    </row>
    <row r="22126" spans="3:14" x14ac:dyDescent="0.2">
      <c r="C22126" s="17"/>
      <c r="M22126"/>
      <c r="N22126"/>
    </row>
    <row r="22127" spans="3:14" x14ac:dyDescent="0.2">
      <c r="C22127" s="17"/>
      <c r="M22127"/>
      <c r="N22127"/>
    </row>
    <row r="22128" spans="3:14" x14ac:dyDescent="0.2">
      <c r="C22128" s="17"/>
      <c r="M22128"/>
      <c r="N22128"/>
    </row>
    <row r="22129" spans="3:14" x14ac:dyDescent="0.2">
      <c r="C22129" s="17"/>
      <c r="M22129"/>
      <c r="N22129"/>
    </row>
    <row r="22130" spans="3:14" x14ac:dyDescent="0.2">
      <c r="C22130" s="17"/>
      <c r="M22130"/>
      <c r="N22130"/>
    </row>
    <row r="22131" spans="3:14" x14ac:dyDescent="0.2">
      <c r="C22131" s="17"/>
      <c r="M22131"/>
      <c r="N22131"/>
    </row>
    <row r="22132" spans="3:14" x14ac:dyDescent="0.2">
      <c r="C22132" s="17"/>
      <c r="M22132"/>
      <c r="N22132"/>
    </row>
    <row r="22133" spans="3:14" x14ac:dyDescent="0.2">
      <c r="C22133" s="17"/>
      <c r="M22133"/>
      <c r="N22133"/>
    </row>
    <row r="22134" spans="3:14" x14ac:dyDescent="0.2">
      <c r="C22134" s="17"/>
      <c r="M22134"/>
      <c r="N22134"/>
    </row>
    <row r="22135" spans="3:14" x14ac:dyDescent="0.2">
      <c r="C22135" s="17"/>
      <c r="M22135"/>
      <c r="N22135"/>
    </row>
    <row r="22136" spans="3:14" x14ac:dyDescent="0.2">
      <c r="C22136" s="17"/>
      <c r="M22136"/>
      <c r="N22136"/>
    </row>
    <row r="22137" spans="3:14" x14ac:dyDescent="0.2">
      <c r="C22137" s="17"/>
      <c r="M22137"/>
      <c r="N22137"/>
    </row>
    <row r="22138" spans="3:14" x14ac:dyDescent="0.2">
      <c r="C22138" s="17"/>
      <c r="M22138"/>
      <c r="N22138"/>
    </row>
    <row r="22139" spans="3:14" x14ac:dyDescent="0.2">
      <c r="C22139" s="17"/>
      <c r="M22139"/>
      <c r="N22139"/>
    </row>
    <row r="22140" spans="3:14" x14ac:dyDescent="0.2">
      <c r="C22140" s="17"/>
      <c r="M22140"/>
      <c r="N22140"/>
    </row>
    <row r="22141" spans="3:14" x14ac:dyDescent="0.2">
      <c r="C22141" s="17"/>
      <c r="M22141"/>
      <c r="N22141"/>
    </row>
    <row r="22142" spans="3:14" x14ac:dyDescent="0.2">
      <c r="C22142" s="17"/>
      <c r="M22142"/>
      <c r="N22142"/>
    </row>
    <row r="22143" spans="3:14" x14ac:dyDescent="0.2">
      <c r="C22143" s="17"/>
      <c r="M22143"/>
      <c r="N22143"/>
    </row>
    <row r="22144" spans="3:14" x14ac:dyDescent="0.2">
      <c r="C22144" s="17"/>
      <c r="M22144"/>
      <c r="N22144"/>
    </row>
    <row r="22145" spans="3:14" x14ac:dyDescent="0.2">
      <c r="C22145" s="17"/>
      <c r="M22145"/>
      <c r="N22145"/>
    </row>
    <row r="22146" spans="3:14" x14ac:dyDescent="0.2">
      <c r="C22146" s="17"/>
      <c r="M22146"/>
      <c r="N22146"/>
    </row>
    <row r="22147" spans="3:14" x14ac:dyDescent="0.2">
      <c r="C22147" s="17"/>
      <c r="M22147"/>
      <c r="N22147"/>
    </row>
    <row r="22148" spans="3:14" x14ac:dyDescent="0.2">
      <c r="C22148" s="17"/>
      <c r="M22148"/>
      <c r="N22148"/>
    </row>
    <row r="22149" spans="3:14" x14ac:dyDescent="0.2">
      <c r="C22149" s="17"/>
      <c r="M22149"/>
      <c r="N22149"/>
    </row>
    <row r="22150" spans="3:14" x14ac:dyDescent="0.2">
      <c r="C22150" s="17"/>
      <c r="M22150"/>
      <c r="N22150"/>
    </row>
    <row r="22151" spans="3:14" x14ac:dyDescent="0.2">
      <c r="C22151" s="17"/>
      <c r="M22151"/>
      <c r="N22151"/>
    </row>
    <row r="22152" spans="3:14" x14ac:dyDescent="0.2">
      <c r="C22152" s="17"/>
      <c r="M22152"/>
      <c r="N22152"/>
    </row>
    <row r="22153" spans="3:14" x14ac:dyDescent="0.2">
      <c r="C22153" s="17"/>
      <c r="M22153"/>
      <c r="N22153"/>
    </row>
    <row r="22154" spans="3:14" x14ac:dyDescent="0.2">
      <c r="C22154" s="17"/>
      <c r="M22154"/>
      <c r="N22154"/>
    </row>
    <row r="22155" spans="3:14" x14ac:dyDescent="0.2">
      <c r="C22155" s="17"/>
      <c r="M22155"/>
      <c r="N22155"/>
    </row>
    <row r="22156" spans="3:14" x14ac:dyDescent="0.2">
      <c r="C22156" s="17"/>
      <c r="M22156"/>
      <c r="N22156"/>
    </row>
    <row r="22157" spans="3:14" x14ac:dyDescent="0.2">
      <c r="C22157" s="17"/>
      <c r="M22157"/>
      <c r="N22157"/>
    </row>
    <row r="22158" spans="3:14" x14ac:dyDescent="0.2">
      <c r="C22158" s="17"/>
      <c r="M22158"/>
      <c r="N22158"/>
    </row>
    <row r="22159" spans="3:14" x14ac:dyDescent="0.2">
      <c r="C22159" s="17"/>
      <c r="M22159"/>
      <c r="N22159"/>
    </row>
    <row r="22160" spans="3:14" x14ac:dyDescent="0.2">
      <c r="C22160" s="17"/>
      <c r="M22160"/>
      <c r="N22160"/>
    </row>
    <row r="22161" spans="3:14" x14ac:dyDescent="0.2">
      <c r="C22161" s="17"/>
      <c r="M22161"/>
      <c r="N22161"/>
    </row>
    <row r="22162" spans="3:14" x14ac:dyDescent="0.2">
      <c r="C22162" s="17"/>
      <c r="M22162"/>
      <c r="N22162"/>
    </row>
    <row r="22163" spans="3:14" x14ac:dyDescent="0.2">
      <c r="C22163" s="17"/>
      <c r="M22163"/>
      <c r="N22163"/>
    </row>
    <row r="22164" spans="3:14" x14ac:dyDescent="0.2">
      <c r="C22164" s="17"/>
      <c r="M22164"/>
      <c r="N22164"/>
    </row>
    <row r="22165" spans="3:14" x14ac:dyDescent="0.2">
      <c r="C22165" s="17"/>
      <c r="M22165"/>
      <c r="N22165"/>
    </row>
    <row r="22166" spans="3:14" x14ac:dyDescent="0.2">
      <c r="C22166" s="17"/>
      <c r="M22166"/>
      <c r="N22166"/>
    </row>
    <row r="22167" spans="3:14" x14ac:dyDescent="0.2">
      <c r="C22167" s="17"/>
      <c r="M22167"/>
      <c r="N22167"/>
    </row>
    <row r="22168" spans="3:14" x14ac:dyDescent="0.2">
      <c r="C22168" s="17"/>
      <c r="M22168"/>
      <c r="N22168"/>
    </row>
    <row r="22169" spans="3:14" x14ac:dyDescent="0.2">
      <c r="C22169" s="17"/>
      <c r="M22169"/>
      <c r="N22169"/>
    </row>
    <row r="22170" spans="3:14" x14ac:dyDescent="0.2">
      <c r="C22170" s="17"/>
      <c r="M22170"/>
      <c r="N22170"/>
    </row>
    <row r="22171" spans="3:14" x14ac:dyDescent="0.2">
      <c r="C22171" s="17"/>
      <c r="M22171"/>
      <c r="N22171"/>
    </row>
    <row r="22172" spans="3:14" x14ac:dyDescent="0.2">
      <c r="C22172" s="17"/>
      <c r="M22172"/>
      <c r="N22172"/>
    </row>
    <row r="22173" spans="3:14" x14ac:dyDescent="0.2">
      <c r="C22173" s="17"/>
      <c r="M22173"/>
      <c r="N22173"/>
    </row>
    <row r="22174" spans="3:14" x14ac:dyDescent="0.2">
      <c r="C22174" s="17"/>
      <c r="M22174"/>
      <c r="N22174"/>
    </row>
    <row r="22175" spans="3:14" x14ac:dyDescent="0.2">
      <c r="C22175" s="17"/>
      <c r="M22175"/>
      <c r="N22175"/>
    </row>
    <row r="22176" spans="3:14" x14ac:dyDescent="0.2">
      <c r="C22176" s="17"/>
      <c r="M22176"/>
      <c r="N22176"/>
    </row>
    <row r="22177" spans="3:14" x14ac:dyDescent="0.2">
      <c r="C22177" s="17"/>
      <c r="M22177"/>
      <c r="N22177"/>
    </row>
    <row r="22178" spans="3:14" x14ac:dyDescent="0.2">
      <c r="C22178" s="17"/>
      <c r="M22178"/>
      <c r="N22178"/>
    </row>
    <row r="22179" spans="3:14" x14ac:dyDescent="0.2">
      <c r="C22179" s="17"/>
      <c r="M22179"/>
      <c r="N22179"/>
    </row>
    <row r="22180" spans="3:14" x14ac:dyDescent="0.2">
      <c r="C22180" s="17"/>
      <c r="M22180"/>
      <c r="N22180"/>
    </row>
    <row r="22181" spans="3:14" x14ac:dyDescent="0.2">
      <c r="C22181" s="17"/>
      <c r="M22181"/>
      <c r="N22181"/>
    </row>
    <row r="22182" spans="3:14" x14ac:dyDescent="0.2">
      <c r="C22182" s="17"/>
      <c r="M22182"/>
      <c r="N22182"/>
    </row>
    <row r="22183" spans="3:14" x14ac:dyDescent="0.2">
      <c r="C22183" s="17"/>
      <c r="M22183"/>
      <c r="N22183"/>
    </row>
    <row r="22184" spans="3:14" x14ac:dyDescent="0.2">
      <c r="C22184" s="17"/>
      <c r="M22184"/>
      <c r="N22184"/>
    </row>
    <row r="22185" spans="3:14" x14ac:dyDescent="0.2">
      <c r="C22185" s="17"/>
      <c r="M22185"/>
      <c r="N22185"/>
    </row>
    <row r="22186" spans="3:14" x14ac:dyDescent="0.2">
      <c r="C22186" s="17"/>
      <c r="M22186"/>
      <c r="N22186"/>
    </row>
    <row r="22187" spans="3:14" x14ac:dyDescent="0.2">
      <c r="C22187" s="17"/>
      <c r="M22187"/>
      <c r="N22187"/>
    </row>
    <row r="22188" spans="3:14" x14ac:dyDescent="0.2">
      <c r="C22188" s="17"/>
      <c r="M22188"/>
      <c r="N22188"/>
    </row>
    <row r="22189" spans="3:14" x14ac:dyDescent="0.2">
      <c r="C22189" s="17"/>
      <c r="M22189"/>
      <c r="N22189"/>
    </row>
    <row r="22190" spans="3:14" x14ac:dyDescent="0.2">
      <c r="C22190" s="17"/>
      <c r="M22190"/>
      <c r="N22190"/>
    </row>
    <row r="22191" spans="3:14" x14ac:dyDescent="0.2">
      <c r="C22191" s="17"/>
      <c r="M22191"/>
      <c r="N22191"/>
    </row>
    <row r="22192" spans="3:14" x14ac:dyDescent="0.2">
      <c r="C22192" s="17"/>
      <c r="M22192"/>
      <c r="N22192"/>
    </row>
    <row r="22193" spans="3:14" x14ac:dyDescent="0.2">
      <c r="C22193" s="17"/>
      <c r="M22193"/>
      <c r="N22193"/>
    </row>
    <row r="22194" spans="3:14" x14ac:dyDescent="0.2">
      <c r="C22194" s="17"/>
      <c r="M22194"/>
      <c r="N22194"/>
    </row>
    <row r="22195" spans="3:14" x14ac:dyDescent="0.2">
      <c r="C22195" s="17"/>
      <c r="M22195"/>
      <c r="N22195"/>
    </row>
    <row r="22196" spans="3:14" x14ac:dyDescent="0.2">
      <c r="C22196" s="17"/>
      <c r="M22196"/>
      <c r="N22196"/>
    </row>
    <row r="22197" spans="3:14" x14ac:dyDescent="0.2">
      <c r="C22197" s="17"/>
      <c r="M22197"/>
      <c r="N22197"/>
    </row>
    <row r="22198" spans="3:14" x14ac:dyDescent="0.2">
      <c r="C22198" s="17"/>
      <c r="M22198"/>
      <c r="N22198"/>
    </row>
    <row r="22199" spans="3:14" x14ac:dyDescent="0.2">
      <c r="C22199" s="17"/>
      <c r="M22199"/>
      <c r="N22199"/>
    </row>
    <row r="22200" spans="3:14" x14ac:dyDescent="0.2">
      <c r="C22200" s="17"/>
      <c r="M22200"/>
      <c r="N22200"/>
    </row>
    <row r="22201" spans="3:14" x14ac:dyDescent="0.2">
      <c r="C22201" s="17"/>
      <c r="M22201"/>
      <c r="N22201"/>
    </row>
    <row r="22202" spans="3:14" x14ac:dyDescent="0.2">
      <c r="C22202" s="17"/>
      <c r="M22202"/>
      <c r="N22202"/>
    </row>
    <row r="22203" spans="3:14" x14ac:dyDescent="0.2">
      <c r="C22203" s="17"/>
      <c r="M22203"/>
      <c r="N22203"/>
    </row>
    <row r="22204" spans="3:14" x14ac:dyDescent="0.2">
      <c r="C22204" s="17"/>
      <c r="M22204"/>
      <c r="N22204"/>
    </row>
    <row r="22205" spans="3:14" x14ac:dyDescent="0.2">
      <c r="C22205" s="17"/>
      <c r="M22205"/>
      <c r="N22205"/>
    </row>
    <row r="22206" spans="3:14" x14ac:dyDescent="0.2">
      <c r="C22206" s="17"/>
      <c r="M22206"/>
      <c r="N22206"/>
    </row>
    <row r="22207" spans="3:14" x14ac:dyDescent="0.2">
      <c r="C22207" s="17"/>
      <c r="M22207"/>
      <c r="N22207"/>
    </row>
    <row r="22208" spans="3:14" x14ac:dyDescent="0.2">
      <c r="C22208" s="17"/>
      <c r="M22208"/>
      <c r="N22208"/>
    </row>
    <row r="22209" spans="3:14" x14ac:dyDescent="0.2">
      <c r="C22209" s="17"/>
      <c r="M22209"/>
      <c r="N22209"/>
    </row>
    <row r="22210" spans="3:14" x14ac:dyDescent="0.2">
      <c r="C22210" s="17"/>
      <c r="M22210"/>
      <c r="N22210"/>
    </row>
    <row r="22211" spans="3:14" x14ac:dyDescent="0.2">
      <c r="C22211" s="17"/>
      <c r="M22211"/>
      <c r="N22211"/>
    </row>
    <row r="22212" spans="3:14" x14ac:dyDescent="0.2">
      <c r="C22212" s="17"/>
      <c r="M22212"/>
      <c r="N22212"/>
    </row>
    <row r="22213" spans="3:14" x14ac:dyDescent="0.2">
      <c r="C22213" s="17"/>
      <c r="M22213"/>
      <c r="N22213"/>
    </row>
    <row r="22214" spans="3:14" x14ac:dyDescent="0.2">
      <c r="C22214" s="17"/>
      <c r="M22214"/>
      <c r="N22214"/>
    </row>
    <row r="22215" spans="3:14" x14ac:dyDescent="0.2">
      <c r="C22215" s="17"/>
      <c r="M22215"/>
      <c r="N22215"/>
    </row>
    <row r="22216" spans="3:14" x14ac:dyDescent="0.2">
      <c r="C22216" s="17"/>
      <c r="M22216"/>
      <c r="N22216"/>
    </row>
    <row r="22217" spans="3:14" x14ac:dyDescent="0.2">
      <c r="C22217" s="17"/>
      <c r="M22217"/>
      <c r="N22217"/>
    </row>
    <row r="22218" spans="3:14" x14ac:dyDescent="0.2">
      <c r="C22218" s="17"/>
      <c r="M22218"/>
      <c r="N22218"/>
    </row>
    <row r="22219" spans="3:14" x14ac:dyDescent="0.2">
      <c r="C22219" s="17"/>
      <c r="M22219"/>
      <c r="N22219"/>
    </row>
    <row r="22220" spans="3:14" x14ac:dyDescent="0.2">
      <c r="C22220" s="17"/>
      <c r="M22220"/>
      <c r="N22220"/>
    </row>
    <row r="22221" spans="3:14" x14ac:dyDescent="0.2">
      <c r="C22221" s="17"/>
      <c r="M22221"/>
      <c r="N22221"/>
    </row>
    <row r="22222" spans="3:14" x14ac:dyDescent="0.2">
      <c r="C22222" s="17"/>
      <c r="M22222"/>
      <c r="N22222"/>
    </row>
    <row r="22223" spans="3:14" x14ac:dyDescent="0.2">
      <c r="C22223" s="17"/>
      <c r="M22223"/>
      <c r="N22223"/>
    </row>
    <row r="22224" spans="3:14" x14ac:dyDescent="0.2">
      <c r="C22224" s="17"/>
      <c r="M22224"/>
      <c r="N22224"/>
    </row>
    <row r="22225" spans="3:14" x14ac:dyDescent="0.2">
      <c r="C22225" s="17"/>
      <c r="M22225"/>
      <c r="N22225"/>
    </row>
    <row r="22226" spans="3:14" x14ac:dyDescent="0.2">
      <c r="C22226" s="17"/>
      <c r="M22226"/>
      <c r="N22226"/>
    </row>
    <row r="22227" spans="3:14" x14ac:dyDescent="0.2">
      <c r="C22227" s="17"/>
      <c r="M22227"/>
      <c r="N22227"/>
    </row>
    <row r="22228" spans="3:14" x14ac:dyDescent="0.2">
      <c r="C22228" s="17"/>
      <c r="M22228"/>
      <c r="N22228"/>
    </row>
    <row r="22229" spans="3:14" x14ac:dyDescent="0.2">
      <c r="C22229" s="17"/>
      <c r="M22229"/>
      <c r="N22229"/>
    </row>
    <row r="22230" spans="3:14" x14ac:dyDescent="0.2">
      <c r="C22230" s="17"/>
      <c r="M22230"/>
      <c r="N22230"/>
    </row>
    <row r="22231" spans="3:14" x14ac:dyDescent="0.2">
      <c r="C22231" s="17"/>
      <c r="M22231"/>
      <c r="N22231"/>
    </row>
    <row r="22232" spans="3:14" x14ac:dyDescent="0.2">
      <c r="C22232" s="17"/>
      <c r="M22232"/>
      <c r="N22232"/>
    </row>
    <row r="22233" spans="3:14" x14ac:dyDescent="0.2">
      <c r="C22233" s="17"/>
      <c r="M22233"/>
      <c r="N22233"/>
    </row>
    <row r="22234" spans="3:14" x14ac:dyDescent="0.2">
      <c r="C22234" s="17"/>
      <c r="M22234"/>
      <c r="N22234"/>
    </row>
    <row r="22235" spans="3:14" x14ac:dyDescent="0.2">
      <c r="C22235" s="17"/>
      <c r="M22235"/>
      <c r="N22235"/>
    </row>
    <row r="22236" spans="3:14" x14ac:dyDescent="0.2">
      <c r="C22236" s="17"/>
      <c r="M22236"/>
      <c r="N22236"/>
    </row>
    <row r="22237" spans="3:14" x14ac:dyDescent="0.2">
      <c r="C22237" s="17"/>
      <c r="M22237"/>
      <c r="N22237"/>
    </row>
    <row r="22238" spans="3:14" x14ac:dyDescent="0.2">
      <c r="C22238" s="17"/>
      <c r="M22238"/>
      <c r="N22238"/>
    </row>
    <row r="22239" spans="3:14" x14ac:dyDescent="0.2">
      <c r="C22239" s="17"/>
      <c r="M22239"/>
      <c r="N22239"/>
    </row>
    <row r="22240" spans="3:14" x14ac:dyDescent="0.2">
      <c r="C22240" s="17"/>
      <c r="M22240"/>
      <c r="N22240"/>
    </row>
    <row r="22241" spans="3:14" x14ac:dyDescent="0.2">
      <c r="C22241" s="17"/>
      <c r="M22241"/>
      <c r="N22241"/>
    </row>
    <row r="22242" spans="3:14" x14ac:dyDescent="0.2">
      <c r="C22242" s="17"/>
      <c r="M22242"/>
      <c r="N22242"/>
    </row>
    <row r="22243" spans="3:14" x14ac:dyDescent="0.2">
      <c r="C22243" s="17"/>
      <c r="M22243"/>
      <c r="N22243"/>
    </row>
    <row r="22244" spans="3:14" x14ac:dyDescent="0.2">
      <c r="C22244" s="17"/>
      <c r="M22244"/>
      <c r="N22244"/>
    </row>
    <row r="22245" spans="3:14" x14ac:dyDescent="0.2">
      <c r="C22245" s="17"/>
      <c r="M22245"/>
      <c r="N22245"/>
    </row>
    <row r="22246" spans="3:14" x14ac:dyDescent="0.2">
      <c r="C22246" s="17"/>
      <c r="M22246"/>
      <c r="N22246"/>
    </row>
    <row r="22247" spans="3:14" x14ac:dyDescent="0.2">
      <c r="C22247" s="17"/>
      <c r="M22247"/>
      <c r="N22247"/>
    </row>
    <row r="22248" spans="3:14" x14ac:dyDescent="0.2">
      <c r="C22248" s="17"/>
      <c r="M22248"/>
      <c r="N22248"/>
    </row>
    <row r="22249" spans="3:14" x14ac:dyDescent="0.2">
      <c r="C22249" s="17"/>
      <c r="M22249"/>
      <c r="N22249"/>
    </row>
    <row r="22250" spans="3:14" x14ac:dyDescent="0.2">
      <c r="C22250" s="17"/>
      <c r="M22250"/>
      <c r="N22250"/>
    </row>
    <row r="22251" spans="3:14" x14ac:dyDescent="0.2">
      <c r="C22251" s="17"/>
      <c r="M22251"/>
      <c r="N22251"/>
    </row>
    <row r="22252" spans="3:14" x14ac:dyDescent="0.2">
      <c r="C22252" s="17"/>
      <c r="M22252"/>
      <c r="N22252"/>
    </row>
    <row r="22253" spans="3:14" x14ac:dyDescent="0.2">
      <c r="C22253" s="17"/>
      <c r="M22253"/>
      <c r="N22253"/>
    </row>
    <row r="22254" spans="3:14" x14ac:dyDescent="0.2">
      <c r="C22254" s="17"/>
      <c r="M22254"/>
      <c r="N22254"/>
    </row>
    <row r="22255" spans="3:14" x14ac:dyDescent="0.2">
      <c r="C22255" s="17"/>
      <c r="M22255"/>
      <c r="N22255"/>
    </row>
    <row r="22256" spans="3:14" x14ac:dyDescent="0.2">
      <c r="C22256" s="17"/>
      <c r="M22256"/>
      <c r="N22256"/>
    </row>
    <row r="22257" spans="3:14" x14ac:dyDescent="0.2">
      <c r="C22257" s="17"/>
      <c r="M22257"/>
      <c r="N22257"/>
    </row>
    <row r="22258" spans="3:14" x14ac:dyDescent="0.2">
      <c r="C22258" s="17"/>
      <c r="M22258"/>
      <c r="N22258"/>
    </row>
    <row r="22259" spans="3:14" x14ac:dyDescent="0.2">
      <c r="C22259" s="17"/>
      <c r="M22259"/>
      <c r="N22259"/>
    </row>
    <row r="22260" spans="3:14" x14ac:dyDescent="0.2">
      <c r="C22260" s="17"/>
      <c r="M22260"/>
      <c r="N22260"/>
    </row>
    <row r="22261" spans="3:14" x14ac:dyDescent="0.2">
      <c r="C22261" s="17"/>
      <c r="M22261"/>
      <c r="N22261"/>
    </row>
    <row r="22262" spans="3:14" x14ac:dyDescent="0.2">
      <c r="C22262" s="17"/>
      <c r="M22262"/>
      <c r="N22262"/>
    </row>
    <row r="22263" spans="3:14" x14ac:dyDescent="0.2">
      <c r="C22263" s="17"/>
      <c r="M22263"/>
      <c r="N22263"/>
    </row>
    <row r="22264" spans="3:14" x14ac:dyDescent="0.2">
      <c r="C22264" s="17"/>
      <c r="M22264"/>
      <c r="N22264"/>
    </row>
    <row r="22265" spans="3:14" x14ac:dyDescent="0.2">
      <c r="C22265" s="17"/>
      <c r="M22265"/>
      <c r="N22265"/>
    </row>
    <row r="22266" spans="3:14" x14ac:dyDescent="0.2">
      <c r="C22266" s="17"/>
      <c r="M22266"/>
      <c r="N22266"/>
    </row>
    <row r="22267" spans="3:14" x14ac:dyDescent="0.2">
      <c r="C22267" s="17"/>
      <c r="M22267"/>
      <c r="N22267"/>
    </row>
    <row r="22268" spans="3:14" x14ac:dyDescent="0.2">
      <c r="C22268" s="17"/>
      <c r="M22268"/>
      <c r="N22268"/>
    </row>
    <row r="22269" spans="3:14" x14ac:dyDescent="0.2">
      <c r="C22269" s="17"/>
      <c r="M22269"/>
      <c r="N22269"/>
    </row>
    <row r="22270" spans="3:14" x14ac:dyDescent="0.2">
      <c r="C22270" s="17"/>
      <c r="M22270"/>
      <c r="N22270"/>
    </row>
    <row r="22271" spans="3:14" x14ac:dyDescent="0.2">
      <c r="C22271" s="17"/>
      <c r="M22271"/>
      <c r="N22271"/>
    </row>
    <row r="22272" spans="3:14" x14ac:dyDescent="0.2">
      <c r="C22272" s="17"/>
      <c r="M22272"/>
      <c r="N22272"/>
    </row>
    <row r="22273" spans="3:14" x14ac:dyDescent="0.2">
      <c r="C22273" s="17"/>
      <c r="M22273"/>
      <c r="N22273"/>
    </row>
    <row r="22274" spans="3:14" x14ac:dyDescent="0.2">
      <c r="C22274" s="17"/>
      <c r="M22274"/>
      <c r="N22274"/>
    </row>
    <row r="22275" spans="3:14" x14ac:dyDescent="0.2">
      <c r="C22275" s="17"/>
      <c r="M22275"/>
      <c r="N22275"/>
    </row>
    <row r="22276" spans="3:14" x14ac:dyDescent="0.2">
      <c r="C22276" s="17"/>
      <c r="M22276"/>
      <c r="N22276"/>
    </row>
    <row r="22277" spans="3:14" x14ac:dyDescent="0.2">
      <c r="C22277" s="17"/>
      <c r="M22277"/>
      <c r="N22277"/>
    </row>
    <row r="22278" spans="3:14" x14ac:dyDescent="0.2">
      <c r="C22278" s="17"/>
      <c r="M22278"/>
      <c r="N22278"/>
    </row>
    <row r="22279" spans="3:14" x14ac:dyDescent="0.2">
      <c r="C22279" s="17"/>
      <c r="M22279"/>
      <c r="N22279"/>
    </row>
    <row r="22280" spans="3:14" x14ac:dyDescent="0.2">
      <c r="C22280" s="17"/>
      <c r="M22280"/>
      <c r="N22280"/>
    </row>
    <row r="22281" spans="3:14" x14ac:dyDescent="0.2">
      <c r="C22281" s="17"/>
      <c r="M22281"/>
      <c r="N22281"/>
    </row>
    <row r="22282" spans="3:14" x14ac:dyDescent="0.2">
      <c r="C22282" s="17"/>
      <c r="M22282"/>
      <c r="N22282"/>
    </row>
    <row r="22283" spans="3:14" x14ac:dyDescent="0.2">
      <c r="C22283" s="17"/>
      <c r="M22283"/>
      <c r="N22283"/>
    </row>
    <row r="22284" spans="3:14" x14ac:dyDescent="0.2">
      <c r="C22284" s="17"/>
      <c r="M22284"/>
      <c r="N22284"/>
    </row>
    <row r="22285" spans="3:14" x14ac:dyDescent="0.2">
      <c r="C22285" s="17"/>
      <c r="M22285"/>
      <c r="N22285"/>
    </row>
    <row r="22286" spans="3:14" x14ac:dyDescent="0.2">
      <c r="C22286" s="17"/>
      <c r="M22286"/>
      <c r="N22286"/>
    </row>
    <row r="22287" spans="3:14" x14ac:dyDescent="0.2">
      <c r="C22287" s="17"/>
      <c r="M22287"/>
      <c r="N22287"/>
    </row>
    <row r="22288" spans="3:14" x14ac:dyDescent="0.2">
      <c r="C22288" s="17"/>
      <c r="M22288"/>
      <c r="N22288"/>
    </row>
    <row r="22289" spans="3:14" x14ac:dyDescent="0.2">
      <c r="C22289" s="17"/>
      <c r="M22289"/>
      <c r="N22289"/>
    </row>
    <row r="22290" spans="3:14" x14ac:dyDescent="0.2">
      <c r="C22290" s="17"/>
      <c r="M22290"/>
      <c r="N22290"/>
    </row>
    <row r="22291" spans="3:14" x14ac:dyDescent="0.2">
      <c r="C22291" s="17"/>
      <c r="M22291"/>
      <c r="N22291"/>
    </row>
    <row r="22292" spans="3:14" x14ac:dyDescent="0.2">
      <c r="C22292" s="17"/>
      <c r="M22292"/>
      <c r="N22292"/>
    </row>
    <row r="22293" spans="3:14" x14ac:dyDescent="0.2">
      <c r="C22293" s="17"/>
      <c r="M22293"/>
      <c r="N22293"/>
    </row>
    <row r="22294" spans="3:14" x14ac:dyDescent="0.2">
      <c r="C22294" s="17"/>
      <c r="M22294"/>
      <c r="N22294"/>
    </row>
    <row r="22295" spans="3:14" x14ac:dyDescent="0.2">
      <c r="C22295" s="17"/>
      <c r="M22295"/>
      <c r="N22295"/>
    </row>
    <row r="22296" spans="3:14" x14ac:dyDescent="0.2">
      <c r="C22296" s="17"/>
      <c r="M22296"/>
      <c r="N22296"/>
    </row>
    <row r="22297" spans="3:14" x14ac:dyDescent="0.2">
      <c r="C22297" s="17"/>
      <c r="M22297"/>
      <c r="N22297"/>
    </row>
    <row r="22298" spans="3:14" x14ac:dyDescent="0.2">
      <c r="C22298" s="17"/>
      <c r="M22298"/>
      <c r="N22298"/>
    </row>
    <row r="22299" spans="3:14" x14ac:dyDescent="0.2">
      <c r="C22299" s="17"/>
      <c r="M22299"/>
      <c r="N22299"/>
    </row>
    <row r="22300" spans="3:14" x14ac:dyDescent="0.2">
      <c r="C22300" s="17"/>
      <c r="M22300"/>
      <c r="N22300"/>
    </row>
    <row r="22301" spans="3:14" x14ac:dyDescent="0.2">
      <c r="C22301" s="17"/>
      <c r="M22301"/>
      <c r="N22301"/>
    </row>
    <row r="22302" spans="3:14" x14ac:dyDescent="0.2">
      <c r="C22302" s="17"/>
      <c r="M22302"/>
      <c r="N22302"/>
    </row>
    <row r="22303" spans="3:14" x14ac:dyDescent="0.2">
      <c r="C22303" s="17"/>
      <c r="M22303"/>
      <c r="N22303"/>
    </row>
    <row r="22304" spans="3:14" x14ac:dyDescent="0.2">
      <c r="C22304" s="17"/>
      <c r="M22304"/>
      <c r="N22304"/>
    </row>
    <row r="22305" spans="3:14" x14ac:dyDescent="0.2">
      <c r="C22305" s="17"/>
      <c r="M22305"/>
      <c r="N22305"/>
    </row>
    <row r="22306" spans="3:14" x14ac:dyDescent="0.2">
      <c r="C22306" s="17"/>
      <c r="M22306"/>
      <c r="N22306"/>
    </row>
    <row r="22307" spans="3:14" x14ac:dyDescent="0.2">
      <c r="C22307" s="17"/>
      <c r="M22307"/>
      <c r="N22307"/>
    </row>
    <row r="22308" spans="3:14" x14ac:dyDescent="0.2">
      <c r="C22308" s="17"/>
      <c r="M22308"/>
      <c r="N22308"/>
    </row>
    <row r="22309" spans="3:14" x14ac:dyDescent="0.2">
      <c r="C22309" s="17"/>
      <c r="M22309"/>
      <c r="N22309"/>
    </row>
    <row r="22310" spans="3:14" x14ac:dyDescent="0.2">
      <c r="C22310" s="17"/>
      <c r="M22310"/>
      <c r="N22310"/>
    </row>
    <row r="22311" spans="3:14" x14ac:dyDescent="0.2">
      <c r="C22311" s="17"/>
      <c r="M22311"/>
      <c r="N22311"/>
    </row>
    <row r="22312" spans="3:14" x14ac:dyDescent="0.2">
      <c r="C22312" s="17"/>
      <c r="M22312"/>
      <c r="N22312"/>
    </row>
    <row r="22313" spans="3:14" x14ac:dyDescent="0.2">
      <c r="C22313" s="17"/>
      <c r="M22313"/>
      <c r="N22313"/>
    </row>
    <row r="22314" spans="3:14" x14ac:dyDescent="0.2">
      <c r="C22314" s="17"/>
      <c r="M22314"/>
      <c r="N22314"/>
    </row>
    <row r="22315" spans="3:14" x14ac:dyDescent="0.2">
      <c r="C22315" s="17"/>
      <c r="M22315"/>
      <c r="N22315"/>
    </row>
    <row r="22316" spans="3:14" x14ac:dyDescent="0.2">
      <c r="C22316" s="17"/>
      <c r="M22316"/>
      <c r="N22316"/>
    </row>
    <row r="22317" spans="3:14" x14ac:dyDescent="0.2">
      <c r="C22317" s="17"/>
      <c r="M22317"/>
      <c r="N22317"/>
    </row>
    <row r="22318" spans="3:14" x14ac:dyDescent="0.2">
      <c r="C22318" s="17"/>
      <c r="M22318"/>
      <c r="N22318"/>
    </row>
    <row r="22319" spans="3:14" x14ac:dyDescent="0.2">
      <c r="C22319" s="17"/>
      <c r="M22319"/>
      <c r="N22319"/>
    </row>
    <row r="22320" spans="3:14" x14ac:dyDescent="0.2">
      <c r="C22320" s="17"/>
      <c r="M22320"/>
      <c r="N22320"/>
    </row>
    <row r="22321" spans="3:14" x14ac:dyDescent="0.2">
      <c r="C22321" s="17"/>
      <c r="M22321"/>
      <c r="N22321"/>
    </row>
    <row r="22322" spans="3:14" x14ac:dyDescent="0.2">
      <c r="C22322" s="17"/>
      <c r="M22322"/>
      <c r="N22322"/>
    </row>
    <row r="22323" spans="3:14" x14ac:dyDescent="0.2">
      <c r="C22323" s="17"/>
      <c r="M22323"/>
      <c r="N22323"/>
    </row>
    <row r="22324" spans="3:14" x14ac:dyDescent="0.2">
      <c r="C22324" s="17"/>
      <c r="M22324"/>
      <c r="N22324"/>
    </row>
    <row r="22325" spans="3:14" x14ac:dyDescent="0.2">
      <c r="C22325" s="17"/>
      <c r="M22325"/>
      <c r="N22325"/>
    </row>
    <row r="22326" spans="3:14" x14ac:dyDescent="0.2">
      <c r="C22326" s="17"/>
      <c r="M22326"/>
      <c r="N22326"/>
    </row>
    <row r="22327" spans="3:14" x14ac:dyDescent="0.2">
      <c r="C22327" s="17"/>
      <c r="M22327"/>
      <c r="N22327"/>
    </row>
    <row r="22328" spans="3:14" x14ac:dyDescent="0.2">
      <c r="C22328" s="17"/>
      <c r="M22328"/>
      <c r="N22328"/>
    </row>
    <row r="22329" spans="3:14" x14ac:dyDescent="0.2">
      <c r="C22329" s="17"/>
      <c r="M22329"/>
      <c r="N22329"/>
    </row>
    <row r="22330" spans="3:14" x14ac:dyDescent="0.2">
      <c r="C22330" s="17"/>
      <c r="M22330"/>
      <c r="N22330"/>
    </row>
    <row r="22331" spans="3:14" x14ac:dyDescent="0.2">
      <c r="C22331" s="17"/>
      <c r="M22331"/>
      <c r="N22331"/>
    </row>
    <row r="22332" spans="3:14" x14ac:dyDescent="0.2">
      <c r="C22332" s="17"/>
      <c r="M22332"/>
      <c r="N22332"/>
    </row>
    <row r="22333" spans="3:14" x14ac:dyDescent="0.2">
      <c r="C22333" s="17"/>
      <c r="M22333"/>
      <c r="N22333"/>
    </row>
    <row r="22334" spans="3:14" x14ac:dyDescent="0.2">
      <c r="C22334" s="17"/>
      <c r="M22334"/>
      <c r="N22334"/>
    </row>
    <row r="22335" spans="3:14" x14ac:dyDescent="0.2">
      <c r="C22335" s="17"/>
      <c r="M22335"/>
      <c r="N22335"/>
    </row>
    <row r="22336" spans="3:14" x14ac:dyDescent="0.2">
      <c r="C22336" s="17"/>
      <c r="M22336"/>
      <c r="N22336"/>
    </row>
    <row r="22337" spans="3:14" x14ac:dyDescent="0.2">
      <c r="C22337" s="17"/>
      <c r="M22337"/>
      <c r="N22337"/>
    </row>
    <row r="22338" spans="3:14" x14ac:dyDescent="0.2">
      <c r="C22338" s="17"/>
      <c r="M22338"/>
      <c r="N22338"/>
    </row>
    <row r="22339" spans="3:14" x14ac:dyDescent="0.2">
      <c r="C22339" s="17"/>
      <c r="M22339"/>
      <c r="N22339"/>
    </row>
    <row r="22340" spans="3:14" x14ac:dyDescent="0.2">
      <c r="C22340" s="17"/>
      <c r="M22340"/>
      <c r="N22340"/>
    </row>
    <row r="22341" spans="3:14" x14ac:dyDescent="0.2">
      <c r="C22341" s="17"/>
      <c r="M22341"/>
      <c r="N22341"/>
    </row>
    <row r="22342" spans="3:14" x14ac:dyDescent="0.2">
      <c r="C22342" s="17"/>
      <c r="M22342"/>
      <c r="N22342"/>
    </row>
    <row r="22343" spans="3:14" x14ac:dyDescent="0.2">
      <c r="C22343" s="17"/>
      <c r="M22343"/>
      <c r="N22343"/>
    </row>
    <row r="22344" spans="3:14" x14ac:dyDescent="0.2">
      <c r="C22344" s="17"/>
      <c r="M22344"/>
      <c r="N22344"/>
    </row>
    <row r="22345" spans="3:14" x14ac:dyDescent="0.2">
      <c r="C22345" s="17"/>
      <c r="M22345"/>
      <c r="N22345"/>
    </row>
    <row r="22346" spans="3:14" x14ac:dyDescent="0.2">
      <c r="C22346" s="17"/>
      <c r="M22346"/>
      <c r="N22346"/>
    </row>
    <row r="22347" spans="3:14" x14ac:dyDescent="0.2">
      <c r="C22347" s="17"/>
      <c r="M22347"/>
      <c r="N22347"/>
    </row>
    <row r="22348" spans="3:14" x14ac:dyDescent="0.2">
      <c r="C22348" s="17"/>
      <c r="M22348"/>
      <c r="N22348"/>
    </row>
    <row r="22349" spans="3:14" x14ac:dyDescent="0.2">
      <c r="C22349" s="17"/>
      <c r="M22349"/>
      <c r="N22349"/>
    </row>
    <row r="22350" spans="3:14" x14ac:dyDescent="0.2">
      <c r="C22350" s="17"/>
      <c r="M22350"/>
      <c r="N22350"/>
    </row>
    <row r="22351" spans="3:14" x14ac:dyDescent="0.2">
      <c r="C22351" s="17"/>
      <c r="M22351"/>
      <c r="N22351"/>
    </row>
    <row r="22352" spans="3:14" x14ac:dyDescent="0.2">
      <c r="C22352" s="17"/>
      <c r="M22352"/>
      <c r="N22352"/>
    </row>
    <row r="22353" spans="3:14" x14ac:dyDescent="0.2">
      <c r="C22353" s="17"/>
      <c r="M22353"/>
      <c r="N22353"/>
    </row>
    <row r="22354" spans="3:14" x14ac:dyDescent="0.2">
      <c r="C22354" s="17"/>
      <c r="M22354"/>
      <c r="N22354"/>
    </row>
    <row r="22355" spans="3:14" x14ac:dyDescent="0.2">
      <c r="C22355" s="17"/>
      <c r="M22355"/>
      <c r="N22355"/>
    </row>
    <row r="22356" spans="3:14" x14ac:dyDescent="0.2">
      <c r="C22356" s="17"/>
      <c r="M22356"/>
      <c r="N22356"/>
    </row>
    <row r="22357" spans="3:14" x14ac:dyDescent="0.2">
      <c r="C22357" s="17"/>
      <c r="M22357"/>
      <c r="N22357"/>
    </row>
    <row r="22358" spans="3:14" x14ac:dyDescent="0.2">
      <c r="C22358" s="17"/>
      <c r="M22358"/>
      <c r="N22358"/>
    </row>
    <row r="22359" spans="3:14" x14ac:dyDescent="0.2">
      <c r="C22359" s="17"/>
      <c r="M22359"/>
      <c r="N22359"/>
    </row>
    <row r="22360" spans="3:14" x14ac:dyDescent="0.2">
      <c r="C22360" s="17"/>
      <c r="M22360"/>
      <c r="N22360"/>
    </row>
    <row r="22361" spans="3:14" x14ac:dyDescent="0.2">
      <c r="C22361" s="17"/>
      <c r="M22361"/>
      <c r="N22361"/>
    </row>
    <row r="22362" spans="3:14" x14ac:dyDescent="0.2">
      <c r="C22362" s="17"/>
      <c r="M22362"/>
      <c r="N22362"/>
    </row>
    <row r="22363" spans="3:14" x14ac:dyDescent="0.2">
      <c r="C22363" s="17"/>
      <c r="M22363"/>
      <c r="N22363"/>
    </row>
    <row r="22364" spans="3:14" x14ac:dyDescent="0.2">
      <c r="C22364" s="17"/>
      <c r="M22364"/>
      <c r="N22364"/>
    </row>
    <row r="22365" spans="3:14" x14ac:dyDescent="0.2">
      <c r="C22365" s="17"/>
      <c r="M22365"/>
      <c r="N22365"/>
    </row>
    <row r="22366" spans="3:14" x14ac:dyDescent="0.2">
      <c r="C22366" s="17"/>
      <c r="M22366"/>
      <c r="N22366"/>
    </row>
    <row r="22367" spans="3:14" x14ac:dyDescent="0.2">
      <c r="C22367" s="17"/>
      <c r="M22367"/>
      <c r="N22367"/>
    </row>
    <row r="22368" spans="3:14" x14ac:dyDescent="0.2">
      <c r="C22368" s="17"/>
      <c r="M22368"/>
      <c r="N22368"/>
    </row>
    <row r="22369" spans="3:14" x14ac:dyDescent="0.2">
      <c r="C22369" s="17"/>
      <c r="M22369"/>
      <c r="N22369"/>
    </row>
    <row r="22370" spans="3:14" x14ac:dyDescent="0.2">
      <c r="C22370" s="17"/>
      <c r="M22370"/>
      <c r="N22370"/>
    </row>
    <row r="22371" spans="3:14" x14ac:dyDescent="0.2">
      <c r="C22371" s="17"/>
      <c r="M22371"/>
      <c r="N22371"/>
    </row>
    <row r="22372" spans="3:14" x14ac:dyDescent="0.2">
      <c r="C22372" s="17"/>
      <c r="M22372"/>
      <c r="N22372"/>
    </row>
    <row r="22373" spans="3:14" x14ac:dyDescent="0.2">
      <c r="C22373" s="17"/>
      <c r="M22373"/>
      <c r="N22373"/>
    </row>
    <row r="22374" spans="3:14" x14ac:dyDescent="0.2">
      <c r="C22374" s="17"/>
      <c r="M22374"/>
      <c r="N22374"/>
    </row>
    <row r="22375" spans="3:14" x14ac:dyDescent="0.2">
      <c r="C22375" s="17"/>
      <c r="M22375"/>
      <c r="N22375"/>
    </row>
    <row r="22376" spans="3:14" x14ac:dyDescent="0.2">
      <c r="C22376" s="17"/>
      <c r="M22376"/>
      <c r="N22376"/>
    </row>
    <row r="22377" spans="3:14" x14ac:dyDescent="0.2">
      <c r="C22377" s="17"/>
      <c r="M22377"/>
      <c r="N22377"/>
    </row>
    <row r="22378" spans="3:14" x14ac:dyDescent="0.2">
      <c r="C22378" s="17"/>
      <c r="M22378"/>
      <c r="N22378"/>
    </row>
    <row r="22379" spans="3:14" x14ac:dyDescent="0.2">
      <c r="C22379" s="17"/>
      <c r="M22379"/>
      <c r="N22379"/>
    </row>
    <row r="22380" spans="3:14" x14ac:dyDescent="0.2">
      <c r="C22380" s="17"/>
      <c r="M22380"/>
      <c r="N22380"/>
    </row>
    <row r="22381" spans="3:14" x14ac:dyDescent="0.2">
      <c r="C22381" s="17"/>
      <c r="M22381"/>
      <c r="N22381"/>
    </row>
    <row r="22382" spans="3:14" x14ac:dyDescent="0.2">
      <c r="C22382" s="17"/>
      <c r="M22382"/>
      <c r="N22382"/>
    </row>
    <row r="22383" spans="3:14" x14ac:dyDescent="0.2">
      <c r="C22383" s="17"/>
      <c r="M22383"/>
      <c r="N22383"/>
    </row>
    <row r="22384" spans="3:14" x14ac:dyDescent="0.2">
      <c r="C22384" s="17"/>
      <c r="M22384"/>
      <c r="N22384"/>
    </row>
    <row r="22385" spans="3:14" x14ac:dyDescent="0.2">
      <c r="C22385" s="17"/>
      <c r="M22385"/>
      <c r="N22385"/>
    </row>
    <row r="22386" spans="3:14" x14ac:dyDescent="0.2">
      <c r="C22386" s="17"/>
      <c r="M22386"/>
      <c r="N22386"/>
    </row>
    <row r="22387" spans="3:14" x14ac:dyDescent="0.2">
      <c r="C22387" s="17"/>
      <c r="M22387"/>
      <c r="N22387"/>
    </row>
    <row r="22388" spans="3:14" x14ac:dyDescent="0.2">
      <c r="C22388" s="17"/>
      <c r="M22388"/>
      <c r="N22388"/>
    </row>
    <row r="22389" spans="3:14" x14ac:dyDescent="0.2">
      <c r="C22389" s="17"/>
      <c r="M22389"/>
      <c r="N22389"/>
    </row>
    <row r="22390" spans="3:14" x14ac:dyDescent="0.2">
      <c r="C22390" s="17"/>
      <c r="M22390"/>
      <c r="N22390"/>
    </row>
    <row r="22391" spans="3:14" x14ac:dyDescent="0.2">
      <c r="C22391" s="17"/>
      <c r="M22391"/>
      <c r="N22391"/>
    </row>
    <row r="22392" spans="3:14" x14ac:dyDescent="0.2">
      <c r="C22392" s="17"/>
      <c r="M22392"/>
      <c r="N22392"/>
    </row>
    <row r="22393" spans="3:14" x14ac:dyDescent="0.2">
      <c r="C22393" s="17"/>
      <c r="M22393"/>
      <c r="N22393"/>
    </row>
    <row r="22394" spans="3:14" x14ac:dyDescent="0.2">
      <c r="C22394" s="17"/>
      <c r="M22394"/>
      <c r="N22394"/>
    </row>
    <row r="22395" spans="3:14" x14ac:dyDescent="0.2">
      <c r="C22395" s="17"/>
      <c r="M22395"/>
      <c r="N22395"/>
    </row>
    <row r="22396" spans="3:14" x14ac:dyDescent="0.2">
      <c r="C22396" s="17"/>
      <c r="M22396"/>
      <c r="N22396"/>
    </row>
    <row r="22397" spans="3:14" x14ac:dyDescent="0.2">
      <c r="C22397" s="17"/>
      <c r="M22397"/>
      <c r="N22397"/>
    </row>
    <row r="22398" spans="3:14" x14ac:dyDescent="0.2">
      <c r="C22398" s="17"/>
      <c r="M22398"/>
      <c r="N22398"/>
    </row>
    <row r="22399" spans="3:14" x14ac:dyDescent="0.2">
      <c r="C22399" s="17"/>
      <c r="M22399"/>
      <c r="N22399"/>
    </row>
    <row r="22400" spans="3:14" x14ac:dyDescent="0.2">
      <c r="C22400" s="17"/>
      <c r="M22400"/>
      <c r="N22400"/>
    </row>
    <row r="22401" spans="3:14" x14ac:dyDescent="0.2">
      <c r="C22401" s="17"/>
      <c r="M22401"/>
      <c r="N22401"/>
    </row>
    <row r="22402" spans="3:14" x14ac:dyDescent="0.2">
      <c r="C22402" s="17"/>
      <c r="M22402"/>
      <c r="N22402"/>
    </row>
    <row r="22403" spans="3:14" x14ac:dyDescent="0.2">
      <c r="C22403" s="17"/>
      <c r="M22403"/>
      <c r="N22403"/>
    </row>
    <row r="22404" spans="3:14" x14ac:dyDescent="0.2">
      <c r="C22404" s="17"/>
      <c r="M22404"/>
      <c r="N22404"/>
    </row>
    <row r="22405" spans="3:14" x14ac:dyDescent="0.2">
      <c r="C22405" s="17"/>
      <c r="M22405"/>
      <c r="N22405"/>
    </row>
    <row r="22406" spans="3:14" x14ac:dyDescent="0.2">
      <c r="C22406" s="17"/>
      <c r="M22406"/>
      <c r="N22406"/>
    </row>
    <row r="22407" spans="3:14" x14ac:dyDescent="0.2">
      <c r="C22407" s="17"/>
      <c r="M22407"/>
      <c r="N22407"/>
    </row>
    <row r="22408" spans="3:14" x14ac:dyDescent="0.2">
      <c r="C22408" s="17"/>
      <c r="M22408"/>
      <c r="N22408"/>
    </row>
    <row r="22409" spans="3:14" x14ac:dyDescent="0.2">
      <c r="C22409" s="17"/>
      <c r="M22409"/>
      <c r="N22409"/>
    </row>
    <row r="22410" spans="3:14" x14ac:dyDescent="0.2">
      <c r="C22410" s="17"/>
      <c r="M22410"/>
      <c r="N22410"/>
    </row>
    <row r="22411" spans="3:14" x14ac:dyDescent="0.2">
      <c r="C22411" s="17"/>
      <c r="M22411"/>
      <c r="N22411"/>
    </row>
    <row r="22412" spans="3:14" x14ac:dyDescent="0.2">
      <c r="C22412" s="17"/>
      <c r="M22412"/>
      <c r="N22412"/>
    </row>
    <row r="22413" spans="3:14" x14ac:dyDescent="0.2">
      <c r="C22413" s="17"/>
      <c r="M22413"/>
      <c r="N22413"/>
    </row>
    <row r="22414" spans="3:14" x14ac:dyDescent="0.2">
      <c r="C22414" s="17"/>
      <c r="M22414"/>
      <c r="N22414"/>
    </row>
    <row r="22415" spans="3:14" x14ac:dyDescent="0.2">
      <c r="C22415" s="17"/>
      <c r="M22415"/>
      <c r="N22415"/>
    </row>
    <row r="22416" spans="3:14" x14ac:dyDescent="0.2">
      <c r="C22416" s="17"/>
      <c r="M22416"/>
      <c r="N22416"/>
    </row>
    <row r="22417" spans="3:14" x14ac:dyDescent="0.2">
      <c r="C22417" s="17"/>
      <c r="M22417"/>
      <c r="N22417"/>
    </row>
    <row r="22418" spans="3:14" x14ac:dyDescent="0.2">
      <c r="C22418" s="17"/>
      <c r="M22418"/>
      <c r="N22418"/>
    </row>
    <row r="22419" spans="3:14" x14ac:dyDescent="0.2">
      <c r="C22419" s="17"/>
      <c r="M22419"/>
      <c r="N22419"/>
    </row>
    <row r="22420" spans="3:14" x14ac:dyDescent="0.2">
      <c r="C22420" s="17"/>
      <c r="M22420"/>
      <c r="N22420"/>
    </row>
    <row r="22421" spans="3:14" x14ac:dyDescent="0.2">
      <c r="C22421" s="17"/>
      <c r="M22421"/>
      <c r="N22421"/>
    </row>
    <row r="22422" spans="3:14" x14ac:dyDescent="0.2">
      <c r="C22422" s="17"/>
      <c r="M22422"/>
      <c r="N22422"/>
    </row>
    <row r="22423" spans="3:14" x14ac:dyDescent="0.2">
      <c r="C22423" s="17"/>
      <c r="M22423"/>
      <c r="N22423"/>
    </row>
    <row r="22424" spans="3:14" x14ac:dyDescent="0.2">
      <c r="C22424" s="17"/>
      <c r="M22424"/>
      <c r="N22424"/>
    </row>
    <row r="22425" spans="3:14" x14ac:dyDescent="0.2">
      <c r="C22425" s="17"/>
      <c r="M22425"/>
      <c r="N22425"/>
    </row>
    <row r="22426" spans="3:14" x14ac:dyDescent="0.2">
      <c r="C22426" s="17"/>
      <c r="M22426"/>
      <c r="N22426"/>
    </row>
    <row r="22427" spans="3:14" x14ac:dyDescent="0.2">
      <c r="C22427" s="17"/>
      <c r="M22427"/>
      <c r="N22427"/>
    </row>
    <row r="22428" spans="3:14" x14ac:dyDescent="0.2">
      <c r="C22428" s="17"/>
      <c r="M22428"/>
      <c r="N22428"/>
    </row>
    <row r="22429" spans="3:14" x14ac:dyDescent="0.2">
      <c r="C22429" s="17"/>
      <c r="M22429"/>
      <c r="N22429"/>
    </row>
    <row r="22430" spans="3:14" x14ac:dyDescent="0.2">
      <c r="C22430" s="17"/>
      <c r="M22430"/>
      <c r="N22430"/>
    </row>
    <row r="22431" spans="3:14" x14ac:dyDescent="0.2">
      <c r="C22431" s="17"/>
      <c r="M22431"/>
      <c r="N22431"/>
    </row>
    <row r="22432" spans="3:14" x14ac:dyDescent="0.2">
      <c r="C22432" s="17"/>
      <c r="M22432"/>
      <c r="N22432"/>
    </row>
    <row r="22433" spans="3:14" x14ac:dyDescent="0.2">
      <c r="C22433" s="17"/>
      <c r="M22433"/>
      <c r="N22433"/>
    </row>
    <row r="22434" spans="3:14" x14ac:dyDescent="0.2">
      <c r="C22434" s="17"/>
      <c r="M22434"/>
      <c r="N22434"/>
    </row>
    <row r="22435" spans="3:14" x14ac:dyDescent="0.2">
      <c r="C22435" s="17"/>
      <c r="M22435"/>
      <c r="N22435"/>
    </row>
    <row r="22436" spans="3:14" x14ac:dyDescent="0.2">
      <c r="C22436" s="17"/>
      <c r="M22436"/>
      <c r="N22436"/>
    </row>
    <row r="22437" spans="3:14" x14ac:dyDescent="0.2">
      <c r="C22437" s="17"/>
      <c r="M22437"/>
      <c r="N22437"/>
    </row>
    <row r="22438" spans="3:14" x14ac:dyDescent="0.2">
      <c r="C22438" s="17"/>
      <c r="M22438"/>
      <c r="N22438"/>
    </row>
    <row r="22439" spans="3:14" x14ac:dyDescent="0.2">
      <c r="C22439" s="17"/>
      <c r="M22439"/>
      <c r="N22439"/>
    </row>
    <row r="22440" spans="3:14" x14ac:dyDescent="0.2">
      <c r="C22440" s="17"/>
      <c r="M22440"/>
      <c r="N22440"/>
    </row>
    <row r="22441" spans="3:14" x14ac:dyDescent="0.2">
      <c r="C22441" s="17"/>
      <c r="M22441"/>
      <c r="N22441"/>
    </row>
    <row r="22442" spans="3:14" x14ac:dyDescent="0.2">
      <c r="C22442" s="17"/>
      <c r="M22442"/>
      <c r="N22442"/>
    </row>
    <row r="22443" spans="3:14" x14ac:dyDescent="0.2">
      <c r="C22443" s="17"/>
      <c r="M22443"/>
      <c r="N22443"/>
    </row>
    <row r="22444" spans="3:14" x14ac:dyDescent="0.2">
      <c r="C22444" s="17"/>
      <c r="M22444"/>
      <c r="N22444"/>
    </row>
    <row r="22445" spans="3:14" x14ac:dyDescent="0.2">
      <c r="C22445" s="17"/>
      <c r="M22445"/>
      <c r="N22445"/>
    </row>
    <row r="22446" spans="3:14" x14ac:dyDescent="0.2">
      <c r="C22446" s="17"/>
      <c r="M22446"/>
      <c r="N22446"/>
    </row>
    <row r="22447" spans="3:14" x14ac:dyDescent="0.2">
      <c r="C22447" s="17"/>
      <c r="M22447"/>
      <c r="N22447"/>
    </row>
    <row r="22448" spans="3:14" x14ac:dyDescent="0.2">
      <c r="C22448" s="17"/>
      <c r="M22448"/>
      <c r="N22448"/>
    </row>
    <row r="22449" spans="3:14" x14ac:dyDescent="0.2">
      <c r="C22449" s="17"/>
      <c r="M22449"/>
      <c r="N22449"/>
    </row>
    <row r="22450" spans="3:14" x14ac:dyDescent="0.2">
      <c r="C22450" s="17"/>
      <c r="M22450"/>
      <c r="N22450"/>
    </row>
    <row r="22451" spans="3:14" x14ac:dyDescent="0.2">
      <c r="C22451" s="17"/>
      <c r="M22451"/>
      <c r="N22451"/>
    </row>
    <row r="22452" spans="3:14" x14ac:dyDescent="0.2">
      <c r="C22452" s="17"/>
      <c r="M22452"/>
      <c r="N22452"/>
    </row>
    <row r="22453" spans="3:14" x14ac:dyDescent="0.2">
      <c r="C22453" s="17"/>
      <c r="M22453"/>
      <c r="N22453"/>
    </row>
    <row r="22454" spans="3:14" x14ac:dyDescent="0.2">
      <c r="C22454" s="17"/>
      <c r="M22454"/>
      <c r="N22454"/>
    </row>
    <row r="22455" spans="3:14" x14ac:dyDescent="0.2">
      <c r="C22455" s="17"/>
      <c r="M22455"/>
      <c r="N22455"/>
    </row>
    <row r="22456" spans="3:14" x14ac:dyDescent="0.2">
      <c r="C22456" s="17"/>
      <c r="M22456"/>
      <c r="N22456"/>
    </row>
    <row r="22457" spans="3:14" x14ac:dyDescent="0.2">
      <c r="C22457" s="17"/>
      <c r="M22457"/>
      <c r="N22457"/>
    </row>
    <row r="22458" spans="3:14" x14ac:dyDescent="0.2">
      <c r="C22458" s="17"/>
      <c r="M22458"/>
      <c r="N22458"/>
    </row>
    <row r="22459" spans="3:14" x14ac:dyDescent="0.2">
      <c r="C22459" s="17"/>
      <c r="M22459"/>
      <c r="N22459"/>
    </row>
    <row r="22460" spans="3:14" x14ac:dyDescent="0.2">
      <c r="C22460" s="17"/>
      <c r="M22460"/>
      <c r="N22460"/>
    </row>
    <row r="22461" spans="3:14" x14ac:dyDescent="0.2">
      <c r="C22461" s="17"/>
      <c r="M22461"/>
      <c r="N22461"/>
    </row>
    <row r="22462" spans="3:14" x14ac:dyDescent="0.2">
      <c r="C22462" s="17"/>
      <c r="M22462"/>
      <c r="N22462"/>
    </row>
    <row r="22463" spans="3:14" x14ac:dyDescent="0.2">
      <c r="C22463" s="17"/>
      <c r="M22463"/>
      <c r="N22463"/>
    </row>
    <row r="22464" spans="3:14" x14ac:dyDescent="0.2">
      <c r="C22464" s="17"/>
      <c r="M22464"/>
      <c r="N22464"/>
    </row>
    <row r="22465" spans="3:14" x14ac:dyDescent="0.2">
      <c r="C22465" s="17"/>
      <c r="M22465"/>
      <c r="N22465"/>
    </row>
    <row r="22466" spans="3:14" x14ac:dyDescent="0.2">
      <c r="C22466" s="17"/>
      <c r="M22466"/>
      <c r="N22466"/>
    </row>
    <row r="22467" spans="3:14" x14ac:dyDescent="0.2">
      <c r="C22467" s="17"/>
      <c r="M22467"/>
      <c r="N22467"/>
    </row>
    <row r="22468" spans="3:14" x14ac:dyDescent="0.2">
      <c r="C22468" s="17"/>
      <c r="M22468"/>
      <c r="N22468"/>
    </row>
    <row r="22469" spans="3:14" x14ac:dyDescent="0.2">
      <c r="C22469" s="17"/>
      <c r="M22469"/>
      <c r="N22469"/>
    </row>
    <row r="22470" spans="3:14" x14ac:dyDescent="0.2">
      <c r="C22470" s="17"/>
      <c r="M22470"/>
      <c r="N22470"/>
    </row>
    <row r="22471" spans="3:14" x14ac:dyDescent="0.2">
      <c r="C22471" s="17"/>
      <c r="M22471"/>
      <c r="N22471"/>
    </row>
    <row r="22472" spans="3:14" x14ac:dyDescent="0.2">
      <c r="C22472" s="17"/>
      <c r="M22472"/>
      <c r="N22472"/>
    </row>
    <row r="22473" spans="3:14" x14ac:dyDescent="0.2">
      <c r="C22473" s="17"/>
      <c r="M22473"/>
      <c r="N22473"/>
    </row>
    <row r="22474" spans="3:14" x14ac:dyDescent="0.2">
      <c r="C22474" s="17"/>
      <c r="M22474"/>
      <c r="N22474"/>
    </row>
    <row r="22475" spans="3:14" x14ac:dyDescent="0.2">
      <c r="C22475" s="17"/>
      <c r="M22475"/>
      <c r="N22475"/>
    </row>
    <row r="22476" spans="3:14" x14ac:dyDescent="0.2">
      <c r="C22476" s="17"/>
      <c r="M22476"/>
      <c r="N22476"/>
    </row>
    <row r="22477" spans="3:14" x14ac:dyDescent="0.2">
      <c r="C22477" s="17"/>
      <c r="M22477"/>
      <c r="N22477"/>
    </row>
    <row r="22478" spans="3:14" x14ac:dyDescent="0.2">
      <c r="C22478" s="17"/>
      <c r="M22478"/>
      <c r="N22478"/>
    </row>
    <row r="22479" spans="3:14" x14ac:dyDescent="0.2">
      <c r="C22479" s="17"/>
      <c r="M22479"/>
      <c r="N22479"/>
    </row>
    <row r="22480" spans="3:14" x14ac:dyDescent="0.2">
      <c r="C22480" s="17"/>
      <c r="M22480"/>
      <c r="N22480"/>
    </row>
    <row r="22481" spans="3:14" x14ac:dyDescent="0.2">
      <c r="C22481" s="17"/>
      <c r="M22481"/>
      <c r="N22481"/>
    </row>
    <row r="22482" spans="3:14" x14ac:dyDescent="0.2">
      <c r="C22482" s="17"/>
      <c r="M22482"/>
      <c r="N22482"/>
    </row>
    <row r="22483" spans="3:14" x14ac:dyDescent="0.2">
      <c r="C22483" s="17"/>
      <c r="M22483"/>
      <c r="N22483"/>
    </row>
    <row r="22484" spans="3:14" x14ac:dyDescent="0.2">
      <c r="C22484" s="17"/>
      <c r="M22484"/>
      <c r="N22484"/>
    </row>
    <row r="22485" spans="3:14" x14ac:dyDescent="0.2">
      <c r="C22485" s="17"/>
      <c r="M22485"/>
      <c r="N22485"/>
    </row>
    <row r="22486" spans="3:14" x14ac:dyDescent="0.2">
      <c r="C22486" s="17"/>
      <c r="M22486"/>
      <c r="N22486"/>
    </row>
    <row r="22487" spans="3:14" x14ac:dyDescent="0.2">
      <c r="C22487" s="17"/>
      <c r="M22487"/>
      <c r="N22487"/>
    </row>
    <row r="22488" spans="3:14" x14ac:dyDescent="0.2">
      <c r="C22488" s="17"/>
      <c r="M22488"/>
      <c r="N22488"/>
    </row>
    <row r="22489" spans="3:14" x14ac:dyDescent="0.2">
      <c r="C22489" s="17"/>
      <c r="M22489"/>
      <c r="N22489"/>
    </row>
    <row r="22490" spans="3:14" x14ac:dyDescent="0.2">
      <c r="C22490" s="17"/>
      <c r="M22490"/>
      <c r="N22490"/>
    </row>
    <row r="22491" spans="3:14" x14ac:dyDescent="0.2">
      <c r="C22491" s="17"/>
      <c r="M22491"/>
      <c r="N22491"/>
    </row>
    <row r="22492" spans="3:14" x14ac:dyDescent="0.2">
      <c r="C22492" s="17"/>
      <c r="M22492"/>
      <c r="N22492"/>
    </row>
    <row r="22493" spans="3:14" x14ac:dyDescent="0.2">
      <c r="C22493" s="17"/>
      <c r="M22493"/>
      <c r="N22493"/>
    </row>
    <row r="22494" spans="3:14" x14ac:dyDescent="0.2">
      <c r="C22494" s="17"/>
      <c r="M22494"/>
      <c r="N22494"/>
    </row>
    <row r="22495" spans="3:14" x14ac:dyDescent="0.2">
      <c r="C22495" s="17"/>
      <c r="M22495"/>
      <c r="N22495"/>
    </row>
    <row r="22496" spans="3:14" x14ac:dyDescent="0.2">
      <c r="C22496" s="17"/>
      <c r="M22496"/>
      <c r="N22496"/>
    </row>
    <row r="22497" spans="3:14" x14ac:dyDescent="0.2">
      <c r="C22497" s="17"/>
      <c r="M22497"/>
      <c r="N22497"/>
    </row>
    <row r="22498" spans="3:14" x14ac:dyDescent="0.2">
      <c r="C22498" s="17"/>
      <c r="M22498"/>
      <c r="N22498"/>
    </row>
    <row r="22499" spans="3:14" x14ac:dyDescent="0.2">
      <c r="C22499" s="17"/>
      <c r="M22499"/>
      <c r="N22499"/>
    </row>
    <row r="22500" spans="3:14" x14ac:dyDescent="0.2">
      <c r="C22500" s="17"/>
      <c r="M22500"/>
      <c r="N22500"/>
    </row>
    <row r="22501" spans="3:14" x14ac:dyDescent="0.2">
      <c r="C22501" s="17"/>
      <c r="M22501"/>
      <c r="N22501"/>
    </row>
    <row r="22502" spans="3:14" x14ac:dyDescent="0.2">
      <c r="C22502" s="17"/>
      <c r="M22502"/>
      <c r="N22502"/>
    </row>
    <row r="22503" spans="3:14" x14ac:dyDescent="0.2">
      <c r="C22503" s="17"/>
      <c r="M22503"/>
      <c r="N22503"/>
    </row>
    <row r="22504" spans="3:14" x14ac:dyDescent="0.2">
      <c r="C22504" s="17"/>
      <c r="M22504"/>
      <c r="N22504"/>
    </row>
    <row r="22505" spans="3:14" x14ac:dyDescent="0.2">
      <c r="C22505" s="17"/>
      <c r="M22505"/>
      <c r="N22505"/>
    </row>
    <row r="22506" spans="3:14" x14ac:dyDescent="0.2">
      <c r="C22506" s="17"/>
      <c r="M22506"/>
      <c r="N22506"/>
    </row>
    <row r="22507" spans="3:14" x14ac:dyDescent="0.2">
      <c r="C22507" s="17"/>
      <c r="M22507"/>
      <c r="N22507"/>
    </row>
    <row r="22508" spans="3:14" x14ac:dyDescent="0.2">
      <c r="C22508" s="17"/>
      <c r="M22508"/>
      <c r="N22508"/>
    </row>
    <row r="22509" spans="3:14" x14ac:dyDescent="0.2">
      <c r="C22509" s="17"/>
      <c r="M22509"/>
      <c r="N22509"/>
    </row>
    <row r="22510" spans="3:14" x14ac:dyDescent="0.2">
      <c r="C22510" s="17"/>
      <c r="M22510"/>
      <c r="N22510"/>
    </row>
    <row r="22511" spans="3:14" x14ac:dyDescent="0.2">
      <c r="C22511" s="17"/>
      <c r="M22511"/>
      <c r="N22511"/>
    </row>
    <row r="22512" spans="3:14" x14ac:dyDescent="0.2">
      <c r="C22512" s="17"/>
      <c r="M22512"/>
      <c r="N22512"/>
    </row>
    <row r="22513" spans="3:14" x14ac:dyDescent="0.2">
      <c r="C22513" s="17"/>
      <c r="M22513"/>
      <c r="N22513"/>
    </row>
    <row r="22514" spans="3:14" x14ac:dyDescent="0.2">
      <c r="C22514" s="17"/>
      <c r="M22514"/>
      <c r="N22514"/>
    </row>
    <row r="22515" spans="3:14" x14ac:dyDescent="0.2">
      <c r="C22515" s="17"/>
      <c r="M22515"/>
      <c r="N22515"/>
    </row>
    <row r="22516" spans="3:14" x14ac:dyDescent="0.2">
      <c r="C22516" s="17"/>
      <c r="M22516"/>
      <c r="N22516"/>
    </row>
    <row r="22517" spans="3:14" x14ac:dyDescent="0.2">
      <c r="C22517" s="17"/>
      <c r="M22517"/>
      <c r="N22517"/>
    </row>
    <row r="22518" spans="3:14" x14ac:dyDescent="0.2">
      <c r="C22518" s="17"/>
      <c r="M22518"/>
      <c r="N22518"/>
    </row>
    <row r="22519" spans="3:14" x14ac:dyDescent="0.2">
      <c r="C22519" s="17"/>
      <c r="M22519"/>
      <c r="N22519"/>
    </row>
    <row r="22520" spans="3:14" x14ac:dyDescent="0.2">
      <c r="C22520" s="17"/>
      <c r="M22520"/>
      <c r="N22520"/>
    </row>
    <row r="22521" spans="3:14" x14ac:dyDescent="0.2">
      <c r="C22521" s="17"/>
      <c r="M22521"/>
      <c r="N22521"/>
    </row>
    <row r="22522" spans="3:14" x14ac:dyDescent="0.2">
      <c r="C22522" s="17"/>
      <c r="M22522"/>
      <c r="N22522"/>
    </row>
    <row r="22523" spans="3:14" x14ac:dyDescent="0.2">
      <c r="C22523" s="17"/>
      <c r="M22523"/>
      <c r="N22523"/>
    </row>
    <row r="22524" spans="3:14" x14ac:dyDescent="0.2">
      <c r="C22524" s="17"/>
      <c r="M22524"/>
      <c r="N22524"/>
    </row>
    <row r="22525" spans="3:14" x14ac:dyDescent="0.2">
      <c r="C22525" s="17"/>
      <c r="M22525"/>
      <c r="N22525"/>
    </row>
    <row r="22526" spans="3:14" x14ac:dyDescent="0.2">
      <c r="C22526" s="17"/>
      <c r="M22526"/>
      <c r="N22526"/>
    </row>
    <row r="22527" spans="3:14" x14ac:dyDescent="0.2">
      <c r="C22527" s="17"/>
      <c r="M22527"/>
      <c r="N22527"/>
    </row>
    <row r="22528" spans="3:14" x14ac:dyDescent="0.2">
      <c r="C22528" s="17"/>
      <c r="M22528"/>
      <c r="N22528"/>
    </row>
    <row r="22529" spans="3:14" x14ac:dyDescent="0.2">
      <c r="C22529" s="17"/>
      <c r="M22529"/>
      <c r="N22529"/>
    </row>
    <row r="22530" spans="3:14" x14ac:dyDescent="0.2">
      <c r="C22530" s="17"/>
      <c r="M22530"/>
      <c r="N22530"/>
    </row>
    <row r="22531" spans="3:14" x14ac:dyDescent="0.2">
      <c r="C22531" s="17"/>
      <c r="M22531"/>
      <c r="N22531"/>
    </row>
    <row r="22532" spans="3:14" x14ac:dyDescent="0.2">
      <c r="C22532" s="17"/>
      <c r="M22532"/>
      <c r="N22532"/>
    </row>
    <row r="22533" spans="3:14" x14ac:dyDescent="0.2">
      <c r="C22533" s="17"/>
      <c r="M22533"/>
      <c r="N22533"/>
    </row>
    <row r="22534" spans="3:14" x14ac:dyDescent="0.2">
      <c r="C22534" s="17"/>
      <c r="M22534"/>
      <c r="N22534"/>
    </row>
    <row r="22535" spans="3:14" x14ac:dyDescent="0.2">
      <c r="C22535" s="17"/>
      <c r="M22535"/>
      <c r="N22535"/>
    </row>
    <row r="22536" spans="3:14" x14ac:dyDescent="0.2">
      <c r="C22536" s="17"/>
      <c r="M22536"/>
      <c r="N22536"/>
    </row>
    <row r="22537" spans="3:14" x14ac:dyDescent="0.2">
      <c r="C22537" s="17"/>
      <c r="M22537"/>
      <c r="N22537"/>
    </row>
    <row r="22538" spans="3:14" x14ac:dyDescent="0.2">
      <c r="C22538" s="17"/>
      <c r="M22538"/>
      <c r="N22538"/>
    </row>
    <row r="22539" spans="3:14" x14ac:dyDescent="0.2">
      <c r="C22539" s="17"/>
      <c r="M22539"/>
      <c r="N22539"/>
    </row>
    <row r="22540" spans="3:14" x14ac:dyDescent="0.2">
      <c r="C22540" s="17"/>
      <c r="M22540"/>
      <c r="N22540"/>
    </row>
    <row r="22541" spans="3:14" x14ac:dyDescent="0.2">
      <c r="C22541" s="17"/>
      <c r="M22541"/>
      <c r="N22541"/>
    </row>
    <row r="22542" spans="3:14" x14ac:dyDescent="0.2">
      <c r="C22542" s="17"/>
      <c r="M22542"/>
      <c r="N22542"/>
    </row>
    <row r="22543" spans="3:14" x14ac:dyDescent="0.2">
      <c r="C22543" s="17"/>
      <c r="M22543"/>
      <c r="N22543"/>
    </row>
    <row r="22544" spans="3:14" x14ac:dyDescent="0.2">
      <c r="C22544" s="17"/>
      <c r="M22544"/>
      <c r="N22544"/>
    </row>
    <row r="22545" spans="3:14" x14ac:dyDescent="0.2">
      <c r="C22545" s="17"/>
      <c r="M22545"/>
      <c r="N22545"/>
    </row>
    <row r="22546" spans="3:14" x14ac:dyDescent="0.2">
      <c r="C22546" s="17"/>
      <c r="M22546"/>
      <c r="N22546"/>
    </row>
    <row r="22547" spans="3:14" x14ac:dyDescent="0.2">
      <c r="C22547" s="17"/>
      <c r="M22547"/>
      <c r="N22547"/>
    </row>
    <row r="22548" spans="3:14" x14ac:dyDescent="0.2">
      <c r="C22548" s="17"/>
      <c r="M22548"/>
      <c r="N22548"/>
    </row>
    <row r="22549" spans="3:14" x14ac:dyDescent="0.2">
      <c r="C22549" s="17"/>
      <c r="M22549"/>
      <c r="N22549"/>
    </row>
    <row r="22550" spans="3:14" x14ac:dyDescent="0.2">
      <c r="C22550" s="17"/>
      <c r="M22550"/>
      <c r="N22550"/>
    </row>
    <row r="22551" spans="3:14" x14ac:dyDescent="0.2">
      <c r="C22551" s="17"/>
      <c r="M22551"/>
      <c r="N22551"/>
    </row>
    <row r="22552" spans="3:14" x14ac:dyDescent="0.2">
      <c r="C22552" s="17"/>
      <c r="M22552"/>
      <c r="N22552"/>
    </row>
    <row r="22553" spans="3:14" x14ac:dyDescent="0.2">
      <c r="C22553" s="17"/>
      <c r="M22553"/>
      <c r="N22553"/>
    </row>
    <row r="22554" spans="3:14" x14ac:dyDescent="0.2">
      <c r="C22554" s="17"/>
      <c r="M22554"/>
      <c r="N22554"/>
    </row>
    <row r="22555" spans="3:14" x14ac:dyDescent="0.2">
      <c r="C22555" s="17"/>
      <c r="M22555"/>
      <c r="N22555"/>
    </row>
    <row r="22556" spans="3:14" x14ac:dyDescent="0.2">
      <c r="C22556" s="17"/>
      <c r="M22556"/>
      <c r="N22556"/>
    </row>
    <row r="22557" spans="3:14" x14ac:dyDescent="0.2">
      <c r="C22557" s="17"/>
      <c r="M22557"/>
      <c r="N22557"/>
    </row>
    <row r="22558" spans="3:14" x14ac:dyDescent="0.2">
      <c r="C22558" s="17"/>
      <c r="M22558"/>
      <c r="N22558"/>
    </row>
    <row r="22559" spans="3:14" x14ac:dyDescent="0.2">
      <c r="C22559" s="17"/>
      <c r="M22559"/>
      <c r="N22559"/>
    </row>
    <row r="22560" spans="3:14" x14ac:dyDescent="0.2">
      <c r="C22560" s="17"/>
      <c r="M22560"/>
      <c r="N22560"/>
    </row>
    <row r="22561" spans="3:14" x14ac:dyDescent="0.2">
      <c r="C22561" s="17"/>
      <c r="M22561"/>
      <c r="N22561"/>
    </row>
    <row r="22562" spans="3:14" x14ac:dyDescent="0.2">
      <c r="C22562" s="17"/>
      <c r="M22562"/>
      <c r="N22562"/>
    </row>
    <row r="22563" spans="3:14" x14ac:dyDescent="0.2">
      <c r="C22563" s="17"/>
      <c r="M22563"/>
      <c r="N22563"/>
    </row>
    <row r="22564" spans="3:14" x14ac:dyDescent="0.2">
      <c r="C22564" s="17"/>
      <c r="M22564"/>
      <c r="N22564"/>
    </row>
    <row r="22565" spans="3:14" x14ac:dyDescent="0.2">
      <c r="C22565" s="17"/>
      <c r="M22565"/>
      <c r="N22565"/>
    </row>
    <row r="22566" spans="3:14" x14ac:dyDescent="0.2">
      <c r="C22566" s="17"/>
      <c r="M22566"/>
      <c r="N22566"/>
    </row>
    <row r="22567" spans="3:14" x14ac:dyDescent="0.2">
      <c r="C22567" s="17"/>
      <c r="M22567"/>
      <c r="N22567"/>
    </row>
    <row r="22568" spans="3:14" x14ac:dyDescent="0.2">
      <c r="C22568" s="17"/>
      <c r="M22568"/>
      <c r="N22568"/>
    </row>
    <row r="22569" spans="3:14" x14ac:dyDescent="0.2">
      <c r="C22569" s="17"/>
      <c r="M22569"/>
      <c r="N22569"/>
    </row>
    <row r="22570" spans="3:14" x14ac:dyDescent="0.2">
      <c r="C22570" s="17"/>
      <c r="M22570"/>
      <c r="N22570"/>
    </row>
    <row r="22571" spans="3:14" x14ac:dyDescent="0.2">
      <c r="C22571" s="17"/>
      <c r="M22571"/>
      <c r="N22571"/>
    </row>
    <row r="22572" spans="3:14" x14ac:dyDescent="0.2">
      <c r="C22572" s="17"/>
      <c r="M22572"/>
      <c r="N22572"/>
    </row>
    <row r="22573" spans="3:14" x14ac:dyDescent="0.2">
      <c r="C22573" s="17"/>
      <c r="M22573"/>
      <c r="N22573"/>
    </row>
    <row r="22574" spans="3:14" x14ac:dyDescent="0.2">
      <c r="C22574" s="17"/>
      <c r="M22574"/>
      <c r="N22574"/>
    </row>
    <row r="22575" spans="3:14" x14ac:dyDescent="0.2">
      <c r="C22575" s="17"/>
      <c r="M22575"/>
      <c r="N22575"/>
    </row>
    <row r="22576" spans="3:14" x14ac:dyDescent="0.2">
      <c r="C22576" s="17"/>
      <c r="M22576"/>
      <c r="N22576"/>
    </row>
    <row r="22577" spans="3:14" x14ac:dyDescent="0.2">
      <c r="C22577" s="17"/>
      <c r="M22577"/>
      <c r="N22577"/>
    </row>
    <row r="22578" spans="3:14" x14ac:dyDescent="0.2">
      <c r="C22578" s="17"/>
      <c r="M22578"/>
      <c r="N22578"/>
    </row>
    <row r="22579" spans="3:14" x14ac:dyDescent="0.2">
      <c r="C22579" s="17"/>
      <c r="M22579"/>
      <c r="N22579"/>
    </row>
    <row r="22580" spans="3:14" x14ac:dyDescent="0.2">
      <c r="C22580" s="17"/>
      <c r="M22580"/>
      <c r="N22580"/>
    </row>
    <row r="22581" spans="3:14" x14ac:dyDescent="0.2">
      <c r="C22581" s="17"/>
      <c r="M22581"/>
      <c r="N22581"/>
    </row>
    <row r="22582" spans="3:14" x14ac:dyDescent="0.2">
      <c r="C22582" s="17"/>
      <c r="M22582"/>
      <c r="N22582"/>
    </row>
    <row r="22583" spans="3:14" x14ac:dyDescent="0.2">
      <c r="C22583" s="17"/>
      <c r="M22583"/>
      <c r="N22583"/>
    </row>
    <row r="22584" spans="3:14" x14ac:dyDescent="0.2">
      <c r="C22584" s="17"/>
      <c r="M22584"/>
      <c r="N22584"/>
    </row>
    <row r="22585" spans="3:14" x14ac:dyDescent="0.2">
      <c r="C22585" s="17"/>
      <c r="M22585"/>
      <c r="N22585"/>
    </row>
    <row r="22586" spans="3:14" x14ac:dyDescent="0.2">
      <c r="C22586" s="17"/>
      <c r="M22586"/>
      <c r="N22586"/>
    </row>
    <row r="22587" spans="3:14" x14ac:dyDescent="0.2">
      <c r="C22587" s="17"/>
      <c r="M22587"/>
      <c r="N22587"/>
    </row>
    <row r="22588" spans="3:14" x14ac:dyDescent="0.2">
      <c r="C22588" s="17"/>
      <c r="M22588"/>
      <c r="N22588"/>
    </row>
    <row r="22589" spans="3:14" x14ac:dyDescent="0.2">
      <c r="C22589" s="17"/>
      <c r="M22589"/>
      <c r="N22589"/>
    </row>
    <row r="22590" spans="3:14" x14ac:dyDescent="0.2">
      <c r="C22590" s="17"/>
      <c r="M22590"/>
      <c r="N22590"/>
    </row>
    <row r="22591" spans="3:14" x14ac:dyDescent="0.2">
      <c r="C22591" s="17"/>
      <c r="M22591"/>
      <c r="N22591"/>
    </row>
    <row r="22592" spans="3:14" x14ac:dyDescent="0.2">
      <c r="C22592" s="17"/>
      <c r="M22592"/>
      <c r="N22592"/>
    </row>
    <row r="22593" spans="3:14" x14ac:dyDescent="0.2">
      <c r="C22593" s="17"/>
      <c r="M22593"/>
      <c r="N22593"/>
    </row>
    <row r="22594" spans="3:14" x14ac:dyDescent="0.2">
      <c r="C22594" s="17"/>
      <c r="M22594"/>
      <c r="N22594"/>
    </row>
    <row r="22595" spans="3:14" x14ac:dyDescent="0.2">
      <c r="C22595" s="17"/>
      <c r="M22595"/>
      <c r="N22595"/>
    </row>
    <row r="22596" spans="3:14" x14ac:dyDescent="0.2">
      <c r="C22596" s="17"/>
      <c r="M22596"/>
      <c r="N22596"/>
    </row>
    <row r="22597" spans="3:14" x14ac:dyDescent="0.2">
      <c r="C22597" s="17"/>
      <c r="M22597"/>
      <c r="N22597"/>
    </row>
    <row r="22598" spans="3:14" x14ac:dyDescent="0.2">
      <c r="C22598" s="17"/>
      <c r="M22598"/>
      <c r="N22598"/>
    </row>
    <row r="22599" spans="3:14" x14ac:dyDescent="0.2">
      <c r="C22599" s="17"/>
      <c r="M22599"/>
      <c r="N22599"/>
    </row>
    <row r="22600" spans="3:14" x14ac:dyDescent="0.2">
      <c r="C22600" s="17"/>
      <c r="M22600"/>
      <c r="N22600"/>
    </row>
    <row r="22601" spans="3:14" x14ac:dyDescent="0.2">
      <c r="C22601" s="17"/>
      <c r="M22601"/>
      <c r="N22601"/>
    </row>
    <row r="22602" spans="3:14" x14ac:dyDescent="0.2">
      <c r="C22602" s="17"/>
      <c r="M22602"/>
      <c r="N22602"/>
    </row>
    <row r="22603" spans="3:14" x14ac:dyDescent="0.2">
      <c r="C22603" s="17"/>
      <c r="M22603"/>
      <c r="N22603"/>
    </row>
    <row r="22604" spans="3:14" x14ac:dyDescent="0.2">
      <c r="C22604" s="17"/>
      <c r="M22604"/>
      <c r="N22604"/>
    </row>
    <row r="22605" spans="3:14" x14ac:dyDescent="0.2">
      <c r="C22605" s="17"/>
      <c r="M22605"/>
      <c r="N22605"/>
    </row>
    <row r="22606" spans="3:14" x14ac:dyDescent="0.2">
      <c r="C22606" s="17"/>
      <c r="M22606"/>
      <c r="N22606"/>
    </row>
    <row r="22607" spans="3:14" x14ac:dyDescent="0.2">
      <c r="C22607" s="17"/>
      <c r="M22607"/>
      <c r="N22607"/>
    </row>
    <row r="22608" spans="3:14" x14ac:dyDescent="0.2">
      <c r="C22608" s="17"/>
      <c r="M22608"/>
      <c r="N22608"/>
    </row>
    <row r="22609" spans="3:14" x14ac:dyDescent="0.2">
      <c r="C22609" s="17"/>
      <c r="M22609"/>
      <c r="N22609"/>
    </row>
    <row r="22610" spans="3:14" x14ac:dyDescent="0.2">
      <c r="C22610" s="17"/>
      <c r="M22610"/>
      <c r="N22610"/>
    </row>
    <row r="22611" spans="3:14" x14ac:dyDescent="0.2">
      <c r="C22611" s="17"/>
      <c r="M22611"/>
      <c r="N22611"/>
    </row>
    <row r="22612" spans="3:14" x14ac:dyDescent="0.2">
      <c r="C22612" s="17"/>
      <c r="M22612"/>
      <c r="N22612"/>
    </row>
    <row r="22613" spans="3:14" x14ac:dyDescent="0.2">
      <c r="C22613" s="17"/>
      <c r="M22613"/>
      <c r="N22613"/>
    </row>
    <row r="22614" spans="3:14" x14ac:dyDescent="0.2">
      <c r="C22614" s="17"/>
      <c r="M22614"/>
      <c r="N22614"/>
    </row>
    <row r="22615" spans="3:14" x14ac:dyDescent="0.2">
      <c r="C22615" s="17"/>
      <c r="M22615"/>
      <c r="N22615"/>
    </row>
    <row r="22616" spans="3:14" x14ac:dyDescent="0.2">
      <c r="C22616" s="17"/>
      <c r="M22616"/>
      <c r="N22616"/>
    </row>
    <row r="22617" spans="3:14" x14ac:dyDescent="0.2">
      <c r="C22617" s="17"/>
      <c r="M22617"/>
      <c r="N22617"/>
    </row>
    <row r="22618" spans="3:14" x14ac:dyDescent="0.2">
      <c r="C22618" s="17"/>
      <c r="M22618"/>
      <c r="N22618"/>
    </row>
    <row r="22619" spans="3:14" x14ac:dyDescent="0.2">
      <c r="C22619" s="17"/>
      <c r="M22619"/>
      <c r="N22619"/>
    </row>
    <row r="22620" spans="3:14" x14ac:dyDescent="0.2">
      <c r="C22620" s="17"/>
      <c r="M22620"/>
      <c r="N22620"/>
    </row>
    <row r="22621" spans="3:14" x14ac:dyDescent="0.2">
      <c r="C22621" s="17"/>
      <c r="M22621"/>
      <c r="N22621"/>
    </row>
    <row r="22622" spans="3:14" x14ac:dyDescent="0.2">
      <c r="C22622" s="17"/>
      <c r="M22622"/>
      <c r="N22622"/>
    </row>
    <row r="22623" spans="3:14" x14ac:dyDescent="0.2">
      <c r="C22623" s="17"/>
      <c r="M22623"/>
      <c r="N22623"/>
    </row>
    <row r="22624" spans="3:14" x14ac:dyDescent="0.2">
      <c r="C22624" s="17"/>
      <c r="M22624"/>
      <c r="N22624"/>
    </row>
    <row r="22625" spans="3:14" x14ac:dyDescent="0.2">
      <c r="C22625" s="17"/>
      <c r="M22625"/>
      <c r="N22625"/>
    </row>
    <row r="22626" spans="3:14" x14ac:dyDescent="0.2">
      <c r="C22626" s="17"/>
      <c r="M22626"/>
      <c r="N22626"/>
    </row>
    <row r="22627" spans="3:14" x14ac:dyDescent="0.2">
      <c r="C22627" s="17"/>
      <c r="M22627"/>
      <c r="N22627"/>
    </row>
    <row r="22628" spans="3:14" x14ac:dyDescent="0.2">
      <c r="C22628" s="17"/>
      <c r="M22628"/>
      <c r="N22628"/>
    </row>
    <row r="22629" spans="3:14" x14ac:dyDescent="0.2">
      <c r="C22629" s="17"/>
      <c r="M22629"/>
      <c r="N22629"/>
    </row>
    <row r="22630" spans="3:14" x14ac:dyDescent="0.2">
      <c r="C22630" s="17"/>
      <c r="M22630"/>
      <c r="N22630"/>
    </row>
    <row r="22631" spans="3:14" x14ac:dyDescent="0.2">
      <c r="C22631" s="17"/>
      <c r="M22631"/>
      <c r="N22631"/>
    </row>
    <row r="22632" spans="3:14" x14ac:dyDescent="0.2">
      <c r="C22632" s="17"/>
      <c r="M22632"/>
      <c r="N22632"/>
    </row>
    <row r="22633" spans="3:14" x14ac:dyDescent="0.2">
      <c r="C22633" s="17"/>
      <c r="M22633"/>
      <c r="N22633"/>
    </row>
    <row r="22634" spans="3:14" x14ac:dyDescent="0.2">
      <c r="C22634" s="17"/>
      <c r="M22634"/>
      <c r="N22634"/>
    </row>
    <row r="22635" spans="3:14" x14ac:dyDescent="0.2">
      <c r="C22635" s="17"/>
      <c r="M22635"/>
      <c r="N22635"/>
    </row>
    <row r="22636" spans="3:14" x14ac:dyDescent="0.2">
      <c r="C22636" s="17"/>
      <c r="M22636"/>
      <c r="N22636"/>
    </row>
    <row r="22637" spans="3:14" x14ac:dyDescent="0.2">
      <c r="C22637" s="17"/>
      <c r="M22637"/>
      <c r="N22637"/>
    </row>
    <row r="22638" spans="3:14" x14ac:dyDescent="0.2">
      <c r="C22638" s="17"/>
      <c r="M22638"/>
      <c r="N22638"/>
    </row>
    <row r="22639" spans="3:14" x14ac:dyDescent="0.2">
      <c r="C22639" s="17"/>
      <c r="M22639"/>
      <c r="N22639"/>
    </row>
    <row r="22640" spans="3:14" x14ac:dyDescent="0.2">
      <c r="C22640" s="17"/>
      <c r="M22640"/>
      <c r="N22640"/>
    </row>
    <row r="22641" spans="3:14" x14ac:dyDescent="0.2">
      <c r="C22641" s="17"/>
      <c r="M22641"/>
      <c r="N22641"/>
    </row>
    <row r="22642" spans="3:14" x14ac:dyDescent="0.2">
      <c r="C22642" s="17"/>
      <c r="M22642"/>
      <c r="N22642"/>
    </row>
    <row r="22643" spans="3:14" x14ac:dyDescent="0.2">
      <c r="C22643" s="17"/>
      <c r="M22643"/>
      <c r="N22643"/>
    </row>
    <row r="22644" spans="3:14" x14ac:dyDescent="0.2">
      <c r="C22644" s="17"/>
      <c r="M22644"/>
      <c r="N22644"/>
    </row>
    <row r="22645" spans="3:14" x14ac:dyDescent="0.2">
      <c r="C22645" s="17"/>
      <c r="M22645"/>
      <c r="N22645"/>
    </row>
    <row r="22646" spans="3:14" x14ac:dyDescent="0.2">
      <c r="C22646" s="17"/>
      <c r="M22646"/>
      <c r="N22646"/>
    </row>
    <row r="22647" spans="3:14" x14ac:dyDescent="0.2">
      <c r="C22647" s="17"/>
      <c r="M22647"/>
      <c r="N22647"/>
    </row>
    <row r="22648" spans="3:14" x14ac:dyDescent="0.2">
      <c r="C22648" s="17"/>
      <c r="M22648"/>
      <c r="N22648"/>
    </row>
    <row r="22649" spans="3:14" x14ac:dyDescent="0.2">
      <c r="C22649" s="17"/>
      <c r="M22649"/>
      <c r="N22649"/>
    </row>
    <row r="22650" spans="3:14" x14ac:dyDescent="0.2">
      <c r="C22650" s="17"/>
      <c r="M22650"/>
      <c r="N22650"/>
    </row>
    <row r="22651" spans="3:14" x14ac:dyDescent="0.2">
      <c r="C22651" s="17"/>
      <c r="M22651"/>
      <c r="N22651"/>
    </row>
    <row r="22652" spans="3:14" x14ac:dyDescent="0.2">
      <c r="C22652" s="17"/>
      <c r="M22652"/>
      <c r="N22652"/>
    </row>
    <row r="22653" spans="3:14" x14ac:dyDescent="0.2">
      <c r="C22653" s="17"/>
      <c r="M22653"/>
      <c r="N22653"/>
    </row>
    <row r="22654" spans="3:14" x14ac:dyDescent="0.2">
      <c r="C22654" s="17"/>
      <c r="M22654"/>
      <c r="N22654"/>
    </row>
    <row r="22655" spans="3:14" x14ac:dyDescent="0.2">
      <c r="C22655" s="17"/>
      <c r="M22655"/>
      <c r="N22655"/>
    </row>
    <row r="22656" spans="3:14" x14ac:dyDescent="0.2">
      <c r="C22656" s="17"/>
      <c r="M22656"/>
      <c r="N22656"/>
    </row>
    <row r="22657" spans="3:14" x14ac:dyDescent="0.2">
      <c r="C22657" s="17"/>
      <c r="M22657"/>
      <c r="N22657"/>
    </row>
    <row r="22658" spans="3:14" x14ac:dyDescent="0.2">
      <c r="C22658" s="17"/>
      <c r="M22658"/>
      <c r="N22658"/>
    </row>
    <row r="22659" spans="3:14" x14ac:dyDescent="0.2">
      <c r="C22659" s="17"/>
      <c r="M22659"/>
      <c r="N22659"/>
    </row>
    <row r="22660" spans="3:14" x14ac:dyDescent="0.2">
      <c r="C22660" s="17"/>
      <c r="M22660"/>
      <c r="N22660"/>
    </row>
    <row r="22661" spans="3:14" x14ac:dyDescent="0.2">
      <c r="C22661" s="17"/>
      <c r="M22661"/>
      <c r="N22661"/>
    </row>
    <row r="22662" spans="3:14" x14ac:dyDescent="0.2">
      <c r="C22662" s="17"/>
      <c r="M22662"/>
      <c r="N22662"/>
    </row>
    <row r="22663" spans="3:14" x14ac:dyDescent="0.2">
      <c r="C22663" s="17"/>
      <c r="M22663"/>
      <c r="N22663"/>
    </row>
    <row r="22664" spans="3:14" x14ac:dyDescent="0.2">
      <c r="C22664" s="17"/>
      <c r="M22664"/>
      <c r="N22664"/>
    </row>
    <row r="22665" spans="3:14" x14ac:dyDescent="0.2">
      <c r="C22665" s="17"/>
      <c r="M22665"/>
      <c r="N22665"/>
    </row>
    <row r="22666" spans="3:14" x14ac:dyDescent="0.2">
      <c r="C22666" s="17"/>
      <c r="M22666"/>
      <c r="N22666"/>
    </row>
    <row r="22667" spans="3:14" x14ac:dyDescent="0.2">
      <c r="C22667" s="17"/>
      <c r="M22667"/>
      <c r="N22667"/>
    </row>
    <row r="22668" spans="3:14" x14ac:dyDescent="0.2">
      <c r="C22668" s="17"/>
      <c r="M22668"/>
      <c r="N22668"/>
    </row>
    <row r="22669" spans="3:14" x14ac:dyDescent="0.2">
      <c r="C22669" s="17"/>
      <c r="M22669"/>
      <c r="N22669"/>
    </row>
    <row r="22670" spans="3:14" x14ac:dyDescent="0.2">
      <c r="C22670" s="17"/>
      <c r="M22670"/>
      <c r="N22670"/>
    </row>
    <row r="22671" spans="3:14" x14ac:dyDescent="0.2">
      <c r="C22671" s="17"/>
      <c r="M22671"/>
      <c r="N22671"/>
    </row>
    <row r="22672" spans="3:14" x14ac:dyDescent="0.2">
      <c r="C22672" s="17"/>
      <c r="M22672"/>
      <c r="N22672"/>
    </row>
    <row r="22673" spans="3:14" x14ac:dyDescent="0.2">
      <c r="C22673" s="17"/>
      <c r="M22673"/>
      <c r="N22673"/>
    </row>
    <row r="22674" spans="3:14" x14ac:dyDescent="0.2">
      <c r="C22674" s="17"/>
      <c r="M22674"/>
      <c r="N22674"/>
    </row>
    <row r="22675" spans="3:14" x14ac:dyDescent="0.2">
      <c r="C22675" s="17"/>
      <c r="M22675"/>
      <c r="N22675"/>
    </row>
    <row r="22676" spans="3:14" x14ac:dyDescent="0.2">
      <c r="C22676" s="17"/>
      <c r="M22676"/>
      <c r="N22676"/>
    </row>
    <row r="22677" spans="3:14" x14ac:dyDescent="0.2">
      <c r="C22677" s="17"/>
      <c r="M22677"/>
      <c r="N22677"/>
    </row>
    <row r="22678" spans="3:14" x14ac:dyDescent="0.2">
      <c r="C22678" s="17"/>
      <c r="M22678"/>
      <c r="N22678"/>
    </row>
    <row r="22679" spans="3:14" x14ac:dyDescent="0.2">
      <c r="C22679" s="17"/>
      <c r="M22679"/>
      <c r="N22679"/>
    </row>
    <row r="22680" spans="3:14" x14ac:dyDescent="0.2">
      <c r="C22680" s="17"/>
      <c r="M22680"/>
      <c r="N22680"/>
    </row>
    <row r="22681" spans="3:14" x14ac:dyDescent="0.2">
      <c r="C22681" s="17"/>
      <c r="M22681"/>
      <c r="N22681"/>
    </row>
    <row r="22682" spans="3:14" x14ac:dyDescent="0.2">
      <c r="C22682" s="17"/>
      <c r="M22682"/>
      <c r="N22682"/>
    </row>
    <row r="22683" spans="3:14" x14ac:dyDescent="0.2">
      <c r="C22683" s="17"/>
      <c r="M22683"/>
      <c r="N22683"/>
    </row>
    <row r="22684" spans="3:14" x14ac:dyDescent="0.2">
      <c r="C22684" s="17"/>
      <c r="M22684"/>
      <c r="N22684"/>
    </row>
    <row r="22685" spans="3:14" x14ac:dyDescent="0.2">
      <c r="C22685" s="17"/>
      <c r="M22685"/>
      <c r="N22685"/>
    </row>
    <row r="22686" spans="3:14" x14ac:dyDescent="0.2">
      <c r="C22686" s="17"/>
      <c r="M22686"/>
      <c r="N22686"/>
    </row>
    <row r="22687" spans="3:14" x14ac:dyDescent="0.2">
      <c r="C22687" s="17"/>
      <c r="M22687"/>
      <c r="N22687"/>
    </row>
    <row r="22688" spans="3:14" x14ac:dyDescent="0.2">
      <c r="C22688" s="17"/>
      <c r="M22688"/>
      <c r="N22688"/>
    </row>
    <row r="22689" spans="3:14" x14ac:dyDescent="0.2">
      <c r="C22689" s="17"/>
      <c r="M22689"/>
      <c r="N22689"/>
    </row>
    <row r="22690" spans="3:14" x14ac:dyDescent="0.2">
      <c r="C22690" s="17"/>
      <c r="M22690"/>
      <c r="N22690"/>
    </row>
    <row r="22691" spans="3:14" x14ac:dyDescent="0.2">
      <c r="C22691" s="17"/>
      <c r="M22691"/>
      <c r="N22691"/>
    </row>
    <row r="22692" spans="3:14" x14ac:dyDescent="0.2">
      <c r="C22692" s="17"/>
      <c r="M22692"/>
      <c r="N22692"/>
    </row>
    <row r="22693" spans="3:14" x14ac:dyDescent="0.2">
      <c r="C22693" s="17"/>
      <c r="M22693"/>
      <c r="N22693"/>
    </row>
    <row r="22694" spans="3:14" x14ac:dyDescent="0.2">
      <c r="C22694" s="17"/>
      <c r="M22694"/>
      <c r="N22694"/>
    </row>
    <row r="22695" spans="3:14" x14ac:dyDescent="0.2">
      <c r="C22695" s="17"/>
      <c r="M22695"/>
      <c r="N22695"/>
    </row>
    <row r="22696" spans="3:14" x14ac:dyDescent="0.2">
      <c r="C22696" s="17"/>
      <c r="M22696"/>
      <c r="N22696"/>
    </row>
    <row r="22697" spans="3:14" x14ac:dyDescent="0.2">
      <c r="C22697" s="17"/>
      <c r="M22697"/>
      <c r="N22697"/>
    </row>
    <row r="22698" spans="3:14" x14ac:dyDescent="0.2">
      <c r="C22698" s="17"/>
      <c r="M22698"/>
      <c r="N22698"/>
    </row>
    <row r="22699" spans="3:14" x14ac:dyDescent="0.2">
      <c r="C22699" s="17"/>
      <c r="M22699"/>
      <c r="N22699"/>
    </row>
    <row r="22700" spans="3:14" x14ac:dyDescent="0.2">
      <c r="C22700" s="17"/>
      <c r="M22700"/>
      <c r="N22700"/>
    </row>
    <row r="22701" spans="3:14" x14ac:dyDescent="0.2">
      <c r="C22701" s="17"/>
      <c r="M22701"/>
      <c r="N22701"/>
    </row>
    <row r="22702" spans="3:14" x14ac:dyDescent="0.2">
      <c r="C22702" s="17"/>
      <c r="M22702"/>
      <c r="N22702"/>
    </row>
    <row r="22703" spans="3:14" x14ac:dyDescent="0.2">
      <c r="C22703" s="17"/>
      <c r="M22703"/>
      <c r="N22703"/>
    </row>
    <row r="22704" spans="3:14" x14ac:dyDescent="0.2">
      <c r="C22704" s="17"/>
      <c r="M22704"/>
      <c r="N22704"/>
    </row>
    <row r="22705" spans="3:14" x14ac:dyDescent="0.2">
      <c r="C22705" s="17"/>
      <c r="M22705"/>
      <c r="N22705"/>
    </row>
    <row r="22706" spans="3:14" x14ac:dyDescent="0.2">
      <c r="C22706" s="17"/>
      <c r="M22706"/>
      <c r="N22706"/>
    </row>
    <row r="22707" spans="3:14" x14ac:dyDescent="0.2">
      <c r="C22707" s="17"/>
      <c r="M22707"/>
      <c r="N22707"/>
    </row>
    <row r="22708" spans="3:14" x14ac:dyDescent="0.2">
      <c r="C22708" s="17"/>
      <c r="M22708"/>
      <c r="N22708"/>
    </row>
    <row r="22709" spans="3:14" x14ac:dyDescent="0.2">
      <c r="C22709" s="17"/>
      <c r="M22709"/>
      <c r="N22709"/>
    </row>
    <row r="22710" spans="3:14" x14ac:dyDescent="0.2">
      <c r="C22710" s="17"/>
      <c r="M22710"/>
      <c r="N22710"/>
    </row>
    <row r="22711" spans="3:14" x14ac:dyDescent="0.2">
      <c r="C22711" s="17"/>
      <c r="M22711"/>
      <c r="N22711"/>
    </row>
    <row r="22712" spans="3:14" x14ac:dyDescent="0.2">
      <c r="C22712" s="17"/>
      <c r="M22712"/>
      <c r="N22712"/>
    </row>
    <row r="22713" spans="3:14" x14ac:dyDescent="0.2">
      <c r="C22713" s="17"/>
      <c r="M22713"/>
      <c r="N22713"/>
    </row>
    <row r="22714" spans="3:14" x14ac:dyDescent="0.2">
      <c r="C22714" s="17"/>
      <c r="M22714"/>
      <c r="N22714"/>
    </row>
    <row r="22715" spans="3:14" x14ac:dyDescent="0.2">
      <c r="C22715" s="17"/>
      <c r="M22715"/>
      <c r="N22715"/>
    </row>
    <row r="22716" spans="3:14" x14ac:dyDescent="0.2">
      <c r="C22716" s="17"/>
      <c r="M22716"/>
      <c r="N22716"/>
    </row>
    <row r="22717" spans="3:14" x14ac:dyDescent="0.2">
      <c r="C22717" s="17"/>
      <c r="M22717"/>
      <c r="N22717"/>
    </row>
    <row r="22718" spans="3:14" x14ac:dyDescent="0.2">
      <c r="C22718" s="17"/>
      <c r="M22718"/>
      <c r="N22718"/>
    </row>
    <row r="22719" spans="3:14" x14ac:dyDescent="0.2">
      <c r="C22719" s="17"/>
      <c r="M22719"/>
      <c r="N22719"/>
    </row>
    <row r="22720" spans="3:14" x14ac:dyDescent="0.2">
      <c r="C22720" s="17"/>
      <c r="M22720"/>
      <c r="N22720"/>
    </row>
    <row r="22721" spans="3:14" x14ac:dyDescent="0.2">
      <c r="C22721" s="17"/>
      <c r="M22721"/>
      <c r="N22721"/>
    </row>
    <row r="22722" spans="3:14" x14ac:dyDescent="0.2">
      <c r="C22722" s="17"/>
      <c r="M22722"/>
      <c r="N22722"/>
    </row>
    <row r="22723" spans="3:14" x14ac:dyDescent="0.2">
      <c r="C22723" s="17"/>
      <c r="M22723"/>
      <c r="N22723"/>
    </row>
    <row r="22724" spans="3:14" x14ac:dyDescent="0.2">
      <c r="C22724" s="17"/>
      <c r="M22724"/>
      <c r="N22724"/>
    </row>
    <row r="22725" spans="3:14" x14ac:dyDescent="0.2">
      <c r="C22725" s="17"/>
      <c r="M22725"/>
      <c r="N22725"/>
    </row>
    <row r="22726" spans="3:14" x14ac:dyDescent="0.2">
      <c r="C22726" s="17"/>
      <c r="M22726"/>
      <c r="N22726"/>
    </row>
    <row r="22727" spans="3:14" x14ac:dyDescent="0.2">
      <c r="C22727" s="17"/>
      <c r="M22727"/>
      <c r="N22727"/>
    </row>
    <row r="22728" spans="3:14" x14ac:dyDescent="0.2">
      <c r="C22728" s="17"/>
      <c r="M22728"/>
      <c r="N22728"/>
    </row>
    <row r="22729" spans="3:14" x14ac:dyDescent="0.2">
      <c r="C22729" s="17"/>
      <c r="M22729"/>
      <c r="N22729"/>
    </row>
    <row r="22730" spans="3:14" x14ac:dyDescent="0.2">
      <c r="C22730" s="17"/>
      <c r="M22730"/>
      <c r="N22730"/>
    </row>
    <row r="22731" spans="3:14" x14ac:dyDescent="0.2">
      <c r="C22731" s="17"/>
      <c r="M22731"/>
      <c r="N22731"/>
    </row>
    <row r="22732" spans="3:14" x14ac:dyDescent="0.2">
      <c r="C22732" s="17"/>
      <c r="M22732"/>
      <c r="N22732"/>
    </row>
    <row r="22733" spans="3:14" x14ac:dyDescent="0.2">
      <c r="C22733" s="17"/>
      <c r="M22733"/>
      <c r="N22733"/>
    </row>
    <row r="22734" spans="3:14" x14ac:dyDescent="0.2">
      <c r="C22734" s="17"/>
      <c r="M22734"/>
      <c r="N22734"/>
    </row>
    <row r="22735" spans="3:14" x14ac:dyDescent="0.2">
      <c r="C22735" s="17"/>
      <c r="M22735"/>
      <c r="N22735"/>
    </row>
    <row r="22736" spans="3:14" x14ac:dyDescent="0.2">
      <c r="C22736" s="17"/>
      <c r="M22736"/>
      <c r="N22736"/>
    </row>
    <row r="22737" spans="3:14" x14ac:dyDescent="0.2">
      <c r="C22737" s="17"/>
      <c r="M22737"/>
      <c r="N22737"/>
    </row>
    <row r="22738" spans="3:14" x14ac:dyDescent="0.2">
      <c r="C22738" s="17"/>
      <c r="M22738"/>
      <c r="N22738"/>
    </row>
    <row r="22739" spans="3:14" x14ac:dyDescent="0.2">
      <c r="C22739" s="17"/>
      <c r="M22739"/>
      <c r="N22739"/>
    </row>
    <row r="22740" spans="3:14" x14ac:dyDescent="0.2">
      <c r="C22740" s="17"/>
      <c r="M22740"/>
      <c r="N22740"/>
    </row>
    <row r="22741" spans="3:14" x14ac:dyDescent="0.2">
      <c r="C22741" s="17"/>
      <c r="M22741"/>
      <c r="N22741"/>
    </row>
    <row r="22742" spans="3:14" x14ac:dyDescent="0.2">
      <c r="C22742" s="17"/>
      <c r="M22742"/>
      <c r="N22742"/>
    </row>
    <row r="22743" spans="3:14" x14ac:dyDescent="0.2">
      <c r="C22743" s="17"/>
      <c r="M22743"/>
      <c r="N22743"/>
    </row>
    <row r="22744" spans="3:14" x14ac:dyDescent="0.2">
      <c r="C22744" s="17"/>
      <c r="M22744"/>
      <c r="N22744"/>
    </row>
    <row r="22745" spans="3:14" x14ac:dyDescent="0.2">
      <c r="C22745" s="17"/>
      <c r="M22745"/>
      <c r="N22745"/>
    </row>
    <row r="22746" spans="3:14" x14ac:dyDescent="0.2">
      <c r="C22746" s="17"/>
      <c r="M22746"/>
      <c r="N22746"/>
    </row>
    <row r="22747" spans="3:14" x14ac:dyDescent="0.2">
      <c r="C22747" s="17"/>
      <c r="M22747"/>
      <c r="N22747"/>
    </row>
    <row r="22748" spans="3:14" x14ac:dyDescent="0.2">
      <c r="C22748" s="17"/>
      <c r="M22748"/>
      <c r="N22748"/>
    </row>
    <row r="22749" spans="3:14" x14ac:dyDescent="0.2">
      <c r="C22749" s="17"/>
      <c r="M22749"/>
      <c r="N22749"/>
    </row>
    <row r="22750" spans="3:14" x14ac:dyDescent="0.2">
      <c r="C22750" s="17"/>
      <c r="M22750"/>
      <c r="N22750"/>
    </row>
    <row r="22751" spans="3:14" x14ac:dyDescent="0.2">
      <c r="C22751" s="17"/>
      <c r="M22751"/>
      <c r="N22751"/>
    </row>
    <row r="22752" spans="3:14" x14ac:dyDescent="0.2">
      <c r="C22752" s="17"/>
      <c r="M22752"/>
      <c r="N22752"/>
    </row>
    <row r="22753" spans="3:14" x14ac:dyDescent="0.2">
      <c r="C22753" s="17"/>
      <c r="M22753"/>
      <c r="N22753"/>
    </row>
    <row r="22754" spans="3:14" x14ac:dyDescent="0.2">
      <c r="C22754" s="17"/>
      <c r="M22754"/>
      <c r="N22754"/>
    </row>
    <row r="22755" spans="3:14" x14ac:dyDescent="0.2">
      <c r="C22755" s="17"/>
      <c r="M22755"/>
      <c r="N22755"/>
    </row>
    <row r="22756" spans="3:14" x14ac:dyDescent="0.2">
      <c r="C22756" s="17"/>
      <c r="M22756"/>
      <c r="N22756"/>
    </row>
    <row r="22757" spans="3:14" x14ac:dyDescent="0.2">
      <c r="C22757" s="17"/>
      <c r="M22757"/>
      <c r="N22757"/>
    </row>
    <row r="22758" spans="3:14" x14ac:dyDescent="0.2">
      <c r="C22758" s="17"/>
      <c r="M22758"/>
      <c r="N22758"/>
    </row>
    <row r="22759" spans="3:14" x14ac:dyDescent="0.2">
      <c r="C22759" s="17"/>
      <c r="M22759"/>
      <c r="N22759"/>
    </row>
    <row r="22760" spans="3:14" x14ac:dyDescent="0.2">
      <c r="C22760" s="17"/>
      <c r="M22760"/>
      <c r="N22760"/>
    </row>
    <row r="22761" spans="3:14" x14ac:dyDescent="0.2">
      <c r="C22761" s="17"/>
      <c r="M22761"/>
      <c r="N22761"/>
    </row>
    <row r="22762" spans="3:14" x14ac:dyDescent="0.2">
      <c r="C22762" s="17"/>
      <c r="M22762"/>
      <c r="N22762"/>
    </row>
    <row r="22763" spans="3:14" x14ac:dyDescent="0.2">
      <c r="C22763" s="17"/>
      <c r="M22763"/>
      <c r="N22763"/>
    </row>
    <row r="22764" spans="3:14" x14ac:dyDescent="0.2">
      <c r="C22764" s="17"/>
      <c r="M22764"/>
      <c r="N22764"/>
    </row>
    <row r="22765" spans="3:14" x14ac:dyDescent="0.2">
      <c r="C22765" s="17"/>
      <c r="M22765"/>
      <c r="N22765"/>
    </row>
    <row r="22766" spans="3:14" x14ac:dyDescent="0.2">
      <c r="C22766" s="17"/>
      <c r="M22766"/>
      <c r="N22766"/>
    </row>
    <row r="22767" spans="3:14" x14ac:dyDescent="0.2">
      <c r="C22767" s="17"/>
      <c r="M22767"/>
      <c r="N22767"/>
    </row>
    <row r="22768" spans="3:14" x14ac:dyDescent="0.2">
      <c r="C22768" s="17"/>
      <c r="M22768"/>
      <c r="N22768"/>
    </row>
    <row r="22769" spans="3:14" x14ac:dyDescent="0.2">
      <c r="C22769" s="17"/>
      <c r="M22769"/>
      <c r="N22769"/>
    </row>
    <row r="22770" spans="3:14" x14ac:dyDescent="0.2">
      <c r="C22770" s="17"/>
      <c r="M22770"/>
      <c r="N22770"/>
    </row>
    <row r="22771" spans="3:14" x14ac:dyDescent="0.2">
      <c r="C22771" s="17"/>
      <c r="M22771"/>
      <c r="N22771"/>
    </row>
    <row r="22772" spans="3:14" x14ac:dyDescent="0.2">
      <c r="C22772" s="17"/>
      <c r="M22772"/>
      <c r="N22772"/>
    </row>
    <row r="22773" spans="3:14" x14ac:dyDescent="0.2">
      <c r="C22773" s="17"/>
      <c r="M22773"/>
      <c r="N22773"/>
    </row>
    <row r="22774" spans="3:14" x14ac:dyDescent="0.2">
      <c r="C22774" s="17"/>
      <c r="M22774"/>
      <c r="N22774"/>
    </row>
    <row r="22775" spans="3:14" x14ac:dyDescent="0.2">
      <c r="C22775" s="17"/>
      <c r="M22775"/>
      <c r="N22775"/>
    </row>
    <row r="22776" spans="3:14" x14ac:dyDescent="0.2">
      <c r="C22776" s="17"/>
      <c r="M22776"/>
      <c r="N22776"/>
    </row>
    <row r="22777" spans="3:14" x14ac:dyDescent="0.2">
      <c r="C22777" s="17"/>
      <c r="M22777"/>
      <c r="N22777"/>
    </row>
    <row r="22778" spans="3:14" x14ac:dyDescent="0.2">
      <c r="C22778" s="17"/>
      <c r="M22778"/>
      <c r="N22778"/>
    </row>
    <row r="22779" spans="3:14" x14ac:dyDescent="0.2">
      <c r="C22779" s="17"/>
      <c r="M22779"/>
      <c r="N22779"/>
    </row>
    <row r="22780" spans="3:14" x14ac:dyDescent="0.2">
      <c r="C22780" s="17"/>
      <c r="M22780"/>
      <c r="N22780"/>
    </row>
    <row r="22781" spans="3:14" x14ac:dyDescent="0.2">
      <c r="C22781" s="17"/>
      <c r="M22781"/>
      <c r="N22781"/>
    </row>
    <row r="22782" spans="3:14" x14ac:dyDescent="0.2">
      <c r="C22782" s="17"/>
      <c r="M22782"/>
      <c r="N22782"/>
    </row>
    <row r="22783" spans="3:14" x14ac:dyDescent="0.2">
      <c r="C22783" s="17"/>
      <c r="M22783"/>
      <c r="N22783"/>
    </row>
    <row r="22784" spans="3:14" x14ac:dyDescent="0.2">
      <c r="C22784" s="17"/>
      <c r="M22784"/>
      <c r="N22784"/>
    </row>
    <row r="22785" spans="3:14" x14ac:dyDescent="0.2">
      <c r="C22785" s="17"/>
      <c r="M22785"/>
      <c r="N22785"/>
    </row>
    <row r="22786" spans="3:14" x14ac:dyDescent="0.2">
      <c r="C22786" s="17"/>
      <c r="M22786"/>
      <c r="N22786"/>
    </row>
    <row r="22787" spans="3:14" x14ac:dyDescent="0.2">
      <c r="C22787" s="17"/>
      <c r="M22787"/>
      <c r="N22787"/>
    </row>
    <row r="22788" spans="3:14" x14ac:dyDescent="0.2">
      <c r="C22788" s="17"/>
      <c r="M22788"/>
      <c r="N22788"/>
    </row>
    <row r="22789" spans="3:14" x14ac:dyDescent="0.2">
      <c r="C22789" s="17"/>
      <c r="M22789"/>
      <c r="N22789"/>
    </row>
    <row r="22790" spans="3:14" x14ac:dyDescent="0.2">
      <c r="C22790" s="17"/>
      <c r="M22790"/>
      <c r="N22790"/>
    </row>
    <row r="22791" spans="3:14" x14ac:dyDescent="0.2">
      <c r="C22791" s="17"/>
      <c r="M22791"/>
      <c r="N22791"/>
    </row>
    <row r="22792" spans="3:14" x14ac:dyDescent="0.2">
      <c r="C22792" s="17"/>
      <c r="M22792"/>
      <c r="N22792"/>
    </row>
    <row r="22793" spans="3:14" x14ac:dyDescent="0.2">
      <c r="C22793" s="17"/>
      <c r="M22793"/>
      <c r="N22793"/>
    </row>
    <row r="22794" spans="3:14" x14ac:dyDescent="0.2">
      <c r="C22794" s="17"/>
      <c r="M22794"/>
      <c r="N22794"/>
    </row>
    <row r="22795" spans="3:14" x14ac:dyDescent="0.2">
      <c r="C22795" s="17"/>
      <c r="M22795"/>
      <c r="N22795"/>
    </row>
    <row r="22796" spans="3:14" x14ac:dyDescent="0.2">
      <c r="C22796" s="17"/>
      <c r="M22796"/>
      <c r="N22796"/>
    </row>
    <row r="22797" spans="3:14" x14ac:dyDescent="0.2">
      <c r="C22797" s="17"/>
      <c r="M22797"/>
      <c r="N22797"/>
    </row>
    <row r="22798" spans="3:14" x14ac:dyDescent="0.2">
      <c r="C22798" s="17"/>
      <c r="M22798"/>
      <c r="N22798"/>
    </row>
    <row r="22799" spans="3:14" x14ac:dyDescent="0.2">
      <c r="C22799" s="17"/>
      <c r="M22799"/>
      <c r="N22799"/>
    </row>
    <row r="22800" spans="3:14" x14ac:dyDescent="0.2">
      <c r="C22800" s="17"/>
      <c r="M22800"/>
      <c r="N22800"/>
    </row>
    <row r="22801" spans="3:14" x14ac:dyDescent="0.2">
      <c r="C22801" s="17"/>
      <c r="M22801"/>
      <c r="N22801"/>
    </row>
    <row r="22802" spans="3:14" x14ac:dyDescent="0.2">
      <c r="C22802" s="17"/>
      <c r="M22802"/>
      <c r="N22802"/>
    </row>
    <row r="22803" spans="3:14" x14ac:dyDescent="0.2">
      <c r="C22803" s="17"/>
      <c r="M22803"/>
      <c r="N22803"/>
    </row>
    <row r="22804" spans="3:14" x14ac:dyDescent="0.2">
      <c r="C22804" s="17"/>
      <c r="M22804"/>
      <c r="N22804"/>
    </row>
    <row r="22805" spans="3:14" x14ac:dyDescent="0.2">
      <c r="C22805" s="17"/>
      <c r="M22805"/>
      <c r="N22805"/>
    </row>
    <row r="22806" spans="3:14" x14ac:dyDescent="0.2">
      <c r="C22806" s="17"/>
      <c r="M22806"/>
      <c r="N22806"/>
    </row>
    <row r="22807" spans="3:14" x14ac:dyDescent="0.2">
      <c r="C22807" s="17"/>
      <c r="M22807"/>
      <c r="N22807"/>
    </row>
    <row r="22808" spans="3:14" x14ac:dyDescent="0.2">
      <c r="C22808" s="17"/>
      <c r="M22808"/>
      <c r="N22808"/>
    </row>
    <row r="22809" spans="3:14" x14ac:dyDescent="0.2">
      <c r="C22809" s="17"/>
      <c r="M22809"/>
      <c r="N22809"/>
    </row>
    <row r="22810" spans="3:14" x14ac:dyDescent="0.2">
      <c r="C22810" s="17"/>
      <c r="M22810"/>
      <c r="N22810"/>
    </row>
    <row r="22811" spans="3:14" x14ac:dyDescent="0.2">
      <c r="C22811" s="17"/>
      <c r="M22811"/>
      <c r="N22811"/>
    </row>
    <row r="22812" spans="3:14" x14ac:dyDescent="0.2">
      <c r="C22812" s="17"/>
      <c r="M22812"/>
      <c r="N22812"/>
    </row>
    <row r="22813" spans="3:14" x14ac:dyDescent="0.2">
      <c r="C22813" s="17"/>
      <c r="M22813"/>
      <c r="N22813"/>
    </row>
    <row r="22814" spans="3:14" x14ac:dyDescent="0.2">
      <c r="C22814" s="17"/>
      <c r="M22814"/>
      <c r="N22814"/>
    </row>
    <row r="22815" spans="3:14" x14ac:dyDescent="0.2">
      <c r="C22815" s="17"/>
      <c r="M22815"/>
      <c r="N22815"/>
    </row>
    <row r="22816" spans="3:14" x14ac:dyDescent="0.2">
      <c r="C22816" s="17"/>
      <c r="M22816"/>
      <c r="N22816"/>
    </row>
    <row r="22817" spans="3:14" x14ac:dyDescent="0.2">
      <c r="C22817" s="17"/>
      <c r="M22817"/>
      <c r="N22817"/>
    </row>
    <row r="22818" spans="3:14" x14ac:dyDescent="0.2">
      <c r="C22818" s="17"/>
      <c r="M22818"/>
      <c r="N22818"/>
    </row>
    <row r="22819" spans="3:14" x14ac:dyDescent="0.2">
      <c r="C22819" s="17"/>
      <c r="M22819"/>
      <c r="N22819"/>
    </row>
    <row r="22820" spans="3:14" x14ac:dyDescent="0.2">
      <c r="C22820" s="17"/>
      <c r="M22820"/>
      <c r="N22820"/>
    </row>
    <row r="22821" spans="3:14" x14ac:dyDescent="0.2">
      <c r="C22821" s="17"/>
      <c r="M22821"/>
      <c r="N22821"/>
    </row>
    <row r="22822" spans="3:14" x14ac:dyDescent="0.2">
      <c r="C22822" s="17"/>
      <c r="M22822"/>
      <c r="N22822"/>
    </row>
    <row r="22823" spans="3:14" x14ac:dyDescent="0.2">
      <c r="C22823" s="17"/>
      <c r="M22823"/>
      <c r="N22823"/>
    </row>
    <row r="22824" spans="3:14" x14ac:dyDescent="0.2">
      <c r="C22824" s="17"/>
      <c r="M22824"/>
      <c r="N22824"/>
    </row>
    <row r="22825" spans="3:14" x14ac:dyDescent="0.2">
      <c r="C22825" s="17"/>
      <c r="M22825"/>
      <c r="N22825"/>
    </row>
    <row r="22826" spans="3:14" x14ac:dyDescent="0.2">
      <c r="C22826" s="17"/>
      <c r="M22826"/>
      <c r="N22826"/>
    </row>
    <row r="22827" spans="3:14" x14ac:dyDescent="0.2">
      <c r="C22827" s="17"/>
      <c r="M22827"/>
      <c r="N22827"/>
    </row>
    <row r="22828" spans="3:14" x14ac:dyDescent="0.2">
      <c r="C22828" s="17"/>
      <c r="M22828"/>
      <c r="N22828"/>
    </row>
    <row r="22829" spans="3:14" x14ac:dyDescent="0.2">
      <c r="C22829" s="17"/>
      <c r="M22829"/>
      <c r="N22829"/>
    </row>
    <row r="22830" spans="3:14" x14ac:dyDescent="0.2">
      <c r="C22830" s="17"/>
      <c r="M22830"/>
      <c r="N22830"/>
    </row>
    <row r="22831" spans="3:14" x14ac:dyDescent="0.2">
      <c r="C22831" s="17"/>
      <c r="M22831"/>
      <c r="N22831"/>
    </row>
    <row r="22832" spans="3:14" x14ac:dyDescent="0.2">
      <c r="C22832" s="17"/>
      <c r="M22832"/>
      <c r="N22832"/>
    </row>
    <row r="22833" spans="3:14" x14ac:dyDescent="0.2">
      <c r="C22833" s="17"/>
      <c r="M22833"/>
      <c r="N22833"/>
    </row>
    <row r="22834" spans="3:14" x14ac:dyDescent="0.2">
      <c r="C22834" s="17"/>
      <c r="M22834"/>
      <c r="N22834"/>
    </row>
    <row r="22835" spans="3:14" x14ac:dyDescent="0.2">
      <c r="C22835" s="17"/>
      <c r="M22835"/>
      <c r="N22835"/>
    </row>
    <row r="22836" spans="3:14" x14ac:dyDescent="0.2">
      <c r="C22836" s="17"/>
      <c r="M22836"/>
      <c r="N22836"/>
    </row>
    <row r="22837" spans="3:14" x14ac:dyDescent="0.2">
      <c r="C22837" s="17"/>
      <c r="M22837"/>
      <c r="N22837"/>
    </row>
    <row r="22838" spans="3:14" x14ac:dyDescent="0.2">
      <c r="C22838" s="17"/>
      <c r="M22838"/>
      <c r="N22838"/>
    </row>
    <row r="22839" spans="3:14" x14ac:dyDescent="0.2">
      <c r="C22839" s="17"/>
      <c r="M22839"/>
      <c r="N22839"/>
    </row>
    <row r="22840" spans="3:14" x14ac:dyDescent="0.2">
      <c r="C22840" s="17"/>
      <c r="M22840"/>
      <c r="N22840"/>
    </row>
    <row r="22841" spans="3:14" x14ac:dyDescent="0.2">
      <c r="C22841" s="17"/>
      <c r="M22841"/>
      <c r="N22841"/>
    </row>
    <row r="22842" spans="3:14" x14ac:dyDescent="0.2">
      <c r="C22842" s="17"/>
      <c r="M22842"/>
      <c r="N22842"/>
    </row>
    <row r="22843" spans="3:14" x14ac:dyDescent="0.2">
      <c r="C22843" s="17"/>
      <c r="M22843"/>
      <c r="N22843"/>
    </row>
    <row r="22844" spans="3:14" x14ac:dyDescent="0.2">
      <c r="C22844" s="17"/>
      <c r="M22844"/>
      <c r="N22844"/>
    </row>
    <row r="22845" spans="3:14" x14ac:dyDescent="0.2">
      <c r="C22845" s="17"/>
      <c r="M22845"/>
      <c r="N22845"/>
    </row>
    <row r="22846" spans="3:14" x14ac:dyDescent="0.2">
      <c r="C22846" s="17"/>
      <c r="M22846"/>
      <c r="N22846"/>
    </row>
    <row r="22847" spans="3:14" x14ac:dyDescent="0.2">
      <c r="C22847" s="17"/>
      <c r="M22847"/>
      <c r="N22847"/>
    </row>
    <row r="22848" spans="3:14" x14ac:dyDescent="0.2">
      <c r="C22848" s="17"/>
      <c r="M22848"/>
      <c r="N22848"/>
    </row>
    <row r="22849" spans="3:14" x14ac:dyDescent="0.2">
      <c r="C22849" s="17"/>
      <c r="M22849"/>
      <c r="N22849"/>
    </row>
    <row r="22850" spans="3:14" x14ac:dyDescent="0.2">
      <c r="C22850" s="17"/>
      <c r="M22850"/>
      <c r="N22850"/>
    </row>
    <row r="22851" spans="3:14" x14ac:dyDescent="0.2">
      <c r="C22851" s="17"/>
      <c r="M22851"/>
      <c r="N22851"/>
    </row>
    <row r="22852" spans="3:14" x14ac:dyDescent="0.2">
      <c r="C22852" s="17"/>
      <c r="M22852"/>
      <c r="N22852"/>
    </row>
    <row r="22853" spans="3:14" x14ac:dyDescent="0.2">
      <c r="C22853" s="17"/>
      <c r="M22853"/>
      <c r="N22853"/>
    </row>
    <row r="22854" spans="3:14" x14ac:dyDescent="0.2">
      <c r="C22854" s="17"/>
      <c r="M22854"/>
      <c r="N22854"/>
    </row>
    <row r="22855" spans="3:14" x14ac:dyDescent="0.2">
      <c r="C22855" s="17"/>
      <c r="M22855"/>
      <c r="N22855"/>
    </row>
    <row r="22856" spans="3:14" x14ac:dyDescent="0.2">
      <c r="C22856" s="17"/>
      <c r="M22856"/>
      <c r="N22856"/>
    </row>
    <row r="22857" spans="3:14" x14ac:dyDescent="0.2">
      <c r="C22857" s="17"/>
      <c r="M22857"/>
      <c r="N22857"/>
    </row>
    <row r="22858" spans="3:14" x14ac:dyDescent="0.2">
      <c r="C22858" s="17"/>
      <c r="M22858"/>
      <c r="N22858"/>
    </row>
    <row r="22859" spans="3:14" x14ac:dyDescent="0.2">
      <c r="C22859" s="17"/>
      <c r="M22859"/>
      <c r="N22859"/>
    </row>
    <row r="22860" spans="3:14" x14ac:dyDescent="0.2">
      <c r="C22860" s="17"/>
      <c r="M22860"/>
      <c r="N22860"/>
    </row>
    <row r="22861" spans="3:14" x14ac:dyDescent="0.2">
      <c r="C22861" s="17"/>
      <c r="M22861"/>
      <c r="N22861"/>
    </row>
    <row r="22862" spans="3:14" x14ac:dyDescent="0.2">
      <c r="C22862" s="17"/>
      <c r="M22862"/>
      <c r="N22862"/>
    </row>
    <row r="22863" spans="3:14" x14ac:dyDescent="0.2">
      <c r="C22863" s="17"/>
      <c r="M22863"/>
      <c r="N22863"/>
    </row>
    <row r="22864" spans="3:14" x14ac:dyDescent="0.2">
      <c r="C22864" s="17"/>
      <c r="M22864"/>
      <c r="N22864"/>
    </row>
    <row r="22865" spans="3:14" x14ac:dyDescent="0.2">
      <c r="C22865" s="17"/>
      <c r="M22865"/>
      <c r="N22865"/>
    </row>
    <row r="22866" spans="3:14" x14ac:dyDescent="0.2">
      <c r="C22866" s="17"/>
      <c r="M22866"/>
      <c r="N22866"/>
    </row>
    <row r="22867" spans="3:14" x14ac:dyDescent="0.2">
      <c r="C22867" s="17"/>
      <c r="M22867"/>
      <c r="N22867"/>
    </row>
    <row r="22868" spans="3:14" x14ac:dyDescent="0.2">
      <c r="C22868" s="17"/>
      <c r="M22868"/>
      <c r="N22868"/>
    </row>
    <row r="22869" spans="3:14" x14ac:dyDescent="0.2">
      <c r="C22869" s="17"/>
      <c r="M22869"/>
      <c r="N22869"/>
    </row>
    <row r="22870" spans="3:14" x14ac:dyDescent="0.2">
      <c r="C22870" s="17"/>
      <c r="M22870"/>
      <c r="N22870"/>
    </row>
    <row r="22871" spans="3:14" x14ac:dyDescent="0.2">
      <c r="C22871" s="17"/>
      <c r="M22871"/>
      <c r="N22871"/>
    </row>
    <row r="22872" spans="3:14" x14ac:dyDescent="0.2">
      <c r="C22872" s="17"/>
      <c r="M22872"/>
      <c r="N22872"/>
    </row>
    <row r="22873" spans="3:14" x14ac:dyDescent="0.2">
      <c r="C22873" s="17"/>
      <c r="M22873"/>
      <c r="N22873"/>
    </row>
    <row r="22874" spans="3:14" x14ac:dyDescent="0.2">
      <c r="C22874" s="17"/>
      <c r="M22874"/>
      <c r="N22874"/>
    </row>
    <row r="22875" spans="3:14" x14ac:dyDescent="0.2">
      <c r="C22875" s="17"/>
      <c r="M22875"/>
      <c r="N22875"/>
    </row>
    <row r="22876" spans="3:14" x14ac:dyDescent="0.2">
      <c r="C22876" s="17"/>
      <c r="M22876"/>
      <c r="N22876"/>
    </row>
    <row r="22877" spans="3:14" x14ac:dyDescent="0.2">
      <c r="C22877" s="17"/>
      <c r="M22877"/>
      <c r="N22877"/>
    </row>
    <row r="22878" spans="3:14" x14ac:dyDescent="0.2">
      <c r="C22878" s="17"/>
      <c r="M22878"/>
      <c r="N22878"/>
    </row>
    <row r="22879" spans="3:14" x14ac:dyDescent="0.2">
      <c r="C22879" s="17"/>
      <c r="M22879"/>
      <c r="N22879"/>
    </row>
    <row r="22880" spans="3:14" x14ac:dyDescent="0.2">
      <c r="C22880" s="17"/>
      <c r="M22880"/>
      <c r="N22880"/>
    </row>
    <row r="22881" spans="3:14" x14ac:dyDescent="0.2">
      <c r="C22881" s="17"/>
      <c r="M22881"/>
      <c r="N22881"/>
    </row>
    <row r="22882" spans="3:14" x14ac:dyDescent="0.2">
      <c r="C22882" s="17"/>
      <c r="M22882"/>
      <c r="N22882"/>
    </row>
    <row r="22883" spans="3:14" x14ac:dyDescent="0.2">
      <c r="C22883" s="17"/>
      <c r="M22883"/>
      <c r="N22883"/>
    </row>
    <row r="22884" spans="3:14" x14ac:dyDescent="0.2">
      <c r="C22884" s="17"/>
      <c r="M22884"/>
      <c r="N22884"/>
    </row>
    <row r="22885" spans="3:14" x14ac:dyDescent="0.2">
      <c r="C22885" s="17"/>
      <c r="M22885"/>
      <c r="N22885"/>
    </row>
    <row r="22886" spans="3:14" x14ac:dyDescent="0.2">
      <c r="C22886" s="17"/>
      <c r="M22886"/>
      <c r="N22886"/>
    </row>
    <row r="22887" spans="3:14" x14ac:dyDescent="0.2">
      <c r="C22887" s="17"/>
      <c r="M22887"/>
      <c r="N22887"/>
    </row>
    <row r="22888" spans="3:14" x14ac:dyDescent="0.2">
      <c r="C22888" s="17"/>
      <c r="M22888"/>
      <c r="N22888"/>
    </row>
    <row r="22889" spans="3:14" x14ac:dyDescent="0.2">
      <c r="C22889" s="17"/>
      <c r="M22889"/>
      <c r="N22889"/>
    </row>
    <row r="22890" spans="3:14" x14ac:dyDescent="0.2">
      <c r="C22890" s="17"/>
      <c r="M22890"/>
      <c r="N22890"/>
    </row>
    <row r="22891" spans="3:14" x14ac:dyDescent="0.2">
      <c r="C22891" s="17"/>
      <c r="M22891"/>
      <c r="N22891"/>
    </row>
    <row r="22892" spans="3:14" x14ac:dyDescent="0.2">
      <c r="C22892" s="17"/>
      <c r="M22892"/>
      <c r="N22892"/>
    </row>
    <row r="22893" spans="3:14" x14ac:dyDescent="0.2">
      <c r="C22893" s="17"/>
      <c r="M22893"/>
      <c r="N22893"/>
    </row>
    <row r="22894" spans="3:14" x14ac:dyDescent="0.2">
      <c r="C22894" s="17"/>
      <c r="M22894"/>
      <c r="N22894"/>
    </row>
    <row r="22895" spans="3:14" x14ac:dyDescent="0.2">
      <c r="C22895" s="17"/>
      <c r="M22895"/>
      <c r="N22895"/>
    </row>
    <row r="22896" spans="3:14" x14ac:dyDescent="0.2">
      <c r="C22896" s="17"/>
      <c r="M22896"/>
      <c r="N22896"/>
    </row>
    <row r="22897" spans="3:14" x14ac:dyDescent="0.2">
      <c r="C22897" s="17"/>
      <c r="M22897"/>
      <c r="N22897"/>
    </row>
    <row r="22898" spans="3:14" x14ac:dyDescent="0.2">
      <c r="C22898" s="17"/>
      <c r="M22898"/>
      <c r="N22898"/>
    </row>
    <row r="22899" spans="3:14" x14ac:dyDescent="0.2">
      <c r="C22899" s="17"/>
      <c r="M22899"/>
      <c r="N22899"/>
    </row>
    <row r="22900" spans="3:14" x14ac:dyDescent="0.2">
      <c r="C22900" s="17"/>
      <c r="M22900"/>
      <c r="N22900"/>
    </row>
    <row r="22901" spans="3:14" x14ac:dyDescent="0.2">
      <c r="C22901" s="17"/>
      <c r="M22901"/>
      <c r="N22901"/>
    </row>
    <row r="22902" spans="3:14" x14ac:dyDescent="0.2">
      <c r="C22902" s="17"/>
      <c r="M22902"/>
      <c r="N22902"/>
    </row>
    <row r="22903" spans="3:14" x14ac:dyDescent="0.2">
      <c r="C22903" s="17"/>
      <c r="M22903"/>
      <c r="N22903"/>
    </row>
    <row r="22904" spans="3:14" x14ac:dyDescent="0.2">
      <c r="C22904" s="17"/>
      <c r="M22904"/>
      <c r="N22904"/>
    </row>
    <row r="22905" spans="3:14" x14ac:dyDescent="0.2">
      <c r="C22905" s="17"/>
      <c r="M22905"/>
      <c r="N22905"/>
    </row>
    <row r="22906" spans="3:14" x14ac:dyDescent="0.2">
      <c r="C22906" s="17"/>
      <c r="M22906"/>
      <c r="N22906"/>
    </row>
    <row r="22907" spans="3:14" x14ac:dyDescent="0.2">
      <c r="C22907" s="17"/>
      <c r="M22907"/>
      <c r="N22907"/>
    </row>
    <row r="22908" spans="3:14" x14ac:dyDescent="0.2">
      <c r="C22908" s="17"/>
      <c r="M22908"/>
      <c r="N22908"/>
    </row>
    <row r="22909" spans="3:14" x14ac:dyDescent="0.2">
      <c r="C22909" s="17"/>
      <c r="M22909"/>
      <c r="N22909"/>
    </row>
    <row r="22910" spans="3:14" x14ac:dyDescent="0.2">
      <c r="C22910" s="17"/>
      <c r="M22910"/>
      <c r="N22910"/>
    </row>
    <row r="22911" spans="3:14" x14ac:dyDescent="0.2">
      <c r="C22911" s="17"/>
      <c r="M22911"/>
      <c r="N22911"/>
    </row>
    <row r="22912" spans="3:14" x14ac:dyDescent="0.2">
      <c r="C22912" s="17"/>
      <c r="M22912"/>
      <c r="N22912"/>
    </row>
    <row r="22913" spans="3:14" x14ac:dyDescent="0.2">
      <c r="C22913" s="17"/>
      <c r="M22913"/>
      <c r="N22913"/>
    </row>
    <row r="22914" spans="3:14" x14ac:dyDescent="0.2">
      <c r="C22914" s="17"/>
      <c r="M22914"/>
      <c r="N22914"/>
    </row>
    <row r="22915" spans="3:14" x14ac:dyDescent="0.2">
      <c r="C22915" s="17"/>
      <c r="M22915"/>
      <c r="N22915"/>
    </row>
    <row r="22916" spans="3:14" x14ac:dyDescent="0.2">
      <c r="C22916" s="17"/>
      <c r="M22916"/>
      <c r="N22916"/>
    </row>
    <row r="22917" spans="3:14" x14ac:dyDescent="0.2">
      <c r="C22917" s="17"/>
      <c r="M22917"/>
      <c r="N22917"/>
    </row>
    <row r="22918" spans="3:14" x14ac:dyDescent="0.2">
      <c r="C22918" s="17"/>
      <c r="M22918"/>
      <c r="N22918"/>
    </row>
    <row r="22919" spans="3:14" x14ac:dyDescent="0.2">
      <c r="C22919" s="17"/>
      <c r="M22919"/>
      <c r="N22919"/>
    </row>
    <row r="22920" spans="3:14" x14ac:dyDescent="0.2">
      <c r="C22920" s="17"/>
      <c r="M22920"/>
      <c r="N22920"/>
    </row>
    <row r="22921" spans="3:14" x14ac:dyDescent="0.2">
      <c r="C22921" s="17"/>
      <c r="M22921"/>
      <c r="N22921"/>
    </row>
    <row r="22922" spans="3:14" x14ac:dyDescent="0.2">
      <c r="C22922" s="17"/>
      <c r="M22922"/>
      <c r="N22922"/>
    </row>
    <row r="22923" spans="3:14" x14ac:dyDescent="0.2">
      <c r="C22923" s="17"/>
      <c r="M22923"/>
      <c r="N22923"/>
    </row>
    <row r="22924" spans="3:14" x14ac:dyDescent="0.2">
      <c r="C22924" s="17"/>
      <c r="M22924"/>
      <c r="N22924"/>
    </row>
    <row r="22925" spans="3:14" x14ac:dyDescent="0.2">
      <c r="C22925" s="17"/>
      <c r="M22925"/>
      <c r="N22925"/>
    </row>
    <row r="22926" spans="3:14" x14ac:dyDescent="0.2">
      <c r="C22926" s="17"/>
      <c r="M22926"/>
      <c r="N22926"/>
    </row>
    <row r="22927" spans="3:14" x14ac:dyDescent="0.2">
      <c r="C22927" s="17"/>
      <c r="M22927"/>
      <c r="N22927"/>
    </row>
    <row r="22928" spans="3:14" x14ac:dyDescent="0.2">
      <c r="C22928" s="17"/>
      <c r="M22928"/>
      <c r="N22928"/>
    </row>
    <row r="22929" spans="3:14" x14ac:dyDescent="0.2">
      <c r="C22929" s="17"/>
      <c r="M22929"/>
      <c r="N22929"/>
    </row>
    <row r="22930" spans="3:14" x14ac:dyDescent="0.2">
      <c r="C22930" s="17"/>
      <c r="M22930"/>
      <c r="N22930"/>
    </row>
    <row r="22931" spans="3:14" x14ac:dyDescent="0.2">
      <c r="C22931" s="17"/>
      <c r="M22931"/>
      <c r="N22931"/>
    </row>
    <row r="22932" spans="3:14" x14ac:dyDescent="0.2">
      <c r="C22932" s="17"/>
      <c r="M22932"/>
      <c r="N22932"/>
    </row>
    <row r="22933" spans="3:14" x14ac:dyDescent="0.2">
      <c r="C22933" s="17"/>
      <c r="M22933"/>
      <c r="N22933"/>
    </row>
    <row r="22934" spans="3:14" x14ac:dyDescent="0.2">
      <c r="C22934" s="17"/>
      <c r="M22934"/>
      <c r="N22934"/>
    </row>
    <row r="22935" spans="3:14" x14ac:dyDescent="0.2">
      <c r="C22935" s="17"/>
      <c r="M22935"/>
      <c r="N22935"/>
    </row>
    <row r="22936" spans="3:14" x14ac:dyDescent="0.2">
      <c r="C22936" s="17"/>
      <c r="M22936"/>
      <c r="N22936"/>
    </row>
    <row r="22937" spans="3:14" x14ac:dyDescent="0.2">
      <c r="C22937" s="17"/>
      <c r="M22937"/>
      <c r="N22937"/>
    </row>
    <row r="22938" spans="3:14" x14ac:dyDescent="0.2">
      <c r="C22938" s="17"/>
      <c r="M22938"/>
      <c r="N22938"/>
    </row>
    <row r="22939" spans="3:14" x14ac:dyDescent="0.2">
      <c r="C22939" s="17"/>
      <c r="M22939"/>
      <c r="N22939"/>
    </row>
    <row r="22940" spans="3:14" x14ac:dyDescent="0.2">
      <c r="C22940" s="17"/>
      <c r="M22940"/>
      <c r="N22940"/>
    </row>
    <row r="22941" spans="3:14" x14ac:dyDescent="0.2">
      <c r="C22941" s="17"/>
      <c r="M22941"/>
      <c r="N22941"/>
    </row>
    <row r="22942" spans="3:14" x14ac:dyDescent="0.2">
      <c r="C22942" s="17"/>
      <c r="M22942"/>
      <c r="N22942"/>
    </row>
    <row r="22943" spans="3:14" x14ac:dyDescent="0.2">
      <c r="C22943" s="17"/>
      <c r="M22943"/>
      <c r="N22943"/>
    </row>
    <row r="22944" spans="3:14" x14ac:dyDescent="0.2">
      <c r="C22944" s="17"/>
      <c r="M22944"/>
      <c r="N22944"/>
    </row>
    <row r="22945" spans="3:14" x14ac:dyDescent="0.2">
      <c r="C22945" s="17"/>
      <c r="M22945"/>
      <c r="N22945"/>
    </row>
    <row r="22946" spans="3:14" x14ac:dyDescent="0.2">
      <c r="C22946" s="17"/>
      <c r="M22946"/>
      <c r="N22946"/>
    </row>
    <row r="22947" spans="3:14" x14ac:dyDescent="0.2">
      <c r="C22947" s="17"/>
      <c r="M22947"/>
      <c r="N22947"/>
    </row>
    <row r="22948" spans="3:14" x14ac:dyDescent="0.2">
      <c r="C22948" s="17"/>
      <c r="M22948"/>
      <c r="N22948"/>
    </row>
    <row r="22949" spans="3:14" x14ac:dyDescent="0.2">
      <c r="C22949" s="17"/>
      <c r="M22949"/>
      <c r="N22949"/>
    </row>
    <row r="22950" spans="3:14" x14ac:dyDescent="0.2">
      <c r="C22950" s="17"/>
      <c r="M22950"/>
      <c r="N22950"/>
    </row>
    <row r="22951" spans="3:14" x14ac:dyDescent="0.2">
      <c r="C22951" s="17"/>
      <c r="M22951"/>
      <c r="N22951"/>
    </row>
    <row r="22952" spans="3:14" x14ac:dyDescent="0.2">
      <c r="C22952" s="17"/>
      <c r="M22952"/>
      <c r="N22952"/>
    </row>
    <row r="22953" spans="3:14" x14ac:dyDescent="0.2">
      <c r="C22953" s="17"/>
      <c r="M22953"/>
      <c r="N22953"/>
    </row>
    <row r="22954" spans="3:14" x14ac:dyDescent="0.2">
      <c r="C22954" s="17"/>
      <c r="M22954"/>
      <c r="N22954"/>
    </row>
    <row r="22955" spans="3:14" x14ac:dyDescent="0.2">
      <c r="C22955" s="17"/>
      <c r="M22955"/>
      <c r="N22955"/>
    </row>
    <row r="22956" spans="3:14" x14ac:dyDescent="0.2">
      <c r="C22956" s="17"/>
      <c r="M22956"/>
      <c r="N22956"/>
    </row>
    <row r="22957" spans="3:14" x14ac:dyDescent="0.2">
      <c r="C22957" s="17"/>
      <c r="M22957"/>
      <c r="N22957"/>
    </row>
    <row r="22958" spans="3:14" x14ac:dyDescent="0.2">
      <c r="C22958" s="17"/>
      <c r="M22958"/>
      <c r="N22958"/>
    </row>
    <row r="22959" spans="3:14" x14ac:dyDescent="0.2">
      <c r="C22959" s="17"/>
      <c r="M22959"/>
      <c r="N22959"/>
    </row>
    <row r="22960" spans="3:14" x14ac:dyDescent="0.2">
      <c r="C22960" s="17"/>
      <c r="M22960"/>
      <c r="N22960"/>
    </row>
    <row r="22961" spans="3:14" x14ac:dyDescent="0.2">
      <c r="C22961" s="17"/>
      <c r="M22961"/>
      <c r="N22961"/>
    </row>
    <row r="22962" spans="3:14" x14ac:dyDescent="0.2">
      <c r="C22962" s="17"/>
      <c r="M22962"/>
      <c r="N22962"/>
    </row>
    <row r="22963" spans="3:14" x14ac:dyDescent="0.2">
      <c r="C22963" s="17"/>
      <c r="M22963"/>
      <c r="N22963"/>
    </row>
    <row r="22964" spans="3:14" x14ac:dyDescent="0.2">
      <c r="C22964" s="17"/>
      <c r="M22964"/>
      <c r="N22964"/>
    </row>
    <row r="22965" spans="3:14" x14ac:dyDescent="0.2">
      <c r="C22965" s="17"/>
      <c r="M22965"/>
      <c r="N22965"/>
    </row>
    <row r="22966" spans="3:14" x14ac:dyDescent="0.2">
      <c r="C22966" s="17"/>
      <c r="M22966"/>
      <c r="N22966"/>
    </row>
    <row r="22967" spans="3:14" x14ac:dyDescent="0.2">
      <c r="C22967" s="17"/>
      <c r="M22967"/>
      <c r="N22967"/>
    </row>
    <row r="22968" spans="3:14" x14ac:dyDescent="0.2">
      <c r="C22968" s="17"/>
      <c r="M22968"/>
      <c r="N22968"/>
    </row>
    <row r="22969" spans="3:14" x14ac:dyDescent="0.2">
      <c r="C22969" s="17"/>
      <c r="M22969"/>
      <c r="N22969"/>
    </row>
    <row r="22970" spans="3:14" x14ac:dyDescent="0.2">
      <c r="C22970" s="17"/>
      <c r="M22970"/>
      <c r="N22970"/>
    </row>
    <row r="22971" spans="3:14" x14ac:dyDescent="0.2">
      <c r="C22971" s="17"/>
      <c r="M22971"/>
      <c r="N22971"/>
    </row>
    <row r="22972" spans="3:14" x14ac:dyDescent="0.2">
      <c r="C22972" s="17"/>
      <c r="M22972"/>
      <c r="N22972"/>
    </row>
    <row r="22973" spans="3:14" x14ac:dyDescent="0.2">
      <c r="C22973" s="17"/>
      <c r="M22973"/>
      <c r="N22973"/>
    </row>
    <row r="22974" spans="3:14" x14ac:dyDescent="0.2">
      <c r="C22974" s="17"/>
      <c r="M22974"/>
      <c r="N22974"/>
    </row>
    <row r="22975" spans="3:14" x14ac:dyDescent="0.2">
      <c r="C22975" s="17"/>
      <c r="M22975"/>
      <c r="N22975"/>
    </row>
    <row r="22976" spans="3:14" x14ac:dyDescent="0.2">
      <c r="C22976" s="17"/>
      <c r="M22976"/>
      <c r="N22976"/>
    </row>
    <row r="22977" spans="3:14" x14ac:dyDescent="0.2">
      <c r="C22977" s="17"/>
      <c r="M22977"/>
      <c r="N22977"/>
    </row>
    <row r="22978" spans="3:14" x14ac:dyDescent="0.2">
      <c r="C22978" s="17"/>
      <c r="M22978"/>
      <c r="N22978"/>
    </row>
    <row r="22979" spans="3:14" x14ac:dyDescent="0.2">
      <c r="C22979" s="17"/>
      <c r="M22979"/>
      <c r="N22979"/>
    </row>
    <row r="22980" spans="3:14" x14ac:dyDescent="0.2">
      <c r="C22980" s="17"/>
      <c r="M22980"/>
      <c r="N22980"/>
    </row>
    <row r="22981" spans="3:14" x14ac:dyDescent="0.2">
      <c r="C22981" s="17"/>
      <c r="M22981"/>
      <c r="N22981"/>
    </row>
    <row r="22982" spans="3:14" x14ac:dyDescent="0.2">
      <c r="C22982" s="17"/>
      <c r="M22982"/>
      <c r="N22982"/>
    </row>
    <row r="22983" spans="3:14" x14ac:dyDescent="0.2">
      <c r="C22983" s="17"/>
      <c r="M22983"/>
      <c r="N22983"/>
    </row>
    <row r="22984" spans="3:14" x14ac:dyDescent="0.2">
      <c r="C22984" s="17"/>
      <c r="M22984"/>
      <c r="N22984"/>
    </row>
    <row r="22985" spans="3:14" x14ac:dyDescent="0.2">
      <c r="C22985" s="17"/>
      <c r="M22985"/>
      <c r="N22985"/>
    </row>
    <row r="22986" spans="3:14" x14ac:dyDescent="0.2">
      <c r="C22986" s="17"/>
      <c r="M22986"/>
      <c r="N22986"/>
    </row>
    <row r="22987" spans="3:14" x14ac:dyDescent="0.2">
      <c r="C22987" s="17"/>
      <c r="M22987"/>
      <c r="N22987"/>
    </row>
    <row r="22988" spans="3:14" x14ac:dyDescent="0.2">
      <c r="C22988" s="17"/>
      <c r="M22988"/>
      <c r="N22988"/>
    </row>
    <row r="22989" spans="3:14" x14ac:dyDescent="0.2">
      <c r="C22989" s="17"/>
      <c r="M22989"/>
      <c r="N22989"/>
    </row>
    <row r="22990" spans="3:14" x14ac:dyDescent="0.2">
      <c r="C22990" s="17"/>
      <c r="M22990"/>
      <c r="N22990"/>
    </row>
    <row r="22991" spans="3:14" x14ac:dyDescent="0.2">
      <c r="C22991" s="17"/>
      <c r="M22991"/>
      <c r="N22991"/>
    </row>
    <row r="22992" spans="3:14" x14ac:dyDescent="0.2">
      <c r="C22992" s="17"/>
      <c r="M22992"/>
      <c r="N22992"/>
    </row>
    <row r="22993" spans="3:14" x14ac:dyDescent="0.2">
      <c r="C22993" s="17"/>
      <c r="M22993"/>
      <c r="N22993"/>
    </row>
    <row r="22994" spans="3:14" x14ac:dyDescent="0.2">
      <c r="C22994" s="17"/>
      <c r="M22994"/>
      <c r="N22994"/>
    </row>
    <row r="22995" spans="3:14" x14ac:dyDescent="0.2">
      <c r="C22995" s="17"/>
      <c r="M22995"/>
      <c r="N22995"/>
    </row>
    <row r="22996" spans="3:14" x14ac:dyDescent="0.2">
      <c r="C22996" s="17"/>
      <c r="M22996"/>
      <c r="N22996"/>
    </row>
    <row r="22997" spans="3:14" x14ac:dyDescent="0.2">
      <c r="C22997" s="17"/>
      <c r="M22997"/>
      <c r="N22997"/>
    </row>
    <row r="22998" spans="3:14" x14ac:dyDescent="0.2">
      <c r="C22998" s="17"/>
      <c r="M22998"/>
      <c r="N22998"/>
    </row>
    <row r="22999" spans="3:14" x14ac:dyDescent="0.2">
      <c r="C22999" s="17"/>
      <c r="M22999"/>
      <c r="N22999"/>
    </row>
    <row r="23000" spans="3:14" x14ac:dyDescent="0.2">
      <c r="C23000" s="17"/>
      <c r="M23000"/>
      <c r="N23000"/>
    </row>
    <row r="23001" spans="3:14" x14ac:dyDescent="0.2">
      <c r="C23001" s="17"/>
      <c r="M23001"/>
      <c r="N23001"/>
    </row>
    <row r="23002" spans="3:14" x14ac:dyDescent="0.2">
      <c r="C23002" s="17"/>
      <c r="M23002"/>
      <c r="N23002"/>
    </row>
    <row r="23003" spans="3:14" x14ac:dyDescent="0.2">
      <c r="C23003" s="17"/>
      <c r="M23003"/>
      <c r="N23003"/>
    </row>
    <row r="23004" spans="3:14" x14ac:dyDescent="0.2">
      <c r="C23004" s="17"/>
      <c r="M23004"/>
      <c r="N23004"/>
    </row>
    <row r="23005" spans="3:14" x14ac:dyDescent="0.2">
      <c r="C23005" s="17"/>
      <c r="M23005"/>
      <c r="N23005"/>
    </row>
    <row r="23006" spans="3:14" x14ac:dyDescent="0.2">
      <c r="C23006" s="17"/>
      <c r="M23006"/>
      <c r="N23006"/>
    </row>
    <row r="23007" spans="3:14" x14ac:dyDescent="0.2">
      <c r="C23007" s="17"/>
      <c r="M23007"/>
      <c r="N23007"/>
    </row>
    <row r="23008" spans="3:14" x14ac:dyDescent="0.2">
      <c r="C23008" s="17"/>
      <c r="M23008"/>
      <c r="N23008"/>
    </row>
    <row r="23009" spans="3:14" x14ac:dyDescent="0.2">
      <c r="C23009" s="17"/>
      <c r="M23009"/>
      <c r="N23009"/>
    </row>
    <row r="23010" spans="3:14" x14ac:dyDescent="0.2">
      <c r="C23010" s="17"/>
      <c r="M23010"/>
      <c r="N23010"/>
    </row>
    <row r="23011" spans="3:14" x14ac:dyDescent="0.2">
      <c r="C23011" s="17"/>
      <c r="M23011"/>
      <c r="N23011"/>
    </row>
    <row r="23012" spans="3:14" x14ac:dyDescent="0.2">
      <c r="C23012" s="17"/>
      <c r="M23012"/>
      <c r="N23012"/>
    </row>
    <row r="23013" spans="3:14" x14ac:dyDescent="0.2">
      <c r="C23013" s="17"/>
      <c r="M23013"/>
      <c r="N23013"/>
    </row>
    <row r="23014" spans="3:14" x14ac:dyDescent="0.2">
      <c r="C23014" s="17"/>
      <c r="M23014"/>
      <c r="N23014"/>
    </row>
    <row r="23015" spans="3:14" x14ac:dyDescent="0.2">
      <c r="C23015" s="17"/>
      <c r="M23015"/>
      <c r="N23015"/>
    </row>
    <row r="23016" spans="3:14" x14ac:dyDescent="0.2">
      <c r="C23016" s="17"/>
      <c r="M23016"/>
      <c r="N23016"/>
    </row>
    <row r="23017" spans="3:14" x14ac:dyDescent="0.2">
      <c r="C23017" s="17"/>
      <c r="M23017"/>
      <c r="N23017"/>
    </row>
    <row r="23018" spans="3:14" x14ac:dyDescent="0.2">
      <c r="C23018" s="17"/>
      <c r="M23018"/>
      <c r="N23018"/>
    </row>
    <row r="23019" spans="3:14" x14ac:dyDescent="0.2">
      <c r="C23019" s="17"/>
      <c r="M23019"/>
      <c r="N23019"/>
    </row>
    <row r="23020" spans="3:14" x14ac:dyDescent="0.2">
      <c r="C23020" s="17"/>
      <c r="M23020"/>
      <c r="N23020"/>
    </row>
    <row r="23021" spans="3:14" x14ac:dyDescent="0.2">
      <c r="C23021" s="17"/>
      <c r="M23021"/>
      <c r="N23021"/>
    </row>
    <row r="23022" spans="3:14" x14ac:dyDescent="0.2">
      <c r="C23022" s="17"/>
      <c r="M23022"/>
      <c r="N23022"/>
    </row>
    <row r="23023" spans="3:14" x14ac:dyDescent="0.2">
      <c r="C23023" s="17"/>
      <c r="M23023"/>
      <c r="N23023"/>
    </row>
    <row r="23024" spans="3:14" x14ac:dyDescent="0.2">
      <c r="C23024" s="17"/>
      <c r="M23024"/>
      <c r="N23024"/>
    </row>
    <row r="23025" spans="3:14" x14ac:dyDescent="0.2">
      <c r="C23025" s="17"/>
      <c r="M23025"/>
      <c r="N23025"/>
    </row>
    <row r="23026" spans="3:14" x14ac:dyDescent="0.2">
      <c r="C23026" s="17"/>
      <c r="M23026"/>
      <c r="N23026"/>
    </row>
    <row r="23027" spans="3:14" x14ac:dyDescent="0.2">
      <c r="C23027" s="17"/>
      <c r="M23027"/>
      <c r="N23027"/>
    </row>
    <row r="23028" spans="3:14" x14ac:dyDescent="0.2">
      <c r="C23028" s="17"/>
      <c r="M23028"/>
      <c r="N23028"/>
    </row>
    <row r="23029" spans="3:14" x14ac:dyDescent="0.2">
      <c r="C23029" s="17"/>
      <c r="M23029"/>
      <c r="N23029"/>
    </row>
    <row r="23030" spans="3:14" x14ac:dyDescent="0.2">
      <c r="C23030" s="17"/>
      <c r="M23030"/>
      <c r="N23030"/>
    </row>
    <row r="23031" spans="3:14" x14ac:dyDescent="0.2">
      <c r="C23031" s="17"/>
      <c r="M23031"/>
      <c r="N23031"/>
    </row>
    <row r="23032" spans="3:14" x14ac:dyDescent="0.2">
      <c r="C23032" s="17"/>
      <c r="M23032"/>
      <c r="N23032"/>
    </row>
    <row r="23033" spans="3:14" x14ac:dyDescent="0.2">
      <c r="C23033" s="17"/>
      <c r="M23033"/>
      <c r="N23033"/>
    </row>
    <row r="23034" spans="3:14" x14ac:dyDescent="0.2">
      <c r="C23034" s="17"/>
      <c r="M23034"/>
      <c r="N23034"/>
    </row>
    <row r="23035" spans="3:14" x14ac:dyDescent="0.2">
      <c r="C23035" s="17"/>
      <c r="M23035"/>
      <c r="N23035"/>
    </row>
    <row r="23036" spans="3:14" x14ac:dyDescent="0.2">
      <c r="C23036" s="17"/>
      <c r="M23036"/>
      <c r="N23036"/>
    </row>
    <row r="23037" spans="3:14" x14ac:dyDescent="0.2">
      <c r="C23037" s="17"/>
      <c r="M23037"/>
      <c r="N23037"/>
    </row>
    <row r="23038" spans="3:14" x14ac:dyDescent="0.2">
      <c r="C23038" s="17"/>
      <c r="M23038"/>
      <c r="N23038"/>
    </row>
    <row r="23039" spans="3:14" x14ac:dyDescent="0.2">
      <c r="C23039" s="17"/>
      <c r="M23039"/>
      <c r="N23039"/>
    </row>
    <row r="23040" spans="3:14" x14ac:dyDescent="0.2">
      <c r="C23040" s="17"/>
      <c r="M23040"/>
      <c r="N23040"/>
    </row>
    <row r="23041" spans="3:14" x14ac:dyDescent="0.2">
      <c r="C23041" s="17"/>
      <c r="M23041"/>
      <c r="N23041"/>
    </row>
    <row r="23042" spans="3:14" x14ac:dyDescent="0.2">
      <c r="C23042" s="17"/>
      <c r="M23042"/>
      <c r="N23042"/>
    </row>
    <row r="23043" spans="3:14" x14ac:dyDescent="0.2">
      <c r="C23043" s="17"/>
      <c r="M23043"/>
      <c r="N23043"/>
    </row>
    <row r="23044" spans="3:14" x14ac:dyDescent="0.2">
      <c r="C23044" s="17"/>
      <c r="M23044"/>
      <c r="N23044"/>
    </row>
    <row r="23045" spans="3:14" x14ac:dyDescent="0.2">
      <c r="C23045" s="17"/>
      <c r="M23045"/>
      <c r="N23045"/>
    </row>
    <row r="23046" spans="3:14" x14ac:dyDescent="0.2">
      <c r="C23046" s="17"/>
      <c r="M23046"/>
      <c r="N23046"/>
    </row>
    <row r="23047" spans="3:14" x14ac:dyDescent="0.2">
      <c r="C23047" s="17"/>
      <c r="M23047"/>
      <c r="N23047"/>
    </row>
    <row r="23048" spans="3:14" x14ac:dyDescent="0.2">
      <c r="C23048" s="17"/>
      <c r="M23048"/>
      <c r="N23048"/>
    </row>
    <row r="23049" spans="3:14" x14ac:dyDescent="0.2">
      <c r="C23049" s="17"/>
      <c r="M23049"/>
      <c r="N23049"/>
    </row>
    <row r="23050" spans="3:14" x14ac:dyDescent="0.2">
      <c r="C23050" s="17"/>
      <c r="M23050"/>
      <c r="N23050"/>
    </row>
    <row r="23051" spans="3:14" x14ac:dyDescent="0.2">
      <c r="C23051" s="17"/>
      <c r="M23051"/>
      <c r="N23051"/>
    </row>
    <row r="23052" spans="3:14" x14ac:dyDescent="0.2">
      <c r="C23052" s="17"/>
      <c r="M23052"/>
      <c r="N23052"/>
    </row>
    <row r="23053" spans="3:14" x14ac:dyDescent="0.2">
      <c r="C23053" s="17"/>
      <c r="M23053"/>
      <c r="N23053"/>
    </row>
    <row r="23054" spans="3:14" x14ac:dyDescent="0.2">
      <c r="C23054" s="17"/>
      <c r="M23054"/>
      <c r="N23054"/>
    </row>
    <row r="23055" spans="3:14" x14ac:dyDescent="0.2">
      <c r="C23055" s="17"/>
      <c r="M23055"/>
      <c r="N23055"/>
    </row>
    <row r="23056" spans="3:14" x14ac:dyDescent="0.2">
      <c r="C23056" s="17"/>
      <c r="M23056"/>
      <c r="N23056"/>
    </row>
    <row r="23057" spans="3:14" x14ac:dyDescent="0.2">
      <c r="C23057" s="17"/>
      <c r="M23057"/>
      <c r="N23057"/>
    </row>
    <row r="23058" spans="3:14" x14ac:dyDescent="0.2">
      <c r="C23058" s="17"/>
      <c r="M23058"/>
      <c r="N23058"/>
    </row>
    <row r="23059" spans="3:14" x14ac:dyDescent="0.2">
      <c r="C23059" s="17"/>
      <c r="M23059"/>
      <c r="N23059"/>
    </row>
    <row r="23060" spans="3:14" x14ac:dyDescent="0.2">
      <c r="C23060" s="17"/>
      <c r="M23060"/>
      <c r="N23060"/>
    </row>
    <row r="23061" spans="3:14" x14ac:dyDescent="0.2">
      <c r="C23061" s="17"/>
      <c r="M23061"/>
      <c r="N23061"/>
    </row>
    <row r="23062" spans="3:14" x14ac:dyDescent="0.2">
      <c r="C23062" s="17"/>
      <c r="M23062"/>
      <c r="N23062"/>
    </row>
    <row r="23063" spans="3:14" x14ac:dyDescent="0.2">
      <c r="C23063" s="17"/>
      <c r="M23063"/>
      <c r="N23063"/>
    </row>
    <row r="23064" spans="3:14" x14ac:dyDescent="0.2">
      <c r="C23064" s="17"/>
      <c r="M23064"/>
      <c r="N23064"/>
    </row>
    <row r="23065" spans="3:14" x14ac:dyDescent="0.2">
      <c r="C23065" s="17"/>
      <c r="M23065"/>
      <c r="N23065"/>
    </row>
    <row r="23066" spans="3:14" x14ac:dyDescent="0.2">
      <c r="C23066" s="17"/>
      <c r="M23066"/>
      <c r="N23066"/>
    </row>
    <row r="23067" spans="3:14" x14ac:dyDescent="0.2">
      <c r="C23067" s="17"/>
      <c r="M23067"/>
      <c r="N23067"/>
    </row>
    <row r="23068" spans="3:14" x14ac:dyDescent="0.2">
      <c r="C23068" s="17"/>
      <c r="M23068"/>
      <c r="N23068"/>
    </row>
    <row r="23069" spans="3:14" x14ac:dyDescent="0.2">
      <c r="C23069" s="17"/>
      <c r="M23069"/>
      <c r="N23069"/>
    </row>
    <row r="23070" spans="3:14" x14ac:dyDescent="0.2">
      <c r="C23070" s="17"/>
      <c r="M23070"/>
      <c r="N23070"/>
    </row>
    <row r="23071" spans="3:14" x14ac:dyDescent="0.2">
      <c r="C23071" s="17"/>
      <c r="M23071"/>
      <c r="N23071"/>
    </row>
    <row r="23072" spans="3:14" x14ac:dyDescent="0.2">
      <c r="C23072" s="17"/>
      <c r="M23072"/>
      <c r="N23072"/>
    </row>
    <row r="23073" spans="3:14" x14ac:dyDescent="0.2">
      <c r="C23073" s="17"/>
      <c r="M23073"/>
      <c r="N23073"/>
    </row>
    <row r="23074" spans="3:14" x14ac:dyDescent="0.2">
      <c r="C23074" s="17"/>
      <c r="M23074"/>
      <c r="N23074"/>
    </row>
    <row r="23075" spans="3:14" x14ac:dyDescent="0.2">
      <c r="C23075" s="17"/>
      <c r="M23075"/>
      <c r="N23075"/>
    </row>
    <row r="23076" spans="3:14" x14ac:dyDescent="0.2">
      <c r="C23076" s="17"/>
      <c r="M23076"/>
      <c r="N23076"/>
    </row>
    <row r="23077" spans="3:14" x14ac:dyDescent="0.2">
      <c r="C23077" s="17"/>
      <c r="M23077"/>
      <c r="N23077"/>
    </row>
    <row r="23078" spans="3:14" x14ac:dyDescent="0.2">
      <c r="C23078" s="17"/>
      <c r="M23078"/>
      <c r="N23078"/>
    </row>
    <row r="23079" spans="3:14" x14ac:dyDescent="0.2">
      <c r="C23079" s="17"/>
      <c r="M23079"/>
      <c r="N23079"/>
    </row>
    <row r="23080" spans="3:14" x14ac:dyDescent="0.2">
      <c r="C23080" s="17"/>
      <c r="M23080"/>
      <c r="N23080"/>
    </row>
    <row r="23081" spans="3:14" x14ac:dyDescent="0.2">
      <c r="C23081" s="17"/>
      <c r="M23081"/>
      <c r="N23081"/>
    </row>
    <row r="23082" spans="3:14" x14ac:dyDescent="0.2">
      <c r="C23082" s="17"/>
      <c r="M23082"/>
      <c r="N23082"/>
    </row>
    <row r="23083" spans="3:14" x14ac:dyDescent="0.2">
      <c r="C23083" s="17"/>
      <c r="M23083"/>
      <c r="N23083"/>
    </row>
    <row r="23084" spans="3:14" x14ac:dyDescent="0.2">
      <c r="C23084" s="17"/>
      <c r="M23084"/>
      <c r="N23084"/>
    </row>
    <row r="23085" spans="3:14" x14ac:dyDescent="0.2">
      <c r="C23085" s="17"/>
      <c r="M23085"/>
      <c r="N23085"/>
    </row>
    <row r="23086" spans="3:14" x14ac:dyDescent="0.2">
      <c r="C23086" s="17"/>
      <c r="M23086"/>
      <c r="N23086"/>
    </row>
    <row r="23087" spans="3:14" x14ac:dyDescent="0.2">
      <c r="C23087" s="17"/>
      <c r="M23087"/>
      <c r="N23087"/>
    </row>
    <row r="23088" spans="3:14" x14ac:dyDescent="0.2">
      <c r="C23088" s="17"/>
      <c r="M23088"/>
      <c r="N23088"/>
    </row>
    <row r="23089" spans="3:14" x14ac:dyDescent="0.2">
      <c r="C23089" s="17"/>
      <c r="M23089"/>
      <c r="N23089"/>
    </row>
    <row r="23090" spans="3:14" x14ac:dyDescent="0.2">
      <c r="C23090" s="17"/>
      <c r="M23090"/>
      <c r="N23090"/>
    </row>
    <row r="23091" spans="3:14" x14ac:dyDescent="0.2">
      <c r="C23091" s="17"/>
      <c r="M23091"/>
      <c r="N23091"/>
    </row>
    <row r="23092" spans="3:14" x14ac:dyDescent="0.2">
      <c r="C23092" s="17"/>
      <c r="M23092"/>
      <c r="N23092"/>
    </row>
    <row r="23093" spans="3:14" x14ac:dyDescent="0.2">
      <c r="C23093" s="17"/>
      <c r="M23093"/>
      <c r="N23093"/>
    </row>
    <row r="23094" spans="3:14" x14ac:dyDescent="0.2">
      <c r="C23094" s="17"/>
      <c r="M23094"/>
      <c r="N23094"/>
    </row>
    <row r="23095" spans="3:14" x14ac:dyDescent="0.2">
      <c r="C23095" s="17"/>
      <c r="M23095"/>
      <c r="N23095"/>
    </row>
    <row r="23096" spans="3:14" x14ac:dyDescent="0.2">
      <c r="C23096" s="17"/>
      <c r="M23096"/>
      <c r="N23096"/>
    </row>
    <row r="23097" spans="3:14" x14ac:dyDescent="0.2">
      <c r="C23097" s="17"/>
      <c r="M23097"/>
      <c r="N23097"/>
    </row>
    <row r="23098" spans="3:14" x14ac:dyDescent="0.2">
      <c r="C23098" s="17"/>
      <c r="M23098"/>
      <c r="N23098"/>
    </row>
    <row r="23099" spans="3:14" x14ac:dyDescent="0.2">
      <c r="C23099" s="17"/>
      <c r="M23099"/>
      <c r="N23099"/>
    </row>
    <row r="23100" spans="3:14" x14ac:dyDescent="0.2">
      <c r="C23100" s="17"/>
      <c r="M23100"/>
      <c r="N23100"/>
    </row>
    <row r="23101" spans="3:14" x14ac:dyDescent="0.2">
      <c r="C23101" s="17"/>
      <c r="M23101"/>
      <c r="N23101"/>
    </row>
    <row r="23102" spans="3:14" x14ac:dyDescent="0.2">
      <c r="C23102" s="17"/>
      <c r="M23102"/>
      <c r="N23102"/>
    </row>
    <row r="23103" spans="3:14" x14ac:dyDescent="0.2">
      <c r="C23103" s="17"/>
      <c r="M23103"/>
      <c r="N23103"/>
    </row>
    <row r="23104" spans="3:14" x14ac:dyDescent="0.2">
      <c r="C23104" s="17"/>
      <c r="M23104"/>
      <c r="N23104"/>
    </row>
    <row r="23105" spans="3:14" x14ac:dyDescent="0.2">
      <c r="C23105" s="17"/>
      <c r="M23105"/>
      <c r="N23105"/>
    </row>
    <row r="23106" spans="3:14" x14ac:dyDescent="0.2">
      <c r="C23106" s="17"/>
      <c r="M23106"/>
      <c r="N23106"/>
    </row>
    <row r="23107" spans="3:14" x14ac:dyDescent="0.2">
      <c r="C23107" s="17"/>
      <c r="M23107"/>
      <c r="N23107"/>
    </row>
    <row r="23108" spans="3:14" x14ac:dyDescent="0.2">
      <c r="C23108" s="17"/>
      <c r="M23108"/>
      <c r="N23108"/>
    </row>
    <row r="23109" spans="3:14" x14ac:dyDescent="0.2">
      <c r="C23109" s="17"/>
      <c r="M23109"/>
      <c r="N23109"/>
    </row>
    <row r="23110" spans="3:14" x14ac:dyDescent="0.2">
      <c r="C23110" s="17"/>
      <c r="M23110"/>
      <c r="N23110"/>
    </row>
    <row r="23111" spans="3:14" x14ac:dyDescent="0.2">
      <c r="C23111" s="17"/>
      <c r="M23111"/>
      <c r="N23111"/>
    </row>
    <row r="23112" spans="3:14" x14ac:dyDescent="0.2">
      <c r="C23112" s="17"/>
      <c r="M23112"/>
      <c r="N23112"/>
    </row>
    <row r="23113" spans="3:14" x14ac:dyDescent="0.2">
      <c r="C23113" s="17"/>
      <c r="M23113"/>
      <c r="N23113"/>
    </row>
    <row r="23114" spans="3:14" x14ac:dyDescent="0.2">
      <c r="C23114" s="17"/>
      <c r="M23114"/>
      <c r="N23114"/>
    </row>
    <row r="23115" spans="3:14" x14ac:dyDescent="0.2">
      <c r="C23115" s="17"/>
      <c r="M23115"/>
      <c r="N23115"/>
    </row>
    <row r="23116" spans="3:14" x14ac:dyDescent="0.2">
      <c r="C23116" s="17"/>
      <c r="M23116"/>
      <c r="N23116"/>
    </row>
    <row r="23117" spans="3:14" x14ac:dyDescent="0.2">
      <c r="C23117" s="17"/>
      <c r="M23117"/>
      <c r="N23117"/>
    </row>
    <row r="23118" spans="3:14" x14ac:dyDescent="0.2">
      <c r="C23118" s="17"/>
      <c r="M23118"/>
      <c r="N23118"/>
    </row>
    <row r="23119" spans="3:14" x14ac:dyDescent="0.2">
      <c r="C23119" s="17"/>
      <c r="M23119"/>
      <c r="N23119"/>
    </row>
    <row r="23120" spans="3:14" x14ac:dyDescent="0.2">
      <c r="C23120" s="17"/>
      <c r="M23120"/>
      <c r="N23120"/>
    </row>
    <row r="23121" spans="3:14" x14ac:dyDescent="0.2">
      <c r="C23121" s="17"/>
      <c r="M23121"/>
      <c r="N23121"/>
    </row>
    <row r="23122" spans="3:14" x14ac:dyDescent="0.2">
      <c r="C23122" s="17"/>
      <c r="M23122"/>
      <c r="N23122"/>
    </row>
    <row r="23123" spans="3:14" x14ac:dyDescent="0.2">
      <c r="C23123" s="17"/>
      <c r="M23123"/>
      <c r="N23123"/>
    </row>
    <row r="23124" spans="3:14" x14ac:dyDescent="0.2">
      <c r="C23124" s="17"/>
      <c r="M23124"/>
      <c r="N23124"/>
    </row>
    <row r="23125" spans="3:14" x14ac:dyDescent="0.2">
      <c r="C23125" s="17"/>
      <c r="M23125"/>
      <c r="N23125"/>
    </row>
    <row r="23126" spans="3:14" x14ac:dyDescent="0.2">
      <c r="C23126" s="17"/>
      <c r="M23126"/>
      <c r="N23126"/>
    </row>
    <row r="23127" spans="3:14" x14ac:dyDescent="0.2">
      <c r="C23127" s="17"/>
      <c r="M23127"/>
      <c r="N23127"/>
    </row>
    <row r="23128" spans="3:14" x14ac:dyDescent="0.2">
      <c r="C23128" s="17"/>
      <c r="M23128"/>
      <c r="N23128"/>
    </row>
    <row r="23129" spans="3:14" x14ac:dyDescent="0.2">
      <c r="C23129" s="17"/>
      <c r="M23129"/>
      <c r="N23129"/>
    </row>
    <row r="23130" spans="3:14" x14ac:dyDescent="0.2">
      <c r="C23130" s="17"/>
      <c r="M23130"/>
      <c r="N23130"/>
    </row>
    <row r="23131" spans="3:14" x14ac:dyDescent="0.2">
      <c r="C23131" s="17"/>
      <c r="M23131"/>
      <c r="N23131"/>
    </row>
    <row r="23132" spans="3:14" x14ac:dyDescent="0.2">
      <c r="C23132" s="17"/>
      <c r="M23132"/>
      <c r="N23132"/>
    </row>
    <row r="23133" spans="3:14" x14ac:dyDescent="0.2">
      <c r="C23133" s="17"/>
      <c r="M23133"/>
      <c r="N23133"/>
    </row>
    <row r="23134" spans="3:14" x14ac:dyDescent="0.2">
      <c r="C23134" s="17"/>
      <c r="M23134"/>
      <c r="N23134"/>
    </row>
    <row r="23135" spans="3:14" x14ac:dyDescent="0.2">
      <c r="C23135" s="17"/>
      <c r="M23135"/>
      <c r="N23135"/>
    </row>
    <row r="23136" spans="3:14" x14ac:dyDescent="0.2">
      <c r="C23136" s="17"/>
      <c r="M23136"/>
      <c r="N23136"/>
    </row>
    <row r="23137" spans="3:14" x14ac:dyDescent="0.2">
      <c r="C23137" s="17"/>
      <c r="M23137"/>
      <c r="N23137"/>
    </row>
    <row r="23138" spans="3:14" x14ac:dyDescent="0.2">
      <c r="C23138" s="17"/>
      <c r="M23138"/>
      <c r="N23138"/>
    </row>
    <row r="23139" spans="3:14" x14ac:dyDescent="0.2">
      <c r="C23139" s="17"/>
      <c r="M23139"/>
      <c r="N23139"/>
    </row>
    <row r="23140" spans="3:14" x14ac:dyDescent="0.2">
      <c r="C23140" s="17"/>
      <c r="M23140"/>
      <c r="N23140"/>
    </row>
    <row r="23141" spans="3:14" x14ac:dyDescent="0.2">
      <c r="C23141" s="17"/>
      <c r="M23141"/>
      <c r="N23141"/>
    </row>
    <row r="23142" spans="3:14" x14ac:dyDescent="0.2">
      <c r="C23142" s="17"/>
      <c r="M23142"/>
      <c r="N23142"/>
    </row>
    <row r="23143" spans="3:14" x14ac:dyDescent="0.2">
      <c r="C23143" s="17"/>
      <c r="M23143"/>
      <c r="N23143"/>
    </row>
    <row r="23144" spans="3:14" x14ac:dyDescent="0.2">
      <c r="C23144" s="17"/>
      <c r="M23144"/>
      <c r="N23144"/>
    </row>
    <row r="23145" spans="3:14" x14ac:dyDescent="0.2">
      <c r="C23145" s="17"/>
      <c r="M23145"/>
      <c r="N23145"/>
    </row>
    <row r="23146" spans="3:14" x14ac:dyDescent="0.2">
      <c r="C23146" s="17"/>
      <c r="M23146"/>
      <c r="N23146"/>
    </row>
    <row r="23147" spans="3:14" x14ac:dyDescent="0.2">
      <c r="C23147" s="17"/>
      <c r="M23147"/>
      <c r="N23147"/>
    </row>
    <row r="23148" spans="3:14" x14ac:dyDescent="0.2">
      <c r="C23148" s="17"/>
      <c r="M23148"/>
      <c r="N23148"/>
    </row>
    <row r="23149" spans="3:14" x14ac:dyDescent="0.2">
      <c r="C23149" s="17"/>
      <c r="M23149"/>
      <c r="N23149"/>
    </row>
    <row r="23150" spans="3:14" x14ac:dyDescent="0.2">
      <c r="C23150" s="17"/>
      <c r="M23150"/>
      <c r="N23150"/>
    </row>
    <row r="23151" spans="3:14" x14ac:dyDescent="0.2">
      <c r="C23151" s="17"/>
      <c r="M23151"/>
      <c r="N23151"/>
    </row>
    <row r="23152" spans="3:14" x14ac:dyDescent="0.2">
      <c r="C23152" s="17"/>
      <c r="M23152"/>
      <c r="N23152"/>
    </row>
    <row r="23153" spans="3:14" x14ac:dyDescent="0.2">
      <c r="C23153" s="17"/>
      <c r="M23153"/>
      <c r="N23153"/>
    </row>
    <row r="23154" spans="3:14" x14ac:dyDescent="0.2">
      <c r="C23154" s="17"/>
      <c r="M23154"/>
      <c r="N23154"/>
    </row>
    <row r="23155" spans="3:14" x14ac:dyDescent="0.2">
      <c r="C23155" s="17"/>
      <c r="M23155"/>
      <c r="N23155"/>
    </row>
    <row r="23156" spans="3:14" x14ac:dyDescent="0.2">
      <c r="C23156" s="17"/>
      <c r="M23156"/>
      <c r="N23156"/>
    </row>
    <row r="23157" spans="3:14" x14ac:dyDescent="0.2">
      <c r="C23157" s="17"/>
      <c r="M23157"/>
      <c r="N23157"/>
    </row>
    <row r="23158" spans="3:14" x14ac:dyDescent="0.2">
      <c r="C23158" s="17"/>
      <c r="M23158"/>
      <c r="N23158"/>
    </row>
    <row r="23159" spans="3:14" x14ac:dyDescent="0.2">
      <c r="C23159" s="17"/>
      <c r="M23159"/>
      <c r="N23159"/>
    </row>
    <row r="23160" spans="3:14" x14ac:dyDescent="0.2">
      <c r="C23160" s="17"/>
      <c r="M23160"/>
      <c r="N23160"/>
    </row>
    <row r="23161" spans="3:14" x14ac:dyDescent="0.2">
      <c r="C23161" s="17"/>
      <c r="M23161"/>
      <c r="N23161"/>
    </row>
    <row r="23162" spans="3:14" x14ac:dyDescent="0.2">
      <c r="C23162" s="17"/>
      <c r="M23162"/>
      <c r="N23162"/>
    </row>
    <row r="23163" spans="3:14" x14ac:dyDescent="0.2">
      <c r="C23163" s="17"/>
      <c r="M23163"/>
      <c r="N23163"/>
    </row>
    <row r="23164" spans="3:14" x14ac:dyDescent="0.2">
      <c r="C23164" s="17"/>
      <c r="M23164"/>
      <c r="N23164"/>
    </row>
    <row r="23165" spans="3:14" x14ac:dyDescent="0.2">
      <c r="C23165" s="17"/>
      <c r="M23165"/>
      <c r="N23165"/>
    </row>
    <row r="23166" spans="3:14" x14ac:dyDescent="0.2">
      <c r="C23166" s="17"/>
      <c r="M23166"/>
      <c r="N23166"/>
    </row>
    <row r="23167" spans="3:14" x14ac:dyDescent="0.2">
      <c r="C23167" s="17"/>
      <c r="M23167"/>
      <c r="N23167"/>
    </row>
    <row r="23168" spans="3:14" x14ac:dyDescent="0.2">
      <c r="C23168" s="17"/>
      <c r="M23168"/>
      <c r="N23168"/>
    </row>
    <row r="23169" spans="3:14" x14ac:dyDescent="0.2">
      <c r="C23169" s="17"/>
      <c r="M23169"/>
      <c r="N23169"/>
    </row>
    <row r="23170" spans="3:14" x14ac:dyDescent="0.2">
      <c r="C23170" s="17"/>
      <c r="M23170"/>
      <c r="N23170"/>
    </row>
    <row r="23171" spans="3:14" x14ac:dyDescent="0.2">
      <c r="C23171" s="17"/>
      <c r="M23171"/>
      <c r="N23171"/>
    </row>
    <row r="23172" spans="3:14" x14ac:dyDescent="0.2">
      <c r="C23172" s="17"/>
      <c r="M23172"/>
      <c r="N23172"/>
    </row>
    <row r="23173" spans="3:14" x14ac:dyDescent="0.2">
      <c r="C23173" s="17"/>
      <c r="M23173"/>
      <c r="N23173"/>
    </row>
    <row r="23174" spans="3:14" x14ac:dyDescent="0.2">
      <c r="C23174" s="17"/>
      <c r="M23174"/>
      <c r="N23174"/>
    </row>
    <row r="23175" spans="3:14" x14ac:dyDescent="0.2">
      <c r="C23175" s="17"/>
      <c r="M23175"/>
      <c r="N23175"/>
    </row>
    <row r="23176" spans="3:14" x14ac:dyDescent="0.2">
      <c r="C23176" s="17"/>
      <c r="M23176"/>
      <c r="N23176"/>
    </row>
    <row r="23177" spans="3:14" x14ac:dyDescent="0.2">
      <c r="C23177" s="17"/>
      <c r="M23177"/>
      <c r="N23177"/>
    </row>
    <row r="23178" spans="3:14" x14ac:dyDescent="0.2">
      <c r="C23178" s="17"/>
      <c r="M23178"/>
      <c r="N23178"/>
    </row>
    <row r="23179" spans="3:14" x14ac:dyDescent="0.2">
      <c r="C23179" s="17"/>
      <c r="M23179"/>
      <c r="N23179"/>
    </row>
    <row r="23180" spans="3:14" x14ac:dyDescent="0.2">
      <c r="C23180" s="17"/>
      <c r="M23180"/>
      <c r="N23180"/>
    </row>
    <row r="23181" spans="3:14" x14ac:dyDescent="0.2">
      <c r="C23181" s="17"/>
      <c r="M23181"/>
      <c r="N23181"/>
    </row>
    <row r="23182" spans="3:14" x14ac:dyDescent="0.2">
      <c r="C23182" s="17"/>
      <c r="M23182"/>
      <c r="N23182"/>
    </row>
    <row r="23183" spans="3:14" x14ac:dyDescent="0.2">
      <c r="C23183" s="17"/>
      <c r="M23183"/>
      <c r="N23183"/>
    </row>
    <row r="23184" spans="3:14" x14ac:dyDescent="0.2">
      <c r="C23184" s="17"/>
      <c r="M23184"/>
      <c r="N23184"/>
    </row>
    <row r="23185" spans="3:14" x14ac:dyDescent="0.2">
      <c r="C23185" s="17"/>
      <c r="M23185"/>
      <c r="N23185"/>
    </row>
    <row r="23186" spans="3:14" x14ac:dyDescent="0.2">
      <c r="C23186" s="17"/>
      <c r="M23186"/>
      <c r="N23186"/>
    </row>
    <row r="23187" spans="3:14" x14ac:dyDescent="0.2">
      <c r="C23187" s="17"/>
      <c r="M23187"/>
      <c r="N23187"/>
    </row>
    <row r="23188" spans="3:14" x14ac:dyDescent="0.2">
      <c r="C23188" s="17"/>
      <c r="M23188"/>
      <c r="N23188"/>
    </row>
    <row r="23189" spans="3:14" x14ac:dyDescent="0.2">
      <c r="C23189" s="17"/>
      <c r="M23189"/>
      <c r="N23189"/>
    </row>
    <row r="23190" spans="3:14" x14ac:dyDescent="0.2">
      <c r="C23190" s="17"/>
      <c r="M23190"/>
      <c r="N23190"/>
    </row>
    <row r="23191" spans="3:14" x14ac:dyDescent="0.2">
      <c r="C23191" s="17"/>
      <c r="M23191"/>
      <c r="N23191"/>
    </row>
    <row r="23192" spans="3:14" x14ac:dyDescent="0.2">
      <c r="C23192" s="17"/>
      <c r="M23192"/>
      <c r="N23192"/>
    </row>
    <row r="23193" spans="3:14" x14ac:dyDescent="0.2">
      <c r="C23193" s="17"/>
      <c r="M23193"/>
      <c r="N23193"/>
    </row>
    <row r="23194" spans="3:14" x14ac:dyDescent="0.2">
      <c r="C23194" s="17"/>
      <c r="M23194"/>
      <c r="N23194"/>
    </row>
    <row r="23195" spans="3:14" x14ac:dyDescent="0.2">
      <c r="C23195" s="17"/>
      <c r="M23195"/>
      <c r="N23195"/>
    </row>
    <row r="23196" spans="3:14" x14ac:dyDescent="0.2">
      <c r="C23196" s="17"/>
      <c r="M23196"/>
      <c r="N23196"/>
    </row>
    <row r="23197" spans="3:14" x14ac:dyDescent="0.2">
      <c r="C23197" s="17"/>
      <c r="M23197"/>
      <c r="N23197"/>
    </row>
    <row r="23198" spans="3:14" x14ac:dyDescent="0.2">
      <c r="C23198" s="17"/>
      <c r="M23198"/>
      <c r="N23198"/>
    </row>
    <row r="23199" spans="3:14" x14ac:dyDescent="0.2">
      <c r="C23199" s="17"/>
      <c r="M23199"/>
      <c r="N23199"/>
    </row>
    <row r="23200" spans="3:14" x14ac:dyDescent="0.2">
      <c r="C23200" s="17"/>
      <c r="M23200"/>
      <c r="N23200"/>
    </row>
    <row r="23201" spans="3:14" x14ac:dyDescent="0.2">
      <c r="C23201" s="17"/>
      <c r="M23201"/>
      <c r="N23201"/>
    </row>
    <row r="23202" spans="3:14" x14ac:dyDescent="0.2">
      <c r="C23202" s="17"/>
      <c r="M23202"/>
      <c r="N23202"/>
    </row>
    <row r="23203" spans="3:14" x14ac:dyDescent="0.2">
      <c r="C23203" s="17"/>
      <c r="M23203"/>
      <c r="N23203"/>
    </row>
    <row r="23204" spans="3:14" x14ac:dyDescent="0.2">
      <c r="C23204" s="17"/>
      <c r="M23204"/>
      <c r="N23204"/>
    </row>
    <row r="23205" spans="3:14" x14ac:dyDescent="0.2">
      <c r="C23205" s="17"/>
      <c r="M23205"/>
      <c r="N23205"/>
    </row>
    <row r="23206" spans="3:14" x14ac:dyDescent="0.2">
      <c r="C23206" s="17"/>
      <c r="M23206"/>
      <c r="N23206"/>
    </row>
    <row r="23207" spans="3:14" x14ac:dyDescent="0.2">
      <c r="C23207" s="17"/>
      <c r="M23207"/>
      <c r="N23207"/>
    </row>
    <row r="23208" spans="3:14" x14ac:dyDescent="0.2">
      <c r="C23208" s="17"/>
      <c r="M23208"/>
      <c r="N23208"/>
    </row>
    <row r="23209" spans="3:14" x14ac:dyDescent="0.2">
      <c r="C23209" s="17"/>
      <c r="M23209"/>
      <c r="N23209"/>
    </row>
    <row r="23210" spans="3:14" x14ac:dyDescent="0.2">
      <c r="C23210" s="17"/>
      <c r="M23210"/>
      <c r="N23210"/>
    </row>
    <row r="23211" spans="3:14" x14ac:dyDescent="0.2">
      <c r="C23211" s="17"/>
      <c r="M23211"/>
      <c r="N23211"/>
    </row>
    <row r="23212" spans="3:14" x14ac:dyDescent="0.2">
      <c r="C23212" s="17"/>
      <c r="M23212"/>
      <c r="N23212"/>
    </row>
    <row r="23213" spans="3:14" x14ac:dyDescent="0.2">
      <c r="C23213" s="17"/>
      <c r="M23213"/>
      <c r="N23213"/>
    </row>
    <row r="23214" spans="3:14" x14ac:dyDescent="0.2">
      <c r="C23214" s="17"/>
      <c r="M23214"/>
      <c r="N23214"/>
    </row>
    <row r="23215" spans="3:14" x14ac:dyDescent="0.2">
      <c r="C23215" s="17"/>
      <c r="M23215"/>
      <c r="N23215"/>
    </row>
    <row r="23216" spans="3:14" x14ac:dyDescent="0.2">
      <c r="C23216" s="17"/>
      <c r="M23216"/>
      <c r="N23216"/>
    </row>
    <row r="23217" spans="3:14" x14ac:dyDescent="0.2">
      <c r="C23217" s="17"/>
      <c r="M23217"/>
      <c r="N23217"/>
    </row>
    <row r="23218" spans="3:14" x14ac:dyDescent="0.2">
      <c r="C23218" s="17"/>
      <c r="M23218"/>
      <c r="N23218"/>
    </row>
    <row r="23219" spans="3:14" x14ac:dyDescent="0.2">
      <c r="C23219" s="17"/>
      <c r="M23219"/>
      <c r="N23219"/>
    </row>
    <row r="23220" spans="3:14" x14ac:dyDescent="0.2">
      <c r="C23220" s="17"/>
      <c r="M23220"/>
      <c r="N23220"/>
    </row>
    <row r="23221" spans="3:14" x14ac:dyDescent="0.2">
      <c r="C23221" s="17"/>
      <c r="M23221"/>
      <c r="N23221"/>
    </row>
    <row r="23222" spans="3:14" x14ac:dyDescent="0.2">
      <c r="C23222" s="17"/>
      <c r="M23222"/>
      <c r="N23222"/>
    </row>
    <row r="23223" spans="3:14" x14ac:dyDescent="0.2">
      <c r="C23223" s="17"/>
      <c r="M23223"/>
      <c r="N23223"/>
    </row>
    <row r="23224" spans="3:14" x14ac:dyDescent="0.2">
      <c r="C23224" s="17"/>
      <c r="M23224"/>
      <c r="N23224"/>
    </row>
    <row r="23225" spans="3:14" x14ac:dyDescent="0.2">
      <c r="C23225" s="17"/>
      <c r="M23225"/>
      <c r="N23225"/>
    </row>
    <row r="23226" spans="3:14" x14ac:dyDescent="0.2">
      <c r="C23226" s="17"/>
      <c r="M23226"/>
      <c r="N23226"/>
    </row>
    <row r="23227" spans="3:14" x14ac:dyDescent="0.2">
      <c r="C23227" s="17"/>
      <c r="M23227"/>
      <c r="N23227"/>
    </row>
    <row r="23228" spans="3:14" x14ac:dyDescent="0.2">
      <c r="C23228" s="17"/>
      <c r="M23228"/>
      <c r="N23228"/>
    </row>
    <row r="23229" spans="3:14" x14ac:dyDescent="0.2">
      <c r="C23229" s="17"/>
      <c r="M23229"/>
      <c r="N23229"/>
    </row>
    <row r="23230" spans="3:14" x14ac:dyDescent="0.2">
      <c r="C23230" s="17"/>
      <c r="M23230"/>
      <c r="N23230"/>
    </row>
    <row r="23231" spans="3:14" x14ac:dyDescent="0.2">
      <c r="C23231" s="17"/>
      <c r="M23231"/>
      <c r="N23231"/>
    </row>
    <row r="23232" spans="3:14" x14ac:dyDescent="0.2">
      <c r="C23232" s="17"/>
      <c r="M23232"/>
      <c r="N23232"/>
    </row>
    <row r="23233" spans="3:14" x14ac:dyDescent="0.2">
      <c r="C23233" s="17"/>
      <c r="M23233"/>
      <c r="N23233"/>
    </row>
    <row r="23234" spans="3:14" x14ac:dyDescent="0.2">
      <c r="C23234" s="17"/>
      <c r="M23234"/>
      <c r="N23234"/>
    </row>
    <row r="23235" spans="3:14" x14ac:dyDescent="0.2">
      <c r="C23235" s="17"/>
      <c r="M23235"/>
      <c r="N23235"/>
    </row>
    <row r="23236" spans="3:14" x14ac:dyDescent="0.2">
      <c r="C23236" s="17"/>
      <c r="M23236"/>
      <c r="N23236"/>
    </row>
    <row r="23237" spans="3:14" x14ac:dyDescent="0.2">
      <c r="C23237" s="17"/>
      <c r="M23237"/>
      <c r="N23237"/>
    </row>
    <row r="23238" spans="3:14" x14ac:dyDescent="0.2">
      <c r="C23238" s="17"/>
      <c r="M23238"/>
      <c r="N23238"/>
    </row>
    <row r="23239" spans="3:14" x14ac:dyDescent="0.2">
      <c r="C23239" s="17"/>
      <c r="M23239"/>
      <c r="N23239"/>
    </row>
    <row r="23240" spans="3:14" x14ac:dyDescent="0.2">
      <c r="C23240" s="17"/>
      <c r="M23240"/>
      <c r="N23240"/>
    </row>
    <row r="23241" spans="3:14" x14ac:dyDescent="0.2">
      <c r="C23241" s="17"/>
      <c r="M23241"/>
      <c r="N23241"/>
    </row>
    <row r="23242" spans="3:14" x14ac:dyDescent="0.2">
      <c r="C23242" s="17"/>
      <c r="M23242"/>
      <c r="N23242"/>
    </row>
    <row r="23243" spans="3:14" x14ac:dyDescent="0.2">
      <c r="C23243" s="17"/>
      <c r="M23243"/>
      <c r="N23243"/>
    </row>
    <row r="23244" spans="3:14" x14ac:dyDescent="0.2">
      <c r="C23244" s="17"/>
      <c r="M23244"/>
      <c r="N23244"/>
    </row>
    <row r="23245" spans="3:14" x14ac:dyDescent="0.2">
      <c r="C23245" s="17"/>
      <c r="M23245"/>
      <c r="N23245"/>
    </row>
    <row r="23246" spans="3:14" x14ac:dyDescent="0.2">
      <c r="C23246" s="17"/>
      <c r="M23246"/>
      <c r="N23246"/>
    </row>
    <row r="23247" spans="3:14" x14ac:dyDescent="0.2">
      <c r="C23247" s="17"/>
      <c r="M23247"/>
      <c r="N23247"/>
    </row>
    <row r="23248" spans="3:14" x14ac:dyDescent="0.2">
      <c r="C23248" s="17"/>
      <c r="M23248"/>
      <c r="N23248"/>
    </row>
    <row r="23249" spans="3:14" x14ac:dyDescent="0.2">
      <c r="C23249" s="17"/>
      <c r="M23249"/>
      <c r="N23249"/>
    </row>
    <row r="23250" spans="3:14" x14ac:dyDescent="0.2">
      <c r="C23250" s="17"/>
      <c r="M23250"/>
      <c r="N23250"/>
    </row>
    <row r="23251" spans="3:14" x14ac:dyDescent="0.2">
      <c r="C23251" s="17"/>
      <c r="M23251"/>
      <c r="N23251"/>
    </row>
    <row r="23252" spans="3:14" x14ac:dyDescent="0.2">
      <c r="C23252" s="17"/>
      <c r="M23252"/>
      <c r="N23252"/>
    </row>
    <row r="23253" spans="3:14" x14ac:dyDescent="0.2">
      <c r="C23253" s="17"/>
      <c r="M23253"/>
      <c r="N23253"/>
    </row>
    <row r="23254" spans="3:14" x14ac:dyDescent="0.2">
      <c r="C23254" s="17"/>
      <c r="M23254"/>
      <c r="N23254"/>
    </row>
    <row r="23255" spans="3:14" x14ac:dyDescent="0.2">
      <c r="C23255" s="17"/>
      <c r="M23255"/>
      <c r="N23255"/>
    </row>
    <row r="23256" spans="3:14" x14ac:dyDescent="0.2">
      <c r="C23256" s="17"/>
      <c r="M23256"/>
      <c r="N23256"/>
    </row>
    <row r="23257" spans="3:14" x14ac:dyDescent="0.2">
      <c r="C23257" s="17"/>
      <c r="M23257"/>
      <c r="N23257"/>
    </row>
    <row r="23258" spans="3:14" x14ac:dyDescent="0.2">
      <c r="C23258" s="17"/>
      <c r="M23258"/>
      <c r="N23258"/>
    </row>
    <row r="23259" spans="3:14" x14ac:dyDescent="0.2">
      <c r="C23259" s="17"/>
      <c r="M23259"/>
      <c r="N23259"/>
    </row>
    <row r="23260" spans="3:14" x14ac:dyDescent="0.2">
      <c r="C23260" s="17"/>
      <c r="M23260"/>
      <c r="N23260"/>
    </row>
    <row r="23261" spans="3:14" x14ac:dyDescent="0.2">
      <c r="C23261" s="17"/>
      <c r="M23261"/>
      <c r="N23261"/>
    </row>
    <row r="23262" spans="3:14" x14ac:dyDescent="0.2">
      <c r="C23262" s="17"/>
      <c r="M23262"/>
      <c r="N23262"/>
    </row>
    <row r="23263" spans="3:14" x14ac:dyDescent="0.2">
      <c r="C23263" s="17"/>
      <c r="M23263"/>
      <c r="N23263"/>
    </row>
    <row r="23264" spans="3:14" x14ac:dyDescent="0.2">
      <c r="C23264" s="17"/>
      <c r="M23264"/>
      <c r="N23264"/>
    </row>
    <row r="23265" spans="3:14" x14ac:dyDescent="0.2">
      <c r="C23265" s="17"/>
      <c r="M23265"/>
      <c r="N23265"/>
    </row>
    <row r="23266" spans="3:14" x14ac:dyDescent="0.2">
      <c r="C23266" s="17"/>
      <c r="M23266"/>
      <c r="N23266"/>
    </row>
    <row r="23267" spans="3:14" x14ac:dyDescent="0.2">
      <c r="C23267" s="17"/>
      <c r="M23267"/>
      <c r="N23267"/>
    </row>
    <row r="23268" spans="3:14" x14ac:dyDescent="0.2">
      <c r="C23268" s="17"/>
      <c r="M23268"/>
      <c r="N23268"/>
    </row>
    <row r="23269" spans="3:14" x14ac:dyDescent="0.2">
      <c r="C23269" s="17"/>
      <c r="M23269"/>
      <c r="N23269"/>
    </row>
    <row r="23270" spans="3:14" x14ac:dyDescent="0.2">
      <c r="C23270" s="17"/>
      <c r="M23270"/>
      <c r="N23270"/>
    </row>
    <row r="23271" spans="3:14" x14ac:dyDescent="0.2">
      <c r="C23271" s="17"/>
      <c r="M23271"/>
      <c r="N23271"/>
    </row>
    <row r="23272" spans="3:14" x14ac:dyDescent="0.2">
      <c r="C23272" s="17"/>
      <c r="M23272"/>
      <c r="N23272"/>
    </row>
    <row r="23273" spans="3:14" x14ac:dyDescent="0.2">
      <c r="C23273" s="17"/>
      <c r="M23273"/>
      <c r="N23273"/>
    </row>
    <row r="23274" spans="3:14" x14ac:dyDescent="0.2">
      <c r="C23274" s="17"/>
      <c r="M23274"/>
      <c r="N23274"/>
    </row>
    <row r="23275" spans="3:14" x14ac:dyDescent="0.2">
      <c r="C23275" s="17"/>
      <c r="M23275"/>
      <c r="N23275"/>
    </row>
    <row r="23276" spans="3:14" x14ac:dyDescent="0.2">
      <c r="C23276" s="17"/>
      <c r="M23276"/>
      <c r="N23276"/>
    </row>
    <row r="23277" spans="3:14" x14ac:dyDescent="0.2">
      <c r="C23277" s="17"/>
      <c r="M23277"/>
      <c r="N23277"/>
    </row>
    <row r="23278" spans="3:14" x14ac:dyDescent="0.2">
      <c r="C23278" s="17"/>
      <c r="M23278"/>
      <c r="N23278"/>
    </row>
    <row r="23279" spans="3:14" x14ac:dyDescent="0.2">
      <c r="C23279" s="17"/>
      <c r="M23279"/>
      <c r="N23279"/>
    </row>
    <row r="23280" spans="3:14" x14ac:dyDescent="0.2">
      <c r="C23280" s="17"/>
      <c r="M23280"/>
      <c r="N23280"/>
    </row>
    <row r="23281" spans="3:14" x14ac:dyDescent="0.2">
      <c r="C23281" s="17"/>
      <c r="M23281"/>
      <c r="N23281"/>
    </row>
    <row r="23282" spans="3:14" x14ac:dyDescent="0.2">
      <c r="C23282" s="17"/>
      <c r="M23282"/>
      <c r="N23282"/>
    </row>
    <row r="23283" spans="3:14" x14ac:dyDescent="0.2">
      <c r="C23283" s="17"/>
      <c r="M23283"/>
      <c r="N23283"/>
    </row>
    <row r="23284" spans="3:14" x14ac:dyDescent="0.2">
      <c r="C23284" s="17"/>
      <c r="M23284"/>
      <c r="N23284"/>
    </row>
    <row r="23285" spans="3:14" x14ac:dyDescent="0.2">
      <c r="C23285" s="17"/>
      <c r="M23285"/>
      <c r="N23285"/>
    </row>
    <row r="23286" spans="3:14" x14ac:dyDescent="0.2">
      <c r="C23286" s="17"/>
      <c r="M23286"/>
      <c r="N23286"/>
    </row>
    <row r="23287" spans="3:14" x14ac:dyDescent="0.2">
      <c r="C23287" s="17"/>
      <c r="M23287"/>
      <c r="N23287"/>
    </row>
    <row r="23288" spans="3:14" x14ac:dyDescent="0.2">
      <c r="C23288" s="17"/>
      <c r="M23288"/>
      <c r="N23288"/>
    </row>
    <row r="23289" spans="3:14" x14ac:dyDescent="0.2">
      <c r="C23289" s="17"/>
      <c r="M23289"/>
      <c r="N23289"/>
    </row>
    <row r="23290" spans="3:14" x14ac:dyDescent="0.2">
      <c r="C23290" s="17"/>
      <c r="M23290"/>
      <c r="N23290"/>
    </row>
    <row r="23291" spans="3:14" x14ac:dyDescent="0.2">
      <c r="C23291" s="17"/>
      <c r="M23291"/>
      <c r="N23291"/>
    </row>
    <row r="23292" spans="3:14" x14ac:dyDescent="0.2">
      <c r="C23292" s="17"/>
      <c r="M23292"/>
      <c r="N23292"/>
    </row>
    <row r="23293" spans="3:14" x14ac:dyDescent="0.2">
      <c r="C23293" s="17"/>
      <c r="M23293"/>
      <c r="N23293"/>
    </row>
    <row r="23294" spans="3:14" x14ac:dyDescent="0.2">
      <c r="C23294" s="17"/>
      <c r="M23294"/>
      <c r="N23294"/>
    </row>
    <row r="23295" spans="3:14" x14ac:dyDescent="0.2">
      <c r="C23295" s="17"/>
      <c r="M23295"/>
      <c r="N23295"/>
    </row>
    <row r="23296" spans="3:14" x14ac:dyDescent="0.2">
      <c r="C23296" s="17"/>
      <c r="M23296"/>
      <c r="N23296"/>
    </row>
    <row r="23297" spans="3:14" x14ac:dyDescent="0.2">
      <c r="C23297" s="17"/>
      <c r="M23297"/>
      <c r="N23297"/>
    </row>
    <row r="23298" spans="3:14" x14ac:dyDescent="0.2">
      <c r="C23298" s="17"/>
      <c r="M23298"/>
      <c r="N23298"/>
    </row>
    <row r="23299" spans="3:14" x14ac:dyDescent="0.2">
      <c r="C23299" s="17"/>
      <c r="M23299"/>
      <c r="N23299"/>
    </row>
    <row r="23300" spans="3:14" x14ac:dyDescent="0.2">
      <c r="C23300" s="17"/>
      <c r="M23300"/>
      <c r="N23300"/>
    </row>
    <row r="23301" spans="3:14" x14ac:dyDescent="0.2">
      <c r="C23301" s="17"/>
      <c r="M23301"/>
      <c r="N23301"/>
    </row>
    <row r="23302" spans="3:14" x14ac:dyDescent="0.2">
      <c r="C23302" s="17"/>
      <c r="M23302"/>
      <c r="N23302"/>
    </row>
    <row r="23303" spans="3:14" x14ac:dyDescent="0.2">
      <c r="C23303" s="17"/>
      <c r="M23303"/>
      <c r="N23303"/>
    </row>
    <row r="23304" spans="3:14" x14ac:dyDescent="0.2">
      <c r="C23304" s="17"/>
      <c r="M23304"/>
      <c r="N23304"/>
    </row>
    <row r="23305" spans="3:14" x14ac:dyDescent="0.2">
      <c r="C23305" s="17"/>
      <c r="M23305"/>
      <c r="N23305"/>
    </row>
    <row r="23306" spans="3:14" x14ac:dyDescent="0.2">
      <c r="C23306" s="17"/>
      <c r="M23306"/>
      <c r="N23306"/>
    </row>
    <row r="23307" spans="3:14" x14ac:dyDescent="0.2">
      <c r="C23307" s="17"/>
      <c r="M23307"/>
      <c r="N23307"/>
    </row>
    <row r="23308" spans="3:14" x14ac:dyDescent="0.2">
      <c r="C23308" s="17"/>
      <c r="M23308"/>
      <c r="N23308"/>
    </row>
    <row r="23309" spans="3:14" x14ac:dyDescent="0.2">
      <c r="C23309" s="17"/>
      <c r="M23309"/>
      <c r="N23309"/>
    </row>
    <row r="23310" spans="3:14" x14ac:dyDescent="0.2">
      <c r="C23310" s="17"/>
      <c r="M23310"/>
      <c r="N23310"/>
    </row>
    <row r="23311" spans="3:14" x14ac:dyDescent="0.2">
      <c r="C23311" s="17"/>
      <c r="M23311"/>
      <c r="N23311"/>
    </row>
    <row r="23312" spans="3:14" x14ac:dyDescent="0.2">
      <c r="C23312" s="17"/>
      <c r="M23312"/>
      <c r="N23312"/>
    </row>
    <row r="23313" spans="3:14" x14ac:dyDescent="0.2">
      <c r="C23313" s="17"/>
      <c r="M23313"/>
      <c r="N23313"/>
    </row>
    <row r="23314" spans="3:14" x14ac:dyDescent="0.2">
      <c r="C23314" s="17"/>
      <c r="M23314"/>
      <c r="N23314"/>
    </row>
    <row r="23315" spans="3:14" x14ac:dyDescent="0.2">
      <c r="C23315" s="17"/>
      <c r="M23315"/>
      <c r="N23315"/>
    </row>
    <row r="23316" spans="3:14" x14ac:dyDescent="0.2">
      <c r="C23316" s="17"/>
      <c r="M23316"/>
      <c r="N23316"/>
    </row>
    <row r="23317" spans="3:14" x14ac:dyDescent="0.2">
      <c r="C23317" s="17"/>
      <c r="M23317"/>
      <c r="N23317"/>
    </row>
    <row r="23318" spans="3:14" x14ac:dyDescent="0.2">
      <c r="C23318" s="17"/>
      <c r="M23318"/>
      <c r="N23318"/>
    </row>
    <row r="23319" spans="3:14" x14ac:dyDescent="0.2">
      <c r="C23319" s="17"/>
      <c r="M23319"/>
      <c r="N23319"/>
    </row>
    <row r="23320" spans="3:14" x14ac:dyDescent="0.2">
      <c r="C23320" s="17"/>
      <c r="M23320"/>
      <c r="N23320"/>
    </row>
    <row r="23321" spans="3:14" x14ac:dyDescent="0.2">
      <c r="C23321" s="17"/>
      <c r="M23321"/>
      <c r="N23321"/>
    </row>
    <row r="23322" spans="3:14" x14ac:dyDescent="0.2">
      <c r="C23322" s="17"/>
      <c r="M23322"/>
      <c r="N23322"/>
    </row>
    <row r="23323" spans="3:14" x14ac:dyDescent="0.2">
      <c r="C23323" s="17"/>
      <c r="M23323"/>
      <c r="N23323"/>
    </row>
    <row r="23324" spans="3:14" x14ac:dyDescent="0.2">
      <c r="C23324" s="17"/>
      <c r="M23324"/>
      <c r="N23324"/>
    </row>
    <row r="23325" spans="3:14" x14ac:dyDescent="0.2">
      <c r="C23325" s="17"/>
      <c r="M23325"/>
      <c r="N23325"/>
    </row>
    <row r="23326" spans="3:14" x14ac:dyDescent="0.2">
      <c r="C23326" s="17"/>
      <c r="M23326"/>
      <c r="N23326"/>
    </row>
    <row r="23327" spans="3:14" x14ac:dyDescent="0.2">
      <c r="C23327" s="17"/>
      <c r="M23327"/>
      <c r="N23327"/>
    </row>
    <row r="23328" spans="3:14" x14ac:dyDescent="0.2">
      <c r="C23328" s="17"/>
      <c r="M23328"/>
      <c r="N23328"/>
    </row>
    <row r="23329" spans="3:14" x14ac:dyDescent="0.2">
      <c r="C23329" s="17"/>
      <c r="M23329"/>
      <c r="N23329"/>
    </row>
    <row r="23330" spans="3:14" x14ac:dyDescent="0.2">
      <c r="C23330" s="17"/>
      <c r="M23330"/>
      <c r="N23330"/>
    </row>
    <row r="23331" spans="3:14" x14ac:dyDescent="0.2">
      <c r="C23331" s="17"/>
      <c r="M23331"/>
      <c r="N23331"/>
    </row>
    <row r="23332" spans="3:14" x14ac:dyDescent="0.2">
      <c r="C23332" s="17"/>
      <c r="M23332"/>
      <c r="N23332"/>
    </row>
    <row r="23333" spans="3:14" x14ac:dyDescent="0.2">
      <c r="C23333" s="17"/>
      <c r="M23333"/>
      <c r="N23333"/>
    </row>
    <row r="23334" spans="3:14" x14ac:dyDescent="0.2">
      <c r="C23334" s="17"/>
      <c r="M23334"/>
      <c r="N23334"/>
    </row>
    <row r="23335" spans="3:14" x14ac:dyDescent="0.2">
      <c r="C23335" s="17"/>
      <c r="M23335"/>
      <c r="N23335"/>
    </row>
    <row r="23336" spans="3:14" x14ac:dyDescent="0.2">
      <c r="C23336" s="17"/>
      <c r="M23336"/>
      <c r="N23336"/>
    </row>
    <row r="23337" spans="3:14" x14ac:dyDescent="0.2">
      <c r="C23337" s="17"/>
      <c r="M23337"/>
      <c r="N23337"/>
    </row>
    <row r="23338" spans="3:14" x14ac:dyDescent="0.2">
      <c r="C23338" s="17"/>
      <c r="M23338"/>
      <c r="N23338"/>
    </row>
    <row r="23339" spans="3:14" x14ac:dyDescent="0.2">
      <c r="C23339" s="17"/>
      <c r="M23339"/>
      <c r="N23339"/>
    </row>
    <row r="23340" spans="3:14" x14ac:dyDescent="0.2">
      <c r="C23340" s="17"/>
      <c r="M23340"/>
      <c r="N23340"/>
    </row>
    <row r="23341" spans="3:14" x14ac:dyDescent="0.2">
      <c r="C23341" s="17"/>
      <c r="M23341"/>
      <c r="N23341"/>
    </row>
    <row r="23342" spans="3:14" x14ac:dyDescent="0.2">
      <c r="C23342" s="17"/>
      <c r="M23342"/>
      <c r="N23342"/>
    </row>
    <row r="23343" spans="3:14" x14ac:dyDescent="0.2">
      <c r="C23343" s="17"/>
      <c r="M23343"/>
      <c r="N23343"/>
    </row>
    <row r="23344" spans="3:14" x14ac:dyDescent="0.2">
      <c r="C23344" s="17"/>
      <c r="M23344"/>
      <c r="N23344"/>
    </row>
    <row r="23345" spans="3:14" x14ac:dyDescent="0.2">
      <c r="C23345" s="17"/>
      <c r="M23345"/>
      <c r="N23345"/>
    </row>
    <row r="23346" spans="3:14" x14ac:dyDescent="0.2">
      <c r="C23346" s="17"/>
      <c r="M23346"/>
      <c r="N23346"/>
    </row>
    <row r="23347" spans="3:14" x14ac:dyDescent="0.2">
      <c r="C23347" s="17"/>
      <c r="M23347"/>
      <c r="N23347"/>
    </row>
    <row r="23348" spans="3:14" x14ac:dyDescent="0.2">
      <c r="C23348" s="17"/>
      <c r="M23348"/>
      <c r="N23348"/>
    </row>
    <row r="23349" spans="3:14" x14ac:dyDescent="0.2">
      <c r="C23349" s="17"/>
      <c r="M23349"/>
      <c r="N23349"/>
    </row>
    <row r="23350" spans="3:14" x14ac:dyDescent="0.2">
      <c r="C23350" s="17"/>
      <c r="M23350"/>
      <c r="N23350"/>
    </row>
    <row r="23351" spans="3:14" x14ac:dyDescent="0.2">
      <c r="C23351" s="17"/>
      <c r="M23351"/>
      <c r="N23351"/>
    </row>
    <row r="23352" spans="3:14" x14ac:dyDescent="0.2">
      <c r="C23352" s="17"/>
      <c r="M23352"/>
      <c r="N23352"/>
    </row>
    <row r="23353" spans="3:14" x14ac:dyDescent="0.2">
      <c r="C23353" s="17"/>
      <c r="M23353"/>
      <c r="N23353"/>
    </row>
    <row r="23354" spans="3:14" x14ac:dyDescent="0.2">
      <c r="C23354" s="17"/>
      <c r="M23354"/>
      <c r="N23354"/>
    </row>
    <row r="23355" spans="3:14" x14ac:dyDescent="0.2">
      <c r="C23355" s="17"/>
      <c r="M23355"/>
      <c r="N23355"/>
    </row>
    <row r="23356" spans="3:14" x14ac:dyDescent="0.2">
      <c r="C23356" s="17"/>
      <c r="M23356"/>
      <c r="N23356"/>
    </row>
    <row r="23357" spans="3:14" x14ac:dyDescent="0.2">
      <c r="C23357" s="17"/>
      <c r="M23357"/>
      <c r="N23357"/>
    </row>
    <row r="23358" spans="3:14" x14ac:dyDescent="0.2">
      <c r="C23358" s="17"/>
      <c r="M23358"/>
      <c r="N23358"/>
    </row>
    <row r="23359" spans="3:14" x14ac:dyDescent="0.2">
      <c r="C23359" s="17"/>
      <c r="M23359"/>
      <c r="N23359"/>
    </row>
    <row r="23360" spans="3:14" x14ac:dyDescent="0.2">
      <c r="C23360" s="17"/>
      <c r="M23360"/>
      <c r="N23360"/>
    </row>
    <row r="23361" spans="3:14" x14ac:dyDescent="0.2">
      <c r="C23361" s="17"/>
      <c r="M23361"/>
      <c r="N23361"/>
    </row>
    <row r="23362" spans="3:14" x14ac:dyDescent="0.2">
      <c r="C23362" s="17"/>
      <c r="M23362"/>
      <c r="N23362"/>
    </row>
    <row r="23363" spans="3:14" x14ac:dyDescent="0.2">
      <c r="C23363" s="17"/>
      <c r="M23363"/>
      <c r="N23363"/>
    </row>
    <row r="23364" spans="3:14" x14ac:dyDescent="0.2">
      <c r="C23364" s="17"/>
      <c r="M23364"/>
      <c r="N23364"/>
    </row>
    <row r="23365" spans="3:14" x14ac:dyDescent="0.2">
      <c r="C23365" s="17"/>
      <c r="M23365"/>
      <c r="N23365"/>
    </row>
    <row r="23366" spans="3:14" x14ac:dyDescent="0.2">
      <c r="C23366" s="17"/>
      <c r="M23366"/>
      <c r="N23366"/>
    </row>
    <row r="23367" spans="3:14" x14ac:dyDescent="0.2">
      <c r="C23367" s="17"/>
      <c r="M23367"/>
      <c r="N23367"/>
    </row>
    <row r="23368" spans="3:14" x14ac:dyDescent="0.2">
      <c r="C23368" s="17"/>
      <c r="M23368"/>
      <c r="N23368"/>
    </row>
    <row r="23369" spans="3:14" x14ac:dyDescent="0.2">
      <c r="C23369" s="17"/>
      <c r="M23369"/>
      <c r="N23369"/>
    </row>
    <row r="23370" spans="3:14" x14ac:dyDescent="0.2">
      <c r="C23370" s="17"/>
      <c r="M23370"/>
      <c r="N23370"/>
    </row>
    <row r="23371" spans="3:14" x14ac:dyDescent="0.2">
      <c r="C23371" s="17"/>
      <c r="M23371"/>
      <c r="N23371"/>
    </row>
    <row r="23372" spans="3:14" x14ac:dyDescent="0.2">
      <c r="C23372" s="17"/>
      <c r="M23372"/>
      <c r="N23372"/>
    </row>
    <row r="23373" spans="3:14" x14ac:dyDescent="0.2">
      <c r="C23373" s="17"/>
      <c r="M23373"/>
      <c r="N23373"/>
    </row>
    <row r="23374" spans="3:14" x14ac:dyDescent="0.2">
      <c r="C23374" s="17"/>
      <c r="M23374"/>
      <c r="N23374"/>
    </row>
    <row r="23375" spans="3:14" x14ac:dyDescent="0.2">
      <c r="C23375" s="17"/>
      <c r="M23375"/>
      <c r="N23375"/>
    </row>
    <row r="23376" spans="3:14" x14ac:dyDescent="0.2">
      <c r="C23376" s="17"/>
      <c r="M23376"/>
      <c r="N23376"/>
    </row>
    <row r="23377" spans="3:14" x14ac:dyDescent="0.2">
      <c r="C23377" s="17"/>
      <c r="M23377"/>
      <c r="N23377"/>
    </row>
    <row r="23378" spans="3:14" x14ac:dyDescent="0.2">
      <c r="C23378" s="17"/>
      <c r="M23378"/>
      <c r="N23378"/>
    </row>
    <row r="23379" spans="3:14" x14ac:dyDescent="0.2">
      <c r="C23379" s="17"/>
      <c r="M23379"/>
      <c r="N23379"/>
    </row>
    <row r="23380" spans="3:14" x14ac:dyDescent="0.2">
      <c r="C23380" s="17"/>
      <c r="M23380"/>
      <c r="N23380"/>
    </row>
    <row r="23381" spans="3:14" x14ac:dyDescent="0.2">
      <c r="C23381" s="17"/>
      <c r="M23381"/>
      <c r="N23381"/>
    </row>
    <row r="23382" spans="3:14" x14ac:dyDescent="0.2">
      <c r="C23382" s="17"/>
      <c r="M23382"/>
      <c r="N23382"/>
    </row>
    <row r="23383" spans="3:14" x14ac:dyDescent="0.2">
      <c r="C23383" s="17"/>
      <c r="M23383"/>
      <c r="N23383"/>
    </row>
    <row r="23384" spans="3:14" x14ac:dyDescent="0.2">
      <c r="C23384" s="17"/>
      <c r="M23384"/>
      <c r="N23384"/>
    </row>
    <row r="23385" spans="3:14" x14ac:dyDescent="0.2">
      <c r="C23385" s="17"/>
      <c r="M23385"/>
      <c r="N23385"/>
    </row>
    <row r="23386" spans="3:14" x14ac:dyDescent="0.2">
      <c r="C23386" s="17"/>
      <c r="M23386"/>
      <c r="N23386"/>
    </row>
    <row r="23387" spans="3:14" x14ac:dyDescent="0.2">
      <c r="C23387" s="17"/>
      <c r="M23387"/>
      <c r="N23387"/>
    </row>
    <row r="23388" spans="3:14" x14ac:dyDescent="0.2">
      <c r="C23388" s="17"/>
      <c r="M23388"/>
      <c r="N23388"/>
    </row>
    <row r="23389" spans="3:14" x14ac:dyDescent="0.2">
      <c r="C23389" s="17"/>
      <c r="M23389"/>
      <c r="N23389"/>
    </row>
    <row r="23390" spans="3:14" x14ac:dyDescent="0.2">
      <c r="C23390" s="17"/>
      <c r="M23390"/>
      <c r="N23390"/>
    </row>
    <row r="23391" spans="3:14" x14ac:dyDescent="0.2">
      <c r="C23391" s="17"/>
      <c r="M23391"/>
      <c r="N23391"/>
    </row>
    <row r="23392" spans="3:14" x14ac:dyDescent="0.2">
      <c r="C23392" s="17"/>
      <c r="M23392"/>
      <c r="N23392"/>
    </row>
    <row r="23393" spans="3:14" x14ac:dyDescent="0.2">
      <c r="C23393" s="17"/>
      <c r="M23393"/>
      <c r="N23393"/>
    </row>
    <row r="23394" spans="3:14" x14ac:dyDescent="0.2">
      <c r="C23394" s="17"/>
      <c r="M23394"/>
      <c r="N23394"/>
    </row>
    <row r="23395" spans="3:14" x14ac:dyDescent="0.2">
      <c r="C23395" s="17"/>
      <c r="M23395"/>
      <c r="N23395"/>
    </row>
    <row r="23396" spans="3:14" x14ac:dyDescent="0.2">
      <c r="C23396" s="17"/>
      <c r="M23396"/>
      <c r="N23396"/>
    </row>
    <row r="23397" spans="3:14" x14ac:dyDescent="0.2">
      <c r="C23397" s="17"/>
      <c r="M23397"/>
      <c r="N23397"/>
    </row>
    <row r="23398" spans="3:14" x14ac:dyDescent="0.2">
      <c r="C23398" s="17"/>
      <c r="M23398"/>
      <c r="N23398"/>
    </row>
    <row r="23399" spans="3:14" x14ac:dyDescent="0.2">
      <c r="C23399" s="17"/>
      <c r="M23399"/>
      <c r="N23399"/>
    </row>
    <row r="23400" spans="3:14" x14ac:dyDescent="0.2">
      <c r="C23400" s="17"/>
      <c r="M23400"/>
      <c r="N23400"/>
    </row>
    <row r="23401" spans="3:14" x14ac:dyDescent="0.2">
      <c r="C23401" s="17"/>
      <c r="M23401"/>
      <c r="N23401"/>
    </row>
    <row r="23402" spans="3:14" x14ac:dyDescent="0.2">
      <c r="C23402" s="17"/>
      <c r="M23402"/>
      <c r="N23402"/>
    </row>
    <row r="23403" spans="3:14" x14ac:dyDescent="0.2">
      <c r="C23403" s="17"/>
      <c r="M23403"/>
      <c r="N23403"/>
    </row>
    <row r="23404" spans="3:14" x14ac:dyDescent="0.2">
      <c r="C23404" s="17"/>
      <c r="M23404"/>
      <c r="N23404"/>
    </row>
    <row r="23405" spans="3:14" x14ac:dyDescent="0.2">
      <c r="C23405" s="17"/>
      <c r="M23405"/>
      <c r="N23405"/>
    </row>
    <row r="23406" spans="3:14" x14ac:dyDescent="0.2">
      <c r="C23406" s="17"/>
      <c r="M23406"/>
      <c r="N23406"/>
    </row>
    <row r="23407" spans="3:14" x14ac:dyDescent="0.2">
      <c r="C23407" s="17"/>
      <c r="M23407"/>
      <c r="N23407"/>
    </row>
    <row r="23408" spans="3:14" x14ac:dyDescent="0.2">
      <c r="C23408" s="17"/>
      <c r="M23408"/>
      <c r="N23408"/>
    </row>
    <row r="23409" spans="3:14" x14ac:dyDescent="0.2">
      <c r="C23409" s="17"/>
      <c r="M23409"/>
      <c r="N23409"/>
    </row>
    <row r="23410" spans="3:14" x14ac:dyDescent="0.2">
      <c r="C23410" s="17"/>
      <c r="M23410"/>
      <c r="N23410"/>
    </row>
    <row r="23411" spans="3:14" x14ac:dyDescent="0.2">
      <c r="C23411" s="17"/>
      <c r="M23411"/>
      <c r="N23411"/>
    </row>
    <row r="23412" spans="3:14" x14ac:dyDescent="0.2">
      <c r="C23412" s="17"/>
      <c r="M23412"/>
      <c r="N23412"/>
    </row>
    <row r="23413" spans="3:14" x14ac:dyDescent="0.2">
      <c r="C23413" s="17"/>
      <c r="M23413"/>
      <c r="N23413"/>
    </row>
    <row r="23414" spans="3:14" x14ac:dyDescent="0.2">
      <c r="C23414" s="17"/>
      <c r="M23414"/>
      <c r="N23414"/>
    </row>
    <row r="23415" spans="3:14" x14ac:dyDescent="0.2">
      <c r="C23415" s="17"/>
      <c r="M23415"/>
      <c r="N23415"/>
    </row>
    <row r="23416" spans="3:14" x14ac:dyDescent="0.2">
      <c r="C23416" s="17"/>
      <c r="M23416"/>
      <c r="N23416"/>
    </row>
    <row r="23417" spans="3:14" x14ac:dyDescent="0.2">
      <c r="C23417" s="17"/>
      <c r="M23417"/>
      <c r="N23417"/>
    </row>
    <row r="23418" spans="3:14" x14ac:dyDescent="0.2">
      <c r="C23418" s="17"/>
      <c r="M23418"/>
      <c r="N23418"/>
    </row>
    <row r="23419" spans="3:14" x14ac:dyDescent="0.2">
      <c r="C23419" s="17"/>
      <c r="M23419"/>
      <c r="N23419"/>
    </row>
    <row r="23420" spans="3:14" x14ac:dyDescent="0.2">
      <c r="C23420" s="17"/>
      <c r="M23420"/>
      <c r="N23420"/>
    </row>
    <row r="23421" spans="3:14" x14ac:dyDescent="0.2">
      <c r="C23421" s="17"/>
      <c r="M23421"/>
      <c r="N23421"/>
    </row>
    <row r="23422" spans="3:14" x14ac:dyDescent="0.2">
      <c r="C23422" s="17"/>
      <c r="M23422"/>
      <c r="N23422"/>
    </row>
    <row r="23423" spans="3:14" x14ac:dyDescent="0.2">
      <c r="C23423" s="17"/>
      <c r="M23423"/>
      <c r="N23423"/>
    </row>
    <row r="23424" spans="3:14" x14ac:dyDescent="0.2">
      <c r="C23424" s="17"/>
      <c r="M23424"/>
      <c r="N23424"/>
    </row>
    <row r="23425" spans="3:14" x14ac:dyDescent="0.2">
      <c r="C23425" s="17"/>
      <c r="M23425"/>
      <c r="N23425"/>
    </row>
    <row r="23426" spans="3:14" x14ac:dyDescent="0.2">
      <c r="C23426" s="17"/>
      <c r="M23426"/>
      <c r="N23426"/>
    </row>
    <row r="23427" spans="3:14" x14ac:dyDescent="0.2">
      <c r="C23427" s="17"/>
      <c r="M23427"/>
      <c r="N23427"/>
    </row>
    <row r="23428" spans="3:14" x14ac:dyDescent="0.2">
      <c r="C23428" s="17"/>
      <c r="M23428"/>
      <c r="N23428"/>
    </row>
    <row r="23429" spans="3:14" x14ac:dyDescent="0.2">
      <c r="C23429" s="17"/>
      <c r="M23429"/>
      <c r="N23429"/>
    </row>
    <row r="23430" spans="3:14" x14ac:dyDescent="0.2">
      <c r="C23430" s="17"/>
      <c r="M23430"/>
      <c r="N23430"/>
    </row>
    <row r="23431" spans="3:14" x14ac:dyDescent="0.2">
      <c r="C23431" s="17"/>
      <c r="M23431"/>
      <c r="N23431"/>
    </row>
    <row r="23432" spans="3:14" x14ac:dyDescent="0.2">
      <c r="C23432" s="17"/>
      <c r="M23432"/>
      <c r="N23432"/>
    </row>
    <row r="23433" spans="3:14" x14ac:dyDescent="0.2">
      <c r="C23433" s="17"/>
      <c r="M23433"/>
      <c r="N23433"/>
    </row>
    <row r="23434" spans="3:14" x14ac:dyDescent="0.2">
      <c r="C23434" s="17"/>
      <c r="M23434"/>
      <c r="N23434"/>
    </row>
    <row r="23435" spans="3:14" x14ac:dyDescent="0.2">
      <c r="C23435" s="17"/>
      <c r="M23435"/>
      <c r="N23435"/>
    </row>
    <row r="23436" spans="3:14" x14ac:dyDescent="0.2">
      <c r="C23436" s="17"/>
      <c r="M23436"/>
      <c r="N23436"/>
    </row>
    <row r="23437" spans="3:14" x14ac:dyDescent="0.2">
      <c r="C23437" s="17"/>
      <c r="M23437"/>
      <c r="N23437"/>
    </row>
    <row r="23438" spans="3:14" x14ac:dyDescent="0.2">
      <c r="C23438" s="17"/>
      <c r="M23438"/>
      <c r="N23438"/>
    </row>
    <row r="23439" spans="3:14" x14ac:dyDescent="0.2">
      <c r="C23439" s="17"/>
      <c r="M23439"/>
      <c r="N23439"/>
    </row>
    <row r="23440" spans="3:14" x14ac:dyDescent="0.2">
      <c r="C23440" s="17"/>
      <c r="M23440"/>
      <c r="N23440"/>
    </row>
    <row r="23441" spans="3:14" x14ac:dyDescent="0.2">
      <c r="C23441" s="17"/>
      <c r="M23441"/>
      <c r="N23441"/>
    </row>
    <row r="23442" spans="3:14" x14ac:dyDescent="0.2">
      <c r="C23442" s="17"/>
      <c r="M23442"/>
      <c r="N23442"/>
    </row>
    <row r="23443" spans="3:14" x14ac:dyDescent="0.2">
      <c r="C23443" s="17"/>
      <c r="M23443"/>
      <c r="N23443"/>
    </row>
    <row r="23444" spans="3:14" x14ac:dyDescent="0.2">
      <c r="C23444" s="17"/>
      <c r="M23444"/>
      <c r="N23444"/>
    </row>
    <row r="23445" spans="3:14" x14ac:dyDescent="0.2">
      <c r="C23445" s="17"/>
      <c r="M23445"/>
      <c r="N23445"/>
    </row>
    <row r="23446" spans="3:14" x14ac:dyDescent="0.2">
      <c r="C23446" s="17"/>
      <c r="M23446"/>
      <c r="N23446"/>
    </row>
    <row r="23447" spans="3:14" x14ac:dyDescent="0.2">
      <c r="C23447" s="17"/>
      <c r="M23447"/>
      <c r="N23447"/>
    </row>
    <row r="23448" spans="3:14" x14ac:dyDescent="0.2">
      <c r="C23448" s="17"/>
      <c r="M23448"/>
      <c r="N23448"/>
    </row>
    <row r="23449" spans="3:14" x14ac:dyDescent="0.2">
      <c r="C23449" s="17"/>
      <c r="M23449"/>
      <c r="N23449"/>
    </row>
    <row r="23450" spans="3:14" x14ac:dyDescent="0.2">
      <c r="C23450" s="17"/>
      <c r="M23450"/>
      <c r="N23450"/>
    </row>
    <row r="23451" spans="3:14" x14ac:dyDescent="0.2">
      <c r="C23451" s="17"/>
      <c r="M23451"/>
      <c r="N23451"/>
    </row>
    <row r="23452" spans="3:14" x14ac:dyDescent="0.2">
      <c r="C23452" s="17"/>
      <c r="M23452"/>
      <c r="N23452"/>
    </row>
    <row r="23453" spans="3:14" x14ac:dyDescent="0.2">
      <c r="C23453" s="17"/>
      <c r="M23453"/>
      <c r="N23453"/>
    </row>
    <row r="23454" spans="3:14" x14ac:dyDescent="0.2">
      <c r="C23454" s="17"/>
      <c r="M23454"/>
      <c r="N23454"/>
    </row>
    <row r="23455" spans="3:14" x14ac:dyDescent="0.2">
      <c r="C23455" s="17"/>
      <c r="M23455"/>
      <c r="N23455"/>
    </row>
    <row r="23456" spans="3:14" x14ac:dyDescent="0.2">
      <c r="C23456" s="17"/>
      <c r="M23456"/>
      <c r="N23456"/>
    </row>
    <row r="23457" spans="3:14" x14ac:dyDescent="0.2">
      <c r="C23457" s="17"/>
      <c r="M23457"/>
      <c r="N23457"/>
    </row>
    <row r="23458" spans="3:14" x14ac:dyDescent="0.2">
      <c r="C23458" s="17"/>
      <c r="M23458"/>
      <c r="N23458"/>
    </row>
    <row r="23459" spans="3:14" x14ac:dyDescent="0.2">
      <c r="C23459" s="17"/>
      <c r="M23459"/>
      <c r="N23459"/>
    </row>
    <row r="23460" spans="3:14" x14ac:dyDescent="0.2">
      <c r="C23460" s="17"/>
      <c r="M23460"/>
      <c r="N23460"/>
    </row>
    <row r="23461" spans="3:14" x14ac:dyDescent="0.2">
      <c r="C23461" s="17"/>
      <c r="M23461"/>
      <c r="N23461"/>
    </row>
    <row r="23462" spans="3:14" x14ac:dyDescent="0.2">
      <c r="C23462" s="17"/>
      <c r="M23462"/>
      <c r="N23462"/>
    </row>
    <row r="23463" spans="3:14" x14ac:dyDescent="0.2">
      <c r="C23463" s="17"/>
      <c r="M23463"/>
      <c r="N23463"/>
    </row>
    <row r="23464" spans="3:14" x14ac:dyDescent="0.2">
      <c r="C23464" s="17"/>
      <c r="M23464"/>
      <c r="N23464"/>
    </row>
    <row r="23465" spans="3:14" x14ac:dyDescent="0.2">
      <c r="C23465" s="17"/>
      <c r="M23465"/>
      <c r="N23465"/>
    </row>
    <row r="23466" spans="3:14" x14ac:dyDescent="0.2">
      <c r="C23466" s="17"/>
      <c r="M23466"/>
      <c r="N23466"/>
    </row>
    <row r="23467" spans="3:14" x14ac:dyDescent="0.2">
      <c r="C23467" s="17"/>
      <c r="M23467"/>
      <c r="N23467"/>
    </row>
    <row r="23468" spans="3:14" x14ac:dyDescent="0.2">
      <c r="C23468" s="17"/>
      <c r="M23468"/>
      <c r="N23468"/>
    </row>
    <row r="23469" spans="3:14" x14ac:dyDescent="0.2">
      <c r="C23469" s="17"/>
      <c r="M23469"/>
      <c r="N23469"/>
    </row>
    <row r="23470" spans="3:14" x14ac:dyDescent="0.2">
      <c r="C23470" s="17"/>
      <c r="M23470"/>
      <c r="N23470"/>
    </row>
    <row r="23471" spans="3:14" x14ac:dyDescent="0.2">
      <c r="C23471" s="17"/>
      <c r="M23471"/>
      <c r="N23471"/>
    </row>
    <row r="23472" spans="3:14" x14ac:dyDescent="0.2">
      <c r="C23472" s="17"/>
      <c r="M23472"/>
      <c r="N23472"/>
    </row>
    <row r="23473" spans="3:14" x14ac:dyDescent="0.2">
      <c r="C23473" s="17"/>
      <c r="M23473"/>
      <c r="N23473"/>
    </row>
    <row r="23474" spans="3:14" x14ac:dyDescent="0.2">
      <c r="C23474" s="17"/>
      <c r="M23474"/>
      <c r="N23474"/>
    </row>
    <row r="23475" spans="3:14" x14ac:dyDescent="0.2">
      <c r="C23475" s="17"/>
      <c r="M23475"/>
      <c r="N23475"/>
    </row>
    <row r="23476" spans="3:14" x14ac:dyDescent="0.2">
      <c r="C23476" s="17"/>
      <c r="M23476"/>
      <c r="N23476"/>
    </row>
    <row r="23477" spans="3:14" x14ac:dyDescent="0.2">
      <c r="C23477" s="17"/>
      <c r="M23477"/>
      <c r="N23477"/>
    </row>
    <row r="23478" spans="3:14" x14ac:dyDescent="0.2">
      <c r="C23478" s="17"/>
      <c r="M23478"/>
      <c r="N23478"/>
    </row>
    <row r="23479" spans="3:14" x14ac:dyDescent="0.2">
      <c r="C23479" s="17"/>
      <c r="M23479"/>
      <c r="N23479"/>
    </row>
    <row r="23480" spans="3:14" x14ac:dyDescent="0.2">
      <c r="C23480" s="17"/>
      <c r="M23480"/>
      <c r="N23480"/>
    </row>
    <row r="23481" spans="3:14" x14ac:dyDescent="0.2">
      <c r="C23481" s="17"/>
      <c r="M23481"/>
      <c r="N23481"/>
    </row>
    <row r="23482" spans="3:14" x14ac:dyDescent="0.2">
      <c r="C23482" s="17"/>
      <c r="M23482"/>
      <c r="N23482"/>
    </row>
    <row r="23483" spans="3:14" x14ac:dyDescent="0.2">
      <c r="C23483" s="17"/>
      <c r="M23483"/>
      <c r="N23483"/>
    </row>
    <row r="23484" spans="3:14" x14ac:dyDescent="0.2">
      <c r="C23484" s="17"/>
      <c r="M23484"/>
      <c r="N23484"/>
    </row>
    <row r="23485" spans="3:14" x14ac:dyDescent="0.2">
      <c r="C23485" s="17"/>
      <c r="M23485"/>
      <c r="N23485"/>
    </row>
    <row r="23486" spans="3:14" x14ac:dyDescent="0.2">
      <c r="C23486" s="17"/>
      <c r="M23486"/>
      <c r="N23486"/>
    </row>
    <row r="23487" spans="3:14" x14ac:dyDescent="0.2">
      <c r="C23487" s="17"/>
      <c r="M23487"/>
      <c r="N23487"/>
    </row>
    <row r="23488" spans="3:14" x14ac:dyDescent="0.2">
      <c r="C23488" s="17"/>
      <c r="M23488"/>
      <c r="N23488"/>
    </row>
    <row r="23489" spans="3:14" x14ac:dyDescent="0.2">
      <c r="C23489" s="17"/>
      <c r="M23489"/>
      <c r="N23489"/>
    </row>
    <row r="23490" spans="3:14" x14ac:dyDescent="0.2">
      <c r="C23490" s="17"/>
      <c r="M23490"/>
      <c r="N23490"/>
    </row>
    <row r="23491" spans="3:14" x14ac:dyDescent="0.2">
      <c r="C23491" s="17"/>
      <c r="M23491"/>
      <c r="N23491"/>
    </row>
    <row r="23492" spans="3:14" x14ac:dyDescent="0.2">
      <c r="C23492" s="17"/>
      <c r="M23492"/>
      <c r="N23492"/>
    </row>
    <row r="23493" spans="3:14" x14ac:dyDescent="0.2">
      <c r="C23493" s="17"/>
      <c r="M23493"/>
      <c r="N23493"/>
    </row>
    <row r="23494" spans="3:14" x14ac:dyDescent="0.2">
      <c r="C23494" s="17"/>
      <c r="M23494"/>
      <c r="N23494"/>
    </row>
    <row r="23495" spans="3:14" x14ac:dyDescent="0.2">
      <c r="C23495" s="17"/>
      <c r="M23495"/>
      <c r="N23495"/>
    </row>
    <row r="23496" spans="3:14" x14ac:dyDescent="0.2">
      <c r="C23496" s="17"/>
      <c r="M23496"/>
      <c r="N23496"/>
    </row>
    <row r="23497" spans="3:14" x14ac:dyDescent="0.2">
      <c r="C23497" s="17"/>
      <c r="M23497"/>
      <c r="N23497"/>
    </row>
    <row r="23498" spans="3:14" x14ac:dyDescent="0.2">
      <c r="C23498" s="17"/>
      <c r="M23498"/>
      <c r="N23498"/>
    </row>
    <row r="23499" spans="3:14" x14ac:dyDescent="0.2">
      <c r="C23499" s="17"/>
      <c r="M23499"/>
      <c r="N23499"/>
    </row>
    <row r="23500" spans="3:14" x14ac:dyDescent="0.2">
      <c r="C23500" s="17"/>
      <c r="M23500"/>
      <c r="N23500"/>
    </row>
    <row r="23501" spans="3:14" x14ac:dyDescent="0.2">
      <c r="C23501" s="17"/>
      <c r="M23501"/>
      <c r="N23501"/>
    </row>
    <row r="23502" spans="3:14" x14ac:dyDescent="0.2">
      <c r="C23502" s="17"/>
      <c r="M23502"/>
      <c r="N23502"/>
    </row>
    <row r="23503" spans="3:14" x14ac:dyDescent="0.2">
      <c r="C23503" s="17"/>
      <c r="M23503"/>
      <c r="N23503"/>
    </row>
    <row r="23504" spans="3:14" x14ac:dyDescent="0.2">
      <c r="C23504" s="17"/>
      <c r="M23504"/>
      <c r="N23504"/>
    </row>
    <row r="23505" spans="3:14" x14ac:dyDescent="0.2">
      <c r="C23505" s="17"/>
      <c r="M23505"/>
      <c r="N23505"/>
    </row>
    <row r="23506" spans="3:14" x14ac:dyDescent="0.2">
      <c r="C23506" s="17"/>
      <c r="M23506"/>
      <c r="N23506"/>
    </row>
    <row r="23507" spans="3:14" x14ac:dyDescent="0.2">
      <c r="M23507"/>
      <c r="N23507"/>
    </row>
    <row r="23508" spans="3:14" x14ac:dyDescent="0.2">
      <c r="M23508"/>
      <c r="N23508"/>
    </row>
    <row r="23509" spans="3:14" x14ac:dyDescent="0.2">
      <c r="M23509"/>
      <c r="N23509"/>
    </row>
    <row r="23510" spans="3:14" x14ac:dyDescent="0.2">
      <c r="M23510"/>
      <c r="N23510"/>
    </row>
    <row r="23511" spans="3:14" x14ac:dyDescent="0.2">
      <c r="M23511"/>
      <c r="N23511"/>
    </row>
    <row r="23512" spans="3:14" x14ac:dyDescent="0.2">
      <c r="M23512"/>
      <c r="N23512"/>
    </row>
    <row r="23513" spans="3:14" x14ac:dyDescent="0.2">
      <c r="M23513"/>
      <c r="N23513"/>
    </row>
    <row r="23514" spans="3:14" x14ac:dyDescent="0.2">
      <c r="M23514"/>
      <c r="N23514"/>
    </row>
    <row r="23515" spans="3:14" x14ac:dyDescent="0.2">
      <c r="M23515"/>
      <c r="N23515"/>
    </row>
    <row r="23516" spans="3:14" x14ac:dyDescent="0.2">
      <c r="M23516"/>
      <c r="N23516"/>
    </row>
    <row r="23517" spans="3:14" x14ac:dyDescent="0.2">
      <c r="M23517"/>
      <c r="N23517"/>
    </row>
    <row r="23518" spans="3:14" x14ac:dyDescent="0.2">
      <c r="M23518"/>
      <c r="N23518"/>
    </row>
    <row r="23519" spans="3:14" x14ac:dyDescent="0.2">
      <c r="M23519"/>
      <c r="N23519"/>
    </row>
    <row r="23520" spans="3:14" x14ac:dyDescent="0.2">
      <c r="M23520"/>
      <c r="N23520"/>
    </row>
    <row r="23521" spans="13:14" x14ac:dyDescent="0.2">
      <c r="M23521"/>
      <c r="N23521"/>
    </row>
    <row r="23522" spans="13:14" x14ac:dyDescent="0.2">
      <c r="M23522"/>
      <c r="N23522"/>
    </row>
    <row r="23523" spans="13:14" x14ac:dyDescent="0.2">
      <c r="M23523"/>
      <c r="N23523"/>
    </row>
    <row r="23524" spans="13:14" x14ac:dyDescent="0.2">
      <c r="M23524"/>
      <c r="N23524"/>
    </row>
    <row r="23525" spans="13:14" x14ac:dyDescent="0.2">
      <c r="M23525"/>
      <c r="N23525"/>
    </row>
    <row r="23526" spans="13:14" x14ac:dyDescent="0.2">
      <c r="M23526"/>
      <c r="N23526"/>
    </row>
    <row r="23527" spans="13:14" x14ac:dyDescent="0.2">
      <c r="M23527"/>
      <c r="N23527"/>
    </row>
    <row r="23528" spans="13:14" x14ac:dyDescent="0.2">
      <c r="M23528"/>
      <c r="N23528"/>
    </row>
    <row r="23529" spans="13:14" x14ac:dyDescent="0.2">
      <c r="M23529"/>
      <c r="N23529"/>
    </row>
    <row r="23530" spans="13:14" x14ac:dyDescent="0.2">
      <c r="M23530"/>
      <c r="N23530"/>
    </row>
    <row r="23531" spans="13:14" x14ac:dyDescent="0.2">
      <c r="M23531"/>
      <c r="N23531"/>
    </row>
    <row r="23532" spans="13:14" x14ac:dyDescent="0.2">
      <c r="M23532"/>
      <c r="N23532"/>
    </row>
    <row r="23533" spans="13:14" x14ac:dyDescent="0.2">
      <c r="M23533"/>
      <c r="N23533"/>
    </row>
    <row r="23534" spans="13:14" x14ac:dyDescent="0.2">
      <c r="M23534"/>
      <c r="N23534"/>
    </row>
    <row r="23535" spans="13:14" x14ac:dyDescent="0.2">
      <c r="M23535"/>
      <c r="N23535"/>
    </row>
    <row r="23536" spans="13:14" x14ac:dyDescent="0.2">
      <c r="M23536"/>
      <c r="N23536"/>
    </row>
    <row r="23537" spans="13:14" x14ac:dyDescent="0.2">
      <c r="M23537"/>
      <c r="N23537"/>
    </row>
    <row r="23538" spans="13:14" x14ac:dyDescent="0.2">
      <c r="M23538"/>
      <c r="N23538"/>
    </row>
    <row r="23539" spans="13:14" x14ac:dyDescent="0.2">
      <c r="M23539"/>
      <c r="N23539"/>
    </row>
    <row r="23540" spans="13:14" x14ac:dyDescent="0.2">
      <c r="M23540"/>
      <c r="N23540"/>
    </row>
    <row r="23541" spans="13:14" x14ac:dyDescent="0.2">
      <c r="M23541"/>
      <c r="N23541"/>
    </row>
    <row r="23542" spans="13:14" x14ac:dyDescent="0.2">
      <c r="M23542"/>
      <c r="N23542"/>
    </row>
    <row r="23543" spans="13:14" x14ac:dyDescent="0.2">
      <c r="M23543"/>
      <c r="N23543"/>
    </row>
    <row r="23544" spans="13:14" x14ac:dyDescent="0.2">
      <c r="M23544"/>
      <c r="N23544"/>
    </row>
    <row r="23545" spans="13:14" x14ac:dyDescent="0.2">
      <c r="M23545"/>
      <c r="N23545"/>
    </row>
    <row r="23546" spans="13:14" x14ac:dyDescent="0.2">
      <c r="M23546"/>
      <c r="N23546"/>
    </row>
    <row r="23547" spans="13:14" x14ac:dyDescent="0.2">
      <c r="M23547"/>
      <c r="N23547"/>
    </row>
    <row r="23548" spans="13:14" x14ac:dyDescent="0.2">
      <c r="M23548"/>
      <c r="N23548"/>
    </row>
    <row r="23549" spans="13:14" x14ac:dyDescent="0.2">
      <c r="M23549"/>
      <c r="N23549"/>
    </row>
    <row r="23550" spans="13:14" x14ac:dyDescent="0.2">
      <c r="M23550"/>
      <c r="N23550"/>
    </row>
    <row r="23551" spans="13:14" x14ac:dyDescent="0.2">
      <c r="M23551"/>
      <c r="N23551"/>
    </row>
    <row r="23552" spans="13:14" x14ac:dyDescent="0.2">
      <c r="M23552"/>
      <c r="N23552"/>
    </row>
    <row r="23553" spans="13:14" x14ac:dyDescent="0.2">
      <c r="M23553"/>
      <c r="N23553"/>
    </row>
    <row r="23554" spans="13:14" x14ac:dyDescent="0.2">
      <c r="M23554"/>
      <c r="N23554"/>
    </row>
    <row r="23555" spans="13:14" x14ac:dyDescent="0.2">
      <c r="M23555"/>
      <c r="N23555"/>
    </row>
    <row r="23556" spans="13:14" x14ac:dyDescent="0.2">
      <c r="M23556"/>
      <c r="N23556"/>
    </row>
    <row r="23557" spans="13:14" x14ac:dyDescent="0.2">
      <c r="M23557"/>
      <c r="N23557"/>
    </row>
    <row r="23558" spans="13:14" x14ac:dyDescent="0.2">
      <c r="M23558"/>
      <c r="N23558"/>
    </row>
    <row r="23559" spans="13:14" x14ac:dyDescent="0.2">
      <c r="M23559"/>
      <c r="N23559"/>
    </row>
    <row r="23560" spans="13:14" x14ac:dyDescent="0.2">
      <c r="M23560"/>
      <c r="N23560"/>
    </row>
    <row r="23561" spans="13:14" x14ac:dyDescent="0.2">
      <c r="M23561"/>
      <c r="N23561"/>
    </row>
    <row r="23562" spans="13:14" x14ac:dyDescent="0.2">
      <c r="M23562"/>
      <c r="N23562"/>
    </row>
    <row r="23563" spans="13:14" x14ac:dyDescent="0.2">
      <c r="M23563"/>
      <c r="N23563"/>
    </row>
    <row r="23564" spans="13:14" x14ac:dyDescent="0.2">
      <c r="M23564"/>
      <c r="N23564"/>
    </row>
    <row r="23565" spans="13:14" x14ac:dyDescent="0.2">
      <c r="M23565"/>
      <c r="N23565"/>
    </row>
    <row r="23566" spans="13:14" x14ac:dyDescent="0.2">
      <c r="M23566"/>
      <c r="N23566"/>
    </row>
    <row r="23567" spans="13:14" x14ac:dyDescent="0.2">
      <c r="M23567"/>
      <c r="N23567"/>
    </row>
    <row r="23568" spans="13:14" x14ac:dyDescent="0.2">
      <c r="M23568"/>
      <c r="N23568"/>
    </row>
    <row r="23569" spans="13:14" x14ac:dyDescent="0.2">
      <c r="M23569"/>
      <c r="N23569"/>
    </row>
    <row r="23570" spans="13:14" x14ac:dyDescent="0.2">
      <c r="M23570"/>
      <c r="N23570"/>
    </row>
    <row r="23571" spans="13:14" x14ac:dyDescent="0.2">
      <c r="M23571"/>
      <c r="N23571"/>
    </row>
    <row r="23572" spans="13:14" x14ac:dyDescent="0.2">
      <c r="M23572"/>
      <c r="N23572"/>
    </row>
    <row r="23573" spans="13:14" x14ac:dyDescent="0.2">
      <c r="M23573"/>
      <c r="N23573"/>
    </row>
    <row r="23574" spans="13:14" x14ac:dyDescent="0.2">
      <c r="M23574"/>
      <c r="N23574"/>
    </row>
    <row r="23575" spans="13:14" x14ac:dyDescent="0.2">
      <c r="M23575"/>
      <c r="N23575"/>
    </row>
    <row r="23576" spans="13:14" x14ac:dyDescent="0.2">
      <c r="M23576"/>
      <c r="N23576"/>
    </row>
    <row r="23577" spans="13:14" x14ac:dyDescent="0.2">
      <c r="M23577"/>
      <c r="N23577"/>
    </row>
    <row r="23578" spans="13:14" x14ac:dyDescent="0.2">
      <c r="M23578"/>
      <c r="N23578"/>
    </row>
    <row r="23579" spans="13:14" x14ac:dyDescent="0.2">
      <c r="M23579"/>
      <c r="N23579"/>
    </row>
    <row r="23580" spans="13:14" x14ac:dyDescent="0.2">
      <c r="M23580"/>
      <c r="N23580"/>
    </row>
    <row r="23581" spans="13:14" x14ac:dyDescent="0.2">
      <c r="M23581"/>
      <c r="N23581"/>
    </row>
    <row r="23582" spans="13:14" x14ac:dyDescent="0.2">
      <c r="M23582"/>
      <c r="N23582"/>
    </row>
    <row r="23583" spans="13:14" x14ac:dyDescent="0.2">
      <c r="M23583"/>
      <c r="N23583"/>
    </row>
    <row r="23584" spans="13:14" x14ac:dyDescent="0.2">
      <c r="M23584"/>
      <c r="N23584"/>
    </row>
    <row r="23585" spans="13:14" x14ac:dyDescent="0.2">
      <c r="M23585"/>
      <c r="N23585"/>
    </row>
    <row r="23586" spans="13:14" x14ac:dyDescent="0.2">
      <c r="M23586"/>
      <c r="N23586"/>
    </row>
    <row r="23587" spans="13:14" x14ac:dyDescent="0.2">
      <c r="M23587"/>
      <c r="N23587"/>
    </row>
    <row r="23588" spans="13:14" x14ac:dyDescent="0.2">
      <c r="M23588"/>
      <c r="N23588"/>
    </row>
    <row r="23589" spans="13:14" x14ac:dyDescent="0.2">
      <c r="M23589"/>
      <c r="N23589"/>
    </row>
    <row r="23590" spans="13:14" x14ac:dyDescent="0.2">
      <c r="M23590"/>
      <c r="N23590"/>
    </row>
    <row r="23591" spans="13:14" x14ac:dyDescent="0.2">
      <c r="M23591"/>
      <c r="N23591"/>
    </row>
    <row r="23592" spans="13:14" x14ac:dyDescent="0.2">
      <c r="M23592"/>
      <c r="N23592"/>
    </row>
    <row r="23593" spans="13:14" x14ac:dyDescent="0.2">
      <c r="M23593"/>
      <c r="N23593"/>
    </row>
    <row r="23594" spans="13:14" x14ac:dyDescent="0.2">
      <c r="M23594"/>
      <c r="N23594"/>
    </row>
    <row r="23595" spans="13:14" x14ac:dyDescent="0.2">
      <c r="M23595"/>
      <c r="N23595"/>
    </row>
    <row r="23596" spans="13:14" x14ac:dyDescent="0.2">
      <c r="M23596"/>
      <c r="N23596"/>
    </row>
    <row r="23597" spans="13:14" x14ac:dyDescent="0.2">
      <c r="M23597"/>
      <c r="N23597"/>
    </row>
    <row r="23598" spans="13:14" x14ac:dyDescent="0.2">
      <c r="M23598"/>
      <c r="N23598"/>
    </row>
    <row r="23599" spans="13:14" x14ac:dyDescent="0.2">
      <c r="M23599"/>
      <c r="N23599"/>
    </row>
    <row r="23600" spans="13:14" x14ac:dyDescent="0.2">
      <c r="M23600"/>
      <c r="N23600"/>
    </row>
    <row r="23601" spans="13:14" x14ac:dyDescent="0.2">
      <c r="M23601"/>
      <c r="N23601"/>
    </row>
    <row r="23602" spans="13:14" x14ac:dyDescent="0.2">
      <c r="M23602"/>
      <c r="N23602"/>
    </row>
    <row r="23603" spans="13:14" x14ac:dyDescent="0.2">
      <c r="M23603"/>
      <c r="N23603"/>
    </row>
    <row r="23604" spans="13:14" x14ac:dyDescent="0.2">
      <c r="M23604"/>
      <c r="N23604"/>
    </row>
    <row r="23605" spans="13:14" x14ac:dyDescent="0.2">
      <c r="M23605"/>
      <c r="N23605"/>
    </row>
    <row r="23606" spans="13:14" x14ac:dyDescent="0.2">
      <c r="M23606"/>
      <c r="N23606"/>
    </row>
    <row r="23607" spans="13:14" x14ac:dyDescent="0.2">
      <c r="M23607"/>
      <c r="N23607"/>
    </row>
    <row r="23608" spans="13:14" x14ac:dyDescent="0.2">
      <c r="M23608"/>
      <c r="N23608"/>
    </row>
    <row r="23609" spans="13:14" x14ac:dyDescent="0.2">
      <c r="M23609"/>
      <c r="N23609"/>
    </row>
    <row r="23610" spans="13:14" x14ac:dyDescent="0.2">
      <c r="M23610"/>
      <c r="N23610"/>
    </row>
    <row r="23611" spans="13:14" x14ac:dyDescent="0.2">
      <c r="M23611"/>
      <c r="N23611"/>
    </row>
    <row r="23612" spans="13:14" x14ac:dyDescent="0.2">
      <c r="M23612"/>
      <c r="N23612"/>
    </row>
    <row r="23613" spans="13:14" x14ac:dyDescent="0.2">
      <c r="M23613"/>
      <c r="N23613"/>
    </row>
    <row r="23614" spans="13:14" x14ac:dyDescent="0.2">
      <c r="M23614"/>
      <c r="N23614"/>
    </row>
    <row r="23615" spans="13:14" x14ac:dyDescent="0.2">
      <c r="M23615"/>
      <c r="N23615"/>
    </row>
    <row r="23616" spans="13:14" x14ac:dyDescent="0.2">
      <c r="M23616"/>
      <c r="N23616"/>
    </row>
    <row r="23617" spans="13:14" x14ac:dyDescent="0.2">
      <c r="M23617"/>
      <c r="N23617"/>
    </row>
    <row r="23618" spans="13:14" x14ac:dyDescent="0.2">
      <c r="M23618"/>
      <c r="N23618"/>
    </row>
    <row r="23619" spans="13:14" x14ac:dyDescent="0.2">
      <c r="M23619"/>
      <c r="N23619"/>
    </row>
    <row r="23620" spans="13:14" x14ac:dyDescent="0.2">
      <c r="M23620"/>
      <c r="N23620"/>
    </row>
    <row r="23621" spans="13:14" x14ac:dyDescent="0.2">
      <c r="M23621"/>
      <c r="N23621"/>
    </row>
    <row r="23622" spans="13:14" x14ac:dyDescent="0.2">
      <c r="M23622"/>
      <c r="N23622"/>
    </row>
    <row r="23623" spans="13:14" x14ac:dyDescent="0.2">
      <c r="M23623"/>
      <c r="N23623"/>
    </row>
    <row r="23624" spans="13:14" x14ac:dyDescent="0.2">
      <c r="M23624"/>
      <c r="N23624"/>
    </row>
    <row r="23625" spans="13:14" x14ac:dyDescent="0.2">
      <c r="M23625"/>
      <c r="N23625"/>
    </row>
    <row r="23626" spans="13:14" x14ac:dyDescent="0.2">
      <c r="M23626"/>
      <c r="N23626"/>
    </row>
    <row r="23627" spans="13:14" x14ac:dyDescent="0.2">
      <c r="M23627"/>
      <c r="N23627"/>
    </row>
    <row r="23628" spans="13:14" x14ac:dyDescent="0.2">
      <c r="M23628"/>
      <c r="N23628"/>
    </row>
    <row r="23629" spans="13:14" x14ac:dyDescent="0.2">
      <c r="M23629"/>
      <c r="N23629"/>
    </row>
    <row r="23630" spans="13:14" x14ac:dyDescent="0.2">
      <c r="M23630"/>
      <c r="N23630"/>
    </row>
    <row r="23631" spans="13:14" x14ac:dyDescent="0.2">
      <c r="M23631"/>
      <c r="N23631"/>
    </row>
    <row r="23632" spans="13:14" x14ac:dyDescent="0.2">
      <c r="M23632"/>
      <c r="N23632"/>
    </row>
    <row r="23633" spans="13:14" x14ac:dyDescent="0.2">
      <c r="M23633"/>
      <c r="N23633"/>
    </row>
    <row r="23634" spans="13:14" x14ac:dyDescent="0.2">
      <c r="M23634"/>
      <c r="N23634"/>
    </row>
    <row r="23635" spans="13:14" x14ac:dyDescent="0.2">
      <c r="M23635"/>
      <c r="N23635"/>
    </row>
    <row r="23636" spans="13:14" x14ac:dyDescent="0.2">
      <c r="M23636"/>
      <c r="N23636"/>
    </row>
    <row r="23637" spans="13:14" x14ac:dyDescent="0.2">
      <c r="M23637"/>
      <c r="N23637"/>
    </row>
    <row r="23638" spans="13:14" x14ac:dyDescent="0.2">
      <c r="M23638"/>
      <c r="N23638"/>
    </row>
    <row r="23639" spans="13:14" x14ac:dyDescent="0.2">
      <c r="M23639"/>
      <c r="N23639"/>
    </row>
    <row r="23640" spans="13:14" x14ac:dyDescent="0.2">
      <c r="M23640"/>
      <c r="N23640"/>
    </row>
    <row r="23641" spans="13:14" x14ac:dyDescent="0.2">
      <c r="M23641"/>
      <c r="N23641"/>
    </row>
    <row r="23642" spans="13:14" x14ac:dyDescent="0.2">
      <c r="M23642"/>
      <c r="N23642"/>
    </row>
    <row r="23643" spans="13:14" x14ac:dyDescent="0.2">
      <c r="M23643"/>
      <c r="N23643"/>
    </row>
    <row r="23644" spans="13:14" x14ac:dyDescent="0.2">
      <c r="M23644"/>
      <c r="N23644"/>
    </row>
    <row r="23645" spans="13:14" x14ac:dyDescent="0.2">
      <c r="M23645"/>
      <c r="N23645"/>
    </row>
    <row r="23646" spans="13:14" x14ac:dyDescent="0.2">
      <c r="M23646"/>
      <c r="N23646"/>
    </row>
    <row r="23647" spans="13:14" x14ac:dyDescent="0.2">
      <c r="M23647"/>
      <c r="N23647"/>
    </row>
    <row r="23648" spans="13:14" x14ac:dyDescent="0.2">
      <c r="M23648"/>
      <c r="N23648"/>
    </row>
    <row r="23649" spans="13:14" x14ac:dyDescent="0.2">
      <c r="M23649"/>
      <c r="N23649"/>
    </row>
    <row r="23650" spans="13:14" x14ac:dyDescent="0.2">
      <c r="M23650"/>
      <c r="N23650"/>
    </row>
    <row r="23651" spans="13:14" x14ac:dyDescent="0.2">
      <c r="M23651"/>
      <c r="N23651"/>
    </row>
    <row r="23652" spans="13:14" x14ac:dyDescent="0.2">
      <c r="M23652"/>
      <c r="N23652"/>
    </row>
    <row r="23653" spans="13:14" x14ac:dyDescent="0.2">
      <c r="M23653"/>
      <c r="N23653"/>
    </row>
    <row r="23654" spans="13:14" x14ac:dyDescent="0.2">
      <c r="M23654"/>
      <c r="N23654"/>
    </row>
    <row r="23655" spans="13:14" x14ac:dyDescent="0.2">
      <c r="M23655"/>
      <c r="N23655"/>
    </row>
    <row r="23656" spans="13:14" x14ac:dyDescent="0.2">
      <c r="M23656"/>
      <c r="N23656"/>
    </row>
    <row r="23657" spans="13:14" x14ac:dyDescent="0.2">
      <c r="M23657"/>
      <c r="N23657"/>
    </row>
    <row r="23658" spans="13:14" x14ac:dyDescent="0.2">
      <c r="M23658"/>
      <c r="N23658"/>
    </row>
    <row r="23659" spans="13:14" x14ac:dyDescent="0.2">
      <c r="M23659"/>
      <c r="N23659"/>
    </row>
    <row r="23660" spans="13:14" x14ac:dyDescent="0.2">
      <c r="M23660"/>
      <c r="N23660"/>
    </row>
    <row r="23661" spans="13:14" x14ac:dyDescent="0.2">
      <c r="M23661"/>
      <c r="N23661"/>
    </row>
    <row r="23662" spans="13:14" x14ac:dyDescent="0.2">
      <c r="M23662"/>
      <c r="N23662"/>
    </row>
    <row r="23663" spans="13:14" x14ac:dyDescent="0.2">
      <c r="M23663"/>
      <c r="N23663"/>
    </row>
    <row r="23664" spans="13:14" x14ac:dyDescent="0.2">
      <c r="M23664"/>
      <c r="N23664"/>
    </row>
    <row r="23665" spans="13:14" x14ac:dyDescent="0.2">
      <c r="M23665"/>
      <c r="N23665"/>
    </row>
    <row r="23666" spans="13:14" x14ac:dyDescent="0.2">
      <c r="M23666"/>
      <c r="N23666"/>
    </row>
    <row r="23667" spans="13:14" x14ac:dyDescent="0.2">
      <c r="M23667"/>
      <c r="N23667"/>
    </row>
    <row r="23668" spans="13:14" x14ac:dyDescent="0.2">
      <c r="M23668"/>
      <c r="N23668"/>
    </row>
    <row r="23669" spans="13:14" x14ac:dyDescent="0.2">
      <c r="M23669"/>
      <c r="N23669"/>
    </row>
    <row r="23670" spans="13:14" x14ac:dyDescent="0.2">
      <c r="M23670"/>
      <c r="N23670"/>
    </row>
    <row r="23671" spans="13:14" x14ac:dyDescent="0.2">
      <c r="M23671"/>
      <c r="N23671"/>
    </row>
    <row r="23672" spans="13:14" x14ac:dyDescent="0.2">
      <c r="M23672"/>
      <c r="N23672"/>
    </row>
    <row r="23673" spans="13:14" x14ac:dyDescent="0.2">
      <c r="M23673"/>
      <c r="N23673"/>
    </row>
    <row r="23674" spans="13:14" x14ac:dyDescent="0.2">
      <c r="M23674"/>
      <c r="N23674"/>
    </row>
    <row r="23675" spans="13:14" x14ac:dyDescent="0.2">
      <c r="M23675"/>
      <c r="N23675"/>
    </row>
    <row r="23676" spans="13:14" x14ac:dyDescent="0.2">
      <c r="M23676"/>
      <c r="N23676"/>
    </row>
    <row r="23677" spans="13:14" x14ac:dyDescent="0.2">
      <c r="M23677"/>
      <c r="N23677"/>
    </row>
    <row r="23678" spans="13:14" x14ac:dyDescent="0.2">
      <c r="M23678"/>
      <c r="N23678"/>
    </row>
    <row r="23679" spans="13:14" x14ac:dyDescent="0.2">
      <c r="M23679"/>
      <c r="N23679"/>
    </row>
    <row r="23680" spans="13:14" x14ac:dyDescent="0.2">
      <c r="M23680"/>
      <c r="N23680"/>
    </row>
    <row r="23681" spans="13:14" x14ac:dyDescent="0.2">
      <c r="M23681"/>
      <c r="N23681"/>
    </row>
    <row r="23682" spans="13:14" x14ac:dyDescent="0.2">
      <c r="M23682"/>
      <c r="N23682"/>
    </row>
    <row r="23683" spans="13:14" x14ac:dyDescent="0.2">
      <c r="M23683"/>
      <c r="N23683"/>
    </row>
    <row r="23684" spans="13:14" x14ac:dyDescent="0.2">
      <c r="M23684"/>
      <c r="N23684"/>
    </row>
    <row r="23685" spans="13:14" x14ac:dyDescent="0.2">
      <c r="M23685"/>
      <c r="N23685"/>
    </row>
    <row r="23686" spans="13:14" x14ac:dyDescent="0.2">
      <c r="M23686"/>
      <c r="N23686"/>
    </row>
    <row r="23687" spans="13:14" x14ac:dyDescent="0.2">
      <c r="M23687"/>
      <c r="N23687"/>
    </row>
    <row r="23688" spans="13:14" x14ac:dyDescent="0.2">
      <c r="M23688"/>
      <c r="N23688"/>
    </row>
    <row r="23689" spans="13:14" x14ac:dyDescent="0.2">
      <c r="M23689"/>
      <c r="N23689"/>
    </row>
    <row r="23690" spans="13:14" x14ac:dyDescent="0.2">
      <c r="M23690"/>
      <c r="N23690"/>
    </row>
    <row r="23691" spans="13:14" x14ac:dyDescent="0.2">
      <c r="M23691"/>
      <c r="N23691"/>
    </row>
    <row r="23692" spans="13:14" x14ac:dyDescent="0.2">
      <c r="M23692"/>
      <c r="N23692"/>
    </row>
    <row r="23693" spans="13:14" x14ac:dyDescent="0.2">
      <c r="M23693"/>
      <c r="N23693"/>
    </row>
    <row r="23694" spans="13:14" x14ac:dyDescent="0.2">
      <c r="M23694"/>
      <c r="N23694"/>
    </row>
    <row r="23695" spans="13:14" x14ac:dyDescent="0.2">
      <c r="M23695"/>
      <c r="N23695"/>
    </row>
    <row r="23696" spans="13:14" x14ac:dyDescent="0.2">
      <c r="M23696"/>
      <c r="N23696"/>
    </row>
    <row r="23697" spans="13:14" x14ac:dyDescent="0.2">
      <c r="M23697"/>
      <c r="N23697"/>
    </row>
    <row r="23698" spans="13:14" x14ac:dyDescent="0.2">
      <c r="M23698"/>
      <c r="N23698"/>
    </row>
    <row r="23699" spans="13:14" x14ac:dyDescent="0.2">
      <c r="M23699"/>
      <c r="N23699"/>
    </row>
    <row r="23700" spans="13:14" x14ac:dyDescent="0.2">
      <c r="M23700"/>
      <c r="N23700"/>
    </row>
    <row r="23701" spans="13:14" x14ac:dyDescent="0.2">
      <c r="M23701"/>
      <c r="N23701"/>
    </row>
    <row r="23702" spans="13:14" x14ac:dyDescent="0.2">
      <c r="M23702"/>
      <c r="N23702"/>
    </row>
    <row r="23703" spans="13:14" x14ac:dyDescent="0.2">
      <c r="M23703"/>
      <c r="N23703"/>
    </row>
    <row r="23704" spans="13:14" x14ac:dyDescent="0.2">
      <c r="M23704"/>
      <c r="N23704"/>
    </row>
    <row r="23705" spans="13:14" x14ac:dyDescent="0.2">
      <c r="M23705"/>
      <c r="N23705"/>
    </row>
    <row r="23706" spans="13:14" x14ac:dyDescent="0.2">
      <c r="M23706"/>
      <c r="N23706"/>
    </row>
    <row r="23707" spans="13:14" x14ac:dyDescent="0.2">
      <c r="M23707"/>
      <c r="N23707"/>
    </row>
    <row r="23708" spans="13:14" x14ac:dyDescent="0.2">
      <c r="M23708"/>
      <c r="N23708"/>
    </row>
    <row r="23709" spans="13:14" x14ac:dyDescent="0.2">
      <c r="M23709"/>
      <c r="N23709"/>
    </row>
    <row r="23710" spans="13:14" x14ac:dyDescent="0.2">
      <c r="M23710"/>
      <c r="N23710"/>
    </row>
    <row r="23711" spans="13:14" x14ac:dyDescent="0.2">
      <c r="M23711"/>
      <c r="N23711"/>
    </row>
    <row r="23712" spans="13:14" x14ac:dyDescent="0.2">
      <c r="M23712"/>
      <c r="N23712"/>
    </row>
    <row r="23713" spans="13:14" x14ac:dyDescent="0.2">
      <c r="M23713"/>
      <c r="N23713"/>
    </row>
    <row r="23714" spans="13:14" x14ac:dyDescent="0.2">
      <c r="M23714"/>
      <c r="N23714"/>
    </row>
    <row r="23715" spans="13:14" x14ac:dyDescent="0.2">
      <c r="M23715"/>
      <c r="N23715"/>
    </row>
    <row r="23716" spans="13:14" x14ac:dyDescent="0.2">
      <c r="M23716"/>
      <c r="N23716"/>
    </row>
    <row r="23717" spans="13:14" x14ac:dyDescent="0.2">
      <c r="M23717"/>
      <c r="N23717"/>
    </row>
    <row r="23718" spans="13:14" x14ac:dyDescent="0.2">
      <c r="M23718"/>
      <c r="N23718"/>
    </row>
    <row r="23719" spans="13:14" x14ac:dyDescent="0.2">
      <c r="M23719"/>
      <c r="N23719"/>
    </row>
    <row r="23720" spans="13:14" x14ac:dyDescent="0.2">
      <c r="M23720"/>
      <c r="N23720"/>
    </row>
    <row r="23721" spans="13:14" x14ac:dyDescent="0.2">
      <c r="M23721"/>
      <c r="N23721"/>
    </row>
    <row r="23722" spans="13:14" x14ac:dyDescent="0.2">
      <c r="M23722"/>
      <c r="N23722"/>
    </row>
    <row r="23723" spans="13:14" x14ac:dyDescent="0.2">
      <c r="M23723"/>
      <c r="N23723"/>
    </row>
    <row r="23724" spans="13:14" x14ac:dyDescent="0.2">
      <c r="M23724"/>
      <c r="N23724"/>
    </row>
    <row r="23725" spans="13:14" x14ac:dyDescent="0.2">
      <c r="M23725"/>
      <c r="N23725"/>
    </row>
    <row r="23726" spans="13:14" x14ac:dyDescent="0.2">
      <c r="M23726"/>
      <c r="N23726"/>
    </row>
    <row r="23727" spans="13:14" x14ac:dyDescent="0.2">
      <c r="M23727"/>
      <c r="N23727"/>
    </row>
    <row r="23728" spans="13:14" x14ac:dyDescent="0.2">
      <c r="M23728"/>
      <c r="N23728"/>
    </row>
    <row r="23729" spans="13:14" x14ac:dyDescent="0.2">
      <c r="M23729"/>
      <c r="N23729"/>
    </row>
    <row r="23730" spans="13:14" x14ac:dyDescent="0.2">
      <c r="M23730"/>
      <c r="N23730"/>
    </row>
    <row r="23731" spans="13:14" x14ac:dyDescent="0.2">
      <c r="M23731"/>
      <c r="N23731"/>
    </row>
    <row r="23732" spans="13:14" x14ac:dyDescent="0.2">
      <c r="M23732"/>
      <c r="N23732"/>
    </row>
    <row r="23733" spans="13:14" x14ac:dyDescent="0.2">
      <c r="M23733"/>
      <c r="N23733"/>
    </row>
    <row r="23734" spans="13:14" x14ac:dyDescent="0.2">
      <c r="M23734"/>
      <c r="N23734"/>
    </row>
    <row r="23735" spans="13:14" x14ac:dyDescent="0.2">
      <c r="M23735"/>
      <c r="N23735"/>
    </row>
    <row r="23736" spans="13:14" x14ac:dyDescent="0.2">
      <c r="M23736"/>
      <c r="N23736"/>
    </row>
    <row r="23737" spans="13:14" x14ac:dyDescent="0.2">
      <c r="M23737"/>
      <c r="N23737"/>
    </row>
    <row r="23738" spans="13:14" x14ac:dyDescent="0.2">
      <c r="M23738"/>
      <c r="N23738"/>
    </row>
    <row r="23739" spans="13:14" x14ac:dyDescent="0.2">
      <c r="M23739"/>
      <c r="N23739"/>
    </row>
    <row r="23740" spans="13:14" x14ac:dyDescent="0.2">
      <c r="M23740"/>
      <c r="N23740"/>
    </row>
    <row r="23741" spans="13:14" x14ac:dyDescent="0.2">
      <c r="M23741"/>
      <c r="N23741"/>
    </row>
    <row r="23742" spans="13:14" x14ac:dyDescent="0.2">
      <c r="M23742"/>
      <c r="N23742"/>
    </row>
    <row r="23743" spans="13:14" x14ac:dyDescent="0.2">
      <c r="M23743"/>
      <c r="N23743"/>
    </row>
    <row r="23744" spans="13:14" x14ac:dyDescent="0.2">
      <c r="M23744"/>
      <c r="N23744"/>
    </row>
    <row r="23745" spans="13:14" x14ac:dyDescent="0.2">
      <c r="M23745"/>
      <c r="N23745"/>
    </row>
    <row r="23746" spans="13:14" x14ac:dyDescent="0.2">
      <c r="M23746"/>
      <c r="N23746"/>
    </row>
    <row r="23747" spans="13:14" x14ac:dyDescent="0.2">
      <c r="M23747"/>
      <c r="N23747"/>
    </row>
    <row r="23748" spans="13:14" x14ac:dyDescent="0.2">
      <c r="M23748"/>
      <c r="N23748"/>
    </row>
    <row r="23749" spans="13:14" x14ac:dyDescent="0.2">
      <c r="M23749"/>
      <c r="N23749"/>
    </row>
    <row r="23750" spans="13:14" x14ac:dyDescent="0.2">
      <c r="M23750"/>
      <c r="N23750"/>
    </row>
    <row r="23751" spans="13:14" x14ac:dyDescent="0.2">
      <c r="M23751"/>
      <c r="N23751"/>
    </row>
    <row r="23752" spans="13:14" x14ac:dyDescent="0.2">
      <c r="M23752"/>
      <c r="N23752"/>
    </row>
    <row r="23753" spans="13:14" x14ac:dyDescent="0.2">
      <c r="M23753"/>
      <c r="N23753"/>
    </row>
    <row r="23754" spans="13:14" x14ac:dyDescent="0.2">
      <c r="M23754"/>
      <c r="N23754"/>
    </row>
    <row r="23755" spans="13:14" x14ac:dyDescent="0.2">
      <c r="M23755"/>
      <c r="N23755"/>
    </row>
    <row r="23756" spans="13:14" x14ac:dyDescent="0.2">
      <c r="M23756"/>
      <c r="N23756"/>
    </row>
    <row r="23757" spans="13:14" x14ac:dyDescent="0.2">
      <c r="M23757"/>
      <c r="N23757"/>
    </row>
    <row r="23758" spans="13:14" x14ac:dyDescent="0.2">
      <c r="M23758"/>
      <c r="N23758"/>
    </row>
    <row r="23759" spans="13:14" x14ac:dyDescent="0.2">
      <c r="M23759"/>
      <c r="N23759"/>
    </row>
    <row r="23760" spans="13:14" x14ac:dyDescent="0.2">
      <c r="M23760"/>
      <c r="N23760"/>
    </row>
    <row r="23761" spans="13:14" x14ac:dyDescent="0.2">
      <c r="M23761"/>
      <c r="N23761"/>
    </row>
    <row r="23762" spans="13:14" x14ac:dyDescent="0.2">
      <c r="M23762"/>
      <c r="N23762"/>
    </row>
    <row r="23763" spans="13:14" x14ac:dyDescent="0.2">
      <c r="M23763"/>
      <c r="N23763"/>
    </row>
    <row r="23764" spans="13:14" x14ac:dyDescent="0.2">
      <c r="M23764"/>
      <c r="N23764"/>
    </row>
    <row r="23765" spans="13:14" x14ac:dyDescent="0.2">
      <c r="M23765"/>
      <c r="N23765"/>
    </row>
    <row r="23766" spans="13:14" x14ac:dyDescent="0.2">
      <c r="M23766"/>
      <c r="N23766"/>
    </row>
    <row r="23767" spans="13:14" x14ac:dyDescent="0.2">
      <c r="M23767"/>
      <c r="N23767"/>
    </row>
    <row r="23768" spans="13:14" x14ac:dyDescent="0.2">
      <c r="M23768"/>
      <c r="N23768"/>
    </row>
    <row r="23769" spans="13:14" x14ac:dyDescent="0.2">
      <c r="M23769"/>
      <c r="N23769"/>
    </row>
    <row r="23770" spans="13:14" x14ac:dyDescent="0.2">
      <c r="M23770"/>
      <c r="N23770"/>
    </row>
    <row r="23771" spans="13:14" x14ac:dyDescent="0.2">
      <c r="M23771"/>
      <c r="N23771"/>
    </row>
    <row r="23772" spans="13:14" x14ac:dyDescent="0.2">
      <c r="M23772"/>
      <c r="N23772"/>
    </row>
    <row r="23773" spans="13:14" x14ac:dyDescent="0.2">
      <c r="M23773"/>
      <c r="N23773"/>
    </row>
    <row r="23774" spans="13:14" x14ac:dyDescent="0.2">
      <c r="M23774"/>
      <c r="N23774"/>
    </row>
    <row r="23775" spans="13:14" x14ac:dyDescent="0.2">
      <c r="M23775"/>
      <c r="N23775"/>
    </row>
    <row r="23776" spans="13:14" x14ac:dyDescent="0.2">
      <c r="M23776"/>
      <c r="N23776"/>
    </row>
    <row r="23777" spans="13:14" x14ac:dyDescent="0.2">
      <c r="M23777"/>
      <c r="N23777"/>
    </row>
    <row r="23778" spans="13:14" x14ac:dyDescent="0.2">
      <c r="M23778"/>
      <c r="N23778"/>
    </row>
    <row r="23779" spans="13:14" x14ac:dyDescent="0.2">
      <c r="M23779"/>
      <c r="N23779"/>
    </row>
    <row r="23780" spans="13:14" x14ac:dyDescent="0.2">
      <c r="M23780"/>
      <c r="N23780"/>
    </row>
    <row r="23781" spans="13:14" x14ac:dyDescent="0.2">
      <c r="M23781"/>
      <c r="N23781"/>
    </row>
    <row r="23782" spans="13:14" x14ac:dyDescent="0.2">
      <c r="M23782"/>
      <c r="N23782"/>
    </row>
    <row r="23783" spans="13:14" x14ac:dyDescent="0.2">
      <c r="M23783"/>
      <c r="N23783"/>
    </row>
    <row r="23784" spans="13:14" x14ac:dyDescent="0.2">
      <c r="M23784"/>
      <c r="N23784"/>
    </row>
    <row r="23785" spans="13:14" x14ac:dyDescent="0.2">
      <c r="M23785"/>
      <c r="N23785"/>
    </row>
    <row r="23786" spans="13:14" x14ac:dyDescent="0.2">
      <c r="M23786"/>
      <c r="N23786"/>
    </row>
    <row r="23787" spans="13:14" x14ac:dyDescent="0.2">
      <c r="M23787"/>
      <c r="N23787"/>
    </row>
    <row r="23788" spans="13:14" x14ac:dyDescent="0.2">
      <c r="M23788"/>
      <c r="N23788"/>
    </row>
    <row r="23789" spans="13:14" x14ac:dyDescent="0.2">
      <c r="M23789"/>
      <c r="N23789"/>
    </row>
    <row r="23790" spans="13:14" x14ac:dyDescent="0.2">
      <c r="M23790"/>
      <c r="N23790"/>
    </row>
    <row r="23791" spans="13:14" x14ac:dyDescent="0.2">
      <c r="M23791"/>
      <c r="N23791"/>
    </row>
    <row r="23792" spans="13:14" x14ac:dyDescent="0.2">
      <c r="M23792"/>
      <c r="N23792"/>
    </row>
    <row r="23793" spans="13:14" x14ac:dyDescent="0.2">
      <c r="M23793"/>
      <c r="N23793"/>
    </row>
    <row r="23794" spans="13:14" x14ac:dyDescent="0.2">
      <c r="M23794"/>
      <c r="N23794"/>
    </row>
    <row r="23795" spans="13:14" x14ac:dyDescent="0.2">
      <c r="M23795"/>
      <c r="N23795"/>
    </row>
    <row r="23796" spans="13:14" x14ac:dyDescent="0.2">
      <c r="M23796"/>
      <c r="N23796"/>
    </row>
    <row r="23797" spans="13:14" x14ac:dyDescent="0.2">
      <c r="M23797"/>
      <c r="N23797"/>
    </row>
    <row r="23798" spans="13:14" x14ac:dyDescent="0.2">
      <c r="M23798"/>
      <c r="N23798"/>
    </row>
    <row r="23799" spans="13:14" x14ac:dyDescent="0.2">
      <c r="M23799"/>
      <c r="N23799"/>
    </row>
    <row r="23800" spans="13:14" x14ac:dyDescent="0.2">
      <c r="M23800"/>
      <c r="N23800"/>
    </row>
    <row r="23801" spans="13:14" x14ac:dyDescent="0.2">
      <c r="M23801"/>
      <c r="N23801"/>
    </row>
    <row r="23802" spans="13:14" x14ac:dyDescent="0.2">
      <c r="M23802"/>
      <c r="N23802"/>
    </row>
    <row r="23803" spans="13:14" x14ac:dyDescent="0.2">
      <c r="M23803"/>
      <c r="N23803"/>
    </row>
    <row r="23804" spans="13:14" x14ac:dyDescent="0.2">
      <c r="M23804"/>
      <c r="N23804"/>
    </row>
    <row r="23805" spans="13:14" x14ac:dyDescent="0.2">
      <c r="M23805"/>
      <c r="N23805"/>
    </row>
    <row r="23806" spans="13:14" x14ac:dyDescent="0.2">
      <c r="M23806"/>
      <c r="N23806"/>
    </row>
    <row r="23807" spans="13:14" x14ac:dyDescent="0.2">
      <c r="M23807"/>
      <c r="N23807"/>
    </row>
    <row r="23808" spans="13:14" x14ac:dyDescent="0.2">
      <c r="M23808"/>
      <c r="N23808"/>
    </row>
    <row r="23809" spans="13:14" x14ac:dyDescent="0.2">
      <c r="M23809"/>
      <c r="N23809"/>
    </row>
    <row r="23810" spans="13:14" x14ac:dyDescent="0.2">
      <c r="M23810"/>
      <c r="N23810"/>
    </row>
    <row r="23811" spans="13:14" x14ac:dyDescent="0.2">
      <c r="M23811"/>
      <c r="N23811"/>
    </row>
    <row r="23812" spans="13:14" x14ac:dyDescent="0.2">
      <c r="M23812"/>
      <c r="N23812"/>
    </row>
    <row r="23813" spans="13:14" x14ac:dyDescent="0.2">
      <c r="M23813"/>
      <c r="N23813"/>
    </row>
    <row r="23814" spans="13:14" x14ac:dyDescent="0.2">
      <c r="M23814"/>
      <c r="N23814"/>
    </row>
    <row r="23815" spans="13:14" x14ac:dyDescent="0.2">
      <c r="M23815"/>
      <c r="N23815"/>
    </row>
    <row r="23816" spans="13:14" x14ac:dyDescent="0.2">
      <c r="M23816"/>
      <c r="N23816"/>
    </row>
    <row r="23817" spans="13:14" x14ac:dyDescent="0.2">
      <c r="M23817"/>
      <c r="N23817"/>
    </row>
    <row r="23818" spans="13:14" x14ac:dyDescent="0.2">
      <c r="M23818"/>
      <c r="N23818"/>
    </row>
    <row r="23819" spans="13:14" x14ac:dyDescent="0.2">
      <c r="M23819"/>
      <c r="N23819"/>
    </row>
    <row r="23820" spans="13:14" x14ac:dyDescent="0.2">
      <c r="M23820"/>
      <c r="N23820"/>
    </row>
    <row r="23821" spans="13:14" x14ac:dyDescent="0.2">
      <c r="M23821"/>
      <c r="N23821"/>
    </row>
    <row r="23822" spans="13:14" x14ac:dyDescent="0.2">
      <c r="M23822"/>
      <c r="N23822"/>
    </row>
    <row r="23823" spans="13:14" x14ac:dyDescent="0.2">
      <c r="M23823"/>
      <c r="N23823"/>
    </row>
    <row r="23824" spans="13:14" x14ac:dyDescent="0.2">
      <c r="M23824"/>
      <c r="N23824"/>
    </row>
    <row r="23825" spans="13:14" x14ac:dyDescent="0.2">
      <c r="M23825"/>
      <c r="N23825"/>
    </row>
    <row r="23826" spans="13:14" x14ac:dyDescent="0.2">
      <c r="M23826"/>
      <c r="N23826"/>
    </row>
    <row r="23827" spans="13:14" x14ac:dyDescent="0.2">
      <c r="M23827"/>
      <c r="N23827"/>
    </row>
    <row r="23828" spans="13:14" x14ac:dyDescent="0.2">
      <c r="M23828"/>
      <c r="N23828"/>
    </row>
    <row r="23829" spans="13:14" x14ac:dyDescent="0.2">
      <c r="M23829"/>
      <c r="N23829"/>
    </row>
    <row r="23830" spans="13:14" x14ac:dyDescent="0.2">
      <c r="M23830"/>
      <c r="N23830"/>
    </row>
    <row r="23831" spans="13:14" x14ac:dyDescent="0.2">
      <c r="M23831"/>
      <c r="N23831"/>
    </row>
    <row r="23832" spans="13:14" x14ac:dyDescent="0.2">
      <c r="M23832"/>
      <c r="N23832"/>
    </row>
    <row r="23833" spans="13:14" x14ac:dyDescent="0.2">
      <c r="M23833"/>
      <c r="N23833"/>
    </row>
    <row r="23834" spans="13:14" x14ac:dyDescent="0.2">
      <c r="M23834"/>
      <c r="N23834"/>
    </row>
    <row r="23835" spans="13:14" x14ac:dyDescent="0.2">
      <c r="M23835"/>
      <c r="N23835"/>
    </row>
    <row r="23836" spans="13:14" x14ac:dyDescent="0.2">
      <c r="M23836"/>
      <c r="N23836"/>
    </row>
    <row r="23837" spans="13:14" x14ac:dyDescent="0.2">
      <c r="M23837"/>
      <c r="N23837"/>
    </row>
    <row r="23838" spans="13:14" x14ac:dyDescent="0.2">
      <c r="M23838"/>
      <c r="N23838"/>
    </row>
    <row r="23839" spans="13:14" x14ac:dyDescent="0.2">
      <c r="M23839"/>
      <c r="N23839"/>
    </row>
    <row r="23840" spans="13:14" x14ac:dyDescent="0.2">
      <c r="M23840"/>
      <c r="N23840"/>
    </row>
    <row r="23841" spans="13:14" x14ac:dyDescent="0.2">
      <c r="M23841"/>
      <c r="N23841"/>
    </row>
    <row r="23842" spans="13:14" x14ac:dyDescent="0.2">
      <c r="M23842"/>
      <c r="N23842"/>
    </row>
    <row r="23843" spans="13:14" x14ac:dyDescent="0.2">
      <c r="M23843"/>
      <c r="N23843"/>
    </row>
    <row r="23844" spans="13:14" x14ac:dyDescent="0.2">
      <c r="M23844"/>
      <c r="N23844"/>
    </row>
    <row r="23845" spans="13:14" x14ac:dyDescent="0.2">
      <c r="M23845"/>
      <c r="N23845"/>
    </row>
    <row r="23846" spans="13:14" x14ac:dyDescent="0.2">
      <c r="M23846"/>
      <c r="N23846"/>
    </row>
    <row r="23847" spans="13:14" x14ac:dyDescent="0.2">
      <c r="M23847"/>
      <c r="N23847"/>
    </row>
    <row r="23848" spans="13:14" x14ac:dyDescent="0.2">
      <c r="M23848"/>
      <c r="N23848"/>
    </row>
    <row r="23849" spans="13:14" x14ac:dyDescent="0.2">
      <c r="M23849"/>
      <c r="N23849"/>
    </row>
    <row r="23850" spans="13:14" x14ac:dyDescent="0.2">
      <c r="M23850"/>
      <c r="N23850"/>
    </row>
    <row r="23851" spans="13:14" x14ac:dyDescent="0.2">
      <c r="M23851"/>
      <c r="N23851"/>
    </row>
    <row r="23852" spans="13:14" x14ac:dyDescent="0.2">
      <c r="M23852"/>
      <c r="N23852"/>
    </row>
    <row r="23853" spans="13:14" x14ac:dyDescent="0.2">
      <c r="M23853"/>
      <c r="N23853"/>
    </row>
    <row r="23854" spans="13:14" x14ac:dyDescent="0.2">
      <c r="M23854"/>
      <c r="N23854"/>
    </row>
    <row r="23855" spans="13:14" x14ac:dyDescent="0.2">
      <c r="M23855"/>
      <c r="N23855"/>
    </row>
    <row r="23856" spans="13:14" x14ac:dyDescent="0.2">
      <c r="M23856"/>
      <c r="N23856"/>
    </row>
    <row r="23857" spans="13:14" x14ac:dyDescent="0.2">
      <c r="M23857"/>
      <c r="N23857"/>
    </row>
    <row r="23858" spans="13:14" x14ac:dyDescent="0.2">
      <c r="M23858"/>
      <c r="N23858"/>
    </row>
    <row r="23859" spans="13:14" x14ac:dyDescent="0.2">
      <c r="M23859"/>
      <c r="N23859"/>
    </row>
    <row r="23860" spans="13:14" x14ac:dyDescent="0.2">
      <c r="M23860"/>
      <c r="N23860"/>
    </row>
    <row r="23861" spans="13:14" x14ac:dyDescent="0.2">
      <c r="M23861"/>
      <c r="N23861"/>
    </row>
    <row r="23862" spans="13:14" x14ac:dyDescent="0.2">
      <c r="M23862"/>
      <c r="N23862"/>
    </row>
    <row r="23863" spans="13:14" x14ac:dyDescent="0.2">
      <c r="M23863"/>
      <c r="N23863"/>
    </row>
    <row r="23864" spans="13:14" x14ac:dyDescent="0.2">
      <c r="M23864"/>
      <c r="N23864"/>
    </row>
    <row r="23865" spans="13:14" x14ac:dyDescent="0.2">
      <c r="M23865"/>
      <c r="N23865"/>
    </row>
    <row r="23866" spans="13:14" x14ac:dyDescent="0.2">
      <c r="M23866"/>
      <c r="N23866"/>
    </row>
    <row r="23867" spans="13:14" x14ac:dyDescent="0.2">
      <c r="M23867"/>
      <c r="N23867"/>
    </row>
    <row r="23868" spans="13:14" x14ac:dyDescent="0.2">
      <c r="M23868"/>
      <c r="N23868"/>
    </row>
    <row r="23869" spans="13:14" x14ac:dyDescent="0.2">
      <c r="M23869"/>
      <c r="N23869"/>
    </row>
    <row r="23870" spans="13:14" x14ac:dyDescent="0.2">
      <c r="M23870"/>
      <c r="N23870"/>
    </row>
    <row r="23871" spans="13:14" x14ac:dyDescent="0.2">
      <c r="M23871"/>
      <c r="N23871"/>
    </row>
    <row r="23872" spans="13:14" x14ac:dyDescent="0.2">
      <c r="M23872"/>
      <c r="N23872"/>
    </row>
    <row r="23873" spans="13:14" x14ac:dyDescent="0.2">
      <c r="M23873"/>
      <c r="N23873"/>
    </row>
    <row r="23874" spans="13:14" x14ac:dyDescent="0.2">
      <c r="M23874"/>
      <c r="N23874"/>
    </row>
    <row r="23875" spans="13:14" x14ac:dyDescent="0.2">
      <c r="M23875"/>
      <c r="N23875"/>
    </row>
    <row r="23876" spans="13:14" x14ac:dyDescent="0.2">
      <c r="M23876"/>
      <c r="N23876"/>
    </row>
    <row r="23877" spans="13:14" x14ac:dyDescent="0.2">
      <c r="M23877"/>
      <c r="N23877"/>
    </row>
    <row r="23878" spans="13:14" x14ac:dyDescent="0.2">
      <c r="M23878"/>
      <c r="N23878"/>
    </row>
    <row r="23879" spans="13:14" x14ac:dyDescent="0.2">
      <c r="M23879"/>
      <c r="N23879"/>
    </row>
    <row r="23880" spans="13:14" x14ac:dyDescent="0.2">
      <c r="M23880"/>
      <c r="N23880"/>
    </row>
    <row r="23881" spans="13:14" x14ac:dyDescent="0.2">
      <c r="M23881"/>
      <c r="N23881"/>
    </row>
    <row r="23882" spans="13:14" x14ac:dyDescent="0.2">
      <c r="M23882"/>
      <c r="N23882"/>
    </row>
    <row r="23883" spans="13:14" x14ac:dyDescent="0.2">
      <c r="M23883"/>
      <c r="N23883"/>
    </row>
    <row r="23884" spans="13:14" x14ac:dyDescent="0.2">
      <c r="M23884"/>
      <c r="N23884"/>
    </row>
    <row r="23885" spans="13:14" x14ac:dyDescent="0.2">
      <c r="M23885"/>
      <c r="N23885"/>
    </row>
    <row r="23886" spans="13:14" x14ac:dyDescent="0.2">
      <c r="M23886"/>
      <c r="N23886"/>
    </row>
    <row r="23887" spans="13:14" x14ac:dyDescent="0.2">
      <c r="M23887"/>
      <c r="N23887"/>
    </row>
    <row r="23888" spans="13:14" x14ac:dyDescent="0.2">
      <c r="M23888"/>
      <c r="N23888"/>
    </row>
    <row r="23889" spans="13:14" x14ac:dyDescent="0.2">
      <c r="M23889"/>
      <c r="N23889"/>
    </row>
    <row r="23890" spans="13:14" x14ac:dyDescent="0.2">
      <c r="M23890"/>
      <c r="N23890"/>
    </row>
    <row r="23891" spans="13:14" x14ac:dyDescent="0.2">
      <c r="M23891"/>
      <c r="N23891"/>
    </row>
    <row r="23892" spans="13:14" x14ac:dyDescent="0.2">
      <c r="M23892"/>
      <c r="N23892"/>
    </row>
    <row r="23893" spans="13:14" x14ac:dyDescent="0.2">
      <c r="M23893"/>
      <c r="N23893"/>
    </row>
    <row r="23894" spans="13:14" x14ac:dyDescent="0.2">
      <c r="M23894"/>
      <c r="N23894"/>
    </row>
    <row r="23895" spans="13:14" x14ac:dyDescent="0.2">
      <c r="M23895"/>
      <c r="N23895"/>
    </row>
    <row r="23896" spans="13:14" x14ac:dyDescent="0.2">
      <c r="M23896"/>
      <c r="N23896"/>
    </row>
    <row r="23897" spans="13:14" x14ac:dyDescent="0.2">
      <c r="M23897"/>
      <c r="N23897"/>
    </row>
    <row r="23898" spans="13:14" x14ac:dyDescent="0.2">
      <c r="M23898"/>
      <c r="N23898"/>
    </row>
    <row r="23899" spans="13:14" x14ac:dyDescent="0.2">
      <c r="M23899"/>
      <c r="N23899"/>
    </row>
    <row r="23900" spans="13:14" x14ac:dyDescent="0.2">
      <c r="M23900"/>
      <c r="N23900"/>
    </row>
    <row r="23901" spans="13:14" x14ac:dyDescent="0.2">
      <c r="M23901"/>
      <c r="N23901"/>
    </row>
    <row r="23902" spans="13:14" x14ac:dyDescent="0.2">
      <c r="M23902"/>
      <c r="N23902"/>
    </row>
    <row r="23903" spans="13:14" x14ac:dyDescent="0.2">
      <c r="M23903"/>
      <c r="N23903"/>
    </row>
    <row r="23904" spans="13:14" x14ac:dyDescent="0.2">
      <c r="M23904"/>
      <c r="N23904"/>
    </row>
    <row r="23905" spans="13:14" x14ac:dyDescent="0.2">
      <c r="M23905"/>
      <c r="N23905"/>
    </row>
    <row r="23906" spans="13:14" x14ac:dyDescent="0.2">
      <c r="M23906"/>
      <c r="N23906"/>
    </row>
    <row r="23907" spans="13:14" x14ac:dyDescent="0.2">
      <c r="M23907"/>
      <c r="N23907"/>
    </row>
    <row r="23908" spans="13:14" x14ac:dyDescent="0.2">
      <c r="M23908"/>
      <c r="N23908"/>
    </row>
    <row r="23909" spans="13:14" x14ac:dyDescent="0.2">
      <c r="M23909"/>
      <c r="N23909"/>
    </row>
    <row r="23910" spans="13:14" x14ac:dyDescent="0.2">
      <c r="M23910"/>
      <c r="N23910"/>
    </row>
    <row r="23911" spans="13:14" x14ac:dyDescent="0.2">
      <c r="M23911"/>
      <c r="N23911"/>
    </row>
    <row r="23912" spans="13:14" x14ac:dyDescent="0.2">
      <c r="M23912"/>
      <c r="N23912"/>
    </row>
    <row r="23913" spans="13:14" x14ac:dyDescent="0.2">
      <c r="M23913"/>
      <c r="N23913"/>
    </row>
    <row r="23914" spans="13:14" x14ac:dyDescent="0.2">
      <c r="M23914"/>
      <c r="N23914"/>
    </row>
    <row r="23915" spans="13:14" x14ac:dyDescent="0.2">
      <c r="M23915"/>
      <c r="N23915"/>
    </row>
    <row r="23916" spans="13:14" x14ac:dyDescent="0.2">
      <c r="M23916"/>
      <c r="N23916"/>
    </row>
    <row r="23917" spans="13:14" x14ac:dyDescent="0.2">
      <c r="M23917"/>
      <c r="N23917"/>
    </row>
    <row r="23918" spans="13:14" x14ac:dyDescent="0.2">
      <c r="M23918"/>
      <c r="N23918"/>
    </row>
    <row r="23919" spans="13:14" x14ac:dyDescent="0.2">
      <c r="M23919"/>
      <c r="N23919"/>
    </row>
    <row r="23920" spans="13:14" x14ac:dyDescent="0.2">
      <c r="M23920"/>
      <c r="N23920"/>
    </row>
    <row r="23921" spans="13:14" x14ac:dyDescent="0.2">
      <c r="M23921"/>
      <c r="N23921"/>
    </row>
    <row r="23922" spans="13:14" x14ac:dyDescent="0.2">
      <c r="M23922"/>
      <c r="N23922"/>
    </row>
    <row r="23923" spans="13:14" x14ac:dyDescent="0.2">
      <c r="M23923"/>
      <c r="N23923"/>
    </row>
    <row r="23924" spans="13:14" x14ac:dyDescent="0.2">
      <c r="M23924"/>
      <c r="N23924"/>
    </row>
    <row r="23925" spans="13:14" x14ac:dyDescent="0.2">
      <c r="M23925"/>
      <c r="N23925"/>
    </row>
    <row r="23926" spans="13:14" x14ac:dyDescent="0.2">
      <c r="M23926"/>
      <c r="N23926"/>
    </row>
    <row r="23927" spans="13:14" x14ac:dyDescent="0.2">
      <c r="M23927"/>
      <c r="N23927"/>
    </row>
    <row r="23928" spans="13:14" x14ac:dyDescent="0.2">
      <c r="M23928"/>
      <c r="N23928"/>
    </row>
    <row r="23929" spans="13:14" x14ac:dyDescent="0.2">
      <c r="M23929"/>
      <c r="N23929"/>
    </row>
    <row r="23930" spans="13:14" x14ac:dyDescent="0.2">
      <c r="M23930"/>
      <c r="N23930"/>
    </row>
    <row r="23931" spans="13:14" x14ac:dyDescent="0.2">
      <c r="M23931"/>
      <c r="N23931"/>
    </row>
    <row r="23932" spans="13:14" x14ac:dyDescent="0.2">
      <c r="M23932"/>
      <c r="N23932"/>
    </row>
    <row r="23933" spans="13:14" x14ac:dyDescent="0.2">
      <c r="M23933"/>
      <c r="N23933"/>
    </row>
    <row r="23934" spans="13:14" x14ac:dyDescent="0.2">
      <c r="M23934"/>
      <c r="N23934"/>
    </row>
    <row r="23935" spans="13:14" x14ac:dyDescent="0.2">
      <c r="M23935"/>
      <c r="N23935"/>
    </row>
    <row r="23936" spans="13:14" x14ac:dyDescent="0.2">
      <c r="M23936"/>
      <c r="N23936"/>
    </row>
    <row r="23937" spans="13:14" x14ac:dyDescent="0.2">
      <c r="M23937"/>
      <c r="N23937"/>
    </row>
    <row r="23938" spans="13:14" x14ac:dyDescent="0.2">
      <c r="M23938"/>
      <c r="N23938"/>
    </row>
    <row r="23939" spans="13:14" x14ac:dyDescent="0.2">
      <c r="M23939"/>
      <c r="N23939"/>
    </row>
    <row r="23940" spans="13:14" x14ac:dyDescent="0.2">
      <c r="M23940"/>
      <c r="N23940"/>
    </row>
    <row r="23941" spans="13:14" x14ac:dyDescent="0.2">
      <c r="M23941"/>
      <c r="N23941"/>
    </row>
    <row r="23942" spans="13:14" x14ac:dyDescent="0.2">
      <c r="M23942"/>
      <c r="N23942"/>
    </row>
    <row r="23943" spans="13:14" x14ac:dyDescent="0.2">
      <c r="M23943"/>
      <c r="N23943"/>
    </row>
    <row r="23944" spans="13:14" x14ac:dyDescent="0.2">
      <c r="M23944"/>
      <c r="N23944"/>
    </row>
    <row r="23945" spans="13:14" x14ac:dyDescent="0.2">
      <c r="M23945"/>
      <c r="N23945"/>
    </row>
    <row r="23946" spans="13:14" x14ac:dyDescent="0.2">
      <c r="M23946"/>
      <c r="N23946"/>
    </row>
    <row r="23947" spans="13:14" x14ac:dyDescent="0.2">
      <c r="M23947"/>
      <c r="N23947"/>
    </row>
    <row r="23948" spans="13:14" x14ac:dyDescent="0.2">
      <c r="M23948"/>
      <c r="N23948"/>
    </row>
    <row r="23949" spans="13:14" x14ac:dyDescent="0.2">
      <c r="M23949"/>
      <c r="N23949"/>
    </row>
    <row r="23950" spans="13:14" x14ac:dyDescent="0.2">
      <c r="M23950"/>
      <c r="N23950"/>
    </row>
    <row r="23951" spans="13:14" x14ac:dyDescent="0.2">
      <c r="M23951"/>
      <c r="N23951"/>
    </row>
    <row r="23952" spans="13:14" x14ac:dyDescent="0.2">
      <c r="M23952"/>
      <c r="N23952"/>
    </row>
    <row r="23953" spans="13:14" x14ac:dyDescent="0.2">
      <c r="M23953"/>
      <c r="N23953"/>
    </row>
    <row r="23954" spans="13:14" x14ac:dyDescent="0.2">
      <c r="M23954"/>
      <c r="N23954"/>
    </row>
    <row r="23955" spans="13:14" x14ac:dyDescent="0.2">
      <c r="M23955"/>
      <c r="N23955"/>
    </row>
    <row r="23956" spans="13:14" x14ac:dyDescent="0.2">
      <c r="M23956"/>
      <c r="N23956"/>
    </row>
    <row r="23957" spans="13:14" x14ac:dyDescent="0.2">
      <c r="M23957"/>
      <c r="N23957"/>
    </row>
    <row r="23958" spans="13:14" x14ac:dyDescent="0.2">
      <c r="M23958"/>
      <c r="N23958"/>
    </row>
    <row r="23959" spans="13:14" x14ac:dyDescent="0.2">
      <c r="M23959"/>
      <c r="N23959"/>
    </row>
    <row r="23960" spans="13:14" x14ac:dyDescent="0.2">
      <c r="M23960"/>
      <c r="N23960"/>
    </row>
    <row r="23961" spans="13:14" x14ac:dyDescent="0.2">
      <c r="M23961"/>
      <c r="N23961"/>
    </row>
    <row r="23962" spans="13:14" x14ac:dyDescent="0.2">
      <c r="M23962"/>
      <c r="N23962"/>
    </row>
    <row r="23963" spans="13:14" x14ac:dyDescent="0.2">
      <c r="M23963"/>
      <c r="N23963"/>
    </row>
    <row r="23964" spans="13:14" x14ac:dyDescent="0.2">
      <c r="M23964"/>
      <c r="N23964"/>
    </row>
    <row r="23965" spans="13:14" x14ac:dyDescent="0.2">
      <c r="M23965"/>
      <c r="N23965"/>
    </row>
    <row r="23966" spans="13:14" x14ac:dyDescent="0.2">
      <c r="M23966"/>
      <c r="N23966"/>
    </row>
    <row r="23967" spans="13:14" x14ac:dyDescent="0.2">
      <c r="M23967"/>
      <c r="N23967"/>
    </row>
    <row r="23968" spans="13:14" x14ac:dyDescent="0.2">
      <c r="M23968"/>
      <c r="N23968"/>
    </row>
    <row r="23969" spans="13:14" x14ac:dyDescent="0.2">
      <c r="M23969"/>
      <c r="N23969"/>
    </row>
    <row r="23970" spans="13:14" x14ac:dyDescent="0.2">
      <c r="M23970"/>
      <c r="N23970"/>
    </row>
    <row r="23971" spans="13:14" x14ac:dyDescent="0.2">
      <c r="M23971"/>
      <c r="N23971"/>
    </row>
    <row r="23972" spans="13:14" x14ac:dyDescent="0.2">
      <c r="M23972"/>
      <c r="N23972"/>
    </row>
    <row r="23973" spans="13:14" x14ac:dyDescent="0.2">
      <c r="M23973"/>
      <c r="N23973"/>
    </row>
    <row r="23974" spans="13:14" x14ac:dyDescent="0.2">
      <c r="M23974"/>
      <c r="N23974"/>
    </row>
    <row r="23975" spans="13:14" x14ac:dyDescent="0.2">
      <c r="M23975"/>
      <c r="N23975"/>
    </row>
    <row r="23976" spans="13:14" x14ac:dyDescent="0.2">
      <c r="M23976"/>
      <c r="N23976"/>
    </row>
    <row r="23977" spans="13:14" x14ac:dyDescent="0.2">
      <c r="M23977"/>
      <c r="N23977"/>
    </row>
    <row r="23978" spans="13:14" x14ac:dyDescent="0.2">
      <c r="M23978"/>
      <c r="N23978"/>
    </row>
    <row r="23979" spans="13:14" x14ac:dyDescent="0.2">
      <c r="M23979"/>
      <c r="N23979"/>
    </row>
    <row r="23980" spans="13:14" x14ac:dyDescent="0.2">
      <c r="M23980"/>
      <c r="N23980"/>
    </row>
    <row r="23981" spans="13:14" x14ac:dyDescent="0.2">
      <c r="M23981"/>
      <c r="N23981"/>
    </row>
    <row r="23982" spans="13:14" x14ac:dyDescent="0.2">
      <c r="M23982"/>
      <c r="N23982"/>
    </row>
    <row r="23983" spans="13:14" x14ac:dyDescent="0.2">
      <c r="M23983"/>
      <c r="N23983"/>
    </row>
    <row r="23984" spans="13:14" x14ac:dyDescent="0.2">
      <c r="M23984"/>
      <c r="N23984"/>
    </row>
    <row r="23985" spans="13:14" x14ac:dyDescent="0.2">
      <c r="M23985"/>
      <c r="N23985"/>
    </row>
    <row r="23986" spans="13:14" x14ac:dyDescent="0.2">
      <c r="M23986"/>
      <c r="N23986"/>
    </row>
    <row r="23987" spans="13:14" x14ac:dyDescent="0.2">
      <c r="M23987"/>
      <c r="N23987"/>
    </row>
    <row r="23988" spans="13:14" x14ac:dyDescent="0.2">
      <c r="M23988"/>
      <c r="N23988"/>
    </row>
    <row r="23989" spans="13:14" x14ac:dyDescent="0.2">
      <c r="M23989"/>
      <c r="N23989"/>
    </row>
    <row r="23990" spans="13:14" x14ac:dyDescent="0.2">
      <c r="M23990"/>
      <c r="N23990"/>
    </row>
    <row r="23991" spans="13:14" x14ac:dyDescent="0.2">
      <c r="M23991"/>
      <c r="N23991"/>
    </row>
    <row r="23992" spans="13:14" x14ac:dyDescent="0.2">
      <c r="M23992"/>
      <c r="N23992"/>
    </row>
    <row r="23993" spans="13:14" x14ac:dyDescent="0.2">
      <c r="M23993"/>
      <c r="N23993"/>
    </row>
    <row r="23994" spans="13:14" x14ac:dyDescent="0.2">
      <c r="M23994"/>
      <c r="N23994"/>
    </row>
    <row r="23995" spans="13:14" x14ac:dyDescent="0.2">
      <c r="M23995"/>
      <c r="N23995"/>
    </row>
    <row r="23996" spans="13:14" x14ac:dyDescent="0.2">
      <c r="M23996"/>
      <c r="N23996"/>
    </row>
    <row r="23997" spans="13:14" x14ac:dyDescent="0.2">
      <c r="M23997"/>
      <c r="N23997"/>
    </row>
    <row r="23998" spans="13:14" x14ac:dyDescent="0.2">
      <c r="M23998"/>
      <c r="N23998"/>
    </row>
    <row r="23999" spans="13:14" x14ac:dyDescent="0.2">
      <c r="M23999"/>
      <c r="N23999"/>
    </row>
    <row r="24000" spans="13:14" x14ac:dyDescent="0.2">
      <c r="M24000"/>
      <c r="N24000"/>
    </row>
    <row r="24001" spans="13:14" x14ac:dyDescent="0.2">
      <c r="M24001"/>
      <c r="N24001"/>
    </row>
    <row r="24002" spans="13:14" x14ac:dyDescent="0.2">
      <c r="M24002"/>
      <c r="N24002"/>
    </row>
    <row r="24003" spans="13:14" x14ac:dyDescent="0.2">
      <c r="M24003"/>
      <c r="N24003"/>
    </row>
    <row r="24004" spans="13:14" x14ac:dyDescent="0.2">
      <c r="M24004"/>
      <c r="N24004"/>
    </row>
    <row r="24005" spans="13:14" x14ac:dyDescent="0.2">
      <c r="M24005"/>
      <c r="N24005"/>
    </row>
    <row r="24006" spans="13:14" x14ac:dyDescent="0.2">
      <c r="M24006"/>
      <c r="N24006"/>
    </row>
    <row r="24007" spans="13:14" x14ac:dyDescent="0.2">
      <c r="M24007"/>
      <c r="N24007"/>
    </row>
    <row r="24008" spans="13:14" x14ac:dyDescent="0.2">
      <c r="M24008"/>
      <c r="N24008"/>
    </row>
    <row r="24009" spans="13:14" x14ac:dyDescent="0.2">
      <c r="M24009"/>
      <c r="N24009"/>
    </row>
    <row r="24010" spans="13:14" x14ac:dyDescent="0.2">
      <c r="M24010"/>
      <c r="N24010"/>
    </row>
    <row r="24011" spans="13:14" x14ac:dyDescent="0.2">
      <c r="M24011"/>
      <c r="N24011"/>
    </row>
    <row r="24012" spans="13:14" x14ac:dyDescent="0.2">
      <c r="M24012"/>
      <c r="N24012"/>
    </row>
    <row r="24013" spans="13:14" x14ac:dyDescent="0.2">
      <c r="M24013"/>
      <c r="N24013"/>
    </row>
    <row r="24014" spans="13:14" x14ac:dyDescent="0.2">
      <c r="M24014"/>
      <c r="N24014"/>
    </row>
    <row r="24015" spans="13:14" x14ac:dyDescent="0.2">
      <c r="M24015"/>
      <c r="N24015"/>
    </row>
    <row r="24016" spans="13:14" x14ac:dyDescent="0.2">
      <c r="M24016"/>
      <c r="N24016"/>
    </row>
    <row r="24017" spans="13:14" x14ac:dyDescent="0.2">
      <c r="M24017"/>
      <c r="N24017"/>
    </row>
    <row r="24018" spans="13:14" x14ac:dyDescent="0.2">
      <c r="M24018"/>
      <c r="N24018"/>
    </row>
    <row r="24019" spans="13:14" x14ac:dyDescent="0.2">
      <c r="M24019"/>
      <c r="N24019"/>
    </row>
    <row r="24020" spans="13:14" x14ac:dyDescent="0.2">
      <c r="M24020"/>
      <c r="N24020"/>
    </row>
    <row r="24021" spans="13:14" x14ac:dyDescent="0.2">
      <c r="M24021"/>
      <c r="N24021"/>
    </row>
    <row r="24022" spans="13:14" x14ac:dyDescent="0.2">
      <c r="M24022"/>
      <c r="N24022"/>
    </row>
    <row r="24023" spans="13:14" x14ac:dyDescent="0.2">
      <c r="M24023"/>
      <c r="N24023"/>
    </row>
    <row r="24024" spans="13:14" x14ac:dyDescent="0.2">
      <c r="M24024"/>
      <c r="N24024"/>
    </row>
    <row r="24025" spans="13:14" x14ac:dyDescent="0.2">
      <c r="M24025"/>
      <c r="N24025"/>
    </row>
    <row r="24026" spans="13:14" x14ac:dyDescent="0.2">
      <c r="M24026"/>
      <c r="N24026"/>
    </row>
    <row r="24027" spans="13:14" x14ac:dyDescent="0.2">
      <c r="M24027"/>
      <c r="N24027"/>
    </row>
    <row r="24028" spans="13:14" x14ac:dyDescent="0.2">
      <c r="M24028"/>
      <c r="N24028"/>
    </row>
    <row r="24029" spans="13:14" x14ac:dyDescent="0.2">
      <c r="M24029"/>
      <c r="N24029"/>
    </row>
    <row r="24030" spans="13:14" x14ac:dyDescent="0.2">
      <c r="M24030"/>
      <c r="N24030"/>
    </row>
    <row r="24031" spans="13:14" x14ac:dyDescent="0.2">
      <c r="M24031"/>
      <c r="N24031"/>
    </row>
    <row r="24032" spans="13:14" x14ac:dyDescent="0.2">
      <c r="M24032"/>
      <c r="N24032"/>
    </row>
    <row r="24033" spans="13:14" x14ac:dyDescent="0.2">
      <c r="M24033"/>
      <c r="N24033"/>
    </row>
    <row r="24034" spans="13:14" x14ac:dyDescent="0.2">
      <c r="M24034"/>
      <c r="N24034"/>
    </row>
    <row r="24035" spans="13:14" x14ac:dyDescent="0.2">
      <c r="M24035"/>
      <c r="N24035"/>
    </row>
    <row r="24036" spans="13:14" x14ac:dyDescent="0.2">
      <c r="M24036"/>
      <c r="N24036"/>
    </row>
    <row r="24037" spans="13:14" x14ac:dyDescent="0.2">
      <c r="M24037"/>
      <c r="N24037"/>
    </row>
    <row r="24038" spans="13:14" x14ac:dyDescent="0.2">
      <c r="M24038"/>
      <c r="N24038"/>
    </row>
    <row r="24039" spans="13:14" x14ac:dyDescent="0.2">
      <c r="M24039"/>
      <c r="N24039"/>
    </row>
    <row r="24040" spans="13:14" x14ac:dyDescent="0.2">
      <c r="M24040"/>
      <c r="N24040"/>
    </row>
    <row r="24041" spans="13:14" x14ac:dyDescent="0.2">
      <c r="M24041"/>
      <c r="N24041"/>
    </row>
    <row r="24042" spans="13:14" x14ac:dyDescent="0.2">
      <c r="M24042"/>
      <c r="N24042"/>
    </row>
    <row r="24043" spans="13:14" x14ac:dyDescent="0.2">
      <c r="M24043"/>
      <c r="N24043"/>
    </row>
    <row r="24044" spans="13:14" x14ac:dyDescent="0.2">
      <c r="M24044"/>
      <c r="N24044"/>
    </row>
    <row r="24045" spans="13:14" x14ac:dyDescent="0.2">
      <c r="M24045"/>
      <c r="N24045"/>
    </row>
    <row r="24046" spans="13:14" x14ac:dyDescent="0.2">
      <c r="M24046"/>
      <c r="N24046"/>
    </row>
    <row r="24047" spans="13:14" x14ac:dyDescent="0.2">
      <c r="M24047"/>
      <c r="N24047"/>
    </row>
    <row r="24048" spans="13:14" x14ac:dyDescent="0.2">
      <c r="M24048"/>
      <c r="N24048"/>
    </row>
    <row r="24049" spans="13:14" x14ac:dyDescent="0.2">
      <c r="M24049"/>
      <c r="N24049"/>
    </row>
    <row r="24050" spans="13:14" x14ac:dyDescent="0.2">
      <c r="M24050"/>
      <c r="N24050"/>
    </row>
    <row r="24051" spans="13:14" x14ac:dyDescent="0.2">
      <c r="M24051"/>
      <c r="N24051"/>
    </row>
    <row r="24052" spans="13:14" x14ac:dyDescent="0.2">
      <c r="M24052"/>
      <c r="N24052"/>
    </row>
    <row r="24053" spans="13:14" x14ac:dyDescent="0.2">
      <c r="M24053"/>
      <c r="N24053"/>
    </row>
    <row r="24054" spans="13:14" x14ac:dyDescent="0.2">
      <c r="M24054"/>
      <c r="N24054"/>
    </row>
    <row r="24055" spans="13:14" x14ac:dyDescent="0.2">
      <c r="M24055"/>
      <c r="N24055"/>
    </row>
    <row r="24056" spans="13:14" x14ac:dyDescent="0.2">
      <c r="M24056"/>
      <c r="N24056"/>
    </row>
    <row r="24057" spans="13:14" x14ac:dyDescent="0.2">
      <c r="M24057"/>
      <c r="N24057"/>
    </row>
    <row r="24058" spans="13:14" x14ac:dyDescent="0.2">
      <c r="M24058"/>
      <c r="N24058"/>
    </row>
    <row r="24059" spans="13:14" x14ac:dyDescent="0.2">
      <c r="M24059"/>
      <c r="N24059"/>
    </row>
    <row r="24060" spans="13:14" x14ac:dyDescent="0.2">
      <c r="M24060"/>
      <c r="N24060"/>
    </row>
    <row r="24061" spans="13:14" x14ac:dyDescent="0.2">
      <c r="M24061"/>
      <c r="N24061"/>
    </row>
    <row r="24062" spans="13:14" x14ac:dyDescent="0.2">
      <c r="M24062"/>
      <c r="N24062"/>
    </row>
    <row r="24063" spans="13:14" x14ac:dyDescent="0.2">
      <c r="M24063"/>
      <c r="N24063"/>
    </row>
    <row r="24064" spans="13:14" x14ac:dyDescent="0.2">
      <c r="M24064"/>
      <c r="N24064"/>
    </row>
    <row r="24065" spans="13:14" x14ac:dyDescent="0.2">
      <c r="M24065"/>
      <c r="N24065"/>
    </row>
    <row r="24066" spans="13:14" x14ac:dyDescent="0.2">
      <c r="M24066"/>
      <c r="N24066"/>
    </row>
    <row r="24067" spans="13:14" x14ac:dyDescent="0.2">
      <c r="M24067"/>
      <c r="N24067"/>
    </row>
    <row r="24068" spans="13:14" x14ac:dyDescent="0.2">
      <c r="M24068"/>
      <c r="N24068"/>
    </row>
    <row r="24069" spans="13:14" x14ac:dyDescent="0.2">
      <c r="M24069"/>
      <c r="N24069"/>
    </row>
    <row r="24070" spans="13:14" x14ac:dyDescent="0.2">
      <c r="M24070"/>
      <c r="N24070"/>
    </row>
    <row r="24071" spans="13:14" x14ac:dyDescent="0.2">
      <c r="M24071"/>
      <c r="N24071"/>
    </row>
    <row r="24072" spans="13:14" x14ac:dyDescent="0.2">
      <c r="M24072"/>
      <c r="N24072"/>
    </row>
    <row r="24073" spans="13:14" x14ac:dyDescent="0.2">
      <c r="M24073"/>
      <c r="N24073"/>
    </row>
    <row r="24074" spans="13:14" x14ac:dyDescent="0.2">
      <c r="M24074"/>
      <c r="N24074"/>
    </row>
    <row r="24075" spans="13:14" x14ac:dyDescent="0.2">
      <c r="M24075"/>
      <c r="N24075"/>
    </row>
    <row r="24076" spans="13:14" x14ac:dyDescent="0.2">
      <c r="M24076"/>
      <c r="N24076"/>
    </row>
    <row r="24077" spans="13:14" x14ac:dyDescent="0.2">
      <c r="M24077"/>
      <c r="N24077"/>
    </row>
    <row r="24078" spans="13:14" x14ac:dyDescent="0.2">
      <c r="M24078"/>
      <c r="N24078"/>
    </row>
    <row r="24079" spans="13:14" x14ac:dyDescent="0.2">
      <c r="M24079"/>
      <c r="N24079"/>
    </row>
    <row r="24080" spans="13:14" x14ac:dyDescent="0.2">
      <c r="M24080"/>
      <c r="N24080"/>
    </row>
    <row r="24081" spans="13:14" x14ac:dyDescent="0.2">
      <c r="M24081"/>
      <c r="N24081"/>
    </row>
    <row r="24082" spans="13:14" x14ac:dyDescent="0.2">
      <c r="M24082"/>
      <c r="N24082"/>
    </row>
    <row r="24083" spans="13:14" x14ac:dyDescent="0.2">
      <c r="M24083"/>
      <c r="N24083"/>
    </row>
    <row r="24084" spans="13:14" x14ac:dyDescent="0.2">
      <c r="M24084"/>
      <c r="N24084"/>
    </row>
    <row r="24085" spans="13:14" x14ac:dyDescent="0.2">
      <c r="M24085"/>
      <c r="N24085"/>
    </row>
    <row r="24086" spans="13:14" x14ac:dyDescent="0.2">
      <c r="M24086"/>
      <c r="N24086"/>
    </row>
    <row r="24087" spans="13:14" x14ac:dyDescent="0.2">
      <c r="M24087"/>
      <c r="N24087"/>
    </row>
    <row r="24088" spans="13:14" x14ac:dyDescent="0.2">
      <c r="M24088"/>
      <c r="N24088"/>
    </row>
    <row r="24089" spans="13:14" x14ac:dyDescent="0.2">
      <c r="M24089"/>
      <c r="N24089"/>
    </row>
    <row r="24090" spans="13:14" x14ac:dyDescent="0.2">
      <c r="M24090"/>
      <c r="N24090"/>
    </row>
    <row r="24091" spans="13:14" x14ac:dyDescent="0.2">
      <c r="M24091"/>
      <c r="N24091"/>
    </row>
    <row r="24092" spans="13:14" x14ac:dyDescent="0.2">
      <c r="M24092"/>
      <c r="N24092"/>
    </row>
    <row r="24093" spans="13:14" x14ac:dyDescent="0.2">
      <c r="M24093"/>
      <c r="N24093"/>
    </row>
    <row r="24094" spans="13:14" x14ac:dyDescent="0.2">
      <c r="M24094"/>
      <c r="N24094"/>
    </row>
    <row r="24095" spans="13:14" x14ac:dyDescent="0.2">
      <c r="M24095"/>
      <c r="N24095"/>
    </row>
    <row r="24096" spans="13:14" x14ac:dyDescent="0.2">
      <c r="M24096"/>
      <c r="N24096"/>
    </row>
    <row r="24097" spans="13:14" x14ac:dyDescent="0.2">
      <c r="M24097"/>
      <c r="N24097"/>
    </row>
    <row r="24098" spans="13:14" x14ac:dyDescent="0.2">
      <c r="M24098"/>
      <c r="N24098"/>
    </row>
    <row r="24099" spans="13:14" x14ac:dyDescent="0.2">
      <c r="M24099"/>
      <c r="N24099"/>
    </row>
    <row r="24100" spans="13:14" x14ac:dyDescent="0.2">
      <c r="M24100"/>
      <c r="N24100"/>
    </row>
    <row r="24101" spans="13:14" x14ac:dyDescent="0.2">
      <c r="M24101"/>
      <c r="N24101"/>
    </row>
    <row r="24102" spans="13:14" x14ac:dyDescent="0.2">
      <c r="M24102"/>
      <c r="N24102"/>
    </row>
    <row r="24103" spans="13:14" x14ac:dyDescent="0.2">
      <c r="M24103"/>
      <c r="N24103"/>
    </row>
    <row r="24104" spans="13:14" x14ac:dyDescent="0.2">
      <c r="M24104"/>
      <c r="N24104"/>
    </row>
    <row r="24105" spans="13:14" x14ac:dyDescent="0.2">
      <c r="M24105"/>
      <c r="N24105"/>
    </row>
    <row r="24106" spans="13:14" x14ac:dyDescent="0.2">
      <c r="M24106"/>
      <c r="N24106"/>
    </row>
    <row r="24107" spans="13:14" x14ac:dyDescent="0.2">
      <c r="M24107"/>
      <c r="N24107"/>
    </row>
    <row r="24108" spans="13:14" x14ac:dyDescent="0.2">
      <c r="M24108"/>
      <c r="N24108"/>
    </row>
    <row r="24109" spans="13:14" x14ac:dyDescent="0.2">
      <c r="M24109"/>
      <c r="N24109"/>
    </row>
    <row r="24110" spans="13:14" x14ac:dyDescent="0.2">
      <c r="M24110"/>
      <c r="N24110"/>
    </row>
    <row r="24111" spans="13:14" x14ac:dyDescent="0.2">
      <c r="M24111"/>
      <c r="N24111"/>
    </row>
    <row r="24112" spans="13:14" x14ac:dyDescent="0.2">
      <c r="M24112"/>
      <c r="N24112"/>
    </row>
    <row r="24113" spans="13:14" x14ac:dyDescent="0.2">
      <c r="M24113"/>
      <c r="N24113"/>
    </row>
    <row r="24114" spans="13:14" x14ac:dyDescent="0.2">
      <c r="M24114"/>
      <c r="N24114"/>
    </row>
    <row r="24115" spans="13:14" x14ac:dyDescent="0.2">
      <c r="M24115"/>
      <c r="N24115"/>
    </row>
    <row r="24116" spans="13:14" x14ac:dyDescent="0.2">
      <c r="M24116"/>
      <c r="N24116"/>
    </row>
    <row r="24117" spans="13:14" x14ac:dyDescent="0.2">
      <c r="M24117"/>
      <c r="N24117"/>
    </row>
    <row r="24118" spans="13:14" x14ac:dyDescent="0.2">
      <c r="M24118"/>
      <c r="N24118"/>
    </row>
    <row r="24119" spans="13:14" x14ac:dyDescent="0.2">
      <c r="M24119"/>
      <c r="N24119"/>
    </row>
    <row r="24120" spans="13:14" x14ac:dyDescent="0.2">
      <c r="M24120"/>
      <c r="N24120"/>
    </row>
    <row r="24121" spans="13:14" x14ac:dyDescent="0.2">
      <c r="M24121"/>
      <c r="N24121"/>
    </row>
    <row r="24122" spans="13:14" x14ac:dyDescent="0.2">
      <c r="M24122"/>
      <c r="N24122"/>
    </row>
    <row r="24123" spans="13:14" x14ac:dyDescent="0.2">
      <c r="M24123"/>
      <c r="N24123"/>
    </row>
    <row r="24124" spans="13:14" x14ac:dyDescent="0.2">
      <c r="M24124"/>
      <c r="N24124"/>
    </row>
    <row r="24125" spans="13:14" x14ac:dyDescent="0.2">
      <c r="M24125"/>
      <c r="N24125"/>
    </row>
    <row r="24126" spans="13:14" x14ac:dyDescent="0.2">
      <c r="M24126"/>
      <c r="N24126"/>
    </row>
    <row r="24127" spans="13:14" x14ac:dyDescent="0.2">
      <c r="M24127"/>
      <c r="N24127"/>
    </row>
    <row r="24128" spans="13:14" x14ac:dyDescent="0.2">
      <c r="M24128"/>
      <c r="N24128"/>
    </row>
    <row r="24129" spans="13:14" x14ac:dyDescent="0.2">
      <c r="M24129"/>
      <c r="N24129"/>
    </row>
    <row r="24130" spans="13:14" x14ac:dyDescent="0.2">
      <c r="M24130"/>
      <c r="N24130"/>
    </row>
    <row r="24131" spans="13:14" x14ac:dyDescent="0.2">
      <c r="M24131"/>
      <c r="N24131"/>
    </row>
    <row r="24132" spans="13:14" x14ac:dyDescent="0.2">
      <c r="M24132"/>
      <c r="N24132"/>
    </row>
    <row r="24133" spans="13:14" x14ac:dyDescent="0.2">
      <c r="M24133"/>
      <c r="N24133"/>
    </row>
    <row r="24134" spans="13:14" x14ac:dyDescent="0.2">
      <c r="M24134"/>
      <c r="N24134"/>
    </row>
    <row r="24135" spans="13:14" x14ac:dyDescent="0.2">
      <c r="M24135"/>
      <c r="N24135"/>
    </row>
    <row r="24136" spans="13:14" x14ac:dyDescent="0.2">
      <c r="M24136"/>
      <c r="N24136"/>
    </row>
    <row r="24137" spans="13:14" x14ac:dyDescent="0.2">
      <c r="M24137"/>
      <c r="N24137"/>
    </row>
    <row r="24138" spans="13:14" x14ac:dyDescent="0.2">
      <c r="M24138"/>
      <c r="N24138"/>
    </row>
    <row r="24139" spans="13:14" x14ac:dyDescent="0.2">
      <c r="M24139"/>
      <c r="N24139"/>
    </row>
    <row r="24140" spans="13:14" x14ac:dyDescent="0.2">
      <c r="M24140"/>
      <c r="N24140"/>
    </row>
    <row r="24141" spans="13:14" x14ac:dyDescent="0.2">
      <c r="M24141"/>
      <c r="N24141"/>
    </row>
    <row r="24142" spans="13:14" x14ac:dyDescent="0.2">
      <c r="M24142"/>
      <c r="N24142"/>
    </row>
    <row r="24143" spans="13:14" x14ac:dyDescent="0.2">
      <c r="M24143"/>
      <c r="N24143"/>
    </row>
    <row r="24144" spans="13:14" x14ac:dyDescent="0.2">
      <c r="M24144"/>
      <c r="N24144"/>
    </row>
    <row r="24145" spans="13:14" x14ac:dyDescent="0.2">
      <c r="M24145"/>
      <c r="N24145"/>
    </row>
    <row r="24146" spans="13:14" x14ac:dyDescent="0.2">
      <c r="M24146"/>
      <c r="N24146"/>
    </row>
    <row r="24147" spans="13:14" x14ac:dyDescent="0.2">
      <c r="M24147"/>
      <c r="N24147"/>
    </row>
    <row r="24148" spans="13:14" x14ac:dyDescent="0.2">
      <c r="M24148"/>
      <c r="N24148"/>
    </row>
    <row r="24149" spans="13:14" x14ac:dyDescent="0.2">
      <c r="M24149"/>
      <c r="N24149"/>
    </row>
    <row r="24150" spans="13:14" x14ac:dyDescent="0.2">
      <c r="M24150"/>
      <c r="N24150"/>
    </row>
    <row r="24151" spans="13:14" x14ac:dyDescent="0.2">
      <c r="M24151"/>
      <c r="N24151"/>
    </row>
    <row r="24152" spans="13:14" x14ac:dyDescent="0.2">
      <c r="M24152"/>
      <c r="N24152"/>
    </row>
    <row r="24153" spans="13:14" x14ac:dyDescent="0.2">
      <c r="M24153"/>
      <c r="N24153"/>
    </row>
    <row r="24154" spans="13:14" x14ac:dyDescent="0.2">
      <c r="M24154"/>
      <c r="N24154"/>
    </row>
    <row r="24155" spans="13:14" x14ac:dyDescent="0.2">
      <c r="M24155"/>
      <c r="N24155"/>
    </row>
    <row r="24156" spans="13:14" x14ac:dyDescent="0.2">
      <c r="M24156"/>
      <c r="N24156"/>
    </row>
    <row r="24157" spans="13:14" x14ac:dyDescent="0.2">
      <c r="M24157"/>
      <c r="N24157"/>
    </row>
    <row r="24158" spans="13:14" x14ac:dyDescent="0.2">
      <c r="M24158"/>
      <c r="N24158"/>
    </row>
    <row r="24159" spans="13:14" x14ac:dyDescent="0.2">
      <c r="M24159"/>
      <c r="N24159"/>
    </row>
    <row r="24160" spans="13:14" x14ac:dyDescent="0.2">
      <c r="M24160"/>
      <c r="N24160"/>
    </row>
    <row r="24161" spans="13:14" x14ac:dyDescent="0.2">
      <c r="M24161"/>
      <c r="N24161"/>
    </row>
    <row r="24162" spans="13:14" x14ac:dyDescent="0.2">
      <c r="M24162"/>
      <c r="N24162"/>
    </row>
    <row r="24163" spans="13:14" x14ac:dyDescent="0.2">
      <c r="M24163"/>
      <c r="N24163"/>
    </row>
    <row r="24164" spans="13:14" x14ac:dyDescent="0.2">
      <c r="M24164"/>
      <c r="N24164"/>
    </row>
    <row r="24165" spans="13:14" x14ac:dyDescent="0.2">
      <c r="M24165"/>
      <c r="N24165"/>
    </row>
    <row r="24166" spans="13:14" x14ac:dyDescent="0.2">
      <c r="M24166"/>
      <c r="N24166"/>
    </row>
    <row r="24167" spans="13:14" x14ac:dyDescent="0.2">
      <c r="M24167"/>
      <c r="N24167"/>
    </row>
    <row r="24168" spans="13:14" x14ac:dyDescent="0.2">
      <c r="M24168"/>
      <c r="N24168"/>
    </row>
    <row r="24169" spans="13:14" x14ac:dyDescent="0.2">
      <c r="M24169"/>
      <c r="N24169"/>
    </row>
    <row r="24170" spans="13:14" x14ac:dyDescent="0.2">
      <c r="M24170"/>
      <c r="N24170"/>
    </row>
    <row r="24171" spans="13:14" x14ac:dyDescent="0.2">
      <c r="M24171"/>
      <c r="N24171"/>
    </row>
    <row r="24172" spans="13:14" x14ac:dyDescent="0.2">
      <c r="M24172"/>
      <c r="N24172"/>
    </row>
    <row r="24173" spans="13:14" x14ac:dyDescent="0.2">
      <c r="M24173"/>
      <c r="N24173"/>
    </row>
    <row r="24174" spans="13:14" x14ac:dyDescent="0.2">
      <c r="M24174"/>
      <c r="N24174"/>
    </row>
    <row r="24175" spans="13:14" x14ac:dyDescent="0.2">
      <c r="M24175"/>
      <c r="N24175"/>
    </row>
    <row r="24176" spans="13:14" x14ac:dyDescent="0.2">
      <c r="M24176"/>
      <c r="N24176"/>
    </row>
    <row r="24177" spans="13:14" x14ac:dyDescent="0.2">
      <c r="M24177"/>
      <c r="N24177"/>
    </row>
    <row r="24178" spans="13:14" x14ac:dyDescent="0.2">
      <c r="M24178"/>
      <c r="N24178"/>
    </row>
    <row r="24179" spans="13:14" x14ac:dyDescent="0.2">
      <c r="M24179"/>
      <c r="N24179"/>
    </row>
    <row r="24180" spans="13:14" x14ac:dyDescent="0.2">
      <c r="M24180"/>
      <c r="N24180"/>
    </row>
    <row r="24181" spans="13:14" x14ac:dyDescent="0.2">
      <c r="M24181"/>
      <c r="N24181"/>
    </row>
    <row r="24182" spans="13:14" x14ac:dyDescent="0.2">
      <c r="M24182"/>
      <c r="N24182"/>
    </row>
    <row r="24183" spans="13:14" x14ac:dyDescent="0.2">
      <c r="M24183"/>
      <c r="N24183"/>
    </row>
    <row r="24184" spans="13:14" x14ac:dyDescent="0.2">
      <c r="M24184"/>
      <c r="N24184"/>
    </row>
    <row r="24185" spans="13:14" x14ac:dyDescent="0.2">
      <c r="M24185"/>
      <c r="N24185"/>
    </row>
    <row r="24186" spans="13:14" x14ac:dyDescent="0.2">
      <c r="M24186"/>
      <c r="N24186"/>
    </row>
    <row r="24187" spans="13:14" x14ac:dyDescent="0.2">
      <c r="M24187"/>
      <c r="N24187"/>
    </row>
    <row r="24188" spans="13:14" x14ac:dyDescent="0.2">
      <c r="M24188"/>
      <c r="N24188"/>
    </row>
    <row r="24189" spans="13:14" x14ac:dyDescent="0.2">
      <c r="M24189"/>
      <c r="N24189"/>
    </row>
    <row r="24190" spans="13:14" x14ac:dyDescent="0.2">
      <c r="M24190"/>
      <c r="N24190"/>
    </row>
    <row r="24191" spans="13:14" x14ac:dyDescent="0.2">
      <c r="M24191"/>
      <c r="N24191"/>
    </row>
    <row r="24192" spans="13:14" x14ac:dyDescent="0.2">
      <c r="M24192"/>
      <c r="N24192"/>
    </row>
    <row r="24193" spans="13:14" x14ac:dyDescent="0.2">
      <c r="M24193"/>
      <c r="N24193"/>
    </row>
    <row r="24194" spans="13:14" x14ac:dyDescent="0.2">
      <c r="M24194"/>
      <c r="N24194"/>
    </row>
    <row r="24195" spans="13:14" x14ac:dyDescent="0.2">
      <c r="M24195"/>
      <c r="N24195"/>
    </row>
    <row r="24196" spans="13:14" x14ac:dyDescent="0.2">
      <c r="M24196"/>
      <c r="N24196"/>
    </row>
    <row r="24197" spans="13:14" x14ac:dyDescent="0.2">
      <c r="M24197"/>
      <c r="N24197"/>
    </row>
    <row r="24198" spans="13:14" x14ac:dyDescent="0.2">
      <c r="M24198"/>
      <c r="N24198"/>
    </row>
    <row r="24199" spans="13:14" x14ac:dyDescent="0.2">
      <c r="M24199"/>
      <c r="N24199"/>
    </row>
    <row r="24200" spans="13:14" x14ac:dyDescent="0.2">
      <c r="M24200"/>
      <c r="N24200"/>
    </row>
    <row r="24201" spans="13:14" x14ac:dyDescent="0.2">
      <c r="M24201"/>
      <c r="N24201"/>
    </row>
    <row r="24202" spans="13:14" x14ac:dyDescent="0.2">
      <c r="M24202"/>
      <c r="N24202"/>
    </row>
    <row r="24203" spans="13:14" x14ac:dyDescent="0.2">
      <c r="M24203"/>
      <c r="N24203"/>
    </row>
    <row r="24204" spans="13:14" x14ac:dyDescent="0.2">
      <c r="M24204"/>
      <c r="N24204"/>
    </row>
    <row r="24205" spans="13:14" x14ac:dyDescent="0.2">
      <c r="M24205"/>
      <c r="N24205"/>
    </row>
    <row r="24206" spans="13:14" x14ac:dyDescent="0.2">
      <c r="M24206"/>
      <c r="N24206"/>
    </row>
    <row r="24207" spans="13:14" x14ac:dyDescent="0.2">
      <c r="M24207"/>
      <c r="N24207"/>
    </row>
    <row r="24208" spans="13:14" x14ac:dyDescent="0.2">
      <c r="M24208"/>
      <c r="N24208"/>
    </row>
    <row r="24209" spans="13:14" x14ac:dyDescent="0.2">
      <c r="M24209"/>
      <c r="N24209"/>
    </row>
    <row r="24210" spans="13:14" x14ac:dyDescent="0.2">
      <c r="M24210"/>
      <c r="N24210"/>
    </row>
    <row r="24211" spans="13:14" x14ac:dyDescent="0.2">
      <c r="M24211"/>
      <c r="N24211"/>
    </row>
    <row r="24212" spans="13:14" x14ac:dyDescent="0.2">
      <c r="M24212"/>
      <c r="N24212"/>
    </row>
    <row r="24213" spans="13:14" x14ac:dyDescent="0.2">
      <c r="M24213"/>
      <c r="N24213"/>
    </row>
    <row r="24214" spans="13:14" x14ac:dyDescent="0.2">
      <c r="M24214"/>
      <c r="N24214"/>
    </row>
    <row r="24215" spans="13:14" x14ac:dyDescent="0.2">
      <c r="M24215"/>
      <c r="N24215"/>
    </row>
    <row r="24216" spans="13:14" x14ac:dyDescent="0.2">
      <c r="M24216"/>
      <c r="N24216"/>
    </row>
    <row r="24217" spans="13:14" x14ac:dyDescent="0.2">
      <c r="M24217"/>
      <c r="N24217"/>
    </row>
    <row r="24218" spans="13:14" x14ac:dyDescent="0.2">
      <c r="M24218"/>
      <c r="N24218"/>
    </row>
    <row r="24219" spans="13:14" x14ac:dyDescent="0.2">
      <c r="M24219"/>
      <c r="N24219"/>
    </row>
    <row r="24220" spans="13:14" x14ac:dyDescent="0.2">
      <c r="M24220"/>
      <c r="N24220"/>
    </row>
    <row r="24221" spans="13:14" x14ac:dyDescent="0.2">
      <c r="M24221"/>
      <c r="N24221"/>
    </row>
    <row r="24222" spans="13:14" x14ac:dyDescent="0.2">
      <c r="M24222"/>
      <c r="N24222"/>
    </row>
    <row r="24223" spans="13:14" x14ac:dyDescent="0.2">
      <c r="M24223"/>
      <c r="N24223"/>
    </row>
    <row r="24224" spans="13:14" x14ac:dyDescent="0.2">
      <c r="M24224"/>
      <c r="N24224"/>
    </row>
    <row r="24225" spans="13:14" x14ac:dyDescent="0.2">
      <c r="M24225"/>
      <c r="N24225"/>
    </row>
    <row r="24226" spans="13:14" x14ac:dyDescent="0.2">
      <c r="M24226"/>
      <c r="N24226"/>
    </row>
    <row r="24227" spans="13:14" x14ac:dyDescent="0.2">
      <c r="M24227"/>
      <c r="N24227"/>
    </row>
    <row r="24228" spans="13:14" x14ac:dyDescent="0.2">
      <c r="M24228"/>
      <c r="N24228"/>
    </row>
    <row r="24229" spans="13:14" x14ac:dyDescent="0.2">
      <c r="M24229"/>
      <c r="N24229"/>
    </row>
    <row r="24230" spans="13:14" x14ac:dyDescent="0.2">
      <c r="M24230"/>
      <c r="N24230"/>
    </row>
    <row r="24231" spans="13:14" x14ac:dyDescent="0.2">
      <c r="M24231"/>
      <c r="N24231"/>
    </row>
    <row r="24232" spans="13:14" x14ac:dyDescent="0.2">
      <c r="M24232"/>
      <c r="N24232"/>
    </row>
    <row r="24233" spans="13:14" x14ac:dyDescent="0.2">
      <c r="M24233"/>
      <c r="N24233"/>
    </row>
    <row r="24234" spans="13:14" x14ac:dyDescent="0.2">
      <c r="M24234"/>
      <c r="N24234"/>
    </row>
    <row r="24235" spans="13:14" x14ac:dyDescent="0.2">
      <c r="M24235"/>
      <c r="N24235"/>
    </row>
    <row r="24236" spans="13:14" x14ac:dyDescent="0.2">
      <c r="M24236"/>
      <c r="N24236"/>
    </row>
    <row r="24237" spans="13:14" x14ac:dyDescent="0.2">
      <c r="M24237"/>
      <c r="N24237"/>
    </row>
    <row r="24238" spans="13:14" x14ac:dyDescent="0.2">
      <c r="M24238"/>
      <c r="N24238"/>
    </row>
    <row r="24239" spans="13:14" x14ac:dyDescent="0.2">
      <c r="M24239"/>
      <c r="N24239"/>
    </row>
    <row r="24240" spans="13:14" x14ac:dyDescent="0.2">
      <c r="M24240"/>
      <c r="N24240"/>
    </row>
    <row r="24241" spans="13:14" x14ac:dyDescent="0.2">
      <c r="M24241"/>
      <c r="N24241"/>
    </row>
    <row r="24242" spans="13:14" x14ac:dyDescent="0.2">
      <c r="M24242"/>
      <c r="N24242"/>
    </row>
    <row r="24243" spans="13:14" x14ac:dyDescent="0.2">
      <c r="M24243"/>
      <c r="N24243"/>
    </row>
    <row r="24244" spans="13:14" x14ac:dyDescent="0.2">
      <c r="M24244"/>
      <c r="N24244"/>
    </row>
    <row r="24245" spans="13:14" x14ac:dyDescent="0.2">
      <c r="M24245"/>
      <c r="N24245"/>
    </row>
    <row r="24246" spans="13:14" x14ac:dyDescent="0.2">
      <c r="M24246"/>
      <c r="N24246"/>
    </row>
    <row r="24247" spans="13:14" x14ac:dyDescent="0.2">
      <c r="M24247"/>
      <c r="N24247"/>
    </row>
    <row r="24248" spans="13:14" x14ac:dyDescent="0.2">
      <c r="M24248"/>
      <c r="N24248"/>
    </row>
    <row r="24249" spans="13:14" x14ac:dyDescent="0.2">
      <c r="M24249"/>
      <c r="N24249"/>
    </row>
    <row r="24250" spans="13:14" x14ac:dyDescent="0.2">
      <c r="M24250"/>
      <c r="N24250"/>
    </row>
    <row r="24251" spans="13:14" x14ac:dyDescent="0.2">
      <c r="M24251"/>
      <c r="N24251"/>
    </row>
    <row r="24252" spans="13:14" x14ac:dyDescent="0.2">
      <c r="M24252"/>
      <c r="N24252"/>
    </row>
    <row r="24253" spans="13:14" x14ac:dyDescent="0.2">
      <c r="M24253"/>
      <c r="N24253"/>
    </row>
    <row r="24254" spans="13:14" x14ac:dyDescent="0.2">
      <c r="M24254"/>
      <c r="N24254"/>
    </row>
    <row r="24255" spans="13:14" x14ac:dyDescent="0.2">
      <c r="M24255"/>
      <c r="N24255"/>
    </row>
    <row r="24256" spans="13:14" x14ac:dyDescent="0.2">
      <c r="M24256"/>
      <c r="N24256"/>
    </row>
    <row r="24257" spans="13:14" x14ac:dyDescent="0.2">
      <c r="M24257"/>
      <c r="N24257"/>
    </row>
    <row r="24258" spans="13:14" x14ac:dyDescent="0.2">
      <c r="M24258"/>
      <c r="N24258"/>
    </row>
    <row r="24259" spans="13:14" x14ac:dyDescent="0.2">
      <c r="M24259"/>
      <c r="N24259"/>
    </row>
    <row r="24260" spans="13:14" x14ac:dyDescent="0.2">
      <c r="M24260"/>
      <c r="N24260"/>
    </row>
    <row r="24261" spans="13:14" x14ac:dyDescent="0.2">
      <c r="M24261"/>
      <c r="N24261"/>
    </row>
    <row r="24262" spans="13:14" x14ac:dyDescent="0.2">
      <c r="M24262"/>
      <c r="N24262"/>
    </row>
    <row r="24263" spans="13:14" x14ac:dyDescent="0.2">
      <c r="M24263"/>
      <c r="N24263"/>
    </row>
    <row r="24264" spans="13:14" x14ac:dyDescent="0.2">
      <c r="M24264"/>
      <c r="N24264"/>
    </row>
    <row r="24265" spans="13:14" x14ac:dyDescent="0.2">
      <c r="M24265"/>
      <c r="N24265"/>
    </row>
    <row r="24266" spans="13:14" x14ac:dyDescent="0.2">
      <c r="M24266"/>
      <c r="N24266"/>
    </row>
    <row r="24267" spans="13:14" x14ac:dyDescent="0.2">
      <c r="M24267"/>
      <c r="N24267"/>
    </row>
    <row r="24268" spans="13:14" x14ac:dyDescent="0.2">
      <c r="M24268"/>
      <c r="N24268"/>
    </row>
    <row r="24269" spans="13:14" x14ac:dyDescent="0.2">
      <c r="M24269"/>
      <c r="N24269"/>
    </row>
    <row r="24270" spans="13:14" x14ac:dyDescent="0.2">
      <c r="M24270"/>
      <c r="N24270"/>
    </row>
    <row r="24271" spans="13:14" x14ac:dyDescent="0.2">
      <c r="M24271"/>
      <c r="N24271"/>
    </row>
    <row r="24272" spans="13:14" x14ac:dyDescent="0.2">
      <c r="M24272"/>
      <c r="N24272"/>
    </row>
    <row r="24273" spans="13:14" x14ac:dyDescent="0.2">
      <c r="M24273"/>
      <c r="N24273"/>
    </row>
    <row r="24274" spans="13:14" x14ac:dyDescent="0.2">
      <c r="M24274"/>
      <c r="N24274"/>
    </row>
    <row r="24275" spans="13:14" x14ac:dyDescent="0.2">
      <c r="M24275"/>
      <c r="N24275"/>
    </row>
    <row r="24276" spans="13:14" x14ac:dyDescent="0.2">
      <c r="M24276"/>
      <c r="N24276"/>
    </row>
    <row r="24277" spans="13:14" x14ac:dyDescent="0.2">
      <c r="M24277"/>
      <c r="N24277"/>
    </row>
    <row r="24278" spans="13:14" x14ac:dyDescent="0.2">
      <c r="M24278"/>
      <c r="N24278"/>
    </row>
    <row r="24279" spans="13:14" x14ac:dyDescent="0.2">
      <c r="M24279"/>
      <c r="N24279"/>
    </row>
    <row r="24280" spans="13:14" x14ac:dyDescent="0.2">
      <c r="M24280"/>
      <c r="N24280"/>
    </row>
    <row r="24281" spans="13:14" x14ac:dyDescent="0.2">
      <c r="M24281"/>
      <c r="N24281"/>
    </row>
    <row r="24282" spans="13:14" x14ac:dyDescent="0.2">
      <c r="M24282"/>
      <c r="N24282"/>
    </row>
    <row r="24283" spans="13:14" x14ac:dyDescent="0.2">
      <c r="M24283"/>
      <c r="N24283"/>
    </row>
    <row r="24284" spans="13:14" x14ac:dyDescent="0.2">
      <c r="M24284"/>
      <c r="N24284"/>
    </row>
    <row r="24285" spans="13:14" x14ac:dyDescent="0.2">
      <c r="M24285"/>
      <c r="N24285"/>
    </row>
    <row r="24286" spans="13:14" x14ac:dyDescent="0.2">
      <c r="M24286"/>
      <c r="N24286"/>
    </row>
    <row r="24287" spans="13:14" x14ac:dyDescent="0.2">
      <c r="M24287"/>
      <c r="N24287"/>
    </row>
    <row r="24288" spans="13:14" x14ac:dyDescent="0.2">
      <c r="M24288"/>
      <c r="N24288"/>
    </row>
    <row r="24289" spans="13:14" x14ac:dyDescent="0.2">
      <c r="M24289"/>
      <c r="N24289"/>
    </row>
    <row r="24290" spans="13:14" x14ac:dyDescent="0.2">
      <c r="M24290"/>
      <c r="N24290"/>
    </row>
    <row r="24291" spans="13:14" x14ac:dyDescent="0.2">
      <c r="M24291"/>
      <c r="N24291"/>
    </row>
    <row r="24292" spans="13:14" x14ac:dyDescent="0.2">
      <c r="M24292"/>
      <c r="N24292"/>
    </row>
    <row r="24293" spans="13:14" x14ac:dyDescent="0.2">
      <c r="M24293"/>
      <c r="N24293"/>
    </row>
    <row r="24294" spans="13:14" x14ac:dyDescent="0.2">
      <c r="M24294"/>
      <c r="N24294"/>
    </row>
    <row r="24295" spans="13:14" x14ac:dyDescent="0.2">
      <c r="M24295"/>
      <c r="N24295"/>
    </row>
    <row r="24296" spans="13:14" x14ac:dyDescent="0.2">
      <c r="M24296"/>
      <c r="N24296"/>
    </row>
    <row r="24297" spans="13:14" x14ac:dyDescent="0.2">
      <c r="M24297"/>
      <c r="N24297"/>
    </row>
    <row r="24298" spans="13:14" x14ac:dyDescent="0.2">
      <c r="M24298"/>
      <c r="N24298"/>
    </row>
    <row r="24299" spans="13:14" x14ac:dyDescent="0.2">
      <c r="M24299"/>
      <c r="N24299"/>
    </row>
    <row r="24300" spans="13:14" x14ac:dyDescent="0.2">
      <c r="M24300"/>
      <c r="N24300"/>
    </row>
    <row r="24301" spans="13:14" x14ac:dyDescent="0.2">
      <c r="M24301"/>
      <c r="N24301"/>
    </row>
    <row r="24302" spans="13:14" x14ac:dyDescent="0.2">
      <c r="M24302"/>
      <c r="N24302"/>
    </row>
    <row r="24303" spans="13:14" x14ac:dyDescent="0.2">
      <c r="M24303"/>
      <c r="N24303"/>
    </row>
    <row r="24304" spans="13:14" x14ac:dyDescent="0.2">
      <c r="M24304"/>
      <c r="N24304"/>
    </row>
    <row r="24305" spans="13:14" x14ac:dyDescent="0.2">
      <c r="M24305"/>
      <c r="N24305"/>
    </row>
    <row r="24306" spans="13:14" x14ac:dyDescent="0.2">
      <c r="M24306"/>
      <c r="N24306"/>
    </row>
    <row r="24307" spans="13:14" x14ac:dyDescent="0.2">
      <c r="M24307"/>
      <c r="N24307"/>
    </row>
    <row r="24308" spans="13:14" x14ac:dyDescent="0.2">
      <c r="M24308"/>
      <c r="N24308"/>
    </row>
    <row r="24309" spans="13:14" x14ac:dyDescent="0.2">
      <c r="M24309"/>
      <c r="N24309"/>
    </row>
    <row r="24310" spans="13:14" x14ac:dyDescent="0.2">
      <c r="M24310"/>
      <c r="N24310"/>
    </row>
    <row r="24311" spans="13:14" x14ac:dyDescent="0.2">
      <c r="M24311"/>
      <c r="N24311"/>
    </row>
    <row r="24312" spans="13:14" x14ac:dyDescent="0.2">
      <c r="M24312"/>
      <c r="N24312"/>
    </row>
    <row r="24313" spans="13:14" x14ac:dyDescent="0.2">
      <c r="M24313"/>
      <c r="N24313"/>
    </row>
    <row r="24314" spans="13:14" x14ac:dyDescent="0.2">
      <c r="M24314"/>
      <c r="N24314"/>
    </row>
    <row r="24315" spans="13:14" x14ac:dyDescent="0.2">
      <c r="M24315"/>
      <c r="N24315"/>
    </row>
    <row r="24316" spans="13:14" x14ac:dyDescent="0.2">
      <c r="M24316"/>
      <c r="N24316"/>
    </row>
    <row r="24317" spans="13:14" x14ac:dyDescent="0.2">
      <c r="M24317"/>
      <c r="N24317"/>
    </row>
    <row r="24318" spans="13:14" x14ac:dyDescent="0.2">
      <c r="M24318"/>
      <c r="N24318"/>
    </row>
    <row r="24319" spans="13:14" x14ac:dyDescent="0.2">
      <c r="M24319"/>
      <c r="N24319"/>
    </row>
    <row r="24320" spans="13:14" x14ac:dyDescent="0.2">
      <c r="M24320"/>
      <c r="N24320"/>
    </row>
    <row r="24321" spans="13:14" x14ac:dyDescent="0.2">
      <c r="M24321"/>
      <c r="N24321"/>
    </row>
    <row r="24322" spans="13:14" x14ac:dyDescent="0.2">
      <c r="M24322"/>
      <c r="N24322"/>
    </row>
    <row r="24323" spans="13:14" x14ac:dyDescent="0.2">
      <c r="M24323"/>
      <c r="N24323"/>
    </row>
    <row r="24324" spans="13:14" x14ac:dyDescent="0.2">
      <c r="M24324"/>
      <c r="N24324"/>
    </row>
    <row r="24325" spans="13:14" x14ac:dyDescent="0.2">
      <c r="M24325"/>
      <c r="N24325"/>
    </row>
    <row r="24326" spans="13:14" x14ac:dyDescent="0.2">
      <c r="M24326"/>
      <c r="N24326"/>
    </row>
    <row r="24327" spans="13:14" x14ac:dyDescent="0.2">
      <c r="M24327"/>
      <c r="N24327"/>
    </row>
    <row r="24328" spans="13:14" x14ac:dyDescent="0.2">
      <c r="M24328"/>
      <c r="N24328"/>
    </row>
    <row r="24329" spans="13:14" x14ac:dyDescent="0.2">
      <c r="M24329"/>
      <c r="N24329"/>
    </row>
    <row r="24330" spans="13:14" x14ac:dyDescent="0.2">
      <c r="M24330"/>
      <c r="N24330"/>
    </row>
    <row r="24331" spans="13:14" x14ac:dyDescent="0.2">
      <c r="M24331"/>
      <c r="N24331"/>
    </row>
    <row r="24332" spans="13:14" x14ac:dyDescent="0.2">
      <c r="M24332"/>
      <c r="N24332"/>
    </row>
    <row r="24333" spans="13:14" x14ac:dyDescent="0.2">
      <c r="M24333"/>
      <c r="N24333"/>
    </row>
    <row r="24334" spans="13:14" x14ac:dyDescent="0.2">
      <c r="M24334"/>
      <c r="N24334"/>
    </row>
    <row r="24335" spans="13:14" x14ac:dyDescent="0.2">
      <c r="M24335"/>
      <c r="N24335"/>
    </row>
    <row r="24336" spans="13:14" x14ac:dyDescent="0.2">
      <c r="M24336"/>
      <c r="N24336"/>
    </row>
    <row r="24337" spans="13:14" x14ac:dyDescent="0.2">
      <c r="M24337"/>
      <c r="N24337"/>
    </row>
    <row r="24338" spans="13:14" x14ac:dyDescent="0.2">
      <c r="M24338"/>
      <c r="N24338"/>
    </row>
    <row r="24339" spans="13:14" x14ac:dyDescent="0.2">
      <c r="M24339"/>
      <c r="N24339"/>
    </row>
    <row r="24340" spans="13:14" x14ac:dyDescent="0.2">
      <c r="M24340"/>
      <c r="N24340"/>
    </row>
    <row r="24341" spans="13:14" x14ac:dyDescent="0.2">
      <c r="M24341"/>
      <c r="N24341"/>
    </row>
    <row r="24342" spans="13:14" x14ac:dyDescent="0.2">
      <c r="M24342"/>
      <c r="N24342"/>
    </row>
    <row r="24343" spans="13:14" x14ac:dyDescent="0.2">
      <c r="M24343"/>
      <c r="N24343"/>
    </row>
    <row r="24344" spans="13:14" x14ac:dyDescent="0.2">
      <c r="M24344"/>
      <c r="N24344"/>
    </row>
    <row r="24345" spans="13:14" x14ac:dyDescent="0.2">
      <c r="M24345"/>
      <c r="N24345"/>
    </row>
    <row r="24346" spans="13:14" x14ac:dyDescent="0.2">
      <c r="M24346"/>
      <c r="N24346"/>
    </row>
    <row r="24347" spans="13:14" x14ac:dyDescent="0.2">
      <c r="M24347"/>
      <c r="N24347"/>
    </row>
    <row r="24348" spans="13:14" x14ac:dyDescent="0.2">
      <c r="M24348"/>
      <c r="N24348"/>
    </row>
    <row r="24349" spans="13:14" x14ac:dyDescent="0.2">
      <c r="M24349"/>
      <c r="N24349"/>
    </row>
    <row r="24350" spans="13:14" x14ac:dyDescent="0.2">
      <c r="M24350"/>
      <c r="N24350"/>
    </row>
    <row r="24351" spans="13:14" x14ac:dyDescent="0.2">
      <c r="M24351"/>
      <c r="N24351"/>
    </row>
    <row r="24352" spans="13:14" x14ac:dyDescent="0.2">
      <c r="M24352"/>
      <c r="N24352"/>
    </row>
    <row r="24353" spans="13:14" x14ac:dyDescent="0.2">
      <c r="M24353"/>
      <c r="N24353"/>
    </row>
    <row r="24354" spans="13:14" x14ac:dyDescent="0.2">
      <c r="M24354"/>
      <c r="N24354"/>
    </row>
    <row r="24355" spans="13:14" x14ac:dyDescent="0.2">
      <c r="M24355"/>
      <c r="N24355"/>
    </row>
    <row r="24356" spans="13:14" x14ac:dyDescent="0.2">
      <c r="M24356"/>
      <c r="N24356"/>
    </row>
    <row r="24357" spans="13:14" x14ac:dyDescent="0.2">
      <c r="M24357"/>
      <c r="N24357"/>
    </row>
    <row r="24358" spans="13:14" x14ac:dyDescent="0.2">
      <c r="M24358"/>
      <c r="N24358"/>
    </row>
    <row r="24359" spans="13:14" x14ac:dyDescent="0.2">
      <c r="M24359"/>
      <c r="N24359"/>
    </row>
    <row r="24360" spans="13:14" x14ac:dyDescent="0.2">
      <c r="M24360"/>
      <c r="N24360"/>
    </row>
    <row r="24361" spans="13:14" x14ac:dyDescent="0.2">
      <c r="M24361"/>
      <c r="N24361"/>
    </row>
    <row r="24362" spans="13:14" x14ac:dyDescent="0.2">
      <c r="M24362"/>
      <c r="N24362"/>
    </row>
    <row r="24363" spans="13:14" x14ac:dyDescent="0.2">
      <c r="M24363"/>
      <c r="N24363"/>
    </row>
    <row r="24364" spans="13:14" x14ac:dyDescent="0.2">
      <c r="M24364"/>
      <c r="N24364"/>
    </row>
    <row r="24365" spans="13:14" x14ac:dyDescent="0.2">
      <c r="M24365"/>
      <c r="N24365"/>
    </row>
    <row r="24366" spans="13:14" x14ac:dyDescent="0.2">
      <c r="M24366"/>
      <c r="N24366"/>
    </row>
    <row r="24367" spans="13:14" x14ac:dyDescent="0.2">
      <c r="M24367"/>
      <c r="N24367"/>
    </row>
    <row r="24368" spans="13:14" x14ac:dyDescent="0.2">
      <c r="M24368"/>
      <c r="N24368"/>
    </row>
    <row r="24369" spans="13:14" x14ac:dyDescent="0.2">
      <c r="M24369"/>
      <c r="N24369"/>
    </row>
    <row r="24370" spans="13:14" x14ac:dyDescent="0.2">
      <c r="M24370"/>
      <c r="N24370"/>
    </row>
    <row r="24371" spans="13:14" x14ac:dyDescent="0.2">
      <c r="M24371"/>
      <c r="N24371"/>
    </row>
    <row r="24372" spans="13:14" x14ac:dyDescent="0.2">
      <c r="M24372"/>
      <c r="N24372"/>
    </row>
    <row r="24373" spans="13:14" x14ac:dyDescent="0.2">
      <c r="M24373"/>
      <c r="N24373"/>
    </row>
    <row r="24374" spans="13:14" x14ac:dyDescent="0.2">
      <c r="M24374"/>
      <c r="N24374"/>
    </row>
    <row r="24375" spans="13:14" x14ac:dyDescent="0.2">
      <c r="M24375"/>
      <c r="N24375"/>
    </row>
    <row r="24376" spans="13:14" x14ac:dyDescent="0.2">
      <c r="M24376"/>
      <c r="N24376"/>
    </row>
    <row r="24377" spans="13:14" x14ac:dyDescent="0.2">
      <c r="M24377"/>
      <c r="N24377"/>
    </row>
    <row r="24378" spans="13:14" x14ac:dyDescent="0.2">
      <c r="M24378"/>
      <c r="N24378"/>
    </row>
    <row r="24379" spans="13:14" x14ac:dyDescent="0.2">
      <c r="M24379"/>
      <c r="N24379"/>
    </row>
    <row r="24380" spans="13:14" x14ac:dyDescent="0.2">
      <c r="M24380"/>
      <c r="N24380"/>
    </row>
    <row r="24381" spans="13:14" x14ac:dyDescent="0.2">
      <c r="M24381"/>
      <c r="N24381"/>
    </row>
    <row r="24382" spans="13:14" x14ac:dyDescent="0.2">
      <c r="M24382"/>
      <c r="N24382"/>
    </row>
    <row r="24383" spans="13:14" x14ac:dyDescent="0.2">
      <c r="M24383"/>
      <c r="N24383"/>
    </row>
    <row r="24384" spans="13:14" x14ac:dyDescent="0.2">
      <c r="M24384"/>
      <c r="N24384"/>
    </row>
    <row r="24385" spans="13:14" x14ac:dyDescent="0.2">
      <c r="M24385"/>
      <c r="N24385"/>
    </row>
    <row r="24386" spans="13:14" x14ac:dyDescent="0.2">
      <c r="M24386"/>
      <c r="N24386"/>
    </row>
    <row r="24387" spans="13:14" x14ac:dyDescent="0.2">
      <c r="M24387"/>
      <c r="N24387"/>
    </row>
    <row r="24388" spans="13:14" x14ac:dyDescent="0.2">
      <c r="M24388"/>
      <c r="N24388"/>
    </row>
    <row r="24389" spans="13:14" x14ac:dyDescent="0.2">
      <c r="M24389"/>
      <c r="N24389"/>
    </row>
    <row r="24390" spans="13:14" x14ac:dyDescent="0.2">
      <c r="M24390"/>
      <c r="N24390"/>
    </row>
    <row r="24391" spans="13:14" x14ac:dyDescent="0.2">
      <c r="M24391"/>
      <c r="N24391"/>
    </row>
    <row r="24392" spans="13:14" x14ac:dyDescent="0.2">
      <c r="M24392"/>
      <c r="N24392"/>
    </row>
    <row r="24393" spans="13:14" x14ac:dyDescent="0.2">
      <c r="M24393"/>
      <c r="N24393"/>
    </row>
    <row r="24394" spans="13:14" x14ac:dyDescent="0.2">
      <c r="M24394"/>
      <c r="N24394"/>
    </row>
    <row r="24395" spans="13:14" x14ac:dyDescent="0.2">
      <c r="M24395"/>
      <c r="N24395"/>
    </row>
    <row r="24396" spans="13:14" x14ac:dyDescent="0.2">
      <c r="M24396"/>
      <c r="N24396"/>
    </row>
    <row r="24397" spans="13:14" x14ac:dyDescent="0.2">
      <c r="M24397"/>
      <c r="N24397"/>
    </row>
    <row r="24398" spans="13:14" x14ac:dyDescent="0.2">
      <c r="M24398"/>
      <c r="N24398"/>
    </row>
    <row r="24399" spans="13:14" x14ac:dyDescent="0.2">
      <c r="M24399"/>
      <c r="N24399"/>
    </row>
    <row r="24400" spans="13:14" x14ac:dyDescent="0.2">
      <c r="M24400"/>
      <c r="N24400"/>
    </row>
    <row r="24401" spans="13:14" x14ac:dyDescent="0.2">
      <c r="M24401"/>
      <c r="N24401"/>
    </row>
    <row r="24402" spans="13:14" x14ac:dyDescent="0.2">
      <c r="M24402"/>
      <c r="N24402"/>
    </row>
    <row r="24403" spans="13:14" x14ac:dyDescent="0.2">
      <c r="M24403"/>
      <c r="N24403"/>
    </row>
    <row r="24404" spans="13:14" x14ac:dyDescent="0.2">
      <c r="M24404"/>
      <c r="N24404"/>
    </row>
    <row r="24405" spans="13:14" x14ac:dyDescent="0.2">
      <c r="M24405"/>
      <c r="N24405"/>
    </row>
    <row r="24406" spans="13:14" x14ac:dyDescent="0.2">
      <c r="M24406"/>
      <c r="N24406"/>
    </row>
    <row r="24407" spans="13:14" x14ac:dyDescent="0.2">
      <c r="M24407"/>
      <c r="N24407"/>
    </row>
    <row r="24408" spans="13:14" x14ac:dyDescent="0.2">
      <c r="M24408"/>
      <c r="N24408"/>
    </row>
    <row r="24409" spans="13:14" x14ac:dyDescent="0.2">
      <c r="M24409"/>
      <c r="N24409"/>
    </row>
    <row r="24410" spans="13:14" x14ac:dyDescent="0.2">
      <c r="M24410"/>
      <c r="N24410"/>
    </row>
    <row r="24411" spans="13:14" x14ac:dyDescent="0.2">
      <c r="M24411"/>
      <c r="N24411"/>
    </row>
    <row r="24412" spans="13:14" x14ac:dyDescent="0.2">
      <c r="M24412"/>
      <c r="N24412"/>
    </row>
    <row r="24413" spans="13:14" x14ac:dyDescent="0.2">
      <c r="M24413"/>
      <c r="N24413"/>
    </row>
    <row r="24414" spans="13:14" x14ac:dyDescent="0.2">
      <c r="M24414"/>
      <c r="N24414"/>
    </row>
    <row r="24415" spans="13:14" x14ac:dyDescent="0.2">
      <c r="M24415"/>
      <c r="N24415"/>
    </row>
    <row r="24416" spans="13:14" x14ac:dyDescent="0.2">
      <c r="M24416"/>
      <c r="N24416"/>
    </row>
    <row r="24417" spans="13:14" x14ac:dyDescent="0.2">
      <c r="M24417"/>
      <c r="N24417"/>
    </row>
    <row r="24418" spans="13:14" x14ac:dyDescent="0.2">
      <c r="M24418"/>
      <c r="N24418"/>
    </row>
    <row r="24419" spans="13:14" x14ac:dyDescent="0.2">
      <c r="M24419"/>
      <c r="N24419"/>
    </row>
    <row r="24420" spans="13:14" x14ac:dyDescent="0.2">
      <c r="M24420"/>
      <c r="N24420"/>
    </row>
    <row r="24421" spans="13:14" x14ac:dyDescent="0.2">
      <c r="M24421"/>
      <c r="N24421"/>
    </row>
    <row r="24422" spans="13:14" x14ac:dyDescent="0.2">
      <c r="M24422"/>
      <c r="N24422"/>
    </row>
    <row r="24423" spans="13:14" x14ac:dyDescent="0.2">
      <c r="M24423"/>
      <c r="N24423"/>
    </row>
    <row r="24424" spans="13:14" x14ac:dyDescent="0.2">
      <c r="M24424"/>
      <c r="N24424"/>
    </row>
    <row r="24425" spans="13:14" x14ac:dyDescent="0.2">
      <c r="M24425"/>
      <c r="N24425"/>
    </row>
    <row r="24426" spans="13:14" x14ac:dyDescent="0.2">
      <c r="M24426"/>
      <c r="N24426"/>
    </row>
    <row r="24427" spans="13:14" x14ac:dyDescent="0.2">
      <c r="M24427"/>
      <c r="N24427"/>
    </row>
    <row r="24428" spans="13:14" x14ac:dyDescent="0.2">
      <c r="M24428"/>
      <c r="N24428"/>
    </row>
    <row r="24429" spans="13:14" x14ac:dyDescent="0.2">
      <c r="M24429"/>
      <c r="N24429"/>
    </row>
    <row r="24430" spans="13:14" x14ac:dyDescent="0.2">
      <c r="M24430"/>
      <c r="N24430"/>
    </row>
    <row r="24431" spans="13:14" x14ac:dyDescent="0.2">
      <c r="M24431"/>
      <c r="N24431"/>
    </row>
    <row r="24432" spans="13:14" x14ac:dyDescent="0.2">
      <c r="M24432"/>
      <c r="N24432"/>
    </row>
    <row r="24433" spans="13:14" x14ac:dyDescent="0.2">
      <c r="M24433"/>
      <c r="N24433"/>
    </row>
    <row r="24434" spans="13:14" x14ac:dyDescent="0.2">
      <c r="M24434"/>
      <c r="N24434"/>
    </row>
    <row r="24435" spans="13:14" x14ac:dyDescent="0.2">
      <c r="M24435"/>
      <c r="N24435"/>
    </row>
    <row r="24436" spans="13:14" x14ac:dyDescent="0.2">
      <c r="M24436"/>
      <c r="N24436"/>
    </row>
    <row r="24437" spans="13:14" x14ac:dyDescent="0.2">
      <c r="M24437"/>
      <c r="N24437"/>
    </row>
    <row r="24438" spans="13:14" x14ac:dyDescent="0.2">
      <c r="M24438"/>
      <c r="N24438"/>
    </row>
    <row r="24439" spans="13:14" x14ac:dyDescent="0.2">
      <c r="M24439"/>
      <c r="N24439"/>
    </row>
    <row r="24440" spans="13:14" x14ac:dyDescent="0.2">
      <c r="M24440"/>
      <c r="N24440"/>
    </row>
    <row r="24441" spans="13:14" x14ac:dyDescent="0.2">
      <c r="M24441"/>
      <c r="N24441"/>
    </row>
    <row r="24442" spans="13:14" x14ac:dyDescent="0.2">
      <c r="M24442"/>
      <c r="N24442"/>
    </row>
    <row r="24443" spans="13:14" x14ac:dyDescent="0.2">
      <c r="M24443"/>
      <c r="N24443"/>
    </row>
    <row r="24444" spans="13:14" x14ac:dyDescent="0.2">
      <c r="M24444"/>
      <c r="N24444"/>
    </row>
    <row r="24445" spans="13:14" x14ac:dyDescent="0.2">
      <c r="M24445"/>
      <c r="N24445"/>
    </row>
    <row r="24446" spans="13:14" x14ac:dyDescent="0.2">
      <c r="M24446"/>
      <c r="N24446"/>
    </row>
    <row r="24447" spans="13:14" x14ac:dyDescent="0.2">
      <c r="M24447"/>
      <c r="N24447"/>
    </row>
    <row r="24448" spans="13:14" x14ac:dyDescent="0.2">
      <c r="M24448"/>
      <c r="N24448"/>
    </row>
    <row r="24449" spans="13:14" x14ac:dyDescent="0.2">
      <c r="M24449"/>
      <c r="N24449"/>
    </row>
    <row r="24450" spans="13:14" x14ac:dyDescent="0.2">
      <c r="M24450"/>
      <c r="N24450"/>
    </row>
    <row r="24451" spans="13:14" x14ac:dyDescent="0.2">
      <c r="M24451"/>
      <c r="N24451"/>
    </row>
    <row r="24452" spans="13:14" x14ac:dyDescent="0.2">
      <c r="M24452"/>
      <c r="N24452"/>
    </row>
    <row r="24453" spans="13:14" x14ac:dyDescent="0.2">
      <c r="M24453"/>
      <c r="N24453"/>
    </row>
    <row r="24454" spans="13:14" x14ac:dyDescent="0.2">
      <c r="M24454"/>
      <c r="N24454"/>
    </row>
    <row r="24455" spans="13:14" x14ac:dyDescent="0.2">
      <c r="M24455"/>
      <c r="N24455"/>
    </row>
    <row r="24456" spans="13:14" x14ac:dyDescent="0.2">
      <c r="M24456"/>
      <c r="N24456"/>
    </row>
    <row r="24457" spans="13:14" x14ac:dyDescent="0.2">
      <c r="M24457"/>
      <c r="N24457"/>
    </row>
    <row r="24458" spans="13:14" x14ac:dyDescent="0.2">
      <c r="M24458"/>
      <c r="N24458"/>
    </row>
    <row r="24459" spans="13:14" x14ac:dyDescent="0.2">
      <c r="M24459"/>
      <c r="N24459"/>
    </row>
    <row r="24460" spans="13:14" x14ac:dyDescent="0.2">
      <c r="M24460"/>
      <c r="N24460"/>
    </row>
    <row r="24461" spans="13:14" x14ac:dyDescent="0.2">
      <c r="M24461"/>
      <c r="N24461"/>
    </row>
    <row r="24462" spans="13:14" x14ac:dyDescent="0.2">
      <c r="M24462"/>
      <c r="N24462"/>
    </row>
    <row r="24463" spans="13:14" x14ac:dyDescent="0.2">
      <c r="M24463"/>
      <c r="N24463"/>
    </row>
    <row r="24464" spans="13:14" x14ac:dyDescent="0.2">
      <c r="M24464"/>
      <c r="N24464"/>
    </row>
    <row r="24465" spans="13:14" x14ac:dyDescent="0.2">
      <c r="M24465"/>
      <c r="N24465"/>
    </row>
    <row r="24466" spans="13:14" x14ac:dyDescent="0.2">
      <c r="M24466"/>
      <c r="N24466"/>
    </row>
    <row r="24467" spans="13:14" x14ac:dyDescent="0.2">
      <c r="M24467"/>
      <c r="N24467"/>
    </row>
    <row r="24468" spans="13:14" x14ac:dyDescent="0.2">
      <c r="M24468"/>
      <c r="N24468"/>
    </row>
    <row r="24469" spans="13:14" x14ac:dyDescent="0.2">
      <c r="M24469"/>
      <c r="N24469"/>
    </row>
    <row r="24470" spans="13:14" x14ac:dyDescent="0.2">
      <c r="M24470"/>
      <c r="N24470"/>
    </row>
    <row r="24471" spans="13:14" x14ac:dyDescent="0.2">
      <c r="M24471"/>
      <c r="N24471"/>
    </row>
    <row r="24472" spans="13:14" x14ac:dyDescent="0.2">
      <c r="M24472"/>
      <c r="N24472"/>
    </row>
    <row r="24473" spans="13:14" x14ac:dyDescent="0.2">
      <c r="M24473"/>
      <c r="N24473"/>
    </row>
    <row r="24474" spans="13:14" x14ac:dyDescent="0.2">
      <c r="M24474"/>
      <c r="N24474"/>
    </row>
    <row r="24475" spans="13:14" x14ac:dyDescent="0.2">
      <c r="M24475"/>
      <c r="N24475"/>
    </row>
    <row r="24476" spans="13:14" x14ac:dyDescent="0.2">
      <c r="M24476"/>
      <c r="N24476"/>
    </row>
    <row r="24477" spans="13:14" x14ac:dyDescent="0.2">
      <c r="M24477"/>
      <c r="N24477"/>
    </row>
    <row r="24478" spans="13:14" x14ac:dyDescent="0.2">
      <c r="M24478"/>
      <c r="N24478"/>
    </row>
    <row r="24479" spans="13:14" x14ac:dyDescent="0.2">
      <c r="M24479"/>
      <c r="N24479"/>
    </row>
    <row r="24480" spans="13:14" x14ac:dyDescent="0.2">
      <c r="M24480"/>
      <c r="N24480"/>
    </row>
    <row r="24481" spans="13:14" x14ac:dyDescent="0.2">
      <c r="M24481"/>
      <c r="N24481"/>
    </row>
    <row r="24482" spans="13:14" x14ac:dyDescent="0.2">
      <c r="M24482"/>
      <c r="N24482"/>
    </row>
    <row r="24483" spans="13:14" x14ac:dyDescent="0.2">
      <c r="M24483"/>
      <c r="N24483"/>
    </row>
    <row r="24484" spans="13:14" x14ac:dyDescent="0.2">
      <c r="M24484"/>
      <c r="N24484"/>
    </row>
    <row r="24485" spans="13:14" x14ac:dyDescent="0.2">
      <c r="M24485"/>
      <c r="N24485"/>
    </row>
    <row r="24486" spans="13:14" x14ac:dyDescent="0.2">
      <c r="M24486"/>
      <c r="N24486"/>
    </row>
    <row r="24487" spans="13:14" x14ac:dyDescent="0.2">
      <c r="M24487"/>
      <c r="N24487"/>
    </row>
    <row r="24488" spans="13:14" x14ac:dyDescent="0.2">
      <c r="M24488"/>
      <c r="N24488"/>
    </row>
    <row r="24489" spans="13:14" x14ac:dyDescent="0.2">
      <c r="M24489"/>
      <c r="N24489"/>
    </row>
    <row r="24490" spans="13:14" x14ac:dyDescent="0.2">
      <c r="M24490"/>
      <c r="N24490"/>
    </row>
    <row r="24491" spans="13:14" x14ac:dyDescent="0.2">
      <c r="M24491"/>
      <c r="N24491"/>
    </row>
    <row r="24492" spans="13:14" x14ac:dyDescent="0.2">
      <c r="M24492"/>
      <c r="N24492"/>
    </row>
    <row r="24493" spans="13:14" x14ac:dyDescent="0.2">
      <c r="M24493"/>
      <c r="N24493"/>
    </row>
    <row r="24494" spans="13:14" x14ac:dyDescent="0.2">
      <c r="M24494"/>
      <c r="N24494"/>
    </row>
    <row r="24495" spans="13:14" x14ac:dyDescent="0.2">
      <c r="M24495"/>
      <c r="N24495"/>
    </row>
    <row r="24496" spans="13:14" x14ac:dyDescent="0.2">
      <c r="M24496"/>
      <c r="N24496"/>
    </row>
    <row r="24497" spans="13:14" x14ac:dyDescent="0.2">
      <c r="M24497"/>
      <c r="N24497"/>
    </row>
    <row r="24498" spans="13:14" x14ac:dyDescent="0.2">
      <c r="M24498"/>
      <c r="N24498"/>
    </row>
    <row r="24499" spans="13:14" x14ac:dyDescent="0.2">
      <c r="M24499"/>
      <c r="N24499"/>
    </row>
    <row r="24500" spans="13:14" x14ac:dyDescent="0.2">
      <c r="M24500"/>
      <c r="N24500"/>
    </row>
    <row r="24501" spans="13:14" x14ac:dyDescent="0.2">
      <c r="M24501"/>
      <c r="N24501"/>
    </row>
    <row r="24502" spans="13:14" x14ac:dyDescent="0.2">
      <c r="M24502"/>
      <c r="N24502"/>
    </row>
    <row r="24503" spans="13:14" x14ac:dyDescent="0.2">
      <c r="M24503"/>
      <c r="N24503"/>
    </row>
    <row r="24504" spans="13:14" x14ac:dyDescent="0.2">
      <c r="M24504"/>
      <c r="N24504"/>
    </row>
    <row r="24505" spans="13:14" x14ac:dyDescent="0.2">
      <c r="M24505"/>
      <c r="N24505"/>
    </row>
    <row r="24506" spans="13:14" x14ac:dyDescent="0.2">
      <c r="M24506"/>
      <c r="N24506"/>
    </row>
    <row r="24507" spans="13:14" x14ac:dyDescent="0.2">
      <c r="M24507"/>
      <c r="N24507"/>
    </row>
    <row r="24508" spans="13:14" x14ac:dyDescent="0.2">
      <c r="M24508"/>
      <c r="N24508"/>
    </row>
    <row r="24509" spans="13:14" x14ac:dyDescent="0.2">
      <c r="M24509"/>
      <c r="N24509"/>
    </row>
    <row r="24510" spans="13:14" x14ac:dyDescent="0.2">
      <c r="M24510"/>
      <c r="N24510"/>
    </row>
    <row r="24511" spans="13:14" x14ac:dyDescent="0.2">
      <c r="M24511"/>
      <c r="N24511"/>
    </row>
    <row r="24512" spans="13:14" x14ac:dyDescent="0.2">
      <c r="M24512"/>
      <c r="N24512"/>
    </row>
    <row r="24513" spans="13:14" x14ac:dyDescent="0.2">
      <c r="M24513"/>
      <c r="N24513"/>
    </row>
    <row r="24514" spans="13:14" x14ac:dyDescent="0.2">
      <c r="M24514"/>
      <c r="N24514"/>
    </row>
    <row r="24515" spans="13:14" x14ac:dyDescent="0.2">
      <c r="M24515"/>
      <c r="N24515"/>
    </row>
    <row r="24516" spans="13:14" x14ac:dyDescent="0.2">
      <c r="M24516"/>
      <c r="N24516"/>
    </row>
    <row r="24517" spans="13:14" x14ac:dyDescent="0.2">
      <c r="M24517"/>
      <c r="N24517"/>
    </row>
    <row r="24518" spans="13:14" x14ac:dyDescent="0.2">
      <c r="M24518"/>
      <c r="N24518"/>
    </row>
    <row r="24519" spans="13:14" x14ac:dyDescent="0.2">
      <c r="M24519"/>
      <c r="N24519"/>
    </row>
    <row r="24520" spans="13:14" x14ac:dyDescent="0.2">
      <c r="M24520"/>
      <c r="N24520"/>
    </row>
    <row r="24521" spans="13:14" x14ac:dyDescent="0.2">
      <c r="M24521"/>
      <c r="N24521"/>
    </row>
    <row r="24522" spans="13:14" x14ac:dyDescent="0.2">
      <c r="M24522"/>
      <c r="N24522"/>
    </row>
    <row r="24523" spans="13:14" x14ac:dyDescent="0.2">
      <c r="M24523"/>
      <c r="N24523"/>
    </row>
    <row r="24524" spans="13:14" x14ac:dyDescent="0.2">
      <c r="M24524"/>
      <c r="N24524"/>
    </row>
    <row r="24525" spans="13:14" x14ac:dyDescent="0.2">
      <c r="M24525"/>
      <c r="N24525"/>
    </row>
    <row r="24526" spans="13:14" x14ac:dyDescent="0.2">
      <c r="M24526"/>
      <c r="N24526"/>
    </row>
    <row r="24527" spans="13:14" x14ac:dyDescent="0.2">
      <c r="M24527"/>
      <c r="N24527"/>
    </row>
    <row r="24528" spans="13:14" x14ac:dyDescent="0.2">
      <c r="M24528"/>
      <c r="N24528"/>
    </row>
    <row r="24529" spans="13:14" x14ac:dyDescent="0.2">
      <c r="M24529"/>
      <c r="N24529"/>
    </row>
    <row r="24530" spans="13:14" x14ac:dyDescent="0.2">
      <c r="M24530"/>
      <c r="N24530"/>
    </row>
    <row r="24531" spans="13:14" x14ac:dyDescent="0.2">
      <c r="M24531"/>
      <c r="N24531"/>
    </row>
    <row r="24532" spans="13:14" x14ac:dyDescent="0.2">
      <c r="M24532"/>
      <c r="N24532"/>
    </row>
    <row r="24533" spans="13:14" x14ac:dyDescent="0.2">
      <c r="M24533"/>
      <c r="N24533"/>
    </row>
    <row r="24534" spans="13:14" x14ac:dyDescent="0.2">
      <c r="M24534"/>
      <c r="N24534"/>
    </row>
    <row r="24535" spans="13:14" x14ac:dyDescent="0.2">
      <c r="M24535"/>
      <c r="N24535"/>
    </row>
    <row r="24536" spans="13:14" x14ac:dyDescent="0.2">
      <c r="M24536"/>
      <c r="N24536"/>
    </row>
    <row r="24537" spans="13:14" x14ac:dyDescent="0.2">
      <c r="M24537"/>
      <c r="N24537"/>
    </row>
    <row r="24538" spans="13:14" x14ac:dyDescent="0.2">
      <c r="M24538"/>
      <c r="N24538"/>
    </row>
    <row r="24539" spans="13:14" x14ac:dyDescent="0.2">
      <c r="M24539"/>
      <c r="N24539"/>
    </row>
    <row r="24540" spans="13:14" x14ac:dyDescent="0.2">
      <c r="M24540"/>
      <c r="N24540"/>
    </row>
    <row r="24541" spans="13:14" x14ac:dyDescent="0.2">
      <c r="M24541"/>
      <c r="N24541"/>
    </row>
    <row r="24542" spans="13:14" x14ac:dyDescent="0.2">
      <c r="M24542"/>
      <c r="N24542"/>
    </row>
    <row r="24543" spans="13:14" x14ac:dyDescent="0.2">
      <c r="M24543"/>
      <c r="N24543"/>
    </row>
    <row r="24544" spans="13:14" x14ac:dyDescent="0.2">
      <c r="M24544"/>
      <c r="N24544"/>
    </row>
    <row r="24545" spans="13:14" x14ac:dyDescent="0.2">
      <c r="M24545"/>
      <c r="N24545"/>
    </row>
    <row r="24546" spans="13:14" x14ac:dyDescent="0.2">
      <c r="M24546"/>
      <c r="N24546"/>
    </row>
    <row r="24547" spans="13:14" x14ac:dyDescent="0.2">
      <c r="M24547"/>
      <c r="N24547"/>
    </row>
    <row r="24548" spans="13:14" x14ac:dyDescent="0.2">
      <c r="M24548"/>
      <c r="N24548"/>
    </row>
    <row r="24549" spans="13:14" x14ac:dyDescent="0.2">
      <c r="M24549"/>
      <c r="N24549"/>
    </row>
    <row r="24550" spans="13:14" x14ac:dyDescent="0.2">
      <c r="M24550"/>
      <c r="N24550"/>
    </row>
    <row r="24551" spans="13:14" x14ac:dyDescent="0.2">
      <c r="M24551"/>
      <c r="N24551"/>
    </row>
    <row r="24552" spans="13:14" x14ac:dyDescent="0.2">
      <c r="M24552"/>
      <c r="N24552"/>
    </row>
    <row r="24553" spans="13:14" x14ac:dyDescent="0.2">
      <c r="M24553"/>
      <c r="N24553"/>
    </row>
    <row r="24554" spans="13:14" x14ac:dyDescent="0.2">
      <c r="M24554"/>
      <c r="N24554"/>
    </row>
    <row r="24555" spans="13:14" x14ac:dyDescent="0.2">
      <c r="M24555"/>
      <c r="N24555"/>
    </row>
    <row r="24556" spans="13:14" x14ac:dyDescent="0.2">
      <c r="M24556"/>
      <c r="N24556"/>
    </row>
    <row r="24557" spans="13:14" x14ac:dyDescent="0.2">
      <c r="M24557"/>
      <c r="N24557"/>
    </row>
    <row r="24558" spans="13:14" x14ac:dyDescent="0.2">
      <c r="M24558"/>
      <c r="N24558"/>
    </row>
    <row r="24559" spans="13:14" x14ac:dyDescent="0.2">
      <c r="M24559"/>
      <c r="N24559"/>
    </row>
    <row r="24560" spans="13:14" x14ac:dyDescent="0.2">
      <c r="M24560"/>
      <c r="N24560"/>
    </row>
    <row r="24561" spans="13:14" x14ac:dyDescent="0.2">
      <c r="M24561"/>
      <c r="N24561"/>
    </row>
    <row r="24562" spans="13:14" x14ac:dyDescent="0.2">
      <c r="M24562"/>
      <c r="N24562"/>
    </row>
    <row r="24563" spans="13:14" x14ac:dyDescent="0.2">
      <c r="M24563"/>
      <c r="N24563"/>
    </row>
    <row r="24564" spans="13:14" x14ac:dyDescent="0.2">
      <c r="M24564"/>
      <c r="N24564"/>
    </row>
    <row r="24565" spans="13:14" x14ac:dyDescent="0.2">
      <c r="M24565"/>
      <c r="N24565"/>
    </row>
    <row r="24566" spans="13:14" x14ac:dyDescent="0.2">
      <c r="M24566"/>
      <c r="N24566"/>
    </row>
    <row r="24567" spans="13:14" x14ac:dyDescent="0.2">
      <c r="M24567"/>
      <c r="N24567"/>
    </row>
    <row r="24568" spans="13:14" x14ac:dyDescent="0.2">
      <c r="M24568"/>
      <c r="N24568"/>
    </row>
    <row r="24569" spans="13:14" x14ac:dyDescent="0.2">
      <c r="M24569"/>
      <c r="N24569"/>
    </row>
    <row r="24570" spans="13:14" x14ac:dyDescent="0.2">
      <c r="M24570"/>
      <c r="N24570"/>
    </row>
    <row r="24571" spans="13:14" x14ac:dyDescent="0.2">
      <c r="M24571"/>
      <c r="N24571"/>
    </row>
    <row r="24572" spans="13:14" x14ac:dyDescent="0.2">
      <c r="M24572"/>
      <c r="N24572"/>
    </row>
    <row r="24573" spans="13:14" x14ac:dyDescent="0.2">
      <c r="M24573"/>
      <c r="N24573"/>
    </row>
    <row r="24574" spans="13:14" x14ac:dyDescent="0.2">
      <c r="M24574"/>
      <c r="N24574"/>
    </row>
    <row r="24575" spans="13:14" x14ac:dyDescent="0.2">
      <c r="M24575"/>
      <c r="N24575"/>
    </row>
    <row r="24576" spans="13:14" x14ac:dyDescent="0.2">
      <c r="M24576"/>
      <c r="N24576"/>
    </row>
    <row r="24577" spans="13:14" x14ac:dyDescent="0.2">
      <c r="M24577"/>
      <c r="N24577"/>
    </row>
    <row r="24578" spans="13:14" x14ac:dyDescent="0.2">
      <c r="M24578"/>
      <c r="N24578"/>
    </row>
    <row r="24579" spans="13:14" x14ac:dyDescent="0.2">
      <c r="M24579"/>
      <c r="N24579"/>
    </row>
    <row r="24580" spans="13:14" x14ac:dyDescent="0.2">
      <c r="M24580"/>
      <c r="N24580"/>
    </row>
    <row r="24581" spans="13:14" x14ac:dyDescent="0.2">
      <c r="M24581"/>
      <c r="N24581"/>
    </row>
    <row r="24582" spans="13:14" x14ac:dyDescent="0.2">
      <c r="M24582"/>
      <c r="N24582"/>
    </row>
    <row r="24583" spans="13:14" x14ac:dyDescent="0.2">
      <c r="M24583"/>
      <c r="N24583"/>
    </row>
    <row r="24584" spans="13:14" x14ac:dyDescent="0.2">
      <c r="M24584"/>
      <c r="N24584"/>
    </row>
    <row r="24585" spans="13:14" x14ac:dyDescent="0.2">
      <c r="M24585"/>
      <c r="N24585"/>
    </row>
    <row r="24586" spans="13:14" x14ac:dyDescent="0.2">
      <c r="M24586"/>
      <c r="N24586"/>
    </row>
    <row r="24587" spans="13:14" x14ac:dyDescent="0.2">
      <c r="M24587"/>
      <c r="N24587"/>
    </row>
    <row r="24588" spans="13:14" x14ac:dyDescent="0.2">
      <c r="M24588"/>
      <c r="N24588"/>
    </row>
    <row r="24589" spans="13:14" x14ac:dyDescent="0.2">
      <c r="M24589"/>
      <c r="N24589"/>
    </row>
    <row r="24590" spans="13:14" x14ac:dyDescent="0.2">
      <c r="M24590"/>
      <c r="N24590"/>
    </row>
    <row r="24591" spans="13:14" x14ac:dyDescent="0.2">
      <c r="M24591"/>
      <c r="N24591"/>
    </row>
    <row r="24592" spans="13:14" x14ac:dyDescent="0.2">
      <c r="M24592"/>
      <c r="N24592"/>
    </row>
    <row r="24593" spans="13:14" x14ac:dyDescent="0.2">
      <c r="M24593"/>
      <c r="N24593"/>
    </row>
    <row r="24594" spans="13:14" x14ac:dyDescent="0.2">
      <c r="M24594"/>
      <c r="N24594"/>
    </row>
    <row r="24595" spans="13:14" x14ac:dyDescent="0.2">
      <c r="M24595"/>
      <c r="N24595"/>
    </row>
    <row r="24596" spans="13:14" x14ac:dyDescent="0.2">
      <c r="M24596"/>
      <c r="N24596"/>
    </row>
    <row r="24597" spans="13:14" x14ac:dyDescent="0.2">
      <c r="M24597"/>
      <c r="N24597"/>
    </row>
    <row r="24598" spans="13:14" x14ac:dyDescent="0.2">
      <c r="M24598"/>
      <c r="N24598"/>
    </row>
    <row r="24599" spans="13:14" x14ac:dyDescent="0.2">
      <c r="M24599"/>
      <c r="N24599"/>
    </row>
    <row r="24600" spans="13:14" x14ac:dyDescent="0.2">
      <c r="M24600"/>
      <c r="N24600"/>
    </row>
    <row r="24601" spans="13:14" x14ac:dyDescent="0.2">
      <c r="M24601"/>
      <c r="N24601"/>
    </row>
    <row r="24602" spans="13:14" x14ac:dyDescent="0.2">
      <c r="M24602"/>
      <c r="N24602"/>
    </row>
    <row r="24603" spans="13:14" x14ac:dyDescent="0.2">
      <c r="M24603"/>
      <c r="N24603"/>
    </row>
    <row r="24604" spans="13:14" x14ac:dyDescent="0.2">
      <c r="M24604"/>
      <c r="N24604"/>
    </row>
    <row r="24605" spans="13:14" x14ac:dyDescent="0.2">
      <c r="M24605"/>
      <c r="N24605"/>
    </row>
    <row r="24606" spans="13:14" x14ac:dyDescent="0.2">
      <c r="M24606"/>
      <c r="N24606"/>
    </row>
    <row r="24607" spans="13:14" x14ac:dyDescent="0.2">
      <c r="M24607"/>
      <c r="N24607"/>
    </row>
    <row r="24608" spans="13:14" x14ac:dyDescent="0.2">
      <c r="M24608"/>
      <c r="N24608"/>
    </row>
    <row r="24609" spans="13:14" x14ac:dyDescent="0.2">
      <c r="M24609"/>
      <c r="N24609"/>
    </row>
    <row r="24610" spans="13:14" x14ac:dyDescent="0.2">
      <c r="M24610"/>
      <c r="N24610"/>
    </row>
    <row r="24611" spans="13:14" x14ac:dyDescent="0.2">
      <c r="M24611"/>
      <c r="N24611"/>
    </row>
    <row r="24612" spans="13:14" x14ac:dyDescent="0.2">
      <c r="M24612"/>
      <c r="N24612"/>
    </row>
    <row r="24613" spans="13:14" x14ac:dyDescent="0.2">
      <c r="M24613"/>
      <c r="N24613"/>
    </row>
    <row r="24614" spans="13:14" x14ac:dyDescent="0.2">
      <c r="M24614"/>
      <c r="N24614"/>
    </row>
    <row r="24615" spans="13:14" x14ac:dyDescent="0.2">
      <c r="M24615"/>
      <c r="N24615"/>
    </row>
    <row r="24616" spans="13:14" x14ac:dyDescent="0.2">
      <c r="M24616"/>
      <c r="N24616"/>
    </row>
    <row r="24617" spans="13:14" x14ac:dyDescent="0.2">
      <c r="M24617"/>
      <c r="N24617"/>
    </row>
    <row r="24618" spans="13:14" x14ac:dyDescent="0.2">
      <c r="M24618"/>
      <c r="N24618"/>
    </row>
    <row r="24619" spans="13:14" x14ac:dyDescent="0.2">
      <c r="M24619"/>
      <c r="N24619"/>
    </row>
    <row r="24620" spans="13:14" x14ac:dyDescent="0.2">
      <c r="M24620"/>
      <c r="N24620"/>
    </row>
    <row r="24621" spans="13:14" x14ac:dyDescent="0.2">
      <c r="M24621"/>
      <c r="N24621"/>
    </row>
    <row r="24622" spans="13:14" x14ac:dyDescent="0.2">
      <c r="M24622"/>
      <c r="N24622"/>
    </row>
    <row r="24623" spans="13:14" x14ac:dyDescent="0.2">
      <c r="M24623"/>
      <c r="N24623"/>
    </row>
    <row r="24624" spans="13:14" x14ac:dyDescent="0.2">
      <c r="M24624"/>
      <c r="N24624"/>
    </row>
    <row r="24625" spans="13:14" x14ac:dyDescent="0.2">
      <c r="M24625"/>
      <c r="N24625"/>
    </row>
    <row r="24626" spans="13:14" x14ac:dyDescent="0.2">
      <c r="M24626"/>
      <c r="N24626"/>
    </row>
    <row r="24627" spans="13:14" x14ac:dyDescent="0.2">
      <c r="M24627"/>
      <c r="N24627"/>
    </row>
    <row r="24628" spans="13:14" x14ac:dyDescent="0.2">
      <c r="M24628"/>
      <c r="N24628"/>
    </row>
    <row r="24629" spans="13:14" x14ac:dyDescent="0.2">
      <c r="M24629"/>
      <c r="N24629"/>
    </row>
    <row r="24630" spans="13:14" x14ac:dyDescent="0.2">
      <c r="M24630"/>
      <c r="N24630"/>
    </row>
    <row r="24631" spans="13:14" x14ac:dyDescent="0.2">
      <c r="M24631"/>
      <c r="N24631"/>
    </row>
    <row r="24632" spans="13:14" x14ac:dyDescent="0.2">
      <c r="M24632"/>
      <c r="N24632"/>
    </row>
    <row r="24633" spans="13:14" x14ac:dyDescent="0.2">
      <c r="M24633"/>
      <c r="N24633"/>
    </row>
    <row r="24634" spans="13:14" x14ac:dyDescent="0.2">
      <c r="M24634"/>
      <c r="N24634"/>
    </row>
    <row r="24635" spans="13:14" x14ac:dyDescent="0.2">
      <c r="M24635"/>
      <c r="N24635"/>
    </row>
    <row r="24636" spans="13:14" x14ac:dyDescent="0.2">
      <c r="M24636"/>
      <c r="N24636"/>
    </row>
    <row r="24637" spans="13:14" x14ac:dyDescent="0.2">
      <c r="M24637"/>
      <c r="N24637"/>
    </row>
    <row r="24638" spans="13:14" x14ac:dyDescent="0.2">
      <c r="M24638"/>
      <c r="N24638"/>
    </row>
    <row r="24639" spans="13:14" x14ac:dyDescent="0.2">
      <c r="M24639"/>
      <c r="N24639"/>
    </row>
    <row r="24640" spans="13:14" x14ac:dyDescent="0.2">
      <c r="M24640"/>
      <c r="N24640"/>
    </row>
    <row r="24641" spans="13:14" x14ac:dyDescent="0.2">
      <c r="M24641"/>
      <c r="N24641"/>
    </row>
    <row r="24642" spans="13:14" x14ac:dyDescent="0.2">
      <c r="M24642"/>
      <c r="N24642"/>
    </row>
    <row r="24643" spans="13:14" x14ac:dyDescent="0.2">
      <c r="M24643"/>
      <c r="N24643"/>
    </row>
    <row r="24644" spans="13:14" x14ac:dyDescent="0.2">
      <c r="M24644"/>
      <c r="N24644"/>
    </row>
    <row r="24645" spans="13:14" x14ac:dyDescent="0.2">
      <c r="M24645"/>
      <c r="N24645"/>
    </row>
    <row r="24646" spans="13:14" x14ac:dyDescent="0.2">
      <c r="M24646"/>
      <c r="N24646"/>
    </row>
    <row r="24647" spans="13:14" x14ac:dyDescent="0.2">
      <c r="M24647"/>
      <c r="N24647"/>
    </row>
    <row r="24648" spans="13:14" x14ac:dyDescent="0.2">
      <c r="M24648"/>
      <c r="N24648"/>
    </row>
    <row r="24649" spans="13:14" x14ac:dyDescent="0.2">
      <c r="M24649"/>
      <c r="N24649"/>
    </row>
    <row r="24650" spans="13:14" x14ac:dyDescent="0.2">
      <c r="M24650"/>
      <c r="N24650"/>
    </row>
    <row r="24651" spans="13:14" x14ac:dyDescent="0.2">
      <c r="M24651"/>
      <c r="N24651"/>
    </row>
    <row r="24652" spans="13:14" x14ac:dyDescent="0.2">
      <c r="M24652"/>
      <c r="N24652"/>
    </row>
    <row r="24653" spans="13:14" x14ac:dyDescent="0.2">
      <c r="M24653"/>
      <c r="N24653"/>
    </row>
    <row r="24654" spans="13:14" x14ac:dyDescent="0.2">
      <c r="M24654"/>
      <c r="N24654"/>
    </row>
    <row r="24655" spans="13:14" x14ac:dyDescent="0.2">
      <c r="M24655"/>
      <c r="N24655"/>
    </row>
    <row r="24656" spans="13:14" x14ac:dyDescent="0.2">
      <c r="M24656"/>
      <c r="N24656"/>
    </row>
    <row r="24657" spans="13:14" x14ac:dyDescent="0.2">
      <c r="M24657"/>
      <c r="N24657"/>
    </row>
    <row r="24658" spans="13:14" x14ac:dyDescent="0.2">
      <c r="M24658"/>
      <c r="N24658"/>
    </row>
    <row r="24659" spans="13:14" x14ac:dyDescent="0.2">
      <c r="M24659"/>
      <c r="N24659"/>
    </row>
    <row r="24660" spans="13:14" x14ac:dyDescent="0.2">
      <c r="M24660"/>
      <c r="N24660"/>
    </row>
    <row r="24661" spans="13:14" x14ac:dyDescent="0.2">
      <c r="M24661"/>
      <c r="N24661"/>
    </row>
    <row r="24662" spans="13:14" x14ac:dyDescent="0.2">
      <c r="M24662"/>
      <c r="N24662"/>
    </row>
    <row r="24663" spans="13:14" x14ac:dyDescent="0.2">
      <c r="M24663"/>
      <c r="N24663"/>
    </row>
    <row r="24664" spans="13:14" x14ac:dyDescent="0.2">
      <c r="M24664"/>
      <c r="N24664"/>
    </row>
    <row r="24665" spans="13:14" x14ac:dyDescent="0.2">
      <c r="M24665"/>
      <c r="N24665"/>
    </row>
    <row r="24666" spans="13:14" x14ac:dyDescent="0.2">
      <c r="M24666"/>
      <c r="N24666"/>
    </row>
    <row r="24667" spans="13:14" x14ac:dyDescent="0.2">
      <c r="M24667"/>
      <c r="N24667"/>
    </row>
    <row r="24668" spans="13:14" x14ac:dyDescent="0.2">
      <c r="M24668"/>
      <c r="N24668"/>
    </row>
    <row r="24669" spans="13:14" x14ac:dyDescent="0.2">
      <c r="M24669"/>
      <c r="N24669"/>
    </row>
    <row r="24670" spans="13:14" x14ac:dyDescent="0.2">
      <c r="M24670"/>
      <c r="N24670"/>
    </row>
    <row r="24671" spans="13:14" x14ac:dyDescent="0.2">
      <c r="M24671"/>
      <c r="N24671"/>
    </row>
    <row r="24672" spans="13:14" x14ac:dyDescent="0.2">
      <c r="M24672"/>
      <c r="N24672"/>
    </row>
    <row r="24673" spans="13:14" x14ac:dyDescent="0.2">
      <c r="M24673"/>
      <c r="N24673"/>
    </row>
    <row r="24674" spans="13:14" x14ac:dyDescent="0.2">
      <c r="M24674"/>
      <c r="N24674"/>
    </row>
    <row r="24675" spans="13:14" x14ac:dyDescent="0.2">
      <c r="M24675"/>
      <c r="N24675"/>
    </row>
    <row r="24676" spans="13:14" x14ac:dyDescent="0.2">
      <c r="M24676"/>
      <c r="N24676"/>
    </row>
    <row r="24677" spans="13:14" x14ac:dyDescent="0.2">
      <c r="M24677"/>
      <c r="N24677"/>
    </row>
    <row r="24678" spans="13:14" x14ac:dyDescent="0.2">
      <c r="M24678"/>
      <c r="N24678"/>
    </row>
    <row r="24679" spans="13:14" x14ac:dyDescent="0.2">
      <c r="M24679"/>
      <c r="N24679"/>
    </row>
    <row r="24680" spans="13:14" x14ac:dyDescent="0.2">
      <c r="M24680"/>
      <c r="N24680"/>
    </row>
    <row r="24681" spans="13:14" x14ac:dyDescent="0.2">
      <c r="M24681"/>
      <c r="N24681"/>
    </row>
    <row r="24682" spans="13:14" x14ac:dyDescent="0.2">
      <c r="M24682"/>
      <c r="N24682"/>
    </row>
    <row r="24683" spans="13:14" x14ac:dyDescent="0.2">
      <c r="M24683"/>
      <c r="N24683"/>
    </row>
    <row r="24684" spans="13:14" x14ac:dyDescent="0.2">
      <c r="M24684"/>
      <c r="N24684"/>
    </row>
    <row r="24685" spans="13:14" x14ac:dyDescent="0.2">
      <c r="M24685"/>
      <c r="N24685"/>
    </row>
    <row r="24686" spans="13:14" x14ac:dyDescent="0.2">
      <c r="M24686"/>
      <c r="N24686"/>
    </row>
    <row r="24687" spans="13:14" x14ac:dyDescent="0.2">
      <c r="M24687"/>
      <c r="N24687"/>
    </row>
    <row r="24688" spans="13:14" x14ac:dyDescent="0.2">
      <c r="M24688"/>
      <c r="N24688"/>
    </row>
    <row r="24689" spans="13:14" x14ac:dyDescent="0.2">
      <c r="M24689"/>
      <c r="N24689"/>
    </row>
    <row r="24690" spans="13:14" x14ac:dyDescent="0.2">
      <c r="M24690"/>
      <c r="N24690"/>
    </row>
    <row r="24691" spans="13:14" x14ac:dyDescent="0.2">
      <c r="M24691"/>
      <c r="N24691"/>
    </row>
    <row r="24692" spans="13:14" x14ac:dyDescent="0.2">
      <c r="M24692"/>
      <c r="N24692"/>
    </row>
    <row r="24693" spans="13:14" x14ac:dyDescent="0.2">
      <c r="M24693"/>
      <c r="N24693"/>
    </row>
    <row r="24694" spans="13:14" x14ac:dyDescent="0.2">
      <c r="M24694"/>
      <c r="N24694"/>
    </row>
    <row r="24695" spans="13:14" x14ac:dyDescent="0.2">
      <c r="M24695"/>
      <c r="N24695"/>
    </row>
    <row r="24696" spans="13:14" x14ac:dyDescent="0.2">
      <c r="M24696"/>
      <c r="N24696"/>
    </row>
    <row r="24697" spans="13:14" x14ac:dyDescent="0.2">
      <c r="M24697"/>
      <c r="N24697"/>
    </row>
    <row r="24698" spans="13:14" x14ac:dyDescent="0.2">
      <c r="M24698"/>
      <c r="N24698"/>
    </row>
    <row r="24699" spans="13:14" x14ac:dyDescent="0.2">
      <c r="M24699"/>
      <c r="N24699"/>
    </row>
    <row r="24700" spans="13:14" x14ac:dyDescent="0.2">
      <c r="M24700"/>
      <c r="N24700"/>
    </row>
    <row r="24701" spans="13:14" x14ac:dyDescent="0.2">
      <c r="M24701"/>
      <c r="N24701"/>
    </row>
    <row r="24702" spans="13:14" x14ac:dyDescent="0.2">
      <c r="M24702"/>
      <c r="N24702"/>
    </row>
    <row r="24703" spans="13:14" x14ac:dyDescent="0.2">
      <c r="M24703"/>
      <c r="N24703"/>
    </row>
    <row r="24704" spans="13:14" x14ac:dyDescent="0.2">
      <c r="M24704"/>
      <c r="N24704"/>
    </row>
    <row r="24705" spans="13:14" x14ac:dyDescent="0.2">
      <c r="M24705"/>
      <c r="N24705"/>
    </row>
    <row r="24706" spans="13:14" x14ac:dyDescent="0.2">
      <c r="M24706"/>
      <c r="N24706"/>
    </row>
    <row r="24707" spans="13:14" x14ac:dyDescent="0.2">
      <c r="M24707"/>
      <c r="N24707"/>
    </row>
    <row r="24708" spans="13:14" x14ac:dyDescent="0.2">
      <c r="M24708"/>
      <c r="N24708"/>
    </row>
    <row r="24709" spans="13:14" x14ac:dyDescent="0.2">
      <c r="M24709"/>
      <c r="N24709"/>
    </row>
    <row r="24710" spans="13:14" x14ac:dyDescent="0.2">
      <c r="M24710"/>
      <c r="N24710"/>
    </row>
    <row r="24711" spans="13:14" x14ac:dyDescent="0.2">
      <c r="M24711"/>
      <c r="N24711"/>
    </row>
    <row r="24712" spans="13:14" x14ac:dyDescent="0.2">
      <c r="M24712"/>
      <c r="N24712"/>
    </row>
    <row r="24713" spans="13:14" x14ac:dyDescent="0.2">
      <c r="M24713"/>
      <c r="N24713"/>
    </row>
    <row r="24714" spans="13:14" x14ac:dyDescent="0.2">
      <c r="M24714"/>
      <c r="N24714"/>
    </row>
    <row r="24715" spans="13:14" x14ac:dyDescent="0.2">
      <c r="M24715"/>
      <c r="N24715"/>
    </row>
    <row r="24716" spans="13:14" x14ac:dyDescent="0.2">
      <c r="M24716"/>
      <c r="N24716"/>
    </row>
    <row r="24717" spans="13:14" x14ac:dyDescent="0.2">
      <c r="M24717"/>
      <c r="N24717"/>
    </row>
    <row r="24718" spans="13:14" x14ac:dyDescent="0.2">
      <c r="M24718"/>
      <c r="N24718"/>
    </row>
    <row r="24719" spans="13:14" x14ac:dyDescent="0.2">
      <c r="M24719"/>
      <c r="N24719"/>
    </row>
    <row r="24720" spans="13:14" x14ac:dyDescent="0.2">
      <c r="M24720"/>
      <c r="N24720"/>
    </row>
    <row r="24721" spans="13:14" x14ac:dyDescent="0.2">
      <c r="M24721"/>
      <c r="N24721"/>
    </row>
    <row r="24722" spans="13:14" x14ac:dyDescent="0.2">
      <c r="M24722"/>
      <c r="N24722"/>
    </row>
    <row r="24723" spans="13:14" x14ac:dyDescent="0.2">
      <c r="M24723"/>
      <c r="N24723"/>
    </row>
    <row r="24724" spans="13:14" x14ac:dyDescent="0.2">
      <c r="M24724"/>
      <c r="N24724"/>
    </row>
    <row r="24725" spans="13:14" x14ac:dyDescent="0.2">
      <c r="M24725"/>
      <c r="N24725"/>
    </row>
    <row r="24726" spans="13:14" x14ac:dyDescent="0.2">
      <c r="M24726"/>
      <c r="N24726"/>
    </row>
    <row r="24727" spans="13:14" x14ac:dyDescent="0.2">
      <c r="M24727"/>
      <c r="N24727"/>
    </row>
    <row r="24728" spans="13:14" x14ac:dyDescent="0.2">
      <c r="M24728"/>
      <c r="N24728"/>
    </row>
    <row r="24729" spans="13:14" x14ac:dyDescent="0.2">
      <c r="M24729"/>
      <c r="N24729"/>
    </row>
    <row r="24730" spans="13:14" x14ac:dyDescent="0.2">
      <c r="M24730"/>
      <c r="N24730"/>
    </row>
    <row r="24731" spans="13:14" x14ac:dyDescent="0.2">
      <c r="M24731"/>
      <c r="N24731"/>
    </row>
    <row r="24732" spans="13:14" x14ac:dyDescent="0.2">
      <c r="M24732"/>
      <c r="N24732"/>
    </row>
    <row r="24733" spans="13:14" x14ac:dyDescent="0.2">
      <c r="M24733"/>
      <c r="N24733"/>
    </row>
    <row r="24734" spans="13:14" x14ac:dyDescent="0.2">
      <c r="M24734"/>
      <c r="N24734"/>
    </row>
    <row r="24735" spans="13:14" x14ac:dyDescent="0.2">
      <c r="M24735"/>
      <c r="N24735"/>
    </row>
    <row r="24736" spans="13:14" x14ac:dyDescent="0.2">
      <c r="M24736"/>
      <c r="N24736"/>
    </row>
    <row r="24737" spans="13:14" x14ac:dyDescent="0.2">
      <c r="M24737"/>
      <c r="N24737"/>
    </row>
    <row r="24738" spans="13:14" x14ac:dyDescent="0.2">
      <c r="M24738"/>
      <c r="N24738"/>
    </row>
    <row r="24739" spans="13:14" x14ac:dyDescent="0.2">
      <c r="M24739"/>
      <c r="N24739"/>
    </row>
    <row r="24740" spans="13:14" x14ac:dyDescent="0.2">
      <c r="M24740"/>
      <c r="N24740"/>
    </row>
    <row r="24741" spans="13:14" x14ac:dyDescent="0.2">
      <c r="M24741"/>
      <c r="N24741"/>
    </row>
    <row r="24742" spans="13:14" x14ac:dyDescent="0.2">
      <c r="M24742"/>
      <c r="N24742"/>
    </row>
    <row r="24743" spans="13:14" x14ac:dyDescent="0.2">
      <c r="M24743"/>
      <c r="N24743"/>
    </row>
    <row r="24744" spans="13:14" x14ac:dyDescent="0.2">
      <c r="M24744"/>
      <c r="N24744"/>
    </row>
    <row r="24745" spans="13:14" x14ac:dyDescent="0.2">
      <c r="M24745"/>
      <c r="N24745"/>
    </row>
    <row r="24746" spans="13:14" x14ac:dyDescent="0.2">
      <c r="M24746"/>
      <c r="N24746"/>
    </row>
    <row r="24747" spans="13:14" x14ac:dyDescent="0.2">
      <c r="M24747"/>
      <c r="N24747"/>
    </row>
    <row r="24748" spans="13:14" x14ac:dyDescent="0.2">
      <c r="M24748"/>
      <c r="N24748"/>
    </row>
    <row r="24749" spans="13:14" x14ac:dyDescent="0.2">
      <c r="M24749"/>
      <c r="N24749"/>
    </row>
    <row r="24750" spans="13:14" x14ac:dyDescent="0.2">
      <c r="M24750"/>
      <c r="N24750"/>
    </row>
    <row r="24751" spans="13:14" x14ac:dyDescent="0.2">
      <c r="M24751"/>
      <c r="N24751"/>
    </row>
    <row r="24752" spans="13:14" x14ac:dyDescent="0.2">
      <c r="M24752"/>
      <c r="N24752"/>
    </row>
    <row r="24753" spans="13:14" x14ac:dyDescent="0.2">
      <c r="M24753"/>
      <c r="N24753"/>
    </row>
    <row r="24754" spans="13:14" x14ac:dyDescent="0.2">
      <c r="M24754"/>
      <c r="N24754"/>
    </row>
    <row r="24755" spans="13:14" x14ac:dyDescent="0.2">
      <c r="M24755"/>
      <c r="N24755"/>
    </row>
    <row r="24756" spans="13:14" x14ac:dyDescent="0.2">
      <c r="M24756"/>
      <c r="N24756"/>
    </row>
    <row r="24757" spans="13:14" x14ac:dyDescent="0.2">
      <c r="M24757"/>
      <c r="N24757"/>
    </row>
    <row r="24758" spans="13:14" x14ac:dyDescent="0.2">
      <c r="M24758"/>
      <c r="N24758"/>
    </row>
    <row r="24759" spans="13:14" x14ac:dyDescent="0.2">
      <c r="M24759"/>
      <c r="N24759"/>
    </row>
    <row r="24760" spans="13:14" x14ac:dyDescent="0.2">
      <c r="M24760"/>
      <c r="N24760"/>
    </row>
    <row r="24761" spans="13:14" x14ac:dyDescent="0.2">
      <c r="M24761"/>
      <c r="N24761"/>
    </row>
    <row r="24762" spans="13:14" x14ac:dyDescent="0.2">
      <c r="M24762"/>
      <c r="N24762"/>
    </row>
    <row r="24763" spans="13:14" x14ac:dyDescent="0.2">
      <c r="M24763"/>
      <c r="N24763"/>
    </row>
    <row r="24764" spans="13:14" x14ac:dyDescent="0.2">
      <c r="M24764"/>
      <c r="N24764"/>
    </row>
    <row r="24765" spans="13:14" x14ac:dyDescent="0.2">
      <c r="M24765"/>
      <c r="N24765"/>
    </row>
    <row r="24766" spans="13:14" x14ac:dyDescent="0.2">
      <c r="M24766"/>
      <c r="N24766"/>
    </row>
    <row r="24767" spans="13:14" x14ac:dyDescent="0.2">
      <c r="M24767"/>
      <c r="N24767"/>
    </row>
    <row r="24768" spans="13:14" x14ac:dyDescent="0.2">
      <c r="M24768"/>
      <c r="N24768"/>
    </row>
    <row r="24769" spans="13:14" x14ac:dyDescent="0.2">
      <c r="M24769"/>
      <c r="N24769"/>
    </row>
    <row r="24770" spans="13:14" x14ac:dyDescent="0.2">
      <c r="M24770"/>
      <c r="N24770"/>
    </row>
    <row r="24771" spans="13:14" x14ac:dyDescent="0.2">
      <c r="M24771"/>
      <c r="N24771"/>
    </row>
    <row r="24772" spans="13:14" x14ac:dyDescent="0.2">
      <c r="M24772"/>
      <c r="N24772"/>
    </row>
    <row r="24773" spans="13:14" x14ac:dyDescent="0.2">
      <c r="M24773"/>
      <c r="N24773"/>
    </row>
    <row r="24774" spans="13:14" x14ac:dyDescent="0.2">
      <c r="M24774"/>
      <c r="N24774"/>
    </row>
    <row r="24775" spans="13:14" x14ac:dyDescent="0.2">
      <c r="M24775"/>
      <c r="N24775"/>
    </row>
    <row r="24776" spans="13:14" x14ac:dyDescent="0.2">
      <c r="M24776"/>
      <c r="N24776"/>
    </row>
    <row r="24777" spans="13:14" x14ac:dyDescent="0.2">
      <c r="M24777"/>
      <c r="N24777"/>
    </row>
    <row r="24778" spans="13:14" x14ac:dyDescent="0.2">
      <c r="M24778"/>
      <c r="N24778"/>
    </row>
    <row r="24779" spans="13:14" x14ac:dyDescent="0.2">
      <c r="M24779"/>
      <c r="N24779"/>
    </row>
    <row r="24780" spans="13:14" x14ac:dyDescent="0.2">
      <c r="M24780"/>
      <c r="N24780"/>
    </row>
    <row r="24781" spans="13:14" x14ac:dyDescent="0.2">
      <c r="M24781"/>
      <c r="N24781"/>
    </row>
    <row r="24782" spans="13:14" x14ac:dyDescent="0.2">
      <c r="M24782"/>
      <c r="N24782"/>
    </row>
    <row r="24783" spans="13:14" x14ac:dyDescent="0.2">
      <c r="M24783"/>
      <c r="N24783"/>
    </row>
    <row r="24784" spans="13:14" x14ac:dyDescent="0.2">
      <c r="M24784"/>
      <c r="N24784"/>
    </row>
    <row r="24785" spans="13:14" x14ac:dyDescent="0.2">
      <c r="M24785"/>
      <c r="N24785"/>
    </row>
    <row r="24786" spans="13:14" x14ac:dyDescent="0.2">
      <c r="M24786"/>
      <c r="N24786"/>
    </row>
    <row r="24787" spans="13:14" x14ac:dyDescent="0.2">
      <c r="M24787"/>
      <c r="N24787"/>
    </row>
    <row r="24788" spans="13:14" x14ac:dyDescent="0.2">
      <c r="M24788"/>
      <c r="N24788"/>
    </row>
    <row r="24789" spans="13:14" x14ac:dyDescent="0.2">
      <c r="M24789"/>
      <c r="N24789"/>
    </row>
    <row r="24790" spans="13:14" x14ac:dyDescent="0.2">
      <c r="M24790"/>
      <c r="N24790"/>
    </row>
    <row r="24791" spans="13:14" x14ac:dyDescent="0.2">
      <c r="M24791"/>
      <c r="N24791"/>
    </row>
    <row r="24792" spans="13:14" x14ac:dyDescent="0.2">
      <c r="M24792"/>
      <c r="N24792"/>
    </row>
    <row r="24793" spans="13:14" x14ac:dyDescent="0.2">
      <c r="M24793"/>
      <c r="N24793"/>
    </row>
    <row r="24794" spans="13:14" x14ac:dyDescent="0.2">
      <c r="M24794"/>
      <c r="N24794"/>
    </row>
    <row r="24795" spans="13:14" x14ac:dyDescent="0.2">
      <c r="M24795"/>
      <c r="N24795"/>
    </row>
    <row r="24796" spans="13:14" x14ac:dyDescent="0.2">
      <c r="M24796"/>
      <c r="N24796"/>
    </row>
    <row r="24797" spans="13:14" x14ac:dyDescent="0.2">
      <c r="M24797"/>
      <c r="N24797"/>
    </row>
    <row r="24798" spans="13:14" x14ac:dyDescent="0.2">
      <c r="M24798"/>
      <c r="N24798"/>
    </row>
    <row r="24799" spans="13:14" x14ac:dyDescent="0.2">
      <c r="M24799"/>
      <c r="N24799"/>
    </row>
    <row r="24800" spans="13:14" x14ac:dyDescent="0.2">
      <c r="M24800"/>
      <c r="N24800"/>
    </row>
    <row r="24801" spans="13:14" x14ac:dyDescent="0.2">
      <c r="M24801"/>
      <c r="N24801"/>
    </row>
    <row r="24802" spans="13:14" x14ac:dyDescent="0.2">
      <c r="M24802"/>
      <c r="N24802"/>
    </row>
    <row r="24803" spans="13:14" x14ac:dyDescent="0.2">
      <c r="M24803"/>
      <c r="N24803"/>
    </row>
    <row r="24804" spans="13:14" x14ac:dyDescent="0.2">
      <c r="M24804"/>
      <c r="N24804"/>
    </row>
    <row r="24805" spans="13:14" x14ac:dyDescent="0.2">
      <c r="M24805"/>
      <c r="N24805"/>
    </row>
    <row r="24806" spans="13:14" x14ac:dyDescent="0.2">
      <c r="M24806"/>
      <c r="N24806"/>
    </row>
    <row r="24807" spans="13:14" x14ac:dyDescent="0.2">
      <c r="M24807"/>
      <c r="N24807"/>
    </row>
    <row r="24808" spans="13:14" x14ac:dyDescent="0.2">
      <c r="M24808"/>
      <c r="N24808"/>
    </row>
    <row r="24809" spans="13:14" x14ac:dyDescent="0.2">
      <c r="M24809"/>
      <c r="N24809"/>
    </row>
    <row r="24810" spans="13:14" x14ac:dyDescent="0.2">
      <c r="M24810"/>
      <c r="N24810"/>
    </row>
    <row r="24811" spans="13:14" x14ac:dyDescent="0.2">
      <c r="M24811"/>
      <c r="N24811"/>
    </row>
    <row r="24812" spans="13:14" x14ac:dyDescent="0.2">
      <c r="M24812"/>
      <c r="N24812"/>
    </row>
    <row r="24813" spans="13:14" x14ac:dyDescent="0.2">
      <c r="M24813"/>
      <c r="N24813"/>
    </row>
    <row r="24814" spans="13:14" x14ac:dyDescent="0.2">
      <c r="M24814"/>
      <c r="N24814"/>
    </row>
    <row r="24815" spans="13:14" x14ac:dyDescent="0.2">
      <c r="M24815"/>
      <c r="N24815"/>
    </row>
    <row r="24816" spans="13:14" x14ac:dyDescent="0.2">
      <c r="M24816"/>
      <c r="N24816"/>
    </row>
    <row r="24817" spans="13:14" x14ac:dyDescent="0.2">
      <c r="M24817"/>
      <c r="N24817"/>
    </row>
    <row r="24818" spans="13:14" x14ac:dyDescent="0.2">
      <c r="M24818"/>
      <c r="N24818"/>
    </row>
    <row r="24819" spans="13:14" x14ac:dyDescent="0.2">
      <c r="M24819"/>
      <c r="N24819"/>
    </row>
    <row r="24820" spans="13:14" x14ac:dyDescent="0.2">
      <c r="M24820"/>
      <c r="N24820"/>
    </row>
    <row r="24821" spans="13:14" x14ac:dyDescent="0.2">
      <c r="M24821"/>
      <c r="N24821"/>
    </row>
    <row r="24822" spans="13:14" x14ac:dyDescent="0.2">
      <c r="M24822"/>
      <c r="N24822"/>
    </row>
    <row r="24823" spans="13:14" x14ac:dyDescent="0.2">
      <c r="M24823"/>
      <c r="N24823"/>
    </row>
    <row r="24824" spans="13:14" x14ac:dyDescent="0.2">
      <c r="M24824"/>
      <c r="N24824"/>
    </row>
    <row r="24825" spans="13:14" x14ac:dyDescent="0.2">
      <c r="M24825"/>
      <c r="N24825"/>
    </row>
    <row r="24826" spans="13:14" x14ac:dyDescent="0.2">
      <c r="M24826"/>
      <c r="N24826"/>
    </row>
    <row r="24827" spans="13:14" x14ac:dyDescent="0.2">
      <c r="M24827"/>
      <c r="N24827"/>
    </row>
    <row r="24828" spans="13:14" x14ac:dyDescent="0.2">
      <c r="M24828"/>
      <c r="N24828"/>
    </row>
    <row r="24829" spans="13:14" x14ac:dyDescent="0.2">
      <c r="M24829"/>
      <c r="N24829"/>
    </row>
    <row r="24830" spans="13:14" x14ac:dyDescent="0.2">
      <c r="M24830"/>
      <c r="N24830"/>
    </row>
    <row r="24831" spans="13:14" x14ac:dyDescent="0.2">
      <c r="M24831"/>
      <c r="N24831"/>
    </row>
    <row r="24832" spans="13:14" x14ac:dyDescent="0.2">
      <c r="M24832"/>
      <c r="N24832"/>
    </row>
    <row r="24833" spans="13:14" x14ac:dyDescent="0.2">
      <c r="M24833"/>
      <c r="N24833"/>
    </row>
    <row r="24834" spans="13:14" x14ac:dyDescent="0.2">
      <c r="M24834"/>
      <c r="N24834"/>
    </row>
    <row r="24835" spans="13:14" x14ac:dyDescent="0.2">
      <c r="M24835"/>
      <c r="N24835"/>
    </row>
    <row r="24836" spans="13:14" x14ac:dyDescent="0.2">
      <c r="M24836"/>
      <c r="N24836"/>
    </row>
    <row r="24837" spans="13:14" x14ac:dyDescent="0.2">
      <c r="M24837"/>
      <c r="N24837"/>
    </row>
    <row r="24838" spans="13:14" x14ac:dyDescent="0.2">
      <c r="M24838"/>
      <c r="N24838"/>
    </row>
    <row r="24839" spans="13:14" x14ac:dyDescent="0.2">
      <c r="M24839"/>
      <c r="N24839"/>
    </row>
    <row r="24840" spans="13:14" x14ac:dyDescent="0.2">
      <c r="M24840"/>
      <c r="N24840"/>
    </row>
    <row r="24841" spans="13:14" x14ac:dyDescent="0.2">
      <c r="M24841"/>
      <c r="N24841"/>
    </row>
    <row r="24842" spans="13:14" x14ac:dyDescent="0.2">
      <c r="M24842"/>
      <c r="N24842"/>
    </row>
    <row r="24843" spans="13:14" x14ac:dyDescent="0.2">
      <c r="M24843"/>
      <c r="N24843"/>
    </row>
    <row r="24844" spans="13:14" x14ac:dyDescent="0.2">
      <c r="M24844"/>
      <c r="N24844"/>
    </row>
    <row r="24845" spans="13:14" x14ac:dyDescent="0.2">
      <c r="M24845"/>
      <c r="N24845"/>
    </row>
    <row r="24846" spans="13:14" x14ac:dyDescent="0.2">
      <c r="M24846"/>
      <c r="N24846"/>
    </row>
    <row r="24847" spans="13:14" x14ac:dyDescent="0.2">
      <c r="M24847"/>
      <c r="N24847"/>
    </row>
    <row r="24848" spans="13:14" x14ac:dyDescent="0.2">
      <c r="M24848"/>
      <c r="N24848"/>
    </row>
    <row r="24849" spans="13:14" x14ac:dyDescent="0.2">
      <c r="M24849"/>
      <c r="N24849"/>
    </row>
    <row r="24850" spans="13:14" x14ac:dyDescent="0.2">
      <c r="M24850"/>
      <c r="N24850"/>
    </row>
    <row r="24851" spans="13:14" x14ac:dyDescent="0.2">
      <c r="M24851"/>
      <c r="N24851"/>
    </row>
    <row r="24852" spans="13:14" x14ac:dyDescent="0.2">
      <c r="M24852"/>
      <c r="N24852"/>
    </row>
    <row r="24853" spans="13:14" x14ac:dyDescent="0.2">
      <c r="M24853"/>
      <c r="N24853"/>
    </row>
    <row r="24854" spans="13:14" x14ac:dyDescent="0.2">
      <c r="M24854"/>
      <c r="N24854"/>
    </row>
    <row r="24855" spans="13:14" x14ac:dyDescent="0.2">
      <c r="M24855"/>
      <c r="N24855"/>
    </row>
    <row r="24856" spans="13:14" x14ac:dyDescent="0.2">
      <c r="M24856"/>
      <c r="N24856"/>
    </row>
    <row r="24857" spans="13:14" x14ac:dyDescent="0.2">
      <c r="M24857"/>
      <c r="N24857"/>
    </row>
    <row r="24858" spans="13:14" x14ac:dyDescent="0.2">
      <c r="M24858"/>
      <c r="N24858"/>
    </row>
    <row r="24859" spans="13:14" x14ac:dyDescent="0.2">
      <c r="M24859"/>
      <c r="N24859"/>
    </row>
    <row r="24860" spans="13:14" x14ac:dyDescent="0.2">
      <c r="M24860"/>
      <c r="N24860"/>
    </row>
    <row r="24861" spans="13:14" x14ac:dyDescent="0.2">
      <c r="M24861"/>
      <c r="N24861"/>
    </row>
    <row r="24862" spans="13:14" x14ac:dyDescent="0.2">
      <c r="M24862"/>
      <c r="N24862"/>
    </row>
    <row r="24863" spans="13:14" x14ac:dyDescent="0.2">
      <c r="M24863"/>
      <c r="N24863"/>
    </row>
    <row r="24864" spans="13:14" x14ac:dyDescent="0.2">
      <c r="M24864"/>
      <c r="N24864"/>
    </row>
    <row r="24865" spans="13:14" x14ac:dyDescent="0.2">
      <c r="M24865"/>
      <c r="N24865"/>
    </row>
    <row r="24866" spans="13:14" x14ac:dyDescent="0.2">
      <c r="M24866"/>
      <c r="N24866"/>
    </row>
    <row r="24867" spans="13:14" x14ac:dyDescent="0.2">
      <c r="M24867"/>
      <c r="N24867"/>
    </row>
    <row r="24868" spans="13:14" x14ac:dyDescent="0.2">
      <c r="M24868"/>
      <c r="N24868"/>
    </row>
    <row r="24869" spans="13:14" x14ac:dyDescent="0.2">
      <c r="M24869"/>
      <c r="N24869"/>
    </row>
    <row r="24870" spans="13:14" x14ac:dyDescent="0.2">
      <c r="M24870"/>
      <c r="N24870"/>
    </row>
    <row r="24871" spans="13:14" x14ac:dyDescent="0.2">
      <c r="M24871"/>
      <c r="N24871"/>
    </row>
    <row r="24872" spans="13:14" x14ac:dyDescent="0.2">
      <c r="M24872"/>
      <c r="N24872"/>
    </row>
    <row r="24873" spans="13:14" x14ac:dyDescent="0.2">
      <c r="M24873"/>
      <c r="N24873"/>
    </row>
    <row r="24874" spans="13:14" x14ac:dyDescent="0.2">
      <c r="M24874"/>
      <c r="N24874"/>
    </row>
    <row r="24875" spans="13:14" x14ac:dyDescent="0.2">
      <c r="M24875"/>
      <c r="N24875"/>
    </row>
    <row r="24876" spans="13:14" x14ac:dyDescent="0.2">
      <c r="M24876"/>
      <c r="N24876"/>
    </row>
    <row r="24877" spans="13:14" x14ac:dyDescent="0.2">
      <c r="M24877"/>
      <c r="N24877"/>
    </row>
    <row r="24878" spans="13:14" x14ac:dyDescent="0.2">
      <c r="M24878"/>
      <c r="N24878"/>
    </row>
    <row r="24879" spans="13:14" x14ac:dyDescent="0.2">
      <c r="M24879"/>
      <c r="N24879"/>
    </row>
    <row r="24880" spans="13:14" x14ac:dyDescent="0.2">
      <c r="M24880"/>
      <c r="N24880"/>
    </row>
    <row r="24881" spans="13:14" x14ac:dyDescent="0.2">
      <c r="M24881"/>
      <c r="N24881"/>
    </row>
    <row r="24882" spans="13:14" x14ac:dyDescent="0.2">
      <c r="M24882"/>
      <c r="N24882"/>
    </row>
    <row r="24883" spans="13:14" x14ac:dyDescent="0.2">
      <c r="M24883"/>
      <c r="N24883"/>
    </row>
    <row r="24884" spans="13:14" x14ac:dyDescent="0.2">
      <c r="M24884"/>
      <c r="N24884"/>
    </row>
    <row r="24885" spans="13:14" x14ac:dyDescent="0.2">
      <c r="M24885"/>
      <c r="N24885"/>
    </row>
    <row r="24886" spans="13:14" x14ac:dyDescent="0.2">
      <c r="M24886"/>
      <c r="N24886"/>
    </row>
    <row r="24887" spans="13:14" x14ac:dyDescent="0.2">
      <c r="M24887"/>
      <c r="N24887"/>
    </row>
    <row r="24888" spans="13:14" x14ac:dyDescent="0.2">
      <c r="M24888"/>
      <c r="N24888"/>
    </row>
    <row r="24889" spans="13:14" x14ac:dyDescent="0.2">
      <c r="M24889"/>
      <c r="N24889"/>
    </row>
    <row r="24890" spans="13:14" x14ac:dyDescent="0.2">
      <c r="M24890"/>
      <c r="N24890"/>
    </row>
    <row r="24891" spans="13:14" x14ac:dyDescent="0.2">
      <c r="M24891"/>
      <c r="N24891"/>
    </row>
    <row r="24892" spans="13:14" x14ac:dyDescent="0.2">
      <c r="M24892"/>
      <c r="N24892"/>
    </row>
    <row r="24893" spans="13:14" x14ac:dyDescent="0.2">
      <c r="M24893"/>
      <c r="N24893"/>
    </row>
    <row r="24894" spans="13:14" x14ac:dyDescent="0.2">
      <c r="M24894"/>
      <c r="N24894"/>
    </row>
    <row r="24895" spans="13:14" x14ac:dyDescent="0.2">
      <c r="M24895"/>
      <c r="N24895"/>
    </row>
    <row r="24896" spans="13:14" x14ac:dyDescent="0.2">
      <c r="M24896"/>
      <c r="N24896"/>
    </row>
    <row r="24897" spans="13:14" x14ac:dyDescent="0.2">
      <c r="M24897"/>
      <c r="N24897"/>
    </row>
    <row r="24898" spans="13:14" x14ac:dyDescent="0.2">
      <c r="M24898"/>
      <c r="N24898"/>
    </row>
    <row r="24899" spans="13:14" x14ac:dyDescent="0.2">
      <c r="M24899"/>
      <c r="N24899"/>
    </row>
    <row r="24900" spans="13:14" x14ac:dyDescent="0.2">
      <c r="M24900"/>
      <c r="N24900"/>
    </row>
    <row r="24901" spans="13:14" x14ac:dyDescent="0.2">
      <c r="M24901"/>
      <c r="N24901"/>
    </row>
    <row r="24902" spans="13:14" x14ac:dyDescent="0.2">
      <c r="M24902"/>
      <c r="N24902"/>
    </row>
    <row r="24903" spans="13:14" x14ac:dyDescent="0.2">
      <c r="M24903"/>
      <c r="N24903"/>
    </row>
    <row r="24904" spans="13:14" x14ac:dyDescent="0.2">
      <c r="M24904"/>
      <c r="N24904"/>
    </row>
    <row r="24905" spans="13:14" x14ac:dyDescent="0.2">
      <c r="M24905"/>
      <c r="N24905"/>
    </row>
    <row r="24906" spans="13:14" x14ac:dyDescent="0.2">
      <c r="M24906"/>
      <c r="N24906"/>
    </row>
    <row r="24907" spans="13:14" x14ac:dyDescent="0.2">
      <c r="M24907"/>
      <c r="N24907"/>
    </row>
    <row r="24908" spans="13:14" x14ac:dyDescent="0.2">
      <c r="M24908"/>
      <c r="N24908"/>
    </row>
    <row r="24909" spans="13:14" x14ac:dyDescent="0.2">
      <c r="M24909"/>
      <c r="N24909"/>
    </row>
    <row r="24910" spans="13:14" x14ac:dyDescent="0.2">
      <c r="M24910"/>
      <c r="N24910"/>
    </row>
    <row r="24911" spans="13:14" x14ac:dyDescent="0.2">
      <c r="M24911"/>
      <c r="N24911"/>
    </row>
    <row r="24912" spans="13:14" x14ac:dyDescent="0.2">
      <c r="M24912"/>
      <c r="N24912"/>
    </row>
    <row r="24913" spans="13:14" x14ac:dyDescent="0.2">
      <c r="M24913"/>
      <c r="N24913"/>
    </row>
    <row r="24914" spans="13:14" x14ac:dyDescent="0.2">
      <c r="M24914"/>
      <c r="N24914"/>
    </row>
    <row r="24915" spans="13:14" x14ac:dyDescent="0.2">
      <c r="M24915"/>
      <c r="N24915"/>
    </row>
    <row r="24916" spans="13:14" x14ac:dyDescent="0.2">
      <c r="M24916"/>
      <c r="N24916"/>
    </row>
    <row r="24917" spans="13:14" x14ac:dyDescent="0.2">
      <c r="M24917"/>
      <c r="N24917"/>
    </row>
    <row r="24918" spans="13:14" x14ac:dyDescent="0.2">
      <c r="M24918"/>
      <c r="N24918"/>
    </row>
    <row r="24919" spans="13:14" x14ac:dyDescent="0.2">
      <c r="M24919"/>
      <c r="N24919"/>
    </row>
    <row r="24920" spans="13:14" x14ac:dyDescent="0.2">
      <c r="M24920"/>
      <c r="N24920"/>
    </row>
    <row r="24921" spans="13:14" x14ac:dyDescent="0.2">
      <c r="M24921"/>
      <c r="N24921"/>
    </row>
    <row r="24922" spans="13:14" x14ac:dyDescent="0.2">
      <c r="M24922"/>
      <c r="N24922"/>
    </row>
    <row r="24923" spans="13:14" x14ac:dyDescent="0.2">
      <c r="M24923"/>
      <c r="N24923"/>
    </row>
    <row r="24924" spans="13:14" x14ac:dyDescent="0.2">
      <c r="M24924"/>
      <c r="N24924"/>
    </row>
    <row r="24925" spans="13:14" x14ac:dyDescent="0.2">
      <c r="M24925"/>
      <c r="N24925"/>
    </row>
    <row r="24926" spans="13:14" x14ac:dyDescent="0.2">
      <c r="M24926"/>
      <c r="N24926"/>
    </row>
    <row r="24927" spans="13:14" x14ac:dyDescent="0.2">
      <c r="M24927"/>
      <c r="N24927"/>
    </row>
    <row r="24928" spans="13:14" x14ac:dyDescent="0.2">
      <c r="M24928"/>
      <c r="N24928"/>
    </row>
    <row r="24929" spans="13:14" x14ac:dyDescent="0.2">
      <c r="M24929"/>
      <c r="N24929"/>
    </row>
    <row r="24930" spans="13:14" x14ac:dyDescent="0.2">
      <c r="M24930"/>
      <c r="N24930"/>
    </row>
    <row r="24931" spans="13:14" x14ac:dyDescent="0.2">
      <c r="M24931"/>
      <c r="N24931"/>
    </row>
    <row r="24932" spans="13:14" x14ac:dyDescent="0.2">
      <c r="M24932"/>
      <c r="N24932"/>
    </row>
    <row r="24933" spans="13:14" x14ac:dyDescent="0.2">
      <c r="M24933"/>
      <c r="N24933"/>
    </row>
    <row r="24934" spans="13:14" x14ac:dyDescent="0.2">
      <c r="M24934"/>
      <c r="N24934"/>
    </row>
    <row r="24935" spans="13:14" x14ac:dyDescent="0.2">
      <c r="M24935"/>
      <c r="N24935"/>
    </row>
    <row r="24936" spans="13:14" x14ac:dyDescent="0.2">
      <c r="M24936"/>
      <c r="N24936"/>
    </row>
    <row r="24937" spans="13:14" x14ac:dyDescent="0.2">
      <c r="M24937"/>
      <c r="N24937"/>
    </row>
    <row r="24938" spans="13:14" x14ac:dyDescent="0.2">
      <c r="M24938"/>
      <c r="N24938"/>
    </row>
    <row r="24939" spans="13:14" x14ac:dyDescent="0.2">
      <c r="M24939"/>
      <c r="N24939"/>
    </row>
    <row r="24940" spans="13:14" x14ac:dyDescent="0.2">
      <c r="M24940"/>
      <c r="N24940"/>
    </row>
    <row r="24941" spans="13:14" x14ac:dyDescent="0.2">
      <c r="M24941"/>
      <c r="N24941"/>
    </row>
    <row r="24942" spans="13:14" x14ac:dyDescent="0.2">
      <c r="M24942"/>
      <c r="N24942"/>
    </row>
    <row r="24943" spans="13:14" x14ac:dyDescent="0.2">
      <c r="M24943"/>
      <c r="N24943"/>
    </row>
    <row r="24944" spans="13:14" x14ac:dyDescent="0.2">
      <c r="M24944"/>
      <c r="N24944"/>
    </row>
    <row r="24945" spans="13:14" x14ac:dyDescent="0.2">
      <c r="M24945"/>
      <c r="N24945"/>
    </row>
    <row r="24946" spans="13:14" x14ac:dyDescent="0.2">
      <c r="M24946"/>
      <c r="N24946"/>
    </row>
    <row r="24947" spans="13:14" x14ac:dyDescent="0.2">
      <c r="M24947"/>
      <c r="N24947"/>
    </row>
    <row r="24948" spans="13:14" x14ac:dyDescent="0.2">
      <c r="M24948"/>
      <c r="N24948"/>
    </row>
    <row r="24949" spans="13:14" x14ac:dyDescent="0.2">
      <c r="M24949"/>
      <c r="N24949"/>
    </row>
    <row r="24950" spans="13:14" x14ac:dyDescent="0.2">
      <c r="M24950"/>
      <c r="N24950"/>
    </row>
    <row r="24951" spans="13:14" x14ac:dyDescent="0.2">
      <c r="M24951"/>
      <c r="N24951"/>
    </row>
    <row r="24952" spans="13:14" x14ac:dyDescent="0.2">
      <c r="M24952"/>
      <c r="N24952"/>
    </row>
    <row r="24953" spans="13:14" x14ac:dyDescent="0.2">
      <c r="M24953"/>
      <c r="N24953"/>
    </row>
    <row r="24954" spans="13:14" x14ac:dyDescent="0.2">
      <c r="M24954"/>
      <c r="N24954"/>
    </row>
    <row r="24955" spans="13:14" x14ac:dyDescent="0.2">
      <c r="M24955"/>
      <c r="N24955"/>
    </row>
    <row r="24956" spans="13:14" x14ac:dyDescent="0.2">
      <c r="M24956"/>
      <c r="N24956"/>
    </row>
    <row r="24957" spans="13:14" x14ac:dyDescent="0.2">
      <c r="M24957"/>
      <c r="N24957"/>
    </row>
    <row r="24958" spans="13:14" x14ac:dyDescent="0.2">
      <c r="M24958"/>
      <c r="N24958"/>
    </row>
    <row r="24959" spans="13:14" x14ac:dyDescent="0.2">
      <c r="M24959"/>
      <c r="N24959"/>
    </row>
    <row r="24960" spans="13:14" x14ac:dyDescent="0.2">
      <c r="M24960"/>
      <c r="N24960"/>
    </row>
    <row r="24961" spans="13:14" x14ac:dyDescent="0.2">
      <c r="M24961"/>
      <c r="N24961"/>
    </row>
    <row r="24962" spans="13:14" x14ac:dyDescent="0.2">
      <c r="M24962"/>
      <c r="N24962"/>
    </row>
    <row r="24963" spans="13:14" x14ac:dyDescent="0.2">
      <c r="M24963"/>
      <c r="N24963"/>
    </row>
    <row r="24964" spans="13:14" x14ac:dyDescent="0.2">
      <c r="M24964"/>
      <c r="N24964"/>
    </row>
    <row r="24965" spans="13:14" x14ac:dyDescent="0.2">
      <c r="M24965"/>
      <c r="N24965"/>
    </row>
    <row r="24966" spans="13:14" x14ac:dyDescent="0.2">
      <c r="M24966"/>
      <c r="N24966"/>
    </row>
    <row r="24967" spans="13:14" x14ac:dyDescent="0.2">
      <c r="M24967"/>
      <c r="N24967"/>
    </row>
    <row r="24968" spans="13:14" x14ac:dyDescent="0.2">
      <c r="M24968"/>
      <c r="N24968"/>
    </row>
    <row r="24969" spans="13:14" x14ac:dyDescent="0.2">
      <c r="M24969"/>
      <c r="N24969"/>
    </row>
    <row r="24970" spans="13:14" x14ac:dyDescent="0.2">
      <c r="M24970"/>
      <c r="N24970"/>
    </row>
    <row r="24971" spans="13:14" x14ac:dyDescent="0.2">
      <c r="M24971"/>
      <c r="N24971"/>
    </row>
    <row r="24972" spans="13:14" x14ac:dyDescent="0.2">
      <c r="M24972"/>
      <c r="N24972"/>
    </row>
    <row r="24973" spans="13:14" x14ac:dyDescent="0.2">
      <c r="M24973"/>
      <c r="N24973"/>
    </row>
    <row r="24974" spans="13:14" x14ac:dyDescent="0.2">
      <c r="M24974"/>
      <c r="N24974"/>
    </row>
    <row r="24975" spans="13:14" x14ac:dyDescent="0.2">
      <c r="M24975"/>
      <c r="N24975"/>
    </row>
    <row r="24976" spans="13:14" x14ac:dyDescent="0.2">
      <c r="M24976"/>
      <c r="N24976"/>
    </row>
    <row r="24977" spans="13:14" x14ac:dyDescent="0.2">
      <c r="M24977"/>
      <c r="N24977"/>
    </row>
    <row r="24978" spans="13:14" x14ac:dyDescent="0.2">
      <c r="M24978"/>
      <c r="N24978"/>
    </row>
    <row r="24979" spans="13:14" x14ac:dyDescent="0.2">
      <c r="M24979"/>
      <c r="N24979"/>
    </row>
    <row r="24980" spans="13:14" x14ac:dyDescent="0.2">
      <c r="M24980"/>
      <c r="N24980"/>
    </row>
    <row r="24981" spans="13:14" x14ac:dyDescent="0.2">
      <c r="M24981"/>
      <c r="N24981"/>
    </row>
    <row r="24982" spans="13:14" x14ac:dyDescent="0.2">
      <c r="M24982"/>
      <c r="N24982"/>
    </row>
    <row r="24983" spans="13:14" x14ac:dyDescent="0.2">
      <c r="M24983"/>
      <c r="N24983"/>
    </row>
    <row r="24984" spans="13:14" x14ac:dyDescent="0.2">
      <c r="M24984"/>
      <c r="N24984"/>
    </row>
    <row r="24985" spans="13:14" x14ac:dyDescent="0.2">
      <c r="M24985"/>
      <c r="N24985"/>
    </row>
    <row r="24986" spans="13:14" x14ac:dyDescent="0.2">
      <c r="M24986"/>
      <c r="N24986"/>
    </row>
    <row r="24987" spans="13:14" x14ac:dyDescent="0.2">
      <c r="M24987"/>
      <c r="N24987"/>
    </row>
    <row r="24988" spans="13:14" x14ac:dyDescent="0.2">
      <c r="M24988"/>
      <c r="N24988"/>
    </row>
    <row r="24989" spans="13:14" x14ac:dyDescent="0.2">
      <c r="M24989"/>
      <c r="N24989"/>
    </row>
    <row r="24990" spans="13:14" x14ac:dyDescent="0.2">
      <c r="M24990"/>
      <c r="N24990"/>
    </row>
    <row r="24991" spans="13:14" x14ac:dyDescent="0.2">
      <c r="M24991"/>
      <c r="N24991"/>
    </row>
    <row r="24992" spans="13:14" x14ac:dyDescent="0.2">
      <c r="M24992"/>
      <c r="N24992"/>
    </row>
    <row r="24993" spans="13:14" x14ac:dyDescent="0.2">
      <c r="M24993"/>
      <c r="N24993"/>
    </row>
    <row r="24994" spans="13:14" x14ac:dyDescent="0.2">
      <c r="M24994"/>
      <c r="N24994"/>
    </row>
    <row r="24995" spans="13:14" x14ac:dyDescent="0.2">
      <c r="M24995"/>
      <c r="N24995"/>
    </row>
    <row r="24996" spans="13:14" x14ac:dyDescent="0.2">
      <c r="M24996"/>
      <c r="N24996"/>
    </row>
    <row r="24997" spans="13:14" x14ac:dyDescent="0.2">
      <c r="M24997"/>
      <c r="N24997"/>
    </row>
    <row r="24998" spans="13:14" x14ac:dyDescent="0.2">
      <c r="M24998"/>
      <c r="N24998"/>
    </row>
    <row r="24999" spans="13:14" x14ac:dyDescent="0.2">
      <c r="M24999"/>
      <c r="N24999"/>
    </row>
    <row r="25000" spans="13:14" x14ac:dyDescent="0.2">
      <c r="M25000"/>
      <c r="N25000"/>
    </row>
    <row r="25001" spans="13:14" x14ac:dyDescent="0.2">
      <c r="M25001"/>
      <c r="N25001"/>
    </row>
    <row r="25002" spans="13:14" x14ac:dyDescent="0.2">
      <c r="M25002"/>
      <c r="N25002"/>
    </row>
    <row r="25003" spans="13:14" x14ac:dyDescent="0.2">
      <c r="M25003"/>
      <c r="N25003"/>
    </row>
    <row r="25004" spans="13:14" x14ac:dyDescent="0.2">
      <c r="M25004"/>
      <c r="N25004"/>
    </row>
    <row r="25005" spans="13:14" x14ac:dyDescent="0.2">
      <c r="M25005"/>
      <c r="N25005"/>
    </row>
    <row r="25006" spans="13:14" x14ac:dyDescent="0.2">
      <c r="M25006"/>
      <c r="N25006"/>
    </row>
    <row r="25007" spans="13:14" x14ac:dyDescent="0.2">
      <c r="M25007"/>
      <c r="N25007"/>
    </row>
    <row r="25008" spans="13:14" x14ac:dyDescent="0.2">
      <c r="M25008"/>
      <c r="N25008"/>
    </row>
    <row r="25009" spans="13:14" x14ac:dyDescent="0.2">
      <c r="M25009"/>
      <c r="N25009"/>
    </row>
    <row r="25010" spans="13:14" x14ac:dyDescent="0.2">
      <c r="M25010"/>
      <c r="N25010"/>
    </row>
    <row r="25011" spans="13:14" x14ac:dyDescent="0.2">
      <c r="M25011"/>
      <c r="N25011"/>
    </row>
    <row r="25012" spans="13:14" x14ac:dyDescent="0.2">
      <c r="M25012"/>
      <c r="N25012"/>
    </row>
    <row r="25013" spans="13:14" x14ac:dyDescent="0.2">
      <c r="M25013"/>
      <c r="N25013"/>
    </row>
    <row r="25014" spans="13:14" x14ac:dyDescent="0.2">
      <c r="M25014"/>
      <c r="N25014"/>
    </row>
    <row r="25015" spans="13:14" x14ac:dyDescent="0.2">
      <c r="M25015"/>
      <c r="N25015"/>
    </row>
    <row r="25016" spans="13:14" x14ac:dyDescent="0.2">
      <c r="M25016"/>
      <c r="N25016"/>
    </row>
    <row r="25017" spans="13:14" x14ac:dyDescent="0.2">
      <c r="M25017"/>
      <c r="N25017"/>
    </row>
    <row r="25018" spans="13:14" x14ac:dyDescent="0.2">
      <c r="M25018"/>
      <c r="N25018"/>
    </row>
    <row r="25019" spans="13:14" x14ac:dyDescent="0.2">
      <c r="M25019"/>
      <c r="N25019"/>
    </row>
    <row r="25020" spans="13:14" x14ac:dyDescent="0.2">
      <c r="M25020"/>
      <c r="N25020"/>
    </row>
    <row r="25021" spans="13:14" x14ac:dyDescent="0.2">
      <c r="M25021"/>
      <c r="N25021"/>
    </row>
    <row r="25022" spans="13:14" x14ac:dyDescent="0.2">
      <c r="M25022"/>
      <c r="N25022"/>
    </row>
    <row r="25023" spans="13:14" x14ac:dyDescent="0.2">
      <c r="M25023"/>
      <c r="N25023"/>
    </row>
    <row r="25024" spans="13:14" x14ac:dyDescent="0.2">
      <c r="M25024"/>
      <c r="N25024"/>
    </row>
    <row r="25025" spans="13:14" x14ac:dyDescent="0.2">
      <c r="M25025"/>
      <c r="N25025"/>
    </row>
    <row r="25026" spans="13:14" x14ac:dyDescent="0.2">
      <c r="M25026"/>
      <c r="N25026"/>
    </row>
    <row r="25027" spans="13:14" x14ac:dyDescent="0.2">
      <c r="M25027"/>
      <c r="N25027"/>
    </row>
    <row r="25028" spans="13:14" x14ac:dyDescent="0.2">
      <c r="M25028"/>
      <c r="N25028"/>
    </row>
    <row r="25029" spans="13:14" x14ac:dyDescent="0.2">
      <c r="M25029"/>
      <c r="N25029"/>
    </row>
    <row r="25030" spans="13:14" x14ac:dyDescent="0.2">
      <c r="M25030"/>
      <c r="N25030"/>
    </row>
    <row r="25031" spans="13:14" x14ac:dyDescent="0.2">
      <c r="M25031"/>
      <c r="N25031"/>
    </row>
    <row r="25032" spans="13:14" x14ac:dyDescent="0.2">
      <c r="M25032"/>
      <c r="N25032"/>
    </row>
    <row r="25033" spans="13:14" x14ac:dyDescent="0.2">
      <c r="M25033"/>
      <c r="N25033"/>
    </row>
    <row r="25034" spans="13:14" x14ac:dyDescent="0.2">
      <c r="M25034"/>
      <c r="N25034"/>
    </row>
    <row r="25035" spans="13:14" x14ac:dyDescent="0.2">
      <c r="M25035"/>
      <c r="N25035"/>
    </row>
    <row r="25036" spans="13:14" x14ac:dyDescent="0.2">
      <c r="M25036"/>
      <c r="N25036"/>
    </row>
    <row r="25037" spans="13:14" x14ac:dyDescent="0.2">
      <c r="M25037"/>
      <c r="N25037"/>
    </row>
    <row r="25038" spans="13:14" x14ac:dyDescent="0.2">
      <c r="M25038"/>
      <c r="N25038"/>
    </row>
    <row r="25039" spans="13:14" x14ac:dyDescent="0.2">
      <c r="M25039"/>
      <c r="N25039"/>
    </row>
    <row r="25040" spans="13:14" x14ac:dyDescent="0.2">
      <c r="M25040"/>
      <c r="N25040"/>
    </row>
    <row r="25041" spans="13:14" x14ac:dyDescent="0.2">
      <c r="M25041"/>
      <c r="N25041"/>
    </row>
    <row r="25042" spans="13:14" x14ac:dyDescent="0.2">
      <c r="M25042"/>
      <c r="N25042"/>
    </row>
    <row r="25043" spans="13:14" x14ac:dyDescent="0.2">
      <c r="M25043"/>
      <c r="N25043"/>
    </row>
    <row r="25044" spans="13:14" x14ac:dyDescent="0.2">
      <c r="M25044"/>
      <c r="N25044"/>
    </row>
    <row r="25045" spans="13:14" x14ac:dyDescent="0.2">
      <c r="M25045"/>
      <c r="N25045"/>
    </row>
    <row r="25046" spans="13:14" x14ac:dyDescent="0.2">
      <c r="M25046"/>
      <c r="N25046"/>
    </row>
    <row r="25047" spans="13:14" x14ac:dyDescent="0.2">
      <c r="M25047"/>
      <c r="N25047"/>
    </row>
    <row r="25048" spans="13:14" x14ac:dyDescent="0.2">
      <c r="M25048"/>
      <c r="N25048"/>
    </row>
    <row r="25049" spans="13:14" x14ac:dyDescent="0.2">
      <c r="M25049"/>
      <c r="N25049"/>
    </row>
    <row r="25050" spans="13:14" x14ac:dyDescent="0.2">
      <c r="M25050"/>
      <c r="N25050"/>
    </row>
    <row r="25051" spans="13:14" x14ac:dyDescent="0.2">
      <c r="M25051"/>
      <c r="N25051"/>
    </row>
    <row r="25052" spans="13:14" x14ac:dyDescent="0.2">
      <c r="M25052"/>
      <c r="N25052"/>
    </row>
    <row r="25053" spans="13:14" x14ac:dyDescent="0.2">
      <c r="M25053"/>
      <c r="N25053"/>
    </row>
    <row r="25054" spans="13:14" x14ac:dyDescent="0.2">
      <c r="M25054"/>
      <c r="N25054"/>
    </row>
    <row r="25055" spans="13:14" x14ac:dyDescent="0.2">
      <c r="M25055"/>
      <c r="N25055"/>
    </row>
    <row r="25056" spans="13:14" x14ac:dyDescent="0.2">
      <c r="M25056"/>
      <c r="N25056"/>
    </row>
    <row r="25057" spans="13:14" x14ac:dyDescent="0.2">
      <c r="M25057"/>
      <c r="N25057"/>
    </row>
    <row r="25058" spans="13:14" x14ac:dyDescent="0.2">
      <c r="M25058"/>
      <c r="N25058"/>
    </row>
    <row r="25059" spans="13:14" x14ac:dyDescent="0.2">
      <c r="M25059"/>
      <c r="N25059"/>
    </row>
    <row r="25060" spans="13:14" x14ac:dyDescent="0.2">
      <c r="M25060"/>
      <c r="N25060"/>
    </row>
    <row r="25061" spans="13:14" x14ac:dyDescent="0.2">
      <c r="M25061"/>
      <c r="N25061"/>
    </row>
    <row r="25062" spans="13:14" x14ac:dyDescent="0.2">
      <c r="M25062"/>
      <c r="N25062"/>
    </row>
    <row r="25063" spans="13:14" x14ac:dyDescent="0.2">
      <c r="M25063"/>
      <c r="N25063"/>
    </row>
    <row r="25064" spans="13:14" x14ac:dyDescent="0.2">
      <c r="M25064"/>
      <c r="N25064"/>
    </row>
    <row r="25065" spans="13:14" x14ac:dyDescent="0.2">
      <c r="M25065"/>
      <c r="N25065"/>
    </row>
    <row r="25066" spans="13:14" x14ac:dyDescent="0.2">
      <c r="M25066"/>
      <c r="N25066"/>
    </row>
    <row r="25067" spans="13:14" x14ac:dyDescent="0.2">
      <c r="M25067"/>
      <c r="N25067"/>
    </row>
    <row r="25068" spans="13:14" x14ac:dyDescent="0.2">
      <c r="M25068"/>
      <c r="N25068"/>
    </row>
    <row r="25069" spans="13:14" x14ac:dyDescent="0.2">
      <c r="M25069"/>
      <c r="N25069"/>
    </row>
    <row r="25070" spans="13:14" x14ac:dyDescent="0.2">
      <c r="M25070"/>
      <c r="N25070"/>
    </row>
    <row r="25071" spans="13:14" x14ac:dyDescent="0.2">
      <c r="M25071"/>
      <c r="N25071"/>
    </row>
    <row r="25072" spans="13:14" x14ac:dyDescent="0.2">
      <c r="M25072"/>
      <c r="N25072"/>
    </row>
    <row r="25073" spans="13:14" x14ac:dyDescent="0.2">
      <c r="M25073"/>
      <c r="N25073"/>
    </row>
    <row r="25074" spans="13:14" x14ac:dyDescent="0.2">
      <c r="M25074"/>
      <c r="N25074"/>
    </row>
    <row r="25075" spans="13:14" x14ac:dyDescent="0.2">
      <c r="M25075"/>
      <c r="N25075"/>
    </row>
    <row r="25076" spans="13:14" x14ac:dyDescent="0.2">
      <c r="M25076"/>
      <c r="N25076"/>
    </row>
    <row r="25077" spans="13:14" x14ac:dyDescent="0.2">
      <c r="M25077"/>
      <c r="N25077"/>
    </row>
    <row r="25078" spans="13:14" x14ac:dyDescent="0.2">
      <c r="M25078"/>
      <c r="N25078"/>
    </row>
    <row r="25079" spans="13:14" x14ac:dyDescent="0.2">
      <c r="M25079"/>
      <c r="N25079"/>
    </row>
    <row r="25080" spans="13:14" x14ac:dyDescent="0.2">
      <c r="M25080"/>
      <c r="N25080"/>
    </row>
    <row r="25081" spans="13:14" x14ac:dyDescent="0.2">
      <c r="M25081"/>
      <c r="N25081"/>
    </row>
    <row r="25082" spans="13:14" x14ac:dyDescent="0.2">
      <c r="M25082"/>
      <c r="N25082"/>
    </row>
    <row r="25083" spans="13:14" x14ac:dyDescent="0.2">
      <c r="M25083"/>
      <c r="N25083"/>
    </row>
    <row r="25084" spans="13:14" x14ac:dyDescent="0.2">
      <c r="M25084"/>
      <c r="N25084"/>
    </row>
    <row r="25085" spans="13:14" x14ac:dyDescent="0.2">
      <c r="M25085"/>
      <c r="N25085"/>
    </row>
    <row r="25086" spans="13:14" x14ac:dyDescent="0.2">
      <c r="M25086"/>
      <c r="N25086"/>
    </row>
    <row r="25087" spans="13:14" x14ac:dyDescent="0.2">
      <c r="M25087"/>
      <c r="N25087"/>
    </row>
    <row r="25088" spans="13:14" x14ac:dyDescent="0.2">
      <c r="M25088"/>
      <c r="N25088"/>
    </row>
    <row r="25089" spans="13:14" x14ac:dyDescent="0.2">
      <c r="M25089"/>
      <c r="N25089"/>
    </row>
    <row r="25090" spans="13:14" x14ac:dyDescent="0.2">
      <c r="M25090"/>
      <c r="N25090"/>
    </row>
    <row r="25091" spans="13:14" x14ac:dyDescent="0.2">
      <c r="M25091"/>
      <c r="N25091"/>
    </row>
    <row r="25092" spans="13:14" x14ac:dyDescent="0.2">
      <c r="M25092"/>
      <c r="N25092"/>
    </row>
    <row r="25093" spans="13:14" x14ac:dyDescent="0.2">
      <c r="M25093"/>
      <c r="N25093"/>
    </row>
    <row r="25094" spans="13:14" x14ac:dyDescent="0.2">
      <c r="M25094"/>
      <c r="N25094"/>
    </row>
    <row r="25095" spans="13:14" x14ac:dyDescent="0.2">
      <c r="M25095"/>
      <c r="N25095"/>
    </row>
    <row r="25096" spans="13:14" x14ac:dyDescent="0.2">
      <c r="M25096"/>
      <c r="N25096"/>
    </row>
    <row r="25097" spans="13:14" x14ac:dyDescent="0.2">
      <c r="M25097"/>
      <c r="N25097"/>
    </row>
    <row r="25098" spans="13:14" x14ac:dyDescent="0.2">
      <c r="M25098"/>
      <c r="N25098"/>
    </row>
    <row r="25099" spans="13:14" x14ac:dyDescent="0.2">
      <c r="M25099"/>
      <c r="N25099"/>
    </row>
    <row r="25100" spans="13:14" x14ac:dyDescent="0.2">
      <c r="M25100"/>
      <c r="N25100"/>
    </row>
    <row r="25101" spans="13:14" x14ac:dyDescent="0.2">
      <c r="M25101"/>
      <c r="N25101"/>
    </row>
    <row r="25102" spans="13:14" x14ac:dyDescent="0.2">
      <c r="M25102"/>
      <c r="N25102"/>
    </row>
    <row r="25103" spans="13:14" x14ac:dyDescent="0.2">
      <c r="M25103"/>
      <c r="N25103"/>
    </row>
    <row r="25104" spans="13:14" x14ac:dyDescent="0.2">
      <c r="M25104"/>
      <c r="N25104"/>
    </row>
    <row r="25105" spans="13:14" x14ac:dyDescent="0.2">
      <c r="M25105"/>
      <c r="N25105"/>
    </row>
    <row r="25106" spans="13:14" x14ac:dyDescent="0.2">
      <c r="M25106"/>
      <c r="N25106"/>
    </row>
    <row r="25107" spans="13:14" x14ac:dyDescent="0.2">
      <c r="M25107"/>
      <c r="N25107"/>
    </row>
    <row r="25108" spans="13:14" x14ac:dyDescent="0.2">
      <c r="M25108"/>
      <c r="N25108"/>
    </row>
    <row r="25109" spans="13:14" x14ac:dyDescent="0.2">
      <c r="M25109"/>
      <c r="N25109"/>
    </row>
    <row r="25110" spans="13:14" x14ac:dyDescent="0.2">
      <c r="M25110"/>
      <c r="N25110"/>
    </row>
    <row r="25111" spans="13:14" x14ac:dyDescent="0.2">
      <c r="M25111"/>
      <c r="N25111"/>
    </row>
    <row r="25112" spans="13:14" x14ac:dyDescent="0.2">
      <c r="M25112"/>
      <c r="N25112"/>
    </row>
    <row r="25113" spans="13:14" x14ac:dyDescent="0.2">
      <c r="M25113"/>
      <c r="N25113"/>
    </row>
    <row r="25114" spans="13:14" x14ac:dyDescent="0.2">
      <c r="M25114"/>
      <c r="N25114"/>
    </row>
    <row r="25115" spans="13:14" x14ac:dyDescent="0.2">
      <c r="M25115"/>
      <c r="N25115"/>
    </row>
    <row r="25116" spans="13:14" x14ac:dyDescent="0.2">
      <c r="M25116"/>
      <c r="N25116"/>
    </row>
    <row r="25117" spans="13:14" x14ac:dyDescent="0.2">
      <c r="M25117"/>
      <c r="N25117"/>
    </row>
    <row r="25118" spans="13:14" x14ac:dyDescent="0.2">
      <c r="M25118"/>
      <c r="N25118"/>
    </row>
    <row r="25119" spans="13:14" x14ac:dyDescent="0.2">
      <c r="M25119"/>
      <c r="N25119"/>
    </row>
    <row r="25120" spans="13:14" x14ac:dyDescent="0.2">
      <c r="M25120"/>
      <c r="N25120"/>
    </row>
    <row r="25121" spans="13:14" x14ac:dyDescent="0.2">
      <c r="M25121"/>
      <c r="N25121"/>
    </row>
    <row r="25122" spans="13:14" x14ac:dyDescent="0.2">
      <c r="M25122"/>
      <c r="N25122"/>
    </row>
    <row r="25123" spans="13:14" x14ac:dyDescent="0.2">
      <c r="M25123"/>
      <c r="N25123"/>
    </row>
    <row r="25124" spans="13:14" x14ac:dyDescent="0.2">
      <c r="M25124"/>
      <c r="N25124"/>
    </row>
    <row r="25125" spans="13:14" x14ac:dyDescent="0.2">
      <c r="M25125"/>
      <c r="N25125"/>
    </row>
    <row r="25126" spans="13:14" x14ac:dyDescent="0.2">
      <c r="M25126"/>
      <c r="N25126"/>
    </row>
    <row r="25127" spans="13:14" x14ac:dyDescent="0.2">
      <c r="M25127"/>
      <c r="N25127"/>
    </row>
    <row r="25128" spans="13:14" x14ac:dyDescent="0.2">
      <c r="M25128"/>
      <c r="N25128"/>
    </row>
    <row r="25129" spans="13:14" x14ac:dyDescent="0.2">
      <c r="M25129"/>
      <c r="N25129"/>
    </row>
    <row r="25130" spans="13:14" x14ac:dyDescent="0.2">
      <c r="M25130"/>
      <c r="N25130"/>
    </row>
    <row r="25131" spans="13:14" x14ac:dyDescent="0.2">
      <c r="M25131"/>
      <c r="N25131"/>
    </row>
    <row r="25132" spans="13:14" x14ac:dyDescent="0.2">
      <c r="M25132"/>
      <c r="N25132"/>
    </row>
    <row r="25133" spans="13:14" x14ac:dyDescent="0.2">
      <c r="M25133"/>
      <c r="N25133"/>
    </row>
    <row r="25134" spans="13:14" x14ac:dyDescent="0.2">
      <c r="M25134"/>
      <c r="N25134"/>
    </row>
    <row r="25135" spans="13:14" x14ac:dyDescent="0.2">
      <c r="M25135"/>
      <c r="N25135"/>
    </row>
    <row r="25136" spans="13:14" x14ac:dyDescent="0.2">
      <c r="M25136"/>
      <c r="N25136"/>
    </row>
    <row r="25137" spans="13:14" x14ac:dyDescent="0.2">
      <c r="M25137"/>
      <c r="N25137"/>
    </row>
    <row r="25138" spans="13:14" x14ac:dyDescent="0.2">
      <c r="M25138"/>
      <c r="N25138"/>
    </row>
    <row r="25139" spans="13:14" x14ac:dyDescent="0.2">
      <c r="M25139"/>
      <c r="N25139"/>
    </row>
    <row r="25140" spans="13:14" x14ac:dyDescent="0.2">
      <c r="M25140"/>
      <c r="N25140"/>
    </row>
    <row r="25141" spans="13:14" x14ac:dyDescent="0.2">
      <c r="M25141"/>
      <c r="N25141"/>
    </row>
    <row r="25142" spans="13:14" x14ac:dyDescent="0.2">
      <c r="M25142"/>
      <c r="N25142"/>
    </row>
    <row r="25143" spans="13:14" x14ac:dyDescent="0.2">
      <c r="M25143"/>
      <c r="N25143"/>
    </row>
    <row r="25144" spans="13:14" x14ac:dyDescent="0.2">
      <c r="M25144"/>
      <c r="N25144"/>
    </row>
    <row r="25145" spans="13:14" x14ac:dyDescent="0.2">
      <c r="M25145"/>
      <c r="N25145"/>
    </row>
    <row r="25146" spans="13:14" x14ac:dyDescent="0.2">
      <c r="M25146"/>
      <c r="N25146"/>
    </row>
    <row r="25147" spans="13:14" x14ac:dyDescent="0.2">
      <c r="M25147"/>
      <c r="N25147"/>
    </row>
    <row r="25148" spans="13:14" x14ac:dyDescent="0.2">
      <c r="M25148"/>
      <c r="N25148"/>
    </row>
    <row r="25149" spans="13:14" x14ac:dyDescent="0.2">
      <c r="M25149"/>
      <c r="N25149"/>
    </row>
    <row r="25150" spans="13:14" x14ac:dyDescent="0.2">
      <c r="M25150"/>
      <c r="N25150"/>
    </row>
    <row r="25151" spans="13:14" x14ac:dyDescent="0.2">
      <c r="M25151"/>
      <c r="N25151"/>
    </row>
    <row r="25152" spans="13:14" x14ac:dyDescent="0.2">
      <c r="M25152"/>
      <c r="N25152"/>
    </row>
    <row r="25153" spans="13:14" x14ac:dyDescent="0.2">
      <c r="M25153"/>
      <c r="N25153"/>
    </row>
    <row r="25154" spans="13:14" x14ac:dyDescent="0.2">
      <c r="M25154"/>
      <c r="N25154"/>
    </row>
    <row r="25155" spans="13:14" x14ac:dyDescent="0.2">
      <c r="M25155"/>
      <c r="N25155"/>
    </row>
    <row r="25156" spans="13:14" x14ac:dyDescent="0.2">
      <c r="M25156"/>
      <c r="N25156"/>
    </row>
    <row r="25157" spans="13:14" x14ac:dyDescent="0.2">
      <c r="M25157"/>
      <c r="N25157"/>
    </row>
    <row r="25158" spans="13:14" x14ac:dyDescent="0.2">
      <c r="M25158"/>
      <c r="N25158"/>
    </row>
    <row r="25159" spans="13:14" x14ac:dyDescent="0.2">
      <c r="M25159"/>
      <c r="N25159"/>
    </row>
    <row r="25160" spans="13:14" x14ac:dyDescent="0.2">
      <c r="M25160"/>
      <c r="N25160"/>
    </row>
    <row r="25161" spans="13:14" x14ac:dyDescent="0.2">
      <c r="M25161"/>
      <c r="N25161"/>
    </row>
    <row r="25162" spans="13:14" x14ac:dyDescent="0.2">
      <c r="M25162"/>
      <c r="N25162"/>
    </row>
    <row r="25163" spans="13:14" x14ac:dyDescent="0.2">
      <c r="M25163"/>
      <c r="N25163"/>
    </row>
    <row r="25164" spans="13:14" x14ac:dyDescent="0.2">
      <c r="M25164"/>
      <c r="N25164"/>
    </row>
    <row r="25165" spans="13:14" x14ac:dyDescent="0.2">
      <c r="M25165"/>
      <c r="N25165"/>
    </row>
    <row r="25166" spans="13:14" x14ac:dyDescent="0.2">
      <c r="M25166"/>
      <c r="N25166"/>
    </row>
    <row r="25167" spans="13:14" x14ac:dyDescent="0.2">
      <c r="M25167"/>
      <c r="N25167"/>
    </row>
    <row r="25168" spans="13:14" x14ac:dyDescent="0.2">
      <c r="M25168"/>
      <c r="N25168"/>
    </row>
    <row r="25169" spans="13:14" x14ac:dyDescent="0.2">
      <c r="M25169"/>
      <c r="N25169"/>
    </row>
    <row r="25170" spans="13:14" x14ac:dyDescent="0.2">
      <c r="M25170"/>
      <c r="N25170"/>
    </row>
    <row r="25171" spans="13:14" x14ac:dyDescent="0.2">
      <c r="M25171"/>
      <c r="N25171"/>
    </row>
    <row r="25172" spans="13:14" x14ac:dyDescent="0.2">
      <c r="M25172"/>
      <c r="N25172"/>
    </row>
    <row r="25173" spans="13:14" x14ac:dyDescent="0.2">
      <c r="M25173"/>
      <c r="N25173"/>
    </row>
    <row r="25174" spans="13:14" x14ac:dyDescent="0.2">
      <c r="M25174"/>
      <c r="N25174"/>
    </row>
    <row r="25175" spans="13:14" x14ac:dyDescent="0.2">
      <c r="M25175"/>
      <c r="N25175"/>
    </row>
    <row r="25176" spans="13:14" x14ac:dyDescent="0.2">
      <c r="M25176"/>
      <c r="N25176"/>
    </row>
    <row r="25177" spans="13:14" x14ac:dyDescent="0.2">
      <c r="M25177"/>
      <c r="N25177"/>
    </row>
    <row r="25178" spans="13:14" x14ac:dyDescent="0.2">
      <c r="M25178"/>
      <c r="N25178"/>
    </row>
    <row r="25179" spans="13:14" x14ac:dyDescent="0.2">
      <c r="M25179"/>
      <c r="N25179"/>
    </row>
    <row r="25180" spans="13:14" x14ac:dyDescent="0.2">
      <c r="M25180"/>
      <c r="N25180"/>
    </row>
    <row r="25181" spans="13:14" x14ac:dyDescent="0.2">
      <c r="M25181"/>
      <c r="N25181"/>
    </row>
    <row r="25182" spans="13:14" x14ac:dyDescent="0.2">
      <c r="M25182"/>
      <c r="N25182"/>
    </row>
    <row r="25183" spans="13:14" x14ac:dyDescent="0.2">
      <c r="M25183"/>
      <c r="N25183"/>
    </row>
    <row r="25184" spans="13:14" x14ac:dyDescent="0.2">
      <c r="M25184"/>
      <c r="N25184"/>
    </row>
    <row r="25185" spans="13:14" x14ac:dyDescent="0.2">
      <c r="M25185"/>
      <c r="N25185"/>
    </row>
    <row r="25186" spans="13:14" x14ac:dyDescent="0.2">
      <c r="M25186"/>
      <c r="N25186"/>
    </row>
    <row r="25187" spans="13:14" x14ac:dyDescent="0.2">
      <c r="M25187"/>
      <c r="N25187"/>
    </row>
    <row r="25188" spans="13:14" x14ac:dyDescent="0.2">
      <c r="M25188"/>
      <c r="N25188"/>
    </row>
    <row r="25189" spans="13:14" x14ac:dyDescent="0.2">
      <c r="M25189"/>
      <c r="N25189"/>
    </row>
    <row r="25190" spans="13:14" x14ac:dyDescent="0.2">
      <c r="M25190"/>
      <c r="N25190"/>
    </row>
    <row r="25191" spans="13:14" x14ac:dyDescent="0.2">
      <c r="M25191"/>
      <c r="N25191"/>
    </row>
    <row r="25192" spans="13:14" x14ac:dyDescent="0.2">
      <c r="M25192"/>
      <c r="N25192"/>
    </row>
    <row r="25193" spans="13:14" x14ac:dyDescent="0.2">
      <c r="M25193"/>
      <c r="N25193"/>
    </row>
    <row r="25194" spans="13:14" x14ac:dyDescent="0.2">
      <c r="M25194"/>
      <c r="N25194"/>
    </row>
    <row r="25195" spans="13:14" x14ac:dyDescent="0.2">
      <c r="M25195"/>
      <c r="N25195"/>
    </row>
    <row r="25196" spans="13:14" x14ac:dyDescent="0.2">
      <c r="M25196"/>
      <c r="N25196"/>
    </row>
    <row r="25197" spans="13:14" x14ac:dyDescent="0.2">
      <c r="M25197"/>
      <c r="N25197"/>
    </row>
    <row r="25198" spans="13:14" x14ac:dyDescent="0.2">
      <c r="M25198"/>
      <c r="N25198"/>
    </row>
    <row r="25199" spans="13:14" x14ac:dyDescent="0.2">
      <c r="M25199"/>
      <c r="N25199"/>
    </row>
    <row r="25200" spans="13:14" x14ac:dyDescent="0.2">
      <c r="M25200"/>
      <c r="N25200"/>
    </row>
    <row r="25201" spans="13:14" x14ac:dyDescent="0.2">
      <c r="M25201"/>
      <c r="N25201"/>
    </row>
    <row r="25202" spans="13:14" x14ac:dyDescent="0.2">
      <c r="M25202"/>
      <c r="N25202"/>
    </row>
    <row r="25203" spans="13:14" x14ac:dyDescent="0.2">
      <c r="M25203"/>
      <c r="N25203"/>
    </row>
    <row r="25204" spans="13:14" x14ac:dyDescent="0.2">
      <c r="M25204"/>
      <c r="N25204"/>
    </row>
    <row r="25205" spans="13:14" x14ac:dyDescent="0.2">
      <c r="M25205"/>
      <c r="N25205"/>
    </row>
    <row r="25206" spans="13:14" x14ac:dyDescent="0.2">
      <c r="M25206"/>
      <c r="N25206"/>
    </row>
    <row r="25207" spans="13:14" x14ac:dyDescent="0.2">
      <c r="M25207"/>
      <c r="N25207"/>
    </row>
    <row r="25208" spans="13:14" x14ac:dyDescent="0.2">
      <c r="M25208"/>
      <c r="N25208"/>
    </row>
    <row r="25209" spans="13:14" x14ac:dyDescent="0.2">
      <c r="M25209"/>
      <c r="N25209"/>
    </row>
    <row r="25210" spans="13:14" x14ac:dyDescent="0.2">
      <c r="M25210"/>
      <c r="N25210"/>
    </row>
    <row r="25211" spans="13:14" x14ac:dyDescent="0.2">
      <c r="M25211"/>
      <c r="N25211"/>
    </row>
    <row r="25212" spans="13:14" x14ac:dyDescent="0.2">
      <c r="M25212"/>
      <c r="N25212"/>
    </row>
    <row r="25213" spans="13:14" x14ac:dyDescent="0.2">
      <c r="M25213"/>
      <c r="N25213"/>
    </row>
    <row r="25214" spans="13:14" x14ac:dyDescent="0.2">
      <c r="M25214"/>
      <c r="N25214"/>
    </row>
    <row r="25215" spans="13:14" x14ac:dyDescent="0.2">
      <c r="M25215"/>
      <c r="N25215"/>
    </row>
    <row r="25216" spans="13:14" x14ac:dyDescent="0.2">
      <c r="M25216"/>
      <c r="N25216"/>
    </row>
    <row r="25217" spans="13:14" x14ac:dyDescent="0.2">
      <c r="M25217"/>
      <c r="N25217"/>
    </row>
    <row r="25218" spans="13:14" x14ac:dyDescent="0.2">
      <c r="M25218"/>
      <c r="N25218"/>
    </row>
    <row r="25219" spans="13:14" x14ac:dyDescent="0.2">
      <c r="M25219"/>
      <c r="N25219"/>
    </row>
    <row r="25220" spans="13:14" x14ac:dyDescent="0.2">
      <c r="M25220"/>
      <c r="N25220"/>
    </row>
    <row r="25221" spans="13:14" x14ac:dyDescent="0.2">
      <c r="M25221"/>
      <c r="N25221"/>
    </row>
    <row r="25222" spans="13:14" x14ac:dyDescent="0.2">
      <c r="M25222"/>
      <c r="N25222"/>
    </row>
    <row r="25223" spans="13:14" x14ac:dyDescent="0.2">
      <c r="M25223"/>
      <c r="N25223"/>
    </row>
    <row r="25224" spans="13:14" x14ac:dyDescent="0.2">
      <c r="M25224"/>
      <c r="N25224"/>
    </row>
    <row r="25225" spans="13:14" x14ac:dyDescent="0.2">
      <c r="M25225"/>
      <c r="N25225"/>
    </row>
    <row r="25226" spans="13:14" x14ac:dyDescent="0.2">
      <c r="M25226"/>
      <c r="N25226"/>
    </row>
    <row r="25227" spans="13:14" x14ac:dyDescent="0.2">
      <c r="M25227"/>
      <c r="N25227"/>
    </row>
    <row r="25228" spans="13:14" x14ac:dyDescent="0.2">
      <c r="M25228"/>
      <c r="N25228"/>
    </row>
    <row r="25229" spans="13:14" x14ac:dyDescent="0.2">
      <c r="M25229"/>
      <c r="N25229"/>
    </row>
    <row r="25230" spans="13:14" x14ac:dyDescent="0.2">
      <c r="M25230"/>
      <c r="N25230"/>
    </row>
    <row r="25231" spans="13:14" x14ac:dyDescent="0.2">
      <c r="M25231"/>
      <c r="N25231"/>
    </row>
    <row r="25232" spans="13:14" x14ac:dyDescent="0.2">
      <c r="M25232"/>
      <c r="N25232"/>
    </row>
    <row r="25233" spans="13:14" x14ac:dyDescent="0.2">
      <c r="M25233"/>
      <c r="N25233"/>
    </row>
    <row r="25234" spans="13:14" x14ac:dyDescent="0.2">
      <c r="M25234"/>
      <c r="N25234"/>
    </row>
    <row r="25235" spans="13:14" x14ac:dyDescent="0.2">
      <c r="M25235"/>
      <c r="N25235"/>
    </row>
    <row r="25236" spans="13:14" x14ac:dyDescent="0.2">
      <c r="M25236"/>
      <c r="N25236"/>
    </row>
    <row r="25237" spans="13:14" x14ac:dyDescent="0.2">
      <c r="M25237"/>
      <c r="N25237"/>
    </row>
    <row r="25238" spans="13:14" x14ac:dyDescent="0.2">
      <c r="M25238"/>
      <c r="N25238"/>
    </row>
    <row r="25239" spans="13:14" x14ac:dyDescent="0.2">
      <c r="M25239"/>
      <c r="N25239"/>
    </row>
    <row r="25240" spans="13:14" x14ac:dyDescent="0.2">
      <c r="M25240"/>
      <c r="N25240"/>
    </row>
    <row r="25241" spans="13:14" x14ac:dyDescent="0.2">
      <c r="M25241"/>
      <c r="N25241"/>
    </row>
    <row r="25242" spans="13:14" x14ac:dyDescent="0.2">
      <c r="M25242"/>
      <c r="N25242"/>
    </row>
    <row r="25243" spans="13:14" x14ac:dyDescent="0.2">
      <c r="M25243"/>
      <c r="N25243"/>
    </row>
    <row r="25244" spans="13:14" x14ac:dyDescent="0.2">
      <c r="M25244"/>
      <c r="N25244"/>
    </row>
    <row r="25245" spans="13:14" x14ac:dyDescent="0.2">
      <c r="M25245"/>
      <c r="N25245"/>
    </row>
    <row r="25246" spans="13:14" x14ac:dyDescent="0.2">
      <c r="M25246"/>
      <c r="N25246"/>
    </row>
    <row r="25247" spans="13:14" x14ac:dyDescent="0.2">
      <c r="M25247"/>
      <c r="N25247"/>
    </row>
    <row r="25248" spans="13:14" x14ac:dyDescent="0.2">
      <c r="M25248"/>
      <c r="N25248"/>
    </row>
    <row r="25249" spans="13:14" x14ac:dyDescent="0.2">
      <c r="M25249"/>
      <c r="N25249"/>
    </row>
    <row r="25250" spans="13:14" x14ac:dyDescent="0.2">
      <c r="M25250"/>
      <c r="N25250"/>
    </row>
    <row r="25251" spans="13:14" x14ac:dyDescent="0.2">
      <c r="M25251"/>
      <c r="N25251"/>
    </row>
    <row r="25252" spans="13:14" x14ac:dyDescent="0.2">
      <c r="M25252"/>
      <c r="N25252"/>
    </row>
    <row r="25253" spans="13:14" x14ac:dyDescent="0.2">
      <c r="M25253"/>
      <c r="N25253"/>
    </row>
    <row r="25254" spans="13:14" x14ac:dyDescent="0.2">
      <c r="M25254"/>
      <c r="N25254"/>
    </row>
    <row r="25255" spans="13:14" x14ac:dyDescent="0.2">
      <c r="M25255"/>
      <c r="N25255"/>
    </row>
    <row r="25256" spans="13:14" x14ac:dyDescent="0.2">
      <c r="M25256"/>
      <c r="N25256"/>
    </row>
    <row r="25257" spans="13:14" x14ac:dyDescent="0.2">
      <c r="M25257"/>
      <c r="N25257"/>
    </row>
    <row r="25258" spans="13:14" x14ac:dyDescent="0.2">
      <c r="M25258"/>
      <c r="N25258"/>
    </row>
    <row r="25259" spans="13:14" x14ac:dyDescent="0.2">
      <c r="M25259"/>
      <c r="N25259"/>
    </row>
    <row r="25260" spans="13:14" x14ac:dyDescent="0.2">
      <c r="M25260"/>
      <c r="N25260"/>
    </row>
    <row r="25261" spans="13:14" x14ac:dyDescent="0.2">
      <c r="M25261"/>
      <c r="N25261"/>
    </row>
    <row r="25262" spans="13:14" x14ac:dyDescent="0.2">
      <c r="M25262"/>
      <c r="N25262"/>
    </row>
    <row r="25263" spans="13:14" x14ac:dyDescent="0.2">
      <c r="M25263"/>
      <c r="N25263"/>
    </row>
    <row r="25264" spans="13:14" x14ac:dyDescent="0.2">
      <c r="M25264"/>
      <c r="N25264"/>
    </row>
    <row r="25265" spans="13:14" x14ac:dyDescent="0.2">
      <c r="M25265"/>
      <c r="N25265"/>
    </row>
    <row r="25266" spans="13:14" x14ac:dyDescent="0.2">
      <c r="M25266"/>
      <c r="N25266"/>
    </row>
    <row r="25267" spans="13:14" x14ac:dyDescent="0.2">
      <c r="M25267"/>
      <c r="N25267"/>
    </row>
    <row r="25268" spans="13:14" x14ac:dyDescent="0.2">
      <c r="M25268"/>
      <c r="N25268"/>
    </row>
    <row r="25269" spans="13:14" x14ac:dyDescent="0.2">
      <c r="M25269"/>
      <c r="N25269"/>
    </row>
    <row r="25270" spans="13:14" x14ac:dyDescent="0.2">
      <c r="M25270"/>
      <c r="N25270"/>
    </row>
    <row r="25271" spans="13:14" x14ac:dyDescent="0.2">
      <c r="M25271"/>
      <c r="N25271"/>
    </row>
    <row r="25272" spans="13:14" x14ac:dyDescent="0.2">
      <c r="M25272"/>
      <c r="N25272"/>
    </row>
    <row r="25273" spans="13:14" x14ac:dyDescent="0.2">
      <c r="M25273"/>
      <c r="N25273"/>
    </row>
    <row r="25274" spans="13:14" x14ac:dyDescent="0.2">
      <c r="M25274"/>
      <c r="N25274"/>
    </row>
    <row r="25275" spans="13:14" x14ac:dyDescent="0.2">
      <c r="M25275"/>
      <c r="N25275"/>
    </row>
    <row r="25276" spans="13:14" x14ac:dyDescent="0.2">
      <c r="M25276"/>
      <c r="N25276"/>
    </row>
    <row r="25277" spans="13:14" x14ac:dyDescent="0.2">
      <c r="M25277"/>
      <c r="N25277"/>
    </row>
    <row r="25278" spans="13:14" x14ac:dyDescent="0.2">
      <c r="M25278"/>
      <c r="N25278"/>
    </row>
    <row r="25279" spans="13:14" x14ac:dyDescent="0.2">
      <c r="M25279"/>
      <c r="N25279"/>
    </row>
    <row r="25280" spans="13:14" x14ac:dyDescent="0.2">
      <c r="M25280"/>
      <c r="N25280"/>
    </row>
    <row r="25281" spans="13:14" x14ac:dyDescent="0.2">
      <c r="M25281"/>
      <c r="N25281"/>
    </row>
    <row r="25282" spans="13:14" x14ac:dyDescent="0.2">
      <c r="M25282"/>
      <c r="N25282"/>
    </row>
    <row r="25283" spans="13:14" x14ac:dyDescent="0.2">
      <c r="M25283"/>
      <c r="N25283"/>
    </row>
    <row r="25284" spans="13:14" x14ac:dyDescent="0.2">
      <c r="M25284"/>
      <c r="N25284"/>
    </row>
    <row r="25285" spans="13:14" x14ac:dyDescent="0.2">
      <c r="M25285"/>
      <c r="N25285"/>
    </row>
    <row r="25286" spans="13:14" x14ac:dyDescent="0.2">
      <c r="M25286"/>
      <c r="N25286"/>
    </row>
    <row r="25287" spans="13:14" x14ac:dyDescent="0.2">
      <c r="M25287"/>
      <c r="N25287"/>
    </row>
    <row r="25288" spans="13:14" x14ac:dyDescent="0.2">
      <c r="M25288"/>
      <c r="N25288"/>
    </row>
    <row r="25289" spans="13:14" x14ac:dyDescent="0.2">
      <c r="M25289"/>
      <c r="N25289"/>
    </row>
    <row r="25290" spans="13:14" x14ac:dyDescent="0.2">
      <c r="M25290"/>
      <c r="N25290"/>
    </row>
    <row r="25291" spans="13:14" x14ac:dyDescent="0.2">
      <c r="M25291"/>
      <c r="N25291"/>
    </row>
    <row r="25292" spans="13:14" x14ac:dyDescent="0.2">
      <c r="M25292"/>
      <c r="N25292"/>
    </row>
    <row r="25293" spans="13:14" x14ac:dyDescent="0.2">
      <c r="M25293"/>
      <c r="N25293"/>
    </row>
    <row r="25294" spans="13:14" x14ac:dyDescent="0.2">
      <c r="M25294"/>
      <c r="N25294"/>
    </row>
    <row r="25295" spans="13:14" x14ac:dyDescent="0.2">
      <c r="M25295"/>
      <c r="N25295"/>
    </row>
    <row r="25296" spans="13:14" x14ac:dyDescent="0.2">
      <c r="M25296"/>
      <c r="N25296"/>
    </row>
    <row r="25297" spans="13:14" x14ac:dyDescent="0.2">
      <c r="M25297"/>
      <c r="N25297"/>
    </row>
    <row r="25298" spans="13:14" x14ac:dyDescent="0.2">
      <c r="M25298"/>
      <c r="N25298"/>
    </row>
    <row r="25299" spans="13:14" x14ac:dyDescent="0.2">
      <c r="M25299"/>
      <c r="N25299"/>
    </row>
    <row r="25300" spans="13:14" x14ac:dyDescent="0.2">
      <c r="M25300"/>
      <c r="N25300"/>
    </row>
    <row r="25301" spans="13:14" x14ac:dyDescent="0.2">
      <c r="M25301"/>
      <c r="N25301"/>
    </row>
    <row r="25302" spans="13:14" x14ac:dyDescent="0.2">
      <c r="M25302"/>
      <c r="N25302"/>
    </row>
    <row r="25303" spans="13:14" x14ac:dyDescent="0.2">
      <c r="M25303"/>
      <c r="N25303"/>
    </row>
    <row r="25304" spans="13:14" x14ac:dyDescent="0.2">
      <c r="M25304"/>
      <c r="N25304"/>
    </row>
    <row r="25305" spans="13:14" x14ac:dyDescent="0.2">
      <c r="M25305"/>
      <c r="N25305"/>
    </row>
    <row r="25306" spans="13:14" x14ac:dyDescent="0.2">
      <c r="M25306"/>
      <c r="N25306"/>
    </row>
    <row r="25307" spans="13:14" x14ac:dyDescent="0.2">
      <c r="M25307"/>
      <c r="N25307"/>
    </row>
    <row r="25308" spans="13:14" x14ac:dyDescent="0.2">
      <c r="M25308"/>
      <c r="N25308"/>
    </row>
    <row r="25309" spans="13:14" x14ac:dyDescent="0.2">
      <c r="M25309"/>
      <c r="N25309"/>
    </row>
    <row r="25310" spans="13:14" x14ac:dyDescent="0.2">
      <c r="M25310"/>
      <c r="N25310"/>
    </row>
    <row r="25311" spans="13:14" x14ac:dyDescent="0.2">
      <c r="M25311"/>
      <c r="N25311"/>
    </row>
    <row r="25312" spans="13:14" x14ac:dyDescent="0.2">
      <c r="M25312"/>
      <c r="N25312"/>
    </row>
    <row r="25313" spans="13:14" x14ac:dyDescent="0.2">
      <c r="M25313"/>
      <c r="N25313"/>
    </row>
    <row r="25314" spans="13:14" x14ac:dyDescent="0.2">
      <c r="M25314"/>
      <c r="N25314"/>
    </row>
    <row r="25315" spans="13:14" x14ac:dyDescent="0.2">
      <c r="M25315"/>
      <c r="N25315"/>
    </row>
    <row r="25316" spans="13:14" x14ac:dyDescent="0.2">
      <c r="M25316"/>
      <c r="N25316"/>
    </row>
    <row r="25317" spans="13:14" x14ac:dyDescent="0.2">
      <c r="M25317"/>
      <c r="N25317"/>
    </row>
    <row r="25318" spans="13:14" x14ac:dyDescent="0.2">
      <c r="M25318"/>
      <c r="N25318"/>
    </row>
    <row r="25319" spans="13:14" x14ac:dyDescent="0.2">
      <c r="M25319"/>
      <c r="N25319"/>
    </row>
    <row r="25320" spans="13:14" x14ac:dyDescent="0.2">
      <c r="M25320"/>
      <c r="N25320"/>
    </row>
    <row r="25321" spans="13:14" x14ac:dyDescent="0.2">
      <c r="M25321"/>
      <c r="N25321"/>
    </row>
    <row r="25322" spans="13:14" x14ac:dyDescent="0.2">
      <c r="M25322"/>
      <c r="N25322"/>
    </row>
    <row r="25323" spans="13:14" x14ac:dyDescent="0.2">
      <c r="M25323"/>
      <c r="N25323"/>
    </row>
    <row r="25324" spans="13:14" x14ac:dyDescent="0.2">
      <c r="M25324"/>
      <c r="N25324"/>
    </row>
    <row r="25325" spans="13:14" x14ac:dyDescent="0.2">
      <c r="M25325"/>
      <c r="N25325"/>
    </row>
    <row r="25326" spans="13:14" x14ac:dyDescent="0.2">
      <c r="M25326"/>
      <c r="N25326"/>
    </row>
    <row r="25327" spans="13:14" x14ac:dyDescent="0.2">
      <c r="M25327"/>
      <c r="N25327"/>
    </row>
    <row r="25328" spans="13:14" x14ac:dyDescent="0.2">
      <c r="M25328"/>
      <c r="N25328"/>
    </row>
    <row r="25329" spans="13:14" x14ac:dyDescent="0.2">
      <c r="M25329"/>
      <c r="N25329"/>
    </row>
    <row r="25330" spans="13:14" x14ac:dyDescent="0.2">
      <c r="M25330"/>
      <c r="N25330"/>
    </row>
    <row r="25331" spans="13:14" x14ac:dyDescent="0.2">
      <c r="M25331"/>
      <c r="N25331"/>
    </row>
    <row r="25332" spans="13:14" x14ac:dyDescent="0.2">
      <c r="M25332"/>
      <c r="N25332"/>
    </row>
    <row r="25333" spans="13:14" x14ac:dyDescent="0.2">
      <c r="M25333"/>
      <c r="N25333"/>
    </row>
    <row r="25334" spans="13:14" x14ac:dyDescent="0.2">
      <c r="M25334"/>
      <c r="N25334"/>
    </row>
    <row r="25335" spans="13:14" x14ac:dyDescent="0.2">
      <c r="M25335"/>
      <c r="N25335"/>
    </row>
    <row r="25336" spans="13:14" x14ac:dyDescent="0.2">
      <c r="M25336"/>
      <c r="N25336"/>
    </row>
    <row r="25337" spans="13:14" x14ac:dyDescent="0.2">
      <c r="M25337"/>
      <c r="N25337"/>
    </row>
    <row r="25338" spans="13:14" x14ac:dyDescent="0.2">
      <c r="M25338"/>
      <c r="N25338"/>
    </row>
    <row r="25339" spans="13:14" x14ac:dyDescent="0.2">
      <c r="M25339"/>
      <c r="N25339"/>
    </row>
    <row r="25340" spans="13:14" x14ac:dyDescent="0.2">
      <c r="M25340"/>
      <c r="N25340"/>
    </row>
    <row r="25341" spans="13:14" x14ac:dyDescent="0.2">
      <c r="M25341"/>
      <c r="N25341"/>
    </row>
    <row r="25342" spans="13:14" x14ac:dyDescent="0.2">
      <c r="M25342"/>
      <c r="N25342"/>
    </row>
    <row r="25343" spans="13:14" x14ac:dyDescent="0.2">
      <c r="M25343"/>
      <c r="N25343"/>
    </row>
    <row r="25344" spans="13:14" x14ac:dyDescent="0.2">
      <c r="M25344"/>
      <c r="N25344"/>
    </row>
    <row r="25345" spans="13:14" x14ac:dyDescent="0.2">
      <c r="M25345"/>
      <c r="N25345"/>
    </row>
    <row r="25346" spans="13:14" x14ac:dyDescent="0.2">
      <c r="M25346"/>
      <c r="N25346"/>
    </row>
    <row r="25347" spans="13:14" x14ac:dyDescent="0.2">
      <c r="M25347"/>
      <c r="N25347"/>
    </row>
    <row r="25348" spans="13:14" x14ac:dyDescent="0.2">
      <c r="M25348"/>
      <c r="N25348"/>
    </row>
    <row r="25349" spans="13:14" x14ac:dyDescent="0.2">
      <c r="M25349"/>
      <c r="N25349"/>
    </row>
    <row r="25350" spans="13:14" x14ac:dyDescent="0.2">
      <c r="M25350"/>
      <c r="N25350"/>
    </row>
    <row r="25351" spans="13:14" x14ac:dyDescent="0.2">
      <c r="M25351"/>
      <c r="N25351"/>
    </row>
    <row r="25352" spans="13:14" x14ac:dyDescent="0.2">
      <c r="M25352"/>
      <c r="N25352"/>
    </row>
    <row r="25353" spans="13:14" x14ac:dyDescent="0.2">
      <c r="M25353"/>
      <c r="N25353"/>
    </row>
    <row r="25354" spans="13:14" x14ac:dyDescent="0.2">
      <c r="M25354"/>
      <c r="N25354"/>
    </row>
    <row r="25355" spans="13:14" x14ac:dyDescent="0.2">
      <c r="M25355"/>
      <c r="N25355"/>
    </row>
    <row r="25356" spans="13:14" x14ac:dyDescent="0.2">
      <c r="M25356"/>
      <c r="N25356"/>
    </row>
    <row r="25357" spans="13:14" x14ac:dyDescent="0.2">
      <c r="M25357"/>
      <c r="N25357"/>
    </row>
    <row r="25358" spans="13:14" x14ac:dyDescent="0.2">
      <c r="M25358"/>
      <c r="N25358"/>
    </row>
    <row r="25359" spans="13:14" x14ac:dyDescent="0.2">
      <c r="M25359"/>
      <c r="N25359"/>
    </row>
    <row r="25360" spans="13:14" x14ac:dyDescent="0.2">
      <c r="M25360"/>
      <c r="N25360"/>
    </row>
    <row r="25361" spans="13:14" x14ac:dyDescent="0.2">
      <c r="M25361"/>
      <c r="N25361"/>
    </row>
    <row r="25362" spans="13:14" x14ac:dyDescent="0.2">
      <c r="M25362"/>
      <c r="N25362"/>
    </row>
    <row r="25363" spans="13:14" x14ac:dyDescent="0.2">
      <c r="M25363"/>
      <c r="N25363"/>
    </row>
    <row r="25364" spans="13:14" x14ac:dyDescent="0.2">
      <c r="M25364"/>
      <c r="N25364"/>
    </row>
    <row r="25365" spans="13:14" x14ac:dyDescent="0.2">
      <c r="M25365"/>
      <c r="N25365"/>
    </row>
    <row r="25366" spans="13:14" x14ac:dyDescent="0.2">
      <c r="M25366"/>
      <c r="N25366"/>
    </row>
    <row r="25367" spans="13:14" x14ac:dyDescent="0.2">
      <c r="M25367"/>
      <c r="N25367"/>
    </row>
    <row r="25368" spans="13:14" x14ac:dyDescent="0.2">
      <c r="M25368"/>
      <c r="N25368"/>
    </row>
    <row r="25369" spans="13:14" x14ac:dyDescent="0.2">
      <c r="M25369"/>
      <c r="N25369"/>
    </row>
    <row r="25370" spans="13:14" x14ac:dyDescent="0.2">
      <c r="M25370"/>
      <c r="N25370"/>
    </row>
    <row r="25371" spans="13:14" x14ac:dyDescent="0.2">
      <c r="M25371"/>
      <c r="N25371"/>
    </row>
    <row r="25372" spans="13:14" x14ac:dyDescent="0.2">
      <c r="M25372"/>
      <c r="N25372"/>
    </row>
    <row r="25373" spans="13:14" x14ac:dyDescent="0.2">
      <c r="M25373"/>
      <c r="N25373"/>
    </row>
    <row r="25374" spans="13:14" x14ac:dyDescent="0.2">
      <c r="M25374"/>
      <c r="N25374"/>
    </row>
    <row r="25375" spans="13:14" x14ac:dyDescent="0.2">
      <c r="M25375"/>
      <c r="N25375"/>
    </row>
    <row r="25376" spans="13:14" x14ac:dyDescent="0.2">
      <c r="M25376"/>
      <c r="N25376"/>
    </row>
    <row r="25377" spans="13:14" x14ac:dyDescent="0.2">
      <c r="M25377"/>
      <c r="N25377"/>
    </row>
    <row r="25378" spans="13:14" x14ac:dyDescent="0.2">
      <c r="M25378"/>
      <c r="N25378"/>
    </row>
    <row r="25379" spans="13:14" x14ac:dyDescent="0.2">
      <c r="M25379"/>
      <c r="N25379"/>
    </row>
    <row r="25380" spans="13:14" x14ac:dyDescent="0.2">
      <c r="M25380"/>
      <c r="N25380"/>
    </row>
    <row r="25381" spans="13:14" x14ac:dyDescent="0.2">
      <c r="M25381"/>
      <c r="N25381"/>
    </row>
    <row r="25382" spans="13:14" x14ac:dyDescent="0.2">
      <c r="M25382"/>
      <c r="N25382"/>
    </row>
    <row r="25383" spans="13:14" x14ac:dyDescent="0.2">
      <c r="M25383"/>
      <c r="N25383"/>
    </row>
    <row r="25384" spans="13:14" x14ac:dyDescent="0.2">
      <c r="M25384"/>
      <c r="N25384"/>
    </row>
    <row r="25385" spans="13:14" x14ac:dyDescent="0.2">
      <c r="M25385"/>
      <c r="N25385"/>
    </row>
    <row r="25386" spans="13:14" x14ac:dyDescent="0.2">
      <c r="M25386"/>
      <c r="N25386"/>
    </row>
    <row r="25387" spans="13:14" x14ac:dyDescent="0.2">
      <c r="M25387"/>
      <c r="N25387"/>
    </row>
    <row r="25388" spans="13:14" x14ac:dyDescent="0.2">
      <c r="M25388"/>
      <c r="N25388"/>
    </row>
    <row r="25389" spans="13:14" x14ac:dyDescent="0.2">
      <c r="M25389"/>
      <c r="N25389"/>
    </row>
    <row r="25390" spans="13:14" x14ac:dyDescent="0.2">
      <c r="M25390"/>
      <c r="N25390"/>
    </row>
    <row r="25391" spans="13:14" x14ac:dyDescent="0.2">
      <c r="M25391"/>
      <c r="N25391"/>
    </row>
    <row r="25392" spans="13:14" x14ac:dyDescent="0.2">
      <c r="M25392"/>
      <c r="N25392"/>
    </row>
    <row r="25393" spans="13:14" x14ac:dyDescent="0.2">
      <c r="M25393"/>
      <c r="N25393"/>
    </row>
    <row r="25394" spans="13:14" x14ac:dyDescent="0.2">
      <c r="M25394"/>
      <c r="N25394"/>
    </row>
    <row r="25395" spans="13:14" x14ac:dyDescent="0.2">
      <c r="M25395"/>
      <c r="N25395"/>
    </row>
    <row r="25396" spans="13:14" x14ac:dyDescent="0.2">
      <c r="M25396"/>
      <c r="N25396"/>
    </row>
    <row r="25397" spans="13:14" x14ac:dyDescent="0.2">
      <c r="M25397"/>
      <c r="N25397"/>
    </row>
    <row r="25398" spans="13:14" x14ac:dyDescent="0.2">
      <c r="M25398"/>
      <c r="N25398"/>
    </row>
    <row r="25399" spans="13:14" x14ac:dyDescent="0.2">
      <c r="M25399"/>
      <c r="N25399"/>
    </row>
    <row r="25400" spans="13:14" x14ac:dyDescent="0.2">
      <c r="M25400"/>
      <c r="N25400"/>
    </row>
    <row r="25401" spans="13:14" x14ac:dyDescent="0.2">
      <c r="M25401"/>
      <c r="N25401"/>
    </row>
    <row r="25402" spans="13:14" x14ac:dyDescent="0.2">
      <c r="M25402"/>
      <c r="N25402"/>
    </row>
    <row r="25403" spans="13:14" x14ac:dyDescent="0.2">
      <c r="M25403"/>
      <c r="N25403"/>
    </row>
    <row r="25404" spans="13:14" x14ac:dyDescent="0.2">
      <c r="M25404"/>
      <c r="N25404"/>
    </row>
    <row r="25405" spans="13:14" x14ac:dyDescent="0.2">
      <c r="M25405"/>
      <c r="N25405"/>
    </row>
    <row r="25406" spans="13:14" x14ac:dyDescent="0.2">
      <c r="M25406"/>
      <c r="N25406"/>
    </row>
    <row r="25407" spans="13:14" x14ac:dyDescent="0.2">
      <c r="M25407"/>
      <c r="N25407"/>
    </row>
    <row r="25408" spans="13:14" x14ac:dyDescent="0.2">
      <c r="M25408"/>
      <c r="N25408"/>
    </row>
    <row r="25409" spans="13:14" x14ac:dyDescent="0.2">
      <c r="M25409"/>
      <c r="N25409"/>
    </row>
    <row r="25410" spans="13:14" x14ac:dyDescent="0.2">
      <c r="M25410"/>
      <c r="N25410"/>
    </row>
    <row r="25411" spans="13:14" x14ac:dyDescent="0.2">
      <c r="M25411"/>
      <c r="N25411"/>
    </row>
    <row r="25412" spans="13:14" x14ac:dyDescent="0.2">
      <c r="M25412"/>
      <c r="N25412"/>
    </row>
    <row r="25413" spans="13:14" x14ac:dyDescent="0.2">
      <c r="M25413"/>
      <c r="N25413"/>
    </row>
    <row r="25414" spans="13:14" x14ac:dyDescent="0.2">
      <c r="M25414"/>
      <c r="N25414"/>
    </row>
    <row r="25415" spans="13:14" x14ac:dyDescent="0.2">
      <c r="M25415"/>
      <c r="N25415"/>
    </row>
    <row r="25416" spans="13:14" x14ac:dyDescent="0.2">
      <c r="M25416"/>
      <c r="N25416"/>
    </row>
    <row r="25417" spans="13:14" x14ac:dyDescent="0.2">
      <c r="M25417"/>
      <c r="N25417"/>
    </row>
    <row r="25418" spans="13:14" x14ac:dyDescent="0.2">
      <c r="M25418"/>
      <c r="N25418"/>
    </row>
    <row r="25419" spans="13:14" x14ac:dyDescent="0.2">
      <c r="M25419"/>
      <c r="N25419"/>
    </row>
    <row r="25420" spans="13:14" x14ac:dyDescent="0.2">
      <c r="M25420"/>
      <c r="N25420"/>
    </row>
    <row r="25421" spans="13:14" x14ac:dyDescent="0.2">
      <c r="M25421"/>
      <c r="N25421"/>
    </row>
    <row r="25422" spans="13:14" x14ac:dyDescent="0.2">
      <c r="M25422"/>
      <c r="N25422"/>
    </row>
    <row r="25423" spans="13:14" x14ac:dyDescent="0.2">
      <c r="M25423"/>
      <c r="N25423"/>
    </row>
    <row r="25424" spans="13:14" x14ac:dyDescent="0.2">
      <c r="M25424"/>
      <c r="N25424"/>
    </row>
    <row r="25425" spans="13:14" x14ac:dyDescent="0.2">
      <c r="M25425"/>
      <c r="N25425"/>
    </row>
    <row r="25426" spans="13:14" x14ac:dyDescent="0.2">
      <c r="M25426"/>
      <c r="N25426"/>
    </row>
    <row r="25427" spans="13:14" x14ac:dyDescent="0.2">
      <c r="M25427"/>
      <c r="N25427"/>
    </row>
    <row r="25428" spans="13:14" x14ac:dyDescent="0.2">
      <c r="M25428"/>
      <c r="N25428"/>
    </row>
    <row r="25429" spans="13:14" x14ac:dyDescent="0.2">
      <c r="M25429"/>
      <c r="N25429"/>
    </row>
    <row r="25430" spans="13:14" x14ac:dyDescent="0.2">
      <c r="M25430"/>
      <c r="N25430"/>
    </row>
    <row r="25431" spans="13:14" x14ac:dyDescent="0.2">
      <c r="M25431"/>
      <c r="N25431"/>
    </row>
    <row r="25432" spans="13:14" x14ac:dyDescent="0.2">
      <c r="M25432"/>
      <c r="N25432"/>
    </row>
    <row r="25433" spans="13:14" x14ac:dyDescent="0.2">
      <c r="M25433"/>
      <c r="N25433"/>
    </row>
    <row r="25434" spans="13:14" x14ac:dyDescent="0.2">
      <c r="M25434"/>
      <c r="N25434"/>
    </row>
    <row r="25435" spans="13:14" x14ac:dyDescent="0.2">
      <c r="M25435"/>
      <c r="N25435"/>
    </row>
    <row r="25436" spans="13:14" x14ac:dyDescent="0.2">
      <c r="M25436"/>
      <c r="N25436"/>
    </row>
    <row r="25437" spans="13:14" x14ac:dyDescent="0.2">
      <c r="M25437"/>
      <c r="N25437"/>
    </row>
    <row r="25438" spans="13:14" x14ac:dyDescent="0.2">
      <c r="M25438"/>
      <c r="N25438"/>
    </row>
    <row r="25439" spans="13:14" x14ac:dyDescent="0.2">
      <c r="M25439"/>
      <c r="N25439"/>
    </row>
    <row r="25440" spans="13:14" x14ac:dyDescent="0.2">
      <c r="M25440"/>
      <c r="N25440"/>
    </row>
    <row r="25441" spans="13:14" x14ac:dyDescent="0.2">
      <c r="M25441"/>
      <c r="N25441"/>
    </row>
    <row r="25442" spans="13:14" x14ac:dyDescent="0.2">
      <c r="M25442"/>
      <c r="N25442"/>
    </row>
    <row r="25443" spans="13:14" x14ac:dyDescent="0.2">
      <c r="M25443"/>
      <c r="N25443"/>
    </row>
    <row r="25444" spans="13:14" x14ac:dyDescent="0.2">
      <c r="M25444"/>
      <c r="N25444"/>
    </row>
    <row r="25445" spans="13:14" x14ac:dyDescent="0.2">
      <c r="M25445"/>
      <c r="N25445"/>
    </row>
    <row r="25446" spans="13:14" x14ac:dyDescent="0.2">
      <c r="M25446"/>
      <c r="N25446"/>
    </row>
    <row r="25447" spans="13:14" x14ac:dyDescent="0.2">
      <c r="M25447"/>
      <c r="N25447"/>
    </row>
    <row r="25448" spans="13:14" x14ac:dyDescent="0.2">
      <c r="M25448"/>
      <c r="N25448"/>
    </row>
    <row r="25449" spans="13:14" x14ac:dyDescent="0.2">
      <c r="M25449"/>
      <c r="N25449"/>
    </row>
    <row r="25450" spans="13:14" x14ac:dyDescent="0.2">
      <c r="M25450"/>
      <c r="N25450"/>
    </row>
    <row r="25451" spans="13:14" x14ac:dyDescent="0.2">
      <c r="M25451"/>
      <c r="N25451"/>
    </row>
    <row r="25452" spans="13:14" x14ac:dyDescent="0.2">
      <c r="M25452"/>
      <c r="N25452"/>
    </row>
    <row r="25453" spans="13:14" x14ac:dyDescent="0.2">
      <c r="M25453"/>
      <c r="N25453"/>
    </row>
    <row r="25454" spans="13:14" x14ac:dyDescent="0.2">
      <c r="M25454"/>
      <c r="N25454"/>
    </row>
    <row r="25455" spans="13:14" x14ac:dyDescent="0.2">
      <c r="M25455"/>
      <c r="N25455"/>
    </row>
    <row r="25456" spans="13:14" x14ac:dyDescent="0.2">
      <c r="M25456"/>
      <c r="N25456"/>
    </row>
    <row r="25457" spans="13:14" x14ac:dyDescent="0.2">
      <c r="M25457"/>
      <c r="N25457"/>
    </row>
    <row r="25458" spans="13:14" x14ac:dyDescent="0.2">
      <c r="M25458"/>
      <c r="N25458"/>
    </row>
    <row r="25459" spans="13:14" x14ac:dyDescent="0.2">
      <c r="M25459"/>
      <c r="N25459"/>
    </row>
    <row r="25460" spans="13:14" x14ac:dyDescent="0.2">
      <c r="M25460"/>
      <c r="N25460"/>
    </row>
    <row r="25461" spans="13:14" x14ac:dyDescent="0.2">
      <c r="M25461"/>
      <c r="N25461"/>
    </row>
    <row r="25462" spans="13:14" x14ac:dyDescent="0.2">
      <c r="M25462"/>
      <c r="N25462"/>
    </row>
    <row r="25463" spans="13:14" x14ac:dyDescent="0.2">
      <c r="M25463"/>
      <c r="N25463"/>
    </row>
    <row r="25464" spans="13:14" x14ac:dyDescent="0.2">
      <c r="M25464"/>
      <c r="N25464"/>
    </row>
    <row r="25465" spans="13:14" x14ac:dyDescent="0.2">
      <c r="M25465"/>
      <c r="N25465"/>
    </row>
    <row r="25466" spans="13:14" x14ac:dyDescent="0.2">
      <c r="M25466"/>
      <c r="N25466"/>
    </row>
    <row r="25467" spans="13:14" x14ac:dyDescent="0.2">
      <c r="M25467"/>
      <c r="N25467"/>
    </row>
    <row r="25468" spans="13:14" x14ac:dyDescent="0.2">
      <c r="M25468"/>
      <c r="N25468"/>
    </row>
    <row r="25469" spans="13:14" x14ac:dyDescent="0.2">
      <c r="M25469"/>
      <c r="N25469"/>
    </row>
    <row r="25470" spans="13:14" x14ac:dyDescent="0.2">
      <c r="M25470"/>
      <c r="N25470"/>
    </row>
    <row r="25471" spans="13:14" x14ac:dyDescent="0.2">
      <c r="M25471"/>
      <c r="N25471"/>
    </row>
    <row r="25472" spans="13:14" x14ac:dyDescent="0.2">
      <c r="M25472"/>
      <c r="N25472"/>
    </row>
    <row r="25473" spans="13:14" x14ac:dyDescent="0.2">
      <c r="M25473"/>
      <c r="N25473"/>
    </row>
    <row r="25474" spans="13:14" x14ac:dyDescent="0.2">
      <c r="M25474"/>
      <c r="N25474"/>
    </row>
    <row r="25475" spans="13:14" x14ac:dyDescent="0.2">
      <c r="M25475"/>
      <c r="N25475"/>
    </row>
    <row r="25476" spans="13:14" x14ac:dyDescent="0.2">
      <c r="M25476"/>
      <c r="N25476"/>
    </row>
    <row r="25477" spans="13:14" x14ac:dyDescent="0.2">
      <c r="M25477"/>
      <c r="N25477"/>
    </row>
    <row r="25478" spans="13:14" x14ac:dyDescent="0.2">
      <c r="M25478"/>
      <c r="N25478"/>
    </row>
    <row r="25479" spans="13:14" x14ac:dyDescent="0.2">
      <c r="M25479"/>
      <c r="N25479"/>
    </row>
    <row r="25480" spans="13:14" x14ac:dyDescent="0.2">
      <c r="M25480"/>
      <c r="N25480"/>
    </row>
    <row r="25481" spans="13:14" x14ac:dyDescent="0.2">
      <c r="M25481"/>
      <c r="N25481"/>
    </row>
    <row r="25482" spans="13:14" x14ac:dyDescent="0.2">
      <c r="M25482"/>
      <c r="N25482"/>
    </row>
    <row r="25483" spans="13:14" x14ac:dyDescent="0.2">
      <c r="M25483"/>
      <c r="N25483"/>
    </row>
    <row r="25484" spans="13:14" x14ac:dyDescent="0.2">
      <c r="M25484"/>
      <c r="N25484"/>
    </row>
    <row r="25485" spans="13:14" x14ac:dyDescent="0.2">
      <c r="M25485"/>
      <c r="N25485"/>
    </row>
    <row r="25486" spans="13:14" x14ac:dyDescent="0.2">
      <c r="M25486"/>
      <c r="N25486"/>
    </row>
    <row r="25487" spans="13:14" x14ac:dyDescent="0.2">
      <c r="M25487"/>
      <c r="N25487"/>
    </row>
    <row r="25488" spans="13:14" x14ac:dyDescent="0.2">
      <c r="M25488"/>
      <c r="N25488"/>
    </row>
    <row r="25489" spans="13:14" x14ac:dyDescent="0.2">
      <c r="M25489"/>
      <c r="N25489"/>
    </row>
    <row r="25490" spans="13:14" x14ac:dyDescent="0.2">
      <c r="M25490"/>
      <c r="N25490"/>
    </row>
    <row r="25491" spans="13:14" x14ac:dyDescent="0.2">
      <c r="M25491"/>
      <c r="N25491"/>
    </row>
    <row r="25492" spans="13:14" x14ac:dyDescent="0.2">
      <c r="M25492"/>
      <c r="N25492"/>
    </row>
    <row r="25493" spans="13:14" x14ac:dyDescent="0.2">
      <c r="M25493"/>
      <c r="N25493"/>
    </row>
    <row r="25494" spans="13:14" x14ac:dyDescent="0.2">
      <c r="M25494"/>
      <c r="N25494"/>
    </row>
    <row r="25495" spans="13:14" x14ac:dyDescent="0.2">
      <c r="M25495"/>
      <c r="N25495"/>
    </row>
    <row r="25496" spans="13:14" x14ac:dyDescent="0.2">
      <c r="M25496"/>
      <c r="N25496"/>
    </row>
    <row r="25497" spans="13:14" x14ac:dyDescent="0.2">
      <c r="M25497"/>
      <c r="N25497"/>
    </row>
    <row r="25498" spans="13:14" x14ac:dyDescent="0.2">
      <c r="M25498"/>
      <c r="N25498"/>
    </row>
    <row r="25499" spans="13:14" x14ac:dyDescent="0.2">
      <c r="M25499"/>
      <c r="N25499"/>
    </row>
    <row r="25500" spans="13:14" x14ac:dyDescent="0.2">
      <c r="M25500"/>
      <c r="N25500"/>
    </row>
    <row r="25501" spans="13:14" x14ac:dyDescent="0.2">
      <c r="M25501"/>
      <c r="N25501"/>
    </row>
    <row r="25502" spans="13:14" x14ac:dyDescent="0.2">
      <c r="M25502"/>
      <c r="N25502"/>
    </row>
    <row r="25503" spans="13:14" x14ac:dyDescent="0.2">
      <c r="M25503"/>
      <c r="N25503"/>
    </row>
    <row r="25504" spans="13:14" x14ac:dyDescent="0.2">
      <c r="M25504"/>
      <c r="N25504"/>
    </row>
    <row r="25505" spans="13:14" x14ac:dyDescent="0.2">
      <c r="M25505"/>
      <c r="N25505"/>
    </row>
    <row r="25506" spans="13:14" x14ac:dyDescent="0.2">
      <c r="M25506"/>
      <c r="N25506"/>
    </row>
    <row r="25507" spans="13:14" x14ac:dyDescent="0.2">
      <c r="M25507"/>
      <c r="N25507"/>
    </row>
    <row r="25508" spans="13:14" x14ac:dyDescent="0.2">
      <c r="M25508"/>
      <c r="N25508"/>
    </row>
    <row r="25509" spans="13:14" x14ac:dyDescent="0.2">
      <c r="M25509"/>
      <c r="N25509"/>
    </row>
    <row r="25510" spans="13:14" x14ac:dyDescent="0.2">
      <c r="M25510"/>
      <c r="N25510"/>
    </row>
    <row r="25511" spans="13:14" x14ac:dyDescent="0.2">
      <c r="M25511"/>
      <c r="N25511"/>
    </row>
    <row r="25512" spans="13:14" x14ac:dyDescent="0.2">
      <c r="M25512"/>
      <c r="N25512"/>
    </row>
    <row r="25513" spans="13:14" x14ac:dyDescent="0.2">
      <c r="M25513"/>
      <c r="N25513"/>
    </row>
    <row r="25514" spans="13:14" x14ac:dyDescent="0.2">
      <c r="M25514"/>
      <c r="N25514"/>
    </row>
    <row r="25515" spans="13:14" x14ac:dyDescent="0.2">
      <c r="M25515"/>
      <c r="N25515"/>
    </row>
    <row r="25516" spans="13:14" x14ac:dyDescent="0.2">
      <c r="M25516"/>
      <c r="N25516"/>
    </row>
    <row r="25517" spans="13:14" x14ac:dyDescent="0.2">
      <c r="M25517"/>
      <c r="N25517"/>
    </row>
    <row r="25518" spans="13:14" x14ac:dyDescent="0.2">
      <c r="M25518"/>
      <c r="N25518"/>
    </row>
    <row r="25519" spans="13:14" x14ac:dyDescent="0.2">
      <c r="M25519"/>
      <c r="N25519"/>
    </row>
    <row r="25520" spans="13:14" x14ac:dyDescent="0.2">
      <c r="M25520"/>
      <c r="N25520"/>
    </row>
    <row r="25521" spans="13:14" x14ac:dyDescent="0.2">
      <c r="M25521"/>
      <c r="N25521"/>
    </row>
    <row r="25522" spans="13:14" x14ac:dyDescent="0.2">
      <c r="M25522"/>
      <c r="N25522"/>
    </row>
    <row r="25523" spans="13:14" x14ac:dyDescent="0.2">
      <c r="M25523"/>
      <c r="N25523"/>
    </row>
    <row r="25524" spans="13:14" x14ac:dyDescent="0.2">
      <c r="M25524"/>
      <c r="N25524"/>
    </row>
    <row r="25525" spans="13:14" x14ac:dyDescent="0.2">
      <c r="M25525"/>
      <c r="N25525"/>
    </row>
    <row r="25526" spans="13:14" x14ac:dyDescent="0.2">
      <c r="M25526"/>
      <c r="N25526"/>
    </row>
    <row r="25527" spans="13:14" x14ac:dyDescent="0.2">
      <c r="M25527"/>
      <c r="N25527"/>
    </row>
    <row r="25528" spans="13:14" x14ac:dyDescent="0.2">
      <c r="M25528"/>
      <c r="N25528"/>
    </row>
    <row r="25529" spans="13:14" x14ac:dyDescent="0.2">
      <c r="M25529"/>
      <c r="N25529"/>
    </row>
    <row r="25530" spans="13:14" x14ac:dyDescent="0.2">
      <c r="M25530"/>
      <c r="N25530"/>
    </row>
    <row r="25531" spans="13:14" x14ac:dyDescent="0.2">
      <c r="M25531"/>
      <c r="N25531"/>
    </row>
    <row r="25532" spans="13:14" x14ac:dyDescent="0.2">
      <c r="M25532"/>
      <c r="N25532"/>
    </row>
    <row r="25533" spans="13:14" x14ac:dyDescent="0.2">
      <c r="M25533"/>
      <c r="N25533"/>
    </row>
    <row r="25534" spans="13:14" x14ac:dyDescent="0.2">
      <c r="M25534"/>
      <c r="N25534"/>
    </row>
    <row r="25535" spans="13:14" x14ac:dyDescent="0.2">
      <c r="M25535"/>
      <c r="N25535"/>
    </row>
    <row r="25536" spans="13:14" x14ac:dyDescent="0.2">
      <c r="M25536"/>
      <c r="N25536"/>
    </row>
    <row r="25537" spans="13:14" x14ac:dyDescent="0.2">
      <c r="M25537"/>
      <c r="N25537"/>
    </row>
    <row r="25538" spans="13:14" x14ac:dyDescent="0.2">
      <c r="M25538"/>
      <c r="N25538"/>
    </row>
    <row r="25539" spans="13:14" x14ac:dyDescent="0.2">
      <c r="M25539"/>
      <c r="N25539"/>
    </row>
    <row r="25540" spans="13:14" x14ac:dyDescent="0.2">
      <c r="M25540"/>
      <c r="N25540"/>
    </row>
    <row r="25541" spans="13:14" x14ac:dyDescent="0.2">
      <c r="M25541"/>
      <c r="N25541"/>
    </row>
    <row r="25542" spans="13:14" x14ac:dyDescent="0.2">
      <c r="M25542"/>
      <c r="N25542"/>
    </row>
    <row r="25543" spans="13:14" x14ac:dyDescent="0.2">
      <c r="M25543"/>
      <c r="N25543"/>
    </row>
    <row r="25544" spans="13:14" x14ac:dyDescent="0.2">
      <c r="M25544"/>
      <c r="N25544"/>
    </row>
    <row r="25545" spans="13:14" x14ac:dyDescent="0.2">
      <c r="M25545"/>
      <c r="N25545"/>
    </row>
    <row r="25546" spans="13:14" x14ac:dyDescent="0.2">
      <c r="M25546"/>
      <c r="N25546"/>
    </row>
    <row r="25547" spans="13:14" x14ac:dyDescent="0.2">
      <c r="M25547"/>
      <c r="N25547"/>
    </row>
    <row r="25548" spans="13:14" x14ac:dyDescent="0.2">
      <c r="M25548"/>
      <c r="N25548"/>
    </row>
    <row r="25549" spans="13:14" x14ac:dyDescent="0.2">
      <c r="M25549"/>
      <c r="N25549"/>
    </row>
    <row r="25550" spans="13:14" x14ac:dyDescent="0.2">
      <c r="M25550"/>
      <c r="N25550"/>
    </row>
    <row r="25551" spans="13:14" x14ac:dyDescent="0.2">
      <c r="M25551"/>
      <c r="N25551"/>
    </row>
    <row r="25552" spans="13:14" x14ac:dyDescent="0.2">
      <c r="M25552"/>
      <c r="N25552"/>
    </row>
    <row r="25553" spans="13:14" x14ac:dyDescent="0.2">
      <c r="M25553"/>
      <c r="N25553"/>
    </row>
    <row r="25554" spans="13:14" x14ac:dyDescent="0.2">
      <c r="M25554"/>
      <c r="N25554"/>
    </row>
    <row r="25555" spans="13:14" x14ac:dyDescent="0.2">
      <c r="M25555"/>
      <c r="N25555"/>
    </row>
    <row r="25556" spans="13:14" x14ac:dyDescent="0.2">
      <c r="M25556"/>
      <c r="N25556"/>
    </row>
    <row r="25557" spans="13:14" x14ac:dyDescent="0.2">
      <c r="M25557"/>
      <c r="N25557"/>
    </row>
    <row r="25558" spans="13:14" x14ac:dyDescent="0.2">
      <c r="M25558"/>
      <c r="N25558"/>
    </row>
    <row r="25559" spans="13:14" x14ac:dyDescent="0.2">
      <c r="M25559"/>
      <c r="N25559"/>
    </row>
    <row r="25560" spans="13:14" x14ac:dyDescent="0.2">
      <c r="M25560"/>
      <c r="N25560"/>
    </row>
    <row r="25561" spans="13:14" x14ac:dyDescent="0.2">
      <c r="M25561"/>
      <c r="N25561"/>
    </row>
    <row r="25562" spans="13:14" x14ac:dyDescent="0.2">
      <c r="M25562"/>
      <c r="N25562"/>
    </row>
    <row r="25563" spans="13:14" x14ac:dyDescent="0.2">
      <c r="M25563"/>
      <c r="N25563"/>
    </row>
    <row r="25564" spans="13:14" x14ac:dyDescent="0.2">
      <c r="M25564"/>
      <c r="N25564"/>
    </row>
    <row r="25565" spans="13:14" x14ac:dyDescent="0.2">
      <c r="M25565"/>
      <c r="N25565"/>
    </row>
    <row r="25566" spans="13:14" x14ac:dyDescent="0.2">
      <c r="M25566"/>
      <c r="N25566"/>
    </row>
    <row r="25567" spans="13:14" x14ac:dyDescent="0.2">
      <c r="M25567"/>
      <c r="N25567"/>
    </row>
    <row r="25568" spans="13:14" x14ac:dyDescent="0.2">
      <c r="M25568"/>
      <c r="N25568"/>
    </row>
    <row r="25569" spans="13:14" x14ac:dyDescent="0.2">
      <c r="M25569"/>
      <c r="N25569"/>
    </row>
    <row r="25570" spans="13:14" x14ac:dyDescent="0.2">
      <c r="M25570"/>
      <c r="N25570"/>
    </row>
    <row r="25571" spans="13:14" x14ac:dyDescent="0.2">
      <c r="M25571"/>
      <c r="N25571"/>
    </row>
    <row r="25572" spans="13:14" x14ac:dyDescent="0.2">
      <c r="M25572"/>
      <c r="N25572"/>
    </row>
    <row r="25573" spans="13:14" x14ac:dyDescent="0.2">
      <c r="M25573"/>
      <c r="N25573"/>
    </row>
    <row r="25574" spans="13:14" x14ac:dyDescent="0.2">
      <c r="M25574"/>
      <c r="N25574"/>
    </row>
    <row r="25575" spans="13:14" x14ac:dyDescent="0.2">
      <c r="M25575"/>
      <c r="N25575"/>
    </row>
    <row r="25576" spans="13:14" x14ac:dyDescent="0.2">
      <c r="M25576"/>
      <c r="N25576"/>
    </row>
    <row r="25577" spans="13:14" x14ac:dyDescent="0.2">
      <c r="M25577"/>
      <c r="N25577"/>
    </row>
    <row r="25578" spans="13:14" x14ac:dyDescent="0.2">
      <c r="M25578"/>
      <c r="N25578"/>
    </row>
    <row r="25579" spans="13:14" x14ac:dyDescent="0.2">
      <c r="M25579"/>
      <c r="N25579"/>
    </row>
    <row r="25580" spans="13:14" x14ac:dyDescent="0.2">
      <c r="M25580"/>
      <c r="N25580"/>
    </row>
    <row r="25581" spans="13:14" x14ac:dyDescent="0.2">
      <c r="M25581"/>
      <c r="N25581"/>
    </row>
    <row r="25582" spans="13:14" x14ac:dyDescent="0.2">
      <c r="M25582"/>
      <c r="N25582"/>
    </row>
    <row r="25583" spans="13:14" x14ac:dyDescent="0.2">
      <c r="M25583"/>
      <c r="N25583"/>
    </row>
    <row r="25584" spans="13:14" x14ac:dyDescent="0.2">
      <c r="M25584"/>
      <c r="N25584"/>
    </row>
    <row r="25585" spans="13:14" x14ac:dyDescent="0.2">
      <c r="M25585"/>
      <c r="N25585"/>
    </row>
    <row r="25586" spans="13:14" x14ac:dyDescent="0.2">
      <c r="M25586"/>
      <c r="N25586"/>
    </row>
    <row r="25587" spans="13:14" x14ac:dyDescent="0.2">
      <c r="M25587"/>
      <c r="N25587"/>
    </row>
    <row r="25588" spans="13:14" x14ac:dyDescent="0.2">
      <c r="M25588"/>
      <c r="N25588"/>
    </row>
    <row r="25589" spans="13:14" x14ac:dyDescent="0.2">
      <c r="M25589"/>
      <c r="N25589"/>
    </row>
    <row r="25590" spans="13:14" x14ac:dyDescent="0.2">
      <c r="M25590"/>
      <c r="N25590"/>
    </row>
    <row r="25591" spans="13:14" x14ac:dyDescent="0.2">
      <c r="M25591"/>
      <c r="N25591"/>
    </row>
    <row r="25592" spans="13:14" x14ac:dyDescent="0.2">
      <c r="M25592"/>
      <c r="N25592"/>
    </row>
    <row r="25593" spans="13:14" x14ac:dyDescent="0.2">
      <c r="M25593"/>
      <c r="N25593"/>
    </row>
    <row r="25594" spans="13:14" x14ac:dyDescent="0.2">
      <c r="M25594"/>
      <c r="N25594"/>
    </row>
    <row r="25595" spans="13:14" x14ac:dyDescent="0.2">
      <c r="M25595"/>
      <c r="N25595"/>
    </row>
    <row r="25596" spans="13:14" x14ac:dyDescent="0.2">
      <c r="M25596"/>
      <c r="N25596"/>
    </row>
    <row r="25597" spans="13:14" x14ac:dyDescent="0.2">
      <c r="M25597"/>
      <c r="N25597"/>
    </row>
    <row r="25598" spans="13:14" x14ac:dyDescent="0.2">
      <c r="M25598"/>
      <c r="N25598"/>
    </row>
    <row r="25599" spans="13:14" x14ac:dyDescent="0.2">
      <c r="M25599"/>
      <c r="N25599"/>
    </row>
    <row r="25600" spans="13:14" x14ac:dyDescent="0.2">
      <c r="M25600"/>
      <c r="N25600"/>
    </row>
    <row r="25601" spans="13:14" x14ac:dyDescent="0.2">
      <c r="M25601"/>
      <c r="N25601"/>
    </row>
    <row r="25602" spans="13:14" x14ac:dyDescent="0.2">
      <c r="M25602"/>
      <c r="N25602"/>
    </row>
    <row r="25603" spans="13:14" x14ac:dyDescent="0.2">
      <c r="M25603"/>
      <c r="N25603"/>
    </row>
    <row r="25604" spans="13:14" x14ac:dyDescent="0.2">
      <c r="M25604"/>
      <c r="N25604"/>
    </row>
    <row r="25605" spans="13:14" x14ac:dyDescent="0.2">
      <c r="M25605"/>
      <c r="N25605"/>
    </row>
    <row r="25606" spans="13:14" x14ac:dyDescent="0.2">
      <c r="M25606"/>
      <c r="N25606"/>
    </row>
    <row r="25607" spans="13:14" x14ac:dyDescent="0.2">
      <c r="M25607"/>
      <c r="N25607"/>
    </row>
    <row r="25608" spans="13:14" x14ac:dyDescent="0.2">
      <c r="M25608"/>
      <c r="N25608"/>
    </row>
    <row r="25609" spans="13:14" x14ac:dyDescent="0.2">
      <c r="M25609"/>
      <c r="N25609"/>
    </row>
    <row r="25610" spans="13:14" x14ac:dyDescent="0.2">
      <c r="M25610"/>
      <c r="N25610"/>
    </row>
    <row r="25611" spans="13:14" x14ac:dyDescent="0.2">
      <c r="M25611"/>
      <c r="N25611"/>
    </row>
    <row r="25612" spans="13:14" x14ac:dyDescent="0.2">
      <c r="M25612"/>
      <c r="N25612"/>
    </row>
    <row r="25613" spans="13:14" x14ac:dyDescent="0.2">
      <c r="M25613"/>
      <c r="N25613"/>
    </row>
    <row r="25614" spans="13:14" x14ac:dyDescent="0.2">
      <c r="M25614"/>
      <c r="N25614"/>
    </row>
    <row r="25615" spans="13:14" x14ac:dyDescent="0.2">
      <c r="M25615"/>
      <c r="N25615"/>
    </row>
    <row r="25616" spans="13:14" x14ac:dyDescent="0.2">
      <c r="M25616"/>
      <c r="N25616"/>
    </row>
    <row r="25617" spans="13:14" x14ac:dyDescent="0.2">
      <c r="M25617"/>
      <c r="N25617"/>
    </row>
    <row r="25618" spans="13:14" x14ac:dyDescent="0.2">
      <c r="M25618"/>
      <c r="N25618"/>
    </row>
    <row r="25619" spans="13:14" x14ac:dyDescent="0.2">
      <c r="M25619"/>
      <c r="N25619"/>
    </row>
    <row r="25620" spans="13:14" x14ac:dyDescent="0.2">
      <c r="M25620"/>
      <c r="N25620"/>
    </row>
    <row r="25621" spans="13:14" x14ac:dyDescent="0.2">
      <c r="M25621"/>
      <c r="N25621"/>
    </row>
    <row r="25622" spans="13:14" x14ac:dyDescent="0.2">
      <c r="M25622"/>
      <c r="N25622"/>
    </row>
    <row r="25623" spans="13:14" x14ac:dyDescent="0.2">
      <c r="M25623"/>
      <c r="N25623"/>
    </row>
    <row r="25624" spans="13:14" x14ac:dyDescent="0.2">
      <c r="M25624"/>
      <c r="N25624"/>
    </row>
    <row r="25625" spans="13:14" x14ac:dyDescent="0.2">
      <c r="M25625"/>
      <c r="N25625"/>
    </row>
    <row r="25626" spans="13:14" x14ac:dyDescent="0.2">
      <c r="M25626"/>
      <c r="N25626"/>
    </row>
    <row r="25627" spans="13:14" x14ac:dyDescent="0.2">
      <c r="M25627"/>
      <c r="N25627"/>
    </row>
    <row r="25628" spans="13:14" x14ac:dyDescent="0.2">
      <c r="M25628"/>
      <c r="N25628"/>
    </row>
    <row r="25629" spans="13:14" x14ac:dyDescent="0.2">
      <c r="M25629"/>
      <c r="N25629"/>
    </row>
    <row r="25630" spans="13:14" x14ac:dyDescent="0.2">
      <c r="M25630"/>
      <c r="N25630"/>
    </row>
    <row r="25631" spans="13:14" x14ac:dyDescent="0.2">
      <c r="M25631"/>
      <c r="N25631"/>
    </row>
    <row r="25632" spans="13:14" x14ac:dyDescent="0.2">
      <c r="M25632"/>
      <c r="N25632"/>
    </row>
    <row r="25633" spans="13:14" x14ac:dyDescent="0.2">
      <c r="M25633"/>
      <c r="N25633"/>
    </row>
    <row r="25634" spans="13:14" x14ac:dyDescent="0.2">
      <c r="M25634"/>
      <c r="N25634"/>
    </row>
    <row r="25635" spans="13:14" x14ac:dyDescent="0.2">
      <c r="M25635"/>
      <c r="N25635"/>
    </row>
    <row r="25636" spans="13:14" x14ac:dyDescent="0.2">
      <c r="M25636"/>
      <c r="N25636"/>
    </row>
    <row r="25637" spans="13:14" x14ac:dyDescent="0.2">
      <c r="M25637"/>
      <c r="N25637"/>
    </row>
    <row r="25638" spans="13:14" x14ac:dyDescent="0.2">
      <c r="M25638"/>
      <c r="N25638"/>
    </row>
    <row r="25639" spans="13:14" x14ac:dyDescent="0.2">
      <c r="M25639"/>
      <c r="N25639"/>
    </row>
    <row r="25640" spans="13:14" x14ac:dyDescent="0.2">
      <c r="M25640"/>
      <c r="N25640"/>
    </row>
    <row r="25641" spans="13:14" x14ac:dyDescent="0.2">
      <c r="M25641"/>
      <c r="N25641"/>
    </row>
    <row r="25642" spans="13:14" x14ac:dyDescent="0.2">
      <c r="M25642"/>
      <c r="N25642"/>
    </row>
    <row r="25643" spans="13:14" x14ac:dyDescent="0.2">
      <c r="M25643"/>
      <c r="N25643"/>
    </row>
    <row r="25644" spans="13:14" x14ac:dyDescent="0.2">
      <c r="M25644"/>
      <c r="N25644"/>
    </row>
    <row r="25645" spans="13:14" x14ac:dyDescent="0.2">
      <c r="M25645"/>
      <c r="N25645"/>
    </row>
    <row r="25646" spans="13:14" x14ac:dyDescent="0.2">
      <c r="M25646"/>
      <c r="N25646"/>
    </row>
    <row r="25647" spans="13:14" x14ac:dyDescent="0.2">
      <c r="M25647"/>
      <c r="N25647"/>
    </row>
    <row r="25648" spans="13:14" x14ac:dyDescent="0.2">
      <c r="M25648"/>
      <c r="N25648"/>
    </row>
    <row r="25649" spans="13:14" x14ac:dyDescent="0.2">
      <c r="M25649"/>
      <c r="N25649"/>
    </row>
    <row r="25650" spans="13:14" x14ac:dyDescent="0.2">
      <c r="M25650"/>
      <c r="N25650"/>
    </row>
    <row r="25651" spans="13:14" x14ac:dyDescent="0.2">
      <c r="M25651"/>
      <c r="N25651"/>
    </row>
    <row r="25652" spans="13:14" x14ac:dyDescent="0.2">
      <c r="M25652"/>
      <c r="N25652"/>
    </row>
    <row r="25653" spans="13:14" x14ac:dyDescent="0.2">
      <c r="M25653"/>
      <c r="N25653"/>
    </row>
    <row r="25654" spans="13:14" x14ac:dyDescent="0.2">
      <c r="M25654"/>
      <c r="N25654"/>
    </row>
    <row r="25655" spans="13:14" x14ac:dyDescent="0.2">
      <c r="M25655"/>
      <c r="N25655"/>
    </row>
    <row r="25656" spans="13:14" x14ac:dyDescent="0.2">
      <c r="M25656"/>
      <c r="N25656"/>
    </row>
    <row r="25657" spans="13:14" x14ac:dyDescent="0.2">
      <c r="M25657"/>
      <c r="N25657"/>
    </row>
    <row r="25658" spans="13:14" x14ac:dyDescent="0.2">
      <c r="M25658"/>
      <c r="N25658"/>
    </row>
    <row r="25659" spans="13:14" x14ac:dyDescent="0.2">
      <c r="M25659"/>
      <c r="N25659"/>
    </row>
    <row r="25660" spans="13:14" x14ac:dyDescent="0.2">
      <c r="M25660"/>
      <c r="N25660"/>
    </row>
    <row r="25661" spans="13:14" x14ac:dyDescent="0.2">
      <c r="M25661"/>
      <c r="N25661"/>
    </row>
    <row r="25662" spans="13:14" x14ac:dyDescent="0.2">
      <c r="M25662"/>
      <c r="N25662"/>
    </row>
    <row r="25663" spans="13:14" x14ac:dyDescent="0.2">
      <c r="M25663"/>
      <c r="N25663"/>
    </row>
    <row r="25664" spans="13:14" x14ac:dyDescent="0.2">
      <c r="M25664"/>
      <c r="N25664"/>
    </row>
    <row r="25665" spans="13:14" x14ac:dyDescent="0.2">
      <c r="M25665"/>
      <c r="N25665"/>
    </row>
    <row r="25666" spans="13:14" x14ac:dyDescent="0.2">
      <c r="M25666"/>
      <c r="N25666"/>
    </row>
    <row r="25667" spans="13:14" x14ac:dyDescent="0.2">
      <c r="M25667"/>
      <c r="N25667"/>
    </row>
    <row r="25668" spans="13:14" x14ac:dyDescent="0.2">
      <c r="M25668"/>
      <c r="N25668"/>
    </row>
    <row r="25669" spans="13:14" x14ac:dyDescent="0.2">
      <c r="M25669"/>
      <c r="N25669"/>
    </row>
    <row r="25670" spans="13:14" x14ac:dyDescent="0.2">
      <c r="M25670"/>
      <c r="N25670"/>
    </row>
    <row r="25671" spans="13:14" x14ac:dyDescent="0.2">
      <c r="M25671"/>
      <c r="N25671"/>
    </row>
    <row r="25672" spans="13:14" x14ac:dyDescent="0.2">
      <c r="M25672"/>
      <c r="N25672"/>
    </row>
    <row r="25673" spans="13:14" x14ac:dyDescent="0.2">
      <c r="M25673"/>
      <c r="N25673"/>
    </row>
    <row r="25674" spans="13:14" x14ac:dyDescent="0.2">
      <c r="M25674"/>
      <c r="N25674"/>
    </row>
    <row r="25675" spans="13:14" x14ac:dyDescent="0.2">
      <c r="M25675"/>
      <c r="N25675"/>
    </row>
    <row r="25676" spans="13:14" x14ac:dyDescent="0.2">
      <c r="M25676"/>
      <c r="N25676"/>
    </row>
    <row r="25677" spans="13:14" x14ac:dyDescent="0.2">
      <c r="M25677"/>
      <c r="N25677"/>
    </row>
    <row r="25678" spans="13:14" x14ac:dyDescent="0.2">
      <c r="M25678"/>
      <c r="N25678"/>
    </row>
    <row r="25679" spans="13:14" x14ac:dyDescent="0.2">
      <c r="M25679"/>
      <c r="N25679"/>
    </row>
    <row r="25680" spans="13:14" x14ac:dyDescent="0.2">
      <c r="M25680"/>
      <c r="N25680"/>
    </row>
    <row r="25681" spans="13:14" x14ac:dyDescent="0.2">
      <c r="M25681"/>
      <c r="N25681"/>
    </row>
    <row r="25682" spans="13:14" x14ac:dyDescent="0.2">
      <c r="M25682"/>
      <c r="N25682"/>
    </row>
    <row r="25683" spans="13:14" x14ac:dyDescent="0.2">
      <c r="M25683"/>
      <c r="N25683"/>
    </row>
    <row r="25684" spans="13:14" x14ac:dyDescent="0.2">
      <c r="M25684"/>
      <c r="N25684"/>
    </row>
    <row r="25685" spans="13:14" x14ac:dyDescent="0.2">
      <c r="M25685"/>
      <c r="N25685"/>
    </row>
    <row r="25686" spans="13:14" x14ac:dyDescent="0.2">
      <c r="M25686"/>
      <c r="N25686"/>
    </row>
    <row r="25687" spans="13:14" x14ac:dyDescent="0.2">
      <c r="M25687"/>
      <c r="N25687"/>
    </row>
    <row r="25688" spans="13:14" x14ac:dyDescent="0.2">
      <c r="M25688"/>
      <c r="N25688"/>
    </row>
    <row r="25689" spans="13:14" x14ac:dyDescent="0.2">
      <c r="M25689"/>
      <c r="N25689"/>
    </row>
    <row r="25690" spans="13:14" x14ac:dyDescent="0.2">
      <c r="M25690"/>
      <c r="N25690"/>
    </row>
    <row r="25691" spans="13:14" x14ac:dyDescent="0.2">
      <c r="M25691"/>
      <c r="N25691"/>
    </row>
    <row r="25692" spans="13:14" x14ac:dyDescent="0.2">
      <c r="M25692"/>
      <c r="N25692"/>
    </row>
    <row r="25693" spans="13:14" x14ac:dyDescent="0.2">
      <c r="M25693"/>
      <c r="N25693"/>
    </row>
    <row r="25694" spans="13:14" x14ac:dyDescent="0.2">
      <c r="M25694"/>
      <c r="N25694"/>
    </row>
    <row r="25695" spans="13:14" x14ac:dyDescent="0.2">
      <c r="M25695"/>
      <c r="N25695"/>
    </row>
    <row r="25696" spans="13:14" x14ac:dyDescent="0.2">
      <c r="M25696"/>
      <c r="N25696"/>
    </row>
    <row r="25697" spans="13:14" x14ac:dyDescent="0.2">
      <c r="M25697"/>
      <c r="N25697"/>
    </row>
    <row r="25698" spans="13:14" x14ac:dyDescent="0.2">
      <c r="M25698"/>
      <c r="N25698"/>
    </row>
    <row r="25699" spans="13:14" x14ac:dyDescent="0.2">
      <c r="M25699"/>
      <c r="N25699"/>
    </row>
    <row r="25700" spans="13:14" x14ac:dyDescent="0.2">
      <c r="M25700"/>
      <c r="N25700"/>
    </row>
    <row r="25701" spans="13:14" x14ac:dyDescent="0.2">
      <c r="M25701"/>
      <c r="N25701"/>
    </row>
    <row r="25702" spans="13:14" x14ac:dyDescent="0.2">
      <c r="M25702"/>
      <c r="N25702"/>
    </row>
    <row r="25703" spans="13:14" x14ac:dyDescent="0.2">
      <c r="M25703"/>
      <c r="N25703"/>
    </row>
    <row r="25704" spans="13:14" x14ac:dyDescent="0.2">
      <c r="M25704"/>
      <c r="N25704"/>
    </row>
    <row r="25705" spans="13:14" x14ac:dyDescent="0.2">
      <c r="M25705"/>
      <c r="N25705"/>
    </row>
    <row r="25706" spans="13:14" x14ac:dyDescent="0.2">
      <c r="M25706"/>
      <c r="N25706"/>
    </row>
    <row r="25707" spans="13:14" x14ac:dyDescent="0.2">
      <c r="M25707"/>
      <c r="N25707"/>
    </row>
    <row r="25708" spans="13:14" x14ac:dyDescent="0.2">
      <c r="M25708"/>
      <c r="N25708"/>
    </row>
    <row r="25709" spans="13:14" x14ac:dyDescent="0.2">
      <c r="M25709"/>
      <c r="N25709"/>
    </row>
    <row r="25710" spans="13:14" x14ac:dyDescent="0.2">
      <c r="M25710"/>
      <c r="N25710"/>
    </row>
    <row r="25711" spans="13:14" x14ac:dyDescent="0.2">
      <c r="M25711"/>
      <c r="N25711"/>
    </row>
    <row r="25712" spans="13:14" x14ac:dyDescent="0.2">
      <c r="M25712"/>
      <c r="N25712"/>
    </row>
    <row r="25713" spans="13:14" x14ac:dyDescent="0.2">
      <c r="M25713"/>
      <c r="N25713"/>
    </row>
    <row r="25714" spans="13:14" x14ac:dyDescent="0.2">
      <c r="M25714"/>
      <c r="N25714"/>
    </row>
    <row r="25715" spans="13:14" x14ac:dyDescent="0.2">
      <c r="M25715"/>
      <c r="N25715"/>
    </row>
    <row r="25716" spans="13:14" x14ac:dyDescent="0.2">
      <c r="M25716"/>
      <c r="N25716"/>
    </row>
    <row r="25717" spans="13:14" x14ac:dyDescent="0.2">
      <c r="M25717"/>
      <c r="N25717"/>
    </row>
    <row r="25718" spans="13:14" x14ac:dyDescent="0.2">
      <c r="M25718"/>
      <c r="N25718"/>
    </row>
    <row r="25719" spans="13:14" x14ac:dyDescent="0.2">
      <c r="M25719"/>
      <c r="N25719"/>
    </row>
    <row r="25720" spans="13:14" x14ac:dyDescent="0.2">
      <c r="M25720"/>
      <c r="N25720"/>
    </row>
    <row r="25721" spans="13:14" x14ac:dyDescent="0.2">
      <c r="M25721"/>
      <c r="N25721"/>
    </row>
    <row r="25722" spans="13:14" x14ac:dyDescent="0.2">
      <c r="M25722"/>
      <c r="N25722"/>
    </row>
    <row r="25723" spans="13:14" x14ac:dyDescent="0.2">
      <c r="M25723"/>
      <c r="N25723"/>
    </row>
    <row r="25724" spans="13:14" x14ac:dyDescent="0.2">
      <c r="M25724"/>
      <c r="N25724"/>
    </row>
    <row r="25725" spans="13:14" x14ac:dyDescent="0.2">
      <c r="M25725"/>
      <c r="N25725"/>
    </row>
    <row r="25726" spans="13:14" x14ac:dyDescent="0.2">
      <c r="M25726"/>
      <c r="N25726"/>
    </row>
    <row r="25727" spans="13:14" x14ac:dyDescent="0.2">
      <c r="M25727"/>
      <c r="N25727"/>
    </row>
    <row r="25728" spans="13:14" x14ac:dyDescent="0.2">
      <c r="M25728"/>
      <c r="N25728"/>
    </row>
    <row r="25729" spans="13:14" x14ac:dyDescent="0.2">
      <c r="M25729"/>
      <c r="N25729"/>
    </row>
    <row r="25730" spans="13:14" x14ac:dyDescent="0.2">
      <c r="M25730"/>
      <c r="N25730"/>
    </row>
    <row r="25731" spans="13:14" x14ac:dyDescent="0.2">
      <c r="M25731"/>
      <c r="N25731"/>
    </row>
    <row r="25732" spans="13:14" x14ac:dyDescent="0.2">
      <c r="M25732"/>
      <c r="N25732"/>
    </row>
    <row r="25733" spans="13:14" x14ac:dyDescent="0.2">
      <c r="M25733"/>
      <c r="N25733"/>
    </row>
    <row r="25734" spans="13:14" x14ac:dyDescent="0.2">
      <c r="M25734"/>
      <c r="N25734"/>
    </row>
    <row r="25735" spans="13:14" x14ac:dyDescent="0.2">
      <c r="M25735"/>
      <c r="N25735"/>
    </row>
    <row r="25736" spans="13:14" x14ac:dyDescent="0.2">
      <c r="M25736"/>
      <c r="N25736"/>
    </row>
    <row r="25737" spans="13:14" x14ac:dyDescent="0.2">
      <c r="M25737"/>
      <c r="N25737"/>
    </row>
    <row r="25738" spans="13:14" x14ac:dyDescent="0.2">
      <c r="M25738"/>
      <c r="N25738"/>
    </row>
    <row r="25739" spans="13:14" x14ac:dyDescent="0.2">
      <c r="M25739"/>
      <c r="N25739"/>
    </row>
    <row r="25740" spans="13:14" x14ac:dyDescent="0.2">
      <c r="M25740"/>
      <c r="N25740"/>
    </row>
    <row r="25741" spans="13:14" x14ac:dyDescent="0.2">
      <c r="M25741"/>
      <c r="N25741"/>
    </row>
    <row r="25742" spans="13:14" x14ac:dyDescent="0.2">
      <c r="M25742"/>
      <c r="N25742"/>
    </row>
    <row r="25743" spans="13:14" x14ac:dyDescent="0.2">
      <c r="M25743"/>
      <c r="N25743"/>
    </row>
    <row r="25744" spans="13:14" x14ac:dyDescent="0.2">
      <c r="M25744"/>
      <c r="N25744"/>
    </row>
    <row r="25745" spans="13:14" x14ac:dyDescent="0.2">
      <c r="M25745"/>
      <c r="N25745"/>
    </row>
    <row r="25746" spans="13:14" x14ac:dyDescent="0.2">
      <c r="M25746"/>
      <c r="N25746"/>
    </row>
    <row r="25747" spans="13:14" x14ac:dyDescent="0.2">
      <c r="M25747"/>
      <c r="N25747"/>
    </row>
    <row r="25748" spans="13:14" x14ac:dyDescent="0.2">
      <c r="M25748"/>
      <c r="N25748"/>
    </row>
    <row r="25749" spans="13:14" x14ac:dyDescent="0.2">
      <c r="M25749"/>
      <c r="N25749"/>
    </row>
    <row r="25750" spans="13:14" x14ac:dyDescent="0.2">
      <c r="M25750"/>
      <c r="N25750"/>
    </row>
    <row r="25751" spans="13:14" x14ac:dyDescent="0.2">
      <c r="M25751"/>
      <c r="N25751"/>
    </row>
    <row r="25752" spans="13:14" x14ac:dyDescent="0.2">
      <c r="M25752"/>
      <c r="N25752"/>
    </row>
    <row r="25753" spans="13:14" x14ac:dyDescent="0.2">
      <c r="M25753"/>
      <c r="N25753"/>
    </row>
    <row r="25754" spans="13:14" x14ac:dyDescent="0.2">
      <c r="M25754"/>
      <c r="N25754"/>
    </row>
    <row r="25755" spans="13:14" x14ac:dyDescent="0.2">
      <c r="M25755"/>
      <c r="N25755"/>
    </row>
    <row r="25756" spans="13:14" x14ac:dyDescent="0.2">
      <c r="M25756"/>
      <c r="N25756"/>
    </row>
    <row r="25757" spans="13:14" x14ac:dyDescent="0.2">
      <c r="M25757"/>
      <c r="N25757"/>
    </row>
    <row r="25758" spans="13:14" x14ac:dyDescent="0.2">
      <c r="M25758"/>
      <c r="N25758"/>
    </row>
    <row r="25759" spans="13:14" x14ac:dyDescent="0.2">
      <c r="M25759"/>
      <c r="N25759"/>
    </row>
    <row r="25760" spans="13:14" x14ac:dyDescent="0.2">
      <c r="M25760"/>
      <c r="N25760"/>
    </row>
    <row r="25761" spans="13:14" x14ac:dyDescent="0.2">
      <c r="M25761"/>
      <c r="N25761"/>
    </row>
    <row r="25762" spans="13:14" x14ac:dyDescent="0.2">
      <c r="M25762"/>
      <c r="N25762"/>
    </row>
    <row r="25763" spans="13:14" x14ac:dyDescent="0.2">
      <c r="M25763"/>
      <c r="N25763"/>
    </row>
    <row r="25764" spans="13:14" x14ac:dyDescent="0.2">
      <c r="M25764"/>
      <c r="N25764"/>
    </row>
    <row r="25765" spans="13:14" x14ac:dyDescent="0.2">
      <c r="M25765"/>
      <c r="N25765"/>
    </row>
    <row r="25766" spans="13:14" x14ac:dyDescent="0.2">
      <c r="M25766"/>
      <c r="N25766"/>
    </row>
    <row r="25767" spans="13:14" x14ac:dyDescent="0.2">
      <c r="M25767"/>
      <c r="N25767"/>
    </row>
    <row r="25768" spans="13:14" x14ac:dyDescent="0.2">
      <c r="M25768"/>
      <c r="N25768"/>
    </row>
    <row r="25769" spans="13:14" x14ac:dyDescent="0.2">
      <c r="M25769"/>
      <c r="N25769"/>
    </row>
    <row r="25770" spans="13:14" x14ac:dyDescent="0.2">
      <c r="M25770"/>
      <c r="N25770"/>
    </row>
    <row r="25771" spans="13:14" x14ac:dyDescent="0.2">
      <c r="M25771"/>
      <c r="N25771"/>
    </row>
    <row r="25772" spans="13:14" x14ac:dyDescent="0.2">
      <c r="M25772"/>
      <c r="N25772"/>
    </row>
    <row r="25773" spans="13:14" x14ac:dyDescent="0.2">
      <c r="M25773"/>
      <c r="N25773"/>
    </row>
    <row r="25774" spans="13:14" x14ac:dyDescent="0.2">
      <c r="M25774"/>
      <c r="N25774"/>
    </row>
    <row r="25775" spans="13:14" x14ac:dyDescent="0.2">
      <c r="M25775"/>
      <c r="N25775"/>
    </row>
    <row r="25776" spans="13:14" x14ac:dyDescent="0.2">
      <c r="M25776"/>
      <c r="N25776"/>
    </row>
    <row r="25777" spans="13:14" x14ac:dyDescent="0.2">
      <c r="M25777"/>
      <c r="N25777"/>
    </row>
    <row r="25778" spans="13:14" x14ac:dyDescent="0.2">
      <c r="M25778"/>
      <c r="N25778"/>
    </row>
    <row r="25779" spans="13:14" x14ac:dyDescent="0.2">
      <c r="M25779"/>
      <c r="N25779"/>
    </row>
    <row r="25780" spans="13:14" x14ac:dyDescent="0.2">
      <c r="M25780"/>
      <c r="N25780"/>
    </row>
    <row r="25781" spans="13:14" x14ac:dyDescent="0.2">
      <c r="M25781"/>
      <c r="N25781"/>
    </row>
    <row r="25782" spans="13:14" x14ac:dyDescent="0.2">
      <c r="M25782"/>
      <c r="N25782"/>
    </row>
    <row r="25783" spans="13:14" x14ac:dyDescent="0.2">
      <c r="M25783"/>
      <c r="N25783"/>
    </row>
    <row r="25784" spans="13:14" x14ac:dyDescent="0.2">
      <c r="M25784"/>
      <c r="N25784"/>
    </row>
    <row r="25785" spans="13:14" x14ac:dyDescent="0.2">
      <c r="M25785"/>
      <c r="N25785"/>
    </row>
    <row r="25786" spans="13:14" x14ac:dyDescent="0.2">
      <c r="M25786"/>
      <c r="N25786"/>
    </row>
    <row r="25787" spans="13:14" x14ac:dyDescent="0.2">
      <c r="M25787"/>
      <c r="N25787"/>
    </row>
    <row r="25788" spans="13:14" x14ac:dyDescent="0.2">
      <c r="M25788"/>
      <c r="N25788"/>
    </row>
    <row r="25789" spans="13:14" x14ac:dyDescent="0.2">
      <c r="M25789"/>
      <c r="N25789"/>
    </row>
    <row r="25790" spans="13:14" x14ac:dyDescent="0.2">
      <c r="M25790"/>
      <c r="N25790"/>
    </row>
    <row r="25791" spans="13:14" x14ac:dyDescent="0.2">
      <c r="M25791"/>
      <c r="N25791"/>
    </row>
    <row r="25792" spans="13:14" x14ac:dyDescent="0.2">
      <c r="M25792"/>
      <c r="N25792"/>
    </row>
    <row r="25793" spans="13:14" x14ac:dyDescent="0.2">
      <c r="M25793"/>
      <c r="N25793"/>
    </row>
    <row r="25794" spans="13:14" x14ac:dyDescent="0.2">
      <c r="M25794"/>
      <c r="N25794"/>
    </row>
    <row r="25795" spans="13:14" x14ac:dyDescent="0.2">
      <c r="M25795"/>
      <c r="N25795"/>
    </row>
    <row r="25796" spans="13:14" x14ac:dyDescent="0.2">
      <c r="M25796"/>
      <c r="N25796"/>
    </row>
    <row r="25797" spans="13:14" x14ac:dyDescent="0.2">
      <c r="M25797"/>
      <c r="N25797"/>
    </row>
    <row r="25798" spans="13:14" x14ac:dyDescent="0.2">
      <c r="M25798"/>
      <c r="N25798"/>
    </row>
    <row r="25799" spans="13:14" x14ac:dyDescent="0.2">
      <c r="M25799"/>
      <c r="N25799"/>
    </row>
    <row r="25800" spans="13:14" x14ac:dyDescent="0.2">
      <c r="M25800"/>
      <c r="N25800"/>
    </row>
    <row r="25801" spans="13:14" x14ac:dyDescent="0.2">
      <c r="M25801"/>
      <c r="N25801"/>
    </row>
    <row r="25802" spans="13:14" x14ac:dyDescent="0.2">
      <c r="M25802"/>
      <c r="N25802"/>
    </row>
    <row r="25803" spans="13:14" x14ac:dyDescent="0.2">
      <c r="M25803"/>
      <c r="N25803"/>
    </row>
    <row r="25804" spans="13:14" x14ac:dyDescent="0.2">
      <c r="M25804"/>
      <c r="N25804"/>
    </row>
    <row r="25805" spans="13:14" x14ac:dyDescent="0.2">
      <c r="M25805"/>
      <c r="N25805"/>
    </row>
    <row r="25806" spans="13:14" x14ac:dyDescent="0.2">
      <c r="M25806"/>
      <c r="N25806"/>
    </row>
    <row r="25807" spans="13:14" x14ac:dyDescent="0.2">
      <c r="M25807"/>
      <c r="N25807"/>
    </row>
    <row r="25808" spans="13:14" x14ac:dyDescent="0.2">
      <c r="M25808"/>
      <c r="N25808"/>
    </row>
    <row r="25809" spans="13:14" x14ac:dyDescent="0.2">
      <c r="M25809"/>
      <c r="N25809"/>
    </row>
    <row r="25810" spans="13:14" x14ac:dyDescent="0.2">
      <c r="M25810"/>
      <c r="N25810"/>
    </row>
    <row r="25811" spans="13:14" x14ac:dyDescent="0.2">
      <c r="M25811"/>
      <c r="N25811"/>
    </row>
    <row r="25812" spans="13:14" x14ac:dyDescent="0.2">
      <c r="M25812"/>
      <c r="N25812"/>
    </row>
    <row r="25813" spans="13:14" x14ac:dyDescent="0.2">
      <c r="M25813"/>
      <c r="N25813"/>
    </row>
    <row r="25814" spans="13:14" x14ac:dyDescent="0.2">
      <c r="M25814"/>
      <c r="N25814"/>
    </row>
    <row r="25815" spans="13:14" x14ac:dyDescent="0.2">
      <c r="M25815"/>
      <c r="N25815"/>
    </row>
    <row r="25816" spans="13:14" x14ac:dyDescent="0.2">
      <c r="M25816"/>
      <c r="N25816"/>
    </row>
    <row r="25817" spans="13:14" x14ac:dyDescent="0.2">
      <c r="M25817"/>
      <c r="N25817"/>
    </row>
    <row r="25818" spans="13:14" x14ac:dyDescent="0.2">
      <c r="M25818"/>
      <c r="N25818"/>
    </row>
    <row r="25819" spans="13:14" x14ac:dyDescent="0.2">
      <c r="M25819"/>
      <c r="N25819"/>
    </row>
    <row r="25820" spans="13:14" x14ac:dyDescent="0.2">
      <c r="M25820"/>
      <c r="N25820"/>
    </row>
    <row r="25821" spans="13:14" x14ac:dyDescent="0.2">
      <c r="M25821"/>
      <c r="N25821"/>
    </row>
    <row r="25822" spans="13:14" x14ac:dyDescent="0.2">
      <c r="M25822"/>
      <c r="N25822"/>
    </row>
    <row r="25823" spans="13:14" x14ac:dyDescent="0.2">
      <c r="M25823"/>
      <c r="N25823"/>
    </row>
    <row r="25824" spans="13:14" x14ac:dyDescent="0.2">
      <c r="M25824"/>
      <c r="N25824"/>
    </row>
    <row r="25825" spans="13:14" x14ac:dyDescent="0.2">
      <c r="M25825"/>
      <c r="N25825"/>
    </row>
    <row r="25826" spans="13:14" x14ac:dyDescent="0.2">
      <c r="M25826"/>
      <c r="N25826"/>
    </row>
    <row r="25827" spans="13:14" x14ac:dyDescent="0.2">
      <c r="M25827"/>
      <c r="N25827"/>
    </row>
    <row r="25828" spans="13:14" x14ac:dyDescent="0.2">
      <c r="M25828"/>
      <c r="N25828"/>
    </row>
    <row r="25829" spans="13:14" x14ac:dyDescent="0.2">
      <c r="M25829"/>
      <c r="N25829"/>
    </row>
    <row r="25830" spans="13:14" x14ac:dyDescent="0.2">
      <c r="M25830"/>
      <c r="N25830"/>
    </row>
    <row r="25831" spans="13:14" x14ac:dyDescent="0.2">
      <c r="M25831"/>
      <c r="N25831"/>
    </row>
    <row r="25832" spans="13:14" x14ac:dyDescent="0.2">
      <c r="M25832"/>
      <c r="N25832"/>
    </row>
    <row r="25833" spans="13:14" x14ac:dyDescent="0.2">
      <c r="M25833"/>
      <c r="N25833"/>
    </row>
    <row r="25834" spans="13:14" x14ac:dyDescent="0.2">
      <c r="M25834"/>
      <c r="N25834"/>
    </row>
    <row r="25835" spans="13:14" x14ac:dyDescent="0.2">
      <c r="M25835"/>
      <c r="N25835"/>
    </row>
    <row r="25836" spans="13:14" x14ac:dyDescent="0.2">
      <c r="M25836"/>
      <c r="N25836"/>
    </row>
    <row r="25837" spans="13:14" x14ac:dyDescent="0.2">
      <c r="M25837"/>
      <c r="N25837"/>
    </row>
    <row r="25838" spans="13:14" x14ac:dyDescent="0.2">
      <c r="M25838"/>
      <c r="N25838"/>
    </row>
    <row r="25839" spans="13:14" x14ac:dyDescent="0.2">
      <c r="M25839"/>
      <c r="N25839"/>
    </row>
    <row r="25840" spans="13:14" x14ac:dyDescent="0.2">
      <c r="M25840"/>
      <c r="N25840"/>
    </row>
    <row r="25841" spans="13:14" x14ac:dyDescent="0.2">
      <c r="M25841"/>
      <c r="N25841"/>
    </row>
    <row r="25842" spans="13:14" x14ac:dyDescent="0.2">
      <c r="M25842"/>
      <c r="N25842"/>
    </row>
    <row r="25843" spans="13:14" x14ac:dyDescent="0.2">
      <c r="M25843"/>
      <c r="N25843"/>
    </row>
    <row r="25844" spans="13:14" x14ac:dyDescent="0.2">
      <c r="M25844"/>
      <c r="N25844"/>
    </row>
    <row r="25845" spans="13:14" x14ac:dyDescent="0.2">
      <c r="M25845"/>
      <c r="N25845"/>
    </row>
    <row r="25846" spans="13:14" x14ac:dyDescent="0.2">
      <c r="M25846"/>
      <c r="N25846"/>
    </row>
    <row r="25847" spans="13:14" x14ac:dyDescent="0.2">
      <c r="M25847"/>
      <c r="N25847"/>
    </row>
    <row r="25848" spans="13:14" x14ac:dyDescent="0.2">
      <c r="M25848"/>
      <c r="N25848"/>
    </row>
    <row r="25849" spans="13:14" x14ac:dyDescent="0.2">
      <c r="M25849"/>
      <c r="N25849"/>
    </row>
    <row r="25850" spans="13:14" x14ac:dyDescent="0.2">
      <c r="M25850"/>
      <c r="N25850"/>
    </row>
    <row r="25851" spans="13:14" x14ac:dyDescent="0.2">
      <c r="M25851"/>
      <c r="N25851"/>
    </row>
    <row r="25852" spans="13:14" x14ac:dyDescent="0.2">
      <c r="M25852"/>
      <c r="N25852"/>
    </row>
    <row r="25853" spans="13:14" x14ac:dyDescent="0.2">
      <c r="M25853"/>
      <c r="N25853"/>
    </row>
    <row r="25854" spans="13:14" x14ac:dyDescent="0.2">
      <c r="M25854"/>
      <c r="N25854"/>
    </row>
    <row r="25855" spans="13:14" x14ac:dyDescent="0.2">
      <c r="M25855"/>
      <c r="N25855"/>
    </row>
    <row r="25856" spans="13:14" x14ac:dyDescent="0.2">
      <c r="M25856"/>
      <c r="N25856"/>
    </row>
    <row r="25857" spans="13:14" x14ac:dyDescent="0.2">
      <c r="M25857"/>
      <c r="N25857"/>
    </row>
    <row r="25858" spans="13:14" x14ac:dyDescent="0.2">
      <c r="M25858"/>
      <c r="N25858"/>
    </row>
    <row r="25859" spans="13:14" x14ac:dyDescent="0.2">
      <c r="M25859"/>
      <c r="N25859"/>
    </row>
    <row r="25860" spans="13:14" x14ac:dyDescent="0.2">
      <c r="M25860"/>
      <c r="N25860"/>
    </row>
    <row r="25861" spans="13:14" x14ac:dyDescent="0.2">
      <c r="M25861"/>
      <c r="N25861"/>
    </row>
    <row r="25862" spans="13:14" x14ac:dyDescent="0.2">
      <c r="M25862"/>
      <c r="N25862"/>
    </row>
    <row r="25863" spans="13:14" x14ac:dyDescent="0.2">
      <c r="M25863"/>
      <c r="N25863"/>
    </row>
    <row r="25864" spans="13:14" x14ac:dyDescent="0.2">
      <c r="M25864"/>
      <c r="N25864"/>
    </row>
    <row r="25865" spans="13:14" x14ac:dyDescent="0.2">
      <c r="M25865"/>
      <c r="N25865"/>
    </row>
    <row r="25866" spans="13:14" x14ac:dyDescent="0.2">
      <c r="M25866"/>
      <c r="N25866"/>
    </row>
    <row r="25867" spans="13:14" x14ac:dyDescent="0.2">
      <c r="M25867"/>
      <c r="N25867"/>
    </row>
    <row r="25868" spans="13:14" x14ac:dyDescent="0.2">
      <c r="M25868"/>
      <c r="N25868"/>
    </row>
    <row r="25869" spans="13:14" x14ac:dyDescent="0.2">
      <c r="M25869"/>
      <c r="N25869"/>
    </row>
    <row r="25870" spans="13:14" x14ac:dyDescent="0.2">
      <c r="M25870"/>
      <c r="N25870"/>
    </row>
    <row r="25871" spans="13:14" x14ac:dyDescent="0.2">
      <c r="M25871"/>
      <c r="N25871"/>
    </row>
    <row r="25872" spans="13:14" x14ac:dyDescent="0.2">
      <c r="M25872"/>
      <c r="N25872"/>
    </row>
    <row r="25873" spans="13:14" x14ac:dyDescent="0.2">
      <c r="M25873"/>
      <c r="N25873"/>
    </row>
    <row r="25874" spans="13:14" x14ac:dyDescent="0.2">
      <c r="M25874"/>
      <c r="N25874"/>
    </row>
    <row r="25875" spans="13:14" x14ac:dyDescent="0.2">
      <c r="M25875"/>
      <c r="N25875"/>
    </row>
    <row r="25876" spans="13:14" x14ac:dyDescent="0.2">
      <c r="M25876"/>
      <c r="N25876"/>
    </row>
    <row r="25877" spans="13:14" x14ac:dyDescent="0.2">
      <c r="M25877"/>
      <c r="N25877"/>
    </row>
    <row r="25878" spans="13:14" x14ac:dyDescent="0.2">
      <c r="M25878"/>
      <c r="N25878"/>
    </row>
    <row r="25879" spans="13:14" x14ac:dyDescent="0.2">
      <c r="M25879"/>
      <c r="N25879"/>
    </row>
    <row r="25880" spans="13:14" x14ac:dyDescent="0.2">
      <c r="M25880"/>
      <c r="N25880"/>
    </row>
    <row r="25881" spans="13:14" x14ac:dyDescent="0.2">
      <c r="M25881"/>
      <c r="N25881"/>
    </row>
    <row r="25882" spans="13:14" x14ac:dyDescent="0.2">
      <c r="M25882"/>
      <c r="N25882"/>
    </row>
    <row r="25883" spans="13:14" x14ac:dyDescent="0.2">
      <c r="M25883"/>
      <c r="N25883"/>
    </row>
    <row r="25884" spans="13:14" x14ac:dyDescent="0.2">
      <c r="M25884"/>
      <c r="N25884"/>
    </row>
    <row r="25885" spans="13:14" x14ac:dyDescent="0.2">
      <c r="M25885"/>
      <c r="N25885"/>
    </row>
    <row r="25886" spans="13:14" x14ac:dyDescent="0.2">
      <c r="M25886"/>
      <c r="N25886"/>
    </row>
    <row r="25887" spans="13:14" x14ac:dyDescent="0.2">
      <c r="M25887"/>
      <c r="N25887"/>
    </row>
    <row r="25888" spans="13:14" x14ac:dyDescent="0.2">
      <c r="M25888"/>
      <c r="N25888"/>
    </row>
    <row r="25889" spans="13:14" x14ac:dyDescent="0.2">
      <c r="M25889"/>
      <c r="N25889"/>
    </row>
    <row r="25890" spans="13:14" x14ac:dyDescent="0.2">
      <c r="M25890"/>
      <c r="N25890"/>
    </row>
    <row r="25891" spans="13:14" x14ac:dyDescent="0.2">
      <c r="M25891"/>
      <c r="N25891"/>
    </row>
    <row r="25892" spans="13:14" x14ac:dyDescent="0.2">
      <c r="M25892"/>
      <c r="N25892"/>
    </row>
    <row r="25893" spans="13:14" x14ac:dyDescent="0.2">
      <c r="M25893"/>
      <c r="N25893"/>
    </row>
    <row r="25894" spans="13:14" x14ac:dyDescent="0.2">
      <c r="M25894"/>
      <c r="N25894"/>
    </row>
    <row r="25895" spans="13:14" x14ac:dyDescent="0.2">
      <c r="M25895"/>
      <c r="N25895"/>
    </row>
    <row r="25896" spans="13:14" x14ac:dyDescent="0.2">
      <c r="M25896"/>
      <c r="N25896"/>
    </row>
    <row r="25897" spans="13:14" x14ac:dyDescent="0.2">
      <c r="M25897"/>
      <c r="N25897"/>
    </row>
    <row r="25898" spans="13:14" x14ac:dyDescent="0.2">
      <c r="M25898"/>
      <c r="N25898"/>
    </row>
    <row r="25899" spans="13:14" x14ac:dyDescent="0.2">
      <c r="M25899"/>
      <c r="N25899"/>
    </row>
    <row r="25900" spans="13:14" x14ac:dyDescent="0.2">
      <c r="M25900"/>
      <c r="N25900"/>
    </row>
    <row r="25901" spans="13:14" x14ac:dyDescent="0.2">
      <c r="M25901"/>
      <c r="N25901"/>
    </row>
    <row r="25902" spans="13:14" x14ac:dyDescent="0.2">
      <c r="M25902"/>
      <c r="N25902"/>
    </row>
    <row r="25903" spans="13:14" x14ac:dyDescent="0.2">
      <c r="M25903"/>
      <c r="N25903"/>
    </row>
    <row r="25904" spans="13:14" x14ac:dyDescent="0.2">
      <c r="M25904"/>
      <c r="N25904"/>
    </row>
    <row r="25905" spans="13:14" x14ac:dyDescent="0.2">
      <c r="M25905"/>
      <c r="N25905"/>
    </row>
    <row r="25906" spans="13:14" x14ac:dyDescent="0.2">
      <c r="M25906"/>
      <c r="N25906"/>
    </row>
    <row r="25907" spans="13:14" x14ac:dyDescent="0.2">
      <c r="M25907"/>
      <c r="N25907"/>
    </row>
    <row r="25908" spans="13:14" x14ac:dyDescent="0.2">
      <c r="M25908"/>
      <c r="N25908"/>
    </row>
    <row r="25909" spans="13:14" x14ac:dyDescent="0.2">
      <c r="M25909"/>
      <c r="N25909"/>
    </row>
    <row r="25910" spans="13:14" x14ac:dyDescent="0.2">
      <c r="M25910"/>
      <c r="N25910"/>
    </row>
    <row r="25911" spans="13:14" x14ac:dyDescent="0.2">
      <c r="M25911"/>
      <c r="N25911"/>
    </row>
    <row r="25912" spans="13:14" x14ac:dyDescent="0.2">
      <c r="M25912"/>
      <c r="N25912"/>
    </row>
    <row r="25913" spans="13:14" x14ac:dyDescent="0.2">
      <c r="M25913"/>
      <c r="N25913"/>
    </row>
    <row r="25914" spans="13:14" x14ac:dyDescent="0.2">
      <c r="M25914"/>
      <c r="N25914"/>
    </row>
    <row r="25915" spans="13:14" x14ac:dyDescent="0.2">
      <c r="M25915"/>
      <c r="N25915"/>
    </row>
    <row r="25916" spans="13:14" x14ac:dyDescent="0.2">
      <c r="M25916"/>
      <c r="N25916"/>
    </row>
    <row r="25917" spans="13:14" x14ac:dyDescent="0.2">
      <c r="M25917"/>
      <c r="N25917"/>
    </row>
    <row r="25918" spans="13:14" x14ac:dyDescent="0.2">
      <c r="M25918"/>
      <c r="N25918"/>
    </row>
    <row r="25919" spans="13:14" x14ac:dyDescent="0.2">
      <c r="M25919"/>
      <c r="N25919"/>
    </row>
    <row r="25920" spans="13:14" x14ac:dyDescent="0.2">
      <c r="M25920"/>
      <c r="N25920"/>
    </row>
    <row r="25921" spans="13:14" x14ac:dyDescent="0.2">
      <c r="M25921"/>
      <c r="N25921"/>
    </row>
    <row r="25922" spans="13:14" x14ac:dyDescent="0.2">
      <c r="M25922"/>
      <c r="N25922"/>
    </row>
    <row r="25923" spans="13:14" x14ac:dyDescent="0.2">
      <c r="M25923"/>
      <c r="N25923"/>
    </row>
    <row r="25924" spans="13:14" x14ac:dyDescent="0.2">
      <c r="M25924"/>
      <c r="N25924"/>
    </row>
    <row r="25925" spans="13:14" x14ac:dyDescent="0.2">
      <c r="M25925"/>
      <c r="N25925"/>
    </row>
    <row r="25926" spans="13:14" x14ac:dyDescent="0.2">
      <c r="M25926"/>
      <c r="N25926"/>
    </row>
    <row r="25927" spans="13:14" x14ac:dyDescent="0.2">
      <c r="M25927"/>
      <c r="N25927"/>
    </row>
    <row r="25928" spans="13:14" x14ac:dyDescent="0.2">
      <c r="M25928"/>
      <c r="N25928"/>
    </row>
    <row r="25929" spans="13:14" x14ac:dyDescent="0.2">
      <c r="M25929"/>
      <c r="N25929"/>
    </row>
    <row r="25930" spans="13:14" x14ac:dyDescent="0.2">
      <c r="M25930"/>
      <c r="N25930"/>
    </row>
    <row r="25931" spans="13:14" x14ac:dyDescent="0.2">
      <c r="M25931"/>
      <c r="N25931"/>
    </row>
    <row r="25932" spans="13:14" x14ac:dyDescent="0.2">
      <c r="M25932"/>
      <c r="N25932"/>
    </row>
    <row r="25933" spans="13:14" x14ac:dyDescent="0.2">
      <c r="M25933"/>
      <c r="N25933"/>
    </row>
    <row r="25934" spans="13:14" x14ac:dyDescent="0.2">
      <c r="M25934"/>
      <c r="N25934"/>
    </row>
    <row r="25935" spans="13:14" x14ac:dyDescent="0.2">
      <c r="M25935"/>
      <c r="N25935"/>
    </row>
    <row r="25936" spans="13:14" x14ac:dyDescent="0.2">
      <c r="M25936"/>
      <c r="N25936"/>
    </row>
    <row r="25937" spans="13:14" x14ac:dyDescent="0.2">
      <c r="M25937"/>
      <c r="N25937"/>
    </row>
    <row r="25938" spans="13:14" x14ac:dyDescent="0.2">
      <c r="M25938"/>
      <c r="N25938"/>
    </row>
    <row r="25939" spans="13:14" x14ac:dyDescent="0.2">
      <c r="M25939"/>
      <c r="N25939"/>
    </row>
    <row r="25940" spans="13:14" x14ac:dyDescent="0.2">
      <c r="M25940"/>
      <c r="N25940"/>
    </row>
    <row r="25941" spans="13:14" x14ac:dyDescent="0.2">
      <c r="M25941"/>
      <c r="N25941"/>
    </row>
    <row r="25942" spans="13:14" x14ac:dyDescent="0.2">
      <c r="M25942"/>
      <c r="N25942"/>
    </row>
    <row r="25943" spans="13:14" x14ac:dyDescent="0.2">
      <c r="M25943"/>
      <c r="N25943"/>
    </row>
    <row r="25944" spans="13:14" x14ac:dyDescent="0.2">
      <c r="M25944"/>
      <c r="N25944"/>
    </row>
    <row r="25945" spans="13:14" x14ac:dyDescent="0.2">
      <c r="M25945"/>
      <c r="N25945"/>
    </row>
    <row r="25946" spans="13:14" x14ac:dyDescent="0.2">
      <c r="M25946"/>
      <c r="N25946"/>
    </row>
    <row r="25947" spans="13:14" x14ac:dyDescent="0.2">
      <c r="M25947"/>
      <c r="N25947"/>
    </row>
    <row r="25948" spans="13:14" x14ac:dyDescent="0.2">
      <c r="M25948"/>
      <c r="N25948"/>
    </row>
    <row r="25949" spans="13:14" x14ac:dyDescent="0.2">
      <c r="M25949"/>
      <c r="N25949"/>
    </row>
    <row r="25950" spans="13:14" x14ac:dyDescent="0.2">
      <c r="M25950"/>
      <c r="N25950"/>
    </row>
    <row r="25951" spans="13:14" x14ac:dyDescent="0.2">
      <c r="M25951"/>
      <c r="N25951"/>
    </row>
    <row r="25952" spans="13:14" x14ac:dyDescent="0.2">
      <c r="M25952"/>
      <c r="N25952"/>
    </row>
    <row r="25953" spans="13:14" x14ac:dyDescent="0.2">
      <c r="M25953"/>
      <c r="N25953"/>
    </row>
    <row r="25954" spans="13:14" x14ac:dyDescent="0.2">
      <c r="M25954"/>
      <c r="N25954"/>
    </row>
    <row r="25955" spans="13:14" x14ac:dyDescent="0.2">
      <c r="M25955"/>
      <c r="N25955"/>
    </row>
    <row r="25956" spans="13:14" x14ac:dyDescent="0.2">
      <c r="M25956"/>
      <c r="N25956"/>
    </row>
    <row r="25957" spans="13:14" x14ac:dyDescent="0.2">
      <c r="M25957"/>
      <c r="N25957"/>
    </row>
    <row r="25958" spans="13:14" x14ac:dyDescent="0.2">
      <c r="M25958"/>
      <c r="N25958"/>
    </row>
    <row r="25959" spans="13:14" x14ac:dyDescent="0.2">
      <c r="M25959"/>
      <c r="N25959"/>
    </row>
    <row r="25960" spans="13:14" x14ac:dyDescent="0.2">
      <c r="M25960"/>
      <c r="N25960"/>
    </row>
    <row r="25961" spans="13:14" x14ac:dyDescent="0.2">
      <c r="M25961"/>
      <c r="N25961"/>
    </row>
    <row r="25962" spans="13:14" x14ac:dyDescent="0.2">
      <c r="M25962"/>
      <c r="N25962"/>
    </row>
    <row r="25963" spans="13:14" x14ac:dyDescent="0.2">
      <c r="M25963"/>
      <c r="N25963"/>
    </row>
    <row r="25964" spans="13:14" x14ac:dyDescent="0.2">
      <c r="M25964"/>
      <c r="N25964"/>
    </row>
    <row r="25965" spans="13:14" x14ac:dyDescent="0.2">
      <c r="M25965"/>
      <c r="N25965"/>
    </row>
    <row r="25966" spans="13:14" x14ac:dyDescent="0.2">
      <c r="M25966"/>
      <c r="N25966"/>
    </row>
    <row r="25967" spans="13:14" x14ac:dyDescent="0.2">
      <c r="M25967"/>
      <c r="N25967"/>
    </row>
    <row r="25968" spans="13:14" x14ac:dyDescent="0.2">
      <c r="M25968"/>
      <c r="N25968"/>
    </row>
    <row r="25969" spans="13:14" x14ac:dyDescent="0.2">
      <c r="M25969"/>
      <c r="N25969"/>
    </row>
    <row r="25970" spans="13:14" x14ac:dyDescent="0.2">
      <c r="M25970"/>
      <c r="N25970"/>
    </row>
    <row r="25971" spans="13:14" x14ac:dyDescent="0.2">
      <c r="M25971"/>
      <c r="N25971"/>
    </row>
    <row r="25972" spans="13:14" x14ac:dyDescent="0.2">
      <c r="M25972"/>
      <c r="N25972"/>
    </row>
    <row r="25973" spans="13:14" x14ac:dyDescent="0.2">
      <c r="M25973"/>
      <c r="N25973"/>
    </row>
    <row r="25974" spans="13:14" x14ac:dyDescent="0.2">
      <c r="M25974"/>
      <c r="N25974"/>
    </row>
    <row r="25975" spans="13:14" x14ac:dyDescent="0.2">
      <c r="M25975"/>
      <c r="N25975"/>
    </row>
    <row r="25976" spans="13:14" x14ac:dyDescent="0.2">
      <c r="M25976"/>
      <c r="N25976"/>
    </row>
    <row r="25977" spans="13:14" x14ac:dyDescent="0.2">
      <c r="M25977"/>
      <c r="N25977"/>
    </row>
    <row r="25978" spans="13:14" x14ac:dyDescent="0.2">
      <c r="M25978"/>
      <c r="N25978"/>
    </row>
    <row r="25979" spans="13:14" x14ac:dyDescent="0.2">
      <c r="M25979"/>
      <c r="N25979"/>
    </row>
    <row r="25980" spans="13:14" x14ac:dyDescent="0.2">
      <c r="M25980"/>
      <c r="N25980"/>
    </row>
    <row r="25981" spans="13:14" x14ac:dyDescent="0.2">
      <c r="M25981"/>
      <c r="N25981"/>
    </row>
    <row r="25982" spans="13:14" x14ac:dyDescent="0.2">
      <c r="M25982"/>
      <c r="N25982"/>
    </row>
    <row r="25983" spans="13:14" x14ac:dyDescent="0.2">
      <c r="M25983"/>
      <c r="N25983"/>
    </row>
    <row r="25984" spans="13:14" x14ac:dyDescent="0.2">
      <c r="M25984"/>
      <c r="N25984"/>
    </row>
    <row r="25985" spans="13:14" x14ac:dyDescent="0.2">
      <c r="M25985"/>
      <c r="N25985"/>
    </row>
    <row r="25986" spans="13:14" x14ac:dyDescent="0.2">
      <c r="M25986"/>
      <c r="N25986"/>
    </row>
    <row r="25987" spans="13:14" x14ac:dyDescent="0.2">
      <c r="M25987"/>
      <c r="N25987"/>
    </row>
    <row r="25988" spans="13:14" x14ac:dyDescent="0.2">
      <c r="M25988"/>
      <c r="N25988"/>
    </row>
    <row r="25989" spans="13:14" x14ac:dyDescent="0.2">
      <c r="M25989"/>
      <c r="N25989"/>
    </row>
    <row r="25990" spans="13:14" x14ac:dyDescent="0.2">
      <c r="M25990"/>
      <c r="N25990"/>
    </row>
    <row r="25991" spans="13:14" x14ac:dyDescent="0.2">
      <c r="M25991"/>
      <c r="N25991"/>
    </row>
    <row r="25992" spans="13:14" x14ac:dyDescent="0.2">
      <c r="M25992"/>
      <c r="N25992"/>
    </row>
    <row r="25993" spans="13:14" x14ac:dyDescent="0.2">
      <c r="M25993"/>
      <c r="N25993"/>
    </row>
    <row r="25994" spans="13:14" x14ac:dyDescent="0.2">
      <c r="M25994"/>
      <c r="N25994"/>
    </row>
    <row r="25995" spans="13:14" x14ac:dyDescent="0.2">
      <c r="M25995"/>
      <c r="N25995"/>
    </row>
    <row r="25996" spans="13:14" x14ac:dyDescent="0.2">
      <c r="M25996"/>
      <c r="N25996"/>
    </row>
    <row r="25997" spans="13:14" x14ac:dyDescent="0.2">
      <c r="M25997"/>
      <c r="N25997"/>
    </row>
    <row r="25998" spans="13:14" x14ac:dyDescent="0.2">
      <c r="M25998"/>
      <c r="N25998"/>
    </row>
    <row r="25999" spans="13:14" x14ac:dyDescent="0.2">
      <c r="M25999"/>
      <c r="N25999"/>
    </row>
    <row r="26000" spans="13:14" x14ac:dyDescent="0.2">
      <c r="M26000"/>
      <c r="N26000"/>
    </row>
    <row r="26001" spans="13:14" x14ac:dyDescent="0.2">
      <c r="M26001"/>
      <c r="N26001"/>
    </row>
    <row r="26002" spans="13:14" x14ac:dyDescent="0.2">
      <c r="M26002"/>
      <c r="N26002"/>
    </row>
    <row r="26003" spans="13:14" x14ac:dyDescent="0.2">
      <c r="M26003"/>
      <c r="N26003"/>
    </row>
    <row r="26004" spans="13:14" x14ac:dyDescent="0.2">
      <c r="M26004"/>
      <c r="N26004"/>
    </row>
    <row r="26005" spans="13:14" x14ac:dyDescent="0.2">
      <c r="M26005"/>
      <c r="N26005"/>
    </row>
    <row r="26006" spans="13:14" x14ac:dyDescent="0.2">
      <c r="M26006"/>
      <c r="N26006"/>
    </row>
    <row r="26007" spans="13:14" x14ac:dyDescent="0.2">
      <c r="M26007"/>
      <c r="N26007"/>
    </row>
    <row r="26008" spans="13:14" x14ac:dyDescent="0.2">
      <c r="M26008"/>
      <c r="N26008"/>
    </row>
    <row r="26009" spans="13:14" x14ac:dyDescent="0.2">
      <c r="M26009"/>
      <c r="N26009"/>
    </row>
    <row r="26010" spans="13:14" x14ac:dyDescent="0.2">
      <c r="M26010"/>
      <c r="N26010"/>
    </row>
    <row r="26011" spans="13:14" x14ac:dyDescent="0.2">
      <c r="M26011"/>
      <c r="N26011"/>
    </row>
    <row r="26012" spans="13:14" x14ac:dyDescent="0.2">
      <c r="M26012"/>
      <c r="N26012"/>
    </row>
    <row r="26013" spans="13:14" x14ac:dyDescent="0.2">
      <c r="M26013"/>
      <c r="N26013"/>
    </row>
    <row r="26014" spans="13:14" x14ac:dyDescent="0.2">
      <c r="M26014"/>
      <c r="N26014"/>
    </row>
    <row r="26015" spans="13:14" x14ac:dyDescent="0.2">
      <c r="M26015"/>
      <c r="N26015"/>
    </row>
    <row r="26016" spans="13:14" x14ac:dyDescent="0.2">
      <c r="M26016"/>
      <c r="N26016"/>
    </row>
    <row r="26017" spans="13:14" x14ac:dyDescent="0.2">
      <c r="M26017"/>
      <c r="N26017"/>
    </row>
    <row r="26018" spans="13:14" x14ac:dyDescent="0.2">
      <c r="M26018"/>
      <c r="N26018"/>
    </row>
    <row r="26019" spans="13:14" x14ac:dyDescent="0.2">
      <c r="M26019"/>
      <c r="N26019"/>
    </row>
    <row r="26020" spans="13:14" x14ac:dyDescent="0.2">
      <c r="M26020"/>
      <c r="N26020"/>
    </row>
    <row r="26021" spans="13:14" x14ac:dyDescent="0.2">
      <c r="M26021"/>
      <c r="N26021"/>
    </row>
    <row r="26022" spans="13:14" x14ac:dyDescent="0.2">
      <c r="M26022"/>
      <c r="N26022"/>
    </row>
    <row r="26023" spans="13:14" x14ac:dyDescent="0.2">
      <c r="M26023"/>
      <c r="N26023"/>
    </row>
    <row r="26024" spans="13:14" x14ac:dyDescent="0.2">
      <c r="M26024"/>
      <c r="N26024"/>
    </row>
    <row r="26025" spans="13:14" x14ac:dyDescent="0.2">
      <c r="M26025"/>
      <c r="N26025"/>
    </row>
    <row r="26026" spans="13:14" x14ac:dyDescent="0.2">
      <c r="M26026"/>
      <c r="N26026"/>
    </row>
    <row r="26027" spans="13:14" x14ac:dyDescent="0.2">
      <c r="M26027"/>
      <c r="N26027"/>
    </row>
    <row r="26028" spans="13:14" x14ac:dyDescent="0.2">
      <c r="M26028"/>
      <c r="N26028"/>
    </row>
    <row r="26029" spans="13:14" x14ac:dyDescent="0.2">
      <c r="M26029"/>
      <c r="N26029"/>
    </row>
    <row r="26030" spans="13:14" x14ac:dyDescent="0.2">
      <c r="M26030"/>
      <c r="N26030"/>
    </row>
    <row r="26031" spans="13:14" x14ac:dyDescent="0.2">
      <c r="M26031"/>
      <c r="N26031"/>
    </row>
    <row r="26032" spans="13:14" x14ac:dyDescent="0.2">
      <c r="M26032"/>
      <c r="N26032"/>
    </row>
    <row r="26033" spans="13:14" x14ac:dyDescent="0.2">
      <c r="M26033"/>
      <c r="N26033"/>
    </row>
    <row r="26034" spans="13:14" x14ac:dyDescent="0.2">
      <c r="M26034"/>
      <c r="N26034"/>
    </row>
    <row r="26035" spans="13:14" x14ac:dyDescent="0.2">
      <c r="M26035"/>
      <c r="N26035"/>
    </row>
    <row r="26036" spans="13:14" x14ac:dyDescent="0.2">
      <c r="M26036"/>
      <c r="N26036"/>
    </row>
    <row r="26037" spans="13:14" x14ac:dyDescent="0.2">
      <c r="M26037"/>
      <c r="N26037"/>
    </row>
    <row r="26038" spans="13:14" x14ac:dyDescent="0.2">
      <c r="M26038"/>
      <c r="N26038"/>
    </row>
    <row r="26039" spans="13:14" x14ac:dyDescent="0.2">
      <c r="M26039"/>
      <c r="N26039"/>
    </row>
    <row r="26040" spans="13:14" x14ac:dyDescent="0.2">
      <c r="M26040"/>
      <c r="N26040"/>
    </row>
    <row r="26041" spans="13:14" x14ac:dyDescent="0.2">
      <c r="M26041"/>
      <c r="N26041"/>
    </row>
    <row r="26042" spans="13:14" x14ac:dyDescent="0.2">
      <c r="M26042"/>
      <c r="N26042"/>
    </row>
    <row r="26043" spans="13:14" x14ac:dyDescent="0.2">
      <c r="M26043"/>
      <c r="N26043"/>
    </row>
    <row r="26044" spans="13:14" x14ac:dyDescent="0.2">
      <c r="M26044"/>
      <c r="N26044"/>
    </row>
    <row r="26045" spans="13:14" x14ac:dyDescent="0.2">
      <c r="M26045"/>
      <c r="N26045"/>
    </row>
    <row r="26046" spans="13:14" x14ac:dyDescent="0.2">
      <c r="M26046"/>
      <c r="N26046"/>
    </row>
    <row r="26047" spans="13:14" x14ac:dyDescent="0.2">
      <c r="M26047"/>
      <c r="N26047"/>
    </row>
    <row r="26048" spans="13:14" x14ac:dyDescent="0.2">
      <c r="M26048"/>
      <c r="N26048"/>
    </row>
    <row r="26049" spans="13:14" x14ac:dyDescent="0.2">
      <c r="M26049"/>
      <c r="N26049"/>
    </row>
    <row r="26050" spans="13:14" x14ac:dyDescent="0.2">
      <c r="M26050"/>
      <c r="N26050"/>
    </row>
    <row r="26051" spans="13:14" x14ac:dyDescent="0.2">
      <c r="M26051"/>
      <c r="N26051"/>
    </row>
    <row r="26052" spans="13:14" x14ac:dyDescent="0.2">
      <c r="M26052"/>
      <c r="N26052"/>
    </row>
    <row r="26053" spans="13:14" x14ac:dyDescent="0.2">
      <c r="M26053"/>
      <c r="N26053"/>
    </row>
    <row r="26054" spans="13:14" x14ac:dyDescent="0.2">
      <c r="M26054"/>
      <c r="N26054"/>
    </row>
    <row r="26055" spans="13:14" x14ac:dyDescent="0.2">
      <c r="M26055"/>
      <c r="N26055"/>
    </row>
    <row r="26056" spans="13:14" x14ac:dyDescent="0.2">
      <c r="M26056"/>
      <c r="N26056"/>
    </row>
    <row r="26057" spans="13:14" x14ac:dyDescent="0.2">
      <c r="M26057"/>
      <c r="N26057"/>
    </row>
    <row r="26058" spans="13:14" x14ac:dyDescent="0.2">
      <c r="M26058"/>
      <c r="N26058"/>
    </row>
    <row r="26059" spans="13:14" x14ac:dyDescent="0.2">
      <c r="M26059"/>
      <c r="N26059"/>
    </row>
    <row r="26060" spans="13:14" x14ac:dyDescent="0.2">
      <c r="M26060"/>
      <c r="N26060"/>
    </row>
    <row r="26061" spans="13:14" x14ac:dyDescent="0.2">
      <c r="M26061"/>
      <c r="N26061"/>
    </row>
    <row r="26062" spans="13:14" x14ac:dyDescent="0.2">
      <c r="M26062"/>
      <c r="N26062"/>
    </row>
    <row r="26063" spans="13:14" x14ac:dyDescent="0.2">
      <c r="M26063"/>
      <c r="N26063"/>
    </row>
    <row r="26064" spans="13:14" x14ac:dyDescent="0.2">
      <c r="M26064"/>
      <c r="N26064"/>
    </row>
    <row r="26065" spans="13:14" x14ac:dyDescent="0.2">
      <c r="M26065"/>
      <c r="N26065"/>
    </row>
    <row r="26066" spans="13:14" x14ac:dyDescent="0.2">
      <c r="M26066"/>
      <c r="N26066"/>
    </row>
    <row r="26067" spans="13:14" x14ac:dyDescent="0.2">
      <c r="M26067"/>
      <c r="N26067"/>
    </row>
    <row r="26068" spans="13:14" x14ac:dyDescent="0.2">
      <c r="M26068"/>
      <c r="N26068"/>
    </row>
    <row r="26069" spans="13:14" x14ac:dyDescent="0.2">
      <c r="M26069"/>
      <c r="N26069"/>
    </row>
    <row r="26070" spans="13:14" x14ac:dyDescent="0.2">
      <c r="M26070"/>
      <c r="N26070"/>
    </row>
    <row r="26071" spans="13:14" x14ac:dyDescent="0.2">
      <c r="M26071"/>
      <c r="N26071"/>
    </row>
    <row r="26072" spans="13:14" x14ac:dyDescent="0.2">
      <c r="M26072"/>
      <c r="N26072"/>
    </row>
    <row r="26073" spans="13:14" x14ac:dyDescent="0.2">
      <c r="M26073"/>
      <c r="N26073"/>
    </row>
    <row r="26074" spans="13:14" x14ac:dyDescent="0.2">
      <c r="M26074"/>
      <c r="N26074"/>
    </row>
    <row r="26075" spans="13:14" x14ac:dyDescent="0.2">
      <c r="M26075"/>
      <c r="N26075"/>
    </row>
    <row r="26076" spans="13:14" x14ac:dyDescent="0.2">
      <c r="M26076"/>
      <c r="N26076"/>
    </row>
    <row r="26077" spans="13:14" x14ac:dyDescent="0.2">
      <c r="M26077"/>
      <c r="N26077"/>
    </row>
    <row r="26078" spans="13:14" x14ac:dyDescent="0.2">
      <c r="M26078"/>
      <c r="N26078"/>
    </row>
    <row r="26079" spans="13:14" x14ac:dyDescent="0.2">
      <c r="M26079"/>
      <c r="N26079"/>
    </row>
    <row r="26080" spans="13:14" x14ac:dyDescent="0.2">
      <c r="M26080"/>
      <c r="N26080"/>
    </row>
    <row r="26081" spans="13:14" x14ac:dyDescent="0.2">
      <c r="M26081"/>
      <c r="N26081"/>
    </row>
    <row r="26082" spans="13:14" x14ac:dyDescent="0.2">
      <c r="M26082"/>
      <c r="N26082"/>
    </row>
    <row r="26083" spans="13:14" x14ac:dyDescent="0.2">
      <c r="M26083"/>
      <c r="N26083"/>
    </row>
    <row r="26084" spans="13:14" x14ac:dyDescent="0.2">
      <c r="M26084"/>
      <c r="N26084"/>
    </row>
    <row r="26085" spans="13:14" x14ac:dyDescent="0.2">
      <c r="M26085"/>
      <c r="N26085"/>
    </row>
    <row r="26086" spans="13:14" x14ac:dyDescent="0.2">
      <c r="M26086"/>
      <c r="N26086"/>
    </row>
    <row r="26087" spans="13:14" x14ac:dyDescent="0.2">
      <c r="M26087"/>
      <c r="N26087"/>
    </row>
    <row r="26088" spans="13:14" x14ac:dyDescent="0.2">
      <c r="M26088"/>
      <c r="N26088"/>
    </row>
    <row r="26089" spans="13:14" x14ac:dyDescent="0.2">
      <c r="M26089"/>
      <c r="N26089"/>
    </row>
    <row r="26090" spans="13:14" x14ac:dyDescent="0.2">
      <c r="M26090"/>
      <c r="N26090"/>
    </row>
    <row r="26091" spans="13:14" x14ac:dyDescent="0.2">
      <c r="M26091"/>
      <c r="N26091"/>
    </row>
    <row r="26092" spans="13:14" x14ac:dyDescent="0.2">
      <c r="M26092"/>
      <c r="N26092"/>
    </row>
    <row r="26093" spans="13:14" x14ac:dyDescent="0.2">
      <c r="M26093"/>
      <c r="N26093"/>
    </row>
    <row r="26094" spans="13:14" x14ac:dyDescent="0.2">
      <c r="M26094"/>
      <c r="N26094"/>
    </row>
    <row r="26095" spans="13:14" x14ac:dyDescent="0.2">
      <c r="M26095"/>
      <c r="N26095"/>
    </row>
    <row r="26096" spans="13:14" x14ac:dyDescent="0.2">
      <c r="M26096"/>
      <c r="N26096"/>
    </row>
    <row r="26097" spans="13:14" x14ac:dyDescent="0.2">
      <c r="M26097"/>
      <c r="N26097"/>
    </row>
    <row r="26098" spans="13:14" x14ac:dyDescent="0.2">
      <c r="M26098"/>
      <c r="N26098"/>
    </row>
    <row r="26099" spans="13:14" x14ac:dyDescent="0.2">
      <c r="M26099"/>
      <c r="N26099"/>
    </row>
    <row r="26100" spans="13:14" x14ac:dyDescent="0.2">
      <c r="M26100"/>
      <c r="N26100"/>
    </row>
    <row r="26101" spans="13:14" x14ac:dyDescent="0.2">
      <c r="M26101"/>
      <c r="N26101"/>
    </row>
    <row r="26102" spans="13:14" x14ac:dyDescent="0.2">
      <c r="M26102"/>
      <c r="N26102"/>
    </row>
    <row r="26103" spans="13:14" x14ac:dyDescent="0.2">
      <c r="M26103"/>
      <c r="N26103"/>
    </row>
    <row r="26104" spans="13:14" x14ac:dyDescent="0.2">
      <c r="M26104"/>
      <c r="N26104"/>
    </row>
    <row r="26105" spans="13:14" x14ac:dyDescent="0.2">
      <c r="M26105"/>
      <c r="N26105"/>
    </row>
    <row r="26106" spans="13:14" x14ac:dyDescent="0.2">
      <c r="M26106"/>
      <c r="N26106"/>
    </row>
    <row r="26107" spans="13:14" x14ac:dyDescent="0.2">
      <c r="M26107"/>
      <c r="N26107"/>
    </row>
    <row r="26108" spans="13:14" x14ac:dyDescent="0.2">
      <c r="M26108"/>
      <c r="N26108"/>
    </row>
    <row r="26109" spans="13:14" x14ac:dyDescent="0.2">
      <c r="M26109"/>
      <c r="N26109"/>
    </row>
    <row r="26110" spans="13:14" x14ac:dyDescent="0.2">
      <c r="M26110"/>
      <c r="N26110"/>
    </row>
    <row r="26111" spans="13:14" x14ac:dyDescent="0.2">
      <c r="M26111"/>
      <c r="N26111"/>
    </row>
    <row r="26112" spans="13:14" x14ac:dyDescent="0.2">
      <c r="M26112"/>
      <c r="N26112"/>
    </row>
    <row r="26113" spans="13:14" x14ac:dyDescent="0.2">
      <c r="M26113"/>
      <c r="N26113"/>
    </row>
    <row r="26114" spans="13:14" x14ac:dyDescent="0.2">
      <c r="M26114"/>
      <c r="N26114"/>
    </row>
    <row r="26115" spans="13:14" x14ac:dyDescent="0.2">
      <c r="M26115"/>
      <c r="N26115"/>
    </row>
    <row r="26116" spans="13:14" x14ac:dyDescent="0.2">
      <c r="M26116"/>
      <c r="N26116"/>
    </row>
    <row r="26117" spans="13:14" x14ac:dyDescent="0.2">
      <c r="M26117"/>
      <c r="N26117"/>
    </row>
    <row r="26118" spans="13:14" x14ac:dyDescent="0.2">
      <c r="M26118"/>
      <c r="N26118"/>
    </row>
    <row r="26119" spans="13:14" x14ac:dyDescent="0.2">
      <c r="M26119"/>
      <c r="N26119"/>
    </row>
    <row r="26120" spans="13:14" x14ac:dyDescent="0.2">
      <c r="M26120"/>
      <c r="N26120"/>
    </row>
    <row r="26121" spans="13:14" x14ac:dyDescent="0.2">
      <c r="M26121"/>
      <c r="N26121"/>
    </row>
    <row r="26122" spans="13:14" x14ac:dyDescent="0.2">
      <c r="M26122"/>
      <c r="N26122"/>
    </row>
    <row r="26123" spans="13:14" x14ac:dyDescent="0.2">
      <c r="M26123"/>
      <c r="N26123"/>
    </row>
    <row r="26124" spans="13:14" x14ac:dyDescent="0.2">
      <c r="M26124"/>
      <c r="N26124"/>
    </row>
    <row r="26125" spans="13:14" x14ac:dyDescent="0.2">
      <c r="M26125"/>
      <c r="N26125"/>
    </row>
    <row r="26126" spans="13:14" x14ac:dyDescent="0.2">
      <c r="M26126"/>
      <c r="N26126"/>
    </row>
    <row r="26127" spans="13:14" x14ac:dyDescent="0.2">
      <c r="M26127"/>
      <c r="N26127"/>
    </row>
    <row r="26128" spans="13:14" x14ac:dyDescent="0.2">
      <c r="M26128"/>
      <c r="N26128"/>
    </row>
    <row r="26129" spans="13:14" x14ac:dyDescent="0.2">
      <c r="M26129"/>
      <c r="N26129"/>
    </row>
    <row r="26130" spans="13:14" x14ac:dyDescent="0.2">
      <c r="M26130"/>
      <c r="N26130"/>
    </row>
    <row r="26131" spans="13:14" x14ac:dyDescent="0.2">
      <c r="M26131"/>
      <c r="N26131"/>
    </row>
    <row r="26132" spans="13:14" x14ac:dyDescent="0.2">
      <c r="M26132"/>
      <c r="N26132"/>
    </row>
    <row r="26133" spans="13:14" x14ac:dyDescent="0.2">
      <c r="M26133"/>
      <c r="N26133"/>
    </row>
    <row r="26134" spans="13:14" x14ac:dyDescent="0.2">
      <c r="M26134"/>
      <c r="N26134"/>
    </row>
    <row r="26135" spans="13:14" x14ac:dyDescent="0.2">
      <c r="M26135"/>
      <c r="N26135"/>
    </row>
    <row r="26136" spans="13:14" x14ac:dyDescent="0.2">
      <c r="M26136"/>
      <c r="N26136"/>
    </row>
    <row r="26137" spans="13:14" x14ac:dyDescent="0.2">
      <c r="M26137"/>
      <c r="N26137"/>
    </row>
    <row r="26138" spans="13:14" x14ac:dyDescent="0.2">
      <c r="M26138"/>
      <c r="N26138"/>
    </row>
    <row r="26139" spans="13:14" x14ac:dyDescent="0.2">
      <c r="M26139"/>
      <c r="N26139"/>
    </row>
    <row r="26140" spans="13:14" x14ac:dyDescent="0.2">
      <c r="M26140"/>
      <c r="N26140"/>
    </row>
    <row r="26141" spans="13:14" x14ac:dyDescent="0.2">
      <c r="M26141"/>
      <c r="N26141"/>
    </row>
    <row r="26142" spans="13:14" x14ac:dyDescent="0.2">
      <c r="M26142"/>
      <c r="N26142"/>
    </row>
    <row r="26143" spans="13:14" x14ac:dyDescent="0.2">
      <c r="M26143"/>
      <c r="N26143"/>
    </row>
    <row r="26144" spans="13:14" x14ac:dyDescent="0.2">
      <c r="M26144"/>
      <c r="N26144"/>
    </row>
    <row r="26145" spans="13:14" x14ac:dyDescent="0.2">
      <c r="M26145"/>
      <c r="N26145"/>
    </row>
    <row r="26146" spans="13:14" x14ac:dyDescent="0.2">
      <c r="M26146"/>
      <c r="N26146"/>
    </row>
    <row r="26147" spans="13:14" x14ac:dyDescent="0.2">
      <c r="M26147"/>
      <c r="N26147"/>
    </row>
    <row r="26148" spans="13:14" x14ac:dyDescent="0.2">
      <c r="M26148"/>
      <c r="N26148"/>
    </row>
    <row r="26149" spans="13:14" x14ac:dyDescent="0.2">
      <c r="M26149"/>
      <c r="N26149"/>
    </row>
    <row r="26150" spans="13:14" x14ac:dyDescent="0.2">
      <c r="M26150"/>
      <c r="N26150"/>
    </row>
    <row r="26151" spans="13:14" x14ac:dyDescent="0.2">
      <c r="M26151"/>
      <c r="N26151"/>
    </row>
    <row r="26152" spans="13:14" x14ac:dyDescent="0.2">
      <c r="M26152"/>
      <c r="N26152"/>
    </row>
    <row r="26153" spans="13:14" x14ac:dyDescent="0.2">
      <c r="M26153"/>
      <c r="N26153"/>
    </row>
    <row r="26154" spans="13:14" x14ac:dyDescent="0.2">
      <c r="M26154"/>
      <c r="N26154"/>
    </row>
    <row r="26155" spans="13:14" x14ac:dyDescent="0.2">
      <c r="M26155"/>
      <c r="N26155"/>
    </row>
    <row r="26156" spans="13:14" x14ac:dyDescent="0.2">
      <c r="M26156"/>
      <c r="N26156"/>
    </row>
    <row r="26157" spans="13:14" x14ac:dyDescent="0.2">
      <c r="M26157"/>
      <c r="N26157"/>
    </row>
    <row r="26158" spans="13:14" x14ac:dyDescent="0.2">
      <c r="M26158"/>
      <c r="N26158"/>
    </row>
    <row r="26159" spans="13:14" x14ac:dyDescent="0.2">
      <c r="M26159"/>
      <c r="N26159"/>
    </row>
    <row r="26160" spans="13:14" x14ac:dyDescent="0.2">
      <c r="M26160"/>
      <c r="N26160"/>
    </row>
    <row r="26161" spans="13:14" x14ac:dyDescent="0.2">
      <c r="M26161"/>
      <c r="N26161"/>
    </row>
    <row r="26162" spans="13:14" x14ac:dyDescent="0.2">
      <c r="M26162"/>
      <c r="N26162"/>
    </row>
    <row r="26163" spans="13:14" x14ac:dyDescent="0.2">
      <c r="M26163"/>
      <c r="N26163"/>
    </row>
    <row r="26164" spans="13:14" x14ac:dyDescent="0.2">
      <c r="M26164"/>
      <c r="N26164"/>
    </row>
    <row r="26165" spans="13:14" x14ac:dyDescent="0.2">
      <c r="M26165"/>
      <c r="N26165"/>
    </row>
    <row r="26166" spans="13:14" x14ac:dyDescent="0.2">
      <c r="M26166"/>
      <c r="N26166"/>
    </row>
    <row r="26167" spans="13:14" x14ac:dyDescent="0.2">
      <c r="M26167"/>
      <c r="N26167"/>
    </row>
    <row r="26168" spans="13:14" x14ac:dyDescent="0.2">
      <c r="M26168"/>
      <c r="N26168"/>
    </row>
    <row r="26169" spans="13:14" x14ac:dyDescent="0.2">
      <c r="M26169"/>
      <c r="N26169"/>
    </row>
    <row r="26170" spans="13:14" x14ac:dyDescent="0.2">
      <c r="M26170"/>
      <c r="N26170"/>
    </row>
    <row r="26171" spans="13:14" x14ac:dyDescent="0.2">
      <c r="M26171"/>
      <c r="N26171"/>
    </row>
    <row r="26172" spans="13:14" x14ac:dyDescent="0.2">
      <c r="M26172"/>
      <c r="N26172"/>
    </row>
    <row r="26173" spans="13:14" x14ac:dyDescent="0.2">
      <c r="M26173"/>
      <c r="N26173"/>
    </row>
    <row r="26174" spans="13:14" x14ac:dyDescent="0.2">
      <c r="M26174"/>
      <c r="N26174"/>
    </row>
    <row r="26175" spans="13:14" x14ac:dyDescent="0.2">
      <c r="M26175"/>
      <c r="N26175"/>
    </row>
    <row r="26176" spans="13:14" x14ac:dyDescent="0.2">
      <c r="M26176"/>
      <c r="N26176"/>
    </row>
    <row r="26177" spans="13:14" x14ac:dyDescent="0.2">
      <c r="M26177"/>
      <c r="N26177"/>
    </row>
    <row r="26178" spans="13:14" x14ac:dyDescent="0.2">
      <c r="M26178"/>
      <c r="N26178"/>
    </row>
    <row r="26179" spans="13:14" x14ac:dyDescent="0.2">
      <c r="M26179"/>
      <c r="N26179"/>
    </row>
    <row r="26180" spans="13:14" x14ac:dyDescent="0.2">
      <c r="M26180"/>
      <c r="N26180"/>
    </row>
    <row r="26181" spans="13:14" x14ac:dyDescent="0.2">
      <c r="M26181"/>
      <c r="N26181"/>
    </row>
    <row r="26182" spans="13:14" x14ac:dyDescent="0.2">
      <c r="M26182"/>
      <c r="N26182"/>
    </row>
    <row r="26183" spans="13:14" x14ac:dyDescent="0.2">
      <c r="M26183"/>
      <c r="N26183"/>
    </row>
    <row r="26184" spans="13:14" x14ac:dyDescent="0.2">
      <c r="M26184"/>
      <c r="N26184"/>
    </row>
    <row r="26185" spans="13:14" x14ac:dyDescent="0.2">
      <c r="M26185"/>
      <c r="N26185"/>
    </row>
    <row r="26186" spans="13:14" x14ac:dyDescent="0.2">
      <c r="M26186"/>
      <c r="N26186"/>
    </row>
    <row r="26187" spans="13:14" x14ac:dyDescent="0.2">
      <c r="M26187"/>
      <c r="N26187"/>
    </row>
    <row r="26188" spans="13:14" x14ac:dyDescent="0.2">
      <c r="M26188"/>
      <c r="N26188"/>
    </row>
    <row r="26189" spans="13:14" x14ac:dyDescent="0.2">
      <c r="M26189"/>
      <c r="N26189"/>
    </row>
    <row r="26190" spans="13:14" x14ac:dyDescent="0.2">
      <c r="M26190"/>
      <c r="N26190"/>
    </row>
    <row r="26191" spans="13:14" x14ac:dyDescent="0.2">
      <c r="M26191"/>
      <c r="N26191"/>
    </row>
    <row r="26192" spans="13:14" x14ac:dyDescent="0.2">
      <c r="M26192"/>
      <c r="N26192"/>
    </row>
    <row r="26193" spans="13:14" x14ac:dyDescent="0.2">
      <c r="M26193"/>
      <c r="N26193"/>
    </row>
    <row r="26194" spans="13:14" x14ac:dyDescent="0.2">
      <c r="M26194"/>
      <c r="N26194"/>
    </row>
    <row r="26195" spans="13:14" x14ac:dyDescent="0.2">
      <c r="M26195"/>
      <c r="N26195"/>
    </row>
    <row r="26196" spans="13:14" x14ac:dyDescent="0.2">
      <c r="M26196"/>
      <c r="N26196"/>
    </row>
    <row r="26197" spans="13:14" x14ac:dyDescent="0.2">
      <c r="M26197"/>
      <c r="N26197"/>
    </row>
    <row r="26198" spans="13:14" x14ac:dyDescent="0.2">
      <c r="M26198"/>
      <c r="N26198"/>
    </row>
    <row r="26199" spans="13:14" x14ac:dyDescent="0.2">
      <c r="M26199"/>
      <c r="N26199"/>
    </row>
    <row r="26200" spans="13:14" x14ac:dyDescent="0.2">
      <c r="M26200"/>
      <c r="N26200"/>
    </row>
    <row r="26201" spans="13:14" x14ac:dyDescent="0.2">
      <c r="M26201"/>
      <c r="N26201"/>
    </row>
    <row r="26202" spans="13:14" x14ac:dyDescent="0.2">
      <c r="M26202"/>
      <c r="N26202"/>
    </row>
    <row r="26203" spans="13:14" x14ac:dyDescent="0.2">
      <c r="M26203"/>
      <c r="N26203"/>
    </row>
    <row r="26204" spans="13:14" x14ac:dyDescent="0.2">
      <c r="M26204"/>
      <c r="N26204"/>
    </row>
    <row r="26205" spans="13:14" x14ac:dyDescent="0.2">
      <c r="M26205"/>
      <c r="N26205"/>
    </row>
    <row r="26206" spans="13:14" x14ac:dyDescent="0.2">
      <c r="M26206"/>
      <c r="N26206"/>
    </row>
    <row r="26207" spans="13:14" x14ac:dyDescent="0.2">
      <c r="M26207"/>
      <c r="N26207"/>
    </row>
    <row r="26208" spans="13:14" x14ac:dyDescent="0.2">
      <c r="M26208"/>
      <c r="N26208"/>
    </row>
    <row r="26209" spans="13:14" x14ac:dyDescent="0.2">
      <c r="M26209"/>
      <c r="N26209"/>
    </row>
    <row r="26210" spans="13:14" x14ac:dyDescent="0.2">
      <c r="M26210"/>
      <c r="N26210"/>
    </row>
    <row r="26211" spans="13:14" x14ac:dyDescent="0.2">
      <c r="M26211"/>
      <c r="N26211"/>
    </row>
    <row r="26212" spans="13:14" x14ac:dyDescent="0.2">
      <c r="M26212"/>
      <c r="N26212"/>
    </row>
    <row r="26213" spans="13:14" x14ac:dyDescent="0.2">
      <c r="M26213"/>
      <c r="N26213"/>
    </row>
    <row r="26214" spans="13:14" x14ac:dyDescent="0.2">
      <c r="M26214"/>
      <c r="N26214"/>
    </row>
    <row r="26215" spans="13:14" x14ac:dyDescent="0.2">
      <c r="M26215"/>
      <c r="N26215"/>
    </row>
    <row r="26216" spans="13:14" x14ac:dyDescent="0.2">
      <c r="M26216"/>
      <c r="N26216"/>
    </row>
    <row r="26217" spans="13:14" x14ac:dyDescent="0.2">
      <c r="M26217"/>
      <c r="N26217"/>
    </row>
    <row r="26218" spans="13:14" x14ac:dyDescent="0.2">
      <c r="M26218"/>
      <c r="N26218"/>
    </row>
    <row r="26219" spans="13:14" x14ac:dyDescent="0.2">
      <c r="M26219"/>
      <c r="N26219"/>
    </row>
    <row r="26220" spans="13:14" x14ac:dyDescent="0.2">
      <c r="M26220"/>
      <c r="N26220"/>
    </row>
    <row r="26221" spans="13:14" x14ac:dyDescent="0.2">
      <c r="M26221"/>
      <c r="N26221"/>
    </row>
    <row r="26222" spans="13:14" x14ac:dyDescent="0.2">
      <c r="M26222"/>
      <c r="N26222"/>
    </row>
    <row r="26223" spans="13:14" x14ac:dyDescent="0.2">
      <c r="M26223"/>
      <c r="N26223"/>
    </row>
    <row r="26224" spans="13:14" x14ac:dyDescent="0.2">
      <c r="M26224"/>
      <c r="N26224"/>
    </row>
    <row r="26225" spans="13:14" x14ac:dyDescent="0.2">
      <c r="M26225"/>
      <c r="N26225"/>
    </row>
    <row r="26226" spans="13:14" x14ac:dyDescent="0.2">
      <c r="M26226"/>
      <c r="N26226"/>
    </row>
    <row r="26227" spans="13:14" x14ac:dyDescent="0.2">
      <c r="M26227"/>
      <c r="N26227"/>
    </row>
    <row r="26228" spans="13:14" x14ac:dyDescent="0.2">
      <c r="M26228"/>
      <c r="N26228"/>
    </row>
    <row r="26229" spans="13:14" x14ac:dyDescent="0.2">
      <c r="M26229"/>
      <c r="N26229"/>
    </row>
    <row r="26230" spans="13:14" x14ac:dyDescent="0.2">
      <c r="M26230"/>
      <c r="N26230"/>
    </row>
    <row r="26231" spans="13:14" x14ac:dyDescent="0.2">
      <c r="M26231"/>
      <c r="N26231"/>
    </row>
    <row r="26232" spans="13:14" x14ac:dyDescent="0.2">
      <c r="M26232"/>
      <c r="N26232"/>
    </row>
    <row r="26233" spans="13:14" x14ac:dyDescent="0.2">
      <c r="M26233"/>
      <c r="N26233"/>
    </row>
    <row r="26234" spans="13:14" x14ac:dyDescent="0.2">
      <c r="M26234"/>
      <c r="N26234"/>
    </row>
    <row r="26235" spans="13:14" x14ac:dyDescent="0.2">
      <c r="M26235"/>
      <c r="N26235"/>
    </row>
    <row r="26236" spans="13:14" x14ac:dyDescent="0.2">
      <c r="M26236"/>
      <c r="N26236"/>
    </row>
    <row r="26237" spans="13:14" x14ac:dyDescent="0.2">
      <c r="M26237"/>
      <c r="N26237"/>
    </row>
    <row r="26238" spans="13:14" x14ac:dyDescent="0.2">
      <c r="M26238"/>
      <c r="N26238"/>
    </row>
    <row r="26239" spans="13:14" x14ac:dyDescent="0.2">
      <c r="M26239"/>
      <c r="N26239"/>
    </row>
    <row r="26240" spans="13:14" x14ac:dyDescent="0.2">
      <c r="M26240"/>
      <c r="N26240"/>
    </row>
    <row r="26241" spans="13:14" x14ac:dyDescent="0.2">
      <c r="M26241"/>
      <c r="N26241"/>
    </row>
    <row r="26242" spans="13:14" x14ac:dyDescent="0.2">
      <c r="M26242"/>
      <c r="N26242"/>
    </row>
    <row r="26243" spans="13:14" x14ac:dyDescent="0.2">
      <c r="M26243"/>
      <c r="N26243"/>
    </row>
    <row r="26244" spans="13:14" x14ac:dyDescent="0.2">
      <c r="M26244"/>
      <c r="N26244"/>
    </row>
    <row r="26245" spans="13:14" x14ac:dyDescent="0.2">
      <c r="M26245"/>
      <c r="N26245"/>
    </row>
    <row r="26246" spans="13:14" x14ac:dyDescent="0.2">
      <c r="M26246"/>
      <c r="N26246"/>
    </row>
    <row r="26247" spans="13:14" x14ac:dyDescent="0.2">
      <c r="M26247"/>
      <c r="N26247"/>
    </row>
    <row r="26248" spans="13:14" x14ac:dyDescent="0.2">
      <c r="M26248"/>
      <c r="N26248"/>
    </row>
    <row r="26249" spans="13:14" x14ac:dyDescent="0.2">
      <c r="M26249"/>
      <c r="N26249"/>
    </row>
    <row r="26250" spans="13:14" x14ac:dyDescent="0.2">
      <c r="M26250"/>
      <c r="N26250"/>
    </row>
    <row r="26251" spans="13:14" x14ac:dyDescent="0.2">
      <c r="M26251"/>
      <c r="N26251"/>
    </row>
    <row r="26252" spans="13:14" x14ac:dyDescent="0.2">
      <c r="M26252"/>
      <c r="N26252"/>
    </row>
    <row r="26253" spans="13:14" x14ac:dyDescent="0.2">
      <c r="M26253"/>
      <c r="N26253"/>
    </row>
    <row r="26254" spans="13:14" x14ac:dyDescent="0.2">
      <c r="M26254"/>
      <c r="N26254"/>
    </row>
    <row r="26255" spans="13:14" x14ac:dyDescent="0.2">
      <c r="M26255"/>
      <c r="N26255"/>
    </row>
    <row r="26256" spans="13:14" x14ac:dyDescent="0.2">
      <c r="M26256"/>
      <c r="N26256"/>
    </row>
    <row r="26257" spans="13:14" x14ac:dyDescent="0.2">
      <c r="M26257"/>
      <c r="N26257"/>
    </row>
    <row r="26258" spans="13:14" x14ac:dyDescent="0.2">
      <c r="M26258"/>
      <c r="N26258"/>
    </row>
    <row r="26259" spans="13:14" x14ac:dyDescent="0.2">
      <c r="M26259"/>
      <c r="N26259"/>
    </row>
    <row r="26260" spans="13:14" x14ac:dyDescent="0.2">
      <c r="M26260"/>
      <c r="N26260"/>
    </row>
    <row r="26261" spans="13:14" x14ac:dyDescent="0.2">
      <c r="M26261"/>
      <c r="N26261"/>
    </row>
    <row r="26262" spans="13:14" x14ac:dyDescent="0.2">
      <c r="M26262"/>
      <c r="N26262"/>
    </row>
    <row r="26263" spans="13:14" x14ac:dyDescent="0.2">
      <c r="M26263"/>
      <c r="N26263"/>
    </row>
    <row r="26264" spans="13:14" x14ac:dyDescent="0.2">
      <c r="M26264"/>
      <c r="N26264"/>
    </row>
    <row r="26265" spans="13:14" x14ac:dyDescent="0.2">
      <c r="M26265"/>
      <c r="N26265"/>
    </row>
    <row r="26266" spans="13:14" x14ac:dyDescent="0.2">
      <c r="M26266"/>
      <c r="N26266"/>
    </row>
    <row r="26267" spans="13:14" x14ac:dyDescent="0.2">
      <c r="M26267"/>
      <c r="N26267"/>
    </row>
    <row r="26268" spans="13:14" x14ac:dyDescent="0.2">
      <c r="M26268"/>
      <c r="N26268"/>
    </row>
    <row r="26269" spans="13:14" x14ac:dyDescent="0.2">
      <c r="M26269"/>
      <c r="N26269"/>
    </row>
    <row r="26270" spans="13:14" x14ac:dyDescent="0.2">
      <c r="M26270"/>
      <c r="N26270"/>
    </row>
    <row r="26271" spans="13:14" x14ac:dyDescent="0.2">
      <c r="M26271"/>
      <c r="N26271"/>
    </row>
    <row r="26272" spans="13:14" x14ac:dyDescent="0.2">
      <c r="M26272"/>
      <c r="N26272"/>
    </row>
    <row r="26273" spans="13:14" x14ac:dyDescent="0.2">
      <c r="M26273"/>
      <c r="N26273"/>
    </row>
    <row r="26274" spans="13:14" x14ac:dyDescent="0.2">
      <c r="M26274"/>
      <c r="N26274"/>
    </row>
    <row r="26275" spans="13:14" x14ac:dyDescent="0.2">
      <c r="M26275"/>
      <c r="N26275"/>
    </row>
    <row r="26276" spans="13:14" x14ac:dyDescent="0.2">
      <c r="M26276"/>
      <c r="N26276"/>
    </row>
    <row r="26277" spans="13:14" x14ac:dyDescent="0.2">
      <c r="M26277"/>
      <c r="N26277"/>
    </row>
    <row r="26278" spans="13:14" x14ac:dyDescent="0.2">
      <c r="M26278"/>
      <c r="N26278"/>
    </row>
    <row r="26279" spans="13:14" x14ac:dyDescent="0.2">
      <c r="M26279"/>
      <c r="N26279"/>
    </row>
    <row r="26280" spans="13:14" x14ac:dyDescent="0.2">
      <c r="M26280"/>
      <c r="N26280"/>
    </row>
    <row r="26281" spans="13:14" x14ac:dyDescent="0.2">
      <c r="M26281"/>
      <c r="N26281"/>
    </row>
    <row r="26282" spans="13:14" x14ac:dyDescent="0.2">
      <c r="M26282"/>
      <c r="N26282"/>
    </row>
    <row r="26283" spans="13:14" x14ac:dyDescent="0.2">
      <c r="M26283"/>
      <c r="N26283"/>
    </row>
    <row r="26284" spans="13:14" x14ac:dyDescent="0.2">
      <c r="M26284"/>
      <c r="N26284"/>
    </row>
    <row r="26285" spans="13:14" x14ac:dyDescent="0.2">
      <c r="M26285"/>
      <c r="N26285"/>
    </row>
    <row r="26286" spans="13:14" x14ac:dyDescent="0.2">
      <c r="M26286"/>
      <c r="N26286"/>
    </row>
    <row r="26287" spans="13:14" x14ac:dyDescent="0.2">
      <c r="M26287"/>
      <c r="N26287"/>
    </row>
    <row r="26288" spans="13:14" x14ac:dyDescent="0.2">
      <c r="M26288"/>
      <c r="N26288"/>
    </row>
    <row r="26289" spans="13:14" x14ac:dyDescent="0.2">
      <c r="M26289"/>
      <c r="N26289"/>
    </row>
    <row r="26290" spans="13:14" x14ac:dyDescent="0.2">
      <c r="M26290"/>
      <c r="N26290"/>
    </row>
    <row r="26291" spans="13:14" x14ac:dyDescent="0.2">
      <c r="M26291"/>
      <c r="N26291"/>
    </row>
    <row r="26292" spans="13:14" x14ac:dyDescent="0.2">
      <c r="M26292"/>
      <c r="N26292"/>
    </row>
    <row r="26293" spans="13:14" x14ac:dyDescent="0.2">
      <c r="M26293"/>
      <c r="N26293"/>
    </row>
    <row r="26294" spans="13:14" x14ac:dyDescent="0.2">
      <c r="M26294"/>
      <c r="N26294"/>
    </row>
    <row r="26295" spans="13:14" x14ac:dyDescent="0.2">
      <c r="M26295"/>
      <c r="N26295"/>
    </row>
    <row r="26296" spans="13:14" x14ac:dyDescent="0.2">
      <c r="M26296"/>
      <c r="N26296"/>
    </row>
    <row r="26297" spans="13:14" x14ac:dyDescent="0.2">
      <c r="M26297"/>
      <c r="N26297"/>
    </row>
    <row r="26298" spans="13:14" x14ac:dyDescent="0.2">
      <c r="M26298"/>
      <c r="N26298"/>
    </row>
    <row r="26299" spans="13:14" x14ac:dyDescent="0.2">
      <c r="M26299"/>
      <c r="N26299"/>
    </row>
    <row r="26300" spans="13:14" x14ac:dyDescent="0.2">
      <c r="M26300"/>
      <c r="N26300"/>
    </row>
    <row r="26301" spans="13:14" x14ac:dyDescent="0.2">
      <c r="M26301"/>
      <c r="N26301"/>
    </row>
    <row r="26302" spans="13:14" x14ac:dyDescent="0.2">
      <c r="M26302"/>
      <c r="N26302"/>
    </row>
    <row r="26303" spans="13:14" x14ac:dyDescent="0.2">
      <c r="M26303"/>
      <c r="N26303"/>
    </row>
    <row r="26304" spans="13:14" x14ac:dyDescent="0.2">
      <c r="M26304"/>
      <c r="N26304"/>
    </row>
    <row r="26305" spans="13:14" x14ac:dyDescent="0.2">
      <c r="M26305"/>
      <c r="N26305"/>
    </row>
    <row r="26306" spans="13:14" x14ac:dyDescent="0.2">
      <c r="M26306"/>
      <c r="N26306"/>
    </row>
    <row r="26307" spans="13:14" x14ac:dyDescent="0.2">
      <c r="M26307"/>
      <c r="N26307"/>
    </row>
    <row r="26308" spans="13:14" x14ac:dyDescent="0.2">
      <c r="M26308"/>
      <c r="N26308"/>
    </row>
    <row r="26309" spans="13:14" x14ac:dyDescent="0.2">
      <c r="M26309"/>
      <c r="N26309"/>
    </row>
    <row r="26310" spans="13:14" x14ac:dyDescent="0.2">
      <c r="M26310"/>
      <c r="N26310"/>
    </row>
    <row r="26311" spans="13:14" x14ac:dyDescent="0.2">
      <c r="M26311"/>
      <c r="N26311"/>
    </row>
    <row r="26312" spans="13:14" x14ac:dyDescent="0.2">
      <c r="M26312"/>
      <c r="N26312"/>
    </row>
    <row r="26313" spans="13:14" x14ac:dyDescent="0.2">
      <c r="M26313"/>
      <c r="N26313"/>
    </row>
    <row r="26314" spans="13:14" x14ac:dyDescent="0.2">
      <c r="M26314"/>
      <c r="N26314"/>
    </row>
    <row r="26315" spans="13:14" x14ac:dyDescent="0.2">
      <c r="M26315"/>
      <c r="N26315"/>
    </row>
    <row r="26316" spans="13:14" x14ac:dyDescent="0.2">
      <c r="M26316"/>
      <c r="N26316"/>
    </row>
    <row r="26317" spans="13:14" x14ac:dyDescent="0.2">
      <c r="M26317"/>
      <c r="N26317"/>
    </row>
    <row r="26318" spans="13:14" x14ac:dyDescent="0.2">
      <c r="M26318"/>
      <c r="N26318"/>
    </row>
    <row r="26319" spans="13:14" x14ac:dyDescent="0.2">
      <c r="M26319"/>
      <c r="N26319"/>
    </row>
    <row r="26320" spans="13:14" x14ac:dyDescent="0.2">
      <c r="M26320"/>
      <c r="N26320"/>
    </row>
    <row r="26321" spans="13:14" x14ac:dyDescent="0.2">
      <c r="M26321"/>
      <c r="N26321"/>
    </row>
    <row r="26322" spans="13:14" x14ac:dyDescent="0.2">
      <c r="M26322"/>
      <c r="N26322"/>
    </row>
    <row r="26323" spans="13:14" x14ac:dyDescent="0.2">
      <c r="M26323"/>
      <c r="N26323"/>
    </row>
    <row r="26324" spans="13:14" x14ac:dyDescent="0.2">
      <c r="M26324"/>
      <c r="N26324"/>
    </row>
    <row r="26325" spans="13:14" x14ac:dyDescent="0.2">
      <c r="M26325"/>
      <c r="N26325"/>
    </row>
    <row r="26326" spans="13:14" x14ac:dyDescent="0.2">
      <c r="M26326"/>
      <c r="N26326"/>
    </row>
    <row r="26327" spans="13:14" x14ac:dyDescent="0.2">
      <c r="M26327"/>
      <c r="N26327"/>
    </row>
    <row r="26328" spans="13:14" x14ac:dyDescent="0.2">
      <c r="M26328"/>
      <c r="N26328"/>
    </row>
    <row r="26329" spans="13:14" x14ac:dyDescent="0.2">
      <c r="M26329"/>
      <c r="N26329"/>
    </row>
    <row r="26330" spans="13:14" x14ac:dyDescent="0.2">
      <c r="M26330"/>
      <c r="N26330"/>
    </row>
    <row r="26331" spans="13:14" x14ac:dyDescent="0.2">
      <c r="M26331"/>
      <c r="N26331"/>
    </row>
    <row r="26332" spans="13:14" x14ac:dyDescent="0.2">
      <c r="M26332"/>
      <c r="N26332"/>
    </row>
    <row r="26333" spans="13:14" x14ac:dyDescent="0.2">
      <c r="M26333"/>
      <c r="N26333"/>
    </row>
    <row r="26334" spans="13:14" x14ac:dyDescent="0.2">
      <c r="M26334"/>
      <c r="N26334"/>
    </row>
    <row r="26335" spans="13:14" x14ac:dyDescent="0.2">
      <c r="M26335"/>
      <c r="N26335"/>
    </row>
    <row r="26336" spans="13:14" x14ac:dyDescent="0.2">
      <c r="M26336"/>
      <c r="N26336"/>
    </row>
    <row r="26337" spans="13:14" x14ac:dyDescent="0.2">
      <c r="M26337"/>
      <c r="N26337"/>
    </row>
    <row r="26338" spans="13:14" x14ac:dyDescent="0.2">
      <c r="M26338"/>
      <c r="N26338"/>
    </row>
    <row r="26339" spans="13:14" x14ac:dyDescent="0.2">
      <c r="M26339"/>
      <c r="N26339"/>
    </row>
    <row r="26340" spans="13:14" x14ac:dyDescent="0.2">
      <c r="M26340"/>
      <c r="N26340"/>
    </row>
    <row r="26341" spans="13:14" x14ac:dyDescent="0.2">
      <c r="M26341"/>
      <c r="N26341"/>
    </row>
    <row r="26342" spans="13:14" x14ac:dyDescent="0.2">
      <c r="M26342"/>
      <c r="N26342"/>
    </row>
    <row r="26343" spans="13:14" x14ac:dyDescent="0.2">
      <c r="M26343"/>
      <c r="N26343"/>
    </row>
    <row r="26344" spans="13:14" x14ac:dyDescent="0.2">
      <c r="M26344"/>
      <c r="N26344"/>
    </row>
    <row r="26345" spans="13:14" x14ac:dyDescent="0.2">
      <c r="M26345"/>
      <c r="N26345"/>
    </row>
    <row r="26346" spans="13:14" x14ac:dyDescent="0.2">
      <c r="M26346"/>
      <c r="N26346"/>
    </row>
    <row r="26347" spans="13:14" x14ac:dyDescent="0.2">
      <c r="M26347"/>
      <c r="N26347"/>
    </row>
    <row r="26348" spans="13:14" x14ac:dyDescent="0.2">
      <c r="M26348"/>
      <c r="N26348"/>
    </row>
    <row r="26349" spans="13:14" x14ac:dyDescent="0.2">
      <c r="M26349"/>
      <c r="N26349"/>
    </row>
    <row r="26350" spans="13:14" x14ac:dyDescent="0.2">
      <c r="M26350"/>
      <c r="N26350"/>
    </row>
    <row r="26351" spans="13:14" x14ac:dyDescent="0.2">
      <c r="M26351"/>
      <c r="N26351"/>
    </row>
    <row r="26352" spans="13:14" x14ac:dyDescent="0.2">
      <c r="M26352"/>
      <c r="N26352"/>
    </row>
    <row r="26353" spans="13:14" x14ac:dyDescent="0.2">
      <c r="M26353"/>
      <c r="N26353"/>
    </row>
    <row r="26354" spans="13:14" x14ac:dyDescent="0.2">
      <c r="M26354"/>
      <c r="N26354"/>
    </row>
    <row r="26355" spans="13:14" x14ac:dyDescent="0.2">
      <c r="M26355"/>
      <c r="N26355"/>
    </row>
    <row r="26356" spans="13:14" x14ac:dyDescent="0.2">
      <c r="M26356"/>
      <c r="N26356"/>
    </row>
    <row r="26357" spans="13:14" x14ac:dyDescent="0.2">
      <c r="M26357"/>
      <c r="N26357"/>
    </row>
    <row r="26358" spans="13:14" x14ac:dyDescent="0.2">
      <c r="M26358"/>
      <c r="N26358"/>
    </row>
    <row r="26359" spans="13:14" x14ac:dyDescent="0.2">
      <c r="M26359"/>
      <c r="N26359"/>
    </row>
    <row r="26360" spans="13:14" x14ac:dyDescent="0.2">
      <c r="M26360"/>
      <c r="N26360"/>
    </row>
    <row r="26361" spans="13:14" x14ac:dyDescent="0.2">
      <c r="M26361"/>
      <c r="N26361"/>
    </row>
    <row r="26362" spans="13:14" x14ac:dyDescent="0.2">
      <c r="M26362"/>
      <c r="N26362"/>
    </row>
    <row r="26363" spans="13:14" x14ac:dyDescent="0.2">
      <c r="M26363"/>
      <c r="N26363"/>
    </row>
    <row r="26364" spans="13:14" x14ac:dyDescent="0.2">
      <c r="M26364"/>
      <c r="N26364"/>
    </row>
    <row r="26365" spans="13:14" x14ac:dyDescent="0.2">
      <c r="M26365"/>
      <c r="N26365"/>
    </row>
    <row r="26366" spans="13:14" x14ac:dyDescent="0.2">
      <c r="M26366"/>
      <c r="N26366"/>
    </row>
    <row r="26367" spans="13:14" x14ac:dyDescent="0.2">
      <c r="M26367"/>
      <c r="N26367"/>
    </row>
    <row r="26368" spans="13:14" x14ac:dyDescent="0.2">
      <c r="M26368"/>
      <c r="N26368"/>
    </row>
    <row r="26369" spans="13:14" x14ac:dyDescent="0.2">
      <c r="M26369"/>
      <c r="N26369"/>
    </row>
    <row r="26370" spans="13:14" x14ac:dyDescent="0.2">
      <c r="M26370"/>
      <c r="N26370"/>
    </row>
    <row r="26371" spans="13:14" x14ac:dyDescent="0.2">
      <c r="M26371"/>
      <c r="N26371"/>
    </row>
    <row r="26372" spans="13:14" x14ac:dyDescent="0.2">
      <c r="M26372"/>
      <c r="N26372"/>
    </row>
    <row r="26373" spans="13:14" x14ac:dyDescent="0.2">
      <c r="M26373"/>
      <c r="N26373"/>
    </row>
    <row r="26374" spans="13:14" x14ac:dyDescent="0.2">
      <c r="M26374"/>
      <c r="N26374"/>
    </row>
    <row r="26375" spans="13:14" x14ac:dyDescent="0.2">
      <c r="M26375"/>
      <c r="N26375"/>
    </row>
    <row r="26376" spans="13:14" x14ac:dyDescent="0.2">
      <c r="M26376"/>
      <c r="N26376"/>
    </row>
    <row r="26377" spans="13:14" x14ac:dyDescent="0.2">
      <c r="M26377"/>
      <c r="N26377"/>
    </row>
    <row r="26378" spans="13:14" x14ac:dyDescent="0.2">
      <c r="M26378"/>
      <c r="N26378"/>
    </row>
    <row r="26379" spans="13:14" x14ac:dyDescent="0.2">
      <c r="M26379"/>
      <c r="N26379"/>
    </row>
    <row r="26380" spans="13:14" x14ac:dyDescent="0.2">
      <c r="M26380"/>
      <c r="N26380"/>
    </row>
    <row r="26381" spans="13:14" x14ac:dyDescent="0.2">
      <c r="M26381"/>
      <c r="N26381"/>
    </row>
    <row r="26382" spans="13:14" x14ac:dyDescent="0.2">
      <c r="M26382"/>
      <c r="N26382"/>
    </row>
    <row r="26383" spans="13:14" x14ac:dyDescent="0.2">
      <c r="M26383"/>
      <c r="N26383"/>
    </row>
    <row r="26384" spans="13:14" x14ac:dyDescent="0.2">
      <c r="M26384"/>
      <c r="N26384"/>
    </row>
    <row r="26385" spans="13:14" x14ac:dyDescent="0.2">
      <c r="M26385"/>
      <c r="N26385"/>
    </row>
    <row r="26386" spans="13:14" x14ac:dyDescent="0.2">
      <c r="M26386"/>
      <c r="N26386"/>
    </row>
    <row r="26387" spans="13:14" x14ac:dyDescent="0.2">
      <c r="M26387"/>
      <c r="N26387"/>
    </row>
    <row r="26388" spans="13:14" x14ac:dyDescent="0.2">
      <c r="M26388"/>
      <c r="N26388"/>
    </row>
    <row r="26389" spans="13:14" x14ac:dyDescent="0.2">
      <c r="M26389"/>
      <c r="N26389"/>
    </row>
    <row r="26390" spans="13:14" x14ac:dyDescent="0.2">
      <c r="M26390"/>
      <c r="N26390"/>
    </row>
    <row r="26391" spans="13:14" x14ac:dyDescent="0.2">
      <c r="M26391"/>
      <c r="N26391"/>
    </row>
    <row r="26392" spans="13:14" x14ac:dyDescent="0.2">
      <c r="M26392"/>
      <c r="N26392"/>
    </row>
    <row r="26393" spans="13:14" x14ac:dyDescent="0.2">
      <c r="M26393"/>
      <c r="N26393"/>
    </row>
    <row r="26394" spans="13:14" x14ac:dyDescent="0.2">
      <c r="M26394"/>
      <c r="N26394"/>
    </row>
    <row r="26395" spans="13:14" x14ac:dyDescent="0.2">
      <c r="M26395"/>
      <c r="N26395"/>
    </row>
    <row r="26396" spans="13:14" x14ac:dyDescent="0.2">
      <c r="M26396"/>
      <c r="N26396"/>
    </row>
    <row r="26397" spans="13:14" x14ac:dyDescent="0.2">
      <c r="M26397"/>
      <c r="N26397"/>
    </row>
    <row r="26398" spans="13:14" x14ac:dyDescent="0.2">
      <c r="M26398"/>
      <c r="N26398"/>
    </row>
    <row r="26399" spans="13:14" x14ac:dyDescent="0.2">
      <c r="M26399"/>
      <c r="N26399"/>
    </row>
    <row r="26400" spans="13:14" x14ac:dyDescent="0.2">
      <c r="M26400"/>
      <c r="N26400"/>
    </row>
    <row r="26401" spans="13:14" x14ac:dyDescent="0.2">
      <c r="M26401"/>
      <c r="N26401"/>
    </row>
    <row r="26402" spans="13:14" x14ac:dyDescent="0.2">
      <c r="M26402"/>
      <c r="N26402"/>
    </row>
    <row r="26403" spans="13:14" x14ac:dyDescent="0.2">
      <c r="M26403"/>
      <c r="N26403"/>
    </row>
    <row r="26404" spans="13:14" x14ac:dyDescent="0.2">
      <c r="M26404"/>
      <c r="N26404"/>
    </row>
    <row r="26405" spans="13:14" x14ac:dyDescent="0.2">
      <c r="M26405"/>
      <c r="N26405"/>
    </row>
    <row r="26406" spans="13:14" x14ac:dyDescent="0.2">
      <c r="M26406"/>
      <c r="N26406"/>
    </row>
    <row r="26407" spans="13:14" x14ac:dyDescent="0.2">
      <c r="M26407"/>
      <c r="N26407"/>
    </row>
    <row r="26408" spans="13:14" x14ac:dyDescent="0.2">
      <c r="M26408"/>
      <c r="N26408"/>
    </row>
    <row r="26409" spans="13:14" x14ac:dyDescent="0.2">
      <c r="M26409"/>
      <c r="N26409"/>
    </row>
    <row r="26410" spans="13:14" x14ac:dyDescent="0.2">
      <c r="M26410"/>
      <c r="N26410"/>
    </row>
    <row r="26411" spans="13:14" x14ac:dyDescent="0.2">
      <c r="M26411"/>
      <c r="N26411"/>
    </row>
    <row r="26412" spans="13:14" x14ac:dyDescent="0.2">
      <c r="M26412"/>
      <c r="N26412"/>
    </row>
    <row r="26413" spans="13:14" x14ac:dyDescent="0.2">
      <c r="M26413"/>
      <c r="N26413"/>
    </row>
    <row r="26414" spans="13:14" x14ac:dyDescent="0.2">
      <c r="M26414"/>
      <c r="N26414"/>
    </row>
    <row r="26415" spans="13:14" x14ac:dyDescent="0.2">
      <c r="M26415"/>
      <c r="N26415"/>
    </row>
    <row r="26416" spans="13:14" x14ac:dyDescent="0.2">
      <c r="M26416"/>
      <c r="N26416"/>
    </row>
    <row r="26417" spans="13:14" x14ac:dyDescent="0.2">
      <c r="M26417"/>
      <c r="N26417"/>
    </row>
    <row r="26418" spans="13:14" x14ac:dyDescent="0.2">
      <c r="M26418"/>
      <c r="N26418"/>
    </row>
    <row r="26419" spans="13:14" x14ac:dyDescent="0.2">
      <c r="M26419"/>
      <c r="N26419"/>
    </row>
    <row r="26420" spans="13:14" x14ac:dyDescent="0.2">
      <c r="M26420"/>
      <c r="N26420"/>
    </row>
    <row r="26421" spans="13:14" x14ac:dyDescent="0.2">
      <c r="M26421"/>
      <c r="N26421"/>
    </row>
    <row r="26422" spans="13:14" x14ac:dyDescent="0.2">
      <c r="M26422"/>
      <c r="N26422"/>
    </row>
    <row r="26423" spans="13:14" x14ac:dyDescent="0.2">
      <c r="M26423"/>
      <c r="N26423"/>
    </row>
    <row r="26424" spans="13:14" x14ac:dyDescent="0.2">
      <c r="M26424"/>
      <c r="N26424"/>
    </row>
    <row r="26425" spans="13:14" x14ac:dyDescent="0.2">
      <c r="M26425"/>
      <c r="N26425"/>
    </row>
    <row r="26426" spans="13:14" x14ac:dyDescent="0.2">
      <c r="M26426"/>
      <c r="N26426"/>
    </row>
    <row r="26427" spans="13:14" x14ac:dyDescent="0.2">
      <c r="M26427"/>
      <c r="N26427"/>
    </row>
    <row r="26428" spans="13:14" x14ac:dyDescent="0.2">
      <c r="M26428"/>
      <c r="N26428"/>
    </row>
    <row r="26429" spans="13:14" x14ac:dyDescent="0.2">
      <c r="M26429"/>
      <c r="N26429"/>
    </row>
    <row r="26430" spans="13:14" x14ac:dyDescent="0.2">
      <c r="M26430"/>
      <c r="N26430"/>
    </row>
    <row r="26431" spans="13:14" x14ac:dyDescent="0.2">
      <c r="M26431"/>
      <c r="N26431"/>
    </row>
    <row r="26432" spans="13:14" x14ac:dyDescent="0.2">
      <c r="M26432"/>
      <c r="N26432"/>
    </row>
    <row r="26433" spans="13:14" x14ac:dyDescent="0.2">
      <c r="M26433"/>
      <c r="N26433"/>
    </row>
    <row r="26434" spans="13:14" x14ac:dyDescent="0.2">
      <c r="M26434"/>
      <c r="N26434"/>
    </row>
    <row r="26435" spans="13:14" x14ac:dyDescent="0.2">
      <c r="M26435"/>
      <c r="N26435"/>
    </row>
    <row r="26436" spans="13:14" x14ac:dyDescent="0.2">
      <c r="M26436"/>
      <c r="N26436"/>
    </row>
    <row r="26437" spans="13:14" x14ac:dyDescent="0.2">
      <c r="M26437"/>
      <c r="N26437"/>
    </row>
    <row r="26438" spans="13:14" x14ac:dyDescent="0.2">
      <c r="M26438"/>
      <c r="N26438"/>
    </row>
    <row r="26439" spans="13:14" x14ac:dyDescent="0.2">
      <c r="M26439"/>
      <c r="N26439"/>
    </row>
    <row r="26440" spans="13:14" x14ac:dyDescent="0.2">
      <c r="M26440"/>
      <c r="N26440"/>
    </row>
    <row r="26441" spans="13:14" x14ac:dyDescent="0.2">
      <c r="M26441"/>
      <c r="N26441"/>
    </row>
    <row r="26442" spans="13:14" x14ac:dyDescent="0.2">
      <c r="M26442"/>
      <c r="N26442"/>
    </row>
    <row r="26443" spans="13:14" x14ac:dyDescent="0.2">
      <c r="M26443"/>
      <c r="N26443"/>
    </row>
    <row r="26444" spans="13:14" x14ac:dyDescent="0.2">
      <c r="M26444"/>
      <c r="N26444"/>
    </row>
    <row r="26445" spans="13:14" x14ac:dyDescent="0.2">
      <c r="M26445"/>
      <c r="N26445"/>
    </row>
    <row r="26446" spans="13:14" x14ac:dyDescent="0.2">
      <c r="M26446"/>
      <c r="N26446"/>
    </row>
    <row r="26447" spans="13:14" x14ac:dyDescent="0.2">
      <c r="M26447"/>
      <c r="N26447"/>
    </row>
    <row r="26448" spans="13:14" x14ac:dyDescent="0.2">
      <c r="M26448"/>
      <c r="N26448"/>
    </row>
    <row r="26449" spans="13:14" x14ac:dyDescent="0.2">
      <c r="M26449"/>
      <c r="N26449"/>
    </row>
    <row r="26450" spans="13:14" x14ac:dyDescent="0.2">
      <c r="M26450"/>
      <c r="N26450"/>
    </row>
    <row r="26451" spans="13:14" x14ac:dyDescent="0.2">
      <c r="M26451"/>
      <c r="N26451"/>
    </row>
    <row r="26452" spans="13:14" x14ac:dyDescent="0.2">
      <c r="M26452"/>
      <c r="N26452"/>
    </row>
    <row r="26453" spans="13:14" x14ac:dyDescent="0.2">
      <c r="M26453"/>
      <c r="N26453"/>
    </row>
    <row r="26454" spans="13:14" x14ac:dyDescent="0.2">
      <c r="M26454"/>
      <c r="N26454"/>
    </row>
    <row r="26455" spans="13:14" x14ac:dyDescent="0.2">
      <c r="M26455"/>
      <c r="N26455"/>
    </row>
    <row r="26456" spans="13:14" x14ac:dyDescent="0.2">
      <c r="M26456"/>
      <c r="N26456"/>
    </row>
    <row r="26457" spans="13:14" x14ac:dyDescent="0.2">
      <c r="M26457"/>
      <c r="N26457"/>
    </row>
    <row r="26458" spans="13:14" x14ac:dyDescent="0.2">
      <c r="M26458"/>
      <c r="N26458"/>
    </row>
    <row r="26459" spans="13:14" x14ac:dyDescent="0.2">
      <c r="M26459"/>
      <c r="N26459"/>
    </row>
    <row r="26460" spans="13:14" x14ac:dyDescent="0.2">
      <c r="M26460"/>
      <c r="N26460"/>
    </row>
    <row r="26461" spans="13:14" x14ac:dyDescent="0.2">
      <c r="M26461"/>
      <c r="N26461"/>
    </row>
    <row r="26462" spans="13:14" x14ac:dyDescent="0.2">
      <c r="M26462"/>
      <c r="N26462"/>
    </row>
    <row r="26463" spans="13:14" x14ac:dyDescent="0.2">
      <c r="M26463"/>
      <c r="N26463"/>
    </row>
    <row r="26464" spans="13:14" x14ac:dyDescent="0.2">
      <c r="M26464"/>
      <c r="N26464"/>
    </row>
    <row r="26465" spans="13:14" x14ac:dyDescent="0.2">
      <c r="M26465"/>
      <c r="N26465"/>
    </row>
    <row r="26466" spans="13:14" x14ac:dyDescent="0.2">
      <c r="M26466"/>
      <c r="N26466"/>
    </row>
    <row r="26467" spans="13:14" x14ac:dyDescent="0.2">
      <c r="M26467"/>
      <c r="N26467"/>
    </row>
    <row r="26468" spans="13:14" x14ac:dyDescent="0.2">
      <c r="M26468"/>
      <c r="N26468"/>
    </row>
    <row r="26469" spans="13:14" x14ac:dyDescent="0.2">
      <c r="M26469"/>
      <c r="N26469"/>
    </row>
    <row r="26470" spans="13:14" x14ac:dyDescent="0.2">
      <c r="M26470"/>
      <c r="N26470"/>
    </row>
    <row r="26471" spans="13:14" x14ac:dyDescent="0.2">
      <c r="M26471"/>
      <c r="N26471"/>
    </row>
    <row r="26472" spans="13:14" x14ac:dyDescent="0.2">
      <c r="M26472"/>
      <c r="N26472"/>
    </row>
    <row r="26473" spans="13:14" x14ac:dyDescent="0.2">
      <c r="M26473"/>
      <c r="N26473"/>
    </row>
    <row r="26474" spans="13:14" x14ac:dyDescent="0.2">
      <c r="M26474"/>
      <c r="N26474"/>
    </row>
    <row r="26475" spans="13:14" x14ac:dyDescent="0.2">
      <c r="M26475"/>
      <c r="N26475"/>
    </row>
    <row r="26476" spans="13:14" x14ac:dyDescent="0.2">
      <c r="M26476"/>
      <c r="N26476"/>
    </row>
    <row r="26477" spans="13:14" x14ac:dyDescent="0.2">
      <c r="M26477"/>
      <c r="N26477"/>
    </row>
    <row r="26478" spans="13:14" x14ac:dyDescent="0.2">
      <c r="M26478"/>
      <c r="N26478"/>
    </row>
    <row r="26479" spans="13:14" x14ac:dyDescent="0.2">
      <c r="M26479"/>
      <c r="N26479"/>
    </row>
    <row r="26480" spans="13:14" x14ac:dyDescent="0.2">
      <c r="M26480"/>
      <c r="N26480"/>
    </row>
    <row r="26481" spans="13:14" x14ac:dyDescent="0.2">
      <c r="M26481"/>
      <c r="N26481"/>
    </row>
    <row r="26482" spans="13:14" x14ac:dyDescent="0.2">
      <c r="M26482"/>
      <c r="N26482"/>
    </row>
    <row r="26483" spans="13:14" x14ac:dyDescent="0.2">
      <c r="M26483"/>
      <c r="N26483"/>
    </row>
    <row r="26484" spans="13:14" x14ac:dyDescent="0.2">
      <c r="M26484"/>
      <c r="N26484"/>
    </row>
    <row r="26485" spans="13:14" x14ac:dyDescent="0.2">
      <c r="M26485"/>
      <c r="N26485"/>
    </row>
    <row r="26486" spans="13:14" x14ac:dyDescent="0.2">
      <c r="M26486"/>
      <c r="N26486"/>
    </row>
    <row r="26487" spans="13:14" x14ac:dyDescent="0.2">
      <c r="M26487"/>
      <c r="N26487"/>
    </row>
    <row r="26488" spans="13:14" x14ac:dyDescent="0.2">
      <c r="M26488"/>
      <c r="N26488"/>
    </row>
    <row r="26489" spans="13:14" x14ac:dyDescent="0.2">
      <c r="M26489"/>
      <c r="N26489"/>
    </row>
    <row r="26490" spans="13:14" x14ac:dyDescent="0.2">
      <c r="M26490"/>
      <c r="N26490"/>
    </row>
    <row r="26491" spans="13:14" x14ac:dyDescent="0.2">
      <c r="M26491"/>
      <c r="N26491"/>
    </row>
    <row r="26492" spans="13:14" x14ac:dyDescent="0.2">
      <c r="M26492"/>
      <c r="N26492"/>
    </row>
    <row r="26493" spans="13:14" x14ac:dyDescent="0.2">
      <c r="M26493"/>
      <c r="N26493"/>
    </row>
    <row r="26494" spans="13:14" x14ac:dyDescent="0.2">
      <c r="M26494"/>
      <c r="N26494"/>
    </row>
    <row r="26495" spans="13:14" x14ac:dyDescent="0.2">
      <c r="M26495"/>
      <c r="N26495"/>
    </row>
    <row r="26496" spans="13:14" x14ac:dyDescent="0.2">
      <c r="M26496"/>
      <c r="N26496"/>
    </row>
    <row r="26497" spans="13:14" x14ac:dyDescent="0.2">
      <c r="M26497"/>
      <c r="N26497"/>
    </row>
    <row r="26498" spans="13:14" x14ac:dyDescent="0.2">
      <c r="M26498"/>
      <c r="N26498"/>
    </row>
    <row r="26499" spans="13:14" x14ac:dyDescent="0.2">
      <c r="M26499"/>
      <c r="N26499"/>
    </row>
    <row r="26500" spans="13:14" x14ac:dyDescent="0.2">
      <c r="M26500"/>
      <c r="N26500"/>
    </row>
    <row r="26501" spans="13:14" x14ac:dyDescent="0.2">
      <c r="M26501"/>
      <c r="N26501"/>
    </row>
    <row r="26502" spans="13:14" x14ac:dyDescent="0.2">
      <c r="M26502"/>
      <c r="N26502"/>
    </row>
    <row r="26503" spans="13:14" x14ac:dyDescent="0.2">
      <c r="M26503"/>
      <c r="N26503"/>
    </row>
    <row r="26504" spans="13:14" x14ac:dyDescent="0.2">
      <c r="M26504"/>
      <c r="N26504"/>
    </row>
    <row r="26505" spans="13:14" x14ac:dyDescent="0.2">
      <c r="M26505"/>
      <c r="N26505"/>
    </row>
    <row r="26506" spans="13:14" x14ac:dyDescent="0.2">
      <c r="M26506"/>
      <c r="N26506"/>
    </row>
    <row r="26507" spans="13:14" x14ac:dyDescent="0.2">
      <c r="M26507"/>
      <c r="N26507"/>
    </row>
    <row r="26508" spans="13:14" x14ac:dyDescent="0.2">
      <c r="M26508"/>
      <c r="N26508"/>
    </row>
    <row r="26509" spans="13:14" x14ac:dyDescent="0.2">
      <c r="M26509"/>
      <c r="N26509"/>
    </row>
    <row r="26510" spans="13:14" x14ac:dyDescent="0.2">
      <c r="M26510"/>
      <c r="N26510"/>
    </row>
    <row r="26511" spans="13:14" x14ac:dyDescent="0.2">
      <c r="M26511"/>
      <c r="N26511"/>
    </row>
    <row r="26512" spans="13:14" x14ac:dyDescent="0.2">
      <c r="M26512"/>
      <c r="N26512"/>
    </row>
    <row r="26513" spans="13:14" x14ac:dyDescent="0.2">
      <c r="M26513"/>
      <c r="N26513"/>
    </row>
    <row r="26514" spans="13:14" x14ac:dyDescent="0.2">
      <c r="M26514"/>
      <c r="N26514"/>
    </row>
    <row r="26515" spans="13:14" x14ac:dyDescent="0.2">
      <c r="M26515"/>
      <c r="N26515"/>
    </row>
    <row r="26516" spans="13:14" x14ac:dyDescent="0.2">
      <c r="M26516"/>
      <c r="N26516"/>
    </row>
    <row r="26517" spans="13:14" x14ac:dyDescent="0.2">
      <c r="M26517"/>
      <c r="N26517"/>
    </row>
    <row r="26518" spans="13:14" x14ac:dyDescent="0.2">
      <c r="M26518"/>
      <c r="N26518"/>
    </row>
    <row r="26519" spans="13:14" x14ac:dyDescent="0.2">
      <c r="M26519"/>
      <c r="N26519"/>
    </row>
    <row r="26520" spans="13:14" x14ac:dyDescent="0.2">
      <c r="M26520"/>
      <c r="N26520"/>
    </row>
    <row r="26521" spans="13:14" x14ac:dyDescent="0.2">
      <c r="M26521"/>
      <c r="N26521"/>
    </row>
    <row r="26522" spans="13:14" x14ac:dyDescent="0.2">
      <c r="M26522"/>
      <c r="N26522"/>
    </row>
    <row r="26523" spans="13:14" x14ac:dyDescent="0.2">
      <c r="M26523"/>
      <c r="N26523"/>
    </row>
    <row r="26524" spans="13:14" x14ac:dyDescent="0.2">
      <c r="M26524"/>
      <c r="N26524"/>
    </row>
    <row r="26525" spans="13:14" x14ac:dyDescent="0.2">
      <c r="M26525"/>
      <c r="N26525"/>
    </row>
    <row r="26526" spans="13:14" x14ac:dyDescent="0.2">
      <c r="M26526"/>
      <c r="N26526"/>
    </row>
    <row r="26527" spans="13:14" x14ac:dyDescent="0.2">
      <c r="M26527"/>
      <c r="N26527"/>
    </row>
    <row r="26528" spans="13:14" x14ac:dyDescent="0.2">
      <c r="M26528"/>
      <c r="N26528"/>
    </row>
    <row r="26529" spans="13:14" x14ac:dyDescent="0.2">
      <c r="M26529"/>
      <c r="N26529"/>
    </row>
    <row r="26530" spans="13:14" x14ac:dyDescent="0.2">
      <c r="M26530"/>
      <c r="N26530"/>
    </row>
    <row r="26531" spans="13:14" x14ac:dyDescent="0.2">
      <c r="M26531"/>
      <c r="N26531"/>
    </row>
    <row r="26532" spans="13:14" x14ac:dyDescent="0.2">
      <c r="M26532"/>
      <c r="N26532"/>
    </row>
    <row r="26533" spans="13:14" x14ac:dyDescent="0.2">
      <c r="M26533"/>
      <c r="N26533"/>
    </row>
    <row r="26534" spans="13:14" x14ac:dyDescent="0.2">
      <c r="M26534"/>
      <c r="N26534"/>
    </row>
    <row r="26535" spans="13:14" x14ac:dyDescent="0.2">
      <c r="M26535"/>
      <c r="N26535"/>
    </row>
    <row r="26536" spans="13:14" x14ac:dyDescent="0.2">
      <c r="M26536"/>
      <c r="N26536"/>
    </row>
    <row r="26537" spans="13:14" x14ac:dyDescent="0.2">
      <c r="M26537"/>
      <c r="N26537"/>
    </row>
    <row r="26538" spans="13:14" x14ac:dyDescent="0.2">
      <c r="M26538"/>
      <c r="N26538"/>
    </row>
    <row r="26539" spans="13:14" x14ac:dyDescent="0.2">
      <c r="M26539"/>
      <c r="N26539"/>
    </row>
    <row r="26540" spans="13:14" x14ac:dyDescent="0.2">
      <c r="M26540"/>
      <c r="N26540"/>
    </row>
    <row r="26541" spans="13:14" x14ac:dyDescent="0.2">
      <c r="M26541"/>
      <c r="N26541"/>
    </row>
    <row r="26542" spans="13:14" x14ac:dyDescent="0.2">
      <c r="M26542"/>
      <c r="N26542"/>
    </row>
    <row r="26543" spans="13:14" x14ac:dyDescent="0.2">
      <c r="M26543"/>
      <c r="N26543"/>
    </row>
    <row r="26544" spans="13:14" x14ac:dyDescent="0.2">
      <c r="M26544"/>
      <c r="N26544"/>
    </row>
    <row r="26545" spans="13:14" x14ac:dyDescent="0.2">
      <c r="M26545"/>
      <c r="N26545"/>
    </row>
    <row r="26546" spans="13:14" x14ac:dyDescent="0.2">
      <c r="M26546"/>
      <c r="N26546"/>
    </row>
    <row r="26547" spans="13:14" x14ac:dyDescent="0.2">
      <c r="M26547"/>
      <c r="N26547"/>
    </row>
    <row r="26548" spans="13:14" x14ac:dyDescent="0.2">
      <c r="M26548"/>
      <c r="N26548"/>
    </row>
    <row r="26549" spans="13:14" x14ac:dyDescent="0.2">
      <c r="M26549"/>
      <c r="N26549"/>
    </row>
    <row r="26550" spans="13:14" x14ac:dyDescent="0.2">
      <c r="M26550"/>
      <c r="N26550"/>
    </row>
    <row r="26551" spans="13:14" x14ac:dyDescent="0.2">
      <c r="M26551"/>
      <c r="N26551"/>
    </row>
    <row r="26552" spans="13:14" x14ac:dyDescent="0.2">
      <c r="M26552"/>
      <c r="N26552"/>
    </row>
    <row r="26553" spans="13:14" x14ac:dyDescent="0.2">
      <c r="M26553"/>
      <c r="N26553"/>
    </row>
    <row r="26554" spans="13:14" x14ac:dyDescent="0.2">
      <c r="M26554"/>
      <c r="N26554"/>
    </row>
    <row r="26555" spans="13:14" x14ac:dyDescent="0.2">
      <c r="M26555"/>
      <c r="N26555"/>
    </row>
    <row r="26556" spans="13:14" x14ac:dyDescent="0.2">
      <c r="M26556"/>
      <c r="N26556"/>
    </row>
    <row r="26557" spans="13:14" x14ac:dyDescent="0.2">
      <c r="M26557"/>
      <c r="N26557"/>
    </row>
    <row r="26558" spans="13:14" x14ac:dyDescent="0.2">
      <c r="M26558"/>
      <c r="N26558"/>
    </row>
    <row r="26559" spans="13:14" x14ac:dyDescent="0.2">
      <c r="M26559"/>
      <c r="N26559"/>
    </row>
    <row r="26560" spans="13:14" x14ac:dyDescent="0.2">
      <c r="M26560"/>
      <c r="N26560"/>
    </row>
    <row r="26561" spans="13:14" x14ac:dyDescent="0.2">
      <c r="M26561"/>
      <c r="N26561"/>
    </row>
    <row r="26562" spans="13:14" x14ac:dyDescent="0.2">
      <c r="M26562"/>
      <c r="N26562"/>
    </row>
    <row r="26563" spans="13:14" x14ac:dyDescent="0.2">
      <c r="M26563"/>
      <c r="N26563"/>
    </row>
    <row r="26564" spans="13:14" x14ac:dyDescent="0.2">
      <c r="M26564"/>
      <c r="N26564"/>
    </row>
    <row r="26565" spans="13:14" x14ac:dyDescent="0.2">
      <c r="M26565"/>
      <c r="N26565"/>
    </row>
    <row r="26566" spans="13:14" x14ac:dyDescent="0.2">
      <c r="M26566"/>
      <c r="N26566"/>
    </row>
    <row r="26567" spans="13:14" x14ac:dyDescent="0.2">
      <c r="M26567"/>
      <c r="N26567"/>
    </row>
    <row r="26568" spans="13:14" x14ac:dyDescent="0.2">
      <c r="M26568"/>
      <c r="N26568"/>
    </row>
    <row r="26569" spans="13:14" x14ac:dyDescent="0.2">
      <c r="M26569"/>
      <c r="N26569"/>
    </row>
    <row r="26570" spans="13:14" x14ac:dyDescent="0.2">
      <c r="M26570"/>
      <c r="N26570"/>
    </row>
    <row r="26571" spans="13:14" x14ac:dyDescent="0.2">
      <c r="M26571"/>
      <c r="N26571"/>
    </row>
    <row r="26572" spans="13:14" x14ac:dyDescent="0.2">
      <c r="M26572"/>
      <c r="N26572"/>
    </row>
    <row r="26573" spans="13:14" x14ac:dyDescent="0.2">
      <c r="M26573"/>
      <c r="N26573"/>
    </row>
    <row r="26574" spans="13:14" x14ac:dyDescent="0.2">
      <c r="M26574"/>
      <c r="N26574"/>
    </row>
    <row r="26575" spans="13:14" x14ac:dyDescent="0.2">
      <c r="M26575"/>
      <c r="N26575"/>
    </row>
    <row r="26576" spans="13:14" x14ac:dyDescent="0.2">
      <c r="M26576"/>
      <c r="N26576"/>
    </row>
    <row r="26577" spans="13:14" x14ac:dyDescent="0.2">
      <c r="M26577"/>
      <c r="N26577"/>
    </row>
    <row r="26578" spans="13:14" x14ac:dyDescent="0.2">
      <c r="M26578"/>
      <c r="N26578"/>
    </row>
    <row r="26579" spans="13:14" x14ac:dyDescent="0.2">
      <c r="M26579"/>
      <c r="N26579"/>
    </row>
    <row r="26580" spans="13:14" x14ac:dyDescent="0.2">
      <c r="M26580"/>
      <c r="N26580"/>
    </row>
    <row r="26581" spans="13:14" x14ac:dyDescent="0.2">
      <c r="M26581"/>
      <c r="N26581"/>
    </row>
    <row r="26582" spans="13:14" x14ac:dyDescent="0.2">
      <c r="M26582"/>
      <c r="N26582"/>
    </row>
    <row r="26583" spans="13:14" x14ac:dyDescent="0.2">
      <c r="M26583"/>
      <c r="N26583"/>
    </row>
    <row r="26584" spans="13:14" x14ac:dyDescent="0.2">
      <c r="M26584"/>
      <c r="N26584"/>
    </row>
    <row r="26585" spans="13:14" x14ac:dyDescent="0.2">
      <c r="M26585"/>
      <c r="N26585"/>
    </row>
    <row r="26586" spans="13:14" x14ac:dyDescent="0.2">
      <c r="M26586"/>
      <c r="N26586"/>
    </row>
    <row r="26587" spans="13:14" x14ac:dyDescent="0.2">
      <c r="M26587"/>
      <c r="N26587"/>
    </row>
    <row r="26588" spans="13:14" x14ac:dyDescent="0.2">
      <c r="M26588"/>
      <c r="N26588"/>
    </row>
    <row r="26589" spans="13:14" x14ac:dyDescent="0.2">
      <c r="M26589"/>
      <c r="N26589"/>
    </row>
    <row r="26590" spans="13:14" x14ac:dyDescent="0.2">
      <c r="M26590"/>
      <c r="N26590"/>
    </row>
    <row r="26591" spans="13:14" x14ac:dyDescent="0.2">
      <c r="M26591"/>
      <c r="N26591"/>
    </row>
    <row r="26592" spans="13:14" x14ac:dyDescent="0.2">
      <c r="M26592"/>
      <c r="N26592"/>
    </row>
    <row r="26593" spans="13:14" x14ac:dyDescent="0.2">
      <c r="M26593"/>
      <c r="N26593"/>
    </row>
    <row r="26594" spans="13:14" x14ac:dyDescent="0.2">
      <c r="M26594"/>
      <c r="N26594"/>
    </row>
    <row r="26595" spans="13:14" x14ac:dyDescent="0.2">
      <c r="M26595"/>
      <c r="N26595"/>
    </row>
    <row r="26596" spans="13:14" x14ac:dyDescent="0.2">
      <c r="M26596"/>
      <c r="N26596"/>
    </row>
    <row r="26597" spans="13:14" x14ac:dyDescent="0.2">
      <c r="M26597"/>
      <c r="N26597"/>
    </row>
    <row r="26598" spans="13:14" x14ac:dyDescent="0.2">
      <c r="M26598"/>
      <c r="N26598"/>
    </row>
    <row r="26599" spans="13:14" x14ac:dyDescent="0.2">
      <c r="M26599"/>
      <c r="N26599"/>
    </row>
    <row r="26600" spans="13:14" x14ac:dyDescent="0.2">
      <c r="M26600"/>
      <c r="N26600"/>
    </row>
    <row r="26601" spans="13:14" x14ac:dyDescent="0.2">
      <c r="M26601"/>
      <c r="N26601"/>
    </row>
    <row r="26602" spans="13:14" x14ac:dyDescent="0.2">
      <c r="M26602"/>
      <c r="N26602"/>
    </row>
    <row r="26603" spans="13:14" x14ac:dyDescent="0.2">
      <c r="M26603"/>
      <c r="N26603"/>
    </row>
    <row r="26604" spans="13:14" x14ac:dyDescent="0.2">
      <c r="M26604"/>
      <c r="N26604"/>
    </row>
    <row r="26605" spans="13:14" x14ac:dyDescent="0.2">
      <c r="M26605"/>
      <c r="N26605"/>
    </row>
    <row r="26606" spans="13:14" x14ac:dyDescent="0.2">
      <c r="M26606"/>
      <c r="N26606"/>
    </row>
    <row r="26607" spans="13:14" x14ac:dyDescent="0.2">
      <c r="M26607"/>
      <c r="N26607"/>
    </row>
    <row r="26608" spans="13:14" x14ac:dyDescent="0.2">
      <c r="M26608"/>
      <c r="N26608"/>
    </row>
    <row r="26609" spans="13:14" x14ac:dyDescent="0.2">
      <c r="M26609"/>
      <c r="N26609"/>
    </row>
    <row r="26610" spans="13:14" x14ac:dyDescent="0.2">
      <c r="M26610"/>
      <c r="N26610"/>
    </row>
    <row r="26611" spans="13:14" x14ac:dyDescent="0.2">
      <c r="M26611"/>
      <c r="N26611"/>
    </row>
    <row r="26612" spans="13:14" x14ac:dyDescent="0.2">
      <c r="M26612"/>
      <c r="N26612"/>
    </row>
    <row r="26613" spans="13:14" x14ac:dyDescent="0.2">
      <c r="M26613"/>
      <c r="N26613"/>
    </row>
    <row r="26614" spans="13:14" x14ac:dyDescent="0.2">
      <c r="M26614"/>
      <c r="N26614"/>
    </row>
    <row r="26615" spans="13:14" x14ac:dyDescent="0.2">
      <c r="M26615"/>
      <c r="N26615"/>
    </row>
    <row r="26616" spans="13:14" x14ac:dyDescent="0.2">
      <c r="M26616"/>
      <c r="N26616"/>
    </row>
    <row r="26617" spans="13:14" x14ac:dyDescent="0.2">
      <c r="M26617"/>
      <c r="N26617"/>
    </row>
    <row r="26618" spans="13:14" x14ac:dyDescent="0.2">
      <c r="M26618"/>
      <c r="N26618"/>
    </row>
    <row r="26619" spans="13:14" x14ac:dyDescent="0.2">
      <c r="M26619"/>
      <c r="N26619"/>
    </row>
    <row r="26620" spans="13:14" x14ac:dyDescent="0.2">
      <c r="M26620"/>
      <c r="N26620"/>
    </row>
    <row r="26621" spans="13:14" x14ac:dyDescent="0.2">
      <c r="M26621"/>
      <c r="N26621"/>
    </row>
    <row r="26622" spans="13:14" x14ac:dyDescent="0.2">
      <c r="M26622"/>
      <c r="N26622"/>
    </row>
    <row r="26623" spans="13:14" x14ac:dyDescent="0.2">
      <c r="M26623"/>
      <c r="N26623"/>
    </row>
    <row r="26624" spans="13:14" x14ac:dyDescent="0.2">
      <c r="M26624"/>
      <c r="N26624"/>
    </row>
    <row r="26625" spans="13:14" x14ac:dyDescent="0.2">
      <c r="M26625"/>
      <c r="N26625"/>
    </row>
    <row r="26626" spans="13:14" x14ac:dyDescent="0.2">
      <c r="M26626"/>
      <c r="N26626"/>
    </row>
    <row r="26627" spans="13:14" x14ac:dyDescent="0.2">
      <c r="M26627"/>
      <c r="N26627"/>
    </row>
    <row r="26628" spans="13:14" x14ac:dyDescent="0.2">
      <c r="M26628"/>
      <c r="N26628"/>
    </row>
    <row r="26629" spans="13:14" x14ac:dyDescent="0.2">
      <c r="M26629"/>
      <c r="N26629"/>
    </row>
    <row r="26630" spans="13:14" x14ac:dyDescent="0.2">
      <c r="M26630"/>
      <c r="N26630"/>
    </row>
    <row r="26631" spans="13:14" x14ac:dyDescent="0.2">
      <c r="M26631"/>
      <c r="N26631"/>
    </row>
    <row r="26632" spans="13:14" x14ac:dyDescent="0.2">
      <c r="M26632"/>
      <c r="N26632"/>
    </row>
    <row r="26633" spans="13:14" x14ac:dyDescent="0.2">
      <c r="M26633"/>
      <c r="N26633"/>
    </row>
    <row r="26634" spans="13:14" x14ac:dyDescent="0.2">
      <c r="M26634"/>
      <c r="N26634"/>
    </row>
    <row r="26635" spans="13:14" x14ac:dyDescent="0.2">
      <c r="M26635"/>
      <c r="N26635"/>
    </row>
    <row r="26636" spans="13:14" x14ac:dyDescent="0.2">
      <c r="M26636"/>
      <c r="N26636"/>
    </row>
    <row r="26637" spans="13:14" x14ac:dyDescent="0.2">
      <c r="M26637"/>
      <c r="N26637"/>
    </row>
    <row r="26638" spans="13:14" x14ac:dyDescent="0.2">
      <c r="M26638"/>
      <c r="N26638"/>
    </row>
    <row r="26639" spans="13:14" x14ac:dyDescent="0.2">
      <c r="M26639"/>
      <c r="N26639"/>
    </row>
    <row r="26640" spans="13:14" x14ac:dyDescent="0.2">
      <c r="M26640"/>
      <c r="N26640"/>
    </row>
    <row r="26641" spans="13:14" x14ac:dyDescent="0.2">
      <c r="M26641"/>
      <c r="N26641"/>
    </row>
    <row r="26642" spans="13:14" x14ac:dyDescent="0.2">
      <c r="M26642"/>
      <c r="N26642"/>
    </row>
    <row r="26643" spans="13:14" x14ac:dyDescent="0.2">
      <c r="M26643"/>
      <c r="N26643"/>
    </row>
    <row r="26644" spans="13:14" x14ac:dyDescent="0.2">
      <c r="M26644"/>
      <c r="N26644"/>
    </row>
    <row r="26645" spans="13:14" x14ac:dyDescent="0.2">
      <c r="M26645"/>
      <c r="N26645"/>
    </row>
    <row r="26646" spans="13:14" x14ac:dyDescent="0.2">
      <c r="M26646"/>
      <c r="N26646"/>
    </row>
    <row r="26647" spans="13:14" x14ac:dyDescent="0.2">
      <c r="M26647"/>
      <c r="N26647"/>
    </row>
    <row r="26648" spans="13:14" x14ac:dyDescent="0.2">
      <c r="M26648"/>
      <c r="N26648"/>
    </row>
    <row r="26649" spans="13:14" x14ac:dyDescent="0.2">
      <c r="M26649"/>
      <c r="N26649"/>
    </row>
    <row r="26650" spans="13:14" x14ac:dyDescent="0.2">
      <c r="M26650"/>
      <c r="N26650"/>
    </row>
    <row r="26651" spans="13:14" x14ac:dyDescent="0.2">
      <c r="M26651"/>
      <c r="N26651"/>
    </row>
    <row r="26652" spans="13:14" x14ac:dyDescent="0.2">
      <c r="M26652"/>
      <c r="N26652"/>
    </row>
    <row r="26653" spans="13:14" x14ac:dyDescent="0.2">
      <c r="M26653"/>
      <c r="N26653"/>
    </row>
    <row r="26654" spans="13:14" x14ac:dyDescent="0.2">
      <c r="M26654"/>
      <c r="N26654"/>
    </row>
    <row r="26655" spans="13:14" x14ac:dyDescent="0.2">
      <c r="M26655"/>
      <c r="N26655"/>
    </row>
    <row r="26656" spans="13:14" x14ac:dyDescent="0.2">
      <c r="M26656"/>
      <c r="N26656"/>
    </row>
    <row r="26657" spans="13:14" x14ac:dyDescent="0.2">
      <c r="M26657"/>
      <c r="N26657"/>
    </row>
    <row r="26658" spans="13:14" x14ac:dyDescent="0.2">
      <c r="M26658"/>
      <c r="N26658"/>
    </row>
    <row r="26659" spans="13:14" x14ac:dyDescent="0.2">
      <c r="M26659"/>
      <c r="N26659"/>
    </row>
    <row r="26660" spans="13:14" x14ac:dyDescent="0.2">
      <c r="M26660"/>
      <c r="N26660"/>
    </row>
    <row r="26661" spans="13:14" x14ac:dyDescent="0.2">
      <c r="M26661"/>
      <c r="N26661"/>
    </row>
    <row r="26662" spans="13:14" x14ac:dyDescent="0.2">
      <c r="M26662"/>
      <c r="N26662"/>
    </row>
    <row r="26663" spans="13:14" x14ac:dyDescent="0.2">
      <c r="M26663"/>
      <c r="N26663"/>
    </row>
    <row r="26664" spans="13:14" x14ac:dyDescent="0.2">
      <c r="M26664"/>
      <c r="N26664"/>
    </row>
    <row r="26665" spans="13:14" x14ac:dyDescent="0.2">
      <c r="M26665"/>
      <c r="N26665"/>
    </row>
    <row r="26666" spans="13:14" x14ac:dyDescent="0.2">
      <c r="M26666"/>
      <c r="N26666"/>
    </row>
    <row r="26667" spans="13:14" x14ac:dyDescent="0.2">
      <c r="M26667"/>
      <c r="N26667"/>
    </row>
    <row r="26668" spans="13:14" x14ac:dyDescent="0.2">
      <c r="M26668"/>
      <c r="N26668"/>
    </row>
    <row r="26669" spans="13:14" x14ac:dyDescent="0.2">
      <c r="M26669"/>
      <c r="N26669"/>
    </row>
    <row r="26670" spans="13:14" x14ac:dyDescent="0.2">
      <c r="M26670"/>
      <c r="N26670"/>
    </row>
    <row r="26671" spans="13:14" x14ac:dyDescent="0.2">
      <c r="M26671"/>
      <c r="N26671"/>
    </row>
    <row r="26672" spans="13:14" x14ac:dyDescent="0.2">
      <c r="M26672"/>
      <c r="N26672"/>
    </row>
    <row r="26673" spans="13:14" x14ac:dyDescent="0.2">
      <c r="M26673"/>
      <c r="N26673"/>
    </row>
    <row r="26674" spans="13:14" x14ac:dyDescent="0.2">
      <c r="M26674"/>
      <c r="N26674"/>
    </row>
    <row r="26675" spans="13:14" x14ac:dyDescent="0.2">
      <c r="M26675"/>
      <c r="N26675"/>
    </row>
    <row r="26676" spans="13:14" x14ac:dyDescent="0.2">
      <c r="M26676"/>
      <c r="N26676"/>
    </row>
    <row r="26677" spans="13:14" x14ac:dyDescent="0.2">
      <c r="M26677"/>
      <c r="N26677"/>
    </row>
    <row r="26678" spans="13:14" x14ac:dyDescent="0.2">
      <c r="M26678"/>
      <c r="N26678"/>
    </row>
    <row r="26679" spans="13:14" x14ac:dyDescent="0.2">
      <c r="M26679"/>
      <c r="N26679"/>
    </row>
    <row r="26680" spans="13:14" x14ac:dyDescent="0.2">
      <c r="M26680"/>
      <c r="N26680"/>
    </row>
    <row r="26681" spans="13:14" x14ac:dyDescent="0.2">
      <c r="M26681"/>
      <c r="N26681"/>
    </row>
    <row r="26682" spans="13:14" x14ac:dyDescent="0.2">
      <c r="M26682"/>
      <c r="N26682"/>
    </row>
    <row r="26683" spans="13:14" x14ac:dyDescent="0.2">
      <c r="M26683"/>
      <c r="N26683"/>
    </row>
    <row r="26684" spans="13:14" x14ac:dyDescent="0.2">
      <c r="M26684"/>
      <c r="N26684"/>
    </row>
    <row r="26685" spans="13:14" x14ac:dyDescent="0.2">
      <c r="M26685"/>
      <c r="N26685"/>
    </row>
    <row r="26686" spans="13:14" x14ac:dyDescent="0.2">
      <c r="M26686"/>
      <c r="N26686"/>
    </row>
    <row r="26687" spans="13:14" x14ac:dyDescent="0.2">
      <c r="M26687"/>
      <c r="N26687"/>
    </row>
    <row r="26688" spans="13:14" x14ac:dyDescent="0.2">
      <c r="M26688"/>
      <c r="N26688"/>
    </row>
    <row r="26689" spans="13:14" x14ac:dyDescent="0.2">
      <c r="M26689"/>
      <c r="N26689"/>
    </row>
    <row r="26690" spans="13:14" x14ac:dyDescent="0.2">
      <c r="M26690"/>
      <c r="N26690"/>
    </row>
    <row r="26691" spans="13:14" x14ac:dyDescent="0.2">
      <c r="M26691"/>
      <c r="N26691"/>
    </row>
    <row r="26692" spans="13:14" x14ac:dyDescent="0.2">
      <c r="M26692"/>
      <c r="N26692"/>
    </row>
    <row r="26693" spans="13:14" x14ac:dyDescent="0.2">
      <c r="M26693"/>
      <c r="N26693"/>
    </row>
    <row r="26694" spans="13:14" x14ac:dyDescent="0.2">
      <c r="M26694"/>
      <c r="N26694"/>
    </row>
    <row r="26695" spans="13:14" x14ac:dyDescent="0.2">
      <c r="M26695"/>
      <c r="N26695"/>
    </row>
    <row r="26696" spans="13:14" x14ac:dyDescent="0.2">
      <c r="M26696"/>
      <c r="N26696"/>
    </row>
    <row r="26697" spans="13:14" x14ac:dyDescent="0.2">
      <c r="M26697"/>
      <c r="N26697"/>
    </row>
    <row r="26698" spans="13:14" x14ac:dyDescent="0.2">
      <c r="M26698"/>
      <c r="N26698"/>
    </row>
    <row r="26699" spans="13:14" x14ac:dyDescent="0.2">
      <c r="M26699"/>
      <c r="N26699"/>
    </row>
    <row r="26700" spans="13:14" x14ac:dyDescent="0.2">
      <c r="M26700"/>
      <c r="N26700"/>
    </row>
    <row r="26701" spans="13:14" x14ac:dyDescent="0.2">
      <c r="M26701"/>
      <c r="N26701"/>
    </row>
    <row r="26702" spans="13:14" x14ac:dyDescent="0.2">
      <c r="M26702"/>
      <c r="N26702"/>
    </row>
    <row r="26703" spans="13:14" x14ac:dyDescent="0.2">
      <c r="M26703"/>
      <c r="N26703"/>
    </row>
    <row r="26704" spans="13:14" x14ac:dyDescent="0.2">
      <c r="M26704"/>
      <c r="N26704"/>
    </row>
    <row r="26705" spans="13:14" x14ac:dyDescent="0.2">
      <c r="M26705"/>
      <c r="N26705"/>
    </row>
    <row r="26706" spans="13:14" x14ac:dyDescent="0.2">
      <c r="M26706"/>
      <c r="N26706"/>
    </row>
    <row r="26707" spans="13:14" x14ac:dyDescent="0.2">
      <c r="M26707"/>
      <c r="N26707"/>
    </row>
    <row r="26708" spans="13:14" x14ac:dyDescent="0.2">
      <c r="M26708"/>
      <c r="N26708"/>
    </row>
    <row r="26709" spans="13:14" x14ac:dyDescent="0.2">
      <c r="M26709"/>
      <c r="N26709"/>
    </row>
    <row r="26710" spans="13:14" x14ac:dyDescent="0.2">
      <c r="M26710"/>
      <c r="N26710"/>
    </row>
    <row r="26711" spans="13:14" x14ac:dyDescent="0.2">
      <c r="M26711"/>
      <c r="N26711"/>
    </row>
    <row r="26712" spans="13:14" x14ac:dyDescent="0.2">
      <c r="M26712"/>
      <c r="N26712"/>
    </row>
    <row r="26713" spans="13:14" x14ac:dyDescent="0.2">
      <c r="M26713"/>
      <c r="N26713"/>
    </row>
    <row r="26714" spans="13:14" x14ac:dyDescent="0.2">
      <c r="M26714"/>
      <c r="N26714"/>
    </row>
    <row r="26715" spans="13:14" x14ac:dyDescent="0.2">
      <c r="M26715"/>
      <c r="N26715"/>
    </row>
    <row r="26716" spans="13:14" x14ac:dyDescent="0.2">
      <c r="M26716"/>
      <c r="N26716"/>
    </row>
    <row r="26717" spans="13:14" x14ac:dyDescent="0.2">
      <c r="M26717"/>
      <c r="N26717"/>
    </row>
    <row r="26718" spans="13:14" x14ac:dyDescent="0.2">
      <c r="M26718"/>
      <c r="N26718"/>
    </row>
    <row r="26719" spans="13:14" x14ac:dyDescent="0.2">
      <c r="M26719"/>
      <c r="N26719"/>
    </row>
    <row r="26720" spans="13:14" x14ac:dyDescent="0.2">
      <c r="M26720"/>
      <c r="N26720"/>
    </row>
    <row r="26721" spans="13:14" x14ac:dyDescent="0.2">
      <c r="M26721"/>
      <c r="N26721"/>
    </row>
    <row r="26722" spans="13:14" x14ac:dyDescent="0.2">
      <c r="M26722"/>
      <c r="N26722"/>
    </row>
    <row r="26723" spans="13:14" x14ac:dyDescent="0.2">
      <c r="M26723"/>
      <c r="N26723"/>
    </row>
    <row r="26724" spans="13:14" x14ac:dyDescent="0.2">
      <c r="M26724"/>
      <c r="N26724"/>
    </row>
    <row r="26725" spans="13:14" x14ac:dyDescent="0.2">
      <c r="M26725"/>
      <c r="N26725"/>
    </row>
    <row r="26726" spans="13:14" x14ac:dyDescent="0.2">
      <c r="M26726"/>
      <c r="N26726"/>
    </row>
    <row r="26727" spans="13:14" x14ac:dyDescent="0.2">
      <c r="N26727"/>
    </row>
  </sheetData>
  <phoneticPr fontId="17" type="noConversion"/>
  <pageMargins left="0.7" right="0.7" top="0.75" bottom="0.75" header="0.3" footer="0.3"/>
  <pageSetup paperSize="9" orientation="portrait" r:id="rId1"/>
  <customProperties>
    <customPr name="_pios_id" r:id="rId2"/>
    <customPr name="EpmWorksheetKeyString_GUID" r:id="rId3"/>
  </customProperties>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42E4A-A272-4381-B9D3-66A839014D53}">
  <sheetPr codeName="Sheet7">
    <tabColor rgb="FF50B47F"/>
    <pageSetUpPr fitToPage="1"/>
  </sheetPr>
  <dimension ref="A1:S34"/>
  <sheetViews>
    <sheetView showGridLines="0" topLeftCell="A2" zoomScaleNormal="100" workbookViewId="0">
      <selection activeCell="B6" sqref="B6"/>
    </sheetView>
  </sheetViews>
  <sheetFormatPr defaultColWidth="10.28515625" defaultRowHeight="14.25" outlineLevelRow="1" x14ac:dyDescent="0.2"/>
  <cols>
    <col min="1" max="1" width="14.85546875" style="3" customWidth="1"/>
    <col min="2" max="5" width="15.42578125" style="3" customWidth="1"/>
    <col min="6" max="6" width="2" style="3" customWidth="1"/>
    <col min="7" max="9" width="15.42578125" style="3" customWidth="1"/>
    <col min="10" max="10" width="2" style="3" customWidth="1"/>
    <col min="11" max="14" width="15.42578125" style="3" customWidth="1"/>
    <col min="15" max="15" width="2" style="3" customWidth="1"/>
    <col min="16" max="19" width="15.42578125" style="3" customWidth="1"/>
    <col min="20" max="16384" width="10.28515625" style="3"/>
  </cols>
  <sheetData>
    <row r="1" spans="1:19" ht="15" hidden="1" outlineLevel="1" x14ac:dyDescent="0.25">
      <c r="B1" s="3">
        <f>MONTH(DATEVALUE(B4&amp;"1"))</f>
        <v>1</v>
      </c>
      <c r="F1" s="47"/>
      <c r="G1" s="47"/>
      <c r="H1" s="47"/>
      <c r="I1" s="47"/>
      <c r="J1" s="47"/>
      <c r="K1" s="46">
        <v>1</v>
      </c>
      <c r="L1" s="46">
        <v>2</v>
      </c>
      <c r="M1" s="46">
        <v>3</v>
      </c>
      <c r="N1" s="47"/>
      <c r="O1" s="47"/>
      <c r="P1" s="46">
        <v>1</v>
      </c>
      <c r="Q1" s="46">
        <v>2</v>
      </c>
      <c r="R1" s="46">
        <v>3</v>
      </c>
      <c r="S1" s="47"/>
    </row>
    <row r="2" spans="1:19" ht="22.5" customHeight="1" collapsed="1" x14ac:dyDescent="0.25">
      <c r="A2" s="22" t="s">
        <v>62</v>
      </c>
      <c r="B2" s="23"/>
      <c r="C2" s="23"/>
      <c r="D2" s="23"/>
      <c r="E2" s="23"/>
      <c r="F2" s="23"/>
      <c r="G2" s="23"/>
      <c r="H2" s="23"/>
      <c r="I2" s="23"/>
      <c r="J2" s="23"/>
      <c r="K2" s="23"/>
      <c r="L2" s="23"/>
      <c r="M2" s="23"/>
      <c r="N2" s="23"/>
      <c r="O2" s="23"/>
      <c r="P2" s="23"/>
      <c r="Q2" s="23"/>
      <c r="R2" s="23"/>
      <c r="S2" s="23"/>
    </row>
    <row r="3" spans="1:19" x14ac:dyDescent="0.2">
      <c r="G3" s="4"/>
      <c r="H3" s="4"/>
      <c r="I3" s="4"/>
      <c r="K3" s="4"/>
      <c r="L3" s="4"/>
      <c r="M3" s="4"/>
      <c r="N3" s="4"/>
    </row>
    <row r="4" spans="1:19" ht="15" customHeight="1" x14ac:dyDescent="0.2">
      <c r="A4" s="5" t="s">
        <v>4</v>
      </c>
      <c r="B4" s="21" t="s">
        <v>18</v>
      </c>
      <c r="C4" s="5"/>
      <c r="G4" s="4"/>
      <c r="H4" s="4"/>
      <c r="I4" s="4"/>
      <c r="K4" s="4"/>
      <c r="L4" s="4"/>
      <c r="M4" s="4"/>
      <c r="N4" s="4"/>
    </row>
    <row r="5" spans="1:19" ht="15" x14ac:dyDescent="0.2">
      <c r="A5" s="5" t="s">
        <v>6</v>
      </c>
      <c r="B5" s="21" t="s">
        <v>7</v>
      </c>
      <c r="D5" s="6"/>
      <c r="E5" s="6"/>
      <c r="F5" s="6"/>
      <c r="G5" s="4"/>
      <c r="H5" s="4"/>
      <c r="I5" s="4"/>
      <c r="J5" s="6"/>
      <c r="K5" s="4"/>
      <c r="L5" s="4"/>
      <c r="M5" s="4"/>
      <c r="N5" s="4"/>
      <c r="O5" s="6"/>
    </row>
    <row r="6" spans="1:19" ht="15" x14ac:dyDescent="0.2">
      <c r="A6" s="5" t="s">
        <v>56</v>
      </c>
      <c r="B6" s="21" t="s">
        <v>64</v>
      </c>
      <c r="D6" s="6"/>
      <c r="E6" s="6"/>
      <c r="F6" s="6"/>
      <c r="G6" s="4"/>
      <c r="H6" s="4"/>
      <c r="I6" s="4"/>
      <c r="J6" s="6"/>
      <c r="K6" s="4"/>
      <c r="L6" s="4"/>
      <c r="M6" s="4"/>
      <c r="N6" s="4"/>
      <c r="O6" s="6"/>
    </row>
    <row r="7" spans="1:19" ht="15" customHeight="1" thickBot="1" x14ac:dyDescent="0.3">
      <c r="A7" s="7"/>
      <c r="B7" s="8"/>
      <c r="C7" s="8"/>
      <c r="D7" s="8"/>
      <c r="E7" s="8"/>
      <c r="F7" s="8"/>
      <c r="J7" s="8"/>
      <c r="K7" s="132" t="s">
        <v>8</v>
      </c>
      <c r="L7" s="132"/>
      <c r="M7" s="132"/>
      <c r="N7" s="9"/>
      <c r="O7" s="8"/>
      <c r="P7" s="132" t="s">
        <v>53</v>
      </c>
      <c r="Q7" s="132"/>
      <c r="R7" s="132"/>
      <c r="S7" s="9"/>
    </row>
    <row r="8" spans="1:19" ht="33.75" customHeight="1" x14ac:dyDescent="0.25">
      <c r="A8" s="20" t="s">
        <v>9</v>
      </c>
      <c r="B8" s="21" t="s">
        <v>10</v>
      </c>
      <c r="C8" s="21" t="s">
        <v>11</v>
      </c>
      <c r="D8" s="26" t="str">
        <f>"Gross Profit "&amp;$B$4&amp;" "&amp;$B$5</f>
        <v>Gross Profit Jan YTD</v>
      </c>
      <c r="E8" s="21" t="s">
        <v>54</v>
      </c>
      <c r="F8" s="31"/>
      <c r="G8" s="21" t="s">
        <v>51</v>
      </c>
      <c r="H8" s="26" t="str">
        <f>"EBIT "&amp;$B$4&amp;" "&amp;$B$5</f>
        <v>EBIT Jan YTD</v>
      </c>
      <c r="I8" s="21" t="s">
        <v>55</v>
      </c>
      <c r="J8" s="31"/>
      <c r="K8" s="24" t="str">
        <f>INDEX((Mapping!$A$6:$B$8,Mapping!$A$9:$B$11,Mapping!$A$12:$B$14,Mapping!$A$15:$B$17),K$1,1,VLOOKUP($B$4,Mapping!$A$6:$B$17,2,FALSE))</f>
        <v>Jan</v>
      </c>
      <c r="L8" s="24" t="str">
        <f>INDEX((Mapping!$A$6:$B$8,Mapping!$A$9:$B$11,Mapping!$A$12:$B$14,Mapping!$A$15:$B$17),L$1,1,VLOOKUP($B$4,Mapping!$A$6:$B$17,2,FALSE))</f>
        <v>Feb</v>
      </c>
      <c r="M8" s="24" t="str">
        <f>INDEX((Mapping!$A$6:$B$8,Mapping!$A$9:$B$11,Mapping!$A$12:$B$14,Mapping!$A$15:$B$17),M$1,1,VLOOKUP($B$4,Mapping!$A$6:$B$17,2,FALSE))</f>
        <v>Mar</v>
      </c>
      <c r="N8" s="26" t="str">
        <f>"Q"&amp;VLOOKUP($B$4,Mapping!$A$5:$B$17,2,FALSE)</f>
        <v>Q1</v>
      </c>
      <c r="O8" s="31"/>
      <c r="P8" s="24" t="str">
        <f>INDEX((Mapping!$A$6:$B$8,Mapping!$A$9:$B$11,Mapping!$A$12:$B$14,Mapping!$A$15:$B$17),P$1,1,VLOOKUP($B$4,Mapping!$A$6:$B$17,2,FALSE))</f>
        <v>Jan</v>
      </c>
      <c r="Q8" s="24" t="str">
        <f>INDEX((Mapping!$A$6:$B$8,Mapping!$A$9:$B$11,Mapping!$A$12:$B$14,Mapping!$A$15:$B$17),Q$1,1,VLOOKUP($B$4,Mapping!$A$6:$B$17,2,FALSE))</f>
        <v>Feb</v>
      </c>
      <c r="R8" s="24" t="str">
        <f>INDEX((Mapping!$A$6:$B$8,Mapping!$A$9:$B$11,Mapping!$A$12:$B$14,Mapping!$A$15:$B$17),R$1,1,VLOOKUP($B$4,Mapping!$A$6:$B$17,2,FALSE))</f>
        <v>Mar</v>
      </c>
      <c r="S8" s="26" t="str">
        <f>"Q"&amp;VLOOKUP($B$4,Mapping!$A$5:$B$17,2,FALSE)</f>
        <v>Q1</v>
      </c>
    </row>
    <row r="9" spans="1:19" ht="18.75" customHeight="1" x14ac:dyDescent="0.2">
      <c r="A9" s="10" t="s">
        <v>13</v>
      </c>
      <c r="B9" s="6">
        <f t="shared" ref="B9:B27" si="0">IF(AND($B$5="MTD",$B$6&lt;&gt;"All Products"),SUMIFS(Revenue,Country,$A9,Month,$B$1,Product,$B$6),IF(AND($B$5="YTD",$B$6&lt;&gt;"All Products"),SUMIFS(Revenue,Country,$A9,Product,$B$6,Month,"&lt;="&amp;$B$1),IF(AND($B$5="MTD",$B$6="All Products"),SUMIFS(Revenue,Country,$A9,Month,$B$1),IF(AND($B$5="YTD",$B$6="All Products"),SUMIFS(Revenue,Country,$A9,Month,"&lt;="&amp;$B$1)))))</f>
        <v>26758893.776999995</v>
      </c>
      <c r="C9" s="6">
        <f t="shared" ref="C9:C27" si="1">IF(AND($B$5="MTD",$B$6&lt;&gt;"All Products"),SUMIFS(COGS,Country,$A9,Month,$B$1,Product,$B$6),IF(AND($B$5="YTD",$B$6&lt;&gt;"All Products"),SUMIFS(COGS,Country,$A9,Product,$B$6,Month,"&lt;="&amp;$B$1),IF(AND($B$5="MTD",$B$6="All Products"),SUMIFS(COGS,Country,$A9,Month,$B$1),IF(AND($B$5="YTD",$B$6="All Products"),SUMIFS(COGS,Country,$A9,Month,"&lt;="&amp;$B$1)))))</f>
        <v>-8767409.7909999974</v>
      </c>
      <c r="D9" s="27">
        <f>B9+C9</f>
        <v>17991483.985999998</v>
      </c>
      <c r="E9" s="29">
        <f>IFERROR(D9/$B9,"")</f>
        <v>0.6723552974923116</v>
      </c>
      <c r="F9" s="32"/>
      <c r="G9" s="6">
        <f t="shared" ref="G9:G27" si="2">IF(AND($B$5="MTD",$B$6&lt;&gt;"All Products"),SUMIFS(AdminExp,Country,$A9,Month,$B$1,Product,$B$6),IF(AND($B$5="YTD",$B$6&lt;&gt;"All Products"),SUMIFS(AdminExp,Country,$A9,Product,$B$6,Month,"&lt;="&amp;$B$1),IF(AND($B$5="MTD",$B$6="All Products"),SUMIFS(AdminExp,Country,$A9,Month,$B$1),IF(AND($B$5="YTD",$B$6="All Products"),SUMIFS(AdminExp,Country,$A9,Month,"&lt;="&amp;$B$1)))))</f>
        <v>-18036679.790999997</v>
      </c>
      <c r="H9" s="27">
        <f>D9+G9</f>
        <v>-45195.804999999702</v>
      </c>
      <c r="I9" s="29">
        <f>IFERROR(H9/$B9,"")</f>
        <v>-1.6890012485810135E-3</v>
      </c>
      <c r="J9" s="32"/>
      <c r="K9" s="6">
        <f t="shared" ref="K9:M27" si="3">IF($B$6&lt;&gt;"All Products",(SUMIFS(Revenue,Country,$A9,Product,$B$6,Month,MONTH(DATEVALUE(K$8&amp;"1")))+SUMIFS(COGS,Country,$A9,Product,$B$6,Month,MONTH(DATEVALUE(K$8&amp;"1")))),(SUMIFS(Revenue,Country,$A9,Month,MONTH(DATEVALUE(K$8&amp;"1")))+SUMIFS(COGS,Country,$A9,Month,MONTH(DATEVALUE(K$8&amp;"1")))))</f>
        <v>17991483.985999998</v>
      </c>
      <c r="L9" s="6">
        <f t="shared" si="3"/>
        <v>9576550.1789999977</v>
      </c>
      <c r="M9" s="6">
        <f t="shared" si="3"/>
        <v>11709450.570999997</v>
      </c>
      <c r="N9" s="27">
        <f>SUM(K9:M9)</f>
        <v>39277484.735999994</v>
      </c>
      <c r="O9" s="32"/>
      <c r="P9" s="6">
        <f t="shared" ref="P9:R27" si="4">IF($B$6&lt;&gt;"All Products",(SUMIFS(Revenue,Country,$A9,Product,$B$6,Month,MONTH(DATEVALUE(P$8&amp;"1")))+SUMIFS(COGS,Country,$A9,Product,$B$6,Month,MONTH(DATEVALUE(P$8&amp;"1")))+SUMIFS(AdminExp,Country,$A9,Product,$B$6,Month,MONTH(DATEVALUE(P$8&amp;"1")))),(SUMIFS(Revenue,Country,$A9,Month,MONTH(DATEVALUE(P$8&amp;"1")))+SUMIFS(COGS,Country,$A9,Month,MONTH(DATEVALUE(P$8&amp;"1")))+SUMIFS(AdminExp,Country,$A9,Month,MONTH(DATEVALUE(P$8&amp;"1")))))</f>
        <v>-45195.804999999702</v>
      </c>
      <c r="Q9" s="6">
        <f t="shared" si="4"/>
        <v>-2545384.4390000012</v>
      </c>
      <c r="R9" s="6">
        <f t="shared" si="4"/>
        <v>-4765982.8529999983</v>
      </c>
      <c r="S9" s="27">
        <f>SUM(P9:R9)</f>
        <v>-7356563.0969999991</v>
      </c>
    </row>
    <row r="10" spans="1:19" ht="18.75" customHeight="1" x14ac:dyDescent="0.2">
      <c r="A10" s="10" t="s">
        <v>14</v>
      </c>
      <c r="B10" s="6">
        <f t="shared" si="0"/>
        <v>38519877.136999987</v>
      </c>
      <c r="C10" s="6">
        <f t="shared" si="1"/>
        <v>-10147754.792000001</v>
      </c>
      <c r="D10" s="27">
        <f t="shared" ref="D10:D27" si="5">B10+C10</f>
        <v>28372122.344999984</v>
      </c>
      <c r="E10" s="29">
        <f t="shared" ref="E10:E28" si="6">IFERROR(D10/$B10,"")</f>
        <v>0.73655796575081356</v>
      </c>
      <c r="F10" s="32"/>
      <c r="G10" s="6">
        <f t="shared" si="2"/>
        <v>-17393684.792000003</v>
      </c>
      <c r="H10" s="27">
        <f t="shared" ref="H10:H27" si="7">D10+G10</f>
        <v>10978437.552999981</v>
      </c>
      <c r="I10" s="29">
        <f t="shared" ref="I10:I28" si="8">IFERROR(H10/$B10,"")</f>
        <v>0.28500707605982267</v>
      </c>
      <c r="J10" s="32"/>
      <c r="K10" s="6">
        <f t="shared" si="3"/>
        <v>28372122.344999984</v>
      </c>
      <c r="L10" s="6">
        <f t="shared" si="3"/>
        <v>18546082.303000003</v>
      </c>
      <c r="M10" s="6">
        <f t="shared" si="3"/>
        <v>33290475.204000015</v>
      </c>
      <c r="N10" s="27">
        <f t="shared" ref="N10:N28" si="9">SUM(K10:M10)</f>
        <v>80208679.851999998</v>
      </c>
      <c r="O10" s="32"/>
      <c r="P10" s="6">
        <f t="shared" si="4"/>
        <v>10978437.552999981</v>
      </c>
      <c r="Q10" s="6">
        <f t="shared" si="4"/>
        <v>3326197.2890000027</v>
      </c>
      <c r="R10" s="6">
        <f t="shared" si="4"/>
        <v>-12959844.767999988</v>
      </c>
      <c r="S10" s="27">
        <f t="shared" ref="S10:S28" si="10">SUM(P10:R10)</f>
        <v>1344790.0739999954</v>
      </c>
    </row>
    <row r="11" spans="1:19" ht="18.75" customHeight="1" x14ac:dyDescent="0.2">
      <c r="A11" s="10" t="s">
        <v>15</v>
      </c>
      <c r="B11" s="6">
        <f t="shared" si="0"/>
        <v>140599490.521</v>
      </c>
      <c r="C11" s="6">
        <f t="shared" si="1"/>
        <v>-30838816.434999991</v>
      </c>
      <c r="D11" s="27">
        <f t="shared" si="5"/>
        <v>109760674.08600001</v>
      </c>
      <c r="E11" s="29">
        <f t="shared" si="6"/>
        <v>0.78066196171319779</v>
      </c>
      <c r="F11" s="32"/>
      <c r="G11" s="6">
        <f t="shared" si="2"/>
        <v>-42251266.435000002</v>
      </c>
      <c r="H11" s="27">
        <f t="shared" si="7"/>
        <v>67509407.651000008</v>
      </c>
      <c r="I11" s="29">
        <f t="shared" si="8"/>
        <v>0.48015399914210055</v>
      </c>
      <c r="J11" s="32"/>
      <c r="K11" s="6">
        <f t="shared" si="3"/>
        <v>109760674.08600001</v>
      </c>
      <c r="L11" s="6">
        <f t="shared" si="3"/>
        <v>88946474.547000021</v>
      </c>
      <c r="M11" s="6">
        <f t="shared" si="3"/>
        <v>98523387.732000008</v>
      </c>
      <c r="N11" s="27">
        <f t="shared" si="9"/>
        <v>297230536.36500001</v>
      </c>
      <c r="O11" s="32"/>
      <c r="P11" s="6">
        <f t="shared" si="4"/>
        <v>67509407.651000008</v>
      </c>
      <c r="Q11" s="6">
        <f t="shared" si="4"/>
        <v>50943163.388000026</v>
      </c>
      <c r="R11" s="6">
        <f t="shared" si="4"/>
        <v>54938427.203000017</v>
      </c>
      <c r="S11" s="27">
        <f t="shared" si="10"/>
        <v>173390998.24200004</v>
      </c>
    </row>
    <row r="12" spans="1:19" ht="18.75" customHeight="1" x14ac:dyDescent="0.2">
      <c r="A12" s="10" t="s">
        <v>17</v>
      </c>
      <c r="B12" s="6">
        <f t="shared" si="0"/>
        <v>63036547.791000001</v>
      </c>
      <c r="C12" s="6">
        <f t="shared" si="1"/>
        <v>-21194486.026000001</v>
      </c>
      <c r="D12" s="27">
        <f t="shared" si="5"/>
        <v>41842061.765000001</v>
      </c>
      <c r="E12" s="29">
        <f t="shared" si="6"/>
        <v>0.66377463917803525</v>
      </c>
      <c r="F12" s="32"/>
      <c r="G12" s="6">
        <f t="shared" si="2"/>
        <v>-32142906.026000008</v>
      </c>
      <c r="H12" s="27">
        <f t="shared" si="7"/>
        <v>9699155.7389999926</v>
      </c>
      <c r="I12" s="29">
        <f t="shared" si="8"/>
        <v>0.15386559192863641</v>
      </c>
      <c r="J12" s="32"/>
      <c r="K12" s="6">
        <f t="shared" si="3"/>
        <v>41842061.765000001</v>
      </c>
      <c r="L12" s="6">
        <f t="shared" si="3"/>
        <v>23894820.51599998</v>
      </c>
      <c r="M12" s="6">
        <f t="shared" si="3"/>
        <v>35747600.896000013</v>
      </c>
      <c r="N12" s="27">
        <f t="shared" si="9"/>
        <v>101484483.17699999</v>
      </c>
      <c r="O12" s="32"/>
      <c r="P12" s="6">
        <f t="shared" si="4"/>
        <v>9699155.7389999926</v>
      </c>
      <c r="Q12" s="6">
        <f t="shared" si="4"/>
        <v>-8665153.6830000058</v>
      </c>
      <c r="R12" s="6">
        <f t="shared" si="4"/>
        <v>-4491051.2059999928</v>
      </c>
      <c r="S12" s="27">
        <f t="shared" si="10"/>
        <v>-3457049.150000006</v>
      </c>
    </row>
    <row r="13" spans="1:19" ht="18.75" customHeight="1" x14ac:dyDescent="0.2">
      <c r="A13" s="10" t="s">
        <v>19</v>
      </c>
      <c r="B13" s="6">
        <f t="shared" si="0"/>
        <v>95017914.817000017</v>
      </c>
      <c r="C13" s="6">
        <f t="shared" si="1"/>
        <v>-33981674.796999998</v>
      </c>
      <c r="D13" s="27">
        <f t="shared" si="5"/>
        <v>61036240.020000018</v>
      </c>
      <c r="E13" s="29">
        <f t="shared" si="6"/>
        <v>0.64236560166104373</v>
      </c>
      <c r="F13" s="32"/>
      <c r="G13" s="6">
        <f t="shared" si="2"/>
        <v>-43396364.797000006</v>
      </c>
      <c r="H13" s="27">
        <f t="shared" si="7"/>
        <v>17639875.223000012</v>
      </c>
      <c r="I13" s="29">
        <f t="shared" si="8"/>
        <v>0.18564788815849698</v>
      </c>
      <c r="J13" s="32"/>
      <c r="K13" s="6">
        <f t="shared" si="3"/>
        <v>61036240.020000018</v>
      </c>
      <c r="L13" s="6">
        <f t="shared" si="3"/>
        <v>57012677.225000024</v>
      </c>
      <c r="M13" s="6">
        <f t="shared" si="3"/>
        <v>80937411.253999993</v>
      </c>
      <c r="N13" s="27">
        <f t="shared" si="9"/>
        <v>198986328.49900001</v>
      </c>
      <c r="O13" s="32"/>
      <c r="P13" s="6">
        <f t="shared" si="4"/>
        <v>17639875.223000012</v>
      </c>
      <c r="Q13" s="6">
        <f t="shared" si="4"/>
        <v>29561664.655000035</v>
      </c>
      <c r="R13" s="6">
        <f t="shared" si="4"/>
        <v>29725001.123000003</v>
      </c>
      <c r="S13" s="27">
        <f t="shared" si="10"/>
        <v>76926541.001000047</v>
      </c>
    </row>
    <row r="14" spans="1:19" ht="18.75" customHeight="1" x14ac:dyDescent="0.2">
      <c r="A14" s="10" t="s">
        <v>21</v>
      </c>
      <c r="B14" s="6">
        <f t="shared" si="0"/>
        <v>20206760.888999995</v>
      </c>
      <c r="C14" s="6">
        <f t="shared" si="1"/>
        <v>-11645752.797000002</v>
      </c>
      <c r="D14" s="27">
        <f t="shared" si="5"/>
        <v>8561008.0919999927</v>
      </c>
      <c r="E14" s="29">
        <f t="shared" si="6"/>
        <v>0.42367048034207055</v>
      </c>
      <c r="F14" s="32"/>
      <c r="G14" s="6">
        <f t="shared" si="2"/>
        <v>-21014622.796999998</v>
      </c>
      <c r="H14" s="27">
        <f t="shared" si="7"/>
        <v>-12453614.705000006</v>
      </c>
      <c r="I14" s="29">
        <f t="shared" si="8"/>
        <v>-0.61630930228799863</v>
      </c>
      <c r="J14" s="32"/>
      <c r="K14" s="6">
        <f t="shared" si="3"/>
        <v>8561008.0919999927</v>
      </c>
      <c r="L14" s="6">
        <f t="shared" si="3"/>
        <v>9129470.8960000053</v>
      </c>
      <c r="M14" s="6">
        <f t="shared" si="3"/>
        <v>8072604.4420000017</v>
      </c>
      <c r="N14" s="27">
        <f t="shared" si="9"/>
        <v>25763083.43</v>
      </c>
      <c r="O14" s="32"/>
      <c r="P14" s="6">
        <f t="shared" si="4"/>
        <v>-12453614.705000006</v>
      </c>
      <c r="Q14" s="6">
        <f t="shared" si="4"/>
        <v>-6960071.1889999956</v>
      </c>
      <c r="R14" s="6">
        <f t="shared" si="4"/>
        <v>-16585668.962000001</v>
      </c>
      <c r="S14" s="27">
        <f t="shared" si="10"/>
        <v>-35999354.856000006</v>
      </c>
    </row>
    <row r="15" spans="1:19" ht="18.75" customHeight="1" x14ac:dyDescent="0.2">
      <c r="A15" s="10" t="s">
        <v>22</v>
      </c>
      <c r="B15" s="6">
        <f t="shared" si="0"/>
        <v>78745597.601999983</v>
      </c>
      <c r="C15" s="6">
        <f t="shared" si="1"/>
        <v>-26490087.455999997</v>
      </c>
      <c r="D15" s="27">
        <f t="shared" si="5"/>
        <v>52255510.145999983</v>
      </c>
      <c r="E15" s="29">
        <f t="shared" si="6"/>
        <v>0.66359913109190494</v>
      </c>
      <c r="F15" s="32"/>
      <c r="G15" s="6">
        <f t="shared" si="2"/>
        <v>-36506717.456000015</v>
      </c>
      <c r="H15" s="27">
        <f t="shared" si="7"/>
        <v>15748792.689999968</v>
      </c>
      <c r="I15" s="29">
        <f t="shared" si="8"/>
        <v>0.19999584954067298</v>
      </c>
      <c r="J15" s="32"/>
      <c r="K15" s="6">
        <f t="shared" si="3"/>
        <v>52255510.145999983</v>
      </c>
      <c r="L15" s="6">
        <f t="shared" si="3"/>
        <v>44334556.370999999</v>
      </c>
      <c r="M15" s="6">
        <f t="shared" si="3"/>
        <v>46534218.814999968</v>
      </c>
      <c r="N15" s="27">
        <f t="shared" si="9"/>
        <v>143124285.33199996</v>
      </c>
      <c r="O15" s="32"/>
      <c r="P15" s="6">
        <f t="shared" si="4"/>
        <v>15748792.689999968</v>
      </c>
      <c r="Q15" s="6">
        <f t="shared" si="4"/>
        <v>19121031.059</v>
      </c>
      <c r="R15" s="6">
        <f t="shared" si="4"/>
        <v>2797703.066999957</v>
      </c>
      <c r="S15" s="27">
        <f t="shared" si="10"/>
        <v>37667526.815999925</v>
      </c>
    </row>
    <row r="16" spans="1:19" ht="18.75" customHeight="1" x14ac:dyDescent="0.2">
      <c r="A16" s="10" t="s">
        <v>24</v>
      </c>
      <c r="B16" s="6">
        <f t="shared" si="0"/>
        <v>22829137.253999993</v>
      </c>
      <c r="C16" s="6">
        <f t="shared" si="1"/>
        <v>-6155952.186999999</v>
      </c>
      <c r="D16" s="27">
        <f t="shared" si="5"/>
        <v>16673185.066999994</v>
      </c>
      <c r="E16" s="29">
        <f t="shared" si="6"/>
        <v>0.73034670042463445</v>
      </c>
      <c r="F16" s="32"/>
      <c r="G16" s="6">
        <f t="shared" si="2"/>
        <v>-12418812.187000006</v>
      </c>
      <c r="H16" s="27">
        <f t="shared" si="7"/>
        <v>4254372.8799999878</v>
      </c>
      <c r="I16" s="29">
        <f t="shared" si="8"/>
        <v>0.18635714668781714</v>
      </c>
      <c r="J16" s="32"/>
      <c r="K16" s="6">
        <f t="shared" si="3"/>
        <v>16673185.066999994</v>
      </c>
      <c r="L16" s="6">
        <f t="shared" si="3"/>
        <v>15633005.605000002</v>
      </c>
      <c r="M16" s="6">
        <f t="shared" si="3"/>
        <v>10341895.634</v>
      </c>
      <c r="N16" s="27">
        <f t="shared" si="9"/>
        <v>42648086.305999994</v>
      </c>
      <c r="O16" s="32"/>
      <c r="P16" s="6">
        <f t="shared" si="4"/>
        <v>4254372.8799999878</v>
      </c>
      <c r="Q16" s="6">
        <f t="shared" si="4"/>
        <v>5350636.4200000018</v>
      </c>
      <c r="R16" s="6">
        <f t="shared" si="4"/>
        <v>681998.20400000177</v>
      </c>
      <c r="S16" s="27">
        <f t="shared" si="10"/>
        <v>10287007.503999991</v>
      </c>
    </row>
    <row r="17" spans="1:19" ht="18.75" customHeight="1" x14ac:dyDescent="0.2">
      <c r="A17" s="10" t="s">
        <v>25</v>
      </c>
      <c r="B17" s="6">
        <f t="shared" si="0"/>
        <v>19829009.003999993</v>
      </c>
      <c r="C17" s="6">
        <f t="shared" si="1"/>
        <v>-11184584.158999998</v>
      </c>
      <c r="D17" s="27">
        <f t="shared" si="5"/>
        <v>8644424.8449999951</v>
      </c>
      <c r="E17" s="29">
        <f t="shared" si="6"/>
        <v>0.43594840484747394</v>
      </c>
      <c r="F17" s="32"/>
      <c r="G17" s="6">
        <f t="shared" si="2"/>
        <v>-21021264.158999994</v>
      </c>
      <c r="H17" s="27">
        <f t="shared" si="7"/>
        <v>-12376839.313999999</v>
      </c>
      <c r="I17" s="29">
        <f t="shared" si="8"/>
        <v>-0.62417841010124564</v>
      </c>
      <c r="J17" s="32"/>
      <c r="K17" s="6">
        <f t="shared" si="3"/>
        <v>8644424.8449999951</v>
      </c>
      <c r="L17" s="6">
        <f t="shared" si="3"/>
        <v>10175164.425999999</v>
      </c>
      <c r="M17" s="6">
        <f t="shared" si="3"/>
        <v>15244996.437999988</v>
      </c>
      <c r="N17" s="27">
        <f t="shared" si="9"/>
        <v>34064585.708999984</v>
      </c>
      <c r="O17" s="32"/>
      <c r="P17" s="6">
        <f t="shared" si="4"/>
        <v>-12376839.313999999</v>
      </c>
      <c r="Q17" s="6">
        <f t="shared" si="4"/>
        <v>-7326853.0400000028</v>
      </c>
      <c r="R17" s="6">
        <f t="shared" si="4"/>
        <v>-12231967.617000008</v>
      </c>
      <c r="S17" s="27">
        <f t="shared" si="10"/>
        <v>-31935659.971000008</v>
      </c>
    </row>
    <row r="18" spans="1:19" ht="18.75" customHeight="1" x14ac:dyDescent="0.2">
      <c r="A18" s="10" t="s">
        <v>26</v>
      </c>
      <c r="B18" s="6">
        <f t="shared" si="0"/>
        <v>51236978.982000016</v>
      </c>
      <c r="C18" s="6">
        <f t="shared" si="1"/>
        <v>-26909592.618999992</v>
      </c>
      <c r="D18" s="27">
        <f t="shared" si="5"/>
        <v>24327386.363000024</v>
      </c>
      <c r="E18" s="29">
        <f t="shared" si="6"/>
        <v>0.47480134165494886</v>
      </c>
      <c r="F18" s="32"/>
      <c r="G18" s="6">
        <f t="shared" si="2"/>
        <v>-31869042.618999992</v>
      </c>
      <c r="H18" s="27">
        <f t="shared" si="7"/>
        <v>-7541656.2559999675</v>
      </c>
      <c r="I18" s="29">
        <f t="shared" si="8"/>
        <v>-0.14719166519652563</v>
      </c>
      <c r="J18" s="32"/>
      <c r="K18" s="6">
        <f t="shared" si="3"/>
        <v>24327386.363000024</v>
      </c>
      <c r="L18" s="6">
        <f t="shared" si="3"/>
        <v>50610562.296000004</v>
      </c>
      <c r="M18" s="6">
        <f t="shared" si="3"/>
        <v>34523071.170000017</v>
      </c>
      <c r="N18" s="27">
        <f t="shared" si="9"/>
        <v>109461019.82900004</v>
      </c>
      <c r="O18" s="32"/>
      <c r="P18" s="6">
        <f t="shared" si="4"/>
        <v>-7541656.2559999675</v>
      </c>
      <c r="Q18" s="6">
        <f t="shared" si="4"/>
        <v>20499945.380000006</v>
      </c>
      <c r="R18" s="6">
        <f t="shared" si="4"/>
        <v>-1479830.7129999697</v>
      </c>
      <c r="S18" s="27">
        <f t="shared" si="10"/>
        <v>11478458.411000069</v>
      </c>
    </row>
    <row r="19" spans="1:19" ht="18.75" customHeight="1" x14ac:dyDescent="0.2">
      <c r="A19" s="10" t="s">
        <v>28</v>
      </c>
      <c r="B19" s="6">
        <f t="shared" si="0"/>
        <v>25014757.404000003</v>
      </c>
      <c r="C19" s="6">
        <f t="shared" si="1"/>
        <v>-17472060.318999995</v>
      </c>
      <c r="D19" s="27">
        <f t="shared" si="5"/>
        <v>7542697.0850000083</v>
      </c>
      <c r="E19" s="29">
        <f t="shared" si="6"/>
        <v>0.30152989146294451</v>
      </c>
      <c r="F19" s="32"/>
      <c r="G19" s="6">
        <f t="shared" si="2"/>
        <v>-23509520.318999998</v>
      </c>
      <c r="H19" s="27">
        <f t="shared" si="7"/>
        <v>-15966823.23399999</v>
      </c>
      <c r="I19" s="29">
        <f t="shared" si="8"/>
        <v>-0.6382961455963112</v>
      </c>
      <c r="J19" s="32"/>
      <c r="K19" s="6">
        <f t="shared" si="3"/>
        <v>7542697.0850000083</v>
      </c>
      <c r="L19" s="6">
        <f t="shared" si="3"/>
        <v>8973357.393000003</v>
      </c>
      <c r="M19" s="6">
        <f t="shared" si="3"/>
        <v>19832653.196999997</v>
      </c>
      <c r="N19" s="27">
        <f t="shared" si="9"/>
        <v>36348707.675000012</v>
      </c>
      <c r="O19" s="32"/>
      <c r="P19" s="6">
        <f t="shared" si="4"/>
        <v>-15966823.23399999</v>
      </c>
      <c r="Q19" s="6">
        <f t="shared" si="4"/>
        <v>-8836553.9589999989</v>
      </c>
      <c r="R19" s="6">
        <f t="shared" si="4"/>
        <v>-18006392.143000007</v>
      </c>
      <c r="S19" s="27">
        <f t="shared" si="10"/>
        <v>-42809769.335999995</v>
      </c>
    </row>
    <row r="20" spans="1:19" ht="18.75" customHeight="1" x14ac:dyDescent="0.2">
      <c r="A20" s="10" t="s">
        <v>30</v>
      </c>
      <c r="B20" s="6">
        <f t="shared" si="0"/>
        <v>16377176.151000001</v>
      </c>
      <c r="C20" s="6">
        <f t="shared" si="1"/>
        <v>-10575730.214000002</v>
      </c>
      <c r="D20" s="27">
        <f t="shared" si="5"/>
        <v>5801445.936999999</v>
      </c>
      <c r="E20" s="29">
        <f t="shared" si="6"/>
        <v>0.35423969819398682</v>
      </c>
      <c r="F20" s="32"/>
      <c r="G20" s="6">
        <f t="shared" si="2"/>
        <v>-16994820.214000002</v>
      </c>
      <c r="H20" s="27">
        <f t="shared" si="7"/>
        <v>-11193374.277000003</v>
      </c>
      <c r="I20" s="29">
        <f t="shared" si="8"/>
        <v>-0.68347401125782781</v>
      </c>
      <c r="J20" s="32"/>
      <c r="K20" s="6">
        <f t="shared" si="3"/>
        <v>5801445.936999999</v>
      </c>
      <c r="L20" s="6">
        <f t="shared" si="3"/>
        <v>10130559.754000003</v>
      </c>
      <c r="M20" s="6">
        <f t="shared" si="3"/>
        <v>6382133.6530000065</v>
      </c>
      <c r="N20" s="27">
        <f t="shared" si="9"/>
        <v>22314139.344000008</v>
      </c>
      <c r="O20" s="32"/>
      <c r="P20" s="6">
        <f t="shared" si="4"/>
        <v>-11193374.277000003</v>
      </c>
      <c r="Q20" s="6">
        <f t="shared" si="4"/>
        <v>-5104570.3529999964</v>
      </c>
      <c r="R20" s="6">
        <f t="shared" si="4"/>
        <v>-11852450.107999993</v>
      </c>
      <c r="S20" s="27">
        <f t="shared" si="10"/>
        <v>-28150394.737999991</v>
      </c>
    </row>
    <row r="21" spans="1:19" ht="18.75" customHeight="1" x14ac:dyDescent="0.2">
      <c r="A21" s="10" t="s">
        <v>32</v>
      </c>
      <c r="B21" s="6">
        <f t="shared" si="0"/>
        <v>23175741.070999991</v>
      </c>
      <c r="C21" s="6">
        <f t="shared" si="1"/>
        <v>-4634257.1589999991</v>
      </c>
      <c r="D21" s="27">
        <f t="shared" si="5"/>
        <v>18541483.911999993</v>
      </c>
      <c r="E21" s="29">
        <f t="shared" si="6"/>
        <v>0.80003844775436828</v>
      </c>
      <c r="F21" s="32"/>
      <c r="G21" s="6">
        <f t="shared" si="2"/>
        <v>-12614647.159000004</v>
      </c>
      <c r="H21" s="27">
        <f t="shared" si="7"/>
        <v>5926836.7529999893</v>
      </c>
      <c r="I21" s="29">
        <f t="shared" si="8"/>
        <v>0.25573450854679647</v>
      </c>
      <c r="J21" s="32"/>
      <c r="K21" s="6">
        <f t="shared" si="3"/>
        <v>18541483.911999993</v>
      </c>
      <c r="L21" s="6">
        <f t="shared" si="3"/>
        <v>8914624.7609999981</v>
      </c>
      <c r="M21" s="6">
        <f t="shared" si="3"/>
        <v>10877987.413999995</v>
      </c>
      <c r="N21" s="27">
        <f t="shared" si="9"/>
        <v>38334096.08699999</v>
      </c>
      <c r="O21" s="32"/>
      <c r="P21" s="6">
        <f t="shared" si="4"/>
        <v>5926836.7529999893</v>
      </c>
      <c r="Q21" s="6">
        <f t="shared" si="4"/>
        <v>-304638.06400000118</v>
      </c>
      <c r="R21" s="6">
        <f t="shared" si="4"/>
        <v>-2234624.0640000068</v>
      </c>
      <c r="S21" s="27">
        <f t="shared" si="10"/>
        <v>3387574.6249999814</v>
      </c>
    </row>
    <row r="22" spans="1:19" ht="18.75" customHeight="1" x14ac:dyDescent="0.2">
      <c r="A22" s="10" t="s">
        <v>33</v>
      </c>
      <c r="B22" s="6">
        <f t="shared" si="0"/>
        <v>21449074.444000006</v>
      </c>
      <c r="C22" s="6">
        <f t="shared" si="1"/>
        <v>-24047390.941</v>
      </c>
      <c r="D22" s="27">
        <f t="shared" si="5"/>
        <v>-2598316.4969999939</v>
      </c>
      <c r="E22" s="29">
        <f t="shared" si="6"/>
        <v>-0.12113886330078109</v>
      </c>
      <c r="F22" s="32"/>
      <c r="G22" s="6">
        <f t="shared" si="2"/>
        <v>-31530640.941</v>
      </c>
      <c r="H22" s="27">
        <f t="shared" si="7"/>
        <v>-34128957.437999994</v>
      </c>
      <c r="I22" s="29">
        <f t="shared" si="8"/>
        <v>-1.5911622446509321</v>
      </c>
      <c r="J22" s="32"/>
      <c r="K22" s="6">
        <f t="shared" si="3"/>
        <v>-2598316.4969999939</v>
      </c>
      <c r="L22" s="6">
        <f t="shared" si="3"/>
        <v>-8038251.8859999999</v>
      </c>
      <c r="M22" s="6">
        <f t="shared" si="3"/>
        <v>1504525.021999998</v>
      </c>
      <c r="N22" s="27">
        <f t="shared" si="9"/>
        <v>-9132043.3609999958</v>
      </c>
      <c r="O22" s="32"/>
      <c r="P22" s="6">
        <f t="shared" si="4"/>
        <v>-34128957.437999994</v>
      </c>
      <c r="Q22" s="6">
        <f t="shared" si="4"/>
        <v>-45794000.149999991</v>
      </c>
      <c r="R22" s="6">
        <f t="shared" si="4"/>
        <v>-21286703.102000006</v>
      </c>
      <c r="S22" s="27">
        <f t="shared" si="10"/>
        <v>-101209660.69</v>
      </c>
    </row>
    <row r="23" spans="1:19" ht="18.75" customHeight="1" x14ac:dyDescent="0.2">
      <c r="A23" s="10" t="s">
        <v>35</v>
      </c>
      <c r="B23" s="6">
        <f t="shared" si="0"/>
        <v>420392101.99699998</v>
      </c>
      <c r="C23" s="6">
        <f t="shared" si="1"/>
        <v>-49378158.745999999</v>
      </c>
      <c r="D23" s="27">
        <f t="shared" si="5"/>
        <v>371013943.25099999</v>
      </c>
      <c r="E23" s="29">
        <f t="shared" si="6"/>
        <v>0.88254261078779173</v>
      </c>
      <c r="F23" s="32"/>
      <c r="G23" s="6">
        <f t="shared" si="2"/>
        <v>-52993778.745999999</v>
      </c>
      <c r="H23" s="27">
        <f t="shared" si="7"/>
        <v>318020164.505</v>
      </c>
      <c r="I23" s="29">
        <f t="shared" si="8"/>
        <v>0.75648463183371006</v>
      </c>
      <c r="J23" s="32"/>
      <c r="K23" s="6">
        <f t="shared" si="3"/>
        <v>371013943.25099999</v>
      </c>
      <c r="L23" s="6">
        <f t="shared" si="3"/>
        <v>262903313.51899996</v>
      </c>
      <c r="M23" s="6">
        <f t="shared" si="3"/>
        <v>234248114.23999998</v>
      </c>
      <c r="N23" s="27">
        <f t="shared" si="9"/>
        <v>868165371.00999999</v>
      </c>
      <c r="O23" s="32"/>
      <c r="P23" s="6">
        <f t="shared" si="4"/>
        <v>318020164.505</v>
      </c>
      <c r="Q23" s="6">
        <f t="shared" si="4"/>
        <v>225534210.44699997</v>
      </c>
      <c r="R23" s="6">
        <f t="shared" si="4"/>
        <v>181025059.90499997</v>
      </c>
      <c r="S23" s="27">
        <f t="shared" si="10"/>
        <v>724579434.85699987</v>
      </c>
    </row>
    <row r="24" spans="1:19" ht="18.75" customHeight="1" x14ac:dyDescent="0.2">
      <c r="A24" s="10" t="s">
        <v>36</v>
      </c>
      <c r="B24" s="6">
        <f t="shared" si="0"/>
        <v>82267706.003000021</v>
      </c>
      <c r="C24" s="6">
        <f t="shared" si="1"/>
        <v>-29345717.141999997</v>
      </c>
      <c r="D24" s="27">
        <f t="shared" si="5"/>
        <v>52921988.861000024</v>
      </c>
      <c r="E24" s="29">
        <f t="shared" si="6"/>
        <v>0.64328995461560745</v>
      </c>
      <c r="F24" s="32"/>
      <c r="G24" s="6">
        <f t="shared" si="2"/>
        <v>-34598617.142000005</v>
      </c>
      <c r="H24" s="27">
        <f t="shared" si="7"/>
        <v>18323371.719000019</v>
      </c>
      <c r="I24" s="29">
        <f t="shared" si="8"/>
        <v>0.22272860894324473</v>
      </c>
      <c r="J24" s="32"/>
      <c r="K24" s="6">
        <f t="shared" si="3"/>
        <v>52921988.861000024</v>
      </c>
      <c r="L24" s="6">
        <f t="shared" si="3"/>
        <v>61336898.672000021</v>
      </c>
      <c r="M24" s="6">
        <f t="shared" si="3"/>
        <v>63724476.753000028</v>
      </c>
      <c r="N24" s="27">
        <f t="shared" si="9"/>
        <v>177983364.28600007</v>
      </c>
      <c r="O24" s="32"/>
      <c r="P24" s="6">
        <f t="shared" si="4"/>
        <v>18323371.719000019</v>
      </c>
      <c r="Q24" s="6">
        <f t="shared" si="4"/>
        <v>23947481.390000008</v>
      </c>
      <c r="R24" s="6">
        <f t="shared" si="4"/>
        <v>20678863.768000029</v>
      </c>
      <c r="S24" s="27">
        <f t="shared" si="10"/>
        <v>62949716.877000056</v>
      </c>
    </row>
    <row r="25" spans="1:19" ht="18.75" customHeight="1" x14ac:dyDescent="0.2">
      <c r="A25" s="10" t="s">
        <v>37</v>
      </c>
      <c r="B25" s="6">
        <f t="shared" si="0"/>
        <v>89013602.411999986</v>
      </c>
      <c r="C25" s="6">
        <f t="shared" si="1"/>
        <v>-62785005.555999994</v>
      </c>
      <c r="D25" s="27">
        <f t="shared" si="5"/>
        <v>26228596.855999991</v>
      </c>
      <c r="E25" s="29">
        <f t="shared" si="6"/>
        <v>0.29465830103809049</v>
      </c>
      <c r="F25" s="32"/>
      <c r="G25" s="6">
        <f t="shared" si="2"/>
        <v>-68144325.556000009</v>
      </c>
      <c r="H25" s="27">
        <f t="shared" si="7"/>
        <v>-41915728.700000018</v>
      </c>
      <c r="I25" s="29">
        <f t="shared" si="8"/>
        <v>-0.47089127463904695</v>
      </c>
      <c r="J25" s="32"/>
      <c r="K25" s="6">
        <f t="shared" si="3"/>
        <v>26228596.855999991</v>
      </c>
      <c r="L25" s="6">
        <f t="shared" si="3"/>
        <v>30783503.751000017</v>
      </c>
      <c r="M25" s="6">
        <f t="shared" si="3"/>
        <v>29719176.920999959</v>
      </c>
      <c r="N25" s="27">
        <f t="shared" si="9"/>
        <v>86731277.527999967</v>
      </c>
      <c r="O25" s="32"/>
      <c r="P25" s="6">
        <f t="shared" si="4"/>
        <v>-41915728.700000018</v>
      </c>
      <c r="Q25" s="6">
        <f t="shared" si="4"/>
        <v>-48046316.452999979</v>
      </c>
      <c r="R25" s="6">
        <f t="shared" si="4"/>
        <v>-54771384.332000032</v>
      </c>
      <c r="S25" s="27">
        <f t="shared" si="10"/>
        <v>-144733429.48500001</v>
      </c>
    </row>
    <row r="26" spans="1:19" ht="18.75" customHeight="1" x14ac:dyDescent="0.2">
      <c r="A26" s="10" t="s">
        <v>38</v>
      </c>
      <c r="B26" s="6">
        <f t="shared" si="0"/>
        <v>0</v>
      </c>
      <c r="C26" s="6">
        <f t="shared" si="1"/>
        <v>0</v>
      </c>
      <c r="D26" s="27">
        <f t="shared" si="5"/>
        <v>0</v>
      </c>
      <c r="E26" s="29" t="str">
        <f t="shared" si="6"/>
        <v/>
      </c>
      <c r="F26" s="32"/>
      <c r="G26" s="6">
        <f t="shared" si="2"/>
        <v>0</v>
      </c>
      <c r="H26" s="27">
        <f t="shared" si="7"/>
        <v>0</v>
      </c>
      <c r="I26" s="29" t="str">
        <f t="shared" si="8"/>
        <v/>
      </c>
      <c r="J26" s="32"/>
      <c r="K26" s="6">
        <f t="shared" si="3"/>
        <v>0</v>
      </c>
      <c r="L26" s="6">
        <f t="shared" si="3"/>
        <v>0</v>
      </c>
      <c r="M26" s="6">
        <f t="shared" si="3"/>
        <v>57878442.719999999</v>
      </c>
      <c r="N26" s="27">
        <f t="shared" si="9"/>
        <v>57878442.719999999</v>
      </c>
      <c r="O26" s="32"/>
      <c r="P26" s="6">
        <f t="shared" si="4"/>
        <v>0</v>
      </c>
      <c r="Q26" s="6">
        <f t="shared" si="4"/>
        <v>0</v>
      </c>
      <c r="R26" s="6">
        <f t="shared" si="4"/>
        <v>20342780.175000004</v>
      </c>
      <c r="S26" s="27">
        <f t="shared" si="10"/>
        <v>20342780.175000004</v>
      </c>
    </row>
    <row r="27" spans="1:19" ht="18.75" customHeight="1" x14ac:dyDescent="0.2">
      <c r="A27" s="10" t="s">
        <v>39</v>
      </c>
      <c r="B27" s="6">
        <f t="shared" si="0"/>
        <v>0</v>
      </c>
      <c r="C27" s="6">
        <f t="shared" si="1"/>
        <v>0</v>
      </c>
      <c r="D27" s="27">
        <f t="shared" si="5"/>
        <v>0</v>
      </c>
      <c r="E27" s="29" t="str">
        <f t="shared" si="6"/>
        <v/>
      </c>
      <c r="F27" s="32"/>
      <c r="G27" s="6">
        <f t="shared" si="2"/>
        <v>0</v>
      </c>
      <c r="H27" s="27">
        <f t="shared" si="7"/>
        <v>0</v>
      </c>
      <c r="I27" s="29" t="str">
        <f t="shared" si="8"/>
        <v/>
      </c>
      <c r="J27" s="32"/>
      <c r="K27" s="6">
        <f t="shared" si="3"/>
        <v>0</v>
      </c>
      <c r="L27" s="6">
        <f t="shared" si="3"/>
        <v>0</v>
      </c>
      <c r="M27" s="6">
        <f t="shared" si="3"/>
        <v>12347383.649999999</v>
      </c>
      <c r="N27" s="27">
        <f t="shared" si="9"/>
        <v>12347383.649999999</v>
      </c>
      <c r="O27" s="32"/>
      <c r="P27" s="6">
        <f t="shared" si="4"/>
        <v>0</v>
      </c>
      <c r="Q27" s="6">
        <f t="shared" si="4"/>
        <v>0</v>
      </c>
      <c r="R27" s="6">
        <f t="shared" si="4"/>
        <v>-925301.13900000043</v>
      </c>
      <c r="S27" s="27">
        <f t="shared" si="10"/>
        <v>-925301.13900000043</v>
      </c>
    </row>
    <row r="28" spans="1:19" ht="21" customHeight="1" thickBot="1" x14ac:dyDescent="0.25">
      <c r="A28" s="20" t="s">
        <v>40</v>
      </c>
      <c r="B28" s="25">
        <f>SUM(B9:B27)</f>
        <v>1234470367.256</v>
      </c>
      <c r="C28" s="25">
        <f t="shared" ref="C28:H28" si="11">SUM(C9:C27)</f>
        <v>-385554431.13600004</v>
      </c>
      <c r="D28" s="28">
        <f t="shared" si="11"/>
        <v>848915936.11999989</v>
      </c>
      <c r="E28" s="30">
        <f t="shared" si="6"/>
        <v>0.68767623641463627</v>
      </c>
      <c r="F28" s="33"/>
      <c r="G28" s="25">
        <f t="shared" si="11"/>
        <v>-516437711.13600004</v>
      </c>
      <c r="H28" s="28">
        <f t="shared" si="11"/>
        <v>332478224.98399997</v>
      </c>
      <c r="I28" s="30">
        <f t="shared" si="8"/>
        <v>0.26932863987900962</v>
      </c>
      <c r="J28" s="33"/>
      <c r="K28" s="25">
        <f>SUM(K9:K27)</f>
        <v>848915936.11999989</v>
      </c>
      <c r="L28" s="25">
        <f t="shared" ref="L28:M28" si="12">SUM(L9:L27)</f>
        <v>702863370.32800007</v>
      </c>
      <c r="M28" s="25">
        <f t="shared" si="12"/>
        <v>811440005.72600007</v>
      </c>
      <c r="N28" s="28">
        <f t="shared" si="9"/>
        <v>2363219312.1739998</v>
      </c>
      <c r="O28" s="33"/>
      <c r="P28" s="25">
        <f>SUM(P9:P27)</f>
        <v>332478224.98399997</v>
      </c>
      <c r="Q28" s="25">
        <f t="shared" ref="Q28:R28" si="13">SUM(Q9:Q27)</f>
        <v>244700788.69800004</v>
      </c>
      <c r="R28" s="25">
        <f t="shared" si="13"/>
        <v>148598632.43799999</v>
      </c>
      <c r="S28" s="28">
        <f t="shared" si="10"/>
        <v>725777646.12</v>
      </c>
    </row>
    <row r="29" spans="1:19" x14ac:dyDescent="0.2">
      <c r="A29" s="11"/>
      <c r="D29" s="6"/>
      <c r="E29" s="6"/>
      <c r="F29" s="6"/>
      <c r="J29" s="6"/>
      <c r="O29" s="6"/>
    </row>
    <row r="30" spans="1:19" x14ac:dyDescent="0.2">
      <c r="D30" s="6"/>
      <c r="E30" s="6"/>
      <c r="F30" s="6"/>
      <c r="J30" s="6"/>
      <c r="O30" s="6"/>
    </row>
    <row r="31" spans="1:19" ht="15.75" customHeight="1" x14ac:dyDescent="0.2">
      <c r="D31" s="6"/>
      <c r="E31" s="6"/>
      <c r="F31" s="6"/>
      <c r="J31" s="6"/>
      <c r="O31" s="6"/>
    </row>
    <row r="32" spans="1:19" x14ac:dyDescent="0.2">
      <c r="D32" s="6"/>
      <c r="E32" s="6"/>
      <c r="F32" s="6"/>
      <c r="J32" s="6"/>
      <c r="O32" s="6"/>
    </row>
    <row r="33" spans="2:15" x14ac:dyDescent="0.2">
      <c r="B33" s="12"/>
      <c r="D33" s="13"/>
      <c r="E33" s="13"/>
      <c r="F33" s="13"/>
      <c r="J33" s="13"/>
      <c r="O33" s="13"/>
    </row>
    <row r="34" spans="2:15" x14ac:dyDescent="0.2">
      <c r="B34" s="12"/>
    </row>
  </sheetData>
  <mergeCells count="2">
    <mergeCell ref="K7:M7"/>
    <mergeCell ref="P7:R7"/>
  </mergeCells>
  <pageMargins left="0.19685039370078741" right="0.19685039370078741" top="0.51181102362204722" bottom="0.51181102362204722" header="0.31496062992125984" footer="0.31496062992125984"/>
  <pageSetup paperSize="9" scale="94" orientation="landscape" r:id="rId1"/>
  <customProperties>
    <customPr name="_pios_id" r:id="rId2"/>
    <customPr name="EpmWorksheetKeyString_GUID" r:id="rId3"/>
  </customProperties>
  <legacyDrawing r:id="rId4"/>
  <extLst>
    <ext xmlns:x14="http://schemas.microsoft.com/office/spreadsheetml/2009/9/main" uri="{CCE6A557-97BC-4b89-ADB6-D9C93CAAB3DF}">
      <x14:dataValidations xmlns:xm="http://schemas.microsoft.com/office/excel/2006/main" count="3">
        <x14:dataValidation type="list" allowBlank="1" showInputMessage="1" showErrorMessage="1" xr:uid="{812472D8-A02B-4DE6-A246-1CFFDD8B8AB5}">
          <x14:formula1>
            <xm:f>Mapping!$A$6:$A$17</xm:f>
          </x14:formula1>
          <xm:sqref>B4</xm:sqref>
        </x14:dataValidation>
        <x14:dataValidation type="list" allowBlank="1" showInputMessage="1" showErrorMessage="1" xr:uid="{4D4B9CE0-7351-4509-8088-F98D6536207F}">
          <x14:formula1>
            <xm:f>Mapping!$A$1:$A$2</xm:f>
          </x14:formula1>
          <xm:sqref>B5</xm:sqref>
        </x14:dataValidation>
        <x14:dataValidation type="list" allowBlank="1" showInputMessage="1" showErrorMessage="1" xr:uid="{2640E20B-DAE8-4FDE-90ED-B2EC007BF51A}">
          <x14:formula1>
            <xm:f>Mapping!$D$6:$D$45</xm:f>
          </x14:formula1>
          <xm:sqref>B6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3BBC-2244-4055-9B15-E035CF7EBB92}">
  <sheetPr codeName="Sheet8">
    <tabColor rgb="FF50B47F"/>
    <pageSetUpPr fitToPage="1"/>
  </sheetPr>
  <dimension ref="A1:AP52"/>
  <sheetViews>
    <sheetView showGridLines="0" zoomScaleNormal="100" workbookViewId="0">
      <pane xSplit="1" ySplit="7" topLeftCell="B41" activePane="bottomRight" state="frozen"/>
      <selection activeCell="N27" sqref="N27"/>
      <selection pane="topRight" activeCell="N27" sqref="N27"/>
      <selection pane="bottomLeft" activeCell="N27" sqref="N27"/>
      <selection pane="bottomRight" activeCell="J44" sqref="J44"/>
    </sheetView>
  </sheetViews>
  <sheetFormatPr defaultColWidth="10.28515625" defaultRowHeight="14.25" outlineLevelRow="1" x14ac:dyDescent="0.2"/>
  <cols>
    <col min="1" max="1" width="23.85546875" style="3" customWidth="1"/>
    <col min="2" max="14" width="8.28515625" style="3" customWidth="1"/>
    <col min="15" max="15" width="2.5703125" style="3" customWidth="1"/>
    <col min="16" max="28" width="8.28515625" style="3" customWidth="1"/>
    <col min="29" max="29" width="2.5703125" style="3" customWidth="1"/>
    <col min="30" max="42" width="8.28515625" style="3" customWidth="1"/>
    <col min="43" max="16384" width="10.28515625" style="3"/>
  </cols>
  <sheetData>
    <row r="1" spans="1:42" customFormat="1" ht="12.75" hidden="1" x14ac:dyDescent="0.2">
      <c r="B1">
        <f>MONTH(DATEVALUE(B7&amp;"1"))</f>
        <v>1</v>
      </c>
      <c r="C1">
        <f t="shared" ref="C1:M1" si="0">MONTH(DATEVALUE(C7&amp;"1"))</f>
        <v>2</v>
      </c>
      <c r="D1">
        <f t="shared" si="0"/>
        <v>3</v>
      </c>
      <c r="E1">
        <f t="shared" si="0"/>
        <v>4</v>
      </c>
      <c r="F1">
        <f t="shared" si="0"/>
        <v>5</v>
      </c>
      <c r="G1">
        <f t="shared" si="0"/>
        <v>6</v>
      </c>
      <c r="H1">
        <f t="shared" si="0"/>
        <v>7</v>
      </c>
      <c r="I1">
        <f t="shared" si="0"/>
        <v>8</v>
      </c>
      <c r="J1">
        <f t="shared" si="0"/>
        <v>9</v>
      </c>
      <c r="K1">
        <f t="shared" si="0"/>
        <v>10</v>
      </c>
      <c r="L1">
        <f t="shared" si="0"/>
        <v>11</v>
      </c>
      <c r="M1">
        <f t="shared" si="0"/>
        <v>12</v>
      </c>
      <c r="P1">
        <f>MONTH(DATEVALUE(P7&amp;"1"))</f>
        <v>1</v>
      </c>
      <c r="Q1">
        <f t="shared" ref="Q1:AA1" si="1">MONTH(DATEVALUE(Q7&amp;"1"))</f>
        <v>2</v>
      </c>
      <c r="R1">
        <f t="shared" si="1"/>
        <v>3</v>
      </c>
      <c r="S1">
        <f t="shared" si="1"/>
        <v>4</v>
      </c>
      <c r="T1">
        <f t="shared" si="1"/>
        <v>5</v>
      </c>
      <c r="U1">
        <f t="shared" si="1"/>
        <v>6</v>
      </c>
      <c r="V1">
        <f t="shared" si="1"/>
        <v>7</v>
      </c>
      <c r="W1">
        <f t="shared" si="1"/>
        <v>8</v>
      </c>
      <c r="X1">
        <f t="shared" si="1"/>
        <v>9</v>
      </c>
      <c r="Y1">
        <f t="shared" si="1"/>
        <v>10</v>
      </c>
      <c r="Z1">
        <f t="shared" si="1"/>
        <v>11</v>
      </c>
      <c r="AA1">
        <f t="shared" si="1"/>
        <v>12</v>
      </c>
      <c r="AD1">
        <f>MONTH(DATEVALUE(AD7&amp;"1"))</f>
        <v>1</v>
      </c>
      <c r="AE1">
        <f t="shared" ref="AE1:AO1" si="2">MONTH(DATEVALUE(AE7&amp;"1"))</f>
        <v>2</v>
      </c>
      <c r="AF1">
        <f t="shared" si="2"/>
        <v>3</v>
      </c>
      <c r="AG1">
        <f t="shared" si="2"/>
        <v>4</v>
      </c>
      <c r="AH1">
        <f t="shared" si="2"/>
        <v>5</v>
      </c>
      <c r="AI1">
        <f t="shared" si="2"/>
        <v>6</v>
      </c>
      <c r="AJ1">
        <f t="shared" si="2"/>
        <v>7</v>
      </c>
      <c r="AK1">
        <f t="shared" si="2"/>
        <v>8</v>
      </c>
      <c r="AL1">
        <f t="shared" si="2"/>
        <v>9</v>
      </c>
      <c r="AM1">
        <f t="shared" si="2"/>
        <v>10</v>
      </c>
      <c r="AN1">
        <f t="shared" si="2"/>
        <v>11</v>
      </c>
      <c r="AO1">
        <f t="shared" si="2"/>
        <v>12</v>
      </c>
    </row>
    <row r="2" spans="1:42" ht="22.5" customHeight="1" x14ac:dyDescent="0.25">
      <c r="A2" s="22" t="s">
        <v>62</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row>
    <row r="3" spans="1:42" x14ac:dyDescent="0.2">
      <c r="G3" s="4"/>
      <c r="H3" s="4"/>
      <c r="I3" s="4"/>
      <c r="K3" s="4"/>
      <c r="L3" s="4"/>
      <c r="M3" s="4"/>
      <c r="N3" s="4"/>
    </row>
    <row r="4" spans="1:42" ht="15" customHeight="1" x14ac:dyDescent="0.2">
      <c r="A4" s="5" t="s">
        <v>56</v>
      </c>
      <c r="B4" s="134" t="s">
        <v>64</v>
      </c>
      <c r="C4" s="134"/>
      <c r="D4" s="6"/>
      <c r="E4" s="6"/>
      <c r="F4" s="6"/>
      <c r="G4" s="4"/>
      <c r="H4" s="4"/>
      <c r="I4" s="4"/>
      <c r="J4" s="6"/>
      <c r="K4" s="4"/>
      <c r="L4" s="4"/>
      <c r="M4" s="4"/>
      <c r="N4" s="4"/>
      <c r="O4" s="6"/>
    </row>
    <row r="5" spans="1:42" x14ac:dyDescent="0.2">
      <c r="D5" s="6"/>
      <c r="E5" s="6"/>
      <c r="F5" s="6"/>
      <c r="G5" s="4"/>
      <c r="H5" s="4"/>
      <c r="I5" s="4"/>
      <c r="J5" s="6"/>
      <c r="K5" s="4"/>
      <c r="L5" s="4"/>
      <c r="M5" s="4"/>
      <c r="N5" s="4"/>
      <c r="O5" s="6"/>
    </row>
    <row r="6" spans="1:42" ht="15" customHeight="1" x14ac:dyDescent="0.25">
      <c r="A6" s="7"/>
      <c r="B6" s="133" t="s">
        <v>10</v>
      </c>
      <c r="C6" s="133"/>
      <c r="D6" s="133"/>
      <c r="E6" s="133"/>
      <c r="F6" s="133"/>
      <c r="G6" s="133"/>
      <c r="H6" s="133"/>
      <c r="I6" s="133"/>
      <c r="J6" s="133"/>
      <c r="K6" s="133"/>
      <c r="L6" s="133"/>
      <c r="M6" s="133"/>
      <c r="N6" s="133"/>
      <c r="O6"/>
      <c r="P6" s="133" t="s">
        <v>82</v>
      </c>
      <c r="Q6" s="133"/>
      <c r="R6" s="133"/>
      <c r="S6" s="133"/>
      <c r="T6" s="133"/>
      <c r="U6" s="133"/>
      <c r="V6" s="133"/>
      <c r="W6" s="133"/>
      <c r="X6" s="133"/>
      <c r="Y6" s="133"/>
      <c r="Z6" s="133"/>
      <c r="AA6" s="133"/>
      <c r="AB6" s="133"/>
      <c r="AD6" s="133" t="s">
        <v>65</v>
      </c>
      <c r="AE6" s="133"/>
      <c r="AF6" s="133"/>
      <c r="AG6" s="133"/>
      <c r="AH6" s="133"/>
      <c r="AI6" s="133"/>
      <c r="AJ6" s="133"/>
      <c r="AK6" s="133"/>
      <c r="AL6" s="133"/>
      <c r="AM6" s="133"/>
      <c r="AN6" s="133"/>
      <c r="AO6" s="133"/>
      <c r="AP6" s="133"/>
    </row>
    <row r="7" spans="1:42" ht="33.75" customHeight="1" x14ac:dyDescent="0.2">
      <c r="A7" s="20" t="s">
        <v>9</v>
      </c>
      <c r="B7" s="21" t="str">
        <f>Mapping!$A$6</f>
        <v>Jan</v>
      </c>
      <c r="C7" s="21" t="str">
        <f>Mapping!$A$7</f>
        <v>Feb</v>
      </c>
      <c r="D7" s="21" t="str">
        <f>Mapping!$A$8</f>
        <v>Mar</v>
      </c>
      <c r="E7" s="21" t="str">
        <f>Mapping!$A$9</f>
        <v>Apr</v>
      </c>
      <c r="F7" s="21" t="str">
        <f>Mapping!$A$10</f>
        <v>May</v>
      </c>
      <c r="G7" s="21" t="str">
        <f>Mapping!$A$11</f>
        <v>Jun</v>
      </c>
      <c r="H7" s="21" t="str">
        <f>Mapping!$A$12</f>
        <v>Jul</v>
      </c>
      <c r="I7" s="21" t="str">
        <f>Mapping!$A$13</f>
        <v>Aug</v>
      </c>
      <c r="J7" s="21" t="str">
        <f>Mapping!$A$14</f>
        <v>Sep</v>
      </c>
      <c r="K7" s="21" t="str">
        <f>Mapping!$A$15</f>
        <v>Oct</v>
      </c>
      <c r="L7" s="21" t="str">
        <f>Mapping!$A$16</f>
        <v>Nov</v>
      </c>
      <c r="M7" s="21" t="str">
        <f>Mapping!$A$17</f>
        <v>Dec</v>
      </c>
      <c r="N7" s="21" t="s">
        <v>40</v>
      </c>
      <c r="O7"/>
      <c r="P7" s="21" t="str">
        <f>Mapping!$A$6</f>
        <v>Jan</v>
      </c>
      <c r="Q7" s="21" t="str">
        <f>Mapping!$A$7</f>
        <v>Feb</v>
      </c>
      <c r="R7" s="21" t="str">
        <f>Mapping!$A$8</f>
        <v>Mar</v>
      </c>
      <c r="S7" s="21" t="str">
        <f>Mapping!$A$9</f>
        <v>Apr</v>
      </c>
      <c r="T7" s="21" t="str">
        <f>Mapping!$A$10</f>
        <v>May</v>
      </c>
      <c r="U7" s="21" t="str">
        <f>Mapping!$A$11</f>
        <v>Jun</v>
      </c>
      <c r="V7" s="21" t="str">
        <f>Mapping!$A$12</f>
        <v>Jul</v>
      </c>
      <c r="W7" s="21" t="str">
        <f>Mapping!$A$13</f>
        <v>Aug</v>
      </c>
      <c r="X7" s="21" t="str">
        <f>Mapping!$A$14</f>
        <v>Sep</v>
      </c>
      <c r="Y7" s="21" t="str">
        <f>Mapping!$A$15</f>
        <v>Oct</v>
      </c>
      <c r="Z7" s="21" t="str">
        <f>Mapping!$A$16</f>
        <v>Nov</v>
      </c>
      <c r="AA7" s="21" t="str">
        <f>Mapping!$A$17</f>
        <v>Dec</v>
      </c>
      <c r="AB7" s="21" t="s">
        <v>40</v>
      </c>
      <c r="AD7" s="21" t="str">
        <f>Mapping!$A$6</f>
        <v>Jan</v>
      </c>
      <c r="AE7" s="21" t="str">
        <f>Mapping!$A$7</f>
        <v>Feb</v>
      </c>
      <c r="AF7" s="21" t="str">
        <f>Mapping!$A$8</f>
        <v>Mar</v>
      </c>
      <c r="AG7" s="21" t="str">
        <f>Mapping!$A$9</f>
        <v>Apr</v>
      </c>
      <c r="AH7" s="21" t="str">
        <f>Mapping!$A$10</f>
        <v>May</v>
      </c>
      <c r="AI7" s="21" t="str">
        <f>Mapping!$A$11</f>
        <v>Jun</v>
      </c>
      <c r="AJ7" s="21" t="str">
        <f>Mapping!$A$12</f>
        <v>Jul</v>
      </c>
      <c r="AK7" s="21" t="str">
        <f>Mapping!$A$13</f>
        <v>Aug</v>
      </c>
      <c r="AL7" s="21" t="str">
        <f>Mapping!$A$14</f>
        <v>Sep</v>
      </c>
      <c r="AM7" s="21" t="str">
        <f>Mapping!$A$15</f>
        <v>Oct</v>
      </c>
      <c r="AN7" s="21" t="str">
        <f>Mapping!$A$16</f>
        <v>Nov</v>
      </c>
      <c r="AO7" s="21" t="str">
        <f>Mapping!$A$17</f>
        <v>Dec</v>
      </c>
      <c r="AP7" s="21" t="s">
        <v>40</v>
      </c>
    </row>
    <row r="8" spans="1:42" ht="18.75" customHeight="1" x14ac:dyDescent="0.2">
      <c r="A8" s="10" t="s">
        <v>13</v>
      </c>
      <c r="B8" s="38">
        <f t="shared" ref="B8:M8" si="3">IF($B$4="All Products",SUMIFS(Revenue,Country,$A8,Month,B$1),SUMIFS(Revenue,Country,$A8,Month,B$1,Product,$B$4))</f>
        <v>26758893.776999995</v>
      </c>
      <c r="C8" s="38">
        <f t="shared" si="3"/>
        <v>14350874.796999997</v>
      </c>
      <c r="D8" s="38">
        <f t="shared" si="3"/>
        <v>17311533.994999997</v>
      </c>
      <c r="E8" s="38">
        <f t="shared" si="3"/>
        <v>11617689.825000003</v>
      </c>
      <c r="F8" s="38">
        <f t="shared" si="3"/>
        <v>18858212.134999998</v>
      </c>
      <c r="G8" s="38">
        <f t="shared" si="3"/>
        <v>19410341.355999999</v>
      </c>
      <c r="H8" s="38">
        <f t="shared" si="3"/>
        <v>12062050.398999995</v>
      </c>
      <c r="I8" s="38">
        <f t="shared" si="3"/>
        <v>10405076.206</v>
      </c>
      <c r="J8" s="38">
        <f t="shared" si="3"/>
        <v>23671394.327</v>
      </c>
      <c r="K8" s="38">
        <f t="shared" si="3"/>
        <v>21107045.603000004</v>
      </c>
      <c r="L8" s="38">
        <f t="shared" si="3"/>
        <v>15250108.720000001</v>
      </c>
      <c r="M8" s="38">
        <f t="shared" si="3"/>
        <v>15539147.889999999</v>
      </c>
      <c r="N8" s="39">
        <f>SUM(B8:M8)</f>
        <v>206342369.02999997</v>
      </c>
      <c r="O8"/>
      <c r="P8" s="38">
        <f t="shared" ref="P8:AA8" si="4">IF($B$4="All Products",SUMIFS(COGS,Country,$A8,Month,P$1),SUMIFS(COGS,Country,$A8,Month,P$1,Product,$B$4))</f>
        <v>-8767409.7909999974</v>
      </c>
      <c r="Q8" s="38">
        <f t="shared" si="4"/>
        <v>-4774324.6179999998</v>
      </c>
      <c r="R8" s="38">
        <f t="shared" si="4"/>
        <v>-5602083.4240000006</v>
      </c>
      <c r="S8" s="38">
        <f t="shared" si="4"/>
        <v>-5074675.4309999999</v>
      </c>
      <c r="T8" s="38">
        <f t="shared" si="4"/>
        <v>-4886599.4240000015</v>
      </c>
      <c r="U8" s="38">
        <f t="shared" si="4"/>
        <v>-7618751.7980000004</v>
      </c>
      <c r="V8" s="38">
        <f t="shared" si="4"/>
        <v>-4786760.5870000003</v>
      </c>
      <c r="W8" s="38">
        <f t="shared" si="4"/>
        <v>-3964501.5969999982</v>
      </c>
      <c r="X8" s="38">
        <f t="shared" si="4"/>
        <v>-16673947.856999999</v>
      </c>
      <c r="Y8" s="38">
        <f t="shared" si="4"/>
        <v>-12053868.757000003</v>
      </c>
      <c r="Z8" s="38">
        <f t="shared" si="4"/>
        <v>-5482632.3369999975</v>
      </c>
      <c r="AA8" s="38">
        <f t="shared" si="4"/>
        <v>-10173568.853</v>
      </c>
      <c r="AB8" s="39">
        <f>SUM(P8:AA8)</f>
        <v>-89859124.473999992</v>
      </c>
      <c r="AD8" s="38">
        <f t="shared" ref="AD8:AO8" si="5">IF($B$4="All Products",SUMIFS(AdminExp,Country,$A8,Month,AD$1),SUMIFS(AdminExp,Country,$A8,Month,AD$1,Product,$B$4))</f>
        <v>-18036679.790999997</v>
      </c>
      <c r="AE8" s="38">
        <f t="shared" si="5"/>
        <v>-12121934.617999999</v>
      </c>
      <c r="AF8" s="38">
        <f t="shared" si="5"/>
        <v>-16475433.423999995</v>
      </c>
      <c r="AG8" s="38">
        <f t="shared" si="5"/>
        <v>-16642145.430999998</v>
      </c>
      <c r="AH8" s="38">
        <f t="shared" si="5"/>
        <v>-19337689.424000006</v>
      </c>
      <c r="AI8" s="38">
        <f t="shared" si="5"/>
        <v>-16478611.798</v>
      </c>
      <c r="AJ8" s="38">
        <f t="shared" si="5"/>
        <v>-16500560.586999994</v>
      </c>
      <c r="AK8" s="38">
        <f t="shared" si="5"/>
        <v>-13041091.597000003</v>
      </c>
      <c r="AL8" s="38">
        <f t="shared" si="5"/>
        <v>-29580057.856999993</v>
      </c>
      <c r="AM8" s="38">
        <f t="shared" si="5"/>
        <v>-24516158.756999999</v>
      </c>
      <c r="AN8" s="38">
        <f t="shared" si="5"/>
        <v>-14971012.336999996</v>
      </c>
      <c r="AO8" s="38">
        <f t="shared" si="5"/>
        <v>-18733298.853</v>
      </c>
      <c r="AP8" s="39">
        <f>SUM(AD8:AO8)</f>
        <v>-216434674.47399998</v>
      </c>
    </row>
    <row r="9" spans="1:42" ht="18.75" customHeight="1" outlineLevel="1" x14ac:dyDescent="0.2">
      <c r="A9" s="36" t="s">
        <v>63</v>
      </c>
      <c r="B9" s="37">
        <f>IFERROR(ABS(B8/B$46),"")</f>
        <v>2.1676416450951416E-2</v>
      </c>
      <c r="C9" s="37">
        <f t="shared" ref="C9:N9" si="6">IFERROR(ABS(C8/C$46),"")</f>
        <v>1.3872737149954224E-2</v>
      </c>
      <c r="D9" s="37">
        <f t="shared" si="6"/>
        <v>1.4177626867525231E-2</v>
      </c>
      <c r="E9" s="37">
        <f t="shared" si="6"/>
        <v>8.5257299593933383E-3</v>
      </c>
      <c r="F9" s="37">
        <f t="shared" si="6"/>
        <v>1.2614413466068782E-2</v>
      </c>
      <c r="G9" s="37">
        <f t="shared" si="6"/>
        <v>1.6336765116375326E-2</v>
      </c>
      <c r="H9" s="37">
        <f t="shared" si="6"/>
        <v>8.2561808654714811E-3</v>
      </c>
      <c r="I9" s="37">
        <f t="shared" si="6"/>
        <v>9.2120278644335762E-3</v>
      </c>
      <c r="J9" s="37">
        <f t="shared" si="6"/>
        <v>1.9048641562941247E-2</v>
      </c>
      <c r="K9" s="37">
        <f t="shared" si="6"/>
        <v>1.4615765056844615E-2</v>
      </c>
      <c r="L9" s="37">
        <f t="shared" si="6"/>
        <v>1.2992882079020371E-2</v>
      </c>
      <c r="M9" s="37">
        <f t="shared" si="6"/>
        <v>2.1075660965713606E-2</v>
      </c>
      <c r="N9" s="37">
        <f t="shared" si="6"/>
        <v>1.4013940067104604E-2</v>
      </c>
      <c r="O9"/>
      <c r="P9" s="37">
        <f>IFERROR(ABS(P8/P$46),"")</f>
        <v>2.2739745890528726E-2</v>
      </c>
      <c r="Q9" s="37">
        <f t="shared" ref="Q9" si="7">IFERROR(ABS(Q8/Q$46),"")</f>
        <v>1.4397728807244351E-2</v>
      </c>
      <c r="R9" s="37">
        <f t="shared" ref="R9" si="8">IFERROR(ABS(R8/R$46),"")</f>
        <v>1.3676762700909997E-2</v>
      </c>
      <c r="S9" s="37">
        <f t="shared" ref="S9" si="9">IFERROR(ABS(S8/S$46),"")</f>
        <v>1.2149255997682759E-2</v>
      </c>
      <c r="T9" s="37">
        <f t="shared" ref="T9" si="10">IFERROR(ABS(T8/T$46),"")</f>
        <v>1.1443448282722538E-2</v>
      </c>
      <c r="U9" s="37">
        <f t="shared" ref="U9" si="11">IFERROR(ABS(U8/U$46),"")</f>
        <v>1.6681715323116488E-2</v>
      </c>
      <c r="V9" s="37">
        <f t="shared" ref="V9" si="12">IFERROR(ABS(V8/V$46),"")</f>
        <v>9.538954182491774E-3</v>
      </c>
      <c r="W9" s="37">
        <f t="shared" ref="W9" si="13">IFERROR(ABS(W8/W$46),"")</f>
        <v>1.1731558585793963E-2</v>
      </c>
      <c r="X9" s="37">
        <f t="shared" ref="X9" si="14">IFERROR(ABS(X8/X$46),"")</f>
        <v>4.3311589691487143E-2</v>
      </c>
      <c r="Y9" s="37">
        <f t="shared" ref="Y9" si="15">IFERROR(ABS(Y8/Y$46),"")</f>
        <v>2.8512525732588147E-2</v>
      </c>
      <c r="Z9" s="37">
        <f t="shared" ref="Z9" si="16">IFERROR(ABS(Z8/Z$46),"")</f>
        <v>1.4637541742583682E-2</v>
      </c>
      <c r="AA9" s="37">
        <f t="shared" ref="AA9" si="17">IFERROR(ABS(AA8/AA$46),"")</f>
        <v>3.9127503894828088E-2</v>
      </c>
      <c r="AB9" s="37">
        <f t="shared" ref="AB9" si="18">IFERROR(ABS(AB8/AB$46),"")</f>
        <v>1.9077389433624123E-2</v>
      </c>
      <c r="AD9" s="37">
        <f>IFERROR(ABS(AD8/AD$46),"")</f>
        <v>3.4925179556165628E-2</v>
      </c>
      <c r="AE9" s="37">
        <f t="shared" ref="AE9" si="19">IFERROR(ABS(AE8/AE$46),"")</f>
        <v>2.6457714147833558E-2</v>
      </c>
      <c r="AF9" s="37">
        <f t="shared" ref="AF9" si="20">IFERROR(ABS(AF8/AF$46),"")</f>
        <v>2.4855771060690163E-2</v>
      </c>
      <c r="AG9" s="37">
        <f t="shared" ref="AG9" si="21">IFERROR(ABS(AG8/AG$46),"")</f>
        <v>2.6203434820008739E-2</v>
      </c>
      <c r="AH9" s="37">
        <f t="shared" ref="AH9" si="22">IFERROR(ABS(AH8/AH$46),"")</f>
        <v>2.8463079938978328E-2</v>
      </c>
      <c r="AI9" s="37">
        <f t="shared" ref="AI9" si="23">IFERROR(ABS(AI8/AI$46),"")</f>
        <v>2.5175150808851493E-2</v>
      </c>
      <c r="AJ9" s="37">
        <f t="shared" ref="AJ9" si="24">IFERROR(ABS(AJ8/AJ$46),"")</f>
        <v>2.2207653318257005E-2</v>
      </c>
      <c r="AK9" s="37">
        <f t="shared" ref="AK9" si="25">IFERROR(ABS(AK8/AK$46),"")</f>
        <v>2.4442895761164617E-2</v>
      </c>
      <c r="AL9" s="37">
        <f t="shared" ref="AL9" si="26">IFERROR(ABS(AL8/AL$46),"")</f>
        <v>4.9747455878470757E-2</v>
      </c>
      <c r="AM9" s="37">
        <f t="shared" ref="AM9" si="27">IFERROR(ABS(AM8/AM$46),"")</f>
        <v>3.8109798976397158E-2</v>
      </c>
      <c r="AN9" s="37">
        <f t="shared" ref="AN9" si="28">IFERROR(ABS(AN8/AN$46),"")</f>
        <v>2.5209932820215383E-2</v>
      </c>
      <c r="AO9" s="37">
        <f t="shared" ref="AO9" si="29">IFERROR(ABS(AO8/AO$46),"")</f>
        <v>4.4862761488130551E-2</v>
      </c>
      <c r="AP9" s="37">
        <f t="shared" ref="AP9" si="30">IFERROR(ABS(AP8/AP$46),"")</f>
        <v>3.0345344865827455E-2</v>
      </c>
    </row>
    <row r="10" spans="1:42" ht="18.75" customHeight="1" x14ac:dyDescent="0.2">
      <c r="A10" s="10" t="s">
        <v>14</v>
      </c>
      <c r="B10" s="38">
        <f t="shared" ref="B10:M10" si="31">IF($B$4="All Products",SUMIFS(Revenue,Country,$A10,Month,B$1),SUMIFS(Revenue,Country,$A10,Month,B$1,Product,$B$4))</f>
        <v>38519877.136999987</v>
      </c>
      <c r="C10" s="38">
        <f t="shared" si="31"/>
        <v>26340407.317000002</v>
      </c>
      <c r="D10" s="38">
        <f t="shared" si="31"/>
        <v>65577345.176000006</v>
      </c>
      <c r="E10" s="38">
        <f t="shared" si="31"/>
        <v>17709477.232999995</v>
      </c>
      <c r="F10" s="38">
        <f t="shared" si="31"/>
        <v>49271704.447000004</v>
      </c>
      <c r="G10" s="38">
        <f t="shared" si="31"/>
        <v>43930514.026000001</v>
      </c>
      <c r="H10" s="38">
        <f t="shared" si="31"/>
        <v>42726218.751999997</v>
      </c>
      <c r="I10" s="38">
        <f t="shared" si="31"/>
        <v>38099203.814000003</v>
      </c>
      <c r="J10" s="38">
        <f t="shared" si="31"/>
        <v>31552232.495000001</v>
      </c>
      <c r="K10" s="38">
        <f t="shared" si="31"/>
        <v>36711759.406000003</v>
      </c>
      <c r="L10" s="38">
        <f t="shared" si="31"/>
        <v>33728706.68999999</v>
      </c>
      <c r="M10" s="38">
        <f t="shared" si="31"/>
        <v>33208187.635000002</v>
      </c>
      <c r="N10" s="39">
        <f>SUM(B10:M10)</f>
        <v>457375634.12799996</v>
      </c>
      <c r="O10"/>
      <c r="P10" s="38">
        <f t="shared" ref="P10:AA10" si="32">IF($B$4="All Products",SUMIFS(COGS,Country,$A10,Month,P$1),SUMIFS(COGS,Country,$A10,Month,P$1,Product,$B$4))</f>
        <v>-10147754.792000001</v>
      </c>
      <c r="Q10" s="38">
        <f t="shared" si="32"/>
        <v>-7794325.0139999995</v>
      </c>
      <c r="R10" s="38">
        <f t="shared" si="32"/>
        <v>-32286869.971999992</v>
      </c>
      <c r="S10" s="38">
        <f t="shared" si="32"/>
        <v>-8222182.3040000014</v>
      </c>
      <c r="T10" s="38">
        <f t="shared" si="32"/>
        <v>-12476290.399999997</v>
      </c>
      <c r="U10" s="38">
        <f t="shared" si="32"/>
        <v>-32608985.304000005</v>
      </c>
      <c r="V10" s="38">
        <f t="shared" si="32"/>
        <v>-17130845.822999995</v>
      </c>
      <c r="W10" s="38">
        <f t="shared" si="32"/>
        <v>-12643401.778000001</v>
      </c>
      <c r="X10" s="38">
        <f t="shared" si="32"/>
        <v>-5594183.3639999991</v>
      </c>
      <c r="Y10" s="38">
        <f t="shared" si="32"/>
        <v>-7618256.2610000009</v>
      </c>
      <c r="Z10" s="38">
        <f t="shared" si="32"/>
        <v>-12247827.906999998</v>
      </c>
      <c r="AA10" s="38">
        <f t="shared" si="32"/>
        <v>-15765223.600000005</v>
      </c>
      <c r="AB10" s="39">
        <f>SUM(P10:AA10)</f>
        <v>-174536146.51899999</v>
      </c>
      <c r="AD10" s="38">
        <f t="shared" ref="AD10:AO10" si="33">IF($B$4="All Products",SUMIFS(AdminExp,Country,$A10,Month,AD$1),SUMIFS(AdminExp,Country,$A10,Month,AD$1,Product,$B$4))</f>
        <v>-17393684.792000003</v>
      </c>
      <c r="AE10" s="38">
        <f t="shared" si="33"/>
        <v>-15219885.014</v>
      </c>
      <c r="AF10" s="38">
        <f t="shared" si="33"/>
        <v>-46250319.972000003</v>
      </c>
      <c r="AG10" s="38">
        <f t="shared" si="33"/>
        <v>-18151472.303999998</v>
      </c>
      <c r="AH10" s="38">
        <f t="shared" si="33"/>
        <v>-24306260.40000001</v>
      </c>
      <c r="AI10" s="38">
        <f t="shared" si="33"/>
        <v>-43292435.304000005</v>
      </c>
      <c r="AJ10" s="38">
        <f t="shared" si="33"/>
        <v>-28820625.822999999</v>
      </c>
      <c r="AK10" s="38">
        <f t="shared" si="33"/>
        <v>-22369941.778000005</v>
      </c>
      <c r="AL10" s="38">
        <f t="shared" si="33"/>
        <v>-15612393.363999998</v>
      </c>
      <c r="AM10" s="38">
        <f t="shared" si="33"/>
        <v>-14802506.260999996</v>
      </c>
      <c r="AN10" s="38">
        <f t="shared" si="33"/>
        <v>-21969397.906999998</v>
      </c>
      <c r="AO10" s="38">
        <f t="shared" si="33"/>
        <v>-22912683.599999998</v>
      </c>
      <c r="AP10" s="39">
        <f>SUM(AD10:AO10)</f>
        <v>-291101606.51900005</v>
      </c>
    </row>
    <row r="11" spans="1:42" ht="18.75" customHeight="1" outlineLevel="1" x14ac:dyDescent="0.2">
      <c r="A11" s="36" t="s">
        <v>63</v>
      </c>
      <c r="B11" s="37">
        <f>IFERROR(ABS(B10/B$46),"")</f>
        <v>3.1203565641371018E-2</v>
      </c>
      <c r="C11" s="37">
        <f t="shared" ref="C11" si="34">IFERROR(ABS(C10/C$46),"")</f>
        <v>2.5462806435177072E-2</v>
      </c>
      <c r="D11" s="37">
        <f t="shared" ref="D11" si="35">IFERROR(ABS(D10/D$46),"")</f>
        <v>5.3705877892552059E-2</v>
      </c>
      <c r="E11" s="37">
        <f t="shared" ref="E11" si="36">IFERROR(ABS(E10/E$46),"")</f>
        <v>1.2996234439455976E-2</v>
      </c>
      <c r="F11" s="37">
        <f t="shared" ref="F11" si="37">IFERROR(ABS(F10/F$46),"")</f>
        <v>3.2958249044131777E-2</v>
      </c>
      <c r="G11" s="37">
        <f t="shared" ref="G11" si="38">IFERROR(ABS(G10/G$46),"")</f>
        <v>3.6974233266770878E-2</v>
      </c>
      <c r="H11" s="37">
        <f t="shared" ref="H11" si="39">IFERROR(ABS(H10/H$46),"")</f>
        <v>2.9245060171814267E-2</v>
      </c>
      <c r="I11" s="37">
        <f t="shared" ref="I11" si="40">IFERROR(ABS(I10/I$46),"")</f>
        <v>3.3730740669147385E-2</v>
      </c>
      <c r="J11" s="37">
        <f t="shared" ref="J11" si="41">IFERROR(ABS(J10/J$46),"")</f>
        <v>2.539044210937336E-2</v>
      </c>
      <c r="K11" s="37">
        <f t="shared" ref="K11" si="42">IFERROR(ABS(K10/K$46),"")</f>
        <v>2.5421390581789296E-2</v>
      </c>
      <c r="L11" s="37">
        <f t="shared" ref="L11" si="43">IFERROR(ABS(L10/L$46),"")</f>
        <v>2.8736392424947601E-2</v>
      </c>
      <c r="M11" s="37">
        <f t="shared" ref="M11" si="44">IFERROR(ABS(M10/M$46),"")</f>
        <v>4.5040082560219644E-2</v>
      </c>
      <c r="N11" s="37">
        <f t="shared" ref="N11" si="45">IFERROR(ABS(N10/N$46),"")</f>
        <v>3.1063105240843009E-2</v>
      </c>
      <c r="O11"/>
      <c r="P11" s="37">
        <f>IFERROR(ABS(P10/P$46),"")</f>
        <v>2.6319901867294306E-2</v>
      </c>
      <c r="Q11" s="37">
        <f t="shared" ref="Q11" si="46">IFERROR(ABS(Q10/Q$46),"")</f>
        <v>2.3505016262196067E-2</v>
      </c>
      <c r="R11" s="37">
        <f t="shared" ref="R11" si="47">IFERROR(ABS(R10/R$46),"")</f>
        <v>7.8824220480259027E-2</v>
      </c>
      <c r="S11" s="37">
        <f t="shared" ref="S11" si="48">IFERROR(ABS(S10/S$46),"")</f>
        <v>1.9684687036472869E-2</v>
      </c>
      <c r="T11" s="37">
        <f t="shared" ref="T11" si="49">IFERROR(ABS(T10/T$46),"")</f>
        <v>2.9217001756153691E-2</v>
      </c>
      <c r="U11" s="37">
        <f t="shared" ref="U11" si="50">IFERROR(ABS(U10/U$46),"")</f>
        <v>7.1399334725645733E-2</v>
      </c>
      <c r="V11" s="37">
        <f t="shared" ref="V11" si="51">IFERROR(ABS(V10/V$46),"")</f>
        <v>3.4137983390420928E-2</v>
      </c>
      <c r="W11" s="37">
        <f t="shared" ref="W11" si="52">IFERROR(ABS(W10/W$46),"")</f>
        <v>3.7413734123497348E-2</v>
      </c>
      <c r="X11" s="37">
        <f t="shared" ref="X11" si="53">IFERROR(ABS(X10/X$46),"")</f>
        <v>1.4531230192062322E-2</v>
      </c>
      <c r="Y11" s="37">
        <f t="shared" ref="Y11" si="54">IFERROR(ABS(Y10/Y$46),"")</f>
        <v>1.8020415856367301E-2</v>
      </c>
      <c r="Z11" s="37">
        <f t="shared" ref="Z11" si="55">IFERROR(ABS(Z10/Z$46),"")</f>
        <v>3.2699273127402832E-2</v>
      </c>
      <c r="AA11" s="37">
        <f t="shared" ref="AA11" si="56">IFERROR(ABS(AA10/AA$46),"")</f>
        <v>6.0632985014883636E-2</v>
      </c>
      <c r="AB11" s="37">
        <f t="shared" ref="AB11" si="57">IFERROR(ABS(AB10/AB$46),"")</f>
        <v>3.7054601376073519E-2</v>
      </c>
      <c r="AD11" s="37">
        <f>IFERROR(ABS(AD10/AD$46),"")</f>
        <v>3.3680121371732097E-2</v>
      </c>
      <c r="AE11" s="37">
        <f t="shared" ref="AE11" si="58">IFERROR(ABS(AE10/AE$46),"")</f>
        <v>3.3219397707801412E-2</v>
      </c>
      <c r="AF11" s="37">
        <f t="shared" ref="AF11" si="59">IFERROR(ABS(AF10/AF$46),"")</f>
        <v>6.9775849601205503E-2</v>
      </c>
      <c r="AG11" s="37">
        <f t="shared" ref="AG11" si="60">IFERROR(ABS(AG10/AG$46),"")</f>
        <v>2.8579904158215132E-2</v>
      </c>
      <c r="AH11" s="37">
        <f t="shared" ref="AH11" si="61">IFERROR(ABS(AH10/AH$46),"")</f>
        <v>3.577630282572395E-2</v>
      </c>
      <c r="AI11" s="37">
        <f t="shared" ref="AI11" si="62">IFERROR(ABS(AI10/AI$46),"")</f>
        <v>6.6139890970240978E-2</v>
      </c>
      <c r="AJ11" s="37">
        <f t="shared" ref="AJ11" si="63">IFERROR(ABS(AJ10/AJ$46),"")</f>
        <v>3.8788892251130261E-2</v>
      </c>
      <c r="AK11" s="37">
        <f t="shared" ref="AK11" si="64">IFERROR(ABS(AK10/AK$46),"")</f>
        <v>4.192794376114644E-2</v>
      </c>
      <c r="AL11" s="37">
        <f t="shared" ref="AL11" si="65">IFERROR(ABS(AL10/AL$46),"")</f>
        <v>2.6256772511657624E-2</v>
      </c>
      <c r="AM11" s="37">
        <f t="shared" ref="AM11" si="66">IFERROR(ABS(AM10/AM$46),"")</f>
        <v>2.3010151938769739E-2</v>
      </c>
      <c r="AN11" s="37">
        <f t="shared" ref="AN11" si="67">IFERROR(ABS(AN10/AN$46),"")</f>
        <v>3.6994628878051841E-2</v>
      </c>
      <c r="AO11" s="37">
        <f t="shared" ref="AO11" si="68">IFERROR(ABS(AO10/AO$46),"")</f>
        <v>5.4871609504867615E-2</v>
      </c>
      <c r="AP11" s="37">
        <f t="shared" ref="AP11" si="69">IFERROR(ABS(AP10/AP$46),"")</f>
        <v>4.081406393076184E-2</v>
      </c>
    </row>
    <row r="12" spans="1:42" ht="18.75" customHeight="1" x14ac:dyDescent="0.2">
      <c r="A12" s="10" t="s">
        <v>15</v>
      </c>
      <c r="B12" s="38">
        <f t="shared" ref="B12:M12" si="70">IF($B$4="All Products",SUMIFS(Revenue,Country,$A12,Month,B$1),SUMIFS(Revenue,Country,$A12,Month,B$1,Product,$B$4))</f>
        <v>140599490.521</v>
      </c>
      <c r="C12" s="38">
        <f t="shared" si="70"/>
        <v>116002725.70600002</v>
      </c>
      <c r="D12" s="38">
        <f t="shared" si="70"/>
        <v>116710218.26100001</v>
      </c>
      <c r="E12" s="38">
        <f t="shared" si="70"/>
        <v>105254055.83</v>
      </c>
      <c r="F12" s="38">
        <f t="shared" si="70"/>
        <v>190951165.71999994</v>
      </c>
      <c r="G12" s="38">
        <f t="shared" si="70"/>
        <v>89852448.482999966</v>
      </c>
      <c r="H12" s="38">
        <f t="shared" si="70"/>
        <v>173240147.07999998</v>
      </c>
      <c r="I12" s="38">
        <f t="shared" si="70"/>
        <v>103630275.14699998</v>
      </c>
      <c r="J12" s="38">
        <f t="shared" si="70"/>
        <v>128718583.89600001</v>
      </c>
      <c r="K12" s="38">
        <f t="shared" si="70"/>
        <v>113885951.50799999</v>
      </c>
      <c r="L12" s="38">
        <f t="shared" si="70"/>
        <v>138983452.433</v>
      </c>
      <c r="M12" s="38">
        <f t="shared" si="70"/>
        <v>58565594.96200002</v>
      </c>
      <c r="N12" s="39">
        <f>SUM(B12:M12)</f>
        <v>1476394109.5469999</v>
      </c>
      <c r="O12"/>
      <c r="P12" s="38">
        <f t="shared" ref="P12:AA12" si="71">IF($B$4="All Products",SUMIFS(COGS,Country,$A12,Month,P$1),SUMIFS(COGS,Country,$A12,Month,P$1,Product,$B$4))</f>
        <v>-30838816.434999991</v>
      </c>
      <c r="Q12" s="38">
        <f t="shared" si="71"/>
        <v>-27056251.158999987</v>
      </c>
      <c r="R12" s="38">
        <f t="shared" si="71"/>
        <v>-18186830.529000003</v>
      </c>
      <c r="S12" s="38">
        <f t="shared" si="71"/>
        <v>-32788153.048000008</v>
      </c>
      <c r="T12" s="38">
        <f t="shared" si="71"/>
        <v>-41280695.897</v>
      </c>
      <c r="U12" s="38">
        <f t="shared" si="71"/>
        <v>-22691679.913000003</v>
      </c>
      <c r="V12" s="38">
        <f t="shared" si="71"/>
        <v>-35932758.343999989</v>
      </c>
      <c r="W12" s="38">
        <f t="shared" si="71"/>
        <v>-19242057.680999994</v>
      </c>
      <c r="X12" s="38">
        <f t="shared" si="71"/>
        <v>-31297492.484999999</v>
      </c>
      <c r="Y12" s="38">
        <f t="shared" si="71"/>
        <v>-36084995.422000013</v>
      </c>
      <c r="Z12" s="38">
        <f t="shared" si="71"/>
        <v>-26337557.87599998</v>
      </c>
      <c r="AA12" s="38">
        <f t="shared" si="71"/>
        <v>-19206721.372999996</v>
      </c>
      <c r="AB12" s="39">
        <f>SUM(P12:AA12)</f>
        <v>-340944010.16199994</v>
      </c>
      <c r="AD12" s="38">
        <f t="shared" ref="AD12:AO12" si="72">IF($B$4="All Products",SUMIFS(AdminExp,Country,$A12,Month,AD$1),SUMIFS(AdminExp,Country,$A12,Month,AD$1,Product,$B$4))</f>
        <v>-42251266.435000002</v>
      </c>
      <c r="AE12" s="38">
        <f t="shared" si="72"/>
        <v>-38003311.158999994</v>
      </c>
      <c r="AF12" s="38">
        <f t="shared" si="72"/>
        <v>-43584960.528999992</v>
      </c>
      <c r="AG12" s="38">
        <f t="shared" si="72"/>
        <v>-55723793.048000015</v>
      </c>
      <c r="AH12" s="38">
        <f t="shared" si="72"/>
        <v>-68356765.89700003</v>
      </c>
      <c r="AI12" s="38">
        <f t="shared" si="72"/>
        <v>-42132619.91300001</v>
      </c>
      <c r="AJ12" s="38">
        <f t="shared" si="72"/>
        <v>-63460038.343999974</v>
      </c>
      <c r="AK12" s="38">
        <f t="shared" si="72"/>
        <v>-36346177.680999987</v>
      </c>
      <c r="AL12" s="38">
        <f t="shared" si="72"/>
        <v>-51850252.485000007</v>
      </c>
      <c r="AM12" s="38">
        <f t="shared" si="72"/>
        <v>-58274795.421999961</v>
      </c>
      <c r="AN12" s="38">
        <f t="shared" si="72"/>
        <v>-48643467.87599998</v>
      </c>
      <c r="AO12" s="38">
        <f t="shared" si="72"/>
        <v>-34381721.373000003</v>
      </c>
      <c r="AP12" s="39">
        <f>SUM(AD12:AO12)</f>
        <v>-583009170.16199994</v>
      </c>
    </row>
    <row r="13" spans="1:42" ht="18.75" customHeight="1" outlineLevel="1" x14ac:dyDescent="0.2">
      <c r="A13" s="36" t="s">
        <v>63</v>
      </c>
      <c r="B13" s="37">
        <f>IFERROR(ABS(B12/B$46),"")</f>
        <v>0.11389458528156228</v>
      </c>
      <c r="C13" s="37">
        <f t="shared" ref="C13" si="73">IFERROR(ABS(C12/C$46),"")</f>
        <v>0.11213778568634646</v>
      </c>
      <c r="D13" s="37">
        <f t="shared" ref="D13" si="74">IFERROR(ABS(D12/D$46),"")</f>
        <v>9.5582166583839348E-2</v>
      </c>
      <c r="E13" s="37">
        <f t="shared" ref="E13" si="75">IFERROR(ABS(E12/E$46),"")</f>
        <v>7.7241488682754517E-2</v>
      </c>
      <c r="F13" s="37">
        <f t="shared" ref="F13" si="76">IFERROR(ABS(F12/F$46),"")</f>
        <v>0.12772880795785466</v>
      </c>
      <c r="G13" s="37">
        <f t="shared" ref="G13" si="77">IFERROR(ABS(G12/G$46),"")</f>
        <v>7.5624550803906274E-2</v>
      </c>
      <c r="H13" s="37">
        <f t="shared" ref="H13" si="78">IFERROR(ABS(H12/H$46),"")</f>
        <v>0.11857867776542703</v>
      </c>
      <c r="I13" s="37">
        <f t="shared" ref="I13" si="79">IFERROR(ABS(I12/I$46),"")</f>
        <v>9.174800485388028E-2</v>
      </c>
      <c r="J13" s="37">
        <f t="shared" ref="J13" si="80">IFERROR(ABS(J12/J$46),"")</f>
        <v>0.1035813156273431</v>
      </c>
      <c r="K13" s="37">
        <f t="shared" ref="K13" si="81">IFERROR(ABS(K12/K$46),"")</f>
        <v>7.8861359463758496E-2</v>
      </c>
      <c r="L13" s="37">
        <f t="shared" ref="L13" si="82">IFERROR(ABS(L12/L$46),"")</f>
        <v>0.11841198259976116</v>
      </c>
      <c r="M13" s="37">
        <f t="shared" ref="M13" si="83">IFERROR(ABS(M12/M$46),"")</f>
        <v>7.9432194893308106E-2</v>
      </c>
      <c r="N13" s="37">
        <f t="shared" ref="N13" si="84">IFERROR(ABS(N12/N$46),"")</f>
        <v>0.10027072318632635</v>
      </c>
      <c r="O13"/>
      <c r="P13" s="37">
        <f>IFERROR(ABS(P12/P$46),"")</f>
        <v>7.9985636124415185E-2</v>
      </c>
      <c r="Q13" s="37">
        <f t="shared" ref="Q13" si="85">IFERROR(ABS(Q12/Q$46),"")</f>
        <v>8.1592392201256997E-2</v>
      </c>
      <c r="R13" s="37">
        <f t="shared" ref="R13" si="86">IFERROR(ABS(R12/R$46),"")</f>
        <v>4.4400796382499289E-2</v>
      </c>
      <c r="S13" s="37">
        <f t="shared" ref="S13" si="87">IFERROR(ABS(S12/S$46),"")</f>
        <v>7.8497959226696085E-2</v>
      </c>
      <c r="T13" s="37">
        <f t="shared" ref="T13" si="88">IFERROR(ABS(T12/T$46),"")</f>
        <v>9.6671216030519438E-2</v>
      </c>
      <c r="U13" s="37">
        <f t="shared" ref="U13" si="89">IFERROR(ABS(U12/U$46),"")</f>
        <v>4.9684798054625744E-2</v>
      </c>
      <c r="V13" s="37">
        <f t="shared" ref="V13" si="90">IFERROR(ABS(V12/V$46),"")</f>
        <v>7.160603277816803E-2</v>
      </c>
      <c r="W13" s="37">
        <f t="shared" ref="W13" si="91">IFERROR(ABS(W12/W$46),"")</f>
        <v>5.6940152872355689E-2</v>
      </c>
      <c r="X13" s="37">
        <f t="shared" ref="X13" si="92">IFERROR(ABS(X12/X$46),"")</f>
        <v>8.1297132779124204E-2</v>
      </c>
      <c r="Y13" s="37">
        <f t="shared" ref="Y13" si="93">IFERROR(ABS(Y12/Y$46),"")</f>
        <v>8.5356359959752021E-2</v>
      </c>
      <c r="Z13" s="37">
        <f t="shared" ref="Z13" si="94">IFERROR(ABS(Z12/Z$46),"")</f>
        <v>7.0316059715689716E-2</v>
      </c>
      <c r="AA13" s="37">
        <f t="shared" ref="AA13" si="95">IFERROR(ABS(AA12/AA$46),"")</f>
        <v>7.3868971271308426E-2</v>
      </c>
      <c r="AB13" s="37">
        <f t="shared" ref="AB13" si="96">IFERROR(ABS(AB12/AB$46),"")</f>
        <v>7.2383541404345039E-2</v>
      </c>
      <c r="AD13" s="37">
        <f>IFERROR(ABS(AD12/AD$46),"")</f>
        <v>8.1812899259545838E-2</v>
      </c>
      <c r="AE13" s="37">
        <f t="shared" ref="AE13" si="97">IFERROR(ABS(AE12/AE$46),"")</f>
        <v>8.2947217172987003E-2</v>
      </c>
      <c r="AF13" s="37">
        <f t="shared" ref="AF13" si="98">IFERROR(ABS(AF12/AF$46),"")</f>
        <v>6.5754737536672492E-2</v>
      </c>
      <c r="AG13" s="37">
        <f t="shared" ref="AG13" si="99">IFERROR(ABS(AG12/AG$46),"")</f>
        <v>8.7738373944085069E-2</v>
      </c>
      <c r="AH13" s="37">
        <f t="shared" ref="AH13" si="100">IFERROR(ABS(AH12/AH$46),"")</f>
        <v>0.1006140935163433</v>
      </c>
      <c r="AI13" s="37">
        <f t="shared" ref="AI13" si="101">IFERROR(ABS(AI12/AI$46),"")</f>
        <v>6.4367986410756431E-2</v>
      </c>
      <c r="AJ13" s="37">
        <f t="shared" ref="AJ13" si="102">IFERROR(ABS(AJ12/AJ$46),"")</f>
        <v>8.5409130415676132E-2</v>
      </c>
      <c r="AK13" s="37">
        <f t="shared" ref="AK13" si="103">IFERROR(ABS(AK12/AK$46),"")</f>
        <v>6.8123578901770857E-2</v>
      </c>
      <c r="AL13" s="37">
        <f t="shared" ref="AL13" si="104">IFERROR(ABS(AL12/AL$46),"")</f>
        <v>8.7201254313121576E-2</v>
      </c>
      <c r="AM13" s="37">
        <f t="shared" ref="AM13" si="105">IFERROR(ABS(AM12/AM$46),"")</f>
        <v>9.058681504454609E-2</v>
      </c>
      <c r="AN13" s="37">
        <f t="shared" ref="AN13" si="106">IFERROR(ABS(AN12/AN$46),"")</f>
        <v>8.1911532078932175E-2</v>
      </c>
      <c r="AO13" s="37">
        <f t="shared" ref="AO13" si="107">IFERROR(ABS(AO12/AO$46),"")</f>
        <v>8.2337818747884123E-2</v>
      </c>
      <c r="AP13" s="37">
        <f t="shared" ref="AP13" si="108">IFERROR(ABS(AP12/AP$46),"")</f>
        <v>8.1741127531905905E-2</v>
      </c>
    </row>
    <row r="14" spans="1:42" ht="18.75" customHeight="1" x14ac:dyDescent="0.2">
      <c r="A14" s="10" t="s">
        <v>17</v>
      </c>
      <c r="B14" s="38">
        <f t="shared" ref="B14:M14" si="109">IF($B$4="All Products",SUMIFS(Revenue,Country,$A14,Month,B$1),SUMIFS(Revenue,Country,$A14,Month,B$1,Product,$B$4))</f>
        <v>63036547.791000001</v>
      </c>
      <c r="C14" s="38">
        <f t="shared" si="109"/>
        <v>44442084.714999981</v>
      </c>
      <c r="D14" s="38">
        <f t="shared" si="109"/>
        <v>54198442.998000003</v>
      </c>
      <c r="E14" s="38">
        <f t="shared" si="109"/>
        <v>44807616.797999993</v>
      </c>
      <c r="F14" s="38">
        <f t="shared" si="109"/>
        <v>57459352.768999971</v>
      </c>
      <c r="G14" s="38">
        <f t="shared" si="109"/>
        <v>45936718.254000008</v>
      </c>
      <c r="H14" s="38">
        <f t="shared" si="109"/>
        <v>60369959.146000005</v>
      </c>
      <c r="I14" s="38">
        <f t="shared" si="109"/>
        <v>33325482.329999994</v>
      </c>
      <c r="J14" s="38">
        <f t="shared" si="109"/>
        <v>46868565.498999968</v>
      </c>
      <c r="K14" s="38">
        <f t="shared" si="109"/>
        <v>67568621.512000009</v>
      </c>
      <c r="L14" s="38">
        <f t="shared" si="109"/>
        <v>48177180.442999974</v>
      </c>
      <c r="M14" s="38">
        <f t="shared" si="109"/>
        <v>43758651.230000012</v>
      </c>
      <c r="N14" s="39">
        <f>SUM(B14:M14)</f>
        <v>609949223.4849999</v>
      </c>
      <c r="O14"/>
      <c r="P14" s="38">
        <f t="shared" ref="P14:AA14" si="110">IF($B$4="All Products",SUMIFS(COGS,Country,$A14,Month,P$1),SUMIFS(COGS,Country,$A14,Month,P$1,Product,$B$4))</f>
        <v>-21194486.026000001</v>
      </c>
      <c r="Q14" s="38">
        <f t="shared" si="110"/>
        <v>-20547264.199000001</v>
      </c>
      <c r="R14" s="38">
        <f t="shared" si="110"/>
        <v>-18450842.101999994</v>
      </c>
      <c r="S14" s="38">
        <f t="shared" si="110"/>
        <v>-21081243.652000006</v>
      </c>
      <c r="T14" s="38">
        <f t="shared" si="110"/>
        <v>-24008916.994999997</v>
      </c>
      <c r="U14" s="38">
        <f t="shared" si="110"/>
        <v>-19140104.620000001</v>
      </c>
      <c r="V14" s="38">
        <f t="shared" si="110"/>
        <v>-26140845.955000002</v>
      </c>
      <c r="W14" s="38">
        <f t="shared" si="110"/>
        <v>-17087885.759</v>
      </c>
      <c r="X14" s="38">
        <f t="shared" si="110"/>
        <v>-19103259.650999997</v>
      </c>
      <c r="Y14" s="38">
        <f t="shared" si="110"/>
        <v>-29178570.637999997</v>
      </c>
      <c r="Z14" s="38">
        <f t="shared" si="110"/>
        <v>-21697251.821000002</v>
      </c>
      <c r="AA14" s="38">
        <f t="shared" si="110"/>
        <v>-16950862.438999988</v>
      </c>
      <c r="AB14" s="39">
        <f>SUM(P14:AA14)</f>
        <v>-254581533.85699999</v>
      </c>
      <c r="AD14" s="38">
        <f t="shared" ref="AD14:AO14" si="111">IF($B$4="All Products",SUMIFS(AdminExp,Country,$A14,Month,AD$1),SUMIFS(AdminExp,Country,$A14,Month,AD$1,Product,$B$4))</f>
        <v>-32142906.026000008</v>
      </c>
      <c r="AE14" s="38">
        <f t="shared" si="111"/>
        <v>-32559974.198999986</v>
      </c>
      <c r="AF14" s="38">
        <f t="shared" si="111"/>
        <v>-40238652.102000006</v>
      </c>
      <c r="AG14" s="38">
        <f t="shared" si="111"/>
        <v>-44930893.651999995</v>
      </c>
      <c r="AH14" s="38">
        <f t="shared" si="111"/>
        <v>-44523276.995000005</v>
      </c>
      <c r="AI14" s="38">
        <f t="shared" si="111"/>
        <v>-36106944.620000005</v>
      </c>
      <c r="AJ14" s="38">
        <f t="shared" si="111"/>
        <v>-46428145.954999998</v>
      </c>
      <c r="AK14" s="38">
        <f t="shared" si="111"/>
        <v>-34210355.759000018</v>
      </c>
      <c r="AL14" s="38">
        <f t="shared" si="111"/>
        <v>-37748559.650999993</v>
      </c>
      <c r="AM14" s="38">
        <f t="shared" si="111"/>
        <v>-49709060.637999974</v>
      </c>
      <c r="AN14" s="38">
        <f t="shared" si="111"/>
        <v>-43564431.820999973</v>
      </c>
      <c r="AO14" s="38">
        <f t="shared" si="111"/>
        <v>-32696502.438999996</v>
      </c>
      <c r="AP14" s="39">
        <f>SUM(AD14:AO14)</f>
        <v>-474859703.85699993</v>
      </c>
    </row>
    <row r="15" spans="1:42" ht="18.75" customHeight="1" outlineLevel="1" x14ac:dyDescent="0.2">
      <c r="A15" s="36" t="s">
        <v>63</v>
      </c>
      <c r="B15" s="37">
        <f>IFERROR(ABS(B14/B$46),"")</f>
        <v>5.1063637866916659E-2</v>
      </c>
      <c r="C15" s="37">
        <f t="shared" ref="C15" si="112">IFERROR(ABS(C14/C$46),"")</f>
        <v>4.2961378199472364E-2</v>
      </c>
      <c r="D15" s="37">
        <f t="shared" ref="D15" si="113">IFERROR(ABS(D14/D$46),"")</f>
        <v>4.4386898460206596E-2</v>
      </c>
      <c r="E15" s="37">
        <f t="shared" ref="E15" si="114">IFERROR(ABS(E14/E$46),"")</f>
        <v>3.2882410074476634E-2</v>
      </c>
      <c r="F15" s="37">
        <f t="shared" ref="F15" si="115">IFERROR(ABS(F14/F$46),"")</f>
        <v>3.8435034463083786E-2</v>
      </c>
      <c r="G15" s="37">
        <f t="shared" ref="G15" si="116">IFERROR(ABS(G14/G$46),"")</f>
        <v>3.8662760358963627E-2</v>
      </c>
      <c r="H15" s="37">
        <f t="shared" ref="H15" si="117">IFERROR(ABS(H14/H$46),"")</f>
        <v>4.1321772423685302E-2</v>
      </c>
      <c r="I15" s="37">
        <f t="shared" ref="I15" si="118">IFERROR(ABS(I14/I$46),"")</f>
        <v>2.9504375147451824E-2</v>
      </c>
      <c r="J15" s="37">
        <f t="shared" ref="J15" si="119">IFERROR(ABS(J14/J$46),"")</f>
        <v>3.7715670333004506E-2</v>
      </c>
      <c r="K15" s="37">
        <f t="shared" ref="K15" si="120">IFERROR(ABS(K14/K$46),"")</f>
        <v>4.6788504455302991E-2</v>
      </c>
      <c r="L15" s="37">
        <f t="shared" ref="L15" si="121">IFERROR(ABS(L14/L$46),"")</f>
        <v>4.104629257984628E-2</v>
      </c>
      <c r="M15" s="37">
        <f t="shared" ref="M15" si="122">IFERROR(ABS(M14/M$46),"")</f>
        <v>5.9349618406932286E-2</v>
      </c>
      <c r="N15" s="37">
        <f t="shared" ref="N15" si="123">IFERROR(ABS(N14/N$46),"")</f>
        <v>4.1425287022138546E-2</v>
      </c>
      <c r="O15"/>
      <c r="P15" s="37">
        <f>IFERROR(ABS(P14/P$46),"")</f>
        <v>5.4971449721255783E-2</v>
      </c>
      <c r="Q15" s="37">
        <f t="shared" ref="Q15" si="124">IFERROR(ABS(Q14/Q$46),"")</f>
        <v>6.1963515541582484E-2</v>
      </c>
      <c r="R15" s="37">
        <f t="shared" ref="R15" si="125">IFERROR(ABS(R14/R$46),"")</f>
        <v>4.5045346518747822E-2</v>
      </c>
      <c r="S15" s="37">
        <f t="shared" ref="S15" si="126">IFERROR(ABS(S14/S$46),"")</f>
        <v>5.0470503849977685E-2</v>
      </c>
      <c r="T15" s="37">
        <f t="shared" ref="T15" si="127">IFERROR(ABS(T14/T$46),"")</f>
        <v>5.6224129730601917E-2</v>
      </c>
      <c r="U15" s="37">
        <f t="shared" ref="U15" si="128">IFERROR(ABS(U14/U$46),"")</f>
        <v>4.1908410326390151E-2</v>
      </c>
      <c r="V15" s="37">
        <f t="shared" ref="V15" si="129">IFERROR(ABS(V14/V$46),"")</f>
        <v>5.2092919067965995E-2</v>
      </c>
      <c r="W15" s="37">
        <f t="shared" ref="W15" si="130">IFERROR(ABS(W14/W$46),"")</f>
        <v>5.0565633027051832E-2</v>
      </c>
      <c r="X15" s="37">
        <f t="shared" ref="X15" si="131">IFERROR(ABS(X14/X$46),"")</f>
        <v>4.9621874247777545E-2</v>
      </c>
      <c r="Y15" s="37">
        <f t="shared" ref="Y15" si="132">IFERROR(ABS(Y14/Y$46),"")</f>
        <v>6.9019728265497959E-2</v>
      </c>
      <c r="Z15" s="37">
        <f t="shared" ref="Z15" si="133">IFERROR(ABS(Z14/Z$46),"")</f>
        <v>5.7927362206275458E-2</v>
      </c>
      <c r="AA15" s="37">
        <f t="shared" ref="AA15" si="134">IFERROR(ABS(AA14/AA$46),"")</f>
        <v>6.5192947104996332E-2</v>
      </c>
      <c r="AB15" s="37">
        <f t="shared" ref="AB15" si="135">IFERROR(ABS(AB14/AB$46),"")</f>
        <v>5.4048501946005661E-2</v>
      </c>
      <c r="AD15" s="37">
        <f>IFERROR(ABS(AD14/AD$46),"")</f>
        <v>6.2239657044594505E-2</v>
      </c>
      <c r="AE15" s="37">
        <f t="shared" ref="AE15" si="136">IFERROR(ABS(AE14/AE$46),"")</f>
        <v>7.1066419442551862E-2</v>
      </c>
      <c r="AF15" s="37">
        <f t="shared" ref="AF15" si="137">IFERROR(ABS(AF14/AF$46),"")</f>
        <v>6.0706307306071843E-2</v>
      </c>
      <c r="AG15" s="37">
        <f t="shared" ref="AG15" si="138">IFERROR(ABS(AG14/AG$46),"")</f>
        <v>7.0744709454457738E-2</v>
      </c>
      <c r="AH15" s="37">
        <f t="shared" ref="AH15" si="139">IFERROR(ABS(AH14/AH$46),"")</f>
        <v>6.5533661466356558E-2</v>
      </c>
      <c r="AI15" s="37">
        <f t="shared" ref="AI15" si="140">IFERROR(ABS(AI14/AI$46),"")</f>
        <v>5.5162278667531553E-2</v>
      </c>
      <c r="AJ15" s="37">
        <f t="shared" ref="AJ15" si="141">IFERROR(ABS(AJ14/AJ$46),"")</f>
        <v>6.2486372153343663E-2</v>
      </c>
      <c r="AK15" s="37">
        <f t="shared" ref="AK15" si="142">IFERROR(ABS(AK14/AK$46),"")</f>
        <v>6.4120411512327391E-2</v>
      </c>
      <c r="AL15" s="37">
        <f t="shared" ref="AL15" si="143">IFERROR(ABS(AL14/AL$46),"")</f>
        <v>6.3485163375687853E-2</v>
      </c>
      <c r="AM15" s="37">
        <f t="shared" ref="AM15" si="144">IFERROR(ABS(AM14/AM$46),"")</f>
        <v>7.7271579410000957E-2</v>
      </c>
      <c r="AN15" s="37">
        <f t="shared" ref="AN15" si="145">IFERROR(ABS(AN14/AN$46),"")</f>
        <v>7.3358860098190232E-2</v>
      </c>
      <c r="AO15" s="37">
        <f t="shared" ref="AO15" si="146">IFERROR(ABS(AO14/AO$46),"")</f>
        <v>7.8302033289883138E-2</v>
      </c>
      <c r="AP15" s="37">
        <f t="shared" ref="AP15" si="147">IFERROR(ABS(AP14/AP$46),"")</f>
        <v>6.6577970981061024E-2</v>
      </c>
    </row>
    <row r="16" spans="1:42" ht="18.75" customHeight="1" x14ac:dyDescent="0.2">
      <c r="A16" s="10" t="s">
        <v>19</v>
      </c>
      <c r="B16" s="38">
        <f t="shared" ref="B16:M16" si="148">IF($B$4="All Products",SUMIFS(Revenue,Country,$A16,Month,B$1),SUMIFS(Revenue,Country,$A16,Month,B$1,Product,$B$4))</f>
        <v>95017914.817000017</v>
      </c>
      <c r="C16" s="38">
        <f t="shared" si="148"/>
        <v>74198569.795000017</v>
      </c>
      <c r="D16" s="38">
        <f t="shared" si="148"/>
        <v>108285961.38499999</v>
      </c>
      <c r="E16" s="38">
        <f t="shared" si="148"/>
        <v>95129679.827000007</v>
      </c>
      <c r="F16" s="38">
        <f t="shared" si="148"/>
        <v>85778671.600999966</v>
      </c>
      <c r="G16" s="38">
        <f t="shared" si="148"/>
        <v>81870535.082000002</v>
      </c>
      <c r="H16" s="38">
        <f t="shared" si="148"/>
        <v>90932537.297000006</v>
      </c>
      <c r="I16" s="38">
        <f t="shared" si="148"/>
        <v>75442470.49499999</v>
      </c>
      <c r="J16" s="38">
        <f t="shared" si="148"/>
        <v>87756635.925000027</v>
      </c>
      <c r="K16" s="38">
        <f t="shared" si="148"/>
        <v>75587588.482000008</v>
      </c>
      <c r="L16" s="38">
        <f t="shared" si="148"/>
        <v>87666748.483999982</v>
      </c>
      <c r="M16" s="38">
        <f t="shared" si="148"/>
        <v>50258147.35899999</v>
      </c>
      <c r="N16" s="39">
        <f>SUM(B16:M16)</f>
        <v>1007925460.549</v>
      </c>
      <c r="O16"/>
      <c r="P16" s="38">
        <f t="shared" ref="P16:AA16" si="149">IF($B$4="All Products",SUMIFS(COGS,Country,$A16,Month,P$1),SUMIFS(COGS,Country,$A16,Month,P$1,Product,$B$4))</f>
        <v>-33981674.796999998</v>
      </c>
      <c r="Q16" s="38">
        <f t="shared" si="149"/>
        <v>-17185892.569999997</v>
      </c>
      <c r="R16" s="38">
        <f t="shared" si="149"/>
        <v>-27348550.130999994</v>
      </c>
      <c r="S16" s="38">
        <f t="shared" si="149"/>
        <v>-26733856.666999988</v>
      </c>
      <c r="T16" s="38">
        <f t="shared" si="149"/>
        <v>-27736154.152000006</v>
      </c>
      <c r="U16" s="38">
        <f t="shared" si="149"/>
        <v>-15013000.317000004</v>
      </c>
      <c r="V16" s="38">
        <f t="shared" si="149"/>
        <v>-25452553.420000002</v>
      </c>
      <c r="W16" s="38">
        <f t="shared" si="149"/>
        <v>-21585322.821999997</v>
      </c>
      <c r="X16" s="38">
        <f t="shared" si="149"/>
        <v>-21074521.013</v>
      </c>
      <c r="Y16" s="38">
        <f t="shared" si="149"/>
        <v>-30649641.666000005</v>
      </c>
      <c r="Z16" s="38">
        <f t="shared" si="149"/>
        <v>-23538386.969999995</v>
      </c>
      <c r="AA16" s="38">
        <f t="shared" si="149"/>
        <v>-24968154.274000004</v>
      </c>
      <c r="AB16" s="39">
        <f>SUM(P16:AA16)</f>
        <v>-295267708.79900002</v>
      </c>
      <c r="AD16" s="38">
        <f t="shared" ref="AD16:AO16" si="150">IF($B$4="All Products",SUMIFS(AdminExp,Country,$A16,Month,AD$1),SUMIFS(AdminExp,Country,$A16,Month,AD$1,Product,$B$4))</f>
        <v>-43396364.797000006</v>
      </c>
      <c r="AE16" s="38">
        <f t="shared" si="150"/>
        <v>-27451012.569999989</v>
      </c>
      <c r="AF16" s="38">
        <f t="shared" si="150"/>
        <v>-51212410.13099999</v>
      </c>
      <c r="AG16" s="38">
        <f t="shared" si="150"/>
        <v>-47780966.667000003</v>
      </c>
      <c r="AH16" s="38">
        <f t="shared" si="150"/>
        <v>-47816844.151999973</v>
      </c>
      <c r="AI16" s="38">
        <f t="shared" si="150"/>
        <v>-31140590.317000002</v>
      </c>
      <c r="AJ16" s="38">
        <f t="shared" si="150"/>
        <v>-41349483.420000002</v>
      </c>
      <c r="AK16" s="38">
        <f t="shared" si="150"/>
        <v>-35465992.822000004</v>
      </c>
      <c r="AL16" s="38">
        <f t="shared" si="150"/>
        <v>-38667051.013000011</v>
      </c>
      <c r="AM16" s="38">
        <f t="shared" si="150"/>
        <v>-48402891.665999994</v>
      </c>
      <c r="AN16" s="38">
        <f t="shared" si="150"/>
        <v>-43632306.969999976</v>
      </c>
      <c r="AO16" s="38">
        <f t="shared" si="150"/>
        <v>-40672764.274000011</v>
      </c>
      <c r="AP16" s="39">
        <f>SUM(AD16:AO16)</f>
        <v>-496988678.79899997</v>
      </c>
    </row>
    <row r="17" spans="1:42" ht="18.75" customHeight="1" outlineLevel="1" x14ac:dyDescent="0.2">
      <c r="A17" s="36" t="s">
        <v>63</v>
      </c>
      <c r="B17" s="37">
        <f>IFERROR(ABS(B16/B$46),"")</f>
        <v>7.6970591872697044E-2</v>
      </c>
      <c r="C17" s="37">
        <f t="shared" ref="C17" si="151">IFERROR(ABS(C16/C$46),"")</f>
        <v>7.1726446661199192E-2</v>
      </c>
      <c r="D17" s="37">
        <f t="shared" ref="D17" si="152">IFERROR(ABS(D16/D$46),"")</f>
        <v>8.8682952992564984E-2</v>
      </c>
      <c r="E17" s="37">
        <f t="shared" ref="E17" si="153">IFERROR(ABS(E16/E$46),"")</f>
        <v>6.9811638419133806E-2</v>
      </c>
      <c r="F17" s="37">
        <f t="shared" ref="F17" si="154">IFERROR(ABS(F16/F$46),"")</f>
        <v>5.7378060146906176E-2</v>
      </c>
      <c r="G17" s="37">
        <f t="shared" ref="G17" si="155">IFERROR(ABS(G16/G$46),"")</f>
        <v>6.8906552288590259E-2</v>
      </c>
      <c r="H17" s="37">
        <f t="shared" ref="H17" si="156">IFERROR(ABS(H16/H$46),"")</f>
        <v>6.2241115701398883E-2</v>
      </c>
      <c r="I17" s="37">
        <f t="shared" ref="I17" si="157">IFERROR(ABS(I16/I$46),"")</f>
        <v>6.6792220124336471E-2</v>
      </c>
      <c r="J17" s="37">
        <f t="shared" ref="J17" si="158">IFERROR(ABS(J16/J$46),"")</f>
        <v>7.0618767927757939E-2</v>
      </c>
      <c r="K17" s="37">
        <f t="shared" ref="K17" si="159">IFERROR(ABS(K16/K$46),"")</f>
        <v>5.2341310823213555E-2</v>
      </c>
      <c r="L17" s="37">
        <f t="shared" ref="L17" si="160">IFERROR(ABS(L16/L$46),"")</f>
        <v>7.4690859338591625E-2</v>
      </c>
      <c r="M17" s="37">
        <f t="shared" ref="M17" si="161">IFERROR(ABS(M16/M$46),"")</f>
        <v>6.8164849321294324E-2</v>
      </c>
      <c r="N17" s="37">
        <f t="shared" ref="N17" si="162">IFERROR(ABS(N16/N$46),"")</f>
        <v>6.8454225192058682E-2</v>
      </c>
      <c r="O17"/>
      <c r="P17" s="37">
        <f>IFERROR(ABS(P16/P$46),"")</f>
        <v>8.8137165735266421E-2</v>
      </c>
      <c r="Q17" s="37">
        <f t="shared" ref="Q17" si="163">IFERROR(ABS(Q16/Q$46),"")</f>
        <v>5.1826769298512668E-2</v>
      </c>
      <c r="R17" s="37">
        <f t="shared" ref="R17" si="164">IFERROR(ABS(R16/R$46),"")</f>
        <v>6.6767950786522937E-2</v>
      </c>
      <c r="S17" s="37">
        <f t="shared" ref="S17" si="165">IFERROR(ABS(S16/S$46),"")</f>
        <v>6.4003397432796497E-2</v>
      </c>
      <c r="T17" s="37">
        <f t="shared" ref="T17" si="166">IFERROR(ABS(T16/T$46),"")</f>
        <v>6.4952581142863897E-2</v>
      </c>
      <c r="U17" s="37">
        <f t="shared" ref="U17" si="167">IFERROR(ABS(U16/U$46),"")</f>
        <v>3.2871867213182533E-2</v>
      </c>
      <c r="V17" s="37">
        <f t="shared" ref="V17" si="168">IFERROR(ABS(V16/V$46),"")</f>
        <v>5.0721304416222787E-2</v>
      </c>
      <c r="W17" s="37">
        <f t="shared" ref="W17" si="169">IFERROR(ABS(W16/W$46),"")</f>
        <v>6.3874228092426863E-2</v>
      </c>
      <c r="X17" s="37">
        <f t="shared" ref="X17" si="170">IFERROR(ABS(X16/X$46),"")</f>
        <v>5.4742345057561377E-2</v>
      </c>
      <c r="Y17" s="37">
        <f t="shared" ref="Y17" si="171">IFERROR(ABS(Y16/Y$46),"")</f>
        <v>7.249943684586202E-2</v>
      </c>
      <c r="Z17" s="37">
        <f t="shared" ref="Z17" si="172">IFERROR(ABS(Z16/Z$46),"")</f>
        <v>6.2842828161443237E-2</v>
      </c>
      <c r="AA17" s="37">
        <f t="shared" ref="AA17" si="173">IFERROR(ABS(AA16/AA$46),"")</f>
        <v>9.6027418472183587E-2</v>
      </c>
      <c r="AB17" s="37">
        <f t="shared" ref="AB17" si="174">IFERROR(ABS(AB16/AB$46),"")</f>
        <v>6.2686311500422989E-2</v>
      </c>
      <c r="AD17" s="37">
        <f>IFERROR(ABS(AD16/AD$46),"")</f>
        <v>8.4030201244486374E-2</v>
      </c>
      <c r="AE17" s="37">
        <f t="shared" ref="AE17" si="175">IFERROR(ABS(AE16/AE$46),"")</f>
        <v>5.9915439781960851E-2</v>
      </c>
      <c r="AF17" s="37">
        <f t="shared" ref="AF17" si="176">IFERROR(ABS(AF16/AF$46),"")</f>
        <v>7.7261939575320612E-2</v>
      </c>
      <c r="AG17" s="37">
        <f t="shared" ref="AG17" si="177">IFERROR(ABS(AG16/AG$46),"")</f>
        <v>7.5232213952628149E-2</v>
      </c>
      <c r="AH17" s="37">
        <f t="shared" ref="AH17" si="178">IFERROR(ABS(AH16/AH$46),"")</f>
        <v>7.0381451872884485E-2</v>
      </c>
      <c r="AI17" s="37">
        <f t="shared" ref="AI17" si="179">IFERROR(ABS(AI16/AI$46),"")</f>
        <v>4.7574945457619519E-2</v>
      </c>
      <c r="AJ17" s="37">
        <f t="shared" ref="AJ17" si="180">IFERROR(ABS(AJ16/AJ$46),"")</f>
        <v>5.5651139113651764E-2</v>
      </c>
      <c r="AK17" s="37">
        <f t="shared" ref="AK17" si="181">IFERROR(ABS(AK16/AK$46),"")</f>
        <v>6.6473849920184597E-2</v>
      </c>
      <c r="AL17" s="37">
        <f t="shared" ref="AL17" si="182">IFERROR(ABS(AL16/AL$46),"")</f>
        <v>6.5029873285544895E-2</v>
      </c>
      <c r="AM17" s="37">
        <f t="shared" ref="AM17" si="183">IFERROR(ABS(AM16/AM$46),"")</f>
        <v>7.5241170101368396E-2</v>
      </c>
      <c r="AN17" s="37">
        <f t="shared" ref="AN17" si="184">IFERROR(ABS(AN16/AN$46),"")</f>
        <v>7.3473156173027007E-2</v>
      </c>
      <c r="AO17" s="37">
        <f t="shared" ref="AO17" si="185">IFERROR(ABS(AO16/AO$46),"")</f>
        <v>9.7403694725940307E-2</v>
      </c>
      <c r="AP17" s="37">
        <f t="shared" ref="AP17" si="186">IFERROR(ABS(AP16/AP$46),"")</f>
        <v>6.9680576318095003E-2</v>
      </c>
    </row>
    <row r="18" spans="1:42" ht="18.75" customHeight="1" x14ac:dyDescent="0.2">
      <c r="A18" s="10" t="s">
        <v>21</v>
      </c>
      <c r="B18" s="38">
        <f t="shared" ref="B18:M18" si="187">IF($B$4="All Products",SUMIFS(Revenue,Country,$A18,Month,B$1),SUMIFS(Revenue,Country,$A18,Month,B$1,Product,$B$4))</f>
        <v>20206760.888999995</v>
      </c>
      <c r="C18" s="38">
        <f t="shared" si="187"/>
        <v>16975722.981000002</v>
      </c>
      <c r="D18" s="38">
        <f t="shared" si="187"/>
        <v>16089737.846000003</v>
      </c>
      <c r="E18" s="38">
        <f t="shared" si="187"/>
        <v>9699503.8350000009</v>
      </c>
      <c r="F18" s="38">
        <f t="shared" si="187"/>
        <v>20431905.178999998</v>
      </c>
      <c r="G18" s="38">
        <f t="shared" si="187"/>
        <v>12961635.225000003</v>
      </c>
      <c r="H18" s="38">
        <f t="shared" si="187"/>
        <v>16893639.196000006</v>
      </c>
      <c r="I18" s="38">
        <f t="shared" si="187"/>
        <v>13565250.047999999</v>
      </c>
      <c r="J18" s="38">
        <f t="shared" si="187"/>
        <v>12559332.323999997</v>
      </c>
      <c r="K18" s="38">
        <f t="shared" si="187"/>
        <v>15109802.266999997</v>
      </c>
      <c r="L18" s="38">
        <f t="shared" si="187"/>
        <v>13988862.803999998</v>
      </c>
      <c r="M18" s="38">
        <f t="shared" si="187"/>
        <v>6856522.7009999985</v>
      </c>
      <c r="N18" s="39">
        <f>SUM(B18:M18)</f>
        <v>175338675.29499999</v>
      </c>
      <c r="O18"/>
      <c r="P18" s="38">
        <f t="shared" ref="P18:AA18" si="188">IF($B$4="All Products",SUMIFS(COGS,Country,$A18,Month,P$1),SUMIFS(COGS,Country,$A18,Month,P$1,Product,$B$4))</f>
        <v>-11645752.797000002</v>
      </c>
      <c r="Q18" s="38">
        <f t="shared" si="188"/>
        <v>-7846252.0849999981</v>
      </c>
      <c r="R18" s="38">
        <f t="shared" si="188"/>
        <v>-8017133.404000001</v>
      </c>
      <c r="S18" s="38">
        <f t="shared" si="188"/>
        <v>-5746218.324</v>
      </c>
      <c r="T18" s="38">
        <f t="shared" si="188"/>
        <v>-10205845.390999999</v>
      </c>
      <c r="U18" s="38">
        <f t="shared" si="188"/>
        <v>-10062209.562999999</v>
      </c>
      <c r="V18" s="38">
        <f t="shared" si="188"/>
        <v>-10420039.294000002</v>
      </c>
      <c r="W18" s="38">
        <f t="shared" si="188"/>
        <v>-6302073.1899999995</v>
      </c>
      <c r="X18" s="38">
        <f t="shared" si="188"/>
        <v>-6638319.0999999978</v>
      </c>
      <c r="Y18" s="38">
        <f t="shared" si="188"/>
        <v>-8835865.7309999987</v>
      </c>
      <c r="Z18" s="38">
        <f t="shared" si="188"/>
        <v>-9035771.7100000009</v>
      </c>
      <c r="AA18" s="38">
        <f t="shared" si="188"/>
        <v>-3344358.3949999996</v>
      </c>
      <c r="AB18" s="39">
        <f>SUM(P18:AA18)</f>
        <v>-98099838.984000012</v>
      </c>
      <c r="AD18" s="38">
        <f t="shared" ref="AD18:AO18" si="189">IF($B$4="All Products",SUMIFS(AdminExp,Country,$A18,Month,AD$1),SUMIFS(AdminExp,Country,$A18,Month,AD$1,Product,$B$4))</f>
        <v>-21014622.796999998</v>
      </c>
      <c r="AE18" s="38">
        <f t="shared" si="189"/>
        <v>-16089542.085000001</v>
      </c>
      <c r="AF18" s="38">
        <f t="shared" si="189"/>
        <v>-24658273.404000003</v>
      </c>
      <c r="AG18" s="38">
        <f t="shared" si="189"/>
        <v>-13006418.324000003</v>
      </c>
      <c r="AH18" s="38">
        <f t="shared" si="189"/>
        <v>-27118635.391000006</v>
      </c>
      <c r="AI18" s="38">
        <f t="shared" si="189"/>
        <v>-24648159.562999997</v>
      </c>
      <c r="AJ18" s="38">
        <f t="shared" si="189"/>
        <v>-25840839.294000007</v>
      </c>
      <c r="AK18" s="38">
        <f t="shared" si="189"/>
        <v>-17132813.190000001</v>
      </c>
      <c r="AL18" s="38">
        <f t="shared" si="189"/>
        <v>-17432489.100000001</v>
      </c>
      <c r="AM18" s="38">
        <f t="shared" si="189"/>
        <v>-19897805.730999999</v>
      </c>
      <c r="AN18" s="38">
        <f t="shared" si="189"/>
        <v>-22474031.710000001</v>
      </c>
      <c r="AO18" s="38">
        <f t="shared" si="189"/>
        <v>-10020918.395000001</v>
      </c>
      <c r="AP18" s="39">
        <f>SUM(AD18:AO18)</f>
        <v>-239334548.98400003</v>
      </c>
    </row>
    <row r="19" spans="1:42" ht="18.75" customHeight="1" outlineLevel="1" x14ac:dyDescent="0.2">
      <c r="A19" s="36" t="s">
        <v>63</v>
      </c>
      <c r="B19" s="37">
        <f>IFERROR(ABS(B18/B$46),"")</f>
        <v>1.6368769494172548E-2</v>
      </c>
      <c r="C19" s="37">
        <f t="shared" ref="C19" si="190">IFERROR(ABS(C18/C$46),"")</f>
        <v>1.6410131520001894E-2</v>
      </c>
      <c r="D19" s="37">
        <f t="shared" ref="D19" si="191">IFERROR(ABS(D18/D$46),"")</f>
        <v>1.3177012484437964E-2</v>
      </c>
      <c r="E19" s="37">
        <f t="shared" ref="E19" si="192">IFERROR(ABS(E18/E$46),"")</f>
        <v>7.1180545945854655E-3</v>
      </c>
      <c r="F19" s="37">
        <f t="shared" ref="F19" si="193">IFERROR(ABS(F18/F$46),"")</f>
        <v>1.3667069708536721E-2</v>
      </c>
      <c r="G19" s="37">
        <f t="shared" ref="G19" si="194">IFERROR(ABS(G18/G$46),"")</f>
        <v>1.0909194553114159E-2</v>
      </c>
      <c r="H19" s="37">
        <f t="shared" ref="H19" si="195">IFERROR(ABS(H18/H$46),"")</f>
        <v>1.1563286179749142E-2</v>
      </c>
      <c r="I19" s="37">
        <f t="shared" ref="I19" si="196">IFERROR(ABS(I18/I$46),"")</f>
        <v>1.2009855474016208E-2</v>
      </c>
      <c r="J19" s="37">
        <f t="shared" ref="J19" si="197">IFERROR(ABS(J18/J$46),"")</f>
        <v>1.0106638265784734E-2</v>
      </c>
      <c r="K19" s="37">
        <f t="shared" ref="K19" si="198">IFERROR(ABS(K18/K$46),"")</f>
        <v>1.0462919545616621E-2</v>
      </c>
      <c r="L19" s="37">
        <f t="shared" ref="L19" si="199">IFERROR(ABS(L18/L$46),"")</f>
        <v>1.1918317971963037E-2</v>
      </c>
      <c r="M19" s="37">
        <f t="shared" ref="M19" si="200">IFERROR(ABS(M18/M$46),"")</f>
        <v>9.2994640937158167E-3</v>
      </c>
      <c r="N19" s="37">
        <f t="shared" ref="N19" si="201">IFERROR(ABS(N18/N$46),"")</f>
        <v>1.1908294445686024E-2</v>
      </c>
      <c r="O19"/>
      <c r="P19" s="37">
        <f>IFERROR(ABS(P18/P$46),"")</f>
        <v>3.0205210617569304E-2</v>
      </c>
      <c r="Q19" s="37">
        <f t="shared" ref="Q19" si="202">IFERROR(ABS(Q18/Q$46),"")</f>
        <v>2.3661610533811744E-2</v>
      </c>
      <c r="R19" s="37">
        <f t="shared" ref="R19" si="203">IFERROR(ABS(R18/R$46),"")</f>
        <v>1.9572795120883012E-2</v>
      </c>
      <c r="S19" s="37">
        <f t="shared" ref="S19" si="204">IFERROR(ABS(S18/S$46),"")</f>
        <v>1.3756993602070543E-2</v>
      </c>
      <c r="T19" s="37">
        <f t="shared" ref="T19" si="205">IFERROR(ABS(T18/T$46),"")</f>
        <v>2.390006910322319E-2</v>
      </c>
      <c r="U19" s="37">
        <f t="shared" ref="U19" si="206">IFERROR(ABS(U18/U$46),"")</f>
        <v>2.2031813071475826E-2</v>
      </c>
      <c r="V19" s="37">
        <f t="shared" ref="V19" si="207">IFERROR(ABS(V18/V$46),"")</f>
        <v>2.076483158049992E-2</v>
      </c>
      <c r="W19" s="37">
        <f t="shared" ref="W19" si="208">IFERROR(ABS(W18/W$46),"")</f>
        <v>1.8648785738008742E-2</v>
      </c>
      <c r="X19" s="37">
        <f t="shared" ref="X19" si="209">IFERROR(ABS(X18/X$46),"")</f>
        <v>1.7243436021641276E-2</v>
      </c>
      <c r="Y19" s="37">
        <f t="shared" ref="Y19" si="210">IFERROR(ABS(Y18/Y$46),"")</f>
        <v>2.0900580063021437E-2</v>
      </c>
      <c r="Z19" s="37">
        <f t="shared" ref="Z19" si="211">IFERROR(ABS(Z18/Z$46),"")</f>
        <v>2.4123719675493135E-2</v>
      </c>
      <c r="AA19" s="37">
        <f t="shared" ref="AA19" si="212">IFERROR(ABS(AA18/AA$46),"")</f>
        <v>1.2862388608838711E-2</v>
      </c>
      <c r="AB19" s="37">
        <f t="shared" ref="AB19" si="213">IFERROR(ABS(AB18/AB$46),"")</f>
        <v>2.0826920389315495E-2</v>
      </c>
      <c r="AD19" s="37">
        <f>IFERROR(ABS(AD18/AD$46),"")</f>
        <v>4.0691495496667854E-2</v>
      </c>
      <c r="AE19" s="37">
        <f t="shared" ref="AE19" si="214">IFERROR(ABS(AE18/AE$46),"")</f>
        <v>3.5117538468022451E-2</v>
      </c>
      <c r="AF19" s="37">
        <f t="shared" ref="AF19" si="215">IFERROR(ABS(AF18/AF$46),"")</f>
        <v>3.7200866448157205E-2</v>
      </c>
      <c r="AG19" s="37">
        <f t="shared" ref="AG19" si="216">IFERROR(ABS(AG18/AG$46),"")</f>
        <v>2.0478900163908884E-2</v>
      </c>
      <c r="AH19" s="37">
        <f t="shared" ref="AH19" si="217">IFERROR(ABS(AH18/AH$46),"")</f>
        <v>3.9915828103644059E-2</v>
      </c>
      <c r="AI19" s="37">
        <f t="shared" ref="AI19" si="218">IFERROR(ABS(AI18/AI$46),"")</f>
        <v>3.7656153428802318E-2</v>
      </c>
      <c r="AJ19" s="37">
        <f t="shared" ref="AJ19" si="219">IFERROR(ABS(AJ18/AJ$46),"")</f>
        <v>3.4778479038225271E-2</v>
      </c>
      <c r="AK19" s="37">
        <f t="shared" ref="AK19" si="220">IFERROR(ABS(AK18/AK$46),"")</f>
        <v>3.2112002571549468E-2</v>
      </c>
      <c r="AL19" s="37">
        <f t="shared" ref="AL19" si="221">IFERROR(ABS(AL18/AL$46),"")</f>
        <v>2.9317791957900047E-2</v>
      </c>
      <c r="AM19" s="37">
        <f t="shared" ref="AM19" si="222">IFERROR(ABS(AM18/AM$46),"")</f>
        <v>3.0930676538521704E-2</v>
      </c>
      <c r="AN19" s="37">
        <f t="shared" ref="AN19" si="223">IFERROR(ABS(AN18/AN$46),"")</f>
        <v>3.7844390002154227E-2</v>
      </c>
      <c r="AO19" s="37">
        <f t="shared" ref="AO19" si="224">IFERROR(ABS(AO18/AO$46),"")</f>
        <v>2.3998233059465145E-2</v>
      </c>
      <c r="AP19" s="37">
        <f t="shared" ref="AP19" si="225">IFERROR(ABS(AP18/AP$46),"")</f>
        <v>3.3556034608951776E-2</v>
      </c>
    </row>
    <row r="20" spans="1:42" ht="18.75" customHeight="1" x14ac:dyDescent="0.2">
      <c r="A20" s="10" t="s">
        <v>22</v>
      </c>
      <c r="B20" s="38">
        <f t="shared" ref="B20:M20" si="226">IF($B$4="All Products",SUMIFS(Revenue,Country,$A20,Month,B$1),SUMIFS(Revenue,Country,$A20,Month,B$1,Product,$B$4))</f>
        <v>78745597.601999983</v>
      </c>
      <c r="C20" s="38">
        <f t="shared" si="226"/>
        <v>59877801.682999998</v>
      </c>
      <c r="D20" s="38">
        <f t="shared" si="226"/>
        <v>72763414.562999979</v>
      </c>
      <c r="E20" s="38">
        <f t="shared" si="226"/>
        <v>51163161.482999995</v>
      </c>
      <c r="F20" s="38">
        <f t="shared" si="226"/>
        <v>73406360.846000016</v>
      </c>
      <c r="G20" s="38">
        <f t="shared" si="226"/>
        <v>48766934.726999998</v>
      </c>
      <c r="H20" s="38">
        <f t="shared" si="226"/>
        <v>81508489.125000015</v>
      </c>
      <c r="I20" s="38">
        <f t="shared" si="226"/>
        <v>38110704.289000005</v>
      </c>
      <c r="J20" s="38">
        <f t="shared" si="226"/>
        <v>71239977.893000007</v>
      </c>
      <c r="K20" s="38">
        <f t="shared" si="226"/>
        <v>52658107.285000019</v>
      </c>
      <c r="L20" s="38">
        <f t="shared" si="226"/>
        <v>54939213.952000014</v>
      </c>
      <c r="M20" s="38">
        <f t="shared" si="226"/>
        <v>17694340.502999999</v>
      </c>
      <c r="N20" s="39">
        <f>SUM(B20:M20)</f>
        <v>700874103.95099998</v>
      </c>
      <c r="O20"/>
      <c r="P20" s="38">
        <f t="shared" ref="P20:AA20" si="227">IF($B$4="All Products",SUMIFS(COGS,Country,$A20,Month,P$1),SUMIFS(COGS,Country,$A20,Month,P$1,Product,$B$4))</f>
        <v>-26490087.455999997</v>
      </c>
      <c r="Q20" s="38">
        <f t="shared" si="227"/>
        <v>-15543245.312000001</v>
      </c>
      <c r="R20" s="38">
        <f t="shared" si="227"/>
        <v>-26229195.748000007</v>
      </c>
      <c r="S20" s="38">
        <f t="shared" si="227"/>
        <v>-20143884.607000008</v>
      </c>
      <c r="T20" s="38">
        <f t="shared" si="227"/>
        <v>-26924667.979999982</v>
      </c>
      <c r="U20" s="38">
        <f t="shared" si="227"/>
        <v>-21665139.663999997</v>
      </c>
      <c r="V20" s="38">
        <f t="shared" si="227"/>
        <v>-19651991.533999994</v>
      </c>
      <c r="W20" s="38">
        <f t="shared" si="227"/>
        <v>-15486334.310999997</v>
      </c>
      <c r="X20" s="38">
        <f t="shared" si="227"/>
        <v>-23348305.539999999</v>
      </c>
      <c r="Y20" s="38">
        <f t="shared" si="227"/>
        <v>-23286432.190000001</v>
      </c>
      <c r="Z20" s="38">
        <f t="shared" si="227"/>
        <v>-17828603.037</v>
      </c>
      <c r="AA20" s="38">
        <f t="shared" si="227"/>
        <v>-8667023.7080000006</v>
      </c>
      <c r="AB20" s="39">
        <f>SUM(P20:AA20)</f>
        <v>-245264911.08699998</v>
      </c>
      <c r="AD20" s="38">
        <f t="shared" ref="AD20:AO20" si="228">IF($B$4="All Products",SUMIFS(AdminExp,Country,$A20,Month,AD$1),SUMIFS(AdminExp,Country,$A20,Month,AD$1,Product,$B$4))</f>
        <v>-36506717.456000015</v>
      </c>
      <c r="AE20" s="38">
        <f t="shared" si="228"/>
        <v>-25213525.311999999</v>
      </c>
      <c r="AF20" s="38">
        <f t="shared" si="228"/>
        <v>-43736515.748000011</v>
      </c>
      <c r="AG20" s="38">
        <f t="shared" si="228"/>
        <v>-36623034.607000001</v>
      </c>
      <c r="AH20" s="38">
        <f t="shared" si="228"/>
        <v>-45481807.980000004</v>
      </c>
      <c r="AI20" s="38">
        <f t="shared" si="228"/>
        <v>-36794769.663999975</v>
      </c>
      <c r="AJ20" s="38">
        <f t="shared" si="228"/>
        <v>-35811171.534000009</v>
      </c>
      <c r="AK20" s="38">
        <f t="shared" si="228"/>
        <v>-28505124.311000004</v>
      </c>
      <c r="AL20" s="38">
        <f t="shared" si="228"/>
        <v>-40204605.539999999</v>
      </c>
      <c r="AM20" s="38">
        <f t="shared" si="228"/>
        <v>-37245412.189999983</v>
      </c>
      <c r="AN20" s="38">
        <f t="shared" si="228"/>
        <v>-33846773.037000008</v>
      </c>
      <c r="AO20" s="38">
        <f t="shared" si="228"/>
        <v>-16493543.707999999</v>
      </c>
      <c r="AP20" s="39">
        <f>SUM(AD20:AO20)</f>
        <v>-416463001.08700007</v>
      </c>
    </row>
    <row r="21" spans="1:42" ht="18.75" customHeight="1" outlineLevel="1" x14ac:dyDescent="0.2">
      <c r="A21" s="36" t="s">
        <v>63</v>
      </c>
      <c r="B21" s="37">
        <f>IFERROR(ABS(B20/B$46),"")</f>
        <v>6.3788973547446851E-2</v>
      </c>
      <c r="C21" s="37">
        <f t="shared" ref="C21" si="229">IFERROR(ABS(C20/C$46),"")</f>
        <v>5.7882813111782866E-2</v>
      </c>
      <c r="D21" s="37">
        <f t="shared" ref="D21" si="230">IFERROR(ABS(D20/D$46),"")</f>
        <v>5.9591053085140844E-2</v>
      </c>
      <c r="E21" s="37">
        <f t="shared" ref="E21" si="231">IFERROR(ABS(E20/E$46),"")</f>
        <v>3.7546474836523042E-2</v>
      </c>
      <c r="F21" s="37">
        <f t="shared" ref="F21" si="232">IFERROR(ABS(F20/F$46),"")</f>
        <v>4.9102119549939344E-2</v>
      </c>
      <c r="G21" s="37">
        <f t="shared" ref="G21" si="233">IFERROR(ABS(G20/G$46),"")</f>
        <v>4.1044819535558406E-2</v>
      </c>
      <c r="H21" s="37">
        <f t="shared" ref="H21" si="234">IFERROR(ABS(H20/H$46),"")</f>
        <v>5.5790583360778058E-2</v>
      </c>
      <c r="I21" s="37">
        <f t="shared" ref="I21" si="235">IFERROR(ABS(I20/I$46),"")</f>
        <v>3.3740922497137574E-2</v>
      </c>
      <c r="J21" s="37">
        <f t="shared" ref="J21" si="236">IFERROR(ABS(J20/J$46),"")</f>
        <v>5.7327624435193063E-2</v>
      </c>
      <c r="K21" s="37">
        <f t="shared" ref="K21" si="237">IFERROR(ABS(K20/K$46),"")</f>
        <v>3.6463583719470775E-2</v>
      </c>
      <c r="L21" s="37">
        <f t="shared" ref="L21" si="238">IFERROR(ABS(L20/L$46),"")</f>
        <v>4.6807451769590197E-2</v>
      </c>
      <c r="M21" s="37">
        <f t="shared" ref="M21" si="239">IFERROR(ABS(M20/M$46),"")</f>
        <v>2.399873687366794E-2</v>
      </c>
      <c r="N21" s="37">
        <f t="shared" ref="N21" si="240">IFERROR(ABS(N20/N$46),"")</f>
        <v>4.7600537560596394E-2</v>
      </c>
      <c r="O21"/>
      <c r="P21" s="37">
        <f>IFERROR(ABS(P20/P$46),"")</f>
        <v>6.8706479077284707E-2</v>
      </c>
      <c r="Q21" s="37">
        <f t="shared" ref="Q21" si="241">IFERROR(ABS(Q20/Q$46),"")</f>
        <v>4.6873107442868926E-2</v>
      </c>
      <c r="R21" s="37">
        <f t="shared" ref="R21" si="242">IFERROR(ABS(R20/R$46),"")</f>
        <v>6.4035191718900319E-2</v>
      </c>
      <c r="S21" s="37">
        <f t="shared" ref="S21" si="243">IFERROR(ABS(S20/S$46),"")</f>
        <v>4.822637707688783E-2</v>
      </c>
      <c r="T21" s="37">
        <f t="shared" ref="T21" si="244">IFERROR(ABS(T20/T$46),"")</f>
        <v>6.3052241205888787E-2</v>
      </c>
      <c r="U21" s="37">
        <f t="shared" ref="U21" si="245">IFERROR(ABS(U20/U$46),"")</f>
        <v>4.7437126433923442E-2</v>
      </c>
      <c r="V21" s="37">
        <f t="shared" ref="V21" si="246">IFERROR(ABS(V20/V$46),"")</f>
        <v>3.9162068674721072E-2</v>
      </c>
      <c r="W21" s="37">
        <f t="shared" ref="W21" si="247">IFERROR(ABS(W20/W$46),"")</f>
        <v>4.5826400571049572E-2</v>
      </c>
      <c r="X21" s="37">
        <f t="shared" ref="X21" si="248">IFERROR(ABS(X20/X$46),"")</f>
        <v>6.0648638115742684E-2</v>
      </c>
      <c r="Y21" s="37">
        <f t="shared" ref="Y21" si="249">IFERROR(ABS(Y20/Y$46),"")</f>
        <v>5.5082315099205609E-2</v>
      </c>
      <c r="Z21" s="37">
        <f t="shared" ref="Z21" si="250">IFERROR(ABS(Z20/Z$46),"")</f>
        <v>4.7598836676478358E-2</v>
      </c>
      <c r="AA21" s="37">
        <f t="shared" ref="AA21" si="251">IFERROR(ABS(AA20/AA$46),"")</f>
        <v>3.3333337473932502E-2</v>
      </c>
      <c r="AB21" s="37">
        <f t="shared" ref="AB21" si="252">IFERROR(ABS(AB20/AB$46),"")</f>
        <v>5.2070552106967476E-2</v>
      </c>
      <c r="AD21" s="37">
        <f>IFERROR(ABS(AD20/AD$46),"")</f>
        <v>7.068948813923126E-2</v>
      </c>
      <c r="AE21" s="37">
        <f t="shared" ref="AE21" si="253">IFERROR(ABS(AE20/AE$46),"")</f>
        <v>5.5031830016100652E-2</v>
      </c>
      <c r="AF21" s="37">
        <f t="shared" ref="AF21" si="254">IFERROR(ABS(AF20/AF$46),"")</f>
        <v>6.5983382315208616E-2</v>
      </c>
      <c r="AG21" s="37">
        <f t="shared" ref="AG21" si="255">IFERROR(ABS(AG20/AG$46),"")</f>
        <v>5.7663797267861347E-2</v>
      </c>
      <c r="AH21" s="37">
        <f t="shared" ref="AH21" si="256">IFERROR(ABS(AH20/AH$46),"")</f>
        <v>6.694451999510001E-2</v>
      </c>
      <c r="AI21" s="37">
        <f t="shared" ref="AI21" si="257">IFERROR(ABS(AI20/AI$46),"")</f>
        <v>5.6213101359701881E-2</v>
      </c>
      <c r="AJ21" s="37">
        <f t="shared" ref="AJ21" si="258">IFERROR(ABS(AJ20/AJ$46),"")</f>
        <v>4.8197276580667872E-2</v>
      </c>
      <c r="AK21" s="37">
        <f t="shared" ref="AK21" si="259">IFERROR(ABS(AK20/AK$46),"")</f>
        <v>5.3427105929774593E-2</v>
      </c>
      <c r="AL21" s="37">
        <f t="shared" ref="AL21" si="260">IFERROR(ABS(AL20/AL$46),"")</f>
        <v>6.7615717652802401E-2</v>
      </c>
      <c r="AM21" s="37">
        <f t="shared" ref="AM21" si="261">IFERROR(ABS(AM20/AM$46),"")</f>
        <v>5.7897127581157948E-2</v>
      </c>
      <c r="AN21" s="37">
        <f t="shared" ref="AN21" si="262">IFERROR(ABS(AN20/AN$46),"")</f>
        <v>5.6995135347996995E-2</v>
      </c>
      <c r="AO21" s="37">
        <f t="shared" ref="AO21" si="263">IFERROR(ABS(AO20/AO$46),"")</f>
        <v>3.9498965092715818E-2</v>
      </c>
      <c r="AP21" s="37">
        <f t="shared" ref="AP21" si="264">IFERROR(ABS(AP20/AP$46),"")</f>
        <v>5.839042853256235E-2</v>
      </c>
    </row>
    <row r="22" spans="1:42" ht="18.75" customHeight="1" x14ac:dyDescent="0.2">
      <c r="A22" s="10" t="s">
        <v>24</v>
      </c>
      <c r="B22" s="38">
        <f t="shared" ref="B22:M22" si="265">IF($B$4="All Products",SUMIFS(Revenue,Country,$A22,Month,B$1),SUMIFS(Revenue,Country,$A22,Month,B$1,Product,$B$4))</f>
        <v>22829137.253999993</v>
      </c>
      <c r="C22" s="38">
        <f t="shared" si="265"/>
        <v>19728274.790000003</v>
      </c>
      <c r="D22" s="38">
        <f t="shared" si="265"/>
        <v>12432953.063999999</v>
      </c>
      <c r="E22" s="38">
        <f t="shared" si="265"/>
        <v>14084592.472999996</v>
      </c>
      <c r="F22" s="38">
        <f t="shared" si="265"/>
        <v>22193107.180999998</v>
      </c>
      <c r="G22" s="38">
        <f t="shared" si="265"/>
        <v>13848040.982999995</v>
      </c>
      <c r="H22" s="38">
        <f t="shared" si="265"/>
        <v>16204602.868999997</v>
      </c>
      <c r="I22" s="38">
        <f t="shared" si="265"/>
        <v>7425579.9660000009</v>
      </c>
      <c r="J22" s="38">
        <f t="shared" si="265"/>
        <v>17810436.965999998</v>
      </c>
      <c r="K22" s="38">
        <f t="shared" si="265"/>
        <v>28388991.364999995</v>
      </c>
      <c r="L22" s="38">
        <f t="shared" si="265"/>
        <v>13624999.674999999</v>
      </c>
      <c r="M22" s="38">
        <f t="shared" si="265"/>
        <v>10416156.351999998</v>
      </c>
      <c r="N22" s="39">
        <f>SUM(B22:M22)</f>
        <v>198986872.93799996</v>
      </c>
      <c r="O22"/>
      <c r="P22" s="38">
        <f t="shared" ref="P22:AA22" si="266">IF($B$4="All Products",SUMIFS(COGS,Country,$A22,Month,P$1),SUMIFS(COGS,Country,$A22,Month,P$1,Product,$B$4))</f>
        <v>-6155952.186999999</v>
      </c>
      <c r="Q22" s="38">
        <f t="shared" si="266"/>
        <v>-4095269.1850000005</v>
      </c>
      <c r="R22" s="38">
        <f t="shared" si="266"/>
        <v>-2091057.4299999995</v>
      </c>
      <c r="S22" s="38">
        <f t="shared" si="266"/>
        <v>-3876256.2509999997</v>
      </c>
      <c r="T22" s="38">
        <f t="shared" si="266"/>
        <v>-6053362.7490000017</v>
      </c>
      <c r="U22" s="38">
        <f t="shared" si="266"/>
        <v>-2851129.0149999987</v>
      </c>
      <c r="V22" s="38">
        <f t="shared" si="266"/>
        <v>-3562985.7899999996</v>
      </c>
      <c r="W22" s="38">
        <f t="shared" si="266"/>
        <v>-1778834.3789999997</v>
      </c>
      <c r="X22" s="38">
        <f t="shared" si="266"/>
        <v>-4917711.175999999</v>
      </c>
      <c r="Y22" s="38">
        <f t="shared" si="266"/>
        <v>-6155628.1219999986</v>
      </c>
      <c r="Z22" s="38">
        <f t="shared" si="266"/>
        <v>-3654541.0089999977</v>
      </c>
      <c r="AA22" s="38">
        <f t="shared" si="266"/>
        <v>-1149135.5399999998</v>
      </c>
      <c r="AB22" s="39">
        <f>SUM(P22:AA22)</f>
        <v>-46341862.832999997</v>
      </c>
      <c r="AD22" s="38">
        <f t="shared" ref="AD22:AO22" si="267">IF($B$4="All Products",SUMIFS(AdminExp,Country,$A22,Month,AD$1),SUMIFS(AdminExp,Country,$A22,Month,AD$1,Product,$B$4))</f>
        <v>-12418812.187000006</v>
      </c>
      <c r="AE22" s="38">
        <f t="shared" si="267"/>
        <v>-10282369.185000001</v>
      </c>
      <c r="AF22" s="38">
        <f t="shared" si="267"/>
        <v>-9659897.4299999978</v>
      </c>
      <c r="AG22" s="38">
        <f t="shared" si="267"/>
        <v>-9495416.2510000002</v>
      </c>
      <c r="AH22" s="38">
        <f t="shared" si="267"/>
        <v>-14205172.749</v>
      </c>
      <c r="AI22" s="38">
        <f t="shared" si="267"/>
        <v>-10823439.014999999</v>
      </c>
      <c r="AJ22" s="38">
        <f t="shared" si="267"/>
        <v>-13513185.789999997</v>
      </c>
      <c r="AK22" s="38">
        <f t="shared" si="267"/>
        <v>-7806254.3789999997</v>
      </c>
      <c r="AL22" s="38">
        <f t="shared" si="267"/>
        <v>-12858181.175999999</v>
      </c>
      <c r="AM22" s="38">
        <f t="shared" si="267"/>
        <v>-15710268.121999994</v>
      </c>
      <c r="AN22" s="38">
        <f t="shared" si="267"/>
        <v>-12286901.008999998</v>
      </c>
      <c r="AO22" s="38">
        <f t="shared" si="267"/>
        <v>-5905925.540000001</v>
      </c>
      <c r="AP22" s="39">
        <f>SUM(AD22:AO22)</f>
        <v>-134965822.833</v>
      </c>
    </row>
    <row r="23" spans="1:42" ht="18.75" customHeight="1" outlineLevel="1" x14ac:dyDescent="0.2">
      <c r="A23" s="36" t="s">
        <v>63</v>
      </c>
      <c r="B23" s="37">
        <f>IFERROR(ABS(B22/B$46),"")</f>
        <v>1.8493062174303101E-2</v>
      </c>
      <c r="C23" s="37">
        <f t="shared" ref="C23" si="268">IFERROR(ABS(C22/C$46),"")</f>
        <v>1.9070974728380419E-2</v>
      </c>
      <c r="D23" s="37">
        <f t="shared" ref="D23" si="269">IFERROR(ABS(D22/D$46),"")</f>
        <v>1.01822154786374E-2</v>
      </c>
      <c r="E23" s="37">
        <f t="shared" ref="E23" si="270">IFERROR(ABS(E22/E$46),"")</f>
        <v>1.0336085213301168E-2</v>
      </c>
      <c r="F23" s="37">
        <f t="shared" ref="F23" si="271">IFERROR(ABS(F22/F$46),"")</f>
        <v>1.4845152237858957E-2</v>
      </c>
      <c r="G23" s="37">
        <f t="shared" ref="G23" si="272">IFERROR(ABS(G22/G$46),"")</f>
        <v>1.1655240302679106E-2</v>
      </c>
      <c r="H23" s="37">
        <f t="shared" ref="H23" si="273">IFERROR(ABS(H22/H$46),"")</f>
        <v>1.1091657530356014E-2</v>
      </c>
      <c r="I23" s="37">
        <f t="shared" ref="I23" si="274">IFERROR(ABS(I22/I$46),"")</f>
        <v>6.5741613230018217E-3</v>
      </c>
      <c r="J23" s="37">
        <f t="shared" ref="J23" si="275">IFERROR(ABS(J22/J$46),"")</f>
        <v>1.4332262187771581E-2</v>
      </c>
      <c r="K23" s="37">
        <f t="shared" ref="K23" si="276">IFERROR(ABS(K22/K$46),"")</f>
        <v>1.9658214408399047E-2</v>
      </c>
      <c r="L23" s="37">
        <f t="shared" ref="L23" si="277">IFERROR(ABS(L22/L$46),"")</f>
        <v>1.1608311609726404E-2</v>
      </c>
      <c r="M23" s="37">
        <f t="shared" ref="M23" si="278">IFERROR(ABS(M22/M$46),"")</f>
        <v>1.4127375670443936E-2</v>
      </c>
      <c r="N23" s="37">
        <f t="shared" ref="N23" si="279">IFERROR(ABS(N22/N$46),"")</f>
        <v>1.3514384489247865E-2</v>
      </c>
      <c r="O23"/>
      <c r="P23" s="37">
        <f>IFERROR(ABS(P22/P$46),"")</f>
        <v>1.5966493158597769E-2</v>
      </c>
      <c r="Q23" s="37">
        <f t="shared" ref="Q23" si="280">IFERROR(ABS(Q22/Q$46),"")</f>
        <v>1.2349930060473028E-2</v>
      </c>
      <c r="R23" s="37">
        <f t="shared" ref="R23" si="281">IFERROR(ABS(R22/R$46),"")</f>
        <v>5.105046479951296E-3</v>
      </c>
      <c r="S23" s="37">
        <f t="shared" ref="S23" si="282">IFERROR(ABS(S22/S$46),"")</f>
        <v>9.28012641327426E-3</v>
      </c>
      <c r="T23" s="37">
        <f t="shared" ref="T23" si="283">IFERROR(ABS(T22/T$46),"")</f>
        <v>1.4175776965576918E-2</v>
      </c>
      <c r="U23" s="37">
        <f t="shared" ref="U23" si="284">IFERROR(ABS(U22/U$46),"")</f>
        <v>6.2427184713108701E-3</v>
      </c>
      <c r="V23" s="37">
        <f t="shared" ref="V23" si="285">IFERROR(ABS(V22/V$46),"")</f>
        <v>7.1002419247752635E-3</v>
      </c>
      <c r="W23" s="37">
        <f t="shared" ref="W23" si="286">IFERROR(ABS(W22/W$46),"")</f>
        <v>5.2638394060566017E-3</v>
      </c>
      <c r="X23" s="37">
        <f t="shared" ref="X23" si="287">IFERROR(ABS(X22/X$46),"")</f>
        <v>1.2774052702026074E-2</v>
      </c>
      <c r="Y23" s="37">
        <f t="shared" ref="Y23" si="288">IFERROR(ABS(Y22/Y$46),"")</f>
        <v>1.4560678298977116E-2</v>
      </c>
      <c r="Z23" s="37">
        <f t="shared" ref="Z23" si="289">IFERROR(ABS(Z22/Z$46),"")</f>
        <v>9.7569002043445575E-3</v>
      </c>
      <c r="AA23" s="37">
        <f t="shared" ref="AA23" si="290">IFERROR(ABS(AA22/AA$46),"")</f>
        <v>4.4195705525477092E-3</v>
      </c>
      <c r="AB23" s="37">
        <f t="shared" ref="AB23" si="291">IFERROR(ABS(AB22/AB$46),"")</f>
        <v>9.8385308060789569E-3</v>
      </c>
      <c r="AD23" s="37">
        <f>IFERROR(ABS(AD22/AD$46),"")</f>
        <v>2.4047066895410363E-2</v>
      </c>
      <c r="AE23" s="37">
        <f t="shared" ref="AE23" si="292">IFERROR(ABS(AE22/AE$46),"")</f>
        <v>2.2442621019853976E-2</v>
      </c>
      <c r="AF23" s="37">
        <f t="shared" ref="AF23" si="293">IFERROR(ABS(AF22/AF$46),"")</f>
        <v>1.4573467829991414E-2</v>
      </c>
      <c r="AG23" s="37">
        <f t="shared" ref="AG23" si="294">IFERROR(ABS(AG22/AG$46),"")</f>
        <v>1.4950747898071909E-2</v>
      </c>
      <c r="AH23" s="37">
        <f t="shared" ref="AH23" si="295">IFERROR(ABS(AH22/AH$46),"")</f>
        <v>2.0908545930000213E-2</v>
      </c>
      <c r="AI23" s="37">
        <f t="shared" ref="AI23" si="296">IFERROR(ABS(AI22/AI$46),"")</f>
        <v>1.6535477187835868E-2</v>
      </c>
      <c r="AJ23" s="37">
        <f t="shared" ref="AJ23" si="297">IFERROR(ABS(AJ22/AJ$46),"")</f>
        <v>1.8187027262937257E-2</v>
      </c>
      <c r="AK23" s="37">
        <f t="shared" ref="AK23" si="298">IFERROR(ABS(AK22/AK$46),"")</f>
        <v>1.4631249282454663E-2</v>
      </c>
      <c r="AL23" s="37">
        <f t="shared" ref="AL23" si="299">IFERROR(ABS(AL22/AL$46),"")</f>
        <v>2.1624765029966634E-2</v>
      </c>
      <c r="AM23" s="37">
        <f t="shared" ref="AM23" si="300">IFERROR(ABS(AM22/AM$46),"")</f>
        <v>2.4421246653241368E-2</v>
      </c>
      <c r="AN23" s="37">
        <f t="shared" ref="AN23" si="301">IFERROR(ABS(AN22/AN$46),"")</f>
        <v>2.0690113803459531E-2</v>
      </c>
      <c r="AO23" s="37">
        <f t="shared" ref="AO23" si="302">IFERROR(ABS(AO22/AO$46),"")</f>
        <v>1.4143591630432346E-2</v>
      </c>
      <c r="AP23" s="37">
        <f t="shared" ref="AP23" si="303">IFERROR(ABS(AP22/AP$46),"")</f>
        <v>1.8922958850845096E-2</v>
      </c>
    </row>
    <row r="24" spans="1:42" ht="18.75" customHeight="1" x14ac:dyDescent="0.2">
      <c r="A24" s="10" t="s">
        <v>25</v>
      </c>
      <c r="B24" s="38">
        <f t="shared" ref="B24:M24" si="304">IF($B$4="All Products",SUMIFS(Revenue,Country,$A24,Month,B$1),SUMIFS(Revenue,Country,$A24,Month,B$1,Product,$B$4))</f>
        <v>19829009.003999993</v>
      </c>
      <c r="C24" s="38">
        <f t="shared" si="304"/>
        <v>18779141.891999997</v>
      </c>
      <c r="D24" s="38">
        <f t="shared" si="304"/>
        <v>25354920.49299999</v>
      </c>
      <c r="E24" s="38">
        <f t="shared" si="304"/>
        <v>15914714.535999997</v>
      </c>
      <c r="F24" s="38">
        <f t="shared" si="304"/>
        <v>21250468.631000001</v>
      </c>
      <c r="G24" s="38">
        <f t="shared" si="304"/>
        <v>16505489.524999995</v>
      </c>
      <c r="H24" s="38">
        <f t="shared" si="304"/>
        <v>27275679.158</v>
      </c>
      <c r="I24" s="38">
        <f t="shared" si="304"/>
        <v>39534580.196999989</v>
      </c>
      <c r="J24" s="38">
        <f t="shared" si="304"/>
        <v>21944388.276999999</v>
      </c>
      <c r="K24" s="38">
        <f t="shared" si="304"/>
        <v>25688713.441999998</v>
      </c>
      <c r="L24" s="38">
        <f t="shared" si="304"/>
        <v>16398953.997999998</v>
      </c>
      <c r="M24" s="38">
        <f t="shared" si="304"/>
        <v>9936603.5160000008</v>
      </c>
      <c r="N24" s="39">
        <f>SUM(B24:M24)</f>
        <v>258412662.66899997</v>
      </c>
      <c r="O24"/>
      <c r="P24" s="38">
        <f t="shared" ref="P24:AA24" si="305">IF($B$4="All Products",SUMIFS(COGS,Country,$A24,Month,P$1),SUMIFS(COGS,Country,$A24,Month,P$1,Product,$B$4))</f>
        <v>-11184584.158999998</v>
      </c>
      <c r="Q24" s="38">
        <f t="shared" si="305"/>
        <v>-8603977.4659999982</v>
      </c>
      <c r="R24" s="38">
        <f t="shared" si="305"/>
        <v>-10109924.055000002</v>
      </c>
      <c r="S24" s="38">
        <f t="shared" si="305"/>
        <v>-17574535.818000004</v>
      </c>
      <c r="T24" s="38">
        <f t="shared" si="305"/>
        <v>-11380624.136000004</v>
      </c>
      <c r="U24" s="38">
        <f t="shared" si="305"/>
        <v>-6144806.5700000003</v>
      </c>
      <c r="V24" s="38">
        <f t="shared" si="305"/>
        <v>-12362584.660999997</v>
      </c>
      <c r="W24" s="38">
        <f t="shared" si="305"/>
        <v>-20411344.932999998</v>
      </c>
      <c r="X24" s="38">
        <f t="shared" si="305"/>
        <v>-13330306.885000007</v>
      </c>
      <c r="Y24" s="38">
        <f t="shared" si="305"/>
        <v>-11763099.102999998</v>
      </c>
      <c r="Z24" s="38">
        <f t="shared" si="305"/>
        <v>-8348618.578999998</v>
      </c>
      <c r="AA24" s="38">
        <f t="shared" si="305"/>
        <v>-3847086.277999999</v>
      </c>
      <c r="AB24" s="39">
        <f>SUM(P24:AA24)</f>
        <v>-135061492.64300001</v>
      </c>
      <c r="AD24" s="38">
        <f t="shared" ref="AD24:AO24" si="306">IF($B$4="All Products",SUMIFS(AdminExp,Country,$A24,Month,AD$1),SUMIFS(AdminExp,Country,$A24,Month,AD$1,Product,$B$4))</f>
        <v>-21021264.158999994</v>
      </c>
      <c r="AE24" s="38">
        <f t="shared" si="306"/>
        <v>-17502017.466000002</v>
      </c>
      <c r="AF24" s="38">
        <f t="shared" si="306"/>
        <v>-27476964.054999996</v>
      </c>
      <c r="AG24" s="38">
        <f t="shared" si="306"/>
        <v>-30755115.818000004</v>
      </c>
      <c r="AH24" s="38">
        <f t="shared" si="306"/>
        <v>-26655994.135999989</v>
      </c>
      <c r="AI24" s="38">
        <f t="shared" si="306"/>
        <v>-18083696.570000004</v>
      </c>
      <c r="AJ24" s="38">
        <f t="shared" si="306"/>
        <v>-29518464.661000002</v>
      </c>
      <c r="AK24" s="38">
        <f t="shared" si="306"/>
        <v>-38951564.932999998</v>
      </c>
      <c r="AL24" s="38">
        <f t="shared" si="306"/>
        <v>-26332956.885000002</v>
      </c>
      <c r="AM24" s="38">
        <f t="shared" si="306"/>
        <v>-26343449.103000008</v>
      </c>
      <c r="AN24" s="38">
        <f t="shared" si="306"/>
        <v>-20413958.579</v>
      </c>
      <c r="AO24" s="38">
        <f t="shared" si="306"/>
        <v>-11484736.278000001</v>
      </c>
      <c r="AP24" s="39">
        <f>SUM(AD24:AO24)</f>
        <v>-294540182.64300001</v>
      </c>
    </row>
    <row r="25" spans="1:42" ht="18.75" customHeight="1" outlineLevel="1" x14ac:dyDescent="0.2">
      <c r="A25" s="36" t="s">
        <v>63</v>
      </c>
      <c r="B25" s="37">
        <f>IFERROR(ABS(B24/B$46),"")</f>
        <v>1.6062766292297661E-2</v>
      </c>
      <c r="C25" s="37">
        <f t="shared" ref="C25" si="307">IFERROR(ABS(C24/C$46),"")</f>
        <v>1.8153464722852328E-2</v>
      </c>
      <c r="D25" s="37">
        <f t="shared" ref="D25" si="308">IFERROR(ABS(D24/D$46),"")</f>
        <v>2.0764919048152947E-2</v>
      </c>
      <c r="E25" s="37">
        <f t="shared" ref="E25" si="309">IFERROR(ABS(E24/E$46),"")</f>
        <v>1.1679134196093739E-2</v>
      </c>
      <c r="F25" s="37">
        <f t="shared" ref="F25" si="310">IFERROR(ABS(F24/F$46),"")</f>
        <v>1.4214613545557015E-2</v>
      </c>
      <c r="G25" s="37">
        <f t="shared" ref="G25" si="311">IFERROR(ABS(G24/G$46),"")</f>
        <v>1.3891888893410262E-2</v>
      </c>
      <c r="H25" s="37">
        <f t="shared" ref="H25" si="312">IFERROR(ABS(H24/H$46),"")</f>
        <v>1.866954065916426E-2</v>
      </c>
      <c r="I25" s="37">
        <f t="shared" ref="I25" si="313">IFERROR(ABS(I24/I$46),"")</f>
        <v>3.5001536478266114E-2</v>
      </c>
      <c r="J25" s="37">
        <f t="shared" ref="J25" si="314">IFERROR(ABS(J24/J$46),"")</f>
        <v>1.765890005599681E-2</v>
      </c>
      <c r="K25" s="37">
        <f t="shared" ref="K25" si="315">IFERROR(ABS(K24/K$46),"")</f>
        <v>1.7788382483407004E-2</v>
      </c>
      <c r="L25" s="37">
        <f t="shared" ref="L25" si="316">IFERROR(ABS(L24/L$46),"")</f>
        <v>1.3971682394359588E-2</v>
      </c>
      <c r="M25" s="37">
        <f t="shared" ref="M25" si="317">IFERROR(ABS(M24/M$46),"")</f>
        <v>1.3476960791955872E-2</v>
      </c>
      <c r="N25" s="37">
        <f t="shared" ref="N25" si="318">IFERROR(ABS(N24/N$46),"")</f>
        <v>1.7550344043485201E-2</v>
      </c>
      <c r="O25"/>
      <c r="P25" s="37">
        <f>IFERROR(ABS(P24/P$46),"")</f>
        <v>2.9009092506201182E-2</v>
      </c>
      <c r="Q25" s="37">
        <f t="shared" ref="Q25" si="319">IFERROR(ABS(Q24/Q$46),"")</f>
        <v>2.5946650915203737E-2</v>
      </c>
      <c r="R25" s="37">
        <f t="shared" ref="R25" si="320">IFERROR(ABS(R24/R$46),"")</f>
        <v>2.4682073035914995E-2</v>
      </c>
      <c r="S25" s="37">
        <f t="shared" ref="S25" si="321">IFERROR(ABS(S24/S$46),"")</f>
        <v>4.2075111521221356E-2</v>
      </c>
      <c r="T25" s="37">
        <f t="shared" ref="T25" si="322">IFERROR(ABS(T24/T$46),"")</f>
        <v>2.6651168312628992E-2</v>
      </c>
      <c r="U25" s="37">
        <f t="shared" ref="U25" si="323">IFERROR(ABS(U24/U$46),"")</f>
        <v>1.3454423589867402E-2</v>
      </c>
      <c r="V25" s="37">
        <f t="shared" ref="V25" si="324">IFERROR(ABS(V24/V$46),"")</f>
        <v>2.4635894466650616E-2</v>
      </c>
      <c r="W25" s="37">
        <f t="shared" ref="W25" si="325">IFERROR(ABS(W24/W$46),"")</f>
        <v>6.0400250330972016E-2</v>
      </c>
      <c r="X25" s="37">
        <f t="shared" ref="X25" si="326">IFERROR(ABS(X24/X$46),"")</f>
        <v>3.4626279703900031E-2</v>
      </c>
      <c r="Y25" s="37">
        <f t="shared" ref="Y25" si="327">IFERROR(ABS(Y24/Y$46),"")</f>
        <v>2.7824731845906218E-2</v>
      </c>
      <c r="Z25" s="37">
        <f t="shared" ref="Z25" si="328">IFERROR(ABS(Z24/Z$46),"")</f>
        <v>2.2289157001888195E-2</v>
      </c>
      <c r="AA25" s="37">
        <f t="shared" ref="AA25" si="329">IFERROR(ABS(AA24/AA$46),"")</f>
        <v>1.4795877975681762E-2</v>
      </c>
      <c r="AB25" s="37">
        <f t="shared" ref="AB25" si="330">IFERROR(ABS(AB24/AB$46),"")</f>
        <v>2.8674001752405174E-2</v>
      </c>
      <c r="AD25" s="37">
        <f>IFERROR(ABS(AD24/AD$46),"")</f>
        <v>4.0704355444453978E-2</v>
      </c>
      <c r="AE25" s="37">
        <f t="shared" ref="AE25" si="331">IFERROR(ABS(AE24/AE$46),"")</f>
        <v>3.8200451472342557E-2</v>
      </c>
      <c r="AF25" s="37">
        <f t="shared" ref="AF25" si="332">IFERROR(ABS(AF24/AF$46),"")</f>
        <v>4.1453302648719013E-2</v>
      </c>
      <c r="AG25" s="37">
        <f t="shared" ref="AG25" si="333">IFERROR(ABS(AG24/AG$46),"")</f>
        <v>4.8424626263487612E-2</v>
      </c>
      <c r="AH25" s="37">
        <f t="shared" ref="AH25" si="334">IFERROR(ABS(AH24/AH$46),"")</f>
        <v>3.9234867998462535E-2</v>
      </c>
      <c r="AI25" s="37">
        <f t="shared" ref="AI25" si="335">IFERROR(ABS(AI24/AI$46),"")</f>
        <v>2.7627314358271076E-2</v>
      </c>
      <c r="AJ25" s="37">
        <f t="shared" ref="AJ25" si="336">IFERROR(ABS(AJ24/AJ$46),"")</f>
        <v>3.9728094462146597E-2</v>
      </c>
      <c r="AK25" s="37">
        <f t="shared" ref="AK25" si="337">IFERROR(ABS(AK24/AK$46),"")</f>
        <v>7.3006851789199481E-2</v>
      </c>
      <c r="AL25" s="37">
        <f t="shared" ref="AL25" si="338">IFERROR(ABS(AL24/AL$46),"")</f>
        <v>4.4286512795856652E-2</v>
      </c>
      <c r="AM25" s="37">
        <f t="shared" ref="AM25" si="339">IFERROR(ABS(AM24/AM$46),"")</f>
        <v>4.0950279348865304E-2</v>
      </c>
      <c r="AN25" s="37">
        <f t="shared" ref="AN25" si="340">IFERROR(ABS(AN24/AN$46),"")</f>
        <v>3.4375399123769329E-2</v>
      </c>
      <c r="AO25" s="37">
        <f t="shared" ref="AO25" si="341">IFERROR(ABS(AO24/AO$46),"")</f>
        <v>2.750380423848749E-2</v>
      </c>
      <c r="AP25" s="37">
        <f t="shared" ref="AP25" si="342">IFERROR(ABS(AP24/AP$46),"")</f>
        <v>4.1296171423860009E-2</v>
      </c>
    </row>
    <row r="26" spans="1:42" ht="18.75" customHeight="1" x14ac:dyDescent="0.2">
      <c r="A26" s="10" t="s">
        <v>26</v>
      </c>
      <c r="B26" s="38">
        <f t="shared" ref="B26:M26" si="343">IF($B$4="All Products",SUMIFS(Revenue,Country,$A26,Month,B$1),SUMIFS(Revenue,Country,$A26,Month,B$1,Product,$B$4))</f>
        <v>51236978.982000016</v>
      </c>
      <c r="C26" s="38">
        <f t="shared" si="343"/>
        <v>75233419.211999997</v>
      </c>
      <c r="D26" s="38">
        <f t="shared" si="343"/>
        <v>61993803.053000011</v>
      </c>
      <c r="E26" s="38">
        <f t="shared" si="343"/>
        <v>69825521.920000002</v>
      </c>
      <c r="F26" s="38">
        <f t="shared" si="343"/>
        <v>64023903.054999992</v>
      </c>
      <c r="G26" s="38">
        <f t="shared" si="343"/>
        <v>79929666.004999995</v>
      </c>
      <c r="H26" s="38">
        <f t="shared" si="343"/>
        <v>92025324.090000018</v>
      </c>
      <c r="I26" s="38">
        <f t="shared" si="343"/>
        <v>57127194.039999999</v>
      </c>
      <c r="J26" s="38">
        <f t="shared" si="343"/>
        <v>74563093.262000009</v>
      </c>
      <c r="K26" s="38">
        <f t="shared" si="343"/>
        <v>155988504.81900001</v>
      </c>
      <c r="L26" s="38">
        <f t="shared" si="343"/>
        <v>61097926.624000005</v>
      </c>
      <c r="M26" s="38">
        <f t="shared" si="343"/>
        <v>46010209.321999982</v>
      </c>
      <c r="N26" s="39">
        <f>SUM(B26:M26)</f>
        <v>889055544.38399994</v>
      </c>
      <c r="O26"/>
      <c r="P26" s="38">
        <f t="shared" ref="P26:AA26" si="344">IF($B$4="All Products",SUMIFS(COGS,Country,$A26,Month,P$1),SUMIFS(COGS,Country,$A26,Month,P$1,Product,$B$4))</f>
        <v>-26909592.618999992</v>
      </c>
      <c r="Q26" s="38">
        <f t="shared" si="344"/>
        <v>-24622856.915999997</v>
      </c>
      <c r="R26" s="38">
        <f t="shared" si="344"/>
        <v>-27470731.882999994</v>
      </c>
      <c r="S26" s="38">
        <f t="shared" si="344"/>
        <v>-39255931.105999991</v>
      </c>
      <c r="T26" s="38">
        <f t="shared" si="344"/>
        <v>-29897643.713000003</v>
      </c>
      <c r="U26" s="38">
        <f t="shared" si="344"/>
        <v>-32035206.616</v>
      </c>
      <c r="V26" s="38">
        <f t="shared" si="344"/>
        <v>-50728303.457999989</v>
      </c>
      <c r="W26" s="38">
        <f t="shared" si="344"/>
        <v>-30149861.091000002</v>
      </c>
      <c r="X26" s="38">
        <f t="shared" si="344"/>
        <v>-31957232.440000005</v>
      </c>
      <c r="Y26" s="38">
        <f t="shared" si="344"/>
        <v>-59069492.61499998</v>
      </c>
      <c r="Z26" s="38">
        <f t="shared" si="344"/>
        <v>-27926893.147999998</v>
      </c>
      <c r="AA26" s="38">
        <f t="shared" si="344"/>
        <v>-17570305.031999998</v>
      </c>
      <c r="AB26" s="39">
        <f>SUM(P26:AA26)</f>
        <v>-397594050.63700002</v>
      </c>
      <c r="AD26" s="38">
        <f t="shared" ref="AD26:AO26" si="345">IF($B$4="All Products",SUMIFS(AdminExp,Country,$A26,Month,AD$1),SUMIFS(AdminExp,Country,$A26,Month,AD$1,Product,$B$4))</f>
        <v>-31869042.618999992</v>
      </c>
      <c r="AE26" s="38">
        <f t="shared" si="345"/>
        <v>-30110616.915999997</v>
      </c>
      <c r="AF26" s="38">
        <f t="shared" si="345"/>
        <v>-36002901.882999986</v>
      </c>
      <c r="AG26" s="38">
        <f t="shared" si="345"/>
        <v>-46178411.105999991</v>
      </c>
      <c r="AH26" s="38">
        <f t="shared" si="345"/>
        <v>-37189713.713000007</v>
      </c>
      <c r="AI26" s="38">
        <f t="shared" si="345"/>
        <v>-37914046.615999997</v>
      </c>
      <c r="AJ26" s="38">
        <f t="shared" si="345"/>
        <v>-59387543.457999997</v>
      </c>
      <c r="AK26" s="38">
        <f t="shared" si="345"/>
        <v>-36208271.090999998</v>
      </c>
      <c r="AL26" s="38">
        <f t="shared" si="345"/>
        <v>-38713542.439999998</v>
      </c>
      <c r="AM26" s="38">
        <f t="shared" si="345"/>
        <v>-67300942.614999965</v>
      </c>
      <c r="AN26" s="38">
        <f t="shared" si="345"/>
        <v>-33882473.147999994</v>
      </c>
      <c r="AO26" s="38">
        <f t="shared" si="345"/>
        <v>-23286655.031999994</v>
      </c>
      <c r="AP26" s="39">
        <f>SUM(AD26:AO26)</f>
        <v>-478044160.63699996</v>
      </c>
    </row>
    <row r="27" spans="1:42" ht="18.75" customHeight="1" outlineLevel="1" x14ac:dyDescent="0.2">
      <c r="A27" s="36" t="s">
        <v>63</v>
      </c>
      <c r="B27" s="37">
        <f>IFERROR(ABS(B26/B$46),"")</f>
        <v>4.1505231993450249E-2</v>
      </c>
      <c r="C27" s="37">
        <f t="shared" ref="C27" si="346">IFERROR(ABS(C26/C$46),"")</f>
        <v>7.2726817311413852E-2</v>
      </c>
      <c r="D27" s="37">
        <f t="shared" ref="D27" si="347">IFERROR(ABS(D26/D$46),"")</f>
        <v>5.0771064426649658E-2</v>
      </c>
      <c r="E27" s="37">
        <f t="shared" ref="E27" si="348">IFERROR(ABS(E26/E$46),"")</f>
        <v>5.1241989856070209E-2</v>
      </c>
      <c r="F27" s="37">
        <f t="shared" ref="F27" si="349">IFERROR(ABS(F26/F$46),"")</f>
        <v>4.2826116233381437E-2</v>
      </c>
      <c r="G27" s="37">
        <f t="shared" ref="G27" si="350">IFERROR(ABS(G26/G$46),"")</f>
        <v>6.7273014698959771E-2</v>
      </c>
      <c r="H27" s="37">
        <f t="shared" ref="H27" si="351">IFERROR(ABS(H26/H$46),"")</f>
        <v>6.2989101749538312E-2</v>
      </c>
      <c r="I27" s="37">
        <f t="shared" ref="I27" si="352">IFERROR(ABS(I26/I$46),"")</f>
        <v>5.0576977322849576E-2</v>
      </c>
      <c r="J27" s="37">
        <f t="shared" ref="J27" si="353">IFERROR(ABS(J26/J$46),"")</f>
        <v>6.0001773353585267E-2</v>
      </c>
      <c r="K27" s="37">
        <f t="shared" ref="K27" si="354">IFERROR(ABS(K26/K$46),"")</f>
        <v>0.10801565415099737</v>
      </c>
      <c r="L27" s="37">
        <f t="shared" ref="L27" si="355">IFERROR(ABS(L26/L$46),"")</f>
        <v>5.2054589935951044E-2</v>
      </c>
      <c r="M27" s="37">
        <f t="shared" ref="M27" si="356">IFERROR(ABS(M26/M$46),"")</f>
        <v>6.2403394284960848E-2</v>
      </c>
      <c r="N27" s="37">
        <f t="shared" ref="N27" si="357">IFERROR(ABS(N26/N$46),"")</f>
        <v>6.0381060728797793E-2</v>
      </c>
      <c r="O27"/>
      <c r="P27" s="37">
        <f>IFERROR(ABS(P26/P$46),"")</f>
        <v>6.9794535987340089E-2</v>
      </c>
      <c r="Q27" s="37">
        <f t="shared" ref="Q27" si="358">IFERROR(ABS(Q26/Q$46),"")</f>
        <v>7.4254108109778505E-2</v>
      </c>
      <c r="R27" s="37">
        <f t="shared" ref="R27" si="359">IFERROR(ABS(R26/R$46),"")</f>
        <v>6.7066241744013225E-2</v>
      </c>
      <c r="S27" s="37">
        <f t="shared" ref="S27" si="360">IFERROR(ABS(S26/S$46),"")</f>
        <v>9.3982435511192716E-2</v>
      </c>
      <c r="T27" s="37">
        <f t="shared" ref="T27" si="361">IFERROR(ABS(T26/T$46),"")</f>
        <v>7.0014361710238698E-2</v>
      </c>
      <c r="U27" s="37">
        <f t="shared" ref="U27" si="362">IFERROR(ABS(U26/U$46),"")</f>
        <v>7.0143011775973055E-2</v>
      </c>
      <c r="V27" s="37">
        <f t="shared" ref="V27" si="363">IFERROR(ABS(V26/V$46),"")</f>
        <v>0.1010902788319045</v>
      </c>
      <c r="W27" s="37">
        <f t="shared" ref="W27" si="364">IFERROR(ABS(W26/W$46),"")</f>
        <v>8.921798947193528E-2</v>
      </c>
      <c r="X27" s="37">
        <f t="shared" ref="X27" si="365">IFERROR(ABS(X26/X$46),"")</f>
        <v>8.3010847280279035E-2</v>
      </c>
      <c r="Y27" s="37">
        <f t="shared" ref="Y27" si="366">IFERROR(ABS(Y26/Y$46),"")</f>
        <v>0.13972447038781974</v>
      </c>
      <c r="Z27" s="37">
        <f t="shared" ref="Z27" si="367">IFERROR(ABS(Z26/Z$46),"")</f>
        <v>7.4559269903223563E-2</v>
      </c>
      <c r="AA27" s="37">
        <f t="shared" ref="AA27" si="368">IFERROR(ABS(AA26/AA$46),"")</f>
        <v>6.7575320765649663E-2</v>
      </c>
      <c r="AB27" s="37">
        <f t="shared" ref="AB27" si="369">IFERROR(ABS(AB26/AB$46),"")</f>
        <v>8.4410532429445073E-2</v>
      </c>
      <c r="AD27" s="37">
        <f>IFERROR(ABS(AD26/AD$46),"")</f>
        <v>6.1709363843508162E-2</v>
      </c>
      <c r="AE27" s="37">
        <f t="shared" ref="AE27" si="370">IFERROR(ABS(AE26/AE$46),"")</f>
        <v>6.5720375524504396E-2</v>
      </c>
      <c r="AF27" s="37">
        <f t="shared" ref="AF27" si="371">IFERROR(ABS(AF26/AF$46),"")</f>
        <v>5.4316014862513681E-2</v>
      </c>
      <c r="AG27" s="37">
        <f t="shared" ref="AG27" si="372">IFERROR(ABS(AG26/AG$46),"")</f>
        <v>7.2708953934128046E-2</v>
      </c>
      <c r="AH27" s="37">
        <f t="shared" ref="AH27" si="373">IFERROR(ABS(AH26/AH$46),"")</f>
        <v>5.4739414369076145E-2</v>
      </c>
      <c r="AI27" s="37">
        <f t="shared" ref="AI27" si="374">IFERROR(ABS(AI26/AI$46),"")</f>
        <v>5.7923073437986541E-2</v>
      </c>
      <c r="AJ27" s="37">
        <f t="shared" ref="AJ27" si="375">IFERROR(ABS(AJ26/AJ$46),"")</f>
        <v>7.9928070903072912E-2</v>
      </c>
      <c r="AK27" s="37">
        <f t="shared" ref="AK27" si="376">IFERROR(ABS(AK26/AK$46),"")</f>
        <v>6.7865100815095752E-2</v>
      </c>
      <c r="AL27" s="37">
        <f t="shared" ref="AL27" si="377">IFERROR(ABS(AL26/AL$46),"")</f>
        <v>6.5108062118865967E-2</v>
      </c>
      <c r="AM27" s="37">
        <f t="shared" ref="AM27" si="378">IFERROR(ABS(AM26/AM$46),"")</f>
        <v>0.10461775106784889</v>
      </c>
      <c r="AN27" s="37">
        <f t="shared" ref="AN27" si="379">IFERROR(ABS(AN26/AN$46),"")</f>
        <v>5.7055251349488731E-2</v>
      </c>
      <c r="AO27" s="37">
        <f t="shared" ref="AO27" si="380">IFERROR(ABS(AO26/AO$46),"")</f>
        <v>5.5767201428577495E-2</v>
      </c>
      <c r="AP27" s="37">
        <f t="shared" ref="AP27" si="381">IFERROR(ABS(AP26/AP$46),"")</f>
        <v>6.7024449529076824E-2</v>
      </c>
    </row>
    <row r="28" spans="1:42" ht="18" customHeight="1" x14ac:dyDescent="0.2">
      <c r="A28" s="10" t="s">
        <v>28</v>
      </c>
      <c r="B28" s="38">
        <f t="shared" ref="B28:M28" si="382">IF($B$4="All Products",SUMIFS(Revenue,Country,$A28,Month,B$1),SUMIFS(Revenue,Country,$A28,Month,B$1,Product,$B$4))</f>
        <v>25014757.404000003</v>
      </c>
      <c r="C28" s="38">
        <f t="shared" si="382"/>
        <v>19780428.744999997</v>
      </c>
      <c r="D28" s="38">
        <f t="shared" si="382"/>
        <v>45660088.537</v>
      </c>
      <c r="E28" s="38">
        <f t="shared" si="382"/>
        <v>23362987.641000003</v>
      </c>
      <c r="F28" s="38">
        <f t="shared" si="382"/>
        <v>34394362.729999997</v>
      </c>
      <c r="G28" s="38">
        <f t="shared" si="382"/>
        <v>27177739.329999998</v>
      </c>
      <c r="H28" s="38">
        <f t="shared" si="382"/>
        <v>26277839.825999994</v>
      </c>
      <c r="I28" s="38">
        <f t="shared" si="382"/>
        <v>22434564.809999987</v>
      </c>
      <c r="J28" s="38">
        <f t="shared" si="382"/>
        <v>17969381.534999993</v>
      </c>
      <c r="K28" s="38">
        <f t="shared" si="382"/>
        <v>23861647.648999996</v>
      </c>
      <c r="L28" s="38">
        <f t="shared" si="382"/>
        <v>24916929.470999993</v>
      </c>
      <c r="M28" s="38">
        <f t="shared" si="382"/>
        <v>13710050.346999999</v>
      </c>
      <c r="N28" s="39">
        <f>SUM(B28:M28)</f>
        <v>304560778.02499998</v>
      </c>
      <c r="O28"/>
      <c r="P28" s="38">
        <f t="shared" ref="P28:AA28" si="383">IF($B$4="All Products",SUMIFS(COGS,Country,$A28,Month,P$1),SUMIFS(COGS,Country,$A28,Month,P$1,Product,$B$4))</f>
        <v>-17472060.318999995</v>
      </c>
      <c r="Q28" s="38">
        <f t="shared" si="383"/>
        <v>-10807071.351999994</v>
      </c>
      <c r="R28" s="38">
        <f t="shared" si="383"/>
        <v>-25827435.340000004</v>
      </c>
      <c r="S28" s="38">
        <f t="shared" si="383"/>
        <v>-14675723.684999995</v>
      </c>
      <c r="T28" s="38">
        <f t="shared" si="383"/>
        <v>-13714029.231000002</v>
      </c>
      <c r="U28" s="38">
        <f t="shared" si="383"/>
        <v>-13573821.554999996</v>
      </c>
      <c r="V28" s="38">
        <f t="shared" si="383"/>
        <v>-13469430.338000001</v>
      </c>
      <c r="W28" s="38">
        <f t="shared" si="383"/>
        <v>-11285978.094999999</v>
      </c>
      <c r="X28" s="38">
        <f t="shared" si="383"/>
        <v>-16182447.525999999</v>
      </c>
      <c r="Y28" s="38">
        <f t="shared" si="383"/>
        <v>-15154948.060000001</v>
      </c>
      <c r="Z28" s="38">
        <f t="shared" si="383"/>
        <v>-20680418.304000001</v>
      </c>
      <c r="AA28" s="38">
        <f t="shared" si="383"/>
        <v>-8241399.9920000015</v>
      </c>
      <c r="AB28" s="39">
        <f>SUM(P28:AA28)</f>
        <v>-181084763.79699999</v>
      </c>
      <c r="AD28" s="38">
        <f t="shared" ref="AD28:AO28" si="384">IF($B$4="All Products",SUMIFS(AdminExp,Country,$A28,Month,AD$1),SUMIFS(AdminExp,Country,$A28,Month,AD$1,Product,$B$4))</f>
        <v>-23509520.318999998</v>
      </c>
      <c r="AE28" s="38">
        <f t="shared" si="384"/>
        <v>-17809911.352000002</v>
      </c>
      <c r="AF28" s="38">
        <f t="shared" si="384"/>
        <v>-37839045.340000004</v>
      </c>
      <c r="AG28" s="38">
        <f t="shared" si="384"/>
        <v>-26247913.684999999</v>
      </c>
      <c r="AH28" s="38">
        <f t="shared" si="384"/>
        <v>-25186269.230999999</v>
      </c>
      <c r="AI28" s="38">
        <f t="shared" si="384"/>
        <v>-24809711.555000003</v>
      </c>
      <c r="AJ28" s="38">
        <f t="shared" si="384"/>
        <v>-25072870.338000007</v>
      </c>
      <c r="AK28" s="38">
        <f t="shared" si="384"/>
        <v>-20847998.095000006</v>
      </c>
      <c r="AL28" s="38">
        <f t="shared" si="384"/>
        <v>-25454087.526000001</v>
      </c>
      <c r="AM28" s="38">
        <f t="shared" si="384"/>
        <v>-26620618.059999995</v>
      </c>
      <c r="AN28" s="38">
        <f t="shared" si="384"/>
        <v>-33432068.303999994</v>
      </c>
      <c r="AO28" s="38">
        <f t="shared" si="384"/>
        <v>-19473069.991999991</v>
      </c>
      <c r="AP28" s="39">
        <f>SUM(AD28:AO28)</f>
        <v>-306303083.79699999</v>
      </c>
    </row>
    <row r="29" spans="1:42" ht="18.75" customHeight="1" outlineLevel="1" x14ac:dyDescent="0.2">
      <c r="A29" s="36" t="s">
        <v>63</v>
      </c>
      <c r="B29" s="37">
        <f>IFERROR(ABS(B28/B$46),"")</f>
        <v>2.0263554369152819E-2</v>
      </c>
      <c r="C29" s="37">
        <f t="shared" ref="C29" si="385">IFERROR(ABS(C28/C$46),"")</f>
        <v>1.9121391035349853E-2</v>
      </c>
      <c r="D29" s="37">
        <f t="shared" ref="D29" si="386">IFERROR(ABS(D28/D$46),"")</f>
        <v>3.7394242370590802E-2</v>
      </c>
      <c r="E29" s="37">
        <f t="shared" ref="E29" si="387">IFERROR(ABS(E28/E$46),"")</f>
        <v>1.7145106012658586E-2</v>
      </c>
      <c r="F29" s="37">
        <f t="shared" ref="F29" si="388">IFERROR(ABS(F28/F$46),"")</f>
        <v>2.3006672598243433E-2</v>
      </c>
      <c r="G29" s="37">
        <f t="shared" ref="G29" si="389">IFERROR(ABS(G28/G$46),"")</f>
        <v>2.287421615545367E-2</v>
      </c>
      <c r="H29" s="37">
        <f t="shared" ref="H29" si="390">IFERROR(ABS(H28/H$46),"")</f>
        <v>1.7986543844596456E-2</v>
      </c>
      <c r="I29" s="37">
        <f t="shared" ref="I29" si="391">IFERROR(ABS(I28/I$46),"")</f>
        <v>1.9862212641651542E-2</v>
      </c>
      <c r="J29" s="37">
        <f t="shared" ref="J29" si="392">IFERROR(ABS(J28/J$46),"")</f>
        <v>1.4460166699074645E-2</v>
      </c>
      <c r="K29" s="37">
        <f t="shared" ref="K29" si="393">IFERROR(ABS(K28/K$46),"")</f>
        <v>1.652321421323991E-2</v>
      </c>
      <c r="L29" s="37">
        <f t="shared" ref="L29" si="394">IFERROR(ABS(L28/L$46),"")</f>
        <v>2.1228879894042509E-2</v>
      </c>
      <c r="M29" s="37">
        <f t="shared" ref="M29" si="395">IFERROR(ABS(M28/M$46),"")</f>
        <v>1.8594866010779448E-2</v>
      </c>
      <c r="N29" s="37">
        <f t="shared" ref="N29" si="396">IFERROR(ABS(N28/N$46),"")</f>
        <v>2.0684537596893458E-2</v>
      </c>
      <c r="O29"/>
      <c r="P29" s="37">
        <f>IFERROR(ABS(P28/P$46),"")</f>
        <v>4.5316715119886455E-2</v>
      </c>
      <c r="Q29" s="37">
        <f t="shared" ref="Q29" si="397">IFERROR(ABS(Q28/Q$46),"")</f>
        <v>3.2590427961267605E-2</v>
      </c>
      <c r="R29" s="37">
        <f t="shared" ref="R29" si="398">IFERROR(ABS(R28/R$46),"")</f>
        <v>6.3054345603810971E-2</v>
      </c>
      <c r="S29" s="37">
        <f t="shared" ref="S29" si="399">IFERROR(ABS(S28/S$46),"")</f>
        <v>3.5135079361161441E-2</v>
      </c>
      <c r="T29" s="37">
        <f t="shared" ref="T29" si="400">IFERROR(ABS(T28/T$46),"")</f>
        <v>3.2115541020596175E-2</v>
      </c>
      <c r="U29" s="37">
        <f t="shared" ref="U29" si="401">IFERROR(ABS(U28/U$46),"")</f>
        <v>2.9720698748413581E-2</v>
      </c>
      <c r="V29" s="37">
        <f t="shared" ref="V29" si="402">IFERROR(ABS(V28/V$46),"")</f>
        <v>2.6841592873348918E-2</v>
      </c>
      <c r="W29" s="37">
        <f t="shared" ref="W29" si="403">IFERROR(ABS(W28/W$46),"")</f>
        <v>3.3396912570213273E-2</v>
      </c>
      <c r="X29" s="37">
        <f t="shared" ref="X29" si="404">IFERROR(ABS(X28/X$46),"")</f>
        <v>4.2034887805882701E-2</v>
      </c>
      <c r="Y29" s="37">
        <f t="shared" ref="Y29" si="405">IFERROR(ABS(Y28/Y$46),"")</f>
        <v>3.5847897073365054E-2</v>
      </c>
      <c r="Z29" s="37">
        <f t="shared" ref="Z29" si="406">IFERROR(ABS(Z28/Z$46),"")</f>
        <v>5.5212618241063681E-2</v>
      </c>
      <c r="AA29" s="37">
        <f t="shared" ref="AA29" si="407">IFERROR(ABS(AA28/AA$46),"")</f>
        <v>3.1696390415712088E-2</v>
      </c>
      <c r="AB29" s="37">
        <f t="shared" ref="AB29" si="408">IFERROR(ABS(AB28/AB$46),"")</f>
        <v>3.8444894490940372E-2</v>
      </c>
      <c r="AD29" s="37">
        <f>IFERROR(ABS(AD28/AD$46),"")</f>
        <v>4.5522470207077774E-2</v>
      </c>
      <c r="AE29" s="37">
        <f t="shared" ref="AE29" si="409">IFERROR(ABS(AE28/AE$46),"")</f>
        <v>3.8872470310949175E-2</v>
      </c>
      <c r="AF29" s="37">
        <f t="shared" ref="AF29" si="410">IFERROR(ABS(AF28/AF$46),"")</f>
        <v>5.7086124772659896E-2</v>
      </c>
      <c r="AG29" s="37">
        <f t="shared" ref="AG29" si="411">IFERROR(ABS(AG28/AG$46),"")</f>
        <v>4.132793444557617E-2</v>
      </c>
      <c r="AH29" s="37">
        <f t="shared" ref="AH29" si="412">IFERROR(ABS(AH28/AH$46),"")</f>
        <v>3.7071584860436581E-2</v>
      </c>
      <c r="AI29" s="37">
        <f t="shared" ref="AI29" si="413">IFERROR(ABS(AI28/AI$46),"")</f>
        <v>3.790296401041722E-2</v>
      </c>
      <c r="AJ29" s="37">
        <f t="shared" ref="AJ29" si="414">IFERROR(ABS(AJ28/AJ$46),"")</f>
        <v>3.3744890618964629E-2</v>
      </c>
      <c r="AK29" s="37">
        <f t="shared" ref="AK29" si="415">IFERROR(ABS(AK28/AK$46),"")</f>
        <v>3.9075367309149921E-2</v>
      </c>
      <c r="AL29" s="37">
        <f t="shared" ref="AL29" si="416">IFERROR(ABS(AL28/AL$46),"")</f>
        <v>4.2808438788322356E-2</v>
      </c>
      <c r="AM29" s="37">
        <f t="shared" ref="AM29" si="417">IFERROR(ABS(AM28/AM$46),"")</f>
        <v>4.1381132050484035E-2</v>
      </c>
      <c r="AN29" s="37">
        <f t="shared" ref="AN29" si="418">IFERROR(ABS(AN28/AN$46),"")</f>
        <v>5.6296807257429762E-2</v>
      </c>
      <c r="AO29" s="37">
        <f t="shared" ref="AO29" si="419">IFERROR(ABS(AO28/AO$46),"")</f>
        <v>4.6634375576241061E-2</v>
      </c>
      <c r="AP29" s="37">
        <f t="shared" ref="AP29" si="420">IFERROR(ABS(AP28/AP$46),"")</f>
        <v>4.2945395574326015E-2</v>
      </c>
    </row>
    <row r="30" spans="1:42" ht="18.75" customHeight="1" x14ac:dyDescent="0.2">
      <c r="A30" s="10" t="s">
        <v>30</v>
      </c>
      <c r="B30" s="38">
        <f t="shared" ref="B30:M30" si="421">IF($B$4="All Products",SUMIFS(Revenue,Country,$A30,Month,B$1),SUMIFS(Revenue,Country,$A30,Month,B$1,Product,$B$4))</f>
        <v>16377176.151000001</v>
      </c>
      <c r="C30" s="38">
        <f t="shared" si="421"/>
        <v>19995899.861000001</v>
      </c>
      <c r="D30" s="38">
        <f t="shared" si="421"/>
        <v>16163057.414000001</v>
      </c>
      <c r="E30" s="38">
        <f t="shared" si="421"/>
        <v>14787317.713000003</v>
      </c>
      <c r="F30" s="38">
        <f t="shared" si="421"/>
        <v>18835487.958000001</v>
      </c>
      <c r="G30" s="38">
        <f t="shared" si="421"/>
        <v>19289581.849999998</v>
      </c>
      <c r="H30" s="38">
        <f t="shared" si="421"/>
        <v>19171711.096999995</v>
      </c>
      <c r="I30" s="38">
        <f t="shared" si="421"/>
        <v>12694892.734999999</v>
      </c>
      <c r="J30" s="38">
        <f t="shared" si="421"/>
        <v>17354025.892000001</v>
      </c>
      <c r="K30" s="38">
        <f t="shared" si="421"/>
        <v>19506750.487000003</v>
      </c>
      <c r="L30" s="38">
        <f t="shared" si="421"/>
        <v>14626107.180999998</v>
      </c>
      <c r="M30" s="38">
        <f t="shared" si="421"/>
        <v>18774252.38499999</v>
      </c>
      <c r="N30" s="39">
        <f>SUM(B30:M30)</f>
        <v>207576260.72399998</v>
      </c>
      <c r="O30"/>
      <c r="P30" s="38">
        <f t="shared" ref="P30:AA30" si="422">IF($B$4="All Products",SUMIFS(COGS,Country,$A30,Month,P$1),SUMIFS(COGS,Country,$A30,Month,P$1,Product,$B$4))</f>
        <v>-10575730.214000002</v>
      </c>
      <c r="Q30" s="38">
        <f t="shared" si="422"/>
        <v>-9865340.1069999989</v>
      </c>
      <c r="R30" s="38">
        <f t="shared" si="422"/>
        <v>-9780923.7609999944</v>
      </c>
      <c r="S30" s="38">
        <f t="shared" si="422"/>
        <v>-8722037.9609999992</v>
      </c>
      <c r="T30" s="38">
        <f t="shared" si="422"/>
        <v>-10040127.159999998</v>
      </c>
      <c r="U30" s="38">
        <f t="shared" si="422"/>
        <v>-11141352.243000006</v>
      </c>
      <c r="V30" s="38">
        <f t="shared" si="422"/>
        <v>-10324364.064000001</v>
      </c>
      <c r="W30" s="38">
        <f t="shared" si="422"/>
        <v>-7659951.9219999984</v>
      </c>
      <c r="X30" s="38">
        <f t="shared" si="422"/>
        <v>-12948410.320999999</v>
      </c>
      <c r="Y30" s="38">
        <f t="shared" si="422"/>
        <v>-11390158.164000003</v>
      </c>
      <c r="Z30" s="38">
        <f t="shared" si="422"/>
        <v>-8282584.2259999961</v>
      </c>
      <c r="AA30" s="38">
        <f t="shared" si="422"/>
        <v>-8390880.2599999998</v>
      </c>
      <c r="AB30" s="39">
        <f>SUM(P30:AA30)</f>
        <v>-119121860.40300001</v>
      </c>
      <c r="AD30" s="38">
        <f t="shared" ref="AD30:AO30" si="423">IF($B$4="All Products",SUMIFS(AdminExp,Country,$A30,Month,AD$1),SUMIFS(AdminExp,Country,$A30,Month,AD$1,Product,$B$4))</f>
        <v>-16994820.214000002</v>
      </c>
      <c r="AE30" s="38">
        <f t="shared" si="423"/>
        <v>-15235130.106999999</v>
      </c>
      <c r="AF30" s="38">
        <f t="shared" si="423"/>
        <v>-18234583.761</v>
      </c>
      <c r="AG30" s="38">
        <f t="shared" si="423"/>
        <v>-16718717.960999995</v>
      </c>
      <c r="AH30" s="38">
        <f t="shared" si="423"/>
        <v>-19121637.159999993</v>
      </c>
      <c r="AI30" s="38">
        <f t="shared" si="423"/>
        <v>-18603082.243000004</v>
      </c>
      <c r="AJ30" s="38">
        <f t="shared" si="423"/>
        <v>-18957874.063999999</v>
      </c>
      <c r="AK30" s="38">
        <f t="shared" si="423"/>
        <v>-14377521.922</v>
      </c>
      <c r="AL30" s="38">
        <f t="shared" si="423"/>
        <v>-20285720.320999999</v>
      </c>
      <c r="AM30" s="38">
        <f t="shared" si="423"/>
        <v>-20292218.163999997</v>
      </c>
      <c r="AN30" s="38">
        <f t="shared" si="423"/>
        <v>-16448424.226</v>
      </c>
      <c r="AO30" s="38">
        <f t="shared" si="423"/>
        <v>-15955120.259999994</v>
      </c>
      <c r="AP30" s="39">
        <f>SUM(AD30:AO30)</f>
        <v>-211224850.403</v>
      </c>
    </row>
    <row r="31" spans="1:42" ht="18.75" customHeight="1" outlineLevel="1" x14ac:dyDescent="0.2">
      <c r="A31" s="36" t="s">
        <v>63</v>
      </c>
      <c r="B31" s="37">
        <f>IFERROR(ABS(B30/B$46),"")</f>
        <v>1.326656077407791E-2</v>
      </c>
      <c r="C31" s="37">
        <f t="shared" ref="C31" si="424">IFERROR(ABS(C30/C$46),"")</f>
        <v>1.932968315676814E-2</v>
      </c>
      <c r="D31" s="37">
        <f t="shared" ref="D31" si="425">IFERROR(ABS(D30/D$46),"")</f>
        <v>1.3237059010499279E-2</v>
      </c>
      <c r="E31" s="37">
        <f t="shared" ref="E31" si="426">IFERROR(ABS(E30/E$46),"")</f>
        <v>1.0851785470593064E-2</v>
      </c>
      <c r="F31" s="37">
        <f t="shared" ref="F31" si="427">IFERROR(ABS(F30/F$46),"")</f>
        <v>1.259921307685362E-2</v>
      </c>
      <c r="G31" s="37">
        <f t="shared" ref="G31" si="428">IFERROR(ABS(G30/G$46),"")</f>
        <v>1.6235127558904876E-2</v>
      </c>
      <c r="H31" s="37">
        <f t="shared" ref="H31" si="429">IFERROR(ABS(H30/H$46),"")</f>
        <v>1.3122571128580366E-2</v>
      </c>
      <c r="I31" s="37">
        <f t="shared" ref="I31" si="430">IFERROR(ABS(I30/I$46),"")</f>
        <v>1.1239293523230479E-2</v>
      </c>
      <c r="J31" s="37">
        <f t="shared" ref="J31" si="431">IFERROR(ABS(J30/J$46),"")</f>
        <v>1.3964982980054337E-2</v>
      </c>
      <c r="K31" s="37">
        <f t="shared" ref="K31" si="432">IFERROR(ABS(K30/K$46),"")</f>
        <v>1.3507626197574443E-2</v>
      </c>
      <c r="L31" s="37">
        <f t="shared" ref="L31" si="433">IFERROR(ABS(L30/L$46),"")</f>
        <v>1.2461241383061171E-2</v>
      </c>
      <c r="M31" s="37">
        <f t="shared" ref="M31" si="434">IFERROR(ABS(M30/M$46),"")</f>
        <v>2.5463415429982109E-2</v>
      </c>
      <c r="N31" s="37">
        <f t="shared" ref="N31" si="435">IFERROR(ABS(N30/N$46),"")</f>
        <v>1.4097741005953476E-2</v>
      </c>
      <c r="O31"/>
      <c r="P31" s="37">
        <f>IFERROR(ABS(P30/P$46),"")</f>
        <v>2.7429927812889096E-2</v>
      </c>
      <c r="Q31" s="37">
        <f t="shared" ref="Q31" si="436">IFERROR(ABS(Q30/Q$46),"")</f>
        <v>2.9750488878847525E-2</v>
      </c>
      <c r="R31" s="37">
        <f t="shared" ref="R31" si="437">IFERROR(ABS(R30/R$46),"")</f>
        <v>2.3878861336087277E-2</v>
      </c>
      <c r="S31" s="37">
        <f t="shared" ref="S31" si="438">IFERROR(ABS(S30/S$46),"")</f>
        <v>2.0881389056406029E-2</v>
      </c>
      <c r="T31" s="37">
        <f t="shared" ref="T31" si="439">IFERROR(ABS(T30/T$46),"")</f>
        <v>2.3511989819163425E-2</v>
      </c>
      <c r="U31" s="37">
        <f t="shared" ref="U31" si="440">IFERROR(ABS(U30/U$46),"")</f>
        <v>2.4394660878843802E-2</v>
      </c>
      <c r="V31" s="37">
        <f t="shared" ref="V31" si="441">IFERROR(ABS(V30/V$46),"")</f>
        <v>2.0574172027179469E-2</v>
      </c>
      <c r="W31" s="37">
        <f t="shared" ref="W31" si="442">IFERROR(ABS(W30/W$46),"")</f>
        <v>2.266695384996413E-2</v>
      </c>
      <c r="X31" s="37">
        <f t="shared" ref="X31" si="443">IFERROR(ABS(X30/X$46),"")</f>
        <v>3.3634280243039702E-2</v>
      </c>
      <c r="Y31" s="37">
        <f t="shared" ref="Y31" si="444">IFERROR(ABS(Y30/Y$46),"")</f>
        <v>2.6942567925397478E-2</v>
      </c>
      <c r="Z31" s="37">
        <f t="shared" ref="Z31" si="445">IFERROR(ABS(Z30/Z$46),"")</f>
        <v>2.2112858366658002E-2</v>
      </c>
      <c r="AA31" s="37">
        <f t="shared" ref="AA31" si="446">IFERROR(ABS(AA30/AA$46),"")</f>
        <v>3.2271290910600388E-2</v>
      </c>
      <c r="AB31" s="37">
        <f t="shared" ref="AB31" si="447">IFERROR(ABS(AB30/AB$46),"")</f>
        <v>2.5289965090004626E-2</v>
      </c>
      <c r="AD31" s="37">
        <f>IFERROR(ABS(AD30/AD$46),"")</f>
        <v>3.2907783160561144E-2</v>
      </c>
      <c r="AE31" s="37">
        <f t="shared" ref="AE31" si="448">IFERROR(ABS(AE30/AE$46),"")</f>
        <v>3.3252672125248954E-2</v>
      </c>
      <c r="AF31" s="37">
        <f t="shared" ref="AF31" si="449">IFERROR(ABS(AF30/AF$46),"")</f>
        <v>2.7509724793653156E-2</v>
      </c>
      <c r="AG31" s="37">
        <f t="shared" ref="AG31" si="450">IFERROR(ABS(AG30/AG$46),"")</f>
        <v>2.6324000002375225E-2</v>
      </c>
      <c r="AH31" s="37">
        <f t="shared" ref="AH31" si="451">IFERROR(ABS(AH30/AH$46),"")</f>
        <v>2.8145073339203412E-2</v>
      </c>
      <c r="AI31" s="37">
        <f t="shared" ref="AI31" si="452">IFERROR(ABS(AI30/AI$46),"")</f>
        <v>2.8420804295774114E-2</v>
      </c>
      <c r="AJ31" s="37">
        <f t="shared" ref="AJ31" si="453">IFERROR(ABS(AJ30/AJ$46),"")</f>
        <v>2.5514884336486222E-2</v>
      </c>
      <c r="AK31" s="37">
        <f t="shared" ref="AK31" si="454">IFERROR(ABS(AK30/AK$46),"")</f>
        <v>2.6947764842334854E-2</v>
      </c>
      <c r="AL31" s="37">
        <f t="shared" ref="AL31" si="455">IFERROR(ABS(AL30/AL$46),"")</f>
        <v>3.4116328693830834E-2</v>
      </c>
      <c r="AM31" s="37">
        <f t="shared" ref="AM31" si="456">IFERROR(ABS(AM30/AM$46),"")</f>
        <v>3.1543781498577075E-2</v>
      </c>
      <c r="AN31" s="37">
        <f t="shared" ref="AN31" si="457">IFERROR(ABS(AN30/AN$46),"")</f>
        <v>2.7697770892289347E-2</v>
      </c>
      <c r="AO31" s="37">
        <f t="shared" ref="AO31" si="458">IFERROR(ABS(AO30/AO$46),"")</f>
        <v>3.8209541221523327E-2</v>
      </c>
      <c r="AP31" s="37">
        <f t="shared" ref="AP31" si="459">IFERROR(ABS(AP30/AP$46),"")</f>
        <v>2.9614898561375554E-2</v>
      </c>
    </row>
    <row r="32" spans="1:42" ht="18.75" customHeight="1" x14ac:dyDescent="0.2">
      <c r="A32" s="10" t="s">
        <v>32</v>
      </c>
      <c r="B32" s="38">
        <f t="shared" ref="B32:M32" si="460">IF($B$4="All Products",SUMIFS(Revenue,Country,$A32,Month,B$1),SUMIFS(Revenue,Country,$A32,Month,B$1,Product,$B$4))</f>
        <v>23175741.070999991</v>
      </c>
      <c r="C32" s="38">
        <f t="shared" si="460"/>
        <v>12215397.585999999</v>
      </c>
      <c r="D32" s="38">
        <f t="shared" si="460"/>
        <v>13740548.891999995</v>
      </c>
      <c r="E32" s="38">
        <f t="shared" si="460"/>
        <v>12211326.785000002</v>
      </c>
      <c r="F32" s="38">
        <f t="shared" si="460"/>
        <v>19770713.704</v>
      </c>
      <c r="G32" s="38">
        <f t="shared" si="460"/>
        <v>14228743.913999997</v>
      </c>
      <c r="H32" s="38">
        <f t="shared" si="460"/>
        <v>24960327.237999994</v>
      </c>
      <c r="I32" s="38">
        <f t="shared" si="460"/>
        <v>10517521.658</v>
      </c>
      <c r="J32" s="38">
        <f t="shared" si="460"/>
        <v>13591042.275999995</v>
      </c>
      <c r="K32" s="38">
        <f t="shared" si="460"/>
        <v>19616146.080999993</v>
      </c>
      <c r="L32" s="38">
        <f t="shared" si="460"/>
        <v>20554767.086000003</v>
      </c>
      <c r="M32" s="38">
        <f t="shared" si="460"/>
        <v>10371780.768999999</v>
      </c>
      <c r="N32" s="39">
        <f>SUM(B32:M32)</f>
        <v>194954057.05999997</v>
      </c>
      <c r="O32"/>
      <c r="P32" s="38">
        <f t="shared" ref="P32:AA32" si="461">IF($B$4="All Products",SUMIFS(COGS,Country,$A32,Month,P$1),SUMIFS(COGS,Country,$A32,Month,P$1,Product,$B$4))</f>
        <v>-4634257.1589999991</v>
      </c>
      <c r="Q32" s="38">
        <f t="shared" si="461"/>
        <v>-3300772.8250000007</v>
      </c>
      <c r="R32" s="38">
        <f t="shared" si="461"/>
        <v>-2862561.4779999997</v>
      </c>
      <c r="S32" s="38">
        <f t="shared" si="461"/>
        <v>-4508087.9340000004</v>
      </c>
      <c r="T32" s="38">
        <f t="shared" si="461"/>
        <v>-3858107.344000001</v>
      </c>
      <c r="U32" s="38">
        <f t="shared" si="461"/>
        <v>-3760071.5459999992</v>
      </c>
      <c r="V32" s="38">
        <f t="shared" si="461"/>
        <v>-4748932.2859999985</v>
      </c>
      <c r="W32" s="38">
        <f t="shared" si="461"/>
        <v>-1916619.3829999999</v>
      </c>
      <c r="X32" s="38">
        <f t="shared" si="461"/>
        <v>-3894748.0809999993</v>
      </c>
      <c r="Y32" s="38">
        <f t="shared" si="461"/>
        <v>-5103108.3669999987</v>
      </c>
      <c r="Z32" s="38">
        <f t="shared" si="461"/>
        <v>-4597733.3219999997</v>
      </c>
      <c r="AA32" s="38">
        <f t="shared" si="461"/>
        <v>-2434829.5999999996</v>
      </c>
      <c r="AB32" s="39">
        <f>SUM(P32:AA32)</f>
        <v>-45619829.324999996</v>
      </c>
      <c r="AD32" s="38">
        <f t="shared" ref="AD32:AO32" si="462">IF($B$4="All Products",SUMIFS(AdminExp,Country,$A32,Month,AD$1),SUMIFS(AdminExp,Country,$A32,Month,AD$1,Product,$B$4))</f>
        <v>-12614647.159000004</v>
      </c>
      <c r="AE32" s="38">
        <f t="shared" si="462"/>
        <v>-9219262.8249999993</v>
      </c>
      <c r="AF32" s="38">
        <f t="shared" si="462"/>
        <v>-13112611.478000002</v>
      </c>
      <c r="AG32" s="38">
        <f t="shared" si="462"/>
        <v>-14175657.933999998</v>
      </c>
      <c r="AH32" s="38">
        <f t="shared" si="462"/>
        <v>-14541237.343999997</v>
      </c>
      <c r="AI32" s="38">
        <f t="shared" si="462"/>
        <v>-13129431.546000002</v>
      </c>
      <c r="AJ32" s="38">
        <f t="shared" si="462"/>
        <v>-15588762.286000002</v>
      </c>
      <c r="AK32" s="38">
        <f t="shared" si="462"/>
        <v>-8644519.3829999994</v>
      </c>
      <c r="AL32" s="38">
        <f t="shared" si="462"/>
        <v>-12195318.081000002</v>
      </c>
      <c r="AM32" s="38">
        <f t="shared" si="462"/>
        <v>-14515458.367000004</v>
      </c>
      <c r="AN32" s="38">
        <f t="shared" si="462"/>
        <v>-17108853.322000001</v>
      </c>
      <c r="AO32" s="38">
        <f t="shared" si="462"/>
        <v>-7175669.5999999996</v>
      </c>
      <c r="AP32" s="39">
        <f>SUM(AD32:AO32)</f>
        <v>-152021429.32499999</v>
      </c>
    </row>
    <row r="33" spans="1:42" ht="18.75" customHeight="1" outlineLevel="1" x14ac:dyDescent="0.2">
      <c r="A33" s="36" t="s">
        <v>63</v>
      </c>
      <c r="B33" s="37">
        <f>IFERROR(ABS(B32/B$46),"")</f>
        <v>1.8773833447711986E-2</v>
      </c>
      <c r="C33" s="37">
        <f t="shared" ref="C33" si="463">IFERROR(ABS(C32/C$46),"")</f>
        <v>1.1808409054491131E-2</v>
      </c>
      <c r="D33" s="37">
        <f t="shared" ref="D33" si="464">IFERROR(ABS(D32/D$46),"")</f>
        <v>1.1253097224199119E-2</v>
      </c>
      <c r="E33" s="37">
        <f t="shared" ref="E33" si="465">IFERROR(ABS(E32/E$46),"")</f>
        <v>8.9613749534595468E-3</v>
      </c>
      <c r="F33" s="37">
        <f t="shared" ref="F33" si="466">IFERROR(ABS(F32/F$46),"")</f>
        <v>1.3224793283487381E-2</v>
      </c>
      <c r="G33" s="37">
        <f t="shared" ref="G33" si="467">IFERROR(ABS(G32/G$46),"")</f>
        <v>1.1975659930999562E-2</v>
      </c>
      <c r="H33" s="37">
        <f t="shared" ref="H33" si="468">IFERROR(ABS(H32/H$46),"")</f>
        <v>1.708473844176335E-2</v>
      </c>
      <c r="I33" s="37">
        <f t="shared" ref="I33" si="469">IFERROR(ABS(I32/I$46),"")</f>
        <v>9.3115802960107245E-3</v>
      </c>
      <c r="J33" s="37">
        <f t="shared" ref="J33" si="470">IFERROR(ABS(J32/J$46),"")</f>
        <v>1.0936867055905098E-2</v>
      </c>
      <c r="K33" s="37">
        <f t="shared" ref="K33" si="471">IFERROR(ABS(K32/K$46),"")</f>
        <v>1.3583378168278034E-2</v>
      </c>
      <c r="L33" s="37">
        <f t="shared" ref="L33" si="472">IFERROR(ABS(L32/L$46),"")</f>
        <v>1.7512377768158442E-2</v>
      </c>
      <c r="M33" s="37">
        <f t="shared" ref="M33" si="473">IFERROR(ABS(M32/M$46),"")</f>
        <v>1.4067189310864609E-2</v>
      </c>
      <c r="N33" s="37">
        <f t="shared" ref="N33" si="474">IFERROR(ABS(N32/N$46),"")</f>
        <v>1.3240491927668605E-2</v>
      </c>
      <c r="O33"/>
      <c r="P33" s="37">
        <f>IFERROR(ABS(P32/P$46),"")</f>
        <v>1.2019722209768395E-2</v>
      </c>
      <c r="Q33" s="37">
        <f t="shared" ref="Q33" si="475">IFERROR(ABS(Q32/Q$46),"")</f>
        <v>9.9540009930409457E-3</v>
      </c>
      <c r="R33" s="37">
        <f t="shared" ref="R33" si="476">IFERROR(ABS(R32/R$46),"")</f>
        <v>6.9885739087080373E-3</v>
      </c>
      <c r="S33" s="37">
        <f t="shared" ref="S33" si="477">IFERROR(ABS(S32/S$46),"")</f>
        <v>1.0792791601144429E-2</v>
      </c>
      <c r="T33" s="37">
        <f t="shared" ref="T33" si="478">IFERROR(ABS(T32/T$46),"")</f>
        <v>9.0349234773404695E-3</v>
      </c>
      <c r="U33" s="37">
        <f t="shared" ref="U33" si="479">IFERROR(ABS(U32/U$46),"")</f>
        <v>8.232902815050137E-3</v>
      </c>
      <c r="V33" s="37">
        <f t="shared" ref="V33" si="480">IFERROR(ABS(V32/V$46),"")</f>
        <v>9.4635707528252667E-3</v>
      </c>
      <c r="W33" s="37">
        <f t="shared" ref="W33" si="481">IFERROR(ABS(W32/W$46),"")</f>
        <v>5.6715660287153082E-3</v>
      </c>
      <c r="X33" s="37">
        <f t="shared" ref="X33" si="482">IFERROR(ABS(X32/X$46),"")</f>
        <v>1.0116844090115169E-2</v>
      </c>
      <c r="Y33" s="37">
        <f t="shared" ref="Y33" si="483">IFERROR(ABS(Y32/Y$46),"")</f>
        <v>1.2071021475638363E-2</v>
      </c>
      <c r="Z33" s="37">
        <f t="shared" ref="Z33" si="484">IFERROR(ABS(Z32/Z$46),"")</f>
        <v>1.2275036749750045E-2</v>
      </c>
      <c r="AA33" s="37">
        <f t="shared" ref="AA33" si="485">IFERROR(ABS(AA32/AA$46),"")</f>
        <v>9.3643446104116814E-3</v>
      </c>
      <c r="AB33" s="37">
        <f t="shared" ref="AB33" si="486">IFERROR(ABS(AB32/AB$46),"")</f>
        <v>9.6852407034113391E-3</v>
      </c>
      <c r="AD33" s="37">
        <f>IFERROR(ABS(AD32/AD$46),"")</f>
        <v>2.4426270365213571E-2</v>
      </c>
      <c r="AE33" s="37">
        <f t="shared" ref="AE33" si="487">IFERROR(ABS(AE32/AE$46),"")</f>
        <v>2.0122251782763945E-2</v>
      </c>
      <c r="AF33" s="37">
        <f t="shared" ref="AF33" si="488">IFERROR(ABS(AF32/AF$46),"")</f>
        <v>1.9782427600973942E-2</v>
      </c>
      <c r="AG33" s="37">
        <f t="shared" ref="AG33" si="489">IFERROR(ABS(AG32/AG$46),"")</f>
        <v>2.2319894405705171E-2</v>
      </c>
      <c r="AH33" s="37">
        <f t="shared" ref="AH33" si="490">IFERROR(ABS(AH32/AH$46),"")</f>
        <v>2.1403198275604319E-2</v>
      </c>
      <c r="AI33" s="37">
        <f t="shared" ref="AI33" si="491">IFERROR(ABS(AI32/AI$46),"")</f>
        <v>2.0058450508868661E-2</v>
      </c>
      <c r="AJ33" s="37">
        <f t="shared" ref="AJ33" si="492">IFERROR(ABS(AJ32/AJ$46),"")</f>
        <v>2.0980488916295007E-2</v>
      </c>
      <c r="AK33" s="37">
        <f t="shared" ref="AK33" si="493">IFERROR(ABS(AK32/AK$46),"")</f>
        <v>1.6202407951236477E-2</v>
      </c>
      <c r="AL33" s="37">
        <f t="shared" ref="AL33" si="494">IFERROR(ABS(AL32/AL$46),"")</f>
        <v>2.0509968272928669E-2</v>
      </c>
      <c r="AM33" s="37">
        <f t="shared" ref="AM33" si="495">IFERROR(ABS(AM32/AM$46),"")</f>
        <v>2.2563942659193491E-2</v>
      </c>
      <c r="AN33" s="37">
        <f t="shared" ref="AN33" si="496">IFERROR(ABS(AN32/AN$46),"")</f>
        <v>2.8809878261376716E-2</v>
      </c>
      <c r="AO33" s="37">
        <f t="shared" ref="AO33" si="497">IFERROR(ABS(AO32/AO$46),"")</f>
        <v>1.7184392151565763E-2</v>
      </c>
      <c r="AP33" s="37">
        <f t="shared" ref="AP33" si="498">IFERROR(ABS(AP32/AP$46),"")</f>
        <v>2.1314249720265181E-2</v>
      </c>
    </row>
    <row r="34" spans="1:42" ht="18.75" customHeight="1" x14ac:dyDescent="0.2">
      <c r="A34" s="10" t="s">
        <v>33</v>
      </c>
      <c r="B34" s="38">
        <f t="shared" ref="B34:M34" si="499">IF($B$4="All Products",SUMIFS(Revenue,Country,$A34,Month,B$1),SUMIFS(Revenue,Country,$A34,Month,B$1,Product,$B$4))</f>
        <v>21449074.444000006</v>
      </c>
      <c r="C34" s="38">
        <f t="shared" si="499"/>
        <v>23347786.377999995</v>
      </c>
      <c r="D34" s="38">
        <f t="shared" si="499"/>
        <v>15358923.145999996</v>
      </c>
      <c r="E34" s="38">
        <f t="shared" si="499"/>
        <v>15585432.491999999</v>
      </c>
      <c r="F34" s="38">
        <f t="shared" si="499"/>
        <v>21649145.678999994</v>
      </c>
      <c r="G34" s="38">
        <f t="shared" si="499"/>
        <v>14114077.879999995</v>
      </c>
      <c r="H34" s="38">
        <f t="shared" si="499"/>
        <v>11471933.396</v>
      </c>
      <c r="I34" s="38">
        <f t="shared" si="499"/>
        <v>16550750.026999999</v>
      </c>
      <c r="J34" s="38">
        <f t="shared" si="499"/>
        <v>18364724.482999999</v>
      </c>
      <c r="K34" s="38">
        <f t="shared" si="499"/>
        <v>15783523.070000004</v>
      </c>
      <c r="L34" s="38">
        <f t="shared" si="499"/>
        <v>16246186.060999995</v>
      </c>
      <c r="M34" s="38">
        <f t="shared" si="499"/>
        <v>7733493.2639999976</v>
      </c>
      <c r="N34" s="39">
        <f>SUM(B34:M34)</f>
        <v>197655050.31999996</v>
      </c>
      <c r="O34"/>
      <c r="P34" s="38">
        <f t="shared" ref="P34:AA34" si="500">IF($B$4="All Products",SUMIFS(COGS,Country,$A34,Month,P$1),SUMIFS(COGS,Country,$A34,Month,P$1,Product,$B$4))</f>
        <v>-24047390.941</v>
      </c>
      <c r="Q34" s="38">
        <f t="shared" si="500"/>
        <v>-31386038.263999995</v>
      </c>
      <c r="R34" s="38">
        <f t="shared" si="500"/>
        <v>-13854398.123999998</v>
      </c>
      <c r="S34" s="38">
        <f t="shared" si="500"/>
        <v>-9315166.2099999972</v>
      </c>
      <c r="T34" s="38">
        <f t="shared" si="500"/>
        <v>-16492132.559000002</v>
      </c>
      <c r="U34" s="38">
        <f t="shared" si="500"/>
        <v>-13937276.912999999</v>
      </c>
      <c r="V34" s="38">
        <f t="shared" si="500"/>
        <v>-16727484.158000002</v>
      </c>
      <c r="W34" s="38">
        <f t="shared" si="500"/>
        <v>-12460346.555999998</v>
      </c>
      <c r="X34" s="38">
        <f t="shared" si="500"/>
        <v>-16742402.495000001</v>
      </c>
      <c r="Y34" s="38">
        <f t="shared" si="500"/>
        <v>-13942639.346999997</v>
      </c>
      <c r="Z34" s="38">
        <f t="shared" si="500"/>
        <v>-17162556.382999998</v>
      </c>
      <c r="AA34" s="38">
        <f t="shared" si="500"/>
        <v>-8661478.6229999997</v>
      </c>
      <c r="AB34" s="39">
        <f>SUM(P34:AA34)</f>
        <v>-194729310.57299998</v>
      </c>
      <c r="AD34" s="38">
        <f t="shared" ref="AD34:AO34" si="501">IF($B$4="All Products",SUMIFS(AdminExp,Country,$A34,Month,AD$1),SUMIFS(AdminExp,Country,$A34,Month,AD$1,Product,$B$4))</f>
        <v>-31530640.941</v>
      </c>
      <c r="AE34" s="38">
        <f t="shared" si="501"/>
        <v>-37755748.263999991</v>
      </c>
      <c r="AF34" s="38">
        <f t="shared" si="501"/>
        <v>-22791228.124000005</v>
      </c>
      <c r="AG34" s="38">
        <f t="shared" si="501"/>
        <v>-15406016.209999997</v>
      </c>
      <c r="AH34" s="38">
        <f t="shared" si="501"/>
        <v>-24938832.558999997</v>
      </c>
      <c r="AI34" s="38">
        <f t="shared" si="501"/>
        <v>-21707656.912999991</v>
      </c>
      <c r="AJ34" s="38">
        <f t="shared" si="501"/>
        <v>-24432854.157999992</v>
      </c>
      <c r="AK34" s="38">
        <f t="shared" si="501"/>
        <v>-20359006.555999998</v>
      </c>
      <c r="AL34" s="38">
        <f t="shared" si="501"/>
        <v>-25931792.49499999</v>
      </c>
      <c r="AM34" s="38">
        <f t="shared" si="501"/>
        <v>-21105669.346999999</v>
      </c>
      <c r="AN34" s="38">
        <f t="shared" si="501"/>
        <v>-25571756.38299999</v>
      </c>
      <c r="AO34" s="38">
        <f t="shared" si="501"/>
        <v>-15770288.623</v>
      </c>
      <c r="AP34" s="39">
        <f>SUM(AD34:AO34)</f>
        <v>-287301490.57300001</v>
      </c>
    </row>
    <row r="35" spans="1:42" ht="18.75" customHeight="1" outlineLevel="1" x14ac:dyDescent="0.2">
      <c r="A35" s="36" t="s">
        <v>63</v>
      </c>
      <c r="B35" s="37">
        <f>IFERROR(ABS(B34/B$46),"")</f>
        <v>1.7375122978186462E-2</v>
      </c>
      <c r="C35" s="37">
        <f t="shared" ref="C35" si="502">IFERROR(ABS(C34/C$46),"")</f>
        <v>2.2569892639784261E-2</v>
      </c>
      <c r="D35" s="37">
        <f t="shared" ref="D35" si="503">IFERROR(ABS(D34/D$46),"")</f>
        <v>1.2578497174997733E-2</v>
      </c>
      <c r="E35" s="37">
        <f t="shared" ref="E35" si="504">IFERROR(ABS(E34/E$46),"")</f>
        <v>1.1437488065932826E-2</v>
      </c>
      <c r="F35" s="37">
        <f t="shared" ref="F35" si="505">IFERROR(ABS(F34/F$46),"")</f>
        <v>1.4481291907583176E-2</v>
      </c>
      <c r="G35" s="37">
        <f t="shared" ref="G35" si="506">IFERROR(ABS(G34/G$46),"")</f>
        <v>1.1879150960346901E-2</v>
      </c>
      <c r="H35" s="37">
        <f t="shared" ref="H35" si="507">IFERROR(ABS(H34/H$46),"")</f>
        <v>7.8522600935136844E-3</v>
      </c>
      <c r="I35" s="37">
        <f t="shared" ref="I35" si="508">IFERROR(ABS(I34/I$46),"")</f>
        <v>1.4653037364404936E-2</v>
      </c>
      <c r="J35" s="37">
        <f t="shared" ref="J35" si="509">IFERROR(ABS(J34/J$46),"")</f>
        <v>1.4778303687832377E-2</v>
      </c>
      <c r="K35" s="37">
        <f t="shared" ref="K35" si="510">IFERROR(ABS(K34/K$46),"")</f>
        <v>1.0929443622731289E-2</v>
      </c>
      <c r="L35" s="37">
        <f t="shared" ref="L35" si="511">IFERROR(ABS(L34/L$46),"")</f>
        <v>1.3841526221224041E-2</v>
      </c>
      <c r="M35" s="37">
        <f t="shared" ref="M35" si="512">IFERROR(ABS(M34/M$46),"")</f>
        <v>1.048889445331702E-2</v>
      </c>
      <c r="N35" s="37">
        <f t="shared" ref="N35" si="513">IFERROR(ABS(N34/N$46),"")</f>
        <v>1.3423932477688607E-2</v>
      </c>
      <c r="O35"/>
      <c r="P35" s="37">
        <f>IFERROR(ABS(P34/P$46),"")</f>
        <v>6.2370936498243879E-2</v>
      </c>
      <c r="Q35" s="37">
        <f t="shared" ref="Q35" si="514">IFERROR(ABS(Q34/Q$46),"")</f>
        <v>9.4649548033490308E-2</v>
      </c>
      <c r="R35" s="37">
        <f t="shared" ref="R35" si="515">IFERROR(ABS(R34/R$46),"")</f>
        <v>3.3823722562593632E-2</v>
      </c>
      <c r="S35" s="37">
        <f t="shared" ref="S35" si="516">IFERROR(ABS(S34/S$46),"")</f>
        <v>2.2301394539424337E-2</v>
      </c>
      <c r="T35" s="37">
        <f t="shared" ref="T35" si="517">IFERROR(ABS(T34/T$46),"")</f>
        <v>3.8621308938033588E-2</v>
      </c>
      <c r="U35" s="37">
        <f t="shared" ref="U35" si="518">IFERROR(ABS(U34/U$46),"")</f>
        <v>3.0516506116283086E-2</v>
      </c>
      <c r="V35" s="37">
        <f t="shared" ref="V35" si="519">IFERROR(ABS(V34/V$46),"")</f>
        <v>3.3334172886119111E-2</v>
      </c>
      <c r="W35" s="37">
        <f t="shared" ref="W35" si="520">IFERROR(ABS(W34/W$46),"")</f>
        <v>3.687204609316496E-2</v>
      </c>
      <c r="X35" s="37">
        <f t="shared" ref="X35" si="521">IFERROR(ABS(X34/X$46),"")</f>
        <v>4.348940476077745E-2</v>
      </c>
      <c r="Y35" s="37">
        <f t="shared" ref="Y35" si="522">IFERROR(ABS(Y34/Y$46),"")</f>
        <v>3.2980271411257187E-2</v>
      </c>
      <c r="Z35" s="37">
        <f t="shared" ref="Z35" si="523">IFERROR(ABS(Z34/Z$46),"")</f>
        <v>4.5820624113392668E-2</v>
      </c>
      <c r="AA35" s="37">
        <f t="shared" ref="AA35" si="524">IFERROR(ABS(AA34/AA$46),"")</f>
        <v>3.3312011099867547E-2</v>
      </c>
      <c r="AB35" s="37">
        <f t="shared" ref="AB35" si="525">IFERROR(ABS(AB34/AB$46),"")</f>
        <v>4.1341676915816646E-2</v>
      </c>
      <c r="AD35" s="37">
        <f>IFERROR(ABS(AD34/AD$46),"")</f>
        <v>6.1054102481483269E-2</v>
      </c>
      <c r="AE35" s="37">
        <f t="shared" ref="AE35" si="526">IFERROR(ABS(AE34/AE$46),"")</f>
        <v>8.2406878644861792E-2</v>
      </c>
      <c r="AF35" s="37">
        <f t="shared" ref="AF35" si="527">IFERROR(ABS(AF34/AF$46),"")</f>
        <v>3.438413629937577E-2</v>
      </c>
      <c r="AG35" s="37">
        <f t="shared" ref="AG35" si="528">IFERROR(ABS(AG34/AG$46),"")</f>
        <v>2.4257121371068075E-2</v>
      </c>
      <c r="AH35" s="37">
        <f t="shared" ref="AH35" si="529">IFERROR(ABS(AH34/AH$46),"")</f>
        <v>3.6707383656220838E-2</v>
      </c>
      <c r="AI35" s="37">
        <f t="shared" ref="AI35" si="530">IFERROR(ABS(AI34/AI$46),"")</f>
        <v>3.316380913578594E-2</v>
      </c>
      <c r="AJ35" s="37">
        <f t="shared" ref="AJ35" si="531">IFERROR(ABS(AJ34/AJ$46),"")</f>
        <v>3.2883510342302177E-2</v>
      </c>
      <c r="AK35" s="37">
        <f t="shared" ref="AK35" si="532">IFERROR(ABS(AK34/AK$46),"")</f>
        <v>3.8158851300734015E-2</v>
      </c>
      <c r="AL35" s="37">
        <f t="shared" ref="AL35" si="533">IFERROR(ABS(AL34/AL$46),"")</f>
        <v>4.3611838395690918E-2</v>
      </c>
      <c r="AM35" s="37">
        <f t="shared" ref="AM35" si="534">IFERROR(ABS(AM34/AM$46),"")</f>
        <v>3.2808272456092642E-2</v>
      </c>
      <c r="AN35" s="37">
        <f t="shared" ref="AN35" si="535">IFERROR(ABS(AN34/AN$46),"")</f>
        <v>4.306069930335292E-2</v>
      </c>
      <c r="AO35" s="37">
        <f t="shared" ref="AO35" si="536">IFERROR(ABS(AO34/AO$46),"")</f>
        <v>3.7766903877654578E-2</v>
      </c>
      <c r="AP35" s="37">
        <f t="shared" ref="AP35" si="537">IFERROR(ABS(AP34/AP$46),"")</f>
        <v>4.0281266544244396E-2</v>
      </c>
    </row>
    <row r="36" spans="1:42" ht="18.75" customHeight="1" x14ac:dyDescent="0.2">
      <c r="A36" s="10" t="s">
        <v>35</v>
      </c>
      <c r="B36" s="38">
        <f t="shared" ref="B36:M36" si="538">IF($B$4="All Products",SUMIFS(Revenue,Country,$A36,Month,B$1),SUMIFS(Revenue,Country,$A36,Month,B$1,Product,$B$4))</f>
        <v>420392101.99699998</v>
      </c>
      <c r="C36" s="38">
        <f t="shared" si="538"/>
        <v>295120206.59099996</v>
      </c>
      <c r="D36" s="38">
        <f t="shared" si="538"/>
        <v>278947418.57499999</v>
      </c>
      <c r="E36" s="38">
        <f t="shared" si="538"/>
        <v>575726193.72099996</v>
      </c>
      <c r="F36" s="38">
        <f t="shared" si="538"/>
        <v>477252749.13400006</v>
      </c>
      <c r="G36" s="38">
        <f t="shared" si="538"/>
        <v>362773429.68300003</v>
      </c>
      <c r="H36" s="38">
        <f t="shared" si="538"/>
        <v>460727317.04299998</v>
      </c>
      <c r="I36" s="38">
        <f t="shared" si="538"/>
        <v>356979487.34699988</v>
      </c>
      <c r="J36" s="38">
        <f t="shared" si="538"/>
        <v>379455194.27899992</v>
      </c>
      <c r="K36" s="38">
        <f t="shared" si="538"/>
        <v>518294973.58799988</v>
      </c>
      <c r="L36" s="38">
        <f t="shared" si="538"/>
        <v>343616929.25699997</v>
      </c>
      <c r="M36" s="38">
        <f t="shared" si="538"/>
        <v>244224687.6579999</v>
      </c>
      <c r="N36" s="39">
        <f>SUM(B36:M36)</f>
        <v>4713510688.8729992</v>
      </c>
      <c r="O36"/>
      <c r="P36" s="38">
        <f t="shared" ref="P36:AA36" si="539">IF($B$4="All Products",SUMIFS(COGS,Country,$A36,Month,P$1),SUMIFS(COGS,Country,$A36,Month,P$1,Product,$B$4))</f>
        <v>-49378158.745999999</v>
      </c>
      <c r="Q36" s="38">
        <f t="shared" si="539"/>
        <v>-32216893.071999993</v>
      </c>
      <c r="R36" s="38">
        <f t="shared" si="539"/>
        <v>-44699304.335000001</v>
      </c>
      <c r="S36" s="38">
        <f t="shared" si="539"/>
        <v>-61225587.619000003</v>
      </c>
      <c r="T36" s="38">
        <f t="shared" si="539"/>
        <v>-50513844.332000002</v>
      </c>
      <c r="U36" s="38">
        <f t="shared" si="539"/>
        <v>-64571524.275999993</v>
      </c>
      <c r="V36" s="38">
        <f t="shared" si="539"/>
        <v>-77561375.989999995</v>
      </c>
      <c r="W36" s="38">
        <f t="shared" si="539"/>
        <v>-42640833.347000003</v>
      </c>
      <c r="X36" s="38">
        <f t="shared" si="539"/>
        <v>-40499142.257000007</v>
      </c>
      <c r="Y36" s="38">
        <f t="shared" si="539"/>
        <v>-55057032.702</v>
      </c>
      <c r="Z36" s="38">
        <f t="shared" si="539"/>
        <v>-59734524.198999986</v>
      </c>
      <c r="AA36" s="38">
        <f t="shared" si="539"/>
        <v>-39825670.122000009</v>
      </c>
      <c r="AB36" s="39">
        <f>SUM(P36:AA36)</f>
        <v>-617923890.99699998</v>
      </c>
      <c r="AD36" s="38">
        <f t="shared" ref="AD36:AO36" si="540">IF($B$4="All Products",SUMIFS(AdminExp,Country,$A36,Month,AD$1),SUMIFS(AdminExp,Country,$A36,Month,AD$1,Product,$B$4))</f>
        <v>-52993778.745999999</v>
      </c>
      <c r="AE36" s="38">
        <f t="shared" si="540"/>
        <v>-37369103.072000004</v>
      </c>
      <c r="AF36" s="38">
        <f t="shared" si="540"/>
        <v>-53223054.335000016</v>
      </c>
      <c r="AG36" s="38">
        <f t="shared" si="540"/>
        <v>-70091997.618999988</v>
      </c>
      <c r="AH36" s="38">
        <f t="shared" si="540"/>
        <v>-60479554.33200001</v>
      </c>
      <c r="AI36" s="38">
        <f t="shared" si="540"/>
        <v>-70963294.275999978</v>
      </c>
      <c r="AJ36" s="38">
        <f t="shared" si="540"/>
        <v>-88168365.989999995</v>
      </c>
      <c r="AK36" s="38">
        <f t="shared" si="540"/>
        <v>-52407523.347000003</v>
      </c>
      <c r="AL36" s="38">
        <f t="shared" si="540"/>
        <v>-49997402.257000007</v>
      </c>
      <c r="AM36" s="38">
        <f t="shared" si="540"/>
        <v>-64844942.701999992</v>
      </c>
      <c r="AN36" s="38">
        <f t="shared" si="540"/>
        <v>-67806354.199000001</v>
      </c>
      <c r="AO36" s="38">
        <f t="shared" si="540"/>
        <v>-45346590.122000016</v>
      </c>
      <c r="AP36" s="39">
        <f>SUM(AD36:AO36)</f>
        <v>-713691960.99699998</v>
      </c>
    </row>
    <row r="37" spans="1:42" ht="18.75" customHeight="1" outlineLevel="1" x14ac:dyDescent="0.2">
      <c r="A37" s="36" t="s">
        <v>63</v>
      </c>
      <c r="B37" s="37">
        <f>IFERROR(ABS(B36/B$46),"")</f>
        <v>0.34054450649265411</v>
      </c>
      <c r="C37" s="37">
        <f t="shared" ref="C37" si="541">IFERROR(ABS(C36/C$46),"")</f>
        <v>0.28528749024644784</v>
      </c>
      <c r="D37" s="37">
        <f t="shared" ref="D37" si="542">IFERROR(ABS(D36/D$46),"")</f>
        <v>0.22844956532205493</v>
      </c>
      <c r="E37" s="37">
        <f t="shared" ref="E37" si="543">IFERROR(ABS(E36/E$46),"")</f>
        <v>0.42250104213077672</v>
      </c>
      <c r="F37" s="37">
        <f t="shared" ref="F37" si="544">IFERROR(ABS(F36/F$46),"")</f>
        <v>0.31923829588388908</v>
      </c>
      <c r="G37" s="37">
        <f t="shared" ref="G37" si="545">IFERROR(ABS(G36/G$46),"")</f>
        <v>0.30532921613772118</v>
      </c>
      <c r="H37" s="37">
        <f t="shared" ref="H37" si="546">IFERROR(ABS(H36/H$46),"")</f>
        <v>0.31535667099233705</v>
      </c>
      <c r="I37" s="37">
        <f t="shared" ref="I37" si="547">IFERROR(ABS(I36/I$46),"")</f>
        <v>0.31604814028901462</v>
      </c>
      <c r="J37" s="37">
        <f t="shared" ref="J37" si="548">IFERROR(ABS(J36/J$46),"")</f>
        <v>0.30535193175217407</v>
      </c>
      <c r="K37" s="37">
        <f t="shared" ref="K37" si="549">IFERROR(ABS(K36/K$46),"")</f>
        <v>0.35889805264972735</v>
      </c>
      <c r="L37" s="37">
        <f t="shared" ref="L37" si="550">IFERROR(ABS(L36/L$46),"")</f>
        <v>0.2927568795844811</v>
      </c>
      <c r="M37" s="37">
        <f t="shared" ref="M37" si="551">IFERROR(ABS(M36/M$46),"")</f>
        <v>0.33124060295801117</v>
      </c>
      <c r="N37" s="37">
        <f t="shared" ref="N37" si="552">IFERROR(ABS(N36/N$46),"")</f>
        <v>0.32012260307973628</v>
      </c>
      <c r="O37"/>
      <c r="P37" s="37">
        <f>IFERROR(ABS(P36/P$46),"")</f>
        <v>0.12807052586715675</v>
      </c>
      <c r="Q37" s="37">
        <f t="shared" ref="Q37" si="553">IFERROR(ABS(Q36/Q$46),"")</f>
        <v>9.7155121734674915E-2</v>
      </c>
      <c r="R37" s="37">
        <f t="shared" ref="R37" si="554">IFERROR(ABS(R36/R$46),"")</f>
        <v>0.10912757487089368</v>
      </c>
      <c r="S37" s="37">
        <f t="shared" ref="S37" si="555">IFERROR(ABS(S36/S$46),"")</f>
        <v>0.14657988431098681</v>
      </c>
      <c r="T37" s="37">
        <f t="shared" ref="T37" si="556">IFERROR(ABS(T36/T$46),"")</f>
        <v>0.1182934214610874</v>
      </c>
      <c r="U37" s="37">
        <f t="shared" ref="U37" si="557">IFERROR(ABS(U36/U$46),"")</f>
        <v>0.1413832363241842</v>
      </c>
      <c r="V37" s="37">
        <f t="shared" ref="V37" si="558">IFERROR(ABS(V36/V$46),"")</f>
        <v>0.1545626522264226</v>
      </c>
      <c r="W37" s="37">
        <f t="shared" ref="W37" si="559">IFERROR(ABS(W36/W$46),"")</f>
        <v>0.12618066163372205</v>
      </c>
      <c r="X37" s="37">
        <f t="shared" ref="X37" si="560">IFERROR(ABS(X36/X$46),"")</f>
        <v>0.10519897551172683</v>
      </c>
      <c r="Y37" s="37">
        <f t="shared" ref="Y37" si="561">IFERROR(ABS(Y36/Y$46),"")</f>
        <v>0.13023329632356323</v>
      </c>
      <c r="Z37" s="37">
        <f t="shared" ref="Z37" si="562">IFERROR(ABS(Z36/Z$46),"")</f>
        <v>0.15947934088804427</v>
      </c>
      <c r="AA37" s="37">
        <f t="shared" ref="AA37" si="563">IFERROR(ABS(AA36/AA$46),"")</f>
        <v>0.15316936321251573</v>
      </c>
      <c r="AB37" s="37">
        <f t="shared" ref="AB37" si="564">IFERROR(ABS(AB36/AB$46),"")</f>
        <v>0.13118728652092468</v>
      </c>
      <c r="AD37" s="37">
        <f>IFERROR(ABS(AD36/AD$46),"")</f>
        <v>0.10261407639932105</v>
      </c>
      <c r="AE37" s="37">
        <f t="shared" ref="AE37" si="565">IFERROR(ABS(AE36/AE$46),"")</f>
        <v>8.1562974739343305E-2</v>
      </c>
      <c r="AF37" s="37">
        <f t="shared" ref="AF37" si="566">IFERROR(ABS(AF36/AF$46),"")</f>
        <v>8.0295311185825696E-2</v>
      </c>
      <c r="AG37" s="37">
        <f t="shared" ref="AG37" si="567">IFERROR(ABS(AG36/AG$46),"")</f>
        <v>0.11036143738970515</v>
      </c>
      <c r="AH37" s="37">
        <f t="shared" ref="AH37" si="568">IFERROR(ABS(AH36/AH$46),"")</f>
        <v>8.9019652342178332E-2</v>
      </c>
      <c r="AI37" s="37">
        <f t="shared" ref="AI37" si="569">IFERROR(ABS(AI36/AI$46),"")</f>
        <v>0.1084139645493703</v>
      </c>
      <c r="AJ37" s="37">
        <f t="shared" ref="AJ37" si="570">IFERROR(ABS(AJ36/AJ$46),"")</f>
        <v>0.11866339299318997</v>
      </c>
      <c r="AK37" s="37">
        <f t="shared" ref="AK37" si="571">IFERROR(ABS(AK36/AK$46),"")</f>
        <v>9.8227331718627284E-2</v>
      </c>
      <c r="AL37" s="37">
        <f t="shared" ref="AL37" si="572">IFERROR(ABS(AL36/AL$46),"")</f>
        <v>8.4085148678289909E-2</v>
      </c>
      <c r="AM37" s="37">
        <f t="shared" ref="AM37" si="573">IFERROR(ABS(AM36/AM$46),"")</f>
        <v>0.10079995628612139</v>
      </c>
      <c r="AN37" s="37">
        <f t="shared" ref="AN37" si="574">IFERROR(ABS(AN36/AN$46),"")</f>
        <v>0.11418023014488146</v>
      </c>
      <c r="AO37" s="37">
        <f t="shared" ref="AO37" si="575">IFERROR(ABS(AO36/AO$46),"")</f>
        <v>0.10859663708495813</v>
      </c>
      <c r="AP37" s="37">
        <f t="shared" ref="AP37" si="576">IFERROR(ABS(AP36/AP$46),"")</f>
        <v>0.10006358148044479</v>
      </c>
    </row>
    <row r="38" spans="1:42" ht="18.75" customHeight="1" x14ac:dyDescent="0.2">
      <c r="A38" s="10" t="s">
        <v>36</v>
      </c>
      <c r="B38" s="38">
        <f t="shared" ref="B38:M38" si="577">IF($B$4="All Products",SUMIFS(Revenue,Country,$A38,Month,B$1),SUMIFS(Revenue,Country,$A38,Month,B$1,Product,$B$4))</f>
        <v>82267706.003000021</v>
      </c>
      <c r="C38" s="38">
        <f t="shared" si="577"/>
        <v>94700685.954000011</v>
      </c>
      <c r="D38" s="38">
        <f t="shared" si="577"/>
        <v>99328379.738000035</v>
      </c>
      <c r="E38" s="38">
        <f t="shared" si="577"/>
        <v>53103530.004000008</v>
      </c>
      <c r="F38" s="38">
        <f t="shared" si="577"/>
        <v>91714739.563999981</v>
      </c>
      <c r="G38" s="38">
        <f t="shared" si="577"/>
        <v>75424613.606999993</v>
      </c>
      <c r="H38" s="38">
        <f t="shared" si="577"/>
        <v>94429905.50000003</v>
      </c>
      <c r="I38" s="38">
        <f t="shared" si="577"/>
        <v>106386507.94800001</v>
      </c>
      <c r="J38" s="38">
        <f t="shared" si="577"/>
        <v>82305094.486999989</v>
      </c>
      <c r="K38" s="38">
        <f t="shared" si="577"/>
        <v>72595734.280999988</v>
      </c>
      <c r="L38" s="38">
        <f t="shared" si="577"/>
        <v>77202925.176999971</v>
      </c>
      <c r="M38" s="38">
        <f t="shared" si="577"/>
        <v>56053517.42899999</v>
      </c>
      <c r="N38" s="39">
        <f>SUM(B38:M38)</f>
        <v>985513339.69200003</v>
      </c>
      <c r="O38"/>
      <c r="P38" s="38">
        <f t="shared" ref="P38:AA38" si="578">IF($B$4="All Products",SUMIFS(COGS,Country,$A38,Month,P$1),SUMIFS(COGS,Country,$A38,Month,P$1,Product,$B$4))</f>
        <v>-29345717.141999997</v>
      </c>
      <c r="Q38" s="38">
        <f t="shared" si="578"/>
        <v>-33363787.281999994</v>
      </c>
      <c r="R38" s="38">
        <f t="shared" si="578"/>
        <v>-35603902.985000007</v>
      </c>
      <c r="S38" s="38">
        <f t="shared" si="578"/>
        <v>-12216402.029999997</v>
      </c>
      <c r="T38" s="38">
        <f t="shared" si="578"/>
        <v>-19172821.759000003</v>
      </c>
      <c r="U38" s="38">
        <f t="shared" si="578"/>
        <v>-18601454.620000001</v>
      </c>
      <c r="V38" s="38">
        <f t="shared" si="578"/>
        <v>-29588821.632999998</v>
      </c>
      <c r="W38" s="38">
        <f t="shared" si="578"/>
        <v>-28159739.461000003</v>
      </c>
      <c r="X38" s="38">
        <f t="shared" si="578"/>
        <v>-15248886.540999997</v>
      </c>
      <c r="Y38" s="38">
        <f t="shared" si="578"/>
        <v>-19096871.969000001</v>
      </c>
      <c r="Z38" s="38">
        <f t="shared" si="578"/>
        <v>-18063129.601999998</v>
      </c>
      <c r="AA38" s="38">
        <f t="shared" si="578"/>
        <v>-14837600.322999999</v>
      </c>
      <c r="AB38" s="39">
        <f>SUM(P38:AA38)</f>
        <v>-273299135.347</v>
      </c>
      <c r="AD38" s="38">
        <f t="shared" ref="AD38:AO38" si="579">IF($B$4="All Products",SUMIFS(AdminExp,Country,$A38,Month,AD$1),SUMIFS(AdminExp,Country,$A38,Month,AD$1,Product,$B$4))</f>
        <v>-34598617.142000005</v>
      </c>
      <c r="AE38" s="38">
        <f t="shared" si="579"/>
        <v>-37389417.282000013</v>
      </c>
      <c r="AF38" s="38">
        <f t="shared" si="579"/>
        <v>-43045612.984999999</v>
      </c>
      <c r="AG38" s="38">
        <f t="shared" si="579"/>
        <v>-17863242.029999994</v>
      </c>
      <c r="AH38" s="38">
        <f t="shared" si="579"/>
        <v>-29034121.759</v>
      </c>
      <c r="AI38" s="38">
        <f t="shared" si="579"/>
        <v>-25709204.619999994</v>
      </c>
      <c r="AJ38" s="38">
        <f t="shared" si="579"/>
        <v>-37949301.633000009</v>
      </c>
      <c r="AK38" s="38">
        <f t="shared" si="579"/>
        <v>-36718689.46100001</v>
      </c>
      <c r="AL38" s="38">
        <f t="shared" si="579"/>
        <v>-23278416.541000005</v>
      </c>
      <c r="AM38" s="38">
        <f t="shared" si="579"/>
        <v>-28226311.969000004</v>
      </c>
      <c r="AN38" s="38">
        <f t="shared" si="579"/>
        <v>-23742279.601999998</v>
      </c>
      <c r="AO38" s="38">
        <f t="shared" si="579"/>
        <v>-21624310.323000006</v>
      </c>
      <c r="AP38" s="39">
        <f>SUM(AD38:AO38)</f>
        <v>-359179525.34700006</v>
      </c>
    </row>
    <row r="39" spans="1:42" ht="18.75" customHeight="1" outlineLevel="1" x14ac:dyDescent="0.2">
      <c r="A39" s="36" t="s">
        <v>63</v>
      </c>
      <c r="B39" s="37">
        <f>IFERROR(ABS(B38/B$46),"")</f>
        <v>6.6642106756977862E-2</v>
      </c>
      <c r="C39" s="37">
        <f t="shared" ref="C39" si="580">IFERROR(ABS(C38/C$46),"")</f>
        <v>9.1545480170647217E-2</v>
      </c>
      <c r="D39" s="37">
        <f t="shared" ref="D39" si="581">IFERROR(ABS(D38/D$46),"")</f>
        <v>8.1346962417539262E-2</v>
      </c>
      <c r="E39" s="37">
        <f t="shared" ref="E39" si="582">IFERROR(ABS(E38/E$46),"")</f>
        <v>3.8970429020267441E-2</v>
      </c>
      <c r="F39" s="37">
        <f t="shared" ref="F39" si="583">IFERROR(ABS(F38/F$46),"")</f>
        <v>6.1348744913411316E-2</v>
      </c>
      <c r="G39" s="37">
        <f t="shared" ref="G39" si="584">IFERROR(ABS(G38/G$46),"")</f>
        <v>6.348132543841313E-2</v>
      </c>
      <c r="H39" s="37">
        <f t="shared" ref="H39" si="585">IFERROR(ABS(H38/H$46),"")</f>
        <v>6.4634979388082783E-2</v>
      </c>
      <c r="I39" s="37">
        <f t="shared" ref="I39" si="586">IFERROR(ABS(I38/I$46),"")</f>
        <v>9.4188207391660519E-2</v>
      </c>
      <c r="J39" s="37">
        <f t="shared" ref="J39" si="587">IFERROR(ABS(J38/J$46),"")</f>
        <v>6.6231850225173042E-2</v>
      </c>
      <c r="K39" s="37">
        <f t="shared" ref="K39" si="588">IFERROR(ABS(K38/K$46),"")</f>
        <v>5.0269574261468761E-2</v>
      </c>
      <c r="L39" s="37">
        <f t="shared" ref="L39" si="589">IFERROR(ABS(L38/L$46),"")</f>
        <v>6.5775826349662475E-2</v>
      </c>
      <c r="M39" s="37">
        <f t="shared" ref="M39" si="590">IFERROR(ABS(M38/M$46),"")</f>
        <v>7.6025077927829837E-2</v>
      </c>
      <c r="N39" s="37">
        <f t="shared" ref="N39" si="591">IFERROR(ABS(N38/N$46),"")</f>
        <v>6.6932084489966431E-2</v>
      </c>
      <c r="O39"/>
      <c r="P39" s="37">
        <f>IFERROR(ABS(P38/P$46),"")</f>
        <v>7.6113033004277991E-2</v>
      </c>
      <c r="Q39" s="37">
        <f t="shared" ref="Q39" si="592">IFERROR(ABS(Q38/Q$46),"")</f>
        <v>0.10061376209271074</v>
      </c>
      <c r="R39" s="37">
        <f t="shared" ref="R39" si="593">IFERROR(ABS(R38/R$46),"")</f>
        <v>8.6922327908565272E-2</v>
      </c>
      <c r="S39" s="37">
        <f t="shared" ref="S39" si="594">IFERROR(ABS(S38/S$46),"")</f>
        <v>2.9247229236852707E-2</v>
      </c>
      <c r="T39" s="37">
        <f t="shared" ref="T39" si="595">IFERROR(ABS(T38/T$46),"")</f>
        <v>4.4898952256122934E-2</v>
      </c>
      <c r="U39" s="37">
        <f t="shared" ref="U39" si="596">IFERROR(ABS(U38/U$46),"")</f>
        <v>4.0729003752053981E-2</v>
      </c>
      <c r="V39" s="37">
        <f t="shared" ref="V39" si="597">IFERROR(ABS(V38/V$46),"")</f>
        <v>5.8963971299847331E-2</v>
      </c>
      <c r="W39" s="37">
        <f t="shared" ref="W39" si="598">IFERROR(ABS(W38/W$46),"")</f>
        <v>8.3328919200689078E-2</v>
      </c>
      <c r="X39" s="37">
        <f t="shared" ref="X39" si="599">IFERROR(ABS(X38/X$46),"")</f>
        <v>3.960990659081156E-2</v>
      </c>
      <c r="Y39" s="37">
        <f t="shared" ref="Y39" si="600">IFERROR(ABS(Y38/Y$46),"")</f>
        <v>4.5172223491470161E-2</v>
      </c>
      <c r="Z39" s="37">
        <f t="shared" ref="Z39" si="601">IFERROR(ABS(Z38/Z$46),"")</f>
        <v>4.8224976124452111E-2</v>
      </c>
      <c r="AA39" s="37">
        <f t="shared" ref="AA39" si="602">IFERROR(ABS(AA38/AA$46),"")</f>
        <v>5.7065349713231552E-2</v>
      </c>
      <c r="AB39" s="37">
        <f t="shared" ref="AB39" si="603">IFERROR(ABS(AB38/AB$46),"")</f>
        <v>5.8022310671367011E-2</v>
      </c>
      <c r="AD39" s="37">
        <f>IFERROR(ABS(AD38/AD$46),"")</f>
        <v>6.6994753473548552E-2</v>
      </c>
      <c r="AE39" s="37">
        <f t="shared" ref="AE39" si="604">IFERROR(ABS(AE38/AE$46),"")</f>
        <v>8.160731317031629E-2</v>
      </c>
      <c r="AF39" s="37">
        <f t="shared" ref="AF39" si="605">IFERROR(ABS(AF38/AF$46),"")</f>
        <v>6.4941047314946321E-2</v>
      </c>
      <c r="AG39" s="37">
        <f t="shared" ref="AG39" si="606">IFERROR(ABS(AG38/AG$46),"")</f>
        <v>2.8126079065216979E-2</v>
      </c>
      <c r="AH39" s="37">
        <f t="shared" ref="AH39" si="607">IFERROR(ABS(AH38/AH$46),"")</f>
        <v>4.2735226037853381E-2</v>
      </c>
      <c r="AI39" s="37">
        <f t="shared" ref="AI39" si="608">IFERROR(ABS(AI38/AI$46),"")</f>
        <v>3.9277161900414186E-2</v>
      </c>
      <c r="AJ39" s="37">
        <f t="shared" ref="AJ39" si="609">IFERROR(ABS(AJ38/AJ$46),"")</f>
        <v>5.1074927417896522E-2</v>
      </c>
      <c r="AK39" s="37">
        <f t="shared" ref="AK39" si="610">IFERROR(ABS(AK38/AK$46),"")</f>
        <v>6.8821777096348444E-2</v>
      </c>
      <c r="AL39" s="37">
        <f t="shared" ref="AL39" si="611">IFERROR(ABS(AL38/AL$46),"")</f>
        <v>3.9149416319346916E-2</v>
      </c>
      <c r="AM39" s="37">
        <f t="shared" ref="AM39" si="612">IFERROR(ABS(AM38/AM$46),"")</f>
        <v>4.3877145912041511E-2</v>
      </c>
      <c r="AN39" s="37">
        <f t="shared" ref="AN39" si="613">IFERROR(ABS(AN38/AN$46),"")</f>
        <v>3.9980013394680707E-2</v>
      </c>
      <c r="AO39" s="37">
        <f t="shared" ref="AO39" si="614">IFERROR(ABS(AO38/AO$46),"")</f>
        <v>5.1786195478897727E-2</v>
      </c>
      <c r="AP39" s="37">
        <f t="shared" ref="AP39" si="615">IFERROR(ABS(AP38/AP$46),"")</f>
        <v>5.0358966703869183E-2</v>
      </c>
    </row>
    <row r="40" spans="1:42" ht="18.75" customHeight="1" x14ac:dyDescent="0.2">
      <c r="A40" s="10" t="s">
        <v>37</v>
      </c>
      <c r="B40" s="38">
        <f t="shared" ref="B40:M40" si="616">IF($B$4="All Products",SUMIFS(Revenue,Country,$A40,Month,B$1),SUMIFS(Revenue,Country,$A40,Month,B$1,Product,$B$4))</f>
        <v>89013602.411999986</v>
      </c>
      <c r="C40" s="38">
        <f t="shared" si="616"/>
        <v>103376563.95500001</v>
      </c>
      <c r="D40" s="38">
        <f t="shared" si="616"/>
        <v>103667458.17399999</v>
      </c>
      <c r="E40" s="38">
        <f t="shared" si="616"/>
        <v>156725343.572</v>
      </c>
      <c r="F40" s="38">
        <f t="shared" si="616"/>
        <v>137030822.264</v>
      </c>
      <c r="G40" s="38">
        <f t="shared" si="616"/>
        <v>169240890.16799998</v>
      </c>
      <c r="H40" s="38">
        <f t="shared" si="616"/>
        <v>146682078.361</v>
      </c>
      <c r="I40" s="38">
        <f t="shared" si="616"/>
        <v>82389335.287</v>
      </c>
      <c r="J40" s="38">
        <f t="shared" si="616"/>
        <v>126102166.771</v>
      </c>
      <c r="K40" s="38">
        <f t="shared" si="616"/>
        <v>102136971.13200003</v>
      </c>
      <c r="L40" s="38">
        <f t="shared" si="616"/>
        <v>119148529.61199999</v>
      </c>
      <c r="M40" s="38">
        <f t="shared" si="616"/>
        <v>53928070.392000005</v>
      </c>
      <c r="N40" s="39">
        <f>SUM(B40:M40)</f>
        <v>1389441832.0999999</v>
      </c>
      <c r="O40"/>
      <c r="P40" s="38">
        <f t="shared" ref="P40:AA40" si="617">IF($B$4="All Products",SUMIFS(COGS,Country,$A40,Month,P$1),SUMIFS(COGS,Country,$A40,Month,P$1,Product,$B$4))</f>
        <v>-62785005.555999994</v>
      </c>
      <c r="Q40" s="38">
        <f t="shared" si="617"/>
        <v>-72593060.203999996</v>
      </c>
      <c r="R40" s="38">
        <f t="shared" si="617"/>
        <v>-73948281.253000036</v>
      </c>
      <c r="S40" s="38">
        <f t="shared" si="617"/>
        <v>-102077877.53799999</v>
      </c>
      <c r="T40" s="38">
        <f t="shared" si="617"/>
        <v>-93096686.788000003</v>
      </c>
      <c r="U40" s="38">
        <f t="shared" si="617"/>
        <v>-143698617.62200004</v>
      </c>
      <c r="V40" s="38">
        <f t="shared" si="617"/>
        <v>-118693709.56099999</v>
      </c>
      <c r="W40" s="38">
        <f t="shared" si="617"/>
        <v>-59614432.436999999</v>
      </c>
      <c r="X40" s="38">
        <f t="shared" si="617"/>
        <v>-70875671.327999994</v>
      </c>
      <c r="Y40" s="38">
        <f t="shared" si="617"/>
        <v>-56721002.757999994</v>
      </c>
      <c r="Z40" s="38">
        <f t="shared" si="617"/>
        <v>-72587160.484999985</v>
      </c>
      <c r="AA40" s="38">
        <f t="shared" si="617"/>
        <v>-39146966.760999992</v>
      </c>
      <c r="AB40" s="39">
        <f>SUM(P40:AA40)</f>
        <v>-965838472.29100001</v>
      </c>
      <c r="AD40" s="38">
        <f t="shared" ref="AD40:AO40" si="618">IF($B$4="All Products",SUMIFS(AdminExp,Country,$A40,Month,AD$1),SUMIFS(AdminExp,Country,$A40,Month,AD$1,Product,$B$4))</f>
        <v>-68144325.556000009</v>
      </c>
      <c r="AE40" s="38">
        <f t="shared" si="618"/>
        <v>-78829820.203999996</v>
      </c>
      <c r="AF40" s="38">
        <f t="shared" si="618"/>
        <v>-84490561.252999991</v>
      </c>
      <c r="AG40" s="38">
        <f t="shared" si="618"/>
        <v>-109842977.53799999</v>
      </c>
      <c r="AH40" s="38">
        <f t="shared" si="618"/>
        <v>-103531106.788</v>
      </c>
      <c r="AI40" s="38">
        <f t="shared" si="618"/>
        <v>-149774347.62200004</v>
      </c>
      <c r="AJ40" s="38">
        <f t="shared" si="618"/>
        <v>-128536109.56099999</v>
      </c>
      <c r="AK40" s="38">
        <f t="shared" si="618"/>
        <v>-69092712.436999977</v>
      </c>
      <c r="AL40" s="38">
        <f t="shared" si="618"/>
        <v>-76093871.327999994</v>
      </c>
      <c r="AM40" s="38">
        <f t="shared" si="618"/>
        <v>-65505222.757999994</v>
      </c>
      <c r="AN40" s="38">
        <f t="shared" si="618"/>
        <v>-79356660.484999985</v>
      </c>
      <c r="AO40" s="38">
        <f t="shared" si="618"/>
        <v>-46226916.760999992</v>
      </c>
      <c r="AP40" s="39">
        <f>SUM(AD40:AO40)</f>
        <v>-1059424632.2909999</v>
      </c>
    </row>
    <row r="41" spans="1:42" ht="18.75" customHeight="1" outlineLevel="1" x14ac:dyDescent="0.2">
      <c r="A41" s="36" t="s">
        <v>63</v>
      </c>
      <c r="B41" s="37">
        <f>IFERROR(ABS(B40/B$46),"")</f>
        <v>7.2106714566069985E-2</v>
      </c>
      <c r="C41" s="37">
        <f t="shared" ref="C41" si="619">IFERROR(ABS(C40/C$46),"")</f>
        <v>9.9932298169930711E-2</v>
      </c>
      <c r="D41" s="37">
        <f t="shared" ref="D41" si="620">IFERROR(ABS(D40/D$46),"")</f>
        <v>8.4900537452097163E-2</v>
      </c>
      <c r="E41" s="37">
        <f t="shared" ref="E41" si="621">IFERROR(ABS(E40/E$46),"")</f>
        <v>0.11501408431585616</v>
      </c>
      <c r="F41" s="37">
        <f t="shared" ref="F41" si="622">IFERROR(ABS(F40/F$46),"")</f>
        <v>9.1661045981413211E-2</v>
      </c>
      <c r="G41" s="37">
        <f t="shared" ref="G41" si="623">IFERROR(ABS(G40/G$46),"")</f>
        <v>0.14244204262313181</v>
      </c>
      <c r="H41" s="37">
        <f t="shared" ref="H41" si="624">IFERROR(ABS(H40/H$46),"")</f>
        <v>0.10040032404209466</v>
      </c>
      <c r="I41" s="37">
        <f t="shared" ref="I41" si="625">IFERROR(ABS(I40/I$46),"")</f>
        <v>7.294255586118141E-2</v>
      </c>
      <c r="J41" s="37">
        <f t="shared" ref="J41" si="626">IFERROR(ABS(J40/J$46),"")</f>
        <v>0.10147585486297997</v>
      </c>
      <c r="K41" s="37">
        <f t="shared" ref="K41" si="627">IFERROR(ABS(K40/K$46),"")</f>
        <v>7.0725671501408793E-2</v>
      </c>
      <c r="L41" s="37">
        <f t="shared" ref="L41" si="628">IFERROR(ABS(L40/L$46),"")</f>
        <v>0.1015129022068626</v>
      </c>
      <c r="M41" s="37">
        <f t="shared" ref="M41" si="629">IFERROR(ABS(M40/M$46),"")</f>
        <v>7.3142345781286616E-2</v>
      </c>
      <c r="N41" s="37">
        <f t="shared" ref="N41" si="630">IFERROR(ABS(N40/N$46),"")</f>
        <v>9.4365275795328593E-2</v>
      </c>
      <c r="O41"/>
      <c r="P41" s="37">
        <f>IFERROR(ABS(P40/P$46),"")</f>
        <v>0.16284342880202377</v>
      </c>
      <c r="Q41" s="37">
        <f t="shared" ref="Q41" si="631">IFERROR(ABS(Q40/Q$46),"")</f>
        <v>0.21891582113303931</v>
      </c>
      <c r="R41" s="37">
        <f t="shared" ref="R41" si="632">IFERROR(ABS(R40/R$46),"")</f>
        <v>0.18053517205841466</v>
      </c>
      <c r="S41" s="37">
        <f t="shared" ref="S41" si="633">IFERROR(ABS(S40/S$46),"")</f>
        <v>0.2443841547645321</v>
      </c>
      <c r="T41" s="37">
        <f t="shared" ref="T41" si="634">IFERROR(ABS(T40/T$46),"")</f>
        <v>0.21801400690201048</v>
      </c>
      <c r="U41" s="37">
        <f t="shared" ref="U41" si="635">IFERROR(ABS(U40/U$46),"")</f>
        <v>0.31463676663214685</v>
      </c>
      <c r="V41" s="37">
        <f t="shared" ref="V41" si="636">IFERROR(ABS(V40/V$46),"")</f>
        <v>0.23653028737791029</v>
      </c>
      <c r="W41" s="37">
        <f t="shared" ref="W41" si="637">IFERROR(ABS(W40/W$46),"")</f>
        <v>0.17640810315797226</v>
      </c>
      <c r="X41" s="37">
        <f t="shared" ref="X41" si="638">IFERROR(ABS(X40/X$46),"")</f>
        <v>0.18410385002963223</v>
      </c>
      <c r="Y41" s="37">
        <f t="shared" ref="Y41" si="639">IFERROR(ABS(Y40/Y$46),"")</f>
        <v>0.13416929313889309</v>
      </c>
      <c r="Z41" s="37">
        <f t="shared" ref="Z41" si="640">IFERROR(ABS(Z40/Z$46),"")</f>
        <v>0.19379333252103287</v>
      </c>
      <c r="AA41" s="37">
        <f t="shared" ref="AA41" si="641">IFERROR(ABS(AA40/AA$46),"")</f>
        <v>0.15055907288228121</v>
      </c>
      <c r="AB41" s="37">
        <f t="shared" ref="AB41" si="642">IFERROR(ABS(AB40/AB$46),"")</f>
        <v>0.20505070323941679</v>
      </c>
      <c r="AD41" s="37">
        <f>IFERROR(ABS(AD40/AD$46),"")</f>
        <v>0.13195071561699859</v>
      </c>
      <c r="AE41" s="37">
        <f t="shared" ref="AE41" si="643">IFERROR(ABS(AE40/AE$46),"")</f>
        <v>0.17205643447255778</v>
      </c>
      <c r="AF41" s="37">
        <f t="shared" ref="AF41" si="644">IFERROR(ABS(AF40/AF$46),"")</f>
        <v>0.12746724127054365</v>
      </c>
      <c r="AG41" s="37">
        <f t="shared" ref="AG41" si="645">IFERROR(ABS(AG40/AG$46),"")</f>
        <v>0.17295025537940614</v>
      </c>
      <c r="AH41" s="37">
        <f t="shared" ref="AH41" si="646">IFERROR(ABS(AH40/AH$46),"")</f>
        <v>0.15238708741595855</v>
      </c>
      <c r="AI41" s="37">
        <f t="shared" ref="AI41" si="647">IFERROR(ABS(AI40/AI$46),"")</f>
        <v>0.2288173199843711</v>
      </c>
      <c r="AJ41" s="37">
        <f t="shared" ref="AJ41" si="648">IFERROR(ABS(AJ40/AJ$46),"")</f>
        <v>0.17299323528784233</v>
      </c>
      <c r="AK41" s="37">
        <f t="shared" ref="AK41" si="649">IFERROR(ABS(AK40/AK$46),"")</f>
        <v>0.12950035320219769</v>
      </c>
      <c r="AL41" s="37">
        <f t="shared" ref="AL41" si="650">IFERROR(ABS(AL40/AL$46),"")</f>
        <v>0.12797393855049186</v>
      </c>
      <c r="AM41" s="37">
        <f t="shared" ref="AM41" si="651">IFERROR(ABS(AM40/AM$46),"")</f>
        <v>0.10182634628676125</v>
      </c>
      <c r="AN41" s="37">
        <f t="shared" ref="AN41" si="652">IFERROR(ABS(AN40/AN$46),"")</f>
        <v>0.13362998003275847</v>
      </c>
      <c r="AO41" s="37">
        <f t="shared" ref="AO41" si="653">IFERROR(ABS(AO40/AO$46),"")</f>
        <v>0.11070485541569698</v>
      </c>
      <c r="AP41" s="37">
        <f t="shared" ref="AP41" si="654">IFERROR(ABS(AP40/AP$46),"")</f>
        <v>0.14853722447363582</v>
      </c>
    </row>
    <row r="42" spans="1:42" ht="18.75" customHeight="1" x14ac:dyDescent="0.2">
      <c r="A42" s="10" t="s">
        <v>38</v>
      </c>
      <c r="B42" s="38">
        <f t="shared" ref="B42:M42" si="655">IF($B$4="All Products",SUMIFS(Revenue,Country,$A42,Month,B$1),SUMIFS(Revenue,Country,$A42,Month,B$1,Product,$B$4))</f>
        <v>0</v>
      </c>
      <c r="C42" s="38">
        <f t="shared" si="655"/>
        <v>0</v>
      </c>
      <c r="D42" s="38">
        <f t="shared" si="655"/>
        <v>79162215.265000001</v>
      </c>
      <c r="E42" s="38">
        <f t="shared" si="655"/>
        <v>37441442.779999994</v>
      </c>
      <c r="F42" s="38">
        <f t="shared" si="655"/>
        <v>62568984.45000001</v>
      </c>
      <c r="G42" s="38">
        <f t="shared" si="655"/>
        <v>36372031.772999994</v>
      </c>
      <c r="H42" s="38">
        <f t="shared" si="655"/>
        <v>37110144.651999995</v>
      </c>
      <c r="I42" s="38">
        <f t="shared" si="655"/>
        <v>50700101.899999991</v>
      </c>
      <c r="J42" s="38">
        <f t="shared" si="655"/>
        <v>33291297.801999994</v>
      </c>
      <c r="K42" s="38">
        <f t="shared" si="655"/>
        <v>51125314.890999973</v>
      </c>
      <c r="L42" s="38">
        <f t="shared" si="655"/>
        <v>27198552.528000005</v>
      </c>
      <c r="M42" s="38">
        <f t="shared" si="655"/>
        <v>8952860.1329999994</v>
      </c>
      <c r="N42" s="39">
        <f>SUM(B42:M42)</f>
        <v>423922946.17399997</v>
      </c>
      <c r="O42"/>
      <c r="P42" s="38">
        <f t="shared" ref="P42:AA42" si="656">IF($B$4="All Products",SUMIFS(COGS,Country,$A42,Month,P$1),SUMIFS(COGS,Country,$A42,Month,P$1,Product,$B$4))</f>
        <v>0</v>
      </c>
      <c r="Q42" s="38">
        <f t="shared" si="656"/>
        <v>0</v>
      </c>
      <c r="R42" s="38">
        <f t="shared" si="656"/>
        <v>-21283772.544999998</v>
      </c>
      <c r="S42" s="38">
        <f t="shared" si="656"/>
        <v>-10649720.857999997</v>
      </c>
      <c r="T42" s="38">
        <f t="shared" si="656"/>
        <v>-18397345.645000003</v>
      </c>
      <c r="U42" s="38">
        <f t="shared" si="656"/>
        <v>-12427657.018000003</v>
      </c>
      <c r="V42" s="38">
        <f t="shared" si="656"/>
        <v>-16096597.559</v>
      </c>
      <c r="W42" s="38">
        <f t="shared" si="656"/>
        <v>-12554967.172999997</v>
      </c>
      <c r="X42" s="38">
        <f t="shared" si="656"/>
        <v>-10857223.320999995</v>
      </c>
      <c r="Y42" s="38">
        <f t="shared" si="656"/>
        <v>-14900907.651000002</v>
      </c>
      <c r="Z42" s="38">
        <f t="shared" si="656"/>
        <v>-7629139.9799999995</v>
      </c>
      <c r="AA42" s="38">
        <f t="shared" si="656"/>
        <v>-5336984.0440000007</v>
      </c>
      <c r="AB42" s="39">
        <f>SUM(P42:AA42)</f>
        <v>-130134315.794</v>
      </c>
      <c r="AD42" s="38">
        <f t="shared" ref="AD42:AO42" si="657">IF($B$4="All Products",SUMIFS(AdminExp,Country,$A42,Month,AD$1),SUMIFS(AdminExp,Country,$A42,Month,AD$1,Product,$B$4))</f>
        <v>0</v>
      </c>
      <c r="AE42" s="38">
        <f t="shared" si="657"/>
        <v>0</v>
      </c>
      <c r="AF42" s="38">
        <f t="shared" si="657"/>
        <v>-37535662.544999994</v>
      </c>
      <c r="AG42" s="38">
        <f t="shared" si="657"/>
        <v>-20251960.857999999</v>
      </c>
      <c r="AH42" s="38">
        <f t="shared" si="657"/>
        <v>-32014945.645000007</v>
      </c>
      <c r="AI42" s="38">
        <f t="shared" si="657"/>
        <v>-21458707.018000007</v>
      </c>
      <c r="AJ42" s="38">
        <f t="shared" si="657"/>
        <v>-27018157.559</v>
      </c>
      <c r="AK42" s="38">
        <f t="shared" si="657"/>
        <v>-20534517.173000004</v>
      </c>
      <c r="AL42" s="38">
        <f t="shared" si="657"/>
        <v>-20856903.320999999</v>
      </c>
      <c r="AM42" s="38">
        <f t="shared" si="657"/>
        <v>-24797537.651000001</v>
      </c>
      <c r="AN42" s="38">
        <f t="shared" si="657"/>
        <v>-14262629.979999997</v>
      </c>
      <c r="AO42" s="38">
        <f t="shared" si="657"/>
        <v>-11866994.043999996</v>
      </c>
      <c r="AP42" s="39">
        <f>SUM(AD42:AO42)</f>
        <v>-230598015.794</v>
      </c>
    </row>
    <row r="43" spans="1:42" ht="18.75" customHeight="1" outlineLevel="1" x14ac:dyDescent="0.2">
      <c r="A43" s="36" t="s">
        <v>63</v>
      </c>
      <c r="B43" s="37">
        <f>IFERROR(ABS(B42/B$46),"")</f>
        <v>0</v>
      </c>
      <c r="C43" s="37">
        <f t="shared" ref="C43" si="658">IFERROR(ABS(C42/C$46),"")</f>
        <v>0</v>
      </c>
      <c r="D43" s="37">
        <f t="shared" ref="D43" si="659">IFERROR(ABS(D42/D$46),"")</f>
        <v>6.4831478848612581E-2</v>
      </c>
      <c r="E43" s="37">
        <f t="shared" ref="E43" si="660">IFERROR(ABS(E42/E$46),"")</f>
        <v>2.7476687296767045E-2</v>
      </c>
      <c r="F43" s="37">
        <f t="shared" ref="F43" si="661">IFERROR(ABS(F42/F$46),"")</f>
        <v>4.1852909191719009E-2</v>
      </c>
      <c r="G43" s="37">
        <f t="shared" ref="G43" si="662">IFERROR(ABS(G42/G$46),"")</f>
        <v>3.0612616696571678E-2</v>
      </c>
      <c r="H43" s="37">
        <f t="shared" ref="H43" si="663">IFERROR(ABS(H42/H$46),"")</f>
        <v>2.5400993699721427E-2</v>
      </c>
      <c r="I43" s="37">
        <f t="shared" ref="I43" si="664">IFERROR(ABS(I42/I$46),"")</f>
        <v>4.4886816990643542E-2</v>
      </c>
      <c r="J43" s="37">
        <f t="shared" ref="J43" si="665">IFERROR(ABS(J42/J$46),"")</f>
        <v>2.6789887838254832E-2</v>
      </c>
      <c r="K43" s="37">
        <f t="shared" ref="K43" si="666">IFERROR(ABS(K42/K$46),"")</f>
        <v>3.5402187731941433E-2</v>
      </c>
      <c r="L43" s="37">
        <f t="shared" ref="L43" si="667">IFERROR(ABS(L42/L$46),"")</f>
        <v>2.3172791237408664E-2</v>
      </c>
      <c r="M43" s="37">
        <f t="shared" ref="M43" si="668">IFERROR(ABS(M42/M$46),"")</f>
        <v>1.2142715042823472E-2</v>
      </c>
      <c r="N43" s="37">
        <f t="shared" ref="N43" si="669">IFERROR(ABS(N42/N$46),"")</f>
        <v>2.8791133826175628E-2</v>
      </c>
      <c r="O43"/>
      <c r="P43" s="37">
        <f>IFERROR(ABS(P42/P$46),"")</f>
        <v>0</v>
      </c>
      <c r="Q43" s="37">
        <f t="shared" ref="Q43" si="670">IFERROR(ABS(Q42/Q$46),"")</f>
        <v>0</v>
      </c>
      <c r="R43" s="37">
        <f t="shared" ref="R43" si="671">IFERROR(ABS(R42/R$46),"")</f>
        <v>5.1961580084835986E-2</v>
      </c>
      <c r="S43" s="37">
        <f t="shared" ref="S43" si="672">IFERROR(ABS(S42/S$46),"")</f>
        <v>2.5496445391820301E-2</v>
      </c>
      <c r="T43" s="37">
        <f t="shared" ref="T43" si="673">IFERROR(ABS(T42/T$46),"")</f>
        <v>4.308294074483323E-2</v>
      </c>
      <c r="U43" s="37">
        <f t="shared" ref="U43" si="674">IFERROR(ABS(U42/U$46),"")</f>
        <v>2.7211102553836838E-2</v>
      </c>
      <c r="V43" s="37">
        <f t="shared" ref="V43" si="675">IFERROR(ABS(V42/V$46),"")</f>
        <v>3.2076955556605516E-2</v>
      </c>
      <c r="W43" s="37">
        <f t="shared" ref="W43" si="676">IFERROR(ABS(W42/W$46),"")</f>
        <v>3.7152042779911014E-2</v>
      </c>
      <c r="X43" s="37">
        <f t="shared" ref="X43" si="677">IFERROR(ABS(X42/X$46),"")</f>
        <v>2.8202295323274697E-2</v>
      </c>
      <c r="Y43" s="37">
        <f t="shared" ref="Y43" si="678">IFERROR(ABS(Y42/Y$46),"")</f>
        <v>3.5246983470873461E-2</v>
      </c>
      <c r="Z43" s="37">
        <f t="shared" ref="Z43" si="679">IFERROR(ABS(Z42/Z$46),"")</f>
        <v>2.0368291735274182E-2</v>
      </c>
      <c r="AA43" s="37">
        <f t="shared" ref="AA43" si="680">IFERROR(ABS(AA42/AA$46),"")</f>
        <v>2.052601864552844E-2</v>
      </c>
      <c r="AB43" s="37">
        <f t="shared" ref="AB43" si="681">IFERROR(ABS(AB42/AB$46),"")</f>
        <v>2.7627945805310923E-2</v>
      </c>
      <c r="AD43" s="37">
        <f>IFERROR(ABS(AD42/AD$46),"")</f>
        <v>0</v>
      </c>
      <c r="AE43" s="37">
        <f t="shared" ref="AE43" si="682">IFERROR(ABS(AE42/AE$46),"")</f>
        <v>0</v>
      </c>
      <c r="AF43" s="37">
        <f t="shared" ref="AF43" si="683">IFERROR(ABS(AF42/AF$46),"")</f>
        <v>5.6628424322407236E-2</v>
      </c>
      <c r="AG43" s="37">
        <f t="shared" ref="AG43" si="684">IFERROR(ABS(AG42/AG$46),"")</f>
        <v>3.1887170949213617E-2</v>
      </c>
      <c r="AH43" s="37">
        <f t="shared" ref="AH43" si="685">IFERROR(ABS(AH42/AH$46),"")</f>
        <v>4.712269067703282E-2</v>
      </c>
      <c r="AI43" s="37">
        <f t="shared" ref="AI43" si="686">IFERROR(ABS(AI42/AI$46),"")</f>
        <v>3.2783476664380008E-2</v>
      </c>
      <c r="AJ43" s="37">
        <f t="shared" ref="AJ43" si="687">IFERROR(ABS(AJ42/AJ$46),"")</f>
        <v>3.6362999499607071E-2</v>
      </c>
      <c r="AK43" s="37">
        <f t="shared" ref="AK43" si="688">IFERROR(ABS(AK42/AK$46),"")</f>
        <v>3.8487810551146438E-2</v>
      </c>
      <c r="AL43" s="37">
        <f t="shared" ref="AL43" si="689">IFERROR(ABS(AL42/AL$46),"")</f>
        <v>3.5076938751742143E-2</v>
      </c>
      <c r="AM43" s="37">
        <f t="shared" ref="AM43" si="690">IFERROR(ABS(AM42/AM$46),"")</f>
        <v>3.8547195927233893E-2</v>
      </c>
      <c r="AN43" s="37">
        <f t="shared" ref="AN43" si="691">IFERROR(ABS(AN42/AN$46),"")</f>
        <v>2.4017076169709516E-2</v>
      </c>
      <c r="AO43" s="37">
        <f t="shared" ref="AO43" si="692">IFERROR(ABS(AO42/AO$46),"")</f>
        <v>2.8419240388714555E-2</v>
      </c>
      <c r="AP43" s="37">
        <f t="shared" ref="AP43" si="693">IFERROR(ABS(AP42/AP$46),"")</f>
        <v>3.2331124075431206E-2</v>
      </c>
    </row>
    <row r="44" spans="1:42" ht="18.75" customHeight="1" x14ac:dyDescent="0.2">
      <c r="A44" s="10" t="s">
        <v>39</v>
      </c>
      <c r="B44" s="38">
        <f t="shared" ref="B44:M44" si="694">IF($B$4="All Products",SUMIFS(Revenue,Country,$A44,Month,B$1),SUMIFS(Revenue,Country,$A44,Month,B$1,Product,$B$4))</f>
        <v>0</v>
      </c>
      <c r="C44" s="38">
        <f t="shared" si="694"/>
        <v>0</v>
      </c>
      <c r="D44" s="38">
        <f t="shared" si="694"/>
        <v>18299538.438999999</v>
      </c>
      <c r="E44" s="38">
        <f t="shared" si="694"/>
        <v>38512597.683000013</v>
      </c>
      <c r="F44" s="38">
        <f t="shared" si="694"/>
        <v>28131507.012000006</v>
      </c>
      <c r="G44" s="38">
        <f t="shared" si="694"/>
        <v>16505175.603</v>
      </c>
      <c r="H44" s="38">
        <f t="shared" si="694"/>
        <v>26902256.577000007</v>
      </c>
      <c r="I44" s="38">
        <f t="shared" si="694"/>
        <v>54190871.174999997</v>
      </c>
      <c r="J44" s="38">
        <f t="shared" si="694"/>
        <v>37563924.083000004</v>
      </c>
      <c r="K44" s="38">
        <f t="shared" si="694"/>
        <v>28512540.26600001</v>
      </c>
      <c r="L44" s="38">
        <f t="shared" si="694"/>
        <v>46360860.013999991</v>
      </c>
      <c r="M44" s="38">
        <f t="shared" si="694"/>
        <v>31310718.228999998</v>
      </c>
      <c r="N44" s="39">
        <f>SUM(B44:M44)</f>
        <v>326289989.08099997</v>
      </c>
      <c r="O44"/>
      <c r="P44" s="38">
        <f t="shared" ref="P44:AA44" si="695">IF($B$4="All Products",SUMIFS(COGS,Country,$A44,Month,P$1),SUMIFS(COGS,Country,$A44,Month,P$1,Product,$B$4))</f>
        <v>0</v>
      </c>
      <c r="Q44" s="38">
        <f t="shared" si="695"/>
        <v>0</v>
      </c>
      <c r="R44" s="38">
        <f t="shared" si="695"/>
        <v>-5952154.7890000008</v>
      </c>
      <c r="S44" s="38">
        <f t="shared" si="695"/>
        <v>-13806796.122000001</v>
      </c>
      <c r="T44" s="38">
        <f t="shared" si="695"/>
        <v>-6885689.3839999987</v>
      </c>
      <c r="U44" s="38">
        <f t="shared" si="695"/>
        <v>-5169943.9260000009</v>
      </c>
      <c r="V44" s="38">
        <f t="shared" si="695"/>
        <v>-8431501.3579999972</v>
      </c>
      <c r="W44" s="38">
        <f t="shared" si="695"/>
        <v>-12990287.883999998</v>
      </c>
      <c r="X44" s="38">
        <f t="shared" si="695"/>
        <v>-23792372.848999996</v>
      </c>
      <c r="Y44" s="38">
        <f t="shared" si="695"/>
        <v>-6694442.4540000008</v>
      </c>
      <c r="Z44" s="38">
        <f t="shared" si="695"/>
        <v>-9724307.1520000007</v>
      </c>
      <c r="AA44" s="38">
        <f t="shared" si="695"/>
        <v>-11492429.724999996</v>
      </c>
      <c r="AB44" s="39">
        <f>SUM(P44:AA44)</f>
        <v>-104939925.64299998</v>
      </c>
      <c r="AD44" s="38">
        <f t="shared" ref="AD44:AO44" si="696">IF($B$4="All Products",SUMIFS(AdminExp,Country,$A44,Month,AD$1),SUMIFS(AdminExp,Country,$A44,Month,AD$1,Product,$B$4))</f>
        <v>0</v>
      </c>
      <c r="AE44" s="38">
        <f t="shared" si="696"/>
        <v>0</v>
      </c>
      <c r="AF44" s="38">
        <f t="shared" si="696"/>
        <v>-13272684.788999999</v>
      </c>
      <c r="AG44" s="38">
        <f t="shared" si="696"/>
        <v>-25226976.121999994</v>
      </c>
      <c r="AH44" s="38">
        <f t="shared" si="696"/>
        <v>-15555669.383999998</v>
      </c>
      <c r="AI44" s="38">
        <f t="shared" si="696"/>
        <v>-10987863.926000001</v>
      </c>
      <c r="AJ44" s="38">
        <f t="shared" si="696"/>
        <v>-16657991.357999995</v>
      </c>
      <c r="AK44" s="38">
        <f t="shared" si="696"/>
        <v>-20512927.883999992</v>
      </c>
      <c r="AL44" s="38">
        <f t="shared" si="696"/>
        <v>-31510832.848999996</v>
      </c>
      <c r="AM44" s="38">
        <f t="shared" si="696"/>
        <v>-15192012.453999996</v>
      </c>
      <c r="AN44" s="38">
        <f t="shared" si="696"/>
        <v>-20439937.151999999</v>
      </c>
      <c r="AO44" s="38">
        <f t="shared" si="696"/>
        <v>-17541299.724999998</v>
      </c>
      <c r="AP44" s="39">
        <f>SUM(AD44:AO44)</f>
        <v>-186898195.64299998</v>
      </c>
    </row>
    <row r="45" spans="1:42" ht="18.75" customHeight="1" outlineLevel="1" x14ac:dyDescent="0.2">
      <c r="A45" s="36" t="s">
        <v>63</v>
      </c>
      <c r="B45" s="37">
        <f>IFERROR(ABS(B44/B$46),"")</f>
        <v>0</v>
      </c>
      <c r="C45" s="37">
        <f t="shared" ref="C45" si="697">IFERROR(ABS(C44/C$46),"")</f>
        <v>0</v>
      </c>
      <c r="D45" s="37">
        <f t="shared" ref="D45" si="698">IFERROR(ABS(D44/D$46),"")</f>
        <v>1.498677285970215E-2</v>
      </c>
      <c r="E45" s="37">
        <f t="shared" ref="E45" si="699">IFERROR(ABS(E44/E$46),"")</f>
        <v>2.8262762461900688E-2</v>
      </c>
      <c r="F45" s="37">
        <f t="shared" ref="F45" si="700">IFERROR(ABS(F44/F$46),"")</f>
        <v>1.8817396810081079E-2</v>
      </c>
      <c r="G45" s="37">
        <f t="shared" ref="G45" si="701">IFERROR(ABS(G44/G$46),"")</f>
        <v>1.3891624680129068E-2</v>
      </c>
      <c r="H45" s="37">
        <f t="shared" ref="H45" si="702">IFERROR(ABS(H44/H$46),"")</f>
        <v>1.8413941961927617E-2</v>
      </c>
      <c r="I45" s="37">
        <f t="shared" ref="I45" si="703">IFERROR(ABS(I44/I$46),"")</f>
        <v>4.7977333887681307E-2</v>
      </c>
      <c r="J45" s="37">
        <f t="shared" ref="J45" si="704">IFERROR(ABS(J44/J$46),"")</f>
        <v>3.0228119039800053E-2</v>
      </c>
      <c r="K45" s="37">
        <f t="shared" ref="K45" si="705">IFERROR(ABS(K44/K$46),"")</f>
        <v>1.9743766964830295E-2</v>
      </c>
      <c r="L45" s="37">
        <f t="shared" ref="L45" si="706">IFERROR(ABS(L44/L$46),"")</f>
        <v>3.9498812651341711E-2</v>
      </c>
      <c r="M45" s="37">
        <f t="shared" ref="M45" si="707">IFERROR(ABS(M44/M$46),"")</f>
        <v>4.2466555222893422E-2</v>
      </c>
      <c r="N45" s="37">
        <f t="shared" ref="N45" si="708">IFERROR(ABS(N44/N$46),"")</f>
        <v>2.2160297824304523E-2</v>
      </c>
      <c r="O45"/>
      <c r="P45" s="37">
        <f>IFERROR(ABS(P44/P$46),"")</f>
        <v>0</v>
      </c>
      <c r="Q45" s="37">
        <f t="shared" ref="Q45" si="709">IFERROR(ABS(Q44/Q$46),"")</f>
        <v>0</v>
      </c>
      <c r="R45" s="37">
        <f t="shared" ref="R45" si="710">IFERROR(ABS(R44/R$46),"")</f>
        <v>1.4531416697488654E-2</v>
      </c>
      <c r="S45" s="37">
        <f t="shared" ref="S45" si="711">IFERROR(ABS(S44/S$46),"")</f>
        <v>3.3054784069399448E-2</v>
      </c>
      <c r="T45" s="37">
        <f t="shared" ref="T45" si="712">IFERROR(ABS(T44/T$46),"")</f>
        <v>1.6124921140394169E-2</v>
      </c>
      <c r="U45" s="37">
        <f t="shared" ref="U45" si="713">IFERROR(ABS(U44/U$46),"")</f>
        <v>1.1319903193676298E-2</v>
      </c>
      <c r="V45" s="37">
        <f t="shared" ref="V45" si="714">IFERROR(ABS(V44/V$46),"")</f>
        <v>1.6802115685920587E-2</v>
      </c>
      <c r="W45" s="37">
        <f t="shared" ref="W45" si="715">IFERROR(ABS(W44/W$46),"")</f>
        <v>3.8440222466500251E-2</v>
      </c>
      <c r="X45" s="37">
        <f t="shared" ref="X45" si="716">IFERROR(ABS(X44/X$46),"")</f>
        <v>6.1802129853138051E-2</v>
      </c>
      <c r="Y45" s="37">
        <f t="shared" ref="Y45" si="717">IFERROR(ABS(Y44/Y$46),"")</f>
        <v>1.583520333454428E-2</v>
      </c>
      <c r="Z45" s="37">
        <f t="shared" ref="Z45" si="718">IFERROR(ABS(Z44/Z$46),"")</f>
        <v>2.5961972845509287E-2</v>
      </c>
      <c r="AA45" s="37">
        <f t="shared" ref="AA45" si="719">IFERROR(ABS(AA44/AA$46),"")</f>
        <v>4.4199837375001001E-2</v>
      </c>
      <c r="AB45" s="37">
        <f t="shared" ref="AB45" si="720">IFERROR(ABS(AB44/AB$46),"")</f>
        <v>2.2279093418123893E-2</v>
      </c>
      <c r="AD45" s="37">
        <f>IFERROR(ABS(AD44/AD$46),"")</f>
        <v>0</v>
      </c>
      <c r="AE45" s="37">
        <f t="shared" ref="AE45" si="721">IFERROR(ABS(AE44/AE$46),"")</f>
        <v>0</v>
      </c>
      <c r="AF45" s="37">
        <f t="shared" ref="AF45" si="722">IFERROR(ABS(AF44/AF$46),"")</f>
        <v>2.0023923255063785E-2</v>
      </c>
      <c r="AG45" s="37">
        <f t="shared" ref="AG45" si="723">IFERROR(ABS(AG44/AG$46),"")</f>
        <v>3.9720445134880863E-2</v>
      </c>
      <c r="AH45" s="37">
        <f t="shared" ref="AH45" si="724">IFERROR(ABS(AH44/AH$46),"")</f>
        <v>2.2896337378942359E-2</v>
      </c>
      <c r="AI45" s="37">
        <f t="shared" ref="AI45" si="725">IFERROR(ABS(AI44/AI$46),"")</f>
        <v>1.6786676863020853E-2</v>
      </c>
      <c r="AJ45" s="37">
        <f t="shared" ref="AJ45" si="726">IFERROR(ABS(AJ44/AJ$46),"")</f>
        <v>2.2419535088307196E-2</v>
      </c>
      <c r="AK45" s="37">
        <f t="shared" ref="AK45" si="727">IFERROR(ABS(AK44/AK$46),"")</f>
        <v>3.8447345783557012E-2</v>
      </c>
      <c r="AL45" s="37">
        <f t="shared" ref="AL45" si="728">IFERROR(ABS(AL44/AL$46),"")</f>
        <v>5.2994614629481948E-2</v>
      </c>
      <c r="AM45" s="37">
        <f t="shared" ref="AM45" si="729">IFERROR(ABS(AM44/AM$46),"")</f>
        <v>2.3615630262777302E-2</v>
      </c>
      <c r="AN45" s="37">
        <f t="shared" ref="AN45" si="730">IFERROR(ABS(AN44/AN$46),"")</f>
        <v>3.4419144868235552E-2</v>
      </c>
      <c r="AO45" s="37">
        <f t="shared" ref="AO45" si="731">IFERROR(ABS(AO44/AO$46),"")</f>
        <v>4.2008145598363765E-2</v>
      </c>
      <c r="AP45" s="37">
        <f t="shared" ref="AP45" si="732">IFERROR(ABS(AP44/AP$46),"")</f>
        <v>2.620416629346068E-2</v>
      </c>
    </row>
    <row r="46" spans="1:42" ht="21" customHeight="1" x14ac:dyDescent="0.25">
      <c r="A46" s="20" t="s">
        <v>40</v>
      </c>
      <c r="B46" s="40">
        <f>B8+B10+B12+B14+B16+B18+B20+B22+B24+B26+B28+B30+B32+B34+B36+B38+B40+B42+B44</f>
        <v>1234470367.256</v>
      </c>
      <c r="C46" s="40">
        <f t="shared" ref="C46:M46" si="733">C8+C10+C12+C14+C16+C18+C20+C22+C24+C26+C28+C30+C32+C34+C36+C38+C40+C42+C44</f>
        <v>1034465991.9580002</v>
      </c>
      <c r="D46" s="40">
        <f t="shared" si="733"/>
        <v>1221045959.0139999</v>
      </c>
      <c r="E46" s="40">
        <f t="shared" si="733"/>
        <v>1362662186.151</v>
      </c>
      <c r="F46" s="40">
        <f t="shared" si="733"/>
        <v>1494973364.059</v>
      </c>
      <c r="G46" s="40">
        <f t="shared" si="733"/>
        <v>1188138607.474</v>
      </c>
      <c r="H46" s="40">
        <f t="shared" si="733"/>
        <v>1460972160.8019998</v>
      </c>
      <c r="I46" s="40">
        <f t="shared" si="733"/>
        <v>1129509849.4189999</v>
      </c>
      <c r="J46" s="40">
        <f t="shared" si="733"/>
        <v>1242681492.4719999</v>
      </c>
      <c r="K46" s="40">
        <f t="shared" si="733"/>
        <v>1444128687.1339998</v>
      </c>
      <c r="L46" s="40">
        <f t="shared" si="733"/>
        <v>1173727940.2099998</v>
      </c>
      <c r="M46" s="40">
        <f t="shared" si="733"/>
        <v>737302992.07599986</v>
      </c>
      <c r="N46" s="40">
        <f t="shared" ref="N46" si="734">SUM(B46:M46)</f>
        <v>14724079598.024998</v>
      </c>
      <c r="O46" s="25"/>
      <c r="P46" s="40">
        <f>P8+P10+P12+P14+P16+P18+P20+P22+P24+P26+P28+P30+P32+P34+P36+P38+P40+P42+P44</f>
        <v>-385554431.13600004</v>
      </c>
      <c r="Q46" s="40">
        <f t="shared" ref="Q46:AA46" si="735">Q8+Q10+Q12+Q14+Q16+Q18+Q20+Q22+Q24+Q26+Q28+Q30+Q32+Q34+Q36+Q38+Q40+Q42+Q44</f>
        <v>-331602621.63</v>
      </c>
      <c r="R46" s="40">
        <f t="shared" si="735"/>
        <v>-409605953.28799999</v>
      </c>
      <c r="S46" s="40">
        <f t="shared" si="735"/>
        <v>-417694337.1649999</v>
      </c>
      <c r="T46" s="40">
        <f t="shared" si="735"/>
        <v>-427021585.03900003</v>
      </c>
      <c r="U46" s="40">
        <f t="shared" si="735"/>
        <v>-456712733.09900004</v>
      </c>
      <c r="V46" s="40">
        <f t="shared" si="735"/>
        <v>-501811885.81299996</v>
      </c>
      <c r="W46" s="40">
        <f t="shared" si="735"/>
        <v>-337934773.79899991</v>
      </c>
      <c r="X46" s="40">
        <f t="shared" si="735"/>
        <v>-384976584.22999996</v>
      </c>
      <c r="Y46" s="40">
        <f t="shared" si="735"/>
        <v>-422756961.97700006</v>
      </c>
      <c r="Z46" s="40">
        <f t="shared" si="735"/>
        <v>-374559638.04699999</v>
      </c>
      <c r="AA46" s="40">
        <f t="shared" si="735"/>
        <v>-260010678.94199997</v>
      </c>
      <c r="AB46" s="40">
        <f t="shared" ref="AB46" si="736">SUM(P46:AA46)</f>
        <v>-4710242184.1650009</v>
      </c>
      <c r="AD46" s="40">
        <f>AD8+AD10+AD12+AD14+AD16+AD18+AD20+AD22+AD24+AD26+AD28+AD30+AD32+AD34+AD36+AD38+AD40+AD42+AD44</f>
        <v>-516437711.13600004</v>
      </c>
      <c r="AE46" s="40">
        <f t="shared" ref="AE46:AO46" si="737">AE8+AE10+AE12+AE14+AE16+AE18+AE20+AE22+AE24+AE26+AE28+AE30+AE32+AE34+AE36+AE38+AE40+AE42+AE44</f>
        <v>-458162581.63</v>
      </c>
      <c r="AF46" s="40">
        <f t="shared" si="737"/>
        <v>-662841373.28799999</v>
      </c>
      <c r="AG46" s="40">
        <f t="shared" si="737"/>
        <v>-635113127.16499996</v>
      </c>
      <c r="AH46" s="40">
        <f t="shared" si="737"/>
        <v>-679395535.03899992</v>
      </c>
      <c r="AI46" s="40">
        <f t="shared" si="737"/>
        <v>-654558613.09899998</v>
      </c>
      <c r="AJ46" s="40">
        <f t="shared" si="737"/>
        <v>-743012345.81300008</v>
      </c>
      <c r="AK46" s="40">
        <f t="shared" si="737"/>
        <v>-533533003.79900002</v>
      </c>
      <c r="AL46" s="40">
        <f t="shared" si="737"/>
        <v>-594604434.23000002</v>
      </c>
      <c r="AM46" s="40">
        <f t="shared" si="737"/>
        <v>-643303281.97699976</v>
      </c>
      <c r="AN46" s="40">
        <f t="shared" si="737"/>
        <v>-593853718.04699993</v>
      </c>
      <c r="AO46" s="40">
        <f t="shared" si="737"/>
        <v>-417569008.94200003</v>
      </c>
      <c r="AP46" s="40">
        <f t="shared" ref="AP46" si="738">SUM(AD46:AO46)</f>
        <v>-7132384734.164999</v>
      </c>
    </row>
    <row r="47" spans="1:42" x14ac:dyDescent="0.2">
      <c r="A47" s="11"/>
      <c r="C47"/>
      <c r="D47"/>
      <c r="E47"/>
      <c r="F47"/>
      <c r="G47"/>
      <c r="H47"/>
      <c r="I47"/>
      <c r="J47"/>
      <c r="K47"/>
      <c r="L47"/>
      <c r="M47"/>
      <c r="N47"/>
      <c r="O47"/>
      <c r="P47"/>
      <c r="Q47"/>
      <c r="R47"/>
      <c r="S47"/>
    </row>
    <row r="48" spans="1:42" x14ac:dyDescent="0.2">
      <c r="A48" s="50" t="s">
        <v>80</v>
      </c>
      <c r="B48" s="51">
        <f>B45+B43+B41+B39+B37+B35+B33+B31+B29+B27+B25+B23+B21+B19+B17+B15+B13+B11+B9-100%</f>
        <v>0</v>
      </c>
      <c r="C48" s="51">
        <f t="shared" ref="C48:AP48" si="739">C45+C43+C41+C39+C37+C35+C33+C31+C29+C27+C25+C23+C21+C19+C17+C15+C13+C11+C9-100%</f>
        <v>0</v>
      </c>
      <c r="D48" s="51">
        <f t="shared" si="739"/>
        <v>0</v>
      </c>
      <c r="E48" s="51">
        <f t="shared" si="739"/>
        <v>0</v>
      </c>
      <c r="F48" s="51">
        <f t="shared" si="739"/>
        <v>0</v>
      </c>
      <c r="G48" s="51">
        <f t="shared" si="739"/>
        <v>0</v>
      </c>
      <c r="H48" s="51">
        <f t="shared" si="739"/>
        <v>0</v>
      </c>
      <c r="I48" s="51">
        <f t="shared" si="739"/>
        <v>0</v>
      </c>
      <c r="J48" s="51">
        <f t="shared" si="739"/>
        <v>0</v>
      </c>
      <c r="K48" s="51">
        <f t="shared" si="739"/>
        <v>0</v>
      </c>
      <c r="L48" s="51">
        <f t="shared" si="739"/>
        <v>0</v>
      </c>
      <c r="M48" s="51">
        <f t="shared" si="739"/>
        <v>0</v>
      </c>
      <c r="N48" s="51">
        <f t="shared" si="739"/>
        <v>0</v>
      </c>
      <c r="O48" s="52"/>
      <c r="P48" s="51">
        <f t="shared" si="739"/>
        <v>0</v>
      </c>
      <c r="Q48" s="51">
        <f t="shared" si="739"/>
        <v>0</v>
      </c>
      <c r="R48" s="51">
        <f t="shared" si="739"/>
        <v>0</v>
      </c>
      <c r="S48" s="51">
        <f t="shared" si="739"/>
        <v>0</v>
      </c>
      <c r="T48" s="51">
        <f t="shared" si="739"/>
        <v>0</v>
      </c>
      <c r="U48" s="51">
        <f t="shared" si="739"/>
        <v>0</v>
      </c>
      <c r="V48" s="51">
        <f t="shared" si="739"/>
        <v>0</v>
      </c>
      <c r="W48" s="51">
        <f t="shared" si="739"/>
        <v>0</v>
      </c>
      <c r="X48" s="51">
        <f t="shared" si="739"/>
        <v>0</v>
      </c>
      <c r="Y48" s="51">
        <f t="shared" si="739"/>
        <v>0</v>
      </c>
      <c r="Z48" s="51">
        <f t="shared" si="739"/>
        <v>0</v>
      </c>
      <c r="AA48" s="51">
        <f t="shared" si="739"/>
        <v>0</v>
      </c>
      <c r="AB48" s="51">
        <f t="shared" si="739"/>
        <v>0</v>
      </c>
      <c r="AC48" s="50"/>
      <c r="AD48" s="51">
        <f t="shared" si="739"/>
        <v>0</v>
      </c>
      <c r="AE48" s="51">
        <f t="shared" si="739"/>
        <v>0</v>
      </c>
      <c r="AF48" s="51">
        <f t="shared" si="739"/>
        <v>0</v>
      </c>
      <c r="AG48" s="51">
        <f t="shared" si="739"/>
        <v>0</v>
      </c>
      <c r="AH48" s="51">
        <f t="shared" si="739"/>
        <v>0</v>
      </c>
      <c r="AI48" s="51">
        <f t="shared" si="739"/>
        <v>0</v>
      </c>
      <c r="AJ48" s="51">
        <f t="shared" si="739"/>
        <v>0</v>
      </c>
      <c r="AK48" s="51">
        <f t="shared" si="739"/>
        <v>0</v>
      </c>
      <c r="AL48" s="51">
        <f t="shared" si="739"/>
        <v>0</v>
      </c>
      <c r="AM48" s="51">
        <f t="shared" si="739"/>
        <v>0</v>
      </c>
      <c r="AN48" s="51">
        <f t="shared" si="739"/>
        <v>0</v>
      </c>
      <c r="AO48" s="51">
        <f t="shared" si="739"/>
        <v>0</v>
      </c>
      <c r="AP48" s="51">
        <f t="shared" si="739"/>
        <v>0</v>
      </c>
    </row>
    <row r="49" spans="2:15" ht="15.75" customHeight="1" x14ac:dyDescent="0.2">
      <c r="D49" s="6"/>
      <c r="E49" s="6"/>
      <c r="F49" s="6"/>
      <c r="J49" s="6"/>
      <c r="O49" s="6"/>
    </row>
    <row r="50" spans="2:15" x14ac:dyDescent="0.2">
      <c r="D50" s="6"/>
      <c r="E50" s="6"/>
      <c r="F50" s="6"/>
      <c r="J50" s="6"/>
      <c r="O50" s="6"/>
    </row>
    <row r="51" spans="2:15" x14ac:dyDescent="0.2">
      <c r="B51" s="12"/>
      <c r="D51" s="13"/>
      <c r="E51" s="13"/>
      <c r="F51" s="13"/>
      <c r="J51" s="13"/>
      <c r="O51" s="13"/>
    </row>
    <row r="52" spans="2:15" x14ac:dyDescent="0.2">
      <c r="B52" s="12"/>
    </row>
  </sheetData>
  <mergeCells count="4">
    <mergeCell ref="AD6:AP6"/>
    <mergeCell ref="B6:N6"/>
    <mergeCell ref="B4:C4"/>
    <mergeCell ref="P6:AB6"/>
  </mergeCells>
  <pageMargins left="0.19685039370078741" right="0.19685039370078741" top="0.51181102362204722" bottom="0.51181102362204722" header="0.31496062992125984" footer="0.31496062992125984"/>
  <pageSetup paperSize="9" scale="94" orientation="landscape" r:id="rId1"/>
  <customProperties>
    <customPr name="_pios_id" r:id="rId2"/>
    <customPr name="EpmWorksheetKeyString_GUID" r:id="rId3"/>
  </customProperties>
  <ignoredErrors>
    <ignoredError sqref="B9:AP46"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B926025-86E6-4D4A-8B18-9AF684D1EAE6}">
          <x14:formula1>
            <xm:f>Mapping!$D$6:$D$192</xm:f>
          </x14:formula1>
          <xm:sqref>B4</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Introduction</vt:lpstr>
      <vt:lpstr>Dashboard</vt:lpstr>
      <vt:lpstr>Sheet2</vt:lpstr>
      <vt:lpstr>Mapping</vt:lpstr>
      <vt:lpstr>Sheet1</vt:lpstr>
      <vt:lpstr>By Country</vt:lpstr>
      <vt:lpstr>Data</vt:lpstr>
      <vt:lpstr>By Product &amp; Country</vt:lpstr>
      <vt:lpstr>Monthly Phasing</vt:lpstr>
      <vt:lpstr>AdminExp</vt:lpstr>
      <vt:lpstr>COGS</vt:lpstr>
      <vt:lpstr>Country</vt:lpstr>
      <vt:lpstr>Month</vt:lpstr>
      <vt:lpstr>Period</vt:lpstr>
      <vt:lpstr>Product</vt:lpstr>
      <vt:lpstr>Revenue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dcterms:created xsi:type="dcterms:W3CDTF">2020-05-29T13:31:08Z</dcterms:created>
  <dcterms:modified xsi:type="dcterms:W3CDTF">2024-09-20T12:15:28Z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